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9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9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9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9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Lara\Desktop\daten und code\"/>
    </mc:Choice>
  </mc:AlternateContent>
  <bookViews>
    <workbookView xWindow="0" yWindow="0" windowWidth="19200" windowHeight="7056" tabRatio="601" activeTab="4"/>
  </bookViews>
  <sheets>
    <sheet name="maximum rates pre-incubation" sheetId="16" r:id="rId1"/>
    <sheet name="Fig.1 Rev.2" sheetId="17" state="hidden" r:id="rId2"/>
    <sheet name="Fig.1 Rev.1" sheetId="15" r:id="rId3"/>
    <sheet name="sample Data" sheetId="8" r:id="rId4"/>
    <sheet name="incubation data" sheetId="7" r:id="rId5"/>
    <sheet name="lag time methanogenesis" sheetId="12" r:id="rId6"/>
    <sheet name="labelled Carex analysis " sheetId="10" r:id="rId7"/>
    <sheet name="1st exp. 09-1369" sheetId="14" r:id="rId8"/>
    <sheet name="Samples available" sheetId="13" r:id="rId9"/>
  </sheets>
  <definedNames>
    <definedName name="_13CGC_C.wke" localSheetId="7">#REF!</definedName>
    <definedName name="_13CGC_C.wke" localSheetId="1">#REF!</definedName>
    <definedName name="_13CGC_C.wke" localSheetId="4">#REF!</definedName>
    <definedName name="_13CGC_C.wke" localSheetId="6">#REF!</definedName>
    <definedName name="_13CGC_C.wke" localSheetId="3">#REF!</definedName>
    <definedName name="_13CGC_C.wke" localSheetId="8">#REF!</definedName>
    <definedName name="_13CGC_C.wke">#REF!</definedName>
    <definedName name="_xlnm._FilterDatabase" localSheetId="4" hidden="1">'incubation data'!$D$50:$D$4687</definedName>
    <definedName name="anaerobic">#REF!</definedName>
    <definedName name="_xlnm.Print_Area" localSheetId="3">'sample Data'!$A$10:$J$15</definedName>
    <definedName name="we" localSheetId="7">#REF!</definedName>
    <definedName name="we" localSheetId="1">#REF!</definedName>
    <definedName name="we" localSheetId="8">#REF!</definedName>
    <definedName name="we">#REF!</definedName>
  </definedNames>
  <calcPr calcId="162913"/>
</workbook>
</file>

<file path=xl/calcChain.xml><?xml version="1.0" encoding="utf-8"?>
<calcChain xmlns="http://schemas.openxmlformats.org/spreadsheetml/2006/main">
  <c r="Y63" i="7" l="1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62" i="7"/>
  <c r="S2585" i="7"/>
  <c r="S2586" i="7" s="1"/>
  <c r="S2509" i="7"/>
  <c r="S2510" i="7" s="1"/>
  <c r="S2433" i="7"/>
  <c r="S2434" i="7" s="1"/>
  <c r="S2357" i="7"/>
  <c r="S2358" i="7" s="1"/>
  <c r="S2282" i="7"/>
  <c r="S2283" i="7" s="1"/>
  <c r="S2206" i="7"/>
  <c r="S2207" i="7" s="1"/>
  <c r="S2130" i="7"/>
  <c r="S2131" i="7" s="1"/>
  <c r="S2055" i="7"/>
  <c r="S2056" i="7" s="1"/>
  <c r="S1980" i="7"/>
  <c r="S1981" i="7" s="1"/>
  <c r="S1904" i="7"/>
  <c r="S1905" i="7" s="1"/>
  <c r="S1828" i="7"/>
  <c r="S1829" i="7" s="1"/>
  <c r="S1753" i="7"/>
  <c r="S1752" i="7"/>
  <c r="S1676" i="7"/>
  <c r="S1677" i="7" s="1"/>
  <c r="S1600" i="7"/>
  <c r="S1601" i="7" s="1"/>
  <c r="S1525" i="7"/>
  <c r="S1526" i="7" s="1"/>
  <c r="S1449" i="7"/>
  <c r="S1450" i="7" s="1"/>
  <c r="S1374" i="7"/>
  <c r="S1375" i="7" s="1"/>
  <c r="S1299" i="7"/>
  <c r="S1300" i="7" s="1"/>
  <c r="S1221" i="7"/>
  <c r="S1220" i="7"/>
  <c r="S1142" i="7"/>
  <c r="S1143" i="7" s="1"/>
  <c r="S1063" i="7"/>
  <c r="S1064" i="7" s="1"/>
  <c r="S985" i="7"/>
  <c r="S986" i="7" s="1"/>
  <c r="S906" i="7"/>
  <c r="S907" i="7" s="1"/>
  <c r="S828" i="7"/>
  <c r="S829" i="7" s="1"/>
  <c r="S752" i="7"/>
  <c r="S753" i="7" s="1"/>
  <c r="S678" i="7"/>
  <c r="S677" i="7"/>
  <c r="S602" i="7"/>
  <c r="S603" i="7" s="1"/>
  <c r="S522" i="7"/>
  <c r="S523" i="7" s="1"/>
  <c r="S443" i="7"/>
  <c r="S444" i="7" s="1"/>
  <c r="S365" i="7"/>
  <c r="S366" i="7" s="1"/>
  <c r="S288" i="7"/>
  <c r="S289" i="7" s="1"/>
  <c r="S212" i="7"/>
  <c r="S213" i="7" s="1"/>
  <c r="S138" i="7"/>
  <c r="S137" i="7"/>
  <c r="S63" i="7"/>
  <c r="S62" i="7"/>
  <c r="W63" i="7"/>
  <c r="CM2632" i="7" l="1"/>
  <c r="CN2632" i="7"/>
  <c r="CN2635" i="7"/>
  <c r="CN2636" i="7"/>
  <c r="CN2631" i="7"/>
  <c r="CM2631" i="7"/>
  <c r="CM2556" i="7"/>
  <c r="CN2556" i="7"/>
  <c r="CN2559" i="7"/>
  <c r="CN2560" i="7"/>
  <c r="CN2569" i="7"/>
  <c r="CN2555" i="7"/>
  <c r="CM2555" i="7"/>
  <c r="CM2480" i="7"/>
  <c r="CN2480" i="7"/>
  <c r="CN2483" i="7"/>
  <c r="CN2484" i="7"/>
  <c r="CM2493" i="7"/>
  <c r="CN2493" i="7"/>
  <c r="CN2479" i="7"/>
  <c r="CM2479" i="7"/>
  <c r="CM2404" i="7"/>
  <c r="CN2404" i="7"/>
  <c r="CN2407" i="7"/>
  <c r="CN2408" i="7"/>
  <c r="CN2403" i="7"/>
  <c r="CM2403" i="7"/>
  <c r="CM2329" i="7"/>
  <c r="CN2329" i="7"/>
  <c r="CN2332" i="7"/>
  <c r="CN2333" i="7"/>
  <c r="CN2328" i="7"/>
  <c r="CM2328" i="7"/>
  <c r="CM2253" i="7"/>
  <c r="CN2253" i="7"/>
  <c r="CN2256" i="7"/>
  <c r="CN2257" i="7"/>
  <c r="CM2266" i="7"/>
  <c r="CN2266" i="7"/>
  <c r="CN2252" i="7"/>
  <c r="CM2252" i="7"/>
  <c r="CM2177" i="7"/>
  <c r="CN2177" i="7"/>
  <c r="CN2180" i="7"/>
  <c r="CN2181" i="7"/>
  <c r="CN2176" i="7"/>
  <c r="CM2176" i="7"/>
  <c r="CM2102" i="7"/>
  <c r="CN2102" i="7"/>
  <c r="CN2105" i="7"/>
  <c r="CN2106" i="7"/>
  <c r="CN2101" i="7"/>
  <c r="CM2101" i="7"/>
  <c r="CM2027" i="7"/>
  <c r="CN2027" i="7"/>
  <c r="CN2030" i="7"/>
  <c r="CN2031" i="7"/>
  <c r="CN2026" i="7"/>
  <c r="CM2026" i="7"/>
  <c r="CM1951" i="7"/>
  <c r="CN1951" i="7"/>
  <c r="CN1954" i="7"/>
  <c r="CN1955" i="7"/>
  <c r="CN1950" i="7"/>
  <c r="CM1950" i="7"/>
  <c r="CM1875" i="7"/>
  <c r="CN1875" i="7"/>
  <c r="CN1878" i="7"/>
  <c r="CN1879" i="7"/>
  <c r="CM1888" i="7"/>
  <c r="CN1888" i="7"/>
  <c r="CN1874" i="7"/>
  <c r="CM1874" i="7"/>
  <c r="CM1799" i="7"/>
  <c r="CN1799" i="7"/>
  <c r="CN1802" i="7"/>
  <c r="CN1803" i="7"/>
  <c r="CN1798" i="7"/>
  <c r="CM1798" i="7"/>
  <c r="CM1723" i="7"/>
  <c r="CN1723" i="7"/>
  <c r="CN1726" i="7"/>
  <c r="CN1727" i="7"/>
  <c r="CN1722" i="7"/>
  <c r="CM1722" i="7"/>
  <c r="CM1647" i="7"/>
  <c r="CN1647" i="7"/>
  <c r="CN1650" i="7"/>
  <c r="CN1651" i="7"/>
  <c r="CM1660" i="7"/>
  <c r="CN1660" i="7"/>
  <c r="CN1646" i="7"/>
  <c r="CM1646" i="7"/>
  <c r="CM1572" i="7"/>
  <c r="CN1572" i="7"/>
  <c r="CN1575" i="7"/>
  <c r="CN1576" i="7"/>
  <c r="CN1571" i="7"/>
  <c r="CM1571" i="7"/>
  <c r="CM1496" i="7"/>
  <c r="CN1496" i="7"/>
  <c r="CN1499" i="7"/>
  <c r="CN1500" i="7"/>
  <c r="CN1495" i="7"/>
  <c r="CM1495" i="7"/>
  <c r="CM1421" i="7"/>
  <c r="CN1421" i="7"/>
  <c r="CN1425" i="7"/>
  <c r="CN1426" i="7"/>
  <c r="CN1420" i="7"/>
  <c r="CM1420" i="7"/>
  <c r="CM1346" i="7"/>
  <c r="CN1346" i="7"/>
  <c r="CN1349" i="7"/>
  <c r="CN1350" i="7"/>
  <c r="CN1345" i="7"/>
  <c r="CM1345" i="7"/>
  <c r="CM1268" i="7"/>
  <c r="CM1269" i="7"/>
  <c r="CN1269" i="7"/>
  <c r="CN1272" i="7"/>
  <c r="CN1273" i="7"/>
  <c r="CN1268" i="7"/>
  <c r="CM1191" i="7"/>
  <c r="CN1191" i="7"/>
  <c r="CN1194" i="7"/>
  <c r="CN1195" i="7"/>
  <c r="CN1190" i="7"/>
  <c r="CM1190" i="7"/>
  <c r="CM1112" i="7"/>
  <c r="CN1112" i="7"/>
  <c r="CN1115" i="7"/>
  <c r="CN1116" i="7"/>
  <c r="CM1125" i="7"/>
  <c r="CN1125" i="7"/>
  <c r="CN1111" i="7"/>
  <c r="CM1111" i="7"/>
  <c r="CM1033" i="7"/>
  <c r="CN1036" i="7"/>
  <c r="CN1037" i="7"/>
  <c r="CN1032" i="7"/>
  <c r="CM1032" i="7"/>
  <c r="CM954" i="7"/>
  <c r="CN957" i="7"/>
  <c r="CN958" i="7"/>
  <c r="CN968" i="7"/>
  <c r="CN953" i="7"/>
  <c r="CM953" i="7"/>
  <c r="CM876" i="7"/>
  <c r="CN876" i="7"/>
  <c r="CN879" i="7"/>
  <c r="CN880" i="7"/>
  <c r="CM889" i="7"/>
  <c r="CN889" i="7"/>
  <c r="CN875" i="7"/>
  <c r="CM875" i="7"/>
  <c r="CM798" i="7"/>
  <c r="CN798" i="7"/>
  <c r="CM799" i="7"/>
  <c r="CM800" i="7"/>
  <c r="CN801" i="7"/>
  <c r="CN802" i="7"/>
  <c r="CN797" i="7"/>
  <c r="CM797" i="7"/>
  <c r="CM722" i="7"/>
  <c r="CN722" i="7"/>
  <c r="CN725" i="7"/>
  <c r="CN726" i="7"/>
  <c r="CM735" i="7"/>
  <c r="CN735" i="7"/>
  <c r="CN721" i="7"/>
  <c r="CM721" i="7"/>
  <c r="CM648" i="7"/>
  <c r="CN651" i="7"/>
  <c r="CN652" i="7"/>
  <c r="CN647" i="7"/>
  <c r="CM647" i="7"/>
  <c r="CM570" i="7"/>
  <c r="CN570" i="7"/>
  <c r="CN573" i="7"/>
  <c r="CN574" i="7"/>
  <c r="CM584" i="7"/>
  <c r="CN584" i="7"/>
  <c r="CN569" i="7"/>
  <c r="CM569" i="7"/>
  <c r="CM491" i="7"/>
  <c r="CN491" i="7"/>
  <c r="CN494" i="7"/>
  <c r="CN495" i="7"/>
  <c r="CM505" i="7"/>
  <c r="CN505" i="7"/>
  <c r="CN490" i="7"/>
  <c r="CM490" i="7"/>
  <c r="CM413" i="7"/>
  <c r="CN413" i="7"/>
  <c r="CN416" i="7"/>
  <c r="CN417" i="7"/>
  <c r="CN412" i="7"/>
  <c r="CM412" i="7"/>
  <c r="CM336" i="7" l="1"/>
  <c r="CN336" i="7"/>
  <c r="CN339" i="7"/>
  <c r="CN340" i="7"/>
  <c r="CN335" i="7"/>
  <c r="CM335" i="7"/>
  <c r="CN107" i="7"/>
  <c r="CM107" i="7"/>
  <c r="CN261" i="7"/>
  <c r="CN262" i="7"/>
  <c r="CN258" i="7"/>
  <c r="CM258" i="7"/>
  <c r="CM109" i="7"/>
  <c r="CN109" i="7"/>
  <c r="CN111" i="7"/>
  <c r="CN112" i="7"/>
  <c r="CN108" i="7"/>
  <c r="CM108" i="7"/>
  <c r="CN186" i="7"/>
  <c r="CN187" i="7"/>
  <c r="CM183" i="7"/>
  <c r="CN183" i="7"/>
  <c r="P58" i="8" l="1"/>
  <c r="P59" i="8"/>
  <c r="P57" i="8"/>
  <c r="P55" i="8"/>
  <c r="P56" i="8"/>
  <c r="P54" i="8"/>
  <c r="O58" i="8"/>
  <c r="O59" i="8"/>
  <c r="O57" i="8"/>
  <c r="O55" i="8"/>
  <c r="O56" i="8"/>
  <c r="O54" i="8"/>
  <c r="N58" i="8"/>
  <c r="N59" i="8"/>
  <c r="N57" i="8"/>
  <c r="N55" i="8"/>
  <c r="N56" i="8"/>
  <c r="N54" i="8"/>
  <c r="M58" i="8"/>
  <c r="M59" i="8"/>
  <c r="L58" i="8"/>
  <c r="L59" i="8"/>
  <c r="L57" i="8"/>
  <c r="M57" i="8"/>
  <c r="M55" i="8"/>
  <c r="M56" i="8"/>
  <c r="M54" i="8"/>
  <c r="L56" i="8"/>
  <c r="L55" i="8"/>
  <c r="K58" i="8"/>
  <c r="K59" i="8"/>
  <c r="K57" i="8"/>
  <c r="K55" i="8"/>
  <c r="K56" i="8"/>
  <c r="K54" i="8"/>
  <c r="J58" i="8"/>
  <c r="J59" i="8"/>
  <c r="J57" i="8"/>
  <c r="J55" i="8"/>
  <c r="J56" i="8"/>
  <c r="J54" i="8"/>
  <c r="I58" i="8"/>
  <c r="I59" i="8"/>
  <c r="I57" i="8"/>
  <c r="I55" i="8"/>
  <c r="I56" i="8"/>
  <c r="I54" i="8"/>
  <c r="G58" i="8"/>
  <c r="G59" i="8"/>
  <c r="G57" i="8"/>
  <c r="G55" i="8"/>
  <c r="G56" i="8"/>
  <c r="G54" i="8"/>
  <c r="F58" i="8"/>
  <c r="F57" i="8"/>
  <c r="F55" i="8"/>
  <c r="F56" i="8"/>
  <c r="F54" i="8"/>
  <c r="D54" i="8"/>
  <c r="F2658" i="7" l="1"/>
  <c r="G2658" i="7"/>
  <c r="F2582" i="7"/>
  <c r="G2582" i="7"/>
  <c r="F2506" i="7"/>
  <c r="G2506" i="7"/>
  <c r="F2429" i="7"/>
  <c r="G2429" i="7"/>
  <c r="F2354" i="7"/>
  <c r="G2354" i="7"/>
  <c r="F2279" i="7"/>
  <c r="G2279" i="7"/>
  <c r="F2202" i="7"/>
  <c r="G2202" i="7"/>
  <c r="F2127" i="7"/>
  <c r="G2127" i="7"/>
  <c r="F2052" i="7"/>
  <c r="G2052" i="7"/>
  <c r="F1976" i="7"/>
  <c r="G1976" i="7"/>
  <c r="F1901" i="7"/>
  <c r="G1901" i="7"/>
  <c r="F1824" i="7"/>
  <c r="G1824" i="7"/>
  <c r="F1748" i="7"/>
  <c r="G1748" i="7"/>
  <c r="F1673" i="7"/>
  <c r="G1673" i="7"/>
  <c r="F1597" i="7"/>
  <c r="G1597" i="7"/>
  <c r="F1521" i="7"/>
  <c r="G1521" i="7"/>
  <c r="F1446" i="7"/>
  <c r="G1446" i="7"/>
  <c r="F1371" i="7"/>
  <c r="G1371" i="7"/>
  <c r="F1294" i="7"/>
  <c r="G1294" i="7"/>
  <c r="F1216" i="7"/>
  <c r="G1216" i="7"/>
  <c r="F1138" i="7"/>
  <c r="G1138" i="7"/>
  <c r="F1058" i="7"/>
  <c r="G1058" i="7"/>
  <c r="F981" i="7"/>
  <c r="G981" i="7"/>
  <c r="F902" i="7"/>
  <c r="G902" i="7"/>
  <c r="F823" i="7"/>
  <c r="G823" i="7"/>
  <c r="F283" i="7"/>
  <c r="G283" i="7"/>
  <c r="F748" i="7"/>
  <c r="G748" i="7"/>
  <c r="F673" i="7"/>
  <c r="G673" i="7"/>
  <c r="F597" i="7"/>
  <c r="G597" i="7"/>
  <c r="F518" i="7"/>
  <c r="G518" i="7"/>
  <c r="F438" i="7"/>
  <c r="G438" i="7"/>
  <c r="F361" i="7"/>
  <c r="G361" i="7"/>
  <c r="F208" i="7"/>
  <c r="G208" i="7"/>
  <c r="F133" i="7"/>
  <c r="G133" i="7"/>
  <c r="F2657" i="7"/>
  <c r="G2657" i="7"/>
  <c r="F2581" i="7"/>
  <c r="G2581" i="7"/>
  <c r="F2505" i="7"/>
  <c r="G2505" i="7"/>
  <c r="F2428" i="7"/>
  <c r="G2428" i="7"/>
  <c r="F2353" i="7"/>
  <c r="G2353" i="7"/>
  <c r="F2278" i="7"/>
  <c r="G2278" i="7"/>
  <c r="F2201" i="7"/>
  <c r="G2201" i="7"/>
  <c r="F2126" i="7"/>
  <c r="G2126" i="7"/>
  <c r="F2051" i="7"/>
  <c r="G2051" i="7"/>
  <c r="F1975" i="7"/>
  <c r="G1975" i="7"/>
  <c r="F1900" i="7"/>
  <c r="G1900" i="7"/>
  <c r="F1823" i="7"/>
  <c r="G1823" i="7"/>
  <c r="F1747" i="7"/>
  <c r="G1747" i="7"/>
  <c r="F1672" i="7"/>
  <c r="G1672" i="7"/>
  <c r="F1596" i="7"/>
  <c r="G1596" i="7"/>
  <c r="F1520" i="7"/>
  <c r="G1520" i="7"/>
  <c r="F1445" i="7"/>
  <c r="G1445" i="7"/>
  <c r="F1370" i="7"/>
  <c r="G1370" i="7"/>
  <c r="F1293" i="7"/>
  <c r="G1293" i="7"/>
  <c r="F1215" i="7"/>
  <c r="G1215" i="7"/>
  <c r="F1137" i="7"/>
  <c r="G1137" i="7"/>
  <c r="F1057" i="7"/>
  <c r="G1057" i="7"/>
  <c r="F980" i="7"/>
  <c r="G980" i="7"/>
  <c r="F901" i="7"/>
  <c r="G901" i="7"/>
  <c r="F822" i="7"/>
  <c r="G822" i="7"/>
  <c r="F747" i="7"/>
  <c r="G747" i="7"/>
  <c r="F672" i="7"/>
  <c r="G672" i="7"/>
  <c r="F596" i="7"/>
  <c r="G596" i="7"/>
  <c r="F517" i="7"/>
  <c r="G517" i="7"/>
  <c r="F437" i="7"/>
  <c r="G437" i="7"/>
  <c r="F360" i="7"/>
  <c r="G360" i="7"/>
  <c r="F282" i="7"/>
  <c r="G282" i="7"/>
  <c r="F207" i="7"/>
  <c r="G207" i="7"/>
  <c r="F132" i="7"/>
  <c r="G132" i="7"/>
  <c r="F2656" i="7"/>
  <c r="G2656" i="7"/>
  <c r="F2580" i="7"/>
  <c r="G2580" i="7"/>
  <c r="F2504" i="7"/>
  <c r="G2504" i="7"/>
  <c r="F2427" i="7"/>
  <c r="G2427" i="7"/>
  <c r="F2352" i="7"/>
  <c r="G2352" i="7"/>
  <c r="F2277" i="7"/>
  <c r="G2277" i="7"/>
  <c r="F2200" i="7"/>
  <c r="G2200" i="7"/>
  <c r="F2125" i="7"/>
  <c r="G2125" i="7"/>
  <c r="F2050" i="7"/>
  <c r="G2050" i="7"/>
  <c r="F1974" i="7"/>
  <c r="G1974" i="7"/>
  <c r="F1899" i="7"/>
  <c r="G1899" i="7"/>
  <c r="F1822" i="7"/>
  <c r="G1822" i="7"/>
  <c r="F1746" i="7"/>
  <c r="G1746" i="7"/>
  <c r="F1671" i="7"/>
  <c r="G1671" i="7"/>
  <c r="F1595" i="7"/>
  <c r="G1595" i="7"/>
  <c r="F1519" i="7"/>
  <c r="G1519" i="7"/>
  <c r="F1444" i="7"/>
  <c r="G1444" i="7"/>
  <c r="F1369" i="7"/>
  <c r="G1369" i="7"/>
  <c r="F1292" i="7"/>
  <c r="G1292" i="7"/>
  <c r="F1214" i="7"/>
  <c r="G1214" i="7"/>
  <c r="F1136" i="7"/>
  <c r="G1136" i="7"/>
  <c r="F1056" i="7"/>
  <c r="G1056" i="7"/>
  <c r="F979" i="7"/>
  <c r="G979" i="7"/>
  <c r="F900" i="7"/>
  <c r="G900" i="7"/>
  <c r="F821" i="7"/>
  <c r="G821" i="7"/>
  <c r="F746" i="7"/>
  <c r="G746" i="7"/>
  <c r="F671" i="7"/>
  <c r="G671" i="7"/>
  <c r="F595" i="7"/>
  <c r="G595" i="7"/>
  <c r="F516" i="7"/>
  <c r="G516" i="7"/>
  <c r="F436" i="7"/>
  <c r="G436" i="7"/>
  <c r="F359" i="7"/>
  <c r="G359" i="7"/>
  <c r="F281" i="7"/>
  <c r="G281" i="7"/>
  <c r="F206" i="7"/>
  <c r="G206" i="7"/>
  <c r="F131" i="7"/>
  <c r="G131" i="7"/>
  <c r="O65" i="17"/>
  <c r="N65" i="17"/>
  <c r="M65" i="17"/>
  <c r="L65" i="17"/>
  <c r="O64" i="17"/>
  <c r="N64" i="17"/>
  <c r="M64" i="17"/>
  <c r="L64" i="17"/>
  <c r="O63" i="17"/>
  <c r="N63" i="17"/>
  <c r="M63" i="17"/>
  <c r="L63" i="17"/>
  <c r="O62" i="17"/>
  <c r="N62" i="17"/>
  <c r="M62" i="17"/>
  <c r="L62" i="17"/>
  <c r="O61" i="17"/>
  <c r="N61" i="17"/>
  <c r="M61" i="17"/>
  <c r="L61" i="17"/>
  <c r="O60" i="17"/>
  <c r="N60" i="17"/>
  <c r="M60" i="17"/>
  <c r="L60" i="17"/>
  <c r="O59" i="17"/>
  <c r="N59" i="17"/>
  <c r="M59" i="17"/>
  <c r="L59" i="17"/>
  <c r="O58" i="17"/>
  <c r="N58" i="17"/>
  <c r="M58" i="17"/>
  <c r="L58" i="17"/>
  <c r="O57" i="17"/>
  <c r="N57" i="17"/>
  <c r="M57" i="17"/>
  <c r="L57" i="17"/>
  <c r="O56" i="17"/>
  <c r="N56" i="17"/>
  <c r="M56" i="17"/>
  <c r="L56" i="17"/>
  <c r="O55" i="17"/>
  <c r="N55" i="17"/>
  <c r="M55" i="17"/>
  <c r="L55" i="17"/>
  <c r="O54" i="17"/>
  <c r="N54" i="17"/>
  <c r="M54" i="17"/>
  <c r="L54" i="17"/>
  <c r="M53" i="17"/>
  <c r="L53" i="17"/>
  <c r="M52" i="17"/>
  <c r="L52" i="17"/>
  <c r="O51" i="17"/>
  <c r="N51" i="17"/>
  <c r="M51" i="17"/>
  <c r="L51" i="17"/>
  <c r="O50" i="17"/>
  <c r="N50" i="17"/>
  <c r="M50" i="17"/>
  <c r="L50" i="17"/>
  <c r="O49" i="17"/>
  <c r="N49" i="17"/>
  <c r="M49" i="17"/>
  <c r="L49" i="17"/>
  <c r="O46" i="17"/>
  <c r="N46" i="17"/>
  <c r="M46" i="17"/>
  <c r="L46" i="17"/>
  <c r="O45" i="17"/>
  <c r="N45" i="17"/>
  <c r="M45" i="17"/>
  <c r="L45" i="17"/>
  <c r="O44" i="17"/>
  <c r="N44" i="17"/>
  <c r="M44" i="17"/>
  <c r="L44" i="17"/>
  <c r="O43" i="17"/>
  <c r="N43" i="17"/>
  <c r="M43" i="17"/>
  <c r="L43" i="17"/>
  <c r="O42" i="17"/>
  <c r="N42" i="17"/>
  <c r="M42" i="17"/>
  <c r="L42" i="17"/>
  <c r="O41" i="17"/>
  <c r="N41" i="17"/>
  <c r="M41" i="17"/>
  <c r="L41" i="17"/>
  <c r="O40" i="17"/>
  <c r="N40" i="17"/>
  <c r="M40" i="17"/>
  <c r="L40" i="17"/>
  <c r="O39" i="17"/>
  <c r="N39" i="17"/>
  <c r="M39" i="17"/>
  <c r="L39" i="17"/>
  <c r="O38" i="17"/>
  <c r="N38" i="17"/>
  <c r="M38" i="17"/>
  <c r="L38" i="17"/>
  <c r="O37" i="17"/>
  <c r="N37" i="17"/>
  <c r="M37" i="17"/>
  <c r="L37" i="17"/>
  <c r="O36" i="17"/>
  <c r="N36" i="17"/>
  <c r="M36" i="17"/>
  <c r="L36" i="17"/>
  <c r="O35" i="17"/>
  <c r="N35" i="17"/>
  <c r="M35" i="17"/>
  <c r="L35" i="17"/>
  <c r="O34" i="17"/>
  <c r="N34" i="17"/>
  <c r="M34" i="17"/>
  <c r="L34" i="17"/>
  <c r="O33" i="17"/>
  <c r="N33" i="17"/>
  <c r="M33" i="17"/>
  <c r="L33" i="17"/>
  <c r="O32" i="17"/>
  <c r="N32" i="17"/>
  <c r="M32" i="17"/>
  <c r="L32" i="17"/>
  <c r="O31" i="17"/>
  <c r="N31" i="17"/>
  <c r="M31" i="17"/>
  <c r="L31" i="17"/>
  <c r="O30" i="17"/>
  <c r="N30" i="17"/>
  <c r="M30" i="17"/>
  <c r="L30" i="17"/>
  <c r="O29" i="17"/>
  <c r="N29" i="17"/>
  <c r="M29" i="17"/>
  <c r="L29" i="17"/>
  <c r="O28" i="17"/>
  <c r="N28" i="17"/>
  <c r="M28" i="17"/>
  <c r="L28" i="17"/>
  <c r="O27" i="17"/>
  <c r="N27" i="17"/>
  <c r="M27" i="17"/>
  <c r="L27" i="17"/>
  <c r="O26" i="17"/>
  <c r="N26" i="17"/>
  <c r="M26" i="17"/>
  <c r="L26" i="17"/>
  <c r="O25" i="17"/>
  <c r="N25" i="17"/>
  <c r="M25" i="17"/>
  <c r="L25" i="17"/>
  <c r="O24" i="17"/>
  <c r="N24" i="17"/>
  <c r="M24" i="17"/>
  <c r="L24" i="17"/>
  <c r="O23" i="17"/>
  <c r="N23" i="17"/>
  <c r="M23" i="17"/>
  <c r="L23" i="17"/>
  <c r="O22" i="17"/>
  <c r="N22" i="17"/>
  <c r="M22" i="17"/>
  <c r="L22" i="17"/>
  <c r="O21" i="17"/>
  <c r="N21" i="17"/>
  <c r="M21" i="17"/>
  <c r="L21" i="17"/>
  <c r="O20" i="17"/>
  <c r="N20" i="17"/>
  <c r="M20" i="17"/>
  <c r="L20" i="17"/>
  <c r="O19" i="17"/>
  <c r="N19" i="17"/>
  <c r="M19" i="17"/>
  <c r="L19" i="17"/>
  <c r="O18" i="17"/>
  <c r="N18" i="17"/>
  <c r="M18" i="17"/>
  <c r="L18" i="17"/>
  <c r="O17" i="17"/>
  <c r="N17" i="17"/>
  <c r="M17" i="17"/>
  <c r="L17" i="17"/>
  <c r="O16" i="17"/>
  <c r="N16" i="17"/>
  <c r="M16" i="17"/>
  <c r="L16" i="17"/>
  <c r="O15" i="17"/>
  <c r="N15" i="17"/>
  <c r="M15" i="17"/>
  <c r="L15" i="17"/>
  <c r="O14" i="17"/>
  <c r="N14" i="17"/>
  <c r="M14" i="17"/>
  <c r="L14" i="17"/>
  <c r="O13" i="17"/>
  <c r="N13" i="17"/>
  <c r="M13" i="17"/>
  <c r="L13" i="17"/>
  <c r="O12" i="17"/>
  <c r="N12" i="17"/>
  <c r="M12" i="17"/>
  <c r="L12" i="17"/>
  <c r="O11" i="17"/>
  <c r="N11" i="17"/>
  <c r="M11" i="17"/>
  <c r="L11" i="17"/>
  <c r="O10" i="17"/>
  <c r="N10" i="17"/>
  <c r="M10" i="17"/>
  <c r="L10" i="17"/>
  <c r="O9" i="17"/>
  <c r="N9" i="17"/>
  <c r="M9" i="17"/>
  <c r="L9" i="17"/>
  <c r="O8" i="17"/>
  <c r="N8" i="17"/>
  <c r="M8" i="17"/>
  <c r="L8" i="17"/>
  <c r="O7" i="17"/>
  <c r="N7" i="17"/>
  <c r="M7" i="17"/>
  <c r="L7" i="17"/>
  <c r="O6" i="17"/>
  <c r="N6" i="17"/>
  <c r="M6" i="17"/>
  <c r="L6" i="17"/>
  <c r="O5" i="17"/>
  <c r="N5" i="17"/>
  <c r="M5" i="17"/>
  <c r="L5" i="17"/>
  <c r="O4" i="17"/>
  <c r="N4" i="17"/>
  <c r="M4" i="17"/>
  <c r="L4" i="17"/>
  <c r="O3" i="17"/>
  <c r="N3" i="17"/>
  <c r="M3" i="17"/>
  <c r="L3" i="17"/>
  <c r="D46" i="16"/>
  <c r="D45" i="16"/>
  <c r="D44" i="16"/>
  <c r="D42" i="16"/>
  <c r="D41" i="16"/>
  <c r="D40" i="16"/>
  <c r="D38" i="16"/>
  <c r="D37" i="16"/>
  <c r="D36" i="16"/>
  <c r="D34" i="16"/>
  <c r="D33" i="16"/>
  <c r="D32" i="16"/>
  <c r="D30" i="16"/>
  <c r="D29" i="16"/>
  <c r="D28" i="16"/>
  <c r="D26" i="16"/>
  <c r="D25" i="16"/>
  <c r="D24" i="16"/>
  <c r="D21" i="16"/>
  <c r="D20" i="16"/>
  <c r="D18" i="16"/>
  <c r="D17" i="16"/>
  <c r="D16" i="16"/>
  <c r="D14" i="16"/>
  <c r="D13" i="16"/>
  <c r="D12" i="16"/>
  <c r="D10" i="16"/>
  <c r="D9" i="16"/>
  <c r="E10" i="16" s="1"/>
  <c r="D7" i="16"/>
  <c r="D6" i="16"/>
  <c r="D3" i="16"/>
  <c r="D4" i="16"/>
  <c r="D2" i="16"/>
  <c r="E21" i="16"/>
  <c r="F2655" i="7"/>
  <c r="G2655" i="7"/>
  <c r="F2579" i="7"/>
  <c r="G2579" i="7"/>
  <c r="F2503" i="7"/>
  <c r="G2503" i="7"/>
  <c r="F2426" i="7"/>
  <c r="G2426" i="7"/>
  <c r="F2351" i="7"/>
  <c r="G2351" i="7"/>
  <c r="F2276" i="7"/>
  <c r="G2276" i="7"/>
  <c r="F2199" i="7"/>
  <c r="G2199" i="7"/>
  <c r="F2124" i="7"/>
  <c r="G2124" i="7"/>
  <c r="F2049" i="7"/>
  <c r="G2049" i="7"/>
  <c r="F1973" i="7"/>
  <c r="G1973" i="7"/>
  <c r="F1898" i="7"/>
  <c r="G1898" i="7"/>
  <c r="F1821" i="7"/>
  <c r="G1821" i="7"/>
  <c r="F1745" i="7"/>
  <c r="G1745" i="7"/>
  <c r="F1670" i="7"/>
  <c r="G1670" i="7"/>
  <c r="F1594" i="7"/>
  <c r="G1594" i="7"/>
  <c r="F1518" i="7"/>
  <c r="G1518" i="7"/>
  <c r="F1443" i="7"/>
  <c r="G1443" i="7"/>
  <c r="F1368" i="7"/>
  <c r="G1368" i="7"/>
  <c r="F1291" i="7"/>
  <c r="G1291" i="7"/>
  <c r="F1213" i="7"/>
  <c r="G1213" i="7"/>
  <c r="F1135" i="7"/>
  <c r="G1135" i="7"/>
  <c r="F1055" i="7"/>
  <c r="G1055" i="7"/>
  <c r="F978" i="7"/>
  <c r="G978" i="7"/>
  <c r="F899" i="7"/>
  <c r="G899" i="7"/>
  <c r="F820" i="7"/>
  <c r="G820" i="7"/>
  <c r="F745" i="7"/>
  <c r="G745" i="7"/>
  <c r="F670" i="7"/>
  <c r="G670" i="7"/>
  <c r="F594" i="7"/>
  <c r="G594" i="7"/>
  <c r="F515" i="7"/>
  <c r="G515" i="7"/>
  <c r="F435" i="7"/>
  <c r="G435" i="7"/>
  <c r="F358" i="7"/>
  <c r="G358" i="7"/>
  <c r="F280" i="7"/>
  <c r="G280" i="7"/>
  <c r="F205" i="7"/>
  <c r="G205" i="7"/>
  <c r="F130" i="7"/>
  <c r="G130" i="7"/>
  <c r="F2654" i="7"/>
  <c r="G2654" i="7"/>
  <c r="F2578" i="7"/>
  <c r="G2578" i="7"/>
  <c r="F2502" i="7"/>
  <c r="G2502" i="7"/>
  <c r="F2425" i="7"/>
  <c r="G2425" i="7"/>
  <c r="F2350" i="7"/>
  <c r="G2350" i="7"/>
  <c r="F2275" i="7"/>
  <c r="G2275" i="7"/>
  <c r="F2198" i="7"/>
  <c r="G2198" i="7"/>
  <c r="F2123" i="7"/>
  <c r="G2123" i="7"/>
  <c r="F2048" i="7"/>
  <c r="G2048" i="7"/>
  <c r="F1972" i="7"/>
  <c r="G1972" i="7"/>
  <c r="F1897" i="7"/>
  <c r="G1897" i="7"/>
  <c r="F1820" i="7"/>
  <c r="G1820" i="7"/>
  <c r="F1744" i="7"/>
  <c r="G1744" i="7"/>
  <c r="F1669" i="7"/>
  <c r="G1669" i="7"/>
  <c r="F1593" i="7"/>
  <c r="G1593" i="7"/>
  <c r="F1517" i="7"/>
  <c r="G1517" i="7"/>
  <c r="F1442" i="7"/>
  <c r="G1442" i="7"/>
  <c r="F1367" i="7"/>
  <c r="G1367" i="7"/>
  <c r="F1290" i="7"/>
  <c r="G1290" i="7"/>
  <c r="F1212" i="7"/>
  <c r="G1212" i="7"/>
  <c r="F1134" i="7"/>
  <c r="G1134" i="7"/>
  <c r="F1054" i="7"/>
  <c r="G1054" i="7"/>
  <c r="F977" i="7"/>
  <c r="G977" i="7"/>
  <c r="F898" i="7"/>
  <c r="G898" i="7"/>
  <c r="F819" i="7"/>
  <c r="G819" i="7"/>
  <c r="F744" i="7"/>
  <c r="G744" i="7"/>
  <c r="F669" i="7"/>
  <c r="G669" i="7"/>
  <c r="F593" i="7"/>
  <c r="G593" i="7"/>
  <c r="F514" i="7"/>
  <c r="G514" i="7"/>
  <c r="F434" i="7"/>
  <c r="G434" i="7"/>
  <c r="F357" i="7"/>
  <c r="G357" i="7"/>
  <c r="F279" i="7"/>
  <c r="G279" i="7"/>
  <c r="F204" i="7"/>
  <c r="G204" i="7"/>
  <c r="F129" i="7"/>
  <c r="G129" i="7"/>
  <c r="CD2569" i="7"/>
  <c r="CF2569" i="7"/>
  <c r="AV108" i="7"/>
  <c r="F2653" i="7"/>
  <c r="G2653" i="7"/>
  <c r="F2577" i="7"/>
  <c r="G2577" i="7"/>
  <c r="F2501" i="7"/>
  <c r="G2501" i="7"/>
  <c r="F2424" i="7"/>
  <c r="G2424" i="7"/>
  <c r="F2349" i="7"/>
  <c r="G2349" i="7"/>
  <c r="F2274" i="7"/>
  <c r="G2274" i="7"/>
  <c r="F2197" i="7"/>
  <c r="G2197" i="7"/>
  <c r="F2122" i="7"/>
  <c r="G2122" i="7"/>
  <c r="F2047" i="7"/>
  <c r="G2047" i="7"/>
  <c r="F1971" i="7"/>
  <c r="G1971" i="7"/>
  <c r="F1896" i="7"/>
  <c r="G1896" i="7"/>
  <c r="F1819" i="7"/>
  <c r="G1819" i="7"/>
  <c r="F1743" i="7"/>
  <c r="G1743" i="7"/>
  <c r="F1668" i="7"/>
  <c r="G1668" i="7"/>
  <c r="F1592" i="7"/>
  <c r="G1592" i="7"/>
  <c r="F1516" i="7"/>
  <c r="G1516" i="7"/>
  <c r="F1441" i="7"/>
  <c r="G1441" i="7"/>
  <c r="F1366" i="7"/>
  <c r="G1366" i="7"/>
  <c r="F1289" i="7"/>
  <c r="G1289" i="7"/>
  <c r="F1211" i="7"/>
  <c r="G1211" i="7"/>
  <c r="F1133" i="7"/>
  <c r="G1133" i="7"/>
  <c r="F1053" i="7"/>
  <c r="G1053" i="7"/>
  <c r="F976" i="7"/>
  <c r="G976" i="7"/>
  <c r="F897" i="7"/>
  <c r="G897" i="7"/>
  <c r="F818" i="7"/>
  <c r="G818" i="7"/>
  <c r="F743" i="7"/>
  <c r="G743" i="7"/>
  <c r="F668" i="7"/>
  <c r="G668" i="7"/>
  <c r="F592" i="7"/>
  <c r="G592" i="7"/>
  <c r="F513" i="7"/>
  <c r="G513" i="7"/>
  <c r="F433" i="7"/>
  <c r="G433" i="7"/>
  <c r="F356" i="7"/>
  <c r="G356" i="7"/>
  <c r="F278" i="7"/>
  <c r="G278" i="7"/>
  <c r="F203" i="7"/>
  <c r="G203" i="7"/>
  <c r="F128" i="7"/>
  <c r="G128" i="7"/>
  <c r="F2652" i="7"/>
  <c r="G2652" i="7"/>
  <c r="F2576" i="7"/>
  <c r="G2576" i="7"/>
  <c r="F2500" i="7"/>
  <c r="G2500" i="7"/>
  <c r="F2423" i="7"/>
  <c r="G2423" i="7"/>
  <c r="F2348" i="7"/>
  <c r="G2348" i="7"/>
  <c r="F2273" i="7"/>
  <c r="G2273" i="7"/>
  <c r="F2196" i="7"/>
  <c r="G2196" i="7"/>
  <c r="F2121" i="7"/>
  <c r="G2121" i="7"/>
  <c r="F2046" i="7"/>
  <c r="G2046" i="7"/>
  <c r="G1818" i="7"/>
  <c r="G1895" i="7"/>
  <c r="G1970" i="7"/>
  <c r="F1970" i="7"/>
  <c r="F1895" i="7"/>
  <c r="F1818" i="7"/>
  <c r="F1742" i="7"/>
  <c r="G1742" i="7"/>
  <c r="F1667" i="7"/>
  <c r="G1667" i="7"/>
  <c r="F1591" i="7"/>
  <c r="G1591" i="7"/>
  <c r="F1515" i="7"/>
  <c r="G1515" i="7"/>
  <c r="F1440" i="7"/>
  <c r="G1440" i="7"/>
  <c r="F1365" i="7"/>
  <c r="G1365" i="7"/>
  <c r="F1288" i="7"/>
  <c r="G1288" i="7"/>
  <c r="F1210" i="7"/>
  <c r="G1210" i="7"/>
  <c r="F1132" i="7"/>
  <c r="G1132" i="7"/>
  <c r="F1052" i="7"/>
  <c r="G1052" i="7"/>
  <c r="F975" i="7"/>
  <c r="G975" i="7"/>
  <c r="F896" i="7"/>
  <c r="G896" i="7"/>
  <c r="F817" i="7"/>
  <c r="G817" i="7"/>
  <c r="F742" i="7"/>
  <c r="G742" i="7"/>
  <c r="F667" i="7"/>
  <c r="G667" i="7"/>
  <c r="F591" i="7"/>
  <c r="G591" i="7"/>
  <c r="F512" i="7"/>
  <c r="G512" i="7"/>
  <c r="F432" i="7"/>
  <c r="G432" i="7"/>
  <c r="F355" i="7"/>
  <c r="G355" i="7"/>
  <c r="F277" i="7"/>
  <c r="G277" i="7"/>
  <c r="F202" i="7"/>
  <c r="G202" i="7"/>
  <c r="F127" i="7"/>
  <c r="G127" i="7"/>
  <c r="G2651" i="7"/>
  <c r="F2651" i="7"/>
  <c r="G2575" i="7"/>
  <c r="F2575" i="7"/>
  <c r="G2499" i="7"/>
  <c r="F2499" i="7"/>
  <c r="G2422" i="7"/>
  <c r="F2422" i="7"/>
  <c r="G2347" i="7"/>
  <c r="F2347" i="7"/>
  <c r="G2272" i="7"/>
  <c r="F2272" i="7"/>
  <c r="G2195" i="7"/>
  <c r="F2195" i="7"/>
  <c r="G2120" i="7"/>
  <c r="F2120" i="7"/>
  <c r="G2045" i="7"/>
  <c r="F2045" i="7"/>
  <c r="G1969" i="7"/>
  <c r="F1969" i="7"/>
  <c r="G1894" i="7"/>
  <c r="F1894" i="7"/>
  <c r="F1817" i="7"/>
  <c r="G1817" i="7"/>
  <c r="L70" i="15"/>
  <c r="M70" i="15"/>
  <c r="N70" i="15"/>
  <c r="O70" i="15"/>
  <c r="L71" i="15"/>
  <c r="M71" i="15"/>
  <c r="N71" i="15"/>
  <c r="O71" i="15"/>
  <c r="L72" i="15"/>
  <c r="M72" i="15"/>
  <c r="N72" i="15"/>
  <c r="O72" i="15"/>
  <c r="L73" i="15"/>
  <c r="M73" i="15"/>
  <c r="N73" i="15"/>
  <c r="O73" i="15"/>
  <c r="L74" i="15"/>
  <c r="M74" i="15"/>
  <c r="N74" i="15"/>
  <c r="O74" i="15"/>
  <c r="L75" i="15"/>
  <c r="M75" i="15"/>
  <c r="N75" i="15"/>
  <c r="O75" i="15"/>
  <c r="L76" i="15"/>
  <c r="M76" i="15"/>
  <c r="N76" i="15"/>
  <c r="O76" i="15"/>
  <c r="L77" i="15"/>
  <c r="M77" i="15"/>
  <c r="N77" i="15"/>
  <c r="O77" i="15"/>
  <c r="L78" i="15"/>
  <c r="M78" i="15"/>
  <c r="N78" i="15"/>
  <c r="O78" i="15"/>
  <c r="L79" i="15"/>
  <c r="M79" i="15"/>
  <c r="N79" i="15"/>
  <c r="O79" i="15"/>
  <c r="L80" i="15"/>
  <c r="M80" i="15"/>
  <c r="N80" i="15"/>
  <c r="O80" i="15"/>
  <c r="L81" i="15"/>
  <c r="M81" i="15"/>
  <c r="N81" i="15"/>
  <c r="O81" i="15"/>
  <c r="L82" i="15"/>
  <c r="M82" i="15"/>
  <c r="N82" i="15"/>
  <c r="O82" i="15"/>
  <c r="L83" i="15"/>
  <c r="M83" i="15"/>
  <c r="N83" i="15"/>
  <c r="O83" i="15"/>
  <c r="L84" i="15"/>
  <c r="M84" i="15"/>
  <c r="N84" i="15"/>
  <c r="O84" i="15"/>
  <c r="L85" i="15"/>
  <c r="M85" i="15"/>
  <c r="N85" i="15"/>
  <c r="O85" i="15"/>
  <c r="L86" i="15"/>
  <c r="M86" i="15"/>
  <c r="N86" i="15"/>
  <c r="O86" i="15"/>
  <c r="L87" i="15"/>
  <c r="M87" i="15"/>
  <c r="N87" i="15"/>
  <c r="O87" i="15"/>
  <c r="L88" i="15"/>
  <c r="M88" i="15"/>
  <c r="N88" i="15"/>
  <c r="O88" i="15"/>
  <c r="L89" i="15"/>
  <c r="M89" i="15"/>
  <c r="N89" i="15"/>
  <c r="O89" i="15"/>
  <c r="L90" i="15"/>
  <c r="M90" i="15"/>
  <c r="N90" i="15"/>
  <c r="O90" i="15"/>
  <c r="L91" i="15"/>
  <c r="M91" i="15"/>
  <c r="N91" i="15"/>
  <c r="O91" i="15"/>
  <c r="L92" i="15"/>
  <c r="M92" i="15"/>
  <c r="N92" i="15"/>
  <c r="O92" i="15"/>
  <c r="L93" i="15"/>
  <c r="M93" i="15"/>
  <c r="N93" i="15"/>
  <c r="O93" i="15"/>
  <c r="L94" i="15"/>
  <c r="M94" i="15"/>
  <c r="N94" i="15"/>
  <c r="O94" i="15"/>
  <c r="L95" i="15"/>
  <c r="M95" i="15"/>
  <c r="N95" i="15"/>
  <c r="O95" i="15"/>
  <c r="L96" i="15"/>
  <c r="M96" i="15"/>
  <c r="N96" i="15"/>
  <c r="O96" i="15"/>
  <c r="L97" i="15"/>
  <c r="M97" i="15"/>
  <c r="N97" i="15"/>
  <c r="O97" i="15"/>
  <c r="L98" i="15"/>
  <c r="M98" i="15"/>
  <c r="N98" i="15"/>
  <c r="O98" i="15"/>
  <c r="L99" i="15"/>
  <c r="M99" i="15"/>
  <c r="N99" i="15"/>
  <c r="O99" i="15"/>
  <c r="L100" i="15"/>
  <c r="M100" i="15"/>
  <c r="N100" i="15"/>
  <c r="O100" i="15"/>
  <c r="L101" i="15"/>
  <c r="M101" i="15"/>
  <c r="N101" i="15"/>
  <c r="O101" i="15"/>
  <c r="L102" i="15"/>
  <c r="M102" i="15"/>
  <c r="N102" i="15"/>
  <c r="O102" i="15"/>
  <c r="L103" i="15"/>
  <c r="M103" i="15"/>
  <c r="N103" i="15"/>
  <c r="O103" i="15"/>
  <c r="L104" i="15"/>
  <c r="M104" i="15"/>
  <c r="N104" i="15"/>
  <c r="O104" i="15"/>
  <c r="L105" i="15"/>
  <c r="M105" i="15"/>
  <c r="N105" i="15"/>
  <c r="O105" i="15"/>
  <c r="L106" i="15"/>
  <c r="M106" i="15"/>
  <c r="N106" i="15"/>
  <c r="O106" i="15"/>
  <c r="L107" i="15"/>
  <c r="M107" i="15"/>
  <c r="N107" i="15"/>
  <c r="O107" i="15"/>
  <c r="L108" i="15"/>
  <c r="M108" i="15"/>
  <c r="N108" i="15"/>
  <c r="O108" i="15"/>
  <c r="L109" i="15"/>
  <c r="M109" i="15"/>
  <c r="N109" i="15"/>
  <c r="O109" i="15"/>
  <c r="O69" i="15"/>
  <c r="N69" i="15"/>
  <c r="M69" i="15"/>
  <c r="L69" i="15"/>
  <c r="L50" i="15"/>
  <c r="M50" i="15"/>
  <c r="N50" i="15"/>
  <c r="O50" i="15"/>
  <c r="L51" i="15"/>
  <c r="M51" i="15"/>
  <c r="N51" i="15"/>
  <c r="O51" i="15"/>
  <c r="L52" i="15"/>
  <c r="M52" i="15"/>
  <c r="L53" i="15"/>
  <c r="M53" i="15"/>
  <c r="L54" i="15"/>
  <c r="M54" i="15"/>
  <c r="N54" i="15"/>
  <c r="O54" i="15"/>
  <c r="L55" i="15"/>
  <c r="M55" i="15"/>
  <c r="N55" i="15"/>
  <c r="O55" i="15"/>
  <c r="L56" i="15"/>
  <c r="M56" i="15"/>
  <c r="N56" i="15"/>
  <c r="O56" i="15"/>
  <c r="L57" i="15"/>
  <c r="M57" i="15"/>
  <c r="N57" i="15"/>
  <c r="O57" i="15"/>
  <c r="L58" i="15"/>
  <c r="M58" i="15"/>
  <c r="N58" i="15"/>
  <c r="O58" i="15"/>
  <c r="L59" i="15"/>
  <c r="M59" i="15"/>
  <c r="N59" i="15"/>
  <c r="O59" i="15"/>
  <c r="L60" i="15"/>
  <c r="M60" i="15"/>
  <c r="N60" i="15"/>
  <c r="O60" i="15"/>
  <c r="L61" i="15"/>
  <c r="M61" i="15"/>
  <c r="N61" i="15"/>
  <c r="O61" i="15"/>
  <c r="L62" i="15"/>
  <c r="M62" i="15"/>
  <c r="N62" i="15"/>
  <c r="O62" i="15"/>
  <c r="L63" i="15"/>
  <c r="M63" i="15"/>
  <c r="N63" i="15"/>
  <c r="O63" i="15"/>
  <c r="L64" i="15"/>
  <c r="M64" i="15"/>
  <c r="N64" i="15"/>
  <c r="O64" i="15"/>
  <c r="L65" i="15"/>
  <c r="M65" i="15"/>
  <c r="N65" i="15"/>
  <c r="O65" i="15"/>
  <c r="O49" i="15"/>
  <c r="N49" i="15"/>
  <c r="M49" i="15"/>
  <c r="L49" i="15"/>
  <c r="L4" i="15"/>
  <c r="M4" i="15"/>
  <c r="L5" i="15"/>
  <c r="M5" i="15"/>
  <c r="L6" i="15"/>
  <c r="M6" i="15"/>
  <c r="L7" i="15"/>
  <c r="M7" i="15"/>
  <c r="L8" i="15"/>
  <c r="M8" i="15"/>
  <c r="L9" i="15"/>
  <c r="M9" i="15"/>
  <c r="L10" i="15"/>
  <c r="M10" i="15"/>
  <c r="L11" i="15"/>
  <c r="M11" i="15"/>
  <c r="L12" i="15"/>
  <c r="M12" i="15"/>
  <c r="L13" i="15"/>
  <c r="M13" i="15"/>
  <c r="L14" i="15"/>
  <c r="M14" i="15"/>
  <c r="L15" i="15"/>
  <c r="M15" i="15"/>
  <c r="L16" i="15"/>
  <c r="M16" i="15"/>
  <c r="L17" i="15"/>
  <c r="M17" i="15"/>
  <c r="L18" i="15"/>
  <c r="M18" i="15"/>
  <c r="L19" i="15"/>
  <c r="M19" i="15"/>
  <c r="L20" i="15"/>
  <c r="M20" i="15"/>
  <c r="L21" i="15"/>
  <c r="M21" i="15"/>
  <c r="L22" i="15"/>
  <c r="M22" i="15"/>
  <c r="L23" i="15"/>
  <c r="M23" i="15"/>
  <c r="L24" i="15"/>
  <c r="M24" i="15"/>
  <c r="L25" i="15"/>
  <c r="M25" i="15"/>
  <c r="L26" i="15"/>
  <c r="M26" i="15"/>
  <c r="L27" i="15"/>
  <c r="M27" i="15"/>
  <c r="L28" i="15"/>
  <c r="M28" i="15"/>
  <c r="L29" i="15"/>
  <c r="M29" i="15"/>
  <c r="L30" i="15"/>
  <c r="M30" i="15"/>
  <c r="L31" i="15"/>
  <c r="M31" i="15"/>
  <c r="L32" i="15"/>
  <c r="M32" i="15"/>
  <c r="L33" i="15"/>
  <c r="M33" i="15"/>
  <c r="L34" i="15"/>
  <c r="M34" i="15"/>
  <c r="L35" i="15"/>
  <c r="M35" i="15"/>
  <c r="L36" i="15"/>
  <c r="M36" i="15"/>
  <c r="L37" i="15"/>
  <c r="M37" i="15"/>
  <c r="L38" i="15"/>
  <c r="M38" i="15"/>
  <c r="L39" i="15"/>
  <c r="M39" i="15"/>
  <c r="L40" i="15"/>
  <c r="M40" i="15"/>
  <c r="L41" i="15"/>
  <c r="M41" i="15"/>
  <c r="L42" i="15"/>
  <c r="M42" i="15"/>
  <c r="L43" i="15"/>
  <c r="M43" i="15"/>
  <c r="L44" i="15"/>
  <c r="M44" i="15"/>
  <c r="L45" i="15"/>
  <c r="M45" i="15"/>
  <c r="L46" i="15"/>
  <c r="M46" i="15"/>
  <c r="M3" i="15"/>
  <c r="L3" i="15"/>
  <c r="N4" i="15"/>
  <c r="O4" i="15"/>
  <c r="N5" i="15"/>
  <c r="O5" i="15"/>
  <c r="N6" i="15"/>
  <c r="O6" i="15"/>
  <c r="N7" i="15"/>
  <c r="O7" i="15"/>
  <c r="N8" i="15"/>
  <c r="O8" i="15"/>
  <c r="N9" i="15"/>
  <c r="O9" i="15"/>
  <c r="N10" i="15"/>
  <c r="O10" i="15"/>
  <c r="N11" i="15"/>
  <c r="O11" i="15"/>
  <c r="N12" i="15"/>
  <c r="O12" i="15"/>
  <c r="N13" i="15"/>
  <c r="O13" i="15"/>
  <c r="N14" i="15"/>
  <c r="O14" i="15"/>
  <c r="N15" i="15"/>
  <c r="O15" i="15"/>
  <c r="N16" i="15"/>
  <c r="O16" i="15"/>
  <c r="N17" i="15"/>
  <c r="O17" i="15"/>
  <c r="N18" i="15"/>
  <c r="O18" i="15"/>
  <c r="N19" i="15"/>
  <c r="O19" i="15"/>
  <c r="N20" i="15"/>
  <c r="O20" i="15"/>
  <c r="N21" i="15"/>
  <c r="O21" i="15"/>
  <c r="N22" i="15"/>
  <c r="O22" i="15"/>
  <c r="N23" i="15"/>
  <c r="O23" i="15"/>
  <c r="N24" i="15"/>
  <c r="O24" i="15"/>
  <c r="N25" i="15"/>
  <c r="O25" i="15"/>
  <c r="N26" i="15"/>
  <c r="O26" i="15"/>
  <c r="N27" i="15"/>
  <c r="O27" i="15"/>
  <c r="N28" i="15"/>
  <c r="O28" i="15"/>
  <c r="N29" i="15"/>
  <c r="O29" i="15"/>
  <c r="N30" i="15"/>
  <c r="O30" i="15"/>
  <c r="N31" i="15"/>
  <c r="O31" i="15"/>
  <c r="N32" i="15"/>
  <c r="O32" i="15"/>
  <c r="N33" i="15"/>
  <c r="O33" i="15"/>
  <c r="N34" i="15"/>
  <c r="O34" i="15"/>
  <c r="N35" i="15"/>
  <c r="O35" i="15"/>
  <c r="N36" i="15"/>
  <c r="O36" i="15"/>
  <c r="N37" i="15"/>
  <c r="O37" i="15"/>
  <c r="N38" i="15"/>
  <c r="O38" i="15"/>
  <c r="N39" i="15"/>
  <c r="O39" i="15"/>
  <c r="N40" i="15"/>
  <c r="O40" i="15"/>
  <c r="N41" i="15"/>
  <c r="O41" i="15"/>
  <c r="N42" i="15"/>
  <c r="O42" i="15"/>
  <c r="N43" i="15"/>
  <c r="O43" i="15"/>
  <c r="N44" i="15"/>
  <c r="O44" i="15"/>
  <c r="N45" i="15"/>
  <c r="O45" i="15"/>
  <c r="N46" i="15"/>
  <c r="O46" i="15"/>
  <c r="O3" i="15"/>
  <c r="N3" i="15"/>
  <c r="M45" i="14"/>
  <c r="L45" i="14"/>
  <c r="K45" i="14"/>
  <c r="J45" i="14"/>
  <c r="M44" i="14"/>
  <c r="L44" i="14"/>
  <c r="K44" i="14"/>
  <c r="J44" i="14"/>
  <c r="M43" i="14"/>
  <c r="L43" i="14"/>
  <c r="K43" i="14"/>
  <c r="J43" i="14"/>
  <c r="M42" i="14"/>
  <c r="L42" i="14"/>
  <c r="K42" i="14"/>
  <c r="J42" i="14"/>
  <c r="M41" i="14"/>
  <c r="L41" i="14"/>
  <c r="K41" i="14"/>
  <c r="J41" i="14"/>
  <c r="M40" i="14"/>
  <c r="L40" i="14"/>
  <c r="K40" i="14"/>
  <c r="J40" i="14"/>
  <c r="M39" i="14"/>
  <c r="L39" i="14"/>
  <c r="K39" i="14"/>
  <c r="J39" i="14"/>
  <c r="M38" i="14"/>
  <c r="L38" i="14"/>
  <c r="K38" i="14"/>
  <c r="J38" i="14"/>
  <c r="M37" i="14"/>
  <c r="L37" i="14"/>
  <c r="K37" i="14"/>
  <c r="J37" i="14"/>
  <c r="M36" i="14"/>
  <c r="L36" i="14"/>
  <c r="K36" i="14"/>
  <c r="J36" i="14"/>
  <c r="M35" i="14"/>
  <c r="L35" i="14"/>
  <c r="K35" i="14"/>
  <c r="J35" i="14"/>
  <c r="M34" i="14"/>
  <c r="L34" i="14"/>
  <c r="K34" i="14"/>
  <c r="J34" i="14"/>
  <c r="M33" i="14"/>
  <c r="L33" i="14"/>
  <c r="K33" i="14"/>
  <c r="J33" i="14"/>
  <c r="M32" i="14"/>
  <c r="L32" i="14"/>
  <c r="K32" i="14"/>
  <c r="J32" i="14"/>
  <c r="M31" i="14"/>
  <c r="L31" i="14"/>
  <c r="K31" i="14"/>
  <c r="J31" i="14"/>
  <c r="M30" i="14"/>
  <c r="L30" i="14"/>
  <c r="K30" i="14"/>
  <c r="J30" i="14"/>
  <c r="M29" i="14"/>
  <c r="L29" i="14"/>
  <c r="K29" i="14"/>
  <c r="J29" i="14"/>
  <c r="M28" i="14"/>
  <c r="L28" i="14"/>
  <c r="K28" i="14"/>
  <c r="J28" i="14"/>
  <c r="M27" i="14"/>
  <c r="L27" i="14"/>
  <c r="K27" i="14"/>
  <c r="J27" i="14"/>
  <c r="M26" i="14"/>
  <c r="L26" i="14"/>
  <c r="K26" i="14"/>
  <c r="J26" i="14"/>
  <c r="M25" i="14"/>
  <c r="L25" i="14"/>
  <c r="K25" i="14"/>
  <c r="J25" i="14"/>
  <c r="M24" i="14"/>
  <c r="L24" i="14"/>
  <c r="K24" i="14"/>
  <c r="J24" i="14"/>
  <c r="M23" i="14"/>
  <c r="L23" i="14"/>
  <c r="K23" i="14"/>
  <c r="J23" i="14"/>
  <c r="M22" i="14"/>
  <c r="L22" i="14"/>
  <c r="K22" i="14"/>
  <c r="J22" i="14"/>
  <c r="M21" i="14"/>
  <c r="L21" i="14"/>
  <c r="K21" i="14"/>
  <c r="J21" i="14"/>
  <c r="M20" i="14"/>
  <c r="L20" i="14"/>
  <c r="K20" i="14"/>
  <c r="J20" i="14"/>
  <c r="M19" i="14"/>
  <c r="L19" i="14"/>
  <c r="K19" i="14"/>
  <c r="J19" i="14"/>
  <c r="M18" i="14"/>
  <c r="L18" i="14"/>
  <c r="K18" i="14"/>
  <c r="J18" i="14"/>
  <c r="M17" i="14"/>
  <c r="L17" i="14"/>
  <c r="K17" i="14"/>
  <c r="J17" i="14"/>
  <c r="M16" i="14"/>
  <c r="L16" i="14"/>
  <c r="K16" i="14"/>
  <c r="J16" i="14"/>
  <c r="M15" i="14"/>
  <c r="L15" i="14"/>
  <c r="K15" i="14"/>
  <c r="J15" i="14"/>
  <c r="M14" i="14"/>
  <c r="L14" i="14"/>
  <c r="K14" i="14"/>
  <c r="J14" i="14"/>
  <c r="M13" i="14"/>
  <c r="L13" i="14"/>
  <c r="K13" i="14"/>
  <c r="J13" i="14"/>
  <c r="M12" i="14"/>
  <c r="L12" i="14"/>
  <c r="K12" i="14"/>
  <c r="J12" i="14"/>
  <c r="M11" i="14"/>
  <c r="L11" i="14"/>
  <c r="K11" i="14"/>
  <c r="J11" i="14"/>
  <c r="M10" i="14"/>
  <c r="L10" i="14"/>
  <c r="K10" i="14"/>
  <c r="J10" i="14"/>
  <c r="M9" i="14"/>
  <c r="L9" i="14"/>
  <c r="K9" i="14"/>
  <c r="J9" i="14"/>
  <c r="M8" i="14"/>
  <c r="L8" i="14"/>
  <c r="K8" i="14"/>
  <c r="J8" i="14"/>
  <c r="M7" i="14"/>
  <c r="L7" i="14"/>
  <c r="K7" i="14"/>
  <c r="J7" i="14"/>
  <c r="M6" i="14"/>
  <c r="L6" i="14"/>
  <c r="K6" i="14"/>
  <c r="J6" i="14"/>
  <c r="M5" i="14"/>
  <c r="L5" i="14"/>
  <c r="K5" i="14"/>
  <c r="J5" i="14"/>
  <c r="M4" i="14"/>
  <c r="L4" i="14"/>
  <c r="K4" i="14"/>
  <c r="J4" i="14"/>
  <c r="M3" i="14"/>
  <c r="L3" i="14"/>
  <c r="K3" i="14"/>
  <c r="J3" i="14"/>
  <c r="M2" i="14"/>
  <c r="L2" i="14"/>
  <c r="K2" i="14"/>
  <c r="J2" i="14"/>
  <c r="A5370" i="13"/>
  <c r="A5297" i="13"/>
  <c r="A5226" i="13"/>
  <c r="A4888" i="13"/>
  <c r="A4816" i="13"/>
  <c r="A4746" i="13"/>
  <c r="A4398" i="13"/>
  <c r="A4328" i="13"/>
  <c r="A4259" i="13"/>
  <c r="A3921" i="13"/>
  <c r="A3855" i="13"/>
  <c r="A3783" i="13"/>
  <c r="A3451" i="13"/>
  <c r="A3383" i="13"/>
  <c r="A3308" i="13"/>
  <c r="A3069" i="13"/>
  <c r="A2999" i="13"/>
  <c r="A2924" i="13"/>
  <c r="A2657" i="13"/>
  <c r="A2606" i="13"/>
  <c r="A2571" i="13"/>
  <c r="A2468" i="13"/>
  <c r="A2125" i="13"/>
  <c r="A2051" i="13"/>
  <c r="A1975" i="13"/>
  <c r="A1639" i="13"/>
  <c r="A1572" i="13"/>
  <c r="A1504" i="13"/>
  <c r="A1148" i="13"/>
  <c r="A1076" i="13"/>
  <c r="A748" i="13"/>
  <c r="A681" i="13"/>
  <c r="A339" i="13"/>
  <c r="A271" i="13"/>
  <c r="A204" i="13"/>
  <c r="F1741" i="7"/>
  <c r="G1741" i="7"/>
  <c r="F1666" i="7"/>
  <c r="G1666" i="7"/>
  <c r="F1590" i="7"/>
  <c r="G1590" i="7"/>
  <c r="F1514" i="7"/>
  <c r="G1514" i="7"/>
  <c r="F1439" i="7"/>
  <c r="G1439" i="7"/>
  <c r="F1364" i="7"/>
  <c r="G1364" i="7"/>
  <c r="F1287" i="7"/>
  <c r="G1287" i="7"/>
  <c r="F1209" i="7"/>
  <c r="G1209" i="7"/>
  <c r="F1131" i="7"/>
  <c r="G1131" i="7"/>
  <c r="F1051" i="7"/>
  <c r="G1051" i="7"/>
  <c r="F974" i="7"/>
  <c r="G974" i="7"/>
  <c r="F895" i="7"/>
  <c r="G895" i="7"/>
  <c r="F816" i="7"/>
  <c r="G816" i="7"/>
  <c r="F741" i="7"/>
  <c r="G741" i="7"/>
  <c r="F666" i="7"/>
  <c r="G666" i="7"/>
  <c r="F590" i="7"/>
  <c r="G590" i="7"/>
  <c r="F511" i="7"/>
  <c r="G511" i="7"/>
  <c r="F431" i="7"/>
  <c r="G431" i="7"/>
  <c r="F354" i="7"/>
  <c r="G354" i="7"/>
  <c r="F276" i="7"/>
  <c r="G276" i="7"/>
  <c r="F201" i="7"/>
  <c r="G201" i="7"/>
  <c r="F126" i="7"/>
  <c r="G126" i="7"/>
  <c r="A2" i="7"/>
  <c r="A16" i="7" s="1"/>
  <c r="A18" i="7" s="1"/>
  <c r="R1751" i="7"/>
  <c r="P1751" i="7"/>
  <c r="G1757" i="7"/>
  <c r="G1756" i="7"/>
  <c r="R1675" i="7"/>
  <c r="P1675" i="7"/>
  <c r="G1690" i="7"/>
  <c r="G1689" i="7"/>
  <c r="R1599" i="7"/>
  <c r="P1599" i="7"/>
  <c r="G1615" i="7"/>
  <c r="G1614" i="7"/>
  <c r="R1524" i="7"/>
  <c r="P1524" i="7"/>
  <c r="G1536" i="7"/>
  <c r="G1535" i="7"/>
  <c r="R1448" i="7"/>
  <c r="P1448" i="7"/>
  <c r="G1467" i="7"/>
  <c r="G1466" i="7"/>
  <c r="R1373" i="7"/>
  <c r="P1373" i="7"/>
  <c r="G1392" i="7"/>
  <c r="G1391" i="7"/>
  <c r="R1298" i="7"/>
  <c r="P1298" i="7"/>
  <c r="G1311" i="7"/>
  <c r="G1310" i="7"/>
  <c r="R1141" i="7"/>
  <c r="F1205" i="7"/>
  <c r="F1204" i="7"/>
  <c r="R1219" i="7"/>
  <c r="P1219" i="7" s="1"/>
  <c r="S1219" i="7" s="1"/>
  <c r="T1219" i="7" s="1"/>
  <c r="G1243" i="7"/>
  <c r="G1242" i="7"/>
  <c r="R1062" i="7"/>
  <c r="G1091" i="7"/>
  <c r="G1090" i="7"/>
  <c r="R984" i="7"/>
  <c r="G1007" i="7"/>
  <c r="G1006" i="7"/>
  <c r="R905" i="7"/>
  <c r="G928" i="7"/>
  <c r="G927" i="7"/>
  <c r="R827" i="7"/>
  <c r="G849" i="7"/>
  <c r="G848" i="7"/>
  <c r="R751" i="7"/>
  <c r="G777" i="7"/>
  <c r="G776" i="7"/>
  <c r="R676" i="7"/>
  <c r="G705" i="7"/>
  <c r="G704" i="7"/>
  <c r="R601" i="7"/>
  <c r="G630" i="7"/>
  <c r="G629" i="7"/>
  <c r="R442" i="7"/>
  <c r="P442" i="7" s="1"/>
  <c r="S442" i="7" s="1"/>
  <c r="T442" i="7" s="1"/>
  <c r="G465" i="7"/>
  <c r="G464" i="7"/>
  <c r="R521" i="7"/>
  <c r="G544" i="7"/>
  <c r="G543" i="7"/>
  <c r="R364" i="7"/>
  <c r="G384" i="7"/>
  <c r="G383" i="7"/>
  <c r="R287" i="7"/>
  <c r="G309" i="7"/>
  <c r="G308" i="7"/>
  <c r="R211" i="7"/>
  <c r="G240" i="7"/>
  <c r="G239" i="7"/>
  <c r="R136" i="7"/>
  <c r="G163" i="7"/>
  <c r="G162" i="7"/>
  <c r="R61" i="7"/>
  <c r="P61" i="7" s="1"/>
  <c r="G88" i="7"/>
  <c r="G87" i="7"/>
  <c r="E58" i="8"/>
  <c r="E59" i="8"/>
  <c r="E55" i="8"/>
  <c r="E56" i="8"/>
  <c r="E54" i="8"/>
  <c r="D58" i="8"/>
  <c r="D59" i="8"/>
  <c r="D57" i="8"/>
  <c r="D55" i="8"/>
  <c r="D47" i="8"/>
  <c r="D48" i="8"/>
  <c r="K5" i="12"/>
  <c r="K6" i="12"/>
  <c r="K7" i="12"/>
  <c r="K21" i="12"/>
  <c r="K23" i="12"/>
  <c r="K24" i="12"/>
  <c r="K27" i="12"/>
  <c r="K28" i="12"/>
  <c r="K29" i="12"/>
  <c r="K30" i="12"/>
  <c r="K32" i="12"/>
  <c r="K33" i="12"/>
  <c r="CE735" i="7"/>
  <c r="CJ1033" i="7"/>
  <c r="CI1033" i="7"/>
  <c r="CJ954" i="7"/>
  <c r="CI954" i="7"/>
  <c r="CJ648" i="7"/>
  <c r="CI648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163" i="7"/>
  <c r="G2164" i="7"/>
  <c r="G2165" i="7"/>
  <c r="G2166" i="7"/>
  <c r="G2167" i="7"/>
  <c r="G2168" i="7"/>
  <c r="G2169" i="7"/>
  <c r="G2170" i="7"/>
  <c r="G2171" i="7"/>
  <c r="G2172" i="7"/>
  <c r="G2173" i="7"/>
  <c r="G2174" i="7"/>
  <c r="F2650" i="7"/>
  <c r="G2650" i="7"/>
  <c r="F2574" i="7"/>
  <c r="G2574" i="7"/>
  <c r="F2498" i="7"/>
  <c r="G2498" i="7"/>
  <c r="F2421" i="7"/>
  <c r="G2421" i="7"/>
  <c r="F2346" i="7"/>
  <c r="G2346" i="7"/>
  <c r="F2271" i="7"/>
  <c r="G2271" i="7"/>
  <c r="F2194" i="7"/>
  <c r="G2194" i="7"/>
  <c r="F2119" i="7"/>
  <c r="G2119" i="7"/>
  <c r="F2044" i="7"/>
  <c r="G2044" i="7"/>
  <c r="F1968" i="7"/>
  <c r="G1968" i="7"/>
  <c r="F1893" i="7"/>
  <c r="G1893" i="7"/>
  <c r="F1816" i="7"/>
  <c r="G1816" i="7"/>
  <c r="F1740" i="7"/>
  <c r="G1740" i="7"/>
  <c r="F1665" i="7"/>
  <c r="G1665" i="7"/>
  <c r="F1589" i="7"/>
  <c r="G1589" i="7"/>
  <c r="F1513" i="7"/>
  <c r="G1513" i="7"/>
  <c r="F1438" i="7"/>
  <c r="G1438" i="7"/>
  <c r="F1363" i="7"/>
  <c r="G1363" i="7"/>
  <c r="F1286" i="7"/>
  <c r="G1286" i="7"/>
  <c r="F1208" i="7"/>
  <c r="G1208" i="7"/>
  <c r="F1130" i="7"/>
  <c r="G1130" i="7"/>
  <c r="F1050" i="7"/>
  <c r="G1050" i="7"/>
  <c r="F973" i="7"/>
  <c r="G973" i="7"/>
  <c r="F894" i="7"/>
  <c r="G894" i="7"/>
  <c r="F815" i="7"/>
  <c r="G815" i="7"/>
  <c r="F740" i="7"/>
  <c r="G740" i="7"/>
  <c r="F665" i="7"/>
  <c r="G665" i="7"/>
  <c r="F589" i="7"/>
  <c r="G589" i="7"/>
  <c r="F510" i="7"/>
  <c r="G510" i="7"/>
  <c r="F430" i="7"/>
  <c r="G430" i="7"/>
  <c r="F353" i="7"/>
  <c r="G353" i="7"/>
  <c r="F275" i="7"/>
  <c r="G275" i="7"/>
  <c r="F200" i="7"/>
  <c r="G200" i="7"/>
  <c r="F125" i="7"/>
  <c r="G125" i="7"/>
  <c r="L16" i="10"/>
  <c r="K16" i="10"/>
  <c r="J3" i="10"/>
  <c r="I3" i="10"/>
  <c r="R74" i="8"/>
  <c r="P74" i="8"/>
  <c r="R73" i="8"/>
  <c r="P73" i="8"/>
  <c r="R72" i="8"/>
  <c r="P72" i="8"/>
  <c r="L63" i="8"/>
  <c r="K72" i="8"/>
  <c r="R71" i="8"/>
  <c r="P71" i="8"/>
  <c r="R70" i="8"/>
  <c r="P70" i="8"/>
  <c r="R69" i="8"/>
  <c r="P69" i="8"/>
  <c r="R68" i="8"/>
  <c r="P68" i="8"/>
  <c r="R67" i="8"/>
  <c r="P67" i="8"/>
  <c r="R66" i="8"/>
  <c r="P66" i="8"/>
  <c r="R65" i="8"/>
  <c r="P65" i="8"/>
  <c r="R64" i="8"/>
  <c r="P64" i="8"/>
  <c r="R63" i="8"/>
  <c r="P63" i="8"/>
  <c r="P49" i="8"/>
  <c r="P51" i="8" s="1"/>
  <c r="P47" i="8"/>
  <c r="P48" i="8"/>
  <c r="O49" i="8"/>
  <c r="N49" i="8"/>
  <c r="M49" i="8"/>
  <c r="M51" i="8" s="1"/>
  <c r="L49" i="8"/>
  <c r="L48" i="8"/>
  <c r="K49" i="8"/>
  <c r="J49" i="8"/>
  <c r="I49" i="8"/>
  <c r="G49" i="8"/>
  <c r="E49" i="8"/>
  <c r="O48" i="8"/>
  <c r="N48" i="8"/>
  <c r="N51" i="8" s="1"/>
  <c r="M48" i="8"/>
  <c r="K48" i="8"/>
  <c r="J48" i="8"/>
  <c r="I48" i="8"/>
  <c r="G48" i="8"/>
  <c r="F48" i="8"/>
  <c r="F47" i="8"/>
  <c r="F50" i="8" s="1"/>
  <c r="F52" i="8" s="1"/>
  <c r="E48" i="8"/>
  <c r="E51" i="8" s="1"/>
  <c r="O47" i="8"/>
  <c r="N47" i="8"/>
  <c r="M47" i="8"/>
  <c r="K47" i="8"/>
  <c r="J47" i="8"/>
  <c r="I47" i="8"/>
  <c r="G47" i="8"/>
  <c r="P38" i="8"/>
  <c r="O38" i="8"/>
  <c r="N38" i="8"/>
  <c r="M38" i="8"/>
  <c r="M36" i="8"/>
  <c r="M37" i="8"/>
  <c r="L38" i="8"/>
  <c r="K38" i="8"/>
  <c r="K40" i="8" s="1"/>
  <c r="J38" i="8"/>
  <c r="I38" i="8"/>
  <c r="G38" i="8"/>
  <c r="G39" i="8" s="1"/>
  <c r="G41" i="8" s="1"/>
  <c r="F38" i="8"/>
  <c r="E38" i="8"/>
  <c r="P37" i="8"/>
  <c r="O37" i="8"/>
  <c r="N37" i="8"/>
  <c r="L37" i="8"/>
  <c r="K37" i="8"/>
  <c r="J37" i="8"/>
  <c r="I37" i="8"/>
  <c r="G37" i="8"/>
  <c r="F37" i="8"/>
  <c r="E37" i="8"/>
  <c r="D37" i="8"/>
  <c r="P36" i="8"/>
  <c r="O36" i="8"/>
  <c r="N36" i="8"/>
  <c r="K36" i="8"/>
  <c r="J36" i="8"/>
  <c r="I36" i="8"/>
  <c r="G36" i="8"/>
  <c r="F36" i="8"/>
  <c r="E36" i="8"/>
  <c r="D36" i="8"/>
  <c r="K24" i="8"/>
  <c r="I24" i="8"/>
  <c r="H24" i="8"/>
  <c r="K23" i="8"/>
  <c r="I23" i="8"/>
  <c r="H23" i="8"/>
  <c r="K22" i="8"/>
  <c r="I22" i="8"/>
  <c r="H22" i="8"/>
  <c r="K21" i="8"/>
  <c r="I21" i="8"/>
  <c r="H21" i="8"/>
  <c r="K20" i="8"/>
  <c r="I20" i="8"/>
  <c r="H20" i="8"/>
  <c r="K19" i="8"/>
  <c r="I19" i="8"/>
  <c r="H19" i="8"/>
  <c r="K14" i="8"/>
  <c r="I14" i="8"/>
  <c r="H14" i="8"/>
  <c r="K13" i="8"/>
  <c r="I13" i="8"/>
  <c r="H13" i="8"/>
  <c r="K12" i="8"/>
  <c r="I12" i="8"/>
  <c r="H12" i="8"/>
  <c r="K7" i="8"/>
  <c r="I7" i="8"/>
  <c r="H7" i="8"/>
  <c r="K6" i="8"/>
  <c r="I6" i="8"/>
  <c r="H6" i="8"/>
  <c r="K5" i="8"/>
  <c r="I5" i="8"/>
  <c r="H5" i="8"/>
  <c r="K70" i="8"/>
  <c r="F2649" i="7"/>
  <c r="G2649" i="7"/>
  <c r="F2573" i="7"/>
  <c r="G2573" i="7"/>
  <c r="F2497" i="7"/>
  <c r="G2497" i="7"/>
  <c r="F2420" i="7"/>
  <c r="G2420" i="7"/>
  <c r="F2345" i="7"/>
  <c r="G2345" i="7"/>
  <c r="F2270" i="7"/>
  <c r="G2270" i="7"/>
  <c r="F2193" i="7"/>
  <c r="G2193" i="7"/>
  <c r="F2118" i="7"/>
  <c r="G2118" i="7"/>
  <c r="F2043" i="7"/>
  <c r="G2043" i="7"/>
  <c r="F1967" i="7"/>
  <c r="G1967" i="7"/>
  <c r="F1892" i="7"/>
  <c r="G1892" i="7"/>
  <c r="F1815" i="7"/>
  <c r="G1815" i="7"/>
  <c r="F1739" i="7"/>
  <c r="G1739" i="7"/>
  <c r="F1664" i="7"/>
  <c r="G1664" i="7"/>
  <c r="F1588" i="7"/>
  <c r="G1588" i="7"/>
  <c r="F1512" i="7"/>
  <c r="G1512" i="7"/>
  <c r="F1437" i="7"/>
  <c r="G1437" i="7"/>
  <c r="F1362" i="7"/>
  <c r="G1362" i="7"/>
  <c r="F1285" i="7"/>
  <c r="G1285" i="7"/>
  <c r="F1207" i="7"/>
  <c r="G1207" i="7"/>
  <c r="F1129" i="7"/>
  <c r="G1129" i="7"/>
  <c r="F1049" i="7"/>
  <c r="G1049" i="7"/>
  <c r="F972" i="7"/>
  <c r="G972" i="7"/>
  <c r="F893" i="7"/>
  <c r="G893" i="7"/>
  <c r="F814" i="7"/>
  <c r="G814" i="7"/>
  <c r="F739" i="7"/>
  <c r="G739" i="7"/>
  <c r="F664" i="7"/>
  <c r="G664" i="7"/>
  <c r="F588" i="7"/>
  <c r="G588" i="7"/>
  <c r="F509" i="7"/>
  <c r="G509" i="7"/>
  <c r="F429" i="7"/>
  <c r="G429" i="7"/>
  <c r="F352" i="7"/>
  <c r="G352" i="7"/>
  <c r="F274" i="7"/>
  <c r="G274" i="7"/>
  <c r="F199" i="7"/>
  <c r="G199" i="7"/>
  <c r="G124" i="7"/>
  <c r="F124" i="7"/>
  <c r="AM573" i="7"/>
  <c r="AM574" i="7"/>
  <c r="G2629" i="7"/>
  <c r="G2553" i="7"/>
  <c r="G2477" i="7"/>
  <c r="G2401" i="7"/>
  <c r="G2326" i="7"/>
  <c r="G2250" i="7"/>
  <c r="G2099" i="7"/>
  <c r="G2024" i="7"/>
  <c r="G1948" i="7"/>
  <c r="G1872" i="7"/>
  <c r="G1796" i="7"/>
  <c r="G1720" i="7"/>
  <c r="G1644" i="7"/>
  <c r="G1569" i="7"/>
  <c r="G1493" i="7"/>
  <c r="G1418" i="7"/>
  <c r="G1187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72" i="7"/>
  <c r="G566" i="7"/>
  <c r="G487" i="7"/>
  <c r="G409" i="7"/>
  <c r="G332" i="7"/>
  <c r="G254" i="7"/>
  <c r="G2633" i="7"/>
  <c r="G2634" i="7"/>
  <c r="G2635" i="7"/>
  <c r="G2636" i="7"/>
  <c r="G2637" i="7"/>
  <c r="G2638" i="7"/>
  <c r="G2639" i="7"/>
  <c r="G2640" i="7"/>
  <c r="G2641" i="7"/>
  <c r="G2642" i="7"/>
  <c r="G2643" i="7"/>
  <c r="G2644" i="7"/>
  <c r="G2645" i="7"/>
  <c r="G2646" i="7"/>
  <c r="G2647" i="7"/>
  <c r="G2648" i="7"/>
  <c r="G2632" i="7"/>
  <c r="F2632" i="7"/>
  <c r="F2633" i="7"/>
  <c r="F2634" i="7"/>
  <c r="F2635" i="7"/>
  <c r="F2636" i="7"/>
  <c r="F2637" i="7"/>
  <c r="F2638" i="7"/>
  <c r="F2639" i="7"/>
  <c r="F2640" i="7"/>
  <c r="F2641" i="7"/>
  <c r="F2642" i="7"/>
  <c r="F2643" i="7"/>
  <c r="F2644" i="7"/>
  <c r="F2645" i="7"/>
  <c r="F2646" i="7"/>
  <c r="F2647" i="7"/>
  <c r="F2648" i="7"/>
  <c r="F2631" i="7"/>
  <c r="F2629" i="7"/>
  <c r="F2586" i="7"/>
  <c r="G2586" i="7"/>
  <c r="F2587" i="7"/>
  <c r="G2587" i="7"/>
  <c r="F2588" i="7"/>
  <c r="G2588" i="7"/>
  <c r="F2589" i="7"/>
  <c r="G2589" i="7"/>
  <c r="F2590" i="7"/>
  <c r="G2590" i="7"/>
  <c r="F2591" i="7"/>
  <c r="G2591" i="7"/>
  <c r="F2592" i="7"/>
  <c r="G2592" i="7"/>
  <c r="F2593" i="7"/>
  <c r="G2593" i="7"/>
  <c r="F2594" i="7"/>
  <c r="G2594" i="7"/>
  <c r="F2595" i="7"/>
  <c r="G2595" i="7"/>
  <c r="F2596" i="7"/>
  <c r="G2596" i="7"/>
  <c r="F2597" i="7"/>
  <c r="G2597" i="7"/>
  <c r="F2598" i="7"/>
  <c r="G2598" i="7"/>
  <c r="F2599" i="7"/>
  <c r="G2599" i="7"/>
  <c r="F2600" i="7"/>
  <c r="G2600" i="7"/>
  <c r="F2601" i="7"/>
  <c r="G2601" i="7"/>
  <c r="F2602" i="7"/>
  <c r="G2602" i="7"/>
  <c r="F2603" i="7"/>
  <c r="G2603" i="7"/>
  <c r="F2604" i="7"/>
  <c r="G2604" i="7"/>
  <c r="F2605" i="7"/>
  <c r="G2605" i="7"/>
  <c r="F2606" i="7"/>
  <c r="G2606" i="7"/>
  <c r="F2607" i="7"/>
  <c r="G2607" i="7"/>
  <c r="F2608" i="7"/>
  <c r="G2608" i="7"/>
  <c r="F2609" i="7"/>
  <c r="G2609" i="7"/>
  <c r="F2610" i="7"/>
  <c r="G2610" i="7"/>
  <c r="F2611" i="7"/>
  <c r="G2611" i="7"/>
  <c r="F2612" i="7"/>
  <c r="G2612" i="7"/>
  <c r="F2613" i="7"/>
  <c r="G2613" i="7"/>
  <c r="F2614" i="7"/>
  <c r="G2614" i="7"/>
  <c r="F2615" i="7"/>
  <c r="G2615" i="7"/>
  <c r="F2616" i="7"/>
  <c r="G2616" i="7"/>
  <c r="F2617" i="7"/>
  <c r="G2617" i="7"/>
  <c r="F2618" i="7"/>
  <c r="G2618" i="7"/>
  <c r="F2619" i="7"/>
  <c r="G2619" i="7"/>
  <c r="F2620" i="7"/>
  <c r="G2620" i="7"/>
  <c r="F2621" i="7"/>
  <c r="G2621" i="7"/>
  <c r="F2622" i="7"/>
  <c r="G2622" i="7"/>
  <c r="F2623" i="7"/>
  <c r="G2623" i="7"/>
  <c r="F2624" i="7"/>
  <c r="G2624" i="7"/>
  <c r="F2625" i="7"/>
  <c r="G2625" i="7"/>
  <c r="F2626" i="7"/>
  <c r="G2626" i="7"/>
  <c r="F2627" i="7"/>
  <c r="G2627" i="7"/>
  <c r="F2628" i="7"/>
  <c r="G2628" i="7"/>
  <c r="G2585" i="7"/>
  <c r="F2585" i="7"/>
  <c r="G2557" i="7"/>
  <c r="G2558" i="7"/>
  <c r="G2559" i="7"/>
  <c r="G2560" i="7"/>
  <c r="G2561" i="7"/>
  <c r="G2562" i="7"/>
  <c r="G2563" i="7"/>
  <c r="G2564" i="7"/>
  <c r="G2565" i="7"/>
  <c r="G2566" i="7"/>
  <c r="G2567" i="7"/>
  <c r="G2568" i="7"/>
  <c r="G2569" i="7"/>
  <c r="G2570" i="7"/>
  <c r="G2571" i="7"/>
  <c r="G2572" i="7"/>
  <c r="G2556" i="7"/>
  <c r="F2556" i="7"/>
  <c r="F2557" i="7"/>
  <c r="F2558" i="7"/>
  <c r="F2559" i="7"/>
  <c r="F2560" i="7"/>
  <c r="F2561" i="7"/>
  <c r="F2562" i="7"/>
  <c r="F2563" i="7"/>
  <c r="F2564" i="7"/>
  <c r="F2565" i="7"/>
  <c r="F2566" i="7"/>
  <c r="F2567" i="7"/>
  <c r="F2568" i="7"/>
  <c r="F2569" i="7"/>
  <c r="F2570" i="7"/>
  <c r="F2571" i="7"/>
  <c r="F2572" i="7"/>
  <c r="F2555" i="7"/>
  <c r="F2553" i="7"/>
  <c r="F2510" i="7"/>
  <c r="G2510" i="7"/>
  <c r="F2511" i="7"/>
  <c r="G2511" i="7"/>
  <c r="F2512" i="7"/>
  <c r="G2512" i="7"/>
  <c r="F2513" i="7"/>
  <c r="G2513" i="7"/>
  <c r="F2514" i="7"/>
  <c r="G2514" i="7"/>
  <c r="F2515" i="7"/>
  <c r="G2515" i="7"/>
  <c r="F2516" i="7"/>
  <c r="G2516" i="7"/>
  <c r="F2517" i="7"/>
  <c r="G2517" i="7"/>
  <c r="F2518" i="7"/>
  <c r="G2518" i="7"/>
  <c r="F2519" i="7"/>
  <c r="G2519" i="7"/>
  <c r="F2520" i="7"/>
  <c r="G2520" i="7"/>
  <c r="F2521" i="7"/>
  <c r="G2521" i="7"/>
  <c r="F2522" i="7"/>
  <c r="G2522" i="7"/>
  <c r="F2523" i="7"/>
  <c r="G2523" i="7"/>
  <c r="F2524" i="7"/>
  <c r="G2524" i="7"/>
  <c r="F2525" i="7"/>
  <c r="G2525" i="7"/>
  <c r="F2526" i="7"/>
  <c r="G2526" i="7"/>
  <c r="F2527" i="7"/>
  <c r="G2527" i="7"/>
  <c r="F2528" i="7"/>
  <c r="G2528" i="7"/>
  <c r="F2529" i="7"/>
  <c r="G2529" i="7"/>
  <c r="F2530" i="7"/>
  <c r="G2530" i="7"/>
  <c r="F2531" i="7"/>
  <c r="G2531" i="7"/>
  <c r="F2532" i="7"/>
  <c r="G2532" i="7"/>
  <c r="F2533" i="7"/>
  <c r="G2533" i="7"/>
  <c r="F2534" i="7"/>
  <c r="G2534" i="7"/>
  <c r="F2535" i="7"/>
  <c r="G2535" i="7"/>
  <c r="F2536" i="7"/>
  <c r="G2536" i="7"/>
  <c r="F2537" i="7"/>
  <c r="G2537" i="7"/>
  <c r="F2538" i="7"/>
  <c r="G2538" i="7"/>
  <c r="F2539" i="7"/>
  <c r="G2539" i="7"/>
  <c r="F2540" i="7"/>
  <c r="G2540" i="7"/>
  <c r="F2541" i="7"/>
  <c r="G2541" i="7"/>
  <c r="F2542" i="7"/>
  <c r="G2542" i="7"/>
  <c r="F2543" i="7"/>
  <c r="G2543" i="7"/>
  <c r="F2544" i="7"/>
  <c r="G2544" i="7"/>
  <c r="F2545" i="7"/>
  <c r="G2545" i="7"/>
  <c r="F2546" i="7"/>
  <c r="G2546" i="7"/>
  <c r="F2547" i="7"/>
  <c r="G2547" i="7"/>
  <c r="F2548" i="7"/>
  <c r="G2548" i="7"/>
  <c r="F2549" i="7"/>
  <c r="G2549" i="7"/>
  <c r="F2550" i="7"/>
  <c r="G2550" i="7"/>
  <c r="F2551" i="7"/>
  <c r="G2551" i="7"/>
  <c r="F2552" i="7"/>
  <c r="G2552" i="7"/>
  <c r="G2509" i="7"/>
  <c r="F2509" i="7"/>
  <c r="G2481" i="7"/>
  <c r="G2482" i="7"/>
  <c r="G2483" i="7"/>
  <c r="G2484" i="7"/>
  <c r="G2485" i="7"/>
  <c r="G2486" i="7"/>
  <c r="G2487" i="7"/>
  <c r="G2488" i="7"/>
  <c r="G2489" i="7"/>
  <c r="G2490" i="7"/>
  <c r="G2491" i="7"/>
  <c r="G2492" i="7"/>
  <c r="G2493" i="7"/>
  <c r="G2494" i="7"/>
  <c r="G2495" i="7"/>
  <c r="G2496" i="7"/>
  <c r="G2480" i="7"/>
  <c r="F2480" i="7"/>
  <c r="F2481" i="7"/>
  <c r="F2482" i="7"/>
  <c r="F2483" i="7"/>
  <c r="F2484" i="7"/>
  <c r="F2485" i="7"/>
  <c r="F2486" i="7"/>
  <c r="F2487" i="7"/>
  <c r="F2488" i="7"/>
  <c r="F2489" i="7"/>
  <c r="F2490" i="7"/>
  <c r="F2491" i="7"/>
  <c r="F2492" i="7"/>
  <c r="F2493" i="7"/>
  <c r="F2494" i="7"/>
  <c r="F2495" i="7"/>
  <c r="F2496" i="7"/>
  <c r="F2479" i="7"/>
  <c r="F2477" i="7"/>
  <c r="F2434" i="7"/>
  <c r="G2434" i="7"/>
  <c r="F2435" i="7"/>
  <c r="G2435" i="7"/>
  <c r="F2436" i="7"/>
  <c r="G2436" i="7"/>
  <c r="F2437" i="7"/>
  <c r="G2437" i="7"/>
  <c r="F2438" i="7"/>
  <c r="G2438" i="7"/>
  <c r="F2439" i="7"/>
  <c r="G2439" i="7"/>
  <c r="F2440" i="7"/>
  <c r="G2440" i="7"/>
  <c r="F2441" i="7"/>
  <c r="G2441" i="7"/>
  <c r="F2442" i="7"/>
  <c r="G2442" i="7"/>
  <c r="F2443" i="7"/>
  <c r="G2443" i="7"/>
  <c r="F2444" i="7"/>
  <c r="G2444" i="7"/>
  <c r="F2445" i="7"/>
  <c r="G2445" i="7"/>
  <c r="F2446" i="7"/>
  <c r="G2446" i="7"/>
  <c r="F2447" i="7"/>
  <c r="G2447" i="7"/>
  <c r="F2448" i="7"/>
  <c r="G2448" i="7"/>
  <c r="F2449" i="7"/>
  <c r="G2449" i="7"/>
  <c r="F2450" i="7"/>
  <c r="G2450" i="7"/>
  <c r="F2451" i="7"/>
  <c r="G2451" i="7"/>
  <c r="F2452" i="7"/>
  <c r="G2452" i="7"/>
  <c r="F2453" i="7"/>
  <c r="G2453" i="7"/>
  <c r="F2454" i="7"/>
  <c r="G2454" i="7"/>
  <c r="F2455" i="7"/>
  <c r="G2455" i="7"/>
  <c r="F2456" i="7"/>
  <c r="G2456" i="7"/>
  <c r="F2457" i="7"/>
  <c r="G2457" i="7"/>
  <c r="F2458" i="7"/>
  <c r="G2458" i="7"/>
  <c r="F2459" i="7"/>
  <c r="G2459" i="7"/>
  <c r="F2460" i="7"/>
  <c r="G2460" i="7"/>
  <c r="F2461" i="7"/>
  <c r="G2461" i="7"/>
  <c r="F2462" i="7"/>
  <c r="G2462" i="7"/>
  <c r="F2463" i="7"/>
  <c r="G2463" i="7"/>
  <c r="F2464" i="7"/>
  <c r="G2464" i="7"/>
  <c r="F2465" i="7"/>
  <c r="G2465" i="7"/>
  <c r="F2466" i="7"/>
  <c r="G2466" i="7"/>
  <c r="F2467" i="7"/>
  <c r="G2467" i="7"/>
  <c r="F2468" i="7"/>
  <c r="G2468" i="7"/>
  <c r="F2469" i="7"/>
  <c r="G2469" i="7"/>
  <c r="F2470" i="7"/>
  <c r="G2470" i="7"/>
  <c r="F2471" i="7"/>
  <c r="G2471" i="7"/>
  <c r="F2472" i="7"/>
  <c r="G2472" i="7"/>
  <c r="F2473" i="7"/>
  <c r="G2473" i="7"/>
  <c r="F2474" i="7"/>
  <c r="G2474" i="7"/>
  <c r="F2475" i="7"/>
  <c r="G2475" i="7"/>
  <c r="F2476" i="7"/>
  <c r="G2476" i="7"/>
  <c r="G2433" i="7"/>
  <c r="F2433" i="7"/>
  <c r="G2405" i="7"/>
  <c r="G2406" i="7"/>
  <c r="G2407" i="7"/>
  <c r="G2408" i="7"/>
  <c r="G2409" i="7"/>
  <c r="G2410" i="7"/>
  <c r="G2411" i="7"/>
  <c r="G2412" i="7"/>
  <c r="G2413" i="7"/>
  <c r="G2414" i="7"/>
  <c r="G2415" i="7"/>
  <c r="G2416" i="7"/>
  <c r="G2417" i="7"/>
  <c r="G2418" i="7"/>
  <c r="G2419" i="7"/>
  <c r="G2404" i="7"/>
  <c r="F2404" i="7"/>
  <c r="F2405" i="7"/>
  <c r="F2406" i="7"/>
  <c r="F2407" i="7"/>
  <c r="F2408" i="7"/>
  <c r="F2409" i="7"/>
  <c r="F2410" i="7"/>
  <c r="F2411" i="7"/>
  <c r="F2412" i="7"/>
  <c r="F2413" i="7"/>
  <c r="F2414" i="7"/>
  <c r="F2415" i="7"/>
  <c r="F2416" i="7"/>
  <c r="F2417" i="7"/>
  <c r="F2418" i="7"/>
  <c r="F2419" i="7"/>
  <c r="F2403" i="7"/>
  <c r="F2401" i="7"/>
  <c r="F2358" i="7"/>
  <c r="G2358" i="7"/>
  <c r="F2359" i="7"/>
  <c r="G2359" i="7"/>
  <c r="F2360" i="7"/>
  <c r="G2360" i="7"/>
  <c r="F2361" i="7"/>
  <c r="G2361" i="7"/>
  <c r="F2362" i="7"/>
  <c r="G2362" i="7"/>
  <c r="F2363" i="7"/>
  <c r="G2363" i="7"/>
  <c r="F2364" i="7"/>
  <c r="G2364" i="7"/>
  <c r="F2365" i="7"/>
  <c r="G2365" i="7"/>
  <c r="F2366" i="7"/>
  <c r="G2366" i="7"/>
  <c r="F2367" i="7"/>
  <c r="G2367" i="7"/>
  <c r="F2368" i="7"/>
  <c r="G2368" i="7"/>
  <c r="F2369" i="7"/>
  <c r="G2369" i="7"/>
  <c r="F2370" i="7"/>
  <c r="G2370" i="7"/>
  <c r="F2371" i="7"/>
  <c r="G2371" i="7"/>
  <c r="F2372" i="7"/>
  <c r="G2372" i="7"/>
  <c r="F2373" i="7"/>
  <c r="G2373" i="7"/>
  <c r="F2374" i="7"/>
  <c r="G2374" i="7"/>
  <c r="F2375" i="7"/>
  <c r="G2375" i="7"/>
  <c r="F2376" i="7"/>
  <c r="G2376" i="7"/>
  <c r="F2377" i="7"/>
  <c r="G2377" i="7"/>
  <c r="F2378" i="7"/>
  <c r="G2378" i="7"/>
  <c r="F2379" i="7"/>
  <c r="G2379" i="7"/>
  <c r="F2380" i="7"/>
  <c r="G2380" i="7"/>
  <c r="F2381" i="7"/>
  <c r="G2381" i="7"/>
  <c r="F2382" i="7"/>
  <c r="G2382" i="7"/>
  <c r="F2383" i="7"/>
  <c r="G2383" i="7"/>
  <c r="F2384" i="7"/>
  <c r="G2384" i="7"/>
  <c r="F2385" i="7"/>
  <c r="G2385" i="7"/>
  <c r="F2386" i="7"/>
  <c r="G2386" i="7"/>
  <c r="F2387" i="7"/>
  <c r="G2387" i="7"/>
  <c r="F2388" i="7"/>
  <c r="G2388" i="7"/>
  <c r="F2389" i="7"/>
  <c r="G2389" i="7"/>
  <c r="F2390" i="7"/>
  <c r="G2390" i="7"/>
  <c r="F2391" i="7"/>
  <c r="G2391" i="7"/>
  <c r="F2392" i="7"/>
  <c r="G2392" i="7"/>
  <c r="F2393" i="7"/>
  <c r="G2393" i="7"/>
  <c r="F2394" i="7"/>
  <c r="G2394" i="7"/>
  <c r="F2395" i="7"/>
  <c r="G2395" i="7"/>
  <c r="F2396" i="7"/>
  <c r="G2396" i="7"/>
  <c r="F2397" i="7"/>
  <c r="G2397" i="7"/>
  <c r="F2398" i="7"/>
  <c r="G2398" i="7"/>
  <c r="F2399" i="7"/>
  <c r="G2399" i="7"/>
  <c r="F2400" i="7"/>
  <c r="G2400" i="7"/>
  <c r="G2357" i="7"/>
  <c r="F2357" i="7"/>
  <c r="G2330" i="7"/>
  <c r="G2331" i="7"/>
  <c r="G2332" i="7"/>
  <c r="G2333" i="7"/>
  <c r="G2334" i="7"/>
  <c r="G2335" i="7"/>
  <c r="G2336" i="7"/>
  <c r="G2337" i="7"/>
  <c r="G2338" i="7"/>
  <c r="G2339" i="7"/>
  <c r="G2340" i="7"/>
  <c r="G2341" i="7"/>
  <c r="G2342" i="7"/>
  <c r="G2343" i="7"/>
  <c r="G2344" i="7"/>
  <c r="G2329" i="7"/>
  <c r="F2329" i="7"/>
  <c r="F2330" i="7"/>
  <c r="F2331" i="7"/>
  <c r="F2332" i="7"/>
  <c r="F2333" i="7"/>
  <c r="F2334" i="7"/>
  <c r="F2335" i="7"/>
  <c r="F2336" i="7"/>
  <c r="F2337" i="7"/>
  <c r="F2338" i="7"/>
  <c r="F2339" i="7"/>
  <c r="F2340" i="7"/>
  <c r="F2341" i="7"/>
  <c r="F2342" i="7"/>
  <c r="F2343" i="7"/>
  <c r="F2344" i="7"/>
  <c r="F2328" i="7"/>
  <c r="F2326" i="7"/>
  <c r="F2283" i="7"/>
  <c r="G2283" i="7"/>
  <c r="F2284" i="7"/>
  <c r="G2284" i="7"/>
  <c r="F2285" i="7"/>
  <c r="G2285" i="7"/>
  <c r="F2286" i="7"/>
  <c r="G2286" i="7"/>
  <c r="F2287" i="7"/>
  <c r="G2287" i="7"/>
  <c r="F2288" i="7"/>
  <c r="G2288" i="7"/>
  <c r="F2289" i="7"/>
  <c r="G2289" i="7"/>
  <c r="F2290" i="7"/>
  <c r="G2290" i="7"/>
  <c r="F2291" i="7"/>
  <c r="G2291" i="7"/>
  <c r="F2292" i="7"/>
  <c r="G2292" i="7"/>
  <c r="F2293" i="7"/>
  <c r="G2293" i="7"/>
  <c r="F2294" i="7"/>
  <c r="G2294" i="7"/>
  <c r="F2295" i="7"/>
  <c r="G2295" i="7"/>
  <c r="F2296" i="7"/>
  <c r="G2296" i="7"/>
  <c r="F2297" i="7"/>
  <c r="G2297" i="7"/>
  <c r="F2298" i="7"/>
  <c r="G2298" i="7"/>
  <c r="F2299" i="7"/>
  <c r="G2299" i="7"/>
  <c r="F2300" i="7"/>
  <c r="G2300" i="7"/>
  <c r="F2301" i="7"/>
  <c r="G2301" i="7"/>
  <c r="F2302" i="7"/>
  <c r="G2302" i="7"/>
  <c r="F2303" i="7"/>
  <c r="G2303" i="7"/>
  <c r="F2304" i="7"/>
  <c r="G2304" i="7"/>
  <c r="F2305" i="7"/>
  <c r="G2305" i="7"/>
  <c r="F2306" i="7"/>
  <c r="G2306" i="7"/>
  <c r="F2307" i="7"/>
  <c r="G2307" i="7"/>
  <c r="F2308" i="7"/>
  <c r="G2308" i="7"/>
  <c r="F2309" i="7"/>
  <c r="G2309" i="7"/>
  <c r="F2310" i="7"/>
  <c r="G2310" i="7"/>
  <c r="F2311" i="7"/>
  <c r="G2311" i="7"/>
  <c r="F2312" i="7"/>
  <c r="G2312" i="7"/>
  <c r="F2313" i="7"/>
  <c r="G2313" i="7"/>
  <c r="F2314" i="7"/>
  <c r="G2314" i="7"/>
  <c r="F2315" i="7"/>
  <c r="G2315" i="7"/>
  <c r="F2316" i="7"/>
  <c r="G2316" i="7"/>
  <c r="F2317" i="7"/>
  <c r="G2317" i="7"/>
  <c r="F2318" i="7"/>
  <c r="G2318" i="7"/>
  <c r="F2319" i="7"/>
  <c r="G2319" i="7"/>
  <c r="F2320" i="7"/>
  <c r="G2320" i="7"/>
  <c r="F2321" i="7"/>
  <c r="G2321" i="7"/>
  <c r="F2322" i="7"/>
  <c r="G2322" i="7"/>
  <c r="F2323" i="7"/>
  <c r="G2323" i="7"/>
  <c r="F2324" i="7"/>
  <c r="G2324" i="7"/>
  <c r="F2325" i="7"/>
  <c r="G2325" i="7"/>
  <c r="G2282" i="7"/>
  <c r="F2282" i="7"/>
  <c r="G2254" i="7"/>
  <c r="G2255" i="7"/>
  <c r="G2256" i="7"/>
  <c r="G2257" i="7"/>
  <c r="G2258" i="7"/>
  <c r="G2259" i="7"/>
  <c r="G2260" i="7"/>
  <c r="G2261" i="7"/>
  <c r="G2262" i="7"/>
  <c r="G2263" i="7"/>
  <c r="G2264" i="7"/>
  <c r="G2265" i="7"/>
  <c r="G2266" i="7"/>
  <c r="G2267" i="7"/>
  <c r="G2268" i="7"/>
  <c r="G2269" i="7"/>
  <c r="G2253" i="7"/>
  <c r="F2253" i="7"/>
  <c r="F2254" i="7"/>
  <c r="F2255" i="7"/>
  <c r="F2256" i="7"/>
  <c r="F2257" i="7"/>
  <c r="F2258" i="7"/>
  <c r="F2259" i="7"/>
  <c r="F2260" i="7"/>
  <c r="F2261" i="7"/>
  <c r="F2262" i="7"/>
  <c r="F2263" i="7"/>
  <c r="F2264" i="7"/>
  <c r="F2265" i="7"/>
  <c r="F2266" i="7"/>
  <c r="F2267" i="7"/>
  <c r="F2268" i="7"/>
  <c r="F2269" i="7"/>
  <c r="F2252" i="7"/>
  <c r="F2250" i="7"/>
  <c r="F2207" i="7"/>
  <c r="G2207" i="7"/>
  <c r="F2208" i="7"/>
  <c r="G2208" i="7"/>
  <c r="F2209" i="7"/>
  <c r="G2209" i="7"/>
  <c r="F2210" i="7"/>
  <c r="G2210" i="7"/>
  <c r="F2211" i="7"/>
  <c r="G2211" i="7"/>
  <c r="F2212" i="7"/>
  <c r="G2212" i="7"/>
  <c r="F2213" i="7"/>
  <c r="G2213" i="7"/>
  <c r="F2214" i="7"/>
  <c r="G2214" i="7"/>
  <c r="F2215" i="7"/>
  <c r="G2215" i="7"/>
  <c r="F2216" i="7"/>
  <c r="G2216" i="7"/>
  <c r="F2217" i="7"/>
  <c r="G2217" i="7"/>
  <c r="F2218" i="7"/>
  <c r="G2218" i="7"/>
  <c r="F2219" i="7"/>
  <c r="G2219" i="7"/>
  <c r="F2220" i="7"/>
  <c r="G2220" i="7"/>
  <c r="F2221" i="7"/>
  <c r="G2221" i="7"/>
  <c r="F2222" i="7"/>
  <c r="G2222" i="7"/>
  <c r="F2223" i="7"/>
  <c r="G2223" i="7"/>
  <c r="F2224" i="7"/>
  <c r="G2224" i="7"/>
  <c r="F2225" i="7"/>
  <c r="G2225" i="7"/>
  <c r="F2226" i="7"/>
  <c r="G2226" i="7"/>
  <c r="F2227" i="7"/>
  <c r="G2227" i="7"/>
  <c r="F2228" i="7"/>
  <c r="G2228" i="7"/>
  <c r="F2229" i="7"/>
  <c r="G2229" i="7"/>
  <c r="F2230" i="7"/>
  <c r="G2230" i="7"/>
  <c r="F2231" i="7"/>
  <c r="G2231" i="7"/>
  <c r="F2232" i="7"/>
  <c r="G2232" i="7"/>
  <c r="F2233" i="7"/>
  <c r="G2233" i="7"/>
  <c r="F2234" i="7"/>
  <c r="G2234" i="7"/>
  <c r="F2235" i="7"/>
  <c r="G2235" i="7"/>
  <c r="F2236" i="7"/>
  <c r="G2236" i="7"/>
  <c r="F2237" i="7"/>
  <c r="G2237" i="7"/>
  <c r="F2238" i="7"/>
  <c r="G2238" i="7"/>
  <c r="F2239" i="7"/>
  <c r="G2239" i="7"/>
  <c r="F2240" i="7"/>
  <c r="G2240" i="7"/>
  <c r="F2241" i="7"/>
  <c r="G2241" i="7"/>
  <c r="F2242" i="7"/>
  <c r="G2242" i="7"/>
  <c r="F2243" i="7"/>
  <c r="G2243" i="7"/>
  <c r="F2244" i="7"/>
  <c r="G2244" i="7"/>
  <c r="F2245" i="7"/>
  <c r="G2245" i="7"/>
  <c r="F2246" i="7"/>
  <c r="G2246" i="7"/>
  <c r="F2247" i="7"/>
  <c r="G2247" i="7"/>
  <c r="F2248" i="7"/>
  <c r="G2248" i="7"/>
  <c r="F2249" i="7"/>
  <c r="G2249" i="7"/>
  <c r="G2206" i="7"/>
  <c r="F2206" i="7"/>
  <c r="G2178" i="7"/>
  <c r="G2179" i="7"/>
  <c r="G2180" i="7"/>
  <c r="G2181" i="7"/>
  <c r="G2182" i="7"/>
  <c r="G2183" i="7"/>
  <c r="G2184" i="7"/>
  <c r="G2185" i="7"/>
  <c r="G2186" i="7"/>
  <c r="G2187" i="7"/>
  <c r="G2188" i="7"/>
  <c r="G2189" i="7"/>
  <c r="G2190" i="7"/>
  <c r="G2191" i="7"/>
  <c r="G2192" i="7"/>
  <c r="G2177" i="7"/>
  <c r="F2177" i="7"/>
  <c r="F2178" i="7"/>
  <c r="F2179" i="7"/>
  <c r="F2180" i="7"/>
  <c r="F2181" i="7"/>
  <c r="F2182" i="7"/>
  <c r="F2183" i="7"/>
  <c r="F2184" i="7"/>
  <c r="F2185" i="7"/>
  <c r="F2186" i="7"/>
  <c r="F2187" i="7"/>
  <c r="F2188" i="7"/>
  <c r="F2189" i="7"/>
  <c r="F2190" i="7"/>
  <c r="F2191" i="7"/>
  <c r="F2192" i="7"/>
  <c r="F2176" i="7"/>
  <c r="F2174" i="7"/>
  <c r="F2131" i="7"/>
  <c r="G2131" i="7"/>
  <c r="F2132" i="7"/>
  <c r="G2132" i="7"/>
  <c r="F2133" i="7"/>
  <c r="G2133" i="7"/>
  <c r="F2134" i="7"/>
  <c r="G2134" i="7"/>
  <c r="F2135" i="7"/>
  <c r="G2135" i="7"/>
  <c r="F2136" i="7"/>
  <c r="G2136" i="7"/>
  <c r="F2137" i="7"/>
  <c r="G2137" i="7"/>
  <c r="F2138" i="7"/>
  <c r="G2138" i="7"/>
  <c r="F2139" i="7"/>
  <c r="G2139" i="7"/>
  <c r="F2140" i="7"/>
  <c r="G2140" i="7"/>
  <c r="F2141" i="7"/>
  <c r="G2141" i="7"/>
  <c r="F2142" i="7"/>
  <c r="G2142" i="7"/>
  <c r="F2143" i="7"/>
  <c r="G2143" i="7"/>
  <c r="F2144" i="7"/>
  <c r="F2145" i="7"/>
  <c r="F2146" i="7"/>
  <c r="F2147" i="7"/>
  <c r="F2148" i="7"/>
  <c r="F2149" i="7"/>
  <c r="F2150" i="7"/>
  <c r="F2151" i="7"/>
  <c r="F2152" i="7"/>
  <c r="F2153" i="7"/>
  <c r="F2154" i="7"/>
  <c r="F2155" i="7"/>
  <c r="F2156" i="7"/>
  <c r="F2157" i="7"/>
  <c r="F2158" i="7"/>
  <c r="F2159" i="7"/>
  <c r="F2160" i="7"/>
  <c r="F2161" i="7"/>
  <c r="F2162" i="7"/>
  <c r="F2163" i="7"/>
  <c r="F2164" i="7"/>
  <c r="F2165" i="7"/>
  <c r="F2166" i="7"/>
  <c r="F2167" i="7"/>
  <c r="F2168" i="7"/>
  <c r="F2169" i="7"/>
  <c r="F2170" i="7"/>
  <c r="F2171" i="7"/>
  <c r="F2172" i="7"/>
  <c r="F2173" i="7"/>
  <c r="G2130" i="7"/>
  <c r="F2130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02" i="7"/>
  <c r="F2102" i="7"/>
  <c r="F2103" i="7"/>
  <c r="F2104" i="7"/>
  <c r="F2105" i="7"/>
  <c r="F2106" i="7"/>
  <c r="F2107" i="7"/>
  <c r="F2108" i="7"/>
  <c r="F2109" i="7"/>
  <c r="F2110" i="7"/>
  <c r="F2111" i="7"/>
  <c r="F2112" i="7"/>
  <c r="F2113" i="7"/>
  <c r="F2114" i="7"/>
  <c r="F2115" i="7"/>
  <c r="F2116" i="7"/>
  <c r="F2117" i="7"/>
  <c r="F2101" i="7"/>
  <c r="F2099" i="7"/>
  <c r="F2056" i="7"/>
  <c r="G2056" i="7"/>
  <c r="F2057" i="7"/>
  <c r="G2057" i="7"/>
  <c r="F2058" i="7"/>
  <c r="G2058" i="7"/>
  <c r="F2059" i="7"/>
  <c r="G2059" i="7"/>
  <c r="F2060" i="7"/>
  <c r="G2060" i="7"/>
  <c r="F2061" i="7"/>
  <c r="G2061" i="7"/>
  <c r="F2062" i="7"/>
  <c r="G2062" i="7"/>
  <c r="F2063" i="7"/>
  <c r="G2063" i="7"/>
  <c r="F2064" i="7"/>
  <c r="G2064" i="7"/>
  <c r="F2065" i="7"/>
  <c r="G2065" i="7"/>
  <c r="F2066" i="7"/>
  <c r="G2066" i="7"/>
  <c r="F2067" i="7"/>
  <c r="G2067" i="7"/>
  <c r="F2068" i="7"/>
  <c r="G2068" i="7"/>
  <c r="F2069" i="7"/>
  <c r="G2069" i="7"/>
  <c r="F2070" i="7"/>
  <c r="G2070" i="7"/>
  <c r="F2071" i="7"/>
  <c r="G2071" i="7"/>
  <c r="F2072" i="7"/>
  <c r="G2072" i="7"/>
  <c r="F2073" i="7"/>
  <c r="G2073" i="7"/>
  <c r="F2074" i="7"/>
  <c r="G2074" i="7"/>
  <c r="F2075" i="7"/>
  <c r="G2075" i="7"/>
  <c r="F2076" i="7"/>
  <c r="G2076" i="7"/>
  <c r="F2077" i="7"/>
  <c r="G2077" i="7"/>
  <c r="F2078" i="7"/>
  <c r="G2078" i="7"/>
  <c r="F2079" i="7"/>
  <c r="G2079" i="7"/>
  <c r="F2080" i="7"/>
  <c r="G2080" i="7"/>
  <c r="F2081" i="7"/>
  <c r="G2081" i="7"/>
  <c r="F2082" i="7"/>
  <c r="G2082" i="7"/>
  <c r="F2083" i="7"/>
  <c r="G2083" i="7"/>
  <c r="F2084" i="7"/>
  <c r="G2084" i="7"/>
  <c r="F2085" i="7"/>
  <c r="G2085" i="7"/>
  <c r="F2086" i="7"/>
  <c r="G2086" i="7"/>
  <c r="F2087" i="7"/>
  <c r="G2087" i="7"/>
  <c r="F2088" i="7"/>
  <c r="G2088" i="7"/>
  <c r="F2089" i="7"/>
  <c r="G2089" i="7"/>
  <c r="F2090" i="7"/>
  <c r="G2090" i="7"/>
  <c r="F2091" i="7"/>
  <c r="G2091" i="7"/>
  <c r="F2092" i="7"/>
  <c r="G2092" i="7"/>
  <c r="F2093" i="7"/>
  <c r="G2093" i="7"/>
  <c r="F2094" i="7"/>
  <c r="G2094" i="7"/>
  <c r="F2095" i="7"/>
  <c r="G2095" i="7"/>
  <c r="F2096" i="7"/>
  <c r="G2096" i="7"/>
  <c r="F2097" i="7"/>
  <c r="G2097" i="7"/>
  <c r="F2098" i="7"/>
  <c r="G2098" i="7"/>
  <c r="G2055" i="7"/>
  <c r="F2055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27" i="7"/>
  <c r="F2027" i="7"/>
  <c r="F2028" i="7"/>
  <c r="F2029" i="7"/>
  <c r="F2030" i="7"/>
  <c r="F2031" i="7"/>
  <c r="F2032" i="7"/>
  <c r="F2033" i="7"/>
  <c r="F2034" i="7"/>
  <c r="F2035" i="7"/>
  <c r="F2036" i="7"/>
  <c r="F2037" i="7"/>
  <c r="F2038" i="7"/>
  <c r="F2039" i="7"/>
  <c r="F2040" i="7"/>
  <c r="F2041" i="7"/>
  <c r="F2042" i="7"/>
  <c r="F2026" i="7"/>
  <c r="F2024" i="7"/>
  <c r="F1981" i="7"/>
  <c r="G1981" i="7"/>
  <c r="F1982" i="7"/>
  <c r="G1982" i="7"/>
  <c r="F1983" i="7"/>
  <c r="G1983" i="7"/>
  <c r="F1984" i="7"/>
  <c r="G1984" i="7"/>
  <c r="F1985" i="7"/>
  <c r="G1985" i="7"/>
  <c r="F1986" i="7"/>
  <c r="G1986" i="7"/>
  <c r="F1987" i="7"/>
  <c r="G1987" i="7"/>
  <c r="F1988" i="7"/>
  <c r="G1988" i="7"/>
  <c r="F1989" i="7"/>
  <c r="G1989" i="7"/>
  <c r="F1990" i="7"/>
  <c r="G1990" i="7"/>
  <c r="F1991" i="7"/>
  <c r="G1991" i="7"/>
  <c r="F1992" i="7"/>
  <c r="G1992" i="7"/>
  <c r="F1993" i="7"/>
  <c r="G1993" i="7"/>
  <c r="F1994" i="7"/>
  <c r="G1994" i="7"/>
  <c r="F1995" i="7"/>
  <c r="G1995" i="7"/>
  <c r="F1996" i="7"/>
  <c r="G1996" i="7"/>
  <c r="F1997" i="7"/>
  <c r="G1997" i="7"/>
  <c r="F1998" i="7"/>
  <c r="G1998" i="7"/>
  <c r="F1999" i="7"/>
  <c r="G1999" i="7"/>
  <c r="F2000" i="7"/>
  <c r="G2000" i="7"/>
  <c r="F2001" i="7"/>
  <c r="G2001" i="7"/>
  <c r="F2002" i="7"/>
  <c r="G2002" i="7"/>
  <c r="F2003" i="7"/>
  <c r="G2003" i="7"/>
  <c r="F2004" i="7"/>
  <c r="G2004" i="7"/>
  <c r="F2005" i="7"/>
  <c r="G2005" i="7"/>
  <c r="F2006" i="7"/>
  <c r="G2006" i="7"/>
  <c r="F2007" i="7"/>
  <c r="G2007" i="7"/>
  <c r="F2008" i="7"/>
  <c r="G2008" i="7"/>
  <c r="F2009" i="7"/>
  <c r="G2009" i="7"/>
  <c r="F2010" i="7"/>
  <c r="G2010" i="7"/>
  <c r="F2011" i="7"/>
  <c r="G2011" i="7"/>
  <c r="F2012" i="7"/>
  <c r="G2012" i="7"/>
  <c r="F2013" i="7"/>
  <c r="G2013" i="7"/>
  <c r="F2014" i="7"/>
  <c r="G2014" i="7"/>
  <c r="F2015" i="7"/>
  <c r="G2015" i="7"/>
  <c r="F2016" i="7"/>
  <c r="G2016" i="7"/>
  <c r="F2017" i="7"/>
  <c r="G2017" i="7"/>
  <c r="F2018" i="7"/>
  <c r="G2018" i="7"/>
  <c r="F2019" i="7"/>
  <c r="G2019" i="7"/>
  <c r="F2020" i="7"/>
  <c r="G2020" i="7"/>
  <c r="F2021" i="7"/>
  <c r="G2021" i="7"/>
  <c r="F2022" i="7"/>
  <c r="G2022" i="7"/>
  <c r="F2023" i="7"/>
  <c r="G2023" i="7"/>
  <c r="G1980" i="7"/>
  <c r="F1980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51" i="7"/>
  <c r="F1951" i="7"/>
  <c r="F1952" i="7"/>
  <c r="F1953" i="7"/>
  <c r="F1954" i="7"/>
  <c r="F1955" i="7"/>
  <c r="F1956" i="7"/>
  <c r="F1957" i="7"/>
  <c r="F1958" i="7"/>
  <c r="F1959" i="7"/>
  <c r="F1960" i="7"/>
  <c r="F1961" i="7"/>
  <c r="F1962" i="7"/>
  <c r="F1963" i="7"/>
  <c r="F1964" i="7"/>
  <c r="F1965" i="7"/>
  <c r="F1966" i="7"/>
  <c r="F1950" i="7"/>
  <c r="F1948" i="7"/>
  <c r="F1905" i="7"/>
  <c r="G1905" i="7"/>
  <c r="F1906" i="7"/>
  <c r="G1906" i="7"/>
  <c r="F1907" i="7"/>
  <c r="G1907" i="7"/>
  <c r="F1908" i="7"/>
  <c r="G1908" i="7"/>
  <c r="F1909" i="7"/>
  <c r="G1909" i="7"/>
  <c r="F1910" i="7"/>
  <c r="G1910" i="7"/>
  <c r="F1911" i="7"/>
  <c r="G1911" i="7"/>
  <c r="F1912" i="7"/>
  <c r="G1912" i="7"/>
  <c r="F1913" i="7"/>
  <c r="G1913" i="7"/>
  <c r="F1914" i="7"/>
  <c r="G1914" i="7"/>
  <c r="F1915" i="7"/>
  <c r="G1915" i="7"/>
  <c r="F1916" i="7"/>
  <c r="G1916" i="7"/>
  <c r="F1917" i="7"/>
  <c r="G1917" i="7"/>
  <c r="F1918" i="7"/>
  <c r="G1918" i="7"/>
  <c r="F1919" i="7"/>
  <c r="G1919" i="7"/>
  <c r="F1920" i="7"/>
  <c r="G1920" i="7"/>
  <c r="F1921" i="7"/>
  <c r="G1921" i="7"/>
  <c r="F1922" i="7"/>
  <c r="G1922" i="7"/>
  <c r="F1923" i="7"/>
  <c r="G1923" i="7"/>
  <c r="F1924" i="7"/>
  <c r="G1924" i="7"/>
  <c r="F1925" i="7"/>
  <c r="G1925" i="7"/>
  <c r="F1926" i="7"/>
  <c r="G1926" i="7"/>
  <c r="F1927" i="7"/>
  <c r="G1927" i="7"/>
  <c r="F1928" i="7"/>
  <c r="G1928" i="7"/>
  <c r="F1929" i="7"/>
  <c r="G1929" i="7"/>
  <c r="F1930" i="7"/>
  <c r="G1930" i="7"/>
  <c r="F1931" i="7"/>
  <c r="G1931" i="7"/>
  <c r="F1932" i="7"/>
  <c r="G1932" i="7"/>
  <c r="F1933" i="7"/>
  <c r="G1933" i="7"/>
  <c r="F1934" i="7"/>
  <c r="G1934" i="7"/>
  <c r="F1935" i="7"/>
  <c r="G1935" i="7"/>
  <c r="F1936" i="7"/>
  <c r="G1936" i="7"/>
  <c r="F1937" i="7"/>
  <c r="G1937" i="7"/>
  <c r="F1938" i="7"/>
  <c r="G1938" i="7"/>
  <c r="F1939" i="7"/>
  <c r="G1939" i="7"/>
  <c r="F1940" i="7"/>
  <c r="G1940" i="7"/>
  <c r="F1941" i="7"/>
  <c r="G1941" i="7"/>
  <c r="F1942" i="7"/>
  <c r="G1942" i="7"/>
  <c r="F1943" i="7"/>
  <c r="G1943" i="7"/>
  <c r="F1944" i="7"/>
  <c r="G1944" i="7"/>
  <c r="F1945" i="7"/>
  <c r="G1945" i="7"/>
  <c r="F1946" i="7"/>
  <c r="G1946" i="7"/>
  <c r="F1947" i="7"/>
  <c r="G1947" i="7"/>
  <c r="G1904" i="7"/>
  <c r="F1904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75" i="7"/>
  <c r="F1875" i="7"/>
  <c r="F1876" i="7"/>
  <c r="F1877" i="7"/>
  <c r="F1878" i="7"/>
  <c r="F1879" i="7"/>
  <c r="F1880" i="7"/>
  <c r="F1881" i="7"/>
  <c r="F1882" i="7"/>
  <c r="F1883" i="7"/>
  <c r="F1884" i="7"/>
  <c r="F1885" i="7"/>
  <c r="F1886" i="7"/>
  <c r="F1887" i="7"/>
  <c r="F1888" i="7"/>
  <c r="F1889" i="7"/>
  <c r="F1890" i="7"/>
  <c r="F1891" i="7"/>
  <c r="F1874" i="7"/>
  <c r="F1872" i="7"/>
  <c r="F1829" i="7"/>
  <c r="G1829" i="7"/>
  <c r="F1830" i="7"/>
  <c r="G1830" i="7"/>
  <c r="F1831" i="7"/>
  <c r="G1831" i="7"/>
  <c r="F1832" i="7"/>
  <c r="G1832" i="7"/>
  <c r="F1833" i="7"/>
  <c r="G1833" i="7"/>
  <c r="F1834" i="7"/>
  <c r="G1834" i="7"/>
  <c r="F1835" i="7"/>
  <c r="G1835" i="7"/>
  <c r="F1836" i="7"/>
  <c r="G1836" i="7"/>
  <c r="F1837" i="7"/>
  <c r="G1837" i="7"/>
  <c r="F1838" i="7"/>
  <c r="G1838" i="7"/>
  <c r="F1839" i="7"/>
  <c r="G1839" i="7"/>
  <c r="F1840" i="7"/>
  <c r="G1840" i="7"/>
  <c r="F1841" i="7"/>
  <c r="G1841" i="7"/>
  <c r="F1842" i="7"/>
  <c r="G1842" i="7"/>
  <c r="F1843" i="7"/>
  <c r="G1843" i="7"/>
  <c r="F1844" i="7"/>
  <c r="G1844" i="7"/>
  <c r="F1845" i="7"/>
  <c r="G1845" i="7"/>
  <c r="F1846" i="7"/>
  <c r="G1846" i="7"/>
  <c r="F1847" i="7"/>
  <c r="G1847" i="7"/>
  <c r="F1848" i="7"/>
  <c r="G1848" i="7"/>
  <c r="F1849" i="7"/>
  <c r="G1849" i="7"/>
  <c r="F1850" i="7"/>
  <c r="G1850" i="7"/>
  <c r="F1851" i="7"/>
  <c r="G1851" i="7"/>
  <c r="F1852" i="7"/>
  <c r="G1852" i="7"/>
  <c r="F1853" i="7"/>
  <c r="G1853" i="7"/>
  <c r="F1854" i="7"/>
  <c r="G1854" i="7"/>
  <c r="F1855" i="7"/>
  <c r="G1855" i="7"/>
  <c r="F1856" i="7"/>
  <c r="G1856" i="7"/>
  <c r="F1857" i="7"/>
  <c r="G1857" i="7"/>
  <c r="F1858" i="7"/>
  <c r="G1858" i="7"/>
  <c r="F1859" i="7"/>
  <c r="G1859" i="7"/>
  <c r="F1860" i="7"/>
  <c r="G1860" i="7"/>
  <c r="F1861" i="7"/>
  <c r="G1861" i="7"/>
  <c r="F1862" i="7"/>
  <c r="G1862" i="7"/>
  <c r="F1863" i="7"/>
  <c r="G1863" i="7"/>
  <c r="F1864" i="7"/>
  <c r="G1864" i="7"/>
  <c r="F1865" i="7"/>
  <c r="G1865" i="7"/>
  <c r="F1866" i="7"/>
  <c r="G1866" i="7"/>
  <c r="F1867" i="7"/>
  <c r="G1867" i="7"/>
  <c r="F1868" i="7"/>
  <c r="G1868" i="7"/>
  <c r="F1869" i="7"/>
  <c r="G1869" i="7"/>
  <c r="F1870" i="7"/>
  <c r="G1870" i="7"/>
  <c r="F1871" i="7"/>
  <c r="G1871" i="7"/>
  <c r="G1828" i="7"/>
  <c r="F1828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799" i="7"/>
  <c r="F1799" i="7"/>
  <c r="F1800" i="7"/>
  <c r="F1801" i="7"/>
  <c r="F1802" i="7"/>
  <c r="F1803" i="7"/>
  <c r="F1804" i="7"/>
  <c r="F1805" i="7"/>
  <c r="F1806" i="7"/>
  <c r="F1807" i="7"/>
  <c r="F1808" i="7"/>
  <c r="F1809" i="7"/>
  <c r="F1810" i="7"/>
  <c r="F1811" i="7"/>
  <c r="F1812" i="7"/>
  <c r="F1813" i="7"/>
  <c r="F1814" i="7"/>
  <c r="F1798" i="7"/>
  <c r="F1796" i="7"/>
  <c r="F1753" i="7"/>
  <c r="G1753" i="7"/>
  <c r="F1754" i="7"/>
  <c r="G1754" i="7"/>
  <c r="F1755" i="7"/>
  <c r="G1755" i="7"/>
  <c r="F1756" i="7"/>
  <c r="F1757" i="7"/>
  <c r="F1758" i="7"/>
  <c r="G1758" i="7"/>
  <c r="F1759" i="7"/>
  <c r="G1759" i="7"/>
  <c r="F1760" i="7"/>
  <c r="G1760" i="7"/>
  <c r="F1761" i="7"/>
  <c r="G1761" i="7"/>
  <c r="F1762" i="7"/>
  <c r="G1762" i="7"/>
  <c r="F1763" i="7"/>
  <c r="G1763" i="7"/>
  <c r="F1764" i="7"/>
  <c r="G1764" i="7"/>
  <c r="F1765" i="7"/>
  <c r="G1765" i="7"/>
  <c r="F1766" i="7"/>
  <c r="G1766" i="7"/>
  <c r="F1767" i="7"/>
  <c r="G1767" i="7"/>
  <c r="F1768" i="7"/>
  <c r="G1768" i="7"/>
  <c r="F1769" i="7"/>
  <c r="G1769" i="7"/>
  <c r="F1770" i="7"/>
  <c r="G1770" i="7"/>
  <c r="F1771" i="7"/>
  <c r="G1771" i="7"/>
  <c r="F1772" i="7"/>
  <c r="G1772" i="7"/>
  <c r="F1773" i="7"/>
  <c r="G1773" i="7"/>
  <c r="F1774" i="7"/>
  <c r="G1774" i="7"/>
  <c r="F1775" i="7"/>
  <c r="G1775" i="7"/>
  <c r="F1776" i="7"/>
  <c r="G1776" i="7"/>
  <c r="F1777" i="7"/>
  <c r="G1777" i="7"/>
  <c r="F1778" i="7"/>
  <c r="G1778" i="7"/>
  <c r="F1779" i="7"/>
  <c r="G1779" i="7"/>
  <c r="F1780" i="7"/>
  <c r="G1780" i="7"/>
  <c r="F1781" i="7"/>
  <c r="G1781" i="7"/>
  <c r="F1782" i="7"/>
  <c r="G1782" i="7"/>
  <c r="F1783" i="7"/>
  <c r="G1783" i="7"/>
  <c r="F1784" i="7"/>
  <c r="G1784" i="7"/>
  <c r="F1785" i="7"/>
  <c r="G1785" i="7"/>
  <c r="F1786" i="7"/>
  <c r="G1786" i="7"/>
  <c r="F1787" i="7"/>
  <c r="G1787" i="7"/>
  <c r="F1788" i="7"/>
  <c r="G1788" i="7"/>
  <c r="F1789" i="7"/>
  <c r="G1789" i="7"/>
  <c r="F1790" i="7"/>
  <c r="G1790" i="7"/>
  <c r="F1791" i="7"/>
  <c r="G1791" i="7"/>
  <c r="F1792" i="7"/>
  <c r="G1792" i="7"/>
  <c r="F1793" i="7"/>
  <c r="G1793" i="7"/>
  <c r="F1794" i="7"/>
  <c r="G1794" i="7"/>
  <c r="F1795" i="7"/>
  <c r="G1795" i="7"/>
  <c r="G1752" i="7"/>
  <c r="F1752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23" i="7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22" i="7"/>
  <c r="F1720" i="7"/>
  <c r="F1677" i="7"/>
  <c r="G1677" i="7"/>
  <c r="F1678" i="7"/>
  <c r="G1678" i="7"/>
  <c r="F1679" i="7"/>
  <c r="G1679" i="7"/>
  <c r="F1680" i="7"/>
  <c r="G1680" i="7"/>
  <c r="F1681" i="7"/>
  <c r="G1681" i="7"/>
  <c r="F1682" i="7"/>
  <c r="G1682" i="7"/>
  <c r="F1683" i="7"/>
  <c r="G1683" i="7"/>
  <c r="F1684" i="7"/>
  <c r="G1684" i="7"/>
  <c r="F1685" i="7"/>
  <c r="G1685" i="7"/>
  <c r="F1686" i="7"/>
  <c r="G1686" i="7"/>
  <c r="F1687" i="7"/>
  <c r="G1687" i="7"/>
  <c r="F1688" i="7"/>
  <c r="G1688" i="7"/>
  <c r="F1689" i="7"/>
  <c r="F1690" i="7"/>
  <c r="F1691" i="7"/>
  <c r="G1691" i="7"/>
  <c r="F1692" i="7"/>
  <c r="G1692" i="7"/>
  <c r="F1693" i="7"/>
  <c r="G1693" i="7"/>
  <c r="F1694" i="7"/>
  <c r="G1694" i="7"/>
  <c r="F1695" i="7"/>
  <c r="G1695" i="7"/>
  <c r="F1696" i="7"/>
  <c r="G1696" i="7"/>
  <c r="F1697" i="7"/>
  <c r="G1697" i="7"/>
  <c r="F1698" i="7"/>
  <c r="G1698" i="7"/>
  <c r="F1699" i="7"/>
  <c r="G1699" i="7"/>
  <c r="F1700" i="7"/>
  <c r="G1700" i="7"/>
  <c r="F1701" i="7"/>
  <c r="G1701" i="7"/>
  <c r="F1702" i="7"/>
  <c r="G1702" i="7"/>
  <c r="F1703" i="7"/>
  <c r="G1703" i="7"/>
  <c r="F1704" i="7"/>
  <c r="G1704" i="7"/>
  <c r="F1705" i="7"/>
  <c r="G1705" i="7"/>
  <c r="F1706" i="7"/>
  <c r="G1706" i="7"/>
  <c r="F1707" i="7"/>
  <c r="G1707" i="7"/>
  <c r="F1708" i="7"/>
  <c r="G1708" i="7"/>
  <c r="F1709" i="7"/>
  <c r="G1709" i="7"/>
  <c r="F1710" i="7"/>
  <c r="G1710" i="7"/>
  <c r="F1711" i="7"/>
  <c r="G1711" i="7"/>
  <c r="F1712" i="7"/>
  <c r="G1712" i="7"/>
  <c r="F1713" i="7"/>
  <c r="G1713" i="7"/>
  <c r="F1714" i="7"/>
  <c r="G1714" i="7"/>
  <c r="F1715" i="7"/>
  <c r="G1715" i="7"/>
  <c r="F1716" i="7"/>
  <c r="G1716" i="7"/>
  <c r="F1717" i="7"/>
  <c r="G1717" i="7"/>
  <c r="F1718" i="7"/>
  <c r="G1718" i="7"/>
  <c r="F1719" i="7"/>
  <c r="G1719" i="7"/>
  <c r="G1676" i="7"/>
  <c r="F1676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47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46" i="7"/>
  <c r="F1644" i="7"/>
  <c r="F1601" i="7"/>
  <c r="G1601" i="7"/>
  <c r="F1602" i="7"/>
  <c r="G1602" i="7"/>
  <c r="F1603" i="7"/>
  <c r="G1603" i="7"/>
  <c r="F1604" i="7"/>
  <c r="G1604" i="7"/>
  <c r="F1605" i="7"/>
  <c r="G1605" i="7"/>
  <c r="F1606" i="7"/>
  <c r="G1606" i="7"/>
  <c r="F1607" i="7"/>
  <c r="G1607" i="7"/>
  <c r="F1608" i="7"/>
  <c r="G1608" i="7"/>
  <c r="F1609" i="7"/>
  <c r="G1609" i="7"/>
  <c r="F1610" i="7"/>
  <c r="G1610" i="7"/>
  <c r="F1611" i="7"/>
  <c r="G1611" i="7"/>
  <c r="F1612" i="7"/>
  <c r="G1612" i="7"/>
  <c r="F1613" i="7"/>
  <c r="G1613" i="7"/>
  <c r="F1614" i="7"/>
  <c r="F1615" i="7"/>
  <c r="F1616" i="7"/>
  <c r="G1616" i="7"/>
  <c r="F1617" i="7"/>
  <c r="G1617" i="7"/>
  <c r="F1618" i="7"/>
  <c r="G1618" i="7"/>
  <c r="F1619" i="7"/>
  <c r="G1619" i="7"/>
  <c r="F1620" i="7"/>
  <c r="G1620" i="7"/>
  <c r="F1621" i="7"/>
  <c r="G1621" i="7"/>
  <c r="F1622" i="7"/>
  <c r="G1622" i="7"/>
  <c r="F1623" i="7"/>
  <c r="G1623" i="7"/>
  <c r="F1624" i="7"/>
  <c r="G1624" i="7"/>
  <c r="F1625" i="7"/>
  <c r="G1625" i="7"/>
  <c r="F1626" i="7"/>
  <c r="G1626" i="7"/>
  <c r="F1627" i="7"/>
  <c r="G1627" i="7"/>
  <c r="F1628" i="7"/>
  <c r="G1628" i="7"/>
  <c r="F1629" i="7"/>
  <c r="G1629" i="7"/>
  <c r="F1630" i="7"/>
  <c r="G1630" i="7"/>
  <c r="F1631" i="7"/>
  <c r="G1631" i="7"/>
  <c r="F1632" i="7"/>
  <c r="G1632" i="7"/>
  <c r="F1633" i="7"/>
  <c r="G1633" i="7"/>
  <c r="F1634" i="7"/>
  <c r="G1634" i="7"/>
  <c r="F1635" i="7"/>
  <c r="G1635" i="7"/>
  <c r="F1636" i="7"/>
  <c r="G1636" i="7"/>
  <c r="F1637" i="7"/>
  <c r="G1637" i="7"/>
  <c r="F1638" i="7"/>
  <c r="G1638" i="7"/>
  <c r="F1639" i="7"/>
  <c r="G1639" i="7"/>
  <c r="F1640" i="7"/>
  <c r="G1640" i="7"/>
  <c r="F1641" i="7"/>
  <c r="G1641" i="7"/>
  <c r="F1642" i="7"/>
  <c r="G1642" i="7"/>
  <c r="F1643" i="7"/>
  <c r="G1643" i="7"/>
  <c r="G1600" i="7"/>
  <c r="F1600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72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71" i="7"/>
  <c r="F1569" i="7"/>
  <c r="F1526" i="7"/>
  <c r="G1526" i="7"/>
  <c r="F1527" i="7"/>
  <c r="G1527" i="7"/>
  <c r="F1528" i="7"/>
  <c r="G1528" i="7"/>
  <c r="F1529" i="7"/>
  <c r="G1529" i="7"/>
  <c r="F1530" i="7"/>
  <c r="G1530" i="7"/>
  <c r="F1531" i="7"/>
  <c r="G1531" i="7"/>
  <c r="F1532" i="7"/>
  <c r="G1532" i="7"/>
  <c r="F1533" i="7"/>
  <c r="G1533" i="7"/>
  <c r="F1534" i="7"/>
  <c r="G1534" i="7"/>
  <c r="F1535" i="7"/>
  <c r="F1536" i="7"/>
  <c r="F1537" i="7"/>
  <c r="G1537" i="7"/>
  <c r="F1538" i="7"/>
  <c r="G1538" i="7"/>
  <c r="F1539" i="7"/>
  <c r="G1539" i="7"/>
  <c r="F1540" i="7"/>
  <c r="G1540" i="7"/>
  <c r="F1541" i="7"/>
  <c r="G1541" i="7"/>
  <c r="F1542" i="7"/>
  <c r="G1542" i="7"/>
  <c r="F1543" i="7"/>
  <c r="G1543" i="7"/>
  <c r="F1544" i="7"/>
  <c r="G1544" i="7"/>
  <c r="F1545" i="7"/>
  <c r="G1545" i="7"/>
  <c r="F1546" i="7"/>
  <c r="G1546" i="7"/>
  <c r="F1547" i="7"/>
  <c r="G1547" i="7"/>
  <c r="F1548" i="7"/>
  <c r="G1548" i="7"/>
  <c r="F1549" i="7"/>
  <c r="G1549" i="7"/>
  <c r="F1550" i="7"/>
  <c r="G1550" i="7"/>
  <c r="F1551" i="7"/>
  <c r="G1551" i="7"/>
  <c r="F1552" i="7"/>
  <c r="G1552" i="7"/>
  <c r="F1553" i="7"/>
  <c r="G1553" i="7"/>
  <c r="F1554" i="7"/>
  <c r="G1554" i="7"/>
  <c r="F1555" i="7"/>
  <c r="G1555" i="7"/>
  <c r="F1556" i="7"/>
  <c r="G1556" i="7"/>
  <c r="F1557" i="7"/>
  <c r="G1557" i="7"/>
  <c r="F1558" i="7"/>
  <c r="G1558" i="7"/>
  <c r="F1559" i="7"/>
  <c r="G1559" i="7"/>
  <c r="F1560" i="7"/>
  <c r="G1560" i="7"/>
  <c r="F1561" i="7"/>
  <c r="G1561" i="7"/>
  <c r="F1562" i="7"/>
  <c r="G1562" i="7"/>
  <c r="F1563" i="7"/>
  <c r="G1563" i="7"/>
  <c r="F1564" i="7"/>
  <c r="G1564" i="7"/>
  <c r="F1565" i="7"/>
  <c r="G1565" i="7"/>
  <c r="F1566" i="7"/>
  <c r="G1566" i="7"/>
  <c r="F1567" i="7"/>
  <c r="G1567" i="7"/>
  <c r="F1568" i="7"/>
  <c r="G1568" i="7"/>
  <c r="G1525" i="7"/>
  <c r="F1525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496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495" i="7"/>
  <c r="F1493" i="7"/>
  <c r="F1450" i="7"/>
  <c r="G1450" i="7"/>
  <c r="F1451" i="7"/>
  <c r="G1451" i="7"/>
  <c r="F1452" i="7"/>
  <c r="G1452" i="7"/>
  <c r="F1453" i="7"/>
  <c r="G1453" i="7"/>
  <c r="F1454" i="7"/>
  <c r="G1454" i="7"/>
  <c r="F1455" i="7"/>
  <c r="G1455" i="7"/>
  <c r="F1456" i="7"/>
  <c r="G1456" i="7"/>
  <c r="F1457" i="7"/>
  <c r="G1457" i="7"/>
  <c r="F1458" i="7"/>
  <c r="G1458" i="7"/>
  <c r="F1459" i="7"/>
  <c r="G1459" i="7"/>
  <c r="F1460" i="7"/>
  <c r="G1460" i="7"/>
  <c r="F1461" i="7"/>
  <c r="G1461" i="7"/>
  <c r="F1462" i="7"/>
  <c r="G1462" i="7"/>
  <c r="F1463" i="7"/>
  <c r="G1463" i="7"/>
  <c r="F1464" i="7"/>
  <c r="G1464" i="7"/>
  <c r="F1465" i="7"/>
  <c r="G1465" i="7"/>
  <c r="F1466" i="7"/>
  <c r="F1467" i="7"/>
  <c r="F1468" i="7"/>
  <c r="G1468" i="7"/>
  <c r="F1469" i="7"/>
  <c r="G1469" i="7"/>
  <c r="F1470" i="7"/>
  <c r="G1470" i="7"/>
  <c r="F1471" i="7"/>
  <c r="G1471" i="7"/>
  <c r="F1472" i="7"/>
  <c r="G1472" i="7"/>
  <c r="F1473" i="7"/>
  <c r="G1473" i="7"/>
  <c r="F1474" i="7"/>
  <c r="G1474" i="7"/>
  <c r="F1475" i="7"/>
  <c r="G1475" i="7"/>
  <c r="F1476" i="7"/>
  <c r="G1476" i="7"/>
  <c r="F1477" i="7"/>
  <c r="G1477" i="7"/>
  <c r="F1478" i="7"/>
  <c r="G1478" i="7"/>
  <c r="F1479" i="7"/>
  <c r="G1479" i="7"/>
  <c r="F1480" i="7"/>
  <c r="G1480" i="7"/>
  <c r="F1481" i="7"/>
  <c r="G1481" i="7"/>
  <c r="F1482" i="7"/>
  <c r="G1482" i="7"/>
  <c r="F1483" i="7"/>
  <c r="G1483" i="7"/>
  <c r="F1484" i="7"/>
  <c r="G1484" i="7"/>
  <c r="F1485" i="7"/>
  <c r="G1485" i="7"/>
  <c r="F1486" i="7"/>
  <c r="G1486" i="7"/>
  <c r="F1487" i="7"/>
  <c r="G1487" i="7"/>
  <c r="F1488" i="7"/>
  <c r="G1488" i="7"/>
  <c r="F1489" i="7"/>
  <c r="G1489" i="7"/>
  <c r="F1490" i="7"/>
  <c r="G1490" i="7"/>
  <c r="F1491" i="7"/>
  <c r="G1491" i="7"/>
  <c r="F1492" i="7"/>
  <c r="G1492" i="7"/>
  <c r="G1449" i="7"/>
  <c r="F1449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21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20" i="7"/>
  <c r="F1418" i="7"/>
  <c r="F1375" i="7"/>
  <c r="G1375" i="7"/>
  <c r="F1376" i="7"/>
  <c r="G1376" i="7"/>
  <c r="F1377" i="7"/>
  <c r="G1377" i="7"/>
  <c r="F1378" i="7"/>
  <c r="G1378" i="7"/>
  <c r="F1379" i="7"/>
  <c r="G1379" i="7"/>
  <c r="F1380" i="7"/>
  <c r="G1380" i="7"/>
  <c r="F1381" i="7"/>
  <c r="G1381" i="7"/>
  <c r="F1382" i="7"/>
  <c r="G1382" i="7"/>
  <c r="F1383" i="7"/>
  <c r="G1383" i="7"/>
  <c r="F1384" i="7"/>
  <c r="G1384" i="7"/>
  <c r="F1385" i="7"/>
  <c r="G1385" i="7"/>
  <c r="F1386" i="7"/>
  <c r="G1386" i="7"/>
  <c r="F1387" i="7"/>
  <c r="G1387" i="7"/>
  <c r="F1388" i="7"/>
  <c r="G1388" i="7"/>
  <c r="F1389" i="7"/>
  <c r="G1389" i="7"/>
  <c r="F1390" i="7"/>
  <c r="G1390" i="7"/>
  <c r="F1391" i="7"/>
  <c r="F1392" i="7"/>
  <c r="F1393" i="7"/>
  <c r="G1393" i="7"/>
  <c r="F1394" i="7"/>
  <c r="G1394" i="7"/>
  <c r="F1395" i="7"/>
  <c r="G1395" i="7"/>
  <c r="F1396" i="7"/>
  <c r="G1396" i="7"/>
  <c r="F1397" i="7"/>
  <c r="G1397" i="7"/>
  <c r="F1398" i="7"/>
  <c r="G1398" i="7"/>
  <c r="F1399" i="7"/>
  <c r="G1399" i="7"/>
  <c r="F1400" i="7"/>
  <c r="G1400" i="7"/>
  <c r="F1401" i="7"/>
  <c r="G1401" i="7"/>
  <c r="F1402" i="7"/>
  <c r="G1402" i="7"/>
  <c r="F1403" i="7"/>
  <c r="G1403" i="7"/>
  <c r="F1404" i="7"/>
  <c r="G1404" i="7"/>
  <c r="F1405" i="7"/>
  <c r="G1405" i="7"/>
  <c r="F1406" i="7"/>
  <c r="G1406" i="7"/>
  <c r="F1407" i="7"/>
  <c r="G1407" i="7"/>
  <c r="F1408" i="7"/>
  <c r="G1408" i="7"/>
  <c r="F1409" i="7"/>
  <c r="G1409" i="7"/>
  <c r="F1410" i="7"/>
  <c r="G1410" i="7"/>
  <c r="F1411" i="7"/>
  <c r="G1411" i="7"/>
  <c r="F1412" i="7"/>
  <c r="G1412" i="7"/>
  <c r="F1413" i="7"/>
  <c r="G1413" i="7"/>
  <c r="F1414" i="7"/>
  <c r="G1414" i="7"/>
  <c r="F1415" i="7"/>
  <c r="G1415" i="7"/>
  <c r="F1416" i="7"/>
  <c r="G1416" i="7"/>
  <c r="F1417" i="7"/>
  <c r="G1417" i="7"/>
  <c r="G1374" i="7"/>
  <c r="F1374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46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45" i="7"/>
  <c r="F1343" i="7"/>
  <c r="F1300" i="7"/>
  <c r="G1300" i="7"/>
  <c r="F1301" i="7"/>
  <c r="G1301" i="7"/>
  <c r="F1302" i="7"/>
  <c r="G1302" i="7"/>
  <c r="F1303" i="7"/>
  <c r="G1303" i="7"/>
  <c r="F1304" i="7"/>
  <c r="G1304" i="7"/>
  <c r="F1305" i="7"/>
  <c r="G1305" i="7"/>
  <c r="F1306" i="7"/>
  <c r="G1306" i="7"/>
  <c r="F1307" i="7"/>
  <c r="G1307" i="7"/>
  <c r="F1308" i="7"/>
  <c r="G1308" i="7"/>
  <c r="F1309" i="7"/>
  <c r="G1309" i="7"/>
  <c r="F1310" i="7"/>
  <c r="F1311" i="7"/>
  <c r="F1312" i="7"/>
  <c r="G1312" i="7"/>
  <c r="F1313" i="7"/>
  <c r="G1313" i="7"/>
  <c r="F1314" i="7"/>
  <c r="G1314" i="7"/>
  <c r="F1315" i="7"/>
  <c r="G1315" i="7"/>
  <c r="F1316" i="7"/>
  <c r="G1316" i="7"/>
  <c r="F1317" i="7"/>
  <c r="G1317" i="7"/>
  <c r="F1318" i="7"/>
  <c r="G1318" i="7"/>
  <c r="F1319" i="7"/>
  <c r="G1319" i="7"/>
  <c r="F1320" i="7"/>
  <c r="G1320" i="7"/>
  <c r="F1321" i="7"/>
  <c r="G1321" i="7"/>
  <c r="F1322" i="7"/>
  <c r="G1322" i="7"/>
  <c r="F1323" i="7"/>
  <c r="G1323" i="7"/>
  <c r="F1324" i="7"/>
  <c r="G1324" i="7"/>
  <c r="F1325" i="7"/>
  <c r="G1325" i="7"/>
  <c r="F1326" i="7"/>
  <c r="G1326" i="7"/>
  <c r="F1327" i="7"/>
  <c r="G1327" i="7"/>
  <c r="F1328" i="7"/>
  <c r="G1328" i="7"/>
  <c r="F1329" i="7"/>
  <c r="G1329" i="7"/>
  <c r="F1330" i="7"/>
  <c r="G1330" i="7"/>
  <c r="F1331" i="7"/>
  <c r="G1331" i="7"/>
  <c r="F1332" i="7"/>
  <c r="G1332" i="7"/>
  <c r="F1333" i="7"/>
  <c r="G1333" i="7"/>
  <c r="F1334" i="7"/>
  <c r="G1334" i="7"/>
  <c r="F1335" i="7"/>
  <c r="G1335" i="7"/>
  <c r="F1336" i="7"/>
  <c r="G1336" i="7"/>
  <c r="F1337" i="7"/>
  <c r="G1337" i="7"/>
  <c r="F1338" i="7"/>
  <c r="G1338" i="7"/>
  <c r="F1339" i="7"/>
  <c r="G1339" i="7"/>
  <c r="F1340" i="7"/>
  <c r="G1340" i="7"/>
  <c r="F1341" i="7"/>
  <c r="G1341" i="7"/>
  <c r="F1342" i="7"/>
  <c r="G1342" i="7"/>
  <c r="G1299" i="7"/>
  <c r="F129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69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68" i="7"/>
  <c r="F1265" i="7"/>
  <c r="F1221" i="7"/>
  <c r="G1221" i="7"/>
  <c r="F1222" i="7"/>
  <c r="G1222" i="7"/>
  <c r="F1223" i="7"/>
  <c r="G1223" i="7"/>
  <c r="F1224" i="7"/>
  <c r="G1224" i="7"/>
  <c r="F1225" i="7"/>
  <c r="G1225" i="7"/>
  <c r="F1226" i="7"/>
  <c r="G1226" i="7"/>
  <c r="F1227" i="7"/>
  <c r="G1227" i="7"/>
  <c r="F1228" i="7"/>
  <c r="G1228" i="7"/>
  <c r="F1229" i="7"/>
  <c r="G1229" i="7"/>
  <c r="F1230" i="7"/>
  <c r="G1230" i="7"/>
  <c r="F1231" i="7"/>
  <c r="G1231" i="7"/>
  <c r="F1232" i="7"/>
  <c r="G1232" i="7"/>
  <c r="F1233" i="7"/>
  <c r="G1233" i="7"/>
  <c r="F1234" i="7"/>
  <c r="G1234" i="7"/>
  <c r="F1235" i="7"/>
  <c r="G1235" i="7"/>
  <c r="F1236" i="7"/>
  <c r="G1236" i="7"/>
  <c r="F1237" i="7"/>
  <c r="G1237" i="7"/>
  <c r="F1238" i="7"/>
  <c r="G1238" i="7"/>
  <c r="F1239" i="7"/>
  <c r="G1239" i="7"/>
  <c r="F1240" i="7"/>
  <c r="G1240" i="7"/>
  <c r="F1241" i="7"/>
  <c r="G1241" i="7"/>
  <c r="F1242" i="7"/>
  <c r="F1243" i="7"/>
  <c r="F1244" i="7"/>
  <c r="G1244" i="7"/>
  <c r="F1245" i="7"/>
  <c r="G1245" i="7"/>
  <c r="F1246" i="7"/>
  <c r="G1246" i="7"/>
  <c r="F1247" i="7"/>
  <c r="G1247" i="7"/>
  <c r="F1248" i="7"/>
  <c r="G1248" i="7"/>
  <c r="F1249" i="7"/>
  <c r="G1249" i="7"/>
  <c r="F1250" i="7"/>
  <c r="G1250" i="7"/>
  <c r="F1251" i="7"/>
  <c r="G1251" i="7"/>
  <c r="F1252" i="7"/>
  <c r="G1252" i="7"/>
  <c r="F1253" i="7"/>
  <c r="G1253" i="7"/>
  <c r="F1254" i="7"/>
  <c r="G1254" i="7"/>
  <c r="F1255" i="7"/>
  <c r="G1255" i="7"/>
  <c r="F1256" i="7"/>
  <c r="G1256" i="7"/>
  <c r="F1257" i="7"/>
  <c r="G1257" i="7"/>
  <c r="F1258" i="7"/>
  <c r="G1258" i="7"/>
  <c r="F1259" i="7"/>
  <c r="G1259" i="7"/>
  <c r="F1260" i="7"/>
  <c r="G1260" i="7"/>
  <c r="F1261" i="7"/>
  <c r="G1261" i="7"/>
  <c r="F1262" i="7"/>
  <c r="G1262" i="7"/>
  <c r="F1263" i="7"/>
  <c r="G1263" i="7"/>
  <c r="F1264" i="7"/>
  <c r="G1264" i="7"/>
  <c r="G1220" i="7"/>
  <c r="F1220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191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6" i="7"/>
  <c r="F1190" i="7"/>
  <c r="F1187" i="7"/>
  <c r="F1143" i="7"/>
  <c r="G1143" i="7"/>
  <c r="F1144" i="7"/>
  <c r="G1144" i="7"/>
  <c r="F1145" i="7"/>
  <c r="G1145" i="7"/>
  <c r="F1146" i="7"/>
  <c r="G1146" i="7"/>
  <c r="F1147" i="7"/>
  <c r="G1147" i="7"/>
  <c r="F1148" i="7"/>
  <c r="G1148" i="7"/>
  <c r="F1149" i="7"/>
  <c r="G1149" i="7"/>
  <c r="F1150" i="7"/>
  <c r="G1150" i="7"/>
  <c r="F1151" i="7"/>
  <c r="G1151" i="7"/>
  <c r="F1152" i="7"/>
  <c r="G1152" i="7"/>
  <c r="F1153" i="7"/>
  <c r="G1153" i="7"/>
  <c r="F1154" i="7"/>
  <c r="G1154" i="7"/>
  <c r="F1155" i="7"/>
  <c r="G1155" i="7"/>
  <c r="F1156" i="7"/>
  <c r="G1156" i="7"/>
  <c r="F1157" i="7"/>
  <c r="G1157" i="7"/>
  <c r="F1158" i="7"/>
  <c r="G1158" i="7"/>
  <c r="F1159" i="7"/>
  <c r="G1159" i="7"/>
  <c r="F1160" i="7"/>
  <c r="G1160" i="7"/>
  <c r="F1161" i="7"/>
  <c r="G1161" i="7"/>
  <c r="F1162" i="7"/>
  <c r="G1162" i="7"/>
  <c r="F1163" i="7"/>
  <c r="G1163" i="7"/>
  <c r="F1164" i="7"/>
  <c r="G1164" i="7"/>
  <c r="F1165" i="7"/>
  <c r="G1165" i="7"/>
  <c r="F1166" i="7"/>
  <c r="G1166" i="7"/>
  <c r="F1167" i="7"/>
  <c r="G1167" i="7"/>
  <c r="F1168" i="7"/>
  <c r="G1168" i="7"/>
  <c r="F1169" i="7"/>
  <c r="G1169" i="7"/>
  <c r="F1170" i="7"/>
  <c r="G1170" i="7"/>
  <c r="F1171" i="7"/>
  <c r="G1171" i="7"/>
  <c r="F1172" i="7"/>
  <c r="G1172" i="7"/>
  <c r="F1173" i="7"/>
  <c r="G1173" i="7"/>
  <c r="F1174" i="7"/>
  <c r="G1174" i="7"/>
  <c r="F1175" i="7"/>
  <c r="G1175" i="7"/>
  <c r="F1176" i="7"/>
  <c r="G1176" i="7"/>
  <c r="F1177" i="7"/>
  <c r="G1177" i="7"/>
  <c r="F1178" i="7"/>
  <c r="G1178" i="7"/>
  <c r="F1179" i="7"/>
  <c r="G1179" i="7"/>
  <c r="F1180" i="7"/>
  <c r="G1180" i="7"/>
  <c r="F1181" i="7"/>
  <c r="G1181" i="7"/>
  <c r="F1182" i="7"/>
  <c r="G1182" i="7"/>
  <c r="F1183" i="7"/>
  <c r="G1183" i="7"/>
  <c r="F1184" i="7"/>
  <c r="G1184" i="7"/>
  <c r="F1185" i="7"/>
  <c r="G1185" i="7"/>
  <c r="F1186" i="7"/>
  <c r="G1186" i="7"/>
  <c r="G1142" i="7"/>
  <c r="F114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12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11" i="7"/>
  <c r="F1108" i="7"/>
  <c r="F1064" i="7"/>
  <c r="G1064" i="7"/>
  <c r="F1065" i="7"/>
  <c r="G1065" i="7"/>
  <c r="F1066" i="7"/>
  <c r="G1066" i="7"/>
  <c r="F1067" i="7"/>
  <c r="G1067" i="7"/>
  <c r="F1068" i="7"/>
  <c r="G1068" i="7"/>
  <c r="F1069" i="7"/>
  <c r="G1069" i="7"/>
  <c r="F1070" i="7"/>
  <c r="G1070" i="7"/>
  <c r="F1071" i="7"/>
  <c r="G1071" i="7"/>
  <c r="F1072" i="7"/>
  <c r="G1072" i="7"/>
  <c r="F1073" i="7"/>
  <c r="G1073" i="7"/>
  <c r="F1074" i="7"/>
  <c r="G1074" i="7"/>
  <c r="F1075" i="7"/>
  <c r="G1075" i="7"/>
  <c r="F1076" i="7"/>
  <c r="G1076" i="7"/>
  <c r="F1077" i="7"/>
  <c r="G1077" i="7"/>
  <c r="F1078" i="7"/>
  <c r="G1078" i="7"/>
  <c r="F1079" i="7"/>
  <c r="G1079" i="7"/>
  <c r="F1080" i="7"/>
  <c r="G1080" i="7"/>
  <c r="F1081" i="7"/>
  <c r="G1081" i="7"/>
  <c r="F1082" i="7"/>
  <c r="G1082" i="7"/>
  <c r="F1083" i="7"/>
  <c r="G1083" i="7"/>
  <c r="F1084" i="7"/>
  <c r="G1084" i="7"/>
  <c r="F1085" i="7"/>
  <c r="G1085" i="7"/>
  <c r="F1086" i="7"/>
  <c r="G1086" i="7"/>
  <c r="F1087" i="7"/>
  <c r="G1087" i="7"/>
  <c r="F1088" i="7"/>
  <c r="G1088" i="7"/>
  <c r="F1089" i="7"/>
  <c r="G1089" i="7"/>
  <c r="F1090" i="7"/>
  <c r="F1091" i="7"/>
  <c r="F1092" i="7"/>
  <c r="G1092" i="7"/>
  <c r="F1093" i="7"/>
  <c r="G1093" i="7"/>
  <c r="F1094" i="7"/>
  <c r="G1094" i="7"/>
  <c r="F1095" i="7"/>
  <c r="G1095" i="7"/>
  <c r="F1096" i="7"/>
  <c r="G1096" i="7"/>
  <c r="F1097" i="7"/>
  <c r="G1097" i="7"/>
  <c r="F1098" i="7"/>
  <c r="G1098" i="7"/>
  <c r="F1099" i="7"/>
  <c r="G1099" i="7"/>
  <c r="F1100" i="7"/>
  <c r="G1100" i="7"/>
  <c r="F1101" i="7"/>
  <c r="G1101" i="7"/>
  <c r="F1102" i="7"/>
  <c r="G1102" i="7"/>
  <c r="F1103" i="7"/>
  <c r="G1103" i="7"/>
  <c r="F1104" i="7"/>
  <c r="G1104" i="7"/>
  <c r="F1105" i="7"/>
  <c r="G1105" i="7"/>
  <c r="F1106" i="7"/>
  <c r="G1106" i="7"/>
  <c r="F1107" i="7"/>
  <c r="G1107" i="7"/>
  <c r="G1063" i="7"/>
  <c r="F106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33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32" i="7"/>
  <c r="F1029" i="7"/>
  <c r="F986" i="7"/>
  <c r="G986" i="7"/>
  <c r="F987" i="7"/>
  <c r="G987" i="7"/>
  <c r="F988" i="7"/>
  <c r="G988" i="7"/>
  <c r="F989" i="7"/>
  <c r="G989" i="7"/>
  <c r="F990" i="7"/>
  <c r="G990" i="7"/>
  <c r="F991" i="7"/>
  <c r="G991" i="7"/>
  <c r="F992" i="7"/>
  <c r="G992" i="7"/>
  <c r="F993" i="7"/>
  <c r="G993" i="7"/>
  <c r="F994" i="7"/>
  <c r="G994" i="7"/>
  <c r="F995" i="7"/>
  <c r="G995" i="7"/>
  <c r="F996" i="7"/>
  <c r="G996" i="7"/>
  <c r="F997" i="7"/>
  <c r="G997" i="7"/>
  <c r="F998" i="7"/>
  <c r="G998" i="7"/>
  <c r="F999" i="7"/>
  <c r="G999" i="7"/>
  <c r="F1000" i="7"/>
  <c r="G1000" i="7"/>
  <c r="F1001" i="7"/>
  <c r="G1001" i="7"/>
  <c r="F1002" i="7"/>
  <c r="G1002" i="7"/>
  <c r="F1003" i="7"/>
  <c r="G1003" i="7"/>
  <c r="F1004" i="7"/>
  <c r="G1004" i="7"/>
  <c r="F1005" i="7"/>
  <c r="G1005" i="7"/>
  <c r="F1006" i="7"/>
  <c r="F1007" i="7"/>
  <c r="F1008" i="7"/>
  <c r="G1008" i="7"/>
  <c r="F1009" i="7"/>
  <c r="G1009" i="7"/>
  <c r="F1010" i="7"/>
  <c r="G1010" i="7"/>
  <c r="F1011" i="7"/>
  <c r="G1011" i="7"/>
  <c r="F1012" i="7"/>
  <c r="G1012" i="7"/>
  <c r="F1013" i="7"/>
  <c r="G1013" i="7"/>
  <c r="F1014" i="7"/>
  <c r="G1014" i="7"/>
  <c r="F1015" i="7"/>
  <c r="G1015" i="7"/>
  <c r="F1016" i="7"/>
  <c r="G1016" i="7"/>
  <c r="F1017" i="7"/>
  <c r="G1017" i="7"/>
  <c r="F1018" i="7"/>
  <c r="G1018" i="7"/>
  <c r="F1019" i="7"/>
  <c r="G1019" i="7"/>
  <c r="F1020" i="7"/>
  <c r="G1020" i="7"/>
  <c r="F1021" i="7"/>
  <c r="G1021" i="7"/>
  <c r="F1022" i="7"/>
  <c r="G1022" i="7"/>
  <c r="F1023" i="7"/>
  <c r="G1023" i="7"/>
  <c r="F1024" i="7"/>
  <c r="G1024" i="7"/>
  <c r="F1025" i="7"/>
  <c r="G1025" i="7"/>
  <c r="F1026" i="7"/>
  <c r="G1026" i="7"/>
  <c r="F1027" i="7"/>
  <c r="G1027" i="7"/>
  <c r="F1028" i="7"/>
  <c r="G1028" i="7"/>
  <c r="G985" i="7"/>
  <c r="F985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54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53" i="7"/>
  <c r="F950" i="7"/>
  <c r="F907" i="7"/>
  <c r="G907" i="7"/>
  <c r="F908" i="7"/>
  <c r="G908" i="7"/>
  <c r="F909" i="7"/>
  <c r="G909" i="7"/>
  <c r="F910" i="7"/>
  <c r="G910" i="7"/>
  <c r="F911" i="7"/>
  <c r="G911" i="7"/>
  <c r="F912" i="7"/>
  <c r="G912" i="7"/>
  <c r="F913" i="7"/>
  <c r="G913" i="7"/>
  <c r="F914" i="7"/>
  <c r="G914" i="7"/>
  <c r="F915" i="7"/>
  <c r="G915" i="7"/>
  <c r="F916" i="7"/>
  <c r="G916" i="7"/>
  <c r="F917" i="7"/>
  <c r="G917" i="7"/>
  <c r="F918" i="7"/>
  <c r="G918" i="7"/>
  <c r="F919" i="7"/>
  <c r="G919" i="7"/>
  <c r="F920" i="7"/>
  <c r="G920" i="7"/>
  <c r="F921" i="7"/>
  <c r="G921" i="7"/>
  <c r="F922" i="7"/>
  <c r="G922" i="7"/>
  <c r="F923" i="7"/>
  <c r="G923" i="7"/>
  <c r="F924" i="7"/>
  <c r="G924" i="7"/>
  <c r="F925" i="7"/>
  <c r="G925" i="7"/>
  <c r="F926" i="7"/>
  <c r="G926" i="7"/>
  <c r="F927" i="7"/>
  <c r="F928" i="7"/>
  <c r="F929" i="7"/>
  <c r="G929" i="7"/>
  <c r="F930" i="7"/>
  <c r="G930" i="7"/>
  <c r="F931" i="7"/>
  <c r="G931" i="7"/>
  <c r="F932" i="7"/>
  <c r="G932" i="7"/>
  <c r="F933" i="7"/>
  <c r="G933" i="7"/>
  <c r="F934" i="7"/>
  <c r="G934" i="7"/>
  <c r="F935" i="7"/>
  <c r="G935" i="7"/>
  <c r="F936" i="7"/>
  <c r="G936" i="7"/>
  <c r="F937" i="7"/>
  <c r="G937" i="7"/>
  <c r="F938" i="7"/>
  <c r="G938" i="7"/>
  <c r="F939" i="7"/>
  <c r="G939" i="7"/>
  <c r="F940" i="7"/>
  <c r="G940" i="7"/>
  <c r="F941" i="7"/>
  <c r="G941" i="7"/>
  <c r="F942" i="7"/>
  <c r="G942" i="7"/>
  <c r="F943" i="7"/>
  <c r="G943" i="7"/>
  <c r="F944" i="7"/>
  <c r="G944" i="7"/>
  <c r="F945" i="7"/>
  <c r="G945" i="7"/>
  <c r="F946" i="7"/>
  <c r="G946" i="7"/>
  <c r="F947" i="7"/>
  <c r="G947" i="7"/>
  <c r="F948" i="7"/>
  <c r="G948" i="7"/>
  <c r="F949" i="7"/>
  <c r="G949" i="7"/>
  <c r="G906" i="7"/>
  <c r="F906" i="7"/>
  <c r="G876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75" i="7"/>
  <c r="F872" i="7"/>
  <c r="F829" i="7"/>
  <c r="G829" i="7"/>
  <c r="F830" i="7"/>
  <c r="G830" i="7"/>
  <c r="F831" i="7"/>
  <c r="G831" i="7"/>
  <c r="F832" i="7"/>
  <c r="G832" i="7"/>
  <c r="F833" i="7"/>
  <c r="G833" i="7"/>
  <c r="F834" i="7"/>
  <c r="G834" i="7"/>
  <c r="F835" i="7"/>
  <c r="G835" i="7"/>
  <c r="F836" i="7"/>
  <c r="G836" i="7"/>
  <c r="F837" i="7"/>
  <c r="G837" i="7"/>
  <c r="F838" i="7"/>
  <c r="G838" i="7"/>
  <c r="F839" i="7"/>
  <c r="G839" i="7"/>
  <c r="F840" i="7"/>
  <c r="G840" i="7"/>
  <c r="F841" i="7"/>
  <c r="G841" i="7"/>
  <c r="F842" i="7"/>
  <c r="G842" i="7"/>
  <c r="F843" i="7"/>
  <c r="G843" i="7"/>
  <c r="F844" i="7"/>
  <c r="G844" i="7"/>
  <c r="F845" i="7"/>
  <c r="G845" i="7"/>
  <c r="F846" i="7"/>
  <c r="G846" i="7"/>
  <c r="F847" i="7"/>
  <c r="G847" i="7"/>
  <c r="F848" i="7"/>
  <c r="F849" i="7"/>
  <c r="F850" i="7"/>
  <c r="G850" i="7"/>
  <c r="F851" i="7"/>
  <c r="G851" i="7"/>
  <c r="F852" i="7"/>
  <c r="G852" i="7"/>
  <c r="F853" i="7"/>
  <c r="G853" i="7"/>
  <c r="F854" i="7"/>
  <c r="G854" i="7"/>
  <c r="F855" i="7"/>
  <c r="G855" i="7"/>
  <c r="F856" i="7"/>
  <c r="G856" i="7"/>
  <c r="F857" i="7"/>
  <c r="G857" i="7"/>
  <c r="F858" i="7"/>
  <c r="G858" i="7"/>
  <c r="F859" i="7"/>
  <c r="G859" i="7"/>
  <c r="F860" i="7"/>
  <c r="G860" i="7"/>
  <c r="F861" i="7"/>
  <c r="G861" i="7"/>
  <c r="F862" i="7"/>
  <c r="G862" i="7"/>
  <c r="F863" i="7"/>
  <c r="G863" i="7"/>
  <c r="F864" i="7"/>
  <c r="G864" i="7"/>
  <c r="F865" i="7"/>
  <c r="G865" i="7"/>
  <c r="F866" i="7"/>
  <c r="G866" i="7"/>
  <c r="F867" i="7"/>
  <c r="G867" i="7"/>
  <c r="F868" i="7"/>
  <c r="G868" i="7"/>
  <c r="F869" i="7"/>
  <c r="G869" i="7"/>
  <c r="F870" i="7"/>
  <c r="G870" i="7"/>
  <c r="F871" i="7"/>
  <c r="G871" i="7"/>
  <c r="G828" i="7"/>
  <c r="F82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798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797" i="7"/>
  <c r="F794" i="7"/>
  <c r="F753" i="7"/>
  <c r="G753" i="7"/>
  <c r="F754" i="7"/>
  <c r="G754" i="7"/>
  <c r="F755" i="7"/>
  <c r="G755" i="7"/>
  <c r="F756" i="7"/>
  <c r="G756" i="7"/>
  <c r="F757" i="7"/>
  <c r="G757" i="7"/>
  <c r="F758" i="7"/>
  <c r="G758" i="7"/>
  <c r="F759" i="7"/>
  <c r="G759" i="7"/>
  <c r="F760" i="7"/>
  <c r="G760" i="7"/>
  <c r="F761" i="7"/>
  <c r="G761" i="7"/>
  <c r="F762" i="7"/>
  <c r="G762" i="7"/>
  <c r="F763" i="7"/>
  <c r="G763" i="7"/>
  <c r="F764" i="7"/>
  <c r="G764" i="7"/>
  <c r="F765" i="7"/>
  <c r="G765" i="7"/>
  <c r="F766" i="7"/>
  <c r="G766" i="7"/>
  <c r="F767" i="7"/>
  <c r="G767" i="7"/>
  <c r="F768" i="7"/>
  <c r="G768" i="7"/>
  <c r="F769" i="7"/>
  <c r="G769" i="7"/>
  <c r="F770" i="7"/>
  <c r="G770" i="7"/>
  <c r="F771" i="7"/>
  <c r="G771" i="7"/>
  <c r="F772" i="7"/>
  <c r="G772" i="7"/>
  <c r="F773" i="7"/>
  <c r="G773" i="7"/>
  <c r="F774" i="7"/>
  <c r="G774" i="7"/>
  <c r="F775" i="7"/>
  <c r="G775" i="7"/>
  <c r="F776" i="7"/>
  <c r="F777" i="7"/>
  <c r="F778" i="7"/>
  <c r="G778" i="7"/>
  <c r="F779" i="7"/>
  <c r="G779" i="7"/>
  <c r="F780" i="7"/>
  <c r="G780" i="7"/>
  <c r="F781" i="7"/>
  <c r="G781" i="7"/>
  <c r="F782" i="7"/>
  <c r="G782" i="7"/>
  <c r="F783" i="7"/>
  <c r="G783" i="7"/>
  <c r="F784" i="7"/>
  <c r="G784" i="7"/>
  <c r="F785" i="7"/>
  <c r="G785" i="7"/>
  <c r="F786" i="7"/>
  <c r="G786" i="7"/>
  <c r="F787" i="7"/>
  <c r="G787" i="7"/>
  <c r="F788" i="7"/>
  <c r="G788" i="7"/>
  <c r="F789" i="7"/>
  <c r="G789" i="7"/>
  <c r="F790" i="7"/>
  <c r="G790" i="7"/>
  <c r="F791" i="7"/>
  <c r="G791" i="7"/>
  <c r="F792" i="7"/>
  <c r="G792" i="7"/>
  <c r="F793" i="7"/>
  <c r="G793" i="7"/>
  <c r="G752" i="7"/>
  <c r="F75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22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21" i="7"/>
  <c r="F718" i="7"/>
  <c r="F678" i="7"/>
  <c r="G678" i="7"/>
  <c r="F679" i="7"/>
  <c r="G679" i="7"/>
  <c r="F680" i="7"/>
  <c r="G680" i="7"/>
  <c r="F681" i="7"/>
  <c r="G681" i="7"/>
  <c r="F682" i="7"/>
  <c r="G682" i="7"/>
  <c r="F683" i="7"/>
  <c r="G683" i="7"/>
  <c r="F684" i="7"/>
  <c r="G684" i="7"/>
  <c r="F685" i="7"/>
  <c r="G685" i="7"/>
  <c r="F686" i="7"/>
  <c r="G686" i="7"/>
  <c r="F687" i="7"/>
  <c r="G687" i="7"/>
  <c r="F688" i="7"/>
  <c r="G688" i="7"/>
  <c r="F689" i="7"/>
  <c r="G689" i="7"/>
  <c r="F690" i="7"/>
  <c r="G690" i="7"/>
  <c r="F691" i="7"/>
  <c r="G691" i="7"/>
  <c r="F692" i="7"/>
  <c r="G692" i="7"/>
  <c r="F693" i="7"/>
  <c r="G693" i="7"/>
  <c r="F694" i="7"/>
  <c r="G694" i="7"/>
  <c r="F695" i="7"/>
  <c r="G695" i="7"/>
  <c r="F696" i="7"/>
  <c r="G696" i="7"/>
  <c r="F697" i="7"/>
  <c r="G697" i="7"/>
  <c r="F698" i="7"/>
  <c r="G698" i="7"/>
  <c r="F699" i="7"/>
  <c r="G699" i="7"/>
  <c r="F700" i="7"/>
  <c r="G700" i="7"/>
  <c r="F701" i="7"/>
  <c r="G701" i="7"/>
  <c r="F702" i="7"/>
  <c r="G702" i="7"/>
  <c r="F703" i="7"/>
  <c r="G703" i="7"/>
  <c r="F704" i="7"/>
  <c r="F705" i="7"/>
  <c r="F706" i="7"/>
  <c r="G706" i="7"/>
  <c r="F707" i="7"/>
  <c r="G707" i="7"/>
  <c r="F708" i="7"/>
  <c r="G708" i="7"/>
  <c r="F709" i="7"/>
  <c r="G709" i="7"/>
  <c r="F710" i="7"/>
  <c r="G710" i="7"/>
  <c r="F711" i="7"/>
  <c r="G711" i="7"/>
  <c r="F712" i="7"/>
  <c r="G712" i="7"/>
  <c r="F713" i="7"/>
  <c r="G713" i="7"/>
  <c r="F714" i="7"/>
  <c r="G714" i="7"/>
  <c r="F715" i="7"/>
  <c r="G715" i="7"/>
  <c r="F716" i="7"/>
  <c r="G716" i="7"/>
  <c r="F717" i="7"/>
  <c r="G717" i="7"/>
  <c r="G677" i="7"/>
  <c r="F677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48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47" i="7"/>
  <c r="F644" i="7"/>
  <c r="F603" i="7"/>
  <c r="G603" i="7"/>
  <c r="F604" i="7"/>
  <c r="G604" i="7"/>
  <c r="F605" i="7"/>
  <c r="G605" i="7"/>
  <c r="F606" i="7"/>
  <c r="G606" i="7"/>
  <c r="F607" i="7"/>
  <c r="G607" i="7"/>
  <c r="F608" i="7"/>
  <c r="G608" i="7"/>
  <c r="F609" i="7"/>
  <c r="G609" i="7"/>
  <c r="F610" i="7"/>
  <c r="G610" i="7"/>
  <c r="F611" i="7"/>
  <c r="G611" i="7"/>
  <c r="F612" i="7"/>
  <c r="G612" i="7"/>
  <c r="F613" i="7"/>
  <c r="G613" i="7"/>
  <c r="F614" i="7"/>
  <c r="G614" i="7"/>
  <c r="F615" i="7"/>
  <c r="G615" i="7"/>
  <c r="F616" i="7"/>
  <c r="G616" i="7"/>
  <c r="F617" i="7"/>
  <c r="G617" i="7"/>
  <c r="F618" i="7"/>
  <c r="G618" i="7"/>
  <c r="F619" i="7"/>
  <c r="G619" i="7"/>
  <c r="F620" i="7"/>
  <c r="G620" i="7"/>
  <c r="F621" i="7"/>
  <c r="G621" i="7"/>
  <c r="F622" i="7"/>
  <c r="G622" i="7"/>
  <c r="F623" i="7"/>
  <c r="G623" i="7"/>
  <c r="F624" i="7"/>
  <c r="G624" i="7"/>
  <c r="F625" i="7"/>
  <c r="G625" i="7"/>
  <c r="F626" i="7"/>
  <c r="G626" i="7"/>
  <c r="F627" i="7"/>
  <c r="G627" i="7"/>
  <c r="F628" i="7"/>
  <c r="G628" i="7"/>
  <c r="F629" i="7"/>
  <c r="F630" i="7"/>
  <c r="F631" i="7"/>
  <c r="G631" i="7"/>
  <c r="F632" i="7"/>
  <c r="G632" i="7"/>
  <c r="F633" i="7"/>
  <c r="G633" i="7"/>
  <c r="F634" i="7"/>
  <c r="G634" i="7"/>
  <c r="F635" i="7"/>
  <c r="G635" i="7"/>
  <c r="F636" i="7"/>
  <c r="G636" i="7"/>
  <c r="F637" i="7"/>
  <c r="G637" i="7"/>
  <c r="F638" i="7"/>
  <c r="G638" i="7"/>
  <c r="F639" i="7"/>
  <c r="G639" i="7"/>
  <c r="F640" i="7"/>
  <c r="G640" i="7"/>
  <c r="F641" i="7"/>
  <c r="G641" i="7"/>
  <c r="F642" i="7"/>
  <c r="G642" i="7"/>
  <c r="F643" i="7"/>
  <c r="G643" i="7"/>
  <c r="G602" i="7"/>
  <c r="F602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70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69" i="7"/>
  <c r="F566" i="7"/>
  <c r="F523" i="7"/>
  <c r="G523" i="7"/>
  <c r="F524" i="7"/>
  <c r="G524" i="7"/>
  <c r="F525" i="7"/>
  <c r="G525" i="7"/>
  <c r="F526" i="7"/>
  <c r="G526" i="7"/>
  <c r="F527" i="7"/>
  <c r="G527" i="7"/>
  <c r="F528" i="7"/>
  <c r="G528" i="7"/>
  <c r="F529" i="7"/>
  <c r="G529" i="7"/>
  <c r="F530" i="7"/>
  <c r="G530" i="7"/>
  <c r="F531" i="7"/>
  <c r="G531" i="7"/>
  <c r="F532" i="7"/>
  <c r="G532" i="7"/>
  <c r="F533" i="7"/>
  <c r="G533" i="7"/>
  <c r="F534" i="7"/>
  <c r="G534" i="7"/>
  <c r="F535" i="7"/>
  <c r="G535" i="7"/>
  <c r="F536" i="7"/>
  <c r="G536" i="7"/>
  <c r="F537" i="7"/>
  <c r="G537" i="7"/>
  <c r="F538" i="7"/>
  <c r="G538" i="7"/>
  <c r="F539" i="7"/>
  <c r="G539" i="7"/>
  <c r="F540" i="7"/>
  <c r="G540" i="7"/>
  <c r="F541" i="7"/>
  <c r="G541" i="7"/>
  <c r="F542" i="7"/>
  <c r="G542" i="7"/>
  <c r="F543" i="7"/>
  <c r="F544" i="7"/>
  <c r="F545" i="7"/>
  <c r="G545" i="7"/>
  <c r="F546" i="7"/>
  <c r="G546" i="7"/>
  <c r="F547" i="7"/>
  <c r="G547" i="7"/>
  <c r="F548" i="7"/>
  <c r="G548" i="7"/>
  <c r="F549" i="7"/>
  <c r="G549" i="7"/>
  <c r="F550" i="7"/>
  <c r="G550" i="7"/>
  <c r="F551" i="7"/>
  <c r="G551" i="7"/>
  <c r="F552" i="7"/>
  <c r="G552" i="7"/>
  <c r="F553" i="7"/>
  <c r="G553" i="7"/>
  <c r="F554" i="7"/>
  <c r="G554" i="7"/>
  <c r="F555" i="7"/>
  <c r="G555" i="7"/>
  <c r="F556" i="7"/>
  <c r="G556" i="7"/>
  <c r="F557" i="7"/>
  <c r="G557" i="7"/>
  <c r="F558" i="7"/>
  <c r="G558" i="7"/>
  <c r="F559" i="7"/>
  <c r="G559" i="7"/>
  <c r="F560" i="7"/>
  <c r="G560" i="7"/>
  <c r="F561" i="7"/>
  <c r="G561" i="7"/>
  <c r="F562" i="7"/>
  <c r="G562" i="7"/>
  <c r="F563" i="7"/>
  <c r="G563" i="7"/>
  <c r="F564" i="7"/>
  <c r="G564" i="7"/>
  <c r="F565" i="7"/>
  <c r="G565" i="7"/>
  <c r="G522" i="7"/>
  <c r="F522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491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490" i="7"/>
  <c r="F487" i="7"/>
  <c r="F444" i="7"/>
  <c r="G444" i="7"/>
  <c r="F445" i="7"/>
  <c r="G445" i="7"/>
  <c r="F446" i="7"/>
  <c r="G446" i="7"/>
  <c r="F447" i="7"/>
  <c r="G447" i="7"/>
  <c r="F448" i="7"/>
  <c r="G448" i="7"/>
  <c r="F449" i="7"/>
  <c r="G449" i="7"/>
  <c r="F450" i="7"/>
  <c r="G450" i="7"/>
  <c r="F451" i="7"/>
  <c r="G451" i="7"/>
  <c r="F452" i="7"/>
  <c r="G452" i="7"/>
  <c r="F453" i="7"/>
  <c r="G453" i="7"/>
  <c r="F454" i="7"/>
  <c r="G454" i="7"/>
  <c r="F455" i="7"/>
  <c r="G455" i="7"/>
  <c r="F456" i="7"/>
  <c r="G456" i="7"/>
  <c r="F457" i="7"/>
  <c r="G457" i="7"/>
  <c r="F458" i="7"/>
  <c r="G458" i="7"/>
  <c r="F459" i="7"/>
  <c r="G459" i="7"/>
  <c r="F460" i="7"/>
  <c r="G460" i="7"/>
  <c r="F461" i="7"/>
  <c r="G461" i="7"/>
  <c r="F462" i="7"/>
  <c r="G462" i="7"/>
  <c r="F463" i="7"/>
  <c r="G463" i="7"/>
  <c r="F464" i="7"/>
  <c r="F465" i="7"/>
  <c r="F466" i="7"/>
  <c r="G466" i="7"/>
  <c r="F467" i="7"/>
  <c r="G467" i="7"/>
  <c r="F468" i="7"/>
  <c r="G468" i="7"/>
  <c r="F469" i="7"/>
  <c r="G469" i="7"/>
  <c r="F470" i="7"/>
  <c r="G470" i="7"/>
  <c r="F471" i="7"/>
  <c r="G471" i="7"/>
  <c r="F472" i="7"/>
  <c r="G472" i="7"/>
  <c r="F473" i="7"/>
  <c r="G473" i="7"/>
  <c r="F474" i="7"/>
  <c r="G474" i="7"/>
  <c r="F475" i="7"/>
  <c r="G475" i="7"/>
  <c r="F476" i="7"/>
  <c r="G476" i="7"/>
  <c r="F477" i="7"/>
  <c r="G477" i="7"/>
  <c r="F478" i="7"/>
  <c r="G478" i="7"/>
  <c r="F479" i="7"/>
  <c r="G479" i="7"/>
  <c r="F480" i="7"/>
  <c r="G480" i="7"/>
  <c r="F481" i="7"/>
  <c r="G481" i="7"/>
  <c r="F482" i="7"/>
  <c r="G482" i="7"/>
  <c r="F483" i="7"/>
  <c r="G483" i="7"/>
  <c r="F484" i="7"/>
  <c r="G484" i="7"/>
  <c r="F485" i="7"/>
  <c r="G485" i="7"/>
  <c r="F486" i="7"/>
  <c r="G486" i="7"/>
  <c r="G443" i="7"/>
  <c r="F443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58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36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13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12" i="7"/>
  <c r="F409" i="7"/>
  <c r="F366" i="7"/>
  <c r="G366" i="7"/>
  <c r="F367" i="7"/>
  <c r="G367" i="7"/>
  <c r="F368" i="7"/>
  <c r="G368" i="7"/>
  <c r="F369" i="7"/>
  <c r="G369" i="7"/>
  <c r="F370" i="7"/>
  <c r="G370" i="7"/>
  <c r="F371" i="7"/>
  <c r="G371" i="7"/>
  <c r="F372" i="7"/>
  <c r="G372" i="7"/>
  <c r="F373" i="7"/>
  <c r="G373" i="7"/>
  <c r="F374" i="7"/>
  <c r="G374" i="7"/>
  <c r="F375" i="7"/>
  <c r="G375" i="7"/>
  <c r="F376" i="7"/>
  <c r="G376" i="7"/>
  <c r="F377" i="7"/>
  <c r="G377" i="7"/>
  <c r="F378" i="7"/>
  <c r="G378" i="7"/>
  <c r="F379" i="7"/>
  <c r="G379" i="7"/>
  <c r="F380" i="7"/>
  <c r="G380" i="7"/>
  <c r="F381" i="7"/>
  <c r="G381" i="7"/>
  <c r="F382" i="7"/>
  <c r="G382" i="7"/>
  <c r="F383" i="7"/>
  <c r="F384" i="7"/>
  <c r="F385" i="7"/>
  <c r="G385" i="7"/>
  <c r="F386" i="7"/>
  <c r="G386" i="7"/>
  <c r="F387" i="7"/>
  <c r="G387" i="7"/>
  <c r="F388" i="7"/>
  <c r="G388" i="7"/>
  <c r="F389" i="7"/>
  <c r="G389" i="7"/>
  <c r="F390" i="7"/>
  <c r="G390" i="7"/>
  <c r="F391" i="7"/>
  <c r="G391" i="7"/>
  <c r="F392" i="7"/>
  <c r="G392" i="7"/>
  <c r="F393" i="7"/>
  <c r="G393" i="7"/>
  <c r="F394" i="7"/>
  <c r="G394" i="7"/>
  <c r="F395" i="7"/>
  <c r="G395" i="7"/>
  <c r="F396" i="7"/>
  <c r="G396" i="7"/>
  <c r="F397" i="7"/>
  <c r="G397" i="7"/>
  <c r="F398" i="7"/>
  <c r="G398" i="7"/>
  <c r="F399" i="7"/>
  <c r="G399" i="7"/>
  <c r="F400" i="7"/>
  <c r="G400" i="7"/>
  <c r="F401" i="7"/>
  <c r="G401" i="7"/>
  <c r="F402" i="7"/>
  <c r="G402" i="7"/>
  <c r="F403" i="7"/>
  <c r="G403" i="7"/>
  <c r="F404" i="7"/>
  <c r="G404" i="7"/>
  <c r="F405" i="7"/>
  <c r="G405" i="7"/>
  <c r="F406" i="7"/>
  <c r="G406" i="7"/>
  <c r="F407" i="7"/>
  <c r="G407" i="7"/>
  <c r="F408" i="7"/>
  <c r="G408" i="7"/>
  <c r="G365" i="7"/>
  <c r="F36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35" i="7"/>
  <c r="F332" i="7"/>
  <c r="F289" i="7"/>
  <c r="G289" i="7"/>
  <c r="F290" i="7"/>
  <c r="G290" i="7"/>
  <c r="F291" i="7"/>
  <c r="G291" i="7"/>
  <c r="F292" i="7"/>
  <c r="G292" i="7"/>
  <c r="F293" i="7"/>
  <c r="G293" i="7"/>
  <c r="F294" i="7"/>
  <c r="G294" i="7"/>
  <c r="F295" i="7"/>
  <c r="G295" i="7"/>
  <c r="F296" i="7"/>
  <c r="G296" i="7"/>
  <c r="F297" i="7"/>
  <c r="G297" i="7"/>
  <c r="F298" i="7"/>
  <c r="G298" i="7"/>
  <c r="F299" i="7"/>
  <c r="G299" i="7"/>
  <c r="F300" i="7"/>
  <c r="G300" i="7"/>
  <c r="F301" i="7"/>
  <c r="G301" i="7"/>
  <c r="F302" i="7"/>
  <c r="G302" i="7"/>
  <c r="F303" i="7"/>
  <c r="G303" i="7"/>
  <c r="F304" i="7"/>
  <c r="G304" i="7"/>
  <c r="F305" i="7"/>
  <c r="G305" i="7"/>
  <c r="F306" i="7"/>
  <c r="G306" i="7"/>
  <c r="F307" i="7"/>
  <c r="G307" i="7"/>
  <c r="F308" i="7"/>
  <c r="F309" i="7"/>
  <c r="F310" i="7"/>
  <c r="G310" i="7"/>
  <c r="F311" i="7"/>
  <c r="G311" i="7"/>
  <c r="F312" i="7"/>
  <c r="G312" i="7"/>
  <c r="F313" i="7"/>
  <c r="G313" i="7"/>
  <c r="F314" i="7"/>
  <c r="G314" i="7"/>
  <c r="F315" i="7"/>
  <c r="G315" i="7"/>
  <c r="F316" i="7"/>
  <c r="G316" i="7"/>
  <c r="F317" i="7"/>
  <c r="G317" i="7"/>
  <c r="F318" i="7"/>
  <c r="G318" i="7"/>
  <c r="F319" i="7"/>
  <c r="G319" i="7"/>
  <c r="F320" i="7"/>
  <c r="G320" i="7"/>
  <c r="F321" i="7"/>
  <c r="G321" i="7"/>
  <c r="F322" i="7"/>
  <c r="G322" i="7"/>
  <c r="F323" i="7"/>
  <c r="G323" i="7"/>
  <c r="F324" i="7"/>
  <c r="G324" i="7"/>
  <c r="F325" i="7"/>
  <c r="G325" i="7"/>
  <c r="F326" i="7"/>
  <c r="G326" i="7"/>
  <c r="F327" i="7"/>
  <c r="G327" i="7"/>
  <c r="F328" i="7"/>
  <c r="G328" i="7"/>
  <c r="F329" i="7"/>
  <c r="G329" i="7"/>
  <c r="F330" i="7"/>
  <c r="G330" i="7"/>
  <c r="F331" i="7"/>
  <c r="G331" i="7"/>
  <c r="G288" i="7"/>
  <c r="F288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57" i="7"/>
  <c r="F254" i="7"/>
  <c r="F213" i="7"/>
  <c r="G213" i="7"/>
  <c r="F214" i="7"/>
  <c r="G214" i="7"/>
  <c r="F215" i="7"/>
  <c r="G215" i="7"/>
  <c r="F216" i="7"/>
  <c r="G216" i="7"/>
  <c r="F217" i="7"/>
  <c r="G217" i="7"/>
  <c r="F218" i="7"/>
  <c r="G218" i="7"/>
  <c r="F219" i="7"/>
  <c r="G219" i="7"/>
  <c r="F220" i="7"/>
  <c r="G220" i="7"/>
  <c r="F221" i="7"/>
  <c r="G221" i="7"/>
  <c r="F222" i="7"/>
  <c r="G222" i="7"/>
  <c r="F223" i="7"/>
  <c r="G223" i="7"/>
  <c r="F224" i="7"/>
  <c r="G224" i="7"/>
  <c r="F225" i="7"/>
  <c r="G225" i="7"/>
  <c r="F226" i="7"/>
  <c r="G226" i="7"/>
  <c r="F227" i="7"/>
  <c r="G227" i="7"/>
  <c r="F228" i="7"/>
  <c r="G228" i="7"/>
  <c r="F229" i="7"/>
  <c r="G229" i="7"/>
  <c r="F230" i="7"/>
  <c r="G230" i="7"/>
  <c r="F231" i="7"/>
  <c r="G231" i="7"/>
  <c r="F232" i="7"/>
  <c r="G232" i="7"/>
  <c r="F233" i="7"/>
  <c r="G233" i="7"/>
  <c r="F234" i="7"/>
  <c r="G234" i="7"/>
  <c r="F235" i="7"/>
  <c r="G235" i="7"/>
  <c r="F236" i="7"/>
  <c r="G236" i="7"/>
  <c r="F237" i="7"/>
  <c r="G237" i="7"/>
  <c r="F238" i="7"/>
  <c r="G238" i="7"/>
  <c r="F239" i="7"/>
  <c r="F240" i="7"/>
  <c r="F241" i="7"/>
  <c r="G241" i="7"/>
  <c r="F242" i="7"/>
  <c r="G242" i="7"/>
  <c r="F243" i="7"/>
  <c r="G243" i="7"/>
  <c r="F244" i="7"/>
  <c r="G244" i="7"/>
  <c r="F245" i="7"/>
  <c r="G245" i="7"/>
  <c r="F246" i="7"/>
  <c r="G246" i="7"/>
  <c r="F247" i="7"/>
  <c r="G247" i="7"/>
  <c r="F248" i="7"/>
  <c r="G248" i="7"/>
  <c r="F249" i="7"/>
  <c r="G249" i="7"/>
  <c r="F250" i="7"/>
  <c r="G250" i="7"/>
  <c r="F251" i="7"/>
  <c r="G251" i="7"/>
  <c r="F252" i="7"/>
  <c r="G252" i="7"/>
  <c r="F253" i="7"/>
  <c r="G253" i="7"/>
  <c r="G212" i="7"/>
  <c r="F212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AR2645" i="7"/>
  <c r="AM2645" i="7"/>
  <c r="AM2636" i="7"/>
  <c r="AM2635" i="7"/>
  <c r="R2584" i="7"/>
  <c r="P2584" i="7"/>
  <c r="E2584" i="7"/>
  <c r="AR2569" i="7"/>
  <c r="AM2569" i="7"/>
  <c r="AM2560" i="7"/>
  <c r="AM2559" i="7"/>
  <c r="R2508" i="7"/>
  <c r="P2508" i="7"/>
  <c r="E2508" i="7"/>
  <c r="CG2493" i="7"/>
  <c r="CF2493" i="7"/>
  <c r="CE2493" i="7"/>
  <c r="CD2493" i="7"/>
  <c r="AR2493" i="7"/>
  <c r="AM2493" i="7"/>
  <c r="AM2484" i="7"/>
  <c r="AM2483" i="7"/>
  <c r="P2436" i="7"/>
  <c r="P2437" i="7" s="1"/>
  <c r="R2432" i="7"/>
  <c r="P2432" i="7"/>
  <c r="E2432" i="7"/>
  <c r="AM2408" i="7"/>
  <c r="AM2407" i="7"/>
  <c r="R2356" i="7"/>
  <c r="P2356" i="7"/>
  <c r="E2356" i="7"/>
  <c r="AM2333" i="7"/>
  <c r="AM2332" i="7"/>
  <c r="R2281" i="7"/>
  <c r="P2281" i="7"/>
  <c r="E2281" i="7"/>
  <c r="AR2266" i="7"/>
  <c r="AM2266" i="7"/>
  <c r="AM2257" i="7"/>
  <c r="AM2256" i="7"/>
  <c r="P2209" i="7"/>
  <c r="P2210" i="7" s="1"/>
  <c r="R2205" i="7"/>
  <c r="P2205" i="7"/>
  <c r="E2205" i="7"/>
  <c r="AM2181" i="7"/>
  <c r="AM2180" i="7"/>
  <c r="R2129" i="7"/>
  <c r="P2129" i="7"/>
  <c r="E2129" i="7"/>
  <c r="AM2106" i="7"/>
  <c r="AM2105" i="7"/>
  <c r="R2054" i="7"/>
  <c r="P2054" i="7"/>
  <c r="E2054" i="7"/>
  <c r="AM2031" i="7"/>
  <c r="AM2030" i="7"/>
  <c r="P1982" i="7"/>
  <c r="P1983" i="7" s="1"/>
  <c r="R1979" i="7"/>
  <c r="P1979" i="7"/>
  <c r="E1979" i="7"/>
  <c r="AM1955" i="7"/>
  <c r="AM1954" i="7"/>
  <c r="R1903" i="7"/>
  <c r="P1903" i="7"/>
  <c r="E1903" i="7"/>
  <c r="AR1888" i="7"/>
  <c r="AM1888" i="7"/>
  <c r="AM1879" i="7"/>
  <c r="AM1878" i="7"/>
  <c r="R1827" i="7"/>
  <c r="P1827" i="7"/>
  <c r="E1827" i="7"/>
  <c r="AM1803" i="7"/>
  <c r="AM1802" i="7"/>
  <c r="P1755" i="7"/>
  <c r="P1756" i="7" s="1"/>
  <c r="E1751" i="7"/>
  <c r="AM1727" i="7"/>
  <c r="AM1726" i="7"/>
  <c r="E1675" i="7"/>
  <c r="CG1660" i="7"/>
  <c r="CF1660" i="7"/>
  <c r="CE1660" i="7"/>
  <c r="CD1660" i="7"/>
  <c r="AR1660" i="7"/>
  <c r="AM1660" i="7"/>
  <c r="AM1651" i="7"/>
  <c r="AM1650" i="7"/>
  <c r="E1599" i="7"/>
  <c r="AM1576" i="7"/>
  <c r="AM1575" i="7"/>
  <c r="CE1572" i="7"/>
  <c r="CD1572" i="7"/>
  <c r="P1528" i="7"/>
  <c r="P1529" i="7" s="1"/>
  <c r="E1524" i="7"/>
  <c r="AM1500" i="7"/>
  <c r="AM1499" i="7"/>
  <c r="E1448" i="7"/>
  <c r="AM1425" i="7"/>
  <c r="AM1424" i="7"/>
  <c r="E1373" i="7"/>
  <c r="AM1350" i="7"/>
  <c r="AM1349" i="7"/>
  <c r="P1300" i="7"/>
  <c r="P1301" i="7" s="1"/>
  <c r="E1298" i="7"/>
  <c r="AM1273" i="7"/>
  <c r="AM1272" i="7"/>
  <c r="E1219" i="7"/>
  <c r="AM1195" i="7"/>
  <c r="AM1194" i="7"/>
  <c r="E1141" i="7"/>
  <c r="AR1125" i="7"/>
  <c r="AM1125" i="7"/>
  <c r="AM1116" i="7"/>
  <c r="AM1115" i="7"/>
  <c r="P1066" i="7"/>
  <c r="P1067" i="7" s="1"/>
  <c r="E1062" i="7"/>
  <c r="AM1037" i="7"/>
  <c r="AM1036" i="7"/>
  <c r="Q1007" i="7"/>
  <c r="E984" i="7"/>
  <c r="AM968" i="7"/>
  <c r="AM958" i="7"/>
  <c r="AM957" i="7"/>
  <c r="E905" i="7"/>
  <c r="CG889" i="7"/>
  <c r="CF889" i="7"/>
  <c r="CE889" i="7"/>
  <c r="CD889" i="7"/>
  <c r="AR889" i="7"/>
  <c r="AM889" i="7"/>
  <c r="AM880" i="7"/>
  <c r="AM879" i="7"/>
  <c r="BJ876" i="7"/>
  <c r="BK876" i="7" s="1"/>
  <c r="BL876" i="7" s="1"/>
  <c r="BD876" i="7"/>
  <c r="BC876" i="7"/>
  <c r="P831" i="7"/>
  <c r="P832" i="7" s="1"/>
  <c r="E827" i="7"/>
  <c r="AM802" i="7"/>
  <c r="AM801" i="7"/>
  <c r="E751" i="7"/>
  <c r="CG735" i="7"/>
  <c r="CF735" i="7"/>
  <c r="CD735" i="7"/>
  <c r="AR735" i="7"/>
  <c r="AM735" i="7"/>
  <c r="AM726" i="7"/>
  <c r="AM725" i="7"/>
  <c r="E676" i="7"/>
  <c r="AM652" i="7"/>
  <c r="AM651" i="7"/>
  <c r="BU648" i="7"/>
  <c r="P605" i="7"/>
  <c r="P606" i="7" s="1"/>
  <c r="E601" i="7"/>
  <c r="CG584" i="7"/>
  <c r="CF584" i="7"/>
  <c r="CE584" i="7"/>
  <c r="CD584" i="7"/>
  <c r="AR584" i="7"/>
  <c r="AM584" i="7"/>
  <c r="CG505" i="7"/>
  <c r="CF505" i="7"/>
  <c r="CE505" i="7"/>
  <c r="CD505" i="7"/>
  <c r="AM505" i="7"/>
  <c r="AM495" i="7"/>
  <c r="AM494" i="7"/>
  <c r="P445" i="7"/>
  <c r="P446" i="7" s="1"/>
  <c r="I424" i="7"/>
  <c r="AM417" i="7"/>
  <c r="AM416" i="7"/>
  <c r="AV413" i="7"/>
  <c r="AM340" i="7"/>
  <c r="AM339" i="7"/>
  <c r="AV336" i="7"/>
  <c r="P290" i="7"/>
  <c r="P291" i="7" s="1"/>
  <c r="AM262" i="7"/>
  <c r="AM261" i="7"/>
  <c r="CG258" i="7"/>
  <c r="CF258" i="7"/>
  <c r="CE258" i="7"/>
  <c r="CD258" i="7"/>
  <c r="G198" i="7"/>
  <c r="F198" i="7"/>
  <c r="G197" i="7"/>
  <c r="F197" i="7"/>
  <c r="G196" i="7"/>
  <c r="F196" i="7"/>
  <c r="G195" i="7"/>
  <c r="F195" i="7"/>
  <c r="I194" i="7"/>
  <c r="G194" i="7"/>
  <c r="F194" i="7"/>
  <c r="G193" i="7"/>
  <c r="F193" i="7"/>
  <c r="G192" i="7"/>
  <c r="F192" i="7"/>
  <c r="G191" i="7"/>
  <c r="F191" i="7"/>
  <c r="G190" i="7"/>
  <c r="F190" i="7"/>
  <c r="G189" i="7"/>
  <c r="F189" i="7"/>
  <c r="G188" i="7"/>
  <c r="F188" i="7"/>
  <c r="AM187" i="7"/>
  <c r="G187" i="7"/>
  <c r="F187" i="7"/>
  <c r="AM186" i="7"/>
  <c r="G186" i="7"/>
  <c r="F186" i="7"/>
  <c r="G185" i="7"/>
  <c r="F185" i="7"/>
  <c r="G184" i="7"/>
  <c r="F184" i="7"/>
  <c r="G183" i="7"/>
  <c r="F183" i="7"/>
  <c r="F182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G138" i="7"/>
  <c r="F138" i="7"/>
  <c r="G137" i="7"/>
  <c r="F137" i="7"/>
  <c r="G123" i="7"/>
  <c r="F123" i="7"/>
  <c r="G122" i="7"/>
  <c r="F122" i="7"/>
  <c r="G121" i="7"/>
  <c r="F121" i="7"/>
  <c r="G120" i="7"/>
  <c r="F120" i="7"/>
  <c r="I119" i="7"/>
  <c r="G119" i="7"/>
  <c r="F119" i="7"/>
  <c r="G118" i="7"/>
  <c r="F118" i="7"/>
  <c r="G117" i="7"/>
  <c r="F117" i="7"/>
  <c r="G116" i="7"/>
  <c r="F116" i="7"/>
  <c r="G115" i="7"/>
  <c r="F115" i="7"/>
  <c r="G114" i="7"/>
  <c r="F114" i="7"/>
  <c r="G113" i="7"/>
  <c r="F113" i="7"/>
  <c r="AM112" i="7"/>
  <c r="G112" i="7"/>
  <c r="F112" i="7"/>
  <c r="AM111" i="7"/>
  <c r="G111" i="7"/>
  <c r="F111" i="7"/>
  <c r="G110" i="7"/>
  <c r="F110" i="7"/>
  <c r="G109" i="7"/>
  <c r="F109" i="7"/>
  <c r="F108" i="7"/>
  <c r="F107" i="7"/>
  <c r="G104" i="7"/>
  <c r="F104" i="7"/>
  <c r="G103" i="7"/>
  <c r="F103" i="7"/>
  <c r="G102" i="7"/>
  <c r="F102" i="7"/>
  <c r="G101" i="7"/>
  <c r="F101" i="7"/>
  <c r="G100" i="7"/>
  <c r="F100" i="7"/>
  <c r="G99" i="7"/>
  <c r="F99" i="7"/>
  <c r="G98" i="7"/>
  <c r="F98" i="7"/>
  <c r="G97" i="7"/>
  <c r="F97" i="7"/>
  <c r="G96" i="7"/>
  <c r="F96" i="7"/>
  <c r="G95" i="7"/>
  <c r="F95" i="7"/>
  <c r="G94" i="7"/>
  <c r="F94" i="7"/>
  <c r="G93" i="7"/>
  <c r="F93" i="7"/>
  <c r="G92" i="7"/>
  <c r="F92" i="7"/>
  <c r="G91" i="7"/>
  <c r="F91" i="7"/>
  <c r="G90" i="7"/>
  <c r="F90" i="7"/>
  <c r="G89" i="7"/>
  <c r="F89" i="7"/>
  <c r="F88" i="7"/>
  <c r="F87" i="7"/>
  <c r="G86" i="7"/>
  <c r="F86" i="7"/>
  <c r="G85" i="7"/>
  <c r="F85" i="7"/>
  <c r="G84" i="7"/>
  <c r="F84" i="7"/>
  <c r="G83" i="7"/>
  <c r="F83" i="7"/>
  <c r="G82" i="7"/>
  <c r="F82" i="7"/>
  <c r="G81" i="7"/>
  <c r="F81" i="7"/>
  <c r="G80" i="7"/>
  <c r="F80" i="7"/>
  <c r="G79" i="7"/>
  <c r="F79" i="7"/>
  <c r="G78" i="7"/>
  <c r="F78" i="7"/>
  <c r="G77" i="7"/>
  <c r="F77" i="7"/>
  <c r="G76" i="7"/>
  <c r="F76" i="7"/>
  <c r="G75" i="7"/>
  <c r="F75" i="7"/>
  <c r="G74" i="7"/>
  <c r="F74" i="7"/>
  <c r="G73" i="7"/>
  <c r="F73" i="7"/>
  <c r="G72" i="7"/>
  <c r="F72" i="7"/>
  <c r="G71" i="7"/>
  <c r="F71" i="7"/>
  <c r="G70" i="7"/>
  <c r="F70" i="7"/>
  <c r="G69" i="7"/>
  <c r="F69" i="7"/>
  <c r="G68" i="7"/>
  <c r="F68" i="7"/>
  <c r="G67" i="7"/>
  <c r="F67" i="7"/>
  <c r="G66" i="7"/>
  <c r="F66" i="7"/>
  <c r="G65" i="7"/>
  <c r="F65" i="7"/>
  <c r="P64" i="7"/>
  <c r="P65" i="7" s="1"/>
  <c r="G64" i="7"/>
  <c r="F64" i="7"/>
  <c r="G63" i="7"/>
  <c r="F63" i="7"/>
  <c r="BI876" i="7"/>
  <c r="BH876" i="7"/>
  <c r="CG1572" i="7"/>
  <c r="CF1572" i="7"/>
  <c r="O39" i="8"/>
  <c r="O41" i="8" s="1"/>
  <c r="K64" i="8"/>
  <c r="F51" i="8"/>
  <c r="K67" i="8"/>
  <c r="D39" i="8"/>
  <c r="D41" i="8" s="1"/>
  <c r="F39" i="8"/>
  <c r="F41" i="8" s="1"/>
  <c r="J51" i="8"/>
  <c r="G51" i="8"/>
  <c r="K73" i="8"/>
  <c r="D40" i="8"/>
  <c r="J50" i="8"/>
  <c r="J52" i="8" s="1"/>
  <c r="I50" i="8"/>
  <c r="I52" i="8" s="1"/>
  <c r="D51" i="8"/>
  <c r="P601" i="7"/>
  <c r="G40" i="8"/>
  <c r="F40" i="8"/>
  <c r="K39" i="8"/>
  <c r="K41" i="8" s="1"/>
  <c r="D50" i="8"/>
  <c r="D52" i="8" s="1"/>
  <c r="I51" i="8"/>
  <c r="P50" i="8"/>
  <c r="P52" i="8" s="1"/>
  <c r="G50" i="8"/>
  <c r="G52" i="8" s="1"/>
  <c r="O51" i="8"/>
  <c r="I40" i="8"/>
  <c r="O40" i="8"/>
  <c r="I39" i="8"/>
  <c r="I41" i="8" s="1"/>
  <c r="M40" i="8"/>
  <c r="O50" i="8"/>
  <c r="O52" i="8" s="1"/>
  <c r="K69" i="8"/>
  <c r="K63" i="8"/>
  <c r="M50" i="8"/>
  <c r="M52" i="8" s="1"/>
  <c r="M39" i="8"/>
  <c r="M41" i="8" s="1"/>
  <c r="K74" i="8"/>
  <c r="K66" i="8"/>
  <c r="K71" i="8"/>
  <c r="K68" i="8"/>
  <c r="K65" i="8"/>
  <c r="A4" i="7" l="1"/>
  <c r="AD2613" i="7" s="1"/>
  <c r="AD1583" i="7"/>
  <c r="AD1428" i="7"/>
  <c r="AD1556" i="7"/>
  <c r="AD1548" i="7"/>
  <c r="AD1713" i="7"/>
  <c r="AD1703" i="7"/>
  <c r="AD1575" i="7"/>
  <c r="AD2542" i="7"/>
  <c r="B35" i="7"/>
  <c r="A36" i="7" s="1"/>
  <c r="A17" i="7"/>
  <c r="A19" i="7" s="1"/>
  <c r="A23" i="7"/>
  <c r="A22" i="7"/>
  <c r="A3" i="7"/>
  <c r="U2111" i="7" s="1"/>
  <c r="AD2118" i="7"/>
  <c r="AD2593" i="7"/>
  <c r="AB2110" i="7"/>
  <c r="AB1828" i="7"/>
  <c r="U1847" i="7"/>
  <c r="U1850" i="7"/>
  <c r="AB1835" i="7"/>
  <c r="AB1831" i="7"/>
  <c r="AB1876" i="7"/>
  <c r="AB1862" i="7"/>
  <c r="AB1840" i="7"/>
  <c r="U1833" i="7"/>
  <c r="AB1868" i="7"/>
  <c r="AB1855" i="7"/>
  <c r="AB1887" i="7"/>
  <c r="AB1832" i="7"/>
  <c r="AB1834" i="7"/>
  <c r="U1848" i="7"/>
  <c r="AB1885" i="7"/>
  <c r="U1876" i="7"/>
  <c r="U1879" i="7"/>
  <c r="U1849" i="7"/>
  <c r="AB1858" i="7"/>
  <c r="AB1869" i="7"/>
  <c r="AB1843" i="7"/>
  <c r="AB1864" i="7"/>
  <c r="U1865" i="7"/>
  <c r="AB1861" i="7"/>
  <c r="U1883" i="7"/>
  <c r="AB1890" i="7"/>
  <c r="AB1866" i="7"/>
  <c r="U1834" i="7"/>
  <c r="U1832" i="7"/>
  <c r="AD2063" i="7"/>
  <c r="U1877" i="7"/>
  <c r="AD510" i="7"/>
  <c r="AD1700" i="7"/>
  <c r="AD2074" i="7"/>
  <c r="AD2620" i="7"/>
  <c r="AD2609" i="7"/>
  <c r="AD1302" i="7"/>
  <c r="AD1736" i="7"/>
  <c r="AD1584" i="7"/>
  <c r="AD1708" i="7"/>
  <c r="AD1438" i="7"/>
  <c r="AD2649" i="7"/>
  <c r="AD1552" i="7"/>
  <c r="AD2527" i="7"/>
  <c r="AD2066" i="7"/>
  <c r="AD2081" i="7"/>
  <c r="AD2634" i="7"/>
  <c r="AD2057" i="7"/>
  <c r="AD1588" i="7"/>
  <c r="AD1437" i="7"/>
  <c r="AD2618" i="7"/>
  <c r="AD2623" i="7"/>
  <c r="AD1828" i="7"/>
  <c r="AD1536" i="7"/>
  <c r="AD1384" i="7"/>
  <c r="AD2082" i="7"/>
  <c r="AD2056" i="7"/>
  <c r="AD1545" i="7"/>
  <c r="AD1415" i="7"/>
  <c r="AD2104" i="7"/>
  <c r="AD1723" i="7"/>
  <c r="AD1680" i="7"/>
  <c r="AD1546" i="7"/>
  <c r="AD2093" i="7"/>
  <c r="AD1709" i="7"/>
  <c r="AD104" i="7"/>
  <c r="AD1725" i="7"/>
  <c r="AD2598" i="7"/>
  <c r="AD1731" i="7"/>
  <c r="AD1280" i="7"/>
  <c r="AD2614" i="7"/>
  <c r="AD1870" i="7"/>
  <c r="AD1382" i="7"/>
  <c r="AD1652" i="7"/>
  <c r="AD2110" i="7"/>
  <c r="AE2097" i="7"/>
  <c r="AD1887" i="7"/>
  <c r="AD665" i="7"/>
  <c r="AD1390" i="7"/>
  <c r="AD1378" i="7"/>
  <c r="AD1229" i="7"/>
  <c r="AD2098" i="7"/>
  <c r="AD2090" i="7"/>
  <c r="AD1416" i="7"/>
  <c r="AD1684" i="7"/>
  <c r="AD1690" i="7"/>
  <c r="AD1429" i="7"/>
  <c r="AD1283" i="7"/>
  <c r="AD2641" i="7"/>
  <c r="AB2092" i="7"/>
  <c r="U2062" i="7"/>
  <c r="AB2102" i="7"/>
  <c r="U2071" i="7"/>
  <c r="U2083" i="7"/>
  <c r="U2068" i="7"/>
  <c r="AB2098" i="7"/>
  <c r="U2058" i="7"/>
  <c r="U2084" i="7"/>
  <c r="AB2060" i="7"/>
  <c r="U2081" i="7"/>
  <c r="AB2059" i="7"/>
  <c r="U2114" i="7"/>
  <c r="AB2107" i="7"/>
  <c r="AB2077" i="7"/>
  <c r="U2110" i="7"/>
  <c r="U2063" i="7"/>
  <c r="AB2082" i="7"/>
  <c r="U2074" i="7"/>
  <c r="U2109" i="7"/>
  <c r="AB2068" i="7"/>
  <c r="U2077" i="7"/>
  <c r="U2079" i="7"/>
  <c r="AB2091" i="7"/>
  <c r="U2093" i="7"/>
  <c r="AB2117" i="7"/>
  <c r="U2075" i="7"/>
  <c r="AB2057" i="7"/>
  <c r="U2092" i="7"/>
  <c r="AB2069" i="7"/>
  <c r="AB2105" i="7"/>
  <c r="U2117" i="7"/>
  <c r="AB2103" i="7"/>
  <c r="U2090" i="7"/>
  <c r="U2069" i="7"/>
  <c r="AB2070" i="7"/>
  <c r="AB2075" i="7"/>
  <c r="AB2112" i="7"/>
  <c r="AB2072" i="7"/>
  <c r="AB2079" i="7"/>
  <c r="U2082" i="7"/>
  <c r="AB2094" i="7"/>
  <c r="AB2081" i="7"/>
  <c r="AB2078" i="7"/>
  <c r="AB2097" i="7"/>
  <c r="U2095" i="7"/>
  <c r="AB2058" i="7"/>
  <c r="U2076" i="7"/>
  <c r="U2094" i="7"/>
  <c r="U2103" i="7"/>
  <c r="U2107" i="7"/>
  <c r="AB2056" i="7"/>
  <c r="AB2095" i="7"/>
  <c r="AB2116" i="7"/>
  <c r="AB2104" i="7"/>
  <c r="U2073" i="7"/>
  <c r="U2115" i="7"/>
  <c r="AB2062" i="7"/>
  <c r="AB2073" i="7"/>
  <c r="U2080" i="7"/>
  <c r="U2072" i="7"/>
  <c r="U2088" i="7"/>
  <c r="AB2066" i="7"/>
  <c r="AB2085" i="7"/>
  <c r="U2106" i="7"/>
  <c r="AB2096" i="7"/>
  <c r="AB2088" i="7"/>
  <c r="U2064" i="7"/>
  <c r="U2098" i="7"/>
  <c r="U2067" i="7"/>
  <c r="AB2064" i="7"/>
  <c r="AB2071" i="7"/>
  <c r="AB2086" i="7"/>
  <c r="AB2113" i="7"/>
  <c r="AB2055" i="7"/>
  <c r="AB2080" i="7"/>
  <c r="U2060" i="7"/>
  <c r="AB2114" i="7"/>
  <c r="U2061" i="7"/>
  <c r="U2066" i="7"/>
  <c r="U2085" i="7"/>
  <c r="U2059" i="7"/>
  <c r="U2116" i="7"/>
  <c r="AB2063" i="7"/>
  <c r="AB2087" i="7"/>
  <c r="AB2627" i="7"/>
  <c r="AB2618" i="7"/>
  <c r="AB2587" i="7"/>
  <c r="AB2599" i="7"/>
  <c r="U2602" i="7"/>
  <c r="AB2609" i="7"/>
  <c r="U2610" i="7"/>
  <c r="U2638" i="7"/>
  <c r="U2621" i="7"/>
  <c r="AB2591" i="7"/>
  <c r="AB2646" i="7"/>
  <c r="U2652" i="7"/>
  <c r="AB2641" i="7"/>
  <c r="AB2635" i="7"/>
  <c r="U2594" i="7"/>
  <c r="AB2613" i="7"/>
  <c r="AB2612" i="7"/>
  <c r="U2627" i="7"/>
  <c r="S2584" i="7"/>
  <c r="T2584" i="7" s="1"/>
  <c r="AB2598" i="7"/>
  <c r="AB2601" i="7"/>
  <c r="U2642" i="7"/>
  <c r="U2632" i="7"/>
  <c r="U2624" i="7"/>
  <c r="U2616" i="7"/>
  <c r="AB2604" i="7"/>
  <c r="U2593" i="7"/>
  <c r="AB2623" i="7"/>
  <c r="U2592" i="7"/>
  <c r="U2595" i="7"/>
  <c r="U2626" i="7"/>
  <c r="AB2605" i="7"/>
  <c r="U1866" i="7"/>
  <c r="AB1859" i="7"/>
  <c r="U2108" i="7"/>
  <c r="AD2094" i="7"/>
  <c r="AD2068" i="7"/>
  <c r="AD2645" i="7"/>
  <c r="AD2625" i="7"/>
  <c r="AD2592" i="7"/>
  <c r="AD2636" i="7"/>
  <c r="AD2115" i="7"/>
  <c r="AB1851" i="7"/>
  <c r="U1855" i="7"/>
  <c r="AB2115" i="7"/>
  <c r="P676" i="7"/>
  <c r="AD740" i="7" s="1"/>
  <c r="U1360" i="7"/>
  <c r="U1326" i="7"/>
  <c r="U1325" i="7"/>
  <c r="AB1332" i="7"/>
  <c r="AB1325" i="7"/>
  <c r="U1357" i="7"/>
  <c r="U1315" i="7"/>
  <c r="U1342" i="7"/>
  <c r="AB1317" i="7"/>
  <c r="U1352" i="7"/>
  <c r="AB1357" i="7"/>
  <c r="U1356" i="7"/>
  <c r="AB1360" i="7"/>
  <c r="U1341" i="7"/>
  <c r="U1323" i="7"/>
  <c r="AB1322" i="7"/>
  <c r="AB1321" i="7"/>
  <c r="AB1312" i="7"/>
  <c r="U1349" i="7"/>
  <c r="AB1324" i="7"/>
  <c r="AB1355" i="7"/>
  <c r="AB1338" i="7"/>
  <c r="AB1348" i="7"/>
  <c r="AB1313" i="7"/>
  <c r="AB1354" i="7"/>
  <c r="AB1363" i="7"/>
  <c r="AB1330" i="7"/>
  <c r="U1358" i="7"/>
  <c r="AB1314" i="7"/>
  <c r="AB1337" i="7"/>
  <c r="AB1513" i="7"/>
  <c r="AB1490" i="7"/>
  <c r="AB1509" i="7"/>
  <c r="U1490" i="7"/>
  <c r="U1500" i="7"/>
  <c r="AB1479" i="7"/>
  <c r="U1475" i="7"/>
  <c r="AB1471" i="7"/>
  <c r="AB1502" i="7"/>
  <c r="U1501" i="7"/>
  <c r="U1507" i="7"/>
  <c r="AB1451" i="7"/>
  <c r="AB1500" i="7"/>
  <c r="U1480" i="7"/>
  <c r="AB1464" i="7"/>
  <c r="U1472" i="7"/>
  <c r="AB1470" i="7"/>
  <c r="U1492" i="7"/>
  <c r="U1509" i="7"/>
  <c r="U1483" i="7"/>
  <c r="U1484" i="7"/>
  <c r="AB1459" i="7"/>
  <c r="AB1480" i="7"/>
  <c r="AB1508" i="7"/>
  <c r="AB1454" i="7"/>
  <c r="AB1478" i="7"/>
  <c r="AB1609" i="7"/>
  <c r="AB1618" i="7"/>
  <c r="AB1652" i="7"/>
  <c r="AB1629" i="7"/>
  <c r="U1617" i="7"/>
  <c r="AB1658" i="7"/>
  <c r="AB1621" i="7"/>
  <c r="U1664" i="7"/>
  <c r="AB1660" i="7"/>
  <c r="AB1603" i="7"/>
  <c r="U1619" i="7"/>
  <c r="AB1662" i="7"/>
  <c r="U1643" i="7"/>
  <c r="AB1623" i="7"/>
  <c r="AB1615" i="7"/>
  <c r="AB1655" i="7"/>
  <c r="U1660" i="7"/>
  <c r="U1627" i="7"/>
  <c r="U1625" i="7"/>
  <c r="AB1631" i="7"/>
  <c r="AB1620" i="7"/>
  <c r="AB1624" i="7"/>
  <c r="U1641" i="7"/>
  <c r="AB1601" i="7"/>
  <c r="U1650" i="7"/>
  <c r="AB1613" i="7"/>
  <c r="AB1641" i="7"/>
  <c r="U1653" i="7"/>
  <c r="U1616" i="7"/>
  <c r="AB1653" i="7"/>
  <c r="AB1659" i="7"/>
  <c r="U1776" i="7"/>
  <c r="AB1769" i="7"/>
  <c r="AB1754" i="7"/>
  <c r="AB1813" i="7"/>
  <c r="AB1759" i="7"/>
  <c r="U1800" i="7"/>
  <c r="AB1772" i="7"/>
  <c r="U1805" i="7"/>
  <c r="U1790" i="7"/>
  <c r="AB1810" i="7"/>
  <c r="AB1765" i="7"/>
  <c r="AB1753" i="7"/>
  <c r="AB1752" i="7"/>
  <c r="U1788" i="7"/>
  <c r="AB1812" i="7"/>
  <c r="U1763" i="7"/>
  <c r="U1769" i="7"/>
  <c r="U1758" i="7"/>
  <c r="AB1770" i="7"/>
  <c r="AB1775" i="7"/>
  <c r="AB1801" i="7"/>
  <c r="U1777" i="7"/>
  <c r="U1803" i="7"/>
  <c r="U1813" i="7"/>
  <c r="U1779" i="7"/>
  <c r="U1792" i="7"/>
  <c r="AB1811" i="7"/>
  <c r="U1793" i="7"/>
  <c r="U1767" i="7"/>
  <c r="AB1767" i="7"/>
  <c r="AB1761" i="7"/>
  <c r="U1782" i="7"/>
  <c r="AB1804" i="7"/>
  <c r="AB1805" i="7"/>
  <c r="AB1783" i="7"/>
  <c r="AB1773" i="7"/>
  <c r="AB1794" i="7"/>
  <c r="U1791" i="7"/>
  <c r="U1810" i="7"/>
  <c r="AB1807" i="7"/>
  <c r="AB1780" i="7"/>
  <c r="U1766" i="7"/>
  <c r="AB1791" i="7"/>
  <c r="AB1802" i="7"/>
  <c r="AB1786" i="7"/>
  <c r="U1990" i="7"/>
  <c r="U1993" i="7"/>
  <c r="AB2016" i="7"/>
  <c r="U2011" i="7"/>
  <c r="AB2033" i="7"/>
  <c r="U2034" i="7"/>
  <c r="U1991" i="7"/>
  <c r="AB2022" i="7"/>
  <c r="AB2018" i="7"/>
  <c r="AB2007" i="7"/>
  <c r="AB2002" i="7"/>
  <c r="U2035" i="7"/>
  <c r="U1985" i="7"/>
  <c r="AB2005" i="7"/>
  <c r="U2000" i="7"/>
  <c r="AB1986" i="7"/>
  <c r="AB2020" i="7"/>
  <c r="U2007" i="7"/>
  <c r="U2037" i="7"/>
  <c r="U2028" i="7"/>
  <c r="U2036" i="7"/>
  <c r="AB2000" i="7"/>
  <c r="U2027" i="7"/>
  <c r="AB1981" i="7"/>
  <c r="AB2023" i="7"/>
  <c r="U2040" i="7"/>
  <c r="AB2004" i="7"/>
  <c r="AB1991" i="7"/>
  <c r="AB1988" i="7"/>
  <c r="AB1995" i="7"/>
  <c r="AB2034" i="7"/>
  <c r="AB2042" i="7"/>
  <c r="U1992" i="7"/>
  <c r="U2016" i="7"/>
  <c r="AB1980" i="7"/>
  <c r="U2006" i="7"/>
  <c r="AB2032" i="7"/>
  <c r="U2008" i="7"/>
  <c r="U2015" i="7"/>
  <c r="U2002" i="7"/>
  <c r="U1988" i="7"/>
  <c r="U1994" i="7"/>
  <c r="AB1982" i="7"/>
  <c r="AB2014" i="7"/>
  <c r="U1984" i="7"/>
  <c r="AB1992" i="7"/>
  <c r="U1999" i="7"/>
  <c r="AB1999" i="7"/>
  <c r="U2039" i="7"/>
  <c r="U2030" i="7"/>
  <c r="AB2031" i="7"/>
  <c r="U1983" i="7"/>
  <c r="AB1989" i="7"/>
  <c r="U1981" i="7"/>
  <c r="U2029" i="7"/>
  <c r="U2018" i="7"/>
  <c r="U2012" i="7"/>
  <c r="U1989" i="7"/>
  <c r="U1995" i="7"/>
  <c r="U2022" i="7"/>
  <c r="AB2001" i="7"/>
  <c r="AB2028" i="7"/>
  <c r="U2033" i="7"/>
  <c r="AB1996" i="7"/>
  <c r="U1996" i="7"/>
  <c r="AB2021" i="7"/>
  <c r="AB1987" i="7"/>
  <c r="U1986" i="7"/>
  <c r="U1998" i="7"/>
  <c r="U2023" i="7"/>
  <c r="U2031" i="7"/>
  <c r="U2038" i="7"/>
  <c r="AB2039" i="7"/>
  <c r="U1997" i="7"/>
  <c r="AB2037" i="7"/>
  <c r="AB2040" i="7"/>
  <c r="U1987" i="7"/>
  <c r="U2009" i="7"/>
  <c r="AB1994" i="7"/>
  <c r="U2013" i="7"/>
  <c r="U2020" i="7"/>
  <c r="AB2036" i="7"/>
  <c r="AB2010" i="7"/>
  <c r="U2032" i="7"/>
  <c r="AB1997" i="7"/>
  <c r="AB2019" i="7"/>
  <c r="AB2029" i="7"/>
  <c r="AB2013" i="7"/>
  <c r="AB2012" i="7"/>
  <c r="U2005" i="7"/>
  <c r="U2021" i="7"/>
  <c r="AD2408" i="7"/>
  <c r="AD2400" i="7"/>
  <c r="AD2371" i="7"/>
  <c r="AD2390" i="7"/>
  <c r="AD2363" i="7"/>
  <c r="AD2388" i="7"/>
  <c r="AD2389" i="7"/>
  <c r="AD2374" i="7"/>
  <c r="AD2394" i="7"/>
  <c r="AD2404" i="7"/>
  <c r="AD2418" i="7"/>
  <c r="AD2365" i="7"/>
  <c r="AD2397" i="7"/>
  <c r="AD2367" i="7"/>
  <c r="AD2407" i="7"/>
  <c r="AD2357" i="7"/>
  <c r="AD2412" i="7"/>
  <c r="AD2392" i="7"/>
  <c r="AD2362" i="7"/>
  <c r="AD2411" i="7"/>
  <c r="AD2366" i="7"/>
  <c r="AD2409" i="7"/>
  <c r="AD2410" i="7"/>
  <c r="AD2361" i="7"/>
  <c r="AD2359" i="7"/>
  <c r="AD2399" i="7"/>
  <c r="AD2417" i="7"/>
  <c r="AD2405" i="7"/>
  <c r="AD2413" i="7"/>
  <c r="AD2377" i="7"/>
  <c r="AD2386" i="7"/>
  <c r="AD2373" i="7"/>
  <c r="AD2369" i="7"/>
  <c r="AD2360" i="7"/>
  <c r="AD2379" i="7"/>
  <c r="AD2384" i="7"/>
  <c r="AD2524" i="7"/>
  <c r="AD2564" i="7"/>
  <c r="AD2529" i="7"/>
  <c r="AD2513" i="7"/>
  <c r="AD2541" i="7"/>
  <c r="AD2561" i="7"/>
  <c r="AD2516" i="7"/>
  <c r="AD2539" i="7"/>
  <c r="AD2535" i="7"/>
  <c r="AD2533" i="7"/>
  <c r="AD2537" i="7"/>
  <c r="AD2525" i="7"/>
  <c r="AD2559" i="7"/>
  <c r="AD2521" i="7"/>
  <c r="AD2519" i="7"/>
  <c r="AD2532" i="7"/>
  <c r="AD2522" i="7"/>
  <c r="AD2517" i="7"/>
  <c r="AD2544" i="7"/>
  <c r="AD2567" i="7"/>
  <c r="AD2510" i="7"/>
  <c r="AD2563" i="7"/>
  <c r="AD2511" i="7"/>
  <c r="AD2515" i="7"/>
  <c r="AD2571" i="7"/>
  <c r="AD2536" i="7"/>
  <c r="AD2568" i="7"/>
  <c r="AD2512" i="7"/>
  <c r="AD2538" i="7"/>
  <c r="AD2551" i="7"/>
  <c r="AD2514" i="7"/>
  <c r="AD2543" i="7"/>
  <c r="AD2528" i="7"/>
  <c r="AD2545" i="7"/>
  <c r="AD2573" i="7"/>
  <c r="AD2548" i="7"/>
  <c r="AD2526" i="7"/>
  <c r="AD2523" i="7"/>
  <c r="AD2552" i="7"/>
  <c r="AD2556" i="7"/>
  <c r="AD2518" i="7"/>
  <c r="AD2570" i="7"/>
  <c r="AD2560" i="7"/>
  <c r="AD2520" i="7"/>
  <c r="AD2531" i="7"/>
  <c r="AE2541" i="7"/>
  <c r="AE2538" i="7"/>
  <c r="P211" i="7"/>
  <c r="AD247" i="7" s="1"/>
  <c r="P827" i="7"/>
  <c r="AD846" i="7" s="1"/>
  <c r="AD893" i="7"/>
  <c r="AD855" i="7"/>
  <c r="AD861" i="7"/>
  <c r="AD865" i="7"/>
  <c r="AD850" i="7"/>
  <c r="AD860" i="7"/>
  <c r="AD830" i="7"/>
  <c r="AD871" i="7"/>
  <c r="AD884" i="7"/>
  <c r="AD838" i="7"/>
  <c r="AD2415" i="7"/>
  <c r="U2010" i="7"/>
  <c r="U2017" i="7"/>
  <c r="AB1993" i="7"/>
  <c r="AD2566" i="7"/>
  <c r="AD2406" i="7"/>
  <c r="AD2549" i="7"/>
  <c r="AD2547" i="7"/>
  <c r="AB2011" i="7"/>
  <c r="AD2569" i="7"/>
  <c r="AD2380" i="7"/>
  <c r="AD2398" i="7"/>
  <c r="AD2572" i="7"/>
  <c r="AD2382" i="7"/>
  <c r="U2004" i="7"/>
  <c r="AD2420" i="7"/>
  <c r="AD2562" i="7"/>
  <c r="AD2064" i="7"/>
  <c r="AD2546" i="7"/>
  <c r="AD2550" i="7"/>
  <c r="AD2540" i="7"/>
  <c r="AD2557" i="7"/>
  <c r="AD2117" i="7"/>
  <c r="AD1739" i="7"/>
  <c r="AD2558" i="7"/>
  <c r="AD2383" i="7"/>
  <c r="AD2088" i="7"/>
  <c r="AD1285" i="7"/>
  <c r="AD2372" i="7"/>
  <c r="AE1853" i="7"/>
  <c r="AE2388" i="7"/>
  <c r="AE2395" i="7"/>
  <c r="AE1871" i="7"/>
  <c r="AE2606" i="7"/>
  <c r="AE1855" i="7"/>
  <c r="AE2061" i="7"/>
  <c r="AE1848" i="7"/>
  <c r="AE2086" i="7"/>
  <c r="AE2523" i="7"/>
  <c r="AE2597" i="7"/>
  <c r="AE2414" i="7"/>
  <c r="AE1875" i="7"/>
  <c r="AE2535" i="7"/>
  <c r="AE1647" i="7"/>
  <c r="AE2586" i="7"/>
  <c r="AE1846" i="7"/>
  <c r="AE1573" i="7"/>
  <c r="AE2074" i="7"/>
  <c r="AE2639" i="7"/>
  <c r="AE2533" i="7"/>
  <c r="AE2567" i="7"/>
  <c r="AE1714" i="7"/>
  <c r="AE2613" i="7"/>
  <c r="AE2080" i="7"/>
  <c r="AE1563" i="7"/>
  <c r="AE1526" i="7"/>
  <c r="AE1405" i="7"/>
  <c r="AD1851" i="7"/>
  <c r="AD1861" i="7"/>
  <c r="AD1877" i="7"/>
  <c r="AD1843" i="7"/>
  <c r="AD1869" i="7"/>
  <c r="AD1837" i="7"/>
  <c r="AD1859" i="7"/>
  <c r="AD1844" i="7"/>
  <c r="AD1884" i="7"/>
  <c r="AD1853" i="7"/>
  <c r="AD1885" i="7"/>
  <c r="AD1886" i="7"/>
  <c r="AD1845" i="7"/>
  <c r="AD1846" i="7"/>
  <c r="AD1862" i="7"/>
  <c r="AD1860" i="7"/>
  <c r="AD1867" i="7"/>
  <c r="AD1838" i="7"/>
  <c r="AD1857" i="7"/>
  <c r="AD1830" i="7"/>
  <c r="AD1852" i="7"/>
  <c r="AD1871" i="7"/>
  <c r="AD1839" i="7"/>
  <c r="AD1875" i="7"/>
  <c r="AD1858" i="7"/>
  <c r="AD1829" i="7"/>
  <c r="AD1840" i="7"/>
  <c r="AD1868" i="7"/>
  <c r="AD1863" i="7"/>
  <c r="U2245" i="7"/>
  <c r="P287" i="7"/>
  <c r="AD973" i="7"/>
  <c r="P905" i="7"/>
  <c r="S1298" i="7"/>
  <c r="T1298" i="7" s="1"/>
  <c r="AD1362" i="7"/>
  <c r="AD1311" i="7"/>
  <c r="AD1327" i="7"/>
  <c r="AD1309" i="7"/>
  <c r="AE1358" i="7"/>
  <c r="AD1340" i="7"/>
  <c r="AD1349" i="7"/>
  <c r="AD1321" i="7"/>
  <c r="AD1319" i="7"/>
  <c r="AD1353" i="7"/>
  <c r="AD1323" i="7"/>
  <c r="AD1308" i="7"/>
  <c r="AD1355" i="7"/>
  <c r="AD1361" i="7"/>
  <c r="AD1326" i="7"/>
  <c r="AD1328" i="7"/>
  <c r="AD1342" i="7"/>
  <c r="AD1305" i="7"/>
  <c r="AD1329" i="7"/>
  <c r="AD1348" i="7"/>
  <c r="AD1301" i="7"/>
  <c r="AD1360" i="7"/>
  <c r="AD1310" i="7"/>
  <c r="AD1347" i="7"/>
  <c r="AD1356" i="7"/>
  <c r="AD1299" i="7"/>
  <c r="AD1314" i="7"/>
  <c r="AD1363" i="7"/>
  <c r="AD1312" i="7"/>
  <c r="AD1359" i="7"/>
  <c r="AD1334" i="7"/>
  <c r="AD1336" i="7"/>
  <c r="S1448" i="7"/>
  <c r="T1448" i="7" s="1"/>
  <c r="AD1484" i="7"/>
  <c r="AD1486" i="7"/>
  <c r="AD1452" i="7"/>
  <c r="AD1454" i="7"/>
  <c r="AD1468" i="7"/>
  <c r="AD1503" i="7"/>
  <c r="AD1455" i="7"/>
  <c r="AD1472" i="7"/>
  <c r="AE1453" i="7"/>
  <c r="AD1470" i="7"/>
  <c r="AD1492" i="7"/>
  <c r="AD1497" i="7"/>
  <c r="AD1499" i="7"/>
  <c r="AD1502" i="7"/>
  <c r="AD1498" i="7"/>
  <c r="AD1506" i="7"/>
  <c r="AD1469" i="7"/>
  <c r="AD1485" i="7"/>
  <c r="AD1489" i="7"/>
  <c r="AD1513" i="7"/>
  <c r="AE1504" i="7"/>
  <c r="AD1453" i="7"/>
  <c r="AD1504" i="7"/>
  <c r="AD1457" i="7"/>
  <c r="AD1467" i="7"/>
  <c r="AD1500" i="7"/>
  <c r="AE1512" i="7"/>
  <c r="AD1479" i="7"/>
  <c r="AD1477" i="7"/>
  <c r="S1599" i="7"/>
  <c r="T1599" i="7" s="1"/>
  <c r="AD1649" i="7"/>
  <c r="AD1629" i="7"/>
  <c r="AD1647" i="7"/>
  <c r="AD1615" i="7"/>
  <c r="AD1663" i="7"/>
  <c r="AD1618" i="7"/>
  <c r="AD1631" i="7"/>
  <c r="AD1637" i="7"/>
  <c r="AD1639" i="7"/>
  <c r="AD1608" i="7"/>
  <c r="AD1621" i="7"/>
  <c r="AD1620" i="7"/>
  <c r="AD1612" i="7"/>
  <c r="AE1601" i="7"/>
  <c r="AD1605" i="7"/>
  <c r="AD1655" i="7"/>
  <c r="AD1635" i="7"/>
  <c r="AD1607" i="7"/>
  <c r="AD1632" i="7"/>
  <c r="AD1661" i="7"/>
  <c r="AD1623" i="7"/>
  <c r="AE1662" i="7"/>
  <c r="AE1663" i="7"/>
  <c r="AD1642" i="7"/>
  <c r="AD1664" i="7"/>
  <c r="AD1630" i="7"/>
  <c r="AD1617" i="7"/>
  <c r="AE1620" i="7"/>
  <c r="AE1648" i="7"/>
  <c r="AD1619" i="7"/>
  <c r="AD1610" i="7"/>
  <c r="AD1634" i="7"/>
  <c r="AD1657" i="7"/>
  <c r="AE1658" i="7"/>
  <c r="AE1607" i="7"/>
  <c r="AE1660" i="7"/>
  <c r="AD1656" i="7"/>
  <c r="S1751" i="7"/>
  <c r="T1751" i="7" s="1"/>
  <c r="AD1815" i="7"/>
  <c r="AD1781" i="7"/>
  <c r="AD1805" i="7"/>
  <c r="AD1814" i="7"/>
  <c r="AD1803" i="7"/>
  <c r="AD1779" i="7"/>
  <c r="AD1799" i="7"/>
  <c r="AE1770" i="7"/>
  <c r="AE1760" i="7"/>
  <c r="AD1813" i="7"/>
  <c r="AD1769" i="7"/>
  <c r="AD1808" i="7"/>
  <c r="AE1773" i="7"/>
  <c r="AD1764" i="7"/>
  <c r="AD1766" i="7"/>
  <c r="AE1769" i="7"/>
  <c r="AE1772" i="7"/>
  <c r="AE1791" i="7"/>
  <c r="AD1806" i="7"/>
  <c r="AD1804" i="7"/>
  <c r="AE1765" i="7"/>
  <c r="AD1772" i="7"/>
  <c r="AE1776" i="7"/>
  <c r="AD1792" i="7"/>
  <c r="AD1802" i="7"/>
  <c r="AD1774" i="7"/>
  <c r="AD1771" i="7"/>
  <c r="AD1790" i="7"/>
  <c r="AD1791" i="7"/>
  <c r="AD1760" i="7"/>
  <c r="AD1810" i="7"/>
  <c r="AD1789" i="7"/>
  <c r="AD1795" i="7"/>
  <c r="AE1757" i="7"/>
  <c r="AD1765" i="7"/>
  <c r="AD1800" i="7"/>
  <c r="AD1758" i="7"/>
  <c r="AD1759" i="7"/>
  <c r="AD1811" i="7"/>
  <c r="AD911" i="7"/>
  <c r="AE1359" i="7"/>
  <c r="AD1490" i="7"/>
  <c r="AD1601" i="7"/>
  <c r="AD1330" i="7"/>
  <c r="AD1473" i="7"/>
  <c r="AD1641" i="7"/>
  <c r="AD1320" i="7"/>
  <c r="AD1636" i="7"/>
  <c r="AD1651" i="7"/>
  <c r="AD1613" i="7"/>
  <c r="AD1505" i="7"/>
  <c r="AD1763" i="7"/>
  <c r="AD1633" i="7"/>
  <c r="AE1771" i="7"/>
  <c r="AD1303" i="7"/>
  <c r="AE1477" i="7"/>
  <c r="AE1304" i="7"/>
  <c r="AD1507" i="7"/>
  <c r="AD1478" i="7"/>
  <c r="AD1474" i="7"/>
  <c r="AE1657" i="7"/>
  <c r="AD1331" i="7"/>
  <c r="AD1777" i="7"/>
  <c r="AD1462" i="7"/>
  <c r="AD1773" i="7"/>
  <c r="AD1648" i="7"/>
  <c r="AD1780" i="7"/>
  <c r="AD1782" i="7"/>
  <c r="AD1451" i="7"/>
  <c r="AE1454" i="7"/>
  <c r="AE1627" i="7"/>
  <c r="AD1352" i="7"/>
  <c r="AD1654" i="7"/>
  <c r="AD1461" i="7"/>
  <c r="AD923" i="7"/>
  <c r="AD1333" i="7"/>
  <c r="AE1336" i="7"/>
  <c r="AD1770" i="7"/>
  <c r="AD1464" i="7"/>
  <c r="AD1600" i="7"/>
  <c r="AD1753" i="7"/>
  <c r="AD1626" i="7"/>
  <c r="AE1485" i="7"/>
  <c r="AE1312" i="7"/>
  <c r="AD1460" i="7"/>
  <c r="AD1658" i="7"/>
  <c r="AD1463" i="7"/>
  <c r="AE1487" i="7"/>
  <c r="AE1775" i="7"/>
  <c r="AD1757" i="7"/>
  <c r="AB227" i="7"/>
  <c r="AB244" i="7"/>
  <c r="AB268" i="7"/>
  <c r="AB263" i="7"/>
  <c r="U273" i="7"/>
  <c r="AB238" i="7"/>
  <c r="U243" i="7"/>
  <c r="AB226" i="7"/>
  <c r="AB267" i="7"/>
  <c r="U262" i="7"/>
  <c r="AB271" i="7"/>
  <c r="AB224" i="7"/>
  <c r="AB270" i="7"/>
  <c r="U261" i="7"/>
  <c r="AB251" i="7"/>
  <c r="AB219" i="7"/>
  <c r="AB239" i="7"/>
  <c r="AB231" i="7"/>
  <c r="AB217" i="7"/>
  <c r="AB273" i="7"/>
  <c r="AE1318" i="7"/>
  <c r="AD1449" i="7"/>
  <c r="AD1627" i="7"/>
  <c r="AD1662" i="7"/>
  <c r="AD1783" i="7"/>
  <c r="AD1335" i="7"/>
  <c r="AE1347" i="7"/>
  <c r="AD1778" i="7"/>
  <c r="AD1603" i="7"/>
  <c r="AD1354" i="7"/>
  <c r="AD1756" i="7"/>
  <c r="AE1337" i="7"/>
  <c r="AE1777" i="7"/>
  <c r="AE1498" i="7"/>
  <c r="AD1511" i="7"/>
  <c r="AD922" i="7"/>
  <c r="AD1332" i="7"/>
  <c r="AE1600" i="7"/>
  <c r="AD1762" i="7"/>
  <c r="AD958" i="7"/>
  <c r="AE1342" i="7"/>
  <c r="AD1488" i="7"/>
  <c r="AD1315" i="7"/>
  <c r="AD1761" i="7"/>
  <c r="AE1761" i="7"/>
  <c r="AD1508" i="7"/>
  <c r="AD1784" i="7"/>
  <c r="AD1481" i="7"/>
  <c r="AD1622" i="7"/>
  <c r="AD1496" i="7"/>
  <c r="AD1640" i="7"/>
  <c r="AE1753" i="7"/>
  <c r="AE1511" i="7"/>
  <c r="AD972" i="7"/>
  <c r="AD1602" i="7"/>
  <c r="AD1650" i="7"/>
  <c r="AE958" i="7"/>
  <c r="AE1632" i="7"/>
  <c r="AD1794" i="7"/>
  <c r="AD1653" i="7"/>
  <c r="AD1793" i="7"/>
  <c r="AD1459" i="7"/>
  <c r="AE1462" i="7"/>
  <c r="AD1341" i="7"/>
  <c r="AE1361" i="7"/>
  <c r="AE1458" i="7"/>
  <c r="AD1787" i="7"/>
  <c r="AD1628" i="7"/>
  <c r="AE1754" i="7"/>
  <c r="AD1346" i="7"/>
  <c r="AE1638" i="7"/>
  <c r="AE1781" i="7"/>
  <c r="AD1318" i="7"/>
  <c r="AD1491" i="7"/>
  <c r="AE1613" i="7"/>
  <c r="AE965" i="7"/>
  <c r="AE1476" i="7"/>
  <c r="AD1306" i="7"/>
  <c r="AD1316" i="7"/>
  <c r="AE1459" i="7"/>
  <c r="AD1487" i="7"/>
  <c r="AD1304" i="7"/>
  <c r="AD1604" i="7"/>
  <c r="AE2572" i="7"/>
  <c r="AE2118" i="7"/>
  <c r="AB2206" i="7"/>
  <c r="AB2239" i="7"/>
  <c r="AB2311" i="7"/>
  <c r="AB2322" i="7"/>
  <c r="P521" i="7"/>
  <c r="AB588" i="7" s="1"/>
  <c r="P1062" i="7"/>
  <c r="U1066" i="7" s="1"/>
  <c r="AB629" i="7"/>
  <c r="AB663" i="7"/>
  <c r="AB613" i="7"/>
  <c r="AB652" i="7"/>
  <c r="AB611" i="7"/>
  <c r="AB648" i="7"/>
  <c r="AB620" i="7"/>
  <c r="AB609" i="7"/>
  <c r="U636" i="7"/>
  <c r="AB617" i="7"/>
  <c r="U657" i="7"/>
  <c r="U662" i="7"/>
  <c r="U654" i="7"/>
  <c r="AB642" i="7"/>
  <c r="U655" i="7"/>
  <c r="AB602" i="7"/>
  <c r="AB615" i="7"/>
  <c r="U656" i="7"/>
  <c r="U653" i="7"/>
  <c r="U642" i="7"/>
  <c r="AB656" i="7"/>
  <c r="AB639" i="7"/>
  <c r="U631" i="7"/>
  <c r="AB610" i="7"/>
  <c r="U660" i="7"/>
  <c r="AB619" i="7"/>
  <c r="AB606" i="7"/>
  <c r="U649" i="7"/>
  <c r="AB622" i="7"/>
  <c r="AB630" i="7"/>
  <c r="AB632" i="7"/>
  <c r="AB662" i="7"/>
  <c r="AB635" i="7"/>
  <c r="U640" i="7"/>
  <c r="AB621" i="7"/>
  <c r="AB624" i="7"/>
  <c r="AB661" i="7"/>
  <c r="AB614" i="7"/>
  <c r="U652" i="7"/>
  <c r="AB623" i="7"/>
  <c r="AB608" i="7"/>
  <c r="U639" i="7"/>
  <c r="U650" i="7"/>
  <c r="AB634" i="7"/>
  <c r="AB628" i="7"/>
  <c r="U658" i="7"/>
  <c r="AB655" i="7"/>
  <c r="AB660" i="7"/>
  <c r="AB626" i="7"/>
  <c r="AB659" i="7"/>
  <c r="AB631" i="7"/>
  <c r="AB658" i="7"/>
  <c r="U634" i="7"/>
  <c r="U637" i="7"/>
  <c r="AB638" i="7"/>
  <c r="AB625" i="7"/>
  <c r="AB633" i="7"/>
  <c r="AB654" i="7"/>
  <c r="AB650" i="7"/>
  <c r="AB640" i="7"/>
  <c r="AB653" i="7"/>
  <c r="AB605" i="7"/>
  <c r="AB637" i="7"/>
  <c r="U648" i="7"/>
  <c r="U661" i="7"/>
  <c r="AB612" i="7"/>
  <c r="U635" i="7"/>
  <c r="AB657" i="7"/>
  <c r="AB616" i="7"/>
  <c r="AB618" i="7"/>
  <c r="U663" i="7"/>
  <c r="U632" i="7"/>
  <c r="U643" i="7"/>
  <c r="AB603" i="7"/>
  <c r="AB641" i="7"/>
  <c r="U651" i="7"/>
  <c r="U608" i="7"/>
  <c r="AB713" i="7"/>
  <c r="AB690" i="7"/>
  <c r="AB694" i="7"/>
  <c r="AD1289" i="7"/>
  <c r="AD1816" i="7"/>
  <c r="AE2621" i="7"/>
  <c r="AD2509" i="7"/>
  <c r="AE2366" i="7"/>
  <c r="AD2586" i="7"/>
  <c r="AD1666" i="7"/>
  <c r="AD668" i="7"/>
  <c r="AD1589" i="7"/>
  <c r="AD894" i="7"/>
  <c r="AE1363" i="7"/>
  <c r="AD1892" i="7"/>
  <c r="AD509" i="7"/>
  <c r="AD2396" i="7"/>
  <c r="AE2559" i="7"/>
  <c r="AW2559" i="7" s="1"/>
  <c r="AD1665" i="7"/>
  <c r="AD2574" i="7"/>
  <c r="AE509" i="7"/>
  <c r="AE1285" i="7"/>
  <c r="AD2364" i="7"/>
  <c r="AD2637" i="7"/>
  <c r="AE1513" i="7"/>
  <c r="AD2633" i="7"/>
  <c r="AE2564" i="7"/>
  <c r="AD2589" i="7"/>
  <c r="AD1740" i="7"/>
  <c r="AD1512" i="7"/>
  <c r="AE2566" i="7"/>
  <c r="AB2254" i="7"/>
  <c r="AD2044" i="7"/>
  <c r="AD2029" i="7"/>
  <c r="AD2038" i="7"/>
  <c r="AE2028" i="7"/>
  <c r="AE2011" i="7"/>
  <c r="AE2019" i="7"/>
  <c r="AD2017" i="7"/>
  <c r="AD2008" i="7"/>
  <c r="AD1995" i="7"/>
  <c r="AD1994" i="7"/>
  <c r="AE2010" i="7"/>
  <c r="AD2036" i="7"/>
  <c r="AD2027" i="7"/>
  <c r="AD2011" i="7"/>
  <c r="AD2010" i="7"/>
  <c r="AD2034" i="7"/>
  <c r="AE2008" i="7"/>
  <c r="AE2036" i="7"/>
  <c r="AE2002" i="7"/>
  <c r="AD1982" i="7"/>
  <c r="AD2033" i="7"/>
  <c r="AD1985" i="7"/>
  <c r="AD2001" i="7"/>
  <c r="AD1992" i="7"/>
  <c r="AD1981" i="7"/>
  <c r="AD1980" i="7"/>
  <c r="AD2032" i="7"/>
  <c r="AE2013" i="7"/>
  <c r="AE2000" i="7"/>
  <c r="AD2028" i="7"/>
  <c r="AD2016" i="7"/>
  <c r="AD2003" i="7"/>
  <c r="AD2002" i="7"/>
  <c r="AE1987" i="7"/>
  <c r="AD2040" i="7"/>
  <c r="AE2030" i="7"/>
  <c r="AW2030" i="7" s="1"/>
  <c r="AD2015" i="7"/>
  <c r="AD2014" i="7"/>
  <c r="AD2042" i="7"/>
  <c r="AE2016" i="7"/>
  <c r="AD2043" i="7"/>
  <c r="AE1984" i="7"/>
  <c r="AD2005" i="7"/>
  <c r="AD1996" i="7"/>
  <c r="AD1983" i="7"/>
  <c r="AD2031" i="7"/>
  <c r="AD2041" i="7"/>
  <c r="AD1984" i="7"/>
  <c r="AE1990" i="7"/>
  <c r="AD2023" i="7"/>
  <c r="AD2022" i="7"/>
  <c r="AD2019" i="7"/>
  <c r="AE2032" i="7"/>
  <c r="AD2035" i="7"/>
  <c r="AD2039" i="7"/>
  <c r="AE2035" i="7"/>
  <c r="AD2013" i="7"/>
  <c r="AD2004" i="7"/>
  <c r="AD1991" i="7"/>
  <c r="AD1990" i="7"/>
  <c r="AE2027" i="7"/>
  <c r="AD2030" i="7"/>
  <c r="AE1980" i="7"/>
  <c r="AD2018" i="7"/>
  <c r="AD2020" i="7"/>
  <c r="AD2007" i="7"/>
  <c r="AD2006" i="7"/>
  <c r="AE2006" i="7"/>
  <c r="AE2037" i="7"/>
  <c r="AD1997" i="7"/>
  <c r="AD1988" i="7"/>
  <c r="AD2000" i="7"/>
  <c r="AE2009" i="7"/>
  <c r="AE1992" i="7"/>
  <c r="AD2012" i="7"/>
  <c r="AD1987" i="7"/>
  <c r="AD1986" i="7"/>
  <c r="AD2021" i="7"/>
  <c r="AE2042" i="7"/>
  <c r="AD1989" i="7"/>
  <c r="AD1993" i="7"/>
  <c r="AD2037" i="7"/>
  <c r="AD1998" i="7"/>
  <c r="AE2041" i="7"/>
  <c r="AE2005" i="7"/>
  <c r="AD2009" i="7"/>
  <c r="AD1999" i="7"/>
  <c r="AB2247" i="7"/>
  <c r="AB2213" i="7"/>
  <c r="U2209" i="7"/>
  <c r="AB2258" i="7"/>
  <c r="U2217" i="7"/>
  <c r="U2222" i="7"/>
  <c r="U2258" i="7"/>
  <c r="U2219" i="7"/>
  <c r="AB2235" i="7"/>
  <c r="AB2282" i="7"/>
  <c r="U2282" i="7"/>
  <c r="AB2335" i="7"/>
  <c r="AB2287" i="7"/>
  <c r="AB2316" i="7"/>
  <c r="U2330" i="7"/>
  <c r="AB2308" i="7"/>
  <c r="AB2336" i="7"/>
  <c r="P364" i="7"/>
  <c r="U378" i="7" s="1"/>
  <c r="AB1377" i="7"/>
  <c r="U1396" i="7"/>
  <c r="AB1401" i="7"/>
  <c r="U1422" i="7"/>
  <c r="AB1393" i="7"/>
  <c r="U1412" i="7"/>
  <c r="AB1417" i="7"/>
  <c r="AB1389" i="7"/>
  <c r="AB1378" i="7"/>
  <c r="AB1379" i="7"/>
  <c r="AB1395" i="7"/>
  <c r="U1432" i="7"/>
  <c r="U1430" i="7"/>
  <c r="AB1423" i="7"/>
  <c r="U1397" i="7"/>
  <c r="U1417" i="7"/>
  <c r="U1435" i="7"/>
  <c r="U1425" i="7"/>
  <c r="AB1385" i="7"/>
  <c r="U1404" i="7"/>
  <c r="U1401" i="7"/>
  <c r="U1403" i="7"/>
  <c r="AB1429" i="7"/>
  <c r="AB1421" i="7"/>
  <c r="U1431" i="7"/>
  <c r="AB1380" i="7"/>
  <c r="AB1400" i="7"/>
  <c r="AB1434" i="7"/>
  <c r="U1414" i="7"/>
  <c r="AB1402" i="7"/>
  <c r="U1393" i="7"/>
  <c r="U1421" i="7"/>
  <c r="AB1405" i="7"/>
  <c r="AB1441" i="7"/>
  <c r="U1407" i="7"/>
  <c r="AB1406" i="7"/>
  <c r="AB1427" i="7"/>
  <c r="U1433" i="7"/>
  <c r="U1402" i="7"/>
  <c r="AB1376" i="7"/>
  <c r="AB1414" i="7"/>
  <c r="U1400" i="7"/>
  <c r="U1411" i="7"/>
  <c r="AB1408" i="7"/>
  <c r="AB1397" i="7"/>
  <c r="AB1382" i="7"/>
  <c r="AB1410" i="7"/>
  <c r="AB1386" i="7"/>
  <c r="AB1374" i="7"/>
  <c r="U1395" i="7"/>
  <c r="AB1413" i="7"/>
  <c r="AB1383" i="7"/>
  <c r="U1394" i="7"/>
  <c r="U1409" i="7"/>
  <c r="U1427" i="7"/>
  <c r="AB1416" i="7"/>
  <c r="AB1431" i="7"/>
  <c r="AB1411" i="7"/>
  <c r="AB1403" i="7"/>
  <c r="U1428" i="7"/>
  <c r="U1398" i="7"/>
  <c r="AB1424" i="7"/>
  <c r="S1524" i="7"/>
  <c r="T1524" i="7" s="1"/>
  <c r="AB1546" i="7"/>
  <c r="AB1587" i="7"/>
  <c r="AB1578" i="7"/>
  <c r="U1568" i="7"/>
  <c r="AB1525" i="7"/>
  <c r="U1541" i="7"/>
  <c r="AB1540" i="7"/>
  <c r="AB1539" i="7"/>
  <c r="AB1550" i="7"/>
  <c r="U1544" i="7"/>
  <c r="AB1534" i="7"/>
  <c r="AB1566" i="7"/>
  <c r="U1566" i="7"/>
  <c r="AB1538" i="7"/>
  <c r="AB1554" i="7"/>
  <c r="AB1580" i="7"/>
  <c r="AB1557" i="7"/>
  <c r="AB1560" i="7"/>
  <c r="AB1551" i="7"/>
  <c r="U1557" i="7"/>
  <c r="U1578" i="7"/>
  <c r="AB1564" i="7"/>
  <c r="AB1574" i="7"/>
  <c r="U1575" i="7"/>
  <c r="AB1544" i="7"/>
  <c r="AB1568" i="7"/>
  <c r="U1554" i="7"/>
  <c r="AB1528" i="7"/>
  <c r="AB1526" i="7"/>
  <c r="U1581" i="7"/>
  <c r="AB1579" i="7"/>
  <c r="U1579" i="7"/>
  <c r="U1550" i="7"/>
  <c r="U1542" i="7"/>
  <c r="AB1527" i="7"/>
  <c r="U1543" i="7"/>
  <c r="U1559" i="7"/>
  <c r="AB1545" i="7"/>
  <c r="U1577" i="7"/>
  <c r="U1583" i="7"/>
  <c r="U1538" i="7"/>
  <c r="AB1541" i="7"/>
  <c r="AB1565" i="7"/>
  <c r="AB1536" i="7"/>
  <c r="U1563" i="7"/>
  <c r="U1582" i="7"/>
  <c r="AB1552" i="7"/>
  <c r="AB1543" i="7"/>
  <c r="AB1542" i="7"/>
  <c r="U1580" i="7"/>
  <c r="U1549" i="7"/>
  <c r="AB1558" i="7"/>
  <c r="U1560" i="7"/>
  <c r="AB1561" i="7"/>
  <c r="AB1582" i="7"/>
  <c r="U1556" i="7"/>
  <c r="U1547" i="7"/>
  <c r="U1574" i="7"/>
  <c r="U1562" i="7"/>
  <c r="AB1533" i="7"/>
  <c r="AB1547" i="7"/>
  <c r="AB1586" i="7"/>
  <c r="AB1581" i="7"/>
  <c r="AB1549" i="7"/>
  <c r="AB1567" i="7"/>
  <c r="AB1535" i="7"/>
  <c r="U1567" i="7"/>
  <c r="AB1553" i="7"/>
  <c r="AB1572" i="7"/>
  <c r="AB1529" i="7"/>
  <c r="AB1575" i="7"/>
  <c r="AB1577" i="7"/>
  <c r="U1699" i="7"/>
  <c r="AB1725" i="7"/>
  <c r="U1738" i="7"/>
  <c r="U1736" i="7"/>
  <c r="AB1711" i="7"/>
  <c r="AB1698" i="7"/>
  <c r="AB1689" i="7"/>
  <c r="U1701" i="7"/>
  <c r="U1726" i="7"/>
  <c r="AB1713" i="7"/>
  <c r="AB1716" i="7"/>
  <c r="AB1695" i="7"/>
  <c r="AB1717" i="7"/>
  <c r="AB1735" i="7"/>
  <c r="U1734" i="7"/>
  <c r="U1719" i="7"/>
  <c r="AB1685" i="7"/>
  <c r="U1698" i="7"/>
  <c r="AB1700" i="7"/>
  <c r="AB1679" i="7"/>
  <c r="U1728" i="7"/>
  <c r="AB1738" i="7"/>
  <c r="AB1690" i="7"/>
  <c r="AB1681" i="7"/>
  <c r="AB1684" i="7"/>
  <c r="AB1706" i="7"/>
  <c r="AB1697" i="7"/>
  <c r="U1700" i="7"/>
  <c r="AB1680" i="7"/>
  <c r="U1705" i="7"/>
  <c r="AB1743" i="7"/>
  <c r="U1739" i="7"/>
  <c r="U1735" i="7"/>
  <c r="U1718" i="7"/>
  <c r="AB1692" i="7"/>
  <c r="AB1703" i="7"/>
  <c r="AB1733" i="7"/>
  <c r="AB1719" i="7"/>
  <c r="AB1736" i="7"/>
  <c r="AB1699" i="7"/>
  <c r="AB1678" i="7"/>
  <c r="AB1712" i="7"/>
  <c r="AB1691" i="7"/>
  <c r="U1702" i="7"/>
  <c r="AB1737" i="7"/>
  <c r="U1696" i="7"/>
  <c r="U1697" i="7"/>
  <c r="AB1708" i="7"/>
  <c r="AB1687" i="7"/>
  <c r="U1706" i="7"/>
  <c r="U1725" i="7"/>
  <c r="AB1677" i="7"/>
  <c r="AB1715" i="7"/>
  <c r="AB1686" i="7"/>
  <c r="U1710" i="7"/>
  <c r="U1709" i="7"/>
  <c r="U1693" i="7"/>
  <c r="U1724" i="7"/>
  <c r="AB1676" i="7"/>
  <c r="U1692" i="7"/>
  <c r="AB1696" i="7"/>
  <c r="AB1723" i="7"/>
  <c r="AB1729" i="7"/>
  <c r="AB1728" i="7"/>
  <c r="AB1683" i="7"/>
  <c r="AB1724" i="7"/>
  <c r="AB1688" i="7"/>
  <c r="U1737" i="7"/>
  <c r="U1727" i="7"/>
  <c r="U2263" i="7"/>
  <c r="U2340" i="7"/>
  <c r="U2335" i="7"/>
  <c r="AB2259" i="7"/>
  <c r="AB2300" i="7"/>
  <c r="AB2303" i="7"/>
  <c r="V513" i="7"/>
  <c r="V512" i="7"/>
  <c r="U2424" i="7"/>
  <c r="AB2424" i="7"/>
  <c r="U2119" i="7"/>
  <c r="AB2043" i="7"/>
  <c r="AC1760" i="7"/>
  <c r="U1362" i="7"/>
  <c r="AB2118" i="7"/>
  <c r="AB2588" i="7"/>
  <c r="U2646" i="7"/>
  <c r="AB2509" i="7"/>
  <c r="U2546" i="7"/>
  <c r="U2606" i="7"/>
  <c r="U2534" i="7"/>
  <c r="U2567" i="7"/>
  <c r="AB2547" i="7"/>
  <c r="AB2596" i="7"/>
  <c r="AB2648" i="7"/>
  <c r="AB2638" i="7"/>
  <c r="AB2594" i="7"/>
  <c r="AB2639" i="7"/>
  <c r="AB2513" i="7"/>
  <c r="U2415" i="7"/>
  <c r="U2055" i="7"/>
  <c r="U1835" i="7"/>
  <c r="AB1511" i="7"/>
  <c r="U1584" i="7"/>
  <c r="U1511" i="7"/>
  <c r="AB1467" i="7"/>
  <c r="AB2400" i="7"/>
  <c r="U2042" i="7"/>
  <c r="U2588" i="7"/>
  <c r="U2587" i="7"/>
  <c r="AB2528" i="7"/>
  <c r="AB2589" i="7"/>
  <c r="U2406" i="7"/>
  <c r="U2070" i="7"/>
  <c r="AB2009" i="7"/>
  <c r="AB1844" i="7"/>
  <c r="U1712" i="7"/>
  <c r="AB1643" i="7"/>
  <c r="U1638" i="7"/>
  <c r="U1564" i="7"/>
  <c r="U2547" i="7"/>
  <c r="U2357" i="7"/>
  <c r="U2086" i="7"/>
  <c r="AB2030" i="7"/>
  <c r="AB1860" i="7"/>
  <c r="AB1583" i="7"/>
  <c r="AB1359" i="7"/>
  <c r="AB2361" i="7"/>
  <c r="AB2067" i="7"/>
  <c r="AB2015" i="7"/>
  <c r="U2552" i="7"/>
  <c r="U2096" i="7"/>
  <c r="AB2027" i="7"/>
  <c r="U1760" i="7"/>
  <c r="AB1301" i="7"/>
  <c r="U2367" i="7"/>
  <c r="U2047" i="7"/>
  <c r="AB1516" i="7"/>
  <c r="U510" i="7"/>
  <c r="AB509" i="7"/>
  <c r="AB1815" i="7"/>
  <c r="U2549" i="7"/>
  <c r="AB2603" i="7"/>
  <c r="U2512" i="7"/>
  <c r="AB2640" i="7"/>
  <c r="AB2518" i="7"/>
  <c r="AB2617" i="7"/>
  <c r="U2645" i="7"/>
  <c r="AB2542" i="7"/>
  <c r="U2542" i="7"/>
  <c r="AB2602" i="7"/>
  <c r="U2612" i="7"/>
  <c r="U2601" i="7"/>
  <c r="U2618" i="7"/>
  <c r="U2516" i="7"/>
  <c r="AB2111" i="7"/>
  <c r="AB2006" i="7"/>
  <c r="U1787" i="7"/>
  <c r="U1553" i="7"/>
  <c r="U1476" i="7"/>
  <c r="U1424" i="7"/>
  <c r="AB2368" i="7"/>
  <c r="AB2074" i="7"/>
  <c r="U2641" i="7"/>
  <c r="U2548" i="7"/>
  <c r="AB2586" i="7"/>
  <c r="U2600" i="7"/>
  <c r="U2373" i="7"/>
  <c r="U1881" i="7"/>
  <c r="U1801" i="7"/>
  <c r="U1654" i="7"/>
  <c r="AB1611" i="7"/>
  <c r="AB1576" i="7"/>
  <c r="U2523" i="7"/>
  <c r="AB2106" i="7"/>
  <c r="U1784" i="7"/>
  <c r="AB1983" i="7"/>
  <c r="AB2559" i="7"/>
  <c r="U2019" i="7"/>
  <c r="U1771" i="7"/>
  <c r="AB1727" i="7"/>
  <c r="AB1430" i="7"/>
  <c r="AB2410" i="7"/>
  <c r="U2105" i="7"/>
  <c r="AB276" i="7"/>
  <c r="U1527" i="7"/>
  <c r="U1451" i="7"/>
  <c r="AB2649" i="7"/>
  <c r="AB2637" i="7"/>
  <c r="U893" i="7"/>
  <c r="AB2548" i="7"/>
  <c r="AB2593" i="7"/>
  <c r="U2615" i="7"/>
  <c r="AB2519" i="7"/>
  <c r="AB2585" i="7"/>
  <c r="U2603" i="7"/>
  <c r="AB2524" i="7"/>
  <c r="AB2647" i="7"/>
  <c r="U2556" i="7"/>
  <c r="U2633" i="7"/>
  <c r="AB2537" i="7"/>
  <c r="AB2592" i="7"/>
  <c r="U2586" i="7"/>
  <c r="U2078" i="7"/>
  <c r="AB1654" i="7"/>
  <c r="U1413" i="7"/>
  <c r="AB1388" i="7"/>
  <c r="U2416" i="7"/>
  <c r="AB2620" i="7"/>
  <c r="AB2550" i="7"/>
  <c r="U2585" i="7"/>
  <c r="U2635" i="7"/>
  <c r="U2561" i="7"/>
  <c r="U2396" i="7"/>
  <c r="U2089" i="7"/>
  <c r="U1802" i="7"/>
  <c r="U1768" i="7"/>
  <c r="U1620" i="7"/>
  <c r="AB1562" i="7"/>
  <c r="U1545" i="7"/>
  <c r="U1503" i="7"/>
  <c r="AB1491" i="7"/>
  <c r="U2520" i="7"/>
  <c r="U1795" i="7"/>
  <c r="U1655" i="7"/>
  <c r="AB2090" i="7"/>
  <c r="U2001" i="7"/>
  <c r="U2533" i="7"/>
  <c r="U1704" i="7"/>
  <c r="U1630" i="7"/>
  <c r="U1334" i="7"/>
  <c r="AB1273" i="7"/>
  <c r="U2358" i="7"/>
  <c r="U2041" i="7"/>
  <c r="U2014" i="7"/>
  <c r="AB1818" i="7"/>
  <c r="AB2576" i="7"/>
  <c r="AB2575" i="7"/>
  <c r="U974" i="7"/>
  <c r="AB1665" i="7"/>
  <c r="AC1755" i="7"/>
  <c r="U1512" i="7"/>
  <c r="AB2571" i="7"/>
  <c r="AB2551" i="7"/>
  <c r="U2604" i="7"/>
  <c r="U2573" i="7"/>
  <c r="AB2590" i="7"/>
  <c r="AB2558" i="7"/>
  <c r="AB2610" i="7"/>
  <c r="U2589" i="7"/>
  <c r="U2644" i="7"/>
  <c r="AB2619" i="7"/>
  <c r="AB2544" i="7"/>
  <c r="U2558" i="7"/>
  <c r="U2543" i="7"/>
  <c r="AB2536" i="7"/>
  <c r="U2608" i="7"/>
  <c r="U2097" i="7"/>
  <c r="AB2008" i="7"/>
  <c r="U1661" i="7"/>
  <c r="AB1619" i="7"/>
  <c r="AB1351" i="7"/>
  <c r="AB1341" i="7"/>
  <c r="U2383" i="7"/>
  <c r="AB2093" i="7"/>
  <c r="U2560" i="7"/>
  <c r="AB2525" i="7"/>
  <c r="AB2572" i="7"/>
  <c r="U2643" i="7"/>
  <c r="AB2561" i="7"/>
  <c r="U2364" i="7"/>
  <c r="U2057" i="7"/>
  <c r="AB1766" i="7"/>
  <c r="AB1555" i="7"/>
  <c r="AB1530" i="7"/>
  <c r="U1468" i="7"/>
  <c r="AB2642" i="7"/>
  <c r="U2056" i="7"/>
  <c r="AB1984" i="7"/>
  <c r="U1730" i="7"/>
  <c r="U1561" i="7"/>
  <c r="AB1475" i="7"/>
  <c r="AB2384" i="7"/>
  <c r="AB2038" i="7"/>
  <c r="AB1758" i="7"/>
  <c r="U1585" i="7"/>
  <c r="U1537" i="7"/>
  <c r="AB2393" i="7"/>
  <c r="AB2084" i="7"/>
  <c r="U1980" i="7"/>
  <c r="U2581" i="7"/>
  <c r="AB1667" i="7"/>
  <c r="U1667" i="7"/>
  <c r="AB2423" i="7"/>
  <c r="U1894" i="7"/>
  <c r="AB1589" i="7"/>
  <c r="V1808" i="7"/>
  <c r="U2597" i="7"/>
  <c r="U2623" i="7"/>
  <c r="AB2557" i="7"/>
  <c r="U2565" i="7"/>
  <c r="U2605" i="7"/>
  <c r="AB2564" i="7"/>
  <c r="U2622" i="7"/>
  <c r="U2647" i="7"/>
  <c r="U2637" i="7"/>
  <c r="V1787" i="7"/>
  <c r="U2598" i="7"/>
  <c r="AB2539" i="7"/>
  <c r="U2530" i="7"/>
  <c r="AB2515" i="7"/>
  <c r="AB2514" i="7"/>
  <c r="U2568" i="7"/>
  <c r="U2418" i="7"/>
  <c r="U2065" i="7"/>
  <c r="U1809" i="7"/>
  <c r="U1628" i="7"/>
  <c r="U1576" i="7"/>
  <c r="U1717" i="7"/>
  <c r="U1318" i="7"/>
  <c r="U2398" i="7"/>
  <c r="AB2061" i="7"/>
  <c r="AB2512" i="7"/>
  <c r="U2529" i="7"/>
  <c r="U2537" i="7"/>
  <c r="AB2628" i="7"/>
  <c r="U2564" i="7"/>
  <c r="U2410" i="7"/>
  <c r="U2113" i="7"/>
  <c r="AB2108" i="7"/>
  <c r="AB1998" i="7"/>
  <c r="AB1891" i="7"/>
  <c r="U1405" i="7"/>
  <c r="AB2615" i="7"/>
  <c r="U1982" i="7"/>
  <c r="U1636" i="7"/>
  <c r="AB1504" i="7"/>
  <c r="AB1412" i="7"/>
  <c r="U2375" i="7"/>
  <c r="U2112" i="7"/>
  <c r="U2634" i="7"/>
  <c r="U2104" i="7"/>
  <c r="AB1990" i="7"/>
  <c r="AB2041" i="7"/>
  <c r="U2539" i="7"/>
  <c r="AB2545" i="7"/>
  <c r="AB2621" i="7"/>
  <c r="AB2595" i="7"/>
  <c r="AB2622" i="7"/>
  <c r="U1665" i="7"/>
  <c r="U2577" i="7"/>
  <c r="U1518" i="7"/>
  <c r="AB1531" i="7"/>
  <c r="U2087" i="7"/>
  <c r="AB2566" i="7"/>
  <c r="AB1437" i="7"/>
  <c r="AB2643" i="7"/>
  <c r="AB2624" i="7"/>
  <c r="AB2534" i="7"/>
  <c r="AB2632" i="7"/>
  <c r="U1821" i="7"/>
  <c r="U2044" i="7"/>
  <c r="AD1366" i="7"/>
  <c r="AD1667" i="7"/>
  <c r="AB124" i="7"/>
  <c r="U2043" i="7"/>
  <c r="AD1818" i="7"/>
  <c r="U2045" i="7"/>
  <c r="S2356" i="7"/>
  <c r="T2356" i="7" s="1"/>
  <c r="AC2426" i="7" s="1"/>
  <c r="AB1985" i="7"/>
  <c r="AD1515" i="7"/>
  <c r="AB2049" i="7"/>
  <c r="AB2017" i="7"/>
  <c r="U2003" i="7"/>
  <c r="AD2423" i="7"/>
  <c r="AB2046" i="7"/>
  <c r="AD2576" i="7"/>
  <c r="S2508" i="7"/>
  <c r="T2508" i="7" s="1"/>
  <c r="U2248" i="7"/>
  <c r="U2227" i="7"/>
  <c r="AB2209" i="7"/>
  <c r="AB2266" i="7"/>
  <c r="AB2216" i="7"/>
  <c r="AB2211" i="7"/>
  <c r="AB2221" i="7"/>
  <c r="AB2245" i="7"/>
  <c r="AB2238" i="7"/>
  <c r="U2213" i="7"/>
  <c r="AB2267" i="7"/>
  <c r="U2228" i="7"/>
  <c r="U2234" i="7"/>
  <c r="AB2236" i="7"/>
  <c r="U2225" i="7"/>
  <c r="U2242" i="7"/>
  <c r="U2214" i="7"/>
  <c r="AB2241" i="7"/>
  <c r="AB2222" i="7"/>
  <c r="AB2263" i="7"/>
  <c r="AB2260" i="7"/>
  <c r="U2220" i="7"/>
  <c r="U2233" i="7"/>
  <c r="AB2224" i="7"/>
  <c r="AB2268" i="7"/>
  <c r="U2253" i="7"/>
  <c r="U2207" i="7"/>
  <c r="AB2253" i="7"/>
  <c r="AB2232" i="7"/>
  <c r="U2226" i="7"/>
  <c r="U2266" i="7"/>
  <c r="AB2237" i="7"/>
  <c r="U2230" i="7"/>
  <c r="AB2214" i="7"/>
  <c r="U2264" i="7"/>
  <c r="U2256" i="7"/>
  <c r="U2231" i="7"/>
  <c r="U2259" i="7"/>
  <c r="AB2262" i="7"/>
  <c r="U2246" i="7"/>
  <c r="AB2257" i="7"/>
  <c r="AB2218" i="7"/>
  <c r="U2237" i="7"/>
  <c r="U2240" i="7"/>
  <c r="U2265" i="7"/>
  <c r="AB2207" i="7"/>
  <c r="AB2229" i="7"/>
  <c r="AB2255" i="7"/>
  <c r="U2243" i="7"/>
  <c r="U2257" i="7"/>
  <c r="U2268" i="7"/>
  <c r="AB2261" i="7"/>
  <c r="U2236" i="7"/>
  <c r="AB2225" i="7"/>
  <c r="U2215" i="7"/>
  <c r="U2249" i="7"/>
  <c r="U2232" i="7"/>
  <c r="U2212" i="7"/>
  <c r="AB2215" i="7"/>
  <c r="AB2249" i="7"/>
  <c r="U2332" i="7"/>
  <c r="U2284" i="7"/>
  <c r="AB2305" i="7"/>
  <c r="AB2331" i="7"/>
  <c r="U2299" i="7"/>
  <c r="AB2297" i="7"/>
  <c r="U2313" i="7"/>
  <c r="AB2338" i="7"/>
  <c r="AB2285" i="7"/>
  <c r="AB2309" i="7"/>
  <c r="AB2344" i="7"/>
  <c r="U2339" i="7"/>
  <c r="U2297" i="7"/>
  <c r="U2343" i="7"/>
  <c r="U2305" i="7"/>
  <c r="AB2325" i="7"/>
  <c r="AB2319" i="7"/>
  <c r="U2294" i="7"/>
  <c r="AB2291" i="7"/>
  <c r="AB2288" i="7"/>
  <c r="U2337" i="7"/>
  <c r="AB2306" i="7"/>
  <c r="U2320" i="7"/>
  <c r="AB2324" i="7"/>
  <c r="AB2284" i="7"/>
  <c r="U2314" i="7"/>
  <c r="AB2312" i="7"/>
  <c r="AB2313" i="7"/>
  <c r="U2342" i="7"/>
  <c r="U2304" i="7"/>
  <c r="U2316" i="7"/>
  <c r="U2323" i="7"/>
  <c r="U2288" i="7"/>
  <c r="AB2294" i="7"/>
  <c r="AB2320" i="7"/>
  <c r="U2312" i="7"/>
  <c r="U2298" i="7"/>
  <c r="AB2301" i="7"/>
  <c r="AB2293" i="7"/>
  <c r="AB2318" i="7"/>
  <c r="AB2323" i="7"/>
  <c r="U2302" i="7"/>
  <c r="U2307" i="7"/>
  <c r="U2321" i="7"/>
  <c r="U2287" i="7"/>
  <c r="U2291" i="7"/>
  <c r="AB2295" i="7"/>
  <c r="U2315" i="7"/>
  <c r="AB2341" i="7"/>
  <c r="U2290" i="7"/>
  <c r="AB2283" i="7"/>
  <c r="U2289" i="7"/>
  <c r="U2334" i="7"/>
  <c r="AB2317" i="7"/>
  <c r="U2283" i="7"/>
  <c r="U2306" i="7"/>
  <c r="U2322" i="7"/>
  <c r="AB2292" i="7"/>
  <c r="AB2244" i="7"/>
  <c r="AB2298" i="7"/>
  <c r="U2309" i="7"/>
  <c r="U2261" i="7"/>
  <c r="AB2332" i="7"/>
  <c r="AB2315" i="7"/>
  <c r="AB2340" i="7"/>
  <c r="AB2314" i="7"/>
  <c r="AB2212" i="7"/>
  <c r="AB2228" i="7"/>
  <c r="AB2223" i="7"/>
  <c r="AB2342" i="7"/>
  <c r="U2211" i="7"/>
  <c r="AB2217" i="7"/>
  <c r="U2260" i="7"/>
  <c r="AB2329" i="7"/>
  <c r="U2331" i="7"/>
  <c r="U2241" i="7"/>
  <c r="AB2246" i="7"/>
  <c r="AB2290" i="7"/>
  <c r="AB2219" i="7"/>
  <c r="U2296" i="7"/>
  <c r="U2318" i="7"/>
  <c r="AB2220" i="7"/>
  <c r="P984" i="7"/>
  <c r="AD1441" i="7"/>
  <c r="W1422" i="7"/>
  <c r="S1675" i="7"/>
  <c r="T1675" i="7" s="1"/>
  <c r="AC1744" i="7" s="1"/>
  <c r="AD896" i="7"/>
  <c r="V1772" i="7"/>
  <c r="V1766" i="7"/>
  <c r="AC1814" i="7"/>
  <c r="AC1788" i="7"/>
  <c r="V1777" i="7"/>
  <c r="AC1795" i="7"/>
  <c r="AC1782" i="7"/>
  <c r="V1813" i="7"/>
  <c r="AC1787" i="7"/>
  <c r="V1801" i="7"/>
  <c r="AC1801" i="7"/>
  <c r="V1780" i="7"/>
  <c r="V1778" i="7"/>
  <c r="AB893" i="7"/>
  <c r="AC1779" i="7"/>
  <c r="V1795" i="7"/>
  <c r="V1809" i="7"/>
  <c r="U877" i="7"/>
  <c r="V1785" i="7"/>
  <c r="AC1775" i="7"/>
  <c r="AC1804" i="7"/>
  <c r="AB896" i="7"/>
  <c r="AB833" i="7"/>
  <c r="AC1793" i="7"/>
  <c r="AC1757" i="7"/>
  <c r="AC1811" i="7"/>
  <c r="V1793" i="7"/>
  <c r="AC1819" i="7"/>
  <c r="AE1823" i="7"/>
  <c r="U1292" i="7"/>
  <c r="U1443" i="7"/>
  <c r="U1528" i="7"/>
  <c r="U1515" i="7"/>
  <c r="U1668" i="7"/>
  <c r="AB1591" i="7"/>
  <c r="AB2422" i="7"/>
  <c r="U1513" i="7"/>
  <c r="AB1438" i="7"/>
  <c r="U894" i="7"/>
  <c r="AB2573" i="7"/>
  <c r="AB2567" i="7"/>
  <c r="AB1664" i="7"/>
  <c r="U2591" i="7"/>
  <c r="U2522" i="7"/>
  <c r="U2636" i="7"/>
  <c r="U2535" i="7"/>
  <c r="AB2645" i="7"/>
  <c r="AB2543" i="7"/>
  <c r="AB2556" i="7"/>
  <c r="AB2636" i="7"/>
  <c r="AB2563" i="7"/>
  <c r="U2628" i="7"/>
  <c r="U2540" i="7"/>
  <c r="U2619" i="7"/>
  <c r="AB2516" i="7"/>
  <c r="U2599" i="7"/>
  <c r="U2620" i="7"/>
  <c r="U2611" i="7"/>
  <c r="U2517" i="7"/>
  <c r="AB1512" i="7"/>
  <c r="U2545" i="7"/>
  <c r="AB2633" i="7"/>
  <c r="U2536" i="7"/>
  <c r="U2372" i="7"/>
  <c r="U1609" i="7"/>
  <c r="AB1741" i="7"/>
  <c r="U1440" i="7"/>
  <c r="U1592" i="7"/>
  <c r="AB1365" i="7"/>
  <c r="AB2577" i="7"/>
  <c r="U2422" i="7"/>
  <c r="U914" i="7"/>
  <c r="AB510" i="7"/>
  <c r="U1740" i="7"/>
  <c r="U509" i="7"/>
  <c r="AB1892" i="7"/>
  <c r="U2640" i="7"/>
  <c r="U2566" i="7"/>
  <c r="U972" i="7"/>
  <c r="U1605" i="7"/>
  <c r="AB515" i="7"/>
  <c r="U1366" i="7"/>
  <c r="U2120" i="7"/>
  <c r="U1607" i="7"/>
  <c r="U2574" i="7"/>
  <c r="AB2574" i="7"/>
  <c r="U2118" i="7"/>
  <c r="AB1362" i="7"/>
  <c r="AB2420" i="7"/>
  <c r="U2648" i="7"/>
  <c r="AB2532" i="7"/>
  <c r="AB2625" i="7"/>
  <c r="U2614" i="7"/>
  <c r="U2510" i="7"/>
  <c r="U1588" i="7"/>
  <c r="U2625" i="7"/>
  <c r="AB2521" i="7"/>
  <c r="U2639" i="7"/>
  <c r="AB2560" i="7"/>
  <c r="AB2634" i="7"/>
  <c r="AB2531" i="7"/>
  <c r="U2562" i="7"/>
  <c r="U2519" i="7"/>
  <c r="U2617" i="7"/>
  <c r="U2513" i="7"/>
  <c r="U2551" i="7"/>
  <c r="AB2608" i="7"/>
  <c r="AB2606" i="7"/>
  <c r="AB2611" i="7"/>
  <c r="AB2527" i="7"/>
  <c r="AB2607" i="7"/>
  <c r="AB2538" i="7"/>
  <c r="AB2383" i="7"/>
  <c r="AB1520" i="7"/>
  <c r="AB279" i="7"/>
  <c r="U2576" i="7"/>
  <c r="AB667" i="7"/>
  <c r="AB1819" i="7"/>
  <c r="U1817" i="7"/>
  <c r="AB1740" i="7"/>
  <c r="AB894" i="7"/>
  <c r="AB275" i="7"/>
  <c r="AB2119" i="7"/>
  <c r="U1589" i="7"/>
  <c r="U104" i="7"/>
  <c r="U1286" i="7"/>
  <c r="AB1739" i="7"/>
  <c r="U2607" i="7"/>
  <c r="U2511" i="7"/>
  <c r="U1815" i="7"/>
  <c r="V1788" i="7"/>
  <c r="AC1752" i="7"/>
  <c r="AB897" i="7"/>
  <c r="AC1818" i="7"/>
  <c r="V1769" i="7"/>
  <c r="AC1815" i="7"/>
  <c r="V1814" i="7"/>
  <c r="A28" i="7"/>
  <c r="U1970" i="7"/>
  <c r="AB1968" i="7"/>
  <c r="AB1962" i="7"/>
  <c r="AB1967" i="7"/>
  <c r="AB1951" i="7"/>
  <c r="U1937" i="7"/>
  <c r="U1927" i="7"/>
  <c r="AB1966" i="7"/>
  <c r="AB1970" i="7"/>
  <c r="AB1935" i="7"/>
  <c r="U1905" i="7"/>
  <c r="AB1918" i="7"/>
  <c r="U1935" i="7"/>
  <c r="AB1931" i="7"/>
  <c r="AB1938" i="7"/>
  <c r="AB1940" i="7"/>
  <c r="AB1919" i="7"/>
  <c r="AB1916" i="7"/>
  <c r="AB1906" i="7"/>
  <c r="U1968" i="7"/>
  <c r="AB1908" i="7"/>
  <c r="AB1913" i="7"/>
  <c r="AB1942" i="7"/>
  <c r="U1919" i="7"/>
  <c r="U1969" i="7"/>
  <c r="AB1943" i="7"/>
  <c r="AB1911" i="7"/>
  <c r="U1951" i="7"/>
  <c r="U1929" i="7"/>
  <c r="AB1960" i="7"/>
  <c r="AB1907" i="7"/>
  <c r="U1944" i="7"/>
  <c r="AB1946" i="7"/>
  <c r="U1953" i="7"/>
  <c r="AB1932" i="7"/>
  <c r="U1916" i="7"/>
  <c r="U1955" i="7"/>
  <c r="AB1958" i="7"/>
  <c r="U1965" i="7"/>
  <c r="U1912" i="7"/>
  <c r="AB1947" i="7"/>
  <c r="U1957" i="7"/>
  <c r="AB1936" i="7"/>
  <c r="U1947" i="7"/>
  <c r="AB1939" i="7"/>
  <c r="AB1929" i="7"/>
  <c r="AB1959" i="7"/>
  <c r="AB1953" i="7"/>
  <c r="U1952" i="7"/>
  <c r="U1926" i="7"/>
  <c r="U1961" i="7"/>
  <c r="AB1923" i="7"/>
  <c r="AB1930" i="7"/>
  <c r="AB1964" i="7"/>
  <c r="AB1915" i="7"/>
  <c r="AB1922" i="7"/>
  <c r="U1938" i="7"/>
  <c r="AB1914" i="7"/>
  <c r="U1923" i="7"/>
  <c r="AB1955" i="7"/>
  <c r="U1907" i="7"/>
  <c r="U1967" i="7"/>
  <c r="AB1921" i="7"/>
  <c r="U1954" i="7"/>
  <c r="U1918" i="7"/>
  <c r="U1945" i="7"/>
  <c r="AB1954" i="7"/>
  <c r="U1956" i="7"/>
  <c r="AB1945" i="7"/>
  <c r="AB1941" i="7"/>
  <c r="AB1944" i="7"/>
  <c r="U1931" i="7"/>
  <c r="U1904" i="7"/>
  <c r="AB1925" i="7"/>
  <c r="AB1963" i="7"/>
  <c r="U1906" i="7"/>
  <c r="U1922" i="7"/>
  <c r="U1909" i="7"/>
  <c r="AB1924" i="7"/>
  <c r="U1966" i="7"/>
  <c r="AB1917" i="7"/>
  <c r="AB1920" i="7"/>
  <c r="U1960" i="7"/>
  <c r="U1958" i="7"/>
  <c r="AB1909" i="7"/>
  <c r="AB1912" i="7"/>
  <c r="U1925" i="7"/>
  <c r="AB1956" i="7"/>
  <c r="AB1961" i="7"/>
  <c r="U1930" i="7"/>
  <c r="U1964" i="7"/>
  <c r="U1914" i="7"/>
  <c r="U1946" i="7"/>
  <c r="U1911" i="7"/>
  <c r="U1934" i="7"/>
  <c r="U1940" i="7"/>
  <c r="U1959" i="7"/>
  <c r="U1921" i="7"/>
  <c r="U1942" i="7"/>
  <c r="U1913" i="7"/>
  <c r="U1963" i="7"/>
  <c r="U1936" i="7"/>
  <c r="AB1910" i="7"/>
  <c r="AB1927" i="7"/>
  <c r="U1908" i="7"/>
  <c r="U1910" i="7"/>
  <c r="AB1904" i="7"/>
  <c r="AB1928" i="7"/>
  <c r="AB1952" i="7"/>
  <c r="U1962" i="7"/>
  <c r="U1915" i="7"/>
  <c r="AB1937" i="7"/>
  <c r="U1932" i="7"/>
  <c r="U1933" i="7"/>
  <c r="AE1963" i="7"/>
  <c r="AD1939" i="7"/>
  <c r="AD1954" i="7"/>
  <c r="AD1966" i="7"/>
  <c r="AD1906" i="7"/>
  <c r="AE1927" i="7"/>
  <c r="AD1930" i="7"/>
  <c r="AD1955" i="7"/>
  <c r="U1928" i="7"/>
  <c r="U1939" i="7"/>
  <c r="AD1928" i="7"/>
  <c r="AD1920" i="7"/>
  <c r="AD1926" i="7"/>
  <c r="AD1907" i="7"/>
  <c r="AB1926" i="7"/>
  <c r="AB1965" i="7"/>
  <c r="U1924" i="7"/>
  <c r="AD1942" i="7"/>
  <c r="AD1909" i="7"/>
  <c r="AD1958" i="7"/>
  <c r="AD1944" i="7"/>
  <c r="AE1917" i="7"/>
  <c r="AD1917" i="7"/>
  <c r="AD1921" i="7"/>
  <c r="AD1945" i="7"/>
  <c r="AD1932" i="7"/>
  <c r="AD1914" i="7"/>
  <c r="AE1935" i="7"/>
  <c r="U1920" i="7"/>
  <c r="AD1918" i="7"/>
  <c r="AD1910" i="7"/>
  <c r="AE1941" i="7"/>
  <c r="AD1923" i="7"/>
  <c r="AE1938" i="7"/>
  <c r="AD1935" i="7"/>
  <c r="AE1936" i="7"/>
  <c r="AD1913" i="7"/>
  <c r="AD1962" i="7"/>
  <c r="AE1956" i="7"/>
  <c r="AD1963" i="7"/>
  <c r="AB1957" i="7"/>
  <c r="AB1933" i="7"/>
  <c r="U1917" i="7"/>
  <c r="AB1905" i="7"/>
  <c r="U1941" i="7"/>
  <c r="AD1967" i="7"/>
  <c r="AD1959" i="7"/>
  <c r="AE1922" i="7"/>
  <c r="AD1940" i="7"/>
  <c r="AE1929" i="7"/>
  <c r="AD1919" i="7"/>
  <c r="AD1924" i="7"/>
  <c r="U1943" i="7"/>
  <c r="AD1960" i="7"/>
  <c r="AD1925" i="7"/>
  <c r="AD1965" i="7"/>
  <c r="AD1938" i="7"/>
  <c r="AD1908" i="7"/>
  <c r="AD1952" i="7"/>
  <c r="AD1946" i="7"/>
  <c r="AD1943" i="7"/>
  <c r="AD1936" i="7"/>
  <c r="AE1926" i="7"/>
  <c r="AD1964" i="7"/>
  <c r="AD1937" i="7"/>
  <c r="AE1940" i="7"/>
  <c r="AD1929" i="7"/>
  <c r="AD1911" i="7"/>
  <c r="AD1904" i="7"/>
  <c r="AD1934" i="7"/>
  <c r="AD1951" i="7"/>
  <c r="AD1927" i="7"/>
  <c r="AD1905" i="7"/>
  <c r="AE1942" i="7"/>
  <c r="AD1941" i="7"/>
  <c r="AD1916" i="7"/>
  <c r="AD1912" i="7"/>
  <c r="AD1961" i="7"/>
  <c r="AB1934" i="7"/>
  <c r="AD1956" i="7"/>
  <c r="AD1947" i="7"/>
  <c r="AE1911" i="7"/>
  <c r="AE1920" i="7"/>
  <c r="AE1908" i="7"/>
  <c r="AD1915" i="7"/>
  <c r="AE1913" i="7"/>
  <c r="AE1916" i="7"/>
  <c r="AD1931" i="7"/>
  <c r="AE1962" i="7"/>
  <c r="AD1933" i="7"/>
  <c r="AE1933" i="7"/>
  <c r="AD1953" i="7"/>
  <c r="AD1957" i="7"/>
  <c r="AE1958" i="7"/>
  <c r="AD1922" i="7"/>
  <c r="AB2193" i="7"/>
  <c r="AB2190" i="7"/>
  <c r="AB2182" i="7"/>
  <c r="AB2164" i="7"/>
  <c r="U2196" i="7"/>
  <c r="U2157" i="7"/>
  <c r="AB2159" i="7"/>
  <c r="AB2188" i="7"/>
  <c r="U2149" i="7"/>
  <c r="AB2189" i="7"/>
  <c r="U2194" i="7"/>
  <c r="U2162" i="7"/>
  <c r="AB2140" i="7"/>
  <c r="U2181" i="7"/>
  <c r="U2135" i="7"/>
  <c r="U2188" i="7"/>
  <c r="AB2186" i="7"/>
  <c r="U2130" i="7"/>
  <c r="AB2135" i="7"/>
  <c r="AB2145" i="7"/>
  <c r="AB2137" i="7"/>
  <c r="AB2167" i="7"/>
  <c r="AB2161" i="7"/>
  <c r="U2153" i="7"/>
  <c r="U2144" i="7"/>
  <c r="U2190" i="7"/>
  <c r="U2168" i="7"/>
  <c r="AB2138" i="7"/>
  <c r="U2141" i="7"/>
  <c r="AB2170" i="7"/>
  <c r="AB2169" i="7"/>
  <c r="AB2155" i="7"/>
  <c r="U2173" i="7"/>
  <c r="AB2199" i="7"/>
  <c r="AB2154" i="7"/>
  <c r="U2136" i="7"/>
  <c r="AB2132" i="7"/>
  <c r="AB2194" i="7"/>
  <c r="AB2151" i="7"/>
  <c r="U2185" i="7"/>
  <c r="AB2187" i="7"/>
  <c r="AB2180" i="7"/>
  <c r="AB2162" i="7"/>
  <c r="U2146" i="7"/>
  <c r="U2138" i="7"/>
  <c r="AB2131" i="7"/>
  <c r="AB2181" i="7"/>
  <c r="U2142" i="7"/>
  <c r="AB2152" i="7"/>
  <c r="AB2144" i="7"/>
  <c r="U2133" i="7"/>
  <c r="AB2146" i="7"/>
  <c r="AB2179" i="7"/>
  <c r="U2158" i="7"/>
  <c r="U2169" i="7"/>
  <c r="U2148" i="7"/>
  <c r="AB2165" i="7"/>
  <c r="U2171" i="7"/>
  <c r="U2193" i="7"/>
  <c r="AB2153" i="7"/>
  <c r="U2165" i="7"/>
  <c r="U2182" i="7"/>
  <c r="U2145" i="7"/>
  <c r="AB2185" i="7"/>
  <c r="AB2184" i="7"/>
  <c r="U2137" i="7"/>
  <c r="AB2171" i="7"/>
  <c r="AB2163" i="7"/>
  <c r="AB2141" i="7"/>
  <c r="U2147" i="7"/>
  <c r="U2187" i="7"/>
  <c r="AB2134" i="7"/>
  <c r="U2163" i="7"/>
  <c r="U2180" i="7"/>
  <c r="U2152" i="7"/>
  <c r="U2172" i="7"/>
  <c r="U2191" i="7"/>
  <c r="AB2147" i="7"/>
  <c r="U2183" i="7"/>
  <c r="AB2139" i="7"/>
  <c r="U2150" i="7"/>
  <c r="AB2160" i="7"/>
  <c r="U2134" i="7"/>
  <c r="U2170" i="7"/>
  <c r="U2143" i="7"/>
  <c r="AB2156" i="7"/>
  <c r="AB2158" i="7"/>
  <c r="U2140" i="7"/>
  <c r="U2186" i="7"/>
  <c r="AB2177" i="7"/>
  <c r="AB2166" i="7"/>
  <c r="AB2191" i="7"/>
  <c r="U2192" i="7"/>
  <c r="AB2173" i="7"/>
  <c r="AB2183" i="7"/>
  <c r="U2155" i="7"/>
  <c r="U2166" i="7"/>
  <c r="AB2192" i="7"/>
  <c r="U2160" i="7"/>
  <c r="U2164" i="7"/>
  <c r="AB2143" i="7"/>
  <c r="U2156" i="7"/>
  <c r="AB2136" i="7"/>
  <c r="U2184" i="7"/>
  <c r="U2139" i="7"/>
  <c r="U2154" i="7"/>
  <c r="AB2178" i="7"/>
  <c r="U2179" i="7"/>
  <c r="U2132" i="7"/>
  <c r="AB2168" i="7"/>
  <c r="AB2133" i="7"/>
  <c r="U2161" i="7"/>
  <c r="AB2149" i="7"/>
  <c r="U2131" i="7"/>
  <c r="AD2161" i="7"/>
  <c r="AD2153" i="7"/>
  <c r="AE2156" i="7"/>
  <c r="AE2133" i="7"/>
  <c r="AD2186" i="7"/>
  <c r="AD2163" i="7"/>
  <c r="U2177" i="7"/>
  <c r="AE2137" i="7"/>
  <c r="AD2162" i="7"/>
  <c r="AD2151" i="7"/>
  <c r="AE2189" i="7"/>
  <c r="AD2150" i="7"/>
  <c r="AD2145" i="7"/>
  <c r="AE2192" i="7"/>
  <c r="AD2184" i="7"/>
  <c r="AD2187" i="7"/>
  <c r="AD2141" i="7"/>
  <c r="AD2164" i="7"/>
  <c r="AE2171" i="7"/>
  <c r="U2195" i="7"/>
  <c r="AB2172" i="7"/>
  <c r="AB2148" i="7"/>
  <c r="AD2154" i="7"/>
  <c r="AD2146" i="7"/>
  <c r="AD2152" i="7"/>
  <c r="AE2140" i="7"/>
  <c r="AE2178" i="7"/>
  <c r="AD2149" i="7"/>
  <c r="AD2180" i="7"/>
  <c r="AD2138" i="7"/>
  <c r="AD2158" i="7"/>
  <c r="AD2132" i="7"/>
  <c r="AE2166" i="7"/>
  <c r="AD2173" i="7"/>
  <c r="U2167" i="7"/>
  <c r="U2189" i="7"/>
  <c r="AD2178" i="7"/>
  <c r="AE2158" i="7"/>
  <c r="AE2181" i="7"/>
  <c r="AD2155" i="7"/>
  <c r="AD2193" i="7"/>
  <c r="AD2143" i="7"/>
  <c r="AD2194" i="7"/>
  <c r="AD2130" i="7"/>
  <c r="AE2165" i="7"/>
  <c r="AD2179" i="7"/>
  <c r="AD2189" i="7"/>
  <c r="AD2159" i="7"/>
  <c r="AD2156" i="7"/>
  <c r="AB2150" i="7"/>
  <c r="U2151" i="7"/>
  <c r="AE2135" i="7"/>
  <c r="AD2177" i="7"/>
  <c r="AE2173" i="7"/>
  <c r="AD2165" i="7"/>
  <c r="AE2170" i="7"/>
  <c r="AE2144" i="7"/>
  <c r="AD2137" i="7"/>
  <c r="AD2169" i="7"/>
  <c r="AD2168" i="7"/>
  <c r="AE2187" i="7"/>
  <c r="AE2150" i="7"/>
  <c r="AD2142" i="7"/>
  <c r="AD2134" i="7"/>
  <c r="AE2145" i="7"/>
  <c r="AD2191" i="7"/>
  <c r="AD2181" i="7"/>
  <c r="AD2136" i="7"/>
  <c r="AD2166" i="7"/>
  <c r="AD2144" i="7"/>
  <c r="AD2172" i="7"/>
  <c r="AE2155" i="7"/>
  <c r="AD2190" i="7"/>
  <c r="AB2157" i="7"/>
  <c r="AD2171" i="7"/>
  <c r="AD2192" i="7"/>
  <c r="AD2183" i="7"/>
  <c r="AD2147" i="7"/>
  <c r="AD2148" i="7"/>
  <c r="AD2140" i="7"/>
  <c r="AD2139" i="7"/>
  <c r="AD2157" i="7"/>
  <c r="AE2179" i="7"/>
  <c r="AD2185" i="7"/>
  <c r="AD2135" i="7"/>
  <c r="AD2170" i="7"/>
  <c r="AD2160" i="7"/>
  <c r="AE2143" i="7"/>
  <c r="AD2131" i="7"/>
  <c r="AE2159" i="7"/>
  <c r="AD2133" i="7"/>
  <c r="AD2188" i="7"/>
  <c r="AD2182" i="7"/>
  <c r="AD2167" i="7"/>
  <c r="AE2267" i="7"/>
  <c r="AD2225" i="7"/>
  <c r="AE2258" i="7"/>
  <c r="AD2253" i="7"/>
  <c r="AD2263" i="7"/>
  <c r="AE2215" i="7"/>
  <c r="AD2260" i="7"/>
  <c r="AE2240" i="7"/>
  <c r="AE2217" i="7"/>
  <c r="AD2212" i="7"/>
  <c r="AD2224" i="7"/>
  <c r="AE2257" i="7"/>
  <c r="AE2209" i="7"/>
  <c r="AD2242" i="7"/>
  <c r="AD2270" i="7"/>
  <c r="AD2256" i="7"/>
  <c r="AD2208" i="7"/>
  <c r="AD2227" i="7"/>
  <c r="AD2207" i="7"/>
  <c r="AD2258" i="7"/>
  <c r="AD2234" i="7"/>
  <c r="AD2239" i="7"/>
  <c r="AE2218" i="7"/>
  <c r="AE2216" i="7"/>
  <c r="AE2211" i="7"/>
  <c r="AD2271" i="7"/>
  <c r="AD2245" i="7"/>
  <c r="AD2221" i="7"/>
  <c r="AD2228" i="7"/>
  <c r="AE2269" i="7"/>
  <c r="AD2209" i="7"/>
  <c r="AD2231" i="7"/>
  <c r="AE2256" i="7"/>
  <c r="AD2211" i="7"/>
  <c r="AD2247" i="7"/>
  <c r="AE2242" i="7"/>
  <c r="AD2217" i="7"/>
  <c r="AD2236" i="7"/>
  <c r="AD2248" i="7"/>
  <c r="AD2265" i="7"/>
  <c r="AD2216" i="7"/>
  <c r="AD2266" i="7"/>
  <c r="AD2238" i="7"/>
  <c r="AD2218" i="7"/>
  <c r="AD2237" i="7"/>
  <c r="AD2249" i="7"/>
  <c r="AD2226" i="7"/>
  <c r="AE2246" i="7"/>
  <c r="AD2259" i="7"/>
  <c r="AD2229" i="7"/>
  <c r="AD2232" i="7"/>
  <c r="AD2215" i="7"/>
  <c r="AE2237" i="7"/>
  <c r="AD2269" i="7"/>
  <c r="AD2262" i="7"/>
  <c r="AD2264" i="7"/>
  <c r="AD2257" i="7"/>
  <c r="AD2241" i="7"/>
  <c r="AD2244" i="7"/>
  <c r="AE2253" i="7"/>
  <c r="AE2239" i="7"/>
  <c r="AD2243" i="7"/>
  <c r="AD2267" i="7"/>
  <c r="AD2233" i="7"/>
  <c r="AD2222" i="7"/>
  <c r="AD2214" i="7"/>
  <c r="AD2261" i="7"/>
  <c r="AD2255" i="7"/>
  <c r="AD2213" i="7"/>
  <c r="AD2240" i="7"/>
  <c r="AE2264" i="7"/>
  <c r="AD2235" i="7"/>
  <c r="AD2220" i="7"/>
  <c r="AD2223" i="7"/>
  <c r="AD2268" i="7"/>
  <c r="AD2210" i="7"/>
  <c r="AD2206" i="7"/>
  <c r="AE2224" i="7"/>
  <c r="AE2248" i="7"/>
  <c r="AD2230" i="7"/>
  <c r="AD2246" i="7"/>
  <c r="AE2261" i="7"/>
  <c r="AE2255" i="7"/>
  <c r="AD2219" i="7"/>
  <c r="AE2223" i="7"/>
  <c r="AD2254" i="7"/>
  <c r="AD2345" i="7"/>
  <c r="AE2285" i="7"/>
  <c r="AD2343" i="7"/>
  <c r="AD2294" i="7"/>
  <c r="AD2303" i="7"/>
  <c r="AD2308" i="7"/>
  <c r="AE2309" i="7"/>
  <c r="AD2310" i="7"/>
  <c r="AD2335" i="7"/>
  <c r="AD2307" i="7"/>
  <c r="AD2344" i="7"/>
  <c r="AD2297" i="7"/>
  <c r="AE2300" i="7"/>
  <c r="AD2342" i="7"/>
  <c r="AE2292" i="7"/>
  <c r="AE2332" i="7"/>
  <c r="AE2301" i="7"/>
  <c r="AD2338" i="7"/>
  <c r="AD2332" i="7"/>
  <c r="AD2295" i="7"/>
  <c r="AE2305" i="7"/>
  <c r="AD2287" i="7"/>
  <c r="AD2284" i="7"/>
  <c r="AD2306" i="7"/>
  <c r="AD2305" i="7"/>
  <c r="AD2322" i="7"/>
  <c r="AD2298" i="7"/>
  <c r="AE2339" i="7"/>
  <c r="AD2286" i="7"/>
  <c r="AE2334" i="7"/>
  <c r="AD2330" i="7"/>
  <c r="AE2308" i="7"/>
  <c r="AD2293" i="7"/>
  <c r="AD2318" i="7"/>
  <c r="AD2329" i="7"/>
  <c r="AD2337" i="7"/>
  <c r="AD2309" i="7"/>
  <c r="AD2314" i="7"/>
  <c r="AD2299" i="7"/>
  <c r="AD2317" i="7"/>
  <c r="AD2301" i="7"/>
  <c r="AD2289" i="7"/>
  <c r="AE2341" i="7"/>
  <c r="AE2282" i="7"/>
  <c r="AD2282" i="7"/>
  <c r="AD2292" i="7"/>
  <c r="AE2316" i="7"/>
  <c r="AD2302" i="7"/>
  <c r="AE2294" i="7"/>
  <c r="AD2336" i="7"/>
  <c r="AD2339" i="7"/>
  <c r="AE2320" i="7"/>
  <c r="AD2311" i="7"/>
  <c r="AD2334" i="7"/>
  <c r="AE2318" i="7"/>
  <c r="AE2311" i="7"/>
  <c r="AE2321" i="7"/>
  <c r="AE2344" i="7"/>
  <c r="AE2290" i="7"/>
  <c r="AE2283" i="7"/>
  <c r="AE2302" i="7"/>
  <c r="AE2299" i="7"/>
  <c r="AE2330" i="7"/>
  <c r="AE2286" i="7"/>
  <c r="AD2313" i="7"/>
  <c r="AD2296" i="7"/>
  <c r="AD2316" i="7"/>
  <c r="AD2340" i="7"/>
  <c r="AD2300" i="7"/>
  <c r="AE2313" i="7"/>
  <c r="AD2304" i="7"/>
  <c r="AE2329" i="7"/>
  <c r="AD2323" i="7"/>
  <c r="AD2320" i="7"/>
  <c r="AE2331" i="7"/>
  <c r="AD2333" i="7"/>
  <c r="AE2335" i="7"/>
  <c r="AD2321" i="7"/>
  <c r="AE2289" i="7"/>
  <c r="AE2338" i="7"/>
  <c r="AD2324" i="7"/>
  <c r="AE2288" i="7"/>
  <c r="AE2284" i="7"/>
  <c r="AD2291" i="7"/>
  <c r="AD2315" i="7"/>
  <c r="AE2323" i="7"/>
  <c r="AE2304" i="7"/>
  <c r="AE2317" i="7"/>
  <c r="AD2319" i="7"/>
  <c r="AD2341" i="7"/>
  <c r="AD2285" i="7"/>
  <c r="AD2331" i="7"/>
  <c r="AE2315" i="7"/>
  <c r="AE2337" i="7"/>
  <c r="AE2345" i="7"/>
  <c r="AD2312" i="7"/>
  <c r="AE2336" i="7"/>
  <c r="AE2319" i="7"/>
  <c r="AE2306" i="7"/>
  <c r="AE2298" i="7"/>
  <c r="AE2333" i="7"/>
  <c r="AE2303" i="7"/>
  <c r="AD2283" i="7"/>
  <c r="AE2342" i="7"/>
  <c r="AD2325" i="7"/>
  <c r="AE2312" i="7"/>
  <c r="AD2290" i="7"/>
  <c r="AE2307" i="7"/>
  <c r="AD2288" i="7"/>
  <c r="AB2497" i="7"/>
  <c r="AB2438" i="7"/>
  <c r="AB2448" i="7"/>
  <c r="U2492" i="7"/>
  <c r="AB2468" i="7"/>
  <c r="U2497" i="7"/>
  <c r="U2457" i="7"/>
  <c r="U2456" i="7"/>
  <c r="AB2442" i="7"/>
  <c r="U2501" i="7"/>
  <c r="U2487" i="7"/>
  <c r="U2482" i="7"/>
  <c r="AB2495" i="7"/>
  <c r="AB2464" i="7"/>
  <c r="U2455" i="7"/>
  <c r="U2436" i="7"/>
  <c r="U2454" i="7"/>
  <c r="AB2472" i="7"/>
  <c r="AB2483" i="7"/>
  <c r="U2488" i="7"/>
  <c r="U2472" i="7"/>
  <c r="U2433" i="7"/>
  <c r="AB2485" i="7"/>
  <c r="AB2455" i="7"/>
  <c r="AB2461" i="7"/>
  <c r="U2476" i="7"/>
  <c r="AB2447" i="7"/>
  <c r="AB2453" i="7"/>
  <c r="AB2496" i="7"/>
  <c r="AB2467" i="7"/>
  <c r="U2469" i="7"/>
  <c r="AB2440" i="7"/>
  <c r="U2447" i="7"/>
  <c r="U2494" i="7"/>
  <c r="AB2443" i="7"/>
  <c r="AB2465" i="7"/>
  <c r="U2449" i="7"/>
  <c r="U2440" i="7"/>
  <c r="AB2488" i="7"/>
  <c r="U2461" i="7"/>
  <c r="U2484" i="7"/>
  <c r="U2448" i="7"/>
  <c r="U2491" i="7"/>
  <c r="U2442" i="7"/>
  <c r="U2489" i="7"/>
  <c r="AB2450" i="7"/>
  <c r="AB2456" i="7"/>
  <c r="U2450" i="7"/>
  <c r="AB2491" i="7"/>
  <c r="U2435" i="7"/>
  <c r="AB2484" i="7"/>
  <c r="U2453" i="7"/>
  <c r="AB2481" i="7"/>
  <c r="AB2482" i="7"/>
  <c r="U2485" i="7"/>
  <c r="U2465" i="7"/>
  <c r="AB2486" i="7"/>
  <c r="U2468" i="7"/>
  <c r="AB2458" i="7"/>
  <c r="U2473" i="7"/>
  <c r="AB2462" i="7"/>
  <c r="AB2433" i="7"/>
  <c r="AB2445" i="7"/>
  <c r="U2439" i="7"/>
  <c r="U2446" i="7"/>
  <c r="AB2436" i="7"/>
  <c r="U2471" i="7"/>
  <c r="U2490" i="7"/>
  <c r="U2434" i="7"/>
  <c r="AB2487" i="7"/>
  <c r="AB2471" i="7"/>
  <c r="AB2446" i="7"/>
  <c r="AB2444" i="7"/>
  <c r="U2466" i="7"/>
  <c r="U2444" i="7"/>
  <c r="U2470" i="7"/>
  <c r="U2480" i="7"/>
  <c r="AB2492" i="7"/>
  <c r="AB2476" i="7"/>
  <c r="U2474" i="7"/>
  <c r="U2463" i="7"/>
  <c r="U2438" i="7"/>
  <c r="AB2474" i="7"/>
  <c r="AB2463" i="7"/>
  <c r="U2443" i="7"/>
  <c r="AB2466" i="7"/>
  <c r="U2452" i="7"/>
  <c r="AB2480" i="7"/>
  <c r="AB2451" i="7"/>
  <c r="U2481" i="7"/>
  <c r="U2441" i="7"/>
  <c r="U2496" i="7"/>
  <c r="U2460" i="7"/>
  <c r="U2486" i="7"/>
  <c r="AB2494" i="7"/>
  <c r="AB2498" i="7"/>
  <c r="AB2470" i="7"/>
  <c r="U2464" i="7"/>
  <c r="AB2473" i="7"/>
  <c r="AB2493" i="7"/>
  <c r="U2445" i="7"/>
  <c r="AB2457" i="7"/>
  <c r="AB2469" i="7"/>
  <c r="AB2452" i="7"/>
  <c r="AB2439" i="7"/>
  <c r="U2467" i="7"/>
  <c r="AB2441" i="7"/>
  <c r="U2459" i="7"/>
  <c r="AB2449" i="7"/>
  <c r="U2437" i="7"/>
  <c r="U2458" i="7"/>
  <c r="U2475" i="7"/>
  <c r="AB2454" i="7"/>
  <c r="AB2460" i="7"/>
  <c r="AE2494" i="7"/>
  <c r="AE2464" i="7"/>
  <c r="AE2497" i="7"/>
  <c r="AE2487" i="7"/>
  <c r="AD2455" i="7"/>
  <c r="AE2453" i="7"/>
  <c r="AD2453" i="7"/>
  <c r="AE2496" i="7"/>
  <c r="AD2489" i="7"/>
  <c r="AD2446" i="7"/>
  <c r="AD2492" i="7"/>
  <c r="AE2461" i="7"/>
  <c r="AD2461" i="7"/>
  <c r="AD2496" i="7"/>
  <c r="AD2462" i="7"/>
  <c r="U2451" i="7"/>
  <c r="AE2480" i="7"/>
  <c r="AD2488" i="7"/>
  <c r="AD2466" i="7"/>
  <c r="AD2448" i="7"/>
  <c r="AD2486" i="7"/>
  <c r="AD2436" i="7"/>
  <c r="AD2445" i="7"/>
  <c r="U2499" i="7"/>
  <c r="AE2470" i="7"/>
  <c r="AD2442" i="7"/>
  <c r="AD2464" i="7"/>
  <c r="AE2492" i="7"/>
  <c r="AD2483" i="7"/>
  <c r="AD2452" i="7"/>
  <c r="AD2449" i="7"/>
  <c r="AE2476" i="7"/>
  <c r="AE2472" i="7"/>
  <c r="AD2485" i="7"/>
  <c r="AE2443" i="7"/>
  <c r="AE2444" i="7"/>
  <c r="AD2454" i="7"/>
  <c r="AE2484" i="7"/>
  <c r="AD2473" i="7"/>
  <c r="AE2455" i="7"/>
  <c r="AE2456" i="7"/>
  <c r="AE2473" i="7"/>
  <c r="U2483" i="7"/>
  <c r="AD2440" i="7"/>
  <c r="AD2491" i="7"/>
  <c r="AE2447" i="7"/>
  <c r="AD2434" i="7"/>
  <c r="AD2438" i="7"/>
  <c r="AD2433" i="7"/>
  <c r="AE2440" i="7"/>
  <c r="AD2470" i="7"/>
  <c r="AE2435" i="7"/>
  <c r="AD2472" i="7"/>
  <c r="AE2490" i="7"/>
  <c r="AE2448" i="7"/>
  <c r="AE2449" i="7"/>
  <c r="AE2446" i="7"/>
  <c r="AD2481" i="7"/>
  <c r="AE2471" i="7"/>
  <c r="AE2441" i="7"/>
  <c r="AB2459" i="7"/>
  <c r="AD2443" i="7"/>
  <c r="AD2435" i="7"/>
  <c r="AE2463" i="7"/>
  <c r="AD2463" i="7"/>
  <c r="AD2471" i="7"/>
  <c r="AE2493" i="7"/>
  <c r="AE2468" i="7"/>
  <c r="AD2469" i="7"/>
  <c r="AD2480" i="7"/>
  <c r="AE2457" i="7"/>
  <c r="AE2438" i="7"/>
  <c r="AD2495" i="7"/>
  <c r="AD2457" i="7"/>
  <c r="AD2459" i="7"/>
  <c r="AD2482" i="7"/>
  <c r="AE2488" i="7"/>
  <c r="AD2467" i="7"/>
  <c r="AD2475" i="7"/>
  <c r="AE2452" i="7"/>
  <c r="AD2444" i="7"/>
  <c r="AE2469" i="7"/>
  <c r="AE2442" i="7"/>
  <c r="AE2454" i="7"/>
  <c r="AD2460" i="7"/>
  <c r="AE2436" i="7"/>
  <c r="AD2487" i="7"/>
  <c r="AE2467" i="7"/>
  <c r="AD2476" i="7"/>
  <c r="AE2485" i="7"/>
  <c r="AE2482" i="7"/>
  <c r="AD2458" i="7"/>
  <c r="AE2450" i="7"/>
  <c r="AD2465" i="7"/>
  <c r="AD2450" i="7"/>
  <c r="AD2498" i="7"/>
  <c r="AE2434" i="7"/>
  <c r="AD2441" i="7"/>
  <c r="AE2451" i="7"/>
  <c r="AD2494" i="7"/>
  <c r="AD2451" i="7"/>
  <c r="AE2458" i="7"/>
  <c r="AD2490" i="7"/>
  <c r="AE2445" i="7"/>
  <c r="AE2475" i="7"/>
  <c r="AD2493" i="7"/>
  <c r="AD2437" i="7"/>
  <c r="AD2484" i="7"/>
  <c r="AD2468" i="7"/>
  <c r="AE2481" i="7"/>
  <c r="AE2486" i="7"/>
  <c r="AE2437" i="7"/>
  <c r="AE2460" i="7"/>
  <c r="AE2433" i="7"/>
  <c r="AD2474" i="7"/>
  <c r="AE2466" i="7"/>
  <c r="AE2459" i="7"/>
  <c r="AD2439" i="7"/>
  <c r="AE2465" i="7"/>
  <c r="AE2491" i="7"/>
  <c r="AD2497" i="7"/>
  <c r="AE2439" i="7"/>
  <c r="AE2462" i="7"/>
  <c r="AE2495" i="7"/>
  <c r="AD2456" i="7"/>
  <c r="AD2447" i="7"/>
  <c r="AE2489" i="7"/>
  <c r="AE2483" i="7"/>
  <c r="AE2474" i="7"/>
  <c r="E50" i="8"/>
  <c r="E52" i="8" s="1"/>
  <c r="E40" i="8"/>
  <c r="E39" i="8"/>
  <c r="E41" i="8" s="1"/>
  <c r="P40" i="8"/>
  <c r="P39" i="8"/>
  <c r="P41" i="8" s="1"/>
  <c r="L40" i="8"/>
  <c r="L39" i="8"/>
  <c r="L41" i="8" s="1"/>
  <c r="L51" i="8"/>
  <c r="L50" i="8"/>
  <c r="L52" i="8" s="1"/>
  <c r="AD1895" i="7"/>
  <c r="AB1854" i="7"/>
  <c r="U1829" i="7"/>
  <c r="U1851" i="7"/>
  <c r="U1893" i="7"/>
  <c r="U1861" i="7"/>
  <c r="U1869" i="7"/>
  <c r="U1862" i="7"/>
  <c r="AB1865" i="7"/>
  <c r="AB1878" i="7"/>
  <c r="U1844" i="7"/>
  <c r="AB1839" i="7"/>
  <c r="AB1877" i="7"/>
  <c r="U1830" i="7"/>
  <c r="AB1833" i="7"/>
  <c r="U1854" i="7"/>
  <c r="U1890" i="7"/>
  <c r="U1860" i="7"/>
  <c r="U1837" i="7"/>
  <c r="U1870" i="7"/>
  <c r="U1885" i="7"/>
  <c r="U1892" i="7"/>
  <c r="AB1838" i="7"/>
  <c r="U1828" i="7"/>
  <c r="U1843" i="7"/>
  <c r="AB1850" i="7"/>
  <c r="U1857" i="7"/>
  <c r="AB1846" i="7"/>
  <c r="U1853" i="7"/>
  <c r="U1880" i="7"/>
  <c r="U1859" i="7"/>
  <c r="W1956" i="7"/>
  <c r="AE2196" i="7"/>
  <c r="AD2195" i="7"/>
  <c r="AD2197" i="7"/>
  <c r="AE2498" i="7"/>
  <c r="N39" i="8"/>
  <c r="N41" i="8" s="1"/>
  <c r="N40" i="8"/>
  <c r="J39" i="8"/>
  <c r="J41" i="8" s="1"/>
  <c r="J40" i="8"/>
  <c r="N50" i="8"/>
  <c r="N52" i="8" s="1"/>
  <c r="K50" i="8"/>
  <c r="K52" i="8" s="1"/>
  <c r="K51" i="8"/>
  <c r="P136" i="7"/>
  <c r="AE202" i="7" s="1"/>
  <c r="P751" i="7"/>
  <c r="W781" i="7" s="1"/>
  <c r="AB430" i="7"/>
  <c r="AB2231" i="7"/>
  <c r="U2269" i="7"/>
  <c r="U616" i="7"/>
  <c r="AD666" i="7"/>
  <c r="W617" i="7"/>
  <c r="U604" i="7"/>
  <c r="AE128" i="7"/>
  <c r="U831" i="7"/>
  <c r="U1370" i="7"/>
  <c r="U1239" i="7"/>
  <c r="U1612" i="7"/>
  <c r="U1754" i="7"/>
  <c r="U2504" i="7"/>
  <c r="U1392" i="7"/>
  <c r="U1290" i="7"/>
  <c r="U514" i="7"/>
  <c r="V2617" i="7"/>
  <c r="V1817" i="7"/>
  <c r="U2121" i="7"/>
  <c r="U1365" i="7"/>
  <c r="U512" i="7"/>
  <c r="U2197" i="7"/>
  <c r="U1516" i="7"/>
  <c r="AB2196" i="7"/>
  <c r="AB1288" i="7"/>
  <c r="AB591" i="7"/>
  <c r="U1895" i="7"/>
  <c r="AB1971" i="7"/>
  <c r="AB1894" i="7"/>
  <c r="AB1817" i="7"/>
  <c r="U1461" i="7"/>
  <c r="U1463" i="7"/>
  <c r="U1347" i="7"/>
  <c r="U1438" i="7"/>
  <c r="AB2044" i="7"/>
  <c r="AB1816" i="7"/>
  <c r="U275" i="7"/>
  <c r="V1760" i="7"/>
  <c r="AC1809" i="7"/>
  <c r="U125" i="7"/>
  <c r="AC1805" i="7"/>
  <c r="V1783" i="7"/>
  <c r="U2649" i="7"/>
  <c r="U216" i="7"/>
  <c r="U1242" i="7"/>
  <c r="AB1820" i="7"/>
  <c r="U279" i="7"/>
  <c r="V514" i="7"/>
  <c r="U278" i="7"/>
  <c r="U2046" i="7"/>
  <c r="U1288" i="7"/>
  <c r="U2122" i="7"/>
  <c r="U1441" i="7"/>
  <c r="AB2121" i="7"/>
  <c r="AB512" i="7"/>
  <c r="AB513" i="7"/>
  <c r="AB1366" i="7"/>
  <c r="AB1969" i="7"/>
  <c r="U2503" i="7"/>
  <c r="U1900" i="7"/>
  <c r="U1235" i="7"/>
  <c r="AB2050" i="7"/>
  <c r="U2653" i="7"/>
  <c r="AC2626" i="7"/>
  <c r="U1302" i="7"/>
  <c r="AB1445" i="7"/>
  <c r="U900" i="7"/>
  <c r="AB594" i="7"/>
  <c r="U898" i="7"/>
  <c r="AB2501" i="7"/>
  <c r="AB1666" i="7"/>
  <c r="U128" i="7"/>
  <c r="U1742" i="7"/>
  <c r="U1971" i="7"/>
  <c r="U1289" i="7"/>
  <c r="U513" i="7"/>
  <c r="AB1742" i="7"/>
  <c r="AB2122" i="7"/>
  <c r="AB2197" i="7"/>
  <c r="U2575" i="7"/>
  <c r="AB2120" i="7"/>
  <c r="AB1893" i="7"/>
  <c r="AC1817" i="7"/>
  <c r="U2500" i="7"/>
  <c r="U1818" i="7"/>
  <c r="U1819" i="7"/>
  <c r="U897" i="7"/>
  <c r="AB1515" i="7"/>
  <c r="AB1896" i="7"/>
  <c r="AB2195" i="7"/>
  <c r="U1307" i="7"/>
  <c r="U1452" i="7"/>
  <c r="U1383" i="7"/>
  <c r="U1816" i="7"/>
  <c r="U2423" i="7"/>
  <c r="U896" i="7"/>
  <c r="U277" i="7"/>
  <c r="U1743" i="7"/>
  <c r="AB1440" i="7"/>
  <c r="AB2047" i="7"/>
  <c r="AB668" i="7"/>
  <c r="AB1592" i="7"/>
  <c r="AB2045" i="7"/>
  <c r="AB2650" i="7"/>
  <c r="U1389" i="7"/>
  <c r="U2650" i="7"/>
  <c r="U1363" i="7"/>
  <c r="U2498" i="7"/>
  <c r="AB104" i="7"/>
  <c r="V1755" i="7"/>
  <c r="V1805" i="7"/>
  <c r="U1285" i="7"/>
  <c r="AB1285" i="7"/>
  <c r="AB2614" i="7"/>
  <c r="U2538" i="7"/>
  <c r="U1437" i="7"/>
  <c r="U2613" i="7"/>
  <c r="U2527" i="7"/>
  <c r="AB2626" i="7"/>
  <c r="U2495" i="7"/>
  <c r="AB2435" i="7"/>
  <c r="V1764" i="7"/>
  <c r="U2569" i="7"/>
  <c r="AB2523" i="7"/>
  <c r="U2596" i="7"/>
  <c r="U2493" i="7"/>
  <c r="AB2600" i="7"/>
  <c r="U2509" i="7"/>
  <c r="AB2434" i="7"/>
  <c r="AC1808" i="7"/>
  <c r="AB2490" i="7"/>
  <c r="U2518" i="7"/>
  <c r="AB2616" i="7"/>
  <c r="U2462" i="7"/>
  <c r="AC1802" i="7"/>
  <c r="AB2569" i="7"/>
  <c r="U2528" i="7"/>
  <c r="U2609" i="7"/>
  <c r="AB2489" i="7"/>
  <c r="U2590" i="7"/>
  <c r="AB2437" i="7"/>
  <c r="AB2644" i="7"/>
  <c r="AB2562" i="7"/>
  <c r="AB2597" i="7"/>
  <c r="U2514" i="7"/>
  <c r="AB2475" i="7"/>
  <c r="AB2406" i="7"/>
  <c r="U2381" i="7"/>
  <c r="AB2130" i="7"/>
  <c r="U2178" i="7"/>
  <c r="AB2035" i="7"/>
  <c r="AB1774" i="7"/>
  <c r="AB1777" i="7"/>
  <c r="AB1852" i="7"/>
  <c r="U1867" i="7"/>
  <c r="U1723" i="7"/>
  <c r="U1707" i="7"/>
  <c r="U1648" i="7"/>
  <c r="AB1617" i="7"/>
  <c r="AB1309" i="7"/>
  <c r="U2366" i="7"/>
  <c r="AB2109" i="7"/>
  <c r="U2159" i="7"/>
  <c r="AD276" i="7"/>
  <c r="AD669" i="7"/>
  <c r="P1141" i="7"/>
  <c r="W1417" i="7"/>
  <c r="S1373" i="7"/>
  <c r="T1373" i="7" s="1"/>
  <c r="AE1441" i="7"/>
  <c r="AD1591" i="7"/>
  <c r="W1723" i="7"/>
  <c r="V515" i="7"/>
  <c r="AD2505" i="7"/>
  <c r="AC1823" i="7"/>
  <c r="W2655" i="7"/>
  <c r="BO2655" i="7" s="1"/>
  <c r="E46" i="16"/>
  <c r="E14" i="16"/>
  <c r="E26" i="16"/>
  <c r="E4" i="16"/>
  <c r="E7" i="16"/>
  <c r="E30" i="16"/>
  <c r="AB2274" i="7"/>
  <c r="U2208" i="7"/>
  <c r="AB2226" i="7"/>
  <c r="U2229" i="7"/>
  <c r="U2247" i="7"/>
  <c r="AB2242" i="7"/>
  <c r="AB2248" i="7"/>
  <c r="AB2265" i="7"/>
  <c r="U2224" i="7"/>
  <c r="AB2240" i="7"/>
  <c r="U2216" i="7"/>
  <c r="AB2271" i="7"/>
  <c r="U2206" i="7"/>
  <c r="U2235" i="7"/>
  <c r="U2239" i="7"/>
  <c r="U2244" i="7"/>
  <c r="U2218" i="7"/>
  <c r="U2221" i="7"/>
  <c r="U2270" i="7"/>
  <c r="AB2208" i="7"/>
  <c r="AB2227" i="7"/>
  <c r="AB2233" i="7"/>
  <c r="U2274" i="7"/>
  <c r="U2272" i="7"/>
  <c r="U2271" i="7"/>
  <c r="AB2270" i="7"/>
  <c r="U2254" i="7"/>
  <c r="U2267" i="7"/>
  <c r="U2223" i="7"/>
  <c r="AB2210" i="7"/>
  <c r="U2210" i="7"/>
  <c r="AB2256" i="7"/>
  <c r="AB2243" i="7"/>
  <c r="U2262" i="7"/>
  <c r="U2255" i="7"/>
  <c r="AB2269" i="7"/>
  <c r="AB2264" i="7"/>
  <c r="U2273" i="7"/>
  <c r="U2325" i="7"/>
  <c r="AB2337" i="7"/>
  <c r="AB2296" i="7"/>
  <c r="U2324" i="7"/>
  <c r="AB2304" i="7"/>
  <c r="AB2346" i="7"/>
  <c r="U2293" i="7"/>
  <c r="AB2299" i="7"/>
  <c r="AB2345" i="7"/>
  <c r="AB2330" i="7"/>
  <c r="U2292" i="7"/>
  <c r="AB2307" i="7"/>
  <c r="AB2347" i="7"/>
  <c r="AB2333" i="7"/>
  <c r="AB2343" i="7"/>
  <c r="U2295" i="7"/>
  <c r="AB2286" i="7"/>
  <c r="U2336" i="7"/>
  <c r="U2319" i="7"/>
  <c r="U2344" i="7"/>
  <c r="U2311" i="7"/>
  <c r="U2349" i="7"/>
  <c r="AB2349" i="7"/>
  <c r="U2347" i="7"/>
  <c r="U2346" i="7"/>
  <c r="AB2339" i="7"/>
  <c r="U2300" i="7"/>
  <c r="U2310" i="7"/>
  <c r="U2338" i="7"/>
  <c r="U2301" i="7"/>
  <c r="U2303" i="7"/>
  <c r="AB2302" i="7"/>
  <c r="U2308" i="7"/>
  <c r="U2333" i="7"/>
  <c r="U2341" i="7"/>
  <c r="U2329" i="7"/>
  <c r="AB2334" i="7"/>
  <c r="AB2348" i="7"/>
  <c r="AB2321" i="7"/>
  <c r="U2286" i="7"/>
  <c r="AB2289" i="7"/>
  <c r="AB2230" i="7"/>
  <c r="AB2310" i="7"/>
  <c r="AB2273" i="7"/>
  <c r="AC2655" i="7"/>
  <c r="V2606" i="7"/>
  <c r="V2590" i="7"/>
  <c r="U355" i="7"/>
  <c r="AB352" i="7"/>
  <c r="AE2271" i="7"/>
  <c r="AE2346" i="7"/>
  <c r="AD2272" i="7"/>
  <c r="U2285" i="7"/>
  <c r="AB2272" i="7"/>
  <c r="U2348" i="7"/>
  <c r="U2317" i="7"/>
  <c r="AB2234" i="7"/>
  <c r="U2238" i="7"/>
  <c r="U2345" i="7"/>
  <c r="AD2274" i="7"/>
  <c r="AD2421" i="7"/>
  <c r="AE2656" i="7"/>
  <c r="AW2656" i="7" s="1"/>
  <c r="AE2504" i="7"/>
  <c r="AX2504" i="7" s="1"/>
  <c r="AD1439" i="7"/>
  <c r="AE2505" i="7"/>
  <c r="AD1821" i="7"/>
  <c r="AE1669" i="7"/>
  <c r="AD2124" i="7"/>
  <c r="AD1744" i="7"/>
  <c r="AD2123" i="7"/>
  <c r="AE281" i="7"/>
  <c r="AE2422" i="7"/>
  <c r="AD2500" i="7"/>
  <c r="AD2125" i="7"/>
  <c r="AD278" i="7"/>
  <c r="AD2198" i="7"/>
  <c r="AE1819" i="7"/>
  <c r="AE2427" i="7"/>
  <c r="AE1670" i="7"/>
  <c r="AX1670" i="7" s="1"/>
  <c r="AD132" i="7"/>
  <c r="AE2653" i="7"/>
  <c r="AD2651" i="7"/>
  <c r="AE2122" i="7"/>
  <c r="AE1520" i="7"/>
  <c r="AW1520" i="7" s="1"/>
  <c r="AE1671" i="7"/>
  <c r="AD279" i="7"/>
  <c r="AE2575" i="7"/>
  <c r="AD2652" i="7"/>
  <c r="AE2576" i="7"/>
  <c r="AD895" i="7"/>
  <c r="AD974" i="7"/>
  <c r="AD1364" i="7"/>
  <c r="AD2422" i="7"/>
  <c r="AD127" i="7"/>
  <c r="AD1970" i="7"/>
  <c r="AD1742" i="7"/>
  <c r="AD128" i="7"/>
  <c r="AD1516" i="7"/>
  <c r="AD2349" i="7"/>
  <c r="AE896" i="7"/>
  <c r="AE1365" i="7"/>
  <c r="AD898" i="7"/>
  <c r="U281" i="7"/>
  <c r="U1229" i="7"/>
  <c r="U517" i="7"/>
  <c r="AB595" i="7"/>
  <c r="AB1746" i="7"/>
  <c r="U2505" i="7"/>
  <c r="U1450" i="7"/>
  <c r="U1238" i="7"/>
  <c r="U230" i="7"/>
  <c r="U454" i="7"/>
  <c r="U1301" i="7"/>
  <c r="U665" i="7"/>
  <c r="AD1287" i="7"/>
  <c r="AB666" i="7"/>
  <c r="AD1969" i="7"/>
  <c r="AD2046" i="7"/>
  <c r="AD1592" i="7"/>
  <c r="AD2424" i="7"/>
  <c r="AE513" i="7"/>
  <c r="AE512" i="7"/>
  <c r="AE1366" i="7"/>
  <c r="AE2651" i="7"/>
  <c r="AD1367" i="7"/>
  <c r="AC1822" i="7"/>
  <c r="U2124" i="7"/>
  <c r="AB2503" i="7"/>
  <c r="U1388" i="7"/>
  <c r="U240" i="7"/>
  <c r="AD1514" i="7"/>
  <c r="AD1893" i="7"/>
  <c r="AD1590" i="7"/>
  <c r="U622" i="7"/>
  <c r="AD2120" i="7"/>
  <c r="AD2575" i="7"/>
  <c r="AD2121" i="7"/>
  <c r="AD356" i="7"/>
  <c r="AD897" i="7"/>
  <c r="AD1743" i="7"/>
  <c r="AD2577" i="7"/>
  <c r="AE667" i="7"/>
  <c r="AE1440" i="7"/>
  <c r="AE2195" i="7"/>
  <c r="AE2348" i="7"/>
  <c r="AD280" i="7"/>
  <c r="AD1442" i="7"/>
  <c r="U1467" i="7"/>
  <c r="U227" i="7"/>
  <c r="U1387" i="7"/>
  <c r="U1610" i="7"/>
  <c r="U1375" i="7"/>
  <c r="U1614" i="7"/>
  <c r="AB96" i="7"/>
  <c r="U222" i="7"/>
  <c r="U463" i="7"/>
  <c r="U229" i="7"/>
  <c r="U212" i="7"/>
  <c r="U1230" i="7"/>
  <c r="U1310" i="7"/>
  <c r="U1462" i="7"/>
  <c r="U1615" i="7"/>
  <c r="U1680" i="7"/>
  <c r="U1685" i="7"/>
  <c r="U2579" i="7"/>
  <c r="AB2425" i="7"/>
  <c r="U2199" i="7"/>
  <c r="AB1974" i="7"/>
  <c r="AB1972" i="7"/>
  <c r="U2201" i="7"/>
  <c r="AB1669" i="7"/>
  <c r="AB2124" i="7"/>
  <c r="AB2198" i="7"/>
  <c r="AB1595" i="7"/>
  <c r="AB1594" i="7"/>
  <c r="AB511" i="7"/>
  <c r="U1374" i="7"/>
  <c r="AB1364" i="7"/>
  <c r="U1600" i="7"/>
  <c r="U1369" i="7"/>
  <c r="U516" i="7"/>
  <c r="U444" i="7"/>
  <c r="U215" i="7"/>
  <c r="U1382" i="7"/>
  <c r="U1604" i="7"/>
  <c r="U1464" i="7"/>
  <c r="U1608" i="7"/>
  <c r="U1308" i="7"/>
  <c r="U218" i="7"/>
  <c r="U533" i="7"/>
  <c r="U465" i="7"/>
  <c r="U225" i="7"/>
  <c r="U1234" i="7"/>
  <c r="U842" i="7"/>
  <c r="U1306" i="7"/>
  <c r="U1458" i="7"/>
  <c r="U1613" i="7"/>
  <c r="U1676" i="7"/>
  <c r="U1681" i="7"/>
  <c r="AB2579" i="7"/>
  <c r="AB2421" i="7"/>
  <c r="U1287" i="7"/>
  <c r="U843" i="7"/>
  <c r="U235" i="7"/>
  <c r="U539" i="7"/>
  <c r="U1460" i="7"/>
  <c r="U1304" i="7"/>
  <c r="U1379" i="7"/>
  <c r="U238" i="7"/>
  <c r="U443" i="7"/>
  <c r="U453" i="7"/>
  <c r="U213" i="7"/>
  <c r="U228" i="7"/>
  <c r="U1384" i="7"/>
  <c r="U1536" i="7"/>
  <c r="U1601" i="7"/>
  <c r="U1682" i="7"/>
  <c r="U2655" i="7"/>
  <c r="AB2581" i="7"/>
  <c r="U2426" i="7"/>
  <c r="AB2578" i="7"/>
  <c r="U2428" i="7"/>
  <c r="AB1821" i="7"/>
  <c r="U2126" i="7"/>
  <c r="AB1596" i="7"/>
  <c r="AB1519" i="7"/>
  <c r="AB516" i="7"/>
  <c r="AB596" i="7"/>
  <c r="U1445" i="7"/>
  <c r="U1823" i="7"/>
  <c r="U1241" i="7"/>
  <c r="U1741" i="7"/>
  <c r="U1225" i="7"/>
  <c r="U1533" i="7"/>
  <c r="U1364" i="7"/>
  <c r="U1228" i="7"/>
  <c r="AB1369" i="7"/>
  <c r="U1746" i="7"/>
  <c r="U1822" i="7"/>
  <c r="AB1287" i="7"/>
  <c r="U829" i="7"/>
  <c r="U1455" i="7"/>
  <c r="U1391" i="7"/>
  <c r="U1535" i="7"/>
  <c r="U234" i="7"/>
  <c r="U447" i="7"/>
  <c r="U457" i="7"/>
  <c r="U224" i="7"/>
  <c r="U848" i="7"/>
  <c r="U1380" i="7"/>
  <c r="U1534" i="7"/>
  <c r="U1690" i="7"/>
  <c r="U1678" i="7"/>
  <c r="AB2655" i="7"/>
  <c r="U2502" i="7"/>
  <c r="AB2426" i="7"/>
  <c r="AB2580" i="7"/>
  <c r="U2200" i="7"/>
  <c r="AB1823" i="7"/>
  <c r="AB1897" i="7"/>
  <c r="AB1442" i="7"/>
  <c r="AB2428" i="7"/>
  <c r="U1293" i="7"/>
  <c r="U1520" i="7"/>
  <c r="AB1370" i="7"/>
  <c r="U1457" i="7"/>
  <c r="U1439" i="7"/>
  <c r="U2421" i="7"/>
  <c r="U524" i="7"/>
  <c r="U1224" i="7"/>
  <c r="U1378" i="7"/>
  <c r="AB900" i="7"/>
  <c r="U1519" i="7"/>
  <c r="U1237" i="7"/>
  <c r="U462" i="7"/>
  <c r="U1305" i="7"/>
  <c r="U1453" i="7"/>
  <c r="U226" i="7"/>
  <c r="U455" i="7"/>
  <c r="U1376" i="7"/>
  <c r="U1688" i="7"/>
  <c r="U2656" i="7"/>
  <c r="U2425" i="7"/>
  <c r="AB1822" i="7"/>
  <c r="U2427" i="7"/>
  <c r="AB2126" i="7"/>
  <c r="AB1444" i="7"/>
  <c r="U540" i="7"/>
  <c r="U1221" i="7"/>
  <c r="U1456" i="7"/>
  <c r="U1974" i="7"/>
  <c r="U1368" i="7"/>
  <c r="U515" i="7"/>
  <c r="U1972" i="7"/>
  <c r="AB2048" i="7"/>
  <c r="AB1367" i="7"/>
  <c r="U1820" i="7"/>
  <c r="AB2651" i="7"/>
  <c r="AB2652" i="7"/>
  <c r="U1377" i="7"/>
  <c r="U445" i="7"/>
  <c r="U1466" i="7"/>
  <c r="U1684" i="7"/>
  <c r="U2578" i="7"/>
  <c r="AB2427" i="7"/>
  <c r="AB1745" i="7"/>
  <c r="AB2200" i="7"/>
  <c r="AB1671" i="7"/>
  <c r="AB281" i="7"/>
  <c r="AB2051" i="7"/>
  <c r="AB901" i="7"/>
  <c r="U511" i="7"/>
  <c r="U1666" i="7"/>
  <c r="AB1286" i="7"/>
  <c r="U1755" i="7"/>
  <c r="U1973" i="7"/>
  <c r="U1291" i="7"/>
  <c r="U1897" i="7"/>
  <c r="AB898" i="7"/>
  <c r="U1442" i="7"/>
  <c r="AB2653" i="7"/>
  <c r="U830" i="7"/>
  <c r="U1465" i="7"/>
  <c r="U90" i="7"/>
  <c r="U1529" i="7"/>
  <c r="U1303" i="7"/>
  <c r="U449" i="7"/>
  <c r="U233" i="7"/>
  <c r="U1454" i="7"/>
  <c r="U1753" i="7"/>
  <c r="U2580" i="7"/>
  <c r="U2198" i="7"/>
  <c r="AB1747" i="7"/>
  <c r="AB2123" i="7"/>
  <c r="AB1443" i="7"/>
  <c r="AB517" i="7"/>
  <c r="AB1672" i="7"/>
  <c r="U282" i="7"/>
  <c r="U1975" i="7"/>
  <c r="AB1439" i="7"/>
  <c r="U526" i="7"/>
  <c r="U1236" i="7"/>
  <c r="U1514" i="7"/>
  <c r="V443" i="7"/>
  <c r="AB278" i="7"/>
  <c r="U1898" i="7"/>
  <c r="U280" i="7"/>
  <c r="U1593" i="7"/>
  <c r="U1367" i="7"/>
  <c r="U2651" i="7"/>
  <c r="AB1289" i="7"/>
  <c r="U1590" i="7"/>
  <c r="U223" i="7"/>
  <c r="U1525" i="7"/>
  <c r="U1309" i="7"/>
  <c r="U1603" i="7"/>
  <c r="U619" i="7"/>
  <c r="U217" i="7"/>
  <c r="U232" i="7"/>
  <c r="U1222" i="7"/>
  <c r="U1530" i="7"/>
  <c r="U1757" i="7"/>
  <c r="AB2502" i="7"/>
  <c r="AB2654" i="7"/>
  <c r="U2125" i="7"/>
  <c r="AB2125" i="7"/>
  <c r="AB1593" i="7"/>
  <c r="AB282" i="7"/>
  <c r="U1747" i="7"/>
  <c r="U1227" i="7"/>
  <c r="AB1514" i="7"/>
  <c r="U1745" i="7"/>
  <c r="U899" i="7"/>
  <c r="AB1368" i="7"/>
  <c r="U1744" i="7"/>
  <c r="AB2499" i="7"/>
  <c r="U239" i="7"/>
  <c r="U1687" i="7"/>
  <c r="U1386" i="7"/>
  <c r="U1683" i="7"/>
  <c r="U1679" i="7"/>
  <c r="U72" i="7"/>
  <c r="U220" i="7"/>
  <c r="U1226" i="7"/>
  <c r="U1526" i="7"/>
  <c r="U1689" i="7"/>
  <c r="AB2505" i="7"/>
  <c r="AB2656" i="7"/>
  <c r="AB1973" i="7"/>
  <c r="AB1898" i="7"/>
  <c r="AB1517" i="7"/>
  <c r="AB2201" i="7"/>
  <c r="U1596" i="7"/>
  <c r="U1233" i="7"/>
  <c r="U1232" i="7"/>
  <c r="U1444" i="7"/>
  <c r="U1899" i="7"/>
  <c r="U1594" i="7"/>
  <c r="AB899" i="7"/>
  <c r="U1517" i="7"/>
  <c r="AB514" i="7"/>
  <c r="U669" i="7"/>
  <c r="AB2500" i="7"/>
  <c r="AB1668" i="7"/>
  <c r="S211" i="7"/>
  <c r="T211" i="7" s="1"/>
  <c r="AC1821" i="7"/>
  <c r="V1816" i="7"/>
  <c r="V1822" i="7"/>
  <c r="V1759" i="7"/>
  <c r="V1791" i="7"/>
  <c r="AC1820" i="7"/>
  <c r="V1823" i="7"/>
  <c r="V1821" i="7"/>
  <c r="S61" i="7"/>
  <c r="T61" i="7" s="1"/>
  <c r="AC73" i="7" s="1"/>
  <c r="AB664" i="7"/>
  <c r="U614" i="7"/>
  <c r="AE1968" i="7"/>
  <c r="U606" i="7"/>
  <c r="AD1817" i="7"/>
  <c r="AD1894" i="7"/>
  <c r="AD512" i="7"/>
  <c r="AD1288" i="7"/>
  <c r="AD2196" i="7"/>
  <c r="AD1819" i="7"/>
  <c r="AE355" i="7"/>
  <c r="AE895" i="7"/>
  <c r="AE1591" i="7"/>
  <c r="AE1515" i="7"/>
  <c r="AE2423" i="7"/>
  <c r="AE2577" i="7"/>
  <c r="AD515" i="7"/>
  <c r="U1602" i="7"/>
  <c r="U1611" i="7"/>
  <c r="AE1442" i="7"/>
  <c r="AX1442" i="7" s="1"/>
  <c r="AB1975" i="7"/>
  <c r="U2654" i="7"/>
  <c r="U236" i="7"/>
  <c r="U1449" i="7"/>
  <c r="U664" i="7"/>
  <c r="W612" i="7"/>
  <c r="AE1286" i="7"/>
  <c r="AD1968" i="7"/>
  <c r="AD1286" i="7"/>
  <c r="U666" i="7"/>
  <c r="AE1969" i="7"/>
  <c r="AD2347" i="7"/>
  <c r="AD1365" i="7"/>
  <c r="AD2273" i="7"/>
  <c r="AD1971" i="7"/>
  <c r="AE592" i="7"/>
  <c r="AD1668" i="7"/>
  <c r="AD2653" i="7"/>
  <c r="AD594" i="7"/>
  <c r="U1532" i="7"/>
  <c r="AD1444" i="7"/>
  <c r="AB1670" i="7"/>
  <c r="U2123" i="7"/>
  <c r="U461" i="7"/>
  <c r="U1459" i="7"/>
  <c r="U1311" i="7"/>
  <c r="U219" i="7"/>
  <c r="U1606" i="7"/>
  <c r="AB665" i="7"/>
  <c r="AD2346" i="7"/>
  <c r="AD2650" i="7"/>
  <c r="U612" i="7"/>
  <c r="AD2045" i="7"/>
  <c r="AD1440" i="7"/>
  <c r="AD2348" i="7"/>
  <c r="AD513" i="7"/>
  <c r="AD2122" i="7"/>
  <c r="AE591" i="7"/>
  <c r="U667" i="7"/>
  <c r="AE1893" i="7"/>
  <c r="AE1667" i="7"/>
  <c r="AE2197" i="7"/>
  <c r="AD514" i="7"/>
  <c r="AD899" i="7"/>
  <c r="AD1369" i="7"/>
  <c r="AB1518" i="7"/>
  <c r="AB2504" i="7"/>
  <c r="U1686" i="7"/>
  <c r="U451" i="7"/>
  <c r="U1390" i="7"/>
  <c r="U1381" i="7"/>
  <c r="AB90" i="7"/>
  <c r="U231" i="7"/>
  <c r="U927" i="7"/>
  <c r="U849" i="7"/>
  <c r="V1667" i="7"/>
  <c r="AC517" i="7"/>
  <c r="AB972" i="7"/>
  <c r="AB973" i="7"/>
  <c r="U910" i="7"/>
  <c r="AD126" i="7"/>
  <c r="AB975" i="7"/>
  <c r="U906" i="7"/>
  <c r="AD130" i="7"/>
  <c r="W980" i="7"/>
  <c r="V517" i="7"/>
  <c r="AE1369" i="7"/>
  <c r="AX1369" i="7" s="1"/>
  <c r="AD1519" i="7"/>
  <c r="AD1747" i="7"/>
  <c r="AD1746" i="7"/>
  <c r="AD2126" i="7"/>
  <c r="U840" i="7"/>
  <c r="U79" i="7"/>
  <c r="U76" i="7"/>
  <c r="U89" i="7"/>
  <c r="U94" i="7"/>
  <c r="U835" i="7"/>
  <c r="W2088" i="7"/>
  <c r="AD2278" i="7"/>
  <c r="U973" i="7"/>
  <c r="AE126" i="7"/>
  <c r="AB128" i="7"/>
  <c r="U127" i="7"/>
  <c r="AB127" i="7"/>
  <c r="W112" i="7"/>
  <c r="AD1741" i="7"/>
  <c r="U895" i="7"/>
  <c r="AB95" i="7"/>
  <c r="AB132" i="7"/>
  <c r="AE1444" i="7"/>
  <c r="AX1444" i="7" s="1"/>
  <c r="AD1445" i="7"/>
  <c r="AD1518" i="7"/>
  <c r="AD1745" i="7"/>
  <c r="AE2124" i="7"/>
  <c r="AD2428" i="7"/>
  <c r="U844" i="7"/>
  <c r="U83" i="7"/>
  <c r="U625" i="7"/>
  <c r="U80" i="7"/>
  <c r="U93" i="7"/>
  <c r="U839" i="7"/>
  <c r="W2059" i="7"/>
  <c r="U975" i="7"/>
  <c r="AD131" i="7"/>
  <c r="AB126" i="7"/>
  <c r="AB91" i="7"/>
  <c r="U923" i="7"/>
  <c r="U70" i="7"/>
  <c r="U87" i="7"/>
  <c r="AD129" i="7"/>
  <c r="U130" i="7"/>
  <c r="U131" i="7"/>
  <c r="AB978" i="7"/>
  <c r="U77" i="7"/>
  <c r="U74" i="7"/>
  <c r="U81" i="7"/>
  <c r="AB69" i="7"/>
  <c r="S905" i="7"/>
  <c r="T905" i="7" s="1"/>
  <c r="U129" i="7"/>
  <c r="AD900" i="7"/>
  <c r="V516" i="7"/>
  <c r="W131" i="7"/>
  <c r="BN131" i="7" s="1"/>
  <c r="AB79" i="7"/>
  <c r="U901" i="7"/>
  <c r="AD671" i="7"/>
  <c r="AE1594" i="7"/>
  <c r="AW1594" i="7" s="1"/>
  <c r="AD1823" i="7"/>
  <c r="AD2200" i="7"/>
  <c r="AE2123" i="7"/>
  <c r="AX2123" i="7" s="1"/>
  <c r="U846" i="7"/>
  <c r="U78" i="7"/>
  <c r="AB64" i="7"/>
  <c r="AB73" i="7"/>
  <c r="U73" i="7"/>
  <c r="W2156" i="7"/>
  <c r="AD1136" i="7"/>
  <c r="W2082" i="7"/>
  <c r="U908" i="7"/>
  <c r="U919" i="7"/>
  <c r="AB129" i="7"/>
  <c r="AB130" i="7"/>
  <c r="U132" i="7"/>
  <c r="U82" i="7"/>
  <c r="AB68" i="7"/>
  <c r="AB77" i="7"/>
  <c r="AB78" i="7"/>
  <c r="U124" i="7"/>
  <c r="AB125" i="7"/>
  <c r="AD976" i="7"/>
  <c r="W96" i="7"/>
  <c r="U924" i="7"/>
  <c r="U925" i="7"/>
  <c r="AE593" i="7"/>
  <c r="AB131" i="7"/>
  <c r="AE2421" i="7"/>
  <c r="AG2421" i="7" s="1"/>
  <c r="AB895" i="7"/>
  <c r="AE516" i="7"/>
  <c r="AW516" i="7" s="1"/>
  <c r="AD1972" i="7"/>
  <c r="AD1670" i="7"/>
  <c r="AE2655" i="7"/>
  <c r="AW2655" i="7" s="1"/>
  <c r="AB72" i="7"/>
  <c r="AB81" i="7"/>
  <c r="AB86" i="7"/>
  <c r="AE2044" i="7"/>
  <c r="AD2047" i="7"/>
  <c r="AC1672" i="7"/>
  <c r="V1668" i="7"/>
  <c r="W291" i="7"/>
  <c r="AB1900" i="7"/>
  <c r="U1896" i="7"/>
  <c r="AB1899" i="7"/>
  <c r="AB1895" i="7"/>
  <c r="W1965" i="7"/>
  <c r="AD1974" i="7"/>
  <c r="W1905" i="7"/>
  <c r="W1924" i="7"/>
  <c r="W2150" i="7"/>
  <c r="W2164" i="7"/>
  <c r="W2132" i="7"/>
  <c r="S2129" i="7"/>
  <c r="T2129" i="7" s="1"/>
  <c r="W2138" i="7"/>
  <c r="AD2501" i="7"/>
  <c r="AD2504" i="7"/>
  <c r="AD2499" i="7"/>
  <c r="W2493" i="7"/>
  <c r="BO2493" i="7" s="1"/>
  <c r="V1600" i="7"/>
  <c r="V2575" i="7"/>
  <c r="AE2425" i="7"/>
  <c r="AW2425" i="7" s="1"/>
  <c r="AE1517" i="7"/>
  <c r="AE1370" i="7"/>
  <c r="AE746" i="7"/>
  <c r="AW746" i="7" s="1"/>
  <c r="AE2499" i="7"/>
  <c r="AE2120" i="7"/>
  <c r="AE1971" i="7"/>
  <c r="AE1817" i="7"/>
  <c r="AE2121" i="7"/>
  <c r="AE1590" i="7"/>
  <c r="AE1743" i="7"/>
  <c r="AE1666" i="7"/>
  <c r="AE1514" i="7"/>
  <c r="AE975" i="7"/>
  <c r="AE2278" i="7"/>
  <c r="AE1972" i="7"/>
  <c r="AE1822" i="7"/>
  <c r="AX1822" i="7" s="1"/>
  <c r="AE1518" i="7"/>
  <c r="AX1518" i="7" s="1"/>
  <c r="AE901" i="7"/>
  <c r="AW901" i="7" s="1"/>
  <c r="AE132" i="7"/>
  <c r="AX132" i="7" s="1"/>
  <c r="AE898" i="7"/>
  <c r="AE129" i="7"/>
  <c r="AE2500" i="7"/>
  <c r="AE1818" i="7"/>
  <c r="AE1896" i="7"/>
  <c r="AE2047" i="7"/>
  <c r="AE1894" i="7"/>
  <c r="AE1741" i="7"/>
  <c r="AE1592" i="7"/>
  <c r="AE1287" i="7"/>
  <c r="AE1973" i="7"/>
  <c r="AE2501" i="7"/>
  <c r="AE2652" i="7"/>
  <c r="AE1970" i="7"/>
  <c r="AE1742" i="7"/>
  <c r="AE1668" i="7"/>
  <c r="AE1439" i="7"/>
  <c r="AE1288" i="7"/>
  <c r="AE897" i="7"/>
  <c r="AE127" i="7"/>
  <c r="AE2426" i="7"/>
  <c r="AE2125" i="7"/>
  <c r="AX2125" i="7" s="1"/>
  <c r="AE2654" i="7"/>
  <c r="AE1595" i="7"/>
  <c r="AX1595" i="7" s="1"/>
  <c r="AE1443" i="7"/>
  <c r="AX1443" i="7" s="1"/>
  <c r="AE899" i="7"/>
  <c r="AE2273" i="7"/>
  <c r="AE2349" i="7"/>
  <c r="AE2424" i="7"/>
  <c r="AE1516" i="7"/>
  <c r="AE1364" i="7"/>
  <c r="AE1289" i="7"/>
  <c r="AE1053" i="7"/>
  <c r="AE511" i="7"/>
  <c r="AC515" i="7"/>
  <c r="AC513" i="7"/>
  <c r="W1858" i="7"/>
  <c r="AC514" i="7"/>
  <c r="V465" i="7"/>
  <c r="AC2425" i="7"/>
  <c r="V2423" i="7"/>
  <c r="W1877" i="7"/>
  <c r="BO1877" i="7" s="1"/>
  <c r="S1827" i="7"/>
  <c r="T1827" i="7" s="1"/>
  <c r="AC1883" i="7" s="1"/>
  <c r="AE1897" i="7"/>
  <c r="AW1897" i="7" s="1"/>
  <c r="AD1896" i="7"/>
  <c r="W1831" i="7"/>
  <c r="AD1900" i="7"/>
  <c r="W1887" i="7"/>
  <c r="AE1895" i="7"/>
  <c r="U979" i="7"/>
  <c r="U911" i="7"/>
  <c r="U909" i="7"/>
  <c r="AE976" i="7"/>
  <c r="U976" i="7"/>
  <c r="U978" i="7"/>
  <c r="U977" i="7"/>
  <c r="U912" i="7"/>
  <c r="U921" i="7"/>
  <c r="AB976" i="7"/>
  <c r="AD975" i="7"/>
  <c r="U907" i="7"/>
  <c r="AB980" i="7"/>
  <c r="U916" i="7"/>
  <c r="AE980" i="7"/>
  <c r="AW980" i="7" s="1"/>
  <c r="AB977" i="7"/>
  <c r="U915" i="7"/>
  <c r="AE974" i="7"/>
  <c r="U922" i="7"/>
  <c r="U913" i="7"/>
  <c r="U917" i="7"/>
  <c r="U928" i="7"/>
  <c r="U980" i="7"/>
  <c r="AD977" i="7"/>
  <c r="U920" i="7"/>
  <c r="U918" i="7"/>
  <c r="U618" i="7"/>
  <c r="U613" i="7"/>
  <c r="U672" i="7"/>
  <c r="AE666" i="7"/>
  <c r="W665" i="7"/>
  <c r="U617" i="7"/>
  <c r="AE668" i="7"/>
  <c r="W635" i="7"/>
  <c r="U621" i="7"/>
  <c r="U626" i="7"/>
  <c r="AD672" i="7"/>
  <c r="AD670" i="7"/>
  <c r="U668" i="7"/>
  <c r="U630" i="7"/>
  <c r="U611" i="7"/>
  <c r="AB671" i="7"/>
  <c r="U628" i="7"/>
  <c r="U670" i="7"/>
  <c r="AD667" i="7"/>
  <c r="U624" i="7"/>
  <c r="U615" i="7"/>
  <c r="AB672" i="7"/>
  <c r="AB670" i="7"/>
  <c r="AB669" i="7"/>
  <c r="V1666" i="7"/>
  <c r="U148" i="7"/>
  <c r="V1752" i="7"/>
  <c r="U847" i="7"/>
  <c r="W2225" i="7"/>
  <c r="W1441" i="7"/>
  <c r="W1408" i="7"/>
  <c r="W1430" i="7"/>
  <c r="W1394" i="7"/>
  <c r="W1428" i="7"/>
  <c r="W1595" i="7"/>
  <c r="BN1595" i="7" s="1"/>
  <c r="AB1590" i="7"/>
  <c r="W1574" i="7"/>
  <c r="W1719" i="7"/>
  <c r="W1684" i="7"/>
  <c r="U1677" i="7"/>
  <c r="AB1744" i="7"/>
  <c r="U357" i="7"/>
  <c r="AB358" i="7"/>
  <c r="AC1671" i="7"/>
  <c r="AE2276" i="7"/>
  <c r="AB2275" i="7"/>
  <c r="V1614" i="7"/>
  <c r="AC1668" i="7"/>
  <c r="AB354" i="7"/>
  <c r="AC1670" i="7"/>
  <c r="AB2352" i="7"/>
  <c r="AB2278" i="7"/>
  <c r="AC1666" i="7"/>
  <c r="AC1669" i="7"/>
  <c r="AB2350" i="7"/>
  <c r="U2278" i="7"/>
  <c r="AC1667" i="7"/>
  <c r="U292" i="7"/>
  <c r="U297" i="7"/>
  <c r="AD2277" i="7"/>
  <c r="U295" i="7"/>
  <c r="W975" i="7"/>
  <c r="AB979" i="7"/>
  <c r="U237" i="7"/>
  <c r="U607" i="7"/>
  <c r="U459" i="7"/>
  <c r="U214" i="7"/>
  <c r="U68" i="7"/>
  <c r="U1385" i="7"/>
  <c r="AB92" i="7"/>
  <c r="U1752" i="7"/>
  <c r="U1299" i="7"/>
  <c r="U538" i="7"/>
  <c r="U1531" i="7"/>
  <c r="U1300" i="7"/>
  <c r="AB82" i="7"/>
  <c r="U452" i="7"/>
  <c r="BE876" i="7"/>
  <c r="W1971" i="7"/>
  <c r="AE2046" i="7"/>
  <c r="W2002" i="7"/>
  <c r="AE2045" i="7"/>
  <c r="W2218" i="7"/>
  <c r="AE2274" i="7"/>
  <c r="U2276" i="7"/>
  <c r="U2275" i="7"/>
  <c r="AB2276" i="7"/>
  <c r="W2220" i="7"/>
  <c r="U2277" i="7"/>
  <c r="AE2272" i="7"/>
  <c r="W2258" i="7"/>
  <c r="U2352" i="7"/>
  <c r="AE2347" i="7"/>
  <c r="W2319" i="7"/>
  <c r="W2307" i="7"/>
  <c r="U2351" i="7"/>
  <c r="AB2351" i="7"/>
  <c r="W2321" i="7"/>
  <c r="AD2275" i="7"/>
  <c r="AE2277" i="7"/>
  <c r="AX2277" i="7" s="1"/>
  <c r="AE2275" i="7"/>
  <c r="AW2275" i="7" s="1"/>
  <c r="U2350" i="7"/>
  <c r="AC2579" i="7"/>
  <c r="U1084" i="7"/>
  <c r="W2336" i="7"/>
  <c r="AB2277" i="7"/>
  <c r="AC1444" i="7"/>
  <c r="S2281" i="7"/>
  <c r="T2281" i="7" s="1"/>
  <c r="AB2353" i="7"/>
  <c r="U2353" i="7"/>
  <c r="CK648" i="7"/>
  <c r="CN648" i="7"/>
  <c r="CK954" i="7"/>
  <c r="CN954" i="7"/>
  <c r="AE515" i="7"/>
  <c r="AE670" i="7"/>
  <c r="U671" i="7"/>
  <c r="AE2650" i="7"/>
  <c r="AD901" i="7"/>
  <c r="AB75" i="7"/>
  <c r="V2201" i="7"/>
  <c r="AE282" i="7"/>
  <c r="AX282" i="7" s="1"/>
  <c r="AD1596" i="7"/>
  <c r="AD1443" i="7"/>
  <c r="AD516" i="7"/>
  <c r="AD980" i="7"/>
  <c r="AD1517" i="7"/>
  <c r="AE1672" i="7"/>
  <c r="AW1672" i="7" s="1"/>
  <c r="AD1595" i="7"/>
  <c r="AD1820" i="7"/>
  <c r="AD2581" i="7"/>
  <c r="AE1899" i="7"/>
  <c r="AW1899" i="7" s="1"/>
  <c r="AE1821" i="7"/>
  <c r="AW1821" i="7" s="1"/>
  <c r="AE2201" i="7"/>
  <c r="AW2201" i="7" s="1"/>
  <c r="AD2201" i="7"/>
  <c r="AD2352" i="7"/>
  <c r="AD2503" i="7"/>
  <c r="AD2276" i="7"/>
  <c r="AD2580" i="7"/>
  <c r="AD2353" i="7"/>
  <c r="U86" i="7"/>
  <c r="U63" i="7"/>
  <c r="U609" i="7"/>
  <c r="U603" i="7"/>
  <c r="U84" i="7"/>
  <c r="AB76" i="7"/>
  <c r="U97" i="7"/>
  <c r="AB85" i="7"/>
  <c r="AB62" i="7"/>
  <c r="AB94" i="7"/>
  <c r="S827" i="7"/>
  <c r="T827" i="7" s="1"/>
  <c r="AC902" i="7" s="1"/>
  <c r="W118" i="7"/>
  <c r="W2528" i="7"/>
  <c r="W2541" i="7"/>
  <c r="W2387" i="7"/>
  <c r="W1954" i="7"/>
  <c r="S1903" i="7"/>
  <c r="T1903" i="7" s="1"/>
  <c r="V1958" i="7" s="1"/>
  <c r="W1934" i="7"/>
  <c r="W2189" i="7"/>
  <c r="W2160" i="7"/>
  <c r="W2272" i="7"/>
  <c r="AE277" i="7"/>
  <c r="AD1370" i="7"/>
  <c r="U92" i="7"/>
  <c r="V2387" i="7"/>
  <c r="AB67" i="7"/>
  <c r="AE131" i="7"/>
  <c r="AW131" i="7" s="1"/>
  <c r="AD281" i="7"/>
  <c r="AE900" i="7"/>
  <c r="AW900" i="7" s="1"/>
  <c r="AE1746" i="7"/>
  <c r="AD282" i="7"/>
  <c r="AE671" i="7"/>
  <c r="AX671" i="7" s="1"/>
  <c r="AE596" i="7"/>
  <c r="AX596" i="7" s="1"/>
  <c r="AD1671" i="7"/>
  <c r="AE1367" i="7"/>
  <c r="AW1367" i="7" s="1"/>
  <c r="AD1594" i="7"/>
  <c r="AE1747" i="7"/>
  <c r="AX1747" i="7" s="1"/>
  <c r="AD1975" i="7"/>
  <c r="AD2579" i="7"/>
  <c r="AD1898" i="7"/>
  <c r="AD2502" i="7"/>
  <c r="AE1820" i="7"/>
  <c r="AE2199" i="7"/>
  <c r="AX2199" i="7" s="1"/>
  <c r="AE2200" i="7"/>
  <c r="AX2200" i="7" s="1"/>
  <c r="AD2350" i="7"/>
  <c r="AE2502" i="7"/>
  <c r="AX2502" i="7" s="1"/>
  <c r="AE2353" i="7"/>
  <c r="AW2353" i="7" s="1"/>
  <c r="AD2578" i="7"/>
  <c r="AE2352" i="7"/>
  <c r="AW2352" i="7" s="1"/>
  <c r="V1756" i="7"/>
  <c r="U828" i="7"/>
  <c r="U88" i="7"/>
  <c r="U67" i="7"/>
  <c r="U605" i="7"/>
  <c r="S601" i="7"/>
  <c r="T601" i="7" s="1"/>
  <c r="AB80" i="7"/>
  <c r="U69" i="7"/>
  <c r="AB89" i="7"/>
  <c r="U602" i="7"/>
  <c r="AB66" i="7"/>
  <c r="U98" i="7"/>
  <c r="U841" i="7"/>
  <c r="AD511" i="7"/>
  <c r="W123" i="7"/>
  <c r="W2379" i="7"/>
  <c r="W2559" i="7"/>
  <c r="W2375" i="7"/>
  <c r="W2391" i="7"/>
  <c r="W1922" i="7"/>
  <c r="W2522" i="7"/>
  <c r="W2188" i="7"/>
  <c r="W290" i="7"/>
  <c r="CK1033" i="7"/>
  <c r="CN1033" i="7"/>
  <c r="AE130" i="7"/>
  <c r="AE278" i="7"/>
  <c r="AE514" i="7"/>
  <c r="AE669" i="7"/>
  <c r="AE978" i="7"/>
  <c r="W321" i="7"/>
  <c r="AE96" i="7"/>
  <c r="AE2574" i="7"/>
  <c r="U96" i="7"/>
  <c r="AD517" i="7"/>
  <c r="AE517" i="7"/>
  <c r="AW517" i="7" s="1"/>
  <c r="AE979" i="7"/>
  <c r="AX979" i="7" s="1"/>
  <c r="AD1822" i="7"/>
  <c r="AD595" i="7"/>
  <c r="AE1596" i="7"/>
  <c r="AX1596" i="7" s="1"/>
  <c r="AE1900" i="7"/>
  <c r="AX1900" i="7" s="1"/>
  <c r="AD1520" i="7"/>
  <c r="AE1593" i="7"/>
  <c r="AX1593" i="7" s="1"/>
  <c r="AE1745" i="7"/>
  <c r="AE1974" i="7"/>
  <c r="AX1974" i="7" s="1"/>
  <c r="AD2655" i="7"/>
  <c r="AD1897" i="7"/>
  <c r="AE2580" i="7"/>
  <c r="AX2580" i="7" s="1"/>
  <c r="AD1899" i="7"/>
  <c r="AD2425" i="7"/>
  <c r="AD2199" i="7"/>
  <c r="AD2427" i="7"/>
  <c r="AE2581" i="7"/>
  <c r="AE2351" i="7"/>
  <c r="AW2351" i="7" s="1"/>
  <c r="AD2656" i="7"/>
  <c r="AD2351" i="7"/>
  <c r="U834" i="7"/>
  <c r="V1757" i="7"/>
  <c r="U832" i="7"/>
  <c r="U62" i="7"/>
  <c r="U71" i="7"/>
  <c r="U627" i="7"/>
  <c r="AB84" i="7"/>
  <c r="U85" i="7"/>
  <c r="AB93" i="7"/>
  <c r="U610" i="7"/>
  <c r="AB70" i="7"/>
  <c r="U91" i="7"/>
  <c r="U845" i="7"/>
  <c r="U833" i="7"/>
  <c r="W110" i="7"/>
  <c r="W2520" i="7"/>
  <c r="W2573" i="7"/>
  <c r="W2377" i="7"/>
  <c r="W2362" i="7"/>
  <c r="W1920" i="7"/>
  <c r="W1904" i="7"/>
  <c r="W2386" i="7"/>
  <c r="W2545" i="7"/>
  <c r="W297" i="7"/>
  <c r="W2360" i="7"/>
  <c r="W2427" i="7"/>
  <c r="BO2427" i="7" s="1"/>
  <c r="AD1368" i="7"/>
  <c r="AE279" i="7"/>
  <c r="AD277" i="7"/>
  <c r="AD978" i="7"/>
  <c r="AE977" i="7"/>
  <c r="W671" i="7"/>
  <c r="AE2194" i="7"/>
  <c r="AB71" i="7"/>
  <c r="U126" i="7"/>
  <c r="W831" i="7"/>
  <c r="AD979" i="7"/>
  <c r="AD596" i="7"/>
  <c r="AE1445" i="7"/>
  <c r="AW1445" i="7" s="1"/>
  <c r="AD1593" i="7"/>
  <c r="AE1368" i="7"/>
  <c r="AX1368" i="7" s="1"/>
  <c r="AE1898" i="7"/>
  <c r="AW1898" i="7" s="1"/>
  <c r="AE1519" i="7"/>
  <c r="AW1519" i="7" s="1"/>
  <c r="AD1672" i="7"/>
  <c r="AE1744" i="7"/>
  <c r="AW1744" i="7" s="1"/>
  <c r="AD1973" i="7"/>
  <c r="AD1669" i="7"/>
  <c r="AE2126" i="7"/>
  <c r="AE2578" i="7"/>
  <c r="AE1975" i="7"/>
  <c r="AW1975" i="7" s="1"/>
  <c r="AE2198" i="7"/>
  <c r="AW2198" i="7" s="1"/>
  <c r="AD2426" i="7"/>
  <c r="AE2579" i="7"/>
  <c r="AX2579" i="7" s="1"/>
  <c r="AE2428" i="7"/>
  <c r="AD2654" i="7"/>
  <c r="AE2350" i="7"/>
  <c r="AE2503" i="7"/>
  <c r="AW2503" i="7" s="1"/>
  <c r="U838" i="7"/>
  <c r="U836" i="7"/>
  <c r="U66" i="7"/>
  <c r="U75" i="7"/>
  <c r="U629" i="7"/>
  <c r="U623" i="7"/>
  <c r="U64" i="7"/>
  <c r="U299" i="7"/>
  <c r="U65" i="7"/>
  <c r="AB88" i="7"/>
  <c r="W629" i="7"/>
  <c r="AB65" i="7"/>
  <c r="W98" i="7"/>
  <c r="AB74" i="7"/>
  <c r="U95" i="7"/>
  <c r="U837" i="7"/>
  <c r="W126" i="7"/>
  <c r="W78" i="7"/>
  <c r="W2513" i="7"/>
  <c r="W2548" i="7"/>
  <c r="W2539" i="7"/>
  <c r="W2404" i="7"/>
  <c r="W2420" i="7"/>
  <c r="W2393" i="7"/>
  <c r="W1941" i="7"/>
  <c r="W1968" i="7"/>
  <c r="W2564" i="7"/>
  <c r="W1930" i="7"/>
  <c r="W1951" i="7"/>
  <c r="W2149" i="7"/>
  <c r="W2215" i="7"/>
  <c r="W302" i="7"/>
  <c r="W2378" i="7"/>
  <c r="S1062" i="7"/>
  <c r="T1062" i="7" s="1"/>
  <c r="AB1137" i="7"/>
  <c r="V2656" i="7"/>
  <c r="V2623" i="7"/>
  <c r="V2593" i="7"/>
  <c r="V2592" i="7"/>
  <c r="V2587" i="7"/>
  <c r="AC2616" i="7"/>
  <c r="AC2590" i="7"/>
  <c r="AC2651" i="7"/>
  <c r="V2625" i="7"/>
  <c r="AC2640" i="7"/>
  <c r="AC2591" i="7"/>
  <c r="AC2589" i="7"/>
  <c r="AC2652" i="7"/>
  <c r="V2641" i="7"/>
  <c r="V2601" i="7"/>
  <c r="V2643" i="7"/>
  <c r="AC2592" i="7"/>
  <c r="AC2654" i="7"/>
  <c r="V2634" i="7"/>
  <c r="AC2653" i="7"/>
  <c r="V2637" i="7"/>
  <c r="V2585" i="7"/>
  <c r="V2650" i="7"/>
  <c r="AC2656" i="7"/>
  <c r="V2619" i="7"/>
  <c r="AC2600" i="7"/>
  <c r="V2651" i="7"/>
  <c r="AC2632" i="7"/>
  <c r="V2600" i="7"/>
  <c r="AC2648" i="7"/>
  <c r="V2654" i="7"/>
  <c r="AC2623" i="7"/>
  <c r="V2653" i="7"/>
  <c r="AC2637" i="7"/>
  <c r="V2603" i="7"/>
  <c r="V2610" i="7"/>
  <c r="V2655" i="7"/>
  <c r="V2648" i="7"/>
  <c r="V2652" i="7"/>
  <c r="V2640" i="7"/>
  <c r="AC2608" i="7"/>
  <c r="AC2650" i="7"/>
  <c r="U620" i="7"/>
  <c r="W2009" i="7"/>
  <c r="W2038" i="7"/>
  <c r="W2035" i="7"/>
  <c r="W2003" i="7"/>
  <c r="AC1777" i="7"/>
  <c r="W2034" i="7"/>
  <c r="W2029" i="7"/>
  <c r="W1981" i="7"/>
  <c r="W2042" i="7"/>
  <c r="W2030" i="7"/>
  <c r="W2031" i="7"/>
  <c r="W2011" i="7"/>
  <c r="W1989" i="7"/>
  <c r="AD2050" i="7"/>
  <c r="AB83" i="7"/>
  <c r="U1220" i="7"/>
  <c r="W1992" i="7"/>
  <c r="W2039" i="7"/>
  <c r="W2001" i="7"/>
  <c r="W2000" i="7"/>
  <c r="W2014" i="7"/>
  <c r="W2047" i="7"/>
  <c r="W1970" i="7"/>
  <c r="W2201" i="7"/>
  <c r="BO2201" i="7" s="1"/>
  <c r="W2448" i="7"/>
  <c r="AD2048" i="7"/>
  <c r="AD2049" i="7"/>
  <c r="AE2051" i="7"/>
  <c r="AW2051" i="7" s="1"/>
  <c r="AB63" i="7"/>
  <c r="AB87" i="7"/>
  <c r="U1240" i="7"/>
  <c r="U1756" i="7"/>
  <c r="W2036" i="7"/>
  <c r="W2010" i="7"/>
  <c r="W2013" i="7"/>
  <c r="W2019" i="7"/>
  <c r="W2027" i="7"/>
  <c r="V1615" i="7"/>
  <c r="W2045" i="7"/>
  <c r="AD2051" i="7"/>
  <c r="AE2049" i="7"/>
  <c r="AX2049" i="7" s="1"/>
  <c r="U1243" i="7"/>
  <c r="W1997" i="7"/>
  <c r="W2040" i="7"/>
  <c r="W2033" i="7"/>
  <c r="W2015" i="7"/>
  <c r="W2041" i="7"/>
  <c r="W2008" i="7"/>
  <c r="W127" i="7"/>
  <c r="W2022" i="7"/>
  <c r="U1231" i="7"/>
  <c r="U1223" i="7"/>
  <c r="W2037" i="7"/>
  <c r="W2043" i="7"/>
  <c r="W2032" i="7"/>
  <c r="W1980" i="7"/>
  <c r="W2044" i="7"/>
  <c r="W2028" i="7"/>
  <c r="W1986" i="7"/>
  <c r="W2012" i="7"/>
  <c r="AE2050" i="7"/>
  <c r="AW2050" i="7" s="1"/>
  <c r="AE2048" i="7"/>
  <c r="W2023" i="7"/>
  <c r="W1982" i="7"/>
  <c r="W2004" i="7"/>
  <c r="S1979" i="7"/>
  <c r="T1979" i="7" s="1"/>
  <c r="V2048" i="7" s="1"/>
  <c r="W2007" i="7"/>
  <c r="AB741" i="7"/>
  <c r="U690" i="7"/>
  <c r="U683" i="7"/>
  <c r="W2495" i="7"/>
  <c r="W2471" i="7"/>
  <c r="W2276" i="7"/>
  <c r="BN2276" i="7" s="1"/>
  <c r="W2267" i="7"/>
  <c r="W2254" i="7"/>
  <c r="W2214" i="7"/>
  <c r="W2247" i="7"/>
  <c r="W2255" i="7"/>
  <c r="W2222" i="7"/>
  <c r="W2217" i="7"/>
  <c r="W2216" i="7"/>
  <c r="W2224" i="7"/>
  <c r="W2238" i="7"/>
  <c r="W2243" i="7"/>
  <c r="W2256" i="7"/>
  <c r="W2221" i="7"/>
  <c r="W2232" i="7"/>
  <c r="W2260" i="7"/>
  <c r="W2209" i="7"/>
  <c r="S2205" i="7"/>
  <c r="T2205" i="7" s="1"/>
  <c r="AC2279" i="7" s="1"/>
  <c r="W2226" i="7"/>
  <c r="W2268" i="7"/>
  <c r="W2219" i="7"/>
  <c r="W2208" i="7"/>
  <c r="W2211" i="7"/>
  <c r="W2270" i="7"/>
  <c r="W2223" i="7"/>
  <c r="W2213" i="7"/>
  <c r="W2246" i="7"/>
  <c r="W2261" i="7"/>
  <c r="W2233" i="7"/>
  <c r="W2265" i="7"/>
  <c r="W2249" i="7"/>
  <c r="W2271" i="7"/>
  <c r="W2348" i="7"/>
  <c r="W2292" i="7"/>
  <c r="W2301" i="7"/>
  <c r="W2346" i="7"/>
  <c r="W2284" i="7"/>
  <c r="W2337" i="7"/>
  <c r="W2335" i="7"/>
  <c r="W2320" i="7"/>
  <c r="W2313" i="7"/>
  <c r="W2286" i="7"/>
  <c r="W2338" i="7"/>
  <c r="W2300" i="7"/>
  <c r="W2340" i="7"/>
  <c r="W2291" i="7"/>
  <c r="W2316" i="7"/>
  <c r="W2343" i="7"/>
  <c r="W2283" i="7"/>
  <c r="W2302" i="7"/>
  <c r="W2345" i="7"/>
  <c r="W2323" i="7"/>
  <c r="W2304" i="7"/>
  <c r="W2318" i="7"/>
  <c r="W2295" i="7"/>
  <c r="W2331" i="7"/>
  <c r="W2289" i="7"/>
  <c r="W2303" i="7"/>
  <c r="W2317" i="7"/>
  <c r="W2333" i="7"/>
  <c r="W2325" i="7"/>
  <c r="W2298" i="7"/>
  <c r="W2287" i="7"/>
  <c r="S2432" i="7"/>
  <c r="T2432" i="7" s="1"/>
  <c r="V2506" i="7" s="1"/>
  <c r="W2443" i="7"/>
  <c r="W2475" i="7"/>
  <c r="W2446" i="7"/>
  <c r="W2436" i="7"/>
  <c r="W2445" i="7"/>
  <c r="W2502" i="7"/>
  <c r="BN2502" i="7" s="1"/>
  <c r="W2501" i="7"/>
  <c r="W2497" i="7"/>
  <c r="W2439" i="7"/>
  <c r="W2454" i="7"/>
  <c r="W2466" i="7"/>
  <c r="W2447" i="7"/>
  <c r="W2452" i="7"/>
  <c r="W2460" i="7"/>
  <c r="W2496" i="7"/>
  <c r="W2441" i="7"/>
  <c r="W2490" i="7"/>
  <c r="W2504" i="7"/>
  <c r="BO2504" i="7" s="1"/>
  <c r="W2505" i="7"/>
  <c r="BO2505" i="7" s="1"/>
  <c r="W2435" i="7"/>
  <c r="W2438" i="7"/>
  <c r="W2455" i="7"/>
  <c r="W2456" i="7"/>
  <c r="W2482" i="7"/>
  <c r="W2461" i="7"/>
  <c r="W2485" i="7"/>
  <c r="W2481" i="7"/>
  <c r="W2480" i="7"/>
  <c r="W2437" i="7"/>
  <c r="W2469" i="7"/>
  <c r="W2457" i="7"/>
  <c r="W2442" i="7"/>
  <c r="W2459" i="7"/>
  <c r="AC516" i="7"/>
  <c r="W2488" i="7"/>
  <c r="W2484" i="7"/>
  <c r="W1900" i="7"/>
  <c r="BO1900" i="7" s="1"/>
  <c r="W1845" i="7"/>
  <c r="W1896" i="7"/>
  <c r="W1864" i="7"/>
  <c r="W1853" i="7"/>
  <c r="W1862" i="7"/>
  <c r="W1861" i="7"/>
  <c r="W1847" i="7"/>
  <c r="W1840" i="7"/>
  <c r="W1884" i="7"/>
  <c r="W1834" i="7"/>
  <c r="W1869" i="7"/>
  <c r="W1829" i="7"/>
  <c r="W1883" i="7"/>
  <c r="W1855" i="7"/>
  <c r="W1878" i="7"/>
  <c r="W1848" i="7"/>
  <c r="W1889" i="7"/>
  <c r="W1836" i="7"/>
  <c r="W1850" i="7"/>
  <c r="W1888" i="7"/>
  <c r="W1835" i="7"/>
  <c r="W1851" i="7"/>
  <c r="W1870" i="7"/>
  <c r="W1886" i="7"/>
  <c r="W1842" i="7"/>
  <c r="W1828" i="7"/>
  <c r="W1854" i="7"/>
  <c r="W1839" i="7"/>
  <c r="W1885" i="7"/>
  <c r="W1849" i="7"/>
  <c r="W1865" i="7"/>
  <c r="W584" i="7"/>
  <c r="BN584" i="7" s="1"/>
  <c r="W565" i="7"/>
  <c r="W529" i="7"/>
  <c r="W581" i="7"/>
  <c r="W546" i="7"/>
  <c r="W594" i="7"/>
  <c r="U528" i="7"/>
  <c r="U532" i="7"/>
  <c r="W549" i="7"/>
  <c r="W575" i="7"/>
  <c r="W563" i="7"/>
  <c r="W570" i="7"/>
  <c r="W571" i="7"/>
  <c r="W530" i="7"/>
  <c r="U522" i="7"/>
  <c r="W543" i="7"/>
  <c r="W555" i="7"/>
  <c r="W558" i="7"/>
  <c r="W533" i="7"/>
  <c r="W556" i="7"/>
  <c r="W547" i="7"/>
  <c r="W539" i="7"/>
  <c r="W542" i="7"/>
  <c r="W540" i="7"/>
  <c r="W531" i="7"/>
  <c r="W534" i="7"/>
  <c r="W536" i="7"/>
  <c r="W523" i="7"/>
  <c r="W526" i="7"/>
  <c r="W582" i="7"/>
  <c r="W524" i="7"/>
  <c r="W592" i="7"/>
  <c r="W591" i="7"/>
  <c r="W577" i="7"/>
  <c r="W574" i="7"/>
  <c r="W572" i="7"/>
  <c r="W587" i="7"/>
  <c r="W578" i="7"/>
  <c r="W522" i="7"/>
  <c r="W2458" i="7"/>
  <c r="W2500" i="7"/>
  <c r="W2120" i="7"/>
  <c r="W2102" i="7"/>
  <c r="W2066" i="7"/>
  <c r="W2077" i="7"/>
  <c r="W2103" i="7"/>
  <c r="W2118" i="7"/>
  <c r="W2117" i="7"/>
  <c r="W2123" i="7"/>
  <c r="BO2123" i="7" s="1"/>
  <c r="W2108" i="7"/>
  <c r="W2085" i="7"/>
  <c r="W2056" i="7"/>
  <c r="W2080" i="7"/>
  <c r="W2114" i="7"/>
  <c r="W2124" i="7"/>
  <c r="BN2124" i="7" s="1"/>
  <c r="W2064" i="7"/>
  <c r="W2095" i="7"/>
  <c r="W2087" i="7"/>
  <c r="W2093" i="7"/>
  <c r="W2112" i="7"/>
  <c r="W2125" i="7"/>
  <c r="BN2125" i="7" s="1"/>
  <c r="W2126" i="7"/>
  <c r="BO2126" i="7" s="1"/>
  <c r="W2107" i="7"/>
  <c r="W2062" i="7"/>
  <c r="W2119" i="7"/>
  <c r="W2092" i="7"/>
  <c r="W2105" i="7"/>
  <c r="W2065" i="7"/>
  <c r="W2109" i="7"/>
  <c r="W2090" i="7"/>
  <c r="W2122" i="7"/>
  <c r="W2121" i="7"/>
  <c r="W2096" i="7"/>
  <c r="W2057" i="7"/>
  <c r="W2089" i="7"/>
  <c r="W2110" i="7"/>
  <c r="W2073" i="7"/>
  <c r="W2111" i="7"/>
  <c r="W2084" i="7"/>
  <c r="W2060" i="7"/>
  <c r="W2106" i="7"/>
  <c r="W2063" i="7"/>
  <c r="S2054" i="7"/>
  <c r="T2054" i="7" s="1"/>
  <c r="AC2104" i="7" s="1"/>
  <c r="U686" i="7"/>
  <c r="W2474" i="7"/>
  <c r="W2462" i="7"/>
  <c r="W2483" i="7"/>
  <c r="W741" i="7"/>
  <c r="W2451" i="7"/>
  <c r="W2468" i="7"/>
  <c r="W459" i="7"/>
  <c r="W508" i="7"/>
  <c r="W501" i="7"/>
  <c r="W507" i="7"/>
  <c r="W498" i="7"/>
  <c r="W451" i="7"/>
  <c r="W461" i="7"/>
  <c r="W480" i="7"/>
  <c r="U448" i="7"/>
  <c r="U460" i="7"/>
  <c r="W482" i="7"/>
  <c r="W485" i="7"/>
  <c r="W472" i="7"/>
  <c r="W491" i="7"/>
  <c r="W494" i="7"/>
  <c r="W448" i="7"/>
  <c r="W517" i="7"/>
  <c r="BN517" i="7" s="1"/>
  <c r="W515" i="7"/>
  <c r="U456" i="7"/>
  <c r="W466" i="7"/>
  <c r="W469" i="7"/>
  <c r="W456" i="7"/>
  <c r="W471" i="7"/>
  <c r="W474" i="7"/>
  <c r="W502" i="7"/>
  <c r="U464" i="7"/>
  <c r="W450" i="7"/>
  <c r="W453" i="7"/>
  <c r="W455" i="7"/>
  <c r="W506" i="7"/>
  <c r="W458" i="7"/>
  <c r="W495" i="7"/>
  <c r="W478" i="7"/>
  <c r="W484" i="7"/>
  <c r="W504" i="7"/>
  <c r="W445" i="7"/>
  <c r="W505" i="7"/>
  <c r="W479" i="7"/>
  <c r="W516" i="7"/>
  <c r="BN516" i="7" s="1"/>
  <c r="U450" i="7"/>
  <c r="W476" i="7"/>
  <c r="W500" i="7"/>
  <c r="W462" i="7"/>
  <c r="W499" i="7"/>
  <c r="W468" i="7"/>
  <c r="W496" i="7"/>
  <c r="W497" i="7"/>
  <c r="W463" i="7"/>
  <c r="W513" i="7"/>
  <c r="W512" i="7"/>
  <c r="W511" i="7"/>
  <c r="U446" i="7"/>
  <c r="U458" i="7"/>
  <c r="A26" i="7"/>
  <c r="W1898" i="7"/>
  <c r="W2350" i="7"/>
  <c r="V1593" i="7"/>
  <c r="V1536" i="7"/>
  <c r="V1595" i="7"/>
  <c r="V1594" i="7"/>
  <c r="AC1290" i="7"/>
  <c r="AC1292" i="7"/>
  <c r="AC1294" i="7"/>
  <c r="AC1291" i="7"/>
  <c r="AC1293" i="7"/>
  <c r="V1289" i="7"/>
  <c r="AC1288" i="7"/>
  <c r="V1293" i="7"/>
  <c r="AC1289" i="7"/>
  <c r="V1288" i="7"/>
  <c r="V1291" i="7"/>
  <c r="V1290" i="7"/>
  <c r="V1220" i="7"/>
  <c r="V1292" i="7"/>
  <c r="AC1370" i="7"/>
  <c r="V1365" i="7"/>
  <c r="AC1368" i="7"/>
  <c r="AC1366" i="7"/>
  <c r="V1368" i="7"/>
  <c r="V1367" i="7"/>
  <c r="V1311" i="7"/>
  <c r="AC1367" i="7"/>
  <c r="V1310" i="7"/>
  <c r="V1369" i="7"/>
  <c r="V1366" i="7"/>
  <c r="V1370" i="7"/>
  <c r="AC1369" i="7"/>
  <c r="AC1365" i="7"/>
  <c r="V1518" i="7"/>
  <c r="V1519" i="7"/>
  <c r="V1517" i="7"/>
  <c r="AC1520" i="7"/>
  <c r="V1466" i="7"/>
  <c r="AC1518" i="7"/>
  <c r="V1520" i="7"/>
  <c r="V1516" i="7"/>
  <c r="AC1517" i="7"/>
  <c r="AC1515" i="7"/>
  <c r="AC1519" i="7"/>
  <c r="V1515" i="7"/>
  <c r="V1467" i="7"/>
  <c r="V1449" i="7"/>
  <c r="AC1516" i="7"/>
  <c r="AX516" i="7"/>
  <c r="AX2656" i="7"/>
  <c r="AW2504" i="7"/>
  <c r="AW2124" i="7"/>
  <c r="AX2124" i="7"/>
  <c r="AW2123" i="7"/>
  <c r="AW2426" i="7"/>
  <c r="AX2426" i="7"/>
  <c r="AW1670" i="7"/>
  <c r="AX1897" i="7"/>
  <c r="AX1823" i="7"/>
  <c r="AW1823" i="7"/>
  <c r="AC2605" i="7"/>
  <c r="V2657" i="7"/>
  <c r="V2658" i="7"/>
  <c r="AC2657" i="7"/>
  <c r="AC2658" i="7"/>
  <c r="AW2049" i="7"/>
  <c r="AX1898" i="7"/>
  <c r="V1670" i="7"/>
  <c r="AC1673" i="7"/>
  <c r="V1671" i="7"/>
  <c r="V1672" i="7"/>
  <c r="V1673" i="7"/>
  <c r="V1669" i="7"/>
  <c r="BN2201" i="7"/>
  <c r="AX1899" i="7"/>
  <c r="W2349" i="7"/>
  <c r="W1859" i="7"/>
  <c r="W1899" i="7"/>
  <c r="W2278" i="7"/>
  <c r="W2198" i="7"/>
  <c r="W2353" i="7"/>
  <c r="AE2657" i="7"/>
  <c r="AD2658" i="7"/>
  <c r="AE2506" i="7"/>
  <c r="AE2429" i="7"/>
  <c r="AD2354" i="7"/>
  <c r="AE2658" i="7"/>
  <c r="AE2354" i="7"/>
  <c r="AD2279" i="7"/>
  <c r="AE2279" i="7"/>
  <c r="AD2582" i="7"/>
  <c r="AE2127" i="7"/>
  <c r="AD2202" i="7"/>
  <c r="AE2582" i="7"/>
  <c r="AD2429" i="7"/>
  <c r="AE2202" i="7"/>
  <c r="AD2657" i="7"/>
  <c r="AD2127" i="7"/>
  <c r="AD2506" i="7"/>
  <c r="AE2052" i="7"/>
  <c r="AE1824" i="7"/>
  <c r="AD1901" i="7"/>
  <c r="AE1673" i="7"/>
  <c r="AE1748" i="7"/>
  <c r="AE1371" i="7"/>
  <c r="AE1290" i="7"/>
  <c r="AE1293" i="7"/>
  <c r="AE1901" i="7"/>
  <c r="AE1976" i="7"/>
  <c r="AD1673" i="7"/>
  <c r="AD1294" i="7"/>
  <c r="AD1291" i="7"/>
  <c r="AE1294" i="7"/>
  <c r="AE1291" i="7"/>
  <c r="AD1292" i="7"/>
  <c r="AD1290" i="7"/>
  <c r="AE1597" i="7"/>
  <c r="AE1521" i="7"/>
  <c r="AE1446" i="7"/>
  <c r="AE1292" i="7"/>
  <c r="AD1293" i="7"/>
  <c r="AD902" i="7"/>
  <c r="AE981" i="7"/>
  <c r="AE902" i="7"/>
  <c r="AE823" i="7"/>
  <c r="AD283" i="7"/>
  <c r="AE283" i="7"/>
  <c r="AE672" i="7"/>
  <c r="AE597" i="7"/>
  <c r="AE518" i="7"/>
  <c r="AD133" i="7"/>
  <c r="AE133" i="7"/>
  <c r="AE673" i="7"/>
  <c r="W1881" i="7"/>
  <c r="W1893" i="7"/>
  <c r="W1974" i="7"/>
  <c r="W2582" i="7"/>
  <c r="W2657" i="7"/>
  <c r="W2658" i="7"/>
  <c r="W2506" i="7"/>
  <c r="W2429" i="7"/>
  <c r="W2354" i="7"/>
  <c r="W2050" i="7"/>
  <c r="W2048" i="7"/>
  <c r="W2279" i="7"/>
  <c r="W2051" i="7"/>
  <c r="W2127" i="7"/>
  <c r="W2049" i="7"/>
  <c r="W2052" i="7"/>
  <c r="W2202" i="7"/>
  <c r="W1672" i="7"/>
  <c r="W1671" i="7"/>
  <c r="W1670" i="7"/>
  <c r="W1673" i="7"/>
  <c r="W1669" i="7"/>
  <c r="E18" i="16"/>
  <c r="E38" i="16"/>
  <c r="W1897" i="7"/>
  <c r="W2351" i="7"/>
  <c r="W1867" i="7"/>
  <c r="W1972" i="7"/>
  <c r="E42" i="16"/>
  <c r="W1894" i="7"/>
  <c r="W1895" i="7"/>
  <c r="W1833" i="7"/>
  <c r="W2151" i="7"/>
  <c r="W2277" i="7"/>
  <c r="AB2279" i="7"/>
  <c r="U2582" i="7"/>
  <c r="U2657" i="7"/>
  <c r="U2658" i="7"/>
  <c r="U2506" i="7"/>
  <c r="U2429" i="7"/>
  <c r="U2354" i="7"/>
  <c r="AB2582" i="7"/>
  <c r="AB2658" i="7"/>
  <c r="AB2354" i="7"/>
  <c r="AB2202" i="7"/>
  <c r="U2048" i="7"/>
  <c r="U2051" i="7"/>
  <c r="AB2429" i="7"/>
  <c r="U2279" i="7"/>
  <c r="U2127" i="7"/>
  <c r="U2049" i="7"/>
  <c r="U2202" i="7"/>
  <c r="AB2127" i="7"/>
  <c r="AB2506" i="7"/>
  <c r="U2052" i="7"/>
  <c r="AB2657" i="7"/>
  <c r="U2050" i="7"/>
  <c r="AB1901" i="7"/>
  <c r="U1670" i="7"/>
  <c r="AB1290" i="7"/>
  <c r="AB1292" i="7"/>
  <c r="AB1294" i="7"/>
  <c r="U1673" i="7"/>
  <c r="AB1673" i="7"/>
  <c r="U1669" i="7"/>
  <c r="U1671" i="7"/>
  <c r="AB1291" i="7"/>
  <c r="U1672" i="7"/>
  <c r="AB1293" i="7"/>
  <c r="AB981" i="7"/>
  <c r="AB283" i="7"/>
  <c r="AB902" i="7"/>
  <c r="AB133" i="7"/>
  <c r="W1832" i="7"/>
  <c r="BO516" i="7"/>
  <c r="E34" i="16"/>
  <c r="V125" i="7"/>
  <c r="AC112" i="7"/>
  <c r="V63" i="7"/>
  <c r="V656" i="7"/>
  <c r="V627" i="7"/>
  <c r="AC624" i="7"/>
  <c r="AC641" i="7"/>
  <c r="AC622" i="7"/>
  <c r="V609" i="7"/>
  <c r="AC650" i="7"/>
  <c r="AC665" i="7"/>
  <c r="AC654" i="7"/>
  <c r="AC626" i="7"/>
  <c r="V618" i="7"/>
  <c r="AC611" i="7"/>
  <c r="AC609" i="7"/>
  <c r="AC639" i="7"/>
  <c r="AC614" i="7"/>
  <c r="AC630" i="7"/>
  <c r="V619" i="7"/>
  <c r="V614" i="7"/>
  <c r="AC71" i="7"/>
  <c r="V66" i="7"/>
  <c r="V84" i="7"/>
  <c r="AC128" i="7"/>
  <c r="V83" i="7"/>
  <c r="V85" i="7"/>
  <c r="AC96" i="7"/>
  <c r="AC2487" i="7"/>
  <c r="W1776" i="7"/>
  <c r="W1778" i="7"/>
  <c r="W1541" i="7"/>
  <c r="W509" i="7"/>
  <c r="W1775" i="7"/>
  <c r="W1789" i="7"/>
  <c r="W1602" i="7"/>
  <c r="W1625" i="7"/>
  <c r="W1768" i="7"/>
  <c r="W1802" i="7"/>
  <c r="W1737" i="7"/>
  <c r="W1630" i="7"/>
  <c r="W1565" i="7"/>
  <c r="W1701" i="7"/>
  <c r="W1764" i="7"/>
  <c r="W1767" i="7"/>
  <c r="W1782" i="7"/>
  <c r="W1735" i="7"/>
  <c r="W1710" i="7"/>
  <c r="W1713" i="7"/>
  <c r="W1556" i="7"/>
  <c r="W1725" i="7"/>
  <c r="W1649" i="7"/>
  <c r="W1567" i="7"/>
  <c r="W1730" i="7"/>
  <c r="W1583" i="7"/>
  <c r="W1711" i="7"/>
  <c r="W1558" i="7"/>
  <c r="W1261" i="7"/>
  <c r="W557" i="7"/>
  <c r="W470" i="7"/>
  <c r="W579" i="7"/>
  <c r="W503" i="7"/>
  <c r="W473" i="7"/>
  <c r="W1589" i="7"/>
  <c r="W1814" i="7"/>
  <c r="W1779" i="7"/>
  <c r="W1777" i="7"/>
  <c r="W1582" i="7"/>
  <c r="W1693" i="7"/>
  <c r="W1812" i="7"/>
  <c r="W1759" i="7"/>
  <c r="W1773" i="7"/>
  <c r="W1572" i="7"/>
  <c r="W1810" i="7"/>
  <c r="W1787" i="7"/>
  <c r="W1786" i="7"/>
  <c r="W1714" i="7"/>
  <c r="W1586" i="7"/>
  <c r="W1549" i="7"/>
  <c r="W1685" i="7"/>
  <c r="W1808" i="7"/>
  <c r="W1754" i="7"/>
  <c r="W1809" i="7"/>
  <c r="W1766" i="7"/>
  <c r="W1694" i="7"/>
  <c r="W1584" i="7"/>
  <c r="W1561" i="7"/>
  <c r="W1697" i="7"/>
  <c r="W1540" i="7"/>
  <c r="W1551" i="7"/>
  <c r="W1712" i="7"/>
  <c r="W1695" i="7"/>
  <c r="W1542" i="7"/>
  <c r="W1224" i="7"/>
  <c r="W541" i="7"/>
  <c r="W454" i="7"/>
  <c r="W564" i="7"/>
  <c r="W1763" i="7"/>
  <c r="W1761" i="7"/>
  <c r="W1739" i="7"/>
  <c r="W1805" i="7"/>
  <c r="W1718" i="7"/>
  <c r="W1553" i="7"/>
  <c r="W1771" i="7"/>
  <c r="W1785" i="7"/>
  <c r="W1698" i="7"/>
  <c r="W1578" i="7"/>
  <c r="W1533" i="7"/>
  <c r="W1588" i="7"/>
  <c r="W1799" i="7"/>
  <c r="W1803" i="7"/>
  <c r="W1781" i="7"/>
  <c r="W1726" i="7"/>
  <c r="W1678" i="7"/>
  <c r="W1545" i="7"/>
  <c r="W1681" i="7"/>
  <c r="W1734" i="7"/>
  <c r="W1708" i="7"/>
  <c r="W1581" i="7"/>
  <c r="W1548" i="7"/>
  <c r="W1688" i="7"/>
  <c r="W1563" i="7"/>
  <c r="W1679" i="7"/>
  <c r="W1278" i="7"/>
  <c r="W585" i="7"/>
  <c r="W525" i="7"/>
  <c r="W444" i="7"/>
  <c r="W548" i="7"/>
  <c r="W1816" i="7"/>
  <c r="W1815" i="7"/>
  <c r="W1792" i="7"/>
  <c r="W1794" i="7"/>
  <c r="W1724" i="7"/>
  <c r="W1557" i="7"/>
  <c r="W1788" i="7"/>
  <c r="W1790" i="7"/>
  <c r="W1702" i="7"/>
  <c r="W1705" i="7"/>
  <c r="W1784" i="7"/>
  <c r="W1753" i="7"/>
  <c r="W1769" i="7"/>
  <c r="W1682" i="7"/>
  <c r="W1717" i="7"/>
  <c r="W1780" i="7"/>
  <c r="W1783" i="7"/>
  <c r="W1800" i="7"/>
  <c r="W1765" i="7"/>
  <c r="W1655" i="7"/>
  <c r="W1575" i="7"/>
  <c r="W1529" i="7"/>
  <c r="W1633" i="7"/>
  <c r="W1692" i="7"/>
  <c r="W1526" i="7"/>
  <c r="W1608" i="7"/>
  <c r="W1543" i="7"/>
  <c r="W1635" i="7"/>
  <c r="W486" i="7"/>
  <c r="W532" i="7"/>
  <c r="AX2201" i="7" l="1"/>
  <c r="AW1595" i="7"/>
  <c r="AB1135" i="7"/>
  <c r="U1069" i="7"/>
  <c r="U1067" i="7"/>
  <c r="AB683" i="7"/>
  <c r="AD845" i="7"/>
  <c r="AD849" i="7"/>
  <c r="AD2393" i="7"/>
  <c r="AD2370" i="7"/>
  <c r="AD2416" i="7"/>
  <c r="AD2385" i="7"/>
  <c r="AD2387" i="7"/>
  <c r="AD2376" i="7"/>
  <c r="AD2600" i="7"/>
  <c r="AD2112" i="7"/>
  <c r="AD2646" i="7"/>
  <c r="AD2113" i="7"/>
  <c r="AD1573" i="7"/>
  <c r="AD2640" i="7"/>
  <c r="AD1582" i="7"/>
  <c r="AD1408" i="7"/>
  <c r="AD1695" i="7"/>
  <c r="AD2585" i="7"/>
  <c r="AD1242" i="7"/>
  <c r="AD1716" i="7"/>
  <c r="AD1578" i="7"/>
  <c r="AD1272" i="7"/>
  <c r="AD2102" i="7"/>
  <c r="AD2358" i="7"/>
  <c r="AD2368" i="7"/>
  <c r="AD1566" i="7"/>
  <c r="AD2588" i="7"/>
  <c r="AD1542" i="7"/>
  <c r="AD2622" i="7"/>
  <c r="AD2619" i="7"/>
  <c r="AD2071" i="7"/>
  <c r="AD2375" i="7"/>
  <c r="AD1734" i="7"/>
  <c r="AD1386" i="7"/>
  <c r="U1132" i="7"/>
  <c r="AX2503" i="7"/>
  <c r="AD1135" i="7"/>
  <c r="U1087" i="7"/>
  <c r="W1133" i="7"/>
  <c r="W184" i="7"/>
  <c r="BO184" i="7" s="1"/>
  <c r="AD592" i="7"/>
  <c r="AB684" i="7"/>
  <c r="AB697" i="7"/>
  <c r="AD2597" i="7"/>
  <c r="AD2587" i="7"/>
  <c r="AD2594" i="7"/>
  <c r="AD1417" i="7"/>
  <c r="AD2642" i="7"/>
  <c r="AD2648" i="7"/>
  <c r="AD1397" i="7"/>
  <c r="AD2608" i="7"/>
  <c r="AD1697" i="7"/>
  <c r="AD124" i="7"/>
  <c r="AD1688" i="7"/>
  <c r="AD1427" i="7"/>
  <c r="AD1730" i="7"/>
  <c r="AD1413" i="7"/>
  <c r="AD1685" i="7"/>
  <c r="AD1374" i="7"/>
  <c r="AD2075" i="7"/>
  <c r="AD2602" i="7"/>
  <c r="AD1529" i="7"/>
  <c r="AD1563" i="7"/>
  <c r="AD1692" i="7"/>
  <c r="AD1686" i="7"/>
  <c r="AD1436" i="7"/>
  <c r="AD1565" i="7"/>
  <c r="AD1398" i="7"/>
  <c r="AB1134" i="7"/>
  <c r="AE1136" i="7"/>
  <c r="AW1136" i="7" s="1"/>
  <c r="U1082" i="7"/>
  <c r="AB705" i="7"/>
  <c r="AD863" i="7"/>
  <c r="AD2378" i="7"/>
  <c r="AD2391" i="7"/>
  <c r="AD2419" i="7"/>
  <c r="AD2395" i="7"/>
  <c r="AD2381" i="7"/>
  <c r="AD2591" i="7"/>
  <c r="AD2105" i="7"/>
  <c r="AD2624" i="7"/>
  <c r="AD1402" i="7"/>
  <c r="AD1554" i="7"/>
  <c r="AD2065" i="7"/>
  <c r="AD1376" i="7"/>
  <c r="AD1535" i="7"/>
  <c r="AD2565" i="7"/>
  <c r="AD1707" i="7"/>
  <c r="AD2086" i="7"/>
  <c r="AD2067" i="7"/>
  <c r="AD2108" i="7"/>
  <c r="AD2632" i="7"/>
  <c r="AD2107" i="7"/>
  <c r="AD1585" i="7"/>
  <c r="AD1715" i="7"/>
  <c r="AD2073" i="7"/>
  <c r="AD2089" i="7"/>
  <c r="AD1435" i="7"/>
  <c r="AD1728" i="7"/>
  <c r="AD1400" i="7"/>
  <c r="AD2083" i="7"/>
  <c r="AD1738" i="7"/>
  <c r="AD1681" i="7"/>
  <c r="AD1733" i="7"/>
  <c r="AW596" i="7"/>
  <c r="AE1134" i="7"/>
  <c r="AB1136" i="7"/>
  <c r="W1132" i="7"/>
  <c r="AD816" i="7"/>
  <c r="U738" i="7"/>
  <c r="AD2635" i="7"/>
  <c r="AD2103" i="7"/>
  <c r="AD1849" i="7"/>
  <c r="AD2084" i="7"/>
  <c r="AD1253" i="7"/>
  <c r="AD1717" i="7"/>
  <c r="AD1532" i="7"/>
  <c r="AD1261" i="7"/>
  <c r="AD2109" i="7"/>
  <c r="AD2070" i="7"/>
  <c r="AD1729" i="7"/>
  <c r="AD2599" i="7"/>
  <c r="AD1539" i="7"/>
  <c r="AD1586" i="7"/>
  <c r="AD1702" i="7"/>
  <c r="AD1553" i="7"/>
  <c r="AD1534" i="7"/>
  <c r="AD1587" i="7"/>
  <c r="AD2607" i="7"/>
  <c r="AD1383" i="7"/>
  <c r="AD1375" i="7"/>
  <c r="AD2072" i="7"/>
  <c r="AD1380" i="7"/>
  <c r="AD1533" i="7"/>
  <c r="AD1579" i="7"/>
  <c r="W806" i="7"/>
  <c r="U1081" i="7"/>
  <c r="U1086" i="7"/>
  <c r="W1134" i="7"/>
  <c r="W757" i="7"/>
  <c r="U816" i="7"/>
  <c r="AB695" i="7"/>
  <c r="AD2096" i="7"/>
  <c r="AD2055" i="7"/>
  <c r="AD2590" i="7"/>
  <c r="AD1891" i="7"/>
  <c r="AD1430" i="7"/>
  <c r="AD2087" i="7"/>
  <c r="AD2092" i="7"/>
  <c r="AD1527" i="7"/>
  <c r="AD1410" i="7"/>
  <c r="AD664" i="7"/>
  <c r="AD1381" i="7"/>
  <c r="AD1832" i="7"/>
  <c r="AD1393" i="7"/>
  <c r="AD2534" i="7"/>
  <c r="AD2060" i="7"/>
  <c r="AD2058" i="7"/>
  <c r="AD2615" i="7"/>
  <c r="AD1531" i="7"/>
  <c r="AD2638" i="7"/>
  <c r="AD125" i="7"/>
  <c r="AD1710" i="7"/>
  <c r="AD1676" i="7"/>
  <c r="AD2611" i="7"/>
  <c r="AD1735" i="7"/>
  <c r="AD1433" i="7"/>
  <c r="AD1567" i="7"/>
  <c r="U1065" i="7"/>
  <c r="AW1900" i="7"/>
  <c r="W813" i="7"/>
  <c r="U1134" i="7"/>
  <c r="U1076" i="7"/>
  <c r="U761" i="7"/>
  <c r="V1690" i="7"/>
  <c r="U760" i="7"/>
  <c r="U708" i="7"/>
  <c r="AE352" i="7"/>
  <c r="AD354" i="7"/>
  <c r="AD360" i="7"/>
  <c r="W772" i="7"/>
  <c r="AE354" i="7"/>
  <c r="U432" i="7"/>
  <c r="U1133" i="7"/>
  <c r="AB1132" i="7"/>
  <c r="AB361" i="7"/>
  <c r="AW1369" i="7"/>
  <c r="AW1444" i="7"/>
  <c r="W1063" i="7"/>
  <c r="AE1135" i="7"/>
  <c r="W1131" i="7"/>
  <c r="U1074" i="7"/>
  <c r="AE1131" i="7"/>
  <c r="U1078" i="7"/>
  <c r="W1136" i="7"/>
  <c r="BN1136" i="7" s="1"/>
  <c r="U360" i="7"/>
  <c r="U290" i="7"/>
  <c r="U354" i="7"/>
  <c r="U289" i="7"/>
  <c r="AE205" i="7"/>
  <c r="AX205" i="7" s="1"/>
  <c r="AB357" i="7"/>
  <c r="AD357" i="7"/>
  <c r="U156" i="7"/>
  <c r="W311" i="7"/>
  <c r="U819" i="7"/>
  <c r="AD355" i="7"/>
  <c r="AE358" i="7"/>
  <c r="AB360" i="7"/>
  <c r="W815" i="7"/>
  <c r="W179" i="7"/>
  <c r="AE361" i="7"/>
  <c r="U1072" i="7"/>
  <c r="U1089" i="7"/>
  <c r="W1081" i="7"/>
  <c r="W1068" i="7"/>
  <c r="U1079" i="7"/>
  <c r="U1090" i="7"/>
  <c r="U1070" i="7"/>
  <c r="U303" i="7"/>
  <c r="U294" i="7"/>
  <c r="U288" i="7"/>
  <c r="U305" i="7"/>
  <c r="U146" i="7"/>
  <c r="U752" i="7"/>
  <c r="U302" i="7"/>
  <c r="AB432" i="7"/>
  <c r="AE1852" i="7"/>
  <c r="AE2375" i="7"/>
  <c r="AE2398" i="7"/>
  <c r="AE2360" i="7"/>
  <c r="AE1273" i="7"/>
  <c r="AE2548" i="7"/>
  <c r="AE2368" i="7"/>
  <c r="AE2416" i="7"/>
  <c r="AE1680" i="7"/>
  <c r="AE1395" i="7"/>
  <c r="AE2371" i="7"/>
  <c r="AE1327" i="7"/>
  <c r="AE1455" i="7"/>
  <c r="AE1483" i="7"/>
  <c r="AE1651" i="7"/>
  <c r="AE1604" i="7"/>
  <c r="AE1800" i="7"/>
  <c r="AE1766" i="7"/>
  <c r="AE1784" i="7"/>
  <c r="AE959" i="7"/>
  <c r="AE1799" i="7"/>
  <c r="AE1507" i="7"/>
  <c r="AE1471" i="7"/>
  <c r="AE1333" i="7"/>
  <c r="AE1323" i="7"/>
  <c r="AE1500" i="7"/>
  <c r="AX1500" i="7" s="1"/>
  <c r="AE1640" i="7"/>
  <c r="AE1481" i="7"/>
  <c r="AE1665" i="7"/>
  <c r="AE1315" i="7"/>
  <c r="AE1438" i="7"/>
  <c r="AE2599" i="7"/>
  <c r="AE1993" i="7"/>
  <c r="AE1999" i="7"/>
  <c r="AE1994" i="7"/>
  <c r="AE2015" i="7"/>
  <c r="AE2033" i="7"/>
  <c r="AE2014" i="7"/>
  <c r="AE1954" i="7"/>
  <c r="AE1939" i="7"/>
  <c r="AE1921" i="7"/>
  <c r="AE1905" i="7"/>
  <c r="AE1930" i="7"/>
  <c r="AE1906" i="7"/>
  <c r="AF1906" i="7" s="1"/>
  <c r="AE1909" i="7"/>
  <c r="AE1955" i="7"/>
  <c r="AE1945" i="7"/>
  <c r="AG1945" i="7" s="1"/>
  <c r="AE1925" i="7"/>
  <c r="AE1959" i="7"/>
  <c r="AE2169" i="7"/>
  <c r="AE2180" i="7"/>
  <c r="AE2157" i="7"/>
  <c r="AH2157" i="7" s="1"/>
  <c r="AE2184" i="7"/>
  <c r="AE2185" i="7"/>
  <c r="AE2147" i="7"/>
  <c r="AG2147" i="7" s="1"/>
  <c r="AE2138" i="7"/>
  <c r="AE2148" i="7"/>
  <c r="AE2141" i="7"/>
  <c r="AE2131" i="7"/>
  <c r="AE2260" i="7"/>
  <c r="AH2260" i="7" s="1"/>
  <c r="AE2210" i="7"/>
  <c r="AE2247" i="7"/>
  <c r="AE2230" i="7"/>
  <c r="AE2221" i="7"/>
  <c r="AE2263" i="7"/>
  <c r="AE2262" i="7"/>
  <c r="AE2244" i="7"/>
  <c r="AE2236" i="7"/>
  <c r="AF2236" i="7" s="1"/>
  <c r="AE2295" i="7"/>
  <c r="AE2287" i="7"/>
  <c r="AE243" i="7"/>
  <c r="AE2392" i="7"/>
  <c r="AE2594" i="7"/>
  <c r="AE2605" i="7"/>
  <c r="AE2088" i="7"/>
  <c r="AE1386" i="7"/>
  <c r="AE1712" i="7"/>
  <c r="AE1737" i="7"/>
  <c r="AE1701" i="7"/>
  <c r="AE1809" i="7"/>
  <c r="AE1785" i="7"/>
  <c r="AE1778" i="7"/>
  <c r="AE1759" i="7"/>
  <c r="AE1783" i="7"/>
  <c r="AE1621" i="7"/>
  <c r="AE1611" i="7"/>
  <c r="AE1641" i="7"/>
  <c r="AE1758" i="7"/>
  <c r="AE1308" i="7"/>
  <c r="AE1502" i="7"/>
  <c r="AE1490" i="7"/>
  <c r="AE894" i="7"/>
  <c r="AE2363" i="7"/>
  <c r="AE2635" i="7"/>
  <c r="AE2549" i="7"/>
  <c r="AE2364" i="7"/>
  <c r="AE2029" i="7"/>
  <c r="AE1997" i="7"/>
  <c r="AE1985" i="7"/>
  <c r="AE2031" i="7"/>
  <c r="AE2018" i="7"/>
  <c r="AE1996" i="7"/>
  <c r="AE280" i="7"/>
  <c r="AE1944" i="7"/>
  <c r="AE1967" i="7"/>
  <c r="AE1946" i="7"/>
  <c r="AE1931" i="7"/>
  <c r="AE1923" i="7"/>
  <c r="AF1923" i="7" s="1"/>
  <c r="AE1965" i="7"/>
  <c r="AE1951" i="7"/>
  <c r="AE1910" i="7"/>
  <c r="AE2163" i="7"/>
  <c r="AE2186" i="7"/>
  <c r="AE2190" i="7"/>
  <c r="AE2164" i="7"/>
  <c r="AE2162" i="7"/>
  <c r="AG2162" i="7" s="1"/>
  <c r="AE2160" i="7"/>
  <c r="AE2225" i="7"/>
  <c r="AE2212" i="7"/>
  <c r="AE2226" i="7"/>
  <c r="AE2249" i="7"/>
  <c r="AE2235" i="7"/>
  <c r="AE2207" i="7"/>
  <c r="AE2266" i="7"/>
  <c r="AH2266" i="7" s="1"/>
  <c r="AE2324" i="7"/>
  <c r="AE2297" i="7"/>
  <c r="AE1882" i="7"/>
  <c r="AE1892" i="7"/>
  <c r="AE1832" i="7"/>
  <c r="AE1434" i="7"/>
  <c r="AE1276" i="7"/>
  <c r="AE1427" i="7"/>
  <c r="AE1780" i="7"/>
  <c r="AE1805" i="7"/>
  <c r="AE1810" i="7"/>
  <c r="AE1794" i="7"/>
  <c r="AE1786" i="7"/>
  <c r="AE1782" i="7"/>
  <c r="AE1764" i="7"/>
  <c r="AE932" i="7"/>
  <c r="AE1332" i="7"/>
  <c r="AE1618" i="7"/>
  <c r="AE1631" i="7"/>
  <c r="AE1349" i="7"/>
  <c r="AE1656" i="7"/>
  <c r="AE1615" i="7"/>
  <c r="AE1816" i="7"/>
  <c r="AE1589" i="7"/>
  <c r="AE2558" i="7"/>
  <c r="AE2367" i="7"/>
  <c r="AE2585" i="7"/>
  <c r="AE2034" i="7"/>
  <c r="AE1981" i="7"/>
  <c r="AE1998" i="7"/>
  <c r="AE1983" i="7"/>
  <c r="AE2020" i="7"/>
  <c r="AE1995" i="7"/>
  <c r="AE1982" i="7"/>
  <c r="AE1953" i="7"/>
  <c r="AE1912" i="7"/>
  <c r="AE1932" i="7"/>
  <c r="AF1932" i="7" s="1"/>
  <c r="AE1952" i="7"/>
  <c r="AE1947" i="7"/>
  <c r="AE1943" i="7"/>
  <c r="AE1918" i="7"/>
  <c r="AE1919" i="7"/>
  <c r="AE1964" i="7"/>
  <c r="AW1964" i="7" s="1"/>
  <c r="AE2161" i="7"/>
  <c r="AE2191" i="7"/>
  <c r="AX2191" i="7" s="1"/>
  <c r="AE2177" i="7"/>
  <c r="AE2149" i="7"/>
  <c r="AE2152" i="7"/>
  <c r="AE2139" i="7"/>
  <c r="AE2183" i="7"/>
  <c r="AE2130" i="7"/>
  <c r="AE2136" i="7"/>
  <c r="AE2146" i="7"/>
  <c r="AH2146" i="7" s="1"/>
  <c r="AE2219" i="7"/>
  <c r="AE2214" i="7"/>
  <c r="AE2229" i="7"/>
  <c r="AE2265" i="7"/>
  <c r="AE2232" i="7"/>
  <c r="AE2233" i="7"/>
  <c r="AE2270" i="7"/>
  <c r="AE2231" i="7"/>
  <c r="AG2231" i="7" s="1"/>
  <c r="AE2222" i="7"/>
  <c r="AE2213" i="7"/>
  <c r="AE2208" i="7"/>
  <c r="AE2293" i="7"/>
  <c r="AE2322" i="7"/>
  <c r="AE2296" i="7"/>
  <c r="AE2310" i="7"/>
  <c r="AE2340" i="7"/>
  <c r="AW2340" i="7" s="1"/>
  <c r="AE2391" i="7"/>
  <c r="AE2641" i="7"/>
  <c r="AE1839" i="7"/>
  <c r="AE2610" i="7"/>
  <c r="AE2607" i="7"/>
  <c r="AE2539" i="7"/>
  <c r="AE1380" i="7"/>
  <c r="AE2623" i="7"/>
  <c r="AE1489" i="7"/>
  <c r="AE1652" i="7"/>
  <c r="AE1639" i="7"/>
  <c r="AE1787" i="7"/>
  <c r="AE1768" i="7"/>
  <c r="AE1466" i="7"/>
  <c r="AE1317" i="7"/>
  <c r="AE1806" i="7"/>
  <c r="AE1803" i="7"/>
  <c r="AE1625" i="7"/>
  <c r="AE1812" i="7"/>
  <c r="AE1813" i="7"/>
  <c r="AE1475" i="7"/>
  <c r="AE1789" i="7"/>
  <c r="AE1319" i="7"/>
  <c r="AE1463" i="7"/>
  <c r="AE973" i="7"/>
  <c r="AE665" i="7"/>
  <c r="AE2396" i="7"/>
  <c r="AE2602" i="7"/>
  <c r="AE2021" i="7"/>
  <c r="AE2038" i="7"/>
  <c r="AE1989" i="7"/>
  <c r="AE1986" i="7"/>
  <c r="AE2001" i="7"/>
  <c r="AE2004" i="7"/>
  <c r="AE2040" i="7"/>
  <c r="AE2023" i="7"/>
  <c r="AE1915" i="7"/>
  <c r="AE1937" i="7"/>
  <c r="AE1934" i="7"/>
  <c r="AE1961" i="7"/>
  <c r="AE1966" i="7"/>
  <c r="AE2172" i="7"/>
  <c r="AH2172" i="7" s="1"/>
  <c r="AE2134" i="7"/>
  <c r="AE2193" i="7"/>
  <c r="AE2168" i="7"/>
  <c r="AE2227" i="7"/>
  <c r="AE2241" i="7"/>
  <c r="AE2245" i="7"/>
  <c r="AE2399" i="7"/>
  <c r="AE1530" i="7"/>
  <c r="AE2108" i="7"/>
  <c r="AE2510" i="7"/>
  <c r="AE2085" i="7"/>
  <c r="AE1387" i="7"/>
  <c r="AE1828" i="7"/>
  <c r="AE2640" i="7"/>
  <c r="AE1528" i="7"/>
  <c r="AE1352" i="7"/>
  <c r="AE1482" i="7"/>
  <c r="AE1622" i="7"/>
  <c r="AE1815" i="7"/>
  <c r="AE1801" i="7"/>
  <c r="AE1767" i="7"/>
  <c r="AE1814" i="7"/>
  <c r="AE1808" i="7"/>
  <c r="AE1316" i="7"/>
  <c r="AE1623" i="7"/>
  <c r="AE1311" i="7"/>
  <c r="AE1456" i="7"/>
  <c r="AE1807" i="7"/>
  <c r="AE1608" i="7"/>
  <c r="AF1608" i="7" s="1"/>
  <c r="AE1602" i="7"/>
  <c r="AE1634" i="7"/>
  <c r="AE1790" i="7"/>
  <c r="AE971" i="7"/>
  <c r="AE2649" i="7"/>
  <c r="AE125" i="7"/>
  <c r="AE2530" i="7"/>
  <c r="AE2012" i="7"/>
  <c r="AE1988" i="7"/>
  <c r="AE2007" i="7"/>
  <c r="AE2022" i="7"/>
  <c r="AE2039" i="7"/>
  <c r="AE2003" i="7"/>
  <c r="AE2043" i="7"/>
  <c r="AE1991" i="7"/>
  <c r="AE2017" i="7"/>
  <c r="AE1957" i="7"/>
  <c r="AE1960" i="7"/>
  <c r="AE1907" i="7"/>
  <c r="AE1924" i="7"/>
  <c r="AF1924" i="7" s="1"/>
  <c r="AE1928" i="7"/>
  <c r="AE1904" i="7"/>
  <c r="AE1914" i="7"/>
  <c r="AE2151" i="7"/>
  <c r="AE2153" i="7"/>
  <c r="AE2154" i="7"/>
  <c r="AE2142" i="7"/>
  <c r="AE2167" i="7"/>
  <c r="AF2167" i="7" s="1"/>
  <c r="AE2132" i="7"/>
  <c r="AE2182" i="7"/>
  <c r="AE2188" i="7"/>
  <c r="AX2188" i="7" s="1"/>
  <c r="AE2238" i="7"/>
  <c r="AE2228" i="7"/>
  <c r="AE2243" i="7"/>
  <c r="AE2234" i="7"/>
  <c r="AE2220" i="7"/>
  <c r="AH2220" i="7" s="1"/>
  <c r="AE2268" i="7"/>
  <c r="AE2254" i="7"/>
  <c r="AE2259" i="7"/>
  <c r="AW2259" i="7" s="1"/>
  <c r="AE2206" i="7"/>
  <c r="AE2314" i="7"/>
  <c r="AE2343" i="7"/>
  <c r="AE2291" i="7"/>
  <c r="AE2325" i="7"/>
  <c r="AH2325" i="7" s="1"/>
  <c r="AB359" i="7"/>
  <c r="AW1442" i="7"/>
  <c r="AD1131" i="7"/>
  <c r="U1131" i="7"/>
  <c r="U1136" i="7"/>
  <c r="AE1132" i="7"/>
  <c r="U1073" i="7"/>
  <c r="U1068" i="7"/>
  <c r="U1071" i="7"/>
  <c r="U308" i="7"/>
  <c r="U307" i="7"/>
  <c r="U293" i="7"/>
  <c r="U1135" i="7"/>
  <c r="U301" i="7"/>
  <c r="U300" i="7"/>
  <c r="W161" i="7"/>
  <c r="AB356" i="7"/>
  <c r="U356" i="7"/>
  <c r="AD358" i="7"/>
  <c r="AB816" i="7"/>
  <c r="U435" i="7"/>
  <c r="AC1845" i="7"/>
  <c r="AD361" i="7"/>
  <c r="W1115" i="7"/>
  <c r="U1091" i="7"/>
  <c r="W1090" i="7"/>
  <c r="U1063" i="7"/>
  <c r="AE1133" i="7"/>
  <c r="U1085" i="7"/>
  <c r="U1083" i="7"/>
  <c r="AD1137" i="7"/>
  <c r="U298" i="7"/>
  <c r="AD207" i="7"/>
  <c r="W1091" i="7"/>
  <c r="U159" i="7"/>
  <c r="AE359" i="7"/>
  <c r="U296" i="7"/>
  <c r="U150" i="7"/>
  <c r="W353" i="7"/>
  <c r="U306" i="7"/>
  <c r="AE356" i="7"/>
  <c r="AD1133" i="7"/>
  <c r="AB821" i="7"/>
  <c r="U138" i="7"/>
  <c r="AB353" i="7"/>
  <c r="U304" i="7"/>
  <c r="S287" i="7"/>
  <c r="T287" i="7" s="1"/>
  <c r="AC354" i="7" s="1"/>
  <c r="AE357" i="7"/>
  <c r="AF357" i="7" s="1"/>
  <c r="AD359" i="7"/>
  <c r="U359" i="7"/>
  <c r="AB355" i="7"/>
  <c r="U358" i="7"/>
  <c r="AB435" i="7"/>
  <c r="U353" i="7"/>
  <c r="AX900" i="7"/>
  <c r="AC1830" i="7"/>
  <c r="AE1138" i="7"/>
  <c r="AD1134" i="7"/>
  <c r="U1088" i="7"/>
  <c r="AE1137" i="7"/>
  <c r="AW1137" i="7" s="1"/>
  <c r="U1080" i="7"/>
  <c r="U1075" i="7"/>
  <c r="U1064" i="7"/>
  <c r="U1137" i="7"/>
  <c r="W1129" i="7"/>
  <c r="AE360" i="7"/>
  <c r="AX360" i="7" s="1"/>
  <c r="U309" i="7"/>
  <c r="U1077" i="7"/>
  <c r="U291" i="7"/>
  <c r="W351" i="7"/>
  <c r="AB436" i="7"/>
  <c r="AB1131" i="7"/>
  <c r="U373" i="7"/>
  <c r="AD1132" i="7"/>
  <c r="U352" i="7"/>
  <c r="AD2601" i="7"/>
  <c r="U1878" i="7"/>
  <c r="AD2628" i="7"/>
  <c r="AD2052" i="7"/>
  <c r="AD1537" i="7"/>
  <c r="AD1544" i="7"/>
  <c r="AD1732" i="7"/>
  <c r="AD1883" i="7"/>
  <c r="AD1541" i="7"/>
  <c r="AD1581" i="7"/>
  <c r="AD1526" i="7"/>
  <c r="AD2111" i="7"/>
  <c r="AW360" i="7"/>
  <c r="W2115" i="7"/>
  <c r="W221" i="7"/>
  <c r="W1518" i="7"/>
  <c r="X1518" i="7" s="1"/>
  <c r="W1312" i="7"/>
  <c r="W1453" i="7"/>
  <c r="W238" i="7"/>
  <c r="W1511" i="7"/>
  <c r="W1358" i="7"/>
  <c r="W1502" i="7"/>
  <c r="W2534" i="7"/>
  <c r="W1364" i="7"/>
  <c r="W1652" i="7"/>
  <c r="W228" i="7"/>
  <c r="W1311" i="7"/>
  <c r="W1640" i="7"/>
  <c r="W2547" i="7"/>
  <c r="W114" i="7"/>
  <c r="W2569" i="7"/>
  <c r="BO2569" i="7" s="1"/>
  <c r="W2540" i="7"/>
  <c r="W279" i="7"/>
  <c r="W1907" i="7"/>
  <c r="W2130" i="7"/>
  <c r="W2196" i="7"/>
  <c r="W2492" i="7"/>
  <c r="W726" i="7"/>
  <c r="W663" i="7"/>
  <c r="W103" i="7"/>
  <c r="W604" i="7"/>
  <c r="W1382" i="7"/>
  <c r="W1539" i="7"/>
  <c r="W1744" i="7"/>
  <c r="W1538" i="7"/>
  <c r="W2390" i="7"/>
  <c r="W2563" i="7"/>
  <c r="BO2563" i="7" s="1"/>
  <c r="W2647" i="7"/>
  <c r="W296" i="7"/>
  <c r="W326" i="7"/>
  <c r="W292" i="7"/>
  <c r="W652" i="7"/>
  <c r="BO652" i="7" s="1"/>
  <c r="W608" i="7"/>
  <c r="W653" i="7"/>
  <c r="W2097" i="7"/>
  <c r="W978" i="7"/>
  <c r="W111" i="7"/>
  <c r="W2058" i="7"/>
  <c r="W117" i="7"/>
  <c r="W104" i="7"/>
  <c r="W1932" i="7"/>
  <c r="W1906" i="7"/>
  <c r="W1938" i="7"/>
  <c r="W1925" i="7"/>
  <c r="W2197" i="7"/>
  <c r="W2148" i="7"/>
  <c r="W2161" i="7"/>
  <c r="W2192" i="7"/>
  <c r="BO2192" i="7" s="1"/>
  <c r="W2166" i="7"/>
  <c r="W328" i="7"/>
  <c r="W2521" i="7"/>
  <c r="W2516" i="7"/>
  <c r="W2418" i="7"/>
  <c r="W1389" i="7"/>
  <c r="W1935" i="7"/>
  <c r="W2147" i="7"/>
  <c r="W2467" i="7"/>
  <c r="W725" i="7"/>
  <c r="W643" i="7"/>
  <c r="W85" i="7"/>
  <c r="W615" i="7"/>
  <c r="W1414" i="7"/>
  <c r="W1550" i="7"/>
  <c r="W1676" i="7"/>
  <c r="W1568" i="7"/>
  <c r="W2408" i="7"/>
  <c r="W2572" i="7"/>
  <c r="W2622" i="7"/>
  <c r="W2297" i="7"/>
  <c r="W312" i="7"/>
  <c r="W299" i="7"/>
  <c r="W336" i="7"/>
  <c r="W666" i="7"/>
  <c r="W613" i="7"/>
  <c r="W633" i="7"/>
  <c r="W281" i="7"/>
  <c r="W640" i="7"/>
  <c r="W81" i="7"/>
  <c r="W2068" i="7"/>
  <c r="W83" i="7"/>
  <c r="W130" i="7"/>
  <c r="W70" i="7"/>
  <c r="W71" i="7"/>
  <c r="W2076" i="7"/>
  <c r="W90" i="7"/>
  <c r="W100" i="7"/>
  <c r="W87" i="7"/>
  <c r="W1838" i="7"/>
  <c r="W1964" i="7"/>
  <c r="W1937" i="7"/>
  <c r="W1918" i="7"/>
  <c r="W2200" i="7"/>
  <c r="W2154" i="7"/>
  <c r="W2173" i="7"/>
  <c r="W2140" i="7"/>
  <c r="W2141" i="7"/>
  <c r="W2499" i="7"/>
  <c r="W303" i="7"/>
  <c r="W1852" i="7"/>
  <c r="W1841" i="7"/>
  <c r="W1846" i="7"/>
  <c r="W928" i="7"/>
  <c r="W977" i="7"/>
  <c r="BO977" i="7" s="1"/>
  <c r="W906" i="7"/>
  <c r="W650" i="7"/>
  <c r="W641" i="7"/>
  <c r="W632" i="7"/>
  <c r="W799" i="7"/>
  <c r="W768" i="7"/>
  <c r="W177" i="7"/>
  <c r="W150" i="7"/>
  <c r="W1412" i="7"/>
  <c r="W1442" i="7"/>
  <c r="BO1442" i="7" s="1"/>
  <c r="W1440" i="7"/>
  <c r="W1445" i="7"/>
  <c r="W1390" i="7"/>
  <c r="W1374" i="7"/>
  <c r="W1554" i="7"/>
  <c r="W1562" i="7"/>
  <c r="W1746" i="7"/>
  <c r="W1727" i="7"/>
  <c r="W294" i="7"/>
  <c r="W343" i="7"/>
  <c r="W2206" i="7"/>
  <c r="W357" i="7"/>
  <c r="W1973" i="7"/>
  <c r="BO1973" i="7" s="1"/>
  <c r="W2017" i="7"/>
  <c r="W2257" i="7"/>
  <c r="W2290" i="7"/>
  <c r="W327" i="7"/>
  <c r="W2515" i="7"/>
  <c r="W2535" i="7"/>
  <c r="W2376" i="7"/>
  <c r="W1439" i="7"/>
  <c r="W860" i="7"/>
  <c r="W1943" i="7"/>
  <c r="W1962" i="7"/>
  <c r="W2187" i="7"/>
  <c r="W642" i="7"/>
  <c r="W86" i="7"/>
  <c r="W1411" i="7"/>
  <c r="W1399" i="7"/>
  <c r="W1585" i="7"/>
  <c r="BN1585" i="7" s="1"/>
  <c r="W1700" i="7"/>
  <c r="W900" i="7"/>
  <c r="W2367" i="7"/>
  <c r="W2556" i="7"/>
  <c r="W2649" i="7"/>
  <c r="W315" i="7"/>
  <c r="W356" i="7"/>
  <c r="W329" i="7"/>
  <c r="W301" i="7"/>
  <c r="W651" i="7"/>
  <c r="W607" i="7"/>
  <c r="W280" i="7"/>
  <c r="W659" i="7"/>
  <c r="W619" i="7"/>
  <c r="W648" i="7"/>
  <c r="W120" i="7"/>
  <c r="W2550" i="7"/>
  <c r="W2184" i="7"/>
  <c r="W89" i="7"/>
  <c r="W74" i="7"/>
  <c r="W2579" i="7"/>
  <c r="W124" i="7"/>
  <c r="W115" i="7"/>
  <c r="W2094" i="7"/>
  <c r="W1961" i="7"/>
  <c r="W1914" i="7"/>
  <c r="W1957" i="7"/>
  <c r="W2163" i="7"/>
  <c r="W2183" i="7"/>
  <c r="W2182" i="7"/>
  <c r="W2137" i="7"/>
  <c r="W2170" i="7"/>
  <c r="W2470" i="7"/>
  <c r="W310" i="7"/>
  <c r="W349" i="7"/>
  <c r="W1863" i="7"/>
  <c r="W1866" i="7"/>
  <c r="W660" i="7"/>
  <c r="W662" i="7"/>
  <c r="W614" i="7"/>
  <c r="W667" i="7"/>
  <c r="BN667" i="7" s="1"/>
  <c r="W138" i="7"/>
  <c r="W767" i="7"/>
  <c r="W776" i="7"/>
  <c r="W355" i="7"/>
  <c r="W1416" i="7"/>
  <c r="W1404" i="7"/>
  <c r="W1436" i="7"/>
  <c r="W1386" i="7"/>
  <c r="W1424" i="7"/>
  <c r="W1544" i="7"/>
  <c r="W1532" i="7"/>
  <c r="W1577" i="7"/>
  <c r="BN1577" i="7" s="1"/>
  <c r="W1742" i="7"/>
  <c r="W1716" i="7"/>
  <c r="W342" i="7"/>
  <c r="W288" i="7"/>
  <c r="W339" i="7"/>
  <c r="W119" i="7"/>
  <c r="W1642" i="7"/>
  <c r="W2369" i="7"/>
  <c r="W885" i="7"/>
  <c r="W1940" i="7"/>
  <c r="W2131" i="7"/>
  <c r="W747" i="7"/>
  <c r="BO747" i="7" s="1"/>
  <c r="W376" i="7"/>
  <c r="W626" i="7"/>
  <c r="W129" i="7"/>
  <c r="W77" i="7"/>
  <c r="W1415" i="7"/>
  <c r="W1375" i="7"/>
  <c r="W1592" i="7"/>
  <c r="W1690" i="7"/>
  <c r="X1690" i="7" s="1"/>
  <c r="W2396" i="7"/>
  <c r="W2654" i="7"/>
  <c r="W2633" i="7"/>
  <c r="W350" i="7"/>
  <c r="W340" i="7"/>
  <c r="W637" i="7"/>
  <c r="W628" i="7"/>
  <c r="W654" i="7"/>
  <c r="BN654" i="7" s="1"/>
  <c r="W94" i="7"/>
  <c r="W620" i="7"/>
  <c r="W639" i="7"/>
  <c r="W624" i="7"/>
  <c r="W2652" i="7"/>
  <c r="BN2652" i="7" s="1"/>
  <c r="W102" i="7"/>
  <c r="W1915" i="7"/>
  <c r="W963" i="7"/>
  <c r="BO963" i="7" s="1"/>
  <c r="W2180" i="7"/>
  <c r="W2656" i="7"/>
  <c r="W132" i="7"/>
  <c r="W2070" i="7"/>
  <c r="W1975" i="7"/>
  <c r="W1955" i="7"/>
  <c r="W1953" i="7"/>
  <c r="W2172" i="7"/>
  <c r="W2169" i="7"/>
  <c r="W2194" i="7"/>
  <c r="W2185" i="7"/>
  <c r="W2193" i="7"/>
  <c r="W2476" i="7"/>
  <c r="W341" i="7"/>
  <c r="BO341" i="7" s="1"/>
  <c r="W1876" i="7"/>
  <c r="W1879" i="7"/>
  <c r="BN1879" i="7" s="1"/>
  <c r="W979" i="7"/>
  <c r="W976" i="7"/>
  <c r="W616" i="7"/>
  <c r="W655" i="7"/>
  <c r="W786" i="7"/>
  <c r="W803" i="7"/>
  <c r="W754" i="7"/>
  <c r="W337" i="7"/>
  <c r="BO337" i="7" s="1"/>
  <c r="W1423" i="7"/>
  <c r="W1425" i="7"/>
  <c r="W1438" i="7"/>
  <c r="BN1438" i="7" s="1"/>
  <c r="W1378" i="7"/>
  <c r="W1435" i="7"/>
  <c r="W1534" i="7"/>
  <c r="W1594" i="7"/>
  <c r="W1547" i="7"/>
  <c r="W1738" i="7"/>
  <c r="BN1738" i="7" s="1"/>
  <c r="W1743" i="7"/>
  <c r="W325" i="7"/>
  <c r="W317" i="7"/>
  <c r="W360" i="7"/>
  <c r="W239" i="7"/>
  <c r="W1996" i="7"/>
  <c r="W2240" i="7"/>
  <c r="W2253" i="7"/>
  <c r="W2544" i="7"/>
  <c r="W2565" i="7"/>
  <c r="W1403" i="7"/>
  <c r="W2136" i="7"/>
  <c r="W2168" i="7"/>
  <c r="W687" i="7"/>
  <c r="W649" i="7"/>
  <c r="BO649" i="7" s="1"/>
  <c r="W75" i="7"/>
  <c r="W436" i="7"/>
  <c r="BO436" i="7" s="1"/>
  <c r="W274" i="7"/>
  <c r="W1379" i="7"/>
  <c r="W1393" i="7"/>
  <c r="W1745" i="7"/>
  <c r="W1715" i="7"/>
  <c r="W2071" i="7"/>
  <c r="W2363" i="7"/>
  <c r="W2621" i="7"/>
  <c r="W307" i="7"/>
  <c r="W305" i="7"/>
  <c r="W298" i="7"/>
  <c r="W621" i="7"/>
  <c r="W240" i="7"/>
  <c r="W609" i="7"/>
  <c r="W2426" i="7"/>
  <c r="W2519" i="7"/>
  <c r="W1525" i="7"/>
  <c r="W895" i="7"/>
  <c r="W896" i="7"/>
  <c r="W2195" i="7"/>
  <c r="W677" i="7"/>
  <c r="W661" i="7"/>
  <c r="BO661" i="7" s="1"/>
  <c r="W65" i="7"/>
  <c r="W1413" i="7"/>
  <c r="W1427" i="7"/>
  <c r="W1566" i="7"/>
  <c r="X1566" i="7" s="1"/>
  <c r="W1741" i="7"/>
  <c r="BN1741" i="7" s="1"/>
  <c r="W1689" i="7"/>
  <c r="W2078" i="7"/>
  <c r="W2575" i="7"/>
  <c r="W2650" i="7"/>
  <c r="BN2650" i="7" s="1"/>
  <c r="W348" i="7"/>
  <c r="W319" i="7"/>
  <c r="W314" i="7"/>
  <c r="W212" i="7"/>
  <c r="W618" i="7"/>
  <c r="W630" i="7"/>
  <c r="W964" i="7"/>
  <c r="BO964" i="7" s="1"/>
  <c r="W848" i="7"/>
  <c r="W1963" i="7"/>
  <c r="W919" i="7"/>
  <c r="W84" i="7"/>
  <c r="W2532" i="7"/>
  <c r="W91" i="7"/>
  <c r="W80" i="7"/>
  <c r="W2578" i="7"/>
  <c r="W1911" i="7"/>
  <c r="W1926" i="7"/>
  <c r="W1916" i="7"/>
  <c r="W1947" i="7"/>
  <c r="W2179" i="7"/>
  <c r="BO2179" i="7" s="1"/>
  <c r="W2145" i="7"/>
  <c r="W2142" i="7"/>
  <c r="W2167" i="7"/>
  <c r="W2152" i="7"/>
  <c r="W2487" i="7"/>
  <c r="W330" i="7"/>
  <c r="W318" i="7"/>
  <c r="W627" i="7"/>
  <c r="W668" i="7"/>
  <c r="W753" i="7"/>
  <c r="W820" i="7"/>
  <c r="BN820" i="7" s="1"/>
  <c r="W789" i="7"/>
  <c r="W784" i="7"/>
  <c r="W2262" i="7"/>
  <c r="W1398" i="7"/>
  <c r="W1381" i="7"/>
  <c r="W1433" i="7"/>
  <c r="W1402" i="7"/>
  <c r="W1385" i="7"/>
  <c r="W1552" i="7"/>
  <c r="W1560" i="7"/>
  <c r="W1680" i="7"/>
  <c r="W1687" i="7"/>
  <c r="W1696" i="7"/>
  <c r="W359" i="7"/>
  <c r="BN359" i="7" s="1"/>
  <c r="W2242" i="7"/>
  <c r="W300" i="7"/>
  <c r="W304" i="7"/>
  <c r="W354" i="7"/>
  <c r="BN354" i="7" s="1"/>
  <c r="W73" i="7"/>
  <c r="W2503" i="7"/>
  <c r="BN2503" i="7" s="1"/>
  <c r="W2016" i="7"/>
  <c r="W2269" i="7"/>
  <c r="W2344" i="7"/>
  <c r="W2293" i="7"/>
  <c r="W2512" i="7"/>
  <c r="W901" i="7"/>
  <c r="W894" i="7"/>
  <c r="BO894" i="7" s="1"/>
  <c r="W1923" i="7"/>
  <c r="W399" i="7"/>
  <c r="W1400" i="7"/>
  <c r="W1691" i="7"/>
  <c r="W2619" i="7"/>
  <c r="X2619" i="7" s="1"/>
  <c r="W306" i="7"/>
  <c r="W657" i="7"/>
  <c r="W664" i="7"/>
  <c r="W2424" i="7"/>
  <c r="X2424" i="7" s="1"/>
  <c r="W99" i="7"/>
  <c r="W116" i="7"/>
  <c r="W1917" i="7"/>
  <c r="W2143" i="7"/>
  <c r="W2153" i="7"/>
  <c r="W345" i="7"/>
  <c r="W611" i="7"/>
  <c r="W622" i="7"/>
  <c r="W204" i="7"/>
  <c r="BN204" i="7" s="1"/>
  <c r="W203" i="7"/>
  <c r="W1443" i="7"/>
  <c r="BN1443" i="7" s="1"/>
  <c r="W1387" i="7"/>
  <c r="W1388" i="7"/>
  <c r="W1559" i="7"/>
  <c r="W1683" i="7"/>
  <c r="W2199" i="7"/>
  <c r="W2266" i="7"/>
  <c r="W2229" i="7"/>
  <c r="W2294" i="7"/>
  <c r="W2330" i="7"/>
  <c r="BO2330" i="7" s="1"/>
  <c r="W2282" i="7"/>
  <c r="W323" i="7"/>
  <c r="W2552" i="7"/>
  <c r="W2364" i="7"/>
  <c r="W2162" i="7"/>
  <c r="W1959" i="7"/>
  <c r="W72" i="7"/>
  <c r="W2523" i="7"/>
  <c r="W2398" i="7"/>
  <c r="W2181" i="7"/>
  <c r="W2397" i="7"/>
  <c r="W2536" i="7"/>
  <c r="X2536" i="7" s="1"/>
  <c r="W1966" i="7"/>
  <c r="BO1966" i="7" s="1"/>
  <c r="W2212" i="7"/>
  <c r="W92" i="7"/>
  <c r="W2157" i="7"/>
  <c r="W122" i="7"/>
  <c r="W2605" i="7"/>
  <c r="W338" i="7"/>
  <c r="W631" i="7"/>
  <c r="W610" i="7"/>
  <c r="W82" i="7"/>
  <c r="W125" i="7"/>
  <c r="W1958" i="7"/>
  <c r="BO1958" i="7" s="1"/>
  <c r="W2155" i="7"/>
  <c r="W2177" i="7"/>
  <c r="W295" i="7"/>
  <c r="W1892" i="7"/>
  <c r="W1882" i="7"/>
  <c r="W670" i="7"/>
  <c r="W164" i="7"/>
  <c r="W157" i="7"/>
  <c r="W137" i="7"/>
  <c r="W1397" i="7"/>
  <c r="W1376" i="7"/>
  <c r="W1401" i="7"/>
  <c r="W1591" i="7"/>
  <c r="BO1591" i="7" s="1"/>
  <c r="W1703" i="7"/>
  <c r="W358" i="7"/>
  <c r="W2210" i="7"/>
  <c r="W1999" i="7"/>
  <c r="W2264" i="7"/>
  <c r="W2285" i="7"/>
  <c r="W2334" i="7"/>
  <c r="W2339" i="7"/>
  <c r="W68" i="7"/>
  <c r="W2524" i="7"/>
  <c r="W2394" i="7"/>
  <c r="W2525" i="7"/>
  <c r="W324" i="7"/>
  <c r="W101" i="7"/>
  <c r="W2517" i="7"/>
  <c r="W1939" i="7"/>
  <c r="W2237" i="7"/>
  <c r="W2568" i="7"/>
  <c r="W602" i="7"/>
  <c r="W849" i="7"/>
  <c r="W67" i="7"/>
  <c r="W2537" i="7"/>
  <c r="W1927" i="7"/>
  <c r="W2139" i="7"/>
  <c r="W2586" i="7"/>
  <c r="W245" i="7"/>
  <c r="W275" i="7"/>
  <c r="BO275" i="7" s="1"/>
  <c r="W277" i="7"/>
  <c r="W278" i="7"/>
  <c r="W109" i="7"/>
  <c r="W108" i="7"/>
  <c r="W1919" i="7"/>
  <c r="W1913" i="7"/>
  <c r="W2190" i="7"/>
  <c r="W2144" i="7"/>
  <c r="W331" i="7"/>
  <c r="W1837" i="7"/>
  <c r="W814" i="7"/>
  <c r="W187" i="7"/>
  <c r="W782" i="7"/>
  <c r="W1406" i="7"/>
  <c r="W1437" i="7"/>
  <c r="BO1437" i="7" s="1"/>
  <c r="W1409" i="7"/>
  <c r="W1728" i="7"/>
  <c r="BN1728" i="7" s="1"/>
  <c r="W1998" i="7"/>
  <c r="W2207" i="7"/>
  <c r="W2341" i="7"/>
  <c r="W2308" i="7"/>
  <c r="W2299" i="7"/>
  <c r="W2274" i="7"/>
  <c r="W79" i="7"/>
  <c r="W2551" i="7"/>
  <c r="W2409" i="7"/>
  <c r="W2186" i="7"/>
  <c r="W2372" i="7"/>
  <c r="W62" i="7"/>
  <c r="W2366" i="7"/>
  <c r="W2543" i="7"/>
  <c r="W1931" i="7"/>
  <c r="W2171" i="7"/>
  <c r="W128" i="7"/>
  <c r="W308" i="7"/>
  <c r="W69" i="7"/>
  <c r="W2399" i="7"/>
  <c r="W1944" i="7"/>
  <c r="W1942" i="7"/>
  <c r="W76" i="7"/>
  <c r="W2361" i="7"/>
  <c r="W2381" i="7"/>
  <c r="W1969" i="7"/>
  <c r="W1135" i="7"/>
  <c r="W1122" i="7"/>
  <c r="W93" i="7"/>
  <c r="W1531" i="7"/>
  <c r="W636" i="7"/>
  <c r="W282" i="7"/>
  <c r="W605" i="7"/>
  <c r="W623" i="7"/>
  <c r="W2159" i="7"/>
  <c r="W64" i="7"/>
  <c r="W1945" i="7"/>
  <c r="W1960" i="7"/>
  <c r="W2133" i="7"/>
  <c r="W313" i="7"/>
  <c r="W638" i="7"/>
  <c r="W822" i="7"/>
  <c r="W160" i="7"/>
  <c r="W1432" i="7"/>
  <c r="W1429" i="7"/>
  <c r="W1377" i="7"/>
  <c r="W1587" i="7"/>
  <c r="BN1587" i="7" s="1"/>
  <c r="W1747" i="7"/>
  <c r="BO1747" i="7" s="1"/>
  <c r="W320" i="7"/>
  <c r="W2234" i="7"/>
  <c r="W2227" i="7"/>
  <c r="W2306" i="7"/>
  <c r="W2315" i="7"/>
  <c r="W95" i="7"/>
  <c r="W2531" i="7"/>
  <c r="W1946" i="7"/>
  <c r="W2373" i="7"/>
  <c r="W2511" i="7"/>
  <c r="W672" i="7"/>
  <c r="W2392" i="7"/>
  <c r="W2419" i="7"/>
  <c r="W1952" i="7"/>
  <c r="W2322" i="7"/>
  <c r="W2428" i="7"/>
  <c r="BN2428" i="7" s="1"/>
  <c r="W606" i="7"/>
  <c r="W88" i="7"/>
  <c r="W1530" i="7"/>
  <c r="W700" i="7"/>
  <c r="W1434" i="7"/>
  <c r="W1593" i="7"/>
  <c r="X1593" i="7" s="1"/>
  <c r="W2385" i="7"/>
  <c r="W346" i="7"/>
  <c r="BO346" i="7" s="1"/>
  <c r="W97" i="7"/>
  <c r="W113" i="7"/>
  <c r="W2135" i="7"/>
  <c r="W933" i="7"/>
  <c r="W2651" i="7"/>
  <c r="BN2651" i="7" s="1"/>
  <c r="W316" i="7"/>
  <c r="W1936" i="7"/>
  <c r="W2134" i="7"/>
  <c r="W2191" i="7"/>
  <c r="W669" i="7"/>
  <c r="W172" i="7"/>
  <c r="W322" i="7"/>
  <c r="W1384" i="7"/>
  <c r="W1421" i="7"/>
  <c r="W1579" i="7"/>
  <c r="BO1579" i="7" s="1"/>
  <c r="W1546" i="7"/>
  <c r="W1707" i="7"/>
  <c r="W1875" i="7"/>
  <c r="W2241" i="7"/>
  <c r="W828" i="7"/>
  <c r="W2526" i="7"/>
  <c r="W2365" i="7"/>
  <c r="W1928" i="7"/>
  <c r="W2263" i="7"/>
  <c r="W2581" i="7"/>
  <c r="BO2581" i="7" s="1"/>
  <c r="W2561" i="7"/>
  <c r="W2357" i="7"/>
  <c r="W1967" i="7"/>
  <c r="W1909" i="7"/>
  <c r="W2562" i="7"/>
  <c r="W2359" i="7"/>
  <c r="W1921" i="7"/>
  <c r="W2422" i="7"/>
  <c r="W2574" i="7"/>
  <c r="W1912" i="7"/>
  <c r="W2509" i="7"/>
  <c r="W1993" i="7"/>
  <c r="W1983" i="7"/>
  <c r="W2006" i="7"/>
  <c r="W2005" i="7"/>
  <c r="W1985" i="7"/>
  <c r="W1994" i="7"/>
  <c r="W2018" i="7"/>
  <c r="W1988" i="7"/>
  <c r="W2489" i="7"/>
  <c r="W2244" i="7"/>
  <c r="W2236" i="7"/>
  <c r="W2275" i="7"/>
  <c r="BN2275" i="7" s="1"/>
  <c r="W2245" i="7"/>
  <c r="W2248" i="7"/>
  <c r="W2231" i="7"/>
  <c r="W2310" i="7"/>
  <c r="W2324" i="7"/>
  <c r="W2329" i="7"/>
  <c r="W2311" i="7"/>
  <c r="W2305" i="7"/>
  <c r="W2464" i="7"/>
  <c r="W2450" i="7"/>
  <c r="W2494" i="7"/>
  <c r="W2433" i="7"/>
  <c r="W2498" i="7"/>
  <c r="W2449" i="7"/>
  <c r="W1844" i="7"/>
  <c r="W1857" i="7"/>
  <c r="W1880" i="7"/>
  <c r="W1856" i="7"/>
  <c r="W1868" i="7"/>
  <c r="W583" i="7"/>
  <c r="W586" i="7"/>
  <c r="W544" i="7"/>
  <c r="W550" i="7"/>
  <c r="W596" i="7"/>
  <c r="BO596" i="7" s="1"/>
  <c r="W590" i="7"/>
  <c r="W2491" i="7"/>
  <c r="W2069" i="7"/>
  <c r="W2072" i="7"/>
  <c r="W2055" i="7"/>
  <c r="W735" i="7"/>
  <c r="W634" i="7"/>
  <c r="W1444" i="7"/>
  <c r="W1699" i="7"/>
  <c r="W2576" i="7"/>
  <c r="W289" i="7"/>
  <c r="W2074" i="7"/>
  <c r="W2423" i="7"/>
  <c r="W1933" i="7"/>
  <c r="W1929" i="7"/>
  <c r="W2178" i="7"/>
  <c r="W2463" i="7"/>
  <c r="W1843" i="7"/>
  <c r="W656" i="7"/>
  <c r="W764" i="7"/>
  <c r="W2259" i="7"/>
  <c r="W1405" i="7"/>
  <c r="W1426" i="7"/>
  <c r="BN1426" i="7" s="1"/>
  <c r="W1576" i="7"/>
  <c r="BN1576" i="7" s="1"/>
  <c r="W1536" i="7"/>
  <c r="W1736" i="7"/>
  <c r="BO1736" i="7" s="1"/>
  <c r="W2332" i="7"/>
  <c r="W2312" i="7"/>
  <c r="W2388" i="7"/>
  <c r="W2415" i="7"/>
  <c r="W1910" i="7"/>
  <c r="W2425" i="7"/>
  <c r="BN2425" i="7" s="1"/>
  <c r="W2557" i="7"/>
  <c r="W2389" i="7"/>
  <c r="W2165" i="7"/>
  <c r="W2342" i="7"/>
  <c r="W2567" i="7"/>
  <c r="W2384" i="7"/>
  <c r="W2146" i="7"/>
  <c r="W2580" i="7"/>
  <c r="BO2580" i="7" s="1"/>
  <c r="W309" i="7"/>
  <c r="W2542" i="7"/>
  <c r="W1908" i="7"/>
  <c r="W2158" i="7"/>
  <c r="W1137" i="7"/>
  <c r="BN1137" i="7" s="1"/>
  <c r="W2020" i="7"/>
  <c r="W1995" i="7"/>
  <c r="W1990" i="7"/>
  <c r="W1984" i="7"/>
  <c r="W1991" i="7"/>
  <c r="W2021" i="7"/>
  <c r="W2046" i="7"/>
  <c r="W1987" i="7"/>
  <c r="W2486" i="7"/>
  <c r="W2228" i="7"/>
  <c r="W2235" i="7"/>
  <c r="W2273" i="7"/>
  <c r="W2230" i="7"/>
  <c r="W2239" i="7"/>
  <c r="W2352" i="7"/>
  <c r="W2309" i="7"/>
  <c r="W2296" i="7"/>
  <c r="W2347" i="7"/>
  <c r="W2288" i="7"/>
  <c r="W2314" i="7"/>
  <c r="W2453" i="7"/>
  <c r="W2440" i="7"/>
  <c r="W2465" i="7"/>
  <c r="W2434" i="7"/>
  <c r="W2472" i="7"/>
  <c r="W2473" i="7"/>
  <c r="W1891" i="7"/>
  <c r="W1860" i="7"/>
  <c r="W1890" i="7"/>
  <c r="W1830" i="7"/>
  <c r="W1871" i="7"/>
  <c r="W580" i="7"/>
  <c r="W576" i="7"/>
  <c r="W552" i="7"/>
  <c r="W595" i="7"/>
  <c r="W573" i="7"/>
  <c r="W2444" i="7"/>
  <c r="W2061" i="7"/>
  <c r="W2113" i="7"/>
  <c r="W2079" i="7"/>
  <c r="BN2427" i="7"/>
  <c r="AX2351" i="7"/>
  <c r="BO131" i="7"/>
  <c r="BN1956" i="7"/>
  <c r="BO1956" i="7"/>
  <c r="AC2576" i="7"/>
  <c r="V2580" i="7"/>
  <c r="U542" i="7"/>
  <c r="AE595" i="7"/>
  <c r="AW595" i="7" s="1"/>
  <c r="AE594" i="7"/>
  <c r="AW594" i="7" s="1"/>
  <c r="U543" i="7"/>
  <c r="U530" i="7"/>
  <c r="AB590" i="7"/>
  <c r="AB593" i="7"/>
  <c r="U535" i="7"/>
  <c r="U537" i="7"/>
  <c r="U596" i="7"/>
  <c r="U595" i="7"/>
  <c r="U534" i="7"/>
  <c r="U536" i="7"/>
  <c r="U523" i="7"/>
  <c r="AD593" i="7"/>
  <c r="AE590" i="7"/>
  <c r="U590" i="7"/>
  <c r="U544" i="7"/>
  <c r="U525" i="7"/>
  <c r="AB592" i="7"/>
  <c r="AD591" i="7"/>
  <c r="U529" i="7"/>
  <c r="AE1870" i="7"/>
  <c r="AF1870" i="7" s="1"/>
  <c r="W1201" i="7"/>
  <c r="W778" i="7"/>
  <c r="W433" i="7"/>
  <c r="BO433" i="7" s="1"/>
  <c r="AE853" i="7"/>
  <c r="AE845" i="7"/>
  <c r="AE1588" i="7"/>
  <c r="AE1735" i="7"/>
  <c r="AE2616" i="7"/>
  <c r="AE1686" i="7"/>
  <c r="AE1537" i="7"/>
  <c r="AE1711" i="7"/>
  <c r="AE2119" i="7"/>
  <c r="AE1679" i="7"/>
  <c r="AE1740" i="7"/>
  <c r="AE1702" i="7"/>
  <c r="AE1752" i="7"/>
  <c r="AE2648" i="7"/>
  <c r="AE2550" i="7"/>
  <c r="AE1403" i="7"/>
  <c r="AE2098" i="7"/>
  <c r="AE124" i="7"/>
  <c r="AE1858" i="7"/>
  <c r="AE2413" i="7"/>
  <c r="AE2079" i="7"/>
  <c r="AE2634" i="7"/>
  <c r="AE2600" i="7"/>
  <c r="AE1538" i="7"/>
  <c r="AE1402" i="7"/>
  <c r="AE1866" i="7"/>
  <c r="AE1689" i="7"/>
  <c r="AE1412" i="7"/>
  <c r="AE2084" i="7"/>
  <c r="AF2084" i="7" s="1"/>
  <c r="AE2542" i="7"/>
  <c r="AE2110" i="7"/>
  <c r="AE2511" i="7"/>
  <c r="AE2404" i="7"/>
  <c r="AE2573" i="7"/>
  <c r="AE1360" i="7"/>
  <c r="AE1299" i="7"/>
  <c r="AE1305" i="7"/>
  <c r="AE1325" i="7"/>
  <c r="AE1451" i="7"/>
  <c r="AE1449" i="7"/>
  <c r="AE1505" i="7"/>
  <c r="AE1614" i="7"/>
  <c r="AE1628" i="7"/>
  <c r="AE2420" i="7"/>
  <c r="AE2534" i="7"/>
  <c r="AE2545" i="7"/>
  <c r="AE2612" i="7"/>
  <c r="AE104" i="7"/>
  <c r="AE2369" i="7"/>
  <c r="AE2058" i="7"/>
  <c r="AE2540" i="7"/>
  <c r="AE1540" i="7"/>
  <c r="AE1561" i="7"/>
  <c r="AE2358" i="7"/>
  <c r="AE1529" i="7"/>
  <c r="AE1708" i="7"/>
  <c r="AE1545" i="7"/>
  <c r="AE2418" i="7"/>
  <c r="AE1890" i="7"/>
  <c r="AE1272" i="7"/>
  <c r="AE2569" i="7"/>
  <c r="AE2526" i="7"/>
  <c r="AE2056" i="7"/>
  <c r="AE2595" i="7"/>
  <c r="AE1727" i="7"/>
  <c r="AE2645" i="7"/>
  <c r="AE1548" i="7"/>
  <c r="AE2415" i="7"/>
  <c r="AE2543" i="7"/>
  <c r="AJ2543" i="7" s="1"/>
  <c r="AE1878" i="7"/>
  <c r="AE1703" i="7"/>
  <c r="AE2525" i="7"/>
  <c r="AE2643" i="7"/>
  <c r="AE2113" i="7"/>
  <c r="AE2407" i="7"/>
  <c r="AE2093" i="7"/>
  <c r="AE1682" i="7"/>
  <c r="AE1842" i="7"/>
  <c r="AE1353" i="7"/>
  <c r="AE1465" i="7"/>
  <c r="AE1473" i="7"/>
  <c r="AE1450" i="7"/>
  <c r="AE1664" i="7"/>
  <c r="AE1633" i="7"/>
  <c r="AE1616" i="7"/>
  <c r="AE1617" i="7"/>
  <c r="AE1603" i="7"/>
  <c r="AE1779" i="7"/>
  <c r="AE2556" i="7"/>
  <c r="AE838" i="7"/>
  <c r="AE1889" i="7"/>
  <c r="AE1437" i="7"/>
  <c r="AE1861" i="7"/>
  <c r="AE1726" i="7"/>
  <c r="AE1829" i="7"/>
  <c r="AE1837" i="7"/>
  <c r="AE1564" i="7"/>
  <c r="AE1532" i="7"/>
  <c r="AE1376" i="7"/>
  <c r="AE1676" i="7"/>
  <c r="AE1857" i="7"/>
  <c r="AE2515" i="7"/>
  <c r="AE2077" i="7"/>
  <c r="AE2372" i="7"/>
  <c r="AE2072" i="7"/>
  <c r="AE1424" i="7"/>
  <c r="AE2517" i="7"/>
  <c r="AE1713" i="7"/>
  <c r="AE1695" i="7"/>
  <c r="AE1733" i="7"/>
  <c r="AE1400" i="7"/>
  <c r="AE2095" i="7"/>
  <c r="AE2411" i="7"/>
  <c r="AE2557" i="7"/>
  <c r="AE1700" i="7"/>
  <c r="AE2376" i="7"/>
  <c r="AE2393" i="7"/>
  <c r="AE2547" i="7"/>
  <c r="AE1885" i="7"/>
  <c r="AE1849" i="7"/>
  <c r="AE2522" i="7"/>
  <c r="AE2078" i="7"/>
  <c r="AE1560" i="7"/>
  <c r="AE2087" i="7"/>
  <c r="AE2104" i="7"/>
  <c r="AE1324" i="7"/>
  <c r="AE1339" i="7"/>
  <c r="AE1307" i="7"/>
  <c r="AE1503" i="7"/>
  <c r="AE1497" i="7"/>
  <c r="AE1510" i="7"/>
  <c r="AE1606" i="7"/>
  <c r="AE1659" i="7"/>
  <c r="AE2075" i="7"/>
  <c r="AE1549" i="7"/>
  <c r="AE1423" i="7"/>
  <c r="AE2361" i="7"/>
  <c r="AE2419" i="7"/>
  <c r="AE828" i="7"/>
  <c r="AE2620" i="7"/>
  <c r="AE2591" i="7"/>
  <c r="AE893" i="7"/>
  <c r="AE1847" i="7"/>
  <c r="AE2644" i="7"/>
  <c r="AE1562" i="7"/>
  <c r="AE1574" i="7"/>
  <c r="AE2642" i="7"/>
  <c r="AE2596" i="7"/>
  <c r="AE664" i="7"/>
  <c r="AE2537" i="7"/>
  <c r="AE2622" i="7"/>
  <c r="AE1329" i="7"/>
  <c r="AE1864" i="7"/>
  <c r="AE2406" i="7"/>
  <c r="AE1425" i="7"/>
  <c r="AE2603" i="7"/>
  <c r="AE1845" i="7"/>
  <c r="AE2117" i="7"/>
  <c r="AE1421" i="7"/>
  <c r="AE2560" i="7"/>
  <c r="AE1422" i="7"/>
  <c r="AE1433" i="7"/>
  <c r="AE2565" i="7"/>
  <c r="AE1736" i="7"/>
  <c r="AE2617" i="7"/>
  <c r="AI2617" i="7" s="1"/>
  <c r="AE1408" i="7"/>
  <c r="AE2409" i="7"/>
  <c r="AE1739" i="7"/>
  <c r="AE1553" i="7"/>
  <c r="AE2059" i="7"/>
  <c r="AE2544" i="7"/>
  <c r="AE1452" i="7"/>
  <c r="AE1280" i="7"/>
  <c r="AE2094" i="7"/>
  <c r="AE1578" i="7"/>
  <c r="AE1355" i="7"/>
  <c r="AE1340" i="7"/>
  <c r="AE1479" i="7"/>
  <c r="AE1474" i="7"/>
  <c r="AE1484" i="7"/>
  <c r="AE1626" i="7"/>
  <c r="AE1612" i="7"/>
  <c r="AE1416" i="7"/>
  <c r="AE2529" i="7"/>
  <c r="AE2532" i="7"/>
  <c r="AE215" i="7"/>
  <c r="AE1694" i="7"/>
  <c r="AE1572" i="7"/>
  <c r="AE2563" i="7"/>
  <c r="AE2546" i="7"/>
  <c r="AE1850" i="7"/>
  <c r="AE1879" i="7"/>
  <c r="AE2632" i="7"/>
  <c r="AE1738" i="7"/>
  <c r="AE1880" i="7"/>
  <c r="AE1581" i="7"/>
  <c r="AE2410" i="7"/>
  <c r="AE2601" i="7"/>
  <c r="AE2571" i="7"/>
  <c r="AE1681" i="7"/>
  <c r="AE2063" i="7"/>
  <c r="AE1678" i="7"/>
  <c r="AE2370" i="7"/>
  <c r="AE2071" i="7"/>
  <c r="AE1887" i="7"/>
  <c r="AE2091" i="7"/>
  <c r="AE1379" i="7"/>
  <c r="AE1891" i="7"/>
  <c r="AE2379" i="7"/>
  <c r="AE2115" i="7"/>
  <c r="AE2394" i="7"/>
  <c r="AE2107" i="7"/>
  <c r="AE1792" i="7"/>
  <c r="AE1707" i="7"/>
  <c r="AE1391" i="7"/>
  <c r="AE1354" i="7"/>
  <c r="AE1313" i="7"/>
  <c r="AE1301" i="7"/>
  <c r="AE1509" i="7"/>
  <c r="AE1470" i="7"/>
  <c r="AE1635" i="7"/>
  <c r="AE1636" i="7"/>
  <c r="AE2562" i="7"/>
  <c r="AE2551" i="7"/>
  <c r="AE883" i="7"/>
  <c r="AE2082" i="7"/>
  <c r="AE2598" i="7"/>
  <c r="AE2359" i="7"/>
  <c r="AE1730" i="7"/>
  <c r="AE1575" i="7"/>
  <c r="AE2514" i="7"/>
  <c r="AE2390" i="7"/>
  <c r="AE1584" i="7"/>
  <c r="AE2377" i="7"/>
  <c r="AE2383" i="7"/>
  <c r="AE1392" i="7"/>
  <c r="AE2521" i="7"/>
  <c r="AE2628" i="7"/>
  <c r="AE2588" i="7"/>
  <c r="AE2357" i="7"/>
  <c r="AE2397" i="7"/>
  <c r="AE2625" i="7"/>
  <c r="AE1282" i="7"/>
  <c r="AE1692" i="7"/>
  <c r="AE2520" i="7"/>
  <c r="AE2106" i="7"/>
  <c r="AX2106" i="7" s="1"/>
  <c r="AE1547" i="7"/>
  <c r="AE2568" i="7"/>
  <c r="AE1697" i="7"/>
  <c r="AE2105" i="7"/>
  <c r="AE2561" i="7"/>
  <c r="AE2073" i="7"/>
  <c r="AE1834" i="7"/>
  <c r="AE2638" i="7"/>
  <c r="AE1865" i="7"/>
  <c r="AE1411" i="7"/>
  <c r="AE1426" i="7"/>
  <c r="AE2614" i="7"/>
  <c r="AE1725" i="7"/>
  <c r="AE1840" i="7"/>
  <c r="AE2592" i="7"/>
  <c r="AE1579" i="7"/>
  <c r="AE1394" i="7"/>
  <c r="AE1557" i="7"/>
  <c r="AE1406" i="7"/>
  <c r="AE1326" i="7"/>
  <c r="AE1350" i="7"/>
  <c r="AE1321" i="7"/>
  <c r="AE1655" i="7"/>
  <c r="AH1655" i="7" s="1"/>
  <c r="AE1653" i="7"/>
  <c r="AE1643" i="7"/>
  <c r="AE1609" i="7"/>
  <c r="AD2116" i="7"/>
  <c r="AD271" i="7"/>
  <c r="AD1399" i="7"/>
  <c r="AD2080" i="7"/>
  <c r="AD1687" i="7"/>
  <c r="AD2626" i="7"/>
  <c r="AD1698" i="7"/>
  <c r="AD1737" i="7"/>
  <c r="AD248" i="7"/>
  <c r="AC2429" i="7"/>
  <c r="AX1519" i="7"/>
  <c r="AC2427" i="7"/>
  <c r="AC2421" i="7"/>
  <c r="AE1555" i="7"/>
  <c r="AE1397" i="7"/>
  <c r="AE1867" i="7"/>
  <c r="AE1235" i="7"/>
  <c r="AE1567" i="7"/>
  <c r="AE2611" i="7"/>
  <c r="AH2611" i="7" s="1"/>
  <c r="AE2068" i="7"/>
  <c r="AE2057" i="7"/>
  <c r="AE2608" i="7"/>
  <c r="AE2412" i="7"/>
  <c r="AE2405" i="7"/>
  <c r="AE2374" i="7"/>
  <c r="AE2385" i="7"/>
  <c r="AE2387" i="7"/>
  <c r="AE2516" i="7"/>
  <c r="AE2570" i="7"/>
  <c r="AE2536" i="7"/>
  <c r="AE225" i="7"/>
  <c r="AE857" i="7"/>
  <c r="AE2626" i="7"/>
  <c r="AE2109" i="7"/>
  <c r="AE2587" i="7"/>
  <c r="AE1888" i="7"/>
  <c r="AE2096" i="7"/>
  <c r="AE2064" i="7"/>
  <c r="AE2114" i="7"/>
  <c r="AE2589" i="7"/>
  <c r="AE1271" i="7"/>
  <c r="AE1582" i="7"/>
  <c r="AE1835" i="7"/>
  <c r="AE1546" i="7"/>
  <c r="AE2647" i="7"/>
  <c r="AE2417" i="7"/>
  <c r="AE2365" i="7"/>
  <c r="AE2528" i="7"/>
  <c r="AE2552" i="7"/>
  <c r="AE846" i="7"/>
  <c r="AE2518" i="7"/>
  <c r="AE2386" i="7"/>
  <c r="AE1554" i="7"/>
  <c r="AE2381" i="7"/>
  <c r="AE2527" i="7"/>
  <c r="AE2070" i="7"/>
  <c r="AE1869" i="7"/>
  <c r="AE1378" i="7"/>
  <c r="AE2618" i="7"/>
  <c r="AE1841" i="7"/>
  <c r="AE2590" i="7"/>
  <c r="AE2380" i="7"/>
  <c r="AE2378" i="7"/>
  <c r="AE2089" i="7"/>
  <c r="AE2400" i="7"/>
  <c r="AE2524" i="7"/>
  <c r="AE829" i="7"/>
  <c r="AE839" i="7"/>
  <c r="AE833" i="7"/>
  <c r="AE889" i="7"/>
  <c r="AW889" i="7" s="1"/>
  <c r="AE2362" i="7"/>
  <c r="AE2066" i="7"/>
  <c r="AE1719" i="7"/>
  <c r="AE2513" i="7"/>
  <c r="AE2090" i="7"/>
  <c r="AE1531" i="7"/>
  <c r="AE1734" i="7"/>
  <c r="AE1860" i="7"/>
  <c r="AE1542" i="7"/>
  <c r="AE2065" i="7"/>
  <c r="AE1762" i="7"/>
  <c r="AE1410" i="7"/>
  <c r="AE2076" i="7"/>
  <c r="AE2060" i="7"/>
  <c r="AE2382" i="7"/>
  <c r="AE2373" i="7"/>
  <c r="AE2384" i="7"/>
  <c r="AE2531" i="7"/>
  <c r="AE2519" i="7"/>
  <c r="AE271" i="7"/>
  <c r="AX271" i="7" s="1"/>
  <c r="AE877" i="7"/>
  <c r="AE860" i="7"/>
  <c r="AE851" i="7"/>
  <c r="AE1831" i="7"/>
  <c r="AE1577" i="7"/>
  <c r="AE2615" i="7"/>
  <c r="AE1223" i="7"/>
  <c r="AE1550" i="7"/>
  <c r="AE2069" i="7"/>
  <c r="AE2062" i="7"/>
  <c r="AE2389" i="7"/>
  <c r="AE842" i="7"/>
  <c r="AH842" i="7" s="1"/>
  <c r="AE888" i="7"/>
  <c r="AE2512" i="7"/>
  <c r="AE2509" i="7"/>
  <c r="AE510" i="7"/>
  <c r="AE1687" i="7"/>
  <c r="AE1718" i="7"/>
  <c r="AE2408" i="7"/>
  <c r="BN1900" i="7"/>
  <c r="AC2369" i="7"/>
  <c r="AC2422" i="7"/>
  <c r="AC2398" i="7"/>
  <c r="V2422" i="7"/>
  <c r="AC2424" i="7"/>
  <c r="AX1821" i="7"/>
  <c r="AC2389" i="7"/>
  <c r="V2428" i="7"/>
  <c r="V2406" i="7"/>
  <c r="AC2423" i="7"/>
  <c r="V2427" i="7"/>
  <c r="BN977" i="7"/>
  <c r="V2425" i="7"/>
  <c r="AX2559" i="7"/>
  <c r="AC2428" i="7"/>
  <c r="V2424" i="7"/>
  <c r="V2429" i="7"/>
  <c r="V2426" i="7"/>
  <c r="AD832" i="7"/>
  <c r="AD862" i="7"/>
  <c r="AD1550" i="7"/>
  <c r="AD2616" i="7"/>
  <c r="AD1389" i="7"/>
  <c r="AD1678" i="7"/>
  <c r="AD2644" i="7"/>
  <c r="AD2604" i="7"/>
  <c r="AD1691" i="7"/>
  <c r="AD1677" i="7"/>
  <c r="AB1829" i="7"/>
  <c r="U1840" i="7"/>
  <c r="U1831" i="7"/>
  <c r="AB1883" i="7"/>
  <c r="U1884" i="7"/>
  <c r="U1875" i="7"/>
  <c r="AB1880" i="7"/>
  <c r="U1852" i="7"/>
  <c r="AB1842" i="7"/>
  <c r="AB1863" i="7"/>
  <c r="U2102" i="7"/>
  <c r="AD2069" i="7"/>
  <c r="AD1572" i="7"/>
  <c r="AD1560" i="7"/>
  <c r="AD1426" i="7"/>
  <c r="AD1683" i="7"/>
  <c r="AD1696" i="7"/>
  <c r="AD1704" i="7"/>
  <c r="AD1748" i="7"/>
  <c r="AD1528" i="7"/>
  <c r="AD1392" i="7"/>
  <c r="AD1547" i="7"/>
  <c r="AD1379" i="7"/>
  <c r="AD1284" i="7"/>
  <c r="AD1682" i="7"/>
  <c r="AD2076" i="7"/>
  <c r="U1889" i="7"/>
  <c r="AB1848" i="7"/>
  <c r="U1838" i="7"/>
  <c r="AB1879" i="7"/>
  <c r="AB1856" i="7"/>
  <c r="AB1889" i="7"/>
  <c r="U1846" i="7"/>
  <c r="U1868" i="7"/>
  <c r="AB1857" i="7"/>
  <c r="AB1847" i="7"/>
  <c r="AB2065" i="7"/>
  <c r="AD2062" i="7"/>
  <c r="AD2530" i="7"/>
  <c r="AD1694" i="7"/>
  <c r="AD1424" i="7"/>
  <c r="AD1388" i="7"/>
  <c r="AD1568" i="7"/>
  <c r="AD1711" i="7"/>
  <c r="AD1712" i="7"/>
  <c r="AD1551" i="7"/>
  <c r="AD1422" i="7"/>
  <c r="AD1714" i="7"/>
  <c r="AD1726" i="7"/>
  <c r="AD1276" i="7"/>
  <c r="AD1395" i="7"/>
  <c r="AD2095" i="7"/>
  <c r="AD2085" i="7"/>
  <c r="AD2059" i="7"/>
  <c r="AD1555" i="7"/>
  <c r="AD2605" i="7"/>
  <c r="AD2627" i="7"/>
  <c r="AD2617" i="7"/>
  <c r="AD1561" i="7"/>
  <c r="AD1405" i="7"/>
  <c r="AD2119" i="7"/>
  <c r="AD2114" i="7"/>
  <c r="AD1275" i="7"/>
  <c r="AD2595" i="7"/>
  <c r="AB2076" i="7"/>
  <c r="U1842" i="7"/>
  <c r="U1887" i="7"/>
  <c r="AB1881" i="7"/>
  <c r="AB1870" i="7"/>
  <c r="U1891" i="7"/>
  <c r="AB1871" i="7"/>
  <c r="U1836" i="7"/>
  <c r="U1886" i="7"/>
  <c r="U1845" i="7"/>
  <c r="AB1841" i="7"/>
  <c r="AD2612" i="7"/>
  <c r="AE2112" i="7"/>
  <c r="AC512" i="7"/>
  <c r="AD1530" i="7"/>
  <c r="AD1557" i="7"/>
  <c r="AD1401" i="7"/>
  <c r="AD1719" i="7"/>
  <c r="AD1281" i="7"/>
  <c r="AD1404" i="7"/>
  <c r="AD1689" i="7"/>
  <c r="AD1446" i="7"/>
  <c r="AD1727" i="7"/>
  <c r="AD1434" i="7"/>
  <c r="AD1562" i="7"/>
  <c r="AD1351" i="7"/>
  <c r="AD1881" i="7"/>
  <c r="AD1407" i="7"/>
  <c r="AD1250" i="7"/>
  <c r="AD1387" i="7"/>
  <c r="AD1836" i="7"/>
  <c r="AD1775" i="7"/>
  <c r="AD1270" i="7"/>
  <c r="AD1842" i="7"/>
  <c r="AD605" i="7"/>
  <c r="AD607" i="7"/>
  <c r="AD1313" i="7"/>
  <c r="AD1801" i="7"/>
  <c r="AD1510" i="7"/>
  <c r="AD1480" i="7"/>
  <c r="AD1768" i="7"/>
  <c r="AD1659" i="7"/>
  <c r="AD663" i="7"/>
  <c r="AD1244" i="7"/>
  <c r="AD113" i="7"/>
  <c r="AD617" i="7"/>
  <c r="AD655" i="7"/>
  <c r="AD116" i="7"/>
  <c r="AD469" i="7"/>
  <c r="AD1262" i="7"/>
  <c r="AD468" i="7"/>
  <c r="AD501" i="7"/>
  <c r="AD618" i="7"/>
  <c r="AD1350" i="7"/>
  <c r="AD497" i="7"/>
  <c r="AD101" i="7"/>
  <c r="AD1223" i="7"/>
  <c r="AD123" i="7"/>
  <c r="AD477" i="7"/>
  <c r="AD650" i="7"/>
  <c r="AD89" i="7"/>
  <c r="AD641" i="7"/>
  <c r="AD1239" i="7"/>
  <c r="AD447" i="7"/>
  <c r="AD1228" i="7"/>
  <c r="AD122" i="7"/>
  <c r="AD502" i="7"/>
  <c r="AD67" i="7"/>
  <c r="AD673" i="7"/>
  <c r="AD1609" i="7"/>
  <c r="AD1277" i="7"/>
  <c r="AD1785" i="7"/>
  <c r="AD608" i="7"/>
  <c r="AD652" i="7"/>
  <c r="AD661" i="7"/>
  <c r="AD1252" i="7"/>
  <c r="AD508" i="7"/>
  <c r="AD1256" i="7"/>
  <c r="AD96" i="7"/>
  <c r="AD449" i="7"/>
  <c r="AD494" i="7"/>
  <c r="AD1221" i="7"/>
  <c r="AD1776" i="7"/>
  <c r="AD1638" i="7"/>
  <c r="AD1809" i="7"/>
  <c r="AD92" i="7"/>
  <c r="AD620" i="7"/>
  <c r="AD499" i="7"/>
  <c r="AD491" i="7"/>
  <c r="AD1231" i="7"/>
  <c r="AD1543" i="7"/>
  <c r="AD1241" i="7"/>
  <c r="AD1876" i="7"/>
  <c r="AD1234" i="7"/>
  <c r="AD1706" i="7"/>
  <c r="AD474" i="7"/>
  <c r="AD108" i="7"/>
  <c r="AD1767" i="7"/>
  <c r="AD1616" i="7"/>
  <c r="AD1357" i="7"/>
  <c r="AD1866" i="7"/>
  <c r="AD1625" i="7"/>
  <c r="AD493" i="7"/>
  <c r="AD1243" i="7"/>
  <c r="AD77" i="7"/>
  <c r="AD636" i="7"/>
  <c r="AD466" i="7"/>
  <c r="AD1254" i="7"/>
  <c r="AD475" i="7"/>
  <c r="AD504" i="7"/>
  <c r="AD619" i="7"/>
  <c r="AD448" i="7"/>
  <c r="AD461" i="7"/>
  <c r="AD659" i="7"/>
  <c r="AD460" i="7"/>
  <c r="AD79" i="7"/>
  <c r="AD657" i="7"/>
  <c r="AD91" i="7"/>
  <c r="AD451" i="7"/>
  <c r="AD614" i="7"/>
  <c r="AD118" i="7"/>
  <c r="AD628" i="7"/>
  <c r="AD638" i="7"/>
  <c r="AD117" i="7"/>
  <c r="AD649" i="7"/>
  <c r="AD1282" i="7"/>
  <c r="AD506" i="7"/>
  <c r="AD98" i="7"/>
  <c r="AD518" i="7"/>
  <c r="AD2079" i="7"/>
  <c r="AD492" i="7"/>
  <c r="AD1755" i="7"/>
  <c r="AD1465" i="7"/>
  <c r="AD1890" i="7"/>
  <c r="AD453" i="7"/>
  <c r="AD635" i="7"/>
  <c r="AD656" i="7"/>
  <c r="AD95" i="7"/>
  <c r="AD472" i="7"/>
  <c r="AD507" i="7"/>
  <c r="AD1271" i="7"/>
  <c r="AD74" i="7"/>
  <c r="AD109" i="7"/>
  <c r="AD1564" i="7"/>
  <c r="AD456" i="7"/>
  <c r="AD1882" i="7"/>
  <c r="AD1324" i="7"/>
  <c r="AD626" i="7"/>
  <c r="AD648" i="7"/>
  <c r="AD1227" i="7"/>
  <c r="AD654" i="7"/>
  <c r="AD73" i="7"/>
  <c r="AD1274" i="7"/>
  <c r="AD1841" i="7"/>
  <c r="AD1245" i="7"/>
  <c r="AD1559" i="7"/>
  <c r="AD444" i="7"/>
  <c r="AD72" i="7"/>
  <c r="AD1788" i="7"/>
  <c r="AD1879" i="7"/>
  <c r="AD1509" i="7"/>
  <c r="AD1322" i="7"/>
  <c r="AD1834" i="7"/>
  <c r="AD1660" i="7"/>
  <c r="AD450" i="7"/>
  <c r="AD642" i="7"/>
  <c r="AD87" i="7"/>
  <c r="AD602" i="7"/>
  <c r="AD613" i="7"/>
  <c r="AD1260" i="7"/>
  <c r="AD93" i="7"/>
  <c r="AD470" i="7"/>
  <c r="AD76" i="7"/>
  <c r="AD615" i="7"/>
  <c r="AD467" i="7"/>
  <c r="AD496" i="7"/>
  <c r="AD643" i="7"/>
  <c r="AD478" i="7"/>
  <c r="AD622" i="7"/>
  <c r="AD90" i="7"/>
  <c r="AD69" i="7"/>
  <c r="AD651" i="7"/>
  <c r="AD83" i="7"/>
  <c r="AD627" i="7"/>
  <c r="AD606" i="7"/>
  <c r="AD81" i="7"/>
  <c r="AD114" i="7"/>
  <c r="AD1238" i="7"/>
  <c r="AD473" i="7"/>
  <c r="AD66" i="7"/>
  <c r="AD1976" i="7"/>
  <c r="AD1574" i="7"/>
  <c r="AD1878" i="7"/>
  <c r="AD1358" i="7"/>
  <c r="AD500" i="7"/>
  <c r="AD503" i="7"/>
  <c r="AD1889" i="7"/>
  <c r="AD1483" i="7"/>
  <c r="AD1339" i="7"/>
  <c r="AD480" i="7"/>
  <c r="AD71" i="7"/>
  <c r="AD1224" i="7"/>
  <c r="AD631" i="7"/>
  <c r="AD1864" i="7"/>
  <c r="AD1614" i="7"/>
  <c r="AD1458" i="7"/>
  <c r="AD637" i="7"/>
  <c r="AD1300" i="7"/>
  <c r="AD1807" i="7"/>
  <c r="AD1812" i="7"/>
  <c r="AD1865" i="7"/>
  <c r="AD1643" i="7"/>
  <c r="AD1258" i="7"/>
  <c r="AD1786" i="7"/>
  <c r="AD1482" i="7"/>
  <c r="AD629" i="7"/>
  <c r="AD610" i="7"/>
  <c r="AD94" i="7"/>
  <c r="AD484" i="7"/>
  <c r="AD632" i="7"/>
  <c r="AD1220" i="7"/>
  <c r="AD63" i="7"/>
  <c r="AD633" i="7"/>
  <c r="AD1475" i="7"/>
  <c r="AD121" i="7"/>
  <c r="AD85" i="7"/>
  <c r="AD462" i="7"/>
  <c r="AD611" i="7"/>
  <c r="AD68" i="7"/>
  <c r="AD495" i="7"/>
  <c r="AD482" i="7"/>
  <c r="AD1230" i="7"/>
  <c r="AD457" i="7"/>
  <c r="AD120" i="7"/>
  <c r="AD110" i="7"/>
  <c r="AD445" i="7"/>
  <c r="AD111" i="7"/>
  <c r="AD86" i="7"/>
  <c r="AD1264" i="7"/>
  <c r="AD443" i="7"/>
  <c r="AD1371" i="7"/>
  <c r="AD471" i="7"/>
  <c r="AD1835" i="7"/>
  <c r="AD1249" i="7"/>
  <c r="AD103" i="7"/>
  <c r="AD1233" i="7"/>
  <c r="AD1476" i="7"/>
  <c r="AD64" i="7"/>
  <c r="AD102" i="7"/>
  <c r="AD1248" i="7"/>
  <c r="AD476" i="7"/>
  <c r="AD1385" i="7"/>
  <c r="AD1850" i="7"/>
  <c r="AD1624" i="7"/>
  <c r="AD1411" i="7"/>
  <c r="AD616" i="7"/>
  <c r="AD1278" i="7"/>
  <c r="AD1432" i="7"/>
  <c r="AD1854" i="7"/>
  <c r="AD1833" i="7"/>
  <c r="AD1611" i="7"/>
  <c r="AD1226" i="7"/>
  <c r="AD1752" i="7"/>
  <c r="AD1450" i="7"/>
  <c r="AD660" i="7"/>
  <c r="AD485" i="7"/>
  <c r="AD1225" i="7"/>
  <c r="AD452" i="7"/>
  <c r="AD464" i="7"/>
  <c r="AD1259" i="7"/>
  <c r="AD119" i="7"/>
  <c r="AD603" i="7"/>
  <c r="AD1317" i="7"/>
  <c r="AD80" i="7"/>
  <c r="AD112" i="7"/>
  <c r="AD625" i="7"/>
  <c r="AD621" i="7"/>
  <c r="AD1273" i="7"/>
  <c r="AD465" i="7"/>
  <c r="AD640" i="7"/>
  <c r="AD446" i="7"/>
  <c r="AD662" i="7"/>
  <c r="AD82" i="7"/>
  <c r="AD100" i="7"/>
  <c r="AD481" i="7"/>
  <c r="AD75" i="7"/>
  <c r="AD609" i="7"/>
  <c r="AD1232" i="7"/>
  <c r="AD1338" i="7"/>
  <c r="AD1856" i="7"/>
  <c r="AD1237" i="7"/>
  <c r="AD623" i="7"/>
  <c r="AD463" i="7"/>
  <c r="AD1456" i="7"/>
  <c r="AD1236" i="7"/>
  <c r="AD2610" i="7"/>
  <c r="AD658" i="7"/>
  <c r="AD1251" i="7"/>
  <c r="AD604" i="7"/>
  <c r="AD1279" i="7"/>
  <c r="AD1466" i="7"/>
  <c r="AD1855" i="7"/>
  <c r="AD1425" i="7"/>
  <c r="AD1880" i="7"/>
  <c r="AD1325" i="7"/>
  <c r="AD639" i="7"/>
  <c r="AD1235" i="7"/>
  <c r="AD1471" i="7"/>
  <c r="AD1847" i="7"/>
  <c r="AD1606" i="7"/>
  <c r="AD1307" i="7"/>
  <c r="AD1848" i="7"/>
  <c r="AD1705" i="7"/>
  <c r="AD1246" i="7"/>
  <c r="AD1222" i="7"/>
  <c r="AD459" i="7"/>
  <c r="AD454" i="7"/>
  <c r="AD62" i="7"/>
  <c r="AD88" i="7"/>
  <c r="AD498" i="7"/>
  <c r="AD78" i="7"/>
  <c r="AD505" i="7"/>
  <c r="AD624" i="7"/>
  <c r="AD653" i="7"/>
  <c r="AD70" i="7"/>
  <c r="AD612" i="7"/>
  <c r="AD483" i="7"/>
  <c r="AD1255" i="7"/>
  <c r="AD65" i="7"/>
  <c r="AD634" i="7"/>
  <c r="AD1247" i="7"/>
  <c r="AD455" i="7"/>
  <c r="AD1257" i="7"/>
  <c r="AD1240" i="7"/>
  <c r="AD479" i="7"/>
  <c r="AD115" i="7"/>
  <c r="AD84" i="7"/>
  <c r="AD630" i="7"/>
  <c r="AD99" i="7"/>
  <c r="AD1521" i="7"/>
  <c r="AD1263" i="7"/>
  <c r="AD2603" i="7"/>
  <c r="AD1699" i="7"/>
  <c r="AD486" i="7"/>
  <c r="AD458" i="7"/>
  <c r="AD97" i="7"/>
  <c r="AD1269" i="7"/>
  <c r="AD1824" i="7"/>
  <c r="AD1693" i="7"/>
  <c r="AD2647" i="7"/>
  <c r="AE1587" i="7"/>
  <c r="AD1391" i="7"/>
  <c r="AD2091" i="7"/>
  <c r="AD1423" i="7"/>
  <c r="AE1724" i="7"/>
  <c r="AD2078" i="7"/>
  <c r="AD2639" i="7"/>
  <c r="AD2061" i="7"/>
  <c r="AB1853" i="7"/>
  <c r="AB1886" i="7"/>
  <c r="U1864" i="7"/>
  <c r="U1856" i="7"/>
  <c r="AB1836" i="7"/>
  <c r="AB1882" i="7"/>
  <c r="AB1830" i="7"/>
  <c r="U1839" i="7"/>
  <c r="U1871" i="7"/>
  <c r="AB1884" i="7"/>
  <c r="AD2414" i="7"/>
  <c r="AD1576" i="7"/>
  <c r="AD1558" i="7"/>
  <c r="AD1580" i="7"/>
  <c r="AD1394" i="7"/>
  <c r="AD1724" i="7"/>
  <c r="AD1421" i="7"/>
  <c r="AD1409" i="7"/>
  <c r="AD1377" i="7"/>
  <c r="AD1538" i="7"/>
  <c r="AD1403" i="7"/>
  <c r="AD1831" i="7"/>
  <c r="AD1501" i="7"/>
  <c r="AD2643" i="7"/>
  <c r="AD1549" i="7"/>
  <c r="AD1597" i="7"/>
  <c r="AD2596" i="7"/>
  <c r="AD1888" i="7"/>
  <c r="AD2097" i="7"/>
  <c r="U1888" i="7"/>
  <c r="AB1845" i="7"/>
  <c r="U1863" i="7"/>
  <c r="AB1888" i="7"/>
  <c r="AB1837" i="7"/>
  <c r="AB1867" i="7"/>
  <c r="U1882" i="7"/>
  <c r="U1841" i="7"/>
  <c r="AB1875" i="7"/>
  <c r="AB1849" i="7"/>
  <c r="AB2083" i="7"/>
  <c r="AD2621" i="7"/>
  <c r="AD1412" i="7"/>
  <c r="AD1406" i="7"/>
  <c r="AD1431" i="7"/>
  <c r="AD1718" i="7"/>
  <c r="AD1701" i="7"/>
  <c r="AD1577" i="7"/>
  <c r="AD1396" i="7"/>
  <c r="AD1679" i="7"/>
  <c r="AD1540" i="7"/>
  <c r="AD1414" i="7"/>
  <c r="AD1525" i="7"/>
  <c r="AD1337" i="7"/>
  <c r="AD2077" i="7"/>
  <c r="AD1754" i="7"/>
  <c r="AD2606" i="7"/>
  <c r="AD2106" i="7"/>
  <c r="BN436" i="7"/>
  <c r="U684" i="7"/>
  <c r="U681" i="7"/>
  <c r="W743" i="7"/>
  <c r="AB747" i="7"/>
  <c r="U741" i="7"/>
  <c r="U368" i="7"/>
  <c r="AB745" i="7"/>
  <c r="U379" i="7"/>
  <c r="AE433" i="7"/>
  <c r="AB434" i="7"/>
  <c r="W400" i="7"/>
  <c r="W390" i="7"/>
  <c r="W379" i="7"/>
  <c r="W388" i="7"/>
  <c r="W723" i="7"/>
  <c r="AB740" i="7"/>
  <c r="W724" i="7"/>
  <c r="W715" i="7"/>
  <c r="S676" i="7"/>
  <c r="T676" i="7" s="1"/>
  <c r="V680" i="7" s="1"/>
  <c r="X680" i="7" s="1"/>
  <c r="W745" i="7"/>
  <c r="W682" i="7"/>
  <c r="U712" i="7"/>
  <c r="U736" i="7"/>
  <c r="AB716" i="7"/>
  <c r="AB738" i="7"/>
  <c r="AB688" i="7"/>
  <c r="U730" i="7"/>
  <c r="U732" i="7"/>
  <c r="AB701" i="7"/>
  <c r="U709" i="7"/>
  <c r="U716" i="7"/>
  <c r="AD883" i="7"/>
  <c r="AD221" i="7"/>
  <c r="AD264" i="7"/>
  <c r="AE248" i="7"/>
  <c r="AD235" i="7"/>
  <c r="AW2580" i="7"/>
  <c r="AI1366" i="7"/>
  <c r="W705" i="7"/>
  <c r="U699" i="7"/>
  <c r="U677" i="7"/>
  <c r="U679" i="7"/>
  <c r="AD747" i="7"/>
  <c r="U682" i="7"/>
  <c r="U678" i="7"/>
  <c r="AI2632" i="7"/>
  <c r="AD436" i="7"/>
  <c r="AD437" i="7"/>
  <c r="AD742" i="7"/>
  <c r="U367" i="7"/>
  <c r="U689" i="7"/>
  <c r="AE743" i="7"/>
  <c r="AB743" i="7"/>
  <c r="W415" i="7"/>
  <c r="W426" i="7"/>
  <c r="W394" i="7"/>
  <c r="W431" i="7"/>
  <c r="BO431" i="7" s="1"/>
  <c r="AD741" i="7"/>
  <c r="U740" i="7"/>
  <c r="W702" i="7"/>
  <c r="W734" i="7"/>
  <c r="W730" i="7"/>
  <c r="W692" i="7"/>
  <c r="W688" i="7"/>
  <c r="AB689" i="7"/>
  <c r="AB723" i="7"/>
  <c r="U717" i="7"/>
  <c r="U728" i="7"/>
  <c r="AB722" i="7"/>
  <c r="AB726" i="7"/>
  <c r="AB710" i="7"/>
  <c r="U710" i="7"/>
  <c r="AB685" i="7"/>
  <c r="AB700" i="7"/>
  <c r="AE264" i="7"/>
  <c r="W733" i="7"/>
  <c r="BO359" i="7"/>
  <c r="AW1518" i="7"/>
  <c r="U685" i="7"/>
  <c r="AB746" i="7"/>
  <c r="U695" i="7"/>
  <c r="U701" i="7"/>
  <c r="U374" i="7"/>
  <c r="W704" i="7"/>
  <c r="U704" i="7"/>
  <c r="AE747" i="7"/>
  <c r="AB437" i="7"/>
  <c r="AE431" i="7"/>
  <c r="AE742" i="7"/>
  <c r="AE741" i="7"/>
  <c r="U744" i="7"/>
  <c r="U371" i="7"/>
  <c r="U383" i="7"/>
  <c r="AD434" i="7"/>
  <c r="AD746" i="7"/>
  <c r="AD744" i="7"/>
  <c r="W377" i="7"/>
  <c r="W380" i="7"/>
  <c r="W728" i="7"/>
  <c r="U742" i="7"/>
  <c r="W716" i="7"/>
  <c r="W710" i="7"/>
  <c r="W683" i="7"/>
  <c r="W731" i="7"/>
  <c r="W738" i="7"/>
  <c r="AE740" i="7"/>
  <c r="U734" i="7"/>
  <c r="U725" i="7"/>
  <c r="AB729" i="7"/>
  <c r="AB733" i="7"/>
  <c r="AB728" i="7"/>
  <c r="U733" i="7"/>
  <c r="U714" i="7"/>
  <c r="AB677" i="7"/>
  <c r="AB704" i="7"/>
  <c r="AB699" i="7"/>
  <c r="AD438" i="7"/>
  <c r="W678" i="7"/>
  <c r="U703" i="7"/>
  <c r="U747" i="7"/>
  <c r="U691" i="7"/>
  <c r="U687" i="7"/>
  <c r="U370" i="7"/>
  <c r="U693" i="7"/>
  <c r="U700" i="7"/>
  <c r="AE744" i="7"/>
  <c r="AE437" i="7"/>
  <c r="AD431" i="7"/>
  <c r="AB744" i="7"/>
  <c r="U431" i="7"/>
  <c r="U746" i="7"/>
  <c r="U372" i="7"/>
  <c r="U705" i="7"/>
  <c r="AD745" i="7"/>
  <c r="AD435" i="7"/>
  <c r="AE436" i="7"/>
  <c r="U434" i="7"/>
  <c r="U743" i="7"/>
  <c r="W386" i="7"/>
  <c r="W416" i="7"/>
  <c r="W701" i="7"/>
  <c r="W713" i="7"/>
  <c r="W686" i="7"/>
  <c r="W714" i="7"/>
  <c r="W694" i="7"/>
  <c r="W707" i="7"/>
  <c r="W711" i="7"/>
  <c r="AB730" i="7"/>
  <c r="U735" i="7"/>
  <c r="AB679" i="7"/>
  <c r="AB706" i="7"/>
  <c r="AB712" i="7"/>
  <c r="U711" i="7"/>
  <c r="AB682" i="7"/>
  <c r="AB734" i="7"/>
  <c r="AB736" i="7"/>
  <c r="AB707" i="7"/>
  <c r="AD222" i="7"/>
  <c r="AE232" i="7"/>
  <c r="AD253" i="7"/>
  <c r="BN894" i="7"/>
  <c r="U382" i="7"/>
  <c r="U702" i="7"/>
  <c r="U696" i="7"/>
  <c r="AE432" i="7"/>
  <c r="U375" i="7"/>
  <c r="U384" i="7"/>
  <c r="AD743" i="7"/>
  <c r="W381" i="7"/>
  <c r="W369" i="7"/>
  <c r="AB742" i="7"/>
  <c r="U739" i="7"/>
  <c r="W691" i="7"/>
  <c r="W709" i="7"/>
  <c r="W729" i="7"/>
  <c r="W695" i="7"/>
  <c r="W722" i="7"/>
  <c r="W744" i="7"/>
  <c r="W401" i="7"/>
  <c r="AB715" i="7"/>
  <c r="AB724" i="7"/>
  <c r="AB709" i="7"/>
  <c r="AB692" i="7"/>
  <c r="U731" i="7"/>
  <c r="U723" i="7"/>
  <c r="AB681" i="7"/>
  <c r="AB727" i="7"/>
  <c r="AB687" i="7"/>
  <c r="AE739" i="7"/>
  <c r="AE233" i="7"/>
  <c r="AD263" i="7"/>
  <c r="AD258" i="7"/>
  <c r="AB438" i="7"/>
  <c r="AE438" i="7"/>
  <c r="AX1594" i="7"/>
  <c r="U680" i="7"/>
  <c r="U366" i="7"/>
  <c r="U698" i="7"/>
  <c r="U692" i="7"/>
  <c r="U437" i="7"/>
  <c r="U377" i="7"/>
  <c r="U369" i="7"/>
  <c r="W424" i="7"/>
  <c r="U745" i="7"/>
  <c r="W418" i="7"/>
  <c r="W372" i="7"/>
  <c r="W429" i="7"/>
  <c r="W727" i="7"/>
  <c r="AB739" i="7"/>
  <c r="W690" i="7"/>
  <c r="W699" i="7"/>
  <c r="W681" i="7"/>
  <c r="W693" i="7"/>
  <c r="W732" i="7"/>
  <c r="W746" i="7"/>
  <c r="U724" i="7"/>
  <c r="U706" i="7"/>
  <c r="U715" i="7"/>
  <c r="AB698" i="7"/>
  <c r="AB703" i="7"/>
  <c r="AB735" i="7"/>
  <c r="U726" i="7"/>
  <c r="AB711" i="7"/>
  <c r="AB680" i="7"/>
  <c r="AE864" i="7"/>
  <c r="AD227" i="7"/>
  <c r="AD243" i="7"/>
  <c r="AD246" i="7"/>
  <c r="AE748" i="7"/>
  <c r="AW1747" i="7"/>
  <c r="U697" i="7"/>
  <c r="W742" i="7"/>
  <c r="U694" i="7"/>
  <c r="U688" i="7"/>
  <c r="AE434" i="7"/>
  <c r="W384" i="7"/>
  <c r="AE745" i="7"/>
  <c r="AE435" i="7"/>
  <c r="U380" i="7"/>
  <c r="U381" i="7"/>
  <c r="U376" i="7"/>
  <c r="W435" i="7"/>
  <c r="W370" i="7"/>
  <c r="W698" i="7"/>
  <c r="W712" i="7"/>
  <c r="W697" i="7"/>
  <c r="W708" i="7"/>
  <c r="W739" i="7"/>
  <c r="W717" i="7"/>
  <c r="W680" i="7"/>
  <c r="W740" i="7"/>
  <c r="U729" i="7"/>
  <c r="AB732" i="7"/>
  <c r="AB691" i="7"/>
  <c r="AB717" i="7"/>
  <c r="W689" i="7"/>
  <c r="AB678" i="7"/>
  <c r="U737" i="7"/>
  <c r="AB714" i="7"/>
  <c r="U722" i="7"/>
  <c r="U713" i="7"/>
  <c r="AD249" i="7"/>
  <c r="AE212" i="7"/>
  <c r="AD252" i="7"/>
  <c r="AC1893" i="7"/>
  <c r="AC1847" i="7"/>
  <c r="AC1945" i="7"/>
  <c r="V119" i="7"/>
  <c r="V132" i="7"/>
  <c r="V109" i="7"/>
  <c r="V95" i="7"/>
  <c r="BN2504" i="7"/>
  <c r="AC2582" i="7"/>
  <c r="AX1445" i="7"/>
  <c r="V1837" i="7"/>
  <c r="V1839" i="7"/>
  <c r="V1745" i="7"/>
  <c r="V2581" i="7"/>
  <c r="BN2569" i="7"/>
  <c r="U1178" i="7"/>
  <c r="AB1212" i="7"/>
  <c r="U1214" i="7"/>
  <c r="U1177" i="7"/>
  <c r="V1843" i="7"/>
  <c r="AC1879" i="7"/>
  <c r="AC75" i="7"/>
  <c r="V127" i="7"/>
  <c r="V108" i="7"/>
  <c r="AC119" i="7"/>
  <c r="AX1672" i="7"/>
  <c r="V2582" i="7"/>
  <c r="BO2650" i="7"/>
  <c r="AC1746" i="7"/>
  <c r="AC2575" i="7"/>
  <c r="U1203" i="7"/>
  <c r="U1192" i="7"/>
  <c r="AD1210" i="7"/>
  <c r="AB1214" i="7"/>
  <c r="V1853" i="7"/>
  <c r="U1151" i="7"/>
  <c r="V1885" i="7"/>
  <c r="AC108" i="7"/>
  <c r="V71" i="7"/>
  <c r="AC124" i="7"/>
  <c r="AC100" i="7"/>
  <c r="V94" i="7"/>
  <c r="AW2502" i="7"/>
  <c r="V2579" i="7"/>
  <c r="AC2577" i="7"/>
  <c r="AI2577" i="7" s="1"/>
  <c r="AD1214" i="7"/>
  <c r="AB1215" i="7"/>
  <c r="BN2418" i="7"/>
  <c r="BO2418" i="7"/>
  <c r="V1841" i="7"/>
  <c r="U1156" i="7"/>
  <c r="AC1890" i="7"/>
  <c r="AC80" i="7"/>
  <c r="AC92" i="7"/>
  <c r="AC95" i="7"/>
  <c r="AC68" i="7"/>
  <c r="AC90" i="7"/>
  <c r="BO2502" i="7"/>
  <c r="BO2425" i="7"/>
  <c r="AD1215" i="7"/>
  <c r="BN2179" i="7"/>
  <c r="V2578" i="7"/>
  <c r="AC2578" i="7"/>
  <c r="U1175" i="7"/>
  <c r="AC2581" i="7"/>
  <c r="AB1129" i="7"/>
  <c r="AE1125" i="7"/>
  <c r="U1129" i="7"/>
  <c r="U1130" i="7"/>
  <c r="AB1130" i="7"/>
  <c r="AC1889" i="7"/>
  <c r="AC103" i="7"/>
  <c r="AC76" i="7"/>
  <c r="V77" i="7"/>
  <c r="V121" i="7"/>
  <c r="V65" i="7"/>
  <c r="AC2580" i="7"/>
  <c r="U1168" i="7"/>
  <c r="W422" i="7"/>
  <c r="W374" i="7"/>
  <c r="W423" i="7"/>
  <c r="W417" i="7"/>
  <c r="W385" i="7"/>
  <c r="W428" i="7"/>
  <c r="AD433" i="7"/>
  <c r="W407" i="7"/>
  <c r="W371" i="7"/>
  <c r="W373" i="7"/>
  <c r="W406" i="7"/>
  <c r="W367" i="7"/>
  <c r="W403" i="7"/>
  <c r="W396" i="7"/>
  <c r="AD432" i="7"/>
  <c r="W432" i="7"/>
  <c r="W395" i="7"/>
  <c r="U429" i="7"/>
  <c r="AB433" i="7"/>
  <c r="W393" i="7"/>
  <c r="W420" i="7"/>
  <c r="W414" i="7"/>
  <c r="W366" i="7"/>
  <c r="W389" i="7"/>
  <c r="W375" i="7"/>
  <c r="W425" i="7"/>
  <c r="BO425" i="7" s="1"/>
  <c r="W392" i="7"/>
  <c r="W404" i="7"/>
  <c r="W387" i="7"/>
  <c r="W365" i="7"/>
  <c r="W391" i="7"/>
  <c r="S364" i="7"/>
  <c r="T364" i="7" s="1"/>
  <c r="W413" i="7"/>
  <c r="W368" i="7"/>
  <c r="W382" i="7"/>
  <c r="U433" i="7"/>
  <c r="W434" i="7"/>
  <c r="W408" i="7"/>
  <c r="W437" i="7"/>
  <c r="BN437" i="7" s="1"/>
  <c r="W383" i="7"/>
  <c r="W378" i="7"/>
  <c r="W402" i="7"/>
  <c r="W427" i="7"/>
  <c r="BN427" i="7" s="1"/>
  <c r="W419" i="7"/>
  <c r="W430" i="7"/>
  <c r="U430" i="7"/>
  <c r="U365" i="7"/>
  <c r="AE588" i="7"/>
  <c r="U541" i="7"/>
  <c r="U531" i="7"/>
  <c r="U588" i="7"/>
  <c r="U594" i="7"/>
  <c r="AD590" i="7"/>
  <c r="U527" i="7"/>
  <c r="AB589" i="7"/>
  <c r="U591" i="7"/>
  <c r="U593" i="7"/>
  <c r="U592" i="7"/>
  <c r="AD589" i="7"/>
  <c r="V1758" i="7"/>
  <c r="V1815" i="7"/>
  <c r="V1818" i="7"/>
  <c r="AC1803" i="7"/>
  <c r="V1803" i="7"/>
  <c r="V1784" i="7"/>
  <c r="V1754" i="7"/>
  <c r="AC1790" i="7"/>
  <c r="V1789" i="7"/>
  <c r="V1812" i="7"/>
  <c r="AC1799" i="7"/>
  <c r="V1771" i="7"/>
  <c r="V1779" i="7"/>
  <c r="V1820" i="7"/>
  <c r="V1804" i="7"/>
  <c r="V1765" i="7"/>
  <c r="AC1806" i="7"/>
  <c r="V1775" i="7"/>
  <c r="AC1783" i="7"/>
  <c r="AC1791" i="7"/>
  <c r="V1781" i="7"/>
  <c r="V1774" i="7"/>
  <c r="AC1781" i="7"/>
  <c r="AC1753" i="7"/>
  <c r="AC1794" i="7"/>
  <c r="V1768" i="7"/>
  <c r="V1792" i="7"/>
  <c r="AC1772" i="7"/>
  <c r="V1802" i="7"/>
  <c r="V1776" i="7"/>
  <c r="AC1786" i="7"/>
  <c r="AC1759" i="7"/>
  <c r="AC1812" i="7"/>
  <c r="AC1778" i="7"/>
  <c r="AC1789" i="7"/>
  <c r="V1810" i="7"/>
  <c r="AC1785" i="7"/>
  <c r="AC1763" i="7"/>
  <c r="V1782" i="7"/>
  <c r="AC1767" i="7"/>
  <c r="V1799" i="7"/>
  <c r="AC1756" i="7"/>
  <c r="V1819" i="7"/>
  <c r="V1811" i="7"/>
  <c r="V1773" i="7"/>
  <c r="V1800" i="7"/>
  <c r="AC1792" i="7"/>
  <c r="AC1765" i="7"/>
  <c r="AC1780" i="7"/>
  <c r="V1790" i="7"/>
  <c r="AC1784" i="7"/>
  <c r="AC1768" i="7"/>
  <c r="V1762" i="7"/>
  <c r="AC1764" i="7"/>
  <c r="AC1774" i="7"/>
  <c r="V1770" i="7"/>
  <c r="AC1813" i="7"/>
  <c r="AC1771" i="7"/>
  <c r="V1767" i="7"/>
  <c r="AC1807" i="7"/>
  <c r="AC1770" i="7"/>
  <c r="V1753" i="7"/>
  <c r="AC1810" i="7"/>
  <c r="AC1776" i="7"/>
  <c r="AC1800" i="7"/>
  <c r="V1763" i="7"/>
  <c r="V1807" i="7"/>
  <c r="V1794" i="7"/>
  <c r="AC1761" i="7"/>
  <c r="AC1766" i="7"/>
  <c r="AC1754" i="7"/>
  <c r="AC1884" i="7"/>
  <c r="AC101" i="7"/>
  <c r="AC126" i="7"/>
  <c r="V74" i="7"/>
  <c r="AC86" i="7"/>
  <c r="AB1216" i="7"/>
  <c r="AX1136" i="7"/>
  <c r="AE1213" i="7"/>
  <c r="V2577" i="7"/>
  <c r="U1200" i="7"/>
  <c r="AW271" i="7"/>
  <c r="AH271" i="7"/>
  <c r="W562" i="7"/>
  <c r="AB241" i="7"/>
  <c r="AB269" i="7"/>
  <c r="AB225" i="7"/>
  <c r="U241" i="7"/>
  <c r="AB260" i="7"/>
  <c r="AB243" i="7"/>
  <c r="U247" i="7"/>
  <c r="AB229" i="7"/>
  <c r="AB258" i="7"/>
  <c r="AB212" i="7"/>
  <c r="W1823" i="7"/>
  <c r="X1823" i="7" s="1"/>
  <c r="W1660" i="7"/>
  <c r="W1477" i="7"/>
  <c r="W1455" i="7"/>
  <c r="W1328" i="7"/>
  <c r="AD851" i="7"/>
  <c r="AD878" i="7"/>
  <c r="W845" i="7"/>
  <c r="AD867" i="7"/>
  <c r="W829" i="7"/>
  <c r="AE837" i="7"/>
  <c r="AD889" i="7"/>
  <c r="AE273" i="7"/>
  <c r="AD219" i="7"/>
  <c r="AE227" i="7"/>
  <c r="AE223" i="7"/>
  <c r="AD259" i="7"/>
  <c r="AD274" i="7"/>
  <c r="AE272" i="7"/>
  <c r="AE234" i="7"/>
  <c r="AE222" i="7"/>
  <c r="AE231" i="7"/>
  <c r="AE260" i="7"/>
  <c r="AD215" i="7"/>
  <c r="AD242" i="7"/>
  <c r="AE259" i="7"/>
  <c r="W2407" i="7"/>
  <c r="W837" i="7"/>
  <c r="W1732" i="7"/>
  <c r="W397" i="7"/>
  <c r="W2411" i="7"/>
  <c r="W2405" i="7"/>
  <c r="W2527" i="7"/>
  <c r="W603" i="7"/>
  <c r="W2413" i="7"/>
  <c r="W1590" i="7"/>
  <c r="W736" i="7"/>
  <c r="AB213" i="7"/>
  <c r="AB230" i="7"/>
  <c r="AD275" i="7"/>
  <c r="AB218" i="7"/>
  <c r="AB245" i="7"/>
  <c r="AB252" i="7"/>
  <c r="U242" i="7"/>
  <c r="U266" i="7"/>
  <c r="AB233" i="7"/>
  <c r="AB234" i="7"/>
  <c r="W1643" i="7"/>
  <c r="W1614" i="7"/>
  <c r="X1614" i="7" s="1"/>
  <c r="W1449" i="7"/>
  <c r="X1449" i="7" s="1"/>
  <c r="W1487" i="7"/>
  <c r="W1342" i="7"/>
  <c r="W1302" i="7"/>
  <c r="W1299" i="7"/>
  <c r="W1332" i="7"/>
  <c r="W1341" i="7"/>
  <c r="AD892" i="7"/>
  <c r="W871" i="7"/>
  <c r="AD241" i="7"/>
  <c r="AD261" i="7"/>
  <c r="AE235" i="7"/>
  <c r="W215" i="7"/>
  <c r="AD269" i="7"/>
  <c r="AD265" i="7"/>
  <c r="AE216" i="7"/>
  <c r="AD212" i="7"/>
  <c r="AD225" i="7"/>
  <c r="AD216" i="7"/>
  <c r="AE268" i="7"/>
  <c r="AD268" i="7"/>
  <c r="AE217" i="7"/>
  <c r="W2607" i="7"/>
  <c r="W2104" i="7"/>
  <c r="U221" i="7"/>
  <c r="AB277" i="7"/>
  <c r="W899" i="7"/>
  <c r="W1677" i="7"/>
  <c r="W1392" i="7"/>
  <c r="W66" i="7"/>
  <c r="W2383" i="7"/>
  <c r="W625" i="7"/>
  <c r="W2358" i="7"/>
  <c r="W2371" i="7"/>
  <c r="W1535" i="7"/>
  <c r="W1391" i="7"/>
  <c r="AB253" i="7"/>
  <c r="W679" i="7"/>
  <c r="AB259" i="7"/>
  <c r="U264" i="7"/>
  <c r="AE275" i="7"/>
  <c r="U249" i="7"/>
  <c r="AB223" i="7"/>
  <c r="U248" i="7"/>
  <c r="AB262" i="7"/>
  <c r="U253" i="7"/>
  <c r="U260" i="7"/>
  <c r="U251" i="7"/>
  <c r="W1657" i="7"/>
  <c r="W1610" i="7"/>
  <c r="W1489" i="7"/>
  <c r="W1515" i="7"/>
  <c r="BO1515" i="7" s="1"/>
  <c r="W1507" i="7"/>
  <c r="W1363" i="7"/>
  <c r="W1335" i="7"/>
  <c r="AE854" i="7"/>
  <c r="AE890" i="7"/>
  <c r="AE865" i="7"/>
  <c r="AE840" i="7"/>
  <c r="AD859" i="7"/>
  <c r="AD840" i="7"/>
  <c r="AE881" i="7"/>
  <c r="AE213" i="7"/>
  <c r="AD273" i="7"/>
  <c r="AE266" i="7"/>
  <c r="AE229" i="7"/>
  <c r="AD236" i="7"/>
  <c r="AE262" i="7"/>
  <c r="AE214" i="7"/>
  <c r="AE221" i="7"/>
  <c r="AF221" i="7" s="1"/>
  <c r="AD214" i="7"/>
  <c r="AE270" i="7"/>
  <c r="AD213" i="7"/>
  <c r="W259" i="7"/>
  <c r="AD245" i="7"/>
  <c r="AB280" i="7"/>
  <c r="U274" i="7"/>
  <c r="W2382" i="7"/>
  <c r="W2560" i="7"/>
  <c r="W2558" i="7"/>
  <c r="W1596" i="7"/>
  <c r="W1396" i="7"/>
  <c r="W737" i="7"/>
  <c r="W658" i="7"/>
  <c r="AB222" i="7"/>
  <c r="U272" i="7"/>
  <c r="U270" i="7"/>
  <c r="AB236" i="7"/>
  <c r="U244" i="7"/>
  <c r="AB237" i="7"/>
  <c r="U265" i="7"/>
  <c r="AB240" i="7"/>
  <c r="AB248" i="7"/>
  <c r="U267" i="7"/>
  <c r="W1628" i="7"/>
  <c r="W1631" i="7"/>
  <c r="W1617" i="7"/>
  <c r="W1470" i="7"/>
  <c r="W1349" i="7"/>
  <c r="W1369" i="7"/>
  <c r="AD833" i="7"/>
  <c r="AE848" i="7"/>
  <c r="AE841" i="7"/>
  <c r="AD887" i="7"/>
  <c r="AE847" i="7"/>
  <c r="AE218" i="7"/>
  <c r="AD270" i="7"/>
  <c r="AD262" i="7"/>
  <c r="AD226" i="7"/>
  <c r="AE263" i="7"/>
  <c r="AE242" i="7"/>
  <c r="AE240" i="7"/>
  <c r="AD250" i="7"/>
  <c r="AD233" i="7"/>
  <c r="AE244" i="7"/>
  <c r="AD231" i="7"/>
  <c r="AE226" i="7"/>
  <c r="AE267" i="7"/>
  <c r="W2620" i="7"/>
  <c r="W2604" i="7"/>
  <c r="W2601" i="7"/>
  <c r="X2601" i="7" s="1"/>
  <c r="W1555" i="7"/>
  <c r="W1431" i="7"/>
  <c r="W2416" i="7"/>
  <c r="BO2416" i="7" s="1"/>
  <c r="W2374" i="7"/>
  <c r="W2406" i="7"/>
  <c r="W2510" i="7"/>
  <c r="W2380" i="7"/>
  <c r="W2566" i="7"/>
  <c r="BN2566" i="7" s="1"/>
  <c r="AB274" i="7"/>
  <c r="AB221" i="7"/>
  <c r="W1395" i="7"/>
  <c r="W1498" i="7"/>
  <c r="AB249" i="7"/>
  <c r="AB214" i="7"/>
  <c r="U259" i="7"/>
  <c r="AB250" i="7"/>
  <c r="U268" i="7"/>
  <c r="U263" i="7"/>
  <c r="AB228" i="7"/>
  <c r="AB261" i="7"/>
  <c r="AB242" i="7"/>
  <c r="U245" i="7"/>
  <c r="W1612" i="7"/>
  <c r="W1624" i="7"/>
  <c r="W1457" i="7"/>
  <c r="W1316" i="7"/>
  <c r="W854" i="7"/>
  <c r="AE228" i="7"/>
  <c r="AE252" i="7"/>
  <c r="AD244" i="7"/>
  <c r="AD239" i="7"/>
  <c r="AD272" i="7"/>
  <c r="AD267" i="7"/>
  <c r="AD228" i="7"/>
  <c r="AE269" i="7"/>
  <c r="AE246" i="7"/>
  <c r="AD224" i="7"/>
  <c r="AE241" i="7"/>
  <c r="AE236" i="7"/>
  <c r="AE247" i="7"/>
  <c r="U276" i="7"/>
  <c r="AE276" i="7"/>
  <c r="W893" i="7"/>
  <c r="W276" i="7"/>
  <c r="W1383" i="7"/>
  <c r="W1407" i="7"/>
  <c r="W2549" i="7"/>
  <c r="W2530" i="7"/>
  <c r="W2546" i="7"/>
  <c r="W2570" i="7"/>
  <c r="W2518" i="7"/>
  <c r="AB216" i="7"/>
  <c r="AE274" i="7"/>
  <c r="W535" i="7"/>
  <c r="AB266" i="7"/>
  <c r="U269" i="7"/>
  <c r="AB215" i="7"/>
  <c r="U246" i="7"/>
  <c r="AB220" i="7"/>
  <c r="AB264" i="7"/>
  <c r="AB232" i="7"/>
  <c r="U271" i="7"/>
  <c r="AB246" i="7"/>
  <c r="AB247" i="7"/>
  <c r="AB235" i="7"/>
  <c r="W1757" i="7"/>
  <c r="W1648" i="7"/>
  <c r="W1479" i="7"/>
  <c r="W1512" i="7"/>
  <c r="W1346" i="7"/>
  <c r="W1301" i="7"/>
  <c r="W1330" i="7"/>
  <c r="AG842" i="7"/>
  <c r="AE261" i="7"/>
  <c r="AD230" i="7"/>
  <c r="AD240" i="7"/>
  <c r="AE219" i="7"/>
  <c r="AD232" i="7"/>
  <c r="AE251" i="7"/>
  <c r="AH251" i="7" s="1"/>
  <c r="AD218" i="7"/>
  <c r="W271" i="7"/>
  <c r="AD223" i="7"/>
  <c r="AD220" i="7"/>
  <c r="AE253" i="7"/>
  <c r="AD229" i="7"/>
  <c r="AE258" i="7"/>
  <c r="BN1442" i="7"/>
  <c r="BN2126" i="7"/>
  <c r="BN980" i="7"/>
  <c r="BO980" i="7"/>
  <c r="BN416" i="7"/>
  <c r="BO416" i="7"/>
  <c r="V1525" i="7"/>
  <c r="X1525" i="7" s="1"/>
  <c r="AC1591" i="7"/>
  <c r="AC1593" i="7"/>
  <c r="AC1594" i="7"/>
  <c r="V1592" i="7"/>
  <c r="X1592" i="7" s="1"/>
  <c r="V1591" i="7"/>
  <c r="AC1596" i="7"/>
  <c r="AC1595" i="7"/>
  <c r="V1596" i="7"/>
  <c r="AC1592" i="7"/>
  <c r="V1535" i="7"/>
  <c r="BO975" i="7"/>
  <c r="BN975" i="7"/>
  <c r="AC1877" i="7"/>
  <c r="V1851" i="7"/>
  <c r="AC1862" i="7"/>
  <c r="V1850" i="7"/>
  <c r="W166" i="7"/>
  <c r="W174" i="7"/>
  <c r="W141" i="7"/>
  <c r="U158" i="7"/>
  <c r="W189" i="7"/>
  <c r="BN189" i="7" s="1"/>
  <c r="W196" i="7"/>
  <c r="BN196" i="7" s="1"/>
  <c r="W163" i="7"/>
  <c r="W155" i="7"/>
  <c r="W171" i="7"/>
  <c r="U163" i="7"/>
  <c r="AB201" i="7"/>
  <c r="S136" i="7"/>
  <c r="T136" i="7" s="1"/>
  <c r="W191" i="7"/>
  <c r="U157" i="7"/>
  <c r="W143" i="7"/>
  <c r="W194" i="7"/>
  <c r="W190" i="7"/>
  <c r="W142" i="7"/>
  <c r="U160" i="7"/>
  <c r="AE206" i="7"/>
  <c r="U151" i="7"/>
  <c r="W183" i="7"/>
  <c r="W192" i="7"/>
  <c r="U143" i="7"/>
  <c r="W146" i="7"/>
  <c r="U149" i="7"/>
  <c r="W197" i="7"/>
  <c r="BO197" i="7" s="1"/>
  <c r="W144" i="7"/>
  <c r="W162" i="7"/>
  <c r="W195" i="7"/>
  <c r="BO195" i="7" s="1"/>
  <c r="AE208" i="7"/>
  <c r="U207" i="7"/>
  <c r="W149" i="7"/>
  <c r="W205" i="7"/>
  <c r="W165" i="7"/>
  <c r="W193" i="7"/>
  <c r="U140" i="7"/>
  <c r="W139" i="7"/>
  <c r="U142" i="7"/>
  <c r="W198" i="7"/>
  <c r="BN198" i="7" s="1"/>
  <c r="AE204" i="7"/>
  <c r="W206" i="7"/>
  <c r="W154" i="7"/>
  <c r="W151" i="7"/>
  <c r="W169" i="7"/>
  <c r="W147" i="7"/>
  <c r="U141" i="7"/>
  <c r="AD201" i="7"/>
  <c r="W207" i="7"/>
  <c r="W156" i="7"/>
  <c r="W188" i="7"/>
  <c r="W170" i="7"/>
  <c r="W175" i="7"/>
  <c r="U145" i="7"/>
  <c r="W152" i="7"/>
  <c r="W168" i="7"/>
  <c r="U162" i="7"/>
  <c r="AE207" i="7"/>
  <c r="AX1973" i="7"/>
  <c r="AW1973" i="7"/>
  <c r="BO2180" i="7"/>
  <c r="BN2180" i="7"/>
  <c r="BN282" i="7"/>
  <c r="BO282" i="7"/>
  <c r="BN1431" i="7"/>
  <c r="BO1431" i="7"/>
  <c r="AC1443" i="7"/>
  <c r="AI1443" i="7" s="1"/>
  <c r="V1445" i="7"/>
  <c r="AC1442" i="7"/>
  <c r="V1444" i="7"/>
  <c r="AC1445" i="7"/>
  <c r="V1442" i="7"/>
  <c r="V1392" i="7"/>
  <c r="BO746" i="7"/>
  <c r="BN746" i="7"/>
  <c r="BO1898" i="7"/>
  <c r="BN1898" i="7"/>
  <c r="BO1445" i="7"/>
  <c r="BN1445" i="7"/>
  <c r="AX746" i="7"/>
  <c r="V626" i="7"/>
  <c r="V652" i="7"/>
  <c r="AC659" i="7"/>
  <c r="V612" i="7"/>
  <c r="AC619" i="7"/>
  <c r="V635" i="7"/>
  <c r="V638" i="7"/>
  <c r="V643" i="7"/>
  <c r="V661" i="7"/>
  <c r="V605" i="7"/>
  <c r="V642" i="7"/>
  <c r="AX2505" i="7"/>
  <c r="AW2505" i="7"/>
  <c r="AX1972" i="7"/>
  <c r="AW1972" i="7"/>
  <c r="BN2654" i="7"/>
  <c r="BO2654" i="7"/>
  <c r="BN424" i="7"/>
  <c r="BO424" i="7"/>
  <c r="V1746" i="7"/>
  <c r="AC1742" i="7"/>
  <c r="W684" i="7"/>
  <c r="W554" i="7"/>
  <c r="W1819" i="7"/>
  <c r="W1821" i="7"/>
  <c r="W1658" i="7"/>
  <c r="W1638" i="7"/>
  <c r="W1629" i="7"/>
  <c r="W1656" i="7"/>
  <c r="W1623" i="7"/>
  <c r="W1464" i="7"/>
  <c r="W1501" i="7"/>
  <c r="BN1501" i="7" s="1"/>
  <c r="W1478" i="7"/>
  <c r="W1481" i="7"/>
  <c r="W1459" i="7"/>
  <c r="W1517" i="7"/>
  <c r="X1517" i="7" s="1"/>
  <c r="W1519" i="7"/>
  <c r="W1306" i="7"/>
  <c r="W1303" i="7"/>
  <c r="W1352" i="7"/>
  <c r="W1324" i="7"/>
  <c r="W1321" i="7"/>
  <c r="X1321" i="7" s="1"/>
  <c r="W1326" i="7"/>
  <c r="W1307" i="7"/>
  <c r="W1361" i="7"/>
  <c r="W1322" i="7"/>
  <c r="AF842" i="7"/>
  <c r="W869" i="7"/>
  <c r="AE882" i="7"/>
  <c r="AE866" i="7"/>
  <c r="AD866" i="7"/>
  <c r="AD880" i="7"/>
  <c r="AE870" i="7"/>
  <c r="AE892" i="7"/>
  <c r="W838" i="7"/>
  <c r="AE836" i="7"/>
  <c r="AD831" i="7"/>
  <c r="W841" i="7"/>
  <c r="AE868" i="7"/>
  <c r="AD890" i="7"/>
  <c r="W832" i="7"/>
  <c r="AE863" i="7"/>
  <c r="AD891" i="7"/>
  <c r="AE855" i="7"/>
  <c r="W241" i="7"/>
  <c r="W263" i="7"/>
  <c r="W219" i="7"/>
  <c r="W251" i="7"/>
  <c r="W220" i="7"/>
  <c r="W242" i="7"/>
  <c r="W243" i="7"/>
  <c r="W2400" i="7"/>
  <c r="W2412" i="7"/>
  <c r="W2590" i="7"/>
  <c r="X2590" i="7" s="1"/>
  <c r="W2602" i="7"/>
  <c r="W2627" i="7"/>
  <c r="W2611" i="7"/>
  <c r="W2609" i="7"/>
  <c r="W2639" i="7"/>
  <c r="BN2639" i="7" s="1"/>
  <c r="W2585" i="7"/>
  <c r="AE2604" i="7"/>
  <c r="AE1863" i="7"/>
  <c r="AE1491" i="7"/>
  <c r="AE1535" i="7"/>
  <c r="AE2636" i="7"/>
  <c r="AE1404" i="7"/>
  <c r="AE1804" i="7"/>
  <c r="AE1409" i="7"/>
  <c r="AE1710" i="7"/>
  <c r="AE1277" i="7"/>
  <c r="AE1278" i="7"/>
  <c r="AE1468" i="7"/>
  <c r="AE1685" i="7"/>
  <c r="AE1390" i="7"/>
  <c r="AE1236" i="7"/>
  <c r="AE446" i="7"/>
  <c r="AE86" i="7"/>
  <c r="AE1362" i="7"/>
  <c r="AI1362" i="7" s="1"/>
  <c r="AE1881" i="7"/>
  <c r="AE1384" i="7"/>
  <c r="AE1795" i="7"/>
  <c r="AE1536" i="7"/>
  <c r="AE1706" i="7"/>
  <c r="AE1859" i="7"/>
  <c r="AE1432" i="7"/>
  <c r="AE1398" i="7"/>
  <c r="AE1716" i="7"/>
  <c r="AE1851" i="7"/>
  <c r="AE1649" i="7"/>
  <c r="AE1544" i="7"/>
  <c r="AE1389" i="7"/>
  <c r="AE1728" i="7"/>
  <c r="AE1541" i="7"/>
  <c r="AE1396" i="7"/>
  <c r="AE1310" i="7"/>
  <c r="AE2646" i="7"/>
  <c r="AE1877" i="7"/>
  <c r="AE123" i="7"/>
  <c r="AE1705" i="7"/>
  <c r="AE1431" i="7"/>
  <c r="AE1690" i="7"/>
  <c r="AE1585" i="7"/>
  <c r="AE1374" i="7"/>
  <c r="AE1552" i="7"/>
  <c r="AE1559" i="7"/>
  <c r="AE1415" i="7"/>
  <c r="AE1566" i="7"/>
  <c r="AE2624" i="7"/>
  <c r="AE1661" i="7"/>
  <c r="AE1486" i="7"/>
  <c r="AE80" i="7"/>
  <c r="AI80" i="7" s="1"/>
  <c r="AE1231" i="7"/>
  <c r="AE1630" i="7"/>
  <c r="AE1642" i="7"/>
  <c r="AE1688" i="7"/>
  <c r="AE1527" i="7"/>
  <c r="AE1525" i="7"/>
  <c r="AE1383" i="7"/>
  <c r="AE1534" i="7"/>
  <c r="AE2619" i="7"/>
  <c r="AE1811" i="7"/>
  <c r="AE1583" i="7"/>
  <c r="AE1508" i="7"/>
  <c r="AE1407" i="7"/>
  <c r="AE1255" i="7"/>
  <c r="AE87" i="7"/>
  <c r="AE1506" i="7"/>
  <c r="AE1876" i="7"/>
  <c r="AE1558" i="7"/>
  <c r="AE1699" i="7"/>
  <c r="AE1691" i="7"/>
  <c r="AE1717" i="7"/>
  <c r="AE1245" i="7"/>
  <c r="AE651" i="7"/>
  <c r="AE1723" i="7"/>
  <c r="AE1334" i="7"/>
  <c r="AE2081" i="7"/>
  <c r="AE1543" i="7"/>
  <c r="AE1478" i="7"/>
  <c r="AE1303" i="7"/>
  <c r="AE1261" i="7"/>
  <c r="AE504" i="7"/>
  <c r="AE113" i="7"/>
  <c r="AE479" i="7"/>
  <c r="AE506" i="7"/>
  <c r="AE101" i="7"/>
  <c r="AE1249" i="7"/>
  <c r="AE500" i="7"/>
  <c r="AE120" i="7"/>
  <c r="AE499" i="7"/>
  <c r="AE626" i="7"/>
  <c r="AE602" i="7"/>
  <c r="AE116" i="7"/>
  <c r="AE631" i="7"/>
  <c r="AE66" i="7"/>
  <c r="AE650" i="7"/>
  <c r="AE94" i="7"/>
  <c r="AE629" i="7"/>
  <c r="AE1225" i="7"/>
  <c r="AE93" i="7"/>
  <c r="AE2083" i="7"/>
  <c r="AE1556" i="7"/>
  <c r="AE2055" i="7"/>
  <c r="AE2103" i="7"/>
  <c r="AE1637" i="7"/>
  <c r="AE1469" i="7"/>
  <c r="AE635" i="7"/>
  <c r="AE1436" i="7"/>
  <c r="AE1755" i="7"/>
  <c r="AE2116" i="7"/>
  <c r="AE1731" i="7"/>
  <c r="AE1388" i="7"/>
  <c r="AE1499" i="7"/>
  <c r="AE1302" i="7"/>
  <c r="AI1302" i="7" s="1"/>
  <c r="AE2633" i="7"/>
  <c r="AE2092" i="7"/>
  <c r="AE1868" i="7"/>
  <c r="AE1732" i="7"/>
  <c r="AE1435" i="7"/>
  <c r="AE1221" i="7"/>
  <c r="AE1283" i="7"/>
  <c r="AE1833" i="7"/>
  <c r="AE1886" i="7"/>
  <c r="AE1862" i="7"/>
  <c r="AE1605" i="7"/>
  <c r="AE1551" i="7"/>
  <c r="AE2593" i="7"/>
  <c r="AE1793" i="7"/>
  <c r="AE1843" i="7"/>
  <c r="AE1715" i="7"/>
  <c r="AE1341" i="7"/>
  <c r="AE2637" i="7"/>
  <c r="AE2102" i="7"/>
  <c r="AE1836" i="7"/>
  <c r="AE1399" i="7"/>
  <c r="AE1252" i="7"/>
  <c r="AE88" i="7"/>
  <c r="AE642" i="7"/>
  <c r="AE658" i="7"/>
  <c r="AE121" i="7"/>
  <c r="AE1351" i="7"/>
  <c r="AE102" i="7"/>
  <c r="AE1229" i="7"/>
  <c r="AE491" i="7"/>
  <c r="AE443" i="7"/>
  <c r="AE1224" i="7"/>
  <c r="AE474" i="7"/>
  <c r="AE480" i="7"/>
  <c r="AE634" i="7"/>
  <c r="AE622" i="7"/>
  <c r="AE604" i="7"/>
  <c r="AE1385" i="7"/>
  <c r="AE493" i="7"/>
  <c r="AE1428" i="7"/>
  <c r="AE663" i="7"/>
  <c r="AE1729" i="7"/>
  <c r="AE1856" i="7"/>
  <c r="AE1580" i="7"/>
  <c r="AE1830" i="7"/>
  <c r="AE1375" i="7"/>
  <c r="AE1346" i="7"/>
  <c r="AE1377" i="7"/>
  <c r="AE1684" i="7"/>
  <c r="AE1763" i="7"/>
  <c r="AE1683" i="7"/>
  <c r="AE1610" i="7"/>
  <c r="AE1650" i="7"/>
  <c r="AE1309" i="7"/>
  <c r="AE2067" i="7"/>
  <c r="AE1788" i="7"/>
  <c r="AE1654" i="7"/>
  <c r="AE1709" i="7"/>
  <c r="AE1356" i="7"/>
  <c r="AE1496" i="7"/>
  <c r="AE1430" i="7"/>
  <c r="AE103" i="7"/>
  <c r="AE1226" i="7"/>
  <c r="AE610" i="7"/>
  <c r="AE620" i="7"/>
  <c r="AE615" i="7"/>
  <c r="AE1250" i="7"/>
  <c r="AE1330" i="7"/>
  <c r="AE486" i="7"/>
  <c r="AE637" i="7"/>
  <c r="AE1246" i="7"/>
  <c r="AE656" i="7"/>
  <c r="AE119" i="7"/>
  <c r="AE1260" i="7"/>
  <c r="AE108" i="7"/>
  <c r="AE455" i="7"/>
  <c r="AE628" i="7"/>
  <c r="AE444" i="7"/>
  <c r="AE448" i="7"/>
  <c r="AE613" i="7"/>
  <c r="AE112" i="7"/>
  <c r="AE498" i="7"/>
  <c r="AE496" i="7"/>
  <c r="AE76" i="7"/>
  <c r="AE617" i="7"/>
  <c r="AE454" i="7"/>
  <c r="AE648" i="7"/>
  <c r="AE1306" i="7"/>
  <c r="AE1704" i="7"/>
  <c r="AE1693" i="7"/>
  <c r="AE1331" i="7"/>
  <c r="AE1429" i="7"/>
  <c r="AE1328" i="7"/>
  <c r="AE1457" i="7"/>
  <c r="AE1565" i="7"/>
  <c r="AE1492" i="7"/>
  <c r="AE2609" i="7"/>
  <c r="AE1883" i="7"/>
  <c r="AE1756" i="7"/>
  <c r="AE1854" i="7"/>
  <c r="AE1619" i="7"/>
  <c r="AE1677" i="7"/>
  <c r="AE1320" i="7"/>
  <c r="AE1461" i="7"/>
  <c r="AE619" i="7"/>
  <c r="AE497" i="7"/>
  <c r="AE100" i="7"/>
  <c r="AE1253" i="7"/>
  <c r="AE603" i="7"/>
  <c r="AE1393" i="7"/>
  <c r="AE1269" i="7"/>
  <c r="AE84" i="7"/>
  <c r="AE1220" i="7"/>
  <c r="AE118" i="7"/>
  <c r="AE1243" i="7"/>
  <c r="AE653" i="7"/>
  <c r="AE505" i="7"/>
  <c r="AE623" i="7"/>
  <c r="AE90" i="7"/>
  <c r="AI90" i="7" s="1"/>
  <c r="AE1274" i="7"/>
  <c r="AI1274" i="7" s="1"/>
  <c r="AE114" i="7"/>
  <c r="AE72" i="7"/>
  <c r="AE461" i="7"/>
  <c r="AE117" i="7"/>
  <c r="AE460" i="7"/>
  <c r="AE91" i="7"/>
  <c r="AE475" i="7"/>
  <c r="AE494" i="7"/>
  <c r="AE109" i="7"/>
  <c r="AE464" i="7"/>
  <c r="AE1884" i="7"/>
  <c r="AE1698" i="7"/>
  <c r="AE1696" i="7"/>
  <c r="AE1533" i="7"/>
  <c r="AE1568" i="7"/>
  <c r="AE1460" i="7"/>
  <c r="AE2111" i="7"/>
  <c r="AE1629" i="7"/>
  <c r="AE1414" i="7"/>
  <c r="AE649" i="7"/>
  <c r="AE1357" i="7"/>
  <c r="AE1239" i="7"/>
  <c r="AE68" i="7"/>
  <c r="AE1244" i="7"/>
  <c r="AE1237" i="7"/>
  <c r="AE508" i="7"/>
  <c r="AE485" i="7"/>
  <c r="AE85" i="7"/>
  <c r="AE1233" i="7"/>
  <c r="AE482" i="7"/>
  <c r="AE492" i="7"/>
  <c r="AE627" i="7"/>
  <c r="AE660" i="7"/>
  <c r="AE71" i="7"/>
  <c r="AE1238" i="7"/>
  <c r="AE618" i="7"/>
  <c r="AE1251" i="7"/>
  <c r="AE612" i="7"/>
  <c r="AE1241" i="7"/>
  <c r="AE75" i="7"/>
  <c r="AE633" i="7"/>
  <c r="AE1322" i="7"/>
  <c r="AE92" i="7"/>
  <c r="AE625" i="7"/>
  <c r="AE115" i="7"/>
  <c r="AE1838" i="7"/>
  <c r="AE1576" i="7"/>
  <c r="AE1844" i="7"/>
  <c r="AE1230" i="7"/>
  <c r="AE478" i="7"/>
  <c r="AE1467" i="7"/>
  <c r="AE1381" i="7"/>
  <c r="AE1284" i="7"/>
  <c r="AE1335" i="7"/>
  <c r="AE1262" i="7"/>
  <c r="AE78" i="7"/>
  <c r="AE621" i="7"/>
  <c r="AE1314" i="7"/>
  <c r="AE472" i="7"/>
  <c r="AE611" i="7"/>
  <c r="AE643" i="7"/>
  <c r="AE79" i="7"/>
  <c r="AE1258" i="7"/>
  <c r="AE661" i="7"/>
  <c r="AE636" i="7"/>
  <c r="AE1232" i="7"/>
  <c r="AE98" i="7"/>
  <c r="AE484" i="7"/>
  <c r="AE1401" i="7"/>
  <c r="AE1257" i="7"/>
  <c r="AE659" i="7"/>
  <c r="AE70" i="7"/>
  <c r="AE607" i="7"/>
  <c r="AE1227" i="7"/>
  <c r="AE662" i="7"/>
  <c r="AE63" i="7"/>
  <c r="AE67" i="7"/>
  <c r="AE451" i="7"/>
  <c r="AE465" i="7"/>
  <c r="AE1338" i="7"/>
  <c r="AE1222" i="7"/>
  <c r="AE606" i="7"/>
  <c r="AE608" i="7"/>
  <c r="AE609" i="7"/>
  <c r="AE65" i="7"/>
  <c r="AE1348" i="7"/>
  <c r="AE476" i="7"/>
  <c r="AE1281" i="7"/>
  <c r="AE122" i="7"/>
  <c r="AE1242" i="7"/>
  <c r="AE459" i="7"/>
  <c r="AE1263" i="7"/>
  <c r="AE483" i="7"/>
  <c r="AE449" i="7"/>
  <c r="AE468" i="7"/>
  <c r="AE1270" i="7"/>
  <c r="AE466" i="7"/>
  <c r="AE452" i="7"/>
  <c r="AE1264" i="7"/>
  <c r="AE458" i="7"/>
  <c r="AE657" i="7"/>
  <c r="AE638" i="7"/>
  <c r="AE83" i="7"/>
  <c r="AE467" i="7"/>
  <c r="AE632" i="7"/>
  <c r="AE605" i="7"/>
  <c r="AE64" i="7"/>
  <c r="AE1228" i="7"/>
  <c r="AE463" i="7"/>
  <c r="AE89" i="7"/>
  <c r="AE1259" i="7"/>
  <c r="AE614" i="7"/>
  <c r="AE503" i="7"/>
  <c r="AE1247" i="7"/>
  <c r="AE95" i="7"/>
  <c r="AE639" i="7"/>
  <c r="AE1254" i="7"/>
  <c r="AE630" i="7"/>
  <c r="AE2627" i="7"/>
  <c r="AE447" i="7"/>
  <c r="AE69" i="7"/>
  <c r="AE1248" i="7"/>
  <c r="AE502" i="7"/>
  <c r="AE77" i="7"/>
  <c r="AE1234" i="7"/>
  <c r="AE473" i="7"/>
  <c r="AE507" i="7"/>
  <c r="AE99" i="7"/>
  <c r="AE81" i="7"/>
  <c r="AE471" i="7"/>
  <c r="AE73" i="7"/>
  <c r="AE1464" i="7"/>
  <c r="AE1501" i="7"/>
  <c r="AE1802" i="7"/>
  <c r="AE655" i="7"/>
  <c r="AE456" i="7"/>
  <c r="AE495" i="7"/>
  <c r="AE1256" i="7"/>
  <c r="AE1417" i="7"/>
  <c r="AE624" i="7"/>
  <c r="AE445" i="7"/>
  <c r="AE1300" i="7"/>
  <c r="AE1539" i="7"/>
  <c r="AE1413" i="7"/>
  <c r="AE1774" i="7"/>
  <c r="AE1586" i="7"/>
  <c r="AE1624" i="7"/>
  <c r="AE1382" i="7"/>
  <c r="AE462" i="7"/>
  <c r="AE1488" i="7"/>
  <c r="AE62" i="7"/>
  <c r="AE453" i="7"/>
  <c r="AE110" i="7"/>
  <c r="AE470" i="7"/>
  <c r="AE501" i="7"/>
  <c r="AE457" i="7"/>
  <c r="AE97" i="7"/>
  <c r="AE469" i="7"/>
  <c r="AE1240" i="7"/>
  <c r="AE450" i="7"/>
  <c r="AE74" i="7"/>
  <c r="AE1279" i="7"/>
  <c r="AE82" i="7"/>
  <c r="AE477" i="7"/>
  <c r="AE641" i="7"/>
  <c r="AE1275" i="7"/>
  <c r="AE652" i="7"/>
  <c r="AE111" i="7"/>
  <c r="AE481" i="7"/>
  <c r="AE616" i="7"/>
  <c r="AE654" i="7"/>
  <c r="AE1472" i="7"/>
  <c r="AE640" i="7"/>
  <c r="AE1480" i="7"/>
  <c r="W475" i="7"/>
  <c r="W1231" i="7"/>
  <c r="X1231" i="7" s="1"/>
  <c r="W1280" i="7"/>
  <c r="W1244" i="7"/>
  <c r="W1250" i="7"/>
  <c r="W1283" i="7"/>
  <c r="W1284" i="7"/>
  <c r="W1238" i="7"/>
  <c r="W481" i="7"/>
  <c r="W1246" i="7"/>
  <c r="X1246" i="7" s="1"/>
  <c r="W1259" i="7"/>
  <c r="W1290" i="7"/>
  <c r="W1339" i="7"/>
  <c r="W1223" i="7"/>
  <c r="W1264" i="7"/>
  <c r="W1222" i="7"/>
  <c r="W1274" i="7"/>
  <c r="W1251" i="7"/>
  <c r="X1251" i="7" s="1"/>
  <c r="W464" i="7"/>
  <c r="W1241" i="7"/>
  <c r="W449" i="7"/>
  <c r="W1230" i="7"/>
  <c r="W1227" i="7"/>
  <c r="W514" i="7"/>
  <c r="W1380" i="7"/>
  <c r="W1276" i="7"/>
  <c r="W1247" i="7"/>
  <c r="W1225" i="7"/>
  <c r="W1226" i="7"/>
  <c r="W1272" i="7"/>
  <c r="W1243" i="7"/>
  <c r="W492" i="7"/>
  <c r="W1282" i="7"/>
  <c r="W452" i="7"/>
  <c r="X452" i="7" s="1"/>
  <c r="W1269" i="7"/>
  <c r="W477" i="7"/>
  <c r="W1456" i="7"/>
  <c r="W1289" i="7"/>
  <c r="W1254" i="7"/>
  <c r="W1277" i="7"/>
  <c r="W1252" i="7"/>
  <c r="W1229" i="7"/>
  <c r="W1253" i="7"/>
  <c r="W443" i="7"/>
  <c r="W493" i="7"/>
  <c r="W1248" i="7"/>
  <c r="W1279" i="7"/>
  <c r="W1260" i="7"/>
  <c r="W1292" i="7"/>
  <c r="X1292" i="7" s="1"/>
  <c r="BQ1292" i="7" s="1"/>
  <c r="W1281" i="7"/>
  <c r="W1255" i="7"/>
  <c r="W1232" i="7"/>
  <c r="W1275" i="7"/>
  <c r="W483" i="7"/>
  <c r="W1270" i="7"/>
  <c r="W467" i="7"/>
  <c r="W1291" i="7"/>
  <c r="X1291" i="7" s="1"/>
  <c r="BP1291" i="7" s="1"/>
  <c r="W1240" i="7"/>
  <c r="X1240" i="7" s="1"/>
  <c r="W1273" i="7"/>
  <c r="W1220" i="7"/>
  <c r="W457" i="7"/>
  <c r="W1262" i="7"/>
  <c r="W1257" i="7"/>
  <c r="W1286" i="7"/>
  <c r="W465" i="7"/>
  <c r="X465" i="7" s="1"/>
  <c r="W460" i="7"/>
  <c r="X460" i="7" s="1"/>
  <c r="W1249" i="7"/>
  <c r="W1235" i="7"/>
  <c r="W1256" i="7"/>
  <c r="W1704" i="7"/>
  <c r="W1233" i="7"/>
  <c r="W1237" i="7"/>
  <c r="W1239" i="7"/>
  <c r="W1234" i="7"/>
  <c r="X1234" i="7" s="1"/>
  <c r="W1228" i="7"/>
  <c r="W1258" i="7"/>
  <c r="W1236" i="7"/>
  <c r="W1263" i="7"/>
  <c r="W1242" i="7"/>
  <c r="W1287" i="7"/>
  <c r="W1221" i="7"/>
  <c r="W446" i="7"/>
  <c r="X446" i="7" s="1"/>
  <c r="W447" i="7"/>
  <c r="W1288" i="7"/>
  <c r="W2606" i="7"/>
  <c r="X2606" i="7" s="1"/>
  <c r="W1293" i="7"/>
  <c r="W1271" i="7"/>
  <c r="W1245" i="7"/>
  <c r="W1976" i="7"/>
  <c r="W1294" i="7"/>
  <c r="X1294" i="7" s="1"/>
  <c r="W1824" i="7"/>
  <c r="W518" i="7"/>
  <c r="W1347" i="7"/>
  <c r="W1573" i="7"/>
  <c r="W1537" i="7"/>
  <c r="W1664" i="7"/>
  <c r="W1791" i="7"/>
  <c r="W1733" i="7"/>
  <c r="W1804" i="7"/>
  <c r="W1901" i="7"/>
  <c r="W510" i="7"/>
  <c r="W1528" i="7"/>
  <c r="W1564" i="7"/>
  <c r="W1806" i="7"/>
  <c r="W1758" i="7"/>
  <c r="X1758" i="7" s="1"/>
  <c r="W1462" i="7"/>
  <c r="W1748" i="7"/>
  <c r="W1740" i="7"/>
  <c r="W1772" i="7"/>
  <c r="W1801" i="7"/>
  <c r="W1795" i="7"/>
  <c r="W1659" i="7"/>
  <c r="W1770" i="7"/>
  <c r="W1410" i="7"/>
  <c r="W1371" i="7"/>
  <c r="W1729" i="7"/>
  <c r="W1580" i="7"/>
  <c r="W1597" i="7"/>
  <c r="W1760" i="7"/>
  <c r="W1813" i="7"/>
  <c r="W1755" i="7"/>
  <c r="X1755" i="7" s="1"/>
  <c r="W1793" i="7"/>
  <c r="W1527" i="7"/>
  <c r="W1521" i="7"/>
  <c r="W1807" i="7"/>
  <c r="W1811" i="7"/>
  <c r="W1622" i="7"/>
  <c r="W133" i="7"/>
  <c r="W1446" i="7"/>
  <c r="W673" i="7"/>
  <c r="W1774" i="7"/>
  <c r="W1762" i="7"/>
  <c r="W1709" i="7"/>
  <c r="W1285" i="7"/>
  <c r="W1731" i="7"/>
  <c r="W1686" i="7"/>
  <c r="W1706" i="7"/>
  <c r="V1744" i="7"/>
  <c r="V1743" i="7"/>
  <c r="AC1743" i="7"/>
  <c r="W1210" i="7"/>
  <c r="W1665" i="7"/>
  <c r="W1663" i="7"/>
  <c r="W1647" i="7"/>
  <c r="W1666" i="7"/>
  <c r="W1634" i="7"/>
  <c r="W1497" i="7"/>
  <c r="BN1497" i="7" s="1"/>
  <c r="W1467" i="7"/>
  <c r="W1480" i="7"/>
  <c r="W1500" i="7"/>
  <c r="BN1500" i="7" s="1"/>
  <c r="W1454" i="7"/>
  <c r="W1476" i="7"/>
  <c r="W1506" i="7"/>
  <c r="W1351" i="7"/>
  <c r="W1310" i="7"/>
  <c r="W1356" i="7"/>
  <c r="W1368" i="7"/>
  <c r="W1314" i="7"/>
  <c r="W1327" i="7"/>
  <c r="W1300" i="7"/>
  <c r="W1348" i="7"/>
  <c r="W1308" i="7"/>
  <c r="W347" i="7"/>
  <c r="W2421" i="7"/>
  <c r="W880" i="7"/>
  <c r="W851" i="7"/>
  <c r="W234" i="7"/>
  <c r="W246" i="7"/>
  <c r="W236" i="7"/>
  <c r="W235" i="7"/>
  <c r="W237" i="7"/>
  <c r="W231" i="7"/>
  <c r="W2414" i="7"/>
  <c r="W685" i="7"/>
  <c r="W2616" i="7"/>
  <c r="W2632" i="7"/>
  <c r="W2635" i="7"/>
  <c r="X2635" i="7" s="1"/>
  <c r="W2642" i="7"/>
  <c r="W2597" i="7"/>
  <c r="X2585" i="7"/>
  <c r="V1747" i="7"/>
  <c r="V1689" i="7"/>
  <c r="W1182" i="7"/>
  <c r="W706" i="7"/>
  <c r="W560" i="7"/>
  <c r="W1822" i="7"/>
  <c r="W1752" i="7"/>
  <c r="W1667" i="7"/>
  <c r="W1636" i="7"/>
  <c r="W1654" i="7"/>
  <c r="W1620" i="7"/>
  <c r="W1613" i="7"/>
  <c r="X1613" i="7" s="1"/>
  <c r="W1653" i="7"/>
  <c r="W1603" i="7"/>
  <c r="W1465" i="7"/>
  <c r="W1472" i="7"/>
  <c r="W1508" i="7"/>
  <c r="W1452" i="7"/>
  <c r="W1520" i="7"/>
  <c r="X1520" i="7" s="1"/>
  <c r="W1484" i="7"/>
  <c r="W1473" i="7"/>
  <c r="W1468" i="7"/>
  <c r="W1510" i="7"/>
  <c r="W1325" i="7"/>
  <c r="W1350" i="7"/>
  <c r="W1329" i="7"/>
  <c r="W1370" i="7"/>
  <c r="X1370" i="7" s="1"/>
  <c r="BP1370" i="7" s="1"/>
  <c r="W1305" i="7"/>
  <c r="W1360" i="7"/>
  <c r="W1353" i="7"/>
  <c r="W1309" i="7"/>
  <c r="W1317" i="7"/>
  <c r="AD842" i="7"/>
  <c r="AE834" i="7"/>
  <c r="W870" i="7"/>
  <c r="AD870" i="7"/>
  <c r="AE861" i="7"/>
  <c r="W866" i="7"/>
  <c r="AD868" i="7"/>
  <c r="AD829" i="7"/>
  <c r="AD828" i="7"/>
  <c r="AE856" i="7"/>
  <c r="AD836" i="7"/>
  <c r="AE832" i="7"/>
  <c r="AD853" i="7"/>
  <c r="AE843" i="7"/>
  <c r="W842" i="7"/>
  <c r="W830" i="7"/>
  <c r="W214" i="7"/>
  <c r="W249" i="7"/>
  <c r="W250" i="7"/>
  <c r="W273" i="7"/>
  <c r="W261" i="7"/>
  <c r="W224" i="7"/>
  <c r="W267" i="7"/>
  <c r="W2533" i="7"/>
  <c r="W2370" i="7"/>
  <c r="W2588" i="7"/>
  <c r="W2614" i="7"/>
  <c r="X2614" i="7" s="1"/>
  <c r="W2612" i="7"/>
  <c r="W2591" i="7"/>
  <c r="W2645" i="7"/>
  <c r="W2634" i="7"/>
  <c r="W2595" i="7"/>
  <c r="W2589" i="7"/>
  <c r="W2615" i="7"/>
  <c r="V1676" i="7"/>
  <c r="AC1745" i="7"/>
  <c r="BN1515" i="7"/>
  <c r="W840" i="7"/>
  <c r="W879" i="7"/>
  <c r="W881" i="7"/>
  <c r="BO881" i="7" s="1"/>
  <c r="W852" i="7"/>
  <c r="W846" i="7"/>
  <c r="W262" i="7"/>
  <c r="W260" i="7"/>
  <c r="W264" i="7"/>
  <c r="W223" i="7"/>
  <c r="W252" i="7"/>
  <c r="W265" i="7"/>
  <c r="W270" i="7"/>
  <c r="BO270" i="7" s="1"/>
  <c r="W2514" i="7"/>
  <c r="W2368" i="7"/>
  <c r="W2610" i="7"/>
  <c r="X2610" i="7" s="1"/>
  <c r="W2641" i="7"/>
  <c r="W2640" i="7"/>
  <c r="W2624" i="7"/>
  <c r="W2594" i="7"/>
  <c r="W2587" i="7"/>
  <c r="X2587" i="7" s="1"/>
  <c r="W1627" i="7"/>
  <c r="W1600" i="7"/>
  <c r="X1600" i="7" s="1"/>
  <c r="W1817" i="7"/>
  <c r="W1651" i="7"/>
  <c r="W1609" i="7"/>
  <c r="W1615" i="7"/>
  <c r="W1604" i="7"/>
  <c r="W1616" i="7"/>
  <c r="W1662" i="7"/>
  <c r="W1605" i="7"/>
  <c r="X1605" i="7" s="1"/>
  <c r="W1650" i="7"/>
  <c r="W1492" i="7"/>
  <c r="W1461" i="7"/>
  <c r="W1450" i="7"/>
  <c r="W1469" i="7"/>
  <c r="W1490" i="7"/>
  <c r="W1514" i="7"/>
  <c r="W1505" i="7"/>
  <c r="W1458" i="7"/>
  <c r="W1463" i="7"/>
  <c r="W1359" i="7"/>
  <c r="W1340" i="7"/>
  <c r="W1334" i="7"/>
  <c r="W1331" i="7"/>
  <c r="W1320" i="7"/>
  <c r="W1367" i="7"/>
  <c r="W1337" i="7"/>
  <c r="W890" i="7"/>
  <c r="W834" i="7"/>
  <c r="W853" i="7"/>
  <c r="W864" i="7"/>
  <c r="W857" i="7"/>
  <c r="W892" i="7"/>
  <c r="W230" i="7"/>
  <c r="W248" i="7"/>
  <c r="W213" i="7"/>
  <c r="W269" i="7"/>
  <c r="W266" i="7"/>
  <c r="W2571" i="7"/>
  <c r="W2395" i="7"/>
  <c r="W2613" i="7"/>
  <c r="W2603" i="7"/>
  <c r="W2648" i="7"/>
  <c r="BO2648" i="7" s="1"/>
  <c r="W2643" i="7"/>
  <c r="W2618" i="7"/>
  <c r="W2593" i="7"/>
  <c r="W2637" i="7"/>
  <c r="W2636" i="7"/>
  <c r="BO2636" i="7" s="1"/>
  <c r="W2086" i="7"/>
  <c r="U2420" i="7"/>
  <c r="AB2526" i="7"/>
  <c r="U2521" i="7"/>
  <c r="U1273" i="7"/>
  <c r="AB2530" i="7"/>
  <c r="AB2541" i="7"/>
  <c r="U2374" i="7"/>
  <c r="AB2419" i="7"/>
  <c r="AB2520" i="7"/>
  <c r="U1622" i="7"/>
  <c r="AB2360" i="7"/>
  <c r="AB1483" i="7"/>
  <c r="AB1488" i="7"/>
  <c r="AB2409" i="7"/>
  <c r="AB2533" i="7"/>
  <c r="U1761" i="7"/>
  <c r="U1491" i="7"/>
  <c r="U2411" i="7"/>
  <c r="AB1640" i="7"/>
  <c r="AB1705" i="7"/>
  <c r="U2360" i="7"/>
  <c r="U1764" i="7"/>
  <c r="U1322" i="7"/>
  <c r="U1244" i="7"/>
  <c r="AB1415" i="7"/>
  <c r="AB1269" i="7"/>
  <c r="U1662" i="7"/>
  <c r="AB2395" i="7"/>
  <c r="AB1757" i="7"/>
  <c r="AB1392" i="7"/>
  <c r="U2409" i="7"/>
  <c r="U1260" i="7"/>
  <c r="U1361" i="7"/>
  <c r="U2091" i="7"/>
  <c r="U1338" i="7"/>
  <c r="U1348" i="7"/>
  <c r="U1505" i="7"/>
  <c r="AB1249" i="7"/>
  <c r="AB117" i="7"/>
  <c r="AB1709" i="7"/>
  <c r="AB1465" i="7"/>
  <c r="U1624" i="7"/>
  <c r="AB1300" i="7"/>
  <c r="AB2089" i="7"/>
  <c r="U1336" i="7"/>
  <c r="U638" i="7"/>
  <c r="U2371" i="7"/>
  <c r="U1474" i="7"/>
  <c r="AB1778" i="7"/>
  <c r="AB478" i="7"/>
  <c r="AB1450" i="7"/>
  <c r="AB503" i="7"/>
  <c r="U2395" i="7"/>
  <c r="U1504" i="7"/>
  <c r="AB470" i="7"/>
  <c r="AB1477" i="7"/>
  <c r="AB483" i="7"/>
  <c r="AB2389" i="7"/>
  <c r="U1340" i="7"/>
  <c r="U1806" i="7"/>
  <c r="AB446" i="7"/>
  <c r="AB1707" i="7"/>
  <c r="AB475" i="7"/>
  <c r="AB1604" i="7"/>
  <c r="AB1399" i="7"/>
  <c r="AB1261" i="7"/>
  <c r="AB111" i="7"/>
  <c r="U1811" i="7"/>
  <c r="AB2510" i="7"/>
  <c r="U2570" i="7"/>
  <c r="AB2511" i="7"/>
  <c r="U2413" i="7"/>
  <c r="AB2375" i="7"/>
  <c r="AB2391" i="7"/>
  <c r="AB2367" i="7"/>
  <c r="AB2408" i="7"/>
  <c r="AB2413" i="7"/>
  <c r="U1548" i="7"/>
  <c r="U2359" i="7"/>
  <c r="AB1788" i="7"/>
  <c r="AB1409" i="7"/>
  <c r="AB2387" i="7"/>
  <c r="U2365" i="7"/>
  <c r="AB1616" i="7"/>
  <c r="U2400" i="7"/>
  <c r="AB1501" i="7"/>
  <c r="AB1428" i="7"/>
  <c r="AB2371" i="7"/>
  <c r="U1649" i="7"/>
  <c r="U1284" i="7"/>
  <c r="U2412" i="7"/>
  <c r="AB1457" i="7"/>
  <c r="AB505" i="7"/>
  <c r="AB1799" i="7"/>
  <c r="AB1510" i="7"/>
  <c r="AB2416" i="7"/>
  <c r="U1640" i="7"/>
  <c r="U1399" i="7"/>
  <c r="U1711" i="7"/>
  <c r="AB1556" i="7"/>
  <c r="U1274" i="7"/>
  <c r="U1783" i="7"/>
  <c r="AB1384" i="7"/>
  <c r="AB2396" i="7"/>
  <c r="AB1349" i="7"/>
  <c r="U504" i="7"/>
  <c r="U2405" i="7"/>
  <c r="AB1460" i="7"/>
  <c r="AB1281" i="7"/>
  <c r="U1731" i="7"/>
  <c r="U1415" i="7"/>
  <c r="AB1768" i="7"/>
  <c r="AB1315" i="7"/>
  <c r="AB454" i="7"/>
  <c r="U1762" i="7"/>
  <c r="U1502" i="7"/>
  <c r="AB485" i="7"/>
  <c r="U1489" i="7"/>
  <c r="AB459" i="7"/>
  <c r="AB1784" i="7"/>
  <c r="AB1487" i="7"/>
  <c r="AB477" i="7"/>
  <c r="AB1244" i="7"/>
  <c r="AB502" i="7"/>
  <c r="AB1771" i="7"/>
  <c r="U1355" i="7"/>
  <c r="U1658" i="7"/>
  <c r="U103" i="7"/>
  <c r="AB1391" i="7"/>
  <c r="AB651" i="7"/>
  <c r="U1623" i="7"/>
  <c r="AB1473" i="7"/>
  <c r="AB476" i="7"/>
  <c r="AB2405" i="7"/>
  <c r="AB1353" i="7"/>
  <c r="AB2529" i="7"/>
  <c r="AB2568" i="7"/>
  <c r="AB2398" i="7"/>
  <c r="AB2377" i="7"/>
  <c r="AB2390" i="7"/>
  <c r="AB2412" i="7"/>
  <c r="AB2382" i="7"/>
  <c r="U1785" i="7"/>
  <c r="AB2359" i="7"/>
  <c r="U1280" i="7"/>
  <c r="U2390" i="7"/>
  <c r="AB1271" i="7"/>
  <c r="AB2407" i="7"/>
  <c r="U1647" i="7"/>
  <c r="U1539" i="7"/>
  <c r="U2368" i="7"/>
  <c r="AB2549" i="7"/>
  <c r="AB1730" i="7"/>
  <c r="U1350" i="7"/>
  <c r="AB2386" i="7"/>
  <c r="U1695" i="7"/>
  <c r="AB1486" i="7"/>
  <c r="U2362" i="7"/>
  <c r="U1327" i="7"/>
  <c r="AB464" i="7"/>
  <c r="AB1756" i="7"/>
  <c r="AB1306" i="7"/>
  <c r="AB2378" i="7"/>
  <c r="U1714" i="7"/>
  <c r="U1496" i="7"/>
  <c r="U1713" i="7"/>
  <c r="U1354" i="7"/>
  <c r="U1259" i="7"/>
  <c r="U1632" i="7"/>
  <c r="AB1305" i="7"/>
  <c r="AB2373" i="7"/>
  <c r="AB1489" i="7"/>
  <c r="U471" i="7"/>
  <c r="U1794" i="7"/>
  <c r="AB1302" i="7"/>
  <c r="AB1232" i="7"/>
  <c r="U1634" i="7"/>
  <c r="AB1308" i="7"/>
  <c r="U1656" i="7"/>
  <c r="AB1224" i="7"/>
  <c r="U499" i="7"/>
  <c r="U1765" i="7"/>
  <c r="AB1272" i="7"/>
  <c r="AB1342" i="7"/>
  <c r="AB97" i="7"/>
  <c r="U1359" i="7"/>
  <c r="U478" i="7"/>
  <c r="AB1806" i="7"/>
  <c r="U1732" i="7"/>
  <c r="U2386" i="7"/>
  <c r="U1270" i="7"/>
  <c r="U470" i="7"/>
  <c r="AB1636" i="7"/>
  <c r="AB1252" i="7"/>
  <c r="U1703" i="7"/>
  <c r="U109" i="7"/>
  <c r="U1423" i="7"/>
  <c r="U477" i="7"/>
  <c r="AB1630" i="7"/>
  <c r="U1410" i="7"/>
  <c r="U493" i="7"/>
  <c r="U1328" i="7"/>
  <c r="U1478" i="7"/>
  <c r="AB2565" i="7"/>
  <c r="AB2552" i="7"/>
  <c r="AB2366" i="7"/>
  <c r="U2559" i="7"/>
  <c r="AB2358" i="7"/>
  <c r="AB1782" i="7"/>
  <c r="U2397" i="7"/>
  <c r="U2571" i="7"/>
  <c r="AB2374" i="7"/>
  <c r="AB1396" i="7"/>
  <c r="AB2385" i="7"/>
  <c r="U1635" i="7"/>
  <c r="U1429" i="7"/>
  <c r="AB2370" i="7"/>
  <c r="U1691" i="7"/>
  <c r="AB1642" i="7"/>
  <c r="U2414" i="7"/>
  <c r="AB2399" i="7"/>
  <c r="AB1714" i="7"/>
  <c r="AB1350" i="7"/>
  <c r="U2404" i="7"/>
  <c r="U1659" i="7"/>
  <c r="U1275" i="7"/>
  <c r="AB1803" i="7"/>
  <c r="AB1283" i="7"/>
  <c r="U2557" i="7"/>
  <c r="AB1632" i="7"/>
  <c r="U1278" i="7"/>
  <c r="U2393" i="7"/>
  <c r="AB1651" i="7"/>
  <c r="U1434" i="7"/>
  <c r="AB1498" i="7"/>
  <c r="U1486" i="7"/>
  <c r="AB1230" i="7"/>
  <c r="AB1278" i="7"/>
  <c r="U1804" i="7"/>
  <c r="AB1335" i="7"/>
  <c r="AB496" i="7"/>
  <c r="AB1800" i="7"/>
  <c r="AB1274" i="7"/>
  <c r="AB1637" i="7"/>
  <c r="U1283" i="7"/>
  <c r="U1558" i="7"/>
  <c r="AB1246" i="7"/>
  <c r="AB461" i="7"/>
  <c r="U1436" i="7"/>
  <c r="AB1256" i="7"/>
  <c r="U1256" i="7"/>
  <c r="U497" i="7"/>
  <c r="AB1710" i="7"/>
  <c r="U1282" i="7"/>
  <c r="AB1584" i="7"/>
  <c r="U1254" i="7"/>
  <c r="U485" i="7"/>
  <c r="AB1656" i="7"/>
  <c r="AB1251" i="7"/>
  <c r="AB1462" i="7"/>
  <c r="AB2388" i="7"/>
  <c r="AB1311" i="7"/>
  <c r="AB114" i="7"/>
  <c r="AB1701" i="7"/>
  <c r="U1346" i="7"/>
  <c r="X1354" i="7" s="1"/>
  <c r="BQ1354" i="7" s="1"/>
  <c r="AB500" i="7"/>
  <c r="AB1481" i="7"/>
  <c r="AB1275" i="7"/>
  <c r="U1591" i="7"/>
  <c r="AB2540" i="7"/>
  <c r="U2526" i="7"/>
  <c r="U1540" i="7"/>
  <c r="U2531" i="7"/>
  <c r="U1508" i="7"/>
  <c r="AB2418" i="7"/>
  <c r="AB1404" i="7"/>
  <c r="AB2546" i="7"/>
  <c r="AB1627" i="7"/>
  <c r="AB2411" i="7"/>
  <c r="AB1793" i="7"/>
  <c r="AB1726" i="7"/>
  <c r="AB1280" i="7"/>
  <c r="U2572" i="7"/>
  <c r="AB2369" i="7"/>
  <c r="AB1436" i="7"/>
  <c r="AB2362" i="7"/>
  <c r="AB1764" i="7"/>
  <c r="AB1602" i="7"/>
  <c r="U2392" i="7"/>
  <c r="U1799" i="7"/>
  <c r="X1799" i="7" s="1"/>
  <c r="U1552" i="7"/>
  <c r="AB1279" i="7"/>
  <c r="U1321" i="7"/>
  <c r="AB1238" i="7"/>
  <c r="U1546" i="7"/>
  <c r="U2384" i="7"/>
  <c r="AB1789" i="7"/>
  <c r="U1276" i="7"/>
  <c r="U2379" i="7"/>
  <c r="AB1390" i="7"/>
  <c r="AB1469" i="7"/>
  <c r="U491" i="7"/>
  <c r="AB1650" i="7"/>
  <c r="U1426" i="7"/>
  <c r="AB1537" i="7"/>
  <c r="AB1254" i="7"/>
  <c r="AB469" i="7"/>
  <c r="AB1638" i="7"/>
  <c r="U1312" i="7"/>
  <c r="U1716" i="7"/>
  <c r="AB1455" i="7"/>
  <c r="AB2364" i="7"/>
  <c r="AB1468" i="7"/>
  <c r="U496" i="7"/>
  <c r="AB110" i="7"/>
  <c r="U1471" i="7"/>
  <c r="U1246" i="7"/>
  <c r="AB1257" i="7"/>
  <c r="AB1425" i="7"/>
  <c r="AB649" i="7"/>
  <c r="AB1507" i="7"/>
  <c r="U479" i="7"/>
  <c r="AB1320" i="7"/>
  <c r="AB627" i="7"/>
  <c r="U2363" i="7"/>
  <c r="U1482" i="7"/>
  <c r="AB1781" i="7"/>
  <c r="AB497" i="7"/>
  <c r="AB1814" i="7"/>
  <c r="AI1815" i="7" s="1"/>
  <c r="U480" i="7"/>
  <c r="AB2357" i="7"/>
  <c r="U1470" i="7"/>
  <c r="AB1234" i="7"/>
  <c r="AB465" i="7"/>
  <c r="U501" i="7"/>
  <c r="AB1607" i="7"/>
  <c r="AB1588" i="7"/>
  <c r="AB1633" i="7"/>
  <c r="AB1333" i="7"/>
  <c r="AB1456" i="7"/>
  <c r="U2391" i="7"/>
  <c r="U1572" i="7"/>
  <c r="U2407" i="7"/>
  <c r="U1331" i="7"/>
  <c r="AB2392" i="7"/>
  <c r="AB2363" i="7"/>
  <c r="U1271" i="7"/>
  <c r="AB1225" i="7"/>
  <c r="U1263" i="7"/>
  <c r="AB506" i="7"/>
  <c r="U1772" i="7"/>
  <c r="U1773" i="7"/>
  <c r="U117" i="7"/>
  <c r="AB1235" i="7"/>
  <c r="U495" i="7"/>
  <c r="AB1222" i="7"/>
  <c r="U122" i="7"/>
  <c r="AB1808" i="7"/>
  <c r="U1249" i="7"/>
  <c r="AB1240" i="7"/>
  <c r="AB1702" i="7"/>
  <c r="U1770" i="7"/>
  <c r="AB1779" i="7"/>
  <c r="U502" i="7"/>
  <c r="U2378" i="7"/>
  <c r="U1320" i="7"/>
  <c r="AB1226" i="7"/>
  <c r="AB101" i="7"/>
  <c r="AB1506" i="7"/>
  <c r="U1353" i="7"/>
  <c r="U468" i="7"/>
  <c r="AB1263" i="7"/>
  <c r="AB457" i="7"/>
  <c r="AB474" i="7"/>
  <c r="AB1648" i="7"/>
  <c r="U492" i="7"/>
  <c r="U110" i="7"/>
  <c r="AB98" i="7"/>
  <c r="AB481" i="7"/>
  <c r="U1408" i="7"/>
  <c r="AB1476" i="7"/>
  <c r="U1812" i="7"/>
  <c r="U1663" i="7"/>
  <c r="U116" i="7"/>
  <c r="AB1422" i="7"/>
  <c r="U474" i="7"/>
  <c r="U2525" i="7"/>
  <c r="AB1503" i="7"/>
  <c r="AB2376" i="7"/>
  <c r="AB1299" i="7"/>
  <c r="U1333" i="7"/>
  <c r="U1652" i="7"/>
  <c r="U1808" i="7"/>
  <c r="X1818" i="7" s="1"/>
  <c r="U2369" i="7"/>
  <c r="U1247" i="7"/>
  <c r="U2382" i="7"/>
  <c r="U2361" i="7"/>
  <c r="U1814" i="7"/>
  <c r="AB456" i="7"/>
  <c r="U1639" i="7"/>
  <c r="U1775" i="7"/>
  <c r="AB1694" i="7"/>
  <c r="AB2397" i="7"/>
  <c r="AB1262" i="7"/>
  <c r="AB102" i="7"/>
  <c r="U633" i="7"/>
  <c r="AB2415" i="7"/>
  <c r="U1477" i="7"/>
  <c r="AB495" i="7"/>
  <c r="AB1231" i="7"/>
  <c r="U1258" i="7"/>
  <c r="AB1474" i="7"/>
  <c r="AB1647" i="7"/>
  <c r="AB467" i="7"/>
  <c r="U1789" i="7"/>
  <c r="U1281" i="7"/>
  <c r="AB1319" i="7"/>
  <c r="U100" i="7"/>
  <c r="U484" i="7"/>
  <c r="AB1260" i="7"/>
  <c r="AB471" i="7"/>
  <c r="AB1250" i="7"/>
  <c r="U120" i="7"/>
  <c r="AB494" i="7"/>
  <c r="AB1433" i="7"/>
  <c r="U114" i="7"/>
  <c r="AB123" i="7"/>
  <c r="AB121" i="7"/>
  <c r="U102" i="7"/>
  <c r="U1316" i="7"/>
  <c r="AB1466" i="7"/>
  <c r="AB1704" i="7"/>
  <c r="AB120" i="7"/>
  <c r="AB1259" i="7"/>
  <c r="AB1731" i="7"/>
  <c r="AB2517" i="7"/>
  <c r="AB1732" i="7"/>
  <c r="AB2570" i="7"/>
  <c r="U2399" i="7"/>
  <c r="AB1610" i="7"/>
  <c r="AB1608" i="7"/>
  <c r="AB1762" i="7"/>
  <c r="AB1809" i="7"/>
  <c r="U1774" i="7"/>
  <c r="AB2142" i="7"/>
  <c r="U1499" i="7"/>
  <c r="U1780" i="7"/>
  <c r="U1729" i="7"/>
  <c r="AB1612" i="7"/>
  <c r="AB1639" i="7"/>
  <c r="U1637" i="7"/>
  <c r="AB1585" i="7"/>
  <c r="U641" i="7"/>
  <c r="AB109" i="7"/>
  <c r="AB1334" i="7"/>
  <c r="AB1755" i="7"/>
  <c r="U1252" i="7"/>
  <c r="AB2380" i="7"/>
  <c r="AB1229" i="7"/>
  <c r="AB1559" i="7"/>
  <c r="AB448" i="7"/>
  <c r="AB1663" i="7"/>
  <c r="U486" i="7"/>
  <c r="AB1734" i="7"/>
  <c r="AB1453" i="7"/>
  <c r="AB1253" i="7"/>
  <c r="AB2372" i="7"/>
  <c r="AB607" i="7"/>
  <c r="U476" i="7"/>
  <c r="U506" i="7"/>
  <c r="AB1245" i="7"/>
  <c r="AB122" i="7"/>
  <c r="AB449" i="7"/>
  <c r="U108" i="7"/>
  <c r="U1778" i="7"/>
  <c r="U1510" i="7"/>
  <c r="AB1276" i="7"/>
  <c r="AB113" i="7"/>
  <c r="U1319" i="7"/>
  <c r="U1406" i="7"/>
  <c r="AB1622" i="7"/>
  <c r="AB2003" i="7"/>
  <c r="AB491" i="7"/>
  <c r="AB1307" i="7"/>
  <c r="U1595" i="7"/>
  <c r="AB1563" i="7"/>
  <c r="U2380" i="7"/>
  <c r="U2544" i="7"/>
  <c r="AB2522" i="7"/>
  <c r="U2376" i="7"/>
  <c r="U1633" i="7"/>
  <c r="AB1682" i="7"/>
  <c r="U1708" i="7"/>
  <c r="U1479" i="7"/>
  <c r="AB1600" i="7"/>
  <c r="U1759" i="7"/>
  <c r="U1485" i="7"/>
  <c r="U1651" i="7"/>
  <c r="AB1310" i="7"/>
  <c r="U1631" i="7"/>
  <c r="AB1426" i="7"/>
  <c r="U1481" i="7"/>
  <c r="AB1606" i="7"/>
  <c r="U1629" i="7"/>
  <c r="U1786" i="7"/>
  <c r="U1313" i="7"/>
  <c r="AB1484" i="7"/>
  <c r="AB453" i="7"/>
  <c r="AB2414" i="7"/>
  <c r="AB466" i="7"/>
  <c r="U1573" i="7"/>
  <c r="AB504" i="7"/>
  <c r="AB1492" i="7"/>
  <c r="U505" i="7"/>
  <c r="U1586" i="7"/>
  <c r="AB1331" i="7"/>
  <c r="AB468" i="7"/>
  <c r="AB1270" i="7"/>
  <c r="AB118" i="7"/>
  <c r="AB447" i="7"/>
  <c r="AB119" i="7"/>
  <c r="AB636" i="7"/>
  <c r="U1337" i="7"/>
  <c r="U99" i="7"/>
  <c r="AB1375" i="7"/>
  <c r="AB1304" i="7"/>
  <c r="AB1532" i="7"/>
  <c r="U1264" i="7"/>
  <c r="U118" i="7"/>
  <c r="U112" i="7"/>
  <c r="U1251" i="7"/>
  <c r="AB1432" i="7"/>
  <c r="AB1649" i="7"/>
  <c r="AB1496" i="7"/>
  <c r="AB493" i="7"/>
  <c r="U101" i="7"/>
  <c r="AB2535" i="7"/>
  <c r="AB1573" i="7"/>
  <c r="AB1785" i="7"/>
  <c r="U2524" i="7"/>
  <c r="AB1790" i="7"/>
  <c r="AI1790" i="7" s="1"/>
  <c r="U2419" i="7"/>
  <c r="U1272" i="7"/>
  <c r="AB1634" i="7"/>
  <c r="U1626" i="7"/>
  <c r="U1277" i="7"/>
  <c r="U1555" i="7"/>
  <c r="U1618" i="7"/>
  <c r="AB1614" i="7"/>
  <c r="U1642" i="7"/>
  <c r="U1248" i="7"/>
  <c r="AB1548" i="7"/>
  <c r="U1330" i="7"/>
  <c r="AB1241" i="7"/>
  <c r="AB1347" i="7"/>
  <c r="AB1381" i="7"/>
  <c r="U1621" i="7"/>
  <c r="AB1346" i="7"/>
  <c r="AB1326" i="7"/>
  <c r="AB2365" i="7"/>
  <c r="AB1505" i="7"/>
  <c r="U503" i="7"/>
  <c r="AB1605" i="7"/>
  <c r="AB444" i="7"/>
  <c r="AB1284" i="7"/>
  <c r="U469" i="7"/>
  <c r="AB1657" i="7"/>
  <c r="AB1277" i="7"/>
  <c r="U475" i="7"/>
  <c r="AB499" i="7"/>
  <c r="U2417" i="7"/>
  <c r="U481" i="7"/>
  <c r="U119" i="7"/>
  <c r="AB460" i="7"/>
  <c r="AB1221" i="7"/>
  <c r="U113" i="7"/>
  <c r="U1473" i="7"/>
  <c r="X1478" i="7" s="1"/>
  <c r="AB1461" i="7"/>
  <c r="U1329" i="7"/>
  <c r="AB484" i="7"/>
  <c r="AB100" i="7"/>
  <c r="AB479" i="7"/>
  <c r="AB1394" i="7"/>
  <c r="U1279" i="7"/>
  <c r="AB1239" i="7"/>
  <c r="AB1352" i="7"/>
  <c r="AB1336" i="7"/>
  <c r="U2532" i="7"/>
  <c r="AB1282" i="7"/>
  <c r="AB1661" i="7"/>
  <c r="U2389" i="7"/>
  <c r="U1807" i="7"/>
  <c r="U2385" i="7"/>
  <c r="AB2379" i="7"/>
  <c r="AB1472" i="7"/>
  <c r="U1565" i="7"/>
  <c r="AB1236" i="7"/>
  <c r="AB1626" i="7"/>
  <c r="U1314" i="7"/>
  <c r="U1324" i="7"/>
  <c r="AB1463" i="7"/>
  <c r="AB1227" i="7"/>
  <c r="AB1482" i="7"/>
  <c r="AB1499" i="7"/>
  <c r="AB472" i="7"/>
  <c r="AB1323" i="7"/>
  <c r="U1332" i="7"/>
  <c r="AB1361" i="7"/>
  <c r="U1257" i="7"/>
  <c r="AB1485" i="7"/>
  <c r="AB1792" i="7"/>
  <c r="AB1452" i="7"/>
  <c r="U111" i="7"/>
  <c r="AB1329" i="7"/>
  <c r="AB443" i="7"/>
  <c r="AB1243" i="7"/>
  <c r="AB99" i="7"/>
  <c r="U1416" i="7"/>
  <c r="AB1220" i="7"/>
  <c r="U494" i="7"/>
  <c r="U498" i="7"/>
  <c r="U1781" i="7"/>
  <c r="U1551" i="7"/>
  <c r="U467" i="7"/>
  <c r="AB501" i="7"/>
  <c r="U123" i="7"/>
  <c r="AB1228" i="7"/>
  <c r="U1250" i="7"/>
  <c r="AB1449" i="7"/>
  <c r="U483" i="7"/>
  <c r="AB1795" i="7"/>
  <c r="U2387" i="7"/>
  <c r="U482" i="7"/>
  <c r="U507" i="7"/>
  <c r="U1487" i="7"/>
  <c r="AB508" i="7"/>
  <c r="U1245" i="7"/>
  <c r="AB1635" i="7"/>
  <c r="U2377" i="7"/>
  <c r="AB2417" i="7"/>
  <c r="AB462" i="7"/>
  <c r="AB1787" i="7"/>
  <c r="AB1237" i="7"/>
  <c r="U2394" i="7"/>
  <c r="AB1387" i="7"/>
  <c r="AB1407" i="7"/>
  <c r="U500" i="7"/>
  <c r="U473" i="7"/>
  <c r="U2408" i="7"/>
  <c r="X2423" i="7" s="1"/>
  <c r="AB1693" i="7"/>
  <c r="U1715" i="7"/>
  <c r="U1317" i="7"/>
  <c r="AB1435" i="7"/>
  <c r="AB1358" i="7"/>
  <c r="U1262" i="7"/>
  <c r="AB1718" i="7"/>
  <c r="AB1223" i="7"/>
  <c r="AB1339" i="7"/>
  <c r="U1858" i="7"/>
  <c r="U508" i="7"/>
  <c r="AB507" i="7"/>
  <c r="AB1625" i="7"/>
  <c r="AB1398" i="7"/>
  <c r="U1335" i="7"/>
  <c r="U1269" i="7"/>
  <c r="AB1255" i="7"/>
  <c r="AB1760" i="7"/>
  <c r="AB1258" i="7"/>
  <c r="AB1248" i="7"/>
  <c r="AB1776" i="7"/>
  <c r="AB458" i="7"/>
  <c r="AB108" i="7"/>
  <c r="U2541" i="7"/>
  <c r="U1506" i="7"/>
  <c r="U1339" i="7"/>
  <c r="U1488" i="7"/>
  <c r="U1497" i="7"/>
  <c r="U472" i="7"/>
  <c r="AB450" i="7"/>
  <c r="AB1356" i="7"/>
  <c r="U1253" i="7"/>
  <c r="AB1327" i="7"/>
  <c r="AB1497" i="7"/>
  <c r="AC1287" i="7"/>
  <c r="V1248" i="7"/>
  <c r="V1259" i="7"/>
  <c r="AC1283" i="7"/>
  <c r="V1251" i="7"/>
  <c r="V1238" i="7"/>
  <c r="X1238" i="7" s="1"/>
  <c r="AC1260" i="7"/>
  <c r="AC1253" i="7"/>
  <c r="AC1222" i="7"/>
  <c r="V1281" i="7"/>
  <c r="V1245" i="7"/>
  <c r="V1236" i="7"/>
  <c r="V1261" i="7"/>
  <c r="U2563" i="7"/>
  <c r="U1733" i="7"/>
  <c r="U1469" i="7"/>
  <c r="AB1303" i="7"/>
  <c r="U1255" i="7"/>
  <c r="U1351" i="7"/>
  <c r="AB1328" i="7"/>
  <c r="AB643" i="7"/>
  <c r="AB473" i="7"/>
  <c r="U1498" i="7"/>
  <c r="AB455" i="7"/>
  <c r="AB1763" i="7"/>
  <c r="U466" i="7"/>
  <c r="AC511" i="7"/>
  <c r="V1287" i="7"/>
  <c r="AC1263" i="7"/>
  <c r="AC1236" i="7"/>
  <c r="AC1247" i="7"/>
  <c r="AC1225" i="7"/>
  <c r="U2550" i="7"/>
  <c r="U2388" i="7"/>
  <c r="AB1247" i="7"/>
  <c r="AB1316" i="7"/>
  <c r="AB486" i="7"/>
  <c r="AB492" i="7"/>
  <c r="AI510" i="7" s="1"/>
  <c r="AB463" i="7"/>
  <c r="U115" i="7"/>
  <c r="U2370" i="7"/>
  <c r="AB482" i="7"/>
  <c r="AB604" i="7"/>
  <c r="U1587" i="7"/>
  <c r="U1261" i="7"/>
  <c r="AB2404" i="7"/>
  <c r="AB2394" i="7"/>
  <c r="AB480" i="7"/>
  <c r="AB1264" i="7"/>
  <c r="AB1242" i="7"/>
  <c r="AB1340" i="7"/>
  <c r="AB1458" i="7"/>
  <c r="AB1318" i="7"/>
  <c r="AB452" i="7"/>
  <c r="U659" i="7"/>
  <c r="AB112" i="7"/>
  <c r="AB2381" i="7"/>
  <c r="V1286" i="7"/>
  <c r="V1283" i="7"/>
  <c r="V1262" i="7"/>
  <c r="V1240" i="7"/>
  <c r="V1277" i="7"/>
  <c r="AC1231" i="7"/>
  <c r="AC1284" i="7"/>
  <c r="AC1276" i="7"/>
  <c r="V1274" i="7"/>
  <c r="AC1270" i="7"/>
  <c r="V1252" i="7"/>
  <c r="AC1240" i="7"/>
  <c r="AB115" i="7"/>
  <c r="AC1286" i="7"/>
  <c r="V1273" i="7"/>
  <c r="AC1259" i="7"/>
  <c r="V1229" i="7"/>
  <c r="V1258" i="7"/>
  <c r="V1284" i="7"/>
  <c r="V1224" i="7"/>
  <c r="V1241" i="7"/>
  <c r="X1241" i="7" s="1"/>
  <c r="AC1274" i="7"/>
  <c r="V1223" i="7"/>
  <c r="AC1282" i="7"/>
  <c r="V1230" i="7"/>
  <c r="V464" i="7"/>
  <c r="AC479" i="7"/>
  <c r="V504" i="7"/>
  <c r="V499" i="7"/>
  <c r="AC498" i="7"/>
  <c r="AC446" i="7"/>
  <c r="V479" i="7"/>
  <c r="AC483" i="7"/>
  <c r="V474" i="7"/>
  <c r="AC443" i="7"/>
  <c r="AC492" i="7"/>
  <c r="V500" i="7"/>
  <c r="V463" i="7"/>
  <c r="V480" i="7"/>
  <c r="AC501" i="7"/>
  <c r="V453" i="7"/>
  <c r="U2515" i="7"/>
  <c r="AB1628" i="7"/>
  <c r="V1226" i="7"/>
  <c r="AC1279" i="7"/>
  <c r="AC1251" i="7"/>
  <c r="AC1250" i="7"/>
  <c r="V1228" i="7"/>
  <c r="V1237" i="7"/>
  <c r="AC1223" i="7"/>
  <c r="V1255" i="7"/>
  <c r="V1269" i="7"/>
  <c r="AC1242" i="7"/>
  <c r="V1272" i="7"/>
  <c r="V1257" i="7"/>
  <c r="V510" i="7"/>
  <c r="V492" i="7"/>
  <c r="AC496" i="7"/>
  <c r="AC445" i="7"/>
  <c r="AC449" i="7"/>
  <c r="AC506" i="7"/>
  <c r="AC485" i="7"/>
  <c r="V505" i="7"/>
  <c r="V484" i="7"/>
  <c r="V498" i="7"/>
  <c r="V508" i="7"/>
  <c r="AC466" i="7"/>
  <c r="AC455" i="7"/>
  <c r="AC471" i="7"/>
  <c r="V459" i="7"/>
  <c r="V475" i="7"/>
  <c r="U1694" i="7"/>
  <c r="AB445" i="7"/>
  <c r="V511" i="7"/>
  <c r="V1285" i="7"/>
  <c r="V1280" i="7"/>
  <c r="AC1224" i="7"/>
  <c r="V1270" i="7"/>
  <c r="V1249" i="7"/>
  <c r="AC1244" i="7"/>
  <c r="AC1234" i="7"/>
  <c r="AC1278" i="7"/>
  <c r="V1254" i="7"/>
  <c r="V1263" i="7"/>
  <c r="AC1271" i="7"/>
  <c r="V1264" i="7"/>
  <c r="AC510" i="7"/>
  <c r="V462" i="7"/>
  <c r="AC505" i="7"/>
  <c r="AC452" i="7"/>
  <c r="AC467" i="7"/>
  <c r="AC454" i="7"/>
  <c r="AC470" i="7"/>
  <c r="V458" i="7"/>
  <c r="V450" i="7"/>
  <c r="AC508" i="7"/>
  <c r="V461" i="7"/>
  <c r="AC476" i="7"/>
  <c r="V501" i="7"/>
  <c r="V481" i="7"/>
  <c r="AC473" i="7"/>
  <c r="AC494" i="7"/>
  <c r="AB1233" i="7"/>
  <c r="AB103" i="7"/>
  <c r="V1233" i="7"/>
  <c r="V1246" i="7"/>
  <c r="AC1237" i="7"/>
  <c r="V1222" i="7"/>
  <c r="AC1230" i="7"/>
  <c r="AC1249" i="7"/>
  <c r="V1276" i="7"/>
  <c r="V1221" i="7"/>
  <c r="AC1272" i="7"/>
  <c r="V1250" i="7"/>
  <c r="AC1256" i="7"/>
  <c r="AC1277" i="7"/>
  <c r="V509" i="7"/>
  <c r="AC503" i="7"/>
  <c r="V447" i="7"/>
  <c r="AC451" i="7"/>
  <c r="V485" i="7"/>
  <c r="AC456" i="7"/>
  <c r="AC472" i="7"/>
  <c r="V468" i="7"/>
  <c r="AC478" i="7"/>
  <c r="V446" i="7"/>
  <c r="AC450" i="7"/>
  <c r="V506" i="7"/>
  <c r="V471" i="7"/>
  <c r="V455" i="7"/>
  <c r="AC458" i="7"/>
  <c r="AC499" i="7"/>
  <c r="U1657" i="7"/>
  <c r="AC1257" i="7"/>
  <c r="AC1275" i="7"/>
  <c r="AC1243" i="7"/>
  <c r="AC1273" i="7"/>
  <c r="AC1285" i="7"/>
  <c r="AC1269" i="7"/>
  <c r="AC1238" i="7"/>
  <c r="AC1232" i="7"/>
  <c r="AC1246" i="7"/>
  <c r="AC1226" i="7"/>
  <c r="V1232" i="7"/>
  <c r="AC1221" i="7"/>
  <c r="AC447" i="7"/>
  <c r="AC480" i="7"/>
  <c r="AC453" i="7"/>
  <c r="V469" i="7"/>
  <c r="X469" i="7" s="1"/>
  <c r="V445" i="7"/>
  <c r="V470" i="7"/>
  <c r="V454" i="7"/>
  <c r="AC459" i="7"/>
  <c r="AC495" i="7"/>
  <c r="V448" i="7"/>
  <c r="AC460" i="7"/>
  <c r="AC457" i="7"/>
  <c r="AC477" i="7"/>
  <c r="AC461" i="7"/>
  <c r="AC468" i="7"/>
  <c r="V451" i="7"/>
  <c r="AB116" i="7"/>
  <c r="U121" i="7"/>
  <c r="V1247" i="7"/>
  <c r="V1244" i="7"/>
  <c r="X1244" i="7" s="1"/>
  <c r="AC1241" i="7"/>
  <c r="V1227" i="7"/>
  <c r="AC1281" i="7"/>
  <c r="AC1235" i="7"/>
  <c r="AC1245" i="7"/>
  <c r="AC1233" i="7"/>
  <c r="AC1252" i="7"/>
  <c r="V1275" i="7"/>
  <c r="V1225" i="7"/>
  <c r="V1253" i="7"/>
  <c r="V457" i="7"/>
  <c r="AC469" i="7"/>
  <c r="AC444" i="7"/>
  <c r="V493" i="7"/>
  <c r="V452" i="7"/>
  <c r="V472" i="7"/>
  <c r="X472" i="7" s="1"/>
  <c r="V456" i="7"/>
  <c r="V467" i="7"/>
  <c r="AC486" i="7"/>
  <c r="AC504" i="7"/>
  <c r="AC493" i="7"/>
  <c r="V460" i="7"/>
  <c r="AC462" i="7"/>
  <c r="AC475" i="7"/>
  <c r="V466" i="7"/>
  <c r="V483" i="7"/>
  <c r="AB451" i="7"/>
  <c r="AC1239" i="7"/>
  <c r="AC1255" i="7"/>
  <c r="V1256" i="7"/>
  <c r="V491" i="7"/>
  <c r="X491" i="7" s="1"/>
  <c r="AC484" i="7"/>
  <c r="V495" i="7"/>
  <c r="AC500" i="7"/>
  <c r="AB498" i="7"/>
  <c r="V1231" i="7"/>
  <c r="AC1220" i="7"/>
  <c r="V1271" i="7"/>
  <c r="V494" i="7"/>
  <c r="AC481" i="7"/>
  <c r="V482" i="7"/>
  <c r="AC1261" i="7"/>
  <c r="V1278" i="7"/>
  <c r="AC1264" i="7"/>
  <c r="V477" i="7"/>
  <c r="V502" i="7"/>
  <c r="AC448" i="7"/>
  <c r="AC1227" i="7"/>
  <c r="AC1258" i="7"/>
  <c r="AC1262" i="7"/>
  <c r="V496" i="7"/>
  <c r="AC465" i="7"/>
  <c r="AC497" i="7"/>
  <c r="AC464" i="7"/>
  <c r="V1279" i="7"/>
  <c r="V1234" i="7"/>
  <c r="AC1254" i="7"/>
  <c r="AC509" i="7"/>
  <c r="V503" i="7"/>
  <c r="AC502" i="7"/>
  <c r="V478" i="7"/>
  <c r="V1242" i="7"/>
  <c r="AC1248" i="7"/>
  <c r="V1235" i="7"/>
  <c r="V1239" i="7"/>
  <c r="AC491" i="7"/>
  <c r="AC463" i="7"/>
  <c r="V449" i="7"/>
  <c r="V497" i="7"/>
  <c r="V1282" i="7"/>
  <c r="AC1280" i="7"/>
  <c r="AC1228" i="7"/>
  <c r="AC507" i="7"/>
  <c r="AC474" i="7"/>
  <c r="V507" i="7"/>
  <c r="V476" i="7"/>
  <c r="V1243" i="7"/>
  <c r="AC482" i="7"/>
  <c r="AC1229" i="7"/>
  <c r="V444" i="7"/>
  <c r="V486" i="7"/>
  <c r="V473" i="7"/>
  <c r="V518" i="7"/>
  <c r="U1976" i="7"/>
  <c r="U1294" i="7"/>
  <c r="AB1976" i="7"/>
  <c r="U1901" i="7"/>
  <c r="U673" i="7"/>
  <c r="AB1371" i="7"/>
  <c r="U1371" i="7"/>
  <c r="U1824" i="7"/>
  <c r="U518" i="7"/>
  <c r="AB2052" i="7"/>
  <c r="AB518" i="7"/>
  <c r="AB1824" i="7"/>
  <c r="U133" i="7"/>
  <c r="AB1521" i="7"/>
  <c r="AB673" i="7"/>
  <c r="U1748" i="7"/>
  <c r="AB1748" i="7"/>
  <c r="U1597" i="7"/>
  <c r="AB1446" i="7"/>
  <c r="V1260" i="7"/>
  <c r="AC518" i="7"/>
  <c r="V1294" i="7"/>
  <c r="U1521" i="7"/>
  <c r="AB1597" i="7"/>
  <c r="U1446" i="7"/>
  <c r="X2634" i="7"/>
  <c r="X2593" i="7"/>
  <c r="AC1747" i="7"/>
  <c r="V1742" i="7"/>
  <c r="U818" i="7"/>
  <c r="X1801" i="7"/>
  <c r="W703" i="7"/>
  <c r="W696" i="7"/>
  <c r="W968" i="7"/>
  <c r="W961" i="7"/>
  <c r="W1756" i="7"/>
  <c r="W1820" i="7"/>
  <c r="W1621" i="7"/>
  <c r="W1611" i="7"/>
  <c r="W1601" i="7"/>
  <c r="W1641" i="7"/>
  <c r="W1661" i="7"/>
  <c r="W1606" i="7"/>
  <c r="W1668" i="7"/>
  <c r="W1483" i="7"/>
  <c r="W1471" i="7"/>
  <c r="W1509" i="7"/>
  <c r="W1474" i="7"/>
  <c r="W1503" i="7"/>
  <c r="W1488" i="7"/>
  <c r="W1485" i="7"/>
  <c r="W1466" i="7"/>
  <c r="W1460" i="7"/>
  <c r="W1482" i="7"/>
  <c r="W1336" i="7"/>
  <c r="W1355" i="7"/>
  <c r="W1318" i="7"/>
  <c r="W1315" i="7"/>
  <c r="W1304" i="7"/>
  <c r="W1362" i="7"/>
  <c r="W1313" i="7"/>
  <c r="X1313" i="7" s="1"/>
  <c r="W1338" i="7"/>
  <c r="AD841" i="7"/>
  <c r="AD886" i="7"/>
  <c r="W839" i="7"/>
  <c r="AE859" i="7"/>
  <c r="AD857" i="7"/>
  <c r="AD835" i="7"/>
  <c r="W844" i="7"/>
  <c r="AD848" i="7"/>
  <c r="AE879" i="7"/>
  <c r="W886" i="7"/>
  <c r="BO886" i="7" s="1"/>
  <c r="AE850" i="7"/>
  <c r="AG850" i="7" s="1"/>
  <c r="AD839" i="7"/>
  <c r="W833" i="7"/>
  <c r="AD854" i="7"/>
  <c r="AE869" i="7"/>
  <c r="AG869" i="7" s="1"/>
  <c r="AE831" i="7"/>
  <c r="W861" i="7"/>
  <c r="W233" i="7"/>
  <c r="W218" i="7"/>
  <c r="W2529" i="7"/>
  <c r="W2417" i="7"/>
  <c r="W2617" i="7"/>
  <c r="W2608" i="7"/>
  <c r="X2608" i="7" s="1"/>
  <c r="W2623" i="7"/>
  <c r="X2623" i="7" s="1"/>
  <c r="W2626" i="7"/>
  <c r="W2592" i="7"/>
  <c r="X2592" i="7" s="1"/>
  <c r="W2646" i="7"/>
  <c r="W2653" i="7"/>
  <c r="W2628" i="7"/>
  <c r="W2599" i="7"/>
  <c r="W2600" i="7"/>
  <c r="X2600" i="7" s="1"/>
  <c r="W2098" i="7"/>
  <c r="W2067" i="7"/>
  <c r="W2081" i="7"/>
  <c r="W2091" i="7"/>
  <c r="W2116" i="7"/>
  <c r="BO2116" i="7" s="1"/>
  <c r="W121" i="7"/>
  <c r="W1097" i="7"/>
  <c r="W1496" i="7"/>
  <c r="W1818" i="7"/>
  <c r="W1637" i="7"/>
  <c r="W1626" i="7"/>
  <c r="W1618" i="7"/>
  <c r="W1632" i="7"/>
  <c r="W1607" i="7"/>
  <c r="W1619" i="7"/>
  <c r="W1639" i="7"/>
  <c r="W1499" i="7"/>
  <c r="BO1499" i="7" s="1"/>
  <c r="W1513" i="7"/>
  <c r="W1475" i="7"/>
  <c r="W1486" i="7"/>
  <c r="W1451" i="7"/>
  <c r="W1516" i="7"/>
  <c r="X1516" i="7" s="1"/>
  <c r="W1504" i="7"/>
  <c r="W1491" i="7"/>
  <c r="W1357" i="7"/>
  <c r="W1354" i="7"/>
  <c r="W1323" i="7"/>
  <c r="W1319" i="7"/>
  <c r="W1366" i="7"/>
  <c r="X1366" i="7" s="1"/>
  <c r="W1333" i="7"/>
  <c r="W1365" i="7"/>
  <c r="W958" i="7"/>
  <c r="BN958" i="7" s="1"/>
  <c r="AE852" i="7"/>
  <c r="AF852" i="7" s="1"/>
  <c r="AD852" i="7"/>
  <c r="W862" i="7"/>
  <c r="AE867" i="7"/>
  <c r="AD881" i="7"/>
  <c r="AE862" i="7"/>
  <c r="W882" i="7"/>
  <c r="AD879" i="7"/>
  <c r="AD844" i="7"/>
  <c r="W883" i="7"/>
  <c r="AE886" i="7"/>
  <c r="AE871" i="7"/>
  <c r="W867" i="7"/>
  <c r="AE876" i="7"/>
  <c r="AD837" i="7"/>
  <c r="AE887" i="7"/>
  <c r="W227" i="7"/>
  <c r="W268" i="7"/>
  <c r="W222" i="7"/>
  <c r="W253" i="7"/>
  <c r="W226" i="7"/>
  <c r="W229" i="7"/>
  <c r="W272" i="7"/>
  <c r="BO272" i="7" s="1"/>
  <c r="W2538" i="7"/>
  <c r="W2577" i="7"/>
  <c r="W2410" i="7"/>
  <c r="W2596" i="7"/>
  <c r="W2625" i="7"/>
  <c r="X2625" i="7" s="1"/>
  <c r="W2598" i="7"/>
  <c r="W2644" i="7"/>
  <c r="BO2644" i="7" s="1"/>
  <c r="W2638" i="7"/>
  <c r="W2075" i="7"/>
  <c r="W2083" i="7"/>
  <c r="W891" i="7"/>
  <c r="BO891" i="7" s="1"/>
  <c r="W887" i="7"/>
  <c r="BO887" i="7" s="1"/>
  <c r="AF2060" i="7"/>
  <c r="AG2060" i="7"/>
  <c r="AH2060" i="7"/>
  <c r="BN2641" i="7"/>
  <c r="BO2641" i="7"/>
  <c r="BN2640" i="7"/>
  <c r="BO2640" i="7"/>
  <c r="AF1416" i="7"/>
  <c r="AG1416" i="7"/>
  <c r="AH1416" i="7"/>
  <c r="AG1867" i="7"/>
  <c r="AF1867" i="7"/>
  <c r="AH1867" i="7"/>
  <c r="AH1397" i="7"/>
  <c r="AF1397" i="7"/>
  <c r="AG1397" i="7"/>
  <c r="W884" i="7"/>
  <c r="AX2647" i="7"/>
  <c r="BN2648" i="7"/>
  <c r="AF1378" i="7"/>
  <c r="AH1378" i="7"/>
  <c r="AG1378" i="7"/>
  <c r="AG1860" i="7"/>
  <c r="AF1860" i="7"/>
  <c r="AH1860" i="7"/>
  <c r="AH2112" i="7"/>
  <c r="AF2112" i="7"/>
  <c r="AG2112" i="7"/>
  <c r="AW2112" i="7"/>
  <c r="AX2112" i="7"/>
  <c r="AE880" i="7"/>
  <c r="W877" i="7"/>
  <c r="BO877" i="7" s="1"/>
  <c r="W868" i="7"/>
  <c r="AG2062" i="7"/>
  <c r="AH2062" i="7"/>
  <c r="AF2062" i="7"/>
  <c r="AF1423" i="7"/>
  <c r="AG1423" i="7"/>
  <c r="AH1423" i="7"/>
  <c r="AW1423" i="7"/>
  <c r="AX1423" i="7"/>
  <c r="AH1223" i="7"/>
  <c r="AF1223" i="7"/>
  <c r="AG1223" i="7"/>
  <c r="AG1549" i="7"/>
  <c r="AH1549" i="7"/>
  <c r="AF1549" i="7"/>
  <c r="AG2615" i="7"/>
  <c r="AH2615" i="7"/>
  <c r="AF2615" i="7"/>
  <c r="AW2114" i="7"/>
  <c r="AH2114" i="7"/>
  <c r="AG2114" i="7"/>
  <c r="AF2114" i="7"/>
  <c r="AX2114" i="7"/>
  <c r="AH2075" i="7"/>
  <c r="AF2075" i="7"/>
  <c r="AG2075" i="7"/>
  <c r="W859" i="7"/>
  <c r="AH2069" i="7"/>
  <c r="AG2069" i="7"/>
  <c r="AF2069" i="7"/>
  <c r="AF2068" i="7"/>
  <c r="AG2068" i="7"/>
  <c r="AH2068" i="7"/>
  <c r="AC2603" i="7"/>
  <c r="V2604" i="7"/>
  <c r="V2614" i="7"/>
  <c r="AC2613" i="7"/>
  <c r="V2613" i="7"/>
  <c r="AC2649" i="7"/>
  <c r="AC2594" i="7"/>
  <c r="V2609" i="7"/>
  <c r="V2622" i="7"/>
  <c r="AC2627" i="7"/>
  <c r="AC2628" i="7"/>
  <c r="V2611" i="7"/>
  <c r="V2602" i="7"/>
  <c r="V2647" i="7"/>
  <c r="AC2593" i="7"/>
  <c r="V2597" i="7"/>
  <c r="V2632" i="7"/>
  <c r="V2608" i="7"/>
  <c r="V2591" i="7"/>
  <c r="X2591" i="7" s="1"/>
  <c r="AC2646" i="7"/>
  <c r="V2612" i="7"/>
  <c r="AC2636" i="7"/>
  <c r="AC2595" i="7"/>
  <c r="V2644" i="7"/>
  <c r="V2624" i="7"/>
  <c r="X2624" i="7" s="1"/>
  <c r="AC2638" i="7"/>
  <c r="AI2638" i="7" s="1"/>
  <c r="AC2619" i="7"/>
  <c r="AC2625" i="7"/>
  <c r="AI2625" i="7" s="1"/>
  <c r="AC2586" i="7"/>
  <c r="AC2606" i="7"/>
  <c r="AC2597" i="7"/>
  <c r="V2628" i="7"/>
  <c r="V2615" i="7"/>
  <c r="V2626" i="7"/>
  <c r="X2626" i="7" s="1"/>
  <c r="AC2588" i="7"/>
  <c r="AC2617" i="7"/>
  <c r="AC2622" i="7"/>
  <c r="AC2585" i="7"/>
  <c r="V2616" i="7"/>
  <c r="AC2639" i="7"/>
  <c r="V2645" i="7"/>
  <c r="V2589" i="7"/>
  <c r="X2589" i="7" s="1"/>
  <c r="AC2587" i="7"/>
  <c r="AC2635" i="7"/>
  <c r="AC2601" i="7"/>
  <c r="AC2615" i="7"/>
  <c r="V2607" i="7"/>
  <c r="X2607" i="7" s="1"/>
  <c r="V2642" i="7"/>
  <c r="AC2596" i="7"/>
  <c r="V2649" i="7"/>
  <c r="AC2610" i="7"/>
  <c r="V2639" i="7"/>
  <c r="X2639" i="7" s="1"/>
  <c r="AC2607" i="7"/>
  <c r="AC2609" i="7"/>
  <c r="V2635" i="7"/>
  <c r="V2586" i="7"/>
  <c r="X2586" i="7" s="1"/>
  <c r="V2627" i="7"/>
  <c r="X2627" i="7" s="1"/>
  <c r="V2621" i="7"/>
  <c r="X2621" i="7" s="1"/>
  <c r="V2633" i="7"/>
  <c r="X2633" i="7" s="1"/>
  <c r="AC2641" i="7"/>
  <c r="V2598" i="7"/>
  <c r="AC2614" i="7"/>
  <c r="AC2624" i="7"/>
  <c r="AI2624" i="7" s="1"/>
  <c r="AC2621" i="7"/>
  <c r="AC2598" i="7"/>
  <c r="AC2604" i="7"/>
  <c r="AI2604" i="7" s="1"/>
  <c r="V2646" i="7"/>
  <c r="V2594" i="7"/>
  <c r="X2594" i="7" s="1"/>
  <c r="V2620" i="7"/>
  <c r="X2620" i="7" s="1"/>
  <c r="V2588" i="7"/>
  <c r="AC2647" i="7"/>
  <c r="AC2611" i="7"/>
  <c r="V2605" i="7"/>
  <c r="AC2633" i="7"/>
  <c r="AI2633" i="7" s="1"/>
  <c r="AC2642" i="7"/>
  <c r="AC2644" i="7"/>
  <c r="V2636" i="7"/>
  <c r="AC2618" i="7"/>
  <c r="AC2643" i="7"/>
  <c r="AC2612" i="7"/>
  <c r="AC2620" i="7"/>
  <c r="AC2645" i="7"/>
  <c r="AC2634" i="7"/>
  <c r="V2618" i="7"/>
  <c r="V2638" i="7"/>
  <c r="V2595" i="7"/>
  <c r="AC2602" i="7"/>
  <c r="V2599" i="7"/>
  <c r="V2596" i="7"/>
  <c r="AC2599" i="7"/>
  <c r="AG1852" i="7"/>
  <c r="AH1852" i="7"/>
  <c r="AF1852" i="7"/>
  <c r="AG1762" i="7"/>
  <c r="AH1762" i="7"/>
  <c r="AF1762" i="7"/>
  <c r="AG1542" i="7"/>
  <c r="AH1542" i="7"/>
  <c r="AF1542" i="7"/>
  <c r="AG2618" i="7"/>
  <c r="AF2618" i="7"/>
  <c r="AH2618" i="7"/>
  <c r="AX2109" i="7"/>
  <c r="AH2109" i="7"/>
  <c r="AF2109" i="7"/>
  <c r="AW2109" i="7"/>
  <c r="AG2109" i="7"/>
  <c r="AH2064" i="7"/>
  <c r="AF2064" i="7"/>
  <c r="AG2064" i="7"/>
  <c r="AH1531" i="7"/>
  <c r="AF1531" i="7"/>
  <c r="AG1531" i="7"/>
  <c r="AD869" i="7"/>
  <c r="W863" i="7"/>
  <c r="W858" i="7"/>
  <c r="BO2115" i="7"/>
  <c r="BN2115" i="7"/>
  <c r="AG1841" i="7"/>
  <c r="AH1841" i="7"/>
  <c r="AF1841" i="7"/>
  <c r="AG2611" i="7"/>
  <c r="AF2611" i="7"/>
  <c r="AG1271" i="7"/>
  <c r="AW1271" i="7"/>
  <c r="AF1271" i="7"/>
  <c r="AH1271" i="7"/>
  <c r="AX1271" i="7"/>
  <c r="AF2587" i="7"/>
  <c r="AG2587" i="7"/>
  <c r="AH2587" i="7"/>
  <c r="AF1235" i="7"/>
  <c r="AH1235" i="7"/>
  <c r="AG1235" i="7"/>
  <c r="AD876" i="7"/>
  <c r="AE858" i="7"/>
  <c r="W835" i="7"/>
  <c r="W855" i="7"/>
  <c r="AB708" i="7"/>
  <c r="AB696" i="7"/>
  <c r="AB737" i="7"/>
  <c r="U727" i="7"/>
  <c r="AB686" i="7"/>
  <c r="AB725" i="7"/>
  <c r="U707" i="7"/>
  <c r="AB702" i="7"/>
  <c r="AE737" i="7"/>
  <c r="AD728" i="7"/>
  <c r="AD696" i="7"/>
  <c r="AD708" i="7"/>
  <c r="AE686" i="7"/>
  <c r="AE680" i="7"/>
  <c r="AE700" i="7"/>
  <c r="AD713" i="7"/>
  <c r="AE679" i="7"/>
  <c r="AD704" i="7"/>
  <c r="AE681" i="7"/>
  <c r="AE683" i="7"/>
  <c r="AD738" i="7"/>
  <c r="AE688" i="7"/>
  <c r="AE707" i="7"/>
  <c r="AE699" i="7"/>
  <c r="AE677" i="7"/>
  <c r="AE714" i="7"/>
  <c r="AB731" i="7"/>
  <c r="AD698" i="7"/>
  <c r="AE692" i="7"/>
  <c r="AD705" i="7"/>
  <c r="AD691" i="7"/>
  <c r="AD717" i="7"/>
  <c r="AE708" i="7"/>
  <c r="AD731" i="7"/>
  <c r="AE723" i="7"/>
  <c r="AD737" i="7"/>
  <c r="AE716" i="7"/>
  <c r="AE684" i="7"/>
  <c r="AE689" i="7"/>
  <c r="AD736" i="7"/>
  <c r="AD722" i="7"/>
  <c r="AD680" i="7"/>
  <c r="AD701" i="7"/>
  <c r="AE733" i="7"/>
  <c r="AE728" i="7"/>
  <c r="AE731" i="7"/>
  <c r="AE732" i="7"/>
  <c r="AE725" i="7"/>
  <c r="AE706" i="7"/>
  <c r="AD695" i="7"/>
  <c r="AD715" i="7"/>
  <c r="AD687" i="7"/>
  <c r="AE691" i="7"/>
  <c r="AD716" i="7"/>
  <c r="AD684" i="7"/>
  <c r="AD714" i="7"/>
  <c r="AD734" i="7"/>
  <c r="AD690" i="7"/>
  <c r="AD702" i="7"/>
  <c r="AE678" i="7"/>
  <c r="AE704" i="7"/>
  <c r="AD710" i="7"/>
  <c r="AE701" i="7"/>
  <c r="AE693" i="7"/>
  <c r="AD733" i="7"/>
  <c r="AE695" i="7"/>
  <c r="AD688" i="7"/>
  <c r="AE685" i="7"/>
  <c r="AD726" i="7"/>
  <c r="AE713" i="7"/>
  <c r="AD679" i="7"/>
  <c r="AD724" i="7"/>
  <c r="AE703" i="7"/>
  <c r="AE696" i="7"/>
  <c r="AD700" i="7"/>
  <c r="AE738" i="7"/>
  <c r="AD709" i="7"/>
  <c r="AD729" i="7"/>
  <c r="AE724" i="7"/>
  <c r="AE698" i="7"/>
  <c r="AE694" i="7"/>
  <c r="AE690" i="7"/>
  <c r="AD683" i="7"/>
  <c r="AE722" i="7"/>
  <c r="AD699" i="7"/>
  <c r="AD677" i="7"/>
  <c r="AE726" i="7"/>
  <c r="AE702" i="7"/>
  <c r="AE705" i="7"/>
  <c r="AE710" i="7"/>
  <c r="AE735" i="7"/>
  <c r="AE717" i="7"/>
  <c r="AD711" i="7"/>
  <c r="AD685" i="7"/>
  <c r="AD712" i="7"/>
  <c r="AD727" i="7"/>
  <c r="AD706" i="7"/>
  <c r="AE727" i="7"/>
  <c r="AD689" i="7"/>
  <c r="AE687" i="7"/>
  <c r="AE697" i="7"/>
  <c r="AE736" i="7"/>
  <c r="AD693" i="7"/>
  <c r="AE715" i="7"/>
  <c r="AD730" i="7"/>
  <c r="AE682" i="7"/>
  <c r="AB693" i="7"/>
  <c r="AD725" i="7"/>
  <c r="AE729" i="7"/>
  <c r="AD686" i="7"/>
  <c r="AD681" i="7"/>
  <c r="AD682" i="7"/>
  <c r="AE711" i="7"/>
  <c r="AD694" i="7"/>
  <c r="AE734" i="7"/>
  <c r="AD697" i="7"/>
  <c r="AE709" i="7"/>
  <c r="AD707" i="7"/>
  <c r="AE712" i="7"/>
  <c r="AD703" i="7"/>
  <c r="AD723" i="7"/>
  <c r="AE730" i="7"/>
  <c r="AD735" i="7"/>
  <c r="AD692" i="7"/>
  <c r="AD732" i="7"/>
  <c r="W748" i="7"/>
  <c r="AD678" i="7"/>
  <c r="AD748" i="7"/>
  <c r="AB748" i="7"/>
  <c r="U748" i="7"/>
  <c r="AG2065" i="7"/>
  <c r="AH2065" i="7"/>
  <c r="AF2065" i="7"/>
  <c r="AF1567" i="7"/>
  <c r="AH1567" i="7"/>
  <c r="AG1567" i="7"/>
  <c r="AW1888" i="7"/>
  <c r="AX1888" i="7"/>
  <c r="AF1888" i="7"/>
  <c r="AG1888" i="7"/>
  <c r="AH1888" i="7"/>
  <c r="AW1577" i="7"/>
  <c r="AH1577" i="7"/>
  <c r="AG1577" i="7"/>
  <c r="AF1577" i="7"/>
  <c r="AX1577" i="7"/>
  <c r="AF1831" i="7"/>
  <c r="AG1831" i="7"/>
  <c r="AH1831" i="7"/>
  <c r="AD739" i="7"/>
  <c r="AH2626" i="7"/>
  <c r="AF2626" i="7"/>
  <c r="AG2626" i="7"/>
  <c r="W898" i="7"/>
  <c r="BN898" i="7" s="1"/>
  <c r="BO2642" i="7"/>
  <c r="BN2642" i="7"/>
  <c r="AH1835" i="7"/>
  <c r="AG1835" i="7"/>
  <c r="AF1835" i="7"/>
  <c r="AF1779" i="7"/>
  <c r="AG1779" i="7"/>
  <c r="AH1779" i="7"/>
  <c r="AH2589" i="7"/>
  <c r="AG2589" i="7"/>
  <c r="AF2589" i="7"/>
  <c r="AF2070" i="7"/>
  <c r="AG2070" i="7"/>
  <c r="AH2070" i="7"/>
  <c r="W889" i="7"/>
  <c r="W850" i="7"/>
  <c r="BO2634" i="7"/>
  <c r="BN2634" i="7"/>
  <c r="AG1410" i="7"/>
  <c r="AF1410" i="7"/>
  <c r="AH1410" i="7"/>
  <c r="AH1546" i="7"/>
  <c r="AG1546" i="7"/>
  <c r="AF1546" i="7"/>
  <c r="AF2097" i="7"/>
  <c r="AH2097" i="7"/>
  <c r="AG2097" i="7"/>
  <c r="AH1555" i="7"/>
  <c r="AF1555" i="7"/>
  <c r="AG1555" i="7"/>
  <c r="AG1869" i="7"/>
  <c r="AH1869" i="7"/>
  <c r="AF1869" i="7"/>
  <c r="BO892" i="7"/>
  <c r="BN892" i="7"/>
  <c r="AD1105" i="7"/>
  <c r="AF828" i="7"/>
  <c r="AG828" i="7"/>
  <c r="AH828" i="7"/>
  <c r="AG845" i="7"/>
  <c r="AH845" i="7"/>
  <c r="AF845" i="7"/>
  <c r="AW888" i="7"/>
  <c r="AF888" i="7"/>
  <c r="AH888" i="7"/>
  <c r="AG888" i="7"/>
  <c r="AX888" i="7"/>
  <c r="AG841" i="7"/>
  <c r="AH841" i="7"/>
  <c r="AF841" i="7"/>
  <c r="AG837" i="7"/>
  <c r="AH837" i="7"/>
  <c r="AF837" i="7"/>
  <c r="AH829" i="7"/>
  <c r="AF829" i="7"/>
  <c r="AG829" i="7"/>
  <c r="AH855" i="7"/>
  <c r="AF855" i="7"/>
  <c r="AG855" i="7"/>
  <c r="BN891" i="7"/>
  <c r="BN887" i="7"/>
  <c r="AG225" i="7"/>
  <c r="AH225" i="7"/>
  <c r="AF225" i="7"/>
  <c r="BN260" i="7"/>
  <c r="BO260" i="7"/>
  <c r="AH227" i="7"/>
  <c r="AF227" i="7"/>
  <c r="AG227" i="7"/>
  <c r="AH223" i="7"/>
  <c r="AG223" i="7"/>
  <c r="AF223" i="7"/>
  <c r="BN264" i="7"/>
  <c r="BO264" i="7"/>
  <c r="AG242" i="7"/>
  <c r="AH242" i="7"/>
  <c r="AF242" i="7"/>
  <c r="AH215" i="7"/>
  <c r="AG215" i="7"/>
  <c r="AF215" i="7"/>
  <c r="AF260" i="7"/>
  <c r="AX260" i="7"/>
  <c r="AG260" i="7"/>
  <c r="AH260" i="7"/>
  <c r="AW260" i="7"/>
  <c r="AF217" i="7"/>
  <c r="AH217" i="7"/>
  <c r="AG217" i="7"/>
  <c r="AH2538" i="7"/>
  <c r="AF2538" i="7"/>
  <c r="AG2538" i="7"/>
  <c r="AH2400" i="7"/>
  <c r="AF2400" i="7"/>
  <c r="AG2400" i="7"/>
  <c r="AD1100" i="7"/>
  <c r="AF2512" i="7"/>
  <c r="AH2512" i="7"/>
  <c r="AG2512" i="7"/>
  <c r="BO880" i="7"/>
  <c r="BN880" i="7"/>
  <c r="AF839" i="7"/>
  <c r="AG839" i="7"/>
  <c r="AH839" i="7"/>
  <c r="AG846" i="7"/>
  <c r="AF846" i="7"/>
  <c r="AH846" i="7"/>
  <c r="AG838" i="7"/>
  <c r="AH838" i="7"/>
  <c r="AF838" i="7"/>
  <c r="AW881" i="7"/>
  <c r="AX881" i="7"/>
  <c r="AF881" i="7"/>
  <c r="AH881" i="7"/>
  <c r="AG881" i="7"/>
  <c r="BO884" i="7"/>
  <c r="BN884" i="7"/>
  <c r="AH261" i="7"/>
  <c r="AF261" i="7"/>
  <c r="AX261" i="7"/>
  <c r="AW261" i="7"/>
  <c r="AG261" i="7"/>
  <c r="AF229" i="7"/>
  <c r="AH229" i="7"/>
  <c r="AG229" i="7"/>
  <c r="BO269" i="7"/>
  <c r="BN269" i="7"/>
  <c r="BO266" i="7"/>
  <c r="BN266" i="7"/>
  <c r="AF2519" i="7"/>
  <c r="AH2519" i="7"/>
  <c r="AG2519" i="7"/>
  <c r="AG2531" i="7"/>
  <c r="AF2531" i="7"/>
  <c r="AH2531" i="7"/>
  <c r="AF2378" i="7"/>
  <c r="AG2378" i="7"/>
  <c r="AH2378" i="7"/>
  <c r="AH2380" i="7"/>
  <c r="AF2380" i="7"/>
  <c r="AG2380" i="7"/>
  <c r="AH861" i="7"/>
  <c r="AG861" i="7"/>
  <c r="AF861" i="7"/>
  <c r="AH832" i="7"/>
  <c r="AG832" i="7"/>
  <c r="AF832" i="7"/>
  <c r="AF843" i="7"/>
  <c r="AG843" i="7"/>
  <c r="AH843" i="7"/>
  <c r="BO898" i="7"/>
  <c r="AH273" i="7"/>
  <c r="AF273" i="7"/>
  <c r="AW273" i="7"/>
  <c r="AX273" i="7"/>
  <c r="AG273" i="7"/>
  <c r="AH235" i="7"/>
  <c r="AG235" i="7"/>
  <c r="AF235" i="7"/>
  <c r="AW263" i="7"/>
  <c r="AH263" i="7"/>
  <c r="AF263" i="7"/>
  <c r="AG263" i="7"/>
  <c r="AX263" i="7"/>
  <c r="AG232" i="7"/>
  <c r="AF232" i="7"/>
  <c r="AH232" i="7"/>
  <c r="AH222" i="7"/>
  <c r="AF222" i="7"/>
  <c r="AG222" i="7"/>
  <c r="AF231" i="7"/>
  <c r="AH231" i="7"/>
  <c r="AG231" i="7"/>
  <c r="AF268" i="7"/>
  <c r="AX268" i="7"/>
  <c r="AH268" i="7"/>
  <c r="AW268" i="7"/>
  <c r="AG268" i="7"/>
  <c r="AH226" i="7"/>
  <c r="AF226" i="7"/>
  <c r="AG226" i="7"/>
  <c r="AG267" i="7"/>
  <c r="AW267" i="7"/>
  <c r="AF267" i="7"/>
  <c r="AX267" i="7"/>
  <c r="AH267" i="7"/>
  <c r="AH2524" i="7"/>
  <c r="AF2524" i="7"/>
  <c r="AG2524" i="7"/>
  <c r="AX2417" i="7"/>
  <c r="AH2417" i="7"/>
  <c r="AF2417" i="7"/>
  <c r="AW2417" i="7"/>
  <c r="AG2417" i="7"/>
  <c r="AD1129" i="7"/>
  <c r="AD1130" i="7"/>
  <c r="AG2518" i="7"/>
  <c r="AH2518" i="7"/>
  <c r="AF2518" i="7"/>
  <c r="AF851" i="7"/>
  <c r="AG857" i="7"/>
  <c r="AH857" i="7"/>
  <c r="AF857" i="7"/>
  <c r="AF860" i="7"/>
  <c r="AH860" i="7"/>
  <c r="AG860" i="7"/>
  <c r="BO879" i="7"/>
  <c r="BN879" i="7"/>
  <c r="AG865" i="7"/>
  <c r="AF865" i="7"/>
  <c r="AH865" i="7"/>
  <c r="AF840" i="7"/>
  <c r="AG840" i="7"/>
  <c r="AH840" i="7"/>
  <c r="AG883" i="7"/>
  <c r="AW883" i="7"/>
  <c r="AX883" i="7"/>
  <c r="AH883" i="7"/>
  <c r="AF883" i="7"/>
  <c r="BN881" i="7"/>
  <c r="U886" i="7"/>
  <c r="AB889" i="7"/>
  <c r="AB843" i="7"/>
  <c r="AB887" i="7"/>
  <c r="U859" i="7"/>
  <c r="AB863" i="7"/>
  <c r="U889" i="7"/>
  <c r="U867" i="7"/>
  <c r="U852" i="7"/>
  <c r="AB879" i="7"/>
  <c r="AB840" i="7"/>
  <c r="AB884" i="7"/>
  <c r="AB829" i="7"/>
  <c r="AB855" i="7"/>
  <c r="AB835" i="7"/>
  <c r="AB891" i="7"/>
  <c r="AB890" i="7"/>
  <c r="AB868" i="7"/>
  <c r="AB869" i="7"/>
  <c r="AB849" i="7"/>
  <c r="AB885" i="7"/>
  <c r="AB861" i="7"/>
  <c r="AB888" i="7"/>
  <c r="U851" i="7"/>
  <c r="U876" i="7"/>
  <c r="AB841" i="7"/>
  <c r="U856" i="7"/>
  <c r="U857" i="7"/>
  <c r="AB854" i="7"/>
  <c r="AB836" i="7"/>
  <c r="AB846" i="7"/>
  <c r="AB860" i="7"/>
  <c r="AB837" i="7"/>
  <c r="U879" i="7"/>
  <c r="AB883" i="7"/>
  <c r="U855" i="7"/>
  <c r="U888" i="7"/>
  <c r="AB853" i="7"/>
  <c r="AB864" i="7"/>
  <c r="AB859" i="7"/>
  <c r="AB858" i="7"/>
  <c r="AB850" i="7"/>
  <c r="AB871" i="7"/>
  <c r="U850" i="7"/>
  <c r="AB847" i="7"/>
  <c r="AB831" i="7"/>
  <c r="U891" i="7"/>
  <c r="AB842" i="7"/>
  <c r="U870" i="7"/>
  <c r="U890" i="7"/>
  <c r="U853" i="7"/>
  <c r="U861" i="7"/>
  <c r="U858" i="7"/>
  <c r="AB838" i="7"/>
  <c r="U881" i="7"/>
  <c r="AB877" i="7"/>
  <c r="U866" i="7"/>
  <c r="U865" i="7"/>
  <c r="U884" i="7"/>
  <c r="AB852" i="7"/>
  <c r="U882" i="7"/>
  <c r="AB844" i="7"/>
  <c r="AB857" i="7"/>
  <c r="AB882" i="7"/>
  <c r="U887" i="7"/>
  <c r="U892" i="7"/>
  <c r="AB866" i="7"/>
  <c r="U883" i="7"/>
  <c r="AB839" i="7"/>
  <c r="AB867" i="7"/>
  <c r="AB878" i="7"/>
  <c r="AB886" i="7"/>
  <c r="AB881" i="7"/>
  <c r="U854" i="7"/>
  <c r="AB828" i="7"/>
  <c r="AB834" i="7"/>
  <c r="U860" i="7"/>
  <c r="AB892" i="7"/>
  <c r="U878" i="7"/>
  <c r="U871" i="7"/>
  <c r="U869" i="7"/>
  <c r="U880" i="7"/>
  <c r="U885" i="7"/>
  <c r="AB830" i="7"/>
  <c r="AB848" i="7"/>
  <c r="U863" i="7"/>
  <c r="U864" i="7"/>
  <c r="AB851" i="7"/>
  <c r="U868" i="7"/>
  <c r="AB856" i="7"/>
  <c r="AB876" i="7"/>
  <c r="AB862" i="7"/>
  <c r="U862" i="7"/>
  <c r="AB845" i="7"/>
  <c r="W876" i="7"/>
  <c r="AD864" i="7"/>
  <c r="W856" i="7"/>
  <c r="AD882" i="7"/>
  <c r="AE835" i="7"/>
  <c r="AD888" i="7"/>
  <c r="W865" i="7"/>
  <c r="AE844" i="7"/>
  <c r="W878" i="7"/>
  <c r="AD847" i="7"/>
  <c r="AE849" i="7"/>
  <c r="W897" i="7"/>
  <c r="W847" i="7"/>
  <c r="AE830" i="7"/>
  <c r="AE885" i="7"/>
  <c r="AD834" i="7"/>
  <c r="AB870" i="7"/>
  <c r="AE891" i="7"/>
  <c r="AD858" i="7"/>
  <c r="AD843" i="7"/>
  <c r="AE884" i="7"/>
  <c r="W902" i="7"/>
  <c r="AB880" i="7"/>
  <c r="AB865" i="7"/>
  <c r="AB832" i="7"/>
  <c r="AD856" i="7"/>
  <c r="AD885" i="7"/>
  <c r="AD877" i="7"/>
  <c r="AE878" i="7"/>
  <c r="U902" i="7"/>
  <c r="W888" i="7"/>
  <c r="BN268" i="7"/>
  <c r="BO268" i="7"/>
  <c r="AW266" i="7"/>
  <c r="AH212" i="7"/>
  <c r="AF212" i="7"/>
  <c r="AG212" i="7"/>
  <c r="AW270" i="7"/>
  <c r="BN272" i="7"/>
  <c r="AF2541" i="7"/>
  <c r="AG2541" i="7"/>
  <c r="AH2541" i="7"/>
  <c r="AG2419" i="7"/>
  <c r="AH2419" i="7"/>
  <c r="AW2419" i="7"/>
  <c r="AF2419" i="7"/>
  <c r="AX2419" i="7"/>
  <c r="BN2410" i="7"/>
  <c r="BO2410" i="7"/>
  <c r="X1223" i="7"/>
  <c r="AD1121" i="7"/>
  <c r="AD352" i="7"/>
  <c r="AH889" i="7"/>
  <c r="AF889" i="7"/>
  <c r="AG889" i="7"/>
  <c r="BO890" i="7"/>
  <c r="BN890" i="7"/>
  <c r="AH848" i="7"/>
  <c r="AF848" i="7"/>
  <c r="AG848" i="7"/>
  <c r="AH864" i="7"/>
  <c r="AG864" i="7"/>
  <c r="AF864" i="7"/>
  <c r="W843" i="7"/>
  <c r="AG271" i="7"/>
  <c r="AF271" i="7"/>
  <c r="AG272" i="7"/>
  <c r="AW272" i="7"/>
  <c r="AF272" i="7"/>
  <c r="AH272" i="7"/>
  <c r="AX272" i="7"/>
  <c r="AH244" i="7"/>
  <c r="AF244" i="7"/>
  <c r="AG244" i="7"/>
  <c r="AH264" i="7"/>
  <c r="AW264" i="7"/>
  <c r="AF264" i="7"/>
  <c r="AG264" i="7"/>
  <c r="AX264" i="7"/>
  <c r="AF2552" i="7"/>
  <c r="AG2552" i="7"/>
  <c r="AH2552" i="7"/>
  <c r="AH2528" i="7"/>
  <c r="AF2528" i="7"/>
  <c r="AG2528" i="7"/>
  <c r="AF2387" i="7"/>
  <c r="AG2387" i="7"/>
  <c r="AH2387" i="7"/>
  <c r="AH2385" i="7"/>
  <c r="AG2385" i="7"/>
  <c r="AF2385" i="7"/>
  <c r="AG2374" i="7"/>
  <c r="AH2374" i="7"/>
  <c r="AF2374" i="7"/>
  <c r="AH2405" i="7"/>
  <c r="AG2405" i="7"/>
  <c r="AW2405" i="7"/>
  <c r="AF2405" i="7"/>
  <c r="AX2405" i="7"/>
  <c r="AW2412" i="7"/>
  <c r="AX2412" i="7"/>
  <c r="AG2412" i="7"/>
  <c r="AF2412" i="7"/>
  <c r="AH2412" i="7"/>
  <c r="BO2412" i="7"/>
  <c r="BN2412" i="7"/>
  <c r="AH2509" i="7"/>
  <c r="AF2509" i="7"/>
  <c r="AG2509" i="7"/>
  <c r="AH859" i="7"/>
  <c r="AF859" i="7"/>
  <c r="AG859" i="7"/>
  <c r="AG879" i="7"/>
  <c r="AX879" i="7"/>
  <c r="AH879" i="7"/>
  <c r="AF879" i="7"/>
  <c r="AW879" i="7"/>
  <c r="BN886" i="7"/>
  <c r="AF850" i="7"/>
  <c r="AF858" i="7"/>
  <c r="AG858" i="7"/>
  <c r="AH858" i="7"/>
  <c r="AF213" i="7"/>
  <c r="AH213" i="7"/>
  <c r="AG213" i="7"/>
  <c r="AF252" i="7"/>
  <c r="AH252" i="7"/>
  <c r="AG252" i="7"/>
  <c r="AG241" i="7"/>
  <c r="AF241" i="7"/>
  <c r="AH241" i="7"/>
  <c r="BN259" i="7"/>
  <c r="BO259" i="7"/>
  <c r="AH258" i="7"/>
  <c r="AF258" i="7"/>
  <c r="AG258" i="7"/>
  <c r="AH2532" i="7"/>
  <c r="AF2532" i="7"/>
  <c r="AG2532" i="7"/>
  <c r="AH2551" i="7"/>
  <c r="AF2551" i="7"/>
  <c r="AG2551" i="7"/>
  <c r="BN2407" i="7"/>
  <c r="BO2407" i="7"/>
  <c r="AE1074" i="7"/>
  <c r="AG862" i="7"/>
  <c r="AH862" i="7"/>
  <c r="AF862" i="7"/>
  <c r="BO882" i="7"/>
  <c r="BN882" i="7"/>
  <c r="BN883" i="7"/>
  <c r="BO883" i="7"/>
  <c r="AG871" i="7"/>
  <c r="AF871" i="7"/>
  <c r="AH871" i="7"/>
  <c r="AG876" i="7"/>
  <c r="AF876" i="7"/>
  <c r="AH876" i="7"/>
  <c r="AG831" i="7"/>
  <c r="AF831" i="7"/>
  <c r="AH831" i="7"/>
  <c r="W836" i="7"/>
  <c r="AH218" i="7"/>
  <c r="AG218" i="7"/>
  <c r="AF218" i="7"/>
  <c r="AF2516" i="7"/>
  <c r="AG2516" i="7"/>
  <c r="AH2516" i="7"/>
  <c r="AH2420" i="7"/>
  <c r="AX2420" i="7"/>
  <c r="AG2420" i="7"/>
  <c r="AF2420" i="7"/>
  <c r="AW2420" i="7"/>
  <c r="BN2414" i="7"/>
  <c r="BO2414" i="7"/>
  <c r="AX889" i="7"/>
  <c r="AE1106" i="7"/>
  <c r="AF2386" i="7"/>
  <c r="AH2386" i="7"/>
  <c r="AG2386" i="7"/>
  <c r="AG882" i="7"/>
  <c r="AW882" i="7"/>
  <c r="AX882" i="7"/>
  <c r="AH882" i="7"/>
  <c r="AF882" i="7"/>
  <c r="AF866" i="7"/>
  <c r="AF870" i="7"/>
  <c r="AG870" i="7"/>
  <c r="AH870" i="7"/>
  <c r="AH892" i="7"/>
  <c r="AG892" i="7"/>
  <c r="AX892" i="7"/>
  <c r="AW892" i="7"/>
  <c r="AF892" i="7"/>
  <c r="AH863" i="7"/>
  <c r="AF863" i="7"/>
  <c r="AG863" i="7"/>
  <c r="AW887" i="7"/>
  <c r="AF228" i="7"/>
  <c r="AH228" i="7"/>
  <c r="AG228" i="7"/>
  <c r="AG219" i="7"/>
  <c r="AH219" i="7"/>
  <c r="AF219" i="7"/>
  <c r="BN273" i="7"/>
  <c r="BO273" i="7"/>
  <c r="AG262" i="7"/>
  <c r="AF262" i="7"/>
  <c r="AH262" i="7"/>
  <c r="AF214" i="7"/>
  <c r="AG214" i="7"/>
  <c r="AH214" i="7"/>
  <c r="AG269" i="7"/>
  <c r="AW269" i="7"/>
  <c r="AH269" i="7"/>
  <c r="AF269" i="7"/>
  <c r="AX269" i="7"/>
  <c r="AF246" i="7"/>
  <c r="AH246" i="7"/>
  <c r="AG246" i="7"/>
  <c r="AF253" i="7"/>
  <c r="AG253" i="7"/>
  <c r="AH253" i="7"/>
  <c r="BO267" i="7"/>
  <c r="BN267" i="7"/>
  <c r="AB265" i="7"/>
  <c r="AB272" i="7"/>
  <c r="U258" i="7"/>
  <c r="U250" i="7"/>
  <c r="AD217" i="7"/>
  <c r="AE238" i="7"/>
  <c r="AE245" i="7"/>
  <c r="W258" i="7"/>
  <c r="U252" i="7"/>
  <c r="AE224" i="7"/>
  <c r="W244" i="7"/>
  <c r="AD260" i="7"/>
  <c r="AE250" i="7"/>
  <c r="AE220" i="7"/>
  <c r="AD234" i="7"/>
  <c r="W216" i="7"/>
  <c r="AD237" i="7"/>
  <c r="AE249" i="7"/>
  <c r="W217" i="7"/>
  <c r="AD251" i="7"/>
  <c r="AD238" i="7"/>
  <c r="AD266" i="7"/>
  <c r="AE265" i="7"/>
  <c r="W225" i="7"/>
  <c r="AE239" i="7"/>
  <c r="W283" i="7"/>
  <c r="W247" i="7"/>
  <c r="W232" i="7"/>
  <c r="AE230" i="7"/>
  <c r="AE237" i="7"/>
  <c r="U283" i="7"/>
  <c r="AG2384" i="7"/>
  <c r="AF2384" i="7"/>
  <c r="AH2384" i="7"/>
  <c r="AH2373" i="7"/>
  <c r="AF2373" i="7"/>
  <c r="AG2373" i="7"/>
  <c r="AH2087" i="7"/>
  <c r="AF2087" i="7"/>
  <c r="AG2087" i="7"/>
  <c r="AF1395" i="7"/>
  <c r="AG1395" i="7"/>
  <c r="AH1395" i="7"/>
  <c r="AF2613" i="7"/>
  <c r="AH2613" i="7"/>
  <c r="AG2613" i="7"/>
  <c r="AX1426" i="7"/>
  <c r="AG1426" i="7"/>
  <c r="AF1426" i="7"/>
  <c r="AH1426" i="7"/>
  <c r="AW1426" i="7"/>
  <c r="AW2639" i="7"/>
  <c r="AF2639" i="7"/>
  <c r="AX2639" i="7"/>
  <c r="AG2639" i="7"/>
  <c r="AH2639" i="7"/>
  <c r="AH2074" i="7"/>
  <c r="AF2074" i="7"/>
  <c r="AG2074" i="7"/>
  <c r="AH1408" i="7"/>
  <c r="AF1408" i="7"/>
  <c r="AG1408" i="7"/>
  <c r="AF1548" i="7"/>
  <c r="AH1548" i="7"/>
  <c r="AG1548" i="7"/>
  <c r="AF2095" i="7"/>
  <c r="AG2095" i="7"/>
  <c r="AH2095" i="7"/>
  <c r="AW2571" i="7"/>
  <c r="AF2571" i="7"/>
  <c r="AX2571" i="7"/>
  <c r="AG2571" i="7"/>
  <c r="AH2571" i="7"/>
  <c r="AH2601" i="7"/>
  <c r="AF2601" i="7"/>
  <c r="AG2601" i="7"/>
  <c r="AH2597" i="7"/>
  <c r="AG2597" i="7"/>
  <c r="AF2597" i="7"/>
  <c r="AG1738" i="7"/>
  <c r="AW1738" i="7"/>
  <c r="AX1738" i="7"/>
  <c r="AF1738" i="7"/>
  <c r="AH1738" i="7"/>
  <c r="AF2610" i="7"/>
  <c r="AH2610" i="7"/>
  <c r="AG2610" i="7"/>
  <c r="AH1676" i="7"/>
  <c r="AF1676" i="7"/>
  <c r="AG1676" i="7"/>
  <c r="AF1855" i="7"/>
  <c r="AH1855" i="7"/>
  <c r="AG1855" i="7"/>
  <c r="AF1871" i="7"/>
  <c r="AG1871" i="7"/>
  <c r="AH1871" i="7"/>
  <c r="AF2540" i="7"/>
  <c r="AG2540" i="7"/>
  <c r="AH2540" i="7"/>
  <c r="AG1847" i="7"/>
  <c r="AH1847" i="7"/>
  <c r="AF1847" i="7"/>
  <c r="AF2598" i="7"/>
  <c r="AH2598" i="7"/>
  <c r="AG2598" i="7"/>
  <c r="AH1437" i="7"/>
  <c r="AW1437" i="7"/>
  <c r="AX1437" i="7"/>
  <c r="AG1437" i="7"/>
  <c r="AF1437" i="7"/>
  <c r="AF2375" i="7"/>
  <c r="AG2375" i="7"/>
  <c r="AH2375" i="7"/>
  <c r="V2467" i="7"/>
  <c r="BN596" i="7"/>
  <c r="X1220" i="7"/>
  <c r="W807" i="7"/>
  <c r="U770" i="7"/>
  <c r="W770" i="7"/>
  <c r="W801" i="7"/>
  <c r="W819" i="7"/>
  <c r="AE821" i="7"/>
  <c r="U772" i="7"/>
  <c r="AF2371" i="7"/>
  <c r="AG2371" i="7"/>
  <c r="AH2371" i="7"/>
  <c r="AG1563" i="7"/>
  <c r="AH1563" i="7"/>
  <c r="AF1563" i="7"/>
  <c r="AF2080" i="7"/>
  <c r="AH2080" i="7"/>
  <c r="AG2080" i="7"/>
  <c r="AG1528" i="7"/>
  <c r="AF1528" i="7"/>
  <c r="AH1528" i="7"/>
  <c r="AH2614" i="7"/>
  <c r="AF2614" i="7"/>
  <c r="AG2614" i="7"/>
  <c r="AG2525" i="7"/>
  <c r="AH2525" i="7"/>
  <c r="AF2525" i="7"/>
  <c r="AF1411" i="7"/>
  <c r="AH1411" i="7"/>
  <c r="AG1411" i="7"/>
  <c r="AG1865" i="7"/>
  <c r="AH1865" i="7"/>
  <c r="AF1865" i="7"/>
  <c r="AF1846" i="7"/>
  <c r="AH1846" i="7"/>
  <c r="AG1846" i="7"/>
  <c r="AH1689" i="7"/>
  <c r="AG1689" i="7"/>
  <c r="AF1689" i="7"/>
  <c r="AH1866" i="7"/>
  <c r="AG1866" i="7"/>
  <c r="AF1866" i="7"/>
  <c r="AF2586" i="7"/>
  <c r="AG2586" i="7"/>
  <c r="AH2586" i="7"/>
  <c r="AH1647" i="7"/>
  <c r="AF1647" i="7"/>
  <c r="AG1647" i="7"/>
  <c r="AG1538" i="7"/>
  <c r="AH1538" i="7"/>
  <c r="AF1538" i="7"/>
  <c r="AH2565" i="7"/>
  <c r="AG2565" i="7"/>
  <c r="AF2565" i="7"/>
  <c r="AW2565" i="7"/>
  <c r="AX2565" i="7"/>
  <c r="AG1875" i="7"/>
  <c r="AH1875" i="7"/>
  <c r="AF1875" i="7"/>
  <c r="AW1422" i="7"/>
  <c r="AH1422" i="7"/>
  <c r="AG1422" i="7"/>
  <c r="AX1422" i="7"/>
  <c r="AF1422" i="7"/>
  <c r="AF2560" i="7"/>
  <c r="AW2560" i="7"/>
  <c r="AH2560" i="7"/>
  <c r="AX2560" i="7"/>
  <c r="AG2560" i="7"/>
  <c r="AG1692" i="7"/>
  <c r="AH1692" i="7"/>
  <c r="AF1692" i="7"/>
  <c r="AF1858" i="7"/>
  <c r="AG1858" i="7"/>
  <c r="AH1858" i="7"/>
  <c r="AW1880" i="7"/>
  <c r="AF1880" i="7"/>
  <c r="AH1880" i="7"/>
  <c r="AX1880" i="7"/>
  <c r="AG1880" i="7"/>
  <c r="AF2632" i="7"/>
  <c r="AG2632" i="7"/>
  <c r="AH2632" i="7"/>
  <c r="AF2383" i="7"/>
  <c r="AH2383" i="7"/>
  <c r="AG2383" i="7"/>
  <c r="AG1545" i="7"/>
  <c r="AH1545" i="7"/>
  <c r="AF1545" i="7"/>
  <c r="AH2546" i="7"/>
  <c r="AF2546" i="7"/>
  <c r="AG2546" i="7"/>
  <c r="AG2395" i="7"/>
  <c r="AH2395" i="7"/>
  <c r="AF2395" i="7"/>
  <c r="AX510" i="7"/>
  <c r="AG510" i="7"/>
  <c r="AF510" i="7"/>
  <c r="AH510" i="7"/>
  <c r="AW510" i="7"/>
  <c r="AH2620" i="7"/>
  <c r="AF2620" i="7"/>
  <c r="AG2620" i="7"/>
  <c r="AX1975" i="7"/>
  <c r="X2426" i="7"/>
  <c r="BP2426" i="7" s="1"/>
  <c r="U767" i="7"/>
  <c r="U821" i="7"/>
  <c r="AD818" i="7"/>
  <c r="AG1405" i="7"/>
  <c r="AH1405" i="7"/>
  <c r="AF1405" i="7"/>
  <c r="AF1842" i="7"/>
  <c r="AG1842" i="7"/>
  <c r="AH1842" i="7"/>
  <c r="AG2592" i="7"/>
  <c r="AF1840" i="7"/>
  <c r="AH1840" i="7"/>
  <c r="AG1840" i="7"/>
  <c r="AH2623" i="7"/>
  <c r="AG2623" i="7"/>
  <c r="AF2623" i="7"/>
  <c r="AX2110" i="7"/>
  <c r="AH2110" i="7"/>
  <c r="AG2110" i="7"/>
  <c r="AW2110" i="7"/>
  <c r="AF2110" i="7"/>
  <c r="AW2567" i="7"/>
  <c r="AG2567" i="7"/>
  <c r="AF2567" i="7"/>
  <c r="AX2567" i="7"/>
  <c r="AH2567" i="7"/>
  <c r="AF2638" i="7"/>
  <c r="AX2638" i="7"/>
  <c r="AW2638" i="7"/>
  <c r="AG2638" i="7"/>
  <c r="AH2638" i="7"/>
  <c r="AH1828" i="7"/>
  <c r="AG1828" i="7"/>
  <c r="AF1828" i="7"/>
  <c r="AG2105" i="7"/>
  <c r="AX2105" i="7"/>
  <c r="AH2105" i="7"/>
  <c r="AW2105" i="7"/>
  <c r="AF2105" i="7"/>
  <c r="AF1697" i="7"/>
  <c r="AG1697" i="7"/>
  <c r="AH1697" i="7"/>
  <c r="AG1434" i="7"/>
  <c r="AW1434" i="7"/>
  <c r="AF1434" i="7"/>
  <c r="AH1434" i="7"/>
  <c r="AX1434" i="7"/>
  <c r="AG2085" i="7"/>
  <c r="AF2085" i="7"/>
  <c r="AH2085" i="7"/>
  <c r="AW1733" i="7"/>
  <c r="AF1733" i="7"/>
  <c r="AG1733" i="7"/>
  <c r="AX1733" i="7"/>
  <c r="AH1733" i="7"/>
  <c r="AH1713" i="7"/>
  <c r="AF1713" i="7"/>
  <c r="AG1713" i="7"/>
  <c r="AH2397" i="7"/>
  <c r="AF2397" i="7"/>
  <c r="AG2397" i="7"/>
  <c r="AF1890" i="7"/>
  <c r="AW1890" i="7"/>
  <c r="AG1890" i="7"/>
  <c r="AH1890" i="7"/>
  <c r="AX1890" i="7"/>
  <c r="AH1425" i="7"/>
  <c r="AW1425" i="7"/>
  <c r="AX1425" i="7"/>
  <c r="AF1425" i="7"/>
  <c r="AG1425" i="7"/>
  <c r="AF2515" i="7"/>
  <c r="AG2515" i="7"/>
  <c r="AH2515" i="7"/>
  <c r="AG1848" i="7"/>
  <c r="AF1848" i="7"/>
  <c r="AH1848" i="7"/>
  <c r="AG2596" i="7"/>
  <c r="AF2596" i="7"/>
  <c r="AH2596" i="7"/>
  <c r="AX2642" i="7"/>
  <c r="AF2642" i="7"/>
  <c r="AG2642" i="7"/>
  <c r="AW2642" i="7"/>
  <c r="AH2642" i="7"/>
  <c r="AH2390" i="7"/>
  <c r="AF2390" i="7"/>
  <c r="AG2390" i="7"/>
  <c r="AG1686" i="7"/>
  <c r="AH1686" i="7"/>
  <c r="AF1686" i="7"/>
  <c r="AG1829" i="7"/>
  <c r="AH1829" i="7"/>
  <c r="AF1829" i="7"/>
  <c r="AG2090" i="7"/>
  <c r="AH2090" i="7"/>
  <c r="AF2090" i="7"/>
  <c r="AF2513" i="7"/>
  <c r="AH2513" i="7"/>
  <c r="AG2513" i="7"/>
  <c r="AG2388" i="7"/>
  <c r="AF2388" i="7"/>
  <c r="AH2388" i="7"/>
  <c r="AF104" i="7"/>
  <c r="AH104" i="7"/>
  <c r="AG104" i="7"/>
  <c r="BN2633" i="7"/>
  <c r="W762" i="7"/>
  <c r="W766" i="7"/>
  <c r="W791" i="7"/>
  <c r="U764" i="7"/>
  <c r="W756" i="7"/>
  <c r="U755" i="7"/>
  <c r="W783" i="7"/>
  <c r="W798" i="7"/>
  <c r="W758" i="7"/>
  <c r="U753" i="7"/>
  <c r="U820" i="7"/>
  <c r="AH1406" i="7"/>
  <c r="AG1406" i="7"/>
  <c r="AF1406" i="7"/>
  <c r="AG2404" i="7"/>
  <c r="AF2404" i="7"/>
  <c r="AH2404" i="7"/>
  <c r="AF1452" i="7"/>
  <c r="AH1452" i="7"/>
  <c r="AG1452" i="7"/>
  <c r="AF2394" i="7"/>
  <c r="AG2394" i="7"/>
  <c r="AH2394" i="7"/>
  <c r="AX2115" i="7"/>
  <c r="AW2115" i="7"/>
  <c r="AG2115" i="7"/>
  <c r="AF2115" i="7"/>
  <c r="AH2115" i="7"/>
  <c r="AW1276" i="7"/>
  <c r="AH1276" i="7"/>
  <c r="AG1276" i="7"/>
  <c r="AF1276" i="7"/>
  <c r="AX1276" i="7"/>
  <c r="AG1553" i="7"/>
  <c r="AF1553" i="7"/>
  <c r="AH1553" i="7"/>
  <c r="AX1878" i="7"/>
  <c r="AH1878" i="7"/>
  <c r="AF1878" i="7"/>
  <c r="AW1878" i="7"/>
  <c r="AG1878" i="7"/>
  <c r="AX2416" i="7"/>
  <c r="AW2416" i="7"/>
  <c r="AF2416" i="7"/>
  <c r="AH2416" i="7"/>
  <c r="AG2416" i="7"/>
  <c r="AG1386" i="7"/>
  <c r="AF1386" i="7"/>
  <c r="AH1386" i="7"/>
  <c r="AH1727" i="7"/>
  <c r="AG1727" i="7"/>
  <c r="AW1727" i="7"/>
  <c r="AX1727" i="7"/>
  <c r="AF1727" i="7"/>
  <c r="AG2595" i="7"/>
  <c r="AH2595" i="7"/>
  <c r="AF2595" i="7"/>
  <c r="AG2526" i="7"/>
  <c r="AH2526" i="7"/>
  <c r="AF2526" i="7"/>
  <c r="AH2088" i="7"/>
  <c r="AF2088" i="7"/>
  <c r="AG2088" i="7"/>
  <c r="AG2418" i="7"/>
  <c r="AH2418" i="7"/>
  <c r="AW2418" i="7"/>
  <c r="AX2418" i="7"/>
  <c r="AF2418" i="7"/>
  <c r="AH2072" i="7"/>
  <c r="AG2072" i="7"/>
  <c r="AF2072" i="7"/>
  <c r="AH1879" i="7"/>
  <c r="AF1879" i="7"/>
  <c r="AW1879" i="7"/>
  <c r="AX1879" i="7"/>
  <c r="AG1879" i="7"/>
  <c r="AH1273" i="7"/>
  <c r="AG1273" i="7"/>
  <c r="AX1273" i="7"/>
  <c r="AF1273" i="7"/>
  <c r="AW1273" i="7"/>
  <c r="AH2108" i="7"/>
  <c r="AX2108" i="7"/>
  <c r="AG2108" i="7"/>
  <c r="AW2108" i="7"/>
  <c r="AF2108" i="7"/>
  <c r="AG1532" i="7"/>
  <c r="AH1532" i="7"/>
  <c r="AF1532" i="7"/>
  <c r="AG2058" i="7"/>
  <c r="AH2058" i="7"/>
  <c r="AF2058" i="7"/>
  <c r="AG2644" i="7"/>
  <c r="AF2644" i="7"/>
  <c r="AW2644" i="7"/>
  <c r="AH2644" i="7"/>
  <c r="AX2644" i="7"/>
  <c r="AX893" i="7"/>
  <c r="AH893" i="7"/>
  <c r="AG893" i="7"/>
  <c r="AF893" i="7"/>
  <c r="AW893" i="7"/>
  <c r="AF2391" i="7"/>
  <c r="AG2391" i="7"/>
  <c r="AH2391" i="7"/>
  <c r="AF1735" i="7"/>
  <c r="AX1735" i="7"/>
  <c r="AG1735" i="7"/>
  <c r="AW1735" i="7"/>
  <c r="AH1735" i="7"/>
  <c r="AG1889" i="7"/>
  <c r="AW1889" i="7"/>
  <c r="AX1889" i="7"/>
  <c r="AH1889" i="7"/>
  <c r="AF1889" i="7"/>
  <c r="AW1822" i="7"/>
  <c r="AW1593" i="7"/>
  <c r="BO2633" i="7"/>
  <c r="U771" i="7"/>
  <c r="W788" i="7"/>
  <c r="W755" i="7"/>
  <c r="W790" i="7"/>
  <c r="U765" i="7"/>
  <c r="U768" i="7"/>
  <c r="W769" i="7"/>
  <c r="W809" i="7"/>
  <c r="U776" i="7"/>
  <c r="W779" i="7"/>
  <c r="W810" i="7"/>
  <c r="U762" i="7"/>
  <c r="AI2627" i="7"/>
  <c r="BN2421" i="7"/>
  <c r="BO2421" i="7"/>
  <c r="AH1526" i="7"/>
  <c r="AG1526" i="7"/>
  <c r="AF1526" i="7"/>
  <c r="AG1579" i="7"/>
  <c r="AX1579" i="7"/>
  <c r="AW1579" i="7"/>
  <c r="AF1579" i="7"/>
  <c r="AH1579" i="7"/>
  <c r="AH1560" i="7"/>
  <c r="AF1560" i="7"/>
  <c r="AG1560" i="7"/>
  <c r="AF1737" i="7"/>
  <c r="AH1737" i="7"/>
  <c r="AW1737" i="7"/>
  <c r="AG1737" i="7"/>
  <c r="AX1737" i="7"/>
  <c r="AF1849" i="7"/>
  <c r="AH1849" i="7"/>
  <c r="AG1849" i="7"/>
  <c r="AF2091" i="7"/>
  <c r="AG2091" i="7"/>
  <c r="AH2091" i="7"/>
  <c r="AF1712" i="7"/>
  <c r="AG1712" i="7"/>
  <c r="AH1712" i="7"/>
  <c r="AG1885" i="7"/>
  <c r="AW1885" i="7"/>
  <c r="AX1885" i="7"/>
  <c r="AH1885" i="7"/>
  <c r="AF1885" i="7"/>
  <c r="AH1412" i="7"/>
  <c r="AF1412" i="7"/>
  <c r="AG1412" i="7"/>
  <c r="AG2376" i="7"/>
  <c r="AF2376" i="7"/>
  <c r="AH2376" i="7"/>
  <c r="AG2561" i="7"/>
  <c r="AX2561" i="7"/>
  <c r="AW2561" i="7"/>
  <c r="AH2561" i="7"/>
  <c r="AF2561" i="7"/>
  <c r="AF1700" i="7"/>
  <c r="AH1700" i="7"/>
  <c r="AG1700" i="7"/>
  <c r="AG2568" i="7"/>
  <c r="AH2568" i="7"/>
  <c r="AX2568" i="7"/>
  <c r="AW2568" i="7"/>
  <c r="AF2568" i="7"/>
  <c r="AG2535" i="7"/>
  <c r="AF2535" i="7"/>
  <c r="AH2535" i="7"/>
  <c r="AG2634" i="7"/>
  <c r="AW2634" i="7"/>
  <c r="AF2634" i="7"/>
  <c r="AH2634" i="7"/>
  <c r="AX2634" i="7"/>
  <c r="AH2056" i="7"/>
  <c r="AF2056" i="7"/>
  <c r="AG2056" i="7"/>
  <c r="AW2117" i="7"/>
  <c r="AG2117" i="7"/>
  <c r="AX2117" i="7"/>
  <c r="AH2117" i="7"/>
  <c r="AF2117" i="7"/>
  <c r="AH124" i="7"/>
  <c r="AX124" i="7"/>
  <c r="AF124" i="7"/>
  <c r="AW124" i="7"/>
  <c r="AG124" i="7"/>
  <c r="AF2357" i="7"/>
  <c r="AG2357" i="7"/>
  <c r="AH2357" i="7"/>
  <c r="AF1850" i="7"/>
  <c r="AG1850" i="7"/>
  <c r="AH1850" i="7"/>
  <c r="AG1392" i="7"/>
  <c r="AF1392" i="7"/>
  <c r="AH1392" i="7"/>
  <c r="AG2377" i="7"/>
  <c r="AF2377" i="7"/>
  <c r="AH2377" i="7"/>
  <c r="AF2537" i="7"/>
  <c r="AG2537" i="7"/>
  <c r="AH2537" i="7"/>
  <c r="AW1740" i="7"/>
  <c r="AX1740" i="7"/>
  <c r="AG1740" i="7"/>
  <c r="AH1740" i="7"/>
  <c r="AF1740" i="7"/>
  <c r="AH1529" i="7"/>
  <c r="AG1529" i="7"/>
  <c r="AF1529" i="7"/>
  <c r="AF2358" i="7"/>
  <c r="AH2358" i="7"/>
  <c r="AG2358" i="7"/>
  <c r="AF2514" i="7"/>
  <c r="AG2514" i="7"/>
  <c r="AH2514" i="7"/>
  <c r="AH2641" i="7"/>
  <c r="AX2641" i="7"/>
  <c r="AF2641" i="7"/>
  <c r="AG2641" i="7"/>
  <c r="AW2641" i="7"/>
  <c r="AF1726" i="7"/>
  <c r="AH1726" i="7"/>
  <c r="AG1726" i="7"/>
  <c r="AG2359" i="7"/>
  <c r="AF1719" i="7"/>
  <c r="AG1719" i="7"/>
  <c r="AH1719" i="7"/>
  <c r="AG1853" i="7"/>
  <c r="AH1853" i="7"/>
  <c r="AF1853" i="7"/>
  <c r="AH2612" i="7"/>
  <c r="AG2612" i="7"/>
  <c r="AF2612" i="7"/>
  <c r="BN2123" i="7"/>
  <c r="AW1974" i="7"/>
  <c r="W804" i="7"/>
  <c r="BN804" i="7" s="1"/>
  <c r="W760" i="7"/>
  <c r="U774" i="7"/>
  <c r="W759" i="7"/>
  <c r="U754" i="7"/>
  <c r="W808" i="7"/>
  <c r="BO808" i="7" s="1"/>
  <c r="W818" i="7"/>
  <c r="W780" i="7"/>
  <c r="W777" i="7"/>
  <c r="AE818" i="7"/>
  <c r="AE816" i="7"/>
  <c r="AE822" i="7"/>
  <c r="AW822" i="7" s="1"/>
  <c r="AE817" i="7"/>
  <c r="AW1578" i="7"/>
  <c r="AH1578" i="7"/>
  <c r="AF1578" i="7"/>
  <c r="AG1578" i="7"/>
  <c r="AX1578" i="7"/>
  <c r="AX2107" i="7"/>
  <c r="AW2107" i="7"/>
  <c r="AF2107" i="7"/>
  <c r="AH2107" i="7"/>
  <c r="AG2107" i="7"/>
  <c r="AH1427" i="7"/>
  <c r="AF1427" i="7"/>
  <c r="AW1427" i="7"/>
  <c r="AG1427" i="7"/>
  <c r="AX1427" i="7"/>
  <c r="AG2078" i="7"/>
  <c r="AH2078" i="7"/>
  <c r="AF2078" i="7"/>
  <c r="AF2379" i="7"/>
  <c r="AH2379" i="7"/>
  <c r="AG2379" i="7"/>
  <c r="AX1725" i="7"/>
  <c r="AW1725" i="7"/>
  <c r="AF1725" i="7"/>
  <c r="AH1725" i="7"/>
  <c r="AG1725" i="7"/>
  <c r="AF2113" i="7"/>
  <c r="AW2113" i="7"/>
  <c r="AH2113" i="7"/>
  <c r="AX2113" i="7"/>
  <c r="AG2113" i="7"/>
  <c r="AX2409" i="7"/>
  <c r="AH2409" i="7"/>
  <c r="AW2409" i="7"/>
  <c r="AG2409" i="7"/>
  <c r="AF2409" i="7"/>
  <c r="AW1573" i="7"/>
  <c r="AG1573" i="7"/>
  <c r="AH1573" i="7"/>
  <c r="AX1573" i="7"/>
  <c r="AF1573" i="7"/>
  <c r="AW2557" i="7"/>
  <c r="AG2557" i="7"/>
  <c r="AH2557" i="7"/>
  <c r="AF2557" i="7"/>
  <c r="AX2557" i="7"/>
  <c r="AH1547" i="7"/>
  <c r="AF1547" i="7"/>
  <c r="AG1547" i="7"/>
  <c r="AW2645" i="7"/>
  <c r="AH2645" i="7"/>
  <c r="AX2645" i="7"/>
  <c r="AG2645" i="7"/>
  <c r="AF2645" i="7"/>
  <c r="AF2607" i="7"/>
  <c r="AG2607" i="7"/>
  <c r="AH2607" i="7"/>
  <c r="AH2413" i="7"/>
  <c r="AW2413" i="7"/>
  <c r="AF2413" i="7"/>
  <c r="AG2413" i="7"/>
  <c r="AX2413" i="7"/>
  <c r="AX2414" i="7"/>
  <c r="AW2414" i="7"/>
  <c r="AH2414" i="7"/>
  <c r="AF2414" i="7"/>
  <c r="AG2414" i="7"/>
  <c r="AH2517" i="7"/>
  <c r="AF2517" i="7"/>
  <c r="AG2517" i="7"/>
  <c r="AG2523" i="7"/>
  <c r="AF2523" i="7"/>
  <c r="AH2523" i="7"/>
  <c r="AF2372" i="7"/>
  <c r="AH2372" i="7"/>
  <c r="AG2372" i="7"/>
  <c r="AH1864" i="7"/>
  <c r="AF1864" i="7"/>
  <c r="AG1864" i="7"/>
  <c r="AF1376" i="7"/>
  <c r="AH1376" i="7"/>
  <c r="AG1376" i="7"/>
  <c r="AG2606" i="7"/>
  <c r="AH2606" i="7"/>
  <c r="AF2606" i="7"/>
  <c r="AG1679" i="7"/>
  <c r="AF1679" i="7"/>
  <c r="AH1679" i="7"/>
  <c r="AH1564" i="7"/>
  <c r="AF1564" i="7"/>
  <c r="AG1564" i="7"/>
  <c r="AF739" i="7"/>
  <c r="AG739" i="7"/>
  <c r="AW739" i="7"/>
  <c r="AH739" i="7"/>
  <c r="AX739" i="7"/>
  <c r="AG1892" i="7"/>
  <c r="AX1892" i="7"/>
  <c r="AW1892" i="7"/>
  <c r="AF1892" i="7"/>
  <c r="AH1892" i="7"/>
  <c r="AG1718" i="7"/>
  <c r="AH1718" i="7"/>
  <c r="AF1718" i="7"/>
  <c r="AH2399" i="7"/>
  <c r="AF2399" i="7"/>
  <c r="AG2399" i="7"/>
  <c r="AF2082" i="7"/>
  <c r="AH2082" i="7"/>
  <c r="AG2082" i="7"/>
  <c r="AF1588" i="7"/>
  <c r="AG1588" i="7"/>
  <c r="AH1588" i="7"/>
  <c r="AX1588" i="7"/>
  <c r="AW1588" i="7"/>
  <c r="AF2381" i="7"/>
  <c r="AG2381" i="7"/>
  <c r="AH2381" i="7"/>
  <c r="AF1707" i="7"/>
  <c r="AG1707" i="7"/>
  <c r="AH1707" i="7"/>
  <c r="AH2544" i="7"/>
  <c r="AF2544" i="7"/>
  <c r="AG2544" i="7"/>
  <c r="AH1891" i="7"/>
  <c r="AW1891" i="7"/>
  <c r="AX1891" i="7"/>
  <c r="AF1891" i="7"/>
  <c r="AG1891" i="7"/>
  <c r="AG1680" i="7"/>
  <c r="AF1680" i="7"/>
  <c r="AH1680" i="7"/>
  <c r="AX1739" i="7"/>
  <c r="AF1739" i="7"/>
  <c r="AG1739" i="7"/>
  <c r="AW1739" i="7"/>
  <c r="AH1739" i="7"/>
  <c r="AH2542" i="7"/>
  <c r="AF2542" i="7"/>
  <c r="AG2542" i="7"/>
  <c r="AG1380" i="7"/>
  <c r="AH1380" i="7"/>
  <c r="AF1380" i="7"/>
  <c r="AH2071" i="7"/>
  <c r="AG2071" i="7"/>
  <c r="AF2071" i="7"/>
  <c r="AF2415" i="7"/>
  <c r="AW2415" i="7"/>
  <c r="AH2415" i="7"/>
  <c r="AX2415" i="7"/>
  <c r="AG2415" i="7"/>
  <c r="AH1681" i="7"/>
  <c r="AG1681" i="7"/>
  <c r="AF1681" i="7"/>
  <c r="AH1433" i="7"/>
  <c r="AG1433" i="7"/>
  <c r="AF1433" i="7"/>
  <c r="AW1433" i="7"/>
  <c r="AX1433" i="7"/>
  <c r="AF1282" i="7"/>
  <c r="AG1282" i="7"/>
  <c r="AW1282" i="7"/>
  <c r="AX1282" i="7"/>
  <c r="AH1282" i="7"/>
  <c r="AG2510" i="7"/>
  <c r="AH2510" i="7"/>
  <c r="AF2510" i="7"/>
  <c r="AG1272" i="7"/>
  <c r="AW1272" i="7"/>
  <c r="AH1272" i="7"/>
  <c r="AX1272" i="7"/>
  <c r="AF1272" i="7"/>
  <c r="AI1272" i="7"/>
  <c r="AH2603" i="7"/>
  <c r="AF2603" i="7"/>
  <c r="AG2603" i="7"/>
  <c r="AG2588" i="7"/>
  <c r="AH2588" i="7"/>
  <c r="AF2588" i="7"/>
  <c r="AF2077" i="7"/>
  <c r="AH2077" i="7"/>
  <c r="AG2077" i="7"/>
  <c r="AH2550" i="7"/>
  <c r="AF2550" i="7"/>
  <c r="AG2550" i="7"/>
  <c r="AF2061" i="7"/>
  <c r="AH2061" i="7"/>
  <c r="AG2061" i="7"/>
  <c r="AH1708" i="7"/>
  <c r="AG1708" i="7"/>
  <c r="AF1708" i="7"/>
  <c r="AF1584" i="7"/>
  <c r="AX1584" i="7"/>
  <c r="AH1584" i="7"/>
  <c r="AW1584" i="7"/>
  <c r="AG1584" i="7"/>
  <c r="AH1839" i="7"/>
  <c r="AF1839" i="7"/>
  <c r="AG1839" i="7"/>
  <c r="AF1574" i="7"/>
  <c r="AH1574" i="7"/>
  <c r="AG1574" i="7"/>
  <c r="AX1574" i="7"/>
  <c r="AW1574" i="7"/>
  <c r="AF1575" i="7"/>
  <c r="AW1575" i="7"/>
  <c r="AG1575" i="7"/>
  <c r="AX1575" i="7"/>
  <c r="AH1575" i="7"/>
  <c r="AF1694" i="7"/>
  <c r="AG1694" i="7"/>
  <c r="AH1694" i="7"/>
  <c r="AG2392" i="7"/>
  <c r="AH2392" i="7"/>
  <c r="AF2392" i="7"/>
  <c r="AH2362" i="7"/>
  <c r="AG2362" i="7"/>
  <c r="AF2362" i="7"/>
  <c r="W817" i="7"/>
  <c r="W816" i="7"/>
  <c r="BO816" i="7" s="1"/>
  <c r="W765" i="7"/>
  <c r="W821" i="7"/>
  <c r="W802" i="7"/>
  <c r="W771" i="7"/>
  <c r="AE819" i="7"/>
  <c r="AD822" i="7"/>
  <c r="AE820" i="7"/>
  <c r="U769" i="7"/>
  <c r="U757" i="7"/>
  <c r="AD820" i="7"/>
  <c r="W1215" i="7"/>
  <c r="BN1215" i="7" s="1"/>
  <c r="W773" i="7"/>
  <c r="AH2094" i="7"/>
  <c r="AF2094" i="7"/>
  <c r="AG2094" i="7"/>
  <c r="AH1394" i="7"/>
  <c r="AF1394" i="7"/>
  <c r="AG1394" i="7"/>
  <c r="AG2573" i="7"/>
  <c r="AX2573" i="7"/>
  <c r="AF2573" i="7"/>
  <c r="AH2573" i="7"/>
  <c r="AW2573" i="7"/>
  <c r="AF2093" i="7"/>
  <c r="AH2093" i="7"/>
  <c r="AG2093" i="7"/>
  <c r="AF1714" i="7"/>
  <c r="AH1714" i="7"/>
  <c r="AG1714" i="7"/>
  <c r="AG2643" i="7"/>
  <c r="AW2643" i="7"/>
  <c r="AF2643" i="7"/>
  <c r="AH2643" i="7"/>
  <c r="AX2643" i="7"/>
  <c r="AH2533" i="7"/>
  <c r="AF2533" i="7"/>
  <c r="AG2533" i="7"/>
  <c r="AG2370" i="7"/>
  <c r="AF2370" i="7"/>
  <c r="AH2370" i="7"/>
  <c r="AH2063" i="7"/>
  <c r="AF2063" i="7"/>
  <c r="AG2063" i="7"/>
  <c r="AF1402" i="7"/>
  <c r="AG1402" i="7"/>
  <c r="AH1402" i="7"/>
  <c r="AX2411" i="7"/>
  <c r="AH2411" i="7"/>
  <c r="AF2411" i="7"/>
  <c r="AW2411" i="7"/>
  <c r="AG2411" i="7"/>
  <c r="AF1736" i="7"/>
  <c r="AG1736" i="7"/>
  <c r="AX1736" i="7"/>
  <c r="AH1736" i="7"/>
  <c r="AW1736" i="7"/>
  <c r="AF2106" i="7"/>
  <c r="AH2106" i="7"/>
  <c r="AW2106" i="7"/>
  <c r="AG2106" i="7"/>
  <c r="AG1400" i="7"/>
  <c r="AF1400" i="7"/>
  <c r="AH1400" i="7"/>
  <c r="AF2548" i="7"/>
  <c r="AG2548" i="7"/>
  <c r="AH2548" i="7"/>
  <c r="AH2625" i="7"/>
  <c r="AF2625" i="7"/>
  <c r="AG2625" i="7"/>
  <c r="AH1403" i="7"/>
  <c r="AF1403" i="7"/>
  <c r="AG1403" i="7"/>
  <c r="AG2086" i="7"/>
  <c r="AF2086" i="7"/>
  <c r="AH2086" i="7"/>
  <c r="AF1329" i="7"/>
  <c r="AG1329" i="7"/>
  <c r="AH1329" i="7"/>
  <c r="AF2622" i="7"/>
  <c r="AG2622" i="7"/>
  <c r="AH2622" i="7"/>
  <c r="AF2605" i="7"/>
  <c r="AG2605" i="7"/>
  <c r="AH2605" i="7"/>
  <c r="AF1702" i="7"/>
  <c r="AG1702" i="7"/>
  <c r="AH1702" i="7"/>
  <c r="AG2594" i="7"/>
  <c r="AH2594" i="7"/>
  <c r="AF2594" i="7"/>
  <c r="AF2119" i="7"/>
  <c r="AH2119" i="7"/>
  <c r="AW2119" i="7"/>
  <c r="AX2119" i="7"/>
  <c r="AG2119" i="7"/>
  <c r="AH1711" i="7"/>
  <c r="AF1711" i="7"/>
  <c r="AG1711" i="7"/>
  <c r="AF1837" i="7"/>
  <c r="AG1837" i="7"/>
  <c r="AH1837" i="7"/>
  <c r="AF1572" i="7"/>
  <c r="AH1572" i="7"/>
  <c r="AG1572" i="7"/>
  <c r="AF2398" i="7"/>
  <c r="AG2398" i="7"/>
  <c r="AH2398" i="7"/>
  <c r="AH1687" i="7"/>
  <c r="AF1687" i="7"/>
  <c r="AG1687" i="7"/>
  <c r="AF2369" i="7"/>
  <c r="AG2369" i="7"/>
  <c r="AH2369" i="7"/>
  <c r="AW132" i="7"/>
  <c r="AW1443" i="7"/>
  <c r="X2406" i="7"/>
  <c r="X1668" i="7"/>
  <c r="W551" i="7"/>
  <c r="AG1615" i="7"/>
  <c r="AF1615" i="7"/>
  <c r="AH1615" i="7"/>
  <c r="AF1475" i="7"/>
  <c r="AG1475" i="7"/>
  <c r="AH1475" i="7"/>
  <c r="AW1511" i="7"/>
  <c r="AX1511" i="7"/>
  <c r="AG1511" i="7"/>
  <c r="AF1511" i="7"/>
  <c r="AH1511" i="7"/>
  <c r="AH1342" i="7"/>
  <c r="AF1342" i="7"/>
  <c r="AG1342" i="7"/>
  <c r="AW1498" i="7"/>
  <c r="AG1498" i="7"/>
  <c r="AH1498" i="7"/>
  <c r="AF1498" i="7"/>
  <c r="AX1498" i="7"/>
  <c r="AH1304" i="7"/>
  <c r="AG1304" i="7"/>
  <c r="AF1304" i="7"/>
  <c r="AF1808" i="7"/>
  <c r="AW1808" i="7"/>
  <c r="AX1808" i="7"/>
  <c r="AH1808" i="7"/>
  <c r="AG1808" i="7"/>
  <c r="AX1814" i="7"/>
  <c r="AH1814" i="7"/>
  <c r="AG1814" i="7"/>
  <c r="AW1814" i="7"/>
  <c r="AF1814" i="7"/>
  <c r="AH1767" i="7"/>
  <c r="AF1767" i="7"/>
  <c r="AG1767" i="7"/>
  <c r="AH1607" i="7"/>
  <c r="AF1607" i="7"/>
  <c r="AG1607" i="7"/>
  <c r="AH1648" i="7"/>
  <c r="AF1648" i="7"/>
  <c r="AG1648" i="7"/>
  <c r="AX1648" i="7"/>
  <c r="AW1648" i="7"/>
  <c r="AG1612" i="7"/>
  <c r="AF1612" i="7"/>
  <c r="AH1612" i="7"/>
  <c r="AG1606" i="7"/>
  <c r="AF1606" i="7"/>
  <c r="AH1606" i="7"/>
  <c r="AH1450" i="7"/>
  <c r="AF1450" i="7"/>
  <c r="AG1450" i="7"/>
  <c r="AH1484" i="7"/>
  <c r="AF1484" i="7"/>
  <c r="AG1484" i="7"/>
  <c r="AF1470" i="7"/>
  <c r="AG1470" i="7"/>
  <c r="AH1470" i="7"/>
  <c r="BO1497" i="7"/>
  <c r="AF1465" i="7"/>
  <c r="AH1465" i="7"/>
  <c r="AG1465" i="7"/>
  <c r="BO1500" i="7"/>
  <c r="AG1324" i="7"/>
  <c r="AH1324" i="7"/>
  <c r="AF1324" i="7"/>
  <c r="BO1356" i="7"/>
  <c r="BN1356" i="7"/>
  <c r="W923" i="7"/>
  <c r="W955" i="7"/>
  <c r="AE972" i="7"/>
  <c r="W926" i="7"/>
  <c r="W908" i="7"/>
  <c r="W946" i="7"/>
  <c r="W945" i="7"/>
  <c r="W293" i="7"/>
  <c r="U320" i="7"/>
  <c r="AB343" i="7"/>
  <c r="U329" i="7"/>
  <c r="AB318" i="7"/>
  <c r="AB336" i="7"/>
  <c r="AB349" i="7"/>
  <c r="AB304" i="7"/>
  <c r="AB317" i="7"/>
  <c r="AB289" i="7"/>
  <c r="U326" i="7"/>
  <c r="AB346" i="7"/>
  <c r="U338" i="7"/>
  <c r="U312" i="7"/>
  <c r="U321" i="7"/>
  <c r="AB326" i="7"/>
  <c r="AB339" i="7"/>
  <c r="U345" i="7"/>
  <c r="U318" i="7"/>
  <c r="AB313" i="7"/>
  <c r="AB351" i="7"/>
  <c r="AB300" i="7"/>
  <c r="U344" i="7"/>
  <c r="U331" i="7"/>
  <c r="U316" i="7"/>
  <c r="U325" i="7"/>
  <c r="AB319" i="7"/>
  <c r="AB324" i="7"/>
  <c r="AB342" i="7"/>
  <c r="AB294" i="7"/>
  <c r="AB341" i="7"/>
  <c r="AB290" i="7"/>
  <c r="AB329" i="7"/>
  <c r="AB292" i="7"/>
  <c r="AB302" i="7"/>
  <c r="AB345" i="7"/>
  <c r="AB321" i="7"/>
  <c r="AB308" i="7"/>
  <c r="AB340" i="7"/>
  <c r="U328" i="7"/>
  <c r="U311" i="7"/>
  <c r="AB298" i="7"/>
  <c r="AB320" i="7"/>
  <c r="U339" i="7"/>
  <c r="AB297" i="7"/>
  <c r="AB311" i="7"/>
  <c r="AB316" i="7"/>
  <c r="U324" i="7"/>
  <c r="U349" i="7"/>
  <c r="U340" i="7"/>
  <c r="AB303" i="7"/>
  <c r="U319" i="7"/>
  <c r="AB327" i="7"/>
  <c r="U341" i="7"/>
  <c r="AB325" i="7"/>
  <c r="AB315" i="7"/>
  <c r="AB293" i="7"/>
  <c r="U310" i="7"/>
  <c r="AB306" i="7"/>
  <c r="U317" i="7"/>
  <c r="AB330" i="7"/>
  <c r="AB310" i="7"/>
  <c r="AB296" i="7"/>
  <c r="AB348" i="7"/>
  <c r="AB307" i="7"/>
  <c r="AB337" i="7"/>
  <c r="U343" i="7"/>
  <c r="U314" i="7"/>
  <c r="U337" i="7"/>
  <c r="AB295" i="7"/>
  <c r="U327" i="7"/>
  <c r="AB309" i="7"/>
  <c r="U336" i="7"/>
  <c r="AB312" i="7"/>
  <c r="AB305" i="7"/>
  <c r="AB344" i="7"/>
  <c r="U330" i="7"/>
  <c r="AB338" i="7"/>
  <c r="AB299" i="7"/>
  <c r="U351" i="7"/>
  <c r="AB301" i="7"/>
  <c r="AB322" i="7"/>
  <c r="U315" i="7"/>
  <c r="AB323" i="7"/>
  <c r="U342" i="7"/>
  <c r="AB314" i="7"/>
  <c r="U322" i="7"/>
  <c r="U348" i="7"/>
  <c r="AB350" i="7"/>
  <c r="AB291" i="7"/>
  <c r="U323" i="7"/>
  <c r="U346" i="7"/>
  <c r="U313" i="7"/>
  <c r="U350" i="7"/>
  <c r="AB288" i="7"/>
  <c r="AB347" i="7"/>
  <c r="AD302" i="7"/>
  <c r="AD323" i="7"/>
  <c r="AE294" i="7"/>
  <c r="AE328" i="7"/>
  <c r="AE343" i="7"/>
  <c r="AE340" i="7"/>
  <c r="AD345" i="7"/>
  <c r="AD295" i="7"/>
  <c r="AE325" i="7"/>
  <c r="AD289" i="7"/>
  <c r="AD290" i="7"/>
  <c r="AD336" i="7"/>
  <c r="AB328" i="7"/>
  <c r="AE296" i="7"/>
  <c r="AD311" i="7"/>
  <c r="AD299" i="7"/>
  <c r="AE312" i="7"/>
  <c r="AE293" i="7"/>
  <c r="AD325" i="7"/>
  <c r="AE336" i="7"/>
  <c r="AD300" i="7"/>
  <c r="AD316" i="7"/>
  <c r="AD350" i="7"/>
  <c r="AE320" i="7"/>
  <c r="AE301" i="7"/>
  <c r="AE289" i="7"/>
  <c r="AD347" i="7"/>
  <c r="AE321" i="7"/>
  <c r="AD317" i="7"/>
  <c r="AE349" i="7"/>
  <c r="AE309" i="7"/>
  <c r="AE310" i="7"/>
  <c r="AD340" i="7"/>
  <c r="AD331" i="7"/>
  <c r="AE302" i="7"/>
  <c r="AD293" i="7"/>
  <c r="AE300" i="7"/>
  <c r="AD294" i="7"/>
  <c r="AD338" i="7"/>
  <c r="AE339" i="7"/>
  <c r="AD344" i="7"/>
  <c r="AD303" i="7"/>
  <c r="AE326" i="7"/>
  <c r="AE307" i="7"/>
  <c r="AE341" i="7"/>
  <c r="AD315" i="7"/>
  <c r="AD310" i="7"/>
  <c r="AE305" i="7"/>
  <c r="AD304" i="7"/>
  <c r="AE314" i="7"/>
  <c r="AD291" i="7"/>
  <c r="AE306" i="7"/>
  <c r="AE303" i="7"/>
  <c r="AD324" i="7"/>
  <c r="AD312" i="7"/>
  <c r="AE344" i="7"/>
  <c r="AD309" i="7"/>
  <c r="AE330" i="7"/>
  <c r="AE337" i="7"/>
  <c r="AE323" i="7"/>
  <c r="AD330" i="7"/>
  <c r="AD321" i="7"/>
  <c r="AD341" i="7"/>
  <c r="AE338" i="7"/>
  <c r="AE346" i="7"/>
  <c r="AD292" i="7"/>
  <c r="AD307" i="7"/>
  <c r="AD305" i="7"/>
  <c r="AD346" i="7"/>
  <c r="AD343" i="7"/>
  <c r="U347" i="7"/>
  <c r="AB331" i="7"/>
  <c r="AE318" i="7"/>
  <c r="AE315" i="7"/>
  <c r="AE298" i="7"/>
  <c r="AD301" i="7"/>
  <c r="AD342" i="7"/>
  <c r="AE291" i="7"/>
  <c r="AD298" i="7"/>
  <c r="AD314" i="7"/>
  <c r="AE347" i="7"/>
  <c r="AE324" i="7"/>
  <c r="AE327" i="7"/>
  <c r="AD308" i="7"/>
  <c r="AD322" i="7"/>
  <c r="AD326" i="7"/>
  <c r="AE329" i="7"/>
  <c r="AE331" i="7"/>
  <c r="AE348" i="7"/>
  <c r="AD306" i="7"/>
  <c r="AD318" i="7"/>
  <c r="AE313" i="7"/>
  <c r="AD339" i="7"/>
  <c r="AD328" i="7"/>
  <c r="AD348" i="7"/>
  <c r="AD351" i="7"/>
  <c r="AE292" i="7"/>
  <c r="AE295" i="7"/>
  <c r="AD329" i="7"/>
  <c r="AE342" i="7"/>
  <c r="AE304" i="7"/>
  <c r="AE350" i="7"/>
  <c r="AE351" i="7"/>
  <c r="AE311" i="7"/>
  <c r="AE288" i="7"/>
  <c r="AE297" i="7"/>
  <c r="AE322" i="7"/>
  <c r="AE319" i="7"/>
  <c r="AE353" i="7"/>
  <c r="AD319" i="7"/>
  <c r="AE290" i="7"/>
  <c r="AE299" i="7"/>
  <c r="AE345" i="7"/>
  <c r="AD296" i="7"/>
  <c r="AD313" i="7"/>
  <c r="AE317" i="7"/>
  <c r="AE308" i="7"/>
  <c r="AD320" i="7"/>
  <c r="AD349" i="7"/>
  <c r="AD337" i="7"/>
  <c r="AD288" i="7"/>
  <c r="AD327" i="7"/>
  <c r="AE316" i="7"/>
  <c r="AD297" i="7"/>
  <c r="W361" i="7"/>
  <c r="W344" i="7"/>
  <c r="U361" i="7"/>
  <c r="AC901" i="7"/>
  <c r="X1289" i="7"/>
  <c r="AE1130" i="7"/>
  <c r="W527" i="7"/>
  <c r="AF1490" i="7"/>
  <c r="AH1490" i="7"/>
  <c r="AG1490" i="7"/>
  <c r="AG1502" i="7"/>
  <c r="AX1502" i="7"/>
  <c r="AW1502" i="7"/>
  <c r="AH1502" i="7"/>
  <c r="AF1502" i="7"/>
  <c r="AH1656" i="7"/>
  <c r="AF1656" i="7"/>
  <c r="AX1656" i="7"/>
  <c r="AG1656" i="7"/>
  <c r="AW1656" i="7"/>
  <c r="AH1349" i="7"/>
  <c r="AG1349" i="7"/>
  <c r="AX1349" i="7"/>
  <c r="AW1349" i="7"/>
  <c r="AF1349" i="7"/>
  <c r="AF1753" i="7"/>
  <c r="AG1753" i="7"/>
  <c r="AH1753" i="7"/>
  <c r="AG1777" i="7"/>
  <c r="AF1777" i="7"/>
  <c r="AH1777" i="7"/>
  <c r="AX1347" i="7"/>
  <c r="AF1347" i="7"/>
  <c r="AW1347" i="7"/>
  <c r="AG1347" i="7"/>
  <c r="AH1347" i="7"/>
  <c r="AG1318" i="7"/>
  <c r="AH1318" i="7"/>
  <c r="AF1318" i="7"/>
  <c r="AW1803" i="7"/>
  <c r="AF1803" i="7"/>
  <c r="AG1803" i="7"/>
  <c r="AX1803" i="7"/>
  <c r="AH1803" i="7"/>
  <c r="AG1806" i="7"/>
  <c r="AH1806" i="7"/>
  <c r="AX1806" i="7"/>
  <c r="AW1806" i="7"/>
  <c r="AF1806" i="7"/>
  <c r="AH1477" i="7"/>
  <c r="AG1477" i="7"/>
  <c r="AF1477" i="7"/>
  <c r="AG1765" i="7"/>
  <c r="AH1765" i="7"/>
  <c r="AF1765" i="7"/>
  <c r="AH1769" i="7"/>
  <c r="AF1769" i="7"/>
  <c r="AG1769" i="7"/>
  <c r="AF1770" i="7"/>
  <c r="AG1770" i="7"/>
  <c r="AH1770" i="7"/>
  <c r="AX1815" i="7"/>
  <c r="AW1815" i="7"/>
  <c r="AF1815" i="7"/>
  <c r="AG1815" i="7"/>
  <c r="AH1815" i="7"/>
  <c r="AG1622" i="7"/>
  <c r="AH1622" i="7"/>
  <c r="AF1622" i="7"/>
  <c r="AF1620" i="7"/>
  <c r="AG1620" i="7"/>
  <c r="AH1620" i="7"/>
  <c r="AG1643" i="7"/>
  <c r="AF1643" i="7"/>
  <c r="AH1643" i="7"/>
  <c r="AX1652" i="7"/>
  <c r="AW1652" i="7"/>
  <c r="AH1652" i="7"/>
  <c r="AG1652" i="7"/>
  <c r="AF1652" i="7"/>
  <c r="AW1664" i="7"/>
  <c r="AF1664" i="7"/>
  <c r="AG1664" i="7"/>
  <c r="AX1664" i="7"/>
  <c r="AH1664" i="7"/>
  <c r="BO1653" i="7"/>
  <c r="BN1653" i="7"/>
  <c r="AX1505" i="7"/>
  <c r="AG1505" i="7"/>
  <c r="AW1505" i="7"/>
  <c r="AH1505" i="7"/>
  <c r="AF1505" i="7"/>
  <c r="AH1451" i="7"/>
  <c r="AF1451" i="7"/>
  <c r="AG1451" i="7"/>
  <c r="AF1321" i="7"/>
  <c r="AG1321" i="7"/>
  <c r="AH1321" i="7"/>
  <c r="AH1313" i="7"/>
  <c r="AG1313" i="7"/>
  <c r="AF1313" i="7"/>
  <c r="AG1352" i="7"/>
  <c r="AF1352" i="7"/>
  <c r="AH1352" i="7"/>
  <c r="AX1352" i="7"/>
  <c r="AW1352" i="7"/>
  <c r="W971" i="7"/>
  <c r="AD966" i="7"/>
  <c r="W956" i="7"/>
  <c r="W907" i="7"/>
  <c r="W924" i="7"/>
  <c r="W962" i="7"/>
  <c r="W932" i="7"/>
  <c r="W352" i="7"/>
  <c r="BO2276" i="7"/>
  <c r="BN2505" i="7"/>
  <c r="BO517" i="7"/>
  <c r="AX2353" i="7"/>
  <c r="V896" i="7"/>
  <c r="X448" i="7"/>
  <c r="X1242" i="7"/>
  <c r="BN431" i="7"/>
  <c r="BO2651" i="7"/>
  <c r="AB431" i="7"/>
  <c r="AB424" i="7"/>
  <c r="W1130" i="7"/>
  <c r="W537" i="7"/>
  <c r="AX2118" i="7"/>
  <c r="AH2118" i="7"/>
  <c r="AG2118" i="7"/>
  <c r="AF2118" i="7"/>
  <c r="AW2118" i="7"/>
  <c r="AF1315" i="7"/>
  <c r="AH1315" i="7"/>
  <c r="AG1315" i="7"/>
  <c r="AG1308" i="7"/>
  <c r="AF1308" i="7"/>
  <c r="AH1308" i="7"/>
  <c r="AH1758" i="7"/>
  <c r="AF1758" i="7"/>
  <c r="AG1758" i="7"/>
  <c r="AF1602" i="7"/>
  <c r="AG1602" i="7"/>
  <c r="AH1602" i="7"/>
  <c r="AH1608" i="7"/>
  <c r="AG1608" i="7"/>
  <c r="AH1456" i="7"/>
  <c r="AG1456" i="7"/>
  <c r="AF1456" i="7"/>
  <c r="AH1782" i="7"/>
  <c r="AG1782" i="7"/>
  <c r="AF1782" i="7"/>
  <c r="AG1786" i="7"/>
  <c r="AF1786" i="7"/>
  <c r="AH1786" i="7"/>
  <c r="AF1768" i="7"/>
  <c r="AH1768" i="7"/>
  <c r="AG1768" i="7"/>
  <c r="AF1787" i="7"/>
  <c r="AH1787" i="7"/>
  <c r="AG1787" i="7"/>
  <c r="V1761" i="7"/>
  <c r="V1806" i="7"/>
  <c r="X1806" i="7" s="1"/>
  <c r="BP1806" i="7" s="1"/>
  <c r="V1786" i="7"/>
  <c r="AC1758" i="7"/>
  <c r="AI1758" i="7" s="1"/>
  <c r="AC1762" i="7"/>
  <c r="AC1773" i="7"/>
  <c r="AC1769" i="7"/>
  <c r="AC1816" i="7"/>
  <c r="AC1824" i="7"/>
  <c r="V1824" i="7"/>
  <c r="X1824" i="7" s="1"/>
  <c r="AH1658" i="7"/>
  <c r="AG1658" i="7"/>
  <c r="AX1658" i="7"/>
  <c r="AW1658" i="7"/>
  <c r="AF1658" i="7"/>
  <c r="AF1614" i="7"/>
  <c r="AH1614" i="7"/>
  <c r="AG1614" i="7"/>
  <c r="BO1648" i="7"/>
  <c r="BN1648" i="7"/>
  <c r="AH1512" i="7"/>
  <c r="AG1512" i="7"/>
  <c r="AX1512" i="7"/>
  <c r="AW1512" i="7"/>
  <c r="AF1512" i="7"/>
  <c r="AG1510" i="7"/>
  <c r="AH1510" i="7"/>
  <c r="AX1510" i="7"/>
  <c r="AF1510" i="7"/>
  <c r="AW1510" i="7"/>
  <c r="AG1299" i="7"/>
  <c r="AF1299" i="7"/>
  <c r="AH1299" i="7"/>
  <c r="W927" i="7"/>
  <c r="W917" i="7"/>
  <c r="W913" i="7"/>
  <c r="W966" i="7"/>
  <c r="W916" i="7"/>
  <c r="W937" i="7"/>
  <c r="W948" i="7"/>
  <c r="X1290" i="7"/>
  <c r="AF1476" i="7"/>
  <c r="AG1476" i="7"/>
  <c r="AH1476" i="7"/>
  <c r="AG1665" i="7"/>
  <c r="AF1665" i="7"/>
  <c r="AW1665" i="7"/>
  <c r="AX1665" i="7"/>
  <c r="AH1665" i="7"/>
  <c r="AG1481" i="7"/>
  <c r="AF1481" i="7"/>
  <c r="AH1481" i="7"/>
  <c r="AH1640" i="7"/>
  <c r="AF1640" i="7"/>
  <c r="AG1640" i="7"/>
  <c r="AW1500" i="7"/>
  <c r="AF1500" i="7"/>
  <c r="AG1500" i="7"/>
  <c r="AH1500" i="7"/>
  <c r="AH1761" i="7"/>
  <c r="AF1761" i="7"/>
  <c r="AG1761" i="7"/>
  <c r="AF1600" i="7"/>
  <c r="AG1600" i="7"/>
  <c r="AH1600" i="7"/>
  <c r="AH1337" i="7"/>
  <c r="AF1337" i="7"/>
  <c r="AG1337" i="7"/>
  <c r="AF1611" i="7"/>
  <c r="AH1611" i="7"/>
  <c r="AG1611" i="7"/>
  <c r="AX1657" i="7"/>
  <c r="AH1657" i="7"/>
  <c r="AF1657" i="7"/>
  <c r="AW1657" i="7"/>
  <c r="AG1657" i="7"/>
  <c r="AF1771" i="7"/>
  <c r="AG1771" i="7"/>
  <c r="AH1771" i="7"/>
  <c r="AF1621" i="7"/>
  <c r="AG1621" i="7"/>
  <c r="AH1621" i="7"/>
  <c r="AH1794" i="7"/>
  <c r="AF1794" i="7"/>
  <c r="AG1794" i="7"/>
  <c r="AF1805" i="7"/>
  <c r="AH1805" i="7"/>
  <c r="AX1805" i="7"/>
  <c r="AW1805" i="7"/>
  <c r="AG1805" i="7"/>
  <c r="AG1651" i="7"/>
  <c r="AW1653" i="7"/>
  <c r="AX1653" i="7"/>
  <c r="AH1653" i="7"/>
  <c r="AF1653" i="7"/>
  <c r="AG1653" i="7"/>
  <c r="BN1650" i="7"/>
  <c r="BO1650" i="7"/>
  <c r="AG1483" i="7"/>
  <c r="AH1483" i="7"/>
  <c r="AF1483" i="7"/>
  <c r="AW1350" i="7"/>
  <c r="AX1350" i="7"/>
  <c r="AG1350" i="7"/>
  <c r="AH1350" i="7"/>
  <c r="AF1350" i="7"/>
  <c r="AW1358" i="7"/>
  <c r="AF1358" i="7"/>
  <c r="AH1358" i="7"/>
  <c r="AG1358" i="7"/>
  <c r="AX1358" i="7"/>
  <c r="AG1360" i="7"/>
  <c r="AH1360" i="7"/>
  <c r="AX1360" i="7"/>
  <c r="AW1360" i="7"/>
  <c r="AF1360" i="7"/>
  <c r="AC1364" i="7"/>
  <c r="AC1335" i="7"/>
  <c r="V1358" i="7"/>
  <c r="AC1329" i="7"/>
  <c r="AC1336" i="7"/>
  <c r="V1334" i="7"/>
  <c r="AC1332" i="7"/>
  <c r="V1354" i="7"/>
  <c r="AC1326" i="7"/>
  <c r="AI1326" i="7" s="1"/>
  <c r="V1339" i="7"/>
  <c r="X1339" i="7" s="1"/>
  <c r="AC1316" i="7"/>
  <c r="V1305" i="7"/>
  <c r="V1326" i="7"/>
  <c r="V1327" i="7"/>
  <c r="V1360" i="7"/>
  <c r="AC1311" i="7"/>
  <c r="V1364" i="7"/>
  <c r="AC1299" i="7"/>
  <c r="AI1299" i="7" s="1"/>
  <c r="AC1315" i="7"/>
  <c r="V1323" i="7"/>
  <c r="AC1301" i="7"/>
  <c r="AC1328" i="7"/>
  <c r="AC1318" i="7"/>
  <c r="AC1355" i="7"/>
  <c r="V1324" i="7"/>
  <c r="X1324" i="7" s="1"/>
  <c r="V1329" i="7"/>
  <c r="AC1302" i="7"/>
  <c r="V1340" i="7"/>
  <c r="X1340" i="7" s="1"/>
  <c r="AC1307" i="7"/>
  <c r="AC1351" i="7"/>
  <c r="V1312" i="7"/>
  <c r="V1352" i="7"/>
  <c r="V1355" i="7"/>
  <c r="V1333" i="7"/>
  <c r="AC1359" i="7"/>
  <c r="V1353" i="7"/>
  <c r="AC1356" i="7"/>
  <c r="AC1333" i="7"/>
  <c r="V1302" i="7"/>
  <c r="X1302" i="7" s="1"/>
  <c r="AC1334" i="7"/>
  <c r="V1362" i="7"/>
  <c r="V1351" i="7"/>
  <c r="V1313" i="7"/>
  <c r="AC1312" i="7"/>
  <c r="AI1312" i="7" s="1"/>
  <c r="V1325" i="7"/>
  <c r="V1342" i="7"/>
  <c r="X1342" i="7" s="1"/>
  <c r="AC1341" i="7"/>
  <c r="AI1341" i="7" s="1"/>
  <c r="AC1357" i="7"/>
  <c r="AC1323" i="7"/>
  <c r="AC1358" i="7"/>
  <c r="V1341" i="7"/>
  <c r="X1341" i="7" s="1"/>
  <c r="V1346" i="7"/>
  <c r="V1350" i="7"/>
  <c r="V1303" i="7"/>
  <c r="V1332" i="7"/>
  <c r="AC1303" i="7"/>
  <c r="AI1303" i="7" s="1"/>
  <c r="AC1337" i="7"/>
  <c r="AI1337" i="7" s="1"/>
  <c r="V1314" i="7"/>
  <c r="AC1362" i="7"/>
  <c r="AC1320" i="7"/>
  <c r="V1304" i="7"/>
  <c r="X1304" i="7" s="1"/>
  <c r="AC1325" i="7"/>
  <c r="AC1322" i="7"/>
  <c r="AC1339" i="7"/>
  <c r="AI1339" i="7" s="1"/>
  <c r="AC1352" i="7"/>
  <c r="AI1352" i="7" s="1"/>
  <c r="V1308" i="7"/>
  <c r="V1349" i="7"/>
  <c r="V1348" i="7"/>
  <c r="AC1342" i="7"/>
  <c r="V1363" i="7"/>
  <c r="V1336" i="7"/>
  <c r="AC1349" i="7"/>
  <c r="V1320" i="7"/>
  <c r="X1320" i="7" s="1"/>
  <c r="AC1354" i="7"/>
  <c r="V1330" i="7"/>
  <c r="V1317" i="7"/>
  <c r="V1319" i="7"/>
  <c r="AC1306" i="7"/>
  <c r="AC1313" i="7"/>
  <c r="AC1331" i="7"/>
  <c r="AC1309" i="7"/>
  <c r="V1318" i="7"/>
  <c r="V1331" i="7"/>
  <c r="V1309" i="7"/>
  <c r="X1309" i="7" s="1"/>
  <c r="AC1347" i="7"/>
  <c r="AI1347" i="7" s="1"/>
  <c r="V1307" i="7"/>
  <c r="AC1321" i="7"/>
  <c r="AC1330" i="7"/>
  <c r="AC1348" i="7"/>
  <c r="V1321" i="7"/>
  <c r="AC1304" i="7"/>
  <c r="AC1327" i="7"/>
  <c r="V1299" i="7"/>
  <c r="X1299" i="7" s="1"/>
  <c r="V1300" i="7"/>
  <c r="V1315" i="7"/>
  <c r="V1338" i="7"/>
  <c r="X1338" i="7" s="1"/>
  <c r="AC1340" i="7"/>
  <c r="AI1340" i="7" s="1"/>
  <c r="V1322" i="7"/>
  <c r="V1335" i="7"/>
  <c r="AC1314" i="7"/>
  <c r="AC1363" i="7"/>
  <c r="AC1305" i="7"/>
  <c r="AC1319" i="7"/>
  <c r="V1316" i="7"/>
  <c r="V1337" i="7"/>
  <c r="X1337" i="7" s="1"/>
  <c r="V1357" i="7"/>
  <c r="AC1361" i="7"/>
  <c r="AC1346" i="7"/>
  <c r="AI1346" i="7" s="1"/>
  <c r="V1347" i="7"/>
  <c r="V1361" i="7"/>
  <c r="V1301" i="7"/>
  <c r="AC1324" i="7"/>
  <c r="V1306" i="7"/>
  <c r="X1306" i="7" s="1"/>
  <c r="AC1308" i="7"/>
  <c r="AC1300" i="7"/>
  <c r="V1328" i="7"/>
  <c r="AC1317" i="7"/>
  <c r="AC1350" i="7"/>
  <c r="AC1353" i="7"/>
  <c r="AC1310" i="7"/>
  <c r="V1359" i="7"/>
  <c r="V1356" i="7"/>
  <c r="AC1360" i="7"/>
  <c r="AC1338" i="7"/>
  <c r="V1371" i="7"/>
  <c r="AC1371" i="7"/>
  <c r="W910" i="7"/>
  <c r="W938" i="7"/>
  <c r="W942" i="7"/>
  <c r="W960" i="7"/>
  <c r="W939" i="7"/>
  <c r="W931" i="7"/>
  <c r="X443" i="7"/>
  <c r="AE589" i="7"/>
  <c r="W1100" i="7"/>
  <c r="AX894" i="7"/>
  <c r="AG894" i="7"/>
  <c r="AW894" i="7"/>
  <c r="AH894" i="7"/>
  <c r="AF894" i="7"/>
  <c r="AW2572" i="7"/>
  <c r="AX2572" i="7"/>
  <c r="AH2572" i="7"/>
  <c r="AF2572" i="7"/>
  <c r="AG2572" i="7"/>
  <c r="AH1459" i="7"/>
  <c r="AG1459" i="7"/>
  <c r="AF1459" i="7"/>
  <c r="AH965" i="7"/>
  <c r="AF965" i="7"/>
  <c r="AX965" i="7"/>
  <c r="AW965" i="7"/>
  <c r="AG965" i="7"/>
  <c r="AH1781" i="7"/>
  <c r="AF1781" i="7"/>
  <c r="AG1781" i="7"/>
  <c r="AF1462" i="7"/>
  <c r="AG1462" i="7"/>
  <c r="AH1462" i="7"/>
  <c r="AG1632" i="7"/>
  <c r="AH1632" i="7"/>
  <c r="AF1632" i="7"/>
  <c r="AF1813" i="7"/>
  <c r="AG1813" i="7"/>
  <c r="AW1813" i="7"/>
  <c r="AH1813" i="7"/>
  <c r="AX1813" i="7"/>
  <c r="AH1625" i="7"/>
  <c r="AF1625" i="7"/>
  <c r="AG1625" i="7"/>
  <c r="AH1507" i="7"/>
  <c r="AG1507" i="7"/>
  <c r="AX1507" i="7"/>
  <c r="AF1507" i="7"/>
  <c r="AW1507" i="7"/>
  <c r="AG1799" i="7"/>
  <c r="AH1799" i="7"/>
  <c r="AF1799" i="7"/>
  <c r="AH1317" i="7"/>
  <c r="AF1317" i="7"/>
  <c r="AG1317" i="7"/>
  <c r="BO961" i="7"/>
  <c r="BN961" i="7"/>
  <c r="AG1784" i="7"/>
  <c r="AH1784" i="7"/>
  <c r="AF1784" i="7"/>
  <c r="AH1759" i="7"/>
  <c r="AG1759" i="7"/>
  <c r="AF1759" i="7"/>
  <c r="AG1778" i="7"/>
  <c r="AH1778" i="7"/>
  <c r="AF1778" i="7"/>
  <c r="AH1785" i="7"/>
  <c r="AG1785" i="7"/>
  <c r="AF1785" i="7"/>
  <c r="AW1809" i="7"/>
  <c r="AX1809" i="7"/>
  <c r="AH1809" i="7"/>
  <c r="AF1809" i="7"/>
  <c r="AG1809" i="7"/>
  <c r="AG1636" i="7"/>
  <c r="AH1636" i="7"/>
  <c r="AF1636" i="7"/>
  <c r="AW1663" i="7"/>
  <c r="AF1663" i="7"/>
  <c r="AX1663" i="7"/>
  <c r="AH1663" i="7"/>
  <c r="AG1663" i="7"/>
  <c r="BN1661" i="7"/>
  <c r="BO1661" i="7"/>
  <c r="AH1482" i="7"/>
  <c r="AG1482" i="7"/>
  <c r="AF1482" i="7"/>
  <c r="AF1449" i="7"/>
  <c r="AH1449" i="7"/>
  <c r="AG1449" i="7"/>
  <c r="AF1453" i="7"/>
  <c r="AG1453" i="7"/>
  <c r="AH1453" i="7"/>
  <c r="AG1307" i="7"/>
  <c r="AH1307" i="7"/>
  <c r="AF1307" i="7"/>
  <c r="AH1327" i="7"/>
  <c r="AG1327" i="7"/>
  <c r="AF1327" i="7"/>
  <c r="W947" i="7"/>
  <c r="AE928" i="7"/>
  <c r="W941" i="7"/>
  <c r="W912" i="7"/>
  <c r="W909" i="7"/>
  <c r="W957" i="7"/>
  <c r="AX352" i="7"/>
  <c r="AG352" i="7"/>
  <c r="AF352" i="7"/>
  <c r="AW352" i="7"/>
  <c r="AH352" i="7"/>
  <c r="AX971" i="7"/>
  <c r="AH971" i="7"/>
  <c r="AG971" i="7"/>
  <c r="AW971" i="7"/>
  <c r="AF971" i="7"/>
  <c r="AH1790" i="7"/>
  <c r="AF1790" i="7"/>
  <c r="AG1790" i="7"/>
  <c r="AF1638" i="7"/>
  <c r="AH1638" i="7"/>
  <c r="AG1638" i="7"/>
  <c r="AF1458" i="7"/>
  <c r="AG1458" i="7"/>
  <c r="AH1458" i="7"/>
  <c r="AG958" i="7"/>
  <c r="AX958" i="7"/>
  <c r="AF958" i="7"/>
  <c r="AW958" i="7"/>
  <c r="AH958" i="7"/>
  <c r="AG1618" i="7"/>
  <c r="AF1618" i="7"/>
  <c r="AH1618" i="7"/>
  <c r="AG1775" i="7"/>
  <c r="AH1775" i="7"/>
  <c r="AF1775" i="7"/>
  <c r="AG1312" i="7"/>
  <c r="AH1312" i="7"/>
  <c r="AF1312" i="7"/>
  <c r="AF1336" i="7"/>
  <c r="AG1336" i="7"/>
  <c r="AH1336" i="7"/>
  <c r="AG1627" i="7"/>
  <c r="AH1627" i="7"/>
  <c r="AF1627" i="7"/>
  <c r="AG932" i="7"/>
  <c r="AH932" i="7"/>
  <c r="AF932" i="7"/>
  <c r="AF1764" i="7"/>
  <c r="AH1764" i="7"/>
  <c r="AG1764" i="7"/>
  <c r="AH1359" i="7"/>
  <c r="AW1359" i="7"/>
  <c r="AF1359" i="7"/>
  <c r="AG1359" i="7"/>
  <c r="AX1359" i="7"/>
  <c r="AG1766" i="7"/>
  <c r="AH1766" i="7"/>
  <c r="AF1766" i="7"/>
  <c r="AX1800" i="7"/>
  <c r="AW1800" i="7"/>
  <c r="AG1800" i="7"/>
  <c r="AF1800" i="7"/>
  <c r="AH1800" i="7"/>
  <c r="AG1662" i="7"/>
  <c r="AW1662" i="7"/>
  <c r="AH1662" i="7"/>
  <c r="AF1662" i="7"/>
  <c r="AX1662" i="7"/>
  <c r="AF1603" i="7"/>
  <c r="AG1603" i="7"/>
  <c r="AH1603" i="7"/>
  <c r="AF1617" i="7"/>
  <c r="AG1617" i="7"/>
  <c r="AH1617" i="7"/>
  <c r="AF1489" i="7"/>
  <c r="AG1489" i="7"/>
  <c r="AH1489" i="7"/>
  <c r="AH1504" i="7"/>
  <c r="AW1504" i="7"/>
  <c r="AG1504" i="7"/>
  <c r="AX1504" i="7"/>
  <c r="AF1504" i="7"/>
  <c r="AG1509" i="7"/>
  <c r="AH1509" i="7"/>
  <c r="AX1509" i="7"/>
  <c r="AW1509" i="7"/>
  <c r="AF1509" i="7"/>
  <c r="BN1499" i="7"/>
  <c r="BN1357" i="7"/>
  <c r="BO1357" i="7"/>
  <c r="AG1340" i="7"/>
  <c r="AF1340" i="7"/>
  <c r="AH1340" i="7"/>
  <c r="AG1326" i="7"/>
  <c r="AH1326" i="7"/>
  <c r="AF1326" i="7"/>
  <c r="W969" i="7"/>
  <c r="W965" i="7"/>
  <c r="AE936" i="7"/>
  <c r="W929" i="7"/>
  <c r="W944" i="7"/>
  <c r="W925" i="7"/>
  <c r="W930" i="7"/>
  <c r="AX2655" i="7"/>
  <c r="AG1613" i="7"/>
  <c r="AH1613" i="7"/>
  <c r="AF1613" i="7"/>
  <c r="AG1634" i="7"/>
  <c r="AH1634" i="7"/>
  <c r="AF1634" i="7"/>
  <c r="AH275" i="7"/>
  <c r="AF1487" i="7"/>
  <c r="AH1487" i="7"/>
  <c r="AG1487" i="7"/>
  <c r="AG1485" i="7"/>
  <c r="AF1485" i="7"/>
  <c r="AH1485" i="7"/>
  <c r="AH1454" i="7"/>
  <c r="AG1454" i="7"/>
  <c r="AF1454" i="7"/>
  <c r="AF1757" i="7"/>
  <c r="AH1757" i="7"/>
  <c r="AG1757" i="7"/>
  <c r="AH1791" i="7"/>
  <c r="AF1791" i="7"/>
  <c r="AG1791" i="7"/>
  <c r="AG1628" i="7"/>
  <c r="AH1628" i="7"/>
  <c r="AF1628" i="7"/>
  <c r="AC1655" i="7"/>
  <c r="V1637" i="7"/>
  <c r="AC1631" i="7"/>
  <c r="AC1650" i="7"/>
  <c r="V1613" i="7"/>
  <c r="AC1659" i="7"/>
  <c r="V1608" i="7"/>
  <c r="V1643" i="7"/>
  <c r="AC1609" i="7"/>
  <c r="V1617" i="7"/>
  <c r="AC1652" i="7"/>
  <c r="AC1637" i="7"/>
  <c r="AC1617" i="7"/>
  <c r="V1620" i="7"/>
  <c r="V1624" i="7"/>
  <c r="AC1638" i="7"/>
  <c r="AI1638" i="7" s="1"/>
  <c r="V1630" i="7"/>
  <c r="V1640" i="7"/>
  <c r="V1621" i="7"/>
  <c r="X1621" i="7" s="1"/>
  <c r="AC1614" i="7"/>
  <c r="AC1603" i="7"/>
  <c r="AI1603" i="7" s="1"/>
  <c r="AC1632" i="7"/>
  <c r="V1610" i="7"/>
  <c r="V1607" i="7"/>
  <c r="AC1629" i="7"/>
  <c r="V1629" i="7"/>
  <c r="AC1642" i="7"/>
  <c r="AC1657" i="7"/>
  <c r="V1604" i="7"/>
  <c r="X1604" i="7" s="1"/>
  <c r="AC1608" i="7"/>
  <c r="AC1613" i="7"/>
  <c r="V1606" i="7"/>
  <c r="V1654" i="7"/>
  <c r="V1665" i="7"/>
  <c r="V1616" i="7"/>
  <c r="AC1654" i="7"/>
  <c r="V1656" i="7"/>
  <c r="AC1660" i="7"/>
  <c r="AC1622" i="7"/>
  <c r="V1658" i="7"/>
  <c r="V1631" i="7"/>
  <c r="AC1605" i="7"/>
  <c r="AC1619" i="7"/>
  <c r="AC1621" i="7"/>
  <c r="AC1633" i="7"/>
  <c r="AC1636" i="7"/>
  <c r="AC1653" i="7"/>
  <c r="AC1602" i="7"/>
  <c r="AI1602" i="7" s="1"/>
  <c r="V1605" i="7"/>
  <c r="V1626" i="7"/>
  <c r="AC1661" i="7"/>
  <c r="AC1627" i="7"/>
  <c r="AC1664" i="7"/>
  <c r="AC1665" i="7"/>
  <c r="V1619" i="7"/>
  <c r="V1655" i="7"/>
  <c r="V1651" i="7"/>
  <c r="AC1618" i="7"/>
  <c r="V1635" i="7"/>
  <c r="V1641" i="7"/>
  <c r="V1622" i="7"/>
  <c r="X1622" i="7" s="1"/>
  <c r="V1660" i="7"/>
  <c r="AC1607" i="7"/>
  <c r="AI1607" i="7" s="1"/>
  <c r="V1632" i="7"/>
  <c r="AC1639" i="7"/>
  <c r="AC1620" i="7"/>
  <c r="V1639" i="7"/>
  <c r="AC1606" i="7"/>
  <c r="AI1606" i="7" s="1"/>
  <c r="AC1656" i="7"/>
  <c r="V1650" i="7"/>
  <c r="V1664" i="7"/>
  <c r="V1661" i="7"/>
  <c r="V1653" i="7"/>
  <c r="AC1612" i="7"/>
  <c r="AI1612" i="7" s="1"/>
  <c r="AC1640" i="7"/>
  <c r="AC1615" i="7"/>
  <c r="AC1662" i="7"/>
  <c r="V1663" i="7"/>
  <c r="AC1624" i="7"/>
  <c r="V1611" i="7"/>
  <c r="V1647" i="7"/>
  <c r="AC1611" i="7"/>
  <c r="AI1611" i="7" s="1"/>
  <c r="V1642" i="7"/>
  <c r="AC1625" i="7"/>
  <c r="V1634" i="7"/>
  <c r="V1601" i="7"/>
  <c r="V1657" i="7"/>
  <c r="V1603" i="7"/>
  <c r="V1623" i="7"/>
  <c r="V1609" i="7"/>
  <c r="V1652" i="7"/>
  <c r="AC1658" i="7"/>
  <c r="V1636" i="7"/>
  <c r="V1638" i="7"/>
  <c r="V1625" i="7"/>
  <c r="AC1616" i="7"/>
  <c r="AC1626" i="7"/>
  <c r="V1618" i="7"/>
  <c r="AC1641" i="7"/>
  <c r="AC1647" i="7"/>
  <c r="AI1647" i="7" s="1"/>
  <c r="V1612" i="7"/>
  <c r="AC1651" i="7"/>
  <c r="AC1604" i="7"/>
  <c r="AC1623" i="7"/>
  <c r="AC1663" i="7"/>
  <c r="V1627" i="7"/>
  <c r="AC1610" i="7"/>
  <c r="V1648" i="7"/>
  <c r="AC1601" i="7"/>
  <c r="AI1601" i="7" s="1"/>
  <c r="AC1635" i="7"/>
  <c r="AC1600" i="7"/>
  <c r="AI1600" i="7" s="1"/>
  <c r="AC1649" i="7"/>
  <c r="AC1643" i="7"/>
  <c r="V1602" i="7"/>
  <c r="AC1648" i="7"/>
  <c r="AI1648" i="7" s="1"/>
  <c r="AC1630" i="7"/>
  <c r="V1662" i="7"/>
  <c r="V1628" i="7"/>
  <c r="V1659" i="7"/>
  <c r="AC1628" i="7"/>
  <c r="V1633" i="7"/>
  <c r="AC1634" i="7"/>
  <c r="V1649" i="7"/>
  <c r="AF1474" i="7"/>
  <c r="AH1474" i="7"/>
  <c r="AG1474" i="7"/>
  <c r="AG1479" i="7"/>
  <c r="AH1479" i="7"/>
  <c r="AF1479" i="7"/>
  <c r="AG1455" i="7"/>
  <c r="AH1455" i="7"/>
  <c r="AF1455" i="7"/>
  <c r="BO1501" i="7"/>
  <c r="AF1339" i="7"/>
  <c r="AG1339" i="7"/>
  <c r="AH1339" i="7"/>
  <c r="AH1301" i="7"/>
  <c r="AF1301" i="7"/>
  <c r="AG1301" i="7"/>
  <c r="AF1354" i="7"/>
  <c r="AW1354" i="7"/>
  <c r="AG1354" i="7"/>
  <c r="AH1354" i="7"/>
  <c r="AX1354" i="7"/>
  <c r="BN1352" i="7"/>
  <c r="BO1352" i="7"/>
  <c r="W949" i="7"/>
  <c r="W973" i="7"/>
  <c r="W970" i="7"/>
  <c r="W954" i="7"/>
  <c r="W943" i="7"/>
  <c r="W936" i="7"/>
  <c r="AD353" i="7"/>
  <c r="X1293" i="7"/>
  <c r="AF1463" i="7"/>
  <c r="AH1463" i="7"/>
  <c r="AG1463" i="7"/>
  <c r="AF1319" i="7"/>
  <c r="AG1319" i="7"/>
  <c r="AH1319" i="7"/>
  <c r="AF1754" i="7"/>
  <c r="AG1754" i="7"/>
  <c r="AH1754" i="7"/>
  <c r="AW1361" i="7"/>
  <c r="AF1361" i="7"/>
  <c r="AH1361" i="7"/>
  <c r="AG1361" i="7"/>
  <c r="AX1361" i="7"/>
  <c r="AF1323" i="7"/>
  <c r="AH1323" i="7"/>
  <c r="AG1323" i="7"/>
  <c r="AG1311" i="7"/>
  <c r="AH1311" i="7"/>
  <c r="AF1311" i="7"/>
  <c r="AX959" i="7"/>
  <c r="AW959" i="7"/>
  <c r="AF959" i="7"/>
  <c r="AH959" i="7"/>
  <c r="AG959" i="7"/>
  <c r="AG1623" i="7"/>
  <c r="AH1623" i="7"/>
  <c r="AF1623" i="7"/>
  <c r="AF1316" i="7"/>
  <c r="AH1316" i="7"/>
  <c r="AG1316" i="7"/>
  <c r="AG1776" i="7"/>
  <c r="AH1776" i="7"/>
  <c r="AF1776" i="7"/>
  <c r="AG1772" i="7"/>
  <c r="AH1772" i="7"/>
  <c r="AF1772" i="7"/>
  <c r="AH1773" i="7"/>
  <c r="AG1773" i="7"/>
  <c r="AF1773" i="7"/>
  <c r="AF1760" i="7"/>
  <c r="AG1760" i="7"/>
  <c r="AH1760" i="7"/>
  <c r="AX1660" i="7"/>
  <c r="AF1660" i="7"/>
  <c r="AH1660" i="7"/>
  <c r="AG1660" i="7"/>
  <c r="AW1660" i="7"/>
  <c r="AG1601" i="7"/>
  <c r="AH1601" i="7"/>
  <c r="AF1601" i="7"/>
  <c r="AG1633" i="7"/>
  <c r="AH1633" i="7"/>
  <c r="AF1633" i="7"/>
  <c r="AF1497" i="7"/>
  <c r="AW1497" i="7"/>
  <c r="AH1497" i="7"/>
  <c r="AG1497" i="7"/>
  <c r="AX1497" i="7"/>
  <c r="AC1480" i="7"/>
  <c r="AC1463" i="7"/>
  <c r="AI1463" i="7" s="1"/>
  <c r="AC1449" i="7"/>
  <c r="AI1449" i="7" s="1"/>
  <c r="AC1457" i="7"/>
  <c r="V1484" i="7"/>
  <c r="V1496" i="7"/>
  <c r="V1486" i="7"/>
  <c r="V1501" i="7"/>
  <c r="X1501" i="7" s="1"/>
  <c r="AC1452" i="7"/>
  <c r="V1474" i="7"/>
  <c r="AC1451" i="7"/>
  <c r="AI1451" i="7" s="1"/>
  <c r="AC1459" i="7"/>
  <c r="V1465" i="7"/>
  <c r="V1507" i="7"/>
  <c r="AC1456" i="7"/>
  <c r="V1477" i="7"/>
  <c r="AC1502" i="7"/>
  <c r="V1514" i="7"/>
  <c r="AC1486" i="7"/>
  <c r="V1506" i="7"/>
  <c r="V1451" i="7"/>
  <c r="X1451" i="7" s="1"/>
  <c r="V1458" i="7"/>
  <c r="AC1479" i="7"/>
  <c r="AC1470" i="7"/>
  <c r="AC1501" i="7"/>
  <c r="AC1491" i="7"/>
  <c r="V1463" i="7"/>
  <c r="X1463" i="7" s="1"/>
  <c r="V1462" i="7"/>
  <c r="AC1506" i="7"/>
  <c r="AC1514" i="7"/>
  <c r="V1483" i="7"/>
  <c r="V1456" i="7"/>
  <c r="V1478" i="7"/>
  <c r="V1470" i="7"/>
  <c r="V1510" i="7"/>
  <c r="AC1487" i="7"/>
  <c r="V1489" i="7"/>
  <c r="V1480" i="7"/>
  <c r="V1452" i="7"/>
  <c r="X1452" i="7" s="1"/>
  <c r="V1485" i="7"/>
  <c r="V1509" i="7"/>
  <c r="AC1497" i="7"/>
  <c r="AI1497" i="7" s="1"/>
  <c r="V1469" i="7"/>
  <c r="V1492" i="7"/>
  <c r="AC1471" i="7"/>
  <c r="V1491" i="7"/>
  <c r="AC1472" i="7"/>
  <c r="V1508" i="7"/>
  <c r="X1508" i="7" s="1"/>
  <c r="AC1509" i="7"/>
  <c r="V1490" i="7"/>
  <c r="X1490" i="7" s="1"/>
  <c r="AC1466" i="7"/>
  <c r="AC1496" i="7"/>
  <c r="AI1496" i="7" s="1"/>
  <c r="AC1512" i="7"/>
  <c r="AC1477" i="7"/>
  <c r="AC1482" i="7"/>
  <c r="AC1476" i="7"/>
  <c r="AC1511" i="7"/>
  <c r="AC1500" i="7"/>
  <c r="AI1500" i="7" s="1"/>
  <c r="V1476" i="7"/>
  <c r="V1454" i="7"/>
  <c r="V1453" i="7"/>
  <c r="AC1503" i="7"/>
  <c r="V1471" i="7"/>
  <c r="V1464" i="7"/>
  <c r="X1464" i="7" s="1"/>
  <c r="V1461" i="7"/>
  <c r="V1468" i="7"/>
  <c r="X1468" i="7" s="1"/>
  <c r="AC1513" i="7"/>
  <c r="V1481" i="7"/>
  <c r="V1498" i="7"/>
  <c r="X1498" i="7" s="1"/>
  <c r="AC1475" i="7"/>
  <c r="AC1485" i="7"/>
  <c r="V1460" i="7"/>
  <c r="V1499" i="7"/>
  <c r="AC1460" i="7"/>
  <c r="V1479" i="7"/>
  <c r="V1512" i="7"/>
  <c r="AC1489" i="7"/>
  <c r="AC1504" i="7"/>
  <c r="AC1481" i="7"/>
  <c r="AC1453" i="7"/>
  <c r="V1473" i="7"/>
  <c r="AC1455" i="7"/>
  <c r="AI1455" i="7" s="1"/>
  <c r="V1497" i="7"/>
  <c r="AC1474" i="7"/>
  <c r="V1500" i="7"/>
  <c r="X1500" i="7" s="1"/>
  <c r="V1504" i="7"/>
  <c r="AC1465" i="7"/>
  <c r="AC1490" i="7"/>
  <c r="AC1462" i="7"/>
  <c r="AC1467" i="7"/>
  <c r="AI1467" i="7" s="1"/>
  <c r="AC1484" i="7"/>
  <c r="AC1492" i="7"/>
  <c r="AC1510" i="7"/>
  <c r="V1457" i="7"/>
  <c r="AC1488" i="7"/>
  <c r="V1487" i="7"/>
  <c r="X1487" i="7" s="1"/>
  <c r="AC1468" i="7"/>
  <c r="V1450" i="7"/>
  <c r="X1450" i="7" s="1"/>
  <c r="AC1507" i="7"/>
  <c r="AC1461" i="7"/>
  <c r="V1482" i="7"/>
  <c r="V1513" i="7"/>
  <c r="AC1450" i="7"/>
  <c r="AC1458" i="7"/>
  <c r="V1475" i="7"/>
  <c r="AC1473" i="7"/>
  <c r="AC1498" i="7"/>
  <c r="AI1498" i="7" s="1"/>
  <c r="V1459" i="7"/>
  <c r="AC1454" i="7"/>
  <c r="AC1508" i="7"/>
  <c r="V1505" i="7"/>
  <c r="V1488" i="7"/>
  <c r="V1503" i="7"/>
  <c r="AC1469" i="7"/>
  <c r="V1472" i="7"/>
  <c r="AC1499" i="7"/>
  <c r="AI1499" i="7" s="1"/>
  <c r="AC1464" i="7"/>
  <c r="AC1478" i="7"/>
  <c r="V1455" i="7"/>
  <c r="X1455" i="7" s="1"/>
  <c r="AC1483" i="7"/>
  <c r="V1502" i="7"/>
  <c r="X1502" i="7" s="1"/>
  <c r="V1511" i="7"/>
  <c r="AC1505" i="7"/>
  <c r="AC1521" i="7"/>
  <c r="V1521" i="7"/>
  <c r="AF1353" i="7"/>
  <c r="AW1353" i="7"/>
  <c r="AG1353" i="7"/>
  <c r="AX1353" i="7"/>
  <c r="AH1353" i="7"/>
  <c r="W974" i="7"/>
  <c r="AB924" i="7"/>
  <c r="U957" i="7"/>
  <c r="U962" i="7"/>
  <c r="U937" i="7"/>
  <c r="AB923" i="7"/>
  <c r="U967" i="7"/>
  <c r="U963" i="7"/>
  <c r="AB928" i="7"/>
  <c r="AB947" i="7"/>
  <c r="AB956" i="7"/>
  <c r="AB934" i="7"/>
  <c r="AB967" i="7"/>
  <c r="U926" i="7"/>
  <c r="AB919" i="7"/>
  <c r="AB946" i="7"/>
  <c r="AB922" i="7"/>
  <c r="U971" i="7"/>
  <c r="AB932" i="7"/>
  <c r="AB969" i="7"/>
  <c r="AB915" i="7"/>
  <c r="AB959" i="7"/>
  <c r="AB942" i="7"/>
  <c r="AB958" i="7"/>
  <c r="U931" i="7"/>
  <c r="AB937" i="7"/>
  <c r="U939" i="7"/>
  <c r="AB914" i="7"/>
  <c r="AB968" i="7"/>
  <c r="AB943" i="7"/>
  <c r="U940" i="7"/>
  <c r="U955" i="7"/>
  <c r="U930" i="7"/>
  <c r="AB954" i="7"/>
  <c r="AB957" i="7"/>
  <c r="AB955" i="7"/>
  <c r="AB940" i="7"/>
  <c r="AB970" i="7"/>
  <c r="AB938" i="7"/>
  <c r="AB916" i="7"/>
  <c r="U964" i="7"/>
  <c r="AB918" i="7"/>
  <c r="U945" i="7"/>
  <c r="AB920" i="7"/>
  <c r="AB963" i="7"/>
  <c r="U934" i="7"/>
  <c r="U947" i="7"/>
  <c r="AB941" i="7"/>
  <c r="AB927" i="7"/>
  <c r="AB913" i="7"/>
  <c r="AB962" i="7"/>
  <c r="U948" i="7"/>
  <c r="U932" i="7"/>
  <c r="U949" i="7"/>
  <c r="AB939" i="7"/>
  <c r="U941" i="7"/>
  <c r="AB926" i="7"/>
  <c r="U944" i="7"/>
  <c r="U942" i="7"/>
  <c r="AB909" i="7"/>
  <c r="U956" i="7"/>
  <c r="AB935" i="7"/>
  <c r="AB906" i="7"/>
  <c r="U933" i="7"/>
  <c r="U969" i="7"/>
  <c r="AB921" i="7"/>
  <c r="AB911" i="7"/>
  <c r="AB971" i="7"/>
  <c r="AB960" i="7"/>
  <c r="AB930" i="7"/>
  <c r="AB907" i="7"/>
  <c r="AB931" i="7"/>
  <c r="AB964" i="7"/>
  <c r="AB944" i="7"/>
  <c r="AB966" i="7"/>
  <c r="U929" i="7"/>
  <c r="U966" i="7"/>
  <c r="U961" i="7"/>
  <c r="U968" i="7"/>
  <c r="U938" i="7"/>
  <c r="U936" i="7"/>
  <c r="AB910" i="7"/>
  <c r="AB912" i="7"/>
  <c r="U965" i="7"/>
  <c r="AB949" i="7"/>
  <c r="AB917" i="7"/>
  <c r="AB945" i="7"/>
  <c r="AB961" i="7"/>
  <c r="AB933" i="7"/>
  <c r="AB948" i="7"/>
  <c r="U954" i="7"/>
  <c r="U958" i="7"/>
  <c r="U970" i="7"/>
  <c r="U959" i="7"/>
  <c r="AB908" i="7"/>
  <c r="AB936" i="7"/>
  <c r="U946" i="7"/>
  <c r="U960" i="7"/>
  <c r="AE934" i="7"/>
  <c r="AE917" i="7"/>
  <c r="AE962" i="7"/>
  <c r="AD954" i="7"/>
  <c r="AD917" i="7"/>
  <c r="AD969" i="7"/>
  <c r="AE957" i="7"/>
  <c r="AE945" i="7"/>
  <c r="AD943" i="7"/>
  <c r="AE926" i="7"/>
  <c r="AD910" i="7"/>
  <c r="AE924" i="7"/>
  <c r="AD916" i="7"/>
  <c r="AD960" i="7"/>
  <c r="AB929" i="7"/>
  <c r="AB965" i="7"/>
  <c r="AE918" i="7"/>
  <c r="AE940" i="7"/>
  <c r="AE910" i="7"/>
  <c r="AE942" i="7"/>
  <c r="AD934" i="7"/>
  <c r="AE922" i="7"/>
  <c r="AE913" i="7"/>
  <c r="AE948" i="7"/>
  <c r="AE943" i="7"/>
  <c r="AE923" i="7"/>
  <c r="AD956" i="7"/>
  <c r="AD947" i="7"/>
  <c r="AD931" i="7"/>
  <c r="AD959" i="7"/>
  <c r="AD965" i="7"/>
  <c r="AD967" i="7"/>
  <c r="AD949" i="7"/>
  <c r="AD907" i="7"/>
  <c r="AD919" i="7"/>
  <c r="AD935" i="7"/>
  <c r="AB974" i="7"/>
  <c r="U935" i="7"/>
  <c r="AB925" i="7"/>
  <c r="AE968" i="7"/>
  <c r="AE920" i="7"/>
  <c r="AD957" i="7"/>
  <c r="AD924" i="7"/>
  <c r="AE938" i="7"/>
  <c r="AE929" i="7"/>
  <c r="AE933" i="7"/>
  <c r="AE908" i="7"/>
  <c r="AE927" i="7"/>
  <c r="AD940" i="7"/>
  <c r="AD909" i="7"/>
  <c r="AE967" i="7"/>
  <c r="AD945" i="7"/>
  <c r="AD936" i="7"/>
  <c r="AE941" i="7"/>
  <c r="AE911" i="7"/>
  <c r="AD955" i="7"/>
  <c r="AE906" i="7"/>
  <c r="AD971" i="7"/>
  <c r="AD908" i="7"/>
  <c r="AE963" i="7"/>
  <c r="AD961" i="7"/>
  <c r="AE956" i="7"/>
  <c r="AD927" i="7"/>
  <c r="AE931" i="7"/>
  <c r="AD913" i="7"/>
  <c r="AE961" i="7"/>
  <c r="AE964" i="7"/>
  <c r="AE954" i="7"/>
  <c r="AD942" i="7"/>
  <c r="AE921" i="7"/>
  <c r="AE960" i="7"/>
  <c r="AD918" i="7"/>
  <c r="AE925" i="7"/>
  <c r="AE916" i="7"/>
  <c r="AD938" i="7"/>
  <c r="AE909" i="7"/>
  <c r="AD962" i="7"/>
  <c r="AE946" i="7"/>
  <c r="AE937" i="7"/>
  <c r="AD915" i="7"/>
  <c r="AD963" i="7"/>
  <c r="AE966" i="7"/>
  <c r="AD929" i="7"/>
  <c r="AD920" i="7"/>
  <c r="AE955" i="7"/>
  <c r="AD944" i="7"/>
  <c r="W967" i="7"/>
  <c r="W921" i="7"/>
  <c r="W915" i="7"/>
  <c r="U943" i="7"/>
  <c r="AE970" i="7"/>
  <c r="AD925" i="7"/>
  <c r="AE944" i="7"/>
  <c r="AD914" i="7"/>
  <c r="AD906" i="7"/>
  <c r="AD964" i="7"/>
  <c r="AD968" i="7"/>
  <c r="AD926" i="7"/>
  <c r="AE914" i="7"/>
  <c r="AD948" i="7"/>
  <c r="AD928" i="7"/>
  <c r="AE947" i="7"/>
  <c r="AE939" i="7"/>
  <c r="AD921" i="7"/>
  <c r="AD912" i="7"/>
  <c r="W920" i="7"/>
  <c r="W935" i="7"/>
  <c r="AD933" i="7"/>
  <c r="AE949" i="7"/>
  <c r="AE935" i="7"/>
  <c r="AE969" i="7"/>
  <c r="AD932" i="7"/>
  <c r="AD970" i="7"/>
  <c r="AE915" i="7"/>
  <c r="W972" i="7"/>
  <c r="AD941" i="7"/>
  <c r="AE930" i="7"/>
  <c r="W934" i="7"/>
  <c r="AD946" i="7"/>
  <c r="AE919" i="7"/>
  <c r="AD937" i="7"/>
  <c r="AD939" i="7"/>
  <c r="AD930" i="7"/>
  <c r="AE912" i="7"/>
  <c r="AE907" i="7"/>
  <c r="AD981" i="7"/>
  <c r="U981" i="7"/>
  <c r="W981" i="7"/>
  <c r="W959" i="7"/>
  <c r="W922" i="7"/>
  <c r="W911" i="7"/>
  <c r="W918" i="7"/>
  <c r="W914" i="7"/>
  <c r="W940" i="7"/>
  <c r="BN347" i="7"/>
  <c r="BO347" i="7"/>
  <c r="AX901" i="7"/>
  <c r="BO1595" i="7"/>
  <c r="AC1985" i="7"/>
  <c r="V2049" i="7"/>
  <c r="AX2198" i="7"/>
  <c r="V897" i="7"/>
  <c r="X897" i="7" s="1"/>
  <c r="V901" i="7"/>
  <c r="X901" i="7" s="1"/>
  <c r="W158" i="7"/>
  <c r="AG2564" i="7"/>
  <c r="AW2564" i="7"/>
  <c r="AH2564" i="7"/>
  <c r="AF2564" i="7"/>
  <c r="AX2564" i="7"/>
  <c r="AF2635" i="7"/>
  <c r="AG2635" i="7"/>
  <c r="AX2635" i="7"/>
  <c r="AH2635" i="7"/>
  <c r="AW2635" i="7"/>
  <c r="AF2559" i="7"/>
  <c r="AH2559" i="7"/>
  <c r="AG2559" i="7"/>
  <c r="AG2599" i="7"/>
  <c r="AH2599" i="7"/>
  <c r="AF2599" i="7"/>
  <c r="AF1125" i="7"/>
  <c r="AX1125" i="7"/>
  <c r="AG1125" i="7"/>
  <c r="AW1125" i="7"/>
  <c r="AH1125" i="7"/>
  <c r="BO658" i="7"/>
  <c r="BN658" i="7"/>
  <c r="AX588" i="7"/>
  <c r="AF588" i="7"/>
  <c r="AG588" i="7"/>
  <c r="AW588" i="7"/>
  <c r="AH588" i="7"/>
  <c r="V1997" i="7"/>
  <c r="V2050" i="7"/>
  <c r="X2050" i="7" s="1"/>
  <c r="AC900" i="7"/>
  <c r="V898" i="7"/>
  <c r="X898" i="7" s="1"/>
  <c r="W173" i="7"/>
  <c r="W398" i="7"/>
  <c r="AF2566" i="7"/>
  <c r="AG2566" i="7"/>
  <c r="AX2566" i="7"/>
  <c r="AH2566" i="7"/>
  <c r="AW2566" i="7"/>
  <c r="AW1363" i="7"/>
  <c r="AX1363" i="7"/>
  <c r="AG1363" i="7"/>
  <c r="AH1363" i="7"/>
  <c r="AF1363" i="7"/>
  <c r="AH2621" i="7"/>
  <c r="AG2621" i="7"/>
  <c r="AF2621" i="7"/>
  <c r="AD1117" i="7"/>
  <c r="AD1125" i="7"/>
  <c r="AD1073" i="7"/>
  <c r="W593" i="7"/>
  <c r="W528" i="7"/>
  <c r="V2052" i="7"/>
  <c r="BO2275" i="7"/>
  <c r="V848" i="7"/>
  <c r="V899" i="7"/>
  <c r="X899" i="7" s="1"/>
  <c r="X1821" i="7"/>
  <c r="AF2602" i="7"/>
  <c r="AG2602" i="7"/>
  <c r="AH2602" i="7"/>
  <c r="AF1285" i="7"/>
  <c r="AX1285" i="7"/>
  <c r="AH1285" i="7"/>
  <c r="AW1285" i="7"/>
  <c r="AG1285" i="7"/>
  <c r="AH274" i="7"/>
  <c r="AX274" i="7"/>
  <c r="AF274" i="7"/>
  <c r="AG274" i="7"/>
  <c r="AW274" i="7"/>
  <c r="AG1130" i="7"/>
  <c r="AW1130" i="7"/>
  <c r="AH1130" i="7"/>
  <c r="AF1130" i="7"/>
  <c r="AX1130" i="7"/>
  <c r="AD1080" i="7"/>
  <c r="AD1081" i="7"/>
  <c r="AE1119" i="7"/>
  <c r="W561" i="7"/>
  <c r="W559" i="7"/>
  <c r="V2051" i="7"/>
  <c r="V849" i="7"/>
  <c r="AC897" i="7"/>
  <c r="AI897" i="7" s="1"/>
  <c r="AH1513" i="7"/>
  <c r="AF1513" i="7"/>
  <c r="AG1513" i="7"/>
  <c r="AX1513" i="7"/>
  <c r="AW1513" i="7"/>
  <c r="AG1816" i="7"/>
  <c r="AW1816" i="7"/>
  <c r="AH1816" i="7"/>
  <c r="AX1816" i="7"/>
  <c r="AF1816" i="7"/>
  <c r="AH2649" i="7"/>
  <c r="AG2649" i="7"/>
  <c r="AX2649" i="7"/>
  <c r="AF2649" i="7"/>
  <c r="AW2649" i="7"/>
  <c r="AE1126" i="7"/>
  <c r="AE1129" i="7"/>
  <c r="W538" i="7"/>
  <c r="V900" i="7"/>
  <c r="X900" i="7" s="1"/>
  <c r="AC899" i="7"/>
  <c r="U194" i="7"/>
  <c r="AH2364" i="7"/>
  <c r="AF2364" i="7"/>
  <c r="AG2364" i="7"/>
  <c r="AG2367" i="7"/>
  <c r="AH2367" i="7"/>
  <c r="AF2367" i="7"/>
  <c r="AX740" i="7"/>
  <c r="AF1589" i="7"/>
  <c r="AG1589" i="7"/>
  <c r="AW1589" i="7"/>
  <c r="AX1589" i="7"/>
  <c r="AH1589" i="7"/>
  <c r="AH2366" i="7"/>
  <c r="AF2366" i="7"/>
  <c r="AG2366" i="7"/>
  <c r="AD1089" i="7"/>
  <c r="X1444" i="7"/>
  <c r="AI1823" i="7"/>
  <c r="AZ1823" i="7" s="1"/>
  <c r="AH665" i="7"/>
  <c r="AF665" i="7"/>
  <c r="AG665" i="7"/>
  <c r="AX665" i="7"/>
  <c r="AW665" i="7"/>
  <c r="AW509" i="7"/>
  <c r="AX509" i="7"/>
  <c r="AG509" i="7"/>
  <c r="AH509" i="7"/>
  <c r="AF509" i="7"/>
  <c r="AD1092" i="7"/>
  <c r="AB578" i="7"/>
  <c r="U559" i="7"/>
  <c r="AB587" i="7"/>
  <c r="AB563" i="7"/>
  <c r="U562" i="7"/>
  <c r="AB523" i="7"/>
  <c r="AB548" i="7"/>
  <c r="AB534" i="7"/>
  <c r="U561" i="7"/>
  <c r="AB550" i="7"/>
  <c r="U574" i="7"/>
  <c r="AB586" i="7"/>
  <c r="AB579" i="7"/>
  <c r="AB541" i="7"/>
  <c r="AB565" i="7"/>
  <c r="AB557" i="7"/>
  <c r="AB584" i="7"/>
  <c r="AB562" i="7"/>
  <c r="AB531" i="7"/>
  <c r="U582" i="7"/>
  <c r="U547" i="7"/>
  <c r="AB533" i="7"/>
  <c r="U586" i="7"/>
  <c r="U549" i="7"/>
  <c r="U577" i="7"/>
  <c r="AB549" i="7"/>
  <c r="AB530" i="7"/>
  <c r="AB525" i="7"/>
  <c r="AB556" i="7"/>
  <c r="AB535" i="7"/>
  <c r="U584" i="7"/>
  <c r="AB546" i="7"/>
  <c r="U554" i="7"/>
  <c r="AB553" i="7"/>
  <c r="U556" i="7"/>
  <c r="AB552" i="7"/>
  <c r="AB583" i="7"/>
  <c r="U578" i="7"/>
  <c r="AB559" i="7"/>
  <c r="AB543" i="7"/>
  <c r="U581" i="7"/>
  <c r="AB570" i="7"/>
  <c r="U589" i="7"/>
  <c r="U558" i="7"/>
  <c r="U579" i="7"/>
  <c r="U571" i="7"/>
  <c r="AB547" i="7"/>
  <c r="AB540" i="7"/>
  <c r="AB524" i="7"/>
  <c r="AB582" i="7"/>
  <c r="U563" i="7"/>
  <c r="AB572" i="7"/>
  <c r="U580" i="7"/>
  <c r="U573" i="7"/>
  <c r="AB560" i="7"/>
  <c r="U587" i="7"/>
  <c r="AB576" i="7"/>
  <c r="AB554" i="7"/>
  <c r="AB545" i="7"/>
  <c r="U552" i="7"/>
  <c r="U545" i="7"/>
  <c r="AB529" i="7"/>
  <c r="U583" i="7"/>
  <c r="AB551" i="7"/>
  <c r="AB542" i="7"/>
  <c r="U551" i="7"/>
  <c r="U576" i="7"/>
  <c r="U550" i="7"/>
  <c r="AB574" i="7"/>
  <c r="AB564" i="7"/>
  <c r="AB522" i="7"/>
  <c r="AB526" i="7"/>
  <c r="U564" i="7"/>
  <c r="AB527" i="7"/>
  <c r="AB528" i="7"/>
  <c r="AB571" i="7"/>
  <c r="AB538" i="7"/>
  <c r="AB577" i="7"/>
  <c r="AB532" i="7"/>
  <c r="U575" i="7"/>
  <c r="U585" i="7"/>
  <c r="AB573" i="7"/>
  <c r="AB537" i="7"/>
  <c r="U548" i="7"/>
  <c r="U572" i="7"/>
  <c r="AB561" i="7"/>
  <c r="AB558" i="7"/>
  <c r="U570" i="7"/>
  <c r="AD542" i="7"/>
  <c r="AE586" i="7"/>
  <c r="AD550" i="7"/>
  <c r="AE540" i="7"/>
  <c r="AE563" i="7"/>
  <c r="AD553" i="7"/>
  <c r="AE556" i="7"/>
  <c r="AD533" i="7"/>
  <c r="AD579" i="7"/>
  <c r="AD549" i="7"/>
  <c r="AD587" i="7"/>
  <c r="U555" i="7"/>
  <c r="AB585" i="7"/>
  <c r="AB581" i="7"/>
  <c r="AE546" i="7"/>
  <c r="AE582" i="7"/>
  <c r="AD580" i="7"/>
  <c r="AE550" i="7"/>
  <c r="AE561" i="7"/>
  <c r="AE531" i="7"/>
  <c r="AE572" i="7"/>
  <c r="S521" i="7"/>
  <c r="T521" i="7" s="1"/>
  <c r="AB536" i="7"/>
  <c r="AE554" i="7"/>
  <c r="AE557" i="7"/>
  <c r="AE544" i="7"/>
  <c r="AE545" i="7"/>
  <c r="AE564" i="7"/>
  <c r="AD585" i="7"/>
  <c r="AD545" i="7"/>
  <c r="AE584" i="7"/>
  <c r="AE529" i="7"/>
  <c r="AE585" i="7"/>
  <c r="AE578" i="7"/>
  <c r="AD572" i="7"/>
  <c r="AD536" i="7"/>
  <c r="AD583" i="7"/>
  <c r="AD557" i="7"/>
  <c r="AD560" i="7"/>
  <c r="AD575" i="7"/>
  <c r="AD563" i="7"/>
  <c r="AE522" i="7"/>
  <c r="AE525" i="7"/>
  <c r="AE573" i="7"/>
  <c r="AD561" i="7"/>
  <c r="AD564" i="7"/>
  <c r="AE532" i="7"/>
  <c r="AE555" i="7"/>
  <c r="AE541" i="7"/>
  <c r="AD548" i="7"/>
  <c r="AD571" i="7"/>
  <c r="AE548" i="7"/>
  <c r="AE533" i="7"/>
  <c r="AD537" i="7"/>
  <c r="AD578" i="7"/>
  <c r="AD576" i="7"/>
  <c r="AD573" i="7"/>
  <c r="AD547" i="7"/>
  <c r="AE558" i="7"/>
  <c r="AE524" i="7"/>
  <c r="AD525" i="7"/>
  <c r="AD528" i="7"/>
  <c r="AD539" i="7"/>
  <c r="AD562" i="7"/>
  <c r="AD534" i="7"/>
  <c r="AE526" i="7"/>
  <c r="AD531" i="7"/>
  <c r="AD554" i="7"/>
  <c r="U557" i="7"/>
  <c r="AE536" i="7"/>
  <c r="AE559" i="7"/>
  <c r="AD529" i="7"/>
  <c r="AD532" i="7"/>
  <c r="AE587" i="7"/>
  <c r="AE523" i="7"/>
  <c r="AE551" i="7"/>
  <c r="AD535" i="7"/>
  <c r="AD558" i="7"/>
  <c r="AE543" i="7"/>
  <c r="AE542" i="7"/>
  <c r="AE553" i="7"/>
  <c r="AD524" i="7"/>
  <c r="AD541" i="7"/>
  <c r="AE580" i="7"/>
  <c r="AE549" i="7"/>
  <c r="AE547" i="7"/>
  <c r="AD530" i="7"/>
  <c r="AD522" i="7"/>
  <c r="AB539" i="7"/>
  <c r="U565" i="7"/>
  <c r="AB555" i="7"/>
  <c r="AB544" i="7"/>
  <c r="AB575" i="7"/>
  <c r="AE527" i="7"/>
  <c r="AE565" i="7"/>
  <c r="AD551" i="7"/>
  <c r="AE574" i="7"/>
  <c r="AD526" i="7"/>
  <c r="AE575" i="7"/>
  <c r="AE562" i="7"/>
  <c r="AE576" i="7"/>
  <c r="AE538" i="7"/>
  <c r="AD544" i="7"/>
  <c r="AD555" i="7"/>
  <c r="AD574" i="7"/>
  <c r="AD570" i="7"/>
  <c r="U560" i="7"/>
  <c r="U546" i="7"/>
  <c r="AB580" i="7"/>
  <c r="AE579" i="7"/>
  <c r="AE570" i="7"/>
  <c r="AE530" i="7"/>
  <c r="AE539" i="7"/>
  <c r="AD540" i="7"/>
  <c r="AD559" i="7"/>
  <c r="AE571" i="7"/>
  <c r="AE583" i="7"/>
  <c r="AD523" i="7"/>
  <c r="AE581" i="7"/>
  <c r="AD538" i="7"/>
  <c r="AE528" i="7"/>
  <c r="AD565" i="7"/>
  <c r="AD527" i="7"/>
  <c r="AD586" i="7"/>
  <c r="AD581" i="7"/>
  <c r="AD588" i="7"/>
  <c r="AE577" i="7"/>
  <c r="AE560" i="7"/>
  <c r="AE552" i="7"/>
  <c r="AE534" i="7"/>
  <c r="AD543" i="7"/>
  <c r="AD584" i="7"/>
  <c r="AD552" i="7"/>
  <c r="U553" i="7"/>
  <c r="AD546" i="7"/>
  <c r="AE537" i="7"/>
  <c r="W553" i="7"/>
  <c r="W545" i="7"/>
  <c r="AE535" i="7"/>
  <c r="AD577" i="7"/>
  <c r="AD582" i="7"/>
  <c r="AD556" i="7"/>
  <c r="W589" i="7"/>
  <c r="W588" i="7"/>
  <c r="AB597" i="7"/>
  <c r="W597" i="7"/>
  <c r="AD597" i="7"/>
  <c r="U597" i="7"/>
  <c r="AC898" i="7"/>
  <c r="AC896" i="7"/>
  <c r="AH1074" i="7"/>
  <c r="AG1074" i="7"/>
  <c r="AF1074" i="7"/>
  <c r="AX973" i="7"/>
  <c r="AH973" i="7"/>
  <c r="AF973" i="7"/>
  <c r="AG973" i="7"/>
  <c r="AW973" i="7"/>
  <c r="BO737" i="7"/>
  <c r="BN737" i="7"/>
  <c r="AG1106" i="7"/>
  <c r="BN1130" i="7"/>
  <c r="BO1130" i="7"/>
  <c r="V828" i="7"/>
  <c r="AG2558" i="7"/>
  <c r="AW2558" i="7"/>
  <c r="AH2558" i="7"/>
  <c r="AF2558" i="7"/>
  <c r="AX2558" i="7"/>
  <c r="AB1133" i="7"/>
  <c r="AB1118" i="7"/>
  <c r="U1120" i="7"/>
  <c r="U1094" i="7"/>
  <c r="AB1106" i="7"/>
  <c r="U1126" i="7"/>
  <c r="AB1115" i="7"/>
  <c r="AB1078" i="7"/>
  <c r="AB1124" i="7"/>
  <c r="AB1112" i="7"/>
  <c r="AB1083" i="7"/>
  <c r="AB1080" i="7"/>
  <c r="AB1101" i="7"/>
  <c r="AB1114" i="7"/>
  <c r="AB1074" i="7"/>
  <c r="U1107" i="7"/>
  <c r="AB1122" i="7"/>
  <c r="AB1082" i="7"/>
  <c r="U1093" i="7"/>
  <c r="AB1071" i="7"/>
  <c r="AB1088" i="7"/>
  <c r="U1127" i="7"/>
  <c r="U1114" i="7"/>
  <c r="U1098" i="7"/>
  <c r="U1118" i="7"/>
  <c r="U1097" i="7"/>
  <c r="AB1070" i="7"/>
  <c r="AB1094" i="7"/>
  <c r="AB1086" i="7"/>
  <c r="AB1079" i="7"/>
  <c r="AB1096" i="7"/>
  <c r="AB1121" i="7"/>
  <c r="AB1091" i="7"/>
  <c r="AB1095" i="7"/>
  <c r="AB1065" i="7"/>
  <c r="AB1066" i="7"/>
  <c r="U1119" i="7"/>
  <c r="AB1103" i="7"/>
  <c r="U1125" i="7"/>
  <c r="AB1073" i="7"/>
  <c r="U1103" i="7"/>
  <c r="U1116" i="7"/>
  <c r="U1112" i="7"/>
  <c r="U1121" i="7"/>
  <c r="AB1067" i="7"/>
  <c r="U1099" i="7"/>
  <c r="AB1077" i="7"/>
  <c r="AB1072" i="7"/>
  <c r="U1102" i="7"/>
  <c r="AB1097" i="7"/>
  <c r="AB1064" i="7"/>
  <c r="AB1126" i="7"/>
  <c r="AB1125" i="7"/>
  <c r="AB1098" i="7"/>
  <c r="AB1119" i="7"/>
  <c r="AB1105" i="7"/>
  <c r="U1122" i="7"/>
  <c r="AB1068" i="7"/>
  <c r="U1115" i="7"/>
  <c r="AB1104" i="7"/>
  <c r="U1101" i="7"/>
  <c r="U1104" i="7"/>
  <c r="AB1063" i="7"/>
  <c r="AB1089" i="7"/>
  <c r="AB1085" i="7"/>
  <c r="AB1099" i="7"/>
  <c r="AB1069" i="7"/>
  <c r="U1128" i="7"/>
  <c r="AB1102" i="7"/>
  <c r="AB1120" i="7"/>
  <c r="AB1113" i="7"/>
  <c r="U1123" i="7"/>
  <c r="AB1128" i="7"/>
  <c r="AB1107" i="7"/>
  <c r="AB1087" i="7"/>
  <c r="AB1090" i="7"/>
  <c r="U1113" i="7"/>
  <c r="AB1092" i="7"/>
  <c r="U1124" i="7"/>
  <c r="AB1127" i="7"/>
  <c r="AB1117" i="7"/>
  <c r="U1095" i="7"/>
  <c r="AB1100" i="7"/>
  <c r="AB1123" i="7"/>
  <c r="AB1116" i="7"/>
  <c r="U1105" i="7"/>
  <c r="AB1075" i="7"/>
  <c r="U1096" i="7"/>
  <c r="AB1076" i="7"/>
  <c r="AD1090" i="7"/>
  <c r="AE1079" i="7"/>
  <c r="AD1087" i="7"/>
  <c r="AE1122" i="7"/>
  <c r="AD1082" i="7"/>
  <c r="AD1127" i="7"/>
  <c r="AE1085" i="7"/>
  <c r="AD1103" i="7"/>
  <c r="AE1088" i="7"/>
  <c r="AE1068" i="7"/>
  <c r="W1125" i="7"/>
  <c r="W1066" i="7"/>
  <c r="W1083" i="7"/>
  <c r="W1075" i="7"/>
  <c r="W1079" i="7"/>
  <c r="W1080" i="7"/>
  <c r="W1114" i="7"/>
  <c r="AD1119" i="7"/>
  <c r="AD1124" i="7"/>
  <c r="AD1086" i="7"/>
  <c r="AD1075" i="7"/>
  <c r="AD1071" i="7"/>
  <c r="AD1093" i="7"/>
  <c r="AE1121" i="7"/>
  <c r="AE1065" i="7"/>
  <c r="AE1117" i="7"/>
  <c r="AD1120" i="7"/>
  <c r="AD1066" i="7"/>
  <c r="AE1070" i="7"/>
  <c r="AE1082" i="7"/>
  <c r="AE1080" i="7"/>
  <c r="AD1126" i="7"/>
  <c r="AD1091" i="7"/>
  <c r="AE1102" i="7"/>
  <c r="AD1102" i="7"/>
  <c r="AE1073" i="7"/>
  <c r="AD1095" i="7"/>
  <c r="AD1072" i="7"/>
  <c r="AE1084" i="7"/>
  <c r="AE1120" i="7"/>
  <c r="AD1116" i="7"/>
  <c r="AE1067" i="7"/>
  <c r="W1093" i="7"/>
  <c r="W1124" i="7"/>
  <c r="W1089" i="7"/>
  <c r="W1084" i="7"/>
  <c r="W1082" i="7"/>
  <c r="W1065" i="7"/>
  <c r="W1119" i="7"/>
  <c r="AB1093" i="7"/>
  <c r="U1092" i="7"/>
  <c r="AE1116" i="7"/>
  <c r="AD1118" i="7"/>
  <c r="AD1097" i="7"/>
  <c r="AD1113" i="7"/>
  <c r="AE1078" i="7"/>
  <c r="AD1115" i="7"/>
  <c r="AD1101" i="7"/>
  <c r="AD1070" i="7"/>
  <c r="AE1097" i="7"/>
  <c r="AD1065" i="7"/>
  <c r="AE1123" i="7"/>
  <c r="AE1128" i="7"/>
  <c r="AE1115" i="7"/>
  <c r="AD1096" i="7"/>
  <c r="AE1083" i="7"/>
  <c r="AD1104" i="7"/>
  <c r="AD1112" i="7"/>
  <c r="AD1123" i="7"/>
  <c r="W1120" i="7"/>
  <c r="W1107" i="7"/>
  <c r="W1092" i="7"/>
  <c r="W1098" i="7"/>
  <c r="W1113" i="7"/>
  <c r="W1126" i="7"/>
  <c r="W1070" i="7"/>
  <c r="AB1084" i="7"/>
  <c r="AB1081" i="7"/>
  <c r="U1117" i="7"/>
  <c r="AE1069" i="7"/>
  <c r="AD1083" i="7"/>
  <c r="AD1106" i="7"/>
  <c r="AD1063" i="7"/>
  <c r="AD1076" i="7"/>
  <c r="AD1099" i="7"/>
  <c r="AE1077" i="7"/>
  <c r="AE1095" i="7"/>
  <c r="AE1089" i="7"/>
  <c r="AD1098" i="7"/>
  <c r="AE1090" i="7"/>
  <c r="AD1094" i="7"/>
  <c r="AE1081" i="7"/>
  <c r="AE1092" i="7"/>
  <c r="AE1098" i="7"/>
  <c r="AE1076" i="7"/>
  <c r="AE1107" i="7"/>
  <c r="AD1077" i="7"/>
  <c r="W1099" i="7"/>
  <c r="W1102" i="7"/>
  <c r="W1112" i="7"/>
  <c r="W1067" i="7"/>
  <c r="W1116" i="7"/>
  <c r="W1087" i="7"/>
  <c r="U1100" i="7"/>
  <c r="AD1074" i="7"/>
  <c r="AD1088" i="7"/>
  <c r="AE1104" i="7"/>
  <c r="AE1118" i="7"/>
  <c r="AE1087" i="7"/>
  <c r="AD1064" i="7"/>
  <c r="AD1078" i="7"/>
  <c r="AE1114" i="7"/>
  <c r="AE1091" i="7"/>
  <c r="AE1075" i="7"/>
  <c r="AE1094" i="7"/>
  <c r="AE1072" i="7"/>
  <c r="AE1103" i="7"/>
  <c r="AE1101" i="7"/>
  <c r="AE1066" i="7"/>
  <c r="AD1107" i="7"/>
  <c r="AD1069" i="7"/>
  <c r="AE1064" i="7"/>
  <c r="AE1086" i="7"/>
  <c r="AD1128" i="7"/>
  <c r="AE1112" i="7"/>
  <c r="W1105" i="7"/>
  <c r="W1077" i="7"/>
  <c r="W1101" i="7"/>
  <c r="W1073" i="7"/>
  <c r="W1085" i="7"/>
  <c r="W1095" i="7"/>
  <c r="AD1067" i="7"/>
  <c r="AE1099" i="7"/>
  <c r="W1064" i="7"/>
  <c r="W1104" i="7"/>
  <c r="W1127" i="7"/>
  <c r="AD1084" i="7"/>
  <c r="AE1105" i="7"/>
  <c r="AD1122" i="7"/>
  <c r="AE1096" i="7"/>
  <c r="W1094" i="7"/>
  <c r="W1086" i="7"/>
  <c r="W1088" i="7"/>
  <c r="AD1085" i="7"/>
  <c r="W1118" i="7"/>
  <c r="W1123" i="7"/>
  <c r="W1072" i="7"/>
  <c r="AE1071" i="7"/>
  <c r="AE1124" i="7"/>
  <c r="W1128" i="7"/>
  <c r="W1076" i="7"/>
  <c r="W1117" i="7"/>
  <c r="W1106" i="7"/>
  <c r="AD1068" i="7"/>
  <c r="AD1079" i="7"/>
  <c r="AE1063" i="7"/>
  <c r="AD1114" i="7"/>
  <c r="AE1113" i="7"/>
  <c r="W1096" i="7"/>
  <c r="W1074" i="7"/>
  <c r="AE1127" i="7"/>
  <c r="W1078" i="7"/>
  <c r="W1103" i="7"/>
  <c r="U1106" i="7"/>
  <c r="AE1093" i="7"/>
  <c r="AE1100" i="7"/>
  <c r="W1071" i="7"/>
  <c r="W1121" i="7"/>
  <c r="W1069" i="7"/>
  <c r="U1138" i="7"/>
  <c r="AD1138" i="7"/>
  <c r="AB1138" i="7"/>
  <c r="W1138" i="7"/>
  <c r="BN2655" i="7"/>
  <c r="AX822" i="7"/>
  <c r="AW2581" i="7"/>
  <c r="AX2581" i="7"/>
  <c r="AC2346" i="7"/>
  <c r="AC2340" i="7"/>
  <c r="AC2302" i="7"/>
  <c r="V2331" i="7"/>
  <c r="V2354" i="7"/>
  <c r="AC2354" i="7"/>
  <c r="AW2126" i="7"/>
  <c r="AX2126" i="7"/>
  <c r="AW281" i="7"/>
  <c r="AX281" i="7"/>
  <c r="X1392" i="7"/>
  <c r="V384" i="7"/>
  <c r="AC383" i="7"/>
  <c r="V414" i="7"/>
  <c r="AC405" i="7"/>
  <c r="AC435" i="7"/>
  <c r="V408" i="7"/>
  <c r="V418" i="7"/>
  <c r="AC373" i="7"/>
  <c r="AC418" i="7"/>
  <c r="AC431" i="7"/>
  <c r="V402" i="7"/>
  <c r="V387" i="7"/>
  <c r="V390" i="7"/>
  <c r="V378" i="7"/>
  <c r="V380" i="7"/>
  <c r="V366" i="7"/>
  <c r="V431" i="7"/>
  <c r="V377" i="7"/>
  <c r="V386" i="7"/>
  <c r="AC385" i="7"/>
  <c r="AC386" i="7"/>
  <c r="AC406" i="7"/>
  <c r="V400" i="7"/>
  <c r="V417" i="7"/>
  <c r="V428" i="7"/>
  <c r="V399" i="7"/>
  <c r="AC433" i="7"/>
  <c r="V401" i="7"/>
  <c r="AC419" i="7"/>
  <c r="V416" i="7"/>
  <c r="AC384" i="7"/>
  <c r="V432" i="7"/>
  <c r="AC423" i="7"/>
  <c r="AC390" i="7"/>
  <c r="AC391" i="7"/>
  <c r="V396" i="7"/>
  <c r="V423" i="7"/>
  <c r="AC372" i="7"/>
  <c r="AC380" i="7"/>
  <c r="AC438" i="7"/>
  <c r="AC425" i="7"/>
  <c r="V397" i="7"/>
  <c r="AC392" i="7"/>
  <c r="AC371" i="7"/>
  <c r="V383" i="7"/>
  <c r="V403" i="7"/>
  <c r="AC367" i="7"/>
  <c r="V373" i="7"/>
  <c r="AC437" i="7"/>
  <c r="V376" i="7"/>
  <c r="AC416" i="7"/>
  <c r="V404" i="7"/>
  <c r="V389" i="7"/>
  <c r="AC394" i="7"/>
  <c r="AC413" i="7"/>
  <c r="V422" i="7"/>
  <c r="V382" i="7"/>
  <c r="V430" i="7"/>
  <c r="AC370" i="7"/>
  <c r="AC366" i="7"/>
  <c r="AC378" i="7"/>
  <c r="V436" i="7"/>
  <c r="AC429" i="7"/>
  <c r="AC374" i="7"/>
  <c r="AC379" i="7"/>
  <c r="V405" i="7"/>
  <c r="V437" i="7"/>
  <c r="V395" i="7"/>
  <c r="AC387" i="7"/>
  <c r="AC399" i="7"/>
  <c r="V398" i="7"/>
  <c r="AC375" i="7"/>
  <c r="AC426" i="7"/>
  <c r="AC368" i="7"/>
  <c r="AC415" i="7"/>
  <c r="V435" i="7"/>
  <c r="AC422" i="7"/>
  <c r="AC403" i="7"/>
  <c r="AC417" i="7"/>
  <c r="AC428" i="7"/>
  <c r="V434" i="7"/>
  <c r="V371" i="7"/>
  <c r="V385" i="7"/>
  <c r="AC398" i="7"/>
  <c r="V421" i="7"/>
  <c r="AC396" i="7"/>
  <c r="V407" i="7"/>
  <c r="AC376" i="7"/>
  <c r="AC427" i="7"/>
  <c r="V433" i="7"/>
  <c r="AC365" i="7"/>
  <c r="AC401" i="7"/>
  <c r="V424" i="7"/>
  <c r="V426" i="7"/>
  <c r="AW2654" i="7"/>
  <c r="AX2654" i="7"/>
  <c r="W1051" i="7"/>
  <c r="W1018" i="7"/>
  <c r="U987" i="7"/>
  <c r="AB1053" i="7"/>
  <c r="U990" i="7"/>
  <c r="U1005" i="7"/>
  <c r="U1052" i="7"/>
  <c r="W1004" i="7"/>
  <c r="AD1054" i="7"/>
  <c r="AD1053" i="7"/>
  <c r="U994" i="7"/>
  <c r="W1057" i="7"/>
  <c r="AE1056" i="7"/>
  <c r="AW1056" i="7" s="1"/>
  <c r="U1007" i="7"/>
  <c r="W1023" i="7"/>
  <c r="U1055" i="7"/>
  <c r="U997" i="7"/>
  <c r="U1051" i="7"/>
  <c r="AE1052" i="7"/>
  <c r="AW1052" i="7" s="1"/>
  <c r="AE1055" i="7"/>
  <c r="U1056" i="7"/>
  <c r="W1019" i="7"/>
  <c r="U1000" i="7"/>
  <c r="U1006" i="7"/>
  <c r="AD1055" i="7"/>
  <c r="AE1051" i="7"/>
  <c r="AB1051" i="7"/>
  <c r="U1057" i="7"/>
  <c r="W988" i="7"/>
  <c r="U1001" i="7"/>
  <c r="AB1050" i="7"/>
  <c r="U1053" i="7"/>
  <c r="U999" i="7"/>
  <c r="U995" i="7"/>
  <c r="U991" i="7"/>
  <c r="U1049" i="7"/>
  <c r="AB1055" i="7"/>
  <c r="U1054" i="7"/>
  <c r="W1017" i="7"/>
  <c r="U1004" i="7"/>
  <c r="U985" i="7"/>
  <c r="U1003" i="7"/>
  <c r="AB1056" i="7"/>
  <c r="AE1057" i="7"/>
  <c r="U996" i="7"/>
  <c r="U993" i="7"/>
  <c r="AB1054" i="7"/>
  <c r="AB1057" i="7"/>
  <c r="AD1057" i="7"/>
  <c r="U1050" i="7"/>
  <c r="AD1052" i="7"/>
  <c r="AD1056" i="7"/>
  <c r="AE1054" i="7"/>
  <c r="AE1058" i="7"/>
  <c r="BN1743" i="7"/>
  <c r="BO1743" i="7"/>
  <c r="BO1435" i="7"/>
  <c r="BN1435" i="7"/>
  <c r="U998" i="7"/>
  <c r="AB1052" i="7"/>
  <c r="BN1439" i="7"/>
  <c r="BO1439" i="7"/>
  <c r="X1459" i="7"/>
  <c r="X1457" i="7"/>
  <c r="X1603" i="7"/>
  <c r="X1607" i="7"/>
  <c r="BO422" i="7"/>
  <c r="BN422" i="7"/>
  <c r="V2202" i="7"/>
  <c r="V2200" i="7"/>
  <c r="AC2200" i="7"/>
  <c r="AC2202" i="7"/>
  <c r="AC2198" i="7"/>
  <c r="V2253" i="7"/>
  <c r="X2655" i="7"/>
  <c r="AD204" i="7"/>
  <c r="U206" i="7"/>
  <c r="AB205" i="7"/>
  <c r="U139" i="7"/>
  <c r="U204" i="7"/>
  <c r="W178" i="7"/>
  <c r="W405" i="7"/>
  <c r="AI1342" i="7"/>
  <c r="AH2041" i="7"/>
  <c r="AX2041" i="7"/>
  <c r="AF2041" i="7"/>
  <c r="AW2041" i="7"/>
  <c r="AG2041" i="7"/>
  <c r="AG2009" i="7"/>
  <c r="AF2009" i="7"/>
  <c r="AH2009" i="7"/>
  <c r="AF2006" i="7"/>
  <c r="AG2006" i="7"/>
  <c r="AH2006" i="7"/>
  <c r="AF1980" i="7"/>
  <c r="AG1980" i="7"/>
  <c r="AH1980" i="7"/>
  <c r="AG1984" i="7"/>
  <c r="AH1984" i="7"/>
  <c r="AF1984" i="7"/>
  <c r="AF2013" i="7"/>
  <c r="AG2013" i="7"/>
  <c r="AH2013" i="7"/>
  <c r="AG2036" i="7"/>
  <c r="AH2036" i="7"/>
  <c r="AW2036" i="7"/>
  <c r="AX2036" i="7"/>
  <c r="AF2036" i="7"/>
  <c r="AH2011" i="7"/>
  <c r="AF2011" i="7"/>
  <c r="AG2011" i="7"/>
  <c r="AC2239" i="7"/>
  <c r="AX2051" i="7"/>
  <c r="V2279" i="7"/>
  <c r="X1442" i="7"/>
  <c r="U137" i="7"/>
  <c r="AE203" i="7"/>
  <c r="AB206" i="7"/>
  <c r="AB207" i="7"/>
  <c r="U205" i="7"/>
  <c r="W148" i="7"/>
  <c r="AI1301" i="7"/>
  <c r="AI1304" i="7"/>
  <c r="AH2017" i="7"/>
  <c r="AF2017" i="7"/>
  <c r="AG2017" i="7"/>
  <c r="AW2043" i="7"/>
  <c r="AG2043" i="7"/>
  <c r="AH2043" i="7"/>
  <c r="AX2043" i="7"/>
  <c r="AF2043" i="7"/>
  <c r="AF2003" i="7"/>
  <c r="AH2003" i="7"/>
  <c r="AG2003" i="7"/>
  <c r="AX2039" i="7"/>
  <c r="AG2022" i="7"/>
  <c r="AF2022" i="7"/>
  <c r="AH2022" i="7"/>
  <c r="AF2007" i="7"/>
  <c r="AH2007" i="7"/>
  <c r="AG2007" i="7"/>
  <c r="AF1988" i="7"/>
  <c r="AG1988" i="7"/>
  <c r="AH1988" i="7"/>
  <c r="AF2012" i="7"/>
  <c r="AG2012" i="7"/>
  <c r="AH2012" i="7"/>
  <c r="AW979" i="7"/>
  <c r="AX131" i="7"/>
  <c r="U154" i="7"/>
  <c r="X1371" i="7"/>
  <c r="AD202" i="7"/>
  <c r="W186" i="7"/>
  <c r="BO186" i="7" s="1"/>
  <c r="W145" i="7"/>
  <c r="AC1590" i="7"/>
  <c r="V1590" i="7"/>
  <c r="V1559" i="7"/>
  <c r="V1580" i="7"/>
  <c r="X1580" i="7" s="1"/>
  <c r="V1567" i="7"/>
  <c r="V1551" i="7"/>
  <c r="V1582" i="7"/>
  <c r="X1582" i="7" s="1"/>
  <c r="V1576" i="7"/>
  <c r="AC1550" i="7"/>
  <c r="V1562" i="7"/>
  <c r="V1558" i="7"/>
  <c r="AC1586" i="7"/>
  <c r="AC1548" i="7"/>
  <c r="AC1553" i="7"/>
  <c r="V1550" i="7"/>
  <c r="X1550" i="7" s="1"/>
  <c r="AC1534" i="7"/>
  <c r="V1545" i="7"/>
  <c r="AC1529" i="7"/>
  <c r="V1589" i="7"/>
  <c r="V1575" i="7"/>
  <c r="V1528" i="7"/>
  <c r="X1528" i="7" s="1"/>
  <c r="V1541" i="7"/>
  <c r="AC1527" i="7"/>
  <c r="AC1540" i="7"/>
  <c r="V1533" i="7"/>
  <c r="X1533" i="7" s="1"/>
  <c r="V1566" i="7"/>
  <c r="V1579" i="7"/>
  <c r="AC1573" i="7"/>
  <c r="AC1547" i="7"/>
  <c r="AC1526" i="7"/>
  <c r="V1553" i="7"/>
  <c r="Y1553" i="7" s="1"/>
  <c r="AC1539" i="7"/>
  <c r="V1563" i="7"/>
  <c r="X1563" i="7" s="1"/>
  <c r="AC1536" i="7"/>
  <c r="AC1568" i="7"/>
  <c r="AC1579" i="7"/>
  <c r="AC1525" i="7"/>
  <c r="AI1525" i="7" s="1"/>
  <c r="AC1543" i="7"/>
  <c r="V1574" i="7"/>
  <c r="X1574" i="7" s="1"/>
  <c r="AC1549" i="7"/>
  <c r="V1529" i="7"/>
  <c r="X1529" i="7" s="1"/>
  <c r="V1583" i="7"/>
  <c r="AC1542" i="7"/>
  <c r="V1557" i="7"/>
  <c r="V1539" i="7"/>
  <c r="V1578" i="7"/>
  <c r="V1586" i="7"/>
  <c r="X1586" i="7" s="1"/>
  <c r="AC1581" i="7"/>
  <c r="AC1532" i="7"/>
  <c r="V1554" i="7"/>
  <c r="AC1556" i="7"/>
  <c r="AC1531" i="7"/>
  <c r="AC1533" i="7"/>
  <c r="V1572" i="7"/>
  <c r="X1572" i="7" s="1"/>
  <c r="AC1580" i="7"/>
  <c r="V1542" i="7"/>
  <c r="AC1584" i="7"/>
  <c r="AC1544" i="7"/>
  <c r="AC1559" i="7"/>
  <c r="AC1587" i="7"/>
  <c r="V1577" i="7"/>
  <c r="AC1537" i="7"/>
  <c r="V1581" i="7"/>
  <c r="X1581" i="7" s="1"/>
  <c r="V1549" i="7"/>
  <c r="V1560" i="7"/>
  <c r="V1546" i="7"/>
  <c r="V1561" i="7"/>
  <c r="V1584" i="7"/>
  <c r="AC1535" i="7"/>
  <c r="V1537" i="7"/>
  <c r="AC1588" i="7"/>
  <c r="AC1545" i="7"/>
  <c r="AC1567" i="7"/>
  <c r="V1540" i="7"/>
  <c r="V1565" i="7"/>
  <c r="AC1554" i="7"/>
  <c r="V1538" i="7"/>
  <c r="X1538" i="7" s="1"/>
  <c r="AC1558" i="7"/>
  <c r="AC1551" i="7"/>
  <c r="AC1564" i="7"/>
  <c r="V1552" i="7"/>
  <c r="AC1574" i="7"/>
  <c r="AC1575" i="7"/>
  <c r="V1534" i="7"/>
  <c r="AC1555" i="7"/>
  <c r="AC1541" i="7"/>
  <c r="AC1562" i="7"/>
  <c r="V1532" i="7"/>
  <c r="X1532" i="7" s="1"/>
  <c r="V1556" i="7"/>
  <c r="AC1585" i="7"/>
  <c r="V1544" i="7"/>
  <c r="AC1582" i="7"/>
  <c r="AC1528" i="7"/>
  <c r="AC1589" i="7"/>
  <c r="AC1546" i="7"/>
  <c r="AC1538" i="7"/>
  <c r="V1531" i="7"/>
  <c r="X1531" i="7" s="1"/>
  <c r="V1530" i="7"/>
  <c r="V1526" i="7"/>
  <c r="AC1578" i="7"/>
  <c r="AC1572" i="7"/>
  <c r="AI1572" i="7" s="1"/>
  <c r="AC1560" i="7"/>
  <c r="AC1561" i="7"/>
  <c r="V1555" i="7"/>
  <c r="AC1577" i="7"/>
  <c r="V1564" i="7"/>
  <c r="X1564" i="7" s="1"/>
  <c r="AC1566" i="7"/>
  <c r="AC1552" i="7"/>
  <c r="V1568" i="7"/>
  <c r="X1568" i="7" s="1"/>
  <c r="V1543" i="7"/>
  <c r="V1573" i="7"/>
  <c r="X1573" i="7" s="1"/>
  <c r="BQ1573" i="7" s="1"/>
  <c r="V1588" i="7"/>
  <c r="AC1530" i="7"/>
  <c r="AC1576" i="7"/>
  <c r="AC1565" i="7"/>
  <c r="V1548" i="7"/>
  <c r="V1547" i="7"/>
  <c r="V1585" i="7"/>
  <c r="V1587" i="7"/>
  <c r="AC1563" i="7"/>
  <c r="V1527" i="7"/>
  <c r="X1527" i="7" s="1"/>
  <c r="AC1583" i="7"/>
  <c r="AC1557" i="7"/>
  <c r="AC1597" i="7"/>
  <c r="V1597" i="7"/>
  <c r="X1597" i="7" s="1"/>
  <c r="AB392" i="7"/>
  <c r="U407" i="7"/>
  <c r="AB366" i="7"/>
  <c r="AB404" i="7"/>
  <c r="AB418" i="7"/>
  <c r="U393" i="7"/>
  <c r="U385" i="7"/>
  <c r="AB370" i="7"/>
  <c r="AB396" i="7"/>
  <c r="U414" i="7"/>
  <c r="U405" i="7"/>
  <c r="AB406" i="7"/>
  <c r="AB419" i="7"/>
  <c r="AB408" i="7"/>
  <c r="AB390" i="7"/>
  <c r="AB372" i="7"/>
  <c r="AB368" i="7"/>
  <c r="AB420" i="7"/>
  <c r="AB385" i="7"/>
  <c r="U401" i="7"/>
  <c r="AB422" i="7"/>
  <c r="AB416" i="7"/>
  <c r="U387" i="7"/>
  <c r="AB415" i="7"/>
  <c r="AB374" i="7"/>
  <c r="AB428" i="7"/>
  <c r="AB379" i="7"/>
  <c r="U398" i="7"/>
  <c r="AB405" i="7"/>
  <c r="AB407" i="7"/>
  <c r="AB381" i="7"/>
  <c r="AB426" i="7"/>
  <c r="AB423" i="7"/>
  <c r="AB429" i="7"/>
  <c r="U392" i="7"/>
  <c r="AB401" i="7"/>
  <c r="U415" i="7"/>
  <c r="U388" i="7"/>
  <c r="U402" i="7"/>
  <c r="U420" i="7"/>
  <c r="AB388" i="7"/>
  <c r="U425" i="7"/>
  <c r="AB380" i="7"/>
  <c r="AB414" i="7"/>
  <c r="U395" i="7"/>
  <c r="AB427" i="7"/>
  <c r="U421" i="7"/>
  <c r="U397" i="7"/>
  <c r="U427" i="7"/>
  <c r="U436" i="7"/>
  <c r="X437" i="7" s="1"/>
  <c r="AB376" i="7"/>
  <c r="U422" i="7"/>
  <c r="U391" i="7"/>
  <c r="AB387" i="7"/>
  <c r="AB413" i="7"/>
  <c r="U419" i="7"/>
  <c r="AB371" i="7"/>
  <c r="AB395" i="7"/>
  <c r="AB384" i="7"/>
  <c r="U389" i="7"/>
  <c r="AB403" i="7"/>
  <c r="AB393" i="7"/>
  <c r="AB421" i="7"/>
  <c r="AB367" i="7"/>
  <c r="AB425" i="7"/>
  <c r="U399" i="7"/>
  <c r="AB394" i="7"/>
  <c r="W421" i="7"/>
  <c r="U418" i="7"/>
  <c r="AB417" i="7"/>
  <c r="U416" i="7"/>
  <c r="U424" i="7"/>
  <c r="U394" i="7"/>
  <c r="AB398" i="7"/>
  <c r="AB378" i="7"/>
  <c r="AB386" i="7"/>
  <c r="U423" i="7"/>
  <c r="U396" i="7"/>
  <c r="AB373" i="7"/>
  <c r="AD430" i="7"/>
  <c r="U386" i="7"/>
  <c r="U403" i="7"/>
  <c r="X408" i="7" s="1"/>
  <c r="U408" i="7"/>
  <c r="AB365" i="7"/>
  <c r="U417" i="7"/>
  <c r="AB402" i="7"/>
  <c r="U404" i="7"/>
  <c r="AD382" i="7"/>
  <c r="AE428" i="7"/>
  <c r="AB369" i="7"/>
  <c r="AB391" i="7"/>
  <c r="AB383" i="7"/>
  <c r="U413" i="7"/>
  <c r="U406" i="7"/>
  <c r="U400" i="7"/>
  <c r="AD416" i="7"/>
  <c r="AB377" i="7"/>
  <c r="U390" i="7"/>
  <c r="AB389" i="7"/>
  <c r="AE381" i="7"/>
  <c r="U428" i="7"/>
  <c r="U426" i="7"/>
  <c r="AB397" i="7"/>
  <c r="AB399" i="7"/>
  <c r="AB375" i="7"/>
  <c r="AD397" i="7"/>
  <c r="AB400" i="7"/>
  <c r="AE430" i="7"/>
  <c r="AD429" i="7"/>
  <c r="AD428" i="7"/>
  <c r="AD375" i="7"/>
  <c r="AE424" i="7"/>
  <c r="AD422" i="7"/>
  <c r="AD426" i="7"/>
  <c r="AE372" i="7"/>
  <c r="AE365" i="7"/>
  <c r="AE384" i="7"/>
  <c r="AD372" i="7"/>
  <c r="AD370" i="7"/>
  <c r="AD425" i="7"/>
  <c r="AD400" i="7"/>
  <c r="AD405" i="7"/>
  <c r="AE369" i="7"/>
  <c r="AD403" i="7"/>
  <c r="AD384" i="7"/>
  <c r="AD408" i="7"/>
  <c r="AE421" i="7"/>
  <c r="AE392" i="7"/>
  <c r="AD396" i="7"/>
  <c r="AE388" i="7"/>
  <c r="AE386" i="7"/>
  <c r="AE393" i="7"/>
  <c r="AD415" i="7"/>
  <c r="AE396" i="7"/>
  <c r="AD368" i="7"/>
  <c r="AE368" i="7"/>
  <c r="AE420" i="7"/>
  <c r="AD424" i="7"/>
  <c r="AD371" i="7"/>
  <c r="AD367" i="7"/>
  <c r="AE379" i="7"/>
  <c r="AE427" i="7"/>
  <c r="AD376" i="7"/>
  <c r="AD417" i="7"/>
  <c r="AD421" i="7"/>
  <c r="AD406" i="7"/>
  <c r="AE422" i="7"/>
  <c r="AE378" i="7"/>
  <c r="AE380" i="7"/>
  <c r="AD418" i="7"/>
  <c r="AD392" i="7"/>
  <c r="AB382" i="7"/>
  <c r="AE370" i="7"/>
  <c r="AE377" i="7"/>
  <c r="AE371" i="7"/>
  <c r="AD391" i="7"/>
  <c r="AD369" i="7"/>
  <c r="AD419" i="7"/>
  <c r="AE385" i="7"/>
  <c r="AE401" i="7"/>
  <c r="AE406" i="7"/>
  <c r="AE423" i="7"/>
  <c r="AE389" i="7"/>
  <c r="AE407" i="7"/>
  <c r="AE429" i="7"/>
  <c r="AD365" i="7"/>
  <c r="AD427" i="7"/>
  <c r="AD420" i="7"/>
  <c r="AE414" i="7"/>
  <c r="AD383" i="7"/>
  <c r="AD393" i="7"/>
  <c r="AE399" i="7"/>
  <c r="AD414" i="7"/>
  <c r="AD386" i="7"/>
  <c r="AE374" i="7"/>
  <c r="AE394" i="7"/>
  <c r="AE383" i="7"/>
  <c r="AD395" i="7"/>
  <c r="AE387" i="7"/>
  <c r="AD385" i="7"/>
  <c r="AE415" i="7"/>
  <c r="AD378" i="7"/>
  <c r="AD398" i="7"/>
  <c r="AE425" i="7"/>
  <c r="AD413" i="7"/>
  <c r="AE367" i="7"/>
  <c r="AD379" i="7"/>
  <c r="AE391" i="7"/>
  <c r="AD387" i="7"/>
  <c r="AD373" i="7"/>
  <c r="AD394" i="7"/>
  <c r="AE400" i="7"/>
  <c r="AD374" i="7"/>
  <c r="AD388" i="7"/>
  <c r="AE417" i="7"/>
  <c r="AE373" i="7"/>
  <c r="AD404" i="7"/>
  <c r="AE408" i="7"/>
  <c r="AE375" i="7"/>
  <c r="AD390" i="7"/>
  <c r="AE376" i="7"/>
  <c r="AD407" i="7"/>
  <c r="AD380" i="7"/>
  <c r="AD399" i="7"/>
  <c r="AD423" i="7"/>
  <c r="AE402" i="7"/>
  <c r="AE405" i="7"/>
  <c r="AE395" i="7"/>
  <c r="AE418" i="7"/>
  <c r="AE416" i="7"/>
  <c r="AD389" i="7"/>
  <c r="AE426" i="7"/>
  <c r="AE404" i="7"/>
  <c r="AD402" i="7"/>
  <c r="AD377" i="7"/>
  <c r="AE398" i="7"/>
  <c r="AE390" i="7"/>
  <c r="AE397" i="7"/>
  <c r="AE413" i="7"/>
  <c r="AD366" i="7"/>
  <c r="AD401" i="7"/>
  <c r="AD381" i="7"/>
  <c r="AE382" i="7"/>
  <c r="AE419" i="7"/>
  <c r="AE366" i="7"/>
  <c r="AE403" i="7"/>
  <c r="W438" i="7"/>
  <c r="U438" i="7"/>
  <c r="AH2027" i="7"/>
  <c r="AG2027" i="7"/>
  <c r="AF2027" i="7"/>
  <c r="AF2032" i="7"/>
  <c r="AX2032" i="7"/>
  <c r="AG2032" i="7"/>
  <c r="AH2032" i="7"/>
  <c r="AW2032" i="7"/>
  <c r="AH2016" i="7"/>
  <c r="AG2016" i="7"/>
  <c r="AF2016" i="7"/>
  <c r="AH1987" i="7"/>
  <c r="AF1987" i="7"/>
  <c r="AG1987" i="7"/>
  <c r="AH2008" i="7"/>
  <c r="AF2008" i="7"/>
  <c r="AG2008" i="7"/>
  <c r="AH2010" i="7"/>
  <c r="AF2010" i="7"/>
  <c r="AG2010" i="7"/>
  <c r="AH2028" i="7"/>
  <c r="AG2028" i="7"/>
  <c r="AW2028" i="7"/>
  <c r="AX2028" i="7"/>
  <c r="AF2028" i="7"/>
  <c r="BO2125" i="7"/>
  <c r="BN1966" i="7"/>
  <c r="AD205" i="7"/>
  <c r="U202" i="7"/>
  <c r="AE201" i="7"/>
  <c r="W153" i="7"/>
  <c r="AI1657" i="7"/>
  <c r="AJ1657" i="7"/>
  <c r="AI2586" i="7"/>
  <c r="AI2588" i="7"/>
  <c r="AI2593" i="7"/>
  <c r="AI2595" i="7"/>
  <c r="AI2587" i="7"/>
  <c r="AI2594" i="7"/>
  <c r="AI2596" i="7"/>
  <c r="AI1307" i="7"/>
  <c r="AF2023" i="7"/>
  <c r="AG2023" i="7"/>
  <c r="AH2023" i="7"/>
  <c r="AF2040" i="7"/>
  <c r="AG2040" i="7"/>
  <c r="AX2040" i="7"/>
  <c r="AH2040" i="7"/>
  <c r="AW2040" i="7"/>
  <c r="AF2001" i="7"/>
  <c r="AH2001" i="7"/>
  <c r="AG2001" i="7"/>
  <c r="AF1986" i="7"/>
  <c r="AG1986" i="7"/>
  <c r="AH1986" i="7"/>
  <c r="AH1989" i="7"/>
  <c r="AF1989" i="7"/>
  <c r="AG1989" i="7"/>
  <c r="AF2021" i="7"/>
  <c r="AG2021" i="7"/>
  <c r="AH2021" i="7"/>
  <c r="X2653" i="7"/>
  <c r="X1590" i="7"/>
  <c r="BQ1590" i="7" s="1"/>
  <c r="X1503" i="7"/>
  <c r="AI509" i="7"/>
  <c r="AG1982" i="7"/>
  <c r="AF1982" i="7"/>
  <c r="AH1982" i="7"/>
  <c r="AG1995" i="7"/>
  <c r="AF1995" i="7"/>
  <c r="AH1995" i="7"/>
  <c r="AH2020" i="7"/>
  <c r="AF2020" i="7"/>
  <c r="AG2020" i="7"/>
  <c r="AH1983" i="7"/>
  <c r="AG1983" i="7"/>
  <c r="AF1983" i="7"/>
  <c r="AG1998" i="7"/>
  <c r="AH1998" i="7"/>
  <c r="AF1998" i="7"/>
  <c r="AW2034" i="7"/>
  <c r="AF2034" i="7"/>
  <c r="AX2034" i="7"/>
  <c r="AH2034" i="7"/>
  <c r="AG2034" i="7"/>
  <c r="BO2124" i="7"/>
  <c r="X1233" i="7"/>
  <c r="AX2275" i="7"/>
  <c r="X1236" i="7"/>
  <c r="X1594" i="7"/>
  <c r="X2201" i="7"/>
  <c r="BO2652" i="7"/>
  <c r="U155" i="7"/>
  <c r="AD206" i="7"/>
  <c r="U147" i="7"/>
  <c r="U153" i="7"/>
  <c r="U152" i="7"/>
  <c r="U144" i="7"/>
  <c r="U161" i="7"/>
  <c r="AD203" i="7"/>
  <c r="U201" i="7"/>
  <c r="W159" i="7"/>
  <c r="AI2585" i="7"/>
  <c r="AJ2606" i="7" s="1"/>
  <c r="AG1996" i="7"/>
  <c r="AF1996" i="7"/>
  <c r="AH1996" i="7"/>
  <c r="AF2031" i="7"/>
  <c r="AH2031" i="7"/>
  <c r="AW2031" i="7"/>
  <c r="AG2031" i="7"/>
  <c r="AX2031" i="7"/>
  <c r="AH1985" i="7"/>
  <c r="AG1985" i="7"/>
  <c r="AF1985" i="7"/>
  <c r="AH1997" i="7"/>
  <c r="AG1997" i="7"/>
  <c r="AF1997" i="7"/>
  <c r="AW2029" i="7"/>
  <c r="AH2029" i="7"/>
  <c r="AG2029" i="7"/>
  <c r="AF2029" i="7"/>
  <c r="AX2029" i="7"/>
  <c r="X462" i="7"/>
  <c r="X2654" i="7"/>
  <c r="X1822" i="7"/>
  <c r="W201" i="7"/>
  <c r="AI1353" i="7"/>
  <c r="AI1273" i="7"/>
  <c r="AI1275" i="7"/>
  <c r="AI1282" i="7"/>
  <c r="AI1276" i="7"/>
  <c r="AG2014" i="7"/>
  <c r="AH2014" i="7"/>
  <c r="AF2014" i="7"/>
  <c r="AH2033" i="7"/>
  <c r="AF2033" i="7"/>
  <c r="AG2033" i="7"/>
  <c r="AX2033" i="7"/>
  <c r="AW2033" i="7"/>
  <c r="AG1994" i="7"/>
  <c r="AH1994" i="7"/>
  <c r="AF1994" i="7"/>
  <c r="AH1999" i="7"/>
  <c r="AF1999" i="7"/>
  <c r="AG1999" i="7"/>
  <c r="AH1993" i="7"/>
  <c r="AF1993" i="7"/>
  <c r="AG1993" i="7"/>
  <c r="AG2005" i="7"/>
  <c r="AH2005" i="7"/>
  <c r="AF2005" i="7"/>
  <c r="AF2042" i="7"/>
  <c r="AW2042" i="7"/>
  <c r="AH2042" i="7"/>
  <c r="AG2042" i="7"/>
  <c r="AX2042" i="7"/>
  <c r="AF1992" i="7"/>
  <c r="AG1992" i="7"/>
  <c r="AH1992" i="7"/>
  <c r="AG2037" i="7"/>
  <c r="AH2037" i="7"/>
  <c r="AX2037" i="7"/>
  <c r="AW2037" i="7"/>
  <c r="AF2037" i="7"/>
  <c r="AG2035" i="7"/>
  <c r="AH2035" i="7"/>
  <c r="AW2035" i="7"/>
  <c r="AX2035" i="7"/>
  <c r="AF2035" i="7"/>
  <c r="AF1990" i="7"/>
  <c r="AH1990" i="7"/>
  <c r="AG1990" i="7"/>
  <c r="AH2030" i="7"/>
  <c r="AF2030" i="7"/>
  <c r="AG2030" i="7"/>
  <c r="AX2030" i="7"/>
  <c r="AG2000" i="7"/>
  <c r="AF2000" i="7"/>
  <c r="AH2000" i="7"/>
  <c r="AF2002" i="7"/>
  <c r="AG2002" i="7"/>
  <c r="AH2002" i="7"/>
  <c r="AF2019" i="7"/>
  <c r="AG2019" i="7"/>
  <c r="AH2019" i="7"/>
  <c r="W1015" i="7"/>
  <c r="W1027" i="7"/>
  <c r="W994" i="7"/>
  <c r="W1055" i="7"/>
  <c r="BO1055" i="7" s="1"/>
  <c r="W1021" i="7"/>
  <c r="BN114" i="7"/>
  <c r="BO114" i="7"/>
  <c r="X1521" i="7"/>
  <c r="W1011" i="7"/>
  <c r="W1048" i="7"/>
  <c r="BN1048" i="7" s="1"/>
  <c r="W998" i="7"/>
  <c r="W1007" i="7"/>
  <c r="W997" i="7"/>
  <c r="BO2406" i="7"/>
  <c r="BN2406" i="7"/>
  <c r="BO2560" i="7"/>
  <c r="BN2560" i="7"/>
  <c r="V2433" i="7"/>
  <c r="X2433" i="7" s="1"/>
  <c r="V2446" i="7"/>
  <c r="V187" i="7"/>
  <c r="AC148" i="7"/>
  <c r="AC194" i="7"/>
  <c r="AC139" i="7"/>
  <c r="V204" i="7"/>
  <c r="V183" i="7"/>
  <c r="AC193" i="7"/>
  <c r="AC177" i="7"/>
  <c r="V151" i="7"/>
  <c r="AC206" i="7"/>
  <c r="AW1368" i="7"/>
  <c r="AW2199" i="7"/>
  <c r="AW671" i="7"/>
  <c r="AX517" i="7"/>
  <c r="V2104" i="7"/>
  <c r="W990" i="7"/>
  <c r="W993" i="7"/>
  <c r="W1013" i="7"/>
  <c r="W1039" i="7"/>
  <c r="W1054" i="7"/>
  <c r="BO1054" i="7" s="1"/>
  <c r="BN2565" i="7"/>
  <c r="BO2565" i="7"/>
  <c r="BO2566" i="7"/>
  <c r="AC164" i="7"/>
  <c r="V203" i="7"/>
  <c r="V197" i="7"/>
  <c r="V2435" i="7"/>
  <c r="V2444" i="7"/>
  <c r="X2444" i="7" s="1"/>
  <c r="AC151" i="7"/>
  <c r="V189" i="7"/>
  <c r="AC159" i="7"/>
  <c r="V160" i="7"/>
  <c r="AC203" i="7"/>
  <c r="V166" i="7"/>
  <c r="V171" i="7"/>
  <c r="AC137" i="7"/>
  <c r="V163" i="7"/>
  <c r="V207" i="7"/>
  <c r="BO1443" i="7"/>
  <c r="X2644" i="7"/>
  <c r="BP2644" i="7" s="1"/>
  <c r="V2576" i="7"/>
  <c r="V2513" i="7"/>
  <c r="X2513" i="7" s="1"/>
  <c r="AC2561" i="7"/>
  <c r="AI2561" i="7" s="1"/>
  <c r="AC2574" i="7"/>
  <c r="V2536" i="7"/>
  <c r="AC2551" i="7"/>
  <c r="AI2551" i="7" s="1"/>
  <c r="AC2540" i="7"/>
  <c r="V2535" i="7"/>
  <c r="AC2567" i="7"/>
  <c r="AC2537" i="7"/>
  <c r="V2567" i="7"/>
  <c r="AC2542" i="7"/>
  <c r="V2533" i="7"/>
  <c r="AC2527" i="7"/>
  <c r="AC2534" i="7"/>
  <c r="AC2572" i="7"/>
  <c r="AC2546" i="7"/>
  <c r="AC2512" i="7"/>
  <c r="V2547" i="7"/>
  <c r="X2547" i="7" s="1"/>
  <c r="AC2516" i="7"/>
  <c r="AI2516" i="7" s="1"/>
  <c r="V2522" i="7"/>
  <c r="AC2570" i="7"/>
  <c r="V2525" i="7"/>
  <c r="X2525" i="7" s="1"/>
  <c r="V2518" i="7"/>
  <c r="X2518" i="7" s="1"/>
  <c r="V2537" i="7"/>
  <c r="V2509" i="7"/>
  <c r="X2509" i="7" s="1"/>
  <c r="AC2513" i="7"/>
  <c r="AC2510" i="7"/>
  <c r="V2549" i="7"/>
  <c r="AC2531" i="7"/>
  <c r="V2524" i="7"/>
  <c r="X2524" i="7" s="1"/>
  <c r="AC2533" i="7"/>
  <c r="V2528" i="7"/>
  <c r="AC2559" i="7"/>
  <c r="AI2559" i="7" s="1"/>
  <c r="V2557" i="7"/>
  <c r="AC2568" i="7"/>
  <c r="AC2541" i="7"/>
  <c r="AC2549" i="7"/>
  <c r="AC2525" i="7"/>
  <c r="AC2536" i="7"/>
  <c r="AC2511" i="7"/>
  <c r="V2531" i="7"/>
  <c r="V2568" i="7"/>
  <c r="V2559" i="7"/>
  <c r="AC2556" i="7"/>
  <c r="V2516" i="7"/>
  <c r="V2511" i="7"/>
  <c r="X2511" i="7" s="1"/>
  <c r="AC2515" i="7"/>
  <c r="V2532" i="7"/>
  <c r="V2520" i="7"/>
  <c r="X2520" i="7" s="1"/>
  <c r="V2512" i="7"/>
  <c r="X2512" i="7" s="1"/>
  <c r="V2550" i="7"/>
  <c r="AC2524" i="7"/>
  <c r="AC2532" i="7"/>
  <c r="V2519" i="7"/>
  <c r="X2519" i="7" s="1"/>
  <c r="AC2569" i="7"/>
  <c r="V2544" i="7"/>
  <c r="V2561" i="7"/>
  <c r="X2561" i="7" s="1"/>
  <c r="V2574" i="7"/>
  <c r="AC2535" i="7"/>
  <c r="V2563" i="7"/>
  <c r="AC2548" i="7"/>
  <c r="AI2548" i="7" s="1"/>
  <c r="AC2530" i="7"/>
  <c r="V2521" i="7"/>
  <c r="X2521" i="7" s="1"/>
  <c r="AC2565" i="7"/>
  <c r="AC2528" i="7"/>
  <c r="AC2526" i="7"/>
  <c r="V2558" i="7"/>
  <c r="X2558" i="7" s="1"/>
  <c r="V2570" i="7"/>
  <c r="V2548" i="7"/>
  <c r="X2548" i="7" s="1"/>
  <c r="V2529" i="7"/>
  <c r="X2529" i="7" s="1"/>
  <c r="AC2550" i="7"/>
  <c r="AI2550" i="7" s="1"/>
  <c r="V2510" i="7"/>
  <c r="X2510" i="7" s="1"/>
  <c r="AC2552" i="7"/>
  <c r="AI2552" i="7" s="1"/>
  <c r="AC2518" i="7"/>
  <c r="AI2518" i="7" s="1"/>
  <c r="AC2547" i="7"/>
  <c r="AC2520" i="7"/>
  <c r="AC2558" i="7"/>
  <c r="AC2571" i="7"/>
  <c r="V2551" i="7"/>
  <c r="X2551" i="7" s="1"/>
  <c r="V2562" i="7"/>
  <c r="AC2509" i="7"/>
  <c r="AI2509" i="7" s="1"/>
  <c r="V2545" i="7"/>
  <c r="V2546" i="7"/>
  <c r="V2566" i="7"/>
  <c r="V2523" i="7"/>
  <c r="V2541" i="7"/>
  <c r="V2542" i="7"/>
  <c r="V2569" i="7"/>
  <c r="V2571" i="7"/>
  <c r="AC2544" i="7"/>
  <c r="AC2564" i="7"/>
  <c r="AC2539" i="7"/>
  <c r="AC2522" i="7"/>
  <c r="V2573" i="7"/>
  <c r="V2552" i="7"/>
  <c r="X2552" i="7" s="1"/>
  <c r="V2538" i="7"/>
  <c r="V2514" i="7"/>
  <c r="X2514" i="7" s="1"/>
  <c r="AC2543" i="7"/>
  <c r="AC2566" i="7"/>
  <c r="V2540" i="7"/>
  <c r="AC2562" i="7"/>
  <c r="AC2560" i="7"/>
  <c r="AI2560" i="7" s="1"/>
  <c r="AC2519" i="7"/>
  <c r="AI2519" i="7" s="1"/>
  <c r="AC2563" i="7"/>
  <c r="AC2557" i="7"/>
  <c r="AI2557" i="7" s="1"/>
  <c r="AC2514" i="7"/>
  <c r="V2572" i="7"/>
  <c r="V2534" i="7"/>
  <c r="V2556" i="7"/>
  <c r="X2556" i="7" s="1"/>
  <c r="V2517" i="7"/>
  <c r="V2530" i="7"/>
  <c r="AC2521" i="7"/>
  <c r="AC2523" i="7"/>
  <c r="V2565" i="7"/>
  <c r="V2539" i="7"/>
  <c r="AC2529" i="7"/>
  <c r="AC2545" i="7"/>
  <c r="V2515" i="7"/>
  <c r="X2515" i="7" s="1"/>
  <c r="AC2538" i="7"/>
  <c r="V2543" i="7"/>
  <c r="AC2517" i="7"/>
  <c r="AJ2517" i="7" s="1"/>
  <c r="AC2573" i="7"/>
  <c r="V2527" i="7"/>
  <c r="V2526" i="7"/>
  <c r="X2526" i="7" s="1"/>
  <c r="V2564" i="7"/>
  <c r="V2560" i="7"/>
  <c r="X2560" i="7" s="1"/>
  <c r="AH280" i="7"/>
  <c r="AC204" i="7"/>
  <c r="AW2277" i="7"/>
  <c r="V2462" i="7"/>
  <c r="Y2462" i="7" s="1"/>
  <c r="AC192" i="7"/>
  <c r="AC152" i="7"/>
  <c r="X463" i="7"/>
  <c r="AX1367" i="7"/>
  <c r="BN197" i="7"/>
  <c r="BN341" i="7"/>
  <c r="W1010" i="7"/>
  <c r="W1028" i="7"/>
  <c r="W1041" i="7"/>
  <c r="BO1041" i="7" s="1"/>
  <c r="W1026" i="7"/>
  <c r="W1046" i="7"/>
  <c r="BN1046" i="7" s="1"/>
  <c r="BO2570" i="7"/>
  <c r="BN2570" i="7"/>
  <c r="AC2391" i="7"/>
  <c r="V2396" i="7"/>
  <c r="X2396" i="7" s="1"/>
  <c r="V2404" i="7"/>
  <c r="X2404" i="7" s="1"/>
  <c r="V2405" i="7"/>
  <c r="X2405" i="7" s="1"/>
  <c r="V2377" i="7"/>
  <c r="AC2382" i="7"/>
  <c r="AC2384" i="7"/>
  <c r="AC2368" i="7"/>
  <c r="V2390" i="7"/>
  <c r="V2412" i="7"/>
  <c r="V2382" i="7"/>
  <c r="X2382" i="7" s="1"/>
  <c r="AC2399" i="7"/>
  <c r="AI2399" i="7" s="1"/>
  <c r="V2381" i="7"/>
  <c r="V2392" i="7"/>
  <c r="AC2375" i="7"/>
  <c r="AC2414" i="7"/>
  <c r="AI2414" i="7" s="1"/>
  <c r="V2361" i="7"/>
  <c r="X2361" i="7" s="1"/>
  <c r="AC2404" i="7"/>
  <c r="V2357" i="7"/>
  <c r="V2367" i="7"/>
  <c r="V2379" i="7"/>
  <c r="AC2371" i="7"/>
  <c r="AC2387" i="7"/>
  <c r="AC2360" i="7"/>
  <c r="AC2363" i="7"/>
  <c r="AC2385" i="7"/>
  <c r="V2371" i="7"/>
  <c r="X2371" i="7" s="1"/>
  <c r="V2410" i="7"/>
  <c r="AC2359" i="7"/>
  <c r="V2413" i="7"/>
  <c r="V2415" i="7"/>
  <c r="V2369" i="7"/>
  <c r="AC2357" i="7"/>
  <c r="AI2357" i="7" s="1"/>
  <c r="AC2419" i="7"/>
  <c r="AC2364" i="7"/>
  <c r="V2395" i="7"/>
  <c r="X2395" i="7" s="1"/>
  <c r="V2360" i="7"/>
  <c r="X2360" i="7" s="1"/>
  <c r="AC2397" i="7"/>
  <c r="AI2397" i="7" s="1"/>
  <c r="AC2418" i="7"/>
  <c r="AC2365" i="7"/>
  <c r="V2386" i="7"/>
  <c r="V2378" i="7"/>
  <c r="AC2408" i="7"/>
  <c r="V2399" i="7"/>
  <c r="X2399" i="7" s="1"/>
  <c r="V2409" i="7"/>
  <c r="AC2380" i="7"/>
  <c r="V2421" i="7"/>
  <c r="V2388" i="7"/>
  <c r="X2388" i="7" s="1"/>
  <c r="V2362" i="7"/>
  <c r="X2362" i="7" s="1"/>
  <c r="AC2411" i="7"/>
  <c r="AC2370" i="7"/>
  <c r="V2376" i="7"/>
  <c r="AC2415" i="7"/>
  <c r="AC2381" i="7"/>
  <c r="V2359" i="7"/>
  <c r="AC2367" i="7"/>
  <c r="AC2416" i="7"/>
  <c r="V2372" i="7"/>
  <c r="AC2373" i="7"/>
  <c r="V2389" i="7"/>
  <c r="AC2409" i="7"/>
  <c r="AC2376" i="7"/>
  <c r="V2407" i="7"/>
  <c r="X2407" i="7" s="1"/>
  <c r="AC2377" i="7"/>
  <c r="V2373" i="7"/>
  <c r="AC2405" i="7"/>
  <c r="V2384" i="7"/>
  <c r="X2384" i="7" s="1"/>
  <c r="AC2395" i="7"/>
  <c r="AI2395" i="7" s="1"/>
  <c r="AC2379" i="7"/>
  <c r="V2420" i="7"/>
  <c r="AC2406" i="7"/>
  <c r="AC2390" i="7"/>
  <c r="V2383" i="7"/>
  <c r="V2370" i="7"/>
  <c r="X2370" i="7" s="1"/>
  <c r="AC2374" i="7"/>
  <c r="V2419" i="7"/>
  <c r="V2398" i="7"/>
  <c r="X2398" i="7" s="1"/>
  <c r="V2374" i="7"/>
  <c r="V2400" i="7"/>
  <c r="X2400" i="7" s="1"/>
  <c r="V2375" i="7"/>
  <c r="X2375" i="7" s="1"/>
  <c r="V2368" i="7"/>
  <c r="V2393" i="7"/>
  <c r="V2364" i="7"/>
  <c r="V2380" i="7"/>
  <c r="AC2378" i="7"/>
  <c r="AC2410" i="7"/>
  <c r="V2414" i="7"/>
  <c r="AC2386" i="7"/>
  <c r="AI2386" i="7" s="1"/>
  <c r="AC2400" i="7"/>
  <c r="AI2400" i="7" s="1"/>
  <c r="V2385" i="7"/>
  <c r="AC2388" i="7"/>
  <c r="V2391" i="7"/>
  <c r="V2365" i="7"/>
  <c r="AC2393" i="7"/>
  <c r="AC2420" i="7"/>
  <c r="AC2407" i="7"/>
  <c r="V2417" i="7"/>
  <c r="V2418" i="7"/>
  <c r="V2397" i="7"/>
  <c r="X2397" i="7" s="1"/>
  <c r="AC2392" i="7"/>
  <c r="AC2361" i="7"/>
  <c r="V2394" i="7"/>
  <c r="V2363" i="7"/>
  <c r="X2363" i="7" s="1"/>
  <c r="AC2383" i="7"/>
  <c r="AI2383" i="7" s="1"/>
  <c r="V2411" i="7"/>
  <c r="V2366" i="7"/>
  <c r="X2366" i="7" s="1"/>
  <c r="AC2358" i="7"/>
  <c r="AC2394" i="7"/>
  <c r="AC2412" i="7"/>
  <c r="AC2366" i="7"/>
  <c r="AC2372" i="7"/>
  <c r="AC2417" i="7"/>
  <c r="V2416" i="7"/>
  <c r="V2358" i="7"/>
  <c r="X2358" i="7" s="1"/>
  <c r="AC2396" i="7"/>
  <c r="AI2396" i="7" s="1"/>
  <c r="AC2362" i="7"/>
  <c r="V2408" i="7"/>
  <c r="AC2413" i="7"/>
  <c r="AZ1347" i="7"/>
  <c r="AY1347" i="7"/>
  <c r="AC2480" i="7"/>
  <c r="AI2480" i="7" s="1"/>
  <c r="AC149" i="7"/>
  <c r="AC2488" i="7"/>
  <c r="AI2488" i="7" s="1"/>
  <c r="AC141" i="7"/>
  <c r="AC188" i="7"/>
  <c r="AC187" i="7"/>
  <c r="V205" i="7"/>
  <c r="AC145" i="7"/>
  <c r="AC161" i="7"/>
  <c r="V202" i="7"/>
  <c r="V2471" i="7"/>
  <c r="X2471" i="7" s="1"/>
  <c r="V188" i="7"/>
  <c r="AC157" i="7"/>
  <c r="V139" i="7"/>
  <c r="AC186" i="7"/>
  <c r="AC207" i="7"/>
  <c r="AC156" i="7"/>
  <c r="AC144" i="7"/>
  <c r="AC199" i="7"/>
  <c r="AC205" i="7"/>
  <c r="BO2428" i="7"/>
  <c r="X1445" i="7"/>
  <c r="BP1445" i="7" s="1"/>
  <c r="W185" i="7"/>
  <c r="W1037" i="7"/>
  <c r="BN1037" i="7" s="1"/>
  <c r="W1003" i="7"/>
  <c r="W1050" i="7"/>
  <c r="BN1050" i="7" s="1"/>
  <c r="W1001" i="7"/>
  <c r="W995" i="7"/>
  <c r="V168" i="7"/>
  <c r="AC153" i="7"/>
  <c r="X458" i="7"/>
  <c r="AC2451" i="7"/>
  <c r="AC140" i="7"/>
  <c r="AC178" i="7"/>
  <c r="V165" i="7"/>
  <c r="V152" i="7"/>
  <c r="V172" i="7"/>
  <c r="V176" i="7"/>
  <c r="AC197" i="7"/>
  <c r="V146" i="7"/>
  <c r="V206" i="7"/>
  <c r="W999" i="7"/>
  <c r="AD1051" i="7"/>
  <c r="W989" i="7"/>
  <c r="W987" i="7"/>
  <c r="W1008" i="7"/>
  <c r="BN2416" i="7"/>
  <c r="BO2411" i="7"/>
  <c r="BN2411" i="7"/>
  <c r="V2460" i="7"/>
  <c r="Y2460" i="7" s="1"/>
  <c r="V178" i="7"/>
  <c r="AC191" i="7"/>
  <c r="AC2440" i="7"/>
  <c r="V2447" i="7"/>
  <c r="V174" i="7"/>
  <c r="AC184" i="7"/>
  <c r="AC174" i="7"/>
  <c r="AC200" i="7"/>
  <c r="AC165" i="7"/>
  <c r="AC183" i="7"/>
  <c r="AC146" i="7"/>
  <c r="AC168" i="7"/>
  <c r="AW282" i="7"/>
  <c r="AW1596" i="7"/>
  <c r="BN1574" i="7"/>
  <c r="W1036" i="7"/>
  <c r="BO1036" i="7" s="1"/>
  <c r="W1052" i="7"/>
  <c r="BN1052" i="7" s="1"/>
  <c r="W991" i="7"/>
  <c r="W1009" i="7"/>
  <c r="X2418" i="7"/>
  <c r="BO2405" i="7"/>
  <c r="BN2405" i="7"/>
  <c r="BN2413" i="7"/>
  <c r="BO2413" i="7"/>
  <c r="X466" i="7"/>
  <c r="X1536" i="7"/>
  <c r="X2656" i="7"/>
  <c r="BP2656" i="7" s="1"/>
  <c r="U759" i="7"/>
  <c r="U822" i="7"/>
  <c r="W763" i="7"/>
  <c r="BO1051" i="7"/>
  <c r="BN1051" i="7"/>
  <c r="X2566" i="7"/>
  <c r="AI2642" i="7"/>
  <c r="AI2641" i="7"/>
  <c r="AI2635" i="7"/>
  <c r="AI2639" i="7"/>
  <c r="BN896" i="7"/>
  <c r="BO896" i="7"/>
  <c r="AI1753" i="7"/>
  <c r="AC2127" i="7"/>
  <c r="X1534" i="7"/>
  <c r="AI1821" i="7"/>
  <c r="X1554" i="7"/>
  <c r="AB820" i="7"/>
  <c r="W785" i="7"/>
  <c r="AG1823" i="7"/>
  <c r="AH1823" i="7"/>
  <c r="AF1823" i="7"/>
  <c r="X471" i="7"/>
  <c r="V2127" i="7"/>
  <c r="AX2050" i="7"/>
  <c r="X1243" i="7"/>
  <c r="U777" i="7"/>
  <c r="AD819" i="7"/>
  <c r="AD817" i="7"/>
  <c r="W140" i="7"/>
  <c r="AI1772" i="7"/>
  <c r="AI1800" i="7"/>
  <c r="AI1803" i="7"/>
  <c r="BO1039" i="7"/>
  <c r="BN1039" i="7"/>
  <c r="AI2643" i="7"/>
  <c r="AX1744" i="7"/>
  <c r="U775" i="7"/>
  <c r="W793" i="7"/>
  <c r="X2636" i="7"/>
  <c r="X2638" i="7"/>
  <c r="X2645" i="7"/>
  <c r="X2646" i="7"/>
  <c r="X1513" i="7"/>
  <c r="AH276" i="7"/>
  <c r="AW276" i="7"/>
  <c r="AX276" i="7"/>
  <c r="AG276" i="7"/>
  <c r="AF276" i="7"/>
  <c r="AI1814" i="7"/>
  <c r="W1002" i="7"/>
  <c r="U1002" i="7"/>
  <c r="W1012" i="7"/>
  <c r="W1020" i="7"/>
  <c r="AB1003" i="7"/>
  <c r="AB995" i="7"/>
  <c r="U1046" i="7"/>
  <c r="U1022" i="7"/>
  <c r="U1044" i="7"/>
  <c r="U1042" i="7"/>
  <c r="U1011" i="7"/>
  <c r="AB1018" i="7"/>
  <c r="W1034" i="7"/>
  <c r="W992" i="7"/>
  <c r="U986" i="7"/>
  <c r="W1035" i="7"/>
  <c r="W1014" i="7"/>
  <c r="W996" i="7"/>
  <c r="AB1049" i="7"/>
  <c r="U1020" i="7"/>
  <c r="U1023" i="7"/>
  <c r="AB1038" i="7"/>
  <c r="AB1028" i="7"/>
  <c r="U1045" i="7"/>
  <c r="AB1010" i="7"/>
  <c r="AB1014" i="7"/>
  <c r="AB988" i="7"/>
  <c r="U1021" i="7"/>
  <c r="W985" i="7"/>
  <c r="W1022" i="7"/>
  <c r="W1043" i="7"/>
  <c r="W1049" i="7"/>
  <c r="W1042" i="7"/>
  <c r="W1000" i="7"/>
  <c r="AB1022" i="7"/>
  <c r="AB1015" i="7"/>
  <c r="AB1033" i="7"/>
  <c r="AB998" i="7"/>
  <c r="AB1006" i="7"/>
  <c r="U1009" i="7"/>
  <c r="U1037" i="7"/>
  <c r="AB1007" i="7"/>
  <c r="U989" i="7"/>
  <c r="W1025" i="7"/>
  <c r="W1038" i="7"/>
  <c r="W1024" i="7"/>
  <c r="W1016" i="7"/>
  <c r="U1025" i="7"/>
  <c r="AB1004" i="7"/>
  <c r="AB1023" i="7"/>
  <c r="U1028" i="7"/>
  <c r="AB1048" i="7"/>
  <c r="AB986" i="7"/>
  <c r="AB1034" i="7"/>
  <c r="AB999" i="7"/>
  <c r="AB997" i="7"/>
  <c r="U1026" i="7"/>
  <c r="AB1046" i="7"/>
  <c r="AB996" i="7"/>
  <c r="U1018" i="7"/>
  <c r="U988" i="7"/>
  <c r="W1053" i="7"/>
  <c r="W1040" i="7"/>
  <c r="W1033" i="7"/>
  <c r="W1045" i="7"/>
  <c r="U1012" i="7"/>
  <c r="U1039" i="7"/>
  <c r="AB1042" i="7"/>
  <c r="AB1040" i="7"/>
  <c r="U1024" i="7"/>
  <c r="AB1011" i="7"/>
  <c r="AB1021" i="7"/>
  <c r="U1015" i="7"/>
  <c r="U1034" i="7"/>
  <c r="AB1019" i="7"/>
  <c r="U1043" i="7"/>
  <c r="AB1044" i="7"/>
  <c r="U1016" i="7"/>
  <c r="U992" i="7"/>
  <c r="W986" i="7"/>
  <c r="AB1012" i="7"/>
  <c r="U1036" i="7"/>
  <c r="AB992" i="7"/>
  <c r="AB991" i="7"/>
  <c r="AB1013" i="7"/>
  <c r="S984" i="7"/>
  <c r="T984" i="7" s="1"/>
  <c r="W1006" i="7"/>
  <c r="W1044" i="7"/>
  <c r="W1005" i="7"/>
  <c r="W1047" i="7"/>
  <c r="AB994" i="7"/>
  <c r="U1047" i="7"/>
  <c r="AB1009" i="7"/>
  <c r="AB1035" i="7"/>
  <c r="AE1023" i="7"/>
  <c r="AD1008" i="7"/>
  <c r="AD986" i="7"/>
  <c r="AE1035" i="7"/>
  <c r="AE1010" i="7"/>
  <c r="AD1042" i="7"/>
  <c r="AD1034" i="7"/>
  <c r="AE1045" i="7"/>
  <c r="AD1025" i="7"/>
  <c r="AE1019" i="7"/>
  <c r="AE1040" i="7"/>
  <c r="AE1020" i="7"/>
  <c r="AE1027" i="7"/>
  <c r="AE1009" i="7"/>
  <c r="AD1021" i="7"/>
  <c r="AE1004" i="7"/>
  <c r="AE1038" i="7"/>
  <c r="AE1028" i="7"/>
  <c r="AB1045" i="7"/>
  <c r="AB1000" i="7"/>
  <c r="AE1050" i="7"/>
  <c r="AD988" i="7"/>
  <c r="AD1043" i="7"/>
  <c r="AD1026" i="7"/>
  <c r="AD1010" i="7"/>
  <c r="AE1043" i="7"/>
  <c r="AD994" i="7"/>
  <c r="AD997" i="7"/>
  <c r="AE990" i="7"/>
  <c r="AE1016" i="7"/>
  <c r="AE1003" i="7"/>
  <c r="AD1005" i="7"/>
  <c r="AE986" i="7"/>
  <c r="AE1015" i="7"/>
  <c r="AE1002" i="7"/>
  <c r="AE1039" i="7"/>
  <c r="AE985" i="7"/>
  <c r="W1056" i="7"/>
  <c r="AB1041" i="7"/>
  <c r="AB1047" i="7"/>
  <c r="AB1025" i="7"/>
  <c r="U1010" i="7"/>
  <c r="AB1024" i="7"/>
  <c r="U1027" i="7"/>
  <c r="AD1035" i="7"/>
  <c r="AD1007" i="7"/>
  <c r="AD992" i="7"/>
  <c r="AE1007" i="7"/>
  <c r="AE1008" i="7"/>
  <c r="AE999" i="7"/>
  <c r="AD1046" i="7"/>
  <c r="AD1023" i="7"/>
  <c r="AD1041" i="7"/>
  <c r="AE1036" i="7"/>
  <c r="AE1025" i="7"/>
  <c r="AD1003" i="7"/>
  <c r="AE998" i="7"/>
  <c r="AD999" i="7"/>
  <c r="AB990" i="7"/>
  <c r="AB1026" i="7"/>
  <c r="AB985" i="7"/>
  <c r="AB1020" i="7"/>
  <c r="U1038" i="7"/>
  <c r="AB1005" i="7"/>
  <c r="AB1027" i="7"/>
  <c r="U1019" i="7"/>
  <c r="AB987" i="7"/>
  <c r="U1041" i="7"/>
  <c r="AB1008" i="7"/>
  <c r="AD1018" i="7"/>
  <c r="AE1000" i="7"/>
  <c r="AD1024" i="7"/>
  <c r="AE1001" i="7"/>
  <c r="AD1020" i="7"/>
  <c r="AD989" i="7"/>
  <c r="AE1006" i="7"/>
  <c r="AD996" i="7"/>
  <c r="AD1022" i="7"/>
  <c r="AD1015" i="7"/>
  <c r="AE1034" i="7"/>
  <c r="AE997" i="7"/>
  <c r="AE995" i="7"/>
  <c r="AE991" i="7"/>
  <c r="AE1017" i="7"/>
  <c r="AE1026" i="7"/>
  <c r="AD1027" i="7"/>
  <c r="U1040" i="7"/>
  <c r="AB993" i="7"/>
  <c r="U1014" i="7"/>
  <c r="AB1036" i="7"/>
  <c r="AB1043" i="7"/>
  <c r="AD1050" i="7"/>
  <c r="AD1044" i="7"/>
  <c r="AD1037" i="7"/>
  <c r="AE1037" i="7"/>
  <c r="AD1006" i="7"/>
  <c r="AD990" i="7"/>
  <c r="AE1024" i="7"/>
  <c r="AE1021" i="7"/>
  <c r="AD1017" i="7"/>
  <c r="AD1033" i="7"/>
  <c r="AD1012" i="7"/>
  <c r="AE987" i="7"/>
  <c r="AE1033" i="7"/>
  <c r="AD991" i="7"/>
  <c r="AD1002" i="7"/>
  <c r="AE994" i="7"/>
  <c r="AE1018" i="7"/>
  <c r="AD995" i="7"/>
  <c r="AB1002" i="7"/>
  <c r="AB1001" i="7"/>
  <c r="AB1017" i="7"/>
  <c r="AD1038" i="7"/>
  <c r="AD1009" i="7"/>
  <c r="AD998" i="7"/>
  <c r="AD1014" i="7"/>
  <c r="AD1001" i="7"/>
  <c r="AD1045" i="7"/>
  <c r="AD1036" i="7"/>
  <c r="AE1013" i="7"/>
  <c r="AD1000" i="7"/>
  <c r="AD1019" i="7"/>
  <c r="AE1047" i="7"/>
  <c r="AE1042" i="7"/>
  <c r="AD1047" i="7"/>
  <c r="AD1040" i="7"/>
  <c r="AE988" i="7"/>
  <c r="AB1039" i="7"/>
  <c r="U1048" i="7"/>
  <c r="U1008" i="7"/>
  <c r="AB989" i="7"/>
  <c r="AB1037" i="7"/>
  <c r="AD1049" i="7"/>
  <c r="AE989" i="7"/>
  <c r="AE993" i="7"/>
  <c r="AE1012" i="7"/>
  <c r="AD987" i="7"/>
  <c r="AD1004" i="7"/>
  <c r="AE992" i="7"/>
  <c r="AE1048" i="7"/>
  <c r="AD1028" i="7"/>
  <c r="AE1041" i="7"/>
  <c r="AD985" i="7"/>
  <c r="AE1011" i="7"/>
  <c r="U1033" i="7"/>
  <c r="U1017" i="7"/>
  <c r="U1035" i="7"/>
  <c r="AB1016" i="7"/>
  <c r="U1013" i="7"/>
  <c r="AE1049" i="7"/>
  <c r="AE1044" i="7"/>
  <c r="AD1016" i="7"/>
  <c r="AE1014" i="7"/>
  <c r="AD1048" i="7"/>
  <c r="AD1013" i="7"/>
  <c r="AE996" i="7"/>
  <c r="AE1022" i="7"/>
  <c r="AE1046" i="7"/>
  <c r="AD1039" i="7"/>
  <c r="AD1011" i="7"/>
  <c r="AE1005" i="7"/>
  <c r="AD993" i="7"/>
  <c r="AB1058" i="7"/>
  <c r="U1058" i="7"/>
  <c r="W1058" i="7"/>
  <c r="AD1058" i="7"/>
  <c r="AC2506" i="7"/>
  <c r="AX1056" i="7"/>
  <c r="X479" i="7"/>
  <c r="X456" i="7"/>
  <c r="X451" i="7"/>
  <c r="U756" i="7"/>
  <c r="X1310" i="7"/>
  <c r="AB822" i="7"/>
  <c r="U763" i="7"/>
  <c r="U773" i="7"/>
  <c r="AB814" i="7"/>
  <c r="AB818" i="7"/>
  <c r="W800" i="7"/>
  <c r="BO885" i="7"/>
  <c r="BN885" i="7"/>
  <c r="X2642" i="7"/>
  <c r="X468" i="7"/>
  <c r="U758" i="7"/>
  <c r="X518" i="7"/>
  <c r="W1165" i="7"/>
  <c r="X514" i="7"/>
  <c r="W752" i="7"/>
  <c r="W202" i="7"/>
  <c r="AI1811" i="7"/>
  <c r="AI1804" i="7"/>
  <c r="BN276" i="7"/>
  <c r="BO276" i="7"/>
  <c r="V1741" i="7"/>
  <c r="AC1741" i="7"/>
  <c r="AC1687" i="7"/>
  <c r="V1734" i="7"/>
  <c r="V1685" i="7"/>
  <c r="AC1713" i="7"/>
  <c r="AC1736" i="7"/>
  <c r="V1718" i="7"/>
  <c r="X1718" i="7" s="1"/>
  <c r="AC1705" i="7"/>
  <c r="V1679" i="7"/>
  <c r="V1713" i="7"/>
  <c r="AC1725" i="7"/>
  <c r="V1705" i="7"/>
  <c r="V1699" i="7"/>
  <c r="X1699" i="7" s="1"/>
  <c r="AC1677" i="7"/>
  <c r="AC1690" i="7"/>
  <c r="AC1681" i="7"/>
  <c r="AC1732" i="7"/>
  <c r="AC1735" i="7"/>
  <c r="AC1679" i="7"/>
  <c r="AC1731" i="7"/>
  <c r="AC1737" i="7"/>
  <c r="V1683" i="7"/>
  <c r="X1683" i="7" s="1"/>
  <c r="V1731" i="7"/>
  <c r="X1731" i="7" s="1"/>
  <c r="BP1731" i="7" s="1"/>
  <c r="V1706" i="7"/>
  <c r="AC1707" i="7"/>
  <c r="AC1704" i="7"/>
  <c r="AC1693" i="7"/>
  <c r="AC1726" i="7"/>
  <c r="V1678" i="7"/>
  <c r="V1710" i="7"/>
  <c r="V1695" i="7"/>
  <c r="AC1740" i="7"/>
  <c r="V1723" i="7"/>
  <c r="AC1728" i="7"/>
  <c r="V1704" i="7"/>
  <c r="X1704" i="7" s="1"/>
  <c r="V1715" i="7"/>
  <c r="X1715" i="7" s="1"/>
  <c r="AC1695" i="7"/>
  <c r="V1727" i="7"/>
  <c r="AC1696" i="7"/>
  <c r="AC1715" i="7"/>
  <c r="AC1688" i="7"/>
  <c r="AC1678" i="7"/>
  <c r="AC1717" i="7"/>
  <c r="AC1706" i="7"/>
  <c r="AC1699" i="7"/>
  <c r="AC1710" i="7"/>
  <c r="AC1712" i="7"/>
  <c r="V1740" i="7"/>
  <c r="X1740" i="7" s="1"/>
  <c r="V1714" i="7"/>
  <c r="AC1723" i="7"/>
  <c r="AI1723" i="7" s="1"/>
  <c r="V1698" i="7"/>
  <c r="AC1692" i="7"/>
  <c r="V1708" i="7"/>
  <c r="V1681" i="7"/>
  <c r="V1736" i="7"/>
  <c r="AC1685" i="7"/>
  <c r="V1719" i="7"/>
  <c r="X1719" i="7" s="1"/>
  <c r="AC1697" i="7"/>
  <c r="AC1733" i="7"/>
  <c r="AC1734" i="7"/>
  <c r="V1707" i="7"/>
  <c r="X1707" i="7" s="1"/>
  <c r="AC1718" i="7"/>
  <c r="AC1676" i="7"/>
  <c r="AI1676" i="7" s="1"/>
  <c r="V1717" i="7"/>
  <c r="AC1714" i="7"/>
  <c r="AI1714" i="7" s="1"/>
  <c r="V1732" i="7"/>
  <c r="X1732" i="7" s="1"/>
  <c r="AC1727" i="7"/>
  <c r="V1716" i="7"/>
  <c r="X1716" i="7" s="1"/>
  <c r="V1724" i="7"/>
  <c r="V1702" i="7"/>
  <c r="AC1691" i="7"/>
  <c r="V1701" i="7"/>
  <c r="AC1682" i="7"/>
  <c r="V1733" i="7"/>
  <c r="V1711" i="7"/>
  <c r="V1697" i="7"/>
  <c r="AC1708" i="7"/>
  <c r="AC1701" i="7"/>
  <c r="AC1711" i="7"/>
  <c r="AC1724" i="7"/>
  <c r="V1726" i="7"/>
  <c r="V1730" i="7"/>
  <c r="X1730" i="7" s="1"/>
  <c r="V1700" i="7"/>
  <c r="AC1719" i="7"/>
  <c r="AC1700" i="7"/>
  <c r="AC1716" i="7"/>
  <c r="AC1738" i="7"/>
  <c r="V1738" i="7"/>
  <c r="V1686" i="7"/>
  <c r="V1735" i="7"/>
  <c r="V1680" i="7"/>
  <c r="X1680" i="7" s="1"/>
  <c r="V1739" i="7"/>
  <c r="V1696" i="7"/>
  <c r="X1696" i="7" s="1"/>
  <c r="V1737" i="7"/>
  <c r="V1688" i="7"/>
  <c r="V1729" i="7"/>
  <c r="X1729" i="7" s="1"/>
  <c r="AC1729" i="7"/>
  <c r="V1709" i="7"/>
  <c r="X1709" i="7" s="1"/>
  <c r="V1687" i="7"/>
  <c r="V1692" i="7"/>
  <c r="V1691" i="7"/>
  <c r="X1691" i="7" s="1"/>
  <c r="AC1703" i="7"/>
  <c r="AC1730" i="7"/>
  <c r="AC1698" i="7"/>
  <c r="V1712" i="7"/>
  <c r="V1725" i="7"/>
  <c r="AC1702" i="7"/>
  <c r="V1693" i="7"/>
  <c r="V1694" i="7"/>
  <c r="V1682" i="7"/>
  <c r="AC1709" i="7"/>
  <c r="AC1689" i="7"/>
  <c r="AC1684" i="7"/>
  <c r="AC1680" i="7"/>
  <c r="AC1686" i="7"/>
  <c r="V1684" i="7"/>
  <c r="X1684" i="7" s="1"/>
  <c r="V1677" i="7"/>
  <c r="X1677" i="7" s="1"/>
  <c r="AC1683" i="7"/>
  <c r="V1728" i="7"/>
  <c r="AC1694" i="7"/>
  <c r="AC1739" i="7"/>
  <c r="V1703" i="7"/>
  <c r="X1703" i="7" s="1"/>
  <c r="AC1748" i="7"/>
  <c r="V1748" i="7"/>
  <c r="X1748" i="7" s="1"/>
  <c r="BN1422" i="7"/>
  <c r="BO1422" i="7"/>
  <c r="BO1037" i="7"/>
  <c r="AI2634" i="7"/>
  <c r="X848" i="7"/>
  <c r="X459" i="7"/>
  <c r="X1757" i="7"/>
  <c r="X1793" i="7"/>
  <c r="AD821" i="7"/>
  <c r="W811" i="7"/>
  <c r="AI2558" i="7"/>
  <c r="BN279" i="7"/>
  <c r="BO279" i="7"/>
  <c r="BN899" i="7"/>
  <c r="BO899" i="7"/>
  <c r="AI2636" i="7"/>
  <c r="BN1201" i="7"/>
  <c r="BO1201" i="7"/>
  <c r="Y445" i="7"/>
  <c r="X445" i="7"/>
  <c r="X453" i="7"/>
  <c r="U1171" i="7"/>
  <c r="AI1822" i="7"/>
  <c r="AY1822" i="7" s="1"/>
  <c r="W1173" i="7"/>
  <c r="U1195" i="7"/>
  <c r="AI1809" i="7"/>
  <c r="AF2450" i="7"/>
  <c r="AG2450" i="7"/>
  <c r="AH2450" i="7"/>
  <c r="BO979" i="7"/>
  <c r="BN979" i="7"/>
  <c r="AW1517" i="7"/>
  <c r="AX1517" i="7"/>
  <c r="E48" i="16"/>
  <c r="E49" i="16"/>
  <c r="BN2563" i="7"/>
  <c r="BN1427" i="7"/>
  <c r="BO1427" i="7"/>
  <c r="W1176" i="7"/>
  <c r="X1555" i="7"/>
  <c r="X1544" i="7"/>
  <c r="AW2579" i="7"/>
  <c r="BO437" i="7"/>
  <c r="AW2200" i="7"/>
  <c r="AI2354" i="7"/>
  <c r="AY2354" i="7" s="1"/>
  <c r="BO1136" i="7"/>
  <c r="X450" i="7"/>
  <c r="BO1741" i="7"/>
  <c r="AX1669" i="7"/>
  <c r="AW1669" i="7"/>
  <c r="BN1434" i="7"/>
  <c r="BO1434" i="7"/>
  <c r="X2605" i="7"/>
  <c r="X2616" i="7"/>
  <c r="X2597" i="7"/>
  <c r="X2617" i="7"/>
  <c r="X2603" i="7"/>
  <c r="X2612" i="7"/>
  <c r="X2618" i="7"/>
  <c r="X2611" i="7"/>
  <c r="X2613" i="7"/>
  <c r="X2609" i="7"/>
  <c r="X2599" i="7"/>
  <c r="BN1210" i="7"/>
  <c r="BO1210" i="7"/>
  <c r="BO731" i="7"/>
  <c r="BN731" i="7"/>
  <c r="BO738" i="7"/>
  <c r="BN738" i="7"/>
  <c r="BQ2639" i="7"/>
  <c r="BP2639" i="7"/>
  <c r="AH2462" i="7"/>
  <c r="AF2462" i="7"/>
  <c r="AG2462" i="7"/>
  <c r="AF2451" i="7"/>
  <c r="AG2451" i="7"/>
  <c r="AH2451" i="7"/>
  <c r="AX2482" i="7"/>
  <c r="AW2482" i="7"/>
  <c r="AH2482" i="7"/>
  <c r="AF2482" i="7"/>
  <c r="AG2482" i="7"/>
  <c r="AF2442" i="7"/>
  <c r="AG2442" i="7"/>
  <c r="AH2442" i="7"/>
  <c r="AF2493" i="7"/>
  <c r="AG2493" i="7"/>
  <c r="AX2493" i="7"/>
  <c r="AH2493" i="7"/>
  <c r="AW2493" i="7"/>
  <c r="AG2471" i="7"/>
  <c r="AF2471" i="7"/>
  <c r="AH2471" i="7"/>
  <c r="AH2443" i="7"/>
  <c r="AF2443" i="7"/>
  <c r="AG2443" i="7"/>
  <c r="AG2497" i="7"/>
  <c r="AH2497" i="7"/>
  <c r="AX2497" i="7"/>
  <c r="AF2497" i="7"/>
  <c r="AW2497" i="7"/>
  <c r="AF2312" i="7"/>
  <c r="AG2312" i="7"/>
  <c r="AH2312" i="7"/>
  <c r="AF2319" i="7"/>
  <c r="AH2319" i="7"/>
  <c r="AG2319" i="7"/>
  <c r="AF2288" i="7"/>
  <c r="AG2288" i="7"/>
  <c r="AH2288" i="7"/>
  <c r="AF2344" i="7"/>
  <c r="AX2344" i="7"/>
  <c r="AG2344" i="7"/>
  <c r="AH2344" i="7"/>
  <c r="AW2344" i="7"/>
  <c r="AW2341" i="7"/>
  <c r="AH2341" i="7"/>
  <c r="AX2341" i="7"/>
  <c r="AF2341" i="7"/>
  <c r="AG2341" i="7"/>
  <c r="AW2339" i="7"/>
  <c r="AG2339" i="7"/>
  <c r="AX2339" i="7"/>
  <c r="AH2339" i="7"/>
  <c r="AF2339" i="7"/>
  <c r="AW2332" i="7"/>
  <c r="AG2332" i="7"/>
  <c r="AX2332" i="7"/>
  <c r="AF2332" i="7"/>
  <c r="AH2332" i="7"/>
  <c r="AF2248" i="7"/>
  <c r="AH2248" i="7"/>
  <c r="AG2248" i="7"/>
  <c r="AG2211" i="7"/>
  <c r="AF2211" i="7"/>
  <c r="AH2211" i="7"/>
  <c r="AH2258" i="7"/>
  <c r="AW2258" i="7"/>
  <c r="AX2258" i="7"/>
  <c r="AF2258" i="7"/>
  <c r="AG2258" i="7"/>
  <c r="AF2155" i="7"/>
  <c r="AH2155" i="7"/>
  <c r="AG2155" i="7"/>
  <c r="AG2135" i="7"/>
  <c r="AH2135" i="7"/>
  <c r="AF2135" i="7"/>
  <c r="AG2181" i="7"/>
  <c r="AW2181" i="7"/>
  <c r="AF2181" i="7"/>
  <c r="AX2181" i="7"/>
  <c r="AH2181" i="7"/>
  <c r="AG2178" i="7"/>
  <c r="AH2178" i="7"/>
  <c r="AF2178" i="7"/>
  <c r="AW2178" i="7"/>
  <c r="AX2178" i="7"/>
  <c r="AG2192" i="7"/>
  <c r="AW2192" i="7"/>
  <c r="AF2192" i="7"/>
  <c r="AX2192" i="7"/>
  <c r="AH2192" i="7"/>
  <c r="AG1951" i="7"/>
  <c r="AH1951" i="7"/>
  <c r="AF1951" i="7"/>
  <c r="AH1912" i="7"/>
  <c r="AG1912" i="7"/>
  <c r="AF1912" i="7"/>
  <c r="AH1953" i="7"/>
  <c r="AX2578" i="7"/>
  <c r="AW2578" i="7"/>
  <c r="X1303" i="7"/>
  <c r="X1312" i="7"/>
  <c r="X1308" i="7"/>
  <c r="X1329" i="7"/>
  <c r="X1307" i="7"/>
  <c r="X1327" i="7"/>
  <c r="X1325" i="7"/>
  <c r="X1315" i="7"/>
  <c r="X1311" i="7"/>
  <c r="X1316" i="7"/>
  <c r="X1314" i="7"/>
  <c r="X1318" i="7"/>
  <c r="X1317" i="7"/>
  <c r="AX1671" i="7"/>
  <c r="AW1671" i="7"/>
  <c r="W1149" i="7"/>
  <c r="W1186" i="7"/>
  <c r="AD1213" i="7"/>
  <c r="W1212" i="7"/>
  <c r="W1179" i="7"/>
  <c r="W1193" i="7"/>
  <c r="W1167" i="7"/>
  <c r="W1195" i="7"/>
  <c r="W1200" i="7"/>
  <c r="U1143" i="7"/>
  <c r="W1203" i="7"/>
  <c r="W1196" i="7"/>
  <c r="W1157" i="7"/>
  <c r="W1158" i="7"/>
  <c r="AB1207" i="7"/>
  <c r="U1207" i="7"/>
  <c r="W1145" i="7"/>
  <c r="W1164" i="7"/>
  <c r="W1184" i="7"/>
  <c r="W1191" i="7"/>
  <c r="W1202" i="7"/>
  <c r="U1167" i="7"/>
  <c r="W1197" i="7"/>
  <c r="AB1211" i="7"/>
  <c r="U1208" i="7"/>
  <c r="W1172" i="7"/>
  <c r="U1211" i="7"/>
  <c r="AB1208" i="7"/>
  <c r="U1173" i="7"/>
  <c r="W1198" i="7"/>
  <c r="W1169" i="7"/>
  <c r="W1207" i="7"/>
  <c r="U1170" i="7"/>
  <c r="AB1163" i="7"/>
  <c r="AB1198" i="7"/>
  <c r="AB1155" i="7"/>
  <c r="AB1157" i="7"/>
  <c r="AB1165" i="7"/>
  <c r="AB1148" i="7"/>
  <c r="AB1174" i="7"/>
  <c r="AB1169" i="7"/>
  <c r="AB1144" i="7"/>
  <c r="AB1203" i="7"/>
  <c r="AB1185" i="7"/>
  <c r="AB1153" i="7"/>
  <c r="W1160" i="7"/>
  <c r="AB1162" i="7"/>
  <c r="AB1173" i="7"/>
  <c r="AB1194" i="7"/>
  <c r="AB1178" i="7"/>
  <c r="AB1151" i="7"/>
  <c r="AB1149" i="7"/>
  <c r="AB1143" i="7"/>
  <c r="AB1142" i="7"/>
  <c r="AB1164" i="7"/>
  <c r="AB1200" i="7"/>
  <c r="W1199" i="7"/>
  <c r="AB1181" i="7"/>
  <c r="AB1156" i="7"/>
  <c r="AB1195" i="7"/>
  <c r="AB1176" i="7"/>
  <c r="AB1168" i="7"/>
  <c r="W1213" i="7"/>
  <c r="W1211" i="7"/>
  <c r="W1147" i="7"/>
  <c r="AB1167" i="7"/>
  <c r="AB1186" i="7"/>
  <c r="AB1206" i="7"/>
  <c r="AB1182" i="7"/>
  <c r="AB1177" i="7"/>
  <c r="AB1192" i="7"/>
  <c r="AB1183" i="7"/>
  <c r="AB1146" i="7"/>
  <c r="AB1154" i="7"/>
  <c r="AB1150" i="7"/>
  <c r="AB1145" i="7"/>
  <c r="AB1172" i="7"/>
  <c r="AB1202" i="7"/>
  <c r="AB1158" i="7"/>
  <c r="AB1170" i="7"/>
  <c r="AB1197" i="7"/>
  <c r="AB1196" i="7"/>
  <c r="AB1199" i="7"/>
  <c r="AB1160" i="7"/>
  <c r="S1141" i="7"/>
  <c r="T1141" i="7" s="1"/>
  <c r="AB1191" i="7"/>
  <c r="AB1179" i="7"/>
  <c r="AB1204" i="7"/>
  <c r="AB1205" i="7"/>
  <c r="AB1180" i="7"/>
  <c r="AB1184" i="7"/>
  <c r="AD1161" i="7"/>
  <c r="AD1165" i="7"/>
  <c r="AB1193" i="7"/>
  <c r="U1206" i="7"/>
  <c r="AB1152" i="7"/>
  <c r="AD1199" i="7"/>
  <c r="AE1201" i="7"/>
  <c r="AE1191" i="7"/>
  <c r="AD1145" i="7"/>
  <c r="AE1157" i="7"/>
  <c r="AD1179" i="7"/>
  <c r="AE1149" i="7"/>
  <c r="AD1185" i="7"/>
  <c r="AD1164" i="7"/>
  <c r="AE1200" i="7"/>
  <c r="AE1164" i="7"/>
  <c r="AE1155" i="7"/>
  <c r="AD1191" i="7"/>
  <c r="AD1186" i="7"/>
  <c r="AE1205" i="7"/>
  <c r="AD1204" i="7"/>
  <c r="AE1142" i="7"/>
  <c r="AE1177" i="7"/>
  <c r="W1205" i="7"/>
  <c r="AB1147" i="7"/>
  <c r="AB1166" i="7"/>
  <c r="AB1161" i="7"/>
  <c r="AB1159" i="7"/>
  <c r="AD1208" i="7"/>
  <c r="AD1180" i="7"/>
  <c r="AE1154" i="7"/>
  <c r="AD1154" i="7"/>
  <c r="AE1150" i="7"/>
  <c r="AE1148" i="7"/>
  <c r="AE1179" i="7"/>
  <c r="AE1172" i="7"/>
  <c r="AD1198" i="7"/>
  <c r="AD1195" i="7"/>
  <c r="AE1176" i="7"/>
  <c r="AE1175" i="7"/>
  <c r="AD1157" i="7"/>
  <c r="AD1148" i="7"/>
  <c r="AE1174" i="7"/>
  <c r="AD1153" i="7"/>
  <c r="AE1169" i="7"/>
  <c r="AD1155" i="7"/>
  <c r="AE1206" i="7"/>
  <c r="AE1184" i="7"/>
  <c r="AE1183" i="7"/>
  <c r="AE1162" i="7"/>
  <c r="AD1146" i="7"/>
  <c r="AD1149" i="7"/>
  <c r="AE1144" i="7"/>
  <c r="AE1143" i="7"/>
  <c r="AE1173" i="7"/>
  <c r="AE1193" i="7"/>
  <c r="AD1159" i="7"/>
  <c r="AD1158" i="7"/>
  <c r="AB1175" i="7"/>
  <c r="AE1204" i="7"/>
  <c r="AD1173" i="7"/>
  <c r="AE1167" i="7"/>
  <c r="AE1180" i="7"/>
  <c r="AD1163" i="7"/>
  <c r="AE1158" i="7"/>
  <c r="AE1152" i="7"/>
  <c r="AE1151" i="7"/>
  <c r="AE1163" i="7"/>
  <c r="AD1176" i="7"/>
  <c r="AE1146" i="7"/>
  <c r="AD1169" i="7"/>
  <c r="AD1194" i="7"/>
  <c r="AE1156" i="7"/>
  <c r="AE1168" i="7"/>
  <c r="AD1206" i="7"/>
  <c r="AE1185" i="7"/>
  <c r="AE1195" i="7"/>
  <c r="AD1171" i="7"/>
  <c r="AD1196" i="7"/>
  <c r="AD1170" i="7"/>
  <c r="AE1161" i="7"/>
  <c r="AD1201" i="7"/>
  <c r="AE1178" i="7"/>
  <c r="AD1151" i="7"/>
  <c r="AD1150" i="7"/>
  <c r="AB1171" i="7"/>
  <c r="AB1201" i="7"/>
  <c r="AD1207" i="7"/>
  <c r="AE1208" i="7"/>
  <c r="AE1207" i="7"/>
  <c r="AE1181" i="7"/>
  <c r="AD1192" i="7"/>
  <c r="AD1178" i="7"/>
  <c r="AE1192" i="7"/>
  <c r="AD1162" i="7"/>
  <c r="AD1175" i="7"/>
  <c r="AD1172" i="7"/>
  <c r="AD1156" i="7"/>
  <c r="AD1160" i="7"/>
  <c r="AE1186" i="7"/>
  <c r="AD1144" i="7"/>
  <c r="AE1199" i="7"/>
  <c r="AD1143" i="7"/>
  <c r="AD1205" i="7"/>
  <c r="AD1168" i="7"/>
  <c r="AD1147" i="7"/>
  <c r="AD1202" i="7"/>
  <c r="AE1194" i="7"/>
  <c r="AE1145" i="7"/>
  <c r="AD1200" i="7"/>
  <c r="AD1181" i="7"/>
  <c r="AD1142" i="7"/>
  <c r="AD1167" i="7"/>
  <c r="AE1170" i="7"/>
  <c r="AD1197" i="7"/>
  <c r="AE1147" i="7"/>
  <c r="AE1165" i="7"/>
  <c r="AE1171" i="7"/>
  <c r="AE1160" i="7"/>
  <c r="AD1152" i="7"/>
  <c r="AD1177" i="7"/>
  <c r="AE1166" i="7"/>
  <c r="AD1184" i="7"/>
  <c r="AD1203" i="7"/>
  <c r="AE1182" i="7"/>
  <c r="AD1166" i="7"/>
  <c r="AE1198" i="7"/>
  <c r="AD1193" i="7"/>
  <c r="AD1182" i="7"/>
  <c r="AE1153" i="7"/>
  <c r="AE1202" i="7"/>
  <c r="AE1197" i="7"/>
  <c r="AE1196" i="7"/>
  <c r="AD1174" i="7"/>
  <c r="AE1203" i="7"/>
  <c r="AE1159" i="7"/>
  <c r="AD1183" i="7"/>
  <c r="U1216" i="7"/>
  <c r="W1216" i="7"/>
  <c r="W1168" i="7"/>
  <c r="W1206" i="7"/>
  <c r="W1180" i="7"/>
  <c r="W1153" i="7"/>
  <c r="W1162" i="7"/>
  <c r="U1160" i="7"/>
  <c r="U1155" i="7"/>
  <c r="U1182" i="7"/>
  <c r="U1199" i="7"/>
  <c r="U1196" i="7"/>
  <c r="U1172" i="7"/>
  <c r="AE1216" i="7"/>
  <c r="AX1216" i="7" s="1"/>
  <c r="W1178" i="7"/>
  <c r="AD1216" i="7"/>
  <c r="W1174" i="7"/>
  <c r="W1208" i="7"/>
  <c r="W1143" i="7"/>
  <c r="W1151" i="7"/>
  <c r="W1150" i="7"/>
  <c r="W1152" i="7"/>
  <c r="AE1211" i="7"/>
  <c r="U1181" i="7"/>
  <c r="U1147" i="7"/>
  <c r="U1191" i="7"/>
  <c r="U1204" i="7"/>
  <c r="U1148" i="7"/>
  <c r="U1197" i="7"/>
  <c r="AE1214" i="7"/>
  <c r="AF1214" i="7" s="1"/>
  <c r="W1155" i="7"/>
  <c r="W1177" i="7"/>
  <c r="W1146" i="7"/>
  <c r="W1170" i="7"/>
  <c r="W1144" i="7"/>
  <c r="AD1209" i="7"/>
  <c r="U1153" i="7"/>
  <c r="U1154" i="7"/>
  <c r="U1185" i="7"/>
  <c r="U1202" i="7"/>
  <c r="U1164" i="7"/>
  <c r="U1205" i="7"/>
  <c r="U1144" i="7"/>
  <c r="U1142" i="7"/>
  <c r="U1162" i="7"/>
  <c r="U1180" i="7"/>
  <c r="U1215" i="7"/>
  <c r="U1193" i="7"/>
  <c r="U1169" i="7"/>
  <c r="AD1211" i="7"/>
  <c r="AE1210" i="7"/>
  <c r="U1157" i="7"/>
  <c r="W1204" i="7"/>
  <c r="W1142" i="7"/>
  <c r="U1174" i="7"/>
  <c r="U1212" i="7"/>
  <c r="U1165" i="7"/>
  <c r="W1166" i="7"/>
  <c r="W1181" i="7"/>
  <c r="W1163" i="7"/>
  <c r="W1209" i="7"/>
  <c r="W1148" i="7"/>
  <c r="AE1212" i="7"/>
  <c r="AE1209" i="7"/>
  <c r="U1146" i="7"/>
  <c r="AB1209" i="7"/>
  <c r="U1176" i="7"/>
  <c r="U1213" i="7"/>
  <c r="AB1213" i="7"/>
  <c r="U1201" i="7"/>
  <c r="U1179" i="7"/>
  <c r="U1158" i="7"/>
  <c r="AB1210" i="7"/>
  <c r="U1163" i="7"/>
  <c r="W1156" i="7"/>
  <c r="W1161" i="7"/>
  <c r="U1198" i="7"/>
  <c r="U1149" i="7"/>
  <c r="U1166" i="7"/>
  <c r="U1145" i="7"/>
  <c r="W1185" i="7"/>
  <c r="W1183" i="7"/>
  <c r="W1154" i="7"/>
  <c r="W1159" i="7"/>
  <c r="W1214" i="7"/>
  <c r="AD1212" i="7"/>
  <c r="U1161" i="7"/>
  <c r="U1152" i="7"/>
  <c r="U1150" i="7"/>
  <c r="U1194" i="7"/>
  <c r="W1192" i="7"/>
  <c r="BN277" i="7"/>
  <c r="BO277" i="7"/>
  <c r="X2368" i="7"/>
  <c r="X2383" i="7"/>
  <c r="X2379" i="7"/>
  <c r="U1186" i="7"/>
  <c r="U1210" i="7"/>
  <c r="AX128" i="7"/>
  <c r="AW128" i="7"/>
  <c r="AG128" i="7"/>
  <c r="AH128" i="7"/>
  <c r="AF128" i="7"/>
  <c r="BN418" i="7"/>
  <c r="BO418" i="7"/>
  <c r="X1948" i="7"/>
  <c r="BN1973" i="7"/>
  <c r="AI1670" i="7"/>
  <c r="BO1594" i="7"/>
  <c r="BN1594" i="7"/>
  <c r="AC97" i="7"/>
  <c r="V117" i="7"/>
  <c r="V68" i="7"/>
  <c r="X68" i="7" s="1"/>
  <c r="V86" i="7"/>
  <c r="AC84" i="7"/>
  <c r="AC67" i="7"/>
  <c r="AC109" i="7"/>
  <c r="V99" i="7"/>
  <c r="X99" i="7" s="1"/>
  <c r="AC131" i="7"/>
  <c r="AI131" i="7" s="1"/>
  <c r="AC132" i="7"/>
  <c r="V91" i="7"/>
  <c r="V100" i="7"/>
  <c r="X100" i="7" s="1"/>
  <c r="AC72" i="7"/>
  <c r="AC74" i="7"/>
  <c r="AC121" i="7"/>
  <c r="V92" i="7"/>
  <c r="AC125" i="7"/>
  <c r="V79" i="7"/>
  <c r="AC66" i="7"/>
  <c r="AI66" i="7" s="1"/>
  <c r="AC70" i="7"/>
  <c r="V104" i="7"/>
  <c r="V129" i="7"/>
  <c r="V131" i="7"/>
  <c r="V120" i="7"/>
  <c r="AC102" i="7"/>
  <c r="V75" i="7"/>
  <c r="V87" i="7"/>
  <c r="AC120" i="7"/>
  <c r="V72" i="7"/>
  <c r="AC85" i="7"/>
  <c r="V98" i="7"/>
  <c r="AC87" i="7"/>
  <c r="AI87" i="7" s="1"/>
  <c r="V112" i="7"/>
  <c r="AC111" i="7"/>
  <c r="AC127" i="7"/>
  <c r="V130" i="7"/>
  <c r="X130" i="7" s="1"/>
  <c r="AC99" i="7"/>
  <c r="V114" i="7"/>
  <c r="V82" i="7"/>
  <c r="V111" i="7"/>
  <c r="AC133" i="7"/>
  <c r="AI133" i="7" s="1"/>
  <c r="AY133" i="7" s="1"/>
  <c r="V73" i="7"/>
  <c r="AC78" i="7"/>
  <c r="AC113" i="7"/>
  <c r="V62" i="7"/>
  <c r="X62" i="7" s="1"/>
  <c r="AC118" i="7"/>
  <c r="AC123" i="7"/>
  <c r="V67" i="7"/>
  <c r="AC129" i="7"/>
  <c r="AI129" i="7" s="1"/>
  <c r="V128" i="7"/>
  <c r="AC81" i="7"/>
  <c r="V113" i="7"/>
  <c r="V110" i="7"/>
  <c r="AC94" i="7"/>
  <c r="AC91" i="7"/>
  <c r="V115" i="7"/>
  <c r="AC116" i="7"/>
  <c r="AC122" i="7"/>
  <c r="AC63" i="7"/>
  <c r="AI63" i="7" s="1"/>
  <c r="AC79" i="7"/>
  <c r="V93" i="7"/>
  <c r="V76" i="7"/>
  <c r="AC130" i="7"/>
  <c r="AC117" i="7"/>
  <c r="V69" i="7"/>
  <c r="V70" i="7"/>
  <c r="AC104" i="7"/>
  <c r="U1184" i="7"/>
  <c r="U1159" i="7"/>
  <c r="X1546" i="7"/>
  <c r="U1209" i="7"/>
  <c r="X449" i="7"/>
  <c r="X461" i="7"/>
  <c r="X447" i="7"/>
  <c r="X467" i="7"/>
  <c r="X474" i="7"/>
  <c r="X457" i="7"/>
  <c r="W1194" i="7"/>
  <c r="BN729" i="7"/>
  <c r="BO729" i="7"/>
  <c r="AW2427" i="7"/>
  <c r="AX2427" i="7"/>
  <c r="BN728" i="7"/>
  <c r="BO728" i="7"/>
  <c r="AG2223" i="7"/>
  <c r="AH2223" i="7"/>
  <c r="AF2223" i="7"/>
  <c r="AH2239" i="7"/>
  <c r="AG2239" i="7"/>
  <c r="AF2239" i="7"/>
  <c r="AF2256" i="7"/>
  <c r="AW2256" i="7"/>
  <c r="AX2256" i="7"/>
  <c r="AG2256" i="7"/>
  <c r="AH2256" i="7"/>
  <c r="AF2217" i="7"/>
  <c r="AG2217" i="7"/>
  <c r="AH2217" i="7"/>
  <c r="AH2144" i="7"/>
  <c r="AF2144" i="7"/>
  <c r="AG2144" i="7"/>
  <c r="AH2165" i="7"/>
  <c r="AF2165" i="7"/>
  <c r="AG2165" i="7"/>
  <c r="AG2166" i="7"/>
  <c r="AH2166" i="7"/>
  <c r="AF2166" i="7"/>
  <c r="AH2189" i="7"/>
  <c r="AG2189" i="7"/>
  <c r="AW2189" i="7"/>
  <c r="AF2189" i="7"/>
  <c r="AX2189" i="7"/>
  <c r="AX1965" i="7"/>
  <c r="AG1965" i="7"/>
  <c r="AF1965" i="7"/>
  <c r="AW1965" i="7"/>
  <c r="AH1965" i="7"/>
  <c r="AH1931" i="7"/>
  <c r="AF1931" i="7"/>
  <c r="AG1931" i="7"/>
  <c r="X1229" i="7"/>
  <c r="AX2352" i="7"/>
  <c r="BN1736" i="7"/>
  <c r="X849" i="7"/>
  <c r="BN2350" i="7"/>
  <c r="BO2350" i="7"/>
  <c r="AW2350" i="7"/>
  <c r="AX2350" i="7"/>
  <c r="BN1057" i="7"/>
  <c r="X2580" i="7"/>
  <c r="BN2580" i="7"/>
  <c r="BN2581" i="7"/>
  <c r="BN186" i="7"/>
  <c r="BN132" i="7"/>
  <c r="BO132" i="7"/>
  <c r="W1175" i="7"/>
  <c r="X2373" i="7"/>
  <c r="BO1057" i="7"/>
  <c r="AC361" i="7"/>
  <c r="X1225" i="7"/>
  <c r="AX595" i="7"/>
  <c r="AW1057" i="7"/>
  <c r="AX1057" i="7"/>
  <c r="AW2428" i="7"/>
  <c r="AX2428" i="7"/>
  <c r="BN671" i="7"/>
  <c r="BO671" i="7"/>
  <c r="AE1215" i="7"/>
  <c r="AX1820" i="7"/>
  <c r="AW1820" i="7"/>
  <c r="BO822" i="7"/>
  <c r="BN822" i="7"/>
  <c r="X1745" i="7"/>
  <c r="AW1370" i="7"/>
  <c r="AX1370" i="7"/>
  <c r="X1227" i="7"/>
  <c r="X1230" i="7"/>
  <c r="X1232" i="7"/>
  <c r="X1249" i="7"/>
  <c r="X1226" i="7"/>
  <c r="X1235" i="7"/>
  <c r="X1222" i="7"/>
  <c r="X1237" i="7"/>
  <c r="X1228" i="7"/>
  <c r="W1171" i="7"/>
  <c r="U1183" i="7"/>
  <c r="BO426" i="7"/>
  <c r="BN426" i="7"/>
  <c r="BO429" i="7"/>
  <c r="BN429" i="7"/>
  <c r="BN1437" i="7"/>
  <c r="X1752" i="7"/>
  <c r="Y1756" i="7" s="1"/>
  <c r="X1756" i="7"/>
  <c r="AX2276" i="7"/>
  <c r="AW2276" i="7"/>
  <c r="AH2459" i="7"/>
  <c r="AF2459" i="7"/>
  <c r="AG2459" i="7"/>
  <c r="AX2488" i="7"/>
  <c r="AW2488" i="7"/>
  <c r="AH2488" i="7"/>
  <c r="AG2488" i="7"/>
  <c r="AF2488" i="7"/>
  <c r="AF2307" i="7"/>
  <c r="AH2307" i="7"/>
  <c r="AG2307" i="7"/>
  <c r="AF2298" i="7"/>
  <c r="AH2298" i="7"/>
  <c r="AG2298" i="7"/>
  <c r="AF2283" i="7"/>
  <c r="AG2283" i="7"/>
  <c r="AH2283" i="7"/>
  <c r="AF2320" i="7"/>
  <c r="AG2320" i="7"/>
  <c r="AH2320" i="7"/>
  <c r="AH2334" i="7"/>
  <c r="AW2334" i="7"/>
  <c r="AF2334" i="7"/>
  <c r="AX2334" i="7"/>
  <c r="AG2334" i="7"/>
  <c r="AG2297" i="7"/>
  <c r="AH2297" i="7"/>
  <c r="AF2297" i="7"/>
  <c r="AG2324" i="7"/>
  <c r="AF2324" i="7"/>
  <c r="AH2324" i="7"/>
  <c r="AW2266" i="7"/>
  <c r="AG2207" i="7"/>
  <c r="AF2207" i="7"/>
  <c r="AH2207" i="7"/>
  <c r="AH2235" i="7"/>
  <c r="AF2235" i="7"/>
  <c r="AG2235" i="7"/>
  <c r="AF2249" i="7"/>
  <c r="AG2249" i="7"/>
  <c r="AH2249" i="7"/>
  <c r="AF2226" i="7"/>
  <c r="AG2226" i="7"/>
  <c r="AH2226" i="7"/>
  <c r="AF2225" i="7"/>
  <c r="AH2225" i="7"/>
  <c r="AG2225" i="7"/>
  <c r="AG2160" i="7"/>
  <c r="AF2160" i="7"/>
  <c r="AH2160" i="7"/>
  <c r="AH2162" i="7"/>
  <c r="AF2164" i="7"/>
  <c r="AG2164" i="7"/>
  <c r="AH2164" i="7"/>
  <c r="AG2190" i="7"/>
  <c r="AX2190" i="7"/>
  <c r="AH2190" i="7"/>
  <c r="AW2190" i="7"/>
  <c r="AF2190" i="7"/>
  <c r="AW2186" i="7"/>
  <c r="AH2186" i="7"/>
  <c r="AF2186" i="7"/>
  <c r="AX2186" i="7"/>
  <c r="AG2186" i="7"/>
  <c r="AF2163" i="7"/>
  <c r="AH2163" i="7"/>
  <c r="AG2163" i="7"/>
  <c r="AX1966" i="7"/>
  <c r="AF1966" i="7"/>
  <c r="AG1966" i="7"/>
  <c r="AW1966" i="7"/>
  <c r="AH1966" i="7"/>
  <c r="AW1961" i="7"/>
  <c r="AG1961" i="7"/>
  <c r="AX1961" i="7"/>
  <c r="AF1961" i="7"/>
  <c r="AH1961" i="7"/>
  <c r="AH1934" i="7"/>
  <c r="AG1934" i="7"/>
  <c r="AF1934" i="7"/>
  <c r="AF1936" i="7"/>
  <c r="AG1936" i="7"/>
  <c r="AH1936" i="7"/>
  <c r="AF1941" i="7"/>
  <c r="AG1941" i="7"/>
  <c r="AH1941" i="7"/>
  <c r="X2446" i="7"/>
  <c r="X1456" i="7"/>
  <c r="X1611" i="7"/>
  <c r="X1368" i="7"/>
  <c r="BN2576" i="7"/>
  <c r="AI2609" i="7"/>
  <c r="AI2601" i="7"/>
  <c r="AI2603" i="7"/>
  <c r="AI2606" i="7"/>
  <c r="AI2618" i="7"/>
  <c r="AI2619" i="7"/>
  <c r="AI2612" i="7"/>
  <c r="AI2607" i="7"/>
  <c r="AI2614" i="7"/>
  <c r="AI2598" i="7"/>
  <c r="AI2613" i="7"/>
  <c r="AI2621" i="7"/>
  <c r="AI2602" i="7"/>
  <c r="AI2599" i="7"/>
  <c r="AI2610" i="7"/>
  <c r="AI2597" i="7"/>
  <c r="AI2611" i="7"/>
  <c r="AI2622" i="7"/>
  <c r="AI2615" i="7"/>
  <c r="AI2620" i="7"/>
  <c r="AI1802" i="7"/>
  <c r="AI1808" i="7"/>
  <c r="BN661" i="7"/>
  <c r="BN428" i="7"/>
  <c r="BO428" i="7"/>
  <c r="BO417" i="7"/>
  <c r="BN417" i="7"/>
  <c r="BN423" i="7"/>
  <c r="BO423" i="7"/>
  <c r="AF201" i="7"/>
  <c r="AG201" i="7"/>
  <c r="AH201" i="7"/>
  <c r="AW201" i="7"/>
  <c r="AX201" i="7"/>
  <c r="AF2495" i="7"/>
  <c r="AX2495" i="7"/>
  <c r="AW2495" i="7"/>
  <c r="AH2495" i="7"/>
  <c r="AG2495" i="7"/>
  <c r="AF2466" i="7"/>
  <c r="AG2466" i="7"/>
  <c r="AH2466" i="7"/>
  <c r="AF2454" i="7"/>
  <c r="AH2454" i="7"/>
  <c r="AG2454" i="7"/>
  <c r="AH2468" i="7"/>
  <c r="AG2468" i="7"/>
  <c r="AF2468" i="7"/>
  <c r="AG2441" i="7"/>
  <c r="AF2441" i="7"/>
  <c r="AH2441" i="7"/>
  <c r="AF2435" i="7"/>
  <c r="AG2435" i="7"/>
  <c r="AH2435" i="7"/>
  <c r="AF2444" i="7"/>
  <c r="AG2444" i="7"/>
  <c r="AH2444" i="7"/>
  <c r="AW2492" i="7"/>
  <c r="AX2492" i="7"/>
  <c r="AF2492" i="7"/>
  <c r="AH2492" i="7"/>
  <c r="AG2492" i="7"/>
  <c r="AG2461" i="7"/>
  <c r="AH2461" i="7"/>
  <c r="AF2461" i="7"/>
  <c r="AW2487" i="7"/>
  <c r="AX2487" i="7"/>
  <c r="AH2487" i="7"/>
  <c r="AF2487" i="7"/>
  <c r="AG2487" i="7"/>
  <c r="AH2306" i="7"/>
  <c r="AF2306" i="7"/>
  <c r="AG2306" i="7"/>
  <c r="AG2284" i="7"/>
  <c r="AH2284" i="7"/>
  <c r="AF2284" i="7"/>
  <c r="AH2331" i="7"/>
  <c r="AX2331" i="7"/>
  <c r="AF2331" i="7"/>
  <c r="AW2331" i="7"/>
  <c r="AG2331" i="7"/>
  <c r="AG2290" i="7"/>
  <c r="AF2290" i="7"/>
  <c r="AH2290" i="7"/>
  <c r="AH2282" i="7"/>
  <c r="AG2282" i="7"/>
  <c r="AF2282" i="7"/>
  <c r="AF2305" i="7"/>
  <c r="AG2305" i="7"/>
  <c r="AH2305" i="7"/>
  <c r="AG2287" i="7"/>
  <c r="AF2287" i="7"/>
  <c r="AH2287" i="7"/>
  <c r="AF2295" i="7"/>
  <c r="AG2295" i="7"/>
  <c r="AH2295" i="7"/>
  <c r="AG2244" i="7"/>
  <c r="AH2244" i="7"/>
  <c r="AF2244" i="7"/>
  <c r="AX2262" i="7"/>
  <c r="AG2262" i="7"/>
  <c r="AW2262" i="7"/>
  <c r="AF2262" i="7"/>
  <c r="AH2262" i="7"/>
  <c r="AG2263" i="7"/>
  <c r="AF2263" i="7"/>
  <c r="AH2263" i="7"/>
  <c r="AX2263" i="7"/>
  <c r="AW2263" i="7"/>
  <c r="AF2221" i="7"/>
  <c r="AG2221" i="7"/>
  <c r="AH2221" i="7"/>
  <c r="AG2247" i="7"/>
  <c r="AF2247" i="7"/>
  <c r="AH2247" i="7"/>
  <c r="AH2210" i="7"/>
  <c r="AG2210" i="7"/>
  <c r="AF2210" i="7"/>
  <c r="AG2260" i="7"/>
  <c r="AG2131" i="7"/>
  <c r="AH2131" i="7"/>
  <c r="AF2131" i="7"/>
  <c r="AH2141" i="7"/>
  <c r="AF2141" i="7"/>
  <c r="AG2141" i="7"/>
  <c r="AH2148" i="7"/>
  <c r="AF2148" i="7"/>
  <c r="AG2148" i="7"/>
  <c r="AG2138" i="7"/>
  <c r="AH2138" i="7"/>
  <c r="AF2138" i="7"/>
  <c r="AH2147" i="7"/>
  <c r="AF2147" i="7"/>
  <c r="AX2185" i="7"/>
  <c r="AW2185" i="7"/>
  <c r="AH2185" i="7"/>
  <c r="AF2185" i="7"/>
  <c r="AG2185" i="7"/>
  <c r="AF2184" i="7"/>
  <c r="AG2184" i="7"/>
  <c r="AX2184" i="7"/>
  <c r="AH2184" i="7"/>
  <c r="AW2184" i="7"/>
  <c r="AF2157" i="7"/>
  <c r="AG2180" i="7"/>
  <c r="AX2180" i="7"/>
  <c r="AF2180" i="7"/>
  <c r="AW2180" i="7"/>
  <c r="AH2180" i="7"/>
  <c r="AH2169" i="7"/>
  <c r="AF2169" i="7"/>
  <c r="AG2169" i="7"/>
  <c r="AG1964" i="7"/>
  <c r="AX1964" i="7"/>
  <c r="AH1919" i="7"/>
  <c r="AF1919" i="7"/>
  <c r="AG1919" i="7"/>
  <c r="AF1918" i="7"/>
  <c r="AH1918" i="7"/>
  <c r="AG1918" i="7"/>
  <c r="AG1943" i="7"/>
  <c r="AH1943" i="7"/>
  <c r="AF1943" i="7"/>
  <c r="AG1947" i="7"/>
  <c r="AH1947" i="7"/>
  <c r="AF1947" i="7"/>
  <c r="AG1952" i="7"/>
  <c r="AH1952" i="7"/>
  <c r="AX1952" i="7"/>
  <c r="AF1952" i="7"/>
  <c r="AW1952" i="7"/>
  <c r="AG1932" i="7"/>
  <c r="AF1915" i="7"/>
  <c r="AH1915" i="7"/>
  <c r="AG1915" i="7"/>
  <c r="AI1754" i="7"/>
  <c r="BQ1818" i="7"/>
  <c r="BP1818" i="7"/>
  <c r="BN122" i="7"/>
  <c r="BO122" i="7"/>
  <c r="BO732" i="7"/>
  <c r="BN732" i="7"/>
  <c r="AG2433" i="7"/>
  <c r="AH2433" i="7"/>
  <c r="AF2433" i="7"/>
  <c r="AH2469" i="7"/>
  <c r="AF2469" i="7"/>
  <c r="AG2469" i="7"/>
  <c r="AG2440" i="7"/>
  <c r="AH2440" i="7"/>
  <c r="AF2440" i="7"/>
  <c r="AH2464" i="7"/>
  <c r="AF2464" i="7"/>
  <c r="AG2464" i="7"/>
  <c r="AG2321" i="7"/>
  <c r="AH2321" i="7"/>
  <c r="AF2321" i="7"/>
  <c r="AF2224" i="7"/>
  <c r="AH2224" i="7"/>
  <c r="AG2224" i="7"/>
  <c r="AH2237" i="7"/>
  <c r="AG2237" i="7"/>
  <c r="AF2237" i="7"/>
  <c r="AF2242" i="7"/>
  <c r="AH2242" i="7"/>
  <c r="AG2242" i="7"/>
  <c r="AG2240" i="7"/>
  <c r="AH2240" i="7"/>
  <c r="AF2240" i="7"/>
  <c r="AF2159" i="7"/>
  <c r="AG2159" i="7"/>
  <c r="AH2159" i="7"/>
  <c r="AG2150" i="7"/>
  <c r="AH2150" i="7"/>
  <c r="AF2150" i="7"/>
  <c r="AG2171" i="7"/>
  <c r="AF2171" i="7"/>
  <c r="AH2171" i="7"/>
  <c r="AH2133" i="7"/>
  <c r="AF2133" i="7"/>
  <c r="AG2133" i="7"/>
  <c r="AG1959" i="7"/>
  <c r="AW1959" i="7"/>
  <c r="AH1959" i="7"/>
  <c r="AF1959" i="7"/>
  <c r="AX1959" i="7"/>
  <c r="AH1945" i="7"/>
  <c r="AH1909" i="7"/>
  <c r="AF1909" i="7"/>
  <c r="AG1909" i="7"/>
  <c r="AH1930" i="7"/>
  <c r="AF1930" i="7"/>
  <c r="AG1930" i="7"/>
  <c r="AG1946" i="7"/>
  <c r="AF1946" i="7"/>
  <c r="AH1946" i="7"/>
  <c r="AH1944" i="7"/>
  <c r="AF1944" i="7"/>
  <c r="AG1944" i="7"/>
  <c r="X2253" i="7"/>
  <c r="X1461" i="7"/>
  <c r="X1454" i="7"/>
  <c r="X2532" i="7"/>
  <c r="X1481" i="7"/>
  <c r="X1612" i="7"/>
  <c r="X1465" i="7"/>
  <c r="X1559" i="7"/>
  <c r="X2527" i="7"/>
  <c r="X1949" i="7"/>
  <c r="X2546" i="7"/>
  <c r="X1535" i="7"/>
  <c r="X1616" i="7"/>
  <c r="X2538" i="7"/>
  <c r="X2522" i="7"/>
  <c r="X2537" i="7"/>
  <c r="AX2425" i="7"/>
  <c r="AX980" i="7"/>
  <c r="Y1462" i="7"/>
  <c r="X1369" i="7"/>
  <c r="BP1369" i="7" s="1"/>
  <c r="AI1289" i="7"/>
  <c r="X1537" i="7"/>
  <c r="BQ2426" i="7"/>
  <c r="BN1591" i="7"/>
  <c r="AI2653" i="7"/>
  <c r="X1462" i="7"/>
  <c r="BO1585" i="7"/>
  <c r="X1585" i="7"/>
  <c r="BN274" i="7"/>
  <c r="BO274" i="7"/>
  <c r="AI1324" i="7"/>
  <c r="AI1319" i="7"/>
  <c r="AI1318" i="7"/>
  <c r="AI1321" i="7"/>
  <c r="AI1309" i="7"/>
  <c r="AI1316" i="7"/>
  <c r="AI1328" i="7"/>
  <c r="AI1310" i="7"/>
  <c r="AI1315" i="7"/>
  <c r="AI1323" i="7"/>
  <c r="AI1330" i="7"/>
  <c r="AI1313" i="7"/>
  <c r="AI1334" i="7"/>
  <c r="AI1327" i="7"/>
  <c r="AI1317" i="7"/>
  <c r="AI2573" i="7"/>
  <c r="AI2564" i="7"/>
  <c r="AI2567" i="7"/>
  <c r="AI2565" i="7"/>
  <c r="AI2566" i="7"/>
  <c r="AI2572" i="7"/>
  <c r="AI2568" i="7"/>
  <c r="X2570" i="7"/>
  <c r="X2569" i="7"/>
  <c r="AI1771" i="7"/>
  <c r="AI1766" i="7"/>
  <c r="BN129" i="7"/>
  <c r="BO129" i="7"/>
  <c r="BO430" i="7"/>
  <c r="BN430" i="7"/>
  <c r="BO419" i="7"/>
  <c r="BN419" i="7"/>
  <c r="BO427" i="7"/>
  <c r="BO811" i="7"/>
  <c r="BN811" i="7"/>
  <c r="BO202" i="7"/>
  <c r="BN202" i="7"/>
  <c r="BO739" i="7"/>
  <c r="BN739" i="7"/>
  <c r="AG2474" i="7"/>
  <c r="AF2474" i="7"/>
  <c r="AH2474" i="7"/>
  <c r="AF2460" i="7"/>
  <c r="AG2460" i="7"/>
  <c r="AH2460" i="7"/>
  <c r="AH2475" i="7"/>
  <c r="AG2475" i="7"/>
  <c r="AF2475" i="7"/>
  <c r="AF2434" i="7"/>
  <c r="AG2434" i="7"/>
  <c r="AH2434" i="7"/>
  <c r="AG2446" i="7"/>
  <c r="AF2446" i="7"/>
  <c r="AH2446" i="7"/>
  <c r="AH2456" i="7"/>
  <c r="AG2456" i="7"/>
  <c r="AF2456" i="7"/>
  <c r="AG2472" i="7"/>
  <c r="AF2472" i="7"/>
  <c r="AH2472" i="7"/>
  <c r="AF2470" i="7"/>
  <c r="AG2470" i="7"/>
  <c r="AH2470" i="7"/>
  <c r="AG2480" i="7"/>
  <c r="AF2480" i="7"/>
  <c r="AH2480" i="7"/>
  <c r="AW2494" i="7"/>
  <c r="AH2494" i="7"/>
  <c r="AF2494" i="7"/>
  <c r="AX2494" i="7"/>
  <c r="AG2494" i="7"/>
  <c r="AW2342" i="7"/>
  <c r="AF2342" i="7"/>
  <c r="AX2342" i="7"/>
  <c r="AG2342" i="7"/>
  <c r="AH2342" i="7"/>
  <c r="AH2317" i="7"/>
  <c r="AF2317" i="7"/>
  <c r="AG2317" i="7"/>
  <c r="AF2338" i="7"/>
  <c r="AW2338" i="7"/>
  <c r="AH2338" i="7"/>
  <c r="AG2338" i="7"/>
  <c r="AX2338" i="7"/>
  <c r="AH2329" i="7"/>
  <c r="AG2329" i="7"/>
  <c r="AF2329" i="7"/>
  <c r="AF2286" i="7"/>
  <c r="AH2286" i="7"/>
  <c r="AG2286" i="7"/>
  <c r="AH2311" i="7"/>
  <c r="AF2311" i="7"/>
  <c r="AG2311" i="7"/>
  <c r="AG2291" i="7"/>
  <c r="AH2291" i="7"/>
  <c r="AF2291" i="7"/>
  <c r="AF2343" i="7"/>
  <c r="AW2343" i="7"/>
  <c r="AH2343" i="7"/>
  <c r="AX2343" i="7"/>
  <c r="AG2343" i="7"/>
  <c r="AF2314" i="7"/>
  <c r="AG2314" i="7"/>
  <c r="AH2314" i="7"/>
  <c r="AF2206" i="7"/>
  <c r="AG2206" i="7"/>
  <c r="AH2206" i="7"/>
  <c r="AX2259" i="7"/>
  <c r="AH2259" i="7"/>
  <c r="AF2259" i="7"/>
  <c r="AF2254" i="7"/>
  <c r="AW2254" i="7"/>
  <c r="AH2254" i="7"/>
  <c r="AX2254" i="7"/>
  <c r="AG2254" i="7"/>
  <c r="AX2268" i="7"/>
  <c r="AG2268" i="7"/>
  <c r="AW2268" i="7"/>
  <c r="AF2268" i="7"/>
  <c r="AH2268" i="7"/>
  <c r="AG2234" i="7"/>
  <c r="AF2234" i="7"/>
  <c r="AH2234" i="7"/>
  <c r="AH2243" i="7"/>
  <c r="AF2243" i="7"/>
  <c r="AG2243" i="7"/>
  <c r="AH2228" i="7"/>
  <c r="AG2228" i="7"/>
  <c r="AF2228" i="7"/>
  <c r="AG2238" i="7"/>
  <c r="AF2238" i="7"/>
  <c r="AH2238" i="7"/>
  <c r="AG2188" i="7"/>
  <c r="AF2188" i="7"/>
  <c r="AG2182" i="7"/>
  <c r="AH2182" i="7"/>
  <c r="AW2182" i="7"/>
  <c r="AX2182" i="7"/>
  <c r="AF2182" i="7"/>
  <c r="AF2132" i="7"/>
  <c r="AH2132" i="7"/>
  <c r="AG2132" i="7"/>
  <c r="AH2167" i="7"/>
  <c r="AG2142" i="7"/>
  <c r="AH2142" i="7"/>
  <c r="AF2142" i="7"/>
  <c r="AF2154" i="7"/>
  <c r="AG2154" i="7"/>
  <c r="AH2154" i="7"/>
  <c r="AH2153" i="7"/>
  <c r="AF2153" i="7"/>
  <c r="AG2153" i="7"/>
  <c r="AF2151" i="7"/>
  <c r="AH2151" i="7"/>
  <c r="AG2151" i="7"/>
  <c r="AH1916" i="7"/>
  <c r="AF1916" i="7"/>
  <c r="AG1916" i="7"/>
  <c r="AG1920" i="7"/>
  <c r="AF1920" i="7"/>
  <c r="AH1920" i="7"/>
  <c r="AF1942" i="7"/>
  <c r="AG1942" i="7"/>
  <c r="AH1942" i="7"/>
  <c r="AG1926" i="7"/>
  <c r="AH1926" i="7"/>
  <c r="AF1926" i="7"/>
  <c r="AH1921" i="7"/>
  <c r="AF1921" i="7"/>
  <c r="AG1921" i="7"/>
  <c r="AH1939" i="7"/>
  <c r="AG1939" i="7"/>
  <c r="AF1939" i="7"/>
  <c r="AG1954" i="7"/>
  <c r="AX1954" i="7"/>
  <c r="AW1954" i="7"/>
  <c r="AH1954" i="7"/>
  <c r="AF1954" i="7"/>
  <c r="BN1592" i="7"/>
  <c r="BO1592" i="7"/>
  <c r="AI2526" i="7"/>
  <c r="AI2535" i="7"/>
  <c r="AJ2540" i="7"/>
  <c r="AI2539" i="7"/>
  <c r="AI2546" i="7"/>
  <c r="AI2533" i="7"/>
  <c r="AI2524" i="7"/>
  <c r="AI2542" i="7"/>
  <c r="AI2544" i="7"/>
  <c r="AJ2542" i="7"/>
  <c r="AI2541" i="7"/>
  <c r="AI2538" i="7"/>
  <c r="AI2626" i="7"/>
  <c r="AI1761" i="7"/>
  <c r="X1817" i="7"/>
  <c r="BN727" i="7"/>
  <c r="BO727" i="7"/>
  <c r="AG2196" i="7"/>
  <c r="AF2196" i="7"/>
  <c r="AH2196" i="7"/>
  <c r="AX2196" i="7"/>
  <c r="AW2196" i="7"/>
  <c r="AF2439" i="7"/>
  <c r="AH2439" i="7"/>
  <c r="AG2439" i="7"/>
  <c r="AH2485" i="7"/>
  <c r="AX2485" i="7"/>
  <c r="AF2485" i="7"/>
  <c r="AG2485" i="7"/>
  <c r="AW2485" i="7"/>
  <c r="AG2473" i="7"/>
  <c r="AH2473" i="7"/>
  <c r="AF2473" i="7"/>
  <c r="AW2336" i="7"/>
  <c r="AG2336" i="7"/>
  <c r="AH2336" i="7"/>
  <c r="AX2336" i="7"/>
  <c r="AF2336" i="7"/>
  <c r="AF2294" i="7"/>
  <c r="AG2294" i="7"/>
  <c r="AH2294" i="7"/>
  <c r="AH2292" i="7"/>
  <c r="AG2292" i="7"/>
  <c r="AF2292" i="7"/>
  <c r="AF2253" i="7"/>
  <c r="AH2253" i="7"/>
  <c r="AG2253" i="7"/>
  <c r="AG2216" i="7"/>
  <c r="AH2216" i="7"/>
  <c r="AF2216" i="7"/>
  <c r="AH2209" i="7"/>
  <c r="AF2209" i="7"/>
  <c r="AG2209" i="7"/>
  <c r="AF2179" i="7"/>
  <c r="AX2179" i="7"/>
  <c r="AW2179" i="7"/>
  <c r="AH2179" i="7"/>
  <c r="AG2179" i="7"/>
  <c r="AH2170" i="7"/>
  <c r="AF2170" i="7"/>
  <c r="AG2170" i="7"/>
  <c r="AF2158" i="7"/>
  <c r="AG2158" i="7"/>
  <c r="AH2158" i="7"/>
  <c r="AG2140" i="7"/>
  <c r="AH2140" i="7"/>
  <c r="AF2140" i="7"/>
  <c r="AG1925" i="7"/>
  <c r="AF1925" i="7"/>
  <c r="AH1925" i="7"/>
  <c r="AX1955" i="7"/>
  <c r="AF1955" i="7"/>
  <c r="AH1955" i="7"/>
  <c r="AW1955" i="7"/>
  <c r="AG1955" i="7"/>
  <c r="AF1905" i="7"/>
  <c r="AH1905" i="7"/>
  <c r="AG1905" i="7"/>
  <c r="AW1967" i="7"/>
  <c r="AH1967" i="7"/>
  <c r="AG1967" i="7"/>
  <c r="AX1967" i="7"/>
  <c r="AF1967" i="7"/>
  <c r="X1489" i="7"/>
  <c r="X1453" i="7"/>
  <c r="X1626" i="7"/>
  <c r="AX1520" i="7"/>
  <c r="X2528" i="7"/>
  <c r="X2535" i="7"/>
  <c r="AX1137" i="7"/>
  <c r="BO1137" i="7"/>
  <c r="X1467" i="7"/>
  <c r="X1466" i="7"/>
  <c r="X517" i="7"/>
  <c r="BN433" i="7"/>
  <c r="X1744" i="7"/>
  <c r="BN2493" i="7"/>
  <c r="AH1441" i="7"/>
  <c r="AF1441" i="7"/>
  <c r="AX1441" i="7"/>
  <c r="AG1441" i="7"/>
  <c r="AW1441" i="7"/>
  <c r="AI1781" i="7"/>
  <c r="AI1788" i="7"/>
  <c r="AI1787" i="7"/>
  <c r="AI1789" i="7"/>
  <c r="AI1783" i="7"/>
  <c r="AI1778" i="7"/>
  <c r="AI1782" i="7"/>
  <c r="AI1779" i="7"/>
  <c r="AI1776" i="7"/>
  <c r="AI1780" i="7"/>
  <c r="AI1784" i="7"/>
  <c r="AI1775" i="7"/>
  <c r="AI1785" i="7"/>
  <c r="AI2417" i="7"/>
  <c r="AI2412" i="7"/>
  <c r="AI2409" i="7"/>
  <c r="AI2418" i="7"/>
  <c r="AI2413" i="7"/>
  <c r="AI2416" i="7"/>
  <c r="AI2646" i="7"/>
  <c r="AI2649" i="7"/>
  <c r="AI2645" i="7"/>
  <c r="AI2644" i="7"/>
  <c r="AI1285" i="7"/>
  <c r="AI1813" i="7"/>
  <c r="AI1756" i="7"/>
  <c r="AI1774" i="7"/>
  <c r="X1351" i="7"/>
  <c r="X1363" i="7"/>
  <c r="X1353" i="7"/>
  <c r="X1356" i="7"/>
  <c r="X1352" i="7"/>
  <c r="X1359" i="7"/>
  <c r="X1362" i="7"/>
  <c r="X1355" i="7"/>
  <c r="X1357" i="7"/>
  <c r="X1361" i="7"/>
  <c r="X1358" i="7"/>
  <c r="X1347" i="7"/>
  <c r="BO434" i="7"/>
  <c r="BN434" i="7"/>
  <c r="V368" i="7"/>
  <c r="X368" i="7" s="1"/>
  <c r="AC404" i="7"/>
  <c r="AC421" i="7"/>
  <c r="V365" i="7"/>
  <c r="Y365" i="7" s="1"/>
  <c r="V413" i="7"/>
  <c r="X413" i="7" s="1"/>
  <c r="AC381" i="7"/>
  <c r="AC414" i="7"/>
  <c r="AI414" i="7" s="1"/>
  <c r="AC389" i="7"/>
  <c r="V394" i="7"/>
  <c r="AC382" i="7"/>
  <c r="V375" i="7"/>
  <c r="V415" i="7"/>
  <c r="V374" i="7"/>
  <c r="V425" i="7"/>
  <c r="V406" i="7"/>
  <c r="V370" i="7"/>
  <c r="X370" i="7" s="1"/>
  <c r="AC397" i="7"/>
  <c r="V367" i="7"/>
  <c r="X367" i="7" s="1"/>
  <c r="AC369" i="7"/>
  <c r="AC430" i="7"/>
  <c r="V379" i="7"/>
  <c r="X379" i="7" s="1"/>
  <c r="V429" i="7"/>
  <c r="V392" i="7"/>
  <c r="AC407" i="7"/>
  <c r="V391" i="7"/>
  <c r="V419" i="7"/>
  <c r="AC393" i="7"/>
  <c r="V388" i="7"/>
  <c r="V427" i="7"/>
  <c r="V372" i="7"/>
  <c r="X372" i="7" s="1"/>
  <c r="AC420" i="7"/>
  <c r="V438" i="7"/>
  <c r="BO725" i="7"/>
  <c r="BN725" i="7"/>
  <c r="BO726" i="7"/>
  <c r="BN726" i="7"/>
  <c r="BN735" i="7"/>
  <c r="BO735" i="7"/>
  <c r="AX2498" i="7"/>
  <c r="AW2498" i="7"/>
  <c r="AH2498" i="7"/>
  <c r="AG2498" i="7"/>
  <c r="AF2498" i="7"/>
  <c r="BN2187" i="7"/>
  <c r="BO2187" i="7"/>
  <c r="BO1962" i="7"/>
  <c r="BN1962" i="7"/>
  <c r="AI2420" i="7"/>
  <c r="X1350" i="7"/>
  <c r="AI1322" i="7"/>
  <c r="AF2483" i="7"/>
  <c r="AG2483" i="7"/>
  <c r="AH2483" i="7"/>
  <c r="AW2483" i="7"/>
  <c r="AX2483" i="7"/>
  <c r="AW2491" i="7"/>
  <c r="AG2491" i="7"/>
  <c r="AF2491" i="7"/>
  <c r="AH2491" i="7"/>
  <c r="AX2491" i="7"/>
  <c r="AG2437" i="7"/>
  <c r="AH2437" i="7"/>
  <c r="AF2437" i="7"/>
  <c r="AF2445" i="7"/>
  <c r="AH2445" i="7"/>
  <c r="AG2445" i="7"/>
  <c r="AG2467" i="7"/>
  <c r="AH2467" i="7"/>
  <c r="AF2467" i="7"/>
  <c r="AF2452" i="7"/>
  <c r="AH2452" i="7"/>
  <c r="AG2452" i="7"/>
  <c r="AG2438" i="7"/>
  <c r="AH2438" i="7"/>
  <c r="AF2438" i="7"/>
  <c r="AF2463" i="7"/>
  <c r="AG2463" i="7"/>
  <c r="AH2463" i="7"/>
  <c r="AH2449" i="7"/>
  <c r="AG2449" i="7"/>
  <c r="AF2449" i="7"/>
  <c r="AH2455" i="7"/>
  <c r="AF2455" i="7"/>
  <c r="AG2455" i="7"/>
  <c r="AG2476" i="7"/>
  <c r="AF2476" i="7"/>
  <c r="AH2476" i="7"/>
  <c r="AH2496" i="7"/>
  <c r="AG2496" i="7"/>
  <c r="AW2496" i="7"/>
  <c r="AX2496" i="7"/>
  <c r="AF2496" i="7"/>
  <c r="AG2345" i="7"/>
  <c r="AH2345" i="7"/>
  <c r="AF2345" i="7"/>
  <c r="AX2345" i="7"/>
  <c r="AW2345" i="7"/>
  <c r="AH2304" i="7"/>
  <c r="AG2304" i="7"/>
  <c r="AF2304" i="7"/>
  <c r="AG2289" i="7"/>
  <c r="AF2289" i="7"/>
  <c r="AH2289" i="7"/>
  <c r="AH2330" i="7"/>
  <c r="AF2330" i="7"/>
  <c r="AW2330" i="7"/>
  <c r="AX2330" i="7"/>
  <c r="AG2330" i="7"/>
  <c r="AH2318" i="7"/>
  <c r="AF2318" i="7"/>
  <c r="AG2318" i="7"/>
  <c r="AF2300" i="7"/>
  <c r="AG2300" i="7"/>
  <c r="AH2300" i="7"/>
  <c r="AW2255" i="7"/>
  <c r="AX2255" i="7"/>
  <c r="AF2255" i="7"/>
  <c r="AG2255" i="7"/>
  <c r="AH2255" i="7"/>
  <c r="AF2264" i="7"/>
  <c r="AW2264" i="7"/>
  <c r="AG2264" i="7"/>
  <c r="AX2264" i="7"/>
  <c r="AH2264" i="7"/>
  <c r="AH2246" i="7"/>
  <c r="AF2246" i="7"/>
  <c r="AG2246" i="7"/>
  <c r="AH2269" i="7"/>
  <c r="AF2269" i="7"/>
  <c r="AW2269" i="7"/>
  <c r="AG2269" i="7"/>
  <c r="AX2269" i="7"/>
  <c r="AF2218" i="7"/>
  <c r="AG2218" i="7"/>
  <c r="AH2218" i="7"/>
  <c r="AH2257" i="7"/>
  <c r="AF2257" i="7"/>
  <c r="AX2257" i="7"/>
  <c r="AG2257" i="7"/>
  <c r="AW2257" i="7"/>
  <c r="AF2215" i="7"/>
  <c r="AG2215" i="7"/>
  <c r="AH2215" i="7"/>
  <c r="AF2267" i="7"/>
  <c r="AG2267" i="7"/>
  <c r="AX2267" i="7"/>
  <c r="AH2267" i="7"/>
  <c r="AW2267" i="7"/>
  <c r="AH2143" i="7"/>
  <c r="AG2143" i="7"/>
  <c r="AF2143" i="7"/>
  <c r="AF2145" i="7"/>
  <c r="AG2145" i="7"/>
  <c r="AH2145" i="7"/>
  <c r="AF2187" i="7"/>
  <c r="AX2187" i="7"/>
  <c r="AG2187" i="7"/>
  <c r="AW2187" i="7"/>
  <c r="AH2187" i="7"/>
  <c r="AF2173" i="7"/>
  <c r="AG2173" i="7"/>
  <c r="AH2173" i="7"/>
  <c r="AH2137" i="7"/>
  <c r="AF2137" i="7"/>
  <c r="AG2137" i="7"/>
  <c r="AH2156" i="7"/>
  <c r="AF2156" i="7"/>
  <c r="AG2156" i="7"/>
  <c r="AF1933" i="7"/>
  <c r="AH1933" i="7"/>
  <c r="AG1933" i="7"/>
  <c r="AF1913" i="7"/>
  <c r="AG1913" i="7"/>
  <c r="AH1913" i="7"/>
  <c r="AG1911" i="7"/>
  <c r="AH1911" i="7"/>
  <c r="AF1911" i="7"/>
  <c r="AF1929" i="7"/>
  <c r="AH1929" i="7"/>
  <c r="AG1929" i="7"/>
  <c r="AW1956" i="7"/>
  <c r="AH1956" i="7"/>
  <c r="AF1956" i="7"/>
  <c r="AX1956" i="7"/>
  <c r="AG1956" i="7"/>
  <c r="AF1938" i="7"/>
  <c r="AG1938" i="7"/>
  <c r="AH1938" i="7"/>
  <c r="AH1935" i="7"/>
  <c r="AF1935" i="7"/>
  <c r="AG1935" i="7"/>
  <c r="AF1917" i="7"/>
  <c r="AG1917" i="7"/>
  <c r="AH1917" i="7"/>
  <c r="AF1963" i="7"/>
  <c r="AH1963" i="7"/>
  <c r="AG1963" i="7"/>
  <c r="AW1963" i="7"/>
  <c r="AX1963" i="7"/>
  <c r="X1458" i="7"/>
  <c r="X828" i="7"/>
  <c r="X2575" i="7"/>
  <c r="BP2575" i="7" s="1"/>
  <c r="BO2576" i="7"/>
  <c r="BO2649" i="7"/>
  <c r="BN2649" i="7"/>
  <c r="X2649" i="7"/>
  <c r="AC1440" i="7"/>
  <c r="AI1440" i="7" s="1"/>
  <c r="V1440" i="7"/>
  <c r="V1443" i="7"/>
  <c r="X1443" i="7" s="1"/>
  <c r="AC1441" i="7"/>
  <c r="AI1441" i="7" s="1"/>
  <c r="V1391" i="7"/>
  <c r="X1391" i="7" s="1"/>
  <c r="V1402" i="7"/>
  <c r="X1402" i="7" s="1"/>
  <c r="AC1379" i="7"/>
  <c r="V1435" i="7"/>
  <c r="AC1394" i="7"/>
  <c r="V1427" i="7"/>
  <c r="X1427" i="7" s="1"/>
  <c r="V1428" i="7"/>
  <c r="AC1430" i="7"/>
  <c r="V1414" i="7"/>
  <c r="X1414" i="7" s="1"/>
  <c r="AC1378" i="7"/>
  <c r="AC1385" i="7"/>
  <c r="AC1380" i="7"/>
  <c r="V1389" i="7"/>
  <c r="X1389" i="7" s="1"/>
  <c r="AC1429" i="7"/>
  <c r="V1415" i="7"/>
  <c r="X1415" i="7" s="1"/>
  <c r="AC1400" i="7"/>
  <c r="V1374" i="7"/>
  <c r="X1374" i="7" s="1"/>
  <c r="AC1374" i="7"/>
  <c r="AI1374" i="7" s="1"/>
  <c r="AC1438" i="7"/>
  <c r="V1434" i="7"/>
  <c r="X1434" i="7" s="1"/>
  <c r="AC1388" i="7"/>
  <c r="AC1427" i="7"/>
  <c r="V1400" i="7"/>
  <c r="X1400" i="7" s="1"/>
  <c r="V1410" i="7"/>
  <c r="X1410" i="7" s="1"/>
  <c r="AC1375" i="7"/>
  <c r="AC1387" i="7"/>
  <c r="V1408" i="7"/>
  <c r="V1426" i="7"/>
  <c r="AC1384" i="7"/>
  <c r="AC1411" i="7"/>
  <c r="AC1434" i="7"/>
  <c r="AC1432" i="7"/>
  <c r="V1438" i="7"/>
  <c r="V1422" i="7"/>
  <c r="X1422" i="7" s="1"/>
  <c r="V1430" i="7"/>
  <c r="V1431" i="7"/>
  <c r="X1431" i="7" s="1"/>
  <c r="AC1410" i="7"/>
  <c r="V1381" i="7"/>
  <c r="X1381" i="7" s="1"/>
  <c r="AC1417" i="7"/>
  <c r="V1380" i="7"/>
  <c r="X1380" i="7" s="1"/>
  <c r="AC1405" i="7"/>
  <c r="V1383" i="7"/>
  <c r="X1383" i="7" s="1"/>
  <c r="V1412" i="7"/>
  <c r="V1379" i="7"/>
  <c r="X1379" i="7" s="1"/>
  <c r="AC1403" i="7"/>
  <c r="V1388" i="7"/>
  <c r="X1388" i="7" s="1"/>
  <c r="AC1437" i="7"/>
  <c r="AC1381" i="7"/>
  <c r="AC1436" i="7"/>
  <c r="AC1414" i="7"/>
  <c r="V1424" i="7"/>
  <c r="AC1423" i="7"/>
  <c r="AC1404" i="7"/>
  <c r="V1417" i="7"/>
  <c r="X1417" i="7" s="1"/>
  <c r="V1390" i="7"/>
  <c r="X1390" i="7" s="1"/>
  <c r="AC1412" i="7"/>
  <c r="AC1397" i="7"/>
  <c r="V1403" i="7"/>
  <c r="X1403" i="7" s="1"/>
  <c r="V1394" i="7"/>
  <c r="X1394" i="7" s="1"/>
  <c r="V1376" i="7"/>
  <c r="X1376" i="7" s="1"/>
  <c r="AC1391" i="7"/>
  <c r="V1425" i="7"/>
  <c r="AC1383" i="7"/>
  <c r="AC1439" i="7"/>
  <c r="AI1439" i="7" s="1"/>
  <c r="V1399" i="7"/>
  <c r="X1399" i="7" s="1"/>
  <c r="AC1407" i="7"/>
  <c r="AC1425" i="7"/>
  <c r="AC1392" i="7"/>
  <c r="V1396" i="7"/>
  <c r="X1396" i="7" s="1"/>
  <c r="AC1402" i="7"/>
  <c r="AC1398" i="7"/>
  <c r="AC1416" i="7"/>
  <c r="AC1428" i="7"/>
  <c r="AC1424" i="7"/>
  <c r="AC1413" i="7"/>
  <c r="V1387" i="7"/>
  <c r="AC1426" i="7"/>
  <c r="V1416" i="7"/>
  <c r="X1416" i="7" s="1"/>
  <c r="V1423" i="7"/>
  <c r="X1423" i="7" s="1"/>
  <c r="V1439" i="7"/>
  <c r="X1439" i="7" s="1"/>
  <c r="V1397" i="7"/>
  <c r="X1397" i="7" s="1"/>
  <c r="AC1406" i="7"/>
  <c r="V1401" i="7"/>
  <c r="AC1382" i="7"/>
  <c r="AC1431" i="7"/>
  <c r="AC1435" i="7"/>
  <c r="AC1376" i="7"/>
  <c r="AC1422" i="7"/>
  <c r="V1377" i="7"/>
  <c r="X1377" i="7" s="1"/>
  <c r="V1393" i="7"/>
  <c r="X1393" i="7" s="1"/>
  <c r="V1433" i="7"/>
  <c r="V1385" i="7"/>
  <c r="V1395" i="7"/>
  <c r="X1395" i="7" s="1"/>
  <c r="AC1433" i="7"/>
  <c r="AC1401" i="7"/>
  <c r="V1406" i="7"/>
  <c r="X1406" i="7" s="1"/>
  <c r="V1404" i="7"/>
  <c r="X1404" i="7" s="1"/>
  <c r="V1384" i="7"/>
  <c r="X1384" i="7" s="1"/>
  <c r="AC1421" i="7"/>
  <c r="AC1377" i="7"/>
  <c r="AC1399" i="7"/>
  <c r="AC1408" i="7"/>
  <c r="AC1395" i="7"/>
  <c r="V1432" i="7"/>
  <c r="X1432" i="7" s="1"/>
  <c r="AC1390" i="7"/>
  <c r="V1407" i="7"/>
  <c r="X1407" i="7" s="1"/>
  <c r="V1409" i="7"/>
  <c r="V1436" i="7"/>
  <c r="X1436" i="7" s="1"/>
  <c r="V1413" i="7"/>
  <c r="X1413" i="7" s="1"/>
  <c r="V1382" i="7"/>
  <c r="X1382" i="7" s="1"/>
  <c r="AC1409" i="7"/>
  <c r="AC1415" i="7"/>
  <c r="V1429" i="7"/>
  <c r="V1437" i="7"/>
  <c r="AC1386" i="7"/>
  <c r="V1411" i="7"/>
  <c r="X1411" i="7" s="1"/>
  <c r="V1375" i="7"/>
  <c r="X1375" i="7" s="1"/>
  <c r="V1386" i="7"/>
  <c r="AC1393" i="7"/>
  <c r="AC1389" i="7"/>
  <c r="V1398" i="7"/>
  <c r="V1421" i="7"/>
  <c r="X1421" i="7" s="1"/>
  <c r="AC1396" i="7"/>
  <c r="V1405" i="7"/>
  <c r="X1405" i="7" s="1"/>
  <c r="V1378" i="7"/>
  <c r="X1378" i="7" s="1"/>
  <c r="V1441" i="7"/>
  <c r="AC1446" i="7"/>
  <c r="V1446" i="7"/>
  <c r="X1446" i="7" s="1"/>
  <c r="BP1446" i="7" s="1"/>
  <c r="AI1628" i="7"/>
  <c r="AI1630" i="7"/>
  <c r="AI1619" i="7"/>
  <c r="AI1636" i="7"/>
  <c r="AI1632" i="7"/>
  <c r="AI1625" i="7"/>
  <c r="AI1634" i="7"/>
  <c r="AI1631" i="7"/>
  <c r="AI1620" i="7"/>
  <c r="AI1622" i="7"/>
  <c r="AI1633" i="7"/>
  <c r="AI1618" i="7"/>
  <c r="AI1621" i="7"/>
  <c r="AI1623" i="7"/>
  <c r="AI1629" i="7"/>
  <c r="AI1627" i="7"/>
  <c r="AI1637" i="7"/>
  <c r="AI1617" i="7"/>
  <c r="AI1816" i="7"/>
  <c r="BO415" i="7"/>
  <c r="BN415" i="7"/>
  <c r="X415" i="7"/>
  <c r="BN425" i="7"/>
  <c r="BN414" i="7"/>
  <c r="BO414" i="7"/>
  <c r="BN420" i="7"/>
  <c r="BO420" i="7"/>
  <c r="AB204" i="7"/>
  <c r="U203" i="7"/>
  <c r="U179" i="7"/>
  <c r="U199" i="7"/>
  <c r="AB200" i="7"/>
  <c r="W167" i="7"/>
  <c r="AB199" i="7"/>
  <c r="U200" i="7"/>
  <c r="AB146" i="7"/>
  <c r="AB189" i="7"/>
  <c r="U192" i="7"/>
  <c r="AB164" i="7"/>
  <c r="U166" i="7"/>
  <c r="U197" i="7"/>
  <c r="U189" i="7"/>
  <c r="U191" i="7"/>
  <c r="U175" i="7"/>
  <c r="U176" i="7"/>
  <c r="AB186" i="7"/>
  <c r="AB176" i="7"/>
  <c r="AB148" i="7"/>
  <c r="AB203" i="7"/>
  <c r="AB161" i="7"/>
  <c r="AB167" i="7"/>
  <c r="U169" i="7"/>
  <c r="AB174" i="7"/>
  <c r="AB178" i="7"/>
  <c r="AB150" i="7"/>
  <c r="AB157" i="7"/>
  <c r="AB185" i="7"/>
  <c r="AB183" i="7"/>
  <c r="AB192" i="7"/>
  <c r="AB155" i="7"/>
  <c r="AB154" i="7"/>
  <c r="U178" i="7"/>
  <c r="AB145" i="7"/>
  <c r="AB142" i="7"/>
  <c r="U165" i="7"/>
  <c r="AB191" i="7"/>
  <c r="U167" i="7"/>
  <c r="U164" i="7"/>
  <c r="AB147" i="7"/>
  <c r="U168" i="7"/>
  <c r="AB171" i="7"/>
  <c r="AB139" i="7"/>
  <c r="AB196" i="7"/>
  <c r="W176" i="7"/>
  <c r="AB197" i="7"/>
  <c r="AB175" i="7"/>
  <c r="AB184" i="7"/>
  <c r="AB151" i="7"/>
  <c r="AB195" i="7"/>
  <c r="AB168" i="7"/>
  <c r="AB194" i="7"/>
  <c r="AB162" i="7"/>
  <c r="AB143" i="7"/>
  <c r="U185" i="7"/>
  <c r="U177" i="7"/>
  <c r="U188" i="7"/>
  <c r="AB173" i="7"/>
  <c r="U195" i="7"/>
  <c r="U184" i="7"/>
  <c r="U174" i="7"/>
  <c r="AB198" i="7"/>
  <c r="AB163" i="7"/>
  <c r="AB187" i="7"/>
  <c r="AB202" i="7"/>
  <c r="AB170" i="7"/>
  <c r="AB190" i="7"/>
  <c r="AB188" i="7"/>
  <c r="AB159" i="7"/>
  <c r="AB156" i="7"/>
  <c r="AB152" i="7"/>
  <c r="U172" i="7"/>
  <c r="U186" i="7"/>
  <c r="AB172" i="7"/>
  <c r="U196" i="7"/>
  <c r="AB138" i="7"/>
  <c r="AB153" i="7"/>
  <c r="AB177" i="7"/>
  <c r="U170" i="7"/>
  <c r="AB137" i="7"/>
  <c r="U183" i="7"/>
  <c r="X187" i="7" s="1"/>
  <c r="AB144" i="7"/>
  <c r="U171" i="7"/>
  <c r="AB141" i="7"/>
  <c r="U193" i="7"/>
  <c r="AB140" i="7"/>
  <c r="U190" i="7"/>
  <c r="AB193" i="7"/>
  <c r="AB166" i="7"/>
  <c r="U187" i="7"/>
  <c r="AB158" i="7"/>
  <c r="AB165" i="7"/>
  <c r="AD200" i="7"/>
  <c r="AD137" i="7"/>
  <c r="AE152" i="7"/>
  <c r="AE148" i="7"/>
  <c r="AE147" i="7"/>
  <c r="AE174" i="7"/>
  <c r="AD151" i="7"/>
  <c r="AE171" i="7"/>
  <c r="AE165" i="7"/>
  <c r="AD178" i="7"/>
  <c r="AD165" i="7"/>
  <c r="AE176" i="7"/>
  <c r="U173" i="7"/>
  <c r="AE142" i="7"/>
  <c r="AD197" i="7"/>
  <c r="AE183" i="7"/>
  <c r="AE197" i="7"/>
  <c r="AE192" i="7"/>
  <c r="AD154" i="7"/>
  <c r="AD141" i="7"/>
  <c r="AD196" i="7"/>
  <c r="AB160" i="7"/>
  <c r="AD169" i="7"/>
  <c r="AD188" i="7"/>
  <c r="AE195" i="7"/>
  <c r="AD167" i="7"/>
  <c r="AE191" i="7"/>
  <c r="AD162" i="7"/>
  <c r="AD149" i="7"/>
  <c r="AD153" i="7"/>
  <c r="AD156" i="7"/>
  <c r="AD192" i="7"/>
  <c r="AE172" i="7"/>
  <c r="AD160" i="7"/>
  <c r="AD177" i="7"/>
  <c r="AD138" i="7"/>
  <c r="AE143" i="7"/>
  <c r="AE200" i="7"/>
  <c r="AE139" i="7"/>
  <c r="AD145" i="7"/>
  <c r="AE158" i="7"/>
  <c r="AE169" i="7"/>
  <c r="AE177" i="7"/>
  <c r="AD171" i="7"/>
  <c r="AE194" i="7"/>
  <c r="AD185" i="7"/>
  <c r="AE188" i="7"/>
  <c r="AD189" i="7"/>
  <c r="AD199" i="7"/>
  <c r="AD187" i="7"/>
  <c r="AE163" i="7"/>
  <c r="AE137" i="7"/>
  <c r="AD164" i="7"/>
  <c r="AE190" i="7"/>
  <c r="AE145" i="7"/>
  <c r="AE178" i="7"/>
  <c r="AD139" i="7"/>
  <c r="AE157" i="7"/>
  <c r="AD157" i="7"/>
  <c r="AE198" i="7"/>
  <c r="AE156" i="7"/>
  <c r="AD152" i="7"/>
  <c r="AD198" i="7"/>
  <c r="AD150" i="7"/>
  <c r="AB149" i="7"/>
  <c r="AB169" i="7"/>
  <c r="U198" i="7"/>
  <c r="AE185" i="7"/>
  <c r="AD161" i="7"/>
  <c r="AE187" i="7"/>
  <c r="AD174" i="7"/>
  <c r="AE149" i="7"/>
  <c r="AD148" i="7"/>
  <c r="AE153" i="7"/>
  <c r="AE146" i="7"/>
  <c r="AD142" i="7"/>
  <c r="AE186" i="7"/>
  <c r="AE155" i="7"/>
  <c r="AD172" i="7"/>
  <c r="AD183" i="7"/>
  <c r="AD175" i="7"/>
  <c r="AE196" i="7"/>
  <c r="AD143" i="7"/>
  <c r="AE159" i="7"/>
  <c r="AD146" i="7"/>
  <c r="AD194" i="7"/>
  <c r="AD170" i="7"/>
  <c r="AE170" i="7"/>
  <c r="AD159" i="7"/>
  <c r="AD140" i="7"/>
  <c r="AD186" i="7"/>
  <c r="AE141" i="7"/>
  <c r="AE144" i="7"/>
  <c r="AE138" i="7"/>
  <c r="AE175" i="7"/>
  <c r="AE193" i="7"/>
  <c r="AD184" i="7"/>
  <c r="AE173" i="7"/>
  <c r="AE189" i="7"/>
  <c r="AD163" i="7"/>
  <c r="AE162" i="7"/>
  <c r="AD147" i="7"/>
  <c r="AE161" i="7"/>
  <c r="AD190" i="7"/>
  <c r="AE164" i="7"/>
  <c r="AE166" i="7"/>
  <c r="AD193" i="7"/>
  <c r="AE140" i="7"/>
  <c r="AE154" i="7"/>
  <c r="AE184" i="7"/>
  <c r="AE151" i="7"/>
  <c r="AD166" i="7"/>
  <c r="AE150" i="7"/>
  <c r="AD144" i="7"/>
  <c r="AE160" i="7"/>
  <c r="AD195" i="7"/>
  <c r="AD158" i="7"/>
  <c r="AE167" i="7"/>
  <c r="AD191" i="7"/>
  <c r="AD176" i="7"/>
  <c r="AE199" i="7"/>
  <c r="AD155" i="7"/>
  <c r="AD173" i="7"/>
  <c r="AD168" i="7"/>
  <c r="AE168" i="7"/>
  <c r="AB208" i="7"/>
  <c r="W200" i="7"/>
  <c r="W208" i="7"/>
  <c r="W199" i="7"/>
  <c r="AD208" i="7"/>
  <c r="U208" i="7"/>
  <c r="BO723" i="7"/>
  <c r="BN723" i="7"/>
  <c r="BO724" i="7"/>
  <c r="BN724" i="7"/>
  <c r="V740" i="7"/>
  <c r="X740" i="7" s="1"/>
  <c r="V702" i="7"/>
  <c r="X702" i="7" s="1"/>
  <c r="V717" i="7"/>
  <c r="X717" i="7" s="1"/>
  <c r="AC725" i="7"/>
  <c r="AC722" i="7"/>
  <c r="AI722" i="7" s="1"/>
  <c r="AC696" i="7"/>
  <c r="AI696" i="7" s="1"/>
  <c r="V709" i="7"/>
  <c r="X709" i="7" s="1"/>
  <c r="V698" i="7"/>
  <c r="X698" i="7" s="1"/>
  <c r="AC692" i="7"/>
  <c r="AI692" i="7" s="1"/>
  <c r="V735" i="7"/>
  <c r="X735" i="7" s="1"/>
  <c r="AC699" i="7"/>
  <c r="AC701" i="7"/>
  <c r="AI701" i="7" s="1"/>
  <c r="V714" i="7"/>
  <c r="X714" i="7" s="1"/>
  <c r="V705" i="7"/>
  <c r="AC683" i="7"/>
  <c r="AI683" i="7" s="1"/>
  <c r="AC715" i="7"/>
  <c r="AI715" i="7" s="1"/>
  <c r="AC703" i="7"/>
  <c r="AC695" i="7"/>
  <c r="AI695" i="7" s="1"/>
  <c r="V715" i="7"/>
  <c r="X715" i="7" s="1"/>
  <c r="V739" i="7"/>
  <c r="V695" i="7"/>
  <c r="X695" i="7" s="1"/>
  <c r="AC708" i="7"/>
  <c r="V691" i="7"/>
  <c r="X691" i="7" s="1"/>
  <c r="V687" i="7"/>
  <c r="X687" i="7" s="1"/>
  <c r="V725" i="7"/>
  <c r="X725" i="7" s="1"/>
  <c r="AC723" i="7"/>
  <c r="V706" i="7"/>
  <c r="V708" i="7"/>
  <c r="X708" i="7" s="1"/>
  <c r="AC739" i="7"/>
  <c r="AC735" i="7"/>
  <c r="AC736" i="7"/>
  <c r="AC698" i="7"/>
  <c r="V728" i="7"/>
  <c r="X728" i="7" s="1"/>
  <c r="V686" i="7"/>
  <c r="X686" i="7" s="1"/>
  <c r="AC730" i="7"/>
  <c r="V689" i="7"/>
  <c r="X689" i="7" s="1"/>
  <c r="AC691" i="7"/>
  <c r="V699" i="7"/>
  <c r="X699" i="7" s="1"/>
  <c r="AC712" i="7"/>
  <c r="AI712" i="7" s="1"/>
  <c r="V722" i="7"/>
  <c r="X722" i="7" s="1"/>
  <c r="V682" i="7"/>
  <c r="AC682" i="7"/>
  <c r="AI682" i="7" s="1"/>
  <c r="AC700" i="7"/>
  <c r="V734" i="7"/>
  <c r="X734" i="7" s="1"/>
  <c r="V685" i="7"/>
  <c r="X685" i="7" s="1"/>
  <c r="AC687" i="7"/>
  <c r="V748" i="7"/>
  <c r="X748" i="7" s="1"/>
  <c r="BQ748" i="7" s="1"/>
  <c r="BN745" i="7"/>
  <c r="BO745" i="7"/>
  <c r="AI2415" i="7"/>
  <c r="X1349" i="7"/>
  <c r="AG2489" i="7"/>
  <c r="AF2489" i="7"/>
  <c r="AW2489" i="7"/>
  <c r="AX2489" i="7"/>
  <c r="AH2489" i="7"/>
  <c r="AH2465" i="7"/>
  <c r="AF2465" i="7"/>
  <c r="AG2465" i="7"/>
  <c r="AH2486" i="7"/>
  <c r="AX2486" i="7"/>
  <c r="AG2486" i="7"/>
  <c r="AF2486" i="7"/>
  <c r="AW2486" i="7"/>
  <c r="AH2457" i="7"/>
  <c r="AF2457" i="7"/>
  <c r="AG2457" i="7"/>
  <c r="AG2448" i="7"/>
  <c r="AH2448" i="7"/>
  <c r="AF2448" i="7"/>
  <c r="AG2303" i="7"/>
  <c r="AH2303" i="7"/>
  <c r="AF2303" i="7"/>
  <c r="AG2337" i="7"/>
  <c r="AX2337" i="7"/>
  <c r="AW2337" i="7"/>
  <c r="AF2337" i="7"/>
  <c r="AH2337" i="7"/>
  <c r="AG2323" i="7"/>
  <c r="AF2323" i="7"/>
  <c r="AH2323" i="7"/>
  <c r="AG2313" i="7"/>
  <c r="AH2313" i="7"/>
  <c r="AF2313" i="7"/>
  <c r="AH2299" i="7"/>
  <c r="AF2299" i="7"/>
  <c r="AG2299" i="7"/>
  <c r="AF2316" i="7"/>
  <c r="AH2316" i="7"/>
  <c r="AG2316" i="7"/>
  <c r="AF2308" i="7"/>
  <c r="AH2308" i="7"/>
  <c r="AG2308" i="7"/>
  <c r="AH2301" i="7"/>
  <c r="AG2301" i="7"/>
  <c r="AF2301" i="7"/>
  <c r="AH2309" i="7"/>
  <c r="AF2309" i="7"/>
  <c r="AG2309" i="7"/>
  <c r="AH2285" i="7"/>
  <c r="AF2285" i="7"/>
  <c r="AG2285" i="7"/>
  <c r="AW2261" i="7"/>
  <c r="AF2261" i="7"/>
  <c r="AH2261" i="7"/>
  <c r="AX2261" i="7"/>
  <c r="AG2261" i="7"/>
  <c r="AG2245" i="7"/>
  <c r="AF2245" i="7"/>
  <c r="AH2245" i="7"/>
  <c r="AF2241" i="7"/>
  <c r="AH2241" i="7"/>
  <c r="AG2241" i="7"/>
  <c r="AF2227" i="7"/>
  <c r="AG2227" i="7"/>
  <c r="AH2227" i="7"/>
  <c r="AH2168" i="7"/>
  <c r="AF2168" i="7"/>
  <c r="AG2168" i="7"/>
  <c r="AG2193" i="7"/>
  <c r="AH2193" i="7"/>
  <c r="AF2193" i="7"/>
  <c r="AX2193" i="7"/>
  <c r="AW2193" i="7"/>
  <c r="AH2134" i="7"/>
  <c r="AF2134" i="7"/>
  <c r="AG2134" i="7"/>
  <c r="AF2172" i="7"/>
  <c r="AG1914" i="7"/>
  <c r="AF1914" i="7"/>
  <c r="AH1914" i="7"/>
  <c r="AH1904" i="7"/>
  <c r="AF1904" i="7"/>
  <c r="AG1904" i="7"/>
  <c r="AG1928" i="7"/>
  <c r="AH1928" i="7"/>
  <c r="AF1928" i="7"/>
  <c r="AH1907" i="7"/>
  <c r="AG1907" i="7"/>
  <c r="AF1907" i="7"/>
  <c r="AH1927" i="7"/>
  <c r="AG1927" i="7"/>
  <c r="AF1927" i="7"/>
  <c r="X2545" i="7"/>
  <c r="X1460" i="7"/>
  <c r="X1606" i="7"/>
  <c r="X2544" i="7"/>
  <c r="X1471" i="7"/>
  <c r="X1620" i="7"/>
  <c r="X1485" i="7"/>
  <c r="X1637" i="7"/>
  <c r="X2533" i="7"/>
  <c r="X2530" i="7"/>
  <c r="X1609" i="7"/>
  <c r="X1617" i="7"/>
  <c r="X1623" i="7"/>
  <c r="X2534" i="7"/>
  <c r="X1618" i="7"/>
  <c r="X2540" i="7"/>
  <c r="X516" i="7"/>
  <c r="BQ516" i="7" s="1"/>
  <c r="BN346" i="7"/>
  <c r="X2427" i="7"/>
  <c r="X2425" i="7"/>
  <c r="BN2572" i="7"/>
  <c r="BO2572" i="7"/>
  <c r="X2572" i="7"/>
  <c r="BN2408" i="7"/>
  <c r="BO2408" i="7"/>
  <c r="X2408" i="7"/>
  <c r="X1723" i="7"/>
  <c r="Y1741" i="7" s="1"/>
  <c r="X1654" i="7"/>
  <c r="X1662" i="7"/>
  <c r="X1660" i="7"/>
  <c r="X1652" i="7"/>
  <c r="X1665" i="7"/>
  <c r="X1663" i="7"/>
  <c r="X1653" i="7"/>
  <c r="X1661" i="7"/>
  <c r="X1650" i="7"/>
  <c r="X1648" i="7"/>
  <c r="X1658" i="7"/>
  <c r="X1656" i="7"/>
  <c r="X1657" i="7"/>
  <c r="AI1806" i="7"/>
  <c r="AI1759" i="7"/>
  <c r="AI1786" i="7"/>
  <c r="X1819" i="7"/>
  <c r="BP514" i="7"/>
  <c r="BQ514" i="7"/>
  <c r="BN663" i="7"/>
  <c r="BO663" i="7"/>
  <c r="BN432" i="7"/>
  <c r="BO432" i="7"/>
  <c r="S751" i="7"/>
  <c r="T751" i="7" s="1"/>
  <c r="U817" i="7"/>
  <c r="U814" i="7"/>
  <c r="AB815" i="7"/>
  <c r="W805" i="7"/>
  <c r="U815" i="7"/>
  <c r="W761" i="7"/>
  <c r="W792" i="7"/>
  <c r="W812" i="7"/>
  <c r="U766" i="7"/>
  <c r="AB819" i="7"/>
  <c r="W774" i="7"/>
  <c r="U803" i="7"/>
  <c r="AB761" i="7"/>
  <c r="AB800" i="7"/>
  <c r="AB759" i="7"/>
  <c r="AB774" i="7"/>
  <c r="AB806" i="7"/>
  <c r="U781" i="7"/>
  <c r="AB772" i="7"/>
  <c r="U788" i="7"/>
  <c r="AB773" i="7"/>
  <c r="AB765" i="7"/>
  <c r="W787" i="7"/>
  <c r="AB817" i="7"/>
  <c r="AB764" i="7"/>
  <c r="U805" i="7"/>
  <c r="AB801" i="7"/>
  <c r="AB809" i="7"/>
  <c r="U802" i="7"/>
  <c r="AB752" i="7"/>
  <c r="AB754" i="7"/>
  <c r="U787" i="7"/>
  <c r="U813" i="7"/>
  <c r="AB799" i="7"/>
  <c r="AB775" i="7"/>
  <c r="AB790" i="7"/>
  <c r="U808" i="7"/>
  <c r="AB789" i="7"/>
  <c r="U778" i="7"/>
  <c r="AB769" i="7"/>
  <c r="AB781" i="7"/>
  <c r="AB792" i="7"/>
  <c r="AB798" i="7"/>
  <c r="AB811" i="7"/>
  <c r="AB760" i="7"/>
  <c r="AB762" i="7"/>
  <c r="AB780" i="7"/>
  <c r="AB758" i="7"/>
  <c r="AB757" i="7"/>
  <c r="AB778" i="7"/>
  <c r="U812" i="7"/>
  <c r="AB779" i="7"/>
  <c r="U789" i="7"/>
  <c r="AB807" i="7"/>
  <c r="AB803" i="7"/>
  <c r="U790" i="7"/>
  <c r="U782" i="7"/>
  <c r="U811" i="7"/>
  <c r="U784" i="7"/>
  <c r="U792" i="7"/>
  <c r="AB753" i="7"/>
  <c r="AB788" i="7"/>
  <c r="AB766" i="7"/>
  <c r="AB813" i="7"/>
  <c r="U780" i="7"/>
  <c r="U791" i="7"/>
  <c r="AB805" i="7"/>
  <c r="AB804" i="7"/>
  <c r="U801" i="7"/>
  <c r="U807" i="7"/>
  <c r="AB787" i="7"/>
  <c r="U799" i="7"/>
  <c r="AB755" i="7"/>
  <c r="U779" i="7"/>
  <c r="U804" i="7"/>
  <c r="AB793" i="7"/>
  <c r="AB791" i="7"/>
  <c r="U810" i="7"/>
  <c r="U793" i="7"/>
  <c r="AB756" i="7"/>
  <c r="U809" i="7"/>
  <c r="AB767" i="7"/>
  <c r="AB782" i="7"/>
  <c r="AB784" i="7"/>
  <c r="U785" i="7"/>
  <c r="AB768" i="7"/>
  <c r="U798" i="7"/>
  <c r="AB785" i="7"/>
  <c r="AB783" i="7"/>
  <c r="AB802" i="7"/>
  <c r="AD814" i="7"/>
  <c r="AD811" i="7"/>
  <c r="AD774" i="7"/>
  <c r="AE801" i="7"/>
  <c r="U786" i="7"/>
  <c r="AB777" i="7"/>
  <c r="U806" i="7"/>
  <c r="U783" i="7"/>
  <c r="AD759" i="7"/>
  <c r="AE757" i="7"/>
  <c r="AD798" i="7"/>
  <c r="AD769" i="7"/>
  <c r="AE773" i="7"/>
  <c r="AE803" i="7"/>
  <c r="AE774" i="7"/>
  <c r="AD756" i="7"/>
  <c r="AD770" i="7"/>
  <c r="AD758" i="7"/>
  <c r="AD780" i="7"/>
  <c r="AD785" i="7"/>
  <c r="AB812" i="7"/>
  <c r="AD762" i="7"/>
  <c r="AE767" i="7"/>
  <c r="AE804" i="7"/>
  <c r="AE784" i="7"/>
  <c r="AD815" i="7"/>
  <c r="AE805" i="7"/>
  <c r="AD786" i="7"/>
  <c r="AD800" i="7"/>
  <c r="AE788" i="7"/>
  <c r="AE802" i="7"/>
  <c r="AE786" i="7"/>
  <c r="AD768" i="7"/>
  <c r="AE752" i="7"/>
  <c r="AB776" i="7"/>
  <c r="AB808" i="7"/>
  <c r="AE813" i="7"/>
  <c r="AD754" i="7"/>
  <c r="AE811" i="7"/>
  <c r="AE782" i="7"/>
  <c r="AD764" i="7"/>
  <c r="AE756" i="7"/>
  <c r="AE779" i="7"/>
  <c r="AE754" i="7"/>
  <c r="AD792" i="7"/>
  <c r="AE776" i="7"/>
  <c r="AD809" i="7"/>
  <c r="AB770" i="7"/>
  <c r="AE814" i="7"/>
  <c r="U800" i="7"/>
  <c r="AB763" i="7"/>
  <c r="AB771" i="7"/>
  <c r="AE815" i="7"/>
  <c r="AD753" i="7"/>
  <c r="AD790" i="7"/>
  <c r="AE771" i="7"/>
  <c r="AD812" i="7"/>
  <c r="AE806" i="7"/>
  <c r="AD799" i="7"/>
  <c r="AE808" i="7"/>
  <c r="AE800" i="7"/>
  <c r="AE775" i="7"/>
  <c r="AD807" i="7"/>
  <c r="AD791" i="7"/>
  <c r="AD781" i="7"/>
  <c r="AE769" i="7"/>
  <c r="AD763" i="7"/>
  <c r="AE790" i="7"/>
  <c r="AD772" i="7"/>
  <c r="AE764" i="7"/>
  <c r="AD789" i="7"/>
  <c r="AE809" i="7"/>
  <c r="AE783" i="7"/>
  <c r="AE758" i="7"/>
  <c r="AD782" i="7"/>
  <c r="AD757" i="7"/>
  <c r="AE759" i="7"/>
  <c r="AE781" i="7"/>
  <c r="AD767" i="7"/>
  <c r="AD778" i="7"/>
  <c r="AD810" i="7"/>
  <c r="AD783" i="7"/>
  <c r="AD801" i="7"/>
  <c r="AE785" i="7"/>
  <c r="AD779" i="7"/>
  <c r="AD766" i="7"/>
  <c r="AE791" i="7"/>
  <c r="AD760" i="7"/>
  <c r="AE793" i="7"/>
  <c r="AD806" i="7"/>
  <c r="AD784" i="7"/>
  <c r="AE768" i="7"/>
  <c r="AD773" i="7"/>
  <c r="AE792" i="7"/>
  <c r="AB810" i="7"/>
  <c r="AD804" i="7"/>
  <c r="AE812" i="7"/>
  <c r="AD793" i="7"/>
  <c r="AD765" i="7"/>
  <c r="AE753" i="7"/>
  <c r="AD775" i="7"/>
  <c r="AE807" i="7"/>
  <c r="AE778" i="7"/>
  <c r="AE799" i="7"/>
  <c r="AE770" i="7"/>
  <c r="AD752" i="7"/>
  <c r="AE765" i="7"/>
  <c r="AE798" i="7"/>
  <c r="AD776" i="7"/>
  <c r="AE760" i="7"/>
  <c r="AD803" i="7"/>
  <c r="AD813" i="7"/>
  <c r="AD761" i="7"/>
  <c r="AE766" i="7"/>
  <c r="AE789" i="7"/>
  <c r="AD787" i="7"/>
  <c r="AB786" i="7"/>
  <c r="AE780" i="7"/>
  <c r="AE810" i="7"/>
  <c r="AD788" i="7"/>
  <c r="AD771" i="7"/>
  <c r="AE772" i="7"/>
  <c r="AD802" i="7"/>
  <c r="AD808" i="7"/>
  <c r="AD805" i="7"/>
  <c r="AE761" i="7"/>
  <c r="AE755" i="7"/>
  <c r="AD777" i="7"/>
  <c r="AE762" i="7"/>
  <c r="AE777" i="7"/>
  <c r="AE763" i="7"/>
  <c r="AD755" i="7"/>
  <c r="AE787" i="7"/>
  <c r="W775" i="7"/>
  <c r="W823" i="7"/>
  <c r="AB823" i="7"/>
  <c r="AD823" i="7"/>
  <c r="U823" i="7"/>
  <c r="BO734" i="7"/>
  <c r="BN734" i="7"/>
  <c r="BO730" i="7"/>
  <c r="BN730" i="7"/>
  <c r="BN2492" i="7"/>
  <c r="BO2492" i="7"/>
  <c r="AI1335" i="7"/>
  <c r="X1348" i="7"/>
  <c r="AW2481" i="7"/>
  <c r="AF2481" i="7"/>
  <c r="AG2481" i="7"/>
  <c r="AH2481" i="7"/>
  <c r="AX2481" i="7"/>
  <c r="AG2458" i="7"/>
  <c r="AH2458" i="7"/>
  <c r="AF2458" i="7"/>
  <c r="AG2436" i="7"/>
  <c r="AH2436" i="7"/>
  <c r="AF2436" i="7"/>
  <c r="AX2490" i="7"/>
  <c r="AF2490" i="7"/>
  <c r="AH2490" i="7"/>
  <c r="AW2490" i="7"/>
  <c r="AG2490" i="7"/>
  <c r="AG2447" i="7"/>
  <c r="AH2447" i="7"/>
  <c r="AF2447" i="7"/>
  <c r="AH2484" i="7"/>
  <c r="AW2484" i="7"/>
  <c r="AF2484" i="7"/>
  <c r="AX2484" i="7"/>
  <c r="AG2484" i="7"/>
  <c r="AH2453" i="7"/>
  <c r="AF2453" i="7"/>
  <c r="AG2453" i="7"/>
  <c r="AW2333" i="7"/>
  <c r="AX2333" i="7"/>
  <c r="AG2333" i="7"/>
  <c r="AH2333" i="7"/>
  <c r="AF2333" i="7"/>
  <c r="AF2315" i="7"/>
  <c r="AG2315" i="7"/>
  <c r="AH2315" i="7"/>
  <c r="AF2335" i="7"/>
  <c r="AH2335" i="7"/>
  <c r="AG2335" i="7"/>
  <c r="AW2335" i="7"/>
  <c r="AX2335" i="7"/>
  <c r="AG2302" i="7"/>
  <c r="AH2302" i="7"/>
  <c r="AF2302" i="7"/>
  <c r="AF2340" i="7"/>
  <c r="AG2310" i="7"/>
  <c r="AH2310" i="7"/>
  <c r="AF2310" i="7"/>
  <c r="AG2296" i="7"/>
  <c r="AH2296" i="7"/>
  <c r="AF2296" i="7"/>
  <c r="AH2322" i="7"/>
  <c r="AG2322" i="7"/>
  <c r="AF2322" i="7"/>
  <c r="AG2293" i="7"/>
  <c r="AH2293" i="7"/>
  <c r="AF2293" i="7"/>
  <c r="AG2208" i="7"/>
  <c r="AH2208" i="7"/>
  <c r="AF2208" i="7"/>
  <c r="AG2213" i="7"/>
  <c r="AH2213" i="7"/>
  <c r="AF2213" i="7"/>
  <c r="AG2222" i="7"/>
  <c r="AH2222" i="7"/>
  <c r="AF2222" i="7"/>
  <c r="AX2270" i="7"/>
  <c r="AG2270" i="7"/>
  <c r="AW2270" i="7"/>
  <c r="AF2270" i="7"/>
  <c r="AH2270" i="7"/>
  <c r="AG2233" i="7"/>
  <c r="AF2233" i="7"/>
  <c r="AH2233" i="7"/>
  <c r="AF2232" i="7"/>
  <c r="AH2232" i="7"/>
  <c r="AG2232" i="7"/>
  <c r="AG2265" i="7"/>
  <c r="AH2265" i="7"/>
  <c r="AW2265" i="7"/>
  <c r="AF2265" i="7"/>
  <c r="AX2265" i="7"/>
  <c r="AH2229" i="7"/>
  <c r="AG2229" i="7"/>
  <c r="AF2229" i="7"/>
  <c r="AG2214" i="7"/>
  <c r="AF2214" i="7"/>
  <c r="AH2214" i="7"/>
  <c r="AG2219" i="7"/>
  <c r="AH2219" i="7"/>
  <c r="AF2219" i="7"/>
  <c r="AG2146" i="7"/>
  <c r="AF2136" i="7"/>
  <c r="AG2136" i="7"/>
  <c r="AH2136" i="7"/>
  <c r="AH2130" i="7"/>
  <c r="AF2130" i="7"/>
  <c r="AG2130" i="7"/>
  <c r="AG2183" i="7"/>
  <c r="AW2183" i="7"/>
  <c r="AF2183" i="7"/>
  <c r="AX2183" i="7"/>
  <c r="AH2183" i="7"/>
  <c r="AH2139" i="7"/>
  <c r="AF2139" i="7"/>
  <c r="AG2139" i="7"/>
  <c r="AG2152" i="7"/>
  <c r="AH2152" i="7"/>
  <c r="AF2152" i="7"/>
  <c r="AF2149" i="7"/>
  <c r="AG2149" i="7"/>
  <c r="AH2149" i="7"/>
  <c r="AH2177" i="7"/>
  <c r="AF2177" i="7"/>
  <c r="AG2177" i="7"/>
  <c r="AG2191" i="7"/>
  <c r="AH2161" i="7"/>
  <c r="AG2161" i="7"/>
  <c r="AF2161" i="7"/>
  <c r="AG1958" i="7"/>
  <c r="AX1958" i="7"/>
  <c r="AF1958" i="7"/>
  <c r="AH1958" i="7"/>
  <c r="AW1958" i="7"/>
  <c r="AX1962" i="7"/>
  <c r="AF1962" i="7"/>
  <c r="AW1962" i="7"/>
  <c r="AG1962" i="7"/>
  <c r="AH1962" i="7"/>
  <c r="AF1908" i="7"/>
  <c r="AH1908" i="7"/>
  <c r="AG1908" i="7"/>
  <c r="AG1940" i="7"/>
  <c r="AF1940" i="7"/>
  <c r="AH1940" i="7"/>
  <c r="AF1922" i="7"/>
  <c r="AG1922" i="7"/>
  <c r="AH1922" i="7"/>
  <c r="AF1960" i="7"/>
  <c r="AG1960" i="7"/>
  <c r="AX1960" i="7"/>
  <c r="AH1960" i="7"/>
  <c r="AW1960" i="7"/>
  <c r="AG1957" i="7"/>
  <c r="AW1957" i="7"/>
  <c r="AH1957" i="7"/>
  <c r="AX1957" i="7"/>
  <c r="AF1957" i="7"/>
  <c r="BP1590" i="7"/>
  <c r="BO653" i="7"/>
  <c r="BN653" i="7"/>
  <c r="AF2577" i="7"/>
  <c r="AX2577" i="7"/>
  <c r="AH2577" i="7"/>
  <c r="AW2577" i="7"/>
  <c r="AG2577" i="7"/>
  <c r="AH355" i="7"/>
  <c r="AG355" i="7"/>
  <c r="AW355" i="7"/>
  <c r="AF355" i="7"/>
  <c r="AX355" i="7"/>
  <c r="X1741" i="7"/>
  <c r="AX2195" i="7"/>
  <c r="AW2195" i="7"/>
  <c r="AH2195" i="7"/>
  <c r="AF2195" i="7"/>
  <c r="AG2195" i="7"/>
  <c r="AG1366" i="7"/>
  <c r="AX1366" i="7"/>
  <c r="AF1366" i="7"/>
  <c r="AH1366" i="7"/>
  <c r="AW1366" i="7"/>
  <c r="BN651" i="7"/>
  <c r="BO651" i="7"/>
  <c r="AF1209" i="7"/>
  <c r="AX1209" i="7"/>
  <c r="AW1209" i="7"/>
  <c r="AG1209" i="7"/>
  <c r="AH1209" i="7"/>
  <c r="AW1212" i="7"/>
  <c r="AX1212" i="7"/>
  <c r="AF1212" i="7"/>
  <c r="AH1212" i="7"/>
  <c r="AG1212" i="7"/>
  <c r="AG2505" i="7"/>
  <c r="AF2505" i="7"/>
  <c r="AH2505" i="7"/>
  <c r="BN356" i="7"/>
  <c r="BO356" i="7"/>
  <c r="AF1893" i="7"/>
  <c r="AX1893" i="7"/>
  <c r="AG1893" i="7"/>
  <c r="AW1893" i="7"/>
  <c r="AH1893" i="7"/>
  <c r="AX2423" i="7"/>
  <c r="AG2423" i="7"/>
  <c r="AF2423" i="7"/>
  <c r="AW2423" i="7"/>
  <c r="AH2423" i="7"/>
  <c r="AC283" i="7"/>
  <c r="AI283" i="7" s="1"/>
  <c r="AC267" i="7"/>
  <c r="V269" i="7"/>
  <c r="AC265" i="7"/>
  <c r="V252" i="7"/>
  <c r="X252" i="7" s="1"/>
  <c r="AC243" i="7"/>
  <c r="V221" i="7"/>
  <c r="V225" i="7"/>
  <c r="X225" i="7" s="1"/>
  <c r="AC240" i="7"/>
  <c r="AC236" i="7"/>
  <c r="V223" i="7"/>
  <c r="X223" i="7" s="1"/>
  <c r="AC260" i="7"/>
  <c r="V236" i="7"/>
  <c r="X236" i="7" s="1"/>
  <c r="AC245" i="7"/>
  <c r="AC248" i="7"/>
  <c r="V245" i="7"/>
  <c r="X245" i="7" s="1"/>
  <c r="V270" i="7"/>
  <c r="V248" i="7"/>
  <c r="AC266" i="7"/>
  <c r="V234" i="7"/>
  <c r="V268" i="7"/>
  <c r="AC263" i="7"/>
  <c r="V272" i="7"/>
  <c r="V246" i="7"/>
  <c r="V233" i="7"/>
  <c r="AC270" i="7"/>
  <c r="AC242" i="7"/>
  <c r="AC213" i="7"/>
  <c r="AC275" i="7"/>
  <c r="V227" i="7"/>
  <c r="V232" i="7"/>
  <c r="AC231" i="7"/>
  <c r="AC234" i="7"/>
  <c r="V250" i="7"/>
  <c r="V251" i="7"/>
  <c r="X251" i="7" s="1"/>
  <c r="V241" i="7"/>
  <c r="AC216" i="7"/>
  <c r="AC230" i="7"/>
  <c r="V273" i="7"/>
  <c r="AC259" i="7"/>
  <c r="AC227" i="7"/>
  <c r="V244" i="7"/>
  <c r="X244" i="7" s="1"/>
  <c r="V237" i="7"/>
  <c r="AC238" i="7"/>
  <c r="AC241" i="7"/>
  <c r="AC271" i="7"/>
  <c r="AC219" i="7"/>
  <c r="V260" i="7"/>
  <c r="AC218" i="7"/>
  <c r="AC272" i="7"/>
  <c r="AC212" i="7"/>
  <c r="AI212" i="7" s="1"/>
  <c r="V238" i="7"/>
  <c r="X238" i="7" s="1"/>
  <c r="V220" i="7"/>
  <c r="X220" i="7" s="1"/>
  <c r="AC237" i="7"/>
  <c r="V262" i="7"/>
  <c r="V235" i="7"/>
  <c r="AC215" i="7"/>
  <c r="V219" i="7"/>
  <c r="V249" i="7"/>
  <c r="V218" i="7"/>
  <c r="X218" i="7" s="1"/>
  <c r="AC239" i="7"/>
  <c r="AC232" i="7"/>
  <c r="AC228" i="7"/>
  <c r="V222" i="7"/>
  <c r="X222" i="7" s="1"/>
  <c r="V216" i="7"/>
  <c r="AC226" i="7"/>
  <c r="AC253" i="7"/>
  <c r="AC250" i="7"/>
  <c r="AC246" i="7"/>
  <c r="V271" i="7"/>
  <c r="V242" i="7"/>
  <c r="V266" i="7"/>
  <c r="AC229" i="7"/>
  <c r="AC225" i="7"/>
  <c r="AC251" i="7"/>
  <c r="AC224" i="7"/>
  <c r="AC222" i="7"/>
  <c r="V275" i="7"/>
  <c r="V213" i="7"/>
  <c r="AC235" i="7"/>
  <c r="AC264" i="7"/>
  <c r="AC273" i="7"/>
  <c r="AC269" i="7"/>
  <c r="V212" i="7"/>
  <c r="X212" i="7" s="1"/>
  <c r="AC261" i="7"/>
  <c r="V226" i="7"/>
  <c r="V243" i="7"/>
  <c r="AC244" i="7"/>
  <c r="AC221" i="7"/>
  <c r="AC274" i="7"/>
  <c r="V229" i="7"/>
  <c r="V214" i="7"/>
  <c r="Y214" i="7" s="1"/>
  <c r="V253" i="7"/>
  <c r="X253" i="7" s="1"/>
  <c r="V259" i="7"/>
  <c r="AC223" i="7"/>
  <c r="AC217" i="7"/>
  <c r="AC249" i="7"/>
  <c r="V224" i="7"/>
  <c r="V265" i="7"/>
  <c r="AC214" i="7"/>
  <c r="V228" i="7"/>
  <c r="X228" i="7" s="1"/>
  <c r="V215" i="7"/>
  <c r="V247" i="7"/>
  <c r="V217" i="7"/>
  <c r="X217" i="7" s="1"/>
  <c r="AC262" i="7"/>
  <c r="V264" i="7"/>
  <c r="V231" i="7"/>
  <c r="V258" i="7"/>
  <c r="X258" i="7" s="1"/>
  <c r="V263" i="7"/>
  <c r="AC233" i="7"/>
  <c r="AC258" i="7"/>
  <c r="AI258" i="7" s="1"/>
  <c r="V277" i="7"/>
  <c r="AC220" i="7"/>
  <c r="V274" i="7"/>
  <c r="AC282" i="7"/>
  <c r="V261" i="7"/>
  <c r="V230" i="7"/>
  <c r="V282" i="7"/>
  <c r="X282" i="7" s="1"/>
  <c r="V283" i="7"/>
  <c r="AC252" i="7"/>
  <c r="AI252" i="7" s="1"/>
  <c r="V267" i="7"/>
  <c r="V281" i="7"/>
  <c r="X281" i="7" s="1"/>
  <c r="AC280" i="7"/>
  <c r="AI280" i="7" s="1"/>
  <c r="V280" i="7"/>
  <c r="X280" i="7" s="1"/>
  <c r="AC268" i="7"/>
  <c r="AC278" i="7"/>
  <c r="AI278" i="7" s="1"/>
  <c r="AC276" i="7"/>
  <c r="V278" i="7"/>
  <c r="X278" i="7" s="1"/>
  <c r="AC281" i="7"/>
  <c r="AI281" i="7" s="1"/>
  <c r="AC279" i="7"/>
  <c r="V240" i="7"/>
  <c r="V276" i="7"/>
  <c r="AC277" i="7"/>
  <c r="AI277" i="7" s="1"/>
  <c r="AC247" i="7"/>
  <c r="V239" i="7"/>
  <c r="X239" i="7" s="1"/>
  <c r="V279" i="7"/>
  <c r="AW1440" i="7"/>
  <c r="AX1440" i="7"/>
  <c r="AH1440" i="7"/>
  <c r="AG1440" i="7"/>
  <c r="AF1440" i="7"/>
  <c r="AH1365" i="7"/>
  <c r="AG1365" i="7"/>
  <c r="AX1365" i="7"/>
  <c r="AW1365" i="7"/>
  <c r="AF1365" i="7"/>
  <c r="AG433" i="7"/>
  <c r="AW433" i="7"/>
  <c r="AX433" i="7"/>
  <c r="AF433" i="7"/>
  <c r="AH433" i="7"/>
  <c r="BO666" i="7"/>
  <c r="BN666" i="7"/>
  <c r="AG2122" i="7"/>
  <c r="AF2122" i="7"/>
  <c r="AH2122" i="7"/>
  <c r="AW2122" i="7"/>
  <c r="AX2122" i="7"/>
  <c r="AF2346" i="7"/>
  <c r="AX2346" i="7"/>
  <c r="AH2346" i="7"/>
  <c r="AG2346" i="7"/>
  <c r="AW2346" i="7"/>
  <c r="AG1052" i="7"/>
  <c r="AF1969" i="7"/>
  <c r="AX1969" i="7"/>
  <c r="AW1969" i="7"/>
  <c r="AH1969" i="7"/>
  <c r="AG1969" i="7"/>
  <c r="AH1515" i="7"/>
  <c r="AW1515" i="7"/>
  <c r="AX1515" i="7"/>
  <c r="AG1515" i="7"/>
  <c r="AF1515" i="7"/>
  <c r="BO659" i="7"/>
  <c r="BN659" i="7"/>
  <c r="AX1211" i="7"/>
  <c r="AH1211" i="7"/>
  <c r="AF1211" i="7"/>
  <c r="AW1211" i="7"/>
  <c r="AG1211" i="7"/>
  <c r="AF1051" i="7"/>
  <c r="AW1051" i="7"/>
  <c r="AG1051" i="7"/>
  <c r="AX1051" i="7"/>
  <c r="AH1051" i="7"/>
  <c r="AX354" i="7"/>
  <c r="AG354" i="7"/>
  <c r="AH354" i="7"/>
  <c r="AF354" i="7"/>
  <c r="AW354" i="7"/>
  <c r="BN652" i="7"/>
  <c r="AG1819" i="7"/>
  <c r="AX1819" i="7"/>
  <c r="AF1819" i="7"/>
  <c r="AI1819" i="7"/>
  <c r="AW1819" i="7"/>
  <c r="AH1819" i="7"/>
  <c r="AF2422" i="7"/>
  <c r="AW2422" i="7"/>
  <c r="AX2422" i="7"/>
  <c r="AG2422" i="7"/>
  <c r="AH2422" i="7"/>
  <c r="AW2271" i="7"/>
  <c r="AF2271" i="7"/>
  <c r="AH2271" i="7"/>
  <c r="AG2271" i="7"/>
  <c r="AX2271" i="7"/>
  <c r="AX817" i="7"/>
  <c r="AH817" i="7"/>
  <c r="AG817" i="7"/>
  <c r="AW817" i="7"/>
  <c r="AF817" i="7"/>
  <c r="AW592" i="7"/>
  <c r="AH592" i="7"/>
  <c r="AF592" i="7"/>
  <c r="AG592" i="7"/>
  <c r="AX592" i="7"/>
  <c r="AW1591" i="7"/>
  <c r="AH1591" i="7"/>
  <c r="AX1591" i="7"/>
  <c r="AF1591" i="7"/>
  <c r="AG1591" i="7"/>
  <c r="AX594" i="7"/>
  <c r="AH2576" i="7"/>
  <c r="AX2576" i="7"/>
  <c r="AF2576" i="7"/>
  <c r="AI2576" i="7"/>
  <c r="AG2576" i="7"/>
  <c r="AW2576" i="7"/>
  <c r="AX2653" i="7"/>
  <c r="AW2653" i="7"/>
  <c r="AG2653" i="7"/>
  <c r="AF2653" i="7"/>
  <c r="AH2653" i="7"/>
  <c r="AH281" i="7"/>
  <c r="AG281" i="7"/>
  <c r="AF281" i="7"/>
  <c r="BO338" i="7"/>
  <c r="BN338" i="7"/>
  <c r="BO664" i="7"/>
  <c r="BN664" i="7"/>
  <c r="AW432" i="7"/>
  <c r="AH432" i="7"/>
  <c r="AF432" i="7"/>
  <c r="AG432" i="7"/>
  <c r="AX432" i="7"/>
  <c r="V88" i="7"/>
  <c r="X88" i="7" s="1"/>
  <c r="V89" i="7"/>
  <c r="V78" i="7"/>
  <c r="X78" i="7" s="1"/>
  <c r="AC69" i="7"/>
  <c r="V97" i="7"/>
  <c r="X97" i="7" s="1"/>
  <c r="V116" i="7"/>
  <c r="X116" i="7" s="1"/>
  <c r="V80" i="7"/>
  <c r="X80" i="7" s="1"/>
  <c r="V64" i="7"/>
  <c r="X64" i="7" s="1"/>
  <c r="V123" i="7"/>
  <c r="X123" i="7" s="1"/>
  <c r="AC62" i="7"/>
  <c r="AC83" i="7"/>
  <c r="AI83" i="7" s="1"/>
  <c r="AC65" i="7"/>
  <c r="AC115" i="7"/>
  <c r="AI115" i="7" s="1"/>
  <c r="V103" i="7"/>
  <c r="X103" i="7" s="1"/>
  <c r="AC64" i="7"/>
  <c r="V101" i="7"/>
  <c r="X101" i="7" s="1"/>
  <c r="V118" i="7"/>
  <c r="X118" i="7" s="1"/>
  <c r="V90" i="7"/>
  <c r="X90" i="7" s="1"/>
  <c r="AC82" i="7"/>
  <c r="AI82" i="7" s="1"/>
  <c r="V122" i="7"/>
  <c r="X122" i="7" s="1"/>
  <c r="V96" i="7"/>
  <c r="X96" i="7" s="1"/>
  <c r="AC98" i="7"/>
  <c r="AI98" i="7" s="1"/>
  <c r="V81" i="7"/>
  <c r="X81" i="7" s="1"/>
  <c r="AC93" i="7"/>
  <c r="AI93" i="7" s="1"/>
  <c r="AC77" i="7"/>
  <c r="AC89" i="7"/>
  <c r="AI89" i="7" s="1"/>
  <c r="V124" i="7"/>
  <c r="X124" i="7" s="1"/>
  <c r="AC114" i="7"/>
  <c r="AI114" i="7" s="1"/>
  <c r="AC88" i="7"/>
  <c r="AI88" i="7" s="1"/>
  <c r="AC110" i="7"/>
  <c r="AI110" i="7" s="1"/>
  <c r="V126" i="7"/>
  <c r="X126" i="7" s="1"/>
  <c r="V102" i="7"/>
  <c r="X102" i="7" s="1"/>
  <c r="V133" i="7"/>
  <c r="X133" i="7" s="1"/>
  <c r="BQ133" i="7" s="1"/>
  <c r="AF590" i="7"/>
  <c r="AX590" i="7"/>
  <c r="AG590" i="7"/>
  <c r="AW590" i="7"/>
  <c r="AH590" i="7"/>
  <c r="AX896" i="7"/>
  <c r="AF896" i="7"/>
  <c r="AH896" i="7"/>
  <c r="AW896" i="7"/>
  <c r="AG896" i="7"/>
  <c r="AF2504" i="7"/>
  <c r="AH2504" i="7"/>
  <c r="AG2504" i="7"/>
  <c r="BN348" i="7"/>
  <c r="BO348" i="7"/>
  <c r="AH2197" i="7"/>
  <c r="AF2197" i="7"/>
  <c r="AW2197" i="7"/>
  <c r="AX2197" i="7"/>
  <c r="AG2197" i="7"/>
  <c r="AG591" i="7"/>
  <c r="AF591" i="7"/>
  <c r="AX591" i="7"/>
  <c r="AH591" i="7"/>
  <c r="AW591" i="7"/>
  <c r="AI1286" i="7"/>
  <c r="AW1286" i="7"/>
  <c r="AF1286" i="7"/>
  <c r="AH1286" i="7"/>
  <c r="AX1286" i="7"/>
  <c r="AG1286" i="7"/>
  <c r="AH895" i="7"/>
  <c r="AG895" i="7"/>
  <c r="AF895" i="7"/>
  <c r="AW895" i="7"/>
  <c r="AX895" i="7"/>
  <c r="BO278" i="7"/>
  <c r="BN278" i="7"/>
  <c r="AH667" i="7"/>
  <c r="AG667" i="7"/>
  <c r="AW667" i="7"/>
  <c r="AX667" i="7"/>
  <c r="AF667" i="7"/>
  <c r="AI512" i="7"/>
  <c r="AH512" i="7"/>
  <c r="AW512" i="7"/>
  <c r="AX512" i="7"/>
  <c r="AF512" i="7"/>
  <c r="AG512" i="7"/>
  <c r="AG2575" i="7"/>
  <c r="AX2575" i="7"/>
  <c r="AF2575" i="7"/>
  <c r="AW2575" i="7"/>
  <c r="AH2575" i="7"/>
  <c r="AG1670" i="7"/>
  <c r="AH1670" i="7"/>
  <c r="AF1670" i="7"/>
  <c r="AG436" i="7"/>
  <c r="AF436" i="7"/>
  <c r="AH436" i="7"/>
  <c r="AG2656" i="7"/>
  <c r="AH2656" i="7"/>
  <c r="AF2656" i="7"/>
  <c r="X1667" i="7"/>
  <c r="AG1667" i="7"/>
  <c r="AW1667" i="7"/>
  <c r="AF1667" i="7"/>
  <c r="AH1667" i="7"/>
  <c r="AX1667" i="7"/>
  <c r="AW356" i="7"/>
  <c r="AG356" i="7"/>
  <c r="AH356" i="7"/>
  <c r="AX356" i="7"/>
  <c r="AF356" i="7"/>
  <c r="AW203" i="7"/>
  <c r="AX203" i="7"/>
  <c r="AF203" i="7"/>
  <c r="AH203" i="7"/>
  <c r="AG203" i="7"/>
  <c r="AG741" i="7"/>
  <c r="AX741" i="7"/>
  <c r="AW741" i="7"/>
  <c r="AF741" i="7"/>
  <c r="AH741" i="7"/>
  <c r="AX513" i="7"/>
  <c r="AH513" i="7"/>
  <c r="AF513" i="7"/>
  <c r="AG513" i="7"/>
  <c r="AW513" i="7"/>
  <c r="BN657" i="7"/>
  <c r="BO657" i="7"/>
  <c r="AG1671" i="7"/>
  <c r="AH1671" i="7"/>
  <c r="AF1671" i="7"/>
  <c r="AH2427" i="7"/>
  <c r="AF2427" i="7"/>
  <c r="AG2427" i="7"/>
  <c r="AH595" i="7"/>
  <c r="AF595" i="7"/>
  <c r="AG595" i="7"/>
  <c r="AH1669" i="7"/>
  <c r="AG1669" i="7"/>
  <c r="AF1669" i="7"/>
  <c r="AH1442" i="7"/>
  <c r="AG1442" i="7"/>
  <c r="AI1442" i="7"/>
  <c r="AF1442" i="7"/>
  <c r="AX1968" i="7"/>
  <c r="AH1968" i="7"/>
  <c r="AW1968" i="7"/>
  <c r="AG1968" i="7"/>
  <c r="AF1968" i="7"/>
  <c r="BO280" i="7"/>
  <c r="BN280" i="7"/>
  <c r="AW2348" i="7"/>
  <c r="AG2348" i="7"/>
  <c r="AX2348" i="7"/>
  <c r="AF2348" i="7"/>
  <c r="AH2348" i="7"/>
  <c r="AW743" i="7"/>
  <c r="AG743" i="7"/>
  <c r="AX743" i="7"/>
  <c r="AH743" i="7"/>
  <c r="AF743" i="7"/>
  <c r="AX2651" i="7"/>
  <c r="AW2651" i="7"/>
  <c r="AG2651" i="7"/>
  <c r="AF2651" i="7"/>
  <c r="AH2651" i="7"/>
  <c r="AG1520" i="7"/>
  <c r="AF1520" i="7"/>
  <c r="AH1520" i="7"/>
  <c r="BN340" i="7"/>
  <c r="BO340" i="7"/>
  <c r="BN350" i="7"/>
  <c r="BO350" i="7"/>
  <c r="X1287" i="7"/>
  <c r="BO2423" i="7"/>
  <c r="BN2423" i="7"/>
  <c r="AX593" i="7"/>
  <c r="AF593" i="7"/>
  <c r="AH593" i="7"/>
  <c r="AG593" i="7"/>
  <c r="AW593" i="7"/>
  <c r="AF1594" i="7"/>
  <c r="AH1594" i="7"/>
  <c r="AG1594" i="7"/>
  <c r="BN2424" i="7"/>
  <c r="BO2424" i="7"/>
  <c r="BO113" i="7"/>
  <c r="BN113" i="7"/>
  <c r="AG2655" i="7"/>
  <c r="AI2655" i="7"/>
  <c r="AH2655" i="7"/>
  <c r="AF2655" i="7"/>
  <c r="AC974" i="7"/>
  <c r="AI974" i="7" s="1"/>
  <c r="AC937" i="7"/>
  <c r="AC954" i="7"/>
  <c r="AI954" i="7" s="1"/>
  <c r="AC914" i="7"/>
  <c r="V933" i="7"/>
  <c r="V932" i="7"/>
  <c r="V919" i="7"/>
  <c r="X919" i="7" s="1"/>
  <c r="V944" i="7"/>
  <c r="X944" i="7" s="1"/>
  <c r="V940" i="7"/>
  <c r="X940" i="7" s="1"/>
  <c r="V980" i="7"/>
  <c r="X980" i="7" s="1"/>
  <c r="V977" i="7"/>
  <c r="X977" i="7" s="1"/>
  <c r="AC958" i="7"/>
  <c r="V937" i="7"/>
  <c r="AC961" i="7"/>
  <c r="V956" i="7"/>
  <c r="AC964" i="7"/>
  <c r="V938" i="7"/>
  <c r="X938" i="7" s="1"/>
  <c r="V963" i="7"/>
  <c r="V943" i="7"/>
  <c r="AC977" i="7"/>
  <c r="AI977" i="7" s="1"/>
  <c r="AC968" i="7"/>
  <c r="V935" i="7"/>
  <c r="V914" i="7"/>
  <c r="X914" i="7" s="1"/>
  <c r="AC933" i="7"/>
  <c r="V939" i="7"/>
  <c r="X939" i="7" s="1"/>
  <c r="V913" i="7"/>
  <c r="X913" i="7" s="1"/>
  <c r="V921" i="7"/>
  <c r="X921" i="7" s="1"/>
  <c r="V973" i="7"/>
  <c r="AC978" i="7"/>
  <c r="AI978" i="7" s="1"/>
  <c r="V924" i="7"/>
  <c r="X924" i="7" s="1"/>
  <c r="AC960" i="7"/>
  <c r="AC949" i="7"/>
  <c r="AC922" i="7"/>
  <c r="V962" i="7"/>
  <c r="V961" i="7"/>
  <c r="AC919" i="7"/>
  <c r="V979" i="7"/>
  <c r="X979" i="7" s="1"/>
  <c r="V928" i="7"/>
  <c r="X928" i="7" s="1"/>
  <c r="AC923" i="7"/>
  <c r="V929" i="7"/>
  <c r="AC928" i="7"/>
  <c r="AC935" i="7"/>
  <c r="V908" i="7"/>
  <c r="X908" i="7" s="1"/>
  <c r="AC927" i="7"/>
  <c r="AC910" i="7"/>
  <c r="V959" i="7"/>
  <c r="V960" i="7"/>
  <c r="V931" i="7"/>
  <c r="AC916" i="7"/>
  <c r="V949" i="7"/>
  <c r="V955" i="7"/>
  <c r="AC915" i="7"/>
  <c r="V969" i="7"/>
  <c r="V934" i="7"/>
  <c r="V923" i="7"/>
  <c r="X923" i="7" s="1"/>
  <c r="V946" i="7"/>
  <c r="X946" i="7" s="1"/>
  <c r="V967" i="7"/>
  <c r="AC944" i="7"/>
  <c r="AI944" i="7" s="1"/>
  <c r="AC913" i="7"/>
  <c r="AC946" i="7"/>
  <c r="V922" i="7"/>
  <c r="AC980" i="7"/>
  <c r="AC943" i="7"/>
  <c r="V927" i="7"/>
  <c r="AC965" i="7"/>
  <c r="AC945" i="7"/>
  <c r="AI945" i="7" s="1"/>
  <c r="V911" i="7"/>
  <c r="X911" i="7" s="1"/>
  <c r="AC973" i="7"/>
  <c r="V930" i="7"/>
  <c r="AC963" i="7"/>
  <c r="AC939" i="7"/>
  <c r="AC908" i="7"/>
  <c r="AC917" i="7"/>
  <c r="V968" i="7"/>
  <c r="V941" i="7"/>
  <c r="AC959" i="7"/>
  <c r="AC918" i="7"/>
  <c r="V976" i="7"/>
  <c r="X976" i="7" s="1"/>
  <c r="AC969" i="7"/>
  <c r="AC932" i="7"/>
  <c r="AC940" i="7"/>
  <c r="V945" i="7"/>
  <c r="X945" i="7" s="1"/>
  <c r="V926" i="7"/>
  <c r="X926" i="7" s="1"/>
  <c r="AC979" i="7"/>
  <c r="V948" i="7"/>
  <c r="AC957" i="7"/>
  <c r="V925" i="7"/>
  <c r="X925" i="7" s="1"/>
  <c r="V966" i="7"/>
  <c r="V906" i="7"/>
  <c r="AC941" i="7"/>
  <c r="AC948" i="7"/>
  <c r="AC962" i="7"/>
  <c r="V916" i="7"/>
  <c r="X916" i="7" s="1"/>
  <c r="AC934" i="7"/>
  <c r="AC906" i="7"/>
  <c r="AI906" i="7" s="1"/>
  <c r="V947" i="7"/>
  <c r="V910" i="7"/>
  <c r="X910" i="7" s="1"/>
  <c r="AC931" i="7"/>
  <c r="V918" i="7"/>
  <c r="X918" i="7" s="1"/>
  <c r="V975" i="7"/>
  <c r="AC947" i="7"/>
  <c r="V978" i="7"/>
  <c r="X978" i="7" s="1"/>
  <c r="AC981" i="7"/>
  <c r="AI981" i="7" s="1"/>
  <c r="AC912" i="7"/>
  <c r="V915" i="7"/>
  <c r="X915" i="7" s="1"/>
  <c r="AC920" i="7"/>
  <c r="AC929" i="7"/>
  <c r="AC967" i="7"/>
  <c r="AC956" i="7"/>
  <c r="V909" i="7"/>
  <c r="X909" i="7" s="1"/>
  <c r="AC972" i="7"/>
  <c r="V942" i="7"/>
  <c r="V981" i="7"/>
  <c r="X981" i="7" s="1"/>
  <c r="AC925" i="7"/>
  <c r="AC909" i="7"/>
  <c r="V958" i="7"/>
  <c r="V912" i="7"/>
  <c r="X912" i="7" s="1"/>
  <c r="AC936" i="7"/>
  <c r="AC970" i="7"/>
  <c r="V936" i="7"/>
  <c r="V971" i="7"/>
  <c r="AC942" i="7"/>
  <c r="AC976" i="7"/>
  <c r="AI976" i="7" s="1"/>
  <c r="V917" i="7"/>
  <c r="X917" i="7" s="1"/>
  <c r="AC966" i="7"/>
  <c r="AC930" i="7"/>
  <c r="V972" i="7"/>
  <c r="AC938" i="7"/>
  <c r="AC924" i="7"/>
  <c r="AC926" i="7"/>
  <c r="V965" i="7"/>
  <c r="V920" i="7"/>
  <c r="V974" i="7"/>
  <c r="AC907" i="7"/>
  <c r="AC971" i="7"/>
  <c r="V964" i="7"/>
  <c r="AC921" i="7"/>
  <c r="AC955" i="7"/>
  <c r="V970" i="7"/>
  <c r="V954" i="7"/>
  <c r="V907" i="7"/>
  <c r="X907" i="7" s="1"/>
  <c r="AC975" i="7"/>
  <c r="AC911" i="7"/>
  <c r="V957" i="7"/>
  <c r="BO112" i="7"/>
  <c r="BN112" i="7"/>
  <c r="AF126" i="7"/>
  <c r="AW126" i="7"/>
  <c r="AX126" i="7"/>
  <c r="AH126" i="7"/>
  <c r="AG126" i="7"/>
  <c r="AX2421" i="7"/>
  <c r="AF2421" i="7"/>
  <c r="AH2421" i="7"/>
  <c r="AW2421" i="7"/>
  <c r="BO125" i="7"/>
  <c r="BN125" i="7"/>
  <c r="AF1444" i="7"/>
  <c r="AG1444" i="7"/>
  <c r="AH1444" i="7"/>
  <c r="BN1963" i="7"/>
  <c r="BO1963" i="7"/>
  <c r="AG1369" i="7"/>
  <c r="AF1369" i="7"/>
  <c r="AH1369" i="7"/>
  <c r="X1839" i="7"/>
  <c r="BO115" i="7"/>
  <c r="BN115" i="7"/>
  <c r="BN116" i="7"/>
  <c r="BO116" i="7"/>
  <c r="BN124" i="7"/>
  <c r="BO124" i="7"/>
  <c r="AH2123" i="7"/>
  <c r="AF2123" i="7"/>
  <c r="AG2123" i="7"/>
  <c r="BO130" i="7"/>
  <c r="BN130" i="7"/>
  <c r="BO2184" i="7"/>
  <c r="BN2184" i="7"/>
  <c r="AF820" i="7"/>
  <c r="AH820" i="7"/>
  <c r="AX820" i="7"/>
  <c r="AW820" i="7"/>
  <c r="AG820" i="7"/>
  <c r="AH516" i="7"/>
  <c r="AF516" i="7"/>
  <c r="AG516" i="7"/>
  <c r="BO117" i="7"/>
  <c r="BN117" i="7"/>
  <c r="BO111" i="7"/>
  <c r="BN111" i="7"/>
  <c r="AG2124" i="7"/>
  <c r="AF2124" i="7"/>
  <c r="AH2124" i="7"/>
  <c r="BN120" i="7"/>
  <c r="BO120" i="7"/>
  <c r="AG822" i="7"/>
  <c r="AH822" i="7"/>
  <c r="AF822" i="7"/>
  <c r="BO204" i="7"/>
  <c r="X455" i="7"/>
  <c r="X464" i="7"/>
  <c r="BN821" i="7"/>
  <c r="BO821" i="7"/>
  <c r="X927" i="7"/>
  <c r="V1883" i="7"/>
  <c r="X1883" i="7" s="1"/>
  <c r="AC1899" i="7"/>
  <c r="AI1899" i="7" s="1"/>
  <c r="AC1849" i="7"/>
  <c r="AI1849" i="7" s="1"/>
  <c r="AC1842" i="7"/>
  <c r="AC1878" i="7"/>
  <c r="AI1878" i="7" s="1"/>
  <c r="AC1837" i="7"/>
  <c r="AI1837" i="7" s="1"/>
  <c r="V1877" i="7"/>
  <c r="X1877" i="7" s="1"/>
  <c r="AC1898" i="7"/>
  <c r="AI1898" i="7" s="1"/>
  <c r="AY1898" i="7" s="1"/>
  <c r="V1849" i="7"/>
  <c r="X1849" i="7" s="1"/>
  <c r="AC1901" i="7"/>
  <c r="AC1828" i="7"/>
  <c r="AI1828" i="7" s="1"/>
  <c r="AJ1847" i="7" s="1"/>
  <c r="AC1861" i="7"/>
  <c r="V1855" i="7"/>
  <c r="X1855" i="7" s="1"/>
  <c r="AC1881" i="7"/>
  <c r="V1845" i="7"/>
  <c r="X1845" i="7" s="1"/>
  <c r="V1834" i="7"/>
  <c r="X1834" i="7" s="1"/>
  <c r="V1900" i="7"/>
  <c r="X1900" i="7" s="1"/>
  <c r="AC1868" i="7"/>
  <c r="V1836" i="7"/>
  <c r="X1836" i="7" s="1"/>
  <c r="AC1882" i="7"/>
  <c r="V1882" i="7"/>
  <c r="X1882" i="7" s="1"/>
  <c r="AC1835" i="7"/>
  <c r="AI1835" i="7" s="1"/>
  <c r="V1890" i="7"/>
  <c r="X1890" i="7" s="1"/>
  <c r="V1869" i="7"/>
  <c r="X1869" i="7" s="1"/>
  <c r="AC1867" i="7"/>
  <c r="AI1867" i="7" s="1"/>
  <c r="AC1851" i="7"/>
  <c r="V1838" i="7"/>
  <c r="AC1855" i="7"/>
  <c r="V1858" i="7"/>
  <c r="X1858" i="7" s="1"/>
  <c r="AC1829" i="7"/>
  <c r="X1686" i="7"/>
  <c r="X1706" i="7"/>
  <c r="X1689" i="7"/>
  <c r="X1747" i="7"/>
  <c r="BN1747" i="7"/>
  <c r="X2539" i="7"/>
  <c r="AW1745" i="7"/>
  <c r="AX1745" i="7"/>
  <c r="AX1746" i="7"/>
  <c r="AW1746" i="7"/>
  <c r="AW207" i="7"/>
  <c r="AX207" i="7"/>
  <c r="X374" i="7"/>
  <c r="X388" i="7"/>
  <c r="X1615" i="7"/>
  <c r="BN816" i="7"/>
  <c r="AX2048" i="7"/>
  <c r="AW2048" i="7"/>
  <c r="X1245" i="7"/>
  <c r="X1257" i="7"/>
  <c r="X1256" i="7"/>
  <c r="X1254" i="7"/>
  <c r="X1250" i="7"/>
  <c r="X1248" i="7"/>
  <c r="X1247" i="7"/>
  <c r="X2200" i="7"/>
  <c r="BN353" i="7"/>
  <c r="BO353" i="7"/>
  <c r="AX1053" i="7"/>
  <c r="AH1053" i="7"/>
  <c r="AF1053" i="7"/>
  <c r="AG1053" i="7"/>
  <c r="AW1053" i="7"/>
  <c r="AH2654" i="7"/>
  <c r="AF2654" i="7"/>
  <c r="AG2654" i="7"/>
  <c r="AH1288" i="7"/>
  <c r="AW1288" i="7"/>
  <c r="AX1288" i="7"/>
  <c r="AG1288" i="7"/>
  <c r="AF1288" i="7"/>
  <c r="AF816" i="7"/>
  <c r="AG816" i="7"/>
  <c r="AW816" i="7"/>
  <c r="AX816" i="7"/>
  <c r="AH816" i="7"/>
  <c r="AW1818" i="7"/>
  <c r="AH1818" i="7"/>
  <c r="AG1818" i="7"/>
  <c r="AI1818" i="7"/>
  <c r="AF1818" i="7"/>
  <c r="AX1818" i="7"/>
  <c r="AG1972" i="7"/>
  <c r="AH1972" i="7"/>
  <c r="AF1972" i="7"/>
  <c r="AF1743" i="7"/>
  <c r="AH1743" i="7"/>
  <c r="AI1743" i="7"/>
  <c r="AX1743" i="7"/>
  <c r="AG1743" i="7"/>
  <c r="AW1743" i="7"/>
  <c r="AH435" i="7"/>
  <c r="AX435" i="7"/>
  <c r="AG435" i="7"/>
  <c r="AW435" i="7"/>
  <c r="AF435" i="7"/>
  <c r="AG746" i="7"/>
  <c r="AH746" i="7"/>
  <c r="AF746" i="7"/>
  <c r="BO2182" i="7"/>
  <c r="BN2182" i="7"/>
  <c r="BO2183" i="7"/>
  <c r="BN2183" i="7"/>
  <c r="BN1957" i="7"/>
  <c r="BO1957" i="7"/>
  <c r="AW2044" i="7"/>
  <c r="AX2044" i="7"/>
  <c r="AH2044" i="7"/>
  <c r="AF2044" i="7"/>
  <c r="AG2044" i="7"/>
  <c r="AX202" i="7"/>
  <c r="AF202" i="7"/>
  <c r="AG202" i="7"/>
  <c r="AW202" i="7"/>
  <c r="AH202" i="7"/>
  <c r="AF2424" i="7"/>
  <c r="AW2424" i="7"/>
  <c r="AH2424" i="7"/>
  <c r="AX2424" i="7"/>
  <c r="AG2424" i="7"/>
  <c r="AF2125" i="7"/>
  <c r="AG2125" i="7"/>
  <c r="AH2125" i="7"/>
  <c r="AH1439" i="7"/>
  <c r="AG1439" i="7"/>
  <c r="AF1439" i="7"/>
  <c r="AW1439" i="7"/>
  <c r="AX1439" i="7"/>
  <c r="AW2500" i="7"/>
  <c r="AG2500" i="7"/>
  <c r="AF2500" i="7"/>
  <c r="AH2500" i="7"/>
  <c r="AX2500" i="7"/>
  <c r="AG2278" i="7"/>
  <c r="AH2278" i="7"/>
  <c r="AF2278" i="7"/>
  <c r="AW1590" i="7"/>
  <c r="AX1590" i="7"/>
  <c r="AG1590" i="7"/>
  <c r="AF1590" i="7"/>
  <c r="AH1590" i="7"/>
  <c r="BO2499" i="7"/>
  <c r="BN2499" i="7"/>
  <c r="BO1964" i="7"/>
  <c r="BN1964" i="7"/>
  <c r="AG431" i="7"/>
  <c r="AF431" i="7"/>
  <c r="AW431" i="7"/>
  <c r="AX431" i="7"/>
  <c r="AH431" i="7"/>
  <c r="AH2349" i="7"/>
  <c r="AW2349" i="7"/>
  <c r="AF2349" i="7"/>
  <c r="AG2349" i="7"/>
  <c r="AX2349" i="7"/>
  <c r="AF1668" i="7"/>
  <c r="AH1668" i="7"/>
  <c r="AG1668" i="7"/>
  <c r="AX1668" i="7"/>
  <c r="AW1668" i="7"/>
  <c r="AW742" i="7"/>
  <c r="AF742" i="7"/>
  <c r="AH742" i="7"/>
  <c r="AG742" i="7"/>
  <c r="AX742" i="7"/>
  <c r="AW129" i="7"/>
  <c r="AG129" i="7"/>
  <c r="AH129" i="7"/>
  <c r="AF129" i="7"/>
  <c r="AX129" i="7"/>
  <c r="AH132" i="7"/>
  <c r="AG132" i="7"/>
  <c r="AF132" i="7"/>
  <c r="AF2121" i="7"/>
  <c r="AG2121" i="7"/>
  <c r="AH2121" i="7"/>
  <c r="AW2121" i="7"/>
  <c r="AX2121" i="7"/>
  <c r="AG1054" i="7"/>
  <c r="AX1054" i="7"/>
  <c r="AF1054" i="7"/>
  <c r="AW1054" i="7"/>
  <c r="AH1054" i="7"/>
  <c r="AG1370" i="7"/>
  <c r="AF1370" i="7"/>
  <c r="AH1370" i="7"/>
  <c r="AI2575" i="7"/>
  <c r="BN2197" i="7"/>
  <c r="BO2197" i="7"/>
  <c r="AW2125" i="7"/>
  <c r="BO1574" i="7"/>
  <c r="AI2426" i="7"/>
  <c r="AH2426" i="7"/>
  <c r="AG2426" i="7"/>
  <c r="AF2426" i="7"/>
  <c r="AF821" i="7"/>
  <c r="AG821" i="7"/>
  <c r="AH821" i="7"/>
  <c r="AF1592" i="7"/>
  <c r="AH1592" i="7"/>
  <c r="AW1592" i="7"/>
  <c r="AG1592" i="7"/>
  <c r="AX1592" i="7"/>
  <c r="AF975" i="7"/>
  <c r="AW975" i="7"/>
  <c r="AH975" i="7"/>
  <c r="AX975" i="7"/>
  <c r="AG975" i="7"/>
  <c r="AF1817" i="7"/>
  <c r="AW1817" i="7"/>
  <c r="AG1817" i="7"/>
  <c r="AH1817" i="7"/>
  <c r="AX1817" i="7"/>
  <c r="AI1817" i="7"/>
  <c r="BO2191" i="7"/>
  <c r="BN2191" i="7"/>
  <c r="BN1960" i="7"/>
  <c r="BO1960" i="7"/>
  <c r="BO1965" i="7"/>
  <c r="BN1965" i="7"/>
  <c r="AI2424" i="7"/>
  <c r="AG511" i="7"/>
  <c r="AI511" i="7"/>
  <c r="AH511" i="7"/>
  <c r="AW511" i="7"/>
  <c r="AF511" i="7"/>
  <c r="AX511" i="7"/>
  <c r="AG1289" i="7"/>
  <c r="AF1289" i="7"/>
  <c r="AH1289" i="7"/>
  <c r="AW1289" i="7"/>
  <c r="AX1289" i="7"/>
  <c r="AW127" i="7"/>
  <c r="AX127" i="7"/>
  <c r="AH127" i="7"/>
  <c r="AG127" i="7"/>
  <c r="AF127" i="7"/>
  <c r="AW897" i="7"/>
  <c r="AF897" i="7"/>
  <c r="AX897" i="7"/>
  <c r="AH897" i="7"/>
  <c r="AG897" i="7"/>
  <c r="AX1742" i="7"/>
  <c r="AH1742" i="7"/>
  <c r="AF1742" i="7"/>
  <c r="AG1742" i="7"/>
  <c r="AW1742" i="7"/>
  <c r="AG1213" i="7"/>
  <c r="AW1213" i="7"/>
  <c r="AF1213" i="7"/>
  <c r="AH1213" i="7"/>
  <c r="AX1213" i="7"/>
  <c r="AF1741" i="7"/>
  <c r="AX1741" i="7"/>
  <c r="AH1741" i="7"/>
  <c r="AG1741" i="7"/>
  <c r="AW1741" i="7"/>
  <c r="AI1741" i="7"/>
  <c r="AH819" i="7"/>
  <c r="AW819" i="7"/>
  <c r="AX819" i="7"/>
  <c r="AG819" i="7"/>
  <c r="AF819" i="7"/>
  <c r="AG1971" i="7"/>
  <c r="AF1971" i="7"/>
  <c r="AW1971" i="7"/>
  <c r="AH1971" i="7"/>
  <c r="AX1971" i="7"/>
  <c r="AF1517" i="7"/>
  <c r="AG1517" i="7"/>
  <c r="AH1517" i="7"/>
  <c r="AT2577" i="7"/>
  <c r="AZ2577" i="7"/>
  <c r="AU2577" i="7"/>
  <c r="AY2577" i="7"/>
  <c r="AI2554" i="7"/>
  <c r="BO2487" i="7"/>
  <c r="BN2487" i="7"/>
  <c r="BP1668" i="7"/>
  <c r="BQ1668" i="7"/>
  <c r="AX2278" i="7"/>
  <c r="BO189" i="7"/>
  <c r="BN1877" i="7"/>
  <c r="X1743" i="7"/>
  <c r="BQ1743" i="7" s="1"/>
  <c r="AF818" i="7"/>
  <c r="AW818" i="7"/>
  <c r="AG818" i="7"/>
  <c r="AH818" i="7"/>
  <c r="AX818" i="7"/>
  <c r="AX2273" i="7"/>
  <c r="AF2273" i="7"/>
  <c r="AG2273" i="7"/>
  <c r="AW2273" i="7"/>
  <c r="AH2273" i="7"/>
  <c r="AX1970" i="7"/>
  <c r="AF1970" i="7"/>
  <c r="AW1970" i="7"/>
  <c r="AH1970" i="7"/>
  <c r="AG1970" i="7"/>
  <c r="AF1973" i="7"/>
  <c r="AG1973" i="7"/>
  <c r="AH1973" i="7"/>
  <c r="AH1894" i="7"/>
  <c r="AW1894" i="7"/>
  <c r="AX1894" i="7"/>
  <c r="AF1894" i="7"/>
  <c r="AG1894" i="7"/>
  <c r="AH898" i="7"/>
  <c r="AX898" i="7"/>
  <c r="AW898" i="7"/>
  <c r="AG898" i="7"/>
  <c r="AF898" i="7"/>
  <c r="AF901" i="7"/>
  <c r="AH901" i="7"/>
  <c r="AG901" i="7"/>
  <c r="AW2120" i="7"/>
  <c r="AH2120" i="7"/>
  <c r="AG2120" i="7"/>
  <c r="AX2120" i="7"/>
  <c r="AF2120" i="7"/>
  <c r="AH2425" i="7"/>
  <c r="AF2425" i="7"/>
  <c r="AG2425" i="7"/>
  <c r="BO2178" i="7"/>
  <c r="BN2178" i="7"/>
  <c r="AW2278" i="7"/>
  <c r="X2581" i="7"/>
  <c r="BO349" i="7"/>
  <c r="BN349" i="7"/>
  <c r="AW1364" i="7"/>
  <c r="AX1364" i="7"/>
  <c r="AG1364" i="7"/>
  <c r="AH1364" i="7"/>
  <c r="AF1364" i="7"/>
  <c r="AJ1364" i="7"/>
  <c r="AH745" i="7"/>
  <c r="AW745" i="7"/>
  <c r="AG745" i="7"/>
  <c r="AF745" i="7"/>
  <c r="AX745" i="7"/>
  <c r="AH1443" i="7"/>
  <c r="AF1443" i="7"/>
  <c r="AG1443" i="7"/>
  <c r="AX2652" i="7"/>
  <c r="AW2652" i="7"/>
  <c r="AH2652" i="7"/>
  <c r="AG2652" i="7"/>
  <c r="AF2652" i="7"/>
  <c r="AH2047" i="7"/>
  <c r="AG2047" i="7"/>
  <c r="AX2047" i="7"/>
  <c r="AW2047" i="7"/>
  <c r="AF2047" i="7"/>
  <c r="AH1518" i="7"/>
  <c r="AF1518" i="7"/>
  <c r="AG1518" i="7"/>
  <c r="AF1514" i="7"/>
  <c r="AX1514" i="7"/>
  <c r="AI1514" i="7"/>
  <c r="AG1514" i="7"/>
  <c r="AH1514" i="7"/>
  <c r="AW1514" i="7"/>
  <c r="AX2499" i="7"/>
  <c r="AF2499" i="7"/>
  <c r="AG2499" i="7"/>
  <c r="AW2499" i="7"/>
  <c r="AH2499" i="7"/>
  <c r="V2198" i="7"/>
  <c r="X2198" i="7" s="1"/>
  <c r="V2180" i="7"/>
  <c r="AC2191" i="7"/>
  <c r="V2186" i="7"/>
  <c r="X2186" i="7" s="1"/>
  <c r="AC2184" i="7"/>
  <c r="AC2197" i="7"/>
  <c r="V2199" i="7"/>
  <c r="V2156" i="7"/>
  <c r="V2177" i="7"/>
  <c r="X2177" i="7" s="1"/>
  <c r="AC2139" i="7"/>
  <c r="V2153" i="7"/>
  <c r="AC2178" i="7"/>
  <c r="AC2169" i="7"/>
  <c r="V2195" i="7"/>
  <c r="AC2199" i="7"/>
  <c r="AC2194" i="7"/>
  <c r="AI2194" i="7" s="1"/>
  <c r="V2150" i="7"/>
  <c r="AC2170" i="7"/>
  <c r="V2161" i="7"/>
  <c r="AC2151" i="7"/>
  <c r="AC2143" i="7"/>
  <c r="AC2195" i="7"/>
  <c r="AC2187" i="7"/>
  <c r="V2136" i="7"/>
  <c r="AC2180" i="7"/>
  <c r="V2141" i="7"/>
  <c r="V2163" i="7"/>
  <c r="X2163" i="7" s="1"/>
  <c r="V2173" i="7"/>
  <c r="X2173" i="7" s="1"/>
  <c r="V2197" i="7"/>
  <c r="AC2145" i="7"/>
  <c r="V2194" i="7"/>
  <c r="X2194" i="7" s="1"/>
  <c r="AC2196" i="7"/>
  <c r="AC2156" i="7"/>
  <c r="AI2156" i="7" s="1"/>
  <c r="V2160" i="7"/>
  <c r="X2160" i="7" s="1"/>
  <c r="V2146" i="7"/>
  <c r="V2139" i="7"/>
  <c r="X2139" i="7" s="1"/>
  <c r="AC2135" i="7"/>
  <c r="AC2159" i="7"/>
  <c r="AC2181" i="7"/>
  <c r="AC2142" i="7"/>
  <c r="V2190" i="7"/>
  <c r="AC2131" i="7"/>
  <c r="V2191" i="7"/>
  <c r="X2191" i="7" s="1"/>
  <c r="AC2155" i="7"/>
  <c r="V2196" i="7"/>
  <c r="V2140" i="7"/>
  <c r="AC2192" i="7"/>
  <c r="AC2146" i="7"/>
  <c r="AC2165" i="7"/>
  <c r="V2151" i="7"/>
  <c r="X2151" i="7" s="1"/>
  <c r="V2183" i="7"/>
  <c r="X2183" i="7" s="1"/>
  <c r="AC2144" i="7"/>
  <c r="AC2171" i="7"/>
  <c r="AC2140" i="7"/>
  <c r="V2135" i="7"/>
  <c r="AC2162" i="7"/>
  <c r="AC2134" i="7"/>
  <c r="AC2193" i="7"/>
  <c r="AC2150" i="7"/>
  <c r="V2182" i="7"/>
  <c r="V2187" i="7"/>
  <c r="V2169" i="7"/>
  <c r="X2169" i="7" s="1"/>
  <c r="V2131" i="7"/>
  <c r="V2145" i="7"/>
  <c r="X2145" i="7" s="1"/>
  <c r="V2152" i="7"/>
  <c r="AC2132" i="7"/>
  <c r="AC2177" i="7"/>
  <c r="AI2177" i="7" s="1"/>
  <c r="AC2130" i="7"/>
  <c r="AI2130" i="7" s="1"/>
  <c r="V2164" i="7"/>
  <c r="AC2136" i="7"/>
  <c r="AC2201" i="7"/>
  <c r="AI2201" i="7" s="1"/>
  <c r="AC2157" i="7"/>
  <c r="V2184" i="7"/>
  <c r="V2138" i="7"/>
  <c r="V2181" i="7"/>
  <c r="X2181" i="7" s="1"/>
  <c r="AC2188" i="7"/>
  <c r="V2137" i="7"/>
  <c r="AC2183" i="7"/>
  <c r="V2130" i="7"/>
  <c r="X2130" i="7" s="1"/>
  <c r="V2144" i="7"/>
  <c r="V2155" i="7"/>
  <c r="V2148" i="7"/>
  <c r="V2193" i="7"/>
  <c r="V2134" i="7"/>
  <c r="X2134" i="7" s="1"/>
  <c r="AC2148" i="7"/>
  <c r="V2162" i="7"/>
  <c r="X2162" i="7" s="1"/>
  <c r="AC2158" i="7"/>
  <c r="AC2172" i="7"/>
  <c r="V2178" i="7"/>
  <c r="X2178" i="7" s="1"/>
  <c r="AC2189" i="7"/>
  <c r="AC2149" i="7"/>
  <c r="AC2138" i="7"/>
  <c r="AC2190" i="7"/>
  <c r="V2179" i="7"/>
  <c r="X2179" i="7" s="1"/>
  <c r="AC2154" i="7"/>
  <c r="AC2173" i="7"/>
  <c r="AC2137" i="7"/>
  <c r="V2192" i="7"/>
  <c r="AC2185" i="7"/>
  <c r="AC2163" i="7"/>
  <c r="V2147" i="7"/>
  <c r="V2168" i="7"/>
  <c r="X2168" i="7" s="1"/>
  <c r="V2189" i="7"/>
  <c r="V2132" i="7"/>
  <c r="AC2152" i="7"/>
  <c r="V2157" i="7"/>
  <c r="AC2153" i="7"/>
  <c r="AC2161" i="7"/>
  <c r="V2142" i="7"/>
  <c r="AC2160" i="7"/>
  <c r="AC2166" i="7"/>
  <c r="AC2186" i="7"/>
  <c r="V2159" i="7"/>
  <c r="AC2133" i="7"/>
  <c r="AC2147" i="7"/>
  <c r="V2188" i="7"/>
  <c r="X2188" i="7" s="1"/>
  <c r="AC2182" i="7"/>
  <c r="AC2164" i="7"/>
  <c r="V2133" i="7"/>
  <c r="V2185" i="7"/>
  <c r="X2185" i="7" s="1"/>
  <c r="V2158" i="7"/>
  <c r="X2158" i="7" s="1"/>
  <c r="AC2141" i="7"/>
  <c r="AC2179" i="7"/>
  <c r="AC2168" i="7"/>
  <c r="V2171" i="7"/>
  <c r="X2171" i="7" s="1"/>
  <c r="V2143" i="7"/>
  <c r="V2170" i="7"/>
  <c r="V2167" i="7"/>
  <c r="AC2167" i="7"/>
  <c r="V2172" i="7"/>
  <c r="V2165" i="7"/>
  <c r="X2165" i="7" s="1"/>
  <c r="V2166" i="7"/>
  <c r="V2149" i="7"/>
  <c r="X2149" i="7" s="1"/>
  <c r="V2154" i="7"/>
  <c r="BO2190" i="7"/>
  <c r="BN2190" i="7"/>
  <c r="X2190" i="7"/>
  <c r="AI1364" i="7"/>
  <c r="X1595" i="7"/>
  <c r="AI513" i="7"/>
  <c r="AH1516" i="7"/>
  <c r="AG1516" i="7"/>
  <c r="AF1516" i="7"/>
  <c r="AX1516" i="7"/>
  <c r="AW1516" i="7"/>
  <c r="AH899" i="7"/>
  <c r="AG899" i="7"/>
  <c r="AX899" i="7"/>
  <c r="AF899" i="7"/>
  <c r="AW899" i="7"/>
  <c r="AG1595" i="7"/>
  <c r="AH1595" i="7"/>
  <c r="AF1595" i="7"/>
  <c r="AW2501" i="7"/>
  <c r="AX2501" i="7"/>
  <c r="AF2501" i="7"/>
  <c r="AH2501" i="7"/>
  <c r="AG2501" i="7"/>
  <c r="AF1287" i="7"/>
  <c r="AH1287" i="7"/>
  <c r="AI1287" i="7"/>
  <c r="AX1287" i="7"/>
  <c r="AG1287" i="7"/>
  <c r="AW1287" i="7"/>
  <c r="AX1896" i="7"/>
  <c r="AF1896" i="7"/>
  <c r="AW1896" i="7"/>
  <c r="AG1896" i="7"/>
  <c r="AH1896" i="7"/>
  <c r="AH1822" i="7"/>
  <c r="AF1822" i="7"/>
  <c r="AG1822" i="7"/>
  <c r="AX1666" i="7"/>
  <c r="AH1666" i="7"/>
  <c r="AG1666" i="7"/>
  <c r="AW1666" i="7"/>
  <c r="AF1666" i="7"/>
  <c r="AX204" i="7"/>
  <c r="AG204" i="7"/>
  <c r="AH204" i="7"/>
  <c r="AW204" i="7"/>
  <c r="AF204" i="7"/>
  <c r="AH206" i="7"/>
  <c r="AF206" i="7"/>
  <c r="AG206" i="7"/>
  <c r="BO2193" i="7"/>
  <c r="BN2193" i="7"/>
  <c r="BN2185" i="7"/>
  <c r="BO2185" i="7"/>
  <c r="BN2194" i="7"/>
  <c r="BO2194" i="7"/>
  <c r="BO1953" i="7"/>
  <c r="BN1953" i="7"/>
  <c r="BN1955" i="7"/>
  <c r="BO1955" i="7"/>
  <c r="BN803" i="7"/>
  <c r="BO803" i="7"/>
  <c r="BN814" i="7"/>
  <c r="BO814" i="7"/>
  <c r="BO650" i="7"/>
  <c r="BN650" i="7"/>
  <c r="AI2398" i="7"/>
  <c r="AJ1502" i="7"/>
  <c r="AJ1501" i="7"/>
  <c r="AJ1499" i="7"/>
  <c r="AJ1506" i="7"/>
  <c r="AJ1500" i="7"/>
  <c r="AJ1509" i="7"/>
  <c r="AJ1504" i="7"/>
  <c r="AJ1503" i="7"/>
  <c r="AJ1508" i="7"/>
  <c r="AJ1512" i="7"/>
  <c r="AJ1514" i="7"/>
  <c r="AJ1510" i="7"/>
  <c r="AJ1497" i="7"/>
  <c r="AY1496" i="7"/>
  <c r="AZ1496" i="7"/>
  <c r="AJ1511" i="7"/>
  <c r="BN817" i="7"/>
  <c r="BO817" i="7"/>
  <c r="BN802" i="7"/>
  <c r="BO802" i="7"/>
  <c r="BN665" i="7"/>
  <c r="BO665" i="7"/>
  <c r="V1891" i="7"/>
  <c r="AC1888" i="7"/>
  <c r="AC1900" i="7"/>
  <c r="AC1896" i="7"/>
  <c r="AI1896" i="7" s="1"/>
  <c r="AC1846" i="7"/>
  <c r="V1895" i="7"/>
  <c r="X1895" i="7" s="1"/>
  <c r="AC1894" i="7"/>
  <c r="V1899" i="7"/>
  <c r="AC1869" i="7"/>
  <c r="AI1869" i="7" s="1"/>
  <c r="AC1895" i="7"/>
  <c r="AI1895" i="7" s="1"/>
  <c r="AZ1895" i="7" s="1"/>
  <c r="AC1860" i="7"/>
  <c r="V1875" i="7"/>
  <c r="X1875" i="7" s="1"/>
  <c r="V1876" i="7"/>
  <c r="X1876" i="7" s="1"/>
  <c r="V1847" i="7"/>
  <c r="X1847" i="7" s="1"/>
  <c r="AC1892" i="7"/>
  <c r="V1859" i="7"/>
  <c r="AC1880" i="7"/>
  <c r="AC1840" i="7"/>
  <c r="AI1840" i="7" s="1"/>
  <c r="AC1841" i="7"/>
  <c r="V1894" i="7"/>
  <c r="X1894" i="7" s="1"/>
  <c r="AC1891" i="7"/>
  <c r="V1835" i="7"/>
  <c r="X1835" i="7" s="1"/>
  <c r="V1867" i="7"/>
  <c r="AC1839" i="7"/>
  <c r="AI1839" i="7" s="1"/>
  <c r="V1863" i="7"/>
  <c r="X1863" i="7" s="1"/>
  <c r="V1865" i="7"/>
  <c r="X1865" i="7" s="1"/>
  <c r="V1862" i="7"/>
  <c r="X1862" i="7" s="1"/>
  <c r="AC1865" i="7"/>
  <c r="AI1865" i="7" s="1"/>
  <c r="V1848" i="7"/>
  <c r="X1848" i="7" s="1"/>
  <c r="AC1844" i="7"/>
  <c r="AI1844" i="7" s="1"/>
  <c r="V1844" i="7"/>
  <c r="AC1852" i="7"/>
  <c r="AI1852" i="7" s="1"/>
  <c r="AC1832" i="7"/>
  <c r="AC1876" i="7"/>
  <c r="V1842" i="7"/>
  <c r="X1842" i="7" s="1"/>
  <c r="AC1836" i="7"/>
  <c r="AI1836" i="7" s="1"/>
  <c r="V1881" i="7"/>
  <c r="X1881" i="7" s="1"/>
  <c r="V1866" i="7"/>
  <c r="X1866" i="7" s="1"/>
  <c r="AC1831" i="7"/>
  <c r="AI1831" i="7" s="1"/>
  <c r="V1887" i="7"/>
  <c r="X1887" i="7" s="1"/>
  <c r="V1898" i="7"/>
  <c r="X1898" i="7" s="1"/>
  <c r="V1870" i="7"/>
  <c r="X1870" i="7" s="1"/>
  <c r="V1889" i="7"/>
  <c r="X1889" i="7" s="1"/>
  <c r="AC1848" i="7"/>
  <c r="AI1848" i="7" s="1"/>
  <c r="AC1833" i="7"/>
  <c r="AC1857" i="7"/>
  <c r="AI1857" i="7" s="1"/>
  <c r="V1861" i="7"/>
  <c r="X1861" i="7" s="1"/>
  <c r="V1830" i="7"/>
  <c r="X1830" i="7" s="1"/>
  <c r="AC1887" i="7"/>
  <c r="V1857" i="7"/>
  <c r="X1857" i="7" s="1"/>
  <c r="AC1854" i="7"/>
  <c r="V1897" i="7"/>
  <c r="X1897" i="7" s="1"/>
  <c r="AC1859" i="7"/>
  <c r="AC1864" i="7"/>
  <c r="AI1864" i="7" s="1"/>
  <c r="AC1886" i="7"/>
  <c r="V1860" i="7"/>
  <c r="X1860" i="7" s="1"/>
  <c r="AC1871" i="7"/>
  <c r="AI1871" i="7" s="1"/>
  <c r="V1828" i="7"/>
  <c r="X1828" i="7" s="1"/>
  <c r="V1892" i="7"/>
  <c r="X1892" i="7" s="1"/>
  <c r="V1833" i="7"/>
  <c r="X1833" i="7" s="1"/>
  <c r="V1854" i="7"/>
  <c r="X1854" i="7" s="1"/>
  <c r="V1856" i="7"/>
  <c r="X1856" i="7" s="1"/>
  <c r="AC1850" i="7"/>
  <c r="AI1850" i="7" s="1"/>
  <c r="V1831" i="7"/>
  <c r="X1831" i="7" s="1"/>
  <c r="V1884" i="7"/>
  <c r="AC1856" i="7"/>
  <c r="AI1856" i="7" s="1"/>
  <c r="AC1834" i="7"/>
  <c r="V1871" i="7"/>
  <c r="X1871" i="7" s="1"/>
  <c r="V1832" i="7"/>
  <c r="X1832" i="7" s="1"/>
  <c r="AC1843" i="7"/>
  <c r="AC1863" i="7"/>
  <c r="AI1863" i="7" s="1"/>
  <c r="AC1858" i="7"/>
  <c r="AI1858" i="7" s="1"/>
  <c r="AC1897" i="7"/>
  <c r="V1896" i="7"/>
  <c r="X1896" i="7" s="1"/>
  <c r="V1840" i="7"/>
  <c r="X1840" i="7" s="1"/>
  <c r="V1864" i="7"/>
  <c r="X1864" i="7" s="1"/>
  <c r="V1893" i="7"/>
  <c r="X1893" i="7" s="1"/>
  <c r="V1868" i="7"/>
  <c r="X1868" i="7" s="1"/>
  <c r="V1879" i="7"/>
  <c r="V1886" i="7"/>
  <c r="V1888" i="7"/>
  <c r="AC1870" i="7"/>
  <c r="AI1870" i="7" s="1"/>
  <c r="AC1866" i="7"/>
  <c r="AI1866" i="7" s="1"/>
  <c r="AC1838" i="7"/>
  <c r="AI1838" i="7" s="1"/>
  <c r="V1846" i="7"/>
  <c r="X1846" i="7" s="1"/>
  <c r="V1878" i="7"/>
  <c r="X1878" i="7" s="1"/>
  <c r="AC1875" i="7"/>
  <c r="AI1875" i="7" s="1"/>
  <c r="AJ1879" i="7" s="1"/>
  <c r="V1829" i="7"/>
  <c r="X1829" i="7" s="1"/>
  <c r="AC1885" i="7"/>
  <c r="V1880" i="7"/>
  <c r="X1880" i="7" s="1"/>
  <c r="AC1853" i="7"/>
  <c r="AI1853" i="7" s="1"/>
  <c r="V1852" i="7"/>
  <c r="X1852" i="7" s="1"/>
  <c r="V1901" i="7"/>
  <c r="X1901" i="7" s="1"/>
  <c r="BO801" i="7"/>
  <c r="BN801" i="7"/>
  <c r="BO819" i="7"/>
  <c r="BN819" i="7"/>
  <c r="V137" i="7"/>
  <c r="X137" i="7" s="1"/>
  <c r="Y139" i="7" s="1"/>
  <c r="V154" i="7"/>
  <c r="V159" i="7"/>
  <c r="AC172" i="7"/>
  <c r="V161" i="7"/>
  <c r="AC176" i="7"/>
  <c r="V192" i="7"/>
  <c r="AC138" i="7"/>
  <c r="V200" i="7"/>
  <c r="AC142" i="7"/>
  <c r="AC147" i="7"/>
  <c r="V164" i="7"/>
  <c r="V169" i="7"/>
  <c r="V170" i="7"/>
  <c r="V186" i="7"/>
  <c r="V184" i="7"/>
  <c r="V141" i="7"/>
  <c r="V179" i="7"/>
  <c r="V167" i="7"/>
  <c r="AC167" i="7"/>
  <c r="V177" i="7"/>
  <c r="AC158" i="7"/>
  <c r="V193" i="7"/>
  <c r="V194" i="7"/>
  <c r="V198" i="7"/>
  <c r="AC160" i="7"/>
  <c r="V195" i="7"/>
  <c r="AC143" i="7"/>
  <c r="V158" i="7"/>
  <c r="V196" i="7"/>
  <c r="V153" i="7"/>
  <c r="V191" i="7"/>
  <c r="AC185" i="7"/>
  <c r="V185" i="7"/>
  <c r="V175" i="7"/>
  <c r="V157" i="7"/>
  <c r="AC198" i="7"/>
  <c r="V142" i="7"/>
  <c r="X142" i="7" s="1"/>
  <c r="AC173" i="7"/>
  <c r="AC169" i="7"/>
  <c r="V199" i="7"/>
  <c r="AC163" i="7"/>
  <c r="AC150" i="7"/>
  <c r="V148" i="7"/>
  <c r="V150" i="7"/>
  <c r="AC170" i="7"/>
  <c r="V138" i="7"/>
  <c r="X138" i="7" s="1"/>
  <c r="V162" i="7"/>
  <c r="X162" i="7" s="1"/>
  <c r="AC190" i="7"/>
  <c r="V173" i="7"/>
  <c r="V156" i="7"/>
  <c r="AC166" i="7"/>
  <c r="V140" i="7"/>
  <c r="AC196" i="7"/>
  <c r="AC195" i="7"/>
  <c r="AC171" i="7"/>
  <c r="AC155" i="7"/>
  <c r="V147" i="7"/>
  <c r="AC154" i="7"/>
  <c r="V155" i="7"/>
  <c r="V190" i="7"/>
  <c r="V208" i="7"/>
  <c r="AC208" i="7"/>
  <c r="BN656" i="7"/>
  <c r="BO656" i="7"/>
  <c r="BN1882" i="7"/>
  <c r="BO1882" i="7"/>
  <c r="AI2421" i="7"/>
  <c r="BO198" i="7"/>
  <c r="BN807" i="7"/>
  <c r="BO807" i="7"/>
  <c r="BO188" i="7"/>
  <c r="BN188" i="7"/>
  <c r="X1666" i="7"/>
  <c r="BO668" i="7"/>
  <c r="BN668" i="7"/>
  <c r="AF666" i="7"/>
  <c r="AG666" i="7"/>
  <c r="AX666" i="7"/>
  <c r="AW666" i="7"/>
  <c r="AH666" i="7"/>
  <c r="AF974" i="7"/>
  <c r="AW974" i="7"/>
  <c r="AX974" i="7"/>
  <c r="AG974" i="7"/>
  <c r="AH974" i="7"/>
  <c r="AW976" i="7"/>
  <c r="AX976" i="7"/>
  <c r="AH976" i="7"/>
  <c r="AF976" i="7"/>
  <c r="AG976" i="7"/>
  <c r="AH1895" i="7"/>
  <c r="AW1895" i="7"/>
  <c r="AF1895" i="7"/>
  <c r="AG1895" i="7"/>
  <c r="AX1895" i="7"/>
  <c r="BQ2406" i="7"/>
  <c r="BP2406" i="7"/>
  <c r="AI2425" i="7"/>
  <c r="BN195" i="7"/>
  <c r="BN190" i="7"/>
  <c r="BO190" i="7"/>
  <c r="BN193" i="7"/>
  <c r="BO193" i="7"/>
  <c r="BO203" i="7"/>
  <c r="BN203" i="7"/>
  <c r="BN192" i="7"/>
  <c r="BO192" i="7"/>
  <c r="BN669" i="7"/>
  <c r="BO669" i="7"/>
  <c r="AH668" i="7"/>
  <c r="AF668" i="7"/>
  <c r="AG668" i="7"/>
  <c r="AW668" i="7"/>
  <c r="AX668" i="7"/>
  <c r="BN670" i="7"/>
  <c r="BO670" i="7"/>
  <c r="BO1887" i="7"/>
  <c r="BN1887" i="7"/>
  <c r="AI2422" i="7"/>
  <c r="BN810" i="7"/>
  <c r="BO810" i="7"/>
  <c r="BO1892" i="7"/>
  <c r="BN1892" i="7"/>
  <c r="X2428" i="7"/>
  <c r="BP2428" i="7" s="1"/>
  <c r="BO196" i="7"/>
  <c r="BN809" i="7"/>
  <c r="BO809" i="7"/>
  <c r="BN184" i="7"/>
  <c r="BN205" i="7"/>
  <c r="BO205" i="7"/>
  <c r="BN191" i="7"/>
  <c r="BO191" i="7"/>
  <c r="BN655" i="7"/>
  <c r="BO655" i="7"/>
  <c r="BO1879" i="7"/>
  <c r="BO1876" i="7"/>
  <c r="BN1876" i="7"/>
  <c r="BP2423" i="7"/>
  <c r="BQ2423" i="7"/>
  <c r="AI2423" i="7"/>
  <c r="BO804" i="7"/>
  <c r="BN194" i="7"/>
  <c r="BO194" i="7"/>
  <c r="BN808" i="7"/>
  <c r="BN818" i="7"/>
  <c r="BO818" i="7"/>
  <c r="BN662" i="7"/>
  <c r="BO662" i="7"/>
  <c r="BN660" i="7"/>
  <c r="BO660" i="7"/>
  <c r="AF980" i="7"/>
  <c r="AH980" i="7"/>
  <c r="AG980" i="7"/>
  <c r="AI1742" i="7"/>
  <c r="AH1897" i="7"/>
  <c r="AF1897" i="7"/>
  <c r="AG1897" i="7"/>
  <c r="AJ2369" i="7"/>
  <c r="AI2369" i="7"/>
  <c r="X254" i="7"/>
  <c r="X232" i="7"/>
  <c r="X237" i="7"/>
  <c r="X242" i="7"/>
  <c r="X229" i="7"/>
  <c r="X234" i="7"/>
  <c r="X250" i="7"/>
  <c r="X231" i="7"/>
  <c r="X247" i="7"/>
  <c r="X248" i="7"/>
  <c r="X221" i="7"/>
  <c r="X224" i="7"/>
  <c r="X243" i="7"/>
  <c r="X240" i="7"/>
  <c r="AI1671" i="7"/>
  <c r="BO1738" i="7"/>
  <c r="X1738" i="7"/>
  <c r="X1435" i="7"/>
  <c r="BO1438" i="7"/>
  <c r="X1438" i="7"/>
  <c r="BO1425" i="7"/>
  <c r="BN1425" i="7"/>
  <c r="X1425" i="7"/>
  <c r="BO1423" i="7"/>
  <c r="BN1423" i="7"/>
  <c r="BO354" i="7"/>
  <c r="Y1400" i="7"/>
  <c r="Y1391" i="7"/>
  <c r="Y1407" i="7"/>
  <c r="Y1392" i="7"/>
  <c r="Y1399" i="7"/>
  <c r="Y1403" i="7"/>
  <c r="Y1393" i="7"/>
  <c r="AI1667" i="7"/>
  <c r="AJ1667" i="7"/>
  <c r="BO343" i="7"/>
  <c r="BN343" i="7"/>
  <c r="BO358" i="7"/>
  <c r="BN358" i="7"/>
  <c r="AI980" i="7"/>
  <c r="BO1742" i="7"/>
  <c r="BN1742" i="7"/>
  <c r="X1742" i="7"/>
  <c r="BO1577" i="7"/>
  <c r="X1577" i="7"/>
  <c r="BO1424" i="7"/>
  <c r="BN1424" i="7"/>
  <c r="BN1436" i="7"/>
  <c r="BO1436" i="7"/>
  <c r="Y1404" i="7"/>
  <c r="X1424" i="7"/>
  <c r="BN1971" i="7"/>
  <c r="BO1971" i="7"/>
  <c r="AI1668" i="7"/>
  <c r="BN1727" i="7"/>
  <c r="BO1727" i="7"/>
  <c r="X1727" i="7"/>
  <c r="BO1440" i="7"/>
  <c r="X1440" i="7"/>
  <c r="BN1440" i="7"/>
  <c r="BN357" i="7"/>
  <c r="BO357" i="7"/>
  <c r="AG358" i="7"/>
  <c r="AX358" i="7"/>
  <c r="AW358" i="7"/>
  <c r="AH358" i="7"/>
  <c r="AF358" i="7"/>
  <c r="BO1428" i="7"/>
  <c r="BN1428" i="7"/>
  <c r="X1428" i="7"/>
  <c r="Y1428" i="7"/>
  <c r="Y1388" i="7"/>
  <c r="BN1430" i="7"/>
  <c r="BO1430" i="7"/>
  <c r="X1441" i="7"/>
  <c r="BO1441" i="7"/>
  <c r="BN1441" i="7"/>
  <c r="BN119" i="7"/>
  <c r="BO119" i="7"/>
  <c r="AH359" i="7"/>
  <c r="AG359" i="7"/>
  <c r="AF359" i="7"/>
  <c r="AI1666" i="7"/>
  <c r="AJ1666" i="7"/>
  <c r="BN342" i="7"/>
  <c r="BO342" i="7"/>
  <c r="Y1377" i="7"/>
  <c r="Y1394" i="7"/>
  <c r="BO1429" i="7"/>
  <c r="BN1429" i="7"/>
  <c r="X1429" i="7"/>
  <c r="BN1432" i="7"/>
  <c r="BO1432" i="7"/>
  <c r="AI1669" i="7"/>
  <c r="Y1382" i="7"/>
  <c r="Y1383" i="7"/>
  <c r="Y1402" i="7"/>
  <c r="BN1433" i="7"/>
  <c r="BO1433" i="7"/>
  <c r="Y1381" i="7"/>
  <c r="Y1398" i="7"/>
  <c r="Y2610" i="7"/>
  <c r="Y2592" i="7"/>
  <c r="BN351" i="7"/>
  <c r="BO351" i="7"/>
  <c r="BO1728" i="7"/>
  <c r="X1728" i="7"/>
  <c r="BO1576" i="7"/>
  <c r="X1576" i="7"/>
  <c r="BO1426" i="7"/>
  <c r="X1437" i="7"/>
  <c r="BO2262" i="7"/>
  <c r="BN2262" i="7"/>
  <c r="Y2603" i="7"/>
  <c r="Y2593" i="7"/>
  <c r="BO339" i="7"/>
  <c r="BN339" i="7"/>
  <c r="AG2276" i="7"/>
  <c r="AF2276" i="7"/>
  <c r="AH2276" i="7"/>
  <c r="X1579" i="7"/>
  <c r="Y1384" i="7"/>
  <c r="Y1397" i="7"/>
  <c r="BN2259" i="7"/>
  <c r="BO2259" i="7"/>
  <c r="BP2580" i="7"/>
  <c r="BQ2580" i="7"/>
  <c r="Y2435" i="7"/>
  <c r="Y2600" i="7"/>
  <c r="AG1519" i="7"/>
  <c r="AF1519" i="7"/>
  <c r="AH1519" i="7"/>
  <c r="AF279" i="7"/>
  <c r="AW279" i="7"/>
  <c r="AX279" i="7"/>
  <c r="AG279" i="7"/>
  <c r="AH279" i="7"/>
  <c r="AI279" i="7"/>
  <c r="AG1900" i="7"/>
  <c r="AF1900" i="7"/>
  <c r="AH1900" i="7"/>
  <c r="BN2559" i="7"/>
  <c r="BO2559" i="7"/>
  <c r="X2559" i="7"/>
  <c r="BO123" i="7"/>
  <c r="BN123" i="7"/>
  <c r="AF2502" i="7"/>
  <c r="AH2502" i="7"/>
  <c r="AG2502" i="7"/>
  <c r="AW205" i="7"/>
  <c r="AC895" i="7"/>
  <c r="V895" i="7"/>
  <c r="V840" i="7"/>
  <c r="AC832" i="7"/>
  <c r="V866" i="7"/>
  <c r="X866" i="7" s="1"/>
  <c r="V850" i="7"/>
  <c r="V870" i="7"/>
  <c r="X870" i="7" s="1"/>
  <c r="V838" i="7"/>
  <c r="X838" i="7" s="1"/>
  <c r="AC855" i="7"/>
  <c r="AC877" i="7"/>
  <c r="AC860" i="7"/>
  <c r="AC828" i="7"/>
  <c r="AI828" i="7" s="1"/>
  <c r="V860" i="7"/>
  <c r="AC878" i="7"/>
  <c r="AC863" i="7"/>
  <c r="AC864" i="7"/>
  <c r="AC839" i="7"/>
  <c r="AC871" i="7"/>
  <c r="V887" i="7"/>
  <c r="V831" i="7"/>
  <c r="X831" i="7" s="1"/>
  <c r="V832" i="7"/>
  <c r="X832" i="7" s="1"/>
  <c r="AC853" i="7"/>
  <c r="V891" i="7"/>
  <c r="V861" i="7"/>
  <c r="AC829" i="7"/>
  <c r="AC894" i="7"/>
  <c r="AC834" i="7"/>
  <c r="AC884" i="7"/>
  <c r="V889" i="7"/>
  <c r="V863" i="7"/>
  <c r="AC886" i="7"/>
  <c r="AC848" i="7"/>
  <c r="AC838" i="7"/>
  <c r="V836" i="7"/>
  <c r="X836" i="7" s="1"/>
  <c r="AC885" i="7"/>
  <c r="V856" i="7"/>
  <c r="AC841" i="7"/>
  <c r="V842" i="7"/>
  <c r="X842" i="7" s="1"/>
  <c r="AC888" i="7"/>
  <c r="AC865" i="7"/>
  <c r="AC856" i="7"/>
  <c r="AC845" i="7"/>
  <c r="AC892" i="7"/>
  <c r="AC842" i="7"/>
  <c r="AC870" i="7"/>
  <c r="AC889" i="7"/>
  <c r="AC861" i="7"/>
  <c r="AC843" i="7"/>
  <c r="AC880" i="7"/>
  <c r="AC881" i="7"/>
  <c r="V835" i="7"/>
  <c r="V834" i="7"/>
  <c r="X834" i="7" s="1"/>
  <c r="AC876" i="7"/>
  <c r="AI876" i="7" s="1"/>
  <c r="AC837" i="7"/>
  <c r="V853" i="7"/>
  <c r="X853" i="7" s="1"/>
  <c r="V829" i="7"/>
  <c r="V846" i="7"/>
  <c r="X846" i="7" s="1"/>
  <c r="V833" i="7"/>
  <c r="X833" i="7" s="1"/>
  <c r="V867" i="7"/>
  <c r="V882" i="7"/>
  <c r="V854" i="7"/>
  <c r="AC835" i="7"/>
  <c r="AC890" i="7"/>
  <c r="AC867" i="7"/>
  <c r="AI867" i="7" s="1"/>
  <c r="AC866" i="7"/>
  <c r="AI866" i="7" s="1"/>
  <c r="AC831" i="7"/>
  <c r="AC891" i="7"/>
  <c r="AC846" i="7"/>
  <c r="V881" i="7"/>
  <c r="AC849" i="7"/>
  <c r="AC844" i="7"/>
  <c r="AC883" i="7"/>
  <c r="AC868" i="7"/>
  <c r="V880" i="7"/>
  <c r="AC852" i="7"/>
  <c r="V871" i="7"/>
  <c r="V878" i="7"/>
  <c r="V857" i="7"/>
  <c r="V859" i="7"/>
  <c r="X859" i="7" s="1"/>
  <c r="V894" i="7"/>
  <c r="V837" i="7"/>
  <c r="X837" i="7" s="1"/>
  <c r="AC854" i="7"/>
  <c r="V841" i="7"/>
  <c r="X841" i="7" s="1"/>
  <c r="AC836" i="7"/>
  <c r="V855" i="7"/>
  <c r="V892" i="7"/>
  <c r="V893" i="7"/>
  <c r="V868" i="7"/>
  <c r="V888" i="7"/>
  <c r="AC882" i="7"/>
  <c r="V876" i="7"/>
  <c r="X876" i="7" s="1"/>
  <c r="V879" i="7"/>
  <c r="V830" i="7"/>
  <c r="X830" i="7" s="1"/>
  <c r="V865" i="7"/>
  <c r="AC857" i="7"/>
  <c r="AC840" i="7"/>
  <c r="V869" i="7"/>
  <c r="AC850" i="7"/>
  <c r="V864" i="7"/>
  <c r="V862" i="7"/>
  <c r="V839" i="7"/>
  <c r="X839" i="7" s="1"/>
  <c r="V852" i="7"/>
  <c r="AC830" i="7"/>
  <c r="AC869" i="7"/>
  <c r="AC851" i="7"/>
  <c r="AC847" i="7"/>
  <c r="V847" i="7"/>
  <c r="X847" i="7" s="1"/>
  <c r="AC862" i="7"/>
  <c r="V851" i="7"/>
  <c r="V843" i="7"/>
  <c r="X843" i="7" s="1"/>
  <c r="AC833" i="7"/>
  <c r="V885" i="7"/>
  <c r="AC879" i="7"/>
  <c r="AC887" i="7"/>
  <c r="V845" i="7"/>
  <c r="AC893" i="7"/>
  <c r="V883" i="7"/>
  <c r="V890" i="7"/>
  <c r="AC858" i="7"/>
  <c r="V877" i="7"/>
  <c r="V886" i="7"/>
  <c r="V884" i="7"/>
  <c r="AC859" i="7"/>
  <c r="V844" i="7"/>
  <c r="X844" i="7" s="1"/>
  <c r="V858" i="7"/>
  <c r="V902" i="7"/>
  <c r="BO2339" i="7"/>
  <c r="BN2339" i="7"/>
  <c r="BN2334" i="7"/>
  <c r="BO2334" i="7"/>
  <c r="AG2503" i="7"/>
  <c r="AF2503" i="7"/>
  <c r="AH2503" i="7"/>
  <c r="AF1975" i="7"/>
  <c r="AG1975" i="7"/>
  <c r="AH1975" i="7"/>
  <c r="AG1898" i="7"/>
  <c r="AH1898" i="7"/>
  <c r="AF1898" i="7"/>
  <c r="AF360" i="7"/>
  <c r="AH360" i="7"/>
  <c r="AG360" i="7"/>
  <c r="AW977" i="7"/>
  <c r="AX977" i="7"/>
  <c r="AG977" i="7"/>
  <c r="AH977" i="7"/>
  <c r="AF977" i="7"/>
  <c r="BN2573" i="7"/>
  <c r="BO2573" i="7"/>
  <c r="AF2580" i="7"/>
  <c r="AG2580" i="7"/>
  <c r="AH2580" i="7"/>
  <c r="AI2580" i="7"/>
  <c r="AW2574" i="7"/>
  <c r="AX2574" i="7"/>
  <c r="AF2574" i="7"/>
  <c r="AG2574" i="7"/>
  <c r="AH2574" i="7"/>
  <c r="AI2574" i="7"/>
  <c r="AH130" i="7"/>
  <c r="AW130" i="7"/>
  <c r="AX130" i="7"/>
  <c r="AF130" i="7"/>
  <c r="AG130" i="7"/>
  <c r="BO2342" i="7"/>
  <c r="BN2342" i="7"/>
  <c r="BN2557" i="7"/>
  <c r="BO2557" i="7"/>
  <c r="X2557" i="7"/>
  <c r="AH1747" i="7"/>
  <c r="AI1747" i="7"/>
  <c r="AG1747" i="7"/>
  <c r="AF1747" i="7"/>
  <c r="AF596" i="7"/>
  <c r="AH596" i="7"/>
  <c r="AG596" i="7"/>
  <c r="AC1918" i="7"/>
  <c r="AC1968" i="7"/>
  <c r="AC1924" i="7"/>
  <c r="AC1974" i="7"/>
  <c r="AI1974" i="7" s="1"/>
  <c r="AC1934" i="7"/>
  <c r="V1913" i="7"/>
  <c r="V1933" i="7"/>
  <c r="V1973" i="7"/>
  <c r="AC1973" i="7"/>
  <c r="V1940" i="7"/>
  <c r="V1975" i="7"/>
  <c r="V1972" i="7"/>
  <c r="X1972" i="7" s="1"/>
  <c r="AC1975" i="7"/>
  <c r="AI1975" i="7" s="1"/>
  <c r="AC1925" i="7"/>
  <c r="V1944" i="7"/>
  <c r="X1944" i="7" s="1"/>
  <c r="AC1920" i="7"/>
  <c r="AC1972" i="7"/>
  <c r="AC1923" i="7"/>
  <c r="AC1914" i="7"/>
  <c r="AC1929" i="7"/>
  <c r="V1906" i="7"/>
  <c r="AC1932" i="7"/>
  <c r="AC1958" i="7"/>
  <c r="V1931" i="7"/>
  <c r="X1931" i="7" s="1"/>
  <c r="AC1927" i="7"/>
  <c r="AC1936" i="7"/>
  <c r="AC1941" i="7"/>
  <c r="V1934" i="7"/>
  <c r="X1934" i="7" s="1"/>
  <c r="V1922" i="7"/>
  <c r="X1922" i="7" s="1"/>
  <c r="V1923" i="7"/>
  <c r="AC1937" i="7"/>
  <c r="V1967" i="7"/>
  <c r="X1967" i="7" s="1"/>
  <c r="AC1943" i="7"/>
  <c r="AI1943" i="7" s="1"/>
  <c r="V1952" i="7"/>
  <c r="X1952" i="7" s="1"/>
  <c r="V1971" i="7"/>
  <c r="AC1938" i="7"/>
  <c r="V1937" i="7"/>
  <c r="AC1966" i="7"/>
  <c r="AC1910" i="7"/>
  <c r="AC1963" i="7"/>
  <c r="V1954" i="7"/>
  <c r="X1954" i="7" s="1"/>
  <c r="AC1931" i="7"/>
  <c r="V1945" i="7"/>
  <c r="X1945" i="7" s="1"/>
  <c r="AC1917" i="7"/>
  <c r="V1925" i="7"/>
  <c r="V1929" i="7"/>
  <c r="AC1904" i="7"/>
  <c r="AI1904" i="7" s="1"/>
  <c r="V1936" i="7"/>
  <c r="AC1971" i="7"/>
  <c r="AI1971" i="7" s="1"/>
  <c r="AC1940" i="7"/>
  <c r="AC1953" i="7"/>
  <c r="AC1960" i="7"/>
  <c r="V1935" i="7"/>
  <c r="AC1908" i="7"/>
  <c r="V1928" i="7"/>
  <c r="V1904" i="7"/>
  <c r="X1904" i="7" s="1"/>
  <c r="V1912" i="7"/>
  <c r="X1912" i="7" s="1"/>
  <c r="AC1939" i="7"/>
  <c r="V1965" i="7"/>
  <c r="V1962" i="7"/>
  <c r="AC1961" i="7"/>
  <c r="V1970" i="7"/>
  <c r="X1970" i="7" s="1"/>
  <c r="V1905" i="7"/>
  <c r="V1932" i="7"/>
  <c r="V1957" i="7"/>
  <c r="V1964" i="7"/>
  <c r="V1921" i="7"/>
  <c r="X1921" i="7" s="1"/>
  <c r="V1926" i="7"/>
  <c r="AC1913" i="7"/>
  <c r="AC1915" i="7"/>
  <c r="V1910" i="7"/>
  <c r="V1911" i="7"/>
  <c r="AC1951" i="7"/>
  <c r="AI1951" i="7" s="1"/>
  <c r="V1968" i="7"/>
  <c r="X1968" i="7" s="1"/>
  <c r="AC1970" i="7"/>
  <c r="AC1905" i="7"/>
  <c r="V1961" i="7"/>
  <c r="V1947" i="7"/>
  <c r="X1947" i="7" s="1"/>
  <c r="V1916" i="7"/>
  <c r="V1953" i="7"/>
  <c r="AC1916" i="7"/>
  <c r="AC1911" i="7"/>
  <c r="V1919" i="7"/>
  <c r="AC1942" i="7"/>
  <c r="AI1942" i="7" s="1"/>
  <c r="AC1957" i="7"/>
  <c r="AC1965" i="7"/>
  <c r="AC1919" i="7"/>
  <c r="V1956" i="7"/>
  <c r="AC1969" i="7"/>
  <c r="AC1912" i="7"/>
  <c r="V1920" i="7"/>
  <c r="X1920" i="7" s="1"/>
  <c r="AC1947" i="7"/>
  <c r="AI1947" i="7" s="1"/>
  <c r="AC1944" i="7"/>
  <c r="AI1944" i="7" s="1"/>
  <c r="AC1959" i="7"/>
  <c r="V1914" i="7"/>
  <c r="AC1964" i="7"/>
  <c r="V1917" i="7"/>
  <c r="V1927" i="7"/>
  <c r="X1927" i="7" s="1"/>
  <c r="V1930" i="7"/>
  <c r="X1930" i="7" s="1"/>
  <c r="V1946" i="7"/>
  <c r="X1946" i="7" s="1"/>
  <c r="V1909" i="7"/>
  <c r="X1909" i="7" s="1"/>
  <c r="AC1946" i="7"/>
  <c r="AI1946" i="7" s="1"/>
  <c r="V1907" i="7"/>
  <c r="V1974" i="7"/>
  <c r="X1974" i="7" s="1"/>
  <c r="V1969" i="7"/>
  <c r="X1969" i="7" s="1"/>
  <c r="V1951" i="7"/>
  <c r="X1951" i="7" s="1"/>
  <c r="AC1921" i="7"/>
  <c r="V1963" i="7"/>
  <c r="AC1922" i="7"/>
  <c r="AC1928" i="7"/>
  <c r="AC1906" i="7"/>
  <c r="AC1967" i="7"/>
  <c r="V1942" i="7"/>
  <c r="X1942" i="7" s="1"/>
  <c r="AC1952" i="7"/>
  <c r="AC1933" i="7"/>
  <c r="AC1954" i="7"/>
  <c r="V1941" i="7"/>
  <c r="X1941" i="7" s="1"/>
  <c r="V1908" i="7"/>
  <c r="X1908" i="7" s="1"/>
  <c r="V1960" i="7"/>
  <c r="V1924" i="7"/>
  <c r="V1918" i="7"/>
  <c r="AC1962" i="7"/>
  <c r="AC1955" i="7"/>
  <c r="V1966" i="7"/>
  <c r="V1915" i="7"/>
  <c r="AC1930" i="7"/>
  <c r="AC1907" i="7"/>
  <c r="V1959" i="7"/>
  <c r="X1959" i="7" s="1"/>
  <c r="AC1926" i="7"/>
  <c r="AC1935" i="7"/>
  <c r="V1938" i="7"/>
  <c r="AC1976" i="7"/>
  <c r="AI1976" i="7" s="1"/>
  <c r="V1976" i="7"/>
  <c r="AC1909" i="7"/>
  <c r="V1943" i="7"/>
  <c r="V1955" i="7"/>
  <c r="AC1956" i="7"/>
  <c r="V1939" i="7"/>
  <c r="BO2415" i="7"/>
  <c r="BN2415" i="7"/>
  <c r="X2415" i="7"/>
  <c r="AF1899" i="7"/>
  <c r="AH1899" i="7"/>
  <c r="AG1899" i="7"/>
  <c r="AW670" i="7"/>
  <c r="AF670" i="7"/>
  <c r="AX670" i="7"/>
  <c r="AG670" i="7"/>
  <c r="AH670" i="7"/>
  <c r="BN2341" i="7"/>
  <c r="BO2341" i="7"/>
  <c r="AH2274" i="7"/>
  <c r="AG2274" i="7"/>
  <c r="AF2274" i="7"/>
  <c r="AW2274" i="7"/>
  <c r="AX2274" i="7"/>
  <c r="BN1969" i="7"/>
  <c r="BO1969" i="7"/>
  <c r="AF2350" i="7"/>
  <c r="AG2350" i="7"/>
  <c r="AH2350" i="7"/>
  <c r="AI2578" i="7"/>
  <c r="AF2578" i="7"/>
  <c r="AG2578" i="7"/>
  <c r="AH2578" i="7"/>
  <c r="AH1368" i="7"/>
  <c r="AF1368" i="7"/>
  <c r="AG1368" i="7"/>
  <c r="BO2567" i="7"/>
  <c r="BN2567" i="7"/>
  <c r="X2567" i="7"/>
  <c r="V288" i="7"/>
  <c r="AC320" i="7"/>
  <c r="V305" i="7"/>
  <c r="V341" i="7"/>
  <c r="V351" i="7"/>
  <c r="AC310" i="7"/>
  <c r="V346" i="7"/>
  <c r="AC311" i="7"/>
  <c r="AC312" i="7"/>
  <c r="V340" i="7"/>
  <c r="AC328" i="7"/>
  <c r="V331" i="7"/>
  <c r="AC302" i="7"/>
  <c r="V347" i="7"/>
  <c r="V330" i="7"/>
  <c r="AC327" i="7"/>
  <c r="V309" i="7"/>
  <c r="AC349" i="7"/>
  <c r="V319" i="7"/>
  <c r="V300" i="7"/>
  <c r="AC289" i="7"/>
  <c r="AC331" i="7"/>
  <c r="V289" i="7"/>
  <c r="V322" i="7"/>
  <c r="V348" i="7"/>
  <c r="AC295" i="7"/>
  <c r="AC321" i="7"/>
  <c r="AC298" i="7"/>
  <c r="V339" i="7"/>
  <c r="V312" i="7"/>
  <c r="V306" i="7"/>
  <c r="AC324" i="7"/>
  <c r="V308" i="7"/>
  <c r="V290" i="7"/>
  <c r="AC294" i="7"/>
  <c r="AC326" i="7"/>
  <c r="V313" i="7"/>
  <c r="V310" i="7"/>
  <c r="AC301" i="7"/>
  <c r="AC319" i="7"/>
  <c r="V323" i="7"/>
  <c r="V317" i="7"/>
  <c r="AC304" i="7"/>
  <c r="V307" i="7"/>
  <c r="AC350" i="7"/>
  <c r="AC330" i="7"/>
  <c r="AC336" i="7"/>
  <c r="V345" i="7"/>
  <c r="AC353" i="7"/>
  <c r="AC313" i="7"/>
  <c r="AC296" i="7"/>
  <c r="AC352" i="7"/>
  <c r="V327" i="7"/>
  <c r="V291" i="7"/>
  <c r="AC341" i="7"/>
  <c r="AC340" i="7"/>
  <c r="AC288" i="7"/>
  <c r="AI288" i="7" s="1"/>
  <c r="AC339" i="7"/>
  <c r="AC337" i="7"/>
  <c r="V352" i="7"/>
  <c r="AC315" i="7"/>
  <c r="V326" i="7"/>
  <c r="AC305" i="7"/>
  <c r="AC342" i="7"/>
  <c r="AC309" i="7"/>
  <c r="AC346" i="7"/>
  <c r="AC323" i="7"/>
  <c r="V299" i="7"/>
  <c r="AC303" i="7"/>
  <c r="AC297" i="7"/>
  <c r="V296" i="7"/>
  <c r="AC329" i="7"/>
  <c r="AC306" i="7"/>
  <c r="AC344" i="7"/>
  <c r="V353" i="7"/>
  <c r="V294" i="7"/>
  <c r="V324" i="7"/>
  <c r="V344" i="7"/>
  <c r="AC291" i="7"/>
  <c r="AC343" i="7"/>
  <c r="AC290" i="7"/>
  <c r="V302" i="7"/>
  <c r="X302" i="7" s="1"/>
  <c r="AC317" i="7"/>
  <c r="V314" i="7"/>
  <c r="V297" i="7"/>
  <c r="X297" i="7" s="1"/>
  <c r="AC314" i="7"/>
  <c r="AC299" i="7"/>
  <c r="V328" i="7"/>
  <c r="V301" i="7"/>
  <c r="V311" i="7"/>
  <c r="V292" i="7"/>
  <c r="AC351" i="7"/>
  <c r="V318" i="7"/>
  <c r="V321" i="7"/>
  <c r="AC348" i="7"/>
  <c r="AC345" i="7"/>
  <c r="V316" i="7"/>
  <c r="AC293" i="7"/>
  <c r="AC300" i="7"/>
  <c r="V304" i="7"/>
  <c r="V349" i="7"/>
  <c r="V329" i="7"/>
  <c r="AC347" i="7"/>
  <c r="AC292" i="7"/>
  <c r="V337" i="7"/>
  <c r="V295" i="7"/>
  <c r="V320" i="7"/>
  <c r="V303" i="7"/>
  <c r="V325" i="7"/>
  <c r="AC338" i="7"/>
  <c r="V350" i="7"/>
  <c r="V342" i="7"/>
  <c r="V343" i="7"/>
  <c r="V315" i="7"/>
  <c r="AC308" i="7"/>
  <c r="AC318" i="7"/>
  <c r="AC316" i="7"/>
  <c r="V338" i="7"/>
  <c r="AC307" i="7"/>
  <c r="AC322" i="7"/>
  <c r="V293" i="7"/>
  <c r="V336" i="7"/>
  <c r="X336" i="7" s="1"/>
  <c r="AC325" i="7"/>
  <c r="V298" i="7"/>
  <c r="V355" i="7"/>
  <c r="V360" i="7"/>
  <c r="V354" i="7"/>
  <c r="AC357" i="7"/>
  <c r="AC359" i="7"/>
  <c r="AC355" i="7"/>
  <c r="V358" i="7"/>
  <c r="AC356" i="7"/>
  <c r="V361" i="7"/>
  <c r="AC360" i="7"/>
  <c r="V359" i="7"/>
  <c r="V357" i="7"/>
  <c r="AC358" i="7"/>
  <c r="V356" i="7"/>
  <c r="AG1596" i="7"/>
  <c r="AF1596" i="7"/>
  <c r="AH1596" i="7"/>
  <c r="AF979" i="7"/>
  <c r="AG979" i="7"/>
  <c r="AH979" i="7"/>
  <c r="AG978" i="7"/>
  <c r="AH978" i="7"/>
  <c r="AW978" i="7"/>
  <c r="AX978" i="7"/>
  <c r="AF978" i="7"/>
  <c r="BO1967" i="7"/>
  <c r="BN1967" i="7"/>
  <c r="BO2561" i="7"/>
  <c r="BN2561" i="7"/>
  <c r="AI2200" i="7"/>
  <c r="AF2200" i="7"/>
  <c r="AG2200" i="7"/>
  <c r="AH2200" i="7"/>
  <c r="AG131" i="7"/>
  <c r="AH131" i="7"/>
  <c r="AF131" i="7"/>
  <c r="BO2263" i="7"/>
  <c r="BN2263" i="7"/>
  <c r="AH515" i="7"/>
  <c r="AX515" i="7"/>
  <c r="AW515" i="7"/>
  <c r="AG515" i="7"/>
  <c r="AF515" i="7"/>
  <c r="AI515" i="7"/>
  <c r="AX2046" i="7"/>
  <c r="AW2046" i="7"/>
  <c r="AG2046" i="7"/>
  <c r="AH2046" i="7"/>
  <c r="AF2046" i="7"/>
  <c r="BN2420" i="7"/>
  <c r="BO2420" i="7"/>
  <c r="AG2126" i="7"/>
  <c r="AF2126" i="7"/>
  <c r="AH2126" i="7"/>
  <c r="AI2389" i="7"/>
  <c r="AJ2389" i="7"/>
  <c r="AW2194" i="7"/>
  <c r="AH2194" i="7"/>
  <c r="AG2194" i="7"/>
  <c r="AF2194" i="7"/>
  <c r="AX2194" i="7"/>
  <c r="AG744" i="7"/>
  <c r="AF744" i="7"/>
  <c r="AW744" i="7"/>
  <c r="AX744" i="7"/>
  <c r="AH744" i="7"/>
  <c r="BN2422" i="7"/>
  <c r="BO2422" i="7"/>
  <c r="X2422" i="7"/>
  <c r="BN2562" i="7"/>
  <c r="BO2562" i="7"/>
  <c r="X2562" i="7"/>
  <c r="AG2351" i="7"/>
  <c r="AH2351" i="7"/>
  <c r="AF2351" i="7"/>
  <c r="AG517" i="7"/>
  <c r="AF517" i="7"/>
  <c r="AI517" i="7"/>
  <c r="AH517" i="7"/>
  <c r="AX1055" i="7"/>
  <c r="AF1055" i="7"/>
  <c r="AG1055" i="7"/>
  <c r="AH1055" i="7"/>
  <c r="AW1055" i="7"/>
  <c r="BO2188" i="7"/>
  <c r="BN2188" i="7"/>
  <c r="AG2199" i="7"/>
  <c r="AH2199" i="7"/>
  <c r="AF2199" i="7"/>
  <c r="AI2199" i="7"/>
  <c r="AG1367" i="7"/>
  <c r="AH1367" i="7"/>
  <c r="AF1367" i="7"/>
  <c r="AG671" i="7"/>
  <c r="AF671" i="7"/>
  <c r="AH671" i="7"/>
  <c r="BN2272" i="7"/>
  <c r="BO2272" i="7"/>
  <c r="BN2189" i="7"/>
  <c r="BO2189" i="7"/>
  <c r="X2189" i="7"/>
  <c r="BN1954" i="7"/>
  <c r="BO1954" i="7"/>
  <c r="BN118" i="7"/>
  <c r="BO118" i="7"/>
  <c r="AF437" i="7"/>
  <c r="AG437" i="7"/>
  <c r="AH437" i="7"/>
  <c r="AG434" i="7"/>
  <c r="AW434" i="7"/>
  <c r="AF434" i="7"/>
  <c r="AX434" i="7"/>
  <c r="AH434" i="7"/>
  <c r="BN2344" i="7"/>
  <c r="BO2344" i="7"/>
  <c r="BO2269" i="7"/>
  <c r="BN2269" i="7"/>
  <c r="AI979" i="7"/>
  <c r="BO2564" i="7"/>
  <c r="BN2564" i="7"/>
  <c r="X2564" i="7"/>
  <c r="AH2428" i="7"/>
  <c r="AF2428" i="7"/>
  <c r="AG2428" i="7"/>
  <c r="AI2428" i="7"/>
  <c r="AI1445" i="7"/>
  <c r="AG1445" i="7"/>
  <c r="AF1445" i="7"/>
  <c r="AH1445" i="7"/>
  <c r="AH2581" i="7"/>
  <c r="AI2581" i="7"/>
  <c r="AG2581" i="7"/>
  <c r="AF2581" i="7"/>
  <c r="AF1974" i="7"/>
  <c r="AG1974" i="7"/>
  <c r="AH1974" i="7"/>
  <c r="AG1215" i="7"/>
  <c r="AF1215" i="7"/>
  <c r="AH1215" i="7"/>
  <c r="AF669" i="7"/>
  <c r="AW669" i="7"/>
  <c r="AX669" i="7"/>
  <c r="AH669" i="7"/>
  <c r="AG669" i="7"/>
  <c r="BO1952" i="7"/>
  <c r="BN1952" i="7"/>
  <c r="BN2419" i="7"/>
  <c r="BO2419" i="7"/>
  <c r="X2419" i="7"/>
  <c r="AH1820" i="7"/>
  <c r="AF1820" i="7"/>
  <c r="AG1820" i="7"/>
  <c r="AI1820" i="7"/>
  <c r="AG282" i="7"/>
  <c r="AH282" i="7"/>
  <c r="AF282" i="7"/>
  <c r="AI282" i="7"/>
  <c r="BN2336" i="7"/>
  <c r="BO2336" i="7"/>
  <c r="AH2275" i="7"/>
  <c r="AF2275" i="7"/>
  <c r="AG2275" i="7"/>
  <c r="BN2332" i="7"/>
  <c r="BO2332" i="7"/>
  <c r="BO2264" i="7"/>
  <c r="BN2264" i="7"/>
  <c r="BO1968" i="7"/>
  <c r="BN1968" i="7"/>
  <c r="BO126" i="7"/>
  <c r="BN126" i="7"/>
  <c r="AH2579" i="7"/>
  <c r="AI2579" i="7"/>
  <c r="AG2579" i="7"/>
  <c r="AF2579" i="7"/>
  <c r="BO110" i="7"/>
  <c r="BN110" i="7"/>
  <c r="AF1745" i="7"/>
  <c r="AG1745" i="7"/>
  <c r="AH1745" i="7"/>
  <c r="AI1745" i="7"/>
  <c r="AG514" i="7"/>
  <c r="AI514" i="7"/>
  <c r="AH514" i="7"/>
  <c r="AF514" i="7"/>
  <c r="AW514" i="7"/>
  <c r="AX514" i="7"/>
  <c r="BO128" i="7"/>
  <c r="BN128" i="7"/>
  <c r="AF2352" i="7"/>
  <c r="AG2352" i="7"/>
  <c r="AH2352" i="7"/>
  <c r="AF1746" i="7"/>
  <c r="AI1746" i="7"/>
  <c r="AG1746" i="7"/>
  <c r="AH1746" i="7"/>
  <c r="BN2186" i="7"/>
  <c r="BO2186" i="7"/>
  <c r="BN2409" i="7"/>
  <c r="BO2409" i="7"/>
  <c r="X2409" i="7"/>
  <c r="AF207" i="7"/>
  <c r="AG207" i="7"/>
  <c r="AH207" i="7"/>
  <c r="AG2650" i="7"/>
  <c r="AF2650" i="7"/>
  <c r="AH2650" i="7"/>
  <c r="AX2650" i="7"/>
  <c r="AW2650" i="7"/>
  <c r="AH2277" i="7"/>
  <c r="AG2277" i="7"/>
  <c r="AF2277" i="7"/>
  <c r="AF2347" i="7"/>
  <c r="AH2347" i="7"/>
  <c r="AX2347" i="7"/>
  <c r="AW2347" i="7"/>
  <c r="AG2347" i="7"/>
  <c r="BN2258" i="7"/>
  <c r="BO2258" i="7"/>
  <c r="Y2601" i="7"/>
  <c r="AH1744" i="7"/>
  <c r="AF1744" i="7"/>
  <c r="AG1744" i="7"/>
  <c r="AI1744" i="7"/>
  <c r="AF1593" i="7"/>
  <c r="AH1593" i="7"/>
  <c r="AG1593" i="7"/>
  <c r="BN2568" i="7"/>
  <c r="BO2568" i="7"/>
  <c r="X2568" i="7"/>
  <c r="AC608" i="7"/>
  <c r="AC652" i="7"/>
  <c r="AC612" i="7"/>
  <c r="V602" i="7"/>
  <c r="AC605" i="7"/>
  <c r="AC623" i="7"/>
  <c r="V658" i="7"/>
  <c r="AC664" i="7"/>
  <c r="V620" i="7"/>
  <c r="V608" i="7"/>
  <c r="V663" i="7"/>
  <c r="V628" i="7"/>
  <c r="X628" i="7" s="1"/>
  <c r="AC655" i="7"/>
  <c r="V616" i="7"/>
  <c r="V651" i="7"/>
  <c r="V649" i="7"/>
  <c r="AC636" i="7"/>
  <c r="V621" i="7"/>
  <c r="V617" i="7"/>
  <c r="V603" i="7"/>
  <c r="AC621" i="7"/>
  <c r="AC627" i="7"/>
  <c r="V625" i="7"/>
  <c r="X625" i="7" s="1"/>
  <c r="V634" i="7"/>
  <c r="AC629" i="7"/>
  <c r="V659" i="7"/>
  <c r="V665" i="7"/>
  <c r="AC635" i="7"/>
  <c r="V610" i="7"/>
  <c r="AC651" i="7"/>
  <c r="AC603" i="7"/>
  <c r="AC673" i="7"/>
  <c r="AI673" i="7" s="1"/>
  <c r="AC616" i="7"/>
  <c r="V654" i="7"/>
  <c r="AC662" i="7"/>
  <c r="AC648" i="7"/>
  <c r="AI648" i="7" s="1"/>
  <c r="AC618" i="7"/>
  <c r="V653" i="7"/>
  <c r="AC604" i="7"/>
  <c r="V622" i="7"/>
  <c r="X622" i="7" s="1"/>
  <c r="V672" i="7"/>
  <c r="X672" i="7" s="1"/>
  <c r="BP672" i="7" s="1"/>
  <c r="V673" i="7"/>
  <c r="X673" i="7" s="1"/>
  <c r="AC617" i="7"/>
  <c r="V662" i="7"/>
  <c r="AC638" i="7"/>
  <c r="AI638" i="7" s="1"/>
  <c r="AC658" i="7"/>
  <c r="AC661" i="7"/>
  <c r="V604" i="7"/>
  <c r="V607" i="7"/>
  <c r="AC657" i="7"/>
  <c r="V671" i="7"/>
  <c r="X671" i="7" s="1"/>
  <c r="AC671" i="7"/>
  <c r="AI671" i="7" s="1"/>
  <c r="V623" i="7"/>
  <c r="X623" i="7" s="1"/>
  <c r="AC634" i="7"/>
  <c r="V632" i="7"/>
  <c r="X632" i="7" s="1"/>
  <c r="AC637" i="7"/>
  <c r="AC653" i="7"/>
  <c r="AC607" i="7"/>
  <c r="V615" i="7"/>
  <c r="V611" i="7"/>
  <c r="AC669" i="7"/>
  <c r="AI669" i="7" s="1"/>
  <c r="AC670" i="7"/>
  <c r="AI670" i="7" s="1"/>
  <c r="V636" i="7"/>
  <c r="AC642" i="7"/>
  <c r="AI642" i="7" s="1"/>
  <c r="V640" i="7"/>
  <c r="X640" i="7" s="1"/>
  <c r="AC672" i="7"/>
  <c r="V631" i="7"/>
  <c r="AC615" i="7"/>
  <c r="AC660" i="7"/>
  <c r="AC628" i="7"/>
  <c r="V667" i="7"/>
  <c r="AC668" i="7"/>
  <c r="AI668" i="7" s="1"/>
  <c r="V613" i="7"/>
  <c r="AC606" i="7"/>
  <c r="AC649" i="7"/>
  <c r="V670" i="7"/>
  <c r="X670" i="7" s="1"/>
  <c r="BQ670" i="7" s="1"/>
  <c r="V637" i="7"/>
  <c r="X637" i="7" s="1"/>
  <c r="V648" i="7"/>
  <c r="X648" i="7" s="1"/>
  <c r="Y656" i="7" s="1"/>
  <c r="AC631" i="7"/>
  <c r="AC620" i="7"/>
  <c r="V630" i="7"/>
  <c r="V655" i="7"/>
  <c r="AC663" i="7"/>
  <c r="AC633" i="7"/>
  <c r="V668" i="7"/>
  <c r="X668" i="7" s="1"/>
  <c r="V657" i="7"/>
  <c r="AC656" i="7"/>
  <c r="V606" i="7"/>
  <c r="V669" i="7"/>
  <c r="X669" i="7" s="1"/>
  <c r="BQ669" i="7" s="1"/>
  <c r="V664" i="7"/>
  <c r="AC632" i="7"/>
  <c r="V660" i="7"/>
  <c r="V633" i="7"/>
  <c r="X633" i="7" s="1"/>
  <c r="AC666" i="7"/>
  <c r="AC643" i="7"/>
  <c r="AI643" i="7" s="1"/>
  <c r="V624" i="7"/>
  <c r="X624" i="7" s="1"/>
  <c r="V639" i="7"/>
  <c r="X639" i="7" s="1"/>
  <c r="AC667" i="7"/>
  <c r="AC640" i="7"/>
  <c r="AI640" i="7" s="1"/>
  <c r="V641" i="7"/>
  <c r="X641" i="7" s="1"/>
  <c r="AC625" i="7"/>
  <c r="AC602" i="7"/>
  <c r="AI602" i="7" s="1"/>
  <c r="AJ614" i="7" s="1"/>
  <c r="V629" i="7"/>
  <c r="X629" i="7" s="1"/>
  <c r="AC610" i="7"/>
  <c r="AC613" i="7"/>
  <c r="V650" i="7"/>
  <c r="V666" i="7"/>
  <c r="AH900" i="7"/>
  <c r="AF900" i="7"/>
  <c r="AG900" i="7"/>
  <c r="AX277" i="7"/>
  <c r="AH277" i="7"/>
  <c r="AF277" i="7"/>
  <c r="AG277" i="7"/>
  <c r="AW277" i="7"/>
  <c r="AF2201" i="7"/>
  <c r="AH2201" i="7"/>
  <c r="AG2201" i="7"/>
  <c r="AC2337" i="7"/>
  <c r="V2351" i="7"/>
  <c r="X2351" i="7" s="1"/>
  <c r="AC2316" i="7"/>
  <c r="AC2351" i="7"/>
  <c r="AI2351" i="7" s="1"/>
  <c r="AC2344" i="7"/>
  <c r="V2352" i="7"/>
  <c r="X2352" i="7" s="1"/>
  <c r="V2316" i="7"/>
  <c r="X2316" i="7" s="1"/>
  <c r="V2353" i="7"/>
  <c r="X2353" i="7" s="1"/>
  <c r="AC2347" i="7"/>
  <c r="AI2347" i="7" s="1"/>
  <c r="V2333" i="7"/>
  <c r="X2333" i="7" s="1"/>
  <c r="AC2317" i="7"/>
  <c r="AC2325" i="7"/>
  <c r="AC2341" i="7"/>
  <c r="V2282" i="7"/>
  <c r="X2282" i="7" s="1"/>
  <c r="V2285" i="7"/>
  <c r="X2285" i="7" s="1"/>
  <c r="AC2311" i="7"/>
  <c r="AC2318" i="7"/>
  <c r="V2310" i="7"/>
  <c r="X2310" i="7" s="1"/>
  <c r="AC2345" i="7"/>
  <c r="V2319" i="7"/>
  <c r="X2319" i="7" s="1"/>
  <c r="V2346" i="7"/>
  <c r="X2346" i="7" s="1"/>
  <c r="AC2310" i="7"/>
  <c r="AC2282" i="7"/>
  <c r="AI2282" i="7" s="1"/>
  <c r="V2337" i="7"/>
  <c r="X2337" i="7" s="1"/>
  <c r="V2315" i="7"/>
  <c r="X2315" i="7" s="1"/>
  <c r="V2304" i="7"/>
  <c r="X2304" i="7" s="1"/>
  <c r="AC2301" i="7"/>
  <c r="V2286" i="7"/>
  <c r="X2286" i="7" s="1"/>
  <c r="AC2313" i="7"/>
  <c r="V2293" i="7"/>
  <c r="AC2319" i="7"/>
  <c r="V2324" i="7"/>
  <c r="X2324" i="7" s="1"/>
  <c r="AC2308" i="7"/>
  <c r="V2325" i="7"/>
  <c r="V2294" i="7"/>
  <c r="X2294" i="7" s="1"/>
  <c r="AC2309" i="7"/>
  <c r="AC2322" i="7"/>
  <c r="V2314" i="7"/>
  <c r="X2314" i="7" s="1"/>
  <c r="AC2335" i="7"/>
  <c r="V2318" i="7"/>
  <c r="X2318" i="7" s="1"/>
  <c r="AC2314" i="7"/>
  <c r="V2311" i="7"/>
  <c r="V2339" i="7"/>
  <c r="X2339" i="7" s="1"/>
  <c r="V2288" i="7"/>
  <c r="X2288" i="7" s="1"/>
  <c r="V2350" i="7"/>
  <c r="X2350" i="7" s="1"/>
  <c r="V2349" i="7"/>
  <c r="X2349" i="7" s="1"/>
  <c r="V2323" i="7"/>
  <c r="AC2321" i="7"/>
  <c r="V2290" i="7"/>
  <c r="X2290" i="7" s="1"/>
  <c r="V2292" i="7"/>
  <c r="X2292" i="7" s="1"/>
  <c r="AC2334" i="7"/>
  <c r="V2296" i="7"/>
  <c r="X2296" i="7" s="1"/>
  <c r="AC2338" i="7"/>
  <c r="V2302" i="7"/>
  <c r="X2302" i="7" s="1"/>
  <c r="V2308" i="7"/>
  <c r="X2308" i="7" s="1"/>
  <c r="V2295" i="7"/>
  <c r="X2295" i="7" s="1"/>
  <c r="AC2295" i="7"/>
  <c r="AC2288" i="7"/>
  <c r="AC2353" i="7"/>
  <c r="AI2353" i="7" s="1"/>
  <c r="AC2348" i="7"/>
  <c r="AC2336" i="7"/>
  <c r="AC2306" i="7"/>
  <c r="AC2294" i="7"/>
  <c r="AC2330" i="7"/>
  <c r="V2335" i="7"/>
  <c r="X2335" i="7" s="1"/>
  <c r="AC2342" i="7"/>
  <c r="V2317" i="7"/>
  <c r="X2317" i="7" s="1"/>
  <c r="AC2303" i="7"/>
  <c r="AC2312" i="7"/>
  <c r="V2307" i="7"/>
  <c r="X2307" i="7" s="1"/>
  <c r="V2297" i="7"/>
  <c r="V2313" i="7"/>
  <c r="X2313" i="7" s="1"/>
  <c r="AC2350" i="7"/>
  <c r="AI2350" i="7" s="1"/>
  <c r="V2348" i="7"/>
  <c r="X2348" i="7" s="1"/>
  <c r="AC2284" i="7"/>
  <c r="V2312" i="7"/>
  <c r="X2312" i="7" s="1"/>
  <c r="AC2285" i="7"/>
  <c r="AC2293" i="7"/>
  <c r="V2322" i="7"/>
  <c r="V2287" i="7"/>
  <c r="X2287" i="7" s="1"/>
  <c r="V2320" i="7"/>
  <c r="X2320" i="7" s="1"/>
  <c r="AC2331" i="7"/>
  <c r="AC2304" i="7"/>
  <c r="AC2290" i="7"/>
  <c r="AI2290" i="7" s="1"/>
  <c r="V2306" i="7"/>
  <c r="X2306" i="7" s="1"/>
  <c r="AC2287" i="7"/>
  <c r="AC2352" i="7"/>
  <c r="AI2352" i="7" s="1"/>
  <c r="AC2349" i="7"/>
  <c r="AI2349" i="7" s="1"/>
  <c r="AC2324" i="7"/>
  <c r="V2341" i="7"/>
  <c r="X2341" i="7" s="1"/>
  <c r="AC2339" i="7"/>
  <c r="V2300" i="7"/>
  <c r="X2300" i="7" s="1"/>
  <c r="AC2329" i="7"/>
  <c r="AI2329" i="7" s="1"/>
  <c r="AJ2346" i="7" s="1"/>
  <c r="AC2300" i="7"/>
  <c r="V2284" i="7"/>
  <c r="X2284" i="7" s="1"/>
  <c r="V2332" i="7"/>
  <c r="X2332" i="7" s="1"/>
  <c r="V2345" i="7"/>
  <c r="X2345" i="7" s="1"/>
  <c r="AC2320" i="7"/>
  <c r="AC2289" i="7"/>
  <c r="AC2296" i="7"/>
  <c r="V2347" i="7"/>
  <c r="X2347" i="7" s="1"/>
  <c r="V2289" i="7"/>
  <c r="X2289" i="7" s="1"/>
  <c r="AC2298" i="7"/>
  <c r="V2343" i="7"/>
  <c r="X2343" i="7" s="1"/>
  <c r="V2283" i="7"/>
  <c r="X2283" i="7" s="1"/>
  <c r="V2303" i="7"/>
  <c r="X2303" i="7" s="1"/>
  <c r="V2291" i="7"/>
  <c r="X2291" i="7" s="1"/>
  <c r="V2330" i="7"/>
  <c r="AC2286" i="7"/>
  <c r="V2344" i="7"/>
  <c r="X2344" i="7" s="1"/>
  <c r="AC2332" i="7"/>
  <c r="V2334" i="7"/>
  <c r="X2334" i="7" s="1"/>
  <c r="V2336" i="7"/>
  <c r="X2336" i="7" s="1"/>
  <c r="V2338" i="7"/>
  <c r="X2338" i="7" s="1"/>
  <c r="AC2292" i="7"/>
  <c r="V2321" i="7"/>
  <c r="X2321" i="7" s="1"/>
  <c r="AC2333" i="7"/>
  <c r="AC2307" i="7"/>
  <c r="AC2297" i="7"/>
  <c r="V2305" i="7"/>
  <c r="X2305" i="7" s="1"/>
  <c r="V2301" i="7"/>
  <c r="X2301" i="7" s="1"/>
  <c r="V2299" i="7"/>
  <c r="V2298" i="7"/>
  <c r="X2298" i="7" s="1"/>
  <c r="V2340" i="7"/>
  <c r="X2340" i="7" s="1"/>
  <c r="V2329" i="7"/>
  <c r="X2329" i="7" s="1"/>
  <c r="AC2343" i="7"/>
  <c r="AC2283" i="7"/>
  <c r="V2342" i="7"/>
  <c r="X2342" i="7" s="1"/>
  <c r="AC2291" i="7"/>
  <c r="AC2323" i="7"/>
  <c r="AC2299" i="7"/>
  <c r="AC2305" i="7"/>
  <c r="AC2315" i="7"/>
  <c r="V2309" i="7"/>
  <c r="X2309" i="7" s="1"/>
  <c r="BN2574" i="7"/>
  <c r="BO2574" i="7"/>
  <c r="X2574" i="7"/>
  <c r="AI2198" i="7"/>
  <c r="AF2198" i="7"/>
  <c r="AG2198" i="7"/>
  <c r="AH2198" i="7"/>
  <c r="AH747" i="7"/>
  <c r="AF747" i="7"/>
  <c r="AG747" i="7"/>
  <c r="AG96" i="7"/>
  <c r="AH96" i="7"/>
  <c r="AF96" i="7"/>
  <c r="AW278" i="7"/>
  <c r="AX278" i="7"/>
  <c r="AF278" i="7"/>
  <c r="AG278" i="7"/>
  <c r="AH278" i="7"/>
  <c r="BN2181" i="7"/>
  <c r="BO2181" i="7"/>
  <c r="AF2353" i="7"/>
  <c r="AG2353" i="7"/>
  <c r="AH2353" i="7"/>
  <c r="AW357" i="7"/>
  <c r="BN1959" i="7"/>
  <c r="BO1959" i="7"/>
  <c r="AH1821" i="7"/>
  <c r="AF1821" i="7"/>
  <c r="AG1821" i="7"/>
  <c r="AH1672" i="7"/>
  <c r="AF1672" i="7"/>
  <c r="AG1672" i="7"/>
  <c r="AI1672" i="7"/>
  <c r="AI2427" i="7"/>
  <c r="AI1444" i="7"/>
  <c r="AF2272" i="7"/>
  <c r="AW2272" i="7"/>
  <c r="AG2272" i="7"/>
  <c r="AH2272" i="7"/>
  <c r="AX2272" i="7"/>
  <c r="AX2045" i="7"/>
  <c r="AW2045" i="7"/>
  <c r="AH2045" i="7"/>
  <c r="AG2045" i="7"/>
  <c r="AF2045" i="7"/>
  <c r="Y2467" i="7"/>
  <c r="BO584" i="7"/>
  <c r="BO2044" i="7"/>
  <c r="BN2044" i="7"/>
  <c r="BO2047" i="7"/>
  <c r="BN2047" i="7"/>
  <c r="X2648" i="7"/>
  <c r="AI2648" i="7"/>
  <c r="Y2617" i="7"/>
  <c r="Y2622" i="7"/>
  <c r="Y2627" i="7" s="1"/>
  <c r="Y2611" i="7"/>
  <c r="Y2616" i="7"/>
  <c r="Y2586" i="7"/>
  <c r="Y2594" i="7"/>
  <c r="Y2591" i="7"/>
  <c r="Y2590" i="7"/>
  <c r="Y2597" i="7"/>
  <c r="Y2614" i="7"/>
  <c r="Y2599" i="7"/>
  <c r="Y2618" i="7"/>
  <c r="Y2596" i="7"/>
  <c r="Y2607" i="7"/>
  <c r="Y2612" i="7"/>
  <c r="Y2598" i="7"/>
  <c r="Y2595" i="7"/>
  <c r="Y2609" i="7"/>
  <c r="Y2608" i="7"/>
  <c r="Y2604" i="7"/>
  <c r="Y2606" i="7"/>
  <c r="Y2589" i="7"/>
  <c r="Y2613" i="7"/>
  <c r="Y2605" i="7"/>
  <c r="Y2621" i="7"/>
  <c r="Y2620" i="7"/>
  <c r="X2641" i="7"/>
  <c r="AI2616" i="7"/>
  <c r="AJ2616" i="7"/>
  <c r="AG1137" i="7"/>
  <c r="AF1137" i="7"/>
  <c r="AH1137" i="7"/>
  <c r="BO2045" i="7"/>
  <c r="BN2045" i="7"/>
  <c r="BN2035" i="7"/>
  <c r="BO2035" i="7"/>
  <c r="X2637" i="7"/>
  <c r="AI2652" i="7"/>
  <c r="AJ2652" i="7"/>
  <c r="AJ2655" i="7" s="1"/>
  <c r="Y2587" i="7"/>
  <c r="AF1136" i="7"/>
  <c r="AH1136" i="7"/>
  <c r="AG1136" i="7"/>
  <c r="AF2048" i="7"/>
  <c r="AG2048" i="7"/>
  <c r="AH2048" i="7"/>
  <c r="BO2032" i="7"/>
  <c r="BN2032" i="7"/>
  <c r="BO2036" i="7"/>
  <c r="BN2036" i="7"/>
  <c r="BO2030" i="7"/>
  <c r="BN2030" i="7"/>
  <c r="BN2034" i="7"/>
  <c r="BO2034" i="7"/>
  <c r="BO2038" i="7"/>
  <c r="BN2038" i="7"/>
  <c r="AJ2641" i="7"/>
  <c r="AJ2636" i="7"/>
  <c r="AJ2635" i="7"/>
  <c r="AJ2642" i="7"/>
  <c r="AZ2632" i="7"/>
  <c r="AJ2645" i="7"/>
  <c r="AJ2643" i="7"/>
  <c r="AJ2646" i="7"/>
  <c r="AJ2638" i="7"/>
  <c r="AJ2644" i="7"/>
  <c r="AJ2647" i="7"/>
  <c r="AY2632" i="7"/>
  <c r="AJ2639" i="7"/>
  <c r="AJ2649" i="7"/>
  <c r="AJ2634" i="7"/>
  <c r="AJ2633" i="7"/>
  <c r="AU2653" i="7"/>
  <c r="AT2653" i="7"/>
  <c r="AI2630" i="7"/>
  <c r="AZ2653" i="7"/>
  <c r="AY2653" i="7"/>
  <c r="AI2589" i="7"/>
  <c r="AJ2589" i="7"/>
  <c r="AF2050" i="7"/>
  <c r="AG2050" i="7"/>
  <c r="AH2050" i="7"/>
  <c r="BN2043" i="7"/>
  <c r="BO2043" i="7"/>
  <c r="AG2049" i="7"/>
  <c r="AF2049" i="7"/>
  <c r="AH2049" i="7"/>
  <c r="Y1757" i="7"/>
  <c r="Y1772" i="7"/>
  <c r="AG2051" i="7"/>
  <c r="AF2051" i="7"/>
  <c r="AH2051" i="7"/>
  <c r="BN2042" i="7"/>
  <c r="BO2042" i="7"/>
  <c r="X2651" i="7"/>
  <c r="BQ2634" i="7"/>
  <c r="BP2634" i="7"/>
  <c r="AI2591" i="7"/>
  <c r="AJ2591" i="7"/>
  <c r="AF1134" i="7"/>
  <c r="AH1134" i="7"/>
  <c r="AW1134" i="7"/>
  <c r="AX1134" i="7"/>
  <c r="AG1134" i="7"/>
  <c r="V1090" i="7"/>
  <c r="AC1132" i="7"/>
  <c r="AC1135" i="7"/>
  <c r="AI1135" i="7" s="1"/>
  <c r="V1132" i="7"/>
  <c r="V1137" i="7"/>
  <c r="V1135" i="7"/>
  <c r="X1135" i="7" s="1"/>
  <c r="V1091" i="7"/>
  <c r="AC1133" i="7"/>
  <c r="AI1133" i="7" s="1"/>
  <c r="V1134" i="7"/>
  <c r="V1063" i="7"/>
  <c r="X1063" i="7" s="1"/>
  <c r="AC1136" i="7"/>
  <c r="AC1134" i="7"/>
  <c r="AC1137" i="7"/>
  <c r="V1136" i="7"/>
  <c r="X1136" i="7" s="1"/>
  <c r="V1133" i="7"/>
  <c r="X1133" i="7" s="1"/>
  <c r="AC1131" i="7"/>
  <c r="AC1090" i="7"/>
  <c r="AC1125" i="7"/>
  <c r="AC1089" i="7"/>
  <c r="V1098" i="7"/>
  <c r="AC1103" i="7"/>
  <c r="AC1065" i="7"/>
  <c r="V1116" i="7"/>
  <c r="AC1104" i="7"/>
  <c r="AC1082" i="7"/>
  <c r="V1103" i="7"/>
  <c r="V1067" i="7"/>
  <c r="AC1083" i="7"/>
  <c r="AC1096" i="7"/>
  <c r="AC1088" i="7"/>
  <c r="V1083" i="7"/>
  <c r="V1120" i="7"/>
  <c r="V1128" i="7"/>
  <c r="V1118" i="7"/>
  <c r="V1068" i="7"/>
  <c r="V1126" i="7"/>
  <c r="V1066" i="7"/>
  <c r="AC1074" i="7"/>
  <c r="AC1116" i="7"/>
  <c r="V1075" i="7"/>
  <c r="AC1079" i="7"/>
  <c r="AC1099" i="7"/>
  <c r="V1122" i="7"/>
  <c r="V1099" i="7"/>
  <c r="V1085" i="7"/>
  <c r="AC1080" i="7"/>
  <c r="AC1076" i="7"/>
  <c r="V1107" i="7"/>
  <c r="V1073" i="7"/>
  <c r="V1094" i="7"/>
  <c r="AC1126" i="7"/>
  <c r="V1093" i="7"/>
  <c r="AC1063" i="7"/>
  <c r="AI1063" i="7" s="1"/>
  <c r="V1074" i="7"/>
  <c r="AC1085" i="7"/>
  <c r="AC1070" i="7"/>
  <c r="AC1124" i="7"/>
  <c r="AC1093" i="7"/>
  <c r="AC1092" i="7"/>
  <c r="AC1105" i="7"/>
  <c r="V1112" i="7"/>
  <c r="X1112" i="7" s="1"/>
  <c r="V1101" i="7"/>
  <c r="AC1112" i="7"/>
  <c r="AI1112" i="7" s="1"/>
  <c r="V1079" i="7"/>
  <c r="V1065" i="7"/>
  <c r="V1084" i="7"/>
  <c r="AC1067" i="7"/>
  <c r="V1072" i="7"/>
  <c r="AC1066" i="7"/>
  <c r="V1114" i="7"/>
  <c r="AC1115" i="7"/>
  <c r="AC1084" i="7"/>
  <c r="V1115" i="7"/>
  <c r="X1115" i="7" s="1"/>
  <c r="AC1075" i="7"/>
  <c r="AC1081" i="7"/>
  <c r="AC1073" i="7"/>
  <c r="AC1098" i="7"/>
  <c r="AC1078" i="7"/>
  <c r="V1081" i="7"/>
  <c r="V1131" i="7"/>
  <c r="X1131" i="7" s="1"/>
  <c r="V1096" i="7"/>
  <c r="AC1128" i="7"/>
  <c r="AC1130" i="7"/>
  <c r="V1064" i="7"/>
  <c r="V1069" i="7"/>
  <c r="AC1117" i="7"/>
  <c r="V1076" i="7"/>
  <c r="V1077" i="7"/>
  <c r="V1127" i="7"/>
  <c r="V1071" i="7"/>
  <c r="V1086" i="7"/>
  <c r="V1123" i="7"/>
  <c r="V1102" i="7"/>
  <c r="V1078" i="7"/>
  <c r="V1097" i="7"/>
  <c r="AC1121" i="7"/>
  <c r="V1082" i="7"/>
  <c r="AC1068" i="7"/>
  <c r="AC1122" i="7"/>
  <c r="V1089" i="7"/>
  <c r="AC1118" i="7"/>
  <c r="AC1064" i="7"/>
  <c r="AC1094" i="7"/>
  <c r="V1117" i="7"/>
  <c r="V1106" i="7"/>
  <c r="AC1123" i="7"/>
  <c r="AC1091" i="7"/>
  <c r="V1092" i="7"/>
  <c r="AC1129" i="7"/>
  <c r="V1129" i="7"/>
  <c r="V1130" i="7"/>
  <c r="AC1101" i="7"/>
  <c r="AC1100" i="7"/>
  <c r="AC1087" i="7"/>
  <c r="V1119" i="7"/>
  <c r="AC1077" i="7"/>
  <c r="AC1119" i="7"/>
  <c r="V1080" i="7"/>
  <c r="AC1072" i="7"/>
  <c r="AC1102" i="7"/>
  <c r="V1124" i="7"/>
  <c r="V1095" i="7"/>
  <c r="AC1106" i="7"/>
  <c r="AC1086" i="7"/>
  <c r="V1100" i="7"/>
  <c r="AC1097" i="7"/>
  <c r="V1104" i="7"/>
  <c r="AC1114" i="7"/>
  <c r="V1125" i="7"/>
  <c r="AC1107" i="7"/>
  <c r="V1070" i="7"/>
  <c r="V1088" i="7"/>
  <c r="AC1113" i="7"/>
  <c r="AC1069" i="7"/>
  <c r="AC1127" i="7"/>
  <c r="AC1071" i="7"/>
  <c r="V1087" i="7"/>
  <c r="V1113" i="7"/>
  <c r="AC1120" i="7"/>
  <c r="AC1095" i="7"/>
  <c r="V1121" i="7"/>
  <c r="V1105" i="7"/>
  <c r="V1138" i="7"/>
  <c r="AC1138" i="7"/>
  <c r="AI1138" i="7" s="1"/>
  <c r="BO1133" i="7"/>
  <c r="BN1133" i="7"/>
  <c r="BN1132" i="7"/>
  <c r="BO1132" i="7"/>
  <c r="BO1129" i="7"/>
  <c r="BN1129" i="7"/>
  <c r="X1762" i="7"/>
  <c r="Y1467" i="7"/>
  <c r="Y1466" i="7"/>
  <c r="AC2050" i="7"/>
  <c r="AC2048" i="7"/>
  <c r="AI2048" i="7" s="1"/>
  <c r="AC2044" i="7"/>
  <c r="AC2051" i="7"/>
  <c r="V2047" i="7"/>
  <c r="AC2046" i="7"/>
  <c r="V2046" i="7"/>
  <c r="X2046" i="7" s="1"/>
  <c r="V1993" i="7"/>
  <c r="X1993" i="7" s="1"/>
  <c r="AC2045" i="7"/>
  <c r="V2000" i="7"/>
  <c r="X2000" i="7" s="1"/>
  <c r="V2016" i="7"/>
  <c r="V2014" i="7"/>
  <c r="X2014" i="7" s="1"/>
  <c r="V1983" i="7"/>
  <c r="X1983" i="7" s="1"/>
  <c r="V1987" i="7"/>
  <c r="X1987" i="7" s="1"/>
  <c r="V1989" i="7"/>
  <c r="X1989" i="7" s="1"/>
  <c r="V2034" i="7"/>
  <c r="X2034" i="7" s="1"/>
  <c r="AC2040" i="7"/>
  <c r="V2002" i="7"/>
  <c r="V1994" i="7"/>
  <c r="X1994" i="7" s="1"/>
  <c r="AC1986" i="7"/>
  <c r="AC2022" i="7"/>
  <c r="AC1980" i="7"/>
  <c r="AI1980" i="7" s="1"/>
  <c r="AJ1985" i="7" s="1"/>
  <c r="V2044" i="7"/>
  <c r="AC1989" i="7"/>
  <c r="V1991" i="7"/>
  <c r="X1991" i="7" s="1"/>
  <c r="AC2039" i="7"/>
  <c r="V2006" i="7"/>
  <c r="V2007" i="7"/>
  <c r="X2007" i="7" s="1"/>
  <c r="V2032" i="7"/>
  <c r="X2032" i="7" s="1"/>
  <c r="V2033" i="7"/>
  <c r="X2033" i="7" s="1"/>
  <c r="V1992" i="7"/>
  <c r="X1992" i="7" s="1"/>
  <c r="V2028" i="7"/>
  <c r="X2028" i="7" s="1"/>
  <c r="V2004" i="7"/>
  <c r="X2004" i="7" s="1"/>
  <c r="AC2018" i="7"/>
  <c r="AC2007" i="7"/>
  <c r="V2003" i="7"/>
  <c r="X2003" i="7" s="1"/>
  <c r="AC1994" i="7"/>
  <c r="V2039" i="7"/>
  <c r="X2039" i="7" s="1"/>
  <c r="V1982" i="7"/>
  <c r="X1982" i="7" s="1"/>
  <c r="V1990" i="7"/>
  <c r="X1990" i="7" s="1"/>
  <c r="AC1996" i="7"/>
  <c r="V2013" i="7"/>
  <c r="X2013" i="7" s="1"/>
  <c r="AC2036" i="7"/>
  <c r="AC1987" i="7"/>
  <c r="V2009" i="7"/>
  <c r="X2009" i="7" s="1"/>
  <c r="V2041" i="7"/>
  <c r="X2041" i="7" s="1"/>
  <c r="V1984" i="7"/>
  <c r="X1984" i="7" s="1"/>
  <c r="AC2034" i="7"/>
  <c r="AC2008" i="7"/>
  <c r="V2021" i="7"/>
  <c r="X2021" i="7" s="1"/>
  <c r="AC1991" i="7"/>
  <c r="V2030" i="7"/>
  <c r="V1988" i="7"/>
  <c r="X1988" i="7" s="1"/>
  <c r="AC2012" i="7"/>
  <c r="AC2027" i="7"/>
  <c r="AI2027" i="7" s="1"/>
  <c r="AC2041" i="7"/>
  <c r="V2005" i="7"/>
  <c r="X2005" i="7" s="1"/>
  <c r="AC2020" i="7"/>
  <c r="AI2020" i="7" s="1"/>
  <c r="V2035" i="7"/>
  <c r="AC1992" i="7"/>
  <c r="AC2023" i="7"/>
  <c r="V1980" i="7"/>
  <c r="X1980" i="7" s="1"/>
  <c r="V1995" i="7"/>
  <c r="AC1995" i="7"/>
  <c r="AC2004" i="7"/>
  <c r="AC2047" i="7"/>
  <c r="AI2047" i="7" s="1"/>
  <c r="AC2000" i="7"/>
  <c r="AC2013" i="7"/>
  <c r="V1981" i="7"/>
  <c r="X1981" i="7" s="1"/>
  <c r="V2008" i="7"/>
  <c r="X2008" i="7" s="1"/>
  <c r="AC1997" i="7"/>
  <c r="AC2030" i="7"/>
  <c r="AC1990" i="7"/>
  <c r="V2038" i="7"/>
  <c r="V2043" i="7"/>
  <c r="X2043" i="7" s="1"/>
  <c r="AC1988" i="7"/>
  <c r="AC2015" i="7"/>
  <c r="V2020" i="7"/>
  <c r="X2020" i="7" s="1"/>
  <c r="AC2017" i="7"/>
  <c r="V2045" i="7"/>
  <c r="X2045" i="7" s="1"/>
  <c r="V2015" i="7"/>
  <c r="X2015" i="7" s="1"/>
  <c r="AC2006" i="7"/>
  <c r="V2036" i="7"/>
  <c r="X2036" i="7" s="1"/>
  <c r="AC2016" i="7"/>
  <c r="V2012" i="7"/>
  <c r="X2012" i="7" s="1"/>
  <c r="AC2042" i="7"/>
  <c r="V2027" i="7"/>
  <c r="X2027" i="7" s="1"/>
  <c r="V2018" i="7"/>
  <c r="X2018" i="7" s="1"/>
  <c r="AC2001" i="7"/>
  <c r="AC1981" i="7"/>
  <c r="AC2032" i="7"/>
  <c r="V2010" i="7"/>
  <c r="X2010" i="7" s="1"/>
  <c r="AC2019" i="7"/>
  <c r="AC2049" i="7"/>
  <c r="AC2031" i="7"/>
  <c r="V2040" i="7"/>
  <c r="X2040" i="7" s="1"/>
  <c r="AC2011" i="7"/>
  <c r="V2031" i="7"/>
  <c r="X2031" i="7" s="1"/>
  <c r="AC2021" i="7"/>
  <c r="V2017" i="7"/>
  <c r="V2019" i="7"/>
  <c r="X2019" i="7" s="1"/>
  <c r="AC2043" i="7"/>
  <c r="AC2010" i="7"/>
  <c r="V1985" i="7"/>
  <c r="X1985" i="7" s="1"/>
  <c r="AC2033" i="7"/>
  <c r="V1996" i="7"/>
  <c r="AC2014" i="7"/>
  <c r="V2029" i="7"/>
  <c r="X2029" i="7" s="1"/>
  <c r="AC1982" i="7"/>
  <c r="AC1983" i="7"/>
  <c r="V2023" i="7"/>
  <c r="X2023" i="7" s="1"/>
  <c r="AC1998" i="7"/>
  <c r="AC2009" i="7"/>
  <c r="AC2038" i="7"/>
  <c r="AC2002" i="7"/>
  <c r="AC2035" i="7"/>
  <c r="V2011" i="7"/>
  <c r="X2011" i="7" s="1"/>
  <c r="AC2005" i="7"/>
  <c r="AC1993" i="7"/>
  <c r="AC2029" i="7"/>
  <c r="V1986" i="7"/>
  <c r="X1986" i="7" s="1"/>
  <c r="V2001" i="7"/>
  <c r="X2001" i="7" s="1"/>
  <c r="V1998" i="7"/>
  <c r="AC1999" i="7"/>
  <c r="V2022" i="7"/>
  <c r="AC2037" i="7"/>
  <c r="AC2003" i="7"/>
  <c r="AC2028" i="7"/>
  <c r="AC1984" i="7"/>
  <c r="V2037" i="7"/>
  <c r="V2042" i="7"/>
  <c r="AC2052" i="7"/>
  <c r="AI2052" i="7" s="1"/>
  <c r="V1999" i="7"/>
  <c r="BN2037" i="7"/>
  <c r="BO2037" i="7"/>
  <c r="BO2041" i="7"/>
  <c r="BN2041" i="7"/>
  <c r="AI1777" i="7"/>
  <c r="AI2650" i="7"/>
  <c r="AJ2650" i="7"/>
  <c r="AI2637" i="7"/>
  <c r="AJ2637" i="7"/>
  <c r="AI2654" i="7"/>
  <c r="AI2640" i="7"/>
  <c r="AJ2640" i="7"/>
  <c r="AG1135" i="7"/>
  <c r="AH1135" i="7"/>
  <c r="AF1135" i="7"/>
  <c r="AW1135" i="7"/>
  <c r="AX1135" i="7"/>
  <c r="BN1131" i="7"/>
  <c r="BO1131" i="7"/>
  <c r="AF1131" i="7"/>
  <c r="AX1131" i="7"/>
  <c r="AW1131" i="7"/>
  <c r="AH1131" i="7"/>
  <c r="AG1131" i="7"/>
  <c r="BO1122" i="7"/>
  <c r="BN1122" i="7"/>
  <c r="BN1135" i="7"/>
  <c r="BO1135" i="7"/>
  <c r="X1774" i="7"/>
  <c r="BN2046" i="7"/>
  <c r="BO2046" i="7"/>
  <c r="BN2029" i="7"/>
  <c r="BO2029" i="7"/>
  <c r="AI2592" i="7"/>
  <c r="AJ2592" i="7"/>
  <c r="BO1134" i="7"/>
  <c r="BN1134" i="7"/>
  <c r="BN127" i="7"/>
  <c r="BO127" i="7"/>
  <c r="BO2033" i="7"/>
  <c r="BN2033" i="7"/>
  <c r="AI77" i="7"/>
  <c r="AI64" i="7"/>
  <c r="AI65" i="7"/>
  <c r="BN1970" i="7"/>
  <c r="BO1970" i="7"/>
  <c r="X2640" i="7"/>
  <c r="AI2623" i="7"/>
  <c r="AI2656" i="7"/>
  <c r="X2643" i="7"/>
  <c r="AI2651" i="7"/>
  <c r="AJ2651" i="7"/>
  <c r="AH1132" i="7"/>
  <c r="AX1132" i="7"/>
  <c r="AF1132" i="7"/>
  <c r="AG1132" i="7"/>
  <c r="AW1132" i="7"/>
  <c r="X1772" i="7"/>
  <c r="BO2028" i="7"/>
  <c r="BN2028" i="7"/>
  <c r="BO2040" i="7"/>
  <c r="BN2040" i="7"/>
  <c r="BO2039" i="7"/>
  <c r="BN2039" i="7"/>
  <c r="BN2031" i="7"/>
  <c r="BO2031" i="7"/>
  <c r="X2652" i="7"/>
  <c r="X2650" i="7"/>
  <c r="AI2590" i="7"/>
  <c r="AJ2590" i="7"/>
  <c r="BO1115" i="7"/>
  <c r="BN1115" i="7"/>
  <c r="AF1133" i="7"/>
  <c r="AX1133" i="7"/>
  <c r="AH1133" i="7"/>
  <c r="AW1133" i="7"/>
  <c r="AG1133" i="7"/>
  <c r="X1760" i="7"/>
  <c r="BO513" i="7"/>
  <c r="BN513" i="7"/>
  <c r="X513" i="7"/>
  <c r="Y476" i="7"/>
  <c r="Y478" i="7"/>
  <c r="BN502" i="7"/>
  <c r="BO502" i="7"/>
  <c r="X502" i="7"/>
  <c r="Y459" i="7"/>
  <c r="BN2122" i="7"/>
  <c r="BO2122" i="7"/>
  <c r="BN2107" i="7"/>
  <c r="BO2107" i="7"/>
  <c r="BO590" i="7"/>
  <c r="BN590" i="7"/>
  <c r="BN586" i="7"/>
  <c r="BO586" i="7"/>
  <c r="BO583" i="7"/>
  <c r="BN583" i="7"/>
  <c r="BN1880" i="7"/>
  <c r="BO1880" i="7"/>
  <c r="AI516" i="7"/>
  <c r="BO2482" i="7"/>
  <c r="BN2482" i="7"/>
  <c r="BN2495" i="7"/>
  <c r="BO2495" i="7"/>
  <c r="AF1056" i="7"/>
  <c r="AH1056" i="7"/>
  <c r="AG1056" i="7"/>
  <c r="Y463" i="7"/>
  <c r="BN495" i="7"/>
  <c r="BO495" i="7"/>
  <c r="X495" i="7"/>
  <c r="Y474" i="7"/>
  <c r="Y448" i="7"/>
  <c r="Y480" i="7"/>
  <c r="BN2111" i="7"/>
  <c r="BO2111" i="7"/>
  <c r="BN2108" i="7"/>
  <c r="BO2108" i="7"/>
  <c r="BO2491" i="7"/>
  <c r="BN2491" i="7"/>
  <c r="BO591" i="7"/>
  <c r="BN591" i="7"/>
  <c r="BN1878" i="7"/>
  <c r="BO1878" i="7"/>
  <c r="BN1884" i="7"/>
  <c r="BO1884" i="7"/>
  <c r="X1884" i="7"/>
  <c r="BN2490" i="7"/>
  <c r="BO2490" i="7"/>
  <c r="BO2331" i="7"/>
  <c r="BN2331" i="7"/>
  <c r="BO2337" i="7"/>
  <c r="BN2337" i="7"/>
  <c r="BO2271" i="7"/>
  <c r="BN2271" i="7"/>
  <c r="BO2268" i="7"/>
  <c r="BN2268" i="7"/>
  <c r="BO2267" i="7"/>
  <c r="BN2267" i="7"/>
  <c r="AI1868" i="7"/>
  <c r="BO497" i="7"/>
  <c r="BN497" i="7"/>
  <c r="X497" i="7"/>
  <c r="Y458" i="7"/>
  <c r="Y471" i="7"/>
  <c r="BN494" i="7"/>
  <c r="BO494" i="7"/>
  <c r="X494" i="7"/>
  <c r="Y461" i="7"/>
  <c r="BN2109" i="7"/>
  <c r="BO2109" i="7"/>
  <c r="AJ1878" i="7"/>
  <c r="BN578" i="7"/>
  <c r="BO578" i="7"/>
  <c r="BO592" i="7"/>
  <c r="BN592" i="7"/>
  <c r="BO571" i="7"/>
  <c r="BN571" i="7"/>
  <c r="X1888" i="7"/>
  <c r="BN1896" i="7"/>
  <c r="BO1896" i="7"/>
  <c r="AI1861" i="7"/>
  <c r="BO2338" i="7"/>
  <c r="BN2338" i="7"/>
  <c r="BO2256" i="7"/>
  <c r="BN2256" i="7"/>
  <c r="BO742" i="7"/>
  <c r="BN742" i="7"/>
  <c r="AI1881" i="7"/>
  <c r="BO496" i="7"/>
  <c r="BN496" i="7"/>
  <c r="X496" i="7"/>
  <c r="Y479" i="7"/>
  <c r="BN506" i="7"/>
  <c r="BO506" i="7"/>
  <c r="X506" i="7"/>
  <c r="Y456" i="7"/>
  <c r="Y451" i="7"/>
  <c r="BO741" i="7"/>
  <c r="BN741" i="7"/>
  <c r="BO2110" i="7"/>
  <c r="BN2110" i="7"/>
  <c r="BN2112" i="7"/>
  <c r="BO2112" i="7"/>
  <c r="BO2114" i="7"/>
  <c r="BN2114" i="7"/>
  <c r="BN2117" i="7"/>
  <c r="BO2117" i="7"/>
  <c r="BO2120" i="7"/>
  <c r="BN2120" i="7"/>
  <c r="BN587" i="7"/>
  <c r="BO587" i="7"/>
  <c r="BN594" i="7"/>
  <c r="BO594" i="7"/>
  <c r="BO1883" i="7"/>
  <c r="BN1883" i="7"/>
  <c r="AI1842" i="7"/>
  <c r="BN2498" i="7"/>
  <c r="BO2498" i="7"/>
  <c r="BO2494" i="7"/>
  <c r="BN2494" i="7"/>
  <c r="BO2333" i="7"/>
  <c r="BN2333" i="7"/>
  <c r="BN2343" i="7"/>
  <c r="BO2343" i="7"/>
  <c r="BN2346" i="7"/>
  <c r="BO2346" i="7"/>
  <c r="BN2265" i="7"/>
  <c r="BO2265" i="7"/>
  <c r="BO2270" i="7"/>
  <c r="BN2270" i="7"/>
  <c r="AC2278" i="7"/>
  <c r="V2217" i="7"/>
  <c r="X2217" i="7" s="1"/>
  <c r="AC2272" i="7"/>
  <c r="AC2223" i="7"/>
  <c r="AC2240" i="7"/>
  <c r="V2208" i="7"/>
  <c r="X2208" i="7" s="1"/>
  <c r="V2226" i="7"/>
  <c r="X2226" i="7" s="1"/>
  <c r="V2240" i="7"/>
  <c r="AC2260" i="7"/>
  <c r="AC2214" i="7"/>
  <c r="AC2253" i="7"/>
  <c r="AI2253" i="7" s="1"/>
  <c r="V2255" i="7"/>
  <c r="X2255" i="7" s="1"/>
  <c r="AC2220" i="7"/>
  <c r="AC2218" i="7"/>
  <c r="V2221" i="7"/>
  <c r="X2221" i="7" s="1"/>
  <c r="AC2206" i="7"/>
  <c r="AI2206" i="7" s="1"/>
  <c r="AJ2239" i="7" s="1"/>
  <c r="V2256" i="7"/>
  <c r="X2256" i="7" s="1"/>
  <c r="V2265" i="7"/>
  <c r="V2275" i="7"/>
  <c r="X2275" i="7" s="1"/>
  <c r="BP2275" i="7" s="1"/>
  <c r="AC2267" i="7"/>
  <c r="V2272" i="7"/>
  <c r="X2272" i="7" s="1"/>
  <c r="AC2247" i="7"/>
  <c r="V2220" i="7"/>
  <c r="V2244" i="7"/>
  <c r="X2244" i="7" s="1"/>
  <c r="V2271" i="7"/>
  <c r="V2262" i="7"/>
  <c r="AC2207" i="7"/>
  <c r="AC2234" i="7"/>
  <c r="AC2268" i="7"/>
  <c r="V2270" i="7"/>
  <c r="X2270" i="7" s="1"/>
  <c r="AC2229" i="7"/>
  <c r="AC2226" i="7"/>
  <c r="V2258" i="7"/>
  <c r="V2243" i="7"/>
  <c r="X2243" i="7" s="1"/>
  <c r="AC2241" i="7"/>
  <c r="V2268" i="7"/>
  <c r="X2268" i="7" s="1"/>
  <c r="AC2277" i="7"/>
  <c r="V2223" i="7"/>
  <c r="X2223" i="7" s="1"/>
  <c r="AC2224" i="7"/>
  <c r="AC2216" i="7"/>
  <c r="V2248" i="7"/>
  <c r="X2248" i="7" s="1"/>
  <c r="AC2219" i="7"/>
  <c r="AC2275" i="7"/>
  <c r="V2269" i="7"/>
  <c r="X2269" i="7" s="1"/>
  <c r="AC2210" i="7"/>
  <c r="V2249" i="7"/>
  <c r="X2249" i="7" s="1"/>
  <c r="AC2266" i="7"/>
  <c r="V2235" i="7"/>
  <c r="X2235" i="7" s="1"/>
  <c r="AC2233" i="7"/>
  <c r="AC2208" i="7"/>
  <c r="V2225" i="7"/>
  <c r="V2233" i="7"/>
  <c r="X2233" i="7" s="1"/>
  <c r="AC2264" i="7"/>
  <c r="V2230" i="7"/>
  <c r="X2230" i="7" s="1"/>
  <c r="V2206" i="7"/>
  <c r="X2206" i="7" s="1"/>
  <c r="V2239" i="7"/>
  <c r="X2239" i="7" s="1"/>
  <c r="AC2255" i="7"/>
  <c r="V2263" i="7"/>
  <c r="X2263" i="7" s="1"/>
  <c r="V2276" i="7"/>
  <c r="X2276" i="7" s="1"/>
  <c r="V2274" i="7"/>
  <c r="X2274" i="7" s="1"/>
  <c r="AC2221" i="7"/>
  <c r="AC2237" i="7"/>
  <c r="AC2238" i="7"/>
  <c r="AC2256" i="7"/>
  <c r="AC2236" i="7"/>
  <c r="AC2245" i="7"/>
  <c r="AC2215" i="7"/>
  <c r="V2207" i="7"/>
  <c r="V2261" i="7"/>
  <c r="X2261" i="7" s="1"/>
  <c r="AC2231" i="7"/>
  <c r="V2232" i="7"/>
  <c r="X2232" i="7" s="1"/>
  <c r="V2242" i="7"/>
  <c r="V2231" i="7"/>
  <c r="X2231" i="7" s="1"/>
  <c r="AC2276" i="7"/>
  <c r="AC2273" i="7"/>
  <c r="V2259" i="7"/>
  <c r="X2259" i="7" s="1"/>
  <c r="AC2212" i="7"/>
  <c r="V2213" i="7"/>
  <c r="X2213" i="7" s="1"/>
  <c r="AC2261" i="7"/>
  <c r="AC2211" i="7"/>
  <c r="V2214" i="7"/>
  <c r="X2214" i="7" s="1"/>
  <c r="V2238" i="7"/>
  <c r="X2238" i="7" s="1"/>
  <c r="AC2209" i="7"/>
  <c r="AC2249" i="7"/>
  <c r="AC2242" i="7"/>
  <c r="AC2269" i="7"/>
  <c r="V2212" i="7"/>
  <c r="V2260" i="7"/>
  <c r="Y2260" i="7" s="1"/>
  <c r="V2277" i="7"/>
  <c r="V2273" i="7"/>
  <c r="V2227" i="7"/>
  <c r="AC2271" i="7"/>
  <c r="V2219" i="7"/>
  <c r="X2219" i="7" s="1"/>
  <c r="AC2235" i="7"/>
  <c r="AC2265" i="7"/>
  <c r="AC2262" i="7"/>
  <c r="V2215" i="7"/>
  <c r="V2245" i="7"/>
  <c r="X2245" i="7" s="1"/>
  <c r="V2218" i="7"/>
  <c r="V2222" i="7"/>
  <c r="X2222" i="7" s="1"/>
  <c r="AC2263" i="7"/>
  <c r="V2237" i="7"/>
  <c r="AC2258" i="7"/>
  <c r="V2228" i="7"/>
  <c r="X2228" i="7" s="1"/>
  <c r="V2278" i="7"/>
  <c r="X2278" i="7" s="1"/>
  <c r="AC2274" i="7"/>
  <c r="AI2274" i="7" s="1"/>
  <c r="AC2257" i="7"/>
  <c r="V2216" i="7"/>
  <c r="X2216" i="7" s="1"/>
  <c r="V2267" i="7"/>
  <c r="X2267" i="7" s="1"/>
  <c r="V2246" i="7"/>
  <c r="X2246" i="7" s="1"/>
  <c r="V2241" i="7"/>
  <c r="V2229" i="7"/>
  <c r="AC2217" i="7"/>
  <c r="V2247" i="7"/>
  <c r="X2247" i="7" s="1"/>
  <c r="V2264" i="7"/>
  <c r="X2264" i="7" s="1"/>
  <c r="V2266" i="7"/>
  <c r="X2266" i="7" s="1"/>
  <c r="AC2232" i="7"/>
  <c r="V2257" i="7"/>
  <c r="X2257" i="7" s="1"/>
  <c r="AC2248" i="7"/>
  <c r="V2224" i="7"/>
  <c r="X2224" i="7" s="1"/>
  <c r="V2254" i="7"/>
  <c r="X2254" i="7" s="1"/>
  <c r="V2236" i="7"/>
  <c r="AC2270" i="7"/>
  <c r="AC2225" i="7"/>
  <c r="AC2243" i="7"/>
  <c r="AC2230" i="7"/>
  <c r="V2209" i="7"/>
  <c r="X2209" i="7" s="1"/>
  <c r="AC2259" i="7"/>
  <c r="AC2213" i="7"/>
  <c r="AC2244" i="7"/>
  <c r="V2234" i="7"/>
  <c r="AC2254" i="7"/>
  <c r="AC2222" i="7"/>
  <c r="V2210" i="7"/>
  <c r="AC2227" i="7"/>
  <c r="AC2228" i="7"/>
  <c r="AC2246" i="7"/>
  <c r="V2211" i="7"/>
  <c r="X2211" i="7" s="1"/>
  <c r="BN2255" i="7"/>
  <c r="BO2255" i="7"/>
  <c r="AJ1857" i="7"/>
  <c r="Y468" i="7"/>
  <c r="BO505" i="7"/>
  <c r="BN505" i="7"/>
  <c r="X505" i="7"/>
  <c r="Y455" i="7"/>
  <c r="Y469" i="7"/>
  <c r="Y472" i="7"/>
  <c r="BO498" i="7"/>
  <c r="BN498" i="7"/>
  <c r="X498" i="7"/>
  <c r="AI1882" i="7"/>
  <c r="V2055" i="7"/>
  <c r="X2055" i="7" s="1"/>
  <c r="AC2116" i="7"/>
  <c r="AC2125" i="7"/>
  <c r="V2122" i="7"/>
  <c r="AC2119" i="7"/>
  <c r="V2126" i="7"/>
  <c r="AC2121" i="7"/>
  <c r="V2086" i="7"/>
  <c r="AC2124" i="7"/>
  <c r="V2121" i="7"/>
  <c r="X2121" i="7" s="1"/>
  <c r="AC2126" i="7"/>
  <c r="AC2122" i="7"/>
  <c r="AI2122" i="7" s="1"/>
  <c r="V2081" i="7"/>
  <c r="V2123" i="7"/>
  <c r="V2120" i="7"/>
  <c r="X2120" i="7" s="1"/>
  <c r="V2070" i="7"/>
  <c r="V2125" i="7"/>
  <c r="AC2120" i="7"/>
  <c r="V2105" i="7"/>
  <c r="X2105" i="7" s="1"/>
  <c r="AC2123" i="7"/>
  <c r="V2080" i="7"/>
  <c r="X2080" i="7" s="1"/>
  <c r="V2124" i="7"/>
  <c r="V2112" i="7"/>
  <c r="X2112" i="7" s="1"/>
  <c r="AC2082" i="7"/>
  <c r="AC2097" i="7"/>
  <c r="AC2055" i="7"/>
  <c r="AI2055" i="7" s="1"/>
  <c r="V2084" i="7"/>
  <c r="X2084" i="7" s="1"/>
  <c r="AC2107" i="7"/>
  <c r="AC2086" i="7"/>
  <c r="AC2102" i="7"/>
  <c r="AI2102" i="7" s="1"/>
  <c r="AJ2104" i="7" s="1"/>
  <c r="V2106" i="7"/>
  <c r="X2106" i="7" s="1"/>
  <c r="AC2077" i="7"/>
  <c r="AC2073" i="7"/>
  <c r="V2111" i="7"/>
  <c r="X2111" i="7" s="1"/>
  <c r="V2118" i="7"/>
  <c r="X2118" i="7" s="1"/>
  <c r="V2076" i="7"/>
  <c r="AC2109" i="7"/>
  <c r="AC2075" i="7"/>
  <c r="V2075" i="7"/>
  <c r="V2059" i="7"/>
  <c r="AC2078" i="7"/>
  <c r="AC2069" i="7"/>
  <c r="AC2092" i="7"/>
  <c r="AC2093" i="7"/>
  <c r="AC2076" i="7"/>
  <c r="V2060" i="7"/>
  <c r="AC2070" i="7"/>
  <c r="V2119" i="7"/>
  <c r="X2119" i="7" s="1"/>
  <c r="AC2115" i="7"/>
  <c r="V2103" i="7"/>
  <c r="X2103" i="7" s="1"/>
  <c r="AC2067" i="7"/>
  <c r="AC2117" i="7"/>
  <c r="V2069" i="7"/>
  <c r="X2069" i="7" s="1"/>
  <c r="V2062" i="7"/>
  <c r="X2062" i="7" s="1"/>
  <c r="V2117" i="7"/>
  <c r="X2117" i="7" s="1"/>
  <c r="AC2095" i="7"/>
  <c r="V2090" i="7"/>
  <c r="X2090" i="7" s="1"/>
  <c r="V2115" i="7"/>
  <c r="V2074" i="7"/>
  <c r="V2116" i="7"/>
  <c r="AC2103" i="7"/>
  <c r="AC2110" i="7"/>
  <c r="V2109" i="7"/>
  <c r="X2109" i="7" s="1"/>
  <c r="AC2105" i="7"/>
  <c r="AC2083" i="7"/>
  <c r="AC2113" i="7"/>
  <c r="V2068" i="7"/>
  <c r="AC2106" i="7"/>
  <c r="V2110" i="7"/>
  <c r="X2110" i="7" s="1"/>
  <c r="AC2089" i="7"/>
  <c r="V2063" i="7"/>
  <c r="X2063" i="7" s="1"/>
  <c r="V2108" i="7"/>
  <c r="X2108" i="7" s="1"/>
  <c r="AC2058" i="7"/>
  <c r="AC2060" i="7"/>
  <c r="V2098" i="7"/>
  <c r="V2088" i="7"/>
  <c r="AC2080" i="7"/>
  <c r="V2078" i="7"/>
  <c r="V2114" i="7"/>
  <c r="X2114" i="7" s="1"/>
  <c r="AC2084" i="7"/>
  <c r="AC2062" i="7"/>
  <c r="V2095" i="7"/>
  <c r="AC2091" i="7"/>
  <c r="V2102" i="7"/>
  <c r="X2102" i="7" s="1"/>
  <c r="V2079" i="7"/>
  <c r="X2079" i="7" s="1"/>
  <c r="V2083" i="7"/>
  <c r="AC2063" i="7"/>
  <c r="V2058" i="7"/>
  <c r="AC2087" i="7"/>
  <c r="V2064" i="7"/>
  <c r="X2064" i="7" s="1"/>
  <c r="V2087" i="7"/>
  <c r="X2087" i="7" s="1"/>
  <c r="V2073" i="7"/>
  <c r="X2073" i="7" s="1"/>
  <c r="AC2074" i="7"/>
  <c r="V2071" i="7"/>
  <c r="V2082" i="7"/>
  <c r="AC2068" i="7"/>
  <c r="V2094" i="7"/>
  <c r="AC2071" i="7"/>
  <c r="V2093" i="7"/>
  <c r="X2093" i="7" s="1"/>
  <c r="V2113" i="7"/>
  <c r="X2113" i="7" s="1"/>
  <c r="V2077" i="7"/>
  <c r="X2077" i="7" s="1"/>
  <c r="AC2057" i="7"/>
  <c r="AC2059" i="7"/>
  <c r="V2091" i="7"/>
  <c r="AC2094" i="7"/>
  <c r="AC2088" i="7"/>
  <c r="AC2056" i="7"/>
  <c r="AC2061" i="7"/>
  <c r="V2072" i="7"/>
  <c r="X2072" i="7" s="1"/>
  <c r="AC2085" i="7"/>
  <c r="V2066" i="7"/>
  <c r="X2066" i="7" s="1"/>
  <c r="V2089" i="7"/>
  <c r="X2089" i="7" s="1"/>
  <c r="AC2065" i="7"/>
  <c r="V2096" i="7"/>
  <c r="AC2111" i="7"/>
  <c r="V2056" i="7"/>
  <c r="X2056" i="7" s="1"/>
  <c r="V2067" i="7"/>
  <c r="AC2064" i="7"/>
  <c r="V2057" i="7"/>
  <c r="AC2081" i="7"/>
  <c r="AC2098" i="7"/>
  <c r="V2065" i="7"/>
  <c r="X2065" i="7" s="1"/>
  <c r="AC2066" i="7"/>
  <c r="AC2108" i="7"/>
  <c r="V2107" i="7"/>
  <c r="X2107" i="7" s="1"/>
  <c r="AC2090" i="7"/>
  <c r="V2097" i="7"/>
  <c r="X2097" i="7" s="1"/>
  <c r="AC2114" i="7"/>
  <c r="V2092" i="7"/>
  <c r="X2092" i="7" s="1"/>
  <c r="AC2118" i="7"/>
  <c r="AC2112" i="7"/>
  <c r="V2061" i="7"/>
  <c r="X2061" i="7" s="1"/>
  <c r="AC2096" i="7"/>
  <c r="AC2072" i="7"/>
  <c r="V2085" i="7"/>
  <c r="X2085" i="7" s="1"/>
  <c r="AC2079" i="7"/>
  <c r="BO2105" i="7"/>
  <c r="BN2105" i="7"/>
  <c r="BO2118" i="7"/>
  <c r="BN2118" i="7"/>
  <c r="AI1862" i="7"/>
  <c r="BN572" i="7"/>
  <c r="BO572" i="7"/>
  <c r="BO582" i="7"/>
  <c r="BN582" i="7"/>
  <c r="BO1886" i="7"/>
  <c r="BN1886" i="7"/>
  <c r="X1886" i="7"/>
  <c r="AI1855" i="7"/>
  <c r="BN743" i="7"/>
  <c r="BO743" i="7"/>
  <c r="Y449" i="7"/>
  <c r="Y457" i="7"/>
  <c r="Y452" i="7"/>
  <c r="Y464" i="7"/>
  <c r="Y446" i="7"/>
  <c r="Y477" i="7"/>
  <c r="Y447" i="7"/>
  <c r="Y467" i="7"/>
  <c r="Y460" i="7"/>
  <c r="BO499" i="7"/>
  <c r="BN499" i="7"/>
  <c r="X499" i="7"/>
  <c r="Y453" i="7"/>
  <c r="Y466" i="7"/>
  <c r="BN507" i="7"/>
  <c r="BO507" i="7"/>
  <c r="X507" i="7"/>
  <c r="BN2483" i="7"/>
  <c r="BO2483" i="7"/>
  <c r="BN2103" i="7"/>
  <c r="BO2103" i="7"/>
  <c r="BO574" i="7"/>
  <c r="BN574" i="7"/>
  <c r="BN575" i="7"/>
  <c r="BO575" i="7"/>
  <c r="BN581" i="7"/>
  <c r="BO581" i="7"/>
  <c r="BN1885" i="7"/>
  <c r="BO1885" i="7"/>
  <c r="BN1889" i="7"/>
  <c r="BO1889" i="7"/>
  <c r="BO2484" i="7"/>
  <c r="BN2484" i="7"/>
  <c r="AI1877" i="7"/>
  <c r="AJ1877" i="7"/>
  <c r="BN2481" i="7"/>
  <c r="BO2481" i="7"/>
  <c r="BO2496" i="7"/>
  <c r="BN2496" i="7"/>
  <c r="V2459" i="7"/>
  <c r="X2459" i="7" s="1"/>
  <c r="AC2498" i="7"/>
  <c r="V2485" i="7"/>
  <c r="X2485" i="7" s="1"/>
  <c r="V2436" i="7"/>
  <c r="V2468" i="7"/>
  <c r="X2468" i="7" s="1"/>
  <c r="AC2502" i="7"/>
  <c r="AI2502" i="7" s="1"/>
  <c r="AC2438" i="7"/>
  <c r="V2470" i="7"/>
  <c r="X2470" i="7" s="1"/>
  <c r="AC2473" i="7"/>
  <c r="V2458" i="7"/>
  <c r="V2457" i="7"/>
  <c r="X2457" i="7" s="1"/>
  <c r="AC2465" i="7"/>
  <c r="V2442" i="7"/>
  <c r="AC2457" i="7"/>
  <c r="V2449" i="7"/>
  <c r="X2449" i="7" s="1"/>
  <c r="AC2496" i="7"/>
  <c r="AI2496" i="7" s="1"/>
  <c r="AC2489" i="7"/>
  <c r="AC2435" i="7"/>
  <c r="AC2469" i="7"/>
  <c r="AC2472" i="7"/>
  <c r="AC2505" i="7"/>
  <c r="AI2505" i="7" s="1"/>
  <c r="V2451" i="7"/>
  <c r="X2451" i="7" s="1"/>
  <c r="V2434" i="7"/>
  <c r="X2434" i="7" s="1"/>
  <c r="V2437" i="7"/>
  <c r="X2437" i="7" s="1"/>
  <c r="AC2490" i="7"/>
  <c r="AC2470" i="7"/>
  <c r="V2448" i="7"/>
  <c r="X2448" i="7" s="1"/>
  <c r="AC2497" i="7"/>
  <c r="V2464" i="7"/>
  <c r="V2494" i="7"/>
  <c r="X2494" i="7" s="1"/>
  <c r="AC2467" i="7"/>
  <c r="AC2437" i="7"/>
  <c r="V2452" i="7"/>
  <c r="X2452" i="7" s="1"/>
  <c r="V2445" i="7"/>
  <c r="AC2494" i="7"/>
  <c r="AI2494" i="7" s="1"/>
  <c r="V2503" i="7"/>
  <c r="AC2499" i="7"/>
  <c r="AI2499" i="7" s="1"/>
  <c r="V2501" i="7"/>
  <c r="X2501" i="7" s="1"/>
  <c r="AC2495" i="7"/>
  <c r="AI2495" i="7" s="1"/>
  <c r="AC2503" i="7"/>
  <c r="AI2503" i="7" s="1"/>
  <c r="AC2501" i="7"/>
  <c r="AI2501" i="7" s="1"/>
  <c r="V2500" i="7"/>
  <c r="X2500" i="7" s="1"/>
  <c r="AC2459" i="7"/>
  <c r="V2486" i="7"/>
  <c r="AC2444" i="7"/>
  <c r="V2469" i="7"/>
  <c r="X2469" i="7" s="1"/>
  <c r="AC2436" i="7"/>
  <c r="V2440" i="7"/>
  <c r="X2440" i="7" s="1"/>
  <c r="V2466" i="7"/>
  <c r="X2466" i="7" s="1"/>
  <c r="AC2447" i="7"/>
  <c r="AC2493" i="7"/>
  <c r="V2475" i="7"/>
  <c r="X2475" i="7" s="1"/>
  <c r="V2465" i="7"/>
  <c r="AC2475" i="7"/>
  <c r="V2454" i="7"/>
  <c r="X2454" i="7" s="1"/>
  <c r="V2505" i="7"/>
  <c r="X2505" i="7" s="1"/>
  <c r="AC2500" i="7"/>
  <c r="V2499" i="7"/>
  <c r="V2474" i="7"/>
  <c r="X2474" i="7" s="1"/>
  <c r="V2455" i="7"/>
  <c r="V2450" i="7"/>
  <c r="AC2448" i="7"/>
  <c r="V2488" i="7"/>
  <c r="X2488" i="7" s="1"/>
  <c r="V2439" i="7"/>
  <c r="X2439" i="7" s="1"/>
  <c r="V2443" i="7"/>
  <c r="X2443" i="7" s="1"/>
  <c r="AC2449" i="7"/>
  <c r="V2463" i="7"/>
  <c r="X2463" i="7" s="1"/>
  <c r="V2481" i="7"/>
  <c r="X2481" i="7" s="1"/>
  <c r="V2489" i="7"/>
  <c r="X2489" i="7" s="1"/>
  <c r="V2453" i="7"/>
  <c r="X2453" i="7" s="1"/>
  <c r="AC2454" i="7"/>
  <c r="V2498" i="7"/>
  <c r="V2504" i="7"/>
  <c r="AC2433" i="7"/>
  <c r="AI2433" i="7" s="1"/>
  <c r="V2456" i="7"/>
  <c r="V2483" i="7"/>
  <c r="V2476" i="7"/>
  <c r="X2476" i="7" s="1"/>
  <c r="AC2441" i="7"/>
  <c r="AC2482" i="7"/>
  <c r="AI2482" i="7" s="1"/>
  <c r="AC2460" i="7"/>
  <c r="V2497" i="7"/>
  <c r="X2497" i="7" s="1"/>
  <c r="AC2443" i="7"/>
  <c r="AC2453" i="7"/>
  <c r="AC2434" i="7"/>
  <c r="V2461" i="7"/>
  <c r="X2461" i="7" s="1"/>
  <c r="V2496" i="7"/>
  <c r="X2496" i="7" s="1"/>
  <c r="AC2464" i="7"/>
  <c r="AC2504" i="7"/>
  <c r="AI2504" i="7" s="1"/>
  <c r="AC2471" i="7"/>
  <c r="V2495" i="7"/>
  <c r="V2480" i="7"/>
  <c r="X2480" i="7" s="1"/>
  <c r="V2441" i="7"/>
  <c r="V2484" i="7"/>
  <c r="X2484" i="7" s="1"/>
  <c r="AC2474" i="7"/>
  <c r="AC2461" i="7"/>
  <c r="AC2463" i="7"/>
  <c r="AC2484" i="7"/>
  <c r="V2438" i="7"/>
  <c r="V2491" i="7"/>
  <c r="X2491" i="7" s="1"/>
  <c r="AC2445" i="7"/>
  <c r="AC2468" i="7"/>
  <c r="V2502" i="7"/>
  <c r="AC2456" i="7"/>
  <c r="AC2439" i="7"/>
  <c r="V2482" i="7"/>
  <c r="X2482" i="7" s="1"/>
  <c r="AC2483" i="7"/>
  <c r="AC2455" i="7"/>
  <c r="AC2442" i="7"/>
  <c r="AC2462" i="7"/>
  <c r="AC2446" i="7"/>
  <c r="AC2458" i="7"/>
  <c r="V2490" i="7"/>
  <c r="V2472" i="7"/>
  <c r="X2472" i="7" s="1"/>
  <c r="AC2450" i="7"/>
  <c r="AC2452" i="7"/>
  <c r="V2487" i="7"/>
  <c r="V2473" i="7"/>
  <c r="X2473" i="7" s="1"/>
  <c r="V2493" i="7"/>
  <c r="V2492" i="7"/>
  <c r="AC2492" i="7"/>
  <c r="AI2492" i="7" s="1"/>
  <c r="AC2486" i="7"/>
  <c r="AI2486" i="7" s="1"/>
  <c r="AC2466" i="7"/>
  <c r="AC2491" i="7"/>
  <c r="AI2491" i="7" s="1"/>
  <c r="AC2476" i="7"/>
  <c r="AC2485" i="7"/>
  <c r="AC2481" i="7"/>
  <c r="AI2481" i="7" s="1"/>
  <c r="BN2261" i="7"/>
  <c r="BO2261" i="7"/>
  <c r="BN2260" i="7"/>
  <c r="BO2260" i="7"/>
  <c r="BN2486" i="7"/>
  <c r="BO2486" i="7"/>
  <c r="BQ1806" i="7"/>
  <c r="Y2447" i="7"/>
  <c r="BO511" i="7"/>
  <c r="BN511" i="7"/>
  <c r="X511" i="7"/>
  <c r="Y462" i="7"/>
  <c r="BO504" i="7"/>
  <c r="BN504" i="7"/>
  <c r="X504" i="7"/>
  <c r="Y450" i="7"/>
  <c r="BO501" i="7"/>
  <c r="BN501" i="7"/>
  <c r="X501" i="7"/>
  <c r="AG1057" i="7"/>
  <c r="AH1057" i="7"/>
  <c r="AF1057" i="7"/>
  <c r="BO2106" i="7"/>
  <c r="BN2106" i="7"/>
  <c r="BN2119" i="7"/>
  <c r="BO2119" i="7"/>
  <c r="BO2113" i="7"/>
  <c r="BN2113" i="7"/>
  <c r="BO2500" i="7"/>
  <c r="BN2500" i="7"/>
  <c r="BO577" i="7"/>
  <c r="BN577" i="7"/>
  <c r="BN2488" i="7"/>
  <c r="BO2488" i="7"/>
  <c r="BO2485" i="7"/>
  <c r="BN2485" i="7"/>
  <c r="BO2497" i="7"/>
  <c r="BN2497" i="7"/>
  <c r="BN2345" i="7"/>
  <c r="BO2345" i="7"/>
  <c r="BN2340" i="7"/>
  <c r="BO2340" i="7"/>
  <c r="BN2335" i="7"/>
  <c r="BO2335" i="7"/>
  <c r="BN2348" i="7"/>
  <c r="BO2348" i="7"/>
  <c r="BO2254" i="7"/>
  <c r="BN2254" i="7"/>
  <c r="BO2489" i="7"/>
  <c r="BN2489" i="7"/>
  <c r="BN512" i="7"/>
  <c r="BO512" i="7"/>
  <c r="X512" i="7"/>
  <c r="BN500" i="7"/>
  <c r="BO500" i="7"/>
  <c r="X500" i="7"/>
  <c r="BN515" i="7"/>
  <c r="BO515" i="7"/>
  <c r="X515" i="7"/>
  <c r="BO508" i="7"/>
  <c r="BN508" i="7"/>
  <c r="X508" i="7"/>
  <c r="AI1851" i="7"/>
  <c r="BO2121" i="7"/>
  <c r="BN2121" i="7"/>
  <c r="BO573" i="7"/>
  <c r="BN573" i="7"/>
  <c r="BN576" i="7"/>
  <c r="BO576" i="7"/>
  <c r="BO580" i="7"/>
  <c r="BN580" i="7"/>
  <c r="BO1890" i="7"/>
  <c r="BN1890" i="7"/>
  <c r="X1891" i="7"/>
  <c r="BO1891" i="7"/>
  <c r="BN1891" i="7"/>
  <c r="BN2501" i="7"/>
  <c r="BO2501" i="7"/>
  <c r="BN2347" i="7"/>
  <c r="BO2347" i="7"/>
  <c r="BO2273" i="7"/>
  <c r="BN2273" i="7"/>
  <c r="BP1740" i="7"/>
  <c r="BQ1740" i="7"/>
  <c r="X1633" i="7"/>
  <c r="X1682" i="7"/>
  <c r="Y1557" i="7"/>
  <c r="X1557" i="7"/>
  <c r="Y454" i="7"/>
  <c r="X454" i="7"/>
  <c r="Y1540" i="7"/>
  <c r="X1540" i="7"/>
  <c r="X1261" i="7"/>
  <c r="X1701" i="7"/>
  <c r="Y1789" i="7"/>
  <c r="X1789" i="7"/>
  <c r="X1867" i="7"/>
  <c r="BO1672" i="7"/>
  <c r="BN1672" i="7"/>
  <c r="X1672" i="7"/>
  <c r="BN2050" i="7"/>
  <c r="BO2050" i="7"/>
  <c r="AF673" i="7"/>
  <c r="AX673" i="7"/>
  <c r="AW673" i="7"/>
  <c r="AH673" i="7"/>
  <c r="AG673" i="7"/>
  <c r="AH672" i="7"/>
  <c r="AW672" i="7"/>
  <c r="AX672" i="7"/>
  <c r="AF672" i="7"/>
  <c r="AG672" i="7"/>
  <c r="AI672" i="7"/>
  <c r="AF1058" i="7"/>
  <c r="AX1058" i="7"/>
  <c r="AH1058" i="7"/>
  <c r="AW1058" i="7"/>
  <c r="AG1058" i="7"/>
  <c r="AX1293" i="7"/>
  <c r="AW1293" i="7"/>
  <c r="AI1293" i="7"/>
  <c r="AF1293" i="7"/>
  <c r="AG1293" i="7"/>
  <c r="AH1293" i="7"/>
  <c r="BN2353" i="7"/>
  <c r="BO2353" i="7"/>
  <c r="X387" i="7"/>
  <c r="X1997" i="7"/>
  <c r="X386" i="7"/>
  <c r="X612" i="7"/>
  <c r="X377" i="7"/>
  <c r="AI2582" i="7"/>
  <c r="AI901" i="7"/>
  <c r="AU1366" i="7"/>
  <c r="AT1366" i="7"/>
  <c r="AY1366" i="7"/>
  <c r="AZ1366" i="7"/>
  <c r="BQ1289" i="7"/>
  <c r="BP1289" i="7"/>
  <c r="BP1595" i="7"/>
  <c r="BQ1595" i="7"/>
  <c r="Y1788" i="7"/>
  <c r="X1788" i="7"/>
  <c r="Y1769" i="7"/>
  <c r="X1769" i="7"/>
  <c r="X1708" i="7"/>
  <c r="X1697" i="7"/>
  <c r="X1685" i="7"/>
  <c r="Y1773" i="7"/>
  <c r="X1773" i="7"/>
  <c r="Y1558" i="7"/>
  <c r="X1558" i="7"/>
  <c r="X1565" i="7"/>
  <c r="Y1775" i="7"/>
  <c r="X1775" i="7"/>
  <c r="BP1823" i="7"/>
  <c r="BQ1823" i="7"/>
  <c r="X2435" i="7"/>
  <c r="BN2351" i="7"/>
  <c r="BO2351" i="7"/>
  <c r="BN2202" i="7"/>
  <c r="BO2202" i="7"/>
  <c r="X2202" i="7"/>
  <c r="BN2354" i="7"/>
  <c r="BO2354" i="7"/>
  <c r="X2354" i="7"/>
  <c r="AW438" i="7"/>
  <c r="AH438" i="7"/>
  <c r="AX438" i="7"/>
  <c r="AF438" i="7"/>
  <c r="AG438" i="7"/>
  <c r="AF823" i="7"/>
  <c r="AG823" i="7"/>
  <c r="AH823" i="7"/>
  <c r="AW823" i="7"/>
  <c r="AX823" i="7"/>
  <c r="AF1138" i="7"/>
  <c r="AG1138" i="7"/>
  <c r="AW1138" i="7"/>
  <c r="AH1138" i="7"/>
  <c r="AX1138" i="7"/>
  <c r="AF1291" i="7"/>
  <c r="AH1291" i="7"/>
  <c r="AI1291" i="7"/>
  <c r="AW1291" i="7"/>
  <c r="AX1291" i="7"/>
  <c r="AG1291" i="7"/>
  <c r="AX1290" i="7"/>
  <c r="AF1290" i="7"/>
  <c r="AH1290" i="7"/>
  <c r="AG1290" i="7"/>
  <c r="AW1290" i="7"/>
  <c r="AI1290" i="7"/>
  <c r="AH2279" i="7"/>
  <c r="AW2279" i="7"/>
  <c r="AX2279" i="7"/>
  <c r="AF2279" i="7"/>
  <c r="AG2279" i="7"/>
  <c r="AF2657" i="7"/>
  <c r="AG2657" i="7"/>
  <c r="AW2657" i="7"/>
  <c r="AX2657" i="7"/>
  <c r="AH2657" i="7"/>
  <c r="BN2198" i="7"/>
  <c r="BO2198" i="7"/>
  <c r="BO2349" i="7"/>
  <c r="BN2349" i="7"/>
  <c r="AI1673" i="7"/>
  <c r="X2049" i="7"/>
  <c r="AI2429" i="7"/>
  <c r="X366" i="7"/>
  <c r="AI2506" i="7"/>
  <c r="X384" i="7"/>
  <c r="X383" i="7"/>
  <c r="X380" i="7"/>
  <c r="AI2104" i="7"/>
  <c r="X638" i="7"/>
  <c r="X382" i="7"/>
  <c r="AI898" i="7"/>
  <c r="AI1516" i="7"/>
  <c r="AI1368" i="7"/>
  <c r="Y1231" i="7"/>
  <c r="Y1232" i="7"/>
  <c r="Y1234" i="7"/>
  <c r="Y1250" i="7"/>
  <c r="Y1243" i="7"/>
  <c r="Y1230" i="7"/>
  <c r="Y1226" i="7"/>
  <c r="Y1228" i="7"/>
  <c r="Y1235" i="7"/>
  <c r="Y1254" i="7"/>
  <c r="Y1225" i="7"/>
  <c r="Y1255" i="7"/>
  <c r="Y1244" i="7"/>
  <c r="Y1240" i="7"/>
  <c r="Y1256" i="7"/>
  <c r="Y1222" i="7"/>
  <c r="Y1233" i="7"/>
  <c r="Y1237" i="7"/>
  <c r="Y1249" i="7"/>
  <c r="Y1236" i="7"/>
  <c r="Y1257" i="7"/>
  <c r="Y1247" i="7"/>
  <c r="Y1229" i="7"/>
  <c r="Y1238" i="7"/>
  <c r="Y1241" i="7"/>
  <c r="Y1223" i="7"/>
  <c r="Y1246" i="7"/>
  <c r="Y1242" i="7"/>
  <c r="Y1253" i="7"/>
  <c r="Y1258" i="7"/>
  <c r="Y1227" i="7"/>
  <c r="Y1251" i="7"/>
  <c r="Y1248" i="7"/>
  <c r="Y1245" i="7"/>
  <c r="AI1595" i="7"/>
  <c r="Y444" i="7"/>
  <c r="X444" i="7"/>
  <c r="X1635" i="7"/>
  <c r="Y1753" i="7"/>
  <c r="X1753" i="7"/>
  <c r="X1794" i="7"/>
  <c r="Y1561" i="7"/>
  <c r="X1561" i="7"/>
  <c r="Y1549" i="7"/>
  <c r="X1549" i="7"/>
  <c r="Y1759" i="7"/>
  <c r="X1759" i="7"/>
  <c r="Y473" i="7"/>
  <c r="X473" i="7"/>
  <c r="X1711" i="7"/>
  <c r="X1710" i="7"/>
  <c r="X1630" i="7"/>
  <c r="BO1895" i="7"/>
  <c r="BN1895" i="7"/>
  <c r="BN2052" i="7"/>
  <c r="BO2052" i="7"/>
  <c r="X2052" i="7"/>
  <c r="BN2429" i="7"/>
  <c r="BO2429" i="7"/>
  <c r="X2429" i="7"/>
  <c r="AH902" i="7"/>
  <c r="AG902" i="7"/>
  <c r="AF902" i="7"/>
  <c r="AW902" i="7"/>
  <c r="AX902" i="7"/>
  <c r="AX1294" i="7"/>
  <c r="AH1294" i="7"/>
  <c r="AW1294" i="7"/>
  <c r="AG1294" i="7"/>
  <c r="AF1294" i="7"/>
  <c r="AI1294" i="7"/>
  <c r="AF1371" i="7"/>
  <c r="AH1371" i="7"/>
  <c r="AG1371" i="7"/>
  <c r="AI1371" i="7"/>
  <c r="AW1371" i="7"/>
  <c r="AX1371" i="7"/>
  <c r="BQ899" i="7"/>
  <c r="BP899" i="7"/>
  <c r="X618" i="7"/>
  <c r="X385" i="7"/>
  <c r="Y839" i="7"/>
  <c r="Y841" i="7"/>
  <c r="Y832" i="7"/>
  <c r="Y837" i="7"/>
  <c r="Y847" i="7"/>
  <c r="Y830" i="7"/>
  <c r="Y846" i="7"/>
  <c r="AI902" i="7"/>
  <c r="Y1473" i="7"/>
  <c r="Y1451" i="7"/>
  <c r="Y1483" i="7"/>
  <c r="Y1468" i="7"/>
  <c r="Y1471" i="7"/>
  <c r="Y1486" i="7"/>
  <c r="Y1455" i="7"/>
  <c r="Y1461" i="7"/>
  <c r="Y1474" i="7"/>
  <c r="Y1453" i="7"/>
  <c r="Y1452" i="7"/>
  <c r="Y1465" i="7"/>
  <c r="Y1454" i="7"/>
  <c r="Y1480" i="7"/>
  <c r="Y1470" i="7"/>
  <c r="Y1478" i="7"/>
  <c r="Y1475" i="7"/>
  <c r="Y1477" i="7"/>
  <c r="Y1456" i="7"/>
  <c r="Y1485" i="7"/>
  <c r="Y1464" i="7"/>
  <c r="Y1482" i="7"/>
  <c r="Y1481" i="7"/>
  <c r="Y1457" i="7"/>
  <c r="Y1460" i="7"/>
  <c r="Y1484" i="7"/>
  <c r="Y1458" i="7"/>
  <c r="Y1450" i="7"/>
  <c r="AI1518" i="7"/>
  <c r="X1365" i="7"/>
  <c r="AI1596" i="7"/>
  <c r="Y1543" i="7"/>
  <c r="X1543" i="7"/>
  <c r="Y1765" i="7"/>
  <c r="X1765" i="7"/>
  <c r="Y1784" i="7"/>
  <c r="X1784" i="7"/>
  <c r="X1792" i="7"/>
  <c r="X1681" i="7"/>
  <c r="Y1533" i="7"/>
  <c r="Y1224" i="7"/>
  <c r="X1224" i="7"/>
  <c r="Y1541" i="7"/>
  <c r="X1541" i="7"/>
  <c r="BN1972" i="7"/>
  <c r="BO1972" i="7"/>
  <c r="BO1897" i="7"/>
  <c r="BN1897" i="7"/>
  <c r="BO2049" i="7"/>
  <c r="BN2049" i="7"/>
  <c r="BO2506" i="7"/>
  <c r="BN2506" i="7"/>
  <c r="X2506" i="7"/>
  <c r="AF981" i="7"/>
  <c r="AX981" i="7"/>
  <c r="AW981" i="7"/>
  <c r="AG981" i="7"/>
  <c r="AH981" i="7"/>
  <c r="AX1292" i="7"/>
  <c r="AW1292" i="7"/>
  <c r="AG1292" i="7"/>
  <c r="AF1292" i="7"/>
  <c r="AH1292" i="7"/>
  <c r="AI1292" i="7"/>
  <c r="AF1748" i="7"/>
  <c r="AX1748" i="7"/>
  <c r="AW1748" i="7"/>
  <c r="AI1748" i="7"/>
  <c r="AH1748" i="7"/>
  <c r="AG1748" i="7"/>
  <c r="AF2202" i="7"/>
  <c r="AW2202" i="7"/>
  <c r="AX2202" i="7"/>
  <c r="AG2202" i="7"/>
  <c r="AH2202" i="7"/>
  <c r="AG2354" i="7"/>
  <c r="AW2354" i="7"/>
  <c r="AX2354" i="7"/>
  <c r="AF2354" i="7"/>
  <c r="AH2354" i="7"/>
  <c r="X609" i="7"/>
  <c r="AY1823" i="7"/>
  <c r="BP2653" i="7"/>
  <c r="BQ2653" i="7"/>
  <c r="BP901" i="7"/>
  <c r="BQ901" i="7"/>
  <c r="X627" i="7"/>
  <c r="BP897" i="7"/>
  <c r="BQ897" i="7"/>
  <c r="AI1370" i="7"/>
  <c r="BP1592" i="7"/>
  <c r="BQ1592" i="7"/>
  <c r="BQ1521" i="7"/>
  <c r="BP1521" i="7"/>
  <c r="X1679" i="7"/>
  <c r="Y1761" i="7"/>
  <c r="X1761" i="7"/>
  <c r="Y1542" i="7"/>
  <c r="X1542" i="7"/>
  <c r="X1694" i="7"/>
  <c r="X1714" i="7"/>
  <c r="X1693" i="7"/>
  <c r="Y1782" i="7"/>
  <c r="X1782" i="7"/>
  <c r="Y1778" i="7"/>
  <c r="X1778" i="7"/>
  <c r="BQ1293" i="7"/>
  <c r="BP1293" i="7"/>
  <c r="BQ1290" i="7"/>
  <c r="BP1290" i="7"/>
  <c r="BO1669" i="7"/>
  <c r="BN1669" i="7"/>
  <c r="X1669" i="7"/>
  <c r="BO2127" i="7"/>
  <c r="BN2127" i="7"/>
  <c r="X2127" i="7"/>
  <c r="X2658" i="7"/>
  <c r="BO2658" i="7"/>
  <c r="BN2658" i="7"/>
  <c r="BO1893" i="7"/>
  <c r="BN1893" i="7"/>
  <c r="AG1446" i="7"/>
  <c r="AF1446" i="7"/>
  <c r="AI1446" i="7"/>
  <c r="AW1446" i="7"/>
  <c r="AX1446" i="7"/>
  <c r="AH1446" i="7"/>
  <c r="AH1673" i="7"/>
  <c r="AF1673" i="7"/>
  <c r="AW1673" i="7"/>
  <c r="AX1673" i="7"/>
  <c r="AG1673" i="7"/>
  <c r="AG2658" i="7"/>
  <c r="AW2658" i="7"/>
  <c r="AX2658" i="7"/>
  <c r="AF2658" i="7"/>
  <c r="AH2658" i="7"/>
  <c r="AI2658" i="7"/>
  <c r="X2462" i="7"/>
  <c r="AI2657" i="7"/>
  <c r="BP900" i="7"/>
  <c r="BQ900" i="7"/>
  <c r="BQ898" i="7"/>
  <c r="BP898" i="7"/>
  <c r="X605" i="7"/>
  <c r="X371" i="7"/>
  <c r="X2467" i="7"/>
  <c r="AI438" i="7"/>
  <c r="BQ2654" i="7"/>
  <c r="BP2654" i="7"/>
  <c r="X1853" i="7"/>
  <c r="BP2655" i="7"/>
  <c r="BQ2655" i="7"/>
  <c r="X635" i="7"/>
  <c r="AI900" i="7"/>
  <c r="X1515" i="7"/>
  <c r="AI1520" i="7"/>
  <c r="AI1367" i="7"/>
  <c r="X1288" i="7"/>
  <c r="BP1594" i="7"/>
  <c r="BQ1594" i="7"/>
  <c r="Y1536" i="7"/>
  <c r="X1705" i="7"/>
  <c r="Y1526" i="7"/>
  <c r="X1526" i="7"/>
  <c r="Y1783" i="7"/>
  <c r="X1783" i="7"/>
  <c r="X1702" i="7"/>
  <c r="X1678" i="7"/>
  <c r="X1698" i="7"/>
  <c r="Y1763" i="7"/>
  <c r="X1763" i="7"/>
  <c r="Y1766" i="7"/>
  <c r="X1766" i="7"/>
  <c r="Y1786" i="7"/>
  <c r="X1786" i="7"/>
  <c r="Y470" i="7"/>
  <c r="D469" i="7" s="1"/>
  <c r="X470" i="7"/>
  <c r="X1567" i="7"/>
  <c r="Y1767" i="7"/>
  <c r="X1767" i="7"/>
  <c r="Y1768" i="7"/>
  <c r="X1768" i="7"/>
  <c r="Y1776" i="7"/>
  <c r="X1776" i="7"/>
  <c r="BN1673" i="7"/>
  <c r="X1673" i="7"/>
  <c r="BO1673" i="7"/>
  <c r="BN2051" i="7"/>
  <c r="BO2051" i="7"/>
  <c r="X2051" i="7"/>
  <c r="BN2657" i="7"/>
  <c r="BO2657" i="7"/>
  <c r="X2657" i="7"/>
  <c r="BO1974" i="7"/>
  <c r="BN1974" i="7"/>
  <c r="AG133" i="7"/>
  <c r="AW133" i="7"/>
  <c r="AX133" i="7"/>
  <c r="AF133" i="7"/>
  <c r="AH133" i="7"/>
  <c r="AH518" i="7"/>
  <c r="AW518" i="7"/>
  <c r="AX518" i="7"/>
  <c r="AF518" i="7"/>
  <c r="AG518" i="7"/>
  <c r="AI518" i="7"/>
  <c r="AW597" i="7"/>
  <c r="AX597" i="7"/>
  <c r="AF597" i="7"/>
  <c r="AH597" i="7"/>
  <c r="AG597" i="7"/>
  <c r="AG1216" i="7"/>
  <c r="AG361" i="7"/>
  <c r="AW361" i="7"/>
  <c r="AX361" i="7"/>
  <c r="AF361" i="7"/>
  <c r="AH361" i="7"/>
  <c r="AH1521" i="7"/>
  <c r="AW1521" i="7"/>
  <c r="AG1521" i="7"/>
  <c r="AX1521" i="7"/>
  <c r="AF1521" i="7"/>
  <c r="AI1521" i="7"/>
  <c r="AF2582" i="7"/>
  <c r="AX2582" i="7"/>
  <c r="AG2582" i="7"/>
  <c r="AW2582" i="7"/>
  <c r="AH2582" i="7"/>
  <c r="BN2278" i="7"/>
  <c r="BO2278" i="7"/>
  <c r="AI2127" i="7"/>
  <c r="X1843" i="7"/>
  <c r="AY1821" i="7"/>
  <c r="AZ1821" i="7"/>
  <c r="X643" i="7"/>
  <c r="BQ1822" i="7"/>
  <c r="BP1822" i="7"/>
  <c r="X376" i="7"/>
  <c r="X614" i="7"/>
  <c r="Y848" i="7"/>
  <c r="AI1519" i="7"/>
  <c r="AT1289" i="7"/>
  <c r="AY1289" i="7"/>
  <c r="AZ1289" i="7"/>
  <c r="AI1266" i="7"/>
  <c r="AU1289" i="7"/>
  <c r="AI1594" i="7"/>
  <c r="AI1593" i="7"/>
  <c r="BQ1597" i="7"/>
  <c r="BP1597" i="7"/>
  <c r="BP133" i="7"/>
  <c r="BP518" i="7"/>
  <c r="BQ518" i="7"/>
  <c r="X1692" i="7"/>
  <c r="Y1780" i="7"/>
  <c r="X1780" i="7"/>
  <c r="X1790" i="7"/>
  <c r="Y1785" i="7"/>
  <c r="X1785" i="7"/>
  <c r="X1712" i="7"/>
  <c r="Y1787" i="7"/>
  <c r="X1787" i="7"/>
  <c r="Y1777" i="7"/>
  <c r="X1777" i="7"/>
  <c r="Y1764" i="7"/>
  <c r="X1764" i="7"/>
  <c r="BN1670" i="7"/>
  <c r="BO1670" i="7"/>
  <c r="X1670" i="7"/>
  <c r="BN2279" i="7"/>
  <c r="BO2279" i="7"/>
  <c r="X2279" i="7"/>
  <c r="BN2582" i="7"/>
  <c r="BO2582" i="7"/>
  <c r="X2582" i="7"/>
  <c r="AG283" i="7"/>
  <c r="AW283" i="7"/>
  <c r="AX283" i="7"/>
  <c r="AH283" i="7"/>
  <c r="AF283" i="7"/>
  <c r="AF1597" i="7"/>
  <c r="AX1597" i="7"/>
  <c r="AW1597" i="7"/>
  <c r="AI1597" i="7"/>
  <c r="AH1597" i="7"/>
  <c r="AG1597" i="7"/>
  <c r="AF1976" i="7"/>
  <c r="AX1976" i="7"/>
  <c r="AW1976" i="7"/>
  <c r="AG1976" i="7"/>
  <c r="AH1976" i="7"/>
  <c r="AF1824" i="7"/>
  <c r="AW1824" i="7"/>
  <c r="AI1824" i="7"/>
  <c r="AX1824" i="7"/>
  <c r="AH1824" i="7"/>
  <c r="AG1824" i="7"/>
  <c r="AF2429" i="7"/>
  <c r="AW2429" i="7"/>
  <c r="AX2429" i="7"/>
  <c r="AG2429" i="7"/>
  <c r="AH2429" i="7"/>
  <c r="BN1899" i="7"/>
  <c r="BO1899" i="7"/>
  <c r="X1899" i="7"/>
  <c r="AI2202" i="7"/>
  <c r="BQ672" i="7"/>
  <c r="BO733" i="7"/>
  <c r="BN733" i="7"/>
  <c r="X378" i="7"/>
  <c r="AI2279" i="7"/>
  <c r="BP1444" i="7"/>
  <c r="BQ1444" i="7"/>
  <c r="X619" i="7"/>
  <c r="Y849" i="7"/>
  <c r="AY897" i="7"/>
  <c r="AI873" i="7"/>
  <c r="AZ897" i="7"/>
  <c r="AU897" i="7"/>
  <c r="AT897" i="7"/>
  <c r="AI1515" i="7"/>
  <c r="AJ1515" i="7"/>
  <c r="AI1365" i="7"/>
  <c r="AI1591" i="7"/>
  <c r="AJ1591" i="7"/>
  <c r="Y1554" i="7"/>
  <c r="Y1530" i="7"/>
  <c r="Y1544" i="7"/>
  <c r="Y1559" i="7"/>
  <c r="Y1562" i="7"/>
  <c r="Y1539" i="7"/>
  <c r="Y1547" i="7"/>
  <c r="Y1534" i="7"/>
  <c r="Y1555" i="7"/>
  <c r="Y1546" i="7"/>
  <c r="Y1538" i="7"/>
  <c r="Y1532" i="7"/>
  <c r="X486" i="7"/>
  <c r="X1717" i="7"/>
  <c r="Y1548" i="7"/>
  <c r="X1548" i="7"/>
  <c r="Y1781" i="7"/>
  <c r="X1781" i="7"/>
  <c r="Y1771" i="7"/>
  <c r="X1771" i="7"/>
  <c r="Y1551" i="7"/>
  <c r="X1551" i="7"/>
  <c r="Y1754" i="7"/>
  <c r="X1754" i="7"/>
  <c r="Y1779" i="7"/>
  <c r="X1779" i="7"/>
  <c r="X1602" i="7"/>
  <c r="BN2277" i="7"/>
  <c r="BO2277" i="7"/>
  <c r="X2277" i="7"/>
  <c r="BN1894" i="7"/>
  <c r="BO1894" i="7"/>
  <c r="BP1821" i="7"/>
  <c r="BQ1821" i="7"/>
  <c r="BN1671" i="7"/>
  <c r="BO1671" i="7"/>
  <c r="X1671" i="7"/>
  <c r="BN2048" i="7"/>
  <c r="BO2048" i="7"/>
  <c r="X2048" i="7"/>
  <c r="BN1881" i="7"/>
  <c r="BO1881" i="7"/>
  <c r="AF748" i="7"/>
  <c r="AW748" i="7"/>
  <c r="AX748" i="7"/>
  <c r="AH748" i="7"/>
  <c r="AG748" i="7"/>
  <c r="AF208" i="7"/>
  <c r="AW208" i="7"/>
  <c r="AG208" i="7"/>
  <c r="AX208" i="7"/>
  <c r="AH208" i="7"/>
  <c r="AG1901" i="7"/>
  <c r="AI1901" i="7"/>
  <c r="AW1901" i="7"/>
  <c r="AX1901" i="7"/>
  <c r="AF1901" i="7"/>
  <c r="AH1901" i="7"/>
  <c r="AG2052" i="7"/>
  <c r="AX2052" i="7"/>
  <c r="AW2052" i="7"/>
  <c r="AF2052" i="7"/>
  <c r="AH2052" i="7"/>
  <c r="AF2127" i="7"/>
  <c r="AG2127" i="7"/>
  <c r="AH2127" i="7"/>
  <c r="AW2127" i="7"/>
  <c r="AX2127" i="7"/>
  <c r="AF2506" i="7"/>
  <c r="AX2506" i="7"/>
  <c r="AG2506" i="7"/>
  <c r="AW2506" i="7"/>
  <c r="AH2506" i="7"/>
  <c r="X1859" i="7"/>
  <c r="X2447" i="7"/>
  <c r="AY1899" i="7"/>
  <c r="AZ1899" i="7"/>
  <c r="X626" i="7"/>
  <c r="AI2605" i="7"/>
  <c r="AJ2605" i="7"/>
  <c r="X373" i="7"/>
  <c r="X1841" i="7"/>
  <c r="AI899" i="7"/>
  <c r="AI1517" i="7"/>
  <c r="AI1369" i="7"/>
  <c r="BP1368" i="7"/>
  <c r="BQ1368" i="7"/>
  <c r="AI1288" i="7"/>
  <c r="Y1535" i="7"/>
  <c r="AI1592" i="7"/>
  <c r="BP1371" i="7"/>
  <c r="BQ1371" i="7"/>
  <c r="Y1528" i="7"/>
  <c r="Y1537" i="7"/>
  <c r="BO813" i="7"/>
  <c r="BN813" i="7"/>
  <c r="BO1724" i="7"/>
  <c r="BN1724" i="7"/>
  <c r="X1724" i="7"/>
  <c r="Y1724" i="7"/>
  <c r="BO585" i="7"/>
  <c r="BN585" i="7"/>
  <c r="BO1655" i="7"/>
  <c r="BN1655" i="7"/>
  <c r="X1655" i="7"/>
  <c r="BN1726" i="7"/>
  <c r="BO1726" i="7"/>
  <c r="X1726" i="7"/>
  <c r="Y1726" i="7"/>
  <c r="BO1278" i="7"/>
  <c r="BN1278" i="7"/>
  <c r="X1278" i="7"/>
  <c r="BO1739" i="7"/>
  <c r="BN1739" i="7"/>
  <c r="X1739" i="7"/>
  <c r="Y1739" i="7"/>
  <c r="BN1584" i="7"/>
  <c r="BO1584" i="7"/>
  <c r="X1584" i="7"/>
  <c r="BN1586" i="7"/>
  <c r="BO1586" i="7"/>
  <c r="BO1810" i="7"/>
  <c r="BN1810" i="7"/>
  <c r="X1810" i="7"/>
  <c r="BN1812" i="7"/>
  <c r="BO1812" i="7"/>
  <c r="X1812" i="7"/>
  <c r="BO503" i="7"/>
  <c r="BN503" i="7"/>
  <c r="X503" i="7"/>
  <c r="BO1583" i="7"/>
  <c r="BN1583" i="7"/>
  <c r="X1583" i="7"/>
  <c r="BN1725" i="7"/>
  <c r="BO1725" i="7"/>
  <c r="BO1735" i="7"/>
  <c r="BN1735" i="7"/>
  <c r="X1735" i="7"/>
  <c r="BN1737" i="7"/>
  <c r="BO1737" i="7"/>
  <c r="X1737" i="7"/>
  <c r="Y1737" i="7"/>
  <c r="AI1985" i="7"/>
  <c r="AI1893" i="7"/>
  <c r="AI1890" i="7"/>
  <c r="AJ1890" i="7"/>
  <c r="AI1847" i="7"/>
  <c r="Y2457" i="7"/>
  <c r="AI2451" i="7"/>
  <c r="Y2446" i="7"/>
  <c r="AI2302" i="7"/>
  <c r="AJ2302" i="7"/>
  <c r="X1958" i="7"/>
  <c r="Y75" i="7"/>
  <c r="X75" i="7"/>
  <c r="AI75" i="7"/>
  <c r="AI92" i="7"/>
  <c r="X131" i="7"/>
  <c r="X132" i="7"/>
  <c r="X129" i="7"/>
  <c r="Y76" i="7"/>
  <c r="X76" i="7"/>
  <c r="AI111" i="7"/>
  <c r="Y93" i="7"/>
  <c r="X93" i="7"/>
  <c r="AI79" i="7"/>
  <c r="X204" i="7"/>
  <c r="X146" i="7"/>
  <c r="X206" i="7"/>
  <c r="AI206" i="7"/>
  <c r="AI630" i="7"/>
  <c r="AI609" i="7"/>
  <c r="AI626" i="7"/>
  <c r="AI650" i="7"/>
  <c r="AI641" i="7"/>
  <c r="AI417" i="7"/>
  <c r="X435" i="7"/>
  <c r="AI433" i="7"/>
  <c r="X98" i="7"/>
  <c r="AI122" i="7"/>
  <c r="Y72" i="7"/>
  <c r="X72" i="7"/>
  <c r="X115" i="7"/>
  <c r="AI91" i="7"/>
  <c r="BO1800" i="7"/>
  <c r="BN1800" i="7"/>
  <c r="X1800" i="7"/>
  <c r="BO1808" i="7"/>
  <c r="BN1808" i="7"/>
  <c r="X1808" i="7"/>
  <c r="BN1814" i="7"/>
  <c r="BO1814" i="7"/>
  <c r="X1814" i="7"/>
  <c r="BO579" i="7"/>
  <c r="BN579" i="7"/>
  <c r="BN1730" i="7"/>
  <c r="BO1730" i="7"/>
  <c r="BO1802" i="7"/>
  <c r="BN1802" i="7"/>
  <c r="X1802" i="7"/>
  <c r="AI1889" i="7"/>
  <c r="AI1879" i="7"/>
  <c r="AI2440" i="7"/>
  <c r="AI2346" i="7"/>
  <c r="BP2253" i="7"/>
  <c r="Y2270" i="7"/>
  <c r="Y2256" i="7"/>
  <c r="BQ2253" i="7"/>
  <c r="AI72" i="7"/>
  <c r="X85" i="7"/>
  <c r="Y85" i="7"/>
  <c r="X83" i="7"/>
  <c r="Y83" i="7"/>
  <c r="X91" i="7"/>
  <c r="AI76" i="7"/>
  <c r="AI126" i="7"/>
  <c r="AI132" i="7"/>
  <c r="X127" i="7"/>
  <c r="AI124" i="7"/>
  <c r="X74" i="7"/>
  <c r="Y74" i="7"/>
  <c r="X79" i="7"/>
  <c r="Y79" i="7"/>
  <c r="AI68" i="7"/>
  <c r="AI184" i="7"/>
  <c r="AI203" i="7"/>
  <c r="X207" i="7"/>
  <c r="AI614" i="7"/>
  <c r="AI611" i="7"/>
  <c r="AI654" i="7"/>
  <c r="X652" i="7"/>
  <c r="X436" i="7"/>
  <c r="AI86" i="7"/>
  <c r="X92" i="7"/>
  <c r="AI119" i="7"/>
  <c r="AI121" i="7"/>
  <c r="AI74" i="7"/>
  <c r="X125" i="7"/>
  <c r="BN1815" i="7"/>
  <c r="BO1815" i="7"/>
  <c r="X1815" i="7"/>
  <c r="BO1581" i="7"/>
  <c r="BN1581" i="7"/>
  <c r="BO1578" i="7"/>
  <c r="BN1578" i="7"/>
  <c r="X1578" i="7"/>
  <c r="BO1582" i="7"/>
  <c r="BN1582" i="7"/>
  <c r="BN1589" i="7"/>
  <c r="BO1589" i="7"/>
  <c r="X1589" i="7"/>
  <c r="AI1884" i="7"/>
  <c r="AJ1884" i="7"/>
  <c r="AI1883" i="7"/>
  <c r="AI2487" i="7"/>
  <c r="AJ2487" i="7"/>
  <c r="X2331" i="7"/>
  <c r="AI2239" i="7"/>
  <c r="AI96" i="7"/>
  <c r="AI94" i="7"/>
  <c r="AI103" i="7"/>
  <c r="X110" i="7"/>
  <c r="X119" i="7"/>
  <c r="Y71" i="7"/>
  <c r="X71" i="7"/>
  <c r="X128" i="7"/>
  <c r="AI128" i="7"/>
  <c r="AI95" i="7"/>
  <c r="AI109" i="7"/>
  <c r="Y66" i="7"/>
  <c r="X66" i="7"/>
  <c r="AI67" i="7"/>
  <c r="AI71" i="7"/>
  <c r="AI84" i="7"/>
  <c r="X205" i="7"/>
  <c r="AI619" i="7"/>
  <c r="X661" i="7"/>
  <c r="AI437" i="7"/>
  <c r="X86" i="7"/>
  <c r="X63" i="7"/>
  <c r="Y68" i="7"/>
  <c r="AI112" i="7"/>
  <c r="X117" i="7"/>
  <c r="Y65" i="7"/>
  <c r="X65" i="7"/>
  <c r="BN1803" i="7"/>
  <c r="BO1803" i="7"/>
  <c r="X1803" i="7"/>
  <c r="BO1192" i="7"/>
  <c r="BN1192" i="7"/>
  <c r="BO1575" i="7"/>
  <c r="BN1575" i="7"/>
  <c r="X1575" i="7"/>
  <c r="BN1816" i="7"/>
  <c r="BO1816" i="7"/>
  <c r="X1816" i="7"/>
  <c r="BO1734" i="7"/>
  <c r="BN1734" i="7"/>
  <c r="X1734" i="7"/>
  <c r="Y1734" i="7"/>
  <c r="BO1588" i="7"/>
  <c r="BN1588" i="7"/>
  <c r="X1588" i="7"/>
  <c r="BO1805" i="7"/>
  <c r="BN1805" i="7"/>
  <c r="X1805" i="7"/>
  <c r="BO815" i="7"/>
  <c r="BN815" i="7"/>
  <c r="BO806" i="7"/>
  <c r="BN806" i="7"/>
  <c r="BN1809" i="7"/>
  <c r="BO1809" i="7"/>
  <c r="X1809" i="7"/>
  <c r="BO1649" i="7"/>
  <c r="BN1649" i="7"/>
  <c r="X1649" i="7"/>
  <c r="BO509" i="7"/>
  <c r="BN509" i="7"/>
  <c r="X509" i="7"/>
  <c r="AI1845" i="7"/>
  <c r="X1885" i="7"/>
  <c r="AI1830" i="7"/>
  <c r="AJ2492" i="7"/>
  <c r="AZ2480" i="7"/>
  <c r="AY2480" i="7"/>
  <c r="AJ2496" i="7"/>
  <c r="AI2340" i="7"/>
  <c r="AJ2340" i="7"/>
  <c r="AI1945" i="7"/>
  <c r="X70" i="7"/>
  <c r="Y70" i="7"/>
  <c r="X82" i="7"/>
  <c r="Y82" i="7"/>
  <c r="X114" i="7"/>
  <c r="AI99" i="7"/>
  <c r="AI130" i="7"/>
  <c r="Y84" i="7"/>
  <c r="X84" i="7"/>
  <c r="X77" i="7"/>
  <c r="Y77" i="7"/>
  <c r="AI123" i="7"/>
  <c r="X109" i="7"/>
  <c r="AI118" i="7"/>
  <c r="AI100" i="7"/>
  <c r="X188" i="7"/>
  <c r="X139" i="7"/>
  <c r="X203" i="7"/>
  <c r="AI207" i="7"/>
  <c r="AI205" i="7"/>
  <c r="AI204" i="7"/>
  <c r="AI639" i="7"/>
  <c r="AI665" i="7"/>
  <c r="AI622" i="7"/>
  <c r="AJ622" i="7"/>
  <c r="AI624" i="7"/>
  <c r="X656" i="7"/>
  <c r="X433" i="7"/>
  <c r="X434" i="7"/>
  <c r="Y81" i="7"/>
  <c r="Y64" i="7"/>
  <c r="Y88" i="7"/>
  <c r="Y80" i="7"/>
  <c r="X121" i="7"/>
  <c r="AI113" i="7"/>
  <c r="Y95" i="7"/>
  <c r="X95" i="7"/>
  <c r="Y94" i="7"/>
  <c r="X94" i="7"/>
  <c r="X73" i="7"/>
  <c r="Y73" i="7"/>
  <c r="AI73" i="7"/>
  <c r="BQ1518" i="7" l="1"/>
  <c r="BP1518" i="7"/>
  <c r="BQ1294" i="7"/>
  <c r="BP1294" i="7"/>
  <c r="Y96" i="7"/>
  <c r="AC684" i="7"/>
  <c r="AI684" i="7" s="1"/>
  <c r="V688" i="7"/>
  <c r="X688" i="7" s="1"/>
  <c r="AC716" i="7"/>
  <c r="AI716" i="7" s="1"/>
  <c r="AC677" i="7"/>
  <c r="AI677" i="7" s="1"/>
  <c r="AC714" i="7"/>
  <c r="AI714" i="7" s="1"/>
  <c r="AC734" i="7"/>
  <c r="V732" i="7"/>
  <c r="V729" i="7"/>
  <c r="X729" i="7" s="1"/>
  <c r="V711" i="7"/>
  <c r="X711" i="7" s="1"/>
  <c r="AC681" i="7"/>
  <c r="AI681" i="7" s="1"/>
  <c r="AC678" i="7"/>
  <c r="AI678" i="7" s="1"/>
  <c r="V693" i="7"/>
  <c r="X693" i="7" s="1"/>
  <c r="V681" i="7"/>
  <c r="X681" i="7" s="1"/>
  <c r="AC732" i="7"/>
  <c r="AC731" i="7"/>
  <c r="X1398" i="7"/>
  <c r="AW2188" i="7"/>
  <c r="AF1945" i="7"/>
  <c r="AJ2619" i="7"/>
  <c r="AJ2598" i="7"/>
  <c r="AJ2607" i="7"/>
  <c r="AJ2603" i="7"/>
  <c r="AJ2618" i="7"/>
  <c r="AJ2622" i="7"/>
  <c r="AJ2615" i="7"/>
  <c r="AJ2612" i="7"/>
  <c r="AJ2613" i="7"/>
  <c r="AJ2609" i="7"/>
  <c r="AJ2597" i="7"/>
  <c r="AJ2602" i="7"/>
  <c r="AJ2620" i="7"/>
  <c r="AH248" i="7"/>
  <c r="AG248" i="7"/>
  <c r="AF248" i="7"/>
  <c r="AH1724" i="7"/>
  <c r="AW1724" i="7"/>
  <c r="AX1724" i="7"/>
  <c r="AG1724" i="7"/>
  <c r="X1837" i="7"/>
  <c r="X1850" i="7"/>
  <c r="X1851" i="7"/>
  <c r="AW2408" i="7"/>
  <c r="AX2408" i="7"/>
  <c r="AH2408" i="7"/>
  <c r="AF2408" i="7"/>
  <c r="AG2408" i="7"/>
  <c r="AH2389" i="7"/>
  <c r="AG2389" i="7"/>
  <c r="AH851" i="7"/>
  <c r="AG851" i="7"/>
  <c r="AG2382" i="7"/>
  <c r="AH2382" i="7"/>
  <c r="AF2382" i="7"/>
  <c r="AF1734" i="7"/>
  <c r="AX1734" i="7"/>
  <c r="AG1734" i="7"/>
  <c r="AW1734" i="7"/>
  <c r="AG2590" i="7"/>
  <c r="AF2590" i="7"/>
  <c r="AH1554" i="7"/>
  <c r="AF1554" i="7"/>
  <c r="AW2647" i="7"/>
  <c r="AG2647" i="7"/>
  <c r="AF2647" i="7"/>
  <c r="AH2647" i="7"/>
  <c r="AF2096" i="7"/>
  <c r="AH2096" i="7"/>
  <c r="AG2096" i="7"/>
  <c r="AH2570" i="7"/>
  <c r="AG2570" i="7"/>
  <c r="AX2570" i="7"/>
  <c r="AF2570" i="7"/>
  <c r="AG2057" i="7"/>
  <c r="AF2057" i="7"/>
  <c r="AW1655" i="7"/>
  <c r="AI1655" i="7"/>
  <c r="AF1655" i="7"/>
  <c r="AX1655" i="7"/>
  <c r="AJ1655" i="7"/>
  <c r="AG1655" i="7"/>
  <c r="AH2592" i="7"/>
  <c r="AF2592" i="7"/>
  <c r="AF1834" i="7"/>
  <c r="AH1834" i="7"/>
  <c r="AG1834" i="7"/>
  <c r="AH2521" i="7"/>
  <c r="AF2521" i="7"/>
  <c r="AG2521" i="7"/>
  <c r="AF1730" i="7"/>
  <c r="AX1730" i="7"/>
  <c r="AW1730" i="7"/>
  <c r="AG1730" i="7"/>
  <c r="AF1635" i="7"/>
  <c r="AH1635" i="7"/>
  <c r="AG1792" i="7"/>
  <c r="AH1792" i="7"/>
  <c r="AF1792" i="7"/>
  <c r="AF1887" i="7"/>
  <c r="AW1887" i="7"/>
  <c r="AH1887" i="7"/>
  <c r="AX1887" i="7"/>
  <c r="AG1887" i="7"/>
  <c r="AW2410" i="7"/>
  <c r="AX2410" i="7"/>
  <c r="AG2410" i="7"/>
  <c r="AH2410" i="7"/>
  <c r="AF2410" i="7"/>
  <c r="AX2563" i="7"/>
  <c r="AW2563" i="7"/>
  <c r="AH2563" i="7"/>
  <c r="AF2563" i="7"/>
  <c r="AF1626" i="7"/>
  <c r="AH1626" i="7"/>
  <c r="AG1626" i="7"/>
  <c r="AW1280" i="7"/>
  <c r="AH1280" i="7"/>
  <c r="AF1280" i="7"/>
  <c r="AG1280" i="7"/>
  <c r="AI1280" i="7"/>
  <c r="AX1280" i="7"/>
  <c r="AJ2617" i="7"/>
  <c r="AH2617" i="7"/>
  <c r="AG2617" i="7"/>
  <c r="AF2617" i="7"/>
  <c r="AG1845" i="7"/>
  <c r="AH1845" i="7"/>
  <c r="AF1845" i="7"/>
  <c r="AH2591" i="7"/>
  <c r="AG2591" i="7"/>
  <c r="AF2591" i="7"/>
  <c r="AG1659" i="7"/>
  <c r="AX1659" i="7"/>
  <c r="AW1659" i="7"/>
  <c r="AH1659" i="7"/>
  <c r="AF1659" i="7"/>
  <c r="AI1659" i="7"/>
  <c r="AJ1659" i="7"/>
  <c r="AF2104" i="7"/>
  <c r="AW2104" i="7"/>
  <c r="AX2104" i="7"/>
  <c r="AG2104" i="7"/>
  <c r="AH2104" i="7"/>
  <c r="AH2393" i="7"/>
  <c r="AF2393" i="7"/>
  <c r="AG2393" i="7"/>
  <c r="AG1695" i="7"/>
  <c r="AF1695" i="7"/>
  <c r="AH1695" i="7"/>
  <c r="AF1857" i="7"/>
  <c r="AH1857" i="7"/>
  <c r="AG1857" i="7"/>
  <c r="AG1861" i="7"/>
  <c r="AH1861" i="7"/>
  <c r="AF1861" i="7"/>
  <c r="AI1616" i="7"/>
  <c r="AH1616" i="7"/>
  <c r="AG1616" i="7"/>
  <c r="AF1616" i="7"/>
  <c r="AF1682" i="7"/>
  <c r="AG1682" i="7"/>
  <c r="AH1682" i="7"/>
  <c r="AH2543" i="7"/>
  <c r="AG2543" i="7"/>
  <c r="AF2543" i="7"/>
  <c r="AG1561" i="7"/>
  <c r="AH1561" i="7"/>
  <c r="AF1561" i="7"/>
  <c r="AF2534" i="7"/>
  <c r="AH2534" i="7"/>
  <c r="AF1305" i="7"/>
  <c r="AH1305" i="7"/>
  <c r="AG1305" i="7"/>
  <c r="AF2079" i="7"/>
  <c r="AG2079" i="7"/>
  <c r="AH2079" i="7"/>
  <c r="AI1752" i="7"/>
  <c r="AF1752" i="7"/>
  <c r="AH1752" i="7"/>
  <c r="AG1752" i="7"/>
  <c r="AF2616" i="7"/>
  <c r="AG2616" i="7"/>
  <c r="AG1870" i="7"/>
  <c r="AH1870" i="7"/>
  <c r="BO672" i="7"/>
  <c r="BN672" i="7"/>
  <c r="BO187" i="7"/>
  <c r="BN187" i="7"/>
  <c r="BO2199" i="7"/>
  <c r="BN2199" i="7"/>
  <c r="BP2424" i="7"/>
  <c r="BQ2424" i="7"/>
  <c r="X2369" i="7"/>
  <c r="X2579" i="7"/>
  <c r="BN2579" i="7"/>
  <c r="BO2579" i="7"/>
  <c r="BN2200" i="7"/>
  <c r="BO2200" i="7"/>
  <c r="BO2647" i="7"/>
  <c r="X2647" i="7"/>
  <c r="BN2647" i="7"/>
  <c r="BO1364" i="7"/>
  <c r="BN1364" i="7"/>
  <c r="AF1991" i="7"/>
  <c r="AG1991" i="7"/>
  <c r="AH1991" i="7"/>
  <c r="AH2530" i="7"/>
  <c r="AF2530" i="7"/>
  <c r="AG2530" i="7"/>
  <c r="AH1387" i="7"/>
  <c r="AG1387" i="7"/>
  <c r="AF1387" i="7"/>
  <c r="AH1937" i="7"/>
  <c r="AG1937" i="7"/>
  <c r="AF1937" i="7"/>
  <c r="AH2038" i="7"/>
  <c r="AX2038" i="7"/>
  <c r="AW2038" i="7"/>
  <c r="AF2038" i="7"/>
  <c r="AG2038" i="7"/>
  <c r="AG1789" i="7"/>
  <c r="AH1789" i="7"/>
  <c r="AF1789" i="7"/>
  <c r="AH1466" i="7"/>
  <c r="AF1466" i="7"/>
  <c r="AG1466" i="7"/>
  <c r="AG2539" i="7"/>
  <c r="AH2539" i="7"/>
  <c r="AG1953" i="7"/>
  <c r="AX1953" i="7"/>
  <c r="AW1953" i="7"/>
  <c r="AF1953" i="7"/>
  <c r="AG2585" i="7"/>
  <c r="AF2585" i="7"/>
  <c r="AH1631" i="7"/>
  <c r="AF1631" i="7"/>
  <c r="AG1631" i="7"/>
  <c r="AW1810" i="7"/>
  <c r="AF1810" i="7"/>
  <c r="AX1810" i="7"/>
  <c r="AG1810" i="7"/>
  <c r="AI1810" i="7"/>
  <c r="AG1882" i="7"/>
  <c r="AF1882" i="7"/>
  <c r="AH1882" i="7"/>
  <c r="AW1882" i="7"/>
  <c r="AF2212" i="7"/>
  <c r="AG2212" i="7"/>
  <c r="AH2212" i="7"/>
  <c r="AH1910" i="7"/>
  <c r="AF1910" i="7"/>
  <c r="AG1910" i="7"/>
  <c r="AG280" i="7"/>
  <c r="AX280" i="7"/>
  <c r="AF280" i="7"/>
  <c r="AW280" i="7"/>
  <c r="AG2549" i="7"/>
  <c r="AH2549" i="7"/>
  <c r="AF2549" i="7"/>
  <c r="AH243" i="7"/>
  <c r="AF243" i="7"/>
  <c r="AG243" i="7"/>
  <c r="AF2230" i="7"/>
  <c r="AH2230" i="7"/>
  <c r="AH1438" i="7"/>
  <c r="AG1438" i="7"/>
  <c r="AF1438" i="7"/>
  <c r="AX1438" i="7"/>
  <c r="AW1438" i="7"/>
  <c r="AH1471" i="7"/>
  <c r="AG1471" i="7"/>
  <c r="AF1471" i="7"/>
  <c r="AX1651" i="7"/>
  <c r="AW1651" i="7"/>
  <c r="AH1651" i="7"/>
  <c r="AF1651" i="7"/>
  <c r="AG2368" i="7"/>
  <c r="AH2368" i="7"/>
  <c r="AF2368" i="7"/>
  <c r="Y1742" i="7"/>
  <c r="AI949" i="7"/>
  <c r="AC741" i="7"/>
  <c r="AI741" i="7" s="1"/>
  <c r="V726" i="7"/>
  <c r="V703" i="7"/>
  <c r="V678" i="7"/>
  <c r="V736" i="7"/>
  <c r="AC717" i="7"/>
  <c r="AI717" i="7" s="1"/>
  <c r="V692" i="7"/>
  <c r="AC697" i="7"/>
  <c r="AC693" i="7"/>
  <c r="V707" i="7"/>
  <c r="X707" i="7" s="1"/>
  <c r="V737" i="7"/>
  <c r="V738" i="7"/>
  <c r="AC728" i="7"/>
  <c r="V733" i="7"/>
  <c r="X733" i="7" s="1"/>
  <c r="AC702" i="7"/>
  <c r="AI2543" i="7"/>
  <c r="AF1964" i="7"/>
  <c r="AJ2614" i="7"/>
  <c r="AJ2604" i="7"/>
  <c r="AJ2601" i="7"/>
  <c r="BO2503" i="7"/>
  <c r="AF2539" i="7"/>
  <c r="BO435" i="7"/>
  <c r="BN435" i="7"/>
  <c r="BO744" i="7"/>
  <c r="BN744" i="7"/>
  <c r="AG740" i="7"/>
  <c r="AH740" i="7"/>
  <c r="AF740" i="7"/>
  <c r="AW740" i="7"/>
  <c r="Y2263" i="7"/>
  <c r="AC707" i="7"/>
  <c r="AI707" i="7" s="1"/>
  <c r="AC680" i="7"/>
  <c r="AI680" i="7" s="1"/>
  <c r="V716" i="7"/>
  <c r="X716" i="7" s="1"/>
  <c r="AC688" i="7"/>
  <c r="AI688" i="7" s="1"/>
  <c r="V712" i="7"/>
  <c r="X712" i="7" s="1"/>
  <c r="V700" i="7"/>
  <c r="X700" i="7" s="1"/>
  <c r="V724" i="7"/>
  <c r="AC729" i="7"/>
  <c r="V679" i="7"/>
  <c r="X679" i="7" s="1"/>
  <c r="AC685" i="7"/>
  <c r="AI685" i="7" s="1"/>
  <c r="V684" i="7"/>
  <c r="X684" i="7" s="1"/>
  <c r="V701" i="7"/>
  <c r="X701" i="7" s="1"/>
  <c r="V704" i="7"/>
  <c r="X704" i="7" s="1"/>
  <c r="V697" i="7"/>
  <c r="X697" i="7" s="1"/>
  <c r="AC686" i="7"/>
  <c r="AI686" i="7" s="1"/>
  <c r="AI1635" i="7"/>
  <c r="AI1626" i="7"/>
  <c r="AH2188" i="7"/>
  <c r="AG2259" i="7"/>
  <c r="AI2563" i="7"/>
  <c r="AH1964" i="7"/>
  <c r="AJ2599" i="7"/>
  <c r="AJ2611" i="7"/>
  <c r="AG1635" i="7"/>
  <c r="AX1882" i="7"/>
  <c r="AF1724" i="7"/>
  <c r="AH2590" i="7"/>
  <c r="Y141" i="7"/>
  <c r="AI698" i="7"/>
  <c r="AI703" i="7"/>
  <c r="AI699" i="7"/>
  <c r="AJ2621" i="7"/>
  <c r="AH1810" i="7"/>
  <c r="AG2563" i="7"/>
  <c r="AG2534" i="7"/>
  <c r="AG1554" i="7"/>
  <c r="BN263" i="7"/>
  <c r="BO263" i="7"/>
  <c r="AG866" i="7"/>
  <c r="AH866" i="7"/>
  <c r="BO1658" i="7"/>
  <c r="BN1658" i="7"/>
  <c r="AH236" i="7"/>
  <c r="AF236" i="7"/>
  <c r="AG236" i="7"/>
  <c r="X2604" i="7"/>
  <c r="AH240" i="7"/>
  <c r="AF240" i="7"/>
  <c r="AG240" i="7"/>
  <c r="BO2558" i="7"/>
  <c r="BN2558" i="7"/>
  <c r="AG270" i="7"/>
  <c r="AX270" i="7"/>
  <c r="AH270" i="7"/>
  <c r="AF270" i="7"/>
  <c r="AG854" i="7"/>
  <c r="AF854" i="7"/>
  <c r="AH854" i="7"/>
  <c r="BO2104" i="7"/>
  <c r="BN2104" i="7"/>
  <c r="AG216" i="7"/>
  <c r="AH216" i="7"/>
  <c r="AF216" i="7"/>
  <c r="Y97" i="7"/>
  <c r="AY1895" i="7"/>
  <c r="AJ2623" i="7"/>
  <c r="AI947" i="7"/>
  <c r="AC748" i="7"/>
  <c r="AI748" i="7" s="1"/>
  <c r="AC679" i="7"/>
  <c r="AI679" i="7" s="1"/>
  <c r="V710" i="7"/>
  <c r="X710" i="7" s="1"/>
  <c r="V683" i="7"/>
  <c r="X683" i="7" s="1"/>
  <c r="AC706" i="7"/>
  <c r="AI706" i="7" s="1"/>
  <c r="V696" i="7"/>
  <c r="X696" i="7" s="1"/>
  <c r="AC694" i="7"/>
  <c r="AI694" i="7" s="1"/>
  <c r="AC726" i="7"/>
  <c r="AC738" i="7"/>
  <c r="AC740" i="7"/>
  <c r="AC710" i="7"/>
  <c r="AI710" i="7" s="1"/>
  <c r="AC709" i="7"/>
  <c r="AI709" i="7" s="1"/>
  <c r="V713" i="7"/>
  <c r="X713" i="7" s="1"/>
  <c r="AC704" i="7"/>
  <c r="AI704" i="7" s="1"/>
  <c r="V730" i="7"/>
  <c r="X730" i="7" s="1"/>
  <c r="AC690" i="7"/>
  <c r="AI690" i="7" s="1"/>
  <c r="AH2585" i="7"/>
  <c r="AH1730" i="7"/>
  <c r="AW2570" i="7"/>
  <c r="AF2389" i="7"/>
  <c r="AI946" i="7"/>
  <c r="AI687" i="7"/>
  <c r="AI700" i="7"/>
  <c r="AI691" i="7"/>
  <c r="AI708" i="7"/>
  <c r="AJ2610" i="7"/>
  <c r="AH2616" i="7"/>
  <c r="AG887" i="7"/>
  <c r="AF887" i="7"/>
  <c r="AX887" i="7"/>
  <c r="AH887" i="7"/>
  <c r="AF869" i="7"/>
  <c r="AH869" i="7"/>
  <c r="X2576" i="7"/>
  <c r="X2563" i="7"/>
  <c r="X1286" i="7"/>
  <c r="X1285" i="7"/>
  <c r="X2387" i="7"/>
  <c r="X2386" i="7"/>
  <c r="X480" i="7"/>
  <c r="X478" i="7"/>
  <c r="X476" i="7"/>
  <c r="AI1512" i="7"/>
  <c r="AI1511" i="7"/>
  <c r="AI1508" i="7"/>
  <c r="X1332" i="7"/>
  <c r="X1330" i="7"/>
  <c r="X1331" i="7"/>
  <c r="X1336" i="7"/>
  <c r="X1333" i="7"/>
  <c r="X1628" i="7"/>
  <c r="X1634" i="7"/>
  <c r="AI1470" i="7"/>
  <c r="AI1478" i="7"/>
  <c r="AI1468" i="7"/>
  <c r="X1253" i="7"/>
  <c r="X1255" i="7"/>
  <c r="X1258" i="7"/>
  <c r="AI1614" i="7"/>
  <c r="AI1615" i="7"/>
  <c r="X1795" i="7"/>
  <c r="X1797" i="7"/>
  <c r="X1796" i="7"/>
  <c r="AJ1663" i="7"/>
  <c r="AI1660" i="7"/>
  <c r="AJ1661" i="7"/>
  <c r="AJ1660" i="7"/>
  <c r="AI1665" i="7"/>
  <c r="AI1654" i="7"/>
  <c r="AJ1654" i="7"/>
  <c r="AJ1665" i="7"/>
  <c r="AI1658" i="7"/>
  <c r="AJ1658" i="7"/>
  <c r="AI1663" i="7"/>
  <c r="AI2394" i="7"/>
  <c r="AJ2391" i="7"/>
  <c r="AI1767" i="7"/>
  <c r="AI1770" i="7"/>
  <c r="AI1757" i="7"/>
  <c r="AI1760" i="7"/>
  <c r="AI1763" i="7"/>
  <c r="AI1765" i="7"/>
  <c r="AI1336" i="7"/>
  <c r="AI1354" i="7"/>
  <c r="AJ1351" i="7"/>
  <c r="AI1363" i="7"/>
  <c r="AJ1363" i="7"/>
  <c r="AI1359" i="7"/>
  <c r="BO262" i="7"/>
  <c r="BN262" i="7"/>
  <c r="AI948" i="7"/>
  <c r="V694" i="7"/>
  <c r="X694" i="7" s="1"/>
  <c r="V690" i="7"/>
  <c r="X690" i="7" s="1"/>
  <c r="AC733" i="7"/>
  <c r="AC713" i="7"/>
  <c r="AI713" i="7" s="1"/>
  <c r="AC724" i="7"/>
  <c r="AC737" i="7"/>
  <c r="V727" i="7"/>
  <c r="X727" i="7" s="1"/>
  <c r="V741" i="7"/>
  <c r="X741" i="7" s="1"/>
  <c r="AC727" i="7"/>
  <c r="V723" i="7"/>
  <c r="X723" i="7" s="1"/>
  <c r="AC705" i="7"/>
  <c r="AI705" i="7" s="1"/>
  <c r="AC711" i="7"/>
  <c r="AI711" i="7" s="1"/>
  <c r="V731" i="7"/>
  <c r="X731" i="7" s="1"/>
  <c r="AC689" i="7"/>
  <c r="AI689" i="7" s="1"/>
  <c r="AI2647" i="7"/>
  <c r="AG2230" i="7"/>
  <c r="BO958" i="7"/>
  <c r="AH1734" i="7"/>
  <c r="AH2057" i="7"/>
  <c r="Y69" i="7"/>
  <c r="AI116" i="7"/>
  <c r="X112" i="7"/>
  <c r="AI102" i="7"/>
  <c r="AI125" i="7"/>
  <c r="AI97" i="7"/>
  <c r="AI1718" i="7"/>
  <c r="X2416" i="7"/>
  <c r="X2411" i="7"/>
  <c r="X2417" i="7"/>
  <c r="X2390" i="7"/>
  <c r="AI2391" i="7"/>
  <c r="X2549" i="7"/>
  <c r="AI1466" i="7"/>
  <c r="X1642" i="7"/>
  <c r="X1639" i="7"/>
  <c r="AI1661" i="7"/>
  <c r="AI1652" i="7"/>
  <c r="X896" i="7"/>
  <c r="Y851" i="7"/>
  <c r="AJ896" i="7"/>
  <c r="AJ902" i="7" s="1"/>
  <c r="X482" i="7"/>
  <c r="X108" i="7"/>
  <c r="AI69" i="7"/>
  <c r="Y2602" i="7"/>
  <c r="X219" i="7"/>
  <c r="X1326" i="7"/>
  <c r="Y1459" i="7"/>
  <c r="AI659" i="7"/>
  <c r="AI1719" i="7"/>
  <c r="X2414" i="7"/>
  <c r="X2421" i="7"/>
  <c r="AI2387" i="7"/>
  <c r="AI2384" i="7"/>
  <c r="X2565" i="7"/>
  <c r="AI1462" i="7"/>
  <c r="X1651" i="7"/>
  <c r="AI1349" i="7"/>
  <c r="X2622" i="7"/>
  <c r="Y2615" i="7"/>
  <c r="Y2588" i="7"/>
  <c r="X706" i="7"/>
  <c r="X1770" i="7"/>
  <c r="X1791" i="7"/>
  <c r="X1221" i="7"/>
  <c r="Y1239" i="7"/>
  <c r="X1252" i="7"/>
  <c r="Y475" i="7"/>
  <c r="X1687" i="7"/>
  <c r="X2420" i="7"/>
  <c r="X2413" i="7"/>
  <c r="AI1483" i="7"/>
  <c r="X1488" i="7"/>
  <c r="AI1458" i="7"/>
  <c r="AI1490" i="7"/>
  <c r="AI1476" i="7"/>
  <c r="X1477" i="7"/>
  <c r="X1643" i="7"/>
  <c r="X1301" i="7"/>
  <c r="AI361" i="7"/>
  <c r="Y1725" i="7"/>
  <c r="Y1735" i="7"/>
  <c r="X1733" i="7"/>
  <c r="AJ1741" i="7"/>
  <c r="X1530" i="7"/>
  <c r="AI1488" i="7"/>
  <c r="AI1456" i="7"/>
  <c r="AI1624" i="7"/>
  <c r="X1664" i="7"/>
  <c r="AI1613" i="7"/>
  <c r="AI1350" i="7"/>
  <c r="AI1305" i="7"/>
  <c r="AI1351" i="7"/>
  <c r="BN877" i="7"/>
  <c r="AI1220" i="7"/>
  <c r="X113" i="7"/>
  <c r="AI120" i="7"/>
  <c r="AI70" i="7"/>
  <c r="X165" i="7"/>
  <c r="X2410" i="7"/>
  <c r="AI1590" i="7"/>
  <c r="X1496" i="7"/>
  <c r="Y1507" i="7" s="1"/>
  <c r="AI1651" i="7"/>
  <c r="AI1608" i="7"/>
  <c r="AI85" i="7"/>
  <c r="AI101" i="7"/>
  <c r="X2385" i="7"/>
  <c r="X1547" i="7"/>
  <c r="Y1386" i="7"/>
  <c r="Y1700" i="7"/>
  <c r="X1676" i="7"/>
  <c r="Y1713" i="7" s="1"/>
  <c r="AI104" i="7"/>
  <c r="AI78" i="7"/>
  <c r="AI1715" i="7"/>
  <c r="AI2388" i="7"/>
  <c r="X2364" i="7"/>
  <c r="AI2408" i="7"/>
  <c r="X2357" i="7"/>
  <c r="Y2378" i="7" s="1"/>
  <c r="X2517" i="7"/>
  <c r="X2573" i="7"/>
  <c r="X2541" i="7"/>
  <c r="AI2571" i="7"/>
  <c r="AI2530" i="7"/>
  <c r="AI2525" i="7"/>
  <c r="AI2534" i="7"/>
  <c r="AI2540" i="7"/>
  <c r="X2104" i="7"/>
  <c r="AI1454" i="7"/>
  <c r="AI1489" i="7"/>
  <c r="X1636" i="7"/>
  <c r="AI1338" i="7"/>
  <c r="X1346" i="7"/>
  <c r="Y1348" i="7" s="1"/>
  <c r="X1305" i="7"/>
  <c r="X2393" i="7"/>
  <c r="AI2404" i="7"/>
  <c r="AJ2414" i="7" s="1"/>
  <c r="X2412" i="7"/>
  <c r="X2516" i="7"/>
  <c r="AI2549" i="7"/>
  <c r="AI2570" i="7"/>
  <c r="X402" i="7"/>
  <c r="AI384" i="7"/>
  <c r="X418" i="7"/>
  <c r="AI1487" i="7"/>
  <c r="AI1459" i="7"/>
  <c r="X1641" i="7"/>
  <c r="Y1709" i="7"/>
  <c r="Y1687" i="7"/>
  <c r="Y1701" i="7"/>
  <c r="Y1693" i="7"/>
  <c r="Y1696" i="7"/>
  <c r="Y1683" i="7"/>
  <c r="Y1677" i="7"/>
  <c r="Y1705" i="7"/>
  <c r="Y1678" i="7"/>
  <c r="Y1704" i="7"/>
  <c r="Y1697" i="7"/>
  <c r="Y1711" i="7"/>
  <c r="Y1698" i="7"/>
  <c r="Y1707" i="7"/>
  <c r="Y1691" i="7"/>
  <c r="Y1682" i="7"/>
  <c r="Y1685" i="7"/>
  <c r="Y1710" i="7"/>
  <c r="Y1694" i="7"/>
  <c r="Y1681" i="7"/>
  <c r="Y1692" i="7"/>
  <c r="AG856" i="7"/>
  <c r="AH856" i="7"/>
  <c r="AF856" i="7"/>
  <c r="AF834" i="7"/>
  <c r="AG834" i="7"/>
  <c r="AH834" i="7"/>
  <c r="AH868" i="7"/>
  <c r="AF868" i="7"/>
  <c r="AG868" i="7"/>
  <c r="AF1550" i="7"/>
  <c r="AG1550" i="7"/>
  <c r="AH1550" i="7"/>
  <c r="AH877" i="7"/>
  <c r="AX877" i="7"/>
  <c r="AG877" i="7"/>
  <c r="AF877" i="7"/>
  <c r="AW877" i="7"/>
  <c r="AF2076" i="7"/>
  <c r="AH2076" i="7"/>
  <c r="AG2076" i="7"/>
  <c r="AH2066" i="7"/>
  <c r="AG2066" i="7"/>
  <c r="AF2066" i="7"/>
  <c r="AF2089" i="7"/>
  <c r="AG2089" i="7"/>
  <c r="AH2527" i="7"/>
  <c r="AG2527" i="7"/>
  <c r="AG2365" i="7"/>
  <c r="AH2365" i="7"/>
  <c r="AF2365" i="7"/>
  <c r="AG1582" i="7"/>
  <c r="AF1582" i="7"/>
  <c r="AW1582" i="7"/>
  <c r="AH1582" i="7"/>
  <c r="AX1582" i="7"/>
  <c r="AG2536" i="7"/>
  <c r="AF2536" i="7"/>
  <c r="AF2608" i="7"/>
  <c r="AG2608" i="7"/>
  <c r="AH2608" i="7"/>
  <c r="AG1609" i="7"/>
  <c r="AH1609" i="7"/>
  <c r="AG1557" i="7"/>
  <c r="AH1557" i="7"/>
  <c r="AH2073" i="7"/>
  <c r="AG2073" i="7"/>
  <c r="AF2073" i="7"/>
  <c r="AI2520" i="7"/>
  <c r="AF2520" i="7"/>
  <c r="AH2520" i="7"/>
  <c r="AG2628" i="7"/>
  <c r="AH2628" i="7"/>
  <c r="AF2359" i="7"/>
  <c r="AH2359" i="7"/>
  <c r="AW2562" i="7"/>
  <c r="AF2562" i="7"/>
  <c r="AG2562" i="7"/>
  <c r="AH2562" i="7"/>
  <c r="AX2562" i="7"/>
  <c r="AF1391" i="7"/>
  <c r="AH1391" i="7"/>
  <c r="AG1391" i="7"/>
  <c r="AG1379" i="7"/>
  <c r="AH1379" i="7"/>
  <c r="AF1379" i="7"/>
  <c r="AF1678" i="7"/>
  <c r="AH1678" i="7"/>
  <c r="AW1581" i="7"/>
  <c r="AH1581" i="7"/>
  <c r="AX1581" i="7"/>
  <c r="AG1581" i="7"/>
  <c r="AG2529" i="7"/>
  <c r="AH2529" i="7"/>
  <c r="AF2529" i="7"/>
  <c r="AW1355" i="7"/>
  <c r="AH1355" i="7"/>
  <c r="AX1355" i="7"/>
  <c r="AG1355" i="7"/>
  <c r="AF1355" i="7"/>
  <c r="AH2059" i="7"/>
  <c r="AG2059" i="7"/>
  <c r="AF2059" i="7"/>
  <c r="AG1421" i="7"/>
  <c r="AF1421" i="7"/>
  <c r="AH1421" i="7"/>
  <c r="AG2406" i="7"/>
  <c r="AX2406" i="7"/>
  <c r="AH2406" i="7"/>
  <c r="AF2406" i="7"/>
  <c r="AW2406" i="7"/>
  <c r="AH664" i="7"/>
  <c r="AF664" i="7"/>
  <c r="AX664" i="7"/>
  <c r="AW664" i="7"/>
  <c r="AH1562" i="7"/>
  <c r="AF1562" i="7"/>
  <c r="AG1562" i="7"/>
  <c r="AG2361" i="7"/>
  <c r="AH2361" i="7"/>
  <c r="AF2361" i="7"/>
  <c r="AW1503" i="7"/>
  <c r="AF1503" i="7"/>
  <c r="AX1503" i="7"/>
  <c r="AG1503" i="7"/>
  <c r="AG2522" i="7"/>
  <c r="AF2522" i="7"/>
  <c r="AH2547" i="7"/>
  <c r="AF2547" i="7"/>
  <c r="AG2547" i="7"/>
  <c r="AG1424" i="7"/>
  <c r="AF1424" i="7"/>
  <c r="AX1424" i="7"/>
  <c r="AH1424" i="7"/>
  <c r="AF2556" i="7"/>
  <c r="AG2556" i="7"/>
  <c r="AH2556" i="7"/>
  <c r="AI1473" i="7"/>
  <c r="AF1473" i="7"/>
  <c r="AG1473" i="7"/>
  <c r="AX2407" i="7"/>
  <c r="AG2407" i="7"/>
  <c r="AF2407" i="7"/>
  <c r="AH2407" i="7"/>
  <c r="AW2407" i="7"/>
  <c r="AG1703" i="7"/>
  <c r="AH1703" i="7"/>
  <c r="AF1703" i="7"/>
  <c r="AX2569" i="7"/>
  <c r="AH2569" i="7"/>
  <c r="AW2569" i="7"/>
  <c r="AF2569" i="7"/>
  <c r="AF1540" i="7"/>
  <c r="AG1540" i="7"/>
  <c r="AH1540" i="7"/>
  <c r="AF2545" i="7"/>
  <c r="AH2545" i="7"/>
  <c r="AG1325" i="7"/>
  <c r="AH1325" i="7"/>
  <c r="AF1325" i="7"/>
  <c r="AF2511" i="7"/>
  <c r="AH2511" i="7"/>
  <c r="AG2511" i="7"/>
  <c r="AG2084" i="7"/>
  <c r="AH2084" i="7"/>
  <c r="AG2600" i="7"/>
  <c r="AH2600" i="7"/>
  <c r="AF2600" i="7"/>
  <c r="AF2098" i="7"/>
  <c r="AG2098" i="7"/>
  <c r="AH2098" i="7"/>
  <c r="AX2648" i="7"/>
  <c r="AW2648" i="7"/>
  <c r="AF2648" i="7"/>
  <c r="AH2648" i="7"/>
  <c r="AG2648" i="7"/>
  <c r="AG1537" i="7"/>
  <c r="AH1537" i="7"/>
  <c r="AF1537" i="7"/>
  <c r="AF853" i="7"/>
  <c r="AG853" i="7"/>
  <c r="AH853" i="7"/>
  <c r="BO2578" i="7"/>
  <c r="X2578" i="7"/>
  <c r="BN2578" i="7"/>
  <c r="BN2575" i="7"/>
  <c r="BO2575" i="7"/>
  <c r="BO1961" i="7"/>
  <c r="BN1961" i="7"/>
  <c r="BO2257" i="7"/>
  <c r="BN2257" i="7"/>
  <c r="X1746" i="7"/>
  <c r="BO1746" i="7"/>
  <c r="BN1746" i="7"/>
  <c r="BN1744" i="7"/>
  <c r="BO1744" i="7"/>
  <c r="BN2196" i="7"/>
  <c r="BO2196" i="7"/>
  <c r="BO1511" i="7"/>
  <c r="AH2039" i="7"/>
  <c r="AW2039" i="7"/>
  <c r="AG2039" i="7"/>
  <c r="AF2039" i="7"/>
  <c r="AG125" i="7"/>
  <c r="AW125" i="7"/>
  <c r="AF125" i="7"/>
  <c r="AH125" i="7"/>
  <c r="AX125" i="7"/>
  <c r="AH1807" i="7"/>
  <c r="AX1807" i="7"/>
  <c r="AG1807" i="7"/>
  <c r="AF1807" i="7"/>
  <c r="AX1801" i="7"/>
  <c r="AH1801" i="7"/>
  <c r="AF1801" i="7"/>
  <c r="AG1801" i="7"/>
  <c r="AH2640" i="7"/>
  <c r="AF2640" i="7"/>
  <c r="AX2640" i="7"/>
  <c r="AG2640" i="7"/>
  <c r="AG1530" i="7"/>
  <c r="AH1530" i="7"/>
  <c r="AF1530" i="7"/>
  <c r="AG2004" i="7"/>
  <c r="AF2004" i="7"/>
  <c r="AF2396" i="7"/>
  <c r="AG2396" i="7"/>
  <c r="AH2396" i="7"/>
  <c r="AH1812" i="7"/>
  <c r="AX1812" i="7"/>
  <c r="AG1812" i="7"/>
  <c r="AW1812" i="7"/>
  <c r="AF1812" i="7"/>
  <c r="AF1639" i="7"/>
  <c r="AG1639" i="7"/>
  <c r="AG1981" i="7"/>
  <c r="AF1981" i="7"/>
  <c r="AF1332" i="7"/>
  <c r="AG1332" i="7"/>
  <c r="AG1780" i="7"/>
  <c r="AF1780" i="7"/>
  <c r="AH1780" i="7"/>
  <c r="AF1832" i="7"/>
  <c r="AG1832" i="7"/>
  <c r="AF2018" i="7"/>
  <c r="AH2018" i="7"/>
  <c r="AG2018" i="7"/>
  <c r="AF2363" i="7"/>
  <c r="AG2363" i="7"/>
  <c r="AH1641" i="7"/>
  <c r="AG1641" i="7"/>
  <c r="AF1641" i="7"/>
  <c r="AG1701" i="7"/>
  <c r="AF1701" i="7"/>
  <c r="AH2015" i="7"/>
  <c r="AG2015" i="7"/>
  <c r="AF1333" i="7"/>
  <c r="AG1333" i="7"/>
  <c r="AG1604" i="7"/>
  <c r="AH1604" i="7"/>
  <c r="AF1604" i="7"/>
  <c r="AG2360" i="7"/>
  <c r="AH2360" i="7"/>
  <c r="Y423" i="7"/>
  <c r="AI374" i="7"/>
  <c r="BQ1446" i="7"/>
  <c r="Y855" i="7"/>
  <c r="X407" i="7"/>
  <c r="AJ2608" i="7"/>
  <c r="AG357" i="7"/>
  <c r="X2311" i="7"/>
  <c r="X634" i="7"/>
  <c r="Y2357" i="7"/>
  <c r="X308" i="7"/>
  <c r="X309" i="7"/>
  <c r="X288" i="7"/>
  <c r="Y323" i="7" s="1"/>
  <c r="BN2330" i="7"/>
  <c r="X1910" i="7"/>
  <c r="X1928" i="7"/>
  <c r="X902" i="7"/>
  <c r="BQ902" i="7" s="1"/>
  <c r="X852" i="7"/>
  <c r="X865" i="7"/>
  <c r="X857" i="7"/>
  <c r="X863" i="7"/>
  <c r="X850" i="7"/>
  <c r="AH205" i="7"/>
  <c r="BN1579" i="7"/>
  <c r="AJ1742" i="7"/>
  <c r="AJ1744" i="7" s="1"/>
  <c r="X184" i="7"/>
  <c r="AI62" i="7"/>
  <c r="X246" i="7"/>
  <c r="AF2146" i="7"/>
  <c r="AG2172" i="7"/>
  <c r="AI420" i="7"/>
  <c r="X392" i="7"/>
  <c r="X406" i="7"/>
  <c r="AI2407" i="7"/>
  <c r="AI2406" i="7"/>
  <c r="AG2167" i="7"/>
  <c r="AH1932" i="7"/>
  <c r="AG2157" i="7"/>
  <c r="AF2162" i="7"/>
  <c r="AG2266" i="7"/>
  <c r="BN649" i="7"/>
  <c r="AI2556" i="7"/>
  <c r="AF2015" i="7"/>
  <c r="AI896" i="7"/>
  <c r="AH1503" i="7"/>
  <c r="AF1581" i="7"/>
  <c r="AH2089" i="7"/>
  <c r="AG233" i="7"/>
  <c r="AH233" i="7"/>
  <c r="AF233" i="7"/>
  <c r="BN747" i="7"/>
  <c r="AH1587" i="7"/>
  <c r="AX1587" i="7"/>
  <c r="AF1587" i="7"/>
  <c r="AG1587" i="7"/>
  <c r="AW1587" i="7"/>
  <c r="Y1730" i="7"/>
  <c r="Y417" i="7"/>
  <c r="AZ2354" i="7"/>
  <c r="X403" i="7"/>
  <c r="Y1221" i="7"/>
  <c r="X405" i="7"/>
  <c r="BP1292" i="7"/>
  <c r="X2236" i="7"/>
  <c r="AI2608" i="7"/>
  <c r="X2006" i="7"/>
  <c r="AH357" i="7"/>
  <c r="X636" i="7"/>
  <c r="AI357" i="7"/>
  <c r="X858" i="7"/>
  <c r="X851" i="7"/>
  <c r="X855" i="7"/>
  <c r="X854" i="7"/>
  <c r="X889" i="7"/>
  <c r="X860" i="7"/>
  <c r="AG205" i="7"/>
  <c r="BN337" i="7"/>
  <c r="Y1703" i="7"/>
  <c r="Y2619" i="7"/>
  <c r="BO667" i="7"/>
  <c r="X2133" i="7"/>
  <c r="BO1587" i="7"/>
  <c r="X906" i="7"/>
  <c r="BO654" i="7"/>
  <c r="X1386" i="7"/>
  <c r="AJ2407" i="7"/>
  <c r="AI2529" i="7"/>
  <c r="AI2569" i="7"/>
  <c r="AI1325" i="7"/>
  <c r="AH2236" i="7"/>
  <c r="AF2266" i="7"/>
  <c r="X1239" i="7"/>
  <c r="X873" i="7"/>
  <c r="AH1923" i="7"/>
  <c r="AI1801" i="7"/>
  <c r="AH1981" i="7"/>
  <c r="AW1807" i="7"/>
  <c r="AH2522" i="7"/>
  <c r="AI1277" i="7"/>
  <c r="AI1358" i="7"/>
  <c r="AI1356" i="7"/>
  <c r="AI1360" i="7"/>
  <c r="AJ1357" i="7"/>
  <c r="AI1361" i="7"/>
  <c r="X477" i="7"/>
  <c r="X1627" i="7"/>
  <c r="X1632" i="7"/>
  <c r="X1631" i="7"/>
  <c r="AI1764" i="7"/>
  <c r="AI1768" i="7"/>
  <c r="AI1769" i="7"/>
  <c r="AI1762" i="7"/>
  <c r="X1472" i="7"/>
  <c r="X1492" i="7"/>
  <c r="X1483" i="7"/>
  <c r="X1493" i="7"/>
  <c r="X1480" i="7"/>
  <c r="X1473" i="7"/>
  <c r="X1470" i="7"/>
  <c r="X1491" i="7"/>
  <c r="X1335" i="7"/>
  <c r="AI1471" i="7"/>
  <c r="AI1480" i="7"/>
  <c r="AI1469" i="7"/>
  <c r="AI1474" i="7"/>
  <c r="AI1477" i="7"/>
  <c r="AI1472" i="7"/>
  <c r="AI1475" i="7"/>
  <c r="AI1486" i="7"/>
  <c r="AI1278" i="7"/>
  <c r="AI1281" i="7"/>
  <c r="AI1284" i="7"/>
  <c r="AI1279" i="7"/>
  <c r="AI1283" i="7"/>
  <c r="AI1510" i="7"/>
  <c r="AI1506" i="7"/>
  <c r="AI1509" i="7"/>
  <c r="AI1504" i="7"/>
  <c r="X1504" i="7"/>
  <c r="X1509" i="7"/>
  <c r="X1506" i="7"/>
  <c r="X1512" i="7"/>
  <c r="Y1506" i="7"/>
  <c r="X1507" i="7"/>
  <c r="BN2637" i="7"/>
  <c r="BO2637" i="7"/>
  <c r="BO2571" i="7"/>
  <c r="BN2571" i="7"/>
  <c r="X1334" i="7"/>
  <c r="BO265" i="7"/>
  <c r="BN265" i="7"/>
  <c r="BN1511" i="7"/>
  <c r="AI406" i="7"/>
  <c r="AJ2488" i="7"/>
  <c r="Y414" i="7"/>
  <c r="X417" i="7"/>
  <c r="X2460" i="7"/>
  <c r="BQ1369" i="7"/>
  <c r="X1713" i="7"/>
  <c r="AJ2600" i="7"/>
  <c r="X1068" i="7"/>
  <c r="AX357" i="7"/>
  <c r="X1976" i="7"/>
  <c r="X862" i="7"/>
  <c r="X871" i="7"/>
  <c r="X856" i="7"/>
  <c r="AF205" i="7"/>
  <c r="AI1832" i="7"/>
  <c r="X1587" i="7"/>
  <c r="BQ1587" i="7" s="1"/>
  <c r="AI2562" i="7"/>
  <c r="AG2236" i="7"/>
  <c r="AI2628" i="7"/>
  <c r="AX2266" i="7"/>
  <c r="AG1923" i="7"/>
  <c r="AI1807" i="7"/>
  <c r="X475" i="7"/>
  <c r="AH2004" i="7"/>
  <c r="AI1662" i="7"/>
  <c r="AJ1662" i="7"/>
  <c r="AJ1656" i="7"/>
  <c r="AI1656" i="7"/>
  <c r="AI1664" i="7"/>
  <c r="AJ1664" i="7"/>
  <c r="AF1609" i="7"/>
  <c r="AF1106" i="7"/>
  <c r="AH1106" i="7"/>
  <c r="AW886" i="7"/>
  <c r="AX886" i="7"/>
  <c r="AF886" i="7"/>
  <c r="AG886" i="7"/>
  <c r="AH886" i="7"/>
  <c r="X1475" i="7"/>
  <c r="BO1355" i="7"/>
  <c r="BN1355" i="7"/>
  <c r="AH247" i="7"/>
  <c r="AG247" i="7"/>
  <c r="AF247" i="7"/>
  <c r="AH847" i="7"/>
  <c r="AG847" i="7"/>
  <c r="AF847" i="7"/>
  <c r="X1596" i="7"/>
  <c r="AG266" i="7"/>
  <c r="AH266" i="7"/>
  <c r="AX266" i="7"/>
  <c r="AF266" i="7"/>
  <c r="AW890" i="7"/>
  <c r="AG890" i="7"/>
  <c r="AH890" i="7"/>
  <c r="AX890" i="7"/>
  <c r="AF890" i="7"/>
  <c r="AG275" i="7"/>
  <c r="AF275" i="7"/>
  <c r="AW275" i="7"/>
  <c r="AX275" i="7"/>
  <c r="AZ1822" i="7"/>
  <c r="Y854" i="7"/>
  <c r="Y1252" i="7"/>
  <c r="Y465" i="7"/>
  <c r="AI2600" i="7"/>
  <c r="X864" i="7"/>
  <c r="X867" i="7"/>
  <c r="BP1573" i="7"/>
  <c r="BN2192" i="7"/>
  <c r="BN963" i="7"/>
  <c r="BN964" i="7"/>
  <c r="AG594" i="7"/>
  <c r="AW2191" i="7"/>
  <c r="AF2231" i="7"/>
  <c r="AX2340" i="7"/>
  <c r="AH1924" i="7"/>
  <c r="X1385" i="7"/>
  <c r="X1387" i="7"/>
  <c r="X1426" i="7"/>
  <c r="AH1906" i="7"/>
  <c r="AJ2545" i="7"/>
  <c r="AF2220" i="7"/>
  <c r="AG2325" i="7"/>
  <c r="AI1333" i="7"/>
  <c r="AF2260" i="7"/>
  <c r="X104" i="7"/>
  <c r="X2602" i="7"/>
  <c r="AI1716" i="7"/>
  <c r="X2359" i="7"/>
  <c r="AH1333" i="7"/>
  <c r="AG1678" i="7"/>
  <c r="AH1832" i="7"/>
  <c r="AH2536" i="7"/>
  <c r="Y78" i="7"/>
  <c r="X414" i="7"/>
  <c r="X69" i="7"/>
  <c r="Y422" i="7"/>
  <c r="Y416" i="7"/>
  <c r="X1725" i="7"/>
  <c r="Y860" i="7"/>
  <c r="Y896" i="7"/>
  <c r="X1553" i="7"/>
  <c r="X1090" i="7"/>
  <c r="X2293" i="7"/>
  <c r="AJ659" i="7"/>
  <c r="X602" i="7"/>
  <c r="Y626" i="7" s="1"/>
  <c r="X324" i="7"/>
  <c r="Y1690" i="7"/>
  <c r="BO820" i="7"/>
  <c r="X1879" i="7"/>
  <c r="X1844" i="7"/>
  <c r="AH594" i="7"/>
  <c r="Y223" i="7"/>
  <c r="AH2191" i="7"/>
  <c r="AH2231" i="7"/>
  <c r="AG2340" i="7"/>
  <c r="AG1924" i="7"/>
  <c r="AI1421" i="7"/>
  <c r="X1412" i="7"/>
  <c r="AG1906" i="7"/>
  <c r="AI2536" i="7"/>
  <c r="AG2220" i="7"/>
  <c r="AF2325" i="7"/>
  <c r="AX2260" i="7"/>
  <c r="AI1812" i="7"/>
  <c r="X1511" i="7"/>
  <c r="AH589" i="7"/>
  <c r="AX589" i="7"/>
  <c r="AF589" i="7"/>
  <c r="AG589" i="7"/>
  <c r="X1300" i="7"/>
  <c r="AI1306" i="7"/>
  <c r="AH1473" i="7"/>
  <c r="AW1801" i="7"/>
  <c r="AW2640" i="7"/>
  <c r="AG664" i="7"/>
  <c r="AF2360" i="7"/>
  <c r="AW1424" i="7"/>
  <c r="Y418" i="7"/>
  <c r="X416" i="7"/>
  <c r="Y2461" i="7"/>
  <c r="Y1550" i="7"/>
  <c r="BQ1291" i="7"/>
  <c r="Y858" i="7"/>
  <c r="X1995" i="7"/>
  <c r="AI1131" i="7"/>
  <c r="Y1958" i="7"/>
  <c r="X869" i="7"/>
  <c r="Y1426" i="7"/>
  <c r="AI1843" i="7"/>
  <c r="BN1958" i="7"/>
  <c r="X2146" i="7"/>
  <c r="X1838" i="7"/>
  <c r="AF594" i="7"/>
  <c r="X249" i="7"/>
  <c r="AF2191" i="7"/>
  <c r="AH2340" i="7"/>
  <c r="AW2260" i="7"/>
  <c r="AI81" i="7"/>
  <c r="X872" i="7"/>
  <c r="BN275" i="7"/>
  <c r="AH2363" i="7"/>
  <c r="AW589" i="7"/>
  <c r="AH1639" i="7"/>
  <c r="AH1332" i="7"/>
  <c r="AH1701" i="7"/>
  <c r="AF1557" i="7"/>
  <c r="AG2569" i="7"/>
  <c r="AF2527" i="7"/>
  <c r="AG2545" i="7"/>
  <c r="BP669" i="7"/>
  <c r="X1081" i="7"/>
  <c r="AJ2648" i="7"/>
  <c r="X2330" i="7"/>
  <c r="X868" i="7"/>
  <c r="X2172" i="7"/>
  <c r="X2141" i="7"/>
  <c r="AJ2569" i="7"/>
  <c r="X1700" i="7"/>
  <c r="AI1717" i="7"/>
  <c r="AG2520" i="7"/>
  <c r="AF2628" i="7"/>
  <c r="X2372" i="7"/>
  <c r="AI2411" i="7"/>
  <c r="X2378" i="7"/>
  <c r="AJ2419" i="7"/>
  <c r="AI2545" i="7"/>
  <c r="AI2522" i="7"/>
  <c r="X2523" i="7"/>
  <c r="X1505" i="7"/>
  <c r="AI1481" i="7"/>
  <c r="AI1485" i="7"/>
  <c r="AI1482" i="7"/>
  <c r="AI1479" i="7"/>
  <c r="X1486" i="7"/>
  <c r="X1319" i="7"/>
  <c r="AI1269" i="7"/>
  <c r="AJ1279" i="7" s="1"/>
  <c r="X1539" i="7"/>
  <c r="AI1503" i="7"/>
  <c r="AY1503" i="7" s="1"/>
  <c r="BA1503" i="7" s="1"/>
  <c r="AI1641" i="7"/>
  <c r="AI1640" i="7"/>
  <c r="AI1642" i="7"/>
  <c r="X1328" i="7"/>
  <c r="AI1314" i="7"/>
  <c r="AJ1320" i="7"/>
  <c r="X1323" i="7"/>
  <c r="AI1329" i="7"/>
  <c r="AI2547" i="7"/>
  <c r="X2550" i="7"/>
  <c r="X1482" i="7"/>
  <c r="X1484" i="7"/>
  <c r="X1629" i="7"/>
  <c r="X1640" i="7"/>
  <c r="X2615" i="7"/>
  <c r="AH1783" i="7"/>
  <c r="AF1783" i="7"/>
  <c r="AG1783" i="7"/>
  <c r="AI1492" i="7"/>
  <c r="AI1643" i="7"/>
  <c r="X1647" i="7"/>
  <c r="AI1639" i="7"/>
  <c r="X1322" i="7"/>
  <c r="AW359" i="7"/>
  <c r="AX359" i="7"/>
  <c r="X2394" i="7"/>
  <c r="AI2410" i="7"/>
  <c r="X2374" i="7"/>
  <c r="X2392" i="7"/>
  <c r="AI2523" i="7"/>
  <c r="X2571" i="7"/>
  <c r="X2531" i="7"/>
  <c r="AI2537" i="7"/>
  <c r="X1562" i="7"/>
  <c r="AI1505" i="7"/>
  <c r="Y1472" i="7"/>
  <c r="AI1507" i="7"/>
  <c r="AI1484" i="7"/>
  <c r="Y1479" i="7"/>
  <c r="Y1476" i="7"/>
  <c r="X1469" i="7"/>
  <c r="X1364" i="7"/>
  <c r="AI1773" i="7"/>
  <c r="X2365" i="7"/>
  <c r="X2381" i="7"/>
  <c r="X2377" i="7"/>
  <c r="X2543" i="7"/>
  <c r="Y1556" i="7"/>
  <c r="Y1552" i="7"/>
  <c r="X1560" i="7"/>
  <c r="Y1545" i="7"/>
  <c r="AI1491" i="7"/>
  <c r="X1514" i="7"/>
  <c r="X1474" i="7"/>
  <c r="AI1604" i="7"/>
  <c r="AI1331" i="7"/>
  <c r="AI1357" i="7"/>
  <c r="AI1355" i="7"/>
  <c r="X2588" i="7"/>
  <c r="X2391" i="7"/>
  <c r="X2380" i="7"/>
  <c r="X2389" i="7"/>
  <c r="X2376" i="7"/>
  <c r="X2367" i="7"/>
  <c r="X2542" i="7"/>
  <c r="AI435" i="7"/>
  <c r="AI1501" i="7"/>
  <c r="AI1502" i="7"/>
  <c r="X1638" i="7"/>
  <c r="X1601" i="7"/>
  <c r="BQ1593" i="7"/>
  <c r="BP1593" i="7"/>
  <c r="Y1584" i="7"/>
  <c r="Y1583" i="7"/>
  <c r="Y1590" i="7"/>
  <c r="Y1576" i="7"/>
  <c r="Y1577" i="7"/>
  <c r="Y1581" i="7"/>
  <c r="Y1580" i="7"/>
  <c r="Y1582" i="7"/>
  <c r="Y1574" i="7"/>
  <c r="Y1573" i="7"/>
  <c r="Y1586" i="7"/>
  <c r="BQ1572" i="7"/>
  <c r="Y1591" i="7"/>
  <c r="Y1587" i="7"/>
  <c r="Y1578" i="7"/>
  <c r="Y1588" i="7"/>
  <c r="Y1579" i="7"/>
  <c r="Y1575" i="7"/>
  <c r="BP1572" i="7"/>
  <c r="Y1589" i="7"/>
  <c r="Y1585" i="7"/>
  <c r="AJ1767" i="7"/>
  <c r="AJ1755" i="7"/>
  <c r="AJ1763" i="7"/>
  <c r="AJ1779" i="7"/>
  <c r="AJ1787" i="7"/>
  <c r="AJ1786" i="7"/>
  <c r="AJ1764" i="7"/>
  <c r="AJ1761" i="7"/>
  <c r="AJ1782" i="7"/>
  <c r="AJ1774" i="7"/>
  <c r="AJ1768" i="7"/>
  <c r="AJ1766" i="7"/>
  <c r="AJ1776" i="7"/>
  <c r="AJ1777" i="7"/>
  <c r="AJ1758" i="7"/>
  <c r="AJ1789" i="7"/>
  <c r="AJ1775" i="7"/>
  <c r="AJ1773" i="7"/>
  <c r="AJ1784" i="7"/>
  <c r="AJ1769" i="7"/>
  <c r="AJ1754" i="7"/>
  <c r="AJ1753" i="7"/>
  <c r="AJ1762" i="7"/>
  <c r="AJ1757" i="7"/>
  <c r="AJ1770" i="7"/>
  <c r="AJ1765" i="7"/>
  <c r="AJ1781" i="7"/>
  <c r="AJ1785" i="7"/>
  <c r="AJ1778" i="7"/>
  <c r="AJ1759" i="7"/>
  <c r="AJ1772" i="7"/>
  <c r="AJ1760" i="7"/>
  <c r="AJ1771" i="7"/>
  <c r="AJ1788" i="7"/>
  <c r="AJ1780" i="7"/>
  <c r="AJ1783" i="7"/>
  <c r="AJ1756" i="7"/>
  <c r="BO2195" i="7"/>
  <c r="BN2195" i="7"/>
  <c r="BO1745" i="7"/>
  <c r="BN1745" i="7"/>
  <c r="AJ2383" i="7"/>
  <c r="AJ2386" i="7"/>
  <c r="AJ2390" i="7"/>
  <c r="BO2352" i="7"/>
  <c r="BN2352" i="7"/>
  <c r="BO360" i="7"/>
  <c r="BN360" i="7"/>
  <c r="BO1975" i="7"/>
  <c r="BN1975" i="7"/>
  <c r="BO1652" i="7"/>
  <c r="BN1652" i="7"/>
  <c r="BO895" i="7"/>
  <c r="BN895" i="7"/>
  <c r="BO355" i="7"/>
  <c r="BN355" i="7"/>
  <c r="BN281" i="7"/>
  <c r="BO281" i="7"/>
  <c r="BO978" i="7"/>
  <c r="BN978" i="7"/>
  <c r="BN1518" i="7"/>
  <c r="BO1518" i="7"/>
  <c r="AX1726" i="7"/>
  <c r="AW1726" i="7"/>
  <c r="BO345" i="7"/>
  <c r="BN345" i="7"/>
  <c r="BN901" i="7"/>
  <c r="BO901" i="7"/>
  <c r="BO976" i="7"/>
  <c r="BN976" i="7"/>
  <c r="BN2656" i="7"/>
  <c r="BO2656" i="7"/>
  <c r="BO1502" i="7"/>
  <c r="BN1502" i="7"/>
  <c r="AJ1513" i="7"/>
  <c r="BN595" i="7"/>
  <c r="BO595" i="7"/>
  <c r="BN1444" i="7"/>
  <c r="BO1444" i="7"/>
  <c r="BN2426" i="7"/>
  <c r="BO2426" i="7"/>
  <c r="BO900" i="7"/>
  <c r="BN900" i="7"/>
  <c r="BO1358" i="7"/>
  <c r="BN1358" i="7"/>
  <c r="BN1593" i="7"/>
  <c r="BO1593" i="7"/>
  <c r="BN2274" i="7"/>
  <c r="BO2274" i="7"/>
  <c r="AF833" i="7"/>
  <c r="AG833" i="7"/>
  <c r="AH833" i="7"/>
  <c r="X2598" i="7"/>
  <c r="AI153" i="7"/>
  <c r="AI200" i="7"/>
  <c r="Y86" i="7"/>
  <c r="X192" i="7"/>
  <c r="X705" i="7"/>
  <c r="X2628" i="7"/>
  <c r="Y2267" i="7"/>
  <c r="Y862" i="7"/>
  <c r="Y831" i="7"/>
  <c r="Y1395" i="7"/>
  <c r="AI2390" i="7"/>
  <c r="AJ2393" i="7"/>
  <c r="AJ2546" i="7"/>
  <c r="AJ2494" i="7"/>
  <c r="Y856" i="7"/>
  <c r="Y2623" i="7"/>
  <c r="Y1375" i="7"/>
  <c r="Y1396" i="7"/>
  <c r="Y240" i="7"/>
  <c r="AI1223" i="7"/>
  <c r="AW436" i="7"/>
  <c r="AX436" i="7"/>
  <c r="Y844" i="7"/>
  <c r="AJ2394" i="7"/>
  <c r="AJ2392" i="7"/>
  <c r="AX437" i="7"/>
  <c r="AW437" i="7"/>
  <c r="Y2272" i="7"/>
  <c r="AA447" i="7"/>
  <c r="X175" i="7"/>
  <c r="X167" i="7"/>
  <c r="X682" i="7"/>
  <c r="X484" i="7"/>
  <c r="AC743" i="7"/>
  <c r="AI743" i="7" s="1"/>
  <c r="V743" i="7"/>
  <c r="X743" i="7" s="1"/>
  <c r="AC745" i="7"/>
  <c r="AI745" i="7" s="1"/>
  <c r="AC742" i="7"/>
  <c r="V746" i="7"/>
  <c r="X746" i="7" s="1"/>
  <c r="AC746" i="7"/>
  <c r="AI746" i="7" s="1"/>
  <c r="V747" i="7"/>
  <c r="X747" i="7" s="1"/>
  <c r="V745" i="7"/>
  <c r="X745" i="7" s="1"/>
  <c r="V742" i="7"/>
  <c r="X742" i="7" s="1"/>
  <c r="AC747" i="7"/>
  <c r="AI747" i="7" s="1"/>
  <c r="V744" i="7"/>
  <c r="X744" i="7" s="1"/>
  <c r="V677" i="7"/>
  <c r="X677" i="7" s="1"/>
  <c r="Y694" i="7" s="1"/>
  <c r="AC744" i="7"/>
  <c r="AI744" i="7" s="1"/>
  <c r="AJ2491" i="7"/>
  <c r="Y2261" i="7"/>
  <c r="Y864" i="7"/>
  <c r="Y834" i="7"/>
  <c r="BP748" i="7"/>
  <c r="Y1389" i="7"/>
  <c r="Y1378" i="7"/>
  <c r="AJ2385" i="7"/>
  <c r="AI1794" i="7"/>
  <c r="AW747" i="7"/>
  <c r="AX747" i="7"/>
  <c r="BN740" i="7"/>
  <c r="BO740" i="7"/>
  <c r="BQ1364" i="7"/>
  <c r="BP1364" i="7"/>
  <c r="BP1366" i="7"/>
  <c r="BQ1366" i="7"/>
  <c r="BP1520" i="7"/>
  <c r="BQ1520" i="7"/>
  <c r="BP2633" i="7"/>
  <c r="BQ2633" i="7"/>
  <c r="BP1517" i="7"/>
  <c r="BQ1517" i="7"/>
  <c r="BN2116" i="7"/>
  <c r="BN1596" i="7"/>
  <c r="BO1596" i="7"/>
  <c r="BO1657" i="7"/>
  <c r="BN1657" i="7"/>
  <c r="AX259" i="7"/>
  <c r="AW259" i="7"/>
  <c r="AG259" i="7"/>
  <c r="AH259" i="7"/>
  <c r="AF259" i="7"/>
  <c r="X1269" i="7"/>
  <c r="X1259" i="7"/>
  <c r="Y1261" i="7" s="1"/>
  <c r="AI108" i="7"/>
  <c r="AG251" i="7"/>
  <c r="AF251" i="7"/>
  <c r="BN1823" i="7"/>
  <c r="BO1823" i="7"/>
  <c r="Y2437" i="7"/>
  <c r="AJ1271" i="7"/>
  <c r="AI1805" i="7"/>
  <c r="AY1805" i="7" s="1"/>
  <c r="Y2440" i="7"/>
  <c r="Y1497" i="7"/>
  <c r="Y1510" i="7"/>
  <c r="X1591" i="7"/>
  <c r="BO1512" i="7"/>
  <c r="BN1512" i="7"/>
  <c r="AG221" i="7"/>
  <c r="AH221" i="7"/>
  <c r="BN1363" i="7"/>
  <c r="BO1363" i="7"/>
  <c r="Y2470" i="7"/>
  <c r="AI1235" i="7"/>
  <c r="X510" i="7"/>
  <c r="BQ510" i="7" s="1"/>
  <c r="AI1799" i="7"/>
  <c r="BN1498" i="7"/>
  <c r="BO1498" i="7"/>
  <c r="BO1507" i="7"/>
  <c r="BN1507" i="7"/>
  <c r="AJ1360" i="7"/>
  <c r="AI1793" i="7"/>
  <c r="BO893" i="7"/>
  <c r="BN893" i="7"/>
  <c r="BN1369" i="7"/>
  <c r="BO1369" i="7"/>
  <c r="AX262" i="7"/>
  <c r="AW262" i="7"/>
  <c r="BO736" i="7"/>
  <c r="BN736" i="7"/>
  <c r="BO1732" i="7"/>
  <c r="BN1732" i="7"/>
  <c r="X485" i="7"/>
  <c r="AI1795" i="7"/>
  <c r="BN1349" i="7"/>
  <c r="BO1349" i="7"/>
  <c r="BN1590" i="7"/>
  <c r="BO1590" i="7"/>
  <c r="AH234" i="7"/>
  <c r="AF234" i="7"/>
  <c r="AG234" i="7"/>
  <c r="AC395" i="7"/>
  <c r="AC400" i="7"/>
  <c r="AI400" i="7" s="1"/>
  <c r="AC388" i="7"/>
  <c r="AC408" i="7"/>
  <c r="AC432" i="7"/>
  <c r="AC377" i="7"/>
  <c r="AC424" i="7"/>
  <c r="AI424" i="7" s="1"/>
  <c r="AC434" i="7"/>
  <c r="AI434" i="7" s="1"/>
  <c r="V393" i="7"/>
  <c r="V420" i="7"/>
  <c r="AC402" i="7"/>
  <c r="V369" i="7"/>
  <c r="X369" i="7" s="1"/>
  <c r="AC436" i="7"/>
  <c r="AI436" i="7" s="1"/>
  <c r="V381" i="7"/>
  <c r="X381" i="7" s="1"/>
  <c r="Y2439" i="7"/>
  <c r="X2596" i="7"/>
  <c r="BN271" i="7"/>
  <c r="BO271" i="7"/>
  <c r="AJ114" i="7"/>
  <c r="AJ116" i="7"/>
  <c r="AJ121" i="7"/>
  <c r="AJ119" i="7"/>
  <c r="AJ112" i="7"/>
  <c r="AJ115" i="7"/>
  <c r="AJ113" i="7"/>
  <c r="AY108" i="7"/>
  <c r="AJ124" i="7"/>
  <c r="AJ125" i="7"/>
  <c r="AJ118" i="7"/>
  <c r="AZ108" i="7"/>
  <c r="AJ109" i="7"/>
  <c r="AJ126" i="7"/>
  <c r="AJ122" i="7"/>
  <c r="AJ120" i="7"/>
  <c r="AJ111" i="7"/>
  <c r="AJ123" i="7"/>
  <c r="BP1516" i="7"/>
  <c r="BQ1516" i="7"/>
  <c r="Y1802" i="7"/>
  <c r="Y1815" i="7"/>
  <c r="Y1807" i="7"/>
  <c r="Y1816" i="7"/>
  <c r="Y1804" i="7"/>
  <c r="Y1800" i="7"/>
  <c r="Y1817" i="7"/>
  <c r="Y1811" i="7"/>
  <c r="Y1814" i="7"/>
  <c r="Y1818" i="7"/>
  <c r="Y1801" i="7"/>
  <c r="Y1808" i="7"/>
  <c r="Y1810" i="7"/>
  <c r="BP1799" i="7"/>
  <c r="Y1806" i="7"/>
  <c r="BQ1799" i="7"/>
  <c r="Y1812" i="7"/>
  <c r="Y1803" i="7"/>
  <c r="Y1813" i="7"/>
  <c r="Y1805" i="7"/>
  <c r="Y1809" i="7"/>
  <c r="Y1603" i="7"/>
  <c r="Y1605" i="7"/>
  <c r="Y1629" i="7"/>
  <c r="Y1633" i="7"/>
  <c r="Y1627" i="7"/>
  <c r="Y1604" i="7"/>
  <c r="Y1601" i="7"/>
  <c r="Y1635" i="7"/>
  <c r="Y1622" i="7"/>
  <c r="Y1628" i="7"/>
  <c r="Y1634" i="7"/>
  <c r="Y1618" i="7"/>
  <c r="Y1626" i="7"/>
  <c r="Y1630" i="7"/>
  <c r="Y1615" i="7"/>
  <c r="Y1636" i="7"/>
  <c r="Y1621" i="7"/>
  <c r="Y1637" i="7"/>
  <c r="Y1639" i="7" s="1"/>
  <c r="Y1602" i="7"/>
  <c r="Y1620" i="7"/>
  <c r="Y1617" i="7"/>
  <c r="Y1607" i="7"/>
  <c r="Y1616" i="7"/>
  <c r="Y1613" i="7"/>
  <c r="Y1632" i="7"/>
  <c r="Y1612" i="7"/>
  <c r="Y1631" i="7"/>
  <c r="Y1623" i="7"/>
  <c r="Y1614" i="7"/>
  <c r="Y1611" i="7"/>
  <c r="Y1609" i="7"/>
  <c r="Y1606" i="7"/>
  <c r="Y118" i="7"/>
  <c r="Y109" i="7"/>
  <c r="BQ108" i="7"/>
  <c r="Y110" i="7"/>
  <c r="Y116" i="7"/>
  <c r="Y112" i="7"/>
  <c r="Y124" i="7"/>
  <c r="Y125" i="7"/>
  <c r="Y119" i="7"/>
  <c r="Y123" i="7"/>
  <c r="BP108" i="7"/>
  <c r="Y114" i="7"/>
  <c r="Y126" i="7"/>
  <c r="Y113" i="7"/>
  <c r="Y127" i="7"/>
  <c r="Y122" i="7"/>
  <c r="Y117" i="7"/>
  <c r="Y121" i="7"/>
  <c r="Y510" i="7"/>
  <c r="Y496" i="7"/>
  <c r="Y492" i="7"/>
  <c r="Y507" i="7"/>
  <c r="Y504" i="7"/>
  <c r="Y509" i="7"/>
  <c r="BP491" i="7"/>
  <c r="Y505" i="7"/>
  <c r="Y495" i="7"/>
  <c r="BQ491" i="7"/>
  <c r="Y494" i="7"/>
  <c r="Y493" i="7"/>
  <c r="Y499" i="7"/>
  <c r="Y508" i="7"/>
  <c r="Y511" i="7"/>
  <c r="Y503" i="7"/>
  <c r="Y502" i="7"/>
  <c r="Y497" i="7"/>
  <c r="Y506" i="7"/>
  <c r="Y501" i="7"/>
  <c r="Y512" i="7"/>
  <c r="Y498" i="7"/>
  <c r="Y500" i="7"/>
  <c r="AJ1673" i="7"/>
  <c r="Y1625" i="7"/>
  <c r="Y1619" i="7"/>
  <c r="Y1610" i="7"/>
  <c r="AA1612" i="7" s="1"/>
  <c r="Y1624" i="7"/>
  <c r="Y1608" i="7"/>
  <c r="AG852" i="7"/>
  <c r="BN270" i="7"/>
  <c r="X2632" i="7"/>
  <c r="BN1354" i="7"/>
  <c r="BO1354" i="7"/>
  <c r="BN1513" i="7"/>
  <c r="BO1513" i="7"/>
  <c r="BO2653" i="7"/>
  <c r="BN2653" i="7"/>
  <c r="BN968" i="7"/>
  <c r="BO968" i="7"/>
  <c r="X1270" i="7"/>
  <c r="BN1514" i="7"/>
  <c r="BO1514" i="7"/>
  <c r="BN1662" i="7"/>
  <c r="BO1662" i="7"/>
  <c r="BO1654" i="7"/>
  <c r="BN1654" i="7"/>
  <c r="AI1792" i="7"/>
  <c r="BO2635" i="7"/>
  <c r="BN2635" i="7"/>
  <c r="BN1348" i="7"/>
  <c r="BO1348" i="7"/>
  <c r="BN1506" i="7"/>
  <c r="BO1506" i="7"/>
  <c r="BN1666" i="7"/>
  <c r="BO1666" i="7"/>
  <c r="BN1521" i="7"/>
  <c r="BO1521" i="7"/>
  <c r="BN1729" i="7"/>
  <c r="BO1729" i="7"/>
  <c r="BO1740" i="7"/>
  <c r="BN1740" i="7"/>
  <c r="BN1901" i="7"/>
  <c r="BO1901" i="7"/>
  <c r="BO518" i="7"/>
  <c r="BN518" i="7"/>
  <c r="BN1288" i="7"/>
  <c r="BO1288" i="7"/>
  <c r="BO1290" i="7"/>
  <c r="BN1290" i="7"/>
  <c r="AH654" i="7"/>
  <c r="AF654" i="7"/>
  <c r="AX654" i="7"/>
  <c r="AG654" i="7"/>
  <c r="AW654" i="7"/>
  <c r="AH1275" i="7"/>
  <c r="AW1275" i="7"/>
  <c r="AG1275" i="7"/>
  <c r="AX1275" i="7"/>
  <c r="AF1275" i="7"/>
  <c r="AH470" i="7"/>
  <c r="AG470" i="7"/>
  <c r="AI470" i="7"/>
  <c r="AF470" i="7"/>
  <c r="AW1586" i="7"/>
  <c r="AH1586" i="7"/>
  <c r="AX1586" i="7"/>
  <c r="AG1586" i="7"/>
  <c r="AF1586" i="7"/>
  <c r="AH1417" i="7"/>
  <c r="AF1417" i="7"/>
  <c r="AG1417" i="7"/>
  <c r="AF507" i="7"/>
  <c r="AG507" i="7"/>
  <c r="AX507" i="7"/>
  <c r="AH507" i="7"/>
  <c r="AW507" i="7"/>
  <c r="AI507" i="7"/>
  <c r="AH447" i="7"/>
  <c r="AI447" i="7"/>
  <c r="AF447" i="7"/>
  <c r="AG447" i="7"/>
  <c r="AH1247" i="7"/>
  <c r="AG1247" i="7"/>
  <c r="AF1247" i="7"/>
  <c r="AJ1247" i="7"/>
  <c r="AI1247" i="7"/>
  <c r="AW657" i="7"/>
  <c r="AX657" i="7"/>
  <c r="AH657" i="7"/>
  <c r="AF657" i="7"/>
  <c r="AG657" i="7"/>
  <c r="AH606" i="7"/>
  <c r="AG606" i="7"/>
  <c r="AF606" i="7"/>
  <c r="AG662" i="7"/>
  <c r="AF662" i="7"/>
  <c r="AX662" i="7"/>
  <c r="AH662" i="7"/>
  <c r="AW662" i="7"/>
  <c r="AI484" i="7"/>
  <c r="AH484" i="7"/>
  <c r="AF484" i="7"/>
  <c r="AG484" i="7"/>
  <c r="AH643" i="7"/>
  <c r="AF643" i="7"/>
  <c r="AG643" i="7"/>
  <c r="AF1844" i="7"/>
  <c r="AG1844" i="7"/>
  <c r="AH1844" i="7"/>
  <c r="AF625" i="7"/>
  <c r="AG625" i="7"/>
  <c r="AH625" i="7"/>
  <c r="AF1233" i="7"/>
  <c r="AH1233" i="7"/>
  <c r="AG1233" i="7"/>
  <c r="AI1233" i="7"/>
  <c r="AJ1233" i="7"/>
  <c r="AG460" i="7"/>
  <c r="AH460" i="7"/>
  <c r="AI460" i="7"/>
  <c r="AF460" i="7"/>
  <c r="AH623" i="7"/>
  <c r="AG623" i="7"/>
  <c r="AF623" i="7"/>
  <c r="AG1269" i="7"/>
  <c r="AH1269" i="7"/>
  <c r="AF1269" i="7"/>
  <c r="AH619" i="7"/>
  <c r="AG619" i="7"/>
  <c r="AF619" i="7"/>
  <c r="AW1883" i="7"/>
  <c r="AH1883" i="7"/>
  <c r="AF1883" i="7"/>
  <c r="AG1883" i="7"/>
  <c r="AX1883" i="7"/>
  <c r="AF1331" i="7"/>
  <c r="AH1331" i="7"/>
  <c r="AG1331" i="7"/>
  <c r="AF617" i="7"/>
  <c r="AH617" i="7"/>
  <c r="AG617" i="7"/>
  <c r="AF613" i="7"/>
  <c r="AH613" i="7"/>
  <c r="AG613" i="7"/>
  <c r="AH119" i="7"/>
  <c r="AX119" i="7"/>
  <c r="AF119" i="7"/>
  <c r="AG119" i="7"/>
  <c r="AW119" i="7"/>
  <c r="AH1250" i="7"/>
  <c r="AF1250" i="7"/>
  <c r="AG1250" i="7"/>
  <c r="AJ1250" i="7"/>
  <c r="AI1250" i="7"/>
  <c r="AF1496" i="7"/>
  <c r="AG1496" i="7"/>
  <c r="AH1496" i="7"/>
  <c r="AX1428" i="7"/>
  <c r="AG1428" i="7"/>
  <c r="AH1428" i="7"/>
  <c r="AW1428" i="7"/>
  <c r="AF1428" i="7"/>
  <c r="AF480" i="7"/>
  <c r="AG480" i="7"/>
  <c r="AH480" i="7"/>
  <c r="AI480" i="7"/>
  <c r="AH102" i="7"/>
  <c r="AG102" i="7"/>
  <c r="AF102" i="7"/>
  <c r="AG1399" i="7"/>
  <c r="AF1399" i="7"/>
  <c r="AH1399" i="7"/>
  <c r="AW2637" i="7"/>
  <c r="AF2637" i="7"/>
  <c r="AH2637" i="7"/>
  <c r="AX2637" i="7"/>
  <c r="AG2637" i="7"/>
  <c r="AH2593" i="7"/>
  <c r="AG2593" i="7"/>
  <c r="AF2593" i="7"/>
  <c r="AG1302" i="7"/>
  <c r="AF1302" i="7"/>
  <c r="AH1302" i="7"/>
  <c r="AG631" i="7"/>
  <c r="AH631" i="7"/>
  <c r="AF631" i="7"/>
  <c r="AH1249" i="7"/>
  <c r="AF1249" i="7"/>
  <c r="AG1249" i="7"/>
  <c r="AJ1249" i="7"/>
  <c r="AI1249" i="7"/>
  <c r="AG1261" i="7"/>
  <c r="AH1261" i="7"/>
  <c r="AF1261" i="7"/>
  <c r="AH1699" i="7"/>
  <c r="AF1699" i="7"/>
  <c r="AG1699" i="7"/>
  <c r="AW1508" i="7"/>
  <c r="AH1508" i="7"/>
  <c r="AF1508" i="7"/>
  <c r="AG1508" i="7"/>
  <c r="AX1508" i="7"/>
  <c r="AX1661" i="7"/>
  <c r="AF1661" i="7"/>
  <c r="AG1661" i="7"/>
  <c r="AH1661" i="7"/>
  <c r="AW1661" i="7"/>
  <c r="AH1566" i="7"/>
  <c r="AF1566" i="7"/>
  <c r="AG1566" i="7"/>
  <c r="AG1552" i="7"/>
  <c r="AH1552" i="7"/>
  <c r="AF1552" i="7"/>
  <c r="AH1396" i="7"/>
  <c r="AF1396" i="7"/>
  <c r="AG1396" i="7"/>
  <c r="AH1716" i="7"/>
  <c r="AG1716" i="7"/>
  <c r="AF1716" i="7"/>
  <c r="AH1685" i="7"/>
  <c r="AF1685" i="7"/>
  <c r="AG1685" i="7"/>
  <c r="AF836" i="7"/>
  <c r="AG836" i="7"/>
  <c r="AH836" i="7"/>
  <c r="BN1819" i="7"/>
  <c r="BO1819" i="7"/>
  <c r="BO2577" i="7"/>
  <c r="BN2577" i="7"/>
  <c r="BN1818" i="7"/>
  <c r="BO1818" i="7"/>
  <c r="BN2646" i="7"/>
  <c r="BO2646" i="7"/>
  <c r="BN1503" i="7"/>
  <c r="BO1503" i="7"/>
  <c r="BN1350" i="7"/>
  <c r="BO1350" i="7"/>
  <c r="BO1508" i="7"/>
  <c r="BN1508" i="7"/>
  <c r="BO1371" i="7"/>
  <c r="BN1371" i="7"/>
  <c r="BN1748" i="7"/>
  <c r="BO1748" i="7"/>
  <c r="BO1804" i="7"/>
  <c r="BN1804" i="7"/>
  <c r="BO1824" i="7"/>
  <c r="BN1824" i="7"/>
  <c r="BN1273" i="7"/>
  <c r="BO1273" i="7"/>
  <c r="X1273" i="7"/>
  <c r="X1280" i="7"/>
  <c r="BN1280" i="7"/>
  <c r="BO1280" i="7"/>
  <c r="AG641" i="7"/>
  <c r="AH641" i="7"/>
  <c r="AF641" i="7"/>
  <c r="AG450" i="7"/>
  <c r="AI450" i="7"/>
  <c r="AF450" i="7"/>
  <c r="AH450" i="7"/>
  <c r="AG110" i="7"/>
  <c r="AF110" i="7"/>
  <c r="AX110" i="7"/>
  <c r="AW110" i="7"/>
  <c r="AH110" i="7"/>
  <c r="AG1774" i="7"/>
  <c r="AH1774" i="7"/>
  <c r="AF1774" i="7"/>
  <c r="AG1256" i="7"/>
  <c r="AF1256" i="7"/>
  <c r="AH1256" i="7"/>
  <c r="AI1256" i="7"/>
  <c r="AJ1256" i="7"/>
  <c r="AG473" i="7"/>
  <c r="AF473" i="7"/>
  <c r="AI473" i="7"/>
  <c r="AH473" i="7"/>
  <c r="AX503" i="7"/>
  <c r="AF503" i="7"/>
  <c r="AW503" i="7"/>
  <c r="AH503" i="7"/>
  <c r="AG503" i="7"/>
  <c r="AI503" i="7"/>
  <c r="AF605" i="7"/>
  <c r="AH605" i="7"/>
  <c r="AG605" i="7"/>
  <c r="AH458" i="7"/>
  <c r="AG458" i="7"/>
  <c r="AF458" i="7"/>
  <c r="AI458" i="7"/>
  <c r="AI449" i="7"/>
  <c r="AF449" i="7"/>
  <c r="AG449" i="7"/>
  <c r="AH449" i="7"/>
  <c r="AG476" i="7"/>
  <c r="AH476" i="7"/>
  <c r="AF476" i="7"/>
  <c r="AI476" i="7"/>
  <c r="AJ1222" i="7"/>
  <c r="AI1222" i="7"/>
  <c r="AH1222" i="7"/>
  <c r="AF1222" i="7"/>
  <c r="AG1222" i="7"/>
  <c r="AF1227" i="7"/>
  <c r="AI1227" i="7"/>
  <c r="AH1227" i="7"/>
  <c r="AJ1227" i="7"/>
  <c r="AG1227" i="7"/>
  <c r="AH98" i="7"/>
  <c r="AG98" i="7"/>
  <c r="AF98" i="7"/>
  <c r="AH611" i="7"/>
  <c r="AF611" i="7"/>
  <c r="AG611" i="7"/>
  <c r="AX1284" i="7"/>
  <c r="AF1284" i="7"/>
  <c r="AW1284" i="7"/>
  <c r="AG1284" i="7"/>
  <c r="AH1284" i="7"/>
  <c r="AG92" i="7"/>
  <c r="AF92" i="7"/>
  <c r="AH92" i="7"/>
  <c r="AH618" i="7"/>
  <c r="AG618" i="7"/>
  <c r="AF618" i="7"/>
  <c r="AF85" i="7"/>
  <c r="AH85" i="7"/>
  <c r="AG85" i="7"/>
  <c r="AG1357" i="7"/>
  <c r="AX1357" i="7"/>
  <c r="AW1357" i="7"/>
  <c r="AF1357" i="7"/>
  <c r="AH1357" i="7"/>
  <c r="AF1884" i="7"/>
  <c r="AW1884" i="7"/>
  <c r="AX1884" i="7"/>
  <c r="AG1884" i="7"/>
  <c r="AH1884" i="7"/>
  <c r="AX117" i="7"/>
  <c r="AF117" i="7"/>
  <c r="AH117" i="7"/>
  <c r="AG117" i="7"/>
  <c r="AW117" i="7"/>
  <c r="AH1393" i="7"/>
  <c r="AG1393" i="7"/>
  <c r="AF1393" i="7"/>
  <c r="AF448" i="7"/>
  <c r="AH448" i="7"/>
  <c r="AI448" i="7"/>
  <c r="AG448" i="7"/>
  <c r="AW656" i="7"/>
  <c r="AG656" i="7"/>
  <c r="AF656" i="7"/>
  <c r="AH656" i="7"/>
  <c r="AX656" i="7"/>
  <c r="AG615" i="7"/>
  <c r="AF615" i="7"/>
  <c r="AH615" i="7"/>
  <c r="AG1356" i="7"/>
  <c r="AF1356" i="7"/>
  <c r="AH1356" i="7"/>
  <c r="AX1356" i="7"/>
  <c r="AW1356" i="7"/>
  <c r="AH1377" i="7"/>
  <c r="AG1377" i="7"/>
  <c r="AF1377" i="7"/>
  <c r="AG493" i="7"/>
  <c r="AI493" i="7"/>
  <c r="AH493" i="7"/>
  <c r="AX493" i="7"/>
  <c r="AF493" i="7"/>
  <c r="AW493" i="7"/>
  <c r="AG474" i="7"/>
  <c r="AH474" i="7"/>
  <c r="AF474" i="7"/>
  <c r="AI474" i="7"/>
  <c r="AH1351" i="7"/>
  <c r="AW1351" i="7"/>
  <c r="AF1351" i="7"/>
  <c r="AG1351" i="7"/>
  <c r="AX1351" i="7"/>
  <c r="AF1551" i="7"/>
  <c r="AG1551" i="7"/>
  <c r="AH1551" i="7"/>
  <c r="AH1886" i="7"/>
  <c r="AG1886" i="7"/>
  <c r="AX1886" i="7"/>
  <c r="AF1886" i="7"/>
  <c r="AW1886" i="7"/>
  <c r="AG1755" i="7"/>
  <c r="AI1755" i="7"/>
  <c r="AH1755" i="7"/>
  <c r="AF1755" i="7"/>
  <c r="AH1225" i="7"/>
  <c r="AF1225" i="7"/>
  <c r="AG1225" i="7"/>
  <c r="AJ1225" i="7"/>
  <c r="AI1225" i="7"/>
  <c r="AH1303" i="7"/>
  <c r="AF1303" i="7"/>
  <c r="AG1303" i="7"/>
  <c r="AX651" i="7"/>
  <c r="AG651" i="7"/>
  <c r="AH651" i="7"/>
  <c r="AF651" i="7"/>
  <c r="AW651" i="7"/>
  <c r="AF1558" i="7"/>
  <c r="AG1558" i="7"/>
  <c r="AH1558" i="7"/>
  <c r="AW1583" i="7"/>
  <c r="AH1583" i="7"/>
  <c r="AX1583" i="7"/>
  <c r="AF1583" i="7"/>
  <c r="AG1583" i="7"/>
  <c r="AF1534" i="7"/>
  <c r="AH1534" i="7"/>
  <c r="AG1534" i="7"/>
  <c r="AG1374" i="7"/>
  <c r="AF1374" i="7"/>
  <c r="AH1374" i="7"/>
  <c r="AF1389" i="7"/>
  <c r="AG1389" i="7"/>
  <c r="AH1389" i="7"/>
  <c r="AF1706" i="7"/>
  <c r="AH1706" i="7"/>
  <c r="AG1706" i="7"/>
  <c r="AH1384" i="7"/>
  <c r="AF1384" i="7"/>
  <c r="AG1384" i="7"/>
  <c r="AG1710" i="7"/>
  <c r="AH1710" i="7"/>
  <c r="AF1710" i="7"/>
  <c r="BO206" i="7"/>
  <c r="BN206" i="7"/>
  <c r="AH850" i="7"/>
  <c r="AZ1269" i="7"/>
  <c r="AY1269" i="7"/>
  <c r="BO1667" i="7"/>
  <c r="BN1667" i="7"/>
  <c r="BO1663" i="7"/>
  <c r="BN1663" i="7"/>
  <c r="BN673" i="7"/>
  <c r="BO673" i="7"/>
  <c r="BN1733" i="7"/>
  <c r="BO1733" i="7"/>
  <c r="BO1294" i="7"/>
  <c r="BN1294" i="7"/>
  <c r="X1281" i="7"/>
  <c r="BO1281" i="7"/>
  <c r="BN1281" i="7"/>
  <c r="X1276" i="7"/>
  <c r="BN1276" i="7"/>
  <c r="BO1276" i="7"/>
  <c r="AH616" i="7"/>
  <c r="AF616" i="7"/>
  <c r="AG616" i="7"/>
  <c r="AI477" i="7"/>
  <c r="AG477" i="7"/>
  <c r="AF477" i="7"/>
  <c r="AH477" i="7"/>
  <c r="AG1240" i="7"/>
  <c r="AJ1240" i="7"/>
  <c r="AF1240" i="7"/>
  <c r="AI1240" i="7"/>
  <c r="AH1240" i="7"/>
  <c r="AF453" i="7"/>
  <c r="AI453" i="7"/>
  <c r="AG453" i="7"/>
  <c r="AH453" i="7"/>
  <c r="AG1413" i="7"/>
  <c r="AH1413" i="7"/>
  <c r="AF1413" i="7"/>
  <c r="AG495" i="7"/>
  <c r="AF495" i="7"/>
  <c r="AI495" i="7"/>
  <c r="AH495" i="7"/>
  <c r="AX495" i="7"/>
  <c r="AW495" i="7"/>
  <c r="AF1464" i="7"/>
  <c r="AG1464" i="7"/>
  <c r="AH1464" i="7"/>
  <c r="AH2627" i="7"/>
  <c r="AF2627" i="7"/>
  <c r="AG2627" i="7"/>
  <c r="AG614" i="7"/>
  <c r="AH614" i="7"/>
  <c r="AF614" i="7"/>
  <c r="AH483" i="7"/>
  <c r="AF483" i="7"/>
  <c r="AG483" i="7"/>
  <c r="AG1348" i="7"/>
  <c r="AW1348" i="7"/>
  <c r="AH1348" i="7"/>
  <c r="AX1348" i="7"/>
  <c r="AF1348" i="7"/>
  <c r="AF1338" i="7"/>
  <c r="AG1338" i="7"/>
  <c r="AH1338" i="7"/>
  <c r="AJ1232" i="7"/>
  <c r="AI1232" i="7"/>
  <c r="AF1232" i="7"/>
  <c r="AH1232" i="7"/>
  <c r="AG1232" i="7"/>
  <c r="AF472" i="7"/>
  <c r="AG472" i="7"/>
  <c r="AI472" i="7"/>
  <c r="AH472" i="7"/>
  <c r="AX1576" i="7"/>
  <c r="AH1576" i="7"/>
  <c r="AW1576" i="7"/>
  <c r="AG1576" i="7"/>
  <c r="AF1576" i="7"/>
  <c r="AF1322" i="7"/>
  <c r="AH1322" i="7"/>
  <c r="AG1322" i="7"/>
  <c r="AH1238" i="7"/>
  <c r="AF1238" i="7"/>
  <c r="AG1238" i="7"/>
  <c r="AI1238" i="7"/>
  <c r="AJ1238" i="7"/>
  <c r="AG485" i="7"/>
  <c r="AF485" i="7"/>
  <c r="AH485" i="7"/>
  <c r="AI485" i="7"/>
  <c r="AW649" i="7"/>
  <c r="AG649" i="7"/>
  <c r="AF649" i="7"/>
  <c r="AH649" i="7"/>
  <c r="AX649" i="7"/>
  <c r="AI461" i="7"/>
  <c r="AF461" i="7"/>
  <c r="AH461" i="7"/>
  <c r="AG461" i="7"/>
  <c r="AH505" i="7"/>
  <c r="AF505" i="7"/>
  <c r="AX505" i="7"/>
  <c r="AG505" i="7"/>
  <c r="AI505" i="7"/>
  <c r="AW505" i="7"/>
  <c r="AG603" i="7"/>
  <c r="AF603" i="7"/>
  <c r="AH603" i="7"/>
  <c r="AH1461" i="7"/>
  <c r="AG1461" i="7"/>
  <c r="AF1461" i="7"/>
  <c r="AG1457" i="7"/>
  <c r="AF1457" i="7"/>
  <c r="AH1457" i="7"/>
  <c r="AG1693" i="7"/>
  <c r="AH1693" i="7"/>
  <c r="AF1693" i="7"/>
  <c r="AG76" i="7"/>
  <c r="AF76" i="7"/>
  <c r="AH76" i="7"/>
  <c r="AF444" i="7"/>
  <c r="AI444" i="7"/>
  <c r="AG444" i="7"/>
  <c r="AH444" i="7"/>
  <c r="AJ1246" i="7"/>
  <c r="AI1246" i="7"/>
  <c r="AH1246" i="7"/>
  <c r="AG1246" i="7"/>
  <c r="AF1246" i="7"/>
  <c r="AF1309" i="7"/>
  <c r="AH1309" i="7"/>
  <c r="AG1309" i="7"/>
  <c r="AH1346" i="7"/>
  <c r="AF1346" i="7"/>
  <c r="AG1346" i="7"/>
  <c r="AH1856" i="7"/>
  <c r="AG1856" i="7"/>
  <c r="AF1856" i="7"/>
  <c r="AF1385" i="7"/>
  <c r="AG1385" i="7"/>
  <c r="AH1385" i="7"/>
  <c r="AH1224" i="7"/>
  <c r="AG1224" i="7"/>
  <c r="AF1224" i="7"/>
  <c r="AI1224" i="7"/>
  <c r="AJ1224" i="7"/>
  <c r="AF1605" i="7"/>
  <c r="AG1605" i="7"/>
  <c r="AH1605" i="7"/>
  <c r="AG1833" i="7"/>
  <c r="AF1833" i="7"/>
  <c r="AH1833" i="7"/>
  <c r="AG1732" i="7"/>
  <c r="AW1732" i="7"/>
  <c r="AH1732" i="7"/>
  <c r="AX1732" i="7"/>
  <c r="AF1732" i="7"/>
  <c r="AW1499" i="7"/>
  <c r="AX1499" i="7"/>
  <c r="AG1499" i="7"/>
  <c r="AH1499" i="7"/>
  <c r="AF1499" i="7"/>
  <c r="AH1436" i="7"/>
  <c r="AX1436" i="7"/>
  <c r="AF1436" i="7"/>
  <c r="AG1436" i="7"/>
  <c r="AW1436" i="7"/>
  <c r="AX116" i="7"/>
  <c r="AW116" i="7"/>
  <c r="AF116" i="7"/>
  <c r="AH116" i="7"/>
  <c r="AG116" i="7"/>
  <c r="AF101" i="7"/>
  <c r="AG101" i="7"/>
  <c r="AH101" i="7"/>
  <c r="AG1245" i="7"/>
  <c r="AH1245" i="7"/>
  <c r="AJ1245" i="7"/>
  <c r="AF1245" i="7"/>
  <c r="AI1245" i="7"/>
  <c r="AG1876" i="7"/>
  <c r="AX1876" i="7"/>
  <c r="AH1876" i="7"/>
  <c r="AW1876" i="7"/>
  <c r="AF1876" i="7"/>
  <c r="AF1585" i="7"/>
  <c r="AG1585" i="7"/>
  <c r="AH1585" i="7"/>
  <c r="AW1585" i="7"/>
  <c r="AX1585" i="7"/>
  <c r="AF1877" i="7"/>
  <c r="AX1877" i="7"/>
  <c r="AG1877" i="7"/>
  <c r="AH1877" i="7"/>
  <c r="AW1877" i="7"/>
  <c r="AH1541" i="7"/>
  <c r="AG1541" i="7"/>
  <c r="AF1541" i="7"/>
  <c r="AF1398" i="7"/>
  <c r="AH1398" i="7"/>
  <c r="AG1398" i="7"/>
  <c r="AH1881" i="7"/>
  <c r="AW1881" i="7"/>
  <c r="AG1881" i="7"/>
  <c r="AX1881" i="7"/>
  <c r="AF1881" i="7"/>
  <c r="AF1409" i="7"/>
  <c r="AG1409" i="7"/>
  <c r="AH1409" i="7"/>
  <c r="AH2636" i="7"/>
  <c r="AG2636" i="7"/>
  <c r="AW2636" i="7"/>
  <c r="AF2636" i="7"/>
  <c r="AX2636" i="7"/>
  <c r="BO207" i="7"/>
  <c r="BN207" i="7"/>
  <c r="Y243" i="7"/>
  <c r="AJ1235" i="7"/>
  <c r="X2595" i="7"/>
  <c r="BN2638" i="7"/>
  <c r="BO2638" i="7"/>
  <c r="BO1365" i="7"/>
  <c r="BN1365" i="7"/>
  <c r="BN1504" i="7"/>
  <c r="BO1504" i="7"/>
  <c r="BN1509" i="7"/>
  <c r="BO1509" i="7"/>
  <c r="BQ1801" i="7"/>
  <c r="BP1801" i="7"/>
  <c r="BO2645" i="7"/>
  <c r="BN2645" i="7"/>
  <c r="BN1510" i="7"/>
  <c r="BO1510" i="7"/>
  <c r="BO1665" i="7"/>
  <c r="BN1665" i="7"/>
  <c r="BN1446" i="7"/>
  <c r="BO1446" i="7"/>
  <c r="BN1976" i="7"/>
  <c r="BO1976" i="7"/>
  <c r="BN1291" i="7"/>
  <c r="BO1291" i="7"/>
  <c r="BO1292" i="7"/>
  <c r="BN1292" i="7"/>
  <c r="BN1282" i="7"/>
  <c r="X1282" i="7"/>
  <c r="BO1282" i="7"/>
  <c r="BO1274" i="7"/>
  <c r="BN1274" i="7"/>
  <c r="X1274" i="7"/>
  <c r="X481" i="7"/>
  <c r="Y481" i="7" s="1"/>
  <c r="AH82" i="7"/>
  <c r="AG82" i="7"/>
  <c r="AF82" i="7"/>
  <c r="AG469" i="7"/>
  <c r="AH469" i="7"/>
  <c r="AF469" i="7"/>
  <c r="AI469" i="7"/>
  <c r="AH62" i="7"/>
  <c r="AG62" i="7"/>
  <c r="AF62" i="7"/>
  <c r="AG1539" i="7"/>
  <c r="AH1539" i="7"/>
  <c r="AF1539" i="7"/>
  <c r="AF1234" i="7"/>
  <c r="AG1234" i="7"/>
  <c r="AH1234" i="7"/>
  <c r="AI1234" i="7"/>
  <c r="AJ1234" i="7"/>
  <c r="AF630" i="7"/>
  <c r="AG630" i="7"/>
  <c r="AH630" i="7"/>
  <c r="AF1259" i="7"/>
  <c r="AG1259" i="7"/>
  <c r="AH1259" i="7"/>
  <c r="AI1259" i="7"/>
  <c r="AG632" i="7"/>
  <c r="AF632" i="7"/>
  <c r="AH632" i="7"/>
  <c r="AF1264" i="7"/>
  <c r="AG1264" i="7"/>
  <c r="AI1264" i="7"/>
  <c r="AH1264" i="7"/>
  <c r="AF1263" i="7"/>
  <c r="AG1263" i="7"/>
  <c r="AH1263" i="7"/>
  <c r="AI1263" i="7"/>
  <c r="AI465" i="7"/>
  <c r="AH465" i="7"/>
  <c r="AG465" i="7"/>
  <c r="AF465" i="7"/>
  <c r="AG607" i="7"/>
  <c r="AF607" i="7"/>
  <c r="AH607" i="7"/>
  <c r="AG1314" i="7"/>
  <c r="AH1314" i="7"/>
  <c r="AF1314" i="7"/>
  <c r="AG633" i="7"/>
  <c r="AH633" i="7"/>
  <c r="AF633" i="7"/>
  <c r="AF71" i="7"/>
  <c r="AH71" i="7"/>
  <c r="AG71" i="7"/>
  <c r="AW508" i="7"/>
  <c r="AX508" i="7"/>
  <c r="AG508" i="7"/>
  <c r="AF508" i="7"/>
  <c r="AH508" i="7"/>
  <c r="AI508" i="7"/>
  <c r="AH1460" i="7"/>
  <c r="AF1460" i="7"/>
  <c r="AG1460" i="7"/>
  <c r="AF464" i="7"/>
  <c r="AG464" i="7"/>
  <c r="AH464" i="7"/>
  <c r="AI464" i="7"/>
  <c r="AH72" i="7"/>
  <c r="AG72" i="7"/>
  <c r="AF72" i="7"/>
  <c r="AX653" i="7"/>
  <c r="AH653" i="7"/>
  <c r="AW653" i="7"/>
  <c r="AF653" i="7"/>
  <c r="AG653" i="7"/>
  <c r="AG1253" i="7"/>
  <c r="AH1253" i="7"/>
  <c r="AJ1253" i="7"/>
  <c r="AF1253" i="7"/>
  <c r="AI1253" i="7"/>
  <c r="AG1320" i="7"/>
  <c r="AH1320" i="7"/>
  <c r="AF1320" i="7"/>
  <c r="AF2609" i="7"/>
  <c r="AG2609" i="7"/>
  <c r="AH2609" i="7"/>
  <c r="AG1704" i="7"/>
  <c r="AH1704" i="7"/>
  <c r="AF1704" i="7"/>
  <c r="AI496" i="7"/>
  <c r="AG496" i="7"/>
  <c r="AW496" i="7"/>
  <c r="AX496" i="7"/>
  <c r="AH496" i="7"/>
  <c r="AF496" i="7"/>
  <c r="AH620" i="7"/>
  <c r="AF620" i="7"/>
  <c r="AG620" i="7"/>
  <c r="AG1709" i="7"/>
  <c r="AF1709" i="7"/>
  <c r="AH1709" i="7"/>
  <c r="AF1650" i="7"/>
  <c r="AH1650" i="7"/>
  <c r="AG1650" i="7"/>
  <c r="AX1650" i="7"/>
  <c r="AW1650" i="7"/>
  <c r="AH1375" i="7"/>
  <c r="AG1375" i="7"/>
  <c r="AF1375" i="7"/>
  <c r="AG1729" i="7"/>
  <c r="AF1729" i="7"/>
  <c r="AW1729" i="7"/>
  <c r="AX1729" i="7"/>
  <c r="AH1729" i="7"/>
  <c r="AF604" i="7"/>
  <c r="AH604" i="7"/>
  <c r="AG604" i="7"/>
  <c r="AF443" i="7"/>
  <c r="AH443" i="7"/>
  <c r="AG443" i="7"/>
  <c r="AI443" i="7"/>
  <c r="AG121" i="7"/>
  <c r="AW121" i="7"/>
  <c r="AX121" i="7"/>
  <c r="AF121" i="7"/>
  <c r="AH121" i="7"/>
  <c r="AH1341" i="7"/>
  <c r="AG1341" i="7"/>
  <c r="AF1341" i="7"/>
  <c r="AF1862" i="7"/>
  <c r="AG1862" i="7"/>
  <c r="AH1862" i="7"/>
  <c r="AH1868" i="7"/>
  <c r="AG1868" i="7"/>
  <c r="AF1868" i="7"/>
  <c r="AG1388" i="7"/>
  <c r="AH1388" i="7"/>
  <c r="AF1388" i="7"/>
  <c r="AF635" i="7"/>
  <c r="AG635" i="7"/>
  <c r="AH635" i="7"/>
  <c r="AH2055" i="7"/>
  <c r="AG2055" i="7"/>
  <c r="AF2055" i="7"/>
  <c r="AF629" i="7"/>
  <c r="AH629" i="7"/>
  <c r="AG629" i="7"/>
  <c r="AH602" i="7"/>
  <c r="AG602" i="7"/>
  <c r="AF602" i="7"/>
  <c r="AW506" i="7"/>
  <c r="AX506" i="7"/>
  <c r="AG506" i="7"/>
  <c r="AF506" i="7"/>
  <c r="AH506" i="7"/>
  <c r="AI506" i="7"/>
  <c r="AH1478" i="7"/>
  <c r="AG1478" i="7"/>
  <c r="AF1478" i="7"/>
  <c r="AG1334" i="7"/>
  <c r="AH1334" i="7"/>
  <c r="AF1334" i="7"/>
  <c r="AG1717" i="7"/>
  <c r="AF1717" i="7"/>
  <c r="AH1717" i="7"/>
  <c r="AW1811" i="7"/>
  <c r="AF1811" i="7"/>
  <c r="AX1811" i="7"/>
  <c r="AG1811" i="7"/>
  <c r="AH1811" i="7"/>
  <c r="AH1630" i="7"/>
  <c r="AG1630" i="7"/>
  <c r="AF1630" i="7"/>
  <c r="AH2624" i="7"/>
  <c r="AF2624" i="7"/>
  <c r="AG2624" i="7"/>
  <c r="AF1690" i="7"/>
  <c r="AH1690" i="7"/>
  <c r="AG1690" i="7"/>
  <c r="AG1544" i="7"/>
  <c r="AH1544" i="7"/>
  <c r="AF1544" i="7"/>
  <c r="AF1362" i="7"/>
  <c r="AX1362" i="7"/>
  <c r="AW1362" i="7"/>
  <c r="AG1362" i="7"/>
  <c r="AH1362" i="7"/>
  <c r="AX1804" i="7"/>
  <c r="AW1804" i="7"/>
  <c r="AH1804" i="7"/>
  <c r="AF1804" i="7"/>
  <c r="AG1804" i="7"/>
  <c r="AF1535" i="7"/>
  <c r="AG1535" i="7"/>
  <c r="AH1535" i="7"/>
  <c r="BN1361" i="7"/>
  <c r="BO1361" i="7"/>
  <c r="BO1519" i="7"/>
  <c r="BN1519" i="7"/>
  <c r="BO1656" i="7"/>
  <c r="BN1656" i="7"/>
  <c r="X642" i="7"/>
  <c r="BP1743" i="7"/>
  <c r="BN1516" i="7"/>
  <c r="BO1516" i="7"/>
  <c r="X1266" i="7"/>
  <c r="X1265" i="7"/>
  <c r="BN1359" i="7"/>
  <c r="BO1359" i="7"/>
  <c r="BN261" i="7"/>
  <c r="BO261" i="7"/>
  <c r="BN1353" i="7"/>
  <c r="BO1353" i="7"/>
  <c r="BN1822" i="7"/>
  <c r="BO1822" i="7"/>
  <c r="BN1368" i="7"/>
  <c r="BO1368" i="7"/>
  <c r="BO133" i="7"/>
  <c r="BN133" i="7"/>
  <c r="BO1813" i="7"/>
  <c r="BN1813" i="7"/>
  <c r="X1813" i="7"/>
  <c r="BN1659" i="7"/>
  <c r="BO1659" i="7"/>
  <c r="BO1806" i="7"/>
  <c r="BN1806" i="7"/>
  <c r="BN1664" i="7"/>
  <c r="BO1664" i="7"/>
  <c r="BN1287" i="7"/>
  <c r="BO1287" i="7"/>
  <c r="BN1286" i="7"/>
  <c r="BO1286" i="7"/>
  <c r="X1260" i="7"/>
  <c r="BO1277" i="7"/>
  <c r="BN1277" i="7"/>
  <c r="X1277" i="7"/>
  <c r="X492" i="7"/>
  <c r="BN492" i="7"/>
  <c r="BO492" i="7"/>
  <c r="BO514" i="7"/>
  <c r="BN514" i="7"/>
  <c r="AH481" i="7"/>
  <c r="AF481" i="7"/>
  <c r="AG481" i="7"/>
  <c r="AI481" i="7"/>
  <c r="AX1279" i="7"/>
  <c r="AG1279" i="7"/>
  <c r="AH1279" i="7"/>
  <c r="AF1279" i="7"/>
  <c r="AW1279" i="7"/>
  <c r="AF97" i="7"/>
  <c r="AG97" i="7"/>
  <c r="AH97" i="7"/>
  <c r="AF1488" i="7"/>
  <c r="AG1488" i="7"/>
  <c r="AH1488" i="7"/>
  <c r="AF1300" i="7"/>
  <c r="AG1300" i="7"/>
  <c r="AH1300" i="7"/>
  <c r="AG456" i="7"/>
  <c r="AF456" i="7"/>
  <c r="AH456" i="7"/>
  <c r="AI456" i="7"/>
  <c r="AH73" i="7"/>
  <c r="AF73" i="7"/>
  <c r="AG73" i="7"/>
  <c r="AG77" i="7"/>
  <c r="AH77" i="7"/>
  <c r="AF77" i="7"/>
  <c r="AH1254" i="7"/>
  <c r="AF1254" i="7"/>
  <c r="AG1254" i="7"/>
  <c r="AJ1254" i="7"/>
  <c r="AI1254" i="7"/>
  <c r="AG89" i="7"/>
  <c r="AF89" i="7"/>
  <c r="AH89" i="7"/>
  <c r="AF467" i="7"/>
  <c r="AG467" i="7"/>
  <c r="AH467" i="7"/>
  <c r="AI467" i="7"/>
  <c r="AH452" i="7"/>
  <c r="AF452" i="7"/>
  <c r="AI452" i="7"/>
  <c r="AG452" i="7"/>
  <c r="AG459" i="7"/>
  <c r="AF459" i="7"/>
  <c r="AH459" i="7"/>
  <c r="AI459" i="7"/>
  <c r="AG65" i="7"/>
  <c r="AH65" i="7"/>
  <c r="AF65" i="7"/>
  <c r="AF451" i="7"/>
  <c r="AG451" i="7"/>
  <c r="AH451" i="7"/>
  <c r="AI451" i="7"/>
  <c r="AF70" i="7"/>
  <c r="AH70" i="7"/>
  <c r="AG70" i="7"/>
  <c r="AF636" i="7"/>
  <c r="AG636" i="7"/>
  <c r="AH636" i="7"/>
  <c r="AH621" i="7"/>
  <c r="AF621" i="7"/>
  <c r="AG621" i="7"/>
  <c r="AG478" i="7"/>
  <c r="AI478" i="7"/>
  <c r="AH478" i="7"/>
  <c r="AF478" i="7"/>
  <c r="AH1838" i="7"/>
  <c r="AG1838" i="7"/>
  <c r="AF1838" i="7"/>
  <c r="AG75" i="7"/>
  <c r="AH75" i="7"/>
  <c r="AF75" i="7"/>
  <c r="AF660" i="7"/>
  <c r="AH660" i="7"/>
  <c r="AW660" i="7"/>
  <c r="AG660" i="7"/>
  <c r="AX660" i="7"/>
  <c r="AF1237" i="7"/>
  <c r="AH1237" i="7"/>
  <c r="AG1237" i="7"/>
  <c r="AJ1237" i="7"/>
  <c r="AI1237" i="7"/>
  <c r="AF1414" i="7"/>
  <c r="AH1414" i="7"/>
  <c r="AG1414" i="7"/>
  <c r="AH109" i="7"/>
  <c r="AF109" i="7"/>
  <c r="AG109" i="7"/>
  <c r="AH1243" i="7"/>
  <c r="AF1243" i="7"/>
  <c r="AG1243" i="7"/>
  <c r="AI1243" i="7"/>
  <c r="AJ1243" i="7"/>
  <c r="AH100" i="7"/>
  <c r="AG100" i="7"/>
  <c r="AF100" i="7"/>
  <c r="AF1677" i="7"/>
  <c r="AG1677" i="7"/>
  <c r="AH1677" i="7"/>
  <c r="AF498" i="7"/>
  <c r="AG498" i="7"/>
  <c r="AH498" i="7"/>
  <c r="AW498" i="7"/>
  <c r="AX498" i="7"/>
  <c r="AI498" i="7"/>
  <c r="AG628" i="7"/>
  <c r="AH628" i="7"/>
  <c r="AF628" i="7"/>
  <c r="AG637" i="7"/>
  <c r="AF637" i="7"/>
  <c r="AH637" i="7"/>
  <c r="AF610" i="7"/>
  <c r="AH610" i="7"/>
  <c r="AG610" i="7"/>
  <c r="AX1654" i="7"/>
  <c r="AW1654" i="7"/>
  <c r="AH1654" i="7"/>
  <c r="AG1654" i="7"/>
  <c r="AF1654" i="7"/>
  <c r="AF1610" i="7"/>
  <c r="AG1610" i="7"/>
  <c r="AH1610" i="7"/>
  <c r="AF1830" i="7"/>
  <c r="AG1830" i="7"/>
  <c r="AH1830" i="7"/>
  <c r="AF622" i="7"/>
  <c r="AG622" i="7"/>
  <c r="AH622" i="7"/>
  <c r="AF491" i="7"/>
  <c r="AH491" i="7"/>
  <c r="AG491" i="7"/>
  <c r="AI491" i="7"/>
  <c r="AF658" i="7"/>
  <c r="AW658" i="7"/>
  <c r="AX658" i="7"/>
  <c r="AG658" i="7"/>
  <c r="AH658" i="7"/>
  <c r="AF1836" i="7"/>
  <c r="AG1836" i="7"/>
  <c r="AH1836" i="7"/>
  <c r="AG1715" i="7"/>
  <c r="AF1715" i="7"/>
  <c r="AH1715" i="7"/>
  <c r="AH2092" i="7"/>
  <c r="AF2092" i="7"/>
  <c r="AG2092" i="7"/>
  <c r="AF1731" i="7"/>
  <c r="AW1731" i="7"/>
  <c r="AH1731" i="7"/>
  <c r="AG1731" i="7"/>
  <c r="AX1731" i="7"/>
  <c r="AG1469" i="7"/>
  <c r="AF1469" i="7"/>
  <c r="AH1469" i="7"/>
  <c r="AF1556" i="7"/>
  <c r="AH1556" i="7"/>
  <c r="AG1556" i="7"/>
  <c r="AH94" i="7"/>
  <c r="AF94" i="7"/>
  <c r="AG94" i="7"/>
  <c r="AH626" i="7"/>
  <c r="AG626" i="7"/>
  <c r="AF626" i="7"/>
  <c r="AF479" i="7"/>
  <c r="AG479" i="7"/>
  <c r="AH479" i="7"/>
  <c r="AI479" i="7"/>
  <c r="AF1543" i="7"/>
  <c r="AG1543" i="7"/>
  <c r="AH1543" i="7"/>
  <c r="AH1506" i="7"/>
  <c r="AF1506" i="7"/>
  <c r="AG1506" i="7"/>
  <c r="AW1506" i="7"/>
  <c r="AX1506" i="7"/>
  <c r="AG1231" i="7"/>
  <c r="AF1231" i="7"/>
  <c r="AH1231" i="7"/>
  <c r="AI1231" i="7"/>
  <c r="AJ1231" i="7"/>
  <c r="AH1431" i="7"/>
  <c r="AF1431" i="7"/>
  <c r="AG1431" i="7"/>
  <c r="AX1431" i="7"/>
  <c r="AW1431" i="7"/>
  <c r="AX1649" i="7"/>
  <c r="AW1649" i="7"/>
  <c r="AG1649" i="7"/>
  <c r="AH1649" i="7"/>
  <c r="AF1649" i="7"/>
  <c r="AH1536" i="7"/>
  <c r="AG1536" i="7"/>
  <c r="AF1536" i="7"/>
  <c r="AG86" i="7"/>
  <c r="AH86" i="7"/>
  <c r="AF86" i="7"/>
  <c r="AH1468" i="7"/>
  <c r="AG1468" i="7"/>
  <c r="AF1468" i="7"/>
  <c r="BN1517" i="7"/>
  <c r="BO1517" i="7"/>
  <c r="AI1791" i="7"/>
  <c r="AJ117" i="7"/>
  <c r="Y115" i="7"/>
  <c r="Y111" i="7"/>
  <c r="Y120" i="7"/>
  <c r="BQ2656" i="7"/>
  <c r="Y1359" i="7"/>
  <c r="BO2639" i="7"/>
  <c r="AJ502" i="7"/>
  <c r="BN2644" i="7"/>
  <c r="BN2636" i="7"/>
  <c r="BN1366" i="7"/>
  <c r="BO1366" i="7"/>
  <c r="X1820" i="7"/>
  <c r="BO1820" i="7"/>
  <c r="BN1820" i="7"/>
  <c r="AI486" i="7"/>
  <c r="AI483" i="7"/>
  <c r="BO2643" i="7"/>
  <c r="BN2643" i="7"/>
  <c r="BO1651" i="7"/>
  <c r="BN1651" i="7"/>
  <c r="BO1360" i="7"/>
  <c r="BN1360" i="7"/>
  <c r="BN1731" i="7"/>
  <c r="BO1731" i="7"/>
  <c r="BO1271" i="7"/>
  <c r="BN1271" i="7"/>
  <c r="X1271" i="7"/>
  <c r="BO1270" i="7"/>
  <c r="BN1270" i="7"/>
  <c r="X1279" i="7"/>
  <c r="BO1279" i="7"/>
  <c r="BN1279" i="7"/>
  <c r="X1264" i="7"/>
  <c r="BN1284" i="7"/>
  <c r="BO1284" i="7"/>
  <c r="X1284" i="7"/>
  <c r="AF1480" i="7"/>
  <c r="AH1480" i="7"/>
  <c r="AG1480" i="7"/>
  <c r="AH111" i="7"/>
  <c r="AF111" i="7"/>
  <c r="AG111" i="7"/>
  <c r="AW111" i="7"/>
  <c r="AX111" i="7"/>
  <c r="AG74" i="7"/>
  <c r="AF74" i="7"/>
  <c r="AH74" i="7"/>
  <c r="AH457" i="7"/>
  <c r="AF457" i="7"/>
  <c r="AG457" i="7"/>
  <c r="AI457" i="7"/>
  <c r="AF462" i="7"/>
  <c r="AG462" i="7"/>
  <c r="AI462" i="7"/>
  <c r="AH462" i="7"/>
  <c r="AW655" i="7"/>
  <c r="AH655" i="7"/>
  <c r="AG655" i="7"/>
  <c r="AF655" i="7"/>
  <c r="AX655" i="7"/>
  <c r="AF471" i="7"/>
  <c r="AH471" i="7"/>
  <c r="AG471" i="7"/>
  <c r="AI471" i="7"/>
  <c r="AH502" i="7"/>
  <c r="AW502" i="7"/>
  <c r="AX502" i="7"/>
  <c r="AG502" i="7"/>
  <c r="AF502" i="7"/>
  <c r="AI502" i="7"/>
  <c r="AF463" i="7"/>
  <c r="AH463" i="7"/>
  <c r="AG463" i="7"/>
  <c r="AI463" i="7"/>
  <c r="AF83" i="7"/>
  <c r="AH83" i="7"/>
  <c r="AG83" i="7"/>
  <c r="AG466" i="7"/>
  <c r="AF466" i="7"/>
  <c r="AH466" i="7"/>
  <c r="AI466" i="7"/>
  <c r="AH1242" i="7"/>
  <c r="AF1242" i="7"/>
  <c r="AG1242" i="7"/>
  <c r="AI1242" i="7"/>
  <c r="AJ1242" i="7"/>
  <c r="AF609" i="7"/>
  <c r="AH609" i="7"/>
  <c r="AG609" i="7"/>
  <c r="AG659" i="7"/>
  <c r="AX659" i="7"/>
  <c r="AH659" i="7"/>
  <c r="AW659" i="7"/>
  <c r="AF659" i="7"/>
  <c r="AW661" i="7"/>
  <c r="AG661" i="7"/>
  <c r="AH661" i="7"/>
  <c r="AF661" i="7"/>
  <c r="AX661" i="7"/>
  <c r="AF78" i="7"/>
  <c r="AH78" i="7"/>
  <c r="AG78" i="7"/>
  <c r="AG1230" i="7"/>
  <c r="AH1230" i="7"/>
  <c r="AF1230" i="7"/>
  <c r="AI1230" i="7"/>
  <c r="AJ1230" i="7"/>
  <c r="AF1241" i="7"/>
  <c r="AG1241" i="7"/>
  <c r="AH1241" i="7"/>
  <c r="AJ1241" i="7"/>
  <c r="AI1241" i="7"/>
  <c r="AH627" i="7"/>
  <c r="AG627" i="7"/>
  <c r="AF627" i="7"/>
  <c r="AG1244" i="7"/>
  <c r="AF1244" i="7"/>
  <c r="AH1244" i="7"/>
  <c r="AI1244" i="7"/>
  <c r="AJ1244" i="7"/>
  <c r="AF1696" i="7"/>
  <c r="AH1696" i="7"/>
  <c r="AG1696" i="7"/>
  <c r="AF494" i="7"/>
  <c r="AI494" i="7"/>
  <c r="AH494" i="7"/>
  <c r="AG494" i="7"/>
  <c r="AW494" i="7"/>
  <c r="AX494" i="7"/>
  <c r="AG114" i="7"/>
  <c r="AH114" i="7"/>
  <c r="AF114" i="7"/>
  <c r="AW114" i="7"/>
  <c r="AX114" i="7"/>
  <c r="AF118" i="7"/>
  <c r="AW118" i="7"/>
  <c r="AX118" i="7"/>
  <c r="AH118" i="7"/>
  <c r="AG118" i="7"/>
  <c r="AH1619" i="7"/>
  <c r="AF1619" i="7"/>
  <c r="AG1619" i="7"/>
  <c r="AG1492" i="7"/>
  <c r="AH1492" i="7"/>
  <c r="AF1492" i="7"/>
  <c r="AG1328" i="7"/>
  <c r="AH1328" i="7"/>
  <c r="AF1328" i="7"/>
  <c r="AH1306" i="7"/>
  <c r="AF1306" i="7"/>
  <c r="AG1306" i="7"/>
  <c r="AG455" i="7"/>
  <c r="AH455" i="7"/>
  <c r="AI455" i="7"/>
  <c r="AF455" i="7"/>
  <c r="AF1226" i="7"/>
  <c r="AI1226" i="7"/>
  <c r="AG1226" i="7"/>
  <c r="AH1226" i="7"/>
  <c r="AJ1226" i="7"/>
  <c r="AF1788" i="7"/>
  <c r="AG1788" i="7"/>
  <c r="AH1788" i="7"/>
  <c r="AF1683" i="7"/>
  <c r="AH1683" i="7"/>
  <c r="AG1683" i="7"/>
  <c r="AG642" i="7"/>
  <c r="AH642" i="7"/>
  <c r="AF642" i="7"/>
  <c r="AF2102" i="7"/>
  <c r="AG2102" i="7"/>
  <c r="AH2102" i="7"/>
  <c r="AH1843" i="7"/>
  <c r="AF1843" i="7"/>
  <c r="AG1843" i="7"/>
  <c r="AX1283" i="7"/>
  <c r="AW1283" i="7"/>
  <c r="AH1283" i="7"/>
  <c r="AF1283" i="7"/>
  <c r="AG1283" i="7"/>
  <c r="AF2083" i="7"/>
  <c r="AG2083" i="7"/>
  <c r="AH2083" i="7"/>
  <c r="AH650" i="7"/>
  <c r="AF650" i="7"/>
  <c r="AW650" i="7"/>
  <c r="AX650" i="7"/>
  <c r="AG650" i="7"/>
  <c r="AX499" i="7"/>
  <c r="AF499" i="7"/>
  <c r="AH499" i="7"/>
  <c r="AW499" i="7"/>
  <c r="AI499" i="7"/>
  <c r="AG499" i="7"/>
  <c r="AG1691" i="7"/>
  <c r="AH1691" i="7"/>
  <c r="AF1691" i="7"/>
  <c r="AG87" i="7"/>
  <c r="AH87" i="7"/>
  <c r="AF87" i="7"/>
  <c r="AF1383" i="7"/>
  <c r="AG1383" i="7"/>
  <c r="AH1383" i="7"/>
  <c r="AG1527" i="7"/>
  <c r="AF1527" i="7"/>
  <c r="AH1527" i="7"/>
  <c r="AH80" i="7"/>
  <c r="AG80" i="7"/>
  <c r="AF80" i="7"/>
  <c r="AF1415" i="7"/>
  <c r="AH1415" i="7"/>
  <c r="AG1415" i="7"/>
  <c r="AF1705" i="7"/>
  <c r="AG1705" i="7"/>
  <c r="AH1705" i="7"/>
  <c r="AF2646" i="7"/>
  <c r="AW2646" i="7"/>
  <c r="AG2646" i="7"/>
  <c r="AH2646" i="7"/>
  <c r="AX2646" i="7"/>
  <c r="AF1851" i="7"/>
  <c r="AG1851" i="7"/>
  <c r="AH1851" i="7"/>
  <c r="AG1432" i="7"/>
  <c r="AX1432" i="7"/>
  <c r="AF1432" i="7"/>
  <c r="AH1432" i="7"/>
  <c r="AW1432" i="7"/>
  <c r="AH446" i="7"/>
  <c r="AG446" i="7"/>
  <c r="AI446" i="7"/>
  <c r="AF446" i="7"/>
  <c r="AW1278" i="7"/>
  <c r="AF1278" i="7"/>
  <c r="AX1278" i="7"/>
  <c r="AH1278" i="7"/>
  <c r="AG1278" i="7"/>
  <c r="AH1491" i="7"/>
  <c r="AF1491" i="7"/>
  <c r="AG1491" i="7"/>
  <c r="X1804" i="7"/>
  <c r="AJ2413" i="7"/>
  <c r="AH852" i="7"/>
  <c r="AI1271" i="7"/>
  <c r="AZ1271" i="7" s="1"/>
  <c r="BB1271" i="7" s="1"/>
  <c r="AJ1223" i="7"/>
  <c r="AG867" i="7"/>
  <c r="AH867" i="7"/>
  <c r="AF867" i="7"/>
  <c r="BN1362" i="7"/>
  <c r="BO1362" i="7"/>
  <c r="BN1668" i="7"/>
  <c r="BO1668" i="7"/>
  <c r="AI1261" i="7"/>
  <c r="BN1817" i="7"/>
  <c r="BO1817" i="7"/>
  <c r="X2577" i="7"/>
  <c r="BN1285" i="7"/>
  <c r="BO1285" i="7"/>
  <c r="BO1811" i="7"/>
  <c r="X1811" i="7"/>
  <c r="BN1811" i="7"/>
  <c r="BN1597" i="7"/>
  <c r="BO1597" i="7"/>
  <c r="BO1801" i="7"/>
  <c r="BN1801" i="7"/>
  <c r="BN1573" i="7"/>
  <c r="BO1573" i="7"/>
  <c r="BO1293" i="7"/>
  <c r="BN1293" i="7"/>
  <c r="X1263" i="7"/>
  <c r="X1262" i="7"/>
  <c r="X483" i="7"/>
  <c r="BO1289" i="7"/>
  <c r="BN1289" i="7"/>
  <c r="BN1272" i="7"/>
  <c r="BO1272" i="7"/>
  <c r="X1272" i="7"/>
  <c r="BN1283" i="7"/>
  <c r="BO1283" i="7"/>
  <c r="X1283" i="7"/>
  <c r="AF640" i="7"/>
  <c r="AH640" i="7"/>
  <c r="AG640" i="7"/>
  <c r="AF1382" i="7"/>
  <c r="AG1382" i="7"/>
  <c r="AH1382" i="7"/>
  <c r="AF445" i="7"/>
  <c r="AH445" i="7"/>
  <c r="AG445" i="7"/>
  <c r="AI445" i="7"/>
  <c r="AF1802" i="7"/>
  <c r="AG1802" i="7"/>
  <c r="AH1802" i="7"/>
  <c r="AX1802" i="7"/>
  <c r="AW1802" i="7"/>
  <c r="AH81" i="7"/>
  <c r="AG81" i="7"/>
  <c r="AF81" i="7"/>
  <c r="AH1248" i="7"/>
  <c r="AG1248" i="7"/>
  <c r="AF1248" i="7"/>
  <c r="AI1248" i="7"/>
  <c r="AJ1248" i="7"/>
  <c r="AG639" i="7"/>
  <c r="AH639" i="7"/>
  <c r="AF639" i="7"/>
  <c r="AJ1228" i="7"/>
  <c r="AI1228" i="7"/>
  <c r="AH1228" i="7"/>
  <c r="AF1228" i="7"/>
  <c r="AG1228" i="7"/>
  <c r="AG638" i="7"/>
  <c r="AF638" i="7"/>
  <c r="AH638" i="7"/>
  <c r="AI1270" i="7"/>
  <c r="AJ1270" i="7"/>
  <c r="AF1270" i="7"/>
  <c r="AX1270" i="7"/>
  <c r="AW1270" i="7"/>
  <c r="AH1270" i="7"/>
  <c r="AG1270" i="7"/>
  <c r="AH122" i="7"/>
  <c r="AG122" i="7"/>
  <c r="AX122" i="7"/>
  <c r="AF122" i="7"/>
  <c r="AW122" i="7"/>
  <c r="AF67" i="7"/>
  <c r="AG67" i="7"/>
  <c r="AH67" i="7"/>
  <c r="AG1257" i="7"/>
  <c r="AH1257" i="7"/>
  <c r="AF1257" i="7"/>
  <c r="AI1257" i="7"/>
  <c r="AJ1257" i="7"/>
  <c r="AF1258" i="7"/>
  <c r="AG1258" i="7"/>
  <c r="AH1258" i="7"/>
  <c r="AJ1258" i="7"/>
  <c r="AI1258" i="7"/>
  <c r="AH1262" i="7"/>
  <c r="AI1262" i="7"/>
  <c r="AG1262" i="7"/>
  <c r="AF1262" i="7"/>
  <c r="AF1381" i="7"/>
  <c r="AH1381" i="7"/>
  <c r="AG1381" i="7"/>
  <c r="AG612" i="7"/>
  <c r="AH612" i="7"/>
  <c r="AF612" i="7"/>
  <c r="AX492" i="7"/>
  <c r="AH492" i="7"/>
  <c r="AF492" i="7"/>
  <c r="AW492" i="7"/>
  <c r="AG492" i="7"/>
  <c r="AI492" i="7"/>
  <c r="AF68" i="7"/>
  <c r="AG68" i="7"/>
  <c r="AH68" i="7"/>
  <c r="AF1629" i="7"/>
  <c r="AG1629" i="7"/>
  <c r="AH1629" i="7"/>
  <c r="AF1568" i="7"/>
  <c r="AH1568" i="7"/>
  <c r="AG1568" i="7"/>
  <c r="AF1698" i="7"/>
  <c r="AG1698" i="7"/>
  <c r="AH1698" i="7"/>
  <c r="AH475" i="7"/>
  <c r="AF475" i="7"/>
  <c r="AG475" i="7"/>
  <c r="AI475" i="7"/>
  <c r="AJ475" i="7"/>
  <c r="AX1274" i="7"/>
  <c r="AH1274" i="7"/>
  <c r="AG1274" i="7"/>
  <c r="AF1274" i="7"/>
  <c r="AW1274" i="7"/>
  <c r="AH1220" i="7"/>
  <c r="AG1220" i="7"/>
  <c r="AF1220" i="7"/>
  <c r="AX497" i="7"/>
  <c r="AW497" i="7"/>
  <c r="AF497" i="7"/>
  <c r="AH497" i="7"/>
  <c r="AI497" i="7"/>
  <c r="AG497" i="7"/>
  <c r="AH1854" i="7"/>
  <c r="AF1854" i="7"/>
  <c r="AG1854" i="7"/>
  <c r="AG648" i="7"/>
  <c r="AF648" i="7"/>
  <c r="AH648" i="7"/>
  <c r="AG112" i="7"/>
  <c r="AH112" i="7"/>
  <c r="AX112" i="7"/>
  <c r="AW112" i="7"/>
  <c r="AF112" i="7"/>
  <c r="AG108" i="7"/>
  <c r="AF108" i="7"/>
  <c r="AH108" i="7"/>
  <c r="AF486" i="7"/>
  <c r="AG486" i="7"/>
  <c r="AH486" i="7"/>
  <c r="AH103" i="7"/>
  <c r="AG103" i="7"/>
  <c r="AF103" i="7"/>
  <c r="AH2067" i="7"/>
  <c r="AF2067" i="7"/>
  <c r="AG2067" i="7"/>
  <c r="AG1763" i="7"/>
  <c r="AH1763" i="7"/>
  <c r="AF1763" i="7"/>
  <c r="AF1229" i="7"/>
  <c r="AH1229" i="7"/>
  <c r="AG1229" i="7"/>
  <c r="AJ1229" i="7"/>
  <c r="AI1229" i="7"/>
  <c r="AH88" i="7"/>
  <c r="AF88" i="7"/>
  <c r="AG88" i="7"/>
  <c r="AH1793" i="7"/>
  <c r="AG1793" i="7"/>
  <c r="AF1793" i="7"/>
  <c r="AF1221" i="7"/>
  <c r="AG1221" i="7"/>
  <c r="AH1221" i="7"/>
  <c r="AJ1221" i="7"/>
  <c r="AI1221" i="7"/>
  <c r="AG1637" i="7"/>
  <c r="AF1637" i="7"/>
  <c r="AH1637" i="7"/>
  <c r="AX120" i="7"/>
  <c r="AH120" i="7"/>
  <c r="AF120" i="7"/>
  <c r="AG120" i="7"/>
  <c r="AW120" i="7"/>
  <c r="AX113" i="7"/>
  <c r="AF113" i="7"/>
  <c r="AH113" i="7"/>
  <c r="AW113" i="7"/>
  <c r="AG113" i="7"/>
  <c r="AF2081" i="7"/>
  <c r="AG2081" i="7"/>
  <c r="AH2081" i="7"/>
  <c r="AF1723" i="7"/>
  <c r="AG1723" i="7"/>
  <c r="AH1723" i="7"/>
  <c r="AF1255" i="7"/>
  <c r="AG1255" i="7"/>
  <c r="AH1255" i="7"/>
  <c r="AJ1255" i="7"/>
  <c r="AI1255" i="7"/>
  <c r="AG2619" i="7"/>
  <c r="AH2619" i="7"/>
  <c r="AF2619" i="7"/>
  <c r="AF1525" i="7"/>
  <c r="AG1525" i="7"/>
  <c r="AH1525" i="7"/>
  <c r="AG1688" i="7"/>
  <c r="AF1688" i="7"/>
  <c r="AH1688" i="7"/>
  <c r="AF1559" i="7"/>
  <c r="AH1559" i="7"/>
  <c r="AG1559" i="7"/>
  <c r="AF1310" i="7"/>
  <c r="AH1310" i="7"/>
  <c r="AG1310" i="7"/>
  <c r="AF1728" i="7"/>
  <c r="AG1728" i="7"/>
  <c r="AW1728" i="7"/>
  <c r="AH1728" i="7"/>
  <c r="AX1728" i="7"/>
  <c r="AF1795" i="7"/>
  <c r="AG1795" i="7"/>
  <c r="AH1795" i="7"/>
  <c r="AG1236" i="7"/>
  <c r="AI1236" i="7"/>
  <c r="AH1236" i="7"/>
  <c r="AF1236" i="7"/>
  <c r="AJ1236" i="7"/>
  <c r="AH1277" i="7"/>
  <c r="AW1277" i="7"/>
  <c r="AG1277" i="7"/>
  <c r="AF1277" i="7"/>
  <c r="AX1277" i="7"/>
  <c r="AG1863" i="7"/>
  <c r="AF1863" i="7"/>
  <c r="AH1863" i="7"/>
  <c r="AA456" i="7"/>
  <c r="BN121" i="7"/>
  <c r="BO121" i="7"/>
  <c r="BN2417" i="7"/>
  <c r="BO2417" i="7"/>
  <c r="BN1367" i="7"/>
  <c r="BO1367" i="7"/>
  <c r="BO1505" i="7"/>
  <c r="BN1505" i="7"/>
  <c r="BO1370" i="7"/>
  <c r="BN1370" i="7"/>
  <c r="BO1520" i="7"/>
  <c r="BN1520" i="7"/>
  <c r="X1367" i="7"/>
  <c r="BN1351" i="7"/>
  <c r="BO1351" i="7"/>
  <c r="X1807" i="7"/>
  <c r="BN1807" i="7"/>
  <c r="BO1807" i="7"/>
  <c r="BN1580" i="7"/>
  <c r="BO1580" i="7"/>
  <c r="BN510" i="7"/>
  <c r="BO510" i="7"/>
  <c r="BO1347" i="7"/>
  <c r="BN1347" i="7"/>
  <c r="BO1275" i="7"/>
  <c r="BN1275" i="7"/>
  <c r="X1275" i="7"/>
  <c r="X493" i="7"/>
  <c r="BO493" i="7"/>
  <c r="BN493" i="7"/>
  <c r="AH1472" i="7"/>
  <c r="AF1472" i="7"/>
  <c r="AG1472" i="7"/>
  <c r="AW652" i="7"/>
  <c r="AF652" i="7"/>
  <c r="AG652" i="7"/>
  <c r="AH652" i="7"/>
  <c r="AX652" i="7"/>
  <c r="AH501" i="7"/>
  <c r="AW501" i="7"/>
  <c r="AX501" i="7"/>
  <c r="AI501" i="7"/>
  <c r="AF501" i="7"/>
  <c r="AG501" i="7"/>
  <c r="AG1624" i="7"/>
  <c r="AH1624" i="7"/>
  <c r="AF1624" i="7"/>
  <c r="AF624" i="7"/>
  <c r="AG624" i="7"/>
  <c r="AH624" i="7"/>
  <c r="AW1501" i="7"/>
  <c r="AH1501" i="7"/>
  <c r="AG1501" i="7"/>
  <c r="AX1501" i="7"/>
  <c r="AF1501" i="7"/>
  <c r="AH99" i="7"/>
  <c r="AF99" i="7"/>
  <c r="AG99" i="7"/>
  <c r="AG69" i="7"/>
  <c r="AH69" i="7"/>
  <c r="AF69" i="7"/>
  <c r="AG95" i="7"/>
  <c r="AF95" i="7"/>
  <c r="AH95" i="7"/>
  <c r="AF64" i="7"/>
  <c r="AH64" i="7"/>
  <c r="AG64" i="7"/>
  <c r="AH468" i="7"/>
  <c r="AF468" i="7"/>
  <c r="AG468" i="7"/>
  <c r="AI468" i="7"/>
  <c r="AF1281" i="7"/>
  <c r="AH1281" i="7"/>
  <c r="AX1281" i="7"/>
  <c r="AW1281" i="7"/>
  <c r="AG1281" i="7"/>
  <c r="AG608" i="7"/>
  <c r="AH608" i="7"/>
  <c r="AF608" i="7"/>
  <c r="AG63" i="7"/>
  <c r="AH63" i="7"/>
  <c r="AF63" i="7"/>
  <c r="AG1401" i="7"/>
  <c r="AF1401" i="7"/>
  <c r="AH1401" i="7"/>
  <c r="AH79" i="7"/>
  <c r="AF79" i="7"/>
  <c r="AG79" i="7"/>
  <c r="AH1335" i="7"/>
  <c r="AF1335" i="7"/>
  <c r="AG1335" i="7"/>
  <c r="AF1467" i="7"/>
  <c r="AH1467" i="7"/>
  <c r="AG1467" i="7"/>
  <c r="AX115" i="7"/>
  <c r="AG115" i="7"/>
  <c r="AW115" i="7"/>
  <c r="AF115" i="7"/>
  <c r="AH115" i="7"/>
  <c r="AG1251" i="7"/>
  <c r="AH1251" i="7"/>
  <c r="AF1251" i="7"/>
  <c r="AI1251" i="7"/>
  <c r="AJ1251" i="7"/>
  <c r="AG482" i="7"/>
  <c r="AF482" i="7"/>
  <c r="AH482" i="7"/>
  <c r="AI482" i="7"/>
  <c r="AF1239" i="7"/>
  <c r="AH1239" i="7"/>
  <c r="AG1239" i="7"/>
  <c r="AI1239" i="7"/>
  <c r="AJ1239" i="7"/>
  <c r="AF2111" i="7"/>
  <c r="AX2111" i="7"/>
  <c r="AW2111" i="7"/>
  <c r="AG2111" i="7"/>
  <c r="AH2111" i="7"/>
  <c r="AH1533" i="7"/>
  <c r="AG1533" i="7"/>
  <c r="AF1533" i="7"/>
  <c r="AF91" i="7"/>
  <c r="AG91" i="7"/>
  <c r="AH91" i="7"/>
  <c r="AG90" i="7"/>
  <c r="AH90" i="7"/>
  <c r="AF90" i="7"/>
  <c r="AH84" i="7"/>
  <c r="AG84" i="7"/>
  <c r="AF84" i="7"/>
  <c r="AG1756" i="7"/>
  <c r="AH1756" i="7"/>
  <c r="AF1756" i="7"/>
  <c r="AF1565" i="7"/>
  <c r="AH1565" i="7"/>
  <c r="AG1565" i="7"/>
  <c r="AF1429" i="7"/>
  <c r="AW1429" i="7"/>
  <c r="AH1429" i="7"/>
  <c r="AG1429" i="7"/>
  <c r="AX1429" i="7"/>
  <c r="AH454" i="7"/>
  <c r="AF454" i="7"/>
  <c r="AG454" i="7"/>
  <c r="AI454" i="7"/>
  <c r="AF1260" i="7"/>
  <c r="AG1260" i="7"/>
  <c r="AH1260" i="7"/>
  <c r="AI1260" i="7"/>
  <c r="AF1330" i="7"/>
  <c r="AH1330" i="7"/>
  <c r="AG1330" i="7"/>
  <c r="AX1430" i="7"/>
  <c r="AH1430" i="7"/>
  <c r="AW1430" i="7"/>
  <c r="AG1430" i="7"/>
  <c r="AF1430" i="7"/>
  <c r="AG1684" i="7"/>
  <c r="AH1684" i="7"/>
  <c r="AF1684" i="7"/>
  <c r="AF1580" i="7"/>
  <c r="AX1580" i="7"/>
  <c r="AH1580" i="7"/>
  <c r="AW1580" i="7"/>
  <c r="AG1580" i="7"/>
  <c r="AG663" i="7"/>
  <c r="AW663" i="7"/>
  <c r="AX663" i="7"/>
  <c r="AH663" i="7"/>
  <c r="AF663" i="7"/>
  <c r="AG634" i="7"/>
  <c r="AF634" i="7"/>
  <c r="AH634" i="7"/>
  <c r="AG1252" i="7"/>
  <c r="AH1252" i="7"/>
  <c r="AF1252" i="7"/>
  <c r="AJ1252" i="7"/>
  <c r="AI1252" i="7"/>
  <c r="AH1435" i="7"/>
  <c r="AG1435" i="7"/>
  <c r="AX1435" i="7"/>
  <c r="AW1435" i="7"/>
  <c r="AF1435" i="7"/>
  <c r="AG2633" i="7"/>
  <c r="AF2633" i="7"/>
  <c r="AX2633" i="7"/>
  <c r="AW2633" i="7"/>
  <c r="AH2633" i="7"/>
  <c r="AX2116" i="7"/>
  <c r="AW2116" i="7"/>
  <c r="AH2116" i="7"/>
  <c r="AG2116" i="7"/>
  <c r="AF2116" i="7"/>
  <c r="AX2103" i="7"/>
  <c r="AF2103" i="7"/>
  <c r="AH2103" i="7"/>
  <c r="AW2103" i="7"/>
  <c r="AG2103" i="7"/>
  <c r="AF93" i="7"/>
  <c r="AG93" i="7"/>
  <c r="AH93" i="7"/>
  <c r="AF66" i="7"/>
  <c r="AG66" i="7"/>
  <c r="AH66" i="7"/>
  <c r="AF500" i="7"/>
  <c r="AH500" i="7"/>
  <c r="AI500" i="7"/>
  <c r="AW500" i="7"/>
  <c r="AX500" i="7"/>
  <c r="AG500" i="7"/>
  <c r="AH504" i="7"/>
  <c r="AI504" i="7"/>
  <c r="AF504" i="7"/>
  <c r="AW504" i="7"/>
  <c r="AX504" i="7"/>
  <c r="AG504" i="7"/>
  <c r="AG1407" i="7"/>
  <c r="AH1407" i="7"/>
  <c r="AF1407" i="7"/>
  <c r="AG1642" i="7"/>
  <c r="AH1642" i="7"/>
  <c r="AF1642" i="7"/>
  <c r="AH1486" i="7"/>
  <c r="AG1486" i="7"/>
  <c r="AF1486" i="7"/>
  <c r="AG123" i="7"/>
  <c r="AW123" i="7"/>
  <c r="AF123" i="7"/>
  <c r="AH123" i="7"/>
  <c r="AX123" i="7"/>
  <c r="AF1859" i="7"/>
  <c r="AG1859" i="7"/>
  <c r="AH1859" i="7"/>
  <c r="AF1390" i="7"/>
  <c r="AH1390" i="7"/>
  <c r="AG1390" i="7"/>
  <c r="AG1404" i="7"/>
  <c r="AF1404" i="7"/>
  <c r="AH1404" i="7"/>
  <c r="AH2604" i="7"/>
  <c r="AF2604" i="7"/>
  <c r="AG2604" i="7"/>
  <c r="BN1821" i="7"/>
  <c r="BO1821" i="7"/>
  <c r="X1519" i="7"/>
  <c r="AX206" i="7"/>
  <c r="AW206" i="7"/>
  <c r="AC201" i="7"/>
  <c r="AI201" i="7" s="1"/>
  <c r="V145" i="7"/>
  <c r="V143" i="7"/>
  <c r="AC202" i="7"/>
  <c r="AC189" i="7"/>
  <c r="AI189" i="7" s="1"/>
  <c r="AC175" i="7"/>
  <c r="AC162" i="7"/>
  <c r="V149" i="7"/>
  <c r="X149" i="7" s="1"/>
  <c r="V201" i="7"/>
  <c r="V144" i="7"/>
  <c r="AF734" i="7"/>
  <c r="AW734" i="7"/>
  <c r="AG734" i="7"/>
  <c r="AH734" i="7"/>
  <c r="AX734" i="7"/>
  <c r="AX735" i="7"/>
  <c r="AG735" i="7"/>
  <c r="AF735" i="7"/>
  <c r="AH735" i="7"/>
  <c r="AW735" i="7"/>
  <c r="AG723" i="7"/>
  <c r="AH723" i="7"/>
  <c r="AF723" i="7"/>
  <c r="AX723" i="7"/>
  <c r="AW723" i="7"/>
  <c r="AG681" i="7"/>
  <c r="AH681" i="7"/>
  <c r="AF681" i="7"/>
  <c r="AY1271" i="7"/>
  <c r="BA1271" i="7" s="1"/>
  <c r="AH730" i="7"/>
  <c r="AW730" i="7"/>
  <c r="AG730" i="7"/>
  <c r="AF730" i="7"/>
  <c r="AX730" i="7"/>
  <c r="AG682" i="7"/>
  <c r="AF682" i="7"/>
  <c r="AH682" i="7"/>
  <c r="AF727" i="7"/>
  <c r="AG727" i="7"/>
  <c r="AH727" i="7"/>
  <c r="AX727" i="7"/>
  <c r="AW727" i="7"/>
  <c r="AH710" i="7"/>
  <c r="AG710" i="7"/>
  <c r="AF710" i="7"/>
  <c r="AF690" i="7"/>
  <c r="AG690" i="7"/>
  <c r="AH690" i="7"/>
  <c r="AH696" i="7"/>
  <c r="AF696" i="7"/>
  <c r="AG696" i="7"/>
  <c r="AH695" i="7"/>
  <c r="AF695" i="7"/>
  <c r="AG695" i="7"/>
  <c r="AG714" i="7"/>
  <c r="AH714" i="7"/>
  <c r="AF714" i="7"/>
  <c r="AH711" i="7"/>
  <c r="AF711" i="7"/>
  <c r="AG711" i="7"/>
  <c r="AH705" i="7"/>
  <c r="AF705" i="7"/>
  <c r="AG705" i="7"/>
  <c r="AH694" i="7"/>
  <c r="AG694" i="7"/>
  <c r="AF694" i="7"/>
  <c r="AG703" i="7"/>
  <c r="AF703" i="7"/>
  <c r="AH703" i="7"/>
  <c r="AH706" i="7"/>
  <c r="AF706" i="7"/>
  <c r="AG706" i="7"/>
  <c r="AF708" i="7"/>
  <c r="AG708" i="7"/>
  <c r="AH708" i="7"/>
  <c r="AG677" i="7"/>
  <c r="AF677" i="7"/>
  <c r="AH677" i="7"/>
  <c r="AG679" i="7"/>
  <c r="AF679" i="7"/>
  <c r="AH679" i="7"/>
  <c r="AH737" i="7"/>
  <c r="AX737" i="7"/>
  <c r="AF737" i="7"/>
  <c r="AW737" i="7"/>
  <c r="AG737" i="7"/>
  <c r="AH715" i="7"/>
  <c r="AF715" i="7"/>
  <c r="AG715" i="7"/>
  <c r="AF702" i="7"/>
  <c r="AH702" i="7"/>
  <c r="AG702" i="7"/>
  <c r="AF698" i="7"/>
  <c r="AG698" i="7"/>
  <c r="AH698" i="7"/>
  <c r="AF693" i="7"/>
  <c r="AH693" i="7"/>
  <c r="AG693" i="7"/>
  <c r="AH725" i="7"/>
  <c r="AW725" i="7"/>
  <c r="AF725" i="7"/>
  <c r="AX725" i="7"/>
  <c r="AG725" i="7"/>
  <c r="AF699" i="7"/>
  <c r="AH699" i="7"/>
  <c r="AG699" i="7"/>
  <c r="BQ2632" i="7"/>
  <c r="BS2634" i="7" s="1"/>
  <c r="BP2632" i="7"/>
  <c r="BR2644" i="7" s="1"/>
  <c r="AG712" i="7"/>
  <c r="AH712" i="7"/>
  <c r="AF712" i="7"/>
  <c r="AX726" i="7"/>
  <c r="AG726" i="7"/>
  <c r="AH726" i="7"/>
  <c r="AF726" i="7"/>
  <c r="AW726" i="7"/>
  <c r="AG724" i="7"/>
  <c r="AF724" i="7"/>
  <c r="AW724" i="7"/>
  <c r="AH724" i="7"/>
  <c r="AX724" i="7"/>
  <c r="AG701" i="7"/>
  <c r="AF701" i="7"/>
  <c r="AH701" i="7"/>
  <c r="AX732" i="7"/>
  <c r="AH732" i="7"/>
  <c r="AW732" i="7"/>
  <c r="AF732" i="7"/>
  <c r="AG732" i="7"/>
  <c r="AH689" i="7"/>
  <c r="AG689" i="7"/>
  <c r="AF689" i="7"/>
  <c r="AF707" i="7"/>
  <c r="AH707" i="7"/>
  <c r="AG707" i="7"/>
  <c r="AF700" i="7"/>
  <c r="AG700" i="7"/>
  <c r="AH700" i="7"/>
  <c r="Y2644" i="7"/>
  <c r="Y67" i="7"/>
  <c r="Y92" i="7"/>
  <c r="BN748" i="7"/>
  <c r="BO748" i="7"/>
  <c r="AX736" i="7"/>
  <c r="AW736" i="7"/>
  <c r="AH736" i="7"/>
  <c r="AF736" i="7"/>
  <c r="AG736" i="7"/>
  <c r="AG713" i="7"/>
  <c r="AH713" i="7"/>
  <c r="AF713" i="7"/>
  <c r="AW731" i="7"/>
  <c r="AH731" i="7"/>
  <c r="AG731" i="7"/>
  <c r="AF731" i="7"/>
  <c r="AX731" i="7"/>
  <c r="AH684" i="7"/>
  <c r="AF684" i="7"/>
  <c r="AG684" i="7"/>
  <c r="AG688" i="7"/>
  <c r="AH688" i="7"/>
  <c r="AF688" i="7"/>
  <c r="AG680" i="7"/>
  <c r="AF680" i="7"/>
  <c r="AH680" i="7"/>
  <c r="AF709" i="7"/>
  <c r="AG709" i="7"/>
  <c r="AH709" i="7"/>
  <c r="AX729" i="7"/>
  <c r="AW729" i="7"/>
  <c r="AG729" i="7"/>
  <c r="AH729" i="7"/>
  <c r="AF729" i="7"/>
  <c r="AH697" i="7"/>
  <c r="AG697" i="7"/>
  <c r="AF697" i="7"/>
  <c r="AH704" i="7"/>
  <c r="AG704" i="7"/>
  <c r="AF704" i="7"/>
  <c r="AG691" i="7"/>
  <c r="AH691" i="7"/>
  <c r="AF691" i="7"/>
  <c r="AG728" i="7"/>
  <c r="AF728" i="7"/>
  <c r="AX728" i="7"/>
  <c r="AW728" i="7"/>
  <c r="AH728" i="7"/>
  <c r="AH716" i="7"/>
  <c r="AF716" i="7"/>
  <c r="AG716" i="7"/>
  <c r="AH692" i="7"/>
  <c r="AG692" i="7"/>
  <c r="AF692" i="7"/>
  <c r="AF686" i="7"/>
  <c r="AH686" i="7"/>
  <c r="AG686" i="7"/>
  <c r="AH687" i="7"/>
  <c r="AF687" i="7"/>
  <c r="AG687" i="7"/>
  <c r="AG717" i="7"/>
  <c r="AH717" i="7"/>
  <c r="AF717" i="7"/>
  <c r="AF722" i="7"/>
  <c r="AG722" i="7"/>
  <c r="AH722" i="7"/>
  <c r="AX738" i="7"/>
  <c r="AF738" i="7"/>
  <c r="AG738" i="7"/>
  <c r="AW738" i="7"/>
  <c r="AH738" i="7"/>
  <c r="AF685" i="7"/>
  <c r="AH685" i="7"/>
  <c r="AG685" i="7"/>
  <c r="AH678" i="7"/>
  <c r="AG678" i="7"/>
  <c r="AF678" i="7"/>
  <c r="AW733" i="7"/>
  <c r="AF733" i="7"/>
  <c r="AX733" i="7"/>
  <c r="AH733" i="7"/>
  <c r="AG733" i="7"/>
  <c r="AH683" i="7"/>
  <c r="AG683" i="7"/>
  <c r="AF683" i="7"/>
  <c r="AF880" i="7"/>
  <c r="AH880" i="7"/>
  <c r="AW880" i="7"/>
  <c r="AG880" i="7"/>
  <c r="AX880" i="7"/>
  <c r="Y1728" i="7"/>
  <c r="Y1688" i="7"/>
  <c r="Y1736" i="7"/>
  <c r="Y1695" i="7"/>
  <c r="AW878" i="7"/>
  <c r="AG878" i="7"/>
  <c r="AF878" i="7"/>
  <c r="AH878" i="7"/>
  <c r="AX878" i="7"/>
  <c r="AH884" i="7"/>
  <c r="AW884" i="7"/>
  <c r="AF884" i="7"/>
  <c r="AX884" i="7"/>
  <c r="AG884" i="7"/>
  <c r="AF835" i="7"/>
  <c r="AG835" i="7"/>
  <c r="AH835" i="7"/>
  <c r="Y2254" i="7"/>
  <c r="Y2463" i="7"/>
  <c r="BO897" i="7"/>
  <c r="BN897" i="7"/>
  <c r="BN283" i="7"/>
  <c r="BO283" i="7"/>
  <c r="AF249" i="7"/>
  <c r="AG249" i="7"/>
  <c r="AH249" i="7"/>
  <c r="AF224" i="7"/>
  <c r="AH224" i="7"/>
  <c r="AG224" i="7"/>
  <c r="AH849" i="7"/>
  <c r="AF849" i="7"/>
  <c r="AG849" i="7"/>
  <c r="Y302" i="7"/>
  <c r="AI187" i="7"/>
  <c r="AJ2528" i="7"/>
  <c r="AH239" i="7"/>
  <c r="AF239" i="7"/>
  <c r="AG239" i="7"/>
  <c r="AG891" i="7"/>
  <c r="AX891" i="7"/>
  <c r="AW891" i="7"/>
  <c r="AF891" i="7"/>
  <c r="AH891" i="7"/>
  <c r="Y2255" i="7"/>
  <c r="Y2448" i="7"/>
  <c r="Z2447" i="7" s="1"/>
  <c r="AI175" i="7"/>
  <c r="AI145" i="7"/>
  <c r="AI139" i="7"/>
  <c r="AI191" i="7"/>
  <c r="X202" i="7"/>
  <c r="AI148" i="7"/>
  <c r="X424" i="7"/>
  <c r="X389" i="7"/>
  <c r="X423" i="7"/>
  <c r="AI419" i="7"/>
  <c r="AI386" i="7"/>
  <c r="X390" i="7"/>
  <c r="Y1501" i="7"/>
  <c r="BO878" i="7"/>
  <c r="BN878" i="7"/>
  <c r="AA455" i="7"/>
  <c r="Y234" i="7"/>
  <c r="X174" i="7"/>
  <c r="Y146" i="7"/>
  <c r="AI426" i="7"/>
  <c r="AI373" i="7"/>
  <c r="AI391" i="7"/>
  <c r="AI399" i="7"/>
  <c r="AI378" i="7"/>
  <c r="AI402" i="7"/>
  <c r="X421" i="7"/>
  <c r="X391" i="7"/>
  <c r="X432" i="7"/>
  <c r="AI432" i="7"/>
  <c r="Y1657" i="7"/>
  <c r="AJ1653" i="7"/>
  <c r="AW265" i="7"/>
  <c r="AF265" i="7"/>
  <c r="AG265" i="7"/>
  <c r="AX265" i="7"/>
  <c r="AH265" i="7"/>
  <c r="AF245" i="7"/>
  <c r="AH245" i="7"/>
  <c r="AG245" i="7"/>
  <c r="AF844" i="7"/>
  <c r="AH844" i="7"/>
  <c r="AG844" i="7"/>
  <c r="Y2257" i="7"/>
  <c r="BQ2644" i="7"/>
  <c r="AJ2388" i="7"/>
  <c r="Y172" i="7"/>
  <c r="AI354" i="7"/>
  <c r="X332" i="7"/>
  <c r="AF237" i="7"/>
  <c r="AG237" i="7"/>
  <c r="AH237" i="7"/>
  <c r="AH220" i="7"/>
  <c r="AF220" i="7"/>
  <c r="AG220" i="7"/>
  <c r="AF238" i="7"/>
  <c r="AG238" i="7"/>
  <c r="AH238" i="7"/>
  <c r="BN888" i="7"/>
  <c r="BO888" i="7"/>
  <c r="AF885" i="7"/>
  <c r="AG885" i="7"/>
  <c r="AH885" i="7"/>
  <c r="AX885" i="7"/>
  <c r="AW885" i="7"/>
  <c r="Y2469" i="7"/>
  <c r="AJ2418" i="7"/>
  <c r="AJ2562" i="7"/>
  <c r="AJ2532" i="7"/>
  <c r="AJ2531" i="7"/>
  <c r="AJ2527" i="7"/>
  <c r="X922" i="7"/>
  <c r="X942" i="7"/>
  <c r="AH230" i="7"/>
  <c r="AF230" i="7"/>
  <c r="AG230" i="7"/>
  <c r="AH250" i="7"/>
  <c r="AG250" i="7"/>
  <c r="AF250" i="7"/>
  <c r="BN902" i="7"/>
  <c r="BO902" i="7"/>
  <c r="AH830" i="7"/>
  <c r="AF830" i="7"/>
  <c r="AG830" i="7"/>
  <c r="Y2542" i="7"/>
  <c r="Y2524" i="7"/>
  <c r="Y2527" i="7"/>
  <c r="Y2515" i="7"/>
  <c r="Y2539" i="7"/>
  <c r="Y2529" i="7"/>
  <c r="Y2537" i="7"/>
  <c r="Y2538" i="7"/>
  <c r="Y2526" i="7"/>
  <c r="Y2512" i="7"/>
  <c r="Y2522" i="7"/>
  <c r="Y2544" i="7"/>
  <c r="Y2534" i="7"/>
  <c r="Y2523" i="7"/>
  <c r="Y2546" i="7"/>
  <c r="Y2548" i="7" s="1"/>
  <c r="Y2518" i="7"/>
  <c r="Y2525" i="7"/>
  <c r="Y2535" i="7"/>
  <c r="Y2540" i="7"/>
  <c r="Y2543" i="7"/>
  <c r="Y2530" i="7"/>
  <c r="AA1626" i="7"/>
  <c r="AZ1355" i="7"/>
  <c r="AY1355" i="7"/>
  <c r="Y2575" i="7"/>
  <c r="Y2560" i="7"/>
  <c r="Y2573" i="7"/>
  <c r="Y2562" i="7"/>
  <c r="Y2558" i="7"/>
  <c r="Y2557" i="7"/>
  <c r="Y2567" i="7"/>
  <c r="Y2571" i="7"/>
  <c r="Y2576" i="7"/>
  <c r="Y2582" i="7" s="1"/>
  <c r="BP2556" i="7"/>
  <c r="Y2564" i="7"/>
  <c r="Y2570" i="7"/>
  <c r="BQ2556" i="7"/>
  <c r="Y2574" i="7"/>
  <c r="Y2569" i="7"/>
  <c r="Y2559" i="7"/>
  <c r="Y2568" i="7"/>
  <c r="Y2566" i="7"/>
  <c r="Y2572" i="7"/>
  <c r="Y2565" i="7"/>
  <c r="BP1824" i="7"/>
  <c r="BQ1824" i="7"/>
  <c r="Y426" i="7"/>
  <c r="AI367" i="7"/>
  <c r="Y430" i="7"/>
  <c r="AI422" i="7"/>
  <c r="AI140" i="7"/>
  <c r="X395" i="7"/>
  <c r="X1132" i="7"/>
  <c r="X948" i="7"/>
  <c r="X930" i="7"/>
  <c r="X937" i="7"/>
  <c r="X933" i="7"/>
  <c r="Y241" i="7"/>
  <c r="Y1664" i="7"/>
  <c r="Y1352" i="7"/>
  <c r="BQ1731" i="7"/>
  <c r="X1619" i="7"/>
  <c r="AJ2536" i="7"/>
  <c r="AJ2525" i="7"/>
  <c r="AJ2544" i="7"/>
  <c r="AJ2535" i="7"/>
  <c r="AJ2539" i="7"/>
  <c r="AI1320" i="7"/>
  <c r="AI1513" i="7"/>
  <c r="AI2517" i="7"/>
  <c r="AJ1359" i="7"/>
  <c r="X1476" i="7"/>
  <c r="Y1354" i="7"/>
  <c r="Y431" i="7"/>
  <c r="AI425" i="7"/>
  <c r="AI394" i="7"/>
  <c r="X171" i="7"/>
  <c r="AI387" i="7"/>
  <c r="X398" i="7"/>
  <c r="X1736" i="7"/>
  <c r="Y1411" i="7"/>
  <c r="AI208" i="7"/>
  <c r="X431" i="7"/>
  <c r="X426" i="7"/>
  <c r="X67" i="7"/>
  <c r="AI117" i="7"/>
  <c r="AJ2499" i="7"/>
  <c r="AI383" i="7"/>
  <c r="X430" i="7"/>
  <c r="Y166" i="7"/>
  <c r="Y428" i="7"/>
  <c r="AI423" i="7"/>
  <c r="X151" i="7"/>
  <c r="Y152" i="7"/>
  <c r="X120" i="7"/>
  <c r="X393" i="7"/>
  <c r="BP670" i="7"/>
  <c r="AH1216" i="7"/>
  <c r="AJ900" i="7"/>
  <c r="Y1642" i="7"/>
  <c r="X396" i="7"/>
  <c r="Y1463" i="7"/>
  <c r="Y850" i="7"/>
  <c r="Y842" i="7"/>
  <c r="BQ1370" i="7"/>
  <c r="Y902" i="7"/>
  <c r="AJ1856" i="7"/>
  <c r="Y741" i="7"/>
  <c r="AJ1861" i="7"/>
  <c r="X352" i="7"/>
  <c r="AG1214" i="7"/>
  <c r="Y2444" i="7"/>
  <c r="Y1406" i="7"/>
  <c r="Y1380" i="7"/>
  <c r="X157" i="7"/>
  <c r="AJ686" i="7"/>
  <c r="X954" i="7"/>
  <c r="Y961" i="7" s="1"/>
  <c r="X920" i="7"/>
  <c r="X419" i="7"/>
  <c r="BP419" i="7" s="1"/>
  <c r="AI382" i="7"/>
  <c r="AI404" i="7"/>
  <c r="Y1361" i="7"/>
  <c r="AJ2411" i="7"/>
  <c r="AJ2410" i="7"/>
  <c r="AJ2538" i="7"/>
  <c r="AJ2537" i="7"/>
  <c r="AI2531" i="7"/>
  <c r="AJ2524" i="7"/>
  <c r="AJ2570" i="7"/>
  <c r="X1479" i="7"/>
  <c r="X1552" i="7"/>
  <c r="AI2385" i="7"/>
  <c r="Y1360" i="7"/>
  <c r="AI192" i="7"/>
  <c r="AI368" i="7"/>
  <c r="X397" i="7"/>
  <c r="AF1216" i="7"/>
  <c r="AI396" i="7"/>
  <c r="AI372" i="7"/>
  <c r="X178" i="7"/>
  <c r="X111" i="7"/>
  <c r="AJ1830" i="7"/>
  <c r="AI392" i="7"/>
  <c r="AI377" i="7"/>
  <c r="AI370" i="7"/>
  <c r="AI431" i="7"/>
  <c r="X166" i="7"/>
  <c r="Y2269" i="7"/>
  <c r="X428" i="7"/>
  <c r="AI403" i="7"/>
  <c r="AJ650" i="7"/>
  <c r="Y151" i="7"/>
  <c r="X152" i="7"/>
  <c r="AJ110" i="7"/>
  <c r="Y1531" i="7"/>
  <c r="AJ1365" i="7"/>
  <c r="AJ1368" i="7" s="1"/>
  <c r="X1625" i="7"/>
  <c r="AW1216" i="7"/>
  <c r="X400" i="7"/>
  <c r="X1545" i="7"/>
  <c r="X399" i="7"/>
  <c r="Y1365" i="7"/>
  <c r="Y863" i="7"/>
  <c r="Y843" i="7"/>
  <c r="Y2151" i="7"/>
  <c r="X401" i="7"/>
  <c r="X1556" i="7"/>
  <c r="AJ1843" i="7"/>
  <c r="AI1132" i="7"/>
  <c r="Y324" i="7"/>
  <c r="Y2561" i="7"/>
  <c r="AH1214" i="7"/>
  <c r="Y1405" i="7"/>
  <c r="AJ1590" i="7"/>
  <c r="X150" i="7"/>
  <c r="X177" i="7"/>
  <c r="X941" i="7"/>
  <c r="X943" i="7"/>
  <c r="AF1052" i="7"/>
  <c r="AI397" i="7"/>
  <c r="X394" i="7"/>
  <c r="Y1350" i="7"/>
  <c r="AJ2417" i="7"/>
  <c r="AJ2412" i="7"/>
  <c r="AJ2523" i="7"/>
  <c r="AJ2530" i="7"/>
  <c r="AI2528" i="7"/>
  <c r="X1624" i="7"/>
  <c r="AJ1358" i="7"/>
  <c r="AJ1354" i="7"/>
  <c r="X1610" i="7"/>
  <c r="Y1363" i="7"/>
  <c r="AI408" i="7"/>
  <c r="AI418" i="7"/>
  <c r="Y1529" i="7"/>
  <c r="Y2394" i="7"/>
  <c r="Y2398" i="7" s="1"/>
  <c r="AI376" i="7"/>
  <c r="AI401" i="7"/>
  <c r="AI199" i="7"/>
  <c r="AI141" i="7"/>
  <c r="AI429" i="7"/>
  <c r="Y2259" i="7"/>
  <c r="AI415" i="7"/>
  <c r="AI390" i="7"/>
  <c r="AA446" i="7"/>
  <c r="Y857" i="7"/>
  <c r="Y1643" i="7"/>
  <c r="AJ1853" i="7"/>
  <c r="Y632" i="7"/>
  <c r="AI349" i="7"/>
  <c r="Y1376" i="7"/>
  <c r="Y1387" i="7"/>
  <c r="Y1638" i="7"/>
  <c r="X241" i="7"/>
  <c r="X155" i="7"/>
  <c r="AJ1507" i="7"/>
  <c r="AJ1498" i="7"/>
  <c r="Y238" i="7"/>
  <c r="X949" i="7"/>
  <c r="X963" i="7"/>
  <c r="AH1052" i="7"/>
  <c r="X438" i="7"/>
  <c r="AI407" i="7"/>
  <c r="AI389" i="7"/>
  <c r="AJ2420" i="7"/>
  <c r="AI2419" i="7"/>
  <c r="AJ2541" i="7"/>
  <c r="AI2532" i="7"/>
  <c r="AJ2384" i="7"/>
  <c r="AJ1353" i="7"/>
  <c r="X1510" i="7"/>
  <c r="BQ1510" i="7" s="1"/>
  <c r="Y99" i="7"/>
  <c r="AI398" i="7"/>
  <c r="Y424" i="7"/>
  <c r="AI149" i="7"/>
  <c r="Y168" i="7"/>
  <c r="AI371" i="7"/>
  <c r="AI388" i="7"/>
  <c r="X145" i="7"/>
  <c r="X422" i="7"/>
  <c r="AI366" i="7"/>
  <c r="AI379" i="7"/>
  <c r="Y163" i="7"/>
  <c r="Y160" i="7"/>
  <c r="AI375" i="7"/>
  <c r="AI177" i="7"/>
  <c r="Y165" i="7"/>
  <c r="Y1641" i="7"/>
  <c r="Y1469" i="7"/>
  <c r="Y865" i="7"/>
  <c r="BP902" i="7"/>
  <c r="AJ1858" i="7"/>
  <c r="AA454" i="7"/>
  <c r="BP516" i="7"/>
  <c r="Y2531" i="7"/>
  <c r="AI324" i="7"/>
  <c r="Y1385" i="7"/>
  <c r="Y1379" i="7"/>
  <c r="X164" i="7"/>
  <c r="Y1439" i="7"/>
  <c r="X147" i="7"/>
  <c r="AJ1505" i="7"/>
  <c r="Y219" i="7"/>
  <c r="X936" i="7"/>
  <c r="X947" i="7"/>
  <c r="X931" i="7"/>
  <c r="X929" i="7"/>
  <c r="AX1052" i="7"/>
  <c r="X429" i="7"/>
  <c r="X425" i="7"/>
  <c r="BQ425" i="7" s="1"/>
  <c r="AI381" i="7"/>
  <c r="Y1347" i="7"/>
  <c r="AJ2408" i="7"/>
  <c r="AJ2415" i="7"/>
  <c r="AJ2526" i="7"/>
  <c r="AJ2529" i="7"/>
  <c r="AI2527" i="7"/>
  <c r="BO1215" i="7"/>
  <c r="AJ1362" i="7"/>
  <c r="BO1048" i="7"/>
  <c r="AJ2521" i="7"/>
  <c r="AJ1361" i="7"/>
  <c r="AJ1352" i="7"/>
  <c r="AJ1355" i="7"/>
  <c r="Y1349" i="7"/>
  <c r="AY1272" i="7"/>
  <c r="AZ1272" i="7"/>
  <c r="BB1272" i="7" s="1"/>
  <c r="AW821" i="7"/>
  <c r="AX821" i="7"/>
  <c r="Y421" i="7"/>
  <c r="AI427" i="7"/>
  <c r="AY427" i="7" s="1"/>
  <c r="AJ665" i="7"/>
  <c r="AI156" i="7"/>
  <c r="AI164" i="7"/>
  <c r="AI416" i="7"/>
  <c r="Y145" i="7"/>
  <c r="X144" i="7"/>
  <c r="AI405" i="7"/>
  <c r="X163" i="7"/>
  <c r="X160" i="7"/>
  <c r="Y2268" i="7"/>
  <c r="Y432" i="7"/>
  <c r="Y438" i="7" s="1"/>
  <c r="AI428" i="7"/>
  <c r="AI197" i="7"/>
  <c r="AI178" i="7"/>
  <c r="AJ899" i="7"/>
  <c r="Y1560" i="7"/>
  <c r="AA1562" i="7" s="1"/>
  <c r="X1688" i="7"/>
  <c r="X1695" i="7"/>
  <c r="X1608" i="7"/>
  <c r="Y852" i="7"/>
  <c r="AJ1851" i="7"/>
  <c r="Y1640" i="7"/>
  <c r="AJ1852" i="7"/>
  <c r="X1129" i="7"/>
  <c r="AI1078" i="7"/>
  <c r="Y309" i="7"/>
  <c r="AI336" i="7"/>
  <c r="AJ354" i="7" s="1"/>
  <c r="BQ2575" i="7"/>
  <c r="Y218" i="7"/>
  <c r="Y2513" i="7"/>
  <c r="Y427" i="7"/>
  <c r="Y1356" i="7"/>
  <c r="AJ2406" i="7"/>
  <c r="AJ2534" i="7"/>
  <c r="AJ2533" i="7"/>
  <c r="Y1499" i="7"/>
  <c r="Y1357" i="7"/>
  <c r="AI385" i="7"/>
  <c r="AI380" i="7"/>
  <c r="AI395" i="7"/>
  <c r="AI152" i="7"/>
  <c r="Y144" i="7"/>
  <c r="AJ654" i="7"/>
  <c r="AI146" i="7"/>
  <c r="AI174" i="7"/>
  <c r="Y2468" i="7"/>
  <c r="X1102" i="7"/>
  <c r="X321" i="7"/>
  <c r="X214" i="7"/>
  <c r="AI975" i="7"/>
  <c r="X934" i="7"/>
  <c r="X935" i="7"/>
  <c r="X932" i="7"/>
  <c r="Y230" i="7"/>
  <c r="Y228" i="7"/>
  <c r="AI430" i="7"/>
  <c r="AY430" i="7" s="1"/>
  <c r="AJ2416" i="7"/>
  <c r="BQ1500" i="7"/>
  <c r="BP1500" i="7"/>
  <c r="BQ1651" i="7"/>
  <c r="BP1651" i="7"/>
  <c r="AJ1609" i="7"/>
  <c r="AZ1349" i="7"/>
  <c r="AY1349" i="7"/>
  <c r="AY1498" i="7"/>
  <c r="AZ1498" i="7"/>
  <c r="AJ1469" i="7"/>
  <c r="AJ1473" i="7"/>
  <c r="AJ1475" i="7"/>
  <c r="AJ1470" i="7"/>
  <c r="AJ1484" i="7"/>
  <c r="AJ1467" i="7"/>
  <c r="AJ1486" i="7"/>
  <c r="AJ1474" i="7"/>
  <c r="AJ1483" i="7"/>
  <c r="AJ1480" i="7"/>
  <c r="AJ1478" i="7"/>
  <c r="AJ1471" i="7"/>
  <c r="AJ1472" i="7"/>
  <c r="AJ1485" i="7"/>
  <c r="AJ1476" i="7"/>
  <c r="AJ1481" i="7"/>
  <c r="AJ1482" i="7"/>
  <c r="AJ1463" i="7"/>
  <c r="AJ1477" i="7"/>
  <c r="AJ1479" i="7"/>
  <c r="AJ1468" i="7"/>
  <c r="AJ1613" i="7"/>
  <c r="AJ1621" i="7"/>
  <c r="AJ1634" i="7"/>
  <c r="AJ1601" i="7"/>
  <c r="AJ1611" i="7"/>
  <c r="AJ1620" i="7"/>
  <c r="AJ1623" i="7"/>
  <c r="AJ1630" i="7"/>
  <c r="AJ1635" i="7"/>
  <c r="AJ1618" i="7"/>
  <c r="AJ1624" i="7"/>
  <c r="AJ1622" i="7"/>
  <c r="AJ1631" i="7"/>
  <c r="AJ1629" i="7"/>
  <c r="AJ1628" i="7"/>
  <c r="AJ1619" i="7"/>
  <c r="AJ1614" i="7"/>
  <c r="AJ1626" i="7"/>
  <c r="AJ1633" i="7"/>
  <c r="AJ1632" i="7"/>
  <c r="AJ1615" i="7"/>
  <c r="AJ1637" i="7"/>
  <c r="AJ1617" i="7"/>
  <c r="AJ1616" i="7"/>
  <c r="AJ1612" i="7"/>
  <c r="AJ1625" i="7"/>
  <c r="AJ1636" i="7"/>
  <c r="AY1500" i="7"/>
  <c r="BA1500" i="7" s="1"/>
  <c r="AZ1500" i="7"/>
  <c r="AY1497" i="7"/>
  <c r="AZ1497" i="7"/>
  <c r="BP1514" i="7"/>
  <c r="BQ1514" i="7"/>
  <c r="AY1651" i="7"/>
  <c r="AZ1651" i="7"/>
  <c r="Y1315" i="7"/>
  <c r="Y1301" i="7"/>
  <c r="Y1300" i="7"/>
  <c r="Y1327" i="7"/>
  <c r="Y1307" i="7"/>
  <c r="Y1336" i="7"/>
  <c r="Y1342" i="7" s="1"/>
  <c r="Y1332" i="7"/>
  <c r="Y1325" i="7"/>
  <c r="Y1311" i="7"/>
  <c r="Y1313" i="7"/>
  <c r="Y1316" i="7"/>
  <c r="Y1331" i="7"/>
  <c r="Y1304" i="7"/>
  <c r="Y1309" i="7"/>
  <c r="Y1334" i="7"/>
  <c r="Y1308" i="7"/>
  <c r="Y1305" i="7"/>
  <c r="Y1302" i="7"/>
  <c r="Y1333" i="7"/>
  <c r="Y1330" i="7"/>
  <c r="Y1329" i="7"/>
  <c r="Y1318" i="7"/>
  <c r="Y1323" i="7"/>
  <c r="Y1321" i="7"/>
  <c r="Y1314" i="7"/>
  <c r="Y1322" i="7"/>
  <c r="Y1320" i="7"/>
  <c r="Y1310" i="7"/>
  <c r="Y1324" i="7"/>
  <c r="Y1319" i="7"/>
  <c r="Y1303" i="7"/>
  <c r="Y1312" i="7"/>
  <c r="Y1328" i="7"/>
  <c r="Y1306" i="7"/>
  <c r="Y1326" i="7"/>
  <c r="Y1335" i="7"/>
  <c r="Y1317" i="7"/>
  <c r="BP1502" i="7"/>
  <c r="BQ1502" i="7"/>
  <c r="AY1502" i="7"/>
  <c r="AZ1502" i="7"/>
  <c r="BB1502" i="7" s="1"/>
  <c r="AJ1453" i="7"/>
  <c r="AJ1627" i="7"/>
  <c r="AJ1450" i="7"/>
  <c r="AJ1465" i="7"/>
  <c r="AY1648" i="7"/>
  <c r="AZ1648" i="7"/>
  <c r="AZ1652" i="7"/>
  <c r="AY1652" i="7"/>
  <c r="AJ1301" i="7"/>
  <c r="AJ1331" i="7"/>
  <c r="AJ1315" i="7"/>
  <c r="AJ1310" i="7"/>
  <c r="AJ1329" i="7"/>
  <c r="AJ1328" i="7"/>
  <c r="AJ1330" i="7"/>
  <c r="AJ1319" i="7"/>
  <c r="AJ1306" i="7"/>
  <c r="AJ1336" i="7"/>
  <c r="AJ1340" i="7" s="1"/>
  <c r="AJ1307" i="7"/>
  <c r="AJ1327" i="7"/>
  <c r="AA1788" i="7"/>
  <c r="Y636" i="7"/>
  <c r="AJ2518" i="7"/>
  <c r="AF935" i="7"/>
  <c r="AH935" i="7"/>
  <c r="AG935" i="7"/>
  <c r="AG947" i="7"/>
  <c r="AH947" i="7"/>
  <c r="AF947" i="7"/>
  <c r="AG946" i="7"/>
  <c r="AH946" i="7"/>
  <c r="AF946" i="7"/>
  <c r="AG921" i="7"/>
  <c r="AH921" i="7"/>
  <c r="AF921" i="7"/>
  <c r="AH956" i="7"/>
  <c r="AF956" i="7"/>
  <c r="AX956" i="7"/>
  <c r="AW956" i="7"/>
  <c r="AG956" i="7"/>
  <c r="AG941" i="7"/>
  <c r="AF941" i="7"/>
  <c r="AH941" i="7"/>
  <c r="AG933" i="7"/>
  <c r="AH933" i="7"/>
  <c r="AF933" i="7"/>
  <c r="AH922" i="7"/>
  <c r="AG922" i="7"/>
  <c r="AF922" i="7"/>
  <c r="BO970" i="7"/>
  <c r="BN970" i="7"/>
  <c r="BP1647" i="7"/>
  <c r="BQ1647" i="7"/>
  <c r="AI1609" i="7"/>
  <c r="BO957" i="7"/>
  <c r="BN957" i="7"/>
  <c r="AI1453" i="7"/>
  <c r="AJ1324" i="7"/>
  <c r="AJ1303" i="7"/>
  <c r="AJ1334" i="7"/>
  <c r="AI1311" i="7"/>
  <c r="AJ1311" i="7"/>
  <c r="X1360" i="7"/>
  <c r="BN966" i="7"/>
  <c r="BO966" i="7"/>
  <c r="AJ1608" i="7"/>
  <c r="AJ1451" i="7"/>
  <c r="AJ1652" i="7"/>
  <c r="AH290" i="7"/>
  <c r="AF290" i="7"/>
  <c r="AG290" i="7"/>
  <c r="AF351" i="7"/>
  <c r="AH351" i="7"/>
  <c r="AW351" i="7"/>
  <c r="AG351" i="7"/>
  <c r="AX351" i="7"/>
  <c r="AH329" i="7"/>
  <c r="AG329" i="7"/>
  <c r="AF329" i="7"/>
  <c r="AF309" i="7"/>
  <c r="AG309" i="7"/>
  <c r="AH309" i="7"/>
  <c r="AI1465" i="7"/>
  <c r="Y2451" i="7"/>
  <c r="AJ1597" i="7"/>
  <c r="Y2626" i="7"/>
  <c r="Y1131" i="7"/>
  <c r="Y245" i="7"/>
  <c r="Y247" i="7"/>
  <c r="Y249" i="7" s="1"/>
  <c r="Y231" i="7"/>
  <c r="Y229" i="7"/>
  <c r="AJ2387" i="7"/>
  <c r="AG907" i="7"/>
  <c r="AF907" i="7"/>
  <c r="AH907" i="7"/>
  <c r="AF930" i="7"/>
  <c r="AH930" i="7"/>
  <c r="AG930" i="7"/>
  <c r="AH949" i="7"/>
  <c r="AG949" i="7"/>
  <c r="AF949" i="7"/>
  <c r="AF944" i="7"/>
  <c r="AH944" i="7"/>
  <c r="AG944" i="7"/>
  <c r="AX955" i="7"/>
  <c r="AW955" i="7"/>
  <c r="AF955" i="7"/>
  <c r="AH955" i="7"/>
  <c r="AG955" i="7"/>
  <c r="AH929" i="7"/>
  <c r="AG929" i="7"/>
  <c r="AF929" i="7"/>
  <c r="BP1496" i="7"/>
  <c r="BQ1496" i="7"/>
  <c r="BN973" i="7"/>
  <c r="BO973" i="7"/>
  <c r="BQ1501" i="7"/>
  <c r="BP1501" i="7"/>
  <c r="AI1649" i="7"/>
  <c r="AJ1649" i="7"/>
  <c r="AG936" i="7"/>
  <c r="AH936" i="7"/>
  <c r="AF936" i="7"/>
  <c r="AJ1321" i="7"/>
  <c r="AJ1313" i="7"/>
  <c r="AJ1322" i="7"/>
  <c r="AJ1318" i="7"/>
  <c r="AJ1332" i="7"/>
  <c r="AI1332" i="7"/>
  <c r="BN956" i="7"/>
  <c r="BO956" i="7"/>
  <c r="BN344" i="7"/>
  <c r="BO344" i="7"/>
  <c r="AX350" i="7"/>
  <c r="AW350" i="7"/>
  <c r="AF350" i="7"/>
  <c r="AH350" i="7"/>
  <c r="AG350" i="7"/>
  <c r="AF291" i="7"/>
  <c r="AG291" i="7"/>
  <c r="AH291" i="7"/>
  <c r="AH349" i="7"/>
  <c r="AX349" i="7"/>
  <c r="AG349" i="7"/>
  <c r="AF349" i="7"/>
  <c r="AW349" i="7"/>
  <c r="AH296" i="7"/>
  <c r="AG296" i="7"/>
  <c r="AF296" i="7"/>
  <c r="AH340" i="7"/>
  <c r="AG340" i="7"/>
  <c r="AF340" i="7"/>
  <c r="AW340" i="7"/>
  <c r="AX340" i="7"/>
  <c r="AJ1607" i="7"/>
  <c r="Y1498" i="7"/>
  <c r="Y224" i="7"/>
  <c r="AJ974" i="7"/>
  <c r="AG912" i="7"/>
  <c r="AF912" i="7"/>
  <c r="AH912" i="7"/>
  <c r="AH909" i="7"/>
  <c r="AF909" i="7"/>
  <c r="AG909" i="7"/>
  <c r="AG954" i="7"/>
  <c r="AF954" i="7"/>
  <c r="AH954" i="7"/>
  <c r="AW963" i="7"/>
  <c r="AG963" i="7"/>
  <c r="AH963" i="7"/>
  <c r="AX963" i="7"/>
  <c r="AF963" i="7"/>
  <c r="AG938" i="7"/>
  <c r="AF938" i="7"/>
  <c r="AH938" i="7"/>
  <c r="AF942" i="7"/>
  <c r="AG942" i="7"/>
  <c r="AH942" i="7"/>
  <c r="AG924" i="7"/>
  <c r="AH924" i="7"/>
  <c r="AF924" i="7"/>
  <c r="AI1464" i="7"/>
  <c r="AJ1464" i="7"/>
  <c r="BP1498" i="7"/>
  <c r="BQ1498" i="7"/>
  <c r="X1659" i="7"/>
  <c r="Y1659" i="7"/>
  <c r="BO965" i="7"/>
  <c r="BN965" i="7"/>
  <c r="AJ1603" i="7"/>
  <c r="AJ1458" i="7"/>
  <c r="AJ1459" i="7"/>
  <c r="AY1350" i="7"/>
  <c r="AZ1350" i="7"/>
  <c r="AJ1305" i="7"/>
  <c r="AJ1325" i="7"/>
  <c r="AJ1333" i="7"/>
  <c r="AJ1350" i="7"/>
  <c r="BN361" i="7"/>
  <c r="BO361" i="7"/>
  <c r="AH308" i="7"/>
  <c r="AF308" i="7"/>
  <c r="AG308" i="7"/>
  <c r="AH353" i="7"/>
  <c r="AW353" i="7"/>
  <c r="AG353" i="7"/>
  <c r="AF353" i="7"/>
  <c r="AX353" i="7"/>
  <c r="AF304" i="7"/>
  <c r="AG304" i="7"/>
  <c r="AH304" i="7"/>
  <c r="AG303" i="7"/>
  <c r="AF303" i="7"/>
  <c r="AH303" i="7"/>
  <c r="AH341" i="7"/>
  <c r="AG341" i="7"/>
  <c r="AW341" i="7"/>
  <c r="AX341" i="7"/>
  <c r="AF341" i="7"/>
  <c r="AG300" i="7"/>
  <c r="AF300" i="7"/>
  <c r="AH300" i="7"/>
  <c r="AH343" i="7"/>
  <c r="AW343" i="7"/>
  <c r="AX343" i="7"/>
  <c r="AG343" i="7"/>
  <c r="AF343" i="7"/>
  <c r="AJ1606" i="7"/>
  <c r="AJ1648" i="7"/>
  <c r="Y2625" i="7"/>
  <c r="BN972" i="7"/>
  <c r="BO972" i="7"/>
  <c r="AG914" i="7"/>
  <c r="AH914" i="7"/>
  <c r="AF914" i="7"/>
  <c r="AH970" i="7"/>
  <c r="AG970" i="7"/>
  <c r="AX970" i="7"/>
  <c r="AF970" i="7"/>
  <c r="AW970" i="7"/>
  <c r="AH964" i="7"/>
  <c r="AG964" i="7"/>
  <c r="AF964" i="7"/>
  <c r="AW964" i="7"/>
  <c r="AX964" i="7"/>
  <c r="AH967" i="7"/>
  <c r="AF967" i="7"/>
  <c r="AG967" i="7"/>
  <c r="AW967" i="7"/>
  <c r="AX967" i="7"/>
  <c r="AH910" i="7"/>
  <c r="AG910" i="7"/>
  <c r="AF910" i="7"/>
  <c r="AF962" i="7"/>
  <c r="AX962" i="7"/>
  <c r="AW962" i="7"/>
  <c r="AH962" i="7"/>
  <c r="AG962" i="7"/>
  <c r="AY1499" i="7"/>
  <c r="BA1499" i="7" s="1"/>
  <c r="AZ1499" i="7"/>
  <c r="BB1499" i="7" s="1"/>
  <c r="AI1461" i="7"/>
  <c r="AJ1461" i="7"/>
  <c r="AI1457" i="7"/>
  <c r="AJ1457" i="7"/>
  <c r="AJ1455" i="7"/>
  <c r="AJ1604" i="7"/>
  <c r="BO969" i="7"/>
  <c r="BN969" i="7"/>
  <c r="AJ1317" i="7"/>
  <c r="AJ1356" i="7"/>
  <c r="AI1653" i="7"/>
  <c r="Y1502" i="7"/>
  <c r="AJ1602" i="7"/>
  <c r="BO971" i="7"/>
  <c r="BN971" i="7"/>
  <c r="AJ1349" i="7"/>
  <c r="AF317" i="7"/>
  <c r="AG317" i="7"/>
  <c r="AH317" i="7"/>
  <c r="AH319" i="7"/>
  <c r="AG319" i="7"/>
  <c r="AF319" i="7"/>
  <c r="AH342" i="7"/>
  <c r="AX342" i="7"/>
  <c r="AW342" i="7"/>
  <c r="AG342" i="7"/>
  <c r="AF342" i="7"/>
  <c r="AH313" i="7"/>
  <c r="AF313" i="7"/>
  <c r="AG313" i="7"/>
  <c r="AF323" i="7"/>
  <c r="AG323" i="7"/>
  <c r="AH323" i="7"/>
  <c r="AF306" i="7"/>
  <c r="AG306" i="7"/>
  <c r="AH306" i="7"/>
  <c r="AF307" i="7"/>
  <c r="AG307" i="7"/>
  <c r="AH307" i="7"/>
  <c r="AF321" i="7"/>
  <c r="AG321" i="7"/>
  <c r="AH321" i="7"/>
  <c r="AW336" i="7"/>
  <c r="AF336" i="7"/>
  <c r="AG336" i="7"/>
  <c r="AX336" i="7"/>
  <c r="AH336" i="7"/>
  <c r="AF328" i="7"/>
  <c r="AH328" i="7"/>
  <c r="AG328" i="7"/>
  <c r="AG972" i="7"/>
  <c r="AX972" i="7"/>
  <c r="AH972" i="7"/>
  <c r="AF972" i="7"/>
  <c r="AW972" i="7"/>
  <c r="AG915" i="7"/>
  <c r="AF915" i="7"/>
  <c r="AH915" i="7"/>
  <c r="AH966" i="7"/>
  <c r="AF966" i="7"/>
  <c r="AX966" i="7"/>
  <c r="AW966" i="7"/>
  <c r="AG966" i="7"/>
  <c r="AH916" i="7"/>
  <c r="AG916" i="7"/>
  <c r="AF916" i="7"/>
  <c r="AG961" i="7"/>
  <c r="AH961" i="7"/>
  <c r="AW961" i="7"/>
  <c r="AX961" i="7"/>
  <c r="AF961" i="7"/>
  <c r="AG923" i="7"/>
  <c r="AH923" i="7"/>
  <c r="AF923" i="7"/>
  <c r="AG940" i="7"/>
  <c r="AF940" i="7"/>
  <c r="AH940" i="7"/>
  <c r="AG926" i="7"/>
  <c r="AH926" i="7"/>
  <c r="AF926" i="7"/>
  <c r="AH917" i="7"/>
  <c r="AF917" i="7"/>
  <c r="AG917" i="7"/>
  <c r="X1499" i="7"/>
  <c r="AH928" i="7"/>
  <c r="AG928" i="7"/>
  <c r="AF928" i="7"/>
  <c r="AZ1346" i="7"/>
  <c r="AY1346" i="7"/>
  <c r="BA1355" i="7" s="1"/>
  <c r="AJ1314" i="7"/>
  <c r="BQ1346" i="7"/>
  <c r="BS1364" i="7" s="1"/>
  <c r="BP1346" i="7"/>
  <c r="BR1364" i="7" s="1"/>
  <c r="AJ1312" i="7"/>
  <c r="Y1353" i="7"/>
  <c r="AJ1651" i="7"/>
  <c r="BO352" i="7"/>
  <c r="BN352" i="7"/>
  <c r="AG316" i="7"/>
  <c r="AF316" i="7"/>
  <c r="AH316" i="7"/>
  <c r="AH322" i="7"/>
  <c r="AG322" i="7"/>
  <c r="AF322" i="7"/>
  <c r="AH327" i="7"/>
  <c r="AF327" i="7"/>
  <c r="AG327" i="7"/>
  <c r="AH298" i="7"/>
  <c r="AF298" i="7"/>
  <c r="AG298" i="7"/>
  <c r="AF337" i="7"/>
  <c r="AH337" i="7"/>
  <c r="AG337" i="7"/>
  <c r="AX337" i="7"/>
  <c r="AW337" i="7"/>
  <c r="AG326" i="7"/>
  <c r="AF326" i="7"/>
  <c r="AH326" i="7"/>
  <c r="AG302" i="7"/>
  <c r="AF302" i="7"/>
  <c r="AH302" i="7"/>
  <c r="AH294" i="7"/>
  <c r="AG294" i="7"/>
  <c r="AF294" i="7"/>
  <c r="BN955" i="7"/>
  <c r="BO955" i="7"/>
  <c r="X1497" i="7"/>
  <c r="AJ2481" i="7"/>
  <c r="Y242" i="7"/>
  <c r="D241" i="7" s="1"/>
  <c r="Y221" i="7"/>
  <c r="BN1054" i="7"/>
  <c r="BO1052" i="7"/>
  <c r="AJ2522" i="7"/>
  <c r="BN959" i="7"/>
  <c r="BO959" i="7"/>
  <c r="AF925" i="7"/>
  <c r="AH925" i="7"/>
  <c r="AG925" i="7"/>
  <c r="AH906" i="7"/>
  <c r="AF906" i="7"/>
  <c r="AG906" i="7"/>
  <c r="AF920" i="7"/>
  <c r="AG920" i="7"/>
  <c r="AH920" i="7"/>
  <c r="AF943" i="7"/>
  <c r="AH943" i="7"/>
  <c r="AG943" i="7"/>
  <c r="AH918" i="7"/>
  <c r="AG918" i="7"/>
  <c r="AF918" i="7"/>
  <c r="AF934" i="7"/>
  <c r="AG934" i="7"/>
  <c r="AH934" i="7"/>
  <c r="AI1460" i="7"/>
  <c r="AJ1460" i="7"/>
  <c r="AZ1647" i="7"/>
  <c r="AY1647" i="7"/>
  <c r="AI1650" i="7"/>
  <c r="AJ1650" i="7"/>
  <c r="AJ1462" i="7"/>
  <c r="AJ1300" i="7"/>
  <c r="AI1300" i="7"/>
  <c r="AJ1304" i="7"/>
  <c r="AJ1302" i="7"/>
  <c r="AJ1316" i="7"/>
  <c r="Y1358" i="7"/>
  <c r="AF297" i="7"/>
  <c r="AG297" i="7"/>
  <c r="AH297" i="7"/>
  <c r="AH295" i="7"/>
  <c r="AG295" i="7"/>
  <c r="AF295" i="7"/>
  <c r="AF324" i="7"/>
  <c r="AG324" i="7"/>
  <c r="AH324" i="7"/>
  <c r="AH315" i="7"/>
  <c r="AF315" i="7"/>
  <c r="AG315" i="7"/>
  <c r="AH330" i="7"/>
  <c r="AF330" i="7"/>
  <c r="AG330" i="7"/>
  <c r="AF314" i="7"/>
  <c r="AH314" i="7"/>
  <c r="AG314" i="7"/>
  <c r="AH289" i="7"/>
  <c r="AG289" i="7"/>
  <c r="AF289" i="7"/>
  <c r="AH293" i="7"/>
  <c r="AG293" i="7"/>
  <c r="AF293" i="7"/>
  <c r="AI1450" i="7"/>
  <c r="Y2453" i="7"/>
  <c r="X2260" i="7"/>
  <c r="Y2628" i="7"/>
  <c r="BO981" i="7"/>
  <c r="BN981" i="7"/>
  <c r="AF919" i="7"/>
  <c r="AH919" i="7"/>
  <c r="AG919" i="7"/>
  <c r="AH931" i="7"/>
  <c r="AF931" i="7"/>
  <c r="AG931" i="7"/>
  <c r="AH927" i="7"/>
  <c r="AF927" i="7"/>
  <c r="AG927" i="7"/>
  <c r="AH968" i="7"/>
  <c r="AG968" i="7"/>
  <c r="AX968" i="7"/>
  <c r="AW968" i="7"/>
  <c r="AF968" i="7"/>
  <c r="AH948" i="7"/>
  <c r="AG948" i="7"/>
  <c r="AF948" i="7"/>
  <c r="AF945" i="7"/>
  <c r="AH945" i="7"/>
  <c r="AG945" i="7"/>
  <c r="AZ1501" i="7"/>
  <c r="AY1501" i="7"/>
  <c r="AI1452" i="7"/>
  <c r="AJ1452" i="7"/>
  <c r="AI1610" i="7"/>
  <c r="AJ1610" i="7"/>
  <c r="AJ1454" i="7"/>
  <c r="BN960" i="7"/>
  <c r="BO960" i="7"/>
  <c r="AI1308" i="7"/>
  <c r="AJ1308" i="7"/>
  <c r="Y1351" i="7"/>
  <c r="AJ1335" i="7"/>
  <c r="AJ1456" i="7"/>
  <c r="BN962" i="7"/>
  <c r="BO962" i="7"/>
  <c r="AJ1466" i="7"/>
  <c r="AW345" i="7"/>
  <c r="AG345" i="7"/>
  <c r="AF345" i="7"/>
  <c r="AX345" i="7"/>
  <c r="AH345" i="7"/>
  <c r="AH288" i="7"/>
  <c r="AF288" i="7"/>
  <c r="AG288" i="7"/>
  <c r="AH292" i="7"/>
  <c r="AF292" i="7"/>
  <c r="AG292" i="7"/>
  <c r="AH348" i="7"/>
  <c r="AG348" i="7"/>
  <c r="AF348" i="7"/>
  <c r="AX348" i="7"/>
  <c r="AW348" i="7"/>
  <c r="AX347" i="7"/>
  <c r="AH347" i="7"/>
  <c r="AF347" i="7"/>
  <c r="AW347" i="7"/>
  <c r="AG347" i="7"/>
  <c r="AF318" i="7"/>
  <c r="AG318" i="7"/>
  <c r="AH318" i="7"/>
  <c r="AH346" i="7"/>
  <c r="AW346" i="7"/>
  <c r="AX346" i="7"/>
  <c r="AG346" i="7"/>
  <c r="AF346" i="7"/>
  <c r="AH301" i="7"/>
  <c r="AF301" i="7"/>
  <c r="AG301" i="7"/>
  <c r="AH312" i="7"/>
  <c r="AF312" i="7"/>
  <c r="AG312" i="7"/>
  <c r="AG325" i="7"/>
  <c r="AF325" i="7"/>
  <c r="AH325" i="7"/>
  <c r="Y1500" i="7"/>
  <c r="AA1694" i="7"/>
  <c r="Y2624" i="7"/>
  <c r="AF969" i="7"/>
  <c r="AX969" i="7"/>
  <c r="AW969" i="7"/>
  <c r="AH969" i="7"/>
  <c r="AG969" i="7"/>
  <c r="AG939" i="7"/>
  <c r="AH939" i="7"/>
  <c r="AF939" i="7"/>
  <c r="BO967" i="7"/>
  <c r="BN967" i="7"/>
  <c r="AG937" i="7"/>
  <c r="AF937" i="7"/>
  <c r="AH937" i="7"/>
  <c r="AG960" i="7"/>
  <c r="AH960" i="7"/>
  <c r="AX960" i="7"/>
  <c r="AW960" i="7"/>
  <c r="AF960" i="7"/>
  <c r="AF911" i="7"/>
  <c r="AG911" i="7"/>
  <c r="AH911" i="7"/>
  <c r="AH908" i="7"/>
  <c r="AF908" i="7"/>
  <c r="AG908" i="7"/>
  <c r="AH913" i="7"/>
  <c r="AG913" i="7"/>
  <c r="AF913" i="7"/>
  <c r="AG957" i="7"/>
  <c r="AW957" i="7"/>
  <c r="AF957" i="7"/>
  <c r="AH957" i="7"/>
  <c r="AX957" i="7"/>
  <c r="BN974" i="7"/>
  <c r="BO974" i="7"/>
  <c r="AI1605" i="7"/>
  <c r="AJ1605" i="7"/>
  <c r="AJ1348" i="7"/>
  <c r="AI1348" i="7"/>
  <c r="AJ1309" i="7"/>
  <c r="AJ1323" i="7"/>
  <c r="Y1362" i="7"/>
  <c r="Y1355" i="7"/>
  <c r="Y1364" i="7"/>
  <c r="AJ1326" i="7"/>
  <c r="AJ1347" i="7"/>
  <c r="AF299" i="7"/>
  <c r="AG299" i="7"/>
  <c r="AH299" i="7"/>
  <c r="AG311" i="7"/>
  <c r="AF311" i="7"/>
  <c r="AH311" i="7"/>
  <c r="AH331" i="7"/>
  <c r="AF331" i="7"/>
  <c r="AG331" i="7"/>
  <c r="AF338" i="7"/>
  <c r="AW338" i="7"/>
  <c r="AH338" i="7"/>
  <c r="AX338" i="7"/>
  <c r="AG338" i="7"/>
  <c r="AF344" i="7"/>
  <c r="AW344" i="7"/>
  <c r="AG344" i="7"/>
  <c r="AX344" i="7"/>
  <c r="AH344" i="7"/>
  <c r="AH305" i="7"/>
  <c r="AF305" i="7"/>
  <c r="AG305" i="7"/>
  <c r="AF339" i="7"/>
  <c r="AW339" i="7"/>
  <c r="AH339" i="7"/>
  <c r="AX339" i="7"/>
  <c r="AG339" i="7"/>
  <c r="AF310" i="7"/>
  <c r="AG310" i="7"/>
  <c r="AH310" i="7"/>
  <c r="AG320" i="7"/>
  <c r="AF320" i="7"/>
  <c r="AH320" i="7"/>
  <c r="X2456" i="7"/>
  <c r="Y2456" i="7"/>
  <c r="AI2493" i="7"/>
  <c r="AZ2493" i="7" s="1"/>
  <c r="BB2493" i="7" s="1"/>
  <c r="AJ2493" i="7"/>
  <c r="BQ673" i="7"/>
  <c r="BP673" i="7"/>
  <c r="X621" i="7"/>
  <c r="Y621" i="7"/>
  <c r="AI1834" i="7"/>
  <c r="AJ1834" i="7"/>
  <c r="AI1854" i="7"/>
  <c r="AJ1854" i="7"/>
  <c r="AI1841" i="7"/>
  <c r="AJ1841" i="7"/>
  <c r="AI1860" i="7"/>
  <c r="AJ1860" i="7"/>
  <c r="X845" i="7"/>
  <c r="Y845" i="7"/>
  <c r="X835" i="7"/>
  <c r="Y835" i="7"/>
  <c r="X840" i="7"/>
  <c r="Y840" i="7"/>
  <c r="BP977" i="7"/>
  <c r="BQ977" i="7"/>
  <c r="BQ2200" i="7"/>
  <c r="BP2200" i="7"/>
  <c r="AJ1864" i="7"/>
  <c r="AJ1844" i="7"/>
  <c r="AJ1862" i="7"/>
  <c r="AJ1845" i="7"/>
  <c r="AJ1842" i="7"/>
  <c r="AJ1839" i="7"/>
  <c r="AJ1832" i="7"/>
  <c r="AJ1855" i="7"/>
  <c r="AJ1849" i="7"/>
  <c r="Y215" i="7"/>
  <c r="X215" i="7"/>
  <c r="X226" i="7"/>
  <c r="Y226" i="7"/>
  <c r="X227" i="7"/>
  <c r="Y227" i="7"/>
  <c r="AA1766" i="7"/>
  <c r="BQ1976" i="7"/>
  <c r="BP1976" i="7"/>
  <c r="AI2485" i="7"/>
  <c r="AY2485" i="7" s="1"/>
  <c r="BA2485" i="7" s="1"/>
  <c r="AJ2485" i="7"/>
  <c r="X2450" i="7"/>
  <c r="Y2450" i="7"/>
  <c r="X2465" i="7"/>
  <c r="Y2465" i="7"/>
  <c r="X2464" i="7"/>
  <c r="Y2464" i="7"/>
  <c r="X2442" i="7"/>
  <c r="Y2442" i="7"/>
  <c r="X2441" i="7"/>
  <c r="Y2441" i="7"/>
  <c r="AI2497" i="7"/>
  <c r="AZ2497" i="7" s="1"/>
  <c r="BB2497" i="7" s="1"/>
  <c r="AJ2497" i="7"/>
  <c r="X2436" i="7"/>
  <c r="Y2436" i="7"/>
  <c r="X2258" i="7"/>
  <c r="Y2258" i="7"/>
  <c r="X2271" i="7"/>
  <c r="Y2271" i="7"/>
  <c r="BQ671" i="7"/>
  <c r="BP671" i="7"/>
  <c r="AG1066" i="7"/>
  <c r="AH1066" i="7"/>
  <c r="AF1066" i="7"/>
  <c r="AH1076" i="7"/>
  <c r="AG1076" i="7"/>
  <c r="AF1076" i="7"/>
  <c r="AG1095" i="7"/>
  <c r="AH1095" i="7"/>
  <c r="AF1095" i="7"/>
  <c r="AW1128" i="7"/>
  <c r="AH1128" i="7"/>
  <c r="AF1128" i="7"/>
  <c r="AX1128" i="7"/>
  <c r="AG1128" i="7"/>
  <c r="AF1084" i="7"/>
  <c r="AG1084" i="7"/>
  <c r="AH1084" i="7"/>
  <c r="AH1080" i="7"/>
  <c r="AF1080" i="7"/>
  <c r="AG1080" i="7"/>
  <c r="AG1085" i="7"/>
  <c r="AF1085" i="7"/>
  <c r="AH1085" i="7"/>
  <c r="BN588" i="7"/>
  <c r="BO588" i="7"/>
  <c r="AG537" i="7"/>
  <c r="AH537" i="7"/>
  <c r="AF537" i="7"/>
  <c r="AG560" i="7"/>
  <c r="AH560" i="7"/>
  <c r="AF560" i="7"/>
  <c r="AF530" i="7"/>
  <c r="AG530" i="7"/>
  <c r="AH530" i="7"/>
  <c r="AG542" i="7"/>
  <c r="AF542" i="7"/>
  <c r="AH542" i="7"/>
  <c r="AG555" i="7"/>
  <c r="AF555" i="7"/>
  <c r="AH555" i="7"/>
  <c r="AG529" i="7"/>
  <c r="AF529" i="7"/>
  <c r="AH529" i="7"/>
  <c r="AH554" i="7"/>
  <c r="AF554" i="7"/>
  <c r="AG554" i="7"/>
  <c r="AF582" i="7"/>
  <c r="AG582" i="7"/>
  <c r="AH582" i="7"/>
  <c r="AW582" i="7"/>
  <c r="AX582" i="7"/>
  <c r="AX1129" i="7"/>
  <c r="AW1129" i="7"/>
  <c r="AH1129" i="7"/>
  <c r="AF1129" i="7"/>
  <c r="AG1129" i="7"/>
  <c r="Y833" i="7"/>
  <c r="Y629" i="7"/>
  <c r="Y633" i="7"/>
  <c r="Y624" i="7"/>
  <c r="X190" i="7"/>
  <c r="AJ710" i="7"/>
  <c r="AI2392" i="7"/>
  <c r="AJ2516" i="7"/>
  <c r="AH1100" i="7"/>
  <c r="AF1100" i="7"/>
  <c r="AG1100" i="7"/>
  <c r="AH1113" i="7"/>
  <c r="AF1113" i="7"/>
  <c r="AX1113" i="7"/>
  <c r="AG1113" i="7"/>
  <c r="AW1113" i="7"/>
  <c r="BO1128" i="7"/>
  <c r="BN1128" i="7"/>
  <c r="AG1101" i="7"/>
  <c r="AH1101" i="7"/>
  <c r="AF1101" i="7"/>
  <c r="BN1116" i="7"/>
  <c r="BO1116" i="7"/>
  <c r="AF1098" i="7"/>
  <c r="AG1098" i="7"/>
  <c r="AH1098" i="7"/>
  <c r="AH1077" i="7"/>
  <c r="AG1077" i="7"/>
  <c r="AF1077" i="7"/>
  <c r="BO1120" i="7"/>
  <c r="BN1120" i="7"/>
  <c r="AW1123" i="7"/>
  <c r="AF1123" i="7"/>
  <c r="AH1123" i="7"/>
  <c r="AX1123" i="7"/>
  <c r="AG1123" i="7"/>
  <c r="AF1082" i="7"/>
  <c r="AG1082" i="7"/>
  <c r="AH1082" i="7"/>
  <c r="BO589" i="7"/>
  <c r="BN589" i="7"/>
  <c r="AX577" i="7"/>
  <c r="AW577" i="7"/>
  <c r="AH577" i="7"/>
  <c r="AF577" i="7"/>
  <c r="AG577" i="7"/>
  <c r="AW581" i="7"/>
  <c r="AH581" i="7"/>
  <c r="AF581" i="7"/>
  <c r="AG581" i="7"/>
  <c r="AX581" i="7"/>
  <c r="AF570" i="7"/>
  <c r="AG570" i="7"/>
  <c r="AH570" i="7"/>
  <c r="AG565" i="7"/>
  <c r="AF565" i="7"/>
  <c r="AH565" i="7"/>
  <c r="AG543" i="7"/>
  <c r="AH543" i="7"/>
  <c r="AF543" i="7"/>
  <c r="AG559" i="7"/>
  <c r="AH559" i="7"/>
  <c r="AF559" i="7"/>
  <c r="AH532" i="7"/>
  <c r="AG532" i="7"/>
  <c r="AF532" i="7"/>
  <c r="AG584" i="7"/>
  <c r="AW584" i="7"/>
  <c r="AX584" i="7"/>
  <c r="AH584" i="7"/>
  <c r="AF584" i="7"/>
  <c r="AH546" i="7"/>
  <c r="AF546" i="7"/>
  <c r="AG546" i="7"/>
  <c r="AG556" i="7"/>
  <c r="AH556" i="7"/>
  <c r="AF556" i="7"/>
  <c r="AH1126" i="7"/>
  <c r="AG1126" i="7"/>
  <c r="AF1126" i="7"/>
  <c r="AX1126" i="7"/>
  <c r="AW1126" i="7"/>
  <c r="Y628" i="7"/>
  <c r="Y2364" i="7"/>
  <c r="Y2392" i="7"/>
  <c r="Y2386" i="7"/>
  <c r="AJ709" i="7"/>
  <c r="BO1046" i="7"/>
  <c r="AI2521" i="7"/>
  <c r="AJ2520" i="7"/>
  <c r="BN1036" i="7"/>
  <c r="BQ1445" i="7"/>
  <c r="AI2393" i="7"/>
  <c r="BO1138" i="7"/>
  <c r="BN1138" i="7"/>
  <c r="AG1093" i="7"/>
  <c r="AF1093" i="7"/>
  <c r="AH1093" i="7"/>
  <c r="AG1124" i="7"/>
  <c r="AW1124" i="7"/>
  <c r="AH1124" i="7"/>
  <c r="AF1124" i="7"/>
  <c r="AX1124" i="7"/>
  <c r="AF1099" i="7"/>
  <c r="AG1099" i="7"/>
  <c r="AH1099" i="7"/>
  <c r="AF1112" i="7"/>
  <c r="AG1112" i="7"/>
  <c r="AH1112" i="7"/>
  <c r="AF1103" i="7"/>
  <c r="AG1103" i="7"/>
  <c r="AH1103" i="7"/>
  <c r="AG1087" i="7"/>
  <c r="AF1087" i="7"/>
  <c r="AH1087" i="7"/>
  <c r="AH1092" i="7"/>
  <c r="AG1092" i="7"/>
  <c r="AF1092" i="7"/>
  <c r="AG1070" i="7"/>
  <c r="AF1070" i="7"/>
  <c r="AH1070" i="7"/>
  <c r="AW579" i="7"/>
  <c r="AH579" i="7"/>
  <c r="AG579" i="7"/>
  <c r="AF579" i="7"/>
  <c r="AX579" i="7"/>
  <c r="AF538" i="7"/>
  <c r="AH538" i="7"/>
  <c r="AG538" i="7"/>
  <c r="AF527" i="7"/>
  <c r="AH527" i="7"/>
  <c r="AG527" i="7"/>
  <c r="AG547" i="7"/>
  <c r="AH547" i="7"/>
  <c r="AF547" i="7"/>
  <c r="AH536" i="7"/>
  <c r="AG536" i="7"/>
  <c r="AF536" i="7"/>
  <c r="V589" i="7"/>
  <c r="AC542" i="7"/>
  <c r="V558" i="7"/>
  <c r="V580" i="7"/>
  <c r="AC551" i="7"/>
  <c r="AI551" i="7" s="1"/>
  <c r="AC575" i="7"/>
  <c r="AI575" i="7" s="1"/>
  <c r="V536" i="7"/>
  <c r="V538" i="7"/>
  <c r="AC547" i="7"/>
  <c r="AI547" i="7" s="1"/>
  <c r="V542" i="7"/>
  <c r="V552" i="7"/>
  <c r="V562" i="7"/>
  <c r="X562" i="7" s="1"/>
  <c r="AC549" i="7"/>
  <c r="AI549" i="7" s="1"/>
  <c r="AC534" i="7"/>
  <c r="AI534" i="7" s="1"/>
  <c r="V570" i="7"/>
  <c r="X570" i="7" s="1"/>
  <c r="AC544" i="7"/>
  <c r="AI544" i="7" s="1"/>
  <c r="V535" i="7"/>
  <c r="AC545" i="7"/>
  <c r="AC565" i="7"/>
  <c r="AI565" i="7" s="1"/>
  <c r="V533" i="7"/>
  <c r="AC550" i="7"/>
  <c r="AI550" i="7" s="1"/>
  <c r="V557" i="7"/>
  <c r="AC577" i="7"/>
  <c r="AC580" i="7"/>
  <c r="AI580" i="7" s="1"/>
  <c r="V550" i="7"/>
  <c r="AC558" i="7"/>
  <c r="AC553" i="7"/>
  <c r="AI553" i="7" s="1"/>
  <c r="AC527" i="7"/>
  <c r="AI527" i="7" s="1"/>
  <c r="V547" i="7"/>
  <c r="AC571" i="7"/>
  <c r="AI571" i="7" s="1"/>
  <c r="AC582" i="7"/>
  <c r="AC556" i="7"/>
  <c r="AC555" i="7"/>
  <c r="V555" i="7"/>
  <c r="AC525" i="7"/>
  <c r="AI525" i="7" s="1"/>
  <c r="V578" i="7"/>
  <c r="V576" i="7"/>
  <c r="V528" i="7"/>
  <c r="AC541" i="7"/>
  <c r="AI541" i="7" s="1"/>
  <c r="V581" i="7"/>
  <c r="V561" i="7"/>
  <c r="X561" i="7" s="1"/>
  <c r="AC583" i="7"/>
  <c r="V534" i="7"/>
  <c r="V572" i="7"/>
  <c r="AC584" i="7"/>
  <c r="AI584" i="7" s="1"/>
  <c r="AC588" i="7"/>
  <c r="AC528" i="7"/>
  <c r="AI528" i="7" s="1"/>
  <c r="AC579" i="7"/>
  <c r="AC578" i="7"/>
  <c r="AI578" i="7" s="1"/>
  <c r="V540" i="7"/>
  <c r="V586" i="7"/>
  <c r="V574" i="7"/>
  <c r="V539" i="7"/>
  <c r="AC560" i="7"/>
  <c r="AI560" i="7" s="1"/>
  <c r="V548" i="7"/>
  <c r="AC526" i="7"/>
  <c r="AC529" i="7"/>
  <c r="V524" i="7"/>
  <c r="AC536" i="7"/>
  <c r="AI536" i="7" s="1"/>
  <c r="V573" i="7"/>
  <c r="V525" i="7"/>
  <c r="AC532" i="7"/>
  <c r="AI532" i="7" s="1"/>
  <c r="V531" i="7"/>
  <c r="AC557" i="7"/>
  <c r="AC587" i="7"/>
  <c r="AI587" i="7" s="1"/>
  <c r="AC573" i="7"/>
  <c r="AI573" i="7" s="1"/>
  <c r="V579" i="7"/>
  <c r="V583" i="7"/>
  <c r="V571" i="7"/>
  <c r="V588" i="7"/>
  <c r="X588" i="7" s="1"/>
  <c r="AC552" i="7"/>
  <c r="AI552" i="7" s="1"/>
  <c r="V554" i="7"/>
  <c r="V541" i="7"/>
  <c r="V565" i="7"/>
  <c r="X565" i="7" s="1"/>
  <c r="V577" i="7"/>
  <c r="AC561" i="7"/>
  <c r="AI561" i="7" s="1"/>
  <c r="V560" i="7"/>
  <c r="X560" i="7" s="1"/>
  <c r="V523" i="7"/>
  <c r="AC563" i="7"/>
  <c r="AI563" i="7" s="1"/>
  <c r="V543" i="7"/>
  <c r="V545" i="7"/>
  <c r="V563" i="7"/>
  <c r="X563" i="7" s="1"/>
  <c r="V530" i="7"/>
  <c r="V549" i="7"/>
  <c r="V546" i="7"/>
  <c r="V537" i="7"/>
  <c r="V532" i="7"/>
  <c r="AC533" i="7"/>
  <c r="V587" i="7"/>
  <c r="V526" i="7"/>
  <c r="AC576" i="7"/>
  <c r="AI576" i="7" s="1"/>
  <c r="AC597" i="7"/>
  <c r="AI597" i="7" s="1"/>
  <c r="V597" i="7"/>
  <c r="X597" i="7" s="1"/>
  <c r="AC593" i="7"/>
  <c r="AI593" i="7" s="1"/>
  <c r="V544" i="7"/>
  <c r="AC586" i="7"/>
  <c r="AC590" i="7"/>
  <c r="AC585" i="7"/>
  <c r="V553" i="7"/>
  <c r="AC523" i="7"/>
  <c r="V592" i="7"/>
  <c r="X592" i="7" s="1"/>
  <c r="BP592" i="7" s="1"/>
  <c r="V584" i="7"/>
  <c r="V564" i="7"/>
  <c r="X564" i="7" s="1"/>
  <c r="AC554" i="7"/>
  <c r="AC596" i="7"/>
  <c r="AI596" i="7" s="1"/>
  <c r="AC572" i="7"/>
  <c r="AC595" i="7"/>
  <c r="AI595" i="7" s="1"/>
  <c r="AZ595" i="7" s="1"/>
  <c r="V551" i="7"/>
  <c r="V575" i="7"/>
  <c r="AC562" i="7"/>
  <c r="AI562" i="7" s="1"/>
  <c r="V596" i="7"/>
  <c r="X596" i="7" s="1"/>
  <c r="V559" i="7"/>
  <c r="V594" i="7"/>
  <c r="X594" i="7" s="1"/>
  <c r="V527" i="7"/>
  <c r="AC522" i="7"/>
  <c r="AI522" i="7" s="1"/>
  <c r="AC574" i="7"/>
  <c r="V529" i="7"/>
  <c r="AC537" i="7"/>
  <c r="V595" i="7"/>
  <c r="X595" i="7" s="1"/>
  <c r="V556" i="7"/>
  <c r="V591" i="7"/>
  <c r="V585" i="7"/>
  <c r="AC530" i="7"/>
  <c r="V582" i="7"/>
  <c r="AC535" i="7"/>
  <c r="AC594" i="7"/>
  <c r="AI594" i="7" s="1"/>
  <c r="AC570" i="7"/>
  <c r="AI570" i="7" s="1"/>
  <c r="V593" i="7"/>
  <c r="X593" i="7" s="1"/>
  <c r="AC548" i="7"/>
  <c r="AC538" i="7"/>
  <c r="AC524" i="7"/>
  <c r="V522" i="7"/>
  <c r="X522" i="7" s="1"/>
  <c r="AC581" i="7"/>
  <c r="AC539" i="7"/>
  <c r="AC591" i="7"/>
  <c r="AC543" i="7"/>
  <c r="AC592" i="7"/>
  <c r="AI592" i="7" s="1"/>
  <c r="AC540" i="7"/>
  <c r="AC546" i="7"/>
  <c r="AC559" i="7"/>
  <c r="AC564" i="7"/>
  <c r="AI564" i="7" s="1"/>
  <c r="AC531" i="7"/>
  <c r="V590" i="7"/>
  <c r="AC589" i="7"/>
  <c r="BO593" i="7"/>
  <c r="BN593" i="7"/>
  <c r="AA1611" i="7"/>
  <c r="AJ1840" i="7"/>
  <c r="Y1412" i="7"/>
  <c r="Y1115" i="7"/>
  <c r="Y1922" i="7"/>
  <c r="Y2360" i="7"/>
  <c r="Y2359" i="7"/>
  <c r="AI154" i="7"/>
  <c r="AI150" i="7"/>
  <c r="AI147" i="7"/>
  <c r="AG1063" i="7"/>
  <c r="AF1063" i="7"/>
  <c r="AH1063" i="7"/>
  <c r="AG1071" i="7"/>
  <c r="AF1071" i="7"/>
  <c r="AH1071" i="7"/>
  <c r="AH1096" i="7"/>
  <c r="AF1096" i="7"/>
  <c r="AG1096" i="7"/>
  <c r="AH1072" i="7"/>
  <c r="AG1072" i="7"/>
  <c r="AF1072" i="7"/>
  <c r="AF1118" i="7"/>
  <c r="AG1118" i="7"/>
  <c r="AH1118" i="7"/>
  <c r="AW1118" i="7"/>
  <c r="AX1118" i="7"/>
  <c r="AF1081" i="7"/>
  <c r="AG1081" i="7"/>
  <c r="AH1081" i="7"/>
  <c r="AG1097" i="7"/>
  <c r="AH1097" i="7"/>
  <c r="AF1097" i="7"/>
  <c r="AF1116" i="7"/>
  <c r="AX1116" i="7"/>
  <c r="AW1116" i="7"/>
  <c r="AG1116" i="7"/>
  <c r="AH1116" i="7"/>
  <c r="BO1124" i="7"/>
  <c r="BN1124" i="7"/>
  <c r="AG1073" i="7"/>
  <c r="AF1073" i="7"/>
  <c r="AH1073" i="7"/>
  <c r="AX1122" i="7"/>
  <c r="AG1122" i="7"/>
  <c r="AH1122" i="7"/>
  <c r="AW1122" i="7"/>
  <c r="AF1122" i="7"/>
  <c r="AW583" i="7"/>
  <c r="AF583" i="7"/>
  <c r="AX583" i="7"/>
  <c r="AH583" i="7"/>
  <c r="AG583" i="7"/>
  <c r="AI583" i="7"/>
  <c r="AG576" i="7"/>
  <c r="AF576" i="7"/>
  <c r="AH576" i="7"/>
  <c r="AW576" i="7"/>
  <c r="AX576" i="7"/>
  <c r="AF549" i="7"/>
  <c r="AG549" i="7"/>
  <c r="AH549" i="7"/>
  <c r="AF533" i="7"/>
  <c r="AH533" i="7"/>
  <c r="AG533" i="7"/>
  <c r="AX572" i="7"/>
  <c r="AW572" i="7"/>
  <c r="AH572" i="7"/>
  <c r="AG572" i="7"/>
  <c r="AF572" i="7"/>
  <c r="AF563" i="7"/>
  <c r="AG563" i="7"/>
  <c r="AH563" i="7"/>
  <c r="Y625" i="7"/>
  <c r="Y2379" i="7"/>
  <c r="Y1390" i="7"/>
  <c r="AA1393" i="7" s="1"/>
  <c r="AI142" i="7"/>
  <c r="Y239" i="7"/>
  <c r="Z239" i="7" s="1"/>
  <c r="BP1354" i="7"/>
  <c r="BN1041" i="7"/>
  <c r="BN1055" i="7"/>
  <c r="AG1086" i="7"/>
  <c r="AH1086" i="7"/>
  <c r="AF1086" i="7"/>
  <c r="AH1094" i="7"/>
  <c r="AF1094" i="7"/>
  <c r="AG1094" i="7"/>
  <c r="AH1104" i="7"/>
  <c r="AG1104" i="7"/>
  <c r="AF1104" i="7"/>
  <c r="BN1126" i="7"/>
  <c r="BO1126" i="7"/>
  <c r="AH571" i="7"/>
  <c r="AW571" i="7"/>
  <c r="AF571" i="7"/>
  <c r="AG571" i="7"/>
  <c r="AX571" i="7"/>
  <c r="AF562" i="7"/>
  <c r="AG562" i="7"/>
  <c r="AH562" i="7"/>
  <c r="AX580" i="7"/>
  <c r="AH580" i="7"/>
  <c r="AW580" i="7"/>
  <c r="AF580" i="7"/>
  <c r="AG580" i="7"/>
  <c r="AG551" i="7"/>
  <c r="AH551" i="7"/>
  <c r="AF551" i="7"/>
  <c r="AH524" i="7"/>
  <c r="AF524" i="7"/>
  <c r="AG524" i="7"/>
  <c r="AF548" i="7"/>
  <c r="AH548" i="7"/>
  <c r="AG548" i="7"/>
  <c r="AX573" i="7"/>
  <c r="AF573" i="7"/>
  <c r="AG573" i="7"/>
  <c r="AH573" i="7"/>
  <c r="AW573" i="7"/>
  <c r="AG564" i="7"/>
  <c r="AH564" i="7"/>
  <c r="AF564" i="7"/>
  <c r="AF531" i="7"/>
  <c r="AG531" i="7"/>
  <c r="AH531" i="7"/>
  <c r="AH540" i="7"/>
  <c r="AF540" i="7"/>
  <c r="AG540" i="7"/>
  <c r="AA474" i="7"/>
  <c r="AA1227" i="7"/>
  <c r="Y634" i="7"/>
  <c r="D633" i="7" s="1"/>
  <c r="Y1908" i="7"/>
  <c r="Y2372" i="7"/>
  <c r="Y2375" i="7"/>
  <c r="X230" i="7"/>
  <c r="Y2563" i="7"/>
  <c r="BO1123" i="7"/>
  <c r="BN1123" i="7"/>
  <c r="AG1105" i="7"/>
  <c r="AH1105" i="7"/>
  <c r="AF1105" i="7"/>
  <c r="AF1064" i="7"/>
  <c r="AG1064" i="7"/>
  <c r="AH1064" i="7"/>
  <c r="AF1075" i="7"/>
  <c r="AG1075" i="7"/>
  <c r="AH1075" i="7"/>
  <c r="AF1090" i="7"/>
  <c r="AG1090" i="7"/>
  <c r="AH1090" i="7"/>
  <c r="BN1113" i="7"/>
  <c r="BO1113" i="7"/>
  <c r="AF1083" i="7"/>
  <c r="AH1083" i="7"/>
  <c r="AG1083" i="7"/>
  <c r="AG1067" i="7"/>
  <c r="AH1067" i="7"/>
  <c r="AF1067" i="7"/>
  <c r="AH1102" i="7"/>
  <c r="AF1102" i="7"/>
  <c r="AG1102" i="7"/>
  <c r="AX1117" i="7"/>
  <c r="AH1117" i="7"/>
  <c r="AF1117" i="7"/>
  <c r="AW1117" i="7"/>
  <c r="AG1117" i="7"/>
  <c r="AH1068" i="7"/>
  <c r="AG1068" i="7"/>
  <c r="AF1068" i="7"/>
  <c r="AG1079" i="7"/>
  <c r="AH1079" i="7"/>
  <c r="AF1079" i="7"/>
  <c r="AG535" i="7"/>
  <c r="AF535" i="7"/>
  <c r="AH535" i="7"/>
  <c r="AX575" i="7"/>
  <c r="AG575" i="7"/>
  <c r="AW575" i="7"/>
  <c r="AF575" i="7"/>
  <c r="AH575" i="7"/>
  <c r="AF523" i="7"/>
  <c r="AG523" i="7"/>
  <c r="AH523" i="7"/>
  <c r="AG558" i="7"/>
  <c r="AI558" i="7"/>
  <c r="AH558" i="7"/>
  <c r="AF558" i="7"/>
  <c r="AF525" i="7"/>
  <c r="AH525" i="7"/>
  <c r="AG525" i="7"/>
  <c r="AI545" i="7"/>
  <c r="AH545" i="7"/>
  <c r="AF545" i="7"/>
  <c r="AG545" i="7"/>
  <c r="AH561" i="7"/>
  <c r="AF561" i="7"/>
  <c r="AG561" i="7"/>
  <c r="AW1119" i="7"/>
  <c r="AF1119" i="7"/>
  <c r="AX1119" i="7"/>
  <c r="AH1119" i="7"/>
  <c r="AG1119" i="7"/>
  <c r="AG1127" i="7"/>
  <c r="AF1127" i="7"/>
  <c r="AX1127" i="7"/>
  <c r="AH1127" i="7"/>
  <c r="AW1127" i="7"/>
  <c r="BN1118" i="7"/>
  <c r="BO1118" i="7"/>
  <c r="AH1091" i="7"/>
  <c r="AF1091" i="7"/>
  <c r="AG1091" i="7"/>
  <c r="BN1119" i="7"/>
  <c r="BO1119" i="7"/>
  <c r="AG1065" i="7"/>
  <c r="AF1065" i="7"/>
  <c r="AH1065" i="7"/>
  <c r="BN1114" i="7"/>
  <c r="BO1114" i="7"/>
  <c r="AH1088" i="7"/>
  <c r="AF1088" i="7"/>
  <c r="AG1088" i="7"/>
  <c r="BN597" i="7"/>
  <c r="BO597" i="7"/>
  <c r="AH534" i="7"/>
  <c r="AG534" i="7"/>
  <c r="AF534" i="7"/>
  <c r="AX587" i="7"/>
  <c r="AG587" i="7"/>
  <c r="AF587" i="7"/>
  <c r="AH587" i="7"/>
  <c r="AW587" i="7"/>
  <c r="AF526" i="7"/>
  <c r="AG526" i="7"/>
  <c r="AH526" i="7"/>
  <c r="AF522" i="7"/>
  <c r="AG522" i="7"/>
  <c r="AH522" i="7"/>
  <c r="AX578" i="7"/>
  <c r="AG578" i="7"/>
  <c r="AF578" i="7"/>
  <c r="AW578" i="7"/>
  <c r="AH578" i="7"/>
  <c r="AG544" i="7"/>
  <c r="AH544" i="7"/>
  <c r="AF544" i="7"/>
  <c r="AF550" i="7"/>
  <c r="AG550" i="7"/>
  <c r="AH550" i="7"/>
  <c r="AX586" i="7"/>
  <c r="AW586" i="7"/>
  <c r="AH586" i="7"/>
  <c r="AG586" i="7"/>
  <c r="AF586" i="7"/>
  <c r="BN1121" i="7"/>
  <c r="BO1121" i="7"/>
  <c r="BN1117" i="7"/>
  <c r="BO1117" i="7"/>
  <c r="BO1127" i="7"/>
  <c r="BN1127" i="7"/>
  <c r="AG1114" i="7"/>
  <c r="AH1114" i="7"/>
  <c r="AX1114" i="7"/>
  <c r="AF1114" i="7"/>
  <c r="AW1114" i="7"/>
  <c r="AF1107" i="7"/>
  <c r="AG1107" i="7"/>
  <c r="AH1107" i="7"/>
  <c r="AH1089" i="7"/>
  <c r="AG1089" i="7"/>
  <c r="AF1089" i="7"/>
  <c r="AG1069" i="7"/>
  <c r="AH1069" i="7"/>
  <c r="AF1069" i="7"/>
  <c r="AF1115" i="7"/>
  <c r="AH1115" i="7"/>
  <c r="AG1115" i="7"/>
  <c r="AW1115" i="7"/>
  <c r="AX1115" i="7"/>
  <c r="AF1078" i="7"/>
  <c r="AG1078" i="7"/>
  <c r="AH1078" i="7"/>
  <c r="AH1120" i="7"/>
  <c r="AF1120" i="7"/>
  <c r="AX1120" i="7"/>
  <c r="AG1120" i="7"/>
  <c r="AW1120" i="7"/>
  <c r="AG1121" i="7"/>
  <c r="AW1121" i="7"/>
  <c r="AH1121" i="7"/>
  <c r="AF1121" i="7"/>
  <c r="AX1121" i="7"/>
  <c r="AG552" i="7"/>
  <c r="AF552" i="7"/>
  <c r="AH552" i="7"/>
  <c r="AF528" i="7"/>
  <c r="AH528" i="7"/>
  <c r="AG528" i="7"/>
  <c r="AG539" i="7"/>
  <c r="AF539" i="7"/>
  <c r="AH539" i="7"/>
  <c r="AF574" i="7"/>
  <c r="AW574" i="7"/>
  <c r="AX574" i="7"/>
  <c r="AG574" i="7"/>
  <c r="AH574" i="7"/>
  <c r="AF553" i="7"/>
  <c r="AG553" i="7"/>
  <c r="AH553" i="7"/>
  <c r="AF541" i="7"/>
  <c r="AG541" i="7"/>
  <c r="AH541" i="7"/>
  <c r="AH585" i="7"/>
  <c r="AF585" i="7"/>
  <c r="AG585" i="7"/>
  <c r="AW585" i="7"/>
  <c r="AX585" i="7"/>
  <c r="AH557" i="7"/>
  <c r="AG557" i="7"/>
  <c r="AF557" i="7"/>
  <c r="BQ1574" i="7"/>
  <c r="BP1574" i="7"/>
  <c r="BR1574" i="7" s="1"/>
  <c r="AZ1279" i="7"/>
  <c r="BB1279" i="7" s="1"/>
  <c r="AY1279" i="7"/>
  <c r="BA1279" i="7" s="1"/>
  <c r="AY1284" i="7"/>
  <c r="BA1284" i="7" s="1"/>
  <c r="AZ1284" i="7"/>
  <c r="BB1284" i="7" s="1"/>
  <c r="AZ1361" i="7"/>
  <c r="AY1361" i="7"/>
  <c r="AY1505" i="7"/>
  <c r="BA1505" i="7" s="1"/>
  <c r="AZ1505" i="7"/>
  <c r="AY1657" i="7"/>
  <c r="BA1657" i="7" s="1"/>
  <c r="AZ1657" i="7"/>
  <c r="AX426" i="7"/>
  <c r="AH426" i="7"/>
  <c r="AW426" i="7"/>
  <c r="AF426" i="7"/>
  <c r="AG426" i="7"/>
  <c r="AG373" i="7"/>
  <c r="AF373" i="7"/>
  <c r="AH373" i="7"/>
  <c r="AH391" i="7"/>
  <c r="AG391" i="7"/>
  <c r="AF391" i="7"/>
  <c r="AH399" i="7"/>
  <c r="AG399" i="7"/>
  <c r="AF399" i="7"/>
  <c r="AF407" i="7"/>
  <c r="AG407" i="7"/>
  <c r="AH407" i="7"/>
  <c r="AH378" i="7"/>
  <c r="AF378" i="7"/>
  <c r="AG378" i="7"/>
  <c r="AG393" i="7"/>
  <c r="AH393" i="7"/>
  <c r="AF393" i="7"/>
  <c r="AF365" i="7"/>
  <c r="AG365" i="7"/>
  <c r="AH365" i="7"/>
  <c r="AX430" i="7"/>
  <c r="AF430" i="7"/>
  <c r="AH430" i="7"/>
  <c r="AG430" i="7"/>
  <c r="AW430" i="7"/>
  <c r="AH381" i="7"/>
  <c r="AF381" i="7"/>
  <c r="AG381" i="7"/>
  <c r="BN421" i="7"/>
  <c r="BO421" i="7"/>
  <c r="AI1530" i="7"/>
  <c r="AJ1530" i="7"/>
  <c r="AI1577" i="7"/>
  <c r="AJ1577" i="7"/>
  <c r="AI1567" i="7"/>
  <c r="AI1584" i="7"/>
  <c r="AJ1584" i="7"/>
  <c r="AI1532" i="7"/>
  <c r="AJ1532" i="7"/>
  <c r="AI1550" i="7"/>
  <c r="AJ1550" i="7"/>
  <c r="Y2454" i="7"/>
  <c r="AZ1281" i="7"/>
  <c r="BB1281" i="7" s="1"/>
  <c r="AY1281" i="7"/>
  <c r="BA1281" i="7" s="1"/>
  <c r="AZ1360" i="7"/>
  <c r="AY1360" i="7"/>
  <c r="AZ1508" i="7"/>
  <c r="BB1508" i="7" s="1"/>
  <c r="AY1508" i="7"/>
  <c r="BQ1507" i="7"/>
  <c r="BP1507" i="7"/>
  <c r="BR1507" i="7" s="1"/>
  <c r="AY1659" i="7"/>
  <c r="BA1659" i="7" s="1"/>
  <c r="AZ1659" i="7"/>
  <c r="BN438" i="7"/>
  <c r="BO438" i="7"/>
  <c r="AW413" i="7"/>
  <c r="AF413" i="7"/>
  <c r="AG413" i="7"/>
  <c r="AX413" i="7"/>
  <c r="AH413" i="7"/>
  <c r="AH417" i="7"/>
  <c r="AG417" i="7"/>
  <c r="AX417" i="7"/>
  <c r="AF417" i="7"/>
  <c r="AW417" i="7"/>
  <c r="AH387" i="7"/>
  <c r="AG387" i="7"/>
  <c r="AF387" i="7"/>
  <c r="AG389" i="7"/>
  <c r="AH389" i="7"/>
  <c r="AF389" i="7"/>
  <c r="AF371" i="7"/>
  <c r="AG371" i="7"/>
  <c r="AH371" i="7"/>
  <c r="AG422" i="7"/>
  <c r="AF422" i="7"/>
  <c r="AW422" i="7"/>
  <c r="AX422" i="7"/>
  <c r="AH422" i="7"/>
  <c r="AF386" i="7"/>
  <c r="AG386" i="7"/>
  <c r="AH386" i="7"/>
  <c r="AF369" i="7"/>
  <c r="AG369" i="7"/>
  <c r="AH369" i="7"/>
  <c r="AF372" i="7"/>
  <c r="AH372" i="7"/>
  <c r="AG372" i="7"/>
  <c r="AI1563" i="7"/>
  <c r="AI1538" i="7"/>
  <c r="AJ1538" i="7"/>
  <c r="AI1564" i="7"/>
  <c r="AI1545" i="7"/>
  <c r="AJ1545" i="7"/>
  <c r="AI1581" i="7"/>
  <c r="AJ1581" i="7"/>
  <c r="AJ1549" i="7"/>
  <c r="AI1549" i="7"/>
  <c r="AI1539" i="7"/>
  <c r="AJ1539" i="7"/>
  <c r="AI1540" i="7"/>
  <c r="AJ1540" i="7"/>
  <c r="AI1534" i="7"/>
  <c r="AJ1534" i="7"/>
  <c r="BQ1442" i="7"/>
  <c r="BP1442" i="7"/>
  <c r="AA1546" i="7"/>
  <c r="Y2069" i="7"/>
  <c r="Y162" i="7"/>
  <c r="AY1278" i="7"/>
  <c r="BA1278" i="7" s="1"/>
  <c r="AZ1278" i="7"/>
  <c r="BB1278" i="7" s="1"/>
  <c r="AZ1504" i="7"/>
  <c r="AY1504" i="7"/>
  <c r="AY509" i="7"/>
  <c r="AZ509" i="7"/>
  <c r="BP1505" i="7"/>
  <c r="BQ1505" i="7"/>
  <c r="BS1505" i="7" s="1"/>
  <c r="AJ1491" i="7"/>
  <c r="AJ1490" i="7"/>
  <c r="AJ1488" i="7"/>
  <c r="AJ1492" i="7"/>
  <c r="AJ1487" i="7"/>
  <c r="AJ1489" i="7"/>
  <c r="AY1658" i="7"/>
  <c r="BA1658" i="7" s="1"/>
  <c r="AZ1658" i="7"/>
  <c r="AG403" i="7"/>
  <c r="AF403" i="7"/>
  <c r="AH403" i="7"/>
  <c r="AF397" i="7"/>
  <c r="AG397" i="7"/>
  <c r="AH397" i="7"/>
  <c r="AW416" i="7"/>
  <c r="AF416" i="7"/>
  <c r="AH416" i="7"/>
  <c r="AG416" i="7"/>
  <c r="AX416" i="7"/>
  <c r="AF367" i="7"/>
  <c r="AG367" i="7"/>
  <c r="AH367" i="7"/>
  <c r="AG423" i="7"/>
  <c r="AF423" i="7"/>
  <c r="AH423" i="7"/>
  <c r="AW423" i="7"/>
  <c r="AX423" i="7"/>
  <c r="AG377" i="7"/>
  <c r="AF377" i="7"/>
  <c r="AH377" i="7"/>
  <c r="AH388" i="7"/>
  <c r="AF388" i="7"/>
  <c r="AG388" i="7"/>
  <c r="X409" i="7"/>
  <c r="X410" i="7"/>
  <c r="AI1561" i="7"/>
  <c r="AJ1561" i="7"/>
  <c r="AJ1546" i="7"/>
  <c r="AI1546" i="7"/>
  <c r="AJ1562" i="7"/>
  <c r="AI1562" i="7"/>
  <c r="AI1551" i="7"/>
  <c r="AJ1551" i="7"/>
  <c r="AI1588" i="7"/>
  <c r="AJ1588" i="7"/>
  <c r="AI1580" i="7"/>
  <c r="AJ1580" i="7"/>
  <c r="AI1527" i="7"/>
  <c r="AJ1527" i="7"/>
  <c r="AA1558" i="7"/>
  <c r="AY1276" i="7"/>
  <c r="BA1276" i="7" s="1"/>
  <c r="AZ1276" i="7"/>
  <c r="BB1276" i="7" s="1"/>
  <c r="AZ1282" i="7"/>
  <c r="BB1282" i="7" s="1"/>
  <c r="AY1282" i="7"/>
  <c r="BA1282" i="7" s="1"/>
  <c r="AZ1280" i="7"/>
  <c r="BB1280" i="7" s="1"/>
  <c r="AY1280" i="7"/>
  <c r="BA1280" i="7" s="1"/>
  <c r="AZ1358" i="7"/>
  <c r="BB1358" i="7" s="1"/>
  <c r="AY1358" i="7"/>
  <c r="AY1356" i="7"/>
  <c r="BA1356" i="7" s="1"/>
  <c r="AZ1356" i="7"/>
  <c r="AJ2586" i="7"/>
  <c r="AJ2588" i="7"/>
  <c r="AJ2593" i="7"/>
  <c r="AJ2595" i="7"/>
  <c r="AJ2596" i="7"/>
  <c r="AJ2587" i="7"/>
  <c r="AJ2594" i="7"/>
  <c r="AZ1509" i="7"/>
  <c r="AY1509" i="7"/>
  <c r="BA1509" i="7" s="1"/>
  <c r="AY1660" i="7"/>
  <c r="BA1660" i="7" s="1"/>
  <c r="AZ1660" i="7"/>
  <c r="AY1656" i="7"/>
  <c r="BA1656" i="7" s="1"/>
  <c r="AZ1656" i="7"/>
  <c r="BB1656" i="7" s="1"/>
  <c r="AH366" i="7"/>
  <c r="AG366" i="7"/>
  <c r="AF366" i="7"/>
  <c r="AG390" i="7"/>
  <c r="AH390" i="7"/>
  <c r="AF390" i="7"/>
  <c r="AW418" i="7"/>
  <c r="AH418" i="7"/>
  <c r="AG418" i="7"/>
  <c r="AX418" i="7"/>
  <c r="AF418" i="7"/>
  <c r="AF376" i="7"/>
  <c r="AG376" i="7"/>
  <c r="AH376" i="7"/>
  <c r="AF383" i="7"/>
  <c r="AH383" i="7"/>
  <c r="AG383" i="7"/>
  <c r="AF414" i="7"/>
  <c r="AW414" i="7"/>
  <c r="AH414" i="7"/>
  <c r="AX414" i="7"/>
  <c r="AG414" i="7"/>
  <c r="AH406" i="7"/>
  <c r="AG406" i="7"/>
  <c r="AF406" i="7"/>
  <c r="AH370" i="7"/>
  <c r="AG370" i="7"/>
  <c r="AF370" i="7"/>
  <c r="AF420" i="7"/>
  <c r="AW420" i="7"/>
  <c r="AH420" i="7"/>
  <c r="AX420" i="7"/>
  <c r="AG420" i="7"/>
  <c r="AF428" i="7"/>
  <c r="AX428" i="7"/>
  <c r="AH428" i="7"/>
  <c r="AG428" i="7"/>
  <c r="AW428" i="7"/>
  <c r="AI1560" i="7"/>
  <c r="AJ1560" i="7"/>
  <c r="AI1589" i="7"/>
  <c r="AJ1589" i="7"/>
  <c r="AI1541" i="7"/>
  <c r="AJ1541" i="7"/>
  <c r="AJ1558" i="7"/>
  <c r="AI1558" i="7"/>
  <c r="AI1537" i="7"/>
  <c r="AJ1537" i="7"/>
  <c r="AI1543" i="7"/>
  <c r="AJ1543" i="7"/>
  <c r="AI1526" i="7"/>
  <c r="AJ1526" i="7"/>
  <c r="AI1553" i="7"/>
  <c r="AJ1553" i="7"/>
  <c r="AI413" i="7"/>
  <c r="AJ421" i="7" s="1"/>
  <c r="AZ1277" i="7"/>
  <c r="BB1277" i="7" s="1"/>
  <c r="AY1277" i="7"/>
  <c r="BA1277" i="7" s="1"/>
  <c r="AZ1357" i="7"/>
  <c r="AY1357" i="7"/>
  <c r="BA1357" i="7" s="1"/>
  <c r="AY1351" i="7"/>
  <c r="AZ1351" i="7"/>
  <c r="BB1351" i="7" s="1"/>
  <c r="AY1353" i="7"/>
  <c r="AZ1353" i="7"/>
  <c r="AY1506" i="7"/>
  <c r="BA1506" i="7" s="1"/>
  <c r="AZ1506" i="7"/>
  <c r="BP2201" i="7"/>
  <c r="BQ2201" i="7"/>
  <c r="BQ1504" i="7"/>
  <c r="BP1504" i="7"/>
  <c r="BQ1511" i="7"/>
  <c r="BP1511" i="7"/>
  <c r="AZ1661" i="7"/>
  <c r="BB1661" i="7" s="1"/>
  <c r="AY1661" i="7"/>
  <c r="BA1661" i="7" s="1"/>
  <c r="AZ1654" i="7"/>
  <c r="AY1654" i="7"/>
  <c r="BA1654" i="7" s="1"/>
  <c r="AG419" i="7"/>
  <c r="AX419" i="7"/>
  <c r="AH419" i="7"/>
  <c r="AF419" i="7"/>
  <c r="AW419" i="7"/>
  <c r="AF398" i="7"/>
  <c r="AG398" i="7"/>
  <c r="AH398" i="7"/>
  <c r="AF395" i="7"/>
  <c r="AH395" i="7"/>
  <c r="AG395" i="7"/>
  <c r="AF400" i="7"/>
  <c r="AH400" i="7"/>
  <c r="AG400" i="7"/>
  <c r="AH425" i="7"/>
  <c r="AG425" i="7"/>
  <c r="AW425" i="7"/>
  <c r="AF425" i="7"/>
  <c r="AX425" i="7"/>
  <c r="AF394" i="7"/>
  <c r="AH394" i="7"/>
  <c r="AG394" i="7"/>
  <c r="AH401" i="7"/>
  <c r="AF401" i="7"/>
  <c r="AG401" i="7"/>
  <c r="AH368" i="7"/>
  <c r="AG368" i="7"/>
  <c r="AF368" i="7"/>
  <c r="AF392" i="7"/>
  <c r="AH392" i="7"/>
  <c r="AG392" i="7"/>
  <c r="AX424" i="7"/>
  <c r="AG424" i="7"/>
  <c r="AW424" i="7"/>
  <c r="AF424" i="7"/>
  <c r="AH424" i="7"/>
  <c r="AY1572" i="7"/>
  <c r="AZ1572" i="7"/>
  <c r="AI1528" i="7"/>
  <c r="AJ1528" i="7"/>
  <c r="AI1555" i="7"/>
  <c r="AJ1555" i="7"/>
  <c r="AJ1535" i="7"/>
  <c r="AI1535" i="7"/>
  <c r="AI1533" i="7"/>
  <c r="AJ1533" i="7"/>
  <c r="AI1547" i="7"/>
  <c r="AJ1547" i="7"/>
  <c r="AI1548" i="7"/>
  <c r="AJ1548" i="7"/>
  <c r="AY1275" i="7"/>
  <c r="BA1275" i="7" s="1"/>
  <c r="AZ1275" i="7"/>
  <c r="BB1275" i="7" s="1"/>
  <c r="AZ1354" i="7"/>
  <c r="BB1354" i="7" s="1"/>
  <c r="AY1354" i="7"/>
  <c r="AY1511" i="7"/>
  <c r="AZ1511" i="7"/>
  <c r="BB1511" i="7" s="1"/>
  <c r="BP1503" i="7"/>
  <c r="BR1503" i="7" s="1"/>
  <c r="BQ1503" i="7"/>
  <c r="BS1503" i="7" s="1"/>
  <c r="BP1508" i="7"/>
  <c r="BQ1508" i="7"/>
  <c r="BS1508" i="7" s="1"/>
  <c r="BP1512" i="7"/>
  <c r="BQ1512" i="7"/>
  <c r="AZ1662" i="7"/>
  <c r="AY1662" i="7"/>
  <c r="BA1662" i="7" s="1"/>
  <c r="AF382" i="7"/>
  <c r="AH382" i="7"/>
  <c r="AG382" i="7"/>
  <c r="AF405" i="7"/>
  <c r="AH405" i="7"/>
  <c r="AG405" i="7"/>
  <c r="AH375" i="7"/>
  <c r="AF375" i="7"/>
  <c r="AG375" i="7"/>
  <c r="AG374" i="7"/>
  <c r="AF374" i="7"/>
  <c r="AH374" i="7"/>
  <c r="AH385" i="7"/>
  <c r="AF385" i="7"/>
  <c r="AG385" i="7"/>
  <c r="AF421" i="7"/>
  <c r="AW421" i="7"/>
  <c r="AX421" i="7"/>
  <c r="AH421" i="7"/>
  <c r="AG421" i="7"/>
  <c r="AI1552" i="7"/>
  <c r="AJ1552" i="7"/>
  <c r="AI1578" i="7"/>
  <c r="AJ1578" i="7"/>
  <c r="AI1582" i="7"/>
  <c r="AJ1582" i="7"/>
  <c r="AI1554" i="7"/>
  <c r="AJ1554" i="7"/>
  <c r="AI1587" i="7"/>
  <c r="AJ1587" i="7"/>
  <c r="AJ1531" i="7"/>
  <c r="AI1531" i="7"/>
  <c r="AJ1579" i="7"/>
  <c r="AI1579" i="7"/>
  <c r="AI1573" i="7"/>
  <c r="AJ1573" i="7"/>
  <c r="AI1586" i="7"/>
  <c r="AJ1586" i="7"/>
  <c r="BQ1580" i="7"/>
  <c r="BP1580" i="7"/>
  <c r="AZ1283" i="7"/>
  <c r="BB1283" i="7" s="1"/>
  <c r="BD1283" i="7" s="1"/>
  <c r="AY1283" i="7"/>
  <c r="BA1283" i="7" s="1"/>
  <c r="AY1273" i="7"/>
  <c r="BA1273" i="7" s="1"/>
  <c r="AZ1273" i="7"/>
  <c r="BB1273" i="7" s="1"/>
  <c r="AZ1352" i="7"/>
  <c r="BB1352" i="7" s="1"/>
  <c r="AY1352" i="7"/>
  <c r="AZ1359" i="7"/>
  <c r="AY1359" i="7"/>
  <c r="BA1359" i="7" s="1"/>
  <c r="BO201" i="7"/>
  <c r="BN201" i="7"/>
  <c r="AZ1510" i="7"/>
  <c r="AY1510" i="7"/>
  <c r="BA1510" i="7" s="1"/>
  <c r="BP1510" i="7"/>
  <c r="BP1506" i="7"/>
  <c r="BQ1506" i="7"/>
  <c r="BS1506" i="7" s="1"/>
  <c r="BU1506" i="7" s="1"/>
  <c r="BQ1509" i="7"/>
  <c r="BS1509" i="7" s="1"/>
  <c r="BP1509" i="7"/>
  <c r="BR1509" i="7" s="1"/>
  <c r="AY1655" i="7"/>
  <c r="BA1655" i="7" s="1"/>
  <c r="AZ1655" i="7"/>
  <c r="AF402" i="7"/>
  <c r="AG402" i="7"/>
  <c r="AH402" i="7"/>
  <c r="AF408" i="7"/>
  <c r="AG408" i="7"/>
  <c r="AH408" i="7"/>
  <c r="AX427" i="7"/>
  <c r="AW427" i="7"/>
  <c r="AF427" i="7"/>
  <c r="AG427" i="7"/>
  <c r="AH427" i="7"/>
  <c r="AF396" i="7"/>
  <c r="AG396" i="7"/>
  <c r="AH396" i="7"/>
  <c r="AI1557" i="7"/>
  <c r="AJ1557" i="7"/>
  <c r="AI1565" i="7"/>
  <c r="AI1566" i="7"/>
  <c r="AI1575" i="7"/>
  <c r="AJ1575" i="7"/>
  <c r="AJ1559" i="7"/>
  <c r="AI1559" i="7"/>
  <c r="AI1556" i="7"/>
  <c r="AJ1556" i="7"/>
  <c r="AJ1542" i="7"/>
  <c r="AI1542" i="7"/>
  <c r="AI1568" i="7"/>
  <c r="BQ2635" i="7"/>
  <c r="BP2635" i="7"/>
  <c r="BR2635" i="7" s="1"/>
  <c r="BP2579" i="7"/>
  <c r="BQ2579" i="7"/>
  <c r="X404" i="7"/>
  <c r="AA1557" i="7"/>
  <c r="Y1122" i="7"/>
  <c r="AY1274" i="7"/>
  <c r="BA1274" i="7" s="1"/>
  <c r="AZ1274" i="7"/>
  <c r="BB1274" i="7" s="1"/>
  <c r="AY1507" i="7"/>
  <c r="AZ1507" i="7"/>
  <c r="AZ1663" i="7"/>
  <c r="AY1663" i="7"/>
  <c r="BA1663" i="7" s="1"/>
  <c r="AH404" i="7"/>
  <c r="AG404" i="7"/>
  <c r="AF404" i="7"/>
  <c r="AG415" i="7"/>
  <c r="AX415" i="7"/>
  <c r="AW415" i="7"/>
  <c r="AH415" i="7"/>
  <c r="AF415" i="7"/>
  <c r="AX429" i="7"/>
  <c r="AW429" i="7"/>
  <c r="AG429" i="7"/>
  <c r="AF429" i="7"/>
  <c r="AH429" i="7"/>
  <c r="AH380" i="7"/>
  <c r="AF380" i="7"/>
  <c r="AG380" i="7"/>
  <c r="AF379" i="7"/>
  <c r="AG379" i="7"/>
  <c r="AH379" i="7"/>
  <c r="AH384" i="7"/>
  <c r="AF384" i="7"/>
  <c r="AG384" i="7"/>
  <c r="AI1583" i="7"/>
  <c r="AJ1583" i="7"/>
  <c r="AI1576" i="7"/>
  <c r="AJ1576" i="7"/>
  <c r="AI1585" i="7"/>
  <c r="AJ1585" i="7"/>
  <c r="AJ1574" i="7"/>
  <c r="AI1574" i="7"/>
  <c r="AJ1544" i="7"/>
  <c r="AI1544" i="7"/>
  <c r="AJ1536" i="7"/>
  <c r="AI1536" i="7"/>
  <c r="AI1529" i="7"/>
  <c r="AJ1529" i="7"/>
  <c r="AI365" i="7"/>
  <c r="Y1527" i="7"/>
  <c r="Y2405" i="7"/>
  <c r="Y2406" i="7"/>
  <c r="Y2418" i="7"/>
  <c r="Y2415" i="7"/>
  <c r="Y2416" i="7"/>
  <c r="Y2413" i="7"/>
  <c r="Y2421" i="7"/>
  <c r="Y2408" i="7"/>
  <c r="Y2409" i="7"/>
  <c r="Y2423" i="7"/>
  <c r="Y2429" i="7" s="1"/>
  <c r="Y2422" i="7"/>
  <c r="Y2412" i="7"/>
  <c r="Y2407" i="7"/>
  <c r="Y2411" i="7"/>
  <c r="Y2414" i="7"/>
  <c r="Y2419" i="7"/>
  <c r="Y2420" i="7"/>
  <c r="BP2404" i="7"/>
  <c r="Y2417" i="7"/>
  <c r="BQ2404" i="7"/>
  <c r="BS2423" i="7" s="1"/>
  <c r="Y2410" i="7"/>
  <c r="BQ2421" i="7"/>
  <c r="BP2421" i="7"/>
  <c r="BP2560" i="7"/>
  <c r="BQ2560" i="7"/>
  <c r="BQ2411" i="7"/>
  <c r="BP2411" i="7"/>
  <c r="AI2361" i="7"/>
  <c r="AJ2361" i="7"/>
  <c r="AI2378" i="7"/>
  <c r="AJ2378" i="7"/>
  <c r="AI2379" i="7"/>
  <c r="AJ2379" i="7"/>
  <c r="AI2359" i="7"/>
  <c r="AJ2359" i="7"/>
  <c r="AI2515" i="7"/>
  <c r="AJ2515" i="7"/>
  <c r="BQ2558" i="7"/>
  <c r="BP2558" i="7"/>
  <c r="BR2558" i="7" s="1"/>
  <c r="Y652" i="7"/>
  <c r="BQ2275" i="7"/>
  <c r="AJ704" i="7"/>
  <c r="AJ694" i="7"/>
  <c r="Y1686" i="7"/>
  <c r="AA1688" i="7" s="1"/>
  <c r="Y236" i="7"/>
  <c r="BQ2418" i="7"/>
  <c r="BP2418" i="7"/>
  <c r="AI2362" i="7"/>
  <c r="AJ2362" i="7"/>
  <c r="BP2410" i="7"/>
  <c r="BQ2410" i="7"/>
  <c r="BP2405" i="7"/>
  <c r="BQ2405" i="7"/>
  <c r="AJ626" i="7"/>
  <c r="Y2449" i="7"/>
  <c r="AA1695" i="7"/>
  <c r="AJ698" i="7"/>
  <c r="AJ706" i="7"/>
  <c r="BP2416" i="7"/>
  <c r="BQ2416" i="7"/>
  <c r="BS2416" i="7" s="1"/>
  <c r="AJ2358" i="7"/>
  <c r="AI2358" i="7"/>
  <c r="AI2374" i="7"/>
  <c r="AJ2374" i="7"/>
  <c r="AI2373" i="7"/>
  <c r="AJ2373" i="7"/>
  <c r="AI2370" i="7"/>
  <c r="AJ2370" i="7"/>
  <c r="AI2364" i="7"/>
  <c r="AJ2364" i="7"/>
  <c r="Y2434" i="7"/>
  <c r="AJ683" i="7"/>
  <c r="AI2405" i="7"/>
  <c r="AJ2405" i="7"/>
  <c r="AY2404" i="7"/>
  <c r="AZ2404" i="7"/>
  <c r="BP2412" i="7"/>
  <c r="BQ2412" i="7"/>
  <c r="Y2264" i="7"/>
  <c r="AJ609" i="7"/>
  <c r="AA1698" i="7"/>
  <c r="AJ1672" i="7"/>
  <c r="Y169" i="7"/>
  <c r="Y161" i="7"/>
  <c r="AJ695" i="7"/>
  <c r="AJ691" i="7"/>
  <c r="BQ2413" i="7"/>
  <c r="BP2413" i="7"/>
  <c r="BN185" i="7"/>
  <c r="BO185" i="7"/>
  <c r="BQ2417" i="7"/>
  <c r="BS2417" i="7" s="1"/>
  <c r="BP2417" i="7"/>
  <c r="AI2363" i="7"/>
  <c r="AJ2363" i="7"/>
  <c r="AI2510" i="7"/>
  <c r="AJ2510" i="7"/>
  <c r="Y661" i="7"/>
  <c r="Y133" i="7"/>
  <c r="AJ611" i="7"/>
  <c r="Y164" i="7"/>
  <c r="Y157" i="7"/>
  <c r="AJ707" i="7"/>
  <c r="AJ705" i="7"/>
  <c r="X365" i="7"/>
  <c r="Y380" i="7" s="1"/>
  <c r="BO1050" i="7"/>
  <c r="AJ2519" i="7"/>
  <c r="AI2377" i="7"/>
  <c r="AJ2377" i="7"/>
  <c r="AI2367" i="7"/>
  <c r="AJ2367" i="7"/>
  <c r="AI2365" i="7"/>
  <c r="AJ2365" i="7"/>
  <c r="AI2360" i="7"/>
  <c r="AJ2360" i="7"/>
  <c r="AI2368" i="7"/>
  <c r="AJ2368" i="7"/>
  <c r="AI2514" i="7"/>
  <c r="AJ2514" i="7"/>
  <c r="AI2513" i="7"/>
  <c r="AJ2513" i="7"/>
  <c r="AJ624" i="7"/>
  <c r="AJ2495" i="7"/>
  <c r="AA473" i="7"/>
  <c r="AJ630" i="7"/>
  <c r="AA1545" i="7"/>
  <c r="X1122" i="7"/>
  <c r="AJ701" i="7"/>
  <c r="AJ681" i="7"/>
  <c r="AI2372" i="7"/>
  <c r="AJ2372" i="7"/>
  <c r="BQ2414" i="7"/>
  <c r="BS2414" i="7" s="1"/>
  <c r="BP2414" i="7"/>
  <c r="BQ2407" i="7"/>
  <c r="BP2407" i="7"/>
  <c r="AI2375" i="7"/>
  <c r="AJ2375" i="7"/>
  <c r="AI2512" i="7"/>
  <c r="AJ2512" i="7"/>
  <c r="AJ2482" i="7"/>
  <c r="AJ619" i="7"/>
  <c r="AA1779" i="7"/>
  <c r="Y138" i="7"/>
  <c r="AJ703" i="7"/>
  <c r="AJ692" i="7"/>
  <c r="AI2366" i="7"/>
  <c r="AJ2366" i="7"/>
  <c r="AI2376" i="7"/>
  <c r="AJ2376" i="7"/>
  <c r="AI2381" i="7"/>
  <c r="AJ2381" i="7"/>
  <c r="AI2380" i="7"/>
  <c r="AJ2380" i="7"/>
  <c r="AI2371" i="7"/>
  <c r="AJ2371" i="7"/>
  <c r="AI2382" i="7"/>
  <c r="AJ2382" i="7"/>
  <c r="AI2511" i="7"/>
  <c r="AJ2511" i="7"/>
  <c r="BP1748" i="7"/>
  <c r="BQ1748" i="7"/>
  <c r="BP1439" i="7"/>
  <c r="BQ1439" i="7"/>
  <c r="AA1696" i="7"/>
  <c r="Y297" i="7"/>
  <c r="Y724" i="7"/>
  <c r="AI183" i="7"/>
  <c r="AJ184" i="7" s="1"/>
  <c r="AJ1440" i="7"/>
  <c r="AJ1442" i="7" s="1"/>
  <c r="Y91" i="7"/>
  <c r="AZ2557" i="7"/>
  <c r="AY2557" i="7"/>
  <c r="AI1694" i="7"/>
  <c r="AJ1694" i="7"/>
  <c r="AI1689" i="7"/>
  <c r="AJ1689" i="7"/>
  <c r="AI1698" i="7"/>
  <c r="AJ1698" i="7"/>
  <c r="AI1724" i="7"/>
  <c r="AJ1724" i="7"/>
  <c r="AI1685" i="7"/>
  <c r="AJ1685" i="7"/>
  <c r="AI1740" i="7"/>
  <c r="AJ1740" i="7"/>
  <c r="AI1681" i="7"/>
  <c r="AJ1681" i="7"/>
  <c r="AI1705" i="7"/>
  <c r="AJ1705" i="7"/>
  <c r="AF996" i="7"/>
  <c r="AG996" i="7"/>
  <c r="AH996" i="7"/>
  <c r="AF1048" i="7"/>
  <c r="AH1048" i="7"/>
  <c r="AG1048" i="7"/>
  <c r="AW1048" i="7"/>
  <c r="AX1048" i="7"/>
  <c r="AX1042" i="7"/>
  <c r="AW1042" i="7"/>
  <c r="AG1042" i="7"/>
  <c r="AF1042" i="7"/>
  <c r="AH1042" i="7"/>
  <c r="AH1018" i="7"/>
  <c r="AF1018" i="7"/>
  <c r="AG1018" i="7"/>
  <c r="AF1017" i="7"/>
  <c r="AG1017" i="7"/>
  <c r="AH1017" i="7"/>
  <c r="AH1006" i="7"/>
  <c r="AF1006" i="7"/>
  <c r="AG1006" i="7"/>
  <c r="AF1039" i="7"/>
  <c r="AW1039" i="7"/>
  <c r="AH1039" i="7"/>
  <c r="AX1039" i="7"/>
  <c r="AG1039" i="7"/>
  <c r="AH1020" i="7"/>
  <c r="AF1020" i="7"/>
  <c r="AG1020" i="7"/>
  <c r="AH1035" i="7"/>
  <c r="AG1035" i="7"/>
  <c r="AW1035" i="7"/>
  <c r="AX1035" i="7"/>
  <c r="AF1035" i="7"/>
  <c r="BO1047" i="7"/>
  <c r="BN1047" i="7"/>
  <c r="AY1512" i="7"/>
  <c r="BA1512" i="7" s="1"/>
  <c r="AZ1512" i="7"/>
  <c r="BB1512" i="7" s="1"/>
  <c r="AY2639" i="7"/>
  <c r="AZ2639" i="7"/>
  <c r="BB2639" i="7" s="1"/>
  <c r="AY1664" i="7"/>
  <c r="BA1664" i="7" s="1"/>
  <c r="AZ1664" i="7"/>
  <c r="AA457" i="7"/>
  <c r="AA2623" i="7"/>
  <c r="Z2600" i="7"/>
  <c r="AA1615" i="7"/>
  <c r="Y222" i="7"/>
  <c r="Y235" i="7"/>
  <c r="Y246" i="7"/>
  <c r="AJ2558" i="7"/>
  <c r="AJ2559" i="7"/>
  <c r="AJ2557" i="7"/>
  <c r="AY2556" i="7"/>
  <c r="AZ2556" i="7"/>
  <c r="AJ2560" i="7"/>
  <c r="AJ2561" i="7"/>
  <c r="AI1709" i="7"/>
  <c r="AJ1709" i="7"/>
  <c r="AI1730" i="7"/>
  <c r="AJ1730" i="7"/>
  <c r="AI1738" i="7"/>
  <c r="AJ1738" i="7"/>
  <c r="AI1711" i="7"/>
  <c r="AJ1711" i="7"/>
  <c r="AI1691" i="7"/>
  <c r="AJ1691" i="7"/>
  <c r="AI1712" i="7"/>
  <c r="AJ1712" i="7"/>
  <c r="AI1696" i="7"/>
  <c r="AJ1696" i="7"/>
  <c r="AI1690" i="7"/>
  <c r="AJ1690" i="7"/>
  <c r="AY1811" i="7"/>
  <c r="AZ1811" i="7"/>
  <c r="AY1362" i="7"/>
  <c r="AZ1362" i="7"/>
  <c r="BB1362" i="7" s="1"/>
  <c r="AH992" i="7"/>
  <c r="AF992" i="7"/>
  <c r="AG992" i="7"/>
  <c r="AH1047" i="7"/>
  <c r="AW1047" i="7"/>
  <c r="AX1047" i="7"/>
  <c r="AF1047" i="7"/>
  <c r="AG1047" i="7"/>
  <c r="AF994" i="7"/>
  <c r="AH994" i="7"/>
  <c r="AG994" i="7"/>
  <c r="AF1021" i="7"/>
  <c r="AG1021" i="7"/>
  <c r="AH1021" i="7"/>
  <c r="AH991" i="7"/>
  <c r="AG991" i="7"/>
  <c r="AF991" i="7"/>
  <c r="AF1002" i="7"/>
  <c r="AG1002" i="7"/>
  <c r="AH1002" i="7"/>
  <c r="AW1040" i="7"/>
  <c r="AG1040" i="7"/>
  <c r="AF1040" i="7"/>
  <c r="AH1040" i="7"/>
  <c r="AX1040" i="7"/>
  <c r="BN1045" i="7"/>
  <c r="BO1045" i="7"/>
  <c r="BN1042" i="7"/>
  <c r="BO1042" i="7"/>
  <c r="BP1513" i="7"/>
  <c r="BQ1513" i="7"/>
  <c r="AZ1513" i="7"/>
  <c r="BB1513" i="7" s="1"/>
  <c r="AY1513" i="7"/>
  <c r="AZ1800" i="7"/>
  <c r="AY1800" i="7"/>
  <c r="AY1815" i="7"/>
  <c r="AZ1815" i="7"/>
  <c r="AZ2635" i="7"/>
  <c r="AY2635" i="7"/>
  <c r="BP2565" i="7"/>
  <c r="BR2565" i="7" s="1"/>
  <c r="BQ2565" i="7"/>
  <c r="AZ1665" i="7"/>
  <c r="AY1665" i="7"/>
  <c r="BA1665" i="7" s="1"/>
  <c r="AA1554" i="7"/>
  <c r="AA2613" i="7"/>
  <c r="Y1931" i="7"/>
  <c r="Y232" i="7"/>
  <c r="AY2636" i="7"/>
  <c r="AZ2636" i="7"/>
  <c r="AI1683" i="7"/>
  <c r="AJ1683" i="7"/>
  <c r="AI1703" i="7"/>
  <c r="AJ1703" i="7"/>
  <c r="AI1701" i="7"/>
  <c r="AJ1701" i="7"/>
  <c r="AI1710" i="7"/>
  <c r="AJ1710" i="7"/>
  <c r="AI1677" i="7"/>
  <c r="AJ1677" i="7"/>
  <c r="AI1736" i="7"/>
  <c r="AJ1736" i="7"/>
  <c r="AZ1807" i="7"/>
  <c r="AY1807" i="7"/>
  <c r="AG1024" i="7"/>
  <c r="AH1024" i="7"/>
  <c r="AF1024" i="7"/>
  <c r="AH995" i="7"/>
  <c r="AG995" i="7"/>
  <c r="AF995" i="7"/>
  <c r="AF999" i="7"/>
  <c r="AH999" i="7"/>
  <c r="AG999" i="7"/>
  <c r="AF1015" i="7"/>
  <c r="AG1015" i="7"/>
  <c r="AH1015" i="7"/>
  <c r="AX1043" i="7"/>
  <c r="AF1043" i="7"/>
  <c r="AH1043" i="7"/>
  <c r="AW1043" i="7"/>
  <c r="AG1043" i="7"/>
  <c r="AF1028" i="7"/>
  <c r="AG1028" i="7"/>
  <c r="AH1028" i="7"/>
  <c r="AH1019" i="7"/>
  <c r="AG1019" i="7"/>
  <c r="AF1019" i="7"/>
  <c r="BO1044" i="7"/>
  <c r="BN1044" i="7"/>
  <c r="BN1049" i="7"/>
  <c r="BO1049" i="7"/>
  <c r="BO1035" i="7"/>
  <c r="BN1035" i="7"/>
  <c r="BQ2646" i="7"/>
  <c r="BP2646" i="7"/>
  <c r="BR2646" i="7" s="1"/>
  <c r="AY1803" i="7"/>
  <c r="AZ1803" i="7"/>
  <c r="AZ2641" i="7"/>
  <c r="AY2641" i="7"/>
  <c r="BA2641" i="7" s="1"/>
  <c r="BP2566" i="7"/>
  <c r="BR2566" i="7" s="1"/>
  <c r="BQ2566" i="7"/>
  <c r="AA470" i="7"/>
  <c r="AI1700" i="7"/>
  <c r="AJ1700" i="7"/>
  <c r="AI1708" i="7"/>
  <c r="AJ1708" i="7"/>
  <c r="AI1699" i="7"/>
  <c r="AJ1699" i="7"/>
  <c r="AI1695" i="7"/>
  <c r="AJ1695" i="7"/>
  <c r="AI1737" i="7"/>
  <c r="AJ1737" i="7"/>
  <c r="AI1713" i="7"/>
  <c r="AJ1713" i="7"/>
  <c r="AZ2633" i="7"/>
  <c r="BB2633" i="7" s="1"/>
  <c r="BD2633" i="7" s="1"/>
  <c r="AY2633" i="7"/>
  <c r="AF1005" i="7"/>
  <c r="AG1005" i="7"/>
  <c r="AH1005" i="7"/>
  <c r="AF1014" i="7"/>
  <c r="AG1014" i="7"/>
  <c r="AH1014" i="7"/>
  <c r="AF997" i="7"/>
  <c r="AG997" i="7"/>
  <c r="AH997" i="7"/>
  <c r="AF1001" i="7"/>
  <c r="AG1001" i="7"/>
  <c r="AH1001" i="7"/>
  <c r="AF998" i="7"/>
  <c r="AH998" i="7"/>
  <c r="AG998" i="7"/>
  <c r="AG1008" i="7"/>
  <c r="AH1008" i="7"/>
  <c r="AF1008" i="7"/>
  <c r="AF986" i="7"/>
  <c r="AH986" i="7"/>
  <c r="AG986" i="7"/>
  <c r="AH1038" i="7"/>
  <c r="AX1038" i="7"/>
  <c r="AF1038" i="7"/>
  <c r="AG1038" i="7"/>
  <c r="AW1038" i="7"/>
  <c r="AF1023" i="7"/>
  <c r="AG1023" i="7"/>
  <c r="AH1023" i="7"/>
  <c r="BN1040" i="7"/>
  <c r="BO1040" i="7"/>
  <c r="BO1043" i="7"/>
  <c r="BN1043" i="7"/>
  <c r="BP2645" i="7"/>
  <c r="BR2645" i="7" s="1"/>
  <c r="BQ2645" i="7"/>
  <c r="AY2642" i="7"/>
  <c r="AZ2642" i="7"/>
  <c r="AA2463" i="7"/>
  <c r="AA1608" i="7"/>
  <c r="Z1466" i="7"/>
  <c r="Y1927" i="7"/>
  <c r="Y2318" i="7"/>
  <c r="AZ2559" i="7"/>
  <c r="AY2559" i="7"/>
  <c r="AZ2634" i="7"/>
  <c r="AY2634" i="7"/>
  <c r="AI1734" i="7"/>
  <c r="AJ1734" i="7"/>
  <c r="AI1692" i="7"/>
  <c r="AJ1692" i="7"/>
  <c r="AI1706" i="7"/>
  <c r="AJ1706" i="7"/>
  <c r="AI1726" i="7"/>
  <c r="AJ1726" i="7"/>
  <c r="AI1731" i="7"/>
  <c r="AJ1731" i="7"/>
  <c r="AZ1801" i="7"/>
  <c r="AY1801" i="7"/>
  <c r="AZ1363" i="7"/>
  <c r="AY1363" i="7"/>
  <c r="BA1363" i="7" s="1"/>
  <c r="AG1011" i="7"/>
  <c r="AF1011" i="7"/>
  <c r="AH1011" i="7"/>
  <c r="AG1012" i="7"/>
  <c r="AF1012" i="7"/>
  <c r="AH1012" i="7"/>
  <c r="AF1013" i="7"/>
  <c r="AH1013" i="7"/>
  <c r="AG1013" i="7"/>
  <c r="AH1033" i="7"/>
  <c r="AF1033" i="7"/>
  <c r="AG1033" i="7"/>
  <c r="AW1034" i="7"/>
  <c r="AG1034" i="7"/>
  <c r="AF1034" i="7"/>
  <c r="AX1034" i="7"/>
  <c r="AH1034" i="7"/>
  <c r="AF1007" i="7"/>
  <c r="AH1007" i="7"/>
  <c r="AG1007" i="7"/>
  <c r="AF1004" i="7"/>
  <c r="AG1004" i="7"/>
  <c r="AH1004" i="7"/>
  <c r="AW1045" i="7"/>
  <c r="AX1045" i="7"/>
  <c r="AG1045" i="7"/>
  <c r="AF1045" i="7"/>
  <c r="AH1045" i="7"/>
  <c r="AC1051" i="7"/>
  <c r="V1042" i="7"/>
  <c r="X1042" i="7" s="1"/>
  <c r="V1016" i="7"/>
  <c r="V1000" i="7"/>
  <c r="V998" i="7"/>
  <c r="V1048" i="7"/>
  <c r="V1025" i="7"/>
  <c r="X1025" i="7" s="1"/>
  <c r="AC997" i="7"/>
  <c r="AC1023" i="7"/>
  <c r="AI1023" i="7" s="1"/>
  <c r="V1057" i="7"/>
  <c r="AC1020" i="7"/>
  <c r="AI1020" i="7" s="1"/>
  <c r="AC1034" i="7"/>
  <c r="AI1034" i="7" s="1"/>
  <c r="V1008" i="7"/>
  <c r="AC1019" i="7"/>
  <c r="AI1019" i="7" s="1"/>
  <c r="AC1001" i="7"/>
  <c r="AI1001" i="7" s="1"/>
  <c r="AC988" i="7"/>
  <c r="AI988" i="7" s="1"/>
  <c r="V1047" i="7"/>
  <c r="V1004" i="7"/>
  <c r="V1056" i="7"/>
  <c r="X1056" i="7" s="1"/>
  <c r="AC1055" i="7"/>
  <c r="V992" i="7"/>
  <c r="X992" i="7" s="1"/>
  <c r="V996" i="7"/>
  <c r="AC1027" i="7"/>
  <c r="AC1048" i="7"/>
  <c r="AI1048" i="7" s="1"/>
  <c r="AC998" i="7"/>
  <c r="AI998" i="7" s="1"/>
  <c r="V1033" i="7"/>
  <c r="X1033" i="7" s="1"/>
  <c r="AC1013" i="7"/>
  <c r="AI1013" i="7" s="1"/>
  <c r="AC1049" i="7"/>
  <c r="AI1049" i="7" s="1"/>
  <c r="AC1056" i="7"/>
  <c r="V1055" i="7"/>
  <c r="V1011" i="7"/>
  <c r="AC1021" i="7"/>
  <c r="AI1021" i="7" s="1"/>
  <c r="AC1028" i="7"/>
  <c r="AI1028" i="7" s="1"/>
  <c r="V1023" i="7"/>
  <c r="X1023" i="7" s="1"/>
  <c r="V1043" i="7"/>
  <c r="V1020" i="7"/>
  <c r="V1017" i="7"/>
  <c r="AC1057" i="7"/>
  <c r="V1054" i="7"/>
  <c r="X1054" i="7" s="1"/>
  <c r="V1027" i="7"/>
  <c r="AC991" i="7"/>
  <c r="AC994" i="7"/>
  <c r="AC1045" i="7"/>
  <c r="AI1045" i="7" s="1"/>
  <c r="AC1022" i="7"/>
  <c r="AI1022" i="7" s="1"/>
  <c r="V1018" i="7"/>
  <c r="AC1026" i="7"/>
  <c r="AI1026" i="7" s="1"/>
  <c r="AC1054" i="7"/>
  <c r="V985" i="7"/>
  <c r="X985" i="7" s="1"/>
  <c r="V1028" i="7"/>
  <c r="X1028" i="7" s="1"/>
  <c r="V1003" i="7"/>
  <c r="AC1011" i="7"/>
  <c r="V1049" i="7"/>
  <c r="V1044" i="7"/>
  <c r="X1044" i="7" s="1"/>
  <c r="V986" i="7"/>
  <c r="AC992" i="7"/>
  <c r="AI992" i="7" s="1"/>
  <c r="V1050" i="7"/>
  <c r="AC1040" i="7"/>
  <c r="AI1040" i="7" s="1"/>
  <c r="AC1006" i="7"/>
  <c r="AI1006" i="7" s="1"/>
  <c r="V1026" i="7"/>
  <c r="X1026" i="7" s="1"/>
  <c r="AC1005" i="7"/>
  <c r="AI1005" i="7" s="1"/>
  <c r="AC1025" i="7"/>
  <c r="AC1015" i="7"/>
  <c r="AI1015" i="7" s="1"/>
  <c r="AC1017" i="7"/>
  <c r="AI1017" i="7" s="1"/>
  <c r="AC1050" i="7"/>
  <c r="AI1050" i="7" s="1"/>
  <c r="V1010" i="7"/>
  <c r="AC999" i="7"/>
  <c r="AC990" i="7"/>
  <c r="AI990" i="7" s="1"/>
  <c r="AC1014" i="7"/>
  <c r="AI1014" i="7" s="1"/>
  <c r="V987" i="7"/>
  <c r="V997" i="7"/>
  <c r="AC1038" i="7"/>
  <c r="AI1038" i="7" s="1"/>
  <c r="V1058" i="7"/>
  <c r="V1035" i="7"/>
  <c r="X1035" i="7" s="1"/>
  <c r="V995" i="7"/>
  <c r="V1036" i="7"/>
  <c r="AC993" i="7"/>
  <c r="AI993" i="7" s="1"/>
  <c r="V988" i="7"/>
  <c r="AC1044" i="7"/>
  <c r="AC1016" i="7"/>
  <c r="AI1016" i="7" s="1"/>
  <c r="V1014" i="7"/>
  <c r="AC1053" i="7"/>
  <c r="V991" i="7"/>
  <c r="AC1000" i="7"/>
  <c r="AI1000" i="7" s="1"/>
  <c r="V993" i="7"/>
  <c r="V1019" i="7"/>
  <c r="AC1008" i="7"/>
  <c r="AI1008" i="7" s="1"/>
  <c r="AC1046" i="7"/>
  <c r="AI1046" i="7" s="1"/>
  <c r="V1039" i="7"/>
  <c r="AC1043" i="7"/>
  <c r="AI1043" i="7" s="1"/>
  <c r="V1051" i="7"/>
  <c r="V1024" i="7"/>
  <c r="X1024" i="7" s="1"/>
  <c r="AC1003" i="7"/>
  <c r="AI1003" i="7" s="1"/>
  <c r="AC1004" i="7"/>
  <c r="V1053" i="7"/>
  <c r="X1053" i="7" s="1"/>
  <c r="V1001" i="7"/>
  <c r="AC986" i="7"/>
  <c r="AI986" i="7" s="1"/>
  <c r="V994" i="7"/>
  <c r="AC1052" i="7"/>
  <c r="V1007" i="7"/>
  <c r="V1009" i="7"/>
  <c r="AC1039" i="7"/>
  <c r="AI1039" i="7" s="1"/>
  <c r="AC1018" i="7"/>
  <c r="AI1018" i="7" s="1"/>
  <c r="V1006" i="7"/>
  <c r="AC1041" i="7"/>
  <c r="AI1041" i="7" s="1"/>
  <c r="V1034" i="7"/>
  <c r="AC1007" i="7"/>
  <c r="AI1007" i="7" s="1"/>
  <c r="V1052" i="7"/>
  <c r="V1045" i="7"/>
  <c r="AC995" i="7"/>
  <c r="AI995" i="7" s="1"/>
  <c r="V999" i="7"/>
  <c r="AC1024" i="7"/>
  <c r="V1037" i="7"/>
  <c r="V1046" i="7"/>
  <c r="AC1037" i="7"/>
  <c r="AI1037" i="7" s="1"/>
  <c r="V1022" i="7"/>
  <c r="X1022" i="7" s="1"/>
  <c r="V1021" i="7"/>
  <c r="V1038" i="7"/>
  <c r="X1038" i="7" s="1"/>
  <c r="AC989" i="7"/>
  <c r="AC1002" i="7"/>
  <c r="AI1002" i="7" s="1"/>
  <c r="AC996" i="7"/>
  <c r="AI996" i="7" s="1"/>
  <c r="AC1036" i="7"/>
  <c r="AI1036" i="7" s="1"/>
  <c r="V1041" i="7"/>
  <c r="AC987" i="7"/>
  <c r="AI987" i="7" s="1"/>
  <c r="V1012" i="7"/>
  <c r="AC1035" i="7"/>
  <c r="AI1035" i="7" s="1"/>
  <c r="AC985" i="7"/>
  <c r="AI985" i="7" s="1"/>
  <c r="AC1010" i="7"/>
  <c r="AI1010" i="7" s="1"/>
  <c r="V1005" i="7"/>
  <c r="V1040" i="7"/>
  <c r="X1040" i="7" s="1"/>
  <c r="AC1009" i="7"/>
  <c r="AI1009" i="7" s="1"/>
  <c r="V990" i="7"/>
  <c r="AC1058" i="7"/>
  <c r="V989" i="7"/>
  <c r="X989" i="7" s="1"/>
  <c r="V1002" i="7"/>
  <c r="AC1033" i="7"/>
  <c r="AI1033" i="7" s="1"/>
  <c r="AC1012" i="7"/>
  <c r="AI1012" i="7" s="1"/>
  <c r="AC1047" i="7"/>
  <c r="AI1047" i="7" s="1"/>
  <c r="V1013" i="7"/>
  <c r="V1015" i="7"/>
  <c r="AC1042" i="7"/>
  <c r="AI1042" i="7" s="1"/>
  <c r="BO1053" i="7"/>
  <c r="BN1053" i="7"/>
  <c r="AZ1814" i="7"/>
  <c r="AY1814" i="7"/>
  <c r="AY2638" i="7"/>
  <c r="AZ2638" i="7"/>
  <c r="BB1504" i="7"/>
  <c r="AA1627" i="7"/>
  <c r="AA1628" i="7"/>
  <c r="AA1631" i="7"/>
  <c r="AJ1748" i="7"/>
  <c r="AJ1881" i="7"/>
  <c r="Y732" i="7"/>
  <c r="Y729" i="7"/>
  <c r="Y727" i="7"/>
  <c r="Y419" i="7"/>
  <c r="AY2558" i="7"/>
  <c r="AZ2558" i="7"/>
  <c r="BB2558" i="7" s="1"/>
  <c r="AI1686" i="7"/>
  <c r="AJ1686" i="7"/>
  <c r="AI1702" i="7"/>
  <c r="AJ1702" i="7"/>
  <c r="AI1727" i="7"/>
  <c r="AJ1727" i="7"/>
  <c r="AI1733" i="7"/>
  <c r="AJ1733" i="7"/>
  <c r="AI1693" i="7"/>
  <c r="AJ1693" i="7"/>
  <c r="AI1679" i="7"/>
  <c r="AJ1679" i="7"/>
  <c r="AI1725" i="7"/>
  <c r="AJ1725" i="7"/>
  <c r="AZ1804" i="7"/>
  <c r="AY1804" i="7"/>
  <c r="AW1044" i="7"/>
  <c r="AH1044" i="7"/>
  <c r="AF1044" i="7"/>
  <c r="AG1044" i="7"/>
  <c r="AX1044" i="7"/>
  <c r="AG993" i="7"/>
  <c r="AH993" i="7"/>
  <c r="AF993" i="7"/>
  <c r="AF988" i="7"/>
  <c r="AG988" i="7"/>
  <c r="AH988" i="7"/>
  <c r="AH987" i="7"/>
  <c r="AF987" i="7"/>
  <c r="AG987" i="7"/>
  <c r="AF1037" i="7"/>
  <c r="AX1037" i="7"/>
  <c r="AW1037" i="7"/>
  <c r="AG1037" i="7"/>
  <c r="AH1037" i="7"/>
  <c r="AH1000" i="7"/>
  <c r="AF1000" i="7"/>
  <c r="AG1000" i="7"/>
  <c r="AG1025" i="7"/>
  <c r="AF1025" i="7"/>
  <c r="AH1025" i="7"/>
  <c r="AF1003" i="7"/>
  <c r="AH1003" i="7"/>
  <c r="AG1003" i="7"/>
  <c r="BN1038" i="7"/>
  <c r="BO1038" i="7"/>
  <c r="BN1034" i="7"/>
  <c r="BO1034" i="7"/>
  <c r="AA76" i="7"/>
  <c r="AA1226" i="7"/>
  <c r="Y237" i="7"/>
  <c r="AY2561" i="7"/>
  <c r="AZ2561" i="7"/>
  <c r="BB2561" i="7" s="1"/>
  <c r="AI1680" i="7"/>
  <c r="AJ1680" i="7"/>
  <c r="AI1697" i="7"/>
  <c r="AJ1697" i="7"/>
  <c r="AZ1723" i="7"/>
  <c r="AY1723" i="7"/>
  <c r="AI1678" i="7"/>
  <c r="AJ1678" i="7"/>
  <c r="AI1728" i="7"/>
  <c r="AJ1728" i="7"/>
  <c r="AI1704" i="7"/>
  <c r="AJ1704" i="7"/>
  <c r="AI1735" i="7"/>
  <c r="AJ1735" i="7"/>
  <c r="AI1687" i="7"/>
  <c r="AJ1687" i="7"/>
  <c r="AY1810" i="7"/>
  <c r="AZ1810" i="7"/>
  <c r="BP2642" i="7"/>
  <c r="BR2642" i="7" s="1"/>
  <c r="BQ2642" i="7"/>
  <c r="AG1046" i="7"/>
  <c r="AH1046" i="7"/>
  <c r="AW1046" i="7"/>
  <c r="AX1046" i="7"/>
  <c r="AF1046" i="7"/>
  <c r="AW1049" i="7"/>
  <c r="AG1049" i="7"/>
  <c r="AH1049" i="7"/>
  <c r="AF1049" i="7"/>
  <c r="AX1049" i="7"/>
  <c r="AG1041" i="7"/>
  <c r="AF1041" i="7"/>
  <c r="AW1041" i="7"/>
  <c r="AH1041" i="7"/>
  <c r="AX1041" i="7"/>
  <c r="AH989" i="7"/>
  <c r="AF989" i="7"/>
  <c r="AG989" i="7"/>
  <c r="AH1036" i="7"/>
  <c r="AW1036" i="7"/>
  <c r="AG1036" i="7"/>
  <c r="AF1036" i="7"/>
  <c r="AX1036" i="7"/>
  <c r="BN1056" i="7"/>
  <c r="BO1056" i="7"/>
  <c r="AF1016" i="7"/>
  <c r="AG1016" i="7"/>
  <c r="AH1016" i="7"/>
  <c r="AG1009" i="7"/>
  <c r="AH1009" i="7"/>
  <c r="AF1009" i="7"/>
  <c r="BQ2638" i="7"/>
  <c r="BP2638" i="7"/>
  <c r="BR2638" i="7" s="1"/>
  <c r="AY510" i="7"/>
  <c r="AZ510" i="7"/>
  <c r="Y244" i="7"/>
  <c r="AA245" i="7" s="1"/>
  <c r="AY2560" i="7"/>
  <c r="AZ2560" i="7"/>
  <c r="BB2560" i="7" s="1"/>
  <c r="AI1739" i="7"/>
  <c r="AJ1739" i="7"/>
  <c r="AI1684" i="7"/>
  <c r="AJ1684" i="7"/>
  <c r="AI1729" i="7"/>
  <c r="AJ1729" i="7"/>
  <c r="AI1682" i="7"/>
  <c r="AJ1682" i="7"/>
  <c r="AI1688" i="7"/>
  <c r="AJ1688" i="7"/>
  <c r="AI1707" i="7"/>
  <c r="AJ1707" i="7"/>
  <c r="AI1732" i="7"/>
  <c r="AJ1732" i="7"/>
  <c r="BN1058" i="7"/>
  <c r="BO1058" i="7"/>
  <c r="AF1022" i="7"/>
  <c r="AH1022" i="7"/>
  <c r="AG1022" i="7"/>
  <c r="AF1026" i="7"/>
  <c r="AG1026" i="7"/>
  <c r="AH1026" i="7"/>
  <c r="AF985" i="7"/>
  <c r="AH985" i="7"/>
  <c r="AG985" i="7"/>
  <c r="AG990" i="7"/>
  <c r="AH990" i="7"/>
  <c r="AF990" i="7"/>
  <c r="AH1050" i="7"/>
  <c r="AW1050" i="7"/>
  <c r="AX1050" i="7"/>
  <c r="AG1050" i="7"/>
  <c r="AF1050" i="7"/>
  <c r="AG1027" i="7"/>
  <c r="AH1027" i="7"/>
  <c r="AF1027" i="7"/>
  <c r="AG1010" i="7"/>
  <c r="AF1010" i="7"/>
  <c r="AH1010" i="7"/>
  <c r="BQ2636" i="7"/>
  <c r="BP2636" i="7"/>
  <c r="BR2636" i="7" s="1"/>
  <c r="AZ2643" i="7"/>
  <c r="AY2643" i="7"/>
  <c r="AY1812" i="7"/>
  <c r="AZ1812" i="7"/>
  <c r="BP979" i="7"/>
  <c r="BQ979" i="7"/>
  <c r="AA1781" i="7"/>
  <c r="AI2483" i="7"/>
  <c r="AZ2483" i="7" s="1"/>
  <c r="BB2483" i="7" s="1"/>
  <c r="AJ2483" i="7"/>
  <c r="X2438" i="7"/>
  <c r="Y2438" i="7"/>
  <c r="AJ2451" i="7"/>
  <c r="AJ2440" i="7"/>
  <c r="X2445" i="7"/>
  <c r="Y2445" i="7"/>
  <c r="AA2448" i="7" s="1"/>
  <c r="X2458" i="7"/>
  <c r="Y2458" i="7"/>
  <c r="AI2498" i="7"/>
  <c r="AJ2498" i="7"/>
  <c r="X631" i="7"/>
  <c r="Y631" i="7"/>
  <c r="BP728" i="7"/>
  <c r="BQ728" i="7"/>
  <c r="BQ1443" i="7"/>
  <c r="BP1443" i="7"/>
  <c r="BQ729" i="7"/>
  <c r="BP729" i="7"/>
  <c r="AX1210" i="7"/>
  <c r="AG1210" i="7"/>
  <c r="AW1210" i="7"/>
  <c r="AH1210" i="7"/>
  <c r="AF1210" i="7"/>
  <c r="AX1197" i="7"/>
  <c r="AG1197" i="7"/>
  <c r="AF1197" i="7"/>
  <c r="AH1197" i="7"/>
  <c r="AW1197" i="7"/>
  <c r="AF1147" i="7"/>
  <c r="AG1147" i="7"/>
  <c r="AH1147" i="7"/>
  <c r="AF1194" i="7"/>
  <c r="AH1194" i="7"/>
  <c r="AX1194" i="7"/>
  <c r="AG1194" i="7"/>
  <c r="AW1194" i="7"/>
  <c r="AF1186" i="7"/>
  <c r="AG1186" i="7"/>
  <c r="AH1186" i="7"/>
  <c r="AG1185" i="7"/>
  <c r="AF1185" i="7"/>
  <c r="AH1185" i="7"/>
  <c r="AH1163" i="7"/>
  <c r="AF1163" i="7"/>
  <c r="AG1163" i="7"/>
  <c r="AW1204" i="7"/>
  <c r="AH1204" i="7"/>
  <c r="AF1204" i="7"/>
  <c r="AG1204" i="7"/>
  <c r="AX1204" i="7"/>
  <c r="AF1172" i="7"/>
  <c r="AH1172" i="7"/>
  <c r="AG1172" i="7"/>
  <c r="AH1205" i="7"/>
  <c r="AX1205" i="7"/>
  <c r="AF1205" i="7"/>
  <c r="AG1205" i="7"/>
  <c r="AW1205" i="7"/>
  <c r="AF1149" i="7"/>
  <c r="AH1149" i="7"/>
  <c r="AG1149" i="7"/>
  <c r="BO1213" i="7"/>
  <c r="BN1213" i="7"/>
  <c r="BO1197" i="7"/>
  <c r="BN1197" i="7"/>
  <c r="X829" i="7"/>
  <c r="Y829" i="7"/>
  <c r="X861" i="7"/>
  <c r="Y861" i="7"/>
  <c r="AJ1829" i="7"/>
  <c r="AI1829" i="7"/>
  <c r="BP978" i="7"/>
  <c r="BQ978" i="7"/>
  <c r="BP1349" i="7"/>
  <c r="BQ1349" i="7"/>
  <c r="Y726" i="7"/>
  <c r="X726" i="7"/>
  <c r="X703" i="7"/>
  <c r="Y703" i="7"/>
  <c r="X678" i="7"/>
  <c r="X736" i="7"/>
  <c r="Y736" i="7"/>
  <c r="X692" i="7"/>
  <c r="AI697" i="7"/>
  <c r="AJ697" i="7"/>
  <c r="AI693" i="7"/>
  <c r="AJ693" i="7"/>
  <c r="X737" i="7"/>
  <c r="Y737" i="7"/>
  <c r="Y738" i="7"/>
  <c r="X738" i="7"/>
  <c r="AI728" i="7"/>
  <c r="AJ728" i="7"/>
  <c r="AI702" i="7"/>
  <c r="AJ702" i="7"/>
  <c r="BP1427" i="7"/>
  <c r="BQ1427" i="7"/>
  <c r="Y2079" i="7"/>
  <c r="Y2072" i="7"/>
  <c r="X2273" i="7"/>
  <c r="BQ2273" i="7" s="1"/>
  <c r="BS2273" i="7" s="1"/>
  <c r="Y2273" i="7"/>
  <c r="Y2277" i="7" s="1"/>
  <c r="X2262" i="7"/>
  <c r="BP2262" i="7" s="1"/>
  <c r="BR2262" i="7" s="1"/>
  <c r="Y2262" i="7"/>
  <c r="X2265" i="7"/>
  <c r="Y2265" i="7"/>
  <c r="X630" i="7"/>
  <c r="Y630" i="7"/>
  <c r="Z629" i="7" s="1"/>
  <c r="X620" i="7"/>
  <c r="Y620" i="7"/>
  <c r="Y156" i="7"/>
  <c r="X156" i="7"/>
  <c r="X195" i="7"/>
  <c r="X159" i="7"/>
  <c r="Y159" i="7"/>
  <c r="AJ196" i="7"/>
  <c r="BP429" i="7"/>
  <c r="BQ429" i="7"/>
  <c r="BP1744" i="7"/>
  <c r="BQ1744" i="7"/>
  <c r="AA1630" i="7"/>
  <c r="AI2489" i="7"/>
  <c r="AZ2489" i="7" s="1"/>
  <c r="BB2489" i="7" s="1"/>
  <c r="AJ2489" i="7"/>
  <c r="Y483" i="7"/>
  <c r="Y486" i="7"/>
  <c r="Y482" i="7"/>
  <c r="Y485" i="7"/>
  <c r="Y838" i="7"/>
  <c r="AA1637" i="7"/>
  <c r="AA1638" i="7"/>
  <c r="AJ741" i="7"/>
  <c r="AA475" i="7"/>
  <c r="Y167" i="7"/>
  <c r="AA1332" i="7"/>
  <c r="Y1340" i="7"/>
  <c r="Y216" i="7"/>
  <c r="X216" i="7"/>
  <c r="X233" i="7"/>
  <c r="Y233" i="7"/>
  <c r="Y739" i="7"/>
  <c r="BQ1434" i="7"/>
  <c r="BP1434" i="7"/>
  <c r="AI1859" i="7"/>
  <c r="AJ1859" i="7"/>
  <c r="AU1441" i="7"/>
  <c r="AT1441" i="7"/>
  <c r="AZ1441" i="7"/>
  <c r="AY1441" i="7"/>
  <c r="AJ1445" i="7"/>
  <c r="Y484" i="7"/>
  <c r="AA1559" i="7"/>
  <c r="AJ1835" i="7"/>
  <c r="AJ1837" i="7"/>
  <c r="X2057" i="7"/>
  <c r="Y2057" i="7"/>
  <c r="AA2622" i="7"/>
  <c r="AG798" i="7"/>
  <c r="AF798" i="7"/>
  <c r="AH798" i="7"/>
  <c r="AH753" i="7"/>
  <c r="AF753" i="7"/>
  <c r="AG753" i="7"/>
  <c r="AG768" i="7"/>
  <c r="AH768" i="7"/>
  <c r="AF768" i="7"/>
  <c r="AG785" i="7"/>
  <c r="AH785" i="7"/>
  <c r="AF785" i="7"/>
  <c r="AH790" i="7"/>
  <c r="AG790" i="7"/>
  <c r="AF790" i="7"/>
  <c r="AW808" i="7"/>
  <c r="AH808" i="7"/>
  <c r="AF808" i="7"/>
  <c r="AX808" i="7"/>
  <c r="AG808" i="7"/>
  <c r="AH754" i="7"/>
  <c r="AG754" i="7"/>
  <c r="AF754" i="7"/>
  <c r="AH801" i="7"/>
  <c r="AW801" i="7"/>
  <c r="AG801" i="7"/>
  <c r="AF801" i="7"/>
  <c r="AX801" i="7"/>
  <c r="BP1657" i="7"/>
  <c r="BR1657" i="7" s="1"/>
  <c r="BQ1657" i="7"/>
  <c r="BQ1658" i="7"/>
  <c r="BP1658" i="7"/>
  <c r="BR1658" i="7" s="1"/>
  <c r="BP1663" i="7"/>
  <c r="BR1663" i="7" s="1"/>
  <c r="BQ1663" i="7"/>
  <c r="BQ1654" i="7"/>
  <c r="BP1654" i="7"/>
  <c r="BR1654" i="7" s="1"/>
  <c r="BQ2427" i="7"/>
  <c r="BP2427" i="7"/>
  <c r="AJ1396" i="7"/>
  <c r="AI1396" i="7"/>
  <c r="AI1386" i="7"/>
  <c r="AJ1386" i="7"/>
  <c r="Y1409" i="7"/>
  <c r="X1409" i="7"/>
  <c r="AY1421" i="7"/>
  <c r="AZ1421" i="7"/>
  <c r="AJ1439" i="7"/>
  <c r="X1433" i="7"/>
  <c r="BP1433" i="7" s="1"/>
  <c r="Y1433" i="7"/>
  <c r="X1401" i="7"/>
  <c r="Y1401" i="7"/>
  <c r="AA1404" i="7" s="1"/>
  <c r="AI1413" i="7"/>
  <c r="AI1425" i="7"/>
  <c r="AJ1425" i="7"/>
  <c r="Y1424" i="7"/>
  <c r="Y1414" i="7"/>
  <c r="Y1416" i="7"/>
  <c r="Y1413" i="7"/>
  <c r="Y1417" i="7"/>
  <c r="Y1430" i="7"/>
  <c r="X1430" i="7"/>
  <c r="BP1430" i="7" s="1"/>
  <c r="X1408" i="7"/>
  <c r="Y1408" i="7"/>
  <c r="AJ1438" i="7"/>
  <c r="AI1438" i="7"/>
  <c r="AJ1385" i="7"/>
  <c r="AI1385" i="7"/>
  <c r="AI1379" i="7"/>
  <c r="AJ1379" i="7"/>
  <c r="BR2560" i="7"/>
  <c r="Y2579" i="7"/>
  <c r="AI1833" i="7"/>
  <c r="AJ1833" i="7"/>
  <c r="AI2484" i="7"/>
  <c r="AJ2484" i="7"/>
  <c r="AA472" i="7"/>
  <c r="AA471" i="7"/>
  <c r="AJ2486" i="7"/>
  <c r="AA1609" i="7"/>
  <c r="Y733" i="7"/>
  <c r="AA1780" i="7"/>
  <c r="X2060" i="7"/>
  <c r="Y2060" i="7"/>
  <c r="BQ722" i="7"/>
  <c r="BP722" i="7"/>
  <c r="Y742" i="7"/>
  <c r="Y730" i="7"/>
  <c r="Y723" i="7"/>
  <c r="Y725" i="7"/>
  <c r="Y734" i="7"/>
  <c r="BP725" i="7"/>
  <c r="BQ725" i="7"/>
  <c r="BS725" i="7" s="1"/>
  <c r="Y735" i="7"/>
  <c r="BP740" i="7"/>
  <c r="BQ740" i="7"/>
  <c r="BP1421" i="7"/>
  <c r="Y1429" i="7"/>
  <c r="Y1434" i="7"/>
  <c r="Y1422" i="7"/>
  <c r="Y1436" i="7"/>
  <c r="Y1431" i="7"/>
  <c r="Y1440" i="7"/>
  <c r="Y1435" i="7"/>
  <c r="Y1425" i="7"/>
  <c r="BQ1421" i="7"/>
  <c r="BS1439" i="7" s="1"/>
  <c r="Y1432" i="7"/>
  <c r="Y1427" i="7"/>
  <c r="Y1438" i="7"/>
  <c r="Y1423" i="7"/>
  <c r="Y1437" i="7"/>
  <c r="AI393" i="7"/>
  <c r="AJ393" i="7"/>
  <c r="AI369" i="7"/>
  <c r="AJ369" i="7"/>
  <c r="X375" i="7"/>
  <c r="AI421" i="7"/>
  <c r="BQ1358" i="7"/>
  <c r="BP1358" i="7"/>
  <c r="AY2413" i="7"/>
  <c r="BA2413" i="7" s="1"/>
  <c r="AZ2413" i="7"/>
  <c r="AZ2417" i="7"/>
  <c r="AY2417" i="7"/>
  <c r="BA2417" i="7" s="1"/>
  <c r="AJ1792" i="7"/>
  <c r="AJ1795" i="7"/>
  <c r="AJ1793" i="7"/>
  <c r="AJ1790" i="7"/>
  <c r="AJ1794" i="7"/>
  <c r="AJ1791" i="7"/>
  <c r="AI127" i="7"/>
  <c r="AZ127" i="7" s="1"/>
  <c r="BB127" i="7" s="1"/>
  <c r="AJ127" i="7"/>
  <c r="AJ132" i="7" s="1"/>
  <c r="Y87" i="7"/>
  <c r="X87" i="7"/>
  <c r="AY1670" i="7"/>
  <c r="AZ1670" i="7"/>
  <c r="BQ1901" i="7"/>
  <c r="BP1901" i="7"/>
  <c r="AI1846" i="7"/>
  <c r="AJ1846" i="7"/>
  <c r="Y89" i="7"/>
  <c r="AA92" i="7" s="1"/>
  <c r="X89" i="7"/>
  <c r="BP1729" i="7"/>
  <c r="BQ1729" i="7"/>
  <c r="AA1528" i="7"/>
  <c r="AI2500" i="7"/>
  <c r="AZ2500" i="7" s="1"/>
  <c r="BB2500" i="7" s="1"/>
  <c r="AJ2500" i="7"/>
  <c r="AJ2506" i="7" s="1"/>
  <c r="AI2490" i="7"/>
  <c r="AJ2490" i="7"/>
  <c r="Y90" i="7"/>
  <c r="AZ133" i="7"/>
  <c r="X2455" i="7"/>
  <c r="Y2455" i="7"/>
  <c r="AU2424" i="7"/>
  <c r="AZ2424" i="7"/>
  <c r="AI2402" i="7"/>
  <c r="AJ2398" i="7" s="1"/>
  <c r="AT2424" i="7"/>
  <c r="AY2424" i="7"/>
  <c r="BQ727" i="7"/>
  <c r="BP727" i="7"/>
  <c r="BP731" i="7"/>
  <c r="BQ731" i="7"/>
  <c r="AG168" i="7"/>
  <c r="AH168" i="7"/>
  <c r="AF168" i="7"/>
  <c r="AI168" i="7"/>
  <c r="AH154" i="7"/>
  <c r="AF154" i="7"/>
  <c r="AG154" i="7"/>
  <c r="AG162" i="7"/>
  <c r="AF162" i="7"/>
  <c r="AH162" i="7"/>
  <c r="AI162" i="7"/>
  <c r="AG144" i="7"/>
  <c r="AF144" i="7"/>
  <c r="AH144" i="7"/>
  <c r="AI144" i="7"/>
  <c r="AF186" i="7"/>
  <c r="AG186" i="7"/>
  <c r="AX186" i="7"/>
  <c r="AW186" i="7"/>
  <c r="AH186" i="7"/>
  <c r="AI186" i="7"/>
  <c r="AG156" i="7"/>
  <c r="AH156" i="7"/>
  <c r="AF156" i="7"/>
  <c r="AX194" i="7"/>
  <c r="AW194" i="7"/>
  <c r="AG194" i="7"/>
  <c r="AH194" i="7"/>
  <c r="AF194" i="7"/>
  <c r="AI194" i="7"/>
  <c r="AZ194" i="7" s="1"/>
  <c r="AF143" i="7"/>
  <c r="AH143" i="7"/>
  <c r="AG143" i="7"/>
  <c r="AF147" i="7"/>
  <c r="AH147" i="7"/>
  <c r="AG147" i="7"/>
  <c r="X198" i="7"/>
  <c r="X197" i="7"/>
  <c r="BP197" i="7" s="1"/>
  <c r="X191" i="7"/>
  <c r="BP191" i="7" s="1"/>
  <c r="X183" i="7"/>
  <c r="Y195" i="7" s="1"/>
  <c r="X193" i="7"/>
  <c r="BQ193" i="7" s="1"/>
  <c r="X194" i="7"/>
  <c r="BQ194" i="7" s="1"/>
  <c r="X189" i="7"/>
  <c r="X201" i="7"/>
  <c r="BP201" i="7" s="1"/>
  <c r="X196" i="7"/>
  <c r="AI157" i="7"/>
  <c r="AI159" i="7"/>
  <c r="AI165" i="7"/>
  <c r="AI151" i="7"/>
  <c r="AI161" i="7"/>
  <c r="Y170" i="7"/>
  <c r="X172" i="7"/>
  <c r="X176" i="7"/>
  <c r="X168" i="7"/>
  <c r="X170" i="7"/>
  <c r="Y171" i="7"/>
  <c r="AI188" i="7"/>
  <c r="AZ188" i="7" s="1"/>
  <c r="AI193" i="7"/>
  <c r="AZ193" i="7" s="1"/>
  <c r="AI202" i="7"/>
  <c r="AY2568" i="7"/>
  <c r="AZ2568" i="7"/>
  <c r="BB2568" i="7" s="1"/>
  <c r="AY2571" i="7"/>
  <c r="AZ2571" i="7"/>
  <c r="BB2571" i="7" s="1"/>
  <c r="AZ2567" i="7"/>
  <c r="BB2567" i="7" s="1"/>
  <c r="AY2567" i="7"/>
  <c r="AJ1342" i="7"/>
  <c r="AI198" i="7"/>
  <c r="AZ198" i="7" s="1"/>
  <c r="AG761" i="7"/>
  <c r="AH761" i="7"/>
  <c r="AF761" i="7"/>
  <c r="AF780" i="7"/>
  <c r="AG780" i="7"/>
  <c r="AH780" i="7"/>
  <c r="AH760" i="7"/>
  <c r="AF760" i="7"/>
  <c r="AG760" i="7"/>
  <c r="AG807" i="7"/>
  <c r="AW807" i="7"/>
  <c r="AX807" i="7"/>
  <c r="AF807" i="7"/>
  <c r="AH807" i="7"/>
  <c r="AH792" i="7"/>
  <c r="AG792" i="7"/>
  <c r="AF792" i="7"/>
  <c r="AG781" i="7"/>
  <c r="AF781" i="7"/>
  <c r="AH781" i="7"/>
  <c r="AG764" i="7"/>
  <c r="AF764" i="7"/>
  <c r="AH764" i="7"/>
  <c r="AF775" i="7"/>
  <c r="AH775" i="7"/>
  <c r="AG775" i="7"/>
  <c r="AG776" i="7"/>
  <c r="AH776" i="7"/>
  <c r="AF776" i="7"/>
  <c r="AF788" i="7"/>
  <c r="AH788" i="7"/>
  <c r="AG788" i="7"/>
  <c r="AG803" i="7"/>
  <c r="AW803" i="7"/>
  <c r="AH803" i="7"/>
  <c r="AF803" i="7"/>
  <c r="AX803" i="7"/>
  <c r="BN812" i="7"/>
  <c r="BO812" i="7"/>
  <c r="V756" i="7"/>
  <c r="X756" i="7" s="1"/>
  <c r="AC815" i="7"/>
  <c r="AI815" i="7" s="1"/>
  <c r="V806" i="7"/>
  <c r="AC813" i="7"/>
  <c r="AI813" i="7" s="1"/>
  <c r="AC753" i="7"/>
  <c r="AC806" i="7"/>
  <c r="AI806" i="7" s="1"/>
  <c r="AC803" i="7"/>
  <c r="AI803" i="7" s="1"/>
  <c r="AC780" i="7"/>
  <c r="AI780" i="7" s="1"/>
  <c r="V808" i="7"/>
  <c r="AC773" i="7"/>
  <c r="AI773" i="7" s="1"/>
  <c r="V767" i="7"/>
  <c r="X767" i="7" s="1"/>
  <c r="AC754" i="7"/>
  <c r="AI754" i="7" s="1"/>
  <c r="V785" i="7"/>
  <c r="V812" i="7"/>
  <c r="X812" i="7" s="1"/>
  <c r="V815" i="7"/>
  <c r="V752" i="7"/>
  <c r="X752" i="7" s="1"/>
  <c r="V799" i="7"/>
  <c r="AC812" i="7"/>
  <c r="AI812" i="7" s="1"/>
  <c r="AC809" i="7"/>
  <c r="V778" i="7"/>
  <c r="AC789" i="7"/>
  <c r="AI789" i="7" s="1"/>
  <c r="V814" i="7"/>
  <c r="AC807" i="7"/>
  <c r="AI807" i="7" s="1"/>
  <c r="AC787" i="7"/>
  <c r="AI787" i="7" s="1"/>
  <c r="V761" i="7"/>
  <c r="X761" i="7" s="1"/>
  <c r="V768" i="7"/>
  <c r="X768" i="7" s="1"/>
  <c r="V800" i="7"/>
  <c r="AC757" i="7"/>
  <c r="AI757" i="7" s="1"/>
  <c r="AC752" i="7"/>
  <c r="AI752" i="7" s="1"/>
  <c r="V782" i="7"/>
  <c r="V777" i="7"/>
  <c r="AC790" i="7"/>
  <c r="AI790" i="7" s="1"/>
  <c r="AC783" i="7"/>
  <c r="AI783" i="7" s="1"/>
  <c r="V802" i="7"/>
  <c r="V792" i="7"/>
  <c r="X792" i="7" s="1"/>
  <c r="AC793" i="7"/>
  <c r="AC756" i="7"/>
  <c r="V774" i="7"/>
  <c r="X774" i="7" s="1"/>
  <c r="V757" i="7"/>
  <c r="X757" i="7" s="1"/>
  <c r="AC761" i="7"/>
  <c r="AI761" i="7" s="1"/>
  <c r="AC766" i="7"/>
  <c r="AI766" i="7" s="1"/>
  <c r="AC786" i="7"/>
  <c r="AI786" i="7" s="1"/>
  <c r="AC801" i="7"/>
  <c r="AI801" i="7" s="1"/>
  <c r="V787" i="7"/>
  <c r="X787" i="7" s="1"/>
  <c r="AC792" i="7"/>
  <c r="AI792" i="7" s="1"/>
  <c r="V776" i="7"/>
  <c r="AC785" i="7"/>
  <c r="AI785" i="7" s="1"/>
  <c r="V780" i="7"/>
  <c r="V764" i="7"/>
  <c r="X764" i="7" s="1"/>
  <c r="AC791" i="7"/>
  <c r="AI791" i="7" s="1"/>
  <c r="V762" i="7"/>
  <c r="X762" i="7" s="1"/>
  <c r="AC764" i="7"/>
  <c r="AI764" i="7" s="1"/>
  <c r="AC784" i="7"/>
  <c r="AJ784" i="7" s="1"/>
  <c r="AC810" i="7"/>
  <c r="AI810" i="7" s="1"/>
  <c r="V791" i="7"/>
  <c r="AC769" i="7"/>
  <c r="AI769" i="7" s="1"/>
  <c r="V803" i="7"/>
  <c r="V775" i="7"/>
  <c r="AC804" i="7"/>
  <c r="AC799" i="7"/>
  <c r="AC774" i="7"/>
  <c r="AC800" i="7"/>
  <c r="AI800" i="7" s="1"/>
  <c r="V781" i="7"/>
  <c r="V772" i="7"/>
  <c r="V798" i="7"/>
  <c r="X798" i="7" s="1"/>
  <c r="AC781" i="7"/>
  <c r="AC770" i="7"/>
  <c r="AI770" i="7" s="1"/>
  <c r="V759" i="7"/>
  <c r="X759" i="7" s="1"/>
  <c r="V766" i="7"/>
  <c r="X766" i="7" s="1"/>
  <c r="V773" i="7"/>
  <c r="V779" i="7"/>
  <c r="V786" i="7"/>
  <c r="V813" i="7"/>
  <c r="AC760" i="7"/>
  <c r="AI760" i="7" s="1"/>
  <c r="V758" i="7"/>
  <c r="X758" i="7" s="1"/>
  <c r="V760" i="7"/>
  <c r="X760" i="7" s="1"/>
  <c r="AC775" i="7"/>
  <c r="AC798" i="7"/>
  <c r="AI798" i="7" s="1"/>
  <c r="AC758" i="7"/>
  <c r="AI758" i="7" s="1"/>
  <c r="V809" i="7"/>
  <c r="AC802" i="7"/>
  <c r="AI802" i="7" s="1"/>
  <c r="AC762" i="7"/>
  <c r="AC788" i="7"/>
  <c r="AI788" i="7" s="1"/>
  <c r="AC776" i="7"/>
  <c r="AI776" i="7" s="1"/>
  <c r="V770" i="7"/>
  <c r="X770" i="7" s="1"/>
  <c r="V793" i="7"/>
  <c r="AC778" i="7"/>
  <c r="AI778" i="7" s="1"/>
  <c r="V771" i="7"/>
  <c r="V763" i="7"/>
  <c r="X763" i="7" s="1"/>
  <c r="AC768" i="7"/>
  <c r="AI768" i="7" s="1"/>
  <c r="V788" i="7"/>
  <c r="AC777" i="7"/>
  <c r="AI777" i="7" s="1"/>
  <c r="V783" i="7"/>
  <c r="V790" i="7"/>
  <c r="V807" i="7"/>
  <c r="V789" i="7"/>
  <c r="AC772" i="7"/>
  <c r="AI772" i="7" s="1"/>
  <c r="V805" i="7"/>
  <c r="X805" i="7" s="1"/>
  <c r="AC759" i="7"/>
  <c r="AI759" i="7" s="1"/>
  <c r="AC763" i="7"/>
  <c r="AI763" i="7" s="1"/>
  <c r="V801" i="7"/>
  <c r="V755" i="7"/>
  <c r="X755" i="7" s="1"/>
  <c r="V810" i="7"/>
  <c r="AC811" i="7"/>
  <c r="AI811" i="7" s="1"/>
  <c r="V753" i="7"/>
  <c r="X753" i="7" s="1"/>
  <c r="V769" i="7"/>
  <c r="X769" i="7" s="1"/>
  <c r="AC771" i="7"/>
  <c r="V765" i="7"/>
  <c r="X765" i="7" s="1"/>
  <c r="AC805" i="7"/>
  <c r="AC814" i="7"/>
  <c r="AI814" i="7" s="1"/>
  <c r="V811" i="7"/>
  <c r="AC765" i="7"/>
  <c r="AI765" i="7" s="1"/>
  <c r="AC767" i="7"/>
  <c r="AC782" i="7"/>
  <c r="AI782" i="7" s="1"/>
  <c r="V804" i="7"/>
  <c r="V784" i="7"/>
  <c r="AC755" i="7"/>
  <c r="V754" i="7"/>
  <c r="X754" i="7" s="1"/>
  <c r="AC808" i="7"/>
  <c r="AI808" i="7" s="1"/>
  <c r="AC779" i="7"/>
  <c r="AI779" i="7" s="1"/>
  <c r="V823" i="7"/>
  <c r="X823" i="7" s="1"/>
  <c r="AC823" i="7"/>
  <c r="AI823" i="7" s="1"/>
  <c r="AY823" i="7" s="1"/>
  <c r="AC820" i="7"/>
  <c r="AI820" i="7" s="1"/>
  <c r="V819" i="7"/>
  <c r="X819" i="7" s="1"/>
  <c r="V817" i="7"/>
  <c r="V818" i="7"/>
  <c r="X818" i="7" s="1"/>
  <c r="V816" i="7"/>
  <c r="AC821" i="7"/>
  <c r="AI821" i="7" s="1"/>
  <c r="AC816" i="7"/>
  <c r="AC822" i="7"/>
  <c r="AI822" i="7" s="1"/>
  <c r="AY822" i="7" s="1"/>
  <c r="V821" i="7"/>
  <c r="X821" i="7" s="1"/>
  <c r="AC817" i="7"/>
  <c r="AC819" i="7"/>
  <c r="V820" i="7"/>
  <c r="X820" i="7" s="1"/>
  <c r="AC818" i="7"/>
  <c r="AI818" i="7" s="1"/>
  <c r="AU818" i="7" s="1"/>
  <c r="V822" i="7"/>
  <c r="X822" i="7" s="1"/>
  <c r="BQ1656" i="7"/>
  <c r="BS1656" i="7" s="1"/>
  <c r="BP1656" i="7"/>
  <c r="BR1656" i="7" s="1"/>
  <c r="BQ1662" i="7"/>
  <c r="BP1662" i="7"/>
  <c r="BR1662" i="7" s="1"/>
  <c r="BP2572" i="7"/>
  <c r="BR2572" i="7" s="1"/>
  <c r="BQ2572" i="7"/>
  <c r="AI734" i="7"/>
  <c r="AJ734" i="7"/>
  <c r="AJ732" i="7"/>
  <c r="AI732" i="7"/>
  <c r="AJ731" i="7"/>
  <c r="AI731" i="7"/>
  <c r="X724" i="7"/>
  <c r="BO200" i="7"/>
  <c r="BN200" i="7"/>
  <c r="AH151" i="7"/>
  <c r="AG151" i="7"/>
  <c r="AF151" i="7"/>
  <c r="AG161" i="7"/>
  <c r="AH161" i="7"/>
  <c r="AF161" i="7"/>
  <c r="AF175" i="7"/>
  <c r="AG175" i="7"/>
  <c r="AH175" i="7"/>
  <c r="AF145" i="7"/>
  <c r="AG145" i="7"/>
  <c r="AH145" i="7"/>
  <c r="AX188" i="7"/>
  <c r="AG188" i="7"/>
  <c r="AH188" i="7"/>
  <c r="AW188" i="7"/>
  <c r="AF188" i="7"/>
  <c r="AG139" i="7"/>
  <c r="AF139" i="7"/>
  <c r="AH139" i="7"/>
  <c r="AJ1399" i="7"/>
  <c r="AI1399" i="7"/>
  <c r="AI1431" i="7"/>
  <c r="AJ1431" i="7"/>
  <c r="AI1426" i="7"/>
  <c r="AJ1426" i="7"/>
  <c r="AI1391" i="7"/>
  <c r="AJ1391" i="7"/>
  <c r="AJ1404" i="7"/>
  <c r="AI1404" i="7"/>
  <c r="AI1403" i="7"/>
  <c r="AJ1403" i="7"/>
  <c r="AI1410" i="7"/>
  <c r="AJ1410" i="7"/>
  <c r="AJ1384" i="7"/>
  <c r="AI1384" i="7"/>
  <c r="AI1388" i="7"/>
  <c r="AJ1388" i="7"/>
  <c r="AI1394" i="7"/>
  <c r="AJ1394" i="7"/>
  <c r="BP1350" i="7"/>
  <c r="BQ1350" i="7"/>
  <c r="BS1350" i="7" s="1"/>
  <c r="BP735" i="7"/>
  <c r="BQ735" i="7"/>
  <c r="BP413" i="7"/>
  <c r="BQ413" i="7"/>
  <c r="BQ1351" i="7"/>
  <c r="BP1351" i="7"/>
  <c r="AZ2649" i="7"/>
  <c r="AY2649" i="7"/>
  <c r="BA2649" i="7" s="1"/>
  <c r="AZ2406" i="7"/>
  <c r="AY2406" i="7"/>
  <c r="BA2406" i="7" s="1"/>
  <c r="X427" i="7"/>
  <c r="BQ2570" i="7"/>
  <c r="BP2570" i="7"/>
  <c r="BR2570" i="7" s="1"/>
  <c r="AY2562" i="7"/>
  <c r="AZ2562" i="7"/>
  <c r="BB2562" i="7" s="1"/>
  <c r="AY2566" i="7"/>
  <c r="AZ2566" i="7"/>
  <c r="BB2566" i="7" s="1"/>
  <c r="AY2563" i="7"/>
  <c r="AZ2563" i="7"/>
  <c r="BB2563" i="7" s="1"/>
  <c r="Y429" i="7"/>
  <c r="BN1214" i="7"/>
  <c r="BO1214" i="7"/>
  <c r="BO1209" i="7"/>
  <c r="BN1209" i="7"/>
  <c r="BN1204" i="7"/>
  <c r="BO1204" i="7"/>
  <c r="AG1171" i="7"/>
  <c r="AH1171" i="7"/>
  <c r="AF1171" i="7"/>
  <c r="AX1199" i="7"/>
  <c r="AF1199" i="7"/>
  <c r="AG1199" i="7"/>
  <c r="AH1199" i="7"/>
  <c r="AW1199" i="7"/>
  <c r="AX1192" i="7"/>
  <c r="AG1192" i="7"/>
  <c r="AH1192" i="7"/>
  <c r="AW1192" i="7"/>
  <c r="AF1192" i="7"/>
  <c r="AG1146" i="7"/>
  <c r="AF1146" i="7"/>
  <c r="AH1146" i="7"/>
  <c r="AF1167" i="7"/>
  <c r="AG1167" i="7"/>
  <c r="AH1167" i="7"/>
  <c r="AH1143" i="7"/>
  <c r="AG1143" i="7"/>
  <c r="AF1143" i="7"/>
  <c r="AH1142" i="7"/>
  <c r="AG1142" i="7"/>
  <c r="AF1142" i="7"/>
  <c r="BO1199" i="7"/>
  <c r="BN1199" i="7"/>
  <c r="BN1200" i="7"/>
  <c r="BO1200" i="7"/>
  <c r="Y378" i="7"/>
  <c r="AJ1883" i="7"/>
  <c r="AJ1889" i="7"/>
  <c r="AA1693" i="7"/>
  <c r="AA1550" i="7"/>
  <c r="Y836" i="7"/>
  <c r="AA838" i="7" s="1"/>
  <c r="AJ1882" i="7"/>
  <c r="AJ1863" i="7"/>
  <c r="AJ1838" i="7"/>
  <c r="AA1618" i="7"/>
  <c r="AJ1669" i="7"/>
  <c r="AJ1895" i="7"/>
  <c r="AJ1897" i="7" s="1"/>
  <c r="AI166" i="7"/>
  <c r="AI143" i="7"/>
  <c r="AI167" i="7"/>
  <c r="AI172" i="7"/>
  <c r="Y2192" i="7"/>
  <c r="BP734" i="7"/>
  <c r="BQ734" i="7"/>
  <c r="BS734" i="7" s="1"/>
  <c r="AG787" i="7"/>
  <c r="AF787" i="7"/>
  <c r="AH787" i="7"/>
  <c r="AF759" i="7"/>
  <c r="AH759" i="7"/>
  <c r="AG759" i="7"/>
  <c r="AW800" i="7"/>
  <c r="AH800" i="7"/>
  <c r="AG800" i="7"/>
  <c r="AX800" i="7"/>
  <c r="AF800" i="7"/>
  <c r="AH815" i="7"/>
  <c r="AF815" i="7"/>
  <c r="AW815" i="7"/>
  <c r="AX815" i="7"/>
  <c r="AG815" i="7"/>
  <c r="AX813" i="7"/>
  <c r="AG813" i="7"/>
  <c r="AF813" i="7"/>
  <c r="AW813" i="7"/>
  <c r="AH813" i="7"/>
  <c r="AF773" i="7"/>
  <c r="AH773" i="7"/>
  <c r="AG773" i="7"/>
  <c r="BP1653" i="7"/>
  <c r="BR1653" i="7" s="1"/>
  <c r="BQ1653" i="7"/>
  <c r="BP2425" i="7"/>
  <c r="BQ2425" i="7"/>
  <c r="AI735" i="7"/>
  <c r="AJ735" i="7"/>
  <c r="AH167" i="7"/>
  <c r="AG167" i="7"/>
  <c r="AF167" i="7"/>
  <c r="AW184" i="7"/>
  <c r="AX184" i="7"/>
  <c r="AG184" i="7"/>
  <c r="AH184" i="7"/>
  <c r="AF184" i="7"/>
  <c r="AF138" i="7"/>
  <c r="AH138" i="7"/>
  <c r="AG138" i="7"/>
  <c r="AH155" i="7"/>
  <c r="AG155" i="7"/>
  <c r="AF155" i="7"/>
  <c r="AW187" i="7"/>
  <c r="AX187" i="7"/>
  <c r="AF187" i="7"/>
  <c r="AH187" i="7"/>
  <c r="AG187" i="7"/>
  <c r="AX190" i="7"/>
  <c r="AG190" i="7"/>
  <c r="AH190" i="7"/>
  <c r="AW190" i="7"/>
  <c r="AF190" i="7"/>
  <c r="AF200" i="7"/>
  <c r="AG200" i="7"/>
  <c r="AH200" i="7"/>
  <c r="AW200" i="7"/>
  <c r="AX200" i="7"/>
  <c r="AG142" i="7"/>
  <c r="AF142" i="7"/>
  <c r="AH142" i="7"/>
  <c r="AG174" i="7"/>
  <c r="AH174" i="7"/>
  <c r="AF174" i="7"/>
  <c r="Y425" i="7"/>
  <c r="AY1816" i="7"/>
  <c r="AZ1816" i="7"/>
  <c r="AI1377" i="7"/>
  <c r="AJ1377" i="7"/>
  <c r="AI1382" i="7"/>
  <c r="AJ1382" i="7"/>
  <c r="AI1392" i="7"/>
  <c r="AJ1392" i="7"/>
  <c r="AJ1423" i="7"/>
  <c r="AI1423" i="7"/>
  <c r="BP1431" i="7"/>
  <c r="BR1431" i="7" s="1"/>
  <c r="BQ1431" i="7"/>
  <c r="AJ1380" i="7"/>
  <c r="AI1380" i="7"/>
  <c r="AZ2420" i="7"/>
  <c r="AY2420" i="7"/>
  <c r="BA2420" i="7" s="1"/>
  <c r="BP1347" i="7"/>
  <c r="BR1347" i="7" s="1"/>
  <c r="BT1347" i="7" s="1"/>
  <c r="BQ1347" i="7"/>
  <c r="BS1347" i="7" s="1"/>
  <c r="BU1347" i="7" s="1"/>
  <c r="BP1362" i="7"/>
  <c r="BQ1362" i="7"/>
  <c r="AZ2646" i="7"/>
  <c r="BB2646" i="7" s="1"/>
  <c r="AY2646" i="7"/>
  <c r="BA2646" i="7" s="1"/>
  <c r="AZ2416" i="7"/>
  <c r="AY2416" i="7"/>
  <c r="BA2416" i="7" s="1"/>
  <c r="AY2419" i="7"/>
  <c r="BA2419" i="7" s="1"/>
  <c r="AZ2419" i="7"/>
  <c r="AZ2565" i="7"/>
  <c r="BB2565" i="7" s="1"/>
  <c r="AY2565" i="7"/>
  <c r="X732" i="7"/>
  <c r="BQ1733" i="7"/>
  <c r="BP1733" i="7"/>
  <c r="Y1770" i="7"/>
  <c r="AA1773" i="7" s="1"/>
  <c r="Y1762" i="7"/>
  <c r="Y1774" i="7"/>
  <c r="AA1774" i="7" s="1"/>
  <c r="Y1760" i="7"/>
  <c r="Y1758" i="7"/>
  <c r="BN1194" i="7"/>
  <c r="BO1194" i="7"/>
  <c r="BN1206" i="7"/>
  <c r="BO1206" i="7"/>
  <c r="AX1196" i="7"/>
  <c r="AG1196" i="7"/>
  <c r="AF1196" i="7"/>
  <c r="AH1196" i="7"/>
  <c r="AW1196" i="7"/>
  <c r="AF1182" i="7"/>
  <c r="AG1182" i="7"/>
  <c r="AH1182" i="7"/>
  <c r="AF1165" i="7"/>
  <c r="AG1165" i="7"/>
  <c r="AH1165" i="7"/>
  <c r="AG1145" i="7"/>
  <c r="AH1145" i="7"/>
  <c r="AF1145" i="7"/>
  <c r="AX1195" i="7"/>
  <c r="AG1195" i="7"/>
  <c r="AW1195" i="7"/>
  <c r="AF1195" i="7"/>
  <c r="AH1195" i="7"/>
  <c r="AG1144" i="7"/>
  <c r="AF1144" i="7"/>
  <c r="AH1144" i="7"/>
  <c r="AG1169" i="7"/>
  <c r="AF1169" i="7"/>
  <c r="AH1169" i="7"/>
  <c r="BO1211" i="7"/>
  <c r="BN1211" i="7"/>
  <c r="BN1207" i="7"/>
  <c r="BO1207" i="7"/>
  <c r="BO1195" i="7"/>
  <c r="BN1195" i="7"/>
  <c r="AF763" i="7"/>
  <c r="AG763" i="7"/>
  <c r="AH763" i="7"/>
  <c r="AG789" i="7"/>
  <c r="AH789" i="7"/>
  <c r="AF789" i="7"/>
  <c r="AF765" i="7"/>
  <c r="AG765" i="7"/>
  <c r="AH765" i="7"/>
  <c r="AG779" i="7"/>
  <c r="AF779" i="7"/>
  <c r="AH779" i="7"/>
  <c r="AX805" i="7"/>
  <c r="AW805" i="7"/>
  <c r="AF805" i="7"/>
  <c r="AG805" i="7"/>
  <c r="AH805" i="7"/>
  <c r="Y1729" i="7"/>
  <c r="Y1733" i="7"/>
  <c r="BQ1723" i="7"/>
  <c r="BS1740" i="7" s="1"/>
  <c r="Y1732" i="7"/>
  <c r="BP1723" i="7"/>
  <c r="Y1740" i="7"/>
  <c r="Y1731" i="7"/>
  <c r="AZ2415" i="7"/>
  <c r="AY2415" i="7"/>
  <c r="BA2415" i="7" s="1"/>
  <c r="AI729" i="7"/>
  <c r="AJ729" i="7"/>
  <c r="AG140" i="7"/>
  <c r="AF140" i="7"/>
  <c r="AH140" i="7"/>
  <c r="AH141" i="7"/>
  <c r="AG141" i="7"/>
  <c r="AF141" i="7"/>
  <c r="AF159" i="7"/>
  <c r="AG159" i="7"/>
  <c r="AH159" i="7"/>
  <c r="AH185" i="7"/>
  <c r="AF185" i="7"/>
  <c r="AW185" i="7"/>
  <c r="AG185" i="7"/>
  <c r="AX185" i="7"/>
  <c r="AX198" i="7"/>
  <c r="AG198" i="7"/>
  <c r="AH198" i="7"/>
  <c r="AF198" i="7"/>
  <c r="AW198" i="7"/>
  <c r="AF137" i="7"/>
  <c r="AG137" i="7"/>
  <c r="AH137" i="7"/>
  <c r="AH176" i="7"/>
  <c r="AF176" i="7"/>
  <c r="AG176" i="7"/>
  <c r="AF148" i="7"/>
  <c r="AG148" i="7"/>
  <c r="AH148" i="7"/>
  <c r="AI1406" i="7"/>
  <c r="AJ1406" i="7"/>
  <c r="AI1424" i="7"/>
  <c r="AJ1424" i="7"/>
  <c r="AJ1407" i="7"/>
  <c r="AI1407" i="7"/>
  <c r="AI1414" i="7"/>
  <c r="BP1422" i="7"/>
  <c r="BQ1422" i="7"/>
  <c r="AI1387" i="7"/>
  <c r="AJ1387" i="7"/>
  <c r="AI1378" i="7"/>
  <c r="AJ1378" i="7"/>
  <c r="BP2649" i="7"/>
  <c r="BR2649" i="7" s="1"/>
  <c r="BQ2649" i="7"/>
  <c r="BP1359" i="7"/>
  <c r="BQ1359" i="7"/>
  <c r="AY2410" i="7"/>
  <c r="BA2410" i="7" s="1"/>
  <c r="AZ2410" i="7"/>
  <c r="AZ2414" i="7"/>
  <c r="AY2414" i="7"/>
  <c r="BA2414" i="7" s="1"/>
  <c r="Y2514" i="7"/>
  <c r="Y2536" i="7"/>
  <c r="Y2528" i="7"/>
  <c r="AA2530" i="7" s="1"/>
  <c r="Y2519" i="7"/>
  <c r="Y2516" i="7"/>
  <c r="Y2510" i="7"/>
  <c r="Y2532" i="7"/>
  <c r="Y2541" i="7"/>
  <c r="AA2541" i="7" s="1"/>
  <c r="Y2533" i="7"/>
  <c r="Y2517" i="7"/>
  <c r="Y2545" i="7"/>
  <c r="Y2521" i="7"/>
  <c r="AA2524" i="7" s="1"/>
  <c r="Y2520" i="7"/>
  <c r="AA2523" i="7" s="1"/>
  <c r="AY1808" i="7"/>
  <c r="AZ1808" i="7"/>
  <c r="BQ1732" i="7"/>
  <c r="BP1732" i="7"/>
  <c r="AX1215" i="7"/>
  <c r="AW1215" i="7"/>
  <c r="BO1208" i="7"/>
  <c r="BN1208" i="7"/>
  <c r="BN1216" i="7"/>
  <c r="BO1216" i="7"/>
  <c r="AH1202" i="7"/>
  <c r="AF1202" i="7"/>
  <c r="AG1202" i="7"/>
  <c r="AX1202" i="7"/>
  <c r="AW1202" i="7"/>
  <c r="AH1181" i="7"/>
  <c r="AF1181" i="7"/>
  <c r="AG1181" i="7"/>
  <c r="AG1178" i="7"/>
  <c r="AH1178" i="7"/>
  <c r="AF1178" i="7"/>
  <c r="AF1151" i="7"/>
  <c r="AH1151" i="7"/>
  <c r="AG1151" i="7"/>
  <c r="AF1174" i="7"/>
  <c r="AH1174" i="7"/>
  <c r="AG1174" i="7"/>
  <c r="AG1179" i="7"/>
  <c r="AH1179" i="7"/>
  <c r="AF1179" i="7"/>
  <c r="BO1198" i="7"/>
  <c r="BN1198" i="7"/>
  <c r="BN1193" i="7"/>
  <c r="BO1193" i="7"/>
  <c r="BP2647" i="7"/>
  <c r="BR2647" i="7" s="1"/>
  <c r="BQ2647" i="7"/>
  <c r="X173" i="7"/>
  <c r="Y177" i="7" s="1"/>
  <c r="X185" i="7"/>
  <c r="BQ185" i="7" s="1"/>
  <c r="AI160" i="7"/>
  <c r="AA476" i="7"/>
  <c r="AA1625" i="7"/>
  <c r="AA1787" i="7"/>
  <c r="AZ1898" i="7"/>
  <c r="AJ2658" i="7"/>
  <c r="Y853" i="7"/>
  <c r="AJ1836" i="7"/>
  <c r="AA2616" i="7"/>
  <c r="AA2601" i="7"/>
  <c r="Y308" i="7"/>
  <c r="BP1587" i="7"/>
  <c r="X161" i="7"/>
  <c r="X235" i="7"/>
  <c r="AI155" i="7"/>
  <c r="AI190" i="7"/>
  <c r="AY190" i="7" s="1"/>
  <c r="X199" i="7"/>
  <c r="BP199" i="7" s="1"/>
  <c r="AI185" i="7"/>
  <c r="X200" i="7"/>
  <c r="BQ200" i="7" s="1"/>
  <c r="AJ699" i="7"/>
  <c r="AJ708" i="7"/>
  <c r="AJ687" i="7"/>
  <c r="AJ711" i="7"/>
  <c r="AJ696" i="7"/>
  <c r="Y217" i="7"/>
  <c r="Y225" i="7"/>
  <c r="AH777" i="7"/>
  <c r="AF777" i="7"/>
  <c r="AG777" i="7"/>
  <c r="AF772" i="7"/>
  <c r="AH772" i="7"/>
  <c r="AG772" i="7"/>
  <c r="AF766" i="7"/>
  <c r="AG766" i="7"/>
  <c r="AH766" i="7"/>
  <c r="AG758" i="7"/>
  <c r="AH758" i="7"/>
  <c r="AF758" i="7"/>
  <c r="AG769" i="7"/>
  <c r="AF769" i="7"/>
  <c r="AH769" i="7"/>
  <c r="AH806" i="7"/>
  <c r="AF806" i="7"/>
  <c r="AW806" i="7"/>
  <c r="AG806" i="7"/>
  <c r="AX806" i="7"/>
  <c r="AH756" i="7"/>
  <c r="AG756" i="7"/>
  <c r="AF756" i="7"/>
  <c r="AH752" i="7"/>
  <c r="AG752" i="7"/>
  <c r="AF752" i="7"/>
  <c r="AG757" i="7"/>
  <c r="AF757" i="7"/>
  <c r="AH757" i="7"/>
  <c r="BO805" i="7"/>
  <c r="BN805" i="7"/>
  <c r="BP1648" i="7"/>
  <c r="BR1648" i="7" s="1"/>
  <c r="BQ1648" i="7"/>
  <c r="BQ1665" i="7"/>
  <c r="BP1665" i="7"/>
  <c r="BR1665" i="7" s="1"/>
  <c r="BQ2408" i="7"/>
  <c r="BS2408" i="7" s="1"/>
  <c r="BP2408" i="7"/>
  <c r="BR2408" i="7" s="1"/>
  <c r="AI730" i="7"/>
  <c r="AJ730" i="7"/>
  <c r="AJ739" i="7"/>
  <c r="AI739" i="7"/>
  <c r="AI723" i="7"/>
  <c r="AJ723" i="7"/>
  <c r="AZ722" i="7"/>
  <c r="AY722" i="7"/>
  <c r="BP723" i="7"/>
  <c r="BQ723" i="7"/>
  <c r="AF160" i="7"/>
  <c r="AG160" i="7"/>
  <c r="AH160" i="7"/>
  <c r="AW189" i="7"/>
  <c r="AG189" i="7"/>
  <c r="AX189" i="7"/>
  <c r="AH189" i="7"/>
  <c r="AF189" i="7"/>
  <c r="AH146" i="7"/>
  <c r="AG146" i="7"/>
  <c r="AF146" i="7"/>
  <c r="AF163" i="7"/>
  <c r="AG163" i="7"/>
  <c r="AH163" i="7"/>
  <c r="AF177" i="7"/>
  <c r="AG177" i="7"/>
  <c r="AH177" i="7"/>
  <c r="AH191" i="7"/>
  <c r="AX191" i="7"/>
  <c r="AG191" i="7"/>
  <c r="AW191" i="7"/>
  <c r="AF191" i="7"/>
  <c r="AF152" i="7"/>
  <c r="AG152" i="7"/>
  <c r="AH152" i="7"/>
  <c r="Y415" i="7"/>
  <c r="AJ1390" i="7"/>
  <c r="AI1390" i="7"/>
  <c r="AI1428" i="7"/>
  <c r="AJ1428" i="7"/>
  <c r="AI1397" i="7"/>
  <c r="AJ1397" i="7"/>
  <c r="AJ1436" i="7"/>
  <c r="AI1436" i="7"/>
  <c r="AJ1405" i="7"/>
  <c r="AI1405" i="7"/>
  <c r="AI1375" i="7"/>
  <c r="AJ1375" i="7"/>
  <c r="BP1352" i="7"/>
  <c r="BQ1352" i="7"/>
  <c r="AY2418" i="7"/>
  <c r="BA2418" i="7" s="1"/>
  <c r="AZ2418" i="7"/>
  <c r="AY2408" i="7"/>
  <c r="BA2408" i="7" s="1"/>
  <c r="AZ2408" i="7"/>
  <c r="Y740" i="7"/>
  <c r="AY2564" i="7"/>
  <c r="AZ2564" i="7"/>
  <c r="BB2564" i="7" s="1"/>
  <c r="Y385" i="7"/>
  <c r="AG1153" i="7"/>
  <c r="AH1153" i="7"/>
  <c r="AF1153" i="7"/>
  <c r="AH1166" i="7"/>
  <c r="AF1166" i="7"/>
  <c r="AG1166" i="7"/>
  <c r="AG1170" i="7"/>
  <c r="AF1170" i="7"/>
  <c r="AH1170" i="7"/>
  <c r="AX1207" i="7"/>
  <c r="AF1207" i="7"/>
  <c r="AW1207" i="7"/>
  <c r="AG1207" i="7"/>
  <c r="AH1207" i="7"/>
  <c r="AF1168" i="7"/>
  <c r="AH1168" i="7"/>
  <c r="AG1168" i="7"/>
  <c r="AF1152" i="7"/>
  <c r="AH1152" i="7"/>
  <c r="AG1152" i="7"/>
  <c r="AF1162" i="7"/>
  <c r="AG1162" i="7"/>
  <c r="AH1162" i="7"/>
  <c r="AG1148" i="7"/>
  <c r="AH1148" i="7"/>
  <c r="AF1148" i="7"/>
  <c r="AH1157" i="7"/>
  <c r="AG1157" i="7"/>
  <c r="AF1157" i="7"/>
  <c r="AC1212" i="7"/>
  <c r="AI1212" i="7" s="1"/>
  <c r="AZ1212" i="7" s="1"/>
  <c r="V1191" i="7"/>
  <c r="X1191" i="7" s="1"/>
  <c r="V1210" i="7"/>
  <c r="V1152" i="7"/>
  <c r="V1157" i="7"/>
  <c r="X1157" i="7" s="1"/>
  <c r="V1209" i="7"/>
  <c r="AC1209" i="7"/>
  <c r="AC1213" i="7"/>
  <c r="AI1213" i="7" s="1"/>
  <c r="AZ1213" i="7" s="1"/>
  <c r="V1211" i="7"/>
  <c r="X1211" i="7" s="1"/>
  <c r="AC1201" i="7"/>
  <c r="V1200" i="7"/>
  <c r="X1200" i="7" s="1"/>
  <c r="AC1193" i="7"/>
  <c r="V1167" i="7"/>
  <c r="AC1165" i="7"/>
  <c r="AI1165" i="7" s="1"/>
  <c r="AC1145" i="7"/>
  <c r="AI1145" i="7" s="1"/>
  <c r="AC1155" i="7"/>
  <c r="AI1155" i="7" s="1"/>
  <c r="AC1157" i="7"/>
  <c r="AI1157" i="7" s="1"/>
  <c r="AC1146" i="7"/>
  <c r="AC1149" i="7"/>
  <c r="AI1149" i="7" s="1"/>
  <c r="V1155" i="7"/>
  <c r="X1155" i="7" s="1"/>
  <c r="AC1168" i="7"/>
  <c r="AI1168" i="7" s="1"/>
  <c r="V1175" i="7"/>
  <c r="AC1176" i="7"/>
  <c r="AC1191" i="7"/>
  <c r="AI1191" i="7" s="1"/>
  <c r="AC1182" i="7"/>
  <c r="AI1182" i="7" s="1"/>
  <c r="AC1192" i="7"/>
  <c r="V1195" i="7"/>
  <c r="AC1167" i="7"/>
  <c r="AC1200" i="7"/>
  <c r="AI1200" i="7" s="1"/>
  <c r="AC1161" i="7"/>
  <c r="AI1161" i="7" s="1"/>
  <c r="V1174" i="7"/>
  <c r="X1174" i="7" s="1"/>
  <c r="AC1154" i="7"/>
  <c r="AI1154" i="7" s="1"/>
  <c r="AC1162" i="7"/>
  <c r="AI1162" i="7" s="1"/>
  <c r="AC1170" i="7"/>
  <c r="V1176" i="7"/>
  <c r="AC1186" i="7"/>
  <c r="AI1186" i="7" s="1"/>
  <c r="AC1202" i="7"/>
  <c r="AI1202" i="7" s="1"/>
  <c r="V1179" i="7"/>
  <c r="X1179" i="7" s="1"/>
  <c r="AC1166" i="7"/>
  <c r="AI1166" i="7" s="1"/>
  <c r="AC1158" i="7"/>
  <c r="AI1158" i="7" s="1"/>
  <c r="AC1174" i="7"/>
  <c r="AI1174" i="7" s="1"/>
  <c r="V1158" i="7"/>
  <c r="AC1153" i="7"/>
  <c r="AI1153" i="7" s="1"/>
  <c r="V1164" i="7"/>
  <c r="AC1203" i="7"/>
  <c r="AI1203" i="7" s="1"/>
  <c r="AC1195" i="7"/>
  <c r="AI1195" i="7" s="1"/>
  <c r="V1168" i="7"/>
  <c r="X1168" i="7" s="1"/>
  <c r="AC1205" i="7"/>
  <c r="V1182" i="7"/>
  <c r="X1182" i="7" s="1"/>
  <c r="V1172" i="7"/>
  <c r="V1192" i="7"/>
  <c r="V1154" i="7"/>
  <c r="X1154" i="7" s="1"/>
  <c r="AC1150" i="7"/>
  <c r="AI1150" i="7" s="1"/>
  <c r="AC1152" i="7"/>
  <c r="AI1152" i="7" s="1"/>
  <c r="AC1156" i="7"/>
  <c r="AI1156" i="7" s="1"/>
  <c r="AC1210" i="7"/>
  <c r="V1149" i="7"/>
  <c r="X1149" i="7" s="1"/>
  <c r="V1186" i="7"/>
  <c r="X1186" i="7" s="1"/>
  <c r="V1206" i="7"/>
  <c r="AC1206" i="7"/>
  <c r="AC1183" i="7"/>
  <c r="AI1183" i="7" s="1"/>
  <c r="AC1169" i="7"/>
  <c r="AC1159" i="7"/>
  <c r="AI1159" i="7" s="1"/>
  <c r="V1147" i="7"/>
  <c r="X1147" i="7" s="1"/>
  <c r="V1185" i="7"/>
  <c r="X1185" i="7" s="1"/>
  <c r="V1142" i="7"/>
  <c r="X1142" i="7" s="1"/>
  <c r="AC1144" i="7"/>
  <c r="AI1144" i="7" s="1"/>
  <c r="AC1185" i="7"/>
  <c r="AI1185" i="7" s="1"/>
  <c r="AC1177" i="7"/>
  <c r="AI1177" i="7" s="1"/>
  <c r="AC1207" i="7"/>
  <c r="V1213" i="7"/>
  <c r="X1213" i="7" s="1"/>
  <c r="AC1211" i="7"/>
  <c r="AI1211" i="7" s="1"/>
  <c r="AY1211" i="7" s="1"/>
  <c r="V1208" i="7"/>
  <c r="AC1180" i="7"/>
  <c r="AC1179" i="7"/>
  <c r="AI1179" i="7" s="1"/>
  <c r="V1145" i="7"/>
  <c r="X1145" i="7" s="1"/>
  <c r="AC1204" i="7"/>
  <c r="AI1204" i="7" s="1"/>
  <c r="V1160" i="7"/>
  <c r="X1160" i="7" s="1"/>
  <c r="V1146" i="7"/>
  <c r="X1146" i="7" s="1"/>
  <c r="AC1178" i="7"/>
  <c r="AI1178" i="7" s="1"/>
  <c r="AC1199" i="7"/>
  <c r="AI1199" i="7" s="1"/>
  <c r="AC1196" i="7"/>
  <c r="AI1196" i="7" s="1"/>
  <c r="AC1181" i="7"/>
  <c r="AI1181" i="7" s="1"/>
  <c r="V1207" i="7"/>
  <c r="V1143" i="7"/>
  <c r="X1143" i="7" s="1"/>
  <c r="AC1148" i="7"/>
  <c r="AI1148" i="7" s="1"/>
  <c r="V1198" i="7"/>
  <c r="X1198" i="7" s="1"/>
  <c r="AC1197" i="7"/>
  <c r="AI1197" i="7" s="1"/>
  <c r="V1163" i="7"/>
  <c r="X1163" i="7" s="1"/>
  <c r="V1156" i="7"/>
  <c r="V1170" i="7"/>
  <c r="X1170" i="7" s="1"/>
  <c r="AC1160" i="7"/>
  <c r="V1169" i="7"/>
  <c r="X1169" i="7" s="1"/>
  <c r="V1177" i="7"/>
  <c r="X1177" i="7" s="1"/>
  <c r="V1150" i="7"/>
  <c r="X1150" i="7" s="1"/>
  <c r="V1194" i="7"/>
  <c r="X1194" i="7" s="1"/>
  <c r="V1183" i="7"/>
  <c r="X1183" i="7" s="1"/>
  <c r="V1178" i="7"/>
  <c r="V1171" i="7"/>
  <c r="X1171" i="7" s="1"/>
  <c r="AC1163" i="7"/>
  <c r="V1166" i="7"/>
  <c r="X1166" i="7" s="1"/>
  <c r="V1196" i="7"/>
  <c r="X1196" i="7" s="1"/>
  <c r="V1181" i="7"/>
  <c r="X1181" i="7" s="1"/>
  <c r="AC1142" i="7"/>
  <c r="AI1142" i="7" s="1"/>
  <c r="AC1171" i="7"/>
  <c r="AI1171" i="7" s="1"/>
  <c r="V1201" i="7"/>
  <c r="AC1194" i="7"/>
  <c r="AI1194" i="7" s="1"/>
  <c r="AC1147" i="7"/>
  <c r="V1151" i="7"/>
  <c r="X1151" i="7" s="1"/>
  <c r="AC1172" i="7"/>
  <c r="AI1172" i="7" s="1"/>
  <c r="AC1151" i="7"/>
  <c r="AI1151" i="7" s="1"/>
  <c r="AC1184" i="7"/>
  <c r="AI1184" i="7" s="1"/>
  <c r="V1165" i="7"/>
  <c r="V1161" i="7"/>
  <c r="AC1198" i="7"/>
  <c r="V1180" i="7"/>
  <c r="V1193" i="7"/>
  <c r="X1193" i="7" s="1"/>
  <c r="AC1208" i="7"/>
  <c r="AI1208" i="7" s="1"/>
  <c r="V1148" i="7"/>
  <c r="X1148" i="7" s="1"/>
  <c r="AC1143" i="7"/>
  <c r="AI1143" i="7" s="1"/>
  <c r="V1202" i="7"/>
  <c r="V1162" i="7"/>
  <c r="V1205" i="7"/>
  <c r="X1205" i="7" s="1"/>
  <c r="V1153" i="7"/>
  <c r="V1173" i="7"/>
  <c r="X1173" i="7" s="1"/>
  <c r="V1199" i="7"/>
  <c r="X1199" i="7" s="1"/>
  <c r="AC1164" i="7"/>
  <c r="AI1164" i="7" s="1"/>
  <c r="V1159" i="7"/>
  <c r="V1184" i="7"/>
  <c r="X1184" i="7" s="1"/>
  <c r="AC1173" i="7"/>
  <c r="AC1175" i="7"/>
  <c r="AI1175" i="7" s="1"/>
  <c r="V1144" i="7"/>
  <c r="V1203" i="7"/>
  <c r="X1203" i="7" s="1"/>
  <c r="V1197" i="7"/>
  <c r="X1197" i="7" s="1"/>
  <c r="V1216" i="7"/>
  <c r="X1216" i="7" s="1"/>
  <c r="V1212" i="7"/>
  <c r="X1212" i="7" s="1"/>
  <c r="AC1215" i="7"/>
  <c r="AC1214" i="7"/>
  <c r="V1214" i="7"/>
  <c r="X1214" i="7" s="1"/>
  <c r="V1204" i="7"/>
  <c r="X1204" i="7" s="1"/>
  <c r="AC1216" i="7"/>
  <c r="V1215" i="7"/>
  <c r="X1215" i="7" s="1"/>
  <c r="BN1202" i="7"/>
  <c r="BO1202" i="7"/>
  <c r="X1202" i="7"/>
  <c r="Y731" i="7"/>
  <c r="Y1912" i="7"/>
  <c r="X169" i="7"/>
  <c r="AI163" i="7"/>
  <c r="X179" i="7"/>
  <c r="Y2266" i="7"/>
  <c r="AJ1893" i="7"/>
  <c r="AA1555" i="7"/>
  <c r="Y1792" i="7"/>
  <c r="AJ2657" i="7"/>
  <c r="AJ1850" i="7"/>
  <c r="AA1617" i="7"/>
  <c r="Y2377" i="7"/>
  <c r="BQ2428" i="7"/>
  <c r="AA1387" i="7"/>
  <c r="Y155" i="7"/>
  <c r="AI171" i="7"/>
  <c r="AI169" i="7"/>
  <c r="AI138" i="7"/>
  <c r="AA1614" i="7"/>
  <c r="AJ689" i="7"/>
  <c r="AJ679" i="7"/>
  <c r="AJ678" i="7"/>
  <c r="AJ690" i="7"/>
  <c r="BQ730" i="7"/>
  <c r="BP730" i="7"/>
  <c r="AG762" i="7"/>
  <c r="AH762" i="7"/>
  <c r="AF762" i="7"/>
  <c r="AG770" i="7"/>
  <c r="AH770" i="7"/>
  <c r="AF770" i="7"/>
  <c r="AG812" i="7"/>
  <c r="AX812" i="7"/>
  <c r="AW812" i="7"/>
  <c r="AF812" i="7"/>
  <c r="AH812" i="7"/>
  <c r="AI793" i="7"/>
  <c r="AF793" i="7"/>
  <c r="AG793" i="7"/>
  <c r="AH793" i="7"/>
  <c r="AF783" i="7"/>
  <c r="AG783" i="7"/>
  <c r="AH783" i="7"/>
  <c r="AW814" i="7"/>
  <c r="AX814" i="7"/>
  <c r="AH814" i="7"/>
  <c r="AF814" i="7"/>
  <c r="AG814" i="7"/>
  <c r="AH784" i="7"/>
  <c r="AG784" i="7"/>
  <c r="AF784" i="7"/>
  <c r="AZ1806" i="7"/>
  <c r="AY1806" i="7"/>
  <c r="BP1652" i="7"/>
  <c r="BR1652" i="7" s="1"/>
  <c r="BQ1652" i="7"/>
  <c r="BS1652" i="7" s="1"/>
  <c r="AI726" i="7"/>
  <c r="AJ726" i="7"/>
  <c r="AI738" i="7"/>
  <c r="AJ738" i="7"/>
  <c r="AI740" i="7"/>
  <c r="AJ740" i="7"/>
  <c r="AF166" i="7"/>
  <c r="AG166" i="7"/>
  <c r="AH166" i="7"/>
  <c r="AF173" i="7"/>
  <c r="AG173" i="7"/>
  <c r="AH173" i="7"/>
  <c r="AX196" i="7"/>
  <c r="AG196" i="7"/>
  <c r="AH196" i="7"/>
  <c r="AW196" i="7"/>
  <c r="AF196" i="7"/>
  <c r="AH153" i="7"/>
  <c r="AF153" i="7"/>
  <c r="AG153" i="7"/>
  <c r="AG157" i="7"/>
  <c r="AF157" i="7"/>
  <c r="AH157" i="7"/>
  <c r="AG169" i="7"/>
  <c r="AH169" i="7"/>
  <c r="AF169" i="7"/>
  <c r="AF192" i="7"/>
  <c r="AG192" i="7"/>
  <c r="AW192" i="7"/>
  <c r="AX192" i="7"/>
  <c r="AH192" i="7"/>
  <c r="BP415" i="7"/>
  <c r="BQ415" i="7"/>
  <c r="AI1389" i="7"/>
  <c r="AJ1389" i="7"/>
  <c r="AI1415" i="7"/>
  <c r="AI1422" i="7"/>
  <c r="AJ1422" i="7"/>
  <c r="AI1416" i="7"/>
  <c r="AI1412" i="7"/>
  <c r="AI1381" i="7"/>
  <c r="AJ1381" i="7"/>
  <c r="AI1432" i="7"/>
  <c r="AJ1432" i="7"/>
  <c r="Y1410" i="7"/>
  <c r="AA1413" i="7" s="1"/>
  <c r="AJ1400" i="7"/>
  <c r="AI1400" i="7"/>
  <c r="AJ1430" i="7"/>
  <c r="AI1430" i="7"/>
  <c r="BP1361" i="7"/>
  <c r="BQ1361" i="7"/>
  <c r="BP1356" i="7"/>
  <c r="BQ1356" i="7"/>
  <c r="AY1285" i="7"/>
  <c r="BA1285" i="7" s="1"/>
  <c r="AZ1285" i="7"/>
  <c r="BB1285" i="7" s="1"/>
  <c r="AZ2644" i="7"/>
  <c r="BB2644" i="7" s="1"/>
  <c r="AY2644" i="7"/>
  <c r="AY2411" i="7"/>
  <c r="BA2411" i="7" s="1"/>
  <c r="AZ2411" i="7"/>
  <c r="BP517" i="7"/>
  <c r="BQ517" i="7"/>
  <c r="BQ1817" i="7"/>
  <c r="BP1817" i="7"/>
  <c r="BR1817" i="7" s="1"/>
  <c r="AY2573" i="7"/>
  <c r="AZ2573" i="7"/>
  <c r="BB2573" i="7" s="1"/>
  <c r="AY1802" i="7"/>
  <c r="AZ1802" i="7"/>
  <c r="BQ2576" i="7"/>
  <c r="BS2576" i="7" s="1"/>
  <c r="BP2576" i="7"/>
  <c r="BR2576" i="7" s="1"/>
  <c r="Y399" i="7"/>
  <c r="BQ1286" i="7"/>
  <c r="BP1286" i="7"/>
  <c r="AG1208" i="7"/>
  <c r="AH1208" i="7"/>
  <c r="AX1208" i="7"/>
  <c r="AF1208" i="7"/>
  <c r="AW1208" i="7"/>
  <c r="AH1161" i="7"/>
  <c r="AG1161" i="7"/>
  <c r="AF1161" i="7"/>
  <c r="AG1156" i="7"/>
  <c r="AF1156" i="7"/>
  <c r="AH1156" i="7"/>
  <c r="AG1158" i="7"/>
  <c r="AH1158" i="7"/>
  <c r="AF1158" i="7"/>
  <c r="AH1183" i="7"/>
  <c r="AG1183" i="7"/>
  <c r="AF1183" i="7"/>
  <c r="AG1150" i="7"/>
  <c r="AF1150" i="7"/>
  <c r="AH1150" i="7"/>
  <c r="AH1155" i="7"/>
  <c r="AG1155" i="7"/>
  <c r="AF1155" i="7"/>
  <c r="BO1196" i="7"/>
  <c r="BN1196" i="7"/>
  <c r="BN1212" i="7"/>
  <c r="BO1212" i="7"/>
  <c r="Y622" i="7"/>
  <c r="Z1614" i="7"/>
  <c r="AJ1745" i="7"/>
  <c r="AJ1747" i="7"/>
  <c r="AI195" i="7"/>
  <c r="AZ195" i="7" s="1"/>
  <c r="AI173" i="7"/>
  <c r="X186" i="7"/>
  <c r="BP186" i="7" s="1"/>
  <c r="AJ975" i="7"/>
  <c r="AJ978" i="7" s="1"/>
  <c r="AJ680" i="7"/>
  <c r="AJ688" i="7"/>
  <c r="AJ685" i="7"/>
  <c r="AX799" i="7"/>
  <c r="AI799" i="7"/>
  <c r="AF799" i="7"/>
  <c r="AG799" i="7"/>
  <c r="AH799" i="7"/>
  <c r="AW799" i="7"/>
  <c r="AX809" i="7"/>
  <c r="AW809" i="7"/>
  <c r="AG809" i="7"/>
  <c r="AF809" i="7"/>
  <c r="AH809" i="7"/>
  <c r="AH771" i="7"/>
  <c r="AF771" i="7"/>
  <c r="AG771" i="7"/>
  <c r="AG782" i="7"/>
  <c r="AF782" i="7"/>
  <c r="AH782" i="7"/>
  <c r="AH786" i="7"/>
  <c r="AF786" i="7"/>
  <c r="AG786" i="7"/>
  <c r="AG804" i="7"/>
  <c r="AW804" i="7"/>
  <c r="AX804" i="7"/>
  <c r="AF804" i="7"/>
  <c r="AH804" i="7"/>
  <c r="BP1650" i="7"/>
  <c r="BR1650" i="7" s="1"/>
  <c r="BQ1650" i="7"/>
  <c r="AI736" i="7"/>
  <c r="AJ736" i="7"/>
  <c r="AJ725" i="7"/>
  <c r="AI725" i="7"/>
  <c r="BO199" i="7"/>
  <c r="BN199" i="7"/>
  <c r="AG199" i="7"/>
  <c r="AW199" i="7"/>
  <c r="AX199" i="7"/>
  <c r="AF199" i="7"/>
  <c r="AH199" i="7"/>
  <c r="AG150" i="7"/>
  <c r="AH150" i="7"/>
  <c r="AF150" i="7"/>
  <c r="AF164" i="7"/>
  <c r="AH164" i="7"/>
  <c r="AG164" i="7"/>
  <c r="AF158" i="7"/>
  <c r="AG158" i="7"/>
  <c r="AH158" i="7"/>
  <c r="AG172" i="7"/>
  <c r="AF172" i="7"/>
  <c r="AH172" i="7"/>
  <c r="AW195" i="7"/>
  <c r="AF195" i="7"/>
  <c r="AH195" i="7"/>
  <c r="AX195" i="7"/>
  <c r="AG195" i="7"/>
  <c r="AW197" i="7"/>
  <c r="AX197" i="7"/>
  <c r="AF197" i="7"/>
  <c r="AG197" i="7"/>
  <c r="AH197" i="7"/>
  <c r="AH165" i="7"/>
  <c r="AG165" i="7"/>
  <c r="AF165" i="7"/>
  <c r="AI1393" i="7"/>
  <c r="AJ1393" i="7"/>
  <c r="AI1409" i="7"/>
  <c r="AJ1409" i="7"/>
  <c r="AI1395" i="7"/>
  <c r="AJ1395" i="7"/>
  <c r="AI1401" i="7"/>
  <c r="AJ1401" i="7"/>
  <c r="AI1376" i="7"/>
  <c r="AJ1376" i="7"/>
  <c r="AJ1398" i="7"/>
  <c r="AI1398" i="7"/>
  <c r="AJ1383" i="7"/>
  <c r="AI1383" i="7"/>
  <c r="AJ1437" i="7"/>
  <c r="AI1437" i="7"/>
  <c r="AI1417" i="7"/>
  <c r="AI1434" i="7"/>
  <c r="AJ1434" i="7"/>
  <c r="AY420" i="7"/>
  <c r="AZ420" i="7"/>
  <c r="AY414" i="7"/>
  <c r="AZ414" i="7"/>
  <c r="BQ1357" i="7"/>
  <c r="BP1357" i="7"/>
  <c r="BP1353" i="7"/>
  <c r="BR1353" i="7" s="1"/>
  <c r="BQ1353" i="7"/>
  <c r="AZ1813" i="7"/>
  <c r="AY1813" i="7"/>
  <c r="AY2645" i="7"/>
  <c r="BA2645" i="7" s="1"/>
  <c r="AZ2645" i="7"/>
  <c r="BB2645" i="7" s="1"/>
  <c r="AZ2407" i="7"/>
  <c r="AY2407" i="7"/>
  <c r="BA2407" i="7" s="1"/>
  <c r="AY2409" i="7"/>
  <c r="BA2409" i="7" s="1"/>
  <c r="AZ2409" i="7"/>
  <c r="X739" i="7"/>
  <c r="BQ2569" i="7"/>
  <c r="BS2569" i="7" s="1"/>
  <c r="BP2569" i="7"/>
  <c r="BR2569" i="7" s="1"/>
  <c r="AY2569" i="7"/>
  <c r="AZ2569" i="7"/>
  <c r="BB2569" i="7" s="1"/>
  <c r="BP1585" i="7"/>
  <c r="BQ1585" i="7"/>
  <c r="BS1585" i="7" s="1"/>
  <c r="BP1056" i="7"/>
  <c r="BQ1056" i="7"/>
  <c r="BP1745" i="7"/>
  <c r="BQ1745" i="7"/>
  <c r="Y2511" i="7"/>
  <c r="Y728" i="7"/>
  <c r="Y393" i="7"/>
  <c r="AF1159" i="7"/>
  <c r="AG1159" i="7"/>
  <c r="AH1159" i="7"/>
  <c r="AF1193" i="7"/>
  <c r="AW1193" i="7"/>
  <c r="AG1193" i="7"/>
  <c r="AH1193" i="7"/>
  <c r="AX1193" i="7"/>
  <c r="AF1184" i="7"/>
  <c r="AG1184" i="7"/>
  <c r="AH1184" i="7"/>
  <c r="AH1175" i="7"/>
  <c r="AG1175" i="7"/>
  <c r="AF1175" i="7"/>
  <c r="BO1205" i="7"/>
  <c r="BN1205" i="7"/>
  <c r="AF1164" i="7"/>
  <c r="AG1164" i="7"/>
  <c r="AH1164" i="7"/>
  <c r="AH1191" i="7"/>
  <c r="AG1191" i="7"/>
  <c r="AF1191" i="7"/>
  <c r="BN1203" i="7"/>
  <c r="BO1203" i="7"/>
  <c r="AY1809" i="7"/>
  <c r="AZ1809" i="7"/>
  <c r="AJ1865" i="7"/>
  <c r="AJ1867" i="7" s="1"/>
  <c r="AJ1520" i="7"/>
  <c r="Y859" i="7"/>
  <c r="AA859" i="7" s="1"/>
  <c r="AJ1831" i="7"/>
  <c r="AJ1848" i="7"/>
  <c r="AA2595" i="7"/>
  <c r="Y2366" i="7"/>
  <c r="Y2373" i="7"/>
  <c r="Y2362" i="7"/>
  <c r="Y1727" i="7"/>
  <c r="Y1738" i="7"/>
  <c r="BA1504" i="7"/>
  <c r="X208" i="7"/>
  <c r="AI196" i="7"/>
  <c r="AZ196" i="7" s="1"/>
  <c r="AI170" i="7"/>
  <c r="AI158" i="7"/>
  <c r="AI176" i="7"/>
  <c r="AJ2156" i="7"/>
  <c r="AJ700" i="7"/>
  <c r="AJ684" i="7"/>
  <c r="AJ682" i="7"/>
  <c r="AA1629" i="7"/>
  <c r="BR2575" i="7"/>
  <c r="BP1348" i="7"/>
  <c r="BQ1348" i="7"/>
  <c r="BN823" i="7"/>
  <c r="BO823" i="7"/>
  <c r="AF755" i="7"/>
  <c r="AG755" i="7"/>
  <c r="AH755" i="7"/>
  <c r="AF810" i="7"/>
  <c r="AW810" i="7"/>
  <c r="AH810" i="7"/>
  <c r="AX810" i="7"/>
  <c r="AG810" i="7"/>
  <c r="AF778" i="7"/>
  <c r="AG778" i="7"/>
  <c r="AH778" i="7"/>
  <c r="AG791" i="7"/>
  <c r="AF791" i="7"/>
  <c r="AH791" i="7"/>
  <c r="AH811" i="7"/>
  <c r="AW811" i="7"/>
  <c r="AG811" i="7"/>
  <c r="AF811" i="7"/>
  <c r="AX811" i="7"/>
  <c r="AJ811" i="7"/>
  <c r="AW802" i="7"/>
  <c r="AX802" i="7"/>
  <c r="AG802" i="7"/>
  <c r="AH802" i="7"/>
  <c r="AF802" i="7"/>
  <c r="AF767" i="7"/>
  <c r="AH767" i="7"/>
  <c r="AG767" i="7"/>
  <c r="AI767" i="7"/>
  <c r="AF774" i="7"/>
  <c r="AG774" i="7"/>
  <c r="AH774" i="7"/>
  <c r="BP1819" i="7"/>
  <c r="BQ1819" i="7"/>
  <c r="BQ1664" i="7"/>
  <c r="BP1664" i="7"/>
  <c r="BR1664" i="7" s="1"/>
  <c r="BP1661" i="7"/>
  <c r="BR1661" i="7" s="1"/>
  <c r="BQ1661" i="7"/>
  <c r="AJ733" i="7"/>
  <c r="AI733" i="7"/>
  <c r="AI724" i="7"/>
  <c r="AJ724" i="7"/>
  <c r="AI737" i="7"/>
  <c r="AJ737" i="7"/>
  <c r="AJ727" i="7"/>
  <c r="AI727" i="7"/>
  <c r="BN208" i="7"/>
  <c r="BO208" i="7"/>
  <c r="AH193" i="7"/>
  <c r="AW193" i="7"/>
  <c r="AX193" i="7"/>
  <c r="AF193" i="7"/>
  <c r="AG193" i="7"/>
  <c r="AG170" i="7"/>
  <c r="AH170" i="7"/>
  <c r="AF170" i="7"/>
  <c r="AG149" i="7"/>
  <c r="AH149" i="7"/>
  <c r="AF149" i="7"/>
  <c r="AF178" i="7"/>
  <c r="AH178" i="7"/>
  <c r="AG178" i="7"/>
  <c r="AH183" i="7"/>
  <c r="AG183" i="7"/>
  <c r="AF183" i="7"/>
  <c r="AH171" i="7"/>
  <c r="AG171" i="7"/>
  <c r="AF171" i="7"/>
  <c r="AI1408" i="7"/>
  <c r="AJ1408" i="7"/>
  <c r="AI1433" i="7"/>
  <c r="AJ1433" i="7"/>
  <c r="AI1435" i="7"/>
  <c r="AJ1435" i="7"/>
  <c r="AJ1402" i="7"/>
  <c r="AI1402" i="7"/>
  <c r="AJ1411" i="7"/>
  <c r="AI1411" i="7"/>
  <c r="AJ1427" i="7"/>
  <c r="AI1427" i="7"/>
  <c r="AI1429" i="7"/>
  <c r="AJ1429" i="7"/>
  <c r="BQ1355" i="7"/>
  <c r="BP1355" i="7"/>
  <c r="BQ1363" i="7"/>
  <c r="BS1363" i="7" s="1"/>
  <c r="BP1363" i="7"/>
  <c r="BR1363" i="7" s="1"/>
  <c r="AY2647" i="7"/>
  <c r="BA2647" i="7" s="1"/>
  <c r="AZ2647" i="7"/>
  <c r="AY2412" i="7"/>
  <c r="BA2412" i="7" s="1"/>
  <c r="AZ2412" i="7"/>
  <c r="Y398" i="7"/>
  <c r="BP2571" i="7"/>
  <c r="BR2571" i="7" s="1"/>
  <c r="BQ2571" i="7"/>
  <c r="AY2570" i="7"/>
  <c r="AZ2570" i="7"/>
  <c r="BB2570" i="7" s="1"/>
  <c r="AZ2572" i="7"/>
  <c r="BB2572" i="7" s="1"/>
  <c r="AY2572" i="7"/>
  <c r="AI137" i="7"/>
  <c r="AJ163" i="7" s="1"/>
  <c r="Y1755" i="7"/>
  <c r="AA1755" i="7" s="1"/>
  <c r="AW1214" i="7"/>
  <c r="AX1214" i="7"/>
  <c r="X1153" i="7"/>
  <c r="AF1203" i="7"/>
  <c r="AH1203" i="7"/>
  <c r="AX1203" i="7"/>
  <c r="AW1203" i="7"/>
  <c r="AG1203" i="7"/>
  <c r="AF1198" i="7"/>
  <c r="AH1198" i="7"/>
  <c r="AG1198" i="7"/>
  <c r="AX1198" i="7"/>
  <c r="AW1198" i="7"/>
  <c r="AH1160" i="7"/>
  <c r="AG1160" i="7"/>
  <c r="AF1160" i="7"/>
  <c r="AG1180" i="7"/>
  <c r="AH1180" i="7"/>
  <c r="AF1180" i="7"/>
  <c r="AG1173" i="7"/>
  <c r="AH1173" i="7"/>
  <c r="AF1173" i="7"/>
  <c r="AF1206" i="7"/>
  <c r="AH1206" i="7"/>
  <c r="AG1206" i="7"/>
  <c r="AW1206" i="7"/>
  <c r="AX1206" i="7"/>
  <c r="AG1176" i="7"/>
  <c r="AH1176" i="7"/>
  <c r="AF1176" i="7"/>
  <c r="AG1154" i="7"/>
  <c r="AF1154" i="7"/>
  <c r="AH1154" i="7"/>
  <c r="AH1177" i="7"/>
  <c r="AG1177" i="7"/>
  <c r="AF1177" i="7"/>
  <c r="AH1200" i="7"/>
  <c r="AF1200" i="7"/>
  <c r="AG1200" i="7"/>
  <c r="AX1200" i="7"/>
  <c r="AW1200" i="7"/>
  <c r="AG1201" i="7"/>
  <c r="AF1201" i="7"/>
  <c r="AX1201" i="7"/>
  <c r="AW1201" i="7"/>
  <c r="AH1201" i="7"/>
  <c r="BP2563" i="7"/>
  <c r="BR2563" i="7" s="1"/>
  <c r="BQ2563" i="7"/>
  <c r="AJ69" i="7"/>
  <c r="AJ87" i="7"/>
  <c r="AJ91" i="7"/>
  <c r="AJ80" i="7"/>
  <c r="AJ83" i="7"/>
  <c r="AJ75" i="7"/>
  <c r="AJ67" i="7"/>
  <c r="AJ78" i="7"/>
  <c r="AJ82" i="7"/>
  <c r="AJ63" i="7"/>
  <c r="AJ93" i="7"/>
  <c r="AJ72" i="7"/>
  <c r="AJ70" i="7"/>
  <c r="AJ68" i="7"/>
  <c r="AJ86" i="7"/>
  <c r="AJ90" i="7"/>
  <c r="AK91" i="7" s="1"/>
  <c r="AJ94" i="7"/>
  <c r="AJ95" i="7"/>
  <c r="AJ71" i="7"/>
  <c r="AJ64" i="7"/>
  <c r="AJ76" i="7"/>
  <c r="AJ97" i="7"/>
  <c r="AJ98" i="7" s="1"/>
  <c r="AJ65" i="7"/>
  <c r="AJ92" i="7"/>
  <c r="AJ81" i="7"/>
  <c r="AJ84" i="7"/>
  <c r="AJ89" i="7"/>
  <c r="AJ79" i="7"/>
  <c r="AJ85" i="7"/>
  <c r="AJ66" i="7"/>
  <c r="AJ74" i="7"/>
  <c r="AJ73" i="7"/>
  <c r="AJ96" i="7"/>
  <c r="AJ88" i="7"/>
  <c r="AJ77" i="7"/>
  <c r="Y1892" i="7"/>
  <c r="Y1876" i="7"/>
  <c r="Y1889" i="7"/>
  <c r="BP1875" i="7"/>
  <c r="Y1882" i="7"/>
  <c r="Y1888" i="7"/>
  <c r="Y1886" i="7"/>
  <c r="Y1891" i="7"/>
  <c r="Y1881" i="7"/>
  <c r="Y1879" i="7"/>
  <c r="Y1880" i="7"/>
  <c r="Y1884" i="7"/>
  <c r="Y1894" i="7"/>
  <c r="BQ1875" i="7"/>
  <c r="Y1877" i="7"/>
  <c r="Y1895" i="7"/>
  <c r="Y1896" i="7" s="1"/>
  <c r="Y1885" i="7"/>
  <c r="Y1883" i="7"/>
  <c r="Y1890" i="7"/>
  <c r="Y1893" i="7"/>
  <c r="Y1887" i="7"/>
  <c r="Y1878" i="7"/>
  <c r="AJ1131" i="7"/>
  <c r="AJ277" i="7"/>
  <c r="AI268" i="7"/>
  <c r="AJ268" i="7"/>
  <c r="X263" i="7"/>
  <c r="Y263" i="7"/>
  <c r="AI261" i="7"/>
  <c r="AJ261" i="7"/>
  <c r="AI222" i="7"/>
  <c r="AJ222" i="7"/>
  <c r="AI246" i="7"/>
  <c r="AJ246" i="7"/>
  <c r="AI239" i="7"/>
  <c r="AJ239" i="7"/>
  <c r="Y220" i="7"/>
  <c r="AI241" i="7"/>
  <c r="AJ241" i="7"/>
  <c r="AI216" i="7"/>
  <c r="AJ216" i="7"/>
  <c r="AI275" i="7"/>
  <c r="AJ275" i="7"/>
  <c r="X268" i="7"/>
  <c r="Y268" i="7"/>
  <c r="AJ2654" i="7"/>
  <c r="Y963" i="7"/>
  <c r="BP1667" i="7"/>
  <c r="BR1667" i="7" s="1"/>
  <c r="BQ1667" i="7"/>
  <c r="AY1286" i="7"/>
  <c r="BA1286" i="7" s="1"/>
  <c r="AZ1286" i="7"/>
  <c r="BB1286" i="7" s="1"/>
  <c r="BP282" i="7"/>
  <c r="BQ282" i="7"/>
  <c r="Y276" i="7"/>
  <c r="X276" i="7"/>
  <c r="X261" i="7"/>
  <c r="Y261" i="7"/>
  <c r="BQ258" i="7"/>
  <c r="BP258" i="7"/>
  <c r="AI214" i="7"/>
  <c r="AJ214" i="7"/>
  <c r="AJ224" i="7"/>
  <c r="AI224" i="7"/>
  <c r="AI250" i="7"/>
  <c r="AI238" i="7"/>
  <c r="AJ238" i="7"/>
  <c r="AI213" i="7"/>
  <c r="AJ213" i="7"/>
  <c r="AI260" i="7"/>
  <c r="AJ260" i="7"/>
  <c r="AI265" i="7"/>
  <c r="AJ265" i="7"/>
  <c r="Y1090" i="7"/>
  <c r="AY280" i="7"/>
  <c r="AZ280" i="7"/>
  <c r="X265" i="7"/>
  <c r="Y265" i="7"/>
  <c r="AI269" i="7"/>
  <c r="AJ269" i="7"/>
  <c r="AI251" i="7"/>
  <c r="AI253" i="7"/>
  <c r="AI242" i="7"/>
  <c r="AJ242" i="7"/>
  <c r="AI266" i="7"/>
  <c r="AJ266" i="7"/>
  <c r="Y269" i="7"/>
  <c r="X269" i="7"/>
  <c r="AA1549" i="7"/>
  <c r="Y2037" i="7"/>
  <c r="AA1400" i="7"/>
  <c r="AY512" i="7"/>
  <c r="AZ512" i="7"/>
  <c r="BQ278" i="7"/>
  <c r="BP278" i="7"/>
  <c r="AY110" i="7"/>
  <c r="BC110" i="7" s="1"/>
  <c r="AZ110" i="7"/>
  <c r="X274" i="7"/>
  <c r="Y274" i="7"/>
  <c r="Y264" i="7"/>
  <c r="X264" i="7"/>
  <c r="AI274" i="7"/>
  <c r="AJ274" i="7"/>
  <c r="AI273" i="7"/>
  <c r="AJ273" i="7"/>
  <c r="AJ225" i="7"/>
  <c r="AI225" i="7"/>
  <c r="AJ226" i="7"/>
  <c r="AI226" i="7"/>
  <c r="AI272" i="7"/>
  <c r="AJ272" i="7"/>
  <c r="AI270" i="7"/>
  <c r="AJ270" i="7"/>
  <c r="AI236" i="7"/>
  <c r="AJ236" i="7"/>
  <c r="AI267" i="7"/>
  <c r="AJ267" i="7"/>
  <c r="AA1548" i="7"/>
  <c r="AA2596" i="7"/>
  <c r="AA2526" i="7"/>
  <c r="BP1287" i="7"/>
  <c r="BQ1287" i="7"/>
  <c r="AY115" i="7"/>
  <c r="BA115" i="7" s="1"/>
  <c r="AZ115" i="7"/>
  <c r="BB115" i="7" s="1"/>
  <c r="AZ281" i="7"/>
  <c r="AY281" i="7"/>
  <c r="X267" i="7"/>
  <c r="Y267" i="7"/>
  <c r="AJ220" i="7"/>
  <c r="AI220" i="7"/>
  <c r="AI262" i="7"/>
  <c r="AJ262" i="7"/>
  <c r="AI249" i="7"/>
  <c r="AI221" i="7"/>
  <c r="AJ221" i="7"/>
  <c r="AI264" i="7"/>
  <c r="AJ264" i="7"/>
  <c r="AI229" i="7"/>
  <c r="AJ229" i="7"/>
  <c r="AI215" i="7"/>
  <c r="AJ215" i="7"/>
  <c r="AI218" i="7"/>
  <c r="AJ218" i="7"/>
  <c r="AI227" i="7"/>
  <c r="AJ227" i="7"/>
  <c r="AJ234" i="7"/>
  <c r="AI234" i="7"/>
  <c r="X270" i="7"/>
  <c r="Y270" i="7"/>
  <c r="AI240" i="7"/>
  <c r="AJ240" i="7"/>
  <c r="AA1547" i="7"/>
  <c r="Y2089" i="7"/>
  <c r="AJ2656" i="7"/>
  <c r="AJ324" i="7"/>
  <c r="AA1388" i="7"/>
  <c r="Y2134" i="7"/>
  <c r="AZ114" i="7"/>
  <c r="BB114" i="7" s="1"/>
  <c r="AY114" i="7"/>
  <c r="BP122" i="7"/>
  <c r="BR122" i="7" s="1"/>
  <c r="BQ122" i="7"/>
  <c r="X279" i="7"/>
  <c r="X277" i="7"/>
  <c r="Y277" i="7"/>
  <c r="Y283" i="7" s="1"/>
  <c r="AI217" i="7"/>
  <c r="AJ217" i="7"/>
  <c r="AI244" i="7"/>
  <c r="AJ244" i="7"/>
  <c r="AI235" i="7"/>
  <c r="AJ235" i="7"/>
  <c r="Y266" i="7"/>
  <c r="X266" i="7"/>
  <c r="X260" i="7"/>
  <c r="Y260" i="7"/>
  <c r="AI259" i="7"/>
  <c r="AJ259" i="7"/>
  <c r="AJ231" i="7"/>
  <c r="AI231" i="7"/>
  <c r="AZ1442" i="7"/>
  <c r="AY1442" i="7"/>
  <c r="AZ2576" i="7"/>
  <c r="BB2576" i="7" s="1"/>
  <c r="AY2576" i="7"/>
  <c r="AZ1819" i="7"/>
  <c r="AU1819" i="7"/>
  <c r="AI1797" i="7"/>
  <c r="AT1819" i="7"/>
  <c r="AY1819" i="7"/>
  <c r="AI276" i="7"/>
  <c r="AJ276" i="7"/>
  <c r="X283" i="7"/>
  <c r="AY258" i="7"/>
  <c r="AZ258" i="7"/>
  <c r="AI223" i="7"/>
  <c r="AJ223" i="7"/>
  <c r="X213" i="7"/>
  <c r="Y213" i="7"/>
  <c r="AJ228" i="7"/>
  <c r="AI228" i="7"/>
  <c r="Y262" i="7"/>
  <c r="X262" i="7"/>
  <c r="AI219" i="7"/>
  <c r="AJ219" i="7"/>
  <c r="X273" i="7"/>
  <c r="Y273" i="7"/>
  <c r="Y272" i="7"/>
  <c r="X272" i="7"/>
  <c r="AI248" i="7"/>
  <c r="BP281" i="7"/>
  <c r="BQ281" i="7"/>
  <c r="AA2606" i="7"/>
  <c r="BP280" i="7"/>
  <c r="BQ280" i="7"/>
  <c r="AZ1440" i="7"/>
  <c r="AY1440" i="7"/>
  <c r="AI247" i="7"/>
  <c r="AJ247" i="7"/>
  <c r="AJ251" i="7" s="1"/>
  <c r="AI233" i="7"/>
  <c r="AJ233" i="7"/>
  <c r="X259" i="7"/>
  <c r="Y259" i="7"/>
  <c r="X275" i="7"/>
  <c r="Y275" i="7"/>
  <c r="Y271" i="7"/>
  <c r="X271" i="7"/>
  <c r="AJ232" i="7"/>
  <c r="AI232" i="7"/>
  <c r="AI237" i="7"/>
  <c r="AJ237" i="7"/>
  <c r="AI271" i="7"/>
  <c r="AJ271" i="7"/>
  <c r="AI230" i="7"/>
  <c r="AJ230" i="7"/>
  <c r="AI263" i="7"/>
  <c r="AJ263" i="7"/>
  <c r="AJ245" i="7"/>
  <c r="AI245" i="7"/>
  <c r="AI243" i="7"/>
  <c r="AJ243" i="7"/>
  <c r="BP1741" i="7"/>
  <c r="BQ1741" i="7"/>
  <c r="BS1741" i="7" s="1"/>
  <c r="BP981" i="7"/>
  <c r="BQ981" i="7"/>
  <c r="Y913" i="7"/>
  <c r="Y919" i="7"/>
  <c r="Y911" i="7"/>
  <c r="Y943" i="7"/>
  <c r="Y935" i="7"/>
  <c r="Y930" i="7"/>
  <c r="Y915" i="7"/>
  <c r="Y909" i="7"/>
  <c r="Y928" i="7"/>
  <c r="Y916" i="7"/>
  <c r="Y926" i="7"/>
  <c r="Y921" i="7"/>
  <c r="Y907" i="7"/>
  <c r="Y922" i="7"/>
  <c r="Y933" i="7"/>
  <c r="Y938" i="7"/>
  <c r="Y936" i="7"/>
  <c r="Y942" i="7"/>
  <c r="Y932" i="7"/>
  <c r="Y914" i="7"/>
  <c r="Y937" i="7"/>
  <c r="Y941" i="7"/>
  <c r="Y929" i="7"/>
  <c r="Y912" i="7"/>
  <c r="Y923" i="7"/>
  <c r="Y934" i="7"/>
  <c r="Y920" i="7"/>
  <c r="Y927" i="7"/>
  <c r="Y908" i="7"/>
  <c r="Y910" i="7"/>
  <c r="Y939" i="7"/>
  <c r="Y940" i="7"/>
  <c r="Y931" i="7"/>
  <c r="Y917" i="7"/>
  <c r="Y918" i="7"/>
  <c r="Y925" i="7"/>
  <c r="Y924" i="7"/>
  <c r="AZ974" i="7"/>
  <c r="AY974" i="7"/>
  <c r="BQ124" i="7"/>
  <c r="BP124" i="7"/>
  <c r="BR124" i="7" s="1"/>
  <c r="BQ116" i="7"/>
  <c r="BS116" i="7" s="1"/>
  <c r="BP116" i="7"/>
  <c r="X958" i="7"/>
  <c r="AI967" i="7"/>
  <c r="AJ967" i="7"/>
  <c r="Y975" i="7"/>
  <c r="AI962" i="7"/>
  <c r="AJ962" i="7"/>
  <c r="AJ959" i="7"/>
  <c r="AI959" i="7"/>
  <c r="AI973" i="7"/>
  <c r="AJ973" i="7"/>
  <c r="AI915" i="7"/>
  <c r="AJ915" i="7"/>
  <c r="AI927" i="7"/>
  <c r="AJ927" i="7"/>
  <c r="AI919" i="7"/>
  <c r="AJ919" i="7"/>
  <c r="X973" i="7"/>
  <c r="AJ958" i="7"/>
  <c r="AI958" i="7"/>
  <c r="AI914" i="7"/>
  <c r="AJ914" i="7"/>
  <c r="AY2655" i="7"/>
  <c r="AZ2655" i="7"/>
  <c r="Y2208" i="7"/>
  <c r="AA2593" i="7"/>
  <c r="X970" i="7"/>
  <c r="Y970" i="7"/>
  <c r="X965" i="7"/>
  <c r="AI909" i="7"/>
  <c r="AJ909" i="7"/>
  <c r="AI929" i="7"/>
  <c r="AJ929" i="7"/>
  <c r="AI913" i="7"/>
  <c r="AJ913" i="7"/>
  <c r="X955" i="7"/>
  <c r="X961" i="7"/>
  <c r="AY954" i="7"/>
  <c r="AZ954" i="7"/>
  <c r="AJ955" i="7"/>
  <c r="AI955" i="7"/>
  <c r="AI926" i="7"/>
  <c r="AJ926" i="7"/>
  <c r="AI942" i="7"/>
  <c r="AJ942" i="7"/>
  <c r="AI925" i="7"/>
  <c r="AJ925" i="7"/>
  <c r="AI920" i="7"/>
  <c r="AJ920" i="7"/>
  <c r="AI931" i="7"/>
  <c r="AJ931" i="7"/>
  <c r="AI941" i="7"/>
  <c r="AJ941" i="7"/>
  <c r="X968" i="7"/>
  <c r="AI935" i="7"/>
  <c r="AJ935" i="7"/>
  <c r="X962" i="7"/>
  <c r="AI937" i="7"/>
  <c r="AJ937" i="7"/>
  <c r="Y1969" i="7"/>
  <c r="AI921" i="7"/>
  <c r="AJ921" i="7"/>
  <c r="AI924" i="7"/>
  <c r="AJ924" i="7"/>
  <c r="X971" i="7"/>
  <c r="AI940" i="7"/>
  <c r="AJ940" i="7"/>
  <c r="AI917" i="7"/>
  <c r="AJ917" i="7"/>
  <c r="AJ965" i="7"/>
  <c r="AI965" i="7"/>
  <c r="X967" i="7"/>
  <c r="AI916" i="7"/>
  <c r="AJ916" i="7"/>
  <c r="AI928" i="7"/>
  <c r="AJ928" i="7"/>
  <c r="AI922" i="7"/>
  <c r="AJ922" i="7"/>
  <c r="X957" i="7"/>
  <c r="X964" i="7"/>
  <c r="AI938" i="7"/>
  <c r="AJ938" i="7"/>
  <c r="AI912" i="7"/>
  <c r="AJ912" i="7"/>
  <c r="X966" i="7"/>
  <c r="AI932" i="7"/>
  <c r="AJ932" i="7"/>
  <c r="AI908" i="7"/>
  <c r="AJ908" i="7"/>
  <c r="AI933" i="7"/>
  <c r="AJ933" i="7"/>
  <c r="AI964" i="7"/>
  <c r="AJ964" i="7"/>
  <c r="BQ963" i="7"/>
  <c r="BP963" i="7"/>
  <c r="AI911" i="7"/>
  <c r="AJ911" i="7"/>
  <c r="AI971" i="7"/>
  <c r="AJ971" i="7"/>
  <c r="X972" i="7"/>
  <c r="AI970" i="7"/>
  <c r="AJ970" i="7"/>
  <c r="AI972" i="7"/>
  <c r="AJ972" i="7"/>
  <c r="AI969" i="7"/>
  <c r="AJ969" i="7"/>
  <c r="AI939" i="7"/>
  <c r="AJ939" i="7"/>
  <c r="AI943" i="7"/>
  <c r="AJ943" i="7"/>
  <c r="X960" i="7"/>
  <c r="AI923" i="7"/>
  <c r="AJ923" i="7"/>
  <c r="AI960" i="7"/>
  <c r="AJ960" i="7"/>
  <c r="X956" i="7"/>
  <c r="X975" i="7"/>
  <c r="AA1620" i="7"/>
  <c r="AI907" i="7"/>
  <c r="AJ907" i="7"/>
  <c r="AI930" i="7"/>
  <c r="AJ930" i="7"/>
  <c r="AI936" i="7"/>
  <c r="AJ936" i="7"/>
  <c r="AI934" i="7"/>
  <c r="AJ934" i="7"/>
  <c r="AI957" i="7"/>
  <c r="AJ957" i="7"/>
  <c r="AI963" i="7"/>
  <c r="AJ963" i="7"/>
  <c r="X959" i="7"/>
  <c r="AI961" i="7"/>
  <c r="AJ961" i="7"/>
  <c r="BP976" i="7"/>
  <c r="BQ976" i="7"/>
  <c r="X974" i="7"/>
  <c r="AI966" i="7"/>
  <c r="AJ966" i="7"/>
  <c r="AI956" i="7"/>
  <c r="AJ956" i="7"/>
  <c r="AI918" i="7"/>
  <c r="AJ918" i="7"/>
  <c r="X969" i="7"/>
  <c r="AI910" i="7"/>
  <c r="AJ910" i="7"/>
  <c r="AJ968" i="7"/>
  <c r="AI968" i="7"/>
  <c r="BQ2183" i="7"/>
  <c r="BP2183" i="7"/>
  <c r="BQ2191" i="7"/>
  <c r="BP2191" i="7"/>
  <c r="AA1639" i="7"/>
  <c r="BQ2178" i="7"/>
  <c r="BP2178" i="7"/>
  <c r="BP2177" i="7"/>
  <c r="BQ2177" i="7"/>
  <c r="Y2186" i="7"/>
  <c r="Y2190" i="7"/>
  <c r="Y2185" i="7"/>
  <c r="Y2189" i="7"/>
  <c r="Y2181" i="7"/>
  <c r="Y2194" i="7"/>
  <c r="Y2188" i="7"/>
  <c r="BQ2179" i="7"/>
  <c r="BP2179" i="7"/>
  <c r="Y2182" i="7"/>
  <c r="AA1541" i="7"/>
  <c r="Y2167" i="7"/>
  <c r="X2167" i="7"/>
  <c r="AI2186" i="7"/>
  <c r="AJ2186" i="7"/>
  <c r="Y2132" i="7"/>
  <c r="X2132" i="7"/>
  <c r="AI2173" i="7"/>
  <c r="AI2172" i="7"/>
  <c r="Y2144" i="7"/>
  <c r="X2144" i="7"/>
  <c r="AI2157" i="7"/>
  <c r="AJ2157" i="7"/>
  <c r="AI2162" i="7"/>
  <c r="AJ2162" i="7"/>
  <c r="AJ2146" i="7"/>
  <c r="AI2146" i="7"/>
  <c r="AI2142" i="7"/>
  <c r="AJ2142" i="7"/>
  <c r="AI2196" i="7"/>
  <c r="AJ2196" i="7"/>
  <c r="Y2136" i="7"/>
  <c r="X2136" i="7"/>
  <c r="AJ2194" i="7"/>
  <c r="Y2156" i="7"/>
  <c r="X2156" i="7"/>
  <c r="Y2191" i="7"/>
  <c r="Y2139" i="7"/>
  <c r="Y2158" i="7"/>
  <c r="AA1607" i="7"/>
  <c r="Y2183" i="7"/>
  <c r="AA1224" i="7"/>
  <c r="AA1225" i="7"/>
  <c r="Y290" i="7"/>
  <c r="Y154" i="7"/>
  <c r="BP2194" i="7"/>
  <c r="BQ2194" i="7"/>
  <c r="X2170" i="7"/>
  <c r="AI2166" i="7"/>
  <c r="AJ2166" i="7"/>
  <c r="AI2154" i="7"/>
  <c r="AJ2154" i="7"/>
  <c r="AI2158" i="7"/>
  <c r="AJ2158" i="7"/>
  <c r="X2131" i="7"/>
  <c r="Y2131" i="7"/>
  <c r="X2135" i="7"/>
  <c r="Y2135" i="7"/>
  <c r="AI2192" i="7"/>
  <c r="AJ2192" i="7"/>
  <c r="AI2181" i="7"/>
  <c r="AJ2181" i="7"/>
  <c r="AI2187" i="7"/>
  <c r="AJ2187" i="7"/>
  <c r="AZ1514" i="7"/>
  <c r="BB1514" i="7" s="1"/>
  <c r="AY1514" i="7"/>
  <c r="BA1514" i="7" s="1"/>
  <c r="AY1443" i="7"/>
  <c r="AZ1443" i="7"/>
  <c r="AZ1741" i="7"/>
  <c r="BB1741" i="7" s="1"/>
  <c r="AY1741" i="7"/>
  <c r="AY1213" i="7"/>
  <c r="Y2160" i="7"/>
  <c r="AA1556" i="7"/>
  <c r="AZ1287" i="7"/>
  <c r="BB1287" i="7" s="1"/>
  <c r="AY1287" i="7"/>
  <c r="BA1287" i="7" s="1"/>
  <c r="AY1364" i="7"/>
  <c r="BA1364" i="7" s="1"/>
  <c r="AZ1364" i="7"/>
  <c r="BB1364" i="7" s="1"/>
  <c r="Y2154" i="7"/>
  <c r="X2154" i="7"/>
  <c r="X2143" i="7"/>
  <c r="Y2143" i="7"/>
  <c r="AI2164" i="7"/>
  <c r="AJ2164" i="7"/>
  <c r="AI2160" i="7"/>
  <c r="AJ2160" i="7"/>
  <c r="AJ2183" i="7"/>
  <c r="AI2183" i="7"/>
  <c r="AI2136" i="7"/>
  <c r="AJ2136" i="7"/>
  <c r="AJ2140" i="7"/>
  <c r="AI2140" i="7"/>
  <c r="X2140" i="7"/>
  <c r="Y2140" i="7"/>
  <c r="AI2159" i="7"/>
  <c r="AJ2159" i="7"/>
  <c r="AJ2145" i="7"/>
  <c r="AI2145" i="7"/>
  <c r="AI2195" i="7"/>
  <c r="AJ2195" i="7"/>
  <c r="Y2195" i="7"/>
  <c r="X2195" i="7"/>
  <c r="AI2197" i="7"/>
  <c r="BP2581" i="7"/>
  <c r="BR2581" i="7" s="1"/>
  <c r="BQ2581" i="7"/>
  <c r="Y2179" i="7"/>
  <c r="Y2149" i="7"/>
  <c r="X2192" i="7"/>
  <c r="AA1606" i="7"/>
  <c r="Y2141" i="7"/>
  <c r="AU513" i="7"/>
  <c r="AT513" i="7"/>
  <c r="AZ513" i="7"/>
  <c r="AY513" i="7"/>
  <c r="AI2182" i="7"/>
  <c r="AJ2182" i="7"/>
  <c r="Y2142" i="7"/>
  <c r="X2142" i="7"/>
  <c r="X2147" i="7"/>
  <c r="Y2147" i="7"/>
  <c r="AJ2190" i="7"/>
  <c r="AI2190" i="7"/>
  <c r="AJ2148" i="7"/>
  <c r="AI2148" i="7"/>
  <c r="X2137" i="7"/>
  <c r="Y2137" i="7"/>
  <c r="Y2164" i="7"/>
  <c r="X2164" i="7"/>
  <c r="X2187" i="7"/>
  <c r="Y2187" i="7"/>
  <c r="AI2171" i="7"/>
  <c r="Y2196" i="7"/>
  <c r="X2196" i="7"/>
  <c r="AI2135" i="7"/>
  <c r="AJ2135" i="7"/>
  <c r="AI2143" i="7"/>
  <c r="AJ2143" i="7"/>
  <c r="AI2169" i="7"/>
  <c r="AJ2184" i="7"/>
  <c r="AI2184" i="7"/>
  <c r="Y2146" i="7"/>
  <c r="AY1439" i="7"/>
  <c r="AZ1439" i="7"/>
  <c r="Y2165" i="7"/>
  <c r="BQ1747" i="7"/>
  <c r="BP1747" i="7"/>
  <c r="AA1469" i="7"/>
  <c r="Y2166" i="7"/>
  <c r="X2166" i="7"/>
  <c r="AI2168" i="7"/>
  <c r="AI2161" i="7"/>
  <c r="AJ2161" i="7"/>
  <c r="AJ2163" i="7"/>
  <c r="AI2163" i="7"/>
  <c r="AI2138" i="7"/>
  <c r="AJ2138" i="7"/>
  <c r="AI2188" i="7"/>
  <c r="AJ2188" i="7"/>
  <c r="AJ2144" i="7"/>
  <c r="AI2144" i="7"/>
  <c r="AI2155" i="7"/>
  <c r="AJ2155" i="7"/>
  <c r="AJ2151" i="7"/>
  <c r="AI2151" i="7"/>
  <c r="AJ2178" i="7"/>
  <c r="AI2178" i="7"/>
  <c r="Y2133" i="7"/>
  <c r="Y2145" i="7"/>
  <c r="X2197" i="7"/>
  <c r="AA1621" i="7"/>
  <c r="AA1622" i="7"/>
  <c r="AA1613" i="7"/>
  <c r="X2182" i="7"/>
  <c r="AA1783" i="7"/>
  <c r="Y1959" i="7"/>
  <c r="BP2185" i="7"/>
  <c r="BQ2185" i="7"/>
  <c r="BP2190" i="7"/>
  <c r="BQ2190" i="7"/>
  <c r="AI2179" i="7"/>
  <c r="AJ2179" i="7"/>
  <c r="AI2147" i="7"/>
  <c r="AJ2147" i="7"/>
  <c r="AJ2153" i="7"/>
  <c r="AI2153" i="7"/>
  <c r="AJ2185" i="7"/>
  <c r="AI2185" i="7"/>
  <c r="AI2149" i="7"/>
  <c r="AJ2149" i="7"/>
  <c r="Y2193" i="7"/>
  <c r="X2193" i="7"/>
  <c r="AY2177" i="7"/>
  <c r="AZ2177" i="7"/>
  <c r="AI2150" i="7"/>
  <c r="AJ2150" i="7"/>
  <c r="X2161" i="7"/>
  <c r="Y2161" i="7"/>
  <c r="Y2153" i="7"/>
  <c r="X2153" i="7"/>
  <c r="AI2191" i="7"/>
  <c r="AJ2191" i="7"/>
  <c r="Y2178" i="7"/>
  <c r="AZ1818" i="7"/>
  <c r="AY1818" i="7"/>
  <c r="AA1531" i="7"/>
  <c r="AA1767" i="7"/>
  <c r="AI2141" i="7"/>
  <c r="AJ2141" i="7"/>
  <c r="AJ2133" i="7"/>
  <c r="AI2133" i="7"/>
  <c r="Y2157" i="7"/>
  <c r="X2157" i="7"/>
  <c r="AJ2189" i="7"/>
  <c r="AI2189" i="7"/>
  <c r="Y2148" i="7"/>
  <c r="X2148" i="7"/>
  <c r="X2138" i="7"/>
  <c r="Y2138" i="7"/>
  <c r="AI2132" i="7"/>
  <c r="AJ2132" i="7"/>
  <c r="AI2193" i="7"/>
  <c r="AJ2193" i="7"/>
  <c r="AI2131" i="7"/>
  <c r="AJ2131" i="7"/>
  <c r="AI2170" i="7"/>
  <c r="AJ2139" i="7"/>
  <c r="AI2139" i="7"/>
  <c r="X2180" i="7"/>
  <c r="Y2180" i="7"/>
  <c r="AY511" i="7"/>
  <c r="AZ511" i="7"/>
  <c r="AZ1817" i="7"/>
  <c r="AY1817" i="7"/>
  <c r="AY975" i="7"/>
  <c r="AZ975" i="7"/>
  <c r="AY2426" i="7"/>
  <c r="AZ2426" i="7"/>
  <c r="AY2575" i="7"/>
  <c r="AZ2575" i="7"/>
  <c r="BB2575" i="7" s="1"/>
  <c r="AA1619" i="7"/>
  <c r="BP1900" i="7"/>
  <c r="BQ1900" i="7"/>
  <c r="AI2167" i="7"/>
  <c r="AJ2167" i="7"/>
  <c r="Y2159" i="7"/>
  <c r="X2159" i="7"/>
  <c r="AJ2152" i="7"/>
  <c r="AI2152" i="7"/>
  <c r="AI2137" i="7"/>
  <c r="AJ2137" i="7"/>
  <c r="Y2155" i="7"/>
  <c r="X2155" i="7"/>
  <c r="X2184" i="7"/>
  <c r="Y2184" i="7"/>
  <c r="Y2152" i="7"/>
  <c r="X2152" i="7"/>
  <c r="AJ2134" i="7"/>
  <c r="AI2134" i="7"/>
  <c r="AI2165" i="7"/>
  <c r="AJ2165" i="7"/>
  <c r="AI2180" i="7"/>
  <c r="AJ2180" i="7"/>
  <c r="Y2150" i="7"/>
  <c r="AA2152" i="7" s="1"/>
  <c r="X2150" i="7"/>
  <c r="AJ2548" i="7"/>
  <c r="AJ2547" i="7"/>
  <c r="AJ2551" i="7"/>
  <c r="AJ2552" i="7"/>
  <c r="AJ2549" i="7"/>
  <c r="AJ2550" i="7"/>
  <c r="Y2162" i="7"/>
  <c r="X2199" i="7"/>
  <c r="AA1624" i="7"/>
  <c r="AA1623" i="7"/>
  <c r="Y2163" i="7"/>
  <c r="AZ1743" i="7"/>
  <c r="AU1743" i="7"/>
  <c r="AY1743" i="7"/>
  <c r="AI1721" i="7"/>
  <c r="AT1743" i="7"/>
  <c r="Y1841" i="7"/>
  <c r="Y1836" i="7"/>
  <c r="Y1864" i="7"/>
  <c r="Y1863" i="7"/>
  <c r="Y1865" i="7"/>
  <c r="Y1845" i="7"/>
  <c r="Y1853" i="7"/>
  <c r="Y1862" i="7"/>
  <c r="Y1829" i="7"/>
  <c r="Y1842" i="7"/>
  <c r="Y1833" i="7"/>
  <c r="Y1861" i="7"/>
  <c r="Y1857" i="7"/>
  <c r="Y1850" i="7"/>
  <c r="Y1830" i="7"/>
  <c r="Y1859" i="7"/>
  <c r="Y1837" i="7"/>
  <c r="Y1844" i="7"/>
  <c r="Y1855" i="7"/>
  <c r="Y1851" i="7"/>
  <c r="Y1840" i="7"/>
  <c r="Y1848" i="7"/>
  <c r="Y1856" i="7"/>
  <c r="Y1831" i="7"/>
  <c r="Y1839" i="7"/>
  <c r="Y1858" i="7"/>
  <c r="Y1854" i="7"/>
  <c r="Y1852" i="7"/>
  <c r="Y1838" i="7"/>
  <c r="Y1843" i="7"/>
  <c r="Y1849" i="7"/>
  <c r="Y1835" i="7"/>
  <c r="Y1846" i="7"/>
  <c r="Y1847" i="7"/>
  <c r="Y1834" i="7"/>
  <c r="Y1860" i="7"/>
  <c r="AA1862" i="7" s="1"/>
  <c r="Y1832" i="7"/>
  <c r="Y759" i="7"/>
  <c r="Y755" i="7"/>
  <c r="AJ1891" i="7"/>
  <c r="AI1891" i="7"/>
  <c r="AA1530" i="7"/>
  <c r="AA1769" i="7"/>
  <c r="AA1785" i="7"/>
  <c r="Y2443" i="7"/>
  <c r="AA1605" i="7"/>
  <c r="AA1250" i="7"/>
  <c r="Y2238" i="7"/>
  <c r="BP1898" i="7"/>
  <c r="BQ1898" i="7"/>
  <c r="AY2425" i="7"/>
  <c r="AZ2425" i="7"/>
  <c r="X140" i="7"/>
  <c r="Y140" i="7"/>
  <c r="AA141" i="7" s="1"/>
  <c r="Y158" i="7"/>
  <c r="X158" i="7"/>
  <c r="AU1896" i="7"/>
  <c r="AT1896" i="7"/>
  <c r="AZ1896" i="7"/>
  <c r="AY1896" i="7"/>
  <c r="AI1873" i="7"/>
  <c r="Y754" i="7"/>
  <c r="AA1543" i="7"/>
  <c r="AA1551" i="7"/>
  <c r="Y2061" i="7"/>
  <c r="Y2214" i="7"/>
  <c r="Y2209" i="7"/>
  <c r="AA2604" i="7"/>
  <c r="Y623" i="7"/>
  <c r="AA1391" i="7"/>
  <c r="BQ1876" i="7"/>
  <c r="BP1876" i="7"/>
  <c r="X148" i="7"/>
  <c r="Y148" i="7"/>
  <c r="AI1900" i="7"/>
  <c r="Y150" i="7"/>
  <c r="Y142" i="7"/>
  <c r="AA1542" i="7"/>
  <c r="Y2459" i="7"/>
  <c r="AA1768" i="7"/>
  <c r="Y2230" i="7"/>
  <c r="Y2216" i="7"/>
  <c r="Y2224" i="7"/>
  <c r="AA478" i="7"/>
  <c r="Y2211" i="7"/>
  <c r="Y2306" i="7"/>
  <c r="AY2423" i="7"/>
  <c r="BA2423" i="7" s="1"/>
  <c r="AZ2423" i="7"/>
  <c r="BP192" i="7"/>
  <c r="BQ192" i="7"/>
  <c r="BQ190" i="7"/>
  <c r="BP190" i="7"/>
  <c r="AI1876" i="7"/>
  <c r="AJ1876" i="7"/>
  <c r="AI1888" i="7"/>
  <c r="AJ1888" i="7"/>
  <c r="AA1778" i="7"/>
  <c r="Y2452" i="7"/>
  <c r="Y2466" i="7"/>
  <c r="Y2239" i="7"/>
  <c r="Y2062" i="7"/>
  <c r="Y2232" i="7"/>
  <c r="Y2308" i="7"/>
  <c r="Y1967" i="7"/>
  <c r="AZ2422" i="7"/>
  <c r="AY2422" i="7"/>
  <c r="BA2422" i="7" s="1"/>
  <c r="BP980" i="7"/>
  <c r="BQ980" i="7"/>
  <c r="BP185" i="7"/>
  <c r="X141" i="7"/>
  <c r="AI1885" i="7"/>
  <c r="AJ1885" i="7"/>
  <c r="AI1897" i="7"/>
  <c r="AJ1887" i="7"/>
  <c r="AI1887" i="7"/>
  <c r="AJ1880" i="7"/>
  <c r="AI1880" i="7"/>
  <c r="BB1501" i="7"/>
  <c r="BB1510" i="7"/>
  <c r="BB1506" i="7"/>
  <c r="BB1497" i="7"/>
  <c r="BD1497" i="7" s="1"/>
  <c r="BB1509" i="7"/>
  <c r="BB1507" i="7"/>
  <c r="BB1500" i="7"/>
  <c r="BB1505" i="7"/>
  <c r="BD1505" i="7" s="1"/>
  <c r="BB1498" i="7"/>
  <c r="AA1536" i="7"/>
  <c r="AA1784" i="7"/>
  <c r="Y2219" i="7"/>
  <c r="Y1068" i="7"/>
  <c r="AJ1743" i="7"/>
  <c r="BP1879" i="7"/>
  <c r="BQ1879" i="7"/>
  <c r="BS1879" i="7" s="1"/>
  <c r="BP1666" i="7"/>
  <c r="BR1666" i="7" s="1"/>
  <c r="BQ1666" i="7"/>
  <c r="BS1666" i="7" s="1"/>
  <c r="BP198" i="7"/>
  <c r="BQ198" i="7"/>
  <c r="AY185" i="7"/>
  <c r="AZ185" i="7"/>
  <c r="Y765" i="7"/>
  <c r="BA1502" i="7"/>
  <c r="BA1511" i="7"/>
  <c r="BA1501" i="7"/>
  <c r="BA1498" i="7"/>
  <c r="BA1513" i="7"/>
  <c r="BA1508" i="7"/>
  <c r="BA1497" i="7"/>
  <c r="BA1507" i="7"/>
  <c r="Y2228" i="7"/>
  <c r="AA480" i="7"/>
  <c r="Y1081" i="7"/>
  <c r="AZ1742" i="7"/>
  <c r="BB1742" i="7" s="1"/>
  <c r="AY1742" i="7"/>
  <c r="Y760" i="7"/>
  <c r="BP196" i="7"/>
  <c r="BQ196" i="7"/>
  <c r="BQ1892" i="7"/>
  <c r="BP1892" i="7"/>
  <c r="BQ1887" i="7"/>
  <c r="BS1887" i="7" s="1"/>
  <c r="BP1887" i="7"/>
  <c r="BR1887" i="7" s="1"/>
  <c r="BP195" i="7"/>
  <c r="BQ195" i="7"/>
  <c r="X154" i="7"/>
  <c r="AY1875" i="7"/>
  <c r="BA1895" i="7" s="1"/>
  <c r="AZ1875" i="7"/>
  <c r="BB1895" i="7" s="1"/>
  <c r="AI1886" i="7"/>
  <c r="AJ1886" i="7"/>
  <c r="AI1892" i="7"/>
  <c r="AJ1892" i="7"/>
  <c r="AI1894" i="7"/>
  <c r="AJ1894" i="7"/>
  <c r="Y147" i="7"/>
  <c r="AA147" i="7" s="1"/>
  <c r="AJ1746" i="7"/>
  <c r="AA1544" i="7"/>
  <c r="Y2235" i="7"/>
  <c r="Y2286" i="7"/>
  <c r="Y2315" i="7"/>
  <c r="BP184" i="7"/>
  <c r="BQ184" i="7"/>
  <c r="AI951" i="7"/>
  <c r="AY976" i="7"/>
  <c r="AU976" i="7"/>
  <c r="AT976" i="7"/>
  <c r="AZ976" i="7"/>
  <c r="AZ2421" i="7"/>
  <c r="AY2421" i="7"/>
  <c r="BA2421" i="7" s="1"/>
  <c r="AY195" i="7"/>
  <c r="Y153" i="7"/>
  <c r="X153" i="7"/>
  <c r="AA1603" i="7"/>
  <c r="AA1553" i="7"/>
  <c r="AA2594" i="7"/>
  <c r="BP1579" i="7"/>
  <c r="BR1579" i="7" s="1"/>
  <c r="BQ1579" i="7"/>
  <c r="BS1579" i="7" s="1"/>
  <c r="AZ1590" i="7"/>
  <c r="AY1590" i="7"/>
  <c r="AA1382" i="7"/>
  <c r="BQ1429" i="7"/>
  <c r="BS1429" i="7" s="1"/>
  <c r="BP1429" i="7"/>
  <c r="BR1429" i="7" s="1"/>
  <c r="BP1440" i="7"/>
  <c r="BR1440" i="7" s="1"/>
  <c r="BR1445" i="7" s="1"/>
  <c r="BQ1440" i="7"/>
  <c r="AY1668" i="7"/>
  <c r="AU1668" i="7"/>
  <c r="AZ1668" i="7"/>
  <c r="AT1668" i="7"/>
  <c r="AI1645" i="7"/>
  <c r="BQ1424" i="7"/>
  <c r="BP1424" i="7"/>
  <c r="BR1424" i="7" s="1"/>
  <c r="AZ980" i="7"/>
  <c r="AY980" i="7"/>
  <c r="AA1396" i="7"/>
  <c r="D1394" i="7"/>
  <c r="AA1398" i="7"/>
  <c r="AA1381" i="7"/>
  <c r="AJ1671" i="7"/>
  <c r="AA1470" i="7"/>
  <c r="AA2605" i="7"/>
  <c r="BQ1426" i="7"/>
  <c r="BS1426" i="7" s="1"/>
  <c r="BP1426" i="7"/>
  <c r="BR1426" i="7" s="1"/>
  <c r="BQ1728" i="7"/>
  <c r="BP1728" i="7"/>
  <c r="AA1407" i="7"/>
  <c r="AA1406" i="7"/>
  <c r="AA1399" i="7"/>
  <c r="AZ1671" i="7"/>
  <c r="AY1671" i="7"/>
  <c r="AA1384" i="7"/>
  <c r="AY1669" i="7"/>
  <c r="AZ1669" i="7"/>
  <c r="AZ1666" i="7"/>
  <c r="BB1666" i="7" s="1"/>
  <c r="AY1666" i="7"/>
  <c r="BA1666" i="7" s="1"/>
  <c r="BQ1436" i="7"/>
  <c r="BP1436" i="7"/>
  <c r="BR1436" i="7" s="1"/>
  <c r="BP1577" i="7"/>
  <c r="BR1577" i="7" s="1"/>
  <c r="BQ1577" i="7"/>
  <c r="BS1577" i="7" s="1"/>
  <c r="BQ1425" i="7"/>
  <c r="BP1425" i="7"/>
  <c r="BR1425" i="7" s="1"/>
  <c r="BQ1435" i="7"/>
  <c r="BP1435" i="7"/>
  <c r="BR1435" i="7" s="1"/>
  <c r="Y1954" i="7"/>
  <c r="AJ1670" i="7"/>
  <c r="BQ1738" i="7"/>
  <c r="BP1738" i="7"/>
  <c r="AA448" i="7"/>
  <c r="AA1383" i="7"/>
  <c r="BP1432" i="7"/>
  <c r="BR1432" i="7" s="1"/>
  <c r="BQ1432" i="7"/>
  <c r="BS1432" i="7" s="1"/>
  <c r="AA1397" i="7"/>
  <c r="BP1727" i="7"/>
  <c r="BQ1727" i="7"/>
  <c r="Y1748" i="7"/>
  <c r="Y1743" i="7"/>
  <c r="Y1744" i="7"/>
  <c r="Y1745" i="7"/>
  <c r="Y1746" i="7"/>
  <c r="Y1747" i="7"/>
  <c r="AY1667" i="7"/>
  <c r="BA1667" i="7" s="1"/>
  <c r="AZ1667" i="7"/>
  <c r="AA1392" i="7"/>
  <c r="Y251" i="7"/>
  <c r="Y252" i="7"/>
  <c r="Y248" i="7"/>
  <c r="AA248" i="7" s="1"/>
  <c r="Y253" i="7"/>
  <c r="Y1129" i="7"/>
  <c r="AA2617" i="7"/>
  <c r="BQ1576" i="7"/>
  <c r="BS1576" i="7" s="1"/>
  <c r="BP1576" i="7"/>
  <c r="BR1576" i="7" s="1"/>
  <c r="BQ1736" i="7"/>
  <c r="BS1736" i="7" s="1"/>
  <c r="BP1736" i="7"/>
  <c r="AA1386" i="7"/>
  <c r="AA1380" i="7"/>
  <c r="BP1441" i="7"/>
  <c r="BQ1441" i="7"/>
  <c r="Y1446" i="7"/>
  <c r="Y1444" i="7"/>
  <c r="Y1445" i="7"/>
  <c r="Y1441" i="7"/>
  <c r="Y1442" i="7"/>
  <c r="Y1443" i="7"/>
  <c r="BQ1428" i="7"/>
  <c r="BP1428" i="7"/>
  <c r="BR1428" i="7" s="1"/>
  <c r="BP1742" i="7"/>
  <c r="BQ1742" i="7"/>
  <c r="AA1395" i="7"/>
  <c r="AA1385" i="7"/>
  <c r="AA1390" i="7"/>
  <c r="AA1389" i="7"/>
  <c r="BQ1423" i="7"/>
  <c r="BP1423" i="7"/>
  <c r="BR1423" i="7" s="1"/>
  <c r="BQ1438" i="7"/>
  <c r="BP1438" i="7"/>
  <c r="BR1438" i="7" s="1"/>
  <c r="BR1439" i="7"/>
  <c r="AA2438" i="7"/>
  <c r="BQ1437" i="7"/>
  <c r="BP1437" i="7"/>
  <c r="BR1437" i="7" s="1"/>
  <c r="AA1405" i="7"/>
  <c r="AA1377" i="7"/>
  <c r="AA1378" i="7"/>
  <c r="AJ1668" i="7"/>
  <c r="AA1394" i="7"/>
  <c r="Z1391" i="7"/>
  <c r="BP2339" i="7"/>
  <c r="BQ2339" i="7"/>
  <c r="AZ1975" i="7"/>
  <c r="AY1975" i="7"/>
  <c r="BQ2341" i="7"/>
  <c r="BP2341" i="7"/>
  <c r="BP2336" i="7"/>
  <c r="BQ2336" i="7"/>
  <c r="AY2350" i="7"/>
  <c r="AZ2350" i="7"/>
  <c r="AY2347" i="7"/>
  <c r="AZ2347" i="7"/>
  <c r="BQ2342" i="7"/>
  <c r="BP2342" i="7"/>
  <c r="BP2332" i="7"/>
  <c r="BQ2332" i="7"/>
  <c r="AZ670" i="7"/>
  <c r="AY670" i="7"/>
  <c r="AY2352" i="7"/>
  <c r="AZ2352" i="7"/>
  <c r="AZ669" i="7"/>
  <c r="AY669" i="7"/>
  <c r="BP2344" i="7"/>
  <c r="BQ2344" i="7"/>
  <c r="BP2352" i="7"/>
  <c r="BQ2352" i="7"/>
  <c r="AY671" i="7"/>
  <c r="AZ671" i="7"/>
  <c r="BQ2329" i="7"/>
  <c r="Y2340" i="7"/>
  <c r="Y2341" i="7"/>
  <c r="Y2343" i="7"/>
  <c r="Y2330" i="7"/>
  <c r="Y2334" i="7"/>
  <c r="Y2337" i="7"/>
  <c r="BP2329" i="7"/>
  <c r="Y2342" i="7"/>
  <c r="Y2331" i="7"/>
  <c r="Y2344" i="7"/>
  <c r="Y2339" i="7"/>
  <c r="Y2346" i="7"/>
  <c r="Y2348" i="7"/>
  <c r="Y2354" i="7" s="1"/>
  <c r="Y2332" i="7"/>
  <c r="Y2333" i="7"/>
  <c r="Y2336" i="7"/>
  <c r="Y2345" i="7"/>
  <c r="Y2335" i="7"/>
  <c r="Y2347" i="7"/>
  <c r="Y2338" i="7"/>
  <c r="BP2350" i="7"/>
  <c r="BQ2350" i="7"/>
  <c r="AY2351" i="7"/>
  <c r="AZ2351" i="7"/>
  <c r="AA67" i="7"/>
  <c r="AA1462" i="7"/>
  <c r="Y2490" i="7"/>
  <c r="Y2080" i="7"/>
  <c r="Y1132" i="7"/>
  <c r="Y1136" i="7" s="1"/>
  <c r="AY2198" i="7"/>
  <c r="AZ2198" i="7"/>
  <c r="BP2334" i="7"/>
  <c r="BQ2334" i="7"/>
  <c r="AT2349" i="7"/>
  <c r="AI2327" i="7"/>
  <c r="AU2349" i="7"/>
  <c r="AZ2349" i="7"/>
  <c r="AY2349" i="7"/>
  <c r="AI2330" i="7"/>
  <c r="AJ2330" i="7"/>
  <c r="AI2321" i="7"/>
  <c r="AI2311" i="7"/>
  <c r="AJ2311" i="7"/>
  <c r="AY277" i="7"/>
  <c r="AZ277" i="7"/>
  <c r="AI610" i="7"/>
  <c r="AJ610" i="7"/>
  <c r="Y606" i="7"/>
  <c r="X606" i="7"/>
  <c r="AI620" i="7"/>
  <c r="AJ620" i="7"/>
  <c r="AI645" i="7"/>
  <c r="AY668" i="7"/>
  <c r="AT668" i="7"/>
  <c r="AU668" i="7"/>
  <c r="AZ668" i="7"/>
  <c r="AI637" i="7"/>
  <c r="AJ637" i="7"/>
  <c r="Y604" i="7"/>
  <c r="X604" i="7"/>
  <c r="X649" i="7"/>
  <c r="Y649" i="7"/>
  <c r="AI664" i="7"/>
  <c r="AJ664" i="7"/>
  <c r="Y2284" i="7"/>
  <c r="Y635" i="7"/>
  <c r="Y2426" i="7"/>
  <c r="Y2427" i="7"/>
  <c r="Y2428" i="7"/>
  <c r="Y2424" i="7"/>
  <c r="Y2425" i="7"/>
  <c r="BP2564" i="7"/>
  <c r="BR2564" i="7" s="1"/>
  <c r="BQ2564" i="7"/>
  <c r="BS2564" i="7" s="1"/>
  <c r="AY979" i="7"/>
  <c r="AZ979" i="7"/>
  <c r="Y2293" i="7"/>
  <c r="BP2562" i="7"/>
  <c r="BR2562" i="7" s="1"/>
  <c r="BQ2562" i="7"/>
  <c r="BS2562" i="7" s="1"/>
  <c r="Y2288" i="7"/>
  <c r="Y2319" i="7"/>
  <c r="Y1928" i="7"/>
  <c r="Y2382" i="7"/>
  <c r="Y2369" i="7"/>
  <c r="Y2370" i="7"/>
  <c r="Y2363" i="7"/>
  <c r="Y2385" i="7"/>
  <c r="Y2367" i="7"/>
  <c r="Y2390" i="7"/>
  <c r="Y2374" i="7"/>
  <c r="Y2380" i="7"/>
  <c r="Y2358" i="7"/>
  <c r="AA2360" i="7" s="1"/>
  <c r="Y2383" i="7"/>
  <c r="Y2376" i="7"/>
  <c r="Y2368" i="7"/>
  <c r="Y2371" i="7"/>
  <c r="X356" i="7"/>
  <c r="AI355" i="7"/>
  <c r="AJ355" i="7"/>
  <c r="Y352" i="7"/>
  <c r="BQ336" i="7"/>
  <c r="BP336" i="7"/>
  <c r="X315" i="7"/>
  <c r="Y315" i="7"/>
  <c r="X295" i="7"/>
  <c r="Y295" i="7"/>
  <c r="AI293" i="7"/>
  <c r="AJ293" i="7"/>
  <c r="X311" i="7"/>
  <c r="Y311" i="7"/>
  <c r="AJ344" i="7"/>
  <c r="AI344" i="7"/>
  <c r="AJ346" i="7"/>
  <c r="AI346" i="7"/>
  <c r="AI339" i="7"/>
  <c r="AJ339" i="7"/>
  <c r="AI313" i="7"/>
  <c r="AJ313" i="7"/>
  <c r="Y317" i="7"/>
  <c r="X317" i="7"/>
  <c r="AI295" i="7"/>
  <c r="AJ295" i="7"/>
  <c r="AY349" i="7"/>
  <c r="AZ349" i="7"/>
  <c r="X340" i="7"/>
  <c r="Y340" i="7"/>
  <c r="AI320" i="7"/>
  <c r="AJ320" i="7"/>
  <c r="Y2361" i="7"/>
  <c r="X323" i="7"/>
  <c r="Y1966" i="7"/>
  <c r="AI1954" i="7"/>
  <c r="AJ1954" i="7"/>
  <c r="X1963" i="7"/>
  <c r="Y1963" i="7"/>
  <c r="AI1905" i="7"/>
  <c r="AJ1905" i="7"/>
  <c r="Y1926" i="7"/>
  <c r="X1926" i="7"/>
  <c r="X1962" i="7"/>
  <c r="Y1962" i="7"/>
  <c r="AI1960" i="7"/>
  <c r="AJ1960" i="7"/>
  <c r="AI1917" i="7"/>
  <c r="AJ1917" i="7"/>
  <c r="AI1938" i="7"/>
  <c r="AJ1938" i="7"/>
  <c r="AI1929" i="7"/>
  <c r="AJ1929" i="7"/>
  <c r="AI360" i="7"/>
  <c r="Y2393" i="7"/>
  <c r="Y605" i="7"/>
  <c r="X886" i="7"/>
  <c r="Y886" i="7"/>
  <c r="AI879" i="7"/>
  <c r="AJ879" i="7"/>
  <c r="AI851" i="7"/>
  <c r="AJ851" i="7"/>
  <c r="X888" i="7"/>
  <c r="Y888" i="7"/>
  <c r="AI868" i="7"/>
  <c r="AJ880" i="7"/>
  <c r="AI880" i="7"/>
  <c r="AJ856" i="7"/>
  <c r="AI856" i="7"/>
  <c r="AI838" i="7"/>
  <c r="AJ838" i="7"/>
  <c r="AJ829" i="7"/>
  <c r="AI829" i="7"/>
  <c r="AI839" i="7"/>
  <c r="AJ839" i="7"/>
  <c r="AI855" i="7"/>
  <c r="AJ855" i="7"/>
  <c r="AI895" i="7"/>
  <c r="AJ895" i="7"/>
  <c r="Y2313" i="7"/>
  <c r="AA1223" i="7"/>
  <c r="AY1672" i="7"/>
  <c r="AZ1672" i="7"/>
  <c r="AZ357" i="7"/>
  <c r="AY357" i="7"/>
  <c r="Y2547" i="7"/>
  <c r="Y2552" i="7"/>
  <c r="Y2550" i="7"/>
  <c r="Y2549" i="7"/>
  <c r="Y2551" i="7"/>
  <c r="AJ2283" i="7"/>
  <c r="AI2283" i="7"/>
  <c r="AI2297" i="7"/>
  <c r="AJ2297" i="7"/>
  <c r="AI2332" i="7"/>
  <c r="AJ2332" i="7"/>
  <c r="AI2298" i="7"/>
  <c r="AJ2298" i="7"/>
  <c r="X2322" i="7"/>
  <c r="Y2297" i="7"/>
  <c r="X2297" i="7"/>
  <c r="AI2294" i="7"/>
  <c r="AJ2294" i="7"/>
  <c r="X2323" i="7"/>
  <c r="AI2335" i="7"/>
  <c r="AJ2335" i="7"/>
  <c r="AI2319" i="7"/>
  <c r="AJ2319" i="7"/>
  <c r="AJ2290" i="7"/>
  <c r="AI656" i="7"/>
  <c r="AJ656" i="7"/>
  <c r="AI631" i="7"/>
  <c r="AJ631" i="7"/>
  <c r="X667" i="7"/>
  <c r="Y667" i="7"/>
  <c r="AI661" i="7"/>
  <c r="AJ661" i="7"/>
  <c r="AI604" i="7"/>
  <c r="AJ604" i="7"/>
  <c r="AI603" i="7"/>
  <c r="AJ603" i="7"/>
  <c r="X651" i="7"/>
  <c r="Y651" i="7"/>
  <c r="X658" i="7"/>
  <c r="Y658" i="7"/>
  <c r="AY1744" i="7"/>
  <c r="AZ1744" i="7"/>
  <c r="Y2283" i="7"/>
  <c r="Y2312" i="7"/>
  <c r="AY2579" i="7"/>
  <c r="AZ2579" i="7"/>
  <c r="Y2300" i="7"/>
  <c r="AZ1820" i="7"/>
  <c r="AY1820" i="7"/>
  <c r="BS2406" i="7"/>
  <c r="BQ118" i="7"/>
  <c r="BS118" i="7" s="1"/>
  <c r="BP118" i="7"/>
  <c r="BR118" i="7" s="1"/>
  <c r="AY517" i="7"/>
  <c r="AZ517" i="7"/>
  <c r="Y1930" i="7"/>
  <c r="Y2314" i="7"/>
  <c r="AY2200" i="7"/>
  <c r="AZ2200" i="7"/>
  <c r="BP1967" i="7"/>
  <c r="BQ1967" i="7"/>
  <c r="AI358" i="7"/>
  <c r="AI359" i="7"/>
  <c r="X293" i="7"/>
  <c r="Y293" i="7"/>
  <c r="Y343" i="7"/>
  <c r="X343" i="7"/>
  <c r="X337" i="7"/>
  <c r="Y337" i="7"/>
  <c r="X316" i="7"/>
  <c r="Y316" i="7"/>
  <c r="X301" i="7"/>
  <c r="Y301" i="7"/>
  <c r="AI290" i="7"/>
  <c r="AJ290" i="7"/>
  <c r="AJ306" i="7"/>
  <c r="AI306" i="7"/>
  <c r="AI309" i="7"/>
  <c r="AJ309" i="7"/>
  <c r="AI353" i="7"/>
  <c r="AJ353" i="7"/>
  <c r="X348" i="7"/>
  <c r="Y348" i="7"/>
  <c r="AJ312" i="7"/>
  <c r="AI312" i="7"/>
  <c r="Y2381" i="7"/>
  <c r="Y1938" i="7"/>
  <c r="X1938" i="7"/>
  <c r="AI1955" i="7"/>
  <c r="AJ1955" i="7"/>
  <c r="AI1933" i="7"/>
  <c r="AJ1933" i="7"/>
  <c r="AI1921" i="7"/>
  <c r="AJ1921" i="7"/>
  <c r="Y1919" i="7"/>
  <c r="X1919" i="7"/>
  <c r="AI1970" i="7"/>
  <c r="AJ1970" i="7"/>
  <c r="AJ1975" i="7" s="1"/>
  <c r="X1965" i="7"/>
  <c r="Y1965" i="7"/>
  <c r="AI1953" i="7"/>
  <c r="AJ1953" i="7"/>
  <c r="X1971" i="7"/>
  <c r="AI1941" i="7"/>
  <c r="AJ1941" i="7"/>
  <c r="AI1914" i="7"/>
  <c r="AJ1914" i="7"/>
  <c r="X1975" i="7"/>
  <c r="AI1924" i="7"/>
  <c r="AJ1924" i="7"/>
  <c r="BQ2557" i="7"/>
  <c r="BS2557" i="7" s="1"/>
  <c r="BP2557" i="7"/>
  <c r="BR2557" i="7" s="1"/>
  <c r="BP2573" i="7"/>
  <c r="BR2573" i="7" s="1"/>
  <c r="BQ2573" i="7"/>
  <c r="BS2573" i="7" s="1"/>
  <c r="Y2292" i="7"/>
  <c r="X877" i="7"/>
  <c r="Y877" i="7"/>
  <c r="X885" i="7"/>
  <c r="Y885" i="7"/>
  <c r="AI869" i="7"/>
  <c r="AI840" i="7"/>
  <c r="AJ840" i="7"/>
  <c r="X894" i="7"/>
  <c r="Y894" i="7"/>
  <c r="AI883" i="7"/>
  <c r="AJ883" i="7"/>
  <c r="AJ843" i="7"/>
  <c r="AI843" i="7"/>
  <c r="AJ865" i="7"/>
  <c r="AJ867" i="7" s="1"/>
  <c r="AI865" i="7"/>
  <c r="AI848" i="7"/>
  <c r="AJ848" i="7"/>
  <c r="AJ864" i="7"/>
  <c r="AI864" i="7"/>
  <c r="Y2387" i="7"/>
  <c r="Y2316" i="7"/>
  <c r="BP2574" i="7"/>
  <c r="BR2574" i="7" s="1"/>
  <c r="BQ2574" i="7"/>
  <c r="BS2574" i="7" s="1"/>
  <c r="AJ2343" i="7"/>
  <c r="AI2343" i="7"/>
  <c r="AI2307" i="7"/>
  <c r="AJ2307" i="7"/>
  <c r="AI2300" i="7"/>
  <c r="AJ2300" i="7"/>
  <c r="AI2287" i="7"/>
  <c r="AJ2287" i="7"/>
  <c r="AJ2293" i="7"/>
  <c r="AI2293" i="7"/>
  <c r="AJ2306" i="7"/>
  <c r="AI2306" i="7"/>
  <c r="AI2310" i="7"/>
  <c r="AJ2310" i="7"/>
  <c r="AY2201" i="7"/>
  <c r="AZ2201" i="7"/>
  <c r="AI666" i="7"/>
  <c r="AJ666" i="7"/>
  <c r="X657" i="7"/>
  <c r="Y657" i="7"/>
  <c r="BQ648" i="7"/>
  <c r="BP648" i="7"/>
  <c r="AI628" i="7"/>
  <c r="AJ628" i="7"/>
  <c r="AI634" i="7"/>
  <c r="AJ634" i="7"/>
  <c r="AI658" i="7"/>
  <c r="AJ658" i="7"/>
  <c r="X653" i="7"/>
  <c r="Y653" i="7"/>
  <c r="AI651" i="7"/>
  <c r="AJ651" i="7"/>
  <c r="AI627" i="7"/>
  <c r="AJ627" i="7"/>
  <c r="Y616" i="7"/>
  <c r="X616" i="7"/>
  <c r="AI623" i="7"/>
  <c r="AJ623" i="7"/>
  <c r="BQ2568" i="7"/>
  <c r="BS2568" i="7" s="1"/>
  <c r="BP2568" i="7"/>
  <c r="BR2568" i="7" s="1"/>
  <c r="Y2295" i="7"/>
  <c r="Y2307" i="7"/>
  <c r="AZ514" i="7"/>
  <c r="AY514" i="7"/>
  <c r="AZ1745" i="7"/>
  <c r="AY1745" i="7"/>
  <c r="Y2302" i="7"/>
  <c r="BQ2419" i="7"/>
  <c r="BP2419" i="7"/>
  <c r="BR2419" i="7" s="1"/>
  <c r="AY1974" i="7"/>
  <c r="AZ1974" i="7"/>
  <c r="AY1445" i="7"/>
  <c r="AZ1445" i="7"/>
  <c r="BR2423" i="7"/>
  <c r="BR2428" i="7" s="1"/>
  <c r="BR2406" i="7"/>
  <c r="BR2407" i="7"/>
  <c r="BR2421" i="7"/>
  <c r="BR2412" i="7"/>
  <c r="BR2417" i="7"/>
  <c r="BR2416" i="7"/>
  <c r="BR2411" i="7"/>
  <c r="BR2410" i="7"/>
  <c r="BR2413" i="7"/>
  <c r="Y2310" i="7"/>
  <c r="Y627" i="7"/>
  <c r="X357" i="7"/>
  <c r="AJ322" i="7"/>
  <c r="AI322" i="7"/>
  <c r="Y342" i="7"/>
  <c r="X342" i="7"/>
  <c r="AI292" i="7"/>
  <c r="AJ292" i="7"/>
  <c r="AJ345" i="7"/>
  <c r="AI345" i="7"/>
  <c r="X328" i="7"/>
  <c r="AI343" i="7"/>
  <c r="AJ343" i="7"/>
  <c r="AI329" i="7"/>
  <c r="AJ342" i="7"/>
  <c r="AI342" i="7"/>
  <c r="AI340" i="7"/>
  <c r="AJ340" i="7"/>
  <c r="Y345" i="7"/>
  <c r="X345" i="7"/>
  <c r="AJ319" i="7"/>
  <c r="AI319" i="7"/>
  <c r="X322" i="7"/>
  <c r="Y322" i="7"/>
  <c r="AI327" i="7"/>
  <c r="AI311" i="7"/>
  <c r="AJ311" i="7"/>
  <c r="BP2567" i="7"/>
  <c r="BR2567" i="7" s="1"/>
  <c r="BQ2567" i="7"/>
  <c r="BS2567" i="7" s="1"/>
  <c r="AY2578" i="7"/>
  <c r="AZ2578" i="7"/>
  <c r="BP1969" i="7"/>
  <c r="BQ1969" i="7"/>
  <c r="Y2294" i="7"/>
  <c r="Y1939" i="7"/>
  <c r="X1939" i="7"/>
  <c r="AI1935" i="7"/>
  <c r="AJ1935" i="7"/>
  <c r="AI1962" i="7"/>
  <c r="AJ1962" i="7"/>
  <c r="AI1952" i="7"/>
  <c r="AJ1952" i="7"/>
  <c r="BP1951" i="7"/>
  <c r="BQ1951" i="7"/>
  <c r="AI1912" i="7"/>
  <c r="AJ1912" i="7"/>
  <c r="AI1911" i="7"/>
  <c r="AJ1911" i="7"/>
  <c r="Y1968" i="7"/>
  <c r="X1964" i="7"/>
  <c r="Y1964" i="7"/>
  <c r="AI1939" i="7"/>
  <c r="AJ1939" i="7"/>
  <c r="AI1940" i="7"/>
  <c r="AJ1940" i="7"/>
  <c r="AI1931" i="7"/>
  <c r="AJ1931" i="7"/>
  <c r="Y1952" i="7"/>
  <c r="AI1936" i="7"/>
  <c r="AJ1936" i="7"/>
  <c r="AI1923" i="7"/>
  <c r="AJ1923" i="7"/>
  <c r="Y1940" i="7"/>
  <c r="X1940" i="7"/>
  <c r="AJ1968" i="7"/>
  <c r="AI1968" i="7"/>
  <c r="Y2291" i="7"/>
  <c r="AJ858" i="7"/>
  <c r="AI858" i="7"/>
  <c r="AJ833" i="7"/>
  <c r="AI833" i="7"/>
  <c r="AI830" i="7"/>
  <c r="AJ830" i="7"/>
  <c r="AJ857" i="7"/>
  <c r="AI857" i="7"/>
  <c r="Y893" i="7"/>
  <c r="X893" i="7"/>
  <c r="AI844" i="7"/>
  <c r="AJ844" i="7"/>
  <c r="AI890" i="7"/>
  <c r="AJ890" i="7"/>
  <c r="AJ861" i="7"/>
  <c r="AI861" i="7"/>
  <c r="AI888" i="7"/>
  <c r="AJ888" i="7"/>
  <c r="AJ886" i="7"/>
  <c r="AI886" i="7"/>
  <c r="X891" i="7"/>
  <c r="Y891" i="7"/>
  <c r="AI863" i="7"/>
  <c r="AJ863" i="7"/>
  <c r="Y1934" i="7"/>
  <c r="Y2391" i="7"/>
  <c r="Y2304" i="7"/>
  <c r="AA1535" i="7"/>
  <c r="AY2427" i="7"/>
  <c r="AZ2427" i="7"/>
  <c r="BP2181" i="7"/>
  <c r="BQ2181" i="7"/>
  <c r="AI2315" i="7"/>
  <c r="AJ2315" i="7"/>
  <c r="AI2333" i="7"/>
  <c r="AJ2333" i="7"/>
  <c r="AI2286" i="7"/>
  <c r="AJ2286" i="7"/>
  <c r="AY2329" i="7"/>
  <c r="AZ2329" i="7"/>
  <c r="AI2285" i="7"/>
  <c r="AJ2285" i="7"/>
  <c r="AI2312" i="7"/>
  <c r="AJ2312" i="7"/>
  <c r="AI2336" i="7"/>
  <c r="AJ2336" i="7"/>
  <c r="AI2338" i="7"/>
  <c r="AJ2338" i="7"/>
  <c r="AI2322" i="7"/>
  <c r="AI2313" i="7"/>
  <c r="AJ2313" i="7"/>
  <c r="AJ2341" i="7"/>
  <c r="AI2341" i="7"/>
  <c r="AI2344" i="7"/>
  <c r="AJ2344" i="7"/>
  <c r="Z2524" i="7"/>
  <c r="AI625" i="7"/>
  <c r="AJ625" i="7"/>
  <c r="BP668" i="7"/>
  <c r="BQ668" i="7"/>
  <c r="AI660" i="7"/>
  <c r="AJ660" i="7"/>
  <c r="AI618" i="7"/>
  <c r="AJ618" i="7"/>
  <c r="Y610" i="7"/>
  <c r="X610" i="7"/>
  <c r="AI621" i="7"/>
  <c r="AJ621" i="7"/>
  <c r="AI655" i="7"/>
  <c r="AJ655" i="7"/>
  <c r="AI605" i="7"/>
  <c r="AJ605" i="7"/>
  <c r="BQ2409" i="7"/>
  <c r="BP2409" i="7"/>
  <c r="BR2409" i="7" s="1"/>
  <c r="BP126" i="7"/>
  <c r="BR126" i="7" s="1"/>
  <c r="BQ126" i="7"/>
  <c r="BS126" i="7" s="1"/>
  <c r="Y2298" i="7"/>
  <c r="Y609" i="7"/>
  <c r="AY2194" i="7"/>
  <c r="AZ2194" i="7"/>
  <c r="Y637" i="7"/>
  <c r="Y643" i="7" s="1"/>
  <c r="X359" i="7"/>
  <c r="X354" i="7"/>
  <c r="Y354" i="7"/>
  <c r="AI307" i="7"/>
  <c r="AJ307" i="7"/>
  <c r="Y350" i="7"/>
  <c r="X350" i="7"/>
  <c r="AJ347" i="7"/>
  <c r="AI347" i="7"/>
  <c r="AI348" i="7"/>
  <c r="AJ348" i="7"/>
  <c r="AI299" i="7"/>
  <c r="AJ299" i="7"/>
  <c r="AJ291" i="7"/>
  <c r="AI291" i="7"/>
  <c r="X296" i="7"/>
  <c r="Y296" i="7"/>
  <c r="AI305" i="7"/>
  <c r="AJ305" i="7"/>
  <c r="AI341" i="7"/>
  <c r="AJ341" i="7"/>
  <c r="AJ349" i="7"/>
  <c r="AY336" i="7"/>
  <c r="AZ336" i="7"/>
  <c r="AI301" i="7"/>
  <c r="AJ301" i="7"/>
  <c r="X306" i="7"/>
  <c r="Y306" i="7"/>
  <c r="X289" i="7"/>
  <c r="Y289" i="7"/>
  <c r="X330" i="7"/>
  <c r="Y346" i="7"/>
  <c r="X346" i="7"/>
  <c r="AI1956" i="7"/>
  <c r="AJ1956" i="7"/>
  <c r="AI1926" i="7"/>
  <c r="AJ1926" i="7"/>
  <c r="Y1918" i="7"/>
  <c r="X1918" i="7"/>
  <c r="Y1917" i="7"/>
  <c r="X1917" i="7"/>
  <c r="AI1969" i="7"/>
  <c r="AJ1969" i="7"/>
  <c r="AI1916" i="7"/>
  <c r="AJ1916" i="7"/>
  <c r="AY1951" i="7"/>
  <c r="AZ1951" i="7"/>
  <c r="X1957" i="7"/>
  <c r="Y1957" i="7"/>
  <c r="AY1971" i="7"/>
  <c r="AI1949" i="7"/>
  <c r="AZ1971" i="7"/>
  <c r="AT1971" i="7"/>
  <c r="AU1971" i="7"/>
  <c r="AI1927" i="7"/>
  <c r="AJ1927" i="7"/>
  <c r="AI1972" i="7"/>
  <c r="AI1973" i="7"/>
  <c r="AI1918" i="7"/>
  <c r="AJ1918" i="7"/>
  <c r="Y2303" i="7"/>
  <c r="Y2290" i="7"/>
  <c r="X890" i="7"/>
  <c r="Y890" i="7"/>
  <c r="X892" i="7"/>
  <c r="Y892" i="7"/>
  <c r="AJ849" i="7"/>
  <c r="AI849" i="7"/>
  <c r="AJ835" i="7"/>
  <c r="AI835" i="7"/>
  <c r="AJ837" i="7"/>
  <c r="AI837" i="7"/>
  <c r="AJ889" i="7"/>
  <c r="AI889" i="7"/>
  <c r="AI853" i="7"/>
  <c r="AJ853" i="7"/>
  <c r="AI878" i="7"/>
  <c r="AJ878" i="7"/>
  <c r="BQ123" i="7"/>
  <c r="BS123" i="7" s="1"/>
  <c r="BP123" i="7"/>
  <c r="Y2317" i="7"/>
  <c r="AI2305" i="7"/>
  <c r="AJ2305" i="7"/>
  <c r="BP2330" i="7"/>
  <c r="BQ2330" i="7"/>
  <c r="AI2296" i="7"/>
  <c r="AJ2296" i="7"/>
  <c r="AI2303" i="7"/>
  <c r="AJ2303" i="7"/>
  <c r="AI2348" i="7"/>
  <c r="AJ2348" i="7"/>
  <c r="AJ2351" i="7" s="1"/>
  <c r="AJ2309" i="7"/>
  <c r="AI2309" i="7"/>
  <c r="AI2325" i="7"/>
  <c r="X660" i="7"/>
  <c r="Y660" i="7"/>
  <c r="AI633" i="7"/>
  <c r="AJ633" i="7"/>
  <c r="AI615" i="7"/>
  <c r="AJ615" i="7"/>
  <c r="Y611" i="7"/>
  <c r="X611" i="7"/>
  <c r="X662" i="7"/>
  <c r="Y662" i="7"/>
  <c r="AY648" i="7"/>
  <c r="AZ648" i="7"/>
  <c r="AI635" i="7"/>
  <c r="AJ635" i="7"/>
  <c r="Y603" i="7"/>
  <c r="X603" i="7"/>
  <c r="AJ2347" i="7"/>
  <c r="AY282" i="7"/>
  <c r="AZ282" i="7"/>
  <c r="AI333" i="7"/>
  <c r="AI410" i="7"/>
  <c r="AY2428" i="7"/>
  <c r="AZ2428" i="7"/>
  <c r="Y2311" i="7"/>
  <c r="Y614" i="7"/>
  <c r="BP1954" i="7"/>
  <c r="BQ1954" i="7"/>
  <c r="Y1921" i="7"/>
  <c r="BQ2561" i="7"/>
  <c r="BS2561" i="7" s="1"/>
  <c r="BP2561" i="7"/>
  <c r="BR2561" i="7" s="1"/>
  <c r="Y1909" i="7"/>
  <c r="Z1908" i="7" s="1"/>
  <c r="X360" i="7"/>
  <c r="X338" i="7"/>
  <c r="Y338" i="7"/>
  <c r="AI338" i="7"/>
  <c r="AJ338" i="7"/>
  <c r="X329" i="7"/>
  <c r="AI314" i="7"/>
  <c r="AJ314" i="7"/>
  <c r="X344" i="7"/>
  <c r="Y344" i="7"/>
  <c r="AJ297" i="7"/>
  <c r="AI297" i="7"/>
  <c r="X326" i="7"/>
  <c r="X291" i="7"/>
  <c r="Y291" i="7"/>
  <c r="AI330" i="7"/>
  <c r="X310" i="7"/>
  <c r="Y310" i="7"/>
  <c r="X312" i="7"/>
  <c r="Y312" i="7"/>
  <c r="AI331" i="7"/>
  <c r="Y347" i="7"/>
  <c r="X347" i="7"/>
  <c r="AI310" i="7"/>
  <c r="AJ310" i="7"/>
  <c r="Y1955" i="7"/>
  <c r="X1955" i="7"/>
  <c r="Y1924" i="7"/>
  <c r="X1924" i="7"/>
  <c r="AI1967" i="7"/>
  <c r="AJ1967" i="7"/>
  <c r="AI1964" i="7"/>
  <c r="AJ1964" i="7"/>
  <c r="X1956" i="7"/>
  <c r="Y1956" i="7"/>
  <c r="X1953" i="7"/>
  <c r="Y1953" i="7"/>
  <c r="Y1911" i="7"/>
  <c r="X1911" i="7"/>
  <c r="Y1932" i="7"/>
  <c r="X1932" i="7"/>
  <c r="Y1936" i="7"/>
  <c r="X1936" i="7"/>
  <c r="AI1963" i="7"/>
  <c r="AJ1963" i="7"/>
  <c r="AI1920" i="7"/>
  <c r="AJ1920" i="7"/>
  <c r="X1973" i="7"/>
  <c r="Y1910" i="7"/>
  <c r="AZ2580" i="7"/>
  <c r="AY2580" i="7"/>
  <c r="Y1920" i="7"/>
  <c r="AY977" i="7"/>
  <c r="AZ977" i="7"/>
  <c r="X883" i="7"/>
  <c r="Y883" i="7"/>
  <c r="X878" i="7"/>
  <c r="Y878" i="7"/>
  <c r="Y881" i="7"/>
  <c r="X881" i="7"/>
  <c r="AY876" i="7"/>
  <c r="AZ876" i="7"/>
  <c r="AI870" i="7"/>
  <c r="AI841" i="7"/>
  <c r="AJ841" i="7"/>
  <c r="X290" i="7"/>
  <c r="Y321" i="7"/>
  <c r="Y1941" i="7"/>
  <c r="Y1945" i="7" s="1"/>
  <c r="AA83" i="7"/>
  <c r="AA2610" i="7"/>
  <c r="AA2591" i="7"/>
  <c r="AZ2353" i="7"/>
  <c r="AY2353" i="7"/>
  <c r="AJ2299" i="7"/>
  <c r="AI2299" i="7"/>
  <c r="AI2292" i="7"/>
  <c r="AJ2292" i="7"/>
  <c r="AI2289" i="7"/>
  <c r="AJ2289" i="7"/>
  <c r="AI2339" i="7"/>
  <c r="AJ2339" i="7"/>
  <c r="AJ2304" i="7"/>
  <c r="AI2304" i="7"/>
  <c r="AJ2284" i="7"/>
  <c r="AI2284" i="7"/>
  <c r="AJ2334" i="7"/>
  <c r="AI2334" i="7"/>
  <c r="AI2301" i="7"/>
  <c r="AJ2301" i="7"/>
  <c r="AI2345" i="7"/>
  <c r="AJ2345" i="7"/>
  <c r="AI2317" i="7"/>
  <c r="AJ2317" i="7"/>
  <c r="AI2316" i="7"/>
  <c r="AJ2316" i="7"/>
  <c r="X666" i="7"/>
  <c r="Y666" i="7"/>
  <c r="AI632" i="7"/>
  <c r="AJ632" i="7"/>
  <c r="AI663" i="7"/>
  <c r="AJ663" i="7"/>
  <c r="AI649" i="7"/>
  <c r="AJ649" i="7"/>
  <c r="Y615" i="7"/>
  <c r="X615" i="7"/>
  <c r="AI617" i="7"/>
  <c r="AJ617" i="7"/>
  <c r="AI662" i="7"/>
  <c r="AJ662" i="7"/>
  <c r="X665" i="7"/>
  <c r="Y665" i="7"/>
  <c r="Y617" i="7"/>
  <c r="X617" i="7"/>
  <c r="X663" i="7"/>
  <c r="Y663" i="7"/>
  <c r="AI612" i="7"/>
  <c r="AJ612" i="7"/>
  <c r="BP1952" i="7"/>
  <c r="BQ1952" i="7"/>
  <c r="Y2305" i="7"/>
  <c r="BP2422" i="7"/>
  <c r="BR2422" i="7" s="1"/>
  <c r="BQ2422" i="7"/>
  <c r="BS2422" i="7" s="1"/>
  <c r="X361" i="7"/>
  <c r="X355" i="7"/>
  <c r="Y355" i="7"/>
  <c r="AI316" i="7"/>
  <c r="AJ316" i="7"/>
  <c r="X325" i="7"/>
  <c r="Y325" i="7"/>
  <c r="X349" i="7"/>
  <c r="Y349" i="7"/>
  <c r="X318" i="7"/>
  <c r="Y318" i="7"/>
  <c r="AJ303" i="7"/>
  <c r="AI303" i="7"/>
  <c r="AI315" i="7"/>
  <c r="AJ315" i="7"/>
  <c r="X327" i="7"/>
  <c r="AJ350" i="7"/>
  <c r="AI350" i="7"/>
  <c r="X313" i="7"/>
  <c r="Y313" i="7"/>
  <c r="X339" i="7"/>
  <c r="Y339" i="7"/>
  <c r="AI289" i="7"/>
  <c r="AJ289" i="7"/>
  <c r="AI302" i="7"/>
  <c r="AJ302" i="7"/>
  <c r="X351" i="7"/>
  <c r="Y351" i="7"/>
  <c r="Y2289" i="7"/>
  <c r="Y2388" i="7"/>
  <c r="X1943" i="7"/>
  <c r="AI1907" i="7"/>
  <c r="AJ1907" i="7"/>
  <c r="X1960" i="7"/>
  <c r="Y1960" i="7"/>
  <c r="AI1906" i="7"/>
  <c r="AJ1906" i="7"/>
  <c r="Y1907" i="7"/>
  <c r="X1907" i="7"/>
  <c r="Y1914" i="7"/>
  <c r="X1914" i="7"/>
  <c r="AI1919" i="7"/>
  <c r="AJ1919" i="7"/>
  <c r="Y1916" i="7"/>
  <c r="X1916" i="7"/>
  <c r="Y1905" i="7"/>
  <c r="X1905" i="7"/>
  <c r="AI1910" i="7"/>
  <c r="AJ1910" i="7"/>
  <c r="AI1937" i="7"/>
  <c r="AJ1937" i="7"/>
  <c r="AI1958" i="7"/>
  <c r="AJ1958" i="7"/>
  <c r="Y1933" i="7"/>
  <c r="X1933" i="7"/>
  <c r="Y2389" i="7"/>
  <c r="AI893" i="7"/>
  <c r="AJ893" i="7"/>
  <c r="AI862" i="7"/>
  <c r="AJ862" i="7"/>
  <c r="X879" i="7"/>
  <c r="Y879" i="7"/>
  <c r="AJ836" i="7"/>
  <c r="AI836" i="7"/>
  <c r="AI846" i="7"/>
  <c r="AJ846" i="7"/>
  <c r="X882" i="7"/>
  <c r="Y882" i="7"/>
  <c r="AI842" i="7"/>
  <c r="AJ842" i="7"/>
  <c r="AI884" i="7"/>
  <c r="AJ884" i="7"/>
  <c r="AJ832" i="7"/>
  <c r="AI832" i="7"/>
  <c r="X1966" i="7"/>
  <c r="AZ1444" i="7"/>
  <c r="AY1444" i="7"/>
  <c r="BQ1959" i="7"/>
  <c r="BP1959" i="7"/>
  <c r="AU278" i="7"/>
  <c r="AT278" i="7"/>
  <c r="AZ278" i="7"/>
  <c r="AY278" i="7"/>
  <c r="AI2323" i="7"/>
  <c r="Y2299" i="7"/>
  <c r="X2299" i="7"/>
  <c r="AI2320" i="7"/>
  <c r="AJ2331" i="7"/>
  <c r="AI2331" i="7"/>
  <c r="AI2342" i="7"/>
  <c r="AJ2342" i="7"/>
  <c r="AI2288" i="7"/>
  <c r="AJ2288" i="7"/>
  <c r="X2325" i="7"/>
  <c r="X650" i="7"/>
  <c r="Y650" i="7"/>
  <c r="AI667" i="7"/>
  <c r="AJ667" i="7"/>
  <c r="X664" i="7"/>
  <c r="Y664" i="7"/>
  <c r="X655" i="7"/>
  <c r="Y655" i="7"/>
  <c r="AI606" i="7"/>
  <c r="AJ606" i="7"/>
  <c r="AI607" i="7"/>
  <c r="AJ607" i="7"/>
  <c r="AI657" i="7"/>
  <c r="AJ657" i="7"/>
  <c r="X654" i="7"/>
  <c r="Y654" i="7"/>
  <c r="X659" i="7"/>
  <c r="Y659" i="7"/>
  <c r="Y608" i="7"/>
  <c r="X608" i="7"/>
  <c r="AI652" i="7"/>
  <c r="AJ652" i="7"/>
  <c r="Y618" i="7"/>
  <c r="BP1968" i="7"/>
  <c r="BQ1968" i="7"/>
  <c r="AZ2581" i="7"/>
  <c r="AY2581" i="7"/>
  <c r="BQ2420" i="7"/>
  <c r="BP2420" i="7"/>
  <c r="BR2420" i="7" s="1"/>
  <c r="Y2309" i="7"/>
  <c r="AY515" i="7"/>
  <c r="AZ515" i="7"/>
  <c r="AI356" i="7"/>
  <c r="X298" i="7"/>
  <c r="Y298" i="7"/>
  <c r="AI318" i="7"/>
  <c r="AJ318" i="7"/>
  <c r="Y303" i="7"/>
  <c r="X303" i="7"/>
  <c r="X304" i="7"/>
  <c r="Y304" i="7"/>
  <c r="AI351" i="7"/>
  <c r="AJ351" i="7"/>
  <c r="Y314" i="7"/>
  <c r="X314" i="7"/>
  <c r="X294" i="7"/>
  <c r="Y294" i="7"/>
  <c r="X299" i="7"/>
  <c r="Y299" i="7"/>
  <c r="BP352" i="7"/>
  <c r="BQ352" i="7"/>
  <c r="AI352" i="7"/>
  <c r="AJ352" i="7"/>
  <c r="X307" i="7"/>
  <c r="Y307" i="7"/>
  <c r="AI326" i="7"/>
  <c r="AI298" i="7"/>
  <c r="AJ298" i="7"/>
  <c r="Y300" i="7"/>
  <c r="X300" i="7"/>
  <c r="X331" i="7"/>
  <c r="X341" i="7"/>
  <c r="Y341" i="7"/>
  <c r="Y2384" i="7"/>
  <c r="Y2287" i="7"/>
  <c r="AJ1909" i="7"/>
  <c r="AI1909" i="7"/>
  <c r="AJ1930" i="7"/>
  <c r="AI1930" i="7"/>
  <c r="AI1928" i="7"/>
  <c r="AJ1928" i="7"/>
  <c r="AI1959" i="7"/>
  <c r="AJ1959" i="7"/>
  <c r="AI1965" i="7"/>
  <c r="AJ1965" i="7"/>
  <c r="AI1915" i="7"/>
  <c r="AJ1915" i="7"/>
  <c r="Y1970" i="7"/>
  <c r="AJ1908" i="7"/>
  <c r="AI1908" i="7"/>
  <c r="Y1929" i="7"/>
  <c r="X1929" i="7"/>
  <c r="AI1966" i="7"/>
  <c r="AJ1966" i="7"/>
  <c r="Y1923" i="7"/>
  <c r="X1923" i="7"/>
  <c r="AI1932" i="7"/>
  <c r="AJ1932" i="7"/>
  <c r="AI1925" i="7"/>
  <c r="AJ1925" i="7"/>
  <c r="Y1913" i="7"/>
  <c r="X1913" i="7"/>
  <c r="AJ859" i="7"/>
  <c r="AI859" i="7"/>
  <c r="Y889" i="7"/>
  <c r="BQ876" i="7"/>
  <c r="BP876" i="7"/>
  <c r="AJ852" i="7"/>
  <c r="AI852" i="7"/>
  <c r="AI891" i="7"/>
  <c r="AJ891" i="7"/>
  <c r="AJ892" i="7"/>
  <c r="AI892" i="7"/>
  <c r="AJ885" i="7"/>
  <c r="AI885" i="7"/>
  <c r="AI834" i="7"/>
  <c r="AJ834" i="7"/>
  <c r="X887" i="7"/>
  <c r="Y887" i="7"/>
  <c r="AI860" i="7"/>
  <c r="AJ860" i="7"/>
  <c r="BP2559" i="7"/>
  <c r="BR2559" i="7" s="1"/>
  <c r="BQ2559" i="7"/>
  <c r="BS2559" i="7" s="1"/>
  <c r="AY279" i="7"/>
  <c r="AZ279" i="7"/>
  <c r="AI2291" i="7"/>
  <c r="AJ2291" i="7"/>
  <c r="AI2324" i="7"/>
  <c r="AI2295" i="7"/>
  <c r="AJ2295" i="7"/>
  <c r="AI2314" i="7"/>
  <c r="AJ2314" i="7"/>
  <c r="AI2308" i="7"/>
  <c r="AJ2308" i="7"/>
  <c r="AI2318" i="7"/>
  <c r="AJ2318" i="7"/>
  <c r="AI2337" i="7"/>
  <c r="AJ2337" i="7"/>
  <c r="AI613" i="7"/>
  <c r="AJ613" i="7"/>
  <c r="Y613" i="7"/>
  <c r="X613" i="7"/>
  <c r="AI653" i="7"/>
  <c r="AJ653" i="7"/>
  <c r="Y607" i="7"/>
  <c r="X607" i="7"/>
  <c r="AI616" i="7"/>
  <c r="AJ616" i="7"/>
  <c r="AI629" i="7"/>
  <c r="AJ629" i="7"/>
  <c r="AI636" i="7"/>
  <c r="AJ636" i="7"/>
  <c r="AI608" i="7"/>
  <c r="AJ608" i="7"/>
  <c r="Y619" i="7"/>
  <c r="BP2186" i="7"/>
  <c r="BQ2186" i="7"/>
  <c r="AY1746" i="7"/>
  <c r="AZ1746" i="7"/>
  <c r="Y612" i="7"/>
  <c r="BP2189" i="7"/>
  <c r="BQ2189" i="7"/>
  <c r="AZ2199" i="7"/>
  <c r="AY2199" i="7"/>
  <c r="BQ2188" i="7"/>
  <c r="BP2188" i="7"/>
  <c r="Y2296" i="7"/>
  <c r="Y2285" i="7"/>
  <c r="AZ978" i="7"/>
  <c r="AY978" i="7"/>
  <c r="X358" i="7"/>
  <c r="AI325" i="7"/>
  <c r="AJ325" i="7"/>
  <c r="AJ308" i="7"/>
  <c r="AI308" i="7"/>
  <c r="X320" i="7"/>
  <c r="Y320" i="7"/>
  <c r="AI300" i="7"/>
  <c r="AJ300" i="7"/>
  <c r="X292" i="7"/>
  <c r="Y292" i="7"/>
  <c r="AI317" i="7"/>
  <c r="AJ317" i="7"/>
  <c r="X353" i="7"/>
  <c r="Y353" i="7"/>
  <c r="AJ323" i="7"/>
  <c r="AI323" i="7"/>
  <c r="AJ337" i="7"/>
  <c r="AI337" i="7"/>
  <c r="AJ296" i="7"/>
  <c r="AI296" i="7"/>
  <c r="AI304" i="7"/>
  <c r="AJ304" i="7"/>
  <c r="AI294" i="7"/>
  <c r="AJ294" i="7"/>
  <c r="AJ321" i="7"/>
  <c r="AI321" i="7"/>
  <c r="X319" i="7"/>
  <c r="Y319" i="7"/>
  <c r="AI328" i="7"/>
  <c r="Y305" i="7"/>
  <c r="X305" i="7"/>
  <c r="BP2415" i="7"/>
  <c r="BR2415" i="7" s="1"/>
  <c r="BQ2415" i="7"/>
  <c r="BS2415" i="7" s="1"/>
  <c r="Y1915" i="7"/>
  <c r="X1915" i="7"/>
  <c r="AJ1922" i="7"/>
  <c r="AI1922" i="7"/>
  <c r="AI1957" i="7"/>
  <c r="AJ1957" i="7"/>
  <c r="X1961" i="7"/>
  <c r="Y1961" i="7"/>
  <c r="AI1913" i="7"/>
  <c r="AJ1913" i="7"/>
  <c r="AI1961" i="7"/>
  <c r="AJ1961" i="7"/>
  <c r="Y1935" i="7"/>
  <c r="X1935" i="7"/>
  <c r="Y1925" i="7"/>
  <c r="X1925" i="7"/>
  <c r="Y1937" i="7"/>
  <c r="X1937" i="7"/>
  <c r="Y1906" i="7"/>
  <c r="X1906" i="7"/>
  <c r="AI1934" i="7"/>
  <c r="AJ1934" i="7"/>
  <c r="AY1747" i="7"/>
  <c r="AZ1747" i="7"/>
  <c r="BB1747" i="7" s="1"/>
  <c r="AY2574" i="7"/>
  <c r="BA2574" i="7" s="1"/>
  <c r="AZ2574" i="7"/>
  <c r="BB2574" i="7" s="1"/>
  <c r="Y884" i="7"/>
  <c r="X884" i="7"/>
  <c r="AJ887" i="7"/>
  <c r="AI887" i="7"/>
  <c r="AI847" i="7"/>
  <c r="AJ847" i="7"/>
  <c r="AI850" i="7"/>
  <c r="AJ850" i="7"/>
  <c r="AJ882" i="7"/>
  <c r="AI882" i="7"/>
  <c r="AJ854" i="7"/>
  <c r="AI854" i="7"/>
  <c r="X880" i="7"/>
  <c r="Y880" i="7"/>
  <c r="AI831" i="7"/>
  <c r="AJ831" i="7"/>
  <c r="AI881" i="7"/>
  <c r="AJ881" i="7"/>
  <c r="AJ845" i="7"/>
  <c r="AI845" i="7"/>
  <c r="AJ894" i="7"/>
  <c r="AI894" i="7"/>
  <c r="AI871" i="7"/>
  <c r="AI877" i="7"/>
  <c r="AJ877" i="7"/>
  <c r="X895" i="7"/>
  <c r="Y895" i="7"/>
  <c r="Y2301" i="7"/>
  <c r="Y2030" i="7"/>
  <c r="BQ2036" i="7"/>
  <c r="BP2036" i="7"/>
  <c r="BP2043" i="7"/>
  <c r="BQ2043" i="7"/>
  <c r="Y2035" i="7"/>
  <c r="Y2038" i="7"/>
  <c r="AZ2048" i="7"/>
  <c r="AY2048" i="7"/>
  <c r="BQ2045" i="7"/>
  <c r="BP2045" i="7"/>
  <c r="BP2034" i="7"/>
  <c r="BQ2034" i="7"/>
  <c r="BP2027" i="7"/>
  <c r="BQ2027" i="7"/>
  <c r="Y2046" i="7"/>
  <c r="Y2031" i="7"/>
  <c r="Y2039" i="7"/>
  <c r="Y2028" i="7"/>
  <c r="Y2033" i="7"/>
  <c r="Y2040" i="7"/>
  <c r="Y2041" i="7"/>
  <c r="Y2029" i="7"/>
  <c r="Y2044" i="7"/>
  <c r="Y1993" i="7"/>
  <c r="Y2013" i="7"/>
  <c r="Y1988" i="7"/>
  <c r="Y2000" i="7"/>
  <c r="Y2009" i="7"/>
  <c r="Y2014" i="7"/>
  <c r="Y1989" i="7"/>
  <c r="Y1997" i="7"/>
  <c r="Y1987" i="7"/>
  <c r="Y2011" i="7"/>
  <c r="Y1981" i="7"/>
  <c r="Y1994" i="7"/>
  <c r="Y2004" i="7"/>
  <c r="Y2015" i="7"/>
  <c r="Y2010" i="7"/>
  <c r="Y2001" i="7"/>
  <c r="BP2032" i="7"/>
  <c r="BQ2032" i="7"/>
  <c r="AA1484" i="7"/>
  <c r="AA1478" i="7"/>
  <c r="Y2483" i="7"/>
  <c r="Y2486" i="7"/>
  <c r="Y2056" i="7"/>
  <c r="BP1131" i="7"/>
  <c r="BQ1131" i="7"/>
  <c r="AJ2003" i="7"/>
  <c r="AI2003" i="7"/>
  <c r="AI1993" i="7"/>
  <c r="AJ1993" i="7"/>
  <c r="AJ2010" i="7"/>
  <c r="AI2010" i="7"/>
  <c r="AI2031" i="7"/>
  <c r="AJ2031" i="7"/>
  <c r="AI2017" i="7"/>
  <c r="AJ2017" i="7"/>
  <c r="AJ1997" i="7"/>
  <c r="AI1997" i="7"/>
  <c r="AZ2027" i="7"/>
  <c r="AY2027" i="7"/>
  <c r="BP1132" i="7"/>
  <c r="BQ1132" i="7"/>
  <c r="X1105" i="7"/>
  <c r="AI1069" i="7"/>
  <c r="AJ1069" i="7"/>
  <c r="AI1097" i="7"/>
  <c r="AJ1097" i="7"/>
  <c r="Y1080" i="7"/>
  <c r="X1080" i="7"/>
  <c r="AI1064" i="7"/>
  <c r="AJ1064" i="7"/>
  <c r="Y1078" i="7"/>
  <c r="X1078" i="7"/>
  <c r="AI1117" i="7"/>
  <c r="AJ1117" i="7"/>
  <c r="X1114" i="7"/>
  <c r="Y1114" i="7"/>
  <c r="Y1101" i="7"/>
  <c r="X1101" i="7"/>
  <c r="Y1074" i="7"/>
  <c r="X1074" i="7"/>
  <c r="AI1080" i="7"/>
  <c r="AJ1080" i="7"/>
  <c r="AI1074" i="7"/>
  <c r="AJ1074" i="7"/>
  <c r="AI1088" i="7"/>
  <c r="AJ1088" i="7"/>
  <c r="AI1065" i="7"/>
  <c r="AJ1065" i="7"/>
  <c r="Y1985" i="7"/>
  <c r="Y2034" i="7"/>
  <c r="X2030" i="7"/>
  <c r="AA2603" i="7"/>
  <c r="Y2008" i="7"/>
  <c r="AA2611" i="7"/>
  <c r="AA2602" i="7"/>
  <c r="AA2619" i="7"/>
  <c r="BQ2648" i="7"/>
  <c r="BP2648" i="7"/>
  <c r="BR2648" i="7" s="1"/>
  <c r="Y2003" i="7"/>
  <c r="AA1236" i="7"/>
  <c r="Y2087" i="7"/>
  <c r="Y2236" i="7"/>
  <c r="BP1970" i="7"/>
  <c r="BQ1970" i="7"/>
  <c r="BQ2029" i="7"/>
  <c r="BP2029" i="7"/>
  <c r="AY2654" i="7"/>
  <c r="AZ2654" i="7"/>
  <c r="X2037" i="7"/>
  <c r="AI2037" i="7"/>
  <c r="AJ2037" i="7"/>
  <c r="AJ2005" i="7"/>
  <c r="AI2005" i="7"/>
  <c r="AI1983" i="7"/>
  <c r="AJ1983" i="7"/>
  <c r="AI2043" i="7"/>
  <c r="AJ2043" i="7"/>
  <c r="AI2049" i="7"/>
  <c r="AI2042" i="7"/>
  <c r="AJ2042" i="7"/>
  <c r="AI2012" i="7"/>
  <c r="AJ2012" i="7"/>
  <c r="AI2046" i="7"/>
  <c r="AJ2046" i="7"/>
  <c r="AJ2051" i="7" s="1"/>
  <c r="X1121" i="7"/>
  <c r="Y1121" i="7"/>
  <c r="AI1113" i="7"/>
  <c r="AJ1113" i="7"/>
  <c r="Y1100" i="7"/>
  <c r="X1100" i="7"/>
  <c r="AI1119" i="7"/>
  <c r="AJ1119" i="7"/>
  <c r="AI1129" i="7"/>
  <c r="AJ1129" i="7"/>
  <c r="AI1118" i="7"/>
  <c r="AJ1118" i="7"/>
  <c r="Y1069" i="7"/>
  <c r="X1069" i="7"/>
  <c r="AI1098" i="7"/>
  <c r="AJ1098" i="7"/>
  <c r="AI1066" i="7"/>
  <c r="AJ1066" i="7"/>
  <c r="BQ1112" i="7"/>
  <c r="BP1112" i="7"/>
  <c r="AJ1078" i="7"/>
  <c r="Y1085" i="7"/>
  <c r="X1085" i="7"/>
  <c r="Y1066" i="7"/>
  <c r="X1066" i="7"/>
  <c r="AI1096" i="7"/>
  <c r="AJ1096" i="7"/>
  <c r="AI1103" i="7"/>
  <c r="BB2635" i="7"/>
  <c r="BB2636" i="7"/>
  <c r="BB2647" i="7"/>
  <c r="BB2634" i="7"/>
  <c r="BB2638" i="7"/>
  <c r="BB2643" i="7"/>
  <c r="BB2649" i="7"/>
  <c r="BB2642" i="7"/>
  <c r="BB2641" i="7"/>
  <c r="Y2036" i="7"/>
  <c r="AI1137" i="7"/>
  <c r="AA2612" i="7"/>
  <c r="AA2618" i="7"/>
  <c r="Y1992" i="7"/>
  <c r="AA1789" i="7"/>
  <c r="AA2624" i="7"/>
  <c r="Y2092" i="7"/>
  <c r="Y2097" i="7" s="1"/>
  <c r="AT1133" i="7"/>
  <c r="AY1133" i="7"/>
  <c r="AZ1133" i="7"/>
  <c r="AI1109" i="7"/>
  <c r="AU1133" i="7"/>
  <c r="AY2651" i="7"/>
  <c r="BA2651" i="7" s="1"/>
  <c r="AZ2651" i="7"/>
  <c r="BB2651" i="7" s="1"/>
  <c r="BQ2640" i="7"/>
  <c r="BP2640" i="7"/>
  <c r="BR2640" i="7" s="1"/>
  <c r="AY1131" i="7"/>
  <c r="AZ1131" i="7"/>
  <c r="BP2041" i="7"/>
  <c r="BQ2041" i="7"/>
  <c r="Y1999" i="7"/>
  <c r="X1999" i="7"/>
  <c r="X2022" i="7"/>
  <c r="AJ1982" i="7"/>
  <c r="AI1982" i="7"/>
  <c r="AI2019" i="7"/>
  <c r="AJ2015" i="7"/>
  <c r="AI2015" i="7"/>
  <c r="AI2023" i="7"/>
  <c r="AJ1994" i="7"/>
  <c r="AI1994" i="7"/>
  <c r="AI2022" i="7"/>
  <c r="AI1095" i="7"/>
  <c r="AJ1095" i="7"/>
  <c r="Y1088" i="7"/>
  <c r="X1088" i="7"/>
  <c r="AI1086" i="7"/>
  <c r="AJ1086" i="7"/>
  <c r="AI1077" i="7"/>
  <c r="AJ1077" i="7"/>
  <c r="Y1092" i="7"/>
  <c r="X1092" i="7"/>
  <c r="Y1089" i="7"/>
  <c r="X1089" i="7"/>
  <c r="X1123" i="7"/>
  <c r="Y1123" i="7"/>
  <c r="Y1064" i="7"/>
  <c r="X1064" i="7"/>
  <c r="AI1073" i="7"/>
  <c r="AJ1073" i="7"/>
  <c r="Y1072" i="7"/>
  <c r="X1072" i="7"/>
  <c r="AI1105" i="7"/>
  <c r="Y1093" i="7"/>
  <c r="X1093" i="7"/>
  <c r="Y1099" i="7"/>
  <c r="X1099" i="7"/>
  <c r="X1126" i="7"/>
  <c r="Y1126" i="7"/>
  <c r="AI1083" i="7"/>
  <c r="AJ1083" i="7"/>
  <c r="Y1098" i="7"/>
  <c r="X1098" i="7"/>
  <c r="BP2651" i="7"/>
  <c r="BR2651" i="7" s="1"/>
  <c r="BQ2651" i="7"/>
  <c r="BS2651" i="7" s="1"/>
  <c r="Y2043" i="7"/>
  <c r="Y2007" i="7"/>
  <c r="BA2635" i="7"/>
  <c r="BA2643" i="7"/>
  <c r="BA2642" i="7"/>
  <c r="BA2636" i="7"/>
  <c r="BA2634" i="7"/>
  <c r="BA2638" i="7"/>
  <c r="BA2639" i="7"/>
  <c r="BA2644" i="7"/>
  <c r="BA2633" i="7"/>
  <c r="AA2590" i="7"/>
  <c r="AA2608" i="7"/>
  <c r="AA2598" i="7"/>
  <c r="AA2600" i="7"/>
  <c r="AA2614" i="7"/>
  <c r="X2047" i="7"/>
  <c r="BP2040" i="7"/>
  <c r="BQ2040" i="7"/>
  <c r="BQ2033" i="7"/>
  <c r="BP2033" i="7"/>
  <c r="BP1135" i="7"/>
  <c r="BQ1135" i="7"/>
  <c r="AZ1135" i="7"/>
  <c r="AY1135" i="7"/>
  <c r="AI1999" i="7"/>
  <c r="AJ1999" i="7"/>
  <c r="AI2035" i="7"/>
  <c r="AJ2035" i="7"/>
  <c r="Y2017" i="7"/>
  <c r="Y2020" i="7" s="1"/>
  <c r="X2017" i="7"/>
  <c r="AI2016" i="7"/>
  <c r="AJ2016" i="7"/>
  <c r="AI1988" i="7"/>
  <c r="AJ1988" i="7"/>
  <c r="AI2013" i="7"/>
  <c r="AJ2013" i="7"/>
  <c r="AJ1992" i="7"/>
  <c r="AI1992" i="7"/>
  <c r="AJ1987" i="7"/>
  <c r="AI1987" i="7"/>
  <c r="AI1986" i="7"/>
  <c r="AJ1986" i="7"/>
  <c r="AI2051" i="7"/>
  <c r="BP1133" i="7"/>
  <c r="BQ1133" i="7"/>
  <c r="AI1120" i="7"/>
  <c r="AJ1120" i="7"/>
  <c r="Y1070" i="7"/>
  <c r="X1070" i="7"/>
  <c r="AI1106" i="7"/>
  <c r="X1119" i="7"/>
  <c r="Y1119" i="7"/>
  <c r="AI1091" i="7"/>
  <c r="AJ1091" i="7"/>
  <c r="AI1122" i="7"/>
  <c r="AJ1122" i="7"/>
  <c r="Y1086" i="7"/>
  <c r="X1086" i="7"/>
  <c r="AI1130" i="7"/>
  <c r="AJ1130" i="7"/>
  <c r="AI1081" i="7"/>
  <c r="AJ1081" i="7"/>
  <c r="AI1067" i="7"/>
  <c r="AJ1067" i="7"/>
  <c r="AI1092" i="7"/>
  <c r="AJ1092" i="7"/>
  <c r="AI1126" i="7"/>
  <c r="AJ1126" i="7"/>
  <c r="Y1067" i="7"/>
  <c r="X1067" i="7"/>
  <c r="AI1089" i="7"/>
  <c r="AJ1089" i="7"/>
  <c r="AJ2628" i="7"/>
  <c r="AJ2627" i="7"/>
  <c r="AJ2624" i="7"/>
  <c r="AJ2625" i="7"/>
  <c r="AJ2626" i="7"/>
  <c r="Y2032" i="7"/>
  <c r="AJ2653" i="7"/>
  <c r="Y1983" i="7"/>
  <c r="Y1990" i="7"/>
  <c r="X2044" i="7"/>
  <c r="Y2498" i="7"/>
  <c r="Y2063" i="7"/>
  <c r="AA452" i="7"/>
  <c r="BQ2028" i="7"/>
  <c r="BP2028" i="7"/>
  <c r="AY1132" i="7"/>
  <c r="AZ1132" i="7"/>
  <c r="BQ2643" i="7"/>
  <c r="BS2643" i="7" s="1"/>
  <c r="BP2643" i="7"/>
  <c r="BR2643" i="7" s="1"/>
  <c r="X2042" i="7"/>
  <c r="Y2042" i="7"/>
  <c r="Y1998" i="7"/>
  <c r="X1998" i="7"/>
  <c r="AJ2002" i="7"/>
  <c r="AI2002" i="7"/>
  <c r="AI2014" i="7"/>
  <c r="AJ2014" i="7"/>
  <c r="AI2021" i="7"/>
  <c r="AI2032" i="7"/>
  <c r="AJ2032" i="7"/>
  <c r="AI2000" i="7"/>
  <c r="AJ2000" i="7"/>
  <c r="AI1991" i="7"/>
  <c r="AJ1991" i="7"/>
  <c r="AI2036" i="7"/>
  <c r="AJ2036" i="7"/>
  <c r="AJ2007" i="7"/>
  <c r="AI2007" i="7"/>
  <c r="Y2016" i="7"/>
  <c r="X2016" i="7"/>
  <c r="AI2044" i="7"/>
  <c r="AJ2044" i="7"/>
  <c r="BP1129" i="7"/>
  <c r="BQ1129" i="7"/>
  <c r="X1113" i="7"/>
  <c r="Y1113" i="7"/>
  <c r="AI1107" i="7"/>
  <c r="Y1095" i="7"/>
  <c r="X1095" i="7"/>
  <c r="AI1087" i="7"/>
  <c r="AJ1087" i="7"/>
  <c r="AI1123" i="7"/>
  <c r="AJ1123" i="7"/>
  <c r="AI1068" i="7"/>
  <c r="AJ1068" i="7"/>
  <c r="Y1071" i="7"/>
  <c r="X1071" i="7"/>
  <c r="AI1128" i="7"/>
  <c r="AJ1128" i="7"/>
  <c r="AI1075" i="7"/>
  <c r="AJ1075" i="7"/>
  <c r="Y1084" i="7"/>
  <c r="X1084" i="7"/>
  <c r="AI1093" i="7"/>
  <c r="AJ1093" i="7"/>
  <c r="Y1094" i="7"/>
  <c r="X1094" i="7"/>
  <c r="AI1099" i="7"/>
  <c r="AJ1099" i="7"/>
  <c r="X1118" i="7"/>
  <c r="Y1118" i="7"/>
  <c r="X1103" i="7"/>
  <c r="AI1125" i="7"/>
  <c r="AJ1125" i="7"/>
  <c r="X2038" i="7"/>
  <c r="Y1995" i="7"/>
  <c r="AY2652" i="7"/>
  <c r="BA2652" i="7" s="1"/>
  <c r="BA2653" i="7" s="1"/>
  <c r="AZ2652" i="7"/>
  <c r="BB2652" i="7" s="1"/>
  <c r="Y2005" i="7"/>
  <c r="AA2592" i="7"/>
  <c r="AA2615" i="7"/>
  <c r="AA2620" i="7"/>
  <c r="BQ2039" i="7"/>
  <c r="BP2039" i="7"/>
  <c r="BP1122" i="7"/>
  <c r="BQ1122" i="7"/>
  <c r="AY2637" i="7"/>
  <c r="BA2637" i="7" s="1"/>
  <c r="AZ2637" i="7"/>
  <c r="BB2637" i="7" s="1"/>
  <c r="AI2038" i="7"/>
  <c r="AJ2038" i="7"/>
  <c r="Y1996" i="7"/>
  <c r="X1996" i="7"/>
  <c r="AI1981" i="7"/>
  <c r="AJ1981" i="7"/>
  <c r="AI2006" i="7"/>
  <c r="AJ2006" i="7"/>
  <c r="AY2047" i="7"/>
  <c r="AZ2047" i="7"/>
  <c r="AT2047" i="7"/>
  <c r="AI2025" i="7"/>
  <c r="AU2047" i="7"/>
  <c r="AI2018" i="7"/>
  <c r="AI2039" i="7"/>
  <c r="AJ2039" i="7"/>
  <c r="Y2002" i="7"/>
  <c r="X2002" i="7"/>
  <c r="Y1087" i="7"/>
  <c r="X1087" i="7"/>
  <c r="X1125" i="7"/>
  <c r="Y1125" i="7"/>
  <c r="X1124" i="7"/>
  <c r="Y1124" i="7"/>
  <c r="AI1100" i="7"/>
  <c r="AJ1100" i="7"/>
  <c r="X1106" i="7"/>
  <c r="Y1082" i="7"/>
  <c r="X1082" i="7"/>
  <c r="X1127" i="7"/>
  <c r="Y1127" i="7"/>
  <c r="Y1096" i="7"/>
  <c r="X1096" i="7"/>
  <c r="Y1065" i="7"/>
  <c r="X1065" i="7"/>
  <c r="AI1124" i="7"/>
  <c r="AJ1124" i="7"/>
  <c r="Y1073" i="7"/>
  <c r="X1073" i="7"/>
  <c r="AI1079" i="7"/>
  <c r="AJ1079" i="7"/>
  <c r="X1128" i="7"/>
  <c r="Y1128" i="7"/>
  <c r="AI1082" i="7"/>
  <c r="AJ1082" i="7"/>
  <c r="AI1090" i="7"/>
  <c r="AJ1090" i="7"/>
  <c r="Y2006" i="7"/>
  <c r="Y1991" i="7"/>
  <c r="Y2045" i="7"/>
  <c r="X1137" i="7"/>
  <c r="Y1984" i="7"/>
  <c r="AA465" i="7"/>
  <c r="BQ2650" i="7"/>
  <c r="BS2650" i="7" s="1"/>
  <c r="BP2650" i="7"/>
  <c r="BR2650" i="7" s="1"/>
  <c r="BP2031" i="7"/>
  <c r="BQ2031" i="7"/>
  <c r="AY2656" i="7"/>
  <c r="AZ2656" i="7"/>
  <c r="AI1984" i="7"/>
  <c r="AJ1984" i="7"/>
  <c r="AI2009" i="7"/>
  <c r="AJ2009" i="7"/>
  <c r="AI2033" i="7"/>
  <c r="AJ2033" i="7"/>
  <c r="AI2011" i="7"/>
  <c r="AJ2011" i="7"/>
  <c r="AJ2001" i="7"/>
  <c r="AI2001" i="7"/>
  <c r="AJ1990" i="7"/>
  <c r="AI1990" i="7"/>
  <c r="AI2004" i="7"/>
  <c r="AJ2004" i="7"/>
  <c r="AJ2008" i="7"/>
  <c r="AI2008" i="7"/>
  <c r="AI1996" i="7"/>
  <c r="AJ1996" i="7"/>
  <c r="AI2040" i="7"/>
  <c r="AJ2040" i="7"/>
  <c r="AI2045" i="7"/>
  <c r="AJ2045" i="7"/>
  <c r="AI2050" i="7"/>
  <c r="AI1071" i="7"/>
  <c r="AJ1071" i="7"/>
  <c r="AI1114" i="7"/>
  <c r="AJ1114" i="7"/>
  <c r="AI1102" i="7"/>
  <c r="AI1101" i="7"/>
  <c r="AJ1101" i="7"/>
  <c r="X1117" i="7"/>
  <c r="Y1117" i="7"/>
  <c r="AI1121" i="7"/>
  <c r="AJ1121" i="7"/>
  <c r="Y1077" i="7"/>
  <c r="X1077" i="7"/>
  <c r="AI1084" i="7"/>
  <c r="AJ1084" i="7"/>
  <c r="Y1079" i="7"/>
  <c r="X1079" i="7"/>
  <c r="AI1070" i="7"/>
  <c r="AJ1070" i="7"/>
  <c r="X1107" i="7"/>
  <c r="Y1075" i="7"/>
  <c r="X1075" i="7"/>
  <c r="X1120" i="7"/>
  <c r="Y1120" i="7"/>
  <c r="AI1104" i="7"/>
  <c r="AI1134" i="7"/>
  <c r="Y1986" i="7"/>
  <c r="BQ2637" i="7"/>
  <c r="BS2637" i="7" s="1"/>
  <c r="BP2637" i="7"/>
  <c r="BR2637" i="7" s="1"/>
  <c r="X2035" i="7"/>
  <c r="BP2641" i="7"/>
  <c r="BR2641" i="7" s="1"/>
  <c r="BQ2641" i="7"/>
  <c r="BS2641" i="7" s="1"/>
  <c r="AA2609" i="7"/>
  <c r="AA2599" i="7"/>
  <c r="AA2597" i="7"/>
  <c r="AY2648" i="7"/>
  <c r="BA2648" i="7" s="1"/>
  <c r="AZ2648" i="7"/>
  <c r="BB2648" i="7" s="1"/>
  <c r="X1134" i="7"/>
  <c r="AA1460" i="7"/>
  <c r="AA1466" i="7"/>
  <c r="AA1456" i="7"/>
  <c r="BQ1136" i="7"/>
  <c r="BP1136" i="7"/>
  <c r="BP1115" i="7"/>
  <c r="BQ1115" i="7"/>
  <c r="BQ2652" i="7"/>
  <c r="BS2652" i="7" s="1"/>
  <c r="BS2656" i="7" s="1"/>
  <c r="BP2652" i="7"/>
  <c r="BR2652" i="7" s="1"/>
  <c r="BR2655" i="7" s="1"/>
  <c r="BQ2046" i="7"/>
  <c r="BS2046" i="7" s="1"/>
  <c r="BP2046" i="7"/>
  <c r="AZ2640" i="7"/>
  <c r="BB2640" i="7" s="1"/>
  <c r="AY2640" i="7"/>
  <c r="BA2640" i="7" s="1"/>
  <c r="AZ2650" i="7"/>
  <c r="BB2650" i="7" s="1"/>
  <c r="AY2650" i="7"/>
  <c r="BA2650" i="7" s="1"/>
  <c r="AI2028" i="7"/>
  <c r="AJ2028" i="7"/>
  <c r="AI2029" i="7"/>
  <c r="AJ2029" i="7"/>
  <c r="AJ1998" i="7"/>
  <c r="AI1998" i="7"/>
  <c r="AI2030" i="7"/>
  <c r="AJ2030" i="7"/>
  <c r="AI1995" i="7"/>
  <c r="AJ1995" i="7"/>
  <c r="AI2041" i="7"/>
  <c r="AJ2041" i="7"/>
  <c r="AI2034" i="7"/>
  <c r="AJ2034" i="7"/>
  <c r="AI1989" i="7"/>
  <c r="AJ1989" i="7"/>
  <c r="X1138" i="7"/>
  <c r="AI1127" i="7"/>
  <c r="AJ1127" i="7"/>
  <c r="X1104" i="7"/>
  <c r="AI1072" i="7"/>
  <c r="AJ1072" i="7"/>
  <c r="X1130" i="7"/>
  <c r="Y1130" i="7"/>
  <c r="AI1094" i="7"/>
  <c r="AJ1094" i="7"/>
  <c r="Y1097" i="7"/>
  <c r="X1097" i="7"/>
  <c r="Y1076" i="7"/>
  <c r="X1076" i="7"/>
  <c r="AI1115" i="7"/>
  <c r="AJ1115" i="7"/>
  <c r="AJ1132" i="7"/>
  <c r="AJ1133" i="7" s="1"/>
  <c r="AZ1112" i="7"/>
  <c r="AY1112" i="7"/>
  <c r="AI1085" i="7"/>
  <c r="AJ1085" i="7"/>
  <c r="AI1076" i="7"/>
  <c r="AJ1076" i="7"/>
  <c r="AI1116" i="7"/>
  <c r="AJ1116" i="7"/>
  <c r="Y1083" i="7"/>
  <c r="X1083" i="7"/>
  <c r="X1116" i="7"/>
  <c r="Y1116" i="7"/>
  <c r="Y1091" i="7"/>
  <c r="X1091" i="7"/>
  <c r="Y2012" i="7"/>
  <c r="AI1136" i="7"/>
  <c r="AA2607" i="7"/>
  <c r="AA2621" i="7"/>
  <c r="AA2589" i="7"/>
  <c r="AA2588" i="7"/>
  <c r="Y1982" i="7"/>
  <c r="BP2496" i="7"/>
  <c r="BQ2496" i="7"/>
  <c r="BQ2494" i="7"/>
  <c r="BP2494" i="7"/>
  <c r="BP2484" i="7"/>
  <c r="BQ2484" i="7"/>
  <c r="BP2107" i="7"/>
  <c r="BQ2107" i="7"/>
  <c r="BP2110" i="7"/>
  <c r="BQ2110" i="7"/>
  <c r="BP2271" i="7"/>
  <c r="BR2271" i="7" s="1"/>
  <c r="BQ2271" i="7"/>
  <c r="BS2271" i="7" s="1"/>
  <c r="Y2121" i="7"/>
  <c r="BP2102" i="7"/>
  <c r="BQ2102" i="7"/>
  <c r="Y2105" i="7"/>
  <c r="Y2110" i="7"/>
  <c r="Y2114" i="7"/>
  <c r="Y2119" i="7"/>
  <c r="Y2104" i="7"/>
  <c r="Y2118" i="7"/>
  <c r="Y2106" i="7"/>
  <c r="Y2113" i="7"/>
  <c r="BQ2491" i="7"/>
  <c r="BP2491" i="7"/>
  <c r="BQ2480" i="7"/>
  <c r="BP2480" i="7"/>
  <c r="Y2488" i="7"/>
  <c r="Y2496" i="7"/>
  <c r="Y2485" i="7"/>
  <c r="Y2500" i="7"/>
  <c r="Y2502" i="7" s="1"/>
  <c r="Y2489" i="7"/>
  <c r="Y2497" i="7"/>
  <c r="Y2495" i="7"/>
  <c r="Y2103" i="7"/>
  <c r="BP2111" i="7"/>
  <c r="BQ2111" i="7"/>
  <c r="BQ2482" i="7"/>
  <c r="BP2482" i="7"/>
  <c r="BP2267" i="7"/>
  <c r="BR2267" i="7" s="1"/>
  <c r="BQ2267" i="7"/>
  <c r="BQ2108" i="7"/>
  <c r="BP2108" i="7"/>
  <c r="BQ2268" i="7"/>
  <c r="BS2268" i="7" s="1"/>
  <c r="BP2268" i="7"/>
  <c r="BQ2114" i="7"/>
  <c r="BP2114" i="7"/>
  <c r="BQ2109" i="7"/>
  <c r="BP2109" i="7"/>
  <c r="BQ2117" i="7"/>
  <c r="BP2117" i="7"/>
  <c r="BP2112" i="7"/>
  <c r="BQ2112" i="7"/>
  <c r="Y2120" i="7"/>
  <c r="BP2276" i="7"/>
  <c r="BQ2276" i="7"/>
  <c r="AA1782" i="7"/>
  <c r="BQ508" i="7"/>
  <c r="BS508" i="7" s="1"/>
  <c r="BP508" i="7"/>
  <c r="BR508" i="7" s="1"/>
  <c r="BQ2497" i="7"/>
  <c r="BP2497" i="7"/>
  <c r="BQ2488" i="7"/>
  <c r="BP2488" i="7"/>
  <c r="X2486" i="7"/>
  <c r="AY2481" i="7"/>
  <c r="BA2481" i="7" s="1"/>
  <c r="AZ2481" i="7"/>
  <c r="BB2481" i="7" s="1"/>
  <c r="X2493" i="7"/>
  <c r="Y2493" i="7"/>
  <c r="AI2446" i="7"/>
  <c r="AJ2446" i="7"/>
  <c r="AI2474" i="7"/>
  <c r="AJ2441" i="7"/>
  <c r="AI2441" i="7"/>
  <c r="AI2448" i="7"/>
  <c r="AJ2448" i="7"/>
  <c r="AI2475" i="7"/>
  <c r="AJ2457" i="7"/>
  <c r="AI2457" i="7"/>
  <c r="AY2502" i="7"/>
  <c r="AZ2502" i="7"/>
  <c r="Y2484" i="7"/>
  <c r="AA502" i="7"/>
  <c r="BQ2105" i="7"/>
  <c r="BP2105" i="7"/>
  <c r="AI2108" i="7"/>
  <c r="AJ2108" i="7"/>
  <c r="AI2061" i="7"/>
  <c r="AJ2061" i="7"/>
  <c r="Y2088" i="7"/>
  <c r="X2088" i="7"/>
  <c r="AI2106" i="7"/>
  <c r="AJ2106" i="7"/>
  <c r="X2116" i="7"/>
  <c r="Y2116" i="7"/>
  <c r="AJ2117" i="7"/>
  <c r="AI2117" i="7"/>
  <c r="AI2093" i="7"/>
  <c r="Y2076" i="7"/>
  <c r="X2076" i="7"/>
  <c r="AI2107" i="7"/>
  <c r="AJ2107" i="7"/>
  <c r="AI2123" i="7"/>
  <c r="AT2122" i="7"/>
  <c r="AY2122" i="7"/>
  <c r="AI2100" i="7"/>
  <c r="AU2122" i="7"/>
  <c r="AZ2122" i="7"/>
  <c r="AI2244" i="7"/>
  <c r="AU2274" i="7"/>
  <c r="AI2251" i="7"/>
  <c r="AT2274" i="7"/>
  <c r="AY2274" i="7"/>
  <c r="AZ2274" i="7"/>
  <c r="AI2276" i="7"/>
  <c r="AI2245" i="7"/>
  <c r="BP2263" i="7"/>
  <c r="BR2263" i="7" s="1"/>
  <c r="BQ2263" i="7"/>
  <c r="BS2263" i="7" s="1"/>
  <c r="AI2208" i="7"/>
  <c r="AJ2208" i="7"/>
  <c r="AI2219" i="7"/>
  <c r="AJ2219" i="7"/>
  <c r="BQ2262" i="7"/>
  <c r="BS2262" i="7" s="1"/>
  <c r="AJ2214" i="7"/>
  <c r="AI2214" i="7"/>
  <c r="BQ2333" i="7"/>
  <c r="BP2333" i="7"/>
  <c r="X2498" i="7"/>
  <c r="BP506" i="7"/>
  <c r="BR506" i="7" s="1"/>
  <c r="BQ506" i="7"/>
  <c r="BS506" i="7" s="1"/>
  <c r="Y2109" i="7"/>
  <c r="Y2221" i="7"/>
  <c r="BP2337" i="7"/>
  <c r="BQ2337" i="7"/>
  <c r="X2490" i="7"/>
  <c r="AA451" i="7"/>
  <c r="X2502" i="7"/>
  <c r="Y2077" i="7"/>
  <c r="AA97" i="7"/>
  <c r="BQ2121" i="7"/>
  <c r="BP2121" i="7"/>
  <c r="BR2121" i="7" s="1"/>
  <c r="BQ2489" i="7"/>
  <c r="BP2489" i="7"/>
  <c r="BQ2340" i="7"/>
  <c r="BP2340" i="7"/>
  <c r="BP2106" i="7"/>
  <c r="BQ2106" i="7"/>
  <c r="AZ2485" i="7"/>
  <c r="BB2485" i="7" s="1"/>
  <c r="AJ2462" i="7"/>
  <c r="AI2462" i="7"/>
  <c r="AI2468" i="7"/>
  <c r="AJ2468" i="7"/>
  <c r="AI2444" i="7"/>
  <c r="AJ2444" i="7"/>
  <c r="AZ2499" i="7"/>
  <c r="BB2499" i="7" s="1"/>
  <c r="AY2499" i="7"/>
  <c r="BA2499" i="7" s="1"/>
  <c r="AY2505" i="7"/>
  <c r="AZ2505" i="7"/>
  <c r="BQ507" i="7"/>
  <c r="BS507" i="7" s="1"/>
  <c r="BP507" i="7"/>
  <c r="BR507" i="7" s="1"/>
  <c r="BQ499" i="7"/>
  <c r="BS499" i="7" s="1"/>
  <c r="BP499" i="7"/>
  <c r="BR499" i="7" s="1"/>
  <c r="AA449" i="7"/>
  <c r="AJ2112" i="7"/>
  <c r="AI2112" i="7"/>
  <c r="AI2066" i="7"/>
  <c r="AJ2066" i="7"/>
  <c r="AI2111" i="7"/>
  <c r="AJ2111" i="7"/>
  <c r="AI2056" i="7"/>
  <c r="AJ2056" i="7"/>
  <c r="AI2091" i="7"/>
  <c r="AJ2091" i="7"/>
  <c r="X2098" i="7"/>
  <c r="Y2068" i="7"/>
  <c r="X2068" i="7"/>
  <c r="Y2074" i="7"/>
  <c r="X2074" i="7"/>
  <c r="AJ2067" i="7"/>
  <c r="AI2067" i="7"/>
  <c r="AI2092" i="7"/>
  <c r="AJ2092" i="7"/>
  <c r="AI2126" i="7"/>
  <c r="AI2125" i="7"/>
  <c r="AI2246" i="7"/>
  <c r="AI2213" i="7"/>
  <c r="AJ2213" i="7"/>
  <c r="AI2217" i="7"/>
  <c r="AJ2217" i="7"/>
  <c r="Y2215" i="7"/>
  <c r="X2215" i="7"/>
  <c r="AI2236" i="7"/>
  <c r="AJ2236" i="7"/>
  <c r="AI2255" i="7"/>
  <c r="AJ2255" i="7"/>
  <c r="AI2233" i="7"/>
  <c r="AJ2233" i="7"/>
  <c r="BP2258" i="7"/>
  <c r="BR2258" i="7" s="1"/>
  <c r="BQ2258" i="7"/>
  <c r="BS2258" i="7" s="1"/>
  <c r="AJ2260" i="7"/>
  <c r="AI2260" i="7"/>
  <c r="AI2278" i="7"/>
  <c r="BP2346" i="7"/>
  <c r="BQ2346" i="7"/>
  <c r="Y2117" i="7"/>
  <c r="Y2112" i="7"/>
  <c r="AA496" i="7"/>
  <c r="AY1881" i="7"/>
  <c r="AZ1881" i="7"/>
  <c r="BB1881" i="7" s="1"/>
  <c r="Y2226" i="7"/>
  <c r="Y2064" i="7"/>
  <c r="AA477" i="7"/>
  <c r="X2495" i="7"/>
  <c r="Y2482" i="7"/>
  <c r="BP1880" i="7"/>
  <c r="BQ1880" i="7"/>
  <c r="BS1880" i="7" s="1"/>
  <c r="Y2085" i="7"/>
  <c r="Y2084" i="7"/>
  <c r="BP2273" i="7"/>
  <c r="BR2273" i="7" s="1"/>
  <c r="BQ512" i="7"/>
  <c r="BS512" i="7" s="1"/>
  <c r="BS514" i="7" s="1"/>
  <c r="BP512" i="7"/>
  <c r="BR512" i="7" s="1"/>
  <c r="BR514" i="7" s="1"/>
  <c r="BQ2500" i="7"/>
  <c r="BP2500" i="7"/>
  <c r="BP501" i="7"/>
  <c r="BR501" i="7" s="1"/>
  <c r="BQ501" i="7"/>
  <c r="BS501" i="7" s="1"/>
  <c r="AI2476" i="7"/>
  <c r="X2487" i="7"/>
  <c r="Y2487" i="7"/>
  <c r="AI2442" i="7"/>
  <c r="AJ2442" i="7"/>
  <c r="AI2445" i="7"/>
  <c r="AJ2445" i="7"/>
  <c r="AI2434" i="7"/>
  <c r="AJ2434" i="7"/>
  <c r="BP2481" i="7"/>
  <c r="BQ2481" i="7"/>
  <c r="X2503" i="7"/>
  <c r="AY2497" i="7"/>
  <c r="AI2472" i="7"/>
  <c r="AI2465" i="7"/>
  <c r="AJ2465" i="7"/>
  <c r="Z464" i="7"/>
  <c r="AA467" i="7"/>
  <c r="AI2118" i="7"/>
  <c r="AJ2118" i="7"/>
  <c r="X2096" i="7"/>
  <c r="AJ2088" i="7"/>
  <c r="AI2088" i="7"/>
  <c r="AI2071" i="7"/>
  <c r="AJ2071" i="7"/>
  <c r="X2095" i="7"/>
  <c r="AI2060" i="7"/>
  <c r="AJ2060" i="7"/>
  <c r="AI2113" i="7"/>
  <c r="AJ2113" i="7"/>
  <c r="X2115" i="7"/>
  <c r="Y2115" i="7"/>
  <c r="AI2069" i="7"/>
  <c r="AJ2069" i="7"/>
  <c r="AI2120" i="7"/>
  <c r="AJ2120" i="7"/>
  <c r="AI2116" i="7"/>
  <c r="AJ2116" i="7"/>
  <c r="AI2228" i="7"/>
  <c r="AJ2228" i="7"/>
  <c r="AI2259" i="7"/>
  <c r="AJ2259" i="7"/>
  <c r="Y2229" i="7"/>
  <c r="X2229" i="7"/>
  <c r="AJ2262" i="7"/>
  <c r="AI2262" i="7"/>
  <c r="AI2211" i="7"/>
  <c r="AJ2211" i="7"/>
  <c r="Y2242" i="7"/>
  <c r="X2242" i="7"/>
  <c r="AI2256" i="7"/>
  <c r="AJ2256" i="7"/>
  <c r="AI2216" i="7"/>
  <c r="AJ2216" i="7"/>
  <c r="AI2226" i="7"/>
  <c r="AJ2226" i="7"/>
  <c r="Y2240" i="7"/>
  <c r="X2240" i="7"/>
  <c r="BP2270" i="7"/>
  <c r="BR2270" i="7" s="1"/>
  <c r="BQ2270" i="7"/>
  <c r="BS2270" i="7" s="1"/>
  <c r="Y2223" i="7"/>
  <c r="BQ1878" i="7"/>
  <c r="BS1878" i="7" s="1"/>
  <c r="BP1878" i="7"/>
  <c r="Y2491" i="7"/>
  <c r="Y2090" i="7"/>
  <c r="BQ495" i="7"/>
  <c r="BS495" i="7" s="1"/>
  <c r="BP495" i="7"/>
  <c r="BR495" i="7" s="1"/>
  <c r="Y2107" i="7"/>
  <c r="AA479" i="7"/>
  <c r="AJ1517" i="7"/>
  <c r="Y1790" i="7"/>
  <c r="AA1790" i="7" s="1"/>
  <c r="AA1486" i="7"/>
  <c r="AA847" i="7"/>
  <c r="BQ1891" i="7"/>
  <c r="BS1891" i="7" s="1"/>
  <c r="BP1891" i="7"/>
  <c r="BP515" i="7"/>
  <c r="BQ515" i="7"/>
  <c r="BQ2348" i="7"/>
  <c r="BP2348" i="7"/>
  <c r="BQ2261" i="7"/>
  <c r="BS2261" i="7" s="1"/>
  <c r="BP2261" i="7"/>
  <c r="BR2261" i="7" s="1"/>
  <c r="AZ2491" i="7"/>
  <c r="AY2491" i="7"/>
  <c r="BA2491" i="7" s="1"/>
  <c r="AI2452" i="7"/>
  <c r="AJ2452" i="7"/>
  <c r="AI2455" i="7"/>
  <c r="AJ2455" i="7"/>
  <c r="AI2453" i="7"/>
  <c r="AJ2453" i="7"/>
  <c r="AJ2459" i="7"/>
  <c r="AI2459" i="7"/>
  <c r="AY2494" i="7"/>
  <c r="BA2494" i="7" s="1"/>
  <c r="AZ2494" i="7"/>
  <c r="BB2494" i="7" s="1"/>
  <c r="AI2469" i="7"/>
  <c r="AJ2469" i="7"/>
  <c r="BQ2118" i="7"/>
  <c r="BP2118" i="7"/>
  <c r="AI2098" i="7"/>
  <c r="AJ2065" i="7"/>
  <c r="AI2065" i="7"/>
  <c r="AI2094" i="7"/>
  <c r="X2094" i="7"/>
  <c r="Y2094" i="7"/>
  <c r="AI2087" i="7"/>
  <c r="AJ2087" i="7"/>
  <c r="AI2062" i="7"/>
  <c r="AJ2062" i="7"/>
  <c r="AI2058" i="7"/>
  <c r="AJ2058" i="7"/>
  <c r="AI2083" i="7"/>
  <c r="AJ2083" i="7"/>
  <c r="AJ2115" i="7"/>
  <c r="AI2115" i="7"/>
  <c r="AI2078" i="7"/>
  <c r="AJ2078" i="7"/>
  <c r="AI2073" i="7"/>
  <c r="AJ2073" i="7"/>
  <c r="AI2097" i="7"/>
  <c r="AI2124" i="7"/>
  <c r="AJ2227" i="7"/>
  <c r="AI2227" i="7"/>
  <c r="AI2248" i="7"/>
  <c r="Y2241" i="7"/>
  <c r="X2241" i="7"/>
  <c r="AJ2258" i="7"/>
  <c r="AI2258" i="7"/>
  <c r="AI2265" i="7"/>
  <c r="AJ2265" i="7"/>
  <c r="Y2212" i="7"/>
  <c r="X2212" i="7"/>
  <c r="AI2261" i="7"/>
  <c r="AJ2261" i="7"/>
  <c r="AI2238" i="7"/>
  <c r="AJ2238" i="7"/>
  <c r="AI2266" i="7"/>
  <c r="AJ2266" i="7"/>
  <c r="AI2224" i="7"/>
  <c r="AJ2224" i="7"/>
  <c r="AI2229" i="7"/>
  <c r="AJ2229" i="7"/>
  <c r="Y2220" i="7"/>
  <c r="X2220" i="7"/>
  <c r="Y2494" i="7"/>
  <c r="AA461" i="7"/>
  <c r="Y2111" i="7"/>
  <c r="AA498" i="7"/>
  <c r="BQ1882" i="7"/>
  <c r="BS1882" i="7" s="1"/>
  <c r="BP1882" i="7"/>
  <c r="BP513" i="7"/>
  <c r="BQ513" i="7"/>
  <c r="Y515" i="7"/>
  <c r="Y516" i="7"/>
  <c r="Y514" i="7"/>
  <c r="Y517" i="7"/>
  <c r="Y518" i="7"/>
  <c r="Y513" i="7"/>
  <c r="AA2447" i="7"/>
  <c r="AJ1592" i="7"/>
  <c r="BP2501" i="7"/>
  <c r="BQ2501" i="7"/>
  <c r="BP2345" i="7"/>
  <c r="BQ2345" i="7"/>
  <c r="BQ511" i="7"/>
  <c r="BS511" i="7" s="1"/>
  <c r="BP511" i="7"/>
  <c r="BR511" i="7" s="1"/>
  <c r="AI2466" i="7"/>
  <c r="AJ2466" i="7"/>
  <c r="AJ2450" i="7"/>
  <c r="AI2450" i="7"/>
  <c r="AI2443" i="7"/>
  <c r="AJ2443" i="7"/>
  <c r="AI2449" i="7"/>
  <c r="AJ2449" i="7"/>
  <c r="X2499" i="7"/>
  <c r="Y2499" i="7"/>
  <c r="AI2447" i="7"/>
  <c r="AJ2447" i="7"/>
  <c r="AI2470" i="7"/>
  <c r="AJ2470" i="7"/>
  <c r="AJ2435" i="7"/>
  <c r="AI2435" i="7"/>
  <c r="AY2498" i="7"/>
  <c r="BA2498" i="7" s="1"/>
  <c r="AZ2498" i="7"/>
  <c r="BB2498" i="7" s="1"/>
  <c r="Y2481" i="7"/>
  <c r="AA463" i="7"/>
  <c r="AA460" i="7"/>
  <c r="AI2079" i="7"/>
  <c r="AJ2079" i="7"/>
  <c r="AI2114" i="7"/>
  <c r="AJ2114" i="7"/>
  <c r="AI2081" i="7"/>
  <c r="AJ2081" i="7"/>
  <c r="Y2091" i="7"/>
  <c r="X2091" i="7"/>
  <c r="AI2068" i="7"/>
  <c r="AJ2068" i="7"/>
  <c r="Y2058" i="7"/>
  <c r="X2058" i="7"/>
  <c r="AI2084" i="7"/>
  <c r="AJ2084" i="7"/>
  <c r="AI2105" i="7"/>
  <c r="AJ2105" i="7"/>
  <c r="AI2095" i="7"/>
  <c r="Y2059" i="7"/>
  <c r="X2059" i="7"/>
  <c r="AI2077" i="7"/>
  <c r="AJ2077" i="7"/>
  <c r="AI2082" i="7"/>
  <c r="AJ2082" i="7"/>
  <c r="Y2070" i="7"/>
  <c r="X2070" i="7"/>
  <c r="Y2086" i="7"/>
  <c r="X2086" i="7"/>
  <c r="AA458" i="7"/>
  <c r="BP1877" i="7"/>
  <c r="BQ1877" i="7"/>
  <c r="BS1877" i="7" s="1"/>
  <c r="Y2210" i="7"/>
  <c r="X2210" i="7"/>
  <c r="AI2230" i="7"/>
  <c r="AJ2230" i="7"/>
  <c r="BQ2257" i="7"/>
  <c r="BP2257" i="7"/>
  <c r="BR2257" i="7" s="1"/>
  <c r="Y2237" i="7"/>
  <c r="X2237" i="7"/>
  <c r="AI2235" i="7"/>
  <c r="AJ2235" i="7"/>
  <c r="AI2269" i="7"/>
  <c r="AJ2269" i="7"/>
  <c r="AI2231" i="7"/>
  <c r="AJ2231" i="7"/>
  <c r="AI2237" i="7"/>
  <c r="AJ2237" i="7"/>
  <c r="AI2247" i="7"/>
  <c r="AI2218" i="7"/>
  <c r="AJ2218" i="7"/>
  <c r="AA495" i="7"/>
  <c r="AA494" i="7"/>
  <c r="AA499" i="7"/>
  <c r="BP2338" i="7"/>
  <c r="BQ2338" i="7"/>
  <c r="AY1878" i="7"/>
  <c r="AZ1878" i="7"/>
  <c r="BB1878" i="7" s="1"/>
  <c r="Y2073" i="7"/>
  <c r="AA500" i="7"/>
  <c r="Y2213" i="7"/>
  <c r="BQ1884" i="7"/>
  <c r="BS1884" i="7" s="1"/>
  <c r="BP1884" i="7"/>
  <c r="Y2066" i="7"/>
  <c r="AA462" i="7"/>
  <c r="AA1534" i="7"/>
  <c r="AA2626" i="7"/>
  <c r="AA841" i="7"/>
  <c r="AA845" i="7"/>
  <c r="AA1256" i="7"/>
  <c r="BP2254" i="7"/>
  <c r="BR2254" i="7" s="1"/>
  <c r="BQ2254" i="7"/>
  <c r="BQ2485" i="7"/>
  <c r="BP2485" i="7"/>
  <c r="BP2119" i="7"/>
  <c r="BQ2119" i="7"/>
  <c r="AA453" i="7"/>
  <c r="AZ2486" i="7"/>
  <c r="BB2486" i="7" s="1"/>
  <c r="AY2486" i="7"/>
  <c r="BA2486" i="7" s="1"/>
  <c r="AY2484" i="7"/>
  <c r="BA2484" i="7" s="1"/>
  <c r="AZ2484" i="7"/>
  <c r="BB2484" i="7" s="1"/>
  <c r="AI2471" i="7"/>
  <c r="X2504" i="7"/>
  <c r="AY2500" i="7"/>
  <c r="BA2500" i="7" s="1"/>
  <c r="AZ2501" i="7"/>
  <c r="AU2501" i="7"/>
  <c r="AY2501" i="7"/>
  <c r="AT2501" i="7"/>
  <c r="AI2478" i="7"/>
  <c r="AZ2490" i="7"/>
  <c r="BB2490" i="7" s="1"/>
  <c r="AY2490" i="7"/>
  <c r="BA2490" i="7" s="1"/>
  <c r="AI2473" i="7"/>
  <c r="BQ1889" i="7"/>
  <c r="BS1889" i="7" s="1"/>
  <c r="BU1889" i="7" s="1"/>
  <c r="BP1889" i="7"/>
  <c r="BR1889" i="7" s="1"/>
  <c r="BQ2103" i="7"/>
  <c r="BP2103" i="7"/>
  <c r="X2483" i="7"/>
  <c r="AA469" i="7"/>
  <c r="AA468" i="7"/>
  <c r="AJ2059" i="7"/>
  <c r="AI2059" i="7"/>
  <c r="Y2082" i="7"/>
  <c r="X2082" i="7"/>
  <c r="AI2063" i="7"/>
  <c r="AJ2063" i="7"/>
  <c r="AJ2070" i="7"/>
  <c r="AI2070" i="7"/>
  <c r="Y2075" i="7"/>
  <c r="X2075" i="7"/>
  <c r="AI2121" i="7"/>
  <c r="AJ2121" i="7"/>
  <c r="AY1882" i="7"/>
  <c r="AZ1882" i="7"/>
  <c r="BB1882" i="7" s="1"/>
  <c r="AA508" i="7"/>
  <c r="AI2222" i="7"/>
  <c r="AJ2222" i="7"/>
  <c r="AI2243" i="7"/>
  <c r="AJ2243" i="7"/>
  <c r="AI2232" i="7"/>
  <c r="AJ2232" i="7"/>
  <c r="AJ2263" i="7"/>
  <c r="AI2263" i="7"/>
  <c r="AI2242" i="7"/>
  <c r="AJ2242" i="7"/>
  <c r="AI2212" i="7"/>
  <c r="AJ2212" i="7"/>
  <c r="AI2221" i="7"/>
  <c r="AJ2221" i="7"/>
  <c r="AI2264" i="7"/>
  <c r="AJ2264" i="7"/>
  <c r="AI2210" i="7"/>
  <c r="AJ2210" i="7"/>
  <c r="AI2277" i="7"/>
  <c r="AI2268" i="7"/>
  <c r="AJ2268" i="7"/>
  <c r="BQ2272" i="7"/>
  <c r="BS2272" i="7" s="1"/>
  <c r="BP2272" i="7"/>
  <c r="BR2272" i="7" s="1"/>
  <c r="AI2220" i="7"/>
  <c r="AJ2220" i="7"/>
  <c r="AI2240" i="7"/>
  <c r="AJ2240" i="7"/>
  <c r="BP2265" i="7"/>
  <c r="BR2265" i="7" s="1"/>
  <c r="BQ2265" i="7"/>
  <c r="BS2265" i="7" s="1"/>
  <c r="BP2343" i="7"/>
  <c r="BQ2343" i="7"/>
  <c r="BQ1883" i="7"/>
  <c r="BS1883" i="7" s="1"/>
  <c r="BP1883" i="7"/>
  <c r="Y2065" i="7"/>
  <c r="BP741" i="7"/>
  <c r="BQ741" i="7"/>
  <c r="BS741" i="7" s="1"/>
  <c r="BQ496" i="7"/>
  <c r="BS496" i="7" s="1"/>
  <c r="BP496" i="7"/>
  <c r="BR496" i="7" s="1"/>
  <c r="Y2222" i="7"/>
  <c r="AA464" i="7"/>
  <c r="BQ497" i="7"/>
  <c r="BS497" i="7" s="1"/>
  <c r="BP497" i="7"/>
  <c r="BR497" i="7" s="1"/>
  <c r="Y2108" i="7"/>
  <c r="Y2231" i="7"/>
  <c r="AJ1521" i="7"/>
  <c r="AA1461" i="7"/>
  <c r="AA1233" i="7"/>
  <c r="BQ1890" i="7"/>
  <c r="BS1890" i="7" s="1"/>
  <c r="BP1890" i="7"/>
  <c r="BQ2335" i="7"/>
  <c r="BP2335" i="7"/>
  <c r="BQ504" i="7"/>
  <c r="BS504" i="7" s="1"/>
  <c r="BP504" i="7"/>
  <c r="BR504" i="7" s="1"/>
  <c r="AY2492" i="7"/>
  <c r="BA2492" i="7" s="1"/>
  <c r="AZ2492" i="7"/>
  <c r="BB2492" i="7" s="1"/>
  <c r="AJ2439" i="7"/>
  <c r="AI2439" i="7"/>
  <c r="AJ2463" i="7"/>
  <c r="AI2463" i="7"/>
  <c r="AZ2504" i="7"/>
  <c r="AY2504" i="7"/>
  <c r="AI2460" i="7"/>
  <c r="AJ2460" i="7"/>
  <c r="Y2505" i="7"/>
  <c r="AY2503" i="7"/>
  <c r="AZ2503" i="7"/>
  <c r="AJ2437" i="7"/>
  <c r="AI2437" i="7"/>
  <c r="AY2496" i="7"/>
  <c r="BA2496" i="7" s="1"/>
  <c r="AZ2496" i="7"/>
  <c r="BB2496" i="7" s="1"/>
  <c r="AY1877" i="7"/>
  <c r="AZ1877" i="7"/>
  <c r="BB1877" i="7" s="1"/>
  <c r="BP1886" i="7"/>
  <c r="BQ1886" i="7"/>
  <c r="BS1886" i="7" s="1"/>
  <c r="AI2072" i="7"/>
  <c r="AJ2072" i="7"/>
  <c r="AI2090" i="7"/>
  <c r="AJ2090" i="7"/>
  <c r="AI2064" i="7"/>
  <c r="AJ2064" i="7"/>
  <c r="AI2085" i="7"/>
  <c r="AJ2085" i="7"/>
  <c r="AI2057" i="7"/>
  <c r="AJ2057" i="7"/>
  <c r="Y2071" i="7"/>
  <c r="X2071" i="7"/>
  <c r="Y2083" i="7"/>
  <c r="X2083" i="7"/>
  <c r="Y2078" i="7"/>
  <c r="X2078" i="7"/>
  <c r="AI2089" i="7"/>
  <c r="AJ2089" i="7"/>
  <c r="AI2110" i="7"/>
  <c r="AJ2110" i="7"/>
  <c r="AI2075" i="7"/>
  <c r="AJ2075" i="7"/>
  <c r="AZ2102" i="7"/>
  <c r="AY2102" i="7"/>
  <c r="X2124" i="7"/>
  <c r="X2126" i="7"/>
  <c r="BP498" i="7"/>
  <c r="BR498" i="7" s="1"/>
  <c r="BQ498" i="7"/>
  <c r="BS498" i="7" s="1"/>
  <c r="BQ505" i="7"/>
  <c r="BS505" i="7" s="1"/>
  <c r="BP505" i="7"/>
  <c r="BR505" i="7" s="1"/>
  <c r="AI2254" i="7"/>
  <c r="AJ2254" i="7"/>
  <c r="AI2225" i="7"/>
  <c r="AJ2225" i="7"/>
  <c r="AI2271" i="7"/>
  <c r="AJ2271" i="7"/>
  <c r="AI2249" i="7"/>
  <c r="BQ2259" i="7"/>
  <c r="BS2259" i="7" s="1"/>
  <c r="BP2259" i="7"/>
  <c r="BR2259" i="7" s="1"/>
  <c r="Y2207" i="7"/>
  <c r="X2207" i="7"/>
  <c r="BQ2274" i="7"/>
  <c r="BP2274" i="7"/>
  <c r="BQ2269" i="7"/>
  <c r="BS2269" i="7" s="1"/>
  <c r="BP2269" i="7"/>
  <c r="BR2269" i="7" s="1"/>
  <c r="AI2234" i="7"/>
  <c r="AJ2234" i="7"/>
  <c r="AI2267" i="7"/>
  <c r="AJ2267" i="7"/>
  <c r="BQ2255" i="7"/>
  <c r="BP2255" i="7"/>
  <c r="BR2255" i="7" s="1"/>
  <c r="AI2223" i="7"/>
  <c r="AJ2223" i="7"/>
  <c r="BQ2120" i="7"/>
  <c r="BP2120" i="7"/>
  <c r="AA459" i="7"/>
  <c r="BQ2256" i="7"/>
  <c r="BS2256" i="7" s="1"/>
  <c r="BP2256" i="7"/>
  <c r="BR2256" i="7" s="1"/>
  <c r="BQ1896" i="7"/>
  <c r="BP1896" i="7"/>
  <c r="X2123" i="7"/>
  <c r="AA497" i="7"/>
  <c r="AA466" i="7"/>
  <c r="AY516" i="7"/>
  <c r="AZ516" i="7"/>
  <c r="X2122" i="7"/>
  <c r="BQ502" i="7"/>
  <c r="BS502" i="7" s="1"/>
  <c r="BP502" i="7"/>
  <c r="BR502" i="7" s="1"/>
  <c r="AJ1516" i="7"/>
  <c r="BP2347" i="7"/>
  <c r="BQ2347" i="7"/>
  <c r="BQ2505" i="7"/>
  <c r="BP2505" i="7"/>
  <c r="BQ500" i="7"/>
  <c r="BS500" i="7" s="1"/>
  <c r="BP500" i="7"/>
  <c r="BR500" i="7" s="1"/>
  <c r="BQ2113" i="7"/>
  <c r="BP2113" i="7"/>
  <c r="AA507" i="7"/>
  <c r="BQ2260" i="7"/>
  <c r="BS2260" i="7" s="1"/>
  <c r="BP2260" i="7"/>
  <c r="BR2260" i="7" s="1"/>
  <c r="Y2492" i="7"/>
  <c r="X2492" i="7"/>
  <c r="AJ2458" i="7"/>
  <c r="AI2458" i="7"/>
  <c r="AI2456" i="7"/>
  <c r="AJ2456" i="7"/>
  <c r="AI2461" i="7"/>
  <c r="AJ2461" i="7"/>
  <c r="AI2464" i="7"/>
  <c r="AJ2464" i="7"/>
  <c r="AZ2482" i="7"/>
  <c r="AY2482" i="7"/>
  <c r="BA2482" i="7" s="1"/>
  <c r="AI2454" i="7"/>
  <c r="AJ2454" i="7"/>
  <c r="AI2436" i="7"/>
  <c r="AJ2436" i="7"/>
  <c r="AZ2495" i="7"/>
  <c r="BB2495" i="7" s="1"/>
  <c r="AY2495" i="7"/>
  <c r="BA2495" i="7" s="1"/>
  <c r="AI2467" i="7"/>
  <c r="AJ2467" i="7"/>
  <c r="AJ2438" i="7"/>
  <c r="AI2438" i="7"/>
  <c r="AA450" i="7"/>
  <c r="Y2233" i="7"/>
  <c r="AI2096" i="7"/>
  <c r="Y2067" i="7"/>
  <c r="X2067" i="7"/>
  <c r="AJ2074" i="7"/>
  <c r="AI2074" i="7"/>
  <c r="AI2080" i="7"/>
  <c r="AJ2080" i="7"/>
  <c r="AI2103" i="7"/>
  <c r="AJ2103" i="7"/>
  <c r="AJ2076" i="7"/>
  <c r="AI2076" i="7"/>
  <c r="AI2109" i="7"/>
  <c r="AJ2109" i="7"/>
  <c r="AI2086" i="7"/>
  <c r="AJ2086" i="7"/>
  <c r="Y2081" i="7"/>
  <c r="X2081" i="7"/>
  <c r="AI2119" i="7"/>
  <c r="AJ2119" i="7"/>
  <c r="AA501" i="7"/>
  <c r="Y2243" i="7"/>
  <c r="Y2248" i="7" s="1"/>
  <c r="Y2234" i="7"/>
  <c r="X2234" i="7"/>
  <c r="AJ2270" i="7"/>
  <c r="AI2270" i="7"/>
  <c r="BP2264" i="7"/>
  <c r="BR2264" i="7" s="1"/>
  <c r="BQ2264" i="7"/>
  <c r="BS2264" i="7" s="1"/>
  <c r="AI2257" i="7"/>
  <c r="AJ2257" i="7"/>
  <c r="Y2218" i="7"/>
  <c r="X2218" i="7"/>
  <c r="Y2227" i="7"/>
  <c r="X2227" i="7"/>
  <c r="AI2209" i="7"/>
  <c r="AJ2209" i="7"/>
  <c r="AI2273" i="7"/>
  <c r="AJ2273" i="7"/>
  <c r="AJ2277" i="7" s="1"/>
  <c r="AI2215" i="7"/>
  <c r="AJ2215" i="7"/>
  <c r="Y2225" i="7"/>
  <c r="X2225" i="7"/>
  <c r="AI2275" i="7"/>
  <c r="AI2241" i="7"/>
  <c r="AJ2241" i="7"/>
  <c r="AI2207" i="7"/>
  <c r="AJ2207" i="7"/>
  <c r="AZ2253" i="7"/>
  <c r="AY2253" i="7"/>
  <c r="AI2272" i="7"/>
  <c r="AJ2272" i="7"/>
  <c r="X2125" i="7"/>
  <c r="BP494" i="7"/>
  <c r="BR494" i="7" s="1"/>
  <c r="BQ494" i="7"/>
  <c r="BS494" i="7" s="1"/>
  <c r="AZ741" i="7"/>
  <c r="AY741" i="7"/>
  <c r="BA741" i="7" s="1"/>
  <c r="Y2217" i="7"/>
  <c r="BP822" i="7"/>
  <c r="BQ822" i="7"/>
  <c r="BP595" i="7"/>
  <c r="BQ595" i="7"/>
  <c r="AY596" i="7"/>
  <c r="AZ596" i="7"/>
  <c r="AY595" i="7"/>
  <c r="AY1591" i="7"/>
  <c r="AZ1591" i="7"/>
  <c r="AA852" i="7"/>
  <c r="D848" i="7"/>
  <c r="BP733" i="7"/>
  <c r="BQ733" i="7"/>
  <c r="BS733" i="7" s="1"/>
  <c r="AZ1976" i="7"/>
  <c r="AY1976" i="7"/>
  <c r="BP2279" i="7"/>
  <c r="BQ2279" i="7"/>
  <c r="AY747" i="7"/>
  <c r="AZ747" i="7"/>
  <c r="AJ1519" i="7"/>
  <c r="BP1974" i="7"/>
  <c r="BQ1974" i="7"/>
  <c r="BP2051" i="7"/>
  <c r="BQ2051" i="7"/>
  <c r="AY900" i="7"/>
  <c r="AZ900" i="7"/>
  <c r="AY2658" i="7"/>
  <c r="AZ2658" i="7"/>
  <c r="AJ1370" i="7"/>
  <c r="Y1368" i="7"/>
  <c r="Y1369" i="7"/>
  <c r="Y1366" i="7"/>
  <c r="Y1370" i="7"/>
  <c r="Y1367" i="7"/>
  <c r="AY1518" i="7"/>
  <c r="AZ1518" i="7"/>
  <c r="AA1485" i="7"/>
  <c r="AA1481" i="7"/>
  <c r="AA1464" i="7"/>
  <c r="AA1454" i="7"/>
  <c r="AU902" i="7"/>
  <c r="AT902" i="7"/>
  <c r="AY902" i="7"/>
  <c r="AZ902" i="7"/>
  <c r="AA849" i="7"/>
  <c r="AA858" i="7"/>
  <c r="BP2429" i="7"/>
  <c r="BQ2429" i="7"/>
  <c r="AA1248" i="7"/>
  <c r="D1245" i="7"/>
  <c r="AA1249" i="7"/>
  <c r="AA1239" i="7"/>
  <c r="AA1247" i="7"/>
  <c r="AA1246" i="7"/>
  <c r="AY745" i="7"/>
  <c r="AZ745" i="7"/>
  <c r="Y1644" i="7"/>
  <c r="AA1644" i="7" s="1"/>
  <c r="Y131" i="7"/>
  <c r="AA1465" i="7"/>
  <c r="AA81" i="7"/>
  <c r="AY131" i="7"/>
  <c r="AZ131" i="7"/>
  <c r="Y1592" i="7"/>
  <c r="Y1594" i="7"/>
  <c r="Y1596" i="7"/>
  <c r="Y1593" i="7"/>
  <c r="Y1595" i="7"/>
  <c r="AZ746" i="7"/>
  <c r="AY746" i="7"/>
  <c r="BQ1671" i="7"/>
  <c r="BP1671" i="7"/>
  <c r="BP1894" i="7"/>
  <c r="BQ1894" i="7"/>
  <c r="BS1894" i="7" s="1"/>
  <c r="AY1824" i="7"/>
  <c r="AZ1824" i="7"/>
  <c r="AZ1519" i="7"/>
  <c r="AY1519" i="7"/>
  <c r="AZ354" i="7"/>
  <c r="BB354" i="7" s="1"/>
  <c r="AY354" i="7"/>
  <c r="AY1446" i="7"/>
  <c r="AZ1446" i="7"/>
  <c r="BQ2658" i="7"/>
  <c r="BP2658" i="7"/>
  <c r="AA1697" i="7"/>
  <c r="AY1370" i="7"/>
  <c r="AZ1370" i="7"/>
  <c r="AY1748" i="7"/>
  <c r="AZ1748" i="7"/>
  <c r="BB1748" i="7" s="1"/>
  <c r="AJ1596" i="7"/>
  <c r="AA1453" i="7"/>
  <c r="AA1452" i="7"/>
  <c r="AA1467" i="7"/>
  <c r="AA1473" i="7"/>
  <c r="AA1458" i="7"/>
  <c r="AA1476" i="7"/>
  <c r="AA857" i="7"/>
  <c r="AA850" i="7"/>
  <c r="AA846" i="7"/>
  <c r="AA843" i="7"/>
  <c r="AJ1371" i="7"/>
  <c r="BP1895" i="7"/>
  <c r="BQ1895" i="7"/>
  <c r="BS1895" i="7" s="1"/>
  <c r="AA1251" i="7"/>
  <c r="AA1252" i="7"/>
  <c r="AA1258" i="7"/>
  <c r="AA1253" i="7"/>
  <c r="AZ823" i="7"/>
  <c r="BP2202" i="7"/>
  <c r="BQ2202" i="7"/>
  <c r="AA1532" i="7"/>
  <c r="Y2276" i="7"/>
  <c r="Y2274" i="7"/>
  <c r="Y2275" i="7"/>
  <c r="BP437" i="7"/>
  <c r="BQ437" i="7"/>
  <c r="AA2441" i="7"/>
  <c r="AA2442" i="7"/>
  <c r="AZ2052" i="7"/>
  <c r="AY2052" i="7"/>
  <c r="AY1901" i="7"/>
  <c r="AZ1901" i="7"/>
  <c r="AZ748" i="7"/>
  <c r="AY748" i="7"/>
  <c r="BQ1881" i="7"/>
  <c r="BS1881" i="7" s="1"/>
  <c r="BP1881" i="7"/>
  <c r="Y1564" i="7"/>
  <c r="Y1568" i="7"/>
  <c r="Y1566" i="7"/>
  <c r="AY2202" i="7"/>
  <c r="AZ2202" i="7"/>
  <c r="AJ1264" i="7"/>
  <c r="AJ1263" i="7"/>
  <c r="AJ1262" i="7"/>
  <c r="AJ1260" i="7"/>
  <c r="AJ1261" i="7"/>
  <c r="AJ1259" i="7"/>
  <c r="Y1563" i="7"/>
  <c r="BP1893" i="7"/>
  <c r="BQ1893" i="7"/>
  <c r="BS1893" i="7" s="1"/>
  <c r="BP2127" i="7"/>
  <c r="BQ2127" i="7"/>
  <c r="BP1897" i="7"/>
  <c r="BQ1897" i="7"/>
  <c r="AZ1596" i="7"/>
  <c r="AY1596" i="7"/>
  <c r="AA1483" i="7"/>
  <c r="AA1472" i="7"/>
  <c r="AA1482" i="7"/>
  <c r="AA865" i="7"/>
  <c r="Y870" i="7"/>
  <c r="Y867" i="7"/>
  <c r="Y866" i="7"/>
  <c r="AA866" i="7" s="1"/>
  <c r="Y868" i="7"/>
  <c r="Y871" i="7"/>
  <c r="Y869" i="7"/>
  <c r="AA835" i="7"/>
  <c r="AA842" i="7"/>
  <c r="AT1371" i="7"/>
  <c r="AZ1371" i="7"/>
  <c r="AY1371" i="7"/>
  <c r="AU1371" i="7"/>
  <c r="AA1254" i="7"/>
  <c r="AA1244" i="7"/>
  <c r="AA1240" i="7"/>
  <c r="AA1228" i="7"/>
  <c r="AA1237" i="7"/>
  <c r="AJ897" i="7"/>
  <c r="AY2429" i="7"/>
  <c r="BA2429" i="7" s="1"/>
  <c r="AZ2429" i="7"/>
  <c r="Y1565" i="7"/>
  <c r="Y901" i="7"/>
  <c r="Y898" i="7"/>
  <c r="Y900" i="7"/>
  <c r="Y899" i="7"/>
  <c r="Y897" i="7"/>
  <c r="Y132" i="7"/>
  <c r="Y437" i="7"/>
  <c r="AY207" i="7"/>
  <c r="AZ207" i="7"/>
  <c r="AA72" i="7"/>
  <c r="BP207" i="7"/>
  <c r="BQ207" i="7"/>
  <c r="AY206" i="7"/>
  <c r="AZ206" i="7"/>
  <c r="AA1537" i="7"/>
  <c r="BQ1899" i="7"/>
  <c r="BP1899" i="7"/>
  <c r="Y2279" i="7"/>
  <c r="AJ1593" i="7"/>
  <c r="BP2278" i="7"/>
  <c r="BQ2278" i="7"/>
  <c r="Y1567" i="7"/>
  <c r="AJ1367" i="7"/>
  <c r="AZ744" i="7"/>
  <c r="AY744" i="7"/>
  <c r="BQ2506" i="7"/>
  <c r="BP2506" i="7"/>
  <c r="AA1475" i="7"/>
  <c r="AA1457" i="7"/>
  <c r="Y1488" i="7"/>
  <c r="Y1492" i="7"/>
  <c r="Y1487" i="7"/>
  <c r="Y1489" i="7"/>
  <c r="Y1491" i="7"/>
  <c r="Y1490" i="7"/>
  <c r="AA840" i="7"/>
  <c r="AA834" i="7"/>
  <c r="Y1794" i="7"/>
  <c r="AA1230" i="7"/>
  <c r="AA1241" i="7"/>
  <c r="AA1257" i="7"/>
  <c r="AA1235" i="7"/>
  <c r="AY896" i="7"/>
  <c r="BA896" i="7" s="1"/>
  <c r="AZ896" i="7"/>
  <c r="AZ2104" i="7"/>
  <c r="AY2104" i="7"/>
  <c r="BP2049" i="7"/>
  <c r="BQ2049" i="7"/>
  <c r="BP2198" i="7"/>
  <c r="BQ2198" i="7"/>
  <c r="BQ896" i="7"/>
  <c r="BP896" i="7"/>
  <c r="AZ672" i="7"/>
  <c r="AY672" i="7"/>
  <c r="Y434" i="7"/>
  <c r="Y435" i="7"/>
  <c r="AZ132" i="7"/>
  <c r="AY132" i="7"/>
  <c r="BP596" i="7"/>
  <c r="BQ596" i="7"/>
  <c r="BP206" i="7"/>
  <c r="BQ206" i="7"/>
  <c r="Y2474" i="7"/>
  <c r="Y2476" i="7"/>
  <c r="Y2475" i="7"/>
  <c r="Y2472" i="7"/>
  <c r="Y2473" i="7"/>
  <c r="AA1533" i="7"/>
  <c r="AI567" i="7"/>
  <c r="AI488" i="7"/>
  <c r="AJ1369" i="7"/>
  <c r="AZ1517" i="7"/>
  <c r="AY1517" i="7"/>
  <c r="AY283" i="7"/>
  <c r="AZ283" i="7"/>
  <c r="BP2582" i="7"/>
  <c r="BR2582" i="7" s="1"/>
  <c r="BQ2582" i="7"/>
  <c r="BP1670" i="7"/>
  <c r="BQ1670" i="7"/>
  <c r="AZ1593" i="7"/>
  <c r="AY1593" i="7"/>
  <c r="AA851" i="7"/>
  <c r="Z848" i="7"/>
  <c r="AY361" i="7"/>
  <c r="AZ361" i="7"/>
  <c r="AZ597" i="7"/>
  <c r="AY597" i="7"/>
  <c r="BQ2657" i="7"/>
  <c r="BP2657" i="7"/>
  <c r="BP1288" i="7"/>
  <c r="BQ1288" i="7"/>
  <c r="AZ1367" i="7"/>
  <c r="AY1367" i="7"/>
  <c r="AZ1520" i="7"/>
  <c r="AY1520" i="7"/>
  <c r="AA1479" i="7"/>
  <c r="AA1459" i="7"/>
  <c r="AA1468" i="7"/>
  <c r="AA1474" i="7"/>
  <c r="AA848" i="7"/>
  <c r="AA864" i="7"/>
  <c r="BQ2052" i="7"/>
  <c r="BP2052" i="7"/>
  <c r="AA1232" i="7"/>
  <c r="AA1238" i="7"/>
  <c r="AA1234" i="7"/>
  <c r="AJ898" i="7"/>
  <c r="AY2506" i="7"/>
  <c r="AZ2506" i="7"/>
  <c r="AY1673" i="7"/>
  <c r="AZ1673" i="7"/>
  <c r="AY1290" i="7"/>
  <c r="AZ1290" i="7"/>
  <c r="AZ1138" i="7"/>
  <c r="AY1138" i="7"/>
  <c r="AJ901" i="7"/>
  <c r="BP2353" i="7"/>
  <c r="BQ2353" i="7"/>
  <c r="Y436" i="7"/>
  <c r="BQ821" i="7"/>
  <c r="BP821" i="7"/>
  <c r="AY436" i="7"/>
  <c r="AZ436" i="7"/>
  <c r="AA2462" i="7"/>
  <c r="AZ1592" i="7"/>
  <c r="AY1592" i="7"/>
  <c r="AT1592" i="7"/>
  <c r="AI1570" i="7"/>
  <c r="AU1592" i="7"/>
  <c r="AZ1288" i="7"/>
  <c r="BB1288" i="7" s="1"/>
  <c r="BB1289" i="7" s="1"/>
  <c r="AY1288" i="7"/>
  <c r="BA1288" i="7" s="1"/>
  <c r="AY1369" i="7"/>
  <c r="AZ1369" i="7"/>
  <c r="BQ2048" i="7"/>
  <c r="BP2048" i="7"/>
  <c r="BP2277" i="7"/>
  <c r="BQ2277" i="7"/>
  <c r="AZ1365" i="7"/>
  <c r="BB1365" i="7" s="1"/>
  <c r="BB1366" i="7" s="1"/>
  <c r="AY1365" i="7"/>
  <c r="BA1365" i="7" s="1"/>
  <c r="BA1366" i="7" s="1"/>
  <c r="AJ1594" i="7"/>
  <c r="AY2127" i="7"/>
  <c r="AZ2127" i="7"/>
  <c r="AZ1521" i="7"/>
  <c r="AY1521" i="7"/>
  <c r="AY518" i="7"/>
  <c r="AZ518" i="7"/>
  <c r="AY438" i="7"/>
  <c r="AZ438" i="7"/>
  <c r="AA1463" i="7"/>
  <c r="AA1480" i="7"/>
  <c r="AA1455" i="7"/>
  <c r="AA1471" i="7"/>
  <c r="AA833" i="7"/>
  <c r="AA844" i="7"/>
  <c r="AJ1595" i="7"/>
  <c r="Y1262" i="7"/>
  <c r="Y1263" i="7"/>
  <c r="Y1260" i="7"/>
  <c r="Y1259" i="7"/>
  <c r="AA1259" i="7" s="1"/>
  <c r="Y1264" i="7"/>
  <c r="AA1231" i="7"/>
  <c r="AY1368" i="7"/>
  <c r="AZ1368" i="7"/>
  <c r="AZ898" i="7"/>
  <c r="AY898" i="7"/>
  <c r="BP2354" i="7"/>
  <c r="BQ2354" i="7"/>
  <c r="BP2351" i="7"/>
  <c r="BQ2351" i="7"/>
  <c r="AA1772" i="7"/>
  <c r="AY901" i="7"/>
  <c r="AZ901" i="7"/>
  <c r="AA2628" i="7"/>
  <c r="AZ1293" i="7"/>
  <c r="AY1293" i="7"/>
  <c r="AY673" i="7"/>
  <c r="AZ673" i="7"/>
  <c r="BP2050" i="7"/>
  <c r="BQ2050" i="7"/>
  <c r="Y1793" i="7"/>
  <c r="Y1795" i="7"/>
  <c r="Y1791" i="7"/>
  <c r="AA1540" i="7"/>
  <c r="AA1560" i="7"/>
  <c r="Y433" i="7"/>
  <c r="AY437" i="7"/>
  <c r="AZ437" i="7"/>
  <c r="AK84" i="7"/>
  <c r="BP132" i="7"/>
  <c r="BQ132" i="7"/>
  <c r="AA2440" i="7"/>
  <c r="AY208" i="7"/>
  <c r="AZ208" i="7"/>
  <c r="AJ1366" i="7"/>
  <c r="AZ1515" i="7"/>
  <c r="BB1515" i="7" s="1"/>
  <c r="AY1515" i="7"/>
  <c r="BA1515" i="7" s="1"/>
  <c r="AZ2279" i="7"/>
  <c r="AY2279" i="7"/>
  <c r="Y2471" i="7"/>
  <c r="AA2471" i="7" s="1"/>
  <c r="AY1597" i="7"/>
  <c r="AZ1597" i="7"/>
  <c r="AY1594" i="7"/>
  <c r="AZ1594" i="7"/>
  <c r="Y2278" i="7"/>
  <c r="BP1673" i="7"/>
  <c r="BQ1673" i="7"/>
  <c r="AA1539" i="7"/>
  <c r="BQ1515" i="7"/>
  <c r="BS1515" i="7" s="1"/>
  <c r="BS1516" i="7" s="1"/>
  <c r="BP1515" i="7"/>
  <c r="BR1515" i="7" s="1"/>
  <c r="BR1521" i="7" s="1"/>
  <c r="AY2657" i="7"/>
  <c r="AZ2657" i="7"/>
  <c r="BP1669" i="7"/>
  <c r="BQ1669" i="7"/>
  <c r="AY1292" i="7"/>
  <c r="AZ1292" i="7"/>
  <c r="BQ1972" i="7"/>
  <c r="BP1972" i="7"/>
  <c r="AA863" i="7"/>
  <c r="AY1294" i="7"/>
  <c r="AZ1294" i="7"/>
  <c r="AA1834" i="7"/>
  <c r="AA1552" i="7"/>
  <c r="AZ1595" i="7"/>
  <c r="AY1595" i="7"/>
  <c r="AA1255" i="7"/>
  <c r="AA1229" i="7"/>
  <c r="AU1516" i="7"/>
  <c r="AT1516" i="7"/>
  <c r="AZ1516" i="7"/>
  <c r="AY1516" i="7"/>
  <c r="BQ2349" i="7"/>
  <c r="BP2349" i="7"/>
  <c r="AY1291" i="7"/>
  <c r="AZ1291" i="7"/>
  <c r="AY2582" i="7"/>
  <c r="AZ2582" i="7"/>
  <c r="BP1672" i="7"/>
  <c r="BQ1672" i="7"/>
  <c r="Y1597" i="7"/>
  <c r="AY821" i="7"/>
  <c r="AZ821" i="7"/>
  <c r="Y1819" i="7"/>
  <c r="Y1822" i="7"/>
  <c r="Y1821" i="7"/>
  <c r="Y1824" i="7"/>
  <c r="Y1823" i="7"/>
  <c r="Y1820" i="7"/>
  <c r="BQ436" i="7"/>
  <c r="BP436" i="7"/>
  <c r="BP131" i="7"/>
  <c r="BQ131" i="7"/>
  <c r="Z1535" i="7"/>
  <c r="AA1538" i="7"/>
  <c r="AY899" i="7"/>
  <c r="AZ899" i="7"/>
  <c r="AA1786" i="7"/>
  <c r="AA2627" i="7"/>
  <c r="AY981" i="7"/>
  <c r="AZ981" i="7"/>
  <c r="BQ1365" i="7"/>
  <c r="BS1365" i="7" s="1"/>
  <c r="BS1370" i="7" s="1"/>
  <c r="BP1365" i="7"/>
  <c r="AJ1518" i="7"/>
  <c r="AA1477" i="7"/>
  <c r="Z1242" i="7"/>
  <c r="AA1245" i="7"/>
  <c r="AA1242" i="7"/>
  <c r="AA1243" i="7"/>
  <c r="Y128" i="7"/>
  <c r="AA128" i="7" s="1"/>
  <c r="Y129" i="7"/>
  <c r="Y1371" i="7"/>
  <c r="Y130" i="7"/>
  <c r="BQ121" i="7"/>
  <c r="BS121" i="7" s="1"/>
  <c r="BP121" i="7"/>
  <c r="BR121" i="7" s="1"/>
  <c r="AY113" i="7"/>
  <c r="BA113" i="7" s="1"/>
  <c r="AZ113" i="7"/>
  <c r="BB113" i="7" s="1"/>
  <c r="AA84" i="7"/>
  <c r="BQ434" i="7"/>
  <c r="BP434" i="7"/>
  <c r="BP433" i="7"/>
  <c r="BQ433" i="7"/>
  <c r="AA427" i="7"/>
  <c r="AA429" i="7"/>
  <c r="AA428" i="7"/>
  <c r="AA80" i="7"/>
  <c r="BQ114" i="7"/>
  <c r="BS114" i="7" s="1"/>
  <c r="BP114" i="7"/>
  <c r="BR114" i="7" s="1"/>
  <c r="AA114" i="7"/>
  <c r="AZ2340" i="7"/>
  <c r="AY2340" i="7"/>
  <c r="BA2340" i="7" s="1"/>
  <c r="BA2497" i="7"/>
  <c r="BQ1649" i="7"/>
  <c r="BS1649" i="7" s="1"/>
  <c r="BP1649" i="7"/>
  <c r="BR1649" i="7" s="1"/>
  <c r="BQ1809" i="7"/>
  <c r="BS1809" i="7" s="1"/>
  <c r="BP1809" i="7"/>
  <c r="BR1809" i="7" s="1"/>
  <c r="BP1805" i="7"/>
  <c r="BR1805" i="7" s="1"/>
  <c r="BQ1805" i="7"/>
  <c r="BS1805" i="7" s="1"/>
  <c r="AA68" i="7"/>
  <c r="AZ112" i="7"/>
  <c r="BB112" i="7" s="1"/>
  <c r="AY112" i="7"/>
  <c r="BA112" i="7" s="1"/>
  <c r="BQ820" i="7"/>
  <c r="BP820" i="7"/>
  <c r="AY432" i="7"/>
  <c r="AZ432" i="7"/>
  <c r="AK85" i="7"/>
  <c r="AK112" i="7"/>
  <c r="AK111" i="7"/>
  <c r="BQ119" i="7"/>
  <c r="BS119" i="7" s="1"/>
  <c r="BP119" i="7"/>
  <c r="BR119" i="7" s="1"/>
  <c r="AY1884" i="7"/>
  <c r="AZ1884" i="7"/>
  <c r="BB1884" i="7" s="1"/>
  <c r="BP125" i="7"/>
  <c r="BR125" i="7" s="1"/>
  <c r="BQ125" i="7"/>
  <c r="BS125" i="7" s="1"/>
  <c r="AK122" i="7"/>
  <c r="BQ414" i="7"/>
  <c r="BS414" i="7" s="1"/>
  <c r="BP414" i="7"/>
  <c r="BR414" i="7" s="1"/>
  <c r="BP430" i="7"/>
  <c r="BR430" i="7" s="1"/>
  <c r="BQ430" i="7"/>
  <c r="BS430" i="7" s="1"/>
  <c r="BP652" i="7"/>
  <c r="BQ652" i="7"/>
  <c r="BS652" i="7" s="1"/>
  <c r="AY654" i="7"/>
  <c r="BA654" i="7" s="1"/>
  <c r="AZ654" i="7"/>
  <c r="AY592" i="7"/>
  <c r="AU592" i="7"/>
  <c r="AZ592" i="7"/>
  <c r="AT592" i="7"/>
  <c r="Z162" i="7"/>
  <c r="AA166" i="7"/>
  <c r="AA165" i="7"/>
  <c r="AA164" i="7"/>
  <c r="AU203" i="7"/>
  <c r="AT203" i="7"/>
  <c r="AZ203" i="7"/>
  <c r="AY203" i="7"/>
  <c r="BQ189" i="7"/>
  <c r="BP189" i="7"/>
  <c r="AA126" i="7"/>
  <c r="AA121" i="7"/>
  <c r="BP127" i="7"/>
  <c r="BR127" i="7" s="1"/>
  <c r="BQ127" i="7"/>
  <c r="BS127" i="7" s="1"/>
  <c r="BS133" i="7" s="1"/>
  <c r="AZ126" i="7"/>
  <c r="BB126" i="7" s="1"/>
  <c r="AY126" i="7"/>
  <c r="BA126" i="7" s="1"/>
  <c r="AA94" i="7"/>
  <c r="D90" i="7"/>
  <c r="BS1590" i="7"/>
  <c r="BS1573" i="7"/>
  <c r="BU1573" i="7" s="1"/>
  <c r="BS1580" i="7"/>
  <c r="BS1587" i="7"/>
  <c r="BS1574" i="7"/>
  <c r="BQ1808" i="7"/>
  <c r="BS1808" i="7" s="1"/>
  <c r="BP1808" i="7"/>
  <c r="BR1808" i="7" s="1"/>
  <c r="AZ120" i="7"/>
  <c r="BB120" i="7" s="1"/>
  <c r="AY120" i="7"/>
  <c r="BA120" i="7" s="1"/>
  <c r="AA75" i="7"/>
  <c r="AA431" i="7"/>
  <c r="AA430" i="7"/>
  <c r="AY426" i="7"/>
  <c r="AZ426" i="7"/>
  <c r="AZ415" i="7"/>
  <c r="AY415" i="7"/>
  <c r="BQ435" i="7"/>
  <c r="BP435" i="7"/>
  <c r="AZ422" i="7"/>
  <c r="AY422" i="7"/>
  <c r="AY417" i="7"/>
  <c r="AZ417" i="7"/>
  <c r="AY428" i="7"/>
  <c r="AZ428" i="7"/>
  <c r="BP112" i="7"/>
  <c r="BR112" i="7" s="1"/>
  <c r="BQ112" i="7"/>
  <c r="BS112" i="7" s="1"/>
  <c r="AY111" i="7"/>
  <c r="BA111" i="7" s="1"/>
  <c r="AZ111" i="7"/>
  <c r="BB111" i="7" s="1"/>
  <c r="AK117" i="7"/>
  <c r="AA2437" i="7"/>
  <c r="AA2436" i="7"/>
  <c r="AA2464" i="7"/>
  <c r="AA124" i="7"/>
  <c r="BQ421" i="7"/>
  <c r="BS421" i="7" s="1"/>
  <c r="BP421" i="7"/>
  <c r="BR421" i="7" s="1"/>
  <c r="AZ427" i="7"/>
  <c r="BQ424" i="7"/>
  <c r="BS424" i="7" s="1"/>
  <c r="BP424" i="7"/>
  <c r="BR424" i="7" s="1"/>
  <c r="BQ426" i="7"/>
  <c r="BS426" i="7" s="1"/>
  <c r="BP426" i="7"/>
  <c r="BR426" i="7" s="1"/>
  <c r="AZ665" i="7"/>
  <c r="AY665" i="7"/>
  <c r="AY204" i="7"/>
  <c r="AZ204" i="7"/>
  <c r="AY191" i="7"/>
  <c r="AZ191" i="7"/>
  <c r="BP203" i="7"/>
  <c r="BQ203" i="7"/>
  <c r="AA112" i="7"/>
  <c r="AA111" i="7"/>
  <c r="AA87" i="7"/>
  <c r="AZ130" i="7"/>
  <c r="AY130" i="7"/>
  <c r="AK120" i="7"/>
  <c r="AA73" i="7"/>
  <c r="BB2491" i="7"/>
  <c r="BB2482" i="7"/>
  <c r="BP509" i="7"/>
  <c r="BR509" i="7" s="1"/>
  <c r="BQ509" i="7"/>
  <c r="BS509" i="7" s="1"/>
  <c r="BQ1588" i="7"/>
  <c r="BS1588" i="7" s="1"/>
  <c r="BP1588" i="7"/>
  <c r="BR1588" i="7" s="1"/>
  <c r="BP1734" i="7"/>
  <c r="BQ1734" i="7"/>
  <c r="BS1734" i="7" s="1"/>
  <c r="BP1816" i="7"/>
  <c r="BR1816" i="7" s="1"/>
  <c r="BQ1816" i="7"/>
  <c r="BS1816" i="7" s="1"/>
  <c r="BP1575" i="7"/>
  <c r="BR1575" i="7" s="1"/>
  <c r="BQ1575" i="7"/>
  <c r="BS1575" i="7" s="1"/>
  <c r="BP1803" i="7"/>
  <c r="BR1803" i="7" s="1"/>
  <c r="BQ1803" i="7"/>
  <c r="BS1803" i="7" s="1"/>
  <c r="BQ117" i="7"/>
  <c r="BS117" i="7" s="1"/>
  <c r="BP117" i="7"/>
  <c r="BR117" i="7" s="1"/>
  <c r="AY202" i="7"/>
  <c r="AZ202" i="7"/>
  <c r="AZ189" i="7"/>
  <c r="AY189" i="7"/>
  <c r="BQ201" i="7"/>
  <c r="AU128" i="7"/>
  <c r="AY128" i="7"/>
  <c r="AZ128" i="7"/>
  <c r="AT128" i="7"/>
  <c r="AA74" i="7"/>
  <c r="AA122" i="7"/>
  <c r="BP2331" i="7"/>
  <c r="BQ2331" i="7"/>
  <c r="AZ2488" i="7"/>
  <c r="BB2488" i="7" s="1"/>
  <c r="AY2488" i="7"/>
  <c r="BA2488" i="7" s="1"/>
  <c r="AY1883" i="7"/>
  <c r="AZ1883" i="7"/>
  <c r="BB1883" i="7" s="1"/>
  <c r="AZ119" i="7"/>
  <c r="BB119" i="7" s="1"/>
  <c r="AY119" i="7"/>
  <c r="BA119" i="7" s="1"/>
  <c r="AA425" i="7"/>
  <c r="BQ418" i="7"/>
  <c r="BS418" i="7" s="1"/>
  <c r="BP418" i="7"/>
  <c r="BR418" i="7" s="1"/>
  <c r="AZ418" i="7"/>
  <c r="AY418" i="7"/>
  <c r="AZ431" i="7"/>
  <c r="AY431" i="7"/>
  <c r="AA82" i="7"/>
  <c r="AA127" i="7"/>
  <c r="AA125" i="7"/>
  <c r="AA77" i="7"/>
  <c r="AA86" i="7"/>
  <c r="AA88" i="7"/>
  <c r="AY2346" i="7"/>
  <c r="BA2346" i="7" s="1"/>
  <c r="AZ2346" i="7"/>
  <c r="AY1889" i="7"/>
  <c r="AZ1889" i="7"/>
  <c r="BB1889" i="7" s="1"/>
  <c r="AA118" i="7"/>
  <c r="AK119" i="7"/>
  <c r="AK125" i="7"/>
  <c r="BQ417" i="7"/>
  <c r="BS417" i="7" s="1"/>
  <c r="BP417" i="7"/>
  <c r="BR417" i="7" s="1"/>
  <c r="BQ428" i="7"/>
  <c r="BS428" i="7" s="1"/>
  <c r="BP428" i="7"/>
  <c r="BR428" i="7" s="1"/>
  <c r="AA418" i="7"/>
  <c r="AA419" i="7"/>
  <c r="AA168" i="7"/>
  <c r="AA167" i="7"/>
  <c r="AA115" i="7"/>
  <c r="AK114" i="7"/>
  <c r="BA114" i="7"/>
  <c r="AA1958" i="7"/>
  <c r="AZ1893" i="7"/>
  <c r="BB1893" i="7" s="1"/>
  <c r="AY1893" i="7"/>
  <c r="AA506" i="7"/>
  <c r="AA505" i="7"/>
  <c r="AA504" i="7"/>
  <c r="AA503" i="7"/>
  <c r="BQ1278" i="7"/>
  <c r="BP1278" i="7"/>
  <c r="BP1724" i="7"/>
  <c r="BQ1724" i="7"/>
  <c r="BS1724" i="7" s="1"/>
  <c r="BU1724" i="7" s="1"/>
  <c r="AY118" i="7"/>
  <c r="BA118" i="7" s="1"/>
  <c r="AZ118" i="7"/>
  <c r="BB118" i="7" s="1"/>
  <c r="AK126" i="7"/>
  <c r="AA70" i="7"/>
  <c r="AZ117" i="7"/>
  <c r="BB117" i="7" s="1"/>
  <c r="AY117" i="7"/>
  <c r="BA117" i="7" s="1"/>
  <c r="AJ2501" i="7"/>
  <c r="AJ2502" i="7"/>
  <c r="AJ2503" i="7"/>
  <c r="AJ2505" i="7"/>
  <c r="AJ2504" i="7"/>
  <c r="BP1885" i="7"/>
  <c r="BQ1885" i="7"/>
  <c r="BS1885" i="7" s="1"/>
  <c r="AA509" i="7"/>
  <c r="AA510" i="7"/>
  <c r="AA511" i="7"/>
  <c r="AA512" i="7"/>
  <c r="BS1818" i="7"/>
  <c r="BS1819" i="7" s="1"/>
  <c r="BS1806" i="7"/>
  <c r="BS1801" i="7"/>
  <c r="AA120" i="7"/>
  <c r="AA71" i="7"/>
  <c r="AZ820" i="7"/>
  <c r="AY820" i="7"/>
  <c r="BP819" i="7"/>
  <c r="BQ819" i="7"/>
  <c r="AZ425" i="7"/>
  <c r="AY425" i="7"/>
  <c r="AZ416" i="7"/>
  <c r="AY416" i="7"/>
  <c r="BQ661" i="7"/>
  <c r="BS661" i="7" s="1"/>
  <c r="BP661" i="7"/>
  <c r="AY594" i="7"/>
  <c r="AZ594" i="7"/>
  <c r="AZ187" i="7"/>
  <c r="AY187" i="7"/>
  <c r="BP113" i="7"/>
  <c r="BR113" i="7" s="1"/>
  <c r="BQ113" i="7"/>
  <c r="BS113" i="7" s="1"/>
  <c r="BQ110" i="7"/>
  <c r="BS110" i="7" s="1"/>
  <c r="BU110" i="7" s="1"/>
  <c r="BP110" i="7"/>
  <c r="BR110" i="7" s="1"/>
  <c r="BP1589" i="7"/>
  <c r="BR1589" i="7" s="1"/>
  <c r="BQ1589" i="7"/>
  <c r="BS1589" i="7" s="1"/>
  <c r="BQ1582" i="7"/>
  <c r="BS1582" i="7" s="1"/>
  <c r="BP1582" i="7"/>
  <c r="BR1582" i="7" s="1"/>
  <c r="BQ1578" i="7"/>
  <c r="BS1578" i="7" s="1"/>
  <c r="BP1578" i="7"/>
  <c r="BR1578" i="7" s="1"/>
  <c r="AK124" i="7"/>
  <c r="AA95" i="7"/>
  <c r="BQ422" i="7"/>
  <c r="BS422" i="7" s="1"/>
  <c r="BP422" i="7"/>
  <c r="BR422" i="7" s="1"/>
  <c r="AZ435" i="7"/>
  <c r="AY435" i="7"/>
  <c r="AZ200" i="7"/>
  <c r="AY200" i="7"/>
  <c r="AY184" i="7"/>
  <c r="AZ184" i="7"/>
  <c r="AA119" i="7"/>
  <c r="BR123" i="7"/>
  <c r="BR116" i="7"/>
  <c r="AZ124" i="7"/>
  <c r="BB124" i="7" s="1"/>
  <c r="AY124" i="7"/>
  <c r="BA124" i="7" s="1"/>
  <c r="BQ1730" i="7"/>
  <c r="BS1730" i="7" s="1"/>
  <c r="BP1730" i="7"/>
  <c r="BP1814" i="7"/>
  <c r="BR1814" i="7" s="1"/>
  <c r="BQ1814" i="7"/>
  <c r="BS1814" i="7" s="1"/>
  <c r="BR1590" i="7"/>
  <c r="BR1580" i="7"/>
  <c r="BR1573" i="7"/>
  <c r="BR1585" i="7"/>
  <c r="BR1587" i="7"/>
  <c r="BQ115" i="7"/>
  <c r="BS115" i="7" s="1"/>
  <c r="BP115" i="7"/>
  <c r="BR115" i="7" s="1"/>
  <c r="AY116" i="7"/>
  <c r="BA116" i="7" s="1"/>
  <c r="AZ116" i="7"/>
  <c r="BB116" i="7" s="1"/>
  <c r="AY122" i="7"/>
  <c r="BA122" i="7" s="1"/>
  <c r="AZ122" i="7"/>
  <c r="BB122" i="7" s="1"/>
  <c r="AY419" i="7"/>
  <c r="AZ419" i="7"/>
  <c r="BP416" i="7"/>
  <c r="BR416" i="7" s="1"/>
  <c r="BQ416" i="7"/>
  <c r="BS416" i="7" s="1"/>
  <c r="BP432" i="7"/>
  <c r="BR432" i="7" s="1"/>
  <c r="BQ432" i="7"/>
  <c r="BS432" i="7" s="1"/>
  <c r="AZ423" i="7"/>
  <c r="AY423" i="7"/>
  <c r="AZ659" i="7"/>
  <c r="AY659" i="7"/>
  <c r="AY193" i="7"/>
  <c r="BQ120" i="7"/>
  <c r="BS120" i="7" s="1"/>
  <c r="BP120" i="7"/>
  <c r="BR120" i="7" s="1"/>
  <c r="AJ102" i="7"/>
  <c r="AK113" i="7"/>
  <c r="BQ1958" i="7"/>
  <c r="BP1958" i="7"/>
  <c r="AA2443" i="7"/>
  <c r="AA2439" i="7"/>
  <c r="AA2468" i="7"/>
  <c r="AA2460" i="7"/>
  <c r="AA2453" i="7"/>
  <c r="BP1735" i="7"/>
  <c r="BQ1735" i="7"/>
  <c r="BS1735" i="7" s="1"/>
  <c r="BP1583" i="7"/>
  <c r="BR1583" i="7" s="1"/>
  <c r="BQ1583" i="7"/>
  <c r="BS1583" i="7" s="1"/>
  <c r="BP503" i="7"/>
  <c r="BR503" i="7" s="1"/>
  <c r="BQ503" i="7"/>
  <c r="BS503" i="7" s="1"/>
  <c r="BP1812" i="7"/>
  <c r="BR1812" i="7" s="1"/>
  <c r="BQ1812" i="7"/>
  <c r="BS1812" i="7" s="1"/>
  <c r="BQ1739" i="7"/>
  <c r="BS1739" i="7" s="1"/>
  <c r="BP1739" i="7"/>
  <c r="AA91" i="7"/>
  <c r="AA426" i="7"/>
  <c r="AK116" i="7"/>
  <c r="Y101" i="7"/>
  <c r="Y103" i="7"/>
  <c r="Y102" i="7"/>
  <c r="Z87" i="7"/>
  <c r="AA90" i="7"/>
  <c r="BQ431" i="7"/>
  <c r="BS431" i="7" s="1"/>
  <c r="BP431" i="7"/>
  <c r="BR431" i="7" s="1"/>
  <c r="BP423" i="7"/>
  <c r="BR423" i="7" s="1"/>
  <c r="BQ423" i="7"/>
  <c r="BS423" i="7" s="1"/>
  <c r="BP656" i="7"/>
  <c r="BQ656" i="7"/>
  <c r="BS656" i="7" s="1"/>
  <c r="AZ205" i="7"/>
  <c r="AY205" i="7"/>
  <c r="AZ199" i="7"/>
  <c r="AY199" i="7"/>
  <c r="AY186" i="7"/>
  <c r="AZ186" i="7"/>
  <c r="BP188" i="7"/>
  <c r="BQ188" i="7"/>
  <c r="AK121" i="7"/>
  <c r="AY123" i="7"/>
  <c r="BA123" i="7" s="1"/>
  <c r="AZ123" i="7"/>
  <c r="BB123" i="7" s="1"/>
  <c r="BP130" i="7"/>
  <c r="BQ130" i="7"/>
  <c r="AA117" i="7"/>
  <c r="AA85" i="7"/>
  <c r="BQ111" i="7"/>
  <c r="BS111" i="7" s="1"/>
  <c r="BP111" i="7"/>
  <c r="BR111" i="7" s="1"/>
  <c r="BR1818" i="7"/>
  <c r="BR1823" i="7" s="1"/>
  <c r="BR1801" i="7"/>
  <c r="BR1806" i="7"/>
  <c r="AK115" i="7"/>
  <c r="AA66" i="7"/>
  <c r="AA65" i="7"/>
  <c r="AZ434" i="7"/>
  <c r="AY434" i="7"/>
  <c r="BP593" i="7"/>
  <c r="BQ593" i="7"/>
  <c r="BP202" i="7"/>
  <c r="BQ202" i="7"/>
  <c r="BP205" i="7"/>
  <c r="BQ205" i="7"/>
  <c r="AY192" i="7"/>
  <c r="AZ192" i="7"/>
  <c r="AA69" i="7"/>
  <c r="AY129" i="7"/>
  <c r="AZ129" i="7"/>
  <c r="BQ128" i="7"/>
  <c r="BP128" i="7"/>
  <c r="AA116" i="7"/>
  <c r="AA113" i="7"/>
  <c r="AZ2487" i="7"/>
  <c r="BB2487" i="7" s="1"/>
  <c r="AY2487" i="7"/>
  <c r="BA2487" i="7" s="1"/>
  <c r="BQ1581" i="7"/>
  <c r="BS1581" i="7" s="1"/>
  <c r="BP1581" i="7"/>
  <c r="BR1581" i="7" s="1"/>
  <c r="BP1815" i="7"/>
  <c r="BR1815" i="7" s="1"/>
  <c r="BQ1815" i="7"/>
  <c r="BS1815" i="7" s="1"/>
  <c r="AZ121" i="7"/>
  <c r="BB121" i="7" s="1"/>
  <c r="AY121" i="7"/>
  <c r="BA121" i="7" s="1"/>
  <c r="AY125" i="7"/>
  <c r="BA125" i="7" s="1"/>
  <c r="AZ125" i="7"/>
  <c r="BB125" i="7" s="1"/>
  <c r="BP818" i="7"/>
  <c r="BQ818" i="7"/>
  <c r="AA417" i="7"/>
  <c r="AA416" i="7"/>
  <c r="AA432" i="7"/>
  <c r="AZ429" i="7"/>
  <c r="AY429" i="7"/>
  <c r="AZ201" i="7"/>
  <c r="AY201" i="7"/>
  <c r="D165" i="7"/>
  <c r="AA169" i="7"/>
  <c r="AA163" i="7"/>
  <c r="AA162" i="7"/>
  <c r="BS122" i="7"/>
  <c r="BS124" i="7"/>
  <c r="Y100" i="7"/>
  <c r="BS2267" i="7"/>
  <c r="BU2267" i="7" s="1"/>
  <c r="BS2257" i="7"/>
  <c r="BS2254" i="7"/>
  <c r="BU2254" i="7" s="1"/>
  <c r="BS2255" i="7"/>
  <c r="BR2268" i="7"/>
  <c r="AY1879" i="7"/>
  <c r="AZ1879" i="7"/>
  <c r="BB1879" i="7" s="1"/>
  <c r="BP1802" i="7"/>
  <c r="BR1802" i="7" s="1"/>
  <c r="BQ1802" i="7"/>
  <c r="BS1802" i="7" s="1"/>
  <c r="BP1800" i="7"/>
  <c r="BR1800" i="7" s="1"/>
  <c r="BQ1800" i="7"/>
  <c r="BS1800" i="7" s="1"/>
  <c r="BU1800" i="7" s="1"/>
  <c r="AK123" i="7"/>
  <c r="AK88" i="7"/>
  <c r="Y98" i="7"/>
  <c r="AA98" i="7" s="1"/>
  <c r="AZ433" i="7"/>
  <c r="AY433" i="7"/>
  <c r="AZ650" i="7"/>
  <c r="AY650" i="7"/>
  <c r="AY593" i="7"/>
  <c r="AZ593" i="7"/>
  <c r="BQ594" i="7"/>
  <c r="BP594" i="7"/>
  <c r="AZ197" i="7"/>
  <c r="AY197" i="7"/>
  <c r="BQ204" i="7"/>
  <c r="BP204" i="7"/>
  <c r="BQ187" i="7"/>
  <c r="BP187" i="7"/>
  <c r="AA96" i="7"/>
  <c r="AA79" i="7"/>
  <c r="BQ129" i="7"/>
  <c r="BP129" i="7"/>
  <c r="AA123" i="7"/>
  <c r="AA78" i="7"/>
  <c r="AK118" i="7"/>
  <c r="AA2467" i="7"/>
  <c r="AA2452" i="7"/>
  <c r="AA2458" i="7"/>
  <c r="AA2451" i="7"/>
  <c r="AA2444" i="7"/>
  <c r="AZ1890" i="7"/>
  <c r="BB1890" i="7" s="1"/>
  <c r="AY1890" i="7"/>
  <c r="BA1890" i="7" s="1"/>
  <c r="BP1737" i="7"/>
  <c r="BQ1737" i="7"/>
  <c r="BS1737" i="7" s="1"/>
  <c r="BP1725" i="7"/>
  <c r="BQ1725" i="7"/>
  <c r="BS1725" i="7" s="1"/>
  <c r="BQ1810" i="7"/>
  <c r="BS1810" i="7" s="1"/>
  <c r="BP1810" i="7"/>
  <c r="BR1810" i="7" s="1"/>
  <c r="BQ1586" i="7"/>
  <c r="BS1586" i="7" s="1"/>
  <c r="BP1586" i="7"/>
  <c r="BR1586" i="7" s="1"/>
  <c r="BQ1584" i="7"/>
  <c r="BS1584" i="7" s="1"/>
  <c r="BP1584" i="7"/>
  <c r="BR1584" i="7" s="1"/>
  <c r="BP1726" i="7"/>
  <c r="BQ1726" i="7"/>
  <c r="BS1726" i="7" s="1"/>
  <c r="BP1655" i="7"/>
  <c r="BR1655" i="7" s="1"/>
  <c r="BQ1655" i="7"/>
  <c r="BS1655" i="7" s="1"/>
  <c r="Y1716" i="7" l="1"/>
  <c r="Y1718" i="7"/>
  <c r="Y1717" i="7"/>
  <c r="Y1714" i="7"/>
  <c r="Y1715" i="7"/>
  <c r="Y1719" i="7"/>
  <c r="BB2346" i="7"/>
  <c r="AY188" i="7"/>
  <c r="AA2378" i="7"/>
  <c r="BR734" i="7"/>
  <c r="BR516" i="7"/>
  <c r="BD2574" i="7"/>
  <c r="AA2470" i="7"/>
  <c r="Y1505" i="7"/>
  <c r="Y2365" i="7"/>
  <c r="BP1285" i="7"/>
  <c r="BQ1285" i="7"/>
  <c r="AA1616" i="7"/>
  <c r="Y1512" i="7"/>
  <c r="AJ2421" i="7"/>
  <c r="AJ2409" i="7"/>
  <c r="AJ2423" i="7"/>
  <c r="AJ2422" i="7"/>
  <c r="Y1514" i="7"/>
  <c r="AA839" i="7"/>
  <c r="BR741" i="7"/>
  <c r="BS2337" i="7"/>
  <c r="BS2333" i="7"/>
  <c r="BP193" i="7"/>
  <c r="AA93" i="7"/>
  <c r="BQ2104" i="7"/>
  <c r="BS2104" i="7" s="1"/>
  <c r="BU2104" i="7" s="1"/>
  <c r="BP2104" i="7"/>
  <c r="BR2104" i="7" s="1"/>
  <c r="Y1508" i="7"/>
  <c r="Y1504" i="7"/>
  <c r="Y1503" i="7"/>
  <c r="Y1515" i="7"/>
  <c r="Y1513" i="7"/>
  <c r="BS2345" i="7"/>
  <c r="AZ1805" i="7"/>
  <c r="Y1509" i="7"/>
  <c r="Y1689" i="7"/>
  <c r="Y1702" i="7"/>
  <c r="Y1708" i="7"/>
  <c r="Y1699" i="7"/>
  <c r="Y1706" i="7"/>
  <c r="BB2340" i="7"/>
  <c r="BR733" i="7"/>
  <c r="AA1633" i="7"/>
  <c r="AA1636" i="7"/>
  <c r="Y1511" i="7"/>
  <c r="Y1712" i="7"/>
  <c r="Y1679" i="7"/>
  <c r="Y1680" i="7"/>
  <c r="AA1683" i="7" s="1"/>
  <c r="Y1684" i="7"/>
  <c r="Y178" i="7"/>
  <c r="BS2103" i="7"/>
  <c r="BU2103" i="7" s="1"/>
  <c r="AJ1871" i="7"/>
  <c r="BS2040" i="7"/>
  <c r="BS2041" i="7"/>
  <c r="BS1438" i="7"/>
  <c r="BS1425" i="7"/>
  <c r="AA1401" i="7"/>
  <c r="BS1422" i="7"/>
  <c r="BU1422" i="7" s="1"/>
  <c r="Y769" i="7"/>
  <c r="Y402" i="7"/>
  <c r="Y408" i="7" s="1"/>
  <c r="Y381" i="7"/>
  <c r="AA1327" i="7"/>
  <c r="BB2579" i="7"/>
  <c r="AA1403" i="7"/>
  <c r="BS1427" i="7"/>
  <c r="BS1440" i="7"/>
  <c r="BS1442" i="7" s="1"/>
  <c r="AA2531" i="7"/>
  <c r="BP1746" i="7"/>
  <c r="BQ1746" i="7"/>
  <c r="BP2578" i="7"/>
  <c r="BQ2578" i="7"/>
  <c r="BR2276" i="7"/>
  <c r="BS2039" i="7"/>
  <c r="BR661" i="7"/>
  <c r="BR2343" i="7"/>
  <c r="AA2058" i="7"/>
  <c r="AA622" i="7"/>
  <c r="BB2581" i="7"/>
  <c r="BS1423" i="7"/>
  <c r="AA1402" i="7"/>
  <c r="BS1434" i="7"/>
  <c r="BQ199" i="7"/>
  <c r="Y768" i="7"/>
  <c r="BA1741" i="7"/>
  <c r="Y386" i="7"/>
  <c r="Y377" i="7"/>
  <c r="Y384" i="7"/>
  <c r="Y375" i="7"/>
  <c r="BS2113" i="7"/>
  <c r="BR656" i="7"/>
  <c r="AA2446" i="7"/>
  <c r="Y174" i="7"/>
  <c r="BS2028" i="7"/>
  <c r="BU2028" i="7" s="1"/>
  <c r="BB2580" i="7"/>
  <c r="BB2578" i="7"/>
  <c r="BS1437" i="7"/>
  <c r="BS1428" i="7"/>
  <c r="BS1424" i="7"/>
  <c r="BQ191" i="7"/>
  <c r="AA157" i="7"/>
  <c r="Y390" i="7"/>
  <c r="BS2579" i="7"/>
  <c r="Y400" i="7"/>
  <c r="BS1431" i="7"/>
  <c r="BS735" i="7"/>
  <c r="AZ1503" i="7"/>
  <c r="BB1503" i="7" s="1"/>
  <c r="Y1415" i="7"/>
  <c r="Y1650" i="7"/>
  <c r="Y1660" i="7"/>
  <c r="Y1651" i="7"/>
  <c r="Y1661" i="7"/>
  <c r="Y1655" i="7"/>
  <c r="Y1653" i="7"/>
  <c r="Y1663" i="7"/>
  <c r="Y1654" i="7"/>
  <c r="Y1658" i="7"/>
  <c r="AA1661" i="7" s="1"/>
  <c r="Y1648" i="7"/>
  <c r="Y1662" i="7"/>
  <c r="Y1652" i="7"/>
  <c r="Y1666" i="7"/>
  <c r="Y1667" i="7"/>
  <c r="Y1665" i="7"/>
  <c r="Y1649" i="7"/>
  <c r="Y1656" i="7"/>
  <c r="AA1659" i="7" s="1"/>
  <c r="AJ1276" i="7"/>
  <c r="AJ1273" i="7"/>
  <c r="AJ1272" i="7"/>
  <c r="AJ1274" i="7"/>
  <c r="AJ1275" i="7"/>
  <c r="AJ1281" i="7"/>
  <c r="AJ1288" i="7"/>
  <c r="AJ1278" i="7"/>
  <c r="AJ1285" i="7"/>
  <c r="AJ1286" i="7"/>
  <c r="AJ1287" i="7"/>
  <c r="BP1596" i="7"/>
  <c r="BQ1596" i="7"/>
  <c r="AJ2566" i="7"/>
  <c r="AJ2572" i="7"/>
  <c r="AJ2575" i="7"/>
  <c r="AJ2564" i="7"/>
  <c r="AJ2576" i="7"/>
  <c r="AJ2568" i="7"/>
  <c r="AJ2565" i="7"/>
  <c r="AJ2563" i="7"/>
  <c r="AJ2574" i="7"/>
  <c r="AJ2573" i="7"/>
  <c r="AJ2567" i="7"/>
  <c r="AJ2571" i="7"/>
  <c r="AZ822" i="7"/>
  <c r="BS1436" i="7"/>
  <c r="BA1742" i="7"/>
  <c r="AA158" i="7"/>
  <c r="AA1604" i="7"/>
  <c r="AJ1284" i="7"/>
  <c r="AJ1277" i="7"/>
  <c r="BB2582" i="7"/>
  <c r="BS2031" i="7"/>
  <c r="BS2029" i="7"/>
  <c r="BS1435" i="7"/>
  <c r="AA1776" i="7"/>
  <c r="BS415" i="7"/>
  <c r="BU416" i="7" s="1"/>
  <c r="AA2515" i="7"/>
  <c r="AJ1283" i="7"/>
  <c r="AJ1280" i="7"/>
  <c r="AJ1870" i="7"/>
  <c r="BD2572" i="7"/>
  <c r="Y401" i="7"/>
  <c r="Y396" i="7"/>
  <c r="AJ1282" i="7"/>
  <c r="BS1892" i="7"/>
  <c r="BS1876" i="7"/>
  <c r="BU1876" i="7" s="1"/>
  <c r="AA1322" i="7"/>
  <c r="AA1333" i="7"/>
  <c r="AJ1107" i="7"/>
  <c r="AK355" i="7"/>
  <c r="AA1959" i="7"/>
  <c r="AA161" i="7"/>
  <c r="Y1034" i="7"/>
  <c r="BS510" i="7"/>
  <c r="AA172" i="7"/>
  <c r="BS2428" i="7"/>
  <c r="AA1415" i="7"/>
  <c r="BR1433" i="7"/>
  <c r="AK82" i="7"/>
  <c r="AK72" i="7"/>
  <c r="AK83" i="7"/>
  <c r="AJ1413" i="7"/>
  <c r="AA2527" i="7"/>
  <c r="AA2529" i="7"/>
  <c r="AY424" i="7"/>
  <c r="AZ424" i="7"/>
  <c r="AA2525" i="7"/>
  <c r="BS2409" i="7"/>
  <c r="BS2412" i="7"/>
  <c r="AA1777" i="7"/>
  <c r="BS1352" i="7"/>
  <c r="AA1610" i="7"/>
  <c r="AA1334" i="7"/>
  <c r="BS2636" i="7"/>
  <c r="AJ993" i="7"/>
  <c r="BB1353" i="7"/>
  <c r="CA2428" i="7"/>
  <c r="CB2428" i="7" s="1"/>
  <c r="BA659" i="7"/>
  <c r="BS2411" i="7"/>
  <c r="BS1355" i="7"/>
  <c r="BS1359" i="7"/>
  <c r="Y692" i="7"/>
  <c r="BB1360" i="7"/>
  <c r="BB1361" i="7"/>
  <c r="AY127" i="7"/>
  <c r="BA127" i="7" s="1"/>
  <c r="BA665" i="7"/>
  <c r="AY2483" i="7"/>
  <c r="BA2483" i="7" s="1"/>
  <c r="BQ1433" i="7"/>
  <c r="BS1433" i="7" s="1"/>
  <c r="BS1351" i="7"/>
  <c r="AJ1339" i="7"/>
  <c r="AA1635" i="7"/>
  <c r="BS2638" i="7"/>
  <c r="BS2642" i="7"/>
  <c r="BB1663" i="7"/>
  <c r="BA1591" i="7"/>
  <c r="AY2493" i="7"/>
  <c r="BA2493" i="7" s="1"/>
  <c r="BS2640" i="7"/>
  <c r="BR2186" i="7"/>
  <c r="BS2420" i="7"/>
  <c r="BU2420" i="7" s="1"/>
  <c r="BR2181" i="7"/>
  <c r="BS2418" i="7"/>
  <c r="BS1353" i="7"/>
  <c r="BS1817" i="7"/>
  <c r="BS2647" i="7"/>
  <c r="BS2649" i="7"/>
  <c r="AJ1338" i="7"/>
  <c r="BS1358" i="7"/>
  <c r="Y2581" i="7"/>
  <c r="BS2645" i="7"/>
  <c r="Y683" i="7"/>
  <c r="BP510" i="7"/>
  <c r="BR510" i="7" s="1"/>
  <c r="Y691" i="7"/>
  <c r="BR1670" i="7"/>
  <c r="AK79" i="7"/>
  <c r="BS2648" i="7"/>
  <c r="AA630" i="7"/>
  <c r="BS2410" i="7"/>
  <c r="AZ190" i="7"/>
  <c r="AA1775" i="7"/>
  <c r="AI1188" i="7"/>
  <c r="BS1356" i="7"/>
  <c r="AJ1341" i="7"/>
  <c r="AA1634" i="7"/>
  <c r="Y2577" i="7"/>
  <c r="Y395" i="7"/>
  <c r="BB1356" i="7"/>
  <c r="Y680" i="7"/>
  <c r="AK81" i="7"/>
  <c r="AA160" i="7"/>
  <c r="BS1901" i="7"/>
  <c r="Y1103" i="7"/>
  <c r="BS2419" i="7"/>
  <c r="BU2419" i="7" s="1"/>
  <c r="BS2407" i="7"/>
  <c r="BS2405" i="7"/>
  <c r="BU2405" i="7" s="1"/>
  <c r="AY198" i="7"/>
  <c r="BR2179" i="7"/>
  <c r="AT1211" i="7"/>
  <c r="BS1362" i="7"/>
  <c r="AJ1337" i="7"/>
  <c r="Y2578" i="7"/>
  <c r="Y678" i="7"/>
  <c r="BS2646" i="7"/>
  <c r="BS2635" i="7"/>
  <c r="BB1359" i="7"/>
  <c r="BB1357" i="7"/>
  <c r="BA650" i="7"/>
  <c r="BR1669" i="7"/>
  <c r="BS2413" i="7"/>
  <c r="BB1667" i="7"/>
  <c r="Y753" i="7"/>
  <c r="BS1348" i="7"/>
  <c r="BS1357" i="7"/>
  <c r="BS1361" i="7"/>
  <c r="BU1362" i="7" s="1"/>
  <c r="Y2580" i="7"/>
  <c r="BM1808" i="7"/>
  <c r="AA159" i="7"/>
  <c r="BP746" i="7"/>
  <c r="BQ746" i="7"/>
  <c r="AJ1972" i="7"/>
  <c r="Y708" i="7"/>
  <c r="Y693" i="7"/>
  <c r="Y704" i="7"/>
  <c r="Y707" i="7"/>
  <c r="Y701" i="7"/>
  <c r="Y695" i="7"/>
  <c r="Y711" i="7"/>
  <c r="Y700" i="7"/>
  <c r="Y679" i="7"/>
  <c r="Y687" i="7"/>
  <c r="Y697" i="7"/>
  <c r="Y710" i="7"/>
  <c r="Y706" i="7"/>
  <c r="Y689" i="7"/>
  <c r="Y709" i="7"/>
  <c r="D708" i="7" s="1"/>
  <c r="Y688" i="7"/>
  <c r="Y696" i="7"/>
  <c r="Y685" i="7"/>
  <c r="Y684" i="7"/>
  <c r="Y681" i="7"/>
  <c r="Y686" i="7"/>
  <c r="AJ742" i="7"/>
  <c r="AI742" i="7"/>
  <c r="Y698" i="7"/>
  <c r="BR2405" i="7"/>
  <c r="AA1326" i="7"/>
  <c r="BQ744" i="7"/>
  <c r="BP744" i="7"/>
  <c r="AJ2020" i="7"/>
  <c r="BQ743" i="7"/>
  <c r="BP743" i="7"/>
  <c r="BQ742" i="7"/>
  <c r="BP742" i="7"/>
  <c r="BR742" i="7" s="1"/>
  <c r="AI719" i="7"/>
  <c r="AJ712" i="7" s="1"/>
  <c r="AU743" i="7"/>
  <c r="AZ743" i="7"/>
  <c r="AT743" i="7"/>
  <c r="AY743" i="7"/>
  <c r="BP745" i="7"/>
  <c r="BQ745" i="7"/>
  <c r="Y690" i="7"/>
  <c r="BS2644" i="7"/>
  <c r="BU2645" i="7" s="1"/>
  <c r="BP747" i="7"/>
  <c r="BQ747" i="7"/>
  <c r="Y702" i="7"/>
  <c r="AA705" i="7" s="1"/>
  <c r="Y705" i="7"/>
  <c r="Y699" i="7"/>
  <c r="Y682" i="7"/>
  <c r="BS2639" i="7"/>
  <c r="BU2640" i="7" s="1"/>
  <c r="BS2558" i="7"/>
  <c r="AA2540" i="7"/>
  <c r="AJ1812" i="7"/>
  <c r="AJ1803" i="7"/>
  <c r="AJ1808" i="7"/>
  <c r="AJ1805" i="7"/>
  <c r="AJ1806" i="7"/>
  <c r="AJ1814" i="7"/>
  <c r="AJ1810" i="7"/>
  <c r="AJ1815" i="7"/>
  <c r="AJ1801" i="7"/>
  <c r="AJ1818" i="7"/>
  <c r="AJ1811" i="7"/>
  <c r="AJ1813" i="7"/>
  <c r="AZ1799" i="7"/>
  <c r="BB1800" i="7" s="1"/>
  <c r="BD1800" i="7" s="1"/>
  <c r="AJ1804" i="7"/>
  <c r="AJ1807" i="7"/>
  <c r="AJ1816" i="7"/>
  <c r="AJ1817" i="7"/>
  <c r="AJ1800" i="7"/>
  <c r="AY1799" i="7"/>
  <c r="BA1805" i="7" s="1"/>
  <c r="AJ1809" i="7"/>
  <c r="AJ1802" i="7"/>
  <c r="Y1270" i="7"/>
  <c r="Y1280" i="7"/>
  <c r="Y1285" i="7"/>
  <c r="BM1285" i="7" s="1"/>
  <c r="Y1277" i="7"/>
  <c r="Y1283" i="7"/>
  <c r="Y1287" i="7"/>
  <c r="BP1269" i="7"/>
  <c r="BR1285" i="7" s="1"/>
  <c r="Y1272" i="7"/>
  <c r="Y1279" i="7"/>
  <c r="Y1275" i="7"/>
  <c r="Y1284" i="7"/>
  <c r="Y1281" i="7"/>
  <c r="Y1278" i="7"/>
  <c r="Y1274" i="7"/>
  <c r="Y1282" i="7"/>
  <c r="BQ1269" i="7"/>
  <c r="BS1285" i="7" s="1"/>
  <c r="Y1276" i="7"/>
  <c r="Y1286" i="7"/>
  <c r="Y1288" i="7"/>
  <c r="Y1271" i="7"/>
  <c r="Y1273" i="7"/>
  <c r="BA1806" i="7"/>
  <c r="BB1810" i="7"/>
  <c r="BB1803" i="7"/>
  <c r="BD1352" i="7"/>
  <c r="AA1641" i="7"/>
  <c r="BR1278" i="7"/>
  <c r="BS1115" i="7"/>
  <c r="BA975" i="7"/>
  <c r="BA980" i="7" s="1"/>
  <c r="AA1335" i="7"/>
  <c r="AA1317" i="7"/>
  <c r="BQ1591" i="7"/>
  <c r="BS1591" i="7" s="1"/>
  <c r="BS1592" i="7" s="1"/>
  <c r="BP1591" i="7"/>
  <c r="BR1591" i="7" s="1"/>
  <c r="BR1594" i="7" s="1"/>
  <c r="BS1278" i="7"/>
  <c r="BB277" i="7"/>
  <c r="BB283" i="7" s="1"/>
  <c r="BD1286" i="7"/>
  <c r="BB1807" i="7"/>
  <c r="BD1280" i="7"/>
  <c r="AA1632" i="7"/>
  <c r="X420" i="7"/>
  <c r="Y420" i="7"/>
  <c r="BR1286" i="7"/>
  <c r="BT1286" i="7" s="1"/>
  <c r="BB1808" i="7"/>
  <c r="BB1801" i="7"/>
  <c r="AA484" i="7"/>
  <c r="AA481" i="7"/>
  <c r="AA482" i="7"/>
  <c r="AA483" i="7"/>
  <c r="BP1275" i="7"/>
  <c r="BR1275" i="7" s="1"/>
  <c r="BQ1275" i="7"/>
  <c r="BS1275" i="7" s="1"/>
  <c r="AJ492" i="7"/>
  <c r="AY491" i="7"/>
  <c r="BA509" i="7" s="1"/>
  <c r="AJ511" i="7"/>
  <c r="AJ500" i="7"/>
  <c r="AJ509" i="7"/>
  <c r="AJ510" i="7"/>
  <c r="AJ498" i="7"/>
  <c r="AJ497" i="7"/>
  <c r="AJ499" i="7"/>
  <c r="AJ495" i="7"/>
  <c r="AJ496" i="7"/>
  <c r="AJ501" i="7"/>
  <c r="AJ494" i="7"/>
  <c r="AJ505" i="7"/>
  <c r="AJ512" i="7"/>
  <c r="AZ491" i="7"/>
  <c r="BB512" i="7" s="1"/>
  <c r="AY498" i="7"/>
  <c r="AZ498" i="7"/>
  <c r="BQ1282" i="7"/>
  <c r="BS1282" i="7" s="1"/>
  <c r="BP1282" i="7"/>
  <c r="BR1282" i="7" s="1"/>
  <c r="AJ506" i="7"/>
  <c r="Y2124" i="7"/>
  <c r="BS2033" i="7"/>
  <c r="BS1728" i="7"/>
  <c r="AZ1211" i="7"/>
  <c r="BR723" i="7"/>
  <c r="Y371" i="7"/>
  <c r="Y366" i="7"/>
  <c r="BS1513" i="7"/>
  <c r="BA1362" i="7"/>
  <c r="BA1352" i="7"/>
  <c r="BS1512" i="7"/>
  <c r="BA1354" i="7"/>
  <c r="BA1358" i="7"/>
  <c r="BC1359" i="7" s="1"/>
  <c r="AA2465" i="7"/>
  <c r="AA1306" i="7"/>
  <c r="AA1303" i="7"/>
  <c r="BA1272" i="7"/>
  <c r="BQ1272" i="7"/>
  <c r="BS1272" i="7" s="1"/>
  <c r="BP1272" i="7"/>
  <c r="BR1272" i="7" s="1"/>
  <c r="BP1279" i="7"/>
  <c r="BR1279" i="7" s="1"/>
  <c r="BQ1279" i="7"/>
  <c r="BS1279" i="7" s="1"/>
  <c r="BQ1813" i="7"/>
  <c r="BS1813" i="7" s="1"/>
  <c r="BP1813" i="7"/>
  <c r="BR1813" i="7" s="1"/>
  <c r="BR2634" i="7"/>
  <c r="BQ1519" i="7"/>
  <c r="BP1519" i="7"/>
  <c r="BQ1811" i="7"/>
  <c r="BS1811" i="7" s="1"/>
  <c r="BP1811" i="7"/>
  <c r="BR1811" i="7" s="1"/>
  <c r="AJ508" i="7"/>
  <c r="BQ492" i="7"/>
  <c r="BS492" i="7" s="1"/>
  <c r="BU492" i="7" s="1"/>
  <c r="BP492" i="7"/>
  <c r="BR492" i="7" s="1"/>
  <c r="AZ495" i="7"/>
  <c r="AY495" i="7"/>
  <c r="BP1276" i="7"/>
  <c r="BR1276" i="7" s="1"/>
  <c r="BQ1276" i="7"/>
  <c r="BS1276" i="7" s="1"/>
  <c r="BU1276" i="7" s="1"/>
  <c r="AZ503" i="7"/>
  <c r="AY503" i="7"/>
  <c r="BQ1270" i="7"/>
  <c r="BS1270" i="7" s="1"/>
  <c r="BU1270" i="7" s="1"/>
  <c r="BP1270" i="7"/>
  <c r="BR1270" i="7" s="1"/>
  <c r="AJ359" i="7"/>
  <c r="BR1430" i="7"/>
  <c r="Y149" i="7"/>
  <c r="AA149" i="7" s="1"/>
  <c r="AZ500" i="7"/>
  <c r="BB500" i="7" s="1"/>
  <c r="BD500" i="7" s="1"/>
  <c r="AY500" i="7"/>
  <c r="BP1807" i="7"/>
  <c r="BR1807" i="7" s="1"/>
  <c r="BQ1807" i="7"/>
  <c r="BS1807" i="7" s="1"/>
  <c r="AY494" i="7"/>
  <c r="AZ494" i="7"/>
  <c r="BQ1284" i="7"/>
  <c r="BS1284" i="7" s="1"/>
  <c r="BU1285" i="7" s="1"/>
  <c r="BP1284" i="7"/>
  <c r="BR1284" i="7" s="1"/>
  <c r="BT1285" i="7" s="1"/>
  <c r="BQ1820" i="7"/>
  <c r="BP1820" i="7"/>
  <c r="BP1277" i="7"/>
  <c r="BR1277" i="7" s="1"/>
  <c r="BQ1277" i="7"/>
  <c r="BS1277" i="7" s="1"/>
  <c r="AJ507" i="7"/>
  <c r="AY507" i="7"/>
  <c r="AZ507" i="7"/>
  <c r="Y2645" i="7"/>
  <c r="BM2645" i="7" s="1"/>
  <c r="Y2638" i="7"/>
  <c r="Y2636" i="7"/>
  <c r="BM2636" i="7" s="1"/>
  <c r="Y2633" i="7"/>
  <c r="Y2648" i="7"/>
  <c r="Y2641" i="7"/>
  <c r="Y2637" i="7"/>
  <c r="Y2643" i="7"/>
  <c r="Y2651" i="7"/>
  <c r="Y2650" i="7"/>
  <c r="Y2646" i="7"/>
  <c r="BM2646" i="7" s="1"/>
  <c r="Y2647" i="7"/>
  <c r="Y2634" i="7"/>
  <c r="BM2634" i="7" s="1"/>
  <c r="Y2640" i="7"/>
  <c r="Y2639" i="7"/>
  <c r="Y2635" i="7"/>
  <c r="Y2649" i="7"/>
  <c r="BM2649" i="7" s="1"/>
  <c r="Y2652" i="7"/>
  <c r="Y2642" i="7"/>
  <c r="BU1352" i="7"/>
  <c r="BS1511" i="7"/>
  <c r="BA1353" i="7"/>
  <c r="BA1360" i="7"/>
  <c r="BA1361" i="7"/>
  <c r="Y2395" i="7"/>
  <c r="AA2395" i="7" s="1"/>
  <c r="AZ499" i="7"/>
  <c r="BB499" i="7" s="1"/>
  <c r="AY499" i="7"/>
  <c r="BQ1271" i="7"/>
  <c r="BS1271" i="7" s="1"/>
  <c r="BP1271" i="7"/>
  <c r="BR1271" i="7" s="1"/>
  <c r="AJ493" i="7"/>
  <c r="AZ506" i="7"/>
  <c r="AY506" i="7"/>
  <c r="BA506" i="7" s="1"/>
  <c r="AZ496" i="7"/>
  <c r="AY496" i="7"/>
  <c r="BP1274" i="7"/>
  <c r="BR1274" i="7" s="1"/>
  <c r="BQ1274" i="7"/>
  <c r="BS1274" i="7" s="1"/>
  <c r="AJ503" i="7"/>
  <c r="AY505" i="7"/>
  <c r="AZ505" i="7"/>
  <c r="BR2418" i="7"/>
  <c r="BB509" i="7"/>
  <c r="Y2396" i="7"/>
  <c r="BR2633" i="7"/>
  <c r="BT2633" i="7" s="1"/>
  <c r="Y143" i="7"/>
  <c r="AA146" i="7" s="1"/>
  <c r="X143" i="7"/>
  <c r="AZ492" i="7"/>
  <c r="AY492" i="7"/>
  <c r="BQ1281" i="7"/>
  <c r="BS1281" i="7" s="1"/>
  <c r="BP1281" i="7"/>
  <c r="BR1281" i="7" s="1"/>
  <c r="AZ493" i="7"/>
  <c r="AY493" i="7"/>
  <c r="BP1280" i="7"/>
  <c r="BR1280" i="7" s="1"/>
  <c r="CA1280" i="7" s="1"/>
  <c r="CB1280" i="7" s="1"/>
  <c r="BQ1280" i="7"/>
  <c r="BS1280" i="7" s="1"/>
  <c r="AJ504" i="7"/>
  <c r="AA2381" i="7"/>
  <c r="BS1738" i="7"/>
  <c r="BB511" i="7"/>
  <c r="Y387" i="7"/>
  <c r="BS1349" i="7"/>
  <c r="BU1350" i="7" s="1"/>
  <c r="BB1363" i="7"/>
  <c r="BR2414" i="7"/>
  <c r="BS2421" i="7"/>
  <c r="BM2421" i="7" s="1"/>
  <c r="BD1274" i="7"/>
  <c r="BS1504" i="7"/>
  <c r="BA1351" i="7"/>
  <c r="BS1507" i="7"/>
  <c r="BU1508" i="7" s="1"/>
  <c r="BA1347" i="7"/>
  <c r="AA1379" i="7"/>
  <c r="AY504" i="7"/>
  <c r="AZ504" i="7"/>
  <c r="AY501" i="7"/>
  <c r="AZ501" i="7"/>
  <c r="BB501" i="7" s="1"/>
  <c r="BP1367" i="7"/>
  <c r="BQ1367" i="7"/>
  <c r="AZ1270" i="7"/>
  <c r="BB1270" i="7" s="1"/>
  <c r="BD1270" i="7" s="1"/>
  <c r="AY1270" i="7"/>
  <c r="BA1270" i="7" s="1"/>
  <c r="BQ1283" i="7"/>
  <c r="BS1283" i="7" s="1"/>
  <c r="BP1283" i="7"/>
  <c r="BR1283" i="7" s="1"/>
  <c r="BQ2577" i="7"/>
  <c r="BP2577" i="7"/>
  <c r="AZ502" i="7"/>
  <c r="AY502" i="7"/>
  <c r="BP1273" i="7"/>
  <c r="BR1273" i="7" s="1"/>
  <c r="BQ1273" i="7"/>
  <c r="BS1273" i="7" s="1"/>
  <c r="AA154" i="7"/>
  <c r="BA511" i="7"/>
  <c r="AA485" i="7"/>
  <c r="BR1427" i="7"/>
  <c r="CA2638" i="7"/>
  <c r="CB2638" i="7" s="1"/>
  <c r="AA240" i="7"/>
  <c r="BR2639" i="7"/>
  <c r="BP493" i="7"/>
  <c r="BR493" i="7" s="1"/>
  <c r="BQ493" i="7"/>
  <c r="BS493" i="7" s="1"/>
  <c r="AZ497" i="7"/>
  <c r="AY497" i="7"/>
  <c r="BQ1804" i="7"/>
  <c r="BS1804" i="7" s="1"/>
  <c r="BP1804" i="7"/>
  <c r="BR1804" i="7" s="1"/>
  <c r="AJ445" i="7"/>
  <c r="AJ459" i="7"/>
  <c r="AJ476" i="7"/>
  <c r="AJ452" i="7"/>
  <c r="AJ467" i="7"/>
  <c r="AJ479" i="7"/>
  <c r="AJ478" i="7"/>
  <c r="AJ450" i="7"/>
  <c r="AJ469" i="7"/>
  <c r="AJ444" i="7"/>
  <c r="AJ470" i="7"/>
  <c r="AJ451" i="7"/>
  <c r="AJ456" i="7"/>
  <c r="AJ457" i="7"/>
  <c r="AJ461" i="7"/>
  <c r="AJ471" i="7"/>
  <c r="AJ474" i="7"/>
  <c r="AJ448" i="7"/>
  <c r="AJ453" i="7"/>
  <c r="AJ468" i="7"/>
  <c r="AJ463" i="7"/>
  <c r="AJ466" i="7"/>
  <c r="AJ462" i="7"/>
  <c r="AJ477" i="7"/>
  <c r="AJ454" i="7"/>
  <c r="AJ449" i="7"/>
  <c r="AJ447" i="7"/>
  <c r="AJ458" i="7"/>
  <c r="AJ455" i="7"/>
  <c r="AJ472" i="7"/>
  <c r="AJ473" i="7"/>
  <c r="AJ446" i="7"/>
  <c r="AJ465" i="7"/>
  <c r="AJ480" i="7"/>
  <c r="AJ460" i="7"/>
  <c r="AJ464" i="7"/>
  <c r="AY508" i="7"/>
  <c r="AZ508" i="7"/>
  <c r="CA2634" i="7"/>
  <c r="CB2634" i="7" s="1"/>
  <c r="BU2635" i="7"/>
  <c r="BV1347" i="7"/>
  <c r="BW1347" i="7" s="1"/>
  <c r="BP200" i="7"/>
  <c r="BA1439" i="7"/>
  <c r="BP425" i="7"/>
  <c r="AJ1443" i="7"/>
  <c r="BR1504" i="7"/>
  <c r="BT1504" i="7" s="1"/>
  <c r="BR1505" i="7"/>
  <c r="AA1756" i="7"/>
  <c r="BS2186" i="7"/>
  <c r="BM2562" i="7"/>
  <c r="BQ1430" i="7"/>
  <c r="BS1430" i="7" s="1"/>
  <c r="AK65" i="7"/>
  <c r="AK86" i="7"/>
  <c r="AA226" i="7"/>
  <c r="AJ1444" i="7"/>
  <c r="AA1302" i="7"/>
  <c r="BR1513" i="7"/>
  <c r="AA1329" i="7"/>
  <c r="AA1305" i="7"/>
  <c r="AA1643" i="7"/>
  <c r="Y2350" i="7"/>
  <c r="AJ1441" i="7"/>
  <c r="BS2563" i="7"/>
  <c r="BS2566" i="7"/>
  <c r="BU2567" i="7" s="1"/>
  <c r="AJ1446" i="7"/>
  <c r="BS2188" i="7"/>
  <c r="BA1440" i="7"/>
  <c r="AA2546" i="7"/>
  <c r="BS2560" i="7"/>
  <c r="BU2561" i="7" s="1"/>
  <c r="BR731" i="7"/>
  <c r="BR1506" i="7"/>
  <c r="BM1506" i="7" s="1"/>
  <c r="AA2454" i="7"/>
  <c r="BS2633" i="7"/>
  <c r="BU2634" i="7" s="1"/>
  <c r="BS2181" i="7"/>
  <c r="AA2459" i="7"/>
  <c r="Y762" i="7"/>
  <c r="BS2571" i="7"/>
  <c r="BB2408" i="7"/>
  <c r="AV2408" i="7" s="1"/>
  <c r="AJ1022" i="7"/>
  <c r="BR1510" i="7"/>
  <c r="BR1512" i="7"/>
  <c r="AA230" i="7"/>
  <c r="AA1319" i="7"/>
  <c r="AA1309" i="7"/>
  <c r="BD501" i="7"/>
  <c r="AA140" i="7"/>
  <c r="BP194" i="7"/>
  <c r="Y767" i="7"/>
  <c r="AA1832" i="7"/>
  <c r="BS2570" i="7"/>
  <c r="BS2572" i="7"/>
  <c r="BU2573" i="7" s="1"/>
  <c r="BQ419" i="7"/>
  <c r="AA1686" i="7"/>
  <c r="AA224" i="7"/>
  <c r="AA2450" i="7"/>
  <c r="BR1511" i="7"/>
  <c r="BR1498" i="7"/>
  <c r="BC1271" i="7"/>
  <c r="AV1271" i="7"/>
  <c r="BJ1271" i="7"/>
  <c r="BK1271" i="7" s="1"/>
  <c r="AA142" i="7"/>
  <c r="BS2658" i="7"/>
  <c r="Y1138" i="7"/>
  <c r="BS2189" i="7"/>
  <c r="BQ186" i="7"/>
  <c r="BU2647" i="7"/>
  <c r="BU2636" i="7"/>
  <c r="BS2565" i="7"/>
  <c r="BR1508" i="7"/>
  <c r="CA1508" i="7" s="1"/>
  <c r="CB1508" i="7" s="1"/>
  <c r="BS2575" i="7"/>
  <c r="AA1529" i="7"/>
  <c r="AA241" i="7"/>
  <c r="AA153" i="7"/>
  <c r="BA1889" i="7"/>
  <c r="BA1893" i="7"/>
  <c r="AV1893" i="7" s="1"/>
  <c r="AJ103" i="7"/>
  <c r="Y2352" i="7"/>
  <c r="BS896" i="7"/>
  <c r="BS902" i="7" s="1"/>
  <c r="BS1122" i="7"/>
  <c r="BS1664" i="7"/>
  <c r="Y1339" i="7"/>
  <c r="BB1665" i="7"/>
  <c r="AA229" i="7"/>
  <c r="AA231" i="7"/>
  <c r="BS1510" i="7"/>
  <c r="BU1510" i="7" s="1"/>
  <c r="BS2343" i="7"/>
  <c r="CA2343" i="7" s="1"/>
  <c r="CB2343" i="7" s="1"/>
  <c r="BA2427" i="7"/>
  <c r="AJ2324" i="7"/>
  <c r="Y756" i="7"/>
  <c r="BB975" i="7"/>
  <c r="BB981" i="7" s="1"/>
  <c r="BS1653" i="7"/>
  <c r="BS1658" i="7"/>
  <c r="Y1337" i="7"/>
  <c r="AA1337" i="7" s="1"/>
  <c r="AJ1036" i="7"/>
  <c r="AA1336" i="7"/>
  <c r="BD1883" i="7"/>
  <c r="BM1649" i="7"/>
  <c r="BR1671" i="7"/>
  <c r="BR2429" i="7"/>
  <c r="BA1881" i="7"/>
  <c r="BM506" i="7"/>
  <c r="AA1770" i="7"/>
  <c r="Y764" i="7"/>
  <c r="BB1440" i="7"/>
  <c r="BS1650" i="7"/>
  <c r="BU1650" i="7" s="1"/>
  <c r="Y250" i="7"/>
  <c r="BS1665" i="7"/>
  <c r="BS1657" i="7"/>
  <c r="BU1657" i="7" s="1"/>
  <c r="Y1338" i="7"/>
  <c r="AA634" i="7"/>
  <c r="BB1655" i="7"/>
  <c r="BB1660" i="7"/>
  <c r="BD1661" i="7" s="1"/>
  <c r="BB1658" i="7"/>
  <c r="AV1658" i="7" s="1"/>
  <c r="BB1659" i="7"/>
  <c r="BB1657" i="7"/>
  <c r="AA2625" i="7"/>
  <c r="BA1883" i="7"/>
  <c r="BB1673" i="7"/>
  <c r="BA1878" i="7"/>
  <c r="BS1129" i="7"/>
  <c r="BA2428" i="7"/>
  <c r="Y763" i="7"/>
  <c r="Y761" i="7"/>
  <c r="AA626" i="7"/>
  <c r="BA2572" i="7"/>
  <c r="BA2569" i="7"/>
  <c r="BR415" i="7"/>
  <c r="BS1648" i="7"/>
  <c r="BU1648" i="7" s="1"/>
  <c r="Y1341" i="7"/>
  <c r="Y1343" i="7" s="1"/>
  <c r="AA1343" i="7" s="1"/>
  <c r="AA243" i="7"/>
  <c r="AA171" i="7"/>
  <c r="BM2411" i="7"/>
  <c r="AA1320" i="7"/>
  <c r="BA1879" i="7"/>
  <c r="AK97" i="7"/>
  <c r="Y2353" i="7"/>
  <c r="Y2351" i="7"/>
  <c r="BB896" i="7"/>
  <c r="BB897" i="7" s="1"/>
  <c r="BS2338" i="7"/>
  <c r="BU2338" i="7" s="1"/>
  <c r="Y1976" i="7"/>
  <c r="Y2349" i="7"/>
  <c r="BA1590" i="7"/>
  <c r="AA2445" i="7"/>
  <c r="BB1439" i="7"/>
  <c r="BS1667" i="7"/>
  <c r="BS1668" i="7" s="1"/>
  <c r="AK74" i="7"/>
  <c r="BS1661" i="7"/>
  <c r="BU1661" i="7" s="1"/>
  <c r="BD1285" i="7"/>
  <c r="AA853" i="7"/>
  <c r="AA1758" i="7"/>
  <c r="AA242" i="7"/>
  <c r="BB1664" i="7"/>
  <c r="BD1664" i="7" s="1"/>
  <c r="BA2565" i="7"/>
  <c r="BS1654" i="7"/>
  <c r="AA1310" i="7"/>
  <c r="BU1509" i="7"/>
  <c r="AA2376" i="7"/>
  <c r="AA1312" i="7"/>
  <c r="AA1318" i="7"/>
  <c r="AA424" i="7"/>
  <c r="BA1884" i="7"/>
  <c r="BR1672" i="7"/>
  <c r="BR1673" i="7"/>
  <c r="BS2347" i="7"/>
  <c r="AV2483" i="7"/>
  <c r="BU118" i="7"/>
  <c r="AA635" i="7"/>
  <c r="AA2449" i="7"/>
  <c r="AJ1202" i="7"/>
  <c r="BS1662" i="7"/>
  <c r="BS1663" i="7"/>
  <c r="BB1662" i="7"/>
  <c r="BD1662" i="7" s="1"/>
  <c r="BB1654" i="7"/>
  <c r="BB1355" i="7"/>
  <c r="BJ1355" i="7" s="1"/>
  <c r="BK1355" i="7" s="1"/>
  <c r="Z308" i="7"/>
  <c r="BB659" i="7"/>
  <c r="Y407" i="7"/>
  <c r="BR1886" i="7"/>
  <c r="BR1882" i="7"/>
  <c r="AZ818" i="7"/>
  <c r="BM414" i="7"/>
  <c r="BQ197" i="7"/>
  <c r="AA131" i="7"/>
  <c r="BR1365" i="7"/>
  <c r="BR1883" i="7"/>
  <c r="BR1884" i="7"/>
  <c r="BM1884" i="7" s="1"/>
  <c r="BR2338" i="7"/>
  <c r="BR1877" i="7"/>
  <c r="AA1642" i="7"/>
  <c r="BR352" i="7"/>
  <c r="AA2375" i="7"/>
  <c r="BR1876" i="7"/>
  <c r="Y960" i="7"/>
  <c r="BP954" i="7"/>
  <c r="BR963" i="7" s="1"/>
  <c r="BR1348" i="7"/>
  <c r="BR1361" i="7"/>
  <c r="AJ1050" i="7"/>
  <c r="Y1038" i="7"/>
  <c r="BR1354" i="7"/>
  <c r="BT1354" i="7" s="1"/>
  <c r="AJ533" i="7"/>
  <c r="AJ557" i="7"/>
  <c r="AJ526" i="7"/>
  <c r="BR1885" i="7"/>
  <c r="AY818" i="7"/>
  <c r="BB665" i="7"/>
  <c r="BQ592" i="7"/>
  <c r="AA1561" i="7"/>
  <c r="Y405" i="7"/>
  <c r="BB741" i="7"/>
  <c r="Y404" i="7"/>
  <c r="BR1880" i="7"/>
  <c r="AA2363" i="7"/>
  <c r="Y962" i="7"/>
  <c r="Y955" i="7"/>
  <c r="Y965" i="7"/>
  <c r="BQ954" i="7"/>
  <c r="BS963" i="7" s="1"/>
  <c r="BR1352" i="7"/>
  <c r="BT1353" i="7" s="1"/>
  <c r="BR1359" i="7"/>
  <c r="BM1359" i="7" s="1"/>
  <c r="BR1362" i="7"/>
  <c r="BR1349" i="7"/>
  <c r="CA1349" i="7" s="1"/>
  <c r="CB1349" i="7" s="1"/>
  <c r="CC1349" i="7" s="1"/>
  <c r="CH1349" i="7" s="1"/>
  <c r="CM1349" i="7" s="1"/>
  <c r="AJ1046" i="7"/>
  <c r="AA232" i="7"/>
  <c r="AJ552" i="7"/>
  <c r="BR1895" i="7"/>
  <c r="AK127" i="7"/>
  <c r="AT818" i="7"/>
  <c r="BR1894" i="7"/>
  <c r="Y406" i="7"/>
  <c r="AA2228" i="7"/>
  <c r="BR1891" i="7"/>
  <c r="BR1878" i="7"/>
  <c r="AA2387" i="7"/>
  <c r="AJ356" i="7"/>
  <c r="AK356" i="7" s="1"/>
  <c r="BB1590" i="7"/>
  <c r="AV1590" i="7" s="1"/>
  <c r="AA1640" i="7"/>
  <c r="Y959" i="7"/>
  <c r="Y956" i="7"/>
  <c r="D1314" i="7"/>
  <c r="BB2409" i="7"/>
  <c r="AA1314" i="7"/>
  <c r="AJ198" i="7"/>
  <c r="BB2415" i="7"/>
  <c r="BB2419" i="7"/>
  <c r="BB2406" i="7"/>
  <c r="AV2406" i="7" s="1"/>
  <c r="AJ189" i="7"/>
  <c r="AJ1049" i="7"/>
  <c r="BS1498" i="7"/>
  <c r="AA1325" i="7"/>
  <c r="AA1304" i="7"/>
  <c r="AA1316" i="7"/>
  <c r="BM127" i="7"/>
  <c r="AK87" i="7"/>
  <c r="AA2379" i="7"/>
  <c r="AV1513" i="7"/>
  <c r="Y969" i="7"/>
  <c r="Y974" i="7"/>
  <c r="Y972" i="7"/>
  <c r="Y964" i="7"/>
  <c r="Y967" i="7"/>
  <c r="Y971" i="7"/>
  <c r="AA2514" i="7"/>
  <c r="BR1357" i="7"/>
  <c r="AZ430" i="7"/>
  <c r="BB2420" i="7"/>
  <c r="AJ806" i="7"/>
  <c r="AJ186" i="7"/>
  <c r="BB2417" i="7"/>
  <c r="BJ2417" i="7" s="1"/>
  <c r="BK2417" i="7" s="1"/>
  <c r="AJ1044" i="7"/>
  <c r="BM1364" i="7"/>
  <c r="AV1499" i="7"/>
  <c r="AA1311" i="7"/>
  <c r="BP438" i="7"/>
  <c r="BQ438" i="7"/>
  <c r="BS438" i="7" s="1"/>
  <c r="AK68" i="7"/>
  <c r="AA632" i="7"/>
  <c r="Z2062" i="7"/>
  <c r="Y1137" i="7"/>
  <c r="Y1135" i="7"/>
  <c r="BB2423" i="7"/>
  <c r="BB2424" i="7" s="1"/>
  <c r="Y968" i="7"/>
  <c r="Y973" i="7"/>
  <c r="BR1355" i="7"/>
  <c r="Z1757" i="7"/>
  <c r="BB2407" i="7"/>
  <c r="BB2418" i="7"/>
  <c r="AV2418" i="7" s="1"/>
  <c r="BB2414" i="7"/>
  <c r="BB2416" i="7"/>
  <c r="AV2416" i="7" s="1"/>
  <c r="BR1351" i="7"/>
  <c r="BR1350" i="7"/>
  <c r="BB2413" i="7"/>
  <c r="AA1330" i="7"/>
  <c r="AV1283" i="7"/>
  <c r="AK75" i="7"/>
  <c r="BR1893" i="7"/>
  <c r="BR1881" i="7"/>
  <c r="BS517" i="7"/>
  <c r="Y1133" i="7"/>
  <c r="AA2456" i="7"/>
  <c r="BU122" i="7"/>
  <c r="AI795" i="7"/>
  <c r="AA170" i="7"/>
  <c r="Y403" i="7"/>
  <c r="BA2658" i="7"/>
  <c r="CA1363" i="7"/>
  <c r="CB1363" i="7" s="1"/>
  <c r="Y1134" i="7"/>
  <c r="BB2421" i="7"/>
  <c r="BJ2421" i="7" s="1"/>
  <c r="BK2421" i="7" s="1"/>
  <c r="AJ2397" i="7"/>
  <c r="Y757" i="7"/>
  <c r="Y966" i="7"/>
  <c r="Y957" i="7"/>
  <c r="Y958" i="7"/>
  <c r="BR1356" i="7"/>
  <c r="BB2410" i="7"/>
  <c r="AA2457" i="7"/>
  <c r="AA1689" i="7"/>
  <c r="Y2400" i="7"/>
  <c r="Y2399" i="7"/>
  <c r="Y2397" i="7"/>
  <c r="BU2409" i="7"/>
  <c r="BB650" i="7"/>
  <c r="AV650" i="7" s="1"/>
  <c r="BD2487" i="7"/>
  <c r="BR1958" i="7"/>
  <c r="BA354" i="7"/>
  <c r="BB1591" i="7"/>
  <c r="AV1591" i="7" s="1"/>
  <c r="BR1890" i="7"/>
  <c r="AA2380" i="7"/>
  <c r="BB2422" i="7"/>
  <c r="AY196" i="7"/>
  <c r="BB2412" i="7"/>
  <c r="BB2411" i="7"/>
  <c r="BR1358" i="7"/>
  <c r="AA246" i="7"/>
  <c r="AA1331" i="7"/>
  <c r="AV1272" i="7"/>
  <c r="BU1887" i="7"/>
  <c r="AZ1348" i="7"/>
  <c r="BB1348" i="7" s="1"/>
  <c r="BD1351" i="7" s="1"/>
  <c r="AY1348" i="7"/>
  <c r="BA1348" i="7" s="1"/>
  <c r="BQ1360" i="7"/>
  <c r="BS1360" i="7" s="1"/>
  <c r="BP1360" i="7"/>
  <c r="BR1360" i="7" s="1"/>
  <c r="BB1347" i="7"/>
  <c r="BD1347" i="7" s="1"/>
  <c r="BA1652" i="7"/>
  <c r="BU496" i="7"/>
  <c r="BS515" i="7"/>
  <c r="AJ2325" i="7"/>
  <c r="BS1354" i="7"/>
  <c r="BB1652" i="7"/>
  <c r="AA1308" i="7"/>
  <c r="BR1651" i="7"/>
  <c r="AA130" i="7"/>
  <c r="BS2120" i="7"/>
  <c r="BM512" i="7"/>
  <c r="Y359" i="7"/>
  <c r="BU2574" i="7"/>
  <c r="CA1439" i="7"/>
  <c r="CB1439" i="7" s="1"/>
  <c r="BR1879" i="7"/>
  <c r="AU1211" i="7"/>
  <c r="BM1353" i="7"/>
  <c r="AA2542" i="7"/>
  <c r="BD2562" i="7"/>
  <c r="AA1409" i="7"/>
  <c r="AY183" i="7"/>
  <c r="BA201" i="7" s="1"/>
  <c r="X1034" i="7"/>
  <c r="BD1660" i="7"/>
  <c r="AI557" i="7"/>
  <c r="Y588" i="7"/>
  <c r="AZ1653" i="7"/>
  <c r="BB1653" i="7" s="1"/>
  <c r="AY1653" i="7"/>
  <c r="BA1653" i="7" s="1"/>
  <c r="BC1654" i="7" s="1"/>
  <c r="BB1350" i="7"/>
  <c r="BP1659" i="7"/>
  <c r="BR1659" i="7" s="1"/>
  <c r="BQ1659" i="7"/>
  <c r="BS1659" i="7" s="1"/>
  <c r="BU1659" i="7" s="1"/>
  <c r="BB1648" i="7"/>
  <c r="BD1648" i="7" s="1"/>
  <c r="AA1315" i="7"/>
  <c r="AA1324" i="7"/>
  <c r="AA1328" i="7"/>
  <c r="BB1651" i="7"/>
  <c r="BS1651" i="7"/>
  <c r="BR1970" i="7"/>
  <c r="BR1976" i="7" s="1"/>
  <c r="AJ193" i="7"/>
  <c r="AJ1037" i="7"/>
  <c r="BA1350" i="7"/>
  <c r="BA1648" i="7"/>
  <c r="BS1502" i="7"/>
  <c r="BU1503" i="7" s="1"/>
  <c r="BA1651" i="7"/>
  <c r="BR1500" i="7"/>
  <c r="BS2118" i="7"/>
  <c r="AA1086" i="7"/>
  <c r="BR1115" i="7"/>
  <c r="BR1959" i="7"/>
  <c r="CA2565" i="7"/>
  <c r="CB2565" i="7" s="1"/>
  <c r="AI526" i="7"/>
  <c r="BU1274" i="7"/>
  <c r="AI533" i="7"/>
  <c r="AY1650" i="7"/>
  <c r="BA1650" i="7" s="1"/>
  <c r="AZ1650" i="7"/>
  <c r="BB1650" i="7" s="1"/>
  <c r="CA1364" i="7"/>
  <c r="CB1364" i="7" s="1"/>
  <c r="BQ1499" i="7"/>
  <c r="BS1499" i="7" s="1"/>
  <c r="BP1499" i="7"/>
  <c r="BR1499" i="7" s="1"/>
  <c r="Y2629" i="7"/>
  <c r="AA2629" i="7" s="1"/>
  <c r="BR1502" i="7"/>
  <c r="BT1503" i="7" s="1"/>
  <c r="AA1321" i="7"/>
  <c r="BS1514" i="7"/>
  <c r="BS1500" i="7"/>
  <c r="Y2504" i="7"/>
  <c r="BS2105" i="7"/>
  <c r="BR1122" i="7"/>
  <c r="BR1968" i="7"/>
  <c r="AA2362" i="7"/>
  <c r="BM2413" i="7"/>
  <c r="BM2406" i="7"/>
  <c r="BS1441" i="7"/>
  <c r="BR1892" i="7"/>
  <c r="AK80" i="7"/>
  <c r="AK92" i="7"/>
  <c r="BR730" i="7"/>
  <c r="AA2536" i="7"/>
  <c r="BR1422" i="7"/>
  <c r="BM1422" i="7" s="1"/>
  <c r="AJ199" i="7"/>
  <c r="AY1649" i="7"/>
  <c r="BA1649" i="7" s="1"/>
  <c r="AZ1649" i="7"/>
  <c r="BB1649" i="7" s="1"/>
  <c r="AA1307" i="7"/>
  <c r="BR1514" i="7"/>
  <c r="BA186" i="7"/>
  <c r="BM121" i="7"/>
  <c r="Y2503" i="7"/>
  <c r="AV2633" i="7"/>
  <c r="AA2010" i="7"/>
  <c r="Y327" i="7"/>
  <c r="BR1954" i="7"/>
  <c r="AA247" i="7"/>
  <c r="BU1281" i="7"/>
  <c r="BR1501" i="7"/>
  <c r="Z1310" i="7"/>
  <c r="AA1313" i="7"/>
  <c r="BA1349" i="7"/>
  <c r="BU1725" i="7"/>
  <c r="AV2491" i="7"/>
  <c r="BM1580" i="7"/>
  <c r="BA2104" i="7"/>
  <c r="BS2119" i="7"/>
  <c r="AA1090" i="7"/>
  <c r="BR1129" i="7"/>
  <c r="AV2638" i="7"/>
  <c r="BM2648" i="7"/>
  <c r="AA2308" i="7"/>
  <c r="AA324" i="7"/>
  <c r="BM1426" i="7"/>
  <c r="BS2194" i="7"/>
  <c r="BR735" i="7"/>
  <c r="BJ1280" i="7"/>
  <c r="BK1280" i="7" s="1"/>
  <c r="AJ1568" i="7"/>
  <c r="AJ529" i="7"/>
  <c r="AJ555" i="7"/>
  <c r="BC1347" i="7"/>
  <c r="BQ1497" i="7"/>
  <c r="BS1497" i="7" s="1"/>
  <c r="BU1497" i="7" s="1"/>
  <c r="BP1497" i="7"/>
  <c r="BR1497" i="7" s="1"/>
  <c r="BS1501" i="7"/>
  <c r="BU1501" i="7" s="1"/>
  <c r="AA1323" i="7"/>
  <c r="BB1349" i="7"/>
  <c r="AZ584" i="7"/>
  <c r="AY584" i="7"/>
  <c r="AV2494" i="7"/>
  <c r="BA2656" i="7"/>
  <c r="AA1918" i="7"/>
  <c r="AA1911" i="7"/>
  <c r="BJ1364" i="7"/>
  <c r="BK1364" i="7" s="1"/>
  <c r="BL1364" i="7" s="1"/>
  <c r="CI1364" i="7" s="1"/>
  <c r="CN1364" i="7" s="1"/>
  <c r="BR727" i="7"/>
  <c r="BU1504" i="7"/>
  <c r="BD1353" i="7"/>
  <c r="BQ597" i="7"/>
  <c r="BP597" i="7"/>
  <c r="AY583" i="7"/>
  <c r="AZ583" i="7"/>
  <c r="AI540" i="7"/>
  <c r="AJ540" i="7"/>
  <c r="AJ538" i="7"/>
  <c r="AI538" i="7"/>
  <c r="X585" i="7"/>
  <c r="Y585" i="7"/>
  <c r="X527" i="7"/>
  <c r="Y527" i="7"/>
  <c r="AJ572" i="7"/>
  <c r="AI572" i="7"/>
  <c r="AI585" i="7"/>
  <c r="AJ585" i="7"/>
  <c r="X526" i="7"/>
  <c r="Y526" i="7"/>
  <c r="AJ573" i="7"/>
  <c r="X524" i="7"/>
  <c r="Y524" i="7"/>
  <c r="X540" i="7"/>
  <c r="Y540" i="7"/>
  <c r="AJ583" i="7"/>
  <c r="X555" i="7"/>
  <c r="Y555" i="7"/>
  <c r="AJ558" i="7"/>
  <c r="AJ545" i="7"/>
  <c r="X542" i="7"/>
  <c r="Y542" i="7"/>
  <c r="AJ542" i="7"/>
  <c r="AI542" i="7"/>
  <c r="AV2500" i="7"/>
  <c r="AA2314" i="7"/>
  <c r="BM2412" i="7"/>
  <c r="BM2564" i="7"/>
  <c r="CA1273" i="7"/>
  <c r="CB1273" i="7" s="1"/>
  <c r="BT1273" i="7"/>
  <c r="BM1273" i="7"/>
  <c r="AY578" i="7"/>
  <c r="AZ578" i="7"/>
  <c r="BU1284" i="7"/>
  <c r="BM1270" i="7"/>
  <c r="AI548" i="7"/>
  <c r="AJ548" i="7"/>
  <c r="X591" i="7"/>
  <c r="Y591" i="7"/>
  <c r="AI590" i="7"/>
  <c r="AJ590" i="7"/>
  <c r="Y587" i="7"/>
  <c r="X587" i="7"/>
  <c r="X545" i="7"/>
  <c r="Y545" i="7"/>
  <c r="Y541" i="7"/>
  <c r="X541" i="7"/>
  <c r="AJ587" i="7"/>
  <c r="AJ578" i="7"/>
  <c r="Y550" i="7"/>
  <c r="X550" i="7"/>
  <c r="X535" i="7"/>
  <c r="Y535" i="7"/>
  <c r="AJ547" i="7"/>
  <c r="X589" i="7"/>
  <c r="Y589" i="7"/>
  <c r="BT1270" i="7"/>
  <c r="BV1270" i="7" s="1"/>
  <c r="BW1270" i="7" s="1"/>
  <c r="CA1270" i="7"/>
  <c r="CB1270" i="7" s="1"/>
  <c r="AI529" i="7"/>
  <c r="AA2221" i="7"/>
  <c r="AA2237" i="7"/>
  <c r="Y2093" i="7"/>
  <c r="BU1428" i="7"/>
  <c r="CA1817" i="7"/>
  <c r="CB1817" i="7" s="1"/>
  <c r="BU1283" i="7"/>
  <c r="AY580" i="7"/>
  <c r="AZ580" i="7"/>
  <c r="AJ589" i="7"/>
  <c r="AI589" i="7"/>
  <c r="AI543" i="7"/>
  <c r="AJ543" i="7"/>
  <c r="X556" i="7"/>
  <c r="Y556" i="7"/>
  <c r="X559" i="7"/>
  <c r="Y559" i="7"/>
  <c r="AJ554" i="7"/>
  <c r="AI554" i="7"/>
  <c r="AI586" i="7"/>
  <c r="AJ586" i="7"/>
  <c r="X543" i="7"/>
  <c r="Y543" i="7"/>
  <c r="X554" i="7"/>
  <c r="Y554" i="7"/>
  <c r="AJ579" i="7"/>
  <c r="X581" i="7"/>
  <c r="Y581" i="7"/>
  <c r="AJ556" i="7"/>
  <c r="AJ580" i="7"/>
  <c r="AJ544" i="7"/>
  <c r="X538" i="7"/>
  <c r="Y538" i="7"/>
  <c r="AI579" i="7"/>
  <c r="CA1277" i="7"/>
  <c r="CB1277" i="7" s="1"/>
  <c r="BS2485" i="7"/>
  <c r="AA434" i="7"/>
  <c r="Y2096" i="7"/>
  <c r="BM508" i="7"/>
  <c r="BM2405" i="7"/>
  <c r="AA1932" i="7"/>
  <c r="BS352" i="7"/>
  <c r="CA352" i="7" s="1"/>
  <c r="CB352" i="7" s="1"/>
  <c r="AA2369" i="7"/>
  <c r="BM1427" i="7"/>
  <c r="AJ1009" i="7"/>
  <c r="BU1280" i="7"/>
  <c r="BM1276" i="7"/>
  <c r="AZ575" i="7"/>
  <c r="AY575" i="7"/>
  <c r="Y590" i="7"/>
  <c r="X590" i="7"/>
  <c r="AI591" i="7"/>
  <c r="AJ591" i="7"/>
  <c r="AZ570" i="7"/>
  <c r="AY570" i="7"/>
  <c r="X544" i="7"/>
  <c r="Y544" i="7"/>
  <c r="Y532" i="7"/>
  <c r="X532" i="7"/>
  <c r="X531" i="7"/>
  <c r="Y531" i="7"/>
  <c r="Y548" i="7"/>
  <c r="X548" i="7"/>
  <c r="AJ528" i="7"/>
  <c r="AJ541" i="7"/>
  <c r="AJ582" i="7"/>
  <c r="AJ577" i="7"/>
  <c r="BQ570" i="7"/>
  <c r="BP570" i="7"/>
  <c r="X536" i="7"/>
  <c r="Y536" i="7"/>
  <c r="BM1275" i="7"/>
  <c r="CA1275" i="7"/>
  <c r="CB1275" i="7" s="1"/>
  <c r="AI556" i="7"/>
  <c r="BU1277" i="7"/>
  <c r="BM1805" i="7"/>
  <c r="AA2382" i="7"/>
  <c r="BM1424" i="7"/>
  <c r="BA185" i="7"/>
  <c r="AA244" i="7"/>
  <c r="AZ571" i="7"/>
  <c r="AY571" i="7"/>
  <c r="AI531" i="7"/>
  <c r="AJ531" i="7"/>
  <c r="AJ539" i="7"/>
  <c r="AI539" i="7"/>
  <c r="AJ537" i="7"/>
  <c r="AI537" i="7"/>
  <c r="Y584" i="7"/>
  <c r="X584" i="7"/>
  <c r="X537" i="7"/>
  <c r="Y537" i="7"/>
  <c r="X523" i="7"/>
  <c r="Y523" i="7"/>
  <c r="AJ532" i="7"/>
  <c r="AI588" i="7"/>
  <c r="AJ588" i="7"/>
  <c r="X528" i="7"/>
  <c r="Y528" i="7"/>
  <c r="AJ571" i="7"/>
  <c r="X557" i="7"/>
  <c r="Y557" i="7"/>
  <c r="AJ534" i="7"/>
  <c r="AJ575" i="7"/>
  <c r="BT1271" i="7"/>
  <c r="CA1271" i="7"/>
  <c r="CB1271" i="7" s="1"/>
  <c r="BU1271" i="7"/>
  <c r="AI555" i="7"/>
  <c r="AV111" i="7"/>
  <c r="BA2657" i="7"/>
  <c r="Y2095" i="7"/>
  <c r="AA2095" i="7" s="1"/>
  <c r="BS2500" i="7"/>
  <c r="BS2501" i="7" s="1"/>
  <c r="AJ328" i="7"/>
  <c r="AA1961" i="7"/>
  <c r="AA2394" i="7"/>
  <c r="AA1860" i="7"/>
  <c r="Z1835" i="7"/>
  <c r="AK77" i="7"/>
  <c r="AK70" i="7"/>
  <c r="AV2565" i="7"/>
  <c r="BU1282" i="7"/>
  <c r="AY573" i="7"/>
  <c r="AZ573" i="7"/>
  <c r="AI581" i="7"/>
  <c r="AJ581" i="7"/>
  <c r="AJ535" i="7"/>
  <c r="AI535" i="7"/>
  <c r="Y529" i="7"/>
  <c r="X529" i="7"/>
  <c r="X575" i="7"/>
  <c r="Y575" i="7"/>
  <c r="X546" i="7"/>
  <c r="Y546" i="7"/>
  <c r="Y571" i="7"/>
  <c r="X571" i="7"/>
  <c r="Y525" i="7"/>
  <c r="X525" i="7"/>
  <c r="X539" i="7"/>
  <c r="Y539" i="7"/>
  <c r="AJ584" i="7"/>
  <c r="X576" i="7"/>
  <c r="Y576" i="7"/>
  <c r="X547" i="7"/>
  <c r="Y547" i="7"/>
  <c r="AJ550" i="7"/>
  <c r="AJ549" i="7"/>
  <c r="AJ551" i="7"/>
  <c r="BM1274" i="7"/>
  <c r="AJ1198" i="7"/>
  <c r="AA238" i="7"/>
  <c r="BD1278" i="7"/>
  <c r="AZ587" i="7"/>
  <c r="AY587" i="7"/>
  <c r="AZ576" i="7"/>
  <c r="AY576" i="7"/>
  <c r="AJ559" i="7"/>
  <c r="AJ560" i="7" s="1"/>
  <c r="AI559" i="7"/>
  <c r="X582" i="7"/>
  <c r="Y582" i="7"/>
  <c r="AI574" i="7"/>
  <c r="AJ574" i="7"/>
  <c r="X551" i="7"/>
  <c r="Y551" i="7"/>
  <c r="AI523" i="7"/>
  <c r="AJ523" i="7"/>
  <c r="X549" i="7"/>
  <c r="Y549" i="7"/>
  <c r="X583" i="7"/>
  <c r="Y583" i="7"/>
  <c r="X573" i="7"/>
  <c r="Y573" i="7"/>
  <c r="X574" i="7"/>
  <c r="Y574" i="7"/>
  <c r="X572" i="7"/>
  <c r="Y572" i="7"/>
  <c r="X578" i="7"/>
  <c r="Y578" i="7"/>
  <c r="AJ527" i="7"/>
  <c r="X533" i="7"/>
  <c r="Y533" i="7"/>
  <c r="X580" i="7"/>
  <c r="Y580" i="7"/>
  <c r="AI577" i="7"/>
  <c r="Y2098" i="7"/>
  <c r="AK73" i="7"/>
  <c r="AK95" i="7"/>
  <c r="AK94" i="7"/>
  <c r="CA1350" i="7"/>
  <c r="CB1350" i="7" s="1"/>
  <c r="BD1277" i="7"/>
  <c r="BQ588" i="7"/>
  <c r="BP588" i="7"/>
  <c r="AJ546" i="7"/>
  <c r="AI546" i="7"/>
  <c r="AI524" i="7"/>
  <c r="AJ524" i="7"/>
  <c r="AJ530" i="7"/>
  <c r="AI530" i="7"/>
  <c r="X553" i="7"/>
  <c r="Y553" i="7"/>
  <c r="AJ576" i="7"/>
  <c r="Y530" i="7"/>
  <c r="X530" i="7"/>
  <c r="X577" i="7"/>
  <c r="Y577" i="7"/>
  <c r="Y579" i="7"/>
  <c r="X579" i="7"/>
  <c r="AJ536" i="7"/>
  <c r="X586" i="7"/>
  <c r="Y586" i="7"/>
  <c r="X534" i="7"/>
  <c r="Y534" i="7"/>
  <c r="AJ525" i="7"/>
  <c r="AJ553" i="7"/>
  <c r="X552" i="7"/>
  <c r="Y552" i="7"/>
  <c r="X558" i="7"/>
  <c r="Y558" i="7"/>
  <c r="CA1281" i="7"/>
  <c r="CB1281" i="7" s="1"/>
  <c r="BT1281" i="7"/>
  <c r="BV1281" i="7" s="1"/>
  <c r="BW1281" i="7" s="1"/>
  <c r="BT1272" i="7"/>
  <c r="AI582" i="7"/>
  <c r="AJ989" i="7"/>
  <c r="AJ1566" i="7"/>
  <c r="BT1510" i="7"/>
  <c r="BM1509" i="7"/>
  <c r="CA1509" i="7"/>
  <c r="CB1509" i="7" s="1"/>
  <c r="BJ1359" i="7"/>
  <c r="BK1359" i="7" s="1"/>
  <c r="AY1573" i="7"/>
  <c r="BA1573" i="7" s="1"/>
  <c r="AZ1573" i="7"/>
  <c r="BB1573" i="7" s="1"/>
  <c r="BD1573" i="7" s="1"/>
  <c r="BT1508" i="7"/>
  <c r="BJ1354" i="7"/>
  <c r="BK1354" i="7" s="1"/>
  <c r="BC1355" i="7"/>
  <c r="AV1354" i="7"/>
  <c r="BC1354" i="7"/>
  <c r="BC1656" i="7"/>
  <c r="AV1656" i="7"/>
  <c r="BJ1656" i="7"/>
  <c r="BK1656" i="7" s="1"/>
  <c r="BJ1282" i="7"/>
  <c r="BK1282" i="7" s="1"/>
  <c r="BC1282" i="7"/>
  <c r="AZ1580" i="7"/>
  <c r="BB1580" i="7" s="1"/>
  <c r="AY1580" i="7"/>
  <c r="BA1580" i="7" s="1"/>
  <c r="AV1281" i="7"/>
  <c r="BD1281" i="7"/>
  <c r="BD1657" i="7"/>
  <c r="AV1284" i="7"/>
  <c r="BJ1284" i="7"/>
  <c r="BK1284" i="7" s="1"/>
  <c r="BC1284" i="7"/>
  <c r="AY194" i="7"/>
  <c r="BA194" i="7" s="1"/>
  <c r="BA192" i="7"/>
  <c r="BA199" i="7"/>
  <c r="BC199" i="7" s="1"/>
  <c r="BA187" i="7"/>
  <c r="AK93" i="7"/>
  <c r="AK78" i="7"/>
  <c r="AJ130" i="7"/>
  <c r="BB1293" i="7"/>
  <c r="BR896" i="7"/>
  <c r="BR2103" i="7"/>
  <c r="CA2103" i="7" s="1"/>
  <c r="CB2103" i="7" s="1"/>
  <c r="AA836" i="7"/>
  <c r="BS516" i="7"/>
  <c r="BM1350" i="7"/>
  <c r="BS2121" i="7"/>
  <c r="BR2033" i="7"/>
  <c r="BS1968" i="7"/>
  <c r="CA1968" i="7" s="1"/>
  <c r="CB1968" i="7" s="1"/>
  <c r="AJ870" i="7"/>
  <c r="BM2414" i="7"/>
  <c r="AJ2395" i="7"/>
  <c r="BA2575" i="7"/>
  <c r="BJ2575" i="7" s="1"/>
  <c r="BK2575" i="7" s="1"/>
  <c r="BL2575" i="7" s="1"/>
  <c r="CI2575" i="7" s="1"/>
  <c r="CN2575" i="7" s="1"/>
  <c r="AI1198" i="7"/>
  <c r="BA2570" i="7"/>
  <c r="AV2570" i="7" s="1"/>
  <c r="BA2563" i="7"/>
  <c r="AA237" i="7"/>
  <c r="AJ185" i="7"/>
  <c r="AJ195" i="7"/>
  <c r="BA2560" i="7"/>
  <c r="BA2558" i="7"/>
  <c r="BJ2558" i="7" s="1"/>
  <c r="BK2558" i="7" s="1"/>
  <c r="BD1360" i="7"/>
  <c r="BD1359" i="7"/>
  <c r="AY1579" i="7"/>
  <c r="BA1579" i="7" s="1"/>
  <c r="AZ1579" i="7"/>
  <c r="BB1579" i="7" s="1"/>
  <c r="BD1354" i="7"/>
  <c r="BJ1353" i="7"/>
  <c r="BK1353" i="7" s="1"/>
  <c r="BC1353" i="7"/>
  <c r="BE1353" i="7" s="1"/>
  <c r="BF1353" i="7" s="1"/>
  <c r="AV1282" i="7"/>
  <c r="BD1282" i="7"/>
  <c r="BU1505" i="7"/>
  <c r="AV1278" i="7"/>
  <c r="BJ1278" i="7"/>
  <c r="BK1278" i="7" s="1"/>
  <c r="BC1278" i="7"/>
  <c r="AJ1564" i="7"/>
  <c r="AV1280" i="7"/>
  <c r="AV1657" i="7"/>
  <c r="BC1657" i="7"/>
  <c r="BJ1657" i="7"/>
  <c r="BK1657" i="7" s="1"/>
  <c r="BC1280" i="7"/>
  <c r="BE1280" i="7" s="1"/>
  <c r="BF1280" i="7" s="1"/>
  <c r="AV1279" i="7"/>
  <c r="BJ1279" i="7"/>
  <c r="BK1279" i="7" s="1"/>
  <c r="BC1279" i="7"/>
  <c r="BA188" i="7"/>
  <c r="BC189" i="7" s="1"/>
  <c r="BM1811" i="7"/>
  <c r="AK96" i="7"/>
  <c r="AA1960" i="7"/>
  <c r="BA202" i="7"/>
  <c r="AK90" i="7"/>
  <c r="BS1896" i="7"/>
  <c r="Y1901" i="7"/>
  <c r="BU502" i="7"/>
  <c r="BR2119" i="7"/>
  <c r="BS2106" i="7"/>
  <c r="BU2106" i="7" s="1"/>
  <c r="BR2046" i="7"/>
  <c r="AA1068" i="7"/>
  <c r="AA631" i="7"/>
  <c r="BR2189" i="7"/>
  <c r="CA2189" i="7" s="1"/>
  <c r="CB2189" i="7" s="1"/>
  <c r="AA1408" i="7"/>
  <c r="BM1436" i="7"/>
  <c r="AJ2399" i="7"/>
  <c r="AJ2197" i="7"/>
  <c r="AY1212" i="7"/>
  <c r="BA2571" i="7"/>
  <c r="AV2571" i="7" s="1"/>
  <c r="AJ197" i="7"/>
  <c r="AK199" i="7" s="1"/>
  <c r="AJ200" i="7"/>
  <c r="BD2561" i="7"/>
  <c r="AJ1003" i="7"/>
  <c r="AA1687" i="7"/>
  <c r="AZ1585" i="7"/>
  <c r="BB1585" i="7" s="1"/>
  <c r="AY1585" i="7"/>
  <c r="BA1585" i="7" s="1"/>
  <c r="AV1663" i="7"/>
  <c r="BJ1663" i="7"/>
  <c r="BK1663" i="7" s="1"/>
  <c r="BC1663" i="7"/>
  <c r="AJ1565" i="7"/>
  <c r="BJ1352" i="7"/>
  <c r="BK1352" i="7" s="1"/>
  <c r="BC1352" i="7"/>
  <c r="BE1352" i="7" s="1"/>
  <c r="BF1352" i="7" s="1"/>
  <c r="AY1582" i="7"/>
  <c r="BA1582" i="7" s="1"/>
  <c r="AZ1582" i="7"/>
  <c r="BB1582" i="7" s="1"/>
  <c r="CA1503" i="7"/>
  <c r="CB1503" i="7" s="1"/>
  <c r="BM1503" i="7"/>
  <c r="AV1359" i="7"/>
  <c r="AV1660" i="7"/>
  <c r="BC1660" i="7"/>
  <c r="BJ1356" i="7"/>
  <c r="BK1356" i="7" s="1"/>
  <c r="AV1356" i="7"/>
  <c r="BC1356" i="7"/>
  <c r="AV1276" i="7"/>
  <c r="BD1276" i="7"/>
  <c r="AZ1588" i="7"/>
  <c r="BB1588" i="7" s="1"/>
  <c r="AY1588" i="7"/>
  <c r="BA1588" i="7" s="1"/>
  <c r="BC1658" i="7"/>
  <c r="CA1505" i="7"/>
  <c r="CB1505" i="7" s="1"/>
  <c r="BT1505" i="7"/>
  <c r="BM1505" i="7"/>
  <c r="BD1659" i="7"/>
  <c r="AZ1584" i="7"/>
  <c r="BB1584" i="7" s="1"/>
  <c r="AY1584" i="7"/>
  <c r="BA1584" i="7" s="1"/>
  <c r="BD1279" i="7"/>
  <c r="BB1294" i="7"/>
  <c r="BR2657" i="7"/>
  <c r="BR1901" i="7"/>
  <c r="Y1900" i="7"/>
  <c r="BR2113" i="7"/>
  <c r="BM1351" i="7"/>
  <c r="BD2648" i="7"/>
  <c r="BS1970" i="7"/>
  <c r="BS1976" i="7" s="1"/>
  <c r="BM1976" i="7" s="1"/>
  <c r="AA633" i="7"/>
  <c r="BM1440" i="7"/>
  <c r="AJ2400" i="7"/>
  <c r="BA2576" i="7"/>
  <c r="BA2577" i="7" s="1"/>
  <c r="BD2564" i="7"/>
  <c r="BA2566" i="7"/>
  <c r="AV2566" i="7" s="1"/>
  <c r="AJ202" i="7"/>
  <c r="BA2561" i="7"/>
  <c r="AV2561" i="7" s="1"/>
  <c r="AJ1000" i="7"/>
  <c r="AJ990" i="7"/>
  <c r="Y1043" i="7"/>
  <c r="BJ1274" i="7"/>
  <c r="BK1274" i="7" s="1"/>
  <c r="BC1274" i="7"/>
  <c r="AV1274" i="7"/>
  <c r="AV1275" i="7"/>
  <c r="BD1275" i="7"/>
  <c r="BC1351" i="7"/>
  <c r="BJ1351" i="7"/>
  <c r="BK1351" i="7" s="1"/>
  <c r="AJ415" i="7"/>
  <c r="AJ426" i="7"/>
  <c r="AJ432" i="7"/>
  <c r="AJ422" i="7"/>
  <c r="AJ429" i="7"/>
  <c r="AJ414" i="7"/>
  <c r="AJ431" i="7"/>
  <c r="AZ413" i="7"/>
  <c r="BB417" i="7" s="1"/>
  <c r="AJ427" i="7"/>
  <c r="AJ420" i="7"/>
  <c r="AJ430" i="7"/>
  <c r="AJ424" i="7"/>
  <c r="AJ417" i="7"/>
  <c r="AY413" i="7"/>
  <c r="BA431" i="7" s="1"/>
  <c r="AJ428" i="7"/>
  <c r="AJ419" i="7"/>
  <c r="AJ418" i="7"/>
  <c r="AJ425" i="7"/>
  <c r="AJ423" i="7"/>
  <c r="AJ416" i="7"/>
  <c r="BC1358" i="7"/>
  <c r="BJ1276" i="7"/>
  <c r="BK1276" i="7" s="1"/>
  <c r="BC1659" i="7"/>
  <c r="AV1659" i="7"/>
  <c r="BJ1659" i="7"/>
  <c r="BK1659" i="7" s="1"/>
  <c r="AJ1567" i="7"/>
  <c r="CA516" i="7"/>
  <c r="CB516" i="7" s="1"/>
  <c r="BS1958" i="7"/>
  <c r="BA193" i="7"/>
  <c r="BC193" i="7" s="1"/>
  <c r="AV120" i="7"/>
  <c r="AV126" i="7"/>
  <c r="BB1291" i="7"/>
  <c r="BA901" i="7"/>
  <c r="Y1898" i="7"/>
  <c r="CA1359" i="7"/>
  <c r="CB1359" i="7" s="1"/>
  <c r="BU1880" i="7"/>
  <c r="AJ2095" i="7"/>
  <c r="BT1352" i="7"/>
  <c r="BV1352" i="7" s="1"/>
  <c r="BW1352" i="7" s="1"/>
  <c r="BR2039" i="7"/>
  <c r="BM2039" i="7" s="1"/>
  <c r="AV2644" i="7"/>
  <c r="AJ871" i="7"/>
  <c r="BS1959" i="7"/>
  <c r="BM1959" i="7" s="1"/>
  <c r="BB1445" i="7"/>
  <c r="BS1444" i="7"/>
  <c r="AJ2396" i="7"/>
  <c r="BA2573" i="7"/>
  <c r="BC2574" i="7" s="1"/>
  <c r="BE2574" i="7" s="1"/>
  <c r="BF2574" i="7" s="1"/>
  <c r="BA2564" i="7"/>
  <c r="BJ2564" i="7" s="1"/>
  <c r="BK2564" i="7" s="1"/>
  <c r="BA2568" i="7"/>
  <c r="AJ1016" i="7"/>
  <c r="AZ1576" i="7"/>
  <c r="BB1576" i="7" s="1"/>
  <c r="AY1576" i="7"/>
  <c r="BA1576" i="7" s="1"/>
  <c r="CA2635" i="7"/>
  <c r="CB2635" i="7" s="1"/>
  <c r="BM2635" i="7"/>
  <c r="BC1655" i="7"/>
  <c r="BJ1655" i="7"/>
  <c r="BK1655" i="7" s="1"/>
  <c r="AV1655" i="7"/>
  <c r="AZ1578" i="7"/>
  <c r="BB1578" i="7" s="1"/>
  <c r="AY1578" i="7"/>
  <c r="BA1578" i="7" s="1"/>
  <c r="BC1276" i="7"/>
  <c r="BJ1275" i="7"/>
  <c r="BK1275" i="7" s="1"/>
  <c r="BC1275" i="7"/>
  <c r="BJ1357" i="7"/>
  <c r="BK1357" i="7" s="1"/>
  <c r="BC1357" i="7"/>
  <c r="BM1507" i="7"/>
  <c r="CA1507" i="7"/>
  <c r="CB1507" i="7" s="1"/>
  <c r="BC1360" i="7"/>
  <c r="BJ1360" i="7"/>
  <c r="BK1360" i="7" s="1"/>
  <c r="AA1791" i="7"/>
  <c r="BA200" i="7"/>
  <c r="AA837" i="7"/>
  <c r="BA197" i="7"/>
  <c r="BC198" i="7" s="1"/>
  <c r="BU111" i="7"/>
  <c r="BU115" i="7"/>
  <c r="CA1590" i="7"/>
  <c r="CB1590" i="7" s="1"/>
  <c r="BA190" i="7"/>
  <c r="BA110" i="7"/>
  <c r="BC113" i="7" s="1"/>
  <c r="BM119" i="7"/>
  <c r="AV112" i="7"/>
  <c r="BA899" i="7"/>
  <c r="AA249" i="7"/>
  <c r="AA855" i="7"/>
  <c r="BB1597" i="7"/>
  <c r="AJ133" i="7"/>
  <c r="AA250" i="7"/>
  <c r="BR2658" i="7"/>
  <c r="BB1446" i="7"/>
  <c r="AA1861" i="7"/>
  <c r="BR2120" i="7"/>
  <c r="BU1883" i="7"/>
  <c r="BR518" i="7"/>
  <c r="AA2089" i="7"/>
  <c r="BM1347" i="7"/>
  <c r="AA2304" i="7"/>
  <c r="BR2188" i="7"/>
  <c r="AA616" i="7"/>
  <c r="AJ2352" i="7"/>
  <c r="BU1423" i="7"/>
  <c r="BS1443" i="7"/>
  <c r="BR2185" i="7"/>
  <c r="BB1443" i="7"/>
  <c r="AK222" i="7"/>
  <c r="AK69" i="7"/>
  <c r="AK98" i="7"/>
  <c r="AI784" i="7"/>
  <c r="AA1760" i="7"/>
  <c r="BA2562" i="7"/>
  <c r="AV2562" i="7" s="1"/>
  <c r="CA1654" i="7"/>
  <c r="CB1654" i="7" s="1"/>
  <c r="CC1654" i="7" s="1"/>
  <c r="CH1654" i="7" s="1"/>
  <c r="CM1654" i="7" s="1"/>
  <c r="AJ191" i="7"/>
  <c r="AJ188" i="7"/>
  <c r="Y1047" i="7"/>
  <c r="BA2559" i="7"/>
  <c r="AV1273" i="7"/>
  <c r="BU1512" i="7"/>
  <c r="BT1511" i="7"/>
  <c r="CA1511" i="7"/>
  <c r="CB1511" i="7" s="1"/>
  <c r="BM1511" i="7"/>
  <c r="AJ1493" i="7"/>
  <c r="AJ1563" i="7"/>
  <c r="BU1507" i="7"/>
  <c r="BD1361" i="7"/>
  <c r="BM1587" i="7"/>
  <c r="BA898" i="7"/>
  <c r="AA1838" i="7"/>
  <c r="AA1994" i="7"/>
  <c r="BB1444" i="7"/>
  <c r="BS1952" i="7"/>
  <c r="BU1952" i="7" s="1"/>
  <c r="BR1444" i="7"/>
  <c r="AJ976" i="7"/>
  <c r="AZ1583" i="7"/>
  <c r="BB1583" i="7" s="1"/>
  <c r="AY1583" i="7"/>
  <c r="BA1583" i="7" s="1"/>
  <c r="BC1283" i="7"/>
  <c r="BE1283" i="7" s="1"/>
  <c r="BF1283" i="7" s="1"/>
  <c r="BJ1283" i="7"/>
  <c r="BK1283" i="7" s="1"/>
  <c r="AZ1586" i="7"/>
  <c r="BB1586" i="7" s="1"/>
  <c r="AY1586" i="7"/>
  <c r="BA1586" i="7" s="1"/>
  <c r="AY1587" i="7"/>
  <c r="BA1587" i="7" s="1"/>
  <c r="AZ1587" i="7"/>
  <c r="BB1587" i="7" s="1"/>
  <c r="BC1662" i="7"/>
  <c r="BE1662" i="7" s="1"/>
  <c r="BF1662" i="7" s="1"/>
  <c r="BT1512" i="7"/>
  <c r="BM1512" i="7"/>
  <c r="BC1661" i="7"/>
  <c r="BJ1661" i="7"/>
  <c r="BK1661" i="7" s="1"/>
  <c r="AV1661" i="7"/>
  <c r="BJ1277" i="7"/>
  <c r="BK1277" i="7" s="1"/>
  <c r="BC1277" i="7"/>
  <c r="AV1277" i="7"/>
  <c r="AZ1589" i="7"/>
  <c r="BB1589" i="7" s="1"/>
  <c r="AY1589" i="7"/>
  <c r="BA1589" i="7" s="1"/>
  <c r="BL1280" i="7"/>
  <c r="CI1280" i="7" s="1"/>
  <c r="CJ1280" i="7"/>
  <c r="AL1492" i="7"/>
  <c r="AZ1581" i="7"/>
  <c r="BB1581" i="7" s="1"/>
  <c r="AY1581" i="7"/>
  <c r="BA1581" i="7" s="1"/>
  <c r="AV1351" i="7"/>
  <c r="AZ1577" i="7"/>
  <c r="BB1577" i="7" s="1"/>
  <c r="AY1577" i="7"/>
  <c r="BA1577" i="7" s="1"/>
  <c r="AV1353" i="7"/>
  <c r="BB423" i="7"/>
  <c r="AJ129" i="7"/>
  <c r="AJ131" i="7"/>
  <c r="AK132" i="7" s="1"/>
  <c r="BA191" i="7"/>
  <c r="AJ128" i="7"/>
  <c r="AK128" i="7" s="1"/>
  <c r="BB424" i="7"/>
  <c r="BB1292" i="7"/>
  <c r="AA1792" i="7"/>
  <c r="BS2127" i="7"/>
  <c r="BU1877" i="7"/>
  <c r="BR2118" i="7"/>
  <c r="BM2118" i="7" s="1"/>
  <c r="CA1347" i="7"/>
  <c r="CB1347" i="7" s="1"/>
  <c r="AA856" i="7"/>
  <c r="BD2650" i="7"/>
  <c r="AA1989" i="7"/>
  <c r="AA297" i="7"/>
  <c r="BA1745" i="7"/>
  <c r="BA198" i="7"/>
  <c r="AK246" i="7"/>
  <c r="AK274" i="7"/>
  <c r="BA1441" i="7"/>
  <c r="AJ803" i="7"/>
  <c r="BA2567" i="7"/>
  <c r="AV2567" i="7" s="1"/>
  <c r="AJ201" i="7"/>
  <c r="BD1665" i="7"/>
  <c r="AJ391" i="7"/>
  <c r="AJ378" i="7"/>
  <c r="AJ370" i="7"/>
  <c r="AJ387" i="7"/>
  <c r="AJ373" i="7"/>
  <c r="AJ394" i="7"/>
  <c r="AJ388" i="7"/>
  <c r="AJ367" i="7"/>
  <c r="AJ380" i="7"/>
  <c r="AJ397" i="7"/>
  <c r="AJ385" i="7"/>
  <c r="AJ396" i="7"/>
  <c r="AJ382" i="7"/>
  <c r="AJ390" i="7"/>
  <c r="AJ366" i="7"/>
  <c r="AJ395" i="7"/>
  <c r="AJ389" i="7"/>
  <c r="AJ381" i="7"/>
  <c r="AJ392" i="7"/>
  <c r="AJ368" i="7"/>
  <c r="AJ399" i="7"/>
  <c r="AJ379" i="7"/>
  <c r="AJ402" i="7"/>
  <c r="AJ377" i="7"/>
  <c r="AJ401" i="7"/>
  <c r="AJ376" i="7"/>
  <c r="AJ375" i="7"/>
  <c r="AJ384" i="7"/>
  <c r="AJ371" i="7"/>
  <c r="AJ386" i="7"/>
  <c r="AJ398" i="7"/>
  <c r="AJ374" i="7"/>
  <c r="AJ383" i="7"/>
  <c r="AJ400" i="7"/>
  <c r="AJ372" i="7"/>
  <c r="AZ1574" i="7"/>
  <c r="BB1574" i="7" s="1"/>
  <c r="AY1574" i="7"/>
  <c r="BA1574" i="7" s="1"/>
  <c r="AZ1575" i="7"/>
  <c r="BB1575" i="7" s="1"/>
  <c r="AY1575" i="7"/>
  <c r="BA1575" i="7" s="1"/>
  <c r="AV1573" i="7"/>
  <c r="CA1504" i="7"/>
  <c r="CB1504" i="7" s="1"/>
  <c r="BD1656" i="7"/>
  <c r="AV1352" i="7"/>
  <c r="BJ1281" i="7"/>
  <c r="BK1281" i="7" s="1"/>
  <c r="BC1281" i="7"/>
  <c r="BD1284" i="7"/>
  <c r="AV2493" i="7"/>
  <c r="AV2340" i="7"/>
  <c r="Y2477" i="7"/>
  <c r="BR2112" i="7"/>
  <c r="BT2113" i="7" s="1"/>
  <c r="BS2185" i="7"/>
  <c r="Y1145" i="7"/>
  <c r="BT2639" i="7"/>
  <c r="AI989" i="7"/>
  <c r="AI1044" i="7"/>
  <c r="AZ1044" i="7" s="1"/>
  <c r="Y989" i="7"/>
  <c r="AJ997" i="7"/>
  <c r="AJ1045" i="7"/>
  <c r="AV2643" i="7"/>
  <c r="BJ1287" i="7"/>
  <c r="BK1287" i="7" s="1"/>
  <c r="BL1287" i="7" s="1"/>
  <c r="CI1287" i="7" s="1"/>
  <c r="AV2407" i="7"/>
  <c r="BS731" i="7"/>
  <c r="AA89" i="7"/>
  <c r="BA2557" i="7"/>
  <c r="BC2557" i="7" s="1"/>
  <c r="BM1812" i="7"/>
  <c r="BU1806" i="7"/>
  <c r="BM125" i="7"/>
  <c r="Y1035" i="7"/>
  <c r="BM1576" i="7"/>
  <c r="BM1809" i="7"/>
  <c r="BB1594" i="7"/>
  <c r="BM1579" i="7"/>
  <c r="AK265" i="7"/>
  <c r="CA1667" i="7"/>
  <c r="CB1667" i="7" s="1"/>
  <c r="CC1667" i="7" s="1"/>
  <c r="CH1667" i="7" s="1"/>
  <c r="CM1667" i="7" s="1"/>
  <c r="BM2647" i="7"/>
  <c r="AJ1010" i="7"/>
  <c r="AJ1004" i="7"/>
  <c r="BM495" i="7"/>
  <c r="BB1442" i="7"/>
  <c r="AK71" i="7"/>
  <c r="AJ987" i="7"/>
  <c r="BU423" i="7"/>
  <c r="AV2575" i="7"/>
  <c r="BS2178" i="7"/>
  <c r="BU2178" i="7" s="1"/>
  <c r="AV2569" i="7"/>
  <c r="AJ1011" i="7"/>
  <c r="AJ1013" i="7"/>
  <c r="AI1011" i="7"/>
  <c r="Y369" i="7"/>
  <c r="Y389" i="7"/>
  <c r="AA391" i="7" s="1"/>
  <c r="Y379" i="7"/>
  <c r="AA380" i="7" s="1"/>
  <c r="Y372" i="7"/>
  <c r="Y376" i="7"/>
  <c r="AA378" i="7" s="1"/>
  <c r="Y374" i="7"/>
  <c r="Y382" i="7"/>
  <c r="Y373" i="7"/>
  <c r="Y370" i="7"/>
  <c r="Y383" i="7"/>
  <c r="AA386" i="7" s="1"/>
  <c r="Y394" i="7"/>
  <c r="Y392" i="7"/>
  <c r="Y397" i="7"/>
  <c r="AA398" i="7" s="1"/>
  <c r="Y388" i="7"/>
  <c r="Y368" i="7"/>
  <c r="Y367" i="7"/>
  <c r="Y391" i="7"/>
  <c r="AZ2405" i="7"/>
  <c r="BB2405" i="7" s="1"/>
  <c r="AY2405" i="7"/>
  <c r="BA2405" i="7" s="1"/>
  <c r="BU1437" i="7"/>
  <c r="BS2190" i="7"/>
  <c r="AJ999" i="7"/>
  <c r="AJ994" i="7"/>
  <c r="AI1004" i="7"/>
  <c r="AJ1008" i="7"/>
  <c r="BB899" i="7"/>
  <c r="AV899" i="7" s="1"/>
  <c r="BS2051" i="7"/>
  <c r="AJ2246" i="7"/>
  <c r="AJ991" i="7"/>
  <c r="AJ998" i="7"/>
  <c r="AI999" i="7"/>
  <c r="AV1884" i="7"/>
  <c r="AZ1048" i="7"/>
  <c r="AY1048" i="7"/>
  <c r="AZ1038" i="7"/>
  <c r="AY1038" i="7"/>
  <c r="AV118" i="7"/>
  <c r="AV2486" i="7"/>
  <c r="AV2634" i="7"/>
  <c r="AJ1154" i="7"/>
  <c r="AJ1175" i="7"/>
  <c r="AJ1159" i="7"/>
  <c r="AJ1157" i="7"/>
  <c r="AV114" i="7"/>
  <c r="BM1577" i="7"/>
  <c r="AA1833" i="7"/>
  <c r="AZ1039" i="7"/>
  <c r="AY1039" i="7"/>
  <c r="BP1044" i="7"/>
  <c r="BQ1044" i="7"/>
  <c r="AK354" i="7"/>
  <c r="Y358" i="7"/>
  <c r="AY1042" i="7"/>
  <c r="AZ1042" i="7"/>
  <c r="BS2114" i="7"/>
  <c r="BU2114" i="7" s="1"/>
  <c r="BU1436" i="7"/>
  <c r="BB980" i="7"/>
  <c r="AA1835" i="7"/>
  <c r="AA1839" i="7"/>
  <c r="AZ1045" i="7"/>
  <c r="AY1045" i="7"/>
  <c r="BD123" i="7"/>
  <c r="BU113" i="7"/>
  <c r="AV2636" i="7"/>
  <c r="BB976" i="7"/>
  <c r="BQ1042" i="7"/>
  <c r="BP1042" i="7"/>
  <c r="BU2411" i="7"/>
  <c r="AZ1047" i="7"/>
  <c r="AY1047" i="7"/>
  <c r="BQ1040" i="7"/>
  <c r="BP1040" i="7"/>
  <c r="AY1043" i="7"/>
  <c r="AZ1043" i="7"/>
  <c r="BQ1035" i="7"/>
  <c r="BP1035" i="7"/>
  <c r="AY1040" i="7"/>
  <c r="AZ1040" i="7"/>
  <c r="BR425" i="7"/>
  <c r="AA2063" i="7"/>
  <c r="BR1434" i="7"/>
  <c r="CA1434" i="7" s="1"/>
  <c r="CB1434" i="7" s="1"/>
  <c r="AA2461" i="7"/>
  <c r="AZ1050" i="7"/>
  <c r="AY1050" i="7"/>
  <c r="Y1005" i="7"/>
  <c r="Y1037" i="7"/>
  <c r="X1037" i="7"/>
  <c r="AY1041" i="7"/>
  <c r="AZ1041" i="7"/>
  <c r="X1039" i="7"/>
  <c r="Y1039" i="7"/>
  <c r="X1014" i="7"/>
  <c r="Y1014" i="7"/>
  <c r="Y1050" i="7"/>
  <c r="X1050" i="7"/>
  <c r="X1027" i="7"/>
  <c r="AJ1012" i="7"/>
  <c r="CA2645" i="7"/>
  <c r="CB2645" i="7" s="1"/>
  <c r="BT2645" i="7"/>
  <c r="BT1513" i="7"/>
  <c r="BM1513" i="7"/>
  <c r="CA1513" i="7"/>
  <c r="CB1513" i="7" s="1"/>
  <c r="X1005" i="7"/>
  <c r="AJ1002" i="7"/>
  <c r="AI991" i="7"/>
  <c r="AI994" i="7"/>
  <c r="BD1363" i="7"/>
  <c r="BD1362" i="7"/>
  <c r="BC1664" i="7"/>
  <c r="BE1664" i="7" s="1"/>
  <c r="BF1664" i="7" s="1"/>
  <c r="AV1664" i="7"/>
  <c r="BJ1664" i="7"/>
  <c r="BK1664" i="7" s="1"/>
  <c r="AJ1020" i="7"/>
  <c r="AJ996" i="7"/>
  <c r="AA2153" i="7"/>
  <c r="BR2194" i="7"/>
  <c r="AK240" i="7"/>
  <c r="Y278" i="7"/>
  <c r="AK275" i="7"/>
  <c r="AJ1417" i="7"/>
  <c r="AJ1166" i="7"/>
  <c r="AV2646" i="7"/>
  <c r="BU1662" i="7"/>
  <c r="AJ804" i="7"/>
  <c r="AJ809" i="7"/>
  <c r="Y185" i="7"/>
  <c r="AA1341" i="7"/>
  <c r="BM1349" i="7"/>
  <c r="AZ1735" i="7"/>
  <c r="BB1735" i="7" s="1"/>
  <c r="AY1735" i="7"/>
  <c r="BA1735" i="7" s="1"/>
  <c r="BQ1053" i="7"/>
  <c r="BP1053" i="7"/>
  <c r="AY1033" i="7"/>
  <c r="AZ1033" i="7"/>
  <c r="AI1024" i="7"/>
  <c r="AJ1024" i="7"/>
  <c r="X1006" i="7"/>
  <c r="Y1006" i="7"/>
  <c r="Y1001" i="7"/>
  <c r="X1001" i="7"/>
  <c r="AZ1046" i="7"/>
  <c r="AY1046" i="7"/>
  <c r="AI1054" i="7"/>
  <c r="BQ1054" i="7"/>
  <c r="BP1054" i="7"/>
  <c r="X1011" i="7"/>
  <c r="Y1011" i="7"/>
  <c r="AI1027" i="7"/>
  <c r="AJ1027" i="7"/>
  <c r="AJ1034" i="7"/>
  <c r="AY1731" i="7"/>
  <c r="BA1731" i="7" s="1"/>
  <c r="AZ1731" i="7"/>
  <c r="BB1731" i="7" s="1"/>
  <c r="AY1734" i="7"/>
  <c r="BA1734" i="7" s="1"/>
  <c r="AZ1734" i="7"/>
  <c r="BB1734" i="7" s="1"/>
  <c r="X1043" i="7"/>
  <c r="AJ1005" i="7"/>
  <c r="Y1042" i="7"/>
  <c r="AJ1040" i="7"/>
  <c r="AV1362" i="7"/>
  <c r="BJ1362" i="7"/>
  <c r="BK1362" i="7" s="1"/>
  <c r="AY1730" i="7"/>
  <c r="BA1730" i="7" s="1"/>
  <c r="AZ1730" i="7"/>
  <c r="BB1730" i="7" s="1"/>
  <c r="AJ1017" i="7"/>
  <c r="AJ1048" i="7"/>
  <c r="AZ1724" i="7"/>
  <c r="BB1724" i="7" s="1"/>
  <c r="BD1724" i="7" s="1"/>
  <c r="AY1724" i="7"/>
  <c r="BA1724" i="7" s="1"/>
  <c r="BB2557" i="7"/>
  <c r="BD2557" i="7" s="1"/>
  <c r="Y279" i="7"/>
  <c r="AV115" i="7"/>
  <c r="AJ1416" i="7"/>
  <c r="AJ980" i="7"/>
  <c r="AJ1149" i="7"/>
  <c r="BM1656" i="7"/>
  <c r="Y805" i="7"/>
  <c r="Y775" i="7"/>
  <c r="BR740" i="7"/>
  <c r="CA2558" i="7"/>
  <c r="CB2558" i="7" s="1"/>
  <c r="BU1654" i="7"/>
  <c r="Y487" i="7"/>
  <c r="AA487" i="7" s="1"/>
  <c r="BT2636" i="7"/>
  <c r="BV2636" i="7" s="1"/>
  <c r="BW2636" i="7" s="1"/>
  <c r="CA2636" i="7"/>
  <c r="CB2636" i="7" s="1"/>
  <c r="AZ1732" i="7"/>
  <c r="BB1732" i="7" s="1"/>
  <c r="AY1732" i="7"/>
  <c r="BA1732" i="7" s="1"/>
  <c r="AY1729" i="7"/>
  <c r="BA1729" i="7" s="1"/>
  <c r="AZ1729" i="7"/>
  <c r="BB1729" i="7" s="1"/>
  <c r="Y1002" i="7"/>
  <c r="X1002" i="7"/>
  <c r="X999" i="7"/>
  <c r="Y999" i="7"/>
  <c r="X997" i="7"/>
  <c r="Y997" i="7"/>
  <c r="Y986" i="7"/>
  <c r="AJ1026" i="7"/>
  <c r="AI1057" i="7"/>
  <c r="X1055" i="7"/>
  <c r="Y996" i="7"/>
  <c r="X996" i="7"/>
  <c r="X1048" i="7"/>
  <c r="Y1048" i="7"/>
  <c r="AZ1034" i="7"/>
  <c r="AY1034" i="7"/>
  <c r="AV1363" i="7"/>
  <c r="BJ1363" i="7"/>
  <c r="BK1363" i="7" s="1"/>
  <c r="BC1363" i="7"/>
  <c r="AJ1001" i="7"/>
  <c r="AI997" i="7"/>
  <c r="AJ1019" i="7"/>
  <c r="AJ1015" i="7"/>
  <c r="AJ1021" i="7"/>
  <c r="AJ1035" i="7"/>
  <c r="AJ1042" i="7"/>
  <c r="AK270" i="7"/>
  <c r="AJ1200" i="7"/>
  <c r="AJ1180" i="7"/>
  <c r="AJ1192" i="7"/>
  <c r="AJ1201" i="7"/>
  <c r="Y1197" i="7"/>
  <c r="AJ1168" i="7"/>
  <c r="AA403" i="7"/>
  <c r="AJ1165" i="7"/>
  <c r="X775" i="7"/>
  <c r="BR728" i="7"/>
  <c r="BM2642" i="7"/>
  <c r="CA2642" i="7"/>
  <c r="CB2642" i="7" s="1"/>
  <c r="BM2638" i="7"/>
  <c r="AZ1035" i="7"/>
  <c r="BB1035" i="7" s="1"/>
  <c r="AY1035" i="7"/>
  <c r="BP1038" i="7"/>
  <c r="BQ1038" i="7"/>
  <c r="X1019" i="7"/>
  <c r="Y1019" i="7"/>
  <c r="X988" i="7"/>
  <c r="Y988" i="7"/>
  <c r="X987" i="7"/>
  <c r="Y987" i="7"/>
  <c r="AI1025" i="7"/>
  <c r="AJ1025" i="7"/>
  <c r="Y1018" i="7"/>
  <c r="X1018" i="7"/>
  <c r="X1017" i="7"/>
  <c r="Y1017" i="7"/>
  <c r="AI1056" i="7"/>
  <c r="Y992" i="7"/>
  <c r="X1008" i="7"/>
  <c r="Y1008" i="7"/>
  <c r="X998" i="7"/>
  <c r="Y998" i="7"/>
  <c r="AY1726" i="7"/>
  <c r="BA1726" i="7" s="1"/>
  <c r="AZ1726" i="7"/>
  <c r="BB1726" i="7" s="1"/>
  <c r="AJ986" i="7"/>
  <c r="AJ1043" i="7"/>
  <c r="AJ992" i="7"/>
  <c r="AJ1174" i="7"/>
  <c r="AJ813" i="7"/>
  <c r="BD2567" i="7"/>
  <c r="X1058" i="7"/>
  <c r="CC2638" i="7"/>
  <c r="CH2638" i="7" s="1"/>
  <c r="CM2638" i="7" s="1"/>
  <c r="CK2638" i="7"/>
  <c r="AJ988" i="7"/>
  <c r="AI1058" i="7"/>
  <c r="X1012" i="7"/>
  <c r="Y1012" i="7"/>
  <c r="X1021" i="7"/>
  <c r="Y1021" i="7"/>
  <c r="Y1045" i="7"/>
  <c r="X1009" i="7"/>
  <c r="Y1009" i="7"/>
  <c r="X993" i="7"/>
  <c r="Y993" i="7"/>
  <c r="X1049" i="7"/>
  <c r="Y1049" i="7"/>
  <c r="Y1020" i="7"/>
  <c r="X1020" i="7"/>
  <c r="AI1055" i="7"/>
  <c r="X1000" i="7"/>
  <c r="Y1000" i="7"/>
  <c r="AJ1007" i="7"/>
  <c r="AJ1038" i="7"/>
  <c r="AJ1014" i="7"/>
  <c r="AJ995" i="7"/>
  <c r="AJ1047" i="7"/>
  <c r="AJ1006" i="7"/>
  <c r="AJ194" i="7"/>
  <c r="AJ190" i="7"/>
  <c r="AJ187" i="7"/>
  <c r="AZ183" i="7"/>
  <c r="BB189" i="7" s="1"/>
  <c r="AJ192" i="7"/>
  <c r="Y282" i="7"/>
  <c r="AJ1210" i="7"/>
  <c r="AJ1212" i="7" s="1"/>
  <c r="AJ1205" i="7"/>
  <c r="BM2570" i="7"/>
  <c r="AJ807" i="7"/>
  <c r="BR725" i="7"/>
  <c r="BS429" i="7"/>
  <c r="BU430" i="7" s="1"/>
  <c r="AJ1204" i="7"/>
  <c r="AZ1728" i="7"/>
  <c r="BB1728" i="7" s="1"/>
  <c r="AY1728" i="7"/>
  <c r="BA1728" i="7" s="1"/>
  <c r="AY1733" i="7"/>
  <c r="BA1733" i="7" s="1"/>
  <c r="AZ1733" i="7"/>
  <c r="BB1733" i="7" s="1"/>
  <c r="BC2558" i="7"/>
  <c r="Y1015" i="7"/>
  <c r="X1015" i="7"/>
  <c r="X990" i="7"/>
  <c r="Y990" i="7"/>
  <c r="Y1022" i="7"/>
  <c r="Y1025" i="7" s="1"/>
  <c r="Y1052" i="7"/>
  <c r="Y1057" i="7" s="1"/>
  <c r="X1052" i="7"/>
  <c r="X1007" i="7"/>
  <c r="Y1007" i="7"/>
  <c r="X1036" i="7"/>
  <c r="Y1036" i="7"/>
  <c r="Y1016" i="7"/>
  <c r="X1016" i="7"/>
  <c r="BB2559" i="7"/>
  <c r="AZ1737" i="7"/>
  <c r="BB1737" i="7" s="1"/>
  <c r="AY1737" i="7"/>
  <c r="BA1737" i="7" s="1"/>
  <c r="BT2646" i="7"/>
  <c r="CA2646" i="7"/>
  <c r="CB2646" i="7" s="1"/>
  <c r="X986" i="7"/>
  <c r="BJ1665" i="7"/>
  <c r="BK1665" i="7" s="1"/>
  <c r="AV1665" i="7"/>
  <c r="BC1665" i="7"/>
  <c r="X1045" i="7"/>
  <c r="AJ1039" i="7"/>
  <c r="AY1740" i="7"/>
  <c r="BA1740" i="7" s="1"/>
  <c r="AZ1740" i="7"/>
  <c r="BB1740" i="7" s="1"/>
  <c r="AJ1415" i="7"/>
  <c r="AJ1151" i="7"/>
  <c r="AJ1156" i="7"/>
  <c r="AJ1176" i="7"/>
  <c r="BR419" i="7"/>
  <c r="AY1739" i="7"/>
  <c r="BA1739" i="7" s="1"/>
  <c r="AZ1739" i="7"/>
  <c r="BB1739" i="7" s="1"/>
  <c r="AZ1049" i="7"/>
  <c r="BB1049" i="7" s="1"/>
  <c r="AY1049" i="7"/>
  <c r="AY1044" i="7"/>
  <c r="X1013" i="7"/>
  <c r="Y1013" i="7"/>
  <c r="X1041" i="7"/>
  <c r="Y1041" i="7"/>
  <c r="AY1037" i="7"/>
  <c r="AZ1037" i="7"/>
  <c r="BB1037" i="7" s="1"/>
  <c r="AJ1052" i="7"/>
  <c r="AI1052" i="7"/>
  <c r="Y1051" i="7"/>
  <c r="X1051" i="7"/>
  <c r="X991" i="7"/>
  <c r="Y991" i="7"/>
  <c r="X995" i="7"/>
  <c r="Y995" i="7"/>
  <c r="X1003" i="7"/>
  <c r="Y1003" i="7"/>
  <c r="BP1033" i="7"/>
  <c r="BQ1033" i="7"/>
  <c r="Y1004" i="7"/>
  <c r="X1004" i="7"/>
  <c r="X1057" i="7"/>
  <c r="BU2646" i="7"/>
  <c r="Y1044" i="7"/>
  <c r="AZ1736" i="7"/>
  <c r="BB1736" i="7" s="1"/>
  <c r="AY1736" i="7"/>
  <c r="BA1736" i="7" s="1"/>
  <c r="X1047" i="7"/>
  <c r="AJ1018" i="7"/>
  <c r="CA2563" i="7"/>
  <c r="CB2563" i="7" s="1"/>
  <c r="CC2563" i="7" s="1"/>
  <c r="CH2563" i="7" s="1"/>
  <c r="BR517" i="7"/>
  <c r="AJ1208" i="7"/>
  <c r="AJ1148" i="7"/>
  <c r="AJ1207" i="7"/>
  <c r="AJ1169" i="7"/>
  <c r="AJ1161" i="7"/>
  <c r="BU735" i="7"/>
  <c r="CA2572" i="7"/>
  <c r="CB2572" i="7" s="1"/>
  <c r="CK2572" i="7" s="1"/>
  <c r="BD2568" i="7"/>
  <c r="AJ979" i="7"/>
  <c r="AA2545" i="7"/>
  <c r="AI1205" i="7"/>
  <c r="AY1205" i="7" s="1"/>
  <c r="BR729" i="7"/>
  <c r="BT730" i="7" s="1"/>
  <c r="AJ1041" i="7"/>
  <c r="BQ1034" i="7"/>
  <c r="BP1034" i="7"/>
  <c r="AY1725" i="7"/>
  <c r="BA1725" i="7" s="1"/>
  <c r="AZ1725" i="7"/>
  <c r="BB1725" i="7" s="1"/>
  <c r="AZ1727" i="7"/>
  <c r="BB1727" i="7" s="1"/>
  <c r="AY1727" i="7"/>
  <c r="BA1727" i="7" s="1"/>
  <c r="Y1040" i="7"/>
  <c r="AZ1036" i="7"/>
  <c r="BB1036" i="7" s="1"/>
  <c r="AY1036" i="7"/>
  <c r="X1046" i="7"/>
  <c r="Y1046" i="7"/>
  <c r="X994" i="7"/>
  <c r="Y994" i="7"/>
  <c r="AI1053" i="7"/>
  <c r="X1010" i="7"/>
  <c r="Y1010" i="7"/>
  <c r="AJ1028" i="7"/>
  <c r="AJ1023" i="7"/>
  <c r="AJ1051" i="7"/>
  <c r="AI1051" i="7"/>
  <c r="AA239" i="7"/>
  <c r="AY1738" i="7"/>
  <c r="BA1738" i="7" s="1"/>
  <c r="AZ1738" i="7"/>
  <c r="BB1738" i="7" s="1"/>
  <c r="AV2560" i="7"/>
  <c r="BD2481" i="7"/>
  <c r="AV2481" i="7"/>
  <c r="AV2490" i="7"/>
  <c r="Y1106" i="7"/>
  <c r="AJ1973" i="7"/>
  <c r="BA2194" i="7"/>
  <c r="BM1892" i="7"/>
  <c r="Y766" i="7"/>
  <c r="AA766" i="7" s="1"/>
  <c r="AY1198" i="7"/>
  <c r="AZ1198" i="7"/>
  <c r="BM2575" i="7"/>
  <c r="CA2575" i="7"/>
  <c r="CB2575" i="7" s="1"/>
  <c r="CC2575" i="7" s="1"/>
  <c r="CH2575" i="7" s="1"/>
  <c r="BQ739" i="7"/>
  <c r="BS739" i="7" s="1"/>
  <c r="BP739" i="7"/>
  <c r="BR739" i="7" s="1"/>
  <c r="AV2409" i="7"/>
  <c r="BJ2409" i="7"/>
  <c r="BK2409" i="7" s="1"/>
  <c r="BC2409" i="7"/>
  <c r="AZ1199" i="7"/>
  <c r="AY1199" i="7"/>
  <c r="BQ805" i="7"/>
  <c r="BP805" i="7"/>
  <c r="BQ1211" i="7"/>
  <c r="BP1211" i="7"/>
  <c r="BC2563" i="7"/>
  <c r="BJ2563" i="7"/>
  <c r="BK2563" i="7" s="1"/>
  <c r="AV2563" i="7"/>
  <c r="Y1162" i="7"/>
  <c r="X1162" i="7"/>
  <c r="X1201" i="7"/>
  <c r="Y1201" i="7"/>
  <c r="AY1196" i="7"/>
  <c r="AZ1196" i="7"/>
  <c r="Y1172" i="7"/>
  <c r="X1172" i="7"/>
  <c r="BR1731" i="7"/>
  <c r="BR1740" i="7"/>
  <c r="X817" i="7"/>
  <c r="Y817" i="7"/>
  <c r="AJ774" i="7"/>
  <c r="AI774" i="7"/>
  <c r="AJ763" i="7"/>
  <c r="AJ764" i="7"/>
  <c r="AJ776" i="7"/>
  <c r="AJ779" i="7"/>
  <c r="BD2497" i="7"/>
  <c r="BA1597" i="7"/>
  <c r="AY2489" i="7"/>
  <c r="BA2489" i="7" s="1"/>
  <c r="AV2489" i="7" s="1"/>
  <c r="BR1734" i="7"/>
  <c r="BU1890" i="7"/>
  <c r="BB2656" i="7"/>
  <c r="Y640" i="7"/>
  <c r="Y639" i="7"/>
  <c r="BU1664" i="7"/>
  <c r="BM1664" i="7"/>
  <c r="BU1356" i="7"/>
  <c r="BM1356" i="7"/>
  <c r="BS2577" i="7"/>
  <c r="AJ761" i="7"/>
  <c r="BQ1216" i="7"/>
  <c r="BP1216" i="7"/>
  <c r="Y1168" i="7"/>
  <c r="AA2535" i="7"/>
  <c r="AA2533" i="7"/>
  <c r="AA2534" i="7"/>
  <c r="AA2532" i="7"/>
  <c r="BD2414" i="7"/>
  <c r="AV2414" i="7"/>
  <c r="AY812" i="7"/>
  <c r="AZ812" i="7"/>
  <c r="AZ815" i="7"/>
  <c r="AY815" i="7"/>
  <c r="AZ807" i="7"/>
  <c r="AY807" i="7"/>
  <c r="BP737" i="7"/>
  <c r="BR737" i="7" s="1"/>
  <c r="BQ737" i="7"/>
  <c r="BS737" i="7" s="1"/>
  <c r="BP736" i="7"/>
  <c r="BR736" i="7" s="1"/>
  <c r="BQ736" i="7"/>
  <c r="BS736" i="7" s="1"/>
  <c r="BU736" i="7" s="1"/>
  <c r="AI1173" i="7"/>
  <c r="AJ1173" i="7"/>
  <c r="Y1178" i="7"/>
  <c r="X1178" i="7"/>
  <c r="Y1154" i="7"/>
  <c r="Y1146" i="7"/>
  <c r="Y1143" i="7"/>
  <c r="Y1147" i="7"/>
  <c r="Y1151" i="7"/>
  <c r="Y1148" i="7"/>
  <c r="Y1173" i="7"/>
  <c r="AJ1170" i="7"/>
  <c r="AI1170" i="7"/>
  <c r="AY729" i="7"/>
  <c r="BA729" i="7" s="1"/>
  <c r="AZ729" i="7"/>
  <c r="BB729" i="7" s="1"/>
  <c r="AJ755" i="7"/>
  <c r="AI755" i="7"/>
  <c r="AA832" i="7"/>
  <c r="AA831" i="7"/>
  <c r="BD116" i="7"/>
  <c r="AA433" i="7"/>
  <c r="BR1735" i="7"/>
  <c r="BR2127" i="7"/>
  <c r="BC1285" i="7"/>
  <c r="BE1285" i="7" s="1"/>
  <c r="BF1285" i="7" s="1"/>
  <c r="BJ1285" i="7"/>
  <c r="BK1285" i="7" s="1"/>
  <c r="AV1285" i="7"/>
  <c r="BQ1200" i="7"/>
  <c r="BP1200" i="7"/>
  <c r="AZ801" i="7"/>
  <c r="AY801" i="7"/>
  <c r="Y1418" i="7"/>
  <c r="AA1418" i="7" s="1"/>
  <c r="AA1417" i="7"/>
  <c r="BR128" i="7"/>
  <c r="BR899" i="7"/>
  <c r="BA1673" i="7"/>
  <c r="AV1673" i="7" s="1"/>
  <c r="AA2070" i="7"/>
  <c r="BU1586" i="7"/>
  <c r="AA129" i="7"/>
  <c r="BS128" i="7"/>
  <c r="BB133" i="7"/>
  <c r="BA205" i="7"/>
  <c r="Y2322" i="7"/>
  <c r="Y2325" i="7"/>
  <c r="Y2324" i="7"/>
  <c r="BU1432" i="7"/>
  <c r="BR1728" i="7"/>
  <c r="BM1728" i="7" s="1"/>
  <c r="AA1857" i="7"/>
  <c r="AA1859" i="7"/>
  <c r="AA2155" i="7"/>
  <c r="AA2154" i="7"/>
  <c r="BS2581" i="7"/>
  <c r="CA2581" i="7" s="1"/>
  <c r="CB2581" i="7" s="1"/>
  <c r="BD110" i="7"/>
  <c r="BE110" i="7" s="1"/>
  <c r="BF110" i="7" s="1"/>
  <c r="BB110" i="7"/>
  <c r="AI1180" i="7"/>
  <c r="AA624" i="7"/>
  <c r="AA623" i="7"/>
  <c r="AA625" i="7"/>
  <c r="BC2411" i="7"/>
  <c r="BJ2411" i="7"/>
  <c r="BK2411" i="7" s="1"/>
  <c r="BQ1197" i="7"/>
  <c r="BP1197" i="7"/>
  <c r="BP1199" i="7"/>
  <c r="BQ1199" i="7"/>
  <c r="AZ1195" i="7"/>
  <c r="AY1195" i="7"/>
  <c r="BR1733" i="7"/>
  <c r="AV2568" i="7"/>
  <c r="Y744" i="7"/>
  <c r="Y746" i="7"/>
  <c r="Y747" i="7"/>
  <c r="Y743" i="7"/>
  <c r="Y748" i="7"/>
  <c r="Y745" i="7"/>
  <c r="BR1739" i="7"/>
  <c r="BR2051" i="7"/>
  <c r="CA2051" i="7" s="1"/>
  <c r="CB2051" i="7" s="1"/>
  <c r="BM1585" i="7"/>
  <c r="AA150" i="7"/>
  <c r="AV2498" i="7"/>
  <c r="BB2657" i="7"/>
  <c r="AJ2048" i="7"/>
  <c r="AJ2050" i="7"/>
  <c r="AA311" i="7"/>
  <c r="AA312" i="7"/>
  <c r="AA1793" i="7"/>
  <c r="BR129" i="7"/>
  <c r="BU422" i="7"/>
  <c r="BR1724" i="7"/>
  <c r="CA1724" i="7" s="1"/>
  <c r="CB1724" i="7" s="1"/>
  <c r="AA1719" i="7"/>
  <c r="AA2151" i="7"/>
  <c r="BS2340" i="7"/>
  <c r="BR2028" i="7"/>
  <c r="BT2028" i="7" s="1"/>
  <c r="BV2028" i="7" s="1"/>
  <c r="BW2028" i="7" s="1"/>
  <c r="BA1747" i="7"/>
  <c r="AA1940" i="7"/>
  <c r="AK303" i="7"/>
  <c r="AK313" i="7"/>
  <c r="AA2293" i="7"/>
  <c r="BB1745" i="7"/>
  <c r="BB1743" i="7"/>
  <c r="AA2466" i="7"/>
  <c r="AA2469" i="7"/>
  <c r="AA1849" i="7"/>
  <c r="AA1848" i="7"/>
  <c r="AA1847" i="7"/>
  <c r="AI1201" i="7"/>
  <c r="AZ1200" i="7"/>
  <c r="AY1200" i="7"/>
  <c r="AV2411" i="7"/>
  <c r="CA1355" i="7"/>
  <c r="CB1355" i="7" s="1"/>
  <c r="CK1355" i="7" s="1"/>
  <c r="BU1355" i="7"/>
  <c r="AZ727" i="7"/>
  <c r="BB727" i="7" s="1"/>
  <c r="AY727" i="7"/>
  <c r="BA727" i="7" s="1"/>
  <c r="BS2580" i="7"/>
  <c r="AA2368" i="7"/>
  <c r="AA2367" i="7"/>
  <c r="AJ1868" i="7"/>
  <c r="AL1871" i="7" s="1"/>
  <c r="AJ1869" i="7"/>
  <c r="AJ1866" i="7"/>
  <c r="AZ736" i="7"/>
  <c r="BB736" i="7" s="1"/>
  <c r="AY736" i="7"/>
  <c r="BA736" i="7" s="1"/>
  <c r="AY1204" i="7"/>
  <c r="AZ1204" i="7"/>
  <c r="AY1202" i="7"/>
  <c r="AZ1202" i="7"/>
  <c r="BR1732" i="7"/>
  <c r="AZ1197" i="7"/>
  <c r="AY1197" i="7"/>
  <c r="Y1105" i="7"/>
  <c r="Y1104" i="7"/>
  <c r="Y1107" i="7"/>
  <c r="Y1161" i="7"/>
  <c r="X1161" i="7"/>
  <c r="Y1156" i="7"/>
  <c r="X1156" i="7"/>
  <c r="BP1191" i="7"/>
  <c r="BQ1191" i="7"/>
  <c r="AI1192" i="7"/>
  <c r="CK2565" i="7"/>
  <c r="CC2565" i="7"/>
  <c r="CH2565" i="7" s="1"/>
  <c r="AI805" i="7"/>
  <c r="AJ805" i="7"/>
  <c r="X783" i="7"/>
  <c r="Y783" i="7"/>
  <c r="AJ775" i="7"/>
  <c r="AI775" i="7"/>
  <c r="X785" i="7"/>
  <c r="Y785" i="7"/>
  <c r="BR1725" i="7"/>
  <c r="BM1725" i="7" s="1"/>
  <c r="BS130" i="7"/>
  <c r="BT1652" i="7"/>
  <c r="CA1652" i="7"/>
  <c r="CB1652" i="7" s="1"/>
  <c r="BM1652" i="7"/>
  <c r="BP1204" i="7"/>
  <c r="BQ1204" i="7"/>
  <c r="BR1737" i="7"/>
  <c r="CA1737" i="7" s="1"/>
  <c r="CB1737" i="7" s="1"/>
  <c r="BS2049" i="7"/>
  <c r="CA2049" i="7" s="1"/>
  <c r="CB2049" i="7" s="1"/>
  <c r="CC2049" i="7" s="1"/>
  <c r="AJ2096" i="7"/>
  <c r="BU1581" i="7"/>
  <c r="BS2331" i="7"/>
  <c r="BR2049" i="7"/>
  <c r="BR2331" i="7"/>
  <c r="BB654" i="7"/>
  <c r="AV654" i="7" s="1"/>
  <c r="AA133" i="7"/>
  <c r="BR898" i="7"/>
  <c r="BR2052" i="7"/>
  <c r="BA1446" i="7"/>
  <c r="Y641" i="7"/>
  <c r="AA2064" i="7"/>
  <c r="AA2062" i="7"/>
  <c r="AA2242" i="7"/>
  <c r="AJ2094" i="7"/>
  <c r="BR2045" i="7"/>
  <c r="AA308" i="7"/>
  <c r="AA611" i="7"/>
  <c r="AJ433" i="7"/>
  <c r="AJ436" i="7"/>
  <c r="AJ437" i="7"/>
  <c r="AJ435" i="7"/>
  <c r="BS2330" i="7"/>
  <c r="BU2330" i="7" s="1"/>
  <c r="AA1850" i="7"/>
  <c r="AJ2323" i="7"/>
  <c r="AJ2322" i="7"/>
  <c r="AJ2320" i="7"/>
  <c r="AA2455" i="7"/>
  <c r="Y2170" i="7"/>
  <c r="Y2172" i="7"/>
  <c r="AK67" i="7"/>
  <c r="BS2578" i="7"/>
  <c r="BQ1196" i="7"/>
  <c r="BP1196" i="7"/>
  <c r="Y1204" i="7"/>
  <c r="Y1144" i="7"/>
  <c r="X1144" i="7"/>
  <c r="Y1153" i="7"/>
  <c r="Y1180" i="7"/>
  <c r="X1180" i="7"/>
  <c r="AI1147" i="7"/>
  <c r="AJ1147" i="7"/>
  <c r="AI1163" i="7"/>
  <c r="AJ1163" i="7"/>
  <c r="AI1160" i="7"/>
  <c r="AJ1160" i="7"/>
  <c r="X1207" i="7"/>
  <c r="Y1207" i="7"/>
  <c r="AJ1206" i="7"/>
  <c r="AI1206" i="7"/>
  <c r="Y1164" i="7"/>
  <c r="X1164" i="7"/>
  <c r="AI1167" i="7"/>
  <c r="AJ1167" i="7"/>
  <c r="Y1155" i="7"/>
  <c r="AI1193" i="7"/>
  <c r="AJ1193" i="7"/>
  <c r="Y1152" i="7"/>
  <c r="X1152" i="7"/>
  <c r="BP1198" i="7"/>
  <c r="BQ1198" i="7"/>
  <c r="AZ808" i="7"/>
  <c r="AY808" i="7"/>
  <c r="AJ785" i="7"/>
  <c r="BR1898" i="7"/>
  <c r="BU1353" i="7"/>
  <c r="CA1353" i="7"/>
  <c r="CB1353" i="7" s="1"/>
  <c r="CC1353" i="7" s="1"/>
  <c r="CH1353" i="7" s="1"/>
  <c r="CM1353" i="7" s="1"/>
  <c r="BU1354" i="7"/>
  <c r="BV1354" i="7" s="1"/>
  <c r="BW1354" i="7" s="1"/>
  <c r="AY1434" i="7"/>
  <c r="BA1434" i="7" s="1"/>
  <c r="AZ1434" i="7"/>
  <c r="BB1434" i="7" s="1"/>
  <c r="AI1214" i="7"/>
  <c r="Y1158" i="7"/>
  <c r="X1158" i="7"/>
  <c r="AJ1146" i="7"/>
  <c r="AI1146" i="7"/>
  <c r="AZ1424" i="7"/>
  <c r="BB1424" i="7" s="1"/>
  <c r="AY1424" i="7"/>
  <c r="BA1424" i="7" s="1"/>
  <c r="AJ1196" i="7"/>
  <c r="AI819" i="7"/>
  <c r="Y801" i="7"/>
  <c r="X801" i="7"/>
  <c r="AJ756" i="7"/>
  <c r="AI756" i="7"/>
  <c r="AI753" i="7"/>
  <c r="AJ753" i="7"/>
  <c r="BR1736" i="7"/>
  <c r="CA1736" i="7" s="1"/>
  <c r="CB1736" i="7" s="1"/>
  <c r="CK1736" i="7" s="1"/>
  <c r="AY740" i="7"/>
  <c r="BA740" i="7" s="1"/>
  <c r="AZ740" i="7"/>
  <c r="BB740" i="7" s="1"/>
  <c r="BM126" i="7"/>
  <c r="BR2485" i="7"/>
  <c r="BD121" i="7"/>
  <c r="AK66" i="7"/>
  <c r="BA1748" i="7"/>
  <c r="BJ1748" i="7" s="1"/>
  <c r="BK1748" i="7" s="1"/>
  <c r="BB2658" i="7"/>
  <c r="AV2658" i="7" s="1"/>
  <c r="AA2015" i="7"/>
  <c r="BS129" i="7"/>
  <c r="BU116" i="7"/>
  <c r="BR1726" i="7"/>
  <c r="BM1726" i="7" s="1"/>
  <c r="AJ565" i="7"/>
  <c r="BU1583" i="7"/>
  <c r="AA1717" i="7"/>
  <c r="BR1730" i="7"/>
  <c r="CA1730" i="7" s="1"/>
  <c r="CB1730" i="7" s="1"/>
  <c r="BU1578" i="7"/>
  <c r="AV2484" i="7"/>
  <c r="AV2499" i="7"/>
  <c r="BB1595" i="7"/>
  <c r="BS2052" i="7"/>
  <c r="BB2104" i="7"/>
  <c r="AV2104" i="7" s="1"/>
  <c r="AA854" i="7"/>
  <c r="BU494" i="7"/>
  <c r="AA2212" i="7"/>
  <c r="BD2640" i="7"/>
  <c r="AA317" i="7"/>
  <c r="AA252" i="7"/>
  <c r="AA251" i="7"/>
  <c r="BR1738" i="7"/>
  <c r="AA148" i="7"/>
  <c r="Y770" i="7"/>
  <c r="AA770" i="7" s="1"/>
  <c r="AV1286" i="7"/>
  <c r="Y1150" i="7"/>
  <c r="AJ146" i="7"/>
  <c r="AJ166" i="7"/>
  <c r="AJ170" i="7"/>
  <c r="AJ152" i="7"/>
  <c r="AJ164" i="7"/>
  <c r="AJ141" i="7"/>
  <c r="AJ140" i="7"/>
  <c r="AJ155" i="7"/>
  <c r="AJ157" i="7"/>
  <c r="AJ149" i="7"/>
  <c r="AJ139" i="7"/>
  <c r="AJ159" i="7"/>
  <c r="AJ165" i="7"/>
  <c r="AJ171" i="7"/>
  <c r="AJ138" i="7"/>
  <c r="AJ158" i="7"/>
  <c r="AJ167" i="7"/>
  <c r="AJ153" i="7"/>
  <c r="AJ142" i="7"/>
  <c r="AJ151" i="7"/>
  <c r="AJ145" i="7"/>
  <c r="AJ150" i="7"/>
  <c r="AJ161" i="7"/>
  <c r="AJ160" i="7"/>
  <c r="AJ172" i="7"/>
  <c r="AJ148" i="7"/>
  <c r="AJ143" i="7"/>
  <c r="AJ169" i="7"/>
  <c r="AJ144" i="7"/>
  <c r="AJ168" i="7"/>
  <c r="AJ156" i="7"/>
  <c r="AJ162" i="7"/>
  <c r="AJ154" i="7"/>
  <c r="BM2572" i="7"/>
  <c r="AA860" i="7"/>
  <c r="AA861" i="7"/>
  <c r="AA862" i="7"/>
  <c r="CA2569" i="7"/>
  <c r="CB2569" i="7" s="1"/>
  <c r="CC2569" i="7" s="1"/>
  <c r="CH2569" i="7" s="1"/>
  <c r="BM2569" i="7"/>
  <c r="BT1651" i="7"/>
  <c r="AZ1208" i="7"/>
  <c r="AY1208" i="7"/>
  <c r="BQ1214" i="7"/>
  <c r="BP1214" i="7"/>
  <c r="AZ1194" i="7"/>
  <c r="AY1194" i="7"/>
  <c r="AJ760" i="7"/>
  <c r="Y173" i="7"/>
  <c r="AA174" i="7" s="1"/>
  <c r="Y175" i="7"/>
  <c r="Y176" i="7"/>
  <c r="Y179" i="7" s="1"/>
  <c r="AA179" i="7" s="1"/>
  <c r="AJ1144" i="7"/>
  <c r="AJ1153" i="7"/>
  <c r="AJ1155" i="7"/>
  <c r="AJ1177" i="7"/>
  <c r="AJ1179" i="7"/>
  <c r="AJ1158" i="7"/>
  <c r="AJ1145" i="7"/>
  <c r="AJ1178" i="7"/>
  <c r="AJ1152" i="7"/>
  <c r="AJ1164" i="7"/>
  <c r="AJ1171" i="7"/>
  <c r="AJ1150" i="7"/>
  <c r="AZ798" i="7"/>
  <c r="AY798" i="7"/>
  <c r="AJ814" i="7"/>
  <c r="AJ800" i="7"/>
  <c r="AJ799" i="7"/>
  <c r="AJ810" i="7"/>
  <c r="AJ802" i="7"/>
  <c r="AJ147" i="7"/>
  <c r="BR1741" i="7"/>
  <c r="CA1741" i="7" s="1"/>
  <c r="CB1741" i="7" s="1"/>
  <c r="AI1176" i="7"/>
  <c r="AJ1203" i="7"/>
  <c r="AZ810" i="7"/>
  <c r="AY810" i="7"/>
  <c r="AI804" i="7"/>
  <c r="AI809" i="7"/>
  <c r="AY1432" i="7"/>
  <c r="BA1432" i="7" s="1"/>
  <c r="AZ1432" i="7"/>
  <c r="BB1432" i="7" s="1"/>
  <c r="AY1422" i="7"/>
  <c r="BA1422" i="7" s="1"/>
  <c r="AZ1422" i="7"/>
  <c r="BB1422" i="7" s="1"/>
  <c r="BD1422" i="7" s="1"/>
  <c r="AJ812" i="7"/>
  <c r="BS730" i="7"/>
  <c r="BM730" i="7" s="1"/>
  <c r="Y1205" i="7"/>
  <c r="Y1171" i="7"/>
  <c r="Y1170" i="7"/>
  <c r="X1206" i="7"/>
  <c r="Y1206" i="7"/>
  <c r="Y1192" i="7"/>
  <c r="Y1176" i="7"/>
  <c r="Y1195" i="7"/>
  <c r="Y1200" i="7"/>
  <c r="X1210" i="7"/>
  <c r="Y1210" i="7"/>
  <c r="Y1213" i="7" s="1"/>
  <c r="AI1207" i="7"/>
  <c r="AZ1428" i="7"/>
  <c r="BB1428" i="7" s="1"/>
  <c r="AY1428" i="7"/>
  <c r="BA1428" i="7" s="1"/>
  <c r="AJ981" i="7"/>
  <c r="BS1732" i="7"/>
  <c r="AA2512" i="7"/>
  <c r="AA2513" i="7"/>
  <c r="BJ2415" i="7"/>
  <c r="BK2415" i="7" s="1"/>
  <c r="BC2415" i="7"/>
  <c r="X1195" i="7"/>
  <c r="AI1169" i="7"/>
  <c r="BS1733" i="7"/>
  <c r="AZ735" i="7"/>
  <c r="BB735" i="7" s="1"/>
  <c r="AY735" i="7"/>
  <c r="BA735" i="7" s="1"/>
  <c r="AA1757" i="7"/>
  <c r="BD2566" i="7"/>
  <c r="BT735" i="7"/>
  <c r="CA735" i="7"/>
  <c r="CB735" i="7" s="1"/>
  <c r="CC735" i="7" s="1"/>
  <c r="AY1426" i="7"/>
  <c r="BA1426" i="7" s="1"/>
  <c r="AZ1426" i="7"/>
  <c r="BB1426" i="7" s="1"/>
  <c r="BT1662" i="7"/>
  <c r="CA1662" i="7"/>
  <c r="CB1662" i="7" s="1"/>
  <c r="AI817" i="7"/>
  <c r="AJ817" i="7"/>
  <c r="AJ819" i="7" s="1"/>
  <c r="X784" i="7"/>
  <c r="Y784" i="7"/>
  <c r="AJ777" i="7"/>
  <c r="Y787" i="7"/>
  <c r="AJ757" i="7"/>
  <c r="X778" i="7"/>
  <c r="Y778" i="7"/>
  <c r="AJ754" i="7"/>
  <c r="BJ2568" i="7"/>
  <c r="BK2568" i="7" s="1"/>
  <c r="BC2417" i="7"/>
  <c r="BM735" i="7"/>
  <c r="AA1416" i="7"/>
  <c r="AA1412" i="7"/>
  <c r="BT1657" i="7"/>
  <c r="CA1657" i="7"/>
  <c r="CB1657" i="7" s="1"/>
  <c r="BR429" i="7"/>
  <c r="CA429" i="7" s="1"/>
  <c r="CB429" i="7" s="1"/>
  <c r="AI1210" i="7"/>
  <c r="BS728" i="7"/>
  <c r="BM728" i="7" s="1"/>
  <c r="AA2519" i="7"/>
  <c r="AA2518" i="7"/>
  <c r="BC2410" i="7"/>
  <c r="BD2415" i="7"/>
  <c r="BS1731" i="7"/>
  <c r="BU1731" i="7" s="1"/>
  <c r="AY1423" i="7"/>
  <c r="BA1423" i="7" s="1"/>
  <c r="AZ1423" i="7"/>
  <c r="BB1423" i="7" s="1"/>
  <c r="AZ734" i="7"/>
  <c r="BB734" i="7" s="1"/>
  <c r="AY734" i="7"/>
  <c r="BA734" i="7" s="1"/>
  <c r="Y804" i="7"/>
  <c r="X804" i="7"/>
  <c r="AJ771" i="7"/>
  <c r="AJ759" i="7"/>
  <c r="X788" i="7"/>
  <c r="Y793" i="7" s="1"/>
  <c r="AJ770" i="7"/>
  <c r="X800" i="7"/>
  <c r="Y800" i="7"/>
  <c r="X806" i="7"/>
  <c r="Y806" i="7"/>
  <c r="CC2558" i="7"/>
  <c r="CH2558" i="7" s="1"/>
  <c r="CK2558" i="7"/>
  <c r="AY1438" i="7"/>
  <c r="BA1438" i="7" s="1"/>
  <c r="AZ1438" i="7"/>
  <c r="BB1438" i="7" s="1"/>
  <c r="BT728" i="7"/>
  <c r="AA2240" i="7"/>
  <c r="BR2345" i="7"/>
  <c r="CA2345" i="7" s="1"/>
  <c r="CB2345" i="7" s="1"/>
  <c r="CC2345" i="7" s="1"/>
  <c r="CH2345" i="7" s="1"/>
  <c r="CM2345" i="7" s="1"/>
  <c r="BR2481" i="7"/>
  <c r="BM507" i="7"/>
  <c r="AA1094" i="7"/>
  <c r="BR2031" i="7"/>
  <c r="CA2031" i="7" s="1"/>
  <c r="CB2031" i="7" s="1"/>
  <c r="AK307" i="7"/>
  <c r="AA323" i="7"/>
  <c r="BM2557" i="7"/>
  <c r="BB1744" i="7"/>
  <c r="AA2366" i="7"/>
  <c r="AA2156" i="7"/>
  <c r="BA1442" i="7"/>
  <c r="BJ1442" i="7" s="1"/>
  <c r="BK1442" i="7" s="1"/>
  <c r="CJ1442" i="7" s="1"/>
  <c r="BT2572" i="7"/>
  <c r="CA2571" i="7"/>
  <c r="CB2571" i="7" s="1"/>
  <c r="BT2571" i="7"/>
  <c r="AY737" i="7"/>
  <c r="BA737" i="7" s="1"/>
  <c r="AZ737" i="7"/>
  <c r="BB737" i="7" s="1"/>
  <c r="BM1662" i="7"/>
  <c r="BQ1203" i="7"/>
  <c r="BP1203" i="7"/>
  <c r="AY1430" i="7"/>
  <c r="BA1430" i="7" s="1"/>
  <c r="AZ1430" i="7"/>
  <c r="BB1430" i="7" s="1"/>
  <c r="BQ1202" i="7"/>
  <c r="BP1202" i="7"/>
  <c r="AI1215" i="7"/>
  <c r="AJ1215" i="7"/>
  <c r="Y1202" i="7"/>
  <c r="X1165" i="7"/>
  <c r="Y1165" i="7"/>
  <c r="Y1163" i="7"/>
  <c r="X1208" i="7"/>
  <c r="Y1208" i="7"/>
  <c r="AY723" i="7"/>
  <c r="BA723" i="7" s="1"/>
  <c r="AZ723" i="7"/>
  <c r="BB723" i="7" s="1"/>
  <c r="BD723" i="7" s="1"/>
  <c r="D386" i="7"/>
  <c r="AA2522" i="7"/>
  <c r="AA2521" i="7"/>
  <c r="CA2649" i="7"/>
  <c r="CB2649" i="7" s="1"/>
  <c r="BP1213" i="7"/>
  <c r="BQ1213" i="7"/>
  <c r="AA1759" i="7"/>
  <c r="AA1761" i="7"/>
  <c r="BD2419" i="7"/>
  <c r="CA734" i="7"/>
  <c r="CB734" i="7" s="1"/>
  <c r="AJ1199" i="7"/>
  <c r="AY1431" i="7"/>
  <c r="BA1431" i="7" s="1"/>
  <c r="AZ1431" i="7"/>
  <c r="BB1431" i="7" s="1"/>
  <c r="AJ782" i="7"/>
  <c r="AJ762" i="7"/>
  <c r="AJ781" i="7"/>
  <c r="AJ786" i="7"/>
  <c r="Y802" i="7"/>
  <c r="X802" i="7"/>
  <c r="AJ773" i="7"/>
  <c r="AZ803" i="7"/>
  <c r="AY803" i="7"/>
  <c r="AJ1343" i="7"/>
  <c r="BT731" i="7"/>
  <c r="AL1795" i="7"/>
  <c r="BD2413" i="7"/>
  <c r="CA725" i="7"/>
  <c r="CB725" i="7" s="1"/>
  <c r="BM2565" i="7"/>
  <c r="AJ801" i="7"/>
  <c r="AA235" i="7"/>
  <c r="AA236" i="7"/>
  <c r="AJ205" i="7"/>
  <c r="AJ1172" i="7"/>
  <c r="AJ1197" i="7"/>
  <c r="BA1744" i="7"/>
  <c r="BU1430" i="7"/>
  <c r="AV1512" i="7"/>
  <c r="BD1509" i="7"/>
  <c r="AA2136" i="7"/>
  <c r="AK233" i="7"/>
  <c r="AK234" i="7"/>
  <c r="AA401" i="7"/>
  <c r="AZ802" i="7"/>
  <c r="AY802" i="7"/>
  <c r="BP823" i="7"/>
  <c r="BQ823" i="7"/>
  <c r="BP208" i="7"/>
  <c r="BQ208" i="7"/>
  <c r="CA1357" i="7"/>
  <c r="CB1357" i="7" s="1"/>
  <c r="BM1357" i="7"/>
  <c r="AJ1412" i="7"/>
  <c r="AZ738" i="7"/>
  <c r="BB738" i="7" s="1"/>
  <c r="AY738" i="7"/>
  <c r="BA738" i="7" s="1"/>
  <c r="AI762" i="7"/>
  <c r="BQ1212" i="7"/>
  <c r="BP1212" i="7"/>
  <c r="Y1159" i="7"/>
  <c r="Y1194" i="7"/>
  <c r="AA388" i="7"/>
  <c r="BJ2418" i="7"/>
  <c r="BK2418" i="7" s="1"/>
  <c r="BC2418" i="7"/>
  <c r="AY1436" i="7"/>
  <c r="BA1436" i="7" s="1"/>
  <c r="AZ1436" i="7"/>
  <c r="BB1436" i="7" s="1"/>
  <c r="BM415" i="7"/>
  <c r="AZ739" i="7"/>
  <c r="BB739" i="7" s="1"/>
  <c r="AY739" i="7"/>
  <c r="BA739" i="7" s="1"/>
  <c r="BT1665" i="7"/>
  <c r="BM1665" i="7"/>
  <c r="CA1665" i="7"/>
  <c r="CB1665" i="7" s="1"/>
  <c r="BP1193" i="7"/>
  <c r="BQ1193" i="7"/>
  <c r="BM2558" i="7"/>
  <c r="AJ1414" i="7"/>
  <c r="AJ1195" i="7"/>
  <c r="AA1763" i="7"/>
  <c r="AA1762" i="7"/>
  <c r="BP732" i="7"/>
  <c r="BR732" i="7" s="1"/>
  <c r="BT733" i="7" s="1"/>
  <c r="BQ732" i="7"/>
  <c r="BS732" i="7" s="1"/>
  <c r="BJ2419" i="7"/>
  <c r="BK2419" i="7" s="1"/>
  <c r="BC2419" i="7"/>
  <c r="AV2419" i="7"/>
  <c r="BM1362" i="7"/>
  <c r="BU1653" i="7"/>
  <c r="BJ2562" i="7"/>
  <c r="BK2562" i="7" s="1"/>
  <c r="BP724" i="7"/>
  <c r="BR724" i="7" s="1"/>
  <c r="BQ724" i="7"/>
  <c r="BS724" i="7" s="1"/>
  <c r="BU725" i="7" s="1"/>
  <c r="CA1656" i="7"/>
  <c r="CB1656" i="7" s="1"/>
  <c r="AI816" i="7"/>
  <c r="AJ816" i="7"/>
  <c r="AJ767" i="7"/>
  <c r="AJ772" i="7"/>
  <c r="X813" i="7"/>
  <c r="Y813" i="7"/>
  <c r="BP798" i="7"/>
  <c r="BQ798" i="7"/>
  <c r="Y803" i="7"/>
  <c r="X803" i="7"/>
  <c r="AJ766" i="7"/>
  <c r="AJ783" i="7"/>
  <c r="X799" i="7"/>
  <c r="Y799" i="7"/>
  <c r="X808" i="7"/>
  <c r="Y808" i="7"/>
  <c r="Y187" i="7"/>
  <c r="Y186" i="7"/>
  <c r="Y202" i="7"/>
  <c r="Y184" i="7"/>
  <c r="Y197" i="7"/>
  <c r="Y192" i="7"/>
  <c r="BP183" i="7"/>
  <c r="BR190" i="7" s="1"/>
  <c r="Y191" i="7"/>
  <c r="BQ183" i="7"/>
  <c r="BS187" i="7" s="1"/>
  <c r="Y199" i="7"/>
  <c r="Y188" i="7"/>
  <c r="Y198" i="7"/>
  <c r="Y190" i="7"/>
  <c r="Y200" i="7"/>
  <c r="Y201" i="7"/>
  <c r="Y196" i="7"/>
  <c r="Y189" i="7"/>
  <c r="Y193" i="7"/>
  <c r="Y194" i="7"/>
  <c r="AJ1796" i="7"/>
  <c r="AV2413" i="7"/>
  <c r="BC2413" i="7"/>
  <c r="BJ2413" i="7"/>
  <c r="BK2413" i="7" s="1"/>
  <c r="BM734" i="7"/>
  <c r="CA2560" i="7"/>
  <c r="CB2560" i="7" s="1"/>
  <c r="AA1410" i="7"/>
  <c r="AA1411" i="7"/>
  <c r="BU1663" i="7"/>
  <c r="AA486" i="7"/>
  <c r="AY728" i="7"/>
  <c r="BA728" i="7" s="1"/>
  <c r="AZ728" i="7"/>
  <c r="BB728" i="7" s="1"/>
  <c r="AA233" i="7"/>
  <c r="AJ1194" i="7"/>
  <c r="AA1414" i="7"/>
  <c r="BR2337" i="7"/>
  <c r="BT2338" i="7" s="1"/>
  <c r="AA2009" i="7"/>
  <c r="BD2637" i="7"/>
  <c r="BR2040" i="7"/>
  <c r="BB279" i="7"/>
  <c r="AA310" i="7"/>
  <c r="BR2330" i="7"/>
  <c r="BA1445" i="7"/>
  <c r="AV1445" i="7" s="1"/>
  <c r="BB1672" i="7"/>
  <c r="BA277" i="7"/>
  <c r="BA279" i="7" s="1"/>
  <c r="AJ820" i="7"/>
  <c r="BS1742" i="7"/>
  <c r="BS1743" i="7" s="1"/>
  <c r="BS1727" i="7"/>
  <c r="BB2426" i="7"/>
  <c r="AJ1898" i="7"/>
  <c r="BA1443" i="7"/>
  <c r="AV1443" i="7" s="1"/>
  <c r="AK226" i="7"/>
  <c r="AK267" i="7"/>
  <c r="AJ1896" i="7"/>
  <c r="AZ1203" i="7"/>
  <c r="AY1203" i="7"/>
  <c r="BM1363" i="7"/>
  <c r="AY1429" i="7"/>
  <c r="BA1429" i="7" s="1"/>
  <c r="AZ1429" i="7"/>
  <c r="BB1429" i="7" s="1"/>
  <c r="AY1435" i="7"/>
  <c r="BA1435" i="7" s="1"/>
  <c r="AZ1435" i="7"/>
  <c r="BB1435" i="7" s="1"/>
  <c r="AY724" i="7"/>
  <c r="BA724" i="7" s="1"/>
  <c r="AZ724" i="7"/>
  <c r="BB724" i="7" s="1"/>
  <c r="BT1661" i="7"/>
  <c r="BV1661" i="7" s="1"/>
  <c r="BW1661" i="7" s="1"/>
  <c r="CA1661" i="7"/>
  <c r="CB1661" i="7" s="1"/>
  <c r="BM1661" i="7"/>
  <c r="AV1504" i="7"/>
  <c r="BJ1504" i="7"/>
  <c r="BK1504" i="7" s="1"/>
  <c r="BU1357" i="7"/>
  <c r="AY1437" i="7"/>
  <c r="BA1437" i="7" s="1"/>
  <c r="AZ1437" i="7"/>
  <c r="BB1437" i="7" s="1"/>
  <c r="AZ725" i="7"/>
  <c r="BB725" i="7" s="1"/>
  <c r="AY725" i="7"/>
  <c r="BA725" i="7" s="1"/>
  <c r="AI771" i="7"/>
  <c r="AY799" i="7"/>
  <c r="AZ799" i="7"/>
  <c r="AY814" i="7"/>
  <c r="AZ814" i="7"/>
  <c r="Y1198" i="7"/>
  <c r="Y1174" i="7"/>
  <c r="AJ1209" i="7"/>
  <c r="AI1209" i="7"/>
  <c r="BU1665" i="7"/>
  <c r="AA228" i="7"/>
  <c r="AA225" i="7"/>
  <c r="AJ1901" i="7"/>
  <c r="BT2647" i="7"/>
  <c r="BV2647" i="7" s="1"/>
  <c r="BW2647" i="7" s="1"/>
  <c r="CA2647" i="7"/>
  <c r="CB2647" i="7" s="1"/>
  <c r="AA2520" i="7"/>
  <c r="AA2539" i="7"/>
  <c r="AA2538" i="7"/>
  <c r="AA2537" i="7"/>
  <c r="X1159" i="7"/>
  <c r="BJ2416" i="7"/>
  <c r="BK2416" i="7" s="1"/>
  <c r="BC2416" i="7"/>
  <c r="BM2571" i="7"/>
  <c r="BT1654" i="7"/>
  <c r="BT1653" i="7"/>
  <c r="BM1653" i="7"/>
  <c r="CA1653" i="7"/>
  <c r="CB1653" i="7" s="1"/>
  <c r="AY813" i="7"/>
  <c r="AZ813" i="7"/>
  <c r="AZ800" i="7"/>
  <c r="AY800" i="7"/>
  <c r="AJ1143" i="7"/>
  <c r="CA2570" i="7"/>
  <c r="CB2570" i="7" s="1"/>
  <c r="BT2570" i="7"/>
  <c r="BU1351" i="7"/>
  <c r="AY731" i="7"/>
  <c r="BA731" i="7" s="1"/>
  <c r="AZ731" i="7"/>
  <c r="BB731" i="7" s="1"/>
  <c r="AJ765" i="7"/>
  <c r="X789" i="7"/>
  <c r="X771" i="7"/>
  <c r="Y771" i="7"/>
  <c r="Y809" i="7"/>
  <c r="X809" i="7"/>
  <c r="X786" i="7"/>
  <c r="Y786" i="7"/>
  <c r="X772" i="7"/>
  <c r="Y772" i="7"/>
  <c r="AJ769" i="7"/>
  <c r="Y780" i="7"/>
  <c r="X780" i="7"/>
  <c r="AJ787" i="7"/>
  <c r="AJ791" i="7" s="1"/>
  <c r="Y758" i="7"/>
  <c r="AA759" i="7" s="1"/>
  <c r="AJ780" i="7"/>
  <c r="BS727" i="7"/>
  <c r="BU1358" i="7"/>
  <c r="BS425" i="7"/>
  <c r="BU426" i="7" s="1"/>
  <c r="BM725" i="7"/>
  <c r="AA227" i="7"/>
  <c r="BT2566" i="7"/>
  <c r="CA2566" i="7"/>
  <c r="CB2566" i="7" s="1"/>
  <c r="BM2566" i="7"/>
  <c r="BT1663" i="7"/>
  <c r="CA1663" i="7"/>
  <c r="CB1663" i="7" s="1"/>
  <c r="BM1663" i="7"/>
  <c r="AA377" i="7"/>
  <c r="AA2528" i="7"/>
  <c r="BP738" i="7"/>
  <c r="BR738" i="7" s="1"/>
  <c r="BQ738" i="7"/>
  <c r="BS738" i="7" s="1"/>
  <c r="BQ726" i="7"/>
  <c r="BS726" i="7" s="1"/>
  <c r="BU726" i="7" s="1"/>
  <c r="BP726" i="7"/>
  <c r="BR726" i="7" s="1"/>
  <c r="AA234" i="7"/>
  <c r="X1192" i="7"/>
  <c r="AA1771" i="7"/>
  <c r="BR130" i="7"/>
  <c r="BU1812" i="7"/>
  <c r="BU120" i="7"/>
  <c r="BU1589" i="7"/>
  <c r="BA189" i="7"/>
  <c r="BA1594" i="7"/>
  <c r="BS2050" i="7"/>
  <c r="Y1720" i="7"/>
  <c r="AA1720" i="7" s="1"/>
  <c r="BR2048" i="7"/>
  <c r="BS2657" i="7"/>
  <c r="BS2429" i="7"/>
  <c r="BM2429" i="7" s="1"/>
  <c r="BR2347" i="7"/>
  <c r="BR2335" i="7"/>
  <c r="AA2094" i="7"/>
  <c r="BR2348" i="7"/>
  <c r="BR2354" i="7" s="1"/>
  <c r="BS2346" i="7"/>
  <c r="BU2346" i="7" s="1"/>
  <c r="AA1985" i="7"/>
  <c r="AA2001" i="7"/>
  <c r="AK311" i="7"/>
  <c r="BB1746" i="7"/>
  <c r="AA2292" i="7"/>
  <c r="BA1672" i="7"/>
  <c r="BR1742" i="7"/>
  <c r="BR1744" i="7" s="1"/>
  <c r="BR1727" i="7"/>
  <c r="AA156" i="7"/>
  <c r="AJ1900" i="7"/>
  <c r="AJ1899" i="7"/>
  <c r="AA2141" i="7"/>
  <c r="Y1149" i="7"/>
  <c r="AK76" i="7"/>
  <c r="BJ2572" i="7"/>
  <c r="BK2572" i="7" s="1"/>
  <c r="AV2412" i="7"/>
  <c r="BJ2412" i="7"/>
  <c r="BK2412" i="7" s="1"/>
  <c r="BC2412" i="7"/>
  <c r="BU1363" i="7"/>
  <c r="AY1427" i="7"/>
  <c r="BA1427" i="7" s="1"/>
  <c r="AZ1427" i="7"/>
  <c r="BB1427" i="7" s="1"/>
  <c r="AZ733" i="7"/>
  <c r="BB733" i="7" s="1"/>
  <c r="AY733" i="7"/>
  <c r="BA733" i="7" s="1"/>
  <c r="AZ811" i="7"/>
  <c r="BB811" i="7" s="1"/>
  <c r="AY811" i="7"/>
  <c r="BU1349" i="7"/>
  <c r="BU1348" i="7"/>
  <c r="AZ1191" i="7"/>
  <c r="AY1191" i="7"/>
  <c r="BD2570" i="7"/>
  <c r="BD2569" i="7"/>
  <c r="AA402" i="7"/>
  <c r="AZ726" i="7"/>
  <c r="BB726" i="7" s="1"/>
  <c r="AY726" i="7"/>
  <c r="BA726" i="7" s="1"/>
  <c r="BP1215" i="7"/>
  <c r="BQ1215" i="7"/>
  <c r="Y1199" i="7"/>
  <c r="Y1196" i="7"/>
  <c r="Y1177" i="7"/>
  <c r="Y1160" i="7"/>
  <c r="Y1179" i="7"/>
  <c r="Y1175" i="7"/>
  <c r="X1175" i="7"/>
  <c r="Y1209" i="7"/>
  <c r="X1209" i="7"/>
  <c r="AJ1162" i="7"/>
  <c r="BS723" i="7"/>
  <c r="BU723" i="7" s="1"/>
  <c r="AA2516" i="7"/>
  <c r="AA2517" i="7"/>
  <c r="BU1359" i="7"/>
  <c r="BU1360" i="7"/>
  <c r="BP1194" i="7"/>
  <c r="BQ1194" i="7"/>
  <c r="AA1765" i="7"/>
  <c r="AA1764" i="7"/>
  <c r="BJ2565" i="7"/>
  <c r="BK2565" i="7" s="1"/>
  <c r="BD2416" i="7"/>
  <c r="BJ2420" i="7"/>
  <c r="BK2420" i="7" s="1"/>
  <c r="BC2420" i="7"/>
  <c r="BM1654" i="7"/>
  <c r="AJ815" i="7"/>
  <c r="BU2571" i="7"/>
  <c r="BU2570" i="7"/>
  <c r="Y816" i="7"/>
  <c r="X816" i="7"/>
  <c r="Y811" i="7"/>
  <c r="X811" i="7"/>
  <c r="Y810" i="7"/>
  <c r="X810" i="7"/>
  <c r="Y807" i="7"/>
  <c r="X807" i="7"/>
  <c r="AJ778" i="7"/>
  <c r="AJ758" i="7"/>
  <c r="X779" i="7"/>
  <c r="Y779" i="7"/>
  <c r="Y781" i="7"/>
  <c r="X781" i="7"/>
  <c r="X791" i="7"/>
  <c r="Y777" i="7"/>
  <c r="X777" i="7"/>
  <c r="Y815" i="7"/>
  <c r="X815" i="7"/>
  <c r="BQ812" i="7"/>
  <c r="BS812" i="7" s="1"/>
  <c r="BP812" i="7"/>
  <c r="BD2571" i="7"/>
  <c r="AV2415" i="7"/>
  <c r="BS1729" i="7"/>
  <c r="AZ1425" i="7"/>
  <c r="BB1425" i="7" s="1"/>
  <c r="AY1425" i="7"/>
  <c r="BA1425" i="7" s="1"/>
  <c r="CA1658" i="7"/>
  <c r="CB1658" i="7" s="1"/>
  <c r="BT1658" i="7"/>
  <c r="AJ808" i="7"/>
  <c r="AJ768" i="7"/>
  <c r="AA219" i="7"/>
  <c r="AA218" i="7"/>
  <c r="AA217" i="7"/>
  <c r="BR652" i="7"/>
  <c r="BM652" i="7" s="1"/>
  <c r="BA1595" i="7"/>
  <c r="AV1595" i="7" s="1"/>
  <c r="BR2050" i="7"/>
  <c r="BS2048" i="7"/>
  <c r="BS2582" i="7"/>
  <c r="AA2230" i="7"/>
  <c r="BU500" i="7"/>
  <c r="BA1877" i="7"/>
  <c r="BS2335" i="7"/>
  <c r="BA1882" i="7"/>
  <c r="BC1882" i="7" s="1"/>
  <c r="BS2348" i="7"/>
  <c r="BS2351" i="7" s="1"/>
  <c r="BR2346" i="7"/>
  <c r="BR2340" i="7"/>
  <c r="BR2333" i="7"/>
  <c r="CA2333" i="7" s="1"/>
  <c r="CB2333" i="7" s="1"/>
  <c r="CK2333" i="7" s="1"/>
  <c r="AA1100" i="7"/>
  <c r="BU2650" i="7"/>
  <c r="BR2041" i="7"/>
  <c r="AA1909" i="7"/>
  <c r="AA295" i="7"/>
  <c r="BA1746" i="7"/>
  <c r="BA1444" i="7"/>
  <c r="BJ1444" i="7" s="1"/>
  <c r="BK1444" i="7" s="1"/>
  <c r="AA2392" i="7"/>
  <c r="BR1952" i="7"/>
  <c r="BT1952" i="7" s="1"/>
  <c r="BB2194" i="7"/>
  <c r="BM2418" i="7"/>
  <c r="BS1446" i="7"/>
  <c r="BR2190" i="7"/>
  <c r="BR2178" i="7"/>
  <c r="AA921" i="7"/>
  <c r="BR1668" i="7"/>
  <c r="CA1668" i="7" s="1"/>
  <c r="CB1668" i="7" s="1"/>
  <c r="AK89" i="7"/>
  <c r="AV2410" i="7"/>
  <c r="BM1355" i="7"/>
  <c r="AZ1433" i="7"/>
  <c r="BB1433" i="7" s="1"/>
  <c r="AY1433" i="7"/>
  <c r="BA1433" i="7" s="1"/>
  <c r="CA1664" i="7"/>
  <c r="CB1664" i="7" s="1"/>
  <c r="BT1664" i="7"/>
  <c r="BV1664" i="7" s="1"/>
  <c r="BW1664" i="7" s="1"/>
  <c r="BQ1205" i="7"/>
  <c r="BP1205" i="7"/>
  <c r="BR1205" i="7" s="1"/>
  <c r="BC2569" i="7"/>
  <c r="BJ2569" i="7"/>
  <c r="BK2569" i="7" s="1"/>
  <c r="BL2569" i="7" s="1"/>
  <c r="AV736" i="7"/>
  <c r="BR2578" i="7"/>
  <c r="BR2579" i="7"/>
  <c r="CA2579" i="7" s="1"/>
  <c r="CB2579" i="7" s="1"/>
  <c r="BR2577" i="7"/>
  <c r="CA2576" i="7"/>
  <c r="CB2576" i="7" s="1"/>
  <c r="BM2576" i="7"/>
  <c r="BD2573" i="7"/>
  <c r="CA415" i="7"/>
  <c r="CB415" i="7" s="1"/>
  <c r="AI1216" i="7"/>
  <c r="Y1203" i="7"/>
  <c r="Y1193" i="7"/>
  <c r="Y1166" i="7"/>
  <c r="Y1169" i="7"/>
  <c r="Y1167" i="7"/>
  <c r="Y1157" i="7"/>
  <c r="AA387" i="7"/>
  <c r="AA385" i="7"/>
  <c r="AV2572" i="7"/>
  <c r="BT723" i="7"/>
  <c r="AY730" i="7"/>
  <c r="BA730" i="7" s="1"/>
  <c r="AZ730" i="7"/>
  <c r="BB730" i="7" s="1"/>
  <c r="BT1648" i="7"/>
  <c r="BM1648" i="7"/>
  <c r="AY806" i="7"/>
  <c r="AZ806" i="7"/>
  <c r="AA2543" i="7"/>
  <c r="AA2544" i="7"/>
  <c r="BJ2414" i="7"/>
  <c r="BK2414" i="7" s="1"/>
  <c r="BC2414" i="7"/>
  <c r="BE2414" i="7" s="1"/>
  <c r="BF2414" i="7" s="1"/>
  <c r="AV1424" i="7"/>
  <c r="X1176" i="7"/>
  <c r="BD2565" i="7"/>
  <c r="AV2420" i="7"/>
  <c r="BD2420" i="7"/>
  <c r="BM2563" i="7"/>
  <c r="BD2563" i="7"/>
  <c r="BQ427" i="7"/>
  <c r="BS427" i="7" s="1"/>
  <c r="BU427" i="7" s="1"/>
  <c r="BP427" i="7"/>
  <c r="BR427" i="7" s="1"/>
  <c r="BT427" i="7" s="1"/>
  <c r="BU2566" i="7"/>
  <c r="AY732" i="7"/>
  <c r="BA732" i="7" s="1"/>
  <c r="AZ732" i="7"/>
  <c r="BB732" i="7" s="1"/>
  <c r="BU2572" i="7"/>
  <c r="X790" i="7"/>
  <c r="X793" i="7"/>
  <c r="X773" i="7"/>
  <c r="Y773" i="7"/>
  <c r="X776" i="7"/>
  <c r="Y776" i="7"/>
  <c r="Y774" i="7"/>
  <c r="X782" i="7"/>
  <c r="Y782" i="7"/>
  <c r="Y814" i="7"/>
  <c r="X814" i="7"/>
  <c r="Y812" i="7"/>
  <c r="AI781" i="7"/>
  <c r="BR2580" i="7"/>
  <c r="CA2580" i="7" s="1"/>
  <c r="CB2580" i="7" s="1"/>
  <c r="AL1342" i="7"/>
  <c r="BS419" i="7"/>
  <c r="BR1729" i="7"/>
  <c r="AY421" i="7"/>
  <c r="AZ421" i="7"/>
  <c r="BB421" i="7" s="1"/>
  <c r="BS740" i="7"/>
  <c r="BU740" i="7" s="1"/>
  <c r="BM1658" i="7"/>
  <c r="BU1658" i="7"/>
  <c r="BS742" i="7"/>
  <c r="AJ977" i="7"/>
  <c r="BM737" i="7"/>
  <c r="X1167" i="7"/>
  <c r="BS729" i="7"/>
  <c r="BM430" i="7"/>
  <c r="AA2216" i="7"/>
  <c r="BR513" i="7"/>
  <c r="AV2647" i="7"/>
  <c r="BM1437" i="7"/>
  <c r="BM1438" i="7"/>
  <c r="AA763" i="7"/>
  <c r="BD1508" i="7"/>
  <c r="AA1846" i="7"/>
  <c r="AA1853" i="7"/>
  <c r="AA2162" i="7"/>
  <c r="BR2183" i="7"/>
  <c r="AA943" i="7"/>
  <c r="AA915" i="7"/>
  <c r="AK266" i="7"/>
  <c r="AK236" i="7"/>
  <c r="AA265" i="7"/>
  <c r="BQ260" i="7"/>
  <c r="BS260" i="7" s="1"/>
  <c r="BP260" i="7"/>
  <c r="BR260" i="7" s="1"/>
  <c r="BB2577" i="7"/>
  <c r="AZ264" i="7"/>
  <c r="BB264" i="7" s="1"/>
  <c r="AY264" i="7"/>
  <c r="BA264" i="7" s="1"/>
  <c r="AK223" i="7"/>
  <c r="AK228" i="7"/>
  <c r="BP274" i="7"/>
  <c r="BR274" i="7" s="1"/>
  <c r="BQ274" i="7"/>
  <c r="BS274" i="7" s="1"/>
  <c r="AY260" i="7"/>
  <c r="AZ260" i="7"/>
  <c r="AK227" i="7"/>
  <c r="BP276" i="7"/>
  <c r="BR276" i="7" s="1"/>
  <c r="BQ276" i="7"/>
  <c r="BS276" i="7" s="1"/>
  <c r="AK219" i="7"/>
  <c r="AY268" i="7"/>
  <c r="BA268" i="7" s="1"/>
  <c r="AZ268" i="7"/>
  <c r="BB268" i="7" s="1"/>
  <c r="AA1488" i="7"/>
  <c r="BU1893" i="7"/>
  <c r="AA2241" i="7"/>
  <c r="BS518" i="7"/>
  <c r="CA518" i="7" s="1"/>
  <c r="CB518" i="7" s="1"/>
  <c r="BS2481" i="7"/>
  <c r="BU2481" i="7" s="1"/>
  <c r="BR2500" i="7"/>
  <c r="BR2501" i="7" s="1"/>
  <c r="CA2501" i="7" s="1"/>
  <c r="CB2501" i="7" s="1"/>
  <c r="BS2489" i="7"/>
  <c r="AA303" i="7"/>
  <c r="BM2410" i="7"/>
  <c r="AA1841" i="7"/>
  <c r="AA2166" i="7"/>
  <c r="AJ2553" i="7"/>
  <c r="AV1287" i="7"/>
  <c r="BS2179" i="7"/>
  <c r="CA2179" i="7" s="1"/>
  <c r="CB2179" i="7" s="1"/>
  <c r="BS2183" i="7"/>
  <c r="AZ263" i="7"/>
  <c r="BB263" i="7" s="1"/>
  <c r="AY263" i="7"/>
  <c r="BA263" i="7" s="1"/>
  <c r="AK235" i="7"/>
  <c r="BP272" i="7"/>
  <c r="BR272" i="7" s="1"/>
  <c r="BQ272" i="7"/>
  <c r="BS272" i="7" s="1"/>
  <c r="BP283" i="7"/>
  <c r="BQ283" i="7"/>
  <c r="BP266" i="7"/>
  <c r="BR266" i="7" s="1"/>
  <c r="BQ266" i="7"/>
  <c r="BS266" i="7" s="1"/>
  <c r="AK243" i="7"/>
  <c r="AK221" i="7"/>
  <c r="AK224" i="7"/>
  <c r="AA270" i="7"/>
  <c r="AK273" i="7"/>
  <c r="AK276" i="7"/>
  <c r="Y281" i="7"/>
  <c r="BP269" i="7"/>
  <c r="BR269" i="7" s="1"/>
  <c r="BQ269" i="7"/>
  <c r="BS269" i="7" s="1"/>
  <c r="AK216" i="7"/>
  <c r="AK215" i="7"/>
  <c r="AK217" i="7"/>
  <c r="AK225" i="7"/>
  <c r="AJ279" i="7"/>
  <c r="AJ281" i="7"/>
  <c r="AJ283" i="7"/>
  <c r="AJ280" i="7"/>
  <c r="AJ278" i="7"/>
  <c r="AJ282" i="7"/>
  <c r="BU1425" i="7"/>
  <c r="AA2158" i="7"/>
  <c r="AA913" i="7"/>
  <c r="BP271" i="7"/>
  <c r="BR271" i="7" s="1"/>
  <c r="BQ271" i="7"/>
  <c r="BS271" i="7" s="1"/>
  <c r="AA272" i="7"/>
  <c r="AA275" i="7"/>
  <c r="AK231" i="7"/>
  <c r="AA269" i="7"/>
  <c r="BQ277" i="7"/>
  <c r="BS277" i="7" s="1"/>
  <c r="BS281" i="7" s="1"/>
  <c r="BP277" i="7"/>
  <c r="BR277" i="7" s="1"/>
  <c r="BR278" i="7" s="1"/>
  <c r="BQ267" i="7"/>
  <c r="BS267" i="7" s="1"/>
  <c r="BP267" i="7"/>
  <c r="BR267" i="7" s="1"/>
  <c r="AZ270" i="7"/>
  <c r="BB270" i="7" s="1"/>
  <c r="AY270" i="7"/>
  <c r="BA270" i="7" s="1"/>
  <c r="AZ273" i="7"/>
  <c r="BB273" i="7" s="1"/>
  <c r="AY273" i="7"/>
  <c r="BA273" i="7" s="1"/>
  <c r="BC1286" i="7"/>
  <c r="BE1286" i="7" s="1"/>
  <c r="BF1286" i="7" s="1"/>
  <c r="BJ1286" i="7"/>
  <c r="BK1286" i="7" s="1"/>
  <c r="AK244" i="7"/>
  <c r="AJ2401" i="7"/>
  <c r="BJ1741" i="7"/>
  <c r="BK1741" i="7" s="1"/>
  <c r="BL1741" i="7" s="1"/>
  <c r="CI1741" i="7" s="1"/>
  <c r="CN1741" i="7" s="1"/>
  <c r="AA927" i="7"/>
  <c r="AA911" i="7"/>
  <c r="AA274" i="7"/>
  <c r="AJ252" i="7"/>
  <c r="AA276" i="7"/>
  <c r="AA215" i="7"/>
  <c r="AA216" i="7"/>
  <c r="AK238" i="7"/>
  <c r="AA273" i="7"/>
  <c r="AK218" i="7"/>
  <c r="AJ249" i="7"/>
  <c r="AK277" i="7"/>
  <c r="AK269" i="7"/>
  <c r="AK272" i="7"/>
  <c r="AK241" i="7"/>
  <c r="AK264" i="7"/>
  <c r="BM112" i="7"/>
  <c r="BM1880" i="7"/>
  <c r="BR2497" i="7"/>
  <c r="AA928" i="7"/>
  <c r="AA278" i="7"/>
  <c r="BP273" i="7"/>
  <c r="BR273" i="7" s="1"/>
  <c r="BQ273" i="7"/>
  <c r="BS273" i="7" s="1"/>
  <c r="AZ276" i="7"/>
  <c r="BB276" i="7" s="1"/>
  <c r="AY276" i="7"/>
  <c r="BA276" i="7" s="1"/>
  <c r="BJ2576" i="7"/>
  <c r="BK2576" i="7" s="1"/>
  <c r="BP270" i="7"/>
  <c r="BR270" i="7" s="1"/>
  <c r="BQ270" i="7"/>
  <c r="BS270" i="7" s="1"/>
  <c r="AY272" i="7"/>
  <c r="BA272" i="7" s="1"/>
  <c r="AZ272" i="7"/>
  <c r="BB272" i="7" s="1"/>
  <c r="AZ274" i="7"/>
  <c r="BB274" i="7" s="1"/>
  <c r="AY274" i="7"/>
  <c r="BA274" i="7" s="1"/>
  <c r="AY266" i="7"/>
  <c r="BA266" i="7" s="1"/>
  <c r="AZ266" i="7"/>
  <c r="BB266" i="7" s="1"/>
  <c r="AZ269" i="7"/>
  <c r="BB269" i="7" s="1"/>
  <c r="AY269" i="7"/>
  <c r="BA269" i="7" s="1"/>
  <c r="AA271" i="7"/>
  <c r="AA222" i="7"/>
  <c r="AA220" i="7"/>
  <c r="AA221" i="7"/>
  <c r="AA223" i="7"/>
  <c r="AY261" i="7"/>
  <c r="BA261" i="7" s="1"/>
  <c r="AZ261" i="7"/>
  <c r="BB261" i="7" s="1"/>
  <c r="AJ101" i="7"/>
  <c r="AJ99" i="7"/>
  <c r="AK102" i="7" s="1"/>
  <c r="AJ100" i="7"/>
  <c r="BM733" i="7"/>
  <c r="CA1666" i="7"/>
  <c r="CB1666" i="7" s="1"/>
  <c r="CC1666" i="7" s="1"/>
  <c r="CH1666" i="7" s="1"/>
  <c r="CM1666" i="7" s="1"/>
  <c r="AZ271" i="7"/>
  <c r="BB271" i="7" s="1"/>
  <c r="AY271" i="7"/>
  <c r="BA271" i="7" s="1"/>
  <c r="BQ275" i="7"/>
  <c r="BS275" i="7" s="1"/>
  <c r="BP275" i="7"/>
  <c r="BR275" i="7" s="1"/>
  <c r="AK262" i="7"/>
  <c r="AK261" i="7"/>
  <c r="AK247" i="7"/>
  <c r="BP279" i="7"/>
  <c r="BQ279" i="7"/>
  <c r="AJ1183" i="7"/>
  <c r="AJ1182" i="7"/>
  <c r="AJ1181" i="7"/>
  <c r="AJ1185" i="7"/>
  <c r="AJ1186" i="7"/>
  <c r="AJ1184" i="7"/>
  <c r="AK232" i="7"/>
  <c r="BP264" i="7"/>
  <c r="BR264" i="7" s="1"/>
  <c r="BQ264" i="7"/>
  <c r="BS264" i="7" s="1"/>
  <c r="AK245" i="7"/>
  <c r="AA268" i="7"/>
  <c r="AK268" i="7"/>
  <c r="AJ250" i="7"/>
  <c r="AA264" i="7"/>
  <c r="BP268" i="7"/>
  <c r="BR268" i="7" s="1"/>
  <c r="BQ268" i="7"/>
  <c r="BS268" i="7" s="1"/>
  <c r="AK242" i="7"/>
  <c r="AA266" i="7"/>
  <c r="AL2552" i="7"/>
  <c r="Y2197" i="7"/>
  <c r="BV1285" i="7"/>
  <c r="BW1285" i="7" s="1"/>
  <c r="BY1285" i="7" s="1"/>
  <c r="BJ2577" i="7"/>
  <c r="BK2577" i="7" s="1"/>
  <c r="AA920" i="7"/>
  <c r="AA937" i="7"/>
  <c r="AA262" i="7"/>
  <c r="AA261" i="7"/>
  <c r="AY259" i="7"/>
  <c r="AZ259" i="7"/>
  <c r="AK237" i="7"/>
  <c r="AY262" i="7"/>
  <c r="BA262" i="7" s="1"/>
  <c r="AZ262" i="7"/>
  <c r="BB262" i="7" s="1"/>
  <c r="AY267" i="7"/>
  <c r="BA267" i="7" s="1"/>
  <c r="AZ267" i="7"/>
  <c r="BB267" i="7" s="1"/>
  <c r="AK229" i="7"/>
  <c r="AA267" i="7"/>
  <c r="BQ265" i="7"/>
  <c r="BS265" i="7" s="1"/>
  <c r="BP265" i="7"/>
  <c r="BR265" i="7" s="1"/>
  <c r="AZ265" i="7"/>
  <c r="BB265" i="7" s="1"/>
  <c r="AY265" i="7"/>
  <c r="BA265" i="7" s="1"/>
  <c r="BP261" i="7"/>
  <c r="BR261" i="7" s="1"/>
  <c r="BQ261" i="7"/>
  <c r="BS261" i="7" s="1"/>
  <c r="AV1440" i="7"/>
  <c r="BQ263" i="7"/>
  <c r="BS263" i="7" s="1"/>
  <c r="BP263" i="7"/>
  <c r="BR263" i="7" s="1"/>
  <c r="BM1667" i="7"/>
  <c r="BS2191" i="7"/>
  <c r="AA934" i="7"/>
  <c r="AA926" i="7"/>
  <c r="AA939" i="7"/>
  <c r="BM1741" i="7"/>
  <c r="BQ259" i="7"/>
  <c r="BS259" i="7" s="1"/>
  <c r="BU259" i="7" s="1"/>
  <c r="BP259" i="7"/>
  <c r="BR259" i="7" s="1"/>
  <c r="BJ1440" i="7"/>
  <c r="BK1440" i="7" s="1"/>
  <c r="BB1441" i="7"/>
  <c r="AJ248" i="7"/>
  <c r="AK248" i="7" s="1"/>
  <c r="BQ262" i="7"/>
  <c r="BS262" i="7" s="1"/>
  <c r="BP262" i="7"/>
  <c r="BR262" i="7" s="1"/>
  <c r="AA263" i="7"/>
  <c r="AK220" i="7"/>
  <c r="AK230" i="7"/>
  <c r="AK239" i="7"/>
  <c r="AA277" i="7"/>
  <c r="AJ253" i="7"/>
  <c r="AK263" i="7"/>
  <c r="Y280" i="7"/>
  <c r="AY275" i="7"/>
  <c r="BA275" i="7" s="1"/>
  <c r="AZ275" i="7"/>
  <c r="BB275" i="7" s="1"/>
  <c r="AK271" i="7"/>
  <c r="Y1899" i="7"/>
  <c r="Y1897" i="7"/>
  <c r="BM113" i="7"/>
  <c r="BM114" i="7"/>
  <c r="AV113" i="7"/>
  <c r="BM1115" i="7"/>
  <c r="AA1082" i="7"/>
  <c r="AV2649" i="7"/>
  <c r="BR2032" i="7"/>
  <c r="AA1938" i="7"/>
  <c r="AK320" i="7"/>
  <c r="AV1505" i="7"/>
  <c r="AV1500" i="7"/>
  <c r="AA1837" i="7"/>
  <c r="AA2148" i="7"/>
  <c r="AA2149" i="7"/>
  <c r="Y2199" i="7"/>
  <c r="BM2190" i="7"/>
  <c r="AY968" i="7"/>
  <c r="BA968" i="7" s="1"/>
  <c r="AZ968" i="7"/>
  <c r="BB968" i="7" s="1"/>
  <c r="AY963" i="7"/>
  <c r="BA963" i="7" s="1"/>
  <c r="AZ963" i="7"/>
  <c r="BB963" i="7" s="1"/>
  <c r="AY960" i="7"/>
  <c r="BA960" i="7" s="1"/>
  <c r="AZ960" i="7"/>
  <c r="BB960" i="7" s="1"/>
  <c r="BQ972" i="7"/>
  <c r="BS972" i="7" s="1"/>
  <c r="BP972" i="7"/>
  <c r="BR972" i="7" s="1"/>
  <c r="BP970" i="7"/>
  <c r="BR970" i="7" s="1"/>
  <c r="BQ970" i="7"/>
  <c r="BS970" i="7" s="1"/>
  <c r="AY967" i="7"/>
  <c r="BA967" i="7" s="1"/>
  <c r="AZ967" i="7"/>
  <c r="BB967" i="7" s="1"/>
  <c r="BB974" i="7"/>
  <c r="AA925" i="7"/>
  <c r="AA933" i="7"/>
  <c r="AA2214" i="7"/>
  <c r="BR2489" i="7"/>
  <c r="AA2005" i="7"/>
  <c r="AV2645" i="7"/>
  <c r="BR2029" i="7"/>
  <c r="AK299" i="7"/>
  <c r="AA610" i="7"/>
  <c r="AA1919" i="7"/>
  <c r="BM1433" i="7"/>
  <c r="BU1434" i="7"/>
  <c r="BD1498" i="7"/>
  <c r="BD1511" i="7"/>
  <c r="BJ2422" i="7"/>
  <c r="BK2422" i="7" s="1"/>
  <c r="BL2422" i="7" s="1"/>
  <c r="CI2422" i="7" s="1"/>
  <c r="CN2422" i="7" s="1"/>
  <c r="CA2190" i="7"/>
  <c r="CB2190" i="7" s="1"/>
  <c r="CK2190" i="7" s="1"/>
  <c r="AA2144" i="7"/>
  <c r="AV1741" i="7"/>
  <c r="AA2147" i="7"/>
  <c r="AY956" i="7"/>
  <c r="BA956" i="7" s="1"/>
  <c r="AZ956" i="7"/>
  <c r="BB956" i="7" s="1"/>
  <c r="BP962" i="7"/>
  <c r="BR962" i="7" s="1"/>
  <c r="BQ962" i="7"/>
  <c r="BS962" i="7" s="1"/>
  <c r="BQ973" i="7"/>
  <c r="BS973" i="7" s="1"/>
  <c r="BP973" i="7"/>
  <c r="BR973" i="7" s="1"/>
  <c r="AZ973" i="7"/>
  <c r="BB973" i="7" s="1"/>
  <c r="AY973" i="7"/>
  <c r="BA973" i="7" s="1"/>
  <c r="AA940" i="7"/>
  <c r="AA909" i="7"/>
  <c r="AA910" i="7"/>
  <c r="AA938" i="7"/>
  <c r="AA1794" i="7"/>
  <c r="AA2220" i="7"/>
  <c r="AA2086" i="7"/>
  <c r="AA2364" i="7"/>
  <c r="BB2425" i="7"/>
  <c r="AA2150" i="7"/>
  <c r="AA2146" i="7"/>
  <c r="AA2159" i="7"/>
  <c r="BR2191" i="7"/>
  <c r="AY957" i="7"/>
  <c r="BA957" i="7" s="1"/>
  <c r="AZ957" i="7"/>
  <c r="BB957" i="7" s="1"/>
  <c r="BP975" i="7"/>
  <c r="BR975" i="7" s="1"/>
  <c r="BR980" i="7" s="1"/>
  <c r="BQ975" i="7"/>
  <c r="BS975" i="7" s="1"/>
  <c r="BS976" i="7" s="1"/>
  <c r="AZ969" i="7"/>
  <c r="BB969" i="7" s="1"/>
  <c r="AY969" i="7"/>
  <c r="BA969" i="7" s="1"/>
  <c r="AY971" i="7"/>
  <c r="BA971" i="7" s="1"/>
  <c r="AZ971" i="7"/>
  <c r="BB971" i="7" s="1"/>
  <c r="AZ955" i="7"/>
  <c r="BB955" i="7" s="1"/>
  <c r="BD955" i="7" s="1"/>
  <c r="AY955" i="7"/>
  <c r="BA955" i="7" s="1"/>
  <c r="AZ959" i="7"/>
  <c r="BB959" i="7" s="1"/>
  <c r="AY959" i="7"/>
  <c r="BA959" i="7" s="1"/>
  <c r="BP958" i="7"/>
  <c r="BR958" i="7" s="1"/>
  <c r="BQ958" i="7"/>
  <c r="BS958" i="7" s="1"/>
  <c r="Z927" i="7"/>
  <c r="AA930" i="7"/>
  <c r="AA917" i="7"/>
  <c r="AA924" i="7"/>
  <c r="Y945" i="7"/>
  <c r="Y949" i="7"/>
  <c r="Y948" i="7"/>
  <c r="Y946" i="7"/>
  <c r="Y944" i="7"/>
  <c r="Y947" i="7"/>
  <c r="AA2473" i="7"/>
  <c r="BA2425" i="7"/>
  <c r="AA2167" i="7"/>
  <c r="BT2179" i="7"/>
  <c r="AZ966" i="7"/>
  <c r="BB966" i="7" s="1"/>
  <c r="AY966" i="7"/>
  <c r="BA966" i="7" s="1"/>
  <c r="AA923" i="7"/>
  <c r="D931" i="7"/>
  <c r="AA935" i="7"/>
  <c r="AA929" i="7"/>
  <c r="AA914" i="7"/>
  <c r="AA1260" i="7"/>
  <c r="BS1899" i="7"/>
  <c r="BS1897" i="7"/>
  <c r="BJ2651" i="7"/>
  <c r="BK2651" i="7" s="1"/>
  <c r="BM2567" i="7"/>
  <c r="BR2342" i="7"/>
  <c r="BT2343" i="7" s="1"/>
  <c r="BU1426" i="7"/>
  <c r="BM1429" i="7"/>
  <c r="BM1666" i="7"/>
  <c r="AA1852" i="7"/>
  <c r="AA1831" i="7"/>
  <c r="AA2160" i="7"/>
  <c r="AA2161" i="7"/>
  <c r="BM2194" i="7"/>
  <c r="AZ961" i="7"/>
  <c r="BB961" i="7" s="1"/>
  <c r="AY961" i="7"/>
  <c r="BA961" i="7" s="1"/>
  <c r="BP960" i="7"/>
  <c r="BR960" i="7" s="1"/>
  <c r="BQ960" i="7"/>
  <c r="BS960" i="7" s="1"/>
  <c r="AZ972" i="7"/>
  <c r="BB972" i="7" s="1"/>
  <c r="AY972" i="7"/>
  <c r="BA972" i="7" s="1"/>
  <c r="BQ964" i="7"/>
  <c r="BS964" i="7" s="1"/>
  <c r="BP964" i="7"/>
  <c r="BR964" i="7" s="1"/>
  <c r="BP961" i="7"/>
  <c r="BR961" i="7" s="1"/>
  <c r="BQ961" i="7"/>
  <c r="BS961" i="7" s="1"/>
  <c r="AA919" i="7"/>
  <c r="AA922" i="7"/>
  <c r="BU1815" i="7"/>
  <c r="BM492" i="7"/>
  <c r="AA2145" i="7"/>
  <c r="AA2143" i="7"/>
  <c r="AA2157" i="7"/>
  <c r="AV1364" i="7"/>
  <c r="AA2142" i="7"/>
  <c r="AA2139" i="7"/>
  <c r="BQ969" i="7"/>
  <c r="BS969" i="7" s="1"/>
  <c r="BP969" i="7"/>
  <c r="BR969" i="7" s="1"/>
  <c r="BP974" i="7"/>
  <c r="BR974" i="7" s="1"/>
  <c r="BQ974" i="7"/>
  <c r="BS974" i="7" s="1"/>
  <c r="AJ944" i="7"/>
  <c r="AJ945" i="7"/>
  <c r="AJ948" i="7"/>
  <c r="AJ949" i="7"/>
  <c r="AJ947" i="7"/>
  <c r="AJ946" i="7"/>
  <c r="BP968" i="7"/>
  <c r="BR968" i="7" s="1"/>
  <c r="BQ968" i="7"/>
  <c r="BS968" i="7" s="1"/>
  <c r="AY962" i="7"/>
  <c r="BA962" i="7" s="1"/>
  <c r="AZ962" i="7"/>
  <c r="BB962" i="7" s="1"/>
  <c r="AA931" i="7"/>
  <c r="AA916" i="7"/>
  <c r="CA1970" i="7"/>
  <c r="CB1970" i="7" s="1"/>
  <c r="AV1509" i="7"/>
  <c r="AA2165" i="7"/>
  <c r="AA2164" i="7"/>
  <c r="CA2194" i="7"/>
  <c r="CB2194" i="7" s="1"/>
  <c r="CK2194" i="7" s="1"/>
  <c r="BQ959" i="7"/>
  <c r="BS959" i="7" s="1"/>
  <c r="BP959" i="7"/>
  <c r="BR959" i="7" s="1"/>
  <c r="BP956" i="7"/>
  <c r="BR956" i="7" s="1"/>
  <c r="BQ956" i="7"/>
  <c r="BS956" i="7" s="1"/>
  <c r="AY970" i="7"/>
  <c r="BA970" i="7" s="1"/>
  <c r="AZ970" i="7"/>
  <c r="BB970" i="7" s="1"/>
  <c r="AY964" i="7"/>
  <c r="BA964" i="7" s="1"/>
  <c r="AZ964" i="7"/>
  <c r="BB964" i="7" s="1"/>
  <c r="BP966" i="7"/>
  <c r="BR966" i="7" s="1"/>
  <c r="BQ966" i="7"/>
  <c r="BS966" i="7" s="1"/>
  <c r="BQ957" i="7"/>
  <c r="BS957" i="7" s="1"/>
  <c r="BP957" i="7"/>
  <c r="BR957" i="7" s="1"/>
  <c r="BP967" i="7"/>
  <c r="BR967" i="7" s="1"/>
  <c r="BQ967" i="7"/>
  <c r="BS967" i="7" s="1"/>
  <c r="BQ971" i="7"/>
  <c r="BS971" i="7" s="1"/>
  <c r="BP971" i="7"/>
  <c r="BR971" i="7" s="1"/>
  <c r="BP955" i="7"/>
  <c r="BR955" i="7" s="1"/>
  <c r="BQ955" i="7"/>
  <c r="BS955" i="7" s="1"/>
  <c r="BU955" i="7" s="1"/>
  <c r="BP965" i="7"/>
  <c r="BR965" i="7" s="1"/>
  <c r="BQ965" i="7"/>
  <c r="BS965" i="7" s="1"/>
  <c r="AY958" i="7"/>
  <c r="BA958" i="7" s="1"/>
  <c r="AZ958" i="7"/>
  <c r="BB958" i="7" s="1"/>
  <c r="Y980" i="7"/>
  <c r="Y977" i="7"/>
  <c r="Y979" i="7"/>
  <c r="Y981" i="7"/>
  <c r="Y978" i="7"/>
  <c r="Y976" i="7"/>
  <c r="AA941" i="7"/>
  <c r="AA912" i="7"/>
  <c r="BR2482" i="7"/>
  <c r="BT2482" i="7" s="1"/>
  <c r="BR2491" i="7"/>
  <c r="Y1943" i="7"/>
  <c r="BM2573" i="7"/>
  <c r="BB1668" i="7"/>
  <c r="CA1879" i="7"/>
  <c r="CB1879" i="7" s="1"/>
  <c r="CC1879" i="7" s="1"/>
  <c r="CH1879" i="7" s="1"/>
  <c r="CM1879" i="7" s="1"/>
  <c r="BD1507" i="7"/>
  <c r="AA1863" i="7"/>
  <c r="AA1864" i="7"/>
  <c r="AA2163" i="7"/>
  <c r="AA2135" i="7"/>
  <c r="AY965" i="7"/>
  <c r="BA965" i="7" s="1"/>
  <c r="AZ965" i="7"/>
  <c r="BB965" i="7" s="1"/>
  <c r="BA974" i="7"/>
  <c r="AA942" i="7"/>
  <c r="AA932" i="7"/>
  <c r="AA936" i="7"/>
  <c r="AA918" i="7"/>
  <c r="AJ1714" i="7"/>
  <c r="AJ1719" i="7"/>
  <c r="AJ1718" i="7"/>
  <c r="AJ1715" i="7"/>
  <c r="AJ1717" i="7"/>
  <c r="AJ1716" i="7"/>
  <c r="BP2199" i="7"/>
  <c r="BQ2199" i="7"/>
  <c r="AZ2180" i="7"/>
  <c r="BB2180" i="7" s="1"/>
  <c r="AY2180" i="7"/>
  <c r="BA2180" i="7" s="1"/>
  <c r="BQ2184" i="7"/>
  <c r="BS2184" i="7" s="1"/>
  <c r="BP2184" i="7"/>
  <c r="BR2184" i="7" s="1"/>
  <c r="BP2180" i="7"/>
  <c r="BR2180" i="7" s="1"/>
  <c r="BT2181" i="7" s="1"/>
  <c r="BQ2180" i="7"/>
  <c r="BS2180" i="7" s="1"/>
  <c r="BU2181" i="7" s="1"/>
  <c r="AY2193" i="7"/>
  <c r="BA2193" i="7" s="1"/>
  <c r="AZ2193" i="7"/>
  <c r="BB2193" i="7" s="1"/>
  <c r="AZ2189" i="7"/>
  <c r="BB2189" i="7" s="1"/>
  <c r="AY2189" i="7"/>
  <c r="BA2189" i="7" s="1"/>
  <c r="AY2191" i="7"/>
  <c r="BA2191" i="7" s="1"/>
  <c r="AZ2191" i="7"/>
  <c r="BB2191" i="7" s="1"/>
  <c r="BP2193" i="7"/>
  <c r="BR2193" i="7" s="1"/>
  <c r="BQ2193" i="7"/>
  <c r="BS2193" i="7" s="1"/>
  <c r="AY2185" i="7"/>
  <c r="BA2185" i="7" s="1"/>
  <c r="AZ2185" i="7"/>
  <c r="BB2185" i="7" s="1"/>
  <c r="AZ2179" i="7"/>
  <c r="BB2179" i="7" s="1"/>
  <c r="AY2179" i="7"/>
  <c r="BA2179" i="7" s="1"/>
  <c r="BP2182" i="7"/>
  <c r="BR2182" i="7" s="1"/>
  <c r="BQ2182" i="7"/>
  <c r="BS2182" i="7" s="1"/>
  <c r="BU2182" i="7" s="1"/>
  <c r="BP2197" i="7"/>
  <c r="Y2201" i="7"/>
  <c r="BQ2197" i="7"/>
  <c r="Y2200" i="7"/>
  <c r="Y2202" i="7"/>
  <c r="Y2198" i="7"/>
  <c r="AZ2178" i="7"/>
  <c r="BB2178" i="7" s="1"/>
  <c r="BD2178" i="7" s="1"/>
  <c r="AY2178" i="7"/>
  <c r="BA2178" i="7" s="1"/>
  <c r="AY2188" i="7"/>
  <c r="BA2188" i="7" s="1"/>
  <c r="AZ2188" i="7"/>
  <c r="BB2188" i="7" s="1"/>
  <c r="CK2575" i="7"/>
  <c r="BJ1439" i="7"/>
  <c r="BK1439" i="7" s="1"/>
  <c r="AV1439" i="7"/>
  <c r="AY2184" i="7"/>
  <c r="BA2184" i="7" s="1"/>
  <c r="AZ2184" i="7"/>
  <c r="BB2184" i="7" s="1"/>
  <c r="BP2196" i="7"/>
  <c r="BR2196" i="7" s="1"/>
  <c r="BR2200" i="7" s="1"/>
  <c r="BQ2196" i="7"/>
  <c r="BS2196" i="7" s="1"/>
  <c r="BP2187" i="7"/>
  <c r="BR2187" i="7" s="1"/>
  <c r="BT2187" i="7" s="1"/>
  <c r="BQ2187" i="7"/>
  <c r="BS2187" i="7" s="1"/>
  <c r="BU2188" i="7" s="1"/>
  <c r="AA2140" i="7"/>
  <c r="Z2137" i="7"/>
  <c r="AZ2190" i="7"/>
  <c r="BB2190" i="7" s="1"/>
  <c r="AY2190" i="7"/>
  <c r="BA2190" i="7" s="1"/>
  <c r="AZ2182" i="7"/>
  <c r="BB2182" i="7" s="1"/>
  <c r="AY2182" i="7"/>
  <c r="BA2182" i="7" s="1"/>
  <c r="BQ2192" i="7"/>
  <c r="BS2192" i="7" s="1"/>
  <c r="BP2192" i="7"/>
  <c r="BR2192" i="7" s="1"/>
  <c r="AT2197" i="7"/>
  <c r="AU2197" i="7"/>
  <c r="AY2197" i="7"/>
  <c r="AI2175" i="7"/>
  <c r="AJ2170" i="7" s="1"/>
  <c r="AZ2197" i="7"/>
  <c r="AJ2200" i="7"/>
  <c r="AJ2201" i="7"/>
  <c r="AJ2198" i="7"/>
  <c r="AJ2199" i="7"/>
  <c r="AJ2202" i="7"/>
  <c r="BQ2195" i="7"/>
  <c r="BS2195" i="7" s="1"/>
  <c r="BP2195" i="7"/>
  <c r="BR2195" i="7" s="1"/>
  <c r="AY2195" i="7"/>
  <c r="BA2195" i="7" s="1"/>
  <c r="AZ2195" i="7"/>
  <c r="BB2195" i="7" s="1"/>
  <c r="AZ2183" i="7"/>
  <c r="BB2183" i="7" s="1"/>
  <c r="AY2183" i="7"/>
  <c r="BA2183" i="7" s="1"/>
  <c r="AY2187" i="7"/>
  <c r="BA2187" i="7" s="1"/>
  <c r="AZ2187" i="7"/>
  <c r="BB2187" i="7" s="1"/>
  <c r="AZ2181" i="7"/>
  <c r="BB2181" i="7" s="1"/>
  <c r="AY2181" i="7"/>
  <c r="BA2181" i="7" s="1"/>
  <c r="AY2192" i="7"/>
  <c r="BA2192" i="7" s="1"/>
  <c r="AZ2192" i="7"/>
  <c r="BB2192" i="7" s="1"/>
  <c r="AA2137" i="7"/>
  <c r="AA2138" i="7"/>
  <c r="AA2133" i="7"/>
  <c r="AA2134" i="7"/>
  <c r="AZ2196" i="7"/>
  <c r="BB2196" i="7" s="1"/>
  <c r="AY2196" i="7"/>
  <c r="BA2196" i="7" s="1"/>
  <c r="AZ2186" i="7"/>
  <c r="BB2186" i="7" s="1"/>
  <c r="AY2186" i="7"/>
  <c r="BA2186" i="7" s="1"/>
  <c r="Y2168" i="7"/>
  <c r="Y2171" i="7"/>
  <c r="Y2169" i="7"/>
  <c r="Y2173" i="7"/>
  <c r="BT2178" i="7"/>
  <c r="BV2178" i="7" s="1"/>
  <c r="BW2178" i="7" s="1"/>
  <c r="BB1898" i="7"/>
  <c r="BB1896" i="7"/>
  <c r="BB1899" i="7"/>
  <c r="BA1899" i="7"/>
  <c r="BJ1895" i="7"/>
  <c r="BK1895" i="7" s="1"/>
  <c r="BL1895" i="7" s="1"/>
  <c r="CI1895" i="7" s="1"/>
  <c r="CN1895" i="7" s="1"/>
  <c r="BA1898" i="7"/>
  <c r="BA1896" i="7"/>
  <c r="AV1895" i="7"/>
  <c r="AA2475" i="7"/>
  <c r="BU1814" i="7"/>
  <c r="AJ2473" i="7"/>
  <c r="BR515" i="7"/>
  <c r="CA515" i="7" s="1"/>
  <c r="CB515" i="7" s="1"/>
  <c r="BM2415" i="7"/>
  <c r="BM2420" i="7"/>
  <c r="AJ408" i="7"/>
  <c r="BM2419" i="7"/>
  <c r="Y2323" i="7"/>
  <c r="BJ1667" i="7"/>
  <c r="BK1667" i="7" s="1"/>
  <c r="BL1667" i="7" s="1"/>
  <c r="CI1667" i="7" s="1"/>
  <c r="AA155" i="7"/>
  <c r="BJ1506" i="7"/>
  <c r="BK1506" i="7" s="1"/>
  <c r="BC1506" i="7"/>
  <c r="BC1501" i="7"/>
  <c r="BJ1501" i="7"/>
  <c r="BK1501" i="7" s="1"/>
  <c r="BD1513" i="7"/>
  <c r="AV2422" i="7"/>
  <c r="AA765" i="7"/>
  <c r="AA1858" i="7"/>
  <c r="AA1836" i="7"/>
  <c r="AA867" i="7"/>
  <c r="BM1889" i="7"/>
  <c r="BM2641" i="7"/>
  <c r="BU2417" i="7"/>
  <c r="CA1887" i="7"/>
  <c r="CB1887" i="7" s="1"/>
  <c r="CK1887" i="7" s="1"/>
  <c r="BC2421" i="7"/>
  <c r="BA1743" i="7"/>
  <c r="BJ1743" i="7" s="1"/>
  <c r="BK1743" i="7" s="1"/>
  <c r="BJ1742" i="7"/>
  <c r="BK1742" i="7" s="1"/>
  <c r="BC1509" i="7"/>
  <c r="BE1509" i="7" s="1"/>
  <c r="BF1509" i="7" s="1"/>
  <c r="BJ1509" i="7"/>
  <c r="BK1509" i="7" s="1"/>
  <c r="BC1510" i="7"/>
  <c r="AV1511" i="7"/>
  <c r="BJ1511" i="7"/>
  <c r="BK1511" i="7" s="1"/>
  <c r="BC1511" i="7"/>
  <c r="CK1666" i="7"/>
  <c r="BD1506" i="7"/>
  <c r="CJ2422" i="7"/>
  <c r="AZ1888" i="7"/>
  <c r="BB1888" i="7" s="1"/>
  <c r="AY1888" i="7"/>
  <c r="BA1888" i="7" s="1"/>
  <c r="BC1889" i="7" s="1"/>
  <c r="AA764" i="7"/>
  <c r="AZ1891" i="7"/>
  <c r="BB1891" i="7" s="1"/>
  <c r="BD1891" i="7" s="1"/>
  <c r="AY1891" i="7"/>
  <c r="BA1891" i="7" s="1"/>
  <c r="AA1845" i="7"/>
  <c r="AA1795" i="7"/>
  <c r="AA322" i="7"/>
  <c r="AA615" i="7"/>
  <c r="BS1954" i="7"/>
  <c r="CA1954" i="7" s="1"/>
  <c r="CB1954" i="7" s="1"/>
  <c r="CK1954" i="7" s="1"/>
  <c r="BC1507" i="7"/>
  <c r="AV1507" i="7"/>
  <c r="BJ1507" i="7"/>
  <c r="BK1507" i="7" s="1"/>
  <c r="BC1512" i="7"/>
  <c r="BJ1512" i="7"/>
  <c r="BK1512" i="7" s="1"/>
  <c r="AV1742" i="7"/>
  <c r="BD1510" i="7"/>
  <c r="BJ1510" i="7"/>
  <c r="BK1510" i="7" s="1"/>
  <c r="AV1510" i="7"/>
  <c r="AY1897" i="7"/>
  <c r="BA1897" i="7" s="1"/>
  <c r="AZ1897" i="7"/>
  <c r="BB1897" i="7" s="1"/>
  <c r="BJ2423" i="7"/>
  <c r="BK2423" i="7" s="1"/>
  <c r="AA1840" i="7"/>
  <c r="AA1842" i="7"/>
  <c r="AA1844" i="7"/>
  <c r="D1840" i="7"/>
  <c r="BB1901" i="7"/>
  <c r="BJ1666" i="7"/>
  <c r="BK1666" i="7" s="1"/>
  <c r="BL1666" i="7" s="1"/>
  <c r="CI1666" i="7" s="1"/>
  <c r="AZ1894" i="7"/>
  <c r="BB1894" i="7" s="1"/>
  <c r="AY1894" i="7"/>
  <c r="BA1894" i="7" s="1"/>
  <c r="BJ1514" i="7"/>
  <c r="BK1514" i="7" s="1"/>
  <c r="AV1514" i="7"/>
  <c r="BD1503" i="7"/>
  <c r="BD1504" i="7"/>
  <c r="BD1512" i="7"/>
  <c r="AZ1876" i="7"/>
  <c r="BB1876" i="7" s="1"/>
  <c r="BD1876" i="7" s="1"/>
  <c r="AY1876" i="7"/>
  <c r="BA1876" i="7" s="1"/>
  <c r="BC1877" i="7" s="1"/>
  <c r="BA2424" i="7"/>
  <c r="BJ2424" i="7" s="1"/>
  <c r="BK2424" i="7" s="1"/>
  <c r="AA1865" i="7"/>
  <c r="AA103" i="7"/>
  <c r="BM120" i="7"/>
  <c r="BA1901" i="7"/>
  <c r="BM1894" i="7"/>
  <c r="AA1079" i="7"/>
  <c r="AA2288" i="7"/>
  <c r="BC1497" i="7"/>
  <c r="BE1497" i="7" s="1"/>
  <c r="BF1497" i="7" s="1"/>
  <c r="AV1497" i="7"/>
  <c r="BJ1497" i="7"/>
  <c r="BK1497" i="7" s="1"/>
  <c r="BC1502" i="7"/>
  <c r="BJ1502" i="7"/>
  <c r="BK1502" i="7" s="1"/>
  <c r="AV1502" i="7"/>
  <c r="BD1501" i="7"/>
  <c r="AY1885" i="7"/>
  <c r="BA1885" i="7" s="1"/>
  <c r="BC1885" i="7" s="1"/>
  <c r="AZ1885" i="7"/>
  <c r="BB1885" i="7" s="1"/>
  <c r="BD1885" i="7" s="1"/>
  <c r="AA1856" i="7"/>
  <c r="AV354" i="7"/>
  <c r="AY1892" i="7"/>
  <c r="BA1892" i="7" s="1"/>
  <c r="AZ1892" i="7"/>
  <c r="BB1892" i="7" s="1"/>
  <c r="BD1893" i="7" s="1"/>
  <c r="BC1508" i="7"/>
  <c r="AV1508" i="7"/>
  <c r="BJ1508" i="7"/>
  <c r="BK1508" i="7" s="1"/>
  <c r="BJ1505" i="7"/>
  <c r="BK1505" i="7" s="1"/>
  <c r="BC1505" i="7"/>
  <c r="BE1505" i="7" s="1"/>
  <c r="BF1505" i="7" s="1"/>
  <c r="BH1505" i="7" s="1"/>
  <c r="BD1502" i="7"/>
  <c r="AY1880" i="7"/>
  <c r="BA1880" i="7" s="1"/>
  <c r="BC1880" i="7" s="1"/>
  <c r="AZ1880" i="7"/>
  <c r="BB1880" i="7" s="1"/>
  <c r="AA755" i="7"/>
  <c r="AA756" i="7"/>
  <c r="AV1506" i="7"/>
  <c r="AZ1900" i="7"/>
  <c r="BB1900" i="7" s="1"/>
  <c r="AY1900" i="7"/>
  <c r="BA1900" i="7" s="1"/>
  <c r="BJ2425" i="7"/>
  <c r="BK2425" i="7" s="1"/>
  <c r="AA762" i="7"/>
  <c r="AA1851" i="7"/>
  <c r="BU1810" i="7"/>
  <c r="BU1584" i="7"/>
  <c r="BM1578" i="7"/>
  <c r="BM110" i="7"/>
  <c r="BM1901" i="7"/>
  <c r="AV1365" i="7"/>
  <c r="AJ2093" i="7"/>
  <c r="AV2635" i="7"/>
  <c r="BD2634" i="7"/>
  <c r="BR2034" i="7"/>
  <c r="BT2034" i="7" s="1"/>
  <c r="BM2186" i="7"/>
  <c r="BR2334" i="7"/>
  <c r="AV1501" i="7"/>
  <c r="BC1513" i="7"/>
  <c r="BJ1513" i="7"/>
  <c r="BK1513" i="7" s="1"/>
  <c r="AV2423" i="7"/>
  <c r="AA1843" i="7"/>
  <c r="Y1871" i="7"/>
  <c r="Y1867" i="7"/>
  <c r="Y1870" i="7"/>
  <c r="Y1868" i="7"/>
  <c r="Y1869" i="7"/>
  <c r="Y1866" i="7"/>
  <c r="BM1583" i="7"/>
  <c r="BD114" i="7"/>
  <c r="BJ2657" i="7"/>
  <c r="BK2657" i="7" s="1"/>
  <c r="AV2639" i="7"/>
  <c r="Y1102" i="7"/>
  <c r="AA1102" i="7" s="1"/>
  <c r="AJ869" i="7"/>
  <c r="AJ872" i="7" s="1"/>
  <c r="AY1886" i="7"/>
  <c r="BA1886" i="7" s="1"/>
  <c r="AZ1886" i="7"/>
  <c r="BB1886" i="7" s="1"/>
  <c r="BJ1503" i="7"/>
  <c r="BK1503" i="7" s="1"/>
  <c r="BC1503" i="7"/>
  <c r="BC1504" i="7"/>
  <c r="BC1498" i="7"/>
  <c r="AV1498" i="7"/>
  <c r="BJ1498" i="7"/>
  <c r="BK1498" i="7" s="1"/>
  <c r="AZ1887" i="7"/>
  <c r="BB1887" i="7" s="1"/>
  <c r="AY1887" i="7"/>
  <c r="BA1887" i="7" s="1"/>
  <c r="AV1503" i="7"/>
  <c r="AA757" i="7"/>
  <c r="AA1855" i="7"/>
  <c r="AA1854" i="7"/>
  <c r="BA2426" i="7"/>
  <c r="BJ2426" i="7" s="1"/>
  <c r="BK2426" i="7" s="1"/>
  <c r="BJ1366" i="7"/>
  <c r="BK1366" i="7" s="1"/>
  <c r="BL1366" i="7" s="1"/>
  <c r="CI1366" i="7" s="1"/>
  <c r="CN1366" i="7" s="1"/>
  <c r="AA2084" i="7"/>
  <c r="BM498" i="7"/>
  <c r="AA2074" i="7"/>
  <c r="AJ2098" i="7"/>
  <c r="CA2651" i="7"/>
  <c r="CB2651" i="7" s="1"/>
  <c r="CC2651" i="7" s="1"/>
  <c r="CH2651" i="7" s="1"/>
  <c r="AA2299" i="7"/>
  <c r="BB278" i="7"/>
  <c r="BS1969" i="7"/>
  <c r="BU2406" i="7"/>
  <c r="BT1423" i="7"/>
  <c r="BV1423" i="7" s="1"/>
  <c r="BW1423" i="7" s="1"/>
  <c r="CA1423" i="7"/>
  <c r="CB1423" i="7" s="1"/>
  <c r="CA1428" i="7"/>
  <c r="CB1428" i="7" s="1"/>
  <c r="BT1428" i="7"/>
  <c r="BV1428" i="7" s="1"/>
  <c r="BW1428" i="7" s="1"/>
  <c r="CA1432" i="7"/>
  <c r="CB1432" i="7" s="1"/>
  <c r="BT1432" i="7"/>
  <c r="CA1433" i="7"/>
  <c r="CB1433" i="7" s="1"/>
  <c r="BT1433" i="7"/>
  <c r="BM1879" i="7"/>
  <c r="CA1435" i="7"/>
  <c r="CB1435" i="7" s="1"/>
  <c r="BB1671" i="7"/>
  <c r="AV1666" i="7"/>
  <c r="BM117" i="7"/>
  <c r="AA2090" i="7"/>
  <c r="BR2105" i="7"/>
  <c r="Y2501" i="7"/>
  <c r="BR2488" i="7"/>
  <c r="BS2117" i="7"/>
  <c r="BU2118" i="7" s="1"/>
  <c r="AA1999" i="7"/>
  <c r="AK297" i="7"/>
  <c r="AA1910" i="7"/>
  <c r="AJ2321" i="7"/>
  <c r="BT1427" i="7"/>
  <c r="CA1427" i="7"/>
  <c r="CB1427" i="7" s="1"/>
  <c r="BR1746" i="7"/>
  <c r="CA1892" i="7"/>
  <c r="CB1892" i="7" s="1"/>
  <c r="BU1435" i="7"/>
  <c r="CA1436" i="7"/>
  <c r="CB1436" i="7" s="1"/>
  <c r="BT1436" i="7"/>
  <c r="BV1436" i="7" s="1"/>
  <c r="BW1436" i="7" s="1"/>
  <c r="BM1435" i="7"/>
  <c r="CA1424" i="7"/>
  <c r="CB1424" i="7" s="1"/>
  <c r="BT1424" i="7"/>
  <c r="BB1670" i="7"/>
  <c r="AA2011" i="7"/>
  <c r="Y331" i="7"/>
  <c r="AA305" i="7"/>
  <c r="AA2391" i="7"/>
  <c r="Y1971" i="7"/>
  <c r="BS2344" i="7"/>
  <c r="BU2345" i="7" s="1"/>
  <c r="CA1430" i="7"/>
  <c r="CB1430" i="7" s="1"/>
  <c r="BT1430" i="7"/>
  <c r="BT1422" i="7"/>
  <c r="BV1422" i="7" s="1"/>
  <c r="BW1422" i="7" s="1"/>
  <c r="CA1422" i="7"/>
  <c r="CB1422" i="7" s="1"/>
  <c r="CK1879" i="7"/>
  <c r="BM1432" i="7"/>
  <c r="BT1425" i="7"/>
  <c r="CA1425" i="7"/>
  <c r="CB1425" i="7" s="1"/>
  <c r="BM1425" i="7"/>
  <c r="BU1728" i="7"/>
  <c r="BU1729" i="7"/>
  <c r="BU1424" i="7"/>
  <c r="BA1668" i="7"/>
  <c r="BJ1668" i="7" s="1"/>
  <c r="BK1668" i="7" s="1"/>
  <c r="BM1891" i="7"/>
  <c r="CA1959" i="7"/>
  <c r="CB1959" i="7" s="1"/>
  <c r="BM2568" i="7"/>
  <c r="CA1437" i="7"/>
  <c r="CB1437" i="7" s="1"/>
  <c r="BT1437" i="7"/>
  <c r="CK1439" i="7"/>
  <c r="CC1439" i="7"/>
  <c r="CH1439" i="7" s="1"/>
  <c r="BM1428" i="7"/>
  <c r="CA1738" i="7"/>
  <c r="CB1738" i="7" s="1"/>
  <c r="CA1426" i="7"/>
  <c r="CB1426" i="7" s="1"/>
  <c r="BT1426" i="7"/>
  <c r="BU1427" i="7"/>
  <c r="BM1430" i="7"/>
  <c r="BR1446" i="7"/>
  <c r="BR1897" i="7"/>
  <c r="BM1886" i="7"/>
  <c r="CA1431" i="7"/>
  <c r="CB1431" i="7" s="1"/>
  <c r="BT1431" i="7"/>
  <c r="BM1431" i="7"/>
  <c r="BR1441" i="7"/>
  <c r="CA1441" i="7" s="1"/>
  <c r="CB1441" i="7" s="1"/>
  <c r="CA1440" i="7"/>
  <c r="CB1440" i="7" s="1"/>
  <c r="BR1443" i="7"/>
  <c r="CA1443" i="7" s="1"/>
  <c r="CB1443" i="7" s="1"/>
  <c r="BR1442" i="7"/>
  <c r="CA1442" i="7" s="1"/>
  <c r="CB1442" i="7" s="1"/>
  <c r="BT1429" i="7"/>
  <c r="CA1429" i="7"/>
  <c r="CB1429" i="7" s="1"/>
  <c r="CA1365" i="7"/>
  <c r="CB1365" i="7" s="1"/>
  <c r="CC1365" i="7" s="1"/>
  <c r="CH1365" i="7" s="1"/>
  <c r="CM1365" i="7" s="1"/>
  <c r="BR1899" i="7"/>
  <c r="AA301" i="7"/>
  <c r="AA1934" i="7"/>
  <c r="BU1431" i="7"/>
  <c r="BU1429" i="7"/>
  <c r="AA293" i="7"/>
  <c r="BM2561" i="7"/>
  <c r="BM2409" i="7"/>
  <c r="AA2552" i="7"/>
  <c r="AA2371" i="7"/>
  <c r="BS2334" i="7"/>
  <c r="BT1438" i="7"/>
  <c r="CA1438" i="7"/>
  <c r="CB1438" i="7" s="1"/>
  <c r="BM1423" i="7"/>
  <c r="Y254" i="7"/>
  <c r="AA254" i="7" s="1"/>
  <c r="AA253" i="7"/>
  <c r="AV1667" i="7"/>
  <c r="BB1669" i="7"/>
  <c r="BM1887" i="7"/>
  <c r="BM1439" i="7"/>
  <c r="AJ1638" i="7"/>
  <c r="AJ1643" i="7"/>
  <c r="AJ1640" i="7"/>
  <c r="AJ1639" i="7"/>
  <c r="AJ1642" i="7"/>
  <c r="AJ1641" i="7"/>
  <c r="BM1575" i="7"/>
  <c r="BM509" i="7"/>
  <c r="AJ2275" i="7"/>
  <c r="BU1438" i="7"/>
  <c r="BT1876" i="7"/>
  <c r="BV1876" i="7" s="1"/>
  <c r="BW1876" i="7" s="1"/>
  <c r="BM1876" i="7"/>
  <c r="CA1876" i="7"/>
  <c r="CB1876" i="7" s="1"/>
  <c r="BU1433" i="7"/>
  <c r="BA1669" i="7"/>
  <c r="BA1671" i="7"/>
  <c r="BA1670" i="7"/>
  <c r="BJ1590" i="7"/>
  <c r="BK1590" i="7" s="1"/>
  <c r="BS1445" i="7"/>
  <c r="CA1445" i="7" s="1"/>
  <c r="CB1445" i="7" s="1"/>
  <c r="AJ2249" i="7"/>
  <c r="BU507" i="7"/>
  <c r="BD2643" i="7"/>
  <c r="BS2045" i="7"/>
  <c r="BQ895" i="7"/>
  <c r="BS895" i="7" s="1"/>
  <c r="BU896" i="7" s="1"/>
  <c r="BP895" i="7"/>
  <c r="BR895" i="7" s="1"/>
  <c r="BT896" i="7" s="1"/>
  <c r="BJ2574" i="7"/>
  <c r="BK2574" i="7" s="1"/>
  <c r="AZ1961" i="7"/>
  <c r="BB1961" i="7" s="1"/>
  <c r="AY1961" i="7"/>
  <c r="BA1961" i="7" s="1"/>
  <c r="AZ337" i="7"/>
  <c r="AY337" i="7"/>
  <c r="AY2337" i="7"/>
  <c r="BA2337" i="7" s="1"/>
  <c r="AZ2337" i="7"/>
  <c r="BB2337" i="7" s="1"/>
  <c r="AA344" i="7"/>
  <c r="AJ326" i="7"/>
  <c r="AK326" i="7" s="1"/>
  <c r="AA302" i="7"/>
  <c r="AA307" i="7"/>
  <c r="AZ356" i="7"/>
  <c r="AY356" i="7"/>
  <c r="BQ659" i="7"/>
  <c r="BS659" i="7" s="1"/>
  <c r="BP659" i="7"/>
  <c r="BR659" i="7" s="1"/>
  <c r="BP650" i="7"/>
  <c r="BR650" i="7" s="1"/>
  <c r="BQ650" i="7"/>
  <c r="BS650" i="7" s="1"/>
  <c r="CK2428" i="7"/>
  <c r="CC2428" i="7"/>
  <c r="CH2428" i="7" s="1"/>
  <c r="AA1963" i="7"/>
  <c r="AA1962" i="7"/>
  <c r="AK291" i="7"/>
  <c r="AK292" i="7"/>
  <c r="AA352" i="7"/>
  <c r="BQ361" i="7"/>
  <c r="BP361" i="7"/>
  <c r="BP883" i="7"/>
  <c r="BR883" i="7" s="1"/>
  <c r="BQ883" i="7"/>
  <c r="BS883" i="7" s="1"/>
  <c r="AA1914" i="7"/>
  <c r="AY1967" i="7"/>
  <c r="BA1967" i="7" s="1"/>
  <c r="AZ1967" i="7"/>
  <c r="BB1967" i="7" s="1"/>
  <c r="BQ347" i="7"/>
  <c r="BS347" i="7" s="1"/>
  <c r="BP347" i="7"/>
  <c r="BR347" i="7" s="1"/>
  <c r="AJ330" i="7"/>
  <c r="AA347" i="7"/>
  <c r="AA341" i="7"/>
  <c r="AA606" i="7"/>
  <c r="AA605" i="7"/>
  <c r="AA614" i="7"/>
  <c r="AZ2348" i="7"/>
  <c r="BB2348" i="7" s="1"/>
  <c r="BB2354" i="7" s="1"/>
  <c r="AY2348" i="7"/>
  <c r="BA2348" i="7" s="1"/>
  <c r="BA2350" i="7" s="1"/>
  <c r="AY878" i="7"/>
  <c r="BA878" i="7" s="1"/>
  <c r="AZ878" i="7"/>
  <c r="BB878" i="7" s="1"/>
  <c r="AA2306" i="7"/>
  <c r="AA291" i="7"/>
  <c r="AA292" i="7"/>
  <c r="AK352" i="7"/>
  <c r="AK294" i="7"/>
  <c r="AA353" i="7"/>
  <c r="AY2341" i="7"/>
  <c r="BA2341" i="7" s="1"/>
  <c r="AZ2341" i="7"/>
  <c r="BB2341" i="7" s="1"/>
  <c r="BD2341" i="7" s="1"/>
  <c r="AY886" i="7"/>
  <c r="BA886" i="7" s="1"/>
  <c r="AZ886" i="7"/>
  <c r="BB886" i="7" s="1"/>
  <c r="AY1968" i="7"/>
  <c r="BA1968" i="7" s="1"/>
  <c r="AZ1968" i="7"/>
  <c r="BB1968" i="7" s="1"/>
  <c r="AA1955" i="7"/>
  <c r="AA1954" i="7"/>
  <c r="BP1964" i="7"/>
  <c r="BR1964" i="7" s="1"/>
  <c r="BQ1964" i="7"/>
  <c r="BS1964" i="7" s="1"/>
  <c r="BR1969" i="7"/>
  <c r="AY340" i="7"/>
  <c r="BA340" i="7" s="1"/>
  <c r="AZ340" i="7"/>
  <c r="BB340" i="7" s="1"/>
  <c r="AK325" i="7"/>
  <c r="BM2417" i="7"/>
  <c r="CA2417" i="7"/>
  <c r="CB2417" i="7" s="1"/>
  <c r="BT2417" i="7"/>
  <c r="AA2390" i="7"/>
  <c r="BP1975" i="7"/>
  <c r="BR1975" i="7" s="1"/>
  <c r="BQ1975" i="7"/>
  <c r="BS1975" i="7" s="1"/>
  <c r="AK315" i="7"/>
  <c r="AA340" i="7"/>
  <c r="AA339" i="7"/>
  <c r="AJ358" i="7"/>
  <c r="BM2416" i="7"/>
  <c r="BU2416" i="7"/>
  <c r="BP651" i="7"/>
  <c r="BR651" i="7" s="1"/>
  <c r="BQ651" i="7"/>
  <c r="BS651" i="7" s="1"/>
  <c r="BP667" i="7"/>
  <c r="BR667" i="7" s="1"/>
  <c r="BQ667" i="7"/>
  <c r="BS667" i="7" s="1"/>
  <c r="AA608" i="7"/>
  <c r="AZ1960" i="7"/>
  <c r="BB1960" i="7" s="1"/>
  <c r="AY1960" i="7"/>
  <c r="BA1960" i="7" s="1"/>
  <c r="BP1963" i="7"/>
  <c r="BR1963" i="7" s="1"/>
  <c r="BQ1963" i="7"/>
  <c r="BS1963" i="7" s="1"/>
  <c r="AK323" i="7"/>
  <c r="AY344" i="7"/>
  <c r="BA344" i="7" s="1"/>
  <c r="AZ344" i="7"/>
  <c r="BB344" i="7" s="1"/>
  <c r="AA318" i="7"/>
  <c r="BQ356" i="7"/>
  <c r="BP356" i="7"/>
  <c r="AA2393" i="7"/>
  <c r="Y2320" i="7"/>
  <c r="Y2321" i="7"/>
  <c r="CA2564" i="7"/>
  <c r="CB2564" i="7" s="1"/>
  <c r="BT2565" i="7"/>
  <c r="BT2564" i="7"/>
  <c r="BS2332" i="7"/>
  <c r="AY882" i="7"/>
  <c r="BA882" i="7" s="1"/>
  <c r="AZ882" i="7"/>
  <c r="BB882" i="7" s="1"/>
  <c r="BQ884" i="7"/>
  <c r="BS884" i="7" s="1"/>
  <c r="BP884" i="7"/>
  <c r="BR884" i="7" s="1"/>
  <c r="AK324" i="7"/>
  <c r="AK340" i="7"/>
  <c r="AK339" i="7"/>
  <c r="BP887" i="7"/>
  <c r="BR887" i="7" s="1"/>
  <c r="BQ887" i="7"/>
  <c r="BS887" i="7" s="1"/>
  <c r="AZ891" i="7"/>
  <c r="BB891" i="7" s="1"/>
  <c r="AY891" i="7"/>
  <c r="BA891" i="7" s="1"/>
  <c r="AA1916" i="7"/>
  <c r="AZ1966" i="7"/>
  <c r="BB1966" i="7" s="1"/>
  <c r="AY1966" i="7"/>
  <c r="BA1966" i="7" s="1"/>
  <c r="BQ341" i="7"/>
  <c r="BS341" i="7" s="1"/>
  <c r="BP341" i="7"/>
  <c r="BR341" i="7" s="1"/>
  <c r="BP1966" i="7"/>
  <c r="BR1966" i="7" s="1"/>
  <c r="BQ1966" i="7"/>
  <c r="BS1966" i="7" s="1"/>
  <c r="AY893" i="7"/>
  <c r="BA893" i="7" s="1"/>
  <c r="AZ893" i="7"/>
  <c r="BB893" i="7" s="1"/>
  <c r="BQ1960" i="7"/>
  <c r="BS1960" i="7" s="1"/>
  <c r="BU1960" i="7" s="1"/>
  <c r="BP1960" i="7"/>
  <c r="BR1960" i="7" s="1"/>
  <c r="BP349" i="7"/>
  <c r="BR349" i="7" s="1"/>
  <c r="BQ349" i="7"/>
  <c r="BS349" i="7" s="1"/>
  <c r="Y361" i="7"/>
  <c r="BQ663" i="7"/>
  <c r="BS663" i="7" s="1"/>
  <c r="BP663" i="7"/>
  <c r="BR663" i="7" s="1"/>
  <c r="AY2345" i="7"/>
  <c r="BA2345" i="7" s="1"/>
  <c r="BC2346" i="7" s="1"/>
  <c r="AZ2345" i="7"/>
  <c r="BB2345" i="7" s="1"/>
  <c r="BD2346" i="7" s="1"/>
  <c r="AA1923" i="7"/>
  <c r="AA1956" i="7"/>
  <c r="AA350" i="7"/>
  <c r="BQ344" i="7"/>
  <c r="BS344" i="7" s="1"/>
  <c r="BP344" i="7"/>
  <c r="BR344" i="7" s="1"/>
  <c r="BQ338" i="7"/>
  <c r="BS338" i="7" s="1"/>
  <c r="BP338" i="7"/>
  <c r="BR338" i="7" s="1"/>
  <c r="AA1930" i="7"/>
  <c r="AK344" i="7"/>
  <c r="AK302" i="7"/>
  <c r="AK310" i="7"/>
  <c r="AA609" i="7"/>
  <c r="AA612" i="7"/>
  <c r="AA613" i="7"/>
  <c r="AZ2336" i="7"/>
  <c r="BB2336" i="7" s="1"/>
  <c r="AY2336" i="7"/>
  <c r="BA2336" i="7" s="1"/>
  <c r="AA2307" i="7"/>
  <c r="BM1968" i="7"/>
  <c r="AZ1952" i="7"/>
  <c r="BB1952" i="7" s="1"/>
  <c r="BD1952" i="7" s="1"/>
  <c r="AY1952" i="7"/>
  <c r="BA1952" i="7" s="1"/>
  <c r="AA325" i="7"/>
  <c r="AZ342" i="7"/>
  <c r="BB342" i="7" s="1"/>
  <c r="AY342" i="7"/>
  <c r="BA342" i="7" s="1"/>
  <c r="AY345" i="7"/>
  <c r="BA345" i="7" s="1"/>
  <c r="AZ345" i="7"/>
  <c r="BB345" i="7" s="1"/>
  <c r="Y357" i="7"/>
  <c r="AA2313" i="7"/>
  <c r="BT2412" i="7"/>
  <c r="CA2412" i="7"/>
  <c r="CB2412" i="7" s="1"/>
  <c r="BP653" i="7"/>
  <c r="BR653" i="7" s="1"/>
  <c r="BQ653" i="7"/>
  <c r="BS653" i="7" s="1"/>
  <c r="BT2574" i="7"/>
  <c r="BV2574" i="7" s="1"/>
  <c r="BW2574" i="7" s="1"/>
  <c r="CA2574" i="7"/>
  <c r="CB2574" i="7" s="1"/>
  <c r="AA2295" i="7"/>
  <c r="Y1975" i="7"/>
  <c r="AY1953" i="7"/>
  <c r="BA1953" i="7" s="1"/>
  <c r="AZ1953" i="7"/>
  <c r="BB1953" i="7" s="1"/>
  <c r="AA351" i="7"/>
  <c r="AK309" i="7"/>
  <c r="BP337" i="7"/>
  <c r="BR337" i="7" s="1"/>
  <c r="BQ337" i="7"/>
  <c r="BS337" i="7" s="1"/>
  <c r="BU337" i="7" s="1"/>
  <c r="AZ358" i="7"/>
  <c r="AY358" i="7"/>
  <c r="BS2424" i="7"/>
  <c r="BS2425" i="7"/>
  <c r="BS2427" i="7"/>
  <c r="BS2426" i="7"/>
  <c r="D2299" i="7"/>
  <c r="AA2303" i="7"/>
  <c r="AY2335" i="7"/>
  <c r="BA2335" i="7" s="1"/>
  <c r="AZ2335" i="7"/>
  <c r="BB2335" i="7" s="1"/>
  <c r="AA1965" i="7"/>
  <c r="AA320" i="7"/>
  <c r="AK347" i="7"/>
  <c r="AA2374" i="7"/>
  <c r="Z2371" i="7"/>
  <c r="AA2370" i="7"/>
  <c r="AA2291" i="7"/>
  <c r="AA636" i="7"/>
  <c r="AA637" i="7"/>
  <c r="BQ649" i="7"/>
  <c r="BS649" i="7" s="1"/>
  <c r="BU649" i="7" s="1"/>
  <c r="BP649" i="7"/>
  <c r="BR649" i="7" s="1"/>
  <c r="BR2332" i="7"/>
  <c r="BS2336" i="7"/>
  <c r="BR2341" i="7"/>
  <c r="BU1802" i="7"/>
  <c r="BU1575" i="7"/>
  <c r="BM505" i="7"/>
  <c r="CA504" i="7"/>
  <c r="CB504" i="7" s="1"/>
  <c r="CC504" i="7" s="1"/>
  <c r="CH504" i="7" s="1"/>
  <c r="CM504" i="7" s="1"/>
  <c r="AY877" i="7"/>
  <c r="BA877" i="7" s="1"/>
  <c r="AZ877" i="7"/>
  <c r="BB877" i="7" s="1"/>
  <c r="BD877" i="7" s="1"/>
  <c r="AZ881" i="7"/>
  <c r="BB881" i="7" s="1"/>
  <c r="AY881" i="7"/>
  <c r="BA881" i="7" s="1"/>
  <c r="AV1747" i="7"/>
  <c r="BJ1747" i="7"/>
  <c r="BK1747" i="7" s="1"/>
  <c r="BU2560" i="7"/>
  <c r="BU2559" i="7"/>
  <c r="AZ1965" i="7"/>
  <c r="BB1965" i="7" s="1"/>
  <c r="AY1965" i="7"/>
  <c r="BA1965" i="7" s="1"/>
  <c r="AA621" i="7"/>
  <c r="BP654" i="7"/>
  <c r="BR654" i="7" s="1"/>
  <c r="BQ654" i="7"/>
  <c r="BS654" i="7" s="1"/>
  <c r="BQ655" i="7"/>
  <c r="BS655" i="7" s="1"/>
  <c r="BU656" i="7" s="1"/>
  <c r="BP655" i="7"/>
  <c r="BR655" i="7" s="1"/>
  <c r="BB281" i="7"/>
  <c r="BB280" i="7"/>
  <c r="AA342" i="7"/>
  <c r="AK318" i="7"/>
  <c r="BM2422" i="7"/>
  <c r="CA2422" i="7"/>
  <c r="CB2422" i="7" s="1"/>
  <c r="AA1915" i="7"/>
  <c r="Y1942" i="7"/>
  <c r="Y1947" i="7"/>
  <c r="Y1944" i="7"/>
  <c r="Y1946" i="7"/>
  <c r="AY1963" i="7"/>
  <c r="BA1963" i="7" s="1"/>
  <c r="AZ1963" i="7"/>
  <c r="BB1963" i="7" s="1"/>
  <c r="BQ1953" i="7"/>
  <c r="BS1953" i="7" s="1"/>
  <c r="BP1953" i="7"/>
  <c r="BR1953" i="7" s="1"/>
  <c r="AA1927" i="7"/>
  <c r="AJ331" i="7"/>
  <c r="AA294" i="7"/>
  <c r="AK317" i="7"/>
  <c r="Y360" i="7"/>
  <c r="AA1924" i="7"/>
  <c r="AA1921" i="7"/>
  <c r="AJ2350" i="7"/>
  <c r="AA309" i="7"/>
  <c r="AZ341" i="7"/>
  <c r="BB341" i="7" s="1"/>
  <c r="AY341" i="7"/>
  <c r="BA341" i="7" s="1"/>
  <c r="AA2301" i="7"/>
  <c r="BP893" i="7"/>
  <c r="BR893" i="7" s="1"/>
  <c r="BQ893" i="7"/>
  <c r="BS893" i="7" s="1"/>
  <c r="AK345" i="7"/>
  <c r="AK348" i="7"/>
  <c r="BP357" i="7"/>
  <c r="BQ357" i="7"/>
  <c r="BT2408" i="7"/>
  <c r="CA2408" i="7"/>
  <c r="CB2408" i="7" s="1"/>
  <c r="BT2421" i="7"/>
  <c r="CA2421" i="7"/>
  <c r="CB2421" i="7" s="1"/>
  <c r="AZ883" i="7"/>
  <c r="BB883" i="7" s="1"/>
  <c r="AY883" i="7"/>
  <c r="BA883" i="7" s="1"/>
  <c r="BQ885" i="7"/>
  <c r="BS885" i="7" s="1"/>
  <c r="BP885" i="7"/>
  <c r="BR885" i="7" s="1"/>
  <c r="AA1968" i="7"/>
  <c r="BP348" i="7"/>
  <c r="BR348" i="7" s="1"/>
  <c r="BQ348" i="7"/>
  <c r="BS348" i="7" s="1"/>
  <c r="AK293" i="7"/>
  <c r="BQ343" i="7"/>
  <c r="BS343" i="7" s="1"/>
  <c r="BP343" i="7"/>
  <c r="BR343" i="7" s="1"/>
  <c r="BU2412" i="7"/>
  <c r="AY880" i="7"/>
  <c r="BA880" i="7" s="1"/>
  <c r="AZ880" i="7"/>
  <c r="BB880" i="7" s="1"/>
  <c r="BP1962" i="7"/>
  <c r="BR1962" i="7" s="1"/>
  <c r="BQ1962" i="7"/>
  <c r="BS1962" i="7" s="1"/>
  <c r="AY1954" i="7"/>
  <c r="BA1954" i="7" s="1"/>
  <c r="AZ1954" i="7"/>
  <c r="BB1954" i="7" s="1"/>
  <c r="AA343" i="7"/>
  <c r="AK316" i="7"/>
  <c r="AA314" i="7"/>
  <c r="AA2388" i="7"/>
  <c r="BU2562" i="7"/>
  <c r="BU2563" i="7"/>
  <c r="AA2365" i="7"/>
  <c r="AY2330" i="7"/>
  <c r="BA2330" i="7" s="1"/>
  <c r="AZ2330" i="7"/>
  <c r="BB2330" i="7" s="1"/>
  <c r="BD2330" i="7" s="1"/>
  <c r="BR2336" i="7"/>
  <c r="BS2341" i="7"/>
  <c r="BM1810" i="7"/>
  <c r="BU2262" i="7"/>
  <c r="AA1964" i="7"/>
  <c r="BQ358" i="7"/>
  <c r="BP358" i="7"/>
  <c r="BU2190" i="7"/>
  <c r="BU2189" i="7"/>
  <c r="CA2559" i="7"/>
  <c r="CB2559" i="7" s="1"/>
  <c r="BT2560" i="7"/>
  <c r="BT2559" i="7"/>
  <c r="AA306" i="7"/>
  <c r="AZ884" i="7"/>
  <c r="BB884" i="7" s="1"/>
  <c r="AY884" i="7"/>
  <c r="BA884" i="7" s="1"/>
  <c r="AA1917" i="7"/>
  <c r="BP339" i="7"/>
  <c r="BR339" i="7" s="1"/>
  <c r="BQ339" i="7"/>
  <c r="BS339" i="7" s="1"/>
  <c r="AA620" i="7"/>
  <c r="AA618" i="7"/>
  <c r="BQ666" i="7"/>
  <c r="BS666" i="7" s="1"/>
  <c r="BP666" i="7"/>
  <c r="BR666" i="7" s="1"/>
  <c r="AZ2339" i="7"/>
  <c r="BB2339" i="7" s="1"/>
  <c r="BD2340" i="7" s="1"/>
  <c r="AY2339" i="7"/>
  <c r="BA2339" i="7" s="1"/>
  <c r="BC2340" i="7" s="1"/>
  <c r="BP881" i="7"/>
  <c r="BR881" i="7" s="1"/>
  <c r="BQ881" i="7"/>
  <c r="BS881" i="7" s="1"/>
  <c r="BQ1955" i="7"/>
  <c r="BS1955" i="7" s="1"/>
  <c r="BP1955" i="7"/>
  <c r="BR1955" i="7" s="1"/>
  <c r="BP360" i="7"/>
  <c r="BQ360" i="7"/>
  <c r="AZ889" i="7"/>
  <c r="BB889" i="7" s="1"/>
  <c r="AY889" i="7"/>
  <c r="BA889" i="7" s="1"/>
  <c r="AK308" i="7"/>
  <c r="AK351" i="7"/>
  <c r="AZ2333" i="7"/>
  <c r="BB2333" i="7" s="1"/>
  <c r="AY2333" i="7"/>
  <c r="BA2333" i="7" s="1"/>
  <c r="CA2181" i="7"/>
  <c r="CB2181" i="7" s="1"/>
  <c r="AA1937" i="7"/>
  <c r="AY888" i="7"/>
  <c r="BA888" i="7" s="1"/>
  <c r="AZ888" i="7"/>
  <c r="BB888" i="7" s="1"/>
  <c r="AY1962" i="7"/>
  <c r="BA1962" i="7" s="1"/>
  <c r="AZ1962" i="7"/>
  <c r="BB1962" i="7" s="1"/>
  <c r="AJ329" i="7"/>
  <c r="AK295" i="7"/>
  <c r="CA2418" i="7"/>
  <c r="CB2418" i="7" s="1"/>
  <c r="BT2418" i="7"/>
  <c r="CA2407" i="7"/>
  <c r="CB2407" i="7" s="1"/>
  <c r="BT2407" i="7"/>
  <c r="AA2305" i="7"/>
  <c r="AA619" i="7"/>
  <c r="AZ658" i="7"/>
  <c r="BB658" i="7" s="1"/>
  <c r="AY658" i="7"/>
  <c r="BA658" i="7" s="1"/>
  <c r="BC659" i="7" s="1"/>
  <c r="BP657" i="7"/>
  <c r="BR657" i="7" s="1"/>
  <c r="BQ657" i="7"/>
  <c r="BS657" i="7" s="1"/>
  <c r="BU657" i="7" s="1"/>
  <c r="BP1965" i="7"/>
  <c r="BR1965" i="7" s="1"/>
  <c r="BQ1965" i="7"/>
  <c r="BS1965" i="7" s="1"/>
  <c r="AA346" i="7"/>
  <c r="AA2389" i="7"/>
  <c r="AA2316" i="7"/>
  <c r="AY879" i="7"/>
  <c r="BA879" i="7" s="1"/>
  <c r="AZ879" i="7"/>
  <c r="BB879" i="7" s="1"/>
  <c r="AY360" i="7"/>
  <c r="AZ360" i="7"/>
  <c r="BQ340" i="7"/>
  <c r="BS340" i="7" s="1"/>
  <c r="BP340" i="7"/>
  <c r="BR340" i="7" s="1"/>
  <c r="BT2562" i="7"/>
  <c r="CA2562" i="7"/>
  <c r="CB2562" i="7" s="1"/>
  <c r="BT2563" i="7"/>
  <c r="AA607" i="7"/>
  <c r="BS2342" i="7"/>
  <c r="BU2271" i="7"/>
  <c r="BA1592" i="7"/>
  <c r="CA1882" i="7"/>
  <c r="CB1882" i="7" s="1"/>
  <c r="CC1882" i="7" s="1"/>
  <c r="CH1882" i="7" s="1"/>
  <c r="CM1882" i="7" s="1"/>
  <c r="AJ2097" i="7"/>
  <c r="AJ2018" i="7"/>
  <c r="AJ2049" i="7"/>
  <c r="AA1925" i="7"/>
  <c r="AA1928" i="7"/>
  <c r="BP1961" i="7"/>
  <c r="BR1961" i="7" s="1"/>
  <c r="BQ1961" i="7"/>
  <c r="BS1961" i="7" s="1"/>
  <c r="BT2415" i="7"/>
  <c r="CA2415" i="7"/>
  <c r="CB2415" i="7" s="1"/>
  <c r="AY885" i="7"/>
  <c r="BA885" i="7" s="1"/>
  <c r="AZ885" i="7"/>
  <c r="BB885" i="7" s="1"/>
  <c r="AY1959" i="7"/>
  <c r="BA1959" i="7" s="1"/>
  <c r="AZ1959" i="7"/>
  <c r="BB1959" i="7" s="1"/>
  <c r="AK321" i="7"/>
  <c r="AA2311" i="7"/>
  <c r="AA2312" i="7"/>
  <c r="AZ652" i="7"/>
  <c r="BB652" i="7" s="1"/>
  <c r="AY652" i="7"/>
  <c r="BA652" i="7" s="1"/>
  <c r="AY657" i="7"/>
  <c r="BA657" i="7" s="1"/>
  <c r="AZ657" i="7"/>
  <c r="BB657" i="7" s="1"/>
  <c r="BP664" i="7"/>
  <c r="BR664" i="7" s="1"/>
  <c r="BQ664" i="7"/>
  <c r="BS664" i="7" s="1"/>
  <c r="AA2302" i="7"/>
  <c r="AA354" i="7"/>
  <c r="AA316" i="7"/>
  <c r="AK319" i="7"/>
  <c r="AY2334" i="7"/>
  <c r="BA2334" i="7" s="1"/>
  <c r="AZ2334" i="7"/>
  <c r="BB2334" i="7" s="1"/>
  <c r="AA1913" i="7"/>
  <c r="AA1939" i="7"/>
  <c r="BQ1956" i="7"/>
  <c r="BS1956" i="7" s="1"/>
  <c r="BP1956" i="7"/>
  <c r="BR1956" i="7" s="1"/>
  <c r="AA1957" i="7"/>
  <c r="D311" i="7"/>
  <c r="AA315" i="7"/>
  <c r="Y326" i="7"/>
  <c r="AA327" i="7" s="1"/>
  <c r="Y329" i="7"/>
  <c r="AA1912" i="7"/>
  <c r="BB282" i="7"/>
  <c r="BQ892" i="7"/>
  <c r="BS892" i="7" s="1"/>
  <c r="BP892" i="7"/>
  <c r="BR892" i="7" s="1"/>
  <c r="AY1973" i="7"/>
  <c r="AZ1973" i="7"/>
  <c r="BP346" i="7"/>
  <c r="BR346" i="7" s="1"/>
  <c r="BQ346" i="7"/>
  <c r="BS346" i="7" s="1"/>
  <c r="AK304" i="7"/>
  <c r="AZ348" i="7"/>
  <c r="BB348" i="7" s="1"/>
  <c r="AY348" i="7"/>
  <c r="BA348" i="7" s="1"/>
  <c r="BP354" i="7"/>
  <c r="BR354" i="7" s="1"/>
  <c r="BQ354" i="7"/>
  <c r="BS354" i="7" s="1"/>
  <c r="Y638" i="7"/>
  <c r="AA638" i="7" s="1"/>
  <c r="Y642" i="7"/>
  <c r="Y644" i="7" s="1"/>
  <c r="AA644" i="7" s="1"/>
  <c r="AA2294" i="7"/>
  <c r="CA2567" i="7"/>
  <c r="CB2567" i="7" s="1"/>
  <c r="BT2567" i="7"/>
  <c r="AK322" i="7"/>
  <c r="BT2413" i="7"/>
  <c r="CA2413" i="7"/>
  <c r="CB2413" i="7" s="1"/>
  <c r="BT2406" i="7"/>
  <c r="BV2406" i="7" s="1"/>
  <c r="BW2406" i="7" s="1"/>
  <c r="CA2406" i="7"/>
  <c r="CB2406" i="7" s="1"/>
  <c r="AA300" i="7"/>
  <c r="AA2310" i="7"/>
  <c r="AA2309" i="7"/>
  <c r="AZ2343" i="7"/>
  <c r="BB2343" i="7" s="1"/>
  <c r="AY2343" i="7"/>
  <c r="BA2343" i="7" s="1"/>
  <c r="BQ894" i="7"/>
  <c r="BS894" i="7" s="1"/>
  <c r="BP894" i="7"/>
  <c r="BR894" i="7" s="1"/>
  <c r="BP877" i="7"/>
  <c r="BR877" i="7" s="1"/>
  <c r="BQ877" i="7"/>
  <c r="BS877" i="7" s="1"/>
  <c r="BU877" i="7" s="1"/>
  <c r="BT2558" i="7"/>
  <c r="CA2557" i="7"/>
  <c r="CB2557" i="7" s="1"/>
  <c r="BT2557" i="7"/>
  <c r="AJ1944" i="7"/>
  <c r="AJ1947" i="7"/>
  <c r="AJ1946" i="7"/>
  <c r="AJ1942" i="7"/>
  <c r="AJ1943" i="7"/>
  <c r="AJ1945" i="7"/>
  <c r="AJ1971" i="7"/>
  <c r="AJ1974" i="7"/>
  <c r="AJ1976" i="7"/>
  <c r="AY353" i="7"/>
  <c r="BA353" i="7" s="1"/>
  <c r="AZ353" i="7"/>
  <c r="BB353" i="7" s="1"/>
  <c r="AA304" i="7"/>
  <c r="AA296" i="7"/>
  <c r="BS1967" i="7"/>
  <c r="AA2317" i="7"/>
  <c r="BU2407" i="7"/>
  <c r="BU2415" i="7"/>
  <c r="BU2414" i="7"/>
  <c r="AA2315" i="7"/>
  <c r="AZ656" i="7"/>
  <c r="BB656" i="7" s="1"/>
  <c r="AY656" i="7"/>
  <c r="BA656" i="7" s="1"/>
  <c r="AJ868" i="7"/>
  <c r="AL871" i="7" s="1"/>
  <c r="AA1929" i="7"/>
  <c r="BB349" i="7"/>
  <c r="AK342" i="7"/>
  <c r="AK296" i="7"/>
  <c r="AA355" i="7"/>
  <c r="AA2386" i="7"/>
  <c r="AA2373" i="7"/>
  <c r="BM2428" i="7"/>
  <c r="AJ640" i="7"/>
  <c r="AJ639" i="7"/>
  <c r="AJ642" i="7"/>
  <c r="AJ643" i="7"/>
  <c r="AJ638" i="7"/>
  <c r="AJ641" i="7"/>
  <c r="AJ866" i="7"/>
  <c r="AJ360" i="7"/>
  <c r="BM499" i="7"/>
  <c r="AV2637" i="7"/>
  <c r="AJ2629" i="7"/>
  <c r="BD2645" i="7"/>
  <c r="BS2032" i="7"/>
  <c r="BU2033" i="7" s="1"/>
  <c r="AY894" i="7"/>
  <c r="BA894" i="7" s="1"/>
  <c r="AZ894" i="7"/>
  <c r="BB894" i="7" s="1"/>
  <c r="BP353" i="7"/>
  <c r="BR353" i="7" s="1"/>
  <c r="BQ353" i="7"/>
  <c r="BS353" i="7" s="1"/>
  <c r="AY352" i="7"/>
  <c r="BA352" i="7" s="1"/>
  <c r="AZ352" i="7"/>
  <c r="BB352" i="7" s="1"/>
  <c r="CA2420" i="7"/>
  <c r="CB2420" i="7" s="1"/>
  <c r="BT2420" i="7"/>
  <c r="AJ668" i="7"/>
  <c r="AJ672" i="7"/>
  <c r="AJ670" i="7"/>
  <c r="AJ671" i="7"/>
  <c r="AJ673" i="7"/>
  <c r="AJ669" i="7"/>
  <c r="BQ879" i="7"/>
  <c r="BS879" i="7" s="1"/>
  <c r="BP879" i="7"/>
  <c r="BR879" i="7" s="1"/>
  <c r="AA1936" i="7"/>
  <c r="AA1907" i="7"/>
  <c r="AA1908" i="7"/>
  <c r="BQ351" i="7"/>
  <c r="BS351" i="7" s="1"/>
  <c r="BP351" i="7"/>
  <c r="BR351" i="7" s="1"/>
  <c r="BT352" i="7" s="1"/>
  <c r="AK306" i="7"/>
  <c r="BP665" i="7"/>
  <c r="BR665" i="7" s="1"/>
  <c r="BQ665" i="7"/>
  <c r="BS665" i="7" s="1"/>
  <c r="AY649" i="7"/>
  <c r="BA649" i="7" s="1"/>
  <c r="BC650" i="7" s="1"/>
  <c r="AZ649" i="7"/>
  <c r="BB649" i="7" s="1"/>
  <c r="BD649" i="7" s="1"/>
  <c r="Y1973" i="7"/>
  <c r="BT2561" i="7"/>
  <c r="CA2561" i="7"/>
  <c r="CB2561" i="7" s="1"/>
  <c r="AU433" i="7"/>
  <c r="AT433" i="7"/>
  <c r="AJ406" i="7"/>
  <c r="AZ1969" i="7"/>
  <c r="BB1969" i="7" s="1"/>
  <c r="AY1969" i="7"/>
  <c r="BA1969" i="7" s="1"/>
  <c r="AA349" i="7"/>
  <c r="AA299" i="7"/>
  <c r="AY347" i="7"/>
  <c r="BA347" i="7" s="1"/>
  <c r="AZ347" i="7"/>
  <c r="BB347" i="7" s="1"/>
  <c r="AY655" i="7"/>
  <c r="BA655" i="7" s="1"/>
  <c r="BC655" i="7" s="1"/>
  <c r="AZ655" i="7"/>
  <c r="BB655" i="7" s="1"/>
  <c r="AY660" i="7"/>
  <c r="BA660" i="7" s="1"/>
  <c r="AZ660" i="7"/>
  <c r="BB660" i="7" s="1"/>
  <c r="BD660" i="7" s="1"/>
  <c r="AK314" i="7"/>
  <c r="BP345" i="7"/>
  <c r="BR345" i="7" s="1"/>
  <c r="BQ345" i="7"/>
  <c r="BS345" i="7" s="1"/>
  <c r="AK346" i="7"/>
  <c r="BQ342" i="7"/>
  <c r="BS342" i="7" s="1"/>
  <c r="BP342" i="7"/>
  <c r="BR342" i="7" s="1"/>
  <c r="CA2410" i="7"/>
  <c r="CB2410" i="7" s="1"/>
  <c r="BT2410" i="7"/>
  <c r="BT2414" i="7"/>
  <c r="CA2414" i="7"/>
  <c r="CB2414" i="7" s="1"/>
  <c r="BT2419" i="7"/>
  <c r="BV2419" i="7" s="1"/>
  <c r="BW2419" i="7" s="1"/>
  <c r="CA2419" i="7"/>
  <c r="CB2419" i="7" s="1"/>
  <c r="AV1745" i="7"/>
  <c r="AA2298" i="7"/>
  <c r="Z2295" i="7"/>
  <c r="AY666" i="7"/>
  <c r="BA666" i="7" s="1"/>
  <c r="AZ666" i="7"/>
  <c r="BB666" i="7" s="1"/>
  <c r="BU2557" i="7"/>
  <c r="BU2558" i="7"/>
  <c r="AY1970" i="7"/>
  <c r="BA1970" i="7" s="1"/>
  <c r="AZ1970" i="7"/>
  <c r="BB1970" i="7" s="1"/>
  <c r="BB1971" i="7" s="1"/>
  <c r="AZ1955" i="7"/>
  <c r="BB1955" i="7" s="1"/>
  <c r="AY1955" i="7"/>
  <c r="BA1955" i="7" s="1"/>
  <c r="BR1967" i="7"/>
  <c r="AA1933" i="7"/>
  <c r="BU2413" i="7"/>
  <c r="BU2408" i="7"/>
  <c r="AA2285" i="7"/>
  <c r="AA2286" i="7"/>
  <c r="AY2332" i="7"/>
  <c r="BA2332" i="7" s="1"/>
  <c r="AZ2332" i="7"/>
  <c r="BB2332" i="7" s="1"/>
  <c r="Y2553" i="7"/>
  <c r="AA2553" i="7" s="1"/>
  <c r="BP886" i="7"/>
  <c r="BR886" i="7" s="1"/>
  <c r="BQ886" i="7"/>
  <c r="BS886" i="7" s="1"/>
  <c r="AV2574" i="7"/>
  <c r="BA349" i="7"/>
  <c r="AZ339" i="7"/>
  <c r="BB339" i="7" s="1"/>
  <c r="AY339" i="7"/>
  <c r="BA339" i="7" s="1"/>
  <c r="AJ357" i="7"/>
  <c r="AK358" i="7" s="1"/>
  <c r="AA2361" i="7"/>
  <c r="AA2372" i="7"/>
  <c r="AA2287" i="7"/>
  <c r="AA627" i="7"/>
  <c r="BR2344" i="7"/>
  <c r="BB2347" i="7"/>
  <c r="BS2339" i="7"/>
  <c r="BA1368" i="7"/>
  <c r="BP880" i="7"/>
  <c r="BR880" i="7" s="1"/>
  <c r="BQ880" i="7"/>
  <c r="BS880" i="7" s="1"/>
  <c r="AY1957" i="7"/>
  <c r="BA1957" i="7" s="1"/>
  <c r="AZ1957" i="7"/>
  <c r="BB1957" i="7" s="1"/>
  <c r="BU2186" i="7"/>
  <c r="AY653" i="7"/>
  <c r="BA653" i="7" s="1"/>
  <c r="BC653" i="7" s="1"/>
  <c r="AZ653" i="7"/>
  <c r="BB653" i="7" s="1"/>
  <c r="BD654" i="7" s="1"/>
  <c r="AZ892" i="7"/>
  <c r="BB892" i="7" s="1"/>
  <c r="AY892" i="7"/>
  <c r="BA892" i="7" s="1"/>
  <c r="AA2290" i="7"/>
  <c r="AA2289" i="7"/>
  <c r="AK301" i="7"/>
  <c r="AY667" i="7"/>
  <c r="BA667" i="7" s="1"/>
  <c r="AZ667" i="7"/>
  <c r="BB667" i="7" s="1"/>
  <c r="AZ2342" i="7"/>
  <c r="BB2342" i="7" s="1"/>
  <c r="AY2342" i="7"/>
  <c r="BA2342" i="7" s="1"/>
  <c r="AK305" i="7"/>
  <c r="AZ350" i="7"/>
  <c r="BB350" i="7" s="1"/>
  <c r="AY350" i="7"/>
  <c r="BA350" i="7" s="1"/>
  <c r="AA321" i="7"/>
  <c r="BP878" i="7"/>
  <c r="BR878" i="7" s="1"/>
  <c r="BQ878" i="7"/>
  <c r="BS878" i="7" s="1"/>
  <c r="BQ1973" i="7"/>
  <c r="BS1973" i="7" s="1"/>
  <c r="BP1973" i="7"/>
  <c r="BR1973" i="7" s="1"/>
  <c r="AA1935" i="7"/>
  <c r="AZ1964" i="7"/>
  <c r="BB1964" i="7" s="1"/>
  <c r="BD1964" i="7" s="1"/>
  <c r="AY1964" i="7"/>
  <c r="BA1964" i="7" s="1"/>
  <c r="AA313" i="7"/>
  <c r="AK341" i="7"/>
  <c r="BP662" i="7"/>
  <c r="BR662" i="7" s="1"/>
  <c r="BQ662" i="7"/>
  <c r="BS662" i="7" s="1"/>
  <c r="BQ660" i="7"/>
  <c r="BS660" i="7" s="1"/>
  <c r="BU661" i="7" s="1"/>
  <c r="BP660" i="7"/>
  <c r="BR660" i="7" s="1"/>
  <c r="BT661" i="7" s="1"/>
  <c r="BP890" i="7"/>
  <c r="BR890" i="7" s="1"/>
  <c r="BQ890" i="7"/>
  <c r="BS890" i="7" s="1"/>
  <c r="BU890" i="7" s="1"/>
  <c r="AZ1972" i="7"/>
  <c r="AY1972" i="7"/>
  <c r="AZ1956" i="7"/>
  <c r="BB1956" i="7" s="1"/>
  <c r="AY1956" i="7"/>
  <c r="BA1956" i="7" s="1"/>
  <c r="Y330" i="7"/>
  <c r="AK350" i="7"/>
  <c r="BP359" i="7"/>
  <c r="BQ359" i="7"/>
  <c r="CA2409" i="7"/>
  <c r="CB2409" i="7" s="1"/>
  <c r="BT2409" i="7"/>
  <c r="BV2409" i="7" s="1"/>
  <c r="BW2409" i="7" s="1"/>
  <c r="AA2297" i="7"/>
  <c r="AA348" i="7"/>
  <c r="AY343" i="7"/>
  <c r="BA343" i="7" s="1"/>
  <c r="AZ343" i="7"/>
  <c r="BB343" i="7" s="1"/>
  <c r="AA345" i="7"/>
  <c r="CA2411" i="7"/>
  <c r="CB2411" i="7" s="1"/>
  <c r="BT2411" i="7"/>
  <c r="BV2411" i="7" s="1"/>
  <c r="BW2411" i="7" s="1"/>
  <c r="BT2405" i="7"/>
  <c r="BV2405" i="7" s="1"/>
  <c r="BW2405" i="7" s="1"/>
  <c r="CA2405" i="7"/>
  <c r="CB2405" i="7" s="1"/>
  <c r="BT2568" i="7"/>
  <c r="CA2568" i="7"/>
  <c r="CB2568" i="7" s="1"/>
  <c r="AA2384" i="7"/>
  <c r="AK312" i="7"/>
  <c r="AA319" i="7"/>
  <c r="BU2418" i="7"/>
  <c r="BP658" i="7"/>
  <c r="BR658" i="7" s="1"/>
  <c r="BQ658" i="7"/>
  <c r="BS658" i="7" s="1"/>
  <c r="AY661" i="7"/>
  <c r="BA661" i="7" s="1"/>
  <c r="AZ661" i="7"/>
  <c r="BB661" i="7" s="1"/>
  <c r="AA2549" i="7"/>
  <c r="AA2548" i="7"/>
  <c r="AA2550" i="7"/>
  <c r="AA2547" i="7"/>
  <c r="AK298" i="7"/>
  <c r="AZ346" i="7"/>
  <c r="BB346" i="7" s="1"/>
  <c r="AY346" i="7"/>
  <c r="BA346" i="7" s="1"/>
  <c r="AA298" i="7"/>
  <c r="AY355" i="7"/>
  <c r="BA355" i="7" s="1"/>
  <c r="AZ355" i="7"/>
  <c r="BB355" i="7" s="1"/>
  <c r="AA2383" i="7"/>
  <c r="AA2385" i="7"/>
  <c r="AA2296" i="7"/>
  <c r="AA629" i="7"/>
  <c r="BA2347" i="7"/>
  <c r="BR2339" i="7"/>
  <c r="BD125" i="7"/>
  <c r="BM423" i="7"/>
  <c r="BM1735" i="7"/>
  <c r="BU1804" i="7"/>
  <c r="AA2215" i="7"/>
  <c r="AV2648" i="7"/>
  <c r="AJ1104" i="7"/>
  <c r="BM1122" i="7"/>
  <c r="BD2647" i="7"/>
  <c r="AZ887" i="7"/>
  <c r="BB887" i="7" s="1"/>
  <c r="AY887" i="7"/>
  <c r="BA887" i="7" s="1"/>
  <c r="CA2186" i="7"/>
  <c r="CB2186" i="7" s="1"/>
  <c r="AA1926" i="7"/>
  <c r="AY351" i="7"/>
  <c r="BA351" i="7" s="1"/>
  <c r="AZ351" i="7"/>
  <c r="BB351" i="7" s="1"/>
  <c r="AY2331" i="7"/>
  <c r="BA2331" i="7" s="1"/>
  <c r="AZ2331" i="7"/>
  <c r="BB2331" i="7" s="1"/>
  <c r="BQ882" i="7"/>
  <c r="BS882" i="7" s="1"/>
  <c r="BP882" i="7"/>
  <c r="BR882" i="7" s="1"/>
  <c r="AY1958" i="7"/>
  <c r="BA1958" i="7" s="1"/>
  <c r="AZ1958" i="7"/>
  <c r="BB1958" i="7" s="1"/>
  <c r="AK353" i="7"/>
  <c r="BP355" i="7"/>
  <c r="BR355" i="7" s="1"/>
  <c r="BQ355" i="7"/>
  <c r="BS355" i="7" s="1"/>
  <c r="AY662" i="7"/>
  <c r="BA662" i="7" s="1"/>
  <c r="AZ662" i="7"/>
  <c r="BB662" i="7" s="1"/>
  <c r="AZ663" i="7"/>
  <c r="BB663" i="7" s="1"/>
  <c r="AY663" i="7"/>
  <c r="BA663" i="7" s="1"/>
  <c r="AK300" i="7"/>
  <c r="AZ338" i="7"/>
  <c r="AY338" i="7"/>
  <c r="AA617" i="7"/>
  <c r="AU356" i="7"/>
  <c r="AT356" i="7"/>
  <c r="AJ361" i="7"/>
  <c r="AJ2349" i="7"/>
  <c r="AJ2353" i="7"/>
  <c r="AJ2354" i="7"/>
  <c r="BP1957" i="7"/>
  <c r="BR1957" i="7" s="1"/>
  <c r="BT1958" i="7" s="1"/>
  <c r="BQ1957" i="7"/>
  <c r="BS1957" i="7" s="1"/>
  <c r="AA1920" i="7"/>
  <c r="BP350" i="7"/>
  <c r="BR350" i="7" s="1"/>
  <c r="BQ350" i="7"/>
  <c r="BS350" i="7" s="1"/>
  <c r="AZ2344" i="7"/>
  <c r="BB2344" i="7" s="1"/>
  <c r="AY2344" i="7"/>
  <c r="BA2344" i="7" s="1"/>
  <c r="AZ2338" i="7"/>
  <c r="BB2338" i="7" s="1"/>
  <c r="AY2338" i="7"/>
  <c r="BA2338" i="7" s="1"/>
  <c r="BQ891" i="7"/>
  <c r="BS891" i="7" s="1"/>
  <c r="BP891" i="7"/>
  <c r="BR891" i="7" s="1"/>
  <c r="AY890" i="7"/>
  <c r="BA890" i="7" s="1"/>
  <c r="AZ890" i="7"/>
  <c r="BB890" i="7" s="1"/>
  <c r="AA1967" i="7"/>
  <c r="AJ327" i="7"/>
  <c r="AK343" i="7"/>
  <c r="Y328" i="7"/>
  <c r="CA2416" i="7"/>
  <c r="CB2416" i="7" s="1"/>
  <c r="BT2416" i="7"/>
  <c r="BR2424" i="7"/>
  <c r="CA2424" i="7" s="1"/>
  <c r="CB2424" i="7" s="1"/>
  <c r="CA2423" i="7"/>
  <c r="CB2423" i="7" s="1"/>
  <c r="BR2426" i="7"/>
  <c r="BR2427" i="7"/>
  <c r="BR2425" i="7"/>
  <c r="BU2568" i="7"/>
  <c r="AY651" i="7"/>
  <c r="BA651" i="7" s="1"/>
  <c r="AZ651" i="7"/>
  <c r="BB651" i="7" s="1"/>
  <c r="AA2319" i="7"/>
  <c r="AA2318" i="7"/>
  <c r="BT2573" i="7"/>
  <c r="CA2573" i="7"/>
  <c r="CB2573" i="7" s="1"/>
  <c r="BQ1971" i="7"/>
  <c r="BS1971" i="7" s="1"/>
  <c r="BP1971" i="7"/>
  <c r="BR1971" i="7" s="1"/>
  <c r="Y1974" i="7"/>
  <c r="Y1972" i="7"/>
  <c r="AA1922" i="7"/>
  <c r="AA1941" i="7"/>
  <c r="AY359" i="7"/>
  <c r="AZ359" i="7"/>
  <c r="BU2410" i="7"/>
  <c r="Y670" i="7"/>
  <c r="Y673" i="7"/>
  <c r="Y672" i="7"/>
  <c r="Y668" i="7"/>
  <c r="Y669" i="7"/>
  <c r="Y671" i="7"/>
  <c r="AA2300" i="7"/>
  <c r="BM2574" i="7"/>
  <c r="AZ895" i="7"/>
  <c r="BB895" i="7" s="1"/>
  <c r="AY895" i="7"/>
  <c r="BA895" i="7" s="1"/>
  <c r="BQ888" i="7"/>
  <c r="BS888" i="7" s="1"/>
  <c r="BP888" i="7"/>
  <c r="BR888" i="7" s="1"/>
  <c r="AA1966" i="7"/>
  <c r="AK349" i="7"/>
  <c r="Y356" i="7"/>
  <c r="AA356" i="7" s="1"/>
  <c r="AA2377" i="7"/>
  <c r="AA1931" i="7"/>
  <c r="BU2565" i="7"/>
  <c r="BU2564" i="7"/>
  <c r="BM2423" i="7"/>
  <c r="AY664" i="7"/>
  <c r="BA664" i="7" s="1"/>
  <c r="AZ664" i="7"/>
  <c r="BB664" i="7" s="1"/>
  <c r="AA628" i="7"/>
  <c r="AA2551" i="7"/>
  <c r="BJ2640" i="7"/>
  <c r="BK2640" i="7" s="1"/>
  <c r="BC2640" i="7"/>
  <c r="AV2640" i="7"/>
  <c r="BC2641" i="7"/>
  <c r="BM2258" i="7"/>
  <c r="BB129" i="7"/>
  <c r="AV2657" i="7"/>
  <c r="BM1878" i="7"/>
  <c r="CA2121" i="7"/>
  <c r="CB2121" i="7" s="1"/>
  <c r="CC2121" i="7" s="1"/>
  <c r="CH2121" i="7" s="1"/>
  <c r="CM2121" i="7" s="1"/>
  <c r="BP1120" i="7"/>
  <c r="BR1120" i="7" s="1"/>
  <c r="BQ1120" i="7"/>
  <c r="BS1120" i="7" s="1"/>
  <c r="BP1117" i="7"/>
  <c r="BR1117" i="7" s="1"/>
  <c r="BQ1117" i="7"/>
  <c r="BS1117" i="7" s="1"/>
  <c r="AY2040" i="7"/>
  <c r="BA2040" i="7" s="1"/>
  <c r="AZ2040" i="7"/>
  <c r="BB2040" i="7" s="1"/>
  <c r="BT2650" i="7"/>
  <c r="CA2650" i="7"/>
  <c r="CB2650" i="7" s="1"/>
  <c r="BQ1118" i="7"/>
  <c r="BS1118" i="7" s="1"/>
  <c r="BP1118" i="7"/>
  <c r="BR1118" i="7" s="1"/>
  <c r="AA1087" i="7"/>
  <c r="AY2044" i="7"/>
  <c r="BA2044" i="7" s="1"/>
  <c r="AZ2044" i="7"/>
  <c r="BB2044" i="7" s="1"/>
  <c r="CA2643" i="7"/>
  <c r="CB2643" i="7" s="1"/>
  <c r="BT2644" i="7"/>
  <c r="BT2643" i="7"/>
  <c r="CA2040" i="7"/>
  <c r="CB2040" i="7" s="1"/>
  <c r="BT2040" i="7"/>
  <c r="BS2654" i="7"/>
  <c r="BC2633" i="7"/>
  <c r="BE2633" i="7" s="1"/>
  <c r="BF2633" i="7" s="1"/>
  <c r="BJ2633" i="7"/>
  <c r="BK2633" i="7" s="1"/>
  <c r="BJ2642" i="7"/>
  <c r="BK2642" i="7" s="1"/>
  <c r="BC2642" i="7"/>
  <c r="AA1101" i="7"/>
  <c r="AA1096" i="7"/>
  <c r="AA1066" i="7"/>
  <c r="AA1067" i="7"/>
  <c r="AJ2022" i="7"/>
  <c r="AJ2019" i="7"/>
  <c r="BU2041" i="7"/>
  <c r="BD2638" i="7"/>
  <c r="AJ1137" i="7"/>
  <c r="AA1088" i="7"/>
  <c r="AZ1119" i="7"/>
  <c r="BB1119" i="7" s="1"/>
  <c r="AY1119" i="7"/>
  <c r="BA1119" i="7" s="1"/>
  <c r="AY2046" i="7"/>
  <c r="BA2046" i="7" s="1"/>
  <c r="BA2052" i="7" s="1"/>
  <c r="AZ2046" i="7"/>
  <c r="BB2046" i="7" s="1"/>
  <c r="BB2047" i="7" s="1"/>
  <c r="AZ2043" i="7"/>
  <c r="BB2043" i="7" s="1"/>
  <c r="AY2043" i="7"/>
  <c r="BA2043" i="7" s="1"/>
  <c r="BU2649" i="7"/>
  <c r="BU2648" i="7"/>
  <c r="BS1132" i="7"/>
  <c r="BS1133" i="7" s="1"/>
  <c r="BM2652" i="7"/>
  <c r="AA2004" i="7"/>
  <c r="AA2000" i="7"/>
  <c r="BA2655" i="7"/>
  <c r="BS2036" i="7"/>
  <c r="BA129" i="7"/>
  <c r="BU1588" i="7"/>
  <c r="BD2485" i="7"/>
  <c r="AA2065" i="7"/>
  <c r="AZ2041" i="7"/>
  <c r="BB2041" i="7" s="1"/>
  <c r="AY2041" i="7"/>
  <c r="BA2041" i="7" s="1"/>
  <c r="BS2655" i="7"/>
  <c r="CA2655" i="7" s="1"/>
  <c r="CB2655" i="7" s="1"/>
  <c r="BP2035" i="7"/>
  <c r="BR2035" i="7" s="1"/>
  <c r="BQ2035" i="7"/>
  <c r="BS2035" i="7" s="1"/>
  <c r="AZ1124" i="7"/>
  <c r="BB1124" i="7" s="1"/>
  <c r="AY1124" i="7"/>
  <c r="BA1124" i="7" s="1"/>
  <c r="AA1085" i="7"/>
  <c r="BU2643" i="7"/>
  <c r="BU2644" i="7"/>
  <c r="AY1126" i="7"/>
  <c r="BA1126" i="7" s="1"/>
  <c r="AZ1126" i="7"/>
  <c r="BB1126" i="7" s="1"/>
  <c r="AZ1130" i="7"/>
  <c r="BB1130" i="7" s="1"/>
  <c r="AY1130" i="7"/>
  <c r="BA1130" i="7" s="1"/>
  <c r="BP1119" i="7"/>
  <c r="BR1119" i="7" s="1"/>
  <c r="BQ1119" i="7"/>
  <c r="BS1119" i="7" s="1"/>
  <c r="Y2023" i="7"/>
  <c r="Y2021" i="7"/>
  <c r="Y2018" i="7"/>
  <c r="Y2019" i="7"/>
  <c r="CA1976" i="7"/>
  <c r="CB1976" i="7" s="1"/>
  <c r="BJ2644" i="7"/>
  <c r="BK2644" i="7" s="1"/>
  <c r="BC2644" i="7"/>
  <c r="BC2643" i="7"/>
  <c r="BE2643" i="7" s="1"/>
  <c r="BF2643" i="7" s="1"/>
  <c r="BJ2643" i="7"/>
  <c r="BK2643" i="7" s="1"/>
  <c r="AJ1105" i="7"/>
  <c r="BT2041" i="7"/>
  <c r="CA2041" i="7"/>
  <c r="CB2041" i="7" s="1"/>
  <c r="CJ2651" i="7"/>
  <c r="BL2651" i="7"/>
  <c r="CI2651" i="7" s="1"/>
  <c r="CN2651" i="7" s="1"/>
  <c r="BD2644" i="7"/>
  <c r="AJ1103" i="7"/>
  <c r="AA1072" i="7"/>
  <c r="AV2651" i="7"/>
  <c r="BQ1114" i="7"/>
  <c r="BS1114" i="7" s="1"/>
  <c r="BU1115" i="7" s="1"/>
  <c r="BP1114" i="7"/>
  <c r="BR1114" i="7" s="1"/>
  <c r="BT1115" i="7" s="1"/>
  <c r="AA1083" i="7"/>
  <c r="BR1132" i="7"/>
  <c r="BR1135" i="7" s="1"/>
  <c r="AA2013" i="7"/>
  <c r="AA1992" i="7"/>
  <c r="BM2046" i="7"/>
  <c r="BM504" i="7"/>
  <c r="AJ2471" i="7"/>
  <c r="AJ1872" i="7"/>
  <c r="AJ2475" i="7"/>
  <c r="BS2497" i="7"/>
  <c r="CA2497" i="7" s="1"/>
  <c r="CB2497" i="7" s="1"/>
  <c r="BS2112" i="7"/>
  <c r="BM2112" i="7" s="1"/>
  <c r="BS2111" i="7"/>
  <c r="BP1116" i="7"/>
  <c r="BR1116" i="7" s="1"/>
  <c r="BQ1116" i="7"/>
  <c r="BS1116" i="7" s="1"/>
  <c r="BU1116" i="7" s="1"/>
  <c r="AY2029" i="7"/>
  <c r="BA2029" i="7" s="1"/>
  <c r="AZ2029" i="7"/>
  <c r="BB2029" i="7" s="1"/>
  <c r="CA2046" i="7"/>
  <c r="CB2046" i="7" s="1"/>
  <c r="BU2642" i="7"/>
  <c r="BU2641" i="7"/>
  <c r="CA2637" i="7"/>
  <c r="CB2637" i="7" s="1"/>
  <c r="BT2638" i="7"/>
  <c r="BT2637" i="7"/>
  <c r="AA1078" i="7"/>
  <c r="AZ2038" i="7"/>
  <c r="BB2038" i="7" s="1"/>
  <c r="AY2038" i="7"/>
  <c r="BA2038" i="7" s="1"/>
  <c r="AY1123" i="7"/>
  <c r="BA1123" i="7" s="1"/>
  <c r="AZ1123" i="7"/>
  <c r="BB1123" i="7" s="1"/>
  <c r="BP1113" i="7"/>
  <c r="BR1113" i="7" s="1"/>
  <c r="BQ1113" i="7"/>
  <c r="BS1113" i="7" s="1"/>
  <c r="BU1113" i="7" s="1"/>
  <c r="BB1132" i="7"/>
  <c r="BB1133" i="7" s="1"/>
  <c r="AA1986" i="7"/>
  <c r="AJ1135" i="7"/>
  <c r="AJ1106" i="7"/>
  <c r="BP2047" i="7"/>
  <c r="BR2047" i="7" s="1"/>
  <c r="BQ2047" i="7"/>
  <c r="BS2047" i="7" s="1"/>
  <c r="Y2052" i="7"/>
  <c r="BM2052" i="7" s="1"/>
  <c r="Y2050" i="7"/>
  <c r="Y2048" i="7"/>
  <c r="BM2048" i="7" s="1"/>
  <c r="Y2049" i="7"/>
  <c r="Y2051" i="7"/>
  <c r="BC2646" i="7"/>
  <c r="BJ2646" i="7"/>
  <c r="BK2646" i="7" s="1"/>
  <c r="BJ2647" i="7"/>
  <c r="BK2647" i="7" s="1"/>
  <c r="BC2647" i="7"/>
  <c r="BQ1123" i="7"/>
  <c r="BS1123" i="7" s="1"/>
  <c r="BU1123" i="7" s="1"/>
  <c r="BP1123" i="7"/>
  <c r="BR1123" i="7" s="1"/>
  <c r="BD2641" i="7"/>
  <c r="BB2654" i="7"/>
  <c r="AA2017" i="7"/>
  <c r="BM2029" i="7"/>
  <c r="BJ2641" i="7"/>
  <c r="BK2641" i="7" s="1"/>
  <c r="BA1293" i="7"/>
  <c r="AA2235" i="7"/>
  <c r="AA2233" i="7"/>
  <c r="BU1884" i="7"/>
  <c r="CA2641" i="7"/>
  <c r="CB2641" i="7" s="1"/>
  <c r="BT2641" i="7"/>
  <c r="BT2642" i="7"/>
  <c r="BM2637" i="7"/>
  <c r="BU2638" i="7"/>
  <c r="BU2637" i="7"/>
  <c r="AZ1134" i="7"/>
  <c r="AY1134" i="7"/>
  <c r="AJ1102" i="7"/>
  <c r="BQ1128" i="7"/>
  <c r="BS1128" i="7" s="1"/>
  <c r="BP1128" i="7"/>
  <c r="BR1128" i="7" s="1"/>
  <c r="BT1129" i="7" s="1"/>
  <c r="AY2039" i="7"/>
  <c r="BA2039" i="7" s="1"/>
  <c r="AZ2039" i="7"/>
  <c r="BB2039" i="7" s="1"/>
  <c r="BB2653" i="7"/>
  <c r="BJ2653" i="7" s="1"/>
  <c r="BK2653" i="7" s="1"/>
  <c r="BB2655" i="7"/>
  <c r="AA1998" i="7"/>
  <c r="BA1132" i="7"/>
  <c r="BA1138" i="7" s="1"/>
  <c r="AJ1136" i="7"/>
  <c r="AA1089" i="7"/>
  <c r="AZ2051" i="7"/>
  <c r="AY2051" i="7"/>
  <c r="AY2035" i="7"/>
  <c r="BA2035" i="7" s="1"/>
  <c r="AZ2035" i="7"/>
  <c r="BB2035" i="7" s="1"/>
  <c r="BC2649" i="7"/>
  <c r="BJ2649" i="7"/>
  <c r="BK2649" i="7" s="1"/>
  <c r="AA1995" i="7"/>
  <c r="BA2654" i="7"/>
  <c r="AY1117" i="7"/>
  <c r="BA1117" i="7" s="1"/>
  <c r="AZ1117" i="7"/>
  <c r="BB1117" i="7" s="1"/>
  <c r="AA2007" i="7"/>
  <c r="AA2012" i="7"/>
  <c r="BM2041" i="7"/>
  <c r="AV2641" i="7"/>
  <c r="BU2258" i="7"/>
  <c r="AV117" i="7"/>
  <c r="BA1291" i="7"/>
  <c r="BA1294" i="7"/>
  <c r="CA2657" i="7"/>
  <c r="CB2657" i="7" s="1"/>
  <c r="CC2657" i="7" s="1"/>
  <c r="BM1895" i="7"/>
  <c r="BM497" i="7"/>
  <c r="BM1883" i="7"/>
  <c r="AA2213" i="7"/>
  <c r="CA511" i="7"/>
  <c r="CB511" i="7" s="1"/>
  <c r="CC511" i="7" s="1"/>
  <c r="CH511" i="7" s="1"/>
  <c r="CM511" i="7" s="1"/>
  <c r="CA514" i="7"/>
  <c r="CB514" i="7" s="1"/>
  <c r="CK514" i="7" s="1"/>
  <c r="CA512" i="7"/>
  <c r="CB512" i="7" s="1"/>
  <c r="CC512" i="7" s="1"/>
  <c r="CH512" i="7" s="1"/>
  <c r="CM512" i="7" s="1"/>
  <c r="BR2106" i="7"/>
  <c r="AY1136" i="7"/>
  <c r="AZ1136" i="7"/>
  <c r="CK2634" i="7"/>
  <c r="CC2634" i="7"/>
  <c r="CH2634" i="7" s="1"/>
  <c r="CM2634" i="7" s="1"/>
  <c r="AY2028" i="7"/>
  <c r="BA2028" i="7" s="1"/>
  <c r="AZ2028" i="7"/>
  <c r="BB2028" i="7" s="1"/>
  <c r="BD2028" i="7" s="1"/>
  <c r="CA2652" i="7"/>
  <c r="CB2652" i="7" s="1"/>
  <c r="BR2656" i="7"/>
  <c r="BP1134" i="7"/>
  <c r="BQ1134" i="7"/>
  <c r="AA1080" i="7"/>
  <c r="AY2050" i="7"/>
  <c r="AZ2050" i="7"/>
  <c r="AA1987" i="7"/>
  <c r="BJ2652" i="7"/>
  <c r="BK2652" i="7" s="1"/>
  <c r="BP2038" i="7"/>
  <c r="BR2038" i="7" s="1"/>
  <c r="BQ2038" i="7"/>
  <c r="BS2038" i="7" s="1"/>
  <c r="BU2039" i="7" s="1"/>
  <c r="AY1125" i="7"/>
  <c r="BA1125" i="7" s="1"/>
  <c r="AZ1125" i="7"/>
  <c r="BB1125" i="7" s="1"/>
  <c r="D1093" i="7"/>
  <c r="AA1097" i="7"/>
  <c r="AZ1128" i="7"/>
  <c r="BB1128" i="7" s="1"/>
  <c r="AY1128" i="7"/>
  <c r="BA1128" i="7" s="1"/>
  <c r="AY2032" i="7"/>
  <c r="BA2032" i="7" s="1"/>
  <c r="AZ2032" i="7"/>
  <c r="BB2032" i="7" s="1"/>
  <c r="BT2033" i="7"/>
  <c r="CA2033" i="7"/>
  <c r="CB2033" i="7" s="1"/>
  <c r="BJ2639" i="7"/>
  <c r="BK2639" i="7" s="1"/>
  <c r="BC2639" i="7"/>
  <c r="BC2645" i="7"/>
  <c r="BJ2645" i="7"/>
  <c r="BK2645" i="7" s="1"/>
  <c r="BQ1126" i="7"/>
  <c r="BS1126" i="7" s="1"/>
  <c r="BU1126" i="7" s="1"/>
  <c r="BP1126" i="7"/>
  <c r="BR1126" i="7" s="1"/>
  <c r="AA1075" i="7"/>
  <c r="AA1092" i="7"/>
  <c r="AA1091" i="7"/>
  <c r="AJ2023" i="7"/>
  <c r="Y2022" i="7"/>
  <c r="AA1084" i="7"/>
  <c r="BD2642" i="7"/>
  <c r="BD2646" i="7"/>
  <c r="AY1118" i="7"/>
  <c r="BA1118" i="7" s="1"/>
  <c r="AZ1118" i="7"/>
  <c r="BB1118" i="7" s="1"/>
  <c r="AY1113" i="7"/>
  <c r="BA1113" i="7" s="1"/>
  <c r="AZ1113" i="7"/>
  <c r="BB1113" i="7" s="1"/>
  <c r="BD1113" i="7" s="1"/>
  <c r="AZ2042" i="7"/>
  <c r="BB2042" i="7" s="1"/>
  <c r="AY2042" i="7"/>
  <c r="BA2042" i="7" s="1"/>
  <c r="Z1090" i="7"/>
  <c r="BR2653" i="7"/>
  <c r="AA1997" i="7"/>
  <c r="AA2003" i="7"/>
  <c r="BM2040" i="7"/>
  <c r="BS2034" i="7"/>
  <c r="BU2034" i="7" s="1"/>
  <c r="AJ1138" i="7"/>
  <c r="AY1127" i="7"/>
  <c r="BA1127" i="7" s="1"/>
  <c r="AZ1127" i="7"/>
  <c r="BB1127" i="7" s="1"/>
  <c r="AZ2030" i="7"/>
  <c r="BB2030" i="7" s="1"/>
  <c r="AY2030" i="7"/>
  <c r="BA2030" i="7" s="1"/>
  <c r="BJ2650" i="7"/>
  <c r="BK2650" i="7" s="1"/>
  <c r="BC2650" i="7"/>
  <c r="AA1099" i="7"/>
  <c r="BJ2637" i="7"/>
  <c r="BK2637" i="7" s="1"/>
  <c r="BC2637" i="7"/>
  <c r="BE2637" i="7" s="1"/>
  <c r="BF2637" i="7" s="1"/>
  <c r="BM2650" i="7"/>
  <c r="AJ2021" i="7"/>
  <c r="BQ2044" i="7"/>
  <c r="BS2044" i="7" s="1"/>
  <c r="BP2044" i="7"/>
  <c r="BR2044" i="7" s="1"/>
  <c r="AA1993" i="7"/>
  <c r="AZ1122" i="7"/>
  <c r="BB1122" i="7" s="1"/>
  <c r="AY1122" i="7"/>
  <c r="BA1122" i="7" s="1"/>
  <c r="AA1073" i="7"/>
  <c r="BJ2638" i="7"/>
  <c r="BK2638" i="7" s="1"/>
  <c r="BC2638" i="7"/>
  <c r="CK2651" i="7"/>
  <c r="BD2649" i="7"/>
  <c r="AA1093" i="7"/>
  <c r="CA2029" i="7"/>
  <c r="CB2029" i="7" s="1"/>
  <c r="BP2030" i="7"/>
  <c r="BR2030" i="7" s="1"/>
  <c r="BQ2030" i="7"/>
  <c r="BS2030" i="7" s="1"/>
  <c r="BU2030" i="7" s="1"/>
  <c r="AA1988" i="7"/>
  <c r="AA1077" i="7"/>
  <c r="AA1081" i="7"/>
  <c r="AA1983" i="7"/>
  <c r="AA1984" i="7"/>
  <c r="AA1991" i="7"/>
  <c r="BM2033" i="7"/>
  <c r="BS2043" i="7"/>
  <c r="CA127" i="7"/>
  <c r="CB127" i="7" s="1"/>
  <c r="CC127" i="7" s="1"/>
  <c r="CH127" i="7" s="1"/>
  <c r="CM127" i="7" s="1"/>
  <c r="BA1292" i="7"/>
  <c r="AV1877" i="7"/>
  <c r="AZ1116" i="7"/>
  <c r="BB1116" i="7" s="1"/>
  <c r="AY1116" i="7"/>
  <c r="BA1116" i="7" s="1"/>
  <c r="BQ1138" i="7"/>
  <c r="BP1138" i="7"/>
  <c r="BJ2648" i="7"/>
  <c r="BK2648" i="7" s="1"/>
  <c r="BC2648" i="7"/>
  <c r="BE2648" i="7" s="1"/>
  <c r="BF2648" i="7" s="1"/>
  <c r="AY1121" i="7"/>
  <c r="BA1121" i="7" s="1"/>
  <c r="AZ1121" i="7"/>
  <c r="BB1121" i="7" s="1"/>
  <c r="AY1114" i="7"/>
  <c r="BA1114" i="7" s="1"/>
  <c r="AZ1114" i="7"/>
  <c r="BB1114" i="7" s="1"/>
  <c r="AZ2045" i="7"/>
  <c r="BB2045" i="7" s="1"/>
  <c r="AY2045" i="7"/>
  <c r="BA2045" i="7" s="1"/>
  <c r="AZ2033" i="7"/>
  <c r="BB2033" i="7" s="1"/>
  <c r="AY2033" i="7"/>
  <c r="BA2033" i="7" s="1"/>
  <c r="AV2650" i="7"/>
  <c r="BP1137" i="7"/>
  <c r="BQ1137" i="7"/>
  <c r="AA1074" i="7"/>
  <c r="AA1098" i="7"/>
  <c r="AZ2036" i="7"/>
  <c r="BB2036" i="7" s="1"/>
  <c r="AY2036" i="7"/>
  <c r="BA2036" i="7" s="1"/>
  <c r="BQ2042" i="7"/>
  <c r="BS2042" i="7" s="1"/>
  <c r="BU2042" i="7" s="1"/>
  <c r="BP2042" i="7"/>
  <c r="BR2042" i="7" s="1"/>
  <c r="AV2652" i="7"/>
  <c r="AL2628" i="7"/>
  <c r="BM2643" i="7"/>
  <c r="BJ2634" i="7"/>
  <c r="BK2634" i="7" s="1"/>
  <c r="BC2634" i="7"/>
  <c r="AJ1134" i="7"/>
  <c r="AA1095" i="7"/>
  <c r="BB1131" i="7"/>
  <c r="BT2640" i="7"/>
  <c r="CA2640" i="7"/>
  <c r="CB2640" i="7" s="1"/>
  <c r="BM2640" i="7"/>
  <c r="BR2654" i="7"/>
  <c r="AY1137" i="7"/>
  <c r="AZ1137" i="7"/>
  <c r="BM2651" i="7"/>
  <c r="AA1069" i="7"/>
  <c r="AY1129" i="7"/>
  <c r="BA1129" i="7" s="1"/>
  <c r="AZ1129" i="7"/>
  <c r="BB1129" i="7" s="1"/>
  <c r="BQ1121" i="7"/>
  <c r="BS1121" i="7" s="1"/>
  <c r="BP1121" i="7"/>
  <c r="BR1121" i="7" s="1"/>
  <c r="BT1122" i="7" s="1"/>
  <c r="AZ2049" i="7"/>
  <c r="AY2049" i="7"/>
  <c r="AZ2037" i="7"/>
  <c r="BB2037" i="7" s="1"/>
  <c r="AY2037" i="7"/>
  <c r="BA2037" i="7" s="1"/>
  <c r="BU2029" i="7"/>
  <c r="AA2006" i="7"/>
  <c r="BS1131" i="7"/>
  <c r="AA2014" i="7"/>
  <c r="AA2016" i="7"/>
  <c r="BR2043" i="7"/>
  <c r="BU2255" i="7"/>
  <c r="AV659" i="7"/>
  <c r="BM416" i="7"/>
  <c r="BJ1446" i="7"/>
  <c r="BK1446" i="7" s="1"/>
  <c r="CJ1446" i="7" s="1"/>
  <c r="BM502" i="7"/>
  <c r="BU498" i="7"/>
  <c r="AV1878" i="7"/>
  <c r="BS2109" i="7"/>
  <c r="BS2108" i="7"/>
  <c r="AY1115" i="7"/>
  <c r="BA1115" i="7" s="1"/>
  <c r="AZ1115" i="7"/>
  <c r="BB1115" i="7" s="1"/>
  <c r="BP1130" i="7"/>
  <c r="BR1130" i="7" s="1"/>
  <c r="BQ1130" i="7"/>
  <c r="BS1130" i="7" s="1"/>
  <c r="BU1130" i="7" s="1"/>
  <c r="AY2034" i="7"/>
  <c r="BA2034" i="7" s="1"/>
  <c r="AZ2034" i="7"/>
  <c r="BB2034" i="7" s="1"/>
  <c r="CA1115" i="7"/>
  <c r="CB1115" i="7" s="1"/>
  <c r="AA1076" i="7"/>
  <c r="BP1127" i="7"/>
  <c r="BR1127" i="7" s="1"/>
  <c r="BQ1127" i="7"/>
  <c r="BS1127" i="7" s="1"/>
  <c r="BP1124" i="7"/>
  <c r="BR1124" i="7" s="1"/>
  <c r="BQ1124" i="7"/>
  <c r="BS1124" i="7" s="1"/>
  <c r="CA1122" i="7"/>
  <c r="CB1122" i="7" s="1"/>
  <c r="AA2008" i="7"/>
  <c r="AA1070" i="7"/>
  <c r="AY1120" i="7"/>
  <c r="BA1120" i="7" s="1"/>
  <c r="AZ1120" i="7"/>
  <c r="BB1120" i="7" s="1"/>
  <c r="BU2040" i="7"/>
  <c r="AV2642" i="7"/>
  <c r="Y2047" i="7"/>
  <c r="AA2002" i="7"/>
  <c r="BA1131" i="7"/>
  <c r="BD2639" i="7"/>
  <c r="AJ2047" i="7"/>
  <c r="AJ2052" i="7"/>
  <c r="BP2037" i="7"/>
  <c r="BR2037" i="7" s="1"/>
  <c r="BQ2037" i="7"/>
  <c r="BS2037" i="7" s="1"/>
  <c r="AA1071" i="7"/>
  <c r="CA2648" i="7"/>
  <c r="CB2648" i="7" s="1"/>
  <c r="BT2648" i="7"/>
  <c r="BT2649" i="7"/>
  <c r="AY2031" i="7"/>
  <c r="BA2031" i="7" s="1"/>
  <c r="AZ2031" i="7"/>
  <c r="BB2031" i="7" s="1"/>
  <c r="BR1131" i="7"/>
  <c r="BS2653" i="7"/>
  <c r="Z1987" i="7"/>
  <c r="AA1990" i="7"/>
  <c r="AA1996" i="7"/>
  <c r="BR2036" i="7"/>
  <c r="BM2260" i="7"/>
  <c r="BA1516" i="7"/>
  <c r="BS1366" i="7"/>
  <c r="BM1881" i="7"/>
  <c r="BP2125" i="7"/>
  <c r="BR2125" i="7" s="1"/>
  <c r="BQ2125" i="7"/>
  <c r="BS2125" i="7" s="1"/>
  <c r="AZ2273" i="7"/>
  <c r="BB2273" i="7" s="1"/>
  <c r="BB2274" i="7" s="1"/>
  <c r="AY2273" i="7"/>
  <c r="BA2273" i="7" s="1"/>
  <c r="BA2274" i="7" s="1"/>
  <c r="AY2257" i="7"/>
  <c r="BA2257" i="7" s="1"/>
  <c r="AZ2257" i="7"/>
  <c r="BB2257" i="7" s="1"/>
  <c r="CA2113" i="7"/>
  <c r="CB2113" i="7" s="1"/>
  <c r="CA2120" i="7"/>
  <c r="CB2120" i="7" s="1"/>
  <c r="AY2267" i="7"/>
  <c r="BA2267" i="7" s="1"/>
  <c r="AZ2267" i="7"/>
  <c r="BB2267" i="7" s="1"/>
  <c r="AA2209" i="7"/>
  <c r="AA2210" i="7"/>
  <c r="CA498" i="7"/>
  <c r="CB498" i="7" s="1"/>
  <c r="BT498" i="7"/>
  <c r="BT1887" i="7"/>
  <c r="BV1887" i="7" s="1"/>
  <c r="BW1887" i="7" s="1"/>
  <c r="CA1886" i="7"/>
  <c r="CB1886" i="7" s="1"/>
  <c r="AA2072" i="7"/>
  <c r="CA496" i="7"/>
  <c r="CB496" i="7" s="1"/>
  <c r="BT496" i="7"/>
  <c r="BV496" i="7" s="1"/>
  <c r="BW496" i="7" s="1"/>
  <c r="AJ2122" i="7"/>
  <c r="AJ2127" i="7"/>
  <c r="BP2504" i="7"/>
  <c r="BR2504" i="7" s="1"/>
  <c r="BQ2504" i="7"/>
  <c r="AA2073" i="7"/>
  <c r="AJ2248" i="7"/>
  <c r="AZ2124" i="7"/>
  <c r="AY2124" i="7"/>
  <c r="AZ2115" i="7"/>
  <c r="BB2115" i="7" s="1"/>
  <c r="AY2115" i="7"/>
  <c r="BA2115" i="7" s="1"/>
  <c r="AA2060" i="7"/>
  <c r="AA2082" i="7"/>
  <c r="AA2093" i="7"/>
  <c r="BU493" i="7"/>
  <c r="AY2256" i="7"/>
  <c r="BA2256" i="7" s="1"/>
  <c r="AZ2256" i="7"/>
  <c r="BB2256" i="7" s="1"/>
  <c r="AA2232" i="7"/>
  <c r="CC1363" i="7"/>
  <c r="CH1363" i="7" s="1"/>
  <c r="CM1363" i="7" s="1"/>
  <c r="CK1363" i="7"/>
  <c r="BU501" i="7"/>
  <c r="BS513" i="7"/>
  <c r="CA513" i="7" s="1"/>
  <c r="CB513" i="7" s="1"/>
  <c r="BJ1881" i="7"/>
  <c r="BK1881" i="7" s="1"/>
  <c r="BD1881" i="7"/>
  <c r="CC1350" i="7"/>
  <c r="CH1350" i="7" s="1"/>
  <c r="CM1350" i="7" s="1"/>
  <c r="CK1350" i="7"/>
  <c r="BP2498" i="7"/>
  <c r="BR2498" i="7" s="1"/>
  <c r="BQ2498" i="7"/>
  <c r="BS2498" i="7" s="1"/>
  <c r="AZ2276" i="7"/>
  <c r="AY2276" i="7"/>
  <c r="AA2091" i="7"/>
  <c r="BR2109" i="7"/>
  <c r="BR2108" i="7"/>
  <c r="BM2119" i="7"/>
  <c r="BM2261" i="7"/>
  <c r="BB1516" i="7"/>
  <c r="AA1487" i="7"/>
  <c r="AY2109" i="7"/>
  <c r="BA2109" i="7" s="1"/>
  <c r="AZ2109" i="7"/>
  <c r="BB2109" i="7" s="1"/>
  <c r="BP2492" i="7"/>
  <c r="BR2492" i="7" s="1"/>
  <c r="BQ2492" i="7"/>
  <c r="BS2492" i="7" s="1"/>
  <c r="BT500" i="7"/>
  <c r="CA500" i="7"/>
  <c r="CB500" i="7" s="1"/>
  <c r="Y2126" i="7"/>
  <c r="BD1880" i="7"/>
  <c r="CC516" i="7"/>
  <c r="CH516" i="7" s="1"/>
  <c r="CM516" i="7" s="1"/>
  <c r="CK516" i="7"/>
  <c r="AA2225" i="7"/>
  <c r="AZ2121" i="7"/>
  <c r="BB2121" i="7" s="1"/>
  <c r="BB2127" i="7" s="1"/>
  <c r="AY2121" i="7"/>
  <c r="BA2121" i="7" s="1"/>
  <c r="BA2127" i="7" s="1"/>
  <c r="AA2085" i="7"/>
  <c r="CK1359" i="7"/>
  <c r="CC1359" i="7"/>
  <c r="CH1359" i="7" s="1"/>
  <c r="CM1359" i="7" s="1"/>
  <c r="CA2119" i="7"/>
  <c r="CB2119" i="7" s="1"/>
  <c r="CA517" i="7"/>
  <c r="CB517" i="7" s="1"/>
  <c r="Y2125" i="7"/>
  <c r="BM1882" i="7"/>
  <c r="AA2243" i="7"/>
  <c r="AY2120" i="7"/>
  <c r="BA2120" i="7" s="1"/>
  <c r="AZ2120" i="7"/>
  <c r="BB2120" i="7" s="1"/>
  <c r="BT2481" i="7"/>
  <c r="BQ2487" i="7"/>
  <c r="BS2487" i="7" s="1"/>
  <c r="BP2487" i="7"/>
  <c r="BR2487" i="7" s="1"/>
  <c r="CA501" i="7"/>
  <c r="CB501" i="7" s="1"/>
  <c r="BT501" i="7"/>
  <c r="CA1880" i="7"/>
  <c r="CB1880" i="7" s="1"/>
  <c r="BT1880" i="7"/>
  <c r="AJ2123" i="7"/>
  <c r="AZ2117" i="7"/>
  <c r="BB2117" i="7" s="1"/>
  <c r="AY2117" i="7"/>
  <c r="BA2117" i="7" s="1"/>
  <c r="AV2487" i="7"/>
  <c r="BM418" i="7"/>
  <c r="BR1896" i="7"/>
  <c r="CA1896" i="7" s="1"/>
  <c r="CB1896" i="7" s="1"/>
  <c r="AY2272" i="7"/>
  <c r="BA2272" i="7" s="1"/>
  <c r="AZ2272" i="7"/>
  <c r="BB2272" i="7" s="1"/>
  <c r="AY2275" i="7"/>
  <c r="AZ2275" i="7"/>
  <c r="AY2254" i="7"/>
  <c r="BA2254" i="7" s="1"/>
  <c r="AZ2254" i="7"/>
  <c r="BB2254" i="7" s="1"/>
  <c r="BD2254" i="7" s="1"/>
  <c r="BQ2126" i="7"/>
  <c r="BS2126" i="7" s="1"/>
  <c r="BP2126" i="7"/>
  <c r="BR2126" i="7" s="1"/>
  <c r="BJ1877" i="7"/>
  <c r="BK1877" i="7" s="1"/>
  <c r="BT1890" i="7"/>
  <c r="CA1890" i="7"/>
  <c r="CB1890" i="7" s="1"/>
  <c r="AZ2263" i="7"/>
  <c r="BB2263" i="7" s="1"/>
  <c r="AY2263" i="7"/>
  <c r="BA2263" i="7" s="1"/>
  <c r="AA2069" i="7"/>
  <c r="AA2076" i="7"/>
  <c r="BM496" i="7"/>
  <c r="AZ2269" i="7"/>
  <c r="BB2269" i="7" s="1"/>
  <c r="AY2269" i="7"/>
  <c r="BA2269" i="7" s="1"/>
  <c r="AZ2105" i="7"/>
  <c r="BB2105" i="7" s="1"/>
  <c r="AY2105" i="7"/>
  <c r="BA2105" i="7" s="1"/>
  <c r="AA515" i="7"/>
  <c r="AA516" i="7"/>
  <c r="AA514" i="7"/>
  <c r="AA513" i="7"/>
  <c r="AY2266" i="7"/>
  <c r="BA2266" i="7" s="1"/>
  <c r="AZ2266" i="7"/>
  <c r="BB2266" i="7" s="1"/>
  <c r="AA2092" i="7"/>
  <c r="BT1879" i="7"/>
  <c r="CA1878" i="7"/>
  <c r="CB1878" i="7" s="1"/>
  <c r="AZ2259" i="7"/>
  <c r="BB2259" i="7" s="1"/>
  <c r="AY2259" i="7"/>
  <c r="BA2259" i="7" s="1"/>
  <c r="AJ2472" i="7"/>
  <c r="AJ2476" i="7"/>
  <c r="AA2218" i="7"/>
  <c r="AZ2112" i="7"/>
  <c r="BB2112" i="7" s="1"/>
  <c r="AY2112" i="7"/>
  <c r="BA2112" i="7" s="1"/>
  <c r="BM501" i="7"/>
  <c r="AY2123" i="7"/>
  <c r="AZ2123" i="7"/>
  <c r="BP2493" i="7"/>
  <c r="BR2493" i="7" s="1"/>
  <c r="BQ2493" i="7"/>
  <c r="BS2493" i="7" s="1"/>
  <c r="BS2488" i="7"/>
  <c r="AA2231" i="7"/>
  <c r="BR2114" i="7"/>
  <c r="BS2484" i="7"/>
  <c r="BU123" i="7"/>
  <c r="BM115" i="7"/>
  <c r="AA871" i="7"/>
  <c r="AY2270" i="7"/>
  <c r="BA2270" i="7" s="1"/>
  <c r="AZ2270" i="7"/>
  <c r="BB2270" i="7" s="1"/>
  <c r="AZ2119" i="7"/>
  <c r="BB2119" i="7" s="1"/>
  <c r="AY2119" i="7"/>
  <c r="BA2119" i="7" s="1"/>
  <c r="CA502" i="7"/>
  <c r="CB502" i="7" s="1"/>
  <c r="BT502" i="7"/>
  <c r="BM494" i="7"/>
  <c r="Y2123" i="7"/>
  <c r="AZ2110" i="7"/>
  <c r="BB2110" i="7" s="1"/>
  <c r="AY2110" i="7"/>
  <c r="BA2110" i="7" s="1"/>
  <c r="AY2264" i="7"/>
  <c r="BA2264" i="7" s="1"/>
  <c r="AZ2264" i="7"/>
  <c r="BB2264" i="7" s="1"/>
  <c r="AA2075" i="7"/>
  <c r="AA2078" i="7"/>
  <c r="BM1890" i="7"/>
  <c r="AJ2247" i="7"/>
  <c r="BP2499" i="7"/>
  <c r="BR2499" i="7" s="1"/>
  <c r="BQ2499" i="7"/>
  <c r="BS2499" i="7" s="1"/>
  <c r="BM518" i="7"/>
  <c r="AA2239" i="7"/>
  <c r="AY2265" i="7"/>
  <c r="BA2265" i="7" s="1"/>
  <c r="AZ2265" i="7"/>
  <c r="BB2265" i="7" s="1"/>
  <c r="BU1879" i="7"/>
  <c r="BU1878" i="7"/>
  <c r="AZ2118" i="7"/>
  <c r="BB2118" i="7" s="1"/>
  <c r="AY2118" i="7"/>
  <c r="BA2118" i="7" s="1"/>
  <c r="BQ2495" i="7"/>
  <c r="BS2495" i="7" s="1"/>
  <c r="BP2495" i="7"/>
  <c r="BR2495" i="7" s="1"/>
  <c r="AJ2125" i="7"/>
  <c r="AA2238" i="7"/>
  <c r="AA2080" i="7"/>
  <c r="AV1881" i="7"/>
  <c r="Y2122" i="7"/>
  <c r="BM2120" i="7"/>
  <c r="BS2482" i="7"/>
  <c r="BM2489" i="7"/>
  <c r="BS2491" i="7"/>
  <c r="BR2484" i="7"/>
  <c r="BJ741" i="7"/>
  <c r="BK741" i="7" s="1"/>
  <c r="AV741" i="7"/>
  <c r="AA2227" i="7"/>
  <c r="CA741" i="7"/>
  <c r="CB741" i="7" s="1"/>
  <c r="BQ2483" i="7"/>
  <c r="BS2483" i="7" s="1"/>
  <c r="BP2483" i="7"/>
  <c r="BR2483" i="7" s="1"/>
  <c r="AV1882" i="7"/>
  <c r="BM517" i="7"/>
  <c r="AA2223" i="7"/>
  <c r="Z2220" i="7"/>
  <c r="AZ2258" i="7"/>
  <c r="BB2258" i="7" s="1"/>
  <c r="AY2258" i="7"/>
  <c r="BA2258" i="7" s="1"/>
  <c r="AA2211" i="7"/>
  <c r="AA2222" i="7"/>
  <c r="AZ2125" i="7"/>
  <c r="AY2125" i="7"/>
  <c r="AA2077" i="7"/>
  <c r="BQ2502" i="7"/>
  <c r="BP2502" i="7"/>
  <c r="BP2490" i="7"/>
  <c r="BR2490" i="7" s="1"/>
  <c r="BQ2490" i="7"/>
  <c r="BS2490" i="7" s="1"/>
  <c r="BU506" i="7"/>
  <c r="AY2107" i="7"/>
  <c r="BA2107" i="7" s="1"/>
  <c r="BC2107" i="7" s="1"/>
  <c r="AZ2107" i="7"/>
  <c r="BB2107" i="7" s="1"/>
  <c r="BD2107" i="7" s="1"/>
  <c r="BP2116" i="7"/>
  <c r="BR2116" i="7" s="1"/>
  <c r="BQ2116" i="7"/>
  <c r="BS2116" i="7" s="1"/>
  <c r="AY2108" i="7"/>
  <c r="BA2108" i="7" s="1"/>
  <c r="AZ2108" i="7"/>
  <c r="BB2108" i="7" s="1"/>
  <c r="AJ2474" i="7"/>
  <c r="BM2500" i="7"/>
  <c r="Y2506" i="7"/>
  <c r="BM2113" i="7"/>
  <c r="BS2110" i="7"/>
  <c r="BR2494" i="7"/>
  <c r="BM1815" i="7"/>
  <c r="CA2582" i="7"/>
  <c r="CB2582" i="7" s="1"/>
  <c r="CK2582" i="7" s="1"/>
  <c r="BM1893" i="7"/>
  <c r="AZ2103" i="7"/>
  <c r="BB2103" i="7" s="1"/>
  <c r="BD2103" i="7" s="1"/>
  <c r="AY2103" i="7"/>
  <c r="BA2103" i="7" s="1"/>
  <c r="BC2104" i="7" s="1"/>
  <c r="BP2122" i="7"/>
  <c r="BR2122" i="7" s="1"/>
  <c r="BQ2122" i="7"/>
  <c r="BS2122" i="7" s="1"/>
  <c r="Y2127" i="7"/>
  <c r="BP2123" i="7"/>
  <c r="BR2123" i="7" s="1"/>
  <c r="BQ2123" i="7"/>
  <c r="BS2123" i="7" s="1"/>
  <c r="BT505" i="7"/>
  <c r="CA505" i="7"/>
  <c r="CB505" i="7" s="1"/>
  <c r="CC505" i="7" s="1"/>
  <c r="BP2124" i="7"/>
  <c r="BR2124" i="7" s="1"/>
  <c r="BQ2124" i="7"/>
  <c r="BS2124" i="7" s="1"/>
  <c r="AA2234" i="7"/>
  <c r="AA2067" i="7"/>
  <c r="AA2068" i="7"/>
  <c r="AZ2268" i="7"/>
  <c r="BB2268" i="7" s="1"/>
  <c r="AY2268" i="7"/>
  <c r="BA2268" i="7" s="1"/>
  <c r="BT1884" i="7"/>
  <c r="CA1884" i="7"/>
  <c r="CB1884" i="7" s="1"/>
  <c r="AA517" i="7"/>
  <c r="BM514" i="7"/>
  <c r="BT492" i="7"/>
  <c r="BV492" i="7" s="1"/>
  <c r="BW492" i="7" s="1"/>
  <c r="CA492" i="7"/>
  <c r="CB492" i="7" s="1"/>
  <c r="BT1891" i="7"/>
  <c r="BT1892" i="7"/>
  <c r="CA1891" i="7"/>
  <c r="CB1891" i="7" s="1"/>
  <c r="AZ2262" i="7"/>
  <c r="BB2262" i="7" s="1"/>
  <c r="AY2262" i="7"/>
  <c r="BA2262" i="7" s="1"/>
  <c r="BQ2115" i="7"/>
  <c r="BS2115" i="7" s="1"/>
  <c r="BP2115" i="7"/>
  <c r="BR2115" i="7" s="1"/>
  <c r="AJ2278" i="7"/>
  <c r="AJ2126" i="7"/>
  <c r="BT499" i="7"/>
  <c r="CA499" i="7"/>
  <c r="CB499" i="7" s="1"/>
  <c r="BT506" i="7"/>
  <c r="CA506" i="7"/>
  <c r="CB506" i="7" s="1"/>
  <c r="AJ2245" i="7"/>
  <c r="BQ2486" i="7"/>
  <c r="BS2486" i="7" s="1"/>
  <c r="BP2486" i="7"/>
  <c r="BR2486" i="7" s="1"/>
  <c r="CA508" i="7"/>
  <c r="CB508" i="7" s="1"/>
  <c r="BT508" i="7"/>
  <c r="BR2110" i="7"/>
  <c r="BS2494" i="7"/>
  <c r="BM2262" i="7"/>
  <c r="AV1879" i="7"/>
  <c r="BM2269" i="7"/>
  <c r="BM1581" i="7"/>
  <c r="BD2496" i="7"/>
  <c r="BB1368" i="7"/>
  <c r="CA2052" i="7"/>
  <c r="CB2052" i="7" s="1"/>
  <c r="CC2052" i="7" s="1"/>
  <c r="AA2236" i="7"/>
  <c r="AY2271" i="7"/>
  <c r="BA2271" i="7" s="1"/>
  <c r="AZ2271" i="7"/>
  <c r="BB2271" i="7" s="1"/>
  <c r="BU505" i="7"/>
  <c r="AA2083" i="7"/>
  <c r="BT497" i="7"/>
  <c r="CA497" i="7"/>
  <c r="CB497" i="7" s="1"/>
  <c r="BJ1882" i="7"/>
  <c r="BK1882" i="7" s="1"/>
  <c r="BD1882" i="7"/>
  <c r="BE1882" i="7" s="1"/>
  <c r="BF1882" i="7" s="1"/>
  <c r="BM2338" i="7"/>
  <c r="CA1877" i="7"/>
  <c r="CB1877" i="7" s="1"/>
  <c r="AA2061" i="7"/>
  <c r="AY2114" i="7"/>
  <c r="BA2114" i="7" s="1"/>
  <c r="AZ2114" i="7"/>
  <c r="BB2114" i="7" s="1"/>
  <c r="BM516" i="7"/>
  <c r="BT493" i="7"/>
  <c r="CA493" i="7"/>
  <c r="CB493" i="7" s="1"/>
  <c r="BU1892" i="7"/>
  <c r="BU1891" i="7"/>
  <c r="CA495" i="7"/>
  <c r="CB495" i="7" s="1"/>
  <c r="BT495" i="7"/>
  <c r="AA2226" i="7"/>
  <c r="BY1347" i="7"/>
  <c r="BX1347" i="7"/>
  <c r="BZ1347" i="7" s="1"/>
  <c r="AA2087" i="7"/>
  <c r="BM493" i="7"/>
  <c r="AY2278" i="7"/>
  <c r="AZ2278" i="7"/>
  <c r="AZ2255" i="7"/>
  <c r="BB2255" i="7" s="1"/>
  <c r="AY2255" i="7"/>
  <c r="BA2255" i="7" s="1"/>
  <c r="AY2126" i="7"/>
  <c r="AZ2126" i="7"/>
  <c r="AA2071" i="7"/>
  <c r="BU499" i="7"/>
  <c r="BY1352" i="7"/>
  <c r="BX1352" i="7"/>
  <c r="BZ1352" i="7" s="1"/>
  <c r="AJ2244" i="7"/>
  <c r="AA2079" i="7"/>
  <c r="AZ2106" i="7"/>
  <c r="BB2106" i="7" s="1"/>
  <c r="AY2106" i="7"/>
  <c r="BA2106" i="7" s="1"/>
  <c r="AA2059" i="7"/>
  <c r="AA2219" i="7"/>
  <c r="BU508" i="7"/>
  <c r="BR2117" i="7"/>
  <c r="BM2121" i="7"/>
  <c r="BS2107" i="7"/>
  <c r="BS2496" i="7"/>
  <c r="AV2485" i="7"/>
  <c r="BR1366" i="7"/>
  <c r="AA1264" i="7"/>
  <c r="BT494" i="7"/>
  <c r="BV494" i="7" s="1"/>
  <c r="BW494" i="7" s="1"/>
  <c r="CA494" i="7"/>
  <c r="CB494" i="7" s="1"/>
  <c r="AJ2274" i="7"/>
  <c r="AJ2279" i="7"/>
  <c r="Y2249" i="7"/>
  <c r="Y2245" i="7"/>
  <c r="Y2244" i="7"/>
  <c r="Y2247" i="7"/>
  <c r="Y2246" i="7"/>
  <c r="AA2081" i="7"/>
  <c r="BM500" i="7"/>
  <c r="BU497" i="7"/>
  <c r="BT1883" i="7"/>
  <c r="BV1883" i="7" s="1"/>
  <c r="BW1883" i="7" s="1"/>
  <c r="CA1883" i="7"/>
  <c r="CB1883" i="7" s="1"/>
  <c r="AY2277" i="7"/>
  <c r="AZ2277" i="7"/>
  <c r="BT1889" i="7"/>
  <c r="BV1889" i="7" s="1"/>
  <c r="BW1889" i="7" s="1"/>
  <c r="CA1889" i="7"/>
  <c r="CB1889" i="7" s="1"/>
  <c r="AA2217" i="7"/>
  <c r="BM741" i="7"/>
  <c r="AA2066" i="7"/>
  <c r="AA518" i="7"/>
  <c r="CA510" i="7"/>
  <c r="CB510" i="7" s="1"/>
  <c r="BM510" i="7"/>
  <c r="AZ2261" i="7"/>
  <c r="BB2261" i="7" s="1"/>
  <c r="AY2261" i="7"/>
  <c r="BA2261" i="7" s="1"/>
  <c r="AJ2124" i="7"/>
  <c r="BM511" i="7"/>
  <c r="BU495" i="7"/>
  <c r="AZ2116" i="7"/>
  <c r="BB2116" i="7" s="1"/>
  <c r="AY2116" i="7"/>
  <c r="BA2116" i="7" s="1"/>
  <c r="AZ2113" i="7"/>
  <c r="BB2113" i="7" s="1"/>
  <c r="AY2113" i="7"/>
  <c r="BA2113" i="7" s="1"/>
  <c r="BP2503" i="7"/>
  <c r="BQ2503" i="7"/>
  <c r="CC1347" i="7"/>
  <c r="CH1347" i="7" s="1"/>
  <c r="CM1347" i="7" s="1"/>
  <c r="CK1347" i="7"/>
  <c r="AA2088" i="7"/>
  <c r="AA2229" i="7"/>
  <c r="AZ2260" i="7"/>
  <c r="BB2260" i="7" s="1"/>
  <c r="AY2260" i="7"/>
  <c r="BA2260" i="7" s="1"/>
  <c r="AY2111" i="7"/>
  <c r="BA2111" i="7" s="1"/>
  <c r="AZ2111" i="7"/>
  <c r="BB2111" i="7" s="1"/>
  <c r="BT507" i="7"/>
  <c r="CA507" i="7"/>
  <c r="CB507" i="7" s="1"/>
  <c r="AA2224" i="7"/>
  <c r="AJ2276" i="7"/>
  <c r="BR2111" i="7"/>
  <c r="BR2107" i="7"/>
  <c r="BR2496" i="7"/>
  <c r="BU2261" i="7"/>
  <c r="BJ127" i="7"/>
  <c r="BK127" i="7" s="1"/>
  <c r="CJ127" i="7" s="1"/>
  <c r="BM1958" i="7"/>
  <c r="CA432" i="7"/>
  <c r="CB432" i="7" s="1"/>
  <c r="CC432" i="7" s="1"/>
  <c r="CH432" i="7" s="1"/>
  <c r="CM432" i="7" s="1"/>
  <c r="BD118" i="7"/>
  <c r="BM421" i="7"/>
  <c r="BU1580" i="7"/>
  <c r="BS131" i="7"/>
  <c r="BJ1597" i="7"/>
  <c r="BK1597" i="7" s="1"/>
  <c r="BJ1515" i="7"/>
  <c r="BK1515" i="7" s="1"/>
  <c r="BJ1365" i="7"/>
  <c r="BK1365" i="7" s="1"/>
  <c r="BA1369" i="7"/>
  <c r="BA1290" i="7"/>
  <c r="BB1367" i="7"/>
  <c r="AJ485" i="7"/>
  <c r="AJ483" i="7"/>
  <c r="AJ486" i="7"/>
  <c r="AJ484" i="7"/>
  <c r="AJ481" i="7"/>
  <c r="AJ482" i="7"/>
  <c r="AA438" i="7"/>
  <c r="BS899" i="7"/>
  <c r="CA899" i="7" s="1"/>
  <c r="CB899" i="7" s="1"/>
  <c r="BA897" i="7"/>
  <c r="BJ897" i="7" s="1"/>
  <c r="BK897" i="7" s="1"/>
  <c r="BJ896" i="7"/>
  <c r="BK896" i="7" s="1"/>
  <c r="BM1899" i="7"/>
  <c r="AA1568" i="7"/>
  <c r="BB1596" i="7"/>
  <c r="BS900" i="7"/>
  <c r="AL1264" i="7"/>
  <c r="BU1881" i="7"/>
  <c r="BU1882" i="7"/>
  <c r="AJ562" i="7"/>
  <c r="AK562" i="7" s="1"/>
  <c r="BA1370" i="7"/>
  <c r="BA1371" i="7" s="1"/>
  <c r="CA2658" i="7"/>
  <c r="CB2658" i="7" s="1"/>
  <c r="BA1518" i="7"/>
  <c r="BR2279" i="7"/>
  <c r="BS2274" i="7"/>
  <c r="BS2276" i="7"/>
  <c r="CA2276" i="7" s="1"/>
  <c r="CB2276" i="7" s="1"/>
  <c r="BM1737" i="7"/>
  <c r="BM2257" i="7"/>
  <c r="BM2255" i="7"/>
  <c r="BU2268" i="7"/>
  <c r="BU124" i="7"/>
  <c r="BM124" i="7"/>
  <c r="BM661" i="7"/>
  <c r="BM1588" i="7"/>
  <c r="BD2498" i="7"/>
  <c r="BD2491" i="7"/>
  <c r="BM426" i="7"/>
  <c r="BR438" i="7"/>
  <c r="BA133" i="7"/>
  <c r="BR131" i="7"/>
  <c r="BR1824" i="7"/>
  <c r="BS2275" i="7"/>
  <c r="BA1289" i="7"/>
  <c r="BJ1289" i="7" s="1"/>
  <c r="BK1289" i="7" s="1"/>
  <c r="BJ1288" i="7"/>
  <c r="BK1288" i="7" s="1"/>
  <c r="BA1520" i="7"/>
  <c r="BM2582" i="7"/>
  <c r="BS1824" i="7"/>
  <c r="BS1520" i="7"/>
  <c r="BA207" i="7"/>
  <c r="AA868" i="7"/>
  <c r="BJ1896" i="7"/>
  <c r="BK1896" i="7" s="1"/>
  <c r="BS1368" i="7"/>
  <c r="BR901" i="7"/>
  <c r="BR1597" i="7"/>
  <c r="BB900" i="7"/>
  <c r="BR1820" i="7"/>
  <c r="AV119" i="7"/>
  <c r="BS1822" i="7"/>
  <c r="BA208" i="7"/>
  <c r="AA1715" i="7"/>
  <c r="AA1718" i="7"/>
  <c r="AA1716" i="7"/>
  <c r="BS2277" i="7"/>
  <c r="BS1371" i="7"/>
  <c r="BB1520" i="7"/>
  <c r="AV1288" i="7"/>
  <c r="BS2278" i="7"/>
  <c r="BS437" i="7"/>
  <c r="BR897" i="7"/>
  <c r="BL1446" i="7"/>
  <c r="CI1446" i="7" s="1"/>
  <c r="CN1446" i="7" s="1"/>
  <c r="BS1521" i="7"/>
  <c r="BA900" i="7"/>
  <c r="BJ1591" i="7"/>
  <c r="BK1591" i="7" s="1"/>
  <c r="BU2257" i="7"/>
  <c r="BM503" i="7"/>
  <c r="AV122" i="7"/>
  <c r="BM1814" i="7"/>
  <c r="BD2490" i="7"/>
  <c r="CA1975" i="7"/>
  <c r="CB1975" i="7" s="1"/>
  <c r="BR1516" i="7"/>
  <c r="CA1516" i="7" s="1"/>
  <c r="CB1516" i="7" s="1"/>
  <c r="CA1515" i="7"/>
  <c r="CB1515" i="7" s="1"/>
  <c r="BR1822" i="7"/>
  <c r="AV1366" i="7"/>
  <c r="BR1821" i="7"/>
  <c r="BR2275" i="7"/>
  <c r="BR2277" i="7"/>
  <c r="BR1520" i="7"/>
  <c r="BA1593" i="7"/>
  <c r="BS1519" i="7"/>
  <c r="AA1492" i="7"/>
  <c r="BR2278" i="7"/>
  <c r="BS1367" i="7"/>
  <c r="AV896" i="7"/>
  <c r="AJ1265" i="7"/>
  <c r="Y1569" i="7"/>
  <c r="AA1569" i="7" s="1"/>
  <c r="BR437" i="7"/>
  <c r="BS1369" i="7"/>
  <c r="BR1518" i="7"/>
  <c r="BM2264" i="7"/>
  <c r="AV2495" i="7"/>
  <c r="AV1594" i="7"/>
  <c r="BS1821" i="7"/>
  <c r="BB1593" i="7"/>
  <c r="BJ2104" i="7"/>
  <c r="BK2104" i="7" s="1"/>
  <c r="AA1490" i="7"/>
  <c r="BS1517" i="7"/>
  <c r="Y872" i="7"/>
  <c r="AA872" i="7" s="1"/>
  <c r="BR1369" i="7"/>
  <c r="AA1567" i="7"/>
  <c r="BS1898" i="7"/>
  <c r="BS1900" i="7"/>
  <c r="AV1597" i="7"/>
  <c r="BM2259" i="7"/>
  <c r="BU2265" i="7"/>
  <c r="AV124" i="7"/>
  <c r="BM428" i="7"/>
  <c r="AV1889" i="7"/>
  <c r="BD2492" i="7"/>
  <c r="BD2486" i="7"/>
  <c r="BB2501" i="7"/>
  <c r="BB2505" i="7"/>
  <c r="BB2504" i="7"/>
  <c r="BB2502" i="7"/>
  <c r="BB2503" i="7"/>
  <c r="BU1574" i="7"/>
  <c r="BA2503" i="7"/>
  <c r="BA2505" i="7"/>
  <c r="BA2502" i="7"/>
  <c r="BA2504" i="7"/>
  <c r="Y1796" i="7"/>
  <c r="AA1796" i="7" s="1"/>
  <c r="Y1265" i="7"/>
  <c r="AA1265" i="7" s="1"/>
  <c r="BA1521" i="7"/>
  <c r="AV1515" i="7"/>
  <c r="CA2048" i="7"/>
  <c r="CB2048" i="7" s="1"/>
  <c r="BA1517" i="7"/>
  <c r="BA132" i="7"/>
  <c r="Y1493" i="7"/>
  <c r="AA1493" i="7" s="1"/>
  <c r="CA1895" i="7"/>
  <c r="CB1895" i="7" s="1"/>
  <c r="BR1900" i="7"/>
  <c r="BJ354" i="7"/>
  <c r="BK354" i="7" s="1"/>
  <c r="BA1519" i="7"/>
  <c r="BS1820" i="7"/>
  <c r="CA1894" i="7"/>
  <c r="CB1894" i="7" s="1"/>
  <c r="BB131" i="7"/>
  <c r="BU734" i="7"/>
  <c r="BR436" i="7"/>
  <c r="BL2657" i="7"/>
  <c r="CI2657" i="7" s="1"/>
  <c r="CN2657" i="7" s="1"/>
  <c r="CJ2657" i="7"/>
  <c r="BR1371" i="7"/>
  <c r="BS132" i="7"/>
  <c r="AA1262" i="7"/>
  <c r="AA1261" i="7"/>
  <c r="BM1515" i="7"/>
  <c r="BB1521" i="7"/>
  <c r="BS1823" i="7"/>
  <c r="BM1823" i="7" s="1"/>
  <c r="BB2506" i="7"/>
  <c r="BR1517" i="7"/>
  <c r="BR1367" i="7"/>
  <c r="BB1517" i="7"/>
  <c r="BB132" i="7"/>
  <c r="BR1593" i="7"/>
  <c r="AA1491" i="7"/>
  <c r="BR1519" i="7"/>
  <c r="BR1368" i="7"/>
  <c r="BA206" i="7"/>
  <c r="BR1370" i="7"/>
  <c r="CA1370" i="7" s="1"/>
  <c r="CB1370" i="7" s="1"/>
  <c r="AA869" i="7"/>
  <c r="BS1518" i="7"/>
  <c r="BB1519" i="7"/>
  <c r="BA131" i="7"/>
  <c r="BB902" i="7"/>
  <c r="BS901" i="7"/>
  <c r="CA733" i="7"/>
  <c r="CB733" i="7" s="1"/>
  <c r="BT734" i="7"/>
  <c r="AV2496" i="7"/>
  <c r="BS436" i="7"/>
  <c r="BR1595" i="7"/>
  <c r="CA1901" i="7"/>
  <c r="CB1901" i="7" s="1"/>
  <c r="BR132" i="7"/>
  <c r="AA1263" i="7"/>
  <c r="BB1369" i="7"/>
  <c r="BB1592" i="7"/>
  <c r="BB1290" i="7"/>
  <c r="BA2506" i="7"/>
  <c r="BA1367" i="7"/>
  <c r="CA896" i="7"/>
  <c r="CB896" i="7" s="1"/>
  <c r="AA1489" i="7"/>
  <c r="BR133" i="7"/>
  <c r="BM896" i="7"/>
  <c r="AA870" i="7"/>
  <c r="BA1596" i="7"/>
  <c r="BJ1596" i="7" s="1"/>
  <c r="BK1596" i="7" s="1"/>
  <c r="BT1893" i="7"/>
  <c r="BV1893" i="7" s="1"/>
  <c r="BW1893" i="7" s="1"/>
  <c r="CA1893" i="7"/>
  <c r="CB1893" i="7" s="1"/>
  <c r="AA1564" i="7"/>
  <c r="AA1565" i="7"/>
  <c r="AA1566" i="7"/>
  <c r="AA1563" i="7"/>
  <c r="BT1882" i="7"/>
  <c r="CA1881" i="7"/>
  <c r="CB1881" i="7" s="1"/>
  <c r="BT1881" i="7"/>
  <c r="CJ1895" i="7"/>
  <c r="BB1370" i="7"/>
  <c r="BB1371" i="7" s="1"/>
  <c r="BR1596" i="7"/>
  <c r="BA902" i="7"/>
  <c r="BB1518" i="7"/>
  <c r="BM1365" i="7"/>
  <c r="BS897" i="7"/>
  <c r="BU897" i="7" s="1"/>
  <c r="BS2279" i="7"/>
  <c r="CA1584" i="7"/>
  <c r="CB1584" i="7" s="1"/>
  <c r="BT1584" i="7"/>
  <c r="BU1727" i="7"/>
  <c r="BU1726" i="7"/>
  <c r="BJ1890" i="7"/>
  <c r="BK1890" i="7" s="1"/>
  <c r="BC1891" i="7"/>
  <c r="BC1890" i="7"/>
  <c r="AA2476" i="7"/>
  <c r="BT2270" i="7"/>
  <c r="CA2270" i="7"/>
  <c r="CB2270" i="7" s="1"/>
  <c r="BT2267" i="7"/>
  <c r="BV2267" i="7" s="1"/>
  <c r="BW2267" i="7" s="1"/>
  <c r="CA2267" i="7"/>
  <c r="CB2267" i="7" s="1"/>
  <c r="BT2254" i="7"/>
  <c r="BV2254" i="7" s="1"/>
  <c r="BW2254" i="7" s="1"/>
  <c r="CA2254" i="7"/>
  <c r="CB2254" i="7" s="1"/>
  <c r="BR2274" i="7"/>
  <c r="CA2273" i="7"/>
  <c r="CB2273" i="7" s="1"/>
  <c r="BT2271" i="7"/>
  <c r="CA2271" i="7"/>
  <c r="CB2271" i="7" s="1"/>
  <c r="BU2269" i="7"/>
  <c r="BU2270" i="7"/>
  <c r="BU2260" i="7"/>
  <c r="BJ125" i="7"/>
  <c r="BK125" i="7" s="1"/>
  <c r="BC125" i="7"/>
  <c r="CA128" i="7"/>
  <c r="CB128" i="7" s="1"/>
  <c r="BC192" i="7"/>
  <c r="CA1813" i="7"/>
  <c r="CB1813" i="7" s="1"/>
  <c r="BT1813" i="7"/>
  <c r="BT1807" i="7"/>
  <c r="CA1807" i="7"/>
  <c r="CB1807" i="7" s="1"/>
  <c r="BM1807" i="7"/>
  <c r="CA111" i="7"/>
  <c r="CB111" i="7" s="1"/>
  <c r="BT111" i="7"/>
  <c r="BV111" i="7" s="1"/>
  <c r="BW111" i="7" s="1"/>
  <c r="BC123" i="7"/>
  <c r="BE123" i="7" s="1"/>
  <c r="BF123" i="7" s="1"/>
  <c r="BJ123" i="7"/>
  <c r="BK123" i="7" s="1"/>
  <c r="BM1584" i="7"/>
  <c r="CA1812" i="7"/>
  <c r="CB1812" i="7" s="1"/>
  <c r="BT1812" i="7"/>
  <c r="BV1812" i="7" s="1"/>
  <c r="BW1812" i="7" s="1"/>
  <c r="BT1583" i="7"/>
  <c r="BV1583" i="7" s="1"/>
  <c r="BW1583" i="7" s="1"/>
  <c r="CA1583" i="7"/>
  <c r="CB1583" i="7" s="1"/>
  <c r="BR1592" i="7"/>
  <c r="CA1573" i="7"/>
  <c r="CB1573" i="7" s="1"/>
  <c r="BT1573" i="7"/>
  <c r="BV1573" i="7" s="1"/>
  <c r="BW1573" i="7" s="1"/>
  <c r="BM1573" i="7"/>
  <c r="BT1731" i="7"/>
  <c r="BM2270" i="7"/>
  <c r="BD124" i="7"/>
  <c r="CA118" i="7"/>
  <c r="CB118" i="7" s="1"/>
  <c r="BT118" i="7"/>
  <c r="BV118" i="7" s="1"/>
  <c r="BW118" i="7" s="1"/>
  <c r="BT1582" i="7"/>
  <c r="CA1582" i="7"/>
  <c r="CB1582" i="7" s="1"/>
  <c r="BU1807" i="7"/>
  <c r="BD117" i="7"/>
  <c r="AA99" i="7"/>
  <c r="BU417" i="7"/>
  <c r="AJ789" i="7"/>
  <c r="BU1803" i="7"/>
  <c r="BU1816" i="7"/>
  <c r="BD2482" i="7"/>
  <c r="BD2494" i="7"/>
  <c r="BD2495" i="7"/>
  <c r="AV2497" i="7"/>
  <c r="BA130" i="7"/>
  <c r="BD115" i="7"/>
  <c r="BT112" i="7"/>
  <c r="CA112" i="7"/>
  <c r="CB112" i="7" s="1"/>
  <c r="BB415" i="7"/>
  <c r="BD415" i="7"/>
  <c r="BJ120" i="7"/>
  <c r="BK120" i="7" s="1"/>
  <c r="BC120" i="7"/>
  <c r="BU1808" i="7"/>
  <c r="BU1577" i="7"/>
  <c r="BU1579" i="7"/>
  <c r="BM2267" i="7"/>
  <c r="BM2273" i="7"/>
  <c r="CA414" i="7"/>
  <c r="CB414" i="7" s="1"/>
  <c r="BT414" i="7"/>
  <c r="BT415" i="7"/>
  <c r="BT125" i="7"/>
  <c r="CA125" i="7"/>
  <c r="CB125" i="7" s="1"/>
  <c r="CK2345" i="7"/>
  <c r="BD1884" i="7"/>
  <c r="BU119" i="7"/>
  <c r="BD424" i="7"/>
  <c r="BU662" i="7"/>
  <c r="BJ2493" i="7"/>
  <c r="BK2493" i="7" s="1"/>
  <c r="BL2493" i="7" s="1"/>
  <c r="BC2493" i="7"/>
  <c r="BC2489" i="7"/>
  <c r="BC2497" i="7"/>
  <c r="BJ2497" i="7"/>
  <c r="BK2497" i="7" s="1"/>
  <c r="BJ2500" i="7"/>
  <c r="BK2500" i="7" s="1"/>
  <c r="BA2501" i="7"/>
  <c r="BR433" i="7"/>
  <c r="BU121" i="7"/>
  <c r="BT1586" i="7"/>
  <c r="BV1586" i="7" s="1"/>
  <c r="BW1586" i="7" s="1"/>
  <c r="CA1586" i="7"/>
  <c r="CB1586" i="7" s="1"/>
  <c r="BD1890" i="7"/>
  <c r="CA2265" i="7"/>
  <c r="CB2265" i="7" s="1"/>
  <c r="BT2265" i="7"/>
  <c r="BT2256" i="7"/>
  <c r="CA2256" i="7"/>
  <c r="CB2256" i="7" s="1"/>
  <c r="BT2260" i="7"/>
  <c r="CA2260" i="7"/>
  <c r="CB2260" i="7" s="1"/>
  <c r="BT2263" i="7"/>
  <c r="CA2263" i="7"/>
  <c r="CB2263" i="7" s="1"/>
  <c r="BT2258" i="7"/>
  <c r="CA2258" i="7"/>
  <c r="CB2258" i="7" s="1"/>
  <c r="BM2263" i="7"/>
  <c r="BJ121" i="7"/>
  <c r="BK121" i="7" s="1"/>
  <c r="BC121" i="7"/>
  <c r="BT1815" i="7"/>
  <c r="BV1815" i="7" s="1"/>
  <c r="BW1815" i="7" s="1"/>
  <c r="CA1815" i="7"/>
  <c r="CB1815" i="7" s="1"/>
  <c r="CA1804" i="7"/>
  <c r="CB1804" i="7" s="1"/>
  <c r="BT1804" i="7"/>
  <c r="CA1801" i="7"/>
  <c r="CB1801" i="7" s="1"/>
  <c r="BT1801" i="7"/>
  <c r="AA100" i="7"/>
  <c r="BM1586" i="7"/>
  <c r="BU503" i="7"/>
  <c r="BU504" i="7"/>
  <c r="AV1890" i="7"/>
  <c r="BT120" i="7"/>
  <c r="CA120" i="7"/>
  <c r="CB120" i="7" s="1"/>
  <c r="BJ116" i="7"/>
  <c r="BK116" i="7" s="1"/>
  <c r="BC116" i="7"/>
  <c r="BT1585" i="7"/>
  <c r="CA1585" i="7"/>
  <c r="CB1585" i="7" s="1"/>
  <c r="CA1580" i="7"/>
  <c r="CB1580" i="7" s="1"/>
  <c r="BT1580" i="7"/>
  <c r="BU1730" i="7"/>
  <c r="CA122" i="7"/>
  <c r="CB122" i="7" s="1"/>
  <c r="BT122" i="7"/>
  <c r="BT123" i="7"/>
  <c r="CA123" i="7"/>
  <c r="CB123" i="7" s="1"/>
  <c r="BD185" i="7"/>
  <c r="BB184" i="7"/>
  <c r="BC190" i="7"/>
  <c r="CA422" i="7"/>
  <c r="CB422" i="7" s="1"/>
  <c r="BT422" i="7"/>
  <c r="BV422" i="7" s="1"/>
  <c r="BW422" i="7" s="1"/>
  <c r="AV121" i="7"/>
  <c r="BU1582" i="7"/>
  <c r="BU1801" i="7"/>
  <c r="AV127" i="7"/>
  <c r="CA1278" i="7"/>
  <c r="CB1278" i="7" s="1"/>
  <c r="BT1278" i="7"/>
  <c r="BJ1893" i="7"/>
  <c r="BK1893" i="7" s="1"/>
  <c r="BJ114" i="7"/>
  <c r="BK114" i="7" s="1"/>
  <c r="BC114" i="7"/>
  <c r="BM432" i="7"/>
  <c r="CA428" i="7"/>
  <c r="CB428" i="7" s="1"/>
  <c r="BJ2346" i="7"/>
  <c r="BK2346" i="7" s="1"/>
  <c r="BT418" i="7"/>
  <c r="CA418" i="7"/>
  <c r="CB418" i="7" s="1"/>
  <c r="BT419" i="7"/>
  <c r="BM422" i="7"/>
  <c r="BJ1883" i="7"/>
  <c r="BK1883" i="7" s="1"/>
  <c r="BC1883" i="7"/>
  <c r="BE1883" i="7" s="1"/>
  <c r="BF1883" i="7" s="1"/>
  <c r="CA2331" i="7"/>
  <c r="CB2331" i="7" s="1"/>
  <c r="BT1803" i="7"/>
  <c r="CA1803" i="7"/>
  <c r="CB1803" i="7" s="1"/>
  <c r="CA1816" i="7"/>
  <c r="CB1816" i="7" s="1"/>
  <c r="BT1816" i="7"/>
  <c r="BU509" i="7"/>
  <c r="BU510" i="7"/>
  <c r="BB130" i="7"/>
  <c r="BJ665" i="7"/>
  <c r="BK665" i="7" s="1"/>
  <c r="BC665" i="7"/>
  <c r="BT425" i="7"/>
  <c r="BT424" i="7"/>
  <c r="CA424" i="7"/>
  <c r="CB424" i="7" s="1"/>
  <c r="CA421" i="7"/>
  <c r="CB421" i="7" s="1"/>
  <c r="BM1278" i="7"/>
  <c r="BR435" i="7"/>
  <c r="BD120" i="7"/>
  <c r="BM1590" i="7"/>
  <c r="BU1585" i="7"/>
  <c r="BM123" i="7"/>
  <c r="BU414" i="7"/>
  <c r="BU415" i="7"/>
  <c r="BC1884" i="7"/>
  <c r="BJ1884" i="7"/>
  <c r="BK1884" i="7" s="1"/>
  <c r="BM1813" i="7"/>
  <c r="BU1805" i="7"/>
  <c r="CA1649" i="7"/>
  <c r="CB1649" i="7" s="1"/>
  <c r="BT1649" i="7"/>
  <c r="BT1650" i="7"/>
  <c r="AV2482" i="7"/>
  <c r="BJ2485" i="7"/>
  <c r="BK2485" i="7" s="1"/>
  <c r="BC2485" i="7"/>
  <c r="BC2481" i="7"/>
  <c r="BE2481" i="7" s="1"/>
  <c r="BF2481" i="7" s="1"/>
  <c r="BJ2481" i="7"/>
  <c r="BK2481" i="7" s="1"/>
  <c r="BJ2486" i="7"/>
  <c r="BK2486" i="7" s="1"/>
  <c r="BC2486" i="7"/>
  <c r="BJ2499" i="7"/>
  <c r="BK2499" i="7" s="1"/>
  <c r="BJ2340" i="7"/>
  <c r="BK2340" i="7" s="1"/>
  <c r="BT114" i="7"/>
  <c r="CA114" i="7"/>
  <c r="CB114" i="7" s="1"/>
  <c r="BD113" i="7"/>
  <c r="BU1655" i="7"/>
  <c r="BU1656" i="7"/>
  <c r="CA1802" i="7"/>
  <c r="CB1802" i="7" s="1"/>
  <c r="BT1802" i="7"/>
  <c r="BT1655" i="7"/>
  <c r="CA1655" i="7"/>
  <c r="CB1655" i="7" s="1"/>
  <c r="BT1656" i="7"/>
  <c r="BU1737" i="7"/>
  <c r="AA101" i="7"/>
  <c r="CA2268" i="7"/>
  <c r="CB2268" i="7" s="1"/>
  <c r="BT2268" i="7"/>
  <c r="BT2264" i="7"/>
  <c r="CA2264" i="7"/>
  <c r="CB2264" i="7" s="1"/>
  <c r="BT2261" i="7"/>
  <c r="CA2261" i="7"/>
  <c r="CB2261" i="7" s="1"/>
  <c r="CA2262" i="7"/>
  <c r="CB2262" i="7" s="1"/>
  <c r="BT2262" i="7"/>
  <c r="CA2272" i="7"/>
  <c r="CB2272" i="7" s="1"/>
  <c r="BU2263" i="7"/>
  <c r="BU2264" i="7"/>
  <c r="CA1581" i="7"/>
  <c r="CB1581" i="7" s="1"/>
  <c r="BT1581" i="7"/>
  <c r="BC2487" i="7"/>
  <c r="BE2487" i="7" s="1"/>
  <c r="BF2487" i="7" s="1"/>
  <c r="BJ2487" i="7"/>
  <c r="BK2487" i="7" s="1"/>
  <c r="BT1811" i="7"/>
  <c r="CA1811" i="7"/>
  <c r="CB1811" i="7" s="1"/>
  <c r="BR1819" i="7"/>
  <c r="CA1819" i="7" s="1"/>
  <c r="CB1819" i="7" s="1"/>
  <c r="CA1818" i="7"/>
  <c r="CB1818" i="7" s="1"/>
  <c r="BT423" i="7"/>
  <c r="CA423" i="7"/>
  <c r="CB423" i="7" s="1"/>
  <c r="AA437" i="7"/>
  <c r="CA1739" i="7"/>
  <c r="CB1739" i="7" s="1"/>
  <c r="BT1739" i="7"/>
  <c r="CA503" i="7"/>
  <c r="CB503" i="7" s="1"/>
  <c r="BT504" i="7"/>
  <c r="BT503" i="7"/>
  <c r="BU1735" i="7"/>
  <c r="BU1736" i="7"/>
  <c r="CA1958" i="7"/>
  <c r="CB1958" i="7" s="1"/>
  <c r="BT1959" i="7"/>
  <c r="BJ659" i="7"/>
  <c r="BK659" i="7" s="1"/>
  <c r="BC660" i="7"/>
  <c r="CA416" i="7"/>
  <c r="CB416" i="7" s="1"/>
  <c r="BT416" i="7"/>
  <c r="BD122" i="7"/>
  <c r="BT115" i="7"/>
  <c r="BV115" i="7" s="1"/>
  <c r="BW115" i="7" s="1"/>
  <c r="CA115" i="7"/>
  <c r="CB115" i="7" s="1"/>
  <c r="BT1587" i="7"/>
  <c r="CA1587" i="7"/>
  <c r="CB1587" i="7" s="1"/>
  <c r="CA1574" i="7"/>
  <c r="CB1574" i="7" s="1"/>
  <c r="BT1574" i="7"/>
  <c r="BT1579" i="7"/>
  <c r="CA1579" i="7"/>
  <c r="CB1579" i="7" s="1"/>
  <c r="CA1814" i="7"/>
  <c r="CB1814" i="7" s="1"/>
  <c r="BT1814" i="7"/>
  <c r="BM1802" i="7"/>
  <c r="BT116" i="7"/>
  <c r="CA116" i="7"/>
  <c r="CB116" i="7" s="1"/>
  <c r="CA126" i="7"/>
  <c r="CB126" i="7" s="1"/>
  <c r="BC185" i="7"/>
  <c r="BA184" i="7"/>
  <c r="BC184" i="7"/>
  <c r="AV125" i="7"/>
  <c r="CA1578" i="7"/>
  <c r="CB1578" i="7" s="1"/>
  <c r="BT1578" i="7"/>
  <c r="CA113" i="7"/>
  <c r="CB113" i="7" s="1"/>
  <c r="BT113" i="7"/>
  <c r="BV113" i="7" s="1"/>
  <c r="BW113" i="7" s="1"/>
  <c r="BU1886" i="7"/>
  <c r="BU1885" i="7"/>
  <c r="AA2474" i="7"/>
  <c r="BJ118" i="7"/>
  <c r="BK118" i="7" s="1"/>
  <c r="BC118" i="7"/>
  <c r="BU1278" i="7"/>
  <c r="BU1279" i="7"/>
  <c r="BC115" i="7"/>
  <c r="BJ115" i="7"/>
  <c r="BK115" i="7" s="1"/>
  <c r="AA435" i="7"/>
  <c r="AV116" i="7"/>
  <c r="BM2268" i="7"/>
  <c r="BU418" i="7"/>
  <c r="BU419" i="7"/>
  <c r="BC119" i="7"/>
  <c r="BJ119" i="7"/>
  <c r="BK119" i="7" s="1"/>
  <c r="BM1582" i="7"/>
  <c r="BJ2488" i="7"/>
  <c r="BK2488" i="7" s="1"/>
  <c r="BC2488" i="7"/>
  <c r="BB128" i="7"/>
  <c r="CA117" i="7"/>
  <c r="CB117" i="7" s="1"/>
  <c r="BT117" i="7"/>
  <c r="BM1817" i="7"/>
  <c r="CA509" i="7"/>
  <c r="CB509" i="7" s="1"/>
  <c r="BT509" i="7"/>
  <c r="BT510" i="7"/>
  <c r="BD2493" i="7"/>
  <c r="BC191" i="7"/>
  <c r="BA204" i="7"/>
  <c r="BU424" i="7"/>
  <c r="AA436" i="7"/>
  <c r="AK561" i="7"/>
  <c r="BS435" i="7"/>
  <c r="BJ126" i="7"/>
  <c r="BK126" i="7" s="1"/>
  <c r="CA652" i="7"/>
  <c r="CB652" i="7" s="1"/>
  <c r="AV1883" i="7"/>
  <c r="AJ104" i="7"/>
  <c r="AK104" i="7" s="1"/>
  <c r="BM1816" i="7"/>
  <c r="BM1801" i="7"/>
  <c r="CA1805" i="7"/>
  <c r="CB1805" i="7" s="1"/>
  <c r="BT1805" i="7"/>
  <c r="CA1809" i="7"/>
  <c r="CB1809" i="7" s="1"/>
  <c r="BT1809" i="7"/>
  <c r="BU1649" i="7"/>
  <c r="BJ2490" i="7"/>
  <c r="BK2490" i="7" s="1"/>
  <c r="BC2492" i="7"/>
  <c r="BJ2492" i="7"/>
  <c r="BK2492" i="7" s="1"/>
  <c r="BJ2496" i="7"/>
  <c r="BK2496" i="7" s="1"/>
  <c r="BC2496" i="7"/>
  <c r="BJ2494" i="7"/>
  <c r="BK2494" i="7" s="1"/>
  <c r="BC2494" i="7"/>
  <c r="BU114" i="7"/>
  <c r="BR434" i="7"/>
  <c r="BJ113" i="7"/>
  <c r="BK113" i="7" s="1"/>
  <c r="CA1810" i="7"/>
  <c r="CB1810" i="7" s="1"/>
  <c r="BT1810" i="7"/>
  <c r="BV1810" i="7" s="1"/>
  <c r="BW1810" i="7" s="1"/>
  <c r="BT1738" i="7"/>
  <c r="BT1800" i="7"/>
  <c r="BV1800" i="7" s="1"/>
  <c r="BW1800" i="7" s="1"/>
  <c r="CA1800" i="7"/>
  <c r="CB1800" i="7" s="1"/>
  <c r="CA2257" i="7"/>
  <c r="CB2257" i="7" s="1"/>
  <c r="BT2257" i="7"/>
  <c r="CA2259" i="7"/>
  <c r="CB2259" i="7" s="1"/>
  <c r="BT2259" i="7"/>
  <c r="BT2255" i="7"/>
  <c r="CA2255" i="7"/>
  <c r="CB2255" i="7" s="1"/>
  <c r="BT2269" i="7"/>
  <c r="CA2269" i="7"/>
  <c r="CB2269" i="7" s="1"/>
  <c r="BM2256" i="7"/>
  <c r="BU2256" i="7"/>
  <c r="BU2259" i="7"/>
  <c r="BT1806" i="7"/>
  <c r="CA1806" i="7"/>
  <c r="CB1806" i="7" s="1"/>
  <c r="CK1817" i="7"/>
  <c r="CC1817" i="7"/>
  <c r="CH1817" i="7" s="1"/>
  <c r="CM1817" i="7" s="1"/>
  <c r="BT656" i="7"/>
  <c r="CA656" i="7"/>
  <c r="CB656" i="7" s="1"/>
  <c r="CA431" i="7"/>
  <c r="CB431" i="7" s="1"/>
  <c r="Y104" i="7"/>
  <c r="AA104" i="7" s="1"/>
  <c r="BM431" i="7"/>
  <c r="BM1655" i="7"/>
  <c r="BU1739" i="7"/>
  <c r="BU1740" i="7"/>
  <c r="CA1735" i="7"/>
  <c r="CB1735" i="7" s="1"/>
  <c r="BU1959" i="7"/>
  <c r="AA132" i="7"/>
  <c r="BM129" i="7"/>
  <c r="BC122" i="7"/>
  <c r="BJ122" i="7"/>
  <c r="BK122" i="7" s="1"/>
  <c r="BM1800" i="7"/>
  <c r="BT1576" i="7"/>
  <c r="CA1576" i="7"/>
  <c r="CB1576" i="7" s="1"/>
  <c r="BT1577" i="7"/>
  <c r="CA1577" i="7"/>
  <c r="CB1577" i="7" s="1"/>
  <c r="CC1590" i="7"/>
  <c r="CH1590" i="7" s="1"/>
  <c r="CM1590" i="7" s="1"/>
  <c r="CK1590" i="7"/>
  <c r="BM2265" i="7"/>
  <c r="BJ124" i="7"/>
  <c r="BK124" i="7" s="1"/>
  <c r="BC124" i="7"/>
  <c r="BT124" i="7"/>
  <c r="CA124" i="7"/>
  <c r="CB124" i="7" s="1"/>
  <c r="BM116" i="7"/>
  <c r="BC200" i="7"/>
  <c r="BT1589" i="7"/>
  <c r="CA1589" i="7"/>
  <c r="CB1589" i="7" s="1"/>
  <c r="BT110" i="7"/>
  <c r="BV110" i="7" s="1"/>
  <c r="BW110" i="7" s="1"/>
  <c r="CA110" i="7"/>
  <c r="CB110" i="7" s="1"/>
  <c r="BM128" i="7"/>
  <c r="CA661" i="7"/>
  <c r="CB661" i="7" s="1"/>
  <c r="BU1811" i="7"/>
  <c r="BU1813" i="7"/>
  <c r="BM1804" i="7"/>
  <c r="BT1886" i="7"/>
  <c r="BT1885" i="7"/>
  <c r="CA1885" i="7"/>
  <c r="CB1885" i="7" s="1"/>
  <c r="BJ117" i="7"/>
  <c r="BK117" i="7" s="1"/>
  <c r="BC117" i="7"/>
  <c r="AV123" i="7"/>
  <c r="BM656" i="7"/>
  <c r="BM1739" i="7"/>
  <c r="AK560" i="7"/>
  <c r="BT417" i="7"/>
  <c r="CA417" i="7"/>
  <c r="CB417" i="7" s="1"/>
  <c r="BM1574" i="7"/>
  <c r="BJ1889" i="7"/>
  <c r="BK1889" i="7" s="1"/>
  <c r="BM2254" i="7"/>
  <c r="BM2271" i="7"/>
  <c r="BM122" i="7"/>
  <c r="BD119" i="7"/>
  <c r="BM1589" i="7"/>
  <c r="BD2488" i="7"/>
  <c r="BA128" i="7"/>
  <c r="BU117" i="7"/>
  <c r="CA1575" i="7"/>
  <c r="CB1575" i="7" s="1"/>
  <c r="BT1575" i="7"/>
  <c r="BM1806" i="7"/>
  <c r="CA1588" i="7"/>
  <c r="CB1588" i="7" s="1"/>
  <c r="BT1588" i="7"/>
  <c r="BM1885" i="7"/>
  <c r="BD2489" i="7"/>
  <c r="CA426" i="7"/>
  <c r="CB426" i="7" s="1"/>
  <c r="BT426" i="7"/>
  <c r="AA2472" i="7"/>
  <c r="BU112" i="7"/>
  <c r="BC415" i="7"/>
  <c r="BM417" i="7"/>
  <c r="CA1808" i="7"/>
  <c r="CB1808" i="7" s="1"/>
  <c r="BT1808" i="7"/>
  <c r="BU1587" i="7"/>
  <c r="BU1576" i="7"/>
  <c r="AV2346" i="7"/>
  <c r="BM2272" i="7"/>
  <c r="BM118" i="7"/>
  <c r="BA203" i="7"/>
  <c r="CA430" i="7"/>
  <c r="CB430" i="7" s="1"/>
  <c r="BU125" i="7"/>
  <c r="AV2488" i="7"/>
  <c r="CA119" i="7"/>
  <c r="CB119" i="7" s="1"/>
  <c r="BT119" i="7"/>
  <c r="BM1803" i="7"/>
  <c r="BM1818" i="7"/>
  <c r="BU1809" i="7"/>
  <c r="AV2492" i="7"/>
  <c r="BC2491" i="7"/>
  <c r="BJ2491" i="7"/>
  <c r="BK2491" i="7" s="1"/>
  <c r="BJ2482" i="7"/>
  <c r="BK2482" i="7" s="1"/>
  <c r="BC2482" i="7"/>
  <c r="BJ2495" i="7"/>
  <c r="BK2495" i="7" s="1"/>
  <c r="BC2495" i="7"/>
  <c r="BC2498" i="7"/>
  <c r="BJ2498" i="7"/>
  <c r="BK2498" i="7" s="1"/>
  <c r="BM111" i="7"/>
  <c r="AK103" i="7"/>
  <c r="AV665" i="7"/>
  <c r="BM424" i="7"/>
  <c r="BS433" i="7"/>
  <c r="BS434" i="7"/>
  <c r="BT121" i="7"/>
  <c r="CA121" i="7"/>
  <c r="CB121" i="7" s="1"/>
  <c r="AA102" i="7"/>
  <c r="BB516" i="7" l="1"/>
  <c r="BB515" i="7"/>
  <c r="BB517" i="7"/>
  <c r="BB514" i="7"/>
  <c r="BB513" i="7"/>
  <c r="BB518" i="7"/>
  <c r="CA2104" i="7"/>
  <c r="CB2104" i="7" s="1"/>
  <c r="CK2104" i="7" s="1"/>
  <c r="BM2104" i="7"/>
  <c r="CA2028" i="7"/>
  <c r="CB2028" i="7" s="1"/>
  <c r="BJ1673" i="7"/>
  <c r="BK1673" i="7" s="1"/>
  <c r="BT2112" i="7"/>
  <c r="BT2029" i="7"/>
  <c r="BV2420" i="7"/>
  <c r="BW2420" i="7" s="1"/>
  <c r="BJ277" i="7"/>
  <c r="BK277" i="7" s="1"/>
  <c r="BA281" i="7"/>
  <c r="CJ1364" i="7"/>
  <c r="AK433" i="7"/>
  <c r="AA1684" i="7"/>
  <c r="AA1685" i="7"/>
  <c r="AJ2427" i="7"/>
  <c r="AJ2424" i="7"/>
  <c r="AJ2426" i="7"/>
  <c r="AJ2429" i="7"/>
  <c r="AJ2428" i="7"/>
  <c r="AJ2425" i="7"/>
  <c r="BT2119" i="7"/>
  <c r="BT2118" i="7"/>
  <c r="CA1725" i="7"/>
  <c r="CB1725" i="7" s="1"/>
  <c r="BA2122" i="7"/>
  <c r="CA2039" i="7"/>
  <c r="CB2039" i="7" s="1"/>
  <c r="BM352" i="7"/>
  <c r="AV277" i="7"/>
  <c r="BA280" i="7"/>
  <c r="AA761" i="7"/>
  <c r="Z383" i="7"/>
  <c r="BD1574" i="7"/>
  <c r="BU2105" i="7"/>
  <c r="BU1499" i="7"/>
  <c r="BB508" i="7"/>
  <c r="BB496" i="7"/>
  <c r="BD497" i="7" s="1"/>
  <c r="AA1707" i="7"/>
  <c r="AA1706" i="7"/>
  <c r="AA1709" i="7"/>
  <c r="AA1708" i="7"/>
  <c r="BV120" i="7"/>
  <c r="BW120" i="7" s="1"/>
  <c r="AK133" i="7"/>
  <c r="BM2348" i="7"/>
  <c r="AA1104" i="7"/>
  <c r="BD964" i="7"/>
  <c r="BR812" i="7"/>
  <c r="BE1277" i="7"/>
  <c r="BF1277" i="7" s="1"/>
  <c r="BM1354" i="7"/>
  <c r="BB497" i="7"/>
  <c r="AV511" i="7"/>
  <c r="BB504" i="7"/>
  <c r="BD505" i="7" s="1"/>
  <c r="BB510" i="7"/>
  <c r="BD510" i="7" s="1"/>
  <c r="BB507" i="7"/>
  <c r="BD1357" i="7"/>
  <c r="AA1680" i="7"/>
  <c r="AA1681" i="7"/>
  <c r="AA1679" i="7"/>
  <c r="AA1682" i="7"/>
  <c r="AA1699" i="7"/>
  <c r="AA1701" i="7"/>
  <c r="AA1702" i="7"/>
  <c r="AA1700" i="7"/>
  <c r="Y1521" i="7"/>
  <c r="BM1521" i="7" s="1"/>
  <c r="Y1519" i="7"/>
  <c r="Y1518" i="7"/>
  <c r="Y1516" i="7"/>
  <c r="Y1517" i="7"/>
  <c r="Y1520" i="7"/>
  <c r="BB505" i="7"/>
  <c r="BB506" i="7"/>
  <c r="BJ506" i="7" s="1"/>
  <c r="BK506" i="7" s="1"/>
  <c r="AV1360" i="7"/>
  <c r="BB494" i="7"/>
  <c r="BB495" i="7"/>
  <c r="AA1713" i="7"/>
  <c r="AA1712" i="7"/>
  <c r="AA1711" i="7"/>
  <c r="AA1710" i="7"/>
  <c r="CA2118" i="7"/>
  <c r="CB2118" i="7" s="1"/>
  <c r="AA1103" i="7"/>
  <c r="BE2640" i="7"/>
  <c r="BF2640" i="7" s="1"/>
  <c r="BU352" i="7"/>
  <c r="BU353" i="7"/>
  <c r="CA1446" i="7"/>
  <c r="CB1446" i="7" s="1"/>
  <c r="CC1446" i="7" s="1"/>
  <c r="CH1446" i="7" s="1"/>
  <c r="CM1446" i="7" s="1"/>
  <c r="CK1667" i="7"/>
  <c r="BM274" i="7"/>
  <c r="AA1704" i="7"/>
  <c r="AA1705" i="7"/>
  <c r="AA1703" i="7"/>
  <c r="AA1714" i="7"/>
  <c r="BM2049" i="7"/>
  <c r="AA173" i="7"/>
  <c r="BU275" i="7"/>
  <c r="AA390" i="7"/>
  <c r="CA1354" i="7"/>
  <c r="CB1354" i="7" s="1"/>
  <c r="AA1692" i="7"/>
  <c r="AA1690" i="7"/>
  <c r="Z1689" i="7"/>
  <c r="AA1691" i="7"/>
  <c r="BM2028" i="7"/>
  <c r="CK1882" i="7"/>
  <c r="BU2498" i="7"/>
  <c r="BT2039" i="7"/>
  <c r="BT1435" i="7"/>
  <c r="BM1434" i="7"/>
  <c r="AA758" i="7"/>
  <c r="BJ1443" i="7"/>
  <c r="BK1443" i="7" s="1"/>
  <c r="AA383" i="7"/>
  <c r="BR588" i="7"/>
  <c r="AK468" i="7"/>
  <c r="AK457" i="7"/>
  <c r="BU1275" i="7"/>
  <c r="BA1802" i="7"/>
  <c r="AA1652" i="7"/>
  <c r="AA1657" i="7"/>
  <c r="BV423" i="7"/>
  <c r="BW423" i="7" s="1"/>
  <c r="BX423" i="7" s="1"/>
  <c r="BZ423" i="7" s="1"/>
  <c r="BA282" i="7"/>
  <c r="AA760" i="7"/>
  <c r="BB502" i="7"/>
  <c r="BB503" i="7"/>
  <c r="AA1667" i="7"/>
  <c r="AA1655" i="7"/>
  <c r="AA1664" i="7"/>
  <c r="BM2276" i="7"/>
  <c r="BM2497" i="7"/>
  <c r="AA2324" i="7"/>
  <c r="BT2489" i="7"/>
  <c r="BE1508" i="7"/>
  <c r="BF1508" i="7" s="1"/>
  <c r="BJ1672" i="7"/>
  <c r="BK1672" i="7" s="1"/>
  <c r="AJ2577" i="7"/>
  <c r="AV2577" i="7" s="1"/>
  <c r="AJ2582" i="7"/>
  <c r="AJ2581" i="7"/>
  <c r="AJ2579" i="7"/>
  <c r="AJ2578" i="7"/>
  <c r="AJ2580" i="7"/>
  <c r="AA1665" i="7"/>
  <c r="AA1654" i="7"/>
  <c r="BM1966" i="7"/>
  <c r="AV1746" i="7"/>
  <c r="AA1650" i="7"/>
  <c r="AA1651" i="7"/>
  <c r="AA1663" i="7"/>
  <c r="AA1662" i="7"/>
  <c r="AA175" i="7"/>
  <c r="AA1653" i="7"/>
  <c r="AA2396" i="7"/>
  <c r="AJ1290" i="7"/>
  <c r="AV1290" i="7" s="1"/>
  <c r="AJ1291" i="7"/>
  <c r="AV1291" i="7" s="1"/>
  <c r="AJ1289" i="7"/>
  <c r="AJ1292" i="7"/>
  <c r="AV1292" i="7" s="1"/>
  <c r="AJ1294" i="7"/>
  <c r="AJ1293" i="7"/>
  <c r="AV1293" i="7" s="1"/>
  <c r="BD1423" i="7"/>
  <c r="AA1666" i="7"/>
  <c r="CJ2577" i="7"/>
  <c r="Y1673" i="7"/>
  <c r="Y1671" i="7"/>
  <c r="Y1669" i="7"/>
  <c r="Y1670" i="7"/>
  <c r="Y1672" i="7"/>
  <c r="Y1668" i="7"/>
  <c r="BM1668" i="7" s="1"/>
  <c r="AA1656" i="7"/>
  <c r="AA1660" i="7"/>
  <c r="BV416" i="7"/>
  <c r="BW416" i="7" s="1"/>
  <c r="AA1658" i="7"/>
  <c r="BM2485" i="7"/>
  <c r="AA374" i="7"/>
  <c r="CA1282" i="7"/>
  <c r="CB1282" i="7" s="1"/>
  <c r="BV1882" i="7"/>
  <c r="BW1882" i="7" s="1"/>
  <c r="BL2577" i="7"/>
  <c r="CI2577" i="7" s="1"/>
  <c r="BU2192" i="7"/>
  <c r="BA278" i="7"/>
  <c r="BB806" i="7"/>
  <c r="BB800" i="7"/>
  <c r="BM1129" i="7"/>
  <c r="CA1274" i="7"/>
  <c r="CB1274" i="7" s="1"/>
  <c r="BD503" i="7"/>
  <c r="CA1279" i="7"/>
  <c r="CB1279" i="7" s="1"/>
  <c r="CK1279" i="7" s="1"/>
  <c r="BE1498" i="7"/>
  <c r="BF1498" i="7" s="1"/>
  <c r="BB813" i="7"/>
  <c r="BB814" i="7"/>
  <c r="Y409" i="7"/>
  <c r="AA409" i="7" s="1"/>
  <c r="BT1878" i="7"/>
  <c r="BV2645" i="7"/>
  <c r="BW2645" i="7" s="1"/>
  <c r="AA688" i="7"/>
  <c r="CA2127" i="7"/>
  <c r="CB2127" i="7" s="1"/>
  <c r="CC2127" i="7" s="1"/>
  <c r="CH2127" i="7" s="1"/>
  <c r="CM2127" i="7" s="1"/>
  <c r="AK200" i="7"/>
  <c r="BM1738" i="7"/>
  <c r="CA1276" i="7"/>
  <c r="CB1276" i="7" s="1"/>
  <c r="CA1272" i="7"/>
  <c r="CB1272" i="7" s="1"/>
  <c r="BC1361" i="7"/>
  <c r="BM2185" i="7"/>
  <c r="AJ2326" i="7"/>
  <c r="BB1806" i="7"/>
  <c r="BD1807" i="7" s="1"/>
  <c r="AA702" i="7"/>
  <c r="AV1898" i="7"/>
  <c r="BM731" i="7"/>
  <c r="AK480" i="7"/>
  <c r="BD1808" i="7"/>
  <c r="BJ980" i="7"/>
  <c r="BK980" i="7" s="1"/>
  <c r="BT1279" i="7"/>
  <c r="BS1597" i="7"/>
  <c r="BM1597" i="7" s="1"/>
  <c r="BC2260" i="7"/>
  <c r="BU2486" i="7"/>
  <c r="BV502" i="7"/>
  <c r="BW502" i="7" s="1"/>
  <c r="BR2350" i="7"/>
  <c r="BM1877" i="7"/>
  <c r="BE2638" i="7"/>
  <c r="BF2638" i="7" s="1"/>
  <c r="BT2186" i="7"/>
  <c r="BT2340" i="7"/>
  <c r="BU2421" i="7"/>
  <c r="CC1887" i="7"/>
  <c r="CH1887" i="7" s="1"/>
  <c r="BA976" i="7"/>
  <c r="BJ976" i="7" s="1"/>
  <c r="BK976" i="7" s="1"/>
  <c r="Y790" i="7"/>
  <c r="BV1648" i="7"/>
  <c r="BW1648" i="7" s="1"/>
  <c r="BC2562" i="7"/>
  <c r="BE2562" i="7" s="1"/>
  <c r="BF2562" i="7" s="1"/>
  <c r="BJ511" i="7"/>
  <c r="BK511" i="7" s="1"/>
  <c r="CJ511" i="7" s="1"/>
  <c r="AV2559" i="7"/>
  <c r="BJ1662" i="7"/>
  <c r="BK1662" i="7" s="1"/>
  <c r="BJ1358" i="7"/>
  <c r="BK1358" i="7" s="1"/>
  <c r="BA978" i="7"/>
  <c r="BT1275" i="7"/>
  <c r="BV1275" i="7" s="1"/>
  <c r="BW1275" i="7" s="1"/>
  <c r="BA1816" i="7"/>
  <c r="BA1813" i="7"/>
  <c r="BA1814" i="7"/>
  <c r="AA693" i="7"/>
  <c r="BU429" i="7"/>
  <c r="BU1738" i="7"/>
  <c r="BC194" i="7"/>
  <c r="BJ2658" i="7"/>
  <c r="BK2658" i="7" s="1"/>
  <c r="CA1129" i="7"/>
  <c r="CB1129" i="7" s="1"/>
  <c r="BT2190" i="7"/>
  <c r="AA408" i="7"/>
  <c r="AV2421" i="7"/>
  <c r="BD1427" i="7"/>
  <c r="BA977" i="7"/>
  <c r="BC1806" i="7"/>
  <c r="BM1650" i="7"/>
  <c r="AJ714" i="7"/>
  <c r="BA424" i="7"/>
  <c r="BJ424" i="7" s="1"/>
  <c r="BK424" i="7" s="1"/>
  <c r="BD1658" i="7"/>
  <c r="AV1358" i="7"/>
  <c r="AA685" i="7"/>
  <c r="AA701" i="7"/>
  <c r="BM1591" i="7"/>
  <c r="BV122" i="7"/>
  <c r="BW122" i="7" s="1"/>
  <c r="CA1591" i="7"/>
  <c r="CB1591" i="7" s="1"/>
  <c r="BJ650" i="7"/>
  <c r="BK650" i="7" s="1"/>
  <c r="BU1129" i="7"/>
  <c r="CA2426" i="7"/>
  <c r="CB2426" i="7" s="1"/>
  <c r="CC2426" i="7" s="1"/>
  <c r="CH2426" i="7" s="1"/>
  <c r="BD892" i="7"/>
  <c r="BM2189" i="7"/>
  <c r="BJ899" i="7"/>
  <c r="BK899" i="7" s="1"/>
  <c r="BT1434" i="7"/>
  <c r="BV1434" i="7" s="1"/>
  <c r="BW1434" i="7" s="1"/>
  <c r="CA2185" i="7"/>
  <c r="CB2185" i="7" s="1"/>
  <c r="CA2347" i="7"/>
  <c r="CB2347" i="7" s="1"/>
  <c r="AA372" i="7"/>
  <c r="CA1650" i="7"/>
  <c r="CB1650" i="7" s="1"/>
  <c r="CC1650" i="7" s="1"/>
  <c r="CH1650" i="7" s="1"/>
  <c r="AV110" i="7"/>
  <c r="BA422" i="7"/>
  <c r="BM1282" i="7"/>
  <c r="CA2644" i="7"/>
  <c r="CB2644" i="7" s="1"/>
  <c r="AK449" i="7"/>
  <c r="AK453" i="7"/>
  <c r="BM2639" i="7"/>
  <c r="BU2639" i="7"/>
  <c r="BV2639" i="7" s="1"/>
  <c r="BW2639" i="7" s="1"/>
  <c r="AK502" i="7"/>
  <c r="BA1817" i="7"/>
  <c r="BA1807" i="7"/>
  <c r="BS1593" i="7"/>
  <c r="AA406" i="7"/>
  <c r="BS1595" i="7"/>
  <c r="BT1724" i="7"/>
  <c r="BV1724" i="7" s="1"/>
  <c r="BW1724" i="7" s="1"/>
  <c r="CA1592" i="7"/>
  <c r="CB1592" i="7" s="1"/>
  <c r="CK1592" i="7" s="1"/>
  <c r="BU901" i="7"/>
  <c r="CK1349" i="7"/>
  <c r="BE2650" i="7"/>
  <c r="BF2650" i="7" s="1"/>
  <c r="BU350" i="7"/>
  <c r="BD343" i="7"/>
  <c r="BJ1445" i="7"/>
  <c r="BK1445" i="7" s="1"/>
  <c r="BM1736" i="7"/>
  <c r="AV975" i="7"/>
  <c r="AV1441" i="7"/>
  <c r="BD2418" i="7"/>
  <c r="BT1350" i="7"/>
  <c r="CA2485" i="7"/>
  <c r="CB2485" i="7" s="1"/>
  <c r="BJ2561" i="7"/>
  <c r="BK2561" i="7" s="1"/>
  <c r="BA1037" i="7"/>
  <c r="BJ1658" i="7"/>
  <c r="BK1658" i="7" s="1"/>
  <c r="BT1282" i="7"/>
  <c r="BM1279" i="7"/>
  <c r="BM2644" i="7"/>
  <c r="BB1813" i="7"/>
  <c r="BB1811" i="7"/>
  <c r="BD1811" i="7" s="1"/>
  <c r="BA1803" i="7"/>
  <c r="AV1803" i="7" s="1"/>
  <c r="AA708" i="7"/>
  <c r="BJ975" i="7"/>
  <c r="BK975" i="7" s="1"/>
  <c r="BL975" i="7" s="1"/>
  <c r="CI975" i="7" s="1"/>
  <c r="CN975" i="7" s="1"/>
  <c r="AV1744" i="7"/>
  <c r="AZ1205" i="7"/>
  <c r="BC2561" i="7"/>
  <c r="AV2558" i="7"/>
  <c r="BB977" i="7"/>
  <c r="BD1586" i="7"/>
  <c r="BD1358" i="7"/>
  <c r="BA981" i="7"/>
  <c r="BS1287" i="7"/>
  <c r="BS1288" i="7"/>
  <c r="BA1810" i="7"/>
  <c r="BB1812" i="7"/>
  <c r="BE125" i="7"/>
  <c r="BF125" i="7" s="1"/>
  <c r="BS1594" i="7"/>
  <c r="CA1594" i="7" s="1"/>
  <c r="CB1594" i="7" s="1"/>
  <c r="BM2127" i="7"/>
  <c r="BA415" i="7"/>
  <c r="BD184" i="7"/>
  <c r="BE184" i="7" s="1"/>
  <c r="BF184" i="7" s="1"/>
  <c r="BH184" i="7" s="1"/>
  <c r="BV1580" i="7"/>
  <c r="BW1580" i="7" s="1"/>
  <c r="BS1596" i="7"/>
  <c r="BM1366" i="7"/>
  <c r="BT1877" i="7"/>
  <c r="BV1877" i="7" s="1"/>
  <c r="BW1877" i="7" s="1"/>
  <c r="CA1899" i="7"/>
  <c r="CB1899" i="7" s="1"/>
  <c r="BR1745" i="7"/>
  <c r="BJ2406" i="7"/>
  <c r="BK2406" i="7" s="1"/>
  <c r="BB799" i="7"/>
  <c r="BD799" i="7" s="1"/>
  <c r="BA979" i="7"/>
  <c r="CK1654" i="7"/>
  <c r="BT1349" i="7"/>
  <c r="BJ1745" i="7"/>
  <c r="BK1745" i="7" s="1"/>
  <c r="CA731" i="7"/>
  <c r="CB731" i="7" s="1"/>
  <c r="AV1357" i="7"/>
  <c r="BB978" i="7"/>
  <c r="BE1359" i="7"/>
  <c r="BF1359" i="7" s="1"/>
  <c r="BH1359" i="7" s="1"/>
  <c r="BT1274" i="7"/>
  <c r="BV1274" i="7" s="1"/>
  <c r="BW1274" i="7" s="1"/>
  <c r="BU1361" i="7"/>
  <c r="BA1811" i="7"/>
  <c r="BA1818" i="7"/>
  <c r="BA1801" i="7"/>
  <c r="BJ1801" i="7" s="1"/>
  <c r="BK1801" i="7" s="1"/>
  <c r="BE1501" i="7"/>
  <c r="BF1501" i="7" s="1"/>
  <c r="BA421" i="7"/>
  <c r="BC422" i="7" s="1"/>
  <c r="AV2417" i="7"/>
  <c r="CA1648" i="7"/>
  <c r="CB1648" i="7" s="1"/>
  <c r="AV1662" i="7"/>
  <c r="BE1357" i="7"/>
  <c r="BF1357" i="7" s="1"/>
  <c r="BB979" i="7"/>
  <c r="AK511" i="7"/>
  <c r="BB1815" i="7"/>
  <c r="BB1817" i="7"/>
  <c r="BB1816" i="7"/>
  <c r="BB1802" i="7"/>
  <c r="AV1802" i="7" s="1"/>
  <c r="BA1812" i="7"/>
  <c r="BR746" i="7"/>
  <c r="BR744" i="7"/>
  <c r="BR748" i="7"/>
  <c r="BR745" i="7"/>
  <c r="BR747" i="7"/>
  <c r="BR743" i="7"/>
  <c r="BV1504" i="7"/>
  <c r="BW1504" i="7" s="1"/>
  <c r="CA1512" i="7"/>
  <c r="CB1512" i="7" s="1"/>
  <c r="BM1271" i="7"/>
  <c r="BM1281" i="7"/>
  <c r="BM1277" i="7"/>
  <c r="AJ717" i="7"/>
  <c r="AJ716" i="7"/>
  <c r="AJ715" i="7"/>
  <c r="AJ713" i="7"/>
  <c r="AA690" i="7"/>
  <c r="AA696" i="7"/>
  <c r="AA695" i="7"/>
  <c r="AA694" i="7"/>
  <c r="BU884" i="7"/>
  <c r="AA699" i="7"/>
  <c r="AA680" i="7"/>
  <c r="AA681" i="7"/>
  <c r="AA682" i="7"/>
  <c r="AA711" i="7"/>
  <c r="BV2640" i="7"/>
  <c r="BW2640" i="7" s="1"/>
  <c r="AV2576" i="7"/>
  <c r="AA691" i="7"/>
  <c r="AA703" i="7"/>
  <c r="BM1498" i="7"/>
  <c r="BD1812" i="7"/>
  <c r="AZ742" i="7"/>
  <c r="BB742" i="7" s="1"/>
  <c r="AY742" i="7"/>
  <c r="BA742" i="7" s="1"/>
  <c r="Y713" i="7"/>
  <c r="Y712" i="7"/>
  <c r="Y714" i="7"/>
  <c r="Y716" i="7"/>
  <c r="Y715" i="7"/>
  <c r="Y717" i="7"/>
  <c r="Y791" i="7"/>
  <c r="BD1725" i="7"/>
  <c r="BD1589" i="7"/>
  <c r="BU2119" i="7"/>
  <c r="AJ748" i="7"/>
  <c r="AJ747" i="7"/>
  <c r="AJ743" i="7"/>
  <c r="AJ746" i="7"/>
  <c r="AJ745" i="7"/>
  <c r="AJ744" i="7"/>
  <c r="AA692" i="7"/>
  <c r="AA697" i="7"/>
  <c r="AA698" i="7"/>
  <c r="BA1044" i="7"/>
  <c r="AA373" i="7"/>
  <c r="BD2417" i="7"/>
  <c r="AA689" i="7"/>
  <c r="AA709" i="7"/>
  <c r="AA704" i="7"/>
  <c r="BA1049" i="7"/>
  <c r="BA417" i="7"/>
  <c r="BA425" i="7"/>
  <c r="BC425" i="7" s="1"/>
  <c r="BD2411" i="7"/>
  <c r="BE2411" i="7" s="1"/>
  <c r="BF2411" i="7" s="1"/>
  <c r="BM1283" i="7"/>
  <c r="AA683" i="7"/>
  <c r="AA684" i="7"/>
  <c r="AA710" i="7"/>
  <c r="BU2496" i="7"/>
  <c r="AV2425" i="7"/>
  <c r="BD739" i="7"/>
  <c r="BA1036" i="7"/>
  <c r="BA1804" i="7"/>
  <c r="AA687" i="7"/>
  <c r="AA686" i="7"/>
  <c r="AA700" i="7"/>
  <c r="AA707" i="7"/>
  <c r="AA706" i="7"/>
  <c r="Z704" i="7"/>
  <c r="CK2343" i="7"/>
  <c r="CC2343" i="7"/>
  <c r="CH2343" i="7" s="1"/>
  <c r="CM2343" i="7" s="1"/>
  <c r="AV509" i="7"/>
  <c r="BJ509" i="7"/>
  <c r="BK509" i="7" s="1"/>
  <c r="BB2051" i="7"/>
  <c r="AV2564" i="7"/>
  <c r="BC2570" i="7"/>
  <c r="BC2565" i="7"/>
  <c r="BA800" i="7"/>
  <c r="BC803" i="7" s="1"/>
  <c r="BJ2566" i="7"/>
  <c r="BK2566" i="7" s="1"/>
  <c r="BB901" i="7"/>
  <c r="BM2343" i="7"/>
  <c r="BB898" i="7"/>
  <c r="BB429" i="7"/>
  <c r="BA428" i="7"/>
  <c r="BT1506" i="7"/>
  <c r="BV1506" i="7" s="1"/>
  <c r="BW1506" i="7" s="1"/>
  <c r="BM1508" i="7"/>
  <c r="BT1509" i="7"/>
  <c r="BV1509" i="7" s="1"/>
  <c r="BW1509" i="7" s="1"/>
  <c r="BU1273" i="7"/>
  <c r="BA576" i="7"/>
  <c r="BT1277" i="7"/>
  <c r="CA1284" i="7"/>
  <c r="CB1284" i="7" s="1"/>
  <c r="AV1650" i="7"/>
  <c r="BD1356" i="7"/>
  <c r="BE1356" i="7" s="1"/>
  <c r="BF1356" i="7" s="1"/>
  <c r="BD2421" i="7"/>
  <c r="BE2421" i="7" s="1"/>
  <c r="BF2421" i="7" s="1"/>
  <c r="AV506" i="7"/>
  <c r="BA512" i="7"/>
  <c r="BA501" i="7"/>
  <c r="AA152" i="7"/>
  <c r="BP420" i="7"/>
  <c r="BR420" i="7" s="1"/>
  <c r="BQ420" i="7"/>
  <c r="BS420" i="7" s="1"/>
  <c r="BU421" i="7" s="1"/>
  <c r="AJ1824" i="7"/>
  <c r="AJ1820" i="7"/>
  <c r="AJ1819" i="7"/>
  <c r="AJ1821" i="7"/>
  <c r="AJ1823" i="7"/>
  <c r="AJ1822" i="7"/>
  <c r="BB1804" i="7"/>
  <c r="BA1815" i="7"/>
  <c r="BE2417" i="7"/>
  <c r="BF2417" i="7" s="1"/>
  <c r="BG2417" i="7" s="1"/>
  <c r="BI2417" i="7" s="1"/>
  <c r="CK2121" i="7"/>
  <c r="CA419" i="7"/>
  <c r="CB419" i="7" s="1"/>
  <c r="BA806" i="7"/>
  <c r="BC1362" i="7"/>
  <c r="AA151" i="7"/>
  <c r="BM1504" i="7"/>
  <c r="BE1274" i="7"/>
  <c r="BF1274" i="7" s="1"/>
  <c r="BT1276" i="7"/>
  <c r="BV1276" i="7" s="1"/>
  <c r="BW1276" i="7" s="1"/>
  <c r="BX1276" i="7" s="1"/>
  <c r="BZ1276" i="7" s="1"/>
  <c r="BA587" i="7"/>
  <c r="BD1355" i="7"/>
  <c r="BE1355" i="7" s="1"/>
  <c r="BF1355" i="7" s="1"/>
  <c r="BM1280" i="7"/>
  <c r="AK474" i="7"/>
  <c r="BA504" i="7"/>
  <c r="BA495" i="7"/>
  <c r="BA498" i="7"/>
  <c r="Y1294" i="7"/>
  <c r="Y1289" i="7"/>
  <c r="Y1290" i="7"/>
  <c r="Y1291" i="7"/>
  <c r="Y1293" i="7"/>
  <c r="Y1292" i="7"/>
  <c r="BA1800" i="7"/>
  <c r="BA1808" i="7"/>
  <c r="BV2567" i="7"/>
  <c r="BW2567" i="7" s="1"/>
  <c r="BX2567" i="7" s="1"/>
  <c r="BZ2567" i="7" s="1"/>
  <c r="BJ2571" i="7"/>
  <c r="BK2571" i="7" s="1"/>
  <c r="BA811" i="7"/>
  <c r="BA813" i="7"/>
  <c r="BA814" i="7"/>
  <c r="AJ1214" i="7"/>
  <c r="BA426" i="7"/>
  <c r="BA419" i="7"/>
  <c r="BT1507" i="7"/>
  <c r="BV1507" i="7" s="1"/>
  <c r="BW1507" i="7" s="1"/>
  <c r="BB426" i="7"/>
  <c r="BE1351" i="7"/>
  <c r="BF1351" i="7" s="1"/>
  <c r="BU1651" i="7"/>
  <c r="AK476" i="7"/>
  <c r="BA505" i="7"/>
  <c r="BA507" i="7"/>
  <c r="BB1814" i="7"/>
  <c r="BS1286" i="7"/>
  <c r="BV2268" i="7"/>
  <c r="BW2268" i="7" s="1"/>
  <c r="BV2119" i="7"/>
  <c r="BW2119" i="7" s="1"/>
  <c r="BU882" i="7"/>
  <c r="BC2571" i="7"/>
  <c r="AJ1216" i="7"/>
  <c r="BC2564" i="7"/>
  <c r="BE2564" i="7" s="1"/>
  <c r="BF2564" i="7" s="1"/>
  <c r="BM1970" i="7"/>
  <c r="BM1657" i="7"/>
  <c r="AA1013" i="7"/>
  <c r="AA394" i="7"/>
  <c r="AV1361" i="7"/>
  <c r="BE1658" i="7"/>
  <c r="BF1658" i="7" s="1"/>
  <c r="BT1283" i="7"/>
  <c r="BT1280" i="7"/>
  <c r="CA1498" i="7"/>
  <c r="CB1498" i="7" s="1"/>
  <c r="CC1498" i="7" s="1"/>
  <c r="CH1498" i="7" s="1"/>
  <c r="CM1498" i="7" s="1"/>
  <c r="BA494" i="7"/>
  <c r="BU1513" i="7"/>
  <c r="BV1513" i="7" s="1"/>
  <c r="BW1513" i="7" s="1"/>
  <c r="AK501" i="7"/>
  <c r="BB1809" i="7"/>
  <c r="BV1588" i="7"/>
  <c r="BW1588" i="7" s="1"/>
  <c r="BV1425" i="7"/>
  <c r="BW1425" i="7" s="1"/>
  <c r="BA799" i="7"/>
  <c r="BA802" i="7"/>
  <c r="AV802" i="7" s="1"/>
  <c r="BD2410" i="7"/>
  <c r="BB418" i="7"/>
  <c r="BD418" i="7" s="1"/>
  <c r="AA1339" i="7"/>
  <c r="BA418" i="7"/>
  <c r="BA429" i="7"/>
  <c r="BJ1361" i="7"/>
  <c r="BK1361" i="7" s="1"/>
  <c r="BE1660" i="7"/>
  <c r="BF1660" i="7" s="1"/>
  <c r="BM1272" i="7"/>
  <c r="AK579" i="7"/>
  <c r="CA1283" i="7"/>
  <c r="CB1283" i="7" s="1"/>
  <c r="CA2639" i="7"/>
  <c r="CB2639" i="7" s="1"/>
  <c r="CC2639" i="7" s="1"/>
  <c r="CH2639" i="7" s="1"/>
  <c r="CM2639" i="7" s="1"/>
  <c r="BA508" i="7"/>
  <c r="BV1508" i="7"/>
  <c r="BW1508" i="7" s="1"/>
  <c r="BA510" i="7"/>
  <c r="BA1809" i="7"/>
  <c r="BR1287" i="7"/>
  <c r="BU1957" i="7"/>
  <c r="BS1747" i="7"/>
  <c r="BM2179" i="7"/>
  <c r="BV1952" i="7"/>
  <c r="BW1952" i="7" s="1"/>
  <c r="BC2572" i="7"/>
  <c r="BE2572" i="7" s="1"/>
  <c r="BF2572" i="7" s="1"/>
  <c r="BB802" i="7"/>
  <c r="BB803" i="7"/>
  <c r="BJ2410" i="7"/>
  <c r="BK2410" i="7" s="1"/>
  <c r="BL2410" i="7" s="1"/>
  <c r="CI2410" i="7" s="1"/>
  <c r="CN2410" i="7" s="1"/>
  <c r="BB422" i="7"/>
  <c r="BD422" i="7" s="1"/>
  <c r="BE422" i="7" s="1"/>
  <c r="BF422" i="7" s="1"/>
  <c r="BB416" i="7"/>
  <c r="CA1506" i="7"/>
  <c r="CB1506" i="7" s="1"/>
  <c r="AA143" i="7"/>
  <c r="AA1338" i="7"/>
  <c r="AK539" i="7"/>
  <c r="BT1284" i="7"/>
  <c r="AV1355" i="7"/>
  <c r="BS898" i="7"/>
  <c r="BM898" i="7" s="1"/>
  <c r="BA497" i="7"/>
  <c r="BA499" i="7"/>
  <c r="BA503" i="7"/>
  <c r="CA1285" i="7"/>
  <c r="CB1285" i="7" s="1"/>
  <c r="BB1805" i="7"/>
  <c r="AV1805" i="7" s="1"/>
  <c r="BB1818" i="7"/>
  <c r="BS1748" i="7"/>
  <c r="CA1748" i="7" s="1"/>
  <c r="CB1748" i="7" s="1"/>
  <c r="BS1745" i="7"/>
  <c r="BC2566" i="7"/>
  <c r="BV1662" i="7"/>
  <c r="BW1662" i="7" s="1"/>
  <c r="BJ2570" i="7"/>
  <c r="BK2570" i="7" s="1"/>
  <c r="BV1350" i="7"/>
  <c r="BW1350" i="7" s="1"/>
  <c r="BA423" i="7"/>
  <c r="AA1340" i="7"/>
  <c r="BA416" i="7"/>
  <c r="AV416" i="7" s="1"/>
  <c r="AJ1569" i="7"/>
  <c r="AA144" i="7"/>
  <c r="BM1284" i="7"/>
  <c r="BJ1347" i="7"/>
  <c r="BK1347" i="7" s="1"/>
  <c r="AK463" i="7"/>
  <c r="AK507" i="7"/>
  <c r="BA496" i="7"/>
  <c r="BJ496" i="7" s="1"/>
  <c r="BK496" i="7" s="1"/>
  <c r="CJ496" i="7" s="1"/>
  <c r="BA500" i="7"/>
  <c r="BD1801" i="7"/>
  <c r="AA423" i="7"/>
  <c r="AA420" i="7"/>
  <c r="AA422" i="7"/>
  <c r="AA421" i="7"/>
  <c r="BR1288" i="7"/>
  <c r="BE1363" i="7"/>
  <c r="BF1363" i="7" s="1"/>
  <c r="BH1363" i="7" s="1"/>
  <c r="BC493" i="7"/>
  <c r="BA493" i="7"/>
  <c r="AJ514" i="7"/>
  <c r="AJ516" i="7"/>
  <c r="AJ518" i="7"/>
  <c r="AJ515" i="7"/>
  <c r="AJ513" i="7"/>
  <c r="AK513" i="7" s="1"/>
  <c r="AJ517" i="7"/>
  <c r="BM1963" i="7"/>
  <c r="AK465" i="7"/>
  <c r="AK464" i="7"/>
  <c r="BC1270" i="7"/>
  <c r="BE1270" i="7" s="1"/>
  <c r="BF1270" i="7" s="1"/>
  <c r="BJ1270" i="7"/>
  <c r="BK1270" i="7" s="1"/>
  <c r="BB493" i="7"/>
  <c r="BD493" i="7"/>
  <c r="BD506" i="7"/>
  <c r="Y2656" i="7"/>
  <c r="Y2655" i="7"/>
  <c r="Y2658" i="7"/>
  <c r="BM2658" i="7" s="1"/>
  <c r="Y2654" i="7"/>
  <c r="Y2657" i="7"/>
  <c r="CK2657" i="7" s="1"/>
  <c r="Y2653" i="7"/>
  <c r="AK508" i="7"/>
  <c r="AK510" i="7"/>
  <c r="BB576" i="7"/>
  <c r="AK475" i="7"/>
  <c r="AK469" i="7"/>
  <c r="AK460" i="7"/>
  <c r="AK496" i="7"/>
  <c r="AK509" i="7"/>
  <c r="AK497" i="7"/>
  <c r="AK512" i="7"/>
  <c r="Y789" i="7"/>
  <c r="AK458" i="7"/>
  <c r="AK466" i="7"/>
  <c r="AK459" i="7"/>
  <c r="AK470" i="7"/>
  <c r="AK505" i="7"/>
  <c r="AK506" i="7"/>
  <c r="BD507" i="7"/>
  <c r="AK504" i="7"/>
  <c r="AK503" i="7"/>
  <c r="BD1271" i="7"/>
  <c r="BE1271" i="7" s="1"/>
  <c r="BF1271" i="7" s="1"/>
  <c r="CA1596" i="7"/>
  <c r="CB1596" i="7" s="1"/>
  <c r="BB587" i="7"/>
  <c r="BJ587" i="7" s="1"/>
  <c r="BK587" i="7" s="1"/>
  <c r="BT1355" i="7"/>
  <c r="BV1355" i="7" s="1"/>
  <c r="BW1355" i="7" s="1"/>
  <c r="BD1655" i="7"/>
  <c r="AK467" i="7"/>
  <c r="AK461" i="7"/>
  <c r="AK471" i="7"/>
  <c r="AK454" i="7"/>
  <c r="AK455" i="7"/>
  <c r="BD502" i="7"/>
  <c r="AV1270" i="7"/>
  <c r="BD509" i="7"/>
  <c r="AV494" i="7"/>
  <c r="BU1272" i="7"/>
  <c r="BV1272" i="7" s="1"/>
  <c r="BW1272" i="7" s="1"/>
  <c r="AK499" i="7"/>
  <c r="BE2496" i="7"/>
  <c r="BF2496" i="7" s="1"/>
  <c r="BV2561" i="7"/>
  <c r="BW2561" i="7" s="1"/>
  <c r="CC2194" i="7"/>
  <c r="CH2194" i="7" s="1"/>
  <c r="CM2194" i="7" s="1"/>
  <c r="BM738" i="7"/>
  <c r="BA2579" i="7"/>
  <c r="BB573" i="7"/>
  <c r="AK450" i="7"/>
  <c r="AK456" i="7"/>
  <c r="AK473" i="7"/>
  <c r="AK479" i="7"/>
  <c r="BC492" i="7"/>
  <c r="BA492" i="7"/>
  <c r="BT2635" i="7"/>
  <c r="BV2635" i="7" s="1"/>
  <c r="BW2635" i="7" s="1"/>
  <c r="BT2634" i="7"/>
  <c r="BV2634" i="7" s="1"/>
  <c r="BW2634" i="7" s="1"/>
  <c r="AA145" i="7"/>
  <c r="BB498" i="7"/>
  <c r="BD499" i="7" s="1"/>
  <c r="AV495" i="7"/>
  <c r="AK498" i="7"/>
  <c r="BA502" i="7"/>
  <c r="BV735" i="7"/>
  <c r="BW735" i="7" s="1"/>
  <c r="BX735" i="7" s="1"/>
  <c r="BZ735" i="7" s="1"/>
  <c r="BA573" i="7"/>
  <c r="BD1649" i="7"/>
  <c r="AK452" i="7"/>
  <c r="AK451" i="7"/>
  <c r="AK447" i="7"/>
  <c r="AK446" i="7"/>
  <c r="AK462" i="7"/>
  <c r="BD492" i="7"/>
  <c r="BB492" i="7"/>
  <c r="AK495" i="7"/>
  <c r="AK494" i="7"/>
  <c r="BD1962" i="7"/>
  <c r="AK477" i="7"/>
  <c r="AK472" i="7"/>
  <c r="AK448" i="7"/>
  <c r="AK478" i="7"/>
  <c r="AK500" i="7"/>
  <c r="AV497" i="7"/>
  <c r="AJ1418" i="7"/>
  <c r="BS1670" i="7"/>
  <c r="CA2112" i="7"/>
  <c r="CB2112" i="7" s="1"/>
  <c r="BM1964" i="7"/>
  <c r="BD732" i="7"/>
  <c r="AK585" i="7"/>
  <c r="CA2338" i="7"/>
  <c r="CB2338" i="7" s="1"/>
  <c r="BV2573" i="7"/>
  <c r="BW2573" i="7" s="1"/>
  <c r="AA528" i="7"/>
  <c r="BL1271" i="7"/>
  <c r="CI1271" i="7" s="1"/>
  <c r="CN1271" i="7" s="1"/>
  <c r="CJ1271" i="7"/>
  <c r="BU2113" i="7"/>
  <c r="BV2113" i="7" s="1"/>
  <c r="BW2113" i="7" s="1"/>
  <c r="BY2113" i="7" s="1"/>
  <c r="BJ1898" i="7"/>
  <c r="BK1898" i="7" s="1"/>
  <c r="BL1898" i="7" s="1"/>
  <c r="CI1898" i="7" s="1"/>
  <c r="CN1898" i="7" s="1"/>
  <c r="CK2639" i="7"/>
  <c r="BE415" i="7"/>
  <c r="BF415" i="7" s="1"/>
  <c r="CA129" i="7"/>
  <c r="CB129" i="7" s="1"/>
  <c r="CK129" i="7" s="1"/>
  <c r="BT2189" i="7"/>
  <c r="BB431" i="7"/>
  <c r="AA404" i="7"/>
  <c r="BU2633" i="7"/>
  <c r="BV2633" i="7" s="1"/>
  <c r="BW2633" i="7" s="1"/>
  <c r="CA2633" i="7"/>
  <c r="CB2633" i="7" s="1"/>
  <c r="BM2633" i="7"/>
  <c r="AA1006" i="7"/>
  <c r="AV1347" i="7"/>
  <c r="BV1510" i="7"/>
  <c r="BW1510" i="7" s="1"/>
  <c r="BV1577" i="7"/>
  <c r="BW1577" i="7" s="1"/>
  <c r="BX1577" i="7" s="1"/>
  <c r="BZ1577" i="7" s="1"/>
  <c r="BL506" i="7"/>
  <c r="CI506" i="7" s="1"/>
  <c r="CN506" i="7" s="1"/>
  <c r="CJ506" i="7"/>
  <c r="AV1897" i="7"/>
  <c r="AA1105" i="7"/>
  <c r="AV1733" i="7"/>
  <c r="BR1972" i="7"/>
  <c r="BJ981" i="7"/>
  <c r="BK981" i="7" s="1"/>
  <c r="CA963" i="7"/>
  <c r="CB963" i="7" s="1"/>
  <c r="BM963" i="7"/>
  <c r="AA399" i="7"/>
  <c r="BM1724" i="7"/>
  <c r="BL127" i="7"/>
  <c r="CI127" i="7" s="1"/>
  <c r="CN127" i="7" s="1"/>
  <c r="BV2186" i="7"/>
  <c r="BW2186" i="7" s="1"/>
  <c r="BL511" i="7"/>
  <c r="CI511" i="7" s="1"/>
  <c r="CN511" i="7" s="1"/>
  <c r="AA392" i="7"/>
  <c r="AA1147" i="7"/>
  <c r="AJ561" i="7"/>
  <c r="BB2429" i="7"/>
  <c r="BD1663" i="7"/>
  <c r="BE1663" i="7" s="1"/>
  <c r="BF1663" i="7" s="1"/>
  <c r="BE2497" i="7"/>
  <c r="BF2497" i="7" s="1"/>
  <c r="BG2497" i="7" s="1"/>
  <c r="BI2497" i="7" s="1"/>
  <c r="CJ1287" i="7"/>
  <c r="BU964" i="7"/>
  <c r="BJ133" i="7"/>
  <c r="BK133" i="7" s="1"/>
  <c r="BT428" i="7"/>
  <c r="BT899" i="7"/>
  <c r="BD1129" i="7"/>
  <c r="BA2352" i="7"/>
  <c r="CJ1666" i="7"/>
  <c r="BV1437" i="7"/>
  <c r="BW1437" i="7" s="1"/>
  <c r="BE1511" i="7"/>
  <c r="BF1511" i="7" s="1"/>
  <c r="BV2338" i="7"/>
  <c r="BW2338" i="7" s="1"/>
  <c r="BT725" i="7"/>
  <c r="BV725" i="7" s="1"/>
  <c r="BW725" i="7" s="1"/>
  <c r="AV1446" i="7"/>
  <c r="AA1037" i="7"/>
  <c r="BB2427" i="7"/>
  <c r="BJ1654" i="7"/>
  <c r="BK1654" i="7" s="1"/>
  <c r="CA1510" i="7"/>
  <c r="CB1510" i="7" s="1"/>
  <c r="CK1510" i="7" s="1"/>
  <c r="BS588" i="7"/>
  <c r="CA588" i="7" s="1"/>
  <c r="CB588" i="7" s="1"/>
  <c r="BU1511" i="7"/>
  <c r="BV1511" i="7" s="1"/>
  <c r="BW1511" i="7" s="1"/>
  <c r="BS1673" i="7"/>
  <c r="BV116" i="7"/>
  <c r="BW116" i="7" s="1"/>
  <c r="BT429" i="7"/>
  <c r="BT1725" i="7"/>
  <c r="BV1725" i="7" s="1"/>
  <c r="BW1725" i="7" s="1"/>
  <c r="BT2031" i="7"/>
  <c r="BD961" i="7"/>
  <c r="CK2563" i="7"/>
  <c r="AA400" i="7"/>
  <c r="AV1654" i="7"/>
  <c r="BM1510" i="7"/>
  <c r="AA535" i="7"/>
  <c r="BE117" i="7"/>
  <c r="BF117" i="7" s="1"/>
  <c r="BD346" i="7"/>
  <c r="AA405" i="7"/>
  <c r="BE1661" i="7"/>
  <c r="BF1661" i="7" s="1"/>
  <c r="AA407" i="7"/>
  <c r="BB419" i="7"/>
  <c r="BB2428" i="7"/>
  <c r="BE1278" i="7"/>
  <c r="BF1278" i="7" s="1"/>
  <c r="BS1669" i="7"/>
  <c r="BA430" i="7"/>
  <c r="BC430" i="7" s="1"/>
  <c r="AK186" i="7"/>
  <c r="BB575" i="7"/>
  <c r="BD576" i="7" s="1"/>
  <c r="AV1649" i="7"/>
  <c r="AV1348" i="7"/>
  <c r="Y2401" i="7"/>
  <c r="AA2401" i="7" s="1"/>
  <c r="BS1672" i="7"/>
  <c r="AA1342" i="7"/>
  <c r="BT430" i="7"/>
  <c r="BV1581" i="7"/>
  <c r="BW1581" i="7" s="1"/>
  <c r="BU2117" i="7"/>
  <c r="AV981" i="7"/>
  <c r="BE1655" i="7"/>
  <c r="BF1655" i="7" s="1"/>
  <c r="BE1657" i="7"/>
  <c r="BF1657" i="7" s="1"/>
  <c r="AA540" i="7"/>
  <c r="AK534" i="7"/>
  <c r="BD2409" i="7"/>
  <c r="BE2409" i="7" s="1"/>
  <c r="BF2409" i="7" s="1"/>
  <c r="BV1806" i="7"/>
  <c r="BW1806" i="7" s="1"/>
  <c r="BV507" i="7"/>
  <c r="BW507" i="7" s="1"/>
  <c r="BJ1744" i="7"/>
  <c r="BK1744" i="7" s="1"/>
  <c r="BU1965" i="7"/>
  <c r="BM1897" i="7"/>
  <c r="BU965" i="7"/>
  <c r="BR2506" i="7"/>
  <c r="BV2570" i="7"/>
  <c r="BW2570" i="7" s="1"/>
  <c r="AL1417" i="7"/>
  <c r="BE1665" i="7"/>
  <c r="BF1665" i="7" s="1"/>
  <c r="BD1732" i="7"/>
  <c r="BE1362" i="7"/>
  <c r="BF1362" i="7" s="1"/>
  <c r="BH1362" i="7" s="1"/>
  <c r="AV431" i="7"/>
  <c r="BS1671" i="7"/>
  <c r="BV1651" i="7"/>
  <c r="BW1651" i="7" s="1"/>
  <c r="AV1583" i="7"/>
  <c r="Y2099" i="7"/>
  <c r="AA2099" i="7" s="1"/>
  <c r="AV1349" i="7"/>
  <c r="BT1358" i="7"/>
  <c r="BV1358" i="7" s="1"/>
  <c r="BW1358" i="7" s="1"/>
  <c r="CA1358" i="7"/>
  <c r="CB1358" i="7" s="1"/>
  <c r="BM1358" i="7"/>
  <c r="AA2400" i="7"/>
  <c r="AA2399" i="7"/>
  <c r="AA2398" i="7"/>
  <c r="AA2397" i="7"/>
  <c r="AV878" i="7"/>
  <c r="BM275" i="7"/>
  <c r="AK101" i="7"/>
  <c r="BM739" i="7"/>
  <c r="AV1574" i="7"/>
  <c r="BC188" i="7"/>
  <c r="AV1350" i="7"/>
  <c r="BD1653" i="7"/>
  <c r="BD2412" i="7"/>
  <c r="BE2412" i="7" s="1"/>
  <c r="BF2412" i="7" s="1"/>
  <c r="BT1351" i="7"/>
  <c r="BV1351" i="7" s="1"/>
  <c r="BW1351" i="7" s="1"/>
  <c r="CA1351" i="7"/>
  <c r="CB1351" i="7" s="1"/>
  <c r="BT1357" i="7"/>
  <c r="BV1357" i="7" s="1"/>
  <c r="BW1357" i="7" s="1"/>
  <c r="BD2558" i="7"/>
  <c r="BJ431" i="7"/>
  <c r="BK431" i="7" s="1"/>
  <c r="BT1362" i="7"/>
  <c r="BV1362" i="7" s="1"/>
  <c r="BW1362" i="7" s="1"/>
  <c r="CA1362" i="7"/>
  <c r="CB1362" i="7" s="1"/>
  <c r="BD2110" i="7"/>
  <c r="BJ1900" i="7"/>
  <c r="BK1900" i="7" s="1"/>
  <c r="BL1900" i="7" s="1"/>
  <c r="CI1900" i="7" s="1"/>
  <c r="CN1900" i="7" s="1"/>
  <c r="AA1153" i="7"/>
  <c r="AA395" i="7"/>
  <c r="BV1512" i="7"/>
  <c r="BW1512" i="7" s="1"/>
  <c r="BE1659" i="7"/>
  <c r="BF1659" i="7" s="1"/>
  <c r="BT1359" i="7"/>
  <c r="BV1359" i="7" s="1"/>
  <c r="BW1359" i="7" s="1"/>
  <c r="BM1361" i="7"/>
  <c r="CA1361" i="7"/>
  <c r="CB1361" i="7" s="1"/>
  <c r="AA384" i="7"/>
  <c r="CA1444" i="7"/>
  <c r="CB1444" i="7" s="1"/>
  <c r="BA2578" i="7"/>
  <c r="AV2578" i="7" s="1"/>
  <c r="AK421" i="7"/>
  <c r="AK430" i="7"/>
  <c r="AK557" i="7"/>
  <c r="BU1652" i="7"/>
  <c r="BV1652" i="7" s="1"/>
  <c r="BW1652" i="7" s="1"/>
  <c r="BM1500" i="7"/>
  <c r="CA1352" i="7"/>
  <c r="CB1352" i="7" s="1"/>
  <c r="BM1352" i="7"/>
  <c r="BM1348" i="7"/>
  <c r="CA1348" i="7"/>
  <c r="CB1348" i="7" s="1"/>
  <c r="BT1348" i="7"/>
  <c r="BV1348" i="7" s="1"/>
  <c r="BW1348" i="7" s="1"/>
  <c r="AV1422" i="7"/>
  <c r="AV417" i="7"/>
  <c r="BV1503" i="7"/>
  <c r="BW1503" i="7" s="1"/>
  <c r="BV1283" i="7"/>
  <c r="BW1283" i="7" s="1"/>
  <c r="BY1283" i="7" s="1"/>
  <c r="AK540" i="7"/>
  <c r="BA578" i="7"/>
  <c r="AV1651" i="7"/>
  <c r="BT1356" i="7"/>
  <c r="BV1356" i="7" s="1"/>
  <c r="BW1356" i="7" s="1"/>
  <c r="CA1356" i="7"/>
  <c r="CB1356" i="7" s="1"/>
  <c r="BV1353" i="7"/>
  <c r="BW1353" i="7" s="1"/>
  <c r="BB1044" i="7"/>
  <c r="BJ1044" i="7" s="1"/>
  <c r="BK1044" i="7" s="1"/>
  <c r="BA580" i="7"/>
  <c r="BT1363" i="7"/>
  <c r="BV1363" i="7" s="1"/>
  <c r="BW1363" i="7" s="1"/>
  <c r="CK432" i="7"/>
  <c r="BM264" i="7"/>
  <c r="BM1729" i="7"/>
  <c r="BM723" i="7"/>
  <c r="BM130" i="7"/>
  <c r="BR1193" i="7"/>
  <c r="BE2410" i="7"/>
  <c r="BF2410" i="7" s="1"/>
  <c r="AA381" i="7"/>
  <c r="AV1736" i="7"/>
  <c r="AK395" i="7"/>
  <c r="AV1578" i="7"/>
  <c r="BB427" i="7"/>
  <c r="BD427" i="7" s="1"/>
  <c r="AV979" i="7"/>
  <c r="AK527" i="7"/>
  <c r="AA576" i="7"/>
  <c r="CA1499" i="7"/>
  <c r="CB1499" i="7" s="1"/>
  <c r="BM1499" i="7"/>
  <c r="BR1974" i="7"/>
  <c r="BD1654" i="7"/>
  <c r="BE1654" i="7" s="1"/>
  <c r="BF1654" i="7" s="1"/>
  <c r="BE2482" i="7"/>
  <c r="BF2482" i="7" s="1"/>
  <c r="BE114" i="7"/>
  <c r="BF114" i="7" s="1"/>
  <c r="BJ2501" i="7"/>
  <c r="BK2501" i="7" s="1"/>
  <c r="BM1896" i="7"/>
  <c r="BR1137" i="7"/>
  <c r="CA1137" i="7" s="1"/>
  <c r="CB1137" i="7" s="1"/>
  <c r="BR279" i="7"/>
  <c r="BM2335" i="7"/>
  <c r="AV726" i="7"/>
  <c r="AA1107" i="7"/>
  <c r="AA2325" i="7"/>
  <c r="BD1736" i="7"/>
  <c r="BJ1594" i="7"/>
  <c r="BK1594" i="7" s="1"/>
  <c r="AK379" i="7"/>
  <c r="AV901" i="7"/>
  <c r="AK202" i="7"/>
  <c r="BV1505" i="7"/>
  <c r="BW1505" i="7" s="1"/>
  <c r="AA558" i="7"/>
  <c r="AA588" i="7"/>
  <c r="AV2656" i="7"/>
  <c r="CA1502" i="7"/>
  <c r="CB1502" i="7" s="1"/>
  <c r="BT1502" i="7"/>
  <c r="BA196" i="7"/>
  <c r="BA195" i="7"/>
  <c r="BC195" i="7" s="1"/>
  <c r="BL1355" i="7"/>
  <c r="CI1355" i="7" s="1"/>
  <c r="CN1355" i="7" s="1"/>
  <c r="CJ1355" i="7"/>
  <c r="BJ1652" i="7"/>
  <c r="BK1652" i="7" s="1"/>
  <c r="BC1652" i="7"/>
  <c r="BD1120" i="7"/>
  <c r="AV963" i="7"/>
  <c r="BS280" i="7"/>
  <c r="BL1442" i="7"/>
  <c r="CI1442" i="7" s="1"/>
  <c r="CN1442" i="7" s="1"/>
  <c r="AA1151" i="7"/>
  <c r="BR1203" i="7"/>
  <c r="AJ2099" i="7"/>
  <c r="BT1735" i="7"/>
  <c r="BB425" i="7"/>
  <c r="AV1579" i="7"/>
  <c r="AK577" i="7"/>
  <c r="AK554" i="7"/>
  <c r="AA542" i="7"/>
  <c r="AK590" i="7"/>
  <c r="BM1514" i="7"/>
  <c r="CA1514" i="7"/>
  <c r="CB1514" i="7" s="1"/>
  <c r="CC1364" i="7"/>
  <c r="CH1364" i="7" s="1"/>
  <c r="CK1364" i="7"/>
  <c r="BT1500" i="7"/>
  <c r="CA1500" i="7"/>
  <c r="CB1500" i="7" s="1"/>
  <c r="CA1651" i="7"/>
  <c r="CB1651" i="7" s="1"/>
  <c r="BM1651" i="7"/>
  <c r="BE1347" i="7"/>
  <c r="BF1347" i="7" s="1"/>
  <c r="AV418" i="7"/>
  <c r="AV429" i="7"/>
  <c r="AK428" i="7"/>
  <c r="AK429" i="7"/>
  <c r="AL2400" i="7"/>
  <c r="AK549" i="7"/>
  <c r="AK542" i="7"/>
  <c r="BM1360" i="7"/>
  <c r="BT1360" i="7"/>
  <c r="BV1360" i="7" s="1"/>
  <c r="BW1360" i="7" s="1"/>
  <c r="CA1360" i="7"/>
  <c r="CB1360" i="7" s="1"/>
  <c r="BT1361" i="7"/>
  <c r="BV1361" i="7" s="1"/>
  <c r="BW1361" i="7" s="1"/>
  <c r="BU894" i="7"/>
  <c r="AV2341" i="7"/>
  <c r="BJ1746" i="7"/>
  <c r="BK1746" i="7" s="1"/>
  <c r="BU1502" i="7"/>
  <c r="BD1652" i="7"/>
  <c r="BV2648" i="7"/>
  <c r="BW2648" i="7" s="1"/>
  <c r="AV2653" i="7"/>
  <c r="BV2417" i="7"/>
  <c r="BW2417" i="7" s="1"/>
  <c r="BX2417" i="7" s="1"/>
  <c r="BZ2417" i="7" s="1"/>
  <c r="AV811" i="7"/>
  <c r="AV977" i="7"/>
  <c r="BS1972" i="7"/>
  <c r="CA1972" i="7" s="1"/>
  <c r="CB1972" i="7" s="1"/>
  <c r="CC1972" i="7" s="1"/>
  <c r="CH1972" i="7" s="1"/>
  <c r="CM1972" i="7" s="1"/>
  <c r="AV1580" i="7"/>
  <c r="BM588" i="7"/>
  <c r="AA583" i="7"/>
  <c r="AA550" i="7"/>
  <c r="AA532" i="7"/>
  <c r="AK544" i="7"/>
  <c r="BT1497" i="7"/>
  <c r="BV1497" i="7" s="1"/>
  <c r="BW1497" i="7" s="1"/>
  <c r="CA1497" i="7"/>
  <c r="CB1497" i="7" s="1"/>
  <c r="BM1497" i="7"/>
  <c r="BC1649" i="7"/>
  <c r="BE1649" i="7" s="1"/>
  <c r="BF1649" i="7" s="1"/>
  <c r="BJ1649" i="7"/>
  <c r="BK1649" i="7" s="1"/>
  <c r="BT1498" i="7"/>
  <c r="BC1648" i="7"/>
  <c r="BE1648" i="7" s="1"/>
  <c r="BF1648" i="7" s="1"/>
  <c r="BJ1648" i="7"/>
  <c r="BK1648" i="7" s="1"/>
  <c r="CA1659" i="7"/>
  <c r="CB1659" i="7" s="1"/>
  <c r="BM1659" i="7"/>
  <c r="BT1659" i="7"/>
  <c r="BV1659" i="7" s="1"/>
  <c r="BW1659" i="7" s="1"/>
  <c r="AV1652" i="7"/>
  <c r="BJ1292" i="7"/>
  <c r="BK1292" i="7" s="1"/>
  <c r="AV1444" i="7"/>
  <c r="BV1426" i="7"/>
  <c r="BW1426" i="7" s="1"/>
  <c r="BX1426" i="7" s="1"/>
  <c r="BZ1426" i="7" s="1"/>
  <c r="BA283" i="7"/>
  <c r="BJ283" i="7" s="1"/>
  <c r="BK283" i="7" s="1"/>
  <c r="CC2572" i="7"/>
  <c r="CH2572" i="7" s="1"/>
  <c r="AV980" i="7"/>
  <c r="BE1360" i="7"/>
  <c r="BF1360" i="7" s="1"/>
  <c r="BV1282" i="7"/>
  <c r="BW1282" i="7" s="1"/>
  <c r="BX1282" i="7" s="1"/>
  <c r="BZ1282" i="7" s="1"/>
  <c r="BT1501" i="7"/>
  <c r="BV1501" i="7" s="1"/>
  <c r="BW1501" i="7" s="1"/>
  <c r="CA1501" i="7"/>
  <c r="CB1501" i="7" s="1"/>
  <c r="BM1501" i="7"/>
  <c r="BU1500" i="7"/>
  <c r="BT1499" i="7"/>
  <c r="BV1499" i="7" s="1"/>
  <c r="BW1499" i="7" s="1"/>
  <c r="BM1502" i="7"/>
  <c r="BJ1348" i="7"/>
  <c r="BK1348" i="7" s="1"/>
  <c r="BC1348" i="7"/>
  <c r="CC1954" i="7"/>
  <c r="CH1954" i="7" s="1"/>
  <c r="CM1954" i="7" s="1"/>
  <c r="BM2035" i="7"/>
  <c r="BD887" i="7"/>
  <c r="BD962" i="7"/>
  <c r="CA2191" i="7"/>
  <c r="CB2191" i="7" s="1"/>
  <c r="CA1727" i="7"/>
  <c r="CB1727" i="7" s="1"/>
  <c r="CK1727" i="7" s="1"/>
  <c r="AA279" i="7"/>
  <c r="AA375" i="7"/>
  <c r="AK528" i="7"/>
  <c r="AK591" i="7"/>
  <c r="CJ1347" i="7"/>
  <c r="CF1347" i="7" s="1"/>
  <c r="BL1347" i="7"/>
  <c r="CI1347" i="7" s="1"/>
  <c r="CN1347" i="7" s="1"/>
  <c r="AV1648" i="7"/>
  <c r="BU1498" i="7"/>
  <c r="BC1653" i="7"/>
  <c r="BJ1653" i="7"/>
  <c r="BK1653" i="7" s="1"/>
  <c r="AV1653" i="7"/>
  <c r="BD1348" i="7"/>
  <c r="CC1968" i="7"/>
  <c r="CH1968" i="7" s="1"/>
  <c r="CM1968" i="7" s="1"/>
  <c r="CK1968" i="7"/>
  <c r="BX1274" i="7"/>
  <c r="BZ1274" i="7" s="1"/>
  <c r="BY1274" i="7"/>
  <c r="BJ418" i="7"/>
  <c r="BK418" i="7" s="1"/>
  <c r="BJ654" i="7"/>
  <c r="BK654" i="7" s="1"/>
  <c r="CJ654" i="7" s="1"/>
  <c r="BC419" i="7"/>
  <c r="BJ1595" i="7"/>
  <c r="BK1595" i="7" s="1"/>
  <c r="BM515" i="7"/>
  <c r="BU2107" i="7"/>
  <c r="AA2098" i="7"/>
  <c r="BM2051" i="7"/>
  <c r="Y2326" i="7"/>
  <c r="AA2326" i="7" s="1"/>
  <c r="AA280" i="7"/>
  <c r="BD265" i="7"/>
  <c r="BR2505" i="7"/>
  <c r="BM270" i="7"/>
  <c r="AJ207" i="7"/>
  <c r="AA1041" i="7"/>
  <c r="AA998" i="7"/>
  <c r="AV1740" i="7"/>
  <c r="BE1282" i="7"/>
  <c r="BF1282" i="7" s="1"/>
  <c r="AK556" i="7"/>
  <c r="AK555" i="7"/>
  <c r="AA582" i="7"/>
  <c r="BP580" i="7"/>
  <c r="BR580" i="7" s="1"/>
  <c r="BQ580" i="7"/>
  <c r="BS580" i="7" s="1"/>
  <c r="AA577" i="7"/>
  <c r="AK525" i="7"/>
  <c r="AK526" i="7"/>
  <c r="BP571" i="7"/>
  <c r="BR571" i="7" s="1"/>
  <c r="BQ571" i="7"/>
  <c r="BS571" i="7" s="1"/>
  <c r="BU571" i="7" s="1"/>
  <c r="CK1271" i="7"/>
  <c r="CC1271" i="7"/>
  <c r="CH1271" i="7" s="1"/>
  <c r="AA531" i="7"/>
  <c r="BY1275" i="7"/>
  <c r="BX1275" i="7"/>
  <c r="BZ1275" i="7" s="1"/>
  <c r="AA547" i="7"/>
  <c r="BA575" i="7"/>
  <c r="BS2506" i="7"/>
  <c r="CA2506" i="7" s="1"/>
  <c r="CB2506" i="7" s="1"/>
  <c r="CK2506" i="7" s="1"/>
  <c r="AK547" i="7"/>
  <c r="Z543" i="7"/>
  <c r="AA546" i="7"/>
  <c r="AA559" i="7"/>
  <c r="BP589" i="7"/>
  <c r="BR589" i="7" s="1"/>
  <c r="BQ589" i="7"/>
  <c r="BS589" i="7" s="1"/>
  <c r="BU589" i="7" s="1"/>
  <c r="Y592" i="7"/>
  <c r="Y594" i="7"/>
  <c r="Y596" i="7"/>
  <c r="Y593" i="7"/>
  <c r="Y597" i="7"/>
  <c r="Y595" i="7"/>
  <c r="BP585" i="7"/>
  <c r="BR585" i="7" s="1"/>
  <c r="BQ585" i="7"/>
  <c r="BS585" i="7" s="1"/>
  <c r="CK1275" i="7"/>
  <c r="CC1275" i="7"/>
  <c r="CH1275" i="7" s="1"/>
  <c r="CM1275" i="7" s="1"/>
  <c r="BT1734" i="7"/>
  <c r="CC2104" i="7"/>
  <c r="CH2104" i="7" s="1"/>
  <c r="CM2104" i="7" s="1"/>
  <c r="CK512" i="7"/>
  <c r="CA2106" i="7"/>
  <c r="CB2106" i="7" s="1"/>
  <c r="CK2106" i="7" s="1"/>
  <c r="CA2500" i="7"/>
  <c r="CB2500" i="7" s="1"/>
  <c r="BD655" i="7"/>
  <c r="BD883" i="7"/>
  <c r="BM1952" i="7"/>
  <c r="BD970" i="7"/>
  <c r="BT729" i="7"/>
  <c r="AA379" i="7"/>
  <c r="BC2568" i="7"/>
  <c r="BE2568" i="7" s="1"/>
  <c r="BF2568" i="7" s="1"/>
  <c r="BG2568" i="7" s="1"/>
  <c r="BI2568" i="7" s="1"/>
  <c r="BE2561" i="7"/>
  <c r="BF2561" i="7" s="1"/>
  <c r="BG2561" i="7" s="1"/>
  <c r="BI2561" i="7" s="1"/>
  <c r="BT2104" i="7"/>
  <c r="BV2104" i="7" s="1"/>
  <c r="BW2104" i="7" s="1"/>
  <c r="AA371" i="7"/>
  <c r="BS2505" i="7"/>
  <c r="AK375" i="7"/>
  <c r="AV422" i="7"/>
  <c r="AK423" i="7"/>
  <c r="AK201" i="7"/>
  <c r="BY1281" i="7"/>
  <c r="BX1281" i="7"/>
  <c r="BZ1281" i="7" s="1"/>
  <c r="AA580" i="7"/>
  <c r="AK532" i="7"/>
  <c r="AK533" i="7"/>
  <c r="AA536" i="7"/>
  <c r="BQ574" i="7"/>
  <c r="BS574" i="7" s="1"/>
  <c r="BP574" i="7"/>
  <c r="BR574" i="7" s="1"/>
  <c r="AA579" i="7"/>
  <c r="AA573" i="7"/>
  <c r="AA574" i="7"/>
  <c r="AK538" i="7"/>
  <c r="BQ584" i="7"/>
  <c r="BS584" i="7" s="1"/>
  <c r="BP584" i="7"/>
  <c r="BR584" i="7" s="1"/>
  <c r="BC571" i="7"/>
  <c r="BA571" i="7"/>
  <c r="AK531" i="7"/>
  <c r="AK583" i="7"/>
  <c r="AK550" i="7"/>
  <c r="AA544" i="7"/>
  <c r="BQ591" i="7"/>
  <c r="BS591" i="7" s="1"/>
  <c r="BP591" i="7"/>
  <c r="BR591" i="7" s="1"/>
  <c r="BV1273" i="7"/>
  <c r="BW1273" i="7" s="1"/>
  <c r="CK1284" i="7"/>
  <c r="CC1284" i="7"/>
  <c r="CH1284" i="7" s="1"/>
  <c r="CM1284" i="7" s="1"/>
  <c r="AK586" i="7"/>
  <c r="AK588" i="7"/>
  <c r="BA584" i="7"/>
  <c r="BQ572" i="7"/>
  <c r="BS572" i="7" s="1"/>
  <c r="BP572" i="7"/>
  <c r="BR572" i="7" s="1"/>
  <c r="BQ582" i="7"/>
  <c r="BS582" i="7" s="1"/>
  <c r="BP582" i="7"/>
  <c r="BR582" i="7" s="1"/>
  <c r="AK573" i="7"/>
  <c r="AK574" i="7"/>
  <c r="AA591" i="7"/>
  <c r="AV1368" i="7"/>
  <c r="BM2114" i="7"/>
  <c r="BT2488" i="7"/>
  <c r="BM2103" i="7"/>
  <c r="BB1138" i="7"/>
  <c r="BJ1138" i="7" s="1"/>
  <c r="BK1138" i="7" s="1"/>
  <c r="AV1294" i="7"/>
  <c r="BU665" i="7"/>
  <c r="AV342" i="7"/>
  <c r="AL2325" i="7"/>
  <c r="AV958" i="7"/>
  <c r="AV970" i="7"/>
  <c r="BU265" i="7"/>
  <c r="AA1146" i="7"/>
  <c r="AV728" i="7"/>
  <c r="BC2567" i="7"/>
  <c r="BE2567" i="7" s="1"/>
  <c r="BF2567" i="7" s="1"/>
  <c r="BH2567" i="7" s="1"/>
  <c r="AA397" i="7"/>
  <c r="AV2573" i="7"/>
  <c r="CC1281" i="7"/>
  <c r="CH1281" i="7" s="1"/>
  <c r="CM1281" i="7" s="1"/>
  <c r="CK1281" i="7"/>
  <c r="AA537" i="7"/>
  <c r="BQ577" i="7"/>
  <c r="BS577" i="7" s="1"/>
  <c r="BP577" i="7"/>
  <c r="BR577" i="7" s="1"/>
  <c r="AA554" i="7"/>
  <c r="CK1274" i="7"/>
  <c r="CC1274" i="7"/>
  <c r="CH1274" i="7" s="1"/>
  <c r="CM1274" i="7" s="1"/>
  <c r="BQ576" i="7"/>
  <c r="BS576" i="7" s="1"/>
  <c r="BP576" i="7"/>
  <c r="BR576" i="7" s="1"/>
  <c r="AA549" i="7"/>
  <c r="AK584" i="7"/>
  <c r="CK1282" i="7"/>
  <c r="CC1282" i="7"/>
  <c r="CH1282" i="7" s="1"/>
  <c r="CM1282" i="7" s="1"/>
  <c r="BV1271" i="7"/>
  <c r="BW1271" i="7" s="1"/>
  <c r="AA587" i="7"/>
  <c r="BB571" i="7"/>
  <c r="BD571" i="7"/>
  <c r="AA539" i="7"/>
  <c r="AK558" i="7"/>
  <c r="AK559" i="7"/>
  <c r="AK589" i="7"/>
  <c r="AK546" i="7"/>
  <c r="AA538" i="7"/>
  <c r="AA548" i="7"/>
  <c r="AK551" i="7"/>
  <c r="CK1273" i="7"/>
  <c r="CC1273" i="7"/>
  <c r="CH1273" i="7" s="1"/>
  <c r="CM1273" i="7" s="1"/>
  <c r="AK545" i="7"/>
  <c r="AA543" i="7"/>
  <c r="AY585" i="7"/>
  <c r="BA585" i="7" s="1"/>
  <c r="AZ585" i="7"/>
  <c r="BB585" i="7" s="1"/>
  <c r="AK541" i="7"/>
  <c r="BB584" i="7"/>
  <c r="AA529" i="7"/>
  <c r="BV119" i="7"/>
  <c r="BW119" i="7" s="1"/>
  <c r="BX119" i="7" s="1"/>
  <c r="BZ119" i="7" s="1"/>
  <c r="BV2255" i="7"/>
  <c r="BW2255" i="7" s="1"/>
  <c r="CA1734" i="7"/>
  <c r="CB1734" i="7" s="1"/>
  <c r="CK1734" i="7" s="1"/>
  <c r="BM1734" i="7"/>
  <c r="BJ429" i="7"/>
  <c r="BK429" i="7" s="1"/>
  <c r="BB2126" i="7"/>
  <c r="BT2103" i="7"/>
  <c r="BV2103" i="7" s="1"/>
  <c r="BW2103" i="7" s="1"/>
  <c r="BA2125" i="7"/>
  <c r="BU2032" i="7"/>
  <c r="BA2050" i="7"/>
  <c r="BD2331" i="7"/>
  <c r="BU1961" i="7"/>
  <c r="BD2186" i="7"/>
  <c r="CC2190" i="7"/>
  <c r="CH2190" i="7" s="1"/>
  <c r="CM2190" i="7" s="1"/>
  <c r="BM2191" i="7"/>
  <c r="AK130" i="7"/>
  <c r="BJ2567" i="7"/>
  <c r="BK2567" i="7" s="1"/>
  <c r="BL2567" i="7" s="1"/>
  <c r="CI2567" i="7" s="1"/>
  <c r="CN2567" i="7" s="1"/>
  <c r="AA396" i="7"/>
  <c r="BM1444" i="7"/>
  <c r="BC2573" i="7"/>
  <c r="AK386" i="7"/>
  <c r="AK392" i="7"/>
  <c r="AK394" i="7"/>
  <c r="AV1589" i="7"/>
  <c r="AV1587" i="7"/>
  <c r="AJ563" i="7"/>
  <c r="AK530" i="7"/>
  <c r="AK529" i="7"/>
  <c r="BP573" i="7"/>
  <c r="BR573" i="7" s="1"/>
  <c r="BQ573" i="7"/>
  <c r="BS573" i="7" s="1"/>
  <c r="CC1283" i="7"/>
  <c r="CH1283" i="7" s="1"/>
  <c r="CM1283" i="7" s="1"/>
  <c r="CK1283" i="7"/>
  <c r="AK587" i="7"/>
  <c r="AY581" i="7"/>
  <c r="BA581" i="7" s="1"/>
  <c r="AZ581" i="7"/>
  <c r="BB581" i="7" s="1"/>
  <c r="AK578" i="7"/>
  <c r="AY588" i="7"/>
  <c r="BA588" i="7" s="1"/>
  <c r="AZ588" i="7"/>
  <c r="BB588" i="7" s="1"/>
  <c r="BD588" i="7" s="1"/>
  <c r="AA551" i="7"/>
  <c r="CC1277" i="7"/>
  <c r="CH1277" i="7" s="1"/>
  <c r="CM1277" i="7" s="1"/>
  <c r="CK1277" i="7"/>
  <c r="AA584" i="7"/>
  <c r="AZ586" i="7"/>
  <c r="BB586" i="7" s="1"/>
  <c r="AY586" i="7"/>
  <c r="BA586" i="7" s="1"/>
  <c r="AJ564" i="7"/>
  <c r="AA545" i="7"/>
  <c r="AZ572" i="7"/>
  <c r="AY572" i="7"/>
  <c r="AK543" i="7"/>
  <c r="BQ579" i="7"/>
  <c r="BS579" i="7" s="1"/>
  <c r="BP579" i="7"/>
  <c r="BR579" i="7" s="1"/>
  <c r="AZ590" i="7"/>
  <c r="BB590" i="7" s="1"/>
  <c r="AY590" i="7"/>
  <c r="BA590" i="7" s="1"/>
  <c r="BV121" i="7"/>
  <c r="BW121" i="7" s="1"/>
  <c r="CA1726" i="7"/>
  <c r="CB1726" i="7" s="1"/>
  <c r="BC429" i="7"/>
  <c r="BJ901" i="7"/>
  <c r="BK901" i="7" s="1"/>
  <c r="CJ901" i="7" s="1"/>
  <c r="BS2503" i="7"/>
  <c r="CA2488" i="7"/>
  <c r="CB2488" i="7" s="1"/>
  <c r="CC2488" i="7" s="1"/>
  <c r="CH2488" i="7" s="1"/>
  <c r="CM2488" i="7" s="1"/>
  <c r="BT2188" i="7"/>
  <c r="AK331" i="7"/>
  <c r="BJ2578" i="7"/>
  <c r="BK2578" i="7" s="1"/>
  <c r="AA769" i="7"/>
  <c r="BM2581" i="7"/>
  <c r="CJ975" i="7"/>
  <c r="BU2191" i="7"/>
  <c r="BS282" i="7"/>
  <c r="BU273" i="7"/>
  <c r="BE2571" i="7"/>
  <c r="BF2571" i="7" s="1"/>
  <c r="CA2577" i="7"/>
  <c r="CB2577" i="7" s="1"/>
  <c r="AV724" i="7"/>
  <c r="BE2419" i="7"/>
  <c r="BF2419" i="7" s="1"/>
  <c r="BG2419" i="7" s="1"/>
  <c r="BI2419" i="7" s="1"/>
  <c r="BD738" i="7"/>
  <c r="AV735" i="7"/>
  <c r="BJ2573" i="7"/>
  <c r="BK2573" i="7" s="1"/>
  <c r="BA1034" i="7"/>
  <c r="AZ582" i="7"/>
  <c r="BB582" i="7" s="1"/>
  <c r="AY582" i="7"/>
  <c r="BA582" i="7" s="1"/>
  <c r="AA589" i="7"/>
  <c r="AA533" i="7"/>
  <c r="AY577" i="7"/>
  <c r="BA577" i="7" s="1"/>
  <c r="BC578" i="7" s="1"/>
  <c r="AZ577" i="7"/>
  <c r="BB577" i="7" s="1"/>
  <c r="BD577" i="7" s="1"/>
  <c r="AA581" i="7"/>
  <c r="AA586" i="7"/>
  <c r="AA578" i="7"/>
  <c r="AK537" i="7"/>
  <c r="AK536" i="7"/>
  <c r="AK535" i="7"/>
  <c r="AA534" i="7"/>
  <c r="AJ594" i="7"/>
  <c r="AJ593" i="7"/>
  <c r="AJ597" i="7"/>
  <c r="AJ595" i="7"/>
  <c r="AJ592" i="7"/>
  <c r="AJ596" i="7"/>
  <c r="CC1279" i="7"/>
  <c r="CH1279" i="7" s="1"/>
  <c r="CM1279" i="7" s="1"/>
  <c r="BV1277" i="7"/>
  <c r="BW1277" i="7" s="1"/>
  <c r="BQ581" i="7"/>
  <c r="BS581" i="7" s="1"/>
  <c r="BP581" i="7"/>
  <c r="BR581" i="7" s="1"/>
  <c r="AY589" i="7"/>
  <c r="BA589" i="7" s="1"/>
  <c r="AZ589" i="7"/>
  <c r="BB589" i="7" s="1"/>
  <c r="BQ587" i="7"/>
  <c r="BS587" i="7" s="1"/>
  <c r="BP587" i="7"/>
  <c r="BR587" i="7" s="1"/>
  <c r="AA527" i="7"/>
  <c r="AK575" i="7"/>
  <c r="BV417" i="7"/>
  <c r="BW417" i="7" s="1"/>
  <c r="AV421" i="7"/>
  <c r="CC2582" i="7"/>
  <c r="CH2582" i="7" s="1"/>
  <c r="CM2582" i="7" s="1"/>
  <c r="BM1824" i="7"/>
  <c r="BR2503" i="7"/>
  <c r="BU2115" i="7"/>
  <c r="BR2502" i="7"/>
  <c r="BV1880" i="7"/>
  <c r="BW1880" i="7" s="1"/>
  <c r="BY1880" i="7" s="1"/>
  <c r="BJ2656" i="7"/>
  <c r="BK2656" i="7" s="1"/>
  <c r="CA2188" i="7"/>
  <c r="CB2188" i="7" s="1"/>
  <c r="CA1952" i="7"/>
  <c r="CB1952" i="7" s="1"/>
  <c r="CK1952" i="7" s="1"/>
  <c r="CA2342" i="7"/>
  <c r="CB2342" i="7" s="1"/>
  <c r="AV969" i="7"/>
  <c r="BU268" i="7"/>
  <c r="BE2416" i="7"/>
  <c r="BF2416" i="7" s="1"/>
  <c r="BG2416" i="7" s="1"/>
  <c r="BI2416" i="7" s="1"/>
  <c r="BV1654" i="7"/>
  <c r="BW1654" i="7" s="1"/>
  <c r="BJ977" i="7"/>
  <c r="BK977" i="7" s="1"/>
  <c r="BL977" i="7" s="1"/>
  <c r="CI977" i="7" s="1"/>
  <c r="AA382" i="7"/>
  <c r="BA1035" i="7"/>
  <c r="BB1034" i="7"/>
  <c r="BD1034" i="7" s="1"/>
  <c r="AV1577" i="7"/>
  <c r="BP586" i="7"/>
  <c r="BR586" i="7" s="1"/>
  <c r="BQ586" i="7"/>
  <c r="BS586" i="7" s="1"/>
  <c r="BU586" i="7" s="1"/>
  <c r="BP578" i="7"/>
  <c r="BR578" i="7" s="1"/>
  <c r="BQ578" i="7"/>
  <c r="BS578" i="7" s="1"/>
  <c r="BP583" i="7"/>
  <c r="BR583" i="7" s="1"/>
  <c r="BQ583" i="7"/>
  <c r="BS583" i="7" s="1"/>
  <c r="AY574" i="7"/>
  <c r="BA574" i="7" s="1"/>
  <c r="AZ574" i="7"/>
  <c r="BB574" i="7" s="1"/>
  <c r="AK552" i="7"/>
  <c r="BP575" i="7"/>
  <c r="BR575" i="7" s="1"/>
  <c r="BQ575" i="7"/>
  <c r="BS575" i="7" s="1"/>
  <c r="AA525" i="7"/>
  <c r="AA526" i="7"/>
  <c r="AZ591" i="7"/>
  <c r="BB591" i="7" s="1"/>
  <c r="AY591" i="7"/>
  <c r="BA591" i="7" s="1"/>
  <c r="AZ579" i="7"/>
  <c r="BB579" i="7" s="1"/>
  <c r="AY579" i="7"/>
  <c r="BA579" i="7" s="1"/>
  <c r="AK582" i="7"/>
  <c r="CC1270" i="7"/>
  <c r="CH1270" i="7" s="1"/>
  <c r="CK1270" i="7"/>
  <c r="AA553" i="7"/>
  <c r="AA590" i="7"/>
  <c r="BV1284" i="7"/>
  <c r="BW1284" i="7" s="1"/>
  <c r="BV1280" i="7"/>
  <c r="BW1280" i="7" s="1"/>
  <c r="AK548" i="7"/>
  <c r="AA530" i="7"/>
  <c r="BB583" i="7"/>
  <c r="BC418" i="7"/>
  <c r="AV587" i="7"/>
  <c r="AK131" i="7"/>
  <c r="BE116" i="7"/>
  <c r="BF116" i="7" s="1"/>
  <c r="BG116" i="7" s="1"/>
  <c r="BI116" i="7" s="1"/>
  <c r="BD653" i="7"/>
  <c r="BE653" i="7" s="1"/>
  <c r="BF653" i="7" s="1"/>
  <c r="BM1821" i="7"/>
  <c r="BS2502" i="7"/>
  <c r="AA2096" i="7"/>
  <c r="BS2504" i="7"/>
  <c r="BM2504" i="7" s="1"/>
  <c r="BU2037" i="7"/>
  <c r="BV2033" i="7"/>
  <c r="BW2033" i="7" s="1"/>
  <c r="BM2188" i="7"/>
  <c r="AA2097" i="7"/>
  <c r="AV1891" i="7"/>
  <c r="CA2178" i="7"/>
  <c r="CB2178" i="7" s="1"/>
  <c r="BM729" i="7"/>
  <c r="BM2178" i="7"/>
  <c r="CA2050" i="7"/>
  <c r="CB2050" i="7" s="1"/>
  <c r="BU732" i="7"/>
  <c r="AK165" i="7"/>
  <c r="AV1036" i="7"/>
  <c r="CC1272" i="7"/>
  <c r="CH1272" i="7" s="1"/>
  <c r="CK1272" i="7"/>
  <c r="AA555" i="7"/>
  <c r="AA556" i="7"/>
  <c r="CK1276" i="7"/>
  <c r="CC1276" i="7"/>
  <c r="CH1276" i="7" s="1"/>
  <c r="CM1276" i="7" s="1"/>
  <c r="AA575" i="7"/>
  <c r="AA552" i="7"/>
  <c r="D548" i="7"/>
  <c r="AA585" i="7"/>
  <c r="AK553" i="7"/>
  <c r="AK580" i="7"/>
  <c r="BP590" i="7"/>
  <c r="BR590" i="7" s="1"/>
  <c r="BQ590" i="7"/>
  <c r="BS590" i="7" s="1"/>
  <c r="AA541" i="7"/>
  <c r="AA557" i="7"/>
  <c r="Y564" i="7"/>
  <c r="Y562" i="7"/>
  <c r="Y561" i="7"/>
  <c r="Y560" i="7"/>
  <c r="Y563" i="7"/>
  <c r="Y565" i="7"/>
  <c r="BB580" i="7"/>
  <c r="BX1270" i="7"/>
  <c r="BZ1270" i="7" s="1"/>
  <c r="BY1270" i="7"/>
  <c r="AK581" i="7"/>
  <c r="BB578" i="7"/>
  <c r="CK1280" i="7"/>
  <c r="CD1280" i="7" s="1"/>
  <c r="CC1280" i="7"/>
  <c r="CH1280" i="7" s="1"/>
  <c r="CM1280" i="7" s="1"/>
  <c r="AK576" i="7"/>
  <c r="BA583" i="7"/>
  <c r="BY1506" i="7"/>
  <c r="BX1506" i="7"/>
  <c r="BZ1506" i="7" s="1"/>
  <c r="BJ1671" i="7"/>
  <c r="BK1671" i="7" s="1"/>
  <c r="BA803" i="7"/>
  <c r="AV723" i="7"/>
  <c r="BD1738" i="7"/>
  <c r="AA368" i="7"/>
  <c r="AA376" i="7"/>
  <c r="BH1283" i="7"/>
  <c r="BG1283" i="7"/>
  <c r="BI1283" i="7" s="1"/>
  <c r="AK377" i="7"/>
  <c r="AK380" i="7"/>
  <c r="AK398" i="7"/>
  <c r="AK370" i="7"/>
  <c r="CK1512" i="7"/>
  <c r="CC1512" i="7"/>
  <c r="CH1512" i="7" s="1"/>
  <c r="CM1512" i="7" s="1"/>
  <c r="BJ1586" i="7"/>
  <c r="BK1586" i="7" s="1"/>
  <c r="BC1586" i="7"/>
  <c r="BE1586" i="7" s="1"/>
  <c r="BF1586" i="7" s="1"/>
  <c r="BD1578" i="7"/>
  <c r="AV1576" i="7"/>
  <c r="AK129" i="7"/>
  <c r="AK422" i="7"/>
  <c r="BD414" i="7"/>
  <c r="BB414" i="7"/>
  <c r="BB430" i="7"/>
  <c r="BB420" i="7"/>
  <c r="CJ1351" i="7"/>
  <c r="BL1351" i="7"/>
  <c r="CI1351" i="7" s="1"/>
  <c r="CN1351" i="7" s="1"/>
  <c r="BA2581" i="7"/>
  <c r="BG1660" i="7"/>
  <c r="BI1660" i="7" s="1"/>
  <c r="BH1660" i="7"/>
  <c r="BY1503" i="7"/>
  <c r="BX1503" i="7"/>
  <c r="BZ1503" i="7" s="1"/>
  <c r="BL1279" i="7"/>
  <c r="CI1279" i="7" s="1"/>
  <c r="CJ1279" i="7"/>
  <c r="BD1579" i="7"/>
  <c r="BE1281" i="7"/>
  <c r="BF1281" i="7" s="1"/>
  <c r="BL1656" i="7"/>
  <c r="CI1656" i="7" s="1"/>
  <c r="CN1656" i="7" s="1"/>
  <c r="CJ1656" i="7"/>
  <c r="AV2347" i="7"/>
  <c r="AV1575" i="7"/>
  <c r="AK401" i="7"/>
  <c r="AJ404" i="7"/>
  <c r="AK407" i="7" s="1"/>
  <c r="AJ407" i="7"/>
  <c r="AJ405" i="7"/>
  <c r="AJ403" i="7"/>
  <c r="AK369" i="7"/>
  <c r="AK368" i="7"/>
  <c r="AK391" i="7"/>
  <c r="BJ1577" i="7"/>
  <c r="BK1577" i="7" s="1"/>
  <c r="BC1577" i="7"/>
  <c r="BX1510" i="7"/>
  <c r="BZ1510" i="7" s="1"/>
  <c r="BY1510" i="7"/>
  <c r="CJ1654" i="7"/>
  <c r="CD1654" i="7" s="1"/>
  <c r="BL1654" i="7"/>
  <c r="CI1654" i="7" s="1"/>
  <c r="BL1276" i="7"/>
  <c r="CI1276" i="7" s="1"/>
  <c r="CJ1276" i="7"/>
  <c r="AK431" i="7"/>
  <c r="BG1351" i="7"/>
  <c r="BI1351" i="7" s="1"/>
  <c r="BH1351" i="7"/>
  <c r="CK1506" i="7"/>
  <c r="CC1506" i="7"/>
  <c r="CH1506" i="7" s="1"/>
  <c r="CM1506" i="7" s="1"/>
  <c r="BS1974" i="7"/>
  <c r="CA1974" i="7" s="1"/>
  <c r="CB1974" i="7" s="1"/>
  <c r="CC1974" i="7" s="1"/>
  <c r="CH1974" i="7" s="1"/>
  <c r="CM1974" i="7" s="1"/>
  <c r="BC1588" i="7"/>
  <c r="BJ1588" i="7"/>
  <c r="BK1588" i="7" s="1"/>
  <c r="CK1503" i="7"/>
  <c r="CC1503" i="7"/>
  <c r="CH1503" i="7" s="1"/>
  <c r="CM1503" i="7" s="1"/>
  <c r="BJ1579" i="7"/>
  <c r="BK1579" i="7" s="1"/>
  <c r="BC1579" i="7"/>
  <c r="BE1354" i="7"/>
  <c r="BF1354" i="7" s="1"/>
  <c r="BC1573" i="7"/>
  <c r="BE1573" i="7" s="1"/>
  <c r="BF1573" i="7" s="1"/>
  <c r="BJ1573" i="7"/>
  <c r="BK1573" i="7" s="1"/>
  <c r="AJ1053" i="7"/>
  <c r="BD1731" i="7"/>
  <c r="AA389" i="7"/>
  <c r="AK389" i="7"/>
  <c r="AK382" i="7"/>
  <c r="AK393" i="7"/>
  <c r="AK397" i="7"/>
  <c r="AK396" i="7"/>
  <c r="BD1577" i="7"/>
  <c r="BC1581" i="7"/>
  <c r="BJ1581" i="7"/>
  <c r="BK1581" i="7" s="1"/>
  <c r="BG1277" i="7"/>
  <c r="BI1277" i="7" s="1"/>
  <c r="BH1277" i="7"/>
  <c r="BX1512" i="7"/>
  <c r="BZ1512" i="7" s="1"/>
  <c r="BY1512" i="7"/>
  <c r="CJ1283" i="7"/>
  <c r="BL1283" i="7"/>
  <c r="CI1283" i="7" s="1"/>
  <c r="BL1361" i="7"/>
  <c r="CI1361" i="7" s="1"/>
  <c r="CN1361" i="7" s="1"/>
  <c r="CJ1361" i="7"/>
  <c r="BE1358" i="7"/>
  <c r="BF1358" i="7" s="1"/>
  <c r="BA420" i="7"/>
  <c r="BA414" i="7"/>
  <c r="BC414" i="7"/>
  <c r="AK416" i="7"/>
  <c r="AK417" i="7"/>
  <c r="BJ1584" i="7"/>
  <c r="BK1584" i="7" s="1"/>
  <c r="BC1584" i="7"/>
  <c r="BD1583" i="7"/>
  <c r="BD1582" i="7"/>
  <c r="BL1663" i="7"/>
  <c r="CI1663" i="7" s="1"/>
  <c r="CN1663" i="7" s="1"/>
  <c r="CJ1663" i="7"/>
  <c r="BG1280" i="7"/>
  <c r="BI1280" i="7" s="1"/>
  <c r="BH1280" i="7"/>
  <c r="AL1568" i="7"/>
  <c r="BG1353" i="7"/>
  <c r="BI1353" i="7" s="1"/>
  <c r="BH1353" i="7"/>
  <c r="BB432" i="7"/>
  <c r="BB435" i="7" s="1"/>
  <c r="BE1656" i="7"/>
  <c r="BF1656" i="7" s="1"/>
  <c r="BL1359" i="7"/>
  <c r="CI1359" i="7" s="1"/>
  <c r="CN1359" i="7" s="1"/>
  <c r="CJ1359" i="7"/>
  <c r="CF1359" i="7" s="1"/>
  <c r="BD2036" i="7"/>
  <c r="BS1137" i="7"/>
  <c r="AV2040" i="7"/>
  <c r="AJ409" i="7"/>
  <c r="AV968" i="7"/>
  <c r="BE2415" i="7"/>
  <c r="BF2415" i="7" s="1"/>
  <c r="BG2415" i="7" s="1"/>
  <c r="BI2415" i="7" s="1"/>
  <c r="AA997" i="7"/>
  <c r="AA1018" i="7"/>
  <c r="CC1504" i="7"/>
  <c r="CH1504" i="7" s="1"/>
  <c r="CM1504" i="7" s="1"/>
  <c r="CK1504" i="7"/>
  <c r="BJ1574" i="7"/>
  <c r="BK1574" i="7" s="1"/>
  <c r="BC1574" i="7"/>
  <c r="BE1574" i="7" s="1"/>
  <c r="BF1574" i="7" s="1"/>
  <c r="AK374" i="7"/>
  <c r="AK402" i="7"/>
  <c r="AK385" i="7"/>
  <c r="AK376" i="7"/>
  <c r="CJ1277" i="7"/>
  <c r="BL1277" i="7"/>
  <c r="CI1277" i="7" s="1"/>
  <c r="CK1511" i="7"/>
  <c r="CC1511" i="7"/>
  <c r="CH1511" i="7" s="1"/>
  <c r="CM1511" i="7" s="1"/>
  <c r="BE1361" i="7"/>
  <c r="BF1361" i="7" s="1"/>
  <c r="BG1357" i="7"/>
  <c r="BI1357" i="7" s="1"/>
  <c r="BH1357" i="7"/>
  <c r="BL1358" i="7"/>
  <c r="CI1358" i="7" s="1"/>
  <c r="CN1358" i="7" s="1"/>
  <c r="CJ1358" i="7"/>
  <c r="AK420" i="7"/>
  <c r="AK432" i="7"/>
  <c r="BD1584" i="7"/>
  <c r="BE1276" i="7"/>
  <c r="BF1276" i="7" s="1"/>
  <c r="BC1582" i="7"/>
  <c r="BJ1582" i="7"/>
  <c r="BK1582" i="7" s="1"/>
  <c r="BL1657" i="7"/>
  <c r="CI1657" i="7" s="1"/>
  <c r="CN1657" i="7" s="1"/>
  <c r="CJ1657" i="7"/>
  <c r="BH1278" i="7"/>
  <c r="BG1278" i="7"/>
  <c r="BI1278" i="7" s="1"/>
  <c r="BL1353" i="7"/>
  <c r="CI1353" i="7" s="1"/>
  <c r="CN1353" i="7" s="1"/>
  <c r="CJ1353" i="7"/>
  <c r="AK198" i="7"/>
  <c r="BE1284" i="7"/>
  <c r="BF1284" i="7" s="1"/>
  <c r="BE122" i="7"/>
  <c r="BF122" i="7" s="1"/>
  <c r="AV276" i="7"/>
  <c r="CA723" i="7"/>
  <c r="CB723" i="7" s="1"/>
  <c r="AA1170" i="7"/>
  <c r="BA810" i="7"/>
  <c r="AV2557" i="7"/>
  <c r="BA1046" i="7"/>
  <c r="CJ1281" i="7"/>
  <c r="BL1281" i="7"/>
  <c r="CI1281" i="7" s="1"/>
  <c r="AK387" i="7"/>
  <c r="AK371" i="7"/>
  <c r="AK399" i="7"/>
  <c r="AK390" i="7"/>
  <c r="BG1662" i="7"/>
  <c r="BI1662" i="7" s="1"/>
  <c r="BH1662" i="7"/>
  <c r="CJ1360" i="7"/>
  <c r="BL1360" i="7"/>
  <c r="CI1360" i="7" s="1"/>
  <c r="CN1360" i="7" s="1"/>
  <c r="BL1357" i="7"/>
  <c r="CI1357" i="7" s="1"/>
  <c r="CN1357" i="7" s="1"/>
  <c r="CJ1357" i="7"/>
  <c r="BE1275" i="7"/>
  <c r="BF1275" i="7" s="1"/>
  <c r="CJ1655" i="7"/>
  <c r="BL1655" i="7"/>
  <c r="CI1655" i="7" s="1"/>
  <c r="CN1655" i="7" s="1"/>
  <c r="BL1659" i="7"/>
  <c r="CI1659" i="7" s="1"/>
  <c r="CN1659" i="7" s="1"/>
  <c r="CJ1659" i="7"/>
  <c r="AK419" i="7"/>
  <c r="AK427" i="7"/>
  <c r="AK424" i="7"/>
  <c r="AK425" i="7"/>
  <c r="BC1585" i="7"/>
  <c r="BJ1585" i="7"/>
  <c r="BK1585" i="7" s="1"/>
  <c r="BA2582" i="7"/>
  <c r="BG1657" i="7"/>
  <c r="BI1657" i="7" s="1"/>
  <c r="BH1657" i="7"/>
  <c r="CJ1278" i="7"/>
  <c r="BL1278" i="7"/>
  <c r="CI1278" i="7" s="1"/>
  <c r="CN1278" i="7" s="1"/>
  <c r="BY1509" i="7"/>
  <c r="BX1509" i="7"/>
  <c r="BZ1509" i="7" s="1"/>
  <c r="CJ1284" i="7"/>
  <c r="BL1284" i="7"/>
  <c r="CI1284" i="7" s="1"/>
  <c r="BC1580" i="7"/>
  <c r="BJ1580" i="7"/>
  <c r="BK1580" i="7" s="1"/>
  <c r="CJ1354" i="7"/>
  <c r="BL1354" i="7"/>
  <c r="CI1354" i="7" s="1"/>
  <c r="CN1354" i="7" s="1"/>
  <c r="CK1509" i="7"/>
  <c r="CC1509" i="7"/>
  <c r="CH1509" i="7" s="1"/>
  <c r="CM1509" i="7" s="1"/>
  <c r="BV2118" i="7"/>
  <c r="BW2118" i="7" s="1"/>
  <c r="BJ1899" i="7"/>
  <c r="BK1899" i="7" s="1"/>
  <c r="BL1899" i="7" s="1"/>
  <c r="CI1899" i="7" s="1"/>
  <c r="CN1899" i="7" s="1"/>
  <c r="CF1654" i="7"/>
  <c r="BB810" i="7"/>
  <c r="BY1504" i="7"/>
  <c r="BX1504" i="7"/>
  <c r="BZ1504" i="7" s="1"/>
  <c r="AK378" i="7"/>
  <c r="AK388" i="7"/>
  <c r="AK372" i="7"/>
  <c r="AK373" i="7"/>
  <c r="CJ1662" i="7"/>
  <c r="BL1662" i="7"/>
  <c r="CI1662" i="7" s="1"/>
  <c r="CN1662" i="7" s="1"/>
  <c r="AV424" i="7"/>
  <c r="BG1360" i="7"/>
  <c r="BI1360" i="7" s="1"/>
  <c r="BH1360" i="7"/>
  <c r="BL1275" i="7"/>
  <c r="CI1275" i="7" s="1"/>
  <c r="CJ1275" i="7"/>
  <c r="AK426" i="7"/>
  <c r="AJ434" i="7"/>
  <c r="AJ438" i="7"/>
  <c r="AK438" i="7" s="1"/>
  <c r="BH1274" i="7"/>
  <c r="BG1274" i="7"/>
  <c r="BI1274" i="7" s="1"/>
  <c r="AJ208" i="7"/>
  <c r="AJ204" i="7"/>
  <c r="AJ206" i="7"/>
  <c r="AJ203" i="7"/>
  <c r="CC1505" i="7"/>
  <c r="CH1505" i="7" s="1"/>
  <c r="CM1505" i="7" s="1"/>
  <c r="CK1505" i="7"/>
  <c r="BH1352" i="7"/>
  <c r="BG1352" i="7"/>
  <c r="BI1352" i="7" s="1"/>
  <c r="BD1585" i="7"/>
  <c r="BA432" i="7"/>
  <c r="BA435" i="7" s="1"/>
  <c r="AV1585" i="7"/>
  <c r="BD1581" i="7"/>
  <c r="BD1580" i="7"/>
  <c r="CK1508" i="7"/>
  <c r="CC1508" i="7"/>
  <c r="CH1508" i="7" s="1"/>
  <c r="CM1508" i="7" s="1"/>
  <c r="BJ1897" i="7"/>
  <c r="BK1897" i="7" s="1"/>
  <c r="BM272" i="7"/>
  <c r="BY1508" i="7"/>
  <c r="BX1508" i="7"/>
  <c r="BZ1508" i="7" s="1"/>
  <c r="AK384" i="7"/>
  <c r="AK400" i="7"/>
  <c r="AK381" i="7"/>
  <c r="CN1280" i="7"/>
  <c r="CJ1661" i="7"/>
  <c r="BL1661" i="7"/>
  <c r="CI1661" i="7" s="1"/>
  <c r="CN1661" i="7" s="1"/>
  <c r="BD1588" i="7"/>
  <c r="BD1587" i="7"/>
  <c r="BJ1583" i="7"/>
  <c r="BK1583" i="7" s="1"/>
  <c r="BC1583" i="7"/>
  <c r="BE1583" i="7" s="1"/>
  <c r="BF1583" i="7" s="1"/>
  <c r="CC1507" i="7"/>
  <c r="CH1507" i="7" s="1"/>
  <c r="CM1507" i="7" s="1"/>
  <c r="CK1507" i="7"/>
  <c r="BL1274" i="7"/>
  <c r="CI1274" i="7" s="1"/>
  <c r="CJ1274" i="7"/>
  <c r="BL1658" i="7"/>
  <c r="CI1658" i="7" s="1"/>
  <c r="CN1658" i="7" s="1"/>
  <c r="CJ1658" i="7"/>
  <c r="BL1352" i="7"/>
  <c r="CI1352" i="7" s="1"/>
  <c r="CN1352" i="7" s="1"/>
  <c r="CJ1352" i="7"/>
  <c r="BA2580" i="7"/>
  <c r="BB428" i="7"/>
  <c r="BD429" i="7" s="1"/>
  <c r="BE429" i="7" s="1"/>
  <c r="BF429" i="7" s="1"/>
  <c r="AV1584" i="7"/>
  <c r="BY1505" i="7"/>
  <c r="BX1505" i="7"/>
  <c r="BZ1505" i="7" s="1"/>
  <c r="BR900" i="7"/>
  <c r="BR902" i="7"/>
  <c r="BG1282" i="7"/>
  <c r="BI1282" i="7" s="1"/>
  <c r="BH1282" i="7"/>
  <c r="BA2279" i="7"/>
  <c r="AK383" i="7"/>
  <c r="BC1589" i="7"/>
  <c r="BE1589" i="7" s="1"/>
  <c r="BF1589" i="7" s="1"/>
  <c r="BJ1589" i="7"/>
  <c r="BK1589" i="7" s="1"/>
  <c r="BG1661" i="7"/>
  <c r="BI1661" i="7" s="1"/>
  <c r="BH1661" i="7"/>
  <c r="BJ1587" i="7"/>
  <c r="BK1587" i="7" s="1"/>
  <c r="BC1587" i="7"/>
  <c r="AV1581" i="7"/>
  <c r="AV1586" i="7"/>
  <c r="BL509" i="7"/>
  <c r="CI509" i="7" s="1"/>
  <c r="CN509" i="7" s="1"/>
  <c r="CJ509" i="7"/>
  <c r="BC1578" i="7"/>
  <c r="BJ1578" i="7"/>
  <c r="BK1578" i="7" s="1"/>
  <c r="CC2635" i="7"/>
  <c r="CH2635" i="7" s="1"/>
  <c r="CM2635" i="7" s="1"/>
  <c r="CK2635" i="7"/>
  <c r="AK418" i="7"/>
  <c r="BA427" i="7"/>
  <c r="BH1658" i="7"/>
  <c r="BG1658" i="7"/>
  <c r="BI1658" i="7" s="1"/>
  <c r="BL1356" i="7"/>
  <c r="CI1356" i="7" s="1"/>
  <c r="CN1356" i="7" s="1"/>
  <c r="CJ1356" i="7"/>
  <c r="BE1279" i="7"/>
  <c r="BF1279" i="7" s="1"/>
  <c r="AV1588" i="7"/>
  <c r="AV1582" i="7"/>
  <c r="BL1282" i="7"/>
  <c r="CI1282" i="7" s="1"/>
  <c r="CJ1282" i="7"/>
  <c r="BC2405" i="7"/>
  <c r="BJ2405" i="7"/>
  <c r="BK2405" i="7" s="1"/>
  <c r="AV2405" i="7"/>
  <c r="BC2406" i="7"/>
  <c r="BD2405" i="7"/>
  <c r="BD2406" i="7"/>
  <c r="AA1156" i="7"/>
  <c r="AA1022" i="7"/>
  <c r="BB198" i="7"/>
  <c r="BM343" i="7"/>
  <c r="BM883" i="7"/>
  <c r="BD268" i="7"/>
  <c r="AV1438" i="7"/>
  <c r="AV1727" i="7"/>
  <c r="AV345" i="7"/>
  <c r="BM347" i="7"/>
  <c r="AA774" i="7"/>
  <c r="AV1430" i="7"/>
  <c r="BM429" i="7"/>
  <c r="AV1734" i="7"/>
  <c r="CA2182" i="7"/>
  <c r="CB2182" i="7" s="1"/>
  <c r="CK2182" i="7" s="1"/>
  <c r="BU262" i="7"/>
  <c r="BU267" i="7"/>
  <c r="BA1205" i="7"/>
  <c r="BM2331" i="7"/>
  <c r="Y1027" i="7"/>
  <c r="BV430" i="7"/>
  <c r="BW430" i="7" s="1"/>
  <c r="AV2256" i="7"/>
  <c r="AV813" i="7"/>
  <c r="Y788" i="7"/>
  <c r="AV1434" i="7"/>
  <c r="BB1043" i="7"/>
  <c r="BS1136" i="7"/>
  <c r="BC1892" i="7"/>
  <c r="BR1034" i="7"/>
  <c r="BT1034" i="7" s="1"/>
  <c r="BV2646" i="7"/>
  <c r="BW2646" i="7" s="1"/>
  <c r="BY2646" i="7" s="1"/>
  <c r="BB187" i="7"/>
  <c r="AV187" i="7" s="1"/>
  <c r="AV129" i="7"/>
  <c r="BD881" i="7"/>
  <c r="BC1887" i="7"/>
  <c r="BM269" i="7"/>
  <c r="CA276" i="7"/>
  <c r="CB276" i="7" s="1"/>
  <c r="CC276" i="7" s="1"/>
  <c r="CH276" i="7" s="1"/>
  <c r="AV1426" i="7"/>
  <c r="BA1208" i="7"/>
  <c r="BS1034" i="7"/>
  <c r="BU1034" i="7" s="1"/>
  <c r="BD1735" i="7"/>
  <c r="AA393" i="7"/>
  <c r="AV955" i="7"/>
  <c r="BM812" i="7"/>
  <c r="AA1046" i="7"/>
  <c r="BB195" i="7"/>
  <c r="AA370" i="7"/>
  <c r="AA369" i="7"/>
  <c r="BY1354" i="7"/>
  <c r="BX1354" i="7"/>
  <c r="BZ1354" i="7" s="1"/>
  <c r="AV189" i="7"/>
  <c r="BJ189" i="7"/>
  <c r="BK189" i="7" s="1"/>
  <c r="BL189" i="7" s="1"/>
  <c r="CI189" i="7" s="1"/>
  <c r="CN189" i="7" s="1"/>
  <c r="BY1353" i="7"/>
  <c r="BX1353" i="7"/>
  <c r="BZ1353" i="7" s="1"/>
  <c r="BJ1728" i="7"/>
  <c r="BK1728" i="7" s="1"/>
  <c r="BC1728" i="7"/>
  <c r="AV1728" i="7"/>
  <c r="BB1202" i="7"/>
  <c r="BA1195" i="7"/>
  <c r="AZ1052" i="7"/>
  <c r="BB1052" i="7" s="1"/>
  <c r="AY1052" i="7"/>
  <c r="BA1052" i="7" s="1"/>
  <c r="BC1739" i="7"/>
  <c r="BJ1739" i="7"/>
  <c r="BK1739" i="7" s="1"/>
  <c r="AA1010" i="7"/>
  <c r="AV1739" i="7"/>
  <c r="AK193" i="7"/>
  <c r="AK191" i="7"/>
  <c r="AK192" i="7"/>
  <c r="AA1052" i="7"/>
  <c r="AA1051" i="7"/>
  <c r="AA1005" i="7"/>
  <c r="T1006" i="7"/>
  <c r="AA1009" i="7"/>
  <c r="Z1006" i="7"/>
  <c r="BQ1039" i="7"/>
  <c r="BS1039" i="7" s="1"/>
  <c r="BP1039" i="7"/>
  <c r="BR1039" i="7" s="1"/>
  <c r="AV2257" i="7"/>
  <c r="AV1119" i="7"/>
  <c r="BM1118" i="7"/>
  <c r="BV896" i="7"/>
  <c r="BW896" i="7" s="1"/>
  <c r="BD2192" i="7"/>
  <c r="BM271" i="7"/>
  <c r="AA195" i="7"/>
  <c r="BB1205" i="7"/>
  <c r="BD1432" i="7"/>
  <c r="AA1106" i="7"/>
  <c r="BA1202" i="7"/>
  <c r="BD736" i="7"/>
  <c r="BV1657" i="7"/>
  <c r="BW1657" i="7" s="1"/>
  <c r="BY1657" i="7" s="1"/>
  <c r="BU739" i="7"/>
  <c r="BC1738" i="7"/>
  <c r="BJ1738" i="7"/>
  <c r="BK1738" i="7" s="1"/>
  <c r="BQ1045" i="7"/>
  <c r="BS1045" i="7" s="1"/>
  <c r="BP1045" i="7"/>
  <c r="BR1045" i="7" s="1"/>
  <c r="BL2558" i="7"/>
  <c r="CI2558" i="7" s="1"/>
  <c r="CN2558" i="7" s="1"/>
  <c r="CJ2558" i="7"/>
  <c r="AJ1211" i="7"/>
  <c r="AJ1213" i="7"/>
  <c r="AK197" i="7"/>
  <c r="AK196" i="7"/>
  <c r="T1007" i="7"/>
  <c r="BP1049" i="7"/>
  <c r="BR1049" i="7" s="1"/>
  <c r="BQ1049" i="7"/>
  <c r="BS1049" i="7" s="1"/>
  <c r="AA1015" i="7"/>
  <c r="AA1011" i="7"/>
  <c r="AA1021" i="7"/>
  <c r="BQ1048" i="7"/>
  <c r="BS1048" i="7" s="1"/>
  <c r="BP1048" i="7"/>
  <c r="BR1048" i="7" s="1"/>
  <c r="AA989" i="7"/>
  <c r="AA988" i="7"/>
  <c r="CC2636" i="7"/>
  <c r="CH2636" i="7" s="1"/>
  <c r="CM2636" i="7" s="1"/>
  <c r="CK2636" i="7"/>
  <c r="BJ1731" i="7"/>
  <c r="BK1731" i="7" s="1"/>
  <c r="BC1731" i="7"/>
  <c r="BE1731" i="7" s="1"/>
  <c r="BF1731" i="7" s="1"/>
  <c r="BL1664" i="7"/>
  <c r="CI1664" i="7" s="1"/>
  <c r="CN1664" i="7" s="1"/>
  <c r="CJ1664" i="7"/>
  <c r="BB1041" i="7"/>
  <c r="BA1043" i="7"/>
  <c r="BC1044" i="7" s="1"/>
  <c r="BB191" i="7"/>
  <c r="BB200" i="7"/>
  <c r="BB1039" i="7"/>
  <c r="BV2269" i="7"/>
  <c r="BW2269" i="7" s="1"/>
  <c r="BV2408" i="7"/>
  <c r="BW2408" i="7" s="1"/>
  <c r="BE1506" i="7"/>
  <c r="BF1506" i="7" s="1"/>
  <c r="BH1506" i="7" s="1"/>
  <c r="BM2184" i="7"/>
  <c r="AV967" i="7"/>
  <c r="BD1435" i="7"/>
  <c r="AV737" i="7"/>
  <c r="BD734" i="7"/>
  <c r="AA1210" i="7"/>
  <c r="CA130" i="7"/>
  <c r="CB130" i="7" s="1"/>
  <c r="Y1108" i="7"/>
  <c r="AA1108" i="7" s="1"/>
  <c r="BS805" i="7"/>
  <c r="BX1513" i="7"/>
  <c r="BZ1513" i="7" s="1"/>
  <c r="BY1513" i="7"/>
  <c r="BX2645" i="7"/>
  <c r="BZ2645" i="7" s="1"/>
  <c r="BY2645" i="7"/>
  <c r="AT1053" i="7"/>
  <c r="AU1053" i="7"/>
  <c r="AY1053" i="7"/>
  <c r="AZ1053" i="7"/>
  <c r="AA1043" i="7"/>
  <c r="BL2561" i="7"/>
  <c r="CI2561" i="7" s="1"/>
  <c r="CN2561" i="7" s="1"/>
  <c r="CJ2561" i="7"/>
  <c r="BJ1736" i="7"/>
  <c r="BK1736" i="7" s="1"/>
  <c r="BC1736" i="7"/>
  <c r="BE1736" i="7" s="1"/>
  <c r="BF1736" i="7" s="1"/>
  <c r="BP1057" i="7"/>
  <c r="BQ1057" i="7"/>
  <c r="AV1037" i="7"/>
  <c r="BD1740" i="7"/>
  <c r="CK2646" i="7"/>
  <c r="CC2646" i="7"/>
  <c r="CH2646" i="7" s="1"/>
  <c r="CM2646" i="7" s="1"/>
  <c r="BQ1052" i="7"/>
  <c r="BS1052" i="7" s="1"/>
  <c r="BP1052" i="7"/>
  <c r="BR1052" i="7" s="1"/>
  <c r="BE2558" i="7"/>
  <c r="BF2558" i="7" s="1"/>
  <c r="AA1003" i="7"/>
  <c r="T993" i="7"/>
  <c r="AA996" i="7"/>
  <c r="BQ1058" i="7"/>
  <c r="BP1058" i="7"/>
  <c r="BS1038" i="7"/>
  <c r="CK2642" i="7"/>
  <c r="CC2642" i="7"/>
  <c r="CH2642" i="7" s="1"/>
  <c r="CM2642" i="7" s="1"/>
  <c r="AA1000" i="7"/>
  <c r="BX2636" i="7"/>
  <c r="BZ2636" i="7" s="1"/>
  <c r="BY2636" i="7"/>
  <c r="AA1045" i="7"/>
  <c r="AV1034" i="7"/>
  <c r="AJ1054" i="7"/>
  <c r="AL1028" i="7"/>
  <c r="CC1513" i="7"/>
  <c r="CH1513" i="7" s="1"/>
  <c r="CM1513" i="7" s="1"/>
  <c r="CK1513" i="7"/>
  <c r="AA1038" i="7"/>
  <c r="BQ1050" i="7"/>
  <c r="BS1050" i="7" s="1"/>
  <c r="BP1050" i="7"/>
  <c r="BR1050" i="7" s="1"/>
  <c r="BA1041" i="7"/>
  <c r="AA1050" i="7"/>
  <c r="BR1040" i="7"/>
  <c r="BB188" i="7"/>
  <c r="BD189" i="7" s="1"/>
  <c r="BE189" i="7" s="1"/>
  <c r="BF189" i="7" s="1"/>
  <c r="BB186" i="7"/>
  <c r="AV186" i="7" s="1"/>
  <c r="BB202" i="7"/>
  <c r="BD2255" i="7"/>
  <c r="CD2651" i="7"/>
  <c r="BM1975" i="7"/>
  <c r="BM2334" i="7"/>
  <c r="AK251" i="7"/>
  <c r="AK100" i="7"/>
  <c r="BM266" i="7"/>
  <c r="BM2183" i="7"/>
  <c r="BV2572" i="7"/>
  <c r="BW2572" i="7" s="1"/>
  <c r="AV1896" i="7"/>
  <c r="BM2481" i="7"/>
  <c r="BA1194" i="7"/>
  <c r="BA808" i="7"/>
  <c r="Y1216" i="7"/>
  <c r="BR1199" i="7"/>
  <c r="BB807" i="7"/>
  <c r="BD807" i="7" s="1"/>
  <c r="BA1199" i="7"/>
  <c r="BH2561" i="7"/>
  <c r="BJ1049" i="7"/>
  <c r="BK1049" i="7" s="1"/>
  <c r="AV1049" i="7"/>
  <c r="BC1740" i="7"/>
  <c r="BJ1740" i="7"/>
  <c r="BK1740" i="7" s="1"/>
  <c r="Y1054" i="7"/>
  <c r="Y1056" i="7"/>
  <c r="BD1733" i="7"/>
  <c r="BD1728" i="7"/>
  <c r="AY1058" i="7"/>
  <c r="AZ1058" i="7"/>
  <c r="AA995" i="7"/>
  <c r="BR1038" i="7"/>
  <c r="BG1363" i="7"/>
  <c r="BI1363" i="7" s="1"/>
  <c r="AA999" i="7"/>
  <c r="AY1054" i="7"/>
  <c r="AZ1054" i="7"/>
  <c r="BH1664" i="7"/>
  <c r="BG1664" i="7"/>
  <c r="BI1664" i="7" s="1"/>
  <c r="BQ1037" i="7"/>
  <c r="BS1037" i="7" s="1"/>
  <c r="BP1037" i="7"/>
  <c r="BR1037" i="7" s="1"/>
  <c r="BA1050" i="7"/>
  <c r="BS1040" i="7"/>
  <c r="BB194" i="7"/>
  <c r="BB192" i="7"/>
  <c r="BA1048" i="7"/>
  <c r="BC1049" i="7" s="1"/>
  <c r="BD274" i="7"/>
  <c r="CA729" i="7"/>
  <c r="CB729" i="7" s="1"/>
  <c r="BE2565" i="7"/>
  <c r="BF2565" i="7" s="1"/>
  <c r="AA1177" i="7"/>
  <c r="BD1429" i="7"/>
  <c r="BU724" i="7"/>
  <c r="AA1162" i="7"/>
  <c r="AA1208" i="7"/>
  <c r="BB808" i="7"/>
  <c r="BB1200" i="7"/>
  <c r="AA640" i="7"/>
  <c r="BB1199" i="7"/>
  <c r="BD1200" i="7" s="1"/>
  <c r="AY1051" i="7"/>
  <c r="BA1051" i="7" s="1"/>
  <c r="AZ1051" i="7"/>
  <c r="BB1051" i="7" s="1"/>
  <c r="AA1047" i="7"/>
  <c r="AA994" i="7"/>
  <c r="AA1044" i="7"/>
  <c r="BC1737" i="7"/>
  <c r="BJ1737" i="7"/>
  <c r="BK1737" i="7" s="1"/>
  <c r="AV1737" i="7"/>
  <c r="Y1026" i="7"/>
  <c r="Y1024" i="7"/>
  <c r="Y1023" i="7"/>
  <c r="Y1028" i="7"/>
  <c r="BJ1733" i="7"/>
  <c r="BK1733" i="7" s="1"/>
  <c r="BC1733" i="7"/>
  <c r="AY1055" i="7"/>
  <c r="AZ1055" i="7"/>
  <c r="AA1012" i="7"/>
  <c r="AJ1058" i="7"/>
  <c r="AJ1056" i="7"/>
  <c r="AA990" i="7"/>
  <c r="BL1363" i="7"/>
  <c r="CI1363" i="7" s="1"/>
  <c r="CN1363" i="7" s="1"/>
  <c r="CJ1363" i="7"/>
  <c r="BQ1055" i="7"/>
  <c r="BP1055" i="7"/>
  <c r="Y1053" i="7"/>
  <c r="BD1730" i="7"/>
  <c r="BC1735" i="7"/>
  <c r="BE1735" i="7" s="1"/>
  <c r="BF1735" i="7" s="1"/>
  <c r="BJ1735" i="7"/>
  <c r="BK1735" i="7" s="1"/>
  <c r="BJ2557" i="7"/>
  <c r="BK2557" i="7" s="1"/>
  <c r="CK2645" i="7"/>
  <c r="CC2645" i="7"/>
  <c r="CH2645" i="7" s="1"/>
  <c r="CM2645" i="7" s="1"/>
  <c r="Y1058" i="7"/>
  <c r="AA1040" i="7"/>
  <c r="BB1050" i="7"/>
  <c r="BD1050" i="7" s="1"/>
  <c r="BB1040" i="7"/>
  <c r="BA1047" i="7"/>
  <c r="BB1042" i="7"/>
  <c r="BA1038" i="7"/>
  <c r="BB1048" i="7"/>
  <c r="BD1049" i="7" s="1"/>
  <c r="CK2127" i="7"/>
  <c r="BM884" i="7"/>
  <c r="AV1961" i="7"/>
  <c r="CA2032" i="7"/>
  <c r="CB2032" i="7" s="1"/>
  <c r="CK2032" i="7" s="1"/>
  <c r="BJ1441" i="7"/>
  <c r="BK1441" i="7" s="1"/>
  <c r="BM260" i="7"/>
  <c r="CA1729" i="7"/>
  <c r="CB1729" i="7" s="1"/>
  <c r="AV1425" i="7"/>
  <c r="AV733" i="7"/>
  <c r="BS2349" i="7"/>
  <c r="AA1201" i="7"/>
  <c r="AV725" i="7"/>
  <c r="AV1429" i="7"/>
  <c r="BJ279" i="7"/>
  <c r="BK279" i="7" s="1"/>
  <c r="CJ279" i="7" s="1"/>
  <c r="BJ803" i="7"/>
  <c r="BK803" i="7" s="1"/>
  <c r="BL803" i="7" s="1"/>
  <c r="CI803" i="7" s="1"/>
  <c r="CN803" i="7" s="1"/>
  <c r="AA1198" i="7"/>
  <c r="BU730" i="7"/>
  <c r="BV730" i="7" s="1"/>
  <c r="BW730" i="7" s="1"/>
  <c r="BX730" i="7" s="1"/>
  <c r="BZ730" i="7" s="1"/>
  <c r="CA2340" i="7"/>
  <c r="CB2340" i="7" s="1"/>
  <c r="BD729" i="7"/>
  <c r="AA1145" i="7"/>
  <c r="BB815" i="7"/>
  <c r="BD815" i="7" s="1"/>
  <c r="Y1212" i="7"/>
  <c r="BQ1047" i="7"/>
  <c r="BS1047" i="7" s="1"/>
  <c r="BP1047" i="7"/>
  <c r="BR1047" i="7" s="1"/>
  <c r="AA1007" i="7"/>
  <c r="BP1041" i="7"/>
  <c r="BR1041" i="7" s="1"/>
  <c r="BQ1041" i="7"/>
  <c r="BS1041" i="7" s="1"/>
  <c r="BG1665" i="7"/>
  <c r="BI1665" i="7" s="1"/>
  <c r="BH1665" i="7"/>
  <c r="BD1737" i="7"/>
  <c r="AA1019" i="7"/>
  <c r="AA992" i="7"/>
  <c r="AA993" i="7"/>
  <c r="AK194" i="7"/>
  <c r="AK195" i="7"/>
  <c r="AJ1055" i="7"/>
  <c r="AZ1056" i="7"/>
  <c r="AY1056" i="7"/>
  <c r="BD1035" i="7"/>
  <c r="Y1055" i="7"/>
  <c r="AA1002" i="7"/>
  <c r="BD1729" i="7"/>
  <c r="BC1730" i="7"/>
  <c r="BJ1730" i="7"/>
  <c r="BK1730" i="7" s="1"/>
  <c r="AV1730" i="7"/>
  <c r="BB1046" i="7"/>
  <c r="BA1039" i="7"/>
  <c r="BE2557" i="7"/>
  <c r="BF2557" i="7" s="1"/>
  <c r="AA1017" i="7"/>
  <c r="AA1008" i="7"/>
  <c r="AV1735" i="7"/>
  <c r="BA1040" i="7"/>
  <c r="BB1047" i="7"/>
  <c r="BR1042" i="7"/>
  <c r="BA1045" i="7"/>
  <c r="BA1042" i="7"/>
  <c r="BB1038" i="7"/>
  <c r="BD1038" i="7" s="1"/>
  <c r="AV2043" i="7"/>
  <c r="BD2179" i="7"/>
  <c r="AV972" i="7"/>
  <c r="CA2489" i="7"/>
  <c r="CB2489" i="7" s="1"/>
  <c r="CK2489" i="7" s="1"/>
  <c r="AV806" i="7"/>
  <c r="AA782" i="7"/>
  <c r="BD814" i="7"/>
  <c r="AA192" i="7"/>
  <c r="AA190" i="7"/>
  <c r="BD1436" i="7"/>
  <c r="AA1205" i="7"/>
  <c r="BV2571" i="7"/>
  <c r="BW2571" i="7" s="1"/>
  <c r="BU728" i="7"/>
  <c r="BV728" i="7" s="1"/>
  <c r="BW728" i="7" s="1"/>
  <c r="BU1733" i="7"/>
  <c r="AA176" i="7"/>
  <c r="AK171" i="7"/>
  <c r="AK153" i="7"/>
  <c r="AK144" i="7"/>
  <c r="AV803" i="7"/>
  <c r="AA1149" i="7"/>
  <c r="BB812" i="7"/>
  <c r="BD812" i="7" s="1"/>
  <c r="CA1731" i="7"/>
  <c r="CB1731" i="7" s="1"/>
  <c r="CC1731" i="7" s="1"/>
  <c r="CH1731" i="7" s="1"/>
  <c r="AA1165" i="7"/>
  <c r="Y1215" i="7"/>
  <c r="AA1049" i="7"/>
  <c r="BQ1051" i="7"/>
  <c r="BS1051" i="7" s="1"/>
  <c r="BP1051" i="7"/>
  <c r="BR1051" i="7" s="1"/>
  <c r="D1012" i="7"/>
  <c r="AA1016" i="7"/>
  <c r="AA1039" i="7"/>
  <c r="BB196" i="7"/>
  <c r="BB185" i="7"/>
  <c r="BB190" i="7"/>
  <c r="AA1048" i="7"/>
  <c r="AV1726" i="7"/>
  <c r="AA1020" i="7"/>
  <c r="AA991" i="7"/>
  <c r="BJ1034" i="7"/>
  <c r="BK1034" i="7" s="1"/>
  <c r="BC1034" i="7"/>
  <c r="BE1034" i="7" s="1"/>
  <c r="BF1034" i="7" s="1"/>
  <c r="AY1057" i="7"/>
  <c r="AZ1057" i="7"/>
  <c r="BC1729" i="7"/>
  <c r="BJ1729" i="7"/>
  <c r="BK1729" i="7" s="1"/>
  <c r="BJ1724" i="7"/>
  <c r="BK1724" i="7" s="1"/>
  <c r="BC1724" i="7"/>
  <c r="BE1724" i="7" s="1"/>
  <c r="BF1724" i="7" s="1"/>
  <c r="CJ1362" i="7"/>
  <c r="BL1362" i="7"/>
  <c r="CI1362" i="7" s="1"/>
  <c r="BD1734" i="7"/>
  <c r="AA1014" i="7"/>
  <c r="AV1729" i="7"/>
  <c r="AV1724" i="7"/>
  <c r="AV1731" i="7"/>
  <c r="BR1035" i="7"/>
  <c r="BS1042" i="7"/>
  <c r="BB1045" i="7"/>
  <c r="BS1044" i="7"/>
  <c r="BB199" i="7"/>
  <c r="AV1969" i="7"/>
  <c r="BT2106" i="7"/>
  <c r="BV2106" i="7" s="1"/>
  <c r="BW2106" i="7" s="1"/>
  <c r="AL2098" i="7"/>
  <c r="AV1888" i="7"/>
  <c r="AA2172" i="7"/>
  <c r="BD267" i="7"/>
  <c r="BU270" i="7"/>
  <c r="BM2577" i="7"/>
  <c r="BM2579" i="7"/>
  <c r="AK147" i="7"/>
  <c r="AK148" i="7"/>
  <c r="BD727" i="7"/>
  <c r="BA812" i="7"/>
  <c r="AJ1029" i="7"/>
  <c r="BQ1046" i="7"/>
  <c r="BS1046" i="7" s="1"/>
  <c r="BP1046" i="7"/>
  <c r="BR1046" i="7" s="1"/>
  <c r="BJ1725" i="7"/>
  <c r="BK1725" i="7" s="1"/>
  <c r="AV1725" i="7"/>
  <c r="BC1725" i="7"/>
  <c r="BE1725" i="7" s="1"/>
  <c r="BF1725" i="7" s="1"/>
  <c r="AV1738" i="7"/>
  <c r="BD1739" i="7"/>
  <c r="CJ1665" i="7"/>
  <c r="BL1665" i="7"/>
  <c r="CI1665" i="7" s="1"/>
  <c r="CN1665" i="7" s="1"/>
  <c r="BQ1036" i="7"/>
  <c r="BS1036" i="7" s="1"/>
  <c r="BP1036" i="7"/>
  <c r="BR1036" i="7" s="1"/>
  <c r="AK187" i="7"/>
  <c r="AK189" i="7"/>
  <c r="AK188" i="7"/>
  <c r="AK190" i="7"/>
  <c r="CJ1801" i="7"/>
  <c r="BL1801" i="7"/>
  <c r="CI1801" i="7" s="1"/>
  <c r="CN1801" i="7" s="1"/>
  <c r="AA1001" i="7"/>
  <c r="AJ1057" i="7"/>
  <c r="BJ1732" i="7"/>
  <c r="BK1732" i="7" s="1"/>
  <c r="BC1732" i="7"/>
  <c r="BE1732" i="7" s="1"/>
  <c r="BF1732" i="7" s="1"/>
  <c r="AV1732" i="7"/>
  <c r="BQ1043" i="7"/>
  <c r="BS1043" i="7" s="1"/>
  <c r="BP1043" i="7"/>
  <c r="BR1043" i="7" s="1"/>
  <c r="BC1734" i="7"/>
  <c r="BJ1734" i="7"/>
  <c r="BK1734" i="7" s="1"/>
  <c r="AA1004" i="7"/>
  <c r="T1012" i="7"/>
  <c r="AA1042" i="7"/>
  <c r="BS1035" i="7"/>
  <c r="BU1035" i="7" s="1"/>
  <c r="T994" i="7"/>
  <c r="BB193" i="7"/>
  <c r="BR1044" i="7"/>
  <c r="BB201" i="7"/>
  <c r="BB197" i="7"/>
  <c r="CK419" i="7"/>
  <c r="CC419" i="7"/>
  <c r="CH419" i="7" s="1"/>
  <c r="CM419" i="7" s="1"/>
  <c r="CC2485" i="7"/>
  <c r="CH2485" i="7" s="1"/>
  <c r="CM2485" i="7" s="1"/>
  <c r="CK2485" i="7"/>
  <c r="CC1899" i="7"/>
  <c r="CH1899" i="7" s="1"/>
  <c r="CM1899" i="7" s="1"/>
  <c r="CK1899" i="7"/>
  <c r="BR198" i="7"/>
  <c r="BV426" i="7"/>
  <c r="BW426" i="7" s="1"/>
  <c r="BX426" i="7" s="1"/>
  <c r="BZ426" i="7" s="1"/>
  <c r="CC725" i="7"/>
  <c r="CH725" i="7" s="1"/>
  <c r="CM725" i="7" s="1"/>
  <c r="CK725" i="7"/>
  <c r="CK731" i="7"/>
  <c r="CC731" i="7"/>
  <c r="CH731" i="7" s="1"/>
  <c r="BJ1431" i="7"/>
  <c r="BK1431" i="7" s="1"/>
  <c r="BC1431" i="7"/>
  <c r="BG110" i="7"/>
  <c r="BI110" i="7" s="1"/>
  <c r="BH110" i="7"/>
  <c r="CM2558" i="7"/>
  <c r="BE2566" i="7"/>
  <c r="BF2566" i="7" s="1"/>
  <c r="CJ2415" i="7"/>
  <c r="BL2415" i="7"/>
  <c r="CI2415" i="7" s="1"/>
  <c r="CN2415" i="7" s="1"/>
  <c r="BP1210" i="7"/>
  <c r="BR1210" i="7" s="1"/>
  <c r="BR1215" i="7" s="1"/>
  <c r="BQ1210" i="7"/>
  <c r="BS1210" i="7" s="1"/>
  <c r="AA1174" i="7"/>
  <c r="BX1651" i="7"/>
  <c r="BZ1651" i="7" s="1"/>
  <c r="BY1651" i="7"/>
  <c r="AV810" i="7"/>
  <c r="AK163" i="7"/>
  <c r="AK161" i="7"/>
  <c r="AK158" i="7"/>
  <c r="BD740" i="7"/>
  <c r="BQ801" i="7"/>
  <c r="BS801" i="7" s="1"/>
  <c r="BU801" i="7" s="1"/>
  <c r="BP801" i="7"/>
  <c r="BR801" i="7" s="1"/>
  <c r="BS1196" i="7"/>
  <c r="BR197" i="7"/>
  <c r="CC1652" i="7"/>
  <c r="CH1652" i="7" s="1"/>
  <c r="CM1652" i="7" s="1"/>
  <c r="CK1652" i="7"/>
  <c r="AA1164" i="7"/>
  <c r="BJ727" i="7"/>
  <c r="BK727" i="7" s="1"/>
  <c r="BC727" i="7"/>
  <c r="BR189" i="7"/>
  <c r="BT190" i="7" s="1"/>
  <c r="CA736" i="7"/>
  <c r="CB736" i="7" s="1"/>
  <c r="BT736" i="7"/>
  <c r="BV736" i="7" s="1"/>
  <c r="BW736" i="7" s="1"/>
  <c r="AA1171" i="7"/>
  <c r="CA1740" i="7"/>
  <c r="CB1740" i="7" s="1"/>
  <c r="BM1740" i="7"/>
  <c r="BP1201" i="7"/>
  <c r="BR1201" i="7" s="1"/>
  <c r="BQ1201" i="7"/>
  <c r="BS1201" i="7" s="1"/>
  <c r="BL2563" i="7"/>
  <c r="CI2563" i="7" s="1"/>
  <c r="CN2563" i="7" s="1"/>
  <c r="CJ2563" i="7"/>
  <c r="CF2563" i="7" s="1"/>
  <c r="BT739" i="7"/>
  <c r="BV739" i="7" s="1"/>
  <c r="BW739" i="7" s="1"/>
  <c r="CA739" i="7"/>
  <c r="CB739" i="7" s="1"/>
  <c r="BV427" i="7"/>
  <c r="BW427" i="7" s="1"/>
  <c r="BT1737" i="7"/>
  <c r="BV1737" i="7" s="1"/>
  <c r="BW1737" i="7" s="1"/>
  <c r="BY1737" i="7" s="1"/>
  <c r="BV1574" i="7"/>
  <c r="BW1574" i="7" s="1"/>
  <c r="BY1574" i="7" s="1"/>
  <c r="BT1740" i="7"/>
  <c r="BJ2489" i="7"/>
  <c r="BK2489" i="7" s="1"/>
  <c r="BL2489" i="7" s="1"/>
  <c r="CI2489" i="7" s="1"/>
  <c r="CN2489" i="7" s="1"/>
  <c r="BC654" i="7"/>
  <c r="BE654" i="7" s="1"/>
  <c r="BF654" i="7" s="1"/>
  <c r="BH654" i="7" s="1"/>
  <c r="AJ788" i="7"/>
  <c r="CA1595" i="7"/>
  <c r="CB1595" i="7" s="1"/>
  <c r="CC1595" i="7" s="1"/>
  <c r="CH1595" i="7" s="1"/>
  <c r="CM1595" i="7" s="1"/>
  <c r="BU733" i="7"/>
  <c r="BJ1368" i="7"/>
  <c r="BK1368" i="7" s="1"/>
  <c r="CJ1368" i="7" s="1"/>
  <c r="BV493" i="7"/>
  <c r="BW493" i="7" s="1"/>
  <c r="BV1890" i="7"/>
  <c r="BW1890" i="7" s="1"/>
  <c r="CA2481" i="7"/>
  <c r="CB2481" i="7" s="1"/>
  <c r="CC2481" i="7" s="1"/>
  <c r="CH2481" i="7" s="1"/>
  <c r="CM2481" i="7" s="1"/>
  <c r="BV500" i="7"/>
  <c r="BW500" i="7" s="1"/>
  <c r="BX500" i="7" s="1"/>
  <c r="BZ500" i="7" s="1"/>
  <c r="BJ2045" i="7"/>
  <c r="BK2045" i="7" s="1"/>
  <c r="BL2045" i="7" s="1"/>
  <c r="CI2045" i="7" s="1"/>
  <c r="CN2045" i="7" s="1"/>
  <c r="BD2032" i="7"/>
  <c r="BM2346" i="7"/>
  <c r="CA2425" i="7"/>
  <c r="CB2425" i="7" s="1"/>
  <c r="CK2425" i="7" s="1"/>
  <c r="AV346" i="7"/>
  <c r="BD1956" i="7"/>
  <c r="BA2351" i="7"/>
  <c r="BV2407" i="7"/>
  <c r="BW2407" i="7" s="1"/>
  <c r="BT2182" i="7"/>
  <c r="BV2182" i="7" s="1"/>
  <c r="BW2182" i="7" s="1"/>
  <c r="BA2353" i="7"/>
  <c r="CA1745" i="7"/>
  <c r="CB1745" i="7" s="1"/>
  <c r="CK1745" i="7" s="1"/>
  <c r="BV1432" i="7"/>
  <c r="BW1432" i="7" s="1"/>
  <c r="BX1432" i="7" s="1"/>
  <c r="BZ1432" i="7" s="1"/>
  <c r="BS1746" i="7"/>
  <c r="CA1746" i="7" s="1"/>
  <c r="CB1746" i="7" s="1"/>
  <c r="CK1746" i="7" s="1"/>
  <c r="BE1512" i="7"/>
  <c r="BF1512" i="7" s="1"/>
  <c r="BH1512" i="7" s="1"/>
  <c r="BT2191" i="7"/>
  <c r="BU2183" i="7"/>
  <c r="BS980" i="7"/>
  <c r="CA980" i="7" s="1"/>
  <c r="CB980" i="7" s="1"/>
  <c r="CK980" i="7" s="1"/>
  <c r="BD969" i="7"/>
  <c r="AA177" i="7"/>
  <c r="BM262" i="7"/>
  <c r="AL103" i="7"/>
  <c r="BM268" i="7"/>
  <c r="AK283" i="7"/>
  <c r="BM736" i="7"/>
  <c r="AA777" i="7"/>
  <c r="BH2414" i="7"/>
  <c r="BG2414" i="7"/>
  <c r="BI2414" i="7" s="1"/>
  <c r="AA1172" i="7"/>
  <c r="BE2573" i="7"/>
  <c r="BF2573" i="7" s="1"/>
  <c r="AA783" i="7"/>
  <c r="AA784" i="7"/>
  <c r="CJ2565" i="7"/>
  <c r="CF2565" i="7" s="1"/>
  <c r="BL2565" i="7"/>
  <c r="CI2565" i="7" s="1"/>
  <c r="CN2565" i="7" s="1"/>
  <c r="BH2564" i="7"/>
  <c r="BG2564" i="7"/>
  <c r="BI2564" i="7" s="1"/>
  <c r="AA1178" i="7"/>
  <c r="BC1427" i="7"/>
  <c r="BE1427" i="7" s="1"/>
  <c r="BF1427" i="7" s="1"/>
  <c r="BJ1427" i="7"/>
  <c r="BK1427" i="7" s="1"/>
  <c r="BR1748" i="7"/>
  <c r="BR1743" i="7"/>
  <c r="BQ1192" i="7"/>
  <c r="BS1192" i="7" s="1"/>
  <c r="BU1192" i="7" s="1"/>
  <c r="BP1192" i="7"/>
  <c r="BR1192" i="7" s="1"/>
  <c r="BT1193" i="7" s="1"/>
  <c r="BE2413" i="7"/>
  <c r="BF2413" i="7" s="1"/>
  <c r="AA199" i="7"/>
  <c r="AA198" i="7"/>
  <c r="AA194" i="7"/>
  <c r="BG2562" i="7"/>
  <c r="BI2562" i="7" s="1"/>
  <c r="BH2562" i="7"/>
  <c r="BT732" i="7"/>
  <c r="BV732" i="7" s="1"/>
  <c r="BW732" i="7" s="1"/>
  <c r="CA732" i="7"/>
  <c r="CB732" i="7" s="1"/>
  <c r="BM732" i="7"/>
  <c r="BS1193" i="7"/>
  <c r="BP802" i="7"/>
  <c r="BR802" i="7" s="1"/>
  <c r="BQ802" i="7"/>
  <c r="BS802" i="7" s="1"/>
  <c r="BX1662" i="7"/>
  <c r="BZ1662" i="7" s="1"/>
  <c r="BY1662" i="7"/>
  <c r="CJ2566" i="7"/>
  <c r="BL2566" i="7"/>
  <c r="CI2566" i="7" s="1"/>
  <c r="CN2566" i="7" s="1"/>
  <c r="AJ822" i="7"/>
  <c r="AJ821" i="7"/>
  <c r="AJ823" i="7"/>
  <c r="AJ818" i="7"/>
  <c r="AA1203" i="7"/>
  <c r="BJ1432" i="7"/>
  <c r="BK1432" i="7" s="1"/>
  <c r="BC1432" i="7"/>
  <c r="AK159" i="7"/>
  <c r="AK164" i="7"/>
  <c r="AK140" i="7"/>
  <c r="AK141" i="7"/>
  <c r="AK143" i="7"/>
  <c r="BJ740" i="7"/>
  <c r="BK740" i="7" s="1"/>
  <c r="BC740" i="7"/>
  <c r="AZ1193" i="7"/>
  <c r="BB1193" i="7" s="1"/>
  <c r="AY1193" i="7"/>
  <c r="BA1193" i="7" s="1"/>
  <c r="D782" i="7"/>
  <c r="AA786" i="7"/>
  <c r="AY1192" i="7"/>
  <c r="BA1192" i="7" s="1"/>
  <c r="AZ1192" i="7"/>
  <c r="BB1192" i="7" s="1"/>
  <c r="BU1734" i="7"/>
  <c r="BV1734" i="7" s="1"/>
  <c r="BW1734" i="7" s="1"/>
  <c r="BX1734" i="7" s="1"/>
  <c r="BZ1734" i="7" s="1"/>
  <c r="BR1197" i="7"/>
  <c r="BL1285" i="7"/>
  <c r="CI1285" i="7" s="1"/>
  <c r="CN1285" i="7" s="1"/>
  <c r="CJ1285" i="7"/>
  <c r="BJ729" i="7"/>
  <c r="BK729" i="7" s="1"/>
  <c r="BC729" i="7"/>
  <c r="BE729" i="7" s="1"/>
  <c r="BF729" i="7" s="1"/>
  <c r="BU737" i="7"/>
  <c r="BE2563" i="7"/>
  <c r="BF2563" i="7" s="1"/>
  <c r="BR199" i="7"/>
  <c r="BR184" i="7"/>
  <c r="BC1435" i="7"/>
  <c r="BE1435" i="7" s="1"/>
  <c r="BF1435" i="7" s="1"/>
  <c r="BJ1435" i="7"/>
  <c r="BK1435" i="7" s="1"/>
  <c r="CA2337" i="7"/>
  <c r="CB2337" i="7" s="1"/>
  <c r="BM2337" i="7"/>
  <c r="CJ2413" i="7"/>
  <c r="BL2413" i="7"/>
  <c r="CI2413" i="7" s="1"/>
  <c r="CN2413" i="7" s="1"/>
  <c r="BG2571" i="7"/>
  <c r="BI2571" i="7" s="1"/>
  <c r="BH2571" i="7"/>
  <c r="CC415" i="7"/>
  <c r="CH415" i="7" s="1"/>
  <c r="CM415" i="7" s="1"/>
  <c r="CK415" i="7"/>
  <c r="BX2570" i="7"/>
  <c r="BZ2570" i="7" s="1"/>
  <c r="BY2570" i="7"/>
  <c r="BQ809" i="7"/>
  <c r="BS809" i="7" s="1"/>
  <c r="BP809" i="7"/>
  <c r="BR809" i="7" s="1"/>
  <c r="BL1504" i="7"/>
  <c r="CI1504" i="7" s="1"/>
  <c r="CJ1504" i="7"/>
  <c r="CA2330" i="7"/>
  <c r="CB2330" i="7" s="1"/>
  <c r="BT2330" i="7"/>
  <c r="BV2330" i="7" s="1"/>
  <c r="BW2330" i="7" s="1"/>
  <c r="BM2330" i="7"/>
  <c r="BS195" i="7"/>
  <c r="BS196" i="7"/>
  <c r="BS200" i="7"/>
  <c r="BS198" i="7"/>
  <c r="BS193" i="7"/>
  <c r="BS192" i="7"/>
  <c r="BS186" i="7"/>
  <c r="BU187" i="7" s="1"/>
  <c r="BS190" i="7"/>
  <c r="CA190" i="7" s="1"/>
  <c r="CB190" i="7" s="1"/>
  <c r="BS185" i="7"/>
  <c r="BS191" i="7"/>
  <c r="BS199" i="7"/>
  <c r="BL2562" i="7"/>
  <c r="CI2562" i="7" s="1"/>
  <c r="CN2562" i="7" s="1"/>
  <c r="CJ2562" i="7"/>
  <c r="BD890" i="7"/>
  <c r="CC1663" i="7"/>
  <c r="CH1663" i="7" s="1"/>
  <c r="CK1663" i="7"/>
  <c r="BR185" i="7"/>
  <c r="BR186" i="7"/>
  <c r="BR191" i="7"/>
  <c r="BR192" i="7"/>
  <c r="BR200" i="7"/>
  <c r="BR194" i="7"/>
  <c r="BR195" i="7"/>
  <c r="BR193" i="7"/>
  <c r="CC2649" i="7"/>
  <c r="CH2649" i="7" s="1"/>
  <c r="CM2649" i="7" s="1"/>
  <c r="CK2649" i="7"/>
  <c r="AY1210" i="7"/>
  <c r="BA1210" i="7" s="1"/>
  <c r="AZ1210" i="7"/>
  <c r="BB1210" i="7" s="1"/>
  <c r="AA1161" i="7"/>
  <c r="BJ808" i="7"/>
  <c r="BK808" i="7" s="1"/>
  <c r="BT1733" i="7"/>
  <c r="CA1733" i="7"/>
  <c r="CB1733" i="7" s="1"/>
  <c r="BS1197" i="7"/>
  <c r="BH1285" i="7"/>
  <c r="BG1285" i="7"/>
  <c r="BI1285" i="7" s="1"/>
  <c r="BT737" i="7"/>
  <c r="CA737" i="7"/>
  <c r="CB737" i="7" s="1"/>
  <c r="BE2486" i="7"/>
  <c r="BF2486" i="7" s="1"/>
  <c r="BJ421" i="7"/>
  <c r="BK421" i="7" s="1"/>
  <c r="CJ421" i="7" s="1"/>
  <c r="BJ1294" i="7"/>
  <c r="BK1294" i="7" s="1"/>
  <c r="AV2046" i="7"/>
  <c r="BE2634" i="7"/>
  <c r="BF2634" i="7" s="1"/>
  <c r="BE2647" i="7"/>
  <c r="BF2647" i="7" s="1"/>
  <c r="BH2647" i="7" s="1"/>
  <c r="BJ2029" i="7"/>
  <c r="BK2029" i="7" s="1"/>
  <c r="BL2029" i="7" s="1"/>
  <c r="CI2029" i="7" s="1"/>
  <c r="CN2029" i="7" s="1"/>
  <c r="BT2342" i="7"/>
  <c r="BD730" i="7"/>
  <c r="CC2576" i="7"/>
  <c r="CH2576" i="7" s="1"/>
  <c r="CM2576" i="7" s="1"/>
  <c r="CK2576" i="7"/>
  <c r="CC1664" i="7"/>
  <c r="CH1664" i="7" s="1"/>
  <c r="CK1664" i="7"/>
  <c r="CA425" i="7"/>
  <c r="CB425" i="7" s="1"/>
  <c r="AA1163" i="7"/>
  <c r="BJ814" i="7"/>
  <c r="BK814" i="7" s="1"/>
  <c r="BC814" i="7"/>
  <c r="CC1661" i="7"/>
  <c r="CH1661" i="7" s="1"/>
  <c r="CK1661" i="7"/>
  <c r="BC1436" i="7"/>
  <c r="BE1436" i="7" s="1"/>
  <c r="BF1436" i="7" s="1"/>
  <c r="BJ1436" i="7"/>
  <c r="BK1436" i="7" s="1"/>
  <c r="AV738" i="7"/>
  <c r="BS1203" i="7"/>
  <c r="CA1203" i="7" s="1"/>
  <c r="CB1203" i="7" s="1"/>
  <c r="CK2571" i="7"/>
  <c r="CC2571" i="7"/>
  <c r="CH2571" i="7" s="1"/>
  <c r="AA791" i="7"/>
  <c r="AV814" i="7"/>
  <c r="CM2569" i="7"/>
  <c r="CG2569" i="7"/>
  <c r="CE2569" i="7"/>
  <c r="AK167" i="7"/>
  <c r="AK166" i="7"/>
  <c r="AY819" i="7"/>
  <c r="AZ819" i="7"/>
  <c r="BS1204" i="7"/>
  <c r="BL2411" i="7"/>
  <c r="CI2411" i="7" s="1"/>
  <c r="CN2411" i="7" s="1"/>
  <c r="CJ2411" i="7"/>
  <c r="BL2573" i="7"/>
  <c r="CI2573" i="7" s="1"/>
  <c r="CN2573" i="7" s="1"/>
  <c r="CJ2573" i="7"/>
  <c r="BE2491" i="7"/>
  <c r="BF2491" i="7" s="1"/>
  <c r="BE2492" i="7"/>
  <c r="BF2492" i="7" s="1"/>
  <c r="BG2492" i="7" s="1"/>
  <c r="BI2492" i="7" s="1"/>
  <c r="BU428" i="7"/>
  <c r="CC2333" i="7"/>
  <c r="CH2333" i="7" s="1"/>
  <c r="CM2333" i="7" s="1"/>
  <c r="AK99" i="7"/>
  <c r="CK127" i="7"/>
  <c r="CF127" i="7" s="1"/>
  <c r="BV2265" i="7"/>
  <c r="BW2265" i="7" s="1"/>
  <c r="BY2265" i="7" s="1"/>
  <c r="AJ792" i="7"/>
  <c r="BM1730" i="7"/>
  <c r="BT1730" i="7"/>
  <c r="CJ1366" i="7"/>
  <c r="BJ1293" i="7"/>
  <c r="BK1293" i="7" s="1"/>
  <c r="CJ1293" i="7" s="1"/>
  <c r="BD421" i="7"/>
  <c r="CK1446" i="7"/>
  <c r="CD1446" i="7" s="1"/>
  <c r="BB437" i="7"/>
  <c r="CK1353" i="7"/>
  <c r="Y2250" i="7"/>
  <c r="AA2250" i="7" s="1"/>
  <c r="BA2126" i="7"/>
  <c r="CC1355" i="7"/>
  <c r="CH1355" i="7" s="1"/>
  <c r="CM1355" i="7" s="1"/>
  <c r="AV1748" i="7"/>
  <c r="BD1877" i="7"/>
  <c r="BA1133" i="7"/>
  <c r="BJ1133" i="7" s="1"/>
  <c r="BK1133" i="7" s="1"/>
  <c r="BL1133" i="7" s="1"/>
  <c r="CI1133" i="7" s="1"/>
  <c r="CN1133" i="7" s="1"/>
  <c r="BD2034" i="7"/>
  <c r="BA2049" i="7"/>
  <c r="BR1134" i="7"/>
  <c r="AA331" i="7"/>
  <c r="AV1672" i="7"/>
  <c r="BV2414" i="7"/>
  <c r="BW2414" i="7" s="1"/>
  <c r="BU342" i="7"/>
  <c r="BA2349" i="7"/>
  <c r="BU348" i="7"/>
  <c r="BD345" i="7"/>
  <c r="BM2045" i="7"/>
  <c r="CC1736" i="7"/>
  <c r="CH1736" i="7" s="1"/>
  <c r="BT1729" i="7"/>
  <c r="BV1729" i="7" s="1"/>
  <c r="BW1729" i="7" s="1"/>
  <c r="BR1747" i="7"/>
  <c r="CA1747" i="7" s="1"/>
  <c r="CB1747" i="7" s="1"/>
  <c r="BE1504" i="7"/>
  <c r="BF1504" i="7" s="1"/>
  <c r="AA768" i="7"/>
  <c r="BJ1880" i="7"/>
  <c r="BK1880" i="7" s="1"/>
  <c r="BL1880" i="7" s="1"/>
  <c r="CI1880" i="7" s="1"/>
  <c r="CN1880" i="7" s="1"/>
  <c r="BE1507" i="7"/>
  <c r="BF1507" i="7" s="1"/>
  <c r="BH1507" i="7" s="1"/>
  <c r="BU2179" i="7"/>
  <c r="BX1285" i="7"/>
  <c r="BZ1285" i="7" s="1"/>
  <c r="BU2180" i="7"/>
  <c r="CJ2575" i="7"/>
  <c r="AA1155" i="7"/>
  <c r="BS744" i="7"/>
  <c r="BS746" i="7"/>
  <c r="BS748" i="7"/>
  <c r="CA748" i="7" s="1"/>
  <c r="CB748" i="7" s="1"/>
  <c r="BS747" i="7"/>
  <c r="CA747" i="7" s="1"/>
  <c r="CB747" i="7" s="1"/>
  <c r="BS743" i="7"/>
  <c r="CA742" i="7"/>
  <c r="CB742" i="7" s="1"/>
  <c r="BS745" i="7"/>
  <c r="CK1729" i="7"/>
  <c r="CC1729" i="7"/>
  <c r="CH1729" i="7" s="1"/>
  <c r="AA776" i="7"/>
  <c r="BJ732" i="7"/>
  <c r="BK732" i="7" s="1"/>
  <c r="BC732" i="7"/>
  <c r="BJ730" i="7"/>
  <c r="BK730" i="7" s="1"/>
  <c r="BC730" i="7"/>
  <c r="AA1206" i="7"/>
  <c r="BS1205" i="7"/>
  <c r="BP816" i="7"/>
  <c r="BR816" i="7" s="1"/>
  <c r="BQ816" i="7"/>
  <c r="BS816" i="7" s="1"/>
  <c r="AA1180" i="7"/>
  <c r="BD811" i="7"/>
  <c r="CJ2412" i="7"/>
  <c r="BL2412" i="7"/>
  <c r="CI2412" i="7" s="1"/>
  <c r="CN2412" i="7" s="1"/>
  <c r="BR2352" i="7"/>
  <c r="CA2348" i="7"/>
  <c r="CB2348" i="7" s="1"/>
  <c r="BR2349" i="7"/>
  <c r="BS189" i="7"/>
  <c r="BU727" i="7"/>
  <c r="BM727" i="7"/>
  <c r="AA775" i="7"/>
  <c r="BL2416" i="7"/>
  <c r="CI2416" i="7" s="1"/>
  <c r="CN2416" i="7" s="1"/>
  <c r="CJ2416" i="7"/>
  <c r="AV739" i="7"/>
  <c r="BJ1437" i="7"/>
  <c r="BK1437" i="7" s="1"/>
  <c r="BC1437" i="7"/>
  <c r="BA1203" i="7"/>
  <c r="CA727" i="7"/>
  <c r="CB727" i="7" s="1"/>
  <c r="AA193" i="7"/>
  <c r="AA200" i="7"/>
  <c r="AZ816" i="7"/>
  <c r="BB816" i="7" s="1"/>
  <c r="AY816" i="7"/>
  <c r="BA816" i="7" s="1"/>
  <c r="CK1665" i="7"/>
  <c r="CC1665" i="7"/>
  <c r="CH1665" i="7" s="1"/>
  <c r="BE2418" i="7"/>
  <c r="BF2418" i="7" s="1"/>
  <c r="BR1202" i="7"/>
  <c r="BD1430" i="7"/>
  <c r="BJ1423" i="7"/>
  <c r="BK1423" i="7" s="1"/>
  <c r="BC1423" i="7"/>
  <c r="BE1423" i="7" s="1"/>
  <c r="BF1423" i="7" s="1"/>
  <c r="CK429" i="7"/>
  <c r="CC429" i="7"/>
  <c r="CH429" i="7" s="1"/>
  <c r="CM429" i="7" s="1"/>
  <c r="BD1428" i="7"/>
  <c r="AA1195" i="7"/>
  <c r="AA1194" i="7"/>
  <c r="AV727" i="7"/>
  <c r="AK150" i="7"/>
  <c r="BB1208" i="7"/>
  <c r="AV1208" i="7" s="1"/>
  <c r="AK172" i="7"/>
  <c r="AK154" i="7"/>
  <c r="AK162" i="7"/>
  <c r="AK155" i="7"/>
  <c r="BS2353" i="7"/>
  <c r="AY1214" i="7"/>
  <c r="AZ1214" i="7"/>
  <c r="BS1198" i="7"/>
  <c r="BR1204" i="7"/>
  <c r="AZ805" i="7"/>
  <c r="BB805" i="7" s="1"/>
  <c r="BD806" i="7" s="1"/>
  <c r="AY805" i="7"/>
  <c r="BA805" i="7" s="1"/>
  <c r="BC806" i="7" s="1"/>
  <c r="BA1197" i="7"/>
  <c r="BB1204" i="7"/>
  <c r="BB1195" i="7"/>
  <c r="AV1195" i="7" s="1"/>
  <c r="BA801" i="7"/>
  <c r="AA1176" i="7"/>
  <c r="AA1179" i="7"/>
  <c r="CA730" i="7"/>
  <c r="CB730" i="7" s="1"/>
  <c r="BR202" i="7"/>
  <c r="AA1175" i="7"/>
  <c r="Y1211" i="7"/>
  <c r="AV1432" i="7"/>
  <c r="BB1198" i="7"/>
  <c r="BS184" i="7"/>
  <c r="BU184" i="7" s="1"/>
  <c r="BV2481" i="7"/>
  <c r="BW2481" i="7" s="1"/>
  <c r="AA1169" i="7"/>
  <c r="BX1664" i="7"/>
  <c r="BZ1664" i="7" s="1"/>
  <c r="BY1664" i="7"/>
  <c r="BQ815" i="7"/>
  <c r="BS815" i="7" s="1"/>
  <c r="BP815" i="7"/>
  <c r="BR815" i="7" s="1"/>
  <c r="CJ2564" i="7"/>
  <c r="BL2564" i="7"/>
  <c r="CI2564" i="7" s="1"/>
  <c r="CN2564" i="7" s="1"/>
  <c r="CC734" i="7"/>
  <c r="CH734" i="7" s="1"/>
  <c r="CK734" i="7"/>
  <c r="BJ723" i="7"/>
  <c r="BK723" i="7" s="1"/>
  <c r="BC723" i="7"/>
  <c r="BE723" i="7" s="1"/>
  <c r="BF723" i="7" s="1"/>
  <c r="BC734" i="7"/>
  <c r="BE734" i="7" s="1"/>
  <c r="BF734" i="7" s="1"/>
  <c r="BJ734" i="7"/>
  <c r="BK734" i="7" s="1"/>
  <c r="AA1158" i="7"/>
  <c r="BS201" i="7"/>
  <c r="BC736" i="7"/>
  <c r="BE736" i="7" s="1"/>
  <c r="BF736" i="7" s="1"/>
  <c r="BJ736" i="7"/>
  <c r="BK736" i="7" s="1"/>
  <c r="BT652" i="7"/>
  <c r="BU425" i="7"/>
  <c r="AJ790" i="7"/>
  <c r="AV1592" i="7"/>
  <c r="CA1897" i="7"/>
  <c r="CB1897" i="7" s="1"/>
  <c r="CC1897" i="7" s="1"/>
  <c r="CH1897" i="7" s="1"/>
  <c r="CM1897" i="7" s="1"/>
  <c r="CA2429" i="7"/>
  <c r="CB2429" i="7" s="1"/>
  <c r="BD1114" i="7"/>
  <c r="BV2564" i="7"/>
  <c r="BW2564" i="7" s="1"/>
  <c r="BX2564" i="7" s="1"/>
  <c r="BZ2564" i="7" s="1"/>
  <c r="BU2341" i="7"/>
  <c r="BT1728" i="7"/>
  <c r="BV1728" i="7" s="1"/>
  <c r="BW1728" i="7" s="1"/>
  <c r="AV2187" i="7"/>
  <c r="BT2185" i="7"/>
  <c r="BU2184" i="7"/>
  <c r="BD959" i="7"/>
  <c r="AV1442" i="7"/>
  <c r="AJ254" i="7"/>
  <c r="AK254" i="7" s="1"/>
  <c r="AA1196" i="7"/>
  <c r="CC1668" i="7"/>
  <c r="CH1668" i="7" s="1"/>
  <c r="CM1668" i="7" s="1"/>
  <c r="CK1668" i="7"/>
  <c r="BJ811" i="7"/>
  <c r="BK811" i="7" s="1"/>
  <c r="BC811" i="7"/>
  <c r="CA726" i="7"/>
  <c r="CB726" i="7" s="1"/>
  <c r="BT726" i="7"/>
  <c r="BV726" i="7" s="1"/>
  <c r="BW726" i="7" s="1"/>
  <c r="CJ2406" i="7"/>
  <c r="BL2406" i="7"/>
  <c r="CI2406" i="7" s="1"/>
  <c r="CN2406" i="7" s="1"/>
  <c r="BD1437" i="7"/>
  <c r="BV1663" i="7"/>
  <c r="BW1663" i="7" s="1"/>
  <c r="BP803" i="7"/>
  <c r="BR803" i="7" s="1"/>
  <c r="BQ803" i="7"/>
  <c r="BS803" i="7" s="1"/>
  <c r="BM425" i="7"/>
  <c r="BY1654" i="7"/>
  <c r="BX1654" i="7"/>
  <c r="BZ1654" i="7" s="1"/>
  <c r="AZ1215" i="7"/>
  <c r="AY1215" i="7"/>
  <c r="CC1662" i="7"/>
  <c r="CH1662" i="7" s="1"/>
  <c r="CK1662" i="7"/>
  <c r="BJ1428" i="7"/>
  <c r="BK1428" i="7" s="1"/>
  <c r="BC1428" i="7"/>
  <c r="AV1428" i="7"/>
  <c r="AK168" i="7"/>
  <c r="AA771" i="7"/>
  <c r="AA773" i="7"/>
  <c r="AA772" i="7"/>
  <c r="BV1349" i="7"/>
  <c r="BW1349" i="7" s="1"/>
  <c r="BS197" i="7"/>
  <c r="BU2331" i="7"/>
  <c r="BV124" i="7"/>
  <c r="BW124" i="7" s="1"/>
  <c r="BX124" i="7" s="1"/>
  <c r="BZ124" i="7" s="1"/>
  <c r="BU1958" i="7"/>
  <c r="BV1958" i="7" s="1"/>
  <c r="BW1958" i="7" s="1"/>
  <c r="BC2490" i="7"/>
  <c r="BE115" i="7"/>
  <c r="BF115" i="7" s="1"/>
  <c r="BH115" i="7" s="1"/>
  <c r="BV1814" i="7"/>
  <c r="BW1814" i="7" s="1"/>
  <c r="BV2262" i="7"/>
  <c r="BW2262" i="7" s="1"/>
  <c r="BX2262" i="7" s="1"/>
  <c r="BZ2262" i="7" s="1"/>
  <c r="BV1802" i="7"/>
  <c r="BW1802" i="7" s="1"/>
  <c r="BY1802" i="7" s="1"/>
  <c r="BT2331" i="7"/>
  <c r="BV1804" i="7"/>
  <c r="BW1804" i="7" s="1"/>
  <c r="BY1804" i="7" s="1"/>
  <c r="BE121" i="7"/>
  <c r="BF121" i="7" s="1"/>
  <c r="BG121" i="7" s="1"/>
  <c r="BI121" i="7" s="1"/>
  <c r="AJ793" i="7"/>
  <c r="BV2271" i="7"/>
  <c r="BW2271" i="7" s="1"/>
  <c r="BX2271" i="7" s="1"/>
  <c r="BZ2271" i="7" s="1"/>
  <c r="BD2104" i="7"/>
  <c r="BJ1291" i="7"/>
  <c r="BK1291" i="7" s="1"/>
  <c r="CJ1291" i="7" s="1"/>
  <c r="AK406" i="7"/>
  <c r="BB2277" i="7"/>
  <c r="BM2340" i="7"/>
  <c r="BD2271" i="7"/>
  <c r="CH2052" i="7"/>
  <c r="CM2052" i="7" s="1"/>
  <c r="BU2490" i="7"/>
  <c r="CA2491" i="7"/>
  <c r="CB2491" i="7" s="1"/>
  <c r="BM2345" i="7"/>
  <c r="BB2049" i="7"/>
  <c r="AV2049" i="7" s="1"/>
  <c r="AV2030" i="7"/>
  <c r="BE2645" i="7"/>
  <c r="BF2645" i="7" s="1"/>
  <c r="BV2041" i="7"/>
  <c r="BW2041" i="7" s="1"/>
  <c r="BY2041" i="7" s="1"/>
  <c r="BJ110" i="7"/>
  <c r="BK110" i="7" s="1"/>
  <c r="BU891" i="7"/>
  <c r="BD662" i="7"/>
  <c r="BU658" i="7"/>
  <c r="BD350" i="7"/>
  <c r="BU2187" i="7"/>
  <c r="BV2187" i="7" s="1"/>
  <c r="BW2187" i="7" s="1"/>
  <c r="BU1967" i="7"/>
  <c r="BU664" i="7"/>
  <c r="BV2563" i="7"/>
  <c r="BW2563" i="7" s="1"/>
  <c r="BX2563" i="7" s="1"/>
  <c r="BZ2563" i="7" s="1"/>
  <c r="BU1955" i="7"/>
  <c r="AA361" i="7"/>
  <c r="BM1727" i="7"/>
  <c r="BV1430" i="7"/>
  <c r="BW1430" i="7" s="1"/>
  <c r="BY1430" i="7" s="1"/>
  <c r="CA1728" i="7"/>
  <c r="CB1728" i="7" s="1"/>
  <c r="CA1742" i="7"/>
  <c r="CB1742" i="7" s="1"/>
  <c r="CK1742" i="7" s="1"/>
  <c r="CJ1667" i="7"/>
  <c r="CD1667" i="7" s="1"/>
  <c r="AA767" i="7"/>
  <c r="CA812" i="7"/>
  <c r="CB812" i="7" s="1"/>
  <c r="CK812" i="7" s="1"/>
  <c r="BA2199" i="7"/>
  <c r="BD2190" i="7"/>
  <c r="AV966" i="7"/>
  <c r="AV957" i="7"/>
  <c r="AK249" i="7"/>
  <c r="BU261" i="7"/>
  <c r="AV262" i="7"/>
  <c r="AA1148" i="7"/>
  <c r="BS279" i="7"/>
  <c r="BM279" i="7" s="1"/>
  <c r="BD271" i="7"/>
  <c r="AA1152" i="7"/>
  <c r="BU272" i="7"/>
  <c r="BV1658" i="7"/>
  <c r="BW1658" i="7" s="1"/>
  <c r="BP814" i="7"/>
  <c r="BR814" i="7" s="1"/>
  <c r="BQ814" i="7"/>
  <c r="BS814" i="7" s="1"/>
  <c r="BV2566" i="7"/>
  <c r="BW2566" i="7" s="1"/>
  <c r="BV723" i="7"/>
  <c r="BW723" i="7" s="1"/>
  <c r="CK2579" i="7"/>
  <c r="CC2579" i="7"/>
  <c r="CH2579" i="7" s="1"/>
  <c r="CM2579" i="7" s="1"/>
  <c r="BJ1433" i="7"/>
  <c r="BK1433" i="7" s="1"/>
  <c r="BC1433" i="7"/>
  <c r="CA2346" i="7"/>
  <c r="CB2346" i="7" s="1"/>
  <c r="BT2346" i="7"/>
  <c r="BV2346" i="7" s="1"/>
  <c r="BW2346" i="7" s="1"/>
  <c r="AV808" i="7"/>
  <c r="AA780" i="7"/>
  <c r="BS1194" i="7"/>
  <c r="AA1199" i="7"/>
  <c r="AV1437" i="7"/>
  <c r="BJ733" i="7"/>
  <c r="BK733" i="7" s="1"/>
  <c r="BC733" i="7"/>
  <c r="BU420" i="7"/>
  <c r="BU738" i="7"/>
  <c r="CK2570" i="7"/>
  <c r="CC2570" i="7"/>
  <c r="CH2570" i="7" s="1"/>
  <c r="BJ813" i="7"/>
  <c r="BK813" i="7" s="1"/>
  <c r="AV1436" i="7"/>
  <c r="BD724" i="7"/>
  <c r="BB1203" i="7"/>
  <c r="BT727" i="7"/>
  <c r="AA201" i="7"/>
  <c r="AA186" i="7"/>
  <c r="AA187" i="7"/>
  <c r="CC1656" i="7"/>
  <c r="CH1656" i="7" s="1"/>
  <c r="CK1656" i="7"/>
  <c r="CJ2418" i="7"/>
  <c r="BL2418" i="7"/>
  <c r="CI2418" i="7" s="1"/>
  <c r="CN2418" i="7" s="1"/>
  <c r="AV1423" i="7"/>
  <c r="BQ1208" i="7"/>
  <c r="BS1208" i="7" s="1"/>
  <c r="BP1208" i="7"/>
  <c r="BR1208" i="7" s="1"/>
  <c r="BS1202" i="7"/>
  <c r="BC1430" i="7"/>
  <c r="BJ1430" i="7"/>
  <c r="BK1430" i="7" s="1"/>
  <c r="BD737" i="7"/>
  <c r="BD1438" i="7"/>
  <c r="BU731" i="7"/>
  <c r="BV731" i="7" s="1"/>
  <c r="BW731" i="7" s="1"/>
  <c r="Y792" i="7"/>
  <c r="AA793" i="7" s="1"/>
  <c r="AA790" i="7"/>
  <c r="AV734" i="7"/>
  <c r="BC735" i="7"/>
  <c r="BJ735" i="7"/>
  <c r="BK735" i="7" s="1"/>
  <c r="BL735" i="7" s="1"/>
  <c r="BP1195" i="7"/>
  <c r="BR1195" i="7" s="1"/>
  <c r="BQ1195" i="7"/>
  <c r="BS1195" i="7" s="1"/>
  <c r="BM740" i="7"/>
  <c r="AA1209" i="7"/>
  <c r="AV740" i="7"/>
  <c r="BM419" i="7"/>
  <c r="AK146" i="7"/>
  <c r="AK145" i="7"/>
  <c r="AK142" i="7"/>
  <c r="BC1424" i="7"/>
  <c r="BJ1424" i="7"/>
  <c r="BK1424" i="7" s="1"/>
  <c r="BD1434" i="7"/>
  <c r="BR1198" i="7"/>
  <c r="BS188" i="7"/>
  <c r="BU188" i="7" s="1"/>
  <c r="AA788" i="7"/>
  <c r="CM2572" i="7"/>
  <c r="BB1197" i="7"/>
  <c r="BA1204" i="7"/>
  <c r="BA1200" i="7"/>
  <c r="BS202" i="7"/>
  <c r="BB801" i="7"/>
  <c r="BA807" i="7"/>
  <c r="BB1196" i="7"/>
  <c r="BA1198" i="7"/>
  <c r="AA1200" i="7"/>
  <c r="BR196" i="7"/>
  <c r="BQ810" i="7"/>
  <c r="BS810" i="7" s="1"/>
  <c r="BP810" i="7"/>
  <c r="BR810" i="7" s="1"/>
  <c r="BJ731" i="7"/>
  <c r="BK731" i="7" s="1"/>
  <c r="BC731" i="7"/>
  <c r="BP813" i="7"/>
  <c r="BR813" i="7" s="1"/>
  <c r="BQ813" i="7"/>
  <c r="BS813" i="7" s="1"/>
  <c r="BU813" i="7" s="1"/>
  <c r="BY1661" i="7"/>
  <c r="BX1661" i="7"/>
  <c r="BZ1661" i="7" s="1"/>
  <c r="BM2050" i="7"/>
  <c r="BG1505" i="7"/>
  <c r="BI1505" i="7" s="1"/>
  <c r="Z776" i="7"/>
  <c r="AA779" i="7"/>
  <c r="AA778" i="7"/>
  <c r="BY1648" i="7"/>
  <c r="BX1648" i="7"/>
  <c r="BZ1648" i="7" s="1"/>
  <c r="BQ811" i="7"/>
  <c r="BS811" i="7" s="1"/>
  <c r="BP811" i="7"/>
  <c r="BR811" i="7" s="1"/>
  <c r="BT812" i="7" s="1"/>
  <c r="BJ1429" i="7"/>
  <c r="BK1429" i="7" s="1"/>
  <c r="BC1429" i="7"/>
  <c r="BV1653" i="7"/>
  <c r="BW1653" i="7" s="1"/>
  <c r="AV1435" i="7"/>
  <c r="BH2410" i="7"/>
  <c r="BG2410" i="7"/>
  <c r="BI2410" i="7" s="1"/>
  <c r="AZ817" i="7"/>
  <c r="BB817" i="7" s="1"/>
  <c r="AY817" i="7"/>
  <c r="BA817" i="7" s="1"/>
  <c r="BQ1207" i="7"/>
  <c r="BS1207" i="7" s="1"/>
  <c r="BP1207" i="7"/>
  <c r="BR1207" i="7" s="1"/>
  <c r="AA178" i="7"/>
  <c r="BV1885" i="7"/>
  <c r="BW1885" i="7" s="1"/>
  <c r="BY1885" i="7" s="1"/>
  <c r="BV1589" i="7"/>
  <c r="BW1589" i="7" s="1"/>
  <c r="BY1589" i="7" s="1"/>
  <c r="BT1726" i="7"/>
  <c r="BV1726" i="7" s="1"/>
  <c r="BW1726" i="7" s="1"/>
  <c r="BY1726" i="7" s="1"/>
  <c r="AK565" i="7"/>
  <c r="BV2650" i="7"/>
  <c r="BW2650" i="7" s="1"/>
  <c r="BU345" i="7"/>
  <c r="BM1742" i="7"/>
  <c r="BE1513" i="7"/>
  <c r="BF1513" i="7" s="1"/>
  <c r="BG1513" i="7" s="1"/>
  <c r="BI1513" i="7" s="1"/>
  <c r="CJ1741" i="7"/>
  <c r="BS2197" i="7"/>
  <c r="CK723" i="7"/>
  <c r="CC723" i="7"/>
  <c r="CH723" i="7" s="1"/>
  <c r="AY1216" i="7"/>
  <c r="BA1216" i="7" s="1"/>
  <c r="AZ1216" i="7"/>
  <c r="CA2578" i="7"/>
  <c r="CB2578" i="7" s="1"/>
  <c r="BE2569" i="7"/>
  <c r="BF2569" i="7" s="1"/>
  <c r="BD1433" i="7"/>
  <c r="BS2352" i="7"/>
  <c r="BS2350" i="7"/>
  <c r="CC729" i="7"/>
  <c r="CH729" i="7" s="1"/>
  <c r="CK729" i="7"/>
  <c r="BP807" i="7"/>
  <c r="BR807" i="7" s="1"/>
  <c r="BQ807" i="7"/>
  <c r="BS807" i="7" s="1"/>
  <c r="AV731" i="7"/>
  <c r="BE2420" i="7"/>
  <c r="BF2420" i="7" s="1"/>
  <c r="BR1194" i="7"/>
  <c r="AV730" i="7"/>
  <c r="BQ1209" i="7"/>
  <c r="BS1209" i="7" s="1"/>
  <c r="BP1209" i="7"/>
  <c r="BR1209" i="7" s="1"/>
  <c r="AA1202" i="7"/>
  <c r="BD733" i="7"/>
  <c r="BL2572" i="7"/>
  <c r="CI2572" i="7" s="1"/>
  <c r="CN2572" i="7" s="1"/>
  <c r="CJ2572" i="7"/>
  <c r="CF2572" i="7" s="1"/>
  <c r="BT738" i="7"/>
  <c r="CA738" i="7"/>
  <c r="CB738" i="7" s="1"/>
  <c r="CC2566" i="7"/>
  <c r="CH2566" i="7" s="1"/>
  <c r="CK2566" i="7"/>
  <c r="AA789" i="7"/>
  <c r="CC1653" i="7"/>
  <c r="CH1653" i="7" s="1"/>
  <c r="CK1653" i="7"/>
  <c r="CK2647" i="7"/>
  <c r="CC2647" i="7"/>
  <c r="CH2647" i="7" s="1"/>
  <c r="CM2647" i="7" s="1"/>
  <c r="AY1209" i="7"/>
  <c r="BA1209" i="7" s="1"/>
  <c r="AZ1209" i="7"/>
  <c r="BB1209" i="7" s="1"/>
  <c r="BJ724" i="7"/>
  <c r="BK724" i="7" s="1"/>
  <c r="BC724" i="7"/>
  <c r="CD2563" i="7"/>
  <c r="BD728" i="7"/>
  <c r="CC2560" i="7"/>
  <c r="CH2560" i="7" s="1"/>
  <c r="CM2560" i="7" s="1"/>
  <c r="CK2560" i="7"/>
  <c r="AA197" i="7"/>
  <c r="AA191" i="7"/>
  <c r="Y207" i="7"/>
  <c r="Y203" i="7"/>
  <c r="Y208" i="7"/>
  <c r="Y205" i="7"/>
  <c r="Y206" i="7"/>
  <c r="Y204" i="7"/>
  <c r="BP808" i="7"/>
  <c r="BR808" i="7" s="1"/>
  <c r="BQ808" i="7"/>
  <c r="BS808" i="7" s="1"/>
  <c r="BV1665" i="7"/>
  <c r="BW1665" i="7" s="1"/>
  <c r="CK1357" i="7"/>
  <c r="CC1357" i="7"/>
  <c r="CH1357" i="7" s="1"/>
  <c r="CJ803" i="7"/>
  <c r="AA1166" i="7"/>
  <c r="BJ737" i="7"/>
  <c r="BK737" i="7" s="1"/>
  <c r="BC737" i="7"/>
  <c r="CA728" i="7"/>
  <c r="CB728" i="7" s="1"/>
  <c r="BJ1438" i="7"/>
  <c r="BK1438" i="7" s="1"/>
  <c r="BC1438" i="7"/>
  <c r="CK1657" i="7"/>
  <c r="CC1657" i="7"/>
  <c r="CH1657" i="7" s="1"/>
  <c r="CJ2417" i="7"/>
  <c r="BL2417" i="7"/>
  <c r="CI2417" i="7" s="1"/>
  <c r="CN2417" i="7" s="1"/>
  <c r="BD735" i="7"/>
  <c r="AY1207" i="7"/>
  <c r="BA1207" i="7" s="1"/>
  <c r="BC1208" i="7" s="1"/>
  <c r="AZ1207" i="7"/>
  <c r="BB1207" i="7" s="1"/>
  <c r="BP1206" i="7"/>
  <c r="BR1206" i="7" s="1"/>
  <c r="BQ1206" i="7"/>
  <c r="BS1206" i="7" s="1"/>
  <c r="AZ809" i="7"/>
  <c r="BB809" i="7" s="1"/>
  <c r="BD809" i="7" s="1"/>
  <c r="AY809" i="7"/>
  <c r="BA809" i="7" s="1"/>
  <c r="BC810" i="7" s="1"/>
  <c r="AK151" i="7"/>
  <c r="AK156" i="7"/>
  <c r="AK152" i="7"/>
  <c r="AK169" i="7"/>
  <c r="BR188" i="7"/>
  <c r="BM2580" i="7"/>
  <c r="BD1424" i="7"/>
  <c r="BC1434" i="7"/>
  <c r="BJ1434" i="7"/>
  <c r="BK1434" i="7" s="1"/>
  <c r="AA1167" i="7"/>
  <c r="Z1204" i="7"/>
  <c r="AA1207" i="7"/>
  <c r="AA1159" i="7"/>
  <c r="BT1732" i="7"/>
  <c r="CA1732" i="7"/>
  <c r="CB1732" i="7" s="1"/>
  <c r="BT740" i="7"/>
  <c r="BV740" i="7" s="1"/>
  <c r="BW740" i="7" s="1"/>
  <c r="BR1200" i="7"/>
  <c r="AV732" i="7"/>
  <c r="AA1154" i="7"/>
  <c r="Y823" i="7"/>
  <c r="Y819" i="7"/>
  <c r="Y818" i="7"/>
  <c r="Y820" i="7"/>
  <c r="Y821" i="7"/>
  <c r="Y822" i="7"/>
  <c r="BA1196" i="7"/>
  <c r="CJ2409" i="7"/>
  <c r="BL2409" i="7"/>
  <c r="CI2409" i="7" s="1"/>
  <c r="CN2409" i="7" s="1"/>
  <c r="BJ2194" i="7"/>
  <c r="BK2194" i="7" s="1"/>
  <c r="CK1648" i="7"/>
  <c r="CC1648" i="7"/>
  <c r="CH1648" i="7" s="1"/>
  <c r="CC2580" i="7"/>
  <c r="CH2580" i="7" s="1"/>
  <c r="CM2580" i="7" s="1"/>
  <c r="CK2580" i="7"/>
  <c r="BL2414" i="7"/>
  <c r="CI2414" i="7" s="1"/>
  <c r="CN2414" i="7" s="1"/>
  <c r="CJ2414" i="7"/>
  <c r="BY2571" i="7"/>
  <c r="BX2571" i="7"/>
  <c r="BZ2571" i="7" s="1"/>
  <c r="AA781" i="7"/>
  <c r="BJ810" i="7"/>
  <c r="BK810" i="7" s="1"/>
  <c r="BH2568" i="7"/>
  <c r="Y1181" i="7"/>
  <c r="AA1181" i="7" s="1"/>
  <c r="Y1182" i="7"/>
  <c r="Y1185" i="7"/>
  <c r="Y1184" i="7"/>
  <c r="Y1183" i="7"/>
  <c r="Y1186" i="7"/>
  <c r="AA1157" i="7"/>
  <c r="BT1736" i="7"/>
  <c r="BV1736" i="7" s="1"/>
  <c r="BW1736" i="7" s="1"/>
  <c r="AK564" i="7"/>
  <c r="BM2347" i="7"/>
  <c r="BT2032" i="7"/>
  <c r="BV2416" i="7"/>
  <c r="BW2416" i="7" s="1"/>
  <c r="BD275" i="7"/>
  <c r="BV1575" i="7"/>
  <c r="BW1575" i="7" s="1"/>
  <c r="BX1575" i="7" s="1"/>
  <c r="BZ1575" i="7" s="1"/>
  <c r="BT1727" i="7"/>
  <c r="BV1727" i="7" s="1"/>
  <c r="BW1727" i="7" s="1"/>
  <c r="BE2494" i="7"/>
  <c r="BF2494" i="7" s="1"/>
  <c r="BH2494" i="7" s="1"/>
  <c r="BV1578" i="7"/>
  <c r="BW1578" i="7" s="1"/>
  <c r="BC2341" i="7"/>
  <c r="BE2485" i="7"/>
  <c r="BF2485" i="7" s="1"/>
  <c r="BH2485" i="7" s="1"/>
  <c r="BV123" i="7"/>
  <c r="BW123" i="7" s="1"/>
  <c r="BY123" i="7" s="1"/>
  <c r="AL565" i="7"/>
  <c r="BV1584" i="7"/>
  <c r="BW1584" i="7" s="1"/>
  <c r="BY1584" i="7" s="1"/>
  <c r="AA641" i="7"/>
  <c r="AA639" i="7"/>
  <c r="BM1898" i="7"/>
  <c r="BB2278" i="7"/>
  <c r="BU2482" i="7"/>
  <c r="BV2482" i="7" s="1"/>
  <c r="BW2482" i="7" s="1"/>
  <c r="AV2105" i="7"/>
  <c r="CK511" i="7"/>
  <c r="BM2655" i="7"/>
  <c r="BU1121" i="7"/>
  <c r="BB2050" i="7"/>
  <c r="BJ2050" i="7" s="1"/>
  <c r="BK2050" i="7" s="1"/>
  <c r="BB2052" i="7"/>
  <c r="BJ2052" i="7" s="1"/>
  <c r="BK2052" i="7" s="1"/>
  <c r="BA2051" i="7"/>
  <c r="AV2051" i="7" s="1"/>
  <c r="BC2342" i="7"/>
  <c r="BV2181" i="7"/>
  <c r="BW2181" i="7" s="1"/>
  <c r="BS1744" i="7"/>
  <c r="BM1744" i="7" s="1"/>
  <c r="CA2183" i="7"/>
  <c r="CB2183" i="7" s="1"/>
  <c r="CK2183" i="7" s="1"/>
  <c r="BU959" i="7"/>
  <c r="BD972" i="7"/>
  <c r="AV971" i="7"/>
  <c r="BR282" i="7"/>
  <c r="CA282" i="7" s="1"/>
  <c r="CB282" i="7" s="1"/>
  <c r="CK282" i="7" s="1"/>
  <c r="BR280" i="7"/>
  <c r="CA280" i="7" s="1"/>
  <c r="CB280" i="7" s="1"/>
  <c r="CK280" i="7" s="1"/>
  <c r="BR281" i="7"/>
  <c r="BM281" i="7" s="1"/>
  <c r="BM276" i="7"/>
  <c r="BU729" i="7"/>
  <c r="BM2578" i="7"/>
  <c r="CJ2571" i="7"/>
  <c r="BL2571" i="7"/>
  <c r="CI2571" i="7" s="1"/>
  <c r="CN2571" i="7" s="1"/>
  <c r="AA785" i="7"/>
  <c r="CA427" i="7"/>
  <c r="CB427" i="7" s="1"/>
  <c r="BM427" i="7"/>
  <c r="AV729" i="7"/>
  <c r="BJ806" i="7"/>
  <c r="BK806" i="7" s="1"/>
  <c r="AA1160" i="7"/>
  <c r="BE2570" i="7"/>
  <c r="BF2570" i="7" s="1"/>
  <c r="AV1427" i="7"/>
  <c r="BM726" i="7"/>
  <c r="CK1658" i="7"/>
  <c r="CC1658" i="7"/>
  <c r="CH1658" i="7" s="1"/>
  <c r="CJ2420" i="7"/>
  <c r="BL2420" i="7"/>
  <c r="CI2420" i="7" s="1"/>
  <c r="CN2420" i="7" s="1"/>
  <c r="BM1731" i="7"/>
  <c r="AV1433" i="7"/>
  <c r="BG2572" i="7"/>
  <c r="BI2572" i="7" s="1"/>
  <c r="BH2572" i="7"/>
  <c r="CA2335" i="7"/>
  <c r="CB2335" i="7" s="1"/>
  <c r="BD731" i="7"/>
  <c r="BX2647" i="7"/>
  <c r="BZ2647" i="7" s="1"/>
  <c r="BY2647" i="7"/>
  <c r="BC799" i="7"/>
  <c r="CM2563" i="7"/>
  <c r="BC728" i="7"/>
  <c r="BJ728" i="7"/>
  <c r="BK728" i="7" s="1"/>
  <c r="AA196" i="7"/>
  <c r="AA202" i="7"/>
  <c r="AA188" i="7"/>
  <c r="AA189" i="7"/>
  <c r="CA724" i="7"/>
  <c r="CB724" i="7" s="1"/>
  <c r="BT724" i="7"/>
  <c r="BM724" i="7"/>
  <c r="BL2419" i="7"/>
  <c r="CI2419" i="7" s="1"/>
  <c r="CN2419" i="7" s="1"/>
  <c r="CJ2419" i="7"/>
  <c r="BJ739" i="7"/>
  <c r="BK739" i="7" s="1"/>
  <c r="BC739" i="7"/>
  <c r="BE739" i="7" s="1"/>
  <c r="BF739" i="7" s="1"/>
  <c r="AA1197" i="7"/>
  <c r="BC738" i="7"/>
  <c r="BJ738" i="7"/>
  <c r="BK738" i="7" s="1"/>
  <c r="BD803" i="7"/>
  <c r="AV1431" i="7"/>
  <c r="BD1431" i="7"/>
  <c r="BE1431" i="7" s="1"/>
  <c r="BF1431" i="7" s="1"/>
  <c r="BM1733" i="7"/>
  <c r="AA1168" i="7"/>
  <c r="CF2558" i="7"/>
  <c r="CD2558" i="7"/>
  <c r="BQ806" i="7"/>
  <c r="BS806" i="7" s="1"/>
  <c r="BP806" i="7"/>
  <c r="BR806" i="7" s="1"/>
  <c r="BP804" i="7"/>
  <c r="BR804" i="7" s="1"/>
  <c r="BQ804" i="7"/>
  <c r="BS804" i="7" s="1"/>
  <c r="CJ2568" i="7"/>
  <c r="BL2568" i="7"/>
  <c r="CI2568" i="7" s="1"/>
  <c r="CN2568" i="7" s="1"/>
  <c r="AA787" i="7"/>
  <c r="BM1732" i="7"/>
  <c r="BU1732" i="7"/>
  <c r="AA1173" i="7"/>
  <c r="BJ1422" i="7"/>
  <c r="BK1422" i="7" s="1"/>
  <c r="BC1422" i="7"/>
  <c r="BE1422" i="7" s="1"/>
  <c r="BF1422" i="7" s="1"/>
  <c r="AY804" i="7"/>
  <c r="BA804" i="7" s="1"/>
  <c r="AZ804" i="7"/>
  <c r="BB804" i="7" s="1"/>
  <c r="BD804" i="7" s="1"/>
  <c r="CJ2570" i="7"/>
  <c r="BL2570" i="7"/>
  <c r="CI2570" i="7" s="1"/>
  <c r="CN2570" i="7" s="1"/>
  <c r="BB1194" i="7"/>
  <c r="AV1194" i="7" s="1"/>
  <c r="AK157" i="7"/>
  <c r="AJ178" i="7"/>
  <c r="AJ175" i="7"/>
  <c r="AJ174" i="7"/>
  <c r="AJ177" i="7"/>
  <c r="AJ176" i="7"/>
  <c r="AJ173" i="7"/>
  <c r="AK170" i="7"/>
  <c r="AK160" i="7"/>
  <c r="AK149" i="7"/>
  <c r="BR201" i="7"/>
  <c r="AZ1206" i="7"/>
  <c r="BB1206" i="7" s="1"/>
  <c r="BD1206" i="7" s="1"/>
  <c r="AY1206" i="7"/>
  <c r="BA1206" i="7" s="1"/>
  <c r="BR1196" i="7"/>
  <c r="Y1214" i="7"/>
  <c r="BR2353" i="7"/>
  <c r="CM2565" i="7"/>
  <c r="AY1201" i="7"/>
  <c r="BA1201" i="7" s="1"/>
  <c r="BC1202" i="7" s="1"/>
  <c r="AZ1201" i="7"/>
  <c r="BB1201" i="7" s="1"/>
  <c r="BD1201" i="7" s="1"/>
  <c r="BS2354" i="7"/>
  <c r="BM2354" i="7" s="1"/>
  <c r="BM742" i="7"/>
  <c r="CA740" i="7"/>
  <c r="CB740" i="7" s="1"/>
  <c r="BS1199" i="7"/>
  <c r="BS1200" i="7"/>
  <c r="BR2351" i="7"/>
  <c r="AA1150" i="7"/>
  <c r="BA815" i="7"/>
  <c r="BR187" i="7"/>
  <c r="BM187" i="7" s="1"/>
  <c r="BP817" i="7"/>
  <c r="BR817" i="7" s="1"/>
  <c r="BQ817" i="7"/>
  <c r="BS817" i="7" s="1"/>
  <c r="AA1204" i="7"/>
  <c r="BR805" i="7"/>
  <c r="BS194" i="7"/>
  <c r="AV2194" i="7"/>
  <c r="BV510" i="7"/>
  <c r="BW510" i="7" s="1"/>
  <c r="BY510" i="7" s="1"/>
  <c r="AV882" i="7"/>
  <c r="CJ1440" i="7"/>
  <c r="BL1440" i="7"/>
  <c r="CI1440" i="7" s="1"/>
  <c r="CN1440" i="7" s="1"/>
  <c r="CA263" i="7"/>
  <c r="CB263" i="7" s="1"/>
  <c r="BT263" i="7"/>
  <c r="AA282" i="7"/>
  <c r="AL253" i="7"/>
  <c r="AK252" i="7"/>
  <c r="CJ1286" i="7"/>
  <c r="BL1286" i="7"/>
  <c r="CI1286" i="7" s="1"/>
  <c r="BU271" i="7"/>
  <c r="BS283" i="7"/>
  <c r="BJ268" i="7"/>
  <c r="BK268" i="7" s="1"/>
  <c r="BC268" i="7"/>
  <c r="AV268" i="7"/>
  <c r="BC260" i="7"/>
  <c r="BA260" i="7"/>
  <c r="BC263" i="7" s="1"/>
  <c r="BV1738" i="7"/>
  <c r="BW1738" i="7" s="1"/>
  <c r="BY1738" i="7" s="1"/>
  <c r="AV130" i="7"/>
  <c r="BV498" i="7"/>
  <c r="BW498" i="7" s="1"/>
  <c r="BV2642" i="7"/>
  <c r="BW2642" i="7" s="1"/>
  <c r="AV890" i="7"/>
  <c r="AV892" i="7"/>
  <c r="BM881" i="7"/>
  <c r="BD884" i="7"/>
  <c r="BA2198" i="7"/>
  <c r="BA2197" i="7"/>
  <c r="CA969" i="7"/>
  <c r="CB969" i="7" s="1"/>
  <c r="CK969" i="7" s="1"/>
  <c r="AV973" i="7"/>
  <c r="BT259" i="7"/>
  <c r="BV259" i="7" s="1"/>
  <c r="BW259" i="7" s="1"/>
  <c r="CA259" i="7"/>
  <c r="CB259" i="7" s="1"/>
  <c r="BU263" i="7"/>
  <c r="BT261" i="7"/>
  <c r="CA261" i="7"/>
  <c r="CB261" i="7" s="1"/>
  <c r="BB259" i="7"/>
  <c r="BD259" i="7"/>
  <c r="AK253" i="7"/>
  <c r="AJ1187" i="7"/>
  <c r="BL2576" i="7"/>
  <c r="CI2576" i="7" s="1"/>
  <c r="CJ2576" i="7"/>
  <c r="BH1286" i="7"/>
  <c r="BG1286" i="7"/>
  <c r="BI1286" i="7" s="1"/>
  <c r="BT267" i="7"/>
  <c r="BV267" i="7" s="1"/>
  <c r="BW267" i="7" s="1"/>
  <c r="CA267" i="7"/>
  <c r="CB267" i="7" s="1"/>
  <c r="CA271" i="7"/>
  <c r="CB271" i="7" s="1"/>
  <c r="BT271" i="7"/>
  <c r="AK279" i="7"/>
  <c r="AK280" i="7"/>
  <c r="AK281" i="7"/>
  <c r="AK278" i="7"/>
  <c r="BR283" i="7"/>
  <c r="BD349" i="7"/>
  <c r="BM1442" i="7"/>
  <c r="BR2199" i="7"/>
  <c r="AJ950" i="7"/>
  <c r="AV959" i="7"/>
  <c r="BC275" i="7"/>
  <c r="BJ275" i="7"/>
  <c r="BK275" i="7" s="1"/>
  <c r="AV275" i="7"/>
  <c r="AV265" i="7"/>
  <c r="BC265" i="7"/>
  <c r="BE265" i="7" s="1"/>
  <c r="BF265" i="7" s="1"/>
  <c r="BJ265" i="7"/>
  <c r="BK265" i="7" s="1"/>
  <c r="BA259" i="7"/>
  <c r="BC259" i="7"/>
  <c r="AK250" i="7"/>
  <c r="BS278" i="7"/>
  <c r="CA278" i="7" s="1"/>
  <c r="CB278" i="7" s="1"/>
  <c r="BU274" i="7"/>
  <c r="BJ264" i="7"/>
  <c r="BK264" i="7" s="1"/>
  <c r="BC264" i="7"/>
  <c r="AV264" i="7"/>
  <c r="Y2174" i="7"/>
  <c r="AA2174" i="7" s="1"/>
  <c r="BL1441" i="7"/>
  <c r="CI1441" i="7" s="1"/>
  <c r="CN1441" i="7" s="1"/>
  <c r="CJ1441" i="7"/>
  <c r="AV261" i="7"/>
  <c r="BJ276" i="7"/>
  <c r="BK276" i="7" s="1"/>
  <c r="CA277" i="7"/>
  <c r="CB277" i="7" s="1"/>
  <c r="CA272" i="7"/>
  <c r="CB272" i="7" s="1"/>
  <c r="BT272" i="7"/>
  <c r="BT274" i="7"/>
  <c r="CA274" i="7"/>
  <c r="CB274" i="7" s="1"/>
  <c r="BD264" i="7"/>
  <c r="AV1132" i="7"/>
  <c r="BU1119" i="7"/>
  <c r="BJ129" i="7"/>
  <c r="BK129" i="7" s="1"/>
  <c r="BL129" i="7" s="1"/>
  <c r="CI129" i="7" s="1"/>
  <c r="CN129" i="7" s="1"/>
  <c r="AV2183" i="7"/>
  <c r="BD2184" i="7"/>
  <c r="CA262" i="7"/>
  <c r="CB262" i="7" s="1"/>
  <c r="BT262" i="7"/>
  <c r="BV262" i="7" s="1"/>
  <c r="BW262" i="7" s="1"/>
  <c r="CK1741" i="7"/>
  <c r="CC1741" i="7"/>
  <c r="CH1741" i="7" s="1"/>
  <c r="CM1741" i="7" s="1"/>
  <c r="CA265" i="7"/>
  <c r="CB265" i="7" s="1"/>
  <c r="BT265" i="7"/>
  <c r="BV265" i="7" s="1"/>
  <c r="BW265" i="7" s="1"/>
  <c r="BM263" i="7"/>
  <c r="CA275" i="7"/>
  <c r="CB275" i="7" s="1"/>
  <c r="BT275" i="7"/>
  <c r="BV275" i="7" s="1"/>
  <c r="BW275" i="7" s="1"/>
  <c r="AV269" i="7"/>
  <c r="BJ269" i="7"/>
  <c r="BK269" i="7" s="1"/>
  <c r="BC269" i="7"/>
  <c r="BC274" i="7"/>
  <c r="BE274" i="7" s="1"/>
  <c r="BF274" i="7" s="1"/>
  <c r="BJ274" i="7"/>
  <c r="BK274" i="7" s="1"/>
  <c r="AV274" i="7"/>
  <c r="CA270" i="7"/>
  <c r="CB270" i="7" s="1"/>
  <c r="BT270" i="7"/>
  <c r="AA281" i="7"/>
  <c r="AV273" i="7"/>
  <c r="BJ273" i="7"/>
  <c r="BK273" i="7" s="1"/>
  <c r="BC273" i="7"/>
  <c r="BM2044" i="7"/>
  <c r="BD2185" i="7"/>
  <c r="BU264" i="7"/>
  <c r="BD269" i="7"/>
  <c r="BT273" i="7"/>
  <c r="BV273" i="7" s="1"/>
  <c r="BW273" i="7" s="1"/>
  <c r="CA273" i="7"/>
  <c r="CB273" i="7" s="1"/>
  <c r="BD273" i="7"/>
  <c r="AK282" i="7"/>
  <c r="AV279" i="7"/>
  <c r="BM277" i="7"/>
  <c r="BJ263" i="7"/>
  <c r="BK263" i="7" s="1"/>
  <c r="AV263" i="7"/>
  <c r="CK276" i="7"/>
  <c r="AV965" i="7"/>
  <c r="BD966" i="7"/>
  <c r="AV267" i="7"/>
  <c r="BC267" i="7"/>
  <c r="BJ267" i="7"/>
  <c r="BK267" i="7" s="1"/>
  <c r="BM259" i="7"/>
  <c r="BM265" i="7"/>
  <c r="BT264" i="7"/>
  <c r="CA264" i="7"/>
  <c r="CB264" i="7" s="1"/>
  <c r="AV271" i="7"/>
  <c r="BJ271" i="7"/>
  <c r="BK271" i="7" s="1"/>
  <c r="BC271" i="7"/>
  <c r="BD266" i="7"/>
  <c r="BD272" i="7"/>
  <c r="BM273" i="7"/>
  <c r="AV270" i="7"/>
  <c r="BC270" i="7"/>
  <c r="BJ270" i="7"/>
  <c r="BK270" i="7" s="1"/>
  <c r="BU269" i="7"/>
  <c r="BU266" i="7"/>
  <c r="BT260" i="7"/>
  <c r="CA260" i="7"/>
  <c r="CB260" i="7" s="1"/>
  <c r="BE655" i="7"/>
  <c r="BF655" i="7" s="1"/>
  <c r="BG655" i="7" s="1"/>
  <c r="BI655" i="7" s="1"/>
  <c r="AV879" i="7"/>
  <c r="BM349" i="7"/>
  <c r="AV2424" i="7"/>
  <c r="AV2180" i="7"/>
  <c r="AA283" i="7"/>
  <c r="CA268" i="7"/>
  <c r="CB268" i="7" s="1"/>
  <c r="BT268" i="7"/>
  <c r="BV268" i="7" s="1"/>
  <c r="BW268" i="7" s="1"/>
  <c r="BM261" i="7"/>
  <c r="BJ266" i="7"/>
  <c r="BK266" i="7" s="1"/>
  <c r="AV266" i="7"/>
  <c r="BC266" i="7"/>
  <c r="BJ272" i="7"/>
  <c r="BK272" i="7" s="1"/>
  <c r="BC272" i="7"/>
  <c r="AV272" i="7"/>
  <c r="BD270" i="7"/>
  <c r="BT269" i="7"/>
  <c r="CA269" i="7"/>
  <c r="CB269" i="7" s="1"/>
  <c r="BM267" i="7"/>
  <c r="CA266" i="7"/>
  <c r="CB266" i="7" s="1"/>
  <c r="BT266" i="7"/>
  <c r="BD260" i="7"/>
  <c r="BB260" i="7"/>
  <c r="BD263" i="7" s="1"/>
  <c r="BU260" i="7"/>
  <c r="AV2192" i="7"/>
  <c r="AV1516" i="7"/>
  <c r="BU880" i="7"/>
  <c r="AV340" i="7"/>
  <c r="AV1968" i="7"/>
  <c r="BV1438" i="7"/>
  <c r="BW1438" i="7" s="1"/>
  <c r="BY1438" i="7" s="1"/>
  <c r="BE1502" i="7"/>
  <c r="BF1502" i="7" s="1"/>
  <c r="AV1887" i="7"/>
  <c r="CN2577" i="7"/>
  <c r="BB2199" i="7"/>
  <c r="BB2200" i="7"/>
  <c r="BB2198" i="7"/>
  <c r="BC2178" i="7"/>
  <c r="BE2178" i="7" s="1"/>
  <c r="BF2178" i="7" s="1"/>
  <c r="BJ2178" i="7"/>
  <c r="BK2178" i="7" s="1"/>
  <c r="AV2178" i="7"/>
  <c r="CA2193" i="7"/>
  <c r="CB2193" i="7" s="1"/>
  <c r="BT2194" i="7"/>
  <c r="BM2193" i="7"/>
  <c r="BT2193" i="7"/>
  <c r="CA971" i="7"/>
  <c r="CB971" i="7" s="1"/>
  <c r="BM971" i="7"/>
  <c r="BJ962" i="7"/>
  <c r="BK962" i="7" s="1"/>
  <c r="BC962" i="7"/>
  <c r="BE962" i="7" s="1"/>
  <c r="BF962" i="7" s="1"/>
  <c r="CA960" i="7"/>
  <c r="CB960" i="7" s="1"/>
  <c r="BT960" i="7"/>
  <c r="BM960" i="7"/>
  <c r="CA957" i="7"/>
  <c r="CB957" i="7" s="1"/>
  <c r="BV2179" i="7"/>
  <c r="BW2179" i="7" s="1"/>
  <c r="Y950" i="7"/>
  <c r="AA950" i="7" s="1"/>
  <c r="BA2200" i="7"/>
  <c r="BM973" i="7"/>
  <c r="CA973" i="7"/>
  <c r="CB973" i="7" s="1"/>
  <c r="BD963" i="7"/>
  <c r="AV902" i="7"/>
  <c r="BV2644" i="7"/>
  <c r="BW2644" i="7" s="1"/>
  <c r="BV2558" i="7"/>
  <c r="BW2558" i="7" s="1"/>
  <c r="BX2558" i="7" s="1"/>
  <c r="BZ2558" i="7" s="1"/>
  <c r="BE2346" i="7"/>
  <c r="BF2346" i="7" s="1"/>
  <c r="BH2346" i="7" s="1"/>
  <c r="AV1960" i="7"/>
  <c r="BU651" i="7"/>
  <c r="BU2344" i="7"/>
  <c r="BJ1894" i="7"/>
  <c r="BK1894" i="7" s="1"/>
  <c r="CJ1894" i="7" s="1"/>
  <c r="BJ1891" i="7"/>
  <c r="BK1891" i="7" s="1"/>
  <c r="CJ1891" i="7" s="1"/>
  <c r="BT2183" i="7"/>
  <c r="AA2173" i="7"/>
  <c r="AV2181" i="7"/>
  <c r="CA2187" i="7"/>
  <c r="CB2187" i="7" s="1"/>
  <c r="CK2187" i="7" s="1"/>
  <c r="BD2191" i="7"/>
  <c r="BD965" i="7"/>
  <c r="BA2202" i="7"/>
  <c r="BJ964" i="7"/>
  <c r="BK964" i="7" s="1"/>
  <c r="BJ961" i="7"/>
  <c r="BK961" i="7" s="1"/>
  <c r="BC961" i="7"/>
  <c r="BE961" i="7" s="1"/>
  <c r="BF961" i="7" s="1"/>
  <c r="AA947" i="7"/>
  <c r="AA945" i="7"/>
  <c r="AA944" i="7"/>
  <c r="AA946" i="7"/>
  <c r="BD971" i="7"/>
  <c r="BA2201" i="7"/>
  <c r="BR976" i="7"/>
  <c r="CA976" i="7" s="1"/>
  <c r="CB976" i="7" s="1"/>
  <c r="BC964" i="7"/>
  <c r="BE964" i="7" s="1"/>
  <c r="BF964" i="7" s="1"/>
  <c r="BC963" i="7"/>
  <c r="BJ963" i="7"/>
  <c r="BK963" i="7" s="1"/>
  <c r="AA2171" i="7"/>
  <c r="AA2169" i="7"/>
  <c r="AA2170" i="7"/>
  <c r="BD2187" i="7"/>
  <c r="BC2182" i="7"/>
  <c r="AV2182" i="7"/>
  <c r="BJ2182" i="7"/>
  <c r="BK2182" i="7" s="1"/>
  <c r="BS2201" i="7"/>
  <c r="BS2200" i="7"/>
  <c r="CA2200" i="7" s="1"/>
  <c r="CB2200" i="7" s="1"/>
  <c r="CD2575" i="7"/>
  <c r="CF2575" i="7"/>
  <c r="BC2191" i="7"/>
  <c r="BJ2191" i="7"/>
  <c r="BK2191" i="7" s="1"/>
  <c r="AV2191" i="7"/>
  <c r="BC2189" i="7"/>
  <c r="BJ2189" i="7"/>
  <c r="BK2189" i="7" s="1"/>
  <c r="AV2189" i="7"/>
  <c r="BC965" i="7"/>
  <c r="BJ965" i="7"/>
  <c r="BK965" i="7" s="1"/>
  <c r="CK1970" i="7"/>
  <c r="CC1970" i="7"/>
  <c r="CH1970" i="7" s="1"/>
  <c r="CM1970" i="7" s="1"/>
  <c r="BM2182" i="7"/>
  <c r="AA949" i="7"/>
  <c r="BC971" i="7"/>
  <c r="BJ971" i="7"/>
  <c r="BK971" i="7" s="1"/>
  <c r="BD956" i="7"/>
  <c r="BD967" i="7"/>
  <c r="BM1120" i="7"/>
  <c r="BV2188" i="7"/>
  <c r="BW2188" i="7" s="1"/>
  <c r="BM1446" i="7"/>
  <c r="BM1441" i="7"/>
  <c r="BC2186" i="7"/>
  <c r="BE2186" i="7" s="1"/>
  <c r="BF2186" i="7" s="1"/>
  <c r="AV2186" i="7"/>
  <c r="BJ2186" i="7"/>
  <c r="BK2186" i="7" s="1"/>
  <c r="BD2183" i="7"/>
  <c r="BD2182" i="7"/>
  <c r="CM2575" i="7"/>
  <c r="CE2575" i="7"/>
  <c r="CG2575" i="7"/>
  <c r="BC2179" i="7"/>
  <c r="BJ2179" i="7"/>
  <c r="BK2179" i="7" s="1"/>
  <c r="AV2179" i="7"/>
  <c r="BD2189" i="7"/>
  <c r="BM967" i="7"/>
  <c r="CA967" i="7"/>
  <c r="CB967" i="7" s="1"/>
  <c r="BC970" i="7"/>
  <c r="BE970" i="7" s="1"/>
  <c r="BF970" i="7" s="1"/>
  <c r="BJ970" i="7"/>
  <c r="BK970" i="7" s="1"/>
  <c r="BB2202" i="7"/>
  <c r="AL949" i="7"/>
  <c r="BM2196" i="7"/>
  <c r="BT964" i="7"/>
  <c r="BV964" i="7" s="1"/>
  <c r="BW964" i="7" s="1"/>
  <c r="BM964" i="7"/>
  <c r="CA964" i="7"/>
  <c r="CB964" i="7" s="1"/>
  <c r="BM969" i="7"/>
  <c r="AA2168" i="7"/>
  <c r="BU958" i="7"/>
  <c r="BC969" i="7"/>
  <c r="BJ969" i="7"/>
  <c r="BK969" i="7" s="1"/>
  <c r="BC956" i="7"/>
  <c r="BJ956" i="7"/>
  <c r="BK956" i="7" s="1"/>
  <c r="BC967" i="7"/>
  <c r="BJ967" i="7"/>
  <c r="BK967" i="7" s="1"/>
  <c r="AV956" i="7"/>
  <c r="BM2187" i="7"/>
  <c r="BE113" i="7"/>
  <c r="BF113" i="7" s="1"/>
  <c r="BD1125" i="7"/>
  <c r="BU1968" i="7"/>
  <c r="BL1443" i="7"/>
  <c r="CI1443" i="7" s="1"/>
  <c r="CN1443" i="7" s="1"/>
  <c r="CJ1443" i="7"/>
  <c r="BM2192" i="7"/>
  <c r="BC2190" i="7"/>
  <c r="AV2190" i="7"/>
  <c r="BJ2190" i="7"/>
  <c r="BK2190" i="7" s="1"/>
  <c r="BD2194" i="7"/>
  <c r="BD2193" i="7"/>
  <c r="BU956" i="7"/>
  <c r="BU2185" i="7"/>
  <c r="CA968" i="7"/>
  <c r="CB968" i="7" s="1"/>
  <c r="BM968" i="7"/>
  <c r="AJ2169" i="7"/>
  <c r="AV961" i="7"/>
  <c r="CA958" i="7"/>
  <c r="CB958" i="7" s="1"/>
  <c r="BT958" i="7"/>
  <c r="BM958" i="7"/>
  <c r="AJ2172" i="7"/>
  <c r="BU963" i="7"/>
  <c r="BU962" i="7"/>
  <c r="BB2201" i="7"/>
  <c r="BM972" i="7"/>
  <c r="CA972" i="7"/>
  <c r="CB972" i="7" s="1"/>
  <c r="BD968" i="7"/>
  <c r="AV2262" i="7"/>
  <c r="BM1127" i="7"/>
  <c r="BM1128" i="7"/>
  <c r="AV2044" i="7"/>
  <c r="BD664" i="7"/>
  <c r="AV341" i="7"/>
  <c r="AV2196" i="7"/>
  <c r="BJ2196" i="7"/>
  <c r="BK2196" i="7" s="1"/>
  <c r="AV2195" i="7"/>
  <c r="BJ2195" i="7"/>
  <c r="BK2195" i="7" s="1"/>
  <c r="BB2197" i="7"/>
  <c r="BC2184" i="7"/>
  <c r="BJ2184" i="7"/>
  <c r="BK2184" i="7" s="1"/>
  <c r="AV2184" i="7"/>
  <c r="BC2193" i="7"/>
  <c r="BJ2193" i="7"/>
  <c r="BK2193" i="7" s="1"/>
  <c r="AV2193" i="7"/>
  <c r="BS2199" i="7"/>
  <c r="AJ1720" i="7"/>
  <c r="BM965" i="7"/>
  <c r="CA965" i="7"/>
  <c r="CB965" i="7" s="1"/>
  <c r="BT965" i="7"/>
  <c r="BV965" i="7" s="1"/>
  <c r="BW965" i="7" s="1"/>
  <c r="BM957" i="7"/>
  <c r="BU957" i="7"/>
  <c r="BT957" i="7"/>
  <c r="BT956" i="7"/>
  <c r="CA956" i="7"/>
  <c r="CB956" i="7" s="1"/>
  <c r="BM956" i="7"/>
  <c r="AV964" i="7"/>
  <c r="AV962" i="7"/>
  <c r="BC972" i="7"/>
  <c r="BJ972" i="7"/>
  <c r="BK972" i="7" s="1"/>
  <c r="BJ966" i="7"/>
  <c r="BK966" i="7" s="1"/>
  <c r="BC966" i="7"/>
  <c r="AA948" i="7"/>
  <c r="BJ959" i="7"/>
  <c r="BK959" i="7" s="1"/>
  <c r="BC959" i="7"/>
  <c r="BS979" i="7"/>
  <c r="BS977" i="7"/>
  <c r="BS978" i="7"/>
  <c r="BS981" i="7"/>
  <c r="BT963" i="7"/>
  <c r="CA962" i="7"/>
  <c r="CB962" i="7" s="1"/>
  <c r="BT962" i="7"/>
  <c r="BM962" i="7"/>
  <c r="BR2202" i="7"/>
  <c r="BC968" i="7"/>
  <c r="BJ968" i="7"/>
  <c r="BK968" i="7" s="1"/>
  <c r="BL968" i="7" s="1"/>
  <c r="BC2194" i="7"/>
  <c r="BS2202" i="7"/>
  <c r="AJ2171" i="7"/>
  <c r="BV352" i="7"/>
  <c r="BW352" i="7" s="1"/>
  <c r="BX352" i="7" s="1"/>
  <c r="BZ352" i="7" s="1"/>
  <c r="BM1961" i="7"/>
  <c r="AV1743" i="7"/>
  <c r="BD2188" i="7"/>
  <c r="BC2185" i="7"/>
  <c r="BJ2185" i="7"/>
  <c r="BK2185" i="7" s="1"/>
  <c r="AV2185" i="7"/>
  <c r="AL1719" i="7"/>
  <c r="BJ974" i="7"/>
  <c r="BK974" i="7" s="1"/>
  <c r="AV974" i="7"/>
  <c r="BM959" i="7"/>
  <c r="BT959" i="7"/>
  <c r="CA959" i="7"/>
  <c r="CB959" i="7" s="1"/>
  <c r="BM974" i="7"/>
  <c r="CA974" i="7"/>
  <c r="CB974" i="7" s="1"/>
  <c r="AJ2168" i="7"/>
  <c r="BU961" i="7"/>
  <c r="AJ2173" i="7"/>
  <c r="BR2198" i="7"/>
  <c r="BR977" i="7"/>
  <c r="CA975" i="7"/>
  <c r="CB975" i="7" s="1"/>
  <c r="BR979" i="7"/>
  <c r="BM975" i="7"/>
  <c r="BR978" i="7"/>
  <c r="BR981" i="7"/>
  <c r="BC973" i="7"/>
  <c r="BJ973" i="7"/>
  <c r="BK973" i="7" s="1"/>
  <c r="BD960" i="7"/>
  <c r="BM2125" i="7"/>
  <c r="BU340" i="7"/>
  <c r="BC2188" i="7"/>
  <c r="AV2188" i="7"/>
  <c r="BJ2188" i="7"/>
  <c r="BK2188" i="7" s="1"/>
  <c r="BU2194" i="7"/>
  <c r="BU2193" i="7"/>
  <c r="BM955" i="7"/>
  <c r="BT955" i="7"/>
  <c r="BV955" i="7" s="1"/>
  <c r="BW955" i="7" s="1"/>
  <c r="CA955" i="7"/>
  <c r="CB955" i="7" s="1"/>
  <c r="BM966" i="7"/>
  <c r="CA966" i="7"/>
  <c r="CB966" i="7" s="1"/>
  <c r="CA961" i="7"/>
  <c r="CB961" i="7" s="1"/>
  <c r="BT961" i="7"/>
  <c r="BM961" i="7"/>
  <c r="BU960" i="7"/>
  <c r="BC955" i="7"/>
  <c r="BE955" i="7" s="1"/>
  <c r="BF955" i="7" s="1"/>
  <c r="BJ955" i="7"/>
  <c r="BK955" i="7" s="1"/>
  <c r="BS2198" i="7"/>
  <c r="BD973" i="7"/>
  <c r="CA970" i="7"/>
  <c r="CB970" i="7" s="1"/>
  <c r="BM970" i="7"/>
  <c r="AV960" i="7"/>
  <c r="BJ960" i="7"/>
  <c r="BK960" i="7" s="1"/>
  <c r="BC960" i="7"/>
  <c r="CC2191" i="7"/>
  <c r="CH2191" i="7" s="1"/>
  <c r="CM2191" i="7" s="1"/>
  <c r="CK2191" i="7"/>
  <c r="CC2178" i="7"/>
  <c r="CH2178" i="7" s="1"/>
  <c r="CM2178" i="7" s="1"/>
  <c r="CK2178" i="7"/>
  <c r="BY2178" i="7"/>
  <c r="BX2178" i="7"/>
  <c r="BZ2178" i="7" s="1"/>
  <c r="CK2179" i="7"/>
  <c r="CC2179" i="7"/>
  <c r="CH2179" i="7" s="1"/>
  <c r="CM2179" i="7" s="1"/>
  <c r="BC2192" i="7"/>
  <c r="BJ2192" i="7"/>
  <c r="BK2192" i="7" s="1"/>
  <c r="BC2187" i="7"/>
  <c r="BJ2187" i="7"/>
  <c r="BK2187" i="7" s="1"/>
  <c r="CN1287" i="7"/>
  <c r="BC2183" i="7"/>
  <c r="BJ2183" i="7"/>
  <c r="BK2183" i="7" s="1"/>
  <c r="BM2195" i="7"/>
  <c r="CA2195" i="7"/>
  <c r="CB2195" i="7" s="1"/>
  <c r="CC2581" i="7"/>
  <c r="CH2581" i="7" s="1"/>
  <c r="CM2581" i="7" s="1"/>
  <c r="CK2581" i="7"/>
  <c r="CA2192" i="7"/>
  <c r="CB2192" i="7" s="1"/>
  <c r="BT2192" i="7"/>
  <c r="BV2192" i="7" s="1"/>
  <c r="BW2192" i="7" s="1"/>
  <c r="CC2187" i="7"/>
  <c r="CH2187" i="7" s="1"/>
  <c r="BR2197" i="7"/>
  <c r="CA2196" i="7"/>
  <c r="CB2196" i="7" s="1"/>
  <c r="BR2201" i="7"/>
  <c r="BL1439" i="7"/>
  <c r="CI1439" i="7" s="1"/>
  <c r="CN1439" i="7" s="1"/>
  <c r="CJ1439" i="7"/>
  <c r="CF1439" i="7" s="1"/>
  <c r="CK2185" i="7"/>
  <c r="CC2185" i="7"/>
  <c r="CH2185" i="7" s="1"/>
  <c r="CM2185" i="7" s="1"/>
  <c r="CA2180" i="7"/>
  <c r="CB2180" i="7" s="1"/>
  <c r="BT2180" i="7"/>
  <c r="BV2180" i="7" s="1"/>
  <c r="BW2180" i="7" s="1"/>
  <c r="BT2184" i="7"/>
  <c r="CA2184" i="7"/>
  <c r="CB2184" i="7" s="1"/>
  <c r="BG1498" i="7"/>
  <c r="BI1498" i="7" s="1"/>
  <c r="BH1498" i="7"/>
  <c r="CK2501" i="7"/>
  <c r="CC2501" i="7"/>
  <c r="CH2501" i="7" s="1"/>
  <c r="CM2501" i="7" s="1"/>
  <c r="AV2274" i="7"/>
  <c r="BV1808" i="7"/>
  <c r="BW1808" i="7" s="1"/>
  <c r="BX1808" i="7" s="1"/>
  <c r="BZ1808" i="7" s="1"/>
  <c r="BV1886" i="7"/>
  <c r="BW1886" i="7" s="1"/>
  <c r="BY1886" i="7" s="1"/>
  <c r="BV661" i="7"/>
  <c r="BW661" i="7" s="1"/>
  <c r="BX661" i="7" s="1"/>
  <c r="BZ661" i="7" s="1"/>
  <c r="AV2273" i="7"/>
  <c r="BV1884" i="7"/>
  <c r="BW1884" i="7" s="1"/>
  <c r="BY1884" i="7" s="1"/>
  <c r="BU2489" i="7"/>
  <c r="BV2489" i="7" s="1"/>
  <c r="BW2489" i="7" s="1"/>
  <c r="AV2038" i="7"/>
  <c r="BD1958" i="7"/>
  <c r="BD894" i="7"/>
  <c r="BB2349" i="7"/>
  <c r="AV2330" i="7"/>
  <c r="BJ1963" i="7"/>
  <c r="BK1963" i="7" s="1"/>
  <c r="CJ1963" i="7" s="1"/>
  <c r="BM338" i="7"/>
  <c r="BV1435" i="7"/>
  <c r="BW1435" i="7" s="1"/>
  <c r="BY1435" i="7" s="1"/>
  <c r="BJ1887" i="7"/>
  <c r="BK1887" i="7" s="1"/>
  <c r="BD1887" i="7"/>
  <c r="CJ1503" i="7"/>
  <c r="BL1503" i="7"/>
  <c r="CI1503" i="7" s="1"/>
  <c r="BL976" i="7"/>
  <c r="CI976" i="7" s="1"/>
  <c r="CJ976" i="7"/>
  <c r="AA1866" i="7"/>
  <c r="AA1869" i="7"/>
  <c r="AA1867" i="7"/>
  <c r="AA1868" i="7"/>
  <c r="CJ1505" i="7"/>
  <c r="BL1505" i="7"/>
  <c r="CI1505" i="7" s="1"/>
  <c r="BJ1892" i="7"/>
  <c r="BK1892" i="7" s="1"/>
  <c r="BD1892" i="7"/>
  <c r="BE1503" i="7"/>
  <c r="BF1503" i="7" s="1"/>
  <c r="AV1894" i="7"/>
  <c r="BL2423" i="7"/>
  <c r="CI2423" i="7" s="1"/>
  <c r="CN2423" i="7" s="1"/>
  <c r="CJ2423" i="7"/>
  <c r="BD1888" i="7"/>
  <c r="CJ1506" i="7"/>
  <c r="BL1506" i="7"/>
  <c r="CI1506" i="7" s="1"/>
  <c r="BH1497" i="7"/>
  <c r="BG1497" i="7"/>
  <c r="BI1497" i="7" s="1"/>
  <c r="BL2425" i="7"/>
  <c r="CI2425" i="7" s="1"/>
  <c r="CN2425" i="7" s="1"/>
  <c r="CJ2425" i="7"/>
  <c r="BL1508" i="7"/>
  <c r="CI1508" i="7" s="1"/>
  <c r="CJ1508" i="7"/>
  <c r="CJ1512" i="7"/>
  <c r="BL1512" i="7"/>
  <c r="CI1512" i="7" s="1"/>
  <c r="BL2421" i="7"/>
  <c r="CI2421" i="7" s="1"/>
  <c r="CN2421" i="7" s="1"/>
  <c r="CJ2421" i="7"/>
  <c r="BE660" i="7"/>
  <c r="BF660" i="7" s="1"/>
  <c r="CA2274" i="7"/>
  <c r="CB2274" i="7" s="1"/>
  <c r="BV1881" i="7"/>
  <c r="BW1881" i="7" s="1"/>
  <c r="BY1881" i="7" s="1"/>
  <c r="CK2052" i="7"/>
  <c r="CK1365" i="7"/>
  <c r="BM2042" i="7"/>
  <c r="AV664" i="7"/>
  <c r="BM350" i="7"/>
  <c r="AV1955" i="7"/>
  <c r="BM351" i="7"/>
  <c r="AV352" i="7"/>
  <c r="AA326" i="7"/>
  <c r="AV883" i="7"/>
  <c r="AV1668" i="7"/>
  <c r="BG1508" i="7"/>
  <c r="BI1508" i="7" s="1"/>
  <c r="BH1508" i="7"/>
  <c r="AV2426" i="7"/>
  <c r="AA1871" i="7"/>
  <c r="CJ1513" i="7"/>
  <c r="BL1513" i="7"/>
  <c r="CI1513" i="7" s="1"/>
  <c r="BJ1885" i="7"/>
  <c r="BK1885" i="7" s="1"/>
  <c r="BL1502" i="7"/>
  <c r="CI1502" i="7" s="1"/>
  <c r="CJ1502" i="7"/>
  <c r="BC1881" i="7"/>
  <c r="BE1881" i="7" s="1"/>
  <c r="BF1881" i="7" s="1"/>
  <c r="BH1511" i="7"/>
  <c r="BG1511" i="7"/>
  <c r="BI1511" i="7" s="1"/>
  <c r="CJ1742" i="7"/>
  <c r="BL1742" i="7"/>
  <c r="CI1742" i="7" s="1"/>
  <c r="CN1742" i="7" s="1"/>
  <c r="BE124" i="7"/>
  <c r="BF124" i="7" s="1"/>
  <c r="CA1521" i="7"/>
  <c r="CB1521" i="7" s="1"/>
  <c r="CC1521" i="7" s="1"/>
  <c r="CH1521" i="7" s="1"/>
  <c r="CM1521" i="7" s="1"/>
  <c r="BA2278" i="7"/>
  <c r="BA2275" i="7"/>
  <c r="AV2117" i="7"/>
  <c r="BM888" i="7"/>
  <c r="AV886" i="7"/>
  <c r="BJ2341" i="7"/>
  <c r="BK2341" i="7" s="1"/>
  <c r="BL2341" i="7" s="1"/>
  <c r="CI2341" i="7" s="1"/>
  <c r="CN2341" i="7" s="1"/>
  <c r="CJ1498" i="7"/>
  <c r="BL1498" i="7"/>
  <c r="CI1498" i="7" s="1"/>
  <c r="BT2335" i="7"/>
  <c r="BT2334" i="7"/>
  <c r="BG1501" i="7"/>
  <c r="BI1501" i="7" s="1"/>
  <c r="BH1501" i="7"/>
  <c r="BC1876" i="7"/>
  <c r="BE1876" i="7" s="1"/>
  <c r="BF1876" i="7" s="1"/>
  <c r="BJ1876" i="7"/>
  <c r="BK1876" i="7" s="1"/>
  <c r="AV1876" i="7"/>
  <c r="BL1507" i="7"/>
  <c r="CI1507" i="7" s="1"/>
  <c r="CJ1507" i="7"/>
  <c r="CJ1511" i="7"/>
  <c r="BL1511" i="7"/>
  <c r="CI1511" i="7" s="1"/>
  <c r="BL1743" i="7"/>
  <c r="CI1743" i="7" s="1"/>
  <c r="CN1743" i="7" s="1"/>
  <c r="CJ1743" i="7"/>
  <c r="BE2498" i="7"/>
  <c r="BF2498" i="7" s="1"/>
  <c r="BG2498" i="7" s="1"/>
  <c r="BI2498" i="7" s="1"/>
  <c r="BM2501" i="7"/>
  <c r="CC514" i="7"/>
  <c r="CH514" i="7" s="1"/>
  <c r="CM514" i="7" s="1"/>
  <c r="BU888" i="7"/>
  <c r="BD885" i="7"/>
  <c r="BV2189" i="7"/>
  <c r="BW2189" i="7" s="1"/>
  <c r="BY2189" i="7" s="1"/>
  <c r="AA1870" i="7"/>
  <c r="BL1497" i="7"/>
  <c r="CI1497" i="7" s="1"/>
  <c r="CJ1497" i="7"/>
  <c r="AV976" i="7"/>
  <c r="AA643" i="7"/>
  <c r="AA642" i="7"/>
  <c r="BD2108" i="7"/>
  <c r="AV2112" i="7"/>
  <c r="BJ2272" i="7"/>
  <c r="BK2272" i="7" s="1"/>
  <c r="CJ2272" i="7" s="1"/>
  <c r="BM2492" i="7"/>
  <c r="BS1135" i="7"/>
  <c r="CA1135" i="7" s="1"/>
  <c r="CB1135" i="7" s="1"/>
  <c r="CC1135" i="7" s="1"/>
  <c r="CH1135" i="7" s="1"/>
  <c r="CM1135" i="7" s="1"/>
  <c r="AV348" i="7"/>
  <c r="BU652" i="7"/>
  <c r="Y1872" i="7"/>
  <c r="AA1872" i="7" s="1"/>
  <c r="AV1880" i="7"/>
  <c r="AV1885" i="7"/>
  <c r="CJ1514" i="7"/>
  <c r="BL1514" i="7"/>
  <c r="CI1514" i="7" s="1"/>
  <c r="BL1510" i="7"/>
  <c r="CI1510" i="7" s="1"/>
  <c r="CJ1510" i="7"/>
  <c r="BE1510" i="7"/>
  <c r="BF1510" i="7" s="1"/>
  <c r="CJ1501" i="7"/>
  <c r="BL1501" i="7"/>
  <c r="CI1501" i="7" s="1"/>
  <c r="CN1501" i="7" s="1"/>
  <c r="AJ2250" i="7"/>
  <c r="CA2045" i="7"/>
  <c r="CB2045" i="7" s="1"/>
  <c r="CK2045" i="7" s="1"/>
  <c r="AV2037" i="7"/>
  <c r="BD2033" i="7"/>
  <c r="BM342" i="7"/>
  <c r="AV1964" i="7"/>
  <c r="AV339" i="7"/>
  <c r="AV881" i="7"/>
  <c r="BM1745" i="7"/>
  <c r="BD1886" i="7"/>
  <c r="BG1509" i="7"/>
  <c r="BI1509" i="7" s="1"/>
  <c r="BH1509" i="7"/>
  <c r="BL2424" i="7"/>
  <c r="CI2424" i="7" s="1"/>
  <c r="CN2424" i="7" s="1"/>
  <c r="CJ2424" i="7"/>
  <c r="BD1889" i="7"/>
  <c r="BE1889" i="7" s="1"/>
  <c r="BF1889" i="7" s="1"/>
  <c r="BL1509" i="7"/>
  <c r="CI1509" i="7" s="1"/>
  <c r="CJ1509" i="7"/>
  <c r="AV1899" i="7"/>
  <c r="BV656" i="7"/>
  <c r="BW656" i="7" s="1"/>
  <c r="BX656" i="7" s="1"/>
  <c r="BZ656" i="7" s="1"/>
  <c r="BC1893" i="7"/>
  <c r="BE1893" i="7" s="1"/>
  <c r="BF1893" i="7" s="1"/>
  <c r="BG1893" i="7" s="1"/>
  <c r="BI1893" i="7" s="1"/>
  <c r="BV2258" i="7"/>
  <c r="BW2258" i="7" s="1"/>
  <c r="AV897" i="7"/>
  <c r="BM2488" i="7"/>
  <c r="BA2277" i="7"/>
  <c r="AL2249" i="7"/>
  <c r="BJ1670" i="7"/>
  <c r="BK1670" i="7" s="1"/>
  <c r="CJ1670" i="7" s="1"/>
  <c r="BL2426" i="7"/>
  <c r="CI2426" i="7" s="1"/>
  <c r="CN2426" i="7" s="1"/>
  <c r="CJ2426" i="7"/>
  <c r="BC1886" i="7"/>
  <c r="BJ1886" i="7"/>
  <c r="BK1886" i="7" s="1"/>
  <c r="AV1886" i="7"/>
  <c r="AV1892" i="7"/>
  <c r="BG1507" i="7"/>
  <c r="BI1507" i="7" s="1"/>
  <c r="BC1888" i="7"/>
  <c r="BY1423" i="7"/>
  <c r="BX1423" i="7"/>
  <c r="BZ1423" i="7" s="1"/>
  <c r="CC1441" i="7"/>
  <c r="CH1441" i="7" s="1"/>
  <c r="CK1441" i="7"/>
  <c r="CC1445" i="7"/>
  <c r="CH1445" i="7" s="1"/>
  <c r="CM1445" i="7" s="1"/>
  <c r="CK1445" i="7"/>
  <c r="BV509" i="7"/>
  <c r="BW509" i="7" s="1"/>
  <c r="BX509" i="7" s="1"/>
  <c r="BZ509" i="7" s="1"/>
  <c r="BM1592" i="7"/>
  <c r="BV1878" i="7"/>
  <c r="BW1878" i="7" s="1"/>
  <c r="BY1878" i="7" s="1"/>
  <c r="BM1124" i="7"/>
  <c r="BA1972" i="7"/>
  <c r="AL1947" i="7"/>
  <c r="BV2190" i="7"/>
  <c r="BW2190" i="7" s="1"/>
  <c r="BY2190" i="7" s="1"/>
  <c r="BV2560" i="7"/>
  <c r="BW2560" i="7" s="1"/>
  <c r="BY2560" i="7" s="1"/>
  <c r="AV1954" i="7"/>
  <c r="BM893" i="7"/>
  <c r="AV877" i="7"/>
  <c r="BJ2345" i="7"/>
  <c r="BK2345" i="7" s="1"/>
  <c r="CJ2345" i="7" s="1"/>
  <c r="CF2345" i="7" s="1"/>
  <c r="CC1876" i="7"/>
  <c r="CH1876" i="7" s="1"/>
  <c r="CK1876" i="7"/>
  <c r="CC1442" i="7"/>
  <c r="CH1442" i="7" s="1"/>
  <c r="CK1442" i="7"/>
  <c r="CC1431" i="7"/>
  <c r="CH1431" i="7" s="1"/>
  <c r="CK1431" i="7"/>
  <c r="BX1437" i="7"/>
  <c r="BZ1437" i="7" s="1"/>
  <c r="BY1437" i="7"/>
  <c r="CC1430" i="7"/>
  <c r="CH1430" i="7" s="1"/>
  <c r="CK1430" i="7"/>
  <c r="BV1424" i="7"/>
  <c r="BW1424" i="7" s="1"/>
  <c r="CC1745" i="7"/>
  <c r="CH1745" i="7" s="1"/>
  <c r="CM1745" i="7" s="1"/>
  <c r="CA2105" i="7"/>
  <c r="CB2105" i="7" s="1"/>
  <c r="BT2105" i="7"/>
  <c r="BV2105" i="7" s="1"/>
  <c r="BW2105" i="7" s="1"/>
  <c r="BV1803" i="7"/>
  <c r="BW1803" i="7" s="1"/>
  <c r="BX1803" i="7" s="1"/>
  <c r="BZ1803" i="7" s="1"/>
  <c r="CA1517" i="7"/>
  <c r="CB1517" i="7" s="1"/>
  <c r="CC1517" i="7" s="1"/>
  <c r="BM2275" i="7"/>
  <c r="AV1115" i="7"/>
  <c r="AV1128" i="7"/>
  <c r="AV2331" i="7"/>
  <c r="BM879" i="7"/>
  <c r="BM353" i="7"/>
  <c r="BD658" i="7"/>
  <c r="AV2333" i="7"/>
  <c r="BD889" i="7"/>
  <c r="BM663" i="7"/>
  <c r="BM341" i="7"/>
  <c r="BD1967" i="7"/>
  <c r="AV2345" i="7"/>
  <c r="AV1670" i="7"/>
  <c r="AJ1644" i="7"/>
  <c r="AV1671" i="7"/>
  <c r="CC1443" i="7"/>
  <c r="CH1443" i="7" s="1"/>
  <c r="CK1443" i="7"/>
  <c r="CC1437" i="7"/>
  <c r="CH1437" i="7" s="1"/>
  <c r="CK1437" i="7"/>
  <c r="BM1443" i="7"/>
  <c r="CK1424" i="7"/>
  <c r="CC1424" i="7"/>
  <c r="CH1424" i="7" s="1"/>
  <c r="CA1744" i="7"/>
  <c r="CB1744" i="7" s="1"/>
  <c r="BM1516" i="7"/>
  <c r="CA2126" i="7"/>
  <c r="CB2126" i="7" s="1"/>
  <c r="CK2126" i="7" s="1"/>
  <c r="CA2034" i="7"/>
  <c r="CB2034" i="7" s="1"/>
  <c r="CK2034" i="7" s="1"/>
  <c r="AJ1108" i="7"/>
  <c r="BD353" i="7"/>
  <c r="BU654" i="7"/>
  <c r="AV2336" i="7"/>
  <c r="AK408" i="7"/>
  <c r="BX1876" i="7"/>
  <c r="BZ1876" i="7" s="1"/>
  <c r="BY1876" i="7"/>
  <c r="BM1445" i="7"/>
  <c r="CK1440" i="7"/>
  <c r="CC1440" i="7"/>
  <c r="CH1440" i="7" s="1"/>
  <c r="CK1738" i="7"/>
  <c r="CC1738" i="7"/>
  <c r="CH1738" i="7" s="1"/>
  <c r="CK1892" i="7"/>
  <c r="CC1892" i="7"/>
  <c r="CH1892" i="7" s="1"/>
  <c r="CC1427" i="7"/>
  <c r="CH1427" i="7" s="1"/>
  <c r="CK1427" i="7"/>
  <c r="CN1667" i="7"/>
  <c r="CG1667" i="7"/>
  <c r="CE1667" i="7"/>
  <c r="BX1428" i="7"/>
  <c r="BZ1428" i="7" s="1"/>
  <c r="BY1428" i="7"/>
  <c r="AV2107" i="7"/>
  <c r="BU2031" i="7"/>
  <c r="BV2031" i="7" s="1"/>
  <c r="BW2031" i="7" s="1"/>
  <c r="BB2048" i="7"/>
  <c r="BM890" i="7"/>
  <c r="BM1973" i="7"/>
  <c r="AA357" i="7"/>
  <c r="AA328" i="7"/>
  <c r="BU895" i="7"/>
  <c r="BL1590" i="7"/>
  <c r="CI1590" i="7" s="1"/>
  <c r="CN1590" i="7" s="1"/>
  <c r="CJ1590" i="7"/>
  <c r="CF1590" i="7" s="1"/>
  <c r="AL1643" i="7"/>
  <c r="CK1438" i="7"/>
  <c r="CC1438" i="7"/>
  <c r="CH1438" i="7" s="1"/>
  <c r="CF1666" i="7"/>
  <c r="CD1666" i="7"/>
  <c r="BY1426" i="7"/>
  <c r="CM1887" i="7"/>
  <c r="BV1427" i="7"/>
  <c r="BW1427" i="7" s="1"/>
  <c r="CK1435" i="7"/>
  <c r="CC1435" i="7"/>
  <c r="CH1435" i="7" s="1"/>
  <c r="CC1428" i="7"/>
  <c r="CH1428" i="7" s="1"/>
  <c r="CK1428" i="7"/>
  <c r="CC1423" i="7"/>
  <c r="CH1423" i="7" s="1"/>
  <c r="CK1423" i="7"/>
  <c r="BD650" i="7"/>
  <c r="BE650" i="7" s="1"/>
  <c r="BF650" i="7" s="1"/>
  <c r="Y332" i="7"/>
  <c r="AA332" i="7" s="1"/>
  <c r="BR358" i="7"/>
  <c r="AV1953" i="7"/>
  <c r="CJ1671" i="7"/>
  <c r="BL1671" i="7"/>
  <c r="CI1671" i="7" s="1"/>
  <c r="CN1671" i="7" s="1"/>
  <c r="CN1666" i="7"/>
  <c r="CE1666" i="7"/>
  <c r="CG1666" i="7"/>
  <c r="CC1426" i="7"/>
  <c r="CH1426" i="7" s="1"/>
  <c r="CM1426" i="7" s="1"/>
  <c r="CK1426" i="7"/>
  <c r="CC1728" i="7"/>
  <c r="CH1728" i="7" s="1"/>
  <c r="CM1728" i="7" s="1"/>
  <c r="CK1728" i="7"/>
  <c r="CC1742" i="7"/>
  <c r="CH1742" i="7" s="1"/>
  <c r="AV2118" i="7"/>
  <c r="AV2267" i="7"/>
  <c r="BV2568" i="7"/>
  <c r="BW2568" i="7" s="1"/>
  <c r="BY2568" i="7" s="1"/>
  <c r="BD2343" i="7"/>
  <c r="AV1669" i="7"/>
  <c r="BJ1669" i="7"/>
  <c r="BK1669" i="7" s="1"/>
  <c r="BU2335" i="7"/>
  <c r="CA2334" i="7"/>
  <c r="CB2334" i="7" s="1"/>
  <c r="BU2334" i="7"/>
  <c r="CC1422" i="7"/>
  <c r="CH1422" i="7" s="1"/>
  <c r="CK1422" i="7"/>
  <c r="BY1436" i="7"/>
  <c r="BX1436" i="7"/>
  <c r="BZ1436" i="7" s="1"/>
  <c r="BX1434" i="7"/>
  <c r="BZ1434" i="7" s="1"/>
  <c r="BY1434" i="7"/>
  <c r="AV278" i="7"/>
  <c r="BJ278" i="7"/>
  <c r="BK278" i="7" s="1"/>
  <c r="Y1948" i="7"/>
  <c r="AA1948" i="7" s="1"/>
  <c r="BD2337" i="7"/>
  <c r="BL980" i="7"/>
  <c r="CI980" i="7" s="1"/>
  <c r="CJ980" i="7"/>
  <c r="CK1429" i="7"/>
  <c r="CC1429" i="7"/>
  <c r="CH1429" i="7" s="1"/>
  <c r="CM1439" i="7"/>
  <c r="CK1959" i="7"/>
  <c r="CC1959" i="7"/>
  <c r="CH1959" i="7" s="1"/>
  <c r="CM1959" i="7" s="1"/>
  <c r="CC1425" i="7"/>
  <c r="CH1425" i="7" s="1"/>
  <c r="CM1425" i="7" s="1"/>
  <c r="CK1425" i="7"/>
  <c r="BX1422" i="7"/>
  <c r="BZ1422" i="7" s="1"/>
  <c r="BY1422" i="7"/>
  <c r="CK1436" i="7"/>
  <c r="CC1436" i="7"/>
  <c r="CH1436" i="7" s="1"/>
  <c r="BV1433" i="7"/>
  <c r="BW1433" i="7" s="1"/>
  <c r="CC1432" i="7"/>
  <c r="CH1432" i="7" s="1"/>
  <c r="CK1432" i="7"/>
  <c r="CK1434" i="7"/>
  <c r="CC1434" i="7"/>
  <c r="CH1434" i="7" s="1"/>
  <c r="AV2111" i="7"/>
  <c r="BD347" i="7"/>
  <c r="AV656" i="7"/>
  <c r="BM354" i="7"/>
  <c r="BM1965" i="7"/>
  <c r="AV880" i="7"/>
  <c r="BV1429" i="7"/>
  <c r="BW1429" i="7" s="1"/>
  <c r="BV1431" i="7"/>
  <c r="BW1431" i="7" s="1"/>
  <c r="BL1668" i="7"/>
  <c r="CI1668" i="7" s="1"/>
  <c r="CJ1668" i="7"/>
  <c r="BY1425" i="7"/>
  <c r="BX1425" i="7"/>
  <c r="BZ1425" i="7" s="1"/>
  <c r="CK1433" i="7"/>
  <c r="CC1433" i="7"/>
  <c r="CH1433" i="7" s="1"/>
  <c r="BV1656" i="7"/>
  <c r="BW1656" i="7" s="1"/>
  <c r="BX1656" i="7" s="1"/>
  <c r="BZ1656" i="7" s="1"/>
  <c r="BA359" i="7"/>
  <c r="BX2573" i="7"/>
  <c r="BZ2573" i="7" s="1"/>
  <c r="BY2573" i="7"/>
  <c r="CC2416" i="7"/>
  <c r="CH2416" i="7" s="1"/>
  <c r="CK2416" i="7"/>
  <c r="AL331" i="7"/>
  <c r="AK330" i="7"/>
  <c r="AK327" i="7"/>
  <c r="BJ2338" i="7"/>
  <c r="BK2338" i="7" s="1"/>
  <c r="BC2338" i="7"/>
  <c r="AV2338" i="7"/>
  <c r="BB361" i="7"/>
  <c r="BX2406" i="7"/>
  <c r="BZ2406" i="7" s="1"/>
  <c r="BY2406" i="7"/>
  <c r="BJ895" i="7"/>
  <c r="BK895" i="7" s="1"/>
  <c r="AV895" i="7"/>
  <c r="BT660" i="7"/>
  <c r="CA660" i="7"/>
  <c r="CB660" i="7" s="1"/>
  <c r="BX2186" i="7"/>
  <c r="BZ2186" i="7" s="1"/>
  <c r="BY2186" i="7"/>
  <c r="BC887" i="7"/>
  <c r="BE887" i="7" s="1"/>
  <c r="BF887" i="7" s="1"/>
  <c r="BJ887" i="7"/>
  <c r="BK887" i="7" s="1"/>
  <c r="AV887" i="7"/>
  <c r="BT886" i="7"/>
  <c r="CA886" i="7"/>
  <c r="CB886" i="7" s="1"/>
  <c r="BM886" i="7"/>
  <c r="CH2049" i="7"/>
  <c r="CM2049" i="7" s="1"/>
  <c r="BC663" i="7"/>
  <c r="BJ663" i="7"/>
  <c r="BK663" i="7" s="1"/>
  <c r="AV663" i="7"/>
  <c r="BM513" i="7"/>
  <c r="CA1971" i="7"/>
  <c r="CB1971" i="7" s="1"/>
  <c r="BM1971" i="7"/>
  <c r="BU2110" i="7"/>
  <c r="BU2111" i="7"/>
  <c r="BA357" i="7"/>
  <c r="BA361" i="7"/>
  <c r="BJ660" i="7"/>
  <c r="BK660" i="7" s="1"/>
  <c r="AV660" i="7"/>
  <c r="BC1956" i="7"/>
  <c r="BJ1956" i="7"/>
  <c r="BK1956" i="7" s="1"/>
  <c r="CA878" i="7"/>
  <c r="CB878" i="7" s="1"/>
  <c r="BT878" i="7"/>
  <c r="BB671" i="7"/>
  <c r="BB668" i="7"/>
  <c r="BB670" i="7"/>
  <c r="BB669" i="7"/>
  <c r="BJ1957" i="7"/>
  <c r="BK1957" i="7" s="1"/>
  <c r="BC1957" i="7"/>
  <c r="BY2408" i="7"/>
  <c r="BX2408" i="7"/>
  <c r="BZ2408" i="7" s="1"/>
  <c r="BL1745" i="7"/>
  <c r="CI1745" i="7" s="1"/>
  <c r="CJ1745" i="7"/>
  <c r="BX2561" i="7"/>
  <c r="BZ2561" i="7" s="1"/>
  <c r="BY2561" i="7"/>
  <c r="BC649" i="7"/>
  <c r="BE649" i="7" s="1"/>
  <c r="BF649" i="7" s="1"/>
  <c r="BJ649" i="7"/>
  <c r="BK649" i="7" s="1"/>
  <c r="AV649" i="7"/>
  <c r="CC2557" i="7"/>
  <c r="CH2557" i="7" s="1"/>
  <c r="CK2557" i="7"/>
  <c r="BU346" i="7"/>
  <c r="CA657" i="7"/>
  <c r="CB657" i="7" s="1"/>
  <c r="BT657" i="7"/>
  <c r="BV657" i="7" s="1"/>
  <c r="BW657" i="7" s="1"/>
  <c r="BY657" i="7" s="1"/>
  <c r="CC2407" i="7"/>
  <c r="CH2407" i="7" s="1"/>
  <c r="CM2407" i="7" s="1"/>
  <c r="CK2407" i="7"/>
  <c r="BC888" i="7"/>
  <c r="BJ888" i="7"/>
  <c r="BK888" i="7" s="1"/>
  <c r="BC889" i="7"/>
  <c r="BC2339" i="7"/>
  <c r="BJ2339" i="7"/>
  <c r="BK2339" i="7" s="1"/>
  <c r="BT2336" i="7"/>
  <c r="CA2336" i="7"/>
  <c r="CB2336" i="7" s="1"/>
  <c r="BT2337" i="7"/>
  <c r="CC2408" i="7"/>
  <c r="CH2408" i="7" s="1"/>
  <c r="CM2408" i="7" s="1"/>
  <c r="CK2408" i="7"/>
  <c r="AV888" i="7"/>
  <c r="BT655" i="7"/>
  <c r="BM655" i="7"/>
  <c r="CA655" i="7"/>
  <c r="CB655" i="7" s="1"/>
  <c r="BJ1952" i="7"/>
  <c r="BK1952" i="7" s="1"/>
  <c r="BC1952" i="7"/>
  <c r="BE1952" i="7" s="1"/>
  <c r="BF1952" i="7" s="1"/>
  <c r="BU338" i="7"/>
  <c r="CA1960" i="7"/>
  <c r="CB1960" i="7" s="1"/>
  <c r="BT1960" i="7"/>
  <c r="BV1960" i="7" s="1"/>
  <c r="BW1960" i="7" s="1"/>
  <c r="BJ1966" i="7"/>
  <c r="BK1966" i="7" s="1"/>
  <c r="BC1966" i="7"/>
  <c r="BJ344" i="7"/>
  <c r="BK344" i="7" s="1"/>
  <c r="BC344" i="7"/>
  <c r="CA651" i="7"/>
  <c r="CB651" i="7" s="1"/>
  <c r="BT651" i="7"/>
  <c r="BV651" i="7" s="1"/>
  <c r="BW651" i="7" s="1"/>
  <c r="BT650" i="7"/>
  <c r="CA650" i="7"/>
  <c r="CB650" i="7" s="1"/>
  <c r="BA337" i="7"/>
  <c r="BC337" i="7"/>
  <c r="AV1593" i="7"/>
  <c r="CK2049" i="7"/>
  <c r="BD2111" i="7"/>
  <c r="BD2113" i="7"/>
  <c r="BU1124" i="7"/>
  <c r="AV2034" i="7"/>
  <c r="AV2028" i="7"/>
  <c r="BD1124" i="7"/>
  <c r="BU2036" i="7"/>
  <c r="BD2044" i="7"/>
  <c r="BT1957" i="7"/>
  <c r="BV1957" i="7" s="1"/>
  <c r="BW1957" i="7" s="1"/>
  <c r="CA1957" i="7"/>
  <c r="CB1957" i="7" s="1"/>
  <c r="BM1957" i="7"/>
  <c r="BD2338" i="7"/>
  <c r="AV1967" i="7"/>
  <c r="BD663" i="7"/>
  <c r="BJ1958" i="7"/>
  <c r="BK1958" i="7" s="1"/>
  <c r="BC1958" i="7"/>
  <c r="BM2426" i="7"/>
  <c r="BJ355" i="7"/>
  <c r="BK355" i="7" s="1"/>
  <c r="BX2419" i="7"/>
  <c r="BZ2419" i="7" s="1"/>
  <c r="BY2419" i="7"/>
  <c r="BM660" i="7"/>
  <c r="BU660" i="7"/>
  <c r="BC350" i="7"/>
  <c r="BJ350" i="7"/>
  <c r="BK350" i="7" s="1"/>
  <c r="BA669" i="7"/>
  <c r="BA670" i="7"/>
  <c r="BJ667" i="7"/>
  <c r="BK667" i="7" s="1"/>
  <c r="BA668" i="7"/>
  <c r="AV667" i="7"/>
  <c r="BA671" i="7"/>
  <c r="BB672" i="7"/>
  <c r="BV2413" i="7"/>
  <c r="BW2413" i="7" s="1"/>
  <c r="BA1971" i="7"/>
  <c r="BJ1971" i="7" s="1"/>
  <c r="BK1971" i="7" s="1"/>
  <c r="BJ1970" i="7"/>
  <c r="BK1970" i="7" s="1"/>
  <c r="CA345" i="7"/>
  <c r="CB345" i="7" s="1"/>
  <c r="BT345" i="7"/>
  <c r="BJ347" i="7"/>
  <c r="BK347" i="7" s="1"/>
  <c r="BC347" i="7"/>
  <c r="BC894" i="7"/>
  <c r="BJ894" i="7"/>
  <c r="BK894" i="7" s="1"/>
  <c r="BB1975" i="7"/>
  <c r="CC2413" i="7"/>
  <c r="CH2413" i="7" s="1"/>
  <c r="CK2413" i="7"/>
  <c r="CA346" i="7"/>
  <c r="CB346" i="7" s="1"/>
  <c r="BT346" i="7"/>
  <c r="CA1956" i="7"/>
  <c r="CB1956" i="7" s="1"/>
  <c r="BD1959" i="7"/>
  <c r="BB360" i="7"/>
  <c r="BC658" i="7"/>
  <c r="BJ658" i="7"/>
  <c r="BK658" i="7" s="1"/>
  <c r="AV658" i="7"/>
  <c r="BV2418" i="7"/>
  <c r="BW2418" i="7" s="1"/>
  <c r="BM1956" i="7"/>
  <c r="BD2339" i="7"/>
  <c r="BU339" i="7"/>
  <c r="BS358" i="7"/>
  <c r="BT348" i="7"/>
  <c r="CA348" i="7"/>
  <c r="CB348" i="7" s="1"/>
  <c r="AJ332" i="7"/>
  <c r="AK332" i="7" s="1"/>
  <c r="AA1944" i="7"/>
  <c r="AA1942" i="7"/>
  <c r="AA1943" i="7"/>
  <c r="AA1945" i="7"/>
  <c r="BU655" i="7"/>
  <c r="CA649" i="7"/>
  <c r="CB649" i="7" s="1"/>
  <c r="BT649" i="7"/>
  <c r="BV649" i="7" s="1"/>
  <c r="BW649" i="7" s="1"/>
  <c r="BM649" i="7"/>
  <c r="BT337" i="7"/>
  <c r="BV337" i="7" s="1"/>
  <c r="BW337" i="7" s="1"/>
  <c r="CA337" i="7"/>
  <c r="CB337" i="7" s="1"/>
  <c r="BM653" i="7"/>
  <c r="BU653" i="7"/>
  <c r="CA344" i="7"/>
  <c r="CB344" i="7" s="1"/>
  <c r="BT344" i="7"/>
  <c r="BD2345" i="7"/>
  <c r="BD1966" i="7"/>
  <c r="BA433" i="7"/>
  <c r="CC2564" i="7"/>
  <c r="CH2564" i="7" s="1"/>
  <c r="CK2564" i="7"/>
  <c r="BM337" i="7"/>
  <c r="BD878" i="7"/>
  <c r="BJ1967" i="7"/>
  <c r="BK1967" i="7" s="1"/>
  <c r="BC1967" i="7"/>
  <c r="BM1960" i="7"/>
  <c r="CA659" i="7"/>
  <c r="CB659" i="7" s="1"/>
  <c r="BT659" i="7"/>
  <c r="BM659" i="7"/>
  <c r="AK329" i="7"/>
  <c r="BC2337" i="7"/>
  <c r="BJ2337" i="7"/>
  <c r="BK2337" i="7" s="1"/>
  <c r="BB337" i="7"/>
  <c r="BD337" i="7"/>
  <c r="CA1367" i="7"/>
  <c r="CB1367" i="7" s="1"/>
  <c r="CC1367" i="7" s="1"/>
  <c r="CH1367" i="7" s="1"/>
  <c r="CM1367" i="7" s="1"/>
  <c r="BB2350" i="7"/>
  <c r="AV2350" i="7" s="1"/>
  <c r="BV2565" i="7"/>
  <c r="BW2565" i="7" s="1"/>
  <c r="AA359" i="7"/>
  <c r="BM651" i="7"/>
  <c r="CC2425" i="7"/>
  <c r="CH2425" i="7" s="1"/>
  <c r="BC2345" i="7"/>
  <c r="BJ2344" i="7"/>
  <c r="BK2344" i="7" s="1"/>
  <c r="BC2344" i="7"/>
  <c r="CA882" i="7"/>
  <c r="CB882" i="7" s="1"/>
  <c r="BT882" i="7"/>
  <c r="BV882" i="7" s="1"/>
  <c r="BW882" i="7" s="1"/>
  <c r="BM895" i="7"/>
  <c r="CK2405" i="7"/>
  <c r="CC2405" i="7"/>
  <c r="CH2405" i="7" s="1"/>
  <c r="AV2344" i="7"/>
  <c r="BC1964" i="7"/>
  <c r="BE1964" i="7" s="1"/>
  <c r="BF1964" i="7" s="1"/>
  <c r="BJ1964" i="7"/>
  <c r="BK1964" i="7" s="1"/>
  <c r="BT880" i="7"/>
  <c r="CA880" i="7"/>
  <c r="CB880" i="7" s="1"/>
  <c r="BU2340" i="7"/>
  <c r="BU2339" i="7"/>
  <c r="BC349" i="7"/>
  <c r="BJ349" i="7"/>
  <c r="BK349" i="7" s="1"/>
  <c r="AV2332" i="7"/>
  <c r="CC2419" i="7"/>
  <c r="CH2419" i="7" s="1"/>
  <c r="CK2419" i="7"/>
  <c r="BT665" i="7"/>
  <c r="CA665" i="7"/>
  <c r="CB665" i="7" s="1"/>
  <c r="BT879" i="7"/>
  <c r="CA879" i="7"/>
  <c r="CB879" i="7" s="1"/>
  <c r="BL1746" i="7"/>
  <c r="CI1746" i="7" s="1"/>
  <c r="CJ1746" i="7"/>
  <c r="BU1956" i="7"/>
  <c r="BB2353" i="7"/>
  <c r="BC1959" i="7"/>
  <c r="BJ1959" i="7"/>
  <c r="BK1959" i="7" s="1"/>
  <c r="BA360" i="7"/>
  <c r="CC2418" i="7"/>
  <c r="CH2418" i="7" s="1"/>
  <c r="CK2418" i="7"/>
  <c r="BY2181" i="7"/>
  <c r="BX2181" i="7"/>
  <c r="BZ2181" i="7" s="1"/>
  <c r="CA666" i="7"/>
  <c r="CB666" i="7" s="1"/>
  <c r="BT339" i="7"/>
  <c r="CA339" i="7"/>
  <c r="CB339" i="7" s="1"/>
  <c r="BD659" i="7"/>
  <c r="BE659" i="7" s="1"/>
  <c r="BF659" i="7" s="1"/>
  <c r="BC2330" i="7"/>
  <c r="BE2330" i="7" s="1"/>
  <c r="BF2330" i="7" s="1"/>
  <c r="BJ2330" i="7"/>
  <c r="BK2330" i="7" s="1"/>
  <c r="BM1962" i="7"/>
  <c r="BU1962" i="7"/>
  <c r="CA885" i="7"/>
  <c r="CB885" i="7" s="1"/>
  <c r="BT885" i="7"/>
  <c r="BJ1965" i="7"/>
  <c r="BK1965" i="7" s="1"/>
  <c r="BC1965" i="7"/>
  <c r="BC881" i="7"/>
  <c r="BE881" i="7" s="1"/>
  <c r="BF881" i="7" s="1"/>
  <c r="BJ881" i="7"/>
  <c r="BK881" i="7" s="1"/>
  <c r="CA2341" i="7"/>
  <c r="CB2341" i="7" s="1"/>
  <c r="BT2341" i="7"/>
  <c r="BV2341" i="7" s="1"/>
  <c r="BW2341" i="7" s="1"/>
  <c r="BM885" i="7"/>
  <c r="CA653" i="7"/>
  <c r="CB653" i="7" s="1"/>
  <c r="BT653" i="7"/>
  <c r="AA360" i="7"/>
  <c r="BU344" i="7"/>
  <c r="BD893" i="7"/>
  <c r="AA2320" i="7"/>
  <c r="AA2323" i="7"/>
  <c r="AA2322" i="7"/>
  <c r="AA2321" i="7"/>
  <c r="BU1963" i="7"/>
  <c r="BJ878" i="7"/>
  <c r="BK878" i="7" s="1"/>
  <c r="BC878" i="7"/>
  <c r="BR361" i="7"/>
  <c r="BU659" i="7"/>
  <c r="BJ1961" i="7"/>
  <c r="BK1961" i="7" s="1"/>
  <c r="BC1961" i="7"/>
  <c r="BA434" i="7"/>
  <c r="CC129" i="7"/>
  <c r="CH129" i="7" s="1"/>
  <c r="CM129" i="7" s="1"/>
  <c r="CA1900" i="7"/>
  <c r="CB1900" i="7" s="1"/>
  <c r="BD2116" i="7"/>
  <c r="AV2114" i="7"/>
  <c r="AV2108" i="7"/>
  <c r="BM2499" i="7"/>
  <c r="BD2264" i="7"/>
  <c r="CK504" i="7"/>
  <c r="BU1127" i="7"/>
  <c r="BD2042" i="7"/>
  <c r="BM2038" i="7"/>
  <c r="AV2039" i="7"/>
  <c r="CJ1744" i="7"/>
  <c r="BL1744" i="7"/>
  <c r="CI1744" i="7" s="1"/>
  <c r="CA2427" i="7"/>
  <c r="CB2427" i="7" s="1"/>
  <c r="BD2344" i="7"/>
  <c r="BC662" i="7"/>
  <c r="AV662" i="7"/>
  <c r="BJ662" i="7"/>
  <c r="BK662" i="7" s="1"/>
  <c r="BD351" i="7"/>
  <c r="BJ346" i="7"/>
  <c r="BK346" i="7" s="1"/>
  <c r="BC346" i="7"/>
  <c r="BE346" i="7" s="1"/>
  <c r="BF346" i="7" s="1"/>
  <c r="BY2405" i="7"/>
  <c r="BX2405" i="7"/>
  <c r="BZ2405" i="7" s="1"/>
  <c r="BC343" i="7"/>
  <c r="BE343" i="7" s="1"/>
  <c r="BF343" i="7" s="1"/>
  <c r="BJ343" i="7"/>
  <c r="BK343" i="7" s="1"/>
  <c r="BM891" i="7"/>
  <c r="BS359" i="7"/>
  <c r="BB1972" i="7"/>
  <c r="CA662" i="7"/>
  <c r="CB662" i="7" s="1"/>
  <c r="BT662" i="7"/>
  <c r="BV662" i="7" s="1"/>
  <c r="BW662" i="7" s="1"/>
  <c r="BM662" i="7"/>
  <c r="AV653" i="7"/>
  <c r="BJ653" i="7"/>
  <c r="BK653" i="7" s="1"/>
  <c r="AV894" i="7"/>
  <c r="AV2343" i="7"/>
  <c r="BM346" i="7"/>
  <c r="AV282" i="7"/>
  <c r="BJ282" i="7"/>
  <c r="BK282" i="7" s="1"/>
  <c r="BU879" i="7"/>
  <c r="BA672" i="7"/>
  <c r="BY2407" i="7"/>
  <c r="BX2407" i="7"/>
  <c r="BZ2407" i="7" s="1"/>
  <c r="BJ353" i="7"/>
  <c r="BK353" i="7" s="1"/>
  <c r="BC353" i="7"/>
  <c r="BT877" i="7"/>
  <c r="BV877" i="7" s="1"/>
  <c r="BW877" i="7" s="1"/>
  <c r="CA877" i="7"/>
  <c r="CB877" i="7" s="1"/>
  <c r="BB1973" i="7"/>
  <c r="BD2335" i="7"/>
  <c r="BD2334" i="7"/>
  <c r="CK2415" i="7"/>
  <c r="CC2415" i="7"/>
  <c r="CH2415" i="7" s="1"/>
  <c r="BM2424" i="7"/>
  <c r="BB357" i="7"/>
  <c r="CC2181" i="7"/>
  <c r="CH2181" i="7" s="1"/>
  <c r="CM2181" i="7" s="1"/>
  <c r="CK2181" i="7"/>
  <c r="BL277" i="7"/>
  <c r="CI277" i="7" s="1"/>
  <c r="CJ277" i="7"/>
  <c r="CA1962" i="7"/>
  <c r="CB1962" i="7" s="1"/>
  <c r="BT1962" i="7"/>
  <c r="BU886" i="7"/>
  <c r="BU885" i="7"/>
  <c r="BL2578" i="7"/>
  <c r="CI2578" i="7" s="1"/>
  <c r="CJ2578" i="7"/>
  <c r="BT1954" i="7"/>
  <c r="CA1953" i="7"/>
  <c r="CB1953" i="7" s="1"/>
  <c r="BT1953" i="7"/>
  <c r="AV2339" i="7"/>
  <c r="BM339" i="7"/>
  <c r="BM654" i="7"/>
  <c r="BT654" i="7"/>
  <c r="CA654" i="7"/>
  <c r="CB654" i="7" s="1"/>
  <c r="BD1965" i="7"/>
  <c r="BU2336" i="7"/>
  <c r="BU2337" i="7"/>
  <c r="BM348" i="7"/>
  <c r="CJ1445" i="7"/>
  <c r="BL1445" i="7"/>
  <c r="CI1445" i="7" s="1"/>
  <c r="CA663" i="7"/>
  <c r="CB663" i="7" s="1"/>
  <c r="BT663" i="7"/>
  <c r="BJ893" i="7"/>
  <c r="BK893" i="7" s="1"/>
  <c r="AK359" i="7"/>
  <c r="BC891" i="7"/>
  <c r="BJ891" i="7"/>
  <c r="BK891" i="7" s="1"/>
  <c r="CA1963" i="7"/>
  <c r="CB1963" i="7" s="1"/>
  <c r="BT1963" i="7"/>
  <c r="BD1968" i="7"/>
  <c r="BM344" i="7"/>
  <c r="BS361" i="7"/>
  <c r="AV893" i="7"/>
  <c r="BD1961" i="7"/>
  <c r="BM2503" i="7"/>
  <c r="AV2032" i="7"/>
  <c r="BJ2046" i="7"/>
  <c r="BK2046" i="7" s="1"/>
  <c r="BL2046" i="7" s="1"/>
  <c r="CI2046" i="7" s="1"/>
  <c r="CN2046" i="7" s="1"/>
  <c r="BX2409" i="7"/>
  <c r="BZ2409" i="7" s="1"/>
  <c r="BY2409" i="7"/>
  <c r="AV2348" i="7"/>
  <c r="BC351" i="7"/>
  <c r="BJ351" i="7"/>
  <c r="BK351" i="7" s="1"/>
  <c r="BD661" i="7"/>
  <c r="BY2411" i="7"/>
  <c r="BX2411" i="7"/>
  <c r="BZ2411" i="7" s="1"/>
  <c r="BM345" i="7"/>
  <c r="CC2409" i="7"/>
  <c r="CH2409" i="7" s="1"/>
  <c r="CK2409" i="7"/>
  <c r="BR359" i="7"/>
  <c r="AV1958" i="7"/>
  <c r="BM2032" i="7"/>
  <c r="BT2344" i="7"/>
  <c r="BV2344" i="7" s="1"/>
  <c r="BW2344" i="7" s="1"/>
  <c r="BT2345" i="7"/>
  <c r="BV2345" i="7" s="1"/>
  <c r="BW2345" i="7" s="1"/>
  <c r="CA2344" i="7"/>
  <c r="CB2344" i="7" s="1"/>
  <c r="BM1967" i="7"/>
  <c r="CA1967" i="7"/>
  <c r="CB1967" i="7" s="1"/>
  <c r="BT1968" i="7"/>
  <c r="BT1967" i="7"/>
  <c r="BV1967" i="7" s="1"/>
  <c r="BW1967" i="7" s="1"/>
  <c r="CC2414" i="7"/>
  <c r="CH2414" i="7" s="1"/>
  <c r="CK2414" i="7"/>
  <c r="CA342" i="7"/>
  <c r="CB342" i="7" s="1"/>
  <c r="BT342" i="7"/>
  <c r="BT353" i="7"/>
  <c r="BV353" i="7" s="1"/>
  <c r="BW353" i="7" s="1"/>
  <c r="CA353" i="7"/>
  <c r="CB353" i="7" s="1"/>
  <c r="AJ644" i="7"/>
  <c r="BT894" i="7"/>
  <c r="BV894" i="7" s="1"/>
  <c r="BW894" i="7" s="1"/>
  <c r="CA894" i="7"/>
  <c r="CB894" i="7" s="1"/>
  <c r="CA354" i="7"/>
  <c r="CB354" i="7" s="1"/>
  <c r="BA1973" i="7"/>
  <c r="BC2334" i="7"/>
  <c r="BJ2334" i="7"/>
  <c r="BK2334" i="7" s="1"/>
  <c r="BT664" i="7"/>
  <c r="CA664" i="7"/>
  <c r="CB664" i="7" s="1"/>
  <c r="BM664" i="7"/>
  <c r="CK2189" i="7"/>
  <c r="CC2189" i="7"/>
  <c r="CH2189" i="7" s="1"/>
  <c r="CM2189" i="7" s="1"/>
  <c r="BV2415" i="7"/>
  <c r="BW2415" i="7" s="1"/>
  <c r="BA1975" i="7"/>
  <c r="CK2562" i="7"/>
  <c r="CC2562" i="7"/>
  <c r="CH2562" i="7" s="1"/>
  <c r="AV353" i="7"/>
  <c r="BU881" i="7"/>
  <c r="BC884" i="7"/>
  <c r="BE884" i="7" s="1"/>
  <c r="BF884" i="7" s="1"/>
  <c r="BJ884" i="7"/>
  <c r="BK884" i="7" s="1"/>
  <c r="AV1959" i="7"/>
  <c r="BJ883" i="7"/>
  <c r="BK883" i="7" s="1"/>
  <c r="BC883" i="7"/>
  <c r="BU1953" i="7"/>
  <c r="BU1954" i="7"/>
  <c r="BM666" i="7"/>
  <c r="CA2332" i="7"/>
  <c r="CB2332" i="7" s="1"/>
  <c r="BT2333" i="7"/>
  <c r="BT2332" i="7"/>
  <c r="BC2335" i="7"/>
  <c r="BJ2335" i="7"/>
  <c r="BK2335" i="7" s="1"/>
  <c r="BC345" i="7"/>
  <c r="BJ345" i="7"/>
  <c r="BK345" i="7" s="1"/>
  <c r="BU663" i="7"/>
  <c r="BU1966" i="7"/>
  <c r="BD891" i="7"/>
  <c r="BT884" i="7"/>
  <c r="BV884" i="7" s="1"/>
  <c r="BW884" i="7" s="1"/>
  <c r="CA884" i="7"/>
  <c r="CB884" i="7" s="1"/>
  <c r="BU2333" i="7"/>
  <c r="BU2332" i="7"/>
  <c r="BR356" i="7"/>
  <c r="BJ1960" i="7"/>
  <c r="BK1960" i="7" s="1"/>
  <c r="BC1960" i="7"/>
  <c r="AV2335" i="7"/>
  <c r="CA1969" i="7"/>
  <c r="CB1969" i="7" s="1"/>
  <c r="BM1969" i="7"/>
  <c r="BC1968" i="7"/>
  <c r="BJ1968" i="7"/>
  <c r="BK1968" i="7" s="1"/>
  <c r="AV349" i="7"/>
  <c r="CM2428" i="7"/>
  <c r="AV1966" i="7"/>
  <c r="BH2574" i="7"/>
  <c r="BG2574" i="7"/>
  <c r="BI2574" i="7" s="1"/>
  <c r="CC518" i="7"/>
  <c r="CH518" i="7" s="1"/>
  <c r="CM518" i="7" s="1"/>
  <c r="CK518" i="7"/>
  <c r="AA330" i="7"/>
  <c r="BJ1371" i="7"/>
  <c r="BK1371" i="7" s="1"/>
  <c r="BL1371" i="7" s="1"/>
  <c r="CI1371" i="7" s="1"/>
  <c r="CN1371" i="7" s="1"/>
  <c r="BM901" i="7"/>
  <c r="CA1366" i="7"/>
  <c r="CB1366" i="7" s="1"/>
  <c r="BV2649" i="7"/>
  <c r="BW2649" i="7" s="1"/>
  <c r="BX2649" i="7" s="1"/>
  <c r="BZ2649" i="7" s="1"/>
  <c r="BV2039" i="7"/>
  <c r="BW2039" i="7" s="1"/>
  <c r="BY2039" i="7" s="1"/>
  <c r="BV1129" i="7"/>
  <c r="BW1129" i="7" s="1"/>
  <c r="BM1119" i="7"/>
  <c r="BU1117" i="7"/>
  <c r="BC664" i="7"/>
  <c r="BE664" i="7" s="1"/>
  <c r="BF664" i="7" s="1"/>
  <c r="BJ664" i="7"/>
  <c r="BK664" i="7" s="1"/>
  <c r="CC2423" i="7"/>
  <c r="CH2423" i="7" s="1"/>
  <c r="CK2423" i="7"/>
  <c r="BJ890" i="7"/>
  <c r="BK890" i="7" s="1"/>
  <c r="BC890" i="7"/>
  <c r="CA355" i="7"/>
  <c r="CB355" i="7" s="1"/>
  <c r="CC352" i="7"/>
  <c r="CH352" i="7" s="1"/>
  <c r="CK352" i="7"/>
  <c r="BY2188" i="7"/>
  <c r="BX2188" i="7"/>
  <c r="BZ2188" i="7" s="1"/>
  <c r="BB1976" i="7"/>
  <c r="BM2339" i="7"/>
  <c r="BT2339" i="7"/>
  <c r="CA2339" i="7"/>
  <c r="CB2339" i="7" s="1"/>
  <c r="BJ661" i="7"/>
  <c r="BK661" i="7" s="1"/>
  <c r="AV661" i="7"/>
  <c r="BC661" i="7"/>
  <c r="CC2411" i="7"/>
  <c r="CH2411" i="7" s="1"/>
  <c r="CK2411" i="7"/>
  <c r="AV347" i="7"/>
  <c r="BT890" i="7"/>
  <c r="BV890" i="7" s="1"/>
  <c r="BW890" i="7" s="1"/>
  <c r="CA890" i="7"/>
  <c r="CB890" i="7" s="1"/>
  <c r="BX1952" i="7"/>
  <c r="BZ1952" i="7" s="1"/>
  <c r="BY1952" i="7"/>
  <c r="BM882" i="7"/>
  <c r="BY2420" i="7"/>
  <c r="BX2420" i="7"/>
  <c r="BZ2420" i="7" s="1"/>
  <c r="BA673" i="7"/>
  <c r="AV355" i="7"/>
  <c r="BJ666" i="7"/>
  <c r="BK666" i="7" s="1"/>
  <c r="AV666" i="7"/>
  <c r="BY2414" i="7"/>
  <c r="BX2414" i="7"/>
  <c r="BZ2414" i="7" s="1"/>
  <c r="AV655" i="7"/>
  <c r="BJ655" i="7"/>
  <c r="BK655" i="7" s="1"/>
  <c r="AV1956" i="7"/>
  <c r="BM878" i="7"/>
  <c r="CA351" i="7"/>
  <c r="CB351" i="7" s="1"/>
  <c r="BT351" i="7"/>
  <c r="BL1444" i="7"/>
  <c r="CI1444" i="7" s="1"/>
  <c r="CN1444" i="7" s="1"/>
  <c r="CJ1444" i="7"/>
  <c r="CC2420" i="7"/>
  <c r="CH2420" i="7" s="1"/>
  <c r="CK2420" i="7"/>
  <c r="BB673" i="7"/>
  <c r="AJ1948" i="7"/>
  <c r="BC348" i="7"/>
  <c r="BJ348" i="7"/>
  <c r="BK348" i="7" s="1"/>
  <c r="BT892" i="7"/>
  <c r="CA892" i="7"/>
  <c r="CB892" i="7" s="1"/>
  <c r="AA329" i="7"/>
  <c r="BM665" i="7"/>
  <c r="BD657" i="7"/>
  <c r="BC885" i="7"/>
  <c r="BJ885" i="7"/>
  <c r="BK885" i="7" s="1"/>
  <c r="BX2189" i="7"/>
  <c r="BZ2189" i="7" s="1"/>
  <c r="BM2342" i="7"/>
  <c r="BU2342" i="7"/>
  <c r="BU2343" i="7"/>
  <c r="BV2343" i="7" s="1"/>
  <c r="BW2343" i="7" s="1"/>
  <c r="BV2562" i="7"/>
  <c r="BW2562" i="7" s="1"/>
  <c r="BM877" i="7"/>
  <c r="BC1963" i="7"/>
  <c r="BC1962" i="7"/>
  <c r="BE1962" i="7" s="1"/>
  <c r="BF1962" i="7" s="1"/>
  <c r="BJ1962" i="7"/>
  <c r="BK1962" i="7" s="1"/>
  <c r="BS360" i="7"/>
  <c r="BT881" i="7"/>
  <c r="CA881" i="7"/>
  <c r="CB881" i="7" s="1"/>
  <c r="CK2559" i="7"/>
  <c r="CC2559" i="7"/>
  <c r="CH2559" i="7" s="1"/>
  <c r="CM2559" i="7" s="1"/>
  <c r="BT343" i="7"/>
  <c r="CA343" i="7"/>
  <c r="CB343" i="7" s="1"/>
  <c r="BS357" i="7"/>
  <c r="AV1962" i="7"/>
  <c r="AV1963" i="7"/>
  <c r="BD1963" i="7"/>
  <c r="CK2422" i="7"/>
  <c r="CC2422" i="7"/>
  <c r="CH2422" i="7" s="1"/>
  <c r="AV884" i="7"/>
  <c r="BV2559" i="7"/>
  <c r="BW2559" i="7" s="1"/>
  <c r="BC877" i="7"/>
  <c r="BE877" i="7" s="1"/>
  <c r="BF877" i="7" s="1"/>
  <c r="BJ877" i="7"/>
  <c r="BK877" i="7" s="1"/>
  <c r="AV344" i="7"/>
  <c r="BD1953" i="7"/>
  <c r="CK2412" i="7"/>
  <c r="CC2412" i="7"/>
  <c r="CH2412" i="7" s="1"/>
  <c r="BC342" i="7"/>
  <c r="BJ342" i="7"/>
  <c r="BK342" i="7" s="1"/>
  <c r="BT1966" i="7"/>
  <c r="CA1966" i="7"/>
  <c r="CB1966" i="7" s="1"/>
  <c r="CA341" i="7"/>
  <c r="CB341" i="7" s="1"/>
  <c r="BT341" i="7"/>
  <c r="BU887" i="7"/>
  <c r="BB2352" i="7"/>
  <c r="AV2352" i="7" s="1"/>
  <c r="BS356" i="7"/>
  <c r="BD1960" i="7"/>
  <c r="BS671" i="7"/>
  <c r="BS668" i="7"/>
  <c r="BS669" i="7"/>
  <c r="BS670" i="7"/>
  <c r="BS673" i="7"/>
  <c r="BS672" i="7"/>
  <c r="CC2417" i="7"/>
  <c r="CH2417" i="7" s="1"/>
  <c r="CK2417" i="7"/>
  <c r="AV1952" i="7"/>
  <c r="BD886" i="7"/>
  <c r="BU883" i="7"/>
  <c r="BA356" i="7"/>
  <c r="AV891" i="7"/>
  <c r="BL2574" i="7"/>
  <c r="CI2574" i="7" s="1"/>
  <c r="CN2574" i="7" s="1"/>
  <c r="CJ2574" i="7"/>
  <c r="CA1520" i="7"/>
  <c r="CB1520" i="7" s="1"/>
  <c r="AV2255" i="7"/>
  <c r="BU2494" i="7"/>
  <c r="BD2268" i="7"/>
  <c r="BB1137" i="7"/>
  <c r="BU1122" i="7"/>
  <c r="BV1122" i="7" s="1"/>
  <c r="BW1122" i="7" s="1"/>
  <c r="BD1118" i="7"/>
  <c r="BM1113" i="7"/>
  <c r="AV1130" i="7"/>
  <c r="BV2643" i="7"/>
  <c r="BW2643" i="7" s="1"/>
  <c r="BY2643" i="7" s="1"/>
  <c r="CA888" i="7"/>
  <c r="CB888" i="7" s="1"/>
  <c r="BT888" i="7"/>
  <c r="BY2417" i="7"/>
  <c r="AV651" i="7"/>
  <c r="CC2424" i="7"/>
  <c r="CH2424" i="7" s="1"/>
  <c r="CK2424" i="7"/>
  <c r="CA891" i="7"/>
  <c r="CB891" i="7" s="1"/>
  <c r="BT891" i="7"/>
  <c r="BV891" i="7" s="1"/>
  <c r="BW891" i="7" s="1"/>
  <c r="CA350" i="7"/>
  <c r="CB350" i="7" s="1"/>
  <c r="BT350" i="7"/>
  <c r="BV350" i="7" s="1"/>
  <c r="BW350" i="7" s="1"/>
  <c r="BC338" i="7"/>
  <c r="BA338" i="7"/>
  <c r="BC341" i="7" s="1"/>
  <c r="AV350" i="7"/>
  <c r="AV2337" i="7"/>
  <c r="CK2188" i="7"/>
  <c r="CC2188" i="7"/>
  <c r="CH2188" i="7" s="1"/>
  <c r="CM2188" i="7" s="1"/>
  <c r="BJ2347" i="7"/>
  <c r="BK2347" i="7" s="1"/>
  <c r="CA1973" i="7"/>
  <c r="CB1973" i="7" s="1"/>
  <c r="AA358" i="7"/>
  <c r="AV351" i="7"/>
  <c r="BC893" i="7"/>
  <c r="BJ892" i="7"/>
  <c r="BK892" i="7" s="1"/>
  <c r="BC892" i="7"/>
  <c r="BE892" i="7" s="1"/>
  <c r="BF892" i="7" s="1"/>
  <c r="BA1976" i="7"/>
  <c r="BV2410" i="7"/>
  <c r="BW2410" i="7" s="1"/>
  <c r="AV343" i="7"/>
  <c r="BJ1969" i="7"/>
  <c r="BK1969" i="7" s="1"/>
  <c r="AV2334" i="7"/>
  <c r="BU351" i="7"/>
  <c r="AV2342" i="7"/>
  <c r="BD352" i="7"/>
  <c r="AV885" i="7"/>
  <c r="AV1957" i="7"/>
  <c r="BD665" i="7"/>
  <c r="BE665" i="7" s="1"/>
  <c r="BF665" i="7" s="1"/>
  <c r="AL643" i="7"/>
  <c r="BJ656" i="7"/>
  <c r="BK656" i="7" s="1"/>
  <c r="BC656" i="7"/>
  <c r="BA1974" i="7"/>
  <c r="BD348" i="7"/>
  <c r="BU892" i="7"/>
  <c r="AV657" i="7"/>
  <c r="BC657" i="7"/>
  <c r="BJ657" i="7"/>
  <c r="BK657" i="7" s="1"/>
  <c r="BT1961" i="7"/>
  <c r="BV1961" i="7" s="1"/>
  <c r="BW1961" i="7" s="1"/>
  <c r="CA1961" i="7"/>
  <c r="CB1961" i="7" s="1"/>
  <c r="BM2336" i="7"/>
  <c r="BT340" i="7"/>
  <c r="CA340" i="7"/>
  <c r="CB340" i="7" s="1"/>
  <c r="BT1965" i="7"/>
  <c r="CA1965" i="7"/>
  <c r="CB1965" i="7" s="1"/>
  <c r="BM894" i="7"/>
  <c r="BB1974" i="7"/>
  <c r="BR360" i="7"/>
  <c r="BM2425" i="7"/>
  <c r="BM340" i="7"/>
  <c r="BU343" i="7"/>
  <c r="CK2421" i="7"/>
  <c r="CC2421" i="7"/>
  <c r="CH2421" i="7" s="1"/>
  <c r="BR357" i="7"/>
  <c r="BU893" i="7"/>
  <c r="BJ341" i="7"/>
  <c r="BK341" i="7" s="1"/>
  <c r="BL1747" i="7"/>
  <c r="CI1747" i="7" s="1"/>
  <c r="CJ1747" i="7"/>
  <c r="BM2341" i="7"/>
  <c r="BA358" i="7"/>
  <c r="BC1953" i="7"/>
  <c r="BJ1953" i="7"/>
  <c r="BK1953" i="7" s="1"/>
  <c r="CK2574" i="7"/>
  <c r="CC2574" i="7"/>
  <c r="CH2574" i="7" s="1"/>
  <c r="BV2412" i="7"/>
  <c r="BW2412" i="7" s="1"/>
  <c r="BD342" i="7"/>
  <c r="BC2336" i="7"/>
  <c r="BJ2336" i="7"/>
  <c r="BK2336" i="7" s="1"/>
  <c r="BM1953" i="7"/>
  <c r="BU349" i="7"/>
  <c r="AV281" i="7"/>
  <c r="BJ281" i="7"/>
  <c r="BK281" i="7" s="1"/>
  <c r="BU341" i="7"/>
  <c r="CA887" i="7"/>
  <c r="CB887" i="7" s="1"/>
  <c r="BT887" i="7"/>
  <c r="BD882" i="7"/>
  <c r="BR668" i="7"/>
  <c r="BR670" i="7"/>
  <c r="BR671" i="7"/>
  <c r="BR672" i="7"/>
  <c r="BR669" i="7"/>
  <c r="BM667" i="7"/>
  <c r="CA667" i="7"/>
  <c r="CB667" i="7" s="1"/>
  <c r="BR673" i="7"/>
  <c r="CA1964" i="7"/>
  <c r="CB1964" i="7" s="1"/>
  <c r="BU1964" i="7"/>
  <c r="BC886" i="7"/>
  <c r="BJ886" i="7"/>
  <c r="BK886" i="7" s="1"/>
  <c r="BT347" i="7"/>
  <c r="CA347" i="7"/>
  <c r="CB347" i="7" s="1"/>
  <c r="BT883" i="7"/>
  <c r="CA883" i="7"/>
  <c r="CB883" i="7" s="1"/>
  <c r="BB356" i="7"/>
  <c r="BM887" i="7"/>
  <c r="CA1593" i="7"/>
  <c r="CB1593" i="7" s="1"/>
  <c r="CC1593" i="7" s="1"/>
  <c r="CH1593" i="7" s="1"/>
  <c r="CM1593" i="7" s="1"/>
  <c r="CA1371" i="7"/>
  <c r="CB1371" i="7" s="1"/>
  <c r="CK1371" i="7" s="1"/>
  <c r="BD2270" i="7"/>
  <c r="AV2269" i="7"/>
  <c r="AV2263" i="7"/>
  <c r="BV501" i="7"/>
  <c r="BW501" i="7" s="1"/>
  <c r="BX501" i="7" s="1"/>
  <c r="BZ501" i="7" s="1"/>
  <c r="AV2031" i="7"/>
  <c r="BM2047" i="7"/>
  <c r="BU2109" i="7"/>
  <c r="BA1137" i="7"/>
  <c r="AV1116" i="7"/>
  <c r="CE2651" i="7"/>
  <c r="CM2651" i="7"/>
  <c r="BD1127" i="7"/>
  <c r="BB1134" i="7"/>
  <c r="BB359" i="7"/>
  <c r="CC2573" i="7"/>
  <c r="CH2573" i="7" s="1"/>
  <c r="CK2573" i="7"/>
  <c r="AK361" i="7"/>
  <c r="BB338" i="7"/>
  <c r="BD341" i="7" s="1"/>
  <c r="BD338" i="7"/>
  <c r="BJ2331" i="7"/>
  <c r="BK2331" i="7" s="1"/>
  <c r="BC2331" i="7"/>
  <c r="CK2186" i="7"/>
  <c r="CC2186" i="7"/>
  <c r="CH2186" i="7" s="1"/>
  <c r="CM2186" i="7" s="1"/>
  <c r="BM658" i="7"/>
  <c r="BT658" i="7"/>
  <c r="CA658" i="7"/>
  <c r="CB658" i="7" s="1"/>
  <c r="CK2568" i="7"/>
  <c r="CC2568" i="7"/>
  <c r="CH2568" i="7" s="1"/>
  <c r="BU878" i="7"/>
  <c r="BM355" i="7"/>
  <c r="BJ2342" i="7"/>
  <c r="BK2342" i="7" s="1"/>
  <c r="BD2342" i="7"/>
  <c r="BD1957" i="7"/>
  <c r="BM2427" i="7"/>
  <c r="AK360" i="7"/>
  <c r="AK357" i="7"/>
  <c r="BL1672" i="7"/>
  <c r="CI1672" i="7" s="1"/>
  <c r="CN1672" i="7" s="1"/>
  <c r="CJ1672" i="7"/>
  <c r="CC2410" i="7"/>
  <c r="CH2410" i="7" s="1"/>
  <c r="CK2410" i="7"/>
  <c r="CK2561" i="7"/>
  <c r="CC2561" i="7"/>
  <c r="CH2561" i="7" s="1"/>
  <c r="BC352" i="7"/>
  <c r="BJ352" i="7"/>
  <c r="BK352" i="7" s="1"/>
  <c r="BM880" i="7"/>
  <c r="BD656" i="7"/>
  <c r="AV1970" i="7"/>
  <c r="BV2557" i="7"/>
  <c r="BW2557" i="7" s="1"/>
  <c r="BC2343" i="7"/>
  <c r="BJ2343" i="7"/>
  <c r="BK2343" i="7" s="1"/>
  <c r="CK2406" i="7"/>
  <c r="CC2406" i="7"/>
  <c r="CH2406" i="7" s="1"/>
  <c r="CC2567" i="7"/>
  <c r="CH2567" i="7" s="1"/>
  <c r="CK2567" i="7"/>
  <c r="AV889" i="7"/>
  <c r="AV652" i="7"/>
  <c r="BB2351" i="7"/>
  <c r="BJ2351" i="7" s="1"/>
  <c r="BK2351" i="7" s="1"/>
  <c r="BM657" i="7"/>
  <c r="BD888" i="7"/>
  <c r="BM892" i="7"/>
  <c r="BT1956" i="7"/>
  <c r="BT1955" i="7"/>
  <c r="CA1955" i="7"/>
  <c r="CB1955" i="7" s="1"/>
  <c r="BV2421" i="7"/>
  <c r="BW2421" i="7" s="1"/>
  <c r="BT893" i="7"/>
  <c r="CA893" i="7"/>
  <c r="CB893" i="7" s="1"/>
  <c r="AA1947" i="7"/>
  <c r="AA1946" i="7"/>
  <c r="BM2344" i="7"/>
  <c r="BB358" i="7"/>
  <c r="BY2574" i="7"/>
  <c r="BX2574" i="7"/>
  <c r="BZ2574" i="7" s="1"/>
  <c r="BD2336" i="7"/>
  <c r="CA338" i="7"/>
  <c r="CB338" i="7" s="1"/>
  <c r="BT338" i="7"/>
  <c r="CA349" i="7"/>
  <c r="CB349" i="7" s="1"/>
  <c r="BT349" i="7"/>
  <c r="BJ280" i="7"/>
  <c r="BK280" i="7" s="1"/>
  <c r="AV280" i="7"/>
  <c r="AV1965" i="7"/>
  <c r="BC882" i="7"/>
  <c r="BJ882" i="7"/>
  <c r="BK882" i="7" s="1"/>
  <c r="BD344" i="7"/>
  <c r="BT1964" i="7"/>
  <c r="BJ2348" i="7"/>
  <c r="BK2348" i="7" s="1"/>
  <c r="BA2354" i="7"/>
  <c r="BJ2354" i="7" s="1"/>
  <c r="BK2354" i="7" s="1"/>
  <c r="BU347" i="7"/>
  <c r="BM650" i="7"/>
  <c r="BU650" i="7"/>
  <c r="AK328" i="7"/>
  <c r="BT895" i="7"/>
  <c r="CA895" i="7"/>
  <c r="CB895" i="7" s="1"/>
  <c r="AV1900" i="7"/>
  <c r="BC1117" i="7"/>
  <c r="BJ1117" i="7"/>
  <c r="BK1117" i="7" s="1"/>
  <c r="AV1117" i="7"/>
  <c r="CJ2653" i="7"/>
  <c r="BL2653" i="7"/>
  <c r="CI2653" i="7" s="1"/>
  <c r="CN2653" i="7" s="1"/>
  <c r="AV2266" i="7"/>
  <c r="CK2655" i="7"/>
  <c r="CC2655" i="7"/>
  <c r="CH2655" i="7" s="1"/>
  <c r="CM2655" i="7" s="1"/>
  <c r="AV2127" i="7"/>
  <c r="BJ2127" i="7"/>
  <c r="BK2127" i="7" s="1"/>
  <c r="BL2127" i="7" s="1"/>
  <c r="CI2127" i="7" s="1"/>
  <c r="CA1822" i="7"/>
  <c r="CB1822" i="7" s="1"/>
  <c r="CC1822" i="7" s="1"/>
  <c r="CH1822" i="7" s="1"/>
  <c r="CM1822" i="7" s="1"/>
  <c r="BM2494" i="7"/>
  <c r="AJ2477" i="7"/>
  <c r="BB2125" i="7"/>
  <c r="BJ2125" i="7" s="1"/>
  <c r="BK2125" i="7" s="1"/>
  <c r="BL2125" i="7" s="1"/>
  <c r="CI2125" i="7" s="1"/>
  <c r="CN2125" i="7" s="1"/>
  <c r="BY2640" i="7"/>
  <c r="BX2640" i="7"/>
  <c r="BZ2640" i="7" s="1"/>
  <c r="BV1115" i="7"/>
  <c r="BW1115" i="7" s="1"/>
  <c r="BJ2033" i="7"/>
  <c r="BK2033" i="7" s="1"/>
  <c r="BC2033" i="7"/>
  <c r="BT2030" i="7"/>
  <c r="BV2030" i="7" s="1"/>
  <c r="BW2030" i="7" s="1"/>
  <c r="CA2030" i="7"/>
  <c r="CB2030" i="7" s="1"/>
  <c r="CC2029" i="7"/>
  <c r="CH2029" i="7" s="1"/>
  <c r="CM2029" i="7" s="1"/>
  <c r="CK2029" i="7"/>
  <c r="CJ2638" i="7"/>
  <c r="BL2638" i="7"/>
  <c r="CI2638" i="7" s="1"/>
  <c r="CN2638" i="7" s="1"/>
  <c r="CJ2637" i="7"/>
  <c r="BL2637" i="7"/>
  <c r="CI2637" i="7" s="1"/>
  <c r="CN2637" i="7" s="1"/>
  <c r="CK2031" i="7"/>
  <c r="CC2031" i="7"/>
  <c r="CH2031" i="7" s="1"/>
  <c r="CM2031" i="7" s="1"/>
  <c r="CA1126" i="7"/>
  <c r="CB1126" i="7" s="1"/>
  <c r="BT1126" i="7"/>
  <c r="BV1126" i="7" s="1"/>
  <c r="BW1126" i="7" s="1"/>
  <c r="BD1128" i="7"/>
  <c r="CA2656" i="7"/>
  <c r="CB2656" i="7" s="1"/>
  <c r="BM2656" i="7"/>
  <c r="BB1136" i="7"/>
  <c r="BM1126" i="7"/>
  <c r="BY2028" i="7"/>
  <c r="BX2028" i="7"/>
  <c r="BZ2028" i="7" s="1"/>
  <c r="BJ1123" i="7"/>
  <c r="BK1123" i="7" s="1"/>
  <c r="BC1123" i="7"/>
  <c r="CJ2029" i="7"/>
  <c r="CA1132" i="7"/>
  <c r="CB1132" i="7" s="1"/>
  <c r="BM1132" i="7"/>
  <c r="CG2651" i="7"/>
  <c r="BE2644" i="7"/>
  <c r="BF2644" i="7" s="1"/>
  <c r="AA2020" i="7"/>
  <c r="AA2019" i="7"/>
  <c r="AA2018" i="7"/>
  <c r="AA2021" i="7"/>
  <c r="BD1126" i="7"/>
  <c r="BY2644" i="7"/>
  <c r="BX2644" i="7"/>
  <c r="BZ2644" i="7" s="1"/>
  <c r="BU2035" i="7"/>
  <c r="BA2048" i="7"/>
  <c r="BD2043" i="7"/>
  <c r="CJ2642" i="7"/>
  <c r="BL2642" i="7"/>
  <c r="CI2642" i="7" s="1"/>
  <c r="CN2642" i="7" s="1"/>
  <c r="BT1118" i="7"/>
  <c r="CA1118" i="7"/>
  <c r="CB1118" i="7" s="1"/>
  <c r="CC2650" i="7"/>
  <c r="CH2650" i="7" s="1"/>
  <c r="CM2650" i="7" s="1"/>
  <c r="CK2650" i="7"/>
  <c r="BR1136" i="7"/>
  <c r="BE2641" i="7"/>
  <c r="BF2641" i="7" s="1"/>
  <c r="CA1519" i="7"/>
  <c r="CB1519" i="7" s="1"/>
  <c r="CC1519" i="7" s="1"/>
  <c r="CH1519" i="7" s="1"/>
  <c r="CM1519" i="7" s="1"/>
  <c r="CA2275" i="7"/>
  <c r="CB2275" i="7" s="1"/>
  <c r="CK2275" i="7" s="1"/>
  <c r="AV1289" i="7"/>
  <c r="AV2113" i="7"/>
  <c r="AV2106" i="7"/>
  <c r="BB2122" i="7"/>
  <c r="AV2122" i="7" s="1"/>
  <c r="BJ2274" i="7"/>
  <c r="BK2274" i="7" s="1"/>
  <c r="BL2274" i="7" s="1"/>
  <c r="CI2274" i="7" s="1"/>
  <c r="CN2274" i="7" s="1"/>
  <c r="BE1877" i="7"/>
  <c r="BF1877" i="7" s="1"/>
  <c r="BG1877" i="7" s="1"/>
  <c r="BI1877" i="7" s="1"/>
  <c r="CA1131" i="7"/>
  <c r="CB1131" i="7" s="1"/>
  <c r="BM1131" i="7"/>
  <c r="BJ1131" i="7"/>
  <c r="BK1131" i="7" s="1"/>
  <c r="AV1131" i="7"/>
  <c r="CK1115" i="7"/>
  <c r="CC1115" i="7"/>
  <c r="CH1115" i="7" s="1"/>
  <c r="CM1115" i="7" s="1"/>
  <c r="CC2032" i="7"/>
  <c r="CH2032" i="7" s="1"/>
  <c r="CM2032" i="7" s="1"/>
  <c r="BJ2036" i="7"/>
  <c r="BK2036" i="7" s="1"/>
  <c r="BC2036" i="7"/>
  <c r="BE2036" i="7" s="1"/>
  <c r="BF2036" i="7" s="1"/>
  <c r="BH2650" i="7"/>
  <c r="BG2650" i="7"/>
  <c r="BI2650" i="7" s="1"/>
  <c r="CC2033" i="7"/>
  <c r="CH2033" i="7" s="1"/>
  <c r="CM2033" i="7" s="1"/>
  <c r="CK2033" i="7"/>
  <c r="BU2038" i="7"/>
  <c r="CC2652" i="7"/>
  <c r="CH2652" i="7" s="1"/>
  <c r="CM2652" i="7" s="1"/>
  <c r="CK2652" i="7"/>
  <c r="BA1136" i="7"/>
  <c r="BD1117" i="7"/>
  <c r="BJ2654" i="7"/>
  <c r="BK2654" i="7" s="1"/>
  <c r="AV2654" i="7"/>
  <c r="BD2039" i="7"/>
  <c r="BX2642" i="7"/>
  <c r="BZ2642" i="7" s="1"/>
  <c r="BY2642" i="7"/>
  <c r="BL2647" i="7"/>
  <c r="CI2647" i="7" s="1"/>
  <c r="CN2647" i="7" s="1"/>
  <c r="CJ2647" i="7"/>
  <c r="CK2028" i="7"/>
  <c r="CC2028" i="7"/>
  <c r="CH2028" i="7" s="1"/>
  <c r="CM2028" i="7" s="1"/>
  <c r="AL1107" i="7"/>
  <c r="CF2651" i="7"/>
  <c r="BL2644" i="7"/>
  <c r="CI2644" i="7" s="1"/>
  <c r="CN2644" i="7" s="1"/>
  <c r="CJ2644" i="7"/>
  <c r="AV1126" i="7"/>
  <c r="BC1126" i="7"/>
  <c r="BJ1126" i="7"/>
  <c r="BK1126" i="7" s="1"/>
  <c r="CA2035" i="7"/>
  <c r="CB2035" i="7" s="1"/>
  <c r="BT2035" i="7"/>
  <c r="AV2029" i="7"/>
  <c r="BJ2655" i="7"/>
  <c r="BK2655" i="7" s="1"/>
  <c r="AV2655" i="7"/>
  <c r="CJ2633" i="7"/>
  <c r="BL2633" i="7"/>
  <c r="CI2633" i="7" s="1"/>
  <c r="CN2633" i="7" s="1"/>
  <c r="BU1118" i="7"/>
  <c r="BX2650" i="7"/>
  <c r="BZ2650" i="7" s="1"/>
  <c r="BY2650" i="7"/>
  <c r="BM899" i="7"/>
  <c r="BT2037" i="7"/>
  <c r="BV2037" i="7" s="1"/>
  <c r="BW2037" i="7" s="1"/>
  <c r="CA2037" i="7"/>
  <c r="CB2037" i="7" s="1"/>
  <c r="BM2037" i="7"/>
  <c r="BJ1120" i="7"/>
  <c r="BK1120" i="7" s="1"/>
  <c r="BC1120" i="7"/>
  <c r="BT1124" i="7"/>
  <c r="CA1124" i="7"/>
  <c r="CB1124" i="7" s="1"/>
  <c r="BJ2034" i="7"/>
  <c r="BK2034" i="7" s="1"/>
  <c r="BC2034" i="7"/>
  <c r="BE2034" i="7" s="1"/>
  <c r="BF2034" i="7" s="1"/>
  <c r="BT1121" i="7"/>
  <c r="CA1121" i="7"/>
  <c r="CB1121" i="7" s="1"/>
  <c r="BL2650" i="7"/>
  <c r="CI2650" i="7" s="1"/>
  <c r="CN2650" i="7" s="1"/>
  <c r="CJ2650" i="7"/>
  <c r="BM2653" i="7"/>
  <c r="CA2653" i="7"/>
  <c r="CB2653" i="7" s="1"/>
  <c r="BC2042" i="7"/>
  <c r="BJ2042" i="7"/>
  <c r="BK2042" i="7" s="1"/>
  <c r="BL2645" i="7"/>
  <c r="CI2645" i="7" s="1"/>
  <c r="CN2645" i="7" s="1"/>
  <c r="CJ2645" i="7"/>
  <c r="CA2038" i="7"/>
  <c r="CB2038" i="7" s="1"/>
  <c r="BT2038" i="7"/>
  <c r="BJ2039" i="7"/>
  <c r="BK2039" i="7" s="1"/>
  <c r="BC2039" i="7"/>
  <c r="BL2656" i="7"/>
  <c r="CI2656" i="7" s="1"/>
  <c r="CN2656" i="7" s="1"/>
  <c r="CJ2656" i="7"/>
  <c r="BL2641" i="7"/>
  <c r="CI2641" i="7" s="1"/>
  <c r="CN2641" i="7" s="1"/>
  <c r="CJ2641" i="7"/>
  <c r="BL2646" i="7"/>
  <c r="CI2646" i="7" s="1"/>
  <c r="CN2646" i="7" s="1"/>
  <c r="CJ2646" i="7"/>
  <c r="BV2637" i="7"/>
  <c r="BW2637" i="7" s="1"/>
  <c r="BV2641" i="7"/>
  <c r="BW2641" i="7" s="1"/>
  <c r="CA1116" i="7"/>
  <c r="CB1116" i="7" s="1"/>
  <c r="BT1116" i="7"/>
  <c r="BV1116" i="7" s="1"/>
  <c r="BW1116" i="7" s="1"/>
  <c r="BT1114" i="7"/>
  <c r="CA1114" i="7"/>
  <c r="CB1114" i="7" s="1"/>
  <c r="AA2023" i="7"/>
  <c r="Y2024" i="7"/>
  <c r="AA2024" i="7" s="1"/>
  <c r="BC2041" i="7"/>
  <c r="BJ2041" i="7"/>
  <c r="BK2041" i="7" s="1"/>
  <c r="BG2633" i="7"/>
  <c r="BI2633" i="7" s="1"/>
  <c r="BH2633" i="7"/>
  <c r="BD2040" i="7"/>
  <c r="BH2640" i="7"/>
  <c r="BG2640" i="7"/>
  <c r="BI2640" i="7" s="1"/>
  <c r="CA1821" i="7"/>
  <c r="CB1821" i="7" s="1"/>
  <c r="BD2261" i="7"/>
  <c r="AV2258" i="7"/>
  <c r="AV2264" i="7"/>
  <c r="CA2493" i="7"/>
  <c r="CB2493" i="7" s="1"/>
  <c r="CC2493" i="7" s="1"/>
  <c r="AV2115" i="7"/>
  <c r="BY2648" i="7"/>
  <c r="BX2648" i="7"/>
  <c r="BZ2648" i="7" s="1"/>
  <c r="CA2043" i="7"/>
  <c r="CB2043" i="7" s="1"/>
  <c r="BT2043" i="7"/>
  <c r="BM2034" i="7"/>
  <c r="CJ2634" i="7"/>
  <c r="CF2634" i="7" s="1"/>
  <c r="BL2634" i="7"/>
  <c r="CI2634" i="7" s="1"/>
  <c r="CK2039" i="7"/>
  <c r="CC2039" i="7"/>
  <c r="CH2039" i="7" s="1"/>
  <c r="CM2039" i="7" s="1"/>
  <c r="BG2648" i="7"/>
  <c r="BI2648" i="7" s="1"/>
  <c r="BH2648" i="7"/>
  <c r="BS1138" i="7"/>
  <c r="BU2043" i="7"/>
  <c r="AV2036" i="7"/>
  <c r="AV2033" i="7"/>
  <c r="BH2645" i="7"/>
  <c r="BG2645" i="7"/>
  <c r="BI2645" i="7" s="1"/>
  <c r="BJ2032" i="7"/>
  <c r="BK2032" i="7" s="1"/>
  <c r="BC2032" i="7"/>
  <c r="BL2652" i="7"/>
  <c r="CI2652" i="7" s="1"/>
  <c r="CN2652" i="7" s="1"/>
  <c r="CJ2652" i="7"/>
  <c r="BT1128" i="7"/>
  <c r="CA1128" i="7"/>
  <c r="CB1128" i="7" s="1"/>
  <c r="CK2641" i="7"/>
  <c r="CC2641" i="7"/>
  <c r="CH2641" i="7" s="1"/>
  <c r="CM2641" i="7" s="1"/>
  <c r="BE2646" i="7"/>
  <c r="BF2646" i="7" s="1"/>
  <c r="CA2047" i="7"/>
  <c r="CB2047" i="7" s="1"/>
  <c r="BV2638" i="7"/>
  <c r="BW2638" i="7" s="1"/>
  <c r="BU2112" i="7"/>
  <c r="BV2112" i="7" s="1"/>
  <c r="BW2112" i="7" s="1"/>
  <c r="BY2112" i="7" s="1"/>
  <c r="BU1114" i="7"/>
  <c r="BR1133" i="7"/>
  <c r="AV1123" i="7"/>
  <c r="BD2041" i="7"/>
  <c r="BJ1119" i="7"/>
  <c r="BK1119" i="7" s="1"/>
  <c r="BC1119" i="7"/>
  <c r="BJ2040" i="7"/>
  <c r="BK2040" i="7" s="1"/>
  <c r="BC2040" i="7"/>
  <c r="AV2041" i="7"/>
  <c r="BL2640" i="7"/>
  <c r="CI2640" i="7" s="1"/>
  <c r="CN2640" i="7" s="1"/>
  <c r="CJ2640" i="7"/>
  <c r="BM2107" i="7"/>
  <c r="AA2248" i="7"/>
  <c r="BV506" i="7"/>
  <c r="BW506" i="7" s="1"/>
  <c r="BY506" i="7" s="1"/>
  <c r="BD2258" i="7"/>
  <c r="BJ2119" i="7"/>
  <c r="BK2119" i="7" s="1"/>
  <c r="CJ2119" i="7" s="1"/>
  <c r="BJ2121" i="7"/>
  <c r="BK2121" i="7" s="1"/>
  <c r="CJ2121" i="7" s="1"/>
  <c r="CD2121" i="7" s="1"/>
  <c r="BA2124" i="7"/>
  <c r="BJ2273" i="7"/>
  <c r="BK2273" i="7" s="1"/>
  <c r="BL2273" i="7" s="1"/>
  <c r="CI2273" i="7" s="1"/>
  <c r="CN2273" i="7" s="1"/>
  <c r="CA2036" i="7"/>
  <c r="CB2036" i="7" s="1"/>
  <c r="BT2036" i="7"/>
  <c r="CK2648" i="7"/>
  <c r="CC2648" i="7"/>
  <c r="CH2648" i="7" s="1"/>
  <c r="CM2648" i="7" s="1"/>
  <c r="CA1127" i="7"/>
  <c r="CB1127" i="7" s="1"/>
  <c r="BT1127" i="7"/>
  <c r="BL2648" i="7"/>
  <c r="CI2648" i="7" s="1"/>
  <c r="CN2648" i="7" s="1"/>
  <c r="CJ2648" i="7"/>
  <c r="AV2045" i="7"/>
  <c r="AJ2024" i="7"/>
  <c r="BE2639" i="7"/>
  <c r="BF2639" i="7" s="1"/>
  <c r="BC1125" i="7"/>
  <c r="BJ1125" i="7"/>
  <c r="BK1125" i="7" s="1"/>
  <c r="BL1125" i="7" s="1"/>
  <c r="AV2042" i="7"/>
  <c r="BA1134" i="7"/>
  <c r="BJ1132" i="7"/>
  <c r="BK1132" i="7" s="1"/>
  <c r="AV1125" i="7"/>
  <c r="BU1128" i="7"/>
  <c r="BM1123" i="7"/>
  <c r="CA1123" i="7"/>
  <c r="CB1123" i="7" s="1"/>
  <c r="BT1123" i="7"/>
  <c r="BV1123" i="7" s="1"/>
  <c r="BW1123" i="7" s="1"/>
  <c r="CK2637" i="7"/>
  <c r="CC2637" i="7"/>
  <c r="CH2637" i="7" s="1"/>
  <c r="CM2637" i="7" s="1"/>
  <c r="CK2046" i="7"/>
  <c r="CC2046" i="7"/>
  <c r="CH2046" i="7" s="1"/>
  <c r="CM2046" i="7" s="1"/>
  <c r="CC2041" i="7"/>
  <c r="CH2041" i="7" s="1"/>
  <c r="CM2041" i="7" s="1"/>
  <c r="CK2041" i="7"/>
  <c r="CC1976" i="7"/>
  <c r="CH1976" i="7" s="1"/>
  <c r="CM1976" i="7" s="1"/>
  <c r="CK1976" i="7"/>
  <c r="BJ1124" i="7"/>
  <c r="BK1124" i="7" s="1"/>
  <c r="BC1124" i="7"/>
  <c r="BM1116" i="7"/>
  <c r="BD1119" i="7"/>
  <c r="CK2643" i="7"/>
  <c r="CC2643" i="7"/>
  <c r="CH2643" i="7" s="1"/>
  <c r="CM2643" i="7" s="1"/>
  <c r="BV499" i="7"/>
  <c r="BW499" i="7" s="1"/>
  <c r="BU2495" i="7"/>
  <c r="BB2124" i="7"/>
  <c r="BM1130" i="7"/>
  <c r="CA1130" i="7"/>
  <c r="CB1130" i="7" s="1"/>
  <c r="BT1130" i="7"/>
  <c r="BV1130" i="7" s="1"/>
  <c r="BW1130" i="7" s="1"/>
  <c r="BJ1129" i="7"/>
  <c r="BK1129" i="7" s="1"/>
  <c r="BC1129" i="7"/>
  <c r="BE1129" i="7" s="1"/>
  <c r="BF1129" i="7" s="1"/>
  <c r="BM2654" i="7"/>
  <c r="CA2654" i="7"/>
  <c r="CB2654" i="7" s="1"/>
  <c r="BJ1114" i="7"/>
  <c r="BK1114" i="7" s="1"/>
  <c r="BC1114" i="7"/>
  <c r="BE1114" i="7" s="1"/>
  <c r="BF1114" i="7" s="1"/>
  <c r="BX2033" i="7"/>
  <c r="BZ2033" i="7" s="1"/>
  <c r="BY2033" i="7"/>
  <c r="BC1122" i="7"/>
  <c r="BJ1122" i="7"/>
  <c r="BK1122" i="7" s="1"/>
  <c r="AV1114" i="7"/>
  <c r="BJ1113" i="7"/>
  <c r="BK1113" i="7" s="1"/>
  <c r="BC1113" i="7"/>
  <c r="BE1113" i="7" s="1"/>
  <c r="BF1113" i="7" s="1"/>
  <c r="CJ2639" i="7"/>
  <c r="BL2639" i="7"/>
  <c r="CI2639" i="7" s="1"/>
  <c r="CN2639" i="7" s="1"/>
  <c r="AV1122" i="7"/>
  <c r="CK1129" i="7"/>
  <c r="CC1129" i="7"/>
  <c r="CH1129" i="7" s="1"/>
  <c r="CM1129" i="7" s="1"/>
  <c r="BC2029" i="7"/>
  <c r="BC2028" i="7"/>
  <c r="BE2028" i="7" s="1"/>
  <c r="BF2028" i="7" s="1"/>
  <c r="BJ2028" i="7"/>
  <c r="BK2028" i="7" s="1"/>
  <c r="AV1113" i="7"/>
  <c r="BL2649" i="7"/>
  <c r="CI2649" i="7" s="1"/>
  <c r="CN2649" i="7" s="1"/>
  <c r="CJ2649" i="7"/>
  <c r="BD2035" i="7"/>
  <c r="BJ2038" i="7"/>
  <c r="BK2038" i="7" s="1"/>
  <c r="BC2038" i="7"/>
  <c r="BM2043" i="7"/>
  <c r="CA1119" i="7"/>
  <c r="CB1119" i="7" s="1"/>
  <c r="BT1119" i="7"/>
  <c r="BV2040" i="7"/>
  <c r="BW2040" i="7" s="1"/>
  <c r="AV1124" i="7"/>
  <c r="BM1117" i="7"/>
  <c r="BT1117" i="7"/>
  <c r="CA1117" i="7"/>
  <c r="CB1117" i="7" s="1"/>
  <c r="BM2116" i="7"/>
  <c r="BC2037" i="7"/>
  <c r="BJ2037" i="7"/>
  <c r="BK2037" i="7" s="1"/>
  <c r="AV1120" i="7"/>
  <c r="BD1121" i="7"/>
  <c r="BV2034" i="7"/>
  <c r="BW2034" i="7" s="1"/>
  <c r="BM1121" i="7"/>
  <c r="BD1122" i="7"/>
  <c r="BT2044" i="7"/>
  <c r="CA2044" i="7"/>
  <c r="CB2044" i="7" s="1"/>
  <c r="AV1121" i="7"/>
  <c r="AV1118" i="7"/>
  <c r="BE2649" i="7"/>
  <c r="BF2649" i="7" s="1"/>
  <c r="BJ2035" i="7"/>
  <c r="BK2035" i="7" s="1"/>
  <c r="BC2035" i="7"/>
  <c r="CA1113" i="7"/>
  <c r="CB1113" i="7" s="1"/>
  <c r="BT1113" i="7"/>
  <c r="BV1113" i="7" s="1"/>
  <c r="BW1113" i="7" s="1"/>
  <c r="BD2038" i="7"/>
  <c r="BM2036" i="7"/>
  <c r="CJ2643" i="7"/>
  <c r="BL2643" i="7"/>
  <c r="CI2643" i="7" s="1"/>
  <c r="CN2643" i="7" s="1"/>
  <c r="BB1135" i="7"/>
  <c r="BJ1130" i="7"/>
  <c r="BK1130" i="7" s="1"/>
  <c r="BC1130" i="7"/>
  <c r="BS1134" i="7"/>
  <c r="AL2023" i="7"/>
  <c r="CC2040" i="7"/>
  <c r="CH2040" i="7" s="1"/>
  <c r="CM2040" i="7" s="1"/>
  <c r="CK2040" i="7"/>
  <c r="BC2044" i="7"/>
  <c r="BJ2044" i="7"/>
  <c r="BK2044" i="7" s="1"/>
  <c r="BU1120" i="7"/>
  <c r="BV1805" i="7"/>
  <c r="BW1805" i="7" s="1"/>
  <c r="BX1805" i="7" s="1"/>
  <c r="BZ1805" i="7" s="1"/>
  <c r="CA436" i="7"/>
  <c r="CB436" i="7" s="1"/>
  <c r="CK436" i="7" s="1"/>
  <c r="CA1369" i="7"/>
  <c r="CB1369" i="7" s="1"/>
  <c r="CC1369" i="7" s="1"/>
  <c r="CH1369" i="7" s="1"/>
  <c r="CM1369" i="7" s="1"/>
  <c r="AV2271" i="7"/>
  <c r="CA2123" i="7"/>
  <c r="CB2123" i="7" s="1"/>
  <c r="CK2123" i="7" s="1"/>
  <c r="BB2123" i="7"/>
  <c r="BJ2120" i="7"/>
  <c r="BK2120" i="7" s="1"/>
  <c r="CJ2120" i="7" s="1"/>
  <c r="BB2276" i="7"/>
  <c r="CA2125" i="7"/>
  <c r="CB2125" i="7" s="1"/>
  <c r="CC2125" i="7" s="1"/>
  <c r="CH2125" i="7" s="1"/>
  <c r="CM2125" i="7" s="1"/>
  <c r="CC1122" i="7"/>
  <c r="CH1122" i="7" s="1"/>
  <c r="CM1122" i="7" s="1"/>
  <c r="CK1122" i="7"/>
  <c r="BD2037" i="7"/>
  <c r="CC2640" i="7"/>
  <c r="CH2640" i="7" s="1"/>
  <c r="CM2640" i="7" s="1"/>
  <c r="CK2640" i="7"/>
  <c r="CA2042" i="7"/>
  <c r="CB2042" i="7" s="1"/>
  <c r="BT2042" i="7"/>
  <c r="BV2042" i="7" s="1"/>
  <c r="BW2042" i="7" s="1"/>
  <c r="BJ1121" i="7"/>
  <c r="BK1121" i="7" s="1"/>
  <c r="BC1121" i="7"/>
  <c r="BV2029" i="7"/>
  <c r="BW2029" i="7" s="1"/>
  <c r="AV1129" i="7"/>
  <c r="BH2638" i="7"/>
  <c r="BG2638" i="7"/>
  <c r="BI2638" i="7" s="1"/>
  <c r="BU2044" i="7"/>
  <c r="BH2637" i="7"/>
  <c r="BG2637" i="7"/>
  <c r="BI2637" i="7" s="1"/>
  <c r="BC1127" i="7"/>
  <c r="BJ1127" i="7"/>
  <c r="BK1127" i="7" s="1"/>
  <c r="BJ1118" i="7"/>
  <c r="BK1118" i="7" s="1"/>
  <c r="BC1118" i="7"/>
  <c r="BJ1128" i="7"/>
  <c r="BK1128" i="7" s="1"/>
  <c r="BC1128" i="7"/>
  <c r="AV1127" i="7"/>
  <c r="AV2035" i="7"/>
  <c r="BD1123" i="7"/>
  <c r="BA2047" i="7"/>
  <c r="BJ2047" i="7" s="1"/>
  <c r="BK2047" i="7" s="1"/>
  <c r="BD2029" i="7"/>
  <c r="BG2643" i="7"/>
  <c r="BI2643" i="7" s="1"/>
  <c r="BH2643" i="7"/>
  <c r="AA2022" i="7"/>
  <c r="BD1130" i="7"/>
  <c r="BM1114" i="7"/>
  <c r="BJ2043" i="7"/>
  <c r="BK2043" i="7" s="1"/>
  <c r="BC2043" i="7"/>
  <c r="BE2642" i="7"/>
  <c r="BF2642" i="7" s="1"/>
  <c r="BA1135" i="7"/>
  <c r="CA1120" i="7"/>
  <c r="CB1120" i="7" s="1"/>
  <c r="BT1120" i="7"/>
  <c r="BY2118" i="7"/>
  <c r="BX2118" i="7"/>
  <c r="BZ2118" i="7" s="1"/>
  <c r="CK2488" i="7"/>
  <c r="BM1819" i="7"/>
  <c r="BV504" i="7"/>
  <c r="BW504" i="7" s="1"/>
  <c r="BY504" i="7" s="1"/>
  <c r="BJ1592" i="7"/>
  <c r="BK1592" i="7" s="1"/>
  <c r="BL1592" i="7" s="1"/>
  <c r="CI1592" i="7" s="1"/>
  <c r="CN1592" i="7" s="1"/>
  <c r="CD2657" i="7"/>
  <c r="CA437" i="7"/>
  <c r="CB437" i="7" s="1"/>
  <c r="CC437" i="7" s="1"/>
  <c r="CH437" i="7" s="1"/>
  <c r="CM437" i="7" s="1"/>
  <c r="CD1347" i="7"/>
  <c r="BX1889" i="7"/>
  <c r="BZ1889" i="7" s="1"/>
  <c r="BY1889" i="7"/>
  <c r="BX1883" i="7"/>
  <c r="BZ1883" i="7" s="1"/>
  <c r="BY1883" i="7"/>
  <c r="BD2114" i="7"/>
  <c r="BT2486" i="7"/>
  <c r="BV2486" i="7" s="1"/>
  <c r="BW2486" i="7" s="1"/>
  <c r="CA2486" i="7"/>
  <c r="CB2486" i="7" s="1"/>
  <c r="BM2486" i="7"/>
  <c r="BD2262" i="7"/>
  <c r="BX2103" i="7"/>
  <c r="BZ2103" i="7" s="1"/>
  <c r="BY2103" i="7"/>
  <c r="BJ2107" i="7"/>
  <c r="BK2107" i="7" s="1"/>
  <c r="BU2483" i="7"/>
  <c r="BD2266" i="7"/>
  <c r="BT2485" i="7"/>
  <c r="CA2484" i="7"/>
  <c r="CB2484" i="7" s="1"/>
  <c r="BT2484" i="7"/>
  <c r="BD2119" i="7"/>
  <c r="BD2118" i="7"/>
  <c r="CC2118" i="7"/>
  <c r="CH2118" i="7" s="1"/>
  <c r="CM2118" i="7" s="1"/>
  <c r="CK2118" i="7"/>
  <c r="BA2123" i="7"/>
  <c r="AV2119" i="7"/>
  <c r="CD511" i="7"/>
  <c r="CF511" i="7"/>
  <c r="CK2119" i="7"/>
  <c r="CC2119" i="7"/>
  <c r="CH2119" i="7" s="1"/>
  <c r="CM2119" i="7" s="1"/>
  <c r="BT2492" i="7"/>
  <c r="CA2492" i="7"/>
  <c r="CB2492" i="7" s="1"/>
  <c r="BM2487" i="7"/>
  <c r="CC1886" i="7"/>
  <c r="CH1886" i="7" s="1"/>
  <c r="CM1886" i="7" s="1"/>
  <c r="CK1886" i="7"/>
  <c r="CK2120" i="7"/>
  <c r="CC2120" i="7"/>
  <c r="CH2120" i="7" s="1"/>
  <c r="CM2120" i="7" s="1"/>
  <c r="BV1579" i="7"/>
  <c r="BW1579" i="7" s="1"/>
  <c r="BY1579" i="7" s="1"/>
  <c r="BV1816" i="7"/>
  <c r="BW1816" i="7" s="1"/>
  <c r="BX1816" i="7" s="1"/>
  <c r="BZ1816" i="7" s="1"/>
  <c r="AV133" i="7"/>
  <c r="BT2496" i="7"/>
  <c r="BV2496" i="7" s="1"/>
  <c r="BW2496" i="7" s="1"/>
  <c r="CA2496" i="7"/>
  <c r="CB2496" i="7" s="1"/>
  <c r="BJ2111" i="7"/>
  <c r="BK2111" i="7" s="1"/>
  <c r="BC2111" i="7"/>
  <c r="CE1347" i="7"/>
  <c r="CG1347" i="7"/>
  <c r="BJ2116" i="7"/>
  <c r="BK2116" i="7" s="1"/>
  <c r="BJ2261" i="7"/>
  <c r="BK2261" i="7" s="1"/>
  <c r="BC2261" i="7"/>
  <c r="AA2249" i="7"/>
  <c r="BM2496" i="7"/>
  <c r="BV495" i="7"/>
  <c r="BW495" i="7" s="1"/>
  <c r="AV2261" i="7"/>
  <c r="BJ2114" i="7"/>
  <c r="BK2114" i="7" s="1"/>
  <c r="BC2114" i="7"/>
  <c r="BT2110" i="7"/>
  <c r="CA2110" i="7"/>
  <c r="CB2110" i="7" s="1"/>
  <c r="CC506" i="7"/>
  <c r="CH506" i="7" s="1"/>
  <c r="CM506" i="7" s="1"/>
  <c r="CK506" i="7"/>
  <c r="CC492" i="7"/>
  <c r="CH492" i="7" s="1"/>
  <c r="CM492" i="7" s="1"/>
  <c r="CK492" i="7"/>
  <c r="CK2103" i="7"/>
  <c r="CC2103" i="7"/>
  <c r="CH2103" i="7" s="1"/>
  <c r="CM2103" i="7" s="1"/>
  <c r="BU2491" i="7"/>
  <c r="CA2499" i="7"/>
  <c r="CB2499" i="7" s="1"/>
  <c r="BJ2110" i="7"/>
  <c r="BK2110" i="7" s="1"/>
  <c r="BC2110" i="7"/>
  <c r="BE2110" i="7" s="1"/>
  <c r="BF2110" i="7" s="1"/>
  <c r="BU2485" i="7"/>
  <c r="BU2484" i="7"/>
  <c r="BU2488" i="7"/>
  <c r="BV2488" i="7" s="1"/>
  <c r="BW2488" i="7" s="1"/>
  <c r="BJ2112" i="7"/>
  <c r="BK2112" i="7" s="1"/>
  <c r="BC2112" i="7"/>
  <c r="AL2476" i="7"/>
  <c r="BC2266" i="7"/>
  <c r="BC2269" i="7"/>
  <c r="BJ2269" i="7"/>
  <c r="BK2269" i="7" s="1"/>
  <c r="BC2263" i="7"/>
  <c r="BJ2263" i="7"/>
  <c r="BK2263" i="7" s="1"/>
  <c r="BE1880" i="7"/>
  <c r="BF1880" i="7" s="1"/>
  <c r="BB2275" i="7"/>
  <c r="BC2117" i="7"/>
  <c r="BJ2117" i="7"/>
  <c r="BK2117" i="7" s="1"/>
  <c r="BX2481" i="7"/>
  <c r="BZ2481" i="7" s="1"/>
  <c r="BY2481" i="7"/>
  <c r="CE511" i="7"/>
  <c r="CG511" i="7"/>
  <c r="BX2119" i="7"/>
  <c r="BZ2119" i="7" s="1"/>
  <c r="BY2119" i="7"/>
  <c r="BM2126" i="7"/>
  <c r="BD2109" i="7"/>
  <c r="BA2276" i="7"/>
  <c r="CD1363" i="7"/>
  <c r="CF1363" i="7"/>
  <c r="AV2121" i="7"/>
  <c r="BY1887" i="7"/>
  <c r="BX1887" i="7"/>
  <c r="BZ1887" i="7" s="1"/>
  <c r="BM1594" i="7"/>
  <c r="BM897" i="7"/>
  <c r="AJ487" i="7"/>
  <c r="AK487" i="7" s="1"/>
  <c r="BT2107" i="7"/>
  <c r="BV2107" i="7" s="1"/>
  <c r="BW2107" i="7" s="1"/>
  <c r="CA2107" i="7"/>
  <c r="CB2107" i="7" s="1"/>
  <c r="CK495" i="7"/>
  <c r="CC495" i="7"/>
  <c r="CH495" i="7" s="1"/>
  <c r="BH1882" i="7"/>
  <c r="BG1882" i="7"/>
  <c r="BI1882" i="7" s="1"/>
  <c r="BX492" i="7"/>
  <c r="BZ492" i="7" s="1"/>
  <c r="BY492" i="7"/>
  <c r="BC2103" i="7"/>
  <c r="BE2103" i="7" s="1"/>
  <c r="BF2103" i="7" s="1"/>
  <c r="BJ2103" i="7"/>
  <c r="BK2103" i="7" s="1"/>
  <c r="CJ741" i="7"/>
  <c r="BL741" i="7"/>
  <c r="CI741" i="7" s="1"/>
  <c r="CN741" i="7" s="1"/>
  <c r="BX502" i="7"/>
  <c r="BZ502" i="7" s="1"/>
  <c r="BY502" i="7"/>
  <c r="BM2110" i="7"/>
  <c r="BD2112" i="7"/>
  <c r="BD2269" i="7"/>
  <c r="BD2263" i="7"/>
  <c r="BC2254" i="7"/>
  <c r="BE2254" i="7" s="1"/>
  <c r="BF2254" i="7" s="1"/>
  <c r="BJ2254" i="7"/>
  <c r="BK2254" i="7" s="1"/>
  <c r="BM2493" i="7"/>
  <c r="BD2117" i="7"/>
  <c r="CK1880" i="7"/>
  <c r="CC1880" i="7"/>
  <c r="CH1880" i="7" s="1"/>
  <c r="CM1880" i="7" s="1"/>
  <c r="BM2491" i="7"/>
  <c r="AV2254" i="7"/>
  <c r="BJ2109" i="7"/>
  <c r="BK2109" i="7" s="1"/>
  <c r="BC2109" i="7"/>
  <c r="CG1363" i="7"/>
  <c r="CE1363" i="7"/>
  <c r="BY498" i="7"/>
  <c r="BX498" i="7"/>
  <c r="BZ498" i="7" s="1"/>
  <c r="BB2279" i="7"/>
  <c r="AV2279" i="7" s="1"/>
  <c r="CA1898" i="7"/>
  <c r="CB1898" i="7" s="1"/>
  <c r="CC1898" i="7" s="1"/>
  <c r="CH1898" i="7" s="1"/>
  <c r="CM1898" i="7" s="1"/>
  <c r="AK486" i="7"/>
  <c r="BJ2260" i="7"/>
  <c r="BK2260" i="7" s="1"/>
  <c r="BD2260" i="7"/>
  <c r="BE2260" i="7" s="1"/>
  <c r="BF2260" i="7" s="1"/>
  <c r="CA2503" i="7"/>
  <c r="CB2503" i="7" s="1"/>
  <c r="AA2245" i="7"/>
  <c r="AA2247" i="7"/>
  <c r="AA2244" i="7"/>
  <c r="AA2246" i="7"/>
  <c r="CK588" i="7"/>
  <c r="CC588" i="7"/>
  <c r="CH588" i="7" s="1"/>
  <c r="CM588" i="7" s="1"/>
  <c r="CA2117" i="7"/>
  <c r="CB2117" i="7" s="1"/>
  <c r="BT2117" i="7"/>
  <c r="BV2117" i="7" s="1"/>
  <c r="BW2117" i="7" s="1"/>
  <c r="BY1877" i="7"/>
  <c r="BX1877" i="7"/>
  <c r="BZ1877" i="7" s="1"/>
  <c r="CJ1882" i="7"/>
  <c r="CF1882" i="7" s="1"/>
  <c r="BL1882" i="7"/>
  <c r="CI1882" i="7" s="1"/>
  <c r="CE1882" i="7" s="1"/>
  <c r="CC2112" i="7"/>
  <c r="CH2112" i="7" s="1"/>
  <c r="CM2112" i="7" s="1"/>
  <c r="CK2112" i="7"/>
  <c r="CK499" i="7"/>
  <c r="CC499" i="7"/>
  <c r="CH499" i="7" s="1"/>
  <c r="CM499" i="7" s="1"/>
  <c r="BM2111" i="7"/>
  <c r="BJ2268" i="7"/>
  <c r="BK2268" i="7" s="1"/>
  <c r="BC2268" i="7"/>
  <c r="BD2265" i="7"/>
  <c r="BM2123" i="7"/>
  <c r="CK502" i="7"/>
  <c r="CC502" i="7"/>
  <c r="CH502" i="7" s="1"/>
  <c r="CM502" i="7" s="1"/>
  <c r="CC2491" i="7"/>
  <c r="CH2491" i="7" s="1"/>
  <c r="CM2491" i="7" s="1"/>
  <c r="CK2491" i="7"/>
  <c r="BJ2259" i="7"/>
  <c r="BK2259" i="7" s="1"/>
  <c r="BC2259" i="7"/>
  <c r="BL1877" i="7"/>
  <c r="CI1877" i="7" s="1"/>
  <c r="CN1877" i="7" s="1"/>
  <c r="CJ1877" i="7"/>
  <c r="CK513" i="7"/>
  <c r="CC513" i="7"/>
  <c r="CH513" i="7" s="1"/>
  <c r="CM513" i="7" s="1"/>
  <c r="AV2260" i="7"/>
  <c r="AV2120" i="7"/>
  <c r="BC2116" i="7"/>
  <c r="BJ2115" i="7"/>
  <c r="BK2115" i="7" s="1"/>
  <c r="BC2115" i="7"/>
  <c r="BY496" i="7"/>
  <c r="BX496" i="7"/>
  <c r="BZ496" i="7" s="1"/>
  <c r="CC498" i="7"/>
  <c r="CH498" i="7" s="1"/>
  <c r="CM498" i="7" s="1"/>
  <c r="CK498" i="7"/>
  <c r="CK510" i="7"/>
  <c r="CC510" i="7"/>
  <c r="CH510" i="7" s="1"/>
  <c r="CM510" i="7" s="1"/>
  <c r="CK494" i="7"/>
  <c r="CC494" i="7"/>
  <c r="CH494" i="7" s="1"/>
  <c r="CM494" i="7" s="1"/>
  <c r="AV2116" i="7"/>
  <c r="CC493" i="7"/>
  <c r="CH493" i="7" s="1"/>
  <c r="CK493" i="7"/>
  <c r="CK1877" i="7"/>
  <c r="CC1877" i="7"/>
  <c r="CH1877" i="7" s="1"/>
  <c r="CM1877" i="7" s="1"/>
  <c r="CA2115" i="7"/>
  <c r="CB2115" i="7" s="1"/>
  <c r="BT2115" i="7"/>
  <c r="BV2115" i="7" s="1"/>
  <c r="BW2115" i="7" s="1"/>
  <c r="CK1891" i="7"/>
  <c r="CC1891" i="7"/>
  <c r="CH1891" i="7" s="1"/>
  <c r="CM1891" i="7" s="1"/>
  <c r="CC2123" i="7"/>
  <c r="CH2123" i="7" s="1"/>
  <c r="CM2123" i="7" s="1"/>
  <c r="BC2108" i="7"/>
  <c r="BE2108" i="7" s="1"/>
  <c r="BF2108" i="7" s="1"/>
  <c r="BJ2108" i="7"/>
  <c r="BK2108" i="7" s="1"/>
  <c r="BT2491" i="7"/>
  <c r="CA2490" i="7"/>
  <c r="CB2490" i="7" s="1"/>
  <c r="BT2490" i="7"/>
  <c r="BM2490" i="7"/>
  <c r="AV2268" i="7"/>
  <c r="BC2265" i="7"/>
  <c r="BJ2265" i="7"/>
  <c r="BK2265" i="7" s="1"/>
  <c r="BD2259" i="7"/>
  <c r="BY501" i="7"/>
  <c r="CC2347" i="7"/>
  <c r="CH2347" i="7" s="1"/>
  <c r="CM2347" i="7" s="1"/>
  <c r="CK2347" i="7"/>
  <c r="AV2272" i="7"/>
  <c r="BT2108" i="7"/>
  <c r="CA2108" i="7"/>
  <c r="CB2108" i="7" s="1"/>
  <c r="BT2498" i="7"/>
  <c r="BV2498" i="7" s="1"/>
  <c r="BW2498" i="7" s="1"/>
  <c r="CA2498" i="7"/>
  <c r="CB2498" i="7" s="1"/>
  <c r="BM2498" i="7"/>
  <c r="CK515" i="7"/>
  <c r="CC515" i="7"/>
  <c r="CH515" i="7" s="1"/>
  <c r="CM515" i="7" s="1"/>
  <c r="BD2115" i="7"/>
  <c r="CC496" i="7"/>
  <c r="CH496" i="7" s="1"/>
  <c r="CM496" i="7" s="1"/>
  <c r="CK496" i="7"/>
  <c r="CC2113" i="7"/>
  <c r="CH2113" i="7" s="1"/>
  <c r="CM2113" i="7" s="1"/>
  <c r="CK2113" i="7"/>
  <c r="CA2111" i="7"/>
  <c r="CB2111" i="7" s="1"/>
  <c r="BT2111" i="7"/>
  <c r="BY494" i="7"/>
  <c r="BX494" i="7"/>
  <c r="BZ494" i="7" s="1"/>
  <c r="BX493" i="7"/>
  <c r="BZ493" i="7" s="1"/>
  <c r="BY493" i="7"/>
  <c r="BV508" i="7"/>
  <c r="BW508" i="7" s="1"/>
  <c r="BV1892" i="7"/>
  <c r="BW1892" i="7" s="1"/>
  <c r="CA2124" i="7"/>
  <c r="CB2124" i="7" s="1"/>
  <c r="BU2116" i="7"/>
  <c r="BY2106" i="7"/>
  <c r="BX2106" i="7"/>
  <c r="BZ2106" i="7" s="1"/>
  <c r="BJ2258" i="7"/>
  <c r="BK2258" i="7" s="1"/>
  <c r="BC2258" i="7"/>
  <c r="CC741" i="7"/>
  <c r="CH741" i="7" s="1"/>
  <c r="CM741" i="7" s="1"/>
  <c r="CK741" i="7"/>
  <c r="BM2122" i="7"/>
  <c r="BT2495" i="7"/>
  <c r="CA2495" i="7"/>
  <c r="CB2495" i="7" s="1"/>
  <c r="BJ2264" i="7"/>
  <c r="BK2264" i="7" s="1"/>
  <c r="BC2264" i="7"/>
  <c r="BC2270" i="7"/>
  <c r="BJ2270" i="7"/>
  <c r="BK2270" i="7" s="1"/>
  <c r="BM2482" i="7"/>
  <c r="CC1878" i="7"/>
  <c r="CH1878" i="7" s="1"/>
  <c r="CM1878" i="7" s="1"/>
  <c r="CK1878" i="7"/>
  <c r="CC1890" i="7"/>
  <c r="CH1890" i="7" s="1"/>
  <c r="CM1890" i="7" s="1"/>
  <c r="CK1890" i="7"/>
  <c r="CC501" i="7"/>
  <c r="CH501" i="7" s="1"/>
  <c r="CM501" i="7" s="1"/>
  <c r="CK501" i="7"/>
  <c r="CD1359" i="7"/>
  <c r="CK500" i="7"/>
  <c r="CC500" i="7"/>
  <c r="CH500" i="7" s="1"/>
  <c r="CM500" i="7" s="1"/>
  <c r="BT2109" i="7"/>
  <c r="CA2109" i="7"/>
  <c r="CB2109" i="7" s="1"/>
  <c r="BM2109" i="7"/>
  <c r="BL1881" i="7"/>
  <c r="CI1881" i="7" s="1"/>
  <c r="CN1881" i="7" s="1"/>
  <c r="CJ1881" i="7"/>
  <c r="BM2108" i="7"/>
  <c r="BJ1516" i="7"/>
  <c r="BK1516" i="7" s="1"/>
  <c r="CC507" i="7"/>
  <c r="CH507" i="7" s="1"/>
  <c r="CM507" i="7" s="1"/>
  <c r="CK507" i="7"/>
  <c r="CF1353" i="7"/>
  <c r="CD1353" i="7"/>
  <c r="AV2126" i="7"/>
  <c r="BJ2126" i="7"/>
  <c r="BK2126" i="7" s="1"/>
  <c r="CK497" i="7"/>
  <c r="CC497" i="7"/>
  <c r="CH497" i="7" s="1"/>
  <c r="CM497" i="7" s="1"/>
  <c r="BC2271" i="7"/>
  <c r="BJ2271" i="7"/>
  <c r="BK2271" i="7" s="1"/>
  <c r="CC508" i="7"/>
  <c r="CH508" i="7" s="1"/>
  <c r="CM508" i="7" s="1"/>
  <c r="CK508" i="7"/>
  <c r="BV1891" i="7"/>
  <c r="BW1891" i="7" s="1"/>
  <c r="CC1884" i="7"/>
  <c r="CH1884" i="7" s="1"/>
  <c r="CM1884" i="7" s="1"/>
  <c r="CK1884" i="7"/>
  <c r="CK2497" i="7"/>
  <c r="CC2497" i="7"/>
  <c r="CH2497" i="7" s="1"/>
  <c r="CM2497" i="7" s="1"/>
  <c r="CA2116" i="7"/>
  <c r="CB2116" i="7" s="1"/>
  <c r="BT2116" i="7"/>
  <c r="BM2115" i="7"/>
  <c r="AV2103" i="7"/>
  <c r="CA2482" i="7"/>
  <c r="CB2482" i="7" s="1"/>
  <c r="AV2110" i="7"/>
  <c r="BM2495" i="7"/>
  <c r="BM2117" i="7"/>
  <c r="CA2487" i="7"/>
  <c r="CB2487" i="7" s="1"/>
  <c r="BT2487" i="7"/>
  <c r="AV2259" i="7"/>
  <c r="CC517" i="7"/>
  <c r="CH517" i="7" s="1"/>
  <c r="CM517" i="7" s="1"/>
  <c r="CK517" i="7"/>
  <c r="BY500" i="7"/>
  <c r="BD2267" i="7"/>
  <c r="BV503" i="7"/>
  <c r="BW503" i="7" s="1"/>
  <c r="BX503" i="7" s="1"/>
  <c r="BZ503" i="7" s="1"/>
  <c r="BX507" i="7"/>
  <c r="BZ507" i="7" s="1"/>
  <c r="BY507" i="7"/>
  <c r="BJ2113" i="7"/>
  <c r="BK2113" i="7" s="1"/>
  <c r="BC2113" i="7"/>
  <c r="CG1353" i="7"/>
  <c r="CE1353" i="7"/>
  <c r="CK1889" i="7"/>
  <c r="CC1889" i="7"/>
  <c r="CH1889" i="7" s="1"/>
  <c r="CM1889" i="7" s="1"/>
  <c r="CC1883" i="7"/>
  <c r="CH1883" i="7" s="1"/>
  <c r="CM1883" i="7" s="1"/>
  <c r="CK1883" i="7"/>
  <c r="CK2340" i="7"/>
  <c r="CC2340" i="7"/>
  <c r="CH2340" i="7" s="1"/>
  <c r="CM2340" i="7" s="1"/>
  <c r="BJ2255" i="7"/>
  <c r="BK2255" i="7" s="1"/>
  <c r="BC2255" i="7"/>
  <c r="BE2255" i="7" s="1"/>
  <c r="BF2255" i="7" s="1"/>
  <c r="CF1355" i="7"/>
  <c r="CD1355" i="7"/>
  <c r="BV497" i="7"/>
  <c r="BW497" i="7" s="1"/>
  <c r="BU2497" i="7"/>
  <c r="BC2262" i="7"/>
  <c r="BJ2262" i="7"/>
  <c r="BK2262" i="7" s="1"/>
  <c r="BV505" i="7"/>
  <c r="BW505" i="7" s="1"/>
  <c r="CA2122" i="7"/>
  <c r="CB2122" i="7" s="1"/>
  <c r="BT2494" i="7"/>
  <c r="CA2494" i="7"/>
  <c r="CB2494" i="7" s="1"/>
  <c r="BT2497" i="7"/>
  <c r="CA2483" i="7"/>
  <c r="CB2483" i="7" s="1"/>
  <c r="BT2483" i="7"/>
  <c r="AV2270" i="7"/>
  <c r="BC2119" i="7"/>
  <c r="BC2118" i="7"/>
  <c r="BJ2118" i="7"/>
  <c r="BK2118" i="7" s="1"/>
  <c r="CA2114" i="7"/>
  <c r="CB2114" i="7" s="1"/>
  <c r="BT2114" i="7"/>
  <c r="BV2114" i="7" s="1"/>
  <c r="BW2114" i="7" s="1"/>
  <c r="CC2500" i="7"/>
  <c r="CH2500" i="7" s="1"/>
  <c r="CM2500" i="7" s="1"/>
  <c r="CK2500" i="7"/>
  <c r="BV1879" i="7"/>
  <c r="BW1879" i="7" s="1"/>
  <c r="AV2265" i="7"/>
  <c r="BU2108" i="7"/>
  <c r="BU2487" i="7"/>
  <c r="BU2492" i="7"/>
  <c r="BC2267" i="7"/>
  <c r="BJ2267" i="7"/>
  <c r="BK2267" i="7" s="1"/>
  <c r="AV2109" i="7"/>
  <c r="BM2124" i="7"/>
  <c r="AV1371" i="7"/>
  <c r="CC1594" i="7"/>
  <c r="CH1594" i="7" s="1"/>
  <c r="CM1594" i="7" s="1"/>
  <c r="CK1594" i="7"/>
  <c r="CJ1371" i="7"/>
  <c r="BL1288" i="7"/>
  <c r="CI1288" i="7" s="1"/>
  <c r="CN1288" i="7" s="1"/>
  <c r="CJ1288" i="7"/>
  <c r="BE185" i="7"/>
  <c r="BF185" i="7" s="1"/>
  <c r="BG185" i="7" s="1"/>
  <c r="BI185" i="7" s="1"/>
  <c r="CA133" i="7"/>
  <c r="CB133" i="7" s="1"/>
  <c r="BM133" i="7"/>
  <c r="AV1367" i="7"/>
  <c r="BJ1367" i="7"/>
  <c r="BK1367" i="7" s="1"/>
  <c r="CK1894" i="7"/>
  <c r="CC1894" i="7"/>
  <c r="CH1894" i="7" s="1"/>
  <c r="CM1894" i="7" s="1"/>
  <c r="AV1517" i="7"/>
  <c r="BJ1517" i="7"/>
  <c r="BK1517" i="7" s="1"/>
  <c r="BE2107" i="7"/>
  <c r="BF2107" i="7" s="1"/>
  <c r="BM437" i="7"/>
  <c r="CK1515" i="7"/>
  <c r="CC1515" i="7"/>
  <c r="CH1515" i="7" s="1"/>
  <c r="CM1515" i="7" s="1"/>
  <c r="CK1975" i="7"/>
  <c r="CC1975" i="7"/>
  <c r="CH1975" i="7" s="1"/>
  <c r="CM1975" i="7" s="1"/>
  <c r="CJ1591" i="7"/>
  <c r="BL1591" i="7"/>
  <c r="CI1591" i="7" s="1"/>
  <c r="CN1591" i="7" s="1"/>
  <c r="BM1520" i="7"/>
  <c r="BL1365" i="7"/>
  <c r="CI1365" i="7" s="1"/>
  <c r="CN1365" i="7" s="1"/>
  <c r="CJ1365" i="7"/>
  <c r="BL1515" i="7"/>
  <c r="CI1515" i="7" s="1"/>
  <c r="CN1515" i="7" s="1"/>
  <c r="CJ1515" i="7"/>
  <c r="CK896" i="7"/>
  <c r="CC896" i="7"/>
  <c r="CH896" i="7" s="1"/>
  <c r="CM896" i="7" s="1"/>
  <c r="BM132" i="7"/>
  <c r="CA132" i="7"/>
  <c r="CB132" i="7" s="1"/>
  <c r="CJ1900" i="7"/>
  <c r="AV2504" i="7"/>
  <c r="BJ2504" i="7"/>
  <c r="BK2504" i="7" s="1"/>
  <c r="CJ2104" i="7"/>
  <c r="CF2104" i="7" s="1"/>
  <c r="BL2104" i="7"/>
  <c r="CI2104" i="7" s="1"/>
  <c r="BM1519" i="7"/>
  <c r="CC1516" i="7"/>
  <c r="CH1516" i="7" s="1"/>
  <c r="CM1516" i="7" s="1"/>
  <c r="CK1516" i="7"/>
  <c r="BL1291" i="7"/>
  <c r="CI1291" i="7" s="1"/>
  <c r="CN1291" i="7" s="1"/>
  <c r="CA897" i="7"/>
  <c r="CB897" i="7" s="1"/>
  <c r="BT897" i="7"/>
  <c r="BV897" i="7" s="1"/>
  <c r="BW897" i="7" s="1"/>
  <c r="BM1371" i="7"/>
  <c r="CA1820" i="7"/>
  <c r="CB1820" i="7" s="1"/>
  <c r="BJ1520" i="7"/>
  <c r="BK1520" i="7" s="1"/>
  <c r="AV1520" i="7"/>
  <c r="CA438" i="7"/>
  <c r="CB438" i="7" s="1"/>
  <c r="BM438" i="7"/>
  <c r="BJ1290" i="7"/>
  <c r="BK1290" i="7" s="1"/>
  <c r="BL1597" i="7"/>
  <c r="CI1597" i="7" s="1"/>
  <c r="CN1597" i="7" s="1"/>
  <c r="CJ1597" i="7"/>
  <c r="BL1292" i="7"/>
  <c r="CI1292" i="7" s="1"/>
  <c r="CN1292" i="7" s="1"/>
  <c r="CJ1292" i="7"/>
  <c r="BT901" i="7"/>
  <c r="BV901" i="7" s="1"/>
  <c r="BW901" i="7" s="1"/>
  <c r="CA901" i="7"/>
  <c r="CB901" i="7" s="1"/>
  <c r="BL896" i="7"/>
  <c r="CI896" i="7" s="1"/>
  <c r="CN896" i="7" s="1"/>
  <c r="CJ896" i="7"/>
  <c r="BL283" i="7"/>
  <c r="CI283" i="7" s="1"/>
  <c r="CN283" i="7" s="1"/>
  <c r="CJ283" i="7"/>
  <c r="CK1370" i="7"/>
  <c r="CC1370" i="7"/>
  <c r="CH1370" i="7" s="1"/>
  <c r="CM1370" i="7" s="1"/>
  <c r="BJ1519" i="7"/>
  <c r="BK1519" i="7" s="1"/>
  <c r="CC1596" i="7"/>
  <c r="CH1596" i="7" s="1"/>
  <c r="CM1596" i="7" s="1"/>
  <c r="CK1596" i="7"/>
  <c r="BL1596" i="7"/>
  <c r="CI1596" i="7" s="1"/>
  <c r="CN1596" i="7" s="1"/>
  <c r="CJ1596" i="7"/>
  <c r="CC1901" i="7"/>
  <c r="CH1901" i="7" s="1"/>
  <c r="CM1901" i="7" s="1"/>
  <c r="CK1901" i="7"/>
  <c r="BV733" i="7"/>
  <c r="BW733" i="7" s="1"/>
  <c r="CC2048" i="7"/>
  <c r="CH2048" i="7" s="1"/>
  <c r="CM2048" i="7" s="1"/>
  <c r="CK2048" i="7"/>
  <c r="AV2505" i="7"/>
  <c r="BJ2505" i="7"/>
  <c r="BK2505" i="7" s="1"/>
  <c r="AV2501" i="7"/>
  <c r="BJ1593" i="7"/>
  <c r="BK1593" i="7" s="1"/>
  <c r="BM1367" i="7"/>
  <c r="BL981" i="7"/>
  <c r="CI981" i="7" s="1"/>
  <c r="CN981" i="7" s="1"/>
  <c r="CJ981" i="7"/>
  <c r="AV1519" i="7"/>
  <c r="BL1289" i="7"/>
  <c r="CI1289" i="7" s="1"/>
  <c r="CN1289" i="7" s="1"/>
  <c r="CJ1289" i="7"/>
  <c r="BM131" i="7"/>
  <c r="CA131" i="7"/>
  <c r="CB131" i="7" s="1"/>
  <c r="CA2279" i="7"/>
  <c r="CB2279" i="7" s="1"/>
  <c r="CJ897" i="7"/>
  <c r="BL897" i="7"/>
  <c r="CI897" i="7" s="1"/>
  <c r="CN897" i="7" s="1"/>
  <c r="BU900" i="7"/>
  <c r="BU899" i="7"/>
  <c r="AV2502" i="7"/>
  <c r="BJ2502" i="7"/>
  <c r="BK2502" i="7" s="1"/>
  <c r="BE2104" i="7"/>
  <c r="BF2104" i="7" s="1"/>
  <c r="BE2490" i="7"/>
  <c r="BF2490" i="7" s="1"/>
  <c r="BH2490" i="7" s="1"/>
  <c r="BV2257" i="7"/>
  <c r="BW2257" i="7" s="1"/>
  <c r="BX2257" i="7" s="1"/>
  <c r="BZ2257" i="7" s="1"/>
  <c r="BV2261" i="7"/>
  <c r="BW2261" i="7" s="1"/>
  <c r="BX2261" i="7" s="1"/>
  <c r="BZ2261" i="7" s="1"/>
  <c r="BE1885" i="7"/>
  <c r="BF1885" i="7" s="1"/>
  <c r="BG1885" i="7" s="1"/>
  <c r="BI1885" i="7" s="1"/>
  <c r="BV2260" i="7"/>
  <c r="BW2260" i="7" s="1"/>
  <c r="BY2260" i="7" s="1"/>
  <c r="CK748" i="7"/>
  <c r="CC748" i="7"/>
  <c r="CH748" i="7" s="1"/>
  <c r="CM748" i="7" s="1"/>
  <c r="BV734" i="7"/>
  <c r="BW734" i="7" s="1"/>
  <c r="CJ1673" i="7"/>
  <c r="BL1673" i="7"/>
  <c r="CI1673" i="7" s="1"/>
  <c r="AV2503" i="7"/>
  <c r="BJ2503" i="7"/>
  <c r="BK2503" i="7" s="1"/>
  <c r="BM1370" i="7"/>
  <c r="BM1518" i="7"/>
  <c r="CA1518" i="7"/>
  <c r="CB1518" i="7" s="1"/>
  <c r="AV1596" i="7"/>
  <c r="CA2278" i="7"/>
  <c r="CB2278" i="7" s="1"/>
  <c r="CA2277" i="7"/>
  <c r="CB2277" i="7" s="1"/>
  <c r="BM2277" i="7"/>
  <c r="BM2278" i="7"/>
  <c r="BM1593" i="7"/>
  <c r="BL1896" i="7"/>
  <c r="CI1896" i="7" s="1"/>
  <c r="CN1896" i="7" s="1"/>
  <c r="CJ1896" i="7"/>
  <c r="BU898" i="7"/>
  <c r="AV1518" i="7"/>
  <c r="BJ1518" i="7"/>
  <c r="BK1518" i="7" s="1"/>
  <c r="CA1823" i="7"/>
  <c r="CB1823" i="7" s="1"/>
  <c r="BM1369" i="7"/>
  <c r="BJ128" i="7"/>
  <c r="BK128" i="7" s="1"/>
  <c r="CJ128" i="7" s="1"/>
  <c r="BE1884" i="7"/>
  <c r="BF1884" i="7" s="1"/>
  <c r="BH1884" i="7" s="1"/>
  <c r="CC1881" i="7"/>
  <c r="CH1881" i="7" s="1"/>
  <c r="CM1881" i="7" s="1"/>
  <c r="CK1881" i="7"/>
  <c r="CK733" i="7"/>
  <c r="CC733" i="7"/>
  <c r="CH733" i="7" s="1"/>
  <c r="CM733" i="7" s="1"/>
  <c r="AV131" i="7"/>
  <c r="BJ131" i="7"/>
  <c r="BK131" i="7" s="1"/>
  <c r="CA1368" i="7"/>
  <c r="CB1368" i="7" s="1"/>
  <c r="CK1895" i="7"/>
  <c r="CC1895" i="7"/>
  <c r="CH1895" i="7" s="1"/>
  <c r="CM1895" i="7" s="1"/>
  <c r="AV132" i="7"/>
  <c r="BJ132" i="7"/>
  <c r="BK132" i="7" s="1"/>
  <c r="BU902" i="7"/>
  <c r="CC2506" i="7"/>
  <c r="CH2506" i="7" s="1"/>
  <c r="CM2506" i="7" s="1"/>
  <c r="BM1820" i="7"/>
  <c r="CJ1898" i="7"/>
  <c r="BM2279" i="7"/>
  <c r="BL2658" i="7"/>
  <c r="CI2658" i="7" s="1"/>
  <c r="CN2658" i="7" s="1"/>
  <c r="CJ2658" i="7"/>
  <c r="CA1824" i="7"/>
  <c r="CB1824" i="7" s="1"/>
  <c r="BL133" i="7"/>
  <c r="CI133" i="7" s="1"/>
  <c r="CN133" i="7" s="1"/>
  <c r="CJ133" i="7"/>
  <c r="CJ1897" i="7"/>
  <c r="BL1897" i="7"/>
  <c r="CI1897" i="7" s="1"/>
  <c r="CN1897" i="7" s="1"/>
  <c r="AV1369" i="7"/>
  <c r="BJ1369" i="7"/>
  <c r="BK1369" i="7" s="1"/>
  <c r="BL1748" i="7"/>
  <c r="CI1748" i="7" s="1"/>
  <c r="CJ1748" i="7"/>
  <c r="BL1594" i="7"/>
  <c r="CI1594" i="7" s="1"/>
  <c r="CN1594" i="7" s="1"/>
  <c r="CJ1594" i="7"/>
  <c r="BM2274" i="7"/>
  <c r="BY1882" i="7"/>
  <c r="BX1882" i="7"/>
  <c r="BZ1882" i="7" s="1"/>
  <c r="CK1893" i="7"/>
  <c r="CC1893" i="7"/>
  <c r="CH1893" i="7" s="1"/>
  <c r="CM1893" i="7" s="1"/>
  <c r="AV2506" i="7"/>
  <c r="BJ2506" i="7"/>
  <c r="BK2506" i="7" s="1"/>
  <c r="BT898" i="7"/>
  <c r="BM1368" i="7"/>
  <c r="BL1293" i="7"/>
  <c r="CI1293" i="7" s="1"/>
  <c r="CN1293" i="7" s="1"/>
  <c r="BM1900" i="7"/>
  <c r="CK1896" i="7"/>
  <c r="CC1896" i="7"/>
  <c r="CH1896" i="7" s="1"/>
  <c r="CM1896" i="7" s="1"/>
  <c r="BJ900" i="7"/>
  <c r="BK900" i="7" s="1"/>
  <c r="AV900" i="7"/>
  <c r="BM1596" i="7"/>
  <c r="CA1597" i="7"/>
  <c r="CB1597" i="7" s="1"/>
  <c r="BM436" i="7"/>
  <c r="BM1595" i="7"/>
  <c r="CK2658" i="7"/>
  <c r="CC2658" i="7"/>
  <c r="CH2658" i="7" s="1"/>
  <c r="CK1971" i="7"/>
  <c r="CC1971" i="7"/>
  <c r="CH1971" i="7" s="1"/>
  <c r="CM1971" i="7" s="1"/>
  <c r="AL486" i="7"/>
  <c r="AK485" i="7"/>
  <c r="BE2495" i="7"/>
  <c r="BF2495" i="7" s="1"/>
  <c r="BG2495" i="7" s="1"/>
  <c r="BI2495" i="7" s="1"/>
  <c r="BV1735" i="7"/>
  <c r="BW1735" i="7" s="1"/>
  <c r="BY1735" i="7" s="1"/>
  <c r="BE118" i="7"/>
  <c r="BF118" i="7" s="1"/>
  <c r="BG118" i="7" s="1"/>
  <c r="BI118" i="7" s="1"/>
  <c r="BX1893" i="7"/>
  <c r="BZ1893" i="7" s="1"/>
  <c r="BY1893" i="7"/>
  <c r="CC2051" i="7"/>
  <c r="CH2051" i="7" s="1"/>
  <c r="CM2051" i="7" s="1"/>
  <c r="CK2051" i="7"/>
  <c r="BJ902" i="7"/>
  <c r="BK902" i="7" s="1"/>
  <c r="CF2657" i="7"/>
  <c r="BL354" i="7"/>
  <c r="CI354" i="7" s="1"/>
  <c r="CN354" i="7" s="1"/>
  <c r="CJ354" i="7"/>
  <c r="AV1521" i="7"/>
  <c r="BJ1521" i="7"/>
  <c r="BK1521" i="7" s="1"/>
  <c r="BL1595" i="7"/>
  <c r="CI1595" i="7" s="1"/>
  <c r="CN1595" i="7" s="1"/>
  <c r="CJ1595" i="7"/>
  <c r="BM1517" i="7"/>
  <c r="CK2276" i="7"/>
  <c r="CC2276" i="7"/>
  <c r="CH2276" i="7" s="1"/>
  <c r="CM2276" i="7" s="1"/>
  <c r="CC899" i="7"/>
  <c r="CH899" i="7" s="1"/>
  <c r="CM899" i="7" s="1"/>
  <c r="CK899" i="7"/>
  <c r="AV1370" i="7"/>
  <c r="BJ1370" i="7"/>
  <c r="BK1370" i="7" s="1"/>
  <c r="AK484" i="7"/>
  <c r="AK481" i="7"/>
  <c r="AK483" i="7"/>
  <c r="AK482" i="7"/>
  <c r="BM1822" i="7"/>
  <c r="BL2498" i="7"/>
  <c r="CI2498" i="7" s="1"/>
  <c r="CN2498" i="7" s="1"/>
  <c r="CJ2498" i="7"/>
  <c r="CJ2482" i="7"/>
  <c r="BL2482" i="7"/>
  <c r="CI2482" i="7" s="1"/>
  <c r="CN2482" i="7" s="1"/>
  <c r="BY121" i="7"/>
  <c r="BX121" i="7"/>
  <c r="BZ121" i="7" s="1"/>
  <c r="BL2491" i="7"/>
  <c r="CI2491" i="7" s="1"/>
  <c r="CN2491" i="7" s="1"/>
  <c r="CJ2491" i="7"/>
  <c r="CC1808" i="7"/>
  <c r="CH1808" i="7" s="1"/>
  <c r="CM1808" i="7" s="1"/>
  <c r="CK1808" i="7"/>
  <c r="BG415" i="7"/>
  <c r="BI415" i="7" s="1"/>
  <c r="BH415" i="7"/>
  <c r="BX427" i="7"/>
  <c r="BZ427" i="7" s="1"/>
  <c r="BY427" i="7"/>
  <c r="BL1889" i="7"/>
  <c r="CI1889" i="7" s="1"/>
  <c r="CN1889" i="7" s="1"/>
  <c r="CJ1889" i="7"/>
  <c r="CK417" i="7"/>
  <c r="CC417" i="7"/>
  <c r="CH417" i="7" s="1"/>
  <c r="CC1885" i="7"/>
  <c r="CH1885" i="7" s="1"/>
  <c r="CM1885" i="7" s="1"/>
  <c r="CK1885" i="7"/>
  <c r="CC1589" i="7"/>
  <c r="CH1589" i="7" s="1"/>
  <c r="CM1589" i="7" s="1"/>
  <c r="CK1589" i="7"/>
  <c r="BX2346" i="7"/>
  <c r="BZ2346" i="7" s="1"/>
  <c r="BY2346" i="7"/>
  <c r="CK124" i="7"/>
  <c r="CC124" i="7"/>
  <c r="CH124" i="7" s="1"/>
  <c r="CM124" i="7" s="1"/>
  <c r="BL122" i="7"/>
  <c r="CI122" i="7" s="1"/>
  <c r="CN122" i="7" s="1"/>
  <c r="CJ122" i="7"/>
  <c r="CK1806" i="7"/>
  <c r="CC1806" i="7"/>
  <c r="CH1806" i="7" s="1"/>
  <c r="CM1806" i="7" s="1"/>
  <c r="CK2269" i="7"/>
  <c r="CC2269" i="7"/>
  <c r="CH2269" i="7" s="1"/>
  <c r="CM2269" i="7" s="1"/>
  <c r="BV2259" i="7"/>
  <c r="BW2259" i="7" s="1"/>
  <c r="CK1800" i="7"/>
  <c r="CC1800" i="7"/>
  <c r="CH1800" i="7" s="1"/>
  <c r="CM1800" i="7" s="1"/>
  <c r="BX1738" i="7"/>
  <c r="BZ1738" i="7" s="1"/>
  <c r="CJ113" i="7"/>
  <c r="BL113" i="7"/>
  <c r="CI113" i="7" s="1"/>
  <c r="CN113" i="7" s="1"/>
  <c r="CJ2492" i="7"/>
  <c r="BL2492" i="7"/>
  <c r="CI2492" i="7" s="1"/>
  <c r="CN2492" i="7" s="1"/>
  <c r="BY1734" i="7"/>
  <c r="CK117" i="7"/>
  <c r="CC117" i="7"/>
  <c r="CH117" i="7" s="1"/>
  <c r="CM117" i="7" s="1"/>
  <c r="BE2488" i="7"/>
  <c r="BF2488" i="7" s="1"/>
  <c r="BY1578" i="7"/>
  <c r="BX1578" i="7"/>
  <c r="BZ1578" i="7" s="1"/>
  <c r="CC126" i="7"/>
  <c r="CH126" i="7" s="1"/>
  <c r="CM126" i="7" s="1"/>
  <c r="CK126" i="7"/>
  <c r="BV1587" i="7"/>
  <c r="BW1587" i="7" s="1"/>
  <c r="BY416" i="7"/>
  <c r="BX416" i="7"/>
  <c r="BZ416" i="7" s="1"/>
  <c r="BL659" i="7"/>
  <c r="CI659" i="7" s="1"/>
  <c r="CN659" i="7" s="1"/>
  <c r="CJ659" i="7"/>
  <c r="CK503" i="7"/>
  <c r="CC503" i="7"/>
  <c r="CH503" i="7" s="1"/>
  <c r="CM503" i="7" s="1"/>
  <c r="BV1811" i="7"/>
  <c r="BW1811" i="7" s="1"/>
  <c r="BL2487" i="7"/>
  <c r="CI2487" i="7" s="1"/>
  <c r="CN2487" i="7" s="1"/>
  <c r="CJ2487" i="7"/>
  <c r="CC2272" i="7"/>
  <c r="CH2272" i="7" s="1"/>
  <c r="CM2272" i="7" s="1"/>
  <c r="CK2272" i="7"/>
  <c r="CK2268" i="7"/>
  <c r="CC2268" i="7"/>
  <c r="CH2268" i="7" s="1"/>
  <c r="CM2268" i="7" s="1"/>
  <c r="BV1655" i="7"/>
  <c r="BW1655" i="7" s="1"/>
  <c r="CK114" i="7"/>
  <c r="CC114" i="7"/>
  <c r="CH114" i="7" s="1"/>
  <c r="CM114" i="7" s="1"/>
  <c r="BE2340" i="7"/>
  <c r="BF2340" i="7" s="1"/>
  <c r="CJ2481" i="7"/>
  <c r="BL2481" i="7"/>
  <c r="CI2481" i="7" s="1"/>
  <c r="CN2481" i="7" s="1"/>
  <c r="AV128" i="7"/>
  <c r="BY2338" i="7"/>
  <c r="BX2338" i="7"/>
  <c r="BZ2338" i="7" s="1"/>
  <c r="CE127" i="7"/>
  <c r="CG127" i="7"/>
  <c r="CA435" i="7"/>
  <c r="CB435" i="7" s="1"/>
  <c r="CK1803" i="7"/>
  <c r="CC1803" i="7"/>
  <c r="CH1803" i="7" s="1"/>
  <c r="CM1803" i="7" s="1"/>
  <c r="CJ1883" i="7"/>
  <c r="BL1883" i="7"/>
  <c r="CI1883" i="7" s="1"/>
  <c r="CN1883" i="7" s="1"/>
  <c r="BV418" i="7"/>
  <c r="BW418" i="7" s="1"/>
  <c r="CC428" i="7"/>
  <c r="CH428" i="7" s="1"/>
  <c r="CM428" i="7" s="1"/>
  <c r="CK428" i="7"/>
  <c r="BH1893" i="7"/>
  <c r="CK1724" i="7"/>
  <c r="CC1724" i="7"/>
  <c r="CH1724" i="7" s="1"/>
  <c r="CM1724" i="7" s="1"/>
  <c r="BX123" i="7"/>
  <c r="BZ123" i="7" s="1"/>
  <c r="BV1585" i="7"/>
  <c r="BW1585" i="7" s="1"/>
  <c r="CJ116" i="7"/>
  <c r="BL116" i="7"/>
  <c r="CI116" i="7" s="1"/>
  <c r="CN116" i="7" s="1"/>
  <c r="CC1801" i="7"/>
  <c r="CH1801" i="7" s="1"/>
  <c r="CM1801" i="7" s="1"/>
  <c r="CK1801" i="7"/>
  <c r="BX2258" i="7"/>
  <c r="BZ2258" i="7" s="1"/>
  <c r="BY2258" i="7"/>
  <c r="CK2265" i="7"/>
  <c r="CC2265" i="7"/>
  <c r="CH2265" i="7" s="1"/>
  <c r="CM2265" i="7" s="1"/>
  <c r="CC1586" i="7"/>
  <c r="CH1586" i="7" s="1"/>
  <c r="CM1586" i="7" s="1"/>
  <c r="CK1586" i="7"/>
  <c r="CA433" i="7"/>
  <c r="CB433" i="7" s="1"/>
  <c r="BM433" i="7"/>
  <c r="BL2497" i="7"/>
  <c r="CI2497" i="7" s="1"/>
  <c r="CN2497" i="7" s="1"/>
  <c r="CJ2497" i="7"/>
  <c r="BE2493" i="7"/>
  <c r="BF2493" i="7" s="1"/>
  <c r="CC125" i="7"/>
  <c r="CH125" i="7" s="1"/>
  <c r="CM125" i="7" s="1"/>
  <c r="CK125" i="7"/>
  <c r="BV414" i="7"/>
  <c r="BW414" i="7" s="1"/>
  <c r="BG654" i="7"/>
  <c r="BI654" i="7" s="1"/>
  <c r="CJ120" i="7"/>
  <c r="BL120" i="7"/>
  <c r="CI120" i="7" s="1"/>
  <c r="CN120" i="7" s="1"/>
  <c r="CC112" i="7"/>
  <c r="CH112" i="7" s="1"/>
  <c r="CM112" i="7" s="1"/>
  <c r="CK112" i="7"/>
  <c r="AJ794" i="7"/>
  <c r="CJ431" i="7"/>
  <c r="BL431" i="7"/>
  <c r="CI431" i="7" s="1"/>
  <c r="CN431" i="7" s="1"/>
  <c r="CK118" i="7"/>
  <c r="CC118" i="7"/>
  <c r="CH118" i="7" s="1"/>
  <c r="CM118" i="7" s="1"/>
  <c r="BV1730" i="7"/>
  <c r="BW1730" i="7" s="1"/>
  <c r="CK1573" i="7"/>
  <c r="CC1573" i="7"/>
  <c r="CH1573" i="7" s="1"/>
  <c r="CM1573" i="7" s="1"/>
  <c r="BY1812" i="7"/>
  <c r="BX1812" i="7"/>
  <c r="BZ1812" i="7" s="1"/>
  <c r="CC1807" i="7"/>
  <c r="CH1807" i="7" s="1"/>
  <c r="CM1807" i="7" s="1"/>
  <c r="CK1807" i="7"/>
  <c r="CC128" i="7"/>
  <c r="CH128" i="7" s="1"/>
  <c r="CM128" i="7" s="1"/>
  <c r="CK128" i="7"/>
  <c r="BX2254" i="7"/>
  <c r="BZ2254" i="7" s="1"/>
  <c r="BY2254" i="7"/>
  <c r="BV2270" i="7"/>
  <c r="BW2270" i="7" s="1"/>
  <c r="CC1725" i="7"/>
  <c r="CH1725" i="7" s="1"/>
  <c r="CM1725" i="7" s="1"/>
  <c r="CK1725" i="7"/>
  <c r="CK1584" i="7"/>
  <c r="CC1584" i="7"/>
  <c r="CH1584" i="7" s="1"/>
  <c r="CM1584" i="7" s="1"/>
  <c r="CJ2495" i="7"/>
  <c r="BL2495" i="7"/>
  <c r="CI2495" i="7" s="1"/>
  <c r="CN2495" i="7" s="1"/>
  <c r="CK1575" i="7"/>
  <c r="CC1575" i="7"/>
  <c r="CH1575" i="7" s="1"/>
  <c r="CM1575" i="7" s="1"/>
  <c r="BY417" i="7"/>
  <c r="BX417" i="7"/>
  <c r="BZ417" i="7" s="1"/>
  <c r="BX1885" i="7"/>
  <c r="BZ1885" i="7" s="1"/>
  <c r="BY124" i="7"/>
  <c r="CD1590" i="7"/>
  <c r="CC1576" i="7"/>
  <c r="CH1576" i="7" s="1"/>
  <c r="CM1576" i="7" s="1"/>
  <c r="CK1576" i="7"/>
  <c r="BG122" i="7"/>
  <c r="BI122" i="7" s="1"/>
  <c r="BH122" i="7"/>
  <c r="BX1806" i="7"/>
  <c r="BZ1806" i="7" s="1"/>
  <c r="BY1806" i="7"/>
  <c r="BY2269" i="7"/>
  <c r="BX2269" i="7"/>
  <c r="BZ2269" i="7" s="1"/>
  <c r="CK2259" i="7"/>
  <c r="CC2259" i="7"/>
  <c r="CH2259" i="7" s="1"/>
  <c r="CM2259" i="7" s="1"/>
  <c r="BY1800" i="7"/>
  <c r="BX1800" i="7"/>
  <c r="BZ1800" i="7" s="1"/>
  <c r="CC1737" i="7"/>
  <c r="CH1737" i="7" s="1"/>
  <c r="CM1737" i="7" s="1"/>
  <c r="CK1737" i="7"/>
  <c r="BX1727" i="7"/>
  <c r="BZ1727" i="7" s="1"/>
  <c r="BY1727" i="7"/>
  <c r="CA434" i="7"/>
  <c r="CB434" i="7" s="1"/>
  <c r="BM434" i="7"/>
  <c r="CJ2494" i="7"/>
  <c r="BL2494" i="7"/>
  <c r="CI2494" i="7" s="1"/>
  <c r="CN2494" i="7" s="1"/>
  <c r="CC1805" i="7"/>
  <c r="CH1805" i="7" s="1"/>
  <c r="CM1805" i="7" s="1"/>
  <c r="CK1805" i="7"/>
  <c r="CJ2488" i="7"/>
  <c r="BL2488" i="7"/>
  <c r="CI2488" i="7" s="1"/>
  <c r="CN2488" i="7" s="1"/>
  <c r="BL119" i="7"/>
  <c r="CI119" i="7" s="1"/>
  <c r="CN119" i="7" s="1"/>
  <c r="CJ119" i="7"/>
  <c r="CK1578" i="7"/>
  <c r="CC1578" i="7"/>
  <c r="CH1578" i="7" s="1"/>
  <c r="CM1578" i="7" s="1"/>
  <c r="CC116" i="7"/>
  <c r="CH116" i="7" s="1"/>
  <c r="CM116" i="7" s="1"/>
  <c r="CK116" i="7"/>
  <c r="BY1814" i="7"/>
  <c r="BX1814" i="7"/>
  <c r="BZ1814" i="7" s="1"/>
  <c r="CC115" i="7"/>
  <c r="CH115" i="7" s="1"/>
  <c r="CM115" i="7" s="1"/>
  <c r="CK115" i="7"/>
  <c r="CK416" i="7"/>
  <c r="CC416" i="7"/>
  <c r="CH416" i="7" s="1"/>
  <c r="CM416" i="7" s="1"/>
  <c r="BV1959" i="7"/>
  <c r="BW1959" i="7" s="1"/>
  <c r="BV1740" i="7"/>
  <c r="BW1740" i="7" s="1"/>
  <c r="CC1818" i="7"/>
  <c r="CH1818" i="7" s="1"/>
  <c r="CM1818" i="7" s="1"/>
  <c r="CK1818" i="7"/>
  <c r="BH2487" i="7"/>
  <c r="BG2487" i="7"/>
  <c r="BI2487" i="7" s="1"/>
  <c r="CK2264" i="7"/>
  <c r="CC2264" i="7"/>
  <c r="CH2264" i="7" s="1"/>
  <c r="CM2264" i="7" s="1"/>
  <c r="BV114" i="7"/>
  <c r="BW114" i="7" s="1"/>
  <c r="CJ2499" i="7"/>
  <c r="BL2499" i="7"/>
  <c r="CI2499" i="7" s="1"/>
  <c r="CN2499" i="7" s="1"/>
  <c r="BH2481" i="7"/>
  <c r="BG2481" i="7"/>
  <c r="BI2481" i="7" s="1"/>
  <c r="BV1650" i="7"/>
  <c r="BW1650" i="7" s="1"/>
  <c r="CC424" i="7"/>
  <c r="CH424" i="7" s="1"/>
  <c r="CM424" i="7" s="1"/>
  <c r="CK424" i="7"/>
  <c r="CJ665" i="7"/>
  <c r="BL665" i="7"/>
  <c r="CI665" i="7" s="1"/>
  <c r="CN665" i="7" s="1"/>
  <c r="BY1803" i="7"/>
  <c r="BG114" i="7"/>
  <c r="BI114" i="7" s="1"/>
  <c r="BH114" i="7"/>
  <c r="BV1279" i="7"/>
  <c r="BW1279" i="7" s="1"/>
  <c r="BX1724" i="7"/>
  <c r="BZ1724" i="7" s="1"/>
  <c r="BY1724" i="7"/>
  <c r="BY422" i="7"/>
  <c r="BX422" i="7"/>
  <c r="BZ422" i="7" s="1"/>
  <c r="BX122" i="7"/>
  <c r="BZ122" i="7" s="1"/>
  <c r="BY122" i="7"/>
  <c r="BY1580" i="7"/>
  <c r="BX1580" i="7"/>
  <c r="BZ1580" i="7" s="1"/>
  <c r="CK2263" i="7"/>
  <c r="CC2263" i="7"/>
  <c r="CH2263" i="7" s="1"/>
  <c r="CM2263" i="7" s="1"/>
  <c r="CC2256" i="7"/>
  <c r="CH2256" i="7" s="1"/>
  <c r="CM2256" i="7" s="1"/>
  <c r="CK2256" i="7"/>
  <c r="BY1586" i="7"/>
  <c r="BX1586" i="7"/>
  <c r="BZ1586" i="7" s="1"/>
  <c r="BV125" i="7"/>
  <c r="BW125" i="7" s="1"/>
  <c r="CC414" i="7"/>
  <c r="CH414" i="7" s="1"/>
  <c r="CM414" i="7" s="1"/>
  <c r="CK414" i="7"/>
  <c r="BV112" i="7"/>
  <c r="BW112" i="7" s="1"/>
  <c r="CK1730" i="7"/>
  <c r="CC1730" i="7"/>
  <c r="CH1730" i="7" s="1"/>
  <c r="CM1730" i="7" s="1"/>
  <c r="CC1591" i="7"/>
  <c r="CH1591" i="7" s="1"/>
  <c r="CM1591" i="7" s="1"/>
  <c r="CK1591" i="7"/>
  <c r="CK1812" i="7"/>
  <c r="CC1812" i="7"/>
  <c r="CH1812" i="7" s="1"/>
  <c r="CM1812" i="7" s="1"/>
  <c r="CJ123" i="7"/>
  <c r="BL123" i="7"/>
  <c r="CI123" i="7" s="1"/>
  <c r="CN123" i="7" s="1"/>
  <c r="BY111" i="7"/>
  <c r="BX111" i="7"/>
  <c r="BZ111" i="7" s="1"/>
  <c r="BV1807" i="7"/>
  <c r="BW1807" i="7" s="1"/>
  <c r="CK2273" i="7"/>
  <c r="CC2273" i="7"/>
  <c r="CH2273" i="7" s="1"/>
  <c r="CM2273" i="7" s="1"/>
  <c r="CC2267" i="7"/>
  <c r="CH2267" i="7" s="1"/>
  <c r="CM2267" i="7" s="1"/>
  <c r="CK2267" i="7"/>
  <c r="BM435" i="7"/>
  <c r="BE1890" i="7"/>
  <c r="BF1890" i="7" s="1"/>
  <c r="BY1725" i="7"/>
  <c r="BX1725" i="7"/>
  <c r="BZ1725" i="7" s="1"/>
  <c r="BH2491" i="7"/>
  <c r="BG2491" i="7"/>
  <c r="BI2491" i="7" s="1"/>
  <c r="CC426" i="7"/>
  <c r="CH426" i="7" s="1"/>
  <c r="CM426" i="7" s="1"/>
  <c r="CK426" i="7"/>
  <c r="CK1588" i="7"/>
  <c r="CC1588" i="7"/>
  <c r="CH1588" i="7" s="1"/>
  <c r="CM1588" i="7" s="1"/>
  <c r="CJ189" i="7"/>
  <c r="BG117" i="7"/>
  <c r="BI117" i="7" s="1"/>
  <c r="BH117" i="7"/>
  <c r="CK661" i="7"/>
  <c r="CC661" i="7"/>
  <c r="CH661" i="7" s="1"/>
  <c r="CM661" i="7" s="1"/>
  <c r="CK110" i="7"/>
  <c r="CC110" i="7"/>
  <c r="CH110" i="7" s="1"/>
  <c r="CM110" i="7" s="1"/>
  <c r="BG124" i="7"/>
  <c r="BI124" i="7" s="1"/>
  <c r="BH124" i="7"/>
  <c r="CG1590" i="7"/>
  <c r="BV1576" i="7"/>
  <c r="BW1576" i="7" s="1"/>
  <c r="CC431" i="7"/>
  <c r="CH431" i="7" s="1"/>
  <c r="CM431" i="7" s="1"/>
  <c r="CK431" i="7"/>
  <c r="CC2255" i="7"/>
  <c r="CH2255" i="7" s="1"/>
  <c r="CM2255" i="7" s="1"/>
  <c r="CK2255" i="7"/>
  <c r="BX1810" i="7"/>
  <c r="BZ1810" i="7" s="1"/>
  <c r="BY1810" i="7"/>
  <c r="CC1726" i="7"/>
  <c r="CH1726" i="7" s="1"/>
  <c r="CM1726" i="7" s="1"/>
  <c r="CK1726" i="7"/>
  <c r="BG2496" i="7"/>
  <c r="BI2496" i="7" s="1"/>
  <c r="BH2496" i="7"/>
  <c r="BV1809" i="7"/>
  <c r="BW1809" i="7" s="1"/>
  <c r="BL126" i="7"/>
  <c r="CI126" i="7" s="1"/>
  <c r="CN126" i="7" s="1"/>
  <c r="CJ126" i="7"/>
  <c r="BE119" i="7"/>
  <c r="BF119" i="7" s="1"/>
  <c r="BX113" i="7"/>
  <c r="BZ113" i="7" s="1"/>
  <c r="BY113" i="7"/>
  <c r="BJ184" i="7"/>
  <c r="BK184" i="7" s="1"/>
  <c r="AV184" i="7"/>
  <c r="BX116" i="7"/>
  <c r="BZ116" i="7" s="1"/>
  <c r="BY116" i="7"/>
  <c r="CK1814" i="7"/>
  <c r="CC1814" i="7"/>
  <c r="CH1814" i="7" s="1"/>
  <c r="CM1814" i="7" s="1"/>
  <c r="CC1574" i="7"/>
  <c r="CH1574" i="7" s="1"/>
  <c r="CM1574" i="7" s="1"/>
  <c r="CK1574" i="7"/>
  <c r="BY115" i="7"/>
  <c r="BX115" i="7"/>
  <c r="BZ115" i="7" s="1"/>
  <c r="BG660" i="7"/>
  <c r="BI660" i="7" s="1"/>
  <c r="BH660" i="7"/>
  <c r="BV1739" i="7"/>
  <c r="BW1739" i="7" s="1"/>
  <c r="CK423" i="7"/>
  <c r="CC423" i="7"/>
  <c r="CH423" i="7" s="1"/>
  <c r="CM423" i="7" s="1"/>
  <c r="CC130" i="7"/>
  <c r="CH130" i="7" s="1"/>
  <c r="CM130" i="7" s="1"/>
  <c r="CK130" i="7"/>
  <c r="CC1819" i="7"/>
  <c r="CH1819" i="7" s="1"/>
  <c r="CM1819" i="7" s="1"/>
  <c r="CK1819" i="7"/>
  <c r="BY1581" i="7"/>
  <c r="BX1581" i="7"/>
  <c r="BZ1581" i="7" s="1"/>
  <c r="BL429" i="7"/>
  <c r="CI429" i="7" s="1"/>
  <c r="CN429" i="7" s="1"/>
  <c r="CJ429" i="7"/>
  <c r="CC2262" i="7"/>
  <c r="CH2262" i="7" s="1"/>
  <c r="CM2262" i="7" s="1"/>
  <c r="CK2262" i="7"/>
  <c r="BV2264" i="7"/>
  <c r="BW2264" i="7" s="1"/>
  <c r="CK1802" i="7"/>
  <c r="CC1802" i="7"/>
  <c r="CH1802" i="7" s="1"/>
  <c r="CM1802" i="7" s="1"/>
  <c r="BE2341" i="7"/>
  <c r="BF2341" i="7" s="1"/>
  <c r="BH2486" i="7"/>
  <c r="BG2486" i="7"/>
  <c r="BI2486" i="7" s="1"/>
  <c r="BV1649" i="7"/>
  <c r="BW1649" i="7" s="1"/>
  <c r="BV424" i="7"/>
  <c r="BW424" i="7" s="1"/>
  <c r="CC2331" i="7"/>
  <c r="CH2331" i="7" s="1"/>
  <c r="CM2331" i="7" s="1"/>
  <c r="CK2331" i="7"/>
  <c r="BV419" i="7"/>
  <c r="BW419" i="7" s="1"/>
  <c r="CJ2346" i="7"/>
  <c r="BL2346" i="7"/>
  <c r="CI2346" i="7" s="1"/>
  <c r="CN2346" i="7" s="1"/>
  <c r="BL114" i="7"/>
  <c r="CI114" i="7" s="1"/>
  <c r="CN114" i="7" s="1"/>
  <c r="CJ114" i="7"/>
  <c r="BV1278" i="7"/>
  <c r="BW1278" i="7" s="1"/>
  <c r="CK422" i="7"/>
  <c r="CC422" i="7"/>
  <c r="CH422" i="7" s="1"/>
  <c r="CM422" i="7" s="1"/>
  <c r="CK122" i="7"/>
  <c r="CC122" i="7"/>
  <c r="CH122" i="7" s="1"/>
  <c r="CM122" i="7" s="1"/>
  <c r="CC1580" i="7"/>
  <c r="CH1580" i="7" s="1"/>
  <c r="CM1580" i="7" s="1"/>
  <c r="CK1580" i="7"/>
  <c r="CC120" i="7"/>
  <c r="CH120" i="7" s="1"/>
  <c r="CM120" i="7" s="1"/>
  <c r="CK120" i="7"/>
  <c r="CK1804" i="7"/>
  <c r="CC1804" i="7"/>
  <c r="CH1804" i="7" s="1"/>
  <c r="CM1804" i="7" s="1"/>
  <c r="CC1815" i="7"/>
  <c r="CH1815" i="7" s="1"/>
  <c r="CM1815" i="7" s="1"/>
  <c r="CK1815" i="7"/>
  <c r="BV2263" i="7"/>
  <c r="BW2263" i="7" s="1"/>
  <c r="BV2256" i="7"/>
  <c r="BW2256" i="7" s="1"/>
  <c r="BL2501" i="7"/>
  <c r="CI2501" i="7" s="1"/>
  <c r="CN2501" i="7" s="1"/>
  <c r="CJ2501" i="7"/>
  <c r="BE2489" i="7"/>
  <c r="BF2489" i="7" s="1"/>
  <c r="CK1582" i="7"/>
  <c r="CC1582" i="7"/>
  <c r="CH1582" i="7" s="1"/>
  <c r="CM1582" i="7" s="1"/>
  <c r="CC1592" i="7"/>
  <c r="CH1592" i="7" s="1"/>
  <c r="CM1592" i="7" s="1"/>
  <c r="CC1583" i="7"/>
  <c r="CH1583" i="7" s="1"/>
  <c r="CM1583" i="7" s="1"/>
  <c r="CK1583" i="7"/>
  <c r="BH123" i="7"/>
  <c r="BG123" i="7"/>
  <c r="BI123" i="7" s="1"/>
  <c r="CC111" i="7"/>
  <c r="CH111" i="7" s="1"/>
  <c r="CM111" i="7" s="1"/>
  <c r="CK111" i="7"/>
  <c r="BV1813" i="7"/>
  <c r="BW1813" i="7" s="1"/>
  <c r="BG125" i="7"/>
  <c r="BI125" i="7" s="1"/>
  <c r="BH125" i="7"/>
  <c r="CC2274" i="7"/>
  <c r="CH2274" i="7" s="1"/>
  <c r="CM2274" i="7" s="1"/>
  <c r="CK2274" i="7"/>
  <c r="BY2267" i="7"/>
  <c r="BX2267" i="7"/>
  <c r="BZ2267" i="7" s="1"/>
  <c r="BE1891" i="7"/>
  <c r="BF1891" i="7" s="1"/>
  <c r="CK119" i="7"/>
  <c r="CC119" i="7"/>
  <c r="CH119" i="7" s="1"/>
  <c r="CM119" i="7" s="1"/>
  <c r="BY1588" i="7"/>
  <c r="BX1588" i="7"/>
  <c r="BZ1588" i="7" s="1"/>
  <c r="BG2482" i="7"/>
  <c r="BI2482" i="7" s="1"/>
  <c r="BH2482" i="7"/>
  <c r="CK121" i="7"/>
  <c r="CC121" i="7"/>
  <c r="CH121" i="7" s="1"/>
  <c r="CM121" i="7" s="1"/>
  <c r="BH2498" i="7"/>
  <c r="CK430" i="7"/>
  <c r="CC430" i="7"/>
  <c r="CH430" i="7" s="1"/>
  <c r="CM430" i="7" s="1"/>
  <c r="BJ415" i="7"/>
  <c r="BK415" i="7" s="1"/>
  <c r="AV415" i="7"/>
  <c r="BY426" i="7"/>
  <c r="CJ117" i="7"/>
  <c r="BL117" i="7"/>
  <c r="CI117" i="7" s="1"/>
  <c r="CN117" i="7" s="1"/>
  <c r="BX110" i="7"/>
  <c r="BZ110" i="7" s="1"/>
  <c r="BY110" i="7"/>
  <c r="CJ124" i="7"/>
  <c r="BL124" i="7"/>
  <c r="CI124" i="7" s="1"/>
  <c r="CN124" i="7" s="1"/>
  <c r="CC1577" i="7"/>
  <c r="CH1577" i="7" s="1"/>
  <c r="CM1577" i="7" s="1"/>
  <c r="CK1577" i="7"/>
  <c r="CC1735" i="7"/>
  <c r="CH1735" i="7" s="1"/>
  <c r="CM1735" i="7" s="1"/>
  <c r="CK1735" i="7"/>
  <c r="CC656" i="7"/>
  <c r="CH656" i="7" s="1"/>
  <c r="CM656" i="7" s="1"/>
  <c r="CK656" i="7"/>
  <c r="BY2255" i="7"/>
  <c r="BX2255" i="7"/>
  <c r="BZ2255" i="7" s="1"/>
  <c r="CK2257" i="7"/>
  <c r="CC2257" i="7"/>
  <c r="CH2257" i="7" s="1"/>
  <c r="CM2257" i="7" s="1"/>
  <c r="CK1810" i="7"/>
  <c r="CC1810" i="7"/>
  <c r="CH1810" i="7" s="1"/>
  <c r="CM1810" i="7" s="1"/>
  <c r="BG113" i="7"/>
  <c r="BI113" i="7" s="1"/>
  <c r="BH113" i="7"/>
  <c r="CJ2496" i="7"/>
  <c r="BL2496" i="7"/>
  <c r="CI2496" i="7" s="1"/>
  <c r="CN2496" i="7" s="1"/>
  <c r="BL2490" i="7"/>
  <c r="CI2490" i="7" s="1"/>
  <c r="CN2490" i="7" s="1"/>
  <c r="CJ2490" i="7"/>
  <c r="CK1809" i="7"/>
  <c r="CC1809" i="7"/>
  <c r="CH1809" i="7" s="1"/>
  <c r="CM1809" i="7" s="1"/>
  <c r="CC652" i="7"/>
  <c r="CH652" i="7" s="1"/>
  <c r="CK652" i="7"/>
  <c r="CK509" i="7"/>
  <c r="CC509" i="7"/>
  <c r="CH509" i="7" s="1"/>
  <c r="CM509" i="7" s="1"/>
  <c r="BV117" i="7"/>
  <c r="BW117" i="7" s="1"/>
  <c r="CJ418" i="7"/>
  <c r="BL418" i="7"/>
  <c r="CI418" i="7" s="1"/>
  <c r="CN418" i="7" s="1"/>
  <c r="CJ115" i="7"/>
  <c r="BL115" i="7"/>
  <c r="CI115" i="7" s="1"/>
  <c r="CN115" i="7" s="1"/>
  <c r="CJ118" i="7"/>
  <c r="BL118" i="7"/>
  <c r="CI118" i="7" s="1"/>
  <c r="CN118" i="7" s="1"/>
  <c r="CC113" i="7"/>
  <c r="CH113" i="7" s="1"/>
  <c r="CM113" i="7" s="1"/>
  <c r="CK113" i="7"/>
  <c r="CC1579" i="7"/>
  <c r="CH1579" i="7" s="1"/>
  <c r="CM1579" i="7" s="1"/>
  <c r="CK1579" i="7"/>
  <c r="CK1587" i="7"/>
  <c r="CC1587" i="7"/>
  <c r="CH1587" i="7" s="1"/>
  <c r="CM1587" i="7" s="1"/>
  <c r="CC1958" i="7"/>
  <c r="CH1958" i="7" s="1"/>
  <c r="CM1958" i="7" s="1"/>
  <c r="CK1958" i="7"/>
  <c r="CC1739" i="7"/>
  <c r="CH1739" i="7" s="1"/>
  <c r="CM1739" i="7" s="1"/>
  <c r="CK1739" i="7"/>
  <c r="CK1811" i="7"/>
  <c r="CC1811" i="7"/>
  <c r="CH1811" i="7" s="1"/>
  <c r="CM1811" i="7" s="1"/>
  <c r="CK1581" i="7"/>
  <c r="CC1581" i="7"/>
  <c r="CH1581" i="7" s="1"/>
  <c r="CM1581" i="7" s="1"/>
  <c r="CC2261" i="7"/>
  <c r="CH2261" i="7" s="1"/>
  <c r="CM2261" i="7" s="1"/>
  <c r="CK2261" i="7"/>
  <c r="BY2268" i="7"/>
  <c r="BX2268" i="7"/>
  <c r="BZ2268" i="7" s="1"/>
  <c r="CC1655" i="7"/>
  <c r="CH1655" i="7" s="1"/>
  <c r="CM1655" i="7" s="1"/>
  <c r="CK1655" i="7"/>
  <c r="BL2340" i="7"/>
  <c r="CI2340" i="7" s="1"/>
  <c r="CN2340" i="7" s="1"/>
  <c r="CJ2340" i="7"/>
  <c r="CJ2486" i="7"/>
  <c r="BL2486" i="7"/>
  <c r="CI2486" i="7" s="1"/>
  <c r="CN2486" i="7" s="1"/>
  <c r="BL2485" i="7"/>
  <c r="CI2485" i="7" s="1"/>
  <c r="CN2485" i="7" s="1"/>
  <c r="CJ2485" i="7"/>
  <c r="CK1649" i="7"/>
  <c r="CC1649" i="7"/>
  <c r="CH1649" i="7" s="1"/>
  <c r="CM1649" i="7" s="1"/>
  <c r="CJ424" i="7"/>
  <c r="BL424" i="7"/>
  <c r="CI424" i="7" s="1"/>
  <c r="CN424" i="7" s="1"/>
  <c r="CJ1884" i="7"/>
  <c r="BL1884" i="7"/>
  <c r="CI1884" i="7" s="1"/>
  <c r="CN1884" i="7" s="1"/>
  <c r="CK421" i="7"/>
  <c r="CC421" i="7"/>
  <c r="CH421" i="7" s="1"/>
  <c r="CM421" i="7" s="1"/>
  <c r="BV425" i="7"/>
  <c r="BW425" i="7" s="1"/>
  <c r="CK1816" i="7"/>
  <c r="CC1816" i="7"/>
  <c r="CH1816" i="7" s="1"/>
  <c r="CM1816" i="7" s="1"/>
  <c r="BG1883" i="7"/>
  <c r="BI1883" i="7" s="1"/>
  <c r="BH1883" i="7"/>
  <c r="CK418" i="7"/>
  <c r="CC418" i="7"/>
  <c r="CH418" i="7" s="1"/>
  <c r="CM418" i="7" s="1"/>
  <c r="BV429" i="7"/>
  <c r="BW429" i="7" s="1"/>
  <c r="CJ1893" i="7"/>
  <c r="BL1893" i="7"/>
  <c r="CI1893" i="7" s="1"/>
  <c r="CN1893" i="7" s="1"/>
  <c r="CK1278" i="7"/>
  <c r="CC1278" i="7"/>
  <c r="CH1278" i="7" s="1"/>
  <c r="CM1278" i="7" s="1"/>
  <c r="CC123" i="7"/>
  <c r="CH123" i="7" s="1"/>
  <c r="CM123" i="7" s="1"/>
  <c r="CK123" i="7"/>
  <c r="CK1585" i="7"/>
  <c r="CC1585" i="7"/>
  <c r="CH1585" i="7" s="1"/>
  <c r="CM1585" i="7" s="1"/>
  <c r="BX120" i="7"/>
  <c r="BZ120" i="7" s="1"/>
  <c r="BY120" i="7"/>
  <c r="BV1801" i="7"/>
  <c r="BW1801" i="7" s="1"/>
  <c r="BY1815" i="7"/>
  <c r="BX1815" i="7"/>
  <c r="BZ1815" i="7" s="1"/>
  <c r="BL121" i="7"/>
  <c r="CI121" i="7" s="1"/>
  <c r="CN121" i="7" s="1"/>
  <c r="CJ121" i="7"/>
  <c r="CK2258" i="7"/>
  <c r="CC2258" i="7"/>
  <c r="CH2258" i="7" s="1"/>
  <c r="CM2258" i="7" s="1"/>
  <c r="CC2260" i="7"/>
  <c r="CH2260" i="7" s="1"/>
  <c r="CM2260" i="7" s="1"/>
  <c r="CK2260" i="7"/>
  <c r="BX2265" i="7"/>
  <c r="BZ2265" i="7" s="1"/>
  <c r="CJ2500" i="7"/>
  <c r="BL2500" i="7"/>
  <c r="CI2500" i="7" s="1"/>
  <c r="CN2500" i="7" s="1"/>
  <c r="BV415" i="7"/>
  <c r="BW415" i="7" s="1"/>
  <c r="BE120" i="7"/>
  <c r="BF120" i="7" s="1"/>
  <c r="BJ130" i="7"/>
  <c r="BK130" i="7" s="1"/>
  <c r="BL587" i="7"/>
  <c r="CI587" i="7" s="1"/>
  <c r="CN587" i="7" s="1"/>
  <c r="CJ587" i="7"/>
  <c r="BV1582" i="7"/>
  <c r="BW1582" i="7" s="1"/>
  <c r="BX118" i="7"/>
  <c r="BZ118" i="7" s="1"/>
  <c r="BY118" i="7"/>
  <c r="BV1731" i="7"/>
  <c r="BW1731" i="7" s="1"/>
  <c r="BY1573" i="7"/>
  <c r="BX1573" i="7"/>
  <c r="BZ1573" i="7" s="1"/>
  <c r="BY1583" i="7"/>
  <c r="BX1583" i="7"/>
  <c r="BZ1583" i="7" s="1"/>
  <c r="CK1813" i="7"/>
  <c r="CC1813" i="7"/>
  <c r="CH1813" i="7" s="1"/>
  <c r="CM1813" i="7" s="1"/>
  <c r="BL125" i="7"/>
  <c r="CI125" i="7" s="1"/>
  <c r="CN125" i="7" s="1"/>
  <c r="CJ125" i="7"/>
  <c r="CK2271" i="7"/>
  <c r="CC2271" i="7"/>
  <c r="CH2271" i="7" s="1"/>
  <c r="CM2271" i="7" s="1"/>
  <c r="CC2254" i="7"/>
  <c r="CH2254" i="7" s="1"/>
  <c r="CM2254" i="7" s="1"/>
  <c r="CK2254" i="7"/>
  <c r="CK2270" i="7"/>
  <c r="CC2270" i="7"/>
  <c r="CH2270" i="7" s="1"/>
  <c r="CM2270" i="7" s="1"/>
  <c r="BL1890" i="7"/>
  <c r="CI1890" i="7" s="1"/>
  <c r="CN1890" i="7" s="1"/>
  <c r="CJ1890" i="7"/>
  <c r="CJ650" i="7"/>
  <c r="BL650" i="7"/>
  <c r="CI650" i="7" s="1"/>
  <c r="CJ1138" i="7" l="1"/>
  <c r="BL1138" i="7"/>
  <c r="CI1138" i="7" s="1"/>
  <c r="CN1138" i="7" s="1"/>
  <c r="BH2421" i="7"/>
  <c r="BG2421" i="7"/>
  <c r="BI2421" i="7" s="1"/>
  <c r="BG2411" i="7"/>
  <c r="BI2411" i="7" s="1"/>
  <c r="BH2411" i="7"/>
  <c r="BH653" i="7"/>
  <c r="BG653" i="7"/>
  <c r="BI653" i="7" s="1"/>
  <c r="CC1137" i="7"/>
  <c r="CH1137" i="7" s="1"/>
  <c r="CM1137" i="7" s="1"/>
  <c r="CK1137" i="7"/>
  <c r="BX725" i="7"/>
  <c r="BZ725" i="7" s="1"/>
  <c r="BY725" i="7"/>
  <c r="BL654" i="7"/>
  <c r="CI654" i="7" s="1"/>
  <c r="BY1575" i="7"/>
  <c r="CJ1133" i="7"/>
  <c r="AV1133" i="7"/>
  <c r="BX2041" i="7"/>
  <c r="BZ2041" i="7" s="1"/>
  <c r="BR1138" i="7"/>
  <c r="BV2340" i="7"/>
  <c r="BW2340" i="7" s="1"/>
  <c r="AV800" i="7"/>
  <c r="BL496" i="7"/>
  <c r="CI496" i="7" s="1"/>
  <c r="CN496" i="7" s="1"/>
  <c r="BD508" i="7"/>
  <c r="BY423" i="7"/>
  <c r="BX1589" i="7"/>
  <c r="BZ1589" i="7" s="1"/>
  <c r="BY119" i="7"/>
  <c r="BX1881" i="7"/>
  <c r="BZ1881" i="7" s="1"/>
  <c r="CK2426" i="7"/>
  <c r="BE969" i="7"/>
  <c r="BF969" i="7" s="1"/>
  <c r="BE268" i="7"/>
  <c r="BF268" i="7" s="1"/>
  <c r="BH268" i="7" s="1"/>
  <c r="BY735" i="7"/>
  <c r="AV1205" i="7"/>
  <c r="BD800" i="7"/>
  <c r="CK1498" i="7"/>
  <c r="BD496" i="7"/>
  <c r="CD127" i="7"/>
  <c r="BY1577" i="7"/>
  <c r="CC2045" i="7"/>
  <c r="CH2045" i="7" s="1"/>
  <c r="CM2045" i="7" s="1"/>
  <c r="BM1137" i="7"/>
  <c r="BV1965" i="7"/>
  <c r="BW1965" i="7" s="1"/>
  <c r="CK1650" i="7"/>
  <c r="BV2032" i="7"/>
  <c r="BW2032" i="7" s="1"/>
  <c r="BY2032" i="7" s="1"/>
  <c r="BC800" i="7"/>
  <c r="BD1199" i="7"/>
  <c r="BV428" i="7"/>
  <c r="BW428" i="7" s="1"/>
  <c r="CJ2410" i="7"/>
  <c r="BM1748" i="7"/>
  <c r="AV799" i="7"/>
  <c r="BA1056" i="7"/>
  <c r="BG1359" i="7"/>
  <c r="BI1359" i="7" s="1"/>
  <c r="BG1884" i="7"/>
  <c r="BI1884" i="7" s="1"/>
  <c r="BY1805" i="7"/>
  <c r="CG1446" i="7"/>
  <c r="CC2106" i="7"/>
  <c r="CH2106" i="7" s="1"/>
  <c r="CM2106" i="7" s="1"/>
  <c r="BE2044" i="7"/>
  <c r="BF2044" i="7" s="1"/>
  <c r="CH1517" i="7"/>
  <c r="CM1517" i="7" s="1"/>
  <c r="BJ800" i="7"/>
  <c r="BK800" i="7" s="1"/>
  <c r="BU578" i="7"/>
  <c r="CE1446" i="7"/>
  <c r="CF1446" i="7"/>
  <c r="BE2271" i="7"/>
  <c r="BF2271" i="7" s="1"/>
  <c r="BY730" i="7"/>
  <c r="BH2417" i="7"/>
  <c r="BE732" i="7"/>
  <c r="BF732" i="7" s="1"/>
  <c r="BU1046" i="7"/>
  <c r="AV496" i="7"/>
  <c r="CC1354" i="7"/>
  <c r="CH1354" i="7" s="1"/>
  <c r="CK1354" i="7"/>
  <c r="CF1354" i="7" s="1"/>
  <c r="BX1584" i="7"/>
  <c r="BZ1584" i="7" s="1"/>
  <c r="BY2567" i="7"/>
  <c r="BE738" i="7"/>
  <c r="BF738" i="7" s="1"/>
  <c r="BJ799" i="7"/>
  <c r="BK799" i="7" s="1"/>
  <c r="BY1276" i="7"/>
  <c r="BY1282" i="7"/>
  <c r="BE1348" i="7"/>
  <c r="BF1348" i="7" s="1"/>
  <c r="BC496" i="7"/>
  <c r="BD504" i="7"/>
  <c r="AV1138" i="7"/>
  <c r="BE2032" i="7"/>
  <c r="BF2032" i="7" s="1"/>
  <c r="BE1120" i="7"/>
  <c r="BF1120" i="7" s="1"/>
  <c r="BE799" i="7"/>
  <c r="BF799" i="7" s="1"/>
  <c r="BH2416" i="7"/>
  <c r="BU1043" i="7"/>
  <c r="BM1045" i="7"/>
  <c r="BD420" i="7"/>
  <c r="BE2264" i="7"/>
  <c r="BF2264" i="7" s="1"/>
  <c r="BV271" i="7"/>
  <c r="BW271" i="7" s="1"/>
  <c r="BU1194" i="7"/>
  <c r="CK1731" i="7"/>
  <c r="BU575" i="7"/>
  <c r="AA593" i="7"/>
  <c r="BC1814" i="7"/>
  <c r="AV1806" i="7"/>
  <c r="BJ1806" i="7"/>
  <c r="BK1806" i="7" s="1"/>
  <c r="BU194" i="7"/>
  <c r="BY1808" i="7"/>
  <c r="BX1802" i="7"/>
  <c r="BZ1802" i="7" s="1"/>
  <c r="BX510" i="7"/>
  <c r="BZ510" i="7" s="1"/>
  <c r="BE885" i="7"/>
  <c r="BF885" i="7" s="1"/>
  <c r="BM980" i="7"/>
  <c r="BV1733" i="7"/>
  <c r="BW1733" i="7" s="1"/>
  <c r="BX1733" i="7" s="1"/>
  <c r="BZ1733" i="7" s="1"/>
  <c r="BV2191" i="7"/>
  <c r="BW2191" i="7" s="1"/>
  <c r="BG2494" i="7"/>
  <c r="BI2494" i="7" s="1"/>
  <c r="CK1519" i="7"/>
  <c r="BV664" i="7"/>
  <c r="BW664" i="7" s="1"/>
  <c r="CC2182" i="7"/>
  <c r="CH2182" i="7" s="1"/>
  <c r="CM2182" i="7" s="1"/>
  <c r="AA1669" i="7"/>
  <c r="AA1671" i="7"/>
  <c r="AA1668" i="7"/>
  <c r="CK2125" i="7"/>
  <c r="BU806" i="7"/>
  <c r="AA1670" i="7"/>
  <c r="BV2494" i="7"/>
  <c r="BW2494" i="7" s="1"/>
  <c r="BM1135" i="7"/>
  <c r="BV270" i="7"/>
  <c r="BW270" i="7" s="1"/>
  <c r="BE275" i="7"/>
  <c r="BF275" i="7" s="1"/>
  <c r="AV493" i="7"/>
  <c r="BH185" i="7"/>
  <c r="CK1593" i="7"/>
  <c r="CA2504" i="7"/>
  <c r="CB2504" i="7" s="1"/>
  <c r="BU1204" i="7"/>
  <c r="AV573" i="7"/>
  <c r="AA1673" i="7"/>
  <c r="AA1672" i="7"/>
  <c r="BY2639" i="7"/>
  <c r="BX2639" i="7"/>
  <c r="BZ2639" i="7" s="1"/>
  <c r="BY509" i="7"/>
  <c r="BY2262" i="7"/>
  <c r="CK2481" i="7"/>
  <c r="BV658" i="7"/>
  <c r="BW658" i="7" s="1"/>
  <c r="BM1039" i="7"/>
  <c r="BV342" i="7"/>
  <c r="BW342" i="7" s="1"/>
  <c r="BX1438" i="7"/>
  <c r="BZ1438" i="7" s="1"/>
  <c r="CA279" i="7"/>
  <c r="CB279" i="7" s="1"/>
  <c r="CK279" i="7" s="1"/>
  <c r="BX1657" i="7"/>
  <c r="BZ1657" i="7" s="1"/>
  <c r="BG2567" i="7"/>
  <c r="BI2567" i="7" s="1"/>
  <c r="AV1801" i="7"/>
  <c r="BG2485" i="7"/>
  <c r="BI2485" i="7" s="1"/>
  <c r="BE2342" i="7"/>
  <c r="BF2342" i="7" s="1"/>
  <c r="BE1125" i="7"/>
  <c r="BF1125" i="7" s="1"/>
  <c r="BY2558" i="7"/>
  <c r="BD1047" i="7"/>
  <c r="CC1734" i="7"/>
  <c r="CH1734" i="7" s="1"/>
  <c r="CM1734" i="7" s="1"/>
  <c r="BE267" i="7"/>
  <c r="BF267" i="7" s="1"/>
  <c r="CG2563" i="7"/>
  <c r="CJ2489" i="7"/>
  <c r="CJ1899" i="7"/>
  <c r="BX1884" i="7"/>
  <c r="BZ1884" i="7" s="1"/>
  <c r="BE800" i="7"/>
  <c r="BF800" i="7" s="1"/>
  <c r="BH2415" i="7"/>
  <c r="BL279" i="7"/>
  <c r="CI279" i="7" s="1"/>
  <c r="CN279" i="7" s="1"/>
  <c r="BM2657" i="7"/>
  <c r="AL717" i="7"/>
  <c r="BH116" i="7"/>
  <c r="CC2126" i="7"/>
  <c r="CH2126" i="7" s="1"/>
  <c r="CM2126" i="7" s="1"/>
  <c r="BX1880" i="7"/>
  <c r="BZ1880" i="7" s="1"/>
  <c r="BE1956" i="7"/>
  <c r="BF1956" i="7" s="1"/>
  <c r="AJ718" i="7"/>
  <c r="BV665" i="7"/>
  <c r="BW665" i="7" s="1"/>
  <c r="BE2192" i="7"/>
  <c r="BF2192" i="7" s="1"/>
  <c r="BJ2199" i="7"/>
  <c r="BK2199" i="7" s="1"/>
  <c r="AV1042" i="7"/>
  <c r="BE1653" i="7"/>
  <c r="BF1653" i="7" s="1"/>
  <c r="BJ1805" i="7"/>
  <c r="BK1805" i="7" s="1"/>
  <c r="CJ1805" i="7" s="1"/>
  <c r="BX2039" i="7"/>
  <c r="BZ2039" i="7" s="1"/>
  <c r="AV1972" i="7"/>
  <c r="BJ978" i="7"/>
  <c r="BK978" i="7" s="1"/>
  <c r="AV978" i="7"/>
  <c r="BR1058" i="7"/>
  <c r="AV2125" i="7"/>
  <c r="BX2643" i="7"/>
  <c r="BZ2643" i="7" s="1"/>
  <c r="CC969" i="7"/>
  <c r="CH969" i="7" s="1"/>
  <c r="CM969" i="7" s="1"/>
  <c r="BM1034" i="7"/>
  <c r="BA1820" i="7"/>
  <c r="BA1819" i="7"/>
  <c r="BA1824" i="7"/>
  <c r="BA1823" i="7"/>
  <c r="BA1821" i="7"/>
  <c r="BA1822" i="7"/>
  <c r="AV1812" i="7"/>
  <c r="BJ1812" i="7"/>
  <c r="BK1812" i="7" s="1"/>
  <c r="BC1812" i="7"/>
  <c r="BE1812" i="7" s="1"/>
  <c r="BF1812" i="7" s="1"/>
  <c r="BC1811" i="7"/>
  <c r="BE1811" i="7" s="1"/>
  <c r="BF1811" i="7" s="1"/>
  <c r="BJ1811" i="7"/>
  <c r="BK1811" i="7" s="1"/>
  <c r="BU197" i="7"/>
  <c r="Y718" i="7"/>
  <c r="AA718" i="7" s="1"/>
  <c r="AV1810" i="7"/>
  <c r="BJ1810" i="7"/>
  <c r="BK1810" i="7" s="1"/>
  <c r="BD1813" i="7"/>
  <c r="CC2644" i="7"/>
  <c r="CH2644" i="7" s="1"/>
  <c r="CM2644" i="7" s="1"/>
  <c r="CK2644" i="7"/>
  <c r="BD1816" i="7"/>
  <c r="BJ979" i="7"/>
  <c r="BK979" i="7" s="1"/>
  <c r="BS1289" i="7"/>
  <c r="BS1290" i="7"/>
  <c r="BS1292" i="7"/>
  <c r="BS1293" i="7"/>
  <c r="BS1291" i="7"/>
  <c r="BS1294" i="7"/>
  <c r="BC1807" i="7"/>
  <c r="BE1807" i="7" s="1"/>
  <c r="BF1807" i="7" s="1"/>
  <c r="BJ1807" i="7"/>
  <c r="BK1807" i="7" s="1"/>
  <c r="AV1807" i="7"/>
  <c r="CJ899" i="7"/>
  <c r="BL899" i="7"/>
  <c r="CI899" i="7" s="1"/>
  <c r="CN899" i="7" s="1"/>
  <c r="BC1813" i="7"/>
  <c r="BE1813" i="7" s="1"/>
  <c r="BF1813" i="7" s="1"/>
  <c r="BJ1813" i="7"/>
  <c r="BK1813" i="7" s="1"/>
  <c r="AV1813" i="7"/>
  <c r="BJ1817" i="7"/>
  <c r="BK1817" i="7" s="1"/>
  <c r="AV1817" i="7"/>
  <c r="BJ1816" i="7"/>
  <c r="BK1816" i="7" s="1"/>
  <c r="AV1816" i="7"/>
  <c r="AV1811" i="7"/>
  <c r="AA1027" i="7"/>
  <c r="BG1356" i="7"/>
  <c r="BI1356" i="7" s="1"/>
  <c r="BH1356" i="7"/>
  <c r="BH1355" i="7"/>
  <c r="BG1355" i="7"/>
  <c r="BI1355" i="7" s="1"/>
  <c r="AK514" i="7"/>
  <c r="CC2275" i="7"/>
  <c r="CH2275" i="7" s="1"/>
  <c r="CM2275" i="7" s="1"/>
  <c r="BS1058" i="7"/>
  <c r="AA717" i="7"/>
  <c r="CE1439" i="7"/>
  <c r="AA712" i="7"/>
  <c r="AA714" i="7"/>
  <c r="AA715" i="7"/>
  <c r="AA713" i="7"/>
  <c r="BE418" i="7"/>
  <c r="BF418" i="7" s="1"/>
  <c r="BH418" i="7" s="1"/>
  <c r="AA716" i="7"/>
  <c r="BA743" i="7"/>
  <c r="BA748" i="7"/>
  <c r="BJ742" i="7"/>
  <c r="BK742" i="7" s="1"/>
  <c r="BA744" i="7"/>
  <c r="BA747" i="7"/>
  <c r="AV742" i="7"/>
  <c r="BA745" i="7"/>
  <c r="BA746" i="7"/>
  <c r="BC1805" i="7"/>
  <c r="BC1804" i="7"/>
  <c r="BB743" i="7"/>
  <c r="BB748" i="7"/>
  <c r="BB745" i="7"/>
  <c r="BB747" i="7"/>
  <c r="BB744" i="7"/>
  <c r="BB746" i="7"/>
  <c r="BH422" i="7"/>
  <c r="BG422" i="7"/>
  <c r="BI422" i="7" s="1"/>
  <c r="BG418" i="7"/>
  <c r="BI418" i="7" s="1"/>
  <c r="BX1507" i="7"/>
  <c r="BZ1507" i="7" s="1"/>
  <c r="BY1507" i="7"/>
  <c r="BY1511" i="7"/>
  <c r="BX1511" i="7"/>
  <c r="BZ1511" i="7" s="1"/>
  <c r="AV503" i="7"/>
  <c r="BJ503" i="7"/>
  <c r="BK503" i="7" s="1"/>
  <c r="BD1815" i="7"/>
  <c r="AV1814" i="7"/>
  <c r="BJ1814" i="7"/>
  <c r="BK1814" i="7" s="1"/>
  <c r="BD1814" i="7"/>
  <c r="BE1814" i="7" s="1"/>
  <c r="BF1814" i="7" s="1"/>
  <c r="AV500" i="7"/>
  <c r="BJ500" i="7"/>
  <c r="BK500" i="7" s="1"/>
  <c r="BC500" i="7"/>
  <c r="BE500" i="7" s="1"/>
  <c r="BF500" i="7" s="1"/>
  <c r="AV499" i="7"/>
  <c r="BC499" i="7"/>
  <c r="BE499" i="7" s="1"/>
  <c r="BF499" i="7" s="1"/>
  <c r="BJ499" i="7"/>
  <c r="BK499" i="7" s="1"/>
  <c r="AV508" i="7"/>
  <c r="BJ508" i="7"/>
  <c r="BK508" i="7" s="1"/>
  <c r="BC508" i="7"/>
  <c r="BE508" i="7" s="1"/>
  <c r="BF508" i="7" s="1"/>
  <c r="AV507" i="7"/>
  <c r="BJ507" i="7"/>
  <c r="BK507" i="7" s="1"/>
  <c r="BC507" i="7"/>
  <c r="BE507" i="7" s="1"/>
  <c r="BF507" i="7" s="1"/>
  <c r="AV426" i="7"/>
  <c r="BJ426" i="7"/>
  <c r="BK426" i="7" s="1"/>
  <c r="BC426" i="7"/>
  <c r="BC501" i="7"/>
  <c r="BE501" i="7" s="1"/>
  <c r="BF501" i="7" s="1"/>
  <c r="BJ501" i="7"/>
  <c r="BK501" i="7" s="1"/>
  <c r="AV501" i="7"/>
  <c r="AV898" i="7"/>
  <c r="BJ898" i="7"/>
  <c r="BK898" i="7" s="1"/>
  <c r="BR1290" i="7"/>
  <c r="BR1294" i="7"/>
  <c r="CA1288" i="7"/>
  <c r="CB1288" i="7" s="1"/>
  <c r="BR1291" i="7"/>
  <c r="BR1293" i="7"/>
  <c r="BR1289" i="7"/>
  <c r="BM1288" i="7"/>
  <c r="BR1292" i="7"/>
  <c r="BC497" i="7"/>
  <c r="BE497" i="7" s="1"/>
  <c r="BF497" i="7" s="1"/>
  <c r="BJ497" i="7"/>
  <c r="BK497" i="7" s="1"/>
  <c r="BD1810" i="7"/>
  <c r="BD1809" i="7"/>
  <c r="BC505" i="7"/>
  <c r="BE505" i="7" s="1"/>
  <c r="BF505" i="7" s="1"/>
  <c r="BJ505" i="7"/>
  <c r="BK505" i="7" s="1"/>
  <c r="BL505" i="7" s="1"/>
  <c r="AV505" i="7"/>
  <c r="BA517" i="7"/>
  <c r="BJ517" i="7" s="1"/>
  <c r="BK517" i="7" s="1"/>
  <c r="BA514" i="7"/>
  <c r="BJ514" i="7" s="1"/>
  <c r="BK514" i="7" s="1"/>
  <c r="BL514" i="7" s="1"/>
  <c r="CI514" i="7" s="1"/>
  <c r="BJ512" i="7"/>
  <c r="BK512" i="7" s="1"/>
  <c r="BA516" i="7"/>
  <c r="BJ516" i="7" s="1"/>
  <c r="BK516" i="7" s="1"/>
  <c r="AV512" i="7"/>
  <c r="BA518" i="7"/>
  <c r="BJ518" i="7" s="1"/>
  <c r="BK518" i="7" s="1"/>
  <c r="BA515" i="7"/>
  <c r="BJ515" i="7" s="1"/>
  <c r="BK515" i="7" s="1"/>
  <c r="BA513" i="7"/>
  <c r="BC506" i="7"/>
  <c r="BE506" i="7" s="1"/>
  <c r="BF506" i="7" s="1"/>
  <c r="BH506" i="7" s="1"/>
  <c r="BJ422" i="7"/>
  <c r="BK422" i="7" s="1"/>
  <c r="BD423" i="7"/>
  <c r="AV423" i="7"/>
  <c r="BJ423" i="7"/>
  <c r="BK423" i="7" s="1"/>
  <c r="BC423" i="7"/>
  <c r="BC424" i="7"/>
  <c r="BE424" i="7" s="1"/>
  <c r="BF424" i="7" s="1"/>
  <c r="BG424" i="7" s="1"/>
  <c r="BI424" i="7" s="1"/>
  <c r="BB1821" i="7"/>
  <c r="BB1824" i="7"/>
  <c r="BJ1824" i="7" s="1"/>
  <c r="BK1824" i="7" s="1"/>
  <c r="BB1823" i="7"/>
  <c r="BB1819" i="7"/>
  <c r="BB1822" i="7"/>
  <c r="BJ1818" i="7"/>
  <c r="BK1818" i="7" s="1"/>
  <c r="BB1820" i="7"/>
  <c r="AV1818" i="7"/>
  <c r="CA898" i="7"/>
  <c r="CB898" i="7" s="1"/>
  <c r="AV1808" i="7"/>
  <c r="BC1808" i="7"/>
  <c r="BE1808" i="7" s="1"/>
  <c r="BF1808" i="7" s="1"/>
  <c r="BJ1808" i="7"/>
  <c r="BK1808" i="7" s="1"/>
  <c r="BC498" i="7"/>
  <c r="BC509" i="7"/>
  <c r="BE509" i="7" s="1"/>
  <c r="BF509" i="7" s="1"/>
  <c r="BY1350" i="7"/>
  <c r="BX1350" i="7"/>
  <c r="BZ1350" i="7" s="1"/>
  <c r="BD1805" i="7"/>
  <c r="BE1805" i="7" s="1"/>
  <c r="BF1805" i="7" s="1"/>
  <c r="BD1806" i="7"/>
  <c r="BE1806" i="7" s="1"/>
  <c r="BF1806" i="7" s="1"/>
  <c r="CA1287" i="7"/>
  <c r="CB1287" i="7" s="1"/>
  <c r="BM1287" i="7"/>
  <c r="BC1800" i="7"/>
  <c r="BE1800" i="7" s="1"/>
  <c r="BF1800" i="7" s="1"/>
  <c r="BJ1800" i="7"/>
  <c r="BK1800" i="7" s="1"/>
  <c r="AV1800" i="7"/>
  <c r="BC1801" i="7"/>
  <c r="BE1801" i="7" s="1"/>
  <c r="BF1801" i="7" s="1"/>
  <c r="BC1815" i="7"/>
  <c r="AV1815" i="7"/>
  <c r="BJ1815" i="7"/>
  <c r="BK1815" i="7" s="1"/>
  <c r="BC1816" i="7"/>
  <c r="BE1816" i="7" s="1"/>
  <c r="BF1816" i="7" s="1"/>
  <c r="BC1809" i="7"/>
  <c r="AV1809" i="7"/>
  <c r="BC1810" i="7"/>
  <c r="BJ1809" i="7"/>
  <c r="BK1809" i="7" s="1"/>
  <c r="AV504" i="7"/>
  <c r="BC504" i="7"/>
  <c r="BE504" i="7" s="1"/>
  <c r="BF504" i="7" s="1"/>
  <c r="BH504" i="7" s="1"/>
  <c r="BJ504" i="7"/>
  <c r="BK504" i="7" s="1"/>
  <c r="AV1804" i="7"/>
  <c r="BJ1804" i="7"/>
  <c r="BK1804" i="7" s="1"/>
  <c r="BD1804" i="7"/>
  <c r="BT421" i="7"/>
  <c r="BV421" i="7" s="1"/>
  <c r="BW421" i="7" s="1"/>
  <c r="BT420" i="7"/>
  <c r="BV420" i="7" s="1"/>
  <c r="BW420" i="7" s="1"/>
  <c r="CA420" i="7"/>
  <c r="CB420" i="7" s="1"/>
  <c r="BM420" i="7"/>
  <c r="BE1430" i="7"/>
  <c r="BF1430" i="7" s="1"/>
  <c r="BJ493" i="7"/>
  <c r="BK493" i="7" s="1"/>
  <c r="CK1285" i="7"/>
  <c r="CD1285" i="7" s="1"/>
  <c r="CC1285" i="7"/>
  <c r="CH1285" i="7" s="1"/>
  <c r="CM1285" i="7" s="1"/>
  <c r="BC510" i="7"/>
  <c r="BE510" i="7" s="1"/>
  <c r="BF510" i="7" s="1"/>
  <c r="BJ510" i="7"/>
  <c r="BK510" i="7" s="1"/>
  <c r="AV510" i="7"/>
  <c r="BU1286" i="7"/>
  <c r="BV1286" i="7" s="1"/>
  <c r="BW1286" i="7" s="1"/>
  <c r="CA1286" i="7"/>
  <c r="CB1286" i="7" s="1"/>
  <c r="BM1286" i="7"/>
  <c r="BG1271" i="7"/>
  <c r="BI1271" i="7" s="1"/>
  <c r="BH1271" i="7"/>
  <c r="BX2634" i="7"/>
  <c r="BZ2634" i="7" s="1"/>
  <c r="BY2634" i="7"/>
  <c r="BY1272" i="7"/>
  <c r="BX1272" i="7"/>
  <c r="BZ1272" i="7" s="1"/>
  <c r="BX1355" i="7"/>
  <c r="BZ1355" i="7" s="1"/>
  <c r="BY1355" i="7"/>
  <c r="AV2123" i="7"/>
  <c r="BJ576" i="7"/>
  <c r="BK576" i="7" s="1"/>
  <c r="AV576" i="7"/>
  <c r="AK517" i="7"/>
  <c r="BY2635" i="7"/>
  <c r="BX2635" i="7"/>
  <c r="BZ2635" i="7" s="1"/>
  <c r="AV2579" i="7"/>
  <c r="BJ2579" i="7"/>
  <c r="BK2579" i="7" s="1"/>
  <c r="CF1280" i="7"/>
  <c r="BJ492" i="7"/>
  <c r="BK492" i="7" s="1"/>
  <c r="AV492" i="7"/>
  <c r="BE493" i="7"/>
  <c r="BF493" i="7" s="1"/>
  <c r="BE1434" i="7"/>
  <c r="BF1434" i="7" s="1"/>
  <c r="BU810" i="7"/>
  <c r="BC503" i="7"/>
  <c r="BE503" i="7" s="1"/>
  <c r="BF503" i="7" s="1"/>
  <c r="BG503" i="7" s="1"/>
  <c r="BI503" i="7" s="1"/>
  <c r="BC502" i="7"/>
  <c r="BE502" i="7" s="1"/>
  <c r="BF502" i="7" s="1"/>
  <c r="AV502" i="7"/>
  <c r="BJ502" i="7"/>
  <c r="BK502" i="7" s="1"/>
  <c r="BE492" i="7"/>
  <c r="BF492" i="7" s="1"/>
  <c r="BE496" i="7"/>
  <c r="BF496" i="7" s="1"/>
  <c r="AK515" i="7"/>
  <c r="BL1270" i="7"/>
  <c r="CI1270" i="7" s="1"/>
  <c r="CN1270" i="7" s="1"/>
  <c r="CJ1270" i="7"/>
  <c r="AK516" i="7"/>
  <c r="BG1270" i="7"/>
  <c r="BI1270" i="7" s="1"/>
  <c r="BH1270" i="7"/>
  <c r="AK518" i="7"/>
  <c r="BV893" i="7"/>
  <c r="BW893" i="7" s="1"/>
  <c r="AV498" i="7"/>
  <c r="BJ498" i="7"/>
  <c r="BK498" i="7" s="1"/>
  <c r="BD498" i="7"/>
  <c r="CH2657" i="7"/>
  <c r="BX1363" i="7"/>
  <c r="BZ1363" i="7" s="1"/>
  <c r="BY1363" i="7"/>
  <c r="BY1359" i="7"/>
  <c r="BX1359" i="7"/>
  <c r="BZ1359" i="7" s="1"/>
  <c r="CK2633" i="7"/>
  <c r="CC2633" i="7"/>
  <c r="CH2633" i="7" s="1"/>
  <c r="CM2633" i="7" s="1"/>
  <c r="BM1670" i="7"/>
  <c r="CA1670" i="7"/>
  <c r="CB1670" i="7" s="1"/>
  <c r="BX2568" i="7"/>
  <c r="BZ2568" i="7" s="1"/>
  <c r="BY2633" i="7"/>
  <c r="BX2633" i="7"/>
  <c r="BZ2633" i="7" s="1"/>
  <c r="BS1055" i="7"/>
  <c r="BU1040" i="7"/>
  <c r="BX2646" i="7"/>
  <c r="BZ2646" i="7" s="1"/>
  <c r="CC2338" i="7"/>
  <c r="CH2338" i="7" s="1"/>
  <c r="CM2338" i="7" s="1"/>
  <c r="CK2338" i="7"/>
  <c r="BD1042" i="7"/>
  <c r="BH2409" i="7"/>
  <c r="BG2409" i="7"/>
  <c r="BI2409" i="7" s="1"/>
  <c r="BY1362" i="7"/>
  <c r="BX1362" i="7"/>
  <c r="BZ1362" i="7" s="1"/>
  <c r="BH2412" i="7"/>
  <c r="BG2412" i="7"/>
  <c r="BI2412" i="7" s="1"/>
  <c r="BG268" i="7"/>
  <c r="BI268" i="7" s="1"/>
  <c r="CJ1592" i="7"/>
  <c r="CC436" i="7"/>
  <c r="CH436" i="7" s="1"/>
  <c r="CM436" i="7" s="1"/>
  <c r="BE2331" i="7"/>
  <c r="BF2331" i="7" s="1"/>
  <c r="BV1968" i="7"/>
  <c r="BW1968" i="7" s="1"/>
  <c r="BY1968" i="7" s="1"/>
  <c r="AA1054" i="7"/>
  <c r="BH2497" i="7"/>
  <c r="BG2346" i="7"/>
  <c r="BI2346" i="7" s="1"/>
  <c r="CC1727" i="7"/>
  <c r="CH1727" i="7" s="1"/>
  <c r="CM1727" i="7" s="1"/>
  <c r="BE1887" i="7"/>
  <c r="BF1887" i="7" s="1"/>
  <c r="CJ2567" i="7"/>
  <c r="BX1283" i="7"/>
  <c r="BZ1283" i="7" s="1"/>
  <c r="CA1669" i="7"/>
  <c r="CB1669" i="7" s="1"/>
  <c r="BM1669" i="7"/>
  <c r="BX1804" i="7"/>
  <c r="BZ1804" i="7" s="1"/>
  <c r="CG1355" i="7"/>
  <c r="CJ2274" i="7"/>
  <c r="CC1952" i="7"/>
  <c r="CH1952" i="7" s="1"/>
  <c r="BM361" i="7"/>
  <c r="BE959" i="7"/>
  <c r="BF959" i="7" s="1"/>
  <c r="BG1362" i="7"/>
  <c r="BI1362" i="7" s="1"/>
  <c r="BU1050" i="7"/>
  <c r="BD1044" i="7"/>
  <c r="BV1500" i="7"/>
  <c r="BW1500" i="7" s="1"/>
  <c r="BX1500" i="7" s="1"/>
  <c r="BZ1500" i="7" s="1"/>
  <c r="BH1655" i="7"/>
  <c r="BG1655" i="7"/>
  <c r="BI1655" i="7" s="1"/>
  <c r="CA1672" i="7"/>
  <c r="CB1672" i="7" s="1"/>
  <c r="BM1672" i="7"/>
  <c r="AV2427" i="7"/>
  <c r="BJ2427" i="7"/>
  <c r="BK2427" i="7" s="1"/>
  <c r="AV2429" i="7"/>
  <c r="BJ2429" i="7"/>
  <c r="BK2429" i="7" s="1"/>
  <c r="BL901" i="7"/>
  <c r="CI901" i="7" s="1"/>
  <c r="CN901" i="7" s="1"/>
  <c r="CJ129" i="7"/>
  <c r="CF129" i="7" s="1"/>
  <c r="BV2109" i="7"/>
  <c r="BW2109" i="7" s="1"/>
  <c r="BX1430" i="7"/>
  <c r="BZ1430" i="7" s="1"/>
  <c r="BM1746" i="7"/>
  <c r="BV962" i="7"/>
  <c r="BW962" i="7" s="1"/>
  <c r="BD1045" i="7"/>
  <c r="BE1738" i="7"/>
  <c r="BF1738" i="7" s="1"/>
  <c r="CE1280" i="7"/>
  <c r="AK207" i="7"/>
  <c r="BG1663" i="7"/>
  <c r="BI1663" i="7" s="1"/>
  <c r="BH1663" i="7"/>
  <c r="BV899" i="7"/>
  <c r="BW899" i="7" s="1"/>
  <c r="BE2258" i="7"/>
  <c r="BF2258" i="7" s="1"/>
  <c r="CG1359" i="7"/>
  <c r="CJ977" i="7"/>
  <c r="CC1510" i="7"/>
  <c r="CH1510" i="7" s="1"/>
  <c r="CM1510" i="7" s="1"/>
  <c r="BU583" i="7"/>
  <c r="BJ2428" i="7"/>
  <c r="BK2428" i="7" s="1"/>
  <c r="AV2428" i="7"/>
  <c r="CE1359" i="7"/>
  <c r="BE883" i="7"/>
  <c r="BF883" i="7" s="1"/>
  <c r="BE350" i="7"/>
  <c r="BF350" i="7" s="1"/>
  <c r="BV724" i="7"/>
  <c r="BW724" i="7" s="1"/>
  <c r="BH2419" i="7"/>
  <c r="AV1044" i="7"/>
  <c r="BD419" i="7"/>
  <c r="BE419" i="7" s="1"/>
  <c r="BF419" i="7" s="1"/>
  <c r="AV419" i="7"/>
  <c r="BJ419" i="7"/>
  <c r="BK419" i="7" s="1"/>
  <c r="CA1673" i="7"/>
  <c r="CB1673" i="7" s="1"/>
  <c r="BM1673" i="7"/>
  <c r="CK1972" i="7"/>
  <c r="BE1578" i="7"/>
  <c r="BF1578" i="7" s="1"/>
  <c r="BM2506" i="7"/>
  <c r="BM1671" i="7"/>
  <c r="CA1671" i="7"/>
  <c r="CB1671" i="7" s="1"/>
  <c r="CC963" i="7"/>
  <c r="CH963" i="7" s="1"/>
  <c r="CM963" i="7" s="1"/>
  <c r="CK963" i="7"/>
  <c r="BX1652" i="7"/>
  <c r="BZ1652" i="7" s="1"/>
  <c r="BY1652" i="7"/>
  <c r="BX1348" i="7"/>
  <c r="BZ1348" i="7" s="1"/>
  <c r="BY1348" i="7"/>
  <c r="BX1351" i="7"/>
  <c r="BZ1351" i="7" s="1"/>
  <c r="BY1351" i="7"/>
  <c r="BX1358" i="7"/>
  <c r="BZ1358" i="7" s="1"/>
  <c r="BY1358" i="7"/>
  <c r="BY1357" i="7"/>
  <c r="BX1357" i="7"/>
  <c r="BZ1357" i="7" s="1"/>
  <c r="CK1356" i="7"/>
  <c r="CD1356" i="7" s="1"/>
  <c r="CC1356" i="7"/>
  <c r="CH1356" i="7" s="1"/>
  <c r="BD583" i="7"/>
  <c r="AV585" i="7"/>
  <c r="BX1356" i="7"/>
  <c r="BZ1356" i="7" s="1"/>
  <c r="BY1356" i="7"/>
  <c r="BH1659" i="7"/>
  <c r="BG1659" i="7"/>
  <c r="BI1659" i="7" s="1"/>
  <c r="BJ414" i="7"/>
  <c r="BK414" i="7" s="1"/>
  <c r="CK1352" i="7"/>
  <c r="CC1352" i="7"/>
  <c r="CH1352" i="7" s="1"/>
  <c r="CC1444" i="7"/>
  <c r="CH1444" i="7" s="1"/>
  <c r="CK1444" i="7"/>
  <c r="CD1444" i="7" s="1"/>
  <c r="CK1358" i="7"/>
  <c r="CD1358" i="7" s="1"/>
  <c r="CC1358" i="7"/>
  <c r="CH1358" i="7" s="1"/>
  <c r="BY1816" i="7"/>
  <c r="BV2483" i="7"/>
  <c r="BW2483" i="7" s="1"/>
  <c r="BX2032" i="7"/>
  <c r="BZ2032" i="7" s="1"/>
  <c r="BU577" i="7"/>
  <c r="BM585" i="7"/>
  <c r="BY2257" i="7"/>
  <c r="BL2121" i="7"/>
  <c r="CI2121" i="7" s="1"/>
  <c r="BE2042" i="7"/>
  <c r="BF2042" i="7" s="1"/>
  <c r="BE1953" i="7"/>
  <c r="BF1953" i="7" s="1"/>
  <c r="AV574" i="7"/>
  <c r="BU573" i="7"/>
  <c r="CK1361" i="7"/>
  <c r="CC1361" i="7"/>
  <c r="CH1361" i="7" s="1"/>
  <c r="BJ1205" i="7"/>
  <c r="BK1205" i="7" s="1"/>
  <c r="BV1498" i="7"/>
  <c r="BW1498" i="7" s="1"/>
  <c r="BX1498" i="7" s="1"/>
  <c r="BZ1498" i="7" s="1"/>
  <c r="CK1351" i="7"/>
  <c r="CC1351" i="7"/>
  <c r="CH1351" i="7" s="1"/>
  <c r="CM1351" i="7" s="1"/>
  <c r="BE1124" i="7"/>
  <c r="BF1124" i="7" s="1"/>
  <c r="CA1138" i="7"/>
  <c r="CB1138" i="7" s="1"/>
  <c r="AV1039" i="7"/>
  <c r="CK1348" i="7"/>
  <c r="CC1348" i="7"/>
  <c r="CH1348" i="7" s="1"/>
  <c r="CM1348" i="7" s="1"/>
  <c r="CK1362" i="7"/>
  <c r="CC1362" i="7"/>
  <c r="CH1362" i="7" s="1"/>
  <c r="CM1362" i="7" s="1"/>
  <c r="BG1648" i="7"/>
  <c r="BI1648" i="7" s="1"/>
  <c r="BH1648" i="7"/>
  <c r="BX1501" i="7"/>
  <c r="BZ1501" i="7" s="1"/>
  <c r="BY1501" i="7"/>
  <c r="BH1653" i="7"/>
  <c r="BG1653" i="7"/>
  <c r="BI1653" i="7" s="1"/>
  <c r="BX1360" i="7"/>
  <c r="BZ1360" i="7" s="1"/>
  <c r="BY1360" i="7"/>
  <c r="BY1499" i="7"/>
  <c r="BX1499" i="7"/>
  <c r="BZ1499" i="7" s="1"/>
  <c r="BY1497" i="7"/>
  <c r="BX1497" i="7"/>
  <c r="BZ1497" i="7" s="1"/>
  <c r="BJ1137" i="7"/>
  <c r="BK1137" i="7" s="1"/>
  <c r="CJ1137" i="7" s="1"/>
  <c r="CD1137" i="7" s="1"/>
  <c r="BG1348" i="7"/>
  <c r="BI1348" i="7" s="1"/>
  <c r="BH1348" i="7"/>
  <c r="CC1659" i="7"/>
  <c r="CH1659" i="7" s="1"/>
  <c r="CK1659" i="7"/>
  <c r="CF1364" i="7"/>
  <c r="CD1364" i="7"/>
  <c r="CG129" i="7"/>
  <c r="CC1371" i="7"/>
  <c r="CH1371" i="7" s="1"/>
  <c r="CM1371" i="7" s="1"/>
  <c r="BU1208" i="7"/>
  <c r="BE727" i="7"/>
  <c r="BF727" i="7" s="1"/>
  <c r="BG727" i="7" s="1"/>
  <c r="BI727" i="7" s="1"/>
  <c r="BE1729" i="7"/>
  <c r="BF1729" i="7" s="1"/>
  <c r="BE1730" i="7"/>
  <c r="BF1730" i="7" s="1"/>
  <c r="AV1051" i="7"/>
  <c r="BE1584" i="7"/>
  <c r="BF1584" i="7" s="1"/>
  <c r="BD578" i="7"/>
  <c r="BE578" i="7" s="1"/>
  <c r="BF578" i="7" s="1"/>
  <c r="CA590" i="7"/>
  <c r="CB590" i="7" s="1"/>
  <c r="CC1501" i="7"/>
  <c r="CH1501" i="7" s="1"/>
  <c r="CM1501" i="7" s="1"/>
  <c r="CK1501" i="7"/>
  <c r="CJ1648" i="7"/>
  <c r="BL1648" i="7"/>
  <c r="CI1648" i="7" s="1"/>
  <c r="CN1648" i="7" s="1"/>
  <c r="CM1364" i="7"/>
  <c r="CG1364" i="7"/>
  <c r="CE1364" i="7"/>
  <c r="AV425" i="7"/>
  <c r="BJ425" i="7"/>
  <c r="BK425" i="7" s="1"/>
  <c r="BD425" i="7"/>
  <c r="BE425" i="7" s="1"/>
  <c r="BF425" i="7" s="1"/>
  <c r="BH425" i="7" s="1"/>
  <c r="BD426" i="7"/>
  <c r="BX1579" i="7"/>
  <c r="BZ1579" i="7" s="1"/>
  <c r="BV1117" i="7"/>
  <c r="BW1117" i="7" s="1"/>
  <c r="CA358" i="7"/>
  <c r="CB358" i="7" s="1"/>
  <c r="BE814" i="7"/>
  <c r="BF814" i="7" s="1"/>
  <c r="BH814" i="7" s="1"/>
  <c r="AV577" i="7"/>
  <c r="BD589" i="7"/>
  <c r="CJ1653" i="7"/>
  <c r="BL1653" i="7"/>
  <c r="CI1653" i="7" s="1"/>
  <c r="CN1653" i="7" s="1"/>
  <c r="AV283" i="7"/>
  <c r="CC1514" i="7"/>
  <c r="CH1514" i="7" s="1"/>
  <c r="CM1514" i="7" s="1"/>
  <c r="CK1514" i="7"/>
  <c r="BC196" i="7"/>
  <c r="BC197" i="7"/>
  <c r="BH1885" i="7"/>
  <c r="BY2649" i="7"/>
  <c r="BE2336" i="7"/>
  <c r="BF2336" i="7" s="1"/>
  <c r="BE967" i="7"/>
  <c r="BF967" i="7" s="1"/>
  <c r="AV1206" i="7"/>
  <c r="BJ2049" i="7"/>
  <c r="BK2049" i="7" s="1"/>
  <c r="CJ2049" i="7" s="1"/>
  <c r="CA1051" i="7"/>
  <c r="CB1051" i="7" s="1"/>
  <c r="BU579" i="7"/>
  <c r="BD581" i="7"/>
  <c r="BX1361" i="7"/>
  <c r="BZ1361" i="7" s="1"/>
  <c r="BY1361" i="7"/>
  <c r="BG1347" i="7"/>
  <c r="BI1347" i="7" s="1"/>
  <c r="BH1347" i="7"/>
  <c r="BM1972" i="7"/>
  <c r="CK437" i="7"/>
  <c r="BX506" i="7"/>
  <c r="BZ506" i="7" s="1"/>
  <c r="CJ2341" i="7"/>
  <c r="BA1215" i="7"/>
  <c r="BA1214" i="7"/>
  <c r="AK597" i="7"/>
  <c r="BD585" i="7"/>
  <c r="BL1348" i="7"/>
  <c r="CI1348" i="7" s="1"/>
  <c r="CJ1348" i="7"/>
  <c r="BL1649" i="7"/>
  <c r="CI1649" i="7" s="1"/>
  <c r="CN1649" i="7" s="1"/>
  <c r="CJ1649" i="7"/>
  <c r="CD1649" i="7" s="1"/>
  <c r="CC1360" i="7"/>
  <c r="CH1360" i="7" s="1"/>
  <c r="CK1360" i="7"/>
  <c r="BV1502" i="7"/>
  <c r="BW1502" i="7" s="1"/>
  <c r="CE129" i="7"/>
  <c r="BV895" i="7"/>
  <c r="BW895" i="7" s="1"/>
  <c r="CA2201" i="7"/>
  <c r="CB2201" i="7" s="1"/>
  <c r="BM2200" i="7"/>
  <c r="CC282" i="7"/>
  <c r="CH282" i="7" s="1"/>
  <c r="CM282" i="7" s="1"/>
  <c r="AV2278" i="7"/>
  <c r="BE735" i="7"/>
  <c r="BF735" i="7" s="1"/>
  <c r="BE811" i="7"/>
  <c r="BF811" i="7" s="1"/>
  <c r="BH811" i="7" s="1"/>
  <c r="BD1040" i="7"/>
  <c r="BD808" i="7"/>
  <c r="BA1058" i="7"/>
  <c r="BD580" i="7"/>
  <c r="BU581" i="7"/>
  <c r="BG1649" i="7"/>
  <c r="BI1649" i="7" s="1"/>
  <c r="BH1649" i="7"/>
  <c r="CK1651" i="7"/>
  <c r="CC1651" i="7"/>
  <c r="CH1651" i="7" s="1"/>
  <c r="CM1651" i="7" s="1"/>
  <c r="BE1652" i="7"/>
  <c r="BF1652" i="7" s="1"/>
  <c r="CC1502" i="7"/>
  <c r="CH1502" i="7" s="1"/>
  <c r="CM1502" i="7" s="1"/>
  <c r="CK1502" i="7"/>
  <c r="CF1502" i="7" s="1"/>
  <c r="BE724" i="7"/>
  <c r="BF724" i="7" s="1"/>
  <c r="BE2405" i="7"/>
  <c r="BF2405" i="7" s="1"/>
  <c r="AV571" i="7"/>
  <c r="BX1659" i="7"/>
  <c r="BZ1659" i="7" s="1"/>
  <c r="BY1659" i="7"/>
  <c r="BG1654" i="7"/>
  <c r="BI1654" i="7" s="1"/>
  <c r="BH1654" i="7"/>
  <c r="CK1500" i="7"/>
  <c r="CC1500" i="7"/>
  <c r="CH1500" i="7" s="1"/>
  <c r="CM1500" i="7" s="1"/>
  <c r="BL1652" i="7"/>
  <c r="CI1652" i="7" s="1"/>
  <c r="CN1652" i="7" s="1"/>
  <c r="CJ1652" i="7"/>
  <c r="Y566" i="7"/>
  <c r="AA566" i="7" s="1"/>
  <c r="BY1500" i="7"/>
  <c r="CC1497" i="7"/>
  <c r="CH1497" i="7" s="1"/>
  <c r="CM1497" i="7" s="1"/>
  <c r="CK1497" i="7"/>
  <c r="CC1499" i="7"/>
  <c r="CH1499" i="7" s="1"/>
  <c r="CK1499" i="7"/>
  <c r="BH1502" i="7"/>
  <c r="BG1502" i="7"/>
  <c r="BI1502" i="7" s="1"/>
  <c r="BM2350" i="7"/>
  <c r="CA2350" i="7"/>
  <c r="CB2350" i="7" s="1"/>
  <c r="CC2350" i="7" s="1"/>
  <c r="CH2350" i="7" s="1"/>
  <c r="CM2350" i="7" s="1"/>
  <c r="BH2634" i="7"/>
  <c r="BG2634" i="7"/>
  <c r="BI2634" i="7" s="1"/>
  <c r="BX2416" i="7"/>
  <c r="BZ2416" i="7" s="1"/>
  <c r="BY2416" i="7"/>
  <c r="AV2353" i="7"/>
  <c r="BJ2353" i="7"/>
  <c r="BK2353" i="7" s="1"/>
  <c r="BL2353" i="7" s="1"/>
  <c r="CI2353" i="7" s="1"/>
  <c r="BY1890" i="7"/>
  <c r="BX1890" i="7"/>
  <c r="BZ1890" i="7" s="1"/>
  <c r="BT580" i="7"/>
  <c r="CA580" i="7"/>
  <c r="CB580" i="7" s="1"/>
  <c r="BM580" i="7"/>
  <c r="CC1520" i="7"/>
  <c r="CH1520" i="7" s="1"/>
  <c r="CM1520" i="7" s="1"/>
  <c r="CK1520" i="7"/>
  <c r="CN2104" i="7"/>
  <c r="CE2104" i="7"/>
  <c r="BL2120" i="7"/>
  <c r="CI2120" i="7" s="1"/>
  <c r="CN2120" i="7" s="1"/>
  <c r="CA357" i="7"/>
  <c r="CB357" i="7" s="1"/>
  <c r="CC2050" i="7"/>
  <c r="CH2050" i="7" s="1"/>
  <c r="CM2050" i="7" s="1"/>
  <c r="CK2050" i="7"/>
  <c r="BT575" i="7"/>
  <c r="BV575" i="7" s="1"/>
  <c r="BW575" i="7" s="1"/>
  <c r="BM575" i="7"/>
  <c r="CA575" i="7"/>
  <c r="CB575" i="7" s="1"/>
  <c r="BJ1035" i="7"/>
  <c r="BK1035" i="7" s="1"/>
  <c r="AV1035" i="7"/>
  <c r="BC1035" i="7"/>
  <c r="CC2342" i="7"/>
  <c r="CH2342" i="7" s="1"/>
  <c r="CM2342" i="7" s="1"/>
  <c r="CK2342" i="7"/>
  <c r="BM2502" i="7"/>
  <c r="CA2502" i="7"/>
  <c r="CB2502" i="7" s="1"/>
  <c r="BM581" i="7"/>
  <c r="CA581" i="7"/>
  <c r="CB581" i="7" s="1"/>
  <c r="BT581" i="7"/>
  <c r="BC582" i="7"/>
  <c r="BJ582" i="7"/>
  <c r="BK582" i="7" s="1"/>
  <c r="CK2577" i="7"/>
  <c r="CF2577" i="7" s="1"/>
  <c r="CC2577" i="7"/>
  <c r="CH2577" i="7" s="1"/>
  <c r="AV582" i="7"/>
  <c r="BY499" i="7"/>
  <c r="BX499" i="7"/>
  <c r="BZ499" i="7" s="1"/>
  <c r="BX1129" i="7"/>
  <c r="BZ1129" i="7" s="1"/>
  <c r="BY1129" i="7"/>
  <c r="CN1362" i="7"/>
  <c r="CG1362" i="7"/>
  <c r="CE1362" i="7"/>
  <c r="BX504" i="7"/>
  <c r="BZ504" i="7" s="1"/>
  <c r="BL128" i="7"/>
  <c r="CI128" i="7" s="1"/>
  <c r="CN128" i="7" s="1"/>
  <c r="AV2050" i="7"/>
  <c r="BV345" i="7"/>
  <c r="BW345" i="7" s="1"/>
  <c r="BJ1199" i="7"/>
  <c r="BK1199" i="7" s="1"/>
  <c r="BL1199" i="7" s="1"/>
  <c r="CI1199" i="7" s="1"/>
  <c r="CN1199" i="7" s="1"/>
  <c r="AV1199" i="7"/>
  <c r="BX2572" i="7"/>
  <c r="BZ2572" i="7" s="1"/>
  <c r="BY2572" i="7"/>
  <c r="BX896" i="7"/>
  <c r="BZ896" i="7" s="1"/>
  <c r="BY896" i="7"/>
  <c r="AV1202" i="7"/>
  <c r="BJ1202" i="7"/>
  <c r="BK1202" i="7" s="1"/>
  <c r="BY430" i="7"/>
  <c r="BX430" i="7"/>
  <c r="BZ430" i="7" s="1"/>
  <c r="CK1821" i="7"/>
  <c r="CC1821" i="7"/>
  <c r="CH1821" i="7" s="1"/>
  <c r="CM1821" i="7" s="1"/>
  <c r="CC1900" i="7"/>
  <c r="CH1900" i="7" s="1"/>
  <c r="CM1900" i="7" s="1"/>
  <c r="CK1900" i="7"/>
  <c r="BG2565" i="7"/>
  <c r="BI2565" i="7" s="1"/>
  <c r="BH2565" i="7"/>
  <c r="BX2190" i="7"/>
  <c r="BZ2190" i="7" s="1"/>
  <c r="BV660" i="7"/>
  <c r="BW660" i="7" s="1"/>
  <c r="BY660" i="7" s="1"/>
  <c r="BE889" i="7"/>
  <c r="BF889" i="7" s="1"/>
  <c r="BV2185" i="7"/>
  <c r="BW2185" i="7" s="1"/>
  <c r="BY2185" i="7" s="1"/>
  <c r="CG1741" i="7"/>
  <c r="BB1216" i="7"/>
  <c r="BD1196" i="7"/>
  <c r="BD813" i="7"/>
  <c r="BB1057" i="7"/>
  <c r="BM1058" i="7"/>
  <c r="CM1270" i="7"/>
  <c r="CG1270" i="7"/>
  <c r="CA578" i="7"/>
  <c r="CB578" i="7" s="1"/>
  <c r="BT578" i="7"/>
  <c r="BV578" i="7" s="1"/>
  <c r="BW578" i="7" s="1"/>
  <c r="BY578" i="7" s="1"/>
  <c r="BM578" i="7"/>
  <c r="BC589" i="7"/>
  <c r="BE589" i="7" s="1"/>
  <c r="BF589" i="7" s="1"/>
  <c r="AV589" i="7"/>
  <c r="BJ589" i="7"/>
  <c r="BK589" i="7" s="1"/>
  <c r="BT579" i="7"/>
  <c r="BM579" i="7"/>
  <c r="CA579" i="7"/>
  <c r="CB579" i="7" s="1"/>
  <c r="BD586" i="7"/>
  <c r="BD587" i="7"/>
  <c r="BD584" i="7"/>
  <c r="BC584" i="7"/>
  <c r="AV584" i="7"/>
  <c r="BJ584" i="7"/>
  <c r="BK584" i="7" s="1"/>
  <c r="BL584" i="7" s="1"/>
  <c r="BS597" i="7"/>
  <c r="BS596" i="7"/>
  <c r="BS592" i="7"/>
  <c r="BS593" i="7"/>
  <c r="BS594" i="7"/>
  <c r="BS595" i="7"/>
  <c r="BU584" i="7"/>
  <c r="BT585" i="7"/>
  <c r="CA585" i="7"/>
  <c r="CB585" i="7" s="1"/>
  <c r="CA589" i="7"/>
  <c r="CB589" i="7" s="1"/>
  <c r="BT589" i="7"/>
  <c r="BV589" i="7" s="1"/>
  <c r="BW589" i="7" s="1"/>
  <c r="BY589" i="7" s="1"/>
  <c r="BC576" i="7"/>
  <c r="BE576" i="7" s="1"/>
  <c r="BF576" i="7" s="1"/>
  <c r="AV575" i="7"/>
  <c r="BJ575" i="7"/>
  <c r="BK575" i="7" s="1"/>
  <c r="BU580" i="7"/>
  <c r="BE1958" i="7"/>
  <c r="BF1958" i="7" s="1"/>
  <c r="BH1513" i="7"/>
  <c r="AA1216" i="7"/>
  <c r="BM804" i="7"/>
  <c r="BV729" i="7"/>
  <c r="BW729" i="7" s="1"/>
  <c r="BX729" i="7" s="1"/>
  <c r="BZ729" i="7" s="1"/>
  <c r="BB1214" i="7"/>
  <c r="CG2558" i="7"/>
  <c r="BE1734" i="7"/>
  <c r="BF1734" i="7" s="1"/>
  <c r="BG1734" i="7" s="1"/>
  <c r="BI1734" i="7" s="1"/>
  <c r="BB1056" i="7"/>
  <c r="BJ1056" i="7" s="1"/>
  <c r="BK1056" i="7" s="1"/>
  <c r="BR1055" i="7"/>
  <c r="BE1587" i="7"/>
  <c r="BF1587" i="7" s="1"/>
  <c r="BE414" i="7"/>
  <c r="BF414" i="7" s="1"/>
  <c r="AV583" i="7"/>
  <c r="BC583" i="7"/>
  <c r="BE583" i="7" s="1"/>
  <c r="BF583" i="7" s="1"/>
  <c r="BG583" i="7" s="1"/>
  <c r="BI583" i="7" s="1"/>
  <c r="BJ583" i="7"/>
  <c r="BK583" i="7" s="1"/>
  <c r="AV579" i="7"/>
  <c r="BJ579" i="7"/>
  <c r="BK579" i="7" s="1"/>
  <c r="BC579" i="7"/>
  <c r="AK596" i="7"/>
  <c r="BD582" i="7"/>
  <c r="AV581" i="7"/>
  <c r="BJ581" i="7"/>
  <c r="BK581" i="7" s="1"/>
  <c r="BC581" i="7"/>
  <c r="AK563" i="7"/>
  <c r="AJ566" i="7"/>
  <c r="AK566" i="7" s="1"/>
  <c r="BM576" i="7"/>
  <c r="BT576" i="7"/>
  <c r="CA576" i="7"/>
  <c r="CB576" i="7" s="1"/>
  <c r="BT582" i="7"/>
  <c r="CA582" i="7"/>
  <c r="CB582" i="7" s="1"/>
  <c r="BM582" i="7"/>
  <c r="BT571" i="7"/>
  <c r="BV571" i="7" s="1"/>
  <c r="BW571" i="7" s="1"/>
  <c r="BM571" i="7"/>
  <c r="CA571" i="7"/>
  <c r="CB571" i="7" s="1"/>
  <c r="BM590" i="7"/>
  <c r="BV2110" i="7"/>
  <c r="BW2110" i="7" s="1"/>
  <c r="BE1127" i="7"/>
  <c r="BF1127" i="7" s="1"/>
  <c r="BV653" i="7"/>
  <c r="BW653" i="7" s="1"/>
  <c r="BM282" i="7"/>
  <c r="BB1215" i="7"/>
  <c r="AV1215" i="7" s="1"/>
  <c r="CE2558" i="7"/>
  <c r="BB1058" i="7"/>
  <c r="BY1280" i="7"/>
  <c r="BX1280" i="7"/>
  <c r="BZ1280" i="7" s="1"/>
  <c r="BD579" i="7"/>
  <c r="BY1277" i="7"/>
  <c r="BX1277" i="7"/>
  <c r="BZ1277" i="7" s="1"/>
  <c r="BC572" i="7"/>
  <c r="BA572" i="7"/>
  <c r="BJ585" i="7"/>
  <c r="BK585" i="7" s="1"/>
  <c r="BC585" i="7"/>
  <c r="BU576" i="7"/>
  <c r="BM577" i="7"/>
  <c r="CA577" i="7"/>
  <c r="CB577" i="7" s="1"/>
  <c r="BT577" i="7"/>
  <c r="BU582" i="7"/>
  <c r="BY2104" i="7"/>
  <c r="BX2104" i="7"/>
  <c r="BZ2104" i="7" s="1"/>
  <c r="BJ580" i="7"/>
  <c r="BK580" i="7" s="1"/>
  <c r="AA596" i="7"/>
  <c r="BC580" i="7"/>
  <c r="CA672" i="7"/>
  <c r="CB672" i="7" s="1"/>
  <c r="CC672" i="7" s="1"/>
  <c r="CH672" i="7" s="1"/>
  <c r="CM672" i="7" s="1"/>
  <c r="BE731" i="7"/>
  <c r="BF731" i="7" s="1"/>
  <c r="BE1579" i="7"/>
  <c r="BF1579" i="7" s="1"/>
  <c r="BH1579" i="7" s="1"/>
  <c r="CF1272" i="7"/>
  <c r="CD1272" i="7"/>
  <c r="BY1284" i="7"/>
  <c r="BX1284" i="7"/>
  <c r="BZ1284" i="7" s="1"/>
  <c r="BA593" i="7"/>
  <c r="BA592" i="7"/>
  <c r="BA594" i="7"/>
  <c r="BA596" i="7"/>
  <c r="BJ591" i="7"/>
  <c r="BK591" i="7" s="1"/>
  <c r="BA595" i="7"/>
  <c r="BA597" i="7"/>
  <c r="CA586" i="7"/>
  <c r="CB586" i="7" s="1"/>
  <c r="BT586" i="7"/>
  <c r="BV586" i="7" s="1"/>
  <c r="BW586" i="7" s="1"/>
  <c r="BY586" i="7" s="1"/>
  <c r="BM586" i="7"/>
  <c r="BD572" i="7"/>
  <c r="BB572" i="7"/>
  <c r="BD575" i="7" s="1"/>
  <c r="AV578" i="7"/>
  <c r="BT572" i="7"/>
  <c r="CA572" i="7"/>
  <c r="CB572" i="7" s="1"/>
  <c r="BM572" i="7"/>
  <c r="AV580" i="7"/>
  <c r="BY503" i="7"/>
  <c r="BE345" i="7"/>
  <c r="BF345" i="7" s="1"/>
  <c r="BV654" i="7"/>
  <c r="BW654" i="7" s="1"/>
  <c r="BY654" i="7" s="1"/>
  <c r="BV348" i="7"/>
  <c r="BW348" i="7" s="1"/>
  <c r="CC812" i="7"/>
  <c r="CH812" i="7" s="1"/>
  <c r="BE2184" i="7"/>
  <c r="BF2184" i="7" s="1"/>
  <c r="BE2179" i="7"/>
  <c r="BF2179" i="7" s="1"/>
  <c r="BC1199" i="7"/>
  <c r="BE1199" i="7" s="1"/>
  <c r="BF1199" i="7" s="1"/>
  <c r="BC1205" i="7"/>
  <c r="BD1203" i="7"/>
  <c r="AV812" i="7"/>
  <c r="BB1055" i="7"/>
  <c r="CG1280" i="7"/>
  <c r="BE1582" i="7"/>
  <c r="BF1582" i="7" s="1"/>
  <c r="AA563" i="7"/>
  <c r="AA560" i="7"/>
  <c r="AA562" i="7"/>
  <c r="AA561" i="7"/>
  <c r="CG1272" i="7"/>
  <c r="CM1272" i="7"/>
  <c r="CE1272" i="7"/>
  <c r="AV591" i="7"/>
  <c r="BB595" i="7"/>
  <c r="BB597" i="7"/>
  <c r="BB592" i="7"/>
  <c r="BB594" i="7"/>
  <c r="BB593" i="7"/>
  <c r="BB596" i="7"/>
  <c r="BT588" i="7"/>
  <c r="BT587" i="7"/>
  <c r="BM587" i="7"/>
  <c r="CA587" i="7"/>
  <c r="CB587" i="7" s="1"/>
  <c r="BX1271" i="7"/>
  <c r="BZ1271" i="7" s="1"/>
  <c r="BY1271" i="7"/>
  <c r="BU572" i="7"/>
  <c r="BJ571" i="7"/>
  <c r="BK571" i="7" s="1"/>
  <c r="BT574" i="7"/>
  <c r="BM574" i="7"/>
  <c r="CA574" i="7"/>
  <c r="CB574" i="7" s="1"/>
  <c r="AA597" i="7"/>
  <c r="CG1271" i="7"/>
  <c r="CE1271" i="7"/>
  <c r="CM1271" i="7"/>
  <c r="BJ578" i="7"/>
  <c r="BK578" i="7" s="1"/>
  <c r="BV1124" i="7"/>
  <c r="BW1124" i="7" s="1"/>
  <c r="CA979" i="7"/>
  <c r="CB979" i="7" s="1"/>
  <c r="AA1028" i="7"/>
  <c r="AA564" i="7"/>
  <c r="BT583" i="7"/>
  <c r="BM583" i="7"/>
  <c r="CA583" i="7"/>
  <c r="CB583" i="7" s="1"/>
  <c r="BU587" i="7"/>
  <c r="BU588" i="7"/>
  <c r="BC577" i="7"/>
  <c r="BE577" i="7" s="1"/>
  <c r="BF577" i="7" s="1"/>
  <c r="BJ577" i="7"/>
  <c r="BK577" i="7" s="1"/>
  <c r="AV590" i="7"/>
  <c r="BJ590" i="7"/>
  <c r="BK590" i="7" s="1"/>
  <c r="BY1273" i="7"/>
  <c r="BX1273" i="7"/>
  <c r="BZ1273" i="7" s="1"/>
  <c r="BE571" i="7"/>
  <c r="BF571" i="7" s="1"/>
  <c r="BU574" i="7"/>
  <c r="AA592" i="7"/>
  <c r="AA595" i="7"/>
  <c r="AA594" i="7"/>
  <c r="CF1271" i="7"/>
  <c r="CD1271" i="7"/>
  <c r="BM589" i="7"/>
  <c r="BE890" i="7"/>
  <c r="BF890" i="7" s="1"/>
  <c r="AA565" i="7"/>
  <c r="CF1270" i="7"/>
  <c r="CD1270" i="7"/>
  <c r="AK595" i="7"/>
  <c r="AK593" i="7"/>
  <c r="AK594" i="7"/>
  <c r="AK592" i="7"/>
  <c r="BC587" i="7"/>
  <c r="BC586" i="7"/>
  <c r="BJ586" i="7"/>
  <c r="BK586" i="7" s="1"/>
  <c r="AV586" i="7"/>
  <c r="AV588" i="7"/>
  <c r="BC588" i="7"/>
  <c r="BE588" i="7" s="1"/>
  <c r="BF588" i="7" s="1"/>
  <c r="BJ588" i="7"/>
  <c r="BK588" i="7" s="1"/>
  <c r="CA573" i="7"/>
  <c r="CB573" i="7" s="1"/>
  <c r="BT573" i="7"/>
  <c r="BM573" i="7"/>
  <c r="BR597" i="7"/>
  <c r="CA597" i="7" s="1"/>
  <c r="CB597" i="7" s="1"/>
  <c r="BM591" i="7"/>
  <c r="BR593" i="7"/>
  <c r="BR596" i="7"/>
  <c r="CA591" i="7"/>
  <c r="CB591" i="7" s="1"/>
  <c r="BR595" i="7"/>
  <c r="BR594" i="7"/>
  <c r="BM594" i="7" s="1"/>
  <c r="BR592" i="7"/>
  <c r="BT584" i="7"/>
  <c r="BM584" i="7"/>
  <c r="BU585" i="7"/>
  <c r="BM2505" i="7"/>
  <c r="CA2505" i="7"/>
  <c r="CB2505" i="7" s="1"/>
  <c r="BY1736" i="7"/>
  <c r="BX1736" i="7"/>
  <c r="BZ1736" i="7" s="1"/>
  <c r="BH429" i="7"/>
  <c r="BG429" i="7"/>
  <c r="BI429" i="7" s="1"/>
  <c r="AV435" i="7"/>
  <c r="BG1584" i="7"/>
  <c r="BI1584" i="7" s="1"/>
  <c r="BH1584" i="7"/>
  <c r="BC420" i="7"/>
  <c r="BE420" i="7" s="1"/>
  <c r="BF420" i="7" s="1"/>
  <c r="AV420" i="7"/>
  <c r="BJ420" i="7"/>
  <c r="BK420" i="7" s="1"/>
  <c r="BG1573" i="7"/>
  <c r="BI1573" i="7" s="1"/>
  <c r="BH1573" i="7"/>
  <c r="BG425" i="7"/>
  <c r="BI425" i="7" s="1"/>
  <c r="CC2489" i="7"/>
  <c r="CH2489" i="7" s="1"/>
  <c r="CM2489" i="7" s="1"/>
  <c r="AV1134" i="7"/>
  <c r="BE2334" i="7"/>
  <c r="BF2334" i="7" s="1"/>
  <c r="BE878" i="7"/>
  <c r="BF878" i="7" s="1"/>
  <c r="BB433" i="7"/>
  <c r="CE2577" i="7"/>
  <c r="BC812" i="7"/>
  <c r="BE812" i="7" s="1"/>
  <c r="BF812" i="7" s="1"/>
  <c r="BB438" i="7"/>
  <c r="BB436" i="7"/>
  <c r="AV1052" i="7"/>
  <c r="BG1578" i="7"/>
  <c r="BI1578" i="7" s="1"/>
  <c r="BH1578" i="7"/>
  <c r="CN1275" i="7"/>
  <c r="CG1275" i="7"/>
  <c r="CE1275" i="7"/>
  <c r="CJ1580" i="7"/>
  <c r="BL1580" i="7"/>
  <c r="CI1580" i="7" s="1"/>
  <c r="CN1580" i="7" s="1"/>
  <c r="CG1277" i="7"/>
  <c r="CN1277" i="7"/>
  <c r="CE1277" i="7"/>
  <c r="CJ1584" i="7"/>
  <c r="CD1584" i="7" s="1"/>
  <c r="BL1584" i="7"/>
  <c r="CI1584" i="7" s="1"/>
  <c r="CN1584" i="7" s="1"/>
  <c r="BH1358" i="7"/>
  <c r="BG1358" i="7"/>
  <c r="BI1358" i="7" s="1"/>
  <c r="BH1354" i="7"/>
  <c r="BG1354" i="7"/>
  <c r="BI1354" i="7" s="1"/>
  <c r="AK403" i="7"/>
  <c r="AK404" i="7"/>
  <c r="AK405" i="7"/>
  <c r="CN1279" i="7"/>
  <c r="CG1279" i="7"/>
  <c r="CE1279" i="7"/>
  <c r="BY2271" i="7"/>
  <c r="CD1354" i="7"/>
  <c r="CJ2273" i="7"/>
  <c r="BL2345" i="7"/>
  <c r="CI2345" i="7" s="1"/>
  <c r="BV264" i="7"/>
  <c r="BW264" i="7" s="1"/>
  <c r="CA201" i="7"/>
  <c r="CB201" i="7" s="1"/>
  <c r="BJ812" i="7"/>
  <c r="BK812" i="7" s="1"/>
  <c r="BU808" i="7"/>
  <c r="BC421" i="7"/>
  <c r="BE421" i="7" s="1"/>
  <c r="BF421" i="7" s="1"/>
  <c r="BG421" i="7" s="1"/>
  <c r="BI421" i="7" s="1"/>
  <c r="BA1054" i="7"/>
  <c r="CJ1589" i="7"/>
  <c r="BL1589" i="7"/>
  <c r="CI1589" i="7" s="1"/>
  <c r="CN1589" i="7" s="1"/>
  <c r="CA902" i="7"/>
  <c r="CB902" i="7" s="1"/>
  <c r="BM902" i="7"/>
  <c r="BH1583" i="7"/>
  <c r="BG1583" i="7"/>
  <c r="BI1583" i="7" s="1"/>
  <c r="BA436" i="7"/>
  <c r="BA437" i="7"/>
  <c r="BA438" i="7"/>
  <c r="BJ432" i="7"/>
  <c r="BK432" i="7" s="1"/>
  <c r="BB434" i="7"/>
  <c r="BE1580" i="7"/>
  <c r="BF1580" i="7" s="1"/>
  <c r="BM1974" i="7"/>
  <c r="BH1276" i="7"/>
  <c r="BG1276" i="7"/>
  <c r="BI1276" i="7" s="1"/>
  <c r="CD1277" i="7"/>
  <c r="CF1277" i="7"/>
  <c r="CE1654" i="7"/>
  <c r="CN1654" i="7"/>
  <c r="CG1654" i="7"/>
  <c r="CJ1578" i="7"/>
  <c r="BL1578" i="7"/>
  <c r="CI1578" i="7" s="1"/>
  <c r="CN1578" i="7" s="1"/>
  <c r="BX1886" i="7"/>
  <c r="BZ1886" i="7" s="1"/>
  <c r="CK1897" i="7"/>
  <c r="BV2342" i="7"/>
  <c r="BW2342" i="7" s="1"/>
  <c r="CF1741" i="7"/>
  <c r="CA2199" i="7"/>
  <c r="CB2199" i="7" s="1"/>
  <c r="CC2199" i="7" s="1"/>
  <c r="CH2199" i="7" s="1"/>
  <c r="CM2199" i="7" s="1"/>
  <c r="AV2198" i="7"/>
  <c r="BC813" i="7"/>
  <c r="BE1429" i="7"/>
  <c r="BF1429" i="7" s="1"/>
  <c r="BG1429" i="7" s="1"/>
  <c r="BI1429" i="7" s="1"/>
  <c r="CF1282" i="7"/>
  <c r="CD1282" i="7"/>
  <c r="BH1589" i="7"/>
  <c r="BG1589" i="7"/>
  <c r="BI1589" i="7" s="1"/>
  <c r="BM900" i="7"/>
  <c r="BT900" i="7"/>
  <c r="BV900" i="7" s="1"/>
  <c r="BW900" i="7" s="1"/>
  <c r="BL1583" i="7"/>
  <c r="CI1583" i="7" s="1"/>
  <c r="CN1583" i="7" s="1"/>
  <c r="CJ1583" i="7"/>
  <c r="AV432" i="7"/>
  <c r="CN1284" i="7"/>
  <c r="CG1284" i="7"/>
  <c r="CE1284" i="7"/>
  <c r="CJ1581" i="7"/>
  <c r="BL1581" i="7"/>
  <c r="CI1581" i="7" s="1"/>
  <c r="CN1581" i="7" s="1"/>
  <c r="CJ1579" i="7"/>
  <c r="BL1579" i="7"/>
  <c r="CI1579" i="7" s="1"/>
  <c r="CN1579" i="7" s="1"/>
  <c r="AK409" i="7"/>
  <c r="BJ430" i="7"/>
  <c r="BK430" i="7" s="1"/>
  <c r="BD430" i="7"/>
  <c r="BE430" i="7" s="1"/>
  <c r="BF430" i="7" s="1"/>
  <c r="AV430" i="7"/>
  <c r="CJ2125" i="7"/>
  <c r="CF1356" i="7"/>
  <c r="BL2272" i="7"/>
  <c r="CI2272" i="7" s="1"/>
  <c r="CN2272" i="7" s="1"/>
  <c r="BH1877" i="7"/>
  <c r="CJ1880" i="7"/>
  <c r="BE1892" i="7"/>
  <c r="BF1892" i="7" s="1"/>
  <c r="BE1432" i="7"/>
  <c r="BF1432" i="7" s="1"/>
  <c r="CN1282" i="7"/>
  <c r="CG1282" i="7"/>
  <c r="CE1282" i="7"/>
  <c r="BC428" i="7"/>
  <c r="BJ427" i="7"/>
  <c r="BK427" i="7" s="1"/>
  <c r="BC427" i="7"/>
  <c r="BE427" i="7" s="1"/>
  <c r="BF427" i="7" s="1"/>
  <c r="BH427" i="7" s="1"/>
  <c r="AV427" i="7"/>
  <c r="AK204" i="7"/>
  <c r="AK203" i="7"/>
  <c r="AK206" i="7"/>
  <c r="AK205" i="7"/>
  <c r="AK435" i="7"/>
  <c r="AK436" i="7"/>
  <c r="AK437" i="7"/>
  <c r="AK434" i="7"/>
  <c r="CA900" i="7"/>
  <c r="CB900" i="7" s="1"/>
  <c r="CD1284" i="7"/>
  <c r="CF1284" i="7"/>
  <c r="BJ2582" i="7"/>
  <c r="BK2582" i="7" s="1"/>
  <c r="AV2582" i="7"/>
  <c r="BG1361" i="7"/>
  <c r="BI1361" i="7" s="1"/>
  <c r="BH1361" i="7"/>
  <c r="BE1581" i="7"/>
  <c r="BF1581" i="7" s="1"/>
  <c r="BE1577" i="7"/>
  <c r="BF1577" i="7" s="1"/>
  <c r="AL408" i="7"/>
  <c r="AV414" i="7"/>
  <c r="BH1586" i="7"/>
  <c r="BG1586" i="7"/>
  <c r="BI1586" i="7" s="1"/>
  <c r="AV2580" i="7"/>
  <c r="BJ2580" i="7"/>
  <c r="BK2580" i="7" s="1"/>
  <c r="CF1275" i="7"/>
  <c r="CD1275" i="7"/>
  <c r="BG1582" i="7"/>
  <c r="BI1582" i="7" s="1"/>
  <c r="BH1582" i="7"/>
  <c r="BH424" i="7"/>
  <c r="BL1368" i="7"/>
  <c r="CI1368" i="7" s="1"/>
  <c r="CN1368" i="7" s="1"/>
  <c r="CF1358" i="7"/>
  <c r="CJ2045" i="7"/>
  <c r="BY352" i="7"/>
  <c r="BE353" i="7"/>
  <c r="BF353" i="7" s="1"/>
  <c r="BL1963" i="7"/>
  <c r="CI1963" i="7" s="1"/>
  <c r="CN1963" i="7" s="1"/>
  <c r="CK1974" i="7"/>
  <c r="BY1432" i="7"/>
  <c r="BG1506" i="7"/>
  <c r="BI1506" i="7" s="1"/>
  <c r="BE2190" i="7"/>
  <c r="BF2190" i="7" s="1"/>
  <c r="BH2190" i="7" s="1"/>
  <c r="CC980" i="7"/>
  <c r="CH980" i="7" s="1"/>
  <c r="CM980" i="7" s="1"/>
  <c r="CC280" i="7"/>
  <c r="CH280" i="7" s="1"/>
  <c r="CM280" i="7" s="1"/>
  <c r="BA1057" i="7"/>
  <c r="AV1057" i="7" s="1"/>
  <c r="AV1046" i="7"/>
  <c r="BM1037" i="7"/>
  <c r="AK208" i="7"/>
  <c r="BL1585" i="7"/>
  <c r="CI1585" i="7" s="1"/>
  <c r="CN1585" i="7" s="1"/>
  <c r="CJ1585" i="7"/>
  <c r="CN1283" i="7"/>
  <c r="CE1283" i="7"/>
  <c r="CG1283" i="7"/>
  <c r="CJ1577" i="7"/>
  <c r="BL1577" i="7"/>
  <c r="CI1577" i="7" s="1"/>
  <c r="CN1577" i="7" s="1"/>
  <c r="BL1586" i="7"/>
  <c r="CI1586" i="7" s="1"/>
  <c r="CN1586" i="7" s="1"/>
  <c r="CJ1586" i="7"/>
  <c r="BG184" i="7"/>
  <c r="BI184" i="7" s="1"/>
  <c r="CG1351" i="7"/>
  <c r="BE271" i="7"/>
  <c r="BF271" i="7" s="1"/>
  <c r="BM813" i="7"/>
  <c r="BU192" i="7"/>
  <c r="BM1051" i="7"/>
  <c r="AA1058" i="7"/>
  <c r="BA1055" i="7"/>
  <c r="BA1053" i="7"/>
  <c r="BH1587" i="7"/>
  <c r="BG1587" i="7"/>
  <c r="BI1587" i="7" s="1"/>
  <c r="CN1274" i="7"/>
  <c r="CG1274" i="7"/>
  <c r="BE1585" i="7"/>
  <c r="BF1585" i="7" s="1"/>
  <c r="CN1281" i="7"/>
  <c r="CG1281" i="7"/>
  <c r="CE1281" i="7"/>
  <c r="BG1284" i="7"/>
  <c r="BI1284" i="7" s="1"/>
  <c r="BH1284" i="7"/>
  <c r="CF1283" i="7"/>
  <c r="CD1283" i="7"/>
  <c r="BT902" i="7"/>
  <c r="BV902" i="7" s="1"/>
  <c r="BW902" i="7" s="1"/>
  <c r="BL1588" i="7"/>
  <c r="CI1588" i="7" s="1"/>
  <c r="CN1588" i="7" s="1"/>
  <c r="CJ1588" i="7"/>
  <c r="CF1276" i="7"/>
  <c r="CD1276" i="7"/>
  <c r="BG1281" i="7"/>
  <c r="BI1281" i="7" s="1"/>
  <c r="BH1281" i="7"/>
  <c r="BJ2581" i="7"/>
  <c r="BK2581" i="7" s="1"/>
  <c r="AV2581" i="7"/>
  <c r="BL1574" i="7"/>
  <c r="CI1574" i="7" s="1"/>
  <c r="CN1574" i="7" s="1"/>
  <c r="CJ1574" i="7"/>
  <c r="CF1279" i="7"/>
  <c r="CD1279" i="7"/>
  <c r="CE1590" i="7"/>
  <c r="CE1351" i="7"/>
  <c r="BE1967" i="7"/>
  <c r="BF1967" i="7" s="1"/>
  <c r="BV269" i="7"/>
  <c r="BW269" i="7" s="1"/>
  <c r="BE266" i="7"/>
  <c r="BF266" i="7" s="1"/>
  <c r="BM280" i="7"/>
  <c r="BM1036" i="7"/>
  <c r="BG1279" i="7"/>
  <c r="BI1279" i="7" s="1"/>
  <c r="BH1279" i="7"/>
  <c r="CJ1587" i="7"/>
  <c r="BL1587" i="7"/>
  <c r="CI1587" i="7" s="1"/>
  <c r="CN1587" i="7" s="1"/>
  <c r="AV428" i="7"/>
  <c r="BD428" i="7"/>
  <c r="BJ428" i="7"/>
  <c r="BK428" i="7" s="1"/>
  <c r="BH1275" i="7"/>
  <c r="BG1275" i="7"/>
  <c r="BI1275" i="7" s="1"/>
  <c r="CF1281" i="7"/>
  <c r="CD1281" i="7"/>
  <c r="BL1582" i="7"/>
  <c r="CI1582" i="7" s="1"/>
  <c r="CN1582" i="7" s="1"/>
  <c r="CJ1582" i="7"/>
  <c r="BH1574" i="7"/>
  <c r="BG1574" i="7"/>
  <c r="BI1574" i="7" s="1"/>
  <c r="BG1656" i="7"/>
  <c r="BI1656" i="7" s="1"/>
  <c r="BH1656" i="7"/>
  <c r="CJ1573" i="7"/>
  <c r="BL1573" i="7"/>
  <c r="CI1573" i="7" s="1"/>
  <c r="CN1573" i="7" s="1"/>
  <c r="BE1588" i="7"/>
  <c r="BF1588" i="7" s="1"/>
  <c r="CN1276" i="7"/>
  <c r="CE1276" i="7"/>
  <c r="CG1276" i="7"/>
  <c r="BE803" i="7"/>
  <c r="BF803" i="7" s="1"/>
  <c r="BG803" i="7" s="1"/>
  <c r="BI803" i="7" s="1"/>
  <c r="BM814" i="7"/>
  <c r="BV1034" i="7"/>
  <c r="BW1034" i="7" s="1"/>
  <c r="BX1034" i="7" s="1"/>
  <c r="BZ1034" i="7" s="1"/>
  <c r="BJ198" i="7"/>
  <c r="BK198" i="7" s="1"/>
  <c r="AV198" i="7"/>
  <c r="BV1963" i="7"/>
  <c r="BW1963" i="7" s="1"/>
  <c r="BV346" i="7"/>
  <c r="BW346" i="7" s="1"/>
  <c r="BU804" i="7"/>
  <c r="Y1187" i="7"/>
  <c r="AA1187" i="7" s="1"/>
  <c r="BJ1208" i="7"/>
  <c r="BK1208" i="7" s="1"/>
  <c r="BL1208" i="7" s="1"/>
  <c r="CI1208" i="7" s="1"/>
  <c r="CN1208" i="7" s="1"/>
  <c r="BJ1051" i="7"/>
  <c r="BK1051" i="7" s="1"/>
  <c r="BM1040" i="7"/>
  <c r="CA1034" i="7"/>
  <c r="CB1034" i="7" s="1"/>
  <c r="BE347" i="7"/>
  <c r="BF347" i="7" s="1"/>
  <c r="BH347" i="7" s="1"/>
  <c r="BE963" i="7"/>
  <c r="BF963" i="7" s="1"/>
  <c r="BH963" i="7" s="1"/>
  <c r="BE1740" i="7"/>
  <c r="BF1740" i="7" s="1"/>
  <c r="BH1740" i="7" s="1"/>
  <c r="CA668" i="7"/>
  <c r="CB668" i="7" s="1"/>
  <c r="CK668" i="7" s="1"/>
  <c r="BJ2350" i="7"/>
  <c r="BK2350" i="7" s="1"/>
  <c r="CA281" i="7"/>
  <c r="CB281" i="7" s="1"/>
  <c r="AV1197" i="7"/>
  <c r="BJ816" i="7"/>
  <c r="BK816" i="7" s="1"/>
  <c r="BE1733" i="7"/>
  <c r="BF1733" i="7" s="1"/>
  <c r="BG1733" i="7" s="1"/>
  <c r="BI1733" i="7" s="1"/>
  <c r="BB1054" i="7"/>
  <c r="AV1041" i="7"/>
  <c r="BE2406" i="7"/>
  <c r="BF2406" i="7" s="1"/>
  <c r="BV963" i="7"/>
  <c r="BW963" i="7" s="1"/>
  <c r="BE966" i="7"/>
  <c r="BF966" i="7" s="1"/>
  <c r="BH966" i="7" s="1"/>
  <c r="BE2189" i="7"/>
  <c r="BF2189" i="7" s="1"/>
  <c r="BE264" i="7"/>
  <c r="BF264" i="7" s="1"/>
  <c r="BG264" i="7" s="1"/>
  <c r="BI264" i="7" s="1"/>
  <c r="BU802" i="7"/>
  <c r="CA360" i="7"/>
  <c r="CB360" i="7" s="1"/>
  <c r="CC360" i="7" s="1"/>
  <c r="CH360" i="7" s="1"/>
  <c r="BE960" i="7"/>
  <c r="BF960" i="7" s="1"/>
  <c r="BG960" i="7" s="1"/>
  <c r="BI960" i="7" s="1"/>
  <c r="BE733" i="7"/>
  <c r="BF733" i="7" s="1"/>
  <c r="BG733" i="7" s="1"/>
  <c r="BI733" i="7" s="1"/>
  <c r="BE1044" i="7"/>
  <c r="BF1044" i="7" s="1"/>
  <c r="BL2405" i="7"/>
  <c r="CI2405" i="7" s="1"/>
  <c r="CN2405" i="7" s="1"/>
  <c r="CJ2405" i="7"/>
  <c r="BM2199" i="7"/>
  <c r="AV195" i="7"/>
  <c r="BJ195" i="7"/>
  <c r="BK195" i="7" s="1"/>
  <c r="BG2405" i="7"/>
  <c r="BI2405" i="7" s="1"/>
  <c r="BH2405" i="7"/>
  <c r="CC1203" i="7"/>
  <c r="CH1203" i="7" s="1"/>
  <c r="CM1203" i="7" s="1"/>
  <c r="CK1203" i="7"/>
  <c r="BG189" i="7"/>
  <c r="BI189" i="7" s="1"/>
  <c r="BH189" i="7"/>
  <c r="BM190" i="7"/>
  <c r="AV193" i="7"/>
  <c r="BD193" i="7"/>
  <c r="BE193" i="7" s="1"/>
  <c r="BF193" i="7" s="1"/>
  <c r="BJ193" i="7"/>
  <c r="BK193" i="7" s="1"/>
  <c r="BG1732" i="7"/>
  <c r="BI1732" i="7" s="1"/>
  <c r="BH1732" i="7"/>
  <c r="BG1725" i="7"/>
  <c r="BI1725" i="7" s="1"/>
  <c r="BH1725" i="7"/>
  <c r="AV199" i="7"/>
  <c r="BD199" i="7"/>
  <c r="BE199" i="7" s="1"/>
  <c r="BF199" i="7" s="1"/>
  <c r="BJ199" i="7"/>
  <c r="BK199" i="7" s="1"/>
  <c r="BJ185" i="7"/>
  <c r="BK185" i="7" s="1"/>
  <c r="AV185" i="7"/>
  <c r="CK1051" i="7"/>
  <c r="CC1051" i="7"/>
  <c r="CH1051" i="7" s="1"/>
  <c r="CM1051" i="7" s="1"/>
  <c r="BJ1040" i="7"/>
  <c r="BK1040" i="7" s="1"/>
  <c r="BC1040" i="7"/>
  <c r="BE1040" i="7" s="1"/>
  <c r="BF1040" i="7" s="1"/>
  <c r="BC1047" i="7"/>
  <c r="BE1047" i="7" s="1"/>
  <c r="BF1047" i="7" s="1"/>
  <c r="BJ1047" i="7"/>
  <c r="BK1047" i="7" s="1"/>
  <c r="BL2557" i="7"/>
  <c r="CI2557" i="7" s="1"/>
  <c r="CN2557" i="7" s="1"/>
  <c r="CJ2557" i="7"/>
  <c r="BE1035" i="7"/>
  <c r="BF1035" i="7" s="1"/>
  <c r="CJ1737" i="7"/>
  <c r="BL1737" i="7"/>
  <c r="CI1737" i="7" s="1"/>
  <c r="CN1737" i="7" s="1"/>
  <c r="BJ1050" i="7"/>
  <c r="BK1050" i="7" s="1"/>
  <c r="BC1050" i="7"/>
  <c r="BE1050" i="7" s="1"/>
  <c r="BF1050" i="7" s="1"/>
  <c r="AV1050" i="7"/>
  <c r="BB206" i="7"/>
  <c r="BB205" i="7"/>
  <c r="BB203" i="7"/>
  <c r="BB207" i="7"/>
  <c r="AV202" i="7"/>
  <c r="BB204" i="7"/>
  <c r="BB208" i="7"/>
  <c r="BJ202" i="7"/>
  <c r="BK202" i="7" s="1"/>
  <c r="BS1053" i="7"/>
  <c r="BS1054" i="7"/>
  <c r="BS1056" i="7"/>
  <c r="BJ1043" i="7"/>
  <c r="BK1043" i="7" s="1"/>
  <c r="BC1043" i="7"/>
  <c r="CJ1731" i="7"/>
  <c r="CD1731" i="7" s="1"/>
  <c r="BL1731" i="7"/>
  <c r="CI1731" i="7" s="1"/>
  <c r="CN1731" i="7" s="1"/>
  <c r="BU1048" i="7"/>
  <c r="BU1045" i="7"/>
  <c r="BJ1052" i="7"/>
  <c r="BK1052" i="7" s="1"/>
  <c r="BE1728" i="7"/>
  <c r="BF1728" i="7" s="1"/>
  <c r="BX2260" i="7"/>
  <c r="BZ2260" i="7" s="1"/>
  <c r="CA977" i="7"/>
  <c r="CB977" i="7" s="1"/>
  <c r="CC977" i="7" s="1"/>
  <c r="CH977" i="7" s="1"/>
  <c r="Y794" i="7"/>
  <c r="AA794" i="7" s="1"/>
  <c r="BV2331" i="7"/>
  <c r="BW2331" i="7" s="1"/>
  <c r="AA792" i="7"/>
  <c r="BU191" i="7"/>
  <c r="CJ1734" i="7"/>
  <c r="BL1734" i="7"/>
  <c r="CI1734" i="7" s="1"/>
  <c r="CN1734" i="7" s="1"/>
  <c r="BL1732" i="7"/>
  <c r="CI1732" i="7" s="1"/>
  <c r="CN1732" i="7" s="1"/>
  <c r="CJ1732" i="7"/>
  <c r="BU1044" i="7"/>
  <c r="BL1729" i="7"/>
  <c r="CI1729" i="7" s="1"/>
  <c r="CN1729" i="7" s="1"/>
  <c r="CJ1729" i="7"/>
  <c r="CD1729" i="7" s="1"/>
  <c r="BD196" i="7"/>
  <c r="BJ196" i="7"/>
  <c r="BK196" i="7" s="1"/>
  <c r="AV196" i="7"/>
  <c r="BL1735" i="7"/>
  <c r="CI1735" i="7" s="1"/>
  <c r="CN1735" i="7" s="1"/>
  <c r="CJ1735" i="7"/>
  <c r="CD1735" i="7" s="1"/>
  <c r="AA1056" i="7"/>
  <c r="BE1737" i="7"/>
  <c r="BF1737" i="7" s="1"/>
  <c r="CJ1740" i="7"/>
  <c r="BL1740" i="7"/>
  <c r="CI1740" i="7" s="1"/>
  <c r="CN1740" i="7" s="1"/>
  <c r="BU1049" i="7"/>
  <c r="BL1728" i="7"/>
  <c r="CI1728" i="7" s="1"/>
  <c r="CN1728" i="7" s="1"/>
  <c r="CJ1728" i="7"/>
  <c r="BE661" i="7"/>
  <c r="BF661" i="7" s="1"/>
  <c r="BH661" i="7" s="1"/>
  <c r="BU1195" i="7"/>
  <c r="BU815" i="7"/>
  <c r="BU1196" i="7"/>
  <c r="BL1725" i="7"/>
  <c r="CI1725" i="7" s="1"/>
  <c r="CN1725" i="7" s="1"/>
  <c r="CJ1725" i="7"/>
  <c r="BH1729" i="7"/>
  <c r="BG1729" i="7"/>
  <c r="BI1729" i="7" s="1"/>
  <c r="BU1042" i="7"/>
  <c r="BU1041" i="7"/>
  <c r="BG1735" i="7"/>
  <c r="BI1735" i="7" s="1"/>
  <c r="BH1735" i="7"/>
  <c r="CA1055" i="7"/>
  <c r="CB1055" i="7" s="1"/>
  <c r="BL1733" i="7"/>
  <c r="CI1733" i="7" s="1"/>
  <c r="CN1733" i="7" s="1"/>
  <c r="CJ1733" i="7"/>
  <c r="BT1037" i="7"/>
  <c r="CA1037" i="7"/>
  <c r="CB1037" i="7" s="1"/>
  <c r="BD188" i="7"/>
  <c r="BE188" i="7" s="1"/>
  <c r="BF188" i="7" s="1"/>
  <c r="AV188" i="7"/>
  <c r="BJ188" i="7"/>
  <c r="BK188" i="7" s="1"/>
  <c r="BS1057" i="7"/>
  <c r="AV1040" i="7"/>
  <c r="CA1049" i="7"/>
  <c r="CB1049" i="7" s="1"/>
  <c r="BT1049" i="7"/>
  <c r="BD1043" i="7"/>
  <c r="BJ2278" i="7"/>
  <c r="BK2278" i="7" s="1"/>
  <c r="BL2278" i="7" s="1"/>
  <c r="CI2278" i="7" s="1"/>
  <c r="CN2278" i="7" s="1"/>
  <c r="CE2572" i="7"/>
  <c r="AL793" i="7"/>
  <c r="BE806" i="7"/>
  <c r="BF806" i="7" s="1"/>
  <c r="BG806" i="7" s="1"/>
  <c r="BI806" i="7" s="1"/>
  <c r="BE730" i="7"/>
  <c r="BF730" i="7" s="1"/>
  <c r="BH730" i="7" s="1"/>
  <c r="CA2354" i="7"/>
  <c r="CB2354" i="7" s="1"/>
  <c r="CA1043" i="7"/>
  <c r="CB1043" i="7" s="1"/>
  <c r="BT1043" i="7"/>
  <c r="BV1043" i="7" s="1"/>
  <c r="BW1043" i="7" s="1"/>
  <c r="BM1043" i="7"/>
  <c r="BT1046" i="7"/>
  <c r="BV1046" i="7" s="1"/>
  <c r="BW1046" i="7" s="1"/>
  <c r="CA1046" i="7"/>
  <c r="CB1046" i="7" s="1"/>
  <c r="BM1046" i="7"/>
  <c r="CJ1730" i="7"/>
  <c r="BL1730" i="7"/>
  <c r="CI1730" i="7" s="1"/>
  <c r="CN1730" i="7" s="1"/>
  <c r="CA1041" i="7"/>
  <c r="CB1041" i="7" s="1"/>
  <c r="BJ1046" i="7"/>
  <c r="BK1046" i="7" s="1"/>
  <c r="BM1055" i="7"/>
  <c r="T1028" i="7"/>
  <c r="Y1029" i="7"/>
  <c r="AA1029" i="7" s="1"/>
  <c r="BU1037" i="7"/>
  <c r="CA1038" i="7"/>
  <c r="CB1038" i="7" s="1"/>
  <c r="BT1038" i="7"/>
  <c r="BM1038" i="7"/>
  <c r="BT1041" i="7"/>
  <c r="BT1040" i="7"/>
  <c r="CA1040" i="7"/>
  <c r="CB1040" i="7" s="1"/>
  <c r="BR1057" i="7"/>
  <c r="CC1034" i="7"/>
  <c r="CH1034" i="7" s="1"/>
  <c r="CK1034" i="7"/>
  <c r="CK1521" i="7"/>
  <c r="BV888" i="7"/>
  <c r="BW888" i="7" s="1"/>
  <c r="CA1209" i="7"/>
  <c r="CB1209" i="7" s="1"/>
  <c r="BD805" i="7"/>
  <c r="BM1035" i="7"/>
  <c r="CA1035" i="7"/>
  <c r="CB1035" i="7" s="1"/>
  <c r="BT1035" i="7"/>
  <c r="BV1035" i="7" s="1"/>
  <c r="BW1035" i="7" s="1"/>
  <c r="BJ1042" i="7"/>
  <c r="BK1042" i="7" s="1"/>
  <c r="BC1042" i="7"/>
  <c r="BE1042" i="7" s="1"/>
  <c r="BF1042" i="7" s="1"/>
  <c r="BG1730" i="7"/>
  <c r="BI1730" i="7" s="1"/>
  <c r="BH1730" i="7"/>
  <c r="BD1048" i="7"/>
  <c r="AA1026" i="7"/>
  <c r="AA1023" i="7"/>
  <c r="AA1025" i="7"/>
  <c r="AA1024" i="7"/>
  <c r="BM1041" i="7"/>
  <c r="BC1048" i="7"/>
  <c r="BJ1048" i="7"/>
  <c r="BK1048" i="7" s="1"/>
  <c r="AA1053" i="7"/>
  <c r="AA1055" i="7"/>
  <c r="BL1049" i="7"/>
  <c r="CI1049" i="7" s="1"/>
  <c r="CN1049" i="7" s="1"/>
  <c r="CJ1049" i="7"/>
  <c r="BG1736" i="7"/>
  <c r="BI1736" i="7" s="1"/>
  <c r="BH1736" i="7"/>
  <c r="BB1053" i="7"/>
  <c r="BD1041" i="7"/>
  <c r="AV1048" i="7"/>
  <c r="BG2490" i="7"/>
  <c r="BI2490" i="7" s="1"/>
  <c r="BD198" i="7"/>
  <c r="BE198" i="7" s="1"/>
  <c r="BF198" i="7" s="1"/>
  <c r="BD197" i="7"/>
  <c r="AV197" i="7"/>
  <c r="BJ197" i="7"/>
  <c r="BK197" i="7" s="1"/>
  <c r="BG1034" i="7"/>
  <c r="BI1034" i="7" s="1"/>
  <c r="BH1034" i="7"/>
  <c r="AV1045" i="7"/>
  <c r="BJ1045" i="7"/>
  <c r="BK1045" i="7" s="1"/>
  <c r="BC1045" i="7"/>
  <c r="BG2557" i="7"/>
  <c r="BI2557" i="7" s="1"/>
  <c r="BH2557" i="7"/>
  <c r="BT1047" i="7"/>
  <c r="CA1047" i="7"/>
  <c r="CB1047" i="7" s="1"/>
  <c r="BM1047" i="7"/>
  <c r="BJ1038" i="7"/>
  <c r="BK1038" i="7" s="1"/>
  <c r="BC1038" i="7"/>
  <c r="BE1038" i="7" s="1"/>
  <c r="BF1038" i="7" s="1"/>
  <c r="BC1046" i="7"/>
  <c r="BD192" i="7"/>
  <c r="BE192" i="7" s="1"/>
  <c r="BF192" i="7" s="1"/>
  <c r="AV192" i="7"/>
  <c r="BJ192" i="7"/>
  <c r="BK192" i="7" s="1"/>
  <c r="AA1057" i="7"/>
  <c r="BE1049" i="7"/>
  <c r="BF1049" i="7" s="1"/>
  <c r="BJ1041" i="7"/>
  <c r="BK1041" i="7" s="1"/>
  <c r="BC1041" i="7"/>
  <c r="CJ1736" i="7"/>
  <c r="BL1736" i="7"/>
  <c r="CI1736" i="7" s="1"/>
  <c r="CN1736" i="7" s="1"/>
  <c r="BD1039" i="7"/>
  <c r="CJ1738" i="7"/>
  <c r="BL1738" i="7"/>
  <c r="CI1738" i="7" s="1"/>
  <c r="CN1738" i="7" s="1"/>
  <c r="BT1039" i="7"/>
  <c r="CA1039" i="7"/>
  <c r="CB1039" i="7" s="1"/>
  <c r="BM1049" i="7"/>
  <c r="BX657" i="7"/>
  <c r="BZ657" i="7" s="1"/>
  <c r="CC1746" i="7"/>
  <c r="CH1746" i="7" s="1"/>
  <c r="CM1746" i="7" s="1"/>
  <c r="CD1365" i="7"/>
  <c r="BE737" i="7"/>
  <c r="BF737" i="7" s="1"/>
  <c r="BH737" i="7" s="1"/>
  <c r="AV2349" i="7"/>
  <c r="AV201" i="7"/>
  <c r="BJ201" i="7"/>
  <c r="BK201" i="7" s="1"/>
  <c r="CA1036" i="7"/>
  <c r="CB1036" i="7" s="1"/>
  <c r="BT1036" i="7"/>
  <c r="BG1724" i="7"/>
  <c r="BI1724" i="7" s="1"/>
  <c r="BH1724" i="7"/>
  <c r="BL1034" i="7"/>
  <c r="CI1034" i="7" s="1"/>
  <c r="CN1034" i="7" s="1"/>
  <c r="CJ1034" i="7"/>
  <c r="CA1042" i="7"/>
  <c r="CB1042" i="7" s="1"/>
  <c r="BT1042" i="7"/>
  <c r="BV1042" i="7" s="1"/>
  <c r="BW1042" i="7" s="1"/>
  <c r="BJ1039" i="7"/>
  <c r="BK1039" i="7" s="1"/>
  <c r="BC1039" i="7"/>
  <c r="AV1055" i="7"/>
  <c r="BU1047" i="7"/>
  <c r="BD194" i="7"/>
  <c r="BE194" i="7" s="1"/>
  <c r="BF194" i="7" s="1"/>
  <c r="BD195" i="7"/>
  <c r="BE195" i="7" s="1"/>
  <c r="BF195" i="7" s="1"/>
  <c r="BH195" i="7" s="1"/>
  <c r="BJ194" i="7"/>
  <c r="BK194" i="7" s="1"/>
  <c r="AV194" i="7"/>
  <c r="BT1050" i="7"/>
  <c r="BV1050" i="7" s="1"/>
  <c r="BW1050" i="7" s="1"/>
  <c r="CA1050" i="7"/>
  <c r="CB1050" i="7" s="1"/>
  <c r="BM1050" i="7"/>
  <c r="BM1042" i="7"/>
  <c r="BU1038" i="7"/>
  <c r="BG2558" i="7"/>
  <c r="BI2558" i="7" s="1"/>
  <c r="BH2558" i="7"/>
  <c r="BJ200" i="7"/>
  <c r="BK200" i="7" s="1"/>
  <c r="BD200" i="7"/>
  <c r="BE200" i="7" s="1"/>
  <c r="BF200" i="7" s="1"/>
  <c r="AV200" i="7"/>
  <c r="BG1738" i="7"/>
  <c r="BI1738" i="7" s="1"/>
  <c r="BH1738" i="7"/>
  <c r="BU1039" i="7"/>
  <c r="AV1047" i="7"/>
  <c r="BL1739" i="7"/>
  <c r="CI1739" i="7" s="1"/>
  <c r="CN1739" i="7" s="1"/>
  <c r="CJ1739" i="7"/>
  <c r="CD1739" i="7" s="1"/>
  <c r="BX1735" i="7"/>
  <c r="BZ1735" i="7" s="1"/>
  <c r="BV2339" i="7"/>
  <c r="BW2339" i="7" s="1"/>
  <c r="BE2182" i="7"/>
  <c r="BF2182" i="7" s="1"/>
  <c r="BH2182" i="7" s="1"/>
  <c r="AA204" i="7"/>
  <c r="BU1207" i="7"/>
  <c r="AV2277" i="7"/>
  <c r="BE1428" i="7"/>
  <c r="BF1428" i="7" s="1"/>
  <c r="BG1428" i="7" s="1"/>
  <c r="BI1428" i="7" s="1"/>
  <c r="BM197" i="7"/>
  <c r="BU198" i="7"/>
  <c r="BE740" i="7"/>
  <c r="BF740" i="7" s="1"/>
  <c r="CA1044" i="7"/>
  <c r="CB1044" i="7" s="1"/>
  <c r="BT1044" i="7"/>
  <c r="BU1036" i="7"/>
  <c r="CJ1724" i="7"/>
  <c r="CF1724" i="7" s="1"/>
  <c r="BL1724" i="7"/>
  <c r="CI1724" i="7" s="1"/>
  <c r="CN1724" i="7" s="1"/>
  <c r="BH1811" i="7"/>
  <c r="BG1811" i="7"/>
  <c r="BI1811" i="7" s="1"/>
  <c r="BJ190" i="7"/>
  <c r="BK190" i="7" s="1"/>
  <c r="AV190" i="7"/>
  <c r="BD190" i="7"/>
  <c r="BE190" i="7" s="1"/>
  <c r="BF190" i="7" s="1"/>
  <c r="BG190" i="7" s="1"/>
  <c r="BI190" i="7" s="1"/>
  <c r="BD1046" i="7"/>
  <c r="AV1038" i="7"/>
  <c r="CJ1035" i="7"/>
  <c r="BL1035" i="7"/>
  <c r="CI1035" i="7" s="1"/>
  <c r="CN1035" i="7" s="1"/>
  <c r="BM1044" i="7"/>
  <c r="BR1054" i="7"/>
  <c r="BR1056" i="7"/>
  <c r="BM1052" i="7"/>
  <c r="BR1053" i="7"/>
  <c r="CA1052" i="7"/>
  <c r="CB1052" i="7" s="1"/>
  <c r="BL1044" i="7"/>
  <c r="CI1044" i="7" s="1"/>
  <c r="CN1044" i="7" s="1"/>
  <c r="CJ1044" i="7"/>
  <c r="BJ191" i="7"/>
  <c r="BK191" i="7" s="1"/>
  <c r="BD191" i="7"/>
  <c r="BE191" i="7" s="1"/>
  <c r="BF191" i="7" s="1"/>
  <c r="AV191" i="7"/>
  <c r="BG1731" i="7"/>
  <c r="BI1731" i="7" s="1"/>
  <c r="BH1731" i="7"/>
  <c r="CA1048" i="7"/>
  <c r="CB1048" i="7" s="1"/>
  <c r="BT1048" i="7"/>
  <c r="AV1043" i="7"/>
  <c r="CA1045" i="7"/>
  <c r="CB1045" i="7" s="1"/>
  <c r="BT1045" i="7"/>
  <c r="BM1048" i="7"/>
  <c r="BE1739" i="7"/>
  <c r="BF1739" i="7" s="1"/>
  <c r="BH723" i="7"/>
  <c r="BG723" i="7"/>
  <c r="BI723" i="7" s="1"/>
  <c r="BX740" i="7"/>
  <c r="BZ740" i="7" s="1"/>
  <c r="BY740" i="7"/>
  <c r="BX732" i="7"/>
  <c r="BZ732" i="7" s="1"/>
  <c r="BY732" i="7"/>
  <c r="BX2182" i="7"/>
  <c r="BZ2182" i="7" s="1"/>
  <c r="BY2182" i="7"/>
  <c r="BH1881" i="7"/>
  <c r="BG1881" i="7"/>
  <c r="BI1881" i="7" s="1"/>
  <c r="BJ1192" i="7"/>
  <c r="BK1192" i="7" s="1"/>
  <c r="BD1192" i="7"/>
  <c r="BL2052" i="7"/>
  <c r="CI2052" i="7" s="1"/>
  <c r="CG2052" i="7" s="1"/>
  <c r="CJ2052" i="7"/>
  <c r="CD279" i="7"/>
  <c r="CF279" i="7"/>
  <c r="CK190" i="7"/>
  <c r="CC190" i="7"/>
  <c r="CH190" i="7" s="1"/>
  <c r="CM190" i="7" s="1"/>
  <c r="CM1650" i="7"/>
  <c r="CG1650" i="7"/>
  <c r="CE1650" i="7"/>
  <c r="CJ811" i="7"/>
  <c r="BL811" i="7"/>
  <c r="CI811" i="7" s="1"/>
  <c r="CN811" i="7" s="1"/>
  <c r="BR208" i="7"/>
  <c r="BR206" i="7"/>
  <c r="BR207" i="7"/>
  <c r="BR205" i="7"/>
  <c r="BM202" i="7"/>
  <c r="BR204" i="7"/>
  <c r="BR203" i="7"/>
  <c r="CA202" i="7"/>
  <c r="CB202" i="7" s="1"/>
  <c r="BM2349" i="7"/>
  <c r="CA2349" i="7"/>
  <c r="CB2349" i="7" s="1"/>
  <c r="CG1365" i="7"/>
  <c r="CK1367" i="7"/>
  <c r="BJ2277" i="7"/>
  <c r="BK2277" i="7" s="1"/>
  <c r="CJ2277" i="7" s="1"/>
  <c r="BX2113" i="7"/>
  <c r="BZ2113" i="7" s="1"/>
  <c r="BE1128" i="7"/>
  <c r="BF1128" i="7" s="1"/>
  <c r="BG1128" i="7" s="1"/>
  <c r="BI1128" i="7" s="1"/>
  <c r="BM672" i="7"/>
  <c r="BE658" i="7"/>
  <c r="BF658" i="7" s="1"/>
  <c r="BH658" i="7" s="1"/>
  <c r="BV2335" i="7"/>
  <c r="BW2335" i="7" s="1"/>
  <c r="BX2335" i="7" s="1"/>
  <c r="BZ2335" i="7" s="1"/>
  <c r="BV2183" i="7"/>
  <c r="BW2183" i="7" s="1"/>
  <c r="BE269" i="7"/>
  <c r="BF269" i="7" s="1"/>
  <c r="CA1196" i="7"/>
  <c r="CB1196" i="7" s="1"/>
  <c r="BM1196" i="7"/>
  <c r="BT1196" i="7"/>
  <c r="BV1732" i="7"/>
  <c r="BW1732" i="7" s="1"/>
  <c r="BT806" i="7"/>
  <c r="BV806" i="7" s="1"/>
  <c r="BW806" i="7" s="1"/>
  <c r="BY806" i="7" s="1"/>
  <c r="CA806" i="7"/>
  <c r="CB806" i="7" s="1"/>
  <c r="BH739" i="7"/>
  <c r="BG739" i="7"/>
  <c r="BI739" i="7" s="1"/>
  <c r="CE2563" i="7"/>
  <c r="BH731" i="7"/>
  <c r="BG731" i="7"/>
  <c r="BI731" i="7" s="1"/>
  <c r="CM1658" i="7"/>
  <c r="CG1658" i="7"/>
  <c r="CE1658" i="7"/>
  <c r="AA1186" i="7"/>
  <c r="BL810" i="7"/>
  <c r="CI810" i="7" s="1"/>
  <c r="CN810" i="7" s="1"/>
  <c r="CJ810" i="7"/>
  <c r="CF1648" i="7"/>
  <c r="CD1648" i="7"/>
  <c r="BC1196" i="7"/>
  <c r="BJ1196" i="7"/>
  <c r="BK1196" i="7" s="1"/>
  <c r="CK1732" i="7"/>
  <c r="CC1732" i="7"/>
  <c r="CH1732" i="7" s="1"/>
  <c r="CJ1434" i="7"/>
  <c r="BL1434" i="7"/>
  <c r="CI1434" i="7" s="1"/>
  <c r="CN1434" i="7" s="1"/>
  <c r="BY1665" i="7"/>
  <c r="BX1665" i="7"/>
  <c r="BZ1665" i="7" s="1"/>
  <c r="CA1194" i="7"/>
  <c r="CB1194" i="7" s="1"/>
  <c r="BT1194" i="7"/>
  <c r="BV1194" i="7" s="1"/>
  <c r="BW1194" i="7" s="1"/>
  <c r="BM1194" i="7"/>
  <c r="CM723" i="7"/>
  <c r="BL1429" i="7"/>
  <c r="CI1429" i="7" s="1"/>
  <c r="CN1429" i="7" s="1"/>
  <c r="CJ1429" i="7"/>
  <c r="BM810" i="7"/>
  <c r="BT810" i="7"/>
  <c r="BV810" i="7" s="1"/>
  <c r="BW810" i="7" s="1"/>
  <c r="CA810" i="7"/>
  <c r="CB810" i="7" s="1"/>
  <c r="BJ807" i="7"/>
  <c r="BK807" i="7" s="1"/>
  <c r="BC807" i="7"/>
  <c r="BE807" i="7" s="1"/>
  <c r="BF807" i="7" s="1"/>
  <c r="AV807" i="7"/>
  <c r="CD1656" i="7"/>
  <c r="CF1656" i="7"/>
  <c r="BL733" i="7"/>
  <c r="CI733" i="7" s="1"/>
  <c r="CN733" i="7" s="1"/>
  <c r="CJ733" i="7"/>
  <c r="CD733" i="7" s="1"/>
  <c r="BX1658" i="7"/>
  <c r="BZ1658" i="7" s="1"/>
  <c r="BY1658" i="7"/>
  <c r="BH736" i="7"/>
  <c r="BG736" i="7"/>
  <c r="BI736" i="7" s="1"/>
  <c r="BM811" i="7"/>
  <c r="CK730" i="7"/>
  <c r="CC730" i="7"/>
  <c r="CH730" i="7" s="1"/>
  <c r="BC1197" i="7"/>
  <c r="BJ1197" i="7"/>
  <c r="BK1197" i="7" s="1"/>
  <c r="CC2348" i="7"/>
  <c r="CH2348" i="7" s="1"/>
  <c r="CM2348" i="7" s="1"/>
  <c r="CK2348" i="7"/>
  <c r="CA816" i="7"/>
  <c r="CB816" i="7" s="1"/>
  <c r="BL732" i="7"/>
  <c r="CI732" i="7" s="1"/>
  <c r="CN732" i="7" s="1"/>
  <c r="CJ732" i="7"/>
  <c r="CJ1202" i="7"/>
  <c r="BL1202" i="7"/>
  <c r="CI1202" i="7" s="1"/>
  <c r="CN1202" i="7" s="1"/>
  <c r="CM2571" i="7"/>
  <c r="CE2571" i="7"/>
  <c r="CG2571" i="7"/>
  <c r="CM1661" i="7"/>
  <c r="CG1661" i="7"/>
  <c r="CE1661" i="7"/>
  <c r="CK1733" i="7"/>
  <c r="CC1733" i="7"/>
  <c r="CH1733" i="7" s="1"/>
  <c r="BM185" i="7"/>
  <c r="CA185" i="7"/>
  <c r="CB185" i="7" s="1"/>
  <c r="BT185" i="7"/>
  <c r="BU193" i="7"/>
  <c r="CF1504" i="7"/>
  <c r="CD1504" i="7"/>
  <c r="BL1435" i="7"/>
  <c r="CI1435" i="7" s="1"/>
  <c r="CN1435" i="7" s="1"/>
  <c r="CJ1435" i="7"/>
  <c r="BT199" i="7"/>
  <c r="BM199" i="7"/>
  <c r="CA199" i="7"/>
  <c r="CB199" i="7" s="1"/>
  <c r="BL729" i="7"/>
  <c r="CI729" i="7" s="1"/>
  <c r="CN729" i="7" s="1"/>
  <c r="CJ729" i="7"/>
  <c r="BC1192" i="7"/>
  <c r="AV1192" i="7"/>
  <c r="BM1743" i="7"/>
  <c r="CA1743" i="7"/>
  <c r="CB1743" i="7" s="1"/>
  <c r="BM1201" i="7"/>
  <c r="BU1201" i="7"/>
  <c r="BT189" i="7"/>
  <c r="CA189" i="7"/>
  <c r="CB189" i="7" s="1"/>
  <c r="CA197" i="7"/>
  <c r="CB197" i="7" s="1"/>
  <c r="BT197" i="7"/>
  <c r="BV197" i="7" s="1"/>
  <c r="BW197" i="7" s="1"/>
  <c r="BY197" i="7" s="1"/>
  <c r="BM1210" i="7"/>
  <c r="BS1212" i="7"/>
  <c r="BS1214" i="7"/>
  <c r="BS1213" i="7"/>
  <c r="BS1215" i="7"/>
  <c r="CA1215" i="7" s="1"/>
  <c r="CB1215" i="7" s="1"/>
  <c r="BS1216" i="7"/>
  <c r="BS1211" i="7"/>
  <c r="BL1205" i="7"/>
  <c r="CI1205" i="7" s="1"/>
  <c r="CN1205" i="7" s="1"/>
  <c r="CJ1205" i="7"/>
  <c r="CC738" i="7"/>
  <c r="CH738" i="7" s="1"/>
  <c r="CK738" i="7"/>
  <c r="CA1195" i="7"/>
  <c r="CB1195" i="7" s="1"/>
  <c r="BT1195" i="7"/>
  <c r="BL1433" i="7"/>
  <c r="CI1433" i="7" s="1"/>
  <c r="CN1433" i="7" s="1"/>
  <c r="CJ1433" i="7"/>
  <c r="CF1433" i="7" s="1"/>
  <c r="BM186" i="7"/>
  <c r="BT186" i="7"/>
  <c r="CA186" i="7"/>
  <c r="CB186" i="7" s="1"/>
  <c r="CK2337" i="7"/>
  <c r="CC2337" i="7"/>
  <c r="CH2337" i="7" s="1"/>
  <c r="CM2337" i="7" s="1"/>
  <c r="BC1201" i="7"/>
  <c r="BE1201" i="7" s="1"/>
  <c r="BF1201" i="7" s="1"/>
  <c r="BJ1201" i="7"/>
  <c r="BK1201" i="7" s="1"/>
  <c r="AV1201" i="7"/>
  <c r="AL178" i="7"/>
  <c r="AK177" i="7"/>
  <c r="BG1431" i="7"/>
  <c r="BI1431" i="7" s="1"/>
  <c r="BH1431" i="7"/>
  <c r="BL799" i="7"/>
  <c r="CI799" i="7" s="1"/>
  <c r="CN799" i="7" s="1"/>
  <c r="CJ799" i="7"/>
  <c r="BM192" i="7"/>
  <c r="CM1657" i="7"/>
  <c r="CG1657" i="7"/>
  <c r="CE1657" i="7"/>
  <c r="BG724" i="7"/>
  <c r="BI724" i="7" s="1"/>
  <c r="BH724" i="7"/>
  <c r="CD1653" i="7"/>
  <c r="CF1653" i="7"/>
  <c r="BU811" i="7"/>
  <c r="BM196" i="7"/>
  <c r="CA196" i="7"/>
  <c r="CB196" i="7" s="1"/>
  <c r="BT196" i="7"/>
  <c r="BS208" i="7"/>
  <c r="BS205" i="7"/>
  <c r="BS204" i="7"/>
  <c r="BS207" i="7"/>
  <c r="BS203" i="7"/>
  <c r="BS206" i="7"/>
  <c r="BG737" i="7"/>
  <c r="BI737" i="7" s="1"/>
  <c r="CJ813" i="7"/>
  <c r="BL813" i="7"/>
  <c r="CI813" i="7" s="1"/>
  <c r="CN813" i="7" s="1"/>
  <c r="BX723" i="7"/>
  <c r="BZ723" i="7" s="1"/>
  <c r="BY723" i="7"/>
  <c r="CD1662" i="7"/>
  <c r="CF1662" i="7"/>
  <c r="BY726" i="7"/>
  <c r="BX726" i="7"/>
  <c r="BZ726" i="7" s="1"/>
  <c r="BH734" i="7"/>
  <c r="BG734" i="7"/>
  <c r="BI734" i="7" s="1"/>
  <c r="BG1423" i="7"/>
  <c r="BI1423" i="7" s="1"/>
  <c r="BH1423" i="7"/>
  <c r="BH2418" i="7"/>
  <c r="BG2418" i="7"/>
  <c r="BI2418" i="7" s="1"/>
  <c r="CC727" i="7"/>
  <c r="CH727" i="7" s="1"/>
  <c r="CK727" i="7"/>
  <c r="CM1729" i="7"/>
  <c r="BM744" i="7"/>
  <c r="CA744" i="7"/>
  <c r="CB744" i="7" s="1"/>
  <c r="BU1203" i="7"/>
  <c r="BM1203" i="7"/>
  <c r="BL814" i="7"/>
  <c r="CI814" i="7" s="1"/>
  <c r="CN814" i="7" s="1"/>
  <c r="CJ814" i="7"/>
  <c r="BL808" i="7"/>
  <c r="CI808" i="7" s="1"/>
  <c r="CN808" i="7" s="1"/>
  <c r="CJ808" i="7"/>
  <c r="BM195" i="7"/>
  <c r="CA195" i="7"/>
  <c r="CB195" i="7" s="1"/>
  <c r="BT195" i="7"/>
  <c r="CE1663" i="7"/>
  <c r="CM1663" i="7"/>
  <c r="CG1663" i="7"/>
  <c r="BU199" i="7"/>
  <c r="BU200" i="7"/>
  <c r="BT809" i="7"/>
  <c r="CA809" i="7"/>
  <c r="CB809" i="7" s="1"/>
  <c r="BH2563" i="7"/>
  <c r="BG2563" i="7"/>
  <c r="BI2563" i="7" s="1"/>
  <c r="BL1427" i="7"/>
  <c r="CI1427" i="7" s="1"/>
  <c r="CN1427" i="7" s="1"/>
  <c r="CJ1427" i="7"/>
  <c r="CD1427" i="7" s="1"/>
  <c r="CJ727" i="7"/>
  <c r="BL727" i="7"/>
  <c r="CI727" i="7" s="1"/>
  <c r="CN727" i="7" s="1"/>
  <c r="BR1214" i="7"/>
  <c r="AA1215" i="7"/>
  <c r="CA187" i="7"/>
  <c r="CB187" i="7" s="1"/>
  <c r="BT187" i="7"/>
  <c r="BV187" i="7" s="1"/>
  <c r="BW187" i="7" s="1"/>
  <c r="AK174" i="7"/>
  <c r="AK176" i="7"/>
  <c r="AK175" i="7"/>
  <c r="BT804" i="7"/>
  <c r="CA804" i="7"/>
  <c r="CB804" i="7" s="1"/>
  <c r="CM1648" i="7"/>
  <c r="CG1648" i="7"/>
  <c r="CE1648" i="7"/>
  <c r="BH735" i="7"/>
  <c r="BG735" i="7"/>
  <c r="BI735" i="7" s="1"/>
  <c r="BT815" i="7"/>
  <c r="BV815" i="7" s="1"/>
  <c r="BW815" i="7" s="1"/>
  <c r="CA815" i="7"/>
  <c r="CB815" i="7" s="1"/>
  <c r="BD1204" i="7"/>
  <c r="AV1196" i="7"/>
  <c r="BH121" i="7"/>
  <c r="BL421" i="7"/>
  <c r="CI421" i="7" s="1"/>
  <c r="CN421" i="7" s="1"/>
  <c r="CE1365" i="7"/>
  <c r="BC815" i="7"/>
  <c r="BE815" i="7" s="1"/>
  <c r="BF815" i="7" s="1"/>
  <c r="BJ815" i="7"/>
  <c r="BK815" i="7" s="1"/>
  <c r="BL806" i="7"/>
  <c r="CI806" i="7" s="1"/>
  <c r="CN806" i="7" s="1"/>
  <c r="CJ806" i="7"/>
  <c r="BC809" i="7"/>
  <c r="BE809" i="7" s="1"/>
  <c r="BF809" i="7" s="1"/>
  <c r="BJ809" i="7"/>
  <c r="BK809" i="7" s="1"/>
  <c r="AV809" i="7"/>
  <c r="BG2420" i="7"/>
  <c r="BI2420" i="7" s="1"/>
  <c r="BH2420" i="7"/>
  <c r="BX728" i="7"/>
  <c r="BZ728" i="7" s="1"/>
  <c r="BY728" i="7"/>
  <c r="CM1656" i="7"/>
  <c r="CE1656" i="7"/>
  <c r="CG1656" i="7"/>
  <c r="BJ805" i="7"/>
  <c r="BK805" i="7" s="1"/>
  <c r="BC805" i="7"/>
  <c r="AV805" i="7"/>
  <c r="CF2571" i="7"/>
  <c r="CD2571" i="7"/>
  <c r="BT193" i="7"/>
  <c r="CA193" i="7"/>
  <c r="CB193" i="7" s="1"/>
  <c r="BY739" i="7"/>
  <c r="BX739" i="7"/>
  <c r="BZ739" i="7" s="1"/>
  <c r="BX1737" i="7"/>
  <c r="BZ1737" i="7" s="1"/>
  <c r="CF1444" i="7"/>
  <c r="CC2034" i="7"/>
  <c r="CH2034" i="7" s="1"/>
  <c r="CM2034" i="7" s="1"/>
  <c r="BG2647" i="7"/>
  <c r="BI2647" i="7" s="1"/>
  <c r="BV2495" i="7"/>
  <c r="BW2495" i="7" s="1"/>
  <c r="BY2495" i="7" s="1"/>
  <c r="BX1878" i="7"/>
  <c r="BZ1878" i="7" s="1"/>
  <c r="BV2490" i="7"/>
  <c r="BW2490" i="7" s="1"/>
  <c r="BY2490" i="7" s="1"/>
  <c r="BJ1134" i="7"/>
  <c r="BK1134" i="7" s="1"/>
  <c r="BL1134" i="7" s="1"/>
  <c r="CI1134" i="7" s="1"/>
  <c r="CN1134" i="7" s="1"/>
  <c r="BV1119" i="7"/>
  <c r="BW1119" i="7" s="1"/>
  <c r="CK1135" i="7"/>
  <c r="BV881" i="7"/>
  <c r="BW881" i="7" s="1"/>
  <c r="BY881" i="7" s="1"/>
  <c r="AV357" i="7"/>
  <c r="BJ360" i="7"/>
  <c r="BK360" i="7" s="1"/>
  <c r="CJ360" i="7" s="1"/>
  <c r="BE2337" i="7"/>
  <c r="BF2337" i="7" s="1"/>
  <c r="CD1439" i="7"/>
  <c r="BX2185" i="7"/>
  <c r="BZ2185" i="7" s="1"/>
  <c r="BV956" i="7"/>
  <c r="BW956" i="7" s="1"/>
  <c r="BX956" i="7" s="1"/>
  <c r="BZ956" i="7" s="1"/>
  <c r="BV958" i="7"/>
  <c r="BW958" i="7" s="1"/>
  <c r="BY958" i="7" s="1"/>
  <c r="BV266" i="7"/>
  <c r="BW266" i="7" s="1"/>
  <c r="BM805" i="7"/>
  <c r="CA805" i="7"/>
  <c r="CB805" i="7" s="1"/>
  <c r="BT805" i="7"/>
  <c r="CA2351" i="7"/>
  <c r="CB2351" i="7" s="1"/>
  <c r="BM2351" i="7"/>
  <c r="CG2565" i="7"/>
  <c r="AK178" i="7"/>
  <c r="BH799" i="7"/>
  <c r="BG799" i="7"/>
  <c r="BI799" i="7" s="1"/>
  <c r="BH812" i="7"/>
  <c r="BG812" i="7"/>
  <c r="BI812" i="7" s="1"/>
  <c r="AA1185" i="7"/>
  <c r="CA1200" i="7"/>
  <c r="CB1200" i="7" s="1"/>
  <c r="BT1200" i="7"/>
  <c r="CD2572" i="7"/>
  <c r="BM1206" i="7"/>
  <c r="BU1206" i="7"/>
  <c r="CF1657" i="7"/>
  <c r="CD1657" i="7"/>
  <c r="CJ724" i="7"/>
  <c r="BL724" i="7"/>
  <c r="CI724" i="7" s="1"/>
  <c r="CN724" i="7" s="1"/>
  <c r="CM1653" i="7"/>
  <c r="CG1653" i="7"/>
  <c r="CE1653" i="7"/>
  <c r="BU807" i="7"/>
  <c r="BC1200" i="7"/>
  <c r="BE1200" i="7" s="1"/>
  <c r="BF1200" i="7" s="1"/>
  <c r="BJ1200" i="7"/>
  <c r="BK1200" i="7" s="1"/>
  <c r="AV1200" i="7"/>
  <c r="CA1198" i="7"/>
  <c r="CB1198" i="7" s="1"/>
  <c r="BM1198" i="7"/>
  <c r="BT1198" i="7"/>
  <c r="BL1430" i="7"/>
  <c r="CI1430" i="7" s="1"/>
  <c r="CN1430" i="7" s="1"/>
  <c r="CJ1430" i="7"/>
  <c r="CM2570" i="7"/>
  <c r="CG2570" i="7"/>
  <c r="CE2570" i="7"/>
  <c r="BX2566" i="7"/>
  <c r="BZ2566" i="7" s="1"/>
  <c r="BY2566" i="7"/>
  <c r="CM1662" i="7"/>
  <c r="CG1662" i="7"/>
  <c r="CE1662" i="7"/>
  <c r="CC726" i="7"/>
  <c r="CH726" i="7" s="1"/>
  <c r="CK726" i="7"/>
  <c r="CK2429" i="7"/>
  <c r="CC2429" i="7"/>
  <c r="CH2429" i="7" s="1"/>
  <c r="CM2429" i="7" s="1"/>
  <c r="CJ736" i="7"/>
  <c r="BL736" i="7"/>
  <c r="CI736" i="7" s="1"/>
  <c r="CN736" i="7" s="1"/>
  <c r="BT1204" i="7"/>
  <c r="BV1204" i="7" s="1"/>
  <c r="BW1204" i="7" s="1"/>
  <c r="BM1204" i="7"/>
  <c r="CA1204" i="7"/>
  <c r="CB1204" i="7" s="1"/>
  <c r="CJ1423" i="7"/>
  <c r="CF1423" i="7" s="1"/>
  <c r="BL1423" i="7"/>
  <c r="CI1423" i="7" s="1"/>
  <c r="CN1423" i="7" s="1"/>
  <c r="CG1665" i="7"/>
  <c r="CE1665" i="7"/>
  <c r="CM1665" i="7"/>
  <c r="BJ1203" i="7"/>
  <c r="BK1203" i="7" s="1"/>
  <c r="BC1203" i="7"/>
  <c r="BB819" i="7"/>
  <c r="BM189" i="7"/>
  <c r="CK737" i="7"/>
  <c r="CC737" i="7"/>
  <c r="CH737" i="7" s="1"/>
  <c r="BC808" i="7"/>
  <c r="BE808" i="7" s="1"/>
  <c r="BF808" i="7" s="1"/>
  <c r="BM194" i="7"/>
  <c r="CA194" i="7"/>
  <c r="CB194" i="7" s="1"/>
  <c r="BT194" i="7"/>
  <c r="BV194" i="7" s="1"/>
  <c r="BW194" i="7" s="1"/>
  <c r="BY194" i="7" s="1"/>
  <c r="BU196" i="7"/>
  <c r="BU809" i="7"/>
  <c r="CM1731" i="7"/>
  <c r="CA1197" i="7"/>
  <c r="CB1197" i="7" s="1"/>
  <c r="BT1197" i="7"/>
  <c r="BC1193" i="7"/>
  <c r="BJ1193" i="7"/>
  <c r="BK1193" i="7" s="1"/>
  <c r="BD1205" i="7"/>
  <c r="BE1205" i="7" s="1"/>
  <c r="BF1205" i="7" s="1"/>
  <c r="BG1427" i="7"/>
  <c r="BI1427" i="7" s="1"/>
  <c r="BH1427" i="7"/>
  <c r="BU812" i="7"/>
  <c r="BV812" i="7" s="1"/>
  <c r="BW812" i="7" s="1"/>
  <c r="CC1740" i="7"/>
  <c r="CH1740" i="7" s="1"/>
  <c r="CK1740" i="7"/>
  <c r="AV1193" i="7"/>
  <c r="BL1431" i="7"/>
  <c r="CI1431" i="7" s="1"/>
  <c r="CN1431" i="7" s="1"/>
  <c r="CJ1431" i="7"/>
  <c r="CD1431" i="7" s="1"/>
  <c r="BT1205" i="7"/>
  <c r="AA208" i="7"/>
  <c r="CC747" i="7"/>
  <c r="CH747" i="7" s="1"/>
  <c r="CM747" i="7" s="1"/>
  <c r="CK747" i="7"/>
  <c r="CF1661" i="7"/>
  <c r="CD1661" i="7"/>
  <c r="BH738" i="7"/>
  <c r="BG738" i="7"/>
  <c r="BI738" i="7" s="1"/>
  <c r="BT184" i="7"/>
  <c r="BV184" i="7" s="1"/>
  <c r="BW184" i="7" s="1"/>
  <c r="CA184" i="7"/>
  <c r="CB184" i="7" s="1"/>
  <c r="BL739" i="7"/>
  <c r="CI739" i="7" s="1"/>
  <c r="CN739" i="7" s="1"/>
  <c r="CJ739" i="7"/>
  <c r="CC2335" i="7"/>
  <c r="CH2335" i="7" s="1"/>
  <c r="CM2335" i="7" s="1"/>
  <c r="CK2335" i="7"/>
  <c r="CD1658" i="7"/>
  <c r="CF1658" i="7"/>
  <c r="BG1434" i="7"/>
  <c r="BI1434" i="7" s="1"/>
  <c r="BH1434" i="7"/>
  <c r="AA206" i="7"/>
  <c r="AA205" i="7"/>
  <c r="BT1207" i="7"/>
  <c r="BM1207" i="7"/>
  <c r="CA1207" i="7"/>
  <c r="CB1207" i="7" s="1"/>
  <c r="BT811" i="7"/>
  <c r="CA811" i="7"/>
  <c r="CB811" i="7" s="1"/>
  <c r="CJ1428" i="7"/>
  <c r="CD1428" i="7" s="1"/>
  <c r="BL1428" i="7"/>
  <c r="CI1428" i="7" s="1"/>
  <c r="CN1428" i="7" s="1"/>
  <c r="CA2352" i="7"/>
  <c r="CB2352" i="7" s="1"/>
  <c r="BM2352" i="7"/>
  <c r="CA1201" i="7"/>
  <c r="CB1201" i="7" s="1"/>
  <c r="BT1201" i="7"/>
  <c r="BV1201" i="7" s="1"/>
  <c r="BW1201" i="7" s="1"/>
  <c r="BX1201" i="7" s="1"/>
  <c r="BZ1201" i="7" s="1"/>
  <c r="CK2350" i="7"/>
  <c r="BG115" i="7"/>
  <c r="BI115" i="7" s="1"/>
  <c r="CK1595" i="7"/>
  <c r="CF1595" i="7" s="1"/>
  <c r="CK1517" i="7"/>
  <c r="CD129" i="7"/>
  <c r="BY1656" i="7"/>
  <c r="BH655" i="7"/>
  <c r="BX1574" i="7"/>
  <c r="BZ1574" i="7" s="1"/>
  <c r="BY661" i="7"/>
  <c r="BY2261" i="7"/>
  <c r="BY656" i="7"/>
  <c r="BH2495" i="7"/>
  <c r="CK1822" i="7"/>
  <c r="BE2118" i="7"/>
  <c r="BF2118" i="7" s="1"/>
  <c r="BH2118" i="7" s="1"/>
  <c r="BV2111" i="7"/>
  <c r="BW2111" i="7" s="1"/>
  <c r="BY2111" i="7" s="1"/>
  <c r="BE2111" i="7"/>
  <c r="BF2111" i="7" s="1"/>
  <c r="BG2111" i="7" s="1"/>
  <c r="BI2111" i="7" s="1"/>
  <c r="BE1118" i="7"/>
  <c r="BF1118" i="7" s="1"/>
  <c r="BV1955" i="7"/>
  <c r="BW1955" i="7" s="1"/>
  <c r="BE657" i="7"/>
  <c r="BF657" i="7" s="1"/>
  <c r="BH657" i="7" s="1"/>
  <c r="BX2560" i="7"/>
  <c r="BZ2560" i="7" s="1"/>
  <c r="BY2563" i="7"/>
  <c r="BY2564" i="7"/>
  <c r="BM1747" i="7"/>
  <c r="BL1670" i="7"/>
  <c r="CI1670" i="7" s="1"/>
  <c r="CN1670" i="7" s="1"/>
  <c r="CM1736" i="7"/>
  <c r="BG1512" i="7"/>
  <c r="BI1512" i="7" s="1"/>
  <c r="BV2184" i="7"/>
  <c r="BW2184" i="7" s="1"/>
  <c r="BY2184" i="7" s="1"/>
  <c r="BV959" i="7"/>
  <c r="BW959" i="7" s="1"/>
  <c r="BE2185" i="7"/>
  <c r="BF2185" i="7" s="1"/>
  <c r="BH2185" i="7" s="1"/>
  <c r="BE956" i="7"/>
  <c r="BF956" i="7" s="1"/>
  <c r="BH956" i="7" s="1"/>
  <c r="BJ2198" i="7"/>
  <c r="BK2198" i="7" s="1"/>
  <c r="BL2198" i="7" s="1"/>
  <c r="CI2198" i="7" s="1"/>
  <c r="CN2198" i="7" s="1"/>
  <c r="CC279" i="7"/>
  <c r="CH279" i="7" s="1"/>
  <c r="BM1200" i="7"/>
  <c r="BU1200" i="7"/>
  <c r="AJ179" i="7"/>
  <c r="AK179" i="7" s="1"/>
  <c r="BJ804" i="7"/>
  <c r="BK804" i="7" s="1"/>
  <c r="BC804" i="7"/>
  <c r="BE804" i="7" s="1"/>
  <c r="BF804" i="7" s="1"/>
  <c r="AV804" i="7"/>
  <c r="BM193" i="7"/>
  <c r="CC427" i="7"/>
  <c r="CH427" i="7" s="1"/>
  <c r="CM427" i="7" s="1"/>
  <c r="CK427" i="7"/>
  <c r="BL812" i="7"/>
  <c r="CI812" i="7" s="1"/>
  <c r="CN812" i="7" s="1"/>
  <c r="CJ812" i="7"/>
  <c r="CF812" i="7" s="1"/>
  <c r="AA1183" i="7"/>
  <c r="AA1184" i="7"/>
  <c r="BT188" i="7"/>
  <c r="BV188" i="7" s="1"/>
  <c r="BW188" i="7" s="1"/>
  <c r="BY188" i="7" s="1"/>
  <c r="CA188" i="7"/>
  <c r="CB188" i="7" s="1"/>
  <c r="BM188" i="7"/>
  <c r="BT1206" i="7"/>
  <c r="BV1206" i="7" s="1"/>
  <c r="BW1206" i="7" s="1"/>
  <c r="CA1206" i="7"/>
  <c r="CB1206" i="7" s="1"/>
  <c r="BM806" i="7"/>
  <c r="BT808" i="7"/>
  <c r="BV808" i="7" s="1"/>
  <c r="BW808" i="7" s="1"/>
  <c r="CA808" i="7"/>
  <c r="CB808" i="7" s="1"/>
  <c r="BM808" i="7"/>
  <c r="BM807" i="7"/>
  <c r="CA807" i="7"/>
  <c r="CB807" i="7" s="1"/>
  <c r="BT807" i="7"/>
  <c r="BV807" i="7" s="1"/>
  <c r="BW807" i="7" s="1"/>
  <c r="BY807" i="7" s="1"/>
  <c r="BG2569" i="7"/>
  <c r="BI2569" i="7" s="1"/>
  <c r="BH2569" i="7"/>
  <c r="BY1653" i="7"/>
  <c r="BX1653" i="7"/>
  <c r="BZ1653" i="7" s="1"/>
  <c r="BC1198" i="7"/>
  <c r="BJ1198" i="7"/>
  <c r="BK1198" i="7" s="1"/>
  <c r="AV1198" i="7"/>
  <c r="BC1204" i="7"/>
  <c r="BJ1204" i="7"/>
  <c r="BK1204" i="7" s="1"/>
  <c r="AV1204" i="7"/>
  <c r="BG1430" i="7"/>
  <c r="BI1430" i="7" s="1"/>
  <c r="BH1430" i="7"/>
  <c r="BM184" i="7"/>
  <c r="CF2570" i="7"/>
  <c r="CD2570" i="7"/>
  <c r="BU814" i="7"/>
  <c r="BU803" i="7"/>
  <c r="BL723" i="7"/>
  <c r="CI723" i="7" s="1"/>
  <c r="CN723" i="7" s="1"/>
  <c r="CJ723" i="7"/>
  <c r="CD723" i="7" s="1"/>
  <c r="BU1198" i="7"/>
  <c r="CF1665" i="7"/>
  <c r="CD1665" i="7"/>
  <c r="BE1437" i="7"/>
  <c r="BF1437" i="7" s="1"/>
  <c r="BM745" i="7"/>
  <c r="CA745" i="7"/>
  <c r="CB745" i="7" s="1"/>
  <c r="BA819" i="7"/>
  <c r="CJ1436" i="7"/>
  <c r="CD1436" i="7" s="1"/>
  <c r="BL1436" i="7"/>
  <c r="CI1436" i="7" s="1"/>
  <c r="CN1436" i="7" s="1"/>
  <c r="CA200" i="7"/>
  <c r="CB200" i="7" s="1"/>
  <c r="BT200" i="7"/>
  <c r="BU185" i="7"/>
  <c r="BU195" i="7"/>
  <c r="BM748" i="7"/>
  <c r="BD1193" i="7"/>
  <c r="BG1432" i="7"/>
  <c r="BI1432" i="7" s="1"/>
  <c r="BH1432" i="7"/>
  <c r="BM1193" i="7"/>
  <c r="BU1193" i="7"/>
  <c r="BV1193" i="7" s="1"/>
  <c r="BW1193" i="7" s="1"/>
  <c r="CA1193" i="7"/>
  <c r="CB1193" i="7" s="1"/>
  <c r="CK739" i="7"/>
  <c r="CC739" i="7"/>
  <c r="CH739" i="7" s="1"/>
  <c r="CD2565" i="7"/>
  <c r="BM801" i="7"/>
  <c r="CA801" i="7"/>
  <c r="CB801" i="7" s="1"/>
  <c r="BT801" i="7"/>
  <c r="BV801" i="7" s="1"/>
  <c r="BW801" i="7" s="1"/>
  <c r="AV1203" i="7"/>
  <c r="BG2566" i="7"/>
  <c r="BI2566" i="7" s="1"/>
  <c r="BH2566" i="7"/>
  <c r="CM731" i="7"/>
  <c r="BU805" i="7"/>
  <c r="AV816" i="7"/>
  <c r="BG1807" i="7"/>
  <c r="BI1807" i="7" s="1"/>
  <c r="BH1807" i="7"/>
  <c r="AV1216" i="7"/>
  <c r="BJ1216" i="7"/>
  <c r="BK1216" i="7" s="1"/>
  <c r="BG732" i="7"/>
  <c r="BI732" i="7" s="1"/>
  <c r="BH732" i="7"/>
  <c r="CM1664" i="7"/>
  <c r="CG1664" i="7"/>
  <c r="CE1664" i="7"/>
  <c r="CK2330" i="7"/>
  <c r="CC2330" i="7"/>
  <c r="CH2330" i="7" s="1"/>
  <c r="CM2330" i="7" s="1"/>
  <c r="BH729" i="7"/>
  <c r="BG729" i="7"/>
  <c r="BI729" i="7" s="1"/>
  <c r="BV880" i="7"/>
  <c r="BW880" i="7" s="1"/>
  <c r="BX880" i="7" s="1"/>
  <c r="BZ880" i="7" s="1"/>
  <c r="BJ1206" i="7"/>
  <c r="BK1206" i="7" s="1"/>
  <c r="BC1206" i="7"/>
  <c r="BE1206" i="7" s="1"/>
  <c r="BF1206" i="7" s="1"/>
  <c r="CJ2194" i="7"/>
  <c r="BL2194" i="7"/>
  <c r="CI2194" i="7" s="1"/>
  <c r="BL737" i="7"/>
  <c r="CI737" i="7" s="1"/>
  <c r="CN737" i="7" s="1"/>
  <c r="CJ737" i="7"/>
  <c r="BL110" i="7"/>
  <c r="CI110" i="7" s="1"/>
  <c r="CN110" i="7" s="1"/>
  <c r="CJ110" i="7"/>
  <c r="BL734" i="7"/>
  <c r="CI734" i="7" s="1"/>
  <c r="CN734" i="7" s="1"/>
  <c r="CJ734" i="7"/>
  <c r="CD734" i="7" s="1"/>
  <c r="CA746" i="7"/>
  <c r="CB746" i="7" s="1"/>
  <c r="BM746" i="7"/>
  <c r="BG814" i="7"/>
  <c r="BI814" i="7" s="1"/>
  <c r="BT802" i="7"/>
  <c r="BV802" i="7" s="1"/>
  <c r="BW802" i="7" s="1"/>
  <c r="CA802" i="7"/>
  <c r="CB802" i="7" s="1"/>
  <c r="BM802" i="7"/>
  <c r="BR1212" i="7"/>
  <c r="BR1213" i="7"/>
  <c r="BR1211" i="7"/>
  <c r="CA1210" i="7"/>
  <c r="CB1210" i="7" s="1"/>
  <c r="BM198" i="7"/>
  <c r="CA198" i="7"/>
  <c r="CB198" i="7" s="1"/>
  <c r="BT198" i="7"/>
  <c r="CE1355" i="7"/>
  <c r="BE662" i="7"/>
  <c r="BF662" i="7" s="1"/>
  <c r="CD2345" i="7"/>
  <c r="BH118" i="7"/>
  <c r="BH2492" i="7"/>
  <c r="CC668" i="7"/>
  <c r="CH668" i="7" s="1"/>
  <c r="CM668" i="7" s="1"/>
  <c r="BX1726" i="7"/>
  <c r="BZ1726" i="7" s="1"/>
  <c r="BG427" i="7"/>
  <c r="BI427" i="7" s="1"/>
  <c r="CK1898" i="7"/>
  <c r="CF1898" i="7" s="1"/>
  <c r="BE2119" i="7"/>
  <c r="BF2119" i="7" s="1"/>
  <c r="BG2119" i="7" s="1"/>
  <c r="BI2119" i="7" s="1"/>
  <c r="BE2033" i="7"/>
  <c r="BF2033" i="7" s="1"/>
  <c r="BG2033" i="7" s="1"/>
  <c r="BI2033" i="7" s="1"/>
  <c r="BV338" i="7"/>
  <c r="BW338" i="7" s="1"/>
  <c r="BX338" i="7" s="1"/>
  <c r="BZ338" i="7" s="1"/>
  <c r="AV360" i="7"/>
  <c r="BV339" i="7"/>
  <c r="BW339" i="7" s="1"/>
  <c r="BE349" i="7"/>
  <c r="BF349" i="7" s="1"/>
  <c r="BH349" i="7" s="1"/>
  <c r="BJ2349" i="7"/>
  <c r="BK2349" i="7" s="1"/>
  <c r="CJ2349" i="7" s="1"/>
  <c r="BX1435" i="7"/>
  <c r="BZ1435" i="7" s="1"/>
  <c r="CF1667" i="7"/>
  <c r="BL1891" i="7"/>
  <c r="CI1891" i="7" s="1"/>
  <c r="CN1891" i="7" s="1"/>
  <c r="BL1894" i="7"/>
  <c r="CI1894" i="7" s="1"/>
  <c r="CN1894" i="7" s="1"/>
  <c r="BM2197" i="7"/>
  <c r="CC2183" i="7"/>
  <c r="CH2183" i="7" s="1"/>
  <c r="CM2183" i="7" s="1"/>
  <c r="CD2577" i="7"/>
  <c r="BV957" i="7"/>
  <c r="BW957" i="7" s="1"/>
  <c r="BY957" i="7" s="1"/>
  <c r="CF1285" i="7"/>
  <c r="CE1741" i="7"/>
  <c r="BS823" i="7"/>
  <c r="BS819" i="7"/>
  <c r="BS822" i="7"/>
  <c r="BS821" i="7"/>
  <c r="BS818" i="7"/>
  <c r="BS820" i="7"/>
  <c r="BM1199" i="7"/>
  <c r="BU1199" i="7"/>
  <c r="CA1199" i="7"/>
  <c r="CB1199" i="7" s="1"/>
  <c r="CE2565" i="7"/>
  <c r="BH1422" i="7"/>
  <c r="BG1422" i="7"/>
  <c r="BI1422" i="7" s="1"/>
  <c r="CJ738" i="7"/>
  <c r="BL738" i="7"/>
  <c r="CI738" i="7" s="1"/>
  <c r="CN738" i="7" s="1"/>
  <c r="BX724" i="7"/>
  <c r="BZ724" i="7" s="1"/>
  <c r="BY724" i="7"/>
  <c r="BL728" i="7"/>
  <c r="CI728" i="7" s="1"/>
  <c r="CN728" i="7" s="1"/>
  <c r="CJ728" i="7"/>
  <c r="BE813" i="7"/>
  <c r="BF813" i="7" s="1"/>
  <c r="BH800" i="7"/>
  <c r="BG800" i="7"/>
  <c r="BI800" i="7" s="1"/>
  <c r="BD1207" i="7"/>
  <c r="BE1438" i="7"/>
  <c r="BF1438" i="7" s="1"/>
  <c r="CM1357" i="7"/>
  <c r="CE1357" i="7"/>
  <c r="CG1357" i="7"/>
  <c r="AA207" i="7"/>
  <c r="BM204" i="7"/>
  <c r="BJ1209" i="7"/>
  <c r="BK1209" i="7" s="1"/>
  <c r="AV1209" i="7"/>
  <c r="CF2566" i="7"/>
  <c r="CD2566" i="7"/>
  <c r="BM1209" i="7"/>
  <c r="CD729" i="7"/>
  <c r="CF729" i="7"/>
  <c r="CC2578" i="7"/>
  <c r="CH2578" i="7" s="1"/>
  <c r="CM2578" i="7" s="1"/>
  <c r="CK2578" i="7"/>
  <c r="CD2578" i="7" s="1"/>
  <c r="BA821" i="7"/>
  <c r="BA823" i="7"/>
  <c r="AV817" i="7"/>
  <c r="BA818" i="7"/>
  <c r="BJ817" i="7"/>
  <c r="BK817" i="7" s="1"/>
  <c r="BA822" i="7"/>
  <c r="BA820" i="7"/>
  <c r="BT813" i="7"/>
  <c r="BV813" i="7" s="1"/>
  <c r="BW813" i="7" s="1"/>
  <c r="CA813" i="7"/>
  <c r="CB813" i="7" s="1"/>
  <c r="BD1198" i="7"/>
  <c r="BD1197" i="7"/>
  <c r="CJ1424" i="7"/>
  <c r="CF1424" i="7" s="1"/>
  <c r="BL1424" i="7"/>
  <c r="CI1424" i="7" s="1"/>
  <c r="CN1424" i="7" s="1"/>
  <c r="BU1202" i="7"/>
  <c r="BG1806" i="7"/>
  <c r="BI1806" i="7" s="1"/>
  <c r="BH1806" i="7"/>
  <c r="BV738" i="7"/>
  <c r="BW738" i="7" s="1"/>
  <c r="BM816" i="7"/>
  <c r="CK2346" i="7"/>
  <c r="CD2346" i="7" s="1"/>
  <c r="CC2346" i="7"/>
  <c r="CH2346" i="7" s="1"/>
  <c r="CA814" i="7"/>
  <c r="CB814" i="7" s="1"/>
  <c r="BT814" i="7"/>
  <c r="BM200" i="7"/>
  <c r="BX1349" i="7"/>
  <c r="BZ1349" i="7" s="1"/>
  <c r="BY1349" i="7"/>
  <c r="BT803" i="7"/>
  <c r="BM803" i="7"/>
  <c r="CA803" i="7"/>
  <c r="CB803" i="7" s="1"/>
  <c r="BD1202" i="7"/>
  <c r="BE1202" i="7" s="1"/>
  <c r="BF1202" i="7" s="1"/>
  <c r="AA1213" i="7"/>
  <c r="AA1211" i="7"/>
  <c r="AA1212" i="7"/>
  <c r="AA1214" i="7"/>
  <c r="AV801" i="7"/>
  <c r="BD1208" i="7"/>
  <c r="BE1208" i="7" s="1"/>
  <c r="BF1208" i="7" s="1"/>
  <c r="BM1192" i="7"/>
  <c r="BT1202" i="7"/>
  <c r="CA1202" i="7"/>
  <c r="CB1202" i="7" s="1"/>
  <c r="BT1203" i="7"/>
  <c r="BV1203" i="7" s="1"/>
  <c r="BW1203" i="7" s="1"/>
  <c r="BM1202" i="7"/>
  <c r="BL1437" i="7"/>
  <c r="CI1437" i="7" s="1"/>
  <c r="CN1437" i="7" s="1"/>
  <c r="CJ1437" i="7"/>
  <c r="CD1437" i="7" s="1"/>
  <c r="BV727" i="7"/>
  <c r="BW727" i="7" s="1"/>
  <c r="CK742" i="7"/>
  <c r="CC742" i="7"/>
  <c r="CH742" i="7" s="1"/>
  <c r="BH1436" i="7"/>
  <c r="BG1436" i="7"/>
  <c r="BI1436" i="7" s="1"/>
  <c r="CC425" i="7"/>
  <c r="CH425" i="7" s="1"/>
  <c r="CM425" i="7" s="1"/>
  <c r="CK425" i="7"/>
  <c r="BL1294" i="7"/>
  <c r="CI1294" i="7" s="1"/>
  <c r="CJ1294" i="7"/>
  <c r="BB1211" i="7"/>
  <c r="BB1213" i="7"/>
  <c r="BB1212" i="7"/>
  <c r="BT192" i="7"/>
  <c r="BV192" i="7" s="1"/>
  <c r="BW192" i="7" s="1"/>
  <c r="CA192" i="7"/>
  <c r="CB192" i="7" s="1"/>
  <c r="BU190" i="7"/>
  <c r="BV190" i="7" s="1"/>
  <c r="BW190" i="7" s="1"/>
  <c r="BR1216" i="7"/>
  <c r="BH740" i="7"/>
  <c r="BG740" i="7"/>
  <c r="BI740" i="7" s="1"/>
  <c r="BL1432" i="7"/>
  <c r="CI1432" i="7" s="1"/>
  <c r="CN1432" i="7" s="1"/>
  <c r="CJ1432" i="7"/>
  <c r="CD1432" i="7" s="1"/>
  <c r="BH2413" i="7"/>
  <c r="BG2413" i="7"/>
  <c r="BI2413" i="7" s="1"/>
  <c r="BM1195" i="7"/>
  <c r="BM201" i="7"/>
  <c r="AV2052" i="7"/>
  <c r="BM809" i="7"/>
  <c r="CK728" i="7"/>
  <c r="CC728" i="7"/>
  <c r="CH728" i="7" s="1"/>
  <c r="BL731" i="7"/>
  <c r="CI731" i="7" s="1"/>
  <c r="CN731" i="7" s="1"/>
  <c r="CJ731" i="7"/>
  <c r="CD731" i="7" s="1"/>
  <c r="BX731" i="7"/>
  <c r="BZ731" i="7" s="1"/>
  <c r="BY731" i="7"/>
  <c r="BM1197" i="7"/>
  <c r="BU1197" i="7"/>
  <c r="CC736" i="7"/>
  <c r="CH736" i="7" s="1"/>
  <c r="CK736" i="7"/>
  <c r="BJ2051" i="7"/>
  <c r="BK2051" i="7" s="1"/>
  <c r="BL2051" i="7" s="1"/>
  <c r="CI2051" i="7" s="1"/>
  <c r="BM1134" i="7"/>
  <c r="BU1205" i="7"/>
  <c r="CA1205" i="7"/>
  <c r="CB1205" i="7" s="1"/>
  <c r="BM1205" i="7"/>
  <c r="CF1663" i="7"/>
  <c r="CD1663" i="7"/>
  <c r="CN1504" i="7"/>
  <c r="CE1504" i="7"/>
  <c r="CG1504" i="7"/>
  <c r="BH1435" i="7"/>
  <c r="BG1435" i="7"/>
  <c r="BI1435" i="7" s="1"/>
  <c r="BV652" i="7"/>
  <c r="BW652" i="7" s="1"/>
  <c r="BX652" i="7" s="1"/>
  <c r="BZ652" i="7" s="1"/>
  <c r="CK2199" i="7"/>
  <c r="CF1365" i="7"/>
  <c r="BE2113" i="7"/>
  <c r="BF2113" i="7" s="1"/>
  <c r="BE2268" i="7"/>
  <c r="BF2268" i="7" s="1"/>
  <c r="BG2268" i="7" s="1"/>
  <c r="BI2268" i="7" s="1"/>
  <c r="BJ2275" i="7"/>
  <c r="BK2275" i="7" s="1"/>
  <c r="CJ2275" i="7" s="1"/>
  <c r="CD2275" i="7" s="1"/>
  <c r="BE2043" i="7"/>
  <c r="BF2043" i="7" s="1"/>
  <c r="BG2043" i="7" s="1"/>
  <c r="BI2043" i="7" s="1"/>
  <c r="BV2036" i="7"/>
  <c r="BW2036" i="7" s="1"/>
  <c r="BX2036" i="7" s="1"/>
  <c r="BZ2036" i="7" s="1"/>
  <c r="BV1121" i="7"/>
  <c r="BW1121" i="7" s="1"/>
  <c r="BY1121" i="7" s="1"/>
  <c r="BE2343" i="7"/>
  <c r="BF2343" i="7" s="1"/>
  <c r="BH2343" i="7" s="1"/>
  <c r="BV340" i="7"/>
  <c r="BW340" i="7" s="1"/>
  <c r="BY340" i="7" s="1"/>
  <c r="BJ672" i="7"/>
  <c r="BK672" i="7" s="1"/>
  <c r="BE894" i="7"/>
  <c r="BF894" i="7" s="1"/>
  <c r="BH894" i="7" s="1"/>
  <c r="CG1439" i="7"/>
  <c r="BV2334" i="7"/>
  <c r="BW2334" i="7" s="1"/>
  <c r="BX2334" i="7" s="1"/>
  <c r="BZ2334" i="7" s="1"/>
  <c r="BE972" i="7"/>
  <c r="BF972" i="7" s="1"/>
  <c r="BH972" i="7" s="1"/>
  <c r="CD1741" i="7"/>
  <c r="BV272" i="7"/>
  <c r="BW272" i="7" s="1"/>
  <c r="BY272" i="7" s="1"/>
  <c r="BV261" i="7"/>
  <c r="BW261" i="7" s="1"/>
  <c r="BY261" i="7" s="1"/>
  <c r="BR822" i="7"/>
  <c r="BR819" i="7"/>
  <c r="BR818" i="7"/>
  <c r="BR820" i="7"/>
  <c r="BM817" i="7"/>
  <c r="CA817" i="7"/>
  <c r="CB817" i="7" s="1"/>
  <c r="BR823" i="7"/>
  <c r="BR821" i="7"/>
  <c r="CC740" i="7"/>
  <c r="CH740" i="7" s="1"/>
  <c r="CK740" i="7"/>
  <c r="CA2353" i="7"/>
  <c r="CB2353" i="7" s="1"/>
  <c r="BM2353" i="7"/>
  <c r="CD1650" i="7"/>
  <c r="CF1650" i="7"/>
  <c r="CJ1422" i="7"/>
  <c r="CF1422" i="7" s="1"/>
  <c r="BL1422" i="7"/>
  <c r="CI1422" i="7" s="1"/>
  <c r="CN1422" i="7" s="1"/>
  <c r="CK724" i="7"/>
  <c r="CC724" i="7"/>
  <c r="CH724" i="7" s="1"/>
  <c r="BE728" i="7"/>
  <c r="BF728" i="7" s="1"/>
  <c r="BH2570" i="7"/>
  <c r="BG2570" i="7"/>
  <c r="BI2570" i="7" s="1"/>
  <c r="BL800" i="7"/>
  <c r="CI800" i="7" s="1"/>
  <c r="CN800" i="7" s="1"/>
  <c r="CJ800" i="7"/>
  <c r="BJ1207" i="7"/>
  <c r="BK1207" i="7" s="1"/>
  <c r="BC1207" i="7"/>
  <c r="AV1207" i="7"/>
  <c r="CJ1438" i="7"/>
  <c r="CF1438" i="7" s="1"/>
  <c r="BL1438" i="7"/>
  <c r="CI1438" i="7" s="1"/>
  <c r="CN1438" i="7" s="1"/>
  <c r="CD1357" i="7"/>
  <c r="CF1357" i="7"/>
  <c r="CM2566" i="7"/>
  <c r="CG2566" i="7"/>
  <c r="CE2566" i="7"/>
  <c r="CC1209" i="7"/>
  <c r="CH1209" i="7" s="1"/>
  <c r="CK1209" i="7"/>
  <c r="CM729" i="7"/>
  <c r="BB821" i="7"/>
  <c r="BB820" i="7"/>
  <c r="BB823" i="7"/>
  <c r="BB822" i="7"/>
  <c r="BB818" i="7"/>
  <c r="CG2572" i="7"/>
  <c r="BE1424" i="7"/>
  <c r="BF1424" i="7" s="1"/>
  <c r="BT1208" i="7"/>
  <c r="BV1208" i="7" s="1"/>
  <c r="BW1208" i="7" s="1"/>
  <c r="CA1208" i="7"/>
  <c r="CB1208" i="7" s="1"/>
  <c r="BE1433" i="7"/>
  <c r="BF1433" i="7" s="1"/>
  <c r="BD810" i="7"/>
  <c r="BE810" i="7" s="1"/>
  <c r="BF810" i="7" s="1"/>
  <c r="BY1663" i="7"/>
  <c r="BX1663" i="7"/>
  <c r="BZ1663" i="7" s="1"/>
  <c r="BG811" i="7"/>
  <c r="BI811" i="7" s="1"/>
  <c r="CM734" i="7"/>
  <c r="BM1208" i="7"/>
  <c r="BU189" i="7"/>
  <c r="AV815" i="7"/>
  <c r="BL730" i="7"/>
  <c r="CI730" i="7" s="1"/>
  <c r="CN730" i="7" s="1"/>
  <c r="CJ730" i="7"/>
  <c r="BM743" i="7"/>
  <c r="CA743" i="7"/>
  <c r="CB743" i="7" s="1"/>
  <c r="BH1504" i="7"/>
  <c r="BG1504" i="7"/>
  <c r="BI1504" i="7" s="1"/>
  <c r="BM747" i="7"/>
  <c r="AA203" i="7"/>
  <c r="CF1664" i="7"/>
  <c r="CD1664" i="7"/>
  <c r="AV1210" i="7"/>
  <c r="BA1211" i="7"/>
  <c r="BJ1210" i="7"/>
  <c r="BK1210" i="7" s="1"/>
  <c r="BA1212" i="7"/>
  <c r="BA1213" i="7"/>
  <c r="BM191" i="7"/>
  <c r="CA191" i="7"/>
  <c r="CB191" i="7" s="1"/>
  <c r="BT191" i="7"/>
  <c r="BU186" i="7"/>
  <c r="BX2330" i="7"/>
  <c r="BZ2330" i="7" s="1"/>
  <c r="BY2330" i="7"/>
  <c r="BV737" i="7"/>
  <c r="BW737" i="7" s="1"/>
  <c r="BL740" i="7"/>
  <c r="CI740" i="7" s="1"/>
  <c r="CN740" i="7" s="1"/>
  <c r="CJ740" i="7"/>
  <c r="CK732" i="7"/>
  <c r="CC732" i="7"/>
  <c r="CH732" i="7" s="1"/>
  <c r="CA1192" i="7"/>
  <c r="CB1192" i="7" s="1"/>
  <c r="BT1192" i="7"/>
  <c r="BV1192" i="7" s="1"/>
  <c r="BW1192" i="7" s="1"/>
  <c r="BH2573" i="7"/>
  <c r="BG2573" i="7"/>
  <c r="BI2573" i="7" s="1"/>
  <c r="BX736" i="7"/>
  <c r="BZ736" i="7" s="1"/>
  <c r="BY736" i="7"/>
  <c r="BT1199" i="7"/>
  <c r="AA1182" i="7"/>
  <c r="BM815" i="7"/>
  <c r="AK173" i="7"/>
  <c r="BG1889" i="7"/>
  <c r="BI1889" i="7" s="1"/>
  <c r="BH1889" i="7"/>
  <c r="CK278" i="7"/>
  <c r="CC278" i="7"/>
  <c r="CH278" i="7" s="1"/>
  <c r="CM278" i="7" s="1"/>
  <c r="CG2104" i="7"/>
  <c r="CD1882" i="7"/>
  <c r="BY269" i="7"/>
  <c r="BX269" i="7"/>
  <c r="BZ269" i="7" s="1"/>
  <c r="BH266" i="7"/>
  <c r="BG266" i="7"/>
  <c r="BI266" i="7" s="1"/>
  <c r="BL270" i="7"/>
  <c r="CI270" i="7" s="1"/>
  <c r="CN270" i="7" s="1"/>
  <c r="CJ270" i="7"/>
  <c r="CJ274" i="7"/>
  <c r="BL274" i="7"/>
  <c r="CI274" i="7" s="1"/>
  <c r="CN274" i="7" s="1"/>
  <c r="CJ265" i="7"/>
  <c r="BL265" i="7"/>
  <c r="CI265" i="7" s="1"/>
  <c r="CN265" i="7" s="1"/>
  <c r="CA283" i="7"/>
  <c r="CB283" i="7" s="1"/>
  <c r="BM283" i="7"/>
  <c r="BX267" i="7"/>
  <c r="BZ267" i="7" s="1"/>
  <c r="BY267" i="7"/>
  <c r="CJ268" i="7"/>
  <c r="BL268" i="7"/>
  <c r="CI268" i="7" s="1"/>
  <c r="CN268" i="7" s="1"/>
  <c r="BJ2276" i="7"/>
  <c r="BK2276" i="7" s="1"/>
  <c r="BL2276" i="7" s="1"/>
  <c r="CI2276" i="7" s="1"/>
  <c r="BV2038" i="7"/>
  <c r="BW2038" i="7" s="1"/>
  <c r="BY2038" i="7" s="1"/>
  <c r="BJ1136" i="7"/>
  <c r="BK1136" i="7" s="1"/>
  <c r="CJ1136" i="7" s="1"/>
  <c r="BE1886" i="7"/>
  <c r="BF1886" i="7" s="1"/>
  <c r="BG1886" i="7" s="1"/>
  <c r="BI1886" i="7" s="1"/>
  <c r="CC260" i="7"/>
  <c r="CH260" i="7" s="1"/>
  <c r="CK260" i="7"/>
  <c r="BE270" i="7"/>
  <c r="BF270" i="7" s="1"/>
  <c r="CJ267" i="7"/>
  <c r="BL267" i="7"/>
  <c r="CI267" i="7" s="1"/>
  <c r="CN267" i="7" s="1"/>
  <c r="BX262" i="7"/>
  <c r="BZ262" i="7" s="1"/>
  <c r="BY262" i="7"/>
  <c r="BG274" i="7"/>
  <c r="BI274" i="7" s="1"/>
  <c r="BH274" i="7"/>
  <c r="BY265" i="7"/>
  <c r="BX265" i="7"/>
  <c r="BZ265" i="7" s="1"/>
  <c r="CK272" i="7"/>
  <c r="CC272" i="7"/>
  <c r="CH272" i="7" s="1"/>
  <c r="BG265" i="7"/>
  <c r="BI265" i="7" s="1"/>
  <c r="BH265" i="7"/>
  <c r="BV2035" i="7"/>
  <c r="BW2035" i="7" s="1"/>
  <c r="BX2035" i="7" s="1"/>
  <c r="BZ2035" i="7" s="1"/>
  <c r="BL266" i="7"/>
  <c r="CI266" i="7" s="1"/>
  <c r="CN266" i="7" s="1"/>
  <c r="CJ266" i="7"/>
  <c r="BV260" i="7"/>
  <c r="BW260" i="7" s="1"/>
  <c r="BH271" i="7"/>
  <c r="BG271" i="7"/>
  <c r="BI271" i="7" s="1"/>
  <c r="BH267" i="7"/>
  <c r="BG267" i="7"/>
  <c r="BI267" i="7" s="1"/>
  <c r="CM276" i="7"/>
  <c r="CC273" i="7"/>
  <c r="CH273" i="7" s="1"/>
  <c r="CK273" i="7"/>
  <c r="BG269" i="7"/>
  <c r="BI269" i="7" s="1"/>
  <c r="BH269" i="7"/>
  <c r="CC265" i="7"/>
  <c r="CH265" i="7" s="1"/>
  <c r="CK265" i="7"/>
  <c r="CJ276" i="7"/>
  <c r="CF276" i="7" s="1"/>
  <c r="BL276" i="7"/>
  <c r="CI276" i="7" s="1"/>
  <c r="CN276" i="7" s="1"/>
  <c r="CF2576" i="7"/>
  <c r="CD2576" i="7"/>
  <c r="CJ271" i="7"/>
  <c r="BL271" i="7"/>
  <c r="CI271" i="7" s="1"/>
  <c r="CN271" i="7" s="1"/>
  <c r="BX273" i="7"/>
  <c r="BZ273" i="7" s="1"/>
  <c r="BY273" i="7"/>
  <c r="BL269" i="7"/>
  <c r="CI269" i="7" s="1"/>
  <c r="CN269" i="7" s="1"/>
  <c r="CJ269" i="7"/>
  <c r="CC277" i="7"/>
  <c r="CH277" i="7" s="1"/>
  <c r="CM277" i="7" s="1"/>
  <c r="CK277" i="7"/>
  <c r="CF277" i="7" s="1"/>
  <c r="CN2576" i="7"/>
  <c r="CE2576" i="7"/>
  <c r="CG2576" i="7"/>
  <c r="CC261" i="7"/>
  <c r="CH261" i="7" s="1"/>
  <c r="CM261" i="7" s="1"/>
  <c r="CK261" i="7"/>
  <c r="CN1286" i="7"/>
  <c r="BX266" i="7"/>
  <c r="BZ266" i="7" s="1"/>
  <c r="BY266" i="7"/>
  <c r="BX268" i="7"/>
  <c r="BZ268" i="7" s="1"/>
  <c r="BY268" i="7"/>
  <c r="BE263" i="7"/>
  <c r="BF263" i="7" s="1"/>
  <c r="BH264" i="7"/>
  <c r="BJ260" i="7"/>
  <c r="BK260" i="7" s="1"/>
  <c r="AV260" i="7"/>
  <c r="BV961" i="7"/>
  <c r="BW961" i="7" s="1"/>
  <c r="BM2202" i="7"/>
  <c r="AV2199" i="7"/>
  <c r="CK266" i="7"/>
  <c r="CC266" i="7"/>
  <c r="CH266" i="7" s="1"/>
  <c r="CK268" i="7"/>
  <c r="CC268" i="7"/>
  <c r="CH268" i="7" s="1"/>
  <c r="CC264" i="7"/>
  <c r="CH264" i="7" s="1"/>
  <c r="CK264" i="7"/>
  <c r="BY275" i="7"/>
  <c r="BX275" i="7"/>
  <c r="BZ275" i="7" s="1"/>
  <c r="BY270" i="7"/>
  <c r="BX270" i="7"/>
  <c r="BZ270" i="7" s="1"/>
  <c r="CJ264" i="7"/>
  <c r="BL264" i="7"/>
  <c r="CI264" i="7" s="1"/>
  <c r="CN264" i="7" s="1"/>
  <c r="BL275" i="7"/>
  <c r="CI275" i="7" s="1"/>
  <c r="CN275" i="7" s="1"/>
  <c r="CJ275" i="7"/>
  <c r="BX271" i="7"/>
  <c r="BZ271" i="7" s="1"/>
  <c r="BY271" i="7"/>
  <c r="BE260" i="7"/>
  <c r="BF260" i="7" s="1"/>
  <c r="BV263" i="7"/>
  <c r="BW263" i="7" s="1"/>
  <c r="BE2114" i="7"/>
  <c r="BF2114" i="7" s="1"/>
  <c r="BV892" i="7"/>
  <c r="BW892" i="7" s="1"/>
  <c r="BY892" i="7" s="1"/>
  <c r="BE973" i="7"/>
  <c r="BF973" i="7" s="1"/>
  <c r="BH973" i="7" s="1"/>
  <c r="BM979" i="7"/>
  <c r="BM976" i="7"/>
  <c r="BE272" i="7"/>
  <c r="BF272" i="7" s="1"/>
  <c r="BX264" i="7"/>
  <c r="BZ264" i="7" s="1"/>
  <c r="BY264" i="7"/>
  <c r="CJ263" i="7"/>
  <c r="BL263" i="7"/>
  <c r="CI263" i="7" s="1"/>
  <c r="CN263" i="7" s="1"/>
  <c r="BE273" i="7"/>
  <c r="BF273" i="7" s="1"/>
  <c r="CC270" i="7"/>
  <c r="CH270" i="7" s="1"/>
  <c r="CK270" i="7"/>
  <c r="CK275" i="7"/>
  <c r="CC275" i="7"/>
  <c r="CH275" i="7" s="1"/>
  <c r="CK262" i="7"/>
  <c r="CC262" i="7"/>
  <c r="CH262" i="7" s="1"/>
  <c r="CM262" i="7" s="1"/>
  <c r="CC274" i="7"/>
  <c r="CH274" i="7" s="1"/>
  <c r="CK274" i="7"/>
  <c r="BV274" i="7"/>
  <c r="BW274" i="7" s="1"/>
  <c r="BE259" i="7"/>
  <c r="BF259" i="7" s="1"/>
  <c r="BH275" i="7"/>
  <c r="BG275" i="7"/>
  <c r="BI275" i="7" s="1"/>
  <c r="CC271" i="7"/>
  <c r="CH271" i="7" s="1"/>
  <c r="CK271" i="7"/>
  <c r="CC259" i="7"/>
  <c r="CH259" i="7" s="1"/>
  <c r="CK259" i="7"/>
  <c r="CC263" i="7"/>
  <c r="CH263" i="7" s="1"/>
  <c r="CK263" i="7"/>
  <c r="BM278" i="7"/>
  <c r="BE965" i="7"/>
  <c r="BF965" i="7" s="1"/>
  <c r="BG965" i="7" s="1"/>
  <c r="BI965" i="7" s="1"/>
  <c r="CK269" i="7"/>
  <c r="CC269" i="7"/>
  <c r="CH269" i="7" s="1"/>
  <c r="CJ272" i="7"/>
  <c r="BL272" i="7"/>
  <c r="CI272" i="7" s="1"/>
  <c r="CN272" i="7" s="1"/>
  <c r="CC281" i="7"/>
  <c r="CH281" i="7" s="1"/>
  <c r="CM281" i="7" s="1"/>
  <c r="CK281" i="7"/>
  <c r="BL273" i="7"/>
  <c r="CI273" i="7" s="1"/>
  <c r="CN273" i="7" s="1"/>
  <c r="CJ273" i="7"/>
  <c r="AV259" i="7"/>
  <c r="BJ259" i="7"/>
  <c r="BK259" i="7" s="1"/>
  <c r="CC267" i="7"/>
  <c r="CH267" i="7" s="1"/>
  <c r="CK267" i="7"/>
  <c r="BY259" i="7"/>
  <c r="BX259" i="7"/>
  <c r="BZ259" i="7" s="1"/>
  <c r="BH2178" i="7"/>
  <c r="BG2178" i="7"/>
  <c r="BI2178" i="7" s="1"/>
  <c r="BH969" i="7"/>
  <c r="BG969" i="7"/>
  <c r="BI969" i="7" s="1"/>
  <c r="BL2199" i="7"/>
  <c r="CI2199" i="7" s="1"/>
  <c r="CN2199" i="7" s="1"/>
  <c r="CJ2199" i="7"/>
  <c r="CF2199" i="7" s="1"/>
  <c r="BG964" i="7"/>
  <c r="BI964" i="7" s="1"/>
  <c r="BH964" i="7"/>
  <c r="BG2192" i="7"/>
  <c r="BI2192" i="7" s="1"/>
  <c r="BH2192" i="7"/>
  <c r="CK955" i="7"/>
  <c r="CC955" i="7"/>
  <c r="CH955" i="7" s="1"/>
  <c r="CA981" i="7"/>
  <c r="CB981" i="7" s="1"/>
  <c r="BM981" i="7"/>
  <c r="CJ971" i="7"/>
  <c r="BL971" i="7"/>
  <c r="CI971" i="7" s="1"/>
  <c r="CN971" i="7" s="1"/>
  <c r="CJ2189" i="7"/>
  <c r="BL2189" i="7"/>
  <c r="CI2189" i="7" s="1"/>
  <c r="BH961" i="7"/>
  <c r="BG961" i="7"/>
  <c r="BI961" i="7" s="1"/>
  <c r="BJ2202" i="7"/>
  <c r="BK2202" i="7" s="1"/>
  <c r="AV2202" i="7"/>
  <c r="CC957" i="7"/>
  <c r="CH957" i="7" s="1"/>
  <c r="CM957" i="7" s="1"/>
  <c r="CK957" i="7"/>
  <c r="CC971" i="7"/>
  <c r="CH971" i="7" s="1"/>
  <c r="CK971" i="7"/>
  <c r="CK2193" i="7"/>
  <c r="CC2193" i="7"/>
  <c r="CH2193" i="7" s="1"/>
  <c r="BX2180" i="7"/>
  <c r="BZ2180" i="7" s="1"/>
  <c r="BY2180" i="7"/>
  <c r="BL2187" i="7"/>
  <c r="CI2187" i="7" s="1"/>
  <c r="CN2187" i="7" s="1"/>
  <c r="CJ2187" i="7"/>
  <c r="CF2187" i="7" s="1"/>
  <c r="CC970" i="7"/>
  <c r="CH970" i="7" s="1"/>
  <c r="CK970" i="7"/>
  <c r="BX955" i="7"/>
  <c r="BZ955" i="7" s="1"/>
  <c r="BY955" i="7"/>
  <c r="CA978" i="7"/>
  <c r="CB978" i="7" s="1"/>
  <c r="BM978" i="7"/>
  <c r="BE2188" i="7"/>
  <c r="BF2188" i="7" s="1"/>
  <c r="CJ972" i="7"/>
  <c r="BL972" i="7"/>
  <c r="CI972" i="7" s="1"/>
  <c r="CN972" i="7" s="1"/>
  <c r="CJ2184" i="7"/>
  <c r="BL2184" i="7"/>
  <c r="CI2184" i="7" s="1"/>
  <c r="CN2184" i="7" s="1"/>
  <c r="AJ2174" i="7"/>
  <c r="CK968" i="7"/>
  <c r="CC968" i="7"/>
  <c r="CH968" i="7" s="1"/>
  <c r="BX964" i="7"/>
  <c r="BZ964" i="7" s="1"/>
  <c r="BY964" i="7"/>
  <c r="BE971" i="7"/>
  <c r="BF971" i="7" s="1"/>
  <c r="CK976" i="7"/>
  <c r="CF976" i="7" s="1"/>
  <c r="CC976" i="7"/>
  <c r="CH976" i="7" s="1"/>
  <c r="CM976" i="7" s="1"/>
  <c r="BL961" i="7"/>
  <c r="CI961" i="7" s="1"/>
  <c r="CN961" i="7" s="1"/>
  <c r="CJ961" i="7"/>
  <c r="CK973" i="7"/>
  <c r="CC973" i="7"/>
  <c r="CH973" i="7" s="1"/>
  <c r="BM977" i="7"/>
  <c r="CA2197" i="7"/>
  <c r="CB2197" i="7" s="1"/>
  <c r="CC2180" i="7"/>
  <c r="CH2180" i="7" s="1"/>
  <c r="CM2180" i="7" s="1"/>
  <c r="CK2180" i="7"/>
  <c r="BL2183" i="7"/>
  <c r="CI2183" i="7" s="1"/>
  <c r="CN2183" i="7" s="1"/>
  <c r="CJ2183" i="7"/>
  <c r="CF2183" i="7" s="1"/>
  <c r="BL974" i="7"/>
  <c r="CI974" i="7" s="1"/>
  <c r="CN974" i="7" s="1"/>
  <c r="CJ974" i="7"/>
  <c r="BH959" i="7"/>
  <c r="BG959" i="7"/>
  <c r="BI959" i="7" s="1"/>
  <c r="CJ2193" i="7"/>
  <c r="BL2193" i="7"/>
  <c r="CI2193" i="7" s="1"/>
  <c r="CN2193" i="7" s="1"/>
  <c r="BG2186" i="7"/>
  <c r="BI2186" i="7" s="1"/>
  <c r="BH2186" i="7"/>
  <c r="CJ969" i="7"/>
  <c r="CF969" i="7" s="1"/>
  <c r="BL969" i="7"/>
  <c r="CI969" i="7" s="1"/>
  <c r="CN969" i="7" s="1"/>
  <c r="BG2189" i="7"/>
  <c r="BI2189" i="7" s="1"/>
  <c r="BH2189" i="7"/>
  <c r="BJ2201" i="7"/>
  <c r="BK2201" i="7" s="1"/>
  <c r="AV2201" i="7"/>
  <c r="BV960" i="7"/>
  <c r="BW960" i="7" s="1"/>
  <c r="CM2187" i="7"/>
  <c r="BL2192" i="7"/>
  <c r="CI2192" i="7" s="1"/>
  <c r="CN2192" i="7" s="1"/>
  <c r="CJ2192" i="7"/>
  <c r="CK961" i="7"/>
  <c r="CC961" i="7"/>
  <c r="CH961" i="7" s="1"/>
  <c r="BL2188" i="7"/>
  <c r="CI2188" i="7" s="1"/>
  <c r="CJ2188" i="7"/>
  <c r="CK979" i="7"/>
  <c r="CC979" i="7"/>
  <c r="CH979" i="7" s="1"/>
  <c r="CK974" i="7"/>
  <c r="CC974" i="7"/>
  <c r="CH974" i="7" s="1"/>
  <c r="BY962" i="7"/>
  <c r="BX962" i="7"/>
  <c r="BZ962" i="7" s="1"/>
  <c r="CJ959" i="7"/>
  <c r="BL959" i="7"/>
  <c r="CI959" i="7" s="1"/>
  <c r="CN959" i="7" s="1"/>
  <c r="BY965" i="7"/>
  <c r="BX965" i="7"/>
  <c r="BZ965" i="7" s="1"/>
  <c r="BG2190" i="7"/>
  <c r="BI2190" i="7" s="1"/>
  <c r="BG2184" i="7"/>
  <c r="BI2184" i="7" s="1"/>
  <c r="BH2184" i="7"/>
  <c r="CK2200" i="7"/>
  <c r="CC2200" i="7"/>
  <c r="CH2200" i="7" s="1"/>
  <c r="CM2200" i="7" s="1"/>
  <c r="CJ2191" i="7"/>
  <c r="BL2191" i="7"/>
  <c r="CI2191" i="7" s="1"/>
  <c r="CJ2182" i="7"/>
  <c r="BL2182" i="7"/>
  <c r="CI2182" i="7" s="1"/>
  <c r="AV2200" i="7"/>
  <c r="BJ2200" i="7"/>
  <c r="BK2200" i="7" s="1"/>
  <c r="CK960" i="7"/>
  <c r="CC960" i="7"/>
  <c r="CH960" i="7" s="1"/>
  <c r="CK975" i="7"/>
  <c r="CC975" i="7"/>
  <c r="CH975" i="7" s="1"/>
  <c r="CC962" i="7"/>
  <c r="CH962" i="7" s="1"/>
  <c r="CK962" i="7"/>
  <c r="CC965" i="7"/>
  <c r="CH965" i="7" s="1"/>
  <c r="CK965" i="7"/>
  <c r="AV2197" i="7"/>
  <c r="BJ2197" i="7"/>
  <c r="BK2197" i="7" s="1"/>
  <c r="CC972" i="7"/>
  <c r="CH972" i="7" s="1"/>
  <c r="CK972" i="7"/>
  <c r="BX958" i="7"/>
  <c r="BZ958" i="7" s="1"/>
  <c r="BL2190" i="7"/>
  <c r="CI2190" i="7" s="1"/>
  <c r="CJ2190" i="7"/>
  <c r="CJ967" i="7"/>
  <c r="BL967" i="7"/>
  <c r="CI967" i="7" s="1"/>
  <c r="CN967" i="7" s="1"/>
  <c r="BL2179" i="7"/>
  <c r="CI2179" i="7" s="1"/>
  <c r="CJ2179" i="7"/>
  <c r="CJ965" i="7"/>
  <c r="BL965" i="7"/>
  <c r="CI965" i="7" s="1"/>
  <c r="CN965" i="7" s="1"/>
  <c r="CJ963" i="7"/>
  <c r="BL963" i="7"/>
  <c r="CI963" i="7" s="1"/>
  <c r="BH962" i="7"/>
  <c r="BG962" i="7"/>
  <c r="BI962" i="7" s="1"/>
  <c r="BE2266" i="7"/>
  <c r="BF2266" i="7" s="1"/>
  <c r="BG2266" i="7" s="1"/>
  <c r="BI2266" i="7" s="1"/>
  <c r="BE882" i="7"/>
  <c r="BF882" i="7" s="1"/>
  <c r="BH882" i="7" s="1"/>
  <c r="BH960" i="7"/>
  <c r="BL955" i="7"/>
  <c r="CI955" i="7" s="1"/>
  <c r="CN955" i="7" s="1"/>
  <c r="CJ955" i="7"/>
  <c r="CK959" i="7"/>
  <c r="CC959" i="7"/>
  <c r="CH959" i="7" s="1"/>
  <c r="BL2195" i="7"/>
  <c r="CI2195" i="7" s="1"/>
  <c r="CN2195" i="7" s="1"/>
  <c r="CJ2195" i="7"/>
  <c r="CC958" i="7"/>
  <c r="CH958" i="7" s="1"/>
  <c r="CM958" i="7" s="1"/>
  <c r="CK958" i="7"/>
  <c r="BE2193" i="7"/>
  <c r="BF2193" i="7" s="1"/>
  <c r="BG967" i="7"/>
  <c r="BI967" i="7" s="1"/>
  <c r="BH967" i="7"/>
  <c r="CJ970" i="7"/>
  <c r="BL970" i="7"/>
  <c r="CI970" i="7" s="1"/>
  <c r="CN970" i="7" s="1"/>
  <c r="BE2183" i="7"/>
  <c r="BF2183" i="7" s="1"/>
  <c r="BG963" i="7"/>
  <c r="BI963" i="7" s="1"/>
  <c r="BL962" i="7"/>
  <c r="CI962" i="7" s="1"/>
  <c r="CN962" i="7" s="1"/>
  <c r="CJ962" i="7"/>
  <c r="BV2193" i="7"/>
  <c r="BW2193" i="7" s="1"/>
  <c r="CJ960" i="7"/>
  <c r="BL960" i="7"/>
  <c r="CI960" i="7" s="1"/>
  <c r="CN960" i="7" s="1"/>
  <c r="BH955" i="7"/>
  <c r="BG955" i="7"/>
  <c r="BI955" i="7" s="1"/>
  <c r="CK966" i="7"/>
  <c r="CC966" i="7"/>
  <c r="CH966" i="7" s="1"/>
  <c r="CJ973" i="7"/>
  <c r="BL973" i="7"/>
  <c r="CI973" i="7" s="1"/>
  <c r="CN973" i="7" s="1"/>
  <c r="BM2198" i="7"/>
  <c r="CA2198" i="7"/>
  <c r="CB2198" i="7" s="1"/>
  <c r="CJ2185" i="7"/>
  <c r="BL2185" i="7"/>
  <c r="CI2185" i="7" s="1"/>
  <c r="BE968" i="7"/>
  <c r="BF968" i="7" s="1"/>
  <c r="CJ966" i="7"/>
  <c r="BL966" i="7"/>
  <c r="CI966" i="7" s="1"/>
  <c r="CN966" i="7" s="1"/>
  <c r="CK956" i="7"/>
  <c r="CC956" i="7"/>
  <c r="CH956" i="7" s="1"/>
  <c r="BE2194" i="7"/>
  <c r="BF2194" i="7" s="1"/>
  <c r="CJ956" i="7"/>
  <c r="BL956" i="7"/>
  <c r="CI956" i="7" s="1"/>
  <c r="CN956" i="7" s="1"/>
  <c r="BG970" i="7"/>
  <c r="BI970" i="7" s="1"/>
  <c r="BH970" i="7"/>
  <c r="CJ2186" i="7"/>
  <c r="BL2186" i="7"/>
  <c r="CI2186" i="7" s="1"/>
  <c r="BE2187" i="7"/>
  <c r="BF2187" i="7" s="1"/>
  <c r="CJ964" i="7"/>
  <c r="BL964" i="7"/>
  <c r="CI964" i="7" s="1"/>
  <c r="CN964" i="7" s="1"/>
  <c r="BE2191" i="7"/>
  <c r="BF2191" i="7" s="1"/>
  <c r="CJ2178" i="7"/>
  <c r="BL2178" i="7"/>
  <c r="CI2178" i="7" s="1"/>
  <c r="BY2191" i="7"/>
  <c r="BX2191" i="7"/>
  <c r="BZ2191" i="7" s="1"/>
  <c r="CA2202" i="7"/>
  <c r="CB2202" i="7" s="1"/>
  <c r="CJ2196" i="7"/>
  <c r="BL2196" i="7"/>
  <c r="CI2196" i="7" s="1"/>
  <c r="CN2196" i="7" s="1"/>
  <c r="AL2173" i="7"/>
  <c r="BG2179" i="7"/>
  <c r="BI2179" i="7" s="1"/>
  <c r="BH2179" i="7"/>
  <c r="CC964" i="7"/>
  <c r="CH964" i="7" s="1"/>
  <c r="CK964" i="7"/>
  <c r="CK967" i="7"/>
  <c r="CC967" i="7"/>
  <c r="CH967" i="7" s="1"/>
  <c r="BM2201" i="7"/>
  <c r="BY2179" i="7"/>
  <c r="BX2179" i="7"/>
  <c r="BZ2179" i="7" s="1"/>
  <c r="BV2194" i="7"/>
  <c r="BW2194" i="7" s="1"/>
  <c r="CK2184" i="7"/>
  <c r="CC2184" i="7"/>
  <c r="CH2184" i="7" s="1"/>
  <c r="CC2201" i="7"/>
  <c r="CH2201" i="7" s="1"/>
  <c r="CK2201" i="7"/>
  <c r="CK2196" i="7"/>
  <c r="CC2196" i="7"/>
  <c r="CH2196" i="7" s="1"/>
  <c r="BY2192" i="7"/>
  <c r="BX2192" i="7"/>
  <c r="BZ2192" i="7" s="1"/>
  <c r="CK2192" i="7"/>
  <c r="CC2192" i="7"/>
  <c r="CH2192" i="7" s="1"/>
  <c r="CC2195" i="7"/>
  <c r="CH2195" i="7" s="1"/>
  <c r="CK2195" i="7"/>
  <c r="CK1369" i="7"/>
  <c r="BE2261" i="7"/>
  <c r="BF2261" i="7" s="1"/>
  <c r="BH2261" i="7" s="1"/>
  <c r="BV1966" i="7"/>
  <c r="BW1966" i="7" s="1"/>
  <c r="BY1966" i="7" s="1"/>
  <c r="CN1509" i="7"/>
  <c r="CG1509" i="7"/>
  <c r="CE1509" i="7"/>
  <c r="CN1498" i="7"/>
  <c r="CG1498" i="7"/>
  <c r="CE1498" i="7"/>
  <c r="CD1513" i="7"/>
  <c r="CF1513" i="7"/>
  <c r="CD1508" i="7"/>
  <c r="CF1508" i="7"/>
  <c r="CN1505" i="7"/>
  <c r="CG1505" i="7"/>
  <c r="CE1505" i="7"/>
  <c r="CN976" i="7"/>
  <c r="BV2491" i="7"/>
  <c r="BW2491" i="7" s="1"/>
  <c r="BY2491" i="7" s="1"/>
  <c r="AV2275" i="7"/>
  <c r="BJ2123" i="7"/>
  <c r="BK2123" i="7" s="1"/>
  <c r="BL2123" i="7" s="1"/>
  <c r="CI2123" i="7" s="1"/>
  <c r="BE2035" i="7"/>
  <c r="BF2035" i="7" s="1"/>
  <c r="BH2035" i="7" s="1"/>
  <c r="BV349" i="7"/>
  <c r="BW349" i="7" s="1"/>
  <c r="BY349" i="7" s="1"/>
  <c r="BE886" i="7"/>
  <c r="BF886" i="7" s="1"/>
  <c r="BG886" i="7" s="1"/>
  <c r="BI886" i="7" s="1"/>
  <c r="CA671" i="7"/>
  <c r="CB671" i="7" s="1"/>
  <c r="BV344" i="7"/>
  <c r="BW344" i="7" s="1"/>
  <c r="BY344" i="7" s="1"/>
  <c r="BE2345" i="7"/>
  <c r="BF2345" i="7" s="1"/>
  <c r="BH2345" i="7" s="1"/>
  <c r="BL1886" i="7"/>
  <c r="CI1886" i="7" s="1"/>
  <c r="CN1886" i="7" s="1"/>
  <c r="CJ1886" i="7"/>
  <c r="CF1886" i="7" s="1"/>
  <c r="CD1507" i="7"/>
  <c r="CF1507" i="7"/>
  <c r="CJ1876" i="7"/>
  <c r="CD1876" i="7" s="1"/>
  <c r="BL1876" i="7"/>
  <c r="CI1876" i="7" s="1"/>
  <c r="CN1876" i="7" s="1"/>
  <c r="CF1498" i="7"/>
  <c r="CD1498" i="7"/>
  <c r="CN1508" i="7"/>
  <c r="CG1508" i="7"/>
  <c r="CE1508" i="7"/>
  <c r="CN1506" i="7"/>
  <c r="CE1506" i="7"/>
  <c r="CG1506" i="7"/>
  <c r="CD1505" i="7"/>
  <c r="CF1505" i="7"/>
  <c r="CN1503" i="7"/>
  <c r="CG1503" i="7"/>
  <c r="CE1503" i="7"/>
  <c r="CF1510" i="7"/>
  <c r="CD1510" i="7"/>
  <c r="CN1507" i="7"/>
  <c r="CG1507" i="7"/>
  <c r="CE1507" i="7"/>
  <c r="CN1502" i="7"/>
  <c r="CG1502" i="7"/>
  <c r="CE1502" i="7"/>
  <c r="CF1506" i="7"/>
  <c r="CD1506" i="7"/>
  <c r="CD1503" i="7"/>
  <c r="CF1503" i="7"/>
  <c r="BV883" i="7"/>
  <c r="BW883" i="7" s="1"/>
  <c r="BX883" i="7" s="1"/>
  <c r="BZ883" i="7" s="1"/>
  <c r="BE2335" i="7"/>
  <c r="BF2335" i="7" s="1"/>
  <c r="BH2335" i="7" s="1"/>
  <c r="BG1510" i="7"/>
  <c r="BI1510" i="7" s="1"/>
  <c r="BH1510" i="7"/>
  <c r="CN1510" i="7"/>
  <c r="CG1510" i="7"/>
  <c r="CE1510" i="7"/>
  <c r="CJ1885" i="7"/>
  <c r="CD1885" i="7" s="1"/>
  <c r="BL1885" i="7"/>
  <c r="CI1885" i="7" s="1"/>
  <c r="CN1885" i="7" s="1"/>
  <c r="BH1887" i="7"/>
  <c r="BG1887" i="7"/>
  <c r="BI1887" i="7" s="1"/>
  <c r="BE1126" i="7"/>
  <c r="BF1126" i="7" s="1"/>
  <c r="BH1126" i="7" s="1"/>
  <c r="CM812" i="7"/>
  <c r="CE812" i="7"/>
  <c r="CG812" i="7"/>
  <c r="BE1888" i="7"/>
  <c r="BF1888" i="7" s="1"/>
  <c r="CJ1887" i="7"/>
  <c r="BL1887" i="7"/>
  <c r="CI1887" i="7" s="1"/>
  <c r="CN1514" i="7"/>
  <c r="CE1514" i="7"/>
  <c r="CG1514" i="7"/>
  <c r="CD1497" i="7"/>
  <c r="CF1497" i="7"/>
  <c r="CN1511" i="7"/>
  <c r="CE1511" i="7"/>
  <c r="CG1511" i="7"/>
  <c r="CN1512" i="7"/>
  <c r="CG1512" i="7"/>
  <c r="CE1512" i="7"/>
  <c r="BJ1974" i="7"/>
  <c r="BK1974" i="7" s="1"/>
  <c r="BL1974" i="7" s="1"/>
  <c r="CI1974" i="7" s="1"/>
  <c r="CD1514" i="7"/>
  <c r="CF1514" i="7"/>
  <c r="BG1876" i="7"/>
  <c r="BI1876" i="7" s="1"/>
  <c r="BH1876" i="7"/>
  <c r="CN1497" i="7"/>
  <c r="CG1497" i="7"/>
  <c r="CE1497" i="7"/>
  <c r="CD1511" i="7"/>
  <c r="CF1511" i="7"/>
  <c r="CF1512" i="7"/>
  <c r="CD1512" i="7"/>
  <c r="BH1892" i="7"/>
  <c r="BG1892" i="7"/>
  <c r="BI1892" i="7" s="1"/>
  <c r="BV1962" i="7"/>
  <c r="BW1962" i="7" s="1"/>
  <c r="BY1962" i="7" s="1"/>
  <c r="CD1509" i="7"/>
  <c r="CF1509" i="7"/>
  <c r="CN1513" i="7"/>
  <c r="CE1513" i="7"/>
  <c r="CG1513" i="7"/>
  <c r="BG1503" i="7"/>
  <c r="BI1503" i="7" s="1"/>
  <c r="BH1503" i="7"/>
  <c r="BL1892" i="7"/>
  <c r="CI1892" i="7" s="1"/>
  <c r="CN1892" i="7" s="1"/>
  <c r="CJ1892" i="7"/>
  <c r="CF1892" i="7" s="1"/>
  <c r="BH650" i="7"/>
  <c r="BG650" i="7"/>
  <c r="BI650" i="7" s="1"/>
  <c r="CF2658" i="7"/>
  <c r="CM1432" i="7"/>
  <c r="CJ1669" i="7"/>
  <c r="BL1669" i="7"/>
  <c r="CI1669" i="7" s="1"/>
  <c r="CD1742" i="7"/>
  <c r="CF1742" i="7"/>
  <c r="BY1728" i="7"/>
  <c r="BX1728" i="7"/>
  <c r="BZ1728" i="7" s="1"/>
  <c r="CM1738" i="7"/>
  <c r="CF1440" i="7"/>
  <c r="CD1440" i="7"/>
  <c r="CD1442" i="7"/>
  <c r="CF1442" i="7"/>
  <c r="BV2497" i="7"/>
  <c r="BW2497" i="7" s="1"/>
  <c r="BX2497" i="7" s="1"/>
  <c r="BZ2497" i="7" s="1"/>
  <c r="BE2265" i="7"/>
  <c r="BF2265" i="7" s="1"/>
  <c r="BG2265" i="7" s="1"/>
  <c r="BI2265" i="7" s="1"/>
  <c r="BJ1135" i="7"/>
  <c r="BK1135" i="7" s="1"/>
  <c r="BJ358" i="7"/>
  <c r="BK358" i="7" s="1"/>
  <c r="CJ358" i="7" s="1"/>
  <c r="CM1433" i="7"/>
  <c r="CF1668" i="7"/>
  <c r="CD1668" i="7"/>
  <c r="BY1433" i="7"/>
  <c r="BX1433" i="7"/>
  <c r="BZ1433" i="7" s="1"/>
  <c r="CM1429" i="7"/>
  <c r="CE1429" i="7"/>
  <c r="CG1429" i="7"/>
  <c r="CM1742" i="7"/>
  <c r="CE1742" i="7"/>
  <c r="CG1742" i="7"/>
  <c r="CM1423" i="7"/>
  <c r="CK1748" i="7"/>
  <c r="CF1748" i="7" s="1"/>
  <c r="CC1748" i="7"/>
  <c r="CH1748" i="7" s="1"/>
  <c r="CM1748" i="7" s="1"/>
  <c r="CD1738" i="7"/>
  <c r="CF1738" i="7"/>
  <c r="CM1424" i="7"/>
  <c r="CM1437" i="7"/>
  <c r="BY1424" i="7"/>
  <c r="BX1424" i="7"/>
  <c r="BZ1424" i="7" s="1"/>
  <c r="CM1442" i="7"/>
  <c r="CG1442" i="7"/>
  <c r="CE1442" i="7"/>
  <c r="CM1876" i="7"/>
  <c r="BV887" i="7"/>
  <c r="BW887" i="7" s="1"/>
  <c r="BX887" i="7" s="1"/>
  <c r="BZ887" i="7" s="1"/>
  <c r="BE338" i="7"/>
  <c r="BF338" i="7" s="1"/>
  <c r="BH338" i="7" s="1"/>
  <c r="BV2332" i="7"/>
  <c r="BW2332" i="7" s="1"/>
  <c r="BV663" i="7"/>
  <c r="BW663" i="7" s="1"/>
  <c r="BJ1972" i="7"/>
  <c r="BK1972" i="7" s="1"/>
  <c r="CJ1972" i="7" s="1"/>
  <c r="CN1668" i="7"/>
  <c r="CE1668" i="7"/>
  <c r="CG1668" i="7"/>
  <c r="CD1429" i="7"/>
  <c r="CF1429" i="7"/>
  <c r="CD1424" i="7"/>
  <c r="CF1443" i="7"/>
  <c r="CD1443" i="7"/>
  <c r="CF1430" i="7"/>
  <c r="CD1430" i="7"/>
  <c r="BE1121" i="7"/>
  <c r="BF1121" i="7" s="1"/>
  <c r="BH1121" i="7" s="1"/>
  <c r="BM356" i="7"/>
  <c r="CA361" i="7"/>
  <c r="CB361" i="7" s="1"/>
  <c r="CC361" i="7" s="1"/>
  <c r="CH361" i="7" s="1"/>
  <c r="CM1436" i="7"/>
  <c r="CM1428" i="7"/>
  <c r="CM1438" i="7"/>
  <c r="CM1427" i="7"/>
  <c r="CG1427" i="7"/>
  <c r="CE1427" i="7"/>
  <c r="CM1443" i="7"/>
  <c r="CG1443" i="7"/>
  <c r="CE1443" i="7"/>
  <c r="BY2105" i="7"/>
  <c r="BX2105" i="7"/>
  <c r="BZ2105" i="7" s="1"/>
  <c r="CM1430" i="7"/>
  <c r="BE1966" i="7"/>
  <c r="BF1966" i="7" s="1"/>
  <c r="BG1966" i="7" s="1"/>
  <c r="BI1966" i="7" s="1"/>
  <c r="BX1429" i="7"/>
  <c r="BZ1429" i="7" s="1"/>
  <c r="BY1429" i="7"/>
  <c r="CF1436" i="7"/>
  <c r="CM1435" i="7"/>
  <c r="CC2105" i="7"/>
  <c r="CH2105" i="7" s="1"/>
  <c r="CM2105" i="7" s="1"/>
  <c r="CK2105" i="7"/>
  <c r="CD1441" i="7"/>
  <c r="CF1441" i="7"/>
  <c r="BE2267" i="7"/>
  <c r="BF2267" i="7" s="1"/>
  <c r="BE1963" i="7"/>
  <c r="BF1963" i="7" s="1"/>
  <c r="BG1963" i="7" s="1"/>
  <c r="BI1963" i="7" s="1"/>
  <c r="AV673" i="7"/>
  <c r="CM1434" i="7"/>
  <c r="CE1434" i="7"/>
  <c r="CG1434" i="7"/>
  <c r="CJ278" i="7"/>
  <c r="BL278" i="7"/>
  <c r="CI278" i="7" s="1"/>
  <c r="CF1435" i="7"/>
  <c r="CD1435" i="7"/>
  <c r="CM1441" i="7"/>
  <c r="CG1441" i="7"/>
  <c r="CE1441" i="7"/>
  <c r="BV1120" i="7"/>
  <c r="BW1120" i="7" s="1"/>
  <c r="BX1120" i="7" s="1"/>
  <c r="BZ1120" i="7" s="1"/>
  <c r="BE2040" i="7"/>
  <c r="BF2040" i="7" s="1"/>
  <c r="BG2040" i="7" s="1"/>
  <c r="BI2040" i="7" s="1"/>
  <c r="AV1136" i="7"/>
  <c r="BE352" i="7"/>
  <c r="BF352" i="7" s="1"/>
  <c r="BH352" i="7" s="1"/>
  <c r="CD1434" i="7"/>
  <c r="CF1434" i="7"/>
  <c r="CF980" i="7"/>
  <c r="CD980" i="7"/>
  <c r="CM1422" i="7"/>
  <c r="CC2334" i="7"/>
  <c r="CH2334" i="7" s="1"/>
  <c r="CM2334" i="7" s="1"/>
  <c r="CK2334" i="7"/>
  <c r="BY1427" i="7"/>
  <c r="BX1427" i="7"/>
  <c r="BZ1427" i="7" s="1"/>
  <c r="CM1892" i="7"/>
  <c r="BX1431" i="7"/>
  <c r="BZ1431" i="7" s="1"/>
  <c r="BY1431" i="7"/>
  <c r="CN980" i="7"/>
  <c r="CG980" i="7"/>
  <c r="CE980" i="7"/>
  <c r="CC1747" i="7"/>
  <c r="CH1747" i="7" s="1"/>
  <c r="CM1747" i="7" s="1"/>
  <c r="CK1747" i="7"/>
  <c r="CD1747" i="7" s="1"/>
  <c r="CM1440" i="7"/>
  <c r="CG1440" i="7"/>
  <c r="CE1440" i="7"/>
  <c r="CK1744" i="7"/>
  <c r="CD1744" i="7" s="1"/>
  <c r="CC1744" i="7"/>
  <c r="CH1744" i="7" s="1"/>
  <c r="CM1744" i="7" s="1"/>
  <c r="BX1729" i="7"/>
  <c r="BZ1729" i="7" s="1"/>
  <c r="BY1729" i="7"/>
  <c r="CM1431" i="7"/>
  <c r="BY1122" i="7"/>
  <c r="BX1122" i="7"/>
  <c r="BZ1122" i="7" s="1"/>
  <c r="BH659" i="7"/>
  <c r="BG659" i="7"/>
  <c r="BI659" i="7" s="1"/>
  <c r="CG2127" i="7"/>
  <c r="CN2127" i="7"/>
  <c r="CJ2351" i="7"/>
  <c r="BL2351" i="7"/>
  <c r="CI2351" i="7" s="1"/>
  <c r="CN2351" i="7" s="1"/>
  <c r="BG2342" i="7"/>
  <c r="BI2342" i="7" s="1"/>
  <c r="BH2342" i="7"/>
  <c r="BY662" i="7"/>
  <c r="BX662" i="7"/>
  <c r="BZ662" i="7" s="1"/>
  <c r="BX1961" i="7"/>
  <c r="BZ1961" i="7" s="1"/>
  <c r="BY1961" i="7"/>
  <c r="BG665" i="7"/>
  <c r="BI665" i="7" s="1"/>
  <c r="BH665" i="7"/>
  <c r="BX345" i="7"/>
  <c r="BZ345" i="7" s="1"/>
  <c r="BY345" i="7"/>
  <c r="BX2342" i="7"/>
  <c r="BZ2342" i="7" s="1"/>
  <c r="BY2342" i="7"/>
  <c r="BG877" i="7"/>
  <c r="BI877" i="7" s="1"/>
  <c r="BH877" i="7"/>
  <c r="CN654" i="7"/>
  <c r="CN1673" i="7"/>
  <c r="BL2354" i="7"/>
  <c r="CI2354" i="7" s="1"/>
  <c r="CN2354" i="7" s="1"/>
  <c r="CJ2354" i="7"/>
  <c r="BY893" i="7"/>
  <c r="BX893" i="7"/>
  <c r="BZ893" i="7" s="1"/>
  <c r="BL352" i="7"/>
  <c r="CI352" i="7" s="1"/>
  <c r="CN352" i="7" s="1"/>
  <c r="CJ352" i="7"/>
  <c r="CF352" i="7" s="1"/>
  <c r="CM2568" i="7"/>
  <c r="CG2568" i="7"/>
  <c r="CE2568" i="7"/>
  <c r="CJ2336" i="7"/>
  <c r="BL2336" i="7"/>
  <c r="CI2336" i="7" s="1"/>
  <c r="CN2336" i="7" s="1"/>
  <c r="CK357" i="7"/>
  <c r="CC357" i="7"/>
  <c r="CH357" i="7" s="1"/>
  <c r="CK340" i="7"/>
  <c r="CC340" i="7"/>
  <c r="CH340" i="7" s="1"/>
  <c r="CJ1969" i="7"/>
  <c r="BL1969" i="7"/>
  <c r="CI1969" i="7" s="1"/>
  <c r="CN1969" i="7" s="1"/>
  <c r="CM2422" i="7"/>
  <c r="CG2422" i="7"/>
  <c r="CE2422" i="7"/>
  <c r="CC343" i="7"/>
  <c r="CH343" i="7" s="1"/>
  <c r="CK343" i="7"/>
  <c r="BL1962" i="7"/>
  <c r="CI1962" i="7" s="1"/>
  <c r="CN1962" i="7" s="1"/>
  <c r="CJ1962" i="7"/>
  <c r="CC890" i="7"/>
  <c r="CH890" i="7" s="1"/>
  <c r="CK890" i="7"/>
  <c r="CJ890" i="7"/>
  <c r="BL890" i="7"/>
  <c r="CI890" i="7" s="1"/>
  <c r="CN890" i="7" s="1"/>
  <c r="CC1969" i="7"/>
  <c r="CH1969" i="7" s="1"/>
  <c r="CK1969" i="7"/>
  <c r="CC2332" i="7"/>
  <c r="CH2332" i="7" s="1"/>
  <c r="CM2332" i="7" s="1"/>
  <c r="CK2332" i="7"/>
  <c r="CC894" i="7"/>
  <c r="CH894" i="7" s="1"/>
  <c r="CK894" i="7"/>
  <c r="CM2414" i="7"/>
  <c r="CG2414" i="7"/>
  <c r="CE2414" i="7"/>
  <c r="BY2344" i="7"/>
  <c r="BX2344" i="7"/>
  <c r="BZ2344" i="7" s="1"/>
  <c r="CM1952" i="7"/>
  <c r="BL893" i="7"/>
  <c r="CI893" i="7" s="1"/>
  <c r="CN893" i="7" s="1"/>
  <c r="CJ893" i="7"/>
  <c r="CN277" i="7"/>
  <c r="BL353" i="7"/>
  <c r="CI353" i="7" s="1"/>
  <c r="CN353" i="7" s="1"/>
  <c r="CJ353" i="7"/>
  <c r="BL282" i="7"/>
  <c r="CI282" i="7" s="1"/>
  <c r="CJ282" i="7"/>
  <c r="CJ653" i="7"/>
  <c r="BL653" i="7"/>
  <c r="CI653" i="7" s="1"/>
  <c r="CN653" i="7" s="1"/>
  <c r="BL346" i="7"/>
  <c r="CI346" i="7" s="1"/>
  <c r="CN346" i="7" s="1"/>
  <c r="CJ346" i="7"/>
  <c r="BH662" i="7"/>
  <c r="BG662" i="7"/>
  <c r="BI662" i="7" s="1"/>
  <c r="CN1744" i="7"/>
  <c r="BY2341" i="7"/>
  <c r="BX2341" i="7"/>
  <c r="BZ2341" i="7" s="1"/>
  <c r="CJ2330" i="7"/>
  <c r="BL2330" i="7"/>
  <c r="CI2330" i="7" s="1"/>
  <c r="CD2418" i="7"/>
  <c r="CF2418" i="7"/>
  <c r="CK665" i="7"/>
  <c r="CF665" i="7" s="1"/>
  <c r="CC665" i="7"/>
  <c r="CH665" i="7" s="1"/>
  <c r="BG1967" i="7"/>
  <c r="BI1967" i="7" s="1"/>
  <c r="BH1967" i="7"/>
  <c r="BX337" i="7"/>
  <c r="BZ337" i="7" s="1"/>
  <c r="BY337" i="7"/>
  <c r="BX348" i="7"/>
  <c r="BZ348" i="7" s="1"/>
  <c r="BY348" i="7"/>
  <c r="CK346" i="7"/>
  <c r="CC346" i="7"/>
  <c r="CH346" i="7" s="1"/>
  <c r="BL1958" i="7"/>
  <c r="CI1958" i="7" s="1"/>
  <c r="CN1958" i="7" s="1"/>
  <c r="CJ1958" i="7"/>
  <c r="CD1958" i="7" s="1"/>
  <c r="CJ2339" i="7"/>
  <c r="BL2339" i="7"/>
  <c r="CI2339" i="7" s="1"/>
  <c r="CN2339" i="7" s="1"/>
  <c r="CF2557" i="7"/>
  <c r="CD2557" i="7"/>
  <c r="CN1745" i="7"/>
  <c r="CG1745" i="7"/>
  <c r="CE1745" i="7"/>
  <c r="CG417" i="7"/>
  <c r="CM417" i="7"/>
  <c r="CJ2127" i="7"/>
  <c r="CF2127" i="7" s="1"/>
  <c r="CM493" i="7"/>
  <c r="BL2348" i="7"/>
  <c r="CI2348" i="7" s="1"/>
  <c r="CJ2348" i="7"/>
  <c r="CC349" i="7"/>
  <c r="CH349" i="7" s="1"/>
  <c r="CK349" i="7"/>
  <c r="BY2421" i="7"/>
  <c r="BX2421" i="7"/>
  <c r="BZ2421" i="7" s="1"/>
  <c r="BX2557" i="7"/>
  <c r="BZ2557" i="7" s="1"/>
  <c r="BY2557" i="7"/>
  <c r="BL2342" i="7"/>
  <c r="CI2342" i="7" s="1"/>
  <c r="CN2342" i="7" s="1"/>
  <c r="CJ2342" i="7"/>
  <c r="CF2568" i="7"/>
  <c r="CD2568" i="7"/>
  <c r="CK883" i="7"/>
  <c r="CC883" i="7"/>
  <c r="CH883" i="7" s="1"/>
  <c r="BV1964" i="7"/>
  <c r="BW1964" i="7" s="1"/>
  <c r="BM670" i="7"/>
  <c r="CA670" i="7"/>
  <c r="CB670" i="7" s="1"/>
  <c r="CM2421" i="7"/>
  <c r="CG2421" i="7"/>
  <c r="CE2421" i="7"/>
  <c r="CK360" i="7"/>
  <c r="CD2422" i="7"/>
  <c r="CF2422" i="7"/>
  <c r="BV343" i="7"/>
  <c r="BW343" i="7" s="1"/>
  <c r="BG1962" i="7"/>
  <c r="BI1962" i="7" s="1"/>
  <c r="BH1962" i="7"/>
  <c r="BY2562" i="7"/>
  <c r="BX2562" i="7"/>
  <c r="BZ2562" i="7" s="1"/>
  <c r="CJ348" i="7"/>
  <c r="BL348" i="7"/>
  <c r="CI348" i="7" s="1"/>
  <c r="CN348" i="7" s="1"/>
  <c r="BV351" i="7"/>
  <c r="BW351" i="7" s="1"/>
  <c r="BX890" i="7"/>
  <c r="BZ890" i="7" s="1"/>
  <c r="BY890" i="7"/>
  <c r="CK355" i="7"/>
  <c r="CC355" i="7"/>
  <c r="CH355" i="7" s="1"/>
  <c r="CF2423" i="7"/>
  <c r="CD2423" i="7"/>
  <c r="BX2340" i="7"/>
  <c r="BZ2340" i="7" s="1"/>
  <c r="BY2340" i="7"/>
  <c r="CK884" i="7"/>
  <c r="CC884" i="7"/>
  <c r="CH884" i="7" s="1"/>
  <c r="BX2415" i="7"/>
  <c r="BZ2415" i="7" s="1"/>
  <c r="BY2415" i="7"/>
  <c r="BX894" i="7"/>
  <c r="BZ894" i="7" s="1"/>
  <c r="BY894" i="7"/>
  <c r="BX1967" i="7"/>
  <c r="BZ1967" i="7" s="1"/>
  <c r="BY1967" i="7"/>
  <c r="BY1963" i="7"/>
  <c r="BX1963" i="7"/>
  <c r="BZ1963" i="7" s="1"/>
  <c r="CN2578" i="7"/>
  <c r="AV2354" i="7"/>
  <c r="BG878" i="7"/>
  <c r="BI878" i="7" s="1"/>
  <c r="BH878" i="7"/>
  <c r="CC2341" i="7"/>
  <c r="CH2341" i="7" s="1"/>
  <c r="CK2341" i="7"/>
  <c r="BG2330" i="7"/>
  <c r="BI2330" i="7" s="1"/>
  <c r="BH2330" i="7"/>
  <c r="CM2418" i="7"/>
  <c r="CE2418" i="7"/>
  <c r="CG2418" i="7"/>
  <c r="CD1746" i="7"/>
  <c r="CF1746" i="7"/>
  <c r="BE2344" i="7"/>
  <c r="BF2344" i="7" s="1"/>
  <c r="CJ2337" i="7"/>
  <c r="BL2337" i="7"/>
  <c r="CI2337" i="7" s="1"/>
  <c r="BL1967" i="7"/>
  <c r="CI1967" i="7" s="1"/>
  <c r="CN1967" i="7" s="1"/>
  <c r="CJ1967" i="7"/>
  <c r="CK358" i="7"/>
  <c r="CC358" i="7"/>
  <c r="CH358" i="7" s="1"/>
  <c r="CJ658" i="7"/>
  <c r="BL658" i="7"/>
  <c r="CI658" i="7" s="1"/>
  <c r="CN658" i="7" s="1"/>
  <c r="CD2413" i="7"/>
  <c r="CF2413" i="7"/>
  <c r="BG347" i="7"/>
  <c r="BI347" i="7" s="1"/>
  <c r="BL1970" i="7"/>
  <c r="CI1970" i="7" s="1"/>
  <c r="CJ1970" i="7"/>
  <c r="BJ668" i="7"/>
  <c r="BK668" i="7" s="1"/>
  <c r="AV668" i="7"/>
  <c r="CJ1966" i="7"/>
  <c r="BL1966" i="7"/>
  <c r="CI1966" i="7" s="1"/>
  <c r="CN1966" i="7" s="1"/>
  <c r="BE2339" i="7"/>
  <c r="BF2339" i="7" s="1"/>
  <c r="CM2557" i="7"/>
  <c r="CE2557" i="7"/>
  <c r="CG2557" i="7"/>
  <c r="CC886" i="7"/>
  <c r="CH886" i="7" s="1"/>
  <c r="CK886" i="7"/>
  <c r="BL895" i="7"/>
  <c r="CI895" i="7" s="1"/>
  <c r="CN895" i="7" s="1"/>
  <c r="CJ895" i="7"/>
  <c r="BM358" i="7"/>
  <c r="BE2262" i="7"/>
  <c r="BF2262" i="7" s="1"/>
  <c r="BH2262" i="7" s="1"/>
  <c r="BL2119" i="7"/>
  <c r="CI2119" i="7" s="1"/>
  <c r="CN2119" i="7" s="1"/>
  <c r="CE2634" i="7"/>
  <c r="CN2634" i="7"/>
  <c r="BV2043" i="7"/>
  <c r="BW2043" i="7" s="1"/>
  <c r="BX2043" i="7" s="1"/>
  <c r="BZ2043" i="7" s="1"/>
  <c r="CM2561" i="7"/>
  <c r="CE2561" i="7"/>
  <c r="CG2561" i="7"/>
  <c r="CC658" i="7"/>
  <c r="CH658" i="7" s="1"/>
  <c r="CK658" i="7"/>
  <c r="CC1964" i="7"/>
  <c r="CH1964" i="7" s="1"/>
  <c r="CK1964" i="7"/>
  <c r="CC887" i="7"/>
  <c r="CH887" i="7" s="1"/>
  <c r="CK887" i="7"/>
  <c r="CN1747" i="7"/>
  <c r="CF2421" i="7"/>
  <c r="CD2421" i="7"/>
  <c r="AV1974" i="7"/>
  <c r="CK1973" i="7"/>
  <c r="CC1973" i="7"/>
  <c r="CH1973" i="7" s="1"/>
  <c r="BY350" i="7"/>
  <c r="BX350" i="7"/>
  <c r="BZ350" i="7" s="1"/>
  <c r="CJ342" i="7"/>
  <c r="BL342" i="7"/>
  <c r="CI342" i="7" s="1"/>
  <c r="CN342" i="7" s="1"/>
  <c r="CJ885" i="7"/>
  <c r="BL885" i="7"/>
  <c r="CI885" i="7" s="1"/>
  <c r="CN885" i="7" s="1"/>
  <c r="BE348" i="7"/>
  <c r="BF348" i="7" s="1"/>
  <c r="CK351" i="7"/>
  <c r="CC351" i="7"/>
  <c r="CH351" i="7" s="1"/>
  <c r="CJ666" i="7"/>
  <c r="BL666" i="7"/>
  <c r="CI666" i="7" s="1"/>
  <c r="CN666" i="7" s="1"/>
  <c r="CM2423" i="7"/>
  <c r="CG2423" i="7"/>
  <c r="CE2423" i="7"/>
  <c r="CC1366" i="7"/>
  <c r="CH1366" i="7" s="1"/>
  <c r="CK1366" i="7"/>
  <c r="BX884" i="7"/>
  <c r="BZ884" i="7" s="1"/>
  <c r="BY884" i="7"/>
  <c r="CJ2335" i="7"/>
  <c r="BL2335" i="7"/>
  <c r="CI2335" i="7" s="1"/>
  <c r="CJ2334" i="7"/>
  <c r="BL2334" i="7"/>
  <c r="CI2334" i="7" s="1"/>
  <c r="CA359" i="7"/>
  <c r="CB359" i="7" s="1"/>
  <c r="BM359" i="7"/>
  <c r="CF2426" i="7"/>
  <c r="CD2426" i="7"/>
  <c r="CC1963" i="7"/>
  <c r="CH1963" i="7" s="1"/>
  <c r="CK1963" i="7"/>
  <c r="CC663" i="7"/>
  <c r="CH663" i="7" s="1"/>
  <c r="CK663" i="7"/>
  <c r="CJ343" i="7"/>
  <c r="BL343" i="7"/>
  <c r="CI343" i="7" s="1"/>
  <c r="BL878" i="7"/>
  <c r="CI878" i="7" s="1"/>
  <c r="CN878" i="7" s="1"/>
  <c r="CJ878" i="7"/>
  <c r="BM357" i="7"/>
  <c r="CJ881" i="7"/>
  <c r="BL881" i="7"/>
  <c r="CI881" i="7" s="1"/>
  <c r="CN881" i="7" s="1"/>
  <c r="CN1746" i="7"/>
  <c r="CG1746" i="7"/>
  <c r="CE1746" i="7"/>
  <c r="CG2405" i="7"/>
  <c r="CM2405" i="7"/>
  <c r="CE2405" i="7"/>
  <c r="BL2344" i="7"/>
  <c r="CI2344" i="7" s="1"/>
  <c r="CN2344" i="7" s="1"/>
  <c r="CJ2344" i="7"/>
  <c r="BG2337" i="7"/>
  <c r="BI2337" i="7" s="1"/>
  <c r="BH2337" i="7"/>
  <c r="BX649" i="7"/>
  <c r="BZ649" i="7" s="1"/>
  <c r="BY649" i="7"/>
  <c r="CM2413" i="7"/>
  <c r="CG2413" i="7"/>
  <c r="CE2413" i="7"/>
  <c r="CJ347" i="7"/>
  <c r="BL347" i="7"/>
  <c r="CI347" i="7" s="1"/>
  <c r="CN347" i="7" s="1"/>
  <c r="BL1971" i="7"/>
  <c r="CI1971" i="7" s="1"/>
  <c r="CN1971" i="7" s="1"/>
  <c r="CJ1971" i="7"/>
  <c r="CF1971" i="7" s="1"/>
  <c r="CJ667" i="7"/>
  <c r="BL667" i="7"/>
  <c r="CI667" i="7" s="1"/>
  <c r="CN667" i="7" s="1"/>
  <c r="BL355" i="7"/>
  <c r="CI355" i="7" s="1"/>
  <c r="CN355" i="7" s="1"/>
  <c r="CJ355" i="7"/>
  <c r="AV358" i="7"/>
  <c r="BX1960" i="7"/>
  <c r="BZ1960" i="7" s="1"/>
  <c r="BY1960" i="7"/>
  <c r="BG889" i="7"/>
  <c r="BI889" i="7" s="1"/>
  <c r="BH889" i="7"/>
  <c r="AV1971" i="7"/>
  <c r="BL660" i="7"/>
  <c r="CI660" i="7" s="1"/>
  <c r="CJ660" i="7"/>
  <c r="BV886" i="7"/>
  <c r="BW886" i="7" s="1"/>
  <c r="BJ2122" i="7"/>
  <c r="BK2122" i="7" s="1"/>
  <c r="CJ882" i="7"/>
  <c r="BL882" i="7"/>
  <c r="CI882" i="7" s="1"/>
  <c r="CN882" i="7" s="1"/>
  <c r="CK338" i="7"/>
  <c r="CC338" i="7"/>
  <c r="CH338" i="7" s="1"/>
  <c r="CK1955" i="7"/>
  <c r="CC1955" i="7"/>
  <c r="CH1955" i="7" s="1"/>
  <c r="CM1955" i="7" s="1"/>
  <c r="CD2567" i="7"/>
  <c r="CF2567" i="7"/>
  <c r="CD2561" i="7"/>
  <c r="CF2561" i="7"/>
  <c r="BY658" i="7"/>
  <c r="BX658" i="7"/>
  <c r="BZ658" i="7" s="1"/>
  <c r="CK347" i="7"/>
  <c r="CC347" i="7"/>
  <c r="CH347" i="7" s="1"/>
  <c r="CA673" i="7"/>
  <c r="CB673" i="7" s="1"/>
  <c r="BX2412" i="7"/>
  <c r="BZ2412" i="7" s="1"/>
  <c r="BY2412" i="7"/>
  <c r="BE656" i="7"/>
  <c r="BF656" i="7" s="1"/>
  <c r="CK350" i="7"/>
  <c r="CC350" i="7"/>
  <c r="CH350" i="7" s="1"/>
  <c r="BX888" i="7"/>
  <c r="BZ888" i="7" s="1"/>
  <c r="BY888" i="7"/>
  <c r="BM668" i="7"/>
  <c r="BE342" i="7"/>
  <c r="BF342" i="7" s="1"/>
  <c r="BJ2352" i="7"/>
  <c r="BK2352" i="7" s="1"/>
  <c r="BG885" i="7"/>
  <c r="BI885" i="7" s="1"/>
  <c r="BH885" i="7"/>
  <c r="CJ661" i="7"/>
  <c r="CD661" i="7" s="1"/>
  <c r="BL661" i="7"/>
  <c r="CI661" i="7" s="1"/>
  <c r="CN661" i="7" s="1"/>
  <c r="CJ664" i="7"/>
  <c r="BL664" i="7"/>
  <c r="CI664" i="7" s="1"/>
  <c r="CN664" i="7" s="1"/>
  <c r="BE1960" i="7"/>
  <c r="BF1960" i="7" s="1"/>
  <c r="CJ884" i="7"/>
  <c r="BL884" i="7"/>
  <c r="CI884" i="7" s="1"/>
  <c r="CN884" i="7" s="1"/>
  <c r="CM2562" i="7"/>
  <c r="CG2562" i="7"/>
  <c r="CE2562" i="7"/>
  <c r="BH2334" i="7"/>
  <c r="BG2334" i="7"/>
  <c r="BI2334" i="7" s="1"/>
  <c r="CK1967" i="7"/>
  <c r="CC1967" i="7"/>
  <c r="CH1967" i="7" s="1"/>
  <c r="CF2409" i="7"/>
  <c r="CD2409" i="7"/>
  <c r="CM2426" i="7"/>
  <c r="CE2426" i="7"/>
  <c r="CG2426" i="7"/>
  <c r="BL2350" i="7"/>
  <c r="CI2350" i="7" s="1"/>
  <c r="CJ2350" i="7"/>
  <c r="BV1953" i="7"/>
  <c r="BW1953" i="7" s="1"/>
  <c r="BG1964" i="7"/>
  <c r="BI1964" i="7" s="1"/>
  <c r="BH1964" i="7"/>
  <c r="BH343" i="7"/>
  <c r="BG343" i="7"/>
  <c r="BI343" i="7" s="1"/>
  <c r="BE893" i="7"/>
  <c r="BF893" i="7" s="1"/>
  <c r="BY653" i="7"/>
  <c r="BX653" i="7"/>
  <c r="BZ653" i="7" s="1"/>
  <c r="BG881" i="7"/>
  <c r="BI881" i="7" s="1"/>
  <c r="BH881" i="7"/>
  <c r="CK339" i="7"/>
  <c r="CC339" i="7"/>
  <c r="CH339" i="7" s="1"/>
  <c r="CM339" i="7" s="1"/>
  <c r="BL349" i="7"/>
  <c r="CI349" i="7" s="1"/>
  <c r="CN349" i="7" s="1"/>
  <c r="CJ349" i="7"/>
  <c r="CF2405" i="7"/>
  <c r="CD2405" i="7"/>
  <c r="BX2565" i="7"/>
  <c r="BZ2565" i="7" s="1"/>
  <c r="BY2565" i="7"/>
  <c r="CK649" i="7"/>
  <c r="CC649" i="7"/>
  <c r="CH649" i="7" s="1"/>
  <c r="BY2413" i="7"/>
  <c r="BX2413" i="7"/>
  <c r="BZ2413" i="7" s="1"/>
  <c r="BJ670" i="7"/>
  <c r="BK670" i="7" s="1"/>
  <c r="AV670" i="7"/>
  <c r="BE337" i="7"/>
  <c r="BF337" i="7" s="1"/>
  <c r="BY651" i="7"/>
  <c r="BX651" i="7"/>
  <c r="BZ651" i="7" s="1"/>
  <c r="CC1960" i="7"/>
  <c r="CH1960" i="7" s="1"/>
  <c r="CK1960" i="7"/>
  <c r="BL888" i="7"/>
  <c r="CI888" i="7" s="1"/>
  <c r="CN888" i="7" s="1"/>
  <c r="CJ888" i="7"/>
  <c r="CK657" i="7"/>
  <c r="CC657" i="7"/>
  <c r="CH657" i="7" s="1"/>
  <c r="BJ361" i="7"/>
  <c r="BK361" i="7" s="1"/>
  <c r="AV361" i="7"/>
  <c r="BL663" i="7"/>
  <c r="CI663" i="7" s="1"/>
  <c r="CN663" i="7" s="1"/>
  <c r="CJ663" i="7"/>
  <c r="CD2416" i="7"/>
  <c r="CF2416" i="7"/>
  <c r="BE2270" i="7"/>
  <c r="BF2270" i="7" s="1"/>
  <c r="BG2270" i="7" s="1"/>
  <c r="BI2270" i="7" s="1"/>
  <c r="BE2116" i="7"/>
  <c r="BF2116" i="7" s="1"/>
  <c r="BG2116" i="7" s="1"/>
  <c r="BI2116" i="7" s="1"/>
  <c r="BV1127" i="7"/>
  <c r="BW1127" i="7" s="1"/>
  <c r="BX1127" i="7" s="1"/>
  <c r="BZ1127" i="7" s="1"/>
  <c r="BM1138" i="7"/>
  <c r="BE2039" i="7"/>
  <c r="BF2039" i="7" s="1"/>
  <c r="BH2039" i="7" s="1"/>
  <c r="CK895" i="7"/>
  <c r="CC895" i="7"/>
  <c r="CH895" i="7" s="1"/>
  <c r="BG2336" i="7"/>
  <c r="BI2336" i="7" s="1"/>
  <c r="BH2336" i="7"/>
  <c r="CM2567" i="7"/>
  <c r="CG2567" i="7"/>
  <c r="CE2567" i="7"/>
  <c r="BH2331" i="7"/>
  <c r="BG2331" i="7"/>
  <c r="BI2331" i="7" s="1"/>
  <c r="CD2573" i="7"/>
  <c r="CF2573" i="7"/>
  <c r="BV347" i="7"/>
  <c r="BW347" i="7" s="1"/>
  <c r="CC667" i="7"/>
  <c r="CH667" i="7" s="1"/>
  <c r="CK667" i="7"/>
  <c r="CJ281" i="7"/>
  <c r="BL281" i="7"/>
  <c r="CI281" i="7" s="1"/>
  <c r="CM2574" i="7"/>
  <c r="CG2574" i="7"/>
  <c r="CE2574" i="7"/>
  <c r="BM360" i="7"/>
  <c r="CK1961" i="7"/>
  <c r="CC1961" i="7"/>
  <c r="CH1961" i="7" s="1"/>
  <c r="CJ656" i="7"/>
  <c r="CD656" i="7" s="1"/>
  <c r="BL656" i="7"/>
  <c r="CI656" i="7" s="1"/>
  <c r="CN656" i="7" s="1"/>
  <c r="BY2410" i="7"/>
  <c r="BX2410" i="7"/>
  <c r="BZ2410" i="7" s="1"/>
  <c r="BH892" i="7"/>
  <c r="BG892" i="7"/>
  <c r="BI892" i="7" s="1"/>
  <c r="BX891" i="7"/>
  <c r="BZ891" i="7" s="1"/>
  <c r="BY891" i="7"/>
  <c r="CC888" i="7"/>
  <c r="CH888" i="7" s="1"/>
  <c r="CK888" i="7"/>
  <c r="BJ356" i="7"/>
  <c r="BK356" i="7" s="1"/>
  <c r="AV356" i="7"/>
  <c r="CD2417" i="7"/>
  <c r="CF2417" i="7"/>
  <c r="BM671" i="7"/>
  <c r="BV341" i="7"/>
  <c r="BW341" i="7" s="1"/>
  <c r="CM2412" i="7"/>
  <c r="CE2412" i="7"/>
  <c r="CG2412" i="7"/>
  <c r="BL877" i="7"/>
  <c r="CI877" i="7" s="1"/>
  <c r="CN877" i="7" s="1"/>
  <c r="CJ877" i="7"/>
  <c r="BY2343" i="7"/>
  <c r="BX2343" i="7"/>
  <c r="BZ2343" i="7" s="1"/>
  <c r="BH664" i="7"/>
  <c r="BG664" i="7"/>
  <c r="BI664" i="7" s="1"/>
  <c r="CJ1960" i="7"/>
  <c r="BL1960" i="7"/>
  <c r="CI1960" i="7" s="1"/>
  <c r="CN1960" i="7" s="1"/>
  <c r="BG884" i="7"/>
  <c r="BI884" i="7" s="1"/>
  <c r="BH884" i="7"/>
  <c r="CF2562" i="7"/>
  <c r="CD2562" i="7"/>
  <c r="BJ1973" i="7"/>
  <c r="BK1973" i="7" s="1"/>
  <c r="AV1973" i="7"/>
  <c r="CM2409" i="7"/>
  <c r="CE2409" i="7"/>
  <c r="CG2409" i="7"/>
  <c r="CN1445" i="7"/>
  <c r="CE1445" i="7"/>
  <c r="CG1445" i="7"/>
  <c r="CK1953" i="7"/>
  <c r="CC1953" i="7"/>
  <c r="CH1953" i="7" s="1"/>
  <c r="BJ434" i="7"/>
  <c r="BK434" i="7" s="1"/>
  <c r="AV434" i="7"/>
  <c r="CK653" i="7"/>
  <c r="CC653" i="7"/>
  <c r="CH653" i="7" s="1"/>
  <c r="BV885" i="7"/>
  <c r="BW885" i="7" s="1"/>
  <c r="BX339" i="7"/>
  <c r="BZ339" i="7" s="1"/>
  <c r="BY339" i="7"/>
  <c r="BV1956" i="7"/>
  <c r="BW1956" i="7" s="1"/>
  <c r="CF2419" i="7"/>
  <c r="CD2419" i="7"/>
  <c r="CF2564" i="7"/>
  <c r="CD2564" i="7"/>
  <c r="CC344" i="7"/>
  <c r="CH344" i="7" s="1"/>
  <c r="CK344" i="7"/>
  <c r="CC1956" i="7"/>
  <c r="CH1956" i="7" s="1"/>
  <c r="CK1956" i="7"/>
  <c r="BL894" i="7"/>
  <c r="CI894" i="7" s="1"/>
  <c r="CN894" i="7" s="1"/>
  <c r="CJ894" i="7"/>
  <c r="BJ669" i="7"/>
  <c r="BK669" i="7" s="1"/>
  <c r="AV669" i="7"/>
  <c r="BY2187" i="7"/>
  <c r="BX2187" i="7"/>
  <c r="BZ2187" i="7" s="1"/>
  <c r="BJ337" i="7"/>
  <c r="BK337" i="7" s="1"/>
  <c r="AV337" i="7"/>
  <c r="CK651" i="7"/>
  <c r="CC651" i="7"/>
  <c r="CH651" i="7" s="1"/>
  <c r="CM651" i="7" s="1"/>
  <c r="BE888" i="7"/>
  <c r="BF888" i="7" s="1"/>
  <c r="BE1957" i="7"/>
  <c r="BF1957" i="7" s="1"/>
  <c r="BV878" i="7"/>
  <c r="BW878" i="7" s="1"/>
  <c r="BJ357" i="7"/>
  <c r="BK357" i="7" s="1"/>
  <c r="AV2351" i="7"/>
  <c r="BE663" i="7"/>
  <c r="BF663" i="7" s="1"/>
  <c r="CJ887" i="7"/>
  <c r="BL887" i="7"/>
  <c r="CI887" i="7" s="1"/>
  <c r="CM2416" i="7"/>
  <c r="CE2416" i="7"/>
  <c r="CG2416" i="7"/>
  <c r="BH583" i="7"/>
  <c r="CG652" i="7"/>
  <c r="CM652" i="7"/>
  <c r="CD2104" i="7"/>
  <c r="CG2658" i="7"/>
  <c r="CM2658" i="7"/>
  <c r="CE2052" i="7"/>
  <c r="CN2052" i="7"/>
  <c r="BV2116" i="7"/>
  <c r="BW2116" i="7" s="1"/>
  <c r="BX2116" i="7" s="1"/>
  <c r="BZ2116" i="7" s="1"/>
  <c r="BX2112" i="7"/>
  <c r="BZ2112" i="7" s="1"/>
  <c r="BX895" i="7"/>
  <c r="BZ895" i="7" s="1"/>
  <c r="BY895" i="7"/>
  <c r="CM2406" i="7"/>
  <c r="CG2406" i="7"/>
  <c r="CE2406" i="7"/>
  <c r="CD2410" i="7"/>
  <c r="CF2410" i="7"/>
  <c r="CJ2331" i="7"/>
  <c r="CF2331" i="7" s="1"/>
  <c r="BL2331" i="7"/>
  <c r="CI2331" i="7" s="1"/>
  <c r="CN2331" i="7" s="1"/>
  <c r="CM2573" i="7"/>
  <c r="CG2573" i="7"/>
  <c r="CE2573" i="7"/>
  <c r="CD2574" i="7"/>
  <c r="CF2574" i="7"/>
  <c r="BE341" i="7"/>
  <c r="BF341" i="7" s="1"/>
  <c r="BL892" i="7"/>
  <c r="CI892" i="7" s="1"/>
  <c r="CN892" i="7" s="1"/>
  <c r="CJ892" i="7"/>
  <c r="CK891" i="7"/>
  <c r="CC891" i="7"/>
  <c r="CH891" i="7" s="1"/>
  <c r="CM2417" i="7"/>
  <c r="CG2417" i="7"/>
  <c r="CE2417" i="7"/>
  <c r="CK341" i="7"/>
  <c r="CC341" i="7"/>
  <c r="CH341" i="7" s="1"/>
  <c r="CF2412" i="7"/>
  <c r="CD2412" i="7"/>
  <c r="CK881" i="7"/>
  <c r="CC881" i="7"/>
  <c r="CH881" i="7" s="1"/>
  <c r="CD2420" i="7"/>
  <c r="CF2420" i="7"/>
  <c r="CJ655" i="7"/>
  <c r="BL655" i="7"/>
  <c r="CI655" i="7" s="1"/>
  <c r="CN655" i="7" s="1"/>
  <c r="CD2411" i="7"/>
  <c r="CF2411" i="7"/>
  <c r="CC2339" i="7"/>
  <c r="CH2339" i="7" s="1"/>
  <c r="CK2339" i="7"/>
  <c r="CM352" i="7"/>
  <c r="CE352" i="7"/>
  <c r="CJ1968" i="7"/>
  <c r="BL1968" i="7"/>
  <c r="CI1968" i="7" s="1"/>
  <c r="CA356" i="7"/>
  <c r="CB356" i="7" s="1"/>
  <c r="BG883" i="7"/>
  <c r="BI883" i="7" s="1"/>
  <c r="BH883" i="7"/>
  <c r="CC664" i="7"/>
  <c r="CH664" i="7" s="1"/>
  <c r="CK664" i="7"/>
  <c r="CK354" i="7"/>
  <c r="CF354" i="7" s="1"/>
  <c r="CC354" i="7"/>
  <c r="CH354" i="7" s="1"/>
  <c r="CM354" i="7" s="1"/>
  <c r="CC353" i="7"/>
  <c r="CH353" i="7" s="1"/>
  <c r="CK353" i="7"/>
  <c r="BX342" i="7"/>
  <c r="BZ342" i="7" s="1"/>
  <c r="BY342" i="7"/>
  <c r="CJ891" i="7"/>
  <c r="BL891" i="7"/>
  <c r="CI891" i="7" s="1"/>
  <c r="CN891" i="7" s="1"/>
  <c r="CD1445" i="7"/>
  <c r="CF1445" i="7"/>
  <c r="CK654" i="7"/>
  <c r="CF654" i="7" s="1"/>
  <c r="CC654" i="7"/>
  <c r="CH654" i="7" s="1"/>
  <c r="CM654" i="7" s="1"/>
  <c r="BV1954" i="7"/>
  <c r="BW1954" i="7" s="1"/>
  <c r="CM2415" i="7"/>
  <c r="CG2415" i="7"/>
  <c r="CE2415" i="7"/>
  <c r="CK877" i="7"/>
  <c r="CC877" i="7"/>
  <c r="CH877" i="7" s="1"/>
  <c r="BE351" i="7"/>
  <c r="BF351" i="7" s="1"/>
  <c r="CC2427" i="7"/>
  <c r="CH2427" i="7" s="1"/>
  <c r="CK2427" i="7"/>
  <c r="BE1961" i="7"/>
  <c r="BF1961" i="7" s="1"/>
  <c r="CC885" i="7"/>
  <c r="CH885" i="7" s="1"/>
  <c r="CK885" i="7"/>
  <c r="CK666" i="7"/>
  <c r="CC666" i="7"/>
  <c r="CH666" i="7" s="1"/>
  <c r="CJ1959" i="7"/>
  <c r="BL1959" i="7"/>
  <c r="CI1959" i="7" s="1"/>
  <c r="CM2419" i="7"/>
  <c r="CE2419" i="7"/>
  <c r="CG2419" i="7"/>
  <c r="BV659" i="7"/>
  <c r="BW659" i="7" s="1"/>
  <c r="CM2564" i="7"/>
  <c r="CG2564" i="7"/>
  <c r="CE2564" i="7"/>
  <c r="AV672" i="7"/>
  <c r="CJ350" i="7"/>
  <c r="BL350" i="7"/>
  <c r="CI350" i="7" s="1"/>
  <c r="CN350" i="7" s="1"/>
  <c r="CC1957" i="7"/>
  <c r="CH1957" i="7" s="1"/>
  <c r="CK1957" i="7"/>
  <c r="CC650" i="7"/>
  <c r="CH650" i="7" s="1"/>
  <c r="CM650" i="7" s="1"/>
  <c r="CK650" i="7"/>
  <c r="CF650" i="7" s="1"/>
  <c r="BE344" i="7"/>
  <c r="BF344" i="7" s="1"/>
  <c r="BH1952" i="7"/>
  <c r="BG1952" i="7"/>
  <c r="BI1952" i="7" s="1"/>
  <c r="CK655" i="7"/>
  <c r="CC655" i="7"/>
  <c r="CH655" i="7" s="1"/>
  <c r="BV2337" i="7"/>
  <c r="BW2337" i="7" s="1"/>
  <c r="BL1957" i="7"/>
  <c r="CI1957" i="7" s="1"/>
  <c r="CN1957" i="7" s="1"/>
  <c r="CJ1957" i="7"/>
  <c r="CK878" i="7"/>
  <c r="CC878" i="7"/>
  <c r="CH878" i="7" s="1"/>
  <c r="BH887" i="7"/>
  <c r="BG887" i="7"/>
  <c r="BI887" i="7" s="1"/>
  <c r="CK660" i="7"/>
  <c r="CC660" i="7"/>
  <c r="CH660" i="7" s="1"/>
  <c r="CN1748" i="7"/>
  <c r="CE2121" i="7"/>
  <c r="CN2121" i="7"/>
  <c r="CG1882" i="7"/>
  <c r="CN1882" i="7"/>
  <c r="AV2124" i="7"/>
  <c r="CD2652" i="7"/>
  <c r="CJ2046" i="7"/>
  <c r="CD2046" i="7" s="1"/>
  <c r="CF2406" i="7"/>
  <c r="CD2406" i="7"/>
  <c r="CM2410" i="7"/>
  <c r="CG2410" i="7"/>
  <c r="CE2410" i="7"/>
  <c r="CA669" i="7"/>
  <c r="CB669" i="7" s="1"/>
  <c r="BM669" i="7"/>
  <c r="CJ1953" i="7"/>
  <c r="BL1953" i="7"/>
  <c r="CI1953" i="7" s="1"/>
  <c r="CN1953" i="7" s="1"/>
  <c r="BL341" i="7"/>
  <c r="CI341" i="7" s="1"/>
  <c r="CN341" i="7" s="1"/>
  <c r="CJ341" i="7"/>
  <c r="CC1965" i="7"/>
  <c r="CH1965" i="7" s="1"/>
  <c r="CK1965" i="7"/>
  <c r="BL657" i="7"/>
  <c r="CI657" i="7" s="1"/>
  <c r="CN657" i="7" s="1"/>
  <c r="CJ657" i="7"/>
  <c r="CJ2347" i="7"/>
  <c r="CF2347" i="7" s="1"/>
  <c r="BL2347" i="7"/>
  <c r="CI2347" i="7" s="1"/>
  <c r="CN2347" i="7" s="1"/>
  <c r="CF2424" i="7"/>
  <c r="CD2424" i="7"/>
  <c r="CC1966" i="7"/>
  <c r="CH1966" i="7" s="1"/>
  <c r="CK1966" i="7"/>
  <c r="BY2559" i="7"/>
  <c r="BX2559" i="7"/>
  <c r="BZ2559" i="7" s="1"/>
  <c r="CM2420" i="7"/>
  <c r="CE2420" i="7"/>
  <c r="CG2420" i="7"/>
  <c r="CM2411" i="7"/>
  <c r="CE2411" i="7"/>
  <c r="CG2411" i="7"/>
  <c r="BY2339" i="7"/>
  <c r="BX2339" i="7"/>
  <c r="BZ2339" i="7" s="1"/>
  <c r="BE1968" i="7"/>
  <c r="BF1968" i="7" s="1"/>
  <c r="CJ345" i="7"/>
  <c r="BL345" i="7"/>
  <c r="CI345" i="7" s="1"/>
  <c r="CN345" i="7" s="1"/>
  <c r="CJ883" i="7"/>
  <c r="BL883" i="7"/>
  <c r="CI883" i="7" s="1"/>
  <c r="CN883" i="7" s="1"/>
  <c r="BX664" i="7"/>
  <c r="BZ664" i="7" s="1"/>
  <c r="BY664" i="7"/>
  <c r="BY353" i="7"/>
  <c r="BX353" i="7"/>
  <c r="BZ353" i="7" s="1"/>
  <c r="CK342" i="7"/>
  <c r="CC342" i="7"/>
  <c r="CH342" i="7" s="1"/>
  <c r="CK2344" i="7"/>
  <c r="CC2344" i="7"/>
  <c r="CH2344" i="7" s="1"/>
  <c r="CN977" i="7"/>
  <c r="BE891" i="7"/>
  <c r="BF891" i="7" s="1"/>
  <c r="CK1962" i="7"/>
  <c r="CC1962" i="7"/>
  <c r="CH1962" i="7" s="1"/>
  <c r="CD2415" i="7"/>
  <c r="CF2415" i="7"/>
  <c r="BX877" i="7"/>
  <c r="BZ877" i="7" s="1"/>
  <c r="BY877" i="7"/>
  <c r="CC662" i="7"/>
  <c r="CH662" i="7" s="1"/>
  <c r="CK662" i="7"/>
  <c r="CJ662" i="7"/>
  <c r="BL662" i="7"/>
  <c r="CI662" i="7" s="1"/>
  <c r="CN662" i="7" s="1"/>
  <c r="BL1961" i="7"/>
  <c r="CI1961" i="7" s="1"/>
  <c r="CN1961" i="7" s="1"/>
  <c r="CJ1961" i="7"/>
  <c r="BE1965" i="7"/>
  <c r="BF1965" i="7" s="1"/>
  <c r="BE1959" i="7"/>
  <c r="BF1959" i="7" s="1"/>
  <c r="CK879" i="7"/>
  <c r="CC879" i="7"/>
  <c r="CH879" i="7" s="1"/>
  <c r="CM879" i="7" s="1"/>
  <c r="CJ1964" i="7"/>
  <c r="BL1964" i="7"/>
  <c r="CI1964" i="7" s="1"/>
  <c r="CN1964" i="7" s="1"/>
  <c r="BX882" i="7"/>
  <c r="BZ882" i="7" s="1"/>
  <c r="BY882" i="7"/>
  <c r="CD2425" i="7"/>
  <c r="CF2425" i="7"/>
  <c r="CK659" i="7"/>
  <c r="CC659" i="7"/>
  <c r="CH659" i="7" s="1"/>
  <c r="AV433" i="7"/>
  <c r="BJ433" i="7"/>
  <c r="BK433" i="7" s="1"/>
  <c r="CK345" i="7"/>
  <c r="CC345" i="7"/>
  <c r="CH345" i="7" s="1"/>
  <c r="BH350" i="7"/>
  <c r="BG350" i="7"/>
  <c r="BI350" i="7" s="1"/>
  <c r="BY1957" i="7"/>
  <c r="BX1957" i="7"/>
  <c r="BZ1957" i="7" s="1"/>
  <c r="BV650" i="7"/>
  <c r="BW650" i="7" s="1"/>
  <c r="CJ344" i="7"/>
  <c r="BL344" i="7"/>
  <c r="CI344" i="7" s="1"/>
  <c r="CN344" i="7" s="1"/>
  <c r="BL1952" i="7"/>
  <c r="CI1952" i="7" s="1"/>
  <c r="CN1952" i="7" s="1"/>
  <c r="CJ1952" i="7"/>
  <c r="CF1952" i="7" s="1"/>
  <c r="CK2336" i="7"/>
  <c r="CC2336" i="7"/>
  <c r="CH2336" i="7" s="1"/>
  <c r="CJ649" i="7"/>
  <c r="BL649" i="7"/>
  <c r="CI649" i="7" s="1"/>
  <c r="CN649" i="7" s="1"/>
  <c r="CJ1956" i="7"/>
  <c r="BL1956" i="7"/>
  <c r="CI1956" i="7" s="1"/>
  <c r="CN1956" i="7" s="1"/>
  <c r="BE2338" i="7"/>
  <c r="BF2338" i="7" s="1"/>
  <c r="CN650" i="7"/>
  <c r="CG495" i="7"/>
  <c r="CM495" i="7"/>
  <c r="AV1137" i="7"/>
  <c r="BL280" i="7"/>
  <c r="CI280" i="7" s="1"/>
  <c r="CJ280" i="7"/>
  <c r="CC893" i="7"/>
  <c r="CH893" i="7" s="1"/>
  <c r="CK893" i="7"/>
  <c r="BL2343" i="7"/>
  <c r="CI2343" i="7" s="1"/>
  <c r="CJ2343" i="7"/>
  <c r="BL886" i="7"/>
  <c r="CI886" i="7" s="1"/>
  <c r="CN886" i="7" s="1"/>
  <c r="CJ886" i="7"/>
  <c r="BH1953" i="7"/>
  <c r="BG1953" i="7"/>
  <c r="BI1953" i="7" s="1"/>
  <c r="BY1965" i="7"/>
  <c r="BX1965" i="7"/>
  <c r="BZ1965" i="7" s="1"/>
  <c r="AV1976" i="7"/>
  <c r="BJ1976" i="7"/>
  <c r="BK1976" i="7" s="1"/>
  <c r="BJ338" i="7"/>
  <c r="BK338" i="7" s="1"/>
  <c r="AV338" i="7"/>
  <c r="CM2424" i="7"/>
  <c r="CG2424" i="7"/>
  <c r="CE2424" i="7"/>
  <c r="CC892" i="7"/>
  <c r="CH892" i="7" s="1"/>
  <c r="CK892" i="7"/>
  <c r="BJ673" i="7"/>
  <c r="BK673" i="7" s="1"/>
  <c r="BG890" i="7"/>
  <c r="BI890" i="7" s="1"/>
  <c r="BH890" i="7"/>
  <c r="BG345" i="7"/>
  <c r="BI345" i="7" s="1"/>
  <c r="BH345" i="7"/>
  <c r="BV2333" i="7"/>
  <c r="BW2333" i="7" s="1"/>
  <c r="BJ1975" i="7"/>
  <c r="BK1975" i="7" s="1"/>
  <c r="AV1975" i="7"/>
  <c r="CD2414" i="7"/>
  <c r="CF2414" i="7"/>
  <c r="BY2345" i="7"/>
  <c r="BX2345" i="7"/>
  <c r="BZ2345" i="7" s="1"/>
  <c r="BL351" i="7"/>
  <c r="CI351" i="7" s="1"/>
  <c r="CN351" i="7" s="1"/>
  <c r="CJ351" i="7"/>
  <c r="BH353" i="7"/>
  <c r="BG353" i="7"/>
  <c r="BI353" i="7" s="1"/>
  <c r="BH346" i="7"/>
  <c r="BG346" i="7"/>
  <c r="BI346" i="7" s="1"/>
  <c r="CJ1965" i="7"/>
  <c r="BL1965" i="7"/>
  <c r="CI1965" i="7" s="1"/>
  <c r="CN1965" i="7" s="1"/>
  <c r="BV879" i="7"/>
  <c r="BW879" i="7" s="1"/>
  <c r="CK880" i="7"/>
  <c r="CC880" i="7"/>
  <c r="CH880" i="7" s="1"/>
  <c r="CK882" i="7"/>
  <c r="CC882" i="7"/>
  <c r="CH882" i="7" s="1"/>
  <c r="CM2425" i="7"/>
  <c r="CE2425" i="7"/>
  <c r="CG2425" i="7"/>
  <c r="CC337" i="7"/>
  <c r="CH337" i="7" s="1"/>
  <c r="CK337" i="7"/>
  <c r="CK348" i="7"/>
  <c r="CC348" i="7"/>
  <c r="CH348" i="7" s="1"/>
  <c r="BY2418" i="7"/>
  <c r="BX2418" i="7"/>
  <c r="BZ2418" i="7" s="1"/>
  <c r="BX346" i="7"/>
  <c r="BZ346" i="7" s="1"/>
  <c r="BY346" i="7"/>
  <c r="BJ671" i="7"/>
  <c r="BK671" i="7" s="1"/>
  <c r="AV671" i="7"/>
  <c r="BX660" i="7"/>
  <c r="BZ660" i="7" s="1"/>
  <c r="BG1958" i="7"/>
  <c r="BI1958" i="7" s="1"/>
  <c r="BH1958" i="7"/>
  <c r="BV655" i="7"/>
  <c r="BW655" i="7" s="1"/>
  <c r="BV2336" i="7"/>
  <c r="BW2336" i="7" s="1"/>
  <c r="BG649" i="7"/>
  <c r="BI649" i="7" s="1"/>
  <c r="BH649" i="7"/>
  <c r="CF1745" i="7"/>
  <c r="CD1745" i="7"/>
  <c r="BH1956" i="7"/>
  <c r="BG1956" i="7"/>
  <c r="BI1956" i="7" s="1"/>
  <c r="BJ435" i="7"/>
  <c r="BK435" i="7" s="1"/>
  <c r="BM673" i="7"/>
  <c r="BL2338" i="7"/>
  <c r="CI2338" i="7" s="1"/>
  <c r="CJ2338" i="7"/>
  <c r="BJ359" i="7"/>
  <c r="BK359" i="7" s="1"/>
  <c r="AV359" i="7"/>
  <c r="AV1901" i="7"/>
  <c r="BJ1901" i="7"/>
  <c r="BK1901" i="7" s="1"/>
  <c r="BL1901" i="7" s="1"/>
  <c r="CI1901" i="7" s="1"/>
  <c r="CN1901" i="7" s="1"/>
  <c r="BG2028" i="7"/>
  <c r="BI2028" i="7" s="1"/>
  <c r="BH2028" i="7"/>
  <c r="BH2034" i="7"/>
  <c r="BG2034" i="7"/>
  <c r="BI2034" i="7" s="1"/>
  <c r="CC1138" i="7"/>
  <c r="CH1138" i="7" s="1"/>
  <c r="CM1138" i="7" s="1"/>
  <c r="CK1138" i="7"/>
  <c r="CD1138" i="7" s="1"/>
  <c r="BL2047" i="7"/>
  <c r="CI2047" i="7" s="1"/>
  <c r="CN2047" i="7" s="1"/>
  <c r="CJ2047" i="7"/>
  <c r="BG1127" i="7"/>
  <c r="BI1127" i="7" s="1"/>
  <c r="BH1127" i="7"/>
  <c r="BY2042" i="7"/>
  <c r="BX2042" i="7"/>
  <c r="BZ2042" i="7" s="1"/>
  <c r="BV2044" i="7"/>
  <c r="BW2044" i="7" s="1"/>
  <c r="AV2047" i="7"/>
  <c r="BX1117" i="7"/>
  <c r="BZ1117" i="7" s="1"/>
  <c r="BY1117" i="7"/>
  <c r="BE2038" i="7"/>
  <c r="BF2038" i="7" s="1"/>
  <c r="CG2649" i="7"/>
  <c r="CE2649" i="7"/>
  <c r="BG1113" i="7"/>
  <c r="BI1113" i="7" s="1"/>
  <c r="BH1113" i="7"/>
  <c r="BG1114" i="7"/>
  <c r="BI1114" i="7" s="1"/>
  <c r="BH1114" i="7"/>
  <c r="BH1129" i="7"/>
  <c r="BG1129" i="7"/>
  <c r="BI1129" i="7" s="1"/>
  <c r="CD2643" i="7"/>
  <c r="CF2643" i="7"/>
  <c r="CC1123" i="7"/>
  <c r="CH1123" i="7" s="1"/>
  <c r="CM1123" i="7" s="1"/>
  <c r="CK1123" i="7"/>
  <c r="BH2639" i="7"/>
  <c r="BG2639" i="7"/>
  <c r="BI2639" i="7" s="1"/>
  <c r="CJ1119" i="7"/>
  <c r="BL1119" i="7"/>
  <c r="CI1119" i="7" s="1"/>
  <c r="CN1119" i="7" s="1"/>
  <c r="CF2641" i="7"/>
  <c r="CD2641" i="7"/>
  <c r="BY1201" i="7"/>
  <c r="BX2641" i="7"/>
  <c r="BZ2641" i="7" s="1"/>
  <c r="BY2641" i="7"/>
  <c r="CG2645" i="7"/>
  <c r="CE2645" i="7"/>
  <c r="CD2644" i="7"/>
  <c r="CF2644" i="7"/>
  <c r="CG2642" i="7"/>
  <c r="CE2642" i="7"/>
  <c r="BG2644" i="7"/>
  <c r="BI2644" i="7" s="1"/>
  <c r="BH2644" i="7"/>
  <c r="CC2656" i="7"/>
  <c r="CH2656" i="7" s="1"/>
  <c r="CM2656" i="7" s="1"/>
  <c r="CK2656" i="7"/>
  <c r="CF2656" i="7" s="1"/>
  <c r="CK2030" i="7"/>
  <c r="CC2030" i="7"/>
  <c r="CH2030" i="7" s="1"/>
  <c r="CM2030" i="7" s="1"/>
  <c r="BL1135" i="7"/>
  <c r="CI1135" i="7" s="1"/>
  <c r="CN1135" i="7" s="1"/>
  <c r="CJ1135" i="7"/>
  <c r="CD1135" i="7" s="1"/>
  <c r="CK2042" i="7"/>
  <c r="CC2042" i="7"/>
  <c r="CH2042" i="7" s="1"/>
  <c r="CM2042" i="7" s="1"/>
  <c r="BL2035" i="7"/>
  <c r="CI2035" i="7" s="1"/>
  <c r="CN2035" i="7" s="1"/>
  <c r="CJ2035" i="7"/>
  <c r="CJ2038" i="7"/>
  <c r="BL2038" i="7"/>
  <c r="CI2038" i="7" s="1"/>
  <c r="CN2038" i="7" s="1"/>
  <c r="CJ1113" i="7"/>
  <c r="BL1113" i="7"/>
  <c r="CI1113" i="7" s="1"/>
  <c r="CN1113" i="7" s="1"/>
  <c r="CJ1114" i="7"/>
  <c r="BL1114" i="7"/>
  <c r="CI1114" i="7" s="1"/>
  <c r="CN1114" i="7" s="1"/>
  <c r="BL1129" i="7"/>
  <c r="CI1129" i="7" s="1"/>
  <c r="CN1129" i="7" s="1"/>
  <c r="CJ1129" i="7"/>
  <c r="CF1129" i="7" s="1"/>
  <c r="CG2637" i="7"/>
  <c r="CE2637" i="7"/>
  <c r="CJ2040" i="7"/>
  <c r="CF2040" i="7" s="1"/>
  <c r="BL2040" i="7"/>
  <c r="CI2040" i="7" s="1"/>
  <c r="CN2040" i="7" s="1"/>
  <c r="CC2047" i="7"/>
  <c r="CH2047" i="7" s="1"/>
  <c r="CM2047" i="7" s="1"/>
  <c r="CK2047" i="7"/>
  <c r="CC1128" i="7"/>
  <c r="CH1128" i="7" s="1"/>
  <c r="CM1128" i="7" s="1"/>
  <c r="CK1128" i="7"/>
  <c r="BY2637" i="7"/>
  <c r="BX2637" i="7"/>
  <c r="BZ2637" i="7" s="1"/>
  <c r="CK2037" i="7"/>
  <c r="CC2037" i="7"/>
  <c r="CH2037" i="7" s="1"/>
  <c r="CM2037" i="7" s="1"/>
  <c r="BY2035" i="7"/>
  <c r="CG2644" i="7"/>
  <c r="CE2644" i="7"/>
  <c r="CJ2654" i="7"/>
  <c r="BL2654" i="7"/>
  <c r="CI2654" i="7" s="1"/>
  <c r="CN2654" i="7" s="1"/>
  <c r="BG2641" i="7"/>
  <c r="BI2641" i="7" s="1"/>
  <c r="BH2641" i="7"/>
  <c r="CD2642" i="7"/>
  <c r="CF2642" i="7"/>
  <c r="BY2030" i="7"/>
  <c r="BX2030" i="7"/>
  <c r="BZ2030" i="7" s="1"/>
  <c r="BH2642" i="7"/>
  <c r="BG2642" i="7"/>
  <c r="BI2642" i="7" s="1"/>
  <c r="BG1118" i="7"/>
  <c r="BI1118" i="7" s="1"/>
  <c r="BH1118" i="7"/>
  <c r="BL2044" i="7"/>
  <c r="CI2044" i="7" s="1"/>
  <c r="CN2044" i="7" s="1"/>
  <c r="CJ2044" i="7"/>
  <c r="BG2649" i="7"/>
  <c r="BI2649" i="7" s="1"/>
  <c r="BH2649" i="7"/>
  <c r="BL2050" i="7"/>
  <c r="CI2050" i="7" s="1"/>
  <c r="CN2050" i="7" s="1"/>
  <c r="CJ2050" i="7"/>
  <c r="CJ2028" i="7"/>
  <c r="CD2028" i="7" s="1"/>
  <c r="BL2028" i="7"/>
  <c r="CI2028" i="7" s="1"/>
  <c r="CN2028" i="7" s="1"/>
  <c r="CD2637" i="7"/>
  <c r="CF2637" i="7"/>
  <c r="CJ1132" i="7"/>
  <c r="BL1132" i="7"/>
  <c r="CI1132" i="7" s="1"/>
  <c r="CN1132" i="7" s="1"/>
  <c r="CC1127" i="7"/>
  <c r="CH1127" i="7" s="1"/>
  <c r="CM1127" i="7" s="1"/>
  <c r="CK1127" i="7"/>
  <c r="CA1133" i="7"/>
  <c r="CB1133" i="7" s="1"/>
  <c r="BM1133" i="7"/>
  <c r="BH2646" i="7"/>
  <c r="BG2646" i="7"/>
  <c r="BI2646" i="7" s="1"/>
  <c r="BV1128" i="7"/>
  <c r="BW1128" i="7" s="1"/>
  <c r="CJ2042" i="7"/>
  <c r="BL2042" i="7"/>
  <c r="CI2042" i="7" s="1"/>
  <c r="CN2042" i="7" s="1"/>
  <c r="BL2034" i="7"/>
  <c r="CI2034" i="7" s="1"/>
  <c r="CN2034" i="7" s="1"/>
  <c r="CJ2034" i="7"/>
  <c r="CF2034" i="7" s="1"/>
  <c r="BX2037" i="7"/>
  <c r="BZ2037" i="7" s="1"/>
  <c r="BY2037" i="7"/>
  <c r="CE2633" i="7"/>
  <c r="CG2633" i="7"/>
  <c r="CK2035" i="7"/>
  <c r="CC2035" i="7"/>
  <c r="CH2035" i="7" s="1"/>
  <c r="CM2035" i="7" s="1"/>
  <c r="BX2031" i="7"/>
  <c r="BZ2031" i="7" s="1"/>
  <c r="BY2031" i="7"/>
  <c r="BH2036" i="7"/>
  <c r="BG2036" i="7"/>
  <c r="BI2036" i="7" s="1"/>
  <c r="BE2259" i="7"/>
  <c r="BF2259" i="7" s="1"/>
  <c r="BH2259" i="7" s="1"/>
  <c r="BL1118" i="7"/>
  <c r="CI1118" i="7" s="1"/>
  <c r="CN1118" i="7" s="1"/>
  <c r="CJ1118" i="7"/>
  <c r="BX2029" i="7"/>
  <c r="BZ2029" i="7" s="1"/>
  <c r="BY2029" i="7"/>
  <c r="CD2640" i="7"/>
  <c r="CF2640" i="7"/>
  <c r="BH2044" i="7"/>
  <c r="BG2044" i="7"/>
  <c r="BI2044" i="7" s="1"/>
  <c r="CJ2037" i="7"/>
  <c r="BL2037" i="7"/>
  <c r="CI2037" i="7" s="1"/>
  <c r="CN2037" i="7" s="1"/>
  <c r="CJ1122" i="7"/>
  <c r="CF1122" i="7" s="1"/>
  <c r="BL1122" i="7"/>
  <c r="CI1122" i="7" s="1"/>
  <c r="CN1122" i="7" s="1"/>
  <c r="BH1125" i="7"/>
  <c r="BG1125" i="7"/>
  <c r="BI1125" i="7" s="1"/>
  <c r="CF1137" i="7"/>
  <c r="CC2036" i="7"/>
  <c r="CH2036" i="7" s="1"/>
  <c r="CM2036" i="7" s="1"/>
  <c r="CK2036" i="7"/>
  <c r="CC2043" i="7"/>
  <c r="CH2043" i="7" s="1"/>
  <c r="CM2043" i="7" s="1"/>
  <c r="CK2043" i="7"/>
  <c r="CD2646" i="7"/>
  <c r="CF2646" i="7"/>
  <c r="BG2042" i="7"/>
  <c r="BI2042" i="7" s="1"/>
  <c r="BH2042" i="7"/>
  <c r="CK1124" i="7"/>
  <c r="CC1124" i="7"/>
  <c r="CH1124" i="7" s="1"/>
  <c r="CM1124" i="7" s="1"/>
  <c r="CF2633" i="7"/>
  <c r="CD2633" i="7"/>
  <c r="CJ2036" i="7"/>
  <c r="BL2036" i="7"/>
  <c r="CI2036" i="7" s="1"/>
  <c r="CN2036" i="7" s="1"/>
  <c r="CA1136" i="7"/>
  <c r="CB1136" i="7" s="1"/>
  <c r="BM1136" i="7"/>
  <c r="BX1126" i="7"/>
  <c r="BZ1126" i="7" s="1"/>
  <c r="BY1126" i="7"/>
  <c r="CG2638" i="7"/>
  <c r="CE2638" i="7"/>
  <c r="BL2043" i="7"/>
  <c r="CI2043" i="7" s="1"/>
  <c r="CN2043" i="7" s="1"/>
  <c r="CJ2043" i="7"/>
  <c r="CG2640" i="7"/>
  <c r="CE2640" i="7"/>
  <c r="BE1130" i="7"/>
  <c r="BF1130" i="7" s="1"/>
  <c r="BE2037" i="7"/>
  <c r="BF2037" i="7" s="1"/>
  <c r="BE2029" i="7"/>
  <c r="BF2029" i="7" s="1"/>
  <c r="BE1122" i="7"/>
  <c r="BF1122" i="7" s="1"/>
  <c r="BH2032" i="7"/>
  <c r="BG2032" i="7"/>
  <c r="BI2032" i="7" s="1"/>
  <c r="CK1114" i="7"/>
  <c r="CC1114" i="7"/>
  <c r="CH1114" i="7" s="1"/>
  <c r="CM1114" i="7" s="1"/>
  <c r="CE2646" i="7"/>
  <c r="CG2646" i="7"/>
  <c r="CJ2039" i="7"/>
  <c r="CD2039" i="7" s="1"/>
  <c r="BL2039" i="7"/>
  <c r="CI2039" i="7" s="1"/>
  <c r="CK2653" i="7"/>
  <c r="CC2653" i="7"/>
  <c r="CH2653" i="7" s="1"/>
  <c r="CM2653" i="7" s="1"/>
  <c r="CC1121" i="7"/>
  <c r="CH1121" i="7" s="1"/>
  <c r="CM1121" i="7" s="1"/>
  <c r="CK1121" i="7"/>
  <c r="BX1124" i="7"/>
  <c r="BZ1124" i="7" s="1"/>
  <c r="BY1124" i="7"/>
  <c r="AV1135" i="7"/>
  <c r="CD2634" i="7"/>
  <c r="CK1131" i="7"/>
  <c r="CC1131" i="7"/>
  <c r="CH1131" i="7" s="1"/>
  <c r="CM1131" i="7" s="1"/>
  <c r="CF2650" i="7"/>
  <c r="CD2650" i="7"/>
  <c r="BE1123" i="7"/>
  <c r="BF1123" i="7" s="1"/>
  <c r="CC1126" i="7"/>
  <c r="CH1126" i="7" s="1"/>
  <c r="CM1126" i="7" s="1"/>
  <c r="CK1126" i="7"/>
  <c r="CF2638" i="7"/>
  <c r="CD2638" i="7"/>
  <c r="BX1115" i="7"/>
  <c r="BZ1115" i="7" s="1"/>
  <c r="BY1115" i="7"/>
  <c r="CJ1117" i="7"/>
  <c r="BL1117" i="7"/>
  <c r="CI1117" i="7" s="1"/>
  <c r="CN1117" i="7" s="1"/>
  <c r="CJ1130" i="7"/>
  <c r="BL1130" i="7"/>
  <c r="CI1130" i="7" s="1"/>
  <c r="CN1130" i="7" s="1"/>
  <c r="BY2034" i="7"/>
  <c r="BX2034" i="7"/>
  <c r="BZ2034" i="7" s="1"/>
  <c r="BX2040" i="7"/>
  <c r="BZ2040" i="7" s="1"/>
  <c r="BY2040" i="7"/>
  <c r="CG2639" i="7"/>
  <c r="CE2639" i="7"/>
  <c r="BX1130" i="7"/>
  <c r="BZ1130" i="7" s="1"/>
  <c r="BY1130" i="7"/>
  <c r="BG1124" i="7"/>
  <c r="BI1124" i="7" s="1"/>
  <c r="BH1124" i="7"/>
  <c r="CG2648" i="7"/>
  <c r="CE2648" i="7"/>
  <c r="BJ2124" i="7"/>
  <c r="BK2124" i="7" s="1"/>
  <c r="BX2638" i="7"/>
  <c r="BZ2638" i="7" s="1"/>
  <c r="BY2638" i="7"/>
  <c r="BL2032" i="7"/>
  <c r="CI2032" i="7" s="1"/>
  <c r="CJ2032" i="7"/>
  <c r="CF2032" i="7" s="1"/>
  <c r="BL2041" i="7"/>
  <c r="CI2041" i="7" s="1"/>
  <c r="CG2041" i="7" s="1"/>
  <c r="CJ2041" i="7"/>
  <c r="CF2041" i="7" s="1"/>
  <c r="BV1114" i="7"/>
  <c r="BW1114" i="7" s="1"/>
  <c r="BX2038" i="7"/>
  <c r="BZ2038" i="7" s="1"/>
  <c r="CJ1126" i="7"/>
  <c r="BL1126" i="7"/>
  <c r="CI1126" i="7" s="1"/>
  <c r="CN1126" i="7" s="1"/>
  <c r="CJ1131" i="7"/>
  <c r="BL1131" i="7"/>
  <c r="CI1131" i="7" s="1"/>
  <c r="CN1131" i="7" s="1"/>
  <c r="CE2650" i="7"/>
  <c r="CG2650" i="7"/>
  <c r="BJ2048" i="7"/>
  <c r="BK2048" i="7" s="1"/>
  <c r="AV2048" i="7"/>
  <c r="CJ1123" i="7"/>
  <c r="BL1123" i="7"/>
  <c r="CI1123" i="7" s="1"/>
  <c r="CN1123" i="7" s="1"/>
  <c r="CG2634" i="7"/>
  <c r="CJ2033" i="7"/>
  <c r="CF2033" i="7" s="1"/>
  <c r="BL2033" i="7"/>
  <c r="CI2033" i="7" s="1"/>
  <c r="BE1117" i="7"/>
  <c r="BF1117" i="7" s="1"/>
  <c r="BL1128" i="7"/>
  <c r="CI1128" i="7" s="1"/>
  <c r="CN1128" i="7" s="1"/>
  <c r="CJ1128" i="7"/>
  <c r="BG1121" i="7"/>
  <c r="BI1121" i="7" s="1"/>
  <c r="BY1113" i="7"/>
  <c r="BX1113" i="7"/>
  <c r="BZ1113" i="7" s="1"/>
  <c r="BX1119" i="7"/>
  <c r="BZ1119" i="7" s="1"/>
  <c r="BY1119" i="7"/>
  <c r="CF2639" i="7"/>
  <c r="CD2639" i="7"/>
  <c r="CC2654" i="7"/>
  <c r="CH2654" i="7" s="1"/>
  <c r="CM2654" i="7" s="1"/>
  <c r="CK2654" i="7"/>
  <c r="CK1130" i="7"/>
  <c r="CC1130" i="7"/>
  <c r="CH1130" i="7" s="1"/>
  <c r="CM1130" i="7" s="1"/>
  <c r="CJ1124" i="7"/>
  <c r="BL1124" i="7"/>
  <c r="CI1124" i="7" s="1"/>
  <c r="CN1124" i="7" s="1"/>
  <c r="CD2045" i="7"/>
  <c r="CF2045" i="7"/>
  <c r="CD2648" i="7"/>
  <c r="CF2648" i="7"/>
  <c r="BE2041" i="7"/>
  <c r="BF2041" i="7" s="1"/>
  <c r="BX1116" i="7"/>
  <c r="BZ1116" i="7" s="1"/>
  <c r="BY1116" i="7"/>
  <c r="CK2038" i="7"/>
  <c r="CC2038" i="7"/>
  <c r="CH2038" i="7" s="1"/>
  <c r="CM2038" i="7" s="1"/>
  <c r="BH1120" i="7"/>
  <c r="BG1120" i="7"/>
  <c r="BI1120" i="7" s="1"/>
  <c r="CD2647" i="7"/>
  <c r="CF2647" i="7"/>
  <c r="CF2652" i="7"/>
  <c r="CC1118" i="7"/>
  <c r="CH1118" i="7" s="1"/>
  <c r="CM1118" i="7" s="1"/>
  <c r="CK1118" i="7"/>
  <c r="CC1132" i="7"/>
  <c r="CH1132" i="7" s="1"/>
  <c r="CM1132" i="7" s="1"/>
  <c r="CK1132" i="7"/>
  <c r="CD2029" i="7"/>
  <c r="CF2029" i="7"/>
  <c r="CK1120" i="7"/>
  <c r="CC1120" i="7"/>
  <c r="CH1120" i="7" s="1"/>
  <c r="CM1120" i="7" s="1"/>
  <c r="CJ1127" i="7"/>
  <c r="BL1127" i="7"/>
  <c r="CI1127" i="7" s="1"/>
  <c r="CJ1121" i="7"/>
  <c r="BL1121" i="7"/>
  <c r="CI1121" i="7" s="1"/>
  <c r="CN1121" i="7" s="1"/>
  <c r="CC1113" i="7"/>
  <c r="CH1113" i="7" s="1"/>
  <c r="CM1113" i="7" s="1"/>
  <c r="CK1113" i="7"/>
  <c r="CK2044" i="7"/>
  <c r="CC2044" i="7"/>
  <c r="CH2044" i="7" s="1"/>
  <c r="CM2044" i="7" s="1"/>
  <c r="CK1117" i="7"/>
  <c r="CC1117" i="7"/>
  <c r="CH1117" i="7" s="1"/>
  <c r="CM1117" i="7" s="1"/>
  <c r="CK1119" i="7"/>
  <c r="CC1119" i="7"/>
  <c r="CH1119" i="7" s="1"/>
  <c r="CM1119" i="7" s="1"/>
  <c r="CF2649" i="7"/>
  <c r="CD2649" i="7"/>
  <c r="CG2643" i="7"/>
  <c r="CE2643" i="7"/>
  <c r="CE2046" i="7"/>
  <c r="CG2046" i="7"/>
  <c r="BX1123" i="7"/>
  <c r="BZ1123" i="7" s="1"/>
  <c r="BY1123" i="7"/>
  <c r="CG1135" i="7"/>
  <c r="CE1135" i="7"/>
  <c r="CG2045" i="7"/>
  <c r="CE2045" i="7"/>
  <c r="BE1119" i="7"/>
  <c r="BF1119" i="7" s="1"/>
  <c r="CE2641" i="7"/>
  <c r="CG2641" i="7"/>
  <c r="CA1134" i="7"/>
  <c r="CB1134" i="7" s="1"/>
  <c r="CK1116" i="7"/>
  <c r="CC1116" i="7"/>
  <c r="CH1116" i="7" s="1"/>
  <c r="CD2645" i="7"/>
  <c r="CF2645" i="7"/>
  <c r="CJ1120" i="7"/>
  <c r="BL1120" i="7"/>
  <c r="CI1120" i="7" s="1"/>
  <c r="CN1120" i="7" s="1"/>
  <c r="BL2655" i="7"/>
  <c r="CI2655" i="7" s="1"/>
  <c r="CN2655" i="7" s="1"/>
  <c r="CJ2655" i="7"/>
  <c r="CG2647" i="7"/>
  <c r="CE2647" i="7"/>
  <c r="CE2652" i="7"/>
  <c r="CG2652" i="7"/>
  <c r="BV1118" i="7"/>
  <c r="BW1118" i="7" s="1"/>
  <c r="CG2029" i="7"/>
  <c r="CE2029" i="7"/>
  <c r="BH2260" i="7"/>
  <c r="BG2260" i="7"/>
  <c r="BI2260" i="7" s="1"/>
  <c r="BX2488" i="7"/>
  <c r="BZ2488" i="7" s="1"/>
  <c r="BY2488" i="7"/>
  <c r="BX497" i="7"/>
  <c r="BZ497" i="7" s="1"/>
  <c r="BY497" i="7"/>
  <c r="CJ2113" i="7"/>
  <c r="CF2113" i="7" s="1"/>
  <c r="BL2113" i="7"/>
  <c r="CI2113" i="7" s="1"/>
  <c r="CE2113" i="7" s="1"/>
  <c r="BL1516" i="7"/>
  <c r="CI1516" i="7" s="1"/>
  <c r="CE1516" i="7" s="1"/>
  <c r="CJ1516" i="7"/>
  <c r="CF1516" i="7" s="1"/>
  <c r="BX2495" i="7"/>
  <c r="BZ2495" i="7" s="1"/>
  <c r="BL2258" i="7"/>
  <c r="CI2258" i="7" s="1"/>
  <c r="CN2258" i="7" s="1"/>
  <c r="CJ2258" i="7"/>
  <c r="CD2258" i="7" s="1"/>
  <c r="BY508" i="7"/>
  <c r="BX508" i="7"/>
  <c r="BZ508" i="7" s="1"/>
  <c r="BY2498" i="7"/>
  <c r="BX2498" i="7"/>
  <c r="BZ2498" i="7" s="1"/>
  <c r="CC2490" i="7"/>
  <c r="CH2490" i="7" s="1"/>
  <c r="CM2490" i="7" s="1"/>
  <c r="CK2490" i="7"/>
  <c r="CF2490" i="7" s="1"/>
  <c r="BY2115" i="7"/>
  <c r="BX2115" i="7"/>
  <c r="BZ2115" i="7" s="1"/>
  <c r="CG1877" i="7"/>
  <c r="CE1877" i="7"/>
  <c r="BX2117" i="7"/>
  <c r="BZ2117" i="7" s="1"/>
  <c r="BY2117" i="7"/>
  <c r="CC2503" i="7"/>
  <c r="CH2503" i="7" s="1"/>
  <c r="CM2503" i="7" s="1"/>
  <c r="CK2503" i="7"/>
  <c r="CG1880" i="7"/>
  <c r="CE1880" i="7"/>
  <c r="BG2254" i="7"/>
  <c r="BI2254" i="7" s="1"/>
  <c r="BH2254" i="7"/>
  <c r="BY2489" i="7"/>
  <c r="BX2489" i="7"/>
  <c r="BZ2489" i="7" s="1"/>
  <c r="BE2269" i="7"/>
  <c r="BF2269" i="7" s="1"/>
  <c r="CK2496" i="7"/>
  <c r="CD2496" i="7" s="1"/>
  <c r="CC2496" i="7"/>
  <c r="CH2496" i="7" s="1"/>
  <c r="CM2496" i="7" s="1"/>
  <c r="BV2484" i="7"/>
  <c r="BW2484" i="7" s="1"/>
  <c r="BV898" i="7"/>
  <c r="BW898" i="7" s="1"/>
  <c r="BY898" i="7" s="1"/>
  <c r="BV2487" i="7"/>
  <c r="BW2487" i="7" s="1"/>
  <c r="CD2125" i="7"/>
  <c r="CF2125" i="7"/>
  <c r="CD496" i="7"/>
  <c r="CF496" i="7"/>
  <c r="CC2108" i="7"/>
  <c r="CH2108" i="7" s="1"/>
  <c r="CM2108" i="7" s="1"/>
  <c r="CK2108" i="7"/>
  <c r="CK2115" i="7"/>
  <c r="CC2115" i="7"/>
  <c r="CH2115" i="7" s="1"/>
  <c r="CM2115" i="7" s="1"/>
  <c r="CD1877" i="7"/>
  <c r="CF1877" i="7"/>
  <c r="CK2117" i="7"/>
  <c r="CC2117" i="7"/>
  <c r="CH2117" i="7" s="1"/>
  <c r="CM2117" i="7" s="1"/>
  <c r="CF1880" i="7"/>
  <c r="CD1880" i="7"/>
  <c r="BL2117" i="7"/>
  <c r="CI2117" i="7" s="1"/>
  <c r="CN2117" i="7" s="1"/>
  <c r="CJ2117" i="7"/>
  <c r="BH2266" i="7"/>
  <c r="BL2261" i="7"/>
  <c r="CI2261" i="7" s="1"/>
  <c r="CN2261" i="7" s="1"/>
  <c r="CJ2261" i="7"/>
  <c r="CF2261" i="7" s="1"/>
  <c r="BY2496" i="7"/>
  <c r="BX2496" i="7"/>
  <c r="BZ2496" i="7" s="1"/>
  <c r="CK2492" i="7"/>
  <c r="CF2492" i="7" s="1"/>
  <c r="CC2492" i="7"/>
  <c r="CH2492" i="7" s="1"/>
  <c r="CM2492" i="7" s="1"/>
  <c r="CK2484" i="7"/>
  <c r="CC2484" i="7"/>
  <c r="CH2484" i="7" s="1"/>
  <c r="CM2484" i="7" s="1"/>
  <c r="BX2483" i="7"/>
  <c r="BZ2483" i="7" s="1"/>
  <c r="BY2483" i="7"/>
  <c r="CJ2262" i="7"/>
  <c r="CD2262" i="7" s="1"/>
  <c r="BL2262" i="7"/>
  <c r="CI2262" i="7" s="1"/>
  <c r="CN2262" i="7" s="1"/>
  <c r="BG2255" i="7"/>
  <c r="BI2255" i="7" s="1"/>
  <c r="BH2255" i="7"/>
  <c r="CK2487" i="7"/>
  <c r="CD2487" i="7" s="1"/>
  <c r="CC2487" i="7"/>
  <c r="CH2487" i="7" s="1"/>
  <c r="CM2487" i="7" s="1"/>
  <c r="CK2482" i="7"/>
  <c r="CF2482" i="7" s="1"/>
  <c r="CC2482" i="7"/>
  <c r="CH2482" i="7" s="1"/>
  <c r="CM2482" i="7" s="1"/>
  <c r="CG2125" i="7"/>
  <c r="CE2125" i="7"/>
  <c r="CC2109" i="7"/>
  <c r="CH2109" i="7" s="1"/>
  <c r="CM2109" i="7" s="1"/>
  <c r="CK2109" i="7"/>
  <c r="BG2264" i="7"/>
  <c r="BI2264" i="7" s="1"/>
  <c r="BH2264" i="7"/>
  <c r="CG496" i="7"/>
  <c r="CE496" i="7"/>
  <c r="BV2108" i="7"/>
  <c r="BW2108" i="7" s="1"/>
  <c r="CJ2108" i="7"/>
  <c r="BL2108" i="7"/>
  <c r="CI2108" i="7" s="1"/>
  <c r="CN2108" i="7" s="1"/>
  <c r="CJ2260" i="7"/>
  <c r="CF2260" i="7" s="1"/>
  <c r="BL2260" i="7"/>
  <c r="CI2260" i="7" s="1"/>
  <c r="CN2260" i="7" s="1"/>
  <c r="BL2103" i="7"/>
  <c r="CI2103" i="7" s="1"/>
  <c r="CN2103" i="7" s="1"/>
  <c r="CJ2103" i="7"/>
  <c r="CD2103" i="7" s="1"/>
  <c r="BE2117" i="7"/>
  <c r="BF2117" i="7" s="1"/>
  <c r="BG2110" i="7"/>
  <c r="BI2110" i="7" s="1"/>
  <c r="BH2110" i="7"/>
  <c r="BH2114" i="7"/>
  <c r="BG2114" i="7"/>
  <c r="BI2114" i="7" s="1"/>
  <c r="BL2116" i="7"/>
  <c r="CI2116" i="7" s="1"/>
  <c r="CN2116" i="7" s="1"/>
  <c r="CJ2116" i="7"/>
  <c r="BV2492" i="7"/>
  <c r="BW2492" i="7" s="1"/>
  <c r="BV2485" i="7"/>
  <c r="BW2485" i="7" s="1"/>
  <c r="CG2121" i="7"/>
  <c r="CK2483" i="7"/>
  <c r="CC2483" i="7"/>
  <c r="CH2483" i="7" s="1"/>
  <c r="CM2483" i="7" s="1"/>
  <c r="CJ2255" i="7"/>
  <c r="CF2255" i="7" s="1"/>
  <c r="BL2255" i="7"/>
  <c r="CI2255" i="7" s="1"/>
  <c r="CN2255" i="7" s="1"/>
  <c r="CJ2271" i="7"/>
  <c r="CF2271" i="7" s="1"/>
  <c r="BL2271" i="7"/>
  <c r="CI2271" i="7" s="1"/>
  <c r="CN2271" i="7" s="1"/>
  <c r="BY2109" i="7"/>
  <c r="BX2109" i="7"/>
  <c r="BZ2109" i="7" s="1"/>
  <c r="BL2264" i="7"/>
  <c r="CI2264" i="7" s="1"/>
  <c r="CN2264" i="7" s="1"/>
  <c r="CJ2264" i="7"/>
  <c r="CF2264" i="7" s="1"/>
  <c r="BH2108" i="7"/>
  <c r="BG2108" i="7"/>
  <c r="BI2108" i="7" s="1"/>
  <c r="BE2109" i="7"/>
  <c r="BF2109" i="7" s="1"/>
  <c r="BH2103" i="7"/>
  <c r="BG2103" i="7"/>
  <c r="BI2103" i="7" s="1"/>
  <c r="BE2112" i="7"/>
  <c r="BF2112" i="7" s="1"/>
  <c r="CJ2110" i="7"/>
  <c r="BL2110" i="7"/>
  <c r="CI2110" i="7" s="1"/>
  <c r="CN2110" i="7" s="1"/>
  <c r="CJ2114" i="7"/>
  <c r="BL2114" i="7"/>
  <c r="CI2114" i="7" s="1"/>
  <c r="CN2114" i="7" s="1"/>
  <c r="CG2120" i="7"/>
  <c r="CE2120" i="7"/>
  <c r="BY2114" i="7"/>
  <c r="BX2114" i="7"/>
  <c r="BZ2114" i="7" s="1"/>
  <c r="CC2494" i="7"/>
  <c r="CH2494" i="7" s="1"/>
  <c r="CM2494" i="7" s="1"/>
  <c r="CK2494" i="7"/>
  <c r="CF2121" i="7"/>
  <c r="BH2271" i="7"/>
  <c r="BG2271" i="7"/>
  <c r="BI2271" i="7" s="1"/>
  <c r="CJ2126" i="7"/>
  <c r="CF2126" i="7" s="1"/>
  <c r="BL2126" i="7"/>
  <c r="CI2126" i="7" s="1"/>
  <c r="CC2504" i="7"/>
  <c r="CH2504" i="7" s="1"/>
  <c r="CM2504" i="7" s="1"/>
  <c r="CK2504" i="7"/>
  <c r="CD741" i="7"/>
  <c r="CF741" i="7"/>
  <c r="CK2111" i="7"/>
  <c r="CC2111" i="7"/>
  <c r="CH2111" i="7" s="1"/>
  <c r="CM2111" i="7" s="1"/>
  <c r="CJ2268" i="7"/>
  <c r="CD2268" i="7" s="1"/>
  <c r="BL2268" i="7"/>
  <c r="CI2268" i="7" s="1"/>
  <c r="CN2268" i="7" s="1"/>
  <c r="CJ2109" i="7"/>
  <c r="BL2109" i="7"/>
  <c r="CI2109" i="7" s="1"/>
  <c r="CN2109" i="7" s="1"/>
  <c r="CC2107" i="7"/>
  <c r="CH2107" i="7" s="1"/>
  <c r="CM2107" i="7" s="1"/>
  <c r="CK2107" i="7"/>
  <c r="BH1880" i="7"/>
  <c r="BG1880" i="7"/>
  <c r="BI1880" i="7" s="1"/>
  <c r="CJ2112" i="7"/>
  <c r="CD2112" i="7" s="1"/>
  <c r="BL2112" i="7"/>
  <c r="CI2112" i="7" s="1"/>
  <c r="CK2499" i="7"/>
  <c r="CF2499" i="7" s="1"/>
  <c r="CC2499" i="7"/>
  <c r="CH2499" i="7" s="1"/>
  <c r="CM2499" i="7" s="1"/>
  <c r="CD506" i="7"/>
  <c r="CF506" i="7"/>
  <c r="CF2120" i="7"/>
  <c r="CD2120" i="7"/>
  <c r="CD2119" i="7"/>
  <c r="CF2119" i="7"/>
  <c r="BL2107" i="7"/>
  <c r="CI2107" i="7" s="1"/>
  <c r="CN2107" i="7" s="1"/>
  <c r="CJ2107" i="7"/>
  <c r="CC2114" i="7"/>
  <c r="CH2114" i="7" s="1"/>
  <c r="CM2114" i="7" s="1"/>
  <c r="CK2114" i="7"/>
  <c r="BX2494" i="7"/>
  <c r="BZ2494" i="7" s="1"/>
  <c r="BY2494" i="7"/>
  <c r="BX1891" i="7"/>
  <c r="BZ1891" i="7" s="1"/>
  <c r="BY1891" i="7"/>
  <c r="CE741" i="7"/>
  <c r="CG741" i="7"/>
  <c r="CG2347" i="7"/>
  <c r="CJ2265" i="7"/>
  <c r="CD2265" i="7" s="1"/>
  <c r="BL2265" i="7"/>
  <c r="CI2265" i="7" s="1"/>
  <c r="CN2265" i="7" s="1"/>
  <c r="BE2115" i="7"/>
  <c r="BF2115" i="7" s="1"/>
  <c r="BX2107" i="7"/>
  <c r="BZ2107" i="7" s="1"/>
  <c r="BY2107" i="7"/>
  <c r="BL2263" i="7"/>
  <c r="CI2263" i="7" s="1"/>
  <c r="CN2263" i="7" s="1"/>
  <c r="CJ2263" i="7"/>
  <c r="CD2263" i="7" s="1"/>
  <c r="CE506" i="7"/>
  <c r="CG506" i="7"/>
  <c r="BY495" i="7"/>
  <c r="BX495" i="7"/>
  <c r="BZ495" i="7" s="1"/>
  <c r="CJ2267" i="7"/>
  <c r="CF2267" i="7" s="1"/>
  <c r="BL2267" i="7"/>
  <c r="CI2267" i="7" s="1"/>
  <c r="CN2267" i="7" s="1"/>
  <c r="CJ2118" i="7"/>
  <c r="CF2118" i="7" s="1"/>
  <c r="BL2118" i="7"/>
  <c r="CI2118" i="7" s="1"/>
  <c r="CC2122" i="7"/>
  <c r="CH2122" i="7" s="1"/>
  <c r="CM2122" i="7" s="1"/>
  <c r="CK2122" i="7"/>
  <c r="CK2116" i="7"/>
  <c r="CC2116" i="7"/>
  <c r="CH2116" i="7" s="1"/>
  <c r="CM2116" i="7" s="1"/>
  <c r="BX2482" i="7"/>
  <c r="BZ2482" i="7" s="1"/>
  <c r="BY2482" i="7"/>
  <c r="CC2124" i="7"/>
  <c r="CH2124" i="7" s="1"/>
  <c r="CM2124" i="7" s="1"/>
  <c r="CK2124" i="7"/>
  <c r="CG1891" i="7"/>
  <c r="BL2115" i="7"/>
  <c r="CI2115" i="7" s="1"/>
  <c r="CN2115" i="7" s="1"/>
  <c r="CJ2115" i="7"/>
  <c r="BJ2279" i="7"/>
  <c r="BK2279" i="7" s="1"/>
  <c r="BE2263" i="7"/>
  <c r="BF2263" i="7" s="1"/>
  <c r="CC2110" i="7"/>
  <c r="CH2110" i="7" s="1"/>
  <c r="CM2110" i="7" s="1"/>
  <c r="CK2110" i="7"/>
  <c r="CJ2111" i="7"/>
  <c r="BL2111" i="7"/>
  <c r="CI2111" i="7" s="1"/>
  <c r="CN2111" i="7" s="1"/>
  <c r="CK2486" i="7"/>
  <c r="CF2486" i="7" s="1"/>
  <c r="CC2486" i="7"/>
  <c r="CH2486" i="7" s="1"/>
  <c r="CM2486" i="7" s="1"/>
  <c r="BG2267" i="7"/>
  <c r="BI2267" i="7" s="1"/>
  <c r="BH2267" i="7"/>
  <c r="BY1879" i="7"/>
  <c r="BX1879" i="7"/>
  <c r="BZ1879" i="7" s="1"/>
  <c r="BY505" i="7"/>
  <c r="BX505" i="7"/>
  <c r="BZ505" i="7" s="1"/>
  <c r="BG2113" i="7"/>
  <c r="BI2113" i="7" s="1"/>
  <c r="BH2113" i="7"/>
  <c r="CJ2270" i="7"/>
  <c r="BL2270" i="7"/>
  <c r="CI2270" i="7" s="1"/>
  <c r="CN2270" i="7" s="1"/>
  <c r="CK2495" i="7"/>
  <c r="CF2495" i="7" s="1"/>
  <c r="CC2495" i="7"/>
  <c r="CH2495" i="7" s="1"/>
  <c r="CM2495" i="7" s="1"/>
  <c r="BG2258" i="7"/>
  <c r="BI2258" i="7" s="1"/>
  <c r="BH2258" i="7"/>
  <c r="BY1892" i="7"/>
  <c r="BX1892" i="7"/>
  <c r="BZ1892" i="7" s="1"/>
  <c r="CK2498" i="7"/>
  <c r="CD2498" i="7" s="1"/>
  <c r="CC2498" i="7"/>
  <c r="CH2498" i="7" s="1"/>
  <c r="CM2498" i="7" s="1"/>
  <c r="BX578" i="7"/>
  <c r="BZ578" i="7" s="1"/>
  <c r="CD1891" i="7"/>
  <c r="CF1891" i="7"/>
  <c r="CJ2259" i="7"/>
  <c r="CF2259" i="7" s="1"/>
  <c r="BL2259" i="7"/>
  <c r="CI2259" i="7" s="1"/>
  <c r="CN2259" i="7" s="1"/>
  <c r="BL2254" i="7"/>
  <c r="CI2254" i="7" s="1"/>
  <c r="CN2254" i="7" s="1"/>
  <c r="CJ2254" i="7"/>
  <c r="CD2254" i="7" s="1"/>
  <c r="CJ2269" i="7"/>
  <c r="CD2269" i="7" s="1"/>
  <c r="BL2269" i="7"/>
  <c r="CI2269" i="7" s="1"/>
  <c r="CN2269" i="7" s="1"/>
  <c r="BX2110" i="7"/>
  <c r="BZ2110" i="7" s="1"/>
  <c r="BY2110" i="7"/>
  <c r="AV2276" i="7"/>
  <c r="BX2486" i="7"/>
  <c r="BZ2486" i="7" s="1"/>
  <c r="BY2486" i="7"/>
  <c r="BL131" i="7"/>
  <c r="CI131" i="7" s="1"/>
  <c r="CN131" i="7" s="1"/>
  <c r="CJ131" i="7"/>
  <c r="CC2277" i="7"/>
  <c r="CH2277" i="7" s="1"/>
  <c r="CM2277" i="7" s="1"/>
  <c r="CK2277" i="7"/>
  <c r="CJ2505" i="7"/>
  <c r="BL2505" i="7"/>
  <c r="CI2505" i="7" s="1"/>
  <c r="CN2505" i="7" s="1"/>
  <c r="BX733" i="7"/>
  <c r="BZ733" i="7" s="1"/>
  <c r="BY733" i="7"/>
  <c r="CG1596" i="7"/>
  <c r="CE1596" i="7"/>
  <c r="BX897" i="7"/>
  <c r="BZ897" i="7" s="1"/>
  <c r="BY897" i="7"/>
  <c r="CE1899" i="7"/>
  <c r="CG1899" i="7"/>
  <c r="CD1515" i="7"/>
  <c r="CF1515" i="7"/>
  <c r="CC133" i="7"/>
  <c r="CH133" i="7" s="1"/>
  <c r="CM133" i="7" s="1"/>
  <c r="CK133" i="7"/>
  <c r="CG1898" i="7"/>
  <c r="CE1898" i="7"/>
  <c r="BL1521" i="7"/>
  <c r="CI1521" i="7" s="1"/>
  <c r="CN1521" i="7" s="1"/>
  <c r="CJ1521" i="7"/>
  <c r="CG1896" i="7"/>
  <c r="CE1896" i="7"/>
  <c r="CD2658" i="7"/>
  <c r="BL1518" i="7"/>
  <c r="CI1518" i="7" s="1"/>
  <c r="CN1518" i="7" s="1"/>
  <c r="CJ1518" i="7"/>
  <c r="CC2278" i="7"/>
  <c r="CH2278" i="7" s="1"/>
  <c r="CM2278" i="7" s="1"/>
  <c r="CK2278" i="7"/>
  <c r="BX901" i="7"/>
  <c r="BZ901" i="7" s="1"/>
  <c r="BY901" i="7"/>
  <c r="BG2104" i="7"/>
  <c r="BI2104" i="7" s="1"/>
  <c r="BH2104" i="7"/>
  <c r="CC131" i="7"/>
  <c r="CH131" i="7" s="1"/>
  <c r="CM131" i="7" s="1"/>
  <c r="CK131" i="7"/>
  <c r="CC897" i="7"/>
  <c r="CH897" i="7" s="1"/>
  <c r="CM897" i="7" s="1"/>
  <c r="CK897" i="7"/>
  <c r="CD1371" i="7"/>
  <c r="CF1371" i="7"/>
  <c r="CE896" i="7"/>
  <c r="CG896" i="7"/>
  <c r="BG2107" i="7"/>
  <c r="BI2107" i="7" s="1"/>
  <c r="BH2107" i="7"/>
  <c r="CF1896" i="7"/>
  <c r="CD1896" i="7"/>
  <c r="BL1369" i="7"/>
  <c r="CI1369" i="7" s="1"/>
  <c r="CN1369" i="7" s="1"/>
  <c r="CJ1369" i="7"/>
  <c r="CD1369" i="7" s="1"/>
  <c r="CE2658" i="7"/>
  <c r="CD1881" i="7"/>
  <c r="CF1881" i="7"/>
  <c r="CC1823" i="7"/>
  <c r="CH1823" i="7" s="1"/>
  <c r="CM1823" i="7" s="1"/>
  <c r="CK1823" i="7"/>
  <c r="BY734" i="7"/>
  <c r="BX734" i="7"/>
  <c r="BZ734" i="7" s="1"/>
  <c r="BL2502" i="7"/>
  <c r="CI2502" i="7" s="1"/>
  <c r="CN2502" i="7" s="1"/>
  <c r="CJ2502" i="7"/>
  <c r="CJ1593" i="7"/>
  <c r="CD1593" i="7" s="1"/>
  <c r="BL1593" i="7"/>
  <c r="CI1593" i="7" s="1"/>
  <c r="CE1593" i="7" s="1"/>
  <c r="CK901" i="7"/>
  <c r="CD901" i="7" s="1"/>
  <c r="CC901" i="7"/>
  <c r="CH901" i="7" s="1"/>
  <c r="CG901" i="7" s="1"/>
  <c r="CE2127" i="7"/>
  <c r="BL1290" i="7"/>
  <c r="CI1290" i="7" s="1"/>
  <c r="CN1290" i="7" s="1"/>
  <c r="CJ1290" i="7"/>
  <c r="CC438" i="7"/>
  <c r="CH438" i="7" s="1"/>
  <c r="CM438" i="7" s="1"/>
  <c r="CK438" i="7"/>
  <c r="CG1371" i="7"/>
  <c r="CE1371" i="7"/>
  <c r="CF896" i="7"/>
  <c r="CD896" i="7"/>
  <c r="CF1894" i="7"/>
  <c r="CD1894" i="7"/>
  <c r="BL132" i="7"/>
  <c r="CI132" i="7" s="1"/>
  <c r="CN132" i="7" s="1"/>
  <c r="CJ132" i="7"/>
  <c r="CE1881" i="7"/>
  <c r="CG1881" i="7"/>
  <c r="CD1900" i="7"/>
  <c r="CF1900" i="7"/>
  <c r="BL1519" i="7"/>
  <c r="CI1519" i="7" s="1"/>
  <c r="CE1519" i="7" s="1"/>
  <c r="CJ1519" i="7"/>
  <c r="CF1519" i="7" s="1"/>
  <c r="CG1895" i="7"/>
  <c r="CE1895" i="7"/>
  <c r="CE1900" i="7"/>
  <c r="CG1900" i="7"/>
  <c r="CD1594" i="7"/>
  <c r="CF1594" i="7"/>
  <c r="CJ1370" i="7"/>
  <c r="CF1370" i="7" s="1"/>
  <c r="BL1370" i="7"/>
  <c r="CI1370" i="7" s="1"/>
  <c r="CD899" i="7"/>
  <c r="CF899" i="7"/>
  <c r="BL902" i="7"/>
  <c r="CI902" i="7" s="1"/>
  <c r="CJ902" i="7"/>
  <c r="CC1597" i="7"/>
  <c r="CH1597" i="7" s="1"/>
  <c r="CM1597" i="7" s="1"/>
  <c r="CK1597" i="7"/>
  <c r="BL900" i="7"/>
  <c r="CI900" i="7" s="1"/>
  <c r="CJ900" i="7"/>
  <c r="BL2506" i="7"/>
  <c r="CI2506" i="7" s="1"/>
  <c r="CJ2506" i="7"/>
  <c r="CF2506" i="7" s="1"/>
  <c r="CC1824" i="7"/>
  <c r="CH1824" i="7" s="1"/>
  <c r="CM1824" i="7" s="1"/>
  <c r="CK1824" i="7"/>
  <c r="CD1895" i="7"/>
  <c r="CF1895" i="7"/>
  <c r="CC1368" i="7"/>
  <c r="CH1368" i="7" s="1"/>
  <c r="CM1368" i="7" s="1"/>
  <c r="CK1368" i="7"/>
  <c r="CF1897" i="7"/>
  <c r="CD1897" i="7"/>
  <c r="CK132" i="7"/>
  <c r="CC132" i="7"/>
  <c r="CH132" i="7" s="1"/>
  <c r="CM132" i="7" s="1"/>
  <c r="CJ1367" i="7"/>
  <c r="BL1367" i="7"/>
  <c r="CI1367" i="7" s="1"/>
  <c r="CE1594" i="7"/>
  <c r="CG1594" i="7"/>
  <c r="CG899" i="7"/>
  <c r="CE899" i="7"/>
  <c r="CE1595" i="7"/>
  <c r="CG1595" i="7"/>
  <c r="BL2503" i="7"/>
  <c r="CI2503" i="7" s="1"/>
  <c r="CN2503" i="7" s="1"/>
  <c r="CJ2503" i="7"/>
  <c r="CC2279" i="7"/>
  <c r="CH2279" i="7" s="1"/>
  <c r="CM2279" i="7" s="1"/>
  <c r="CK2279" i="7"/>
  <c r="CE1897" i="7"/>
  <c r="CG1897" i="7"/>
  <c r="CK1820" i="7"/>
  <c r="CC1820" i="7"/>
  <c r="CH1820" i="7" s="1"/>
  <c r="CM1820" i="7" s="1"/>
  <c r="BL2504" i="7"/>
  <c r="CI2504" i="7" s="1"/>
  <c r="CN2504" i="7" s="1"/>
  <c r="CJ2504" i="7"/>
  <c r="BL1517" i="7"/>
  <c r="CI1517" i="7" s="1"/>
  <c r="CJ1517" i="7"/>
  <c r="BX899" i="7"/>
  <c r="BZ899" i="7" s="1"/>
  <c r="BY899" i="7"/>
  <c r="CC1518" i="7"/>
  <c r="CH1518" i="7" s="1"/>
  <c r="CM1518" i="7" s="1"/>
  <c r="CK1518" i="7"/>
  <c r="CF1596" i="7"/>
  <c r="CD1596" i="7"/>
  <c r="BL1520" i="7"/>
  <c r="CI1520" i="7" s="1"/>
  <c r="CN1520" i="7" s="1"/>
  <c r="CJ1520" i="7"/>
  <c r="CD1520" i="7" s="1"/>
  <c r="CF1899" i="7"/>
  <c r="CD1899" i="7"/>
  <c r="CG1515" i="7"/>
  <c r="CE1515" i="7"/>
  <c r="CD1898" i="7"/>
  <c r="CD1890" i="7"/>
  <c r="CF1890" i="7"/>
  <c r="CF2270" i="7"/>
  <c r="CD2270" i="7"/>
  <c r="CE2500" i="7"/>
  <c r="CG2500" i="7"/>
  <c r="BY1582" i="7"/>
  <c r="BX1582" i="7"/>
  <c r="BZ1582" i="7" s="1"/>
  <c r="CJ130" i="7"/>
  <c r="CF130" i="7" s="1"/>
  <c r="BL130" i="7"/>
  <c r="CI130" i="7" s="1"/>
  <c r="CN130" i="7" s="1"/>
  <c r="BG120" i="7"/>
  <c r="BI120" i="7" s="1"/>
  <c r="BH120" i="7"/>
  <c r="CF2489" i="7"/>
  <c r="CD2489" i="7"/>
  <c r="CD1585" i="7"/>
  <c r="CF1585" i="7"/>
  <c r="CF1278" i="7"/>
  <c r="CD1278" i="7"/>
  <c r="CG1884" i="7"/>
  <c r="CE1884" i="7"/>
  <c r="CF2485" i="7"/>
  <c r="CD2485" i="7"/>
  <c r="CD2340" i="7"/>
  <c r="CF2340" i="7"/>
  <c r="CG1655" i="7"/>
  <c r="CE1655" i="7"/>
  <c r="CE1581" i="7"/>
  <c r="CG1581" i="7"/>
  <c r="CG1739" i="7"/>
  <c r="CE1739" i="7"/>
  <c r="CG1587" i="7"/>
  <c r="CE1587" i="7"/>
  <c r="CE113" i="7"/>
  <c r="CG113" i="7"/>
  <c r="CG509" i="7"/>
  <c r="CE509" i="7"/>
  <c r="BG1891" i="7"/>
  <c r="BI1891" i="7" s="1"/>
  <c r="BH1891" i="7"/>
  <c r="CE2274" i="7"/>
  <c r="CG2274" i="7"/>
  <c r="CF1583" i="7"/>
  <c r="CD1583" i="7"/>
  <c r="BH2489" i="7"/>
  <c r="BG2489" i="7"/>
  <c r="BI2489" i="7" s="1"/>
  <c r="BX2256" i="7"/>
  <c r="BZ2256" i="7" s="1"/>
  <c r="BY2256" i="7"/>
  <c r="CG120" i="7"/>
  <c r="CE120" i="7"/>
  <c r="CG122" i="7"/>
  <c r="CE122" i="7"/>
  <c r="BX1278" i="7"/>
  <c r="BZ1278" i="7" s="1"/>
  <c r="BY1278" i="7"/>
  <c r="CF1574" i="7"/>
  <c r="CD1574" i="7"/>
  <c r="BG119" i="7"/>
  <c r="BI119" i="7" s="1"/>
  <c r="BH119" i="7"/>
  <c r="BY1809" i="7"/>
  <c r="BX1809" i="7"/>
  <c r="BZ1809" i="7" s="1"/>
  <c r="CF1726" i="7"/>
  <c r="CD1726" i="7"/>
  <c r="BX1576" i="7"/>
  <c r="BZ1576" i="7" s="1"/>
  <c r="BY1576" i="7"/>
  <c r="CD110" i="7"/>
  <c r="CF110" i="7"/>
  <c r="CD1588" i="7"/>
  <c r="CF1588" i="7"/>
  <c r="BY1807" i="7"/>
  <c r="BX1807" i="7"/>
  <c r="BZ1807" i="7" s="1"/>
  <c r="CD1730" i="7"/>
  <c r="CF1730" i="7"/>
  <c r="BX114" i="7"/>
  <c r="BZ114" i="7" s="1"/>
  <c r="BY114" i="7"/>
  <c r="CD115" i="7"/>
  <c r="CF115" i="7"/>
  <c r="CD116" i="7"/>
  <c r="CF116" i="7"/>
  <c r="CG1578" i="7"/>
  <c r="CE1578" i="7"/>
  <c r="CE2488" i="7"/>
  <c r="CG2488" i="7"/>
  <c r="CF1737" i="7"/>
  <c r="CD1737" i="7"/>
  <c r="CG1584" i="7"/>
  <c r="CE1584" i="7"/>
  <c r="CD1725" i="7"/>
  <c r="CF1725" i="7"/>
  <c r="CD128" i="7"/>
  <c r="CF128" i="7"/>
  <c r="CE118" i="7"/>
  <c r="CG118" i="7"/>
  <c r="CD1586" i="7"/>
  <c r="CF1586" i="7"/>
  <c r="CG1801" i="7"/>
  <c r="CE1801" i="7"/>
  <c r="BY1585" i="7"/>
  <c r="BX1585" i="7"/>
  <c r="BZ1585" i="7" s="1"/>
  <c r="BY418" i="7"/>
  <c r="BX418" i="7"/>
  <c r="BZ418" i="7" s="1"/>
  <c r="CG1883" i="7"/>
  <c r="CE1883" i="7"/>
  <c r="CG2481" i="7"/>
  <c r="CE2481" i="7"/>
  <c r="CF114" i="7"/>
  <c r="CD114" i="7"/>
  <c r="BX1587" i="7"/>
  <c r="BZ1587" i="7" s="1"/>
  <c r="BY1587" i="7"/>
  <c r="CF126" i="7"/>
  <c r="CD126" i="7"/>
  <c r="CE117" i="7"/>
  <c r="CG117" i="7"/>
  <c r="BX2259" i="7"/>
  <c r="BZ2259" i="7" s="1"/>
  <c r="BY2259" i="7"/>
  <c r="CE1589" i="7"/>
  <c r="CG1589" i="7"/>
  <c r="CE1889" i="7"/>
  <c r="CG1889" i="7"/>
  <c r="BY1731" i="7"/>
  <c r="BX1731" i="7"/>
  <c r="BZ1731" i="7" s="1"/>
  <c r="BY415" i="7"/>
  <c r="BX415" i="7"/>
  <c r="BZ415" i="7" s="1"/>
  <c r="CE2489" i="7"/>
  <c r="CG2489" i="7"/>
  <c r="CD123" i="7"/>
  <c r="CF123" i="7"/>
  <c r="CE1893" i="7"/>
  <c r="CG1893" i="7"/>
  <c r="BY425" i="7"/>
  <c r="BX425" i="7"/>
  <c r="BZ425" i="7" s="1"/>
  <c r="CD1884" i="7"/>
  <c r="CF1884" i="7"/>
  <c r="CG2485" i="7"/>
  <c r="CE2485" i="7"/>
  <c r="CE2340" i="7"/>
  <c r="CG2340" i="7"/>
  <c r="CD1581" i="7"/>
  <c r="CF1581" i="7"/>
  <c r="CF1587" i="7"/>
  <c r="CD1587" i="7"/>
  <c r="CD509" i="7"/>
  <c r="CF509" i="7"/>
  <c r="CG1735" i="7"/>
  <c r="CE1735" i="7"/>
  <c r="CE1583" i="7"/>
  <c r="CG1583" i="7"/>
  <c r="CD2501" i="7"/>
  <c r="CF2501" i="7"/>
  <c r="BY2263" i="7"/>
  <c r="BX2263" i="7"/>
  <c r="BZ2263" i="7" s="1"/>
  <c r="CF122" i="7"/>
  <c r="CD122" i="7"/>
  <c r="BX419" i="7"/>
  <c r="BZ419" i="7" s="1"/>
  <c r="BY419" i="7"/>
  <c r="CD429" i="7"/>
  <c r="CF429" i="7"/>
  <c r="BY1958" i="7"/>
  <c r="BX1958" i="7"/>
  <c r="BZ1958" i="7" s="1"/>
  <c r="CE1574" i="7"/>
  <c r="CG1574" i="7"/>
  <c r="BL184" i="7"/>
  <c r="CI184" i="7" s="1"/>
  <c r="CN184" i="7" s="1"/>
  <c r="CJ184" i="7"/>
  <c r="CE1726" i="7"/>
  <c r="CG1726" i="7"/>
  <c r="BH1890" i="7"/>
  <c r="BG1890" i="7"/>
  <c r="BI1890" i="7" s="1"/>
  <c r="CD1591" i="7"/>
  <c r="CF1591" i="7"/>
  <c r="BG588" i="7"/>
  <c r="BI588" i="7" s="1"/>
  <c r="BH588" i="7"/>
  <c r="BY112" i="7"/>
  <c r="BX112" i="7"/>
  <c r="BZ112" i="7" s="1"/>
  <c r="BY1740" i="7"/>
  <c r="BX1740" i="7"/>
  <c r="BZ1740" i="7" s="1"/>
  <c r="CG115" i="7"/>
  <c r="CE115" i="7"/>
  <c r="CG116" i="7"/>
  <c r="CE116" i="7"/>
  <c r="CF1578" i="7"/>
  <c r="CD1578" i="7"/>
  <c r="CD2488" i="7"/>
  <c r="CF2488" i="7"/>
  <c r="CF1734" i="7"/>
  <c r="CD1734" i="7"/>
  <c r="CG1725" i="7"/>
  <c r="CE1725" i="7"/>
  <c r="CE128" i="7"/>
  <c r="CG128" i="7"/>
  <c r="CG1573" i="7"/>
  <c r="CE1573" i="7"/>
  <c r="CF118" i="7"/>
  <c r="CD118" i="7"/>
  <c r="BY414" i="7"/>
  <c r="BX414" i="7"/>
  <c r="BZ414" i="7" s="1"/>
  <c r="BH2493" i="7"/>
  <c r="BG2493" i="7"/>
  <c r="BI2493" i="7" s="1"/>
  <c r="CG1586" i="7"/>
  <c r="CE1586" i="7"/>
  <c r="BH193" i="7"/>
  <c r="BG193" i="7"/>
  <c r="BI193" i="7" s="1"/>
  <c r="CF1883" i="7"/>
  <c r="CD1883" i="7"/>
  <c r="CF2481" i="7"/>
  <c r="CD2481" i="7"/>
  <c r="BX1655" i="7"/>
  <c r="BZ1655" i="7" s="1"/>
  <c r="BY1655" i="7"/>
  <c r="CG126" i="7"/>
  <c r="CE126" i="7"/>
  <c r="CD117" i="7"/>
  <c r="CF117" i="7"/>
  <c r="CE124" i="7"/>
  <c r="CG124" i="7"/>
  <c r="CF1885" i="7"/>
  <c r="CD2491" i="7"/>
  <c r="CF2491" i="7"/>
  <c r="CE1890" i="7"/>
  <c r="CG1890" i="7"/>
  <c r="BX1801" i="7"/>
  <c r="BZ1801" i="7" s="1"/>
  <c r="BY1801" i="7"/>
  <c r="CG123" i="7"/>
  <c r="CE123" i="7"/>
  <c r="CF1893" i="7"/>
  <c r="CD1893" i="7"/>
  <c r="CE1649" i="7"/>
  <c r="CG1649" i="7"/>
  <c r="CD1579" i="7"/>
  <c r="CF1579" i="7"/>
  <c r="CD1577" i="7"/>
  <c r="CF1577" i="7"/>
  <c r="CG121" i="7"/>
  <c r="CE121" i="7"/>
  <c r="CG119" i="7"/>
  <c r="CE119" i="7"/>
  <c r="CD1592" i="7"/>
  <c r="CF1592" i="7"/>
  <c r="CE1582" i="7"/>
  <c r="CG1582" i="7"/>
  <c r="CG2501" i="7"/>
  <c r="CE2501" i="7"/>
  <c r="CF1580" i="7"/>
  <c r="CD1580" i="7"/>
  <c r="BY424" i="7"/>
  <c r="BX424" i="7"/>
  <c r="BZ424" i="7" s="1"/>
  <c r="BX1649" i="7"/>
  <c r="BZ1649" i="7" s="1"/>
  <c r="BY1649" i="7"/>
  <c r="BX2264" i="7"/>
  <c r="BZ2264" i="7" s="1"/>
  <c r="BY2264" i="7"/>
  <c r="CE429" i="7"/>
  <c r="CG429" i="7"/>
  <c r="BY1739" i="7"/>
  <c r="BX1739" i="7"/>
  <c r="BZ1739" i="7" s="1"/>
  <c r="CF431" i="7"/>
  <c r="CD431" i="7"/>
  <c r="CG2273" i="7"/>
  <c r="CE2273" i="7"/>
  <c r="CE1591" i="7"/>
  <c r="CG1591" i="7"/>
  <c r="BH589" i="7"/>
  <c r="BG589" i="7"/>
  <c r="BI589" i="7" s="1"/>
  <c r="BX125" i="7"/>
  <c r="BZ125" i="7" s="1"/>
  <c r="BY125" i="7"/>
  <c r="BY1279" i="7"/>
  <c r="BX1279" i="7"/>
  <c r="BZ1279" i="7" s="1"/>
  <c r="CF424" i="7"/>
  <c r="CD424" i="7"/>
  <c r="BY1959" i="7"/>
  <c r="BX1959" i="7"/>
  <c r="BZ1959" i="7" s="1"/>
  <c r="CC434" i="7"/>
  <c r="CH434" i="7" s="1"/>
  <c r="CM434" i="7" s="1"/>
  <c r="CK434" i="7"/>
  <c r="CF1573" i="7"/>
  <c r="CD1573" i="7"/>
  <c r="CD125" i="7"/>
  <c r="CF125" i="7"/>
  <c r="CD2497" i="7"/>
  <c r="CF2497" i="7"/>
  <c r="BY421" i="7"/>
  <c r="BX421" i="7"/>
  <c r="BZ421" i="7" s="1"/>
  <c r="BG2340" i="7"/>
  <c r="BI2340" i="7" s="1"/>
  <c r="BH2340" i="7"/>
  <c r="CD2272" i="7"/>
  <c r="CF2272" i="7"/>
  <c r="BY1811" i="7"/>
  <c r="BX1811" i="7"/>
  <c r="BZ1811" i="7" s="1"/>
  <c r="CD124" i="7"/>
  <c r="CF124" i="7"/>
  <c r="CG2491" i="7"/>
  <c r="CE2491" i="7"/>
  <c r="CG418" i="7"/>
  <c r="CE418" i="7"/>
  <c r="BX813" i="7"/>
  <c r="BZ813" i="7" s="1"/>
  <c r="BY813" i="7"/>
  <c r="CF2500" i="7"/>
  <c r="CD2500" i="7"/>
  <c r="CE1585" i="7"/>
  <c r="CG1585" i="7"/>
  <c r="CG1278" i="7"/>
  <c r="CE1278" i="7"/>
  <c r="BX429" i="7"/>
  <c r="BZ429" i="7" s="1"/>
  <c r="BY429" i="7"/>
  <c r="CD418" i="7"/>
  <c r="CF418" i="7"/>
  <c r="CD421" i="7"/>
  <c r="CF421" i="7"/>
  <c r="CD1655" i="7"/>
  <c r="CF1655" i="7"/>
  <c r="CE1579" i="7"/>
  <c r="CG1579" i="7"/>
  <c r="CD113" i="7"/>
  <c r="CF113" i="7"/>
  <c r="BY117" i="7"/>
  <c r="BX117" i="7"/>
  <c r="BZ117" i="7" s="1"/>
  <c r="CG1577" i="7"/>
  <c r="CE1577" i="7"/>
  <c r="CJ415" i="7"/>
  <c r="BL415" i="7"/>
  <c r="CI415" i="7" s="1"/>
  <c r="CD121" i="7"/>
  <c r="CF121" i="7"/>
  <c r="CD119" i="7"/>
  <c r="CF119" i="7"/>
  <c r="CD2274" i="7"/>
  <c r="CF2274" i="7"/>
  <c r="BX1813" i="7"/>
  <c r="BZ1813" i="7" s="1"/>
  <c r="BY1813" i="7"/>
  <c r="CG1592" i="7"/>
  <c r="CE1592" i="7"/>
  <c r="CD1582" i="7"/>
  <c r="CF1582" i="7"/>
  <c r="CD120" i="7"/>
  <c r="CF120" i="7"/>
  <c r="CE1580" i="7"/>
  <c r="CG1580" i="7"/>
  <c r="BX428" i="7"/>
  <c r="BZ428" i="7" s="1"/>
  <c r="BY428" i="7"/>
  <c r="BH2341" i="7"/>
  <c r="BG2341" i="7"/>
  <c r="BI2341" i="7" s="1"/>
  <c r="CG431" i="7"/>
  <c r="CE431" i="7"/>
  <c r="CG661" i="7"/>
  <c r="CG1588" i="7"/>
  <c r="CE1588" i="7"/>
  <c r="CD2273" i="7"/>
  <c r="CF2273" i="7"/>
  <c r="CG1730" i="7"/>
  <c r="CE1730" i="7"/>
  <c r="CE424" i="7"/>
  <c r="CG424" i="7"/>
  <c r="BY1650" i="7"/>
  <c r="BX1650" i="7"/>
  <c r="BZ1650" i="7" s="1"/>
  <c r="CD2494" i="7"/>
  <c r="CF2494" i="7"/>
  <c r="BX2270" i="7"/>
  <c r="BZ2270" i="7" s="1"/>
  <c r="BY2270" i="7"/>
  <c r="BX1730" i="7"/>
  <c r="BZ1730" i="7" s="1"/>
  <c r="BY1730" i="7"/>
  <c r="CE125" i="7"/>
  <c r="CG125" i="7"/>
  <c r="CE2497" i="7"/>
  <c r="CG2497" i="7"/>
  <c r="CK433" i="7"/>
  <c r="CC433" i="7"/>
  <c r="CH433" i="7" s="1"/>
  <c r="CM433" i="7" s="1"/>
  <c r="CF1801" i="7"/>
  <c r="CD1801" i="7"/>
  <c r="CC435" i="7"/>
  <c r="CH435" i="7" s="1"/>
  <c r="CM435" i="7" s="1"/>
  <c r="CK435" i="7"/>
  <c r="CG114" i="7"/>
  <c r="CE114" i="7"/>
  <c r="BG2488" i="7"/>
  <c r="BI2488" i="7" s="1"/>
  <c r="BH2488" i="7"/>
  <c r="CF1589" i="7"/>
  <c r="CD1589" i="7"/>
  <c r="CF1889" i="7"/>
  <c r="CD1889" i="7"/>
  <c r="AV1058" i="7" l="1"/>
  <c r="CA1294" i="7"/>
  <c r="CB1294" i="7" s="1"/>
  <c r="CJ514" i="7"/>
  <c r="BG2261" i="7"/>
  <c r="BI2261" i="7" s="1"/>
  <c r="AV514" i="7"/>
  <c r="BE1815" i="7"/>
  <c r="BF1815" i="7" s="1"/>
  <c r="CA1058" i="7"/>
  <c r="CB1058" i="7" s="1"/>
  <c r="CK1058" i="7" s="1"/>
  <c r="AV1053" i="7"/>
  <c r="BH503" i="7"/>
  <c r="BE1804" i="7"/>
  <c r="BF1804" i="7" s="1"/>
  <c r="CM1354" i="7"/>
  <c r="CG1354" i="7"/>
  <c r="CE1354" i="7"/>
  <c r="BJ1055" i="7"/>
  <c r="BK1055" i="7" s="1"/>
  <c r="CF1805" i="7"/>
  <c r="CD1805" i="7"/>
  <c r="CF1731" i="7"/>
  <c r="BV583" i="7"/>
  <c r="BW583" i="7" s="1"/>
  <c r="BE581" i="7"/>
  <c r="BF581" i="7" s="1"/>
  <c r="CF656" i="7"/>
  <c r="BX806" i="7"/>
  <c r="BZ806" i="7" s="1"/>
  <c r="CF1735" i="7"/>
  <c r="BG2118" i="7"/>
  <c r="BI2118" i="7" s="1"/>
  <c r="BH2268" i="7"/>
  <c r="BL1137" i="7"/>
  <c r="CI1137" i="7" s="1"/>
  <c r="CN1137" i="7" s="1"/>
  <c r="BG661" i="7"/>
  <c r="BI661" i="7" s="1"/>
  <c r="CD1502" i="7"/>
  <c r="BE1203" i="7"/>
  <c r="BF1203" i="7" s="1"/>
  <c r="BV1044" i="7"/>
  <c r="BW1044" i="7" s="1"/>
  <c r="BH1734" i="7"/>
  <c r="BG195" i="7"/>
  <c r="BI195" i="7" s="1"/>
  <c r="BX654" i="7"/>
  <c r="BZ654" i="7" s="1"/>
  <c r="CG1285" i="7"/>
  <c r="BJ1053" i="7"/>
  <c r="BK1053" i="7" s="1"/>
  <c r="BV1040" i="7"/>
  <c r="BW1040" i="7" s="1"/>
  <c r="AV515" i="7"/>
  <c r="CE2490" i="7"/>
  <c r="CF2342" i="7"/>
  <c r="CE1285" i="7"/>
  <c r="BL1805" i="7"/>
  <c r="CI1805" i="7" s="1"/>
  <c r="CD1724" i="7"/>
  <c r="BG349" i="7"/>
  <c r="BI349" i="7" s="1"/>
  <c r="BX1968" i="7"/>
  <c r="BZ1968" i="7" s="1"/>
  <c r="BH803" i="7"/>
  <c r="BH1429" i="7"/>
  <c r="BE197" i="7"/>
  <c r="BF197" i="7" s="1"/>
  <c r="BG1579" i="7"/>
  <c r="BI1579" i="7" s="1"/>
  <c r="BE585" i="7"/>
  <c r="BF585" i="7" s="1"/>
  <c r="BE426" i="7"/>
  <c r="BF426" i="7" s="1"/>
  <c r="CE1886" i="7"/>
  <c r="CD2050" i="7"/>
  <c r="CE1731" i="7"/>
  <c r="BY1733" i="7"/>
  <c r="BJ1215" i="7"/>
  <c r="BK1215" i="7" s="1"/>
  <c r="BE587" i="7"/>
  <c r="BF587" i="7" s="1"/>
  <c r="CD1423" i="7"/>
  <c r="BV579" i="7"/>
  <c r="BW579" i="7" s="1"/>
  <c r="CJ1806" i="7"/>
  <c r="BL1806" i="7"/>
  <c r="CI1806" i="7" s="1"/>
  <c r="BX665" i="7"/>
  <c r="BZ665" i="7" s="1"/>
  <c r="BY665" i="7"/>
  <c r="BH1966" i="7"/>
  <c r="CJ1810" i="7"/>
  <c r="BL1810" i="7"/>
  <c r="CI1810" i="7" s="1"/>
  <c r="BV198" i="7"/>
  <c r="BW198" i="7" s="1"/>
  <c r="CJ1816" i="7"/>
  <c r="BL1816" i="7"/>
  <c r="CI1816" i="7" s="1"/>
  <c r="BL1807" i="7"/>
  <c r="CI1807" i="7" s="1"/>
  <c r="CJ1807" i="7"/>
  <c r="BL979" i="7"/>
  <c r="CI979" i="7" s="1"/>
  <c r="CN979" i="7" s="1"/>
  <c r="CJ979" i="7"/>
  <c r="CJ1817" i="7"/>
  <c r="BL1817" i="7"/>
  <c r="CI1817" i="7" s="1"/>
  <c r="CJ1811" i="7"/>
  <c r="BL1811" i="7"/>
  <c r="CI1811" i="7" s="1"/>
  <c r="AV516" i="7"/>
  <c r="CJ978" i="7"/>
  <c r="BL978" i="7"/>
  <c r="CI978" i="7" s="1"/>
  <c r="CN978" i="7" s="1"/>
  <c r="BJ1054" i="7"/>
  <c r="BK1054" i="7" s="1"/>
  <c r="BL1813" i="7"/>
  <c r="CI1813" i="7" s="1"/>
  <c r="CJ1813" i="7"/>
  <c r="BH1812" i="7"/>
  <c r="BG1812" i="7"/>
  <c r="BI1812" i="7" s="1"/>
  <c r="CG2268" i="7"/>
  <c r="BH1813" i="7"/>
  <c r="BG1813" i="7"/>
  <c r="BI1813" i="7" s="1"/>
  <c r="BL1812" i="7"/>
  <c r="CI1812" i="7" s="1"/>
  <c r="CJ1812" i="7"/>
  <c r="BV577" i="7"/>
  <c r="BW577" i="7" s="1"/>
  <c r="BY577" i="7" s="1"/>
  <c r="BJ743" i="7"/>
  <c r="BK743" i="7" s="1"/>
  <c r="AV743" i="7"/>
  <c r="BJ746" i="7"/>
  <c r="BK746" i="7" s="1"/>
  <c r="AV746" i="7"/>
  <c r="AV745" i="7"/>
  <c r="BJ745" i="7"/>
  <c r="BK745" i="7" s="1"/>
  <c r="BJ747" i="7"/>
  <c r="BK747" i="7" s="1"/>
  <c r="AV747" i="7"/>
  <c r="BJ744" i="7"/>
  <c r="BK744" i="7" s="1"/>
  <c r="AV744" i="7"/>
  <c r="CE1438" i="7"/>
  <c r="AV518" i="7"/>
  <c r="CJ742" i="7"/>
  <c r="BL742" i="7"/>
  <c r="CI742" i="7" s="1"/>
  <c r="CN742" i="7" s="1"/>
  <c r="BM1294" i="7"/>
  <c r="BJ748" i="7"/>
  <c r="BK748" i="7" s="1"/>
  <c r="AV748" i="7"/>
  <c r="BY420" i="7"/>
  <c r="BX420" i="7"/>
  <c r="BZ420" i="7" s="1"/>
  <c r="BH509" i="7"/>
  <c r="BG509" i="7"/>
  <c r="BI509" i="7" s="1"/>
  <c r="BG499" i="7"/>
  <c r="BI499" i="7" s="1"/>
  <c r="BH499" i="7"/>
  <c r="CE2494" i="7"/>
  <c r="BY1286" i="7"/>
  <c r="BX1286" i="7"/>
  <c r="BZ1286" i="7" s="1"/>
  <c r="BL504" i="7"/>
  <c r="CI504" i="7" s="1"/>
  <c r="CJ504" i="7"/>
  <c r="BG1816" i="7"/>
  <c r="BI1816" i="7" s="1"/>
  <c r="BH1816" i="7"/>
  <c r="BL1818" i="7"/>
  <c r="CI1818" i="7" s="1"/>
  <c r="CJ1818" i="7"/>
  <c r="CJ423" i="7"/>
  <c r="BL423" i="7"/>
  <c r="CI423" i="7" s="1"/>
  <c r="BH497" i="7"/>
  <c r="BG497" i="7"/>
  <c r="BI497" i="7" s="1"/>
  <c r="BM1290" i="7"/>
  <c r="CA1290" i="7"/>
  <c r="CB1290" i="7" s="1"/>
  <c r="CJ426" i="7"/>
  <c r="BL426" i="7"/>
  <c r="CI426" i="7" s="1"/>
  <c r="BL499" i="7"/>
  <c r="CI499" i="7" s="1"/>
  <c r="CJ499" i="7"/>
  <c r="BH1814" i="7"/>
  <c r="BG1814" i="7"/>
  <c r="BI1814" i="7" s="1"/>
  <c r="BG2182" i="7"/>
  <c r="BI2182" i="7" s="1"/>
  <c r="BL1815" i="7"/>
  <c r="CI1815" i="7" s="1"/>
  <c r="CJ1815" i="7"/>
  <c r="CC1287" i="7"/>
  <c r="CH1287" i="7" s="1"/>
  <c r="CK1287" i="7"/>
  <c r="BJ1822" i="7"/>
  <c r="BK1822" i="7" s="1"/>
  <c r="AV1822" i="7"/>
  <c r="BL517" i="7"/>
  <c r="CI517" i="7" s="1"/>
  <c r="CJ517" i="7"/>
  <c r="BM1292" i="7"/>
  <c r="CA1292" i="7"/>
  <c r="CB1292" i="7" s="1"/>
  <c r="CJ1814" i="7"/>
  <c r="BL1814" i="7"/>
  <c r="CI1814" i="7" s="1"/>
  <c r="CD2331" i="7"/>
  <c r="BY2036" i="7"/>
  <c r="CF2269" i="7"/>
  <c r="CF2578" i="7"/>
  <c r="BX349" i="7"/>
  <c r="BZ349" i="7" s="1"/>
  <c r="BX957" i="7"/>
  <c r="BZ957" i="7" s="1"/>
  <c r="BV1199" i="7"/>
  <c r="BW1199" i="7" s="1"/>
  <c r="CJ1199" i="7"/>
  <c r="CE1270" i="7"/>
  <c r="BE498" i="7"/>
  <c r="BF498" i="7" s="1"/>
  <c r="BL510" i="7"/>
  <c r="CI510" i="7" s="1"/>
  <c r="CJ510" i="7"/>
  <c r="CK420" i="7"/>
  <c r="CC420" i="7"/>
  <c r="CH420" i="7" s="1"/>
  <c r="CM420" i="7" s="1"/>
  <c r="CJ1808" i="7"/>
  <c r="BL1808" i="7"/>
  <c r="CI1808" i="7" s="1"/>
  <c r="AV1819" i="7"/>
  <c r="BJ1819" i="7"/>
  <c r="BK1819" i="7" s="1"/>
  <c r="BJ513" i="7"/>
  <c r="BK513" i="7" s="1"/>
  <c r="AV513" i="7"/>
  <c r="BL898" i="7"/>
  <c r="CI898" i="7" s="1"/>
  <c r="CN898" i="7" s="1"/>
  <c r="CJ898" i="7"/>
  <c r="BH507" i="7"/>
  <c r="BG507" i="7"/>
  <c r="BI507" i="7" s="1"/>
  <c r="CF2487" i="7"/>
  <c r="BH2270" i="7"/>
  <c r="BH2033" i="7"/>
  <c r="CD976" i="7"/>
  <c r="BE805" i="7"/>
  <c r="BF805" i="7" s="1"/>
  <c r="BE1045" i="7"/>
  <c r="BF1045" i="7" s="1"/>
  <c r="BV573" i="7"/>
  <c r="BW573" i="7" s="1"/>
  <c r="BE580" i="7"/>
  <c r="BF580" i="7" s="1"/>
  <c r="BG580" i="7" s="1"/>
  <c r="BI580" i="7" s="1"/>
  <c r="BG504" i="7"/>
  <c r="BI504" i="7" s="1"/>
  <c r="BH510" i="7"/>
  <c r="BG510" i="7"/>
  <c r="BI510" i="7" s="1"/>
  <c r="BL1809" i="7"/>
  <c r="CI1809" i="7" s="1"/>
  <c r="CJ1809" i="7"/>
  <c r="BG1805" i="7"/>
  <c r="BI1805" i="7" s="1"/>
  <c r="BH1805" i="7"/>
  <c r="BG1808" i="7"/>
  <c r="BI1808" i="7" s="1"/>
  <c r="BH1808" i="7"/>
  <c r="BJ1823" i="7"/>
  <c r="BK1823" i="7" s="1"/>
  <c r="AV1823" i="7"/>
  <c r="BL515" i="7"/>
  <c r="CI515" i="7" s="1"/>
  <c r="CJ515" i="7"/>
  <c r="CA1289" i="7"/>
  <c r="CB1289" i="7" s="1"/>
  <c r="BM1289" i="7"/>
  <c r="BL507" i="7"/>
  <c r="CI507" i="7" s="1"/>
  <c r="CJ507" i="7"/>
  <c r="BG500" i="7"/>
  <c r="BI500" i="7" s="1"/>
  <c r="BH500" i="7"/>
  <c r="CG2261" i="7"/>
  <c r="BG882" i="7"/>
  <c r="BI882" i="7" s="1"/>
  <c r="BG1801" i="7"/>
  <c r="BI1801" i="7" s="1"/>
  <c r="BH1801" i="7"/>
  <c r="BL1824" i="7"/>
  <c r="CI1824" i="7" s="1"/>
  <c r="CN1824" i="7" s="1"/>
  <c r="CJ1824" i="7"/>
  <c r="CF1824" i="7" s="1"/>
  <c r="BL518" i="7"/>
  <c r="CI518" i="7" s="1"/>
  <c r="CJ518" i="7"/>
  <c r="BH505" i="7"/>
  <c r="BG505" i="7"/>
  <c r="BI505" i="7" s="1"/>
  <c r="CA1293" i="7"/>
  <c r="CB1293" i="7" s="1"/>
  <c r="BM1293" i="7"/>
  <c r="CJ500" i="7"/>
  <c r="BL500" i="7"/>
  <c r="CI500" i="7" s="1"/>
  <c r="BL503" i="7"/>
  <c r="CI503" i="7" s="1"/>
  <c r="CJ503" i="7"/>
  <c r="CE110" i="7"/>
  <c r="CF2346" i="7"/>
  <c r="CF1517" i="7"/>
  <c r="CD2127" i="7"/>
  <c r="CE1891" i="7"/>
  <c r="CJ2051" i="7"/>
  <c r="CD2051" i="7" s="1"/>
  <c r="CE1422" i="7"/>
  <c r="BG506" i="7"/>
  <c r="BI506" i="7" s="1"/>
  <c r="BH1804" i="7"/>
  <c r="BG1804" i="7"/>
  <c r="BI1804" i="7" s="1"/>
  <c r="CK898" i="7"/>
  <c r="CC898" i="7"/>
  <c r="CH898" i="7" s="1"/>
  <c r="BJ1821" i="7"/>
  <c r="BK1821" i="7" s="1"/>
  <c r="AV1821" i="7"/>
  <c r="CJ422" i="7"/>
  <c r="BL422" i="7"/>
  <c r="CI422" i="7" s="1"/>
  <c r="BE1809" i="7"/>
  <c r="BF1809" i="7" s="1"/>
  <c r="BM1291" i="7"/>
  <c r="CA1291" i="7"/>
  <c r="CB1291" i="7" s="1"/>
  <c r="BL501" i="7"/>
  <c r="CI501" i="7" s="1"/>
  <c r="CJ501" i="7"/>
  <c r="BG508" i="7"/>
  <c r="BI508" i="7" s="1"/>
  <c r="BH508" i="7"/>
  <c r="CJ493" i="7"/>
  <c r="BL493" i="7"/>
  <c r="CI493" i="7" s="1"/>
  <c r="CJ1804" i="7"/>
  <c r="BL1804" i="7"/>
  <c r="CI1804" i="7" s="1"/>
  <c r="CJ1800" i="7"/>
  <c r="BL1800" i="7"/>
  <c r="CI1800" i="7" s="1"/>
  <c r="BL516" i="7"/>
  <c r="CI516" i="7" s="1"/>
  <c r="CJ516" i="7"/>
  <c r="BE1810" i="7"/>
  <c r="BF1810" i="7" s="1"/>
  <c r="CC1288" i="7"/>
  <c r="CH1288" i="7" s="1"/>
  <c r="CK1288" i="7"/>
  <c r="BH501" i="7"/>
  <c r="BG501" i="7"/>
  <c r="BI501" i="7" s="1"/>
  <c r="BL508" i="7"/>
  <c r="CI508" i="7" s="1"/>
  <c r="CJ508" i="7"/>
  <c r="AV517" i="7"/>
  <c r="AV1824" i="7"/>
  <c r="CG2494" i="7"/>
  <c r="CF723" i="7"/>
  <c r="CC1286" i="7"/>
  <c r="CH1286" i="7" s="1"/>
  <c r="CK1286" i="7"/>
  <c r="BH1800" i="7"/>
  <c r="BG1800" i="7"/>
  <c r="BI1800" i="7" s="1"/>
  <c r="AV1820" i="7"/>
  <c r="BJ1820" i="7"/>
  <c r="BK1820" i="7" s="1"/>
  <c r="BE423" i="7"/>
  <c r="BF423" i="7" s="1"/>
  <c r="CJ512" i="7"/>
  <c r="BL512" i="7"/>
  <c r="CI512" i="7" s="1"/>
  <c r="BL497" i="7"/>
  <c r="CI497" i="7" s="1"/>
  <c r="CJ497" i="7"/>
  <c r="CC1294" i="7"/>
  <c r="CH1294" i="7" s="1"/>
  <c r="CM1294" i="7" s="1"/>
  <c r="CK1294" i="7"/>
  <c r="BG502" i="7"/>
  <c r="BI502" i="7" s="1"/>
  <c r="BH502" i="7"/>
  <c r="BL2579" i="7"/>
  <c r="CI2579" i="7" s="1"/>
  <c r="CJ2579" i="7"/>
  <c r="CM2657" i="7"/>
  <c r="CG2657" i="7"/>
  <c r="CE2657" i="7"/>
  <c r="CJ576" i="7"/>
  <c r="BL576" i="7"/>
  <c r="CI576" i="7" s="1"/>
  <c r="CN576" i="7" s="1"/>
  <c r="BL498" i="7"/>
  <c r="CI498" i="7" s="1"/>
  <c r="CJ498" i="7"/>
  <c r="BV581" i="7"/>
  <c r="BW581" i="7" s="1"/>
  <c r="BH496" i="7"/>
  <c r="BG496" i="7"/>
  <c r="BI496" i="7" s="1"/>
  <c r="BH493" i="7"/>
  <c r="BG493" i="7"/>
  <c r="BI493" i="7" s="1"/>
  <c r="BH492" i="7"/>
  <c r="BG492" i="7"/>
  <c r="BI492" i="7" s="1"/>
  <c r="CD514" i="7"/>
  <c r="CF514" i="7"/>
  <c r="CN514" i="7"/>
  <c r="CE514" i="7"/>
  <c r="CG514" i="7"/>
  <c r="BL502" i="7"/>
  <c r="CI502" i="7" s="1"/>
  <c r="CJ502" i="7"/>
  <c r="CJ492" i="7"/>
  <c r="BL492" i="7"/>
  <c r="CI492" i="7" s="1"/>
  <c r="CD2113" i="7"/>
  <c r="BY1498" i="7"/>
  <c r="CC1670" i="7"/>
  <c r="CH1670" i="7" s="1"/>
  <c r="CK1670" i="7"/>
  <c r="CJ419" i="7"/>
  <c r="BL419" i="7"/>
  <c r="CI419" i="7" s="1"/>
  <c r="CC1672" i="7"/>
  <c r="CH1672" i="7" s="1"/>
  <c r="CK1672" i="7"/>
  <c r="CC1058" i="7"/>
  <c r="CH1058" i="7" s="1"/>
  <c r="CM1058" i="7" s="1"/>
  <c r="AV593" i="7"/>
  <c r="BG419" i="7"/>
  <c r="BI419" i="7" s="1"/>
  <c r="BH419" i="7"/>
  <c r="CJ2429" i="7"/>
  <c r="CF2429" i="7" s="1"/>
  <c r="BL2429" i="7"/>
  <c r="CI2429" i="7" s="1"/>
  <c r="CN2429" i="7" s="1"/>
  <c r="BL2428" i="7"/>
  <c r="CI2428" i="7" s="1"/>
  <c r="CJ2428" i="7"/>
  <c r="BL2427" i="7"/>
  <c r="CI2427" i="7" s="1"/>
  <c r="CN2427" i="7" s="1"/>
  <c r="CJ2427" i="7"/>
  <c r="CD2427" i="7" s="1"/>
  <c r="BM206" i="7"/>
  <c r="CC1671" i="7"/>
  <c r="CH1671" i="7" s="1"/>
  <c r="CK1671" i="7"/>
  <c r="CC1673" i="7"/>
  <c r="CH1673" i="7" s="1"/>
  <c r="CK1673" i="7"/>
  <c r="CC1669" i="7"/>
  <c r="CH1669" i="7" s="1"/>
  <c r="CM1669" i="7" s="1"/>
  <c r="CK1669" i="7"/>
  <c r="BM1054" i="7"/>
  <c r="BH1733" i="7"/>
  <c r="BJ436" i="7"/>
  <c r="BK436" i="7" s="1"/>
  <c r="CJ436" i="7" s="1"/>
  <c r="CD1361" i="7"/>
  <c r="CF1361" i="7"/>
  <c r="CM1358" i="7"/>
  <c r="CG1358" i="7"/>
  <c r="CE1358" i="7"/>
  <c r="CD1351" i="7"/>
  <c r="CF1351" i="7"/>
  <c r="CM1444" i="7"/>
  <c r="CG1444" i="7"/>
  <c r="CE1444" i="7"/>
  <c r="CM1356" i="7"/>
  <c r="CE1356" i="7"/>
  <c r="CG1356" i="7"/>
  <c r="BJ1058" i="7"/>
  <c r="BK1058" i="7" s="1"/>
  <c r="CJ1058" i="7" s="1"/>
  <c r="BJ1214" i="7"/>
  <c r="BK1214" i="7" s="1"/>
  <c r="BL1214" i="7" s="1"/>
  <c r="CI1214" i="7" s="1"/>
  <c r="CN1214" i="7" s="1"/>
  <c r="CD1362" i="7"/>
  <c r="CF1362" i="7"/>
  <c r="CM1352" i="7"/>
  <c r="CG1352" i="7"/>
  <c r="CE1352" i="7"/>
  <c r="CF1352" i="7"/>
  <c r="CD1352" i="7"/>
  <c r="CM1361" i="7"/>
  <c r="CG1361" i="7"/>
  <c r="CE1361" i="7"/>
  <c r="BL414" i="7"/>
  <c r="CI414" i="7" s="1"/>
  <c r="CJ414" i="7"/>
  <c r="BG578" i="7"/>
  <c r="BI578" i="7" s="1"/>
  <c r="BH578" i="7"/>
  <c r="CE661" i="7"/>
  <c r="BX197" i="7"/>
  <c r="BZ197" i="7" s="1"/>
  <c r="BH1128" i="7"/>
  <c r="BM597" i="7"/>
  <c r="CE1499" i="7"/>
  <c r="CG1499" i="7"/>
  <c r="CM1499" i="7"/>
  <c r="CK590" i="7"/>
  <c r="CC590" i="7"/>
  <c r="CH590" i="7" s="1"/>
  <c r="CM590" i="7" s="1"/>
  <c r="CF1499" i="7"/>
  <c r="CD1499" i="7"/>
  <c r="CM1659" i="7"/>
  <c r="CG1659" i="7"/>
  <c r="CE1659" i="7"/>
  <c r="CF1584" i="7"/>
  <c r="CG733" i="7"/>
  <c r="CF1521" i="7"/>
  <c r="BX589" i="7"/>
  <c r="BZ589" i="7" s="1"/>
  <c r="CK672" i="7"/>
  <c r="CJ2353" i="7"/>
  <c r="BV191" i="7"/>
  <c r="BW191" i="7" s="1"/>
  <c r="BM203" i="7"/>
  <c r="BV1049" i="7"/>
  <c r="BW1049" i="7" s="1"/>
  <c r="BX1049" i="7" s="1"/>
  <c r="BZ1049" i="7" s="1"/>
  <c r="CD1348" i="7"/>
  <c r="CF1348" i="7"/>
  <c r="CE1958" i="7"/>
  <c r="CE733" i="7"/>
  <c r="BE1048" i="7"/>
  <c r="BF1048" i="7" s="1"/>
  <c r="BE586" i="7"/>
  <c r="BF586" i="7" s="1"/>
  <c r="CN1348" i="7"/>
  <c r="CE1348" i="7"/>
  <c r="CG1348" i="7"/>
  <c r="CG2050" i="7"/>
  <c r="CE1738" i="7"/>
  <c r="BX577" i="7"/>
  <c r="BZ577" i="7" s="1"/>
  <c r="CE1737" i="7"/>
  <c r="CE2050" i="7"/>
  <c r="BL2049" i="7"/>
  <c r="CI2049" i="7" s="1"/>
  <c r="CN2049" i="7" s="1"/>
  <c r="CK361" i="7"/>
  <c r="BH1428" i="7"/>
  <c r="AV1214" i="7"/>
  <c r="BX586" i="7"/>
  <c r="BZ586" i="7" s="1"/>
  <c r="CJ1208" i="7"/>
  <c r="BH727" i="7"/>
  <c r="AV1056" i="7"/>
  <c r="BE584" i="7"/>
  <c r="BF584" i="7" s="1"/>
  <c r="BX1502" i="7"/>
  <c r="BZ1502" i="7" s="1"/>
  <c r="BY1502" i="7"/>
  <c r="CJ425" i="7"/>
  <c r="BL425" i="7"/>
  <c r="CI425" i="7" s="1"/>
  <c r="CG1737" i="7"/>
  <c r="CG1958" i="7"/>
  <c r="CE421" i="7"/>
  <c r="CF1649" i="7"/>
  <c r="CE1724" i="7"/>
  <c r="CG421" i="7"/>
  <c r="CG1729" i="7"/>
  <c r="BE1196" i="7"/>
  <c r="BF1196" i="7" s="1"/>
  <c r="BE196" i="7"/>
  <c r="BF196" i="7" s="1"/>
  <c r="BG196" i="7" s="1"/>
  <c r="BI196" i="7" s="1"/>
  <c r="BJ1057" i="7"/>
  <c r="BK1057" i="7" s="1"/>
  <c r="BG1652" i="7"/>
  <c r="BI1652" i="7" s="1"/>
  <c r="BH1652" i="7"/>
  <c r="CF1360" i="7"/>
  <c r="CD1360" i="7"/>
  <c r="BG426" i="7"/>
  <c r="BI426" i="7" s="1"/>
  <c r="BH426" i="7"/>
  <c r="CG2272" i="7"/>
  <c r="CE2272" i="7"/>
  <c r="CG1724" i="7"/>
  <c r="CF1437" i="7"/>
  <c r="BV588" i="7"/>
  <c r="BW588" i="7" s="1"/>
  <c r="BE579" i="7"/>
  <c r="BF579" i="7" s="1"/>
  <c r="BH579" i="7" s="1"/>
  <c r="CM1360" i="7"/>
  <c r="CG1360" i="7"/>
  <c r="CE1360" i="7"/>
  <c r="CF1659" i="7"/>
  <c r="CD1659" i="7"/>
  <c r="BX900" i="7"/>
  <c r="BZ900" i="7" s="1"/>
  <c r="BY900" i="7"/>
  <c r="BY902" i="7"/>
  <c r="BX902" i="7"/>
  <c r="BZ902" i="7" s="1"/>
  <c r="BM593" i="7"/>
  <c r="CA593" i="7"/>
  <c r="CB593" i="7" s="1"/>
  <c r="CJ590" i="7"/>
  <c r="BL590" i="7"/>
  <c r="CI590" i="7" s="1"/>
  <c r="AV594" i="7"/>
  <c r="BJ594" i="7"/>
  <c r="BK594" i="7" s="1"/>
  <c r="CJ585" i="7"/>
  <c r="BL585" i="7"/>
  <c r="CI585" i="7" s="1"/>
  <c r="CN585" i="7" s="1"/>
  <c r="CK576" i="7"/>
  <c r="CC576" i="7"/>
  <c r="CH576" i="7" s="1"/>
  <c r="BL589" i="7"/>
  <c r="CI589" i="7" s="1"/>
  <c r="CN589" i="7" s="1"/>
  <c r="CJ589" i="7"/>
  <c r="BL582" i="7"/>
  <c r="CI582" i="7" s="1"/>
  <c r="CN582" i="7" s="1"/>
  <c r="CJ582" i="7"/>
  <c r="CG2496" i="7"/>
  <c r="BL2275" i="7"/>
  <c r="CI2275" i="7" s="1"/>
  <c r="CN2275" i="7" s="1"/>
  <c r="CE2347" i="7"/>
  <c r="CE1424" i="7"/>
  <c r="BG730" i="7"/>
  <c r="BI730" i="7" s="1"/>
  <c r="BH421" i="7"/>
  <c r="BJ592" i="7"/>
  <c r="BK592" i="7" s="1"/>
  <c r="AV592" i="7"/>
  <c r="AV572" i="7"/>
  <c r="BC575" i="7"/>
  <c r="BE575" i="7" s="1"/>
  <c r="BF575" i="7" s="1"/>
  <c r="BJ572" i="7"/>
  <c r="BK572" i="7" s="1"/>
  <c r="CK571" i="7"/>
  <c r="CC571" i="7"/>
  <c r="CH571" i="7" s="1"/>
  <c r="BV576" i="7"/>
  <c r="BW576" i="7" s="1"/>
  <c r="BH414" i="7"/>
  <c r="BG414" i="7"/>
  <c r="BI414" i="7" s="1"/>
  <c r="CJ575" i="7"/>
  <c r="BL575" i="7"/>
  <c r="CI575" i="7" s="1"/>
  <c r="CN575" i="7" s="1"/>
  <c r="BG584" i="7"/>
  <c r="BI584" i="7" s="1"/>
  <c r="BH584" i="7"/>
  <c r="BE582" i="7"/>
  <c r="BF582" i="7" s="1"/>
  <c r="CF2496" i="7"/>
  <c r="CF661" i="7"/>
  <c r="BL1136" i="7"/>
  <c r="CI1136" i="7" s="1"/>
  <c r="CN1136" i="7" s="1"/>
  <c r="CG1424" i="7"/>
  <c r="BV584" i="7"/>
  <c r="BW584" i="7" s="1"/>
  <c r="CC597" i="7"/>
  <c r="CH597" i="7" s="1"/>
  <c r="CM597" i="7" s="1"/>
  <c r="CK597" i="7"/>
  <c r="CJ586" i="7"/>
  <c r="BL586" i="7"/>
  <c r="CI586" i="7" s="1"/>
  <c r="CN586" i="7" s="1"/>
  <c r="BL577" i="7"/>
  <c r="CI577" i="7" s="1"/>
  <c r="CN577" i="7" s="1"/>
  <c r="CJ577" i="7"/>
  <c r="BJ593" i="7"/>
  <c r="BK593" i="7" s="1"/>
  <c r="BE572" i="7"/>
  <c r="BF572" i="7" s="1"/>
  <c r="CA594" i="7"/>
  <c r="CB594" i="7" s="1"/>
  <c r="CD2347" i="7"/>
  <c r="CE2342" i="7"/>
  <c r="CA592" i="7"/>
  <c r="CB592" i="7" s="1"/>
  <c r="BM592" i="7"/>
  <c r="BG586" i="7"/>
  <c r="BI586" i="7" s="1"/>
  <c r="BH586" i="7"/>
  <c r="BG577" i="7"/>
  <c r="BI577" i="7" s="1"/>
  <c r="BH577" i="7"/>
  <c r="CC586" i="7"/>
  <c r="CH586" i="7" s="1"/>
  <c r="CK586" i="7"/>
  <c r="BY571" i="7"/>
  <c r="BX571" i="7"/>
  <c r="BZ571" i="7" s="1"/>
  <c r="BG579" i="7"/>
  <c r="BI579" i="7" s="1"/>
  <c r="BG576" i="7"/>
  <c r="BI576" i="7" s="1"/>
  <c r="BH576" i="7"/>
  <c r="CC581" i="7"/>
  <c r="CH581" i="7" s="1"/>
  <c r="CK581" i="7"/>
  <c r="BG587" i="7"/>
  <c r="BI587" i="7" s="1"/>
  <c r="BH587" i="7"/>
  <c r="CC574" i="7"/>
  <c r="CH574" i="7" s="1"/>
  <c r="CK574" i="7"/>
  <c r="CC572" i="7"/>
  <c r="CH572" i="7" s="1"/>
  <c r="CM572" i="7" s="1"/>
  <c r="CK572" i="7"/>
  <c r="BJ597" i="7"/>
  <c r="BK597" i="7" s="1"/>
  <c r="AV597" i="7"/>
  <c r="CK577" i="7"/>
  <c r="CC577" i="7"/>
  <c r="CH577" i="7" s="1"/>
  <c r="BL579" i="7"/>
  <c r="CI579" i="7" s="1"/>
  <c r="CN579" i="7" s="1"/>
  <c r="CJ579" i="7"/>
  <c r="CC575" i="7"/>
  <c r="CH575" i="7" s="1"/>
  <c r="CK575" i="7"/>
  <c r="CK580" i="7"/>
  <c r="CC580" i="7"/>
  <c r="CH580" i="7" s="1"/>
  <c r="CG2269" i="7"/>
  <c r="BG657" i="7"/>
  <c r="BI657" i="7" s="1"/>
  <c r="CD665" i="7"/>
  <c r="CG1738" i="7"/>
  <c r="BY729" i="7"/>
  <c r="BM595" i="7"/>
  <c r="CA595" i="7"/>
  <c r="CB595" i="7" s="1"/>
  <c r="CK573" i="7"/>
  <c r="CC573" i="7"/>
  <c r="CH573" i="7" s="1"/>
  <c r="CM573" i="7" s="1"/>
  <c r="BH571" i="7"/>
  <c r="BG571" i="7"/>
  <c r="BI571" i="7" s="1"/>
  <c r="CC587" i="7"/>
  <c r="CH587" i="7" s="1"/>
  <c r="CK587" i="7"/>
  <c r="BV572" i="7"/>
  <c r="BW572" i="7" s="1"/>
  <c r="AV595" i="7"/>
  <c r="BJ595" i="7"/>
  <c r="BK595" i="7" s="1"/>
  <c r="CK589" i="7"/>
  <c r="CC589" i="7"/>
  <c r="CH589" i="7" s="1"/>
  <c r="CC579" i="7"/>
  <c r="CH579" i="7" s="1"/>
  <c r="CK579" i="7"/>
  <c r="CK578" i="7"/>
  <c r="CC578" i="7"/>
  <c r="CH578" i="7" s="1"/>
  <c r="CK2502" i="7"/>
  <c r="CF2502" i="7" s="1"/>
  <c r="CC2502" i="7"/>
  <c r="CH2502" i="7" s="1"/>
  <c r="CM2502" i="7" s="1"/>
  <c r="BV580" i="7"/>
  <c r="BW580" i="7" s="1"/>
  <c r="BV1207" i="7"/>
  <c r="BW1207" i="7" s="1"/>
  <c r="BX1207" i="7" s="1"/>
  <c r="BZ1207" i="7" s="1"/>
  <c r="AV1054" i="7"/>
  <c r="CK2505" i="7"/>
  <c r="CC2505" i="7"/>
  <c r="CH2505" i="7" s="1"/>
  <c r="CM2505" i="7" s="1"/>
  <c r="CK591" i="7"/>
  <c r="CC591" i="7"/>
  <c r="CH591" i="7" s="1"/>
  <c r="CJ588" i="7"/>
  <c r="BL588" i="7"/>
  <c r="CI588" i="7" s="1"/>
  <c r="CC583" i="7"/>
  <c r="CH583" i="7" s="1"/>
  <c r="CK583" i="7"/>
  <c r="BV574" i="7"/>
  <c r="BW574" i="7" s="1"/>
  <c r="CJ591" i="7"/>
  <c r="BL591" i="7"/>
  <c r="CI591" i="7" s="1"/>
  <c r="CN591" i="7" s="1"/>
  <c r="CK582" i="7"/>
  <c r="CC582" i="7"/>
  <c r="CH582" i="7" s="1"/>
  <c r="BL581" i="7"/>
  <c r="CI581" i="7" s="1"/>
  <c r="CN581" i="7" s="1"/>
  <c r="CJ581" i="7"/>
  <c r="CJ583" i="7"/>
  <c r="BL583" i="7"/>
  <c r="CI583" i="7" s="1"/>
  <c r="CN583" i="7" s="1"/>
  <c r="CK585" i="7"/>
  <c r="CC585" i="7"/>
  <c r="CH585" i="7" s="1"/>
  <c r="CM2577" i="7"/>
  <c r="CG2577" i="7"/>
  <c r="BX575" i="7"/>
  <c r="BZ575" i="7" s="1"/>
  <c r="BY575" i="7"/>
  <c r="CE2264" i="7"/>
  <c r="CG1886" i="7"/>
  <c r="BG2185" i="7"/>
  <c r="BI2185" i="7" s="1"/>
  <c r="BV814" i="7"/>
  <c r="BW814" i="7" s="1"/>
  <c r="BY814" i="7" s="1"/>
  <c r="BV1195" i="7"/>
  <c r="BW1195" i="7" s="1"/>
  <c r="BV1045" i="7"/>
  <c r="BW1045" i="7" s="1"/>
  <c r="BX1045" i="7" s="1"/>
  <c r="BZ1045" i="7" s="1"/>
  <c r="CA596" i="7"/>
  <c r="CB596" i="7" s="1"/>
  <c r="BM596" i="7"/>
  <c r="BL578" i="7"/>
  <c r="CI578" i="7" s="1"/>
  <c r="CN578" i="7" s="1"/>
  <c r="CJ578" i="7"/>
  <c r="CJ571" i="7"/>
  <c r="BL571" i="7"/>
  <c r="CI571" i="7" s="1"/>
  <c r="CN571" i="7" s="1"/>
  <c r="BV587" i="7"/>
  <c r="BW587" i="7" s="1"/>
  <c r="BJ596" i="7"/>
  <c r="BK596" i="7" s="1"/>
  <c r="AV596" i="7"/>
  <c r="CJ580" i="7"/>
  <c r="BL580" i="7"/>
  <c r="CI580" i="7" s="1"/>
  <c r="CN580" i="7" s="1"/>
  <c r="BV582" i="7"/>
  <c r="BW582" i="7" s="1"/>
  <c r="BV585" i="7"/>
  <c r="BW585" i="7" s="1"/>
  <c r="BX579" i="7"/>
  <c r="BZ579" i="7" s="1"/>
  <c r="BY579" i="7"/>
  <c r="BG1577" i="7"/>
  <c r="BI1577" i="7" s="1"/>
  <c r="BH1577" i="7"/>
  <c r="CD1892" i="7"/>
  <c r="BG966" i="7"/>
  <c r="BI966" i="7" s="1"/>
  <c r="CG1731" i="7"/>
  <c r="BV1198" i="7"/>
  <c r="BW1198" i="7" s="1"/>
  <c r="CE1729" i="7"/>
  <c r="CA1056" i="7"/>
  <c r="CB1056" i="7" s="1"/>
  <c r="CC1056" i="7" s="1"/>
  <c r="CH1056" i="7" s="1"/>
  <c r="BG1581" i="7"/>
  <c r="BI1581" i="7" s="1"/>
  <c r="BH1581" i="7"/>
  <c r="BH1580" i="7"/>
  <c r="BG1580" i="7"/>
  <c r="BI1580" i="7" s="1"/>
  <c r="CG2267" i="7"/>
  <c r="CE2261" i="7"/>
  <c r="BH2043" i="7"/>
  <c r="BG352" i="7"/>
  <c r="BI352" i="7" s="1"/>
  <c r="BL1972" i="7"/>
  <c r="CI1972" i="7" s="1"/>
  <c r="CE729" i="7"/>
  <c r="BH733" i="7"/>
  <c r="BV804" i="7"/>
  <c r="BW804" i="7" s="1"/>
  <c r="BL2581" i="7"/>
  <c r="CI2581" i="7" s="1"/>
  <c r="CJ2581" i="7"/>
  <c r="BG1585" i="7"/>
  <c r="BI1585" i="7" s="1"/>
  <c r="BH1585" i="7"/>
  <c r="BL2580" i="7"/>
  <c r="CI2580" i="7" s="1"/>
  <c r="CJ2580" i="7"/>
  <c r="CC900" i="7"/>
  <c r="CH900" i="7" s="1"/>
  <c r="CM900" i="7" s="1"/>
  <c r="CK900" i="7"/>
  <c r="CF900" i="7" s="1"/>
  <c r="CC902" i="7"/>
  <c r="CH902" i="7" s="1"/>
  <c r="CM902" i="7" s="1"/>
  <c r="CK902" i="7"/>
  <c r="CF902" i="7" s="1"/>
  <c r="AV436" i="7"/>
  <c r="BX2490" i="7"/>
  <c r="BZ2490" i="7" s="1"/>
  <c r="CE2267" i="7"/>
  <c r="BX2491" i="7"/>
  <c r="BZ2491" i="7" s="1"/>
  <c r="BH886" i="7"/>
  <c r="CG729" i="7"/>
  <c r="BH1588" i="7"/>
  <c r="BG1588" i="7"/>
  <c r="BI1588" i="7" s="1"/>
  <c r="BL432" i="7"/>
  <c r="CI432" i="7" s="1"/>
  <c r="CJ432" i="7"/>
  <c r="BJ438" i="7"/>
  <c r="BK438" i="7" s="1"/>
  <c r="AV438" i="7"/>
  <c r="CJ420" i="7"/>
  <c r="BL420" i="7"/>
  <c r="CI420" i="7" s="1"/>
  <c r="CF1593" i="7"/>
  <c r="CG2264" i="7"/>
  <c r="CD1422" i="7"/>
  <c r="CJ428" i="7"/>
  <c r="BL428" i="7"/>
  <c r="CI428" i="7" s="1"/>
  <c r="BL427" i="7"/>
  <c r="CI427" i="7" s="1"/>
  <c r="CG427" i="7" s="1"/>
  <c r="CJ427" i="7"/>
  <c r="CD427" i="7" s="1"/>
  <c r="BH430" i="7"/>
  <c r="BG430" i="7"/>
  <c r="BI430" i="7" s="1"/>
  <c r="AV437" i="7"/>
  <c r="BJ437" i="7"/>
  <c r="BK437" i="7" s="1"/>
  <c r="CK201" i="7"/>
  <c r="CC201" i="7"/>
  <c r="CH201" i="7" s="1"/>
  <c r="CM201" i="7" s="1"/>
  <c r="BX1962" i="7"/>
  <c r="BZ1962" i="7" s="1"/>
  <c r="BV1196" i="7"/>
  <c r="BW1196" i="7" s="1"/>
  <c r="BE428" i="7"/>
  <c r="BF428" i="7" s="1"/>
  <c r="BL430" i="7"/>
  <c r="CI430" i="7" s="1"/>
  <c r="CJ430" i="7"/>
  <c r="BG420" i="7"/>
  <c r="BI420" i="7" s="1"/>
  <c r="BH420" i="7"/>
  <c r="CG110" i="7"/>
  <c r="BX807" i="7"/>
  <c r="BZ807" i="7" s="1"/>
  <c r="BX898" i="7"/>
  <c r="BZ898" i="7" s="1"/>
  <c r="CJ2582" i="7"/>
  <c r="BL2582" i="7"/>
  <c r="CI2582" i="7" s="1"/>
  <c r="CN2345" i="7"/>
  <c r="CE2345" i="7"/>
  <c r="CG2345" i="7"/>
  <c r="CM977" i="7"/>
  <c r="CE977" i="7"/>
  <c r="CG977" i="7"/>
  <c r="CN2276" i="7"/>
  <c r="CE2276" i="7"/>
  <c r="CG2276" i="7"/>
  <c r="BL1056" i="7"/>
  <c r="CI1056" i="7" s="1"/>
  <c r="CN1056" i="7" s="1"/>
  <c r="CJ1056" i="7"/>
  <c r="CF1739" i="7"/>
  <c r="CF1138" i="7"/>
  <c r="CD2261" i="7"/>
  <c r="CE354" i="7"/>
  <c r="BH2119" i="7"/>
  <c r="CG1137" i="7"/>
  <c r="CJ1134" i="7"/>
  <c r="CE2429" i="7"/>
  <c r="BX188" i="7"/>
  <c r="BZ188" i="7" s="1"/>
  <c r="CE1437" i="7"/>
  <c r="CJ816" i="7"/>
  <c r="BL816" i="7"/>
  <c r="CI816" i="7" s="1"/>
  <c r="CN816" i="7" s="1"/>
  <c r="BL1051" i="7"/>
  <c r="CI1051" i="7" s="1"/>
  <c r="CJ1051" i="7"/>
  <c r="CJ198" i="7"/>
  <c r="BL198" i="7"/>
  <c r="CI198" i="7" s="1"/>
  <c r="CN198" i="7" s="1"/>
  <c r="BH2040" i="7"/>
  <c r="CK977" i="7"/>
  <c r="CD2187" i="7"/>
  <c r="CJ2198" i="7"/>
  <c r="BH2406" i="7"/>
  <c r="BG2406" i="7"/>
  <c r="BI2406" i="7" s="1"/>
  <c r="CG2429" i="7"/>
  <c r="BH190" i="7"/>
  <c r="BH196" i="7"/>
  <c r="CG2487" i="7"/>
  <c r="CG1734" i="7"/>
  <c r="CJ1901" i="7"/>
  <c r="CF1901" i="7" s="1"/>
  <c r="CG1894" i="7"/>
  <c r="BX1966" i="7"/>
  <c r="BZ1966" i="7" s="1"/>
  <c r="BY2334" i="7"/>
  <c r="BE1207" i="7"/>
  <c r="BF1207" i="7" s="1"/>
  <c r="BH1207" i="7" s="1"/>
  <c r="CF1729" i="7"/>
  <c r="BH806" i="7"/>
  <c r="CF2268" i="7"/>
  <c r="CD2486" i="7"/>
  <c r="CG2271" i="7"/>
  <c r="CE2487" i="7"/>
  <c r="CE1901" i="7"/>
  <c r="CE1894" i="7"/>
  <c r="BG338" i="7"/>
  <c r="BI338" i="7" s="1"/>
  <c r="CE1736" i="7"/>
  <c r="BV1039" i="7"/>
  <c r="BW1039" i="7" s="1"/>
  <c r="BY1039" i="7" s="1"/>
  <c r="BG1740" i="7"/>
  <c r="BI1740" i="7" s="1"/>
  <c r="BV1041" i="7"/>
  <c r="BW1041" i="7" s="1"/>
  <c r="BY1041" i="7" s="1"/>
  <c r="BG1044" i="7"/>
  <c r="BI1044" i="7" s="1"/>
  <c r="BH1044" i="7"/>
  <c r="BY963" i="7"/>
  <c r="BX963" i="7"/>
  <c r="BZ963" i="7" s="1"/>
  <c r="CE1734" i="7"/>
  <c r="CD2259" i="7"/>
  <c r="CD1595" i="7"/>
  <c r="CE650" i="7"/>
  <c r="BG2343" i="7"/>
  <c r="BI2343" i="7" s="1"/>
  <c r="CD1438" i="7"/>
  <c r="BM208" i="7"/>
  <c r="CJ2278" i="7"/>
  <c r="CJ2276" i="7"/>
  <c r="CG2187" i="7"/>
  <c r="BV1202" i="7"/>
  <c r="BW1202" i="7" s="1"/>
  <c r="BX1202" i="7" s="1"/>
  <c r="BZ1202" i="7" s="1"/>
  <c r="BE1041" i="7"/>
  <c r="BF1041" i="7" s="1"/>
  <c r="BG1041" i="7" s="1"/>
  <c r="BI1041" i="7" s="1"/>
  <c r="BY1034" i="7"/>
  <c r="BL195" i="7"/>
  <c r="CI195" i="7" s="1"/>
  <c r="CN195" i="7" s="1"/>
  <c r="CJ195" i="7"/>
  <c r="CF2498" i="7"/>
  <c r="CG354" i="7"/>
  <c r="CF2046" i="7"/>
  <c r="CJ1057" i="7"/>
  <c r="BL1057" i="7"/>
  <c r="CI1057" i="7" s="1"/>
  <c r="CN1057" i="7" s="1"/>
  <c r="CJ1053" i="7"/>
  <c r="BL1053" i="7"/>
  <c r="CI1053" i="7" s="1"/>
  <c r="CN1053" i="7" s="1"/>
  <c r="CG734" i="7"/>
  <c r="CF731" i="7"/>
  <c r="BV1197" i="7"/>
  <c r="BW1197" i="7" s="1"/>
  <c r="BV1200" i="7"/>
  <c r="BW1200" i="7" s="1"/>
  <c r="BH1739" i="7"/>
  <c r="BG1739" i="7"/>
  <c r="BI1739" i="7" s="1"/>
  <c r="CK1052" i="7"/>
  <c r="CC1052" i="7"/>
  <c r="CH1052" i="7" s="1"/>
  <c r="BG194" i="7"/>
  <c r="BI194" i="7" s="1"/>
  <c r="BH194" i="7"/>
  <c r="CD1736" i="7"/>
  <c r="CF1736" i="7"/>
  <c r="CJ192" i="7"/>
  <c r="BL192" i="7"/>
  <c r="CI192" i="7" s="1"/>
  <c r="CN192" i="7" s="1"/>
  <c r="BV1047" i="7"/>
  <c r="BW1047" i="7" s="1"/>
  <c r="BL1048" i="7"/>
  <c r="CI1048" i="7" s="1"/>
  <c r="CN1048" i="7" s="1"/>
  <c r="CJ1048" i="7"/>
  <c r="CF1034" i="7"/>
  <c r="CD1034" i="7"/>
  <c r="BX1040" i="7"/>
  <c r="BZ1040" i="7" s="1"/>
  <c r="BY1040" i="7"/>
  <c r="BY1046" i="7"/>
  <c r="BX1046" i="7"/>
  <c r="BZ1046" i="7" s="1"/>
  <c r="CK1049" i="7"/>
  <c r="CC1049" i="7"/>
  <c r="CH1049" i="7" s="1"/>
  <c r="CK1037" i="7"/>
  <c r="CC1037" i="7"/>
  <c r="CH1037" i="7" s="1"/>
  <c r="CJ1043" i="7"/>
  <c r="BL1043" i="7"/>
  <c r="CI1043" i="7" s="1"/>
  <c r="CN1043" i="7" s="1"/>
  <c r="AV204" i="7"/>
  <c r="BJ204" i="7"/>
  <c r="BK204" i="7" s="1"/>
  <c r="BH1050" i="7"/>
  <c r="BG1050" i="7"/>
  <c r="BI1050" i="7" s="1"/>
  <c r="BG1047" i="7"/>
  <c r="BI1047" i="7" s="1"/>
  <c r="BH1047" i="7"/>
  <c r="BG199" i="7"/>
  <c r="BI199" i="7" s="1"/>
  <c r="BH199" i="7"/>
  <c r="CJ193" i="7"/>
  <c r="BL193" i="7"/>
  <c r="CI193" i="7" s="1"/>
  <c r="CN193" i="7" s="1"/>
  <c r="CD354" i="7"/>
  <c r="CD352" i="7"/>
  <c r="CF1431" i="7"/>
  <c r="BG973" i="7"/>
  <c r="BI973" i="7" s="1"/>
  <c r="BG972" i="7"/>
  <c r="BI972" i="7" s="1"/>
  <c r="CD2199" i="7"/>
  <c r="BM1053" i="7"/>
  <c r="CA1053" i="7"/>
  <c r="CB1053" i="7" s="1"/>
  <c r="BL1055" i="7"/>
  <c r="CI1055" i="7" s="1"/>
  <c r="CN1055" i="7" s="1"/>
  <c r="CJ1055" i="7"/>
  <c r="CG1736" i="7"/>
  <c r="BG1048" i="7"/>
  <c r="BI1048" i="7" s="1"/>
  <c r="BH1048" i="7"/>
  <c r="CM1034" i="7"/>
  <c r="CE1034" i="7"/>
  <c r="CG1034" i="7"/>
  <c r="BV1037" i="7"/>
  <c r="BW1037" i="7" s="1"/>
  <c r="BG1728" i="7"/>
  <c r="BI1728" i="7" s="1"/>
  <c r="BH1728" i="7"/>
  <c r="CJ1050" i="7"/>
  <c r="BL1050" i="7"/>
  <c r="CI1050" i="7" s="1"/>
  <c r="CN1050" i="7" s="1"/>
  <c r="BX340" i="7"/>
  <c r="BZ340" i="7" s="1"/>
  <c r="CF1432" i="7"/>
  <c r="BG191" i="7"/>
  <c r="BI191" i="7" s="1"/>
  <c r="BH191" i="7"/>
  <c r="BX1044" i="7"/>
  <c r="BZ1044" i="7" s="1"/>
  <c r="BY1044" i="7"/>
  <c r="BG192" i="7"/>
  <c r="BI192" i="7" s="1"/>
  <c r="BH192" i="7"/>
  <c r="BX1035" i="7"/>
  <c r="BZ1035" i="7" s="1"/>
  <c r="BY1035" i="7"/>
  <c r="BM1056" i="7"/>
  <c r="BL1046" i="7"/>
  <c r="CI1046" i="7" s="1"/>
  <c r="CN1046" i="7" s="1"/>
  <c r="CJ1046" i="7"/>
  <c r="BX1043" i="7"/>
  <c r="BZ1043" i="7" s="1"/>
  <c r="BY1043" i="7"/>
  <c r="BL1052" i="7"/>
  <c r="CI1052" i="7" s="1"/>
  <c r="CN1052" i="7" s="1"/>
  <c r="CJ1052" i="7"/>
  <c r="CA1054" i="7"/>
  <c r="CB1054" i="7" s="1"/>
  <c r="AV207" i="7"/>
  <c r="BJ207" i="7"/>
  <c r="BK207" i="7" s="1"/>
  <c r="CJ1040" i="7"/>
  <c r="BL1040" i="7"/>
  <c r="CI1040" i="7" s="1"/>
  <c r="CN1040" i="7" s="1"/>
  <c r="CE2498" i="7"/>
  <c r="CE1430" i="7"/>
  <c r="BV189" i="7"/>
  <c r="BW189" i="7" s="1"/>
  <c r="CK1045" i="7"/>
  <c r="CC1045" i="7"/>
  <c r="CH1045" i="7" s="1"/>
  <c r="BL191" i="7"/>
  <c r="CI191" i="7" s="1"/>
  <c r="CN191" i="7" s="1"/>
  <c r="CJ191" i="7"/>
  <c r="CK1044" i="7"/>
  <c r="CC1044" i="7"/>
  <c r="CH1044" i="7" s="1"/>
  <c r="CC1050" i="7"/>
  <c r="CH1050" i="7" s="1"/>
  <c r="CK1050" i="7"/>
  <c r="BE1046" i="7"/>
  <c r="BF1046" i="7" s="1"/>
  <c r="BG1045" i="7"/>
  <c r="BI1045" i="7" s="1"/>
  <c r="BH1045" i="7"/>
  <c r="CC1035" i="7"/>
  <c r="CH1035" i="7" s="1"/>
  <c r="CK1035" i="7"/>
  <c r="CC1041" i="7"/>
  <c r="CH1041" i="7" s="1"/>
  <c r="CK1041" i="7"/>
  <c r="CK1043" i="7"/>
  <c r="CC1043" i="7"/>
  <c r="CH1043" i="7" s="1"/>
  <c r="CJ188" i="7"/>
  <c r="BL188" i="7"/>
  <c r="CI188" i="7" s="1"/>
  <c r="CN188" i="7" s="1"/>
  <c r="BL1215" i="7"/>
  <c r="CI1215" i="7" s="1"/>
  <c r="CN1215" i="7" s="1"/>
  <c r="CJ1215" i="7"/>
  <c r="BJ203" i="7"/>
  <c r="BK203" i="7" s="1"/>
  <c r="AV203" i="7"/>
  <c r="CE2269" i="7"/>
  <c r="CG1430" i="7"/>
  <c r="CJ190" i="7"/>
  <c r="BL190" i="7"/>
  <c r="CI190" i="7" s="1"/>
  <c r="BG200" i="7"/>
  <c r="BI200" i="7" s="1"/>
  <c r="BH200" i="7"/>
  <c r="BX1050" i="7"/>
  <c r="BZ1050" i="7" s="1"/>
  <c r="BY1050" i="7"/>
  <c r="BV1036" i="7"/>
  <c r="BW1036" i="7" s="1"/>
  <c r="CK1039" i="7"/>
  <c r="CC1039" i="7"/>
  <c r="CH1039" i="7" s="1"/>
  <c r="BE1039" i="7"/>
  <c r="BF1039" i="7" s="1"/>
  <c r="BL1041" i="7"/>
  <c r="CI1041" i="7" s="1"/>
  <c r="CN1041" i="7" s="1"/>
  <c r="CJ1041" i="7"/>
  <c r="BH1038" i="7"/>
  <c r="BG1038" i="7"/>
  <c r="BI1038" i="7" s="1"/>
  <c r="BL1045" i="7"/>
  <c r="CI1045" i="7" s="1"/>
  <c r="CN1045" i="7" s="1"/>
  <c r="CJ1045" i="7"/>
  <c r="CJ197" i="7"/>
  <c r="BL197" i="7"/>
  <c r="CI197" i="7" s="1"/>
  <c r="CN197" i="7" s="1"/>
  <c r="BM1057" i="7"/>
  <c r="CA1057" i="7"/>
  <c r="CB1057" i="7" s="1"/>
  <c r="BV1038" i="7"/>
  <c r="BW1038" i="7" s="1"/>
  <c r="CK2354" i="7"/>
  <c r="CF2354" i="7" s="1"/>
  <c r="CC2354" i="7"/>
  <c r="CH2354" i="7" s="1"/>
  <c r="CM2354" i="7" s="1"/>
  <c r="BH1040" i="7"/>
  <c r="BG1040" i="7"/>
  <c r="BI1040" i="7" s="1"/>
  <c r="BX2331" i="7"/>
  <c r="BZ2331" i="7" s="1"/>
  <c r="BY2331" i="7"/>
  <c r="BV1048" i="7"/>
  <c r="BW1048" i="7" s="1"/>
  <c r="BJ205" i="7"/>
  <c r="BK205" i="7" s="1"/>
  <c r="AV205" i="7"/>
  <c r="BH1035" i="7"/>
  <c r="BG1035" i="7"/>
  <c r="BI1035" i="7" s="1"/>
  <c r="BV809" i="7"/>
  <c r="BW809" i="7" s="1"/>
  <c r="BM1214" i="7"/>
  <c r="CA204" i="7"/>
  <c r="CB204" i="7" s="1"/>
  <c r="CC204" i="7" s="1"/>
  <c r="CH204" i="7" s="1"/>
  <c r="CM204" i="7" s="1"/>
  <c r="BL200" i="7"/>
  <c r="CI200" i="7" s="1"/>
  <c r="CN200" i="7" s="1"/>
  <c r="CJ200" i="7"/>
  <c r="BL1039" i="7"/>
  <c r="CI1039" i="7" s="1"/>
  <c r="CN1039" i="7" s="1"/>
  <c r="CJ1039" i="7"/>
  <c r="CK1036" i="7"/>
  <c r="CC1036" i="7"/>
  <c r="CH1036" i="7" s="1"/>
  <c r="CM1036" i="7" s="1"/>
  <c r="BH1049" i="7"/>
  <c r="BG1049" i="7"/>
  <c r="BI1049" i="7" s="1"/>
  <c r="CJ1038" i="7"/>
  <c r="BL1038" i="7"/>
  <c r="CI1038" i="7" s="1"/>
  <c r="CN1038" i="7" s="1"/>
  <c r="CK1038" i="7"/>
  <c r="CC1038" i="7"/>
  <c r="CH1038" i="7" s="1"/>
  <c r="BH188" i="7"/>
  <c r="BG188" i="7"/>
  <c r="BI188" i="7" s="1"/>
  <c r="CK1055" i="7"/>
  <c r="CC1055" i="7"/>
  <c r="CH1055" i="7" s="1"/>
  <c r="AV206" i="7"/>
  <c r="BJ206" i="7"/>
  <c r="BK206" i="7" s="1"/>
  <c r="CG2486" i="7"/>
  <c r="BG2335" i="7"/>
  <c r="BI2335" i="7" s="1"/>
  <c r="BJ1212" i="7"/>
  <c r="BK1212" i="7" s="1"/>
  <c r="CJ1212" i="7" s="1"/>
  <c r="CF734" i="7"/>
  <c r="CK1048" i="7"/>
  <c r="CC1048" i="7"/>
  <c r="CH1048" i="7" s="1"/>
  <c r="BX1039" i="7"/>
  <c r="BZ1039" i="7" s="1"/>
  <c r="CJ194" i="7"/>
  <c r="BL194" i="7"/>
  <c r="CI194" i="7" s="1"/>
  <c r="CN194" i="7" s="1"/>
  <c r="BY1042" i="7"/>
  <c r="BX1042" i="7"/>
  <c r="BZ1042" i="7" s="1"/>
  <c r="BL201" i="7"/>
  <c r="CI201" i="7" s="1"/>
  <c r="CJ201" i="7"/>
  <c r="BG197" i="7"/>
  <c r="BI197" i="7" s="1"/>
  <c r="BH197" i="7"/>
  <c r="BH1042" i="7"/>
  <c r="BG1042" i="7"/>
  <c r="BI1042" i="7" s="1"/>
  <c r="BH1737" i="7"/>
  <c r="BG1737" i="7"/>
  <c r="BI1737" i="7" s="1"/>
  <c r="BL196" i="7"/>
  <c r="CI196" i="7" s="1"/>
  <c r="CN196" i="7" s="1"/>
  <c r="CJ196" i="7"/>
  <c r="CJ202" i="7"/>
  <c r="BL202" i="7"/>
  <c r="CI202" i="7" s="1"/>
  <c r="CN202" i="7" s="1"/>
  <c r="BL1054" i="7"/>
  <c r="CI1054" i="7" s="1"/>
  <c r="CN1054" i="7" s="1"/>
  <c r="CJ1054" i="7"/>
  <c r="BL185" i="7"/>
  <c r="CI185" i="7" s="1"/>
  <c r="CN185" i="7" s="1"/>
  <c r="CJ185" i="7"/>
  <c r="CE2486" i="7"/>
  <c r="BG956" i="7"/>
  <c r="BI956" i="7" s="1"/>
  <c r="CK1042" i="7"/>
  <c r="CC1042" i="7"/>
  <c r="CH1042" i="7" s="1"/>
  <c r="CK1047" i="7"/>
  <c r="CC1047" i="7"/>
  <c r="CH1047" i="7" s="1"/>
  <c r="BG198" i="7"/>
  <c r="BI198" i="7" s="1"/>
  <c r="BH198" i="7"/>
  <c r="CJ1042" i="7"/>
  <c r="BL1042" i="7"/>
  <c r="CI1042" i="7" s="1"/>
  <c r="CN1042" i="7" s="1"/>
  <c r="CC1040" i="7"/>
  <c r="CH1040" i="7" s="1"/>
  <c r="CK1040" i="7"/>
  <c r="CK1046" i="7"/>
  <c r="CC1046" i="7"/>
  <c r="CH1046" i="7" s="1"/>
  <c r="BE1043" i="7"/>
  <c r="BF1043" i="7" s="1"/>
  <c r="BJ208" i="7"/>
  <c r="BK208" i="7" s="1"/>
  <c r="AV208" i="7"/>
  <c r="CJ1047" i="7"/>
  <c r="BL1047" i="7"/>
  <c r="CI1047" i="7" s="1"/>
  <c r="CN1047" i="7" s="1"/>
  <c r="CJ199" i="7"/>
  <c r="BL199" i="7"/>
  <c r="CI199" i="7" s="1"/>
  <c r="CN199" i="7" s="1"/>
  <c r="BG1208" i="7"/>
  <c r="BI1208" i="7" s="1"/>
  <c r="BH1208" i="7"/>
  <c r="BY190" i="7"/>
  <c r="BX190" i="7"/>
  <c r="BZ190" i="7" s="1"/>
  <c r="BX812" i="7"/>
  <c r="BZ812" i="7" s="1"/>
  <c r="BY812" i="7"/>
  <c r="BH1206" i="7"/>
  <c r="BG1206" i="7"/>
  <c r="BI1206" i="7" s="1"/>
  <c r="BX802" i="7"/>
  <c r="BZ802" i="7" s="1"/>
  <c r="BY802" i="7"/>
  <c r="BG810" i="7"/>
  <c r="BI810" i="7" s="1"/>
  <c r="BH810" i="7"/>
  <c r="BY810" i="7"/>
  <c r="BX810" i="7"/>
  <c r="BZ810" i="7" s="1"/>
  <c r="CN2051" i="7"/>
  <c r="CE2051" i="7"/>
  <c r="CG2051" i="7"/>
  <c r="CA822" i="7"/>
  <c r="CB822" i="7" s="1"/>
  <c r="BM822" i="7"/>
  <c r="CC805" i="7"/>
  <c r="CH805" i="7" s="1"/>
  <c r="CK805" i="7"/>
  <c r="BH809" i="7"/>
  <c r="BG809" i="7"/>
  <c r="BI809" i="7" s="1"/>
  <c r="BG1201" i="7"/>
  <c r="BI1201" i="7" s="1"/>
  <c r="BH1201" i="7"/>
  <c r="CG730" i="7"/>
  <c r="CE730" i="7"/>
  <c r="CM730" i="7"/>
  <c r="CK810" i="7"/>
  <c r="CC810" i="7"/>
  <c r="CH810" i="7" s="1"/>
  <c r="CE1732" i="7"/>
  <c r="CG1732" i="7"/>
  <c r="CM1732" i="7"/>
  <c r="BH2111" i="7"/>
  <c r="CF2052" i="7"/>
  <c r="CD2052" i="7"/>
  <c r="CD1433" i="7"/>
  <c r="CE1423" i="7"/>
  <c r="CF1876" i="7"/>
  <c r="CE969" i="7"/>
  <c r="BX2184" i="7"/>
  <c r="BZ2184" i="7" s="1"/>
  <c r="CC191" i="7"/>
  <c r="CH191" i="7" s="1"/>
  <c r="CK191" i="7"/>
  <c r="BX1208" i="7"/>
  <c r="BZ1208" i="7" s="1"/>
  <c r="BY1208" i="7"/>
  <c r="CA823" i="7"/>
  <c r="CB823" i="7" s="1"/>
  <c r="BM823" i="7"/>
  <c r="CD736" i="7"/>
  <c r="CF736" i="7"/>
  <c r="CD1294" i="7"/>
  <c r="CF1294" i="7"/>
  <c r="BY727" i="7"/>
  <c r="BX727" i="7"/>
  <c r="BZ727" i="7" s="1"/>
  <c r="CC814" i="7"/>
  <c r="CH814" i="7" s="1"/>
  <c r="CK814" i="7"/>
  <c r="CJ817" i="7"/>
  <c r="BL817" i="7"/>
  <c r="CI817" i="7" s="1"/>
  <c r="CN817" i="7" s="1"/>
  <c r="BY198" i="7"/>
  <c r="BX198" i="7"/>
  <c r="BZ198" i="7" s="1"/>
  <c r="CK802" i="7"/>
  <c r="CC802" i="7"/>
  <c r="CH802" i="7" s="1"/>
  <c r="CM802" i="7" s="1"/>
  <c r="CC1193" i="7"/>
  <c r="CH1193" i="7" s="1"/>
  <c r="CK1193" i="7"/>
  <c r="BX1955" i="7"/>
  <c r="BZ1955" i="7" s="1"/>
  <c r="BY1955" i="7"/>
  <c r="CD1740" i="7"/>
  <c r="CF1740" i="7"/>
  <c r="CC194" i="7"/>
  <c r="CH194" i="7" s="1"/>
  <c r="CK194" i="7"/>
  <c r="CC1204" i="7"/>
  <c r="CH1204" i="7" s="1"/>
  <c r="CK1204" i="7"/>
  <c r="CG726" i="7"/>
  <c r="CM726" i="7"/>
  <c r="CC1198" i="7"/>
  <c r="CH1198" i="7" s="1"/>
  <c r="CK1198" i="7"/>
  <c r="BH805" i="7"/>
  <c r="BG805" i="7"/>
  <c r="BI805" i="7" s="1"/>
  <c r="BY187" i="7"/>
  <c r="BX187" i="7"/>
  <c r="BZ187" i="7" s="1"/>
  <c r="CG727" i="7"/>
  <c r="CE727" i="7"/>
  <c r="CM727" i="7"/>
  <c r="BV196" i="7"/>
  <c r="BW196" i="7" s="1"/>
  <c r="BX1195" i="7"/>
  <c r="BZ1195" i="7" s="1"/>
  <c r="BY1195" i="7"/>
  <c r="CC1215" i="7"/>
  <c r="CH1215" i="7" s="1"/>
  <c r="CK1215" i="7"/>
  <c r="CK1194" i="7"/>
  <c r="CC1194" i="7"/>
  <c r="CH1194" i="7" s="1"/>
  <c r="BL1196" i="7"/>
  <c r="CI1196" i="7" s="1"/>
  <c r="CN1196" i="7" s="1"/>
  <c r="CJ1196" i="7"/>
  <c r="CA205" i="7"/>
  <c r="CB205" i="7" s="1"/>
  <c r="BM1215" i="7"/>
  <c r="BX1199" i="7"/>
  <c r="BZ1199" i="7" s="1"/>
  <c r="BY1199" i="7"/>
  <c r="BJ820" i="7"/>
  <c r="BK820" i="7" s="1"/>
  <c r="AV820" i="7"/>
  <c r="CA1212" i="7"/>
  <c r="CB1212" i="7" s="1"/>
  <c r="BM1212" i="7"/>
  <c r="CG739" i="7"/>
  <c r="CE739" i="7"/>
  <c r="CM739" i="7"/>
  <c r="BG2259" i="7"/>
  <c r="BI2259" i="7" s="1"/>
  <c r="BX2111" i="7"/>
  <c r="BZ2111" i="7" s="1"/>
  <c r="BY1207" i="7"/>
  <c r="CG2028" i="7"/>
  <c r="BY2043" i="7"/>
  <c r="BX344" i="7"/>
  <c r="BZ344" i="7" s="1"/>
  <c r="CE2578" i="7"/>
  <c r="CE277" i="7"/>
  <c r="CJ1974" i="7"/>
  <c r="CD1974" i="7" s="1"/>
  <c r="CG1431" i="7"/>
  <c r="CE1435" i="7"/>
  <c r="CG1438" i="7"/>
  <c r="CE1436" i="7"/>
  <c r="CF1427" i="7"/>
  <c r="CG1423" i="7"/>
  <c r="CE1433" i="7"/>
  <c r="BY652" i="7"/>
  <c r="CG969" i="7"/>
  <c r="BH1424" i="7"/>
  <c r="BG1424" i="7"/>
  <c r="BI1424" i="7" s="1"/>
  <c r="CC817" i="7"/>
  <c r="CH817" i="7" s="1"/>
  <c r="CK817" i="7"/>
  <c r="CJ672" i="7"/>
  <c r="CF672" i="7" s="1"/>
  <c r="BL672" i="7"/>
  <c r="CI672" i="7" s="1"/>
  <c r="CN672" i="7" s="1"/>
  <c r="CK1205" i="7"/>
  <c r="CC1205" i="7"/>
  <c r="CH1205" i="7" s="1"/>
  <c r="CM736" i="7"/>
  <c r="CG736" i="7"/>
  <c r="CE736" i="7"/>
  <c r="CA1216" i="7"/>
  <c r="CB1216" i="7" s="1"/>
  <c r="BM1216" i="7"/>
  <c r="CN1294" i="7"/>
  <c r="CG1294" i="7"/>
  <c r="CE1294" i="7"/>
  <c r="CC803" i="7"/>
  <c r="CH803" i="7" s="1"/>
  <c r="CK803" i="7"/>
  <c r="CM2346" i="7"/>
  <c r="CG2346" i="7"/>
  <c r="CE2346" i="7"/>
  <c r="BJ818" i="7"/>
  <c r="BK818" i="7" s="1"/>
  <c r="CC1199" i="7"/>
  <c r="CH1199" i="7" s="1"/>
  <c r="CK1199" i="7"/>
  <c r="CK198" i="7"/>
  <c r="CC198" i="7"/>
  <c r="CH198" i="7" s="1"/>
  <c r="BX1193" i="7"/>
  <c r="BZ1193" i="7" s="1"/>
  <c r="BY1193" i="7"/>
  <c r="BJ819" i="7"/>
  <c r="BK819" i="7" s="1"/>
  <c r="AV819" i="7"/>
  <c r="CK808" i="7"/>
  <c r="CC808" i="7"/>
  <c r="CH808" i="7" s="1"/>
  <c r="CM1740" i="7"/>
  <c r="CE1740" i="7"/>
  <c r="CG1740" i="7"/>
  <c r="CK1197" i="7"/>
  <c r="CC1197" i="7"/>
  <c r="CH1197" i="7" s="1"/>
  <c r="BG1203" i="7"/>
  <c r="BI1203" i="7" s="1"/>
  <c r="BH1203" i="7"/>
  <c r="CC1200" i="7"/>
  <c r="CH1200" i="7" s="1"/>
  <c r="CK1200" i="7"/>
  <c r="CJ805" i="7"/>
  <c r="BL805" i="7"/>
  <c r="CI805" i="7" s="1"/>
  <c r="CN805" i="7" s="1"/>
  <c r="BL815" i="7"/>
  <c r="CI815" i="7" s="1"/>
  <c r="CN815" i="7" s="1"/>
  <c r="CJ815" i="7"/>
  <c r="CC187" i="7"/>
  <c r="CH187" i="7" s="1"/>
  <c r="CM187" i="7" s="1"/>
  <c r="CK187" i="7"/>
  <c r="CC196" i="7"/>
  <c r="CH196" i="7" s="1"/>
  <c r="CK196" i="7"/>
  <c r="CK1195" i="7"/>
  <c r="CC1195" i="7"/>
  <c r="CH1195" i="7" s="1"/>
  <c r="CK816" i="7"/>
  <c r="CC816" i="7"/>
  <c r="CH816" i="7" s="1"/>
  <c r="BH1196" i="7"/>
  <c r="BG1196" i="7"/>
  <c r="BI1196" i="7" s="1"/>
  <c r="BX1732" i="7"/>
  <c r="BZ1732" i="7" s="1"/>
  <c r="BY1732" i="7"/>
  <c r="CA207" i="7"/>
  <c r="CB207" i="7" s="1"/>
  <c r="BM207" i="7"/>
  <c r="BE1192" i="7"/>
  <c r="BF1192" i="7" s="1"/>
  <c r="BG1433" i="7"/>
  <c r="BI1433" i="7" s="1"/>
  <c r="BH1433" i="7"/>
  <c r="CG740" i="7"/>
  <c r="CE740" i="7"/>
  <c r="CM740" i="7"/>
  <c r="CC807" i="7"/>
  <c r="CH807" i="7" s="1"/>
  <c r="CK807" i="7"/>
  <c r="BY1198" i="7"/>
  <c r="BX1198" i="7"/>
  <c r="BZ1198" i="7" s="1"/>
  <c r="CK809" i="7"/>
  <c r="CC809" i="7"/>
  <c r="CH809" i="7" s="1"/>
  <c r="CF1733" i="7"/>
  <c r="CD1733" i="7"/>
  <c r="CG1138" i="7"/>
  <c r="BH2265" i="7"/>
  <c r="BG658" i="7"/>
  <c r="BI658" i="7" s="1"/>
  <c r="CG2578" i="7"/>
  <c r="CE1431" i="7"/>
  <c r="CG1435" i="7"/>
  <c r="CG1436" i="7"/>
  <c r="CG1433" i="7"/>
  <c r="CG2183" i="7"/>
  <c r="BJ1213" i="7"/>
  <c r="BK1213" i="7" s="1"/>
  <c r="AV1213" i="7"/>
  <c r="CE728" i="7"/>
  <c r="CM728" i="7"/>
  <c r="CG728" i="7"/>
  <c r="CN2194" i="7"/>
  <c r="CE2194" i="7"/>
  <c r="CG2194" i="7"/>
  <c r="BY801" i="7"/>
  <c r="BX801" i="7"/>
  <c r="BZ801" i="7" s="1"/>
  <c r="CK745" i="7"/>
  <c r="CC745" i="7"/>
  <c r="CH745" i="7" s="1"/>
  <c r="CM745" i="7" s="1"/>
  <c r="BX808" i="7"/>
  <c r="BZ808" i="7" s="1"/>
  <c r="BY808" i="7"/>
  <c r="BG804" i="7"/>
  <c r="BI804" i="7" s="1"/>
  <c r="BH804" i="7"/>
  <c r="CC811" i="7"/>
  <c r="CH811" i="7" s="1"/>
  <c r="CK811" i="7"/>
  <c r="BM205" i="7"/>
  <c r="BG808" i="7"/>
  <c r="BI808" i="7" s="1"/>
  <c r="BH808" i="7"/>
  <c r="BL1203" i="7"/>
  <c r="CI1203" i="7" s="1"/>
  <c r="CJ1203" i="7"/>
  <c r="BY1204" i="7"/>
  <c r="BX1204" i="7"/>
  <c r="BZ1204" i="7" s="1"/>
  <c r="BL1200" i="7"/>
  <c r="CI1200" i="7" s="1"/>
  <c r="CN1200" i="7" s="1"/>
  <c r="CJ1200" i="7"/>
  <c r="CK193" i="7"/>
  <c r="CC193" i="7"/>
  <c r="CH193" i="7" s="1"/>
  <c r="BH815" i="7"/>
  <c r="BG815" i="7"/>
  <c r="BI815" i="7" s="1"/>
  <c r="CC815" i="7"/>
  <c r="CH815" i="7" s="1"/>
  <c r="CK815" i="7"/>
  <c r="CK744" i="7"/>
  <c r="CC744" i="7"/>
  <c r="CH744" i="7" s="1"/>
  <c r="CF738" i="7"/>
  <c r="CD738" i="7"/>
  <c r="CK199" i="7"/>
  <c r="CC199" i="7"/>
  <c r="CH199" i="7" s="1"/>
  <c r="BV185" i="7"/>
  <c r="BW185" i="7" s="1"/>
  <c r="BY1196" i="7"/>
  <c r="BX1196" i="7"/>
  <c r="BZ1196" i="7" s="1"/>
  <c r="CA206" i="7"/>
  <c r="CB206" i="7" s="1"/>
  <c r="BL1192" i="7"/>
  <c r="CI1192" i="7" s="1"/>
  <c r="CN1192" i="7" s="1"/>
  <c r="CJ1192" i="7"/>
  <c r="CD724" i="7"/>
  <c r="CF724" i="7"/>
  <c r="CM742" i="7"/>
  <c r="CG742" i="7"/>
  <c r="CE742" i="7"/>
  <c r="CJ1193" i="7"/>
  <c r="BL1193" i="7"/>
  <c r="CI1193" i="7" s="1"/>
  <c r="CN1193" i="7" s="1"/>
  <c r="CC195" i="7"/>
  <c r="CH195" i="7" s="1"/>
  <c r="CK195" i="7"/>
  <c r="CK197" i="7"/>
  <c r="CC197" i="7"/>
  <c r="CH197" i="7" s="1"/>
  <c r="CD2506" i="7"/>
  <c r="CE2199" i="7"/>
  <c r="CD1971" i="7"/>
  <c r="CD672" i="7"/>
  <c r="CG277" i="7"/>
  <c r="CF1428" i="7"/>
  <c r="CD2183" i="7"/>
  <c r="BX272" i="7"/>
  <c r="BZ272" i="7" s="1"/>
  <c r="BX261" i="7"/>
  <c r="BZ261" i="7" s="1"/>
  <c r="BY1192" i="7"/>
  <c r="BX1192" i="7"/>
  <c r="BZ1192" i="7" s="1"/>
  <c r="BX737" i="7"/>
  <c r="BZ737" i="7" s="1"/>
  <c r="BY737" i="7"/>
  <c r="CA820" i="7"/>
  <c r="CB820" i="7" s="1"/>
  <c r="BM820" i="7"/>
  <c r="CF728" i="7"/>
  <c r="CD728" i="7"/>
  <c r="CK192" i="7"/>
  <c r="CC192" i="7"/>
  <c r="CH192" i="7" s="1"/>
  <c r="BV803" i="7"/>
  <c r="BW803" i="7" s="1"/>
  <c r="BE1198" i="7"/>
  <c r="BF1198" i="7" s="1"/>
  <c r="BJ823" i="7"/>
  <c r="BK823" i="7" s="1"/>
  <c r="AV823" i="7"/>
  <c r="BH1438" i="7"/>
  <c r="BG1438" i="7"/>
  <c r="BI1438" i="7" s="1"/>
  <c r="CC1210" i="7"/>
  <c r="CH1210" i="7" s="1"/>
  <c r="CK1210" i="7"/>
  <c r="CF2194" i="7"/>
  <c r="CD2194" i="7"/>
  <c r="CC801" i="7"/>
  <c r="CH801" i="7" s="1"/>
  <c r="CM801" i="7" s="1"/>
  <c r="CK801" i="7"/>
  <c r="BV200" i="7"/>
  <c r="BW200" i="7" s="1"/>
  <c r="BL804" i="7"/>
  <c r="CI804" i="7" s="1"/>
  <c r="CN804" i="7" s="1"/>
  <c r="CJ804" i="7"/>
  <c r="CK184" i="7"/>
  <c r="CF184" i="7" s="1"/>
  <c r="CC184" i="7"/>
  <c r="CH184" i="7" s="1"/>
  <c r="CM184" i="7" s="1"/>
  <c r="CE737" i="7"/>
  <c r="CG737" i="7"/>
  <c r="CM737" i="7"/>
  <c r="BV193" i="7"/>
  <c r="BW193" i="7" s="1"/>
  <c r="BY815" i="7"/>
  <c r="BX815" i="7"/>
  <c r="BZ815" i="7" s="1"/>
  <c r="CC804" i="7"/>
  <c r="CH804" i="7" s="1"/>
  <c r="CK804" i="7"/>
  <c r="BV811" i="7"/>
  <c r="BW811" i="7" s="1"/>
  <c r="CC186" i="7"/>
  <c r="CH186" i="7" s="1"/>
  <c r="CM186" i="7" s="1"/>
  <c r="CK186" i="7"/>
  <c r="CM738" i="7"/>
  <c r="CG738" i="7"/>
  <c r="CE738" i="7"/>
  <c r="CC1743" i="7"/>
  <c r="CH1743" i="7" s="1"/>
  <c r="CK1743" i="7"/>
  <c r="CK185" i="7"/>
  <c r="CC185" i="7"/>
  <c r="CH185" i="7" s="1"/>
  <c r="CA208" i="7"/>
  <c r="CB208" i="7" s="1"/>
  <c r="AV818" i="7"/>
  <c r="CG352" i="7"/>
  <c r="CC1208" i="7"/>
  <c r="CH1208" i="7" s="1"/>
  <c r="CK1208" i="7"/>
  <c r="CJ1207" i="7"/>
  <c r="BL1207" i="7"/>
  <c r="CI1207" i="7" s="1"/>
  <c r="CN1207" i="7" s="1"/>
  <c r="BM821" i="7"/>
  <c r="CA821" i="7"/>
  <c r="CB821" i="7" s="1"/>
  <c r="CJ1198" i="7"/>
  <c r="BL1198" i="7"/>
  <c r="CI1198" i="7" s="1"/>
  <c r="CN1198" i="7" s="1"/>
  <c r="CD2429" i="7"/>
  <c r="CC189" i="7"/>
  <c r="CH189" i="7" s="1"/>
  <c r="CK189" i="7"/>
  <c r="CD730" i="7"/>
  <c r="CF730" i="7"/>
  <c r="CF1732" i="7"/>
  <c r="CD1732" i="7"/>
  <c r="CK806" i="7"/>
  <c r="CC806" i="7"/>
  <c r="CH806" i="7" s="1"/>
  <c r="CE2270" i="7"/>
  <c r="CF2265" i="7"/>
  <c r="CE1885" i="7"/>
  <c r="CG2270" i="7"/>
  <c r="CF733" i="7"/>
  <c r="BX194" i="7"/>
  <c r="BZ194" i="7" s="1"/>
  <c r="BY2116" i="7"/>
  <c r="CG2255" i="7"/>
  <c r="BX814" i="7"/>
  <c r="BZ814" i="7" s="1"/>
  <c r="CF1958" i="7"/>
  <c r="CD2492" i="7"/>
  <c r="CG130" i="7"/>
  <c r="CE2331" i="7"/>
  <c r="CD1521" i="7"/>
  <c r="CJ2123" i="7"/>
  <c r="CD2123" i="7" s="1"/>
  <c r="BY2497" i="7"/>
  <c r="BL2277" i="7"/>
  <c r="CI2277" i="7" s="1"/>
  <c r="CN2277" i="7" s="1"/>
  <c r="CF1135" i="7"/>
  <c r="CE2040" i="7"/>
  <c r="BX1121" i="7"/>
  <c r="BZ1121" i="7" s="1"/>
  <c r="CD2040" i="7"/>
  <c r="CD351" i="7"/>
  <c r="BX881" i="7"/>
  <c r="BZ881" i="7" s="1"/>
  <c r="BL2349" i="7"/>
  <c r="CI2349" i="7" s="1"/>
  <c r="CN2349" i="7" s="1"/>
  <c r="BG894" i="7"/>
  <c r="BI894" i="7" s="1"/>
  <c r="BL360" i="7"/>
  <c r="CI360" i="7" s="1"/>
  <c r="CN360" i="7" s="1"/>
  <c r="BY338" i="7"/>
  <c r="BY880" i="7"/>
  <c r="CG1744" i="7"/>
  <c r="BY2335" i="7"/>
  <c r="CE1428" i="7"/>
  <c r="CG1437" i="7"/>
  <c r="CG1432" i="7"/>
  <c r="CD812" i="7"/>
  <c r="BY956" i="7"/>
  <c r="CC1192" i="7"/>
  <c r="CH1192" i="7" s="1"/>
  <c r="CK1192" i="7"/>
  <c r="CJ1210" i="7"/>
  <c r="BL1210" i="7"/>
  <c r="CI1210" i="7" s="1"/>
  <c r="CN1210" i="7" s="1"/>
  <c r="CE734" i="7"/>
  <c r="BG728" i="7"/>
  <c r="BI728" i="7" s="1"/>
  <c r="BH728" i="7"/>
  <c r="CC2353" i="7"/>
  <c r="CH2353" i="7" s="1"/>
  <c r="CM2353" i="7" s="1"/>
  <c r="CK2353" i="7"/>
  <c r="CD2353" i="7" s="1"/>
  <c r="CA818" i="7"/>
  <c r="CB818" i="7" s="1"/>
  <c r="BM818" i="7"/>
  <c r="BX192" i="7"/>
  <c r="BZ192" i="7" s="1"/>
  <c r="BY192" i="7"/>
  <c r="BX1203" i="7"/>
  <c r="BZ1203" i="7" s="1"/>
  <c r="BY1203" i="7"/>
  <c r="BY738" i="7"/>
  <c r="BX738" i="7"/>
  <c r="BZ738" i="7" s="1"/>
  <c r="CK813" i="7"/>
  <c r="CC813" i="7"/>
  <c r="CH813" i="7" s="1"/>
  <c r="BJ821" i="7"/>
  <c r="BK821" i="7" s="1"/>
  <c r="AV821" i="7"/>
  <c r="CA1211" i="7"/>
  <c r="CB1211" i="7" s="1"/>
  <c r="BM1211" i="7"/>
  <c r="BL1216" i="7"/>
  <c r="CI1216" i="7" s="1"/>
  <c r="CN1216" i="7" s="1"/>
  <c r="CJ1216" i="7"/>
  <c r="CE731" i="7"/>
  <c r="CK200" i="7"/>
  <c r="CC200" i="7"/>
  <c r="CH200" i="7" s="1"/>
  <c r="BH1437" i="7"/>
  <c r="BG1437" i="7"/>
  <c r="BI1437" i="7" s="1"/>
  <c r="CJ1204" i="7"/>
  <c r="BL1204" i="7"/>
  <c r="CI1204" i="7" s="1"/>
  <c r="CN1204" i="7" s="1"/>
  <c r="CC1206" i="7"/>
  <c r="CH1206" i="7" s="1"/>
  <c r="CK1206" i="7"/>
  <c r="BX959" i="7"/>
  <c r="BZ959" i="7" s="1"/>
  <c r="BY959" i="7"/>
  <c r="CC1201" i="7"/>
  <c r="CH1201" i="7" s="1"/>
  <c r="CK1201" i="7"/>
  <c r="CK1207" i="7"/>
  <c r="CC1207" i="7"/>
  <c r="CH1207" i="7" s="1"/>
  <c r="BY184" i="7"/>
  <c r="BX184" i="7"/>
  <c r="BZ184" i="7" s="1"/>
  <c r="BV1205" i="7"/>
  <c r="BW1205" i="7" s="1"/>
  <c r="CD737" i="7"/>
  <c r="CF737" i="7"/>
  <c r="CK2351" i="7"/>
  <c r="CC2351" i="7"/>
  <c r="CH2351" i="7" s="1"/>
  <c r="BH1199" i="7"/>
  <c r="BG1199" i="7"/>
  <c r="BI1199" i="7" s="1"/>
  <c r="BV186" i="7"/>
  <c r="BW186" i="7" s="1"/>
  <c r="BV199" i="7"/>
  <c r="BW199" i="7" s="1"/>
  <c r="BL1197" i="7"/>
  <c r="CI1197" i="7" s="1"/>
  <c r="CN1197" i="7" s="1"/>
  <c r="CJ1197" i="7"/>
  <c r="BH807" i="7"/>
  <c r="BG807" i="7"/>
  <c r="BI807" i="7" s="1"/>
  <c r="CG723" i="7"/>
  <c r="CK1196" i="7"/>
  <c r="CC1196" i="7"/>
  <c r="CH1196" i="7" s="1"/>
  <c r="CC2349" i="7"/>
  <c r="CH2349" i="7" s="1"/>
  <c r="CM2349" i="7" s="1"/>
  <c r="CK2349" i="7"/>
  <c r="CF2349" i="7" s="1"/>
  <c r="CC202" i="7"/>
  <c r="CH202" i="7" s="1"/>
  <c r="CK202" i="7"/>
  <c r="CD732" i="7"/>
  <c r="CF732" i="7"/>
  <c r="CC2352" i="7"/>
  <c r="CH2352" i="7" s="1"/>
  <c r="CM2352" i="7" s="1"/>
  <c r="CK2352" i="7"/>
  <c r="BX2183" i="7"/>
  <c r="BZ2183" i="7" s="1"/>
  <c r="BY2183" i="7"/>
  <c r="CD277" i="7"/>
  <c r="CG276" i="7"/>
  <c r="BX191" i="7"/>
  <c r="BZ191" i="7" s="1"/>
  <c r="BY191" i="7"/>
  <c r="CD742" i="7"/>
  <c r="CF742" i="7"/>
  <c r="BJ822" i="7"/>
  <c r="BK822" i="7" s="1"/>
  <c r="AV822" i="7"/>
  <c r="BH813" i="7"/>
  <c r="BG813" i="7"/>
  <c r="BI813" i="7" s="1"/>
  <c r="CJ1206" i="7"/>
  <c r="BL1206" i="7"/>
  <c r="CI1206" i="7" s="1"/>
  <c r="CN1206" i="7" s="1"/>
  <c r="CF739" i="7"/>
  <c r="CD739" i="7"/>
  <c r="CK188" i="7"/>
  <c r="CC188" i="7"/>
  <c r="CH188" i="7" s="1"/>
  <c r="CM279" i="7"/>
  <c r="CG279" i="7"/>
  <c r="CE279" i="7"/>
  <c r="BH1200" i="7"/>
  <c r="BG1200" i="7"/>
  <c r="BI1200" i="7" s="1"/>
  <c r="BH1202" i="7"/>
  <c r="BG1202" i="7"/>
  <c r="BI1202" i="7" s="1"/>
  <c r="BY809" i="7"/>
  <c r="BX809" i="7"/>
  <c r="BZ809" i="7" s="1"/>
  <c r="CD727" i="7"/>
  <c r="CF727" i="7"/>
  <c r="BY1194" i="7"/>
  <c r="BX1194" i="7"/>
  <c r="BZ1194" i="7" s="1"/>
  <c r="CG654" i="7"/>
  <c r="CE1138" i="7"/>
  <c r="CG1748" i="7"/>
  <c r="CG1885" i="7"/>
  <c r="CG2265" i="7"/>
  <c r="CG2199" i="7"/>
  <c r="CE2028" i="7"/>
  <c r="CG2331" i="7"/>
  <c r="CE2255" i="7"/>
  <c r="CF2262" i="7"/>
  <c r="CD654" i="7"/>
  <c r="CE130" i="7"/>
  <c r="CD1367" i="7"/>
  <c r="CF2103" i="7"/>
  <c r="CG2040" i="7"/>
  <c r="CE1137" i="7"/>
  <c r="CD886" i="7"/>
  <c r="CD660" i="7"/>
  <c r="CF1744" i="7"/>
  <c r="CG2342" i="7"/>
  <c r="BY887" i="7"/>
  <c r="CE1744" i="7"/>
  <c r="CG1422" i="7"/>
  <c r="CG1428" i="7"/>
  <c r="CE1432" i="7"/>
  <c r="CD969" i="7"/>
  <c r="CG732" i="7"/>
  <c r="CM732" i="7"/>
  <c r="CE732" i="7"/>
  <c r="BJ1211" i="7"/>
  <c r="BK1211" i="7" s="1"/>
  <c r="AV1211" i="7"/>
  <c r="CC743" i="7"/>
  <c r="CH743" i="7" s="1"/>
  <c r="CK743" i="7"/>
  <c r="CM1209" i="7"/>
  <c r="CM724" i="7"/>
  <c r="CE724" i="7"/>
  <c r="CD740" i="7"/>
  <c r="CF740" i="7"/>
  <c r="BM819" i="7"/>
  <c r="CA819" i="7"/>
  <c r="CB819" i="7" s="1"/>
  <c r="AV1212" i="7"/>
  <c r="CK1202" i="7"/>
  <c r="CC1202" i="7"/>
  <c r="CH1202" i="7" s="1"/>
  <c r="BL1209" i="7"/>
  <c r="CI1209" i="7" s="1"/>
  <c r="CN1209" i="7" s="1"/>
  <c r="CJ1209" i="7"/>
  <c r="CD1209" i="7" s="1"/>
  <c r="CA1213" i="7"/>
  <c r="CB1213" i="7" s="1"/>
  <c r="BM1213" i="7"/>
  <c r="CC746" i="7"/>
  <c r="CH746" i="7" s="1"/>
  <c r="CM746" i="7" s="1"/>
  <c r="CK746" i="7"/>
  <c r="CG731" i="7"/>
  <c r="BE1193" i="7"/>
  <c r="BF1193" i="7" s="1"/>
  <c r="BE1204" i="7"/>
  <c r="BF1204" i="7" s="1"/>
  <c r="BX1206" i="7"/>
  <c r="BZ1206" i="7" s="1"/>
  <c r="BY1206" i="7"/>
  <c r="BG1205" i="7"/>
  <c r="BI1205" i="7" s="1"/>
  <c r="BH1205" i="7"/>
  <c r="BV805" i="7"/>
  <c r="BW805" i="7" s="1"/>
  <c r="BL809" i="7"/>
  <c r="CI809" i="7" s="1"/>
  <c r="CN809" i="7" s="1"/>
  <c r="CJ809" i="7"/>
  <c r="CA1214" i="7"/>
  <c r="CB1214" i="7" s="1"/>
  <c r="BV195" i="7"/>
  <c r="BW195" i="7" s="1"/>
  <c r="BL1201" i="7"/>
  <c r="CI1201" i="7" s="1"/>
  <c r="CN1201" i="7" s="1"/>
  <c r="CJ1201" i="7"/>
  <c r="CM1733" i="7"/>
  <c r="CE1733" i="7"/>
  <c r="CG1733" i="7"/>
  <c r="BE1197" i="7"/>
  <c r="BF1197" i="7" s="1"/>
  <c r="BL807" i="7"/>
  <c r="CI807" i="7" s="1"/>
  <c r="CN807" i="7" s="1"/>
  <c r="CJ807" i="7"/>
  <c r="CE723" i="7"/>
  <c r="CA203" i="7"/>
  <c r="CB203" i="7" s="1"/>
  <c r="CE2262" i="7"/>
  <c r="CG2259" i="7"/>
  <c r="CE2496" i="7"/>
  <c r="CG2490" i="7"/>
  <c r="CD1748" i="7"/>
  <c r="BG2262" i="7"/>
  <c r="BI2262" i="7" s="1"/>
  <c r="CE1747" i="7"/>
  <c r="CG1892" i="7"/>
  <c r="CD269" i="7"/>
  <c r="CF269" i="7"/>
  <c r="CM259" i="7"/>
  <c r="CD270" i="7"/>
  <c r="CF270" i="7"/>
  <c r="CJ260" i="7"/>
  <c r="CD260" i="7" s="1"/>
  <c r="BL260" i="7"/>
  <c r="CI260" i="7" s="1"/>
  <c r="CN260" i="7" s="1"/>
  <c r="CM273" i="7"/>
  <c r="CE273" i="7"/>
  <c r="CG273" i="7"/>
  <c r="BX260" i="7"/>
  <c r="BZ260" i="7" s="1"/>
  <c r="BY260" i="7"/>
  <c r="CD271" i="7"/>
  <c r="CF271" i="7"/>
  <c r="CM270" i="7"/>
  <c r="CG270" i="7"/>
  <c r="CE270" i="7"/>
  <c r="BG272" i="7"/>
  <c r="BI272" i="7" s="1"/>
  <c r="BH272" i="7"/>
  <c r="CE276" i="7"/>
  <c r="CM260" i="7"/>
  <c r="CD267" i="7"/>
  <c r="CF267" i="7"/>
  <c r="CM271" i="7"/>
  <c r="CG271" i="7"/>
  <c r="CE271" i="7"/>
  <c r="CD274" i="7"/>
  <c r="CF274" i="7"/>
  <c r="BH273" i="7"/>
  <c r="BG273" i="7"/>
  <c r="BI273" i="7" s="1"/>
  <c r="CF264" i="7"/>
  <c r="CD264" i="7"/>
  <c r="BX961" i="7"/>
  <c r="BZ961" i="7" s="1"/>
  <c r="BY961" i="7"/>
  <c r="BG263" i="7"/>
  <c r="BI263" i="7" s="1"/>
  <c r="BH263" i="7"/>
  <c r="CD2482" i="7"/>
  <c r="CG2499" i="7"/>
  <c r="CG2262" i="7"/>
  <c r="CD1824" i="7"/>
  <c r="CG2119" i="7"/>
  <c r="CM267" i="7"/>
  <c r="CE267" i="7"/>
  <c r="CG267" i="7"/>
  <c r="CM274" i="7"/>
  <c r="CG274" i="7"/>
  <c r="CE274" i="7"/>
  <c r="BX263" i="7"/>
  <c r="BZ263" i="7" s="1"/>
  <c r="BY263" i="7"/>
  <c r="CM264" i="7"/>
  <c r="CG264" i="7"/>
  <c r="CE264" i="7"/>
  <c r="CD265" i="7"/>
  <c r="CF265" i="7"/>
  <c r="CE2271" i="7"/>
  <c r="CD2499" i="7"/>
  <c r="CF2258" i="7"/>
  <c r="CE2499" i="7"/>
  <c r="BH2116" i="7"/>
  <c r="CE2119" i="7"/>
  <c r="CD1129" i="7"/>
  <c r="BH965" i="7"/>
  <c r="CE2187" i="7"/>
  <c r="CJ259" i="7"/>
  <c r="CD259" i="7" s="1"/>
  <c r="BL259" i="7"/>
  <c r="CI259" i="7" s="1"/>
  <c r="CN259" i="7" s="1"/>
  <c r="BG260" i="7"/>
  <c r="BI260" i="7" s="1"/>
  <c r="BH260" i="7"/>
  <c r="CM268" i="7"/>
  <c r="CG268" i="7"/>
  <c r="CE268" i="7"/>
  <c r="CD276" i="7"/>
  <c r="CM265" i="7"/>
  <c r="CE265" i="7"/>
  <c r="CG265" i="7"/>
  <c r="CD2271" i="7"/>
  <c r="CG2482" i="7"/>
  <c r="BG1126" i="7"/>
  <c r="BI1126" i="7" s="1"/>
  <c r="CG2034" i="7"/>
  <c r="CG976" i="7"/>
  <c r="CD263" i="7"/>
  <c r="CF263" i="7"/>
  <c r="BH259" i="7"/>
  <c r="BG259" i="7"/>
  <c r="BI259" i="7" s="1"/>
  <c r="CD268" i="7"/>
  <c r="CF268" i="7"/>
  <c r="CM272" i="7"/>
  <c r="CG272" i="7"/>
  <c r="CE272" i="7"/>
  <c r="CE2258" i="7"/>
  <c r="CE2482" i="7"/>
  <c r="CD1516" i="7"/>
  <c r="CG2103" i="7"/>
  <c r="BY883" i="7"/>
  <c r="BX892" i="7"/>
  <c r="BZ892" i="7" s="1"/>
  <c r="BH1886" i="7"/>
  <c r="CE976" i="7"/>
  <c r="CE2183" i="7"/>
  <c r="CM263" i="7"/>
  <c r="CG263" i="7"/>
  <c r="CE263" i="7"/>
  <c r="CM275" i="7"/>
  <c r="CG275" i="7"/>
  <c r="CE275" i="7"/>
  <c r="CM266" i="7"/>
  <c r="CG266" i="7"/>
  <c r="CE266" i="7"/>
  <c r="CF272" i="7"/>
  <c r="CD272" i="7"/>
  <c r="CG2258" i="7"/>
  <c r="CE2259" i="7"/>
  <c r="CG1971" i="7"/>
  <c r="CE2103" i="7"/>
  <c r="CG1747" i="7"/>
  <c r="CE1892" i="7"/>
  <c r="CM269" i="7"/>
  <c r="CE269" i="7"/>
  <c r="CG269" i="7"/>
  <c r="BX274" i="7"/>
  <c r="BZ274" i="7" s="1"/>
  <c r="BY274" i="7"/>
  <c r="CF275" i="7"/>
  <c r="CD275" i="7"/>
  <c r="CD266" i="7"/>
  <c r="CF266" i="7"/>
  <c r="CF273" i="7"/>
  <c r="CD273" i="7"/>
  <c r="BG270" i="7"/>
  <c r="BI270" i="7" s="1"/>
  <c r="BH270" i="7"/>
  <c r="CC283" i="7"/>
  <c r="CH283" i="7" s="1"/>
  <c r="CK283" i="7"/>
  <c r="CE656" i="7"/>
  <c r="CG2492" i="7"/>
  <c r="CD1886" i="7"/>
  <c r="CD2034" i="7"/>
  <c r="CD2195" i="7"/>
  <c r="CF2195" i="7"/>
  <c r="CM967" i="7"/>
  <c r="CG967" i="7"/>
  <c r="CE967" i="7"/>
  <c r="CF956" i="7"/>
  <c r="CD956" i="7"/>
  <c r="CM959" i="7"/>
  <c r="CG959" i="7"/>
  <c r="CE959" i="7"/>
  <c r="CM962" i="7"/>
  <c r="CG962" i="7"/>
  <c r="CE962" i="7"/>
  <c r="CN2188" i="7"/>
  <c r="CE2188" i="7"/>
  <c r="CG2188" i="7"/>
  <c r="BL2201" i="7"/>
  <c r="CI2201" i="7" s="1"/>
  <c r="CN2201" i="7" s="1"/>
  <c r="CJ2201" i="7"/>
  <c r="CD2201" i="7" s="1"/>
  <c r="BG2188" i="7"/>
  <c r="BI2188" i="7" s="1"/>
  <c r="BH2188" i="7"/>
  <c r="CF971" i="7"/>
  <c r="CD971" i="7"/>
  <c r="CN2189" i="7"/>
  <c r="CG2189" i="7"/>
  <c r="CE2189" i="7"/>
  <c r="CM2195" i="7"/>
  <c r="CG2195" i="7"/>
  <c r="CE2195" i="7"/>
  <c r="CM2201" i="7"/>
  <c r="CF967" i="7"/>
  <c r="CD967" i="7"/>
  <c r="BG2187" i="7"/>
  <c r="BI2187" i="7" s="1"/>
  <c r="BH2187" i="7"/>
  <c r="BH2193" i="7"/>
  <c r="BG2193" i="7"/>
  <c r="BI2193" i="7" s="1"/>
  <c r="CD959" i="7"/>
  <c r="CF959" i="7"/>
  <c r="CF2179" i="7"/>
  <c r="CD2179" i="7"/>
  <c r="CD972" i="7"/>
  <c r="CF972" i="7"/>
  <c r="CM975" i="7"/>
  <c r="CG975" i="7"/>
  <c r="CE975" i="7"/>
  <c r="CN2182" i="7"/>
  <c r="CE2182" i="7"/>
  <c r="CG2182" i="7"/>
  <c r="CM961" i="7"/>
  <c r="CG961" i="7"/>
  <c r="CE961" i="7"/>
  <c r="CM971" i="7"/>
  <c r="CG971" i="7"/>
  <c r="CE971" i="7"/>
  <c r="CF2189" i="7"/>
  <c r="CD2189" i="7"/>
  <c r="CD130" i="7"/>
  <c r="CE2265" i="7"/>
  <c r="CE1876" i="7"/>
  <c r="CM2192" i="7"/>
  <c r="CG2192" i="7"/>
  <c r="CE2192" i="7"/>
  <c r="BX2194" i="7"/>
  <c r="BZ2194" i="7" s="1"/>
  <c r="BY2194" i="7"/>
  <c r="CD964" i="7"/>
  <c r="CF964" i="7"/>
  <c r="CM966" i="7"/>
  <c r="CE966" i="7"/>
  <c r="CG966" i="7"/>
  <c r="BY2193" i="7"/>
  <c r="BX2193" i="7"/>
  <c r="BZ2193" i="7" s="1"/>
  <c r="CN2179" i="7"/>
  <c r="CE2179" i="7"/>
  <c r="CG2179" i="7"/>
  <c r="CM972" i="7"/>
  <c r="CG972" i="7"/>
  <c r="CE972" i="7"/>
  <c r="CF975" i="7"/>
  <c r="CD975" i="7"/>
  <c r="CD2182" i="7"/>
  <c r="CF2182" i="7"/>
  <c r="CD961" i="7"/>
  <c r="CF961" i="7"/>
  <c r="BH971" i="7"/>
  <c r="BG971" i="7"/>
  <c r="BI971" i="7" s="1"/>
  <c r="CC978" i="7"/>
  <c r="CH978" i="7" s="1"/>
  <c r="CK978" i="7"/>
  <c r="CG1876" i="7"/>
  <c r="CF2192" i="7"/>
  <c r="CD2192" i="7"/>
  <c r="CM964" i="7"/>
  <c r="CE964" i="7"/>
  <c r="CG964" i="7"/>
  <c r="BH968" i="7"/>
  <c r="BG968" i="7"/>
  <c r="BI968" i="7" s="1"/>
  <c r="CF966" i="7"/>
  <c r="CD966" i="7"/>
  <c r="CN963" i="7"/>
  <c r="CE963" i="7"/>
  <c r="CG963" i="7"/>
  <c r="CJ2197" i="7"/>
  <c r="BL2197" i="7"/>
  <c r="CI2197" i="7" s="1"/>
  <c r="CN2197" i="7" s="1"/>
  <c r="CN2191" i="7"/>
  <c r="CG2191" i="7"/>
  <c r="CE2191" i="7"/>
  <c r="CM974" i="7"/>
  <c r="CG974" i="7"/>
  <c r="CE974" i="7"/>
  <c r="CC981" i="7"/>
  <c r="CH981" i="7" s="1"/>
  <c r="CK981" i="7"/>
  <c r="CG2263" i="7"/>
  <c r="BL358" i="7"/>
  <c r="CI358" i="7" s="1"/>
  <c r="CN358" i="7" s="1"/>
  <c r="CM2184" i="7"/>
  <c r="CE2184" i="7"/>
  <c r="CG2184" i="7"/>
  <c r="CN2178" i="7"/>
  <c r="CE2178" i="7"/>
  <c r="CG2178" i="7"/>
  <c r="CN2186" i="7"/>
  <c r="CE2186" i="7"/>
  <c r="CG2186" i="7"/>
  <c r="CN2185" i="7"/>
  <c r="CG2185" i="7"/>
  <c r="CE2185" i="7"/>
  <c r="BH2183" i="7"/>
  <c r="BG2183" i="7"/>
  <c r="BI2183" i="7" s="1"/>
  <c r="CD963" i="7"/>
  <c r="CF963" i="7"/>
  <c r="CF2191" i="7"/>
  <c r="CD2191" i="7"/>
  <c r="CD974" i="7"/>
  <c r="CF974" i="7"/>
  <c r="CC2197" i="7"/>
  <c r="CH2197" i="7" s="1"/>
  <c r="CK2197" i="7"/>
  <c r="CM955" i="7"/>
  <c r="CE955" i="7"/>
  <c r="CG955" i="7"/>
  <c r="CE2263" i="7"/>
  <c r="CF2028" i="7"/>
  <c r="BH1963" i="7"/>
  <c r="CF2184" i="7"/>
  <c r="CD2184" i="7"/>
  <c r="CC2202" i="7"/>
  <c r="CH2202" i="7" s="1"/>
  <c r="CK2202" i="7"/>
  <c r="CF2178" i="7"/>
  <c r="CD2178" i="7"/>
  <c r="CD2186" i="7"/>
  <c r="CF2186" i="7"/>
  <c r="CD2185" i="7"/>
  <c r="CF2185" i="7"/>
  <c r="CD2190" i="7"/>
  <c r="CF2190" i="7"/>
  <c r="CD965" i="7"/>
  <c r="CF965" i="7"/>
  <c r="CM960" i="7"/>
  <c r="CG960" i="7"/>
  <c r="CE960" i="7"/>
  <c r="CM979" i="7"/>
  <c r="CG979" i="7"/>
  <c r="CE979" i="7"/>
  <c r="CM968" i="7"/>
  <c r="CE968" i="7"/>
  <c r="CG968" i="7"/>
  <c r="CF970" i="7"/>
  <c r="CD970" i="7"/>
  <c r="BL2202" i="7"/>
  <c r="CI2202" i="7" s="1"/>
  <c r="CN2202" i="7" s="1"/>
  <c r="CJ2202" i="7"/>
  <c r="CD955" i="7"/>
  <c r="CF955" i="7"/>
  <c r="CG1369" i="7"/>
  <c r="CM2196" i="7"/>
  <c r="CE2196" i="7"/>
  <c r="CG2196" i="7"/>
  <c r="BG2191" i="7"/>
  <c r="BI2191" i="7" s="1"/>
  <c r="BH2191" i="7"/>
  <c r="BG2194" i="7"/>
  <c r="BI2194" i="7" s="1"/>
  <c r="BH2194" i="7"/>
  <c r="CC2198" i="7"/>
  <c r="CH2198" i="7" s="1"/>
  <c r="CK2198" i="7"/>
  <c r="CN2190" i="7"/>
  <c r="CE2190" i="7"/>
  <c r="CG2190" i="7"/>
  <c r="CM965" i="7"/>
  <c r="CG965" i="7"/>
  <c r="CE965" i="7"/>
  <c r="CD960" i="7"/>
  <c r="CF960" i="7"/>
  <c r="CF979" i="7"/>
  <c r="CD979" i="7"/>
  <c r="BX960" i="7"/>
  <c r="BZ960" i="7" s="1"/>
  <c r="BY960" i="7"/>
  <c r="CM973" i="7"/>
  <c r="CG973" i="7"/>
  <c r="CE973" i="7"/>
  <c r="CF968" i="7"/>
  <c r="CD968" i="7"/>
  <c r="CM970" i="7"/>
  <c r="CE970" i="7"/>
  <c r="CG970" i="7"/>
  <c r="CM2193" i="7"/>
  <c r="CE2193" i="7"/>
  <c r="CG2193" i="7"/>
  <c r="CG656" i="7"/>
  <c r="CE1129" i="7"/>
  <c r="CD2196" i="7"/>
  <c r="CF2196" i="7"/>
  <c r="CM956" i="7"/>
  <c r="CG956" i="7"/>
  <c r="CE956" i="7"/>
  <c r="CF962" i="7"/>
  <c r="CD962" i="7"/>
  <c r="CJ2200" i="7"/>
  <c r="BL2200" i="7"/>
  <c r="CI2200" i="7" s="1"/>
  <c r="CF2188" i="7"/>
  <c r="CD2188" i="7"/>
  <c r="CD973" i="7"/>
  <c r="CF973" i="7"/>
  <c r="CD2193" i="7"/>
  <c r="CF2193" i="7"/>
  <c r="CG2260" i="7"/>
  <c r="CN1887" i="7"/>
  <c r="CG1887" i="7"/>
  <c r="CE1887" i="7"/>
  <c r="CF2254" i="7"/>
  <c r="CF2050" i="7"/>
  <c r="CF341" i="7"/>
  <c r="CE1748" i="7"/>
  <c r="BG2345" i="7"/>
  <c r="BI2345" i="7" s="1"/>
  <c r="CD1887" i="7"/>
  <c r="CF1887" i="7"/>
  <c r="CD2490" i="7"/>
  <c r="CF1369" i="7"/>
  <c r="CK671" i="7"/>
  <c r="CC671" i="7"/>
  <c r="CH671" i="7" s="1"/>
  <c r="CM671" i="7" s="1"/>
  <c r="CG2498" i="7"/>
  <c r="CE2495" i="7"/>
  <c r="CD2255" i="7"/>
  <c r="CF2051" i="7"/>
  <c r="CG2495" i="7"/>
  <c r="CD2267" i="7"/>
  <c r="CE2034" i="7"/>
  <c r="CG1122" i="7"/>
  <c r="BG2039" i="7"/>
  <c r="BI2039" i="7" s="1"/>
  <c r="CG1129" i="7"/>
  <c r="BG2035" i="7"/>
  <c r="BI2035" i="7" s="1"/>
  <c r="CE2260" i="7"/>
  <c r="CE1122" i="7"/>
  <c r="BG1888" i="7"/>
  <c r="BI1888" i="7" s="1"/>
  <c r="BH1888" i="7"/>
  <c r="CD2495" i="7"/>
  <c r="CE2268" i="7"/>
  <c r="CD2264" i="7"/>
  <c r="CE1971" i="7"/>
  <c r="CF346" i="7"/>
  <c r="CE2492" i="7"/>
  <c r="CF2275" i="7"/>
  <c r="CD878" i="7"/>
  <c r="CG2254" i="7"/>
  <c r="CD650" i="7"/>
  <c r="CG672" i="7"/>
  <c r="BY1120" i="7"/>
  <c r="CE278" i="7"/>
  <c r="CN278" i="7"/>
  <c r="CG278" i="7"/>
  <c r="CD2260" i="7"/>
  <c r="CE2254" i="7"/>
  <c r="CD2342" i="7"/>
  <c r="CF278" i="7"/>
  <c r="CD278" i="7"/>
  <c r="CF2263" i="7"/>
  <c r="CD1122" i="7"/>
  <c r="BY1127" i="7"/>
  <c r="CD877" i="7"/>
  <c r="CF1747" i="7"/>
  <c r="BX663" i="7"/>
  <c r="BZ663" i="7" s="1"/>
  <c r="BY663" i="7"/>
  <c r="CN1669" i="7"/>
  <c r="CE1669" i="7"/>
  <c r="CG1669" i="7"/>
  <c r="CD2032" i="7"/>
  <c r="BX2332" i="7"/>
  <c r="BZ2332" i="7" s="1"/>
  <c r="BY2332" i="7"/>
  <c r="CF1669" i="7"/>
  <c r="CD1669" i="7"/>
  <c r="CG1521" i="7"/>
  <c r="CE1369" i="7"/>
  <c r="CG1593" i="7"/>
  <c r="CN1593" i="7"/>
  <c r="CG1516" i="7"/>
  <c r="CN1516" i="7"/>
  <c r="CE1127" i="7"/>
  <c r="CN1127" i="7"/>
  <c r="CD2338" i="7"/>
  <c r="CF2338" i="7"/>
  <c r="CE348" i="7"/>
  <c r="CM348" i="7"/>
  <c r="CG348" i="7"/>
  <c r="CF882" i="7"/>
  <c r="CD882" i="7"/>
  <c r="CD893" i="7"/>
  <c r="CF893" i="7"/>
  <c r="BH2338" i="7"/>
  <c r="BG2338" i="7"/>
  <c r="BI2338" i="7" s="1"/>
  <c r="CM345" i="7"/>
  <c r="CE345" i="7"/>
  <c r="CG345" i="7"/>
  <c r="CM1966" i="7"/>
  <c r="CE1966" i="7"/>
  <c r="CG1966" i="7"/>
  <c r="CM1965" i="7"/>
  <c r="CE1965" i="7"/>
  <c r="CG1965" i="7"/>
  <c r="CD885" i="7"/>
  <c r="CF885" i="7"/>
  <c r="CG877" i="7"/>
  <c r="CM877" i="7"/>
  <c r="CE877" i="7"/>
  <c r="CM1956" i="7"/>
  <c r="CG1956" i="7"/>
  <c r="CE1956" i="7"/>
  <c r="BX1956" i="7"/>
  <c r="BZ1956" i="7" s="1"/>
  <c r="BY1956" i="7"/>
  <c r="CJ434" i="7"/>
  <c r="BL434" i="7"/>
  <c r="CI434" i="7" s="1"/>
  <c r="CN434" i="7" s="1"/>
  <c r="BL356" i="7"/>
  <c r="CI356" i="7" s="1"/>
  <c r="CN356" i="7" s="1"/>
  <c r="CJ356" i="7"/>
  <c r="CF667" i="7"/>
  <c r="CD667" i="7"/>
  <c r="CM895" i="7"/>
  <c r="CG895" i="7"/>
  <c r="CE895" i="7"/>
  <c r="CD1960" i="7"/>
  <c r="CF1960" i="7"/>
  <c r="BH342" i="7"/>
  <c r="BG342" i="7"/>
  <c r="BI342" i="7" s="1"/>
  <c r="CF660" i="7"/>
  <c r="CD1964" i="7"/>
  <c r="CF1964" i="7"/>
  <c r="CF1970" i="7"/>
  <c r="CD1970" i="7"/>
  <c r="BG2344" i="7"/>
  <c r="BI2344" i="7" s="1"/>
  <c r="BH2344" i="7"/>
  <c r="CM360" i="7"/>
  <c r="CK670" i="7"/>
  <c r="CC670" i="7"/>
  <c r="CH670" i="7" s="1"/>
  <c r="CN2348" i="7"/>
  <c r="CE2348" i="7"/>
  <c r="CG2348" i="7"/>
  <c r="CM361" i="7"/>
  <c r="CN1974" i="7"/>
  <c r="CE1974" i="7"/>
  <c r="CG1974" i="7"/>
  <c r="CE654" i="7"/>
  <c r="CE1824" i="7"/>
  <c r="CE1521" i="7"/>
  <c r="CE1370" i="7"/>
  <c r="CN1370" i="7"/>
  <c r="CG2112" i="7"/>
  <c r="CN2112" i="7"/>
  <c r="CD2656" i="7"/>
  <c r="CN2338" i="7"/>
  <c r="CG2338" i="7"/>
  <c r="CE2338" i="7"/>
  <c r="BY2336" i="7"/>
  <c r="BX2336" i="7"/>
  <c r="BZ2336" i="7" s="1"/>
  <c r="CD348" i="7"/>
  <c r="CF348" i="7"/>
  <c r="CG880" i="7"/>
  <c r="CM880" i="7"/>
  <c r="CM893" i="7"/>
  <c r="CE893" i="7"/>
  <c r="CG893" i="7"/>
  <c r="CM2336" i="7"/>
  <c r="CE2336" i="7"/>
  <c r="CG2336" i="7"/>
  <c r="CF345" i="7"/>
  <c r="CD345" i="7"/>
  <c r="CM1962" i="7"/>
  <c r="CE1962" i="7"/>
  <c r="CG1962" i="7"/>
  <c r="CG885" i="7"/>
  <c r="CM885" i="7"/>
  <c r="CE885" i="7"/>
  <c r="CF877" i="7"/>
  <c r="CK356" i="7"/>
  <c r="CC356" i="7"/>
  <c r="CH356" i="7" s="1"/>
  <c r="CG887" i="7"/>
  <c r="CN887" i="7"/>
  <c r="BG888" i="7"/>
  <c r="BI888" i="7" s="1"/>
  <c r="BH888" i="7"/>
  <c r="CJ669" i="7"/>
  <c r="BL669" i="7"/>
  <c r="CI669" i="7" s="1"/>
  <c r="CN669" i="7" s="1"/>
  <c r="CD888" i="7"/>
  <c r="CF888" i="7"/>
  <c r="CM667" i="7"/>
  <c r="CE667" i="7"/>
  <c r="CG667" i="7"/>
  <c r="CF895" i="7"/>
  <c r="CD895" i="7"/>
  <c r="CM1960" i="7"/>
  <c r="CE1960" i="7"/>
  <c r="CG1960" i="7"/>
  <c r="CJ670" i="7"/>
  <c r="BL670" i="7"/>
  <c r="CI670" i="7" s="1"/>
  <c r="CN670" i="7" s="1"/>
  <c r="CM649" i="7"/>
  <c r="CG649" i="7"/>
  <c r="CE649" i="7"/>
  <c r="CM338" i="7"/>
  <c r="CE660" i="7"/>
  <c r="CN660" i="7"/>
  <c r="CD663" i="7"/>
  <c r="CF663" i="7"/>
  <c r="CD1366" i="7"/>
  <c r="CF1366" i="7"/>
  <c r="CM1964" i="7"/>
  <c r="CG1964" i="7"/>
  <c r="CE1964" i="7"/>
  <c r="BG2339" i="7"/>
  <c r="BI2339" i="7" s="1"/>
  <c r="BH2339" i="7"/>
  <c r="CN1970" i="7"/>
  <c r="CE1970" i="7"/>
  <c r="CG1970" i="7"/>
  <c r="CM358" i="7"/>
  <c r="CG358" i="7"/>
  <c r="CE358" i="7"/>
  <c r="CM665" i="7"/>
  <c r="CG665" i="7"/>
  <c r="CE665" i="7"/>
  <c r="CN2330" i="7"/>
  <c r="CE2330" i="7"/>
  <c r="CG2330" i="7"/>
  <c r="CE1952" i="7"/>
  <c r="CG340" i="7"/>
  <c r="CM340" i="7"/>
  <c r="CE415" i="7"/>
  <c r="CN415" i="7"/>
  <c r="CG1517" i="7"/>
  <c r="CN1517" i="7"/>
  <c r="CG1367" i="7"/>
  <c r="CN1367" i="7"/>
  <c r="CN900" i="7"/>
  <c r="CG2126" i="7"/>
  <c r="CN2126" i="7"/>
  <c r="CG2039" i="7"/>
  <c r="CN2039" i="7"/>
  <c r="BX655" i="7"/>
  <c r="BZ655" i="7" s="1"/>
  <c r="BY655" i="7"/>
  <c r="BL1976" i="7"/>
  <c r="CI1976" i="7" s="1"/>
  <c r="CJ1976" i="7"/>
  <c r="CF2336" i="7"/>
  <c r="CD2336" i="7"/>
  <c r="CD1962" i="7"/>
  <c r="CF1962" i="7"/>
  <c r="CM2344" i="7"/>
  <c r="CE2344" i="7"/>
  <c r="CG2344" i="7"/>
  <c r="BG344" i="7"/>
  <c r="BI344" i="7" s="1"/>
  <c r="BH344" i="7"/>
  <c r="CD664" i="7"/>
  <c r="CF664" i="7"/>
  <c r="CN1968" i="7"/>
  <c r="CG1968" i="7"/>
  <c r="CE1968" i="7"/>
  <c r="CE891" i="7"/>
  <c r="CM891" i="7"/>
  <c r="CG891" i="7"/>
  <c r="CF344" i="7"/>
  <c r="CD344" i="7"/>
  <c r="CM888" i="7"/>
  <c r="CE888" i="7"/>
  <c r="CG888" i="7"/>
  <c r="BX347" i="7"/>
  <c r="BZ347" i="7" s="1"/>
  <c r="BY347" i="7"/>
  <c r="CD649" i="7"/>
  <c r="CF649" i="7"/>
  <c r="BH893" i="7"/>
  <c r="BG893" i="7"/>
  <c r="BI893" i="7" s="1"/>
  <c r="BY1953" i="7"/>
  <c r="BX1953" i="7"/>
  <c r="BZ1953" i="7" s="1"/>
  <c r="CF878" i="7"/>
  <c r="CM663" i="7"/>
  <c r="CG663" i="7"/>
  <c r="CE663" i="7"/>
  <c r="CN2334" i="7"/>
  <c r="CG2334" i="7"/>
  <c r="CE2334" i="7"/>
  <c r="CM1366" i="7"/>
  <c r="CE1366" i="7"/>
  <c r="CG1366" i="7"/>
  <c r="CF886" i="7"/>
  <c r="CF358" i="7"/>
  <c r="CD358" i="7"/>
  <c r="BX351" i="7"/>
  <c r="BZ351" i="7" s="1"/>
  <c r="BY351" i="7"/>
  <c r="BY1964" i="7"/>
  <c r="BX1964" i="7"/>
  <c r="BZ1964" i="7" s="1"/>
  <c r="CF2330" i="7"/>
  <c r="CD2330" i="7"/>
  <c r="CF282" i="7"/>
  <c r="CD282" i="7"/>
  <c r="CG1952" i="7"/>
  <c r="CJ435" i="7"/>
  <c r="CF435" i="7" s="1"/>
  <c r="BL435" i="7"/>
  <c r="CI435" i="7" s="1"/>
  <c r="CN435" i="7" s="1"/>
  <c r="CM337" i="7"/>
  <c r="BX879" i="7"/>
  <c r="BZ879" i="7" s="1"/>
  <c r="BY879" i="7"/>
  <c r="BY650" i="7"/>
  <c r="BX650" i="7"/>
  <c r="BZ650" i="7" s="1"/>
  <c r="BG1959" i="7"/>
  <c r="BI1959" i="7" s="1"/>
  <c r="BH1959" i="7"/>
  <c r="CF662" i="7"/>
  <c r="CD662" i="7"/>
  <c r="CD2344" i="7"/>
  <c r="CF2344" i="7"/>
  <c r="BH1968" i="7"/>
  <c r="BG1968" i="7"/>
  <c r="BI1968" i="7" s="1"/>
  <c r="CC669" i="7"/>
  <c r="CH669" i="7" s="1"/>
  <c r="CK669" i="7"/>
  <c r="CM660" i="7"/>
  <c r="CG660" i="7"/>
  <c r="BX659" i="7"/>
  <c r="BZ659" i="7" s="1"/>
  <c r="BY659" i="7"/>
  <c r="CM664" i="7"/>
  <c r="CG664" i="7"/>
  <c r="CE664" i="7"/>
  <c r="CD1968" i="7"/>
  <c r="CF1968" i="7"/>
  <c r="CF891" i="7"/>
  <c r="CD891" i="7"/>
  <c r="BH663" i="7"/>
  <c r="BG663" i="7"/>
  <c r="BI663" i="7" s="1"/>
  <c r="CM344" i="7"/>
  <c r="CE344" i="7"/>
  <c r="CG344" i="7"/>
  <c r="BY341" i="7"/>
  <c r="BX341" i="7"/>
  <c r="BZ341" i="7" s="1"/>
  <c r="CN281" i="7"/>
  <c r="CE281" i="7"/>
  <c r="CG281" i="7"/>
  <c r="CD2350" i="7"/>
  <c r="CF2350" i="7"/>
  <c r="BG1960" i="7"/>
  <c r="BI1960" i="7" s="1"/>
  <c r="BH1960" i="7"/>
  <c r="CD1963" i="7"/>
  <c r="CF1963" i="7"/>
  <c r="CD2334" i="7"/>
  <c r="CF2334" i="7"/>
  <c r="CE351" i="7"/>
  <c r="CM351" i="7"/>
  <c r="CG351" i="7"/>
  <c r="CM886" i="7"/>
  <c r="CE886" i="7"/>
  <c r="CG886" i="7"/>
  <c r="CD2341" i="7"/>
  <c r="CF2341" i="7"/>
  <c r="CD1952" i="7"/>
  <c r="CM883" i="7"/>
  <c r="CG883" i="7"/>
  <c r="CE883" i="7"/>
  <c r="CG346" i="7"/>
  <c r="CM346" i="7"/>
  <c r="CE346" i="7"/>
  <c r="CN282" i="7"/>
  <c r="CG282" i="7"/>
  <c r="CE282" i="7"/>
  <c r="CD894" i="7"/>
  <c r="CF894" i="7"/>
  <c r="CD1969" i="7"/>
  <c r="CF1969" i="7"/>
  <c r="CF890" i="7"/>
  <c r="CD890" i="7"/>
  <c r="CM357" i="7"/>
  <c r="CN902" i="7"/>
  <c r="CG2118" i="7"/>
  <c r="CN2118" i="7"/>
  <c r="CG1116" i="7"/>
  <c r="CM1116" i="7"/>
  <c r="CE2033" i="7"/>
  <c r="CN2033" i="7"/>
  <c r="CE2041" i="7"/>
  <c r="CN2041" i="7"/>
  <c r="BL671" i="7"/>
  <c r="CI671" i="7" s="1"/>
  <c r="CJ671" i="7"/>
  <c r="BY2333" i="7"/>
  <c r="BX2333" i="7"/>
  <c r="BZ2333" i="7" s="1"/>
  <c r="BL673" i="7"/>
  <c r="CI673" i="7" s="1"/>
  <c r="CN673" i="7" s="1"/>
  <c r="CJ673" i="7"/>
  <c r="CD280" i="7"/>
  <c r="CF280" i="7"/>
  <c r="CJ433" i="7"/>
  <c r="CF433" i="7" s="1"/>
  <c r="BL433" i="7"/>
  <c r="CI433" i="7" s="1"/>
  <c r="CN433" i="7" s="1"/>
  <c r="BG1965" i="7"/>
  <c r="BI1965" i="7" s="1"/>
  <c r="BH1965" i="7"/>
  <c r="CM662" i="7"/>
  <c r="CE662" i="7"/>
  <c r="CG662" i="7"/>
  <c r="CM342" i="7"/>
  <c r="CE342" i="7"/>
  <c r="CG342" i="7"/>
  <c r="CE878" i="7"/>
  <c r="CM878" i="7"/>
  <c r="CN1959" i="7"/>
  <c r="CG1959" i="7"/>
  <c r="CE1959" i="7"/>
  <c r="BG1961" i="7"/>
  <c r="BI1961" i="7" s="1"/>
  <c r="BH1961" i="7"/>
  <c r="CD2339" i="7"/>
  <c r="CF2339" i="7"/>
  <c r="CM341" i="7"/>
  <c r="CE341" i="7"/>
  <c r="CG341" i="7"/>
  <c r="BY885" i="7"/>
  <c r="BX885" i="7"/>
  <c r="BZ885" i="7" s="1"/>
  <c r="CD281" i="7"/>
  <c r="CF281" i="7"/>
  <c r="CM657" i="7"/>
  <c r="CG657" i="7"/>
  <c r="CE657" i="7"/>
  <c r="CN2350" i="7"/>
  <c r="CE2350" i="7"/>
  <c r="CG2350" i="7"/>
  <c r="CM1967" i="7"/>
  <c r="CG1967" i="7"/>
  <c r="CE1967" i="7"/>
  <c r="CM350" i="7"/>
  <c r="CG350" i="7"/>
  <c r="CE350" i="7"/>
  <c r="CK673" i="7"/>
  <c r="CC673" i="7"/>
  <c r="CH673" i="7" s="1"/>
  <c r="CE343" i="7"/>
  <c r="CN343" i="7"/>
  <c r="CM1963" i="7"/>
  <c r="CE1963" i="7"/>
  <c r="CG1963" i="7"/>
  <c r="CN2335" i="7"/>
  <c r="CG2335" i="7"/>
  <c r="CE2335" i="7"/>
  <c r="CF351" i="7"/>
  <c r="CM1973" i="7"/>
  <c r="CF658" i="7"/>
  <c r="CD658" i="7"/>
  <c r="CN2353" i="7"/>
  <c r="CG2353" i="7"/>
  <c r="CM2341" i="7"/>
  <c r="CG2341" i="7"/>
  <c r="CE2341" i="7"/>
  <c r="CM884" i="7"/>
  <c r="CG884" i="7"/>
  <c r="CE884" i="7"/>
  <c r="CM355" i="7"/>
  <c r="CE355" i="7"/>
  <c r="CG355" i="7"/>
  <c r="BY343" i="7"/>
  <c r="BX343" i="7"/>
  <c r="BZ343" i="7" s="1"/>
  <c r="CF883" i="7"/>
  <c r="CD883" i="7"/>
  <c r="CD346" i="7"/>
  <c r="CM894" i="7"/>
  <c r="CE894" i="7"/>
  <c r="CG894" i="7"/>
  <c r="CM1969" i="7"/>
  <c r="CG1969" i="7"/>
  <c r="CE1969" i="7"/>
  <c r="CM890" i="7"/>
  <c r="CE890" i="7"/>
  <c r="CG890" i="7"/>
  <c r="CD343" i="7"/>
  <c r="CF343" i="7"/>
  <c r="CG1519" i="7"/>
  <c r="CN1519" i="7"/>
  <c r="CE901" i="7"/>
  <c r="CM901" i="7"/>
  <c r="CE2123" i="7"/>
  <c r="CN2123" i="7"/>
  <c r="CG2113" i="7"/>
  <c r="CN2113" i="7"/>
  <c r="CD892" i="7"/>
  <c r="CF892" i="7"/>
  <c r="CG280" i="7"/>
  <c r="CE280" i="7"/>
  <c r="CN280" i="7"/>
  <c r="BG891" i="7"/>
  <c r="BI891" i="7" s="1"/>
  <c r="BH891" i="7"/>
  <c r="CF342" i="7"/>
  <c r="CD342" i="7"/>
  <c r="BY2337" i="7"/>
  <c r="BX2337" i="7"/>
  <c r="BZ2337" i="7" s="1"/>
  <c r="CF1959" i="7"/>
  <c r="CD1959" i="7"/>
  <c r="CM2339" i="7"/>
  <c r="CG2339" i="7"/>
  <c r="CE2339" i="7"/>
  <c r="CD341" i="7"/>
  <c r="BL357" i="7"/>
  <c r="CI357" i="7" s="1"/>
  <c r="CN357" i="7" s="1"/>
  <c r="CJ357" i="7"/>
  <c r="CD357" i="7" s="1"/>
  <c r="BL337" i="7"/>
  <c r="CI337" i="7" s="1"/>
  <c r="CN337" i="7" s="1"/>
  <c r="CJ337" i="7"/>
  <c r="CD337" i="7" s="1"/>
  <c r="CM653" i="7"/>
  <c r="CE653" i="7"/>
  <c r="CG653" i="7"/>
  <c r="BL1973" i="7"/>
  <c r="CI1973" i="7" s="1"/>
  <c r="CN1973" i="7" s="1"/>
  <c r="CJ1973" i="7"/>
  <c r="CD1973" i="7" s="1"/>
  <c r="CM1961" i="7"/>
  <c r="CG1961" i="7"/>
  <c r="CE1961" i="7"/>
  <c r="CJ361" i="7"/>
  <c r="BL361" i="7"/>
  <c r="CI361" i="7" s="1"/>
  <c r="CN361" i="7" s="1"/>
  <c r="CD657" i="7"/>
  <c r="CF657" i="7"/>
  <c r="CD1967" i="7"/>
  <c r="CF1967" i="7"/>
  <c r="CF350" i="7"/>
  <c r="CD350" i="7"/>
  <c r="BH656" i="7"/>
  <c r="BG656" i="7"/>
  <c r="BI656" i="7" s="1"/>
  <c r="CM347" i="7"/>
  <c r="CE347" i="7"/>
  <c r="CG347" i="7"/>
  <c r="CC359" i="7"/>
  <c r="CH359" i="7" s="1"/>
  <c r="CK359" i="7"/>
  <c r="CF2335" i="7"/>
  <c r="CD2335" i="7"/>
  <c r="CM658" i="7"/>
  <c r="CG658" i="7"/>
  <c r="CE658" i="7"/>
  <c r="CF884" i="7"/>
  <c r="CD884" i="7"/>
  <c r="CF355" i="7"/>
  <c r="CD355" i="7"/>
  <c r="CF349" i="7"/>
  <c r="CD349" i="7"/>
  <c r="CN1972" i="7"/>
  <c r="CE1972" i="7"/>
  <c r="CG1972" i="7"/>
  <c r="CM343" i="7"/>
  <c r="CG343" i="7"/>
  <c r="CG2506" i="7"/>
  <c r="CN2506" i="7"/>
  <c r="CM892" i="7"/>
  <c r="CE892" i="7"/>
  <c r="CG892" i="7"/>
  <c r="CF2343" i="7"/>
  <c r="CD2343" i="7"/>
  <c r="CM659" i="7"/>
  <c r="CE659" i="7"/>
  <c r="CG659" i="7"/>
  <c r="CM655" i="7"/>
  <c r="CG655" i="7"/>
  <c r="CE655" i="7"/>
  <c r="CD1957" i="7"/>
  <c r="CF1957" i="7"/>
  <c r="CM666" i="7"/>
  <c r="CG666" i="7"/>
  <c r="CE666" i="7"/>
  <c r="CM2427" i="7"/>
  <c r="CG2427" i="7"/>
  <c r="CE2427" i="7"/>
  <c r="CD353" i="7"/>
  <c r="CF353" i="7"/>
  <c r="CM881" i="7"/>
  <c r="CG881" i="7"/>
  <c r="CE881" i="7"/>
  <c r="BG341" i="7"/>
  <c r="BI341" i="7" s="1"/>
  <c r="BH341" i="7"/>
  <c r="BX878" i="7"/>
  <c r="BZ878" i="7" s="1"/>
  <c r="BY878" i="7"/>
  <c r="CD653" i="7"/>
  <c r="CF653" i="7"/>
  <c r="CM1953" i="7"/>
  <c r="CE1953" i="7"/>
  <c r="CG1953" i="7"/>
  <c r="CD1961" i="7"/>
  <c r="CF1961" i="7"/>
  <c r="BG337" i="7"/>
  <c r="BI337" i="7" s="1"/>
  <c r="BH337" i="7"/>
  <c r="CD347" i="7"/>
  <c r="CF347" i="7"/>
  <c r="BL2122" i="7"/>
  <c r="CI2122" i="7" s="1"/>
  <c r="CN2122" i="7" s="1"/>
  <c r="CJ2122" i="7"/>
  <c r="CD2122" i="7" s="1"/>
  <c r="BY886" i="7"/>
  <c r="BX886" i="7"/>
  <c r="BZ886" i="7" s="1"/>
  <c r="CF887" i="7"/>
  <c r="CD887" i="7"/>
  <c r="CN2337" i="7"/>
  <c r="CE2337" i="7"/>
  <c r="CG2337" i="7"/>
  <c r="CM349" i="7"/>
  <c r="CE349" i="7"/>
  <c r="CG349" i="7"/>
  <c r="CD1972" i="7"/>
  <c r="CF1972" i="7"/>
  <c r="CE2032" i="7"/>
  <c r="CN2032" i="7"/>
  <c r="CJ359" i="7"/>
  <c r="BL359" i="7"/>
  <c r="CI359" i="7" s="1"/>
  <c r="CN359" i="7" s="1"/>
  <c r="CM882" i="7"/>
  <c r="CG882" i="7"/>
  <c r="CE882" i="7"/>
  <c r="BL1975" i="7"/>
  <c r="CI1975" i="7" s="1"/>
  <c r="CJ1975" i="7"/>
  <c r="CJ338" i="7"/>
  <c r="CD338" i="7" s="1"/>
  <c r="BL338" i="7"/>
  <c r="CI338" i="7" s="1"/>
  <c r="CN338" i="7" s="1"/>
  <c r="CN2343" i="7"/>
  <c r="CG2343" i="7"/>
  <c r="CE2343" i="7"/>
  <c r="CD659" i="7"/>
  <c r="CF659" i="7"/>
  <c r="CF1966" i="7"/>
  <c r="CD1966" i="7"/>
  <c r="CF1965" i="7"/>
  <c r="CD1965" i="7"/>
  <c r="CF655" i="7"/>
  <c r="CD655" i="7"/>
  <c r="CM1957" i="7"/>
  <c r="CE1957" i="7"/>
  <c r="CG1957" i="7"/>
  <c r="CD666" i="7"/>
  <c r="CF666" i="7"/>
  <c r="BH351" i="7"/>
  <c r="BG351" i="7"/>
  <c r="BI351" i="7" s="1"/>
  <c r="BY1954" i="7"/>
  <c r="BX1954" i="7"/>
  <c r="BZ1954" i="7" s="1"/>
  <c r="CM353" i="7"/>
  <c r="CE353" i="7"/>
  <c r="CG353" i="7"/>
  <c r="CF881" i="7"/>
  <c r="CD881" i="7"/>
  <c r="BG1957" i="7"/>
  <c r="BI1957" i="7" s="1"/>
  <c r="BH1957" i="7"/>
  <c r="CF1956" i="7"/>
  <c r="CD1956" i="7"/>
  <c r="CF1953" i="7"/>
  <c r="CD1953" i="7"/>
  <c r="CE672" i="7"/>
  <c r="CJ2352" i="7"/>
  <c r="BL2352" i="7"/>
  <c r="CI2352" i="7" s="1"/>
  <c r="BH348" i="7"/>
  <c r="BG348" i="7"/>
  <c r="BI348" i="7" s="1"/>
  <c r="CM887" i="7"/>
  <c r="CE887" i="7"/>
  <c r="CJ668" i="7"/>
  <c r="BL668" i="7"/>
  <c r="CI668" i="7" s="1"/>
  <c r="CF2337" i="7"/>
  <c r="CD2337" i="7"/>
  <c r="CF360" i="7"/>
  <c r="CD360" i="7"/>
  <c r="CF2348" i="7"/>
  <c r="CD2348" i="7"/>
  <c r="CD900" i="7"/>
  <c r="BH1119" i="7"/>
  <c r="BG1119" i="7"/>
  <c r="BI1119" i="7" s="1"/>
  <c r="CD1119" i="7"/>
  <c r="CF1119" i="7"/>
  <c r="CG1132" i="7"/>
  <c r="CE1132" i="7"/>
  <c r="CG2654" i="7"/>
  <c r="CE2654" i="7"/>
  <c r="CD1131" i="7"/>
  <c r="CF1131" i="7"/>
  <c r="CE2653" i="7"/>
  <c r="CG2653" i="7"/>
  <c r="CE2656" i="7"/>
  <c r="CG2656" i="7"/>
  <c r="BY2044" i="7"/>
  <c r="BX2044" i="7"/>
  <c r="BZ2044" i="7" s="1"/>
  <c r="CD1519" i="7"/>
  <c r="CG1117" i="7"/>
  <c r="CE1117" i="7"/>
  <c r="CD1118" i="7"/>
  <c r="CF1118" i="7"/>
  <c r="CG2038" i="7"/>
  <c r="CE2038" i="7"/>
  <c r="CG2032" i="7"/>
  <c r="CD2653" i="7"/>
  <c r="CF2653" i="7"/>
  <c r="CD2033" i="7"/>
  <c r="CD1128" i="7"/>
  <c r="CF1128" i="7"/>
  <c r="CF2655" i="7"/>
  <c r="CD2655" i="7"/>
  <c r="CF1117" i="7"/>
  <c r="CD1117" i="7"/>
  <c r="CD1113" i="7"/>
  <c r="CF1113" i="7"/>
  <c r="CG1120" i="7"/>
  <c r="CE1120" i="7"/>
  <c r="CG1118" i="7"/>
  <c r="CE1118" i="7"/>
  <c r="CD2038" i="7"/>
  <c r="CF2038" i="7"/>
  <c r="BG1117" i="7"/>
  <c r="BI1117" i="7" s="1"/>
  <c r="BH1117" i="7"/>
  <c r="BH1123" i="7"/>
  <c r="BG1123" i="7"/>
  <c r="BI1123" i="7" s="1"/>
  <c r="CG1114" i="7"/>
  <c r="CE1114" i="7"/>
  <c r="BH2037" i="7"/>
  <c r="BG2037" i="7"/>
  <c r="BI2037" i="7" s="1"/>
  <c r="CF2036" i="7"/>
  <c r="CD2036" i="7"/>
  <c r="CG1128" i="7"/>
  <c r="CE1128" i="7"/>
  <c r="CE2042" i="7"/>
  <c r="CG2042" i="7"/>
  <c r="CG2655" i="7"/>
  <c r="CE2655" i="7"/>
  <c r="CC1134" i="7"/>
  <c r="CH1134" i="7" s="1"/>
  <c r="CM1134" i="7" s="1"/>
  <c r="CK1134" i="7"/>
  <c r="CE1113" i="7"/>
  <c r="CG1113" i="7"/>
  <c r="CF1120" i="7"/>
  <c r="CD1120" i="7"/>
  <c r="BY1114" i="7"/>
  <c r="BX1114" i="7"/>
  <c r="BZ1114" i="7" s="1"/>
  <c r="CF1126" i="7"/>
  <c r="CD1126" i="7"/>
  <c r="CG2033" i="7"/>
  <c r="CF1114" i="7"/>
  <c r="CD1114" i="7"/>
  <c r="CG2036" i="7"/>
  <c r="CE2036" i="7"/>
  <c r="CC1133" i="7"/>
  <c r="CH1133" i="7" s="1"/>
  <c r="CM1133" i="7" s="1"/>
  <c r="CK1133" i="7"/>
  <c r="CF2047" i="7"/>
  <c r="CD2047" i="7"/>
  <c r="CF2042" i="7"/>
  <c r="CD2042" i="7"/>
  <c r="CD1123" i="7"/>
  <c r="CF1123" i="7"/>
  <c r="CD2041" i="7"/>
  <c r="CE1126" i="7"/>
  <c r="CG1126" i="7"/>
  <c r="CF1121" i="7"/>
  <c r="CD1121" i="7"/>
  <c r="BH1122" i="7"/>
  <c r="BG1122" i="7"/>
  <c r="BI1122" i="7" s="1"/>
  <c r="CE1124" i="7"/>
  <c r="CG1124" i="7"/>
  <c r="CG2035" i="7"/>
  <c r="CE2035" i="7"/>
  <c r="CD1127" i="7"/>
  <c r="CF1127" i="7"/>
  <c r="CG2037" i="7"/>
  <c r="CE2037" i="7"/>
  <c r="CG2047" i="7"/>
  <c r="CE2047" i="7"/>
  <c r="CE1123" i="7"/>
  <c r="CG1123" i="7"/>
  <c r="CG2044" i="7"/>
  <c r="CE2044" i="7"/>
  <c r="CE1130" i="7"/>
  <c r="CG1130" i="7"/>
  <c r="CG2049" i="7"/>
  <c r="CE2049" i="7"/>
  <c r="CG1121" i="7"/>
  <c r="CE1121" i="7"/>
  <c r="BG2029" i="7"/>
  <c r="BI2029" i="7" s="1"/>
  <c r="BH2029" i="7"/>
  <c r="BG1130" i="7"/>
  <c r="BI1130" i="7" s="1"/>
  <c r="BH1130" i="7"/>
  <c r="CC1136" i="7"/>
  <c r="CH1136" i="7" s="1"/>
  <c r="CM1136" i="7" s="1"/>
  <c r="CK1136" i="7"/>
  <c r="CF1124" i="7"/>
  <c r="CD1124" i="7"/>
  <c r="CD2043" i="7"/>
  <c r="CF2043" i="7"/>
  <c r="CD2035" i="7"/>
  <c r="CF2035" i="7"/>
  <c r="CG1127" i="7"/>
  <c r="CD2037" i="7"/>
  <c r="CF2037" i="7"/>
  <c r="CF2039" i="7"/>
  <c r="BY1118" i="7"/>
  <c r="BX1118" i="7"/>
  <c r="BZ1118" i="7" s="1"/>
  <c r="CF2044" i="7"/>
  <c r="CD2044" i="7"/>
  <c r="CD1130" i="7"/>
  <c r="CF1130" i="7"/>
  <c r="CD2049" i="7"/>
  <c r="CF2049" i="7"/>
  <c r="CE2043" i="7"/>
  <c r="CG2043" i="7"/>
  <c r="CE2039" i="7"/>
  <c r="CG1119" i="7"/>
  <c r="CE1119" i="7"/>
  <c r="CF1132" i="7"/>
  <c r="CD1132" i="7"/>
  <c r="BH2041" i="7"/>
  <c r="BG2041" i="7"/>
  <c r="BI2041" i="7" s="1"/>
  <c r="CF2654" i="7"/>
  <c r="CD2654" i="7"/>
  <c r="BL2048" i="7"/>
  <c r="CI2048" i="7" s="1"/>
  <c r="CN2048" i="7" s="1"/>
  <c r="CJ2048" i="7"/>
  <c r="CJ2124" i="7"/>
  <c r="CF2124" i="7" s="1"/>
  <c r="BL2124" i="7"/>
  <c r="CI2124" i="7" s="1"/>
  <c r="CG1131" i="7"/>
  <c r="CE1131" i="7"/>
  <c r="BY1128" i="7"/>
  <c r="BX1128" i="7"/>
  <c r="BZ1128" i="7" s="1"/>
  <c r="BG2038" i="7"/>
  <c r="BI2038" i="7" s="1"/>
  <c r="BH2038" i="7"/>
  <c r="CG1901" i="7"/>
  <c r="CD2110" i="7"/>
  <c r="CF2110" i="7"/>
  <c r="CD2116" i="7"/>
  <c r="CF2116" i="7"/>
  <c r="CE2107" i="7"/>
  <c r="CG2107" i="7"/>
  <c r="BH2109" i="7"/>
  <c r="BG2109" i="7"/>
  <c r="BI2109" i="7" s="1"/>
  <c r="CG2117" i="7"/>
  <c r="CE2117" i="7"/>
  <c r="CG2110" i="7"/>
  <c r="CE2110" i="7"/>
  <c r="CG2123" i="7"/>
  <c r="CE2112" i="7"/>
  <c r="BX2485" i="7"/>
  <c r="BZ2485" i="7" s="1"/>
  <c r="BY2485" i="7"/>
  <c r="CF2109" i="7"/>
  <c r="CD2109" i="7"/>
  <c r="CD2117" i="7"/>
  <c r="CF2117" i="7"/>
  <c r="CG1370" i="7"/>
  <c r="CG2111" i="7"/>
  <c r="CE2111" i="7"/>
  <c r="CE2118" i="7"/>
  <c r="CD2118" i="7"/>
  <c r="BX2108" i="7"/>
  <c r="BZ2108" i="7" s="1"/>
  <c r="BY2108" i="7"/>
  <c r="CE2109" i="7"/>
  <c r="CG2109" i="7"/>
  <c r="BX2484" i="7"/>
  <c r="BZ2484" i="7" s="1"/>
  <c r="BY2484" i="7"/>
  <c r="BH2115" i="7"/>
  <c r="BG2115" i="7"/>
  <c r="BI2115" i="7" s="1"/>
  <c r="CD2114" i="7"/>
  <c r="CF2114" i="7"/>
  <c r="CD2111" i="7"/>
  <c r="CF2111" i="7"/>
  <c r="BH2117" i="7"/>
  <c r="BG2117" i="7"/>
  <c r="BI2117" i="7" s="1"/>
  <c r="CD2126" i="7"/>
  <c r="BH2263" i="7"/>
  <c r="BG2263" i="7"/>
  <c r="BI2263" i="7" s="1"/>
  <c r="CF2123" i="7"/>
  <c r="CE2114" i="7"/>
  <c r="CG2114" i="7"/>
  <c r="BG2112" i="7"/>
  <c r="BI2112" i="7" s="1"/>
  <c r="BH2112" i="7"/>
  <c r="CE2126" i="7"/>
  <c r="BY2492" i="7"/>
  <c r="BX2492" i="7"/>
  <c r="BZ2492" i="7" s="1"/>
  <c r="CF2112" i="7"/>
  <c r="CE2115" i="7"/>
  <c r="CG2115" i="7"/>
  <c r="BX2487" i="7"/>
  <c r="BZ2487" i="7" s="1"/>
  <c r="BY2487" i="7"/>
  <c r="BH2269" i="7"/>
  <c r="BG2269" i="7"/>
  <c r="BI2269" i="7" s="1"/>
  <c r="BL2279" i="7"/>
  <c r="CI2279" i="7" s="1"/>
  <c r="CE2279" i="7" s="1"/>
  <c r="CJ2279" i="7"/>
  <c r="CD2279" i="7" s="1"/>
  <c r="CF2115" i="7"/>
  <c r="CD2115" i="7"/>
  <c r="CF2108" i="7"/>
  <c r="CD2108" i="7"/>
  <c r="CG2116" i="7"/>
  <c r="CE2116" i="7"/>
  <c r="CD2107" i="7"/>
  <c r="CF2107" i="7"/>
  <c r="CE2108" i="7"/>
  <c r="CG2108" i="7"/>
  <c r="CE1520" i="7"/>
  <c r="CG1520" i="7"/>
  <c r="CG2504" i="7"/>
  <c r="CE2504" i="7"/>
  <c r="CE2503" i="7"/>
  <c r="CG2503" i="7"/>
  <c r="CD1597" i="7"/>
  <c r="CF1597" i="7"/>
  <c r="CE1517" i="7"/>
  <c r="CF133" i="7"/>
  <c r="CD133" i="7"/>
  <c r="CE2506" i="7"/>
  <c r="CG1597" i="7"/>
  <c r="CE1597" i="7"/>
  <c r="CD1370" i="7"/>
  <c r="CD1517" i="7"/>
  <c r="CE1367" i="7"/>
  <c r="CE133" i="7"/>
  <c r="CG133" i="7"/>
  <c r="CF1518" i="7"/>
  <c r="CD1518" i="7"/>
  <c r="CD1368" i="7"/>
  <c r="CF1368" i="7"/>
  <c r="CG2502" i="7"/>
  <c r="CE2502" i="7"/>
  <c r="CG1518" i="7"/>
  <c r="CE1518" i="7"/>
  <c r="CE1368" i="7"/>
  <c r="CG1368" i="7"/>
  <c r="CD2277" i="7"/>
  <c r="CF2277" i="7"/>
  <c r="CF1520" i="7"/>
  <c r="CD2278" i="7"/>
  <c r="CF2278" i="7"/>
  <c r="CE132" i="7"/>
  <c r="CG132" i="7"/>
  <c r="CF1367" i="7"/>
  <c r="CD897" i="7"/>
  <c r="CF897" i="7"/>
  <c r="CG2278" i="7"/>
  <c r="CE2278" i="7"/>
  <c r="CE2505" i="7"/>
  <c r="CG2505" i="7"/>
  <c r="CF132" i="7"/>
  <c r="CD132" i="7"/>
  <c r="CE897" i="7"/>
  <c r="CG897" i="7"/>
  <c r="CF131" i="7"/>
  <c r="CD131" i="7"/>
  <c r="CD2505" i="7"/>
  <c r="CF2505" i="7"/>
  <c r="CD2504" i="7"/>
  <c r="CF2504" i="7"/>
  <c r="CD2503" i="7"/>
  <c r="CF2503" i="7"/>
  <c r="CE131" i="7"/>
  <c r="CG131" i="7"/>
  <c r="CF901" i="7"/>
  <c r="CD433" i="7"/>
  <c r="CG434" i="7"/>
  <c r="CE434" i="7"/>
  <c r="CD184" i="7"/>
  <c r="CF415" i="7"/>
  <c r="CD415" i="7"/>
  <c r="CF434" i="7"/>
  <c r="CD434" i="7"/>
  <c r="BH1815" i="7" l="1"/>
  <c r="BG1815" i="7"/>
  <c r="BI1815" i="7" s="1"/>
  <c r="CN1806" i="7"/>
  <c r="CG1806" i="7"/>
  <c r="CE1806" i="7"/>
  <c r="CF1806" i="7"/>
  <c r="CD1806" i="7"/>
  <c r="BH581" i="7"/>
  <c r="BG581" i="7"/>
  <c r="BI581" i="7" s="1"/>
  <c r="CG902" i="7"/>
  <c r="CE902" i="7"/>
  <c r="BX583" i="7"/>
  <c r="BZ583" i="7" s="1"/>
  <c r="BY583" i="7"/>
  <c r="BY1202" i="7"/>
  <c r="BH585" i="7"/>
  <c r="BG585" i="7"/>
  <c r="BI585" i="7" s="1"/>
  <c r="CN1805" i="7"/>
  <c r="CG1805" i="7"/>
  <c r="CE1805" i="7"/>
  <c r="BH580" i="7"/>
  <c r="CE433" i="7"/>
  <c r="CG433" i="7"/>
  <c r="CD1058" i="7"/>
  <c r="CF1058" i="7"/>
  <c r="CN1807" i="7"/>
  <c r="CE1807" i="7"/>
  <c r="CG1807" i="7"/>
  <c r="CF1807" i="7"/>
  <c r="CD1807" i="7"/>
  <c r="CG900" i="7"/>
  <c r="BY1049" i="7"/>
  <c r="CN1811" i="7"/>
  <c r="CG1811" i="7"/>
  <c r="CE1811" i="7"/>
  <c r="CN1816" i="7"/>
  <c r="CE1816" i="7"/>
  <c r="CG1816" i="7"/>
  <c r="BL1058" i="7"/>
  <c r="CI1058" i="7" s="1"/>
  <c r="CD1811" i="7"/>
  <c r="CF1811" i="7"/>
  <c r="CF1816" i="7"/>
  <c r="CD1816" i="7"/>
  <c r="CD2502" i="7"/>
  <c r="CD1813" i="7"/>
  <c r="CF1813" i="7"/>
  <c r="CN1817" i="7"/>
  <c r="CE1817" i="7"/>
  <c r="CG1817" i="7"/>
  <c r="CD361" i="7"/>
  <c r="CD1812" i="7"/>
  <c r="CF1812" i="7"/>
  <c r="CN1813" i="7"/>
  <c r="CE1813" i="7"/>
  <c r="CG1813" i="7"/>
  <c r="CD1817" i="7"/>
  <c r="CF1817" i="7"/>
  <c r="CN1810" i="7"/>
  <c r="CG1810" i="7"/>
  <c r="CE1810" i="7"/>
  <c r="CF2427" i="7"/>
  <c r="CE900" i="7"/>
  <c r="CG1824" i="7"/>
  <c r="CN1812" i="7"/>
  <c r="CG1812" i="7"/>
  <c r="CE1812" i="7"/>
  <c r="CD1810" i="7"/>
  <c r="CF1810" i="7"/>
  <c r="CJ745" i="7"/>
  <c r="CF745" i="7" s="1"/>
  <c r="BL745" i="7"/>
  <c r="CI745" i="7" s="1"/>
  <c r="CN745" i="7" s="1"/>
  <c r="BL746" i="7"/>
  <c r="CI746" i="7" s="1"/>
  <c r="CJ746" i="7"/>
  <c r="CF746" i="7" s="1"/>
  <c r="BL748" i="7"/>
  <c r="CI748" i="7" s="1"/>
  <c r="CJ748" i="7"/>
  <c r="BL744" i="7"/>
  <c r="CI744" i="7" s="1"/>
  <c r="CN744" i="7" s="1"/>
  <c r="CJ744" i="7"/>
  <c r="CJ743" i="7"/>
  <c r="BL743" i="7"/>
  <c r="CI743" i="7" s="1"/>
  <c r="CN743" i="7" s="1"/>
  <c r="CJ747" i="7"/>
  <c r="BL747" i="7"/>
  <c r="CI747" i="7" s="1"/>
  <c r="CN512" i="7"/>
  <c r="CG512" i="7"/>
  <c r="CE512" i="7"/>
  <c r="CM1286" i="7"/>
  <c r="CG1286" i="7"/>
  <c r="CE1286" i="7"/>
  <c r="CD1800" i="7"/>
  <c r="CF1800" i="7"/>
  <c r="CN501" i="7"/>
  <c r="CG501" i="7"/>
  <c r="CE501" i="7"/>
  <c r="CM898" i="7"/>
  <c r="CG898" i="7"/>
  <c r="CE898" i="7"/>
  <c r="BY573" i="7"/>
  <c r="BX573" i="7"/>
  <c r="BZ573" i="7" s="1"/>
  <c r="CF1808" i="7"/>
  <c r="CD1808" i="7"/>
  <c r="CN1814" i="7"/>
  <c r="CE1814" i="7"/>
  <c r="CG1814" i="7"/>
  <c r="CD1287" i="7"/>
  <c r="CF1287" i="7"/>
  <c r="CN499" i="7"/>
  <c r="CG499" i="7"/>
  <c r="CE499" i="7"/>
  <c r="CF423" i="7"/>
  <c r="CD423" i="7"/>
  <c r="CD512" i="7"/>
  <c r="CF512" i="7"/>
  <c r="CN1804" i="7"/>
  <c r="CE1804" i="7"/>
  <c r="CG1804" i="7"/>
  <c r="CK1291" i="7"/>
  <c r="CC1291" i="7"/>
  <c r="CH1291" i="7" s="1"/>
  <c r="CD898" i="7"/>
  <c r="CF898" i="7"/>
  <c r="CC1293" i="7"/>
  <c r="CH1293" i="7" s="1"/>
  <c r="CK1293" i="7"/>
  <c r="CC1289" i="7"/>
  <c r="CH1289" i="7" s="1"/>
  <c r="CK1289" i="7"/>
  <c r="CF1814" i="7"/>
  <c r="CD1814" i="7"/>
  <c r="CM1287" i="7"/>
  <c r="CG1287" i="7"/>
  <c r="CE1287" i="7"/>
  <c r="CN426" i="7"/>
  <c r="CG426" i="7"/>
  <c r="CE426" i="7"/>
  <c r="CF1818" i="7"/>
  <c r="CD1818" i="7"/>
  <c r="BG423" i="7"/>
  <c r="BI423" i="7" s="1"/>
  <c r="BH423" i="7"/>
  <c r="CF1288" i="7"/>
  <c r="CD1288" i="7"/>
  <c r="CD1804" i="7"/>
  <c r="CF1804" i="7"/>
  <c r="CD515" i="7"/>
  <c r="CF515" i="7"/>
  <c r="CD1809" i="7"/>
  <c r="CF1809" i="7"/>
  <c r="CC1292" i="7"/>
  <c r="CH1292" i="7" s="1"/>
  <c r="CK1292" i="7"/>
  <c r="CD1815" i="7"/>
  <c r="CF1815" i="7"/>
  <c r="CD426" i="7"/>
  <c r="CF426" i="7"/>
  <c r="CN1818" i="7"/>
  <c r="CG1818" i="7"/>
  <c r="CE1818" i="7"/>
  <c r="BL1820" i="7"/>
  <c r="CI1820" i="7" s="1"/>
  <c r="CJ1820" i="7"/>
  <c r="CM1288" i="7"/>
  <c r="CE1288" i="7"/>
  <c r="CG1288" i="7"/>
  <c r="CN493" i="7"/>
  <c r="CE493" i="7"/>
  <c r="BG1809" i="7"/>
  <c r="BI1809" i="7" s="1"/>
  <c r="BH1809" i="7"/>
  <c r="CN515" i="7"/>
  <c r="CG515" i="7"/>
  <c r="CE515" i="7"/>
  <c r="CN1809" i="7"/>
  <c r="CG1809" i="7"/>
  <c r="CE1809" i="7"/>
  <c r="CF510" i="7"/>
  <c r="CD510" i="7"/>
  <c r="CN1815" i="7"/>
  <c r="CE1815" i="7"/>
  <c r="CG1815" i="7"/>
  <c r="CK1290" i="7"/>
  <c r="CC1290" i="7"/>
  <c r="CH1290" i="7" s="1"/>
  <c r="BG1810" i="7"/>
  <c r="BI1810" i="7" s="1"/>
  <c r="BH1810" i="7"/>
  <c r="CF493" i="7"/>
  <c r="CD493" i="7"/>
  <c r="CN422" i="7"/>
  <c r="CE422" i="7"/>
  <c r="CG422" i="7"/>
  <c r="CD503" i="7"/>
  <c r="CF503" i="7"/>
  <c r="CD518" i="7"/>
  <c r="CF518" i="7"/>
  <c r="CJ513" i="7"/>
  <c r="BL513" i="7"/>
  <c r="CI513" i="7" s="1"/>
  <c r="CN510" i="7"/>
  <c r="CG510" i="7"/>
  <c r="CE510" i="7"/>
  <c r="CF517" i="7"/>
  <c r="CD517" i="7"/>
  <c r="CD516" i="7"/>
  <c r="CF516" i="7"/>
  <c r="CD422" i="7"/>
  <c r="CF422" i="7"/>
  <c r="CN503" i="7"/>
  <c r="CG503" i="7"/>
  <c r="CE503" i="7"/>
  <c r="CN518" i="7"/>
  <c r="CE518" i="7"/>
  <c r="CG518" i="7"/>
  <c r="BL1823" i="7"/>
  <c r="CI1823" i="7" s="1"/>
  <c r="CJ1823" i="7"/>
  <c r="BL1819" i="7"/>
  <c r="CI1819" i="7" s="1"/>
  <c r="CJ1819" i="7"/>
  <c r="BG498" i="7"/>
  <c r="BI498" i="7" s="1"/>
  <c r="BH498" i="7"/>
  <c r="CN517" i="7"/>
  <c r="CE517" i="7"/>
  <c r="CG517" i="7"/>
  <c r="CF504" i="7"/>
  <c r="CD504" i="7"/>
  <c r="CF497" i="7"/>
  <c r="CD497" i="7"/>
  <c r="CD508" i="7"/>
  <c r="CF508" i="7"/>
  <c r="CN516" i="7"/>
  <c r="CE516" i="7"/>
  <c r="CG516" i="7"/>
  <c r="CN500" i="7"/>
  <c r="CE500" i="7"/>
  <c r="CG500" i="7"/>
  <c r="CD507" i="7"/>
  <c r="CF507" i="7"/>
  <c r="CN504" i="7"/>
  <c r="CG504" i="7"/>
  <c r="CE504" i="7"/>
  <c r="CN497" i="7"/>
  <c r="CG497" i="7"/>
  <c r="CE497" i="7"/>
  <c r="CF1286" i="7"/>
  <c r="CD1286" i="7"/>
  <c r="CN508" i="7"/>
  <c r="CE508" i="7"/>
  <c r="CG508" i="7"/>
  <c r="CN1800" i="7"/>
  <c r="CG1800" i="7"/>
  <c r="CE1800" i="7"/>
  <c r="CF501" i="7"/>
  <c r="CD501" i="7"/>
  <c r="BL1821" i="7"/>
  <c r="CI1821" i="7" s="1"/>
  <c r="CJ1821" i="7"/>
  <c r="CD500" i="7"/>
  <c r="CF500" i="7"/>
  <c r="CN507" i="7"/>
  <c r="CE507" i="7"/>
  <c r="CG507" i="7"/>
  <c r="CN1808" i="7"/>
  <c r="CE1808" i="7"/>
  <c r="CG1808" i="7"/>
  <c r="BL1822" i="7"/>
  <c r="CI1822" i="7" s="1"/>
  <c r="CJ1822" i="7"/>
  <c r="CF499" i="7"/>
  <c r="CD499" i="7"/>
  <c r="CN423" i="7"/>
  <c r="CE423" i="7"/>
  <c r="CG423" i="7"/>
  <c r="CN502" i="7"/>
  <c r="CE502" i="7"/>
  <c r="CG502" i="7"/>
  <c r="CE260" i="7"/>
  <c r="BY581" i="7"/>
  <c r="BX581" i="7"/>
  <c r="BZ581" i="7" s="1"/>
  <c r="CD2579" i="7"/>
  <c r="CF2579" i="7"/>
  <c r="CN492" i="7"/>
  <c r="CG492" i="7"/>
  <c r="CE492" i="7"/>
  <c r="CD498" i="7"/>
  <c r="CF498" i="7"/>
  <c r="CN2579" i="7"/>
  <c r="CE2579" i="7"/>
  <c r="CG2579" i="7"/>
  <c r="CF492" i="7"/>
  <c r="CD492" i="7"/>
  <c r="CN498" i="7"/>
  <c r="CG498" i="7"/>
  <c r="CE498" i="7"/>
  <c r="CD502" i="7"/>
  <c r="CF502" i="7"/>
  <c r="CD1670" i="7"/>
  <c r="CF1670" i="7"/>
  <c r="CF2279" i="7"/>
  <c r="CM1670" i="7"/>
  <c r="CE1670" i="7"/>
  <c r="CG1670" i="7"/>
  <c r="BL436" i="7"/>
  <c r="CI436" i="7" s="1"/>
  <c r="CF2428" i="7"/>
  <c r="CD2428" i="7"/>
  <c r="CD1673" i="7"/>
  <c r="CF1673" i="7"/>
  <c r="CN2428" i="7"/>
  <c r="CG2428" i="7"/>
  <c r="CE2428" i="7"/>
  <c r="CD1672" i="7"/>
  <c r="CF1672" i="7"/>
  <c r="CM1673" i="7"/>
  <c r="CG1673" i="7"/>
  <c r="CE1673" i="7"/>
  <c r="CM1672" i="7"/>
  <c r="CE1672" i="7"/>
  <c r="CG1672" i="7"/>
  <c r="CD1671" i="7"/>
  <c r="CF1671" i="7"/>
  <c r="CN419" i="7"/>
  <c r="CG419" i="7"/>
  <c r="CE419" i="7"/>
  <c r="CM1671" i="7"/>
  <c r="CE1671" i="7"/>
  <c r="CG1671" i="7"/>
  <c r="CF419" i="7"/>
  <c r="CD419" i="7"/>
  <c r="CF436" i="7"/>
  <c r="CD436" i="7"/>
  <c r="BL1212" i="7"/>
  <c r="CI1212" i="7" s="1"/>
  <c r="CN1212" i="7" s="1"/>
  <c r="CJ1214" i="7"/>
  <c r="CD2354" i="7"/>
  <c r="CD414" i="7"/>
  <c r="CF414" i="7"/>
  <c r="CN414" i="7"/>
  <c r="CE414" i="7"/>
  <c r="CG414" i="7"/>
  <c r="BX1041" i="7"/>
  <c r="BZ1041" i="7" s="1"/>
  <c r="CF2353" i="7"/>
  <c r="BX588" i="7"/>
  <c r="BZ588" i="7" s="1"/>
  <c r="BY588" i="7"/>
  <c r="CK1056" i="7"/>
  <c r="CN425" i="7"/>
  <c r="CG425" i="7"/>
  <c r="CE425" i="7"/>
  <c r="CF425" i="7"/>
  <c r="CD425" i="7"/>
  <c r="CD435" i="7"/>
  <c r="CF361" i="7"/>
  <c r="CK204" i="7"/>
  <c r="BL596" i="7"/>
  <c r="CI596" i="7" s="1"/>
  <c r="CN596" i="7" s="1"/>
  <c r="CJ596" i="7"/>
  <c r="BX574" i="7"/>
  <c r="BZ574" i="7" s="1"/>
  <c r="BY574" i="7"/>
  <c r="CD578" i="7"/>
  <c r="CF578" i="7"/>
  <c r="CK595" i="7"/>
  <c r="CC595" i="7"/>
  <c r="CH595" i="7" s="1"/>
  <c r="CM577" i="7"/>
  <c r="CE577" i="7"/>
  <c r="CG577" i="7"/>
  <c r="BH582" i="7"/>
  <c r="BG582" i="7"/>
  <c r="BI582" i="7" s="1"/>
  <c r="CM571" i="7"/>
  <c r="CE571" i="7"/>
  <c r="CG571" i="7"/>
  <c r="CK593" i="7"/>
  <c r="CC593" i="7"/>
  <c r="CH593" i="7" s="1"/>
  <c r="CE2275" i="7"/>
  <c r="CG2275" i="7"/>
  <c r="BY587" i="7"/>
  <c r="BX587" i="7"/>
  <c r="BZ587" i="7" s="1"/>
  <c r="CD583" i="7"/>
  <c r="CF583" i="7"/>
  <c r="CD579" i="7"/>
  <c r="CF579" i="7"/>
  <c r="BX572" i="7"/>
  <c r="BZ572" i="7" s="1"/>
  <c r="BY572" i="7"/>
  <c r="CD577" i="7"/>
  <c r="CF577" i="7"/>
  <c r="CC592" i="7"/>
  <c r="CH592" i="7" s="1"/>
  <c r="CK592" i="7"/>
  <c r="CC594" i="7"/>
  <c r="CH594" i="7" s="1"/>
  <c r="CK594" i="7"/>
  <c r="CF571" i="7"/>
  <c r="CD571" i="7"/>
  <c r="BY1045" i="7"/>
  <c r="CM583" i="7"/>
  <c r="CG583" i="7"/>
  <c r="CE583" i="7"/>
  <c r="CM579" i="7"/>
  <c r="CE579" i="7"/>
  <c r="CG579" i="7"/>
  <c r="CD587" i="7"/>
  <c r="CF587" i="7"/>
  <c r="CM580" i="7"/>
  <c r="CG580" i="7"/>
  <c r="CE580" i="7"/>
  <c r="CF581" i="7"/>
  <c r="CD581" i="7"/>
  <c r="CF586" i="7"/>
  <c r="CD586" i="7"/>
  <c r="BH572" i="7"/>
  <c r="BG572" i="7"/>
  <c r="BI572" i="7" s="1"/>
  <c r="BX584" i="7"/>
  <c r="BZ584" i="7" s="1"/>
  <c r="BY584" i="7"/>
  <c r="CJ572" i="7"/>
  <c r="BL572" i="7"/>
  <c r="CI572" i="7" s="1"/>
  <c r="CE1058" i="7"/>
  <c r="CN1058" i="7"/>
  <c r="CG1058" i="7"/>
  <c r="BX585" i="7"/>
  <c r="BZ585" i="7" s="1"/>
  <c r="BY585" i="7"/>
  <c r="CN588" i="7"/>
  <c r="CG588" i="7"/>
  <c r="CE588" i="7"/>
  <c r="CM589" i="7"/>
  <c r="CE589" i="7"/>
  <c r="CG589" i="7"/>
  <c r="CM587" i="7"/>
  <c r="CG587" i="7"/>
  <c r="CE587" i="7"/>
  <c r="CD580" i="7"/>
  <c r="CF580" i="7"/>
  <c r="BL597" i="7"/>
  <c r="CI597" i="7" s="1"/>
  <c r="CJ597" i="7"/>
  <c r="CD597" i="7" s="1"/>
  <c r="CM581" i="7"/>
  <c r="CE581" i="7"/>
  <c r="CG581" i="7"/>
  <c r="CM586" i="7"/>
  <c r="CE586" i="7"/>
  <c r="CG586" i="7"/>
  <c r="CJ593" i="7"/>
  <c r="BL593" i="7"/>
  <c r="CI593" i="7" s="1"/>
  <c r="CN593" i="7" s="1"/>
  <c r="BG575" i="7"/>
  <c r="BI575" i="7" s="1"/>
  <c r="BH575" i="7"/>
  <c r="CG360" i="7"/>
  <c r="BX582" i="7"/>
  <c r="BZ582" i="7" s="1"/>
  <c r="BY582" i="7"/>
  <c r="CM582" i="7"/>
  <c r="CG582" i="7"/>
  <c r="CE582" i="7"/>
  <c r="CD588" i="7"/>
  <c r="CF588" i="7"/>
  <c r="BY580" i="7"/>
  <c r="BX580" i="7"/>
  <c r="BZ580" i="7" s="1"/>
  <c r="CD589" i="7"/>
  <c r="CF589" i="7"/>
  <c r="CD575" i="7"/>
  <c r="CF575" i="7"/>
  <c r="CJ594" i="7"/>
  <c r="BL594" i="7"/>
  <c r="CI594" i="7" s="1"/>
  <c r="CN594" i="7" s="1"/>
  <c r="CE360" i="7"/>
  <c r="CD582" i="7"/>
  <c r="CF582" i="7"/>
  <c r="CM591" i="7"/>
  <c r="CG591" i="7"/>
  <c r="CE591" i="7"/>
  <c r="CM575" i="7"/>
  <c r="CE575" i="7"/>
  <c r="CG575" i="7"/>
  <c r="CE1209" i="7"/>
  <c r="CM585" i="7"/>
  <c r="CE585" i="7"/>
  <c r="CG585" i="7"/>
  <c r="CD591" i="7"/>
  <c r="CF591" i="7"/>
  <c r="BL592" i="7"/>
  <c r="CI592" i="7" s="1"/>
  <c r="CN592" i="7" s="1"/>
  <c r="CJ592" i="7"/>
  <c r="CM576" i="7"/>
  <c r="CE576" i="7"/>
  <c r="CG576" i="7"/>
  <c r="CN590" i="7"/>
  <c r="CG590" i="7"/>
  <c r="CE590" i="7"/>
  <c r="CK596" i="7"/>
  <c r="CF596" i="7" s="1"/>
  <c r="CC596" i="7"/>
  <c r="CH596" i="7" s="1"/>
  <c r="CD585" i="7"/>
  <c r="CF585" i="7"/>
  <c r="CM578" i="7"/>
  <c r="CE578" i="7"/>
  <c r="CG578" i="7"/>
  <c r="CJ595" i="7"/>
  <c r="BL595" i="7"/>
  <c r="CI595" i="7" s="1"/>
  <c r="CN595" i="7" s="1"/>
  <c r="CG574" i="7"/>
  <c r="CM574" i="7"/>
  <c r="BX576" i="7"/>
  <c r="BZ576" i="7" s="1"/>
  <c r="BY576" i="7"/>
  <c r="CD576" i="7"/>
  <c r="CF576" i="7"/>
  <c r="CF590" i="7"/>
  <c r="CD590" i="7"/>
  <c r="BG428" i="7"/>
  <c r="BI428" i="7" s="1"/>
  <c r="BH428" i="7"/>
  <c r="CD420" i="7"/>
  <c r="CF420" i="7"/>
  <c r="CN2582" i="7"/>
  <c r="CE2582" i="7"/>
  <c r="CG2582" i="7"/>
  <c r="CN427" i="7"/>
  <c r="CE427" i="7"/>
  <c r="BL438" i="7"/>
  <c r="CI438" i="7" s="1"/>
  <c r="CJ438" i="7"/>
  <c r="CN432" i="7"/>
  <c r="CE432" i="7"/>
  <c r="CG432" i="7"/>
  <c r="CD2581" i="7"/>
  <c r="CF2581" i="7"/>
  <c r="CF432" i="7"/>
  <c r="CD432" i="7"/>
  <c r="CE2354" i="7"/>
  <c r="BG1207" i="7"/>
  <c r="BI1207" i="7" s="1"/>
  <c r="CF2582" i="7"/>
  <c r="CD2582" i="7"/>
  <c r="CN2581" i="7"/>
  <c r="CG2581" i="7"/>
  <c r="CE2581" i="7"/>
  <c r="CD1901" i="7"/>
  <c r="CF2122" i="7"/>
  <c r="CF1974" i="7"/>
  <c r="BH1041" i="7"/>
  <c r="BX804" i="7"/>
  <c r="BZ804" i="7" s="1"/>
  <c r="BY804" i="7"/>
  <c r="CD902" i="7"/>
  <c r="CF260" i="7"/>
  <c r="CJ437" i="7"/>
  <c r="BL437" i="7"/>
  <c r="CI437" i="7" s="1"/>
  <c r="CN428" i="7"/>
  <c r="CE428" i="7"/>
  <c r="CG428" i="7"/>
  <c r="CF427" i="7"/>
  <c r="CG745" i="7"/>
  <c r="CF430" i="7"/>
  <c r="CD430" i="7"/>
  <c r="CD428" i="7"/>
  <c r="CF428" i="7"/>
  <c r="CF2580" i="7"/>
  <c r="CD2580" i="7"/>
  <c r="CE745" i="7"/>
  <c r="CG2354" i="7"/>
  <c r="CN430" i="7"/>
  <c r="CE430" i="7"/>
  <c r="CG430" i="7"/>
  <c r="CN420" i="7"/>
  <c r="CE420" i="7"/>
  <c r="CG420" i="7"/>
  <c r="CE2580" i="7"/>
  <c r="CN2580" i="7"/>
  <c r="CG2580" i="7"/>
  <c r="CF1051" i="7"/>
  <c r="CD1051" i="7"/>
  <c r="CF2276" i="7"/>
  <c r="CD2276" i="7"/>
  <c r="CN1051" i="7"/>
  <c r="CG1051" i="7"/>
  <c r="CE1051" i="7"/>
  <c r="CD977" i="7"/>
  <c r="CF977" i="7"/>
  <c r="CD746" i="7"/>
  <c r="CF201" i="7"/>
  <c r="CD201" i="7"/>
  <c r="CM1048" i="7"/>
  <c r="CG1048" i="7"/>
  <c r="CE1048" i="7"/>
  <c r="CM1055" i="7"/>
  <c r="CE1055" i="7"/>
  <c r="CG1055" i="7"/>
  <c r="BH1039" i="7"/>
  <c r="BG1039" i="7"/>
  <c r="BI1039" i="7" s="1"/>
  <c r="CN190" i="7"/>
  <c r="CE190" i="7"/>
  <c r="CG190" i="7"/>
  <c r="CM1035" i="7"/>
  <c r="CE1035" i="7"/>
  <c r="CG1035" i="7"/>
  <c r="CM1044" i="7"/>
  <c r="CG1044" i="7"/>
  <c r="CE1044" i="7"/>
  <c r="BX189" i="7"/>
  <c r="BZ189" i="7" s="1"/>
  <c r="BY189" i="7"/>
  <c r="CK1054" i="7"/>
  <c r="CC1054" i="7"/>
  <c r="CH1054" i="7" s="1"/>
  <c r="CG1209" i="7"/>
  <c r="CN201" i="7"/>
  <c r="CE201" i="7"/>
  <c r="CG201" i="7"/>
  <c r="CF1048" i="7"/>
  <c r="CD1048" i="7"/>
  <c r="CD1055" i="7"/>
  <c r="CF1055" i="7"/>
  <c r="CM1039" i="7"/>
  <c r="CE1039" i="7"/>
  <c r="CG1039" i="7"/>
  <c r="CD190" i="7"/>
  <c r="CF190" i="7"/>
  <c r="CF1044" i="7"/>
  <c r="CD1044" i="7"/>
  <c r="CF1209" i="7"/>
  <c r="CM1046" i="7"/>
  <c r="CE1046" i="7"/>
  <c r="CG1046" i="7"/>
  <c r="BL206" i="7"/>
  <c r="CI206" i="7" s="1"/>
  <c r="CN206" i="7" s="1"/>
  <c r="CJ206" i="7"/>
  <c r="CF1039" i="7"/>
  <c r="CD1039" i="7"/>
  <c r="CF1056" i="7"/>
  <c r="CD1056" i="7"/>
  <c r="CM1052" i="7"/>
  <c r="CG1052" i="7"/>
  <c r="CE1052" i="7"/>
  <c r="CD1046" i="7"/>
  <c r="CF1046" i="7"/>
  <c r="BL205" i="7"/>
  <c r="CI205" i="7" s="1"/>
  <c r="CN205" i="7" s="1"/>
  <c r="CJ205" i="7"/>
  <c r="BX1038" i="7"/>
  <c r="BZ1038" i="7" s="1"/>
  <c r="BY1038" i="7"/>
  <c r="BY1036" i="7"/>
  <c r="BX1036" i="7"/>
  <c r="BZ1036" i="7" s="1"/>
  <c r="CM1043" i="7"/>
  <c r="CG1043" i="7"/>
  <c r="CE1043" i="7"/>
  <c r="BH1046" i="7"/>
  <c r="BG1046" i="7"/>
  <c r="BI1046" i="7" s="1"/>
  <c r="CM1056" i="7"/>
  <c r="CG1056" i="7"/>
  <c r="CE1056" i="7"/>
  <c r="CG1037" i="7"/>
  <c r="CM1037" i="7"/>
  <c r="CD1052" i="7"/>
  <c r="CF1052" i="7"/>
  <c r="CF1040" i="7"/>
  <c r="CD1040" i="7"/>
  <c r="CM1047" i="7"/>
  <c r="CG1047" i="7"/>
  <c r="CE1047" i="7"/>
  <c r="CM1038" i="7"/>
  <c r="CE1038" i="7"/>
  <c r="CG1038" i="7"/>
  <c r="BX1048" i="7"/>
  <c r="BZ1048" i="7" s="1"/>
  <c r="BY1048" i="7"/>
  <c r="CC1057" i="7"/>
  <c r="CH1057" i="7" s="1"/>
  <c r="CK1057" i="7"/>
  <c r="CF1043" i="7"/>
  <c r="CD1043" i="7"/>
  <c r="BY1037" i="7"/>
  <c r="BX1037" i="7"/>
  <c r="BZ1037" i="7" s="1"/>
  <c r="CM1040" i="7"/>
  <c r="CE1040" i="7"/>
  <c r="CG1040" i="7"/>
  <c r="CD1047" i="7"/>
  <c r="CF1047" i="7"/>
  <c r="CD1038" i="7"/>
  <c r="CF1038" i="7"/>
  <c r="CD1041" i="7"/>
  <c r="CF1041" i="7"/>
  <c r="CM1049" i="7"/>
  <c r="CG1049" i="7"/>
  <c r="CE1049" i="7"/>
  <c r="BL208" i="7"/>
  <c r="CI208" i="7" s="1"/>
  <c r="CN208" i="7" s="1"/>
  <c r="CJ208" i="7"/>
  <c r="CM1042" i="7"/>
  <c r="CG1042" i="7"/>
  <c r="CE1042" i="7"/>
  <c r="CJ203" i="7"/>
  <c r="BL203" i="7"/>
  <c r="CI203" i="7" s="1"/>
  <c r="CN203" i="7" s="1"/>
  <c r="CM1041" i="7"/>
  <c r="CG1041" i="7"/>
  <c r="CE1041" i="7"/>
  <c r="CD1050" i="7"/>
  <c r="CF1050" i="7"/>
  <c r="CM1045" i="7"/>
  <c r="CE1045" i="7"/>
  <c r="CG1045" i="7"/>
  <c r="BL207" i="7"/>
  <c r="CI207" i="7" s="1"/>
  <c r="CN207" i="7" s="1"/>
  <c r="CJ207" i="7"/>
  <c r="CF1049" i="7"/>
  <c r="CD1049" i="7"/>
  <c r="BX1200" i="7"/>
  <c r="BZ1200" i="7" s="1"/>
  <c r="BY1200" i="7"/>
  <c r="BH1043" i="7"/>
  <c r="BG1043" i="7"/>
  <c r="BI1043" i="7" s="1"/>
  <c r="CD1042" i="7"/>
  <c r="CF1042" i="7"/>
  <c r="CD1035" i="7"/>
  <c r="CF1035" i="7"/>
  <c r="CM1050" i="7"/>
  <c r="CE1050" i="7"/>
  <c r="CG1050" i="7"/>
  <c r="CF1045" i="7"/>
  <c r="CD1045" i="7"/>
  <c r="CC1053" i="7"/>
  <c r="CH1053" i="7" s="1"/>
  <c r="CK1053" i="7"/>
  <c r="CJ204" i="7"/>
  <c r="BL204" i="7"/>
  <c r="CI204" i="7" s="1"/>
  <c r="BX1047" i="7"/>
  <c r="BZ1047" i="7" s="1"/>
  <c r="BY1047" i="7"/>
  <c r="BX1197" i="7"/>
  <c r="BZ1197" i="7" s="1"/>
  <c r="BY1197" i="7"/>
  <c r="CG809" i="7"/>
  <c r="CM809" i="7"/>
  <c r="CE809" i="7"/>
  <c r="CM196" i="7"/>
  <c r="CE196" i="7"/>
  <c r="CG196" i="7"/>
  <c r="CM817" i="7"/>
  <c r="CG817" i="7"/>
  <c r="CE817" i="7"/>
  <c r="CC205" i="7"/>
  <c r="CH205" i="7" s="1"/>
  <c r="CK205" i="7"/>
  <c r="CM191" i="7"/>
  <c r="CE191" i="7"/>
  <c r="CG191" i="7"/>
  <c r="CM1206" i="7"/>
  <c r="CG1206" i="7"/>
  <c r="CE1206" i="7"/>
  <c r="CD191" i="7"/>
  <c r="CF191" i="7"/>
  <c r="BY199" i="7"/>
  <c r="BX199" i="7"/>
  <c r="BZ199" i="7" s="1"/>
  <c r="CF806" i="7"/>
  <c r="CD806" i="7"/>
  <c r="BX803" i="7"/>
  <c r="BZ803" i="7" s="1"/>
  <c r="BY803" i="7"/>
  <c r="CC1216" i="7"/>
  <c r="CH1216" i="7" s="1"/>
  <c r="CK1216" i="7"/>
  <c r="BX805" i="7"/>
  <c r="BZ805" i="7" s="1"/>
  <c r="BY805" i="7"/>
  <c r="CD188" i="7"/>
  <c r="CF188" i="7"/>
  <c r="CM1207" i="7"/>
  <c r="CG1207" i="7"/>
  <c r="CE1207" i="7"/>
  <c r="CM1204" i="7"/>
  <c r="CE1204" i="7"/>
  <c r="CG1204" i="7"/>
  <c r="CD810" i="7"/>
  <c r="CF810" i="7"/>
  <c r="CD805" i="7"/>
  <c r="CF805" i="7"/>
  <c r="CM806" i="7"/>
  <c r="CE806" i="7"/>
  <c r="CG806" i="7"/>
  <c r="CJ1213" i="7"/>
  <c r="BL1213" i="7"/>
  <c r="CI1213" i="7" s="1"/>
  <c r="CN1213" i="7" s="1"/>
  <c r="CF196" i="7"/>
  <c r="CD196" i="7"/>
  <c r="CF817" i="7"/>
  <c r="CD817" i="7"/>
  <c r="BG1204" i="7"/>
  <c r="BI1204" i="7" s="1"/>
  <c r="BH1204" i="7"/>
  <c r="CJ822" i="7"/>
  <c r="BL822" i="7"/>
  <c r="CI822" i="7" s="1"/>
  <c r="CN822" i="7" s="1"/>
  <c r="BX1205" i="7"/>
  <c r="BZ1205" i="7" s="1"/>
  <c r="BY1205" i="7"/>
  <c r="CD1192" i="7"/>
  <c r="CF1192" i="7"/>
  <c r="CM192" i="7"/>
  <c r="CG192" i="7"/>
  <c r="CE192" i="7"/>
  <c r="CG260" i="7"/>
  <c r="CD743" i="7"/>
  <c r="CF743" i="7"/>
  <c r="CM1201" i="7"/>
  <c r="CG1201" i="7"/>
  <c r="CE1201" i="7"/>
  <c r="CD1208" i="7"/>
  <c r="CF1208" i="7"/>
  <c r="CF1743" i="7"/>
  <c r="CD1743" i="7"/>
  <c r="BX200" i="7"/>
  <c r="BZ200" i="7" s="1"/>
  <c r="BY200" i="7"/>
  <c r="CD195" i="7"/>
  <c r="CF195" i="7"/>
  <c r="CM816" i="7"/>
  <c r="CG816" i="7"/>
  <c r="CE816" i="7"/>
  <c r="CM1200" i="7"/>
  <c r="CE1200" i="7"/>
  <c r="CG1200" i="7"/>
  <c r="CE808" i="7"/>
  <c r="CM808" i="7"/>
  <c r="CG808" i="7"/>
  <c r="CD1199" i="7"/>
  <c r="CF1199" i="7"/>
  <c r="CM1205" i="7"/>
  <c r="CE1205" i="7"/>
  <c r="CG1205" i="7"/>
  <c r="CM1194" i="7"/>
  <c r="CG1194" i="7"/>
  <c r="CE1194" i="7"/>
  <c r="CD194" i="7"/>
  <c r="CF194" i="7"/>
  <c r="CD1193" i="7"/>
  <c r="CF1193" i="7"/>
  <c r="CF814" i="7"/>
  <c r="CD814" i="7"/>
  <c r="CM805" i="7"/>
  <c r="CG805" i="7"/>
  <c r="CE805" i="7"/>
  <c r="CM1202" i="7"/>
  <c r="CG1202" i="7"/>
  <c r="CE1202" i="7"/>
  <c r="CD2349" i="7"/>
  <c r="CF1202" i="7"/>
  <c r="CD1202" i="7"/>
  <c r="CF1210" i="7"/>
  <c r="CD1210" i="7"/>
  <c r="CE2353" i="7"/>
  <c r="CK1212" i="7"/>
  <c r="CC1212" i="7"/>
  <c r="CH1212" i="7" s="1"/>
  <c r="CG746" i="7"/>
  <c r="BX195" i="7"/>
  <c r="BZ195" i="7" s="1"/>
  <c r="BY195" i="7"/>
  <c r="CK1213" i="7"/>
  <c r="CC1213" i="7"/>
  <c r="CH1213" i="7" s="1"/>
  <c r="CM743" i="7"/>
  <c r="CE743" i="7"/>
  <c r="CG743" i="7"/>
  <c r="CM2351" i="7"/>
  <c r="CE2351" i="7"/>
  <c r="CG2351" i="7"/>
  <c r="CM200" i="7"/>
  <c r="CG200" i="7"/>
  <c r="CE200" i="7"/>
  <c r="BL821" i="7"/>
  <c r="CI821" i="7" s="1"/>
  <c r="CN821" i="7" s="1"/>
  <c r="CJ821" i="7"/>
  <c r="CM1208" i="7"/>
  <c r="CG1208" i="7"/>
  <c r="CE1208" i="7"/>
  <c r="CE1743" i="7"/>
  <c r="CM1743" i="7"/>
  <c r="CG1743" i="7"/>
  <c r="BX811" i="7"/>
  <c r="BZ811" i="7" s="1"/>
  <c r="BY811" i="7"/>
  <c r="CM195" i="7"/>
  <c r="CE195" i="7"/>
  <c r="CG195" i="7"/>
  <c r="BX185" i="7"/>
  <c r="BZ185" i="7" s="1"/>
  <c r="BY185" i="7"/>
  <c r="CD807" i="7"/>
  <c r="CF807" i="7"/>
  <c r="BH1192" i="7"/>
  <c r="BG1192" i="7"/>
  <c r="BI1192" i="7" s="1"/>
  <c r="CD816" i="7"/>
  <c r="CF816" i="7"/>
  <c r="CD808" i="7"/>
  <c r="CF808" i="7"/>
  <c r="CM1199" i="7"/>
  <c r="CG1199" i="7"/>
  <c r="CE1199" i="7"/>
  <c r="CF1205" i="7"/>
  <c r="CD1205" i="7"/>
  <c r="CJ820" i="7"/>
  <c r="BL820" i="7"/>
  <c r="CI820" i="7" s="1"/>
  <c r="CN820" i="7" s="1"/>
  <c r="CF1194" i="7"/>
  <c r="CD1194" i="7"/>
  <c r="CM194" i="7"/>
  <c r="CE194" i="7"/>
  <c r="CG194" i="7"/>
  <c r="CM1193" i="7"/>
  <c r="CE1193" i="7"/>
  <c r="CG1193" i="7"/>
  <c r="CE814" i="7"/>
  <c r="CM814" i="7"/>
  <c r="CG814" i="7"/>
  <c r="CK823" i="7"/>
  <c r="CC823" i="7"/>
  <c r="CH823" i="7" s="1"/>
  <c r="CM188" i="7"/>
  <c r="CG188" i="7"/>
  <c r="CE188" i="7"/>
  <c r="CC208" i="7"/>
  <c r="CH208" i="7" s="1"/>
  <c r="CK208" i="7"/>
  <c r="CF1197" i="7"/>
  <c r="CD1197" i="7"/>
  <c r="BG1193" i="7"/>
  <c r="BI1193" i="7" s="1"/>
  <c r="BH1193" i="7"/>
  <c r="BY186" i="7"/>
  <c r="BX186" i="7"/>
  <c r="BZ186" i="7" s="1"/>
  <c r="CD1207" i="7"/>
  <c r="CF1207" i="7"/>
  <c r="CM1192" i="7"/>
  <c r="CE1192" i="7"/>
  <c r="CG1192" i="7"/>
  <c r="CM185" i="7"/>
  <c r="CG185" i="7"/>
  <c r="CE185" i="7"/>
  <c r="BX193" i="7"/>
  <c r="BZ193" i="7" s="1"/>
  <c r="BY193" i="7"/>
  <c r="CF192" i="7"/>
  <c r="CD192" i="7"/>
  <c r="CM193" i="7"/>
  <c r="CE193" i="7"/>
  <c r="CG193" i="7"/>
  <c r="CF1203" i="7"/>
  <c r="CD1203" i="7"/>
  <c r="CF809" i="7"/>
  <c r="CD809" i="7"/>
  <c r="CF803" i="7"/>
  <c r="CD803" i="7"/>
  <c r="CF1204" i="7"/>
  <c r="CD1204" i="7"/>
  <c r="CE810" i="7"/>
  <c r="CM810" i="7"/>
  <c r="CG810" i="7"/>
  <c r="CC819" i="7"/>
  <c r="CH819" i="7" s="1"/>
  <c r="CK819" i="7"/>
  <c r="CD1196" i="7"/>
  <c r="CF1196" i="7"/>
  <c r="CD1201" i="7"/>
  <c r="CF1201" i="7"/>
  <c r="CF193" i="7"/>
  <c r="CD193" i="7"/>
  <c r="CD1200" i="7"/>
  <c r="CF1200" i="7"/>
  <c r="CE803" i="7"/>
  <c r="CG803" i="7"/>
  <c r="CM803" i="7"/>
  <c r="CG2277" i="7"/>
  <c r="CE2122" i="7"/>
  <c r="CG435" i="7"/>
  <c r="CE2277" i="7"/>
  <c r="CG2122" i="7"/>
  <c r="CG2349" i="7"/>
  <c r="CF259" i="7"/>
  <c r="CK1214" i="7"/>
  <c r="CC1214" i="7"/>
  <c r="CH1214" i="7" s="1"/>
  <c r="CF202" i="7"/>
  <c r="CD202" i="7"/>
  <c r="CD2351" i="7"/>
  <c r="CF2351" i="7"/>
  <c r="CD200" i="7"/>
  <c r="CF200" i="7"/>
  <c r="CM813" i="7"/>
  <c r="CG813" i="7"/>
  <c r="CE813" i="7"/>
  <c r="CD189" i="7"/>
  <c r="CF189" i="7"/>
  <c r="CD804" i="7"/>
  <c r="CF804" i="7"/>
  <c r="CJ823" i="7"/>
  <c r="BL823" i="7"/>
  <c r="CI823" i="7" s="1"/>
  <c r="CN823" i="7" s="1"/>
  <c r="CC820" i="7"/>
  <c r="CH820" i="7" s="1"/>
  <c r="CK820" i="7"/>
  <c r="CM199" i="7"/>
  <c r="CE199" i="7"/>
  <c r="CG199" i="7"/>
  <c r="CD815" i="7"/>
  <c r="CF815" i="7"/>
  <c r="CM807" i="7"/>
  <c r="CE807" i="7"/>
  <c r="CG807" i="7"/>
  <c r="CM1195" i="7"/>
  <c r="CG1195" i="7"/>
  <c r="CE1195" i="7"/>
  <c r="BL818" i="7"/>
  <c r="CI818" i="7" s="1"/>
  <c r="CN818" i="7" s="1"/>
  <c r="CJ818" i="7"/>
  <c r="CD1215" i="7"/>
  <c r="CF1215" i="7"/>
  <c r="CF1198" i="7"/>
  <c r="CD1198" i="7"/>
  <c r="CC822" i="7"/>
  <c r="CH822" i="7" s="1"/>
  <c r="CK822" i="7"/>
  <c r="CC821" i="7"/>
  <c r="CH821" i="7" s="1"/>
  <c r="CK821" i="7"/>
  <c r="CE811" i="7"/>
  <c r="CG811" i="7"/>
  <c r="CM811" i="7"/>
  <c r="CE184" i="7"/>
  <c r="CG184" i="7"/>
  <c r="CM1196" i="7"/>
  <c r="CG1196" i="7"/>
  <c r="CE1196" i="7"/>
  <c r="CM1210" i="7"/>
  <c r="CG1210" i="7"/>
  <c r="CE1210" i="7"/>
  <c r="CM197" i="7"/>
  <c r="CE197" i="7"/>
  <c r="CG197" i="7"/>
  <c r="CM744" i="7"/>
  <c r="CG744" i="7"/>
  <c r="CE744" i="7"/>
  <c r="CM198" i="7"/>
  <c r="CG198" i="7"/>
  <c r="CE198" i="7"/>
  <c r="BY196" i="7"/>
  <c r="BX196" i="7"/>
  <c r="BZ196" i="7" s="1"/>
  <c r="CK203" i="7"/>
  <c r="CC203" i="7"/>
  <c r="CH203" i="7" s="1"/>
  <c r="CC1211" i="7"/>
  <c r="CH1211" i="7" s="1"/>
  <c r="CK1211" i="7"/>
  <c r="CD185" i="7"/>
  <c r="CF185" i="7"/>
  <c r="CD197" i="7"/>
  <c r="CF197" i="7"/>
  <c r="CF744" i="7"/>
  <c r="CD744" i="7"/>
  <c r="CN1203" i="7"/>
  <c r="CG1203" i="7"/>
  <c r="CE1203" i="7"/>
  <c r="CF198" i="7"/>
  <c r="CD198" i="7"/>
  <c r="CE435" i="7"/>
  <c r="CE2349" i="7"/>
  <c r="BG1197" i="7"/>
  <c r="BI1197" i="7" s="1"/>
  <c r="BH1197" i="7"/>
  <c r="BL1211" i="7"/>
  <c r="CI1211" i="7" s="1"/>
  <c r="CN1211" i="7" s="1"/>
  <c r="CJ1211" i="7"/>
  <c r="CM202" i="7"/>
  <c r="CG202" i="7"/>
  <c r="CE202" i="7"/>
  <c r="CD1206" i="7"/>
  <c r="CF1206" i="7"/>
  <c r="CD813" i="7"/>
  <c r="CF813" i="7"/>
  <c r="CC818" i="7"/>
  <c r="CH818" i="7" s="1"/>
  <c r="CK818" i="7"/>
  <c r="CM189" i="7"/>
  <c r="CE189" i="7"/>
  <c r="CG189" i="7"/>
  <c r="CM804" i="7"/>
  <c r="CE804" i="7"/>
  <c r="CG804" i="7"/>
  <c r="BH1198" i="7"/>
  <c r="BG1198" i="7"/>
  <c r="BI1198" i="7" s="1"/>
  <c r="CK206" i="7"/>
  <c r="CC206" i="7"/>
  <c r="CH206" i="7" s="1"/>
  <c r="CD199" i="7"/>
  <c r="CF199" i="7"/>
  <c r="CM815" i="7"/>
  <c r="CE815" i="7"/>
  <c r="CG815" i="7"/>
  <c r="CD811" i="7"/>
  <c r="CF811" i="7"/>
  <c r="CC207" i="7"/>
  <c r="CH207" i="7" s="1"/>
  <c r="CK207" i="7"/>
  <c r="CD1195" i="7"/>
  <c r="CF1195" i="7"/>
  <c r="CM1197" i="7"/>
  <c r="CE1197" i="7"/>
  <c r="CG1197" i="7"/>
  <c r="CJ819" i="7"/>
  <c r="BL819" i="7"/>
  <c r="CI819" i="7" s="1"/>
  <c r="CN819" i="7" s="1"/>
  <c r="CM1215" i="7"/>
  <c r="CE1215" i="7"/>
  <c r="CG1215" i="7"/>
  <c r="CM1198" i="7"/>
  <c r="CG1198" i="7"/>
  <c r="CE1198" i="7"/>
  <c r="CD283" i="7"/>
  <c r="CF283" i="7"/>
  <c r="CM283" i="7"/>
  <c r="CE283" i="7"/>
  <c r="CG283" i="7"/>
  <c r="CG259" i="7"/>
  <c r="CE259" i="7"/>
  <c r="CM2202" i="7"/>
  <c r="CE2202" i="7"/>
  <c r="CG2202" i="7"/>
  <c r="CD2197" i="7"/>
  <c r="CF2197" i="7"/>
  <c r="CM2197" i="7"/>
  <c r="CE2197" i="7"/>
  <c r="CG2197" i="7"/>
  <c r="CE2201" i="7"/>
  <c r="CF2201" i="7"/>
  <c r="CG2201" i="7"/>
  <c r="CD981" i="7"/>
  <c r="CF981" i="7"/>
  <c r="CN2200" i="7"/>
  <c r="CE2200" i="7"/>
  <c r="CG2200" i="7"/>
  <c r="CD2198" i="7"/>
  <c r="CF2198" i="7"/>
  <c r="CM981" i="7"/>
  <c r="CE981" i="7"/>
  <c r="CG981" i="7"/>
  <c r="CF978" i="7"/>
  <c r="CD978" i="7"/>
  <c r="CF2200" i="7"/>
  <c r="CD2200" i="7"/>
  <c r="CM2198" i="7"/>
  <c r="CE2198" i="7"/>
  <c r="CG2198" i="7"/>
  <c r="CD2202" i="7"/>
  <c r="CF2202" i="7"/>
  <c r="CM978" i="7"/>
  <c r="CE978" i="7"/>
  <c r="CG978" i="7"/>
  <c r="CF1973" i="7"/>
  <c r="CG2279" i="7"/>
  <c r="CN2279" i="7"/>
  <c r="CE2124" i="7"/>
  <c r="CN2124" i="7"/>
  <c r="CF357" i="7"/>
  <c r="CN1976" i="7"/>
  <c r="CG1976" i="7"/>
  <c r="CE1976" i="7"/>
  <c r="CN668" i="7"/>
  <c r="CG668" i="7"/>
  <c r="CE668" i="7"/>
  <c r="CM673" i="7"/>
  <c r="CG673" i="7"/>
  <c r="CE673" i="7"/>
  <c r="CE357" i="7"/>
  <c r="CE338" i="7"/>
  <c r="CD668" i="7"/>
  <c r="CF668" i="7"/>
  <c r="CF673" i="7"/>
  <c r="CD673" i="7"/>
  <c r="CD671" i="7"/>
  <c r="CF671" i="7"/>
  <c r="CG357" i="7"/>
  <c r="CD669" i="7"/>
  <c r="CF669" i="7"/>
  <c r="CF337" i="7"/>
  <c r="CN671" i="7"/>
  <c r="CG671" i="7"/>
  <c r="CE671" i="7"/>
  <c r="CM669" i="7"/>
  <c r="CE669" i="7"/>
  <c r="CG669" i="7"/>
  <c r="CD2124" i="7"/>
  <c r="CG1973" i="7"/>
  <c r="CM670" i="7"/>
  <c r="CG670" i="7"/>
  <c r="CE670" i="7"/>
  <c r="CN2352" i="7"/>
  <c r="CE2352" i="7"/>
  <c r="CG2352" i="7"/>
  <c r="CE1973" i="7"/>
  <c r="CM356" i="7"/>
  <c r="CE356" i="7"/>
  <c r="CG356" i="7"/>
  <c r="CF670" i="7"/>
  <c r="CD670" i="7"/>
  <c r="CD2352" i="7"/>
  <c r="CF2352" i="7"/>
  <c r="CD1975" i="7"/>
  <c r="CF1975" i="7"/>
  <c r="CF359" i="7"/>
  <c r="CD359" i="7"/>
  <c r="CG337" i="7"/>
  <c r="CD356" i="7"/>
  <c r="CF356" i="7"/>
  <c r="CG361" i="7"/>
  <c r="CN1975" i="7"/>
  <c r="CE1975" i="7"/>
  <c r="CG1975" i="7"/>
  <c r="CM359" i="7"/>
  <c r="CE359" i="7"/>
  <c r="CG359" i="7"/>
  <c r="CE337" i="7"/>
  <c r="CF338" i="7"/>
  <c r="CF1976" i="7"/>
  <c r="CD1976" i="7"/>
  <c r="CE361" i="7"/>
  <c r="CG2124" i="7"/>
  <c r="CG1133" i="7"/>
  <c r="CE1133" i="7"/>
  <c r="CD1134" i="7"/>
  <c r="CF1134" i="7"/>
  <c r="CF1136" i="7"/>
  <c r="CD1136" i="7"/>
  <c r="CE1134" i="7"/>
  <c r="CG1134" i="7"/>
  <c r="CG1136" i="7"/>
  <c r="CE1136" i="7"/>
  <c r="CF2048" i="7"/>
  <c r="CD2048" i="7"/>
  <c r="CE2048" i="7"/>
  <c r="CG2048" i="7"/>
  <c r="CF1133" i="7"/>
  <c r="CD1133" i="7"/>
  <c r="CD745" i="7" l="1"/>
  <c r="CD818" i="7"/>
  <c r="CF822" i="7"/>
  <c r="CF748" i="7"/>
  <c r="CD748" i="7"/>
  <c r="CE748" i="7"/>
  <c r="CG748" i="7"/>
  <c r="CN748" i="7"/>
  <c r="CN747" i="7"/>
  <c r="CE747" i="7"/>
  <c r="CG747" i="7"/>
  <c r="CD747" i="7"/>
  <c r="CF747" i="7"/>
  <c r="CE746" i="7"/>
  <c r="CN746" i="7"/>
  <c r="CD513" i="7"/>
  <c r="CF513" i="7"/>
  <c r="CD1820" i="7"/>
  <c r="CF1820" i="7"/>
  <c r="CM1289" i="7"/>
  <c r="CG1289" i="7"/>
  <c r="CE1289" i="7"/>
  <c r="CN1820" i="7"/>
  <c r="CG1820" i="7"/>
  <c r="CE1820" i="7"/>
  <c r="CD1292" i="7"/>
  <c r="CF1292" i="7"/>
  <c r="CD1293" i="7"/>
  <c r="CF1293" i="7"/>
  <c r="CM1292" i="7"/>
  <c r="CG1292" i="7"/>
  <c r="CE1292" i="7"/>
  <c r="CM1293" i="7"/>
  <c r="CG1293" i="7"/>
  <c r="CE1293" i="7"/>
  <c r="CD1822" i="7"/>
  <c r="CF1822" i="7"/>
  <c r="CD1819" i="7"/>
  <c r="CF1819" i="7"/>
  <c r="CM1290" i="7"/>
  <c r="CE1290" i="7"/>
  <c r="CG1290" i="7"/>
  <c r="CN1822" i="7"/>
  <c r="CG1822" i="7"/>
  <c r="CE1822" i="7"/>
  <c r="CN1819" i="7"/>
  <c r="CG1819" i="7"/>
  <c r="CE1819" i="7"/>
  <c r="CF1290" i="7"/>
  <c r="CD1290" i="7"/>
  <c r="CM1291" i="7"/>
  <c r="CG1291" i="7"/>
  <c r="CE1291" i="7"/>
  <c r="CF1821" i="7"/>
  <c r="CD1821" i="7"/>
  <c r="CF1823" i="7"/>
  <c r="CD1823" i="7"/>
  <c r="CD1291" i="7"/>
  <c r="CF1291" i="7"/>
  <c r="CN1821" i="7"/>
  <c r="CE1821" i="7"/>
  <c r="CG1821" i="7"/>
  <c r="CN1823" i="7"/>
  <c r="CE1823" i="7"/>
  <c r="CG1823" i="7"/>
  <c r="CN513" i="7"/>
  <c r="CG513" i="7"/>
  <c r="CE513" i="7"/>
  <c r="CF1289" i="7"/>
  <c r="CD1289" i="7"/>
  <c r="CN436" i="7"/>
  <c r="CG436" i="7"/>
  <c r="CE436" i="7"/>
  <c r="CF597" i="7"/>
  <c r="CM596" i="7"/>
  <c r="CG596" i="7"/>
  <c r="CE596" i="7"/>
  <c r="CD594" i="7"/>
  <c r="CF594" i="7"/>
  <c r="CN597" i="7"/>
  <c r="CG597" i="7"/>
  <c r="CE597" i="7"/>
  <c r="CM594" i="7"/>
  <c r="CE594" i="7"/>
  <c r="CG594" i="7"/>
  <c r="CM593" i="7"/>
  <c r="CG593" i="7"/>
  <c r="CE593" i="7"/>
  <c r="CD596" i="7"/>
  <c r="CD592" i="7"/>
  <c r="CF592" i="7"/>
  <c r="CD593" i="7"/>
  <c r="CF593" i="7"/>
  <c r="CE572" i="7"/>
  <c r="CN572" i="7"/>
  <c r="CM592" i="7"/>
  <c r="CG592" i="7"/>
  <c r="CE592" i="7"/>
  <c r="CM595" i="7"/>
  <c r="CE595" i="7"/>
  <c r="CG595" i="7"/>
  <c r="CF572" i="7"/>
  <c r="CD572" i="7"/>
  <c r="CD595" i="7"/>
  <c r="CF595" i="7"/>
  <c r="CG437" i="7"/>
  <c r="CN437" i="7"/>
  <c r="CE437" i="7"/>
  <c r="CN438" i="7"/>
  <c r="CE438" i="7"/>
  <c r="CG438" i="7"/>
  <c r="CF437" i="7"/>
  <c r="CD437" i="7"/>
  <c r="CD438" i="7"/>
  <c r="CF438" i="7"/>
  <c r="CM1053" i="7"/>
  <c r="CE1053" i="7"/>
  <c r="CG1053" i="7"/>
  <c r="CF1054" i="7"/>
  <c r="CD1054" i="7"/>
  <c r="CD821" i="7"/>
  <c r="CD1057" i="7"/>
  <c r="CF1057" i="7"/>
  <c r="CM1057" i="7"/>
  <c r="CG1057" i="7"/>
  <c r="CE1057" i="7"/>
  <c r="CN204" i="7"/>
  <c r="CE204" i="7"/>
  <c r="CG204" i="7"/>
  <c r="CF204" i="7"/>
  <c r="CD204" i="7"/>
  <c r="CD1053" i="7"/>
  <c r="CF1053" i="7"/>
  <c r="CM1054" i="7"/>
  <c r="CE1054" i="7"/>
  <c r="CG1054" i="7"/>
  <c r="CM822" i="7"/>
  <c r="CE822" i="7"/>
  <c r="CG822" i="7"/>
  <c r="CG1216" i="7"/>
  <c r="CM1216" i="7"/>
  <c r="CE1216" i="7"/>
  <c r="CD207" i="7"/>
  <c r="CF207" i="7"/>
  <c r="CF208" i="7"/>
  <c r="CD208" i="7"/>
  <c r="CM206" i="7"/>
  <c r="CE206" i="7"/>
  <c r="CG206" i="7"/>
  <c r="CF206" i="7"/>
  <c r="CD206" i="7"/>
  <c r="CM203" i="7"/>
  <c r="CG203" i="7"/>
  <c r="CE203" i="7"/>
  <c r="CD820" i="7"/>
  <c r="CF820" i="7"/>
  <c r="CM1213" i="7"/>
  <c r="CE1213" i="7"/>
  <c r="CG1213" i="7"/>
  <c r="CM205" i="7"/>
  <c r="CG205" i="7"/>
  <c r="CE205" i="7"/>
  <c r="CM208" i="7"/>
  <c r="CE208" i="7"/>
  <c r="CG208" i="7"/>
  <c r="CF205" i="7"/>
  <c r="CD205" i="7"/>
  <c r="CF203" i="7"/>
  <c r="CD203" i="7"/>
  <c r="CM820" i="7"/>
  <c r="CG820" i="7"/>
  <c r="CE820" i="7"/>
  <c r="CM1214" i="7"/>
  <c r="CG1214" i="7"/>
  <c r="CE1214" i="7"/>
  <c r="CF819" i="7"/>
  <c r="CD819" i="7"/>
  <c r="CD1213" i="7"/>
  <c r="CF1213" i="7"/>
  <c r="CD822" i="7"/>
  <c r="CM818" i="7"/>
  <c r="CE818" i="7"/>
  <c r="CG818" i="7"/>
  <c r="CD1211" i="7"/>
  <c r="CF1211" i="7"/>
  <c r="CF821" i="7"/>
  <c r="CD1214" i="7"/>
  <c r="CF1214" i="7"/>
  <c r="CM819" i="7"/>
  <c r="CE819" i="7"/>
  <c r="CG819" i="7"/>
  <c r="CM1212" i="7"/>
  <c r="CE1212" i="7"/>
  <c r="CG1212" i="7"/>
  <c r="CM207" i="7"/>
  <c r="CE207" i="7"/>
  <c r="CG207" i="7"/>
  <c r="CM1211" i="7"/>
  <c r="CE1211" i="7"/>
  <c r="CG1211" i="7"/>
  <c r="CM821" i="7"/>
  <c r="CG821" i="7"/>
  <c r="CE821" i="7"/>
  <c r="CF818" i="7"/>
  <c r="CM823" i="7"/>
  <c r="CE823" i="7"/>
  <c r="CG823" i="7"/>
  <c r="CF1212" i="7"/>
  <c r="CD1212" i="7"/>
  <c r="CF823" i="7"/>
  <c r="CD823" i="7"/>
  <c r="CF1216" i="7"/>
  <c r="CD1216" i="7"/>
</calcChain>
</file>

<file path=xl/sharedStrings.xml><?xml version="1.0" encoding="utf-8"?>
<sst xmlns="http://schemas.openxmlformats.org/spreadsheetml/2006/main" count="1385" uniqueCount="403">
  <si>
    <t>added N2</t>
  </si>
  <si>
    <t>Pressure</t>
  </si>
  <si>
    <t>CH4 gas sample</t>
  </si>
  <si>
    <t>CH4 gas</t>
  </si>
  <si>
    <t>CH4 aq</t>
  </si>
  <si>
    <t>CH4 produced</t>
  </si>
  <si>
    <t>CO2 in gas sample</t>
  </si>
  <si>
    <t>CO2 gas</t>
  </si>
  <si>
    <t>CO2 aq (Carroll)</t>
  </si>
  <si>
    <t>DIC (Millero)</t>
  </si>
  <si>
    <t>CO2 aq (Millero)</t>
  </si>
  <si>
    <t>HCO3-aq</t>
  </si>
  <si>
    <t>CO32- aq</t>
  </si>
  <si>
    <t>DIC + CO2 Gas</t>
  </si>
  <si>
    <t>cummulative CO2 produced</t>
  </si>
  <si>
    <t>13 C-DIC</t>
  </si>
  <si>
    <t>12 C-DIC</t>
  </si>
  <si>
    <t>13 CO3 total at tx</t>
  </si>
  <si>
    <t>12 CO3 total  at tx</t>
  </si>
  <si>
    <t>13 CO3 produced</t>
  </si>
  <si>
    <t>12 CO3 produced</t>
  </si>
  <si>
    <t>13 CO2 gebildet zwischen den Messungen</t>
  </si>
  <si>
    <t>12 CO2 gebildet zwischen den Messungen</t>
  </si>
  <si>
    <t>d13C of CO2 produced</t>
  </si>
  <si>
    <t>fraction CO2 from Corg</t>
  </si>
  <si>
    <t>fraction CO2 from Carex</t>
  </si>
  <si>
    <t>CO2 from Corg between measurements</t>
  </si>
  <si>
    <t>CO2 from Carex between measurements</t>
  </si>
  <si>
    <t>d13C des gebildeten CO2</t>
  </si>
  <si>
    <t>CO2 from Corg cummulative</t>
  </si>
  <si>
    <t>CO2 from Carex cummulative</t>
  </si>
  <si>
    <t>13 C-CH4 aq.</t>
  </si>
  <si>
    <t>12 C-CH4 aq.</t>
  </si>
  <si>
    <t>13 CH4 total at tx</t>
  </si>
  <si>
    <t>12 CH4 total at tx</t>
  </si>
  <si>
    <t>13 CH4 prodcued</t>
  </si>
  <si>
    <t>12 CH4 prodcued</t>
  </si>
  <si>
    <t>13 CH4 gebildet zwischen den Messungen</t>
  </si>
  <si>
    <t>12 CH4 gebildet zwischen den Messungen</t>
  </si>
  <si>
    <t>d13C of CH4 produced</t>
  </si>
  <si>
    <t>fraction CH4 from Corg</t>
  </si>
  <si>
    <t>fraction CH4 from Carex</t>
  </si>
  <si>
    <t>CH4 from Corg between measurements</t>
  </si>
  <si>
    <t>CH4 from Carex between measurements</t>
  </si>
  <si>
    <t>d13C des gebildeten CH4</t>
  </si>
  <si>
    <t>CH4 fromCorg cummulative</t>
  </si>
  <si>
    <t>CH4 from Carex cummulative</t>
  </si>
  <si>
    <t>cummulative C from Corg</t>
  </si>
  <si>
    <t>cummulative C from Carex</t>
  </si>
  <si>
    <t>Probe</t>
  </si>
  <si>
    <t>Date and time</t>
  </si>
  <si>
    <t>duration days total</t>
  </si>
  <si>
    <t>duration (d)</t>
  </si>
  <si>
    <t>ml</t>
  </si>
  <si>
    <t>mbar</t>
  </si>
  <si>
    <t>CO2 (ppm)</t>
  </si>
  <si>
    <t>CH4 (ppm)</t>
  </si>
  <si>
    <t>File</t>
  </si>
  <si>
    <t>pH</t>
  </si>
  <si>
    <t>Weight bottle</t>
  </si>
  <si>
    <t>weight wet sample</t>
  </si>
  <si>
    <t>dry weight (g)</t>
  </si>
  <si>
    <t>Water content</t>
  </si>
  <si>
    <t>Water content (ml)</t>
  </si>
  <si>
    <t>Volume sample</t>
  </si>
  <si>
    <t>Volume  gasspace</t>
  </si>
  <si>
    <t>µmol CH4 gdw-1</t>
  </si>
  <si>
    <t>µmol CO2 gdw-1</t>
  </si>
  <si>
    <t>µmol DIC gdw-1</t>
  </si>
  <si>
    <t>d13CO2</t>
  </si>
  <si>
    <t>std</t>
  </si>
  <si>
    <t>amplitude CH4 (MS44)</t>
  </si>
  <si>
    <t>d13CH4</t>
  </si>
  <si>
    <t>check</t>
  </si>
  <si>
    <t>µmol gdw-1</t>
  </si>
  <si>
    <t>between measurements</t>
  </si>
  <si>
    <t>between measurement</t>
  </si>
  <si>
    <t>gesamt</t>
  </si>
  <si>
    <t>cummulative</t>
  </si>
  <si>
    <t>µmol C gdw-1</t>
  </si>
  <si>
    <t>µmol CO2 equiv.  gdw-1</t>
  </si>
  <si>
    <t>µmol CO2 equiv.gdw-1</t>
  </si>
  <si>
    <t>T (°C)</t>
  </si>
  <si>
    <t>T (°K)</t>
  </si>
  <si>
    <t>09-1351/2</t>
  </si>
  <si>
    <t>Molvolumen in ml bei T (°K) und 100kPa oder 1 bar</t>
  </si>
  <si>
    <t>Löslichkeit CO2 in Wasser (mol CO2 l-1 bar-1) bei T (°K) (nach Carroll 1991)</t>
  </si>
  <si>
    <t>Gasprobe (ml)</t>
  </si>
  <si>
    <t>Volume Flasche (ml)</t>
  </si>
  <si>
    <r>
      <t>Raumdichte (g*cm</t>
    </r>
    <r>
      <rPr>
        <vertAlign val="superscript"/>
        <sz val="11"/>
        <rFont val="Arial"/>
        <family val="2"/>
      </rPr>
      <t>-3</t>
    </r>
    <r>
      <rPr>
        <sz val="11"/>
        <color indexed="8"/>
        <rFont val="Calibri"/>
        <family val="2"/>
      </rPr>
      <t>)</t>
    </r>
  </si>
  <si>
    <r>
      <t>substance density (g*cm</t>
    </r>
    <r>
      <rPr>
        <vertAlign val="superscript"/>
        <sz val="11"/>
        <rFont val="Arial"/>
        <family val="2"/>
      </rPr>
      <t>-3</t>
    </r>
    <r>
      <rPr>
        <sz val="11"/>
        <rFont val="Arial"/>
        <family val="2"/>
      </rPr>
      <t>):</t>
    </r>
  </si>
  <si>
    <t>SD (notes)</t>
  </si>
  <si>
    <t>d13C of added Carex</t>
  </si>
  <si>
    <t>12.9 (n=5) (with blank corr.)</t>
  </si>
  <si>
    <t>15.1 (n=5)(without blank corr.)</t>
  </si>
  <si>
    <t>C content Carex (%)</t>
  </si>
  <si>
    <t>0.94 (n=5)</t>
  </si>
  <si>
    <t>Acetate fermentation (%)</t>
  </si>
  <si>
    <t>CO2 reduction (%)</t>
  </si>
  <si>
    <t xml:space="preserve">Berechnung K1 und K2 aus Millero et al. 2008 bei gegebener T </t>
  </si>
  <si>
    <t>pK1</t>
  </si>
  <si>
    <t>Equation 8 in Millero et al. 2007 (0-50°C)</t>
  </si>
  <si>
    <t>pK2</t>
  </si>
  <si>
    <t>Equation 9 in Millero et al. 2007 (0-50°C)</t>
  </si>
  <si>
    <t>K1</t>
  </si>
  <si>
    <t>Konstante für reines Wasser</t>
  </si>
  <si>
    <t>K2</t>
  </si>
  <si>
    <r>
      <t xml:space="preserve">Berechnung K1 und K2 aus Millero et al. 2008 bei gegebener T und </t>
    </r>
    <r>
      <rPr>
        <b/>
        <sz val="11"/>
        <color indexed="10"/>
        <rFont val="Calibri"/>
        <family val="2"/>
      </rPr>
      <t>Salzkonzentration</t>
    </r>
  </si>
  <si>
    <t>Moralität der Lösung (Mol kg-1)</t>
  </si>
  <si>
    <t>pK*1-pK1</t>
  </si>
  <si>
    <t>Gleichung aus Abstract</t>
  </si>
  <si>
    <t>pK*2-pK2</t>
  </si>
  <si>
    <t>pK = -log(K)</t>
  </si>
  <si>
    <t>K1* bei gegebener Salzkonzentration  (mol l-1 bar-1)</t>
  </si>
  <si>
    <t>Konstante für Salzwasser</t>
  </si>
  <si>
    <t>K2* bei gegebener Salzkonzentration  (mol l-1 bar-1)</t>
  </si>
  <si>
    <t>KH (mol CO2 l-1 bar-1)</t>
  </si>
  <si>
    <t>4.5M NaCl und 20°C (nach Duan 2003)</t>
  </si>
  <si>
    <t>4.5M NaCl und4°C (nach Duan 2003)</t>
  </si>
  <si>
    <t>Modelberechnung http://models.kl-edi.ac.cn/models/h2o_co2_nacl/ oder das Modell das ich habe</t>
  </si>
  <si>
    <t>Methanlöslichkeit Abhängigkeit von Salinität und Temperatur</t>
  </si>
  <si>
    <t>Bunsen solubility coefficient nach Yamamoto et al. 1976</t>
  </si>
  <si>
    <t>l CH4 in l Wasser bei 103.1 kPa</t>
  </si>
  <si>
    <t>mol CH4 l-1 Wasser bei 1 bar</t>
  </si>
  <si>
    <t>Salinity (‰)</t>
  </si>
  <si>
    <t>File 7</t>
  </si>
  <si>
    <t>flushed</t>
  </si>
  <si>
    <t>Probe aufgeschüttelt</t>
  </si>
  <si>
    <t>09-1351/3</t>
  </si>
  <si>
    <t>File 8</t>
  </si>
  <si>
    <t>09-1351/4</t>
  </si>
  <si>
    <t>α (methanogenese)</t>
  </si>
  <si>
    <t>d13C souce after fractionation</t>
  </si>
  <si>
    <t>File 6</t>
  </si>
  <si>
    <t>09-1351/5</t>
  </si>
  <si>
    <t>09-1351/6</t>
  </si>
  <si>
    <t>09-1352/1</t>
  </si>
  <si>
    <t>File 9</t>
  </si>
  <si>
    <t>09-1352/2</t>
  </si>
  <si>
    <t>File 10</t>
  </si>
  <si>
    <t>09-1352/3</t>
  </si>
  <si>
    <t>File 11</t>
  </si>
  <si>
    <t>09-1352/5</t>
  </si>
  <si>
    <t>reintegriert</t>
  </si>
  <si>
    <t>n=1</t>
  </si>
  <si>
    <t>09-1352/6</t>
  </si>
  <si>
    <t>9+10</t>
  </si>
  <si>
    <t>09-1353/1</t>
  </si>
  <si>
    <t>File 12</t>
  </si>
  <si>
    <t>09-1353/2</t>
  </si>
  <si>
    <t>09-1353/3</t>
  </si>
  <si>
    <t>09-1353/4</t>
  </si>
  <si>
    <t>09-1353/5</t>
  </si>
  <si>
    <t>765(remesure)</t>
  </si>
  <si>
    <t>09-1367/1</t>
  </si>
  <si>
    <t>09-1367/2</t>
  </si>
  <si>
    <t>09-1367/3</t>
  </si>
  <si>
    <t>09-1367/4</t>
  </si>
  <si>
    <t>File 40</t>
  </si>
  <si>
    <t>09-1367/5</t>
  </si>
  <si>
    <t>File 41</t>
  </si>
  <si>
    <t>09-1367/6</t>
  </si>
  <si>
    <t>File 42</t>
  </si>
  <si>
    <t>09-1369/1</t>
  </si>
  <si>
    <t>File 57</t>
  </si>
  <si>
    <t>09-1369/2</t>
  </si>
  <si>
    <t>File 58</t>
  </si>
  <si>
    <t>09-1369/3</t>
  </si>
  <si>
    <t>File 59</t>
  </si>
  <si>
    <t>09-1369/4</t>
  </si>
  <si>
    <t>File 46</t>
  </si>
  <si>
    <t>09-1369/5</t>
  </si>
  <si>
    <t>File 47</t>
  </si>
  <si>
    <t>09-1369/6</t>
  </si>
  <si>
    <t>File 48</t>
  </si>
  <si>
    <t>09-1370/1</t>
  </si>
  <si>
    <t>File 60</t>
  </si>
  <si>
    <t>09-1370/2</t>
  </si>
  <si>
    <t>File 61</t>
  </si>
  <si>
    <t>09-1370/3</t>
  </si>
  <si>
    <t>File 62</t>
  </si>
  <si>
    <t>09-1370/4</t>
  </si>
  <si>
    <t>File 49</t>
  </si>
  <si>
    <t>09-1370/5</t>
  </si>
  <si>
    <t xml:space="preserve">diese inlubation ist </t>
  </si>
  <si>
    <t>nicht in Ordnung</t>
  </si>
  <si>
    <t>File 50</t>
  </si>
  <si>
    <t>09-1370/6</t>
  </si>
  <si>
    <t>File 51</t>
  </si>
  <si>
    <t>09-1372/1</t>
  </si>
  <si>
    <t>Temperatur 43/1</t>
  </si>
  <si>
    <r>
      <t>Molvolumen bei T (cm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)</t>
    </r>
  </si>
  <si>
    <t>File 66</t>
  </si>
  <si>
    <t>09-1372/2</t>
  </si>
  <si>
    <t>09-1372/3</t>
  </si>
  <si>
    <t>09-1372/4</t>
  </si>
  <si>
    <t>File 55</t>
  </si>
  <si>
    <t>09-1372/5</t>
  </si>
  <si>
    <t>File 56</t>
  </si>
  <si>
    <t>09-1372/6</t>
  </si>
  <si>
    <t>09-1373/2</t>
  </si>
  <si>
    <t>09-1373/3</t>
  </si>
  <si>
    <t>File 70</t>
  </si>
  <si>
    <t>09-1373/4</t>
  </si>
  <si>
    <t>09-1373/5</t>
  </si>
  <si>
    <t>09-1373/6</t>
  </si>
  <si>
    <t>CO2 peak über Wasser</t>
  </si>
  <si>
    <t>09-1374/1</t>
  </si>
  <si>
    <t>File 71</t>
  </si>
  <si>
    <t>09-1374/2</t>
  </si>
  <si>
    <t>File 72</t>
  </si>
  <si>
    <t>09-1374/3</t>
  </si>
  <si>
    <t>File 73</t>
  </si>
  <si>
    <t>flushed (?)</t>
  </si>
  <si>
    <t>09-1374/4</t>
  </si>
  <si>
    <t>09-1374/5</t>
  </si>
  <si>
    <t>09-1374/6</t>
  </si>
  <si>
    <t>File 63</t>
  </si>
  <si>
    <t>09-1375/1</t>
  </si>
  <si>
    <t>File 74</t>
  </si>
  <si>
    <t>09-1375/2</t>
  </si>
  <si>
    <t>File 75</t>
  </si>
  <si>
    <t>09-1375/3</t>
  </si>
  <si>
    <t>09-1375/4</t>
  </si>
  <si>
    <t>File 64</t>
  </si>
  <si>
    <t>09-1375/5</t>
  </si>
  <si>
    <t>File 65</t>
  </si>
  <si>
    <t>09-1375/6</t>
  </si>
  <si>
    <t>09-1377/1</t>
  </si>
  <si>
    <t>09-1377/2</t>
  </si>
  <si>
    <t>09-1377/3</t>
  </si>
  <si>
    <t>Stopfen undicht? Probe aufgeschüttelt</t>
  </si>
  <si>
    <t>09-1377/4</t>
  </si>
  <si>
    <t>09-1377/5</t>
  </si>
  <si>
    <t>CO2 und Wasserpeak</t>
  </si>
  <si>
    <t>09-1377/6</t>
  </si>
  <si>
    <t>09-1378/1</t>
  </si>
  <si>
    <t>09-1378/2</t>
  </si>
  <si>
    <t>09-1378/3</t>
  </si>
  <si>
    <t>09-1378/4</t>
  </si>
  <si>
    <t>09-1378/5</t>
  </si>
  <si>
    <t>09-1378/6</t>
  </si>
  <si>
    <t>13C total t=0</t>
  </si>
  <si>
    <t>12C total t=0</t>
  </si>
  <si>
    <t>CH4 total</t>
  </si>
  <si>
    <t>µmol C g TG added as Carex</t>
  </si>
  <si>
    <t>Samples from the core at Kurugnakh</t>
  </si>
  <si>
    <t xml:space="preserve"> N 72°20, E 126°17</t>
  </si>
  <si>
    <t>nach Carbonatbestimmung</t>
  </si>
  <si>
    <t>Lab-number</t>
  </si>
  <si>
    <t>Depth range</t>
  </si>
  <si>
    <t>depth</t>
  </si>
  <si>
    <t>Canorg (%)</t>
  </si>
  <si>
    <t>Corg (%)</t>
  </si>
  <si>
    <t>% of initial mineralized after 1200 days</t>
  </si>
  <si>
    <t>% Corg mineralized (abs)</t>
  </si>
  <si>
    <t>C/N</t>
  </si>
  <si>
    <t>Ntot  (%)</t>
  </si>
  <si>
    <r>
      <t>Ntot (</t>
    </r>
    <r>
      <rPr>
        <sz val="11"/>
        <rFont val="Calibri"/>
        <family val="2"/>
      </rPr>
      <t>‰</t>
    </r>
    <r>
      <rPr>
        <sz val="9.35"/>
        <rFont val="Arial"/>
        <family val="2"/>
      </rPr>
      <t>)</t>
    </r>
  </si>
  <si>
    <t>pH (H2O)</t>
  </si>
  <si>
    <t>age (BP)</t>
  </si>
  <si>
    <t>d13C (VPDB)</t>
  </si>
  <si>
    <t>STD</t>
  </si>
  <si>
    <t>Age</t>
  </si>
  <si>
    <t>09-</t>
  </si>
  <si>
    <t>66-78</t>
  </si>
  <si>
    <t>2340 ± 40</t>
  </si>
  <si>
    <t>86-110</t>
  </si>
  <si>
    <t>116-129</t>
  </si>
  <si>
    <t>Samples from the cliff at Kurugnakh</t>
  </si>
  <si>
    <t xml:space="preserve"> 72°19'39.01"N, 126°16'39.35"E</t>
  </si>
  <si>
    <t>samples from a permafrost exposure, sampled july 2008</t>
  </si>
  <si>
    <t>Depth range (calc.)</t>
  </si>
  <si>
    <t>depth (calc)</t>
  </si>
  <si>
    <t>Cinorg (%)</t>
  </si>
  <si>
    <t>357-377</t>
  </si>
  <si>
    <t>407-427</t>
  </si>
  <si>
    <t>307-327</t>
  </si>
  <si>
    <t>09-1351</t>
  </si>
  <si>
    <t>09-1367</t>
  </si>
  <si>
    <t>09-1372</t>
  </si>
  <si>
    <t>Core on Samoylov</t>
  </si>
  <si>
    <t>N 72°22'10'', E 126°28'30'', Höhe (GPS): 15m</t>
  </si>
  <si>
    <t>Samples from a permafrost core, sampled july 2007</t>
  </si>
  <si>
    <t>09-1373</t>
  </si>
  <si>
    <t>09-1374</t>
  </si>
  <si>
    <t>58-80</t>
  </si>
  <si>
    <t>09-1375</t>
  </si>
  <si>
    <t>80-95</t>
  </si>
  <si>
    <t>175 ± 25</t>
  </si>
  <si>
    <t>09-1377</t>
  </si>
  <si>
    <t>138-157</t>
  </si>
  <si>
    <t>09-1378</t>
  </si>
  <si>
    <t>193-210</t>
  </si>
  <si>
    <t>281-310</t>
  </si>
  <si>
    <t>319-335</t>
  </si>
  <si>
    <t>std (n=5)</t>
  </si>
  <si>
    <t>Carex C content(%)</t>
  </si>
  <si>
    <t>Einwaage (g)</t>
  </si>
  <si>
    <t>Ku30.7</t>
  </si>
  <si>
    <t>Ku3.7</t>
  </si>
  <si>
    <t>Einwaage (g Carex)</t>
  </si>
  <si>
    <t>% org Matter</t>
  </si>
  <si>
    <t>average</t>
  </si>
  <si>
    <t>% C</t>
  </si>
  <si>
    <t>aerobic</t>
  </si>
  <si>
    <t>anaerobic</t>
  </si>
  <si>
    <t>g Plant material adding</t>
  </si>
  <si>
    <t>% C added</t>
  </si>
  <si>
    <r>
      <t>mg C g soil</t>
    </r>
    <r>
      <rPr>
        <vertAlign val="superscript"/>
        <sz val="11"/>
        <rFont val="Arial"/>
        <family val="2"/>
      </rPr>
      <t>-1</t>
    </r>
    <r>
      <rPr>
        <sz val="11"/>
        <rFont val="Arial"/>
        <family val="2"/>
      </rPr>
      <t xml:space="preserve"> added</t>
    </r>
  </si>
  <si>
    <t>Corg in soil (%)</t>
  </si>
  <si>
    <r>
      <t>Corg in soil (mg C g</t>
    </r>
    <r>
      <rPr>
        <vertAlign val="superscript"/>
        <sz val="11"/>
        <rFont val="Arial"/>
        <family val="2"/>
      </rPr>
      <t xml:space="preserve">-1 </t>
    </r>
    <r>
      <rPr>
        <sz val="11"/>
        <rFont val="Arial"/>
        <family val="2"/>
      </rPr>
      <t>soil)</t>
    </r>
  </si>
  <si>
    <t>100 ml Flaschen mit N2 spülen (5 Minuten a 100 ml /minute), dann diese evakuieren</t>
  </si>
  <si>
    <t xml:space="preserve">Dann mit einer 50 ml Spritze Gasprobe aus der Flasche nehmen (vorher mit N2 Spülen) </t>
  </si>
  <si>
    <t>Mit 1 bar N2 Druck Gas in Spritze spülen und in evakuierte Flasche geben, dies wiederholen bis leichter Überdruck in Probenflasche</t>
  </si>
  <si>
    <t xml:space="preserve">Danach die aeroben Flaschen öffnen, markierte org. Substanz zugeben , schließen und gut vermischen und den Gasraum 3x mit </t>
  </si>
  <si>
    <t xml:space="preserve">synthetischer Luft austauschen (3 x evakuieren, 3 x synthetische Luft drauf). </t>
  </si>
  <si>
    <t>Danach messen am GC und wenn CO2 Konz. hoch genug auch am IRMS.</t>
  </si>
  <si>
    <t>FileHeader: Filename</t>
  </si>
  <si>
    <t>Identifier 1</t>
  </si>
  <si>
    <t>Date</t>
  </si>
  <si>
    <t>Component Flash TCD</t>
  </si>
  <si>
    <t>Rt Flash TCD</t>
  </si>
  <si>
    <t>rArea Flash TCD</t>
  </si>
  <si>
    <t>Amt% Flash TCD</t>
  </si>
  <si>
    <t>130410__10-1852-1-0011.dxf</t>
  </si>
  <si>
    <t>10-1852-1</t>
  </si>
  <si>
    <t>04/10/13</t>
  </si>
  <si>
    <t>CO2</t>
  </si>
  <si>
    <t>130410__10-1852-2-0011.dxf</t>
  </si>
  <si>
    <t>10-1852-2</t>
  </si>
  <si>
    <t>130410__10-1852-3-0011.dxf</t>
  </si>
  <si>
    <t>10-1852-3</t>
  </si>
  <si>
    <t>130410__10-1852-4-0011.dxf</t>
  </si>
  <si>
    <t>10-1852-4</t>
  </si>
  <si>
    <t>130410__10-1852-5-0011.dxf</t>
  </si>
  <si>
    <t>10-1852-5</t>
  </si>
  <si>
    <t>Method</t>
  </si>
  <si>
    <t>Type</t>
  </si>
  <si>
    <t>Amount</t>
  </si>
  <si>
    <t>Rt</t>
  </si>
  <si>
    <t>Sample Dilution</t>
  </si>
  <si>
    <t>Ampl  44</t>
  </si>
  <si>
    <t>d 13C/12C</t>
  </si>
  <si>
    <t>USGS40 standard.met</t>
  </si>
  <si>
    <t>Sample</t>
  </si>
  <si>
    <t>paralells</t>
  </si>
  <si>
    <t>samples</t>
  </si>
  <si>
    <t>priming</t>
  </si>
  <si>
    <t>-</t>
  </si>
  <si>
    <t>&gt;1309</t>
  </si>
  <si>
    <t>&gt;1310</t>
  </si>
  <si>
    <t>not observed</t>
  </si>
  <si>
    <t>CH4 rate</t>
  </si>
  <si>
    <t>µmol CH4 gdw-1 d-1</t>
  </si>
  <si>
    <t xml:space="preserve"> CO2 rate</t>
  </si>
  <si>
    <t>µmol CO2 gdw-1 d-1</t>
  </si>
  <si>
    <t>CO2 from Corg over 120 days</t>
  </si>
  <si>
    <t>Probe aufgeschüttelt, flushed</t>
  </si>
  <si>
    <t>peak of methanogenesis measured after x days</t>
  </si>
  <si>
    <t>Corg als Carex added (µmol gdw-1)</t>
  </si>
  <si>
    <t>added (µmol gdw-1)</t>
  </si>
  <si>
    <t>fraction of Carex added consumed</t>
  </si>
  <si>
    <t>lag phase</t>
  </si>
  <si>
    <t>(d)</t>
  </si>
  <si>
    <t>69/1</t>
  </si>
  <si>
    <t>CH4</t>
  </si>
  <si>
    <t>69/2</t>
  </si>
  <si>
    <t>69/3</t>
  </si>
  <si>
    <t>SD</t>
  </si>
  <si>
    <t>1377/4 day</t>
  </si>
  <si>
    <t>1377/4 CH4</t>
  </si>
  <si>
    <t>1377/4 CO2</t>
  </si>
  <si>
    <t>1377/5 day</t>
  </si>
  <si>
    <t>1377/5 CH4</t>
  </si>
  <si>
    <t>1377/6 CO2</t>
  </si>
  <si>
    <t>1377/5 CO2</t>
  </si>
  <si>
    <t>1377/6 day</t>
  </si>
  <si>
    <t>1377/6 CH4</t>
  </si>
  <si>
    <t>mean CH4</t>
  </si>
  <si>
    <t>SD CH4</t>
  </si>
  <si>
    <t>mean CO2</t>
  </si>
  <si>
    <t>SD CO2</t>
  </si>
  <si>
    <t>1367/4 day</t>
  </si>
  <si>
    <t>1367/4 CH4</t>
  </si>
  <si>
    <t>1367/4 CO2</t>
  </si>
  <si>
    <t>1367/5 day</t>
  </si>
  <si>
    <t>1367/5 CH4</t>
  </si>
  <si>
    <t>1367/5 CO2</t>
  </si>
  <si>
    <t>1367/6 day</t>
  </si>
  <si>
    <t>1367/6 CH4</t>
  </si>
  <si>
    <t>1367/6 CO2</t>
  </si>
  <si>
    <t>mean amount remaining after flushing</t>
  </si>
  <si>
    <t>13 CO2-flushed</t>
  </si>
  <si>
    <t>12 CO2-flushed</t>
  </si>
  <si>
    <t>sample</t>
  </si>
  <si>
    <t>C %</t>
  </si>
  <si>
    <t>g CH4-C kg SOC-1 yr-1</t>
  </si>
  <si>
    <t>mean</t>
  </si>
  <si>
    <t>CO2 aerobic</t>
  </si>
  <si>
    <t>CH4 anaerobic</t>
  </si>
  <si>
    <t>CO2 anaerobic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</si>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</sst>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0.0"/>
    <numFmt numFmtId="165" formatCode="0.00000"/>
    <numFmt numFmtId="166" formatCode="d/m/yy\ h:mm;@"/>
    <numFmt numFmtId="167" formatCode="#,##0.00\ _€"/>
    <numFmt numFmtId="168" formatCode="0.0000"/>
    <numFmt numFmtId="169" formatCode="0.000"/>
    <numFmt numFmtId="170" formatCode="0E+00"/>
    <numFmt numFmtId="171" formatCode="0.0E+00"/>
    <numFmt numFmtId="172" formatCode="#,##0\ _€"/>
    <numFmt numFmtId="173" formatCode="#,##0.000\ _€"/>
    <numFmt numFmtId="174" formatCode="#,##0.0\ _€"/>
    <numFmt numFmtId="175" formatCode="0.000000"/>
    <numFmt numFmtId="176" formatCode="0000"/>
    <numFmt numFmtId="177" formatCode="0.0000000"/>
  </numFmts>
  <fonts count="23" x14ac:knownFonts="1">
    <font>
      <sz val="1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53"/>
      <name val="Arial"/>
      <family val="2"/>
    </font>
    <font>
      <b/>
      <sz val="11"/>
      <color indexed="8"/>
      <name val="Calibri"/>
      <family val="2"/>
    </font>
    <font>
      <vertAlign val="superscript"/>
      <sz val="11"/>
      <name val="Arial"/>
      <family val="2"/>
    </font>
    <font>
      <sz val="11"/>
      <name val="Calibri"/>
      <family val="2"/>
      <scheme val="minor"/>
    </font>
    <font>
      <b/>
      <sz val="11"/>
      <color indexed="10"/>
      <name val="Calibri"/>
      <family val="2"/>
    </font>
    <font>
      <b/>
      <sz val="11"/>
      <name val="Calibri"/>
      <family val="2"/>
      <scheme val="minor"/>
    </font>
    <font>
      <sz val="11"/>
      <color theme="0"/>
      <name val="Arial"/>
      <family val="2"/>
    </font>
    <font>
      <b/>
      <sz val="11"/>
      <name val="Calibri"/>
      <family val="2"/>
    </font>
    <font>
      <sz val="10"/>
      <name val="MS Sans Serif"/>
      <family val="2"/>
    </font>
    <font>
      <b/>
      <sz val="11"/>
      <color indexed="10"/>
      <name val="Arial"/>
      <family val="2"/>
    </font>
    <font>
      <sz val="11"/>
      <color rgb="FFFF000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9.35"/>
      <name val="Arial"/>
      <family val="2"/>
    </font>
    <font>
      <sz val="11"/>
      <color indexed="60"/>
      <name val="Arial"/>
      <family val="2"/>
    </font>
    <font>
      <b/>
      <sz val="11"/>
      <color rgb="FFFF0000"/>
      <name val="Arial"/>
      <family val="2"/>
    </font>
    <font>
      <sz val="10"/>
      <name val="MS Sans Serif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6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9">
    <xf numFmtId="0" fontId="0" fillId="0" borderId="0"/>
    <xf numFmtId="0" fontId="3" fillId="0" borderId="0"/>
    <xf numFmtId="0" fontId="4" fillId="0" borderId="0"/>
    <xf numFmtId="0" fontId="14" fillId="0" borderId="0"/>
    <xf numFmtId="0" fontId="14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17" fillId="0" borderId="0"/>
    <xf numFmtId="0" fontId="14" fillId="0" borderId="0"/>
    <xf numFmtId="0" fontId="17" fillId="0" borderId="0"/>
    <xf numFmtId="0" fontId="14" fillId="0" borderId="0"/>
    <xf numFmtId="0" fontId="4" fillId="0" borderId="0"/>
    <xf numFmtId="0" fontId="2" fillId="0" borderId="0"/>
    <xf numFmtId="0" fontId="17" fillId="0" borderId="0"/>
    <xf numFmtId="0" fontId="1" fillId="0" borderId="0"/>
    <xf numFmtId="0" fontId="22" fillId="0" borderId="0"/>
    <xf numFmtId="0" fontId="1" fillId="0" borderId="0"/>
  </cellStyleXfs>
  <cellXfs count="268">
    <xf numFmtId="0" fontId="0" fillId="0" borderId="0" xfId="0"/>
    <xf numFmtId="0" fontId="0" fillId="0" borderId="0" xfId="0" applyFill="1"/>
    <xf numFmtId="0" fontId="0" fillId="2" borderId="0" xfId="0" applyFill="1" applyBorder="1"/>
    <xf numFmtId="0" fontId="0" fillId="3" borderId="0" xfId="0" applyFill="1" applyBorder="1"/>
    <xf numFmtId="1" fontId="0" fillId="3" borderId="0" xfId="0" applyNumberFormat="1" applyFill="1" applyBorder="1"/>
    <xf numFmtId="0" fontId="0" fillId="4" borderId="0" xfId="0" applyFill="1" applyBorder="1"/>
    <xf numFmtId="1" fontId="0" fillId="5" borderId="0" xfId="0" applyNumberFormat="1" applyFill="1" applyBorder="1"/>
    <xf numFmtId="2" fontId="4" fillId="4" borderId="0" xfId="0" applyNumberFormat="1" applyFont="1" applyFill="1" applyBorder="1"/>
    <xf numFmtId="0" fontId="4" fillId="4" borderId="0" xfId="0" applyFont="1" applyFill="1" applyBorder="1"/>
    <xf numFmtId="0" fontId="0" fillId="4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7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0" fillId="3" borderId="0" xfId="0" applyFill="1"/>
    <xf numFmtId="1" fontId="4" fillId="3" borderId="0" xfId="0" applyNumberFormat="1" applyFont="1" applyFill="1" applyBorder="1"/>
    <xf numFmtId="1" fontId="0" fillId="7" borderId="0" xfId="0" applyNumberFormat="1" applyFill="1" applyBorder="1" applyAlignment="1">
      <alignment horizontal="center"/>
    </xf>
    <xf numFmtId="164" fontId="4" fillId="4" borderId="0" xfId="0" applyNumberFormat="1" applyFont="1" applyFill="1"/>
    <xf numFmtId="0" fontId="3" fillId="0" borderId="0" xfId="1"/>
    <xf numFmtId="0" fontId="5" fillId="0" borderId="0" xfId="0" applyFont="1" applyBorder="1"/>
    <xf numFmtId="0" fontId="0" fillId="0" borderId="0" xfId="0" applyBorder="1"/>
    <xf numFmtId="1" fontId="0" fillId="0" borderId="0" xfId="0" applyNumberFormat="1" applyBorder="1"/>
    <xf numFmtId="1" fontId="0" fillId="0" borderId="0" xfId="0" applyNumberFormat="1" applyFill="1" applyBorder="1"/>
    <xf numFmtId="0" fontId="0" fillId="0" borderId="0" xfId="0" applyFill="1" applyBorder="1"/>
    <xf numFmtId="0" fontId="4" fillId="0" borderId="0" xfId="0" applyFont="1" applyFill="1" applyBorder="1"/>
    <xf numFmtId="1" fontId="4" fillId="0" borderId="0" xfId="0" applyNumberFormat="1" applyFont="1" applyBorder="1"/>
    <xf numFmtId="164" fontId="0" fillId="0" borderId="0" xfId="0" applyNumberFormat="1"/>
    <xf numFmtId="2" fontId="0" fillId="0" borderId="0" xfId="0" applyNumberFormat="1"/>
    <xf numFmtId="165" fontId="0" fillId="0" borderId="0" xfId="0" applyNumberFormat="1" applyBorder="1"/>
    <xf numFmtId="0" fontId="5" fillId="0" borderId="0" xfId="0" applyFont="1" applyFill="1" applyBorder="1"/>
    <xf numFmtId="1" fontId="4" fillId="0" borderId="0" xfId="0" applyNumberFormat="1" applyFont="1" applyFill="1" applyBorder="1"/>
    <xf numFmtId="2" fontId="0" fillId="0" borderId="0" xfId="0" applyNumberFormat="1" applyBorder="1"/>
    <xf numFmtId="164" fontId="0" fillId="0" borderId="0" xfId="0" applyNumberFormat="1" applyBorder="1"/>
    <xf numFmtId="166" fontId="0" fillId="0" borderId="0" xfId="0" applyNumberFormat="1" applyFill="1" applyBorder="1"/>
    <xf numFmtId="3" fontId="0" fillId="0" borderId="0" xfId="0" applyNumberFormat="1" applyFill="1" applyBorder="1"/>
    <xf numFmtId="0" fontId="6" fillId="0" borderId="0" xfId="0" applyFont="1" applyBorder="1"/>
    <xf numFmtId="0" fontId="4" fillId="0" borderId="0" xfId="0" applyFont="1" applyBorder="1"/>
    <xf numFmtId="164" fontId="4" fillId="0" borderId="0" xfId="0" applyNumberFormat="1" applyFont="1" applyFill="1" applyBorder="1"/>
    <xf numFmtId="2" fontId="4" fillId="0" borderId="0" xfId="0" applyNumberFormat="1" applyFont="1" applyFill="1" applyBorder="1"/>
    <xf numFmtId="0" fontId="7" fillId="2" borderId="0" xfId="1" applyFont="1" applyFill="1" applyBorder="1"/>
    <xf numFmtId="0" fontId="3" fillId="0" borderId="0" xfId="1" applyFill="1" applyBorder="1"/>
    <xf numFmtId="167" fontId="0" fillId="0" borderId="0" xfId="0" applyNumberFormat="1" applyFill="1" applyBorder="1"/>
    <xf numFmtId="164" fontId="0" fillId="0" borderId="0" xfId="0" applyNumberFormat="1" applyFill="1"/>
    <xf numFmtId="2" fontId="0" fillId="0" borderId="0" xfId="0" applyNumberFormat="1" applyFill="1"/>
    <xf numFmtId="167" fontId="0" fillId="0" borderId="1" xfId="0" applyNumberFormat="1" applyFill="1" applyBorder="1"/>
    <xf numFmtId="167" fontId="0" fillId="0" borderId="2" xfId="0" applyNumberFormat="1" applyFill="1" applyBorder="1"/>
    <xf numFmtId="167" fontId="0" fillId="0" borderId="3" xfId="0" applyNumberFormat="1" applyFill="1" applyBorder="1" applyProtection="1"/>
    <xf numFmtId="164" fontId="0" fillId="0" borderId="0" xfId="0" applyNumberFormat="1" applyFill="1" applyBorder="1"/>
    <xf numFmtId="2" fontId="0" fillId="0" borderId="0" xfId="0" applyNumberFormat="1" applyFill="1" applyBorder="1"/>
    <xf numFmtId="164" fontId="3" fillId="0" borderId="0" xfId="1" applyNumberFormat="1" applyFill="1" applyBorder="1" applyAlignment="1">
      <alignment horizontal="center"/>
    </xf>
    <xf numFmtId="1" fontId="3" fillId="0" borderId="0" xfId="1" applyNumberFormat="1" applyFill="1" applyBorder="1"/>
    <xf numFmtId="1" fontId="0" fillId="9" borderId="0" xfId="0" applyNumberFormat="1" applyFill="1" applyBorder="1"/>
    <xf numFmtId="164" fontId="4" fillId="0" borderId="0" xfId="2" applyNumberFormat="1"/>
    <xf numFmtId="164" fontId="3" fillId="0" borderId="0" xfId="1" applyNumberFormat="1" applyFill="1" applyBorder="1"/>
    <xf numFmtId="169" fontId="3" fillId="0" borderId="0" xfId="1" applyNumberFormat="1" applyFill="1" applyBorder="1"/>
    <xf numFmtId="0" fontId="3" fillId="2" borderId="0" xfId="1" applyFill="1"/>
    <xf numFmtId="0" fontId="3" fillId="2" borderId="0" xfId="1" applyFill="1" applyBorder="1"/>
    <xf numFmtId="164" fontId="4" fillId="0" borderId="0" xfId="0" applyNumberFormat="1" applyFont="1"/>
    <xf numFmtId="169" fontId="9" fillId="0" borderId="0" xfId="0" applyNumberFormat="1" applyFont="1" applyFill="1" applyAlignment="1">
      <alignment horizontal="left"/>
    </xf>
    <xf numFmtId="2" fontId="4" fillId="0" borderId="0" xfId="0" applyNumberFormat="1" applyFont="1"/>
    <xf numFmtId="1" fontId="0" fillId="0" borderId="0" xfId="0" applyNumberFormat="1"/>
    <xf numFmtId="0" fontId="4" fillId="0" borderId="0" xfId="0" applyFont="1"/>
    <xf numFmtId="0" fontId="7" fillId="0" borderId="4" xfId="1" applyFont="1" applyBorder="1"/>
    <xf numFmtId="0" fontId="3" fillId="0" borderId="5" xfId="1" applyBorder="1"/>
    <xf numFmtId="2" fontId="3" fillId="0" borderId="6" xfId="1" applyNumberFormat="1" applyBorder="1"/>
    <xf numFmtId="0" fontId="3" fillId="0" borderId="0" xfId="1" applyBorder="1"/>
    <xf numFmtId="164" fontId="3" fillId="0" borderId="6" xfId="1" applyNumberFormat="1" applyBorder="1"/>
    <xf numFmtId="170" fontId="7" fillId="0" borderId="6" xfId="1" applyNumberFormat="1" applyFont="1" applyBorder="1"/>
    <xf numFmtId="170" fontId="3" fillId="0" borderId="0" xfId="1" applyNumberFormat="1" applyBorder="1"/>
    <xf numFmtId="171" fontId="7" fillId="0" borderId="7" xfId="1" applyNumberFormat="1" applyFont="1" applyBorder="1"/>
    <xf numFmtId="0" fontId="3" fillId="0" borderId="8" xfId="1" applyBorder="1"/>
    <xf numFmtId="170" fontId="3" fillId="0" borderId="8" xfId="1" applyNumberFormat="1" applyBorder="1"/>
    <xf numFmtId="0" fontId="7" fillId="0" borderId="6" xfId="1" applyFont="1" applyBorder="1"/>
    <xf numFmtId="169" fontId="3" fillId="0" borderId="6" xfId="1" applyNumberFormat="1" applyBorder="1"/>
    <xf numFmtId="0" fontId="3" fillId="0" borderId="6" xfId="1" applyBorder="1"/>
    <xf numFmtId="169" fontId="9" fillId="0" borderId="6" xfId="0" applyNumberFormat="1" applyFont="1" applyFill="1" applyBorder="1" applyAlignment="1">
      <alignment horizontal="left"/>
    </xf>
    <xf numFmtId="171" fontId="7" fillId="0" borderId="6" xfId="1" applyNumberFormat="1" applyFont="1" applyBorder="1"/>
    <xf numFmtId="0" fontId="11" fillId="0" borderId="6" xfId="0" applyFont="1" applyFill="1" applyBorder="1"/>
    <xf numFmtId="0" fontId="3" fillId="0" borderId="7" xfId="1" applyBorder="1"/>
    <xf numFmtId="0" fontId="3" fillId="0" borderId="4" xfId="1" applyBorder="1"/>
    <xf numFmtId="1" fontId="0" fillId="0" borderId="0" xfId="0" applyNumberFormat="1" applyFill="1" applyBorder="1" applyAlignment="1">
      <alignment horizontal="right"/>
    </xf>
    <xf numFmtId="169" fontId="3" fillId="0" borderId="0" xfId="1" applyNumberFormat="1" applyBorder="1"/>
    <xf numFmtId="168" fontId="3" fillId="0" borderId="6" xfId="1" applyNumberFormat="1" applyBorder="1"/>
    <xf numFmtId="0" fontId="7" fillId="0" borderId="7" xfId="1" applyFont="1" applyBorder="1"/>
    <xf numFmtId="0" fontId="3" fillId="0" borderId="8" xfId="1" applyFont="1" applyBorder="1"/>
    <xf numFmtId="164" fontId="3" fillId="2" borderId="0" xfId="1" applyNumberFormat="1" applyFill="1" applyBorder="1" applyAlignment="1">
      <alignment horizontal="center"/>
    </xf>
    <xf numFmtId="168" fontId="0" fillId="0" borderId="0" xfId="0" applyNumberFormat="1" applyFill="1" applyBorder="1"/>
    <xf numFmtId="169" fontId="0" fillId="0" borderId="0" xfId="0" applyNumberFormat="1" applyFill="1" applyBorder="1"/>
    <xf numFmtId="166" fontId="0" fillId="7" borderId="0" xfId="0" applyNumberFormat="1" applyFill="1" applyBorder="1"/>
    <xf numFmtId="164" fontId="3" fillId="7" borderId="0" xfId="1" applyNumberFormat="1" applyFill="1" applyBorder="1" applyAlignment="1">
      <alignment horizontal="center"/>
    </xf>
    <xf numFmtId="169" fontId="0" fillId="0" borderId="0" xfId="0" applyNumberFormat="1" applyFill="1"/>
    <xf numFmtId="1" fontId="0" fillId="0" borderId="0" xfId="0" applyNumberFormat="1" applyFill="1"/>
    <xf numFmtId="169" fontId="0" fillId="2" borderId="0" xfId="0" applyNumberFormat="1" applyFill="1"/>
    <xf numFmtId="1" fontId="12" fillId="10" borderId="0" xfId="0" applyNumberFormat="1" applyFont="1" applyFill="1"/>
    <xf numFmtId="169" fontId="0" fillId="2" borderId="0" xfId="0" applyNumberFormat="1" applyFill="1" applyBorder="1"/>
    <xf numFmtId="2" fontId="5" fillId="0" borderId="0" xfId="0" applyNumberFormat="1" applyFont="1" applyFill="1" applyBorder="1"/>
    <xf numFmtId="164" fontId="0" fillId="0" borderId="0" xfId="0" applyNumberFormat="1" applyFill="1" applyBorder="1" applyAlignment="1">
      <alignment horizontal="center"/>
    </xf>
    <xf numFmtId="164" fontId="0" fillId="2" borderId="0" xfId="0" applyNumberFormat="1" applyFill="1" applyBorder="1" applyAlignment="1">
      <alignment horizontal="center"/>
    </xf>
    <xf numFmtId="172" fontId="0" fillId="0" borderId="0" xfId="0" applyNumberFormat="1" applyFill="1" applyBorder="1"/>
    <xf numFmtId="1" fontId="0" fillId="0" borderId="0" xfId="0" applyNumberFormat="1" applyFill="1" applyBorder="1" applyAlignment="1">
      <alignment horizontal="center"/>
    </xf>
    <xf numFmtId="168" fontId="0" fillId="0" borderId="0" xfId="0" applyNumberFormat="1" applyFill="1"/>
    <xf numFmtId="167" fontId="13" fillId="0" borderId="0" xfId="0" applyNumberFormat="1" applyFont="1" applyFill="1" applyBorder="1"/>
    <xf numFmtId="173" fontId="5" fillId="0" borderId="0" xfId="0" applyNumberFormat="1" applyFont="1" applyFill="1" applyBorder="1"/>
    <xf numFmtId="174" fontId="5" fillId="0" borderId="0" xfId="0" applyNumberFormat="1" applyFont="1" applyFill="1" applyBorder="1"/>
    <xf numFmtId="2" fontId="3" fillId="0" borderId="0" xfId="1" applyNumberFormat="1" applyFill="1" applyBorder="1"/>
    <xf numFmtId="175" fontId="0" fillId="0" borderId="0" xfId="0" applyNumberFormat="1" applyFill="1"/>
    <xf numFmtId="1" fontId="0" fillId="11" borderId="0" xfId="0" applyNumberFormat="1" applyFill="1" applyBorder="1"/>
    <xf numFmtId="164" fontId="14" fillId="0" borderId="0" xfId="3" applyNumberFormat="1"/>
    <xf numFmtId="164" fontId="0" fillId="12" borderId="0" xfId="0" applyNumberFormat="1" applyFill="1"/>
    <xf numFmtId="167" fontId="0" fillId="0" borderId="1" xfId="0" applyNumberFormat="1" applyFill="1" applyBorder="1" applyProtection="1"/>
    <xf numFmtId="167" fontId="0" fillId="0" borderId="2" xfId="0" applyNumberFormat="1" applyFill="1" applyBorder="1" applyProtection="1"/>
    <xf numFmtId="172" fontId="0" fillId="0" borderId="0" xfId="0" applyNumberFormat="1" applyFill="1"/>
    <xf numFmtId="1" fontId="15" fillId="0" borderId="0" xfId="0" applyNumberFormat="1" applyFont="1" applyFill="1" applyBorder="1"/>
    <xf numFmtId="0" fontId="2" fillId="0" borderId="0" xfId="5"/>
    <xf numFmtId="2" fontId="0" fillId="13" borderId="0" xfId="0" applyNumberFormat="1" applyFill="1" applyBorder="1"/>
    <xf numFmtId="164" fontId="0" fillId="5" borderId="0" xfId="0" applyNumberFormat="1" applyFill="1"/>
    <xf numFmtId="0" fontId="0" fillId="5" borderId="0" xfId="0" applyFill="1"/>
    <xf numFmtId="166" fontId="4" fillId="14" borderId="0" xfId="0" applyNumberFormat="1" applyFont="1" applyFill="1" applyBorder="1"/>
    <xf numFmtId="166" fontId="0" fillId="15" borderId="0" xfId="0" applyNumberFormat="1" applyFill="1" applyBorder="1"/>
    <xf numFmtId="173" fontId="0" fillId="0" borderId="0" xfId="0" applyNumberFormat="1" applyFill="1" applyBorder="1"/>
    <xf numFmtId="164" fontId="16" fillId="0" borderId="0" xfId="0" applyNumberFormat="1" applyFont="1" applyFill="1"/>
    <xf numFmtId="169" fontId="0" fillId="0" borderId="0" xfId="0" applyNumberFormat="1" applyBorder="1"/>
    <xf numFmtId="0" fontId="0" fillId="13" borderId="0" xfId="0" applyFill="1" applyBorder="1"/>
    <xf numFmtId="0" fontId="0" fillId="10" borderId="0" xfId="0" applyFill="1" applyBorder="1"/>
    <xf numFmtId="167" fontId="0" fillId="0" borderId="3" xfId="0" applyNumberFormat="1" applyFill="1" applyBorder="1"/>
    <xf numFmtId="0" fontId="4" fillId="0" borderId="0" xfId="2"/>
    <xf numFmtId="166" fontId="4" fillId="0" borderId="0" xfId="0" applyNumberFormat="1" applyFont="1" applyFill="1" applyBorder="1"/>
    <xf numFmtId="0" fontId="4" fillId="13" borderId="0" xfId="0" applyFont="1" applyFill="1" applyBorder="1"/>
    <xf numFmtId="169" fontId="4" fillId="0" borderId="0" xfId="0" applyNumberFormat="1" applyFont="1" applyFill="1"/>
    <xf numFmtId="0" fontId="16" fillId="0" borderId="0" xfId="0" applyFont="1" applyBorder="1"/>
    <xf numFmtId="0" fontId="0" fillId="0" borderId="0" xfId="0" applyFill="1" applyBorder="1" applyAlignment="1">
      <alignment horizontal="center"/>
    </xf>
    <xf numFmtId="164" fontId="3" fillId="5" borderId="0" xfId="1" applyNumberFormat="1" applyFill="1" applyBorder="1" applyAlignment="1">
      <alignment horizontal="center"/>
    </xf>
    <xf numFmtId="169" fontId="0" fillId="5" borderId="0" xfId="0" applyNumberFormat="1" applyFill="1" applyBorder="1"/>
    <xf numFmtId="169" fontId="0" fillId="5" borderId="0" xfId="0" applyNumberFormat="1" applyFill="1"/>
    <xf numFmtId="0" fontId="4" fillId="16" borderId="0" xfId="0" applyFont="1" applyFill="1" applyBorder="1"/>
    <xf numFmtId="0" fontId="0" fillId="16" borderId="0" xfId="0" applyFill="1" applyAlignment="1">
      <alignment horizontal="center"/>
    </xf>
    <xf numFmtId="164" fontId="4" fillId="0" borderId="0" xfId="2" applyNumberFormat="1" applyFill="1"/>
    <xf numFmtId="0" fontId="0" fillId="17" borderId="0" xfId="0" applyFill="1" applyAlignment="1">
      <alignment horizontal="center"/>
    </xf>
    <xf numFmtId="0" fontId="4" fillId="17" borderId="0" xfId="0" applyFont="1" applyFill="1" applyBorder="1"/>
    <xf numFmtId="164" fontId="0" fillId="10" borderId="0" xfId="0" applyNumberFormat="1" applyFill="1"/>
    <xf numFmtId="2" fontId="0" fillId="18" borderId="0" xfId="0" applyNumberFormat="1" applyFill="1"/>
    <xf numFmtId="169" fontId="0" fillId="18" borderId="0" xfId="0" applyNumberFormat="1" applyFill="1"/>
    <xf numFmtId="0" fontId="4" fillId="0" borderId="0" xfId="7"/>
    <xf numFmtId="164" fontId="4" fillId="0" borderId="0" xfId="7" applyNumberFormat="1"/>
    <xf numFmtId="0" fontId="4" fillId="0" borderId="0" xfId="2" applyFill="1"/>
    <xf numFmtId="164" fontId="4" fillId="0" borderId="0" xfId="7" applyNumberFormat="1" applyAlignment="1">
      <alignment horizontal="right"/>
    </xf>
    <xf numFmtId="0" fontId="4" fillId="0" borderId="0" xfId="7" applyFont="1" applyFill="1" applyBorder="1" applyAlignment="1">
      <alignment horizontal="right"/>
    </xf>
    <xf numFmtId="0" fontId="0" fillId="0" borderId="0" xfId="0" quotePrefix="1" applyNumberFormat="1"/>
    <xf numFmtId="0" fontId="1" fillId="0" borderId="0" xfId="16"/>
    <xf numFmtId="0" fontId="1" fillId="0" borderId="0" xfId="16" applyAlignment="1">
      <alignment horizontal="left"/>
    </xf>
    <xf numFmtId="176" fontId="1" fillId="0" borderId="0" xfId="16" applyNumberFormat="1" applyAlignment="1">
      <alignment horizontal="left"/>
    </xf>
    <xf numFmtId="1" fontId="0" fillId="2" borderId="0" xfId="0" applyNumberFormat="1" applyFill="1" applyBorder="1"/>
    <xf numFmtId="169" fontId="3" fillId="7" borderId="0" xfId="1" applyNumberFormat="1" applyFill="1" applyBorder="1" applyAlignment="1">
      <alignment horizontal="right"/>
    </xf>
    <xf numFmtId="2" fontId="0" fillId="5" borderId="0" xfId="0" applyNumberFormat="1" applyFill="1" applyBorder="1"/>
    <xf numFmtId="2" fontId="0" fillId="2" borderId="0" xfId="0" applyNumberFormat="1" applyFill="1"/>
    <xf numFmtId="2" fontId="3" fillId="7" borderId="0" xfId="1" applyNumberFormat="1" applyFill="1" applyBorder="1" applyAlignment="1">
      <alignment horizontal="right"/>
    </xf>
    <xf numFmtId="2" fontId="0" fillId="5" borderId="0" xfId="0" applyNumberFormat="1" applyFill="1"/>
    <xf numFmtId="2" fontId="3" fillId="5" borderId="0" xfId="1" applyNumberFormat="1" applyFill="1" applyBorder="1" applyAlignment="1">
      <alignment horizontal="right"/>
    </xf>
    <xf numFmtId="2" fontId="0" fillId="0" borderId="0" xfId="0" applyNumberFormat="1" applyFill="1" applyBorder="1" applyAlignment="1">
      <alignment horizontal="center"/>
    </xf>
    <xf numFmtId="3" fontId="21" fillId="0" borderId="0" xfId="0" applyNumberFormat="1" applyFont="1" applyFill="1" applyBorder="1"/>
    <xf numFmtId="2" fontId="4" fillId="5" borderId="0" xfId="0" applyNumberFormat="1" applyFont="1" applyFill="1" applyBorder="1"/>
    <xf numFmtId="169" fontId="4" fillId="7" borderId="0" xfId="0" applyNumberFormat="1" applyFont="1" applyFill="1" applyBorder="1" applyAlignment="1">
      <alignment horizontal="center"/>
    </xf>
    <xf numFmtId="169" fontId="0" fillId="0" borderId="0" xfId="0" applyNumberFormat="1" applyFill="1" applyBorder="1" applyAlignment="1">
      <alignment horizontal="center"/>
    </xf>
    <xf numFmtId="169" fontId="0" fillId="0" borderId="0" xfId="0" applyNumberFormat="1" applyFill="1" applyBorder="1" applyAlignment="1">
      <alignment horizontal="right"/>
    </xf>
    <xf numFmtId="0" fontId="22" fillId="0" borderId="0" xfId="17"/>
    <xf numFmtId="2" fontId="3" fillId="0" borderId="0" xfId="1" applyNumberFormat="1" applyFill="1" applyBorder="1" applyAlignment="1">
      <alignment horizontal="right"/>
    </xf>
    <xf numFmtId="168" fontId="3" fillId="0" borderId="0" xfId="1" applyNumberFormat="1" applyFill="1" applyBorder="1"/>
    <xf numFmtId="1" fontId="1" fillId="0" borderId="0" xfId="16" applyNumberFormat="1"/>
    <xf numFmtId="0" fontId="4" fillId="0" borderId="0" xfId="7" applyAlignment="1">
      <alignment horizontal="right"/>
    </xf>
    <xf numFmtId="0" fontId="1" fillId="0" borderId="0" xfId="18"/>
    <xf numFmtId="169" fontId="0" fillId="0" borderId="0" xfId="0" applyNumberFormat="1"/>
    <xf numFmtId="166" fontId="0" fillId="2" borderId="0" xfId="0" applyNumberFormat="1" applyFill="1" applyBorder="1"/>
    <xf numFmtId="164" fontId="0" fillId="2" borderId="0" xfId="0" applyNumberFormat="1" applyFill="1"/>
    <xf numFmtId="164" fontId="0" fillId="5" borderId="0" xfId="0" applyNumberFormat="1" applyFill="1" applyBorder="1"/>
    <xf numFmtId="1" fontId="12" fillId="0" borderId="0" xfId="0" applyNumberFormat="1" applyFont="1" applyFill="1"/>
    <xf numFmtId="164" fontId="0" fillId="2" borderId="0" xfId="0" applyNumberFormat="1" applyFill="1" applyBorder="1"/>
    <xf numFmtId="164" fontId="0" fillId="0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5" borderId="0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18" borderId="0" xfId="0" applyNumberFormat="1" applyFill="1" applyAlignment="1">
      <alignment horizontal="center"/>
    </xf>
    <xf numFmtId="164" fontId="3" fillId="6" borderId="0" xfId="1" applyNumberFormat="1" applyFill="1" applyBorder="1" applyAlignment="1">
      <alignment horizontal="center"/>
    </xf>
    <xf numFmtId="164" fontId="0" fillId="6" borderId="0" xfId="0" applyNumberFormat="1" applyFill="1" applyBorder="1"/>
    <xf numFmtId="164" fontId="4" fillId="7" borderId="0" xfId="0" applyNumberFormat="1" applyFont="1" applyFill="1" applyBorder="1" applyAlignment="1">
      <alignment horizontal="center"/>
    </xf>
    <xf numFmtId="164" fontId="0" fillId="7" borderId="0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right"/>
    </xf>
    <xf numFmtId="164" fontId="3" fillId="0" borderId="0" xfId="1" applyNumberFormat="1" applyFill="1" applyBorder="1" applyAlignment="1">
      <alignment horizontal="right"/>
    </xf>
    <xf numFmtId="22" fontId="0" fillId="0" borderId="0" xfId="0" applyNumberFormat="1" applyFill="1" applyBorder="1"/>
    <xf numFmtId="166" fontId="0" fillId="5" borderId="0" xfId="0" applyNumberFormat="1" applyFill="1" applyBorder="1"/>
    <xf numFmtId="164" fontId="3" fillId="2" borderId="0" xfId="1" applyNumberFormat="1" applyFill="1" applyBorder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9" fontId="0" fillId="0" borderId="0" xfId="0" applyNumberFormat="1" applyFill="1" applyAlignment="1">
      <alignment horizontal="right"/>
    </xf>
    <xf numFmtId="169" fontId="0" fillId="2" borderId="0" xfId="0" applyNumberFormat="1" applyFill="1" applyAlignment="1">
      <alignment horizontal="right"/>
    </xf>
    <xf numFmtId="0" fontId="4" fillId="0" borderId="0" xfId="2" applyFill="1" applyAlignment="1">
      <alignment horizontal="right"/>
    </xf>
    <xf numFmtId="0" fontId="4" fillId="0" borderId="0" xfId="7" applyBorder="1" applyAlignment="1">
      <alignment horizontal="right"/>
    </xf>
    <xf numFmtId="0" fontId="0" fillId="0" borderId="0" xfId="2" applyFont="1" applyAlignment="1">
      <alignment horizontal="right"/>
    </xf>
    <xf numFmtId="0" fontId="4" fillId="0" borderId="0" xfId="2" applyFont="1" applyAlignment="1">
      <alignment horizontal="right"/>
    </xf>
    <xf numFmtId="0" fontId="4" fillId="0" borderId="0" xfId="2" applyFont="1" applyFill="1" applyAlignment="1">
      <alignment horizontal="right"/>
    </xf>
    <xf numFmtId="0" fontId="4" fillId="0" borderId="0" xfId="2" applyAlignment="1">
      <alignment horizontal="right"/>
    </xf>
    <xf numFmtId="2" fontId="4" fillId="0" borderId="0" xfId="2" applyNumberFormat="1" applyAlignment="1">
      <alignment horizontal="right"/>
    </xf>
    <xf numFmtId="2" fontId="4" fillId="0" borderId="0" xfId="7" applyNumberFormat="1" applyAlignment="1">
      <alignment horizontal="right"/>
    </xf>
    <xf numFmtId="169" fontId="4" fillId="0" borderId="0" xfId="7" applyNumberFormat="1" applyAlignment="1">
      <alignment horizontal="right"/>
    </xf>
    <xf numFmtId="1" fontId="4" fillId="0" borderId="0" xfId="2" applyNumberFormat="1" applyAlignment="1">
      <alignment horizontal="right"/>
    </xf>
    <xf numFmtId="164" fontId="4" fillId="0" borderId="0" xfId="2" applyNumberFormat="1" applyAlignment="1">
      <alignment horizontal="right"/>
    </xf>
    <xf numFmtId="164" fontId="4" fillId="0" borderId="0" xfId="2" applyNumberFormat="1" applyFont="1" applyFill="1" applyAlignment="1">
      <alignment horizontal="right"/>
    </xf>
    <xf numFmtId="2" fontId="4" fillId="0" borderId="0" xfId="7" applyNumberFormat="1" applyFont="1" applyAlignment="1">
      <alignment horizontal="right"/>
    </xf>
    <xf numFmtId="1" fontId="4" fillId="0" borderId="0" xfId="2" applyNumberFormat="1" applyFill="1" applyAlignment="1">
      <alignment horizontal="right"/>
    </xf>
    <xf numFmtId="1" fontId="4" fillId="0" borderId="0" xfId="7" applyNumberFormat="1" applyAlignment="1">
      <alignment horizontal="right"/>
    </xf>
    <xf numFmtId="2" fontId="4" fillId="0" borderId="0" xfId="7" quotePrefix="1" applyNumberFormat="1" applyAlignment="1">
      <alignment horizontal="right"/>
    </xf>
    <xf numFmtId="2" fontId="4" fillId="0" borderId="0" xfId="2" applyNumberFormat="1" applyFont="1" applyAlignment="1">
      <alignment horizontal="right"/>
    </xf>
    <xf numFmtId="0" fontId="17" fillId="0" borderId="0" xfId="15" applyFill="1" applyBorder="1" applyAlignment="1">
      <alignment horizontal="right"/>
    </xf>
    <xf numFmtId="2" fontId="4" fillId="0" borderId="0" xfId="7" applyNumberFormat="1" applyBorder="1" applyAlignment="1">
      <alignment horizontal="right"/>
    </xf>
    <xf numFmtId="0" fontId="4" fillId="0" borderId="10" xfId="7" applyFont="1" applyBorder="1" applyAlignment="1">
      <alignment horizontal="right"/>
    </xf>
    <xf numFmtId="0" fontId="17" fillId="0" borderId="0" xfId="15" applyFill="1" applyAlignment="1">
      <alignment horizontal="right"/>
    </xf>
    <xf numFmtId="0" fontId="4" fillId="0" borderId="0" xfId="15" applyFont="1" applyAlignment="1">
      <alignment horizontal="right"/>
    </xf>
    <xf numFmtId="164" fontId="4" fillId="0" borderId="0" xfId="15" applyNumberFormat="1" applyFont="1" applyAlignment="1">
      <alignment horizontal="right"/>
    </xf>
    <xf numFmtId="164" fontId="4" fillId="0" borderId="0" xfId="2" applyNumberFormat="1" applyFont="1" applyAlignment="1">
      <alignment horizontal="right"/>
    </xf>
    <xf numFmtId="164" fontId="4" fillId="0" borderId="0" xfId="2" applyNumberFormat="1" applyFill="1" applyAlignment="1">
      <alignment horizontal="right"/>
    </xf>
    <xf numFmtId="0" fontId="5" fillId="0" borderId="0" xfId="7" applyFont="1" applyAlignment="1">
      <alignment horizontal="right"/>
    </xf>
    <xf numFmtId="1" fontId="4" fillId="0" borderId="0" xfId="7" applyNumberFormat="1" applyFont="1" applyAlignment="1">
      <alignment horizontal="right"/>
    </xf>
    <xf numFmtId="2" fontId="4" fillId="0" borderId="0" xfId="2" applyNumberFormat="1" applyBorder="1" applyAlignment="1">
      <alignment horizontal="right"/>
    </xf>
    <xf numFmtId="2" fontId="4" fillId="0" borderId="0" xfId="2" applyNumberFormat="1" applyFill="1" applyAlignment="1">
      <alignment horizontal="right"/>
    </xf>
    <xf numFmtId="0" fontId="0" fillId="0" borderId="0" xfId="0" applyFill="1" applyAlignment="1">
      <alignment horizontal="right"/>
    </xf>
    <xf numFmtId="1" fontId="20" fillId="0" borderId="0" xfId="7" applyNumberFormat="1" applyFont="1" applyAlignment="1">
      <alignment horizontal="right"/>
    </xf>
    <xf numFmtId="0" fontId="17" fillId="0" borderId="0" xfId="15" applyNumberFormat="1" applyAlignment="1">
      <alignment horizontal="right"/>
    </xf>
    <xf numFmtId="0" fontId="4" fillId="0" borderId="0" xfId="7" applyNumberFormat="1" applyAlignment="1">
      <alignment horizontal="right"/>
    </xf>
    <xf numFmtId="0" fontId="17" fillId="0" borderId="9" xfId="15" applyNumberFormat="1" applyFill="1" applyBorder="1" applyAlignment="1">
      <alignment horizontal="right"/>
    </xf>
    <xf numFmtId="0" fontId="17" fillId="0" borderId="0" xfId="15" applyNumberFormat="1" applyFill="1" applyBorder="1" applyAlignment="1">
      <alignment horizontal="right"/>
    </xf>
    <xf numFmtId="0" fontId="4" fillId="0" borderId="0" xfId="2" applyNumberFormat="1" applyFont="1" applyFill="1" applyAlignment="1">
      <alignment horizontal="right"/>
    </xf>
    <xf numFmtId="0" fontId="17" fillId="0" borderId="0" xfId="15" applyNumberFormat="1" applyFill="1" applyAlignment="1">
      <alignment horizontal="right"/>
    </xf>
    <xf numFmtId="0" fontId="4" fillId="0" borderId="0" xfId="2" applyNumberFormat="1" applyFill="1" applyAlignment="1">
      <alignment horizontal="right"/>
    </xf>
    <xf numFmtId="0" fontId="4" fillId="0" borderId="0" xfId="15" applyNumberFormat="1" applyFont="1" applyAlignment="1">
      <alignment horizontal="right"/>
    </xf>
    <xf numFmtId="0" fontId="4" fillId="0" borderId="0" xfId="2" applyNumberFormat="1" applyFont="1" applyAlignment="1">
      <alignment horizontal="right"/>
    </xf>
    <xf numFmtId="175" fontId="3" fillId="0" borderId="0" xfId="1" applyNumberFormat="1" applyFill="1" applyBorder="1"/>
    <xf numFmtId="177" fontId="3" fillId="0" borderId="0" xfId="1" applyNumberFormat="1" applyFill="1" applyBorder="1"/>
    <xf numFmtId="168" fontId="3" fillId="0" borderId="0" xfId="1" applyNumberFormat="1" applyFill="1" applyBorder="1" applyAlignment="1">
      <alignment horizontal="center"/>
    </xf>
    <xf numFmtId="165" fontId="3" fillId="0" borderId="0" xfId="1" applyNumberFormat="1" applyFill="1" applyBorder="1" applyAlignment="1">
      <alignment horizontal="center"/>
    </xf>
    <xf numFmtId="175" fontId="3" fillId="0" borderId="0" xfId="1" applyNumberFormat="1" applyFill="1" applyBorder="1" applyAlignment="1">
      <alignment horizontal="center"/>
    </xf>
    <xf numFmtId="168" fontId="0" fillId="0" borderId="0" xfId="0" applyNumberFormat="1" applyBorder="1"/>
    <xf numFmtId="168" fontId="0" fillId="6" borderId="0" xfId="0" applyNumberFormat="1" applyFill="1" applyBorder="1"/>
    <xf numFmtId="168" fontId="0" fillId="0" borderId="0" xfId="0" applyNumberFormat="1" applyFill="1" applyBorder="1" applyAlignment="1">
      <alignment horizontal="center"/>
    </xf>
    <xf numFmtId="165" fontId="4" fillId="5" borderId="0" xfId="0" applyNumberFormat="1" applyFont="1" applyFill="1" applyBorder="1"/>
    <xf numFmtId="165" fontId="0" fillId="5" borderId="0" xfId="0" applyNumberFormat="1" applyFill="1" applyBorder="1"/>
    <xf numFmtId="165" fontId="0" fillId="0" borderId="0" xfId="0" applyNumberFormat="1" applyFill="1" applyBorder="1"/>
    <xf numFmtId="165" fontId="3" fillId="0" borderId="0" xfId="1" applyNumberFormat="1" applyFill="1" applyBorder="1"/>
    <xf numFmtId="165" fontId="0" fillId="0" borderId="0" xfId="0" applyNumberFormat="1" applyFill="1"/>
    <xf numFmtId="165" fontId="0" fillId="2" borderId="0" xfId="0" applyNumberFormat="1" applyFill="1"/>
    <xf numFmtId="165" fontId="3" fillId="2" borderId="0" xfId="1" applyNumberFormat="1" applyFill="1" applyBorder="1"/>
    <xf numFmtId="165" fontId="3" fillId="2" borderId="0" xfId="1" applyNumberFormat="1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75" fontId="0" fillId="0" borderId="0" xfId="0" applyNumberFormat="1" applyBorder="1"/>
    <xf numFmtId="175" fontId="0" fillId="5" borderId="0" xfId="0" applyNumberFormat="1" applyFill="1" applyBorder="1"/>
    <xf numFmtId="175" fontId="0" fillId="0" borderId="0" xfId="0" applyNumberFormat="1" applyFill="1" applyBorder="1"/>
    <xf numFmtId="175" fontId="0" fillId="2" borderId="0" xfId="0" applyNumberFormat="1" applyFill="1"/>
    <xf numFmtId="175" fontId="3" fillId="7" borderId="0" xfId="1" applyNumberFormat="1" applyFill="1" applyBorder="1" applyAlignment="1">
      <alignment horizontal="right"/>
    </xf>
    <xf numFmtId="175" fontId="0" fillId="5" borderId="0" xfId="0" applyNumberFormat="1" applyFill="1"/>
    <xf numFmtId="175" fontId="3" fillId="5" borderId="0" xfId="1" applyNumberFormat="1" applyFill="1" applyBorder="1" applyAlignment="1">
      <alignment horizontal="right"/>
    </xf>
    <xf numFmtId="175" fontId="3" fillId="2" borderId="0" xfId="1" applyNumberFormat="1" applyFill="1" applyBorder="1"/>
    <xf numFmtId="175" fontId="4" fillId="0" borderId="0" xfId="0" applyNumberFormat="1" applyFont="1" applyFill="1"/>
    <xf numFmtId="175" fontId="3" fillId="2" borderId="0" xfId="1" applyNumberFormat="1" applyFill="1" applyBorder="1" applyAlignment="1">
      <alignment horizontal="center"/>
    </xf>
    <xf numFmtId="175" fontId="3" fillId="5" borderId="0" xfId="1" applyNumberFormat="1" applyFill="1" applyBorder="1" applyAlignment="1">
      <alignment horizontal="center"/>
    </xf>
    <xf numFmtId="175" fontId="0" fillId="0" borderId="0" xfId="0" applyNumberFormat="1" applyFill="1" applyBorder="1" applyAlignment="1">
      <alignment horizontal="center"/>
    </xf>
    <xf numFmtId="175" fontId="0" fillId="5" borderId="0" xfId="0" applyNumberFormat="1" applyFill="1" applyAlignment="1">
      <alignment horizontal="center"/>
    </xf>
    <xf numFmtId="175" fontId="0" fillId="0" borderId="0" xfId="0" applyNumberFormat="1" applyFill="1" applyAlignment="1">
      <alignment horizontal="center"/>
    </xf>
    <xf numFmtId="175" fontId="0" fillId="2" borderId="0" xfId="0" applyNumberFormat="1" applyFill="1" applyAlignment="1">
      <alignment horizontal="center"/>
    </xf>
  </cellXfs>
  <cellStyles count="19">
    <cellStyle name="Excel Built-in Normal" xfId="1"/>
    <cellStyle name="Standard" xfId="0" builtinId="0"/>
    <cellStyle name="Standard 10" xfId="6"/>
    <cellStyle name="Standard 11" xfId="16"/>
    <cellStyle name="Standard 12" xfId="17"/>
    <cellStyle name="Standard 2" xfId="7"/>
    <cellStyle name="Standard 2 2" xfId="8"/>
    <cellStyle name="Standard 3" xfId="9"/>
    <cellStyle name="Standard 4" xfId="4"/>
    <cellStyle name="Standard 4 2" xfId="10"/>
    <cellStyle name="Standard 5" xfId="11"/>
    <cellStyle name="Standard 6" xfId="12"/>
    <cellStyle name="Standard 7" xfId="13"/>
    <cellStyle name="Standard 8" xfId="5"/>
    <cellStyle name="Standard 8 2" xfId="14"/>
    <cellStyle name="Standard 8 3" xfId="18"/>
    <cellStyle name="Standard 9" xfId="3"/>
    <cellStyle name="Standard_Gefrorene Proben aus Exkursionen vor 2008 2" xfId="2"/>
    <cellStyle name="Standard_results of Sashas samples 2" xfId="15"/>
  </cellStyles>
  <dxfs count="0"/>
  <tableStyles count="0" defaultTableStyle="TableStyleMedium2" defaultPivotStyle="PivotStyleLight16"/>
  <colors>
    <mruColors>
      <color rgb="FFFFFF00"/>
      <color rgb="FFFF66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1st exp. CO2 / CH4</a:t>
            </a:r>
          </a:p>
        </c:rich>
      </c:tx>
      <c:layout>
        <c:manualLayout>
          <c:xMode val="edge"/>
          <c:yMode val="edge"/>
          <c:x val="0.18961042771567121"/>
          <c:y val="3.7037037037037056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'incubation data'!$G$62:$G$104</c:f>
              <c:numCache>
                <c:formatCode>0</c:formatCode>
                <c:ptCount val="43"/>
                <c:pt idx="0">
                  <c:v>0</c:v>
                </c:pt>
                <c:pt idx="1">
                  <c:v>7.0347222222262644</c:v>
                </c:pt>
                <c:pt idx="2">
                  <c:v>13.977777777778101</c:v>
                </c:pt>
                <c:pt idx="3">
                  <c:v>29.196527777778101</c:v>
                </c:pt>
                <c:pt idx="4">
                  <c:v>37.006249999998545</c:v>
                </c:pt>
                <c:pt idx="5">
                  <c:v>57.084722222221899</c:v>
                </c:pt>
                <c:pt idx="6">
                  <c:v>76.097916666665697</c:v>
                </c:pt>
                <c:pt idx="7">
                  <c:v>90.929166666668607</c:v>
                </c:pt>
                <c:pt idx="8">
                  <c:v>109.92708333333576</c:v>
                </c:pt>
                <c:pt idx="9">
                  <c:v>123.92638888888905</c:v>
                </c:pt>
                <c:pt idx="10">
                  <c:v>137.88124999999854</c:v>
                </c:pt>
                <c:pt idx="11">
                  <c:v>151.94583333333139</c:v>
                </c:pt>
                <c:pt idx="12">
                  <c:v>165.92222222222335</c:v>
                </c:pt>
                <c:pt idx="13">
                  <c:v>179.88680555555766</c:v>
                </c:pt>
                <c:pt idx="14">
                  <c:v>193.86666666666861</c:v>
                </c:pt>
                <c:pt idx="15">
                  <c:v>207.8701388888876</c:v>
                </c:pt>
                <c:pt idx="16">
                  <c:v>221.92222222222335</c:v>
                </c:pt>
                <c:pt idx="17">
                  <c:v>235.8708333333343</c:v>
                </c:pt>
                <c:pt idx="18">
                  <c:v>277.92291666667006</c:v>
                </c:pt>
                <c:pt idx="19">
                  <c:v>305.8972222222219</c:v>
                </c:pt>
                <c:pt idx="20">
                  <c:v>319.9416666666657</c:v>
                </c:pt>
                <c:pt idx="21">
                  <c:v>404.92500000000291</c:v>
                </c:pt>
                <c:pt idx="22">
                  <c:v>477.93888888888614</c:v>
                </c:pt>
                <c:pt idx="23">
                  <c:v>624.02152777777519</c:v>
                </c:pt>
                <c:pt idx="24">
                  <c:v>650.9465277777781</c:v>
                </c:pt>
                <c:pt idx="25">
                  <c:v>726.14166666667006</c:v>
                </c:pt>
                <c:pt idx="26">
                  <c:v>775.93888888888614</c:v>
                </c:pt>
                <c:pt idx="27">
                  <c:v>811.97847222222481</c:v>
                </c:pt>
                <c:pt idx="28">
                  <c:v>865.94930555555766</c:v>
                </c:pt>
                <c:pt idx="29">
                  <c:v>916.1513888888876</c:v>
                </c:pt>
                <c:pt idx="30">
                  <c:v>968.0041666666657</c:v>
                </c:pt>
                <c:pt idx="31">
                  <c:v>1058.1347222222248</c:v>
                </c:pt>
                <c:pt idx="32">
                  <c:v>1132.9916666666686</c:v>
                </c:pt>
                <c:pt idx="33">
                  <c:v>1201.9444444444453</c:v>
                </c:pt>
                <c:pt idx="34">
                  <c:v>1247.0673611111124</c:v>
                </c:pt>
                <c:pt idx="35">
                  <c:v>1274.0104166666642</c:v>
                </c:pt>
                <c:pt idx="36">
                  <c:v>1308.1125000000029</c:v>
                </c:pt>
                <c:pt idx="37">
                  <c:v>1327.9499999999971</c:v>
                </c:pt>
                <c:pt idx="38">
                  <c:v>1359.9486111111109</c:v>
                </c:pt>
                <c:pt idx="39">
                  <c:v>1393.9361111111139</c:v>
                </c:pt>
                <c:pt idx="40">
                  <c:v>1447.0020833333328</c:v>
                </c:pt>
                <c:pt idx="41">
                  <c:v>1476.9208333333372</c:v>
                </c:pt>
                <c:pt idx="42">
                  <c:v>1525.9666666666672</c:v>
                </c:pt>
              </c:numCache>
            </c:numRef>
          </c:xVal>
          <c:yVal>
            <c:numRef>
              <c:f>'incubation data'!$Y$62:$Y$104</c:f>
              <c:numCache>
                <c:formatCode>0.000000</c:formatCode>
                <c:ptCount val="43"/>
                <c:pt idx="0">
                  <c:v>0</c:v>
                </c:pt>
                <c:pt idx="1">
                  <c:v>-4.2611540918332928E-5</c:v>
                </c:pt>
                <c:pt idx="2">
                  <c:v>-2.8703782467692025E-5</c:v>
                </c:pt>
                <c:pt idx="3">
                  <c:v>2.5667899743240016E-3</c:v>
                </c:pt>
                <c:pt idx="4">
                  <c:v>-5.4116413551903394E-4</c:v>
                </c:pt>
                <c:pt idx="5">
                  <c:v>1.4072539935263736E-3</c:v>
                </c:pt>
                <c:pt idx="6">
                  <c:v>1.559854428620718E-3</c:v>
                </c:pt>
                <c:pt idx="7">
                  <c:v>3.229722895533485E-3</c:v>
                </c:pt>
                <c:pt idx="8">
                  <c:v>1.7495585528493945E-3</c:v>
                </c:pt>
                <c:pt idx="9">
                  <c:v>5.9249352695726096E-4</c:v>
                </c:pt>
                <c:pt idx="10">
                  <c:v>1.4212168335080474E-3</c:v>
                </c:pt>
                <c:pt idx="11">
                  <c:v>8.909464900379669E-4</c:v>
                </c:pt>
                <c:pt idx="12">
                  <c:v>2.3697940638684059E-3</c:v>
                </c:pt>
                <c:pt idx="13">
                  <c:v>6.2394635739859818E-3</c:v>
                </c:pt>
                <c:pt idx="14">
                  <c:v>1.4549605916679188E-3</c:v>
                </c:pt>
                <c:pt idx="15">
                  <c:v>1.7278912719035716E-3</c:v>
                </c:pt>
                <c:pt idx="16">
                  <c:v>2.3816941418101228E-3</c:v>
                </c:pt>
                <c:pt idx="17">
                  <c:v>2.4447700761091032E-3</c:v>
                </c:pt>
                <c:pt idx="18">
                  <c:v>2.1290561826962894E-3</c:v>
                </c:pt>
                <c:pt idx="19">
                  <c:v>3.8731903232416187E-3</c:v>
                </c:pt>
                <c:pt idx="20">
                  <c:v>2.6004703973166298E-3</c:v>
                </c:pt>
                <c:pt idx="21">
                  <c:v>1.7659971078927905E-3</c:v>
                </c:pt>
                <c:pt idx="22">
                  <c:v>2.6807060485191138E-3</c:v>
                </c:pt>
                <c:pt idx="23">
                  <c:v>8.0596402507239553E-3</c:v>
                </c:pt>
                <c:pt idx="24">
                  <c:v>1.2145249720356261E-2</c:v>
                </c:pt>
                <c:pt idx="25">
                  <c:v>3.2157458301775431E-2</c:v>
                </c:pt>
                <c:pt idx="26">
                  <c:v>5.8555444573416597E-2</c:v>
                </c:pt>
                <c:pt idx="27">
                  <c:v>7.7538654736895543E-2</c:v>
                </c:pt>
                <c:pt idx="28">
                  <c:v>0.14725817426871618</c:v>
                </c:pt>
                <c:pt idx="29">
                  <c:v>0.26689074867273449</c:v>
                </c:pt>
                <c:pt idx="30">
                  <c:v>0.5824983656866124</c:v>
                </c:pt>
                <c:pt idx="31">
                  <c:v>2.0092097893410394</c:v>
                </c:pt>
                <c:pt idx="32">
                  <c:v>2.409788720133502</c:v>
                </c:pt>
                <c:pt idx="33">
                  <c:v>2.7660503778354788</c:v>
                </c:pt>
                <c:pt idx="34">
                  <c:v>3.1894964448658034</c:v>
                </c:pt>
                <c:pt idx="35">
                  <c:v>3.3648042062199095</c:v>
                </c:pt>
                <c:pt idx="36">
                  <c:v>3.3627076967946743</c:v>
                </c:pt>
                <c:pt idx="37">
                  <c:v>3.5638840654156878</c:v>
                </c:pt>
                <c:pt idx="38">
                  <c:v>3.8282111388689848</c:v>
                </c:pt>
                <c:pt idx="39">
                  <c:v>4.1400453229240943</c:v>
                </c:pt>
                <c:pt idx="40">
                  <c:v>4.5863239726864684</c:v>
                </c:pt>
                <c:pt idx="41">
                  <c:v>4.986387804570894</c:v>
                </c:pt>
                <c:pt idx="42">
                  <c:v>5.4764258428889683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75-4AC0-B76F-3945D5DC13B2}"/>
            </c:ext>
          </c:extLst>
        </c:ser>
        <c:ser>
          <c:idx val="8"/>
          <c:order val="1"/>
          <c:spPr>
            <a:ln w="28575">
              <a:noFill/>
            </a:ln>
          </c:spPr>
          <c:xVal>
            <c:numRef>
              <c:f>'incubation data'!$G$62:$G$104</c:f>
              <c:numCache>
                <c:formatCode>0</c:formatCode>
                <c:ptCount val="43"/>
                <c:pt idx="0">
                  <c:v>0</c:v>
                </c:pt>
                <c:pt idx="1">
                  <c:v>7.0347222222262644</c:v>
                </c:pt>
                <c:pt idx="2">
                  <c:v>13.977777777778101</c:v>
                </c:pt>
                <c:pt idx="3">
                  <c:v>29.196527777778101</c:v>
                </c:pt>
                <c:pt idx="4">
                  <c:v>37.006249999998545</c:v>
                </c:pt>
                <c:pt idx="5">
                  <c:v>57.084722222221899</c:v>
                </c:pt>
                <c:pt idx="6">
                  <c:v>76.097916666665697</c:v>
                </c:pt>
                <c:pt idx="7">
                  <c:v>90.929166666668607</c:v>
                </c:pt>
                <c:pt idx="8">
                  <c:v>109.92708333333576</c:v>
                </c:pt>
                <c:pt idx="9">
                  <c:v>123.92638888888905</c:v>
                </c:pt>
                <c:pt idx="10">
                  <c:v>137.88124999999854</c:v>
                </c:pt>
                <c:pt idx="11">
                  <c:v>151.94583333333139</c:v>
                </c:pt>
                <c:pt idx="12">
                  <c:v>165.92222222222335</c:v>
                </c:pt>
                <c:pt idx="13">
                  <c:v>179.88680555555766</c:v>
                </c:pt>
                <c:pt idx="14">
                  <c:v>193.86666666666861</c:v>
                </c:pt>
                <c:pt idx="15">
                  <c:v>207.8701388888876</c:v>
                </c:pt>
                <c:pt idx="16">
                  <c:v>221.92222222222335</c:v>
                </c:pt>
                <c:pt idx="17">
                  <c:v>235.8708333333343</c:v>
                </c:pt>
                <c:pt idx="18">
                  <c:v>277.92291666667006</c:v>
                </c:pt>
                <c:pt idx="19">
                  <c:v>305.8972222222219</c:v>
                </c:pt>
                <c:pt idx="20">
                  <c:v>319.9416666666657</c:v>
                </c:pt>
                <c:pt idx="21">
                  <c:v>404.92500000000291</c:v>
                </c:pt>
                <c:pt idx="22">
                  <c:v>477.93888888888614</c:v>
                </c:pt>
                <c:pt idx="23">
                  <c:v>624.02152777777519</c:v>
                </c:pt>
                <c:pt idx="24">
                  <c:v>650.9465277777781</c:v>
                </c:pt>
                <c:pt idx="25">
                  <c:v>726.14166666667006</c:v>
                </c:pt>
                <c:pt idx="26">
                  <c:v>775.93888888888614</c:v>
                </c:pt>
                <c:pt idx="27">
                  <c:v>811.97847222222481</c:v>
                </c:pt>
                <c:pt idx="28">
                  <c:v>865.94930555555766</c:v>
                </c:pt>
                <c:pt idx="29">
                  <c:v>916.1513888888876</c:v>
                </c:pt>
                <c:pt idx="30">
                  <c:v>968.0041666666657</c:v>
                </c:pt>
                <c:pt idx="31">
                  <c:v>1058.1347222222248</c:v>
                </c:pt>
                <c:pt idx="32">
                  <c:v>1132.9916666666686</c:v>
                </c:pt>
                <c:pt idx="33">
                  <c:v>1201.9444444444453</c:v>
                </c:pt>
                <c:pt idx="34">
                  <c:v>1247.0673611111124</c:v>
                </c:pt>
                <c:pt idx="35">
                  <c:v>1274.0104166666642</c:v>
                </c:pt>
                <c:pt idx="36">
                  <c:v>1308.1125000000029</c:v>
                </c:pt>
                <c:pt idx="37">
                  <c:v>1327.9499999999971</c:v>
                </c:pt>
                <c:pt idx="38">
                  <c:v>1359.9486111111109</c:v>
                </c:pt>
                <c:pt idx="39">
                  <c:v>1393.9361111111139</c:v>
                </c:pt>
                <c:pt idx="40">
                  <c:v>1447.0020833333328</c:v>
                </c:pt>
                <c:pt idx="41">
                  <c:v>1476.9208333333372</c:v>
                </c:pt>
                <c:pt idx="42">
                  <c:v>1525.9666666666672</c:v>
                </c:pt>
              </c:numCache>
            </c:numRef>
          </c:xVal>
          <c:yVal>
            <c:numRef>
              <c:f>'incubation data'!$AJ$62:$AJ$104</c:f>
              <c:numCache>
                <c:formatCode>0.0</c:formatCode>
                <c:ptCount val="43"/>
                <c:pt idx="0">
                  <c:v>0</c:v>
                </c:pt>
                <c:pt idx="1">
                  <c:v>0.48640285543727746</c:v>
                </c:pt>
                <c:pt idx="2">
                  <c:v>1.0740274538581167</c:v>
                </c:pt>
                <c:pt idx="3">
                  <c:v>2.4551151095979145</c:v>
                </c:pt>
                <c:pt idx="4">
                  <c:v>3.7592270146822706</c:v>
                </c:pt>
                <c:pt idx="5">
                  <c:v>6.2874960918364131</c:v>
                </c:pt>
                <c:pt idx="6">
                  <c:v>7.647033096409384</c:v>
                </c:pt>
                <c:pt idx="7">
                  <c:v>8.3821665156741876</c:v>
                </c:pt>
                <c:pt idx="8">
                  <c:v>9.3548357898053904</c:v>
                </c:pt>
                <c:pt idx="9">
                  <c:v>10.110445834597002</c:v>
                </c:pt>
                <c:pt idx="10">
                  <c:v>10.223540626255975</c:v>
                </c:pt>
                <c:pt idx="11">
                  <c:v>10.46913445080977</c:v>
                </c:pt>
                <c:pt idx="12">
                  <c:v>11.766459206867587</c:v>
                </c:pt>
                <c:pt idx="13">
                  <c:v>12.273899091691296</c:v>
                </c:pt>
                <c:pt idx="14">
                  <c:v>12.573940882001617</c:v>
                </c:pt>
                <c:pt idx="15">
                  <c:v>13.570627267107781</c:v>
                </c:pt>
                <c:pt idx="16">
                  <c:v>13.509598237960178</c:v>
                </c:pt>
                <c:pt idx="17">
                  <c:v>13.004651038697586</c:v>
                </c:pt>
                <c:pt idx="18">
                  <c:v>15.13596275808319</c:v>
                </c:pt>
                <c:pt idx="19">
                  <c:v>16.046201667676268</c:v>
                </c:pt>
                <c:pt idx="20">
                  <c:v>16.52994776910014</c:v>
                </c:pt>
                <c:pt idx="21">
                  <c:v>18.80153766041013</c:v>
                </c:pt>
                <c:pt idx="22">
                  <c:v>20.053937253384134</c:v>
                </c:pt>
                <c:pt idx="23">
                  <c:v>19.867614436449244</c:v>
                </c:pt>
                <c:pt idx="24">
                  <c:v>22.406129942279836</c:v>
                </c:pt>
                <c:pt idx="25">
                  <c:v>22.180314935407985</c:v>
                </c:pt>
                <c:pt idx="26">
                  <c:v>21.756432246743124</c:v>
                </c:pt>
                <c:pt idx="27">
                  <c:v>20.196677539820705</c:v>
                </c:pt>
                <c:pt idx="28">
                  <c:v>20.360125896241353</c:v>
                </c:pt>
                <c:pt idx="29">
                  <c:v>20.55977052295712</c:v>
                </c:pt>
                <c:pt idx="30">
                  <c:v>22.615232225003812</c:v>
                </c:pt>
                <c:pt idx="31">
                  <c:v>25.236533005435295</c:v>
                </c:pt>
                <c:pt idx="32">
                  <c:v>24.970089735203221</c:v>
                </c:pt>
                <c:pt idx="33">
                  <c:v>23.843892632217958</c:v>
                </c:pt>
                <c:pt idx="34">
                  <c:v>24.98149364270321</c:v>
                </c:pt>
                <c:pt idx="35">
                  <c:v>24.843294825048535</c:v>
                </c:pt>
                <c:pt idx="36">
                  <c:v>24.341075153054014</c:v>
                </c:pt>
                <c:pt idx="37">
                  <c:v>26.701999024849911</c:v>
                </c:pt>
                <c:pt idx="38">
                  <c:v>26.898192508386348</c:v>
                </c:pt>
                <c:pt idx="39">
                  <c:v>27.254509384598176</c:v>
                </c:pt>
                <c:pt idx="40">
                  <c:v>27.49599348409884</c:v>
                </c:pt>
                <c:pt idx="41">
                  <c:v>27.970101796973694</c:v>
                </c:pt>
                <c:pt idx="42">
                  <c:v>28.369881662262681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A75-4AC0-B76F-3945D5DC13B2}"/>
            </c:ext>
          </c:extLst>
        </c:ser>
        <c:ser>
          <c:idx val="9"/>
          <c:order val="2"/>
          <c:spPr>
            <a:ln w="28575">
              <a:noFill/>
            </a:ln>
          </c:spPr>
          <c:marker>
            <c:spPr>
              <a:solidFill>
                <a:schemeClr val="tx2">
                  <a:lumMod val="60000"/>
                  <a:lumOff val="40000"/>
                </a:schemeClr>
              </a:solidFill>
            </c:spPr>
          </c:marker>
          <c:xVal>
            <c:numRef>
              <c:f>'incubation data'!$G$62:$G$104</c:f>
              <c:numCache>
                <c:formatCode>0</c:formatCode>
                <c:ptCount val="43"/>
                <c:pt idx="0">
                  <c:v>0</c:v>
                </c:pt>
                <c:pt idx="1">
                  <c:v>7.0347222222262644</c:v>
                </c:pt>
                <c:pt idx="2">
                  <c:v>13.977777777778101</c:v>
                </c:pt>
                <c:pt idx="3">
                  <c:v>29.196527777778101</c:v>
                </c:pt>
                <c:pt idx="4">
                  <c:v>37.006249999998545</c:v>
                </c:pt>
                <c:pt idx="5">
                  <c:v>57.084722222221899</c:v>
                </c:pt>
                <c:pt idx="6">
                  <c:v>76.097916666665697</c:v>
                </c:pt>
                <c:pt idx="7">
                  <c:v>90.929166666668607</c:v>
                </c:pt>
                <c:pt idx="8">
                  <c:v>109.92708333333576</c:v>
                </c:pt>
                <c:pt idx="9">
                  <c:v>123.92638888888905</c:v>
                </c:pt>
                <c:pt idx="10">
                  <c:v>137.88124999999854</c:v>
                </c:pt>
                <c:pt idx="11">
                  <c:v>151.94583333333139</c:v>
                </c:pt>
                <c:pt idx="12">
                  <c:v>165.92222222222335</c:v>
                </c:pt>
                <c:pt idx="13">
                  <c:v>179.88680555555766</c:v>
                </c:pt>
                <c:pt idx="14">
                  <c:v>193.86666666666861</c:v>
                </c:pt>
                <c:pt idx="15">
                  <c:v>207.8701388888876</c:v>
                </c:pt>
                <c:pt idx="16">
                  <c:v>221.92222222222335</c:v>
                </c:pt>
                <c:pt idx="17">
                  <c:v>235.8708333333343</c:v>
                </c:pt>
                <c:pt idx="18">
                  <c:v>277.92291666667006</c:v>
                </c:pt>
                <c:pt idx="19">
                  <c:v>305.8972222222219</c:v>
                </c:pt>
                <c:pt idx="20">
                  <c:v>319.9416666666657</c:v>
                </c:pt>
                <c:pt idx="21">
                  <c:v>404.92500000000291</c:v>
                </c:pt>
                <c:pt idx="22">
                  <c:v>477.93888888888614</c:v>
                </c:pt>
                <c:pt idx="23">
                  <c:v>624.02152777777519</c:v>
                </c:pt>
                <c:pt idx="24">
                  <c:v>650.9465277777781</c:v>
                </c:pt>
                <c:pt idx="25">
                  <c:v>726.14166666667006</c:v>
                </c:pt>
                <c:pt idx="26">
                  <c:v>775.93888888888614</c:v>
                </c:pt>
                <c:pt idx="27">
                  <c:v>811.97847222222481</c:v>
                </c:pt>
                <c:pt idx="28">
                  <c:v>865.94930555555766</c:v>
                </c:pt>
                <c:pt idx="29">
                  <c:v>916.1513888888876</c:v>
                </c:pt>
                <c:pt idx="30">
                  <c:v>968.0041666666657</c:v>
                </c:pt>
                <c:pt idx="31">
                  <c:v>1058.1347222222248</c:v>
                </c:pt>
                <c:pt idx="32">
                  <c:v>1132.9916666666686</c:v>
                </c:pt>
                <c:pt idx="33">
                  <c:v>1201.9444444444453</c:v>
                </c:pt>
                <c:pt idx="34">
                  <c:v>1247.0673611111124</c:v>
                </c:pt>
                <c:pt idx="35">
                  <c:v>1274.0104166666642</c:v>
                </c:pt>
                <c:pt idx="36">
                  <c:v>1308.1125000000029</c:v>
                </c:pt>
                <c:pt idx="37">
                  <c:v>1327.9499999999971</c:v>
                </c:pt>
                <c:pt idx="38">
                  <c:v>1359.9486111111109</c:v>
                </c:pt>
                <c:pt idx="39">
                  <c:v>1393.9361111111139</c:v>
                </c:pt>
                <c:pt idx="40">
                  <c:v>1447.0020833333328</c:v>
                </c:pt>
                <c:pt idx="41">
                  <c:v>1476.9208333333372</c:v>
                </c:pt>
                <c:pt idx="42">
                  <c:v>1525.9666666666672</c:v>
                </c:pt>
              </c:numCache>
            </c:numRef>
          </c:xVal>
          <c:yVal>
            <c:numRef>
              <c:f>'incubation data'!$AJ$62:$AJ$104</c:f>
              <c:numCache>
                <c:formatCode>0.0</c:formatCode>
                <c:ptCount val="43"/>
                <c:pt idx="0">
                  <c:v>0</c:v>
                </c:pt>
                <c:pt idx="1">
                  <c:v>0.48640285543727746</c:v>
                </c:pt>
                <c:pt idx="2">
                  <c:v>1.0740274538581167</c:v>
                </c:pt>
                <c:pt idx="3">
                  <c:v>2.4551151095979145</c:v>
                </c:pt>
                <c:pt idx="4">
                  <c:v>3.7592270146822706</c:v>
                </c:pt>
                <c:pt idx="5">
                  <c:v>6.2874960918364131</c:v>
                </c:pt>
                <c:pt idx="6">
                  <c:v>7.647033096409384</c:v>
                </c:pt>
                <c:pt idx="7">
                  <c:v>8.3821665156741876</c:v>
                </c:pt>
                <c:pt idx="8">
                  <c:v>9.3548357898053904</c:v>
                </c:pt>
                <c:pt idx="9">
                  <c:v>10.110445834597002</c:v>
                </c:pt>
                <c:pt idx="10">
                  <c:v>10.223540626255975</c:v>
                </c:pt>
                <c:pt idx="11">
                  <c:v>10.46913445080977</c:v>
                </c:pt>
                <c:pt idx="12">
                  <c:v>11.766459206867587</c:v>
                </c:pt>
                <c:pt idx="13">
                  <c:v>12.273899091691296</c:v>
                </c:pt>
                <c:pt idx="14">
                  <c:v>12.573940882001617</c:v>
                </c:pt>
                <c:pt idx="15">
                  <c:v>13.570627267107781</c:v>
                </c:pt>
                <c:pt idx="16">
                  <c:v>13.509598237960178</c:v>
                </c:pt>
                <c:pt idx="17">
                  <c:v>13.004651038697586</c:v>
                </c:pt>
                <c:pt idx="18">
                  <c:v>15.13596275808319</c:v>
                </c:pt>
                <c:pt idx="19">
                  <c:v>16.046201667676268</c:v>
                </c:pt>
                <c:pt idx="20">
                  <c:v>16.52994776910014</c:v>
                </c:pt>
                <c:pt idx="21">
                  <c:v>18.80153766041013</c:v>
                </c:pt>
                <c:pt idx="22">
                  <c:v>20.053937253384134</c:v>
                </c:pt>
                <c:pt idx="23">
                  <c:v>19.867614436449244</c:v>
                </c:pt>
                <c:pt idx="24">
                  <c:v>22.406129942279836</c:v>
                </c:pt>
                <c:pt idx="25">
                  <c:v>22.180314935407985</c:v>
                </c:pt>
                <c:pt idx="26">
                  <c:v>21.756432246743124</c:v>
                </c:pt>
                <c:pt idx="27">
                  <c:v>20.196677539820705</c:v>
                </c:pt>
                <c:pt idx="28">
                  <c:v>20.360125896241353</c:v>
                </c:pt>
                <c:pt idx="29">
                  <c:v>20.55977052295712</c:v>
                </c:pt>
                <c:pt idx="30">
                  <c:v>22.615232225003812</c:v>
                </c:pt>
                <c:pt idx="31">
                  <c:v>25.236533005435295</c:v>
                </c:pt>
                <c:pt idx="32">
                  <c:v>24.970089735203221</c:v>
                </c:pt>
                <c:pt idx="33">
                  <c:v>23.843892632217958</c:v>
                </c:pt>
                <c:pt idx="34">
                  <c:v>24.98149364270321</c:v>
                </c:pt>
                <c:pt idx="35">
                  <c:v>24.843294825048535</c:v>
                </c:pt>
                <c:pt idx="36">
                  <c:v>24.341075153054014</c:v>
                </c:pt>
                <c:pt idx="37">
                  <c:v>26.701999024849911</c:v>
                </c:pt>
                <c:pt idx="38">
                  <c:v>26.898192508386348</c:v>
                </c:pt>
                <c:pt idx="39">
                  <c:v>27.254509384598176</c:v>
                </c:pt>
                <c:pt idx="40">
                  <c:v>27.49599348409884</c:v>
                </c:pt>
                <c:pt idx="41">
                  <c:v>27.970101796973694</c:v>
                </c:pt>
                <c:pt idx="42">
                  <c:v>28.369881662262681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A75-4AC0-B76F-3945D5DC1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90304"/>
        <c:axId val="74292608"/>
      </c:scatterChart>
      <c:valAx>
        <c:axId val="7429030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74292608"/>
        <c:crosses val="autoZero"/>
        <c:crossBetween val="midCat"/>
      </c:valAx>
      <c:valAx>
        <c:axId val="74292608"/>
        <c:scaling>
          <c:orientation val="minMax"/>
        </c:scaling>
        <c:delete val="0"/>
        <c:axPos val="l"/>
        <c:numFmt formatCode="0.000000" sourceLinked="1"/>
        <c:majorTickMark val="out"/>
        <c:minorTickMark val="none"/>
        <c:tickLblPos val="nextTo"/>
        <c:crossAx val="742903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layout>
        <c:manualLayout>
          <c:xMode val="edge"/>
          <c:yMode val="edge"/>
          <c:x val="0.24488118423847521"/>
          <c:y val="0.55092592592592549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data'!$G$108:$G$133</c:f>
              <c:numCache>
                <c:formatCode>0</c:formatCode>
                <c:ptCount val="26"/>
                <c:pt idx="0">
                  <c:v>0</c:v>
                </c:pt>
                <c:pt idx="1">
                  <c:v>5.9930555555547471</c:v>
                </c:pt>
                <c:pt idx="2">
                  <c:v>12.979166666664241</c:v>
                </c:pt>
                <c:pt idx="3">
                  <c:v>22.040972222224809</c:v>
                </c:pt>
                <c:pt idx="4">
                  <c:v>35.114583333335759</c:v>
                </c:pt>
                <c:pt idx="5">
                  <c:v>47.135416666664241</c:v>
                </c:pt>
                <c:pt idx="6">
                  <c:v>58.047916666670062</c:v>
                </c:pt>
                <c:pt idx="7">
                  <c:v>97.978472222224809</c:v>
                </c:pt>
                <c:pt idx="8">
                  <c:v>138.01527777777665</c:v>
                </c:pt>
                <c:pt idx="9">
                  <c:v>173.02777777778101</c:v>
                </c:pt>
                <c:pt idx="10">
                  <c:v>203.20138888889051</c:v>
                </c:pt>
                <c:pt idx="11">
                  <c:v>264.11250000000291</c:v>
                </c:pt>
                <c:pt idx="12">
                  <c:v>300.07430555555766</c:v>
                </c:pt>
                <c:pt idx="13">
                  <c:v>363.14583333333576</c:v>
                </c:pt>
                <c:pt idx="14">
                  <c:v>664.03194444444671</c:v>
                </c:pt>
                <c:pt idx="15">
                  <c:v>875.17291666667006</c:v>
                </c:pt>
                <c:pt idx="16">
                  <c:v>1079.023611111108</c:v>
                </c:pt>
                <c:pt idx="17">
                  <c:v>1190.9958333333343</c:v>
                </c:pt>
                <c:pt idx="18">
                  <c:v>1391.1263888888861</c:v>
                </c:pt>
                <c:pt idx="19">
                  <c:v>1400.9743055555591</c:v>
                </c:pt>
                <c:pt idx="20">
                  <c:v>1401.9805555555577</c:v>
                </c:pt>
                <c:pt idx="21">
                  <c:v>1538.1437500000029</c:v>
                </c:pt>
                <c:pt idx="22">
                  <c:v>1545.9861111111095</c:v>
                </c:pt>
                <c:pt idx="23">
                  <c:v>1636.0215277777752</c:v>
                </c:pt>
                <c:pt idx="24">
                  <c:v>1727.0041666666657</c:v>
                </c:pt>
                <c:pt idx="25">
                  <c:v>2017.0131944444438</c:v>
                </c:pt>
              </c:numCache>
            </c:numRef>
          </c:xVal>
          <c:yVal>
            <c:numRef>
              <c:f>'incubation data'!$CH$108:$CH$133</c:f>
              <c:numCache>
                <c:formatCode>General</c:formatCode>
                <c:ptCount val="26"/>
                <c:pt idx="0" formatCode="0.00">
                  <c:v>0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B8-4EBE-8594-CA26A8D26B79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data'!$G$108:$G$133</c:f>
              <c:numCache>
                <c:formatCode>0</c:formatCode>
                <c:ptCount val="26"/>
                <c:pt idx="0">
                  <c:v>0</c:v>
                </c:pt>
                <c:pt idx="1">
                  <c:v>5.9930555555547471</c:v>
                </c:pt>
                <c:pt idx="2">
                  <c:v>12.979166666664241</c:v>
                </c:pt>
                <c:pt idx="3">
                  <c:v>22.040972222224809</c:v>
                </c:pt>
                <c:pt idx="4">
                  <c:v>35.114583333335759</c:v>
                </c:pt>
                <c:pt idx="5">
                  <c:v>47.135416666664241</c:v>
                </c:pt>
                <c:pt idx="6">
                  <c:v>58.047916666670062</c:v>
                </c:pt>
                <c:pt idx="7">
                  <c:v>97.978472222224809</c:v>
                </c:pt>
                <c:pt idx="8">
                  <c:v>138.01527777777665</c:v>
                </c:pt>
                <c:pt idx="9">
                  <c:v>173.02777777778101</c:v>
                </c:pt>
                <c:pt idx="10">
                  <c:v>203.20138888889051</c:v>
                </c:pt>
                <c:pt idx="11">
                  <c:v>264.11250000000291</c:v>
                </c:pt>
                <c:pt idx="12">
                  <c:v>300.07430555555766</c:v>
                </c:pt>
                <c:pt idx="13">
                  <c:v>363.14583333333576</c:v>
                </c:pt>
                <c:pt idx="14">
                  <c:v>664.03194444444671</c:v>
                </c:pt>
                <c:pt idx="15">
                  <c:v>875.17291666667006</c:v>
                </c:pt>
                <c:pt idx="16">
                  <c:v>1079.023611111108</c:v>
                </c:pt>
                <c:pt idx="17">
                  <c:v>1190.9958333333343</c:v>
                </c:pt>
                <c:pt idx="18">
                  <c:v>1391.1263888888861</c:v>
                </c:pt>
                <c:pt idx="19">
                  <c:v>1400.9743055555591</c:v>
                </c:pt>
                <c:pt idx="20">
                  <c:v>1401.9805555555577</c:v>
                </c:pt>
                <c:pt idx="21">
                  <c:v>1538.1437500000029</c:v>
                </c:pt>
                <c:pt idx="22">
                  <c:v>1545.9861111111095</c:v>
                </c:pt>
                <c:pt idx="23">
                  <c:v>1636.0215277777752</c:v>
                </c:pt>
                <c:pt idx="24">
                  <c:v>1727.0041666666657</c:v>
                </c:pt>
                <c:pt idx="25">
                  <c:v>2017.0131944444438</c:v>
                </c:pt>
              </c:numCache>
            </c:numRef>
          </c:xVal>
          <c:yVal>
            <c:numRef>
              <c:f>'incubation data'!$CI$108:$CI$133</c:f>
              <c:numCache>
                <c:formatCode>General</c:formatCode>
                <c:ptCount val="26"/>
                <c:pt idx="0" formatCode="0.000">
                  <c:v>0</c:v>
                </c:pt>
                <c:pt idx="2" formatCode="0.000">
                  <c:v>0.33529331169147364</c:v>
                </c:pt>
                <c:pt idx="5" formatCode="0.000">
                  <c:v>0.68908608390335713</c:v>
                </c:pt>
                <c:pt idx="6" formatCode="0.000">
                  <c:v>0.79990421859571237</c:v>
                </c:pt>
                <c:pt idx="7" formatCode="0.000">
                  <c:v>1.051207602637833</c:v>
                </c:pt>
                <c:pt idx="8" formatCode="0.000">
                  <c:v>1.2843776170737087</c:v>
                </c:pt>
                <c:pt idx="9" formatCode="0.000">
                  <c:v>1.5586082518322335</c:v>
                </c:pt>
                <c:pt idx="10" formatCode="0.000">
                  <c:v>1.7161887489091114</c:v>
                </c:pt>
                <c:pt idx="11" formatCode="0.000">
                  <c:v>2.1805173585035171</c:v>
                </c:pt>
                <c:pt idx="12" formatCode="0.000">
                  <c:v>2.364500784297292</c:v>
                </c:pt>
                <c:pt idx="13" formatCode="0.000">
                  <c:v>2.6554121715458172</c:v>
                </c:pt>
                <c:pt idx="14" formatCode="0.000">
                  <c:v>2.8590350588185052</c:v>
                </c:pt>
                <c:pt idx="15" formatCode="0.000">
                  <c:v>3.0095307102103255</c:v>
                </c:pt>
                <c:pt idx="16" formatCode="0.000">
                  <c:v>3.6222796541080386</c:v>
                </c:pt>
                <c:pt idx="17" formatCode="0.000">
                  <c:v>3.7284030672383599</c:v>
                </c:pt>
                <c:pt idx="18" formatCode="0.000">
                  <c:v>2.8032603050897054</c:v>
                </c:pt>
                <c:pt idx="19" formatCode="0.000">
                  <c:v>2.6854004662567159</c:v>
                </c:pt>
                <c:pt idx="20" formatCode="0.000">
                  <c:v>2.6854004662567168</c:v>
                </c:pt>
                <c:pt idx="21" formatCode="0.000">
                  <c:v>3.1588181738528567</c:v>
                </c:pt>
                <c:pt idx="22" formatCode="0.000">
                  <c:v>3.1862872742212955</c:v>
                </c:pt>
                <c:pt idx="23" formatCode="0.000">
                  <c:v>3.2228772199701132</c:v>
                </c:pt>
                <c:pt idx="24" formatCode="0.000">
                  <c:v>3.1933090912328184</c:v>
                </c:pt>
                <c:pt idx="25" formatCode="0.000">
                  <c:v>3.2406367150776387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B8-4EBE-8594-CA26A8D26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21920"/>
        <c:axId val="74323840"/>
      </c:scatterChart>
      <c:valAx>
        <c:axId val="7432192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74323840"/>
        <c:crosses val="autoZero"/>
        <c:crossBetween val="midCat"/>
      </c:valAx>
      <c:valAx>
        <c:axId val="7432384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743219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total</a:t>
            </a:r>
          </a:p>
        </c:rich>
      </c:tx>
      <c:layout/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'incubation data'!$G$108:$G$124</c:f>
              <c:numCache>
                <c:formatCode>0</c:formatCode>
                <c:ptCount val="17"/>
                <c:pt idx="0">
                  <c:v>0</c:v>
                </c:pt>
                <c:pt idx="1">
                  <c:v>5.9930555555547471</c:v>
                </c:pt>
                <c:pt idx="2">
                  <c:v>12.979166666664241</c:v>
                </c:pt>
                <c:pt idx="3">
                  <c:v>22.040972222224809</c:v>
                </c:pt>
                <c:pt idx="4">
                  <c:v>35.114583333335759</c:v>
                </c:pt>
                <c:pt idx="5">
                  <c:v>47.135416666664241</c:v>
                </c:pt>
                <c:pt idx="6">
                  <c:v>58.047916666670062</c:v>
                </c:pt>
                <c:pt idx="7">
                  <c:v>97.978472222224809</c:v>
                </c:pt>
                <c:pt idx="8">
                  <c:v>138.01527777777665</c:v>
                </c:pt>
                <c:pt idx="9">
                  <c:v>173.02777777778101</c:v>
                </c:pt>
                <c:pt idx="10">
                  <c:v>203.20138888889051</c:v>
                </c:pt>
                <c:pt idx="11">
                  <c:v>264.11250000000291</c:v>
                </c:pt>
                <c:pt idx="12">
                  <c:v>300.07430555555766</c:v>
                </c:pt>
                <c:pt idx="13">
                  <c:v>363.14583333333576</c:v>
                </c:pt>
                <c:pt idx="14">
                  <c:v>664.03194444444671</c:v>
                </c:pt>
                <c:pt idx="15">
                  <c:v>875.17291666667006</c:v>
                </c:pt>
                <c:pt idx="16">
                  <c:v>1079.023611111108</c:v>
                </c:pt>
              </c:numCache>
            </c:numRef>
          </c:xVal>
          <c:yVal>
            <c:numRef>
              <c:f>'incubation data'!$Y$108:$Y$124</c:f>
              <c:numCache>
                <c:formatCode>0.000000</c:formatCode>
                <c:ptCount val="17"/>
                <c:pt idx="0">
                  <c:v>0</c:v>
                </c:pt>
                <c:pt idx="1">
                  <c:v>0.22663416844636089</c:v>
                </c:pt>
                <c:pt idx="2">
                  <c:v>0.4475644289724468</c:v>
                </c:pt>
                <c:pt idx="3">
                  <c:v>0.69368209318296625</c:v>
                </c:pt>
                <c:pt idx="4">
                  <c:v>0.93231163958344987</c:v>
                </c:pt>
                <c:pt idx="5">
                  <c:v>1.1323110325930441</c:v>
                </c:pt>
                <c:pt idx="6">
                  <c:v>1.4443797711747359</c:v>
                </c:pt>
                <c:pt idx="7">
                  <c:v>2.0301903596503132</c:v>
                </c:pt>
                <c:pt idx="8">
                  <c:v>2.5762346036787385</c:v>
                </c:pt>
                <c:pt idx="9">
                  <c:v>3.0023162690638543</c:v>
                </c:pt>
                <c:pt idx="10">
                  <c:v>3.2439606346406142</c:v>
                </c:pt>
                <c:pt idx="11">
                  <c:v>3.930429421748971</c:v>
                </c:pt>
                <c:pt idx="12">
                  <c:v>4.4551427245060706</c:v>
                </c:pt>
                <c:pt idx="13">
                  <c:v>4.8645911095790293</c:v>
                </c:pt>
                <c:pt idx="14">
                  <c:v>6.0752840585879548</c:v>
                </c:pt>
                <c:pt idx="15">
                  <c:v>7.2718888856174253</c:v>
                </c:pt>
                <c:pt idx="16">
                  <c:v>9.619259708667439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D5-4A91-977E-17002B04D0CC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data'!$G$108:$G$124</c:f>
              <c:numCache>
                <c:formatCode>0</c:formatCode>
                <c:ptCount val="17"/>
                <c:pt idx="0">
                  <c:v>0</c:v>
                </c:pt>
                <c:pt idx="1">
                  <c:v>5.9930555555547471</c:v>
                </c:pt>
                <c:pt idx="2">
                  <c:v>12.979166666664241</c:v>
                </c:pt>
                <c:pt idx="3">
                  <c:v>22.040972222224809</c:v>
                </c:pt>
                <c:pt idx="4">
                  <c:v>35.114583333335759</c:v>
                </c:pt>
                <c:pt idx="5">
                  <c:v>47.135416666664241</c:v>
                </c:pt>
                <c:pt idx="6">
                  <c:v>58.047916666670062</c:v>
                </c:pt>
                <c:pt idx="7">
                  <c:v>97.978472222224809</c:v>
                </c:pt>
                <c:pt idx="8">
                  <c:v>138.01527777777665</c:v>
                </c:pt>
                <c:pt idx="9">
                  <c:v>173.02777777778101</c:v>
                </c:pt>
                <c:pt idx="10">
                  <c:v>203.20138888889051</c:v>
                </c:pt>
                <c:pt idx="11">
                  <c:v>264.11250000000291</c:v>
                </c:pt>
                <c:pt idx="12">
                  <c:v>300.07430555555766</c:v>
                </c:pt>
                <c:pt idx="13">
                  <c:v>363.14583333333576</c:v>
                </c:pt>
                <c:pt idx="14">
                  <c:v>664.03194444444671</c:v>
                </c:pt>
                <c:pt idx="15">
                  <c:v>875.17291666667006</c:v>
                </c:pt>
                <c:pt idx="16">
                  <c:v>1079.023611111108</c:v>
                </c:pt>
              </c:numCache>
            </c:numRef>
          </c:xVal>
          <c:yVal>
            <c:numRef>
              <c:f>'incubation data'!$AB$108:$AB$124</c:f>
              <c:numCache>
                <c:formatCode>0.0</c:formatCode>
                <c:ptCount val="17"/>
                <c:pt idx="0">
                  <c:v>2.0849978603181621E-3</c:v>
                </c:pt>
                <c:pt idx="1">
                  <c:v>4.4335858420419079E-3</c:v>
                </c:pt>
                <c:pt idx="2">
                  <c:v>5.7858031648525491E-3</c:v>
                </c:pt>
                <c:pt idx="3">
                  <c:v>8.0964872299378408E-3</c:v>
                </c:pt>
                <c:pt idx="4">
                  <c:v>9.671474919144378E-3</c:v>
                </c:pt>
                <c:pt idx="5">
                  <c:v>1.0935416193484098E-2</c:v>
                </c:pt>
                <c:pt idx="6">
                  <c:v>1.2599518838343581E-2</c:v>
                </c:pt>
                <c:pt idx="7">
                  <c:v>1.5931181047687537E-2</c:v>
                </c:pt>
                <c:pt idx="8">
                  <c:v>1.858382036154526E-2</c:v>
                </c:pt>
                <c:pt idx="9">
                  <c:v>2.1517489447946108E-2</c:v>
                </c:pt>
                <c:pt idx="10">
                  <c:v>2.2612128130904918E-2</c:v>
                </c:pt>
                <c:pt idx="11">
                  <c:v>2.8495505394025514E-2</c:v>
                </c:pt>
                <c:pt idx="12">
                  <c:v>3.0571487302939373E-2</c:v>
                </c:pt>
                <c:pt idx="13">
                  <c:v>3.3839532023772836E-2</c:v>
                </c:pt>
                <c:pt idx="14">
                  <c:v>4.1148403138343226E-2</c:v>
                </c:pt>
                <c:pt idx="15">
                  <c:v>4.8444219297623936E-2</c:v>
                </c:pt>
                <c:pt idx="16">
                  <c:v>6.5206298937557444E-2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D5-4A91-977E-17002B04D0CC}"/>
            </c:ext>
          </c:extLst>
        </c:ser>
        <c:ser>
          <c:idx val="2"/>
          <c:order val="2"/>
          <c:spPr>
            <a:ln w="28575">
              <a:noFill/>
            </a:ln>
          </c:spPr>
          <c:xVal>
            <c:numRef>
              <c:f>'incubation data'!$G$108:$G$124</c:f>
              <c:numCache>
                <c:formatCode>0</c:formatCode>
                <c:ptCount val="17"/>
                <c:pt idx="0">
                  <c:v>0</c:v>
                </c:pt>
                <c:pt idx="1">
                  <c:v>5.9930555555547471</c:v>
                </c:pt>
                <c:pt idx="2">
                  <c:v>12.979166666664241</c:v>
                </c:pt>
                <c:pt idx="3">
                  <c:v>22.040972222224809</c:v>
                </c:pt>
                <c:pt idx="4">
                  <c:v>35.114583333335759</c:v>
                </c:pt>
                <c:pt idx="5">
                  <c:v>47.135416666664241</c:v>
                </c:pt>
                <c:pt idx="6">
                  <c:v>58.047916666670062</c:v>
                </c:pt>
                <c:pt idx="7">
                  <c:v>97.978472222224809</c:v>
                </c:pt>
                <c:pt idx="8">
                  <c:v>138.01527777777665</c:v>
                </c:pt>
                <c:pt idx="9">
                  <c:v>173.02777777778101</c:v>
                </c:pt>
                <c:pt idx="10">
                  <c:v>203.20138888889051</c:v>
                </c:pt>
                <c:pt idx="11">
                  <c:v>264.11250000000291</c:v>
                </c:pt>
                <c:pt idx="12">
                  <c:v>300.07430555555766</c:v>
                </c:pt>
                <c:pt idx="13">
                  <c:v>363.14583333333576</c:v>
                </c:pt>
                <c:pt idx="14">
                  <c:v>664.03194444444671</c:v>
                </c:pt>
                <c:pt idx="15">
                  <c:v>875.17291666667006</c:v>
                </c:pt>
                <c:pt idx="16">
                  <c:v>1079.023611111108</c:v>
                </c:pt>
              </c:numCache>
            </c:numRef>
          </c:xVal>
          <c:yVal>
            <c:numRef>
              <c:f>'incubation data'!$AC$108:$AC$124</c:f>
              <c:numCache>
                <c:formatCode>0.0</c:formatCode>
                <c:ptCount val="17"/>
                <c:pt idx="0">
                  <c:v>0.29709494558814453</c:v>
                </c:pt>
                <c:pt idx="1">
                  <c:v>0.63174930275506846</c:v>
                </c:pt>
                <c:pt idx="2">
                  <c:v>0.82442908415420646</c:v>
                </c:pt>
                <c:pt idx="3">
                  <c:v>1.1536824467850684</c:v>
                </c:pt>
                <c:pt idx="4">
                  <c:v>1.3781051623822016</c:v>
                </c:pt>
                <c:pt idx="5">
                  <c:v>1.5582063371955259</c:v>
                </c:pt>
                <c:pt idx="6">
                  <c:v>1.7953271967115032</c:v>
                </c:pt>
                <c:pt idx="7">
                  <c:v>2.2700614981903926</c:v>
                </c:pt>
                <c:pt idx="8">
                  <c:v>2.6480406547230868</c:v>
                </c:pt>
                <c:pt idx="9">
                  <c:v>3.0660642288407516</c:v>
                </c:pt>
                <c:pt idx="10">
                  <c:v>3.2220411850486106</c:v>
                </c:pt>
                <c:pt idx="11">
                  <c:v>4.0603737709605285</c:v>
                </c:pt>
                <c:pt idx="12">
                  <c:v>4.3561840180639093</c:v>
                </c:pt>
                <c:pt idx="13">
                  <c:v>4.8218533537472963</c:v>
                </c:pt>
                <c:pt idx="14">
                  <c:v>5.8633070201614652</c:v>
                </c:pt>
                <c:pt idx="15">
                  <c:v>6.9029004634525055</c:v>
                </c:pt>
                <c:pt idx="16">
                  <c:v>9.2913581368864122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D5-4A91-977E-17002B04D0CC}"/>
            </c:ext>
          </c:extLst>
        </c:ser>
        <c:ser>
          <c:idx val="3"/>
          <c:order val="3"/>
          <c:spPr>
            <a:ln w="28575">
              <a:noFill/>
            </a:ln>
          </c:spPr>
          <c:xVal>
            <c:numRef>
              <c:f>'incubation data'!$G$108:$G$124</c:f>
              <c:numCache>
                <c:formatCode>0</c:formatCode>
                <c:ptCount val="17"/>
                <c:pt idx="0">
                  <c:v>0</c:v>
                </c:pt>
                <c:pt idx="1">
                  <c:v>5.9930555555547471</c:v>
                </c:pt>
                <c:pt idx="2">
                  <c:v>12.979166666664241</c:v>
                </c:pt>
                <c:pt idx="3">
                  <c:v>22.040972222224809</c:v>
                </c:pt>
                <c:pt idx="4">
                  <c:v>35.114583333335759</c:v>
                </c:pt>
                <c:pt idx="5">
                  <c:v>47.135416666664241</c:v>
                </c:pt>
                <c:pt idx="6">
                  <c:v>58.047916666670062</c:v>
                </c:pt>
                <c:pt idx="7">
                  <c:v>97.978472222224809</c:v>
                </c:pt>
                <c:pt idx="8">
                  <c:v>138.01527777777665</c:v>
                </c:pt>
                <c:pt idx="9">
                  <c:v>173.02777777778101</c:v>
                </c:pt>
                <c:pt idx="10">
                  <c:v>203.20138888889051</c:v>
                </c:pt>
                <c:pt idx="11">
                  <c:v>264.11250000000291</c:v>
                </c:pt>
                <c:pt idx="12">
                  <c:v>300.07430555555766</c:v>
                </c:pt>
                <c:pt idx="13">
                  <c:v>363.14583333333576</c:v>
                </c:pt>
                <c:pt idx="14">
                  <c:v>664.03194444444671</c:v>
                </c:pt>
                <c:pt idx="15">
                  <c:v>875.17291666667006</c:v>
                </c:pt>
                <c:pt idx="16">
                  <c:v>1079.023611111108</c:v>
                </c:pt>
              </c:numCache>
            </c:numRef>
          </c:xVal>
          <c:yVal>
            <c:numRef>
              <c:f>'incubation data'!$AD$108:$AD$124</c:f>
              <c:numCache>
                <c:formatCode>0.0</c:formatCode>
                <c:ptCount val="17"/>
                <c:pt idx="0">
                  <c:v>1.9936175698912286E-2</c:v>
                </c:pt>
                <c:pt idx="1">
                  <c:v>4.2392727592377326E-2</c:v>
                </c:pt>
                <c:pt idx="2">
                  <c:v>5.5322257470432963E-2</c:v>
                </c:pt>
                <c:pt idx="3">
                  <c:v>7.7416382545068635E-2</c:v>
                </c:pt>
                <c:pt idx="4">
                  <c:v>9.2475981354850634E-2</c:v>
                </c:pt>
                <c:pt idx="5">
                  <c:v>0.10456143995311441</c:v>
                </c:pt>
                <c:pt idx="6">
                  <c:v>0.12047313144227535</c:v>
                </c:pt>
                <c:pt idx="7">
                  <c:v>0.1523295685346242</c:v>
                </c:pt>
                <c:pt idx="8">
                  <c:v>0.17769337558373061</c:v>
                </c:pt>
                <c:pt idx="9">
                  <c:v>0.20574431197175652</c:v>
                </c:pt>
                <c:pt idx="10">
                  <c:v>0.2162109457873724</c:v>
                </c:pt>
                <c:pt idx="11">
                  <c:v>0.27246617993071082</c:v>
                </c:pt>
                <c:pt idx="12">
                  <c:v>0.29231614758370134</c:v>
                </c:pt>
                <c:pt idx="13">
                  <c:v>0.32356429175997248</c:v>
                </c:pt>
                <c:pt idx="14">
                  <c:v>0.39344970578075483</c:v>
                </c:pt>
                <c:pt idx="15">
                  <c:v>0.46321029191209429</c:v>
                </c:pt>
                <c:pt idx="16">
                  <c:v>0.62348468410254076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D5-4A91-977E-17002B04D0CC}"/>
            </c:ext>
          </c:extLst>
        </c:ser>
        <c:ser>
          <c:idx val="4"/>
          <c:order val="4"/>
          <c:spPr>
            <a:ln w="28575">
              <a:noFill/>
            </a:ln>
          </c:spPr>
          <c:xVal>
            <c:numRef>
              <c:f>'incubation data'!$G$108:$G$124</c:f>
              <c:numCache>
                <c:formatCode>0</c:formatCode>
                <c:ptCount val="17"/>
                <c:pt idx="0">
                  <c:v>0</c:v>
                </c:pt>
                <c:pt idx="1">
                  <c:v>5.9930555555547471</c:v>
                </c:pt>
                <c:pt idx="2">
                  <c:v>12.979166666664241</c:v>
                </c:pt>
                <c:pt idx="3">
                  <c:v>22.040972222224809</c:v>
                </c:pt>
                <c:pt idx="4">
                  <c:v>35.114583333335759</c:v>
                </c:pt>
                <c:pt idx="5">
                  <c:v>47.135416666664241</c:v>
                </c:pt>
                <c:pt idx="6">
                  <c:v>58.047916666670062</c:v>
                </c:pt>
                <c:pt idx="7">
                  <c:v>97.978472222224809</c:v>
                </c:pt>
                <c:pt idx="8">
                  <c:v>138.01527777777665</c:v>
                </c:pt>
                <c:pt idx="9">
                  <c:v>173.02777777778101</c:v>
                </c:pt>
                <c:pt idx="10">
                  <c:v>203.20138888889051</c:v>
                </c:pt>
                <c:pt idx="11">
                  <c:v>264.11250000000291</c:v>
                </c:pt>
                <c:pt idx="12">
                  <c:v>300.07430555555766</c:v>
                </c:pt>
                <c:pt idx="13">
                  <c:v>363.14583333333576</c:v>
                </c:pt>
                <c:pt idx="14">
                  <c:v>664.03194444444671</c:v>
                </c:pt>
                <c:pt idx="15">
                  <c:v>875.17291666667006</c:v>
                </c:pt>
                <c:pt idx="16">
                  <c:v>1079.023611111108</c:v>
                </c:pt>
              </c:numCache>
            </c:numRef>
          </c:xVal>
          <c:yVal>
            <c:numRef>
              <c:f>'incubation data'!$AE$108:$AE$124</c:f>
              <c:numCache>
                <c:formatCode>0.0</c:formatCode>
                <c:ptCount val="17"/>
                <c:pt idx="0">
                  <c:v>1.9989382782133105E-2</c:v>
                </c:pt>
                <c:pt idx="1">
                  <c:v>4.2505868318012494E-2</c:v>
                </c:pt>
                <c:pt idx="2">
                  <c:v>5.5469905444730933E-2</c:v>
                </c:pt>
                <c:pt idx="3">
                  <c:v>7.7622996891317353E-2</c:v>
                </c:pt>
                <c:pt idx="4">
                  <c:v>9.2722787829180781E-2</c:v>
                </c:pt>
                <c:pt idx="5">
                  <c:v>0.1048405009586601</c:v>
                </c:pt>
                <c:pt idx="6">
                  <c:v>0.12079465870143127</c:v>
                </c:pt>
                <c:pt idx="7">
                  <c:v>0.15273611651817029</c:v>
                </c:pt>
                <c:pt idx="8">
                  <c:v>0.1781676162989641</c:v>
                </c:pt>
                <c:pt idx="9">
                  <c:v>0.20629341702051915</c:v>
                </c:pt>
                <c:pt idx="10">
                  <c:v>0.21678798493266793</c:v>
                </c:pt>
                <c:pt idx="11">
                  <c:v>0.27319335704478603</c:v>
                </c:pt>
                <c:pt idx="12">
                  <c:v>0.29309630170283496</c:v>
                </c:pt>
                <c:pt idx="13">
                  <c:v>0.32442784314811046</c:v>
                </c:pt>
                <c:pt idx="14">
                  <c:v>0.39449977233087191</c:v>
                </c:pt>
                <c:pt idx="15">
                  <c:v>0.46444654047464334</c:v>
                </c:pt>
                <c:pt idx="16">
                  <c:v>0.62514868435890703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D5-4A91-977E-17002B04D0CC}"/>
            </c:ext>
          </c:extLst>
        </c:ser>
        <c:ser>
          <c:idx val="5"/>
          <c:order val="5"/>
          <c:spPr>
            <a:ln w="28575">
              <a:noFill/>
            </a:ln>
          </c:spPr>
          <c:xVal>
            <c:numRef>
              <c:f>'incubation data'!$G$108:$G$124</c:f>
              <c:numCache>
                <c:formatCode>0</c:formatCode>
                <c:ptCount val="17"/>
                <c:pt idx="0">
                  <c:v>0</c:v>
                </c:pt>
                <c:pt idx="1">
                  <c:v>5.9930555555547471</c:v>
                </c:pt>
                <c:pt idx="2">
                  <c:v>12.979166666664241</c:v>
                </c:pt>
                <c:pt idx="3">
                  <c:v>22.040972222224809</c:v>
                </c:pt>
                <c:pt idx="4">
                  <c:v>35.114583333335759</c:v>
                </c:pt>
                <c:pt idx="5">
                  <c:v>47.135416666664241</c:v>
                </c:pt>
                <c:pt idx="6">
                  <c:v>58.047916666670062</c:v>
                </c:pt>
                <c:pt idx="7">
                  <c:v>97.978472222224809</c:v>
                </c:pt>
                <c:pt idx="8">
                  <c:v>138.01527777777665</c:v>
                </c:pt>
                <c:pt idx="9">
                  <c:v>173.02777777778101</c:v>
                </c:pt>
                <c:pt idx="10">
                  <c:v>203.20138888889051</c:v>
                </c:pt>
                <c:pt idx="11">
                  <c:v>264.11250000000291</c:v>
                </c:pt>
                <c:pt idx="12">
                  <c:v>300.07430555555766</c:v>
                </c:pt>
                <c:pt idx="13">
                  <c:v>363.14583333333576</c:v>
                </c:pt>
                <c:pt idx="14">
                  <c:v>664.03194444444671</c:v>
                </c:pt>
                <c:pt idx="15">
                  <c:v>875.17291666667006</c:v>
                </c:pt>
                <c:pt idx="16">
                  <c:v>1079.023611111108</c:v>
                </c:pt>
              </c:numCache>
            </c:numRef>
          </c:xVal>
          <c:yVal>
            <c:numRef>
              <c:f>'incubation data'!$AF$108:$AF$124</c:f>
              <c:numCache>
                <c:formatCode>0.0</c:formatCode>
                <c:ptCount val="17"/>
                <c:pt idx="0">
                  <c:v>1.9936175698912279E-2</c:v>
                </c:pt>
                <c:pt idx="1">
                  <c:v>4.2392727592377312E-2</c:v>
                </c:pt>
                <c:pt idx="2">
                  <c:v>5.5322257470432942E-2</c:v>
                </c:pt>
                <c:pt idx="3">
                  <c:v>7.7416382545068621E-2</c:v>
                </c:pt>
                <c:pt idx="4">
                  <c:v>9.2475981354850634E-2</c:v>
                </c:pt>
                <c:pt idx="5">
                  <c:v>0.10456143995311439</c:v>
                </c:pt>
                <c:pt idx="6">
                  <c:v>0.12047313144227534</c:v>
                </c:pt>
                <c:pt idx="7">
                  <c:v>0.15232956853462418</c:v>
                </c:pt>
                <c:pt idx="8">
                  <c:v>0.17769337558373061</c:v>
                </c:pt>
                <c:pt idx="9">
                  <c:v>0.20574431197175647</c:v>
                </c:pt>
                <c:pt idx="10">
                  <c:v>0.2162109457873724</c:v>
                </c:pt>
                <c:pt idx="11">
                  <c:v>0.27246617993071071</c:v>
                </c:pt>
                <c:pt idx="12">
                  <c:v>0.29231614758370139</c:v>
                </c:pt>
                <c:pt idx="13">
                  <c:v>0.32356429175997242</c:v>
                </c:pt>
                <c:pt idx="14">
                  <c:v>0.39344970578075478</c:v>
                </c:pt>
                <c:pt idx="15">
                  <c:v>0.46321029191209412</c:v>
                </c:pt>
                <c:pt idx="16">
                  <c:v>0.62348468410254076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D5-4A91-977E-17002B04D0CC}"/>
            </c:ext>
          </c:extLst>
        </c:ser>
        <c:ser>
          <c:idx val="6"/>
          <c:order val="6"/>
          <c:spPr>
            <a:ln w="28575">
              <a:noFill/>
            </a:ln>
          </c:spPr>
          <c:xVal>
            <c:numRef>
              <c:f>'incubation data'!$G$108:$G$124</c:f>
              <c:numCache>
                <c:formatCode>0</c:formatCode>
                <c:ptCount val="17"/>
                <c:pt idx="0">
                  <c:v>0</c:v>
                </c:pt>
                <c:pt idx="1">
                  <c:v>5.9930555555547471</c:v>
                </c:pt>
                <c:pt idx="2">
                  <c:v>12.979166666664241</c:v>
                </c:pt>
                <c:pt idx="3">
                  <c:v>22.040972222224809</c:v>
                </c:pt>
                <c:pt idx="4">
                  <c:v>35.114583333335759</c:v>
                </c:pt>
                <c:pt idx="5">
                  <c:v>47.135416666664241</c:v>
                </c:pt>
                <c:pt idx="6">
                  <c:v>58.047916666670062</c:v>
                </c:pt>
                <c:pt idx="7">
                  <c:v>97.978472222224809</c:v>
                </c:pt>
                <c:pt idx="8">
                  <c:v>138.01527777777665</c:v>
                </c:pt>
                <c:pt idx="9">
                  <c:v>173.02777777778101</c:v>
                </c:pt>
                <c:pt idx="10">
                  <c:v>203.20138888889051</c:v>
                </c:pt>
                <c:pt idx="11">
                  <c:v>264.11250000000291</c:v>
                </c:pt>
                <c:pt idx="12">
                  <c:v>300.07430555555766</c:v>
                </c:pt>
                <c:pt idx="13">
                  <c:v>363.14583333333576</c:v>
                </c:pt>
                <c:pt idx="14">
                  <c:v>664.03194444444671</c:v>
                </c:pt>
                <c:pt idx="15">
                  <c:v>875.17291666667006</c:v>
                </c:pt>
                <c:pt idx="16">
                  <c:v>1079.023611111108</c:v>
                </c:pt>
              </c:numCache>
            </c:numRef>
          </c:xVal>
          <c:yVal>
            <c:numRef>
              <c:f>'incubation data'!$AG$108:$AG$124</c:f>
              <c:numCache>
                <c:formatCode>0.0000</c:formatCode>
                <c:ptCount val="17"/>
                <c:pt idx="0">
                  <c:v>5.3207070434127159E-5</c:v>
                </c:pt>
                <c:pt idx="1">
                  <c:v>1.1314069844526154E-4</c:v>
                </c:pt>
                <c:pt idx="2">
                  <c:v>1.4764793881530863E-4</c:v>
                </c:pt>
                <c:pt idx="3">
                  <c:v>2.0661429659528618E-4</c:v>
                </c:pt>
                <c:pt idx="4">
                  <c:v>2.4680641501775207E-4</c:v>
                </c:pt>
                <c:pt idx="5">
                  <c:v>2.7906093848193038E-4</c:v>
                </c:pt>
                <c:pt idx="6">
                  <c:v>3.2152718188668123E-4</c:v>
                </c:pt>
                <c:pt idx="7">
                  <c:v>4.0654788584473399E-4</c:v>
                </c:pt>
                <c:pt idx="8">
                  <c:v>4.7424060126422375E-4</c:v>
                </c:pt>
                <c:pt idx="9">
                  <c:v>5.4910491680204999E-4</c:v>
                </c:pt>
                <c:pt idx="10">
                  <c:v>5.7703900662179806E-4</c:v>
                </c:pt>
                <c:pt idx="11">
                  <c:v>7.2717693932050631E-4</c:v>
                </c:pt>
                <c:pt idx="12">
                  <c:v>7.8015393164734695E-4</c:v>
                </c:pt>
                <c:pt idx="13">
                  <c:v>8.6355118060986111E-4</c:v>
                </c:pt>
                <c:pt idx="14">
                  <c:v>1.0500662977656946E-3</c:v>
                </c:pt>
                <c:pt idx="15">
                  <c:v>1.2362482654546471E-3</c:v>
                </c:pt>
                <c:pt idx="16">
                  <c:v>1.6639998564746486E-3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5D5-4A91-977E-17002B04D0CC}"/>
            </c:ext>
          </c:extLst>
        </c:ser>
        <c:ser>
          <c:idx val="7"/>
          <c:order val="7"/>
          <c:spPr>
            <a:ln w="28575">
              <a:noFill/>
            </a:ln>
          </c:spPr>
          <c:xVal>
            <c:numRef>
              <c:f>'incubation data'!$G$108:$G$124</c:f>
              <c:numCache>
                <c:formatCode>0</c:formatCode>
                <c:ptCount val="17"/>
                <c:pt idx="0">
                  <c:v>0</c:v>
                </c:pt>
                <c:pt idx="1">
                  <c:v>5.9930555555547471</c:v>
                </c:pt>
                <c:pt idx="2">
                  <c:v>12.979166666664241</c:v>
                </c:pt>
                <c:pt idx="3">
                  <c:v>22.040972222224809</c:v>
                </c:pt>
                <c:pt idx="4">
                  <c:v>35.114583333335759</c:v>
                </c:pt>
                <c:pt idx="5">
                  <c:v>47.135416666664241</c:v>
                </c:pt>
                <c:pt idx="6">
                  <c:v>58.047916666670062</c:v>
                </c:pt>
                <c:pt idx="7">
                  <c:v>97.978472222224809</c:v>
                </c:pt>
                <c:pt idx="8">
                  <c:v>138.01527777777665</c:v>
                </c:pt>
                <c:pt idx="9">
                  <c:v>173.02777777778101</c:v>
                </c:pt>
                <c:pt idx="10">
                  <c:v>203.20138888889051</c:v>
                </c:pt>
                <c:pt idx="11">
                  <c:v>264.11250000000291</c:v>
                </c:pt>
                <c:pt idx="12">
                  <c:v>300.07430555555766</c:v>
                </c:pt>
                <c:pt idx="13">
                  <c:v>363.14583333333576</c:v>
                </c:pt>
                <c:pt idx="14">
                  <c:v>664.03194444444671</c:v>
                </c:pt>
                <c:pt idx="15">
                  <c:v>875.17291666667006</c:v>
                </c:pt>
                <c:pt idx="16">
                  <c:v>1079.023611111108</c:v>
                </c:pt>
              </c:numCache>
            </c:numRef>
          </c:xVal>
          <c:yVal>
            <c:numRef>
              <c:f>'incubation data'!$AH$108:$AH$124</c:f>
              <c:numCache>
                <c:formatCode>0.0</c:formatCode>
                <c:ptCount val="17"/>
                <c:pt idx="0">
                  <c:v>1.2786696541623999E-11</c:v>
                </c:pt>
                <c:pt idx="1">
                  <c:v>2.7189916034148632E-11</c:v>
                </c:pt>
                <c:pt idx="2">
                  <c:v>3.5482678772268878E-11</c:v>
                </c:pt>
                <c:pt idx="3">
                  <c:v>4.965344436686915E-11</c:v>
                </c:pt>
                <c:pt idx="4">
                  <c:v>5.9312394153803002E-11</c:v>
                </c:pt>
                <c:pt idx="5">
                  <c:v>6.7063785092376564E-11</c:v>
                </c:pt>
                <c:pt idx="6">
                  <c:v>7.7269251457068725E-11</c:v>
                </c:pt>
                <c:pt idx="7">
                  <c:v>9.7701384487448456E-11</c:v>
                </c:pt>
                <c:pt idx="8">
                  <c:v>1.1396926398325981E-10</c:v>
                </c:pt>
                <c:pt idx="9">
                  <c:v>1.3196061883080233E-10</c:v>
                </c:pt>
                <c:pt idx="10">
                  <c:v>1.3867372531791477E-10</c:v>
                </c:pt>
                <c:pt idx="11">
                  <c:v>1.7475479817423586E-10</c:v>
                </c:pt>
                <c:pt idx="12">
                  <c:v>1.8748620246024909E-10</c:v>
                </c:pt>
                <c:pt idx="13">
                  <c:v>2.0752818759848665E-10</c:v>
                </c:pt>
                <c:pt idx="14">
                  <c:v>2.5235140722020448E-10</c:v>
                </c:pt>
                <c:pt idx="15">
                  <c:v>2.970945645287513E-10</c:v>
                </c:pt>
                <c:pt idx="16">
                  <c:v>3.998916128334714E-10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5D5-4A91-977E-17002B04D0CC}"/>
            </c:ext>
          </c:extLst>
        </c:ser>
        <c:ser>
          <c:idx val="8"/>
          <c:order val="8"/>
          <c:spPr>
            <a:ln w="28575">
              <a:noFill/>
            </a:ln>
          </c:spPr>
          <c:xVal>
            <c:numRef>
              <c:f>'incubation data'!$G$108:$G$124</c:f>
              <c:numCache>
                <c:formatCode>0</c:formatCode>
                <c:ptCount val="17"/>
                <c:pt idx="0">
                  <c:v>0</c:v>
                </c:pt>
                <c:pt idx="1">
                  <c:v>5.9930555555547471</c:v>
                </c:pt>
                <c:pt idx="2">
                  <c:v>12.979166666664241</c:v>
                </c:pt>
                <c:pt idx="3">
                  <c:v>22.040972222224809</c:v>
                </c:pt>
                <c:pt idx="4">
                  <c:v>35.114583333335759</c:v>
                </c:pt>
                <c:pt idx="5">
                  <c:v>47.135416666664241</c:v>
                </c:pt>
                <c:pt idx="6">
                  <c:v>58.047916666670062</c:v>
                </c:pt>
                <c:pt idx="7">
                  <c:v>97.978472222224809</c:v>
                </c:pt>
                <c:pt idx="8">
                  <c:v>138.01527777777665</c:v>
                </c:pt>
                <c:pt idx="9">
                  <c:v>173.02777777778101</c:v>
                </c:pt>
                <c:pt idx="10">
                  <c:v>203.20138888889051</c:v>
                </c:pt>
                <c:pt idx="11">
                  <c:v>264.11250000000291</c:v>
                </c:pt>
                <c:pt idx="12">
                  <c:v>300.07430555555766</c:v>
                </c:pt>
                <c:pt idx="13">
                  <c:v>363.14583333333576</c:v>
                </c:pt>
                <c:pt idx="14">
                  <c:v>664.03194444444671</c:v>
                </c:pt>
                <c:pt idx="15">
                  <c:v>875.17291666667006</c:v>
                </c:pt>
                <c:pt idx="16">
                  <c:v>1079.023611111108</c:v>
                </c:pt>
              </c:numCache>
            </c:numRef>
          </c:xVal>
          <c:yVal>
            <c:numRef>
              <c:f>'incubation data'!$AI$108:$AI$124</c:f>
              <c:numCache>
                <c:formatCode>0.0</c:formatCode>
                <c:ptCount val="17"/>
                <c:pt idx="0">
                  <c:v>0.3191693262305958</c:v>
                </c:pt>
                <c:pt idx="1">
                  <c:v>0.680773754775441</c:v>
                </c:pt>
                <c:pt idx="2">
                  <c:v>0.89220337646615</c:v>
                </c:pt>
                <c:pt idx="3">
                  <c:v>1.2517063177735361</c:v>
                </c:pt>
                <c:pt idx="4">
                  <c:v>1.5009002992276772</c:v>
                </c:pt>
                <c:pt idx="5">
                  <c:v>1.704054603363965</c:v>
                </c:pt>
                <c:pt idx="6">
                  <c:v>1.969729139461057</c:v>
                </c:pt>
                <c:pt idx="7">
                  <c:v>2.4923360798043728</c:v>
                </c:pt>
                <c:pt idx="8">
                  <c:v>2.9143305564794062</c:v>
                </c:pt>
                <c:pt idx="9">
                  <c:v>3.3819974207665719</c:v>
                </c:pt>
                <c:pt idx="10">
                  <c:v>3.5710810730174849</c:v>
                </c:pt>
                <c:pt idx="11">
                  <c:v>4.4943145364355459</c:v>
                </c:pt>
                <c:pt idx="12">
                  <c:v>4.8405992154999149</c:v>
                </c:pt>
                <c:pt idx="13">
                  <c:v>5.3714396246523508</c:v>
                </c:pt>
                <c:pt idx="14">
                  <c:v>6.524113623387624</c:v>
                </c:pt>
                <c:pt idx="15">
                  <c:v>7.6820980541200603</c:v>
                </c:pt>
                <c:pt idx="16">
                  <c:v>10.296464170375788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5D5-4A91-977E-17002B04D0CC}"/>
            </c:ext>
          </c:extLst>
        </c:ser>
        <c:ser>
          <c:idx val="9"/>
          <c:order val="9"/>
          <c:spPr>
            <a:ln w="28575">
              <a:noFill/>
            </a:ln>
          </c:spPr>
          <c:marker>
            <c:symbol val="diamond"/>
            <c:size val="7"/>
            <c:spPr>
              <a:solidFill>
                <a:schemeClr val="accent1"/>
              </a:solidFill>
            </c:spPr>
          </c:marker>
          <c:xVal>
            <c:numRef>
              <c:f>'incubation data'!$G$108:$G$124</c:f>
              <c:numCache>
                <c:formatCode>0</c:formatCode>
                <c:ptCount val="17"/>
                <c:pt idx="0">
                  <c:v>0</c:v>
                </c:pt>
                <c:pt idx="1">
                  <c:v>5.9930555555547471</c:v>
                </c:pt>
                <c:pt idx="2">
                  <c:v>12.979166666664241</c:v>
                </c:pt>
                <c:pt idx="3">
                  <c:v>22.040972222224809</c:v>
                </c:pt>
                <c:pt idx="4">
                  <c:v>35.114583333335759</c:v>
                </c:pt>
                <c:pt idx="5">
                  <c:v>47.135416666664241</c:v>
                </c:pt>
                <c:pt idx="6">
                  <c:v>58.047916666670062</c:v>
                </c:pt>
                <c:pt idx="7">
                  <c:v>97.978472222224809</c:v>
                </c:pt>
                <c:pt idx="8">
                  <c:v>138.01527777777665</c:v>
                </c:pt>
                <c:pt idx="9">
                  <c:v>173.02777777778101</c:v>
                </c:pt>
                <c:pt idx="10">
                  <c:v>203.20138888889051</c:v>
                </c:pt>
                <c:pt idx="11">
                  <c:v>264.11250000000291</c:v>
                </c:pt>
                <c:pt idx="12">
                  <c:v>300.07430555555766</c:v>
                </c:pt>
                <c:pt idx="13">
                  <c:v>363.14583333333576</c:v>
                </c:pt>
                <c:pt idx="14">
                  <c:v>664.03194444444671</c:v>
                </c:pt>
                <c:pt idx="15">
                  <c:v>875.17291666667006</c:v>
                </c:pt>
                <c:pt idx="16">
                  <c:v>1079.023611111108</c:v>
                </c:pt>
              </c:numCache>
            </c:numRef>
          </c:xVal>
          <c:yVal>
            <c:numRef>
              <c:f>'incubation data'!$AJ$108:$AJ$124</c:f>
              <c:numCache>
                <c:formatCode>0.0</c:formatCode>
                <c:ptCount val="17"/>
                <c:pt idx="0">
                  <c:v>0</c:v>
                </c:pt>
                <c:pt idx="1">
                  <c:v>0.3616044285448452</c:v>
                </c:pt>
                <c:pt idx="2">
                  <c:v>0.5730340502355542</c:v>
                </c:pt>
                <c:pt idx="3">
                  <c:v>0.93253699154294034</c:v>
                </c:pt>
                <c:pt idx="4">
                  <c:v>1.1817309729970815</c:v>
                </c:pt>
                <c:pt idx="5">
                  <c:v>1.3848852771333693</c:v>
                </c:pt>
                <c:pt idx="6">
                  <c:v>1.6505598132304611</c:v>
                </c:pt>
                <c:pt idx="7">
                  <c:v>2.1731667535737769</c:v>
                </c:pt>
                <c:pt idx="8">
                  <c:v>2.5951612302488103</c:v>
                </c:pt>
                <c:pt idx="9">
                  <c:v>3.062828094535976</c:v>
                </c:pt>
                <c:pt idx="10">
                  <c:v>3.251911746786889</c:v>
                </c:pt>
                <c:pt idx="11">
                  <c:v>4.17514521020495</c:v>
                </c:pt>
                <c:pt idx="12">
                  <c:v>4.521429889269319</c:v>
                </c:pt>
                <c:pt idx="13">
                  <c:v>5.0522702984217549</c:v>
                </c:pt>
                <c:pt idx="14">
                  <c:v>6.2049442971570281</c:v>
                </c:pt>
                <c:pt idx="15">
                  <c:v>7.3629287278894644</c:v>
                </c:pt>
                <c:pt idx="16">
                  <c:v>9.9772948441451934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5D5-4A91-977E-17002B04D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65280"/>
        <c:axId val="74467200"/>
      </c:scatterChart>
      <c:valAx>
        <c:axId val="7446528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74467200"/>
        <c:crosses val="autoZero"/>
        <c:crossBetween val="midCat"/>
      </c:valAx>
      <c:valAx>
        <c:axId val="74467200"/>
        <c:scaling>
          <c:orientation val="minMax"/>
        </c:scaling>
        <c:delete val="0"/>
        <c:axPos val="l"/>
        <c:numFmt formatCode="0.000000" sourceLinked="1"/>
        <c:majorTickMark val="out"/>
        <c:minorTickMark val="none"/>
        <c:tickLblPos val="nextTo"/>
        <c:crossAx val="744652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3080240827514239"/>
          <c:y val="6.9444444444444503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data'!$G$108:$G$133</c:f>
              <c:numCache>
                <c:formatCode>0</c:formatCode>
                <c:ptCount val="26"/>
                <c:pt idx="0">
                  <c:v>0</c:v>
                </c:pt>
                <c:pt idx="1">
                  <c:v>5.9930555555547471</c:v>
                </c:pt>
                <c:pt idx="2">
                  <c:v>12.979166666664241</c:v>
                </c:pt>
                <c:pt idx="3">
                  <c:v>22.040972222224809</c:v>
                </c:pt>
                <c:pt idx="4">
                  <c:v>35.114583333335759</c:v>
                </c:pt>
                <c:pt idx="5">
                  <c:v>47.135416666664241</c:v>
                </c:pt>
                <c:pt idx="6">
                  <c:v>58.047916666670062</c:v>
                </c:pt>
                <c:pt idx="7">
                  <c:v>97.978472222224809</c:v>
                </c:pt>
                <c:pt idx="8">
                  <c:v>138.01527777777665</c:v>
                </c:pt>
                <c:pt idx="9">
                  <c:v>173.02777777778101</c:v>
                </c:pt>
                <c:pt idx="10">
                  <c:v>203.20138888889051</c:v>
                </c:pt>
                <c:pt idx="11">
                  <c:v>264.11250000000291</c:v>
                </c:pt>
                <c:pt idx="12">
                  <c:v>300.07430555555766</c:v>
                </c:pt>
                <c:pt idx="13">
                  <c:v>363.14583333333576</c:v>
                </c:pt>
                <c:pt idx="14">
                  <c:v>664.03194444444671</c:v>
                </c:pt>
                <c:pt idx="15">
                  <c:v>875.17291666667006</c:v>
                </c:pt>
                <c:pt idx="16">
                  <c:v>1079.023611111108</c:v>
                </c:pt>
                <c:pt idx="17">
                  <c:v>1190.9958333333343</c:v>
                </c:pt>
                <c:pt idx="18">
                  <c:v>1391.1263888888861</c:v>
                </c:pt>
                <c:pt idx="19">
                  <c:v>1400.9743055555591</c:v>
                </c:pt>
                <c:pt idx="20">
                  <c:v>1401.9805555555577</c:v>
                </c:pt>
                <c:pt idx="21">
                  <c:v>1538.1437500000029</c:v>
                </c:pt>
                <c:pt idx="22">
                  <c:v>1545.9861111111095</c:v>
                </c:pt>
                <c:pt idx="23">
                  <c:v>1636.0215277777752</c:v>
                </c:pt>
                <c:pt idx="24">
                  <c:v>1727.0041666666657</c:v>
                </c:pt>
                <c:pt idx="25">
                  <c:v>2017.0131944444438</c:v>
                </c:pt>
              </c:numCache>
            </c:numRef>
          </c:xVal>
          <c:yVal>
            <c:numRef>
              <c:f>'incubation data'!$CJ$108:$CJ$133</c:f>
              <c:numCache>
                <c:formatCode>General</c:formatCode>
                <c:ptCount val="26"/>
                <c:pt idx="0" formatCode="0.000">
                  <c:v>0</c:v>
                </c:pt>
                <c:pt idx="2" formatCode="0.000">
                  <c:v>0.23774073854408059</c:v>
                </c:pt>
                <c:pt idx="5" formatCode="0.000">
                  <c:v>0.69579919323001216</c:v>
                </c:pt>
                <c:pt idx="6" formatCode="0.000">
                  <c:v>0.85065559463474871</c:v>
                </c:pt>
                <c:pt idx="7" formatCode="0.000">
                  <c:v>1.1219591509359439</c:v>
                </c:pt>
                <c:pt idx="8" formatCode="0.000">
                  <c:v>1.3107836131751016</c:v>
                </c:pt>
                <c:pt idx="9" formatCode="0.000">
                  <c:v>1.5042198427037425</c:v>
                </c:pt>
                <c:pt idx="10" formatCode="0.000">
                  <c:v>1.5357229978777778</c:v>
                </c:pt>
                <c:pt idx="11" formatCode="0.000">
                  <c:v>1.9946278517014333</c:v>
                </c:pt>
                <c:pt idx="12" formatCode="0.000">
                  <c:v>2.1569291049720274</c:v>
                </c:pt>
                <c:pt idx="13" formatCode="0.000">
                  <c:v>2.3968581268759377</c:v>
                </c:pt>
                <c:pt idx="14" formatCode="0.000">
                  <c:v>3.3459092383385229</c:v>
                </c:pt>
                <c:pt idx="15" formatCode="0.000">
                  <c:v>4.3533980176791394</c:v>
                </c:pt>
                <c:pt idx="16" formatCode="0.000">
                  <c:v>6.3550151900371548</c:v>
                </c:pt>
                <c:pt idx="17" formatCode="0.000">
                  <c:v>7.1073219855718728</c:v>
                </c:pt>
                <c:pt idx="18" formatCode="0.000">
                  <c:v>5.9158647293461746</c:v>
                </c:pt>
                <c:pt idx="19" formatCode="0.000">
                  <c:v>5.6536806669986284</c:v>
                </c:pt>
                <c:pt idx="20" formatCode="0.000">
                  <c:v>5.6536806669986301</c:v>
                </c:pt>
                <c:pt idx="21" formatCode="0.000">
                  <c:v>7.1356745991763466</c:v>
                </c:pt>
                <c:pt idx="22" formatCode="0.000">
                  <c:v>7.2123887739001526</c:v>
                </c:pt>
                <c:pt idx="23" formatCode="0.000">
                  <c:v>7.7201304772852835</c:v>
                </c:pt>
                <c:pt idx="24" formatCode="0.000">
                  <c:v>7.8486944136517511</c:v>
                </c:pt>
                <c:pt idx="25" formatCode="0.000">
                  <c:v>8.7218717144116731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80-4CE8-91B0-C52EF2DFDAB6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data'!$G$108:$G$133</c:f>
              <c:numCache>
                <c:formatCode>0</c:formatCode>
                <c:ptCount val="26"/>
                <c:pt idx="0">
                  <c:v>0</c:v>
                </c:pt>
                <c:pt idx="1">
                  <c:v>5.9930555555547471</c:v>
                </c:pt>
                <c:pt idx="2">
                  <c:v>12.979166666664241</c:v>
                </c:pt>
                <c:pt idx="3">
                  <c:v>22.040972222224809</c:v>
                </c:pt>
                <c:pt idx="4">
                  <c:v>35.114583333335759</c:v>
                </c:pt>
                <c:pt idx="5">
                  <c:v>47.135416666664241</c:v>
                </c:pt>
                <c:pt idx="6">
                  <c:v>58.047916666670062</c:v>
                </c:pt>
                <c:pt idx="7">
                  <c:v>97.978472222224809</c:v>
                </c:pt>
                <c:pt idx="8">
                  <c:v>138.01527777777665</c:v>
                </c:pt>
                <c:pt idx="9">
                  <c:v>173.02777777778101</c:v>
                </c:pt>
                <c:pt idx="10">
                  <c:v>203.20138888889051</c:v>
                </c:pt>
                <c:pt idx="11">
                  <c:v>264.11250000000291</c:v>
                </c:pt>
                <c:pt idx="12">
                  <c:v>300.07430555555766</c:v>
                </c:pt>
                <c:pt idx="13">
                  <c:v>363.14583333333576</c:v>
                </c:pt>
                <c:pt idx="14">
                  <c:v>664.03194444444671</c:v>
                </c:pt>
                <c:pt idx="15">
                  <c:v>875.17291666667006</c:v>
                </c:pt>
                <c:pt idx="16">
                  <c:v>1079.023611111108</c:v>
                </c:pt>
                <c:pt idx="17">
                  <c:v>1190.9958333333343</c:v>
                </c:pt>
                <c:pt idx="18">
                  <c:v>1391.1263888888861</c:v>
                </c:pt>
                <c:pt idx="19">
                  <c:v>1400.9743055555591</c:v>
                </c:pt>
                <c:pt idx="20">
                  <c:v>1401.9805555555577</c:v>
                </c:pt>
                <c:pt idx="21">
                  <c:v>1538.1437500000029</c:v>
                </c:pt>
                <c:pt idx="22">
                  <c:v>1545.9861111111095</c:v>
                </c:pt>
                <c:pt idx="23">
                  <c:v>1636.0215277777752</c:v>
                </c:pt>
                <c:pt idx="24">
                  <c:v>1727.0041666666657</c:v>
                </c:pt>
                <c:pt idx="25">
                  <c:v>2017.0131944444438</c:v>
                </c:pt>
              </c:numCache>
            </c:numRef>
          </c:xVal>
          <c:yVal>
            <c:numRef>
              <c:f>'incubation data'!$CK$108:$CK$133</c:f>
              <c:numCache>
                <c:formatCode>General</c:formatCode>
                <c:ptCount val="26"/>
                <c:pt idx="0" formatCode="0.00">
                  <c:v>0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80-4CE8-91B0-C52EF2DFD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84736"/>
        <c:axId val="74486912"/>
      </c:scatterChart>
      <c:valAx>
        <c:axId val="7448473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74486912"/>
        <c:crosses val="autoZero"/>
        <c:crossBetween val="midCat"/>
      </c:valAx>
      <c:valAx>
        <c:axId val="74486912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crossAx val="744847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1st exp. CO2 / CH4</a:t>
            </a:r>
          </a:p>
        </c:rich>
      </c:tx>
      <c:layout>
        <c:manualLayout>
          <c:xMode val="edge"/>
          <c:yMode val="edge"/>
          <c:x val="0.18961042771567121"/>
          <c:y val="3.7037037037037056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'incubation data'!$G$137:$G$179</c:f>
              <c:numCache>
                <c:formatCode>0</c:formatCode>
                <c:ptCount val="43"/>
                <c:pt idx="0">
                  <c:v>0</c:v>
                </c:pt>
                <c:pt idx="1">
                  <c:v>7.0354166666729725</c:v>
                </c:pt>
                <c:pt idx="2">
                  <c:v>13.978472222224809</c:v>
                </c:pt>
                <c:pt idx="3">
                  <c:v>29.197222222224809</c:v>
                </c:pt>
                <c:pt idx="4">
                  <c:v>37.006944444445253</c:v>
                </c:pt>
                <c:pt idx="5">
                  <c:v>57.086111111115315</c:v>
                </c:pt>
                <c:pt idx="6">
                  <c:v>76.098611111112405</c:v>
                </c:pt>
                <c:pt idx="7">
                  <c:v>90.930555555562023</c:v>
                </c:pt>
                <c:pt idx="8">
                  <c:v>109.92916666666861</c:v>
                </c:pt>
                <c:pt idx="9">
                  <c:v>123.92777777778247</c:v>
                </c:pt>
                <c:pt idx="10">
                  <c:v>137.88194444444525</c:v>
                </c:pt>
                <c:pt idx="11">
                  <c:v>151.95208333333721</c:v>
                </c:pt>
                <c:pt idx="12">
                  <c:v>165.92361111111677</c:v>
                </c:pt>
                <c:pt idx="13">
                  <c:v>179.88819444445107</c:v>
                </c:pt>
                <c:pt idx="14">
                  <c:v>193.86805555556202</c:v>
                </c:pt>
                <c:pt idx="15">
                  <c:v>207.8708333333343</c:v>
                </c:pt>
                <c:pt idx="16">
                  <c:v>221.92361111111677</c:v>
                </c:pt>
                <c:pt idx="17">
                  <c:v>235.87152777778101</c:v>
                </c:pt>
                <c:pt idx="18">
                  <c:v>277.92361111111677</c:v>
                </c:pt>
                <c:pt idx="19">
                  <c:v>305.89791666666861</c:v>
                </c:pt>
                <c:pt idx="20">
                  <c:v>319.9423611111124</c:v>
                </c:pt>
                <c:pt idx="21">
                  <c:v>404.92638888888905</c:v>
                </c:pt>
                <c:pt idx="22">
                  <c:v>477.94027777777956</c:v>
                </c:pt>
                <c:pt idx="23">
                  <c:v>624.02430555556202</c:v>
                </c:pt>
                <c:pt idx="24">
                  <c:v>650.94722222222481</c:v>
                </c:pt>
                <c:pt idx="25">
                  <c:v>726.14236111111677</c:v>
                </c:pt>
                <c:pt idx="26">
                  <c:v>775.93958333334012</c:v>
                </c:pt>
                <c:pt idx="27">
                  <c:v>811.97916666667152</c:v>
                </c:pt>
                <c:pt idx="28">
                  <c:v>865.95138888889051</c:v>
                </c:pt>
                <c:pt idx="29">
                  <c:v>916.1520833333343</c:v>
                </c:pt>
                <c:pt idx="30">
                  <c:v>968.0048611111124</c:v>
                </c:pt>
                <c:pt idx="31">
                  <c:v>1058.1354166666715</c:v>
                </c:pt>
                <c:pt idx="32">
                  <c:v>1132.9923611111153</c:v>
                </c:pt>
                <c:pt idx="33">
                  <c:v>1201.945138888892</c:v>
                </c:pt>
                <c:pt idx="34">
                  <c:v>1247.0694444444453</c:v>
                </c:pt>
                <c:pt idx="35">
                  <c:v>1274.0111111111109</c:v>
                </c:pt>
                <c:pt idx="36">
                  <c:v>1308.1145833333358</c:v>
                </c:pt>
                <c:pt idx="37">
                  <c:v>1327.9506944444511</c:v>
                </c:pt>
                <c:pt idx="38">
                  <c:v>1359.9493055555577</c:v>
                </c:pt>
                <c:pt idx="39">
                  <c:v>1393.9395833333401</c:v>
                </c:pt>
                <c:pt idx="40">
                  <c:v>1447.0027777777796</c:v>
                </c:pt>
                <c:pt idx="41">
                  <c:v>1476.9215277777839</c:v>
                </c:pt>
                <c:pt idx="42">
                  <c:v>1525.9819444444511</c:v>
                </c:pt>
              </c:numCache>
            </c:numRef>
          </c:xVal>
          <c:yVal>
            <c:numRef>
              <c:f>'incubation data'!$Y$137:$Y$179</c:f>
              <c:numCache>
                <c:formatCode>0.000000</c:formatCode>
                <c:ptCount val="43"/>
                <c:pt idx="0">
                  <c:v>0</c:v>
                </c:pt>
                <c:pt idx="1">
                  <c:v>1.1378068259360681E-4</c:v>
                </c:pt>
                <c:pt idx="2">
                  <c:v>1.2263547999873266E-4</c:v>
                </c:pt>
                <c:pt idx="3">
                  <c:v>2.4644371877450971E-3</c:v>
                </c:pt>
                <c:pt idx="4">
                  <c:v>-1.5262399761006054E-4</c:v>
                </c:pt>
                <c:pt idx="5">
                  <c:v>1.3063711434090008E-3</c:v>
                </c:pt>
                <c:pt idx="6">
                  <c:v>-5.5168621679675396E-4</c:v>
                </c:pt>
                <c:pt idx="7">
                  <c:v>2.5640925293770756E-3</c:v>
                </c:pt>
                <c:pt idx="8">
                  <c:v>6.363815775884663E-4</c:v>
                </c:pt>
                <c:pt idx="9">
                  <c:v>1.1572436046384949E-3</c:v>
                </c:pt>
                <c:pt idx="10">
                  <c:v>1.4663754877633206E-3</c:v>
                </c:pt>
                <c:pt idx="11">
                  <c:v>1.5896842823171092E-3</c:v>
                </c:pt>
                <c:pt idx="12">
                  <c:v>3.2716425272651785E-3</c:v>
                </c:pt>
                <c:pt idx="13">
                  <c:v>3.3250752393932026E-3</c:v>
                </c:pt>
                <c:pt idx="14">
                  <c:v>1.7816656486886186E-3</c:v>
                </c:pt>
                <c:pt idx="15">
                  <c:v>1.7382884993177156E-3</c:v>
                </c:pt>
                <c:pt idx="16">
                  <c:v>2.8100782142422721E-3</c:v>
                </c:pt>
                <c:pt idx="17">
                  <c:v>2.4487367201899693E-3</c:v>
                </c:pt>
                <c:pt idx="18">
                  <c:v>3.172908939778377E-3</c:v>
                </c:pt>
                <c:pt idx="19">
                  <c:v>3.8745673062776419E-3</c:v>
                </c:pt>
                <c:pt idx="20">
                  <c:v>4.878408277662968E-3</c:v>
                </c:pt>
                <c:pt idx="21">
                  <c:v>1.4267123136911645E-3</c:v>
                </c:pt>
                <c:pt idx="22">
                  <c:v>1.9434104093729099E-3</c:v>
                </c:pt>
                <c:pt idx="23">
                  <c:v>6.820220521565363E-3</c:v>
                </c:pt>
                <c:pt idx="24">
                  <c:v>1.0791314713722227E-2</c:v>
                </c:pt>
                <c:pt idx="25">
                  <c:v>2.9973158760472046E-2</c:v>
                </c:pt>
                <c:pt idx="26">
                  <c:v>5.379676830242254E-2</c:v>
                </c:pt>
                <c:pt idx="27">
                  <c:v>8.145184168658863E-2</c:v>
                </c:pt>
                <c:pt idx="28">
                  <c:v>0.14875221269416819</c:v>
                </c:pt>
                <c:pt idx="29">
                  <c:v>0.28638558058517272</c:v>
                </c:pt>
                <c:pt idx="30">
                  <c:v>0.64048740814195215</c:v>
                </c:pt>
                <c:pt idx="31">
                  <c:v>1.6778837116725061</c:v>
                </c:pt>
                <c:pt idx="32">
                  <c:v>2.2194568482428929</c:v>
                </c:pt>
                <c:pt idx="33">
                  <c:v>2.4272932805014946</c:v>
                </c:pt>
                <c:pt idx="34">
                  <c:v>2.6470338734211949</c:v>
                </c:pt>
                <c:pt idx="35">
                  <c:v>2.8767947727172896</c:v>
                </c:pt>
                <c:pt idx="36">
                  <c:v>2.7868719538218278</c:v>
                </c:pt>
                <c:pt idx="37">
                  <c:v>2.9695020426880512</c:v>
                </c:pt>
                <c:pt idx="38">
                  <c:v>3.181033396684791</c:v>
                </c:pt>
                <c:pt idx="39">
                  <c:v>3.3986807527703968</c:v>
                </c:pt>
                <c:pt idx="40">
                  <c:v>3.6315184354661882</c:v>
                </c:pt>
                <c:pt idx="41">
                  <c:v>3.9414873139701916</c:v>
                </c:pt>
                <c:pt idx="42">
                  <c:v>4.2501608079619206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E5-4581-A6DB-85127D94522A}"/>
            </c:ext>
          </c:extLst>
        </c:ser>
        <c:ser>
          <c:idx val="9"/>
          <c:order val="1"/>
          <c:spPr>
            <a:ln w="28575">
              <a:noFill/>
            </a:ln>
          </c:spPr>
          <c:marker>
            <c:spPr>
              <a:solidFill>
                <a:schemeClr val="tx2">
                  <a:lumMod val="60000"/>
                  <a:lumOff val="40000"/>
                </a:schemeClr>
              </a:solidFill>
            </c:spPr>
          </c:marker>
          <c:xVal>
            <c:numRef>
              <c:f>'incubation data'!$G$137:$G$179</c:f>
              <c:numCache>
                <c:formatCode>0</c:formatCode>
                <c:ptCount val="43"/>
                <c:pt idx="0">
                  <c:v>0</c:v>
                </c:pt>
                <c:pt idx="1">
                  <c:v>7.0354166666729725</c:v>
                </c:pt>
                <c:pt idx="2">
                  <c:v>13.978472222224809</c:v>
                </c:pt>
                <c:pt idx="3">
                  <c:v>29.197222222224809</c:v>
                </c:pt>
                <c:pt idx="4">
                  <c:v>37.006944444445253</c:v>
                </c:pt>
                <c:pt idx="5">
                  <c:v>57.086111111115315</c:v>
                </c:pt>
                <c:pt idx="6">
                  <c:v>76.098611111112405</c:v>
                </c:pt>
                <c:pt idx="7">
                  <c:v>90.930555555562023</c:v>
                </c:pt>
                <c:pt idx="8">
                  <c:v>109.92916666666861</c:v>
                </c:pt>
                <c:pt idx="9">
                  <c:v>123.92777777778247</c:v>
                </c:pt>
                <c:pt idx="10">
                  <c:v>137.88194444444525</c:v>
                </c:pt>
                <c:pt idx="11">
                  <c:v>151.95208333333721</c:v>
                </c:pt>
                <c:pt idx="12">
                  <c:v>165.92361111111677</c:v>
                </c:pt>
                <c:pt idx="13">
                  <c:v>179.88819444445107</c:v>
                </c:pt>
                <c:pt idx="14">
                  <c:v>193.86805555556202</c:v>
                </c:pt>
                <c:pt idx="15">
                  <c:v>207.8708333333343</c:v>
                </c:pt>
                <c:pt idx="16">
                  <c:v>221.92361111111677</c:v>
                </c:pt>
                <c:pt idx="17">
                  <c:v>235.87152777778101</c:v>
                </c:pt>
                <c:pt idx="18">
                  <c:v>277.92361111111677</c:v>
                </c:pt>
                <c:pt idx="19">
                  <c:v>305.89791666666861</c:v>
                </c:pt>
                <c:pt idx="20">
                  <c:v>319.9423611111124</c:v>
                </c:pt>
                <c:pt idx="21">
                  <c:v>404.92638888888905</c:v>
                </c:pt>
                <c:pt idx="22">
                  <c:v>477.94027777777956</c:v>
                </c:pt>
                <c:pt idx="23">
                  <c:v>624.02430555556202</c:v>
                </c:pt>
                <c:pt idx="24">
                  <c:v>650.94722222222481</c:v>
                </c:pt>
                <c:pt idx="25">
                  <c:v>726.14236111111677</c:v>
                </c:pt>
                <c:pt idx="26">
                  <c:v>775.93958333334012</c:v>
                </c:pt>
                <c:pt idx="27">
                  <c:v>811.97916666667152</c:v>
                </c:pt>
                <c:pt idx="28">
                  <c:v>865.95138888889051</c:v>
                </c:pt>
                <c:pt idx="29">
                  <c:v>916.1520833333343</c:v>
                </c:pt>
                <c:pt idx="30">
                  <c:v>968.0048611111124</c:v>
                </c:pt>
                <c:pt idx="31">
                  <c:v>1058.1354166666715</c:v>
                </c:pt>
                <c:pt idx="32">
                  <c:v>1132.9923611111153</c:v>
                </c:pt>
                <c:pt idx="33">
                  <c:v>1201.945138888892</c:v>
                </c:pt>
                <c:pt idx="34">
                  <c:v>1247.0694444444453</c:v>
                </c:pt>
                <c:pt idx="35">
                  <c:v>1274.0111111111109</c:v>
                </c:pt>
                <c:pt idx="36">
                  <c:v>1308.1145833333358</c:v>
                </c:pt>
                <c:pt idx="37">
                  <c:v>1327.9506944444511</c:v>
                </c:pt>
                <c:pt idx="38">
                  <c:v>1359.9493055555577</c:v>
                </c:pt>
                <c:pt idx="39">
                  <c:v>1393.9395833333401</c:v>
                </c:pt>
                <c:pt idx="40">
                  <c:v>1447.0027777777796</c:v>
                </c:pt>
                <c:pt idx="41">
                  <c:v>1476.9215277777839</c:v>
                </c:pt>
                <c:pt idx="42">
                  <c:v>1525.9819444444511</c:v>
                </c:pt>
              </c:numCache>
            </c:numRef>
          </c:xVal>
          <c:yVal>
            <c:numRef>
              <c:f>'incubation data'!$AJ$137:$AJ$179</c:f>
              <c:numCache>
                <c:formatCode>0.0</c:formatCode>
                <c:ptCount val="43"/>
                <c:pt idx="0">
                  <c:v>0</c:v>
                </c:pt>
                <c:pt idx="1">
                  <c:v>0.33264970095316798</c:v>
                </c:pt>
                <c:pt idx="2">
                  <c:v>0.99058166152414284</c:v>
                </c:pt>
                <c:pt idx="3">
                  <c:v>2.1131358465192407</c:v>
                </c:pt>
                <c:pt idx="4">
                  <c:v>2.2877612942049761</c:v>
                </c:pt>
                <c:pt idx="5">
                  <c:v>5.9066761279003632</c:v>
                </c:pt>
                <c:pt idx="6">
                  <c:v>7.0066011027211195</c:v>
                </c:pt>
                <c:pt idx="7">
                  <c:v>8.1603173051981948</c:v>
                </c:pt>
                <c:pt idx="8">
                  <c:v>8.9763576669409488</c:v>
                </c:pt>
                <c:pt idx="9">
                  <c:v>9.7086763826446454</c:v>
                </c:pt>
                <c:pt idx="10">
                  <c:v>10.256765499026617</c:v>
                </c:pt>
                <c:pt idx="11">
                  <c:v>10.313410702803989</c:v>
                </c:pt>
                <c:pt idx="12">
                  <c:v>11.262661424244424</c:v>
                </c:pt>
                <c:pt idx="13">
                  <c:v>11.777459890847974</c:v>
                </c:pt>
                <c:pt idx="14">
                  <c:v>12.11608674376777</c:v>
                </c:pt>
                <c:pt idx="15">
                  <c:v>12.808372926113199</c:v>
                </c:pt>
                <c:pt idx="16">
                  <c:v>12.932137950503767</c:v>
                </c:pt>
                <c:pt idx="17">
                  <c:v>12.987821867744277</c:v>
                </c:pt>
                <c:pt idx="18">
                  <c:v>14.949188294392746</c:v>
                </c:pt>
                <c:pt idx="19">
                  <c:v>15.650996081848211</c:v>
                </c:pt>
                <c:pt idx="20">
                  <c:v>16.412837656049387</c:v>
                </c:pt>
                <c:pt idx="21">
                  <c:v>18.179184916767934</c:v>
                </c:pt>
                <c:pt idx="22">
                  <c:v>19.476096371569287</c:v>
                </c:pt>
                <c:pt idx="23">
                  <c:v>19.793930477805823</c:v>
                </c:pt>
                <c:pt idx="24">
                  <c:v>22.532894993268762</c:v>
                </c:pt>
                <c:pt idx="25">
                  <c:v>23.076624355109345</c:v>
                </c:pt>
                <c:pt idx="26">
                  <c:v>21.437707393784894</c:v>
                </c:pt>
                <c:pt idx="27">
                  <c:v>21.809041209901586</c:v>
                </c:pt>
                <c:pt idx="28">
                  <c:v>20.370511711880102</c:v>
                </c:pt>
                <c:pt idx="29">
                  <c:v>20.521518039781018</c:v>
                </c:pt>
                <c:pt idx="30">
                  <c:v>22.810198143531363</c:v>
                </c:pt>
                <c:pt idx="31">
                  <c:v>24.809876769681882</c:v>
                </c:pt>
                <c:pt idx="32">
                  <c:v>25.477700554348033</c:v>
                </c:pt>
                <c:pt idx="33">
                  <c:v>24.666417731199747</c:v>
                </c:pt>
                <c:pt idx="34">
                  <c:v>24.919674544071842</c:v>
                </c:pt>
                <c:pt idx="35">
                  <c:v>25.467235922144539</c:v>
                </c:pt>
                <c:pt idx="36">
                  <c:v>24.97943709069186</c:v>
                </c:pt>
                <c:pt idx="37">
                  <c:v>27.302736382089684</c:v>
                </c:pt>
                <c:pt idx="38">
                  <c:v>27.488720400887445</c:v>
                </c:pt>
                <c:pt idx="39">
                  <c:v>27.790141059289891</c:v>
                </c:pt>
                <c:pt idx="40">
                  <c:v>27.773596670005553</c:v>
                </c:pt>
                <c:pt idx="41">
                  <c:v>28.418823375629014</c:v>
                </c:pt>
                <c:pt idx="42">
                  <c:v>28.745662154954783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4E5-4581-A6DB-85127D945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85216"/>
        <c:axId val="74587520"/>
      </c:scatterChart>
      <c:valAx>
        <c:axId val="7458521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74587520"/>
        <c:crosses val="autoZero"/>
        <c:crossBetween val="midCat"/>
      </c:valAx>
      <c:valAx>
        <c:axId val="74587520"/>
        <c:scaling>
          <c:orientation val="minMax"/>
        </c:scaling>
        <c:delete val="0"/>
        <c:axPos val="l"/>
        <c:numFmt formatCode="0.000000" sourceLinked="1"/>
        <c:majorTickMark val="out"/>
        <c:minorTickMark val="none"/>
        <c:tickLblPos val="nextTo"/>
        <c:crossAx val="745852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data'!$G$183:$G$208</c:f>
              <c:numCache>
                <c:formatCode>0</c:formatCode>
                <c:ptCount val="26"/>
                <c:pt idx="0">
                  <c:v>0</c:v>
                </c:pt>
                <c:pt idx="1">
                  <c:v>5.9826388888832298</c:v>
                </c:pt>
                <c:pt idx="2">
                  <c:v>12.969444444439432</c:v>
                </c:pt>
                <c:pt idx="3">
                  <c:v>22.029861111106584</c:v>
                </c:pt>
                <c:pt idx="4">
                  <c:v>35.102083333331393</c:v>
                </c:pt>
                <c:pt idx="5">
                  <c:v>47.127083333332848</c:v>
                </c:pt>
                <c:pt idx="6">
                  <c:v>58.035416666665697</c:v>
                </c:pt>
                <c:pt idx="7">
                  <c:v>97.964583333327028</c:v>
                </c:pt>
                <c:pt idx="8">
                  <c:v>138.00555555555184</c:v>
                </c:pt>
                <c:pt idx="9">
                  <c:v>173.01736111110949</c:v>
                </c:pt>
                <c:pt idx="10">
                  <c:v>203.1875</c:v>
                </c:pt>
                <c:pt idx="11">
                  <c:v>264.09999999999854</c:v>
                </c:pt>
                <c:pt idx="12">
                  <c:v>300.06388888888614</c:v>
                </c:pt>
                <c:pt idx="13">
                  <c:v>363.13124999999854</c:v>
                </c:pt>
                <c:pt idx="14">
                  <c:v>664.01805555554893</c:v>
                </c:pt>
                <c:pt idx="15">
                  <c:v>875.15972222221899</c:v>
                </c:pt>
                <c:pt idx="16">
                  <c:v>1079.0090277777708</c:v>
                </c:pt>
                <c:pt idx="17">
                  <c:v>1190.9819444444438</c:v>
                </c:pt>
                <c:pt idx="18">
                  <c:v>1391.1118055555489</c:v>
                </c:pt>
                <c:pt idx="19">
                  <c:v>1400.9624999999942</c:v>
                </c:pt>
                <c:pt idx="20">
                  <c:v>1401.9694444444394</c:v>
                </c:pt>
                <c:pt idx="21">
                  <c:v>1538.1291666666657</c:v>
                </c:pt>
                <c:pt idx="22">
                  <c:v>1545.9715277777723</c:v>
                </c:pt>
                <c:pt idx="23">
                  <c:v>1636.006944444438</c:v>
                </c:pt>
                <c:pt idx="24">
                  <c:v>1726.9909722222219</c:v>
                </c:pt>
                <c:pt idx="25">
                  <c:v>2017.0006944444394</c:v>
                </c:pt>
              </c:numCache>
            </c:numRef>
          </c:xVal>
          <c:yVal>
            <c:numRef>
              <c:f>'incubation data'!$CH$183:$CH$208</c:f>
              <c:numCache>
                <c:formatCode>0.00</c:formatCode>
                <c:ptCount val="26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7D-4329-929F-1A707F6056C2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data'!$G$183:$G$208</c:f>
              <c:numCache>
                <c:formatCode>0</c:formatCode>
                <c:ptCount val="26"/>
                <c:pt idx="0">
                  <c:v>0</c:v>
                </c:pt>
                <c:pt idx="1">
                  <c:v>5.9826388888832298</c:v>
                </c:pt>
                <c:pt idx="2">
                  <c:v>12.969444444439432</c:v>
                </c:pt>
                <c:pt idx="3">
                  <c:v>22.029861111106584</c:v>
                </c:pt>
                <c:pt idx="4">
                  <c:v>35.102083333331393</c:v>
                </c:pt>
                <c:pt idx="5">
                  <c:v>47.127083333332848</c:v>
                </c:pt>
                <c:pt idx="6">
                  <c:v>58.035416666665697</c:v>
                </c:pt>
                <c:pt idx="7">
                  <c:v>97.964583333327028</c:v>
                </c:pt>
                <c:pt idx="8">
                  <c:v>138.00555555555184</c:v>
                </c:pt>
                <c:pt idx="9">
                  <c:v>173.01736111110949</c:v>
                </c:pt>
                <c:pt idx="10">
                  <c:v>203.1875</c:v>
                </c:pt>
                <c:pt idx="11">
                  <c:v>264.09999999999854</c:v>
                </c:pt>
                <c:pt idx="12">
                  <c:v>300.06388888888614</c:v>
                </c:pt>
                <c:pt idx="13">
                  <c:v>363.13124999999854</c:v>
                </c:pt>
                <c:pt idx="14">
                  <c:v>664.01805555554893</c:v>
                </c:pt>
                <c:pt idx="15">
                  <c:v>875.15972222221899</c:v>
                </c:pt>
                <c:pt idx="16">
                  <c:v>1079.0090277777708</c:v>
                </c:pt>
                <c:pt idx="17">
                  <c:v>1190.9819444444438</c:v>
                </c:pt>
                <c:pt idx="18">
                  <c:v>1391.1118055555489</c:v>
                </c:pt>
                <c:pt idx="19">
                  <c:v>1400.9624999999942</c:v>
                </c:pt>
                <c:pt idx="20">
                  <c:v>1401.9694444444394</c:v>
                </c:pt>
                <c:pt idx="21">
                  <c:v>1538.1291666666657</c:v>
                </c:pt>
                <c:pt idx="22">
                  <c:v>1545.9715277777723</c:v>
                </c:pt>
                <c:pt idx="23">
                  <c:v>1636.006944444438</c:v>
                </c:pt>
                <c:pt idx="24">
                  <c:v>1726.9909722222219</c:v>
                </c:pt>
                <c:pt idx="25">
                  <c:v>2017.0006944444394</c:v>
                </c:pt>
              </c:numCache>
            </c:numRef>
          </c:xVal>
          <c:yVal>
            <c:numRef>
              <c:f>'incubation data'!$CI$183:$CI$208</c:f>
              <c:numCache>
                <c:formatCode>0.000</c:formatCode>
                <c:ptCount val="26"/>
                <c:pt idx="0">
                  <c:v>0</c:v>
                </c:pt>
                <c:pt idx="1">
                  <c:v>0.31165633005101634</c:v>
                </c:pt>
                <c:pt idx="2">
                  <c:v>0.47149934820583478</c:v>
                </c:pt>
                <c:pt idx="5">
                  <c:v>1.1001152101411913</c:v>
                </c:pt>
                <c:pt idx="6">
                  <c:v>1.3374153103581135</c:v>
                </c:pt>
                <c:pt idx="7">
                  <c:v>2.5782126239403405</c:v>
                </c:pt>
                <c:pt idx="8">
                  <c:v>3.5186207155811524</c:v>
                </c:pt>
                <c:pt idx="9">
                  <c:v>3.9623997562040461</c:v>
                </c:pt>
                <c:pt idx="10">
                  <c:v>4.5388987049420164</c:v>
                </c:pt>
                <c:pt idx="11">
                  <c:v>5.0297586232866003</c:v>
                </c:pt>
                <c:pt idx="12">
                  <c:v>5.1345467794339168</c:v>
                </c:pt>
                <c:pt idx="13">
                  <c:v>5.2817283410013154</c:v>
                </c:pt>
                <c:pt idx="14">
                  <c:v>4.6617151506020873</c:v>
                </c:pt>
                <c:pt idx="15">
                  <c:v>4.9743469147150767</c:v>
                </c:pt>
                <c:pt idx="16">
                  <c:v>6.0624228939664109</c:v>
                </c:pt>
                <c:pt idx="17">
                  <c:v>6.3613863483009467</c:v>
                </c:pt>
                <c:pt idx="18">
                  <c:v>4.5411280947059582</c:v>
                </c:pt>
                <c:pt idx="19">
                  <c:v>4.5077623244029139</c:v>
                </c:pt>
                <c:pt idx="20">
                  <c:v>4.5077623244029139</c:v>
                </c:pt>
                <c:pt idx="21">
                  <c:v>5.2920444433180913</c:v>
                </c:pt>
                <c:pt idx="22">
                  <c:v>5.3485595400018697</c:v>
                </c:pt>
                <c:pt idx="23">
                  <c:v>5.3857746687394208</c:v>
                </c:pt>
                <c:pt idx="24">
                  <c:v>5.288135501674037</c:v>
                </c:pt>
                <c:pt idx="25">
                  <c:v>5.417196075235525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7D-4329-929F-1A707F605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33216"/>
        <c:axId val="74635136"/>
      </c:scatterChart>
      <c:valAx>
        <c:axId val="7463321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74635136"/>
        <c:crosses val="autoZero"/>
        <c:crossBetween val="midCat"/>
      </c:valAx>
      <c:valAx>
        <c:axId val="746351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746332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total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'incubation data'!$G$183:$G$198</c:f>
              <c:numCache>
                <c:formatCode>0</c:formatCode>
                <c:ptCount val="16"/>
                <c:pt idx="0">
                  <c:v>0</c:v>
                </c:pt>
                <c:pt idx="1">
                  <c:v>5.9826388888832298</c:v>
                </c:pt>
                <c:pt idx="2">
                  <c:v>12.969444444439432</c:v>
                </c:pt>
                <c:pt idx="3">
                  <c:v>22.029861111106584</c:v>
                </c:pt>
                <c:pt idx="4">
                  <c:v>35.102083333331393</c:v>
                </c:pt>
                <c:pt idx="5">
                  <c:v>47.127083333332848</c:v>
                </c:pt>
                <c:pt idx="6">
                  <c:v>58.035416666665697</c:v>
                </c:pt>
                <c:pt idx="7">
                  <c:v>97.964583333327028</c:v>
                </c:pt>
                <c:pt idx="8">
                  <c:v>138.00555555555184</c:v>
                </c:pt>
                <c:pt idx="9">
                  <c:v>173.01736111110949</c:v>
                </c:pt>
                <c:pt idx="10">
                  <c:v>203.1875</c:v>
                </c:pt>
                <c:pt idx="11">
                  <c:v>264.09999999999854</c:v>
                </c:pt>
                <c:pt idx="12">
                  <c:v>300.06388888888614</c:v>
                </c:pt>
                <c:pt idx="13">
                  <c:v>363.13124999999854</c:v>
                </c:pt>
                <c:pt idx="14">
                  <c:v>664.01805555554893</c:v>
                </c:pt>
                <c:pt idx="15">
                  <c:v>875.15972222221899</c:v>
                </c:pt>
              </c:numCache>
            </c:numRef>
          </c:xVal>
          <c:yVal>
            <c:numRef>
              <c:f>'incubation data'!$Y$183:$Y$198</c:f>
              <c:numCache>
                <c:formatCode>0.000000</c:formatCode>
                <c:ptCount val="16"/>
                <c:pt idx="0">
                  <c:v>0</c:v>
                </c:pt>
                <c:pt idx="1">
                  <c:v>0.1770931818772587</c:v>
                </c:pt>
                <c:pt idx="2">
                  <c:v>0.40156342556243124</c:v>
                </c:pt>
                <c:pt idx="3">
                  <c:v>0.71635243611595767</c:v>
                </c:pt>
                <c:pt idx="4">
                  <c:v>1.0462231488450908</c:v>
                </c:pt>
                <c:pt idx="5">
                  <c:v>1.2991721665361404</c:v>
                </c:pt>
                <c:pt idx="6">
                  <c:v>1.6074645386750173</c:v>
                </c:pt>
                <c:pt idx="7">
                  <c:v>2.8959537643392745</c:v>
                </c:pt>
                <c:pt idx="8">
                  <c:v>4.0693905584310954</c:v>
                </c:pt>
                <c:pt idx="9">
                  <c:v>4.5134802827869613</c:v>
                </c:pt>
                <c:pt idx="10">
                  <c:v>5.1991518987554484</c:v>
                </c:pt>
                <c:pt idx="11">
                  <c:v>6.1919209529504293</c:v>
                </c:pt>
                <c:pt idx="12">
                  <c:v>6.805375727611362</c:v>
                </c:pt>
                <c:pt idx="13">
                  <c:v>7.3793689362464967</c:v>
                </c:pt>
                <c:pt idx="14">
                  <c:v>8.8862279190872577</c:v>
                </c:pt>
                <c:pt idx="15">
                  <c:v>11.000186301716338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39-4D94-BB1D-8949E1A54001}"/>
            </c:ext>
          </c:extLst>
        </c:ser>
        <c:ser>
          <c:idx val="8"/>
          <c:order val="1"/>
          <c:spPr>
            <a:ln w="28575">
              <a:noFill/>
            </a:ln>
          </c:spPr>
          <c:marker>
            <c:symbol val="diamond"/>
            <c:size val="7"/>
          </c:marker>
          <c:xVal>
            <c:numRef>
              <c:f>'incubation data'!$G$183:$G$200</c:f>
              <c:numCache>
                <c:formatCode>0</c:formatCode>
                <c:ptCount val="18"/>
                <c:pt idx="0">
                  <c:v>0</c:v>
                </c:pt>
                <c:pt idx="1">
                  <c:v>5.9826388888832298</c:v>
                </c:pt>
                <c:pt idx="2">
                  <c:v>12.969444444439432</c:v>
                </c:pt>
                <c:pt idx="3">
                  <c:v>22.029861111106584</c:v>
                </c:pt>
                <c:pt idx="4">
                  <c:v>35.102083333331393</c:v>
                </c:pt>
                <c:pt idx="5">
                  <c:v>47.127083333332848</c:v>
                </c:pt>
                <c:pt idx="6">
                  <c:v>58.035416666665697</c:v>
                </c:pt>
                <c:pt idx="7">
                  <c:v>97.964583333327028</c:v>
                </c:pt>
                <c:pt idx="8">
                  <c:v>138.00555555555184</c:v>
                </c:pt>
                <c:pt idx="9">
                  <c:v>173.01736111110949</c:v>
                </c:pt>
                <c:pt idx="10">
                  <c:v>203.1875</c:v>
                </c:pt>
                <c:pt idx="11">
                  <c:v>264.09999999999854</c:v>
                </c:pt>
                <c:pt idx="12">
                  <c:v>300.06388888888614</c:v>
                </c:pt>
                <c:pt idx="13">
                  <c:v>363.13124999999854</c:v>
                </c:pt>
                <c:pt idx="14">
                  <c:v>664.01805555554893</c:v>
                </c:pt>
                <c:pt idx="15">
                  <c:v>875.15972222221899</c:v>
                </c:pt>
                <c:pt idx="16">
                  <c:v>1079.0090277777708</c:v>
                </c:pt>
                <c:pt idx="17">
                  <c:v>1190.9819444444438</c:v>
                </c:pt>
              </c:numCache>
            </c:numRef>
          </c:xVal>
          <c:yVal>
            <c:numRef>
              <c:f>'incubation data'!$Y$183:$Y$200</c:f>
              <c:numCache>
                <c:formatCode>0.000000</c:formatCode>
                <c:ptCount val="18"/>
                <c:pt idx="0">
                  <c:v>0</c:v>
                </c:pt>
                <c:pt idx="1">
                  <c:v>0.1770931818772587</c:v>
                </c:pt>
                <c:pt idx="2">
                  <c:v>0.40156342556243124</c:v>
                </c:pt>
                <c:pt idx="3">
                  <c:v>0.71635243611595767</c:v>
                </c:pt>
                <c:pt idx="4">
                  <c:v>1.0462231488450908</c:v>
                </c:pt>
                <c:pt idx="5">
                  <c:v>1.2991721665361404</c:v>
                </c:pt>
                <c:pt idx="6">
                  <c:v>1.6074645386750173</c:v>
                </c:pt>
                <c:pt idx="7">
                  <c:v>2.8959537643392745</c:v>
                </c:pt>
                <c:pt idx="8">
                  <c:v>4.0693905584310954</c:v>
                </c:pt>
                <c:pt idx="9">
                  <c:v>4.5134802827869613</c:v>
                </c:pt>
                <c:pt idx="10">
                  <c:v>5.1991518987554484</c:v>
                </c:pt>
                <c:pt idx="11">
                  <c:v>6.1919209529504293</c:v>
                </c:pt>
                <c:pt idx="12">
                  <c:v>6.805375727611362</c:v>
                </c:pt>
                <c:pt idx="13">
                  <c:v>7.3793689362464967</c:v>
                </c:pt>
                <c:pt idx="14">
                  <c:v>8.8862279190872577</c:v>
                </c:pt>
                <c:pt idx="15">
                  <c:v>11.000186301716338</c:v>
                </c:pt>
                <c:pt idx="16">
                  <c:v>14.291723442005914</c:v>
                </c:pt>
                <c:pt idx="17">
                  <c:v>14.933222278362571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039-4D94-BB1D-8949E1A54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21216"/>
        <c:axId val="74543488"/>
      </c:scatterChart>
      <c:valAx>
        <c:axId val="7452121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74543488"/>
        <c:crosses val="autoZero"/>
        <c:crossBetween val="midCat"/>
      </c:valAx>
      <c:valAx>
        <c:axId val="74543488"/>
        <c:scaling>
          <c:orientation val="minMax"/>
        </c:scaling>
        <c:delete val="0"/>
        <c:axPos val="l"/>
        <c:numFmt formatCode="0.000000" sourceLinked="1"/>
        <c:majorTickMark val="out"/>
        <c:minorTickMark val="none"/>
        <c:tickLblPos val="nextTo"/>
        <c:crossAx val="745212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6618680760987917"/>
          <c:y val="8.3333333333333343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data'!$G$183:$G$208</c:f>
              <c:numCache>
                <c:formatCode>0</c:formatCode>
                <c:ptCount val="26"/>
                <c:pt idx="0">
                  <c:v>0</c:v>
                </c:pt>
                <c:pt idx="1">
                  <c:v>5.9826388888832298</c:v>
                </c:pt>
                <c:pt idx="2">
                  <c:v>12.969444444439432</c:v>
                </c:pt>
                <c:pt idx="3">
                  <c:v>22.029861111106584</c:v>
                </c:pt>
                <c:pt idx="4">
                  <c:v>35.102083333331393</c:v>
                </c:pt>
                <c:pt idx="5">
                  <c:v>47.127083333332848</c:v>
                </c:pt>
                <c:pt idx="6">
                  <c:v>58.035416666665697</c:v>
                </c:pt>
                <c:pt idx="7">
                  <c:v>97.964583333327028</c:v>
                </c:pt>
                <c:pt idx="8">
                  <c:v>138.00555555555184</c:v>
                </c:pt>
                <c:pt idx="9">
                  <c:v>173.01736111110949</c:v>
                </c:pt>
                <c:pt idx="10">
                  <c:v>203.1875</c:v>
                </c:pt>
                <c:pt idx="11">
                  <c:v>264.09999999999854</c:v>
                </c:pt>
                <c:pt idx="12">
                  <c:v>300.06388888888614</c:v>
                </c:pt>
                <c:pt idx="13">
                  <c:v>363.13124999999854</c:v>
                </c:pt>
                <c:pt idx="14">
                  <c:v>664.01805555554893</c:v>
                </c:pt>
                <c:pt idx="15">
                  <c:v>875.15972222221899</c:v>
                </c:pt>
                <c:pt idx="16">
                  <c:v>1079.0090277777708</c:v>
                </c:pt>
                <c:pt idx="17">
                  <c:v>1190.9819444444438</c:v>
                </c:pt>
                <c:pt idx="18">
                  <c:v>1391.1118055555489</c:v>
                </c:pt>
                <c:pt idx="19">
                  <c:v>1400.9624999999942</c:v>
                </c:pt>
                <c:pt idx="20">
                  <c:v>1401.9694444444394</c:v>
                </c:pt>
                <c:pt idx="21">
                  <c:v>1538.1291666666657</c:v>
                </c:pt>
                <c:pt idx="22">
                  <c:v>1545.9715277777723</c:v>
                </c:pt>
                <c:pt idx="23">
                  <c:v>1636.006944444438</c:v>
                </c:pt>
                <c:pt idx="24">
                  <c:v>1726.9909722222219</c:v>
                </c:pt>
                <c:pt idx="25">
                  <c:v>2017.0006944444394</c:v>
                </c:pt>
              </c:numCache>
            </c:numRef>
          </c:xVal>
          <c:yVal>
            <c:numRef>
              <c:f>'incubation data'!$CJ$183:$CJ$208</c:f>
              <c:numCache>
                <c:formatCode>0.000</c:formatCode>
                <c:ptCount val="26"/>
                <c:pt idx="0">
                  <c:v>0</c:v>
                </c:pt>
                <c:pt idx="1">
                  <c:v>0.17029965830029026</c:v>
                </c:pt>
                <c:pt idx="2">
                  <c:v>0.27222523187123254</c:v>
                </c:pt>
                <c:pt idx="5">
                  <c:v>0.56017532172408169</c:v>
                </c:pt>
                <c:pt idx="6">
                  <c:v>0.61395434142978778</c:v>
                </c:pt>
                <c:pt idx="7">
                  <c:v>0.54487500938983979</c:v>
                </c:pt>
                <c:pt idx="8">
                  <c:v>0.57402925660867998</c:v>
                </c:pt>
                <c:pt idx="9">
                  <c:v>0.6548543879858254</c:v>
                </c:pt>
                <c:pt idx="10">
                  <c:v>0.85449386906299996</c:v>
                </c:pt>
                <c:pt idx="11">
                  <c:v>1.3756949430294403</c:v>
                </c:pt>
                <c:pt idx="12">
                  <c:v>1.6882739132661491</c:v>
                </c:pt>
                <c:pt idx="13">
                  <c:v>2.3863384015852414</c:v>
                </c:pt>
                <c:pt idx="14">
                  <c:v>4.4031570229161128</c:v>
                </c:pt>
                <c:pt idx="15">
                  <c:v>6.164650413686366</c:v>
                </c:pt>
                <c:pt idx="16">
                  <c:v>9.2008483432956876</c:v>
                </c:pt>
                <c:pt idx="17">
                  <c:v>10.499088590097497</c:v>
                </c:pt>
                <c:pt idx="18">
                  <c:v>8.2471117732620449</c:v>
                </c:pt>
                <c:pt idx="19">
                  <c:v>8.1827766851079495</c:v>
                </c:pt>
                <c:pt idx="20">
                  <c:v>8.1827766851079495</c:v>
                </c:pt>
                <c:pt idx="21">
                  <c:v>10.257819232844497</c:v>
                </c:pt>
                <c:pt idx="22">
                  <c:v>10.391086330999475</c:v>
                </c:pt>
                <c:pt idx="23">
                  <c:v>10.978885241480798</c:v>
                </c:pt>
                <c:pt idx="24">
                  <c:v>11.244220112789746</c:v>
                </c:pt>
                <c:pt idx="25">
                  <c:v>12.208864725254911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66-4096-B17F-A9B640DC5DB4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data'!$G$183:$G$208</c:f>
              <c:numCache>
                <c:formatCode>0</c:formatCode>
                <c:ptCount val="26"/>
                <c:pt idx="0">
                  <c:v>0</c:v>
                </c:pt>
                <c:pt idx="1">
                  <c:v>5.9826388888832298</c:v>
                </c:pt>
                <c:pt idx="2">
                  <c:v>12.969444444439432</c:v>
                </c:pt>
                <c:pt idx="3">
                  <c:v>22.029861111106584</c:v>
                </c:pt>
                <c:pt idx="4">
                  <c:v>35.102083333331393</c:v>
                </c:pt>
                <c:pt idx="5">
                  <c:v>47.127083333332848</c:v>
                </c:pt>
                <c:pt idx="6">
                  <c:v>58.035416666665697</c:v>
                </c:pt>
                <c:pt idx="7">
                  <c:v>97.964583333327028</c:v>
                </c:pt>
                <c:pt idx="8">
                  <c:v>138.00555555555184</c:v>
                </c:pt>
                <c:pt idx="9">
                  <c:v>173.01736111110949</c:v>
                </c:pt>
                <c:pt idx="10">
                  <c:v>203.1875</c:v>
                </c:pt>
                <c:pt idx="11">
                  <c:v>264.09999999999854</c:v>
                </c:pt>
                <c:pt idx="12">
                  <c:v>300.06388888888614</c:v>
                </c:pt>
                <c:pt idx="13">
                  <c:v>363.13124999999854</c:v>
                </c:pt>
                <c:pt idx="14">
                  <c:v>664.01805555554893</c:v>
                </c:pt>
                <c:pt idx="15">
                  <c:v>875.15972222221899</c:v>
                </c:pt>
                <c:pt idx="16">
                  <c:v>1079.0090277777708</c:v>
                </c:pt>
                <c:pt idx="17">
                  <c:v>1190.9819444444438</c:v>
                </c:pt>
                <c:pt idx="18">
                  <c:v>1391.1118055555489</c:v>
                </c:pt>
                <c:pt idx="19">
                  <c:v>1400.9624999999942</c:v>
                </c:pt>
                <c:pt idx="20">
                  <c:v>1401.9694444444394</c:v>
                </c:pt>
                <c:pt idx="21">
                  <c:v>1538.1291666666657</c:v>
                </c:pt>
                <c:pt idx="22">
                  <c:v>1545.9715277777723</c:v>
                </c:pt>
                <c:pt idx="23">
                  <c:v>1636.006944444438</c:v>
                </c:pt>
                <c:pt idx="24">
                  <c:v>1726.9909722222219</c:v>
                </c:pt>
                <c:pt idx="25">
                  <c:v>2017.0006944444394</c:v>
                </c:pt>
              </c:numCache>
            </c:numRef>
          </c:xVal>
          <c:yVal>
            <c:numRef>
              <c:f>'incubation data'!$CK$183:$CK$208</c:f>
              <c:numCache>
                <c:formatCode>0.00</c:formatCode>
                <c:ptCount val="26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66-4096-B17F-A9B640DC5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69216"/>
        <c:axId val="74571136"/>
      </c:scatterChart>
      <c:valAx>
        <c:axId val="7456921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74571136"/>
        <c:crosses val="autoZero"/>
        <c:crossBetween val="midCat"/>
      </c:valAx>
      <c:valAx>
        <c:axId val="74571136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crossAx val="745692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1st exp. CO2 / CH4</a:t>
            </a:r>
          </a:p>
        </c:rich>
      </c:tx>
      <c:layout>
        <c:manualLayout>
          <c:xMode val="edge"/>
          <c:yMode val="edge"/>
          <c:x val="0.18961042771567121"/>
          <c:y val="3.7037037037037056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'incubation data'!$G$212:$G$254</c:f>
              <c:numCache>
                <c:formatCode>0</c:formatCode>
                <c:ptCount val="43"/>
                <c:pt idx="0">
                  <c:v>0</c:v>
                </c:pt>
                <c:pt idx="1">
                  <c:v>7.0340277777795563</c:v>
                </c:pt>
                <c:pt idx="2">
                  <c:v>13.977083333331393</c:v>
                </c:pt>
                <c:pt idx="3">
                  <c:v>29.196527777778101</c:v>
                </c:pt>
                <c:pt idx="4">
                  <c:v>37.005555555551837</c:v>
                </c:pt>
                <c:pt idx="5">
                  <c:v>57.084722222221899</c:v>
                </c:pt>
                <c:pt idx="6">
                  <c:v>76.097916666665697</c:v>
                </c:pt>
                <c:pt idx="7">
                  <c:v>90.930555555554747</c:v>
                </c:pt>
                <c:pt idx="8">
                  <c:v>109.9284722222219</c:v>
                </c:pt>
                <c:pt idx="9">
                  <c:v>123.92777777777519</c:v>
                </c:pt>
                <c:pt idx="10">
                  <c:v>137.88124999999854</c:v>
                </c:pt>
                <c:pt idx="11">
                  <c:v>151.94583333333139</c:v>
                </c:pt>
                <c:pt idx="12">
                  <c:v>165.92222222222335</c:v>
                </c:pt>
                <c:pt idx="13">
                  <c:v>179.88749999999709</c:v>
                </c:pt>
                <c:pt idx="14">
                  <c:v>193.86666666666861</c:v>
                </c:pt>
                <c:pt idx="15">
                  <c:v>207.8701388888876</c:v>
                </c:pt>
                <c:pt idx="16">
                  <c:v>221.92222222222335</c:v>
                </c:pt>
                <c:pt idx="17">
                  <c:v>235.8708333333343</c:v>
                </c:pt>
                <c:pt idx="18">
                  <c:v>277.92291666666279</c:v>
                </c:pt>
                <c:pt idx="19">
                  <c:v>305.8972222222219</c:v>
                </c:pt>
                <c:pt idx="20">
                  <c:v>319.9423611111124</c:v>
                </c:pt>
                <c:pt idx="21">
                  <c:v>404.9243055555562</c:v>
                </c:pt>
                <c:pt idx="22">
                  <c:v>477.93958333333285</c:v>
                </c:pt>
                <c:pt idx="23">
                  <c:v>624.02569444444089</c:v>
                </c:pt>
                <c:pt idx="24">
                  <c:v>650.94583333333139</c:v>
                </c:pt>
                <c:pt idx="25">
                  <c:v>726.14097222222335</c:v>
                </c:pt>
                <c:pt idx="26">
                  <c:v>775.93888888888614</c:v>
                </c:pt>
                <c:pt idx="27">
                  <c:v>811.9777777777781</c:v>
                </c:pt>
                <c:pt idx="28">
                  <c:v>865.94999999999709</c:v>
                </c:pt>
                <c:pt idx="29">
                  <c:v>916.1513888888876</c:v>
                </c:pt>
                <c:pt idx="30">
                  <c:v>968.00347222221899</c:v>
                </c:pt>
                <c:pt idx="31">
                  <c:v>1058.1340277777781</c:v>
                </c:pt>
                <c:pt idx="32">
                  <c:v>1132.9909722222219</c:v>
                </c:pt>
                <c:pt idx="33">
                  <c:v>1201.9437499999985</c:v>
                </c:pt>
                <c:pt idx="34">
                  <c:v>1247.0701388888847</c:v>
                </c:pt>
                <c:pt idx="35">
                  <c:v>1274.0097222222248</c:v>
                </c:pt>
                <c:pt idx="36">
                  <c:v>1308.1131944444423</c:v>
                </c:pt>
                <c:pt idx="37">
                  <c:v>1327.9486111111109</c:v>
                </c:pt>
                <c:pt idx="38">
                  <c:v>1359.9479166666642</c:v>
                </c:pt>
                <c:pt idx="39">
                  <c:v>1393.9375</c:v>
                </c:pt>
                <c:pt idx="40">
                  <c:v>1447.0006944444467</c:v>
                </c:pt>
                <c:pt idx="41">
                  <c:v>1476.9201388888905</c:v>
                </c:pt>
                <c:pt idx="42">
                  <c:v>1525.9826388888905</c:v>
                </c:pt>
              </c:numCache>
            </c:numRef>
          </c:xVal>
          <c:yVal>
            <c:numRef>
              <c:f>'incubation data'!$Y$212:$Y$254</c:f>
              <c:numCache>
                <c:formatCode>0.000000</c:formatCode>
                <c:ptCount val="43"/>
                <c:pt idx="0">
                  <c:v>0</c:v>
                </c:pt>
                <c:pt idx="1">
                  <c:v>8.8306426556542634E-4</c:v>
                </c:pt>
                <c:pt idx="2">
                  <c:v>-1.809411074116024E-5</c:v>
                </c:pt>
                <c:pt idx="3">
                  <c:v>-4.525916821588618E-4</c:v>
                </c:pt>
                <c:pt idx="4">
                  <c:v>-2.4831085487649908E-4</c:v>
                </c:pt>
                <c:pt idx="5">
                  <c:v>8.3557461762784151E-4</c:v>
                </c:pt>
                <c:pt idx="6">
                  <c:v>1.9461421695114198E-3</c:v>
                </c:pt>
                <c:pt idx="7">
                  <c:v>1.8627001801074469E-3</c:v>
                </c:pt>
                <c:pt idx="8">
                  <c:v>1.6434553747756158E-3</c:v>
                </c:pt>
                <c:pt idx="9">
                  <c:v>-6.2336885391724172E-4</c:v>
                </c:pt>
                <c:pt idx="10">
                  <c:v>1.4998023038697004E-3</c:v>
                </c:pt>
                <c:pt idx="11">
                  <c:v>1.6397598744162353E-3</c:v>
                </c:pt>
                <c:pt idx="12">
                  <c:v>-5.9351727266805936E-4</c:v>
                </c:pt>
                <c:pt idx="13">
                  <c:v>2.3499700142638369E-3</c:v>
                </c:pt>
                <c:pt idx="14">
                  <c:v>1.6945143017251677E-3</c:v>
                </c:pt>
                <c:pt idx="15">
                  <c:v>1.8161587792470931E-3</c:v>
                </c:pt>
                <c:pt idx="16">
                  <c:v>-5.417218138118623E-4</c:v>
                </c:pt>
                <c:pt idx="17">
                  <c:v>2.3197338602055383E-3</c:v>
                </c:pt>
                <c:pt idx="18">
                  <c:v>1.2342583981065237E-3</c:v>
                </c:pt>
                <c:pt idx="19">
                  <c:v>3.6685970241055799E-3</c:v>
                </c:pt>
                <c:pt idx="20">
                  <c:v>2.1916092883169937E-3</c:v>
                </c:pt>
                <c:pt idx="21">
                  <c:v>1.6935462817625055E-3</c:v>
                </c:pt>
                <c:pt idx="22">
                  <c:v>1.2016085353241585E-3</c:v>
                </c:pt>
                <c:pt idx="23">
                  <c:v>5.4833462735629822E-3</c:v>
                </c:pt>
                <c:pt idx="24">
                  <c:v>8.0136751298382491E-3</c:v>
                </c:pt>
                <c:pt idx="25">
                  <c:v>1.8156167827027465E-2</c:v>
                </c:pt>
                <c:pt idx="26">
                  <c:v>2.3064420937961506E-2</c:v>
                </c:pt>
                <c:pt idx="27">
                  <c:v>3.1793256636236368E-2</c:v>
                </c:pt>
                <c:pt idx="28">
                  <c:v>6.7573835379327221E-2</c:v>
                </c:pt>
                <c:pt idx="29">
                  <c:v>8.8735048417254409E-2</c:v>
                </c:pt>
                <c:pt idx="30">
                  <c:v>0.25552308985614053</c:v>
                </c:pt>
                <c:pt idx="31">
                  <c:v>0.62543667009713533</c:v>
                </c:pt>
                <c:pt idx="32">
                  <c:v>1.3843778996181588</c:v>
                </c:pt>
                <c:pt idx="33">
                  <c:v>1.9955074848721022</c:v>
                </c:pt>
                <c:pt idx="34">
                  <c:v>2.2314702061387885</c:v>
                </c:pt>
                <c:pt idx="35">
                  <c:v>2.3536250685002824</c:v>
                </c:pt>
                <c:pt idx="36">
                  <c:v>2.2919940737514879</c:v>
                </c:pt>
                <c:pt idx="37">
                  <c:v>2.4073839515655573</c:v>
                </c:pt>
                <c:pt idx="38">
                  <c:v>2.60284277554234</c:v>
                </c:pt>
                <c:pt idx="39">
                  <c:v>2.8780915777645282</c:v>
                </c:pt>
                <c:pt idx="40">
                  <c:v>3.4244619860150043</c:v>
                </c:pt>
                <c:pt idx="41">
                  <c:v>3.8736852054763493</c:v>
                </c:pt>
                <c:pt idx="42">
                  <c:v>4.4526464300892972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3E-4F40-972F-A103FD7FC643}"/>
            </c:ext>
          </c:extLst>
        </c:ser>
        <c:ser>
          <c:idx val="9"/>
          <c:order val="1"/>
          <c:spPr>
            <a:ln w="28575">
              <a:noFill/>
            </a:ln>
          </c:spPr>
          <c:marker>
            <c:spPr>
              <a:solidFill>
                <a:schemeClr val="tx2">
                  <a:lumMod val="60000"/>
                  <a:lumOff val="40000"/>
                </a:schemeClr>
              </a:solidFill>
            </c:spPr>
          </c:marker>
          <c:xVal>
            <c:numRef>
              <c:f>'incubation data'!$G$212:$G$254</c:f>
              <c:numCache>
                <c:formatCode>0</c:formatCode>
                <c:ptCount val="43"/>
                <c:pt idx="0">
                  <c:v>0</c:v>
                </c:pt>
                <c:pt idx="1">
                  <c:v>7.0340277777795563</c:v>
                </c:pt>
                <c:pt idx="2">
                  <c:v>13.977083333331393</c:v>
                </c:pt>
                <c:pt idx="3">
                  <c:v>29.196527777778101</c:v>
                </c:pt>
                <c:pt idx="4">
                  <c:v>37.005555555551837</c:v>
                </c:pt>
                <c:pt idx="5">
                  <c:v>57.084722222221899</c:v>
                </c:pt>
                <c:pt idx="6">
                  <c:v>76.097916666665697</c:v>
                </c:pt>
                <c:pt idx="7">
                  <c:v>90.930555555554747</c:v>
                </c:pt>
                <c:pt idx="8">
                  <c:v>109.9284722222219</c:v>
                </c:pt>
                <c:pt idx="9">
                  <c:v>123.92777777777519</c:v>
                </c:pt>
                <c:pt idx="10">
                  <c:v>137.88124999999854</c:v>
                </c:pt>
                <c:pt idx="11">
                  <c:v>151.94583333333139</c:v>
                </c:pt>
                <c:pt idx="12">
                  <c:v>165.92222222222335</c:v>
                </c:pt>
                <c:pt idx="13">
                  <c:v>179.88749999999709</c:v>
                </c:pt>
                <c:pt idx="14">
                  <c:v>193.86666666666861</c:v>
                </c:pt>
                <c:pt idx="15">
                  <c:v>207.8701388888876</c:v>
                </c:pt>
                <c:pt idx="16">
                  <c:v>221.92222222222335</c:v>
                </c:pt>
                <c:pt idx="17">
                  <c:v>235.8708333333343</c:v>
                </c:pt>
                <c:pt idx="18">
                  <c:v>277.92291666666279</c:v>
                </c:pt>
                <c:pt idx="19">
                  <c:v>305.8972222222219</c:v>
                </c:pt>
                <c:pt idx="20">
                  <c:v>319.9423611111124</c:v>
                </c:pt>
                <c:pt idx="21">
                  <c:v>404.9243055555562</c:v>
                </c:pt>
                <c:pt idx="22">
                  <c:v>477.93958333333285</c:v>
                </c:pt>
                <c:pt idx="23">
                  <c:v>624.02569444444089</c:v>
                </c:pt>
                <c:pt idx="24">
                  <c:v>650.94583333333139</c:v>
                </c:pt>
                <c:pt idx="25">
                  <c:v>726.14097222222335</c:v>
                </c:pt>
                <c:pt idx="26">
                  <c:v>775.93888888888614</c:v>
                </c:pt>
                <c:pt idx="27">
                  <c:v>811.9777777777781</c:v>
                </c:pt>
                <c:pt idx="28">
                  <c:v>865.94999999999709</c:v>
                </c:pt>
                <c:pt idx="29">
                  <c:v>916.1513888888876</c:v>
                </c:pt>
                <c:pt idx="30">
                  <c:v>968.00347222221899</c:v>
                </c:pt>
                <c:pt idx="31">
                  <c:v>1058.1340277777781</c:v>
                </c:pt>
                <c:pt idx="32">
                  <c:v>1132.9909722222219</c:v>
                </c:pt>
                <c:pt idx="33">
                  <c:v>1201.9437499999985</c:v>
                </c:pt>
                <c:pt idx="34">
                  <c:v>1247.0701388888847</c:v>
                </c:pt>
                <c:pt idx="35">
                  <c:v>1274.0097222222248</c:v>
                </c:pt>
                <c:pt idx="36">
                  <c:v>1308.1131944444423</c:v>
                </c:pt>
                <c:pt idx="37">
                  <c:v>1327.9486111111109</c:v>
                </c:pt>
                <c:pt idx="38">
                  <c:v>1359.9479166666642</c:v>
                </c:pt>
                <c:pt idx="39">
                  <c:v>1393.9375</c:v>
                </c:pt>
                <c:pt idx="40">
                  <c:v>1447.0006944444467</c:v>
                </c:pt>
                <c:pt idx="41">
                  <c:v>1476.9201388888905</c:v>
                </c:pt>
                <c:pt idx="42">
                  <c:v>1525.9826388888905</c:v>
                </c:pt>
              </c:numCache>
            </c:numRef>
          </c:xVal>
          <c:yVal>
            <c:numRef>
              <c:f>'incubation data'!$AJ$212:$AJ$254</c:f>
              <c:numCache>
                <c:formatCode>0.0</c:formatCode>
                <c:ptCount val="43"/>
                <c:pt idx="0">
                  <c:v>0</c:v>
                </c:pt>
                <c:pt idx="1">
                  <c:v>0.2167294425754436</c:v>
                </c:pt>
                <c:pt idx="2">
                  <c:v>1.0133040533123074</c:v>
                </c:pt>
                <c:pt idx="3">
                  <c:v>2.1141482341948943</c:v>
                </c:pt>
                <c:pt idx="4">
                  <c:v>3.3620204698705969</c:v>
                </c:pt>
                <c:pt idx="5">
                  <c:v>6.1727559728883534</c:v>
                </c:pt>
                <c:pt idx="6">
                  <c:v>7.4574126274889485</c:v>
                </c:pt>
                <c:pt idx="7">
                  <c:v>8.4258017940948537</c:v>
                </c:pt>
                <c:pt idx="8">
                  <c:v>9.1485134986853218</c:v>
                </c:pt>
                <c:pt idx="9">
                  <c:v>9.9775675771894718</c:v>
                </c:pt>
                <c:pt idx="10">
                  <c:v>10.851068074131272</c:v>
                </c:pt>
                <c:pt idx="11">
                  <c:v>10.804881004856343</c:v>
                </c:pt>
                <c:pt idx="12">
                  <c:v>12.216265309140001</c:v>
                </c:pt>
                <c:pt idx="13">
                  <c:v>12.386162943521319</c:v>
                </c:pt>
                <c:pt idx="14">
                  <c:v>12.596307166404383</c:v>
                </c:pt>
                <c:pt idx="15">
                  <c:v>13.465244257039016</c:v>
                </c:pt>
                <c:pt idx="16">
                  <c:v>13.438246400023949</c:v>
                </c:pt>
                <c:pt idx="17">
                  <c:v>14.096191909127974</c:v>
                </c:pt>
                <c:pt idx="18">
                  <c:v>15.224378224564431</c:v>
                </c:pt>
                <c:pt idx="19">
                  <c:v>16.362982659059405</c:v>
                </c:pt>
                <c:pt idx="20">
                  <c:v>16.548399049927159</c:v>
                </c:pt>
                <c:pt idx="21">
                  <c:v>18.511415465641537</c:v>
                </c:pt>
                <c:pt idx="22">
                  <c:v>19.790984613418885</c:v>
                </c:pt>
                <c:pt idx="23">
                  <c:v>20.301979256093748</c:v>
                </c:pt>
                <c:pt idx="24">
                  <c:v>22.431193006524857</c:v>
                </c:pt>
                <c:pt idx="25">
                  <c:v>21.760829575760305</c:v>
                </c:pt>
                <c:pt idx="26">
                  <c:v>17.550190750633433</c:v>
                </c:pt>
                <c:pt idx="27">
                  <c:v>17.451678288459018</c:v>
                </c:pt>
                <c:pt idx="28">
                  <c:v>16.995971722939046</c:v>
                </c:pt>
                <c:pt idx="29">
                  <c:v>11.903028160000488</c:v>
                </c:pt>
                <c:pt idx="30">
                  <c:v>19.482291026706662</c:v>
                </c:pt>
                <c:pt idx="31">
                  <c:v>20.868196604286457</c:v>
                </c:pt>
                <c:pt idx="32">
                  <c:v>21.308783542315592</c:v>
                </c:pt>
                <c:pt idx="33">
                  <c:v>21.356017322141813</c:v>
                </c:pt>
                <c:pt idx="34">
                  <c:v>22.120612467232863</c:v>
                </c:pt>
                <c:pt idx="35">
                  <c:v>22.492429115084597</c:v>
                </c:pt>
                <c:pt idx="36">
                  <c:v>22.182790109770821</c:v>
                </c:pt>
                <c:pt idx="37">
                  <c:v>23.80996497022366</c:v>
                </c:pt>
                <c:pt idx="38">
                  <c:v>24.159500945576902</c:v>
                </c:pt>
                <c:pt idx="39">
                  <c:v>24.676480553936006</c:v>
                </c:pt>
                <c:pt idx="40">
                  <c:v>25.283399099131096</c:v>
                </c:pt>
                <c:pt idx="41">
                  <c:v>25.842419879403533</c:v>
                </c:pt>
                <c:pt idx="42">
                  <c:v>26.516912030523443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C3E-4F40-972F-A103FD7FC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57152"/>
        <c:axId val="74688384"/>
      </c:scatterChart>
      <c:valAx>
        <c:axId val="7465715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74688384"/>
        <c:crosses val="autoZero"/>
        <c:crossBetween val="midCat"/>
      </c:valAx>
      <c:valAx>
        <c:axId val="74688384"/>
        <c:scaling>
          <c:orientation val="minMax"/>
        </c:scaling>
        <c:delete val="0"/>
        <c:axPos val="l"/>
        <c:numFmt formatCode="0.000000" sourceLinked="1"/>
        <c:majorTickMark val="out"/>
        <c:minorTickMark val="none"/>
        <c:tickLblPos val="nextTo"/>
        <c:crossAx val="746571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0596717066399419"/>
          <c:y val="6.5289442986293383E-2"/>
          <c:w val="0.82718448294107061"/>
          <c:h val="0.83261956838728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data'!$G$258:$G$280</c:f>
              <c:numCache>
                <c:formatCode>0</c:formatCode>
                <c:ptCount val="23"/>
                <c:pt idx="0">
                  <c:v>0</c:v>
                </c:pt>
                <c:pt idx="1">
                  <c:v>5.9854166666627862</c:v>
                </c:pt>
                <c:pt idx="2">
                  <c:v>12.977083333331393</c:v>
                </c:pt>
                <c:pt idx="3">
                  <c:v>22.029861111106584</c:v>
                </c:pt>
                <c:pt idx="4">
                  <c:v>35.100694444445253</c:v>
                </c:pt>
                <c:pt idx="5">
                  <c:v>47.131249999998545</c:v>
                </c:pt>
                <c:pt idx="6">
                  <c:v>58.036111111105129</c:v>
                </c:pt>
                <c:pt idx="7">
                  <c:v>97.965972222220444</c:v>
                </c:pt>
                <c:pt idx="8">
                  <c:v>138.00763888888469</c:v>
                </c:pt>
                <c:pt idx="9">
                  <c:v>173.01874999999563</c:v>
                </c:pt>
                <c:pt idx="10">
                  <c:v>203.18541666666715</c:v>
                </c:pt>
                <c:pt idx="11">
                  <c:v>264.11527777777519</c:v>
                </c:pt>
                <c:pt idx="12">
                  <c:v>300.0805555555562</c:v>
                </c:pt>
                <c:pt idx="13">
                  <c:v>363.12986111110513</c:v>
                </c:pt>
                <c:pt idx="14">
                  <c:v>664.03263888888614</c:v>
                </c:pt>
                <c:pt idx="15">
                  <c:v>875.15972222221899</c:v>
                </c:pt>
                <c:pt idx="16">
                  <c:v>1079.0083333333314</c:v>
                </c:pt>
                <c:pt idx="17">
                  <c:v>1190.9805555555504</c:v>
                </c:pt>
                <c:pt idx="18">
                  <c:v>1391.1097222222234</c:v>
                </c:pt>
                <c:pt idx="19">
                  <c:v>1400.9631944444409</c:v>
                </c:pt>
                <c:pt idx="20">
                  <c:v>1401.9673611111066</c:v>
                </c:pt>
                <c:pt idx="21">
                  <c:v>1538.1270833333328</c:v>
                </c:pt>
                <c:pt idx="22">
                  <c:v>1545.9694444444394</c:v>
                </c:pt>
              </c:numCache>
            </c:numRef>
          </c:xVal>
          <c:yVal>
            <c:numRef>
              <c:f>'incubation data'!$CH$258:$CH$280</c:f>
              <c:numCache>
                <c:formatCode>0.00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73-4E3F-A272-09ACCC5B3A23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data'!$G$258:$G$280</c:f>
              <c:numCache>
                <c:formatCode>0</c:formatCode>
                <c:ptCount val="23"/>
                <c:pt idx="0">
                  <c:v>0</c:v>
                </c:pt>
                <c:pt idx="1">
                  <c:v>5.9854166666627862</c:v>
                </c:pt>
                <c:pt idx="2">
                  <c:v>12.977083333331393</c:v>
                </c:pt>
                <c:pt idx="3">
                  <c:v>22.029861111106584</c:v>
                </c:pt>
                <c:pt idx="4">
                  <c:v>35.100694444445253</c:v>
                </c:pt>
                <c:pt idx="5">
                  <c:v>47.131249999998545</c:v>
                </c:pt>
                <c:pt idx="6">
                  <c:v>58.036111111105129</c:v>
                </c:pt>
                <c:pt idx="7">
                  <c:v>97.965972222220444</c:v>
                </c:pt>
                <c:pt idx="8">
                  <c:v>138.00763888888469</c:v>
                </c:pt>
                <c:pt idx="9">
                  <c:v>173.01874999999563</c:v>
                </c:pt>
                <c:pt idx="10">
                  <c:v>203.18541666666715</c:v>
                </c:pt>
                <c:pt idx="11">
                  <c:v>264.11527777777519</c:v>
                </c:pt>
                <c:pt idx="12">
                  <c:v>300.0805555555562</c:v>
                </c:pt>
                <c:pt idx="13">
                  <c:v>363.12986111110513</c:v>
                </c:pt>
                <c:pt idx="14">
                  <c:v>664.03263888888614</c:v>
                </c:pt>
                <c:pt idx="15">
                  <c:v>875.15972222221899</c:v>
                </c:pt>
                <c:pt idx="16">
                  <c:v>1079.0083333333314</c:v>
                </c:pt>
                <c:pt idx="17">
                  <c:v>1190.9805555555504</c:v>
                </c:pt>
                <c:pt idx="18">
                  <c:v>1391.1097222222234</c:v>
                </c:pt>
                <c:pt idx="19">
                  <c:v>1400.9631944444409</c:v>
                </c:pt>
                <c:pt idx="20">
                  <c:v>1401.9673611111066</c:v>
                </c:pt>
                <c:pt idx="21">
                  <c:v>1538.1270833333328</c:v>
                </c:pt>
                <c:pt idx="22">
                  <c:v>1545.9694444444394</c:v>
                </c:pt>
              </c:numCache>
            </c:numRef>
          </c:xVal>
          <c:yVal>
            <c:numRef>
              <c:f>'incubation data'!$CI$258:$CI$280</c:f>
              <c:numCache>
                <c:formatCode>0.000</c:formatCode>
                <c:ptCount val="23"/>
                <c:pt idx="0">
                  <c:v>0</c:v>
                </c:pt>
                <c:pt idx="1">
                  <c:v>0.38551876665699852</c:v>
                </c:pt>
                <c:pt idx="2">
                  <c:v>0.58531990467775541</c:v>
                </c:pt>
                <c:pt idx="5">
                  <c:v>1.5486119505419356</c:v>
                </c:pt>
                <c:pt idx="6">
                  <c:v>1.9312801011682688</c:v>
                </c:pt>
                <c:pt idx="7">
                  <c:v>3.1193236436201071</c:v>
                </c:pt>
                <c:pt idx="8">
                  <c:v>4.09558455665141</c:v>
                </c:pt>
                <c:pt idx="9">
                  <c:v>4.6091793370787553</c:v>
                </c:pt>
                <c:pt idx="10">
                  <c:v>5.128806831929241</c:v>
                </c:pt>
                <c:pt idx="11">
                  <c:v>5.7091903372003792</c:v>
                </c:pt>
                <c:pt idx="12">
                  <c:v>6.0222091188287523</c:v>
                </c:pt>
                <c:pt idx="13">
                  <c:v>6.1884469625389134</c:v>
                </c:pt>
                <c:pt idx="14">
                  <c:v>5.6804569862995828</c:v>
                </c:pt>
                <c:pt idx="15">
                  <c:v>5.8275964560054332</c:v>
                </c:pt>
                <c:pt idx="16">
                  <c:v>7.3554063459521091</c:v>
                </c:pt>
                <c:pt idx="17">
                  <c:v>7.7755189744756885</c:v>
                </c:pt>
                <c:pt idx="18">
                  <c:v>5.9323680210400127</c:v>
                </c:pt>
                <c:pt idx="19">
                  <c:v>5.5954370775141031</c:v>
                </c:pt>
                <c:pt idx="20">
                  <c:v>5.5954370775141031</c:v>
                </c:pt>
                <c:pt idx="21">
                  <c:v>6.6425211099665571</c:v>
                </c:pt>
                <c:pt idx="22">
                  <c:v>6.7121903899921112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73-4E3F-A272-09ACCC5B3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97728"/>
        <c:axId val="74712192"/>
      </c:scatterChart>
      <c:valAx>
        <c:axId val="7469772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74712192"/>
        <c:crosses val="autoZero"/>
        <c:crossBetween val="midCat"/>
      </c:valAx>
      <c:valAx>
        <c:axId val="74712192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746977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6618680760987917"/>
          <c:y val="8.3333333333333343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data'!$G$258:$G$280</c:f>
              <c:numCache>
                <c:formatCode>0</c:formatCode>
                <c:ptCount val="23"/>
                <c:pt idx="0">
                  <c:v>0</c:v>
                </c:pt>
                <c:pt idx="1">
                  <c:v>5.9854166666627862</c:v>
                </c:pt>
                <c:pt idx="2">
                  <c:v>12.977083333331393</c:v>
                </c:pt>
                <c:pt idx="3">
                  <c:v>22.029861111106584</c:v>
                </c:pt>
                <c:pt idx="4">
                  <c:v>35.100694444445253</c:v>
                </c:pt>
                <c:pt idx="5">
                  <c:v>47.131249999998545</c:v>
                </c:pt>
                <c:pt idx="6">
                  <c:v>58.036111111105129</c:v>
                </c:pt>
                <c:pt idx="7">
                  <c:v>97.965972222220444</c:v>
                </c:pt>
                <c:pt idx="8">
                  <c:v>138.00763888888469</c:v>
                </c:pt>
                <c:pt idx="9">
                  <c:v>173.01874999999563</c:v>
                </c:pt>
                <c:pt idx="10">
                  <c:v>203.18541666666715</c:v>
                </c:pt>
                <c:pt idx="11">
                  <c:v>264.11527777777519</c:v>
                </c:pt>
                <c:pt idx="12">
                  <c:v>300.0805555555562</c:v>
                </c:pt>
                <c:pt idx="13">
                  <c:v>363.12986111110513</c:v>
                </c:pt>
                <c:pt idx="14">
                  <c:v>664.03263888888614</c:v>
                </c:pt>
                <c:pt idx="15">
                  <c:v>875.15972222221899</c:v>
                </c:pt>
                <c:pt idx="16">
                  <c:v>1079.0083333333314</c:v>
                </c:pt>
                <c:pt idx="17">
                  <c:v>1190.9805555555504</c:v>
                </c:pt>
                <c:pt idx="18">
                  <c:v>1391.1097222222234</c:v>
                </c:pt>
                <c:pt idx="19">
                  <c:v>1400.9631944444409</c:v>
                </c:pt>
                <c:pt idx="20">
                  <c:v>1401.9673611111066</c:v>
                </c:pt>
                <c:pt idx="21">
                  <c:v>1538.1270833333328</c:v>
                </c:pt>
                <c:pt idx="22">
                  <c:v>1545.9694444444394</c:v>
                </c:pt>
              </c:numCache>
            </c:numRef>
          </c:xVal>
          <c:yVal>
            <c:numRef>
              <c:f>'incubation data'!$CJ$258:$CJ$280</c:f>
              <c:numCache>
                <c:formatCode>0.000</c:formatCode>
                <c:ptCount val="23"/>
                <c:pt idx="0">
                  <c:v>0</c:v>
                </c:pt>
                <c:pt idx="1">
                  <c:v>0.19228388971912827</c:v>
                </c:pt>
                <c:pt idx="2">
                  <c:v>0.30837137556081884</c:v>
                </c:pt>
                <c:pt idx="5">
                  <c:v>0.6287779355861236</c:v>
                </c:pt>
                <c:pt idx="6">
                  <c:v>0.68502825748438645</c:v>
                </c:pt>
                <c:pt idx="7">
                  <c:v>0.66006311446786403</c:v>
                </c:pt>
                <c:pt idx="8">
                  <c:v>0.74201979664085271</c:v>
                </c:pt>
                <c:pt idx="9">
                  <c:v>0.81965442391513821</c:v>
                </c:pt>
                <c:pt idx="10">
                  <c:v>0.97889801406567467</c:v>
                </c:pt>
                <c:pt idx="11">
                  <c:v>1.2241797998755446</c:v>
                </c:pt>
                <c:pt idx="12">
                  <c:v>1.4103608075060314</c:v>
                </c:pt>
                <c:pt idx="13">
                  <c:v>1.7391720163617088</c:v>
                </c:pt>
                <c:pt idx="14">
                  <c:v>2.954666616163772</c:v>
                </c:pt>
                <c:pt idx="15">
                  <c:v>4.0773103991358584</c:v>
                </c:pt>
                <c:pt idx="16">
                  <c:v>6.4587432475037447</c:v>
                </c:pt>
                <c:pt idx="17">
                  <c:v>7.5385871158066307</c:v>
                </c:pt>
                <c:pt idx="18">
                  <c:v>6.4108387769348862</c:v>
                </c:pt>
                <c:pt idx="19">
                  <c:v>6.0167424953843129</c:v>
                </c:pt>
                <c:pt idx="20">
                  <c:v>6.0167424953843129</c:v>
                </c:pt>
                <c:pt idx="21">
                  <c:v>7.7356311875726451</c:v>
                </c:pt>
                <c:pt idx="22">
                  <c:v>7.8370300612272565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C3-41F3-8B61-80C16E17B854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data'!$G$258:$G$280</c:f>
              <c:numCache>
                <c:formatCode>0</c:formatCode>
                <c:ptCount val="23"/>
                <c:pt idx="0">
                  <c:v>0</c:v>
                </c:pt>
                <c:pt idx="1">
                  <c:v>5.9854166666627862</c:v>
                </c:pt>
                <c:pt idx="2">
                  <c:v>12.977083333331393</c:v>
                </c:pt>
                <c:pt idx="3">
                  <c:v>22.029861111106584</c:v>
                </c:pt>
                <c:pt idx="4">
                  <c:v>35.100694444445253</c:v>
                </c:pt>
                <c:pt idx="5">
                  <c:v>47.131249999998545</c:v>
                </c:pt>
                <c:pt idx="6">
                  <c:v>58.036111111105129</c:v>
                </c:pt>
                <c:pt idx="7">
                  <c:v>97.965972222220444</c:v>
                </c:pt>
                <c:pt idx="8">
                  <c:v>138.00763888888469</c:v>
                </c:pt>
                <c:pt idx="9">
                  <c:v>173.01874999999563</c:v>
                </c:pt>
                <c:pt idx="10">
                  <c:v>203.18541666666715</c:v>
                </c:pt>
                <c:pt idx="11">
                  <c:v>264.11527777777519</c:v>
                </c:pt>
                <c:pt idx="12">
                  <c:v>300.0805555555562</c:v>
                </c:pt>
                <c:pt idx="13">
                  <c:v>363.12986111110513</c:v>
                </c:pt>
                <c:pt idx="14">
                  <c:v>664.03263888888614</c:v>
                </c:pt>
                <c:pt idx="15">
                  <c:v>875.15972222221899</c:v>
                </c:pt>
                <c:pt idx="16">
                  <c:v>1079.0083333333314</c:v>
                </c:pt>
                <c:pt idx="17">
                  <c:v>1190.9805555555504</c:v>
                </c:pt>
                <c:pt idx="18">
                  <c:v>1391.1097222222234</c:v>
                </c:pt>
                <c:pt idx="19">
                  <c:v>1400.9631944444409</c:v>
                </c:pt>
                <c:pt idx="20">
                  <c:v>1401.9673611111066</c:v>
                </c:pt>
                <c:pt idx="21">
                  <c:v>1538.1270833333328</c:v>
                </c:pt>
                <c:pt idx="22">
                  <c:v>1545.9694444444394</c:v>
                </c:pt>
              </c:numCache>
            </c:numRef>
          </c:xVal>
          <c:yVal>
            <c:numRef>
              <c:f>'incubation data'!$CK$258:$CK$280</c:f>
              <c:numCache>
                <c:formatCode>0.00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C3-41F3-8B61-80C16E17B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49440"/>
        <c:axId val="74751360"/>
      </c:scatterChart>
      <c:valAx>
        <c:axId val="7474944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74751360"/>
        <c:crosses val="autoZero"/>
        <c:crossBetween val="midCat"/>
      </c:valAx>
      <c:valAx>
        <c:axId val="74751360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crossAx val="747494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1st exp. CO2 / CH4</a:t>
            </a:r>
          </a:p>
        </c:rich>
      </c:tx>
      <c:layout>
        <c:manualLayout>
          <c:xMode val="edge"/>
          <c:yMode val="edge"/>
          <c:x val="0.18961042771567121"/>
          <c:y val="3.7037037037037056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1617091996012623"/>
          <c:y val="5.1400554097404488E-2"/>
          <c:w val="0.80095145820606495"/>
          <c:h val="0.8971988918051916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'incubation data'!$G$288:$G$332</c:f>
              <c:numCache>
                <c:formatCode>0</c:formatCode>
                <c:ptCount val="45"/>
                <c:pt idx="0">
                  <c:v>0</c:v>
                </c:pt>
                <c:pt idx="1">
                  <c:v>7.0326388888934162</c:v>
                </c:pt>
                <c:pt idx="2">
                  <c:v>13.974999999998545</c:v>
                </c:pt>
                <c:pt idx="3">
                  <c:v>29.201388888890506</c:v>
                </c:pt>
                <c:pt idx="4">
                  <c:v>37.004166666665697</c:v>
                </c:pt>
                <c:pt idx="5">
                  <c:v>57.077777777776646</c:v>
                </c:pt>
                <c:pt idx="6">
                  <c:v>76.090277777781012</c:v>
                </c:pt>
                <c:pt idx="7">
                  <c:v>90.92361111111677</c:v>
                </c:pt>
                <c:pt idx="8">
                  <c:v>109.92152777777665</c:v>
                </c:pt>
                <c:pt idx="9">
                  <c:v>123.92013888889051</c:v>
                </c:pt>
                <c:pt idx="10">
                  <c:v>137.87361111111386</c:v>
                </c:pt>
                <c:pt idx="11">
                  <c:v>151.94097222222626</c:v>
                </c:pt>
                <c:pt idx="12">
                  <c:v>165.9152777777781</c:v>
                </c:pt>
                <c:pt idx="13">
                  <c:v>179.8791666666657</c:v>
                </c:pt>
                <c:pt idx="14">
                  <c:v>193.85902777777665</c:v>
                </c:pt>
                <c:pt idx="15">
                  <c:v>207.86250000000291</c:v>
                </c:pt>
                <c:pt idx="16">
                  <c:v>221.91458333333867</c:v>
                </c:pt>
                <c:pt idx="17">
                  <c:v>235.86319444444962</c:v>
                </c:pt>
                <c:pt idx="18">
                  <c:v>277.9152777777781</c:v>
                </c:pt>
                <c:pt idx="19">
                  <c:v>305.88958333333721</c:v>
                </c:pt>
                <c:pt idx="20">
                  <c:v>319.93472222222772</c:v>
                </c:pt>
                <c:pt idx="21">
                  <c:v>404.92986111111531</c:v>
                </c:pt>
                <c:pt idx="22">
                  <c:v>477.9284722222219</c:v>
                </c:pt>
                <c:pt idx="23">
                  <c:v>554.08750000000146</c:v>
                </c:pt>
                <c:pt idx="24">
                  <c:v>573.98472222222335</c:v>
                </c:pt>
                <c:pt idx="25">
                  <c:v>624.01527777777665</c:v>
                </c:pt>
                <c:pt idx="26">
                  <c:v>650.93541666666715</c:v>
                </c:pt>
                <c:pt idx="27">
                  <c:v>726.13055555555911</c:v>
                </c:pt>
                <c:pt idx="28">
                  <c:v>775.9284722222219</c:v>
                </c:pt>
                <c:pt idx="29">
                  <c:v>811.96736111111386</c:v>
                </c:pt>
                <c:pt idx="30">
                  <c:v>865.94027777777956</c:v>
                </c:pt>
                <c:pt idx="31">
                  <c:v>916.14097222222335</c:v>
                </c:pt>
                <c:pt idx="32">
                  <c:v>967.99305555555475</c:v>
                </c:pt>
                <c:pt idx="33">
                  <c:v>1058.1236111111139</c:v>
                </c:pt>
                <c:pt idx="34">
                  <c:v>1132.9812500000044</c:v>
                </c:pt>
                <c:pt idx="35">
                  <c:v>1201.9347222222277</c:v>
                </c:pt>
                <c:pt idx="36">
                  <c:v>1247.0618055555606</c:v>
                </c:pt>
                <c:pt idx="37">
                  <c:v>1273.9986111111139</c:v>
                </c:pt>
                <c:pt idx="38">
                  <c:v>1308.1034722222248</c:v>
                </c:pt>
                <c:pt idx="39">
                  <c:v>1327.9381944444467</c:v>
                </c:pt>
                <c:pt idx="40">
                  <c:v>1359.9375</c:v>
                </c:pt>
                <c:pt idx="41">
                  <c:v>1393.9270833333358</c:v>
                </c:pt>
                <c:pt idx="42">
                  <c:v>1446.9902777777825</c:v>
                </c:pt>
                <c:pt idx="43">
                  <c:v>1476.9097222222263</c:v>
                </c:pt>
                <c:pt idx="44">
                  <c:v>1525.9736111111124</c:v>
                </c:pt>
              </c:numCache>
            </c:numRef>
          </c:xVal>
          <c:yVal>
            <c:numRef>
              <c:f>'incubation data'!$Y$288:$Y$332</c:f>
              <c:numCache>
                <c:formatCode>0.000000</c:formatCode>
                <c:ptCount val="45"/>
                <c:pt idx="0">
                  <c:v>0</c:v>
                </c:pt>
                <c:pt idx="1">
                  <c:v>1.0779292538358916E-3</c:v>
                </c:pt>
                <c:pt idx="2">
                  <c:v>4.4529312967595621E-4</c:v>
                </c:pt>
                <c:pt idx="3">
                  <c:v>6.7034329361861152E-4</c:v>
                </c:pt>
                <c:pt idx="4">
                  <c:v>1.0630627091093791E-3</c:v>
                </c:pt>
                <c:pt idx="5">
                  <c:v>4.3587313668033596E-3</c:v>
                </c:pt>
                <c:pt idx="6">
                  <c:v>4.7589746673016922E-3</c:v>
                </c:pt>
                <c:pt idx="7">
                  <c:v>7.3082417604157963E-3</c:v>
                </c:pt>
                <c:pt idx="8">
                  <c:v>8.6939981733346449E-3</c:v>
                </c:pt>
                <c:pt idx="9">
                  <c:v>8.2816167614598903E-3</c:v>
                </c:pt>
                <c:pt idx="10">
                  <c:v>9.0539193483959793E-3</c:v>
                </c:pt>
                <c:pt idx="11">
                  <c:v>9.8313828426192587E-3</c:v>
                </c:pt>
                <c:pt idx="12">
                  <c:v>1.2319607691731346E-2</c:v>
                </c:pt>
                <c:pt idx="13">
                  <c:v>1.1490862827105012E-2</c:v>
                </c:pt>
                <c:pt idx="14">
                  <c:v>1.4469068676040722E-2</c:v>
                </c:pt>
                <c:pt idx="15">
                  <c:v>1.3667466694745452E-2</c:v>
                </c:pt>
                <c:pt idx="16">
                  <c:v>1.4705399285766059E-2</c:v>
                </c:pt>
                <c:pt idx="17">
                  <c:v>1.7302454639659879E-2</c:v>
                </c:pt>
                <c:pt idx="18">
                  <c:v>2.1489095008839488E-2</c:v>
                </c:pt>
                <c:pt idx="19">
                  <c:v>2.6293003514441835E-2</c:v>
                </c:pt>
                <c:pt idx="20">
                  <c:v>3.2274215114427948E-2</c:v>
                </c:pt>
                <c:pt idx="21">
                  <c:v>6.1971587104632977E-2</c:v>
                </c:pt>
                <c:pt idx="22">
                  <c:v>0.11404346874805374</c:v>
                </c:pt>
                <c:pt idx="23">
                  <c:v>0.18206510484700789</c:v>
                </c:pt>
                <c:pt idx="24">
                  <c:v>0.20416692375366524</c:v>
                </c:pt>
                <c:pt idx="25">
                  <c:v>0.26522089595819232</c:v>
                </c:pt>
                <c:pt idx="26">
                  <c:v>0.33026035410981713</c:v>
                </c:pt>
                <c:pt idx="27">
                  <c:v>0.43165367757748963</c:v>
                </c:pt>
                <c:pt idx="28">
                  <c:v>0.35913864288649394</c:v>
                </c:pt>
                <c:pt idx="29">
                  <c:v>0.41097832658851396</c:v>
                </c:pt>
                <c:pt idx="30">
                  <c:v>0.50450741684284017</c:v>
                </c:pt>
                <c:pt idx="31">
                  <c:v>0.48141228049096535</c:v>
                </c:pt>
                <c:pt idx="32">
                  <c:v>0.83016135154938231</c:v>
                </c:pt>
                <c:pt idx="33">
                  <c:v>1.2601886342764883</c:v>
                </c:pt>
                <c:pt idx="34">
                  <c:v>1.6211185742120322</c:v>
                </c:pt>
                <c:pt idx="35">
                  <c:v>2.0452965281750721</c:v>
                </c:pt>
                <c:pt idx="36">
                  <c:v>2.3146940257451432</c:v>
                </c:pt>
                <c:pt idx="37">
                  <c:v>2.7117905884153637</c:v>
                </c:pt>
                <c:pt idx="38">
                  <c:v>2.6101530286465429</c:v>
                </c:pt>
                <c:pt idx="39">
                  <c:v>2.959749005135639</c:v>
                </c:pt>
                <c:pt idx="40">
                  <c:v>3.7291544175132554</c:v>
                </c:pt>
                <c:pt idx="41">
                  <c:v>5.0423953324831299</c:v>
                </c:pt>
                <c:pt idx="42">
                  <c:v>8.5223683318409229</c:v>
                </c:pt>
                <c:pt idx="43">
                  <c:v>13.546611798248739</c:v>
                </c:pt>
                <c:pt idx="44">
                  <c:v>18.364956813635061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BD-4B58-BAAE-1F6857692125}"/>
            </c:ext>
          </c:extLst>
        </c:ser>
        <c:ser>
          <c:idx val="9"/>
          <c:order val="4"/>
          <c:spPr>
            <a:ln w="28575">
              <a:noFill/>
            </a:ln>
          </c:spPr>
          <c:marker>
            <c:spPr>
              <a:solidFill>
                <a:schemeClr val="tx2">
                  <a:lumMod val="60000"/>
                  <a:lumOff val="40000"/>
                </a:schemeClr>
              </a:solidFill>
            </c:spPr>
          </c:marker>
          <c:xVal>
            <c:numRef>
              <c:f>'incubation data'!$G$288:$G$331</c:f>
              <c:numCache>
                <c:formatCode>0</c:formatCode>
                <c:ptCount val="44"/>
                <c:pt idx="0">
                  <c:v>0</c:v>
                </c:pt>
                <c:pt idx="1">
                  <c:v>7.0326388888934162</c:v>
                </c:pt>
                <c:pt idx="2">
                  <c:v>13.974999999998545</c:v>
                </c:pt>
                <c:pt idx="3">
                  <c:v>29.201388888890506</c:v>
                </c:pt>
                <c:pt idx="4">
                  <c:v>37.004166666665697</c:v>
                </c:pt>
                <c:pt idx="5">
                  <c:v>57.077777777776646</c:v>
                </c:pt>
                <c:pt idx="6">
                  <c:v>76.090277777781012</c:v>
                </c:pt>
                <c:pt idx="7">
                  <c:v>90.92361111111677</c:v>
                </c:pt>
                <c:pt idx="8">
                  <c:v>109.92152777777665</c:v>
                </c:pt>
                <c:pt idx="9">
                  <c:v>123.92013888889051</c:v>
                </c:pt>
                <c:pt idx="10">
                  <c:v>137.87361111111386</c:v>
                </c:pt>
                <c:pt idx="11">
                  <c:v>151.94097222222626</c:v>
                </c:pt>
                <c:pt idx="12">
                  <c:v>165.9152777777781</c:v>
                </c:pt>
                <c:pt idx="13">
                  <c:v>179.8791666666657</c:v>
                </c:pt>
                <c:pt idx="14">
                  <c:v>193.85902777777665</c:v>
                </c:pt>
                <c:pt idx="15">
                  <c:v>207.86250000000291</c:v>
                </c:pt>
                <c:pt idx="16">
                  <c:v>221.91458333333867</c:v>
                </c:pt>
                <c:pt idx="17">
                  <c:v>235.86319444444962</c:v>
                </c:pt>
                <c:pt idx="18">
                  <c:v>277.9152777777781</c:v>
                </c:pt>
                <c:pt idx="19">
                  <c:v>305.88958333333721</c:v>
                </c:pt>
                <c:pt idx="20">
                  <c:v>319.93472222222772</c:v>
                </c:pt>
                <c:pt idx="21">
                  <c:v>404.92986111111531</c:v>
                </c:pt>
                <c:pt idx="22">
                  <c:v>477.9284722222219</c:v>
                </c:pt>
                <c:pt idx="23">
                  <c:v>554.08750000000146</c:v>
                </c:pt>
                <c:pt idx="24">
                  <c:v>573.98472222222335</c:v>
                </c:pt>
                <c:pt idx="25">
                  <c:v>624.01527777777665</c:v>
                </c:pt>
                <c:pt idx="26">
                  <c:v>650.93541666666715</c:v>
                </c:pt>
                <c:pt idx="27">
                  <c:v>726.13055555555911</c:v>
                </c:pt>
                <c:pt idx="28">
                  <c:v>775.9284722222219</c:v>
                </c:pt>
                <c:pt idx="29">
                  <c:v>811.96736111111386</c:v>
                </c:pt>
                <c:pt idx="30">
                  <c:v>865.94027777777956</c:v>
                </c:pt>
                <c:pt idx="31">
                  <c:v>916.14097222222335</c:v>
                </c:pt>
                <c:pt idx="32">
                  <c:v>967.99305555555475</c:v>
                </c:pt>
                <c:pt idx="33">
                  <c:v>1058.1236111111139</c:v>
                </c:pt>
                <c:pt idx="34">
                  <c:v>1132.9812500000044</c:v>
                </c:pt>
                <c:pt idx="35">
                  <c:v>1201.9347222222277</c:v>
                </c:pt>
                <c:pt idx="36">
                  <c:v>1247.0618055555606</c:v>
                </c:pt>
                <c:pt idx="37">
                  <c:v>1273.9986111111139</c:v>
                </c:pt>
                <c:pt idx="38">
                  <c:v>1308.1034722222248</c:v>
                </c:pt>
                <c:pt idx="39">
                  <c:v>1327.9381944444467</c:v>
                </c:pt>
                <c:pt idx="40">
                  <c:v>1359.9375</c:v>
                </c:pt>
                <c:pt idx="41">
                  <c:v>1393.9270833333358</c:v>
                </c:pt>
                <c:pt idx="42">
                  <c:v>1446.9902777777825</c:v>
                </c:pt>
                <c:pt idx="43">
                  <c:v>1476.9097222222263</c:v>
                </c:pt>
              </c:numCache>
            </c:numRef>
          </c:xVal>
          <c:yVal>
            <c:numRef>
              <c:f>'incubation data'!$AJ$288:$AJ$331</c:f>
              <c:numCache>
                <c:formatCode>0.0</c:formatCode>
                <c:ptCount val="44"/>
                <c:pt idx="0">
                  <c:v>0</c:v>
                </c:pt>
                <c:pt idx="1">
                  <c:v>1.7114665561698543</c:v>
                </c:pt>
                <c:pt idx="2">
                  <c:v>5.1488634322457694</c:v>
                </c:pt>
                <c:pt idx="3">
                  <c:v>8.1988853271424222</c:v>
                </c:pt>
                <c:pt idx="4">
                  <c:v>12.224383083725881</c:v>
                </c:pt>
                <c:pt idx="5">
                  <c:v>16.963911951057618</c:v>
                </c:pt>
                <c:pt idx="6">
                  <c:v>19.526503347178071</c:v>
                </c:pt>
                <c:pt idx="7">
                  <c:v>20.538908641823948</c:v>
                </c:pt>
                <c:pt idx="8">
                  <c:v>22.156593411324575</c:v>
                </c:pt>
                <c:pt idx="9">
                  <c:v>22.909816747321383</c:v>
                </c:pt>
                <c:pt idx="10">
                  <c:v>24.610672659083679</c:v>
                </c:pt>
                <c:pt idx="11">
                  <c:v>23.802135700086268</c:v>
                </c:pt>
                <c:pt idx="12">
                  <c:v>26.208164561982329</c:v>
                </c:pt>
                <c:pt idx="13">
                  <c:v>26.555407668437386</c:v>
                </c:pt>
                <c:pt idx="14">
                  <c:v>26.827432034664106</c:v>
                </c:pt>
                <c:pt idx="15">
                  <c:v>27.874761647517659</c:v>
                </c:pt>
                <c:pt idx="16">
                  <c:v>27.916007358767573</c:v>
                </c:pt>
                <c:pt idx="17">
                  <c:v>28.181559695317695</c:v>
                </c:pt>
                <c:pt idx="18">
                  <c:v>29.527263696946665</c:v>
                </c:pt>
                <c:pt idx="19">
                  <c:v>30.326603562568636</c:v>
                </c:pt>
                <c:pt idx="20">
                  <c:v>31.247726476051049</c:v>
                </c:pt>
                <c:pt idx="21">
                  <c:v>34.284982653560689</c:v>
                </c:pt>
                <c:pt idx="22">
                  <c:v>35.754478282187776</c:v>
                </c:pt>
                <c:pt idx="23">
                  <c:v>36.14658710784952</c:v>
                </c:pt>
                <c:pt idx="24">
                  <c:v>36.620195710720829</c:v>
                </c:pt>
                <c:pt idx="25">
                  <c:v>36.852105848970375</c:v>
                </c:pt>
                <c:pt idx="26">
                  <c:v>40.194929775773552</c:v>
                </c:pt>
                <c:pt idx="27">
                  <c:v>38.786572818616555</c:v>
                </c:pt>
                <c:pt idx="28">
                  <c:v>32.694384979464388</c:v>
                </c:pt>
                <c:pt idx="29">
                  <c:v>33.72498038779765</c:v>
                </c:pt>
                <c:pt idx="30">
                  <c:v>34.747315726834486</c:v>
                </c:pt>
                <c:pt idx="31">
                  <c:v>28.104513767380823</c:v>
                </c:pt>
                <c:pt idx="32">
                  <c:v>39.12202849429282</c:v>
                </c:pt>
                <c:pt idx="33">
                  <c:v>43.046465702998447</c:v>
                </c:pt>
                <c:pt idx="34">
                  <c:v>44.64312031943841</c:v>
                </c:pt>
                <c:pt idx="35">
                  <c:v>43.713436139084777</c:v>
                </c:pt>
                <c:pt idx="36">
                  <c:v>43.733279150535232</c:v>
                </c:pt>
                <c:pt idx="37">
                  <c:v>46.30001421624447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2BD-4B58-BAAE-1F6857692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78976"/>
        <c:axId val="7528153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28575">
                    <a:noFill/>
                  </a:ln>
                </c:spPr>
                <c:marker>
                  <c:symbol val="square"/>
                  <c:size val="6"/>
                  <c:spPr>
                    <a:solidFill>
                      <a:schemeClr val="bg2">
                        <a:lumMod val="25000"/>
                      </a:schemeClr>
                    </a:solidFill>
                    <a:ln>
                      <a:noFill/>
                    </a:ln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'incubation data'!$G$286:$G$328</c15:sqref>
                        </c15:formulaRef>
                      </c:ext>
                    </c:extLst>
                    <c:numCache>
                      <c:formatCode>0</c:formatCode>
                      <c:ptCount val="43"/>
                      <c:pt idx="2">
                        <c:v>0</c:v>
                      </c:pt>
                      <c:pt idx="3">
                        <c:v>7.0326388888934162</c:v>
                      </c:pt>
                      <c:pt idx="4">
                        <c:v>13.974999999998545</c:v>
                      </c:pt>
                      <c:pt idx="5">
                        <c:v>29.201388888890506</c:v>
                      </c:pt>
                      <c:pt idx="6">
                        <c:v>37.004166666665697</c:v>
                      </c:pt>
                      <c:pt idx="7">
                        <c:v>57.077777777776646</c:v>
                      </c:pt>
                      <c:pt idx="8">
                        <c:v>76.090277777781012</c:v>
                      </c:pt>
                      <c:pt idx="9">
                        <c:v>90.92361111111677</c:v>
                      </c:pt>
                      <c:pt idx="10">
                        <c:v>109.92152777777665</c:v>
                      </c:pt>
                      <c:pt idx="11">
                        <c:v>123.92013888889051</c:v>
                      </c:pt>
                      <c:pt idx="12">
                        <c:v>137.87361111111386</c:v>
                      </c:pt>
                      <c:pt idx="13">
                        <c:v>151.94097222222626</c:v>
                      </c:pt>
                      <c:pt idx="14">
                        <c:v>165.9152777777781</c:v>
                      </c:pt>
                      <c:pt idx="15">
                        <c:v>179.8791666666657</c:v>
                      </c:pt>
                      <c:pt idx="16">
                        <c:v>193.85902777777665</c:v>
                      </c:pt>
                      <c:pt idx="17">
                        <c:v>207.86250000000291</c:v>
                      </c:pt>
                      <c:pt idx="18">
                        <c:v>221.91458333333867</c:v>
                      </c:pt>
                      <c:pt idx="19">
                        <c:v>235.86319444444962</c:v>
                      </c:pt>
                      <c:pt idx="20">
                        <c:v>277.9152777777781</c:v>
                      </c:pt>
                      <c:pt idx="21">
                        <c:v>305.88958333333721</c:v>
                      </c:pt>
                      <c:pt idx="22">
                        <c:v>319.93472222222772</c:v>
                      </c:pt>
                      <c:pt idx="23">
                        <c:v>404.92986111111531</c:v>
                      </c:pt>
                      <c:pt idx="24">
                        <c:v>477.9284722222219</c:v>
                      </c:pt>
                      <c:pt idx="25">
                        <c:v>554.08750000000146</c:v>
                      </c:pt>
                      <c:pt idx="26">
                        <c:v>573.98472222222335</c:v>
                      </c:pt>
                      <c:pt idx="27">
                        <c:v>624.01527777777665</c:v>
                      </c:pt>
                      <c:pt idx="28">
                        <c:v>650.93541666666715</c:v>
                      </c:pt>
                      <c:pt idx="29">
                        <c:v>726.13055555555911</c:v>
                      </c:pt>
                      <c:pt idx="30">
                        <c:v>775.9284722222219</c:v>
                      </c:pt>
                      <c:pt idx="31">
                        <c:v>811.96736111111386</c:v>
                      </c:pt>
                      <c:pt idx="32">
                        <c:v>865.94027777777956</c:v>
                      </c:pt>
                      <c:pt idx="33">
                        <c:v>916.14097222222335</c:v>
                      </c:pt>
                      <c:pt idx="34">
                        <c:v>967.99305555555475</c:v>
                      </c:pt>
                      <c:pt idx="35">
                        <c:v>1058.1236111111139</c:v>
                      </c:pt>
                      <c:pt idx="36">
                        <c:v>1132.9812500000044</c:v>
                      </c:pt>
                      <c:pt idx="37">
                        <c:v>1201.9347222222277</c:v>
                      </c:pt>
                      <c:pt idx="38">
                        <c:v>1247.0618055555606</c:v>
                      </c:pt>
                      <c:pt idx="39">
                        <c:v>1273.9986111111139</c:v>
                      </c:pt>
                      <c:pt idx="40">
                        <c:v>1308.1034722222248</c:v>
                      </c:pt>
                      <c:pt idx="41">
                        <c:v>1327.9381944444467</c:v>
                      </c:pt>
                      <c:pt idx="42">
                        <c:v>1359.9375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'incubation data'!$AB$286:$AB$328</c15:sqref>
                        </c15:formulaRef>
                      </c:ext>
                    </c:extLst>
                    <c:numCache>
                      <c:formatCode>0.0</c:formatCode>
                      <c:ptCount val="43"/>
                      <c:pt idx="2">
                        <c:v>4.3658485970033472E-3</c:v>
                      </c:pt>
                      <c:pt idx="3">
                        <c:v>1.4934084870686638E-2</c:v>
                      </c:pt>
                      <c:pt idx="4">
                        <c:v>3.612170154432269E-2</c:v>
                      </c:pt>
                      <c:pt idx="5">
                        <c:v>5.4780008700631988E-2</c:v>
                      </c:pt>
                      <c:pt idx="6">
                        <c:v>7.9361735572151357E-2</c:v>
                      </c:pt>
                      <c:pt idx="7">
                        <c:v>0.10821167225415965</c:v>
                      </c:pt>
                      <c:pt idx="8">
                        <c:v>0.12340612722221816</c:v>
                      </c:pt>
                      <c:pt idx="9">
                        <c:v>0.12890970015541608</c:v>
                      </c:pt>
                      <c:pt idx="10">
                        <c:v>0.13812633665577789</c:v>
                      </c:pt>
                      <c:pt idx="11">
                        <c:v>0.14193424932984153</c:v>
                      </c:pt>
                      <c:pt idx="12">
                        <c:v>0.1515851459568914</c:v>
                      </c:pt>
                      <c:pt idx="13">
                        <c:v>0.14564126859117354</c:v>
                      </c:pt>
                      <c:pt idx="14">
                        <c:v>0.15963476648510427</c:v>
                      </c:pt>
                      <c:pt idx="15">
                        <c:v>0.16079620309802381</c:v>
                      </c:pt>
                      <c:pt idx="16">
                        <c:v>0.16148478901625193</c:v>
                      </c:pt>
                      <c:pt idx="17">
                        <c:v>0.16696883419214698</c:v>
                      </c:pt>
                      <c:pt idx="18">
                        <c:v>0.16619051357964604</c:v>
                      </c:pt>
                      <c:pt idx="19">
                        <c:v>0.16680563793468711</c:v>
                      </c:pt>
                      <c:pt idx="20">
                        <c:v>0.17410390475334114</c:v>
                      </c:pt>
                      <c:pt idx="21">
                        <c:v>0.17797458521873549</c:v>
                      </c:pt>
                      <c:pt idx="22">
                        <c:v>0.18257523184997598</c:v>
                      </c:pt>
                      <c:pt idx="23">
                        <c:v>0.20024785220909175</c:v>
                      </c:pt>
                      <c:pt idx="24">
                        <c:v>0.20810544979049289</c:v>
                      </c:pt>
                      <c:pt idx="25">
                        <c:v>0.20924456896649482</c:v>
                      </c:pt>
                      <c:pt idx="26">
                        <c:v>0.21088118100711803</c:v>
                      </c:pt>
                      <c:pt idx="27">
                        <c:v>0.21101136605580395</c:v>
                      </c:pt>
                      <c:pt idx="28">
                        <c:v>0.23039963937795938</c:v>
                      </c:pt>
                      <c:pt idx="29">
                        <c:v>0.22025450451250542</c:v>
                      </c:pt>
                      <c:pt idx="30">
                        <c:v>0.18117574257660218</c:v>
                      </c:pt>
                      <c:pt idx="31">
                        <c:v>0.18643428865030906</c:v>
                      </c:pt>
                      <c:pt idx="32">
                        <c:v>0.19160914433557502</c:v>
                      </c:pt>
                      <c:pt idx="33">
                        <c:v>0.14929900351264588</c:v>
                      </c:pt>
                      <c:pt idx="34">
                        <c:v>0.2165814263531522</c:v>
                      </c:pt>
                      <c:pt idx="35">
                        <c:v>0.23953584011609738</c:v>
                      </c:pt>
                      <c:pt idx="36">
                        <c:v>0.24793742522236473</c:v>
                      </c:pt>
                      <c:pt idx="37">
                        <c:v>0.24064706249595233</c:v>
                      </c:pt>
                      <c:pt idx="38">
                        <c:v>0.23928011948475</c:v>
                      </c:pt>
                      <c:pt idx="39">
                        <c:v>0.25368881469466842</c:v>
                      </c:pt>
                      <c:pt idx="40">
                        <c:v>1.1088976468427032E-2</c:v>
                      </c:pt>
                      <c:pt idx="41">
                        <c:v>5.4947389477513903E-2</c:v>
                      </c:pt>
                      <c:pt idx="42">
                        <c:v>5.8206665160686802E-2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42BD-4B58-BAAE-1F6857692125}"/>
                  </c:ext>
                </c:extLst>
              </c15:ser>
            </c15:filteredScatterSeries>
            <c15:filteredScatterSeries>
              <c15:ser>
                <c:idx val="3"/>
                <c:order val="2"/>
                <c:spPr>
                  <a:ln w="28575">
                    <a:noFill/>
                  </a:ln>
                </c:spP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'incubation data'!$G$286:$G$328</c15:sqref>
                        </c15:formulaRef>
                      </c:ext>
                    </c:extLst>
                    <c:numCache>
                      <c:formatCode>0</c:formatCode>
                      <c:ptCount val="43"/>
                      <c:pt idx="2">
                        <c:v>0</c:v>
                      </c:pt>
                      <c:pt idx="3">
                        <c:v>7.0326388888934162</c:v>
                      </c:pt>
                      <c:pt idx="4">
                        <c:v>13.974999999998545</c:v>
                      </c:pt>
                      <c:pt idx="5">
                        <c:v>29.201388888890506</c:v>
                      </c:pt>
                      <c:pt idx="6">
                        <c:v>37.004166666665697</c:v>
                      </c:pt>
                      <c:pt idx="7">
                        <c:v>57.077777777776646</c:v>
                      </c:pt>
                      <c:pt idx="8">
                        <c:v>76.090277777781012</c:v>
                      </c:pt>
                      <c:pt idx="9">
                        <c:v>90.92361111111677</c:v>
                      </c:pt>
                      <c:pt idx="10">
                        <c:v>109.92152777777665</c:v>
                      </c:pt>
                      <c:pt idx="11">
                        <c:v>123.92013888889051</c:v>
                      </c:pt>
                      <c:pt idx="12">
                        <c:v>137.87361111111386</c:v>
                      </c:pt>
                      <c:pt idx="13">
                        <c:v>151.94097222222626</c:v>
                      </c:pt>
                      <c:pt idx="14">
                        <c:v>165.9152777777781</c:v>
                      </c:pt>
                      <c:pt idx="15">
                        <c:v>179.8791666666657</c:v>
                      </c:pt>
                      <c:pt idx="16">
                        <c:v>193.85902777777665</c:v>
                      </c:pt>
                      <c:pt idx="17">
                        <c:v>207.86250000000291</c:v>
                      </c:pt>
                      <c:pt idx="18">
                        <c:v>221.91458333333867</c:v>
                      </c:pt>
                      <c:pt idx="19">
                        <c:v>235.86319444444962</c:v>
                      </c:pt>
                      <c:pt idx="20">
                        <c:v>277.9152777777781</c:v>
                      </c:pt>
                      <c:pt idx="21">
                        <c:v>305.88958333333721</c:v>
                      </c:pt>
                      <c:pt idx="22">
                        <c:v>319.93472222222772</c:v>
                      </c:pt>
                      <c:pt idx="23">
                        <c:v>404.92986111111531</c:v>
                      </c:pt>
                      <c:pt idx="24">
                        <c:v>477.9284722222219</c:v>
                      </c:pt>
                      <c:pt idx="25">
                        <c:v>554.08750000000146</c:v>
                      </c:pt>
                      <c:pt idx="26">
                        <c:v>573.98472222222335</c:v>
                      </c:pt>
                      <c:pt idx="27">
                        <c:v>624.01527777777665</c:v>
                      </c:pt>
                      <c:pt idx="28">
                        <c:v>650.93541666666715</c:v>
                      </c:pt>
                      <c:pt idx="29">
                        <c:v>726.13055555555911</c:v>
                      </c:pt>
                      <c:pt idx="30">
                        <c:v>775.9284722222219</c:v>
                      </c:pt>
                      <c:pt idx="31">
                        <c:v>811.96736111111386</c:v>
                      </c:pt>
                      <c:pt idx="32">
                        <c:v>865.94027777777956</c:v>
                      </c:pt>
                      <c:pt idx="33">
                        <c:v>916.14097222222335</c:v>
                      </c:pt>
                      <c:pt idx="34">
                        <c:v>967.99305555555475</c:v>
                      </c:pt>
                      <c:pt idx="35">
                        <c:v>1058.1236111111139</c:v>
                      </c:pt>
                      <c:pt idx="36">
                        <c:v>1132.9812500000044</c:v>
                      </c:pt>
                      <c:pt idx="37">
                        <c:v>1201.9347222222277</c:v>
                      </c:pt>
                      <c:pt idx="38">
                        <c:v>1247.0618055555606</c:v>
                      </c:pt>
                      <c:pt idx="39">
                        <c:v>1273.9986111111139</c:v>
                      </c:pt>
                      <c:pt idx="40">
                        <c:v>1308.1034722222248</c:v>
                      </c:pt>
                      <c:pt idx="41">
                        <c:v>1327.9381944444467</c:v>
                      </c:pt>
                      <c:pt idx="42">
                        <c:v>1359.9375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'incubation data'!$AD$286:$AD$328</c15:sqref>
                        </c15:formulaRef>
                      </c:ext>
                    </c:extLst>
                    <c:numCache>
                      <c:formatCode>0.0</c:formatCode>
                      <c:ptCount val="43"/>
                      <c:pt idx="2">
                        <c:v>0.10706422542955073</c:v>
                      </c:pt>
                      <c:pt idx="3">
                        <c:v>0.36623034300289348</c:v>
                      </c:pt>
                      <c:pt idx="4">
                        <c:v>0.88581679165301341</c:v>
                      </c:pt>
                      <c:pt idx="5">
                        <c:v>1.3433766815878236</c:v>
                      </c:pt>
                      <c:pt idx="6">
                        <c:v>1.9461972991022376</c:v>
                      </c:pt>
                      <c:pt idx="7">
                        <c:v>2.6536877344487362</c:v>
                      </c:pt>
                      <c:pt idx="8">
                        <c:v>3.0263031643782052</c:v>
                      </c:pt>
                      <c:pt idx="9">
                        <c:v>3.1612679392887051</c:v>
                      </c:pt>
                      <c:pt idx="10">
                        <c:v>3.3872886145485541</c:v>
                      </c:pt>
                      <c:pt idx="11">
                        <c:v>3.4806705108497282</c:v>
                      </c:pt>
                      <c:pt idx="12">
                        <c:v>3.717340598947831</c:v>
                      </c:pt>
                      <c:pt idx="13">
                        <c:v>3.5715781859668536</c:v>
                      </c:pt>
                      <c:pt idx="14">
                        <c:v>3.9147424024474908</c:v>
                      </c:pt>
                      <c:pt idx="15">
                        <c:v>3.943224450916397</c:v>
                      </c:pt>
                      <c:pt idx="16">
                        <c:v>3.9601107254490016</c:v>
                      </c:pt>
                      <c:pt idx="17">
                        <c:v>4.0945966188400078</c:v>
                      </c:pt>
                      <c:pt idx="18">
                        <c:v>4.0755097697059224</c:v>
                      </c:pt>
                      <c:pt idx="19">
                        <c:v>4.0905945375699577</c:v>
                      </c:pt>
                      <c:pt idx="20">
                        <c:v>4.2695708045100709</c:v>
                      </c:pt>
                      <c:pt idx="21">
                        <c:v>4.3644919628381853</c:v>
                      </c:pt>
                      <c:pt idx="22">
                        <c:v>4.4773141684425957</c:v>
                      </c:pt>
                      <c:pt idx="23">
                        <c:v>4.9107019435839403</c:v>
                      </c:pt>
                      <c:pt idx="24">
                        <c:v>5.1033947454752511</c:v>
                      </c:pt>
                      <c:pt idx="25">
                        <c:v>5.1313295007790209</c:v>
                      </c:pt>
                      <c:pt idx="26">
                        <c:v>5.1714643328889265</c:v>
                      </c:pt>
                      <c:pt idx="27">
                        <c:v>5.1746568763522136</c:v>
                      </c:pt>
                      <c:pt idx="28">
                        <c:v>5.6501178135633188</c:v>
                      </c:pt>
                      <c:pt idx="29">
                        <c:v>5.4013274622456606</c:v>
                      </c:pt>
                      <c:pt idx="30">
                        <c:v>4.4429943262122489</c:v>
                      </c:pt>
                      <c:pt idx="31">
                        <c:v>4.5719502782472032</c:v>
                      </c:pt>
                      <c:pt idx="32">
                        <c:v>4.6988538809129015</c:v>
                      </c:pt>
                      <c:pt idx="33">
                        <c:v>3.6612772553443054</c:v>
                      </c:pt>
                      <c:pt idx="34">
                        <c:v>5.3112521288171797</c:v>
                      </c:pt>
                      <c:pt idx="35">
                        <c:v>5.8741659530404924</c:v>
                      </c:pt>
                      <c:pt idx="36">
                        <c:v>6.0801990258319734</c:v>
                      </c:pt>
                      <c:pt idx="37">
                        <c:v>5.9014165918878447</c:v>
                      </c:pt>
                      <c:pt idx="38">
                        <c:v>5.8678948855233193</c:v>
                      </c:pt>
                      <c:pt idx="39">
                        <c:v>6.2212410352636587</c:v>
                      </c:pt>
                      <c:pt idx="40">
                        <c:v>0.27193629142649461</c:v>
                      </c:pt>
                      <c:pt idx="41">
                        <c:v>1.3474813803263366</c:v>
                      </c:pt>
                      <c:pt idx="42">
                        <c:v>1.4274089863179398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2BD-4B58-BAAE-1F6857692125}"/>
                  </c:ext>
                </c:extLst>
              </c15:ser>
            </c15:filteredScatterSeries>
            <c15:filteredScatterSeries>
              <c15:ser>
                <c:idx val="4"/>
                <c:order val="3"/>
                <c:spPr>
                  <a:ln w="28575">
                    <a:noFill/>
                  </a:ln>
                </c:spP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'incubation data'!$G$286:$G$328</c15:sqref>
                        </c15:formulaRef>
                      </c:ext>
                    </c:extLst>
                    <c:numCache>
                      <c:formatCode>0</c:formatCode>
                      <c:ptCount val="43"/>
                      <c:pt idx="2">
                        <c:v>0</c:v>
                      </c:pt>
                      <c:pt idx="3">
                        <c:v>7.0326388888934162</c:v>
                      </c:pt>
                      <c:pt idx="4">
                        <c:v>13.974999999998545</c:v>
                      </c:pt>
                      <c:pt idx="5">
                        <c:v>29.201388888890506</c:v>
                      </c:pt>
                      <c:pt idx="6">
                        <c:v>37.004166666665697</c:v>
                      </c:pt>
                      <c:pt idx="7">
                        <c:v>57.077777777776646</c:v>
                      </c:pt>
                      <c:pt idx="8">
                        <c:v>76.090277777781012</c:v>
                      </c:pt>
                      <c:pt idx="9">
                        <c:v>90.92361111111677</c:v>
                      </c:pt>
                      <c:pt idx="10">
                        <c:v>109.92152777777665</c:v>
                      </c:pt>
                      <c:pt idx="11">
                        <c:v>123.92013888889051</c:v>
                      </c:pt>
                      <c:pt idx="12">
                        <c:v>137.87361111111386</c:v>
                      </c:pt>
                      <c:pt idx="13">
                        <c:v>151.94097222222626</c:v>
                      </c:pt>
                      <c:pt idx="14">
                        <c:v>165.9152777777781</c:v>
                      </c:pt>
                      <c:pt idx="15">
                        <c:v>179.8791666666657</c:v>
                      </c:pt>
                      <c:pt idx="16">
                        <c:v>193.85902777777665</c:v>
                      </c:pt>
                      <c:pt idx="17">
                        <c:v>207.86250000000291</c:v>
                      </c:pt>
                      <c:pt idx="18">
                        <c:v>221.91458333333867</c:v>
                      </c:pt>
                      <c:pt idx="19">
                        <c:v>235.86319444444962</c:v>
                      </c:pt>
                      <c:pt idx="20">
                        <c:v>277.9152777777781</c:v>
                      </c:pt>
                      <c:pt idx="21">
                        <c:v>305.88958333333721</c:v>
                      </c:pt>
                      <c:pt idx="22">
                        <c:v>319.93472222222772</c:v>
                      </c:pt>
                      <c:pt idx="23">
                        <c:v>404.92986111111531</c:v>
                      </c:pt>
                      <c:pt idx="24">
                        <c:v>477.9284722222219</c:v>
                      </c:pt>
                      <c:pt idx="25">
                        <c:v>554.08750000000146</c:v>
                      </c:pt>
                      <c:pt idx="26">
                        <c:v>573.98472222222335</c:v>
                      </c:pt>
                      <c:pt idx="27">
                        <c:v>624.01527777777665</c:v>
                      </c:pt>
                      <c:pt idx="28">
                        <c:v>650.93541666666715</c:v>
                      </c:pt>
                      <c:pt idx="29">
                        <c:v>726.13055555555911</c:v>
                      </c:pt>
                      <c:pt idx="30">
                        <c:v>775.9284722222219</c:v>
                      </c:pt>
                      <c:pt idx="31">
                        <c:v>811.96736111111386</c:v>
                      </c:pt>
                      <c:pt idx="32">
                        <c:v>865.94027777777956</c:v>
                      </c:pt>
                      <c:pt idx="33">
                        <c:v>916.14097222222335</c:v>
                      </c:pt>
                      <c:pt idx="34">
                        <c:v>967.99305555555475</c:v>
                      </c:pt>
                      <c:pt idx="35">
                        <c:v>1058.1236111111139</c:v>
                      </c:pt>
                      <c:pt idx="36">
                        <c:v>1132.9812500000044</c:v>
                      </c:pt>
                      <c:pt idx="37">
                        <c:v>1201.9347222222277</c:v>
                      </c:pt>
                      <c:pt idx="38">
                        <c:v>1247.0618055555606</c:v>
                      </c:pt>
                      <c:pt idx="39">
                        <c:v>1273.9986111111139</c:v>
                      </c:pt>
                      <c:pt idx="40">
                        <c:v>1308.1034722222248</c:v>
                      </c:pt>
                      <c:pt idx="41">
                        <c:v>1327.9381944444467</c:v>
                      </c:pt>
                      <c:pt idx="42">
                        <c:v>1359.9375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'incubation data'!$AE$286:$AE$328</c15:sqref>
                        </c15:formulaRef>
                      </c:ext>
                    </c:extLst>
                    <c:numCache>
                      <c:formatCode>0.0</c:formatCode>
                      <c:ptCount val="43"/>
                      <c:pt idx="2">
                        <c:v>0.10899607177195721</c:v>
                      </c:pt>
                      <c:pt idx="3">
                        <c:v>0.3728385330474191</c:v>
                      </c:pt>
                      <c:pt idx="4">
                        <c:v>0.90180029988960142</c:v>
                      </c:pt>
                      <c:pt idx="5">
                        <c:v>1.3676163126913741</c:v>
                      </c:pt>
                      <c:pt idx="6">
                        <c:v>1.981314109771606</c:v>
                      </c:pt>
                      <c:pt idx="7">
                        <c:v>2.7015703667950293</c:v>
                      </c:pt>
                      <c:pt idx="8">
                        <c:v>3.0809091980524901</c:v>
                      </c:pt>
                      <c:pt idx="9">
                        <c:v>3.2183092514672569</c:v>
                      </c:pt>
                      <c:pt idx="10">
                        <c:v>3.4484082004273753</c:v>
                      </c:pt>
                      <c:pt idx="11">
                        <c:v>3.5434750617492425</c:v>
                      </c:pt>
                      <c:pt idx="12">
                        <c:v>3.7844155795096803</c:v>
                      </c:pt>
                      <c:pt idx="13">
                        <c:v>3.6360230575147177</c:v>
                      </c:pt>
                      <c:pt idx="14">
                        <c:v>3.9853792632783596</c:v>
                      </c:pt>
                      <c:pt idx="15">
                        <c:v>4.0143752363652974</c:v>
                      </c:pt>
                      <c:pt idx="16">
                        <c:v>4.0315662035957835</c:v>
                      </c:pt>
                      <c:pt idx="17">
                        <c:v>4.1684787346447969</c:v>
                      </c:pt>
                      <c:pt idx="18">
                        <c:v>4.1490474860669204</c:v>
                      </c:pt>
                      <c:pt idx="19">
                        <c:v>4.1644044405881457</c:v>
                      </c:pt>
                      <c:pt idx="20">
                        <c:v>4.3466101209507029</c:v>
                      </c:pt>
                      <c:pt idx="21">
                        <c:v>4.4432440184482056</c:v>
                      </c:pt>
                      <c:pt idx="22">
                        <c:v>4.5581019662845748</c:v>
                      </c:pt>
                      <c:pt idx="23">
                        <c:v>4.9993097072911885</c:v>
                      </c:pt>
                      <c:pt idx="24">
                        <c:v>5.1954794211299618</c:v>
                      </c:pt>
                      <c:pt idx="25">
                        <c:v>5.2239182257988954</c:v>
                      </c:pt>
                      <c:pt idx="26">
                        <c:v>5.2647772431191608</c:v>
                      </c:pt>
                      <c:pt idx="27">
                        <c:v>5.2680273922241811</c:v>
                      </c:pt>
                      <c:pt idx="28">
                        <c:v>5.7520674553648226</c:v>
                      </c:pt>
                      <c:pt idx="29">
                        <c:v>5.4987879786806788</c:v>
                      </c:pt>
                      <c:pt idx="30">
                        <c:v>4.5231628634055978</c:v>
                      </c:pt>
                      <c:pt idx="31">
                        <c:v>4.654445671897701</c:v>
                      </c:pt>
                      <c:pt idx="32">
                        <c:v>4.783639098822289</c:v>
                      </c:pt>
                      <c:pt idx="33">
                        <c:v>3.7273406396904343</c:v>
                      </c:pt>
                      <c:pt idx="34">
                        <c:v>5.4070873432175848</c:v>
                      </c:pt>
                      <c:pt idx="35">
                        <c:v>5.9801582764850529</c:v>
                      </c:pt>
                      <c:pt idx="36">
                        <c:v>6.1899089705126631</c:v>
                      </c:pt>
                      <c:pt idx="37">
                        <c:v>6.0079006206314816</c:v>
                      </c:pt>
                      <c:pt idx="38">
                        <c:v>5.9737740550287626</c:v>
                      </c:pt>
                      <c:pt idx="39">
                        <c:v>6.333495914902346</c:v>
                      </c:pt>
                      <c:pt idx="40">
                        <c:v>0.27684305769554624</c:v>
                      </c:pt>
                      <c:pt idx="41">
                        <c:v>1.3717950758264008</c:v>
                      </c:pt>
                      <c:pt idx="42">
                        <c:v>1.4531648802056789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2BD-4B58-BAAE-1F6857692125}"/>
                  </c:ext>
                </c:extLst>
              </c15:ser>
            </c15:filteredScatterSeries>
          </c:ext>
        </c:extLst>
      </c:scatterChart>
      <c:valAx>
        <c:axId val="7527897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75281536"/>
        <c:crosses val="autoZero"/>
        <c:crossBetween val="midCat"/>
      </c:valAx>
      <c:valAx>
        <c:axId val="75281536"/>
        <c:scaling>
          <c:orientation val="minMax"/>
        </c:scaling>
        <c:delete val="0"/>
        <c:axPos val="l"/>
        <c:numFmt formatCode="0.000000" sourceLinked="1"/>
        <c:majorTickMark val="out"/>
        <c:minorTickMark val="none"/>
        <c:tickLblPos val="nextTo"/>
        <c:crossAx val="752789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data'!$G$336:$G$358</c:f>
              <c:numCache>
                <c:formatCode>0</c:formatCode>
                <c:ptCount val="23"/>
                <c:pt idx="0">
                  <c:v>0</c:v>
                </c:pt>
                <c:pt idx="1">
                  <c:v>5.9965277777810115</c:v>
                </c:pt>
                <c:pt idx="2">
                  <c:v>12.981944444443798</c:v>
                </c:pt>
                <c:pt idx="3">
                  <c:v>22.02986111111386</c:v>
                </c:pt>
                <c:pt idx="4">
                  <c:v>35.102777777778101</c:v>
                </c:pt>
                <c:pt idx="5">
                  <c:v>47.138194444443798</c:v>
                </c:pt>
                <c:pt idx="6">
                  <c:v>58.036111111112405</c:v>
                </c:pt>
                <c:pt idx="7">
                  <c:v>97.974305555559113</c:v>
                </c:pt>
                <c:pt idx="8">
                  <c:v>138.01180555555766</c:v>
                </c:pt>
                <c:pt idx="9">
                  <c:v>173.02083333333576</c:v>
                </c:pt>
                <c:pt idx="10">
                  <c:v>203.18541666666715</c:v>
                </c:pt>
                <c:pt idx="11">
                  <c:v>264.1201388888876</c:v>
                </c:pt>
                <c:pt idx="12">
                  <c:v>300.08194444444234</c:v>
                </c:pt>
                <c:pt idx="13">
                  <c:v>363.12847222222626</c:v>
                </c:pt>
                <c:pt idx="14">
                  <c:v>664.04236111111095</c:v>
                </c:pt>
                <c:pt idx="15">
                  <c:v>875.15833333333285</c:v>
                </c:pt>
                <c:pt idx="16">
                  <c:v>1079.0069444444453</c:v>
                </c:pt>
                <c:pt idx="17">
                  <c:v>1190.9805555555577</c:v>
                </c:pt>
                <c:pt idx="18">
                  <c:v>1391.1076388888905</c:v>
                </c:pt>
                <c:pt idx="19">
                  <c:v>1400.9625000000015</c:v>
                </c:pt>
                <c:pt idx="20">
                  <c:v>1401.9659722222204</c:v>
                </c:pt>
                <c:pt idx="21">
                  <c:v>1538.1263888888861</c:v>
                </c:pt>
                <c:pt idx="22">
                  <c:v>1545.9680555555533</c:v>
                </c:pt>
              </c:numCache>
            </c:numRef>
          </c:xVal>
          <c:yVal>
            <c:numRef>
              <c:f>'incubation data'!$CH$336:$CH$358</c:f>
              <c:numCache>
                <c:formatCode>0.00</c:formatCode>
                <c:ptCount val="2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77-452E-A2F8-A9D6F371D527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data'!$G$336:$G$358</c:f>
              <c:numCache>
                <c:formatCode>0</c:formatCode>
                <c:ptCount val="23"/>
                <c:pt idx="0">
                  <c:v>0</c:v>
                </c:pt>
                <c:pt idx="1">
                  <c:v>5.9965277777810115</c:v>
                </c:pt>
                <c:pt idx="2">
                  <c:v>12.981944444443798</c:v>
                </c:pt>
                <c:pt idx="3">
                  <c:v>22.02986111111386</c:v>
                </c:pt>
                <c:pt idx="4">
                  <c:v>35.102777777778101</c:v>
                </c:pt>
                <c:pt idx="5">
                  <c:v>47.138194444443798</c:v>
                </c:pt>
                <c:pt idx="6">
                  <c:v>58.036111111112405</c:v>
                </c:pt>
                <c:pt idx="7">
                  <c:v>97.974305555559113</c:v>
                </c:pt>
                <c:pt idx="8">
                  <c:v>138.01180555555766</c:v>
                </c:pt>
                <c:pt idx="9">
                  <c:v>173.02083333333576</c:v>
                </c:pt>
                <c:pt idx="10">
                  <c:v>203.18541666666715</c:v>
                </c:pt>
                <c:pt idx="11">
                  <c:v>264.1201388888876</c:v>
                </c:pt>
                <c:pt idx="12">
                  <c:v>300.08194444444234</c:v>
                </c:pt>
                <c:pt idx="13">
                  <c:v>363.12847222222626</c:v>
                </c:pt>
                <c:pt idx="14">
                  <c:v>664.04236111111095</c:v>
                </c:pt>
                <c:pt idx="15">
                  <c:v>875.15833333333285</c:v>
                </c:pt>
                <c:pt idx="16">
                  <c:v>1079.0069444444453</c:v>
                </c:pt>
                <c:pt idx="17">
                  <c:v>1190.9805555555577</c:v>
                </c:pt>
                <c:pt idx="18">
                  <c:v>1391.1076388888905</c:v>
                </c:pt>
                <c:pt idx="19">
                  <c:v>1400.9625000000015</c:v>
                </c:pt>
                <c:pt idx="20">
                  <c:v>1401.9659722222204</c:v>
                </c:pt>
                <c:pt idx="21">
                  <c:v>1538.1263888888861</c:v>
                </c:pt>
                <c:pt idx="22">
                  <c:v>1545.9680555555533</c:v>
                </c:pt>
              </c:numCache>
            </c:numRef>
          </c:xVal>
          <c:yVal>
            <c:numRef>
              <c:f>'incubation data'!$CI$336:$CI$358</c:f>
              <c:numCache>
                <c:formatCode>0.000</c:formatCode>
                <c:ptCount val="23"/>
                <c:pt idx="0" formatCode="General">
                  <c:v>0</c:v>
                </c:pt>
                <c:pt idx="1">
                  <c:v>0.71157582342994752</c:v>
                </c:pt>
                <c:pt idx="2">
                  <c:v>1.2243607560875285</c:v>
                </c:pt>
                <c:pt idx="5">
                  <c:v>2.3595574024046893</c:v>
                </c:pt>
                <c:pt idx="6">
                  <c:v>2.8258743963234503</c:v>
                </c:pt>
                <c:pt idx="7">
                  <c:v>4.7146417904730056</c:v>
                </c:pt>
                <c:pt idx="8">
                  <c:v>6.3757157470216894</c:v>
                </c:pt>
                <c:pt idx="9">
                  <c:v>7.9601020194203409</c:v>
                </c:pt>
                <c:pt idx="10">
                  <c:v>9.3243981227802379</c:v>
                </c:pt>
                <c:pt idx="11">
                  <c:v>10.997312377580798</c:v>
                </c:pt>
                <c:pt idx="12">
                  <c:v>11.438927444992</c:v>
                </c:pt>
                <c:pt idx="13">
                  <c:v>12.260403165815969</c:v>
                </c:pt>
                <c:pt idx="14">
                  <c:v>11.313473136352584</c:v>
                </c:pt>
                <c:pt idx="15">
                  <c:v>12.018540684547729</c:v>
                </c:pt>
                <c:pt idx="16">
                  <c:v>14.443880739617649</c:v>
                </c:pt>
                <c:pt idx="17">
                  <c:v>15.229653937143128</c:v>
                </c:pt>
                <c:pt idx="18">
                  <c:v>11.360595579872756</c:v>
                </c:pt>
                <c:pt idx="19">
                  <c:v>11.098620659700808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77-452E-A2F8-A9D6F371D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01088"/>
        <c:axId val="75403264"/>
      </c:scatterChart>
      <c:valAx>
        <c:axId val="7540108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75403264"/>
        <c:crosses val="autoZero"/>
        <c:crossBetween val="midCat"/>
      </c:valAx>
      <c:valAx>
        <c:axId val="754032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754010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6618680760987917"/>
          <c:y val="8.3333333333333343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data'!$G$336:$G$358</c:f>
              <c:numCache>
                <c:formatCode>0</c:formatCode>
                <c:ptCount val="23"/>
                <c:pt idx="0">
                  <c:v>0</c:v>
                </c:pt>
                <c:pt idx="1">
                  <c:v>5.9965277777810115</c:v>
                </c:pt>
                <c:pt idx="2">
                  <c:v>12.981944444443798</c:v>
                </c:pt>
                <c:pt idx="3">
                  <c:v>22.02986111111386</c:v>
                </c:pt>
                <c:pt idx="4">
                  <c:v>35.102777777778101</c:v>
                </c:pt>
                <c:pt idx="5">
                  <c:v>47.138194444443798</c:v>
                </c:pt>
                <c:pt idx="6">
                  <c:v>58.036111111112405</c:v>
                </c:pt>
                <c:pt idx="7">
                  <c:v>97.974305555559113</c:v>
                </c:pt>
                <c:pt idx="8">
                  <c:v>138.01180555555766</c:v>
                </c:pt>
                <c:pt idx="9">
                  <c:v>173.02083333333576</c:v>
                </c:pt>
                <c:pt idx="10">
                  <c:v>203.18541666666715</c:v>
                </c:pt>
                <c:pt idx="11">
                  <c:v>264.1201388888876</c:v>
                </c:pt>
                <c:pt idx="12">
                  <c:v>300.08194444444234</c:v>
                </c:pt>
                <c:pt idx="13">
                  <c:v>363.12847222222626</c:v>
                </c:pt>
                <c:pt idx="14">
                  <c:v>664.04236111111095</c:v>
                </c:pt>
                <c:pt idx="15">
                  <c:v>875.15833333333285</c:v>
                </c:pt>
                <c:pt idx="16">
                  <c:v>1079.0069444444453</c:v>
                </c:pt>
                <c:pt idx="17">
                  <c:v>1190.9805555555577</c:v>
                </c:pt>
                <c:pt idx="18">
                  <c:v>1391.1076388888905</c:v>
                </c:pt>
                <c:pt idx="19">
                  <c:v>1400.9625000000015</c:v>
                </c:pt>
                <c:pt idx="20">
                  <c:v>1401.9659722222204</c:v>
                </c:pt>
                <c:pt idx="21">
                  <c:v>1538.1263888888861</c:v>
                </c:pt>
                <c:pt idx="22">
                  <c:v>1545.9680555555533</c:v>
                </c:pt>
              </c:numCache>
            </c:numRef>
          </c:xVal>
          <c:yVal>
            <c:numRef>
              <c:f>'incubation data'!$CJ$336:$CJ$358</c:f>
              <c:numCache>
                <c:formatCode>0.000</c:formatCode>
                <c:ptCount val="23"/>
                <c:pt idx="0" formatCode="General">
                  <c:v>0</c:v>
                </c:pt>
                <c:pt idx="1">
                  <c:v>1.8761135542132457</c:v>
                </c:pt>
                <c:pt idx="2">
                  <c:v>2.3686858763159071</c:v>
                </c:pt>
                <c:pt idx="5">
                  <c:v>3.028527757618805</c:v>
                </c:pt>
                <c:pt idx="6">
                  <c:v>3.1739162552714024</c:v>
                </c:pt>
                <c:pt idx="7">
                  <c:v>3.0195457107197794</c:v>
                </c:pt>
                <c:pt idx="8">
                  <c:v>3.6397661211669976</c:v>
                </c:pt>
                <c:pt idx="9">
                  <c:v>4.8967240617800218</c:v>
                </c:pt>
                <c:pt idx="10">
                  <c:v>6.3055230959441921</c:v>
                </c:pt>
                <c:pt idx="11">
                  <c:v>7.5422147002027433</c:v>
                </c:pt>
                <c:pt idx="12">
                  <c:v>7.9160284267853562</c:v>
                </c:pt>
                <c:pt idx="13">
                  <c:v>8.9677162563667192</c:v>
                </c:pt>
                <c:pt idx="14">
                  <c:v>11.929363605667913</c:v>
                </c:pt>
                <c:pt idx="15">
                  <c:v>15.736168297206232</c:v>
                </c:pt>
                <c:pt idx="16">
                  <c:v>23.594515742749302</c:v>
                </c:pt>
                <c:pt idx="17">
                  <c:v>28.07680379233858</c:v>
                </c:pt>
                <c:pt idx="18">
                  <c:v>23.784131181520667</c:v>
                </c:pt>
                <c:pt idx="19">
                  <c:v>23.164082070987838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41-4340-BA41-3DADEBE05D1A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data'!$G$336:$G$358</c:f>
              <c:numCache>
                <c:formatCode>0</c:formatCode>
                <c:ptCount val="23"/>
                <c:pt idx="0">
                  <c:v>0</c:v>
                </c:pt>
                <c:pt idx="1">
                  <c:v>5.9965277777810115</c:v>
                </c:pt>
                <c:pt idx="2">
                  <c:v>12.981944444443798</c:v>
                </c:pt>
                <c:pt idx="3">
                  <c:v>22.02986111111386</c:v>
                </c:pt>
                <c:pt idx="4">
                  <c:v>35.102777777778101</c:v>
                </c:pt>
                <c:pt idx="5">
                  <c:v>47.138194444443798</c:v>
                </c:pt>
                <c:pt idx="6">
                  <c:v>58.036111111112405</c:v>
                </c:pt>
                <c:pt idx="7">
                  <c:v>97.974305555559113</c:v>
                </c:pt>
                <c:pt idx="8">
                  <c:v>138.01180555555766</c:v>
                </c:pt>
                <c:pt idx="9">
                  <c:v>173.02083333333576</c:v>
                </c:pt>
                <c:pt idx="10">
                  <c:v>203.18541666666715</c:v>
                </c:pt>
                <c:pt idx="11">
                  <c:v>264.1201388888876</c:v>
                </c:pt>
                <c:pt idx="12">
                  <c:v>300.08194444444234</c:v>
                </c:pt>
                <c:pt idx="13">
                  <c:v>363.12847222222626</c:v>
                </c:pt>
                <c:pt idx="14">
                  <c:v>664.04236111111095</c:v>
                </c:pt>
                <c:pt idx="15">
                  <c:v>875.15833333333285</c:v>
                </c:pt>
                <c:pt idx="16">
                  <c:v>1079.0069444444453</c:v>
                </c:pt>
                <c:pt idx="17">
                  <c:v>1190.9805555555577</c:v>
                </c:pt>
                <c:pt idx="18">
                  <c:v>1391.1076388888905</c:v>
                </c:pt>
                <c:pt idx="19">
                  <c:v>1400.9625000000015</c:v>
                </c:pt>
                <c:pt idx="20">
                  <c:v>1401.9659722222204</c:v>
                </c:pt>
                <c:pt idx="21">
                  <c:v>1538.1263888888861</c:v>
                </c:pt>
                <c:pt idx="22">
                  <c:v>1545.9680555555533</c:v>
                </c:pt>
              </c:numCache>
            </c:numRef>
          </c:xVal>
          <c:yVal>
            <c:numRef>
              <c:f>'incubation data'!$CK$336:$CK$358</c:f>
              <c:numCache>
                <c:formatCode>0.00</c:formatCode>
                <c:ptCount val="2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41-4340-BA41-3DADEBE05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170560"/>
        <c:axId val="75172096"/>
      </c:scatterChart>
      <c:valAx>
        <c:axId val="7517056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75172096"/>
        <c:crosses val="autoZero"/>
        <c:crossBetween val="midCat"/>
      </c:valAx>
      <c:valAx>
        <c:axId val="751720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751705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1st exp. CO2 / CH4</a:t>
            </a:r>
          </a:p>
        </c:rich>
      </c:tx>
      <c:layout>
        <c:manualLayout>
          <c:xMode val="edge"/>
          <c:yMode val="edge"/>
          <c:x val="0.18961042771567121"/>
          <c:y val="3.7037037037037056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'incubation data'!$G$365:$G$409</c:f>
              <c:numCache>
                <c:formatCode>0</c:formatCode>
                <c:ptCount val="45"/>
                <c:pt idx="0">
                  <c:v>0</c:v>
                </c:pt>
                <c:pt idx="1">
                  <c:v>7.0326388888934162</c:v>
                </c:pt>
                <c:pt idx="2">
                  <c:v>13.975000000005821</c:v>
                </c:pt>
                <c:pt idx="3">
                  <c:v>29.201388888890506</c:v>
                </c:pt>
                <c:pt idx="4">
                  <c:v>37.003472222226264</c:v>
                </c:pt>
                <c:pt idx="5">
                  <c:v>57.07986111111677</c:v>
                </c:pt>
                <c:pt idx="6">
                  <c:v>76.09097222222772</c:v>
                </c:pt>
                <c:pt idx="7">
                  <c:v>90.924305555556202</c:v>
                </c:pt>
                <c:pt idx="8">
                  <c:v>109.92152777778392</c:v>
                </c:pt>
                <c:pt idx="9">
                  <c:v>123.92013888889051</c:v>
                </c:pt>
                <c:pt idx="10">
                  <c:v>137.87361111111386</c:v>
                </c:pt>
                <c:pt idx="11">
                  <c:v>151.94097222222626</c:v>
                </c:pt>
                <c:pt idx="12">
                  <c:v>165.9152777777781</c:v>
                </c:pt>
                <c:pt idx="13">
                  <c:v>179.8798611111124</c:v>
                </c:pt>
                <c:pt idx="14">
                  <c:v>193.85902777778392</c:v>
                </c:pt>
                <c:pt idx="15">
                  <c:v>207.86250000000291</c:v>
                </c:pt>
                <c:pt idx="16">
                  <c:v>221.9152777777781</c:v>
                </c:pt>
                <c:pt idx="17">
                  <c:v>235.86388888888905</c:v>
                </c:pt>
                <c:pt idx="18">
                  <c:v>277.91597222222481</c:v>
                </c:pt>
                <c:pt idx="19">
                  <c:v>305.88958333333721</c:v>
                </c:pt>
                <c:pt idx="20">
                  <c:v>319.93541666666715</c:v>
                </c:pt>
                <c:pt idx="21">
                  <c:v>404.93263888889487</c:v>
                </c:pt>
                <c:pt idx="22">
                  <c:v>477.93125000000146</c:v>
                </c:pt>
                <c:pt idx="23">
                  <c:v>554.08750000000146</c:v>
                </c:pt>
                <c:pt idx="24">
                  <c:v>573.98472222222335</c:v>
                </c:pt>
                <c:pt idx="25">
                  <c:v>624.01597222222335</c:v>
                </c:pt>
                <c:pt idx="26">
                  <c:v>650.93541666666715</c:v>
                </c:pt>
                <c:pt idx="27">
                  <c:v>726.13055555555911</c:v>
                </c:pt>
                <c:pt idx="28">
                  <c:v>775.9284722222219</c:v>
                </c:pt>
                <c:pt idx="29">
                  <c:v>811.96736111111386</c:v>
                </c:pt>
                <c:pt idx="30">
                  <c:v>865.94027777777956</c:v>
                </c:pt>
                <c:pt idx="31">
                  <c:v>916.14097222222335</c:v>
                </c:pt>
                <c:pt idx="32">
                  <c:v>967.99930555556057</c:v>
                </c:pt>
                <c:pt idx="33">
                  <c:v>1058.1236111111139</c:v>
                </c:pt>
                <c:pt idx="34">
                  <c:v>1132.9812500000044</c:v>
                </c:pt>
                <c:pt idx="35">
                  <c:v>1201.9347222222277</c:v>
                </c:pt>
                <c:pt idx="36">
                  <c:v>1247.0618055555606</c:v>
                </c:pt>
                <c:pt idx="37">
                  <c:v>1273.9986111111139</c:v>
                </c:pt>
                <c:pt idx="38">
                  <c:v>1308.1034722222248</c:v>
                </c:pt>
                <c:pt idx="39">
                  <c:v>1327.9381944444467</c:v>
                </c:pt>
                <c:pt idx="40">
                  <c:v>1359.9395833333328</c:v>
                </c:pt>
                <c:pt idx="41">
                  <c:v>1393.9277777777825</c:v>
                </c:pt>
                <c:pt idx="42">
                  <c:v>1446.9909722222219</c:v>
                </c:pt>
                <c:pt idx="43">
                  <c:v>1476.9111111111124</c:v>
                </c:pt>
                <c:pt idx="44">
                  <c:v>1525.9743055555591</c:v>
                </c:pt>
              </c:numCache>
            </c:numRef>
          </c:xVal>
          <c:yVal>
            <c:numRef>
              <c:f>'incubation data'!$Y$365:$Y$409</c:f>
              <c:numCache>
                <c:formatCode>0.000000</c:formatCode>
                <c:ptCount val="45"/>
                <c:pt idx="0">
                  <c:v>4.2824728349762136E-4</c:v>
                </c:pt>
                <c:pt idx="1">
                  <c:v>-4.2513054783806903E-4</c:v>
                </c:pt>
                <c:pt idx="2">
                  <c:v>7.6373504515532759E-4</c:v>
                </c:pt>
                <c:pt idx="3">
                  <c:v>2.8022268699651962E-4</c:v>
                </c:pt>
                <c:pt idx="4">
                  <c:v>5.9209722124692311E-4</c:v>
                </c:pt>
                <c:pt idx="5">
                  <c:v>2.2165134932386824E-3</c:v>
                </c:pt>
                <c:pt idx="6">
                  <c:v>3.7184721707291982E-3</c:v>
                </c:pt>
                <c:pt idx="7">
                  <c:v>5.0650376139223718E-3</c:v>
                </c:pt>
                <c:pt idx="8">
                  <c:v>7.5141751918015283E-3</c:v>
                </c:pt>
                <c:pt idx="9">
                  <c:v>6.2672431820916313E-3</c:v>
                </c:pt>
                <c:pt idx="10">
                  <c:v>6.9922640650640295E-3</c:v>
                </c:pt>
                <c:pt idx="11">
                  <c:v>9.8187100669488506E-3</c:v>
                </c:pt>
                <c:pt idx="12">
                  <c:v>1.0894830184466579E-2</c:v>
                </c:pt>
                <c:pt idx="13">
                  <c:v>1.2796397761480505E-2</c:v>
                </c:pt>
                <c:pt idx="14">
                  <c:v>1.486462510665734E-2</c:v>
                </c:pt>
                <c:pt idx="15">
                  <c:v>1.6435886610625106E-2</c:v>
                </c:pt>
                <c:pt idx="16">
                  <c:v>2.0555325786452468E-2</c:v>
                </c:pt>
                <c:pt idx="17">
                  <c:v>2.227502031741093E-2</c:v>
                </c:pt>
                <c:pt idx="18">
                  <c:v>3.6943061397196789E-2</c:v>
                </c:pt>
                <c:pt idx="19">
                  <c:v>5.5654017649844109E-2</c:v>
                </c:pt>
                <c:pt idx="20">
                  <c:v>6.4125415066623198E-2</c:v>
                </c:pt>
                <c:pt idx="21">
                  <c:v>0.16128996945951463</c:v>
                </c:pt>
                <c:pt idx="22">
                  <c:v>0.28861153419398922</c:v>
                </c:pt>
                <c:pt idx="23">
                  <c:v>0.4385320976459588</c:v>
                </c:pt>
                <c:pt idx="24">
                  <c:v>0.48541340878319261</c:v>
                </c:pt>
                <c:pt idx="25">
                  <c:v>0.59651767408544443</c:v>
                </c:pt>
                <c:pt idx="26">
                  <c:v>0.745803395619275</c:v>
                </c:pt>
                <c:pt idx="27">
                  <c:v>0.9498992423222139</c:v>
                </c:pt>
                <c:pt idx="28">
                  <c:v>1.105586158692774</c:v>
                </c:pt>
                <c:pt idx="29">
                  <c:v>1.2585219044777964</c:v>
                </c:pt>
                <c:pt idx="30">
                  <c:v>1.466843498161351</c:v>
                </c:pt>
                <c:pt idx="31">
                  <c:v>1.872204032555431</c:v>
                </c:pt>
                <c:pt idx="32">
                  <c:v>2.7291402918046357</c:v>
                </c:pt>
                <c:pt idx="33">
                  <c:v>5.1434948318289679</c:v>
                </c:pt>
                <c:pt idx="34">
                  <c:v>9.2531143385661352</c:v>
                </c:pt>
                <c:pt idx="35">
                  <c:v>14.992869722170033</c:v>
                </c:pt>
                <c:pt idx="36">
                  <c:v>19.873956405101598</c:v>
                </c:pt>
                <c:pt idx="37">
                  <c:v>23.44112370553399</c:v>
                </c:pt>
                <c:pt idx="38">
                  <c:v>23.44112370553399</c:v>
                </c:pt>
                <c:pt idx="39">
                  <c:v>25.104288812341984</c:v>
                </c:pt>
                <c:pt idx="40">
                  <c:v>26.409153750540213</c:v>
                </c:pt>
                <c:pt idx="41">
                  <c:v>28.170208077795827</c:v>
                </c:pt>
                <c:pt idx="42">
                  <c:v>31.318785605847005</c:v>
                </c:pt>
                <c:pt idx="43">
                  <c:v>34.449758891022043</c:v>
                </c:pt>
                <c:pt idx="44">
                  <c:v>38.069608968550845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F3-42D4-89BA-150F9ACA339A}"/>
            </c:ext>
          </c:extLst>
        </c:ser>
        <c:ser>
          <c:idx val="9"/>
          <c:order val="1"/>
          <c:spPr>
            <a:ln w="28575">
              <a:noFill/>
            </a:ln>
          </c:spPr>
          <c:marker>
            <c:spPr>
              <a:solidFill>
                <a:schemeClr val="tx2">
                  <a:lumMod val="60000"/>
                  <a:lumOff val="40000"/>
                </a:schemeClr>
              </a:solidFill>
            </c:spPr>
          </c:marker>
          <c:xVal>
            <c:numRef>
              <c:f>'incubation data'!$G$365:$G$409</c:f>
              <c:numCache>
                <c:formatCode>0</c:formatCode>
                <c:ptCount val="45"/>
                <c:pt idx="0">
                  <c:v>0</c:v>
                </c:pt>
                <c:pt idx="1">
                  <c:v>7.0326388888934162</c:v>
                </c:pt>
                <c:pt idx="2">
                  <c:v>13.975000000005821</c:v>
                </c:pt>
                <c:pt idx="3">
                  <c:v>29.201388888890506</c:v>
                </c:pt>
                <c:pt idx="4">
                  <c:v>37.003472222226264</c:v>
                </c:pt>
                <c:pt idx="5">
                  <c:v>57.07986111111677</c:v>
                </c:pt>
                <c:pt idx="6">
                  <c:v>76.09097222222772</c:v>
                </c:pt>
                <c:pt idx="7">
                  <c:v>90.924305555556202</c:v>
                </c:pt>
                <c:pt idx="8">
                  <c:v>109.92152777778392</c:v>
                </c:pt>
                <c:pt idx="9">
                  <c:v>123.92013888889051</c:v>
                </c:pt>
                <c:pt idx="10">
                  <c:v>137.87361111111386</c:v>
                </c:pt>
                <c:pt idx="11">
                  <c:v>151.94097222222626</c:v>
                </c:pt>
                <c:pt idx="12">
                  <c:v>165.9152777777781</c:v>
                </c:pt>
                <c:pt idx="13">
                  <c:v>179.8798611111124</c:v>
                </c:pt>
                <c:pt idx="14">
                  <c:v>193.85902777778392</c:v>
                </c:pt>
                <c:pt idx="15">
                  <c:v>207.86250000000291</c:v>
                </c:pt>
                <c:pt idx="16">
                  <c:v>221.9152777777781</c:v>
                </c:pt>
                <c:pt idx="17">
                  <c:v>235.86388888888905</c:v>
                </c:pt>
                <c:pt idx="18">
                  <c:v>277.91597222222481</c:v>
                </c:pt>
                <c:pt idx="19">
                  <c:v>305.88958333333721</c:v>
                </c:pt>
                <c:pt idx="20">
                  <c:v>319.93541666666715</c:v>
                </c:pt>
                <c:pt idx="21">
                  <c:v>404.93263888889487</c:v>
                </c:pt>
                <c:pt idx="22">
                  <c:v>477.93125000000146</c:v>
                </c:pt>
                <c:pt idx="23">
                  <c:v>554.08750000000146</c:v>
                </c:pt>
                <c:pt idx="24">
                  <c:v>573.98472222222335</c:v>
                </c:pt>
                <c:pt idx="25">
                  <c:v>624.01597222222335</c:v>
                </c:pt>
                <c:pt idx="26">
                  <c:v>650.93541666666715</c:v>
                </c:pt>
                <c:pt idx="27">
                  <c:v>726.13055555555911</c:v>
                </c:pt>
                <c:pt idx="28">
                  <c:v>775.9284722222219</c:v>
                </c:pt>
                <c:pt idx="29">
                  <c:v>811.96736111111386</c:v>
                </c:pt>
                <c:pt idx="30">
                  <c:v>865.94027777777956</c:v>
                </c:pt>
                <c:pt idx="31">
                  <c:v>916.14097222222335</c:v>
                </c:pt>
                <c:pt idx="32">
                  <c:v>967.99930555556057</c:v>
                </c:pt>
                <c:pt idx="33">
                  <c:v>1058.1236111111139</c:v>
                </c:pt>
                <c:pt idx="34">
                  <c:v>1132.9812500000044</c:v>
                </c:pt>
                <c:pt idx="35">
                  <c:v>1201.9347222222277</c:v>
                </c:pt>
                <c:pt idx="36">
                  <c:v>1247.0618055555606</c:v>
                </c:pt>
                <c:pt idx="37">
                  <c:v>1273.9986111111139</c:v>
                </c:pt>
                <c:pt idx="38">
                  <c:v>1308.1034722222248</c:v>
                </c:pt>
                <c:pt idx="39">
                  <c:v>1327.9381944444467</c:v>
                </c:pt>
                <c:pt idx="40">
                  <c:v>1359.9395833333328</c:v>
                </c:pt>
                <c:pt idx="41">
                  <c:v>1393.9277777777825</c:v>
                </c:pt>
                <c:pt idx="42">
                  <c:v>1446.9909722222219</c:v>
                </c:pt>
                <c:pt idx="43">
                  <c:v>1476.9111111111124</c:v>
                </c:pt>
                <c:pt idx="44">
                  <c:v>1525.9743055555591</c:v>
                </c:pt>
              </c:numCache>
            </c:numRef>
          </c:xVal>
          <c:yVal>
            <c:numRef>
              <c:f>'incubation data'!$AJ$365:$AJ$409</c:f>
              <c:numCache>
                <c:formatCode>0.0</c:formatCode>
                <c:ptCount val="45"/>
                <c:pt idx="0">
                  <c:v>0</c:v>
                </c:pt>
                <c:pt idx="1">
                  <c:v>0.68679309391215371</c:v>
                </c:pt>
                <c:pt idx="2">
                  <c:v>1.1163341830851858</c:v>
                </c:pt>
                <c:pt idx="3">
                  <c:v>6.5047786019156968</c:v>
                </c:pt>
                <c:pt idx="4">
                  <c:v>10.55370394080763</c:v>
                </c:pt>
                <c:pt idx="5">
                  <c:v>15.722985152521714</c:v>
                </c:pt>
                <c:pt idx="6">
                  <c:v>18.806385850447811</c:v>
                </c:pt>
                <c:pt idx="7">
                  <c:v>20.19753405586874</c:v>
                </c:pt>
                <c:pt idx="8">
                  <c:v>22.190481077357315</c:v>
                </c:pt>
                <c:pt idx="9">
                  <c:v>23.417509773955612</c:v>
                </c:pt>
                <c:pt idx="10">
                  <c:v>23.884627151428518</c:v>
                </c:pt>
                <c:pt idx="11">
                  <c:v>24.046422381501479</c:v>
                </c:pt>
                <c:pt idx="12">
                  <c:v>26.266348754060388</c:v>
                </c:pt>
                <c:pt idx="13">
                  <c:v>26.488801191227726</c:v>
                </c:pt>
                <c:pt idx="14">
                  <c:v>26.953678344293209</c:v>
                </c:pt>
                <c:pt idx="15">
                  <c:v>27.912622152833805</c:v>
                </c:pt>
                <c:pt idx="16">
                  <c:v>27.870297736601348</c:v>
                </c:pt>
                <c:pt idx="17">
                  <c:v>27.476003776276233</c:v>
                </c:pt>
                <c:pt idx="18">
                  <c:v>29.6871382578388</c:v>
                </c:pt>
                <c:pt idx="19">
                  <c:v>32.17200428681096</c:v>
                </c:pt>
                <c:pt idx="20">
                  <c:v>32.063944932123299</c:v>
                </c:pt>
                <c:pt idx="21">
                  <c:v>35.511141518501809</c:v>
                </c:pt>
                <c:pt idx="22">
                  <c:v>35.678345055161415</c:v>
                </c:pt>
                <c:pt idx="23">
                  <c:v>37.390952070407472</c:v>
                </c:pt>
                <c:pt idx="24">
                  <c:v>38.0173337942256</c:v>
                </c:pt>
                <c:pt idx="25">
                  <c:v>37.785146999967857</c:v>
                </c:pt>
                <c:pt idx="26">
                  <c:v>41.244844779850808</c:v>
                </c:pt>
                <c:pt idx="27">
                  <c:v>40.234217576252078</c:v>
                </c:pt>
                <c:pt idx="28">
                  <c:v>39.702789721161565</c:v>
                </c:pt>
                <c:pt idx="29">
                  <c:v>39.093025561357543</c:v>
                </c:pt>
                <c:pt idx="30">
                  <c:v>39.965142742019253</c:v>
                </c:pt>
                <c:pt idx="31">
                  <c:v>40.621900668172763</c:v>
                </c:pt>
                <c:pt idx="32">
                  <c:v>44.883599909725355</c:v>
                </c:pt>
                <c:pt idx="33">
                  <c:v>47.704297338616009</c:v>
                </c:pt>
                <c:pt idx="34">
                  <c:v>49.636970070128164</c:v>
                </c:pt>
                <c:pt idx="35">
                  <c:v>49.368572761271153</c:v>
                </c:pt>
                <c:pt idx="36">
                  <c:v>51.663615781263417</c:v>
                </c:pt>
                <c:pt idx="37">
                  <c:v>56.084139656963984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EF3-42D4-89BA-150F9ACA3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04480"/>
        <c:axId val="75219328"/>
      </c:scatterChart>
      <c:valAx>
        <c:axId val="7520448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75219328"/>
        <c:crosses val="autoZero"/>
        <c:crossBetween val="midCat"/>
      </c:valAx>
      <c:valAx>
        <c:axId val="75219328"/>
        <c:scaling>
          <c:orientation val="minMax"/>
        </c:scaling>
        <c:delete val="0"/>
        <c:axPos val="l"/>
        <c:numFmt formatCode="0.000000" sourceLinked="1"/>
        <c:majorTickMark val="out"/>
        <c:minorTickMark val="none"/>
        <c:tickLblPos val="nextTo"/>
        <c:crossAx val="752044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data'!$G$413:$G$435</c:f>
              <c:numCache>
                <c:formatCode>0</c:formatCode>
                <c:ptCount val="23"/>
                <c:pt idx="0">
                  <c:v>0</c:v>
                </c:pt>
                <c:pt idx="1">
                  <c:v>6.0041666666656965</c:v>
                </c:pt>
                <c:pt idx="2">
                  <c:v>12.997916666667152</c:v>
                </c:pt>
                <c:pt idx="3">
                  <c:v>22.03125</c:v>
                </c:pt>
                <c:pt idx="4">
                  <c:v>35.103472222224809</c:v>
                </c:pt>
                <c:pt idx="5">
                  <c:v>47.143749999995634</c:v>
                </c:pt>
                <c:pt idx="6">
                  <c:v>58.035416666665697</c:v>
                </c:pt>
                <c:pt idx="7">
                  <c:v>97.980555555557657</c:v>
                </c:pt>
                <c:pt idx="8">
                  <c:v>138.01597222222335</c:v>
                </c:pt>
                <c:pt idx="9">
                  <c:v>173.02916666666715</c:v>
                </c:pt>
                <c:pt idx="10">
                  <c:v>203.18541666666715</c:v>
                </c:pt>
                <c:pt idx="11">
                  <c:v>264.1291666666657</c:v>
                </c:pt>
                <c:pt idx="12">
                  <c:v>300.09305555555329</c:v>
                </c:pt>
                <c:pt idx="13">
                  <c:v>363.12847222221899</c:v>
                </c:pt>
                <c:pt idx="14">
                  <c:v>664.04583333332994</c:v>
                </c:pt>
                <c:pt idx="15">
                  <c:v>875.16805555555766</c:v>
                </c:pt>
                <c:pt idx="16">
                  <c:v>1079.0069444444453</c:v>
                </c:pt>
                <c:pt idx="17">
                  <c:v>1190.9798611111109</c:v>
                </c:pt>
                <c:pt idx="18">
                  <c:v>1391.1069444444438</c:v>
                </c:pt>
                <c:pt idx="19">
                  <c:v>1400.9618055555547</c:v>
                </c:pt>
                <c:pt idx="20">
                  <c:v>1401.9659722222204</c:v>
                </c:pt>
                <c:pt idx="21">
                  <c:v>1538.1256944444467</c:v>
                </c:pt>
                <c:pt idx="22">
                  <c:v>1545.9673611111066</c:v>
                </c:pt>
              </c:numCache>
            </c:numRef>
          </c:xVal>
          <c:yVal>
            <c:numRef>
              <c:f>'incubation data'!$CH$413:$CH$435</c:f>
              <c:numCache>
                <c:formatCode>0.00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72-4DD3-8760-B6EB09AAA003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data'!$G$413:$G$435</c:f>
              <c:numCache>
                <c:formatCode>0</c:formatCode>
                <c:ptCount val="23"/>
                <c:pt idx="0">
                  <c:v>0</c:v>
                </c:pt>
                <c:pt idx="1">
                  <c:v>6.0041666666656965</c:v>
                </c:pt>
                <c:pt idx="2">
                  <c:v>12.997916666667152</c:v>
                </c:pt>
                <c:pt idx="3">
                  <c:v>22.03125</c:v>
                </c:pt>
                <c:pt idx="4">
                  <c:v>35.103472222224809</c:v>
                </c:pt>
                <c:pt idx="5">
                  <c:v>47.143749999995634</c:v>
                </c:pt>
                <c:pt idx="6">
                  <c:v>58.035416666665697</c:v>
                </c:pt>
                <c:pt idx="7">
                  <c:v>97.980555555557657</c:v>
                </c:pt>
                <c:pt idx="8">
                  <c:v>138.01597222222335</c:v>
                </c:pt>
                <c:pt idx="9">
                  <c:v>173.02916666666715</c:v>
                </c:pt>
                <c:pt idx="10">
                  <c:v>203.18541666666715</c:v>
                </c:pt>
                <c:pt idx="11">
                  <c:v>264.1291666666657</c:v>
                </c:pt>
                <c:pt idx="12">
                  <c:v>300.09305555555329</c:v>
                </c:pt>
                <c:pt idx="13">
                  <c:v>363.12847222221899</c:v>
                </c:pt>
                <c:pt idx="14">
                  <c:v>664.04583333332994</c:v>
                </c:pt>
                <c:pt idx="15">
                  <c:v>875.16805555555766</c:v>
                </c:pt>
                <c:pt idx="16">
                  <c:v>1079.0069444444453</c:v>
                </c:pt>
                <c:pt idx="17">
                  <c:v>1190.9798611111109</c:v>
                </c:pt>
                <c:pt idx="18">
                  <c:v>1391.1069444444438</c:v>
                </c:pt>
                <c:pt idx="19">
                  <c:v>1400.9618055555547</c:v>
                </c:pt>
                <c:pt idx="20">
                  <c:v>1401.9659722222204</c:v>
                </c:pt>
                <c:pt idx="21">
                  <c:v>1538.1256944444467</c:v>
                </c:pt>
                <c:pt idx="22">
                  <c:v>1545.9673611111066</c:v>
                </c:pt>
              </c:numCache>
            </c:numRef>
          </c:xVal>
          <c:yVal>
            <c:numRef>
              <c:f>'incubation data'!$CI$413:$CI$435</c:f>
              <c:numCache>
                <c:formatCode>0.000</c:formatCode>
                <c:ptCount val="23"/>
                <c:pt idx="0">
                  <c:v>0</c:v>
                </c:pt>
                <c:pt idx="1">
                  <c:v>0.84048480124493541</c:v>
                </c:pt>
                <c:pt idx="2">
                  <c:v>1.5306469332036581</c:v>
                </c:pt>
                <c:pt idx="5">
                  <c:v>3.7477586227527371</c:v>
                </c:pt>
                <c:pt idx="6">
                  <c:v>4.6391004817860351</c:v>
                </c:pt>
                <c:pt idx="7">
                  <c:v>5.9680675754965504</c:v>
                </c:pt>
                <c:pt idx="8">
                  <c:v>6.8166245423812981</c:v>
                </c:pt>
                <c:pt idx="9">
                  <c:v>7.3968586712375304</c:v>
                </c:pt>
                <c:pt idx="10">
                  <c:v>8.1043035383380726</c:v>
                </c:pt>
                <c:pt idx="11">
                  <c:v>10.386285524029795</c:v>
                </c:pt>
                <c:pt idx="12">
                  <c:v>11.857612114412429</c:v>
                </c:pt>
                <c:pt idx="13">
                  <c:v>13.310748884780621</c:v>
                </c:pt>
                <c:pt idx="14">
                  <c:v>12.630827316648535</c:v>
                </c:pt>
                <c:pt idx="15">
                  <c:v>13.204636278685562</c:v>
                </c:pt>
                <c:pt idx="16">
                  <c:v>16.202739725905204</c:v>
                </c:pt>
                <c:pt idx="17">
                  <c:v>16.840833139335942</c:v>
                </c:pt>
                <c:pt idx="18">
                  <c:v>12.382868780153823</c:v>
                </c:pt>
                <c:pt idx="19">
                  <c:v>12.363826805173595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72-4DD3-8760-B6EB09AAA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45760"/>
        <c:axId val="75447680"/>
      </c:scatterChart>
      <c:valAx>
        <c:axId val="7544576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75447680"/>
        <c:crosses val="autoZero"/>
        <c:crossBetween val="midCat"/>
      </c:valAx>
      <c:valAx>
        <c:axId val="7544768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754457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6618680760987917"/>
          <c:y val="8.3333333333333343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data'!$G$413:$G$435</c:f>
              <c:numCache>
                <c:formatCode>0</c:formatCode>
                <c:ptCount val="23"/>
                <c:pt idx="0">
                  <c:v>0</c:v>
                </c:pt>
                <c:pt idx="1">
                  <c:v>6.0041666666656965</c:v>
                </c:pt>
                <c:pt idx="2">
                  <c:v>12.997916666667152</c:v>
                </c:pt>
                <c:pt idx="3">
                  <c:v>22.03125</c:v>
                </c:pt>
                <c:pt idx="4">
                  <c:v>35.103472222224809</c:v>
                </c:pt>
                <c:pt idx="5">
                  <c:v>47.143749999995634</c:v>
                </c:pt>
                <c:pt idx="6">
                  <c:v>58.035416666665697</c:v>
                </c:pt>
                <c:pt idx="7">
                  <c:v>97.980555555557657</c:v>
                </c:pt>
                <c:pt idx="8">
                  <c:v>138.01597222222335</c:v>
                </c:pt>
                <c:pt idx="9">
                  <c:v>173.02916666666715</c:v>
                </c:pt>
                <c:pt idx="10">
                  <c:v>203.18541666666715</c:v>
                </c:pt>
                <c:pt idx="11">
                  <c:v>264.1291666666657</c:v>
                </c:pt>
                <c:pt idx="12">
                  <c:v>300.09305555555329</c:v>
                </c:pt>
                <c:pt idx="13">
                  <c:v>363.12847222221899</c:v>
                </c:pt>
                <c:pt idx="14">
                  <c:v>664.04583333332994</c:v>
                </c:pt>
                <c:pt idx="15">
                  <c:v>875.16805555555766</c:v>
                </c:pt>
                <c:pt idx="16">
                  <c:v>1079.0069444444453</c:v>
                </c:pt>
                <c:pt idx="17">
                  <c:v>1190.9798611111109</c:v>
                </c:pt>
                <c:pt idx="18">
                  <c:v>1391.1069444444438</c:v>
                </c:pt>
                <c:pt idx="19">
                  <c:v>1400.9618055555547</c:v>
                </c:pt>
                <c:pt idx="20">
                  <c:v>1401.9659722222204</c:v>
                </c:pt>
                <c:pt idx="21">
                  <c:v>1538.1256944444467</c:v>
                </c:pt>
                <c:pt idx="22">
                  <c:v>1545.9673611111066</c:v>
                </c:pt>
              </c:numCache>
            </c:numRef>
          </c:xVal>
          <c:yVal>
            <c:numRef>
              <c:f>'incubation data'!$CJ$413:$CJ$435</c:f>
              <c:numCache>
                <c:formatCode>0.000</c:formatCode>
                <c:ptCount val="23"/>
                <c:pt idx="0">
                  <c:v>0</c:v>
                </c:pt>
                <c:pt idx="1">
                  <c:v>1.4273601654559056</c:v>
                </c:pt>
                <c:pt idx="2">
                  <c:v>1.7844126338757442</c:v>
                </c:pt>
                <c:pt idx="5">
                  <c:v>2.0010812175836272</c:v>
                </c:pt>
                <c:pt idx="6">
                  <c:v>2.1552622831149884</c:v>
                </c:pt>
                <c:pt idx="7">
                  <c:v>1.7807025138058341</c:v>
                </c:pt>
                <c:pt idx="8">
                  <c:v>2.1991952725763504</c:v>
                </c:pt>
                <c:pt idx="9">
                  <c:v>2.8566800420984633</c:v>
                </c:pt>
                <c:pt idx="10">
                  <c:v>3.5936722804619459</c:v>
                </c:pt>
                <c:pt idx="11">
                  <c:v>3.7646210035701015</c:v>
                </c:pt>
                <c:pt idx="12">
                  <c:v>3.7444238782401378</c:v>
                </c:pt>
                <c:pt idx="13">
                  <c:v>4.3977549643484206</c:v>
                </c:pt>
                <c:pt idx="14">
                  <c:v>7.9408044818718775</c:v>
                </c:pt>
                <c:pt idx="15">
                  <c:v>11.093556015178205</c:v>
                </c:pt>
                <c:pt idx="16">
                  <c:v>18.297651546671062</c:v>
                </c:pt>
                <c:pt idx="17">
                  <c:v>22.551709150004505</c:v>
                </c:pt>
                <c:pt idx="18">
                  <c:v>21.07414057569407</c:v>
                </c:pt>
                <c:pt idx="19">
                  <c:v>21.038526819129196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A9-4E1C-9DFE-1709ABF8F08A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data'!$G$413:$G$435</c:f>
              <c:numCache>
                <c:formatCode>0</c:formatCode>
                <c:ptCount val="23"/>
                <c:pt idx="0">
                  <c:v>0</c:v>
                </c:pt>
                <c:pt idx="1">
                  <c:v>6.0041666666656965</c:v>
                </c:pt>
                <c:pt idx="2">
                  <c:v>12.997916666667152</c:v>
                </c:pt>
                <c:pt idx="3">
                  <c:v>22.03125</c:v>
                </c:pt>
                <c:pt idx="4">
                  <c:v>35.103472222224809</c:v>
                </c:pt>
                <c:pt idx="5">
                  <c:v>47.143749999995634</c:v>
                </c:pt>
                <c:pt idx="6">
                  <c:v>58.035416666665697</c:v>
                </c:pt>
                <c:pt idx="7">
                  <c:v>97.980555555557657</c:v>
                </c:pt>
                <c:pt idx="8">
                  <c:v>138.01597222222335</c:v>
                </c:pt>
                <c:pt idx="9">
                  <c:v>173.02916666666715</c:v>
                </c:pt>
                <c:pt idx="10">
                  <c:v>203.18541666666715</c:v>
                </c:pt>
                <c:pt idx="11">
                  <c:v>264.1291666666657</c:v>
                </c:pt>
                <c:pt idx="12">
                  <c:v>300.09305555555329</c:v>
                </c:pt>
                <c:pt idx="13">
                  <c:v>363.12847222221899</c:v>
                </c:pt>
                <c:pt idx="14">
                  <c:v>664.04583333332994</c:v>
                </c:pt>
                <c:pt idx="15">
                  <c:v>875.16805555555766</c:v>
                </c:pt>
                <c:pt idx="16">
                  <c:v>1079.0069444444453</c:v>
                </c:pt>
                <c:pt idx="17">
                  <c:v>1190.9798611111109</c:v>
                </c:pt>
                <c:pt idx="18">
                  <c:v>1391.1069444444438</c:v>
                </c:pt>
                <c:pt idx="19">
                  <c:v>1400.9618055555547</c:v>
                </c:pt>
                <c:pt idx="20">
                  <c:v>1401.9659722222204</c:v>
                </c:pt>
                <c:pt idx="21">
                  <c:v>1538.1256944444467</c:v>
                </c:pt>
                <c:pt idx="22">
                  <c:v>1545.9673611111066</c:v>
                </c:pt>
              </c:numCache>
            </c:numRef>
          </c:xVal>
          <c:yVal>
            <c:numRef>
              <c:f>'incubation data'!$CK$413:$CK$435</c:f>
              <c:numCache>
                <c:formatCode>0.00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A9-4E1C-9DFE-1709ABF8F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68800"/>
        <c:axId val="75470720"/>
      </c:scatterChart>
      <c:valAx>
        <c:axId val="7546880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75470720"/>
        <c:crosses val="autoZero"/>
        <c:crossBetween val="midCat"/>
      </c:valAx>
      <c:valAx>
        <c:axId val="75470720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crossAx val="754688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data'!$G$491:$G$515</c:f>
              <c:numCache>
                <c:formatCode>0</c:formatCode>
                <c:ptCount val="25"/>
                <c:pt idx="0">
                  <c:v>0</c:v>
                </c:pt>
                <c:pt idx="1">
                  <c:v>6.0055555555591127</c:v>
                </c:pt>
                <c:pt idx="2">
                  <c:v>12.999305555553292</c:v>
                </c:pt>
                <c:pt idx="3">
                  <c:v>22.027083333334303</c:v>
                </c:pt>
                <c:pt idx="4">
                  <c:v>35.109722222223354</c:v>
                </c:pt>
                <c:pt idx="5">
                  <c:v>47.144444444442343</c:v>
                </c:pt>
                <c:pt idx="6">
                  <c:v>60.974305555559113</c:v>
                </c:pt>
                <c:pt idx="7">
                  <c:v>97.981944444443798</c:v>
                </c:pt>
                <c:pt idx="8">
                  <c:v>138.01388888889051</c:v>
                </c:pt>
                <c:pt idx="9">
                  <c:v>173.02847222222044</c:v>
                </c:pt>
                <c:pt idx="10">
                  <c:v>203.17986111111531</c:v>
                </c:pt>
                <c:pt idx="11">
                  <c:v>264.12847222222626</c:v>
                </c:pt>
                <c:pt idx="12">
                  <c:v>300.09097222222044</c:v>
                </c:pt>
                <c:pt idx="13">
                  <c:v>333.92291666667006</c:v>
                </c:pt>
                <c:pt idx="14">
                  <c:v>343.0180555555562</c:v>
                </c:pt>
                <c:pt idx="15">
                  <c:v>363.12361111111386</c:v>
                </c:pt>
                <c:pt idx="16">
                  <c:v>664.06180555555329</c:v>
                </c:pt>
                <c:pt idx="17">
                  <c:v>875.16597222222481</c:v>
                </c:pt>
                <c:pt idx="18">
                  <c:v>1079.0041666666657</c:v>
                </c:pt>
                <c:pt idx="19">
                  <c:v>1190.9743055555591</c:v>
                </c:pt>
                <c:pt idx="20">
                  <c:v>1391.1027777777781</c:v>
                </c:pt>
                <c:pt idx="21">
                  <c:v>1400.9583333333358</c:v>
                </c:pt>
                <c:pt idx="22">
                  <c:v>1401.9604166666686</c:v>
                </c:pt>
                <c:pt idx="23">
                  <c:v>1538.1236111111139</c:v>
                </c:pt>
                <c:pt idx="24">
                  <c:v>1545.9625000000015</c:v>
                </c:pt>
              </c:numCache>
            </c:numRef>
          </c:xVal>
          <c:yVal>
            <c:numRef>
              <c:f>'incubation data'!$CH$491:$CH$515</c:f>
              <c:numCache>
                <c:formatCode>0.00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40-4B9A-92B5-941E3612F7C0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data'!$G$491:$G$515</c:f>
              <c:numCache>
                <c:formatCode>0</c:formatCode>
                <c:ptCount val="25"/>
                <c:pt idx="0">
                  <c:v>0</c:v>
                </c:pt>
                <c:pt idx="1">
                  <c:v>6.0055555555591127</c:v>
                </c:pt>
                <c:pt idx="2">
                  <c:v>12.999305555553292</c:v>
                </c:pt>
                <c:pt idx="3">
                  <c:v>22.027083333334303</c:v>
                </c:pt>
                <c:pt idx="4">
                  <c:v>35.109722222223354</c:v>
                </c:pt>
                <c:pt idx="5">
                  <c:v>47.144444444442343</c:v>
                </c:pt>
                <c:pt idx="6">
                  <c:v>60.974305555559113</c:v>
                </c:pt>
                <c:pt idx="7">
                  <c:v>97.981944444443798</c:v>
                </c:pt>
                <c:pt idx="8">
                  <c:v>138.01388888889051</c:v>
                </c:pt>
                <c:pt idx="9">
                  <c:v>173.02847222222044</c:v>
                </c:pt>
                <c:pt idx="10">
                  <c:v>203.17986111111531</c:v>
                </c:pt>
                <c:pt idx="11">
                  <c:v>264.12847222222626</c:v>
                </c:pt>
                <c:pt idx="12">
                  <c:v>300.09097222222044</c:v>
                </c:pt>
                <c:pt idx="13">
                  <c:v>333.92291666667006</c:v>
                </c:pt>
                <c:pt idx="14">
                  <c:v>343.0180555555562</c:v>
                </c:pt>
                <c:pt idx="15">
                  <c:v>363.12361111111386</c:v>
                </c:pt>
                <c:pt idx="16">
                  <c:v>664.06180555555329</c:v>
                </c:pt>
                <c:pt idx="17">
                  <c:v>875.16597222222481</c:v>
                </c:pt>
                <c:pt idx="18">
                  <c:v>1079.0041666666657</c:v>
                </c:pt>
                <c:pt idx="19">
                  <c:v>1190.9743055555591</c:v>
                </c:pt>
                <c:pt idx="20">
                  <c:v>1391.1027777777781</c:v>
                </c:pt>
                <c:pt idx="21">
                  <c:v>1400.9583333333358</c:v>
                </c:pt>
                <c:pt idx="22">
                  <c:v>1401.9604166666686</c:v>
                </c:pt>
                <c:pt idx="23">
                  <c:v>1538.1236111111139</c:v>
                </c:pt>
                <c:pt idx="24">
                  <c:v>1545.9625000000015</c:v>
                </c:pt>
              </c:numCache>
            </c:numRef>
          </c:xVal>
          <c:yVal>
            <c:numRef>
              <c:f>'incubation data'!$CI$491:$CI$515</c:f>
              <c:numCache>
                <c:formatCode>0.000</c:formatCode>
                <c:ptCount val="25"/>
                <c:pt idx="0">
                  <c:v>0</c:v>
                </c:pt>
                <c:pt idx="1">
                  <c:v>0.53786194912813379</c:v>
                </c:pt>
                <c:pt idx="2">
                  <c:v>0.9087682601382403</c:v>
                </c:pt>
                <c:pt idx="5">
                  <c:v>1.7649216565499968</c:v>
                </c:pt>
                <c:pt idx="6">
                  <c:v>2.3796765567549469</c:v>
                </c:pt>
                <c:pt idx="7">
                  <c:v>3.1446623724511253</c:v>
                </c:pt>
                <c:pt idx="8">
                  <c:v>3.9036746256500363</c:v>
                </c:pt>
                <c:pt idx="9">
                  <c:v>4.5351276070550917</c:v>
                </c:pt>
                <c:pt idx="10">
                  <c:v>4.8787789494741132</c:v>
                </c:pt>
                <c:pt idx="11">
                  <c:v>5.2477421445113324</c:v>
                </c:pt>
                <c:pt idx="12">
                  <c:v>5.1565638719558349</c:v>
                </c:pt>
                <c:pt idx="13">
                  <c:v>5.2132839910213189</c:v>
                </c:pt>
                <c:pt idx="15">
                  <c:v>5.1280315077693306</c:v>
                </c:pt>
                <c:pt idx="16">
                  <c:v>4.6646144517147139</c:v>
                </c:pt>
                <c:pt idx="17">
                  <c:v>5.2617974507853136</c:v>
                </c:pt>
                <c:pt idx="18">
                  <c:v>6.3718653822441134</c:v>
                </c:pt>
                <c:pt idx="19">
                  <c:v>6.6769309945301467</c:v>
                </c:pt>
                <c:pt idx="20">
                  <c:v>5.0505652393517568</c:v>
                </c:pt>
                <c:pt idx="21">
                  <c:v>5.0917339818526424</c:v>
                </c:pt>
                <c:pt idx="22">
                  <c:v>5.0917339818526424</c:v>
                </c:pt>
                <c:pt idx="23">
                  <c:v>6.2466102463025885</c:v>
                </c:pt>
                <c:pt idx="24">
                  <c:v>6.2893516181482427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40-4B9A-92B5-941E3612F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19840"/>
        <c:axId val="80021760"/>
      </c:scatterChart>
      <c:valAx>
        <c:axId val="8001984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80021760"/>
        <c:crosses val="autoZero"/>
        <c:crossBetween val="midCat"/>
      </c:valAx>
      <c:valAx>
        <c:axId val="8002176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800198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6618680760987917"/>
          <c:y val="8.3333333333333343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data'!$G$491:$G$515</c:f>
              <c:numCache>
                <c:formatCode>0</c:formatCode>
                <c:ptCount val="25"/>
                <c:pt idx="0">
                  <c:v>0</c:v>
                </c:pt>
                <c:pt idx="1">
                  <c:v>6.0055555555591127</c:v>
                </c:pt>
                <c:pt idx="2">
                  <c:v>12.999305555553292</c:v>
                </c:pt>
                <c:pt idx="3">
                  <c:v>22.027083333334303</c:v>
                </c:pt>
                <c:pt idx="4">
                  <c:v>35.109722222223354</c:v>
                </c:pt>
                <c:pt idx="5">
                  <c:v>47.144444444442343</c:v>
                </c:pt>
                <c:pt idx="6">
                  <c:v>60.974305555559113</c:v>
                </c:pt>
                <c:pt idx="7">
                  <c:v>97.981944444443798</c:v>
                </c:pt>
                <c:pt idx="8">
                  <c:v>138.01388888889051</c:v>
                </c:pt>
                <c:pt idx="9">
                  <c:v>173.02847222222044</c:v>
                </c:pt>
                <c:pt idx="10">
                  <c:v>203.17986111111531</c:v>
                </c:pt>
                <c:pt idx="11">
                  <c:v>264.12847222222626</c:v>
                </c:pt>
                <c:pt idx="12">
                  <c:v>300.09097222222044</c:v>
                </c:pt>
                <c:pt idx="13">
                  <c:v>333.92291666667006</c:v>
                </c:pt>
                <c:pt idx="14">
                  <c:v>343.0180555555562</c:v>
                </c:pt>
                <c:pt idx="15">
                  <c:v>363.12361111111386</c:v>
                </c:pt>
                <c:pt idx="16">
                  <c:v>664.06180555555329</c:v>
                </c:pt>
                <c:pt idx="17">
                  <c:v>875.16597222222481</c:v>
                </c:pt>
                <c:pt idx="18">
                  <c:v>1079.0041666666657</c:v>
                </c:pt>
                <c:pt idx="19">
                  <c:v>1190.9743055555591</c:v>
                </c:pt>
                <c:pt idx="20">
                  <c:v>1391.1027777777781</c:v>
                </c:pt>
                <c:pt idx="21">
                  <c:v>1400.9583333333358</c:v>
                </c:pt>
                <c:pt idx="22">
                  <c:v>1401.9604166666686</c:v>
                </c:pt>
                <c:pt idx="23">
                  <c:v>1538.1236111111139</c:v>
                </c:pt>
                <c:pt idx="24">
                  <c:v>1545.9625000000015</c:v>
                </c:pt>
              </c:numCache>
            </c:numRef>
          </c:xVal>
          <c:yVal>
            <c:numRef>
              <c:f>'incubation data'!$CJ$491:$CJ$515</c:f>
              <c:numCache>
                <c:formatCode>0.000</c:formatCode>
                <c:ptCount val="25"/>
                <c:pt idx="0">
                  <c:v>0</c:v>
                </c:pt>
                <c:pt idx="1">
                  <c:v>0.561405792663904</c:v>
                </c:pt>
                <c:pt idx="2">
                  <c:v>0.92772717099867896</c:v>
                </c:pt>
                <c:pt idx="5">
                  <c:v>1.3614238720188896</c:v>
                </c:pt>
                <c:pt idx="6">
                  <c:v>1.5659663625415301</c:v>
                </c:pt>
                <c:pt idx="7">
                  <c:v>1.6736996832826829</c:v>
                </c:pt>
                <c:pt idx="8">
                  <c:v>2.2274900885387821</c:v>
                </c:pt>
                <c:pt idx="9">
                  <c:v>2.7992386112295771</c:v>
                </c:pt>
                <c:pt idx="10">
                  <c:v>3.2147460912148742</c:v>
                </c:pt>
                <c:pt idx="11">
                  <c:v>3.875373063138901</c:v>
                </c:pt>
                <c:pt idx="12">
                  <c:v>4.018815419671296</c:v>
                </c:pt>
                <c:pt idx="13">
                  <c:v>4.3157242949311838</c:v>
                </c:pt>
                <c:pt idx="15">
                  <c:v>4.5574658724575112</c:v>
                </c:pt>
                <c:pt idx="16">
                  <c:v>6.3649355066298359</c:v>
                </c:pt>
                <c:pt idx="17">
                  <c:v>8.8052310457834349</c:v>
                </c:pt>
                <c:pt idx="18">
                  <c:v>12.522579524620721</c:v>
                </c:pt>
                <c:pt idx="19">
                  <c:v>14.079285090684074</c:v>
                </c:pt>
                <c:pt idx="20">
                  <c:v>11.753049071985076</c:v>
                </c:pt>
                <c:pt idx="21">
                  <c:v>11.853197043491033</c:v>
                </c:pt>
                <c:pt idx="22">
                  <c:v>11.853197043491033</c:v>
                </c:pt>
                <c:pt idx="23">
                  <c:v>15.375550933996808</c:v>
                </c:pt>
                <c:pt idx="24">
                  <c:v>15.495913746466853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4A-4455-8033-5F1ACE3E2C17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data'!$G$491:$G$515</c:f>
              <c:numCache>
                <c:formatCode>0</c:formatCode>
                <c:ptCount val="25"/>
                <c:pt idx="0">
                  <c:v>0</c:v>
                </c:pt>
                <c:pt idx="1">
                  <c:v>6.0055555555591127</c:v>
                </c:pt>
                <c:pt idx="2">
                  <c:v>12.999305555553292</c:v>
                </c:pt>
                <c:pt idx="3">
                  <c:v>22.027083333334303</c:v>
                </c:pt>
                <c:pt idx="4">
                  <c:v>35.109722222223354</c:v>
                </c:pt>
                <c:pt idx="5">
                  <c:v>47.144444444442343</c:v>
                </c:pt>
                <c:pt idx="6">
                  <c:v>60.974305555559113</c:v>
                </c:pt>
                <c:pt idx="7">
                  <c:v>97.981944444443798</c:v>
                </c:pt>
                <c:pt idx="8">
                  <c:v>138.01388888889051</c:v>
                </c:pt>
                <c:pt idx="9">
                  <c:v>173.02847222222044</c:v>
                </c:pt>
                <c:pt idx="10">
                  <c:v>203.17986111111531</c:v>
                </c:pt>
                <c:pt idx="11">
                  <c:v>264.12847222222626</c:v>
                </c:pt>
                <c:pt idx="12">
                  <c:v>300.09097222222044</c:v>
                </c:pt>
                <c:pt idx="13">
                  <c:v>333.92291666667006</c:v>
                </c:pt>
                <c:pt idx="14">
                  <c:v>343.0180555555562</c:v>
                </c:pt>
                <c:pt idx="15">
                  <c:v>363.12361111111386</c:v>
                </c:pt>
                <c:pt idx="16">
                  <c:v>664.06180555555329</c:v>
                </c:pt>
                <c:pt idx="17">
                  <c:v>875.16597222222481</c:v>
                </c:pt>
                <c:pt idx="18">
                  <c:v>1079.0041666666657</c:v>
                </c:pt>
                <c:pt idx="19">
                  <c:v>1190.9743055555591</c:v>
                </c:pt>
                <c:pt idx="20">
                  <c:v>1391.1027777777781</c:v>
                </c:pt>
                <c:pt idx="21">
                  <c:v>1400.9583333333358</c:v>
                </c:pt>
                <c:pt idx="22">
                  <c:v>1401.9604166666686</c:v>
                </c:pt>
                <c:pt idx="23">
                  <c:v>1538.1236111111139</c:v>
                </c:pt>
                <c:pt idx="24">
                  <c:v>1545.9625000000015</c:v>
                </c:pt>
              </c:numCache>
            </c:numRef>
          </c:xVal>
          <c:yVal>
            <c:numRef>
              <c:f>'incubation data'!$CK$491:$CK$515</c:f>
              <c:numCache>
                <c:formatCode>0.00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4A-4455-8033-5F1ACE3E2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63104"/>
        <c:axId val="80069376"/>
      </c:scatterChart>
      <c:valAx>
        <c:axId val="8006310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80069376"/>
        <c:crosses val="autoZero"/>
        <c:crossBetween val="midCat"/>
      </c:valAx>
      <c:valAx>
        <c:axId val="80069376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crossAx val="800631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data'!$G$570:$G$594</c:f>
              <c:numCache>
                <c:formatCode>0</c:formatCode>
                <c:ptCount val="25"/>
                <c:pt idx="0">
                  <c:v>0</c:v>
                </c:pt>
                <c:pt idx="1">
                  <c:v>6.0034722222189885</c:v>
                </c:pt>
                <c:pt idx="2">
                  <c:v>13.00138888888614</c:v>
                </c:pt>
                <c:pt idx="3">
                  <c:v>22.024305555554747</c:v>
                </c:pt>
                <c:pt idx="4">
                  <c:v>35.10624999999709</c:v>
                </c:pt>
                <c:pt idx="5">
                  <c:v>47.14375000000291</c:v>
                </c:pt>
                <c:pt idx="6">
                  <c:v>60.991666666668607</c:v>
                </c:pt>
                <c:pt idx="7">
                  <c:v>97.974999999998545</c:v>
                </c:pt>
                <c:pt idx="8">
                  <c:v>138.01458333332994</c:v>
                </c:pt>
                <c:pt idx="9">
                  <c:v>173.0673611111124</c:v>
                </c:pt>
                <c:pt idx="10">
                  <c:v>203.17500000000291</c:v>
                </c:pt>
                <c:pt idx="11">
                  <c:v>264.1291666666657</c:v>
                </c:pt>
                <c:pt idx="12">
                  <c:v>300.09097222222044</c:v>
                </c:pt>
                <c:pt idx="13">
                  <c:v>333.9194444444438</c:v>
                </c:pt>
                <c:pt idx="14">
                  <c:v>343.0131944444438</c:v>
                </c:pt>
                <c:pt idx="15">
                  <c:v>363.12708333333285</c:v>
                </c:pt>
                <c:pt idx="16">
                  <c:v>664.0583333333343</c:v>
                </c:pt>
                <c:pt idx="17">
                  <c:v>875.1611111111124</c:v>
                </c:pt>
                <c:pt idx="18">
                  <c:v>1079</c:v>
                </c:pt>
                <c:pt idx="19">
                  <c:v>1190.9694444444467</c:v>
                </c:pt>
                <c:pt idx="20">
                  <c:v>1391.0979166666657</c:v>
                </c:pt>
                <c:pt idx="21">
                  <c:v>1400.9548611111095</c:v>
                </c:pt>
                <c:pt idx="22">
                  <c:v>1401.9583333333358</c:v>
                </c:pt>
                <c:pt idx="23">
                  <c:v>1538.1187500000015</c:v>
                </c:pt>
                <c:pt idx="24">
                  <c:v>1545.9576388888891</c:v>
                </c:pt>
              </c:numCache>
            </c:numRef>
          </c:xVal>
          <c:yVal>
            <c:numRef>
              <c:f>'incubation data'!$CH$570:$CH$594</c:f>
              <c:numCache>
                <c:formatCode>0.00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AD-47B9-86CD-C28E00410268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data'!$G$570:$G$594</c:f>
              <c:numCache>
                <c:formatCode>0</c:formatCode>
                <c:ptCount val="25"/>
                <c:pt idx="0">
                  <c:v>0</c:v>
                </c:pt>
                <c:pt idx="1">
                  <c:v>6.0034722222189885</c:v>
                </c:pt>
                <c:pt idx="2">
                  <c:v>13.00138888888614</c:v>
                </c:pt>
                <c:pt idx="3">
                  <c:v>22.024305555554747</c:v>
                </c:pt>
                <c:pt idx="4">
                  <c:v>35.10624999999709</c:v>
                </c:pt>
                <c:pt idx="5">
                  <c:v>47.14375000000291</c:v>
                </c:pt>
                <c:pt idx="6">
                  <c:v>60.991666666668607</c:v>
                </c:pt>
                <c:pt idx="7">
                  <c:v>97.974999999998545</c:v>
                </c:pt>
                <c:pt idx="8">
                  <c:v>138.01458333332994</c:v>
                </c:pt>
                <c:pt idx="9">
                  <c:v>173.0673611111124</c:v>
                </c:pt>
                <c:pt idx="10">
                  <c:v>203.17500000000291</c:v>
                </c:pt>
                <c:pt idx="11">
                  <c:v>264.1291666666657</c:v>
                </c:pt>
                <c:pt idx="12">
                  <c:v>300.09097222222044</c:v>
                </c:pt>
                <c:pt idx="13">
                  <c:v>333.9194444444438</c:v>
                </c:pt>
                <c:pt idx="14">
                  <c:v>343.0131944444438</c:v>
                </c:pt>
                <c:pt idx="15">
                  <c:v>363.12708333333285</c:v>
                </c:pt>
                <c:pt idx="16">
                  <c:v>664.0583333333343</c:v>
                </c:pt>
                <c:pt idx="17">
                  <c:v>875.1611111111124</c:v>
                </c:pt>
                <c:pt idx="18">
                  <c:v>1079</c:v>
                </c:pt>
                <c:pt idx="19">
                  <c:v>1190.9694444444467</c:v>
                </c:pt>
                <c:pt idx="20">
                  <c:v>1391.0979166666657</c:v>
                </c:pt>
                <c:pt idx="21">
                  <c:v>1400.9548611111095</c:v>
                </c:pt>
                <c:pt idx="22">
                  <c:v>1401.9583333333358</c:v>
                </c:pt>
                <c:pt idx="23">
                  <c:v>1538.1187500000015</c:v>
                </c:pt>
                <c:pt idx="24">
                  <c:v>1545.9576388888891</c:v>
                </c:pt>
              </c:numCache>
            </c:numRef>
          </c:xVal>
          <c:yVal>
            <c:numRef>
              <c:f>'incubation data'!$CI$570:$CI$594</c:f>
              <c:numCache>
                <c:formatCode>0.000</c:formatCode>
                <c:ptCount val="25"/>
                <c:pt idx="0">
                  <c:v>0</c:v>
                </c:pt>
                <c:pt idx="1">
                  <c:v>0.43763118962767478</c:v>
                </c:pt>
                <c:pt idx="2">
                  <c:v>0.72318459555311276</c:v>
                </c:pt>
                <c:pt idx="5">
                  <c:v>1.9287563932832503</c:v>
                </c:pt>
                <c:pt idx="6">
                  <c:v>2.5366452046797776</c:v>
                </c:pt>
                <c:pt idx="7">
                  <c:v>3.8785824498148398</c:v>
                </c:pt>
                <c:pt idx="8">
                  <c:v>5.1802095142316604</c:v>
                </c:pt>
                <c:pt idx="9">
                  <c:v>5.9807345519748587</c:v>
                </c:pt>
                <c:pt idx="10">
                  <c:v>6.6088523411107634</c:v>
                </c:pt>
                <c:pt idx="11">
                  <c:v>6.9662664832164864</c:v>
                </c:pt>
                <c:pt idx="12">
                  <c:v>7.2722633983066167</c:v>
                </c:pt>
                <c:pt idx="13">
                  <c:v>7.3835610248231447</c:v>
                </c:pt>
                <c:pt idx="15" formatCode="0.00">
                  <c:v>7.4843059947493922</c:v>
                </c:pt>
                <c:pt idx="16" formatCode="0.00">
                  <c:v>6.3687961231145414</c:v>
                </c:pt>
                <c:pt idx="17">
                  <c:v>6.5868399963772504</c:v>
                </c:pt>
                <c:pt idx="18">
                  <c:v>8.1548450458753781</c:v>
                </c:pt>
                <c:pt idx="19">
                  <c:v>8.5252820383564138</c:v>
                </c:pt>
                <c:pt idx="20">
                  <c:v>6.429481619287591</c:v>
                </c:pt>
                <c:pt idx="21">
                  <c:v>6.1486950003969048</c:v>
                </c:pt>
                <c:pt idx="22">
                  <c:v>6.1486950003969048</c:v>
                </c:pt>
                <c:pt idx="23">
                  <c:v>7.4535802133037388</c:v>
                </c:pt>
                <c:pt idx="24">
                  <c:v>7.5246292164451924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AD-47B9-86CD-C28E00410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06624"/>
        <c:axId val="80108544"/>
      </c:scatterChart>
      <c:valAx>
        <c:axId val="8010662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80108544"/>
        <c:crosses val="autoZero"/>
        <c:crossBetween val="midCat"/>
      </c:valAx>
      <c:valAx>
        <c:axId val="80108544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801066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6618680760987917"/>
          <c:y val="8.3333333333333343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data'!$G$570:$G$594</c:f>
              <c:numCache>
                <c:formatCode>0</c:formatCode>
                <c:ptCount val="25"/>
                <c:pt idx="0">
                  <c:v>0</c:v>
                </c:pt>
                <c:pt idx="1">
                  <c:v>6.0034722222189885</c:v>
                </c:pt>
                <c:pt idx="2">
                  <c:v>13.00138888888614</c:v>
                </c:pt>
                <c:pt idx="3">
                  <c:v>22.024305555554747</c:v>
                </c:pt>
                <c:pt idx="4">
                  <c:v>35.10624999999709</c:v>
                </c:pt>
                <c:pt idx="5">
                  <c:v>47.14375000000291</c:v>
                </c:pt>
                <c:pt idx="6">
                  <c:v>60.991666666668607</c:v>
                </c:pt>
                <c:pt idx="7">
                  <c:v>97.974999999998545</c:v>
                </c:pt>
                <c:pt idx="8">
                  <c:v>138.01458333332994</c:v>
                </c:pt>
                <c:pt idx="9">
                  <c:v>173.0673611111124</c:v>
                </c:pt>
                <c:pt idx="10">
                  <c:v>203.17500000000291</c:v>
                </c:pt>
                <c:pt idx="11">
                  <c:v>264.1291666666657</c:v>
                </c:pt>
                <c:pt idx="12">
                  <c:v>300.09097222222044</c:v>
                </c:pt>
                <c:pt idx="13">
                  <c:v>333.9194444444438</c:v>
                </c:pt>
                <c:pt idx="14">
                  <c:v>343.0131944444438</c:v>
                </c:pt>
                <c:pt idx="15">
                  <c:v>363.12708333333285</c:v>
                </c:pt>
                <c:pt idx="16">
                  <c:v>664.0583333333343</c:v>
                </c:pt>
                <c:pt idx="17">
                  <c:v>875.1611111111124</c:v>
                </c:pt>
                <c:pt idx="18">
                  <c:v>1079</c:v>
                </c:pt>
                <c:pt idx="19">
                  <c:v>1190.9694444444467</c:v>
                </c:pt>
                <c:pt idx="20">
                  <c:v>1391.0979166666657</c:v>
                </c:pt>
                <c:pt idx="21">
                  <c:v>1400.9548611111095</c:v>
                </c:pt>
                <c:pt idx="22">
                  <c:v>1401.9583333333358</c:v>
                </c:pt>
                <c:pt idx="23">
                  <c:v>1538.1187500000015</c:v>
                </c:pt>
                <c:pt idx="24">
                  <c:v>1545.9576388888891</c:v>
                </c:pt>
              </c:numCache>
            </c:numRef>
          </c:xVal>
          <c:yVal>
            <c:numRef>
              <c:f>'incubation data'!$CJ$570:$CJ$594</c:f>
              <c:numCache>
                <c:formatCode>0.000</c:formatCode>
                <c:ptCount val="25"/>
                <c:pt idx="0">
                  <c:v>0</c:v>
                </c:pt>
                <c:pt idx="1">
                  <c:v>0.70117456639719022</c:v>
                </c:pt>
                <c:pt idx="2">
                  <c:v>0.91141908833890117</c:v>
                </c:pt>
                <c:pt idx="5">
                  <c:v>1.2304133757863271</c:v>
                </c:pt>
                <c:pt idx="6">
                  <c:v>1.2404252637374762</c:v>
                </c:pt>
                <c:pt idx="7">
                  <c:v>0.8191520873365884</c:v>
                </c:pt>
                <c:pt idx="8">
                  <c:v>0.99733378139876983</c:v>
                </c:pt>
                <c:pt idx="9">
                  <c:v>1.5400106850219866</c:v>
                </c:pt>
                <c:pt idx="10">
                  <c:v>2.1817768074900759</c:v>
                </c:pt>
                <c:pt idx="11">
                  <c:v>3.2019516804880901</c:v>
                </c:pt>
                <c:pt idx="12">
                  <c:v>3.7881974952757642</c:v>
                </c:pt>
                <c:pt idx="13">
                  <c:v>4.233727880622193</c:v>
                </c:pt>
                <c:pt idx="15" formatCode="0.00">
                  <c:v>4.8507339324535543</c:v>
                </c:pt>
                <c:pt idx="16" formatCode="0.00">
                  <c:v>6.9800924255520398</c:v>
                </c:pt>
                <c:pt idx="17">
                  <c:v>9.6325191813922366</c:v>
                </c:pt>
                <c:pt idx="18">
                  <c:v>14.736359673140251</c:v>
                </c:pt>
                <c:pt idx="19">
                  <c:v>16.751694410179113</c:v>
                </c:pt>
                <c:pt idx="20">
                  <c:v>13.865727123420454</c:v>
                </c:pt>
                <c:pt idx="21">
                  <c:v>13.205226651708012</c:v>
                </c:pt>
                <c:pt idx="22">
                  <c:v>13.205226651708012</c:v>
                </c:pt>
                <c:pt idx="23">
                  <c:v>17.148743428530203</c:v>
                </c:pt>
                <c:pt idx="24">
                  <c:v>17.344119175999495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16-44BC-814D-674F48FF3482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data'!$G$570:$G$594</c:f>
              <c:numCache>
                <c:formatCode>0</c:formatCode>
                <c:ptCount val="25"/>
                <c:pt idx="0">
                  <c:v>0</c:v>
                </c:pt>
                <c:pt idx="1">
                  <c:v>6.0034722222189885</c:v>
                </c:pt>
                <c:pt idx="2">
                  <c:v>13.00138888888614</c:v>
                </c:pt>
                <c:pt idx="3">
                  <c:v>22.024305555554747</c:v>
                </c:pt>
                <c:pt idx="4">
                  <c:v>35.10624999999709</c:v>
                </c:pt>
                <c:pt idx="5">
                  <c:v>47.14375000000291</c:v>
                </c:pt>
                <c:pt idx="6">
                  <c:v>60.991666666668607</c:v>
                </c:pt>
                <c:pt idx="7">
                  <c:v>97.974999999998545</c:v>
                </c:pt>
                <c:pt idx="8">
                  <c:v>138.01458333332994</c:v>
                </c:pt>
                <c:pt idx="9">
                  <c:v>173.0673611111124</c:v>
                </c:pt>
                <c:pt idx="10">
                  <c:v>203.17500000000291</c:v>
                </c:pt>
                <c:pt idx="11">
                  <c:v>264.1291666666657</c:v>
                </c:pt>
                <c:pt idx="12">
                  <c:v>300.09097222222044</c:v>
                </c:pt>
                <c:pt idx="13">
                  <c:v>333.9194444444438</c:v>
                </c:pt>
                <c:pt idx="14">
                  <c:v>343.0131944444438</c:v>
                </c:pt>
                <c:pt idx="15">
                  <c:v>363.12708333333285</c:v>
                </c:pt>
                <c:pt idx="16">
                  <c:v>664.0583333333343</c:v>
                </c:pt>
                <c:pt idx="17">
                  <c:v>875.1611111111124</c:v>
                </c:pt>
                <c:pt idx="18">
                  <c:v>1079</c:v>
                </c:pt>
                <c:pt idx="19">
                  <c:v>1190.9694444444467</c:v>
                </c:pt>
                <c:pt idx="20">
                  <c:v>1391.0979166666657</c:v>
                </c:pt>
                <c:pt idx="21">
                  <c:v>1400.9548611111095</c:v>
                </c:pt>
                <c:pt idx="22">
                  <c:v>1401.9583333333358</c:v>
                </c:pt>
                <c:pt idx="23">
                  <c:v>1538.1187500000015</c:v>
                </c:pt>
                <c:pt idx="24">
                  <c:v>1545.9576388888891</c:v>
                </c:pt>
              </c:numCache>
            </c:numRef>
          </c:xVal>
          <c:yVal>
            <c:numRef>
              <c:f>'incubation data'!$CK$570:$CK$594</c:f>
              <c:numCache>
                <c:formatCode>0.00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16-44BC-814D-674F48FF3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29408"/>
        <c:axId val="80139776"/>
      </c:scatterChart>
      <c:valAx>
        <c:axId val="8012940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80139776"/>
        <c:crosses val="autoZero"/>
        <c:crossBetween val="midCat"/>
      </c:valAx>
      <c:valAx>
        <c:axId val="80139776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crossAx val="801294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1st exp. CO2 / CH4</a:t>
            </a:r>
          </a:p>
        </c:rich>
      </c:tx>
      <c:layout>
        <c:manualLayout>
          <c:xMode val="edge"/>
          <c:yMode val="edge"/>
          <c:x val="0.18961042771567121"/>
          <c:y val="3.7037037037037056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'incubation data'!$G$602:$G$644</c:f>
              <c:numCache>
                <c:formatCode>0</c:formatCode>
                <c:ptCount val="43"/>
                <c:pt idx="0">
                  <c:v>0</c:v>
                </c:pt>
                <c:pt idx="1">
                  <c:v>6.9937500000014552</c:v>
                </c:pt>
                <c:pt idx="2">
                  <c:v>13.84236111111386</c:v>
                </c:pt>
                <c:pt idx="3">
                  <c:v>29.829861111109494</c:v>
                </c:pt>
                <c:pt idx="4">
                  <c:v>36.958333333335759</c:v>
                </c:pt>
                <c:pt idx="5">
                  <c:v>56.82499999999709</c:v>
                </c:pt>
                <c:pt idx="6">
                  <c:v>75.800694444442343</c:v>
                </c:pt>
                <c:pt idx="7">
                  <c:v>89.902083333334303</c:v>
                </c:pt>
                <c:pt idx="8">
                  <c:v>108.9326388888876</c:v>
                </c:pt>
                <c:pt idx="9">
                  <c:v>122.98611111110949</c:v>
                </c:pt>
                <c:pt idx="10">
                  <c:v>136.8479166666657</c:v>
                </c:pt>
                <c:pt idx="11">
                  <c:v>150.93958333333285</c:v>
                </c:pt>
                <c:pt idx="12">
                  <c:v>164.89513888888905</c:v>
                </c:pt>
                <c:pt idx="13">
                  <c:v>178.83819444444816</c:v>
                </c:pt>
                <c:pt idx="14">
                  <c:v>192.81944444444525</c:v>
                </c:pt>
                <c:pt idx="15">
                  <c:v>206.81527777777956</c:v>
                </c:pt>
                <c:pt idx="16">
                  <c:v>220.89861111111531</c:v>
                </c:pt>
                <c:pt idx="17">
                  <c:v>234.82361111111095</c:v>
                </c:pt>
                <c:pt idx="18">
                  <c:v>276.89513888888905</c:v>
                </c:pt>
                <c:pt idx="19">
                  <c:v>304.84375</c:v>
                </c:pt>
                <c:pt idx="20">
                  <c:v>318.9465277777781</c:v>
                </c:pt>
                <c:pt idx="21">
                  <c:v>403.92291666667006</c:v>
                </c:pt>
                <c:pt idx="22">
                  <c:v>479.75833333333139</c:v>
                </c:pt>
                <c:pt idx="23">
                  <c:v>622.95486111110949</c:v>
                </c:pt>
                <c:pt idx="24">
                  <c:v>649.94374999999854</c:v>
                </c:pt>
                <c:pt idx="25">
                  <c:v>725.88680555555766</c:v>
                </c:pt>
                <c:pt idx="26">
                  <c:v>774.91736111111095</c:v>
                </c:pt>
                <c:pt idx="27">
                  <c:v>810.94027777777956</c:v>
                </c:pt>
                <c:pt idx="28">
                  <c:v>864.93819444444671</c:v>
                </c:pt>
                <c:pt idx="29">
                  <c:v>915.83263888888905</c:v>
                </c:pt>
                <c:pt idx="30">
                  <c:v>969.83750000000146</c:v>
                </c:pt>
                <c:pt idx="31">
                  <c:v>1060.7965277777766</c:v>
                </c:pt>
                <c:pt idx="32">
                  <c:v>1131.96875</c:v>
                </c:pt>
                <c:pt idx="33">
                  <c:v>1200.934027777781</c:v>
                </c:pt>
                <c:pt idx="34">
                  <c:v>1246.7486111111139</c:v>
                </c:pt>
                <c:pt idx="35">
                  <c:v>1272.9979166666672</c:v>
                </c:pt>
                <c:pt idx="36">
                  <c:v>1307.8451388888861</c:v>
                </c:pt>
                <c:pt idx="37">
                  <c:v>1326.8541666666642</c:v>
                </c:pt>
                <c:pt idx="38">
                  <c:v>1358.9083333333328</c:v>
                </c:pt>
                <c:pt idx="39">
                  <c:v>1392.9326388888876</c:v>
                </c:pt>
                <c:pt idx="40">
                  <c:v>1445.9638888888876</c:v>
                </c:pt>
                <c:pt idx="41">
                  <c:v>1475.7874999999985</c:v>
                </c:pt>
              </c:numCache>
            </c:numRef>
          </c:xVal>
          <c:yVal>
            <c:numRef>
              <c:f>'incubation data'!$Y$602:$Y$644</c:f>
              <c:numCache>
                <c:formatCode>0.000000</c:formatCode>
                <c:ptCount val="43"/>
                <c:pt idx="0">
                  <c:v>0</c:v>
                </c:pt>
                <c:pt idx="1">
                  <c:v>6.2194018157406901E-6</c:v>
                </c:pt>
                <c:pt idx="2">
                  <c:v>2.2992646215324485E-4</c:v>
                </c:pt>
                <c:pt idx="3">
                  <c:v>7.1124585688922982E-4</c:v>
                </c:pt>
                <c:pt idx="4">
                  <c:v>4.1729190855060012E-4</c:v>
                </c:pt>
                <c:pt idx="5">
                  <c:v>1.1067956972408606E-3</c:v>
                </c:pt>
                <c:pt idx="6">
                  <c:v>2.0571960017022753E-3</c:v>
                </c:pt>
                <c:pt idx="7">
                  <c:v>1.5376217752099727E-3</c:v>
                </c:pt>
                <c:pt idx="8">
                  <c:v>1.6631217548572531E-3</c:v>
                </c:pt>
                <c:pt idx="9">
                  <c:v>2.2769554189119015E-3</c:v>
                </c:pt>
                <c:pt idx="10">
                  <c:v>1.4184011763071571E-3</c:v>
                </c:pt>
                <c:pt idx="11">
                  <c:v>1.8619110275500559E-3</c:v>
                </c:pt>
                <c:pt idx="12">
                  <c:v>2.048928790343419E-3</c:v>
                </c:pt>
                <c:pt idx="13">
                  <c:v>1.5847773459910282E-3</c:v>
                </c:pt>
                <c:pt idx="14">
                  <c:v>2.1975162829214528E-3</c:v>
                </c:pt>
                <c:pt idx="15">
                  <c:v>1.5307778423826728E-3</c:v>
                </c:pt>
                <c:pt idx="16">
                  <c:v>2.3568749696199118E-3</c:v>
                </c:pt>
                <c:pt idx="17">
                  <c:v>2.1891170067993532E-3</c:v>
                </c:pt>
                <c:pt idx="18">
                  <c:v>3.012652754685043E-3</c:v>
                </c:pt>
                <c:pt idx="19">
                  <c:v>1.8496712929014078E-3</c:v>
                </c:pt>
                <c:pt idx="20">
                  <c:v>2.2215645699122889E-3</c:v>
                </c:pt>
                <c:pt idx="21">
                  <c:v>1.5507713016443027E-3</c:v>
                </c:pt>
                <c:pt idx="22">
                  <c:v>8.9247317851226544E-3</c:v>
                </c:pt>
                <c:pt idx="23">
                  <c:v>2.3064202144277457E-2</c:v>
                </c:pt>
                <c:pt idx="24">
                  <c:v>2.6398810497697583E-2</c:v>
                </c:pt>
                <c:pt idx="25">
                  <c:v>3.1015090153474999E-2</c:v>
                </c:pt>
                <c:pt idx="26">
                  <c:v>3.4333464534421272E-2</c:v>
                </c:pt>
                <c:pt idx="27">
                  <c:v>4.1668834664820145E-2</c:v>
                </c:pt>
                <c:pt idx="28">
                  <c:v>5.0026104937056559E-2</c:v>
                </c:pt>
                <c:pt idx="29">
                  <c:v>5.7528658898251067E-2</c:v>
                </c:pt>
                <c:pt idx="30">
                  <c:v>8.0023765741572411E-2</c:v>
                </c:pt>
                <c:pt idx="31">
                  <c:v>0.14111742487630718</c:v>
                </c:pt>
                <c:pt idx="32">
                  <c:v>0.2534285967452069</c:v>
                </c:pt>
                <c:pt idx="33">
                  <c:v>0.4691578664824434</c:v>
                </c:pt>
                <c:pt idx="34">
                  <c:v>0.7218302141840981</c:v>
                </c:pt>
                <c:pt idx="35">
                  <c:v>0.94365212464387416</c:v>
                </c:pt>
                <c:pt idx="36">
                  <c:v>0.94365212464387416</c:v>
                </c:pt>
                <c:pt idx="37">
                  <c:v>1.2680676927114429</c:v>
                </c:pt>
                <c:pt idx="38">
                  <c:v>1.9336753659774912</c:v>
                </c:pt>
                <c:pt idx="39">
                  <c:v>2.7558610762966969</c:v>
                </c:pt>
                <c:pt idx="40">
                  <c:v>3.8290006815246547</c:v>
                </c:pt>
                <c:pt idx="41">
                  <c:v>5.2895199289955892</c:v>
                </c:pt>
                <c:pt idx="42">
                  <c:v>6.7307593507200991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04-4134-9781-8C089DC4E7A5}"/>
            </c:ext>
          </c:extLst>
        </c:ser>
        <c:ser>
          <c:idx val="9"/>
          <c:order val="1"/>
          <c:spPr>
            <a:ln w="28575">
              <a:noFill/>
            </a:ln>
          </c:spPr>
          <c:marker>
            <c:spPr>
              <a:solidFill>
                <a:schemeClr val="tx2">
                  <a:lumMod val="60000"/>
                  <a:lumOff val="40000"/>
                </a:schemeClr>
              </a:solidFill>
            </c:spPr>
          </c:marker>
          <c:xVal>
            <c:numRef>
              <c:f>'incubation data'!$G$602:$G$644</c:f>
              <c:numCache>
                <c:formatCode>0</c:formatCode>
                <c:ptCount val="43"/>
                <c:pt idx="0">
                  <c:v>0</c:v>
                </c:pt>
                <c:pt idx="1">
                  <c:v>6.9937500000014552</c:v>
                </c:pt>
                <c:pt idx="2">
                  <c:v>13.84236111111386</c:v>
                </c:pt>
                <c:pt idx="3">
                  <c:v>29.829861111109494</c:v>
                </c:pt>
                <c:pt idx="4">
                  <c:v>36.958333333335759</c:v>
                </c:pt>
                <c:pt idx="5">
                  <c:v>56.82499999999709</c:v>
                </c:pt>
                <c:pt idx="6">
                  <c:v>75.800694444442343</c:v>
                </c:pt>
                <c:pt idx="7">
                  <c:v>89.902083333334303</c:v>
                </c:pt>
                <c:pt idx="8">
                  <c:v>108.9326388888876</c:v>
                </c:pt>
                <c:pt idx="9">
                  <c:v>122.98611111110949</c:v>
                </c:pt>
                <c:pt idx="10">
                  <c:v>136.8479166666657</c:v>
                </c:pt>
                <c:pt idx="11">
                  <c:v>150.93958333333285</c:v>
                </c:pt>
                <c:pt idx="12">
                  <c:v>164.89513888888905</c:v>
                </c:pt>
                <c:pt idx="13">
                  <c:v>178.83819444444816</c:v>
                </c:pt>
                <c:pt idx="14">
                  <c:v>192.81944444444525</c:v>
                </c:pt>
                <c:pt idx="15">
                  <c:v>206.81527777777956</c:v>
                </c:pt>
                <c:pt idx="16">
                  <c:v>220.89861111111531</c:v>
                </c:pt>
                <c:pt idx="17">
                  <c:v>234.82361111111095</c:v>
                </c:pt>
                <c:pt idx="18">
                  <c:v>276.89513888888905</c:v>
                </c:pt>
                <c:pt idx="19">
                  <c:v>304.84375</c:v>
                </c:pt>
                <c:pt idx="20">
                  <c:v>318.9465277777781</c:v>
                </c:pt>
                <c:pt idx="21">
                  <c:v>403.92291666667006</c:v>
                </c:pt>
                <c:pt idx="22">
                  <c:v>479.75833333333139</c:v>
                </c:pt>
                <c:pt idx="23">
                  <c:v>622.95486111110949</c:v>
                </c:pt>
                <c:pt idx="24">
                  <c:v>649.94374999999854</c:v>
                </c:pt>
                <c:pt idx="25">
                  <c:v>725.88680555555766</c:v>
                </c:pt>
                <c:pt idx="26">
                  <c:v>774.91736111111095</c:v>
                </c:pt>
                <c:pt idx="27">
                  <c:v>810.94027777777956</c:v>
                </c:pt>
                <c:pt idx="28">
                  <c:v>864.93819444444671</c:v>
                </c:pt>
                <c:pt idx="29">
                  <c:v>915.83263888888905</c:v>
                </c:pt>
                <c:pt idx="30">
                  <c:v>969.83750000000146</c:v>
                </c:pt>
                <c:pt idx="31">
                  <c:v>1060.7965277777766</c:v>
                </c:pt>
                <c:pt idx="32">
                  <c:v>1131.96875</c:v>
                </c:pt>
                <c:pt idx="33">
                  <c:v>1200.934027777781</c:v>
                </c:pt>
                <c:pt idx="34">
                  <c:v>1246.7486111111139</c:v>
                </c:pt>
                <c:pt idx="35">
                  <c:v>1272.9979166666672</c:v>
                </c:pt>
                <c:pt idx="36">
                  <c:v>1307.8451388888861</c:v>
                </c:pt>
                <c:pt idx="37">
                  <c:v>1326.8541666666642</c:v>
                </c:pt>
                <c:pt idx="38">
                  <c:v>1358.9083333333328</c:v>
                </c:pt>
                <c:pt idx="39">
                  <c:v>1392.9326388888876</c:v>
                </c:pt>
                <c:pt idx="40">
                  <c:v>1445.9638888888876</c:v>
                </c:pt>
                <c:pt idx="41">
                  <c:v>1475.7874999999985</c:v>
                </c:pt>
              </c:numCache>
            </c:numRef>
          </c:xVal>
          <c:yVal>
            <c:numRef>
              <c:f>'incubation data'!$AJ$602:$AJ$644</c:f>
              <c:numCache>
                <c:formatCode>0.0</c:formatCode>
                <c:ptCount val="43"/>
                <c:pt idx="0">
                  <c:v>0</c:v>
                </c:pt>
                <c:pt idx="1">
                  <c:v>1.1584197401020027</c:v>
                </c:pt>
                <c:pt idx="2">
                  <c:v>1.622235106681944</c:v>
                </c:pt>
                <c:pt idx="3">
                  <c:v>2.8300130032421276</c:v>
                </c:pt>
                <c:pt idx="4">
                  <c:v>3.6745025316147335</c:v>
                </c:pt>
                <c:pt idx="5">
                  <c:v>5.5058528549414714</c:v>
                </c:pt>
                <c:pt idx="6">
                  <c:v>5.9130875637841118</c:v>
                </c:pt>
                <c:pt idx="7">
                  <c:v>6.4791103975060675</c:v>
                </c:pt>
                <c:pt idx="8">
                  <c:v>6.8569332037294348</c:v>
                </c:pt>
                <c:pt idx="9">
                  <c:v>6.828192516510196</c:v>
                </c:pt>
                <c:pt idx="10">
                  <c:v>6.9995254936794904</c:v>
                </c:pt>
                <c:pt idx="11">
                  <c:v>6.8669380576549948</c:v>
                </c:pt>
                <c:pt idx="12">
                  <c:v>7.1409857782622357</c:v>
                </c:pt>
                <c:pt idx="13">
                  <c:v>7.0364213700621256</c:v>
                </c:pt>
                <c:pt idx="14">
                  <c:v>7.4018530946416909</c:v>
                </c:pt>
                <c:pt idx="15">
                  <c:v>7.7409182872229572</c:v>
                </c:pt>
                <c:pt idx="16">
                  <c:v>7.9160501109297421</c:v>
                </c:pt>
                <c:pt idx="17">
                  <c:v>7.8075516674019489</c:v>
                </c:pt>
                <c:pt idx="18">
                  <c:v>8.0861662051139369</c:v>
                </c:pt>
                <c:pt idx="19">
                  <c:v>7.9632079618331257</c:v>
                </c:pt>
                <c:pt idx="20">
                  <c:v>8.6229125660940369</c:v>
                </c:pt>
                <c:pt idx="21">
                  <c:v>8.6247568122314995</c:v>
                </c:pt>
                <c:pt idx="22">
                  <c:v>9.8183156053151937</c:v>
                </c:pt>
                <c:pt idx="23">
                  <c:v>9.0416800548252425</c:v>
                </c:pt>
                <c:pt idx="24">
                  <c:v>10.088972698907815</c:v>
                </c:pt>
                <c:pt idx="25">
                  <c:v>9.6584142605889625</c:v>
                </c:pt>
                <c:pt idx="26">
                  <c:v>8.9702686029291563</c:v>
                </c:pt>
                <c:pt idx="27">
                  <c:v>9.2203091979065963</c:v>
                </c:pt>
                <c:pt idx="28">
                  <c:v>8.9148906124816492</c:v>
                </c:pt>
                <c:pt idx="29">
                  <c:v>8.9748557684179975</c:v>
                </c:pt>
                <c:pt idx="30">
                  <c:v>10.714807367359882</c:v>
                </c:pt>
                <c:pt idx="31">
                  <c:v>11.467609264385157</c:v>
                </c:pt>
                <c:pt idx="32">
                  <c:v>11.40034399997279</c:v>
                </c:pt>
                <c:pt idx="33">
                  <c:v>11.217811164457798</c:v>
                </c:pt>
                <c:pt idx="34">
                  <c:v>11.335039284604871</c:v>
                </c:pt>
                <c:pt idx="35">
                  <c:v>11.522557962367879</c:v>
                </c:pt>
                <c:pt idx="36">
                  <c:v>11.166740245930528</c:v>
                </c:pt>
                <c:pt idx="37">
                  <c:v>15.926753477317797</c:v>
                </c:pt>
                <c:pt idx="38">
                  <c:v>16.725128671719954</c:v>
                </c:pt>
                <c:pt idx="39">
                  <c:v>17.258922536182812</c:v>
                </c:pt>
                <c:pt idx="40">
                  <c:v>16.640022639652013</c:v>
                </c:pt>
                <c:pt idx="41">
                  <c:v>17.638378572636512</c:v>
                </c:pt>
                <c:pt idx="42">
                  <c:v>17.770216153861497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D04-4134-9781-8C089DC4E7A5}"/>
            </c:ext>
          </c:extLst>
        </c:ser>
        <c:ser>
          <c:idx val="10"/>
          <c:order val="2"/>
          <c:spPr>
            <a:ln w="28575">
              <a:noFill/>
            </a:ln>
          </c:spPr>
          <c:xVal>
            <c:numRef>
              <c:f>'incubation data'!$G$602:$G$644</c:f>
              <c:numCache>
                <c:formatCode>0</c:formatCode>
                <c:ptCount val="43"/>
                <c:pt idx="0">
                  <c:v>0</c:v>
                </c:pt>
                <c:pt idx="1">
                  <c:v>6.9937500000014552</c:v>
                </c:pt>
                <c:pt idx="2">
                  <c:v>13.84236111111386</c:v>
                </c:pt>
                <c:pt idx="3">
                  <c:v>29.829861111109494</c:v>
                </c:pt>
                <c:pt idx="4">
                  <c:v>36.958333333335759</c:v>
                </c:pt>
                <c:pt idx="5">
                  <c:v>56.82499999999709</c:v>
                </c:pt>
                <c:pt idx="6">
                  <c:v>75.800694444442343</c:v>
                </c:pt>
                <c:pt idx="7">
                  <c:v>89.902083333334303</c:v>
                </c:pt>
                <c:pt idx="8">
                  <c:v>108.9326388888876</c:v>
                </c:pt>
                <c:pt idx="9">
                  <c:v>122.98611111110949</c:v>
                </c:pt>
                <c:pt idx="10">
                  <c:v>136.8479166666657</c:v>
                </c:pt>
                <c:pt idx="11">
                  <c:v>150.93958333333285</c:v>
                </c:pt>
                <c:pt idx="12">
                  <c:v>164.89513888888905</c:v>
                </c:pt>
                <c:pt idx="13">
                  <c:v>178.83819444444816</c:v>
                </c:pt>
                <c:pt idx="14">
                  <c:v>192.81944444444525</c:v>
                </c:pt>
                <c:pt idx="15">
                  <c:v>206.81527777777956</c:v>
                </c:pt>
                <c:pt idx="16">
                  <c:v>220.89861111111531</c:v>
                </c:pt>
                <c:pt idx="17">
                  <c:v>234.82361111111095</c:v>
                </c:pt>
                <c:pt idx="18">
                  <c:v>276.89513888888905</c:v>
                </c:pt>
                <c:pt idx="19">
                  <c:v>304.84375</c:v>
                </c:pt>
                <c:pt idx="20">
                  <c:v>318.9465277777781</c:v>
                </c:pt>
                <c:pt idx="21">
                  <c:v>403.92291666667006</c:v>
                </c:pt>
                <c:pt idx="22">
                  <c:v>479.75833333333139</c:v>
                </c:pt>
                <c:pt idx="23">
                  <c:v>622.95486111110949</c:v>
                </c:pt>
                <c:pt idx="24">
                  <c:v>649.94374999999854</c:v>
                </c:pt>
                <c:pt idx="25">
                  <c:v>725.88680555555766</c:v>
                </c:pt>
                <c:pt idx="26">
                  <c:v>774.91736111111095</c:v>
                </c:pt>
                <c:pt idx="27">
                  <c:v>810.94027777777956</c:v>
                </c:pt>
                <c:pt idx="28">
                  <c:v>864.93819444444671</c:v>
                </c:pt>
                <c:pt idx="29">
                  <c:v>915.83263888888905</c:v>
                </c:pt>
                <c:pt idx="30">
                  <c:v>969.83750000000146</c:v>
                </c:pt>
                <c:pt idx="31">
                  <c:v>1060.7965277777766</c:v>
                </c:pt>
                <c:pt idx="32">
                  <c:v>1131.96875</c:v>
                </c:pt>
                <c:pt idx="33">
                  <c:v>1200.934027777781</c:v>
                </c:pt>
                <c:pt idx="34">
                  <c:v>1246.7486111111139</c:v>
                </c:pt>
                <c:pt idx="35">
                  <c:v>1272.9979166666672</c:v>
                </c:pt>
                <c:pt idx="36">
                  <c:v>1307.8451388888861</c:v>
                </c:pt>
                <c:pt idx="37">
                  <c:v>1326.8541666666642</c:v>
                </c:pt>
                <c:pt idx="38">
                  <c:v>1358.9083333333328</c:v>
                </c:pt>
                <c:pt idx="39">
                  <c:v>1392.9326388888876</c:v>
                </c:pt>
                <c:pt idx="40">
                  <c:v>1445.9638888888876</c:v>
                </c:pt>
                <c:pt idx="41">
                  <c:v>1475.7874999999985</c:v>
                </c:pt>
              </c:numCache>
            </c:numRef>
          </c:xVal>
          <c:yVal>
            <c:numRef>
              <c:f>'incubation data'!$AK$602:$AK$644</c:f>
              <c:numCache>
                <c:formatCode>0.0</c:formatCode>
                <c:ptCount val="4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D04-4134-9781-8C089DC4E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489088"/>
        <c:axId val="80499072"/>
      </c:scatterChart>
      <c:valAx>
        <c:axId val="8048908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80499072"/>
        <c:crosses val="autoZero"/>
        <c:crossBetween val="midCat"/>
      </c:valAx>
      <c:valAx>
        <c:axId val="80499072"/>
        <c:scaling>
          <c:orientation val="minMax"/>
        </c:scaling>
        <c:delete val="0"/>
        <c:axPos val="l"/>
        <c:numFmt formatCode="0.000000" sourceLinked="1"/>
        <c:majorTickMark val="out"/>
        <c:minorTickMark val="none"/>
        <c:tickLblPos val="nextTo"/>
        <c:crossAx val="804890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data'!$G$649:$G$670</c:f>
              <c:numCache>
                <c:formatCode>0</c:formatCode>
                <c:ptCount val="22"/>
                <c:pt idx="0">
                  <c:v>5.9993055555532919</c:v>
                </c:pt>
                <c:pt idx="1">
                  <c:v>12.995833333334303</c:v>
                </c:pt>
                <c:pt idx="2">
                  <c:v>22.048611111109494</c:v>
                </c:pt>
                <c:pt idx="3">
                  <c:v>35.099999999998545</c:v>
                </c:pt>
                <c:pt idx="4">
                  <c:v>47.138194444443798</c:v>
                </c:pt>
                <c:pt idx="5">
                  <c:v>60.986805555556202</c:v>
                </c:pt>
                <c:pt idx="6">
                  <c:v>97.984027777776646</c:v>
                </c:pt>
                <c:pt idx="7">
                  <c:v>138.07013888888469</c:v>
                </c:pt>
                <c:pt idx="8">
                  <c:v>173.06736111110513</c:v>
                </c:pt>
                <c:pt idx="9">
                  <c:v>203.93402777777374</c:v>
                </c:pt>
                <c:pt idx="10">
                  <c:v>286.0979166666657</c:v>
                </c:pt>
                <c:pt idx="11">
                  <c:v>333.90902777777228</c:v>
                </c:pt>
                <c:pt idx="12">
                  <c:v>363.11249999999563</c:v>
                </c:pt>
                <c:pt idx="13">
                  <c:v>664.92222222222335</c:v>
                </c:pt>
                <c:pt idx="14">
                  <c:v>875.15277777777374</c:v>
                </c:pt>
                <c:pt idx="15">
                  <c:v>1078.992361111108</c:v>
                </c:pt>
                <c:pt idx="16">
                  <c:v>1190.9652777777737</c:v>
                </c:pt>
                <c:pt idx="17">
                  <c:v>1391.0895833333343</c:v>
                </c:pt>
                <c:pt idx="18">
                  <c:v>1400.9479166666642</c:v>
                </c:pt>
                <c:pt idx="19">
                  <c:v>1401.9499999999971</c:v>
                </c:pt>
                <c:pt idx="20">
                  <c:v>1538.1118055555562</c:v>
                </c:pt>
                <c:pt idx="21">
                  <c:v>1545.9520833333299</c:v>
                </c:pt>
              </c:numCache>
            </c:numRef>
          </c:xVal>
          <c:yVal>
            <c:numRef>
              <c:f>'incubation data'!$CH$649:$CH$670</c:f>
              <c:numCache>
                <c:formatCode>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6B-4958-A8C7-95BC73D16602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data'!$G$649:$G$670</c:f>
              <c:numCache>
                <c:formatCode>0</c:formatCode>
                <c:ptCount val="22"/>
                <c:pt idx="0">
                  <c:v>5.9993055555532919</c:v>
                </c:pt>
                <c:pt idx="1">
                  <c:v>12.995833333334303</c:v>
                </c:pt>
                <c:pt idx="2">
                  <c:v>22.048611111109494</c:v>
                </c:pt>
                <c:pt idx="3">
                  <c:v>35.099999999998545</c:v>
                </c:pt>
                <c:pt idx="4">
                  <c:v>47.138194444443798</c:v>
                </c:pt>
                <c:pt idx="5">
                  <c:v>60.986805555556202</c:v>
                </c:pt>
                <c:pt idx="6">
                  <c:v>97.984027777776646</c:v>
                </c:pt>
                <c:pt idx="7">
                  <c:v>138.07013888888469</c:v>
                </c:pt>
                <c:pt idx="8">
                  <c:v>173.06736111110513</c:v>
                </c:pt>
                <c:pt idx="9">
                  <c:v>203.93402777777374</c:v>
                </c:pt>
                <c:pt idx="10">
                  <c:v>286.0979166666657</c:v>
                </c:pt>
                <c:pt idx="11">
                  <c:v>333.90902777777228</c:v>
                </c:pt>
                <c:pt idx="12">
                  <c:v>363.11249999999563</c:v>
                </c:pt>
                <c:pt idx="13">
                  <c:v>664.92222222222335</c:v>
                </c:pt>
                <c:pt idx="14">
                  <c:v>875.15277777777374</c:v>
                </c:pt>
                <c:pt idx="15">
                  <c:v>1078.992361111108</c:v>
                </c:pt>
                <c:pt idx="16">
                  <c:v>1190.9652777777737</c:v>
                </c:pt>
                <c:pt idx="17">
                  <c:v>1391.0895833333343</c:v>
                </c:pt>
                <c:pt idx="18">
                  <c:v>1400.9479166666642</c:v>
                </c:pt>
                <c:pt idx="19">
                  <c:v>1401.9499999999971</c:v>
                </c:pt>
                <c:pt idx="20">
                  <c:v>1538.1118055555562</c:v>
                </c:pt>
                <c:pt idx="21">
                  <c:v>1545.9520833333299</c:v>
                </c:pt>
              </c:numCache>
            </c:numRef>
          </c:xVal>
          <c:yVal>
            <c:numRef>
              <c:f>'incubation data'!$CI$649:$CI$670</c:f>
              <c:numCache>
                <c:formatCode>0.000</c:formatCode>
                <c:ptCount val="22"/>
                <c:pt idx="0">
                  <c:v>4.6857220890659496E-2</c:v>
                </c:pt>
                <c:pt idx="1">
                  <c:v>6.8548038962539928E-2</c:v>
                </c:pt>
                <c:pt idx="4">
                  <c:v>0.13752730353469991</c:v>
                </c:pt>
                <c:pt idx="5">
                  <c:v>0.17460221814152488</c:v>
                </c:pt>
                <c:pt idx="6">
                  <c:v>0.25227227724903667</c:v>
                </c:pt>
                <c:pt idx="7">
                  <c:v>0.32181181292711064</c:v>
                </c:pt>
                <c:pt idx="8">
                  <c:v>0.39010949905814618</c:v>
                </c:pt>
                <c:pt idx="9">
                  <c:v>0.47788996901391229</c:v>
                </c:pt>
                <c:pt idx="10">
                  <c:v>0.58749952989272036</c:v>
                </c:pt>
                <c:pt idx="11">
                  <c:v>0.64161750310605237</c:v>
                </c:pt>
                <c:pt idx="12">
                  <c:v>0.65230558874615951</c:v>
                </c:pt>
                <c:pt idx="13">
                  <c:v>0.83870439263141483</c:v>
                </c:pt>
                <c:pt idx="14">
                  <c:v>1.0869351586322418</c:v>
                </c:pt>
                <c:pt idx="15">
                  <c:v>1.4593167686789887</c:v>
                </c:pt>
                <c:pt idx="16">
                  <c:v>1.6849551721676335</c:v>
                </c:pt>
                <c:pt idx="17">
                  <c:v>1.4082165268823934</c:v>
                </c:pt>
                <c:pt idx="18">
                  <c:v>1.4569006194828096</c:v>
                </c:pt>
                <c:pt idx="19">
                  <c:v>1.4569006194828096</c:v>
                </c:pt>
                <c:pt idx="20">
                  <c:v>2.1702438164018809</c:v>
                </c:pt>
                <c:pt idx="21">
                  <c:v>2.2406444331835376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6B-4958-A8C7-95BC73D16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24800"/>
        <c:axId val="80526720"/>
      </c:scatterChart>
      <c:valAx>
        <c:axId val="8052480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80526720"/>
        <c:crosses val="autoZero"/>
        <c:crossBetween val="midCat"/>
      </c:valAx>
      <c:valAx>
        <c:axId val="8052672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805248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6618680760987917"/>
          <c:y val="8.3333333333333343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data'!$G$649:$G$670</c:f>
              <c:numCache>
                <c:formatCode>0</c:formatCode>
                <c:ptCount val="22"/>
                <c:pt idx="0">
                  <c:v>5.9993055555532919</c:v>
                </c:pt>
                <c:pt idx="1">
                  <c:v>12.995833333334303</c:v>
                </c:pt>
                <c:pt idx="2">
                  <c:v>22.048611111109494</c:v>
                </c:pt>
                <c:pt idx="3">
                  <c:v>35.099999999998545</c:v>
                </c:pt>
                <c:pt idx="4">
                  <c:v>47.138194444443798</c:v>
                </c:pt>
                <c:pt idx="5">
                  <c:v>60.986805555556202</c:v>
                </c:pt>
                <c:pt idx="6">
                  <c:v>97.984027777776646</c:v>
                </c:pt>
                <c:pt idx="7">
                  <c:v>138.07013888888469</c:v>
                </c:pt>
                <c:pt idx="8">
                  <c:v>173.06736111110513</c:v>
                </c:pt>
                <c:pt idx="9">
                  <c:v>203.93402777777374</c:v>
                </c:pt>
                <c:pt idx="10">
                  <c:v>286.0979166666657</c:v>
                </c:pt>
                <c:pt idx="11">
                  <c:v>333.90902777777228</c:v>
                </c:pt>
                <c:pt idx="12">
                  <c:v>363.11249999999563</c:v>
                </c:pt>
                <c:pt idx="13">
                  <c:v>664.92222222222335</c:v>
                </c:pt>
                <c:pt idx="14">
                  <c:v>875.15277777777374</c:v>
                </c:pt>
                <c:pt idx="15">
                  <c:v>1078.992361111108</c:v>
                </c:pt>
                <c:pt idx="16">
                  <c:v>1190.9652777777737</c:v>
                </c:pt>
                <c:pt idx="17">
                  <c:v>1391.0895833333343</c:v>
                </c:pt>
                <c:pt idx="18">
                  <c:v>1400.9479166666642</c:v>
                </c:pt>
                <c:pt idx="19">
                  <c:v>1401.9499999999971</c:v>
                </c:pt>
                <c:pt idx="20">
                  <c:v>1538.1118055555562</c:v>
                </c:pt>
                <c:pt idx="21">
                  <c:v>1545.9520833333299</c:v>
                </c:pt>
              </c:numCache>
            </c:numRef>
          </c:xVal>
          <c:yVal>
            <c:numRef>
              <c:f>'incubation data'!$CJ$649:$CJ$670</c:f>
              <c:numCache>
                <c:formatCode>0.000</c:formatCode>
                <c:ptCount val="22"/>
                <c:pt idx="0">
                  <c:v>1.0311691381512837</c:v>
                </c:pt>
                <c:pt idx="1">
                  <c:v>1.3689801773080481</c:v>
                </c:pt>
                <c:pt idx="4">
                  <c:v>1.5994006415831823</c:v>
                </c:pt>
                <c:pt idx="5">
                  <c:v>1.7556604643696927</c:v>
                </c:pt>
                <c:pt idx="6">
                  <c:v>1.8155318851045497</c:v>
                </c:pt>
                <c:pt idx="7">
                  <c:v>1.9382802863076074</c:v>
                </c:pt>
                <c:pt idx="8">
                  <c:v>1.9888420134992737</c:v>
                </c:pt>
                <c:pt idx="9">
                  <c:v>2.2815906666268932</c:v>
                </c:pt>
                <c:pt idx="10">
                  <c:v>2.3688501628880632</c:v>
                </c:pt>
                <c:pt idx="11">
                  <c:v>2.4878927152282739</c:v>
                </c:pt>
                <c:pt idx="12">
                  <c:v>2.4403044987083033</c:v>
                </c:pt>
                <c:pt idx="13">
                  <c:v>2.9773018362548611</c:v>
                </c:pt>
                <c:pt idx="14">
                  <c:v>3.8098736491174066</c:v>
                </c:pt>
                <c:pt idx="15">
                  <c:v>5.5914810370540478</c:v>
                </c:pt>
                <c:pt idx="16">
                  <c:v>6.2058238900750871</c:v>
                </c:pt>
                <c:pt idx="17">
                  <c:v>4.7974118860938688</c:v>
                </c:pt>
                <c:pt idx="18">
                  <c:v>5.0128838811341465</c:v>
                </c:pt>
                <c:pt idx="19">
                  <c:v>5.0128838811341465</c:v>
                </c:pt>
                <c:pt idx="20">
                  <c:v>8.2183532233733274</c:v>
                </c:pt>
                <c:pt idx="21">
                  <c:v>8.533176824311079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5C-4F5E-8393-C055CACD14F1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data'!$G$649:$G$670</c:f>
              <c:numCache>
                <c:formatCode>0</c:formatCode>
                <c:ptCount val="22"/>
                <c:pt idx="0">
                  <c:v>5.9993055555532919</c:v>
                </c:pt>
                <c:pt idx="1">
                  <c:v>12.995833333334303</c:v>
                </c:pt>
                <c:pt idx="2">
                  <c:v>22.048611111109494</c:v>
                </c:pt>
                <c:pt idx="3">
                  <c:v>35.099999999998545</c:v>
                </c:pt>
                <c:pt idx="4">
                  <c:v>47.138194444443798</c:v>
                </c:pt>
                <c:pt idx="5">
                  <c:v>60.986805555556202</c:v>
                </c:pt>
                <c:pt idx="6">
                  <c:v>97.984027777776646</c:v>
                </c:pt>
                <c:pt idx="7">
                  <c:v>138.07013888888469</c:v>
                </c:pt>
                <c:pt idx="8">
                  <c:v>173.06736111110513</c:v>
                </c:pt>
                <c:pt idx="9">
                  <c:v>203.93402777777374</c:v>
                </c:pt>
                <c:pt idx="10">
                  <c:v>286.0979166666657</c:v>
                </c:pt>
                <c:pt idx="11">
                  <c:v>333.90902777777228</c:v>
                </c:pt>
                <c:pt idx="12">
                  <c:v>363.11249999999563</c:v>
                </c:pt>
                <c:pt idx="13">
                  <c:v>664.92222222222335</c:v>
                </c:pt>
                <c:pt idx="14">
                  <c:v>875.15277777777374</c:v>
                </c:pt>
                <c:pt idx="15">
                  <c:v>1078.992361111108</c:v>
                </c:pt>
                <c:pt idx="16">
                  <c:v>1190.9652777777737</c:v>
                </c:pt>
                <c:pt idx="17">
                  <c:v>1391.0895833333343</c:v>
                </c:pt>
                <c:pt idx="18">
                  <c:v>1400.9479166666642</c:v>
                </c:pt>
                <c:pt idx="19">
                  <c:v>1401.9499999999971</c:v>
                </c:pt>
                <c:pt idx="20">
                  <c:v>1538.1118055555562</c:v>
                </c:pt>
                <c:pt idx="21">
                  <c:v>1545.9520833333299</c:v>
                </c:pt>
              </c:numCache>
            </c:numRef>
          </c:xVal>
          <c:yVal>
            <c:numRef>
              <c:f>'incubation data'!$CK$649:$CK$670</c:f>
              <c:numCache>
                <c:formatCode>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5C-4F5E-8393-C055CACD1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68320"/>
        <c:axId val="80570240"/>
      </c:scatterChart>
      <c:valAx>
        <c:axId val="8056832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80570240"/>
        <c:crosses val="autoZero"/>
        <c:crossBetween val="midCat"/>
      </c:valAx>
      <c:valAx>
        <c:axId val="80570240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crossAx val="805683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1st exp. CO2 / CH4</a:t>
            </a:r>
          </a:p>
        </c:rich>
      </c:tx>
      <c:layout>
        <c:manualLayout>
          <c:xMode val="edge"/>
          <c:yMode val="edge"/>
          <c:x val="0.18961042771567121"/>
          <c:y val="3.7037037037037056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'incubation data'!$G$676:$G$718</c:f>
              <c:numCache>
                <c:formatCode>0</c:formatCode>
                <c:ptCount val="43"/>
                <c:pt idx="1">
                  <c:v>0</c:v>
                </c:pt>
                <c:pt idx="2">
                  <c:v>6.9937500000014552</c:v>
                </c:pt>
                <c:pt idx="3">
                  <c:v>13.84236111111386</c:v>
                </c:pt>
                <c:pt idx="4">
                  <c:v>29.829861111109494</c:v>
                </c:pt>
                <c:pt idx="5">
                  <c:v>36.958333333335759</c:v>
                </c:pt>
                <c:pt idx="6">
                  <c:v>56.825694444443798</c:v>
                </c:pt>
                <c:pt idx="7">
                  <c:v>75.806944444448163</c:v>
                </c:pt>
                <c:pt idx="8">
                  <c:v>89.902777777781012</c:v>
                </c:pt>
                <c:pt idx="9">
                  <c:v>108.9333333333343</c:v>
                </c:pt>
                <c:pt idx="10">
                  <c:v>136.8486111111124</c:v>
                </c:pt>
                <c:pt idx="11">
                  <c:v>150.95902777778247</c:v>
                </c:pt>
                <c:pt idx="12">
                  <c:v>164.89513888888905</c:v>
                </c:pt>
                <c:pt idx="13">
                  <c:v>178.8388888888876</c:v>
                </c:pt>
                <c:pt idx="14">
                  <c:v>192.81944444444525</c:v>
                </c:pt>
                <c:pt idx="15">
                  <c:v>206.81597222222626</c:v>
                </c:pt>
                <c:pt idx="16">
                  <c:v>220.89861111111531</c:v>
                </c:pt>
                <c:pt idx="17">
                  <c:v>234.82361111111095</c:v>
                </c:pt>
                <c:pt idx="18">
                  <c:v>276.89513888888905</c:v>
                </c:pt>
                <c:pt idx="19">
                  <c:v>304.84375</c:v>
                </c:pt>
                <c:pt idx="20">
                  <c:v>318.9465277777781</c:v>
                </c:pt>
                <c:pt idx="21">
                  <c:v>403.92291666667006</c:v>
                </c:pt>
                <c:pt idx="22">
                  <c:v>479.75833333333139</c:v>
                </c:pt>
                <c:pt idx="23">
                  <c:v>622.95486111110949</c:v>
                </c:pt>
                <c:pt idx="24">
                  <c:v>649.94861111111095</c:v>
                </c:pt>
                <c:pt idx="25">
                  <c:v>725.88680555555766</c:v>
                </c:pt>
                <c:pt idx="26">
                  <c:v>774.91736111111095</c:v>
                </c:pt>
                <c:pt idx="27">
                  <c:v>810.94027777777956</c:v>
                </c:pt>
                <c:pt idx="28">
                  <c:v>864.93819444444671</c:v>
                </c:pt>
                <c:pt idx="29">
                  <c:v>915.83263888888905</c:v>
                </c:pt>
                <c:pt idx="30">
                  <c:v>969.83750000000146</c:v>
                </c:pt>
                <c:pt idx="31">
                  <c:v>1060.7965277777766</c:v>
                </c:pt>
                <c:pt idx="32">
                  <c:v>1131.96875</c:v>
                </c:pt>
                <c:pt idx="33">
                  <c:v>1200.9298611111153</c:v>
                </c:pt>
                <c:pt idx="34">
                  <c:v>1246.7486111111139</c:v>
                </c:pt>
                <c:pt idx="35">
                  <c:v>1273</c:v>
                </c:pt>
                <c:pt idx="36">
                  <c:v>1307.8451388888934</c:v>
                </c:pt>
                <c:pt idx="37">
                  <c:v>1326.8534722222248</c:v>
                </c:pt>
                <c:pt idx="38">
                  <c:v>1358.90625</c:v>
                </c:pt>
                <c:pt idx="39">
                  <c:v>1392.9326388888876</c:v>
                </c:pt>
                <c:pt idx="40">
                  <c:v>1445.9638888888876</c:v>
                </c:pt>
                <c:pt idx="41">
                  <c:v>1475.7874999999985</c:v>
                </c:pt>
              </c:numCache>
            </c:numRef>
          </c:xVal>
          <c:yVal>
            <c:numRef>
              <c:f>'incubation data'!$Y$676:$Y$718</c:f>
              <c:numCache>
                <c:formatCode>0.000000</c:formatCode>
                <c:ptCount val="43"/>
                <c:pt idx="1">
                  <c:v>0</c:v>
                </c:pt>
                <c:pt idx="2">
                  <c:v>-1.8446250253416319E-4</c:v>
                </c:pt>
                <c:pt idx="3">
                  <c:v>6.202604902686194E-4</c:v>
                </c:pt>
                <c:pt idx="4">
                  <c:v>3.5853176828978985E-4</c:v>
                </c:pt>
                <c:pt idx="5">
                  <c:v>2.6947874509298191E-4</c:v>
                </c:pt>
                <c:pt idx="6">
                  <c:v>1.2537567324986416E-3</c:v>
                </c:pt>
                <c:pt idx="7">
                  <c:v>2.2107709538382357E-3</c:v>
                </c:pt>
                <c:pt idx="8">
                  <c:v>1.1592655320365971E-3</c:v>
                </c:pt>
                <c:pt idx="9">
                  <c:v>1.7169181370584041E-3</c:v>
                </c:pt>
                <c:pt idx="10">
                  <c:v>1.1247224242512247E-3</c:v>
                </c:pt>
                <c:pt idx="11">
                  <c:v>1.4959902478447243E-3</c:v>
                </c:pt>
                <c:pt idx="12">
                  <c:v>1.376439359922568E-3</c:v>
                </c:pt>
                <c:pt idx="13">
                  <c:v>1.7493098981834422E-3</c:v>
                </c:pt>
                <c:pt idx="14">
                  <c:v>1.7907537742289526E-3</c:v>
                </c:pt>
                <c:pt idx="15">
                  <c:v>1.4111342176444082E-3</c:v>
                </c:pt>
                <c:pt idx="16">
                  <c:v>2.65681255444178E-3</c:v>
                </c:pt>
                <c:pt idx="17">
                  <c:v>1.9035914509289891E-3</c:v>
                </c:pt>
                <c:pt idx="18">
                  <c:v>1.619302216655137E-3</c:v>
                </c:pt>
                <c:pt idx="19">
                  <c:v>1.6478917912102946E-3</c:v>
                </c:pt>
                <c:pt idx="20">
                  <c:v>2.1965098980323257E-3</c:v>
                </c:pt>
                <c:pt idx="21">
                  <c:v>9.0070562219787104E-4</c:v>
                </c:pt>
                <c:pt idx="22">
                  <c:v>3.1060791585141808E-3</c:v>
                </c:pt>
                <c:pt idx="23">
                  <c:v>2.8844836260749476E-2</c:v>
                </c:pt>
                <c:pt idx="24">
                  <c:v>3.4874742549352876E-2</c:v>
                </c:pt>
                <c:pt idx="25">
                  <c:v>4.0569941791036401E-2</c:v>
                </c:pt>
                <c:pt idx="26">
                  <c:v>4.1320600272061872E-2</c:v>
                </c:pt>
                <c:pt idx="27">
                  <c:v>4.3846832104422986E-2</c:v>
                </c:pt>
                <c:pt idx="28">
                  <c:v>4.5971368597131572E-2</c:v>
                </c:pt>
                <c:pt idx="29">
                  <c:v>5.0006251203611199E-2</c:v>
                </c:pt>
                <c:pt idx="30">
                  <c:v>6.2112814923863155E-2</c:v>
                </c:pt>
                <c:pt idx="31">
                  <c:v>9.737608222920989E-2</c:v>
                </c:pt>
                <c:pt idx="32">
                  <c:v>0.1717458645175933</c:v>
                </c:pt>
                <c:pt idx="33">
                  <c:v>0.35646310418547072</c:v>
                </c:pt>
                <c:pt idx="34">
                  <c:v>0.59970146767164279</c:v>
                </c:pt>
                <c:pt idx="35">
                  <c:v>0.81981481569412096</c:v>
                </c:pt>
                <c:pt idx="36">
                  <c:v>0.81981481569412096</c:v>
                </c:pt>
                <c:pt idx="37">
                  <c:v>1.1926227400954807</c:v>
                </c:pt>
                <c:pt idx="38">
                  <c:v>1.9159843817371136</c:v>
                </c:pt>
                <c:pt idx="39">
                  <c:v>2.9024819332157459</c:v>
                </c:pt>
                <c:pt idx="40">
                  <c:v>4.5888443961499616</c:v>
                </c:pt>
                <c:pt idx="41">
                  <c:v>6.387542248944718</c:v>
                </c:pt>
                <c:pt idx="42">
                  <c:v>8.3948729655530165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2E-47BB-B217-BA492F346D6B}"/>
            </c:ext>
          </c:extLst>
        </c:ser>
        <c:ser>
          <c:idx val="9"/>
          <c:order val="1"/>
          <c:spPr>
            <a:ln w="28575">
              <a:noFill/>
            </a:ln>
          </c:spPr>
          <c:marker>
            <c:spPr>
              <a:solidFill>
                <a:schemeClr val="tx2">
                  <a:lumMod val="60000"/>
                  <a:lumOff val="40000"/>
                </a:schemeClr>
              </a:solidFill>
            </c:spPr>
          </c:marker>
          <c:xVal>
            <c:numRef>
              <c:f>'incubation data'!$G$676:$G$718</c:f>
              <c:numCache>
                <c:formatCode>0</c:formatCode>
                <c:ptCount val="43"/>
                <c:pt idx="1">
                  <c:v>0</c:v>
                </c:pt>
                <c:pt idx="2">
                  <c:v>6.9937500000014552</c:v>
                </c:pt>
                <c:pt idx="3">
                  <c:v>13.84236111111386</c:v>
                </c:pt>
                <c:pt idx="4">
                  <c:v>29.829861111109494</c:v>
                </c:pt>
                <c:pt idx="5">
                  <c:v>36.958333333335759</c:v>
                </c:pt>
                <c:pt idx="6">
                  <c:v>56.825694444443798</c:v>
                </c:pt>
                <c:pt idx="7">
                  <c:v>75.806944444448163</c:v>
                </c:pt>
                <c:pt idx="8">
                  <c:v>89.902777777781012</c:v>
                </c:pt>
                <c:pt idx="9">
                  <c:v>108.9333333333343</c:v>
                </c:pt>
                <c:pt idx="10">
                  <c:v>136.8486111111124</c:v>
                </c:pt>
                <c:pt idx="11">
                  <c:v>150.95902777778247</c:v>
                </c:pt>
                <c:pt idx="12">
                  <c:v>164.89513888888905</c:v>
                </c:pt>
                <c:pt idx="13">
                  <c:v>178.8388888888876</c:v>
                </c:pt>
                <c:pt idx="14">
                  <c:v>192.81944444444525</c:v>
                </c:pt>
                <c:pt idx="15">
                  <c:v>206.81597222222626</c:v>
                </c:pt>
                <c:pt idx="16">
                  <c:v>220.89861111111531</c:v>
                </c:pt>
                <c:pt idx="17">
                  <c:v>234.82361111111095</c:v>
                </c:pt>
                <c:pt idx="18">
                  <c:v>276.89513888888905</c:v>
                </c:pt>
                <c:pt idx="19">
                  <c:v>304.84375</c:v>
                </c:pt>
                <c:pt idx="20">
                  <c:v>318.9465277777781</c:v>
                </c:pt>
                <c:pt idx="21">
                  <c:v>403.92291666667006</c:v>
                </c:pt>
                <c:pt idx="22">
                  <c:v>479.75833333333139</c:v>
                </c:pt>
                <c:pt idx="23">
                  <c:v>622.95486111110949</c:v>
                </c:pt>
                <c:pt idx="24">
                  <c:v>649.94861111111095</c:v>
                </c:pt>
                <c:pt idx="25">
                  <c:v>725.88680555555766</c:v>
                </c:pt>
                <c:pt idx="26">
                  <c:v>774.91736111111095</c:v>
                </c:pt>
                <c:pt idx="27">
                  <c:v>810.94027777777956</c:v>
                </c:pt>
                <c:pt idx="28">
                  <c:v>864.93819444444671</c:v>
                </c:pt>
                <c:pt idx="29">
                  <c:v>915.83263888888905</c:v>
                </c:pt>
                <c:pt idx="30">
                  <c:v>969.83750000000146</c:v>
                </c:pt>
                <c:pt idx="31">
                  <c:v>1060.7965277777766</c:v>
                </c:pt>
                <c:pt idx="32">
                  <c:v>1131.96875</c:v>
                </c:pt>
                <c:pt idx="33">
                  <c:v>1200.9298611111153</c:v>
                </c:pt>
                <c:pt idx="34">
                  <c:v>1246.7486111111139</c:v>
                </c:pt>
                <c:pt idx="35">
                  <c:v>1273</c:v>
                </c:pt>
                <c:pt idx="36">
                  <c:v>1307.8451388888934</c:v>
                </c:pt>
                <c:pt idx="37">
                  <c:v>1326.8534722222248</c:v>
                </c:pt>
                <c:pt idx="38">
                  <c:v>1358.90625</c:v>
                </c:pt>
                <c:pt idx="39">
                  <c:v>1392.9326388888876</c:v>
                </c:pt>
                <c:pt idx="40">
                  <c:v>1445.9638888888876</c:v>
                </c:pt>
                <c:pt idx="41">
                  <c:v>1475.7874999999985</c:v>
                </c:pt>
              </c:numCache>
            </c:numRef>
          </c:xVal>
          <c:yVal>
            <c:numRef>
              <c:f>'incubation data'!$AJ$676:$AJ$718</c:f>
              <c:numCache>
                <c:formatCode>0.0</c:formatCode>
                <c:ptCount val="43"/>
                <c:pt idx="1">
                  <c:v>0</c:v>
                </c:pt>
                <c:pt idx="2">
                  <c:v>0.8328706829662893</c:v>
                </c:pt>
                <c:pt idx="3">
                  <c:v>1.4847695485352275</c:v>
                </c:pt>
                <c:pt idx="4">
                  <c:v>2.0424218788208406</c:v>
                </c:pt>
                <c:pt idx="5">
                  <c:v>2.724103130173205</c:v>
                </c:pt>
                <c:pt idx="6">
                  <c:v>3.6720737064899467</c:v>
                </c:pt>
                <c:pt idx="7">
                  <c:v>4.3092998896141435</c:v>
                </c:pt>
                <c:pt idx="8">
                  <c:v>5.1265069756627373</c:v>
                </c:pt>
                <c:pt idx="9">
                  <c:v>5.4713699407320373</c:v>
                </c:pt>
                <c:pt idx="10">
                  <c:v>5.6342959995460564</c:v>
                </c:pt>
                <c:pt idx="11">
                  <c:v>5.6826820059041987</c:v>
                </c:pt>
                <c:pt idx="12">
                  <c:v>5.9721689959356983</c:v>
                </c:pt>
                <c:pt idx="13">
                  <c:v>5.8810447434025317</c:v>
                </c:pt>
                <c:pt idx="14">
                  <c:v>6.1415096584824189</c:v>
                </c:pt>
                <c:pt idx="15">
                  <c:v>6.1534304999938767</c:v>
                </c:pt>
                <c:pt idx="16">
                  <c:v>6.3438462942756573</c:v>
                </c:pt>
                <c:pt idx="17">
                  <c:v>6.0904611803567796</c:v>
                </c:pt>
                <c:pt idx="18">
                  <c:v>6.5680707336703827</c:v>
                </c:pt>
                <c:pt idx="19">
                  <c:v>6.7821997578209254</c:v>
                </c:pt>
                <c:pt idx="20">
                  <c:v>6.811367314578944</c:v>
                </c:pt>
                <c:pt idx="21">
                  <c:v>6.7128902253942835</c:v>
                </c:pt>
                <c:pt idx="22">
                  <c:v>7.1399896787094166</c:v>
                </c:pt>
                <c:pt idx="23">
                  <c:v>6.9541430982147379</c:v>
                </c:pt>
                <c:pt idx="24">
                  <c:v>7.6577303357410704</c:v>
                </c:pt>
                <c:pt idx="25">
                  <c:v>7.13382233884247</c:v>
                </c:pt>
                <c:pt idx="26">
                  <c:v>7.0205518631177872</c:v>
                </c:pt>
                <c:pt idx="27">
                  <c:v>7.1327363897008373</c:v>
                </c:pt>
                <c:pt idx="28">
                  <c:v>6.8794856242039639</c:v>
                </c:pt>
                <c:pt idx="29">
                  <c:v>7.2058050140258372</c:v>
                </c:pt>
                <c:pt idx="30">
                  <c:v>8.4836275444452625</c:v>
                </c:pt>
                <c:pt idx="31">
                  <c:v>9.1460807769416199</c:v>
                </c:pt>
                <c:pt idx="32">
                  <c:v>8.8040669793770228</c:v>
                </c:pt>
                <c:pt idx="33">
                  <c:v>9.0271391513715145</c:v>
                </c:pt>
                <c:pt idx="34">
                  <c:v>9.0273712119064839</c:v>
                </c:pt>
                <c:pt idx="35">
                  <c:v>9.3533025383554609</c:v>
                </c:pt>
                <c:pt idx="36">
                  <c:v>8.9368763218884979</c:v>
                </c:pt>
                <c:pt idx="37">
                  <c:v>13.829397405634309</c:v>
                </c:pt>
                <c:pt idx="38">
                  <c:v>14.359653214642526</c:v>
                </c:pt>
                <c:pt idx="39">
                  <c:v>14.914493928918313</c:v>
                </c:pt>
                <c:pt idx="40">
                  <c:v>14.869039453765049</c:v>
                </c:pt>
                <c:pt idx="41">
                  <c:v>15.881733954770942</c:v>
                </c:pt>
                <c:pt idx="42">
                  <c:v>16.38345180123947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02E-47BB-B217-BA492F346D6B}"/>
            </c:ext>
          </c:extLst>
        </c:ser>
        <c:ser>
          <c:idx val="10"/>
          <c:order val="2"/>
          <c:spPr>
            <a:ln w="28575">
              <a:noFill/>
            </a:ln>
          </c:spPr>
          <c:xVal>
            <c:numRef>
              <c:f>'incubation data'!$G$676:$G$718</c:f>
              <c:numCache>
                <c:formatCode>0</c:formatCode>
                <c:ptCount val="43"/>
                <c:pt idx="1">
                  <c:v>0</c:v>
                </c:pt>
                <c:pt idx="2">
                  <c:v>6.9937500000014552</c:v>
                </c:pt>
                <c:pt idx="3">
                  <c:v>13.84236111111386</c:v>
                </c:pt>
                <c:pt idx="4">
                  <c:v>29.829861111109494</c:v>
                </c:pt>
                <c:pt idx="5">
                  <c:v>36.958333333335759</c:v>
                </c:pt>
                <c:pt idx="6">
                  <c:v>56.825694444443798</c:v>
                </c:pt>
                <c:pt idx="7">
                  <c:v>75.806944444448163</c:v>
                </c:pt>
                <c:pt idx="8">
                  <c:v>89.902777777781012</c:v>
                </c:pt>
                <c:pt idx="9">
                  <c:v>108.9333333333343</c:v>
                </c:pt>
                <c:pt idx="10">
                  <c:v>136.8486111111124</c:v>
                </c:pt>
                <c:pt idx="11">
                  <c:v>150.95902777778247</c:v>
                </c:pt>
                <c:pt idx="12">
                  <c:v>164.89513888888905</c:v>
                </c:pt>
                <c:pt idx="13">
                  <c:v>178.8388888888876</c:v>
                </c:pt>
                <c:pt idx="14">
                  <c:v>192.81944444444525</c:v>
                </c:pt>
                <c:pt idx="15">
                  <c:v>206.81597222222626</c:v>
                </c:pt>
                <c:pt idx="16">
                  <c:v>220.89861111111531</c:v>
                </c:pt>
                <c:pt idx="17">
                  <c:v>234.82361111111095</c:v>
                </c:pt>
                <c:pt idx="18">
                  <c:v>276.89513888888905</c:v>
                </c:pt>
                <c:pt idx="19">
                  <c:v>304.84375</c:v>
                </c:pt>
                <c:pt idx="20">
                  <c:v>318.9465277777781</c:v>
                </c:pt>
                <c:pt idx="21">
                  <c:v>403.92291666667006</c:v>
                </c:pt>
                <c:pt idx="22">
                  <c:v>479.75833333333139</c:v>
                </c:pt>
                <c:pt idx="23">
                  <c:v>622.95486111110949</c:v>
                </c:pt>
                <c:pt idx="24">
                  <c:v>649.94861111111095</c:v>
                </c:pt>
                <c:pt idx="25">
                  <c:v>725.88680555555766</c:v>
                </c:pt>
                <c:pt idx="26">
                  <c:v>774.91736111111095</c:v>
                </c:pt>
                <c:pt idx="27">
                  <c:v>810.94027777777956</c:v>
                </c:pt>
                <c:pt idx="28">
                  <c:v>864.93819444444671</c:v>
                </c:pt>
                <c:pt idx="29">
                  <c:v>915.83263888888905</c:v>
                </c:pt>
                <c:pt idx="30">
                  <c:v>969.83750000000146</c:v>
                </c:pt>
                <c:pt idx="31">
                  <c:v>1060.7965277777766</c:v>
                </c:pt>
                <c:pt idx="32">
                  <c:v>1131.96875</c:v>
                </c:pt>
                <c:pt idx="33">
                  <c:v>1200.9298611111153</c:v>
                </c:pt>
                <c:pt idx="34">
                  <c:v>1246.7486111111139</c:v>
                </c:pt>
                <c:pt idx="35">
                  <c:v>1273</c:v>
                </c:pt>
                <c:pt idx="36">
                  <c:v>1307.8451388888934</c:v>
                </c:pt>
                <c:pt idx="37">
                  <c:v>1326.8534722222248</c:v>
                </c:pt>
                <c:pt idx="38">
                  <c:v>1358.90625</c:v>
                </c:pt>
                <c:pt idx="39">
                  <c:v>1392.9326388888876</c:v>
                </c:pt>
                <c:pt idx="40">
                  <c:v>1445.9638888888876</c:v>
                </c:pt>
                <c:pt idx="41">
                  <c:v>1475.7874999999985</c:v>
                </c:pt>
              </c:numCache>
            </c:numRef>
          </c:xVal>
          <c:yVal>
            <c:numRef>
              <c:f>'incubation data'!$AK$676:$AK$718</c:f>
              <c:numCache>
                <c:formatCode>0.0</c:formatCode>
                <c:ptCount val="4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02E-47BB-B217-BA492F346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44832"/>
        <c:axId val="80746368"/>
      </c:scatterChart>
      <c:valAx>
        <c:axId val="8074483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80746368"/>
        <c:crosses val="autoZero"/>
        <c:crossBetween val="midCat"/>
      </c:valAx>
      <c:valAx>
        <c:axId val="80746368"/>
        <c:scaling>
          <c:orientation val="minMax"/>
        </c:scaling>
        <c:delete val="0"/>
        <c:axPos val="l"/>
        <c:numFmt formatCode="0.000000" sourceLinked="1"/>
        <c:majorTickMark val="out"/>
        <c:minorTickMark val="none"/>
        <c:tickLblPos val="nextTo"/>
        <c:crossAx val="807448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data'!$G$722:$G$745</c:f>
              <c:numCache>
                <c:formatCode>0</c:formatCode>
                <c:ptCount val="24"/>
                <c:pt idx="0">
                  <c:v>0</c:v>
                </c:pt>
                <c:pt idx="1">
                  <c:v>5.9486111111109494</c:v>
                </c:pt>
                <c:pt idx="2">
                  <c:v>12.952777777776646</c:v>
                </c:pt>
                <c:pt idx="3">
                  <c:v>22</c:v>
                </c:pt>
                <c:pt idx="4">
                  <c:v>35.045833333337214</c:v>
                </c:pt>
                <c:pt idx="5">
                  <c:v>47.086111111115315</c:v>
                </c:pt>
                <c:pt idx="6">
                  <c:v>60.936805555553292</c:v>
                </c:pt>
                <c:pt idx="7">
                  <c:v>97.9375</c:v>
                </c:pt>
                <c:pt idx="8">
                  <c:v>138.0222222222219</c:v>
                </c:pt>
                <c:pt idx="9">
                  <c:v>173.02500000000146</c:v>
                </c:pt>
                <c:pt idx="10">
                  <c:v>203.88194444444525</c:v>
                </c:pt>
                <c:pt idx="11">
                  <c:v>286.0493055555562</c:v>
                </c:pt>
                <c:pt idx="12">
                  <c:v>333.86041666667006</c:v>
                </c:pt>
                <c:pt idx="13">
                  <c:v>342.95138888889051</c:v>
                </c:pt>
                <c:pt idx="14">
                  <c:v>363.05555555555475</c:v>
                </c:pt>
                <c:pt idx="15">
                  <c:v>664.86944444444816</c:v>
                </c:pt>
                <c:pt idx="16">
                  <c:v>875.0979166666657</c:v>
                </c:pt>
                <c:pt idx="17">
                  <c:v>1078.9375</c:v>
                </c:pt>
                <c:pt idx="18">
                  <c:v>1190.9111111111124</c:v>
                </c:pt>
                <c:pt idx="19">
                  <c:v>1391.0347222222263</c:v>
                </c:pt>
                <c:pt idx="20">
                  <c:v>1400.8930555555562</c:v>
                </c:pt>
                <c:pt idx="21">
                  <c:v>1401.8965277777825</c:v>
                </c:pt>
                <c:pt idx="22">
                  <c:v>1538.0576388888876</c:v>
                </c:pt>
                <c:pt idx="23">
                  <c:v>1545.8972222222219</c:v>
                </c:pt>
              </c:numCache>
            </c:numRef>
          </c:xVal>
          <c:yVal>
            <c:numRef>
              <c:f>'incubation data'!$CH$722:$CH$745</c:f>
              <c:numCache>
                <c:formatCode>0.00</c:formatCode>
                <c:ptCount val="24"/>
                <c:pt idx="0" formatCode="0.0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B2-42F3-B6B7-F2FF33BAD3F6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data'!$G$722:$G$745</c:f>
              <c:numCache>
                <c:formatCode>0</c:formatCode>
                <c:ptCount val="24"/>
                <c:pt idx="0">
                  <c:v>0</c:v>
                </c:pt>
                <c:pt idx="1">
                  <c:v>5.9486111111109494</c:v>
                </c:pt>
                <c:pt idx="2">
                  <c:v>12.952777777776646</c:v>
                </c:pt>
                <c:pt idx="3">
                  <c:v>22</c:v>
                </c:pt>
                <c:pt idx="4">
                  <c:v>35.045833333337214</c:v>
                </c:pt>
                <c:pt idx="5">
                  <c:v>47.086111111115315</c:v>
                </c:pt>
                <c:pt idx="6">
                  <c:v>60.936805555553292</c:v>
                </c:pt>
                <c:pt idx="7">
                  <c:v>97.9375</c:v>
                </c:pt>
                <c:pt idx="8">
                  <c:v>138.0222222222219</c:v>
                </c:pt>
                <c:pt idx="9">
                  <c:v>173.02500000000146</c:v>
                </c:pt>
                <c:pt idx="10">
                  <c:v>203.88194444444525</c:v>
                </c:pt>
                <c:pt idx="11">
                  <c:v>286.0493055555562</c:v>
                </c:pt>
                <c:pt idx="12">
                  <c:v>333.86041666667006</c:v>
                </c:pt>
                <c:pt idx="13">
                  <c:v>342.95138888889051</c:v>
                </c:pt>
                <c:pt idx="14">
                  <c:v>363.05555555555475</c:v>
                </c:pt>
                <c:pt idx="15">
                  <c:v>664.86944444444816</c:v>
                </c:pt>
                <c:pt idx="16">
                  <c:v>875.0979166666657</c:v>
                </c:pt>
                <c:pt idx="17">
                  <c:v>1078.9375</c:v>
                </c:pt>
                <c:pt idx="18">
                  <c:v>1190.9111111111124</c:v>
                </c:pt>
                <c:pt idx="19">
                  <c:v>1391.0347222222263</c:v>
                </c:pt>
                <c:pt idx="20">
                  <c:v>1400.8930555555562</c:v>
                </c:pt>
                <c:pt idx="21">
                  <c:v>1401.8965277777825</c:v>
                </c:pt>
                <c:pt idx="22">
                  <c:v>1538.0576388888876</c:v>
                </c:pt>
                <c:pt idx="23">
                  <c:v>1545.8972222222219</c:v>
                </c:pt>
              </c:numCache>
            </c:numRef>
          </c:xVal>
          <c:yVal>
            <c:numRef>
              <c:f>'incubation data'!$CI$722:$CI$745</c:f>
              <c:numCache>
                <c:formatCode>0.000</c:formatCode>
                <c:ptCount val="24"/>
                <c:pt idx="0" formatCode="0.00">
                  <c:v>0</c:v>
                </c:pt>
                <c:pt idx="1">
                  <c:v>6.0966446322480515E-2</c:v>
                </c:pt>
                <c:pt idx="2">
                  <c:v>9.0839435473090022E-2</c:v>
                </c:pt>
                <c:pt idx="5">
                  <c:v>0.29782610008480015</c:v>
                </c:pt>
                <c:pt idx="6">
                  <c:v>0.38439031398737106</c:v>
                </c:pt>
                <c:pt idx="7">
                  <c:v>0.62087217788802429</c:v>
                </c:pt>
                <c:pt idx="8">
                  <c:v>0.78580882160678689</c:v>
                </c:pt>
                <c:pt idx="9">
                  <c:v>1.033879858829972</c:v>
                </c:pt>
                <c:pt idx="10">
                  <c:v>1.2344451761472783</c:v>
                </c:pt>
                <c:pt idx="11">
                  <c:v>1.4354872119616771</c:v>
                </c:pt>
                <c:pt idx="12">
                  <c:v>1.4793623885115996</c:v>
                </c:pt>
                <c:pt idx="14">
                  <c:v>1.5065252737545209</c:v>
                </c:pt>
                <c:pt idx="15">
                  <c:v>1.4337771246841866</c:v>
                </c:pt>
                <c:pt idx="16">
                  <c:v>1.6406251416415047</c:v>
                </c:pt>
                <c:pt idx="17">
                  <c:v>2.0982897331907675</c:v>
                </c:pt>
                <c:pt idx="18">
                  <c:v>2.2575754796821079</c:v>
                </c:pt>
                <c:pt idx="19">
                  <c:v>1.7115117747306554</c:v>
                </c:pt>
                <c:pt idx="20">
                  <c:v>1.7297547968587494</c:v>
                </c:pt>
                <c:pt idx="21">
                  <c:v>1.7297547968587494</c:v>
                </c:pt>
                <c:pt idx="22">
                  <c:v>2.5443409323434172</c:v>
                </c:pt>
                <c:pt idx="23">
                  <c:v>2.5825579978979101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B2-42F3-B6B7-F2FF33BAD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72096"/>
        <c:axId val="80774272"/>
      </c:scatterChart>
      <c:valAx>
        <c:axId val="8077209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80774272"/>
        <c:crosses val="autoZero"/>
        <c:crossBetween val="midCat"/>
      </c:valAx>
      <c:valAx>
        <c:axId val="80774272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crossAx val="807720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6618680760987917"/>
          <c:y val="8.3333333333333343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data'!$G$722:$G$745</c:f>
              <c:numCache>
                <c:formatCode>0</c:formatCode>
                <c:ptCount val="24"/>
                <c:pt idx="0">
                  <c:v>0</c:v>
                </c:pt>
                <c:pt idx="1">
                  <c:v>5.9486111111109494</c:v>
                </c:pt>
                <c:pt idx="2">
                  <c:v>12.952777777776646</c:v>
                </c:pt>
                <c:pt idx="3">
                  <c:v>22</c:v>
                </c:pt>
                <c:pt idx="4">
                  <c:v>35.045833333337214</c:v>
                </c:pt>
                <c:pt idx="5">
                  <c:v>47.086111111115315</c:v>
                </c:pt>
                <c:pt idx="6">
                  <c:v>60.936805555553292</c:v>
                </c:pt>
                <c:pt idx="7">
                  <c:v>97.9375</c:v>
                </c:pt>
                <c:pt idx="8">
                  <c:v>138.0222222222219</c:v>
                </c:pt>
                <c:pt idx="9">
                  <c:v>173.02500000000146</c:v>
                </c:pt>
                <c:pt idx="10">
                  <c:v>203.88194444444525</c:v>
                </c:pt>
                <c:pt idx="11">
                  <c:v>286.0493055555562</c:v>
                </c:pt>
                <c:pt idx="12">
                  <c:v>333.86041666667006</c:v>
                </c:pt>
                <c:pt idx="13">
                  <c:v>342.95138888889051</c:v>
                </c:pt>
                <c:pt idx="14">
                  <c:v>363.05555555555475</c:v>
                </c:pt>
                <c:pt idx="15">
                  <c:v>664.86944444444816</c:v>
                </c:pt>
                <c:pt idx="16">
                  <c:v>875.0979166666657</c:v>
                </c:pt>
                <c:pt idx="17">
                  <c:v>1078.9375</c:v>
                </c:pt>
                <c:pt idx="18">
                  <c:v>1190.9111111111124</c:v>
                </c:pt>
                <c:pt idx="19">
                  <c:v>1391.0347222222263</c:v>
                </c:pt>
                <c:pt idx="20">
                  <c:v>1400.8930555555562</c:v>
                </c:pt>
                <c:pt idx="21">
                  <c:v>1401.8965277777825</c:v>
                </c:pt>
                <c:pt idx="22">
                  <c:v>1538.0576388888876</c:v>
                </c:pt>
                <c:pt idx="23">
                  <c:v>1545.8972222222219</c:v>
                </c:pt>
              </c:numCache>
            </c:numRef>
          </c:xVal>
          <c:yVal>
            <c:numRef>
              <c:f>'incubation data'!$CJ$722:$CJ$745</c:f>
              <c:numCache>
                <c:formatCode>0.000</c:formatCode>
                <c:ptCount val="24"/>
                <c:pt idx="0">
                  <c:v>0</c:v>
                </c:pt>
                <c:pt idx="1">
                  <c:v>1.339425838722901</c:v>
                </c:pt>
                <c:pt idx="2">
                  <c:v>1.7405114363147258</c:v>
                </c:pt>
                <c:pt idx="5">
                  <c:v>2.2725881763656841</c:v>
                </c:pt>
                <c:pt idx="6">
                  <c:v>2.3426549379962278</c:v>
                </c:pt>
                <c:pt idx="7">
                  <c:v>2.4252190954299899</c:v>
                </c:pt>
                <c:pt idx="8">
                  <c:v>2.2706161422281768</c:v>
                </c:pt>
                <c:pt idx="9">
                  <c:v>2.8748002157714936</c:v>
                </c:pt>
                <c:pt idx="10">
                  <c:v>3.4192909567330658</c:v>
                </c:pt>
                <c:pt idx="11">
                  <c:v>3.8850269400050745</c:v>
                </c:pt>
                <c:pt idx="12">
                  <c:v>4.0598930468391936</c:v>
                </c:pt>
                <c:pt idx="14">
                  <c:v>4.1898810518913878</c:v>
                </c:pt>
                <c:pt idx="15">
                  <c:v>4.1653393960845611</c:v>
                </c:pt>
                <c:pt idx="16">
                  <c:v>5.1708142496130449</c:v>
                </c:pt>
                <c:pt idx="17">
                  <c:v>7.4106106287328579</c:v>
                </c:pt>
                <c:pt idx="18">
                  <c:v>8.2223814205714181</c:v>
                </c:pt>
                <c:pt idx="19">
                  <c:v>5.846923966870472</c:v>
                </c:pt>
                <c:pt idx="20">
                  <c:v>5.9328962317927525</c:v>
                </c:pt>
                <c:pt idx="21">
                  <c:v>5.9328962317927525</c:v>
                </c:pt>
                <c:pt idx="22">
                  <c:v>9.7899557257755241</c:v>
                </c:pt>
                <c:pt idx="23">
                  <c:v>9.9706427713954202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38-40B0-BF4B-65852478090C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data'!$G$722:$G$745</c:f>
              <c:numCache>
                <c:formatCode>0</c:formatCode>
                <c:ptCount val="24"/>
                <c:pt idx="0">
                  <c:v>0</c:v>
                </c:pt>
                <c:pt idx="1">
                  <c:v>5.9486111111109494</c:v>
                </c:pt>
                <c:pt idx="2">
                  <c:v>12.952777777776646</c:v>
                </c:pt>
                <c:pt idx="3">
                  <c:v>22</c:v>
                </c:pt>
                <c:pt idx="4">
                  <c:v>35.045833333337214</c:v>
                </c:pt>
                <c:pt idx="5">
                  <c:v>47.086111111115315</c:v>
                </c:pt>
                <c:pt idx="6">
                  <c:v>60.936805555553292</c:v>
                </c:pt>
                <c:pt idx="7">
                  <c:v>97.9375</c:v>
                </c:pt>
                <c:pt idx="8">
                  <c:v>138.0222222222219</c:v>
                </c:pt>
                <c:pt idx="9">
                  <c:v>173.02500000000146</c:v>
                </c:pt>
                <c:pt idx="10">
                  <c:v>203.88194444444525</c:v>
                </c:pt>
                <c:pt idx="11">
                  <c:v>286.0493055555562</c:v>
                </c:pt>
                <c:pt idx="12">
                  <c:v>333.86041666667006</c:v>
                </c:pt>
                <c:pt idx="13">
                  <c:v>342.95138888889051</c:v>
                </c:pt>
                <c:pt idx="14">
                  <c:v>363.05555555555475</c:v>
                </c:pt>
                <c:pt idx="15">
                  <c:v>664.86944444444816</c:v>
                </c:pt>
                <c:pt idx="16">
                  <c:v>875.0979166666657</c:v>
                </c:pt>
                <c:pt idx="17">
                  <c:v>1078.9375</c:v>
                </c:pt>
                <c:pt idx="18">
                  <c:v>1190.9111111111124</c:v>
                </c:pt>
                <c:pt idx="19">
                  <c:v>1391.0347222222263</c:v>
                </c:pt>
                <c:pt idx="20">
                  <c:v>1400.8930555555562</c:v>
                </c:pt>
                <c:pt idx="21">
                  <c:v>1401.8965277777825</c:v>
                </c:pt>
                <c:pt idx="22">
                  <c:v>1538.0576388888876</c:v>
                </c:pt>
                <c:pt idx="23">
                  <c:v>1545.8972222222219</c:v>
                </c:pt>
              </c:numCache>
            </c:numRef>
          </c:xVal>
          <c:yVal>
            <c:numRef>
              <c:f>'incubation data'!$CK$722:$CK$745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38-40B0-BF4B-658524780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54880"/>
        <c:axId val="80956800"/>
      </c:scatterChart>
      <c:valAx>
        <c:axId val="8095488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80956800"/>
        <c:crosses val="autoZero"/>
        <c:crossBetween val="midCat"/>
      </c:valAx>
      <c:valAx>
        <c:axId val="80956800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crossAx val="809548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1st exp. CO2 / CH4</a:t>
            </a:r>
          </a:p>
        </c:rich>
      </c:tx>
      <c:layout>
        <c:manualLayout>
          <c:xMode val="edge"/>
          <c:yMode val="edge"/>
          <c:x val="0.18961042771567121"/>
          <c:y val="3.7037037037037056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'incubation data'!$G$752:$G$794</c:f>
              <c:numCache>
                <c:formatCode>0</c:formatCode>
                <c:ptCount val="43"/>
                <c:pt idx="0">
                  <c:v>0</c:v>
                </c:pt>
                <c:pt idx="1">
                  <c:v>6.9937500000014552</c:v>
                </c:pt>
                <c:pt idx="2">
                  <c:v>13.84236111111386</c:v>
                </c:pt>
                <c:pt idx="3">
                  <c:v>29.830555555556202</c:v>
                </c:pt>
                <c:pt idx="4">
                  <c:v>36.958333333335759</c:v>
                </c:pt>
                <c:pt idx="5">
                  <c:v>56.816666666665697</c:v>
                </c:pt>
                <c:pt idx="6">
                  <c:v>75.801388888889051</c:v>
                </c:pt>
                <c:pt idx="7">
                  <c:v>89.903472222220444</c:v>
                </c:pt>
                <c:pt idx="8">
                  <c:v>108.93402777778101</c:v>
                </c:pt>
                <c:pt idx="9">
                  <c:v>122.9868055555562</c:v>
                </c:pt>
                <c:pt idx="10">
                  <c:v>136.8486111111124</c:v>
                </c:pt>
                <c:pt idx="11">
                  <c:v>150.9375</c:v>
                </c:pt>
                <c:pt idx="12">
                  <c:v>164.89583333333576</c:v>
                </c:pt>
                <c:pt idx="13">
                  <c:v>178.8388888888876</c:v>
                </c:pt>
                <c:pt idx="14">
                  <c:v>192.82013888889196</c:v>
                </c:pt>
                <c:pt idx="15">
                  <c:v>206.81597222222626</c:v>
                </c:pt>
                <c:pt idx="16">
                  <c:v>220.89930555555475</c:v>
                </c:pt>
                <c:pt idx="17">
                  <c:v>234.82361111111095</c:v>
                </c:pt>
                <c:pt idx="18">
                  <c:v>276.89583333333576</c:v>
                </c:pt>
                <c:pt idx="19">
                  <c:v>304.84375</c:v>
                </c:pt>
                <c:pt idx="20">
                  <c:v>318.94722222222481</c:v>
                </c:pt>
                <c:pt idx="21">
                  <c:v>403.92638888888905</c:v>
                </c:pt>
                <c:pt idx="22">
                  <c:v>479.7590277777781</c:v>
                </c:pt>
                <c:pt idx="23">
                  <c:v>622.95416666667006</c:v>
                </c:pt>
                <c:pt idx="24">
                  <c:v>649.9506944444438</c:v>
                </c:pt>
                <c:pt idx="25">
                  <c:v>725.88680555555766</c:v>
                </c:pt>
                <c:pt idx="26">
                  <c:v>774.91736111111095</c:v>
                </c:pt>
                <c:pt idx="27">
                  <c:v>810.94027777777956</c:v>
                </c:pt>
                <c:pt idx="28">
                  <c:v>864.93819444444671</c:v>
                </c:pt>
                <c:pt idx="29">
                  <c:v>915.85138888889196</c:v>
                </c:pt>
                <c:pt idx="30">
                  <c:v>969.83750000000146</c:v>
                </c:pt>
                <c:pt idx="31">
                  <c:v>1060.7965277777766</c:v>
                </c:pt>
                <c:pt idx="32">
                  <c:v>1131.96875</c:v>
                </c:pt>
                <c:pt idx="33">
                  <c:v>1200.9319444444482</c:v>
                </c:pt>
                <c:pt idx="34">
                  <c:v>1246.7486111111139</c:v>
                </c:pt>
                <c:pt idx="35">
                  <c:v>1273</c:v>
                </c:pt>
                <c:pt idx="36">
                  <c:v>1307.8458333333328</c:v>
                </c:pt>
                <c:pt idx="37">
                  <c:v>1326.8534722222248</c:v>
                </c:pt>
                <c:pt idx="38">
                  <c:v>1358.9097222222263</c:v>
                </c:pt>
                <c:pt idx="39">
                  <c:v>1392.9319444444482</c:v>
                </c:pt>
                <c:pt idx="40">
                  <c:v>1445.9631944444482</c:v>
                </c:pt>
                <c:pt idx="41">
                  <c:v>1475.7909722222248</c:v>
                </c:pt>
              </c:numCache>
            </c:numRef>
          </c:xVal>
          <c:yVal>
            <c:numRef>
              <c:f>'incubation data'!$Y$752:$Y$794</c:f>
              <c:numCache>
                <c:formatCode>0.000000</c:formatCode>
                <c:ptCount val="43"/>
                <c:pt idx="0">
                  <c:v>0</c:v>
                </c:pt>
                <c:pt idx="1">
                  <c:v>1.0716132080587361E-4</c:v>
                </c:pt>
                <c:pt idx="2">
                  <c:v>1.3200672956614019E-3</c:v>
                </c:pt>
                <c:pt idx="3">
                  <c:v>7.0597795206690057E-4</c:v>
                </c:pt>
                <c:pt idx="4">
                  <c:v>5.1417233715523474E-4</c:v>
                </c:pt>
                <c:pt idx="5">
                  <c:v>1.5973814052261557E-3</c:v>
                </c:pt>
                <c:pt idx="6">
                  <c:v>1.7759475025857438E-3</c:v>
                </c:pt>
                <c:pt idx="7">
                  <c:v>1.4885209402992271E-3</c:v>
                </c:pt>
                <c:pt idx="8">
                  <c:v>1.7617654945284813E-3</c:v>
                </c:pt>
                <c:pt idx="9">
                  <c:v>1.635904420734471E-3</c:v>
                </c:pt>
                <c:pt idx="10">
                  <c:v>1.5789467882071947E-3</c:v>
                </c:pt>
                <c:pt idx="11">
                  <c:v>1.554601658709464E-3</c:v>
                </c:pt>
                <c:pt idx="12">
                  <c:v>1.1400827057072751E-3</c:v>
                </c:pt>
                <c:pt idx="13">
                  <c:v>1.5833051699591708E-3</c:v>
                </c:pt>
                <c:pt idx="14">
                  <c:v>-1.370063434572933E-4</c:v>
                </c:pt>
                <c:pt idx="15">
                  <c:v>1.7500309180633893E-3</c:v>
                </c:pt>
                <c:pt idx="16">
                  <c:v>2.2820124560004418E-3</c:v>
                </c:pt>
                <c:pt idx="17">
                  <c:v>2.3137100205605889E-3</c:v>
                </c:pt>
                <c:pt idx="18">
                  <c:v>1.9114561072166368E-3</c:v>
                </c:pt>
                <c:pt idx="19">
                  <c:v>2.4957407816931284E-3</c:v>
                </c:pt>
                <c:pt idx="20">
                  <c:v>3.043587887047759E-3</c:v>
                </c:pt>
                <c:pt idx="21">
                  <c:v>2.3812909313987523E-3</c:v>
                </c:pt>
                <c:pt idx="22">
                  <c:v>8.6590493859844304E-3</c:v>
                </c:pt>
                <c:pt idx="23">
                  <c:v>3.9611809483281316E-2</c:v>
                </c:pt>
                <c:pt idx="24">
                  <c:v>4.4985792386323664E-2</c:v>
                </c:pt>
                <c:pt idx="25">
                  <c:v>5.7645938355595214E-2</c:v>
                </c:pt>
                <c:pt idx="26">
                  <c:v>6.1623847255345865E-2</c:v>
                </c:pt>
                <c:pt idx="27">
                  <c:v>6.9518782618031905E-2</c:v>
                </c:pt>
                <c:pt idx="28">
                  <c:v>8.1255223617940076E-2</c:v>
                </c:pt>
                <c:pt idx="29">
                  <c:v>0.10440071065465445</c:v>
                </c:pt>
                <c:pt idx="30">
                  <c:v>0.16581423702006909</c:v>
                </c:pt>
                <c:pt idx="31">
                  <c:v>0.359932784417968</c:v>
                </c:pt>
                <c:pt idx="32">
                  <c:v>0.7157198797442208</c:v>
                </c:pt>
                <c:pt idx="33">
                  <c:v>1.5899383744060356</c:v>
                </c:pt>
                <c:pt idx="34">
                  <c:v>2.5670362250400123</c:v>
                </c:pt>
                <c:pt idx="35">
                  <c:v>3.3618820046424216</c:v>
                </c:pt>
                <c:pt idx="36">
                  <c:v>3.2971690033364771</c:v>
                </c:pt>
                <c:pt idx="37">
                  <c:v>4.0815438322680029</c:v>
                </c:pt>
                <c:pt idx="38">
                  <c:v>5.5376198999628574</c:v>
                </c:pt>
                <c:pt idx="39">
                  <c:v>6.9248492463150653</c:v>
                </c:pt>
                <c:pt idx="40">
                  <c:v>7.2439783757368215</c:v>
                </c:pt>
                <c:pt idx="41">
                  <c:v>8.2052275694132017</c:v>
                </c:pt>
                <c:pt idx="42">
                  <c:v>8.910312915165342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27-4C6F-88E9-F622242E3F13}"/>
            </c:ext>
          </c:extLst>
        </c:ser>
        <c:ser>
          <c:idx val="9"/>
          <c:order val="1"/>
          <c:spPr>
            <a:ln w="28575">
              <a:noFill/>
            </a:ln>
          </c:spPr>
          <c:marker>
            <c:spPr>
              <a:solidFill>
                <a:schemeClr val="tx2">
                  <a:lumMod val="60000"/>
                  <a:lumOff val="40000"/>
                </a:schemeClr>
              </a:solidFill>
            </c:spPr>
          </c:marker>
          <c:xVal>
            <c:numRef>
              <c:f>'incubation data'!$G$752:$G$794</c:f>
              <c:numCache>
                <c:formatCode>0</c:formatCode>
                <c:ptCount val="43"/>
                <c:pt idx="0">
                  <c:v>0</c:v>
                </c:pt>
                <c:pt idx="1">
                  <c:v>6.9937500000014552</c:v>
                </c:pt>
                <c:pt idx="2">
                  <c:v>13.84236111111386</c:v>
                </c:pt>
                <c:pt idx="3">
                  <c:v>29.830555555556202</c:v>
                </c:pt>
                <c:pt idx="4">
                  <c:v>36.958333333335759</c:v>
                </c:pt>
                <c:pt idx="5">
                  <c:v>56.816666666665697</c:v>
                </c:pt>
                <c:pt idx="6">
                  <c:v>75.801388888889051</c:v>
                </c:pt>
                <c:pt idx="7">
                  <c:v>89.903472222220444</c:v>
                </c:pt>
                <c:pt idx="8">
                  <c:v>108.93402777778101</c:v>
                </c:pt>
                <c:pt idx="9">
                  <c:v>122.9868055555562</c:v>
                </c:pt>
                <c:pt idx="10">
                  <c:v>136.8486111111124</c:v>
                </c:pt>
                <c:pt idx="11">
                  <c:v>150.9375</c:v>
                </c:pt>
                <c:pt idx="12">
                  <c:v>164.89583333333576</c:v>
                </c:pt>
                <c:pt idx="13">
                  <c:v>178.8388888888876</c:v>
                </c:pt>
                <c:pt idx="14">
                  <c:v>192.82013888889196</c:v>
                </c:pt>
                <c:pt idx="15">
                  <c:v>206.81597222222626</c:v>
                </c:pt>
                <c:pt idx="16">
                  <c:v>220.89930555555475</c:v>
                </c:pt>
                <c:pt idx="17">
                  <c:v>234.82361111111095</c:v>
                </c:pt>
                <c:pt idx="18">
                  <c:v>276.89583333333576</c:v>
                </c:pt>
                <c:pt idx="19">
                  <c:v>304.84375</c:v>
                </c:pt>
                <c:pt idx="20">
                  <c:v>318.94722222222481</c:v>
                </c:pt>
                <c:pt idx="21">
                  <c:v>403.92638888888905</c:v>
                </c:pt>
                <c:pt idx="22">
                  <c:v>479.7590277777781</c:v>
                </c:pt>
                <c:pt idx="23">
                  <c:v>622.95416666667006</c:v>
                </c:pt>
                <c:pt idx="24">
                  <c:v>649.9506944444438</c:v>
                </c:pt>
                <c:pt idx="25">
                  <c:v>725.88680555555766</c:v>
                </c:pt>
                <c:pt idx="26">
                  <c:v>774.91736111111095</c:v>
                </c:pt>
                <c:pt idx="27">
                  <c:v>810.94027777777956</c:v>
                </c:pt>
                <c:pt idx="28">
                  <c:v>864.93819444444671</c:v>
                </c:pt>
                <c:pt idx="29">
                  <c:v>915.85138888889196</c:v>
                </c:pt>
                <c:pt idx="30">
                  <c:v>969.83750000000146</c:v>
                </c:pt>
                <c:pt idx="31">
                  <c:v>1060.7965277777766</c:v>
                </c:pt>
                <c:pt idx="32">
                  <c:v>1131.96875</c:v>
                </c:pt>
                <c:pt idx="33">
                  <c:v>1200.9319444444482</c:v>
                </c:pt>
                <c:pt idx="34">
                  <c:v>1246.7486111111139</c:v>
                </c:pt>
                <c:pt idx="35">
                  <c:v>1273</c:v>
                </c:pt>
                <c:pt idx="36">
                  <c:v>1307.8458333333328</c:v>
                </c:pt>
                <c:pt idx="37">
                  <c:v>1326.8534722222248</c:v>
                </c:pt>
                <c:pt idx="38">
                  <c:v>1358.9097222222263</c:v>
                </c:pt>
                <c:pt idx="39">
                  <c:v>1392.9319444444482</c:v>
                </c:pt>
                <c:pt idx="40">
                  <c:v>1445.9631944444482</c:v>
                </c:pt>
                <c:pt idx="41">
                  <c:v>1475.7909722222248</c:v>
                </c:pt>
              </c:numCache>
            </c:numRef>
          </c:xVal>
          <c:yVal>
            <c:numRef>
              <c:f>'incubation data'!$AJ$752:$AJ$794</c:f>
              <c:numCache>
                <c:formatCode>0.0</c:formatCode>
                <c:ptCount val="43"/>
                <c:pt idx="0">
                  <c:v>0</c:v>
                </c:pt>
                <c:pt idx="1">
                  <c:v>0.97241701139682735</c:v>
                </c:pt>
                <c:pt idx="2">
                  <c:v>1.8107729382860571</c:v>
                </c:pt>
                <c:pt idx="3">
                  <c:v>2.6705691977702282</c:v>
                </c:pt>
                <c:pt idx="4">
                  <c:v>3.4740179854106312</c:v>
                </c:pt>
                <c:pt idx="5">
                  <c:v>5.9618702946118445</c:v>
                </c:pt>
                <c:pt idx="6">
                  <c:v>6.2569437223181383</c:v>
                </c:pt>
                <c:pt idx="7">
                  <c:v>6.5576664555900352</c:v>
                </c:pt>
                <c:pt idx="8">
                  <c:v>7.0687849706028043</c:v>
                </c:pt>
                <c:pt idx="9">
                  <c:v>7.0313183051666606</c:v>
                </c:pt>
                <c:pt idx="10">
                  <c:v>7.3596886023165951</c:v>
                </c:pt>
                <c:pt idx="11">
                  <c:v>7.4784281804690629</c:v>
                </c:pt>
                <c:pt idx="12">
                  <c:v>7.598581271594556</c:v>
                </c:pt>
                <c:pt idx="13">
                  <c:v>7.4812604278181052</c:v>
                </c:pt>
                <c:pt idx="14">
                  <c:v>8.0735156887842923</c:v>
                </c:pt>
                <c:pt idx="15">
                  <c:v>7.9229032360807103</c:v>
                </c:pt>
                <c:pt idx="16">
                  <c:v>7.9514217775610927</c:v>
                </c:pt>
                <c:pt idx="17">
                  <c:v>8.0388339697689002</c:v>
                </c:pt>
                <c:pt idx="18">
                  <c:v>8.4186039063275651</c:v>
                </c:pt>
                <c:pt idx="19">
                  <c:v>8.4573841826818672</c:v>
                </c:pt>
                <c:pt idx="20">
                  <c:v>8.420275283451252</c:v>
                </c:pt>
                <c:pt idx="21">
                  <c:v>9.6905336744860069</c:v>
                </c:pt>
                <c:pt idx="22">
                  <c:v>8.7039607061096369</c:v>
                </c:pt>
                <c:pt idx="23">
                  <c:v>9.3915764740633669</c:v>
                </c:pt>
                <c:pt idx="24">
                  <c:v>9.8830326378246625</c:v>
                </c:pt>
                <c:pt idx="25">
                  <c:v>9.8224296515130032</c:v>
                </c:pt>
                <c:pt idx="26">
                  <c:v>8.8325051441387199</c:v>
                </c:pt>
                <c:pt idx="27">
                  <c:v>8.9019988314101148</c:v>
                </c:pt>
                <c:pt idx="28">
                  <c:v>9.1395275283547264</c:v>
                </c:pt>
                <c:pt idx="29">
                  <c:v>9.1152206308240906</c:v>
                </c:pt>
                <c:pt idx="30">
                  <c:v>10.59260176331269</c:v>
                </c:pt>
                <c:pt idx="31">
                  <c:v>11.434613659668029</c:v>
                </c:pt>
                <c:pt idx="32">
                  <c:v>10.937404268947262</c:v>
                </c:pt>
                <c:pt idx="33">
                  <c:v>11.219894519311881</c:v>
                </c:pt>
                <c:pt idx="34">
                  <c:v>11.83651077792433</c:v>
                </c:pt>
                <c:pt idx="35">
                  <c:v>12.080819938657035</c:v>
                </c:pt>
                <c:pt idx="36">
                  <c:v>11.774942346304009</c:v>
                </c:pt>
                <c:pt idx="37">
                  <c:v>16.58367573934218</c:v>
                </c:pt>
                <c:pt idx="38">
                  <c:v>17.587364122255487</c:v>
                </c:pt>
                <c:pt idx="39">
                  <c:v>17.900674048877107</c:v>
                </c:pt>
                <c:pt idx="40">
                  <c:v>17.352942072213146</c:v>
                </c:pt>
                <c:pt idx="41">
                  <c:v>18.675542414055045</c:v>
                </c:pt>
                <c:pt idx="42">
                  <c:v>19.022343660387172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127-4C6F-88E9-F622242E3F13}"/>
            </c:ext>
          </c:extLst>
        </c:ser>
        <c:ser>
          <c:idx val="10"/>
          <c:order val="2"/>
          <c:spPr>
            <a:ln w="28575">
              <a:noFill/>
            </a:ln>
          </c:spPr>
          <c:xVal>
            <c:numRef>
              <c:f>'incubation data'!$G$752:$G$794</c:f>
              <c:numCache>
                <c:formatCode>0</c:formatCode>
                <c:ptCount val="43"/>
                <c:pt idx="0">
                  <c:v>0</c:v>
                </c:pt>
                <c:pt idx="1">
                  <c:v>6.9937500000014552</c:v>
                </c:pt>
                <c:pt idx="2">
                  <c:v>13.84236111111386</c:v>
                </c:pt>
                <c:pt idx="3">
                  <c:v>29.830555555556202</c:v>
                </c:pt>
                <c:pt idx="4">
                  <c:v>36.958333333335759</c:v>
                </c:pt>
                <c:pt idx="5">
                  <c:v>56.816666666665697</c:v>
                </c:pt>
                <c:pt idx="6">
                  <c:v>75.801388888889051</c:v>
                </c:pt>
                <c:pt idx="7">
                  <c:v>89.903472222220444</c:v>
                </c:pt>
                <c:pt idx="8">
                  <c:v>108.93402777778101</c:v>
                </c:pt>
                <c:pt idx="9">
                  <c:v>122.9868055555562</c:v>
                </c:pt>
                <c:pt idx="10">
                  <c:v>136.8486111111124</c:v>
                </c:pt>
                <c:pt idx="11">
                  <c:v>150.9375</c:v>
                </c:pt>
                <c:pt idx="12">
                  <c:v>164.89583333333576</c:v>
                </c:pt>
                <c:pt idx="13">
                  <c:v>178.8388888888876</c:v>
                </c:pt>
                <c:pt idx="14">
                  <c:v>192.82013888889196</c:v>
                </c:pt>
                <c:pt idx="15">
                  <c:v>206.81597222222626</c:v>
                </c:pt>
                <c:pt idx="16">
                  <c:v>220.89930555555475</c:v>
                </c:pt>
                <c:pt idx="17">
                  <c:v>234.82361111111095</c:v>
                </c:pt>
                <c:pt idx="18">
                  <c:v>276.89583333333576</c:v>
                </c:pt>
                <c:pt idx="19">
                  <c:v>304.84375</c:v>
                </c:pt>
                <c:pt idx="20">
                  <c:v>318.94722222222481</c:v>
                </c:pt>
                <c:pt idx="21">
                  <c:v>403.92638888888905</c:v>
                </c:pt>
                <c:pt idx="22">
                  <c:v>479.7590277777781</c:v>
                </c:pt>
                <c:pt idx="23">
                  <c:v>622.95416666667006</c:v>
                </c:pt>
                <c:pt idx="24">
                  <c:v>649.9506944444438</c:v>
                </c:pt>
                <c:pt idx="25">
                  <c:v>725.88680555555766</c:v>
                </c:pt>
                <c:pt idx="26">
                  <c:v>774.91736111111095</c:v>
                </c:pt>
                <c:pt idx="27">
                  <c:v>810.94027777777956</c:v>
                </c:pt>
                <c:pt idx="28">
                  <c:v>864.93819444444671</c:v>
                </c:pt>
                <c:pt idx="29">
                  <c:v>915.85138888889196</c:v>
                </c:pt>
                <c:pt idx="30">
                  <c:v>969.83750000000146</c:v>
                </c:pt>
                <c:pt idx="31">
                  <c:v>1060.7965277777766</c:v>
                </c:pt>
                <c:pt idx="32">
                  <c:v>1131.96875</c:v>
                </c:pt>
                <c:pt idx="33">
                  <c:v>1200.9319444444482</c:v>
                </c:pt>
                <c:pt idx="34">
                  <c:v>1246.7486111111139</c:v>
                </c:pt>
                <c:pt idx="35">
                  <c:v>1273</c:v>
                </c:pt>
                <c:pt idx="36">
                  <c:v>1307.8458333333328</c:v>
                </c:pt>
                <c:pt idx="37">
                  <c:v>1326.8534722222248</c:v>
                </c:pt>
                <c:pt idx="38">
                  <c:v>1358.9097222222263</c:v>
                </c:pt>
                <c:pt idx="39">
                  <c:v>1392.9319444444482</c:v>
                </c:pt>
                <c:pt idx="40">
                  <c:v>1445.9631944444482</c:v>
                </c:pt>
                <c:pt idx="41">
                  <c:v>1475.7909722222248</c:v>
                </c:pt>
              </c:numCache>
            </c:numRef>
          </c:xVal>
          <c:yVal>
            <c:numRef>
              <c:f>'incubation data'!$AK$752:$AK$794</c:f>
              <c:numCache>
                <c:formatCode>0.0</c:formatCode>
                <c:ptCount val="4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127-4C6F-88E9-F622242E3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92128"/>
        <c:axId val="80993664"/>
      </c:scatterChart>
      <c:valAx>
        <c:axId val="8099212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80993664"/>
        <c:crosses val="autoZero"/>
        <c:crossBetween val="midCat"/>
      </c:valAx>
      <c:valAx>
        <c:axId val="80993664"/>
        <c:scaling>
          <c:orientation val="minMax"/>
        </c:scaling>
        <c:delete val="0"/>
        <c:axPos val="l"/>
        <c:numFmt formatCode="0.000000" sourceLinked="1"/>
        <c:majorTickMark val="out"/>
        <c:minorTickMark val="none"/>
        <c:tickLblPos val="nextTo"/>
        <c:crossAx val="809921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data'!$G$798:$G$820</c:f>
              <c:numCache>
                <c:formatCode>0</c:formatCode>
                <c:ptCount val="23"/>
                <c:pt idx="0">
                  <c:v>0</c:v>
                </c:pt>
                <c:pt idx="1">
                  <c:v>5.945833333338669</c:v>
                </c:pt>
                <c:pt idx="2">
                  <c:v>12.956944444449618</c:v>
                </c:pt>
                <c:pt idx="3">
                  <c:v>21.995138888894871</c:v>
                </c:pt>
                <c:pt idx="4">
                  <c:v>35.040277777778101</c:v>
                </c:pt>
                <c:pt idx="5">
                  <c:v>47.081944444449618</c:v>
                </c:pt>
                <c:pt idx="6">
                  <c:v>60.938888888893416</c:v>
                </c:pt>
                <c:pt idx="7">
                  <c:v>97.938194444446708</c:v>
                </c:pt>
                <c:pt idx="8">
                  <c:v>138.02430555556202</c:v>
                </c:pt>
                <c:pt idx="9">
                  <c:v>173.0270833333343</c:v>
                </c:pt>
                <c:pt idx="10">
                  <c:v>203.88194444444525</c:v>
                </c:pt>
                <c:pt idx="11">
                  <c:v>286.04513888889051</c:v>
                </c:pt>
                <c:pt idx="12">
                  <c:v>333.85486111111095</c:v>
                </c:pt>
                <c:pt idx="13">
                  <c:v>363.05763888889487</c:v>
                </c:pt>
                <c:pt idx="14">
                  <c:v>664.86527777778247</c:v>
                </c:pt>
                <c:pt idx="15">
                  <c:v>875.0895833333343</c:v>
                </c:pt>
                <c:pt idx="16">
                  <c:v>1078.9319444444482</c:v>
                </c:pt>
                <c:pt idx="17">
                  <c:v>1190.9048611111139</c:v>
                </c:pt>
                <c:pt idx="18">
                  <c:v>1391.0284722222277</c:v>
                </c:pt>
                <c:pt idx="19">
                  <c:v>1400.8875000000044</c:v>
                </c:pt>
                <c:pt idx="20">
                  <c:v>1401.8902777777839</c:v>
                </c:pt>
                <c:pt idx="21">
                  <c:v>1538.0513888888891</c:v>
                </c:pt>
                <c:pt idx="22">
                  <c:v>1545.8916666666701</c:v>
                </c:pt>
              </c:numCache>
            </c:numRef>
          </c:xVal>
          <c:yVal>
            <c:numRef>
              <c:f>'incubation data'!$CH$798:$CH$820</c:f>
              <c:numCache>
                <c:formatCode>0.00</c:formatCode>
                <c:ptCount val="23"/>
                <c:pt idx="0" formatCode="0.000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07-4008-8216-4F606EB5D206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data'!$G$798:$G$820</c:f>
              <c:numCache>
                <c:formatCode>0</c:formatCode>
                <c:ptCount val="23"/>
                <c:pt idx="0">
                  <c:v>0</c:v>
                </c:pt>
                <c:pt idx="1">
                  <c:v>5.945833333338669</c:v>
                </c:pt>
                <c:pt idx="2">
                  <c:v>12.956944444449618</c:v>
                </c:pt>
                <c:pt idx="3">
                  <c:v>21.995138888894871</c:v>
                </c:pt>
                <c:pt idx="4">
                  <c:v>35.040277777778101</c:v>
                </c:pt>
                <c:pt idx="5">
                  <c:v>47.081944444449618</c:v>
                </c:pt>
                <c:pt idx="6">
                  <c:v>60.938888888893416</c:v>
                </c:pt>
                <c:pt idx="7">
                  <c:v>97.938194444446708</c:v>
                </c:pt>
                <c:pt idx="8">
                  <c:v>138.02430555556202</c:v>
                </c:pt>
                <c:pt idx="9">
                  <c:v>173.0270833333343</c:v>
                </c:pt>
                <c:pt idx="10">
                  <c:v>203.88194444444525</c:v>
                </c:pt>
                <c:pt idx="11">
                  <c:v>286.04513888889051</c:v>
                </c:pt>
                <c:pt idx="12">
                  <c:v>333.85486111111095</c:v>
                </c:pt>
                <c:pt idx="13">
                  <c:v>363.05763888889487</c:v>
                </c:pt>
                <c:pt idx="14">
                  <c:v>664.86527777778247</c:v>
                </c:pt>
                <c:pt idx="15">
                  <c:v>875.0895833333343</c:v>
                </c:pt>
                <c:pt idx="16">
                  <c:v>1078.9319444444482</c:v>
                </c:pt>
                <c:pt idx="17">
                  <c:v>1190.9048611111139</c:v>
                </c:pt>
                <c:pt idx="18">
                  <c:v>1391.0284722222277</c:v>
                </c:pt>
                <c:pt idx="19">
                  <c:v>1400.8875000000044</c:v>
                </c:pt>
                <c:pt idx="20">
                  <c:v>1401.8902777777839</c:v>
                </c:pt>
                <c:pt idx="21">
                  <c:v>1538.0513888888891</c:v>
                </c:pt>
                <c:pt idx="22">
                  <c:v>1545.8916666666701</c:v>
                </c:pt>
              </c:numCache>
            </c:numRef>
          </c:xVal>
          <c:yVal>
            <c:numRef>
              <c:f>'incubation data'!$CI$798:$CI$820</c:f>
              <c:numCache>
                <c:formatCode>0.000</c:formatCode>
                <c:ptCount val="23"/>
                <c:pt idx="1">
                  <c:v>4.5774225513207756E-2</c:v>
                </c:pt>
                <c:pt idx="2">
                  <c:v>6.7996353929282868E-2</c:v>
                </c:pt>
                <c:pt idx="5">
                  <c:v>0.10043267203704352</c:v>
                </c:pt>
                <c:pt idx="6">
                  <c:v>0.11218806212600774</c:v>
                </c:pt>
                <c:pt idx="7">
                  <c:v>0.14871120878735272</c:v>
                </c:pt>
                <c:pt idx="8">
                  <c:v>0.20998630159546899</c:v>
                </c:pt>
                <c:pt idx="9">
                  <c:v>0.25635716443358358</c:v>
                </c:pt>
                <c:pt idx="10">
                  <c:v>0.35487317918793354</c:v>
                </c:pt>
                <c:pt idx="11">
                  <c:v>0.44161725381844696</c:v>
                </c:pt>
                <c:pt idx="12">
                  <c:v>0.51639171550289331</c:v>
                </c:pt>
                <c:pt idx="13">
                  <c:v>0.55691441624387328</c:v>
                </c:pt>
                <c:pt idx="14">
                  <c:v>0.89089049292910838</c:v>
                </c:pt>
                <c:pt idx="15">
                  <c:v>1.0472612503041079</c:v>
                </c:pt>
                <c:pt idx="16">
                  <c:v>1.3345723164868639</c:v>
                </c:pt>
                <c:pt idx="17">
                  <c:v>1.4580582578766392</c:v>
                </c:pt>
                <c:pt idx="18">
                  <c:v>1.1870898812575175</c:v>
                </c:pt>
                <c:pt idx="19">
                  <c:v>1.1889761521451201</c:v>
                </c:pt>
                <c:pt idx="20">
                  <c:v>1.1889761521451201</c:v>
                </c:pt>
                <c:pt idx="21">
                  <c:v>1.7859939567356986</c:v>
                </c:pt>
                <c:pt idx="22">
                  <c:v>1.8159536296678311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07-4008-8216-4F606EB5D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23744"/>
        <c:axId val="81025664"/>
      </c:scatterChart>
      <c:valAx>
        <c:axId val="8102374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81025664"/>
        <c:crosses val="autoZero"/>
        <c:crossBetween val="midCat"/>
      </c:valAx>
      <c:valAx>
        <c:axId val="81025664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crossAx val="810237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6618680760987917"/>
          <c:y val="8.3333333333333343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data'!$G$798:$G$820</c:f>
              <c:numCache>
                <c:formatCode>0</c:formatCode>
                <c:ptCount val="23"/>
                <c:pt idx="0">
                  <c:v>0</c:v>
                </c:pt>
                <c:pt idx="1">
                  <c:v>5.945833333338669</c:v>
                </c:pt>
                <c:pt idx="2">
                  <c:v>12.956944444449618</c:v>
                </c:pt>
                <c:pt idx="3">
                  <c:v>21.995138888894871</c:v>
                </c:pt>
                <c:pt idx="4">
                  <c:v>35.040277777778101</c:v>
                </c:pt>
                <c:pt idx="5">
                  <c:v>47.081944444449618</c:v>
                </c:pt>
                <c:pt idx="6">
                  <c:v>60.938888888893416</c:v>
                </c:pt>
                <c:pt idx="7">
                  <c:v>97.938194444446708</c:v>
                </c:pt>
                <c:pt idx="8">
                  <c:v>138.02430555556202</c:v>
                </c:pt>
                <c:pt idx="9">
                  <c:v>173.0270833333343</c:v>
                </c:pt>
                <c:pt idx="10">
                  <c:v>203.88194444444525</c:v>
                </c:pt>
                <c:pt idx="11">
                  <c:v>286.04513888889051</c:v>
                </c:pt>
                <c:pt idx="12">
                  <c:v>333.85486111111095</c:v>
                </c:pt>
                <c:pt idx="13">
                  <c:v>363.05763888889487</c:v>
                </c:pt>
                <c:pt idx="14">
                  <c:v>664.86527777778247</c:v>
                </c:pt>
                <c:pt idx="15">
                  <c:v>875.0895833333343</c:v>
                </c:pt>
                <c:pt idx="16">
                  <c:v>1078.9319444444482</c:v>
                </c:pt>
                <c:pt idx="17">
                  <c:v>1190.9048611111139</c:v>
                </c:pt>
                <c:pt idx="18">
                  <c:v>1391.0284722222277</c:v>
                </c:pt>
                <c:pt idx="19">
                  <c:v>1400.8875000000044</c:v>
                </c:pt>
                <c:pt idx="20">
                  <c:v>1401.8902777777839</c:v>
                </c:pt>
                <c:pt idx="21">
                  <c:v>1538.0513888888891</c:v>
                </c:pt>
                <c:pt idx="22">
                  <c:v>1545.8916666666701</c:v>
                </c:pt>
              </c:numCache>
            </c:numRef>
          </c:xVal>
          <c:yVal>
            <c:numRef>
              <c:f>'incubation data'!$CJ$798:$CJ$820</c:f>
              <c:numCache>
                <c:formatCode>0.000</c:formatCode>
                <c:ptCount val="23"/>
                <c:pt idx="0">
                  <c:v>0</c:v>
                </c:pt>
                <c:pt idx="1">
                  <c:v>1.1738512338168281</c:v>
                </c:pt>
                <c:pt idx="2">
                  <c:v>1.7220692194428127</c:v>
                </c:pt>
                <c:pt idx="5">
                  <c:v>1.8218382064196168</c:v>
                </c:pt>
                <c:pt idx="6">
                  <c:v>1.833339284431059</c:v>
                </c:pt>
                <c:pt idx="7">
                  <c:v>1.7794720370270436</c:v>
                </c:pt>
                <c:pt idx="8">
                  <c:v>2.1761170927361824</c:v>
                </c:pt>
                <c:pt idx="9">
                  <c:v>2.2557908208276816</c:v>
                </c:pt>
                <c:pt idx="10">
                  <c:v>3.1003545775368737</c:v>
                </c:pt>
                <c:pt idx="11">
                  <c:v>2.8229620945111247</c:v>
                </c:pt>
                <c:pt idx="12">
                  <c:v>2.9522101556705365</c:v>
                </c:pt>
                <c:pt idx="13">
                  <c:v>2.8881851146097146</c:v>
                </c:pt>
                <c:pt idx="14">
                  <c:v>3.460651126310617</c:v>
                </c:pt>
                <c:pt idx="15">
                  <c:v>4.2217750416551354</c:v>
                </c:pt>
                <c:pt idx="16">
                  <c:v>5.9581382854427751</c:v>
                </c:pt>
                <c:pt idx="17">
                  <c:v>6.614480015164145</c:v>
                </c:pt>
                <c:pt idx="18">
                  <c:v>5.1575194202768184</c:v>
                </c:pt>
                <c:pt idx="19">
                  <c:v>5.1684417897939658</c:v>
                </c:pt>
                <c:pt idx="20">
                  <c:v>5.1684417897939658</c:v>
                </c:pt>
                <c:pt idx="21">
                  <c:v>8.6011150062671824</c:v>
                </c:pt>
                <c:pt idx="22">
                  <c:v>8.7737436365584358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80-4365-85F8-34EA2A098D4B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data'!$G$798:$G$820</c:f>
              <c:numCache>
                <c:formatCode>0</c:formatCode>
                <c:ptCount val="23"/>
                <c:pt idx="0">
                  <c:v>0</c:v>
                </c:pt>
                <c:pt idx="1">
                  <c:v>5.945833333338669</c:v>
                </c:pt>
                <c:pt idx="2">
                  <c:v>12.956944444449618</c:v>
                </c:pt>
                <c:pt idx="3">
                  <c:v>21.995138888894871</c:v>
                </c:pt>
                <c:pt idx="4">
                  <c:v>35.040277777778101</c:v>
                </c:pt>
                <c:pt idx="5">
                  <c:v>47.081944444449618</c:v>
                </c:pt>
                <c:pt idx="6">
                  <c:v>60.938888888893416</c:v>
                </c:pt>
                <c:pt idx="7">
                  <c:v>97.938194444446708</c:v>
                </c:pt>
                <c:pt idx="8">
                  <c:v>138.02430555556202</c:v>
                </c:pt>
                <c:pt idx="9">
                  <c:v>173.0270833333343</c:v>
                </c:pt>
                <c:pt idx="10">
                  <c:v>203.88194444444525</c:v>
                </c:pt>
                <c:pt idx="11">
                  <c:v>286.04513888889051</c:v>
                </c:pt>
                <c:pt idx="12">
                  <c:v>333.85486111111095</c:v>
                </c:pt>
                <c:pt idx="13">
                  <c:v>363.05763888889487</c:v>
                </c:pt>
                <c:pt idx="14">
                  <c:v>664.86527777778247</c:v>
                </c:pt>
                <c:pt idx="15">
                  <c:v>875.0895833333343</c:v>
                </c:pt>
                <c:pt idx="16">
                  <c:v>1078.9319444444482</c:v>
                </c:pt>
                <c:pt idx="17">
                  <c:v>1190.9048611111139</c:v>
                </c:pt>
                <c:pt idx="18">
                  <c:v>1391.0284722222277</c:v>
                </c:pt>
                <c:pt idx="19">
                  <c:v>1400.8875000000044</c:v>
                </c:pt>
                <c:pt idx="20">
                  <c:v>1401.8902777777839</c:v>
                </c:pt>
                <c:pt idx="21">
                  <c:v>1538.0513888888891</c:v>
                </c:pt>
                <c:pt idx="22">
                  <c:v>1545.8916666666701</c:v>
                </c:pt>
              </c:numCache>
            </c:numRef>
          </c:xVal>
          <c:yVal>
            <c:numRef>
              <c:f>'incubation data'!$CK$798:$CK$820</c:f>
              <c:numCache>
                <c:formatCode>0.00</c:formatCode>
                <c:ptCount val="23"/>
                <c:pt idx="0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80-4365-85F8-34EA2A098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67008"/>
        <c:axId val="82453632"/>
      </c:scatterChart>
      <c:valAx>
        <c:axId val="8106700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82453632"/>
        <c:crosses val="autoZero"/>
        <c:crossBetween val="midCat"/>
      </c:valAx>
      <c:valAx>
        <c:axId val="82453632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crossAx val="810670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data'!$G$876:$G$899</c:f>
              <c:numCache>
                <c:formatCode>0</c:formatCode>
                <c:ptCount val="24"/>
                <c:pt idx="0">
                  <c:v>0</c:v>
                </c:pt>
                <c:pt idx="1">
                  <c:v>5.9819444444437977</c:v>
                </c:pt>
                <c:pt idx="2">
                  <c:v>12.958333333335759</c:v>
                </c:pt>
                <c:pt idx="3">
                  <c:v>21.990277777782467</c:v>
                </c:pt>
                <c:pt idx="4">
                  <c:v>35.036805555559113</c:v>
                </c:pt>
                <c:pt idx="5">
                  <c:v>47.980555555557657</c:v>
                </c:pt>
                <c:pt idx="6">
                  <c:v>60.935416666667152</c:v>
                </c:pt>
                <c:pt idx="7">
                  <c:v>97.938194444446708</c:v>
                </c:pt>
                <c:pt idx="8">
                  <c:v>138.03125</c:v>
                </c:pt>
                <c:pt idx="9">
                  <c:v>173.02777777778101</c:v>
                </c:pt>
                <c:pt idx="10">
                  <c:v>203.87777777777956</c:v>
                </c:pt>
                <c:pt idx="11">
                  <c:v>286.04166666667152</c:v>
                </c:pt>
                <c:pt idx="12">
                  <c:v>333.84930555555911</c:v>
                </c:pt>
                <c:pt idx="13">
                  <c:v>342.93611111111386</c:v>
                </c:pt>
                <c:pt idx="14">
                  <c:v>363.05138888888905</c:v>
                </c:pt>
                <c:pt idx="15">
                  <c:v>664.8659722222219</c:v>
                </c:pt>
                <c:pt idx="16">
                  <c:v>875.09027777778101</c:v>
                </c:pt>
                <c:pt idx="17">
                  <c:v>1078.9277777777825</c:v>
                </c:pt>
                <c:pt idx="18">
                  <c:v>1190.8993055555547</c:v>
                </c:pt>
                <c:pt idx="19">
                  <c:v>1391.0270833333343</c:v>
                </c:pt>
                <c:pt idx="20">
                  <c:v>1400.8868055555577</c:v>
                </c:pt>
                <c:pt idx="21">
                  <c:v>1401.8847222222248</c:v>
                </c:pt>
                <c:pt idx="22">
                  <c:v>1538.0458333333372</c:v>
                </c:pt>
                <c:pt idx="23">
                  <c:v>1545.8861111111109</c:v>
                </c:pt>
              </c:numCache>
            </c:numRef>
          </c:xVal>
          <c:yVal>
            <c:numRef>
              <c:f>'incubation data'!$CH$876:$CH$899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75-457C-BD37-419779809E53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data'!$G$876:$G$899</c:f>
              <c:numCache>
                <c:formatCode>0</c:formatCode>
                <c:ptCount val="24"/>
                <c:pt idx="0">
                  <c:v>0</c:v>
                </c:pt>
                <c:pt idx="1">
                  <c:v>5.9819444444437977</c:v>
                </c:pt>
                <c:pt idx="2">
                  <c:v>12.958333333335759</c:v>
                </c:pt>
                <c:pt idx="3">
                  <c:v>21.990277777782467</c:v>
                </c:pt>
                <c:pt idx="4">
                  <c:v>35.036805555559113</c:v>
                </c:pt>
                <c:pt idx="5">
                  <c:v>47.980555555557657</c:v>
                </c:pt>
                <c:pt idx="6">
                  <c:v>60.935416666667152</c:v>
                </c:pt>
                <c:pt idx="7">
                  <c:v>97.938194444446708</c:v>
                </c:pt>
                <c:pt idx="8">
                  <c:v>138.03125</c:v>
                </c:pt>
                <c:pt idx="9">
                  <c:v>173.02777777778101</c:v>
                </c:pt>
                <c:pt idx="10">
                  <c:v>203.87777777777956</c:v>
                </c:pt>
                <c:pt idx="11">
                  <c:v>286.04166666667152</c:v>
                </c:pt>
                <c:pt idx="12">
                  <c:v>333.84930555555911</c:v>
                </c:pt>
                <c:pt idx="13">
                  <c:v>342.93611111111386</c:v>
                </c:pt>
                <c:pt idx="14">
                  <c:v>363.05138888888905</c:v>
                </c:pt>
                <c:pt idx="15">
                  <c:v>664.8659722222219</c:v>
                </c:pt>
                <c:pt idx="16">
                  <c:v>875.09027777778101</c:v>
                </c:pt>
                <c:pt idx="17">
                  <c:v>1078.9277777777825</c:v>
                </c:pt>
                <c:pt idx="18">
                  <c:v>1190.8993055555547</c:v>
                </c:pt>
                <c:pt idx="19">
                  <c:v>1391.0270833333343</c:v>
                </c:pt>
                <c:pt idx="20">
                  <c:v>1400.8868055555577</c:v>
                </c:pt>
                <c:pt idx="21">
                  <c:v>1401.8847222222248</c:v>
                </c:pt>
                <c:pt idx="22">
                  <c:v>1538.0458333333372</c:v>
                </c:pt>
                <c:pt idx="23">
                  <c:v>1545.8861111111109</c:v>
                </c:pt>
              </c:numCache>
            </c:numRef>
          </c:xVal>
          <c:yVal>
            <c:numRef>
              <c:f>'incubation data'!$CI$876:$CI$899</c:f>
              <c:numCache>
                <c:formatCode>0.000</c:formatCode>
                <c:ptCount val="24"/>
                <c:pt idx="0" formatCode="General">
                  <c:v>0</c:v>
                </c:pt>
                <c:pt idx="1">
                  <c:v>0.14947114325012026</c:v>
                </c:pt>
                <c:pt idx="2">
                  <c:v>0.23259067147050527</c:v>
                </c:pt>
                <c:pt idx="5">
                  <c:v>0.5796756222265822</c:v>
                </c:pt>
                <c:pt idx="6">
                  <c:v>0.78417078851211708</c:v>
                </c:pt>
                <c:pt idx="7">
                  <c:v>1.1399371850821833</c:v>
                </c:pt>
                <c:pt idx="8">
                  <c:v>1.4185409046274526</c:v>
                </c:pt>
                <c:pt idx="9">
                  <c:v>1.7001083755925177</c:v>
                </c:pt>
                <c:pt idx="10">
                  <c:v>1.8570915034794668</c:v>
                </c:pt>
                <c:pt idx="11">
                  <c:v>2.0526930737269251</c:v>
                </c:pt>
                <c:pt idx="12">
                  <c:v>2.0547087159216595</c:v>
                </c:pt>
                <c:pt idx="14">
                  <c:v>2.0724025278157758</c:v>
                </c:pt>
                <c:pt idx="15">
                  <c:v>2.0510404233890438</c:v>
                </c:pt>
                <c:pt idx="16">
                  <c:v>2.3966216294368601</c:v>
                </c:pt>
                <c:pt idx="17">
                  <c:v>2.9726234556421476</c:v>
                </c:pt>
                <c:pt idx="18">
                  <c:v>3.2557712599966955</c:v>
                </c:pt>
                <c:pt idx="19">
                  <c:v>2.5719124748219202</c:v>
                </c:pt>
                <c:pt idx="20">
                  <c:v>2.549047796131394</c:v>
                </c:pt>
                <c:pt idx="21">
                  <c:v>2.549047796131394</c:v>
                </c:pt>
                <c:pt idx="22">
                  <c:v>3.7737249889812392</c:v>
                </c:pt>
                <c:pt idx="23">
                  <c:v>3.8225237244884438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75-457C-BD37-419779809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84256"/>
        <c:axId val="82786176"/>
      </c:scatterChart>
      <c:valAx>
        <c:axId val="8278425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82786176"/>
        <c:crosses val="autoZero"/>
        <c:crossBetween val="midCat"/>
      </c:valAx>
      <c:valAx>
        <c:axId val="82786176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827842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6618680760987917"/>
          <c:y val="8.3333333333333343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data'!$G$876:$G$899</c:f>
              <c:numCache>
                <c:formatCode>0</c:formatCode>
                <c:ptCount val="24"/>
                <c:pt idx="0">
                  <c:v>0</c:v>
                </c:pt>
                <c:pt idx="1">
                  <c:v>5.9819444444437977</c:v>
                </c:pt>
                <c:pt idx="2">
                  <c:v>12.958333333335759</c:v>
                </c:pt>
                <c:pt idx="3">
                  <c:v>21.990277777782467</c:v>
                </c:pt>
                <c:pt idx="4">
                  <c:v>35.036805555559113</c:v>
                </c:pt>
                <c:pt idx="5">
                  <c:v>47.980555555557657</c:v>
                </c:pt>
                <c:pt idx="6">
                  <c:v>60.935416666667152</c:v>
                </c:pt>
                <c:pt idx="7">
                  <c:v>97.938194444446708</c:v>
                </c:pt>
                <c:pt idx="8">
                  <c:v>138.03125</c:v>
                </c:pt>
                <c:pt idx="9">
                  <c:v>173.02777777778101</c:v>
                </c:pt>
                <c:pt idx="10">
                  <c:v>203.87777777777956</c:v>
                </c:pt>
                <c:pt idx="11">
                  <c:v>286.04166666667152</c:v>
                </c:pt>
                <c:pt idx="12">
                  <c:v>333.84930555555911</c:v>
                </c:pt>
                <c:pt idx="13">
                  <c:v>342.93611111111386</c:v>
                </c:pt>
                <c:pt idx="14">
                  <c:v>363.05138888888905</c:v>
                </c:pt>
                <c:pt idx="15">
                  <c:v>664.8659722222219</c:v>
                </c:pt>
                <c:pt idx="16">
                  <c:v>875.09027777778101</c:v>
                </c:pt>
                <c:pt idx="17">
                  <c:v>1078.9277777777825</c:v>
                </c:pt>
                <c:pt idx="18">
                  <c:v>1190.8993055555547</c:v>
                </c:pt>
                <c:pt idx="19">
                  <c:v>1391.0270833333343</c:v>
                </c:pt>
                <c:pt idx="20">
                  <c:v>1400.8868055555577</c:v>
                </c:pt>
                <c:pt idx="21">
                  <c:v>1401.8847222222248</c:v>
                </c:pt>
                <c:pt idx="22">
                  <c:v>1538.0458333333372</c:v>
                </c:pt>
                <c:pt idx="23">
                  <c:v>1545.8861111111109</c:v>
                </c:pt>
              </c:numCache>
            </c:numRef>
          </c:xVal>
          <c:yVal>
            <c:numRef>
              <c:f>'incubation data'!$CJ$876:$CJ$899</c:f>
              <c:numCache>
                <c:formatCode>0.000</c:formatCode>
                <c:ptCount val="24"/>
                <c:pt idx="0" formatCode="General">
                  <c:v>0</c:v>
                </c:pt>
                <c:pt idx="1">
                  <c:v>1.886896090721025</c:v>
                </c:pt>
                <c:pt idx="2">
                  <c:v>2.4139197860073414</c:v>
                </c:pt>
                <c:pt idx="5">
                  <c:v>3.0864247729703487</c:v>
                </c:pt>
                <c:pt idx="6">
                  <c:v>3.3771509747527149</c:v>
                </c:pt>
                <c:pt idx="7">
                  <c:v>3.0422189976857661</c:v>
                </c:pt>
                <c:pt idx="8">
                  <c:v>2.9863663372122065</c:v>
                </c:pt>
                <c:pt idx="9">
                  <c:v>3.5454570467880333</c:v>
                </c:pt>
                <c:pt idx="10">
                  <c:v>3.9620876599906949</c:v>
                </c:pt>
                <c:pt idx="11">
                  <c:v>4.4105527470320265</c:v>
                </c:pt>
                <c:pt idx="12">
                  <c:v>4.3389828929858272</c:v>
                </c:pt>
                <c:pt idx="14">
                  <c:v>4.3544969484753651</c:v>
                </c:pt>
                <c:pt idx="15">
                  <c:v>4.3278520726392156</c:v>
                </c:pt>
                <c:pt idx="16">
                  <c:v>5.5219873510406732</c:v>
                </c:pt>
                <c:pt idx="17">
                  <c:v>7.6143558086149943</c:v>
                </c:pt>
                <c:pt idx="18">
                  <c:v>8.5599647426501839</c:v>
                </c:pt>
                <c:pt idx="19">
                  <c:v>6.3719472510598498</c:v>
                </c:pt>
                <c:pt idx="20">
                  <c:v>6.2931890878588135</c:v>
                </c:pt>
                <c:pt idx="21">
                  <c:v>6.2931890878588135</c:v>
                </c:pt>
                <c:pt idx="22">
                  <c:v>10.531039705843224</c:v>
                </c:pt>
                <c:pt idx="23">
                  <c:v>10.699651442027003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08-47D0-8844-473E53FD4E9E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data'!$G$876:$G$899</c:f>
              <c:numCache>
                <c:formatCode>0</c:formatCode>
                <c:ptCount val="24"/>
                <c:pt idx="0">
                  <c:v>0</c:v>
                </c:pt>
                <c:pt idx="1">
                  <c:v>5.9819444444437977</c:v>
                </c:pt>
                <c:pt idx="2">
                  <c:v>12.958333333335759</c:v>
                </c:pt>
                <c:pt idx="3">
                  <c:v>21.990277777782467</c:v>
                </c:pt>
                <c:pt idx="4">
                  <c:v>35.036805555559113</c:v>
                </c:pt>
                <c:pt idx="5">
                  <c:v>47.980555555557657</c:v>
                </c:pt>
                <c:pt idx="6">
                  <c:v>60.935416666667152</c:v>
                </c:pt>
                <c:pt idx="7">
                  <c:v>97.938194444446708</c:v>
                </c:pt>
                <c:pt idx="8">
                  <c:v>138.03125</c:v>
                </c:pt>
                <c:pt idx="9">
                  <c:v>173.02777777778101</c:v>
                </c:pt>
                <c:pt idx="10">
                  <c:v>203.87777777777956</c:v>
                </c:pt>
                <c:pt idx="11">
                  <c:v>286.04166666667152</c:v>
                </c:pt>
                <c:pt idx="12">
                  <c:v>333.84930555555911</c:v>
                </c:pt>
                <c:pt idx="13">
                  <c:v>342.93611111111386</c:v>
                </c:pt>
                <c:pt idx="14">
                  <c:v>363.05138888888905</c:v>
                </c:pt>
                <c:pt idx="15">
                  <c:v>664.8659722222219</c:v>
                </c:pt>
                <c:pt idx="16">
                  <c:v>875.09027777778101</c:v>
                </c:pt>
                <c:pt idx="17">
                  <c:v>1078.9277777777825</c:v>
                </c:pt>
                <c:pt idx="18">
                  <c:v>1190.8993055555547</c:v>
                </c:pt>
                <c:pt idx="19">
                  <c:v>1391.0270833333343</c:v>
                </c:pt>
                <c:pt idx="20">
                  <c:v>1400.8868055555577</c:v>
                </c:pt>
                <c:pt idx="21">
                  <c:v>1401.8847222222248</c:v>
                </c:pt>
                <c:pt idx="22">
                  <c:v>1538.0458333333372</c:v>
                </c:pt>
                <c:pt idx="23">
                  <c:v>1545.8861111111109</c:v>
                </c:pt>
              </c:numCache>
            </c:numRef>
          </c:xVal>
          <c:yVal>
            <c:numRef>
              <c:f>'incubation data'!$CK$876:$CK$899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08-47D0-8844-473E53FD4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39808"/>
        <c:axId val="82846080"/>
      </c:scatterChart>
      <c:valAx>
        <c:axId val="8283980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82846080"/>
        <c:crosses val="autoZero"/>
        <c:crossBetween val="midCat"/>
      </c:valAx>
      <c:valAx>
        <c:axId val="828460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828398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data'!$G$954:$G$978</c:f>
              <c:numCache>
                <c:formatCode>0</c:formatCode>
                <c:ptCount val="25"/>
                <c:pt idx="0">
                  <c:v>0</c:v>
                </c:pt>
                <c:pt idx="1">
                  <c:v>5.9784722222175333</c:v>
                </c:pt>
                <c:pt idx="2">
                  <c:v>12.958333333328483</c:v>
                </c:pt>
                <c:pt idx="3">
                  <c:v>21.985416666662786</c:v>
                </c:pt>
                <c:pt idx="4">
                  <c:v>35.031944444439432</c:v>
                </c:pt>
                <c:pt idx="5">
                  <c:v>47.978472222217533</c:v>
                </c:pt>
                <c:pt idx="6">
                  <c:v>60.934027777773736</c:v>
                </c:pt>
                <c:pt idx="7">
                  <c:v>98.005555555551837</c:v>
                </c:pt>
                <c:pt idx="8">
                  <c:v>138.0354166666657</c:v>
                </c:pt>
                <c:pt idx="9">
                  <c:v>173.02569444444089</c:v>
                </c:pt>
                <c:pt idx="10">
                  <c:v>180.0041666666657</c:v>
                </c:pt>
                <c:pt idx="11">
                  <c:v>203.87638888888614</c:v>
                </c:pt>
                <c:pt idx="12">
                  <c:v>286.0402777777781</c:v>
                </c:pt>
                <c:pt idx="13">
                  <c:v>333.84583333333285</c:v>
                </c:pt>
                <c:pt idx="14">
                  <c:v>342.9326388888876</c:v>
                </c:pt>
                <c:pt idx="15">
                  <c:v>363.04583333332994</c:v>
                </c:pt>
                <c:pt idx="16">
                  <c:v>664.86805555555475</c:v>
                </c:pt>
                <c:pt idx="17">
                  <c:v>875.08333333332848</c:v>
                </c:pt>
                <c:pt idx="18">
                  <c:v>1078.9222222222161</c:v>
                </c:pt>
                <c:pt idx="19">
                  <c:v>1190.8937499999956</c:v>
                </c:pt>
                <c:pt idx="20">
                  <c:v>1391.0243055555547</c:v>
                </c:pt>
                <c:pt idx="21">
                  <c:v>1400.8812499999985</c:v>
                </c:pt>
                <c:pt idx="22">
                  <c:v>1401.878472222219</c:v>
                </c:pt>
                <c:pt idx="23">
                  <c:v>1538.0395833333314</c:v>
                </c:pt>
                <c:pt idx="24">
                  <c:v>1545.8805555555518</c:v>
                </c:pt>
              </c:numCache>
            </c:numRef>
          </c:xVal>
          <c:yVal>
            <c:numRef>
              <c:f>'incubation data'!$CH$954:$CH$978</c:f>
              <c:numCache>
                <c:formatCode>0.00</c:formatCode>
                <c:ptCount val="2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CB-4B2D-851F-FA3C4D410F96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data'!$G$954:$G$978</c:f>
              <c:numCache>
                <c:formatCode>0</c:formatCode>
                <c:ptCount val="25"/>
                <c:pt idx="0">
                  <c:v>0</c:v>
                </c:pt>
                <c:pt idx="1">
                  <c:v>5.9784722222175333</c:v>
                </c:pt>
                <c:pt idx="2">
                  <c:v>12.958333333328483</c:v>
                </c:pt>
                <c:pt idx="3">
                  <c:v>21.985416666662786</c:v>
                </c:pt>
                <c:pt idx="4">
                  <c:v>35.031944444439432</c:v>
                </c:pt>
                <c:pt idx="5">
                  <c:v>47.978472222217533</c:v>
                </c:pt>
                <c:pt idx="6">
                  <c:v>60.934027777773736</c:v>
                </c:pt>
                <c:pt idx="7">
                  <c:v>98.005555555551837</c:v>
                </c:pt>
                <c:pt idx="8">
                  <c:v>138.0354166666657</c:v>
                </c:pt>
                <c:pt idx="9">
                  <c:v>173.02569444444089</c:v>
                </c:pt>
                <c:pt idx="10">
                  <c:v>180.0041666666657</c:v>
                </c:pt>
                <c:pt idx="11">
                  <c:v>203.87638888888614</c:v>
                </c:pt>
                <c:pt idx="12">
                  <c:v>286.0402777777781</c:v>
                </c:pt>
                <c:pt idx="13">
                  <c:v>333.84583333333285</c:v>
                </c:pt>
                <c:pt idx="14">
                  <c:v>342.9326388888876</c:v>
                </c:pt>
                <c:pt idx="15">
                  <c:v>363.04583333332994</c:v>
                </c:pt>
                <c:pt idx="16">
                  <c:v>664.86805555555475</c:v>
                </c:pt>
                <c:pt idx="17">
                  <c:v>875.08333333332848</c:v>
                </c:pt>
                <c:pt idx="18">
                  <c:v>1078.9222222222161</c:v>
                </c:pt>
                <c:pt idx="19">
                  <c:v>1190.8937499999956</c:v>
                </c:pt>
                <c:pt idx="20">
                  <c:v>1391.0243055555547</c:v>
                </c:pt>
                <c:pt idx="21">
                  <c:v>1400.8812499999985</c:v>
                </c:pt>
                <c:pt idx="22">
                  <c:v>1401.878472222219</c:v>
                </c:pt>
                <c:pt idx="23">
                  <c:v>1538.0395833333314</c:v>
                </c:pt>
                <c:pt idx="24">
                  <c:v>1545.8805555555518</c:v>
                </c:pt>
              </c:numCache>
            </c:numRef>
          </c:xVal>
          <c:yVal>
            <c:numRef>
              <c:f>'incubation data'!$CI$954:$CI$978</c:f>
              <c:numCache>
                <c:formatCode>0.000</c:formatCode>
                <c:ptCount val="25"/>
                <c:pt idx="0" formatCode="0">
                  <c:v>0</c:v>
                </c:pt>
                <c:pt idx="1">
                  <c:v>0.14211183571791586</c:v>
                </c:pt>
                <c:pt idx="2">
                  <c:v>0.22489966539798933</c:v>
                </c:pt>
                <c:pt idx="5">
                  <c:v>0.45428000296549093</c:v>
                </c:pt>
                <c:pt idx="6">
                  <c:v>0.52689941173639632</c:v>
                </c:pt>
                <c:pt idx="7">
                  <c:v>0.69917723712186786</c:v>
                </c:pt>
                <c:pt idx="8">
                  <c:v>1.2972717190124174</c:v>
                </c:pt>
                <c:pt idx="9">
                  <c:v>2.027321755522201</c:v>
                </c:pt>
                <c:pt idx="10">
                  <c:v>2.2434938183230648</c:v>
                </c:pt>
                <c:pt idx="11">
                  <c:v>2.7681228007208265</c:v>
                </c:pt>
                <c:pt idx="12">
                  <c:v>3.6112927965208956</c:v>
                </c:pt>
                <c:pt idx="13">
                  <c:v>3.3027886316148893</c:v>
                </c:pt>
                <c:pt idx="15">
                  <c:v>3.6921682265195095</c:v>
                </c:pt>
                <c:pt idx="16">
                  <c:v>5.0129530631333221</c:v>
                </c:pt>
                <c:pt idx="17">
                  <c:v>4.6938036361368685</c:v>
                </c:pt>
                <c:pt idx="18">
                  <c:v>4.4381924814047231</c:v>
                </c:pt>
                <c:pt idx="19">
                  <c:v>4.5767043246024555</c:v>
                </c:pt>
                <c:pt idx="20">
                  <c:v>3.42325051830684</c:v>
                </c:pt>
                <c:pt idx="21">
                  <c:v>3.3591643863186236</c:v>
                </c:pt>
                <c:pt idx="22">
                  <c:v>3.3591643863186236</c:v>
                </c:pt>
                <c:pt idx="23">
                  <c:v>4.9609333258887442</c:v>
                </c:pt>
                <c:pt idx="24">
                  <c:v>5.0062021854573455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CB-4B2D-851F-FA3C4D410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82560"/>
        <c:axId val="82884480"/>
      </c:scatterChart>
      <c:valAx>
        <c:axId val="8288256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82884480"/>
        <c:crosses val="autoZero"/>
        <c:crossBetween val="midCat"/>
      </c:valAx>
      <c:valAx>
        <c:axId val="828844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828825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6618680760987917"/>
          <c:y val="8.3333333333333343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data'!$G$954:$G$978</c:f>
              <c:numCache>
                <c:formatCode>0</c:formatCode>
                <c:ptCount val="25"/>
                <c:pt idx="0">
                  <c:v>0</c:v>
                </c:pt>
                <c:pt idx="1">
                  <c:v>5.9784722222175333</c:v>
                </c:pt>
                <c:pt idx="2">
                  <c:v>12.958333333328483</c:v>
                </c:pt>
                <c:pt idx="3">
                  <c:v>21.985416666662786</c:v>
                </c:pt>
                <c:pt idx="4">
                  <c:v>35.031944444439432</c:v>
                </c:pt>
                <c:pt idx="5">
                  <c:v>47.978472222217533</c:v>
                </c:pt>
                <c:pt idx="6">
                  <c:v>60.934027777773736</c:v>
                </c:pt>
                <c:pt idx="7">
                  <c:v>98.005555555551837</c:v>
                </c:pt>
                <c:pt idx="8">
                  <c:v>138.0354166666657</c:v>
                </c:pt>
                <c:pt idx="9">
                  <c:v>173.02569444444089</c:v>
                </c:pt>
                <c:pt idx="10">
                  <c:v>180.0041666666657</c:v>
                </c:pt>
                <c:pt idx="11">
                  <c:v>203.87638888888614</c:v>
                </c:pt>
                <c:pt idx="12">
                  <c:v>286.0402777777781</c:v>
                </c:pt>
                <c:pt idx="13">
                  <c:v>333.84583333333285</c:v>
                </c:pt>
                <c:pt idx="14">
                  <c:v>342.9326388888876</c:v>
                </c:pt>
                <c:pt idx="15">
                  <c:v>363.04583333332994</c:v>
                </c:pt>
                <c:pt idx="16">
                  <c:v>664.86805555555475</c:v>
                </c:pt>
                <c:pt idx="17">
                  <c:v>875.08333333332848</c:v>
                </c:pt>
                <c:pt idx="18">
                  <c:v>1078.9222222222161</c:v>
                </c:pt>
                <c:pt idx="19">
                  <c:v>1190.8937499999956</c:v>
                </c:pt>
                <c:pt idx="20">
                  <c:v>1391.0243055555547</c:v>
                </c:pt>
                <c:pt idx="21">
                  <c:v>1400.8812499999985</c:v>
                </c:pt>
                <c:pt idx="22">
                  <c:v>1401.878472222219</c:v>
                </c:pt>
                <c:pt idx="23">
                  <c:v>1538.0395833333314</c:v>
                </c:pt>
                <c:pt idx="24">
                  <c:v>1545.8805555555518</c:v>
                </c:pt>
              </c:numCache>
            </c:numRef>
          </c:xVal>
          <c:yVal>
            <c:numRef>
              <c:f>'incubation data'!$CJ$954:$CJ$978</c:f>
              <c:numCache>
                <c:formatCode>0.000</c:formatCode>
                <c:ptCount val="25"/>
                <c:pt idx="0" formatCode="0">
                  <c:v>0</c:v>
                </c:pt>
                <c:pt idx="1">
                  <c:v>1.9399362670893716</c:v>
                </c:pt>
                <c:pt idx="2">
                  <c:v>2.4278605446718591</c:v>
                </c:pt>
                <c:pt idx="5">
                  <c:v>2.6754940037421431</c:v>
                </c:pt>
                <c:pt idx="6">
                  <c:v>2.6968090872500303</c:v>
                </c:pt>
                <c:pt idx="7">
                  <c:v>2.6964594719913544</c:v>
                </c:pt>
                <c:pt idx="8">
                  <c:v>4.2209872258510686</c:v>
                </c:pt>
                <c:pt idx="9">
                  <c:v>6.9400067486103341</c:v>
                </c:pt>
                <c:pt idx="10">
                  <c:v>7.8063908741740091</c:v>
                </c:pt>
                <c:pt idx="11">
                  <c:v>9.6908404892643194</c:v>
                </c:pt>
                <c:pt idx="12">
                  <c:v>12.748953074084444</c:v>
                </c:pt>
                <c:pt idx="13">
                  <c:v>11.952762097487261</c:v>
                </c:pt>
                <c:pt idx="15">
                  <c:v>14.535391418055404</c:v>
                </c:pt>
                <c:pt idx="16">
                  <c:v>18.968680555626513</c:v>
                </c:pt>
                <c:pt idx="17">
                  <c:v>17.906893653111066</c:v>
                </c:pt>
                <c:pt idx="18">
                  <c:v>17.699550024168694</c:v>
                </c:pt>
                <c:pt idx="19">
                  <c:v>18.476992421900221</c:v>
                </c:pt>
                <c:pt idx="20">
                  <c:v>13.582236479749437</c:v>
                </c:pt>
                <c:pt idx="21">
                  <c:v>13.280691343533439</c:v>
                </c:pt>
                <c:pt idx="22">
                  <c:v>13.280691343533439</c:v>
                </c:pt>
                <c:pt idx="23">
                  <c:v>20.875273470673282</c:v>
                </c:pt>
                <c:pt idx="24">
                  <c:v>21.089434195985781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BF-44BF-9D44-BA76E5D9C1C1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data'!$G$954:$G$978</c:f>
              <c:numCache>
                <c:formatCode>0</c:formatCode>
                <c:ptCount val="25"/>
                <c:pt idx="0">
                  <c:v>0</c:v>
                </c:pt>
                <c:pt idx="1">
                  <c:v>5.9784722222175333</c:v>
                </c:pt>
                <c:pt idx="2">
                  <c:v>12.958333333328483</c:v>
                </c:pt>
                <c:pt idx="3">
                  <c:v>21.985416666662786</c:v>
                </c:pt>
                <c:pt idx="4">
                  <c:v>35.031944444439432</c:v>
                </c:pt>
                <c:pt idx="5">
                  <c:v>47.978472222217533</c:v>
                </c:pt>
                <c:pt idx="6">
                  <c:v>60.934027777773736</c:v>
                </c:pt>
                <c:pt idx="7">
                  <c:v>98.005555555551837</c:v>
                </c:pt>
                <c:pt idx="8">
                  <c:v>138.0354166666657</c:v>
                </c:pt>
                <c:pt idx="9">
                  <c:v>173.02569444444089</c:v>
                </c:pt>
                <c:pt idx="10">
                  <c:v>180.0041666666657</c:v>
                </c:pt>
                <c:pt idx="11">
                  <c:v>203.87638888888614</c:v>
                </c:pt>
                <c:pt idx="12">
                  <c:v>286.0402777777781</c:v>
                </c:pt>
                <c:pt idx="13">
                  <c:v>333.84583333333285</c:v>
                </c:pt>
                <c:pt idx="14">
                  <c:v>342.9326388888876</c:v>
                </c:pt>
                <c:pt idx="15">
                  <c:v>363.04583333332994</c:v>
                </c:pt>
                <c:pt idx="16">
                  <c:v>664.86805555555475</c:v>
                </c:pt>
                <c:pt idx="17">
                  <c:v>875.08333333332848</c:v>
                </c:pt>
                <c:pt idx="18">
                  <c:v>1078.9222222222161</c:v>
                </c:pt>
                <c:pt idx="19">
                  <c:v>1190.8937499999956</c:v>
                </c:pt>
                <c:pt idx="20">
                  <c:v>1391.0243055555547</c:v>
                </c:pt>
                <c:pt idx="21">
                  <c:v>1400.8812499999985</c:v>
                </c:pt>
                <c:pt idx="22">
                  <c:v>1401.878472222219</c:v>
                </c:pt>
                <c:pt idx="23">
                  <c:v>1538.0395833333314</c:v>
                </c:pt>
                <c:pt idx="24">
                  <c:v>1545.8805555555518</c:v>
                </c:pt>
              </c:numCache>
            </c:numRef>
          </c:xVal>
          <c:yVal>
            <c:numRef>
              <c:f>'incubation data'!$CK$954:$CK$978</c:f>
              <c:numCache>
                <c:formatCode>0.00</c:formatCode>
                <c:ptCount val="25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BF-44BF-9D44-BA76E5D9C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17632"/>
        <c:axId val="82923904"/>
      </c:scatterChart>
      <c:valAx>
        <c:axId val="8291763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82923904"/>
        <c:crosses val="autoZero"/>
        <c:crossBetween val="midCat"/>
      </c:valAx>
      <c:valAx>
        <c:axId val="82923904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crossAx val="829176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data'!$G$1033:$G$1055</c:f>
              <c:numCache>
                <c:formatCode>0</c:formatCode>
                <c:ptCount val="23"/>
                <c:pt idx="0">
                  <c:v>0</c:v>
                </c:pt>
                <c:pt idx="1">
                  <c:v>5.9749999999985448</c:v>
                </c:pt>
                <c:pt idx="2">
                  <c:v>13.043055555557657</c:v>
                </c:pt>
                <c:pt idx="3">
                  <c:v>21.980555555557657</c:v>
                </c:pt>
                <c:pt idx="4">
                  <c:v>35.026388888887595</c:v>
                </c:pt>
                <c:pt idx="5">
                  <c:v>47.988194444442343</c:v>
                </c:pt>
                <c:pt idx="6">
                  <c:v>60.931250000001455</c:v>
                </c:pt>
                <c:pt idx="7">
                  <c:v>98.011111111110949</c:v>
                </c:pt>
                <c:pt idx="8">
                  <c:v>138.03749999999854</c:v>
                </c:pt>
                <c:pt idx="9">
                  <c:v>173.0270833333343</c:v>
                </c:pt>
                <c:pt idx="10">
                  <c:v>203.87430555555329</c:v>
                </c:pt>
                <c:pt idx="11">
                  <c:v>286.0402777777781</c:v>
                </c:pt>
                <c:pt idx="12">
                  <c:v>333.8388888888876</c:v>
                </c:pt>
                <c:pt idx="13">
                  <c:v>363.03958333333139</c:v>
                </c:pt>
                <c:pt idx="14">
                  <c:v>664.86736111110804</c:v>
                </c:pt>
                <c:pt idx="15">
                  <c:v>875.07708333332994</c:v>
                </c:pt>
                <c:pt idx="16">
                  <c:v>1078.9159722222248</c:v>
                </c:pt>
                <c:pt idx="17">
                  <c:v>1190.8874999999971</c:v>
                </c:pt>
                <c:pt idx="18">
                  <c:v>1391.0180555555562</c:v>
                </c:pt>
                <c:pt idx="19">
                  <c:v>1400.8770833333328</c:v>
                </c:pt>
                <c:pt idx="20">
                  <c:v>1401.8722222222204</c:v>
                </c:pt>
                <c:pt idx="21">
                  <c:v>1538.0333333333328</c:v>
                </c:pt>
                <c:pt idx="22">
                  <c:v>1545.875</c:v>
                </c:pt>
              </c:numCache>
            </c:numRef>
          </c:xVal>
          <c:yVal>
            <c:numRef>
              <c:f>'incubation data'!$CH$1033:$CH$1055</c:f>
              <c:numCache>
                <c:formatCode>0.00</c:formatCode>
                <c:ptCount val="2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38-42F6-92EA-DA33277BEEAA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data'!$G$1033:$G$1055</c:f>
              <c:numCache>
                <c:formatCode>0</c:formatCode>
                <c:ptCount val="23"/>
                <c:pt idx="0">
                  <c:v>0</c:v>
                </c:pt>
                <c:pt idx="1">
                  <c:v>5.9749999999985448</c:v>
                </c:pt>
                <c:pt idx="2">
                  <c:v>13.043055555557657</c:v>
                </c:pt>
                <c:pt idx="3">
                  <c:v>21.980555555557657</c:v>
                </c:pt>
                <c:pt idx="4">
                  <c:v>35.026388888887595</c:v>
                </c:pt>
                <c:pt idx="5">
                  <c:v>47.988194444442343</c:v>
                </c:pt>
                <c:pt idx="6">
                  <c:v>60.931250000001455</c:v>
                </c:pt>
                <c:pt idx="7">
                  <c:v>98.011111111110949</c:v>
                </c:pt>
                <c:pt idx="8">
                  <c:v>138.03749999999854</c:v>
                </c:pt>
                <c:pt idx="9">
                  <c:v>173.0270833333343</c:v>
                </c:pt>
                <c:pt idx="10">
                  <c:v>203.87430555555329</c:v>
                </c:pt>
                <c:pt idx="11">
                  <c:v>286.0402777777781</c:v>
                </c:pt>
                <c:pt idx="12">
                  <c:v>333.8388888888876</c:v>
                </c:pt>
                <c:pt idx="13">
                  <c:v>363.03958333333139</c:v>
                </c:pt>
                <c:pt idx="14">
                  <c:v>664.86736111110804</c:v>
                </c:pt>
                <c:pt idx="15">
                  <c:v>875.07708333332994</c:v>
                </c:pt>
                <c:pt idx="16">
                  <c:v>1078.9159722222248</c:v>
                </c:pt>
                <c:pt idx="17">
                  <c:v>1190.8874999999971</c:v>
                </c:pt>
                <c:pt idx="18">
                  <c:v>1391.0180555555562</c:v>
                </c:pt>
                <c:pt idx="19">
                  <c:v>1400.8770833333328</c:v>
                </c:pt>
                <c:pt idx="20">
                  <c:v>1401.8722222222204</c:v>
                </c:pt>
                <c:pt idx="21">
                  <c:v>1538.0333333333328</c:v>
                </c:pt>
                <c:pt idx="22">
                  <c:v>1545.875</c:v>
                </c:pt>
              </c:numCache>
            </c:numRef>
          </c:xVal>
          <c:yVal>
            <c:numRef>
              <c:f>'incubation data'!$CI$1033:$CI$1055</c:f>
              <c:numCache>
                <c:formatCode>0.000</c:formatCode>
                <c:ptCount val="23"/>
                <c:pt idx="0" formatCode="0">
                  <c:v>0</c:v>
                </c:pt>
                <c:pt idx="1">
                  <c:v>0.20108913146624779</c:v>
                </c:pt>
                <c:pt idx="2">
                  <c:v>0.31458383608079749</c:v>
                </c:pt>
                <c:pt idx="5">
                  <c:v>0.49593734823983704</c:v>
                </c:pt>
                <c:pt idx="6">
                  <c:v>0.5339983556514406</c:v>
                </c:pt>
                <c:pt idx="7">
                  <c:v>0.58082715470180646</c:v>
                </c:pt>
                <c:pt idx="8">
                  <c:v>0.59180947999380007</c:v>
                </c:pt>
                <c:pt idx="9">
                  <c:v>0.70372603637382725</c:v>
                </c:pt>
                <c:pt idx="10">
                  <c:v>0.97690268679491199</c:v>
                </c:pt>
                <c:pt idx="11">
                  <c:v>2.2046292232084199</c:v>
                </c:pt>
                <c:pt idx="12">
                  <c:v>2.8424341509839981</c:v>
                </c:pt>
                <c:pt idx="13">
                  <c:v>3.3358170905592273</c:v>
                </c:pt>
                <c:pt idx="14">
                  <c:v>3.8025770326025721</c:v>
                </c:pt>
                <c:pt idx="15">
                  <c:v>4.2068241563639122</c:v>
                </c:pt>
                <c:pt idx="16">
                  <c:v>5.4072352723863757</c:v>
                </c:pt>
                <c:pt idx="17">
                  <c:v>5.8665869706445237</c:v>
                </c:pt>
                <c:pt idx="18">
                  <c:v>4.4940742827514679</c:v>
                </c:pt>
                <c:pt idx="19">
                  <c:v>4.405797191907352</c:v>
                </c:pt>
                <c:pt idx="20">
                  <c:v>4.405797191907352</c:v>
                </c:pt>
                <c:pt idx="21">
                  <c:v>6.4549190578744584</c:v>
                </c:pt>
                <c:pt idx="22">
                  <c:v>6.5797278166669058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38-42F6-92EA-DA33277BE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45536"/>
        <c:axId val="82947456"/>
      </c:scatterChart>
      <c:valAx>
        <c:axId val="8294553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82947456"/>
        <c:crosses val="autoZero"/>
        <c:crossBetween val="midCat"/>
      </c:valAx>
      <c:valAx>
        <c:axId val="82947456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829455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6618680760987917"/>
          <c:y val="8.3333333333333343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data'!$G$1033:$G$1055</c:f>
              <c:numCache>
                <c:formatCode>0</c:formatCode>
                <c:ptCount val="23"/>
                <c:pt idx="0">
                  <c:v>0</c:v>
                </c:pt>
                <c:pt idx="1">
                  <c:v>5.9749999999985448</c:v>
                </c:pt>
                <c:pt idx="2">
                  <c:v>13.043055555557657</c:v>
                </c:pt>
                <c:pt idx="3">
                  <c:v>21.980555555557657</c:v>
                </c:pt>
                <c:pt idx="4">
                  <c:v>35.026388888887595</c:v>
                </c:pt>
                <c:pt idx="5">
                  <c:v>47.988194444442343</c:v>
                </c:pt>
                <c:pt idx="6">
                  <c:v>60.931250000001455</c:v>
                </c:pt>
                <c:pt idx="7">
                  <c:v>98.011111111110949</c:v>
                </c:pt>
                <c:pt idx="8">
                  <c:v>138.03749999999854</c:v>
                </c:pt>
                <c:pt idx="9">
                  <c:v>173.0270833333343</c:v>
                </c:pt>
                <c:pt idx="10">
                  <c:v>203.87430555555329</c:v>
                </c:pt>
                <c:pt idx="11">
                  <c:v>286.0402777777781</c:v>
                </c:pt>
                <c:pt idx="12">
                  <c:v>333.8388888888876</c:v>
                </c:pt>
                <c:pt idx="13">
                  <c:v>363.03958333333139</c:v>
                </c:pt>
                <c:pt idx="14">
                  <c:v>664.86736111110804</c:v>
                </c:pt>
                <c:pt idx="15">
                  <c:v>875.07708333332994</c:v>
                </c:pt>
                <c:pt idx="16">
                  <c:v>1078.9159722222248</c:v>
                </c:pt>
                <c:pt idx="17">
                  <c:v>1190.8874999999971</c:v>
                </c:pt>
                <c:pt idx="18">
                  <c:v>1391.0180555555562</c:v>
                </c:pt>
                <c:pt idx="19">
                  <c:v>1400.8770833333328</c:v>
                </c:pt>
                <c:pt idx="20">
                  <c:v>1401.8722222222204</c:v>
                </c:pt>
                <c:pt idx="21">
                  <c:v>1538.0333333333328</c:v>
                </c:pt>
                <c:pt idx="22">
                  <c:v>1545.875</c:v>
                </c:pt>
              </c:numCache>
            </c:numRef>
          </c:xVal>
          <c:yVal>
            <c:numRef>
              <c:f>'incubation data'!$CJ$1033:$CJ$1055</c:f>
              <c:numCache>
                <c:formatCode>0.000</c:formatCode>
                <c:ptCount val="23"/>
                <c:pt idx="0" formatCode="0">
                  <c:v>0</c:v>
                </c:pt>
                <c:pt idx="1">
                  <c:v>1.6106145015225706</c:v>
                </c:pt>
                <c:pt idx="2">
                  <c:v>2.0788521487956597</c:v>
                </c:pt>
                <c:pt idx="5">
                  <c:v>2.3542530275049969</c:v>
                </c:pt>
                <c:pt idx="6">
                  <c:v>2.4608486773752101</c:v>
                </c:pt>
                <c:pt idx="7">
                  <c:v>2.4188700358580046</c:v>
                </c:pt>
                <c:pt idx="8">
                  <c:v>2.2374907432997011</c:v>
                </c:pt>
                <c:pt idx="9">
                  <c:v>2.6725623746931602</c:v>
                </c:pt>
                <c:pt idx="10">
                  <c:v>3.3076977558071579</c:v>
                </c:pt>
                <c:pt idx="11">
                  <c:v>3.9908348891562944</c:v>
                </c:pt>
                <c:pt idx="12">
                  <c:v>4.0461046191248284</c:v>
                </c:pt>
                <c:pt idx="13">
                  <c:v>4.0816723088759916</c:v>
                </c:pt>
                <c:pt idx="14">
                  <c:v>3.8856158076527945</c:v>
                </c:pt>
                <c:pt idx="15">
                  <c:v>4.7058992175317949</c:v>
                </c:pt>
                <c:pt idx="16">
                  <c:v>6.9312003649984808</c:v>
                </c:pt>
                <c:pt idx="17">
                  <c:v>7.8169981780130025</c:v>
                </c:pt>
                <c:pt idx="18">
                  <c:v>5.6750331198719834</c:v>
                </c:pt>
                <c:pt idx="19">
                  <c:v>5.5202854060468791</c:v>
                </c:pt>
                <c:pt idx="20">
                  <c:v>5.5202854060468791</c:v>
                </c:pt>
                <c:pt idx="21">
                  <c:v>9.1836677641964712</c:v>
                </c:pt>
                <c:pt idx="22">
                  <c:v>9.4054397301044865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58-4AD3-AB67-44E82C1AF9C4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data'!$G$1033:$G$1055</c:f>
              <c:numCache>
                <c:formatCode>0</c:formatCode>
                <c:ptCount val="23"/>
                <c:pt idx="0">
                  <c:v>0</c:v>
                </c:pt>
                <c:pt idx="1">
                  <c:v>5.9749999999985448</c:v>
                </c:pt>
                <c:pt idx="2">
                  <c:v>13.043055555557657</c:v>
                </c:pt>
                <c:pt idx="3">
                  <c:v>21.980555555557657</c:v>
                </c:pt>
                <c:pt idx="4">
                  <c:v>35.026388888887595</c:v>
                </c:pt>
                <c:pt idx="5">
                  <c:v>47.988194444442343</c:v>
                </c:pt>
                <c:pt idx="6">
                  <c:v>60.931250000001455</c:v>
                </c:pt>
                <c:pt idx="7">
                  <c:v>98.011111111110949</c:v>
                </c:pt>
                <c:pt idx="8">
                  <c:v>138.03749999999854</c:v>
                </c:pt>
                <c:pt idx="9">
                  <c:v>173.0270833333343</c:v>
                </c:pt>
                <c:pt idx="10">
                  <c:v>203.87430555555329</c:v>
                </c:pt>
                <c:pt idx="11">
                  <c:v>286.0402777777781</c:v>
                </c:pt>
                <c:pt idx="12">
                  <c:v>333.8388888888876</c:v>
                </c:pt>
                <c:pt idx="13">
                  <c:v>363.03958333333139</c:v>
                </c:pt>
                <c:pt idx="14">
                  <c:v>664.86736111110804</c:v>
                </c:pt>
                <c:pt idx="15">
                  <c:v>875.07708333332994</c:v>
                </c:pt>
                <c:pt idx="16">
                  <c:v>1078.9159722222248</c:v>
                </c:pt>
                <c:pt idx="17">
                  <c:v>1190.8874999999971</c:v>
                </c:pt>
                <c:pt idx="18">
                  <c:v>1391.0180555555562</c:v>
                </c:pt>
                <c:pt idx="19">
                  <c:v>1400.8770833333328</c:v>
                </c:pt>
                <c:pt idx="20">
                  <c:v>1401.8722222222204</c:v>
                </c:pt>
                <c:pt idx="21">
                  <c:v>1538.0333333333328</c:v>
                </c:pt>
                <c:pt idx="22">
                  <c:v>1545.875</c:v>
                </c:pt>
              </c:numCache>
            </c:numRef>
          </c:xVal>
          <c:yVal>
            <c:numRef>
              <c:f>'incubation data'!$CK$1033:$CK$1055</c:f>
              <c:numCache>
                <c:formatCode>0.00</c:formatCode>
                <c:ptCount val="23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58-4AD3-AB67-44E82C1AF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80864"/>
        <c:axId val="82982784"/>
      </c:scatterChart>
      <c:valAx>
        <c:axId val="829808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82982784"/>
        <c:crosses val="autoZero"/>
        <c:crossBetween val="midCat"/>
      </c:valAx>
      <c:valAx>
        <c:axId val="82982784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crossAx val="829808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1st exp. CO2 / CH4</a:t>
            </a:r>
          </a:p>
        </c:rich>
      </c:tx>
      <c:layout>
        <c:manualLayout>
          <c:xMode val="edge"/>
          <c:yMode val="edge"/>
          <c:x val="0.18961042771567121"/>
          <c:y val="3.7037037037037056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'incubation data'!$G$1063:$G$1107</c:f>
              <c:numCache>
                <c:formatCode>0</c:formatCode>
                <c:ptCount val="45"/>
                <c:pt idx="0">
                  <c:v>0</c:v>
                </c:pt>
                <c:pt idx="1">
                  <c:v>6.9958333333343035</c:v>
                </c:pt>
                <c:pt idx="2">
                  <c:v>13.84236111111386</c:v>
                </c:pt>
                <c:pt idx="3">
                  <c:v>29.827083333337214</c:v>
                </c:pt>
                <c:pt idx="4">
                  <c:v>37.025000000001455</c:v>
                </c:pt>
                <c:pt idx="5">
                  <c:v>56.846527777779556</c:v>
                </c:pt>
                <c:pt idx="6">
                  <c:v>75.79374999999709</c:v>
                </c:pt>
                <c:pt idx="7">
                  <c:v>89.895138888889051</c:v>
                </c:pt>
                <c:pt idx="8">
                  <c:v>108.91805555555766</c:v>
                </c:pt>
                <c:pt idx="9">
                  <c:v>125.70416666667006</c:v>
                </c:pt>
                <c:pt idx="10">
                  <c:v>136.82986111110949</c:v>
                </c:pt>
                <c:pt idx="11">
                  <c:v>150.92569444444234</c:v>
                </c:pt>
                <c:pt idx="12">
                  <c:v>164.90277777778101</c:v>
                </c:pt>
                <c:pt idx="13">
                  <c:v>178.82986111110949</c:v>
                </c:pt>
                <c:pt idx="14">
                  <c:v>192.80000000000291</c:v>
                </c:pt>
                <c:pt idx="15">
                  <c:v>206.79861111110949</c:v>
                </c:pt>
                <c:pt idx="16">
                  <c:v>220.88194444444525</c:v>
                </c:pt>
                <c:pt idx="17">
                  <c:v>234.80416666666861</c:v>
                </c:pt>
                <c:pt idx="18">
                  <c:v>276.87638888888614</c:v>
                </c:pt>
                <c:pt idx="19">
                  <c:v>304.82222222222481</c:v>
                </c:pt>
                <c:pt idx="20">
                  <c:v>318.93541666666715</c:v>
                </c:pt>
                <c:pt idx="21">
                  <c:v>403.92708333333576</c:v>
                </c:pt>
                <c:pt idx="22">
                  <c:v>479.74861111111386</c:v>
                </c:pt>
                <c:pt idx="23">
                  <c:v>552.92916666666861</c:v>
                </c:pt>
                <c:pt idx="24">
                  <c:v>572.87222222222044</c:v>
                </c:pt>
                <c:pt idx="25">
                  <c:v>622.93611111111386</c:v>
                </c:pt>
                <c:pt idx="26">
                  <c:v>649.9326388888876</c:v>
                </c:pt>
                <c:pt idx="27">
                  <c:v>725.86736111110804</c:v>
                </c:pt>
                <c:pt idx="28">
                  <c:v>774.8972222222219</c:v>
                </c:pt>
                <c:pt idx="29">
                  <c:v>815.8659722222219</c:v>
                </c:pt>
                <c:pt idx="30">
                  <c:v>864.91874999999709</c:v>
                </c:pt>
                <c:pt idx="31">
                  <c:v>915.87708333333285</c:v>
                </c:pt>
                <c:pt idx="32">
                  <c:v>970.75</c:v>
                </c:pt>
                <c:pt idx="33">
                  <c:v>978.94722222222481</c:v>
                </c:pt>
                <c:pt idx="34">
                  <c:v>1060.7770833333343</c:v>
                </c:pt>
                <c:pt idx="35">
                  <c:v>1131.9597222222219</c:v>
                </c:pt>
                <c:pt idx="36">
                  <c:v>1200.9118055555591</c:v>
                </c:pt>
                <c:pt idx="37">
                  <c:v>1246.7319444444438</c:v>
                </c:pt>
                <c:pt idx="38">
                  <c:v>1273.7375000000029</c:v>
                </c:pt>
                <c:pt idx="39">
                  <c:v>1307.8708333333343</c:v>
                </c:pt>
                <c:pt idx="40">
                  <c:v>1326.878472222219</c:v>
                </c:pt>
                <c:pt idx="41">
                  <c:v>1361.7277777777781</c:v>
                </c:pt>
                <c:pt idx="42">
                  <c:v>1392.9118055555591</c:v>
                </c:pt>
                <c:pt idx="43">
                  <c:v>1446.7298611111109</c:v>
                </c:pt>
                <c:pt idx="44">
                  <c:v>1475.7624999999971</c:v>
                </c:pt>
              </c:numCache>
            </c:numRef>
          </c:xVal>
          <c:yVal>
            <c:numRef>
              <c:f>'incubation data'!$Y$1063:$Y$1107</c:f>
              <c:numCache>
                <c:formatCode>0.000000</c:formatCode>
                <c:ptCount val="45"/>
                <c:pt idx="0">
                  <c:v>0</c:v>
                </c:pt>
                <c:pt idx="1">
                  <c:v>6.173353712716676E-5</c:v>
                </c:pt>
                <c:pt idx="2">
                  <c:v>-2.0234800755755057E-4</c:v>
                </c:pt>
                <c:pt idx="3">
                  <c:v>3.3250951664608251E-6</c:v>
                </c:pt>
                <c:pt idx="4">
                  <c:v>1.82079535567634E-4</c:v>
                </c:pt>
                <c:pt idx="5">
                  <c:v>1.1954146865757187E-3</c:v>
                </c:pt>
                <c:pt idx="6">
                  <c:v>8.6126943391585812E-4</c:v>
                </c:pt>
                <c:pt idx="7">
                  <c:v>1.2977462910529224E-3</c:v>
                </c:pt>
                <c:pt idx="8">
                  <c:v>1.4500151085519843E-3</c:v>
                </c:pt>
                <c:pt idx="9">
                  <c:v>1.2593134208065189E-3</c:v>
                </c:pt>
                <c:pt idx="10">
                  <c:v>9.9981102069342373E-4</c:v>
                </c:pt>
                <c:pt idx="11">
                  <c:v>1.1639391235595176E-3</c:v>
                </c:pt>
                <c:pt idx="12">
                  <c:v>7.5115491749522039E-4</c:v>
                </c:pt>
                <c:pt idx="13">
                  <c:v>1.4630516032860474E-3</c:v>
                </c:pt>
                <c:pt idx="14">
                  <c:v>-1.1439549029733086E-4</c:v>
                </c:pt>
                <c:pt idx="15">
                  <c:v>1.0841822462667357E-3</c:v>
                </c:pt>
                <c:pt idx="16">
                  <c:v>8.7632112146033094E-4</c:v>
                </c:pt>
                <c:pt idx="17">
                  <c:v>1.8371439857462156E-3</c:v>
                </c:pt>
                <c:pt idx="18">
                  <c:v>2.5919267638316217E-3</c:v>
                </c:pt>
                <c:pt idx="19">
                  <c:v>2.2703778581742644E-3</c:v>
                </c:pt>
                <c:pt idx="20">
                  <c:v>2.3294063854493474E-3</c:v>
                </c:pt>
                <c:pt idx="21">
                  <c:v>1.5802268623268327E-3</c:v>
                </c:pt>
                <c:pt idx="22">
                  <c:v>3.0915974025903866E-3</c:v>
                </c:pt>
                <c:pt idx="23">
                  <c:v>3.805035186542175E-3</c:v>
                </c:pt>
                <c:pt idx="24">
                  <c:v>3.7644852827316919E-3</c:v>
                </c:pt>
                <c:pt idx="25">
                  <c:v>5.9043044717961238E-3</c:v>
                </c:pt>
                <c:pt idx="26">
                  <c:v>6.8959072305367214E-3</c:v>
                </c:pt>
                <c:pt idx="27">
                  <c:v>2.3153026750376157E-2</c:v>
                </c:pt>
                <c:pt idx="28">
                  <c:v>5.1332897507677243E-2</c:v>
                </c:pt>
                <c:pt idx="29">
                  <c:v>8.4600354240100803E-2</c:v>
                </c:pt>
                <c:pt idx="30">
                  <c:v>0.14178768530575184</c:v>
                </c:pt>
                <c:pt idx="31">
                  <c:v>0.30756517200016414</c:v>
                </c:pt>
                <c:pt idx="32">
                  <c:v>1.490919639079791</c:v>
                </c:pt>
                <c:pt idx="33">
                  <c:v>1.9375687603270511</c:v>
                </c:pt>
                <c:pt idx="34">
                  <c:v>3.4713320644600594</c:v>
                </c:pt>
                <c:pt idx="35">
                  <c:v>4.7076581300556901</c:v>
                </c:pt>
                <c:pt idx="36">
                  <c:v>6.4209676621157961</c:v>
                </c:pt>
                <c:pt idx="37">
                  <c:v>8.7064069337930601</c:v>
                </c:pt>
                <c:pt idx="38">
                  <c:v>10.444170777914112</c:v>
                </c:pt>
                <c:pt idx="39">
                  <c:v>10.444170777914112</c:v>
                </c:pt>
                <c:pt idx="40">
                  <c:v>11.901900445100873</c:v>
                </c:pt>
                <c:pt idx="41">
                  <c:v>14.645433252060132</c:v>
                </c:pt>
                <c:pt idx="42">
                  <c:v>16.911427184766161</c:v>
                </c:pt>
                <c:pt idx="43">
                  <c:v>19.923326083360251</c:v>
                </c:pt>
                <c:pt idx="44">
                  <c:v>22.141956280752453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3E-4BCA-9EC4-7DD934C1E312}"/>
            </c:ext>
          </c:extLst>
        </c:ser>
        <c:ser>
          <c:idx val="9"/>
          <c:order val="1"/>
          <c:spPr>
            <a:ln w="28575">
              <a:noFill/>
            </a:ln>
          </c:spPr>
          <c:marker>
            <c:spPr>
              <a:solidFill>
                <a:schemeClr val="tx2">
                  <a:lumMod val="60000"/>
                  <a:lumOff val="40000"/>
                </a:schemeClr>
              </a:solidFill>
            </c:spPr>
          </c:marker>
          <c:xVal>
            <c:numRef>
              <c:f>'incubation data'!$G$1063:$G$1107</c:f>
              <c:numCache>
                <c:formatCode>0</c:formatCode>
                <c:ptCount val="45"/>
                <c:pt idx="0">
                  <c:v>0</c:v>
                </c:pt>
                <c:pt idx="1">
                  <c:v>6.9958333333343035</c:v>
                </c:pt>
                <c:pt idx="2">
                  <c:v>13.84236111111386</c:v>
                </c:pt>
                <c:pt idx="3">
                  <c:v>29.827083333337214</c:v>
                </c:pt>
                <c:pt idx="4">
                  <c:v>37.025000000001455</c:v>
                </c:pt>
                <c:pt idx="5">
                  <c:v>56.846527777779556</c:v>
                </c:pt>
                <c:pt idx="6">
                  <c:v>75.79374999999709</c:v>
                </c:pt>
                <c:pt idx="7">
                  <c:v>89.895138888889051</c:v>
                </c:pt>
                <c:pt idx="8">
                  <c:v>108.91805555555766</c:v>
                </c:pt>
                <c:pt idx="9">
                  <c:v>125.70416666667006</c:v>
                </c:pt>
                <c:pt idx="10">
                  <c:v>136.82986111110949</c:v>
                </c:pt>
                <c:pt idx="11">
                  <c:v>150.92569444444234</c:v>
                </c:pt>
                <c:pt idx="12">
                  <c:v>164.90277777778101</c:v>
                </c:pt>
                <c:pt idx="13">
                  <c:v>178.82986111110949</c:v>
                </c:pt>
                <c:pt idx="14">
                  <c:v>192.80000000000291</c:v>
                </c:pt>
                <c:pt idx="15">
                  <c:v>206.79861111110949</c:v>
                </c:pt>
                <c:pt idx="16">
                  <c:v>220.88194444444525</c:v>
                </c:pt>
                <c:pt idx="17">
                  <c:v>234.80416666666861</c:v>
                </c:pt>
                <c:pt idx="18">
                  <c:v>276.87638888888614</c:v>
                </c:pt>
                <c:pt idx="19">
                  <c:v>304.82222222222481</c:v>
                </c:pt>
                <c:pt idx="20">
                  <c:v>318.93541666666715</c:v>
                </c:pt>
                <c:pt idx="21">
                  <c:v>403.92708333333576</c:v>
                </c:pt>
                <c:pt idx="22">
                  <c:v>479.74861111111386</c:v>
                </c:pt>
                <c:pt idx="23">
                  <c:v>552.92916666666861</c:v>
                </c:pt>
                <c:pt idx="24">
                  <c:v>572.87222222222044</c:v>
                </c:pt>
                <c:pt idx="25">
                  <c:v>622.93611111111386</c:v>
                </c:pt>
                <c:pt idx="26">
                  <c:v>649.9326388888876</c:v>
                </c:pt>
                <c:pt idx="27">
                  <c:v>725.86736111110804</c:v>
                </c:pt>
                <c:pt idx="28">
                  <c:v>774.8972222222219</c:v>
                </c:pt>
                <c:pt idx="29">
                  <c:v>815.8659722222219</c:v>
                </c:pt>
                <c:pt idx="30">
                  <c:v>864.91874999999709</c:v>
                </c:pt>
                <c:pt idx="31">
                  <c:v>915.87708333333285</c:v>
                </c:pt>
                <c:pt idx="32">
                  <c:v>970.75</c:v>
                </c:pt>
                <c:pt idx="33">
                  <c:v>978.94722222222481</c:v>
                </c:pt>
                <c:pt idx="34">
                  <c:v>1060.7770833333343</c:v>
                </c:pt>
                <c:pt idx="35">
                  <c:v>1131.9597222222219</c:v>
                </c:pt>
                <c:pt idx="36">
                  <c:v>1200.9118055555591</c:v>
                </c:pt>
                <c:pt idx="37">
                  <c:v>1246.7319444444438</c:v>
                </c:pt>
                <c:pt idx="38">
                  <c:v>1273.7375000000029</c:v>
                </c:pt>
                <c:pt idx="39">
                  <c:v>1307.8708333333343</c:v>
                </c:pt>
                <c:pt idx="40">
                  <c:v>1326.878472222219</c:v>
                </c:pt>
                <c:pt idx="41">
                  <c:v>1361.7277777777781</c:v>
                </c:pt>
                <c:pt idx="42">
                  <c:v>1392.9118055555591</c:v>
                </c:pt>
                <c:pt idx="43">
                  <c:v>1446.7298611111109</c:v>
                </c:pt>
                <c:pt idx="44">
                  <c:v>1475.7624999999971</c:v>
                </c:pt>
              </c:numCache>
            </c:numRef>
          </c:xVal>
          <c:yVal>
            <c:numRef>
              <c:f>'incubation data'!$AJ$1063:$AJ$1107</c:f>
              <c:numCache>
                <c:formatCode>0.0</c:formatCode>
                <c:ptCount val="45"/>
                <c:pt idx="0">
                  <c:v>0</c:v>
                </c:pt>
                <c:pt idx="1">
                  <c:v>0.46629135952504291</c:v>
                </c:pt>
                <c:pt idx="2">
                  <c:v>0.89395279726822441</c:v>
                </c:pt>
                <c:pt idx="3">
                  <c:v>1.9051868153814249</c:v>
                </c:pt>
                <c:pt idx="4">
                  <c:v>4.3331875446039412</c:v>
                </c:pt>
                <c:pt idx="5">
                  <c:v>11.37386633199951</c:v>
                </c:pt>
                <c:pt idx="6">
                  <c:v>13.983576765466795</c:v>
                </c:pt>
                <c:pt idx="7">
                  <c:v>16.352834236888974</c:v>
                </c:pt>
                <c:pt idx="8">
                  <c:v>18.150074397519969</c:v>
                </c:pt>
                <c:pt idx="9">
                  <c:v>17.89310237405444</c:v>
                </c:pt>
                <c:pt idx="10">
                  <c:v>19.349552343617052</c:v>
                </c:pt>
                <c:pt idx="11">
                  <c:v>19.772751277357841</c:v>
                </c:pt>
                <c:pt idx="12">
                  <c:v>20.154704252400538</c:v>
                </c:pt>
                <c:pt idx="13">
                  <c:v>20.172259886368575</c:v>
                </c:pt>
                <c:pt idx="14">
                  <c:v>21.13038022111914</c:v>
                </c:pt>
                <c:pt idx="15">
                  <c:v>21.469385882758321</c:v>
                </c:pt>
                <c:pt idx="16">
                  <c:v>21.066855291277097</c:v>
                </c:pt>
                <c:pt idx="17">
                  <c:v>20.685791523772327</c:v>
                </c:pt>
                <c:pt idx="18">
                  <c:v>22.857817347213985</c:v>
                </c:pt>
                <c:pt idx="19">
                  <c:v>23.159943802545207</c:v>
                </c:pt>
                <c:pt idx="20">
                  <c:v>22.772320759394052</c:v>
                </c:pt>
                <c:pt idx="21">
                  <c:v>24.289600347249529</c:v>
                </c:pt>
                <c:pt idx="22">
                  <c:v>24.538377593601727</c:v>
                </c:pt>
                <c:pt idx="23">
                  <c:v>24.865420844854665</c:v>
                </c:pt>
                <c:pt idx="24">
                  <c:v>24.615075843332203</c:v>
                </c:pt>
                <c:pt idx="25">
                  <c:v>26.34968403330604</c:v>
                </c:pt>
                <c:pt idx="26">
                  <c:v>26.051095015594861</c:v>
                </c:pt>
                <c:pt idx="27">
                  <c:v>25.825502559806921</c:v>
                </c:pt>
                <c:pt idx="28">
                  <c:v>24.352932667657978</c:v>
                </c:pt>
                <c:pt idx="29">
                  <c:v>24.111276592495933</c:v>
                </c:pt>
                <c:pt idx="30">
                  <c:v>24.548791152824595</c:v>
                </c:pt>
                <c:pt idx="31">
                  <c:v>25.35627300580617</c:v>
                </c:pt>
                <c:pt idx="32">
                  <c:v>31.140124039012996</c:v>
                </c:pt>
                <c:pt idx="33">
                  <c:v>31.726948378433015</c:v>
                </c:pt>
                <c:pt idx="34">
                  <c:v>36.213825270436992</c:v>
                </c:pt>
                <c:pt idx="35">
                  <c:v>36.338514173544787</c:v>
                </c:pt>
                <c:pt idx="36">
                  <c:v>35.481046161775637</c:v>
                </c:pt>
                <c:pt idx="37">
                  <c:v>37.474033420922318</c:v>
                </c:pt>
                <c:pt idx="38">
                  <c:v>38.061909868829389</c:v>
                </c:pt>
                <c:pt idx="39">
                  <c:v>38.825719907176513</c:v>
                </c:pt>
                <c:pt idx="40">
                  <c:v>50.13423942019859</c:v>
                </c:pt>
                <c:pt idx="41">
                  <c:v>51.348519517374719</c:v>
                </c:pt>
                <c:pt idx="42">
                  <c:v>51.813982088304257</c:v>
                </c:pt>
                <c:pt idx="43">
                  <c:v>51.82705850790267</c:v>
                </c:pt>
                <c:pt idx="44">
                  <c:v>53.134275264783547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53E-4BCA-9EC4-7DD934C1E312}"/>
            </c:ext>
          </c:extLst>
        </c:ser>
        <c:ser>
          <c:idx val="10"/>
          <c:order val="2"/>
          <c:spPr>
            <a:ln w="28575">
              <a:noFill/>
            </a:ln>
          </c:spPr>
          <c:xVal>
            <c:numRef>
              <c:f>'incubation data'!$G$1063:$G$1107</c:f>
              <c:numCache>
                <c:formatCode>0</c:formatCode>
                <c:ptCount val="45"/>
                <c:pt idx="0">
                  <c:v>0</c:v>
                </c:pt>
                <c:pt idx="1">
                  <c:v>6.9958333333343035</c:v>
                </c:pt>
                <c:pt idx="2">
                  <c:v>13.84236111111386</c:v>
                </c:pt>
                <c:pt idx="3">
                  <c:v>29.827083333337214</c:v>
                </c:pt>
                <c:pt idx="4">
                  <c:v>37.025000000001455</c:v>
                </c:pt>
                <c:pt idx="5">
                  <c:v>56.846527777779556</c:v>
                </c:pt>
                <c:pt idx="6">
                  <c:v>75.79374999999709</c:v>
                </c:pt>
                <c:pt idx="7">
                  <c:v>89.895138888889051</c:v>
                </c:pt>
                <c:pt idx="8">
                  <c:v>108.91805555555766</c:v>
                </c:pt>
                <c:pt idx="9">
                  <c:v>125.70416666667006</c:v>
                </c:pt>
                <c:pt idx="10">
                  <c:v>136.82986111110949</c:v>
                </c:pt>
                <c:pt idx="11">
                  <c:v>150.92569444444234</c:v>
                </c:pt>
                <c:pt idx="12">
                  <c:v>164.90277777778101</c:v>
                </c:pt>
                <c:pt idx="13">
                  <c:v>178.82986111110949</c:v>
                </c:pt>
                <c:pt idx="14">
                  <c:v>192.80000000000291</c:v>
                </c:pt>
                <c:pt idx="15">
                  <c:v>206.79861111110949</c:v>
                </c:pt>
                <c:pt idx="16">
                  <c:v>220.88194444444525</c:v>
                </c:pt>
                <c:pt idx="17">
                  <c:v>234.80416666666861</c:v>
                </c:pt>
                <c:pt idx="18">
                  <c:v>276.87638888888614</c:v>
                </c:pt>
                <c:pt idx="19">
                  <c:v>304.82222222222481</c:v>
                </c:pt>
                <c:pt idx="20">
                  <c:v>318.93541666666715</c:v>
                </c:pt>
                <c:pt idx="21">
                  <c:v>403.92708333333576</c:v>
                </c:pt>
                <c:pt idx="22">
                  <c:v>479.74861111111386</c:v>
                </c:pt>
                <c:pt idx="23">
                  <c:v>552.92916666666861</c:v>
                </c:pt>
                <c:pt idx="24">
                  <c:v>572.87222222222044</c:v>
                </c:pt>
                <c:pt idx="25">
                  <c:v>622.93611111111386</c:v>
                </c:pt>
                <c:pt idx="26">
                  <c:v>649.9326388888876</c:v>
                </c:pt>
                <c:pt idx="27">
                  <c:v>725.86736111110804</c:v>
                </c:pt>
                <c:pt idx="28">
                  <c:v>774.8972222222219</c:v>
                </c:pt>
                <c:pt idx="29">
                  <c:v>815.8659722222219</c:v>
                </c:pt>
                <c:pt idx="30">
                  <c:v>864.91874999999709</c:v>
                </c:pt>
                <c:pt idx="31">
                  <c:v>915.87708333333285</c:v>
                </c:pt>
                <c:pt idx="32">
                  <c:v>970.75</c:v>
                </c:pt>
                <c:pt idx="33">
                  <c:v>978.94722222222481</c:v>
                </c:pt>
                <c:pt idx="34">
                  <c:v>1060.7770833333343</c:v>
                </c:pt>
                <c:pt idx="35">
                  <c:v>1131.9597222222219</c:v>
                </c:pt>
                <c:pt idx="36">
                  <c:v>1200.9118055555591</c:v>
                </c:pt>
                <c:pt idx="37">
                  <c:v>1246.7319444444438</c:v>
                </c:pt>
                <c:pt idx="38">
                  <c:v>1273.7375000000029</c:v>
                </c:pt>
                <c:pt idx="39">
                  <c:v>1307.8708333333343</c:v>
                </c:pt>
                <c:pt idx="40">
                  <c:v>1326.878472222219</c:v>
                </c:pt>
                <c:pt idx="41">
                  <c:v>1361.7277777777781</c:v>
                </c:pt>
                <c:pt idx="42">
                  <c:v>1392.9118055555591</c:v>
                </c:pt>
                <c:pt idx="43">
                  <c:v>1446.7298611111109</c:v>
                </c:pt>
                <c:pt idx="44">
                  <c:v>1475.7624999999971</c:v>
                </c:pt>
              </c:numCache>
            </c:numRef>
          </c:xVal>
          <c:yVal>
            <c:numRef>
              <c:f>'incubation data'!$AK$1063:$AK$1107</c:f>
              <c:numCache>
                <c:formatCode>0.0</c:formatCode>
                <c:ptCount val="4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53E-4BCA-9EC4-7DD934C1E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344000"/>
        <c:axId val="83349888"/>
      </c:scatterChart>
      <c:valAx>
        <c:axId val="8334400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83349888"/>
        <c:crosses val="autoZero"/>
        <c:crossBetween val="midCat"/>
      </c:valAx>
      <c:valAx>
        <c:axId val="83349888"/>
        <c:scaling>
          <c:orientation val="minMax"/>
        </c:scaling>
        <c:delete val="0"/>
        <c:axPos val="l"/>
        <c:numFmt formatCode="0.000000" sourceLinked="1"/>
        <c:majorTickMark val="out"/>
        <c:minorTickMark val="none"/>
        <c:tickLblPos val="nextTo"/>
        <c:crossAx val="833440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data'!$G$1112:$G$1133</c:f>
              <c:numCache>
                <c:formatCode>0</c:formatCode>
                <c:ptCount val="22"/>
                <c:pt idx="0">
                  <c:v>0</c:v>
                </c:pt>
                <c:pt idx="1">
                  <c:v>5.9708333333328483</c:v>
                </c:pt>
                <c:pt idx="2">
                  <c:v>13.867361111108039</c:v>
                </c:pt>
                <c:pt idx="3">
                  <c:v>21.976388888884685</c:v>
                </c:pt>
                <c:pt idx="4">
                  <c:v>35.020833333335759</c:v>
                </c:pt>
                <c:pt idx="5">
                  <c:v>47.998611111106584</c:v>
                </c:pt>
                <c:pt idx="6">
                  <c:v>60.928472222221899</c:v>
                </c:pt>
                <c:pt idx="7">
                  <c:v>98.018055555556202</c:v>
                </c:pt>
                <c:pt idx="8">
                  <c:v>138.0402777777781</c:v>
                </c:pt>
                <c:pt idx="9">
                  <c:v>173.82083333333139</c:v>
                </c:pt>
                <c:pt idx="10">
                  <c:v>203.8708333333343</c:v>
                </c:pt>
                <c:pt idx="11">
                  <c:v>286.82013888888469</c:v>
                </c:pt>
                <c:pt idx="12">
                  <c:v>333.83402777777519</c:v>
                </c:pt>
                <c:pt idx="13">
                  <c:v>342.91805555555766</c:v>
                </c:pt>
                <c:pt idx="14">
                  <c:v>364.87708333333285</c:v>
                </c:pt>
                <c:pt idx="15">
                  <c:v>664.86319444444234</c:v>
                </c:pt>
                <c:pt idx="16">
                  <c:v>875.07013888888469</c:v>
                </c:pt>
                <c:pt idx="17">
                  <c:v>1078.9090277777796</c:v>
                </c:pt>
                <c:pt idx="18">
                  <c:v>1190.8826388888847</c:v>
                </c:pt>
                <c:pt idx="19">
                  <c:v>1391.0111111111109</c:v>
                </c:pt>
                <c:pt idx="20">
                  <c:v>1400.8701388888876</c:v>
                </c:pt>
                <c:pt idx="21">
                  <c:v>1401.8645833333358</c:v>
                </c:pt>
              </c:numCache>
            </c:numRef>
          </c:xVal>
          <c:yVal>
            <c:numRef>
              <c:f>'incubation data'!$CH$1112:$CH$1133</c:f>
              <c:numCache>
                <c:formatCode>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21-4D89-B67D-8B8C9EC8AE58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data'!$G$1112:$G$1133</c:f>
              <c:numCache>
                <c:formatCode>0</c:formatCode>
                <c:ptCount val="22"/>
                <c:pt idx="0">
                  <c:v>0</c:v>
                </c:pt>
                <c:pt idx="1">
                  <c:v>5.9708333333328483</c:v>
                </c:pt>
                <c:pt idx="2">
                  <c:v>13.867361111108039</c:v>
                </c:pt>
                <c:pt idx="3">
                  <c:v>21.976388888884685</c:v>
                </c:pt>
                <c:pt idx="4">
                  <c:v>35.020833333335759</c:v>
                </c:pt>
                <c:pt idx="5">
                  <c:v>47.998611111106584</c:v>
                </c:pt>
                <c:pt idx="6">
                  <c:v>60.928472222221899</c:v>
                </c:pt>
                <c:pt idx="7">
                  <c:v>98.018055555556202</c:v>
                </c:pt>
                <c:pt idx="8">
                  <c:v>138.0402777777781</c:v>
                </c:pt>
                <c:pt idx="9">
                  <c:v>173.82083333333139</c:v>
                </c:pt>
                <c:pt idx="10">
                  <c:v>203.8708333333343</c:v>
                </c:pt>
                <c:pt idx="11">
                  <c:v>286.82013888888469</c:v>
                </c:pt>
                <c:pt idx="12">
                  <c:v>333.83402777777519</c:v>
                </c:pt>
                <c:pt idx="13">
                  <c:v>342.91805555555766</c:v>
                </c:pt>
                <c:pt idx="14">
                  <c:v>364.87708333333285</c:v>
                </c:pt>
                <c:pt idx="15">
                  <c:v>664.86319444444234</c:v>
                </c:pt>
                <c:pt idx="16">
                  <c:v>875.07013888888469</c:v>
                </c:pt>
                <c:pt idx="17">
                  <c:v>1078.9090277777796</c:v>
                </c:pt>
                <c:pt idx="18">
                  <c:v>1190.8826388888847</c:v>
                </c:pt>
                <c:pt idx="19">
                  <c:v>1391.0111111111109</c:v>
                </c:pt>
                <c:pt idx="20">
                  <c:v>1400.8701388888876</c:v>
                </c:pt>
                <c:pt idx="21">
                  <c:v>1401.8645833333358</c:v>
                </c:pt>
              </c:numCache>
            </c:numRef>
          </c:xVal>
          <c:yVal>
            <c:numRef>
              <c:f>'incubation data'!$CI$1112:$CI$1133</c:f>
              <c:numCache>
                <c:formatCode>0.000</c:formatCode>
                <c:ptCount val="22"/>
                <c:pt idx="0">
                  <c:v>0</c:v>
                </c:pt>
                <c:pt idx="1">
                  <c:v>0.15673303054134838</c:v>
                </c:pt>
                <c:pt idx="2">
                  <c:v>0.29016982376065847</c:v>
                </c:pt>
                <c:pt idx="5">
                  <c:v>0.62412951859577215</c:v>
                </c:pt>
                <c:pt idx="6">
                  <c:v>0.70264777976563131</c:v>
                </c:pt>
                <c:pt idx="7">
                  <c:v>0.76705946854064111</c:v>
                </c:pt>
                <c:pt idx="8">
                  <c:v>0.82852026259777078</c:v>
                </c:pt>
                <c:pt idx="9">
                  <c:v>0.92405873728965993</c:v>
                </c:pt>
                <c:pt idx="10">
                  <c:v>1.0301817395490389</c:v>
                </c:pt>
                <c:pt idx="11">
                  <c:v>1.1341908758493722</c:v>
                </c:pt>
                <c:pt idx="12">
                  <c:v>1.1555361861262865</c:v>
                </c:pt>
                <c:pt idx="14">
                  <c:v>1.2273414322206093</c:v>
                </c:pt>
                <c:pt idx="15">
                  <c:v>2.187306945142899</c:v>
                </c:pt>
                <c:pt idx="16">
                  <c:v>2.7758476576707807</c:v>
                </c:pt>
                <c:pt idx="17">
                  <c:v>3.7778923838862699</c:v>
                </c:pt>
                <c:pt idx="18">
                  <c:v>4.1463665252687241</c:v>
                </c:pt>
                <c:pt idx="19">
                  <c:v>3.1173105141198278</c:v>
                </c:pt>
                <c:pt idx="20">
                  <c:v>3.1820954356308979</c:v>
                </c:pt>
                <c:pt idx="21">
                  <c:v>3.1820954356308979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21-4D89-B67D-8B8C9EC8A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375616"/>
        <c:axId val="83377536"/>
      </c:scatterChart>
      <c:valAx>
        <c:axId val="8337561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83377536"/>
        <c:crosses val="autoZero"/>
        <c:crossBetween val="midCat"/>
      </c:valAx>
      <c:valAx>
        <c:axId val="83377536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833756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6618680760987917"/>
          <c:y val="8.3333333333333343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data'!$G$1112:$G$1133</c:f>
              <c:numCache>
                <c:formatCode>0</c:formatCode>
                <c:ptCount val="22"/>
                <c:pt idx="0">
                  <c:v>0</c:v>
                </c:pt>
                <c:pt idx="1">
                  <c:v>5.9708333333328483</c:v>
                </c:pt>
                <c:pt idx="2">
                  <c:v>13.867361111108039</c:v>
                </c:pt>
                <c:pt idx="3">
                  <c:v>21.976388888884685</c:v>
                </c:pt>
                <c:pt idx="4">
                  <c:v>35.020833333335759</c:v>
                </c:pt>
                <c:pt idx="5">
                  <c:v>47.998611111106584</c:v>
                </c:pt>
                <c:pt idx="6">
                  <c:v>60.928472222221899</c:v>
                </c:pt>
                <c:pt idx="7">
                  <c:v>98.018055555556202</c:v>
                </c:pt>
                <c:pt idx="8">
                  <c:v>138.0402777777781</c:v>
                </c:pt>
                <c:pt idx="9">
                  <c:v>173.82083333333139</c:v>
                </c:pt>
                <c:pt idx="10">
                  <c:v>203.8708333333343</c:v>
                </c:pt>
                <c:pt idx="11">
                  <c:v>286.82013888888469</c:v>
                </c:pt>
                <c:pt idx="12">
                  <c:v>333.83402777777519</c:v>
                </c:pt>
                <c:pt idx="13">
                  <c:v>342.91805555555766</c:v>
                </c:pt>
                <c:pt idx="14">
                  <c:v>364.87708333333285</c:v>
                </c:pt>
                <c:pt idx="15">
                  <c:v>664.86319444444234</c:v>
                </c:pt>
                <c:pt idx="16">
                  <c:v>875.07013888888469</c:v>
                </c:pt>
                <c:pt idx="17">
                  <c:v>1078.9090277777796</c:v>
                </c:pt>
                <c:pt idx="18">
                  <c:v>1190.8826388888847</c:v>
                </c:pt>
                <c:pt idx="19">
                  <c:v>1391.0111111111109</c:v>
                </c:pt>
                <c:pt idx="20">
                  <c:v>1400.8701388888876</c:v>
                </c:pt>
                <c:pt idx="21">
                  <c:v>1401.8645833333358</c:v>
                </c:pt>
              </c:numCache>
            </c:numRef>
          </c:xVal>
          <c:yVal>
            <c:numRef>
              <c:f>'incubation data'!$CJ$1112:$CJ$1133</c:f>
              <c:numCache>
                <c:formatCode>0.000</c:formatCode>
                <c:ptCount val="22"/>
                <c:pt idx="0">
                  <c:v>0</c:v>
                </c:pt>
                <c:pt idx="1">
                  <c:v>2.4144404135331246</c:v>
                </c:pt>
                <c:pt idx="2">
                  <c:v>3.0495520908382998</c:v>
                </c:pt>
                <c:pt idx="5">
                  <c:v>3.4550221160779446</c:v>
                </c:pt>
                <c:pt idx="6">
                  <c:v>3.610911388458879</c:v>
                </c:pt>
                <c:pt idx="7">
                  <c:v>3.2803022917165738</c:v>
                </c:pt>
                <c:pt idx="8">
                  <c:v>3.340897499958015</c:v>
                </c:pt>
                <c:pt idx="9">
                  <c:v>3.9568706673808656</c:v>
                </c:pt>
                <c:pt idx="10">
                  <c:v>4.6607658309565227</c:v>
                </c:pt>
                <c:pt idx="11">
                  <c:v>5.169825677980822</c:v>
                </c:pt>
                <c:pt idx="12">
                  <c:v>5.0724827101130092</c:v>
                </c:pt>
                <c:pt idx="14">
                  <c:v>5.398196098552873</c:v>
                </c:pt>
                <c:pt idx="15">
                  <c:v>5.789024646797527</c:v>
                </c:pt>
                <c:pt idx="16">
                  <c:v>7.1122313753314721</c:v>
                </c:pt>
                <c:pt idx="17">
                  <c:v>11.156747139697513</c:v>
                </c:pt>
                <c:pt idx="18">
                  <c:v>12.613276997883224</c:v>
                </c:pt>
                <c:pt idx="19">
                  <c:v>8.5091061362257872</c:v>
                </c:pt>
                <c:pt idx="20">
                  <c:v>8.7723829856250326</c:v>
                </c:pt>
                <c:pt idx="21">
                  <c:v>8.7723829856250326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48-4D8D-A0CB-C82B6D429F2B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data'!$G$1112:$G$1133</c:f>
              <c:numCache>
                <c:formatCode>0</c:formatCode>
                <c:ptCount val="22"/>
                <c:pt idx="0">
                  <c:v>0</c:v>
                </c:pt>
                <c:pt idx="1">
                  <c:v>5.9708333333328483</c:v>
                </c:pt>
                <c:pt idx="2">
                  <c:v>13.867361111108039</c:v>
                </c:pt>
                <c:pt idx="3">
                  <c:v>21.976388888884685</c:v>
                </c:pt>
                <c:pt idx="4">
                  <c:v>35.020833333335759</c:v>
                </c:pt>
                <c:pt idx="5">
                  <c:v>47.998611111106584</c:v>
                </c:pt>
                <c:pt idx="6">
                  <c:v>60.928472222221899</c:v>
                </c:pt>
                <c:pt idx="7">
                  <c:v>98.018055555556202</c:v>
                </c:pt>
                <c:pt idx="8">
                  <c:v>138.0402777777781</c:v>
                </c:pt>
                <c:pt idx="9">
                  <c:v>173.82083333333139</c:v>
                </c:pt>
                <c:pt idx="10">
                  <c:v>203.8708333333343</c:v>
                </c:pt>
                <c:pt idx="11">
                  <c:v>286.82013888888469</c:v>
                </c:pt>
                <c:pt idx="12">
                  <c:v>333.83402777777519</c:v>
                </c:pt>
                <c:pt idx="13">
                  <c:v>342.91805555555766</c:v>
                </c:pt>
                <c:pt idx="14">
                  <c:v>364.87708333333285</c:v>
                </c:pt>
                <c:pt idx="15">
                  <c:v>664.86319444444234</c:v>
                </c:pt>
                <c:pt idx="16">
                  <c:v>875.07013888888469</c:v>
                </c:pt>
                <c:pt idx="17">
                  <c:v>1078.9090277777796</c:v>
                </c:pt>
                <c:pt idx="18">
                  <c:v>1190.8826388888847</c:v>
                </c:pt>
                <c:pt idx="19">
                  <c:v>1391.0111111111109</c:v>
                </c:pt>
                <c:pt idx="20">
                  <c:v>1400.8701388888876</c:v>
                </c:pt>
                <c:pt idx="21">
                  <c:v>1401.8645833333358</c:v>
                </c:pt>
              </c:numCache>
            </c:numRef>
          </c:xVal>
          <c:yVal>
            <c:numRef>
              <c:f>'incubation data'!$CK$1112:$CK$1133</c:f>
              <c:numCache>
                <c:formatCode>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48-4D8D-A0CB-C82B6D429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410944"/>
        <c:axId val="83412864"/>
      </c:scatterChart>
      <c:valAx>
        <c:axId val="8341094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83412864"/>
        <c:crosses val="autoZero"/>
        <c:crossBetween val="midCat"/>
      </c:valAx>
      <c:valAx>
        <c:axId val="83412864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crossAx val="834109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data'!$G$1191:$G$1207</c:f>
              <c:numCache>
                <c:formatCode>0</c:formatCode>
                <c:ptCount val="17"/>
                <c:pt idx="0">
                  <c:v>0</c:v>
                </c:pt>
                <c:pt idx="1">
                  <c:v>5.9666666666671517</c:v>
                </c:pt>
                <c:pt idx="2">
                  <c:v>13.867361111108039</c:v>
                </c:pt>
                <c:pt idx="3">
                  <c:v>21.971527777779556</c:v>
                </c:pt>
                <c:pt idx="4">
                  <c:v>35.015277777776646</c:v>
                </c:pt>
                <c:pt idx="5">
                  <c:v>48.006249999998545</c:v>
                </c:pt>
                <c:pt idx="6">
                  <c:v>60.923611111109494</c:v>
                </c:pt>
                <c:pt idx="7">
                  <c:v>98.027777777773736</c:v>
                </c:pt>
                <c:pt idx="8">
                  <c:v>138.05069444444234</c:v>
                </c:pt>
                <c:pt idx="9">
                  <c:v>173.82013888888469</c:v>
                </c:pt>
                <c:pt idx="10">
                  <c:v>203.86458333332848</c:v>
                </c:pt>
                <c:pt idx="11">
                  <c:v>286.81527777777956</c:v>
                </c:pt>
                <c:pt idx="12">
                  <c:v>333.82777777777665</c:v>
                </c:pt>
                <c:pt idx="13">
                  <c:v>364.8701388888876</c:v>
                </c:pt>
                <c:pt idx="14">
                  <c:v>664.85833333332994</c:v>
                </c:pt>
                <c:pt idx="15">
                  <c:v>875.0625</c:v>
                </c:pt>
                <c:pt idx="16">
                  <c:v>1078.9027777777737</c:v>
                </c:pt>
              </c:numCache>
            </c:numRef>
          </c:xVal>
          <c:yVal>
            <c:numRef>
              <c:f>'incubation data'!$CH$1191:$CH$1207</c:f>
              <c:numCache>
                <c:formatCode>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11-4CD0-9C46-61B7A66980C2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data'!$G$1191:$G$1207</c:f>
              <c:numCache>
                <c:formatCode>0</c:formatCode>
                <c:ptCount val="17"/>
                <c:pt idx="0">
                  <c:v>0</c:v>
                </c:pt>
                <c:pt idx="1">
                  <c:v>5.9666666666671517</c:v>
                </c:pt>
                <c:pt idx="2">
                  <c:v>13.867361111108039</c:v>
                </c:pt>
                <c:pt idx="3">
                  <c:v>21.971527777779556</c:v>
                </c:pt>
                <c:pt idx="4">
                  <c:v>35.015277777776646</c:v>
                </c:pt>
                <c:pt idx="5">
                  <c:v>48.006249999998545</c:v>
                </c:pt>
                <c:pt idx="6">
                  <c:v>60.923611111109494</c:v>
                </c:pt>
                <c:pt idx="7">
                  <c:v>98.027777777773736</c:v>
                </c:pt>
                <c:pt idx="8">
                  <c:v>138.05069444444234</c:v>
                </c:pt>
                <c:pt idx="9">
                  <c:v>173.82013888888469</c:v>
                </c:pt>
                <c:pt idx="10">
                  <c:v>203.86458333332848</c:v>
                </c:pt>
                <c:pt idx="11">
                  <c:v>286.81527777777956</c:v>
                </c:pt>
                <c:pt idx="12">
                  <c:v>333.82777777777665</c:v>
                </c:pt>
                <c:pt idx="13">
                  <c:v>364.8701388888876</c:v>
                </c:pt>
                <c:pt idx="14">
                  <c:v>664.85833333332994</c:v>
                </c:pt>
                <c:pt idx="15">
                  <c:v>875.0625</c:v>
                </c:pt>
                <c:pt idx="16">
                  <c:v>1078.9027777777737</c:v>
                </c:pt>
              </c:numCache>
            </c:numRef>
          </c:xVal>
          <c:yVal>
            <c:numRef>
              <c:f>'incubation data'!$CI$1191:$CI$1207</c:f>
              <c:numCache>
                <c:formatCode>0.000</c:formatCode>
                <c:ptCount val="17"/>
                <c:pt idx="0">
                  <c:v>0</c:v>
                </c:pt>
                <c:pt idx="1">
                  <c:v>0.14857071981698769</c:v>
                </c:pt>
                <c:pt idx="2">
                  <c:v>0.20873766571415489</c:v>
                </c:pt>
                <c:pt idx="5">
                  <c:v>0.29127058101099734</c:v>
                </c:pt>
                <c:pt idx="6">
                  <c:v>0.32162292840442597</c:v>
                </c:pt>
                <c:pt idx="7">
                  <c:v>0.31193828425863757</c:v>
                </c:pt>
                <c:pt idx="8">
                  <c:v>0.33360225616191591</c:v>
                </c:pt>
                <c:pt idx="9">
                  <c:v>0.39592453023347357</c:v>
                </c:pt>
                <c:pt idx="10">
                  <c:v>0.44847595060689394</c:v>
                </c:pt>
                <c:pt idx="11">
                  <c:v>0.54058692389588658</c:v>
                </c:pt>
                <c:pt idx="12">
                  <c:v>0.60668677962010331</c:v>
                </c:pt>
                <c:pt idx="13">
                  <c:v>0.71498545303048255</c:v>
                </c:pt>
                <c:pt idx="14">
                  <c:v>0.93275003867666739</c:v>
                </c:pt>
                <c:pt idx="15">
                  <c:v>1.2923903759746496</c:v>
                </c:pt>
                <c:pt idx="16">
                  <c:v>2.8662120432659881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11-4CD0-9C46-61B7A6698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437056"/>
        <c:axId val="83438976"/>
      </c:scatterChart>
      <c:valAx>
        <c:axId val="8343705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83438976"/>
        <c:crosses val="autoZero"/>
        <c:crossBetween val="midCat"/>
      </c:valAx>
      <c:valAx>
        <c:axId val="83438976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834370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6618680760987917"/>
          <c:y val="8.3333333333333343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data'!$G$1191:$G$1207</c:f>
              <c:numCache>
                <c:formatCode>0</c:formatCode>
                <c:ptCount val="17"/>
                <c:pt idx="0">
                  <c:v>0</c:v>
                </c:pt>
                <c:pt idx="1">
                  <c:v>5.9666666666671517</c:v>
                </c:pt>
                <c:pt idx="2">
                  <c:v>13.867361111108039</c:v>
                </c:pt>
                <c:pt idx="3">
                  <c:v>21.971527777779556</c:v>
                </c:pt>
                <c:pt idx="4">
                  <c:v>35.015277777776646</c:v>
                </c:pt>
                <c:pt idx="5">
                  <c:v>48.006249999998545</c:v>
                </c:pt>
                <c:pt idx="6">
                  <c:v>60.923611111109494</c:v>
                </c:pt>
                <c:pt idx="7">
                  <c:v>98.027777777773736</c:v>
                </c:pt>
                <c:pt idx="8">
                  <c:v>138.05069444444234</c:v>
                </c:pt>
                <c:pt idx="9">
                  <c:v>173.82013888888469</c:v>
                </c:pt>
                <c:pt idx="10">
                  <c:v>203.86458333332848</c:v>
                </c:pt>
                <c:pt idx="11">
                  <c:v>286.81527777777956</c:v>
                </c:pt>
                <c:pt idx="12">
                  <c:v>333.82777777777665</c:v>
                </c:pt>
                <c:pt idx="13">
                  <c:v>364.8701388888876</c:v>
                </c:pt>
                <c:pt idx="14">
                  <c:v>664.85833333332994</c:v>
                </c:pt>
                <c:pt idx="15">
                  <c:v>875.0625</c:v>
                </c:pt>
                <c:pt idx="16">
                  <c:v>1078.9027777777737</c:v>
                </c:pt>
              </c:numCache>
            </c:numRef>
          </c:xVal>
          <c:yVal>
            <c:numRef>
              <c:f>'incubation data'!$CJ$1191:$CJ$1207</c:f>
              <c:numCache>
                <c:formatCode>0.000</c:formatCode>
                <c:ptCount val="17"/>
                <c:pt idx="0">
                  <c:v>0</c:v>
                </c:pt>
                <c:pt idx="1">
                  <c:v>2.2056940706162589</c:v>
                </c:pt>
                <c:pt idx="2">
                  <c:v>2.7992237928470773</c:v>
                </c:pt>
                <c:pt idx="5">
                  <c:v>3.0918696716324821</c:v>
                </c:pt>
                <c:pt idx="6">
                  <c:v>3.4088973401990224</c:v>
                </c:pt>
                <c:pt idx="7">
                  <c:v>2.8136404328473965</c:v>
                </c:pt>
                <c:pt idx="8">
                  <c:v>2.8216824201324564</c:v>
                </c:pt>
                <c:pt idx="9">
                  <c:v>3.5444924114155048</c:v>
                </c:pt>
                <c:pt idx="10">
                  <c:v>4.0533679315789941</c:v>
                </c:pt>
                <c:pt idx="11">
                  <c:v>4.2609476093852043</c:v>
                </c:pt>
                <c:pt idx="12">
                  <c:v>4.2570157872727528</c:v>
                </c:pt>
                <c:pt idx="13">
                  <c:v>4.7412667148095267</c:v>
                </c:pt>
                <c:pt idx="14">
                  <c:v>4.2525355814915411</c:v>
                </c:pt>
                <c:pt idx="15">
                  <c:v>5.7851483135174639</c:v>
                </c:pt>
                <c:pt idx="16">
                  <c:v>11.627709871387953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6D-49B8-8266-1C610DA327B5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data'!$G$1191:$G$1207</c:f>
              <c:numCache>
                <c:formatCode>0</c:formatCode>
                <c:ptCount val="17"/>
                <c:pt idx="0">
                  <c:v>0</c:v>
                </c:pt>
                <c:pt idx="1">
                  <c:v>5.9666666666671517</c:v>
                </c:pt>
                <c:pt idx="2">
                  <c:v>13.867361111108039</c:v>
                </c:pt>
                <c:pt idx="3">
                  <c:v>21.971527777779556</c:v>
                </c:pt>
                <c:pt idx="4">
                  <c:v>35.015277777776646</c:v>
                </c:pt>
                <c:pt idx="5">
                  <c:v>48.006249999998545</c:v>
                </c:pt>
                <c:pt idx="6">
                  <c:v>60.923611111109494</c:v>
                </c:pt>
                <c:pt idx="7">
                  <c:v>98.027777777773736</c:v>
                </c:pt>
                <c:pt idx="8">
                  <c:v>138.05069444444234</c:v>
                </c:pt>
                <c:pt idx="9">
                  <c:v>173.82013888888469</c:v>
                </c:pt>
                <c:pt idx="10">
                  <c:v>203.86458333332848</c:v>
                </c:pt>
                <c:pt idx="11">
                  <c:v>286.81527777777956</c:v>
                </c:pt>
                <c:pt idx="12">
                  <c:v>333.82777777777665</c:v>
                </c:pt>
                <c:pt idx="13">
                  <c:v>364.8701388888876</c:v>
                </c:pt>
                <c:pt idx="14">
                  <c:v>664.85833333332994</c:v>
                </c:pt>
                <c:pt idx="15">
                  <c:v>875.0625</c:v>
                </c:pt>
                <c:pt idx="16">
                  <c:v>1078.9027777777737</c:v>
                </c:pt>
              </c:numCache>
            </c:numRef>
          </c:xVal>
          <c:yVal>
            <c:numRef>
              <c:f>'incubation data'!$CK$1191:$CK$1207</c:f>
              <c:numCache>
                <c:formatCode>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6D-49B8-8266-1C610DA32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86272"/>
        <c:axId val="92088192"/>
      </c:scatterChart>
      <c:valAx>
        <c:axId val="9208627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2088192"/>
        <c:crosses val="autoZero"/>
        <c:crossBetween val="midCat"/>
      </c:valAx>
      <c:valAx>
        <c:axId val="92088192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crossAx val="920862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data'!$G$1269:$G$1285</c:f>
              <c:numCache>
                <c:formatCode>0</c:formatCode>
                <c:ptCount val="17"/>
                <c:pt idx="0">
                  <c:v>0</c:v>
                </c:pt>
                <c:pt idx="1">
                  <c:v>5.9625000000014552</c:v>
                </c:pt>
                <c:pt idx="2">
                  <c:v>13.861805555556202</c:v>
                </c:pt>
                <c:pt idx="3">
                  <c:v>21.967361111106584</c:v>
                </c:pt>
                <c:pt idx="4">
                  <c:v>35.009722222217533</c:v>
                </c:pt>
                <c:pt idx="5">
                  <c:v>48.010416666664241</c:v>
                </c:pt>
                <c:pt idx="6">
                  <c:v>60.963194444440887</c:v>
                </c:pt>
                <c:pt idx="7">
                  <c:v>98.027777777773736</c:v>
                </c:pt>
                <c:pt idx="8">
                  <c:v>138.82430555555038</c:v>
                </c:pt>
                <c:pt idx="9">
                  <c:v>173.81805555555184</c:v>
                </c:pt>
                <c:pt idx="10">
                  <c:v>203.85833333332994</c:v>
                </c:pt>
                <c:pt idx="11">
                  <c:v>286.8125</c:v>
                </c:pt>
                <c:pt idx="12">
                  <c:v>333.82361111111095</c:v>
                </c:pt>
                <c:pt idx="13">
                  <c:v>364.86388888888905</c:v>
                </c:pt>
                <c:pt idx="14">
                  <c:v>664.85486111111095</c:v>
                </c:pt>
                <c:pt idx="15">
                  <c:v>875.05555555555475</c:v>
                </c:pt>
                <c:pt idx="16">
                  <c:v>1078.8958333333285</c:v>
                </c:pt>
              </c:numCache>
            </c:numRef>
          </c:xVal>
          <c:yVal>
            <c:numRef>
              <c:f>'incubation data'!$CH$1269:$CH$1285</c:f>
              <c:numCache>
                <c:formatCode>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E2-40CC-A6EB-B10E8D90B825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data'!$G$1269:$G$1285</c:f>
              <c:numCache>
                <c:formatCode>0</c:formatCode>
                <c:ptCount val="17"/>
                <c:pt idx="0">
                  <c:v>0</c:v>
                </c:pt>
                <c:pt idx="1">
                  <c:v>5.9625000000014552</c:v>
                </c:pt>
                <c:pt idx="2">
                  <c:v>13.861805555556202</c:v>
                </c:pt>
                <c:pt idx="3">
                  <c:v>21.967361111106584</c:v>
                </c:pt>
                <c:pt idx="4">
                  <c:v>35.009722222217533</c:v>
                </c:pt>
                <c:pt idx="5">
                  <c:v>48.010416666664241</c:v>
                </c:pt>
                <c:pt idx="6">
                  <c:v>60.963194444440887</c:v>
                </c:pt>
                <c:pt idx="7">
                  <c:v>98.027777777773736</c:v>
                </c:pt>
                <c:pt idx="8">
                  <c:v>138.82430555555038</c:v>
                </c:pt>
                <c:pt idx="9">
                  <c:v>173.81805555555184</c:v>
                </c:pt>
                <c:pt idx="10">
                  <c:v>203.85833333332994</c:v>
                </c:pt>
                <c:pt idx="11">
                  <c:v>286.8125</c:v>
                </c:pt>
                <c:pt idx="12">
                  <c:v>333.82361111111095</c:v>
                </c:pt>
                <c:pt idx="13">
                  <c:v>364.86388888888905</c:v>
                </c:pt>
                <c:pt idx="14">
                  <c:v>664.85486111111095</c:v>
                </c:pt>
                <c:pt idx="15">
                  <c:v>875.05555555555475</c:v>
                </c:pt>
                <c:pt idx="16">
                  <c:v>1078.8958333333285</c:v>
                </c:pt>
              </c:numCache>
            </c:numRef>
          </c:xVal>
          <c:yVal>
            <c:numRef>
              <c:f>'incubation data'!$CI$1269:$CI$1285</c:f>
              <c:numCache>
                <c:formatCode>0.000</c:formatCode>
                <c:ptCount val="17"/>
                <c:pt idx="0">
                  <c:v>0</c:v>
                </c:pt>
                <c:pt idx="1">
                  <c:v>0.11293491394543682</c:v>
                </c:pt>
                <c:pt idx="2">
                  <c:v>0.17164299296807992</c:v>
                </c:pt>
                <c:pt idx="5">
                  <c:v>0.34742261690333243</c:v>
                </c:pt>
                <c:pt idx="6">
                  <c:v>0.40559660274074805</c:v>
                </c:pt>
                <c:pt idx="7">
                  <c:v>0.46557196243731236</c:v>
                </c:pt>
                <c:pt idx="8">
                  <c:v>0.57017632227828396</c:v>
                </c:pt>
                <c:pt idx="9">
                  <c:v>0.70486767650417381</c:v>
                </c:pt>
                <c:pt idx="10">
                  <c:v>0.83723203523806211</c:v>
                </c:pt>
                <c:pt idx="11">
                  <c:v>1.0219703274912499</c:v>
                </c:pt>
                <c:pt idx="12">
                  <c:v>1.1771883162645533</c:v>
                </c:pt>
                <c:pt idx="13">
                  <c:v>1.3100216705392889</c:v>
                </c:pt>
                <c:pt idx="14">
                  <c:v>1.7285848828583221</c:v>
                </c:pt>
                <c:pt idx="15">
                  <c:v>2.0768640454547986</c:v>
                </c:pt>
                <c:pt idx="16">
                  <c:v>2.829843465797707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E2-40CC-A6EB-B10E8D90B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00864"/>
        <c:axId val="92123520"/>
      </c:scatterChart>
      <c:valAx>
        <c:axId val="921008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2123520"/>
        <c:crosses val="autoZero"/>
        <c:crossBetween val="midCat"/>
      </c:valAx>
      <c:valAx>
        <c:axId val="9212352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921008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6618680760987917"/>
          <c:y val="8.3333333333333343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data'!$G$1269:$G$1285</c:f>
              <c:numCache>
                <c:formatCode>0</c:formatCode>
                <c:ptCount val="17"/>
                <c:pt idx="0">
                  <c:v>0</c:v>
                </c:pt>
                <c:pt idx="1">
                  <c:v>5.9625000000014552</c:v>
                </c:pt>
                <c:pt idx="2">
                  <c:v>13.861805555556202</c:v>
                </c:pt>
                <c:pt idx="3">
                  <c:v>21.967361111106584</c:v>
                </c:pt>
                <c:pt idx="4">
                  <c:v>35.009722222217533</c:v>
                </c:pt>
                <c:pt idx="5">
                  <c:v>48.010416666664241</c:v>
                </c:pt>
                <c:pt idx="6">
                  <c:v>60.963194444440887</c:v>
                </c:pt>
                <c:pt idx="7">
                  <c:v>98.027777777773736</c:v>
                </c:pt>
                <c:pt idx="8">
                  <c:v>138.82430555555038</c:v>
                </c:pt>
                <c:pt idx="9">
                  <c:v>173.81805555555184</c:v>
                </c:pt>
                <c:pt idx="10">
                  <c:v>203.85833333332994</c:v>
                </c:pt>
                <c:pt idx="11">
                  <c:v>286.8125</c:v>
                </c:pt>
                <c:pt idx="12">
                  <c:v>333.82361111111095</c:v>
                </c:pt>
                <c:pt idx="13">
                  <c:v>364.86388888888905</c:v>
                </c:pt>
                <c:pt idx="14">
                  <c:v>664.85486111111095</c:v>
                </c:pt>
                <c:pt idx="15">
                  <c:v>875.05555555555475</c:v>
                </c:pt>
                <c:pt idx="16">
                  <c:v>1078.8958333333285</c:v>
                </c:pt>
              </c:numCache>
            </c:numRef>
          </c:xVal>
          <c:yVal>
            <c:numRef>
              <c:f>'incubation data'!$CJ$1269:$CJ$1285</c:f>
              <c:numCache>
                <c:formatCode>0.000</c:formatCode>
                <c:ptCount val="17"/>
                <c:pt idx="0">
                  <c:v>0</c:v>
                </c:pt>
                <c:pt idx="1">
                  <c:v>1.8107700836728675</c:v>
                </c:pt>
                <c:pt idx="2">
                  <c:v>2.2537222008019433</c:v>
                </c:pt>
                <c:pt idx="5">
                  <c:v>2.9681732123507394</c:v>
                </c:pt>
                <c:pt idx="6">
                  <c:v>3.2374748263177953</c:v>
                </c:pt>
                <c:pt idx="7">
                  <c:v>2.8586154292124148</c:v>
                </c:pt>
                <c:pt idx="8">
                  <c:v>3.0902498537995013</c:v>
                </c:pt>
                <c:pt idx="9">
                  <c:v>3.6745534559897344</c:v>
                </c:pt>
                <c:pt idx="10">
                  <c:v>4.2409070336519967</c:v>
                </c:pt>
                <c:pt idx="11">
                  <c:v>4.476891870790829</c:v>
                </c:pt>
                <c:pt idx="12">
                  <c:v>4.9197420989755072</c:v>
                </c:pt>
                <c:pt idx="13">
                  <c:v>5.3035598110676743</c:v>
                </c:pt>
                <c:pt idx="14">
                  <c:v>5.4348520092628601</c:v>
                </c:pt>
                <c:pt idx="15">
                  <c:v>6.6141516920872787</c:v>
                </c:pt>
                <c:pt idx="16">
                  <c:v>9.8358557613584114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02-441A-9360-B63DF3A6DD4C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data'!$G$1269:$G$1285</c:f>
              <c:numCache>
                <c:formatCode>0</c:formatCode>
                <c:ptCount val="17"/>
                <c:pt idx="0">
                  <c:v>0</c:v>
                </c:pt>
                <c:pt idx="1">
                  <c:v>5.9625000000014552</c:v>
                </c:pt>
                <c:pt idx="2">
                  <c:v>13.861805555556202</c:v>
                </c:pt>
                <c:pt idx="3">
                  <c:v>21.967361111106584</c:v>
                </c:pt>
                <c:pt idx="4">
                  <c:v>35.009722222217533</c:v>
                </c:pt>
                <c:pt idx="5">
                  <c:v>48.010416666664241</c:v>
                </c:pt>
                <c:pt idx="6">
                  <c:v>60.963194444440887</c:v>
                </c:pt>
                <c:pt idx="7">
                  <c:v>98.027777777773736</c:v>
                </c:pt>
                <c:pt idx="8">
                  <c:v>138.82430555555038</c:v>
                </c:pt>
                <c:pt idx="9">
                  <c:v>173.81805555555184</c:v>
                </c:pt>
                <c:pt idx="10">
                  <c:v>203.85833333332994</c:v>
                </c:pt>
                <c:pt idx="11">
                  <c:v>286.8125</c:v>
                </c:pt>
                <c:pt idx="12">
                  <c:v>333.82361111111095</c:v>
                </c:pt>
                <c:pt idx="13">
                  <c:v>364.86388888888905</c:v>
                </c:pt>
                <c:pt idx="14">
                  <c:v>664.85486111111095</c:v>
                </c:pt>
                <c:pt idx="15">
                  <c:v>875.05555555555475</c:v>
                </c:pt>
                <c:pt idx="16">
                  <c:v>1078.8958333333285</c:v>
                </c:pt>
              </c:numCache>
            </c:numRef>
          </c:xVal>
          <c:yVal>
            <c:numRef>
              <c:f>'incubation data'!$CK$1269:$CK$1285</c:f>
              <c:numCache>
                <c:formatCode>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02-441A-9360-B63DF3A6D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36192"/>
        <c:axId val="92138112"/>
      </c:scatterChart>
      <c:valAx>
        <c:axId val="9213619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2138112"/>
        <c:crosses val="autoZero"/>
        <c:crossBetween val="midCat"/>
      </c:valAx>
      <c:valAx>
        <c:axId val="92138112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crossAx val="921361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data'!$G$1346:$G$1366</c:f>
              <c:numCache>
                <c:formatCode>0</c:formatCode>
                <c:ptCount val="21"/>
                <c:pt idx="0">
                  <c:v>0</c:v>
                </c:pt>
                <c:pt idx="1">
                  <c:v>5.9583333333284827</c:v>
                </c:pt>
                <c:pt idx="2">
                  <c:v>13.856944444443798</c:v>
                </c:pt>
                <c:pt idx="3">
                  <c:v>21.965277777773736</c:v>
                </c:pt>
                <c:pt idx="4">
                  <c:v>35.004861111112405</c:v>
                </c:pt>
                <c:pt idx="5">
                  <c:v>48.011805555550382</c:v>
                </c:pt>
                <c:pt idx="6">
                  <c:v>60.959027777775191</c:v>
                </c:pt>
                <c:pt idx="7">
                  <c:v>98.777777777773736</c:v>
                </c:pt>
                <c:pt idx="8">
                  <c:v>138.8256944444438</c:v>
                </c:pt>
                <c:pt idx="9">
                  <c:v>173.81527777777228</c:v>
                </c:pt>
                <c:pt idx="10">
                  <c:v>203.8527777777781</c:v>
                </c:pt>
                <c:pt idx="11">
                  <c:v>286.81527777777228</c:v>
                </c:pt>
                <c:pt idx="12">
                  <c:v>333.81805555555184</c:v>
                </c:pt>
                <c:pt idx="13">
                  <c:v>364.85833333332994</c:v>
                </c:pt>
                <c:pt idx="14">
                  <c:v>664.85763888889051</c:v>
                </c:pt>
                <c:pt idx="15">
                  <c:v>875.85972222222335</c:v>
                </c:pt>
                <c:pt idx="16">
                  <c:v>1078.9416666666657</c:v>
                </c:pt>
                <c:pt idx="17">
                  <c:v>1190.8645833333285</c:v>
                </c:pt>
                <c:pt idx="18">
                  <c:v>1390.992361111108</c:v>
                </c:pt>
                <c:pt idx="19">
                  <c:v>1400.8527777777781</c:v>
                </c:pt>
                <c:pt idx="20">
                  <c:v>1401.8465277777723</c:v>
                </c:pt>
              </c:numCache>
            </c:numRef>
          </c:xVal>
          <c:yVal>
            <c:numRef>
              <c:f>'incubation data'!$CH$1346:$CH$1366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BA-4B04-B58F-2A33C31A639A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data'!$G$1346:$G$1366</c:f>
              <c:numCache>
                <c:formatCode>0</c:formatCode>
                <c:ptCount val="21"/>
                <c:pt idx="0">
                  <c:v>0</c:v>
                </c:pt>
                <c:pt idx="1">
                  <c:v>5.9583333333284827</c:v>
                </c:pt>
                <c:pt idx="2">
                  <c:v>13.856944444443798</c:v>
                </c:pt>
                <c:pt idx="3">
                  <c:v>21.965277777773736</c:v>
                </c:pt>
                <c:pt idx="4">
                  <c:v>35.004861111112405</c:v>
                </c:pt>
                <c:pt idx="5">
                  <c:v>48.011805555550382</c:v>
                </c:pt>
                <c:pt idx="6">
                  <c:v>60.959027777775191</c:v>
                </c:pt>
                <c:pt idx="7">
                  <c:v>98.777777777773736</c:v>
                </c:pt>
                <c:pt idx="8">
                  <c:v>138.8256944444438</c:v>
                </c:pt>
                <c:pt idx="9">
                  <c:v>173.81527777777228</c:v>
                </c:pt>
                <c:pt idx="10">
                  <c:v>203.8527777777781</c:v>
                </c:pt>
                <c:pt idx="11">
                  <c:v>286.81527777777228</c:v>
                </c:pt>
                <c:pt idx="12">
                  <c:v>333.81805555555184</c:v>
                </c:pt>
                <c:pt idx="13">
                  <c:v>364.85833333332994</c:v>
                </c:pt>
                <c:pt idx="14">
                  <c:v>664.85763888889051</c:v>
                </c:pt>
                <c:pt idx="15">
                  <c:v>875.85972222222335</c:v>
                </c:pt>
                <c:pt idx="16">
                  <c:v>1078.9416666666657</c:v>
                </c:pt>
                <c:pt idx="17">
                  <c:v>1190.8645833333285</c:v>
                </c:pt>
                <c:pt idx="18">
                  <c:v>1390.992361111108</c:v>
                </c:pt>
                <c:pt idx="19">
                  <c:v>1400.8527777777781</c:v>
                </c:pt>
                <c:pt idx="20">
                  <c:v>1401.8465277777723</c:v>
                </c:pt>
              </c:numCache>
            </c:numRef>
          </c:xVal>
          <c:yVal>
            <c:numRef>
              <c:f>'incubation data'!$CI$1346:$CI$1366</c:f>
              <c:numCache>
                <c:formatCode>0.000</c:formatCode>
                <c:ptCount val="21"/>
                <c:pt idx="0">
                  <c:v>0</c:v>
                </c:pt>
                <c:pt idx="1">
                  <c:v>9.1933536347550984E-2</c:v>
                </c:pt>
                <c:pt idx="2">
                  <c:v>0.18390179892750952</c:v>
                </c:pt>
                <c:pt idx="5">
                  <c:v>0.55229897767102876</c:v>
                </c:pt>
                <c:pt idx="6">
                  <c:v>0.78430886254131149</c:v>
                </c:pt>
                <c:pt idx="7">
                  <c:v>1.2040749820281751</c:v>
                </c:pt>
                <c:pt idx="8">
                  <c:v>1.4768811133008799</c:v>
                </c:pt>
                <c:pt idx="9">
                  <c:v>1.6223690244942797</c:v>
                </c:pt>
                <c:pt idx="10">
                  <c:v>1.8328923357087328</c:v>
                </c:pt>
                <c:pt idx="11">
                  <c:v>1.9163616776955319</c:v>
                </c:pt>
                <c:pt idx="12">
                  <c:v>1.9850761746207017</c:v>
                </c:pt>
                <c:pt idx="13">
                  <c:v>2.2121052387644298</c:v>
                </c:pt>
                <c:pt idx="14">
                  <c:v>1.8870100184833241</c:v>
                </c:pt>
                <c:pt idx="15">
                  <c:v>1.6549588397600283</c:v>
                </c:pt>
                <c:pt idx="16">
                  <c:v>2.4724956172966088</c:v>
                </c:pt>
                <c:pt idx="17">
                  <c:v>2.6330877532777017</c:v>
                </c:pt>
                <c:pt idx="18">
                  <c:v>2.0127411365731271</c:v>
                </c:pt>
                <c:pt idx="19">
                  <c:v>1.9580354314245516</c:v>
                </c:pt>
                <c:pt idx="20">
                  <c:v>1.9580354314245516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BA-4B04-B58F-2A33C31A6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75712"/>
        <c:axId val="93098368"/>
      </c:scatterChart>
      <c:valAx>
        <c:axId val="9307571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3098368"/>
        <c:crosses val="autoZero"/>
        <c:crossBetween val="midCat"/>
      </c:valAx>
      <c:valAx>
        <c:axId val="93098368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930757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6618680760987917"/>
          <c:y val="8.3333333333333343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data'!$G$1346:$G$1366</c:f>
              <c:numCache>
                <c:formatCode>0</c:formatCode>
                <c:ptCount val="21"/>
                <c:pt idx="0">
                  <c:v>0</c:v>
                </c:pt>
                <c:pt idx="1">
                  <c:v>5.9583333333284827</c:v>
                </c:pt>
                <c:pt idx="2">
                  <c:v>13.856944444443798</c:v>
                </c:pt>
                <c:pt idx="3">
                  <c:v>21.965277777773736</c:v>
                </c:pt>
                <c:pt idx="4">
                  <c:v>35.004861111112405</c:v>
                </c:pt>
                <c:pt idx="5">
                  <c:v>48.011805555550382</c:v>
                </c:pt>
                <c:pt idx="6">
                  <c:v>60.959027777775191</c:v>
                </c:pt>
                <c:pt idx="7">
                  <c:v>98.777777777773736</c:v>
                </c:pt>
                <c:pt idx="8">
                  <c:v>138.8256944444438</c:v>
                </c:pt>
                <c:pt idx="9">
                  <c:v>173.81527777777228</c:v>
                </c:pt>
                <c:pt idx="10">
                  <c:v>203.8527777777781</c:v>
                </c:pt>
                <c:pt idx="11">
                  <c:v>286.81527777777228</c:v>
                </c:pt>
                <c:pt idx="12">
                  <c:v>333.81805555555184</c:v>
                </c:pt>
                <c:pt idx="13">
                  <c:v>364.85833333332994</c:v>
                </c:pt>
                <c:pt idx="14">
                  <c:v>664.85763888889051</c:v>
                </c:pt>
                <c:pt idx="15">
                  <c:v>875.85972222222335</c:v>
                </c:pt>
                <c:pt idx="16">
                  <c:v>1078.9416666666657</c:v>
                </c:pt>
                <c:pt idx="17">
                  <c:v>1190.8645833333285</c:v>
                </c:pt>
                <c:pt idx="18">
                  <c:v>1390.992361111108</c:v>
                </c:pt>
                <c:pt idx="19">
                  <c:v>1400.8527777777781</c:v>
                </c:pt>
                <c:pt idx="20">
                  <c:v>1401.8465277777723</c:v>
                </c:pt>
              </c:numCache>
            </c:numRef>
          </c:xVal>
          <c:yVal>
            <c:numRef>
              <c:f>'incubation data'!$CJ$1346:$CJ$1366</c:f>
              <c:numCache>
                <c:formatCode>0.000</c:formatCode>
                <c:ptCount val="21"/>
                <c:pt idx="0">
                  <c:v>0</c:v>
                </c:pt>
                <c:pt idx="1">
                  <c:v>0.25272188424191699</c:v>
                </c:pt>
                <c:pt idx="2">
                  <c:v>0.32947622410750149</c:v>
                </c:pt>
                <c:pt idx="5">
                  <c:v>0.47784450068429624</c:v>
                </c:pt>
                <c:pt idx="6">
                  <c:v>0.5406208197879443</c:v>
                </c:pt>
                <c:pt idx="7">
                  <c:v>0.54124630967511866</c:v>
                </c:pt>
                <c:pt idx="8">
                  <c:v>0.647145021903203</c:v>
                </c:pt>
                <c:pt idx="9">
                  <c:v>0.75695154740255599</c:v>
                </c:pt>
                <c:pt idx="10">
                  <c:v>0.96092000592934979</c:v>
                </c:pt>
                <c:pt idx="11">
                  <c:v>1.1675193488979372</c:v>
                </c:pt>
                <c:pt idx="12">
                  <c:v>1.3291343497240622</c:v>
                </c:pt>
                <c:pt idx="13">
                  <c:v>1.648255365746343</c:v>
                </c:pt>
                <c:pt idx="14">
                  <c:v>2.0076079251007992</c:v>
                </c:pt>
                <c:pt idx="15">
                  <c:v>2.1052759668270515</c:v>
                </c:pt>
                <c:pt idx="16">
                  <c:v>4.0332081678036369</c:v>
                </c:pt>
                <c:pt idx="17">
                  <c:v>4.6958953122286076</c:v>
                </c:pt>
                <c:pt idx="18">
                  <c:v>3.9318920867667888</c:v>
                </c:pt>
                <c:pt idx="19">
                  <c:v>3.8104584904480712</c:v>
                </c:pt>
                <c:pt idx="20">
                  <c:v>3.8104584904480712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6D-497E-B8C3-ACB4FB7376F5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data'!$G$1346:$G$1366</c:f>
              <c:numCache>
                <c:formatCode>0</c:formatCode>
                <c:ptCount val="21"/>
                <c:pt idx="0">
                  <c:v>0</c:v>
                </c:pt>
                <c:pt idx="1">
                  <c:v>5.9583333333284827</c:v>
                </c:pt>
                <c:pt idx="2">
                  <c:v>13.856944444443798</c:v>
                </c:pt>
                <c:pt idx="3">
                  <c:v>21.965277777773736</c:v>
                </c:pt>
                <c:pt idx="4">
                  <c:v>35.004861111112405</c:v>
                </c:pt>
                <c:pt idx="5">
                  <c:v>48.011805555550382</c:v>
                </c:pt>
                <c:pt idx="6">
                  <c:v>60.959027777775191</c:v>
                </c:pt>
                <c:pt idx="7">
                  <c:v>98.777777777773736</c:v>
                </c:pt>
                <c:pt idx="8">
                  <c:v>138.8256944444438</c:v>
                </c:pt>
                <c:pt idx="9">
                  <c:v>173.81527777777228</c:v>
                </c:pt>
                <c:pt idx="10">
                  <c:v>203.8527777777781</c:v>
                </c:pt>
                <c:pt idx="11">
                  <c:v>286.81527777777228</c:v>
                </c:pt>
                <c:pt idx="12">
                  <c:v>333.81805555555184</c:v>
                </c:pt>
                <c:pt idx="13">
                  <c:v>364.85833333332994</c:v>
                </c:pt>
                <c:pt idx="14">
                  <c:v>664.85763888889051</c:v>
                </c:pt>
                <c:pt idx="15">
                  <c:v>875.85972222222335</c:v>
                </c:pt>
                <c:pt idx="16">
                  <c:v>1078.9416666666657</c:v>
                </c:pt>
                <c:pt idx="17">
                  <c:v>1190.8645833333285</c:v>
                </c:pt>
                <c:pt idx="18">
                  <c:v>1390.992361111108</c:v>
                </c:pt>
                <c:pt idx="19">
                  <c:v>1400.8527777777781</c:v>
                </c:pt>
                <c:pt idx="20">
                  <c:v>1401.8465277777723</c:v>
                </c:pt>
              </c:numCache>
            </c:numRef>
          </c:xVal>
          <c:yVal>
            <c:numRef>
              <c:f>'incubation data'!$CK$1346:$CK$1366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6D-497E-B8C3-ACB4FB737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06944"/>
        <c:axId val="93108864"/>
      </c:scatterChart>
      <c:valAx>
        <c:axId val="9310694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3108864"/>
        <c:crosses val="autoZero"/>
        <c:crossBetween val="midCat"/>
      </c:valAx>
      <c:valAx>
        <c:axId val="93108864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crossAx val="931069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1st exp. CO2 / CH4</a:t>
            </a:r>
          </a:p>
        </c:rich>
      </c:tx>
      <c:layout>
        <c:manualLayout>
          <c:xMode val="edge"/>
          <c:yMode val="edge"/>
          <c:x val="0.18961042771567121"/>
          <c:y val="3.7037037037037056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031628488134119"/>
          <c:y val="5.1400554097404488E-2"/>
          <c:w val="0.74549039411989126"/>
          <c:h val="0.8971988918051916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'incubation data'!$G$1374:$G$1418</c:f>
              <c:numCache>
                <c:formatCode>0</c:formatCode>
                <c:ptCount val="45"/>
                <c:pt idx="0">
                  <c:v>0</c:v>
                </c:pt>
                <c:pt idx="1">
                  <c:v>5.9743055555591127</c:v>
                </c:pt>
                <c:pt idx="2">
                  <c:v>11.837500000001455</c:v>
                </c:pt>
                <c:pt idx="3">
                  <c:v>16.053472222221899</c:v>
                </c:pt>
                <c:pt idx="4">
                  <c:v>23.106944444443798</c:v>
                </c:pt>
                <c:pt idx="5">
                  <c:v>42.918055555557657</c:v>
                </c:pt>
                <c:pt idx="6">
                  <c:v>61.868055555554747</c:v>
                </c:pt>
                <c:pt idx="7">
                  <c:v>75.96736111111386</c:v>
                </c:pt>
                <c:pt idx="8">
                  <c:v>94.990277777782467</c:v>
                </c:pt>
                <c:pt idx="9">
                  <c:v>111.77986111111386</c:v>
                </c:pt>
                <c:pt idx="10">
                  <c:v>122.9013888888876</c:v>
                </c:pt>
                <c:pt idx="11">
                  <c:v>136.99791666666715</c:v>
                </c:pt>
                <c:pt idx="12">
                  <c:v>150.97500000000582</c:v>
                </c:pt>
                <c:pt idx="13">
                  <c:v>164.89861111111531</c:v>
                </c:pt>
                <c:pt idx="14">
                  <c:v>178.86388888888905</c:v>
                </c:pt>
                <c:pt idx="15">
                  <c:v>192.86875000000146</c:v>
                </c:pt>
                <c:pt idx="16">
                  <c:v>206.96597222222772</c:v>
                </c:pt>
                <c:pt idx="17">
                  <c:v>220.875</c:v>
                </c:pt>
                <c:pt idx="18">
                  <c:v>262.94930555555766</c:v>
                </c:pt>
                <c:pt idx="19">
                  <c:v>290.89513888888905</c:v>
                </c:pt>
                <c:pt idx="20">
                  <c:v>305.02847222222772</c:v>
                </c:pt>
                <c:pt idx="21">
                  <c:v>389.9951388888876</c:v>
                </c:pt>
                <c:pt idx="22">
                  <c:v>465.83680555555475</c:v>
                </c:pt>
                <c:pt idx="23">
                  <c:v>539.0090277777781</c:v>
                </c:pt>
                <c:pt idx="24">
                  <c:v>558.94375000000582</c:v>
                </c:pt>
                <c:pt idx="25">
                  <c:v>609.00833333333867</c:v>
                </c:pt>
                <c:pt idx="26">
                  <c:v>636.00138888889342</c:v>
                </c:pt>
                <c:pt idx="27">
                  <c:v>711.93819444444671</c:v>
                </c:pt>
                <c:pt idx="28">
                  <c:v>760.96875</c:v>
                </c:pt>
                <c:pt idx="29">
                  <c:v>801.9465277777781</c:v>
                </c:pt>
                <c:pt idx="30">
                  <c:v>850.98819444444962</c:v>
                </c:pt>
                <c:pt idx="31">
                  <c:v>901.94722222222481</c:v>
                </c:pt>
                <c:pt idx="32">
                  <c:v>956.82708333333721</c:v>
                </c:pt>
                <c:pt idx="33">
                  <c:v>1046.9305555555547</c:v>
                </c:pt>
                <c:pt idx="34">
                  <c:v>1118.8000000000029</c:v>
                </c:pt>
                <c:pt idx="35">
                  <c:v>1186.9826388888905</c:v>
                </c:pt>
                <c:pt idx="36">
                  <c:v>1232.8083333333343</c:v>
                </c:pt>
                <c:pt idx="37">
                  <c:v>1259.8222222222248</c:v>
                </c:pt>
                <c:pt idx="38">
                  <c:v>1293.9381944444467</c:v>
                </c:pt>
                <c:pt idx="39">
                  <c:v>1312.9465277777781</c:v>
                </c:pt>
                <c:pt idx="40">
                  <c:v>1347.8000000000029</c:v>
                </c:pt>
                <c:pt idx="41">
                  <c:v>1379.0062500000058</c:v>
                </c:pt>
                <c:pt idx="42">
                  <c:v>1432.7979166666701</c:v>
                </c:pt>
                <c:pt idx="43">
                  <c:v>1461.8270833333372</c:v>
                </c:pt>
                <c:pt idx="44">
                  <c:v>1511.0006944444467</c:v>
                </c:pt>
              </c:numCache>
            </c:numRef>
          </c:xVal>
          <c:yVal>
            <c:numRef>
              <c:f>'incubation data'!$Y$1374:$Y$1418</c:f>
              <c:numCache>
                <c:formatCode>0.000000</c:formatCode>
                <c:ptCount val="45"/>
                <c:pt idx="0">
                  <c:v>0</c:v>
                </c:pt>
                <c:pt idx="1">
                  <c:v>2.7243989905241022E-3</c:v>
                </c:pt>
                <c:pt idx="2">
                  <c:v>3.097997721907852E-3</c:v>
                </c:pt>
                <c:pt idx="3">
                  <c:v>3.3030221533375606E-3</c:v>
                </c:pt>
                <c:pt idx="4">
                  <c:v>2.8577412145089462E-3</c:v>
                </c:pt>
                <c:pt idx="5">
                  <c:v>3.6660549347167313E-3</c:v>
                </c:pt>
                <c:pt idx="6">
                  <c:v>3.8799279612199587E-3</c:v>
                </c:pt>
                <c:pt idx="7">
                  <c:v>3.7503073153025545E-3</c:v>
                </c:pt>
                <c:pt idx="8">
                  <c:v>5.6257771747351918E-3</c:v>
                </c:pt>
                <c:pt idx="9">
                  <c:v>7.3459710121387143E-3</c:v>
                </c:pt>
                <c:pt idx="10">
                  <c:v>9.2789118089572683E-3</c:v>
                </c:pt>
                <c:pt idx="11">
                  <c:v>1.1686642488269972E-2</c:v>
                </c:pt>
                <c:pt idx="12">
                  <c:v>1.5191404547828634E-2</c:v>
                </c:pt>
                <c:pt idx="13">
                  <c:v>1.7800029317318004E-2</c:v>
                </c:pt>
                <c:pt idx="14">
                  <c:v>2.2006343361016704E-2</c:v>
                </c:pt>
                <c:pt idx="15">
                  <c:v>2.6504843802257167E-2</c:v>
                </c:pt>
                <c:pt idx="16">
                  <c:v>3.1536296879896522E-2</c:v>
                </c:pt>
                <c:pt idx="17">
                  <c:v>3.5013854015247092E-2</c:v>
                </c:pt>
                <c:pt idx="18">
                  <c:v>7.0646906461625331E-2</c:v>
                </c:pt>
                <c:pt idx="19">
                  <c:v>0.11135183059364342</c:v>
                </c:pt>
                <c:pt idx="20">
                  <c:v>0.14156073890055726</c:v>
                </c:pt>
                <c:pt idx="21">
                  <c:v>0.40596985902024441</c:v>
                </c:pt>
                <c:pt idx="22">
                  <c:v>0.70745106877256836</c:v>
                </c:pt>
                <c:pt idx="23">
                  <c:v>1.0248906508206077</c:v>
                </c:pt>
                <c:pt idx="24">
                  <c:v>1.0991224189952429</c:v>
                </c:pt>
                <c:pt idx="25">
                  <c:v>1.3937280510613983</c:v>
                </c:pt>
                <c:pt idx="26">
                  <c:v>1.6013182461646471</c:v>
                </c:pt>
                <c:pt idx="27">
                  <c:v>1.7997209357728698</c:v>
                </c:pt>
                <c:pt idx="28">
                  <c:v>1.8995440327688595</c:v>
                </c:pt>
                <c:pt idx="29">
                  <c:v>2.0024289463345264</c:v>
                </c:pt>
                <c:pt idx="30">
                  <c:v>2.1955382940911625</c:v>
                </c:pt>
                <c:pt idx="31">
                  <c:v>2.4444849110536775</c:v>
                </c:pt>
                <c:pt idx="32">
                  <c:v>2.8549894159543423</c:v>
                </c:pt>
                <c:pt idx="33">
                  <c:v>3.3318074680591598</c:v>
                </c:pt>
                <c:pt idx="34">
                  <c:v>3.4912432238376692</c:v>
                </c:pt>
                <c:pt idx="35">
                  <c:v>3.5740035468865283</c:v>
                </c:pt>
                <c:pt idx="36">
                  <c:v>3.7383553523483539</c:v>
                </c:pt>
                <c:pt idx="37">
                  <c:v>3.8366444456075945</c:v>
                </c:pt>
                <c:pt idx="38">
                  <c:v>3.8366444456075945</c:v>
                </c:pt>
                <c:pt idx="39">
                  <c:v>3.9418036116886137</c:v>
                </c:pt>
                <c:pt idx="40">
                  <c:v>4.0962742214532941</c:v>
                </c:pt>
                <c:pt idx="41">
                  <c:v>4.2273987195795506</c:v>
                </c:pt>
                <c:pt idx="42">
                  <c:v>4.3827848537456866</c:v>
                </c:pt>
                <c:pt idx="43">
                  <c:v>4.5699277916820362</c:v>
                </c:pt>
                <c:pt idx="44">
                  <c:v>4.765589713273152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70-4C5F-8862-F89B8D88EE57}"/>
            </c:ext>
          </c:extLst>
        </c:ser>
        <c:ser>
          <c:idx val="9"/>
          <c:order val="1"/>
          <c:spPr>
            <a:ln w="28575">
              <a:noFill/>
            </a:ln>
          </c:spPr>
          <c:marker>
            <c:spPr>
              <a:solidFill>
                <a:schemeClr val="tx2">
                  <a:lumMod val="60000"/>
                  <a:lumOff val="40000"/>
                </a:schemeClr>
              </a:solidFill>
            </c:spPr>
          </c:marker>
          <c:xVal>
            <c:numRef>
              <c:f>'incubation data'!$G$1374:$G$1418</c:f>
              <c:numCache>
                <c:formatCode>0</c:formatCode>
                <c:ptCount val="45"/>
                <c:pt idx="0">
                  <c:v>0</c:v>
                </c:pt>
                <c:pt idx="1">
                  <c:v>5.9743055555591127</c:v>
                </c:pt>
                <c:pt idx="2">
                  <c:v>11.837500000001455</c:v>
                </c:pt>
                <c:pt idx="3">
                  <c:v>16.053472222221899</c:v>
                </c:pt>
                <c:pt idx="4">
                  <c:v>23.106944444443798</c:v>
                </c:pt>
                <c:pt idx="5">
                  <c:v>42.918055555557657</c:v>
                </c:pt>
                <c:pt idx="6">
                  <c:v>61.868055555554747</c:v>
                </c:pt>
                <c:pt idx="7">
                  <c:v>75.96736111111386</c:v>
                </c:pt>
                <c:pt idx="8">
                  <c:v>94.990277777782467</c:v>
                </c:pt>
                <c:pt idx="9">
                  <c:v>111.77986111111386</c:v>
                </c:pt>
                <c:pt idx="10">
                  <c:v>122.9013888888876</c:v>
                </c:pt>
                <c:pt idx="11">
                  <c:v>136.99791666666715</c:v>
                </c:pt>
                <c:pt idx="12">
                  <c:v>150.97500000000582</c:v>
                </c:pt>
                <c:pt idx="13">
                  <c:v>164.89861111111531</c:v>
                </c:pt>
                <c:pt idx="14">
                  <c:v>178.86388888888905</c:v>
                </c:pt>
                <c:pt idx="15">
                  <c:v>192.86875000000146</c:v>
                </c:pt>
                <c:pt idx="16">
                  <c:v>206.96597222222772</c:v>
                </c:pt>
                <c:pt idx="17">
                  <c:v>220.875</c:v>
                </c:pt>
                <c:pt idx="18">
                  <c:v>262.94930555555766</c:v>
                </c:pt>
                <c:pt idx="19">
                  <c:v>290.89513888888905</c:v>
                </c:pt>
                <c:pt idx="20">
                  <c:v>305.02847222222772</c:v>
                </c:pt>
                <c:pt idx="21">
                  <c:v>389.9951388888876</c:v>
                </c:pt>
                <c:pt idx="22">
                  <c:v>465.83680555555475</c:v>
                </c:pt>
                <c:pt idx="23">
                  <c:v>539.0090277777781</c:v>
                </c:pt>
                <c:pt idx="24">
                  <c:v>558.94375000000582</c:v>
                </c:pt>
                <c:pt idx="25">
                  <c:v>609.00833333333867</c:v>
                </c:pt>
                <c:pt idx="26">
                  <c:v>636.00138888889342</c:v>
                </c:pt>
                <c:pt idx="27">
                  <c:v>711.93819444444671</c:v>
                </c:pt>
                <c:pt idx="28">
                  <c:v>760.96875</c:v>
                </c:pt>
                <c:pt idx="29">
                  <c:v>801.9465277777781</c:v>
                </c:pt>
                <c:pt idx="30">
                  <c:v>850.98819444444962</c:v>
                </c:pt>
                <c:pt idx="31">
                  <c:v>901.94722222222481</c:v>
                </c:pt>
                <c:pt idx="32">
                  <c:v>956.82708333333721</c:v>
                </c:pt>
                <c:pt idx="33">
                  <c:v>1046.9305555555547</c:v>
                </c:pt>
                <c:pt idx="34">
                  <c:v>1118.8000000000029</c:v>
                </c:pt>
                <c:pt idx="35">
                  <c:v>1186.9826388888905</c:v>
                </c:pt>
                <c:pt idx="36">
                  <c:v>1232.8083333333343</c:v>
                </c:pt>
                <c:pt idx="37">
                  <c:v>1259.8222222222248</c:v>
                </c:pt>
                <c:pt idx="38">
                  <c:v>1293.9381944444467</c:v>
                </c:pt>
                <c:pt idx="39">
                  <c:v>1312.9465277777781</c:v>
                </c:pt>
                <c:pt idx="40">
                  <c:v>1347.8000000000029</c:v>
                </c:pt>
                <c:pt idx="41">
                  <c:v>1379.0062500000058</c:v>
                </c:pt>
                <c:pt idx="42">
                  <c:v>1432.7979166666701</c:v>
                </c:pt>
                <c:pt idx="43">
                  <c:v>1461.8270833333372</c:v>
                </c:pt>
                <c:pt idx="44">
                  <c:v>1511.0006944444467</c:v>
                </c:pt>
              </c:numCache>
            </c:numRef>
          </c:xVal>
          <c:yVal>
            <c:numRef>
              <c:f>'incubation data'!$AJ$1374:$AJ$1418</c:f>
              <c:numCache>
                <c:formatCode>0.0</c:formatCode>
                <c:ptCount val="45"/>
                <c:pt idx="0">
                  <c:v>0</c:v>
                </c:pt>
                <c:pt idx="1">
                  <c:v>0.40619045192384839</c:v>
                </c:pt>
                <c:pt idx="2">
                  <c:v>0.54006813925618247</c:v>
                </c:pt>
                <c:pt idx="3">
                  <c:v>0.8069225767509397</c:v>
                </c:pt>
                <c:pt idx="4">
                  <c:v>0.85327410927436709</c:v>
                </c:pt>
                <c:pt idx="5">
                  <c:v>1.2856237360512317</c:v>
                </c:pt>
                <c:pt idx="6">
                  <c:v>1.4944896324867627</c:v>
                </c:pt>
                <c:pt idx="7">
                  <c:v>1.6519261214178385</c:v>
                </c:pt>
                <c:pt idx="8">
                  <c:v>1.8433816755246606</c:v>
                </c:pt>
                <c:pt idx="9">
                  <c:v>1.9860919987985808</c:v>
                </c:pt>
                <c:pt idx="10">
                  <c:v>2.107730827113468</c:v>
                </c:pt>
                <c:pt idx="11">
                  <c:v>2.1898585989730681</c:v>
                </c:pt>
                <c:pt idx="12">
                  <c:v>2.1981319760102749</c:v>
                </c:pt>
                <c:pt idx="13">
                  <c:v>2.2860663583498289</c:v>
                </c:pt>
                <c:pt idx="14">
                  <c:v>2.4931999275425025</c:v>
                </c:pt>
                <c:pt idx="15">
                  <c:v>2.6214326362574094</c:v>
                </c:pt>
                <c:pt idx="16">
                  <c:v>2.6180039897679728</c:v>
                </c:pt>
                <c:pt idx="17">
                  <c:v>2.5015442066265221</c:v>
                </c:pt>
                <c:pt idx="18">
                  <c:v>2.9420954174709792</c:v>
                </c:pt>
                <c:pt idx="19">
                  <c:v>3.0460184786998403</c:v>
                </c:pt>
                <c:pt idx="20">
                  <c:v>3.2153735356263571</c:v>
                </c:pt>
                <c:pt idx="21">
                  <c:v>3.4683573075742244</c:v>
                </c:pt>
                <c:pt idx="22">
                  <c:v>3.970526870252105</c:v>
                </c:pt>
                <c:pt idx="23">
                  <c:v>4.0426645257067708</c:v>
                </c:pt>
                <c:pt idx="24">
                  <c:v>4.0469640634589652</c:v>
                </c:pt>
                <c:pt idx="25">
                  <c:v>4.3491707391065466</c:v>
                </c:pt>
                <c:pt idx="26">
                  <c:v>4.8170075267649981</c:v>
                </c:pt>
                <c:pt idx="27">
                  <c:v>4.6323560740785261</c:v>
                </c:pt>
                <c:pt idx="28">
                  <c:v>4.5982974546487565</c:v>
                </c:pt>
                <c:pt idx="29">
                  <c:v>4.5721271300726505</c:v>
                </c:pt>
                <c:pt idx="30">
                  <c:v>4.5725637551337206</c:v>
                </c:pt>
                <c:pt idx="31">
                  <c:v>5.1274351197666723</c:v>
                </c:pt>
                <c:pt idx="32">
                  <c:v>5.8996289139829621</c:v>
                </c:pt>
                <c:pt idx="33">
                  <c:v>6.5640447922550793</c:v>
                </c:pt>
                <c:pt idx="34">
                  <c:v>6.567413363234726</c:v>
                </c:pt>
                <c:pt idx="35">
                  <c:v>6.6185391460481595</c:v>
                </c:pt>
                <c:pt idx="36">
                  <c:v>6.8389068473753536</c:v>
                </c:pt>
                <c:pt idx="37">
                  <c:v>6.9451961160635758</c:v>
                </c:pt>
                <c:pt idx="38">
                  <c:v>6.9451961160635758</c:v>
                </c:pt>
                <c:pt idx="39">
                  <c:v>8.3547113365908725</c:v>
                </c:pt>
                <c:pt idx="40">
                  <c:v>8.5491619743165543</c:v>
                </c:pt>
                <c:pt idx="41">
                  <c:v>8.7649362593202564</c:v>
                </c:pt>
                <c:pt idx="42">
                  <c:v>8.7210066367304897</c:v>
                </c:pt>
                <c:pt idx="43">
                  <c:v>9.0890976739582356</c:v>
                </c:pt>
                <c:pt idx="44">
                  <c:v>9.2523192529645488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B70-4C5F-8862-F89B8D88EE57}"/>
            </c:ext>
          </c:extLst>
        </c:ser>
        <c:ser>
          <c:idx val="10"/>
          <c:order val="2"/>
          <c:spPr>
            <a:ln w="28575">
              <a:noFill/>
            </a:ln>
          </c:spPr>
          <c:xVal>
            <c:numRef>
              <c:f>'incubation data'!$G$1374:$G$1418</c:f>
              <c:numCache>
                <c:formatCode>0</c:formatCode>
                <c:ptCount val="45"/>
                <c:pt idx="0">
                  <c:v>0</c:v>
                </c:pt>
                <c:pt idx="1">
                  <c:v>5.9743055555591127</c:v>
                </c:pt>
                <c:pt idx="2">
                  <c:v>11.837500000001455</c:v>
                </c:pt>
                <c:pt idx="3">
                  <c:v>16.053472222221899</c:v>
                </c:pt>
                <c:pt idx="4">
                  <c:v>23.106944444443798</c:v>
                </c:pt>
                <c:pt idx="5">
                  <c:v>42.918055555557657</c:v>
                </c:pt>
                <c:pt idx="6">
                  <c:v>61.868055555554747</c:v>
                </c:pt>
                <c:pt idx="7">
                  <c:v>75.96736111111386</c:v>
                </c:pt>
                <c:pt idx="8">
                  <c:v>94.990277777782467</c:v>
                </c:pt>
                <c:pt idx="9">
                  <c:v>111.77986111111386</c:v>
                </c:pt>
                <c:pt idx="10">
                  <c:v>122.9013888888876</c:v>
                </c:pt>
                <c:pt idx="11">
                  <c:v>136.99791666666715</c:v>
                </c:pt>
                <c:pt idx="12">
                  <c:v>150.97500000000582</c:v>
                </c:pt>
                <c:pt idx="13">
                  <c:v>164.89861111111531</c:v>
                </c:pt>
                <c:pt idx="14">
                  <c:v>178.86388888888905</c:v>
                </c:pt>
                <c:pt idx="15">
                  <c:v>192.86875000000146</c:v>
                </c:pt>
                <c:pt idx="16">
                  <c:v>206.96597222222772</c:v>
                </c:pt>
                <c:pt idx="17">
                  <c:v>220.875</c:v>
                </c:pt>
                <c:pt idx="18">
                  <c:v>262.94930555555766</c:v>
                </c:pt>
                <c:pt idx="19">
                  <c:v>290.89513888888905</c:v>
                </c:pt>
                <c:pt idx="20">
                  <c:v>305.02847222222772</c:v>
                </c:pt>
                <c:pt idx="21">
                  <c:v>389.9951388888876</c:v>
                </c:pt>
                <c:pt idx="22">
                  <c:v>465.83680555555475</c:v>
                </c:pt>
                <c:pt idx="23">
                  <c:v>539.0090277777781</c:v>
                </c:pt>
                <c:pt idx="24">
                  <c:v>558.94375000000582</c:v>
                </c:pt>
                <c:pt idx="25">
                  <c:v>609.00833333333867</c:v>
                </c:pt>
                <c:pt idx="26">
                  <c:v>636.00138888889342</c:v>
                </c:pt>
                <c:pt idx="27">
                  <c:v>711.93819444444671</c:v>
                </c:pt>
                <c:pt idx="28">
                  <c:v>760.96875</c:v>
                </c:pt>
                <c:pt idx="29">
                  <c:v>801.9465277777781</c:v>
                </c:pt>
                <c:pt idx="30">
                  <c:v>850.98819444444962</c:v>
                </c:pt>
                <c:pt idx="31">
                  <c:v>901.94722222222481</c:v>
                </c:pt>
                <c:pt idx="32">
                  <c:v>956.82708333333721</c:v>
                </c:pt>
                <c:pt idx="33">
                  <c:v>1046.9305555555547</c:v>
                </c:pt>
                <c:pt idx="34">
                  <c:v>1118.8000000000029</c:v>
                </c:pt>
                <c:pt idx="35">
                  <c:v>1186.9826388888905</c:v>
                </c:pt>
                <c:pt idx="36">
                  <c:v>1232.8083333333343</c:v>
                </c:pt>
                <c:pt idx="37">
                  <c:v>1259.8222222222248</c:v>
                </c:pt>
                <c:pt idx="38">
                  <c:v>1293.9381944444467</c:v>
                </c:pt>
                <c:pt idx="39">
                  <c:v>1312.9465277777781</c:v>
                </c:pt>
                <c:pt idx="40">
                  <c:v>1347.8000000000029</c:v>
                </c:pt>
                <c:pt idx="41">
                  <c:v>1379.0062500000058</c:v>
                </c:pt>
                <c:pt idx="42">
                  <c:v>1432.7979166666701</c:v>
                </c:pt>
                <c:pt idx="43">
                  <c:v>1461.8270833333372</c:v>
                </c:pt>
                <c:pt idx="44">
                  <c:v>1511.0006944444467</c:v>
                </c:pt>
              </c:numCache>
            </c:numRef>
          </c:xVal>
          <c:yVal>
            <c:numRef>
              <c:f>'incubation data'!$AK$1374:$AK$1418</c:f>
              <c:numCache>
                <c:formatCode>0.0</c:formatCode>
                <c:ptCount val="4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B70-4C5F-8862-F89B8D88E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72864"/>
        <c:axId val="93174400"/>
      </c:scatterChart>
      <c:valAx>
        <c:axId val="931728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3174400"/>
        <c:crosses val="autoZero"/>
        <c:crossBetween val="midCat"/>
      </c:valAx>
      <c:valAx>
        <c:axId val="93174400"/>
        <c:scaling>
          <c:orientation val="minMax"/>
        </c:scaling>
        <c:delete val="0"/>
        <c:axPos val="l"/>
        <c:numFmt formatCode="0.000000" sourceLinked="1"/>
        <c:majorTickMark val="out"/>
        <c:minorTickMark val="none"/>
        <c:tickLblPos val="nextTo"/>
        <c:crossAx val="931728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0462792102568884E-2"/>
          <c:y val="4.6770924467774859E-2"/>
          <c:w val="0.82659699226856065"/>
          <c:h val="0.83261956838728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data'!$G$1421:$G$1441</c:f>
              <c:numCache>
                <c:formatCode>0</c:formatCode>
                <c:ptCount val="21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  <c:pt idx="16">
                  <c:v>1078.9361111111139</c:v>
                </c:pt>
                <c:pt idx="17">
                  <c:v>1190.8583333333299</c:v>
                </c:pt>
                <c:pt idx="18">
                  <c:v>1390.9854166666701</c:v>
                </c:pt>
                <c:pt idx="19">
                  <c:v>1400.847222222219</c:v>
                </c:pt>
                <c:pt idx="20">
                  <c:v>1401.8409722222204</c:v>
                </c:pt>
              </c:numCache>
            </c:numRef>
          </c:xVal>
          <c:yVal>
            <c:numRef>
              <c:f>'incubation data'!$CH$1421:$CH$1441</c:f>
              <c:numCache>
                <c:formatCode>0.00</c:formatCode>
                <c:ptCount val="2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11-4CEB-8F15-45B950B177B9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data'!$G$1421:$G$1441</c:f>
              <c:numCache>
                <c:formatCode>0</c:formatCode>
                <c:ptCount val="21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  <c:pt idx="16">
                  <c:v>1078.9361111111139</c:v>
                </c:pt>
                <c:pt idx="17">
                  <c:v>1190.8583333333299</c:v>
                </c:pt>
                <c:pt idx="18">
                  <c:v>1390.9854166666701</c:v>
                </c:pt>
                <c:pt idx="19">
                  <c:v>1400.847222222219</c:v>
                </c:pt>
                <c:pt idx="20">
                  <c:v>1401.8409722222204</c:v>
                </c:pt>
              </c:numCache>
            </c:numRef>
          </c:xVal>
          <c:yVal>
            <c:numRef>
              <c:f>'incubation data'!$CI$1421:$CI$1441</c:f>
              <c:numCache>
                <c:formatCode>0.000</c:formatCode>
                <c:ptCount val="21"/>
                <c:pt idx="0" formatCode="General">
                  <c:v>0</c:v>
                </c:pt>
                <c:pt idx="1">
                  <c:v>9.5633316817585273E-2</c:v>
                </c:pt>
                <c:pt idx="2">
                  <c:v>0.16667200944620611</c:v>
                </c:pt>
                <c:pt idx="3">
                  <c:v>0.19089823849502877</c:v>
                </c:pt>
                <c:pt idx="6">
                  <c:v>0.84207496781391167</c:v>
                </c:pt>
                <c:pt idx="7">
                  <c:v>1.2489484904856316</c:v>
                </c:pt>
                <c:pt idx="8">
                  <c:v>1.5399130961533689</c:v>
                </c:pt>
                <c:pt idx="9">
                  <c:v>1.7247816740617483</c:v>
                </c:pt>
                <c:pt idx="10">
                  <c:v>1.8722133151288038</c:v>
                </c:pt>
                <c:pt idx="11">
                  <c:v>2.050725747869202</c:v>
                </c:pt>
                <c:pt idx="12">
                  <c:v>2.1110397014750344</c:v>
                </c:pt>
                <c:pt idx="13">
                  <c:v>2.1822373769909706</c:v>
                </c:pt>
                <c:pt idx="14">
                  <c:v>2.0330823304914682</c:v>
                </c:pt>
                <c:pt idx="15">
                  <c:v>1.8611350432671481</c:v>
                </c:pt>
                <c:pt idx="16">
                  <c:v>2.6997601428277331</c:v>
                </c:pt>
                <c:pt idx="17">
                  <c:v>2.8370473125282918</c:v>
                </c:pt>
                <c:pt idx="18">
                  <c:v>2.211076719710285</c:v>
                </c:pt>
                <c:pt idx="19">
                  <c:v>2.189641256876659</c:v>
                </c:pt>
                <c:pt idx="20">
                  <c:v>2.189641256876659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11-4CEB-8F15-45B950B17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04480"/>
        <c:axId val="93206400"/>
      </c:scatterChart>
      <c:valAx>
        <c:axId val="9320448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3206400"/>
        <c:crosses val="autoZero"/>
        <c:crossBetween val="midCat"/>
      </c:valAx>
      <c:valAx>
        <c:axId val="932064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932044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total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data'!$Y$1421:$Y$1436</c:f>
              <c:numCache>
                <c:formatCode>0.000000</c:formatCode>
                <c:ptCount val="16"/>
                <c:pt idx="0">
                  <c:v>0</c:v>
                </c:pt>
                <c:pt idx="1">
                  <c:v>0.12583134191481898</c:v>
                </c:pt>
                <c:pt idx="2">
                  <c:v>0.27078231616826343</c:v>
                </c:pt>
                <c:pt idx="3">
                  <c:v>0.41882884476080784</c:v>
                </c:pt>
                <c:pt idx="4">
                  <c:v>0.69200769889994296</c:v>
                </c:pt>
                <c:pt idx="5">
                  <c:v>1.0602759018195971</c:v>
                </c:pt>
                <c:pt idx="6">
                  <c:v>1.4849785746140416</c:v>
                </c:pt>
                <c:pt idx="7">
                  <c:v>2.3684031305663291</c:v>
                </c:pt>
                <c:pt idx="8">
                  <c:v>2.909782716214941</c:v>
                </c:pt>
                <c:pt idx="9">
                  <c:v>3.1578642526796727</c:v>
                </c:pt>
                <c:pt idx="10">
                  <c:v>3.4174591567945471</c:v>
                </c:pt>
                <c:pt idx="11">
                  <c:v>4.0697323662745069</c:v>
                </c:pt>
                <c:pt idx="12">
                  <c:v>4.1169645171759424</c:v>
                </c:pt>
                <c:pt idx="13">
                  <c:v>4.2836514587115344</c:v>
                </c:pt>
                <c:pt idx="14">
                  <c:v>4.6457011797542433</c:v>
                </c:pt>
                <c:pt idx="15">
                  <c:v>4.8926091337342159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EA-4E29-958D-F710ECADC897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data'!$AB$1421:$AB$1436</c:f>
              <c:numCache>
                <c:formatCode>0.0</c:formatCode>
                <c:ptCount val="16"/>
                <c:pt idx="0">
                  <c:v>3.5803245548791298E-3</c:v>
                </c:pt>
                <c:pt idx="1">
                  <c:v>5.7335133027436713E-3</c:v>
                </c:pt>
                <c:pt idx="2">
                  <c:v>6.5171894928674288E-3</c:v>
                </c:pt>
                <c:pt idx="3">
                  <c:v>7.434130526974541E-3</c:v>
                </c:pt>
                <c:pt idx="4">
                  <c:v>8.2223304128344211E-3</c:v>
                </c:pt>
                <c:pt idx="5">
                  <c:v>9.9127325314879878E-3</c:v>
                </c:pt>
                <c:pt idx="6">
                  <c:v>1.165156547804116E-2</c:v>
                </c:pt>
                <c:pt idx="7">
                  <c:v>1.3937165451262067E-2</c:v>
                </c:pt>
                <c:pt idx="8">
                  <c:v>1.5977767520121172E-2</c:v>
                </c:pt>
                <c:pt idx="9">
                  <c:v>1.7502879521079422E-2</c:v>
                </c:pt>
                <c:pt idx="10">
                  <c:v>1.8882992459906482E-2</c:v>
                </c:pt>
                <c:pt idx="11">
                  <c:v>2.0912160638769856E-2</c:v>
                </c:pt>
                <c:pt idx="12">
                  <c:v>2.1818818290120987E-2</c:v>
                </c:pt>
                <c:pt idx="13">
                  <c:v>2.2868602386920064E-2</c:v>
                </c:pt>
                <c:pt idx="14">
                  <c:v>2.4625387263140921E-2</c:v>
                </c:pt>
                <c:pt idx="15">
                  <c:v>2.4669641029507028E-2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EA-4E29-958D-F710ECADC897}"/>
            </c:ext>
          </c:extLst>
        </c:ser>
        <c:ser>
          <c:idx val="2"/>
          <c:order val="2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data'!$AC$1421:$AC$1436</c:f>
              <c:numCache>
                <c:formatCode>0.0</c:formatCode>
                <c:ptCount val="16"/>
                <c:pt idx="0">
                  <c:v>0.5013385834066979</c:v>
                </c:pt>
                <c:pt idx="1">
                  <c:v>0.80284102546619796</c:v>
                </c:pt>
                <c:pt idx="2">
                  <c:v>0.9125760802032864</c:v>
                </c:pt>
                <c:pt idx="3">
                  <c:v>1.0409716801162254</c:v>
                </c:pt>
                <c:pt idx="4">
                  <c:v>1.1513401699448391</c:v>
                </c:pt>
                <c:pt idx="5">
                  <c:v>1.3880404440578573</c:v>
                </c:pt>
                <c:pt idx="6">
                  <c:v>1.6315222940532388</c:v>
                </c:pt>
                <c:pt idx="7">
                  <c:v>1.9515657524730692</c:v>
                </c:pt>
                <c:pt idx="8">
                  <c:v>2.2373031304167674</c:v>
                </c:pt>
                <c:pt idx="9">
                  <c:v>2.4508584878647395</c:v>
                </c:pt>
                <c:pt idx="10">
                  <c:v>2.6441102043187432</c:v>
                </c:pt>
                <c:pt idx="11">
                  <c:v>2.9282465401989577</c:v>
                </c:pt>
                <c:pt idx="12">
                  <c:v>3.0552021989935736</c:v>
                </c:pt>
                <c:pt idx="13">
                  <c:v>3.2021992837285063</c:v>
                </c:pt>
                <c:pt idx="14">
                  <c:v>3.4481948709147665</c:v>
                </c:pt>
                <c:pt idx="15">
                  <c:v>3.4543915495120077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EA-4E29-958D-F710ECADC897}"/>
            </c:ext>
          </c:extLst>
        </c:ser>
        <c:ser>
          <c:idx val="3"/>
          <c:order val="3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data'!$AD$1421:$AD$1436</c:f>
              <c:numCache>
                <c:formatCode>0.0</c:formatCode>
                <c:ptCount val="16"/>
                <c:pt idx="0">
                  <c:v>3.3256642467827086E-2</c:v>
                </c:pt>
                <c:pt idx="1">
                  <c:v>5.3257015969132966E-2</c:v>
                </c:pt>
                <c:pt idx="2">
                  <c:v>6.0536366895567226E-2</c:v>
                </c:pt>
                <c:pt idx="3">
                  <c:v>6.9053578022090195E-2</c:v>
                </c:pt>
                <c:pt idx="4">
                  <c:v>7.6374948304430146E-2</c:v>
                </c:pt>
                <c:pt idx="5">
                  <c:v>9.2076625072897572E-2</c:v>
                </c:pt>
                <c:pt idx="6">
                  <c:v>0.10822816237864033</c:v>
                </c:pt>
                <c:pt idx="7">
                  <c:v>0.12945846705319766</c:v>
                </c:pt>
                <c:pt idx="8">
                  <c:v>0.14841305409773639</c:v>
                </c:pt>
                <c:pt idx="9">
                  <c:v>0.16257939677472671</c:v>
                </c:pt>
                <c:pt idx="10">
                  <c:v>0.17539888335150808</c:v>
                </c:pt>
                <c:pt idx="11">
                  <c:v>0.19424726416089236</c:v>
                </c:pt>
                <c:pt idx="12">
                  <c:v>0.20266895579513647</c:v>
                </c:pt>
                <c:pt idx="13">
                  <c:v>0.21242010931223324</c:v>
                </c:pt>
                <c:pt idx="14">
                  <c:v>0.22873839711710389</c:v>
                </c:pt>
                <c:pt idx="15">
                  <c:v>0.22914945808750867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5EA-4E29-958D-F710ECADC897}"/>
            </c:ext>
          </c:extLst>
        </c:ser>
        <c:ser>
          <c:idx val="4"/>
          <c:order val="4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data'!$AE$1421:$AE$1436</c:f>
              <c:numCache>
                <c:formatCode>0.0</c:formatCode>
                <c:ptCount val="16"/>
                <c:pt idx="0">
                  <c:v>4.7324321069185923E-2</c:v>
                </c:pt>
                <c:pt idx="1">
                  <c:v>7.57849240297854E-2</c:v>
                </c:pt>
                <c:pt idx="2">
                  <c:v>8.6143466409735955E-2</c:v>
                </c:pt>
                <c:pt idx="3">
                  <c:v>9.8263488277714722E-2</c:v>
                </c:pt>
                <c:pt idx="4">
                  <c:v>0.10868182435126879</c:v>
                </c:pt>
                <c:pt idx="5">
                  <c:v>0.13102536650031124</c:v>
                </c:pt>
                <c:pt idx="6">
                  <c:v>0.15400906180140359</c:v>
                </c:pt>
                <c:pt idx="7">
                  <c:v>0.18421986121650868</c:v>
                </c:pt>
                <c:pt idx="8">
                  <c:v>0.21119230631217228</c:v>
                </c:pt>
                <c:pt idx="9">
                  <c:v>0.23135106256276403</c:v>
                </c:pt>
                <c:pt idx="10">
                  <c:v>0.24959323776997624</c:v>
                </c:pt>
                <c:pt idx="11">
                  <c:v>0.27641455101350354</c:v>
                </c:pt>
                <c:pt idx="12">
                  <c:v>0.2883986483026455</c:v>
                </c:pt>
                <c:pt idx="13">
                  <c:v>0.30227457460171309</c:v>
                </c:pt>
                <c:pt idx="14">
                  <c:v>0.32549555645892142</c:v>
                </c:pt>
                <c:pt idx="15">
                  <c:v>0.3260804976886702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5EA-4E29-958D-F710ECADC897}"/>
            </c:ext>
          </c:extLst>
        </c:ser>
        <c:ser>
          <c:idx val="5"/>
          <c:order val="5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data'!$AF$1421:$AF$1436</c:f>
              <c:numCache>
                <c:formatCode>0.0</c:formatCode>
                <c:ptCount val="16"/>
                <c:pt idx="0">
                  <c:v>3.3256642467827086E-2</c:v>
                </c:pt>
                <c:pt idx="1">
                  <c:v>5.3257015969132966E-2</c:v>
                </c:pt>
                <c:pt idx="2">
                  <c:v>6.0536366895567212E-2</c:v>
                </c:pt>
                <c:pt idx="3">
                  <c:v>6.9053578022090181E-2</c:v>
                </c:pt>
                <c:pt idx="4">
                  <c:v>7.6374948304430146E-2</c:v>
                </c:pt>
                <c:pt idx="5">
                  <c:v>9.2076625072897558E-2</c:v>
                </c:pt>
                <c:pt idx="6">
                  <c:v>0.10822816237864034</c:v>
                </c:pt>
                <c:pt idx="7">
                  <c:v>0.12945846705319766</c:v>
                </c:pt>
                <c:pt idx="8">
                  <c:v>0.14841305409773634</c:v>
                </c:pt>
                <c:pt idx="9">
                  <c:v>0.16257939677472674</c:v>
                </c:pt>
                <c:pt idx="10">
                  <c:v>0.17539888335150802</c:v>
                </c:pt>
                <c:pt idx="11">
                  <c:v>0.19424726416089227</c:v>
                </c:pt>
                <c:pt idx="12">
                  <c:v>0.20266895579513647</c:v>
                </c:pt>
                <c:pt idx="13">
                  <c:v>0.21242010931223326</c:v>
                </c:pt>
                <c:pt idx="14">
                  <c:v>0.22873839711710384</c:v>
                </c:pt>
                <c:pt idx="15">
                  <c:v>0.22914945808750861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5EA-4E29-958D-F710ECADC897}"/>
            </c:ext>
          </c:extLst>
        </c:ser>
        <c:ser>
          <c:idx val="6"/>
          <c:order val="6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data'!$AG$1421:$AG$1436</c:f>
              <c:numCache>
                <c:formatCode>0.0000</c:formatCode>
                <c:ptCount val="16"/>
                <c:pt idx="0">
                  <c:v>1.4067142810983998E-2</c:v>
                </c:pt>
                <c:pt idx="1">
                  <c:v>2.2527050048705598E-2</c:v>
                </c:pt>
                <c:pt idx="2">
                  <c:v>2.5606124226217112E-2</c:v>
                </c:pt>
                <c:pt idx="3">
                  <c:v>2.9208797748777576E-2</c:v>
                </c:pt>
                <c:pt idx="4">
                  <c:v>3.2305645587022376E-2</c:v>
                </c:pt>
                <c:pt idx="5">
                  <c:v>3.8947258001373004E-2</c:v>
                </c:pt>
                <c:pt idx="6">
                  <c:v>4.5779155782895042E-2</c:v>
                </c:pt>
                <c:pt idx="7">
                  <c:v>5.4759308486723057E-2</c:v>
                </c:pt>
                <c:pt idx="8">
                  <c:v>6.2776861164709138E-2</c:v>
                </c:pt>
                <c:pt idx="9">
                  <c:v>6.876904650751238E-2</c:v>
                </c:pt>
                <c:pt idx="10">
                  <c:v>7.4191528606044485E-2</c:v>
                </c:pt>
                <c:pt idx="11">
                  <c:v>8.2164157378113736E-2</c:v>
                </c:pt>
                <c:pt idx="12">
                  <c:v>8.5726427353009449E-2</c:v>
                </c:pt>
                <c:pt idx="13">
                  <c:v>8.9851043036313333E-2</c:v>
                </c:pt>
                <c:pt idx="14">
                  <c:v>9.6753474188343319E-2</c:v>
                </c:pt>
                <c:pt idx="15">
                  <c:v>9.6927347825175397E-2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5EA-4E29-958D-F710ECADC897}"/>
            </c:ext>
          </c:extLst>
        </c:ser>
        <c:ser>
          <c:idx val="7"/>
          <c:order val="7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data'!$AH$1421:$AH$1436</c:f>
              <c:numCache>
                <c:formatCode>0.0</c:formatCode>
                <c:ptCount val="16"/>
                <c:pt idx="0">
                  <c:v>5.3579037483849299E-7</c:v>
                </c:pt>
                <c:pt idx="1">
                  <c:v>8.5801194683095574E-7</c:v>
                </c:pt>
                <c:pt idx="2">
                  <c:v>9.7528795162393042E-7</c:v>
                </c:pt>
                <c:pt idx="3">
                  <c:v>1.1125068469610967E-6</c:v>
                </c:pt>
                <c:pt idx="4">
                  <c:v>1.2304598162574178E-6</c:v>
                </c:pt>
                <c:pt idx="5">
                  <c:v>1.4834260406593151E-6</c:v>
                </c:pt>
                <c:pt idx="6">
                  <c:v>1.7436398681866629E-6</c:v>
                </c:pt>
                <c:pt idx="7">
                  <c:v>2.0856765879343282E-6</c:v>
                </c:pt>
                <c:pt idx="8">
                  <c:v>2.3910497267689825E-6</c:v>
                </c:pt>
                <c:pt idx="9">
                  <c:v>2.6192805248821138E-6</c:v>
                </c:pt>
                <c:pt idx="10">
                  <c:v>2.8258124237307544E-6</c:v>
                </c:pt>
                <c:pt idx="11">
                  <c:v>3.1294744975173173E-6</c:v>
                </c:pt>
                <c:pt idx="12">
                  <c:v>3.2651544995455171E-6</c:v>
                </c:pt>
                <c:pt idx="13">
                  <c:v>3.4222531664685926E-6</c:v>
                </c:pt>
                <c:pt idx="14">
                  <c:v>3.6851534742237212E-6</c:v>
                </c:pt>
                <c:pt idx="15">
                  <c:v>3.6917759861513071E-6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5EA-4E29-958D-F710ECADC897}"/>
            </c:ext>
          </c:extLst>
        </c:ser>
        <c:ser>
          <c:idx val="8"/>
          <c:order val="8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data'!$AI$1421:$AI$1436</c:f>
              <c:numCache>
                <c:formatCode>0.0</c:formatCode>
                <c:ptCount val="16"/>
                <c:pt idx="0">
                  <c:v>0.55224322903076295</c:v>
                </c:pt>
                <c:pt idx="1">
                  <c:v>0.88793978735360624</c:v>
                </c:pt>
                <c:pt idx="2">
                  <c:v>1.0145505739635126</c:v>
                </c:pt>
                <c:pt idx="3">
                  <c:v>1.1625003262714049</c:v>
                </c:pt>
                <c:pt idx="4">
                  <c:v>1.2915094825864071</c:v>
                </c:pt>
                <c:pt idx="5">
                  <c:v>1.5604660313799557</c:v>
                </c:pt>
                <c:pt idx="6">
                  <c:v>1.8385831421544707</c:v>
                </c:pt>
                <c:pt idx="7">
                  <c:v>2.2027745654406679</c:v>
                </c:pt>
                <c:pt idx="8">
                  <c:v>2.5314621560001509</c:v>
                </c:pt>
                <c:pt idx="9">
                  <c:v>2.7826791492197946</c:v>
                </c:pt>
                <c:pt idx="10">
                  <c:v>3.0130560333409169</c:v>
                </c:pt>
                <c:pt idx="11">
                  <c:v>3.3449258431034288</c:v>
                </c:pt>
                <c:pt idx="12">
                  <c:v>3.5056844174773074</c:v>
                </c:pt>
                <c:pt idx="13">
                  <c:v>3.6894260308982276</c:v>
                </c:pt>
                <c:pt idx="14">
                  <c:v>3.9832679872048371</c:v>
                </c:pt>
                <c:pt idx="15">
                  <c:v>4.0147192480613336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5EA-4E29-958D-F710ECADC897}"/>
            </c:ext>
          </c:extLst>
        </c:ser>
        <c:ser>
          <c:idx val="9"/>
          <c:order val="9"/>
          <c:spPr>
            <a:ln w="28575">
              <a:noFill/>
            </a:ln>
          </c:spPr>
          <c:marker>
            <c:symbol val="diamond"/>
            <c:size val="7"/>
            <c:spPr>
              <a:solidFill>
                <a:schemeClr val="accent1"/>
              </a:solidFill>
            </c:spPr>
          </c:marke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data'!$AJ$1421:$AJ$1436</c:f>
              <c:numCache>
                <c:formatCode>0.0</c:formatCode>
                <c:ptCount val="16"/>
                <c:pt idx="0">
                  <c:v>0</c:v>
                </c:pt>
                <c:pt idx="1">
                  <c:v>0.33569655832284329</c:v>
                </c:pt>
                <c:pt idx="2">
                  <c:v>0.46230734493274961</c:v>
                </c:pt>
                <c:pt idx="3">
                  <c:v>0.61025709724064192</c:v>
                </c:pt>
                <c:pt idx="4">
                  <c:v>0.73926625355564413</c:v>
                </c:pt>
                <c:pt idx="5">
                  <c:v>1.0082228023491928</c:v>
                </c:pt>
                <c:pt idx="6">
                  <c:v>1.2863399131237077</c:v>
                </c:pt>
                <c:pt idx="7">
                  <c:v>1.6505313364099048</c:v>
                </c:pt>
                <c:pt idx="8">
                  <c:v>1.9792189269693878</c:v>
                </c:pt>
                <c:pt idx="9">
                  <c:v>2.2304359201890316</c:v>
                </c:pt>
                <c:pt idx="10">
                  <c:v>2.4608128043101538</c:v>
                </c:pt>
                <c:pt idx="11">
                  <c:v>2.7926826140726657</c:v>
                </c:pt>
                <c:pt idx="12">
                  <c:v>2.9534411884465444</c:v>
                </c:pt>
                <c:pt idx="13">
                  <c:v>3.1371828018674646</c:v>
                </c:pt>
                <c:pt idx="14">
                  <c:v>3.431024758174074</c:v>
                </c:pt>
                <c:pt idx="15">
                  <c:v>3.4624760190305706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5EA-4E29-958D-F710ECADC897}"/>
            </c:ext>
          </c:extLst>
        </c:ser>
        <c:ser>
          <c:idx val="10"/>
          <c:order val="10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data'!$AK$1421:$AK$1436</c:f>
              <c:numCache>
                <c:formatCode>0.0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5EA-4E29-958D-F710ECADC897}"/>
            </c:ext>
          </c:extLst>
        </c:ser>
        <c:ser>
          <c:idx val="11"/>
          <c:order val="11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data'!$AM$1421:$AM$1436</c:f>
              <c:numCache>
                <c:formatCode>0.0</c:formatCode>
                <c:ptCount val="16"/>
                <c:pt idx="0" formatCode="0">
                  <c:v>-10.845664376382905</c:v>
                </c:pt>
                <c:pt idx="1">
                  <c:v>73.527999999999992</c:v>
                </c:pt>
                <c:pt idx="2">
                  <c:v>117.8305</c:v>
                </c:pt>
                <c:pt idx="3" formatCode="0">
                  <c:v>117.8305</c:v>
                </c:pt>
                <c:pt idx="4" formatCode="0">
                  <c:v>291.62</c:v>
                </c:pt>
                <c:pt idx="5">
                  <c:v>291.62</c:v>
                </c:pt>
                <c:pt idx="6">
                  <c:v>347.89049999999997</c:v>
                </c:pt>
                <c:pt idx="7">
                  <c:v>433.28250000000003</c:v>
                </c:pt>
                <c:pt idx="8">
                  <c:v>465.73250000000002</c:v>
                </c:pt>
                <c:pt idx="9">
                  <c:v>474.82499999999999</c:v>
                </c:pt>
                <c:pt idx="10">
                  <c:v>476.09050000000002</c:v>
                </c:pt>
                <c:pt idx="11">
                  <c:v>469.67700000000002</c:v>
                </c:pt>
                <c:pt idx="12">
                  <c:v>461.16199999999998</c:v>
                </c:pt>
                <c:pt idx="13">
                  <c:v>452.81550000000004</c:v>
                </c:pt>
                <c:pt idx="14">
                  <c:v>389.33500000000004</c:v>
                </c:pt>
                <c:pt idx="15">
                  <c:v>352.64600000000002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5EA-4E29-958D-F710ECADC897}"/>
            </c:ext>
          </c:extLst>
        </c:ser>
        <c:ser>
          <c:idx val="12"/>
          <c:order val="12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data'!$AN$1421:$AN$1436</c:f>
              <c:numCache>
                <c:formatCode>0.0</c:formatCode>
                <c:ptCount val="16"/>
                <c:pt idx="1">
                  <c:v>3.5355339059325371E-2</c:v>
                </c:pt>
                <c:pt idx="2">
                  <c:v>0.20152543263816364</c:v>
                </c:pt>
                <c:pt idx="5">
                  <c:v>0.10399999999998499</c:v>
                </c:pt>
                <c:pt idx="6">
                  <c:v>0.13349999999999795</c:v>
                </c:pt>
                <c:pt idx="7">
                  <c:v>0.30550000000002342</c:v>
                </c:pt>
                <c:pt idx="8">
                  <c:v>0.17249999999998522</c:v>
                </c:pt>
                <c:pt idx="9">
                  <c:v>6.2999999999988177E-2</c:v>
                </c:pt>
                <c:pt idx="10">
                  <c:v>0.19050000000001435</c:v>
                </c:pt>
                <c:pt idx="11">
                  <c:v>0.14990663761154036</c:v>
                </c:pt>
                <c:pt idx="12">
                  <c:v>2.6870057685096524E-2</c:v>
                </c:pt>
                <c:pt idx="13">
                  <c:v>4.1719300090024634E-2</c:v>
                </c:pt>
                <c:pt idx="14">
                  <c:v>0.61659711319467936</c:v>
                </c:pt>
                <c:pt idx="15">
                  <c:v>0.12869343417596324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5EA-4E29-958D-F710ECADC897}"/>
            </c:ext>
          </c:extLst>
        </c:ser>
        <c:ser>
          <c:idx val="13"/>
          <c:order val="13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data'!$AO$1421:$AO$1436</c:f>
              <c:numCache>
                <c:formatCode>0.0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5EA-4E29-958D-F710ECADC897}"/>
            </c:ext>
          </c:extLst>
        </c:ser>
        <c:ser>
          <c:idx val="14"/>
          <c:order val="14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data'!$AP$1421:$AP$1436</c:f>
              <c:numCache>
                <c:formatCode>0.0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5EA-4E29-958D-F710ECADC897}"/>
            </c:ext>
          </c:extLst>
        </c:ser>
        <c:ser>
          <c:idx val="15"/>
          <c:order val="15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data'!$AQ$1421:$AQ$1436</c:f>
              <c:numCache>
                <c:formatCode>General</c:formatCode>
                <c:ptCount val="16"/>
                <c:pt idx="1">
                  <c:v>360</c:v>
                </c:pt>
                <c:pt idx="2">
                  <c:v>673</c:v>
                </c:pt>
                <c:pt idx="3">
                  <c:v>1256</c:v>
                </c:pt>
                <c:pt idx="4">
                  <c:v>1940</c:v>
                </c:pt>
                <c:pt idx="5">
                  <c:v>2095</c:v>
                </c:pt>
                <c:pt idx="6">
                  <c:v>2306</c:v>
                </c:pt>
                <c:pt idx="7">
                  <c:v>2259</c:v>
                </c:pt>
                <c:pt idx="8">
                  <c:v>2030</c:v>
                </c:pt>
                <c:pt idx="9">
                  <c:v>2494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15EA-4E29-958D-F710ECADC897}"/>
            </c:ext>
          </c:extLst>
        </c:ser>
        <c:ser>
          <c:idx val="16"/>
          <c:order val="16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data'!$AR$1421:$AR$1436</c:f>
              <c:numCache>
                <c:formatCode>0.0</c:formatCode>
                <c:ptCount val="16"/>
                <c:pt idx="0" formatCode="0">
                  <c:v>-65.532474142550512</c:v>
                </c:pt>
                <c:pt idx="1">
                  <c:v>221.72749999999999</c:v>
                </c:pt>
                <c:pt idx="2">
                  <c:v>285.27999999999997</c:v>
                </c:pt>
                <c:pt idx="3">
                  <c:v>311.04449999999997</c:v>
                </c:pt>
                <c:pt idx="4">
                  <c:v>342.86099999999999</c:v>
                </c:pt>
                <c:pt idx="5">
                  <c:v>390.00099999999998</c:v>
                </c:pt>
                <c:pt idx="6">
                  <c:v>426.90899999999999</c:v>
                </c:pt>
                <c:pt idx="7">
                  <c:v>477.84199999999998</c:v>
                </c:pt>
                <c:pt idx="8">
                  <c:v>484.3415</c:v>
                </c:pt>
                <c:pt idx="9">
                  <c:v>481.71600000000001</c:v>
                </c:pt>
                <c:pt idx="10">
                  <c:v>478.19499999999999</c:v>
                </c:pt>
                <c:pt idx="11">
                  <c:v>464.41899999999998</c:v>
                </c:pt>
                <c:pt idx="12">
                  <c:v>456.2045</c:v>
                </c:pt>
                <c:pt idx="13">
                  <c:v>450.35699999999997</c:v>
                </c:pt>
                <c:pt idx="14">
                  <c:v>387.38249999999999</c:v>
                </c:pt>
                <c:pt idx="15">
                  <c:v>350.65800000000002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15EA-4E29-958D-F710ECADC897}"/>
            </c:ext>
          </c:extLst>
        </c:ser>
        <c:ser>
          <c:idx val="17"/>
          <c:order val="17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data'!$AS$1421:$AS$1436</c:f>
              <c:numCache>
                <c:formatCode>0.0</c:formatCode>
                <c:ptCount val="16"/>
                <c:pt idx="1">
                  <c:v>0.15202795795511012</c:v>
                </c:pt>
                <c:pt idx="2">
                  <c:v>8.768124086710842E-2</c:v>
                </c:pt>
                <c:pt idx="3">
                  <c:v>6.7500000000023874E-2</c:v>
                </c:pt>
                <c:pt idx="4">
                  <c:v>0.14699999999999136</c:v>
                </c:pt>
                <c:pt idx="5">
                  <c:v>1.3999999999981583E-2</c:v>
                </c:pt>
                <c:pt idx="6">
                  <c:v>9.0000000000145519E-3</c:v>
                </c:pt>
                <c:pt idx="7">
                  <c:v>0.32400000000001228</c:v>
                </c:pt>
                <c:pt idx="8">
                  <c:v>0.20350000000001955</c:v>
                </c:pt>
                <c:pt idx="9">
                  <c:v>5.0999999999987722E-2</c:v>
                </c:pt>
                <c:pt idx="10">
                  <c:v>0.26600000000001955</c:v>
                </c:pt>
                <c:pt idx="11">
                  <c:v>0.84994235098622883</c:v>
                </c:pt>
                <c:pt idx="12">
                  <c:v>8.555992052355875E-2</c:v>
                </c:pt>
                <c:pt idx="13">
                  <c:v>8.0610173055249382E-2</c:v>
                </c:pt>
                <c:pt idx="14">
                  <c:v>4.050000000000864E-2</c:v>
                </c:pt>
                <c:pt idx="15">
                  <c:v>2.5455844122716675E-2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15EA-4E29-958D-F710ECADC897}"/>
            </c:ext>
          </c:extLst>
        </c:ser>
        <c:ser>
          <c:idx val="18"/>
          <c:order val="18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data'!$AV$1421:$AV$1436</c:f>
              <c:numCache>
                <c:formatCode>0.000</c:formatCode>
                <c:ptCount val="1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15EA-4E29-958D-F710ECADC897}"/>
            </c:ext>
          </c:extLst>
        </c:ser>
        <c:ser>
          <c:idx val="19"/>
          <c:order val="19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data'!$AW$1421:$AW$1436</c:f>
              <c:numCache>
                <c:formatCode>0.000</c:formatCode>
                <c:ptCount val="16"/>
                <c:pt idx="1">
                  <c:v>9.0333027543310291E-4</c:v>
                </c:pt>
                <c:pt idx="2">
                  <c:v>1.0686490186060534E-3</c:v>
                </c:pt>
                <c:pt idx="3">
                  <c:v>1.2190034217257725E-3</c:v>
                </c:pt>
                <c:pt idx="4">
                  <c:v>1.5548613378353888E-3</c:v>
                </c:pt>
                <c:pt idx="5">
                  <c:v>1.8745202140570041E-3</c:v>
                </c:pt>
                <c:pt idx="6">
                  <c:v>2.297895475627496E-3</c:v>
                </c:pt>
                <c:pt idx="7">
                  <c:v>2.9200299684294089E-3</c:v>
                </c:pt>
                <c:pt idx="8">
                  <c:v>3.422126379684027E-3</c:v>
                </c:pt>
                <c:pt idx="9">
                  <c:v>3.7716516139654878E-3</c:v>
                </c:pt>
                <c:pt idx="10">
                  <c:v>4.0724832408519044E-3</c:v>
                </c:pt>
                <c:pt idx="11">
                  <c:v>4.4908349590474855E-3</c:v>
                </c:pt>
                <c:pt idx="12">
                  <c:v>4.6588289713288432E-3</c:v>
                </c:pt>
                <c:pt idx="13">
                  <c:v>4.8555377843578522E-3</c:v>
                </c:pt>
                <c:pt idx="14">
                  <c:v>5.0035958880126552E-3</c:v>
                </c:pt>
                <c:pt idx="15">
                  <c:v>4.8821992427976026E-3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15EA-4E29-958D-F710ECADC897}"/>
            </c:ext>
          </c:extLst>
        </c:ser>
        <c:ser>
          <c:idx val="20"/>
          <c:order val="20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data'!$AX$1421:$AX$1436</c:f>
              <c:numCache>
                <c:formatCode>0.000</c:formatCode>
                <c:ptCount val="16"/>
                <c:pt idx="1">
                  <c:v>7.4881593754352299E-2</c:v>
                </c:pt>
                <c:pt idx="2">
                  <c:v>8.5074817391129903E-2</c:v>
                </c:pt>
                <c:pt idx="3">
                  <c:v>9.7044484855988947E-2</c:v>
                </c:pt>
                <c:pt idx="4">
                  <c:v>0.1071269630134334</c:v>
                </c:pt>
                <c:pt idx="5">
                  <c:v>0.12915084628625423</c:v>
                </c:pt>
                <c:pt idx="6">
                  <c:v>0.15171116632577608</c:v>
                </c:pt>
                <c:pt idx="7">
                  <c:v>0.18129983124807927</c:v>
                </c:pt>
                <c:pt idx="8">
                  <c:v>0.20777017993248825</c:v>
                </c:pt>
                <c:pt idx="9">
                  <c:v>0.22757941094879852</c:v>
                </c:pt>
                <c:pt idx="10">
                  <c:v>0.24552075452912434</c:v>
                </c:pt>
                <c:pt idx="11">
                  <c:v>0.27192371605445609</c:v>
                </c:pt>
                <c:pt idx="12">
                  <c:v>0.28373981933131665</c:v>
                </c:pt>
                <c:pt idx="13">
                  <c:v>0.29741903681735521</c:v>
                </c:pt>
                <c:pt idx="14">
                  <c:v>0.32049196057090878</c:v>
                </c:pt>
                <c:pt idx="15">
                  <c:v>0.32119829844587261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15EA-4E29-958D-F710ECADC897}"/>
            </c:ext>
          </c:extLst>
        </c:ser>
        <c:ser>
          <c:idx val="21"/>
          <c:order val="21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data'!$AY$1421:$AY$1436</c:f>
              <c:numCache>
                <c:formatCode>0.000</c:formatCode>
                <c:ptCount val="16"/>
                <c:pt idx="0">
                  <c:v>6.0708831848542179E-3</c:v>
                </c:pt>
                <c:pt idx="1">
                  <c:v>1.0583937411653236E-2</c:v>
                </c:pt>
                <c:pt idx="2">
                  <c:v>1.2585962933455619E-2</c:v>
                </c:pt>
                <c:pt idx="3">
                  <c:v>1.4421347138391312E-2</c:v>
                </c:pt>
                <c:pt idx="4">
                  <c:v>1.8477037663915036E-2</c:v>
                </c:pt>
                <c:pt idx="5">
                  <c:v>2.2324876451798283E-2</c:v>
                </c:pt>
                <c:pt idx="6">
                  <c:v>2.7432618798559814E-2</c:v>
                </c:pt>
                <c:pt idx="7">
                  <c:v>3.4915712683233777E-2</c:v>
                </c:pt>
                <c:pt idx="8">
                  <c:v>4.1019408209003579E-2</c:v>
                </c:pt>
                <c:pt idx="9">
                  <c:v>4.5365239251735204E-2</c:v>
                </c:pt>
                <c:pt idx="10">
                  <c:v>4.9162470542720139E-2</c:v>
                </c:pt>
                <c:pt idx="11">
                  <c:v>5.4344135851576145E-2</c:v>
                </c:pt>
                <c:pt idx="12">
                  <c:v>5.6631278352387279E-2</c:v>
                </c:pt>
                <c:pt idx="13">
                  <c:v>5.926448666489411E-2</c:v>
                </c:pt>
                <c:pt idx="14">
                  <c:v>6.1231752403802416E-2</c:v>
                </c:pt>
                <c:pt idx="15">
                  <c:v>6.0109879038653821E-2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15EA-4E29-958D-F710ECADC897}"/>
            </c:ext>
          </c:extLst>
        </c:ser>
        <c:ser>
          <c:idx val="22"/>
          <c:order val="22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data'!$AZ$1421:$AZ$1436</c:f>
              <c:numCache>
                <c:formatCode>0.000</c:formatCode>
                <c:ptCount val="16"/>
                <c:pt idx="0">
                  <c:v>0.54617234584590879</c:v>
                </c:pt>
                <c:pt idx="1">
                  <c:v>0.87735584994195304</c:v>
                </c:pt>
                <c:pt idx="2">
                  <c:v>1.0019646110300569</c:v>
                </c:pt>
                <c:pt idx="3">
                  <c:v>1.1480789791330135</c:v>
                </c:pt>
                <c:pt idx="4">
                  <c:v>1.2730324449224921</c:v>
                </c:pt>
                <c:pt idx="5">
                  <c:v>1.5381411549281574</c:v>
                </c:pt>
                <c:pt idx="6">
                  <c:v>1.8111505233559109</c:v>
                </c:pt>
                <c:pt idx="7">
                  <c:v>2.1678588527574338</c:v>
                </c:pt>
                <c:pt idx="8">
                  <c:v>2.4904427477911475</c:v>
                </c:pt>
                <c:pt idx="9">
                  <c:v>2.7373139099680595</c:v>
                </c:pt>
                <c:pt idx="10">
                  <c:v>2.9638935627981966</c:v>
                </c:pt>
                <c:pt idx="11">
                  <c:v>3.2905817072518526</c:v>
                </c:pt>
                <c:pt idx="12">
                  <c:v>3.4490531391249202</c:v>
                </c:pt>
                <c:pt idx="13">
                  <c:v>3.6301615442333333</c:v>
                </c:pt>
                <c:pt idx="14">
                  <c:v>3.9220362348010349</c:v>
                </c:pt>
                <c:pt idx="15">
                  <c:v>3.95460936902268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15EA-4E29-958D-F710ECADC897}"/>
            </c:ext>
          </c:extLst>
        </c:ser>
        <c:ser>
          <c:idx val="23"/>
          <c:order val="23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data'!$BA$1421:$BA$1436</c:f>
              <c:numCache>
                <c:formatCode>0.000</c:formatCode>
                <c:ptCount val="16"/>
                <c:pt idx="1">
                  <c:v>4.5130542267990178E-3</c:v>
                </c:pt>
                <c:pt idx="2">
                  <c:v>6.5150797486014014E-3</c:v>
                </c:pt>
                <c:pt idx="3">
                  <c:v>8.3504639535370937E-3</c:v>
                </c:pt>
                <c:pt idx="4">
                  <c:v>1.2406154479060818E-2</c:v>
                </c:pt>
                <c:pt idx="5">
                  <c:v>1.6253993266944065E-2</c:v>
                </c:pt>
                <c:pt idx="6">
                  <c:v>2.1361735613705597E-2</c:v>
                </c:pt>
                <c:pt idx="7">
                  <c:v>2.8844829498379559E-2</c:v>
                </c:pt>
                <c:pt idx="8">
                  <c:v>3.4948525024149357E-2</c:v>
                </c:pt>
                <c:pt idx="9">
                  <c:v>3.9294356066880989E-2</c:v>
                </c:pt>
                <c:pt idx="10">
                  <c:v>4.3091587357865918E-2</c:v>
                </c:pt>
                <c:pt idx="11">
                  <c:v>4.827325266672193E-2</c:v>
                </c:pt>
                <c:pt idx="12">
                  <c:v>5.0560395167533065E-2</c:v>
                </c:pt>
                <c:pt idx="13">
                  <c:v>5.3193603480039889E-2</c:v>
                </c:pt>
                <c:pt idx="14">
                  <c:v>5.5160869218948194E-2</c:v>
                </c:pt>
                <c:pt idx="15">
                  <c:v>5.4038995853799607E-2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15EA-4E29-958D-F710ECADC897}"/>
            </c:ext>
          </c:extLst>
        </c:ser>
        <c:ser>
          <c:idx val="24"/>
          <c:order val="24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data'!$BB$1421:$BB$1436</c:f>
              <c:numCache>
                <c:formatCode>0.000</c:formatCode>
                <c:ptCount val="16"/>
                <c:pt idx="1">
                  <c:v>0.33118350409604425</c:v>
                </c:pt>
                <c:pt idx="2">
                  <c:v>0.45579226518414806</c:v>
                </c:pt>
                <c:pt idx="3">
                  <c:v>0.6019066332871047</c:v>
                </c:pt>
                <c:pt idx="4">
                  <c:v>0.72686009907658333</c:v>
                </c:pt>
                <c:pt idx="5">
                  <c:v>0.9919688090822486</c:v>
                </c:pt>
                <c:pt idx="6">
                  <c:v>1.264978177510002</c:v>
                </c:pt>
                <c:pt idx="7">
                  <c:v>1.6216865069115252</c:v>
                </c:pt>
                <c:pt idx="8">
                  <c:v>1.9442704019452388</c:v>
                </c:pt>
                <c:pt idx="9">
                  <c:v>2.1911415641221508</c:v>
                </c:pt>
                <c:pt idx="10">
                  <c:v>2.4177212169522879</c:v>
                </c:pt>
                <c:pt idx="11">
                  <c:v>2.7444093614059439</c:v>
                </c:pt>
                <c:pt idx="12">
                  <c:v>2.9028807932790115</c:v>
                </c:pt>
                <c:pt idx="13">
                  <c:v>3.0839891983874246</c:v>
                </c:pt>
                <c:pt idx="14">
                  <c:v>3.3758638889551262</c:v>
                </c:pt>
                <c:pt idx="15">
                  <c:v>3.4084370231767713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15EA-4E29-958D-F710ECADC897}"/>
            </c:ext>
          </c:extLst>
        </c:ser>
        <c:ser>
          <c:idx val="25"/>
          <c:order val="25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data'!$BC$1421:$BC$1436</c:f>
              <c:numCache>
                <c:formatCode>0.000</c:formatCode>
                <c:ptCount val="16"/>
                <c:pt idx="1">
                  <c:v>4.5130542267990178E-3</c:v>
                </c:pt>
                <c:pt idx="2">
                  <c:v>2.0020255218023836E-3</c:v>
                </c:pt>
                <c:pt idx="3">
                  <c:v>1.8353842049356923E-3</c:v>
                </c:pt>
                <c:pt idx="6">
                  <c:v>1.3011271660168503E-2</c:v>
                </c:pt>
                <c:pt idx="7">
                  <c:v>7.4830938846739622E-3</c:v>
                </c:pt>
                <c:pt idx="8">
                  <c:v>6.1036955257697985E-3</c:v>
                </c:pt>
                <c:pt idx="9">
                  <c:v>4.3458310427316321E-3</c:v>
                </c:pt>
                <c:pt idx="10">
                  <c:v>3.7972312909849287E-3</c:v>
                </c:pt>
                <c:pt idx="11">
                  <c:v>5.1816653088560122E-3</c:v>
                </c:pt>
                <c:pt idx="12">
                  <c:v>2.2871425008111346E-3</c:v>
                </c:pt>
                <c:pt idx="13">
                  <c:v>2.633208312506824E-3</c:v>
                </c:pt>
                <c:pt idx="14">
                  <c:v>1.9672657389083054E-3</c:v>
                </c:pt>
                <c:pt idx="15">
                  <c:v>-1.1218733651485874E-3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15EA-4E29-958D-F710ECADC897}"/>
            </c:ext>
          </c:extLst>
        </c:ser>
        <c:ser>
          <c:idx val="26"/>
          <c:order val="26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data'!$BD$1421:$BD$1436</c:f>
              <c:numCache>
                <c:formatCode>0.000</c:formatCode>
                <c:ptCount val="16"/>
                <c:pt idx="1">
                  <c:v>0.33118350409604425</c:v>
                </c:pt>
                <c:pt idx="2">
                  <c:v>0.12460876108810381</c:v>
                </c:pt>
                <c:pt idx="3">
                  <c:v>0.14611436810295664</c:v>
                </c:pt>
                <c:pt idx="6">
                  <c:v>0.66307154422289727</c:v>
                </c:pt>
                <c:pt idx="7">
                  <c:v>0.35670832940152319</c:v>
                </c:pt>
                <c:pt idx="8">
                  <c:v>0.32258389503371365</c:v>
                </c:pt>
                <c:pt idx="9">
                  <c:v>0.24687116217691196</c:v>
                </c:pt>
                <c:pt idx="10">
                  <c:v>0.22657965283013715</c:v>
                </c:pt>
                <c:pt idx="11">
                  <c:v>0.32668814445365602</c:v>
                </c:pt>
                <c:pt idx="12">
                  <c:v>0.15847143187306756</c:v>
                </c:pt>
                <c:pt idx="13">
                  <c:v>0.18110840510841308</c:v>
                </c:pt>
                <c:pt idx="14">
                  <c:v>0.29187469056770166</c:v>
                </c:pt>
                <c:pt idx="15">
                  <c:v>3.2573134221645095E-2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15EA-4E29-958D-F710ECADC897}"/>
            </c:ext>
          </c:extLst>
        </c:ser>
        <c:ser>
          <c:idx val="27"/>
          <c:order val="27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data'!$BE$1421:$BE$1436</c:f>
              <c:numCache>
                <c:formatCode>0.0</c:formatCode>
                <c:ptCount val="16"/>
                <c:pt idx="1">
                  <c:v>212.67310122068284</c:v>
                </c:pt>
                <c:pt idx="2">
                  <c:v>429.75926971605173</c:v>
                </c:pt>
                <c:pt idx="3">
                  <c:v>117.8304999999995</c:v>
                </c:pt>
                <c:pt idx="6">
                  <c:v>746.22918945302399</c:v>
                </c:pt>
                <c:pt idx="7">
                  <c:v>866.85175740951718</c:v>
                </c:pt>
                <c:pt idx="8">
                  <c:v>683.80606428821534</c:v>
                </c:pt>
                <c:pt idx="9">
                  <c:v>566.55037806609096</c:v>
                </c:pt>
                <c:pt idx="10">
                  <c:v>491.37903411943506</c:v>
                </c:pt>
                <c:pt idx="11">
                  <c:v>411.49021946409948</c:v>
                </c:pt>
                <c:pt idx="12">
                  <c:v>284.35219329810144</c:v>
                </c:pt>
                <c:pt idx="13">
                  <c:v>293.86361696357579</c:v>
                </c:pt>
                <c:pt idx="14">
                  <c:v>-400.19721144487283</c:v>
                </c:pt>
                <c:pt idx="15">
                  <c:v>-4064.9696472837695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15EA-4E29-958D-F710ECADC897}"/>
            </c:ext>
          </c:extLst>
        </c:ser>
        <c:ser>
          <c:idx val="28"/>
          <c:order val="28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data'!$BF$1421:$BF$1436</c:f>
              <c:numCache>
                <c:formatCode>0.000</c:formatCode>
                <c:ptCount val="16"/>
                <c:pt idx="1">
                  <c:v>0.71511975786890969</c:v>
                </c:pt>
                <c:pt idx="2">
                  <c:v>0.43843802119649128</c:v>
                </c:pt>
                <c:pt idx="3">
                  <c:v>0.83599901884692129</c:v>
                </c:pt>
                <c:pt idx="6">
                  <c:v>3.508921457146541E-2</c:v>
                </c:pt>
                <c:pt idx="7">
                  <c:v>-0.1186472570582382</c:v>
                </c:pt>
                <c:pt idx="8">
                  <c:v>0.11464904465565362</c:v>
                </c:pt>
                <c:pt idx="9">
                  <c:v>0.26409434153252781</c:v>
                </c:pt>
                <c:pt idx="10">
                  <c:v>0.3599020944415029</c:v>
                </c:pt>
                <c:pt idx="11">
                  <c:v>0.46172238143970812</c:v>
                </c:pt>
                <c:pt idx="12">
                  <c:v>0.62376296707684475</c:v>
                </c:pt>
                <c:pt idx="13">
                  <c:v>0.61164042036541433</c:v>
                </c:pt>
                <c:pt idx="14">
                  <c:v>1.4962382585940788</c:v>
                </c:pt>
                <c:pt idx="15">
                  <c:v>6.1670821409335748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15EA-4E29-958D-F710ECADC897}"/>
            </c:ext>
          </c:extLst>
        </c:ser>
        <c:ser>
          <c:idx val="29"/>
          <c:order val="29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data'!$BG$1421:$BG$1436</c:f>
              <c:numCache>
                <c:formatCode>0.000</c:formatCode>
                <c:ptCount val="16"/>
                <c:pt idx="1">
                  <c:v>0.28488024213109031</c:v>
                </c:pt>
                <c:pt idx="2">
                  <c:v>0.56156197880350867</c:v>
                </c:pt>
                <c:pt idx="3">
                  <c:v>0.16400098115307871</c:v>
                </c:pt>
                <c:pt idx="6">
                  <c:v>0.96491078542853459</c:v>
                </c:pt>
                <c:pt idx="7">
                  <c:v>1.1186472570582382</c:v>
                </c:pt>
                <c:pt idx="8">
                  <c:v>0.88535095534434638</c:v>
                </c:pt>
                <c:pt idx="9">
                  <c:v>0.73590565846747213</c:v>
                </c:pt>
                <c:pt idx="10">
                  <c:v>0.6400979055584971</c:v>
                </c:pt>
                <c:pt idx="11">
                  <c:v>0.53827761856029188</c:v>
                </c:pt>
                <c:pt idx="12">
                  <c:v>0.37623703292315525</c:v>
                </c:pt>
                <c:pt idx="13">
                  <c:v>0.38835957963458567</c:v>
                </c:pt>
                <c:pt idx="14">
                  <c:v>-0.49623825859407877</c:v>
                </c:pt>
                <c:pt idx="15">
                  <c:v>-5.1670821409335748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15EA-4E29-958D-F710ECADC897}"/>
            </c:ext>
          </c:extLst>
        </c:ser>
        <c:ser>
          <c:idx val="30"/>
          <c:order val="30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data'!$BH$1421:$BH$1436</c:f>
              <c:numCache>
                <c:formatCode>0.000</c:formatCode>
                <c:ptCount val="16"/>
                <c:pt idx="1">
                  <c:v>0.24006324150525801</c:v>
                </c:pt>
                <c:pt idx="2">
                  <c:v>5.551098274337854E-2</c:v>
                </c:pt>
                <c:pt idx="3">
                  <c:v>0.12368584776804301</c:v>
                </c:pt>
                <c:pt idx="6">
                  <c:v>2.3723214994601435E-2</c:v>
                </c:pt>
                <c:pt idx="7">
                  <c:v>-4.3210313417043067E-2</c:v>
                </c:pt>
                <c:pt idx="8">
                  <c:v>3.7683718247813365E-2</c:v>
                </c:pt>
                <c:pt idx="9">
                  <c:v>6.6344986406123324E-2</c:v>
                </c:pt>
                <c:pt idx="10">
                  <c:v>8.2913123106099301E-2</c:v>
                </c:pt>
                <c:pt idx="11">
                  <c:v>0.1532317188914899</c:v>
                </c:pt>
                <c:pt idx="12">
                  <c:v>0.10027524533449415</c:v>
                </c:pt>
                <c:pt idx="13">
                  <c:v>0.11238379767139109</c:v>
                </c:pt>
                <c:pt idx="14">
                  <c:v>0.43965757700607877</c:v>
                </c:pt>
                <c:pt idx="15">
                  <c:v>0.19396250913794291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15EA-4E29-958D-F710ECADC897}"/>
            </c:ext>
          </c:extLst>
        </c:ser>
        <c:ser>
          <c:idx val="31"/>
          <c:order val="31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data'!$BI$1421:$BI$1436</c:f>
              <c:numCache>
                <c:formatCode>0.000</c:formatCode>
                <c:ptCount val="16"/>
                <c:pt idx="1">
                  <c:v>9.5633316817585273E-2</c:v>
                </c:pt>
                <c:pt idx="2">
                  <c:v>7.1099803866527769E-2</c:v>
                </c:pt>
                <c:pt idx="3">
                  <c:v>2.426390453984931E-2</c:v>
                </c:pt>
                <c:pt idx="6">
                  <c:v>0.65235960088846434</c:v>
                </c:pt>
                <c:pt idx="7">
                  <c:v>0.4074017367032402</c:v>
                </c:pt>
                <c:pt idx="8">
                  <c:v>0.29100387231166969</c:v>
                </c:pt>
                <c:pt idx="9">
                  <c:v>0.18487200681352042</c:v>
                </c:pt>
                <c:pt idx="10">
                  <c:v>0.14746376101502293</c:v>
                </c:pt>
                <c:pt idx="11">
                  <c:v>0.178638090871022</c:v>
                </c:pt>
                <c:pt idx="12">
                  <c:v>6.0483329039384477E-2</c:v>
                </c:pt>
                <c:pt idx="13">
                  <c:v>7.1357815749529124E-2</c:v>
                </c:pt>
                <c:pt idx="14">
                  <c:v>-0.14581562069946927</c:v>
                </c:pt>
                <c:pt idx="15">
                  <c:v>-0.16251124828144639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15EA-4E29-958D-F710ECADC897}"/>
            </c:ext>
          </c:extLst>
        </c:ser>
        <c:ser>
          <c:idx val="32"/>
          <c:order val="32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data'!$BJ$1421:$BJ$1436</c:f>
              <c:numCache>
                <c:formatCode>0.0</c:formatCode>
                <c:ptCount val="16"/>
                <c:pt idx="1">
                  <c:v>212.67310122068284</c:v>
                </c:pt>
                <c:pt idx="2">
                  <c:v>272.02215247025197</c:v>
                </c:pt>
                <c:pt idx="3">
                  <c:v>234.59173615401374</c:v>
                </c:pt>
                <c:pt idx="6">
                  <c:v>502.77994862502527</c:v>
                </c:pt>
                <c:pt idx="7">
                  <c:v>582.86166980863266</c:v>
                </c:pt>
                <c:pt idx="8">
                  <c:v>599.60987310405085</c:v>
                </c:pt>
                <c:pt idx="9">
                  <c:v>595.88513158363105</c:v>
                </c:pt>
                <c:pt idx="10">
                  <c:v>586.09121691884661</c:v>
                </c:pt>
                <c:pt idx="11">
                  <c:v>565.30711791365013</c:v>
                </c:pt>
                <c:pt idx="12">
                  <c:v>549.96948183203779</c:v>
                </c:pt>
                <c:pt idx="13">
                  <c:v>534.92957029489935</c:v>
                </c:pt>
                <c:pt idx="14">
                  <c:v>454.07920160709472</c:v>
                </c:pt>
                <c:pt idx="15">
                  <c:v>410.8923732431964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15EA-4E29-958D-F710ECADC897}"/>
            </c:ext>
          </c:extLst>
        </c:ser>
        <c:ser>
          <c:idx val="33"/>
          <c:order val="33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data'!$BK$1421:$BK$1436</c:f>
              <c:numCache>
                <c:formatCode>0.000</c:formatCode>
                <c:ptCount val="16"/>
                <c:pt idx="1">
                  <c:v>0.71511975786890969</c:v>
                </c:pt>
                <c:pt idx="2">
                  <c:v>0.63947791166836998</c:v>
                </c:pt>
                <c:pt idx="3">
                  <c:v>0.68718391091525133</c:v>
                </c:pt>
                <c:pt idx="6">
                  <c:v>0.34537134452351465</c:v>
                </c:pt>
                <c:pt idx="7">
                  <c:v>0.24330519334323081</c:v>
                </c:pt>
                <c:pt idx="8">
                  <c:v>0.22195919048161653</c:v>
                </c:pt>
                <c:pt idx="9">
                  <c:v>0.22670646645810325</c:v>
                </c:pt>
                <c:pt idx="10">
                  <c:v>0.23918905499451584</c:v>
                </c:pt>
                <c:pt idx="11">
                  <c:v>0.26567890760828072</c:v>
                </c:pt>
                <c:pt idx="12">
                  <c:v>0.28522710737118073</c:v>
                </c:pt>
                <c:pt idx="13">
                  <c:v>0.30439584977580691</c:v>
                </c:pt>
                <c:pt idx="14">
                  <c:v>0.40744166137307741</c:v>
                </c:pt>
                <c:pt idx="15">
                  <c:v>0.46248435136072608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15EA-4E29-958D-F710ECADC897}"/>
            </c:ext>
          </c:extLst>
        </c:ser>
        <c:ser>
          <c:idx val="34"/>
          <c:order val="34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data'!$BL$1421:$BL$1436</c:f>
              <c:numCache>
                <c:formatCode>0.000</c:formatCode>
                <c:ptCount val="16"/>
                <c:pt idx="1">
                  <c:v>0.28488024213109031</c:v>
                </c:pt>
                <c:pt idx="2">
                  <c:v>0.36052208833163002</c:v>
                </c:pt>
                <c:pt idx="3">
                  <c:v>0.31281608908474867</c:v>
                </c:pt>
                <c:pt idx="6">
                  <c:v>0.6546286554764853</c:v>
                </c:pt>
                <c:pt idx="7">
                  <c:v>0.75669480665676914</c:v>
                </c:pt>
                <c:pt idx="8">
                  <c:v>0.7780408095183835</c:v>
                </c:pt>
                <c:pt idx="9">
                  <c:v>0.77329353354189678</c:v>
                </c:pt>
                <c:pt idx="10">
                  <c:v>0.76081094500548418</c:v>
                </c:pt>
                <c:pt idx="11">
                  <c:v>0.73432109239171928</c:v>
                </c:pt>
                <c:pt idx="12">
                  <c:v>0.71477289262881927</c:v>
                </c:pt>
                <c:pt idx="13">
                  <c:v>0.69560415022419309</c:v>
                </c:pt>
                <c:pt idx="14">
                  <c:v>0.59255833862692264</c:v>
                </c:pt>
                <c:pt idx="15">
                  <c:v>0.53751564863927392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15EA-4E29-958D-F710ECADC897}"/>
            </c:ext>
          </c:extLst>
        </c:ser>
        <c:ser>
          <c:idx val="35"/>
          <c:order val="35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'data new experiment'!#REF!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15EA-4E29-958D-F710ECADC897}"/>
            </c:ext>
          </c:extLst>
        </c:ser>
        <c:ser>
          <c:idx val="36"/>
          <c:order val="36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'data new experiment'!#REF!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15EA-4E29-958D-F710ECADC897}"/>
            </c:ext>
          </c:extLst>
        </c:ser>
        <c:ser>
          <c:idx val="37"/>
          <c:order val="37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data'!$BM$1421:$BM$1436</c:f>
              <c:numCache>
                <c:formatCode>0.000</c:formatCode>
                <c:ptCount val="16"/>
                <c:pt idx="1">
                  <c:v>-1.2158505596776559E-4</c:v>
                </c:pt>
                <c:pt idx="2">
                  <c:v>-1.2158505596776559E-4</c:v>
                </c:pt>
                <c:pt idx="3">
                  <c:v>-1.2158505596771008E-4</c:v>
                </c:pt>
                <c:pt idx="4">
                  <c:v>-1.2158505596771008E-4</c:v>
                </c:pt>
                <c:pt idx="5">
                  <c:v>-1.2158505596748803E-4</c:v>
                </c:pt>
                <c:pt idx="6">
                  <c:v>-1.2158505596771008E-4</c:v>
                </c:pt>
                <c:pt idx="7">
                  <c:v>-1.2158505596771008E-4</c:v>
                </c:pt>
                <c:pt idx="8">
                  <c:v>-1.2158505596771008E-4</c:v>
                </c:pt>
                <c:pt idx="9">
                  <c:v>-1.2158505596771008E-4</c:v>
                </c:pt>
                <c:pt idx="10">
                  <c:v>-1.2158505596771008E-4</c:v>
                </c:pt>
                <c:pt idx="11">
                  <c:v>-1.2158505596726599E-4</c:v>
                </c:pt>
                <c:pt idx="12">
                  <c:v>-1.2158505596726599E-4</c:v>
                </c:pt>
                <c:pt idx="13">
                  <c:v>-1.2158505596726599E-4</c:v>
                </c:pt>
                <c:pt idx="14">
                  <c:v>-1.2158505596815417E-4</c:v>
                </c:pt>
                <c:pt idx="15">
                  <c:v>-1.2158505596726599E-4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15EA-4E29-958D-F710ECADC897}"/>
            </c:ext>
          </c:extLst>
        </c:ser>
        <c:ser>
          <c:idx val="38"/>
          <c:order val="38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data'!$BN$1421:$BN$1436</c:f>
              <c:numCache>
                <c:formatCode>0.000</c:formatCode>
                <c:ptCount val="16"/>
                <c:pt idx="1">
                  <c:v>4.2916052866587143E-6</c:v>
                </c:pt>
                <c:pt idx="2">
                  <c:v>9.052458622765535E-6</c:v>
                </c:pt>
                <c:pt idx="3">
                  <c:v>1.3928600758072749E-5</c:v>
                </c:pt>
                <c:pt idx="4">
                  <c:v>2.3158898775286411E-5</c:v>
                </c:pt>
                <c:pt idx="5">
                  <c:v>3.6339471951529946E-5</c:v>
                </c:pt>
                <c:pt idx="6">
                  <c:v>5.1876303175005896E-5</c:v>
                </c:pt>
                <c:pt idx="7">
                  <c:v>8.5294036019031765E-5</c:v>
                </c:pt>
                <c:pt idx="8">
                  <c:v>1.0473731743635823E-4</c:v>
                </c:pt>
                <c:pt idx="9">
                  <c:v>1.1281799205219652E-4</c:v>
                </c:pt>
                <c:pt idx="10">
                  <c:v>1.2115637637560994E-4</c:v>
                </c:pt>
                <c:pt idx="11">
                  <c:v>1.4259473432643943E-4</c:v>
                </c:pt>
                <c:pt idx="12">
                  <c:v>1.4248940198530242E-4</c:v>
                </c:pt>
                <c:pt idx="13">
                  <c:v>1.4684519236421675E-4</c:v>
                </c:pt>
                <c:pt idx="14">
                  <c:v>1.5188734005808232E-4</c:v>
                </c:pt>
                <c:pt idx="15">
                  <c:v>1.5505971668045221E-4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15EA-4E29-958D-F710ECADC897}"/>
            </c:ext>
          </c:extLst>
        </c:ser>
        <c:ser>
          <c:idx val="39"/>
          <c:order val="39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data'!$BO$1421:$BO$1436</c:f>
              <c:numCache>
                <c:formatCode>0.000</c:formatCode>
                <c:ptCount val="16"/>
                <c:pt idx="1">
                  <c:v>3.1259880359830745E-4</c:v>
                </c:pt>
                <c:pt idx="2">
                  <c:v>6.2677358957656851E-4</c:v>
                </c:pt>
                <c:pt idx="3">
                  <c:v>9.454355896902619E-4</c:v>
                </c:pt>
                <c:pt idx="4">
                  <c:v>1.5347185164875461E-3</c:v>
                </c:pt>
                <c:pt idx="5">
                  <c:v>2.3265124935782249E-3</c:v>
                </c:pt>
                <c:pt idx="6">
                  <c:v>3.2353005529080778E-3</c:v>
                </c:pt>
                <c:pt idx="7">
                  <c:v>5.1360891065009408E-3</c:v>
                </c:pt>
                <c:pt idx="8">
                  <c:v>6.279275039218866E-3</c:v>
                </c:pt>
                <c:pt idx="9">
                  <c:v>6.775717408137533E-3</c:v>
                </c:pt>
                <c:pt idx="10">
                  <c:v>7.2938434256196918E-3</c:v>
                </c:pt>
                <c:pt idx="11">
                  <c:v>8.6652285689025541E-3</c:v>
                </c:pt>
                <c:pt idx="12">
                  <c:v>8.7076724566300355E-3</c:v>
                </c:pt>
                <c:pt idx="13">
                  <c:v>9.0100397426514378E-3</c:v>
                </c:pt>
                <c:pt idx="14">
                  <c:v>9.7424290991622378E-3</c:v>
                </c:pt>
                <c:pt idx="15">
                  <c:v>1.0216343351969814E-2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15EA-4E29-958D-F710ECADC897}"/>
            </c:ext>
          </c:extLst>
        </c:ser>
        <c:ser>
          <c:idx val="40"/>
          <c:order val="40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data'!$BP$1421:$BP$1436</c:f>
              <c:numCache>
                <c:formatCode>0.000</c:formatCode>
                <c:ptCount val="16"/>
                <c:pt idx="0">
                  <c:v>1.7857820888694849E-4</c:v>
                </c:pt>
                <c:pt idx="1">
                  <c:v>1.9384945800116724E-3</c:v>
                </c:pt>
                <c:pt idx="2">
                  <c:v>4.1016099485871723E-3</c:v>
                </c:pt>
                <c:pt idx="3">
                  <c:v>6.3320609898253012E-3</c:v>
                </c:pt>
                <c:pt idx="4">
                  <c:v>1.0544431395894418E-2</c:v>
                </c:pt>
                <c:pt idx="5">
                  <c:v>1.6572671263964167E-2</c:v>
                </c:pt>
                <c:pt idx="6">
                  <c:v>2.3708181817260549E-2</c:v>
                </c:pt>
                <c:pt idx="7">
                  <c:v>3.8971816877607882E-2</c:v>
                </c:pt>
                <c:pt idx="8">
                  <c:v>4.8022377818863697E-2</c:v>
                </c:pt>
                <c:pt idx="9">
                  <c:v>5.2001818594396496E-2</c:v>
                </c:pt>
                <c:pt idx="10">
                  <c:v>5.6121881294270475E-2</c:v>
                </c:pt>
                <c:pt idx="11">
                  <c:v>6.6167335035110783E-2</c:v>
                </c:pt>
                <c:pt idx="12">
                  <c:v>6.6562599467578296E-2</c:v>
                </c:pt>
                <c:pt idx="13">
                  <c:v>6.8972688487906123E-2</c:v>
                </c:pt>
                <c:pt idx="14">
                  <c:v>7.1581681253958987E-2</c:v>
                </c:pt>
                <c:pt idx="15">
                  <c:v>7.3406663872410974E-2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15EA-4E29-958D-F710ECADC897}"/>
            </c:ext>
          </c:extLst>
        </c:ser>
        <c:ser>
          <c:idx val="41"/>
          <c:order val="41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data'!$BQ$1421:$BQ$1436</c:f>
              <c:numCache>
                <c:formatCode>0.000</c:formatCode>
                <c:ptCount val="16"/>
                <c:pt idx="0">
                  <c:v>1.7006155217667619E-2</c:v>
                </c:pt>
                <c:pt idx="1">
                  <c:v>0.14119916581732964</c:v>
                </c:pt>
                <c:pt idx="2">
                  <c:v>0.28398702470219861</c:v>
                </c:pt>
                <c:pt idx="3">
                  <c:v>0.42980310225350482</c:v>
                </c:pt>
                <c:pt idx="4">
                  <c:v>0.6987695859865708</c:v>
                </c:pt>
                <c:pt idx="5">
                  <c:v>1.061009549038155</c:v>
                </c:pt>
                <c:pt idx="6">
                  <c:v>1.4785767112793033</c:v>
                </c:pt>
                <c:pt idx="7">
                  <c:v>2.3467376321712434</c:v>
                </c:pt>
                <c:pt idx="8">
                  <c:v>2.8790666568785994</c:v>
                </c:pt>
                <c:pt idx="9">
                  <c:v>3.1231687525677985</c:v>
                </c:pt>
                <c:pt idx="10">
                  <c:v>3.3786435939827988</c:v>
                </c:pt>
                <c:pt idx="11">
                  <c:v>4.0208713497219177</c:v>
                </c:pt>
                <c:pt idx="12">
                  <c:v>4.0677082361908861</c:v>
                </c:pt>
                <c:pt idx="13">
                  <c:v>4.2319850887061499</c:v>
                </c:pt>
                <c:pt idx="14">
                  <c:v>4.5914258169828068</c:v>
                </c:pt>
                <c:pt idx="15">
                  <c:v>4.836508788344327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15EA-4E29-958D-F710ECADC897}"/>
            </c:ext>
          </c:extLst>
        </c:ser>
        <c:ser>
          <c:idx val="42"/>
          <c:order val="42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data'!$BR$1421:$BR$1436</c:f>
              <c:numCache>
                <c:formatCode>0.000</c:formatCode>
                <c:ptCount val="16"/>
                <c:pt idx="1">
                  <c:v>1.7599163711247239E-3</c:v>
                </c:pt>
                <c:pt idx="2">
                  <c:v>3.9230317397002243E-3</c:v>
                </c:pt>
                <c:pt idx="3">
                  <c:v>6.1534827809383531E-3</c:v>
                </c:pt>
                <c:pt idx="4">
                  <c:v>1.036585318700747E-2</c:v>
                </c:pt>
                <c:pt idx="5">
                  <c:v>1.6394093055077219E-2</c:v>
                </c:pt>
                <c:pt idx="6">
                  <c:v>2.3529603608373601E-2</c:v>
                </c:pt>
                <c:pt idx="7">
                  <c:v>3.8793238668720934E-2</c:v>
                </c:pt>
                <c:pt idx="8">
                  <c:v>4.7843799609976749E-2</c:v>
                </c:pt>
                <c:pt idx="9">
                  <c:v>5.1823240385509547E-2</c:v>
                </c:pt>
                <c:pt idx="10">
                  <c:v>5.5943303085383526E-2</c:v>
                </c:pt>
                <c:pt idx="11">
                  <c:v>6.5988756826223835E-2</c:v>
                </c:pt>
                <c:pt idx="12">
                  <c:v>6.6384021258691348E-2</c:v>
                </c:pt>
                <c:pt idx="13">
                  <c:v>6.8794110279019174E-2</c:v>
                </c:pt>
                <c:pt idx="14">
                  <c:v>7.1403103045072039E-2</c:v>
                </c:pt>
                <c:pt idx="15">
                  <c:v>7.3228085663524026E-2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15EA-4E29-958D-F710ECADC897}"/>
            </c:ext>
          </c:extLst>
        </c:ser>
        <c:ser>
          <c:idx val="43"/>
          <c:order val="43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data'!$BS$1421:$BS$1436</c:f>
              <c:numCache>
                <c:formatCode>0.000</c:formatCode>
                <c:ptCount val="16"/>
                <c:pt idx="1">
                  <c:v>0.12419301059966202</c:v>
                </c:pt>
                <c:pt idx="2">
                  <c:v>0.26698086948453098</c:v>
                </c:pt>
                <c:pt idx="3">
                  <c:v>0.41279694703583719</c:v>
                </c:pt>
                <c:pt idx="4">
                  <c:v>0.68176343076890322</c:v>
                </c:pt>
                <c:pt idx="5">
                  <c:v>1.0440033938204873</c:v>
                </c:pt>
                <c:pt idx="6">
                  <c:v>1.4615705560616357</c:v>
                </c:pt>
                <c:pt idx="7">
                  <c:v>2.329731476953576</c:v>
                </c:pt>
                <c:pt idx="8">
                  <c:v>2.862060501660932</c:v>
                </c:pt>
                <c:pt idx="9">
                  <c:v>3.106162597350131</c:v>
                </c:pt>
                <c:pt idx="10">
                  <c:v>3.3616374387651313</c:v>
                </c:pt>
                <c:pt idx="11">
                  <c:v>4.0038651945042503</c:v>
                </c:pt>
                <c:pt idx="12">
                  <c:v>4.0507020809732186</c:v>
                </c:pt>
                <c:pt idx="13">
                  <c:v>4.2149789334884824</c:v>
                </c:pt>
                <c:pt idx="14">
                  <c:v>4.5744196617651394</c:v>
                </c:pt>
                <c:pt idx="15">
                  <c:v>4.8195026331266595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15EA-4E29-958D-F710ECADC897}"/>
            </c:ext>
          </c:extLst>
        </c:ser>
        <c:ser>
          <c:idx val="44"/>
          <c:order val="44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data'!$BT$1421:$BT$1436</c:f>
              <c:numCache>
                <c:formatCode>0.000</c:formatCode>
                <c:ptCount val="16"/>
                <c:pt idx="1">
                  <c:v>1.7599163711247239E-3</c:v>
                </c:pt>
                <c:pt idx="2">
                  <c:v>2.1631153685755002E-3</c:v>
                </c:pt>
                <c:pt idx="3">
                  <c:v>2.2304510412381288E-3</c:v>
                </c:pt>
                <c:pt idx="4">
                  <c:v>4.2123704060691167E-3</c:v>
                </c:pt>
                <c:pt idx="5">
                  <c:v>6.0282398680697492E-3</c:v>
                </c:pt>
                <c:pt idx="6">
                  <c:v>7.1355105532963821E-3</c:v>
                </c:pt>
                <c:pt idx="7">
                  <c:v>1.5263635060347332E-2</c:v>
                </c:pt>
                <c:pt idx="8">
                  <c:v>9.0505609412558155E-3</c:v>
                </c:pt>
                <c:pt idx="9">
                  <c:v>3.9794407755327985E-3</c:v>
                </c:pt>
                <c:pt idx="10">
                  <c:v>4.1200626998739789E-3</c:v>
                </c:pt>
                <c:pt idx="11">
                  <c:v>1.0045453740840309E-2</c:v>
                </c:pt>
                <c:pt idx="12">
                  <c:v>3.9526443246751253E-4</c:v>
                </c:pt>
                <c:pt idx="13">
                  <c:v>2.4100890203278269E-3</c:v>
                </c:pt>
                <c:pt idx="14">
                  <c:v>2.6089927660528645E-3</c:v>
                </c:pt>
                <c:pt idx="15">
                  <c:v>1.8249826184519868E-3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15EA-4E29-958D-F710ECADC897}"/>
            </c:ext>
          </c:extLst>
        </c:ser>
        <c:ser>
          <c:idx val="45"/>
          <c:order val="45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data'!$BU$1421:$BU$1436</c:f>
              <c:numCache>
                <c:formatCode>0.000</c:formatCode>
                <c:ptCount val="16"/>
                <c:pt idx="1">
                  <c:v>0.12419301059966202</c:v>
                </c:pt>
                <c:pt idx="2">
                  <c:v>0.14278785888486895</c:v>
                </c:pt>
                <c:pt idx="3">
                  <c:v>0.14581607755130621</c:v>
                </c:pt>
                <c:pt idx="4">
                  <c:v>0.26896648373306603</c:v>
                </c:pt>
                <c:pt idx="5">
                  <c:v>0.36223996305158412</c:v>
                </c:pt>
                <c:pt idx="6">
                  <c:v>0.41756716224114832</c:v>
                </c:pt>
                <c:pt idx="7">
                  <c:v>0.8681609208919403</c:v>
                </c:pt>
                <c:pt idx="8">
                  <c:v>0.53232902470735599</c:v>
                </c:pt>
                <c:pt idx="9">
                  <c:v>0.24410209568919905</c:v>
                </c:pt>
                <c:pt idx="10">
                  <c:v>0.25547484141500032</c:v>
                </c:pt>
                <c:pt idx="11">
                  <c:v>0.64222775573911894</c:v>
                </c:pt>
                <c:pt idx="12">
                  <c:v>4.6836886468968331E-2</c:v>
                </c:pt>
                <c:pt idx="13">
                  <c:v>0.1642768525152638</c:v>
                </c:pt>
                <c:pt idx="14">
                  <c:v>0.35944072827665696</c:v>
                </c:pt>
                <c:pt idx="15">
                  <c:v>0.24508297136152013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15EA-4E29-958D-F710ECADC897}"/>
            </c:ext>
          </c:extLst>
        </c:ser>
        <c:ser>
          <c:idx val="46"/>
          <c:order val="46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data'!$BV$1421:$BV$1436</c:f>
              <c:numCache>
                <c:formatCode>0.0</c:formatCode>
                <c:ptCount val="16"/>
                <c:pt idx="1">
                  <c:v>261.06294798135934</c:v>
                </c:pt>
                <c:pt idx="2">
                  <c:v>348.1253991514879</c:v>
                </c:pt>
                <c:pt idx="3">
                  <c:v>361.22266842155312</c:v>
                </c:pt>
                <c:pt idx="4">
                  <c:v>393.70313547000933</c:v>
                </c:pt>
                <c:pt idx="5">
                  <c:v>480.93519181559617</c:v>
                </c:pt>
                <c:pt idx="6">
                  <c:v>520.68969919512688</c:v>
                </c:pt>
                <c:pt idx="7">
                  <c:v>564.58668733079742</c:v>
                </c:pt>
                <c:pt idx="8">
                  <c:v>512.99411996315496</c:v>
                </c:pt>
                <c:pt idx="9">
                  <c:v>450.74949196452809</c:v>
                </c:pt>
                <c:pt idx="10">
                  <c:v>435.15092913618128</c:v>
                </c:pt>
                <c:pt idx="11">
                  <c:v>391.94596573018248</c:v>
                </c:pt>
                <c:pt idx="12">
                  <c:v>-248.9971090815697</c:v>
                </c:pt>
                <c:pt idx="13">
                  <c:v>305.56530508413226</c:v>
                </c:pt>
                <c:pt idx="14">
                  <c:v>-354.06699084233207</c:v>
                </c:pt>
                <c:pt idx="15">
                  <c:v>-337.34499130965747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15EA-4E29-958D-F710ECADC897}"/>
            </c:ext>
          </c:extLst>
        </c:ser>
        <c:ser>
          <c:idx val="47"/>
          <c:order val="47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data'!$BW$1421:$BW$1436</c:f>
              <c:numCache>
                <c:formatCode>0.000</c:formatCode>
                <c:ptCount val="1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15EA-4E29-958D-F710ECADC897}"/>
            </c:ext>
          </c:extLst>
        </c:ser>
        <c:ser>
          <c:idx val="48"/>
          <c:order val="48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data'!$BX$1421:$BX$1436</c:f>
              <c:numCache>
                <c:formatCode>0.00</c:formatCode>
                <c:ptCount val="1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15EA-4E29-958D-F710ECADC897}"/>
            </c:ext>
          </c:extLst>
        </c:ser>
        <c:ser>
          <c:idx val="49"/>
          <c:order val="49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data'!$BY$1421:$BY$1436</c:f>
              <c:numCache>
                <c:formatCode>0.000</c:formatCode>
                <c:ptCount val="1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15EA-4E29-958D-F710ECADC897}"/>
            </c:ext>
          </c:extLst>
        </c:ser>
        <c:ser>
          <c:idx val="50"/>
          <c:order val="50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data'!$BZ$1421:$BZ$1436</c:f>
              <c:numCache>
                <c:formatCode>0.000</c:formatCode>
                <c:ptCount val="1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15EA-4E29-958D-F710ECADC897}"/>
            </c:ext>
          </c:extLst>
        </c:ser>
        <c:ser>
          <c:idx val="51"/>
          <c:order val="51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data'!$CA$1421:$CA$1436</c:f>
              <c:numCache>
                <c:formatCode>0.0</c:formatCode>
                <c:ptCount val="16"/>
                <c:pt idx="1">
                  <c:v>261.06294798135934</c:v>
                </c:pt>
                <c:pt idx="2">
                  <c:v>307.62606321824103</c:v>
                </c:pt>
                <c:pt idx="3">
                  <c:v>326.55848700899747</c:v>
                </c:pt>
                <c:pt idx="4">
                  <c:v>353.04811549740612</c:v>
                </c:pt>
                <c:pt idx="5">
                  <c:v>397.42135228426065</c:v>
                </c:pt>
                <c:pt idx="6">
                  <c:v>432.63881995987322</c:v>
                </c:pt>
                <c:pt idx="7">
                  <c:v>481.80842735010401</c:v>
                </c:pt>
                <c:pt idx="8">
                  <c:v>487.60881113790089</c:v>
                </c:pt>
                <c:pt idx="9">
                  <c:v>484.71217042000256</c:v>
                </c:pt>
                <c:pt idx="10">
                  <c:v>480.94565767496198</c:v>
                </c:pt>
                <c:pt idx="11">
                  <c:v>466.66993418216697</c:v>
                </c:pt>
                <c:pt idx="12">
                  <c:v>458.39492027473261</c:v>
                </c:pt>
                <c:pt idx="13">
                  <c:v>452.43845677851982</c:v>
                </c:pt>
                <c:pt idx="14">
                  <c:v>389.06628568653281</c:v>
                </c:pt>
                <c:pt idx="15">
                  <c:v>352.12657473522978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15EA-4E29-958D-F710ECADC897}"/>
            </c:ext>
          </c:extLst>
        </c:ser>
        <c:ser>
          <c:idx val="52"/>
          <c:order val="52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data'!$CB$1421:$CB$1436</c:f>
              <c:numCache>
                <c:formatCode>0.000</c:formatCode>
                <c:ptCount val="1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15EA-4E29-958D-F710ECADC897}"/>
            </c:ext>
          </c:extLst>
        </c:ser>
        <c:ser>
          <c:idx val="53"/>
          <c:order val="53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data'!$CC$1421:$CC$1436</c:f>
              <c:numCache>
                <c:formatCode>0.000</c:formatCode>
                <c:ptCount val="1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15EA-4E29-958D-F710ECADC897}"/>
            </c:ext>
          </c:extLst>
        </c:ser>
        <c:ser>
          <c:idx val="54"/>
          <c:order val="54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'data new experiment'!#REF!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15EA-4E29-958D-F710ECADC897}"/>
            </c:ext>
          </c:extLst>
        </c:ser>
        <c:ser>
          <c:idx val="55"/>
          <c:order val="55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'data new experiment'!#REF!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15EA-4E29-958D-F710ECADC897}"/>
            </c:ext>
          </c:extLst>
        </c:ser>
        <c:ser>
          <c:idx val="56"/>
          <c:order val="56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data'!$CD$1421:$CD$1436</c:f>
              <c:numCache>
                <c:formatCode>0.0</c:formatCode>
                <c:ptCount val="1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15EA-4E29-958D-F710ECADC897}"/>
            </c:ext>
          </c:extLst>
        </c:ser>
        <c:ser>
          <c:idx val="57"/>
          <c:order val="57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data'!$CE$1421:$CE$1436</c:f>
              <c:numCache>
                <c:formatCode>0.0</c:formatCode>
                <c:ptCount val="1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15EA-4E29-958D-F710ECADC897}"/>
            </c:ext>
          </c:extLst>
        </c:ser>
        <c:ser>
          <c:idx val="58"/>
          <c:order val="58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data'!$CF$1421:$CF$1436</c:f>
              <c:numCache>
                <c:formatCode>0.00</c:formatCode>
                <c:ptCount val="1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15EA-4E29-958D-F710ECADC897}"/>
            </c:ext>
          </c:extLst>
        </c:ser>
        <c:ser>
          <c:idx val="59"/>
          <c:order val="59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'incubation data'!$CG$1421:$CG$1436</c:f>
              <c:numCache>
                <c:formatCode>0.00</c:formatCode>
                <c:ptCount val="1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15EA-4E29-958D-F710ECADC897}"/>
            </c:ext>
          </c:extLst>
        </c:ser>
        <c:ser>
          <c:idx val="60"/>
          <c:order val="60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'data new experiment'!#REF!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15EA-4E29-958D-F710ECADC897}"/>
            </c:ext>
          </c:extLst>
        </c:ser>
        <c:ser>
          <c:idx val="61"/>
          <c:order val="61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'data new experiment'!#REF!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15EA-4E29-958D-F710ECADC897}"/>
            </c:ext>
          </c:extLst>
        </c:ser>
        <c:ser>
          <c:idx val="62"/>
          <c:order val="62"/>
          <c:spPr>
            <a:ln w="28575">
              <a:noFill/>
            </a:ln>
          </c:spPr>
          <c:xVal>
            <c:numRef>
              <c:f>'incubation data'!$G$1421:$G$1436</c:f>
              <c:numCache>
                <c:formatCode>0</c:formatCode>
                <c:ptCount val="16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</c:numCache>
            </c:numRef>
          </c:xVal>
          <c:yVal>
            <c:numRef>
              <c:f>'data new experiment'!#REF!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15EA-4E29-958D-F710ECADC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11360"/>
        <c:axId val="93725440"/>
      </c:scatterChart>
      <c:valAx>
        <c:axId val="9371136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3725440"/>
        <c:crosses val="autoZero"/>
        <c:crossBetween val="midCat"/>
      </c:valAx>
      <c:valAx>
        <c:axId val="93725440"/>
        <c:scaling>
          <c:orientation val="minMax"/>
        </c:scaling>
        <c:delete val="0"/>
        <c:axPos val="l"/>
        <c:numFmt formatCode="0.000000" sourceLinked="1"/>
        <c:majorTickMark val="out"/>
        <c:minorTickMark val="none"/>
        <c:tickLblPos val="nextTo"/>
        <c:crossAx val="937113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6618680760987917"/>
          <c:y val="8.3333333333333343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data'!$G$1421:$G$1441</c:f>
              <c:numCache>
                <c:formatCode>0</c:formatCode>
                <c:ptCount val="21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  <c:pt idx="16">
                  <c:v>1078.9361111111139</c:v>
                </c:pt>
                <c:pt idx="17">
                  <c:v>1190.8583333333299</c:v>
                </c:pt>
                <c:pt idx="18">
                  <c:v>1390.9854166666701</c:v>
                </c:pt>
                <c:pt idx="19">
                  <c:v>1400.847222222219</c:v>
                </c:pt>
                <c:pt idx="20">
                  <c:v>1401.8409722222204</c:v>
                </c:pt>
              </c:numCache>
            </c:numRef>
          </c:xVal>
          <c:yVal>
            <c:numRef>
              <c:f>'incubation data'!$CJ$1421:$CJ$1441</c:f>
              <c:numCache>
                <c:formatCode>0.000</c:formatCode>
                <c:ptCount val="21"/>
                <c:pt idx="0" formatCode="General">
                  <c:v>0</c:v>
                </c:pt>
                <c:pt idx="1">
                  <c:v>0.24006324150525801</c:v>
                </c:pt>
                <c:pt idx="2">
                  <c:v>0.29563533548654353</c:v>
                </c:pt>
                <c:pt idx="3">
                  <c:v>0.41935885874561313</c:v>
                </c:pt>
                <c:pt idx="6">
                  <c:v>0.44426494530979593</c:v>
                </c:pt>
                <c:pt idx="7">
                  <c:v>0.40158284592427301</c:v>
                </c:pt>
                <c:pt idx="8">
                  <c:v>0.43930583081601904</c:v>
                </c:pt>
                <c:pt idx="9">
                  <c:v>0.50565424612728338</c:v>
                </c:pt>
                <c:pt idx="10">
                  <c:v>0.58859948918135019</c:v>
                </c:pt>
                <c:pt idx="11">
                  <c:v>0.74195686620346368</c:v>
                </c:pt>
                <c:pt idx="12">
                  <c:v>0.84240148697151018</c:v>
                </c:pt>
                <c:pt idx="13">
                  <c:v>0.95494542487649381</c:v>
                </c:pt>
                <c:pt idx="14">
                  <c:v>1.3979424276826058</c:v>
                </c:pt>
                <c:pt idx="15">
                  <c:v>1.6013409757634225</c:v>
                </c:pt>
                <c:pt idx="16">
                  <c:v>3.1206266447874356</c:v>
                </c:pt>
                <c:pt idx="17">
                  <c:v>3.6227724423954162</c:v>
                </c:pt>
                <c:pt idx="18">
                  <c:v>3.1371449721449198</c:v>
                </c:pt>
                <c:pt idx="19">
                  <c:v>3.1013565758719852</c:v>
                </c:pt>
                <c:pt idx="20">
                  <c:v>3.1013565758719852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E1-4E97-A191-9E26AB3144B1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data'!$G$1421:$G$1441</c:f>
              <c:numCache>
                <c:formatCode>0</c:formatCode>
                <c:ptCount val="21"/>
                <c:pt idx="0">
                  <c:v>0</c:v>
                </c:pt>
                <c:pt idx="1">
                  <c:v>5.9548611111094942</c:v>
                </c:pt>
                <c:pt idx="2">
                  <c:v>13.851388888891961</c:v>
                </c:pt>
                <c:pt idx="3">
                  <c:v>21.959722222221899</c:v>
                </c:pt>
                <c:pt idx="4">
                  <c:v>35</c:v>
                </c:pt>
                <c:pt idx="5">
                  <c:v>48.008333333331393</c:v>
                </c:pt>
                <c:pt idx="6">
                  <c:v>60.955555555556202</c:v>
                </c:pt>
                <c:pt idx="7">
                  <c:v>98.771527777775191</c:v>
                </c:pt>
                <c:pt idx="8">
                  <c:v>138.82291666666424</c:v>
                </c:pt>
                <c:pt idx="9">
                  <c:v>173.81458333333285</c:v>
                </c:pt>
                <c:pt idx="10">
                  <c:v>203.8486111111124</c:v>
                </c:pt>
                <c:pt idx="11">
                  <c:v>286.82222222222481</c:v>
                </c:pt>
                <c:pt idx="12">
                  <c:v>333.8125</c:v>
                </c:pt>
                <c:pt idx="13">
                  <c:v>364.85347222222481</c:v>
                </c:pt>
                <c:pt idx="14">
                  <c:v>664.85416666666424</c:v>
                </c:pt>
                <c:pt idx="15">
                  <c:v>875.85555555555766</c:v>
                </c:pt>
                <c:pt idx="16">
                  <c:v>1078.9361111111139</c:v>
                </c:pt>
                <c:pt idx="17">
                  <c:v>1190.8583333333299</c:v>
                </c:pt>
                <c:pt idx="18">
                  <c:v>1390.9854166666701</c:v>
                </c:pt>
                <c:pt idx="19">
                  <c:v>1400.847222222219</c:v>
                </c:pt>
                <c:pt idx="20">
                  <c:v>1401.8409722222204</c:v>
                </c:pt>
              </c:numCache>
            </c:numRef>
          </c:xVal>
          <c:yVal>
            <c:numRef>
              <c:f>'incubation data'!$CK$1421:$CK$1441</c:f>
              <c:numCache>
                <c:formatCode>0.00</c:formatCode>
                <c:ptCount val="2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E1-4E97-A191-9E26AB314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04704"/>
        <c:axId val="93736960"/>
      </c:scatterChart>
      <c:valAx>
        <c:axId val="9330470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3736960"/>
        <c:crosses val="autoZero"/>
        <c:crossBetween val="midCat"/>
      </c:valAx>
      <c:valAx>
        <c:axId val="937369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933047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1st exp. CO2 / CH4</a:t>
            </a:r>
          </a:p>
        </c:rich>
      </c:tx>
      <c:layout>
        <c:manualLayout>
          <c:xMode val="edge"/>
          <c:yMode val="edge"/>
          <c:x val="0.18961042771567121"/>
          <c:y val="3.7037037037037056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031628488134119"/>
          <c:y val="5.1400554097404488E-2"/>
          <c:w val="0.74549039411989126"/>
          <c:h val="0.8971988918051916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'incubation data'!$G$1449:$G$1493</c:f>
              <c:numCache>
                <c:formatCode>0</c:formatCode>
                <c:ptCount val="45"/>
                <c:pt idx="0">
                  <c:v>0</c:v>
                </c:pt>
                <c:pt idx="1">
                  <c:v>5.9743055555591127</c:v>
                </c:pt>
                <c:pt idx="2">
                  <c:v>11.839583333334303</c:v>
                </c:pt>
                <c:pt idx="3">
                  <c:v>16.052777777782467</c:v>
                </c:pt>
                <c:pt idx="4">
                  <c:v>23.106250000004366</c:v>
                </c:pt>
                <c:pt idx="5">
                  <c:v>42.920833333337214</c:v>
                </c:pt>
                <c:pt idx="6">
                  <c:v>61.868055555554747</c:v>
                </c:pt>
                <c:pt idx="7">
                  <c:v>75.96736111111386</c:v>
                </c:pt>
                <c:pt idx="8">
                  <c:v>94.990972222221899</c:v>
                </c:pt>
                <c:pt idx="9">
                  <c:v>111.78055555556057</c:v>
                </c:pt>
                <c:pt idx="10">
                  <c:v>122.90138888889487</c:v>
                </c:pt>
                <c:pt idx="11">
                  <c:v>136.99791666666715</c:v>
                </c:pt>
                <c:pt idx="12">
                  <c:v>150.97569444444525</c:v>
                </c:pt>
                <c:pt idx="13">
                  <c:v>164.89861111111531</c:v>
                </c:pt>
                <c:pt idx="14">
                  <c:v>178.86458333333576</c:v>
                </c:pt>
                <c:pt idx="15">
                  <c:v>192.86944444444816</c:v>
                </c:pt>
                <c:pt idx="16">
                  <c:v>206.96666666666715</c:v>
                </c:pt>
                <c:pt idx="17">
                  <c:v>220.875</c:v>
                </c:pt>
                <c:pt idx="18">
                  <c:v>262.94930555555766</c:v>
                </c:pt>
                <c:pt idx="19">
                  <c:v>290.89583333333576</c:v>
                </c:pt>
                <c:pt idx="20">
                  <c:v>305.02847222222772</c:v>
                </c:pt>
                <c:pt idx="21">
                  <c:v>389.99513888889487</c:v>
                </c:pt>
                <c:pt idx="22">
                  <c:v>465.84513888889342</c:v>
                </c:pt>
                <c:pt idx="23">
                  <c:v>539.01111111111095</c:v>
                </c:pt>
                <c:pt idx="24">
                  <c:v>558.94444444444525</c:v>
                </c:pt>
                <c:pt idx="25">
                  <c:v>609.00763888889196</c:v>
                </c:pt>
                <c:pt idx="26">
                  <c:v>636.00138888889342</c:v>
                </c:pt>
                <c:pt idx="27">
                  <c:v>711.93819444444671</c:v>
                </c:pt>
                <c:pt idx="28">
                  <c:v>760.96875</c:v>
                </c:pt>
                <c:pt idx="29">
                  <c:v>801.9465277777781</c:v>
                </c:pt>
                <c:pt idx="30">
                  <c:v>850.98819444444962</c:v>
                </c:pt>
                <c:pt idx="31">
                  <c:v>901.94722222222481</c:v>
                </c:pt>
                <c:pt idx="32">
                  <c:v>956.82708333333721</c:v>
                </c:pt>
                <c:pt idx="33">
                  <c:v>1046.9305555555547</c:v>
                </c:pt>
                <c:pt idx="34">
                  <c:v>1118.8000000000029</c:v>
                </c:pt>
                <c:pt idx="35">
                  <c:v>1186.9826388888905</c:v>
                </c:pt>
                <c:pt idx="36">
                  <c:v>1232.8083333333343</c:v>
                </c:pt>
                <c:pt idx="37">
                  <c:v>1259.8229166666715</c:v>
                </c:pt>
                <c:pt idx="38">
                  <c:v>1293.9381944444467</c:v>
                </c:pt>
                <c:pt idx="39">
                  <c:v>1312.9465277777781</c:v>
                </c:pt>
                <c:pt idx="40">
                  <c:v>1347.8000000000029</c:v>
                </c:pt>
                <c:pt idx="41">
                  <c:v>1379.0062500000058</c:v>
                </c:pt>
                <c:pt idx="42">
                  <c:v>1432.820138888892</c:v>
                </c:pt>
                <c:pt idx="43">
                  <c:v>1461.8270833333372</c:v>
                </c:pt>
                <c:pt idx="44">
                  <c:v>1511.0034722222263</c:v>
                </c:pt>
              </c:numCache>
            </c:numRef>
          </c:xVal>
          <c:yVal>
            <c:numRef>
              <c:f>'incubation data'!$Y$1449:$Y$1493</c:f>
              <c:numCache>
                <c:formatCode>0.000000</c:formatCode>
                <c:ptCount val="45"/>
                <c:pt idx="0">
                  <c:v>0</c:v>
                </c:pt>
                <c:pt idx="1">
                  <c:v>3.4049362678557548E-3</c:v>
                </c:pt>
                <c:pt idx="2">
                  <c:v>5.2944680494963004E-3</c:v>
                </c:pt>
                <c:pt idx="3">
                  <c:v>5.8749574871173171E-3</c:v>
                </c:pt>
                <c:pt idx="4">
                  <c:v>5.7199760911582171E-3</c:v>
                </c:pt>
                <c:pt idx="5">
                  <c:v>8.5790049907302334E-3</c:v>
                </c:pt>
                <c:pt idx="6">
                  <c:v>9.2798813987067623E-3</c:v>
                </c:pt>
                <c:pt idx="7">
                  <c:v>9.5242082140322079E-3</c:v>
                </c:pt>
                <c:pt idx="8">
                  <c:v>1.0710443856729241E-2</c:v>
                </c:pt>
                <c:pt idx="9">
                  <c:v>1.0910927699635753E-2</c:v>
                </c:pt>
                <c:pt idx="10">
                  <c:v>1.1660778495553203E-2</c:v>
                </c:pt>
                <c:pt idx="11">
                  <c:v>1.2584969345692452E-2</c:v>
                </c:pt>
                <c:pt idx="12">
                  <c:v>1.4161661687930765E-2</c:v>
                </c:pt>
                <c:pt idx="13">
                  <c:v>1.539912750301169E-2</c:v>
                </c:pt>
                <c:pt idx="14">
                  <c:v>1.7344195087980074E-2</c:v>
                </c:pt>
                <c:pt idx="15">
                  <c:v>1.90346597668416E-2</c:v>
                </c:pt>
                <c:pt idx="16">
                  <c:v>2.1221158161483827E-2</c:v>
                </c:pt>
                <c:pt idx="17">
                  <c:v>2.7221992127347803E-2</c:v>
                </c:pt>
                <c:pt idx="18">
                  <c:v>6.1396952205527593E-2</c:v>
                </c:pt>
                <c:pt idx="19">
                  <c:v>8.6170443568839364E-2</c:v>
                </c:pt>
                <c:pt idx="20">
                  <c:v>0.11587822802839237</c:v>
                </c:pt>
                <c:pt idx="21">
                  <c:v>0.26486516824182788</c:v>
                </c:pt>
                <c:pt idx="22">
                  <c:v>0.44353117798430253</c:v>
                </c:pt>
                <c:pt idx="23">
                  <c:v>0.6358388600407916</c:v>
                </c:pt>
                <c:pt idx="24">
                  <c:v>0.69090541117308879</c:v>
                </c:pt>
                <c:pt idx="25">
                  <c:v>0.81654983106904999</c:v>
                </c:pt>
                <c:pt idx="26">
                  <c:v>0.92980238297900142</c:v>
                </c:pt>
                <c:pt idx="27">
                  <c:v>1.056006894292276</c:v>
                </c:pt>
                <c:pt idx="28">
                  <c:v>1.1382797536504239</c:v>
                </c:pt>
                <c:pt idx="29">
                  <c:v>1.1524554182354394</c:v>
                </c:pt>
                <c:pt idx="30">
                  <c:v>1.274786815455484</c:v>
                </c:pt>
                <c:pt idx="31">
                  <c:v>1.4466858653137944</c:v>
                </c:pt>
                <c:pt idx="32">
                  <c:v>1.7442817987553338</c:v>
                </c:pt>
                <c:pt idx="33">
                  <c:v>2.0354394411319392</c:v>
                </c:pt>
                <c:pt idx="34">
                  <c:v>2.1171262482704796</c:v>
                </c:pt>
                <c:pt idx="35">
                  <c:v>2.1990291919307041</c:v>
                </c:pt>
                <c:pt idx="36">
                  <c:v>2.3007546929827227</c:v>
                </c:pt>
                <c:pt idx="37">
                  <c:v>2.3964721950228616</c:v>
                </c:pt>
                <c:pt idx="38">
                  <c:v>2.3964721950228616</c:v>
                </c:pt>
                <c:pt idx="39">
                  <c:v>2.4530419741615912</c:v>
                </c:pt>
                <c:pt idx="40">
                  <c:v>2.550739588125897</c:v>
                </c:pt>
                <c:pt idx="41">
                  <c:v>2.6366730030609866</c:v>
                </c:pt>
                <c:pt idx="42">
                  <c:v>2.738841454705617</c:v>
                </c:pt>
                <c:pt idx="43">
                  <c:v>2.8600055949986407</c:v>
                </c:pt>
                <c:pt idx="44">
                  <c:v>2.9876694893236646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99-418E-B8C2-539D970EF1F1}"/>
            </c:ext>
          </c:extLst>
        </c:ser>
        <c:ser>
          <c:idx val="9"/>
          <c:order val="1"/>
          <c:spPr>
            <a:ln w="28575">
              <a:noFill/>
            </a:ln>
          </c:spPr>
          <c:marker>
            <c:spPr>
              <a:solidFill>
                <a:schemeClr val="tx2">
                  <a:lumMod val="60000"/>
                  <a:lumOff val="40000"/>
                </a:schemeClr>
              </a:solidFill>
            </c:spPr>
          </c:marker>
          <c:xVal>
            <c:numRef>
              <c:f>'incubation data'!$G$1449:$G$1493</c:f>
              <c:numCache>
                <c:formatCode>0</c:formatCode>
                <c:ptCount val="45"/>
                <c:pt idx="0">
                  <c:v>0</c:v>
                </c:pt>
                <c:pt idx="1">
                  <c:v>5.9743055555591127</c:v>
                </c:pt>
                <c:pt idx="2">
                  <c:v>11.839583333334303</c:v>
                </c:pt>
                <c:pt idx="3">
                  <c:v>16.052777777782467</c:v>
                </c:pt>
                <c:pt idx="4">
                  <c:v>23.106250000004366</c:v>
                </c:pt>
                <c:pt idx="5">
                  <c:v>42.920833333337214</c:v>
                </c:pt>
                <c:pt idx="6">
                  <c:v>61.868055555554747</c:v>
                </c:pt>
                <c:pt idx="7">
                  <c:v>75.96736111111386</c:v>
                </c:pt>
                <c:pt idx="8">
                  <c:v>94.990972222221899</c:v>
                </c:pt>
                <c:pt idx="9">
                  <c:v>111.78055555556057</c:v>
                </c:pt>
                <c:pt idx="10">
                  <c:v>122.90138888889487</c:v>
                </c:pt>
                <c:pt idx="11">
                  <c:v>136.99791666666715</c:v>
                </c:pt>
                <c:pt idx="12">
                  <c:v>150.97569444444525</c:v>
                </c:pt>
                <c:pt idx="13">
                  <c:v>164.89861111111531</c:v>
                </c:pt>
                <c:pt idx="14">
                  <c:v>178.86458333333576</c:v>
                </c:pt>
                <c:pt idx="15">
                  <c:v>192.86944444444816</c:v>
                </c:pt>
                <c:pt idx="16">
                  <c:v>206.96666666666715</c:v>
                </c:pt>
                <c:pt idx="17">
                  <c:v>220.875</c:v>
                </c:pt>
                <c:pt idx="18">
                  <c:v>262.94930555555766</c:v>
                </c:pt>
                <c:pt idx="19">
                  <c:v>290.89583333333576</c:v>
                </c:pt>
                <c:pt idx="20">
                  <c:v>305.02847222222772</c:v>
                </c:pt>
                <c:pt idx="21">
                  <c:v>389.99513888889487</c:v>
                </c:pt>
                <c:pt idx="22">
                  <c:v>465.84513888889342</c:v>
                </c:pt>
                <c:pt idx="23">
                  <c:v>539.01111111111095</c:v>
                </c:pt>
                <c:pt idx="24">
                  <c:v>558.94444444444525</c:v>
                </c:pt>
                <c:pt idx="25">
                  <c:v>609.00763888889196</c:v>
                </c:pt>
                <c:pt idx="26">
                  <c:v>636.00138888889342</c:v>
                </c:pt>
                <c:pt idx="27">
                  <c:v>711.93819444444671</c:v>
                </c:pt>
                <c:pt idx="28">
                  <c:v>760.96875</c:v>
                </c:pt>
                <c:pt idx="29">
                  <c:v>801.9465277777781</c:v>
                </c:pt>
                <c:pt idx="30">
                  <c:v>850.98819444444962</c:v>
                </c:pt>
                <c:pt idx="31">
                  <c:v>901.94722222222481</c:v>
                </c:pt>
                <c:pt idx="32">
                  <c:v>956.82708333333721</c:v>
                </c:pt>
                <c:pt idx="33">
                  <c:v>1046.9305555555547</c:v>
                </c:pt>
                <c:pt idx="34">
                  <c:v>1118.8000000000029</c:v>
                </c:pt>
                <c:pt idx="35">
                  <c:v>1186.9826388888905</c:v>
                </c:pt>
                <c:pt idx="36">
                  <c:v>1232.8083333333343</c:v>
                </c:pt>
                <c:pt idx="37">
                  <c:v>1259.8229166666715</c:v>
                </c:pt>
                <c:pt idx="38">
                  <c:v>1293.9381944444467</c:v>
                </c:pt>
                <c:pt idx="39">
                  <c:v>1312.9465277777781</c:v>
                </c:pt>
                <c:pt idx="40">
                  <c:v>1347.8000000000029</c:v>
                </c:pt>
                <c:pt idx="41">
                  <c:v>1379.0062500000058</c:v>
                </c:pt>
                <c:pt idx="42">
                  <c:v>1432.820138888892</c:v>
                </c:pt>
                <c:pt idx="43">
                  <c:v>1461.8270833333372</c:v>
                </c:pt>
                <c:pt idx="44">
                  <c:v>1511.0034722222263</c:v>
                </c:pt>
              </c:numCache>
            </c:numRef>
          </c:xVal>
          <c:yVal>
            <c:numRef>
              <c:f>'incubation data'!$AJ$1449:$AJ$1493</c:f>
              <c:numCache>
                <c:formatCode>0.0</c:formatCode>
                <c:ptCount val="45"/>
                <c:pt idx="0">
                  <c:v>0</c:v>
                </c:pt>
                <c:pt idx="1">
                  <c:v>0.32600422562267356</c:v>
                </c:pt>
                <c:pt idx="2">
                  <c:v>0.55356894739562035</c:v>
                </c:pt>
                <c:pt idx="3">
                  <c:v>0.74405154317734112</c:v>
                </c:pt>
                <c:pt idx="4">
                  <c:v>0.78883029505562285</c:v>
                </c:pt>
                <c:pt idx="5">
                  <c:v>1.1992552588707373</c:v>
                </c:pt>
                <c:pt idx="6">
                  <c:v>1.3704290279447708</c:v>
                </c:pt>
                <c:pt idx="7">
                  <c:v>1.427653155602661</c:v>
                </c:pt>
                <c:pt idx="8">
                  <c:v>1.5707477471148443</c:v>
                </c:pt>
                <c:pt idx="9">
                  <c:v>1.5438555061279866</c:v>
                </c:pt>
                <c:pt idx="10">
                  <c:v>1.6654056651072051</c:v>
                </c:pt>
                <c:pt idx="11">
                  <c:v>1.719723361113848</c:v>
                </c:pt>
                <c:pt idx="12">
                  <c:v>1.8108770770792184</c:v>
                </c:pt>
                <c:pt idx="13">
                  <c:v>1.8365361218285052</c:v>
                </c:pt>
                <c:pt idx="14">
                  <c:v>1.9243075152592242</c:v>
                </c:pt>
                <c:pt idx="15">
                  <c:v>2.0351624367497436</c:v>
                </c:pt>
                <c:pt idx="16">
                  <c:v>1.9698607585767409</c:v>
                </c:pt>
                <c:pt idx="17">
                  <c:v>2.1206308495620316</c:v>
                </c:pt>
                <c:pt idx="18">
                  <c:v>2.2454408154818291</c:v>
                </c:pt>
                <c:pt idx="19">
                  <c:v>2.2120999652147146</c:v>
                </c:pt>
                <c:pt idx="20">
                  <c:v>2.4578518489293311</c:v>
                </c:pt>
                <c:pt idx="21">
                  <c:v>2.5142620826695117</c:v>
                </c:pt>
                <c:pt idx="22">
                  <c:v>2.6355546936592065</c:v>
                </c:pt>
                <c:pt idx="23">
                  <c:v>2.5668666260367425</c:v>
                </c:pt>
                <c:pt idx="24">
                  <c:v>2.5926686464655946</c:v>
                </c:pt>
                <c:pt idx="25">
                  <c:v>2.9184403833465096</c:v>
                </c:pt>
                <c:pt idx="26">
                  <c:v>3.1630588553918155</c:v>
                </c:pt>
                <c:pt idx="27">
                  <c:v>3.3051216757407422</c:v>
                </c:pt>
                <c:pt idx="28">
                  <c:v>3.2926659163764072</c:v>
                </c:pt>
                <c:pt idx="29">
                  <c:v>2.9325706634770068</c:v>
                </c:pt>
                <c:pt idx="30">
                  <c:v>3.2970277700631287</c:v>
                </c:pt>
                <c:pt idx="31">
                  <c:v>3.3696239213328907</c:v>
                </c:pt>
                <c:pt idx="32">
                  <c:v>3.8911169037644635</c:v>
                </c:pt>
                <c:pt idx="33">
                  <c:v>4.2214294664393375</c:v>
                </c:pt>
                <c:pt idx="34">
                  <c:v>4.341335192928236</c:v>
                </c:pt>
                <c:pt idx="35">
                  <c:v>4.4456267992051002</c:v>
                </c:pt>
                <c:pt idx="36">
                  <c:v>4.5779534171416856</c:v>
                </c:pt>
                <c:pt idx="37">
                  <c:v>4.704591188089541</c:v>
                </c:pt>
                <c:pt idx="38">
                  <c:v>4.704591188089541</c:v>
                </c:pt>
                <c:pt idx="39">
                  <c:v>5.6673835614709827</c:v>
                </c:pt>
                <c:pt idx="40">
                  <c:v>5.8441872372613073</c:v>
                </c:pt>
                <c:pt idx="41">
                  <c:v>5.8893671098292781</c:v>
                </c:pt>
                <c:pt idx="42">
                  <c:v>5.9709948932121497</c:v>
                </c:pt>
                <c:pt idx="43">
                  <c:v>6.1970977423718434</c:v>
                </c:pt>
                <c:pt idx="44">
                  <c:v>6.3661966198779618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699-418E-B8C2-539D970EF1F1}"/>
            </c:ext>
          </c:extLst>
        </c:ser>
        <c:ser>
          <c:idx val="10"/>
          <c:order val="2"/>
          <c:spPr>
            <a:ln w="28575">
              <a:noFill/>
            </a:ln>
          </c:spPr>
          <c:xVal>
            <c:numRef>
              <c:f>'incubation data'!$G$1449:$G$1493</c:f>
              <c:numCache>
                <c:formatCode>0</c:formatCode>
                <c:ptCount val="45"/>
                <c:pt idx="0">
                  <c:v>0</c:v>
                </c:pt>
                <c:pt idx="1">
                  <c:v>5.9743055555591127</c:v>
                </c:pt>
                <c:pt idx="2">
                  <c:v>11.839583333334303</c:v>
                </c:pt>
                <c:pt idx="3">
                  <c:v>16.052777777782467</c:v>
                </c:pt>
                <c:pt idx="4">
                  <c:v>23.106250000004366</c:v>
                </c:pt>
                <c:pt idx="5">
                  <c:v>42.920833333337214</c:v>
                </c:pt>
                <c:pt idx="6">
                  <c:v>61.868055555554747</c:v>
                </c:pt>
                <c:pt idx="7">
                  <c:v>75.96736111111386</c:v>
                </c:pt>
                <c:pt idx="8">
                  <c:v>94.990972222221899</c:v>
                </c:pt>
                <c:pt idx="9">
                  <c:v>111.78055555556057</c:v>
                </c:pt>
                <c:pt idx="10">
                  <c:v>122.90138888889487</c:v>
                </c:pt>
                <c:pt idx="11">
                  <c:v>136.99791666666715</c:v>
                </c:pt>
                <c:pt idx="12">
                  <c:v>150.97569444444525</c:v>
                </c:pt>
                <c:pt idx="13">
                  <c:v>164.89861111111531</c:v>
                </c:pt>
                <c:pt idx="14">
                  <c:v>178.86458333333576</c:v>
                </c:pt>
                <c:pt idx="15">
                  <c:v>192.86944444444816</c:v>
                </c:pt>
                <c:pt idx="16">
                  <c:v>206.96666666666715</c:v>
                </c:pt>
                <c:pt idx="17">
                  <c:v>220.875</c:v>
                </c:pt>
                <c:pt idx="18">
                  <c:v>262.94930555555766</c:v>
                </c:pt>
                <c:pt idx="19">
                  <c:v>290.89583333333576</c:v>
                </c:pt>
                <c:pt idx="20">
                  <c:v>305.02847222222772</c:v>
                </c:pt>
                <c:pt idx="21">
                  <c:v>389.99513888889487</c:v>
                </c:pt>
                <c:pt idx="22">
                  <c:v>465.84513888889342</c:v>
                </c:pt>
                <c:pt idx="23">
                  <c:v>539.01111111111095</c:v>
                </c:pt>
                <c:pt idx="24">
                  <c:v>558.94444444444525</c:v>
                </c:pt>
                <c:pt idx="25">
                  <c:v>609.00763888889196</c:v>
                </c:pt>
                <c:pt idx="26">
                  <c:v>636.00138888889342</c:v>
                </c:pt>
                <c:pt idx="27">
                  <c:v>711.93819444444671</c:v>
                </c:pt>
                <c:pt idx="28">
                  <c:v>760.96875</c:v>
                </c:pt>
                <c:pt idx="29">
                  <c:v>801.9465277777781</c:v>
                </c:pt>
                <c:pt idx="30">
                  <c:v>850.98819444444962</c:v>
                </c:pt>
                <c:pt idx="31">
                  <c:v>901.94722222222481</c:v>
                </c:pt>
                <c:pt idx="32">
                  <c:v>956.82708333333721</c:v>
                </c:pt>
                <c:pt idx="33">
                  <c:v>1046.9305555555547</c:v>
                </c:pt>
                <c:pt idx="34">
                  <c:v>1118.8000000000029</c:v>
                </c:pt>
                <c:pt idx="35">
                  <c:v>1186.9826388888905</c:v>
                </c:pt>
                <c:pt idx="36">
                  <c:v>1232.8083333333343</c:v>
                </c:pt>
                <c:pt idx="37">
                  <c:v>1259.8229166666715</c:v>
                </c:pt>
                <c:pt idx="38">
                  <c:v>1293.9381944444467</c:v>
                </c:pt>
                <c:pt idx="39">
                  <c:v>1312.9465277777781</c:v>
                </c:pt>
                <c:pt idx="40">
                  <c:v>1347.8000000000029</c:v>
                </c:pt>
                <c:pt idx="41">
                  <c:v>1379.0062500000058</c:v>
                </c:pt>
                <c:pt idx="42">
                  <c:v>1432.820138888892</c:v>
                </c:pt>
                <c:pt idx="43">
                  <c:v>1461.8270833333372</c:v>
                </c:pt>
                <c:pt idx="44">
                  <c:v>1511.0034722222263</c:v>
                </c:pt>
              </c:numCache>
            </c:numRef>
          </c:xVal>
          <c:yVal>
            <c:numRef>
              <c:f>'incubation data'!$AK$1449:$AK$1493</c:f>
              <c:numCache>
                <c:formatCode>0.0</c:formatCode>
                <c:ptCount val="4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699-418E-B8C2-539D970EF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64224"/>
        <c:axId val="93770112"/>
      </c:scatterChart>
      <c:valAx>
        <c:axId val="9376422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3770112"/>
        <c:crosses val="autoZero"/>
        <c:crossBetween val="midCat"/>
      </c:valAx>
      <c:valAx>
        <c:axId val="93770112"/>
        <c:scaling>
          <c:orientation val="minMax"/>
        </c:scaling>
        <c:delete val="0"/>
        <c:axPos val="l"/>
        <c:numFmt formatCode="0.000000" sourceLinked="1"/>
        <c:majorTickMark val="out"/>
        <c:minorTickMark val="none"/>
        <c:tickLblPos val="nextTo"/>
        <c:crossAx val="937642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0462792102568884E-2"/>
          <c:y val="4.6770924467774859E-2"/>
          <c:w val="0.82659699226856065"/>
          <c:h val="0.83261956838728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data'!$G$1496:$G$1512</c:f>
              <c:numCache>
                <c:formatCode>0</c:formatCode>
                <c:ptCount val="17"/>
                <c:pt idx="0">
                  <c:v>0</c:v>
                </c:pt>
                <c:pt idx="1">
                  <c:v>5.9548611111094942</c:v>
                </c:pt>
                <c:pt idx="2">
                  <c:v>13.853472222217533</c:v>
                </c:pt>
                <c:pt idx="3">
                  <c:v>21.959027777775191</c:v>
                </c:pt>
                <c:pt idx="4">
                  <c:v>34.997916666667152</c:v>
                </c:pt>
                <c:pt idx="5">
                  <c:v>48.006944444445253</c:v>
                </c:pt>
                <c:pt idx="6">
                  <c:v>60.958333333328483</c:v>
                </c:pt>
                <c:pt idx="7">
                  <c:v>98.771527777775191</c:v>
                </c:pt>
                <c:pt idx="8">
                  <c:v>138.8305555555562</c:v>
                </c:pt>
                <c:pt idx="9">
                  <c:v>173.81944444444525</c:v>
                </c:pt>
                <c:pt idx="10">
                  <c:v>203.84583333333285</c:v>
                </c:pt>
                <c:pt idx="11">
                  <c:v>286.8305555555562</c:v>
                </c:pt>
                <c:pt idx="12">
                  <c:v>333.81180555555329</c:v>
                </c:pt>
                <c:pt idx="13">
                  <c:v>364.85624999999709</c:v>
                </c:pt>
                <c:pt idx="14">
                  <c:v>664.85416666666424</c:v>
                </c:pt>
                <c:pt idx="15">
                  <c:v>875.8527777777781</c:v>
                </c:pt>
                <c:pt idx="16">
                  <c:v>1078.9333333333343</c:v>
                </c:pt>
              </c:numCache>
            </c:numRef>
          </c:xVal>
          <c:yVal>
            <c:numRef>
              <c:f>'incubation data'!$CH$1496:$CH$1512</c:f>
              <c:numCache>
                <c:formatCode>0.00</c:formatCode>
                <c:ptCount val="1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18-4CA7-990C-BFDB6D2E49FA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data'!$G$1496:$G$1512</c:f>
              <c:numCache>
                <c:formatCode>0</c:formatCode>
                <c:ptCount val="17"/>
                <c:pt idx="0">
                  <c:v>0</c:v>
                </c:pt>
                <c:pt idx="1">
                  <c:v>5.9548611111094942</c:v>
                </c:pt>
                <c:pt idx="2">
                  <c:v>13.853472222217533</c:v>
                </c:pt>
                <c:pt idx="3">
                  <c:v>21.959027777775191</c:v>
                </c:pt>
                <c:pt idx="4">
                  <c:v>34.997916666667152</c:v>
                </c:pt>
                <c:pt idx="5">
                  <c:v>48.006944444445253</c:v>
                </c:pt>
                <c:pt idx="6">
                  <c:v>60.958333333328483</c:v>
                </c:pt>
                <c:pt idx="7">
                  <c:v>98.771527777775191</c:v>
                </c:pt>
                <c:pt idx="8">
                  <c:v>138.8305555555562</c:v>
                </c:pt>
                <c:pt idx="9">
                  <c:v>173.81944444444525</c:v>
                </c:pt>
                <c:pt idx="10">
                  <c:v>203.84583333333285</c:v>
                </c:pt>
                <c:pt idx="11">
                  <c:v>286.8305555555562</c:v>
                </c:pt>
                <c:pt idx="12">
                  <c:v>333.81180555555329</c:v>
                </c:pt>
                <c:pt idx="13">
                  <c:v>364.85624999999709</c:v>
                </c:pt>
                <c:pt idx="14">
                  <c:v>664.85416666666424</c:v>
                </c:pt>
                <c:pt idx="15">
                  <c:v>875.8527777777781</c:v>
                </c:pt>
                <c:pt idx="16">
                  <c:v>1078.9333333333343</c:v>
                </c:pt>
              </c:numCache>
            </c:numRef>
          </c:xVal>
          <c:yVal>
            <c:numRef>
              <c:f>'incubation data'!$CI$1496:$CI$1512</c:f>
              <c:numCache>
                <c:formatCode>0.000</c:formatCode>
                <c:ptCount val="17"/>
                <c:pt idx="0" formatCode="General">
                  <c:v>0</c:v>
                </c:pt>
                <c:pt idx="1">
                  <c:v>7.9932694756785022E-2</c:v>
                </c:pt>
                <c:pt idx="2">
                  <c:v>0.13667509574320708</c:v>
                </c:pt>
                <c:pt idx="5">
                  <c:v>0.44084473031560184</c:v>
                </c:pt>
                <c:pt idx="6">
                  <c:v>0.65898169658994954</c:v>
                </c:pt>
                <c:pt idx="7">
                  <c:v>1.050761936735416</c:v>
                </c:pt>
                <c:pt idx="8">
                  <c:v>1.3926152972415153</c:v>
                </c:pt>
                <c:pt idx="9">
                  <c:v>1.5705967439729027</c:v>
                </c:pt>
                <c:pt idx="10">
                  <c:v>1.6723165492098038</c:v>
                </c:pt>
                <c:pt idx="11">
                  <c:v>1.8233748512577783</c:v>
                </c:pt>
                <c:pt idx="12">
                  <c:v>1.878220275999442</c:v>
                </c:pt>
                <c:pt idx="13">
                  <c:v>2.0588356740195115</c:v>
                </c:pt>
                <c:pt idx="14">
                  <c:v>1.8294085172103829</c:v>
                </c:pt>
                <c:pt idx="15">
                  <c:v>1.6364024764357068</c:v>
                </c:pt>
                <c:pt idx="16">
                  <c:v>2.3579063582877993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18-4CA7-990C-BFDB6D2E4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03264"/>
        <c:axId val="93805184"/>
      </c:scatterChart>
      <c:valAx>
        <c:axId val="93803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3805184"/>
        <c:crosses val="autoZero"/>
        <c:crossBetween val="midCat"/>
      </c:valAx>
      <c:valAx>
        <c:axId val="938051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938032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6618680760987917"/>
          <c:y val="8.3333333333333343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data'!$G$1496:$G$1512</c:f>
              <c:numCache>
                <c:formatCode>0</c:formatCode>
                <c:ptCount val="17"/>
                <c:pt idx="0">
                  <c:v>0</c:v>
                </c:pt>
                <c:pt idx="1">
                  <c:v>5.9548611111094942</c:v>
                </c:pt>
                <c:pt idx="2">
                  <c:v>13.853472222217533</c:v>
                </c:pt>
                <c:pt idx="3">
                  <c:v>21.959027777775191</c:v>
                </c:pt>
                <c:pt idx="4">
                  <c:v>34.997916666667152</c:v>
                </c:pt>
                <c:pt idx="5">
                  <c:v>48.006944444445253</c:v>
                </c:pt>
                <c:pt idx="6">
                  <c:v>60.958333333328483</c:v>
                </c:pt>
                <c:pt idx="7">
                  <c:v>98.771527777775191</c:v>
                </c:pt>
                <c:pt idx="8">
                  <c:v>138.8305555555562</c:v>
                </c:pt>
                <c:pt idx="9">
                  <c:v>173.81944444444525</c:v>
                </c:pt>
                <c:pt idx="10">
                  <c:v>203.84583333333285</c:v>
                </c:pt>
                <c:pt idx="11">
                  <c:v>286.8305555555562</c:v>
                </c:pt>
                <c:pt idx="12">
                  <c:v>333.81180555555329</c:v>
                </c:pt>
                <c:pt idx="13">
                  <c:v>364.85624999999709</c:v>
                </c:pt>
                <c:pt idx="14">
                  <c:v>664.85416666666424</c:v>
                </c:pt>
                <c:pt idx="15">
                  <c:v>875.8527777777781</c:v>
                </c:pt>
                <c:pt idx="16">
                  <c:v>1078.9333333333343</c:v>
                </c:pt>
              </c:numCache>
            </c:numRef>
          </c:xVal>
          <c:yVal>
            <c:numRef>
              <c:f>'incubation data'!$CJ$1496:$CJ$1512</c:f>
              <c:numCache>
                <c:formatCode>0.000</c:formatCode>
                <c:ptCount val="17"/>
                <c:pt idx="0" formatCode="General">
                  <c:v>0</c:v>
                </c:pt>
                <c:pt idx="1">
                  <c:v>0.20624330304042113</c:v>
                </c:pt>
                <c:pt idx="2">
                  <c:v>0.24887661120466348</c:v>
                </c:pt>
                <c:pt idx="5">
                  <c:v>0.29443078060004985</c:v>
                </c:pt>
                <c:pt idx="6">
                  <c:v>0.32756022919202821</c:v>
                </c:pt>
                <c:pt idx="7">
                  <c:v>0.26310850393805824</c:v>
                </c:pt>
                <c:pt idx="8">
                  <c:v>0.30895541660480935</c:v>
                </c:pt>
                <c:pt idx="9">
                  <c:v>0.32239785632181756</c:v>
                </c:pt>
                <c:pt idx="10">
                  <c:v>0.35073113486165092</c:v>
                </c:pt>
                <c:pt idx="11">
                  <c:v>0.42685488004410016</c:v>
                </c:pt>
                <c:pt idx="12">
                  <c:v>0.48381390401568575</c:v>
                </c:pt>
                <c:pt idx="13">
                  <c:v>0.6108320033222564</c:v>
                </c:pt>
                <c:pt idx="14">
                  <c:v>0.83770006581148315</c:v>
                </c:pt>
                <c:pt idx="15">
                  <c:v>0.93644503032507109</c:v>
                </c:pt>
                <c:pt idx="16">
                  <c:v>1.9448279721729975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79-4A7A-9093-E6BAAFEF7AB6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data'!$G$1496:$G$1512</c:f>
              <c:numCache>
                <c:formatCode>0</c:formatCode>
                <c:ptCount val="17"/>
                <c:pt idx="0">
                  <c:v>0</c:v>
                </c:pt>
                <c:pt idx="1">
                  <c:v>5.9548611111094942</c:v>
                </c:pt>
                <c:pt idx="2">
                  <c:v>13.853472222217533</c:v>
                </c:pt>
                <c:pt idx="3">
                  <c:v>21.959027777775191</c:v>
                </c:pt>
                <c:pt idx="4">
                  <c:v>34.997916666667152</c:v>
                </c:pt>
                <c:pt idx="5">
                  <c:v>48.006944444445253</c:v>
                </c:pt>
                <c:pt idx="6">
                  <c:v>60.958333333328483</c:v>
                </c:pt>
                <c:pt idx="7">
                  <c:v>98.771527777775191</c:v>
                </c:pt>
                <c:pt idx="8">
                  <c:v>138.8305555555562</c:v>
                </c:pt>
                <c:pt idx="9">
                  <c:v>173.81944444444525</c:v>
                </c:pt>
                <c:pt idx="10">
                  <c:v>203.84583333333285</c:v>
                </c:pt>
                <c:pt idx="11">
                  <c:v>286.8305555555562</c:v>
                </c:pt>
                <c:pt idx="12">
                  <c:v>333.81180555555329</c:v>
                </c:pt>
                <c:pt idx="13">
                  <c:v>364.85624999999709</c:v>
                </c:pt>
                <c:pt idx="14">
                  <c:v>664.85416666666424</c:v>
                </c:pt>
                <c:pt idx="15">
                  <c:v>875.8527777777781</c:v>
                </c:pt>
                <c:pt idx="16">
                  <c:v>1078.9333333333343</c:v>
                </c:pt>
              </c:numCache>
            </c:numRef>
          </c:xVal>
          <c:yVal>
            <c:numRef>
              <c:f>'incubation data'!$CK$1496:$CK$1512</c:f>
              <c:numCache>
                <c:formatCode>0.00</c:formatCode>
                <c:ptCount val="1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79-4A7A-9093-E6BAAFEF7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93280"/>
        <c:axId val="93844608"/>
      </c:scatterChart>
      <c:valAx>
        <c:axId val="9379328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3844608"/>
        <c:crosses val="autoZero"/>
        <c:crossBetween val="midCat"/>
      </c:valAx>
      <c:valAx>
        <c:axId val="938446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937932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0462792102568884E-2"/>
          <c:y val="4.6770924467774859E-2"/>
          <c:w val="0.82659699226856065"/>
          <c:h val="0.83261956838728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data'!$G$1572:$G$1592</c:f>
              <c:numCache>
                <c:formatCode>0</c:formatCode>
                <c:ptCount val="21"/>
                <c:pt idx="0">
                  <c:v>0</c:v>
                </c:pt>
                <c:pt idx="1">
                  <c:v>5.9569444444496185</c:v>
                </c:pt>
                <c:pt idx="2">
                  <c:v>13.852777777778101</c:v>
                </c:pt>
                <c:pt idx="3">
                  <c:v>21.960416666668607</c:v>
                </c:pt>
                <c:pt idx="4">
                  <c:v>35.003472222226264</c:v>
                </c:pt>
                <c:pt idx="5">
                  <c:v>48.013888888890506</c:v>
                </c:pt>
                <c:pt idx="6">
                  <c:v>61.77847222222772</c:v>
                </c:pt>
                <c:pt idx="7">
                  <c:v>98.777083333334303</c:v>
                </c:pt>
                <c:pt idx="8">
                  <c:v>138.83125000000291</c:v>
                </c:pt>
                <c:pt idx="9">
                  <c:v>173.8215277777781</c:v>
                </c:pt>
                <c:pt idx="10">
                  <c:v>203.84583333333285</c:v>
                </c:pt>
                <c:pt idx="11">
                  <c:v>286.83611111111531</c:v>
                </c:pt>
                <c:pt idx="12">
                  <c:v>333.81180555556057</c:v>
                </c:pt>
                <c:pt idx="13">
                  <c:v>364.85069444444525</c:v>
                </c:pt>
                <c:pt idx="14">
                  <c:v>664.85625000000437</c:v>
                </c:pt>
                <c:pt idx="15">
                  <c:v>875.85138888889196</c:v>
                </c:pt>
                <c:pt idx="16">
                  <c:v>1078.9319444444482</c:v>
                </c:pt>
                <c:pt idx="17">
                  <c:v>1190.8569444444438</c:v>
                </c:pt>
                <c:pt idx="18">
                  <c:v>1390.9812500000044</c:v>
                </c:pt>
                <c:pt idx="19">
                  <c:v>1400.8444444444467</c:v>
                </c:pt>
                <c:pt idx="20">
                  <c:v>1401.8409722222277</c:v>
                </c:pt>
              </c:numCache>
            </c:numRef>
          </c:xVal>
          <c:yVal>
            <c:numRef>
              <c:f>'incubation data'!$CH$1572:$CH$1592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C4-47EB-B971-81ED4BF81056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data'!$G$1572:$G$1592</c:f>
              <c:numCache>
                <c:formatCode>0</c:formatCode>
                <c:ptCount val="21"/>
                <c:pt idx="0">
                  <c:v>0</c:v>
                </c:pt>
                <c:pt idx="1">
                  <c:v>5.9569444444496185</c:v>
                </c:pt>
                <c:pt idx="2">
                  <c:v>13.852777777778101</c:v>
                </c:pt>
                <c:pt idx="3">
                  <c:v>21.960416666668607</c:v>
                </c:pt>
                <c:pt idx="4">
                  <c:v>35.003472222226264</c:v>
                </c:pt>
                <c:pt idx="5">
                  <c:v>48.013888888890506</c:v>
                </c:pt>
                <c:pt idx="6">
                  <c:v>61.77847222222772</c:v>
                </c:pt>
                <c:pt idx="7">
                  <c:v>98.777083333334303</c:v>
                </c:pt>
                <c:pt idx="8">
                  <c:v>138.83125000000291</c:v>
                </c:pt>
                <c:pt idx="9">
                  <c:v>173.8215277777781</c:v>
                </c:pt>
                <c:pt idx="10">
                  <c:v>203.84583333333285</c:v>
                </c:pt>
                <c:pt idx="11">
                  <c:v>286.83611111111531</c:v>
                </c:pt>
                <c:pt idx="12">
                  <c:v>333.81180555556057</c:v>
                </c:pt>
                <c:pt idx="13">
                  <c:v>364.85069444444525</c:v>
                </c:pt>
                <c:pt idx="14">
                  <c:v>664.85625000000437</c:v>
                </c:pt>
                <c:pt idx="15">
                  <c:v>875.85138888889196</c:v>
                </c:pt>
                <c:pt idx="16">
                  <c:v>1078.9319444444482</c:v>
                </c:pt>
                <c:pt idx="17">
                  <c:v>1190.8569444444438</c:v>
                </c:pt>
                <c:pt idx="18">
                  <c:v>1390.9812500000044</c:v>
                </c:pt>
                <c:pt idx="19">
                  <c:v>1400.8444444444467</c:v>
                </c:pt>
                <c:pt idx="20">
                  <c:v>1401.8409722222277</c:v>
                </c:pt>
              </c:numCache>
            </c:numRef>
          </c:xVal>
          <c:yVal>
            <c:numRef>
              <c:f>'incubation data'!$CI$1572:$CI$1592</c:f>
              <c:numCache>
                <c:formatCode>0.000</c:formatCode>
                <c:ptCount val="21"/>
                <c:pt idx="0">
                  <c:v>0</c:v>
                </c:pt>
                <c:pt idx="1">
                  <c:v>0.14554612617414217</c:v>
                </c:pt>
                <c:pt idx="2">
                  <c:v>0.27721039582970292</c:v>
                </c:pt>
                <c:pt idx="5">
                  <c:v>0.73542213550508784</c:v>
                </c:pt>
                <c:pt idx="6">
                  <c:v>1.380365000719012</c:v>
                </c:pt>
                <c:pt idx="7">
                  <c:v>1.9348280009119991</c:v>
                </c:pt>
                <c:pt idx="8">
                  <c:v>2.2729209666748416</c:v>
                </c:pt>
                <c:pt idx="9">
                  <c:v>2.5013673491367805</c:v>
                </c:pt>
                <c:pt idx="10">
                  <c:v>2.695917854578382</c:v>
                </c:pt>
                <c:pt idx="11">
                  <c:v>2.8217670426432346</c:v>
                </c:pt>
                <c:pt idx="12">
                  <c:v>2.9099912828018226</c:v>
                </c:pt>
                <c:pt idx="13">
                  <c:v>2.9397759902528815</c:v>
                </c:pt>
                <c:pt idx="14">
                  <c:v>2.7750215309976802</c:v>
                </c:pt>
                <c:pt idx="15">
                  <c:v>2.5310841214912023</c:v>
                </c:pt>
                <c:pt idx="16">
                  <c:v>3.818119997629867</c:v>
                </c:pt>
                <c:pt idx="17">
                  <c:v>4.0435303317616231</c:v>
                </c:pt>
                <c:pt idx="18">
                  <c:v>3.0109750328885374</c:v>
                </c:pt>
                <c:pt idx="19">
                  <c:v>3.0903568333337184</c:v>
                </c:pt>
                <c:pt idx="20">
                  <c:v>3.0903568333337184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C4-47EB-B971-81ED4BF81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43552"/>
        <c:axId val="94345472"/>
      </c:scatterChart>
      <c:valAx>
        <c:axId val="9434355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4345472"/>
        <c:crosses val="autoZero"/>
        <c:crossBetween val="midCat"/>
      </c:valAx>
      <c:valAx>
        <c:axId val="94345472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943435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6618680760987917"/>
          <c:y val="8.3333333333333343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data'!$G$1572:$G$1592</c:f>
              <c:numCache>
                <c:formatCode>0</c:formatCode>
                <c:ptCount val="21"/>
                <c:pt idx="0">
                  <c:v>0</c:v>
                </c:pt>
                <c:pt idx="1">
                  <c:v>5.9569444444496185</c:v>
                </c:pt>
                <c:pt idx="2">
                  <c:v>13.852777777778101</c:v>
                </c:pt>
                <c:pt idx="3">
                  <c:v>21.960416666668607</c:v>
                </c:pt>
                <c:pt idx="4">
                  <c:v>35.003472222226264</c:v>
                </c:pt>
                <c:pt idx="5">
                  <c:v>48.013888888890506</c:v>
                </c:pt>
                <c:pt idx="6">
                  <c:v>61.77847222222772</c:v>
                </c:pt>
                <c:pt idx="7">
                  <c:v>98.777083333334303</c:v>
                </c:pt>
                <c:pt idx="8">
                  <c:v>138.83125000000291</c:v>
                </c:pt>
                <c:pt idx="9">
                  <c:v>173.8215277777781</c:v>
                </c:pt>
                <c:pt idx="10">
                  <c:v>203.84583333333285</c:v>
                </c:pt>
                <c:pt idx="11">
                  <c:v>286.83611111111531</c:v>
                </c:pt>
                <c:pt idx="12">
                  <c:v>333.81180555556057</c:v>
                </c:pt>
                <c:pt idx="13">
                  <c:v>364.85069444444525</c:v>
                </c:pt>
                <c:pt idx="14">
                  <c:v>664.85625000000437</c:v>
                </c:pt>
                <c:pt idx="15">
                  <c:v>875.85138888889196</c:v>
                </c:pt>
                <c:pt idx="16">
                  <c:v>1078.9319444444482</c:v>
                </c:pt>
                <c:pt idx="17">
                  <c:v>1190.8569444444438</c:v>
                </c:pt>
                <c:pt idx="18">
                  <c:v>1390.9812500000044</c:v>
                </c:pt>
                <c:pt idx="19">
                  <c:v>1400.8444444444467</c:v>
                </c:pt>
                <c:pt idx="20">
                  <c:v>1401.8409722222277</c:v>
                </c:pt>
              </c:numCache>
            </c:numRef>
          </c:xVal>
          <c:yVal>
            <c:numRef>
              <c:f>'incubation data'!$CJ$1572:$CJ$1592</c:f>
              <c:numCache>
                <c:formatCode>0.000</c:formatCode>
                <c:ptCount val="21"/>
                <c:pt idx="0">
                  <c:v>0</c:v>
                </c:pt>
                <c:pt idx="1">
                  <c:v>0.36807244133924022</c:v>
                </c:pt>
                <c:pt idx="2">
                  <c:v>0.47845786666700324</c:v>
                </c:pt>
                <c:pt idx="5">
                  <c:v>0.30969427798763249</c:v>
                </c:pt>
                <c:pt idx="6">
                  <c:v>0.57538938264929507</c:v>
                </c:pt>
                <c:pt idx="7">
                  <c:v>0.51295726230782057</c:v>
                </c:pt>
                <c:pt idx="8">
                  <c:v>0.62089095378749004</c:v>
                </c:pt>
                <c:pt idx="9">
                  <c:v>0.78326946033954647</c:v>
                </c:pt>
                <c:pt idx="10">
                  <c:v>0.99648037090979902</c:v>
                </c:pt>
                <c:pt idx="11">
                  <c:v>1.3576345862103116</c:v>
                </c:pt>
                <c:pt idx="12">
                  <c:v>1.6065625387853568</c:v>
                </c:pt>
                <c:pt idx="13">
                  <c:v>1.7779736433631803</c:v>
                </c:pt>
                <c:pt idx="14">
                  <c:v>2.6508349495031638</c:v>
                </c:pt>
                <c:pt idx="15">
                  <c:v>3.0364127202818731</c:v>
                </c:pt>
                <c:pt idx="16">
                  <c:v>5.9639598185419453</c:v>
                </c:pt>
                <c:pt idx="17">
                  <c:v>6.9775986948421327</c:v>
                </c:pt>
                <c:pt idx="18">
                  <c:v>5.8127307309817313</c:v>
                </c:pt>
                <c:pt idx="19">
                  <c:v>5.98602419487551</c:v>
                </c:pt>
                <c:pt idx="20">
                  <c:v>5.98602419487551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3C-4463-95E1-CC2A9DD28644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data'!$G$1572:$G$1592</c:f>
              <c:numCache>
                <c:formatCode>0</c:formatCode>
                <c:ptCount val="21"/>
                <c:pt idx="0">
                  <c:v>0</c:v>
                </c:pt>
                <c:pt idx="1">
                  <c:v>5.9569444444496185</c:v>
                </c:pt>
                <c:pt idx="2">
                  <c:v>13.852777777778101</c:v>
                </c:pt>
                <c:pt idx="3">
                  <c:v>21.960416666668607</c:v>
                </c:pt>
                <c:pt idx="4">
                  <c:v>35.003472222226264</c:v>
                </c:pt>
                <c:pt idx="5">
                  <c:v>48.013888888890506</c:v>
                </c:pt>
                <c:pt idx="6">
                  <c:v>61.77847222222772</c:v>
                </c:pt>
                <c:pt idx="7">
                  <c:v>98.777083333334303</c:v>
                </c:pt>
                <c:pt idx="8">
                  <c:v>138.83125000000291</c:v>
                </c:pt>
                <c:pt idx="9">
                  <c:v>173.8215277777781</c:v>
                </c:pt>
                <c:pt idx="10">
                  <c:v>203.84583333333285</c:v>
                </c:pt>
                <c:pt idx="11">
                  <c:v>286.83611111111531</c:v>
                </c:pt>
                <c:pt idx="12">
                  <c:v>333.81180555556057</c:v>
                </c:pt>
                <c:pt idx="13">
                  <c:v>364.85069444444525</c:v>
                </c:pt>
                <c:pt idx="14">
                  <c:v>664.85625000000437</c:v>
                </c:pt>
                <c:pt idx="15">
                  <c:v>875.85138888889196</c:v>
                </c:pt>
                <c:pt idx="16">
                  <c:v>1078.9319444444482</c:v>
                </c:pt>
                <c:pt idx="17">
                  <c:v>1190.8569444444438</c:v>
                </c:pt>
                <c:pt idx="18">
                  <c:v>1390.9812500000044</c:v>
                </c:pt>
                <c:pt idx="19">
                  <c:v>1400.8444444444467</c:v>
                </c:pt>
                <c:pt idx="20">
                  <c:v>1401.8409722222277</c:v>
                </c:pt>
              </c:numCache>
            </c:numRef>
          </c:xVal>
          <c:yVal>
            <c:numRef>
              <c:f>'incubation data'!$CK$1572:$CK$1592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3C-4463-95E1-CC2A9DD28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66336"/>
        <c:axId val="94438144"/>
      </c:scatterChart>
      <c:valAx>
        <c:axId val="9436633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4438144"/>
        <c:crosses val="autoZero"/>
        <c:crossBetween val="midCat"/>
      </c:valAx>
      <c:valAx>
        <c:axId val="94438144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crossAx val="943663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0462792102568884E-2"/>
          <c:y val="4.6770924467774859E-2"/>
          <c:w val="0.82659699226856065"/>
          <c:h val="0.83261956838728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data'!$G$1647:$G$1664</c:f>
              <c:numCache>
                <c:formatCode>0</c:formatCode>
                <c:ptCount val="18"/>
                <c:pt idx="0">
                  <c:v>0</c:v>
                </c:pt>
                <c:pt idx="1">
                  <c:v>6.7569444444452529</c:v>
                </c:pt>
                <c:pt idx="2">
                  <c:v>13.851388888884685</c:v>
                </c:pt>
                <c:pt idx="3">
                  <c:v>21.958333333328483</c:v>
                </c:pt>
                <c:pt idx="4">
                  <c:v>35.000694444439432</c:v>
                </c:pt>
                <c:pt idx="5">
                  <c:v>48.763888888890506</c:v>
                </c:pt>
                <c:pt idx="6">
                  <c:v>61.780555555553292</c:v>
                </c:pt>
                <c:pt idx="7">
                  <c:v>98.781944444439432</c:v>
                </c:pt>
                <c:pt idx="8">
                  <c:v>138.8256944444438</c:v>
                </c:pt>
                <c:pt idx="9">
                  <c:v>173.82222222221753</c:v>
                </c:pt>
                <c:pt idx="10">
                  <c:v>203.84305555555329</c:v>
                </c:pt>
                <c:pt idx="11">
                  <c:v>286.86527777777519</c:v>
                </c:pt>
                <c:pt idx="12">
                  <c:v>333.81111111110658</c:v>
                </c:pt>
                <c:pt idx="13">
                  <c:v>342.87222222222044</c:v>
                </c:pt>
                <c:pt idx="14">
                  <c:v>364.84999999999854</c:v>
                </c:pt>
                <c:pt idx="15">
                  <c:v>664.85486111111095</c:v>
                </c:pt>
                <c:pt idx="16">
                  <c:v>875.84722222221899</c:v>
                </c:pt>
                <c:pt idx="17">
                  <c:v>1078.9291666666686</c:v>
                </c:pt>
              </c:numCache>
            </c:numRef>
          </c:xVal>
          <c:yVal>
            <c:numRef>
              <c:f>'incubation data'!$CH$1647:$CH$1664</c:f>
              <c:numCache>
                <c:formatCode>0.00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AC-44D3-91BA-A4BCF5880C1E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data'!$G$1647:$G$1664</c:f>
              <c:numCache>
                <c:formatCode>0</c:formatCode>
                <c:ptCount val="18"/>
                <c:pt idx="0">
                  <c:v>0</c:v>
                </c:pt>
                <c:pt idx="1">
                  <c:v>6.7569444444452529</c:v>
                </c:pt>
                <c:pt idx="2">
                  <c:v>13.851388888884685</c:v>
                </c:pt>
                <c:pt idx="3">
                  <c:v>21.958333333328483</c:v>
                </c:pt>
                <c:pt idx="4">
                  <c:v>35.000694444439432</c:v>
                </c:pt>
                <c:pt idx="5">
                  <c:v>48.763888888890506</c:v>
                </c:pt>
                <c:pt idx="6">
                  <c:v>61.780555555553292</c:v>
                </c:pt>
                <c:pt idx="7">
                  <c:v>98.781944444439432</c:v>
                </c:pt>
                <c:pt idx="8">
                  <c:v>138.8256944444438</c:v>
                </c:pt>
                <c:pt idx="9">
                  <c:v>173.82222222221753</c:v>
                </c:pt>
                <c:pt idx="10">
                  <c:v>203.84305555555329</c:v>
                </c:pt>
                <c:pt idx="11">
                  <c:v>286.86527777777519</c:v>
                </c:pt>
                <c:pt idx="12">
                  <c:v>333.81111111110658</c:v>
                </c:pt>
                <c:pt idx="13">
                  <c:v>342.87222222222044</c:v>
                </c:pt>
                <c:pt idx="14">
                  <c:v>364.84999999999854</c:v>
                </c:pt>
                <c:pt idx="15">
                  <c:v>664.85486111111095</c:v>
                </c:pt>
                <c:pt idx="16">
                  <c:v>875.84722222221899</c:v>
                </c:pt>
                <c:pt idx="17">
                  <c:v>1078.9291666666686</c:v>
                </c:pt>
              </c:numCache>
            </c:numRef>
          </c:xVal>
          <c:yVal>
            <c:numRef>
              <c:f>'incubation data'!$CI$1647:$CI$1664</c:f>
              <c:numCache>
                <c:formatCode>0.000</c:formatCode>
                <c:ptCount val="18"/>
                <c:pt idx="0">
                  <c:v>0</c:v>
                </c:pt>
                <c:pt idx="1">
                  <c:v>0.20258407306329859</c:v>
                </c:pt>
                <c:pt idx="2">
                  <c:v>0.3202995070628174</c:v>
                </c:pt>
                <c:pt idx="5">
                  <c:v>0.9924253179719299</c:v>
                </c:pt>
                <c:pt idx="6">
                  <c:v>1.4363250194740615</c:v>
                </c:pt>
                <c:pt idx="7">
                  <c:v>2.1426781992531239</c:v>
                </c:pt>
                <c:pt idx="8">
                  <c:v>2.6040084511909103</c:v>
                </c:pt>
                <c:pt idx="9">
                  <c:v>2.8701759668449505</c:v>
                </c:pt>
                <c:pt idx="10">
                  <c:v>3.077253689489869</c:v>
                </c:pt>
                <c:pt idx="11">
                  <c:v>3.334780167830655</c:v>
                </c:pt>
                <c:pt idx="12">
                  <c:v>3.3178352821381014</c:v>
                </c:pt>
                <c:pt idx="14">
                  <c:v>3.3974491726060263</c:v>
                </c:pt>
                <c:pt idx="15">
                  <c:v>3.2583315574862377</c:v>
                </c:pt>
                <c:pt idx="16">
                  <c:v>2.995710330233055</c:v>
                </c:pt>
                <c:pt idx="17">
                  <c:v>4.4641819795583739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AC-44D3-91BA-A4BCF5880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74624"/>
        <c:axId val="94476544"/>
      </c:scatterChart>
      <c:valAx>
        <c:axId val="9447462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4476544"/>
        <c:crosses val="autoZero"/>
        <c:crossBetween val="midCat"/>
      </c:valAx>
      <c:valAx>
        <c:axId val="94476544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944746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6618680760987917"/>
          <c:y val="8.3333333333333343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data'!$G$1647:$G$1664</c:f>
              <c:numCache>
                <c:formatCode>0</c:formatCode>
                <c:ptCount val="18"/>
                <c:pt idx="0">
                  <c:v>0</c:v>
                </c:pt>
                <c:pt idx="1">
                  <c:v>6.7569444444452529</c:v>
                </c:pt>
                <c:pt idx="2">
                  <c:v>13.851388888884685</c:v>
                </c:pt>
                <c:pt idx="3">
                  <c:v>21.958333333328483</c:v>
                </c:pt>
                <c:pt idx="4">
                  <c:v>35.000694444439432</c:v>
                </c:pt>
                <c:pt idx="5">
                  <c:v>48.763888888890506</c:v>
                </c:pt>
                <c:pt idx="6">
                  <c:v>61.780555555553292</c:v>
                </c:pt>
                <c:pt idx="7">
                  <c:v>98.781944444439432</c:v>
                </c:pt>
                <c:pt idx="8">
                  <c:v>138.8256944444438</c:v>
                </c:pt>
                <c:pt idx="9">
                  <c:v>173.82222222221753</c:v>
                </c:pt>
                <c:pt idx="10">
                  <c:v>203.84305555555329</c:v>
                </c:pt>
                <c:pt idx="11">
                  <c:v>286.86527777777519</c:v>
                </c:pt>
                <c:pt idx="12">
                  <c:v>333.81111111110658</c:v>
                </c:pt>
                <c:pt idx="13">
                  <c:v>342.87222222222044</c:v>
                </c:pt>
                <c:pt idx="14">
                  <c:v>364.84999999999854</c:v>
                </c:pt>
                <c:pt idx="15">
                  <c:v>664.85486111111095</c:v>
                </c:pt>
                <c:pt idx="16">
                  <c:v>875.84722222221899</c:v>
                </c:pt>
                <c:pt idx="17">
                  <c:v>1078.9291666666686</c:v>
                </c:pt>
              </c:numCache>
            </c:numRef>
          </c:xVal>
          <c:yVal>
            <c:numRef>
              <c:f>'incubation data'!$CJ$1647:$CJ$1664</c:f>
              <c:numCache>
                <c:formatCode>0.000</c:formatCode>
                <c:ptCount val="18"/>
                <c:pt idx="0">
                  <c:v>0</c:v>
                </c:pt>
                <c:pt idx="1">
                  <c:v>0.18135321384965777</c:v>
                </c:pt>
                <c:pt idx="2">
                  <c:v>0.25057624392211197</c:v>
                </c:pt>
                <c:pt idx="5">
                  <c:v>0.44502914659243181</c:v>
                </c:pt>
                <c:pt idx="6">
                  <c:v>0.49408597993867404</c:v>
                </c:pt>
                <c:pt idx="7">
                  <c:v>0.53714436059087556</c:v>
                </c:pt>
                <c:pt idx="8">
                  <c:v>0.74170379665999375</c:v>
                </c:pt>
                <c:pt idx="9">
                  <c:v>0.96305500599554161</c:v>
                </c:pt>
                <c:pt idx="10">
                  <c:v>1.2108180100088526</c:v>
                </c:pt>
                <c:pt idx="11">
                  <c:v>1.7433805558483293</c:v>
                </c:pt>
                <c:pt idx="12">
                  <c:v>1.968668338110358</c:v>
                </c:pt>
                <c:pt idx="14">
                  <c:v>2.2129929351400248</c:v>
                </c:pt>
                <c:pt idx="15">
                  <c:v>3.4516178570525389</c:v>
                </c:pt>
                <c:pt idx="16">
                  <c:v>4.0946640156989655</c:v>
                </c:pt>
                <c:pt idx="17">
                  <c:v>7.822542791817817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58-4188-94FA-A6D4EFCEA81D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data'!$G$1647:$G$1664</c:f>
              <c:numCache>
                <c:formatCode>0</c:formatCode>
                <c:ptCount val="18"/>
                <c:pt idx="0">
                  <c:v>0</c:v>
                </c:pt>
                <c:pt idx="1">
                  <c:v>6.7569444444452529</c:v>
                </c:pt>
                <c:pt idx="2">
                  <c:v>13.851388888884685</c:v>
                </c:pt>
                <c:pt idx="3">
                  <c:v>21.958333333328483</c:v>
                </c:pt>
                <c:pt idx="4">
                  <c:v>35.000694444439432</c:v>
                </c:pt>
                <c:pt idx="5">
                  <c:v>48.763888888890506</c:v>
                </c:pt>
                <c:pt idx="6">
                  <c:v>61.780555555553292</c:v>
                </c:pt>
                <c:pt idx="7">
                  <c:v>98.781944444439432</c:v>
                </c:pt>
                <c:pt idx="8">
                  <c:v>138.8256944444438</c:v>
                </c:pt>
                <c:pt idx="9">
                  <c:v>173.82222222221753</c:v>
                </c:pt>
                <c:pt idx="10">
                  <c:v>203.84305555555329</c:v>
                </c:pt>
                <c:pt idx="11">
                  <c:v>286.86527777777519</c:v>
                </c:pt>
                <c:pt idx="12">
                  <c:v>333.81111111110658</c:v>
                </c:pt>
                <c:pt idx="13">
                  <c:v>342.87222222222044</c:v>
                </c:pt>
                <c:pt idx="14">
                  <c:v>364.84999999999854</c:v>
                </c:pt>
                <c:pt idx="15">
                  <c:v>664.85486111111095</c:v>
                </c:pt>
                <c:pt idx="16">
                  <c:v>875.84722222221899</c:v>
                </c:pt>
                <c:pt idx="17">
                  <c:v>1078.9291666666686</c:v>
                </c:pt>
              </c:numCache>
            </c:numRef>
          </c:xVal>
          <c:yVal>
            <c:numRef>
              <c:f>'incubation data'!$CK$1647:$CK$1664</c:f>
              <c:numCache>
                <c:formatCode>0.00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58-4188-94FA-A6D4EFCEA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87520"/>
        <c:axId val="94589696"/>
      </c:scatterChart>
      <c:valAx>
        <c:axId val="9458752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4589696"/>
        <c:crosses val="autoZero"/>
        <c:crossBetween val="midCat"/>
      </c:valAx>
      <c:valAx>
        <c:axId val="94589696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crossAx val="945875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0462792102568884E-2"/>
          <c:y val="4.6770924467774859E-2"/>
          <c:w val="0.82659699226856065"/>
          <c:h val="0.83261956838728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data'!$G$1723:$G$1743</c:f>
              <c:numCache>
                <c:formatCode>0</c:formatCode>
                <c:ptCount val="21"/>
                <c:pt idx="0">
                  <c:v>0</c:v>
                </c:pt>
                <c:pt idx="1">
                  <c:v>6.7534722222262644</c:v>
                </c:pt>
                <c:pt idx="2">
                  <c:v>13.847916666665697</c:v>
                </c:pt>
                <c:pt idx="3">
                  <c:v>21.956944444449618</c:v>
                </c:pt>
                <c:pt idx="4">
                  <c:v>34.997916666667152</c:v>
                </c:pt>
                <c:pt idx="5">
                  <c:v>48.76736111111677</c:v>
                </c:pt>
                <c:pt idx="6">
                  <c:v>61.784027777779556</c:v>
                </c:pt>
                <c:pt idx="7">
                  <c:v>98.786111111112405</c:v>
                </c:pt>
                <c:pt idx="8">
                  <c:v>138.85347222222481</c:v>
                </c:pt>
                <c:pt idx="9">
                  <c:v>173.82708333333721</c:v>
                </c:pt>
                <c:pt idx="10">
                  <c:v>203.84097222222772</c:v>
                </c:pt>
                <c:pt idx="11">
                  <c:v>286.8659722222219</c:v>
                </c:pt>
                <c:pt idx="12">
                  <c:v>333.80902777778101</c:v>
                </c:pt>
                <c:pt idx="13">
                  <c:v>364.84722222222626</c:v>
                </c:pt>
                <c:pt idx="14">
                  <c:v>664.85208333333867</c:v>
                </c:pt>
                <c:pt idx="15">
                  <c:v>875.84375</c:v>
                </c:pt>
                <c:pt idx="16">
                  <c:v>1078.9666666666672</c:v>
                </c:pt>
                <c:pt idx="17">
                  <c:v>1190.8499999999985</c:v>
                </c:pt>
                <c:pt idx="18">
                  <c:v>1390.9736111111124</c:v>
                </c:pt>
                <c:pt idx="19">
                  <c:v>1400.8381944444482</c:v>
                </c:pt>
                <c:pt idx="20">
                  <c:v>1401.8340277777825</c:v>
                </c:pt>
              </c:numCache>
            </c:numRef>
          </c:xVal>
          <c:yVal>
            <c:numRef>
              <c:f>'incubation data'!$CH$1723:$CH$1743</c:f>
              <c:numCache>
                <c:formatCode>0.0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F1-47E7-8F6B-CC21B038F647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data'!$G$1723:$G$1743</c:f>
              <c:numCache>
                <c:formatCode>0</c:formatCode>
                <c:ptCount val="21"/>
                <c:pt idx="0">
                  <c:v>0</c:v>
                </c:pt>
                <c:pt idx="1">
                  <c:v>6.7534722222262644</c:v>
                </c:pt>
                <c:pt idx="2">
                  <c:v>13.847916666665697</c:v>
                </c:pt>
                <c:pt idx="3">
                  <c:v>21.956944444449618</c:v>
                </c:pt>
                <c:pt idx="4">
                  <c:v>34.997916666667152</c:v>
                </c:pt>
                <c:pt idx="5">
                  <c:v>48.76736111111677</c:v>
                </c:pt>
                <c:pt idx="6">
                  <c:v>61.784027777779556</c:v>
                </c:pt>
                <c:pt idx="7">
                  <c:v>98.786111111112405</c:v>
                </c:pt>
                <c:pt idx="8">
                  <c:v>138.85347222222481</c:v>
                </c:pt>
                <c:pt idx="9">
                  <c:v>173.82708333333721</c:v>
                </c:pt>
                <c:pt idx="10">
                  <c:v>203.84097222222772</c:v>
                </c:pt>
                <c:pt idx="11">
                  <c:v>286.8659722222219</c:v>
                </c:pt>
                <c:pt idx="12">
                  <c:v>333.80902777778101</c:v>
                </c:pt>
                <c:pt idx="13">
                  <c:v>364.84722222222626</c:v>
                </c:pt>
                <c:pt idx="14">
                  <c:v>664.85208333333867</c:v>
                </c:pt>
                <c:pt idx="15">
                  <c:v>875.84375</c:v>
                </c:pt>
                <c:pt idx="16">
                  <c:v>1078.9666666666672</c:v>
                </c:pt>
                <c:pt idx="17">
                  <c:v>1190.8499999999985</c:v>
                </c:pt>
                <c:pt idx="18">
                  <c:v>1390.9736111111124</c:v>
                </c:pt>
                <c:pt idx="19">
                  <c:v>1400.8381944444482</c:v>
                </c:pt>
                <c:pt idx="20">
                  <c:v>1401.8340277777825</c:v>
                </c:pt>
              </c:numCache>
            </c:numRef>
          </c:xVal>
          <c:yVal>
            <c:numRef>
              <c:f>'incubation data'!$CI$1723:$CI$1743</c:f>
              <c:numCache>
                <c:formatCode>0.0</c:formatCode>
                <c:ptCount val="21"/>
                <c:pt idx="0">
                  <c:v>0</c:v>
                </c:pt>
                <c:pt idx="1">
                  <c:v>0.13560686626460577</c:v>
                </c:pt>
                <c:pt idx="2">
                  <c:v>0.2154768243546886</c:v>
                </c:pt>
                <c:pt idx="5">
                  <c:v>0.64319180009281962</c:v>
                </c:pt>
                <c:pt idx="6">
                  <c:v>0.92218378321828554</c:v>
                </c:pt>
                <c:pt idx="7">
                  <c:v>1.5152235977192019</c:v>
                </c:pt>
                <c:pt idx="8">
                  <c:v>1.8276576385415664</c:v>
                </c:pt>
                <c:pt idx="9">
                  <c:v>2.157085080719106</c:v>
                </c:pt>
                <c:pt idx="10">
                  <c:v>2.3924243363578808</c:v>
                </c:pt>
                <c:pt idx="11">
                  <c:v>2.6421166909561506</c:v>
                </c:pt>
                <c:pt idx="12">
                  <c:v>2.7724616676641869</c:v>
                </c:pt>
                <c:pt idx="13">
                  <c:v>2.797112091155725</c:v>
                </c:pt>
                <c:pt idx="14">
                  <c:v>2.6916819932146607</c:v>
                </c:pt>
                <c:pt idx="15">
                  <c:v>2.4150111365253513</c:v>
                </c:pt>
                <c:pt idx="16">
                  <c:v>3.5090590534109714</c:v>
                </c:pt>
                <c:pt idx="17">
                  <c:v>3.6825122739155964</c:v>
                </c:pt>
                <c:pt idx="18">
                  <c:v>2.7440636062866308</c:v>
                </c:pt>
                <c:pt idx="19">
                  <c:v>2.7729609353161755</c:v>
                </c:pt>
                <c:pt idx="20">
                  <c:v>2.7729609353161755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F1-47E7-8F6B-CC21B038F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603136"/>
        <c:axId val="94621696"/>
      </c:scatterChart>
      <c:valAx>
        <c:axId val="9460313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4621696"/>
        <c:crosses val="autoZero"/>
        <c:crossBetween val="midCat"/>
      </c:valAx>
      <c:valAx>
        <c:axId val="94621696"/>
        <c:scaling>
          <c:orientation val="minMax"/>
        </c:scaling>
        <c:delete val="0"/>
        <c:axPos val="l"/>
        <c:numFmt formatCode="0.0" sourceLinked="1"/>
        <c:majorTickMark val="out"/>
        <c:minorTickMark val="none"/>
        <c:tickLblPos val="nextTo"/>
        <c:crossAx val="946031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6618680760987917"/>
          <c:y val="8.3333333333333343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data'!$G$1723:$G$1743</c:f>
              <c:numCache>
                <c:formatCode>0</c:formatCode>
                <c:ptCount val="21"/>
                <c:pt idx="0">
                  <c:v>0</c:v>
                </c:pt>
                <c:pt idx="1">
                  <c:v>6.7534722222262644</c:v>
                </c:pt>
                <c:pt idx="2">
                  <c:v>13.847916666665697</c:v>
                </c:pt>
                <c:pt idx="3">
                  <c:v>21.956944444449618</c:v>
                </c:pt>
                <c:pt idx="4">
                  <c:v>34.997916666667152</c:v>
                </c:pt>
                <c:pt idx="5">
                  <c:v>48.76736111111677</c:v>
                </c:pt>
                <c:pt idx="6">
                  <c:v>61.784027777779556</c:v>
                </c:pt>
                <c:pt idx="7">
                  <c:v>98.786111111112405</c:v>
                </c:pt>
                <c:pt idx="8">
                  <c:v>138.85347222222481</c:v>
                </c:pt>
                <c:pt idx="9">
                  <c:v>173.82708333333721</c:v>
                </c:pt>
                <c:pt idx="10">
                  <c:v>203.84097222222772</c:v>
                </c:pt>
                <c:pt idx="11">
                  <c:v>286.8659722222219</c:v>
                </c:pt>
                <c:pt idx="12">
                  <c:v>333.80902777778101</c:v>
                </c:pt>
                <c:pt idx="13">
                  <c:v>364.84722222222626</c:v>
                </c:pt>
                <c:pt idx="14">
                  <c:v>664.85208333333867</c:v>
                </c:pt>
                <c:pt idx="15">
                  <c:v>875.84375</c:v>
                </c:pt>
                <c:pt idx="16">
                  <c:v>1078.9666666666672</c:v>
                </c:pt>
                <c:pt idx="17">
                  <c:v>1190.8499999999985</c:v>
                </c:pt>
                <c:pt idx="18">
                  <c:v>1390.9736111111124</c:v>
                </c:pt>
                <c:pt idx="19">
                  <c:v>1400.8381944444482</c:v>
                </c:pt>
                <c:pt idx="20">
                  <c:v>1401.8340277777825</c:v>
                </c:pt>
              </c:numCache>
            </c:numRef>
          </c:xVal>
          <c:yVal>
            <c:numRef>
              <c:f>'incubation data'!$CJ$1723:$CJ$1743</c:f>
              <c:numCache>
                <c:formatCode>0.0</c:formatCode>
                <c:ptCount val="21"/>
                <c:pt idx="0">
                  <c:v>0</c:v>
                </c:pt>
                <c:pt idx="1">
                  <c:v>0.20274039320560394</c:v>
                </c:pt>
                <c:pt idx="2">
                  <c:v>0.25972005604034171</c:v>
                </c:pt>
                <c:pt idx="5">
                  <c:v>0.40829795617597253</c:v>
                </c:pt>
                <c:pt idx="6">
                  <c:v>0.47087139158417496</c:v>
                </c:pt>
                <c:pt idx="7">
                  <c:v>0.48294798556330659</c:v>
                </c:pt>
                <c:pt idx="8">
                  <c:v>0.50573863727359336</c:v>
                </c:pt>
                <c:pt idx="9">
                  <c:v>0.67322173211204639</c:v>
                </c:pt>
                <c:pt idx="10">
                  <c:v>0.8337651890737634</c:v>
                </c:pt>
                <c:pt idx="11">
                  <c:v>1.1855848913853564</c:v>
                </c:pt>
                <c:pt idx="12">
                  <c:v>1.451880675489045</c:v>
                </c:pt>
                <c:pt idx="13">
                  <c:v>1.6099372510461369</c:v>
                </c:pt>
                <c:pt idx="14">
                  <c:v>2.8076100671231181</c:v>
                </c:pt>
                <c:pt idx="15">
                  <c:v>3.3962802161611694</c:v>
                </c:pt>
                <c:pt idx="16">
                  <c:v>6.5703842842434925</c:v>
                </c:pt>
                <c:pt idx="17">
                  <c:v>7.7801129164816887</c:v>
                </c:pt>
                <c:pt idx="18">
                  <c:v>6.6926362167961466</c:v>
                </c:pt>
                <c:pt idx="19">
                  <c:v>6.7685714828897625</c:v>
                </c:pt>
                <c:pt idx="20">
                  <c:v>6.7685714828897625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49-4900-9A5E-9F6A88C09761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data'!$G$1723:$G$1743</c:f>
              <c:numCache>
                <c:formatCode>0</c:formatCode>
                <c:ptCount val="21"/>
                <c:pt idx="0">
                  <c:v>0</c:v>
                </c:pt>
                <c:pt idx="1">
                  <c:v>6.7534722222262644</c:v>
                </c:pt>
                <c:pt idx="2">
                  <c:v>13.847916666665697</c:v>
                </c:pt>
                <c:pt idx="3">
                  <c:v>21.956944444449618</c:v>
                </c:pt>
                <c:pt idx="4">
                  <c:v>34.997916666667152</c:v>
                </c:pt>
                <c:pt idx="5">
                  <c:v>48.76736111111677</c:v>
                </c:pt>
                <c:pt idx="6">
                  <c:v>61.784027777779556</c:v>
                </c:pt>
                <c:pt idx="7">
                  <c:v>98.786111111112405</c:v>
                </c:pt>
                <c:pt idx="8">
                  <c:v>138.85347222222481</c:v>
                </c:pt>
                <c:pt idx="9">
                  <c:v>173.82708333333721</c:v>
                </c:pt>
                <c:pt idx="10">
                  <c:v>203.84097222222772</c:v>
                </c:pt>
                <c:pt idx="11">
                  <c:v>286.8659722222219</c:v>
                </c:pt>
                <c:pt idx="12">
                  <c:v>333.80902777778101</c:v>
                </c:pt>
                <c:pt idx="13">
                  <c:v>364.84722222222626</c:v>
                </c:pt>
                <c:pt idx="14">
                  <c:v>664.85208333333867</c:v>
                </c:pt>
                <c:pt idx="15">
                  <c:v>875.84375</c:v>
                </c:pt>
                <c:pt idx="16">
                  <c:v>1078.9666666666672</c:v>
                </c:pt>
                <c:pt idx="17">
                  <c:v>1190.8499999999985</c:v>
                </c:pt>
                <c:pt idx="18">
                  <c:v>1390.9736111111124</c:v>
                </c:pt>
                <c:pt idx="19">
                  <c:v>1400.8381944444482</c:v>
                </c:pt>
                <c:pt idx="20">
                  <c:v>1401.8340277777825</c:v>
                </c:pt>
              </c:numCache>
            </c:numRef>
          </c:xVal>
          <c:yVal>
            <c:numRef>
              <c:f>'incubation data'!$CK$1723:$CK$1743</c:f>
              <c:numCache>
                <c:formatCode>0.0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49-4900-9A5E-9F6A88C09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802304"/>
        <c:axId val="94804224"/>
      </c:scatterChart>
      <c:valAx>
        <c:axId val="9480230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4804224"/>
        <c:crosses val="autoZero"/>
        <c:crossBetween val="midCat"/>
      </c:valAx>
      <c:valAx>
        <c:axId val="94804224"/>
        <c:scaling>
          <c:orientation val="minMax"/>
        </c:scaling>
        <c:delete val="0"/>
        <c:axPos val="l"/>
        <c:numFmt formatCode="0.0" sourceLinked="1"/>
        <c:majorTickMark val="out"/>
        <c:minorTickMark val="none"/>
        <c:tickLblPos val="nextTo"/>
        <c:crossAx val="948023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1st exp. CO2 / CH4</a:t>
            </a:r>
          </a:p>
        </c:rich>
      </c:tx>
      <c:layout>
        <c:manualLayout>
          <c:xMode val="edge"/>
          <c:yMode val="edge"/>
          <c:x val="0.18961042771567121"/>
          <c:y val="3.7037037037037056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031628488134119"/>
          <c:y val="5.1400554097404488E-2"/>
          <c:w val="0.74549039411989126"/>
          <c:h val="0.8971988918051916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'incubation data'!$G$1752:$G$1796</c:f>
              <c:numCache>
                <c:formatCode>0</c:formatCode>
                <c:ptCount val="45"/>
                <c:pt idx="0">
                  <c:v>0</c:v>
                </c:pt>
                <c:pt idx="1">
                  <c:v>5.9756944444452529</c:v>
                </c:pt>
                <c:pt idx="2">
                  <c:v>11.845833333332848</c:v>
                </c:pt>
                <c:pt idx="3">
                  <c:v>16.053472222221899</c:v>
                </c:pt>
                <c:pt idx="4">
                  <c:v>23.148611111108039</c:v>
                </c:pt>
                <c:pt idx="5">
                  <c:v>42.909722222218988</c:v>
                </c:pt>
                <c:pt idx="6">
                  <c:v>61.857638888890506</c:v>
                </c:pt>
                <c:pt idx="7">
                  <c:v>75.960416666661331</c:v>
                </c:pt>
                <c:pt idx="8">
                  <c:v>94.979861111110949</c:v>
                </c:pt>
                <c:pt idx="9">
                  <c:v>111.77013888888905</c:v>
                </c:pt>
                <c:pt idx="10">
                  <c:v>122.88958333332994</c:v>
                </c:pt>
                <c:pt idx="11">
                  <c:v>136.98611111110949</c:v>
                </c:pt>
                <c:pt idx="12">
                  <c:v>150.96597222222044</c:v>
                </c:pt>
                <c:pt idx="13">
                  <c:v>164.88680555555038</c:v>
                </c:pt>
                <c:pt idx="14">
                  <c:v>178.8659722222219</c:v>
                </c:pt>
                <c:pt idx="15">
                  <c:v>192.85763888889051</c:v>
                </c:pt>
                <c:pt idx="16">
                  <c:v>206.95624999999563</c:v>
                </c:pt>
                <c:pt idx="17">
                  <c:v>220.86319444444234</c:v>
                </c:pt>
                <c:pt idx="18">
                  <c:v>262.94305555555184</c:v>
                </c:pt>
                <c:pt idx="19">
                  <c:v>290.8840277777781</c:v>
                </c:pt>
                <c:pt idx="20">
                  <c:v>305.73541666666279</c:v>
                </c:pt>
                <c:pt idx="21">
                  <c:v>389.98263888889051</c:v>
                </c:pt>
                <c:pt idx="22">
                  <c:v>465.83333333332848</c:v>
                </c:pt>
                <c:pt idx="23">
                  <c:v>539.00069444443943</c:v>
                </c:pt>
                <c:pt idx="24">
                  <c:v>558.94583333333139</c:v>
                </c:pt>
                <c:pt idx="25">
                  <c:v>608.99652777777374</c:v>
                </c:pt>
                <c:pt idx="26">
                  <c:v>636.75624999999854</c:v>
                </c:pt>
                <c:pt idx="27">
                  <c:v>711.92638888888905</c:v>
                </c:pt>
                <c:pt idx="28">
                  <c:v>761.75138888888614</c:v>
                </c:pt>
                <c:pt idx="29">
                  <c:v>801.93541666666715</c:v>
                </c:pt>
                <c:pt idx="30">
                  <c:v>850.97499999999854</c:v>
                </c:pt>
                <c:pt idx="31">
                  <c:v>901.9333333333343</c:v>
                </c:pt>
                <c:pt idx="32">
                  <c:v>956.82013888888469</c:v>
                </c:pt>
                <c:pt idx="33">
                  <c:v>1046.9361111111066</c:v>
                </c:pt>
                <c:pt idx="34">
                  <c:v>1118.7874999999985</c:v>
                </c:pt>
                <c:pt idx="35">
                  <c:v>1186.9729166666657</c:v>
                </c:pt>
                <c:pt idx="36">
                  <c:v>1232.7951388888905</c:v>
                </c:pt>
                <c:pt idx="37">
                  <c:v>1259.8090277777737</c:v>
                </c:pt>
                <c:pt idx="38">
                  <c:v>1293.9263888888891</c:v>
                </c:pt>
                <c:pt idx="39">
                  <c:v>1312.9319444444409</c:v>
                </c:pt>
                <c:pt idx="40">
                  <c:v>1347.7923611111109</c:v>
                </c:pt>
                <c:pt idx="41">
                  <c:v>1378.9930555555547</c:v>
                </c:pt>
                <c:pt idx="42">
                  <c:v>1432.8062500000015</c:v>
                </c:pt>
                <c:pt idx="43">
                  <c:v>1461.8187499999985</c:v>
                </c:pt>
                <c:pt idx="44">
                  <c:v>1511</c:v>
                </c:pt>
              </c:numCache>
            </c:numRef>
          </c:xVal>
          <c:yVal>
            <c:numRef>
              <c:f>'incubation data'!$Y$1752:$Y$1796</c:f>
              <c:numCache>
                <c:formatCode>0.000000</c:formatCode>
                <c:ptCount val="45"/>
                <c:pt idx="0">
                  <c:v>0</c:v>
                </c:pt>
                <c:pt idx="1">
                  <c:v>6.2893764260187343E-3</c:v>
                </c:pt>
                <c:pt idx="2">
                  <c:v>1.3400766208214412E-2</c:v>
                </c:pt>
                <c:pt idx="3">
                  <c:v>1.7669543192569769E-2</c:v>
                </c:pt>
                <c:pt idx="4">
                  <c:v>2.2041674309844061E-2</c:v>
                </c:pt>
                <c:pt idx="5">
                  <c:v>4.6152725769941214E-2</c:v>
                </c:pt>
                <c:pt idx="6">
                  <c:v>6.4161213763352334E-2</c:v>
                </c:pt>
                <c:pt idx="7">
                  <c:v>8.0443736015752748E-2</c:v>
                </c:pt>
                <c:pt idx="8">
                  <c:v>0.10603671376698004</c:v>
                </c:pt>
                <c:pt idx="9">
                  <c:v>0.13725464937744575</c:v>
                </c:pt>
                <c:pt idx="10">
                  <c:v>0.17368071287217024</c:v>
                </c:pt>
                <c:pt idx="11">
                  <c:v>0.22303315647198993</c:v>
                </c:pt>
                <c:pt idx="12">
                  <c:v>0.31532197418091784</c:v>
                </c:pt>
                <c:pt idx="13">
                  <c:v>0.40549230385701956</c:v>
                </c:pt>
                <c:pt idx="14">
                  <c:v>0.58541744435500698</c:v>
                </c:pt>
                <c:pt idx="15">
                  <c:v>0.83221127475527223</c:v>
                </c:pt>
                <c:pt idx="16">
                  <c:v>1.0665286124801818</c:v>
                </c:pt>
                <c:pt idx="17">
                  <c:v>1.430137088866142</c:v>
                </c:pt>
                <c:pt idx="18">
                  <c:v>2.6980269684842217</c:v>
                </c:pt>
                <c:pt idx="19">
                  <c:v>3.2047070687648587</c:v>
                </c:pt>
                <c:pt idx="20">
                  <c:v>3.665675078109039</c:v>
                </c:pt>
                <c:pt idx="21">
                  <c:v>5.6140973638133298</c:v>
                </c:pt>
                <c:pt idx="22">
                  <c:v>7.187503182916017</c:v>
                </c:pt>
                <c:pt idx="23">
                  <c:v>8.9212774012342884</c:v>
                </c:pt>
                <c:pt idx="24">
                  <c:v>9.044358614923155</c:v>
                </c:pt>
                <c:pt idx="25">
                  <c:v>9.3642229003211561</c:v>
                </c:pt>
                <c:pt idx="26">
                  <c:v>11.042028861173407</c:v>
                </c:pt>
                <c:pt idx="27">
                  <c:v>10.714797147628971</c:v>
                </c:pt>
                <c:pt idx="28">
                  <c:v>12.093671225593662</c:v>
                </c:pt>
                <c:pt idx="29">
                  <c:v>12.53063359610584</c:v>
                </c:pt>
                <c:pt idx="30">
                  <c:v>13.153734242309671</c:v>
                </c:pt>
                <c:pt idx="31">
                  <c:v>14.090408159879722</c:v>
                </c:pt>
                <c:pt idx="32">
                  <c:v>16.696777782619595</c:v>
                </c:pt>
                <c:pt idx="33">
                  <c:v>18.318906217601427</c:v>
                </c:pt>
                <c:pt idx="34">
                  <c:v>19.678930361206152</c:v>
                </c:pt>
                <c:pt idx="35">
                  <c:v>20.025110004412163</c:v>
                </c:pt>
                <c:pt idx="36">
                  <c:v>21.070108492043552</c:v>
                </c:pt>
                <c:pt idx="37">
                  <c:v>21.69290310379434</c:v>
                </c:pt>
                <c:pt idx="38">
                  <c:v>21.69290310379434</c:v>
                </c:pt>
                <c:pt idx="39">
                  <c:v>22.490438523392879</c:v>
                </c:pt>
                <c:pt idx="40">
                  <c:v>23.310655450778572</c:v>
                </c:pt>
                <c:pt idx="41">
                  <c:v>23.881465888676829</c:v>
                </c:pt>
                <c:pt idx="42">
                  <c:v>24.569678300454996</c:v>
                </c:pt>
                <c:pt idx="43">
                  <c:v>25.354382801778769</c:v>
                </c:pt>
                <c:pt idx="44">
                  <c:v>26.19805605820823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03-446B-B282-4B7EB09E159F}"/>
            </c:ext>
          </c:extLst>
        </c:ser>
        <c:ser>
          <c:idx val="9"/>
          <c:order val="1"/>
          <c:spPr>
            <a:ln w="28575">
              <a:noFill/>
            </a:ln>
          </c:spPr>
          <c:marker>
            <c:spPr>
              <a:solidFill>
                <a:schemeClr val="tx2">
                  <a:lumMod val="60000"/>
                  <a:lumOff val="40000"/>
                </a:schemeClr>
              </a:solidFill>
            </c:spPr>
          </c:marker>
          <c:xVal>
            <c:numRef>
              <c:f>'incubation data'!$G$1752:$G$1796</c:f>
              <c:numCache>
                <c:formatCode>0</c:formatCode>
                <c:ptCount val="45"/>
                <c:pt idx="0">
                  <c:v>0</c:v>
                </c:pt>
                <c:pt idx="1">
                  <c:v>5.9756944444452529</c:v>
                </c:pt>
                <c:pt idx="2">
                  <c:v>11.845833333332848</c:v>
                </c:pt>
                <c:pt idx="3">
                  <c:v>16.053472222221899</c:v>
                </c:pt>
                <c:pt idx="4">
                  <c:v>23.148611111108039</c:v>
                </c:pt>
                <c:pt idx="5">
                  <c:v>42.909722222218988</c:v>
                </c:pt>
                <c:pt idx="6">
                  <c:v>61.857638888890506</c:v>
                </c:pt>
                <c:pt idx="7">
                  <c:v>75.960416666661331</c:v>
                </c:pt>
                <c:pt idx="8">
                  <c:v>94.979861111110949</c:v>
                </c:pt>
                <c:pt idx="9">
                  <c:v>111.77013888888905</c:v>
                </c:pt>
                <c:pt idx="10">
                  <c:v>122.88958333332994</c:v>
                </c:pt>
                <c:pt idx="11">
                  <c:v>136.98611111110949</c:v>
                </c:pt>
                <c:pt idx="12">
                  <c:v>150.96597222222044</c:v>
                </c:pt>
                <c:pt idx="13">
                  <c:v>164.88680555555038</c:v>
                </c:pt>
                <c:pt idx="14">
                  <c:v>178.8659722222219</c:v>
                </c:pt>
                <c:pt idx="15">
                  <c:v>192.85763888889051</c:v>
                </c:pt>
                <c:pt idx="16">
                  <c:v>206.95624999999563</c:v>
                </c:pt>
                <c:pt idx="17">
                  <c:v>220.86319444444234</c:v>
                </c:pt>
                <c:pt idx="18">
                  <c:v>262.94305555555184</c:v>
                </c:pt>
                <c:pt idx="19">
                  <c:v>290.8840277777781</c:v>
                </c:pt>
                <c:pt idx="20">
                  <c:v>305.73541666666279</c:v>
                </c:pt>
                <c:pt idx="21">
                  <c:v>389.98263888889051</c:v>
                </c:pt>
                <c:pt idx="22">
                  <c:v>465.83333333332848</c:v>
                </c:pt>
                <c:pt idx="23">
                  <c:v>539.00069444443943</c:v>
                </c:pt>
                <c:pt idx="24">
                  <c:v>558.94583333333139</c:v>
                </c:pt>
                <c:pt idx="25">
                  <c:v>608.99652777777374</c:v>
                </c:pt>
                <c:pt idx="26">
                  <c:v>636.75624999999854</c:v>
                </c:pt>
                <c:pt idx="27">
                  <c:v>711.92638888888905</c:v>
                </c:pt>
                <c:pt idx="28">
                  <c:v>761.75138888888614</c:v>
                </c:pt>
                <c:pt idx="29">
                  <c:v>801.93541666666715</c:v>
                </c:pt>
                <c:pt idx="30">
                  <c:v>850.97499999999854</c:v>
                </c:pt>
                <c:pt idx="31">
                  <c:v>901.9333333333343</c:v>
                </c:pt>
                <c:pt idx="32">
                  <c:v>956.82013888888469</c:v>
                </c:pt>
                <c:pt idx="33">
                  <c:v>1046.9361111111066</c:v>
                </c:pt>
                <c:pt idx="34">
                  <c:v>1118.7874999999985</c:v>
                </c:pt>
                <c:pt idx="35">
                  <c:v>1186.9729166666657</c:v>
                </c:pt>
                <c:pt idx="36">
                  <c:v>1232.7951388888905</c:v>
                </c:pt>
                <c:pt idx="37">
                  <c:v>1259.8090277777737</c:v>
                </c:pt>
                <c:pt idx="38">
                  <c:v>1293.9263888888891</c:v>
                </c:pt>
                <c:pt idx="39">
                  <c:v>1312.9319444444409</c:v>
                </c:pt>
                <c:pt idx="40">
                  <c:v>1347.7923611111109</c:v>
                </c:pt>
                <c:pt idx="41">
                  <c:v>1378.9930555555547</c:v>
                </c:pt>
                <c:pt idx="42">
                  <c:v>1432.8062500000015</c:v>
                </c:pt>
                <c:pt idx="43">
                  <c:v>1461.8187499999985</c:v>
                </c:pt>
                <c:pt idx="44">
                  <c:v>1511</c:v>
                </c:pt>
              </c:numCache>
            </c:numRef>
          </c:xVal>
          <c:yVal>
            <c:numRef>
              <c:f>'incubation data'!$AJ$1752:$AJ$1796</c:f>
              <c:numCache>
                <c:formatCode>0.0</c:formatCode>
                <c:ptCount val="45"/>
                <c:pt idx="0">
                  <c:v>0</c:v>
                </c:pt>
                <c:pt idx="1">
                  <c:v>1.3840117110526566</c:v>
                </c:pt>
                <c:pt idx="2">
                  <c:v>2.6505762761312663</c:v>
                </c:pt>
                <c:pt idx="3">
                  <c:v>4.2826987883106931</c:v>
                </c:pt>
                <c:pt idx="4">
                  <c:v>5.9852847620904734</c:v>
                </c:pt>
                <c:pt idx="5">
                  <c:v>8.3367705536066765</c:v>
                </c:pt>
                <c:pt idx="6">
                  <c:v>9.3702612792991182</c:v>
                </c:pt>
                <c:pt idx="7">
                  <c:v>9.9311595409765268</c:v>
                </c:pt>
                <c:pt idx="8">
                  <c:v>11.297013766994922</c:v>
                </c:pt>
                <c:pt idx="9">
                  <c:v>11.489046716415505</c:v>
                </c:pt>
                <c:pt idx="10">
                  <c:v>12.231015045243861</c:v>
                </c:pt>
                <c:pt idx="11">
                  <c:v>12.12449600274253</c:v>
                </c:pt>
                <c:pt idx="12">
                  <c:v>12.84148295895745</c:v>
                </c:pt>
                <c:pt idx="13">
                  <c:v>12.701874842342063</c:v>
                </c:pt>
                <c:pt idx="14">
                  <c:v>13.736736347673812</c:v>
                </c:pt>
                <c:pt idx="15">
                  <c:v>14.627783180574029</c:v>
                </c:pt>
                <c:pt idx="16">
                  <c:v>13.830066106177586</c:v>
                </c:pt>
                <c:pt idx="17">
                  <c:v>14.433283935387774</c:v>
                </c:pt>
                <c:pt idx="18">
                  <c:v>16.840482541718163</c:v>
                </c:pt>
                <c:pt idx="19">
                  <c:v>16.519524977705455</c:v>
                </c:pt>
                <c:pt idx="20">
                  <c:v>17.26077559735759</c:v>
                </c:pt>
                <c:pt idx="21">
                  <c:v>20.578095561377932</c:v>
                </c:pt>
                <c:pt idx="22">
                  <c:v>20.511799710622416</c:v>
                </c:pt>
                <c:pt idx="23">
                  <c:v>20.477057874269732</c:v>
                </c:pt>
                <c:pt idx="24">
                  <c:v>22.202622444426016</c:v>
                </c:pt>
                <c:pt idx="25">
                  <c:v>21.830311839186574</c:v>
                </c:pt>
                <c:pt idx="26">
                  <c:v>24.169574180695786</c:v>
                </c:pt>
                <c:pt idx="27">
                  <c:v>22.641277015994351</c:v>
                </c:pt>
                <c:pt idx="28">
                  <c:v>24.683764637944346</c:v>
                </c:pt>
                <c:pt idx="29">
                  <c:v>24.230134641751995</c:v>
                </c:pt>
                <c:pt idx="30">
                  <c:v>24.436240540846484</c:v>
                </c:pt>
                <c:pt idx="31">
                  <c:v>24.883231521972299</c:v>
                </c:pt>
                <c:pt idx="32">
                  <c:v>29.953856533648043</c:v>
                </c:pt>
                <c:pt idx="33">
                  <c:v>31.955935560357069</c:v>
                </c:pt>
                <c:pt idx="34">
                  <c:v>31.824591793969333</c:v>
                </c:pt>
                <c:pt idx="35">
                  <c:v>32.158882171092152</c:v>
                </c:pt>
                <c:pt idx="36">
                  <c:v>33.617650576744055</c:v>
                </c:pt>
                <c:pt idx="37">
                  <c:v>34.274650209711538</c:v>
                </c:pt>
                <c:pt idx="38">
                  <c:v>34.274650209711538</c:v>
                </c:pt>
                <c:pt idx="39">
                  <c:v>41.476038163286717</c:v>
                </c:pt>
                <c:pt idx="40">
                  <c:v>42.427383107685486</c:v>
                </c:pt>
                <c:pt idx="41">
                  <c:v>42.924329621127697</c:v>
                </c:pt>
                <c:pt idx="42">
                  <c:v>42.80175149871684</c:v>
                </c:pt>
                <c:pt idx="43">
                  <c:v>44.195243808523372</c:v>
                </c:pt>
                <c:pt idx="44">
                  <c:v>44.840757767103582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F03-446B-B282-4B7EB09E159F}"/>
            </c:ext>
          </c:extLst>
        </c:ser>
        <c:ser>
          <c:idx val="10"/>
          <c:order val="2"/>
          <c:spPr>
            <a:ln w="28575">
              <a:noFill/>
            </a:ln>
          </c:spPr>
          <c:xVal>
            <c:numRef>
              <c:f>'incubation data'!$G$1752:$G$1796</c:f>
              <c:numCache>
                <c:formatCode>0</c:formatCode>
                <c:ptCount val="45"/>
                <c:pt idx="0">
                  <c:v>0</c:v>
                </c:pt>
                <c:pt idx="1">
                  <c:v>5.9756944444452529</c:v>
                </c:pt>
                <c:pt idx="2">
                  <c:v>11.845833333332848</c:v>
                </c:pt>
                <c:pt idx="3">
                  <c:v>16.053472222221899</c:v>
                </c:pt>
                <c:pt idx="4">
                  <c:v>23.148611111108039</c:v>
                </c:pt>
                <c:pt idx="5">
                  <c:v>42.909722222218988</c:v>
                </c:pt>
                <c:pt idx="6">
                  <c:v>61.857638888890506</c:v>
                </c:pt>
                <c:pt idx="7">
                  <c:v>75.960416666661331</c:v>
                </c:pt>
                <c:pt idx="8">
                  <c:v>94.979861111110949</c:v>
                </c:pt>
                <c:pt idx="9">
                  <c:v>111.77013888888905</c:v>
                </c:pt>
                <c:pt idx="10">
                  <c:v>122.88958333332994</c:v>
                </c:pt>
                <c:pt idx="11">
                  <c:v>136.98611111110949</c:v>
                </c:pt>
                <c:pt idx="12">
                  <c:v>150.96597222222044</c:v>
                </c:pt>
                <c:pt idx="13">
                  <c:v>164.88680555555038</c:v>
                </c:pt>
                <c:pt idx="14">
                  <c:v>178.8659722222219</c:v>
                </c:pt>
                <c:pt idx="15">
                  <c:v>192.85763888889051</c:v>
                </c:pt>
                <c:pt idx="16">
                  <c:v>206.95624999999563</c:v>
                </c:pt>
                <c:pt idx="17">
                  <c:v>220.86319444444234</c:v>
                </c:pt>
                <c:pt idx="18">
                  <c:v>262.94305555555184</c:v>
                </c:pt>
                <c:pt idx="19">
                  <c:v>290.8840277777781</c:v>
                </c:pt>
                <c:pt idx="20">
                  <c:v>305.73541666666279</c:v>
                </c:pt>
                <c:pt idx="21">
                  <c:v>389.98263888889051</c:v>
                </c:pt>
                <c:pt idx="22">
                  <c:v>465.83333333332848</c:v>
                </c:pt>
                <c:pt idx="23">
                  <c:v>539.00069444443943</c:v>
                </c:pt>
                <c:pt idx="24">
                  <c:v>558.94583333333139</c:v>
                </c:pt>
                <c:pt idx="25">
                  <c:v>608.99652777777374</c:v>
                </c:pt>
                <c:pt idx="26">
                  <c:v>636.75624999999854</c:v>
                </c:pt>
                <c:pt idx="27">
                  <c:v>711.92638888888905</c:v>
                </c:pt>
                <c:pt idx="28">
                  <c:v>761.75138888888614</c:v>
                </c:pt>
                <c:pt idx="29">
                  <c:v>801.93541666666715</c:v>
                </c:pt>
                <c:pt idx="30">
                  <c:v>850.97499999999854</c:v>
                </c:pt>
                <c:pt idx="31">
                  <c:v>901.9333333333343</c:v>
                </c:pt>
                <c:pt idx="32">
                  <c:v>956.82013888888469</c:v>
                </c:pt>
                <c:pt idx="33">
                  <c:v>1046.9361111111066</c:v>
                </c:pt>
                <c:pt idx="34">
                  <c:v>1118.7874999999985</c:v>
                </c:pt>
                <c:pt idx="35">
                  <c:v>1186.9729166666657</c:v>
                </c:pt>
                <c:pt idx="36">
                  <c:v>1232.7951388888905</c:v>
                </c:pt>
                <c:pt idx="37">
                  <c:v>1259.8090277777737</c:v>
                </c:pt>
                <c:pt idx="38">
                  <c:v>1293.9263888888891</c:v>
                </c:pt>
                <c:pt idx="39">
                  <c:v>1312.9319444444409</c:v>
                </c:pt>
                <c:pt idx="40">
                  <c:v>1347.7923611111109</c:v>
                </c:pt>
                <c:pt idx="41">
                  <c:v>1378.9930555555547</c:v>
                </c:pt>
                <c:pt idx="42">
                  <c:v>1432.8062500000015</c:v>
                </c:pt>
                <c:pt idx="43">
                  <c:v>1461.8187499999985</c:v>
                </c:pt>
                <c:pt idx="44">
                  <c:v>1511</c:v>
                </c:pt>
              </c:numCache>
            </c:numRef>
          </c:xVal>
          <c:yVal>
            <c:numRef>
              <c:f>'incubation data'!$AK$1752:$AK$1796</c:f>
              <c:numCache>
                <c:formatCode>0.0</c:formatCode>
                <c:ptCount val="4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F03-446B-B282-4B7EB09E1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149056"/>
        <c:axId val="95224576"/>
      </c:scatterChart>
      <c:valAx>
        <c:axId val="9514905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5224576"/>
        <c:crosses val="autoZero"/>
        <c:crossBetween val="midCat"/>
      </c:valAx>
      <c:valAx>
        <c:axId val="95224576"/>
        <c:scaling>
          <c:orientation val="minMax"/>
        </c:scaling>
        <c:delete val="0"/>
        <c:axPos val="l"/>
        <c:numFmt formatCode="0.000000" sourceLinked="1"/>
        <c:majorTickMark val="out"/>
        <c:minorTickMark val="none"/>
        <c:tickLblPos val="nextTo"/>
        <c:crossAx val="951490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0462792102568884E-2"/>
          <c:y val="4.6770924467774859E-2"/>
          <c:w val="0.82659699226856065"/>
          <c:h val="0.83261956838728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data'!$G$1799:$G$1819</c:f>
              <c:numCache>
                <c:formatCode>0</c:formatCode>
                <c:ptCount val="21"/>
                <c:pt idx="0">
                  <c:v>0</c:v>
                </c:pt>
                <c:pt idx="1">
                  <c:v>6.765972222223354</c:v>
                </c:pt>
                <c:pt idx="2">
                  <c:v>13.848611111112405</c:v>
                </c:pt>
                <c:pt idx="3">
                  <c:v>21.957638888889051</c:v>
                </c:pt>
                <c:pt idx="4">
                  <c:v>35.006944444445253</c:v>
                </c:pt>
                <c:pt idx="5">
                  <c:v>48.772916666661331</c:v>
                </c:pt>
                <c:pt idx="6">
                  <c:v>61.788888888884685</c:v>
                </c:pt>
                <c:pt idx="7">
                  <c:v>98.792361111110949</c:v>
                </c:pt>
                <c:pt idx="8">
                  <c:v>138.90972222221899</c:v>
                </c:pt>
                <c:pt idx="9">
                  <c:v>173.83402777777519</c:v>
                </c:pt>
                <c:pt idx="10">
                  <c:v>204.84722222221899</c:v>
                </c:pt>
                <c:pt idx="11">
                  <c:v>286.87222222222044</c:v>
                </c:pt>
                <c:pt idx="12">
                  <c:v>333.75277777777228</c:v>
                </c:pt>
                <c:pt idx="13">
                  <c:v>364.85069444444525</c:v>
                </c:pt>
                <c:pt idx="14">
                  <c:v>664.91458333333139</c:v>
                </c:pt>
                <c:pt idx="15">
                  <c:v>875.84583333333285</c:v>
                </c:pt>
                <c:pt idx="16">
                  <c:v>1078.9270833333285</c:v>
                </c:pt>
                <c:pt idx="17">
                  <c:v>1190.9083333333328</c:v>
                </c:pt>
                <c:pt idx="18">
                  <c:v>1390.9805555555504</c:v>
                </c:pt>
                <c:pt idx="19">
                  <c:v>1400.8395833333343</c:v>
                </c:pt>
                <c:pt idx="20">
                  <c:v>1401.8402777777737</c:v>
                </c:pt>
              </c:numCache>
            </c:numRef>
          </c:xVal>
          <c:yVal>
            <c:numRef>
              <c:f>'incubation data'!$CH$1799:$CH$1819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FA-4BB1-BB92-3B5A00C3C2C9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data'!$G$1799:$G$1819</c:f>
              <c:numCache>
                <c:formatCode>0</c:formatCode>
                <c:ptCount val="21"/>
                <c:pt idx="0">
                  <c:v>0</c:v>
                </c:pt>
                <c:pt idx="1">
                  <c:v>6.765972222223354</c:v>
                </c:pt>
                <c:pt idx="2">
                  <c:v>13.848611111112405</c:v>
                </c:pt>
                <c:pt idx="3">
                  <c:v>21.957638888889051</c:v>
                </c:pt>
                <c:pt idx="4">
                  <c:v>35.006944444445253</c:v>
                </c:pt>
                <c:pt idx="5">
                  <c:v>48.772916666661331</c:v>
                </c:pt>
                <c:pt idx="6">
                  <c:v>61.788888888884685</c:v>
                </c:pt>
                <c:pt idx="7">
                  <c:v>98.792361111110949</c:v>
                </c:pt>
                <c:pt idx="8">
                  <c:v>138.90972222221899</c:v>
                </c:pt>
                <c:pt idx="9">
                  <c:v>173.83402777777519</c:v>
                </c:pt>
                <c:pt idx="10">
                  <c:v>204.84722222221899</c:v>
                </c:pt>
                <c:pt idx="11">
                  <c:v>286.87222222222044</c:v>
                </c:pt>
                <c:pt idx="12">
                  <c:v>333.75277777777228</c:v>
                </c:pt>
                <c:pt idx="13">
                  <c:v>364.85069444444525</c:v>
                </c:pt>
                <c:pt idx="14">
                  <c:v>664.91458333333139</c:v>
                </c:pt>
                <c:pt idx="15">
                  <c:v>875.84583333333285</c:v>
                </c:pt>
                <c:pt idx="16">
                  <c:v>1078.9270833333285</c:v>
                </c:pt>
                <c:pt idx="17">
                  <c:v>1190.9083333333328</c:v>
                </c:pt>
                <c:pt idx="18">
                  <c:v>1390.9805555555504</c:v>
                </c:pt>
                <c:pt idx="19">
                  <c:v>1400.8395833333343</c:v>
                </c:pt>
                <c:pt idx="20">
                  <c:v>1401.8402777777737</c:v>
                </c:pt>
              </c:numCache>
            </c:numRef>
          </c:xVal>
          <c:yVal>
            <c:numRef>
              <c:f>'incubation data'!$CI$1799:$CI$1819</c:f>
              <c:numCache>
                <c:formatCode>0.000</c:formatCode>
                <c:ptCount val="21"/>
                <c:pt idx="0">
                  <c:v>0</c:v>
                </c:pt>
                <c:pt idx="1">
                  <c:v>0.68845722146934496</c:v>
                </c:pt>
                <c:pt idx="2">
                  <c:v>1.2559310593388353</c:v>
                </c:pt>
                <c:pt idx="5" formatCode="0.00">
                  <c:v>4.7065425583396117</c:v>
                </c:pt>
                <c:pt idx="6" formatCode="0.00">
                  <c:v>6.0147021027219711</c:v>
                </c:pt>
                <c:pt idx="7" formatCode="0.00">
                  <c:v>7.5250591876747297</c:v>
                </c:pt>
                <c:pt idx="8" formatCode="0.00">
                  <c:v>8.4942236713735166</c:v>
                </c:pt>
                <c:pt idx="9" formatCode="0.00">
                  <c:v>9.5708619450526395</c:v>
                </c:pt>
                <c:pt idx="10" formatCode="0.00">
                  <c:v>10.127974800993989</c:v>
                </c:pt>
                <c:pt idx="11" formatCode="0.00">
                  <c:v>10.3082020999951</c:v>
                </c:pt>
                <c:pt idx="12" formatCode="0.00">
                  <c:v>10.423097948845253</c:v>
                </c:pt>
                <c:pt idx="13" formatCode="0.00">
                  <c:v>9.6999565785771154</c:v>
                </c:pt>
                <c:pt idx="14" formatCode="0.00">
                  <c:v>9.2627658807263984</c:v>
                </c:pt>
                <c:pt idx="15" formatCode="0.00">
                  <c:v>8.5832127739804047</c:v>
                </c:pt>
                <c:pt idx="16" formatCode="0.00">
                  <c:v>12.146166854036666</c:v>
                </c:pt>
                <c:pt idx="17" formatCode="0.00">
                  <c:v>12.709434578260746</c:v>
                </c:pt>
                <c:pt idx="18" formatCode="0.00">
                  <c:v>9.8606385209464911</c:v>
                </c:pt>
                <c:pt idx="19">
                  <c:v>9.6761115752841498</c:v>
                </c:pt>
                <c:pt idx="20">
                  <c:v>9.6761115752841498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FA-4BB1-BB92-3B5A00C3C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258496"/>
        <c:axId val="95272960"/>
      </c:scatterChart>
      <c:valAx>
        <c:axId val="9525849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5272960"/>
        <c:crosses val="autoZero"/>
        <c:crossBetween val="midCat"/>
      </c:valAx>
      <c:valAx>
        <c:axId val="9527296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952584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6618680760987917"/>
          <c:y val="8.3333333333333343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data'!$G$1799:$G$1819</c:f>
              <c:numCache>
                <c:formatCode>0</c:formatCode>
                <c:ptCount val="21"/>
                <c:pt idx="0">
                  <c:v>0</c:v>
                </c:pt>
                <c:pt idx="1">
                  <c:v>6.765972222223354</c:v>
                </c:pt>
                <c:pt idx="2">
                  <c:v>13.848611111112405</c:v>
                </c:pt>
                <c:pt idx="3">
                  <c:v>21.957638888889051</c:v>
                </c:pt>
                <c:pt idx="4">
                  <c:v>35.006944444445253</c:v>
                </c:pt>
                <c:pt idx="5">
                  <c:v>48.772916666661331</c:v>
                </c:pt>
                <c:pt idx="6">
                  <c:v>61.788888888884685</c:v>
                </c:pt>
                <c:pt idx="7">
                  <c:v>98.792361111110949</c:v>
                </c:pt>
                <c:pt idx="8">
                  <c:v>138.90972222221899</c:v>
                </c:pt>
                <c:pt idx="9">
                  <c:v>173.83402777777519</c:v>
                </c:pt>
                <c:pt idx="10">
                  <c:v>204.84722222221899</c:v>
                </c:pt>
                <c:pt idx="11">
                  <c:v>286.87222222222044</c:v>
                </c:pt>
                <c:pt idx="12">
                  <c:v>333.75277777777228</c:v>
                </c:pt>
                <c:pt idx="13">
                  <c:v>364.85069444444525</c:v>
                </c:pt>
                <c:pt idx="14">
                  <c:v>664.91458333333139</c:v>
                </c:pt>
                <c:pt idx="15">
                  <c:v>875.84583333333285</c:v>
                </c:pt>
                <c:pt idx="16">
                  <c:v>1078.9270833333285</c:v>
                </c:pt>
                <c:pt idx="17">
                  <c:v>1190.9083333333328</c:v>
                </c:pt>
                <c:pt idx="18">
                  <c:v>1390.9805555555504</c:v>
                </c:pt>
                <c:pt idx="19">
                  <c:v>1400.8395833333343</c:v>
                </c:pt>
                <c:pt idx="20">
                  <c:v>1401.8402777777737</c:v>
                </c:pt>
              </c:numCache>
            </c:numRef>
          </c:xVal>
          <c:yVal>
            <c:numRef>
              <c:f>'incubation data'!$CJ$1799:$CJ$1819</c:f>
              <c:numCache>
                <c:formatCode>0.000</c:formatCode>
                <c:ptCount val="21"/>
                <c:pt idx="0">
                  <c:v>0</c:v>
                </c:pt>
                <c:pt idx="1">
                  <c:v>0.9857566949909351</c:v>
                </c:pt>
                <c:pt idx="2">
                  <c:v>1.2042755406530596</c:v>
                </c:pt>
                <c:pt idx="5" formatCode="0.00">
                  <c:v>1.1213879502460551</c:v>
                </c:pt>
                <c:pt idx="6" formatCode="0.00">
                  <c:v>1.273716790695425</c:v>
                </c:pt>
                <c:pt idx="7" formatCode="0.00">
                  <c:v>1.0617276989667115</c:v>
                </c:pt>
                <c:pt idx="8" formatCode="0.00">
                  <c:v>1.4184426129610817</c:v>
                </c:pt>
                <c:pt idx="9" formatCode="0.00">
                  <c:v>2.1203136093203589</c:v>
                </c:pt>
                <c:pt idx="10" formatCode="0.00">
                  <c:v>2.6927778576294497</c:v>
                </c:pt>
                <c:pt idx="11" formatCode="0.00">
                  <c:v>3.9399186456448207</c:v>
                </c:pt>
                <c:pt idx="12" formatCode="0.00">
                  <c:v>4.7414736875391128</c:v>
                </c:pt>
                <c:pt idx="13" formatCode="0.00">
                  <c:v>4.7993523694735778</c:v>
                </c:pt>
                <c:pt idx="14" formatCode="0.00">
                  <c:v>8.9196284548921092</c:v>
                </c:pt>
                <c:pt idx="15" formatCode="0.00">
                  <c:v>11.240337924332566</c:v>
                </c:pt>
                <c:pt idx="16" formatCode="0.00">
                  <c:v>21.124910136521134</c:v>
                </c:pt>
                <c:pt idx="17" formatCode="0.00">
                  <c:v>24.860655827670314</c:v>
                </c:pt>
                <c:pt idx="18" formatCode="0.00">
                  <c:v>22.046880606508768</c:v>
                </c:pt>
                <c:pt idx="19">
                  <c:v>21.60259417453938</c:v>
                </c:pt>
                <c:pt idx="20">
                  <c:v>21.60259417453938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0C-492B-93CC-373C30E25DD2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data'!$G$1799:$G$1819</c:f>
              <c:numCache>
                <c:formatCode>0</c:formatCode>
                <c:ptCount val="21"/>
                <c:pt idx="0">
                  <c:v>0</c:v>
                </c:pt>
                <c:pt idx="1">
                  <c:v>6.765972222223354</c:v>
                </c:pt>
                <c:pt idx="2">
                  <c:v>13.848611111112405</c:v>
                </c:pt>
                <c:pt idx="3">
                  <c:v>21.957638888889051</c:v>
                </c:pt>
                <c:pt idx="4">
                  <c:v>35.006944444445253</c:v>
                </c:pt>
                <c:pt idx="5">
                  <c:v>48.772916666661331</c:v>
                </c:pt>
                <c:pt idx="6">
                  <c:v>61.788888888884685</c:v>
                </c:pt>
                <c:pt idx="7">
                  <c:v>98.792361111110949</c:v>
                </c:pt>
                <c:pt idx="8">
                  <c:v>138.90972222221899</c:v>
                </c:pt>
                <c:pt idx="9">
                  <c:v>173.83402777777519</c:v>
                </c:pt>
                <c:pt idx="10">
                  <c:v>204.84722222221899</c:v>
                </c:pt>
                <c:pt idx="11">
                  <c:v>286.87222222222044</c:v>
                </c:pt>
                <c:pt idx="12">
                  <c:v>333.75277777777228</c:v>
                </c:pt>
                <c:pt idx="13">
                  <c:v>364.85069444444525</c:v>
                </c:pt>
                <c:pt idx="14">
                  <c:v>664.91458333333139</c:v>
                </c:pt>
                <c:pt idx="15">
                  <c:v>875.84583333333285</c:v>
                </c:pt>
                <c:pt idx="16">
                  <c:v>1078.9270833333285</c:v>
                </c:pt>
                <c:pt idx="17">
                  <c:v>1190.9083333333328</c:v>
                </c:pt>
                <c:pt idx="18">
                  <c:v>1390.9805555555504</c:v>
                </c:pt>
                <c:pt idx="19">
                  <c:v>1400.8395833333343</c:v>
                </c:pt>
                <c:pt idx="20">
                  <c:v>1401.8402777777737</c:v>
                </c:pt>
              </c:numCache>
            </c:numRef>
          </c:xVal>
          <c:yVal>
            <c:numRef>
              <c:f>'incubation data'!$CK$1799:$CK$1819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0C-492B-93CC-373C30E25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02016"/>
        <c:axId val="95303936"/>
      </c:scatterChart>
      <c:valAx>
        <c:axId val="9530201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5303936"/>
        <c:crosses val="autoZero"/>
        <c:crossBetween val="midCat"/>
      </c:valAx>
      <c:valAx>
        <c:axId val="95303936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crossAx val="953020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0462792102568884E-2"/>
          <c:y val="4.6770924467774859E-2"/>
          <c:w val="0.82659699226856065"/>
          <c:h val="0.83261956838728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data'!$G$1875:$G$1892</c:f>
              <c:numCache>
                <c:formatCode>0</c:formatCode>
                <c:ptCount val="18"/>
                <c:pt idx="0">
                  <c:v>0</c:v>
                </c:pt>
                <c:pt idx="1">
                  <c:v>5.9340277777810115</c:v>
                </c:pt>
                <c:pt idx="2">
                  <c:v>13.022222222221899</c:v>
                </c:pt>
                <c:pt idx="3">
                  <c:v>21.131944444445253</c:v>
                </c:pt>
                <c:pt idx="4">
                  <c:v>34.182638888887595</c:v>
                </c:pt>
                <c:pt idx="5">
                  <c:v>47.952083333337214</c:v>
                </c:pt>
                <c:pt idx="6">
                  <c:v>60.98750000000291</c:v>
                </c:pt>
                <c:pt idx="7">
                  <c:v>97.972916666665697</c:v>
                </c:pt>
                <c:pt idx="8">
                  <c:v>138.0888888888876</c:v>
                </c:pt>
                <c:pt idx="9">
                  <c:v>173.01597222222335</c:v>
                </c:pt>
                <c:pt idx="10">
                  <c:v>204.02361111111531</c:v>
                </c:pt>
                <c:pt idx="11">
                  <c:v>286.04583333333721</c:v>
                </c:pt>
                <c:pt idx="12">
                  <c:v>332.92638888888905</c:v>
                </c:pt>
                <c:pt idx="13">
                  <c:v>342.0361111111124</c:v>
                </c:pt>
                <c:pt idx="14">
                  <c:v>364.01736111110949</c:v>
                </c:pt>
                <c:pt idx="15">
                  <c:v>664.0888888888876</c:v>
                </c:pt>
                <c:pt idx="16">
                  <c:v>875.0180555555562</c:v>
                </c:pt>
                <c:pt idx="17">
                  <c:v>1078.1041666666715</c:v>
                </c:pt>
              </c:numCache>
            </c:numRef>
          </c:xVal>
          <c:yVal>
            <c:numRef>
              <c:f>'incubation data'!$CH$1875:$CH$1892</c:f>
              <c:numCache>
                <c:formatCode>0.00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7D-4AF8-BB51-EAB6BCCD5E87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data'!$G$1875:$G$1892</c:f>
              <c:numCache>
                <c:formatCode>0</c:formatCode>
                <c:ptCount val="18"/>
                <c:pt idx="0">
                  <c:v>0</c:v>
                </c:pt>
                <c:pt idx="1">
                  <c:v>5.9340277777810115</c:v>
                </c:pt>
                <c:pt idx="2">
                  <c:v>13.022222222221899</c:v>
                </c:pt>
                <c:pt idx="3">
                  <c:v>21.131944444445253</c:v>
                </c:pt>
                <c:pt idx="4">
                  <c:v>34.182638888887595</c:v>
                </c:pt>
                <c:pt idx="5">
                  <c:v>47.952083333337214</c:v>
                </c:pt>
                <c:pt idx="6">
                  <c:v>60.98750000000291</c:v>
                </c:pt>
                <c:pt idx="7">
                  <c:v>97.972916666665697</c:v>
                </c:pt>
                <c:pt idx="8">
                  <c:v>138.0888888888876</c:v>
                </c:pt>
                <c:pt idx="9">
                  <c:v>173.01597222222335</c:v>
                </c:pt>
                <c:pt idx="10">
                  <c:v>204.02361111111531</c:v>
                </c:pt>
                <c:pt idx="11">
                  <c:v>286.04583333333721</c:v>
                </c:pt>
                <c:pt idx="12">
                  <c:v>332.92638888888905</c:v>
                </c:pt>
                <c:pt idx="13">
                  <c:v>342.0361111111124</c:v>
                </c:pt>
                <c:pt idx="14">
                  <c:v>364.01736111110949</c:v>
                </c:pt>
                <c:pt idx="15">
                  <c:v>664.0888888888876</c:v>
                </c:pt>
                <c:pt idx="16">
                  <c:v>875.0180555555562</c:v>
                </c:pt>
                <c:pt idx="17">
                  <c:v>1078.1041666666715</c:v>
                </c:pt>
              </c:numCache>
            </c:numRef>
          </c:xVal>
          <c:yVal>
            <c:numRef>
              <c:f>'incubation data'!$CI$1875:$CI$1892</c:f>
              <c:numCache>
                <c:formatCode>0.000</c:formatCode>
                <c:ptCount val="18"/>
                <c:pt idx="0">
                  <c:v>0</c:v>
                </c:pt>
                <c:pt idx="1">
                  <c:v>0.43194453901368218</c:v>
                </c:pt>
                <c:pt idx="2">
                  <c:v>0.76578239408555149</c:v>
                </c:pt>
                <c:pt idx="5" formatCode="0.00">
                  <c:v>3.4635820892523332</c:v>
                </c:pt>
                <c:pt idx="6" formatCode="0.00">
                  <c:v>4.4558377439512693</c:v>
                </c:pt>
                <c:pt idx="7" formatCode="0.00">
                  <c:v>5.5859196464184144</c:v>
                </c:pt>
                <c:pt idx="8" formatCode="0.00">
                  <c:v>6.8602941196070146</c:v>
                </c:pt>
                <c:pt idx="9" formatCode="0.00">
                  <c:v>8.0492755566993086</c:v>
                </c:pt>
                <c:pt idx="10" formatCode="0.00">
                  <c:v>8.865966529605398</c:v>
                </c:pt>
                <c:pt idx="11" formatCode="0.00">
                  <c:v>9.8729685876790132</c:v>
                </c:pt>
                <c:pt idx="12" formatCode="0.00">
                  <c:v>9.7798091728369521</c:v>
                </c:pt>
                <c:pt idx="14" formatCode="0.00">
                  <c:v>10.110035738691082</c:v>
                </c:pt>
                <c:pt idx="15" formatCode="0.00">
                  <c:v>9.4774486535737505</c:v>
                </c:pt>
                <c:pt idx="16" formatCode="0.00">
                  <c:v>9.0821583607119418</c:v>
                </c:pt>
                <c:pt idx="17" formatCode="0.00">
                  <c:v>13.034062860745975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D-4AF8-BB51-EAB6BCCD5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15840"/>
        <c:axId val="95326208"/>
      </c:scatterChart>
      <c:valAx>
        <c:axId val="9531584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5326208"/>
        <c:crosses val="autoZero"/>
        <c:crossBetween val="midCat"/>
      </c:valAx>
      <c:valAx>
        <c:axId val="95326208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953158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6618680760987917"/>
          <c:y val="8.3333333333333343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data'!$G$1875:$G$1892</c:f>
              <c:numCache>
                <c:formatCode>0</c:formatCode>
                <c:ptCount val="18"/>
                <c:pt idx="0">
                  <c:v>0</c:v>
                </c:pt>
                <c:pt idx="1">
                  <c:v>5.9340277777810115</c:v>
                </c:pt>
                <c:pt idx="2">
                  <c:v>13.022222222221899</c:v>
                </c:pt>
                <c:pt idx="3">
                  <c:v>21.131944444445253</c:v>
                </c:pt>
                <c:pt idx="4">
                  <c:v>34.182638888887595</c:v>
                </c:pt>
                <c:pt idx="5">
                  <c:v>47.952083333337214</c:v>
                </c:pt>
                <c:pt idx="6">
                  <c:v>60.98750000000291</c:v>
                </c:pt>
                <c:pt idx="7">
                  <c:v>97.972916666665697</c:v>
                </c:pt>
                <c:pt idx="8">
                  <c:v>138.0888888888876</c:v>
                </c:pt>
                <c:pt idx="9">
                  <c:v>173.01597222222335</c:v>
                </c:pt>
                <c:pt idx="10">
                  <c:v>204.02361111111531</c:v>
                </c:pt>
                <c:pt idx="11">
                  <c:v>286.04583333333721</c:v>
                </c:pt>
                <c:pt idx="12">
                  <c:v>332.92638888888905</c:v>
                </c:pt>
                <c:pt idx="13">
                  <c:v>342.0361111111124</c:v>
                </c:pt>
                <c:pt idx="14">
                  <c:v>364.01736111110949</c:v>
                </c:pt>
                <c:pt idx="15">
                  <c:v>664.0888888888876</c:v>
                </c:pt>
                <c:pt idx="16">
                  <c:v>875.0180555555562</c:v>
                </c:pt>
                <c:pt idx="17">
                  <c:v>1078.1041666666715</c:v>
                </c:pt>
              </c:numCache>
            </c:numRef>
          </c:xVal>
          <c:yVal>
            <c:numRef>
              <c:f>'incubation data'!$CJ$1875:$CJ$1892</c:f>
              <c:numCache>
                <c:formatCode>0.000</c:formatCode>
                <c:ptCount val="18"/>
                <c:pt idx="0">
                  <c:v>0</c:v>
                </c:pt>
                <c:pt idx="1">
                  <c:v>0.82504215912245293</c:v>
                </c:pt>
                <c:pt idx="2">
                  <c:v>1.1368724394597995</c:v>
                </c:pt>
                <c:pt idx="5" formatCode="0.00">
                  <c:v>1.4651996349414578</c:v>
                </c:pt>
                <c:pt idx="6" formatCode="0.00">
                  <c:v>1.8497064228418305</c:v>
                </c:pt>
                <c:pt idx="7" formatCode="0.00">
                  <c:v>1.6473025516378585</c:v>
                </c:pt>
                <c:pt idx="8" formatCode="0.00">
                  <c:v>2.1968419730872428</c:v>
                </c:pt>
                <c:pt idx="9" formatCode="0.00">
                  <c:v>3.0538872642117578</c:v>
                </c:pt>
                <c:pt idx="10" formatCode="0.00">
                  <c:v>3.7562109189338364</c:v>
                </c:pt>
                <c:pt idx="11" formatCode="0.00">
                  <c:v>5.3191904115401778</c:v>
                </c:pt>
                <c:pt idx="12" formatCode="0.00">
                  <c:v>5.8576536040530165</c:v>
                </c:pt>
                <c:pt idx="14" formatCode="0.00">
                  <c:v>6.7098525466020398</c:v>
                </c:pt>
                <c:pt idx="15" formatCode="0.00">
                  <c:v>11.630305659783565</c:v>
                </c:pt>
                <c:pt idx="16" formatCode="0.00">
                  <c:v>15.01161440383556</c:v>
                </c:pt>
                <c:pt idx="17" formatCode="0.00">
                  <c:v>28.494400360301047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E7-4E4E-A0C3-D07C570EDC34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data'!$G$1875:$G$1892</c:f>
              <c:numCache>
                <c:formatCode>0</c:formatCode>
                <c:ptCount val="18"/>
                <c:pt idx="0">
                  <c:v>0</c:v>
                </c:pt>
                <c:pt idx="1">
                  <c:v>5.9340277777810115</c:v>
                </c:pt>
                <c:pt idx="2">
                  <c:v>13.022222222221899</c:v>
                </c:pt>
                <c:pt idx="3">
                  <c:v>21.131944444445253</c:v>
                </c:pt>
                <c:pt idx="4">
                  <c:v>34.182638888887595</c:v>
                </c:pt>
                <c:pt idx="5">
                  <c:v>47.952083333337214</c:v>
                </c:pt>
                <c:pt idx="6">
                  <c:v>60.98750000000291</c:v>
                </c:pt>
                <c:pt idx="7">
                  <c:v>97.972916666665697</c:v>
                </c:pt>
                <c:pt idx="8">
                  <c:v>138.0888888888876</c:v>
                </c:pt>
                <c:pt idx="9">
                  <c:v>173.01597222222335</c:v>
                </c:pt>
                <c:pt idx="10">
                  <c:v>204.02361111111531</c:v>
                </c:pt>
                <c:pt idx="11">
                  <c:v>286.04583333333721</c:v>
                </c:pt>
                <c:pt idx="12">
                  <c:v>332.92638888888905</c:v>
                </c:pt>
                <c:pt idx="13">
                  <c:v>342.0361111111124</c:v>
                </c:pt>
                <c:pt idx="14">
                  <c:v>364.01736111110949</c:v>
                </c:pt>
                <c:pt idx="15">
                  <c:v>664.0888888888876</c:v>
                </c:pt>
                <c:pt idx="16">
                  <c:v>875.0180555555562</c:v>
                </c:pt>
                <c:pt idx="17">
                  <c:v>1078.1041666666715</c:v>
                </c:pt>
              </c:numCache>
            </c:numRef>
          </c:xVal>
          <c:yVal>
            <c:numRef>
              <c:f>'incubation data'!$CK$1875:$CK$1892</c:f>
              <c:numCache>
                <c:formatCode>0.00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E7-4E4E-A0C3-D07C570ED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59360"/>
        <c:axId val="95361280"/>
      </c:scatterChart>
      <c:valAx>
        <c:axId val="9535936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5361280"/>
        <c:crosses val="autoZero"/>
        <c:crossBetween val="midCat"/>
      </c:valAx>
      <c:valAx>
        <c:axId val="95361280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crossAx val="953593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1st exp. CO2 / CH4</a:t>
            </a:r>
          </a:p>
        </c:rich>
      </c:tx>
      <c:layout>
        <c:manualLayout>
          <c:xMode val="edge"/>
          <c:yMode val="edge"/>
          <c:x val="0.18961042771567121"/>
          <c:y val="3.7037037037037056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031628488134119"/>
          <c:y val="5.1400554097404488E-2"/>
          <c:w val="0.74549039411989126"/>
          <c:h val="0.8971988918051916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'incubation data'!$G$1904:$G$1948</c:f>
              <c:numCache>
                <c:formatCode>0</c:formatCode>
                <c:ptCount val="45"/>
                <c:pt idx="0">
                  <c:v>0</c:v>
                </c:pt>
                <c:pt idx="1">
                  <c:v>5.9756944444452529</c:v>
                </c:pt>
                <c:pt idx="2">
                  <c:v>11.845833333332848</c:v>
                </c:pt>
                <c:pt idx="3">
                  <c:v>16.055555555554747</c:v>
                </c:pt>
                <c:pt idx="4">
                  <c:v>23.148611111108039</c:v>
                </c:pt>
                <c:pt idx="5">
                  <c:v>42.925694444442343</c:v>
                </c:pt>
                <c:pt idx="6">
                  <c:v>61.861111111109494</c:v>
                </c:pt>
                <c:pt idx="7">
                  <c:v>75.954166666662786</c:v>
                </c:pt>
                <c:pt idx="8">
                  <c:v>94.980555555557657</c:v>
                </c:pt>
                <c:pt idx="9">
                  <c:v>111.7722222222219</c:v>
                </c:pt>
                <c:pt idx="10">
                  <c:v>122.88958333332994</c:v>
                </c:pt>
                <c:pt idx="11">
                  <c:v>136.98819444444234</c:v>
                </c:pt>
                <c:pt idx="12">
                  <c:v>150.96666666666715</c:v>
                </c:pt>
                <c:pt idx="13">
                  <c:v>164.88749999999709</c:v>
                </c:pt>
                <c:pt idx="14">
                  <c:v>178.86458333333576</c:v>
                </c:pt>
                <c:pt idx="15">
                  <c:v>192.85833333332994</c:v>
                </c:pt>
                <c:pt idx="16">
                  <c:v>206.95694444444234</c:v>
                </c:pt>
                <c:pt idx="17">
                  <c:v>220.86319444444234</c:v>
                </c:pt>
                <c:pt idx="18">
                  <c:v>262.94374999999854</c:v>
                </c:pt>
                <c:pt idx="19">
                  <c:v>290.8840277777781</c:v>
                </c:pt>
                <c:pt idx="20">
                  <c:v>305.73541666666279</c:v>
                </c:pt>
                <c:pt idx="21">
                  <c:v>389.98263888889051</c:v>
                </c:pt>
                <c:pt idx="22">
                  <c:v>465.83750000000146</c:v>
                </c:pt>
                <c:pt idx="23">
                  <c:v>539.00208333333285</c:v>
                </c:pt>
                <c:pt idx="24">
                  <c:v>558.94722222222481</c:v>
                </c:pt>
                <c:pt idx="25">
                  <c:v>608.99652777777374</c:v>
                </c:pt>
                <c:pt idx="26">
                  <c:v>636.75624999999854</c:v>
                </c:pt>
                <c:pt idx="27">
                  <c:v>711.92569444444234</c:v>
                </c:pt>
                <c:pt idx="28">
                  <c:v>761.75069444444671</c:v>
                </c:pt>
                <c:pt idx="29">
                  <c:v>801.93472222222044</c:v>
                </c:pt>
                <c:pt idx="30">
                  <c:v>850.97499999999854</c:v>
                </c:pt>
                <c:pt idx="31">
                  <c:v>901.9326388888876</c:v>
                </c:pt>
                <c:pt idx="32">
                  <c:v>956.82013888888469</c:v>
                </c:pt>
                <c:pt idx="33">
                  <c:v>1046.9361111111066</c:v>
                </c:pt>
                <c:pt idx="34">
                  <c:v>1118.7874999999985</c:v>
                </c:pt>
                <c:pt idx="35">
                  <c:v>1186.9743055555518</c:v>
                </c:pt>
                <c:pt idx="36">
                  <c:v>1232.7958333333299</c:v>
                </c:pt>
                <c:pt idx="37">
                  <c:v>1259.8090277777737</c:v>
                </c:pt>
                <c:pt idx="38">
                  <c:v>1293.9256944444423</c:v>
                </c:pt>
                <c:pt idx="39">
                  <c:v>1312.9326388888876</c:v>
                </c:pt>
                <c:pt idx="40">
                  <c:v>1347.7923611111109</c:v>
                </c:pt>
                <c:pt idx="41">
                  <c:v>1378.9930555555547</c:v>
                </c:pt>
                <c:pt idx="42">
                  <c:v>1432.8090277777737</c:v>
                </c:pt>
                <c:pt idx="43">
                  <c:v>1461.8187499999985</c:v>
                </c:pt>
                <c:pt idx="44">
                  <c:v>1509.7854166666657</c:v>
                </c:pt>
              </c:numCache>
            </c:numRef>
          </c:xVal>
          <c:yVal>
            <c:numRef>
              <c:f>'incubation data'!$Y$1904:$Y$1948</c:f>
              <c:numCache>
                <c:formatCode>0.000000</c:formatCode>
                <c:ptCount val="45"/>
                <c:pt idx="0">
                  <c:v>0</c:v>
                </c:pt>
                <c:pt idx="1">
                  <c:v>6.0743774918637569E-3</c:v>
                </c:pt>
                <c:pt idx="2">
                  <c:v>1.3232563213140239E-2</c:v>
                </c:pt>
                <c:pt idx="3">
                  <c:v>1.8796070151915416E-2</c:v>
                </c:pt>
                <c:pt idx="4">
                  <c:v>2.7756989931495925E-2</c:v>
                </c:pt>
                <c:pt idx="5">
                  <c:v>6.8531055905466917E-2</c:v>
                </c:pt>
                <c:pt idx="6">
                  <c:v>0.11094467524878333</c:v>
                </c:pt>
                <c:pt idx="7">
                  <c:v>0.14993896780414198</c:v>
                </c:pt>
                <c:pt idx="8">
                  <c:v>0.21245734464353591</c:v>
                </c:pt>
                <c:pt idx="9">
                  <c:v>0.29130240630626819</c:v>
                </c:pt>
                <c:pt idx="10">
                  <c:v>0.36157605396657566</c:v>
                </c:pt>
                <c:pt idx="11">
                  <c:v>0.47897364483650534</c:v>
                </c:pt>
                <c:pt idx="12">
                  <c:v>0.64344224356371094</c:v>
                </c:pt>
                <c:pt idx="13">
                  <c:v>0.84667406058560546</c:v>
                </c:pt>
                <c:pt idx="14">
                  <c:v>1.1115948920278651</c:v>
                </c:pt>
                <c:pt idx="15">
                  <c:v>1.5216298459591941</c:v>
                </c:pt>
                <c:pt idx="16">
                  <c:v>1.8825746723972201</c:v>
                </c:pt>
                <c:pt idx="17">
                  <c:v>2.236806795801324</c:v>
                </c:pt>
                <c:pt idx="18">
                  <c:v>3.3067258513269322</c:v>
                </c:pt>
                <c:pt idx="19">
                  <c:v>3.811827352307807</c:v>
                </c:pt>
                <c:pt idx="20">
                  <c:v>4.2357469550142124</c:v>
                </c:pt>
                <c:pt idx="21">
                  <c:v>5.8355294272714424</c:v>
                </c:pt>
                <c:pt idx="22">
                  <c:v>7.3983627442123128</c:v>
                </c:pt>
                <c:pt idx="23">
                  <c:v>8.4964431187615421</c:v>
                </c:pt>
                <c:pt idx="24">
                  <c:v>8.8195859907847574</c:v>
                </c:pt>
                <c:pt idx="25">
                  <c:v>9.0394023229421308</c:v>
                </c:pt>
                <c:pt idx="26">
                  <c:v>10.085568107331854</c:v>
                </c:pt>
                <c:pt idx="27">
                  <c:v>10.384748957918733</c:v>
                </c:pt>
                <c:pt idx="28">
                  <c:v>10.555170949487305</c:v>
                </c:pt>
                <c:pt idx="29">
                  <c:v>10.410566057187275</c:v>
                </c:pt>
                <c:pt idx="30">
                  <c:v>10.849369128753464</c:v>
                </c:pt>
                <c:pt idx="31">
                  <c:v>11.483921341562541</c:v>
                </c:pt>
                <c:pt idx="32">
                  <c:v>13.880151888169316</c:v>
                </c:pt>
                <c:pt idx="33">
                  <c:v>15.246661974122377</c:v>
                </c:pt>
                <c:pt idx="34">
                  <c:v>16.859438493602013</c:v>
                </c:pt>
                <c:pt idx="35">
                  <c:v>16.93228650749376</c:v>
                </c:pt>
                <c:pt idx="36">
                  <c:v>17.596278950622128</c:v>
                </c:pt>
                <c:pt idx="37">
                  <c:v>18.241685350353112</c:v>
                </c:pt>
                <c:pt idx="38">
                  <c:v>18.241685350353112</c:v>
                </c:pt>
                <c:pt idx="39">
                  <c:v>19.019892008449425</c:v>
                </c:pt>
                <c:pt idx="40">
                  <c:v>19.805981524651006</c:v>
                </c:pt>
                <c:pt idx="41">
                  <c:v>20.360159061304387</c:v>
                </c:pt>
                <c:pt idx="42">
                  <c:v>21.217259138245304</c:v>
                </c:pt>
                <c:pt idx="43">
                  <c:v>21.811902446452791</c:v>
                </c:pt>
                <c:pt idx="44">
                  <c:v>22.642972739558967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7C-450F-BAF6-10A63388F8E9}"/>
            </c:ext>
          </c:extLst>
        </c:ser>
        <c:ser>
          <c:idx val="9"/>
          <c:order val="1"/>
          <c:spPr>
            <a:ln w="28575">
              <a:noFill/>
            </a:ln>
          </c:spPr>
          <c:marker>
            <c:spPr>
              <a:solidFill>
                <a:schemeClr val="tx2">
                  <a:lumMod val="60000"/>
                  <a:lumOff val="40000"/>
                </a:schemeClr>
              </a:solidFill>
            </c:spPr>
          </c:marker>
          <c:xVal>
            <c:numRef>
              <c:f>'incubation data'!$G$1904:$G$1948</c:f>
              <c:numCache>
                <c:formatCode>0</c:formatCode>
                <c:ptCount val="45"/>
                <c:pt idx="0">
                  <c:v>0</c:v>
                </c:pt>
                <c:pt idx="1">
                  <c:v>5.9756944444452529</c:v>
                </c:pt>
                <c:pt idx="2">
                  <c:v>11.845833333332848</c:v>
                </c:pt>
                <c:pt idx="3">
                  <c:v>16.055555555554747</c:v>
                </c:pt>
                <c:pt idx="4">
                  <c:v>23.148611111108039</c:v>
                </c:pt>
                <c:pt idx="5">
                  <c:v>42.925694444442343</c:v>
                </c:pt>
                <c:pt idx="6">
                  <c:v>61.861111111109494</c:v>
                </c:pt>
                <c:pt idx="7">
                  <c:v>75.954166666662786</c:v>
                </c:pt>
                <c:pt idx="8">
                  <c:v>94.980555555557657</c:v>
                </c:pt>
                <c:pt idx="9">
                  <c:v>111.7722222222219</c:v>
                </c:pt>
                <c:pt idx="10">
                  <c:v>122.88958333332994</c:v>
                </c:pt>
                <c:pt idx="11">
                  <c:v>136.98819444444234</c:v>
                </c:pt>
                <c:pt idx="12">
                  <c:v>150.96666666666715</c:v>
                </c:pt>
                <c:pt idx="13">
                  <c:v>164.88749999999709</c:v>
                </c:pt>
                <c:pt idx="14">
                  <c:v>178.86458333333576</c:v>
                </c:pt>
                <c:pt idx="15">
                  <c:v>192.85833333332994</c:v>
                </c:pt>
                <c:pt idx="16">
                  <c:v>206.95694444444234</c:v>
                </c:pt>
                <c:pt idx="17">
                  <c:v>220.86319444444234</c:v>
                </c:pt>
                <c:pt idx="18">
                  <c:v>262.94374999999854</c:v>
                </c:pt>
                <c:pt idx="19">
                  <c:v>290.8840277777781</c:v>
                </c:pt>
                <c:pt idx="20">
                  <c:v>305.73541666666279</c:v>
                </c:pt>
                <c:pt idx="21">
                  <c:v>389.98263888889051</c:v>
                </c:pt>
                <c:pt idx="22">
                  <c:v>465.83750000000146</c:v>
                </c:pt>
                <c:pt idx="23">
                  <c:v>539.00208333333285</c:v>
                </c:pt>
                <c:pt idx="24">
                  <c:v>558.94722222222481</c:v>
                </c:pt>
                <c:pt idx="25">
                  <c:v>608.99652777777374</c:v>
                </c:pt>
                <c:pt idx="26">
                  <c:v>636.75624999999854</c:v>
                </c:pt>
                <c:pt idx="27">
                  <c:v>711.92569444444234</c:v>
                </c:pt>
                <c:pt idx="28">
                  <c:v>761.75069444444671</c:v>
                </c:pt>
                <c:pt idx="29">
                  <c:v>801.93472222222044</c:v>
                </c:pt>
                <c:pt idx="30">
                  <c:v>850.97499999999854</c:v>
                </c:pt>
                <c:pt idx="31">
                  <c:v>901.9326388888876</c:v>
                </c:pt>
                <c:pt idx="32">
                  <c:v>956.82013888888469</c:v>
                </c:pt>
                <c:pt idx="33">
                  <c:v>1046.9361111111066</c:v>
                </c:pt>
                <c:pt idx="34">
                  <c:v>1118.7874999999985</c:v>
                </c:pt>
                <c:pt idx="35">
                  <c:v>1186.9743055555518</c:v>
                </c:pt>
                <c:pt idx="36">
                  <c:v>1232.7958333333299</c:v>
                </c:pt>
                <c:pt idx="37">
                  <c:v>1259.8090277777737</c:v>
                </c:pt>
                <c:pt idx="38">
                  <c:v>1293.9256944444423</c:v>
                </c:pt>
                <c:pt idx="39">
                  <c:v>1312.9326388888876</c:v>
                </c:pt>
                <c:pt idx="40">
                  <c:v>1347.7923611111109</c:v>
                </c:pt>
                <c:pt idx="41">
                  <c:v>1378.9930555555547</c:v>
                </c:pt>
                <c:pt idx="42">
                  <c:v>1432.8090277777737</c:v>
                </c:pt>
                <c:pt idx="43">
                  <c:v>1461.8187499999985</c:v>
                </c:pt>
                <c:pt idx="44">
                  <c:v>1509.7854166666657</c:v>
                </c:pt>
              </c:numCache>
            </c:numRef>
          </c:xVal>
          <c:yVal>
            <c:numRef>
              <c:f>'incubation data'!$AJ$1904:$AJ$1948</c:f>
              <c:numCache>
                <c:formatCode>0.0</c:formatCode>
                <c:ptCount val="45"/>
                <c:pt idx="0">
                  <c:v>0</c:v>
                </c:pt>
                <c:pt idx="1">
                  <c:v>1.2105785238019566</c:v>
                </c:pt>
                <c:pt idx="2">
                  <c:v>1.9420350951608214</c:v>
                </c:pt>
                <c:pt idx="3">
                  <c:v>2.9934525567518939</c:v>
                </c:pt>
                <c:pt idx="4">
                  <c:v>4.7222428363560303</c:v>
                </c:pt>
                <c:pt idx="5">
                  <c:v>7.2838455966521138</c:v>
                </c:pt>
                <c:pt idx="6">
                  <c:v>8.3660504042077282</c:v>
                </c:pt>
                <c:pt idx="7">
                  <c:v>9.0283071092765059</c:v>
                </c:pt>
                <c:pt idx="8">
                  <c:v>9.5800285618747889</c:v>
                </c:pt>
                <c:pt idx="9">
                  <c:v>9.9713526479538075</c:v>
                </c:pt>
                <c:pt idx="10">
                  <c:v>10.147103704859411</c:v>
                </c:pt>
                <c:pt idx="11">
                  <c:v>10.384527885854174</c:v>
                </c:pt>
                <c:pt idx="12">
                  <c:v>10.723048197819436</c:v>
                </c:pt>
                <c:pt idx="13">
                  <c:v>10.869735559535043</c:v>
                </c:pt>
                <c:pt idx="14">
                  <c:v>11.233353955183983</c:v>
                </c:pt>
                <c:pt idx="15">
                  <c:v>12.158690072037375</c:v>
                </c:pt>
                <c:pt idx="16">
                  <c:v>12.024009119166388</c:v>
                </c:pt>
                <c:pt idx="17">
                  <c:v>12.09139561163019</c:v>
                </c:pt>
                <c:pt idx="18">
                  <c:v>13.513978435876194</c:v>
                </c:pt>
                <c:pt idx="19">
                  <c:v>13.877154493999452</c:v>
                </c:pt>
                <c:pt idx="20">
                  <c:v>14.575246748779172</c:v>
                </c:pt>
                <c:pt idx="21">
                  <c:v>15.95062458311803</c:v>
                </c:pt>
                <c:pt idx="22">
                  <c:v>16.661638032980107</c:v>
                </c:pt>
                <c:pt idx="23">
                  <c:v>17.382706956269701</c:v>
                </c:pt>
                <c:pt idx="24">
                  <c:v>16.614373794079583</c:v>
                </c:pt>
                <c:pt idx="25">
                  <c:v>17.415343340732289</c:v>
                </c:pt>
                <c:pt idx="26">
                  <c:v>18.615911499172775</c:v>
                </c:pt>
                <c:pt idx="27">
                  <c:v>18.834515874502962</c:v>
                </c:pt>
                <c:pt idx="28">
                  <c:v>18.695073924350929</c:v>
                </c:pt>
                <c:pt idx="29">
                  <c:v>18.016095511624155</c:v>
                </c:pt>
                <c:pt idx="30">
                  <c:v>18.944387738605901</c:v>
                </c:pt>
                <c:pt idx="31">
                  <c:v>19.25261073372614</c:v>
                </c:pt>
                <c:pt idx="32">
                  <c:v>22.830489327946431</c:v>
                </c:pt>
                <c:pt idx="33">
                  <c:v>25.026704753847458</c:v>
                </c:pt>
                <c:pt idx="34">
                  <c:v>25.670327231600158</c:v>
                </c:pt>
                <c:pt idx="35">
                  <c:v>25.83226721247399</c:v>
                </c:pt>
                <c:pt idx="36">
                  <c:v>26.667956382879783</c:v>
                </c:pt>
                <c:pt idx="37">
                  <c:v>27.337170915437738</c:v>
                </c:pt>
                <c:pt idx="38">
                  <c:v>27.337170915437738</c:v>
                </c:pt>
                <c:pt idx="39">
                  <c:v>31.017643055344458</c:v>
                </c:pt>
                <c:pt idx="40">
                  <c:v>31.99115555497746</c:v>
                </c:pt>
                <c:pt idx="41">
                  <c:v>32.434430659822134</c:v>
                </c:pt>
                <c:pt idx="42">
                  <c:v>32.991605586374448</c:v>
                </c:pt>
                <c:pt idx="43">
                  <c:v>33.671313140791085</c:v>
                </c:pt>
                <c:pt idx="44">
                  <c:v>34.359951599868531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47C-450F-BAF6-10A63388F8E9}"/>
            </c:ext>
          </c:extLst>
        </c:ser>
        <c:ser>
          <c:idx val="10"/>
          <c:order val="2"/>
          <c:spPr>
            <a:ln w="28575">
              <a:noFill/>
            </a:ln>
          </c:spPr>
          <c:xVal>
            <c:numRef>
              <c:f>'incubation data'!$G$1904:$G$1948</c:f>
              <c:numCache>
                <c:formatCode>0</c:formatCode>
                <c:ptCount val="45"/>
                <c:pt idx="0">
                  <c:v>0</c:v>
                </c:pt>
                <c:pt idx="1">
                  <c:v>5.9756944444452529</c:v>
                </c:pt>
                <c:pt idx="2">
                  <c:v>11.845833333332848</c:v>
                </c:pt>
                <c:pt idx="3">
                  <c:v>16.055555555554747</c:v>
                </c:pt>
                <c:pt idx="4">
                  <c:v>23.148611111108039</c:v>
                </c:pt>
                <c:pt idx="5">
                  <c:v>42.925694444442343</c:v>
                </c:pt>
                <c:pt idx="6">
                  <c:v>61.861111111109494</c:v>
                </c:pt>
                <c:pt idx="7">
                  <c:v>75.954166666662786</c:v>
                </c:pt>
                <c:pt idx="8">
                  <c:v>94.980555555557657</c:v>
                </c:pt>
                <c:pt idx="9">
                  <c:v>111.7722222222219</c:v>
                </c:pt>
                <c:pt idx="10">
                  <c:v>122.88958333332994</c:v>
                </c:pt>
                <c:pt idx="11">
                  <c:v>136.98819444444234</c:v>
                </c:pt>
                <c:pt idx="12">
                  <c:v>150.96666666666715</c:v>
                </c:pt>
                <c:pt idx="13">
                  <c:v>164.88749999999709</c:v>
                </c:pt>
                <c:pt idx="14">
                  <c:v>178.86458333333576</c:v>
                </c:pt>
                <c:pt idx="15">
                  <c:v>192.85833333332994</c:v>
                </c:pt>
                <c:pt idx="16">
                  <c:v>206.95694444444234</c:v>
                </c:pt>
                <c:pt idx="17">
                  <c:v>220.86319444444234</c:v>
                </c:pt>
                <c:pt idx="18">
                  <c:v>262.94374999999854</c:v>
                </c:pt>
                <c:pt idx="19">
                  <c:v>290.8840277777781</c:v>
                </c:pt>
                <c:pt idx="20">
                  <c:v>305.73541666666279</c:v>
                </c:pt>
                <c:pt idx="21">
                  <c:v>389.98263888889051</c:v>
                </c:pt>
                <c:pt idx="22">
                  <c:v>465.83750000000146</c:v>
                </c:pt>
                <c:pt idx="23">
                  <c:v>539.00208333333285</c:v>
                </c:pt>
                <c:pt idx="24">
                  <c:v>558.94722222222481</c:v>
                </c:pt>
                <c:pt idx="25">
                  <c:v>608.99652777777374</c:v>
                </c:pt>
                <c:pt idx="26">
                  <c:v>636.75624999999854</c:v>
                </c:pt>
                <c:pt idx="27">
                  <c:v>711.92569444444234</c:v>
                </c:pt>
                <c:pt idx="28">
                  <c:v>761.75069444444671</c:v>
                </c:pt>
                <c:pt idx="29">
                  <c:v>801.93472222222044</c:v>
                </c:pt>
                <c:pt idx="30">
                  <c:v>850.97499999999854</c:v>
                </c:pt>
                <c:pt idx="31">
                  <c:v>901.9326388888876</c:v>
                </c:pt>
                <c:pt idx="32">
                  <c:v>956.82013888888469</c:v>
                </c:pt>
                <c:pt idx="33">
                  <c:v>1046.9361111111066</c:v>
                </c:pt>
                <c:pt idx="34">
                  <c:v>1118.7874999999985</c:v>
                </c:pt>
                <c:pt idx="35">
                  <c:v>1186.9743055555518</c:v>
                </c:pt>
                <c:pt idx="36">
                  <c:v>1232.7958333333299</c:v>
                </c:pt>
                <c:pt idx="37">
                  <c:v>1259.8090277777737</c:v>
                </c:pt>
                <c:pt idx="38">
                  <c:v>1293.9256944444423</c:v>
                </c:pt>
                <c:pt idx="39">
                  <c:v>1312.9326388888876</c:v>
                </c:pt>
                <c:pt idx="40">
                  <c:v>1347.7923611111109</c:v>
                </c:pt>
                <c:pt idx="41">
                  <c:v>1378.9930555555547</c:v>
                </c:pt>
                <c:pt idx="42">
                  <c:v>1432.8090277777737</c:v>
                </c:pt>
                <c:pt idx="43">
                  <c:v>1461.8187499999985</c:v>
                </c:pt>
                <c:pt idx="44">
                  <c:v>1509.7854166666657</c:v>
                </c:pt>
              </c:numCache>
            </c:numRef>
          </c:xVal>
          <c:yVal>
            <c:numRef>
              <c:f>'incubation data'!$AK$1904:$AK$1948</c:f>
              <c:numCache>
                <c:formatCode>0.0</c:formatCode>
                <c:ptCount val="4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47C-450F-BAF6-10A63388F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413760"/>
        <c:axId val="95415296"/>
      </c:scatterChart>
      <c:valAx>
        <c:axId val="9541376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5415296"/>
        <c:crosses val="autoZero"/>
        <c:crossBetween val="midCat"/>
      </c:valAx>
      <c:valAx>
        <c:axId val="95415296"/>
        <c:scaling>
          <c:orientation val="minMax"/>
        </c:scaling>
        <c:delete val="0"/>
        <c:axPos val="l"/>
        <c:numFmt formatCode="0.000000" sourceLinked="1"/>
        <c:majorTickMark val="out"/>
        <c:minorTickMark val="none"/>
        <c:tickLblPos val="nextTo"/>
        <c:crossAx val="954137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0462792102568884E-2"/>
          <c:y val="4.6770924467774859E-2"/>
          <c:w val="0.82659699226856065"/>
          <c:h val="0.83261956838728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data'!$G$1951:$G$1971</c:f>
              <c:numCache>
                <c:formatCode>0</c:formatCode>
                <c:ptCount val="21"/>
                <c:pt idx="0">
                  <c:v>0</c:v>
                </c:pt>
                <c:pt idx="1">
                  <c:v>5.9333333333343035</c:v>
                </c:pt>
                <c:pt idx="2">
                  <c:v>13.01875000000291</c:v>
                </c:pt>
                <c:pt idx="3">
                  <c:v>21.135416666664241</c:v>
                </c:pt>
                <c:pt idx="4">
                  <c:v>34.178472222221899</c:v>
                </c:pt>
                <c:pt idx="5">
                  <c:v>47.955555555556202</c:v>
                </c:pt>
                <c:pt idx="6">
                  <c:v>61.005555555559113</c:v>
                </c:pt>
                <c:pt idx="7">
                  <c:v>97.974999999998545</c:v>
                </c:pt>
                <c:pt idx="8">
                  <c:v>138.09097222222044</c:v>
                </c:pt>
                <c:pt idx="9">
                  <c:v>173.06805555555911</c:v>
                </c:pt>
                <c:pt idx="10">
                  <c:v>204.07777777777665</c:v>
                </c:pt>
                <c:pt idx="11">
                  <c:v>286.0493055555562</c:v>
                </c:pt>
                <c:pt idx="12">
                  <c:v>332.92222222222335</c:v>
                </c:pt>
                <c:pt idx="13">
                  <c:v>364.01666666667006</c:v>
                </c:pt>
                <c:pt idx="14">
                  <c:v>664.08680555555475</c:v>
                </c:pt>
                <c:pt idx="15">
                  <c:v>875.0131944444438</c:v>
                </c:pt>
                <c:pt idx="16">
                  <c:v>1078.0993055555591</c:v>
                </c:pt>
                <c:pt idx="17">
                  <c:v>1190.0770833333372</c:v>
                </c:pt>
                <c:pt idx="18">
                  <c:v>1390.9840277777766</c:v>
                </c:pt>
                <c:pt idx="19">
                  <c:v>1400.8444444444394</c:v>
                </c:pt>
                <c:pt idx="20">
                  <c:v>1401.8444444444394</c:v>
                </c:pt>
              </c:numCache>
            </c:numRef>
          </c:xVal>
          <c:yVal>
            <c:numRef>
              <c:f>'incubation data'!$CH$1951:$CH$1971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DE-413F-A148-3F6017490A0B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data'!$G$1951:$G$1971</c:f>
              <c:numCache>
                <c:formatCode>0</c:formatCode>
                <c:ptCount val="21"/>
                <c:pt idx="0">
                  <c:v>0</c:v>
                </c:pt>
                <c:pt idx="1">
                  <c:v>5.9333333333343035</c:v>
                </c:pt>
                <c:pt idx="2">
                  <c:v>13.01875000000291</c:v>
                </c:pt>
                <c:pt idx="3">
                  <c:v>21.135416666664241</c:v>
                </c:pt>
                <c:pt idx="4">
                  <c:v>34.178472222221899</c:v>
                </c:pt>
                <c:pt idx="5">
                  <c:v>47.955555555556202</c:v>
                </c:pt>
                <c:pt idx="6">
                  <c:v>61.005555555559113</c:v>
                </c:pt>
                <c:pt idx="7">
                  <c:v>97.974999999998545</c:v>
                </c:pt>
                <c:pt idx="8">
                  <c:v>138.09097222222044</c:v>
                </c:pt>
                <c:pt idx="9">
                  <c:v>173.06805555555911</c:v>
                </c:pt>
                <c:pt idx="10">
                  <c:v>204.07777777777665</c:v>
                </c:pt>
                <c:pt idx="11">
                  <c:v>286.0493055555562</c:v>
                </c:pt>
                <c:pt idx="12">
                  <c:v>332.92222222222335</c:v>
                </c:pt>
                <c:pt idx="13">
                  <c:v>364.01666666667006</c:v>
                </c:pt>
                <c:pt idx="14">
                  <c:v>664.08680555555475</c:v>
                </c:pt>
                <c:pt idx="15">
                  <c:v>875.0131944444438</c:v>
                </c:pt>
                <c:pt idx="16">
                  <c:v>1078.0993055555591</c:v>
                </c:pt>
                <c:pt idx="17">
                  <c:v>1190.0770833333372</c:v>
                </c:pt>
                <c:pt idx="18">
                  <c:v>1390.9840277777766</c:v>
                </c:pt>
                <c:pt idx="19">
                  <c:v>1400.8444444444394</c:v>
                </c:pt>
                <c:pt idx="20">
                  <c:v>1401.8444444444394</c:v>
                </c:pt>
              </c:numCache>
            </c:numRef>
          </c:xVal>
          <c:yVal>
            <c:numRef>
              <c:f>'incubation data'!$CI$1951:$CI$1971</c:f>
              <c:numCache>
                <c:formatCode>0.000</c:formatCode>
                <c:ptCount val="21"/>
                <c:pt idx="0">
                  <c:v>0</c:v>
                </c:pt>
                <c:pt idx="1">
                  <c:v>0.65154451907304245</c:v>
                </c:pt>
                <c:pt idx="2">
                  <c:v>1.2547190067598624</c:v>
                </c:pt>
                <c:pt idx="5">
                  <c:v>4.9277926570309987</c:v>
                </c:pt>
                <c:pt idx="6">
                  <c:v>5.8546958511209093</c:v>
                </c:pt>
                <c:pt idx="7">
                  <c:v>6.4459015866043829</c:v>
                </c:pt>
                <c:pt idx="8">
                  <c:v>7.4728089087651979</c:v>
                </c:pt>
                <c:pt idx="9">
                  <c:v>8.5807425857727644</c:v>
                </c:pt>
                <c:pt idx="10">
                  <c:v>9.1197991657375859</c:v>
                </c:pt>
                <c:pt idx="11">
                  <c:v>10.075633152413602</c:v>
                </c:pt>
                <c:pt idx="12">
                  <c:v>10.203742210729521</c:v>
                </c:pt>
                <c:pt idx="13">
                  <c:v>10.593980026319619</c:v>
                </c:pt>
                <c:pt idx="14">
                  <c:v>10.583487626094314</c:v>
                </c:pt>
                <c:pt idx="15">
                  <c:v>10.295567269062991</c:v>
                </c:pt>
                <c:pt idx="16">
                  <c:v>14.604601443909274</c:v>
                </c:pt>
                <c:pt idx="17">
                  <c:v>15.40682265146709</c:v>
                </c:pt>
                <c:pt idx="18">
                  <c:v>11.334709699776447</c:v>
                </c:pt>
                <c:pt idx="19">
                  <c:v>12.020694271034266</c:v>
                </c:pt>
                <c:pt idx="20">
                  <c:v>12.020694271034266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DE-413F-A148-3F6017490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449856"/>
        <c:axId val="95451776"/>
      </c:scatterChart>
      <c:valAx>
        <c:axId val="9544985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5451776"/>
        <c:crosses val="autoZero"/>
        <c:crossBetween val="midCat"/>
      </c:valAx>
      <c:valAx>
        <c:axId val="95451776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954498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6618680760987917"/>
          <c:y val="8.3333333333333343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data'!$G$1951:$G$1971</c:f>
              <c:numCache>
                <c:formatCode>0</c:formatCode>
                <c:ptCount val="21"/>
                <c:pt idx="0">
                  <c:v>0</c:v>
                </c:pt>
                <c:pt idx="1">
                  <c:v>5.9333333333343035</c:v>
                </c:pt>
                <c:pt idx="2">
                  <c:v>13.01875000000291</c:v>
                </c:pt>
                <c:pt idx="3">
                  <c:v>21.135416666664241</c:v>
                </c:pt>
                <c:pt idx="4">
                  <c:v>34.178472222221899</c:v>
                </c:pt>
                <c:pt idx="5">
                  <c:v>47.955555555556202</c:v>
                </c:pt>
                <c:pt idx="6">
                  <c:v>61.005555555559113</c:v>
                </c:pt>
                <c:pt idx="7">
                  <c:v>97.974999999998545</c:v>
                </c:pt>
                <c:pt idx="8">
                  <c:v>138.09097222222044</c:v>
                </c:pt>
                <c:pt idx="9">
                  <c:v>173.06805555555911</c:v>
                </c:pt>
                <c:pt idx="10">
                  <c:v>204.07777777777665</c:v>
                </c:pt>
                <c:pt idx="11">
                  <c:v>286.0493055555562</c:v>
                </c:pt>
                <c:pt idx="12">
                  <c:v>332.92222222222335</c:v>
                </c:pt>
                <c:pt idx="13">
                  <c:v>364.01666666667006</c:v>
                </c:pt>
                <c:pt idx="14">
                  <c:v>664.08680555555475</c:v>
                </c:pt>
                <c:pt idx="15">
                  <c:v>875.0131944444438</c:v>
                </c:pt>
                <c:pt idx="16">
                  <c:v>1078.0993055555591</c:v>
                </c:pt>
                <c:pt idx="17">
                  <c:v>1190.0770833333372</c:v>
                </c:pt>
                <c:pt idx="18">
                  <c:v>1390.9840277777766</c:v>
                </c:pt>
                <c:pt idx="19">
                  <c:v>1400.8444444444394</c:v>
                </c:pt>
                <c:pt idx="20">
                  <c:v>1401.8444444444394</c:v>
                </c:pt>
              </c:numCache>
            </c:numRef>
          </c:xVal>
          <c:yVal>
            <c:numRef>
              <c:f>'incubation data'!$CJ$1951:$CJ$1971</c:f>
              <c:numCache>
                <c:formatCode>0.000</c:formatCode>
                <c:ptCount val="21"/>
                <c:pt idx="0">
                  <c:v>0</c:v>
                </c:pt>
                <c:pt idx="1">
                  <c:v>0.78379407906026866</c:v>
                </c:pt>
                <c:pt idx="2">
                  <c:v>0.95075488241694428</c:v>
                </c:pt>
                <c:pt idx="5">
                  <c:v>0.96681550101354552</c:v>
                </c:pt>
                <c:pt idx="6">
                  <c:v>1.2480528349518287</c:v>
                </c:pt>
                <c:pt idx="7">
                  <c:v>1.0547184177458768</c:v>
                </c:pt>
                <c:pt idx="8">
                  <c:v>1.4067873563007707</c:v>
                </c:pt>
                <c:pt idx="9">
                  <c:v>1.9819549091265996</c:v>
                </c:pt>
                <c:pt idx="10">
                  <c:v>2.3480492112133931</c:v>
                </c:pt>
                <c:pt idx="11">
                  <c:v>3.1963535420169578</c:v>
                </c:pt>
                <c:pt idx="12">
                  <c:v>3.6077474894553232</c:v>
                </c:pt>
                <c:pt idx="13">
                  <c:v>4.0712808415628245</c:v>
                </c:pt>
                <c:pt idx="14">
                  <c:v>6.1997087158497042</c:v>
                </c:pt>
                <c:pt idx="15">
                  <c:v>8.2458880958081497</c:v>
                </c:pt>
                <c:pt idx="16">
                  <c:v>15.899497029925747</c:v>
                </c:pt>
                <c:pt idx="17">
                  <c:v>18.71074219058508</c:v>
                </c:pt>
                <c:pt idx="18">
                  <c:v>15.330944119053221</c:v>
                </c:pt>
                <c:pt idx="19">
                  <c:v>16.379756263959287</c:v>
                </c:pt>
                <c:pt idx="20">
                  <c:v>16.379756263959287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C5-4F19-9F77-C269BE3A47AB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data'!$G$1951:$G$1971</c:f>
              <c:numCache>
                <c:formatCode>0</c:formatCode>
                <c:ptCount val="21"/>
                <c:pt idx="0">
                  <c:v>0</c:v>
                </c:pt>
                <c:pt idx="1">
                  <c:v>5.9333333333343035</c:v>
                </c:pt>
                <c:pt idx="2">
                  <c:v>13.01875000000291</c:v>
                </c:pt>
                <c:pt idx="3">
                  <c:v>21.135416666664241</c:v>
                </c:pt>
                <c:pt idx="4">
                  <c:v>34.178472222221899</c:v>
                </c:pt>
                <c:pt idx="5">
                  <c:v>47.955555555556202</c:v>
                </c:pt>
                <c:pt idx="6">
                  <c:v>61.005555555559113</c:v>
                </c:pt>
                <c:pt idx="7">
                  <c:v>97.974999999998545</c:v>
                </c:pt>
                <c:pt idx="8">
                  <c:v>138.09097222222044</c:v>
                </c:pt>
                <c:pt idx="9">
                  <c:v>173.06805555555911</c:v>
                </c:pt>
                <c:pt idx="10">
                  <c:v>204.07777777777665</c:v>
                </c:pt>
                <c:pt idx="11">
                  <c:v>286.0493055555562</c:v>
                </c:pt>
                <c:pt idx="12">
                  <c:v>332.92222222222335</c:v>
                </c:pt>
                <c:pt idx="13">
                  <c:v>364.01666666667006</c:v>
                </c:pt>
                <c:pt idx="14">
                  <c:v>664.08680555555475</c:v>
                </c:pt>
                <c:pt idx="15">
                  <c:v>875.0131944444438</c:v>
                </c:pt>
                <c:pt idx="16">
                  <c:v>1078.0993055555591</c:v>
                </c:pt>
                <c:pt idx="17">
                  <c:v>1190.0770833333372</c:v>
                </c:pt>
                <c:pt idx="18">
                  <c:v>1390.9840277777766</c:v>
                </c:pt>
                <c:pt idx="19">
                  <c:v>1400.8444444444394</c:v>
                </c:pt>
                <c:pt idx="20">
                  <c:v>1401.8444444444394</c:v>
                </c:pt>
              </c:numCache>
            </c:numRef>
          </c:xVal>
          <c:yVal>
            <c:numRef>
              <c:f>'incubation data'!$CK$1951:$CK$1971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C5-4F19-9F77-C269BE3A4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472640"/>
        <c:axId val="95552640"/>
      </c:scatterChart>
      <c:valAx>
        <c:axId val="9547264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5552640"/>
        <c:crosses val="autoZero"/>
        <c:crossBetween val="midCat"/>
      </c:valAx>
      <c:valAx>
        <c:axId val="95552640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crossAx val="954726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1st exp. CO2 / CH4</a:t>
            </a:r>
          </a:p>
        </c:rich>
      </c:tx>
      <c:layout>
        <c:manualLayout>
          <c:xMode val="edge"/>
          <c:yMode val="edge"/>
          <c:x val="0.21500600021046387"/>
          <c:y val="4.1666666666666664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031628488134119"/>
          <c:y val="5.1400554097404488E-2"/>
          <c:w val="0.74549039411989126"/>
          <c:h val="0.8971988918051916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'incubation data'!$G$1980:$G$2024</c:f>
              <c:numCache>
                <c:formatCode>0</c:formatCode>
                <c:ptCount val="45"/>
                <c:pt idx="0">
                  <c:v>0</c:v>
                </c:pt>
                <c:pt idx="1">
                  <c:v>5.9902777777751908</c:v>
                </c:pt>
                <c:pt idx="2">
                  <c:v>11.982638888890506</c:v>
                </c:pt>
                <c:pt idx="3">
                  <c:v>16.055555555554747</c:v>
                </c:pt>
                <c:pt idx="4">
                  <c:v>23.148611111115315</c:v>
                </c:pt>
                <c:pt idx="5">
                  <c:v>46.754861111112405</c:v>
                </c:pt>
                <c:pt idx="6">
                  <c:v>61.856944444443798</c:v>
                </c:pt>
                <c:pt idx="7">
                  <c:v>75.953472222223354</c:v>
                </c:pt>
                <c:pt idx="8">
                  <c:v>94.974999999998545</c:v>
                </c:pt>
                <c:pt idx="9">
                  <c:v>111.76875000000291</c:v>
                </c:pt>
                <c:pt idx="10">
                  <c:v>122.8840277777781</c:v>
                </c:pt>
                <c:pt idx="11">
                  <c:v>136.9819444444438</c:v>
                </c:pt>
                <c:pt idx="12">
                  <c:v>150.96527777778101</c:v>
                </c:pt>
                <c:pt idx="13">
                  <c:v>164.88124999999854</c:v>
                </c:pt>
                <c:pt idx="14">
                  <c:v>178.85833333333721</c:v>
                </c:pt>
                <c:pt idx="15">
                  <c:v>192.85208333333139</c:v>
                </c:pt>
                <c:pt idx="16">
                  <c:v>206.95208333333721</c:v>
                </c:pt>
                <c:pt idx="17">
                  <c:v>220.85763888889051</c:v>
                </c:pt>
                <c:pt idx="18">
                  <c:v>262.9375</c:v>
                </c:pt>
                <c:pt idx="19">
                  <c:v>290.87847222222626</c:v>
                </c:pt>
                <c:pt idx="20">
                  <c:v>305.72986111111095</c:v>
                </c:pt>
                <c:pt idx="21">
                  <c:v>389.99305555555475</c:v>
                </c:pt>
                <c:pt idx="22">
                  <c:v>465.88611111111095</c:v>
                </c:pt>
                <c:pt idx="23">
                  <c:v>539.75208333333285</c:v>
                </c:pt>
                <c:pt idx="24">
                  <c:v>558.9416666666657</c:v>
                </c:pt>
                <c:pt idx="25">
                  <c:v>608.99027777777519</c:v>
                </c:pt>
                <c:pt idx="26">
                  <c:v>636.75</c:v>
                </c:pt>
                <c:pt idx="27">
                  <c:v>711.92291666667006</c:v>
                </c:pt>
                <c:pt idx="28">
                  <c:v>761.74444444444816</c:v>
                </c:pt>
                <c:pt idx="29">
                  <c:v>801.9284722222219</c:v>
                </c:pt>
                <c:pt idx="30">
                  <c:v>850.98263888889051</c:v>
                </c:pt>
                <c:pt idx="31">
                  <c:v>901.92708333333576</c:v>
                </c:pt>
                <c:pt idx="32">
                  <c:v>956.81527777777956</c:v>
                </c:pt>
                <c:pt idx="33">
                  <c:v>1046.9305555555547</c:v>
                </c:pt>
                <c:pt idx="34">
                  <c:v>1118.7819444444467</c:v>
                </c:pt>
                <c:pt idx="35">
                  <c:v>1186.9708333333328</c:v>
                </c:pt>
                <c:pt idx="36">
                  <c:v>1232.7916666666642</c:v>
                </c:pt>
                <c:pt idx="37">
                  <c:v>1259.8138888888934</c:v>
                </c:pt>
                <c:pt idx="38">
                  <c:v>1293.9201388888905</c:v>
                </c:pt>
                <c:pt idx="39">
                  <c:v>1312.9263888888891</c:v>
                </c:pt>
                <c:pt idx="40">
                  <c:v>1347.7861111111124</c:v>
                </c:pt>
                <c:pt idx="41">
                  <c:v>1378.9875000000029</c:v>
                </c:pt>
                <c:pt idx="42">
                  <c:v>1432.8027777777752</c:v>
                </c:pt>
                <c:pt idx="43">
                  <c:v>1461.8131944444467</c:v>
                </c:pt>
                <c:pt idx="44">
                  <c:v>1511.8333333333358</c:v>
                </c:pt>
              </c:numCache>
            </c:numRef>
          </c:xVal>
          <c:yVal>
            <c:numRef>
              <c:f>'incubation data'!$Y$1980:$Y$2024</c:f>
              <c:numCache>
                <c:formatCode>0.000000</c:formatCode>
                <c:ptCount val="45"/>
                <c:pt idx="0">
                  <c:v>0</c:v>
                </c:pt>
                <c:pt idx="1">
                  <c:v>2.1798539265739476E-3</c:v>
                </c:pt>
                <c:pt idx="2">
                  <c:v>3.3821816724727873E-3</c:v>
                </c:pt>
                <c:pt idx="3">
                  <c:v>4.1308248871201516E-3</c:v>
                </c:pt>
                <c:pt idx="4">
                  <c:v>4.8944695202969655E-3</c:v>
                </c:pt>
                <c:pt idx="5">
                  <c:v>1.4302591515713376E-2</c:v>
                </c:pt>
                <c:pt idx="6">
                  <c:v>2.5696211501711183E-2</c:v>
                </c:pt>
                <c:pt idx="7">
                  <c:v>3.8656528345290188E-2</c:v>
                </c:pt>
                <c:pt idx="8">
                  <c:v>5.9429110703696005E-2</c:v>
                </c:pt>
                <c:pt idx="9">
                  <c:v>7.722291881297072E-2</c:v>
                </c:pt>
                <c:pt idx="10">
                  <c:v>8.8715954017183296E-2</c:v>
                </c:pt>
                <c:pt idx="11">
                  <c:v>9.9786671826633103E-2</c:v>
                </c:pt>
                <c:pt idx="12">
                  <c:v>0.13462818963958972</c:v>
                </c:pt>
                <c:pt idx="13">
                  <c:v>0.1511404510153059</c:v>
                </c:pt>
                <c:pt idx="14">
                  <c:v>0.18088405793533197</c:v>
                </c:pt>
                <c:pt idx="15">
                  <c:v>0.21246788470509143</c:v>
                </c:pt>
                <c:pt idx="16">
                  <c:v>0.25250243002413336</c:v>
                </c:pt>
                <c:pt idx="17">
                  <c:v>0.29741365759497751</c:v>
                </c:pt>
                <c:pt idx="18">
                  <c:v>0.57964368621356865</c:v>
                </c:pt>
                <c:pt idx="19">
                  <c:v>0.96901557345797329</c:v>
                </c:pt>
                <c:pt idx="20">
                  <c:v>1.3493885088427438</c:v>
                </c:pt>
                <c:pt idx="21">
                  <c:v>6.2347505789397086</c:v>
                </c:pt>
                <c:pt idx="22">
                  <c:v>9.4217019238142967</c:v>
                </c:pt>
                <c:pt idx="23">
                  <c:v>12.532592699766612</c:v>
                </c:pt>
                <c:pt idx="24">
                  <c:v>12.990177804907333</c:v>
                </c:pt>
                <c:pt idx="25">
                  <c:v>13.172615801364957</c:v>
                </c:pt>
                <c:pt idx="26">
                  <c:v>15.299903448264569</c:v>
                </c:pt>
                <c:pt idx="27">
                  <c:v>15.576900890795965</c:v>
                </c:pt>
                <c:pt idx="28">
                  <c:v>16.336994130399017</c:v>
                </c:pt>
                <c:pt idx="29">
                  <c:v>15.724051161791269</c:v>
                </c:pt>
                <c:pt idx="30">
                  <c:v>16.445242684696794</c:v>
                </c:pt>
                <c:pt idx="31">
                  <c:v>18.271308039997059</c:v>
                </c:pt>
                <c:pt idx="32">
                  <c:v>20.070452946361691</c:v>
                </c:pt>
                <c:pt idx="33">
                  <c:v>22.719592191348834</c:v>
                </c:pt>
                <c:pt idx="34">
                  <c:v>23.595165458846886</c:v>
                </c:pt>
                <c:pt idx="35">
                  <c:v>23.991135842801423</c:v>
                </c:pt>
                <c:pt idx="36">
                  <c:v>24.855928438143057</c:v>
                </c:pt>
                <c:pt idx="37">
                  <c:v>25.959369357267601</c:v>
                </c:pt>
                <c:pt idx="38">
                  <c:v>25.959369357267601</c:v>
                </c:pt>
                <c:pt idx="39">
                  <c:v>26.831317381914261</c:v>
                </c:pt>
                <c:pt idx="40">
                  <c:v>27.679586309192036</c:v>
                </c:pt>
                <c:pt idx="41">
                  <c:v>28.468064364693394</c:v>
                </c:pt>
                <c:pt idx="42">
                  <c:v>29.537024866083204</c:v>
                </c:pt>
                <c:pt idx="43">
                  <c:v>30.545742244735777</c:v>
                </c:pt>
                <c:pt idx="44">
                  <c:v>31.767597203449096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DA-498D-B0A5-0F4474746AC6}"/>
            </c:ext>
          </c:extLst>
        </c:ser>
        <c:ser>
          <c:idx val="9"/>
          <c:order val="1"/>
          <c:spPr>
            <a:ln w="28575">
              <a:noFill/>
            </a:ln>
          </c:spPr>
          <c:marker>
            <c:spPr>
              <a:solidFill>
                <a:schemeClr val="tx2">
                  <a:lumMod val="60000"/>
                  <a:lumOff val="40000"/>
                </a:schemeClr>
              </a:solidFill>
            </c:spPr>
          </c:marker>
          <c:xVal>
            <c:numRef>
              <c:f>'incubation data'!$G$1980:$G$2024</c:f>
              <c:numCache>
                <c:formatCode>0</c:formatCode>
                <c:ptCount val="45"/>
                <c:pt idx="0">
                  <c:v>0</c:v>
                </c:pt>
                <c:pt idx="1">
                  <c:v>5.9902777777751908</c:v>
                </c:pt>
                <c:pt idx="2">
                  <c:v>11.982638888890506</c:v>
                </c:pt>
                <c:pt idx="3">
                  <c:v>16.055555555554747</c:v>
                </c:pt>
                <c:pt idx="4">
                  <c:v>23.148611111115315</c:v>
                </c:pt>
                <c:pt idx="5">
                  <c:v>46.754861111112405</c:v>
                </c:pt>
                <c:pt idx="6">
                  <c:v>61.856944444443798</c:v>
                </c:pt>
                <c:pt idx="7">
                  <c:v>75.953472222223354</c:v>
                </c:pt>
                <c:pt idx="8">
                  <c:v>94.974999999998545</c:v>
                </c:pt>
                <c:pt idx="9">
                  <c:v>111.76875000000291</c:v>
                </c:pt>
                <c:pt idx="10">
                  <c:v>122.8840277777781</c:v>
                </c:pt>
                <c:pt idx="11">
                  <c:v>136.9819444444438</c:v>
                </c:pt>
                <c:pt idx="12">
                  <c:v>150.96527777778101</c:v>
                </c:pt>
                <c:pt idx="13">
                  <c:v>164.88124999999854</c:v>
                </c:pt>
                <c:pt idx="14">
                  <c:v>178.85833333333721</c:v>
                </c:pt>
                <c:pt idx="15">
                  <c:v>192.85208333333139</c:v>
                </c:pt>
                <c:pt idx="16">
                  <c:v>206.95208333333721</c:v>
                </c:pt>
                <c:pt idx="17">
                  <c:v>220.85763888889051</c:v>
                </c:pt>
                <c:pt idx="18">
                  <c:v>262.9375</c:v>
                </c:pt>
                <c:pt idx="19">
                  <c:v>290.87847222222626</c:v>
                </c:pt>
                <c:pt idx="20">
                  <c:v>305.72986111111095</c:v>
                </c:pt>
                <c:pt idx="21">
                  <c:v>389.99305555555475</c:v>
                </c:pt>
                <c:pt idx="22">
                  <c:v>465.88611111111095</c:v>
                </c:pt>
                <c:pt idx="23">
                  <c:v>539.75208333333285</c:v>
                </c:pt>
                <c:pt idx="24">
                  <c:v>558.9416666666657</c:v>
                </c:pt>
                <c:pt idx="25">
                  <c:v>608.99027777777519</c:v>
                </c:pt>
                <c:pt idx="26">
                  <c:v>636.75</c:v>
                </c:pt>
                <c:pt idx="27">
                  <c:v>711.92291666667006</c:v>
                </c:pt>
                <c:pt idx="28">
                  <c:v>761.74444444444816</c:v>
                </c:pt>
                <c:pt idx="29">
                  <c:v>801.9284722222219</c:v>
                </c:pt>
                <c:pt idx="30">
                  <c:v>850.98263888889051</c:v>
                </c:pt>
                <c:pt idx="31">
                  <c:v>901.92708333333576</c:v>
                </c:pt>
                <c:pt idx="32">
                  <c:v>956.81527777777956</c:v>
                </c:pt>
                <c:pt idx="33">
                  <c:v>1046.9305555555547</c:v>
                </c:pt>
                <c:pt idx="34">
                  <c:v>1118.7819444444467</c:v>
                </c:pt>
                <c:pt idx="35">
                  <c:v>1186.9708333333328</c:v>
                </c:pt>
                <c:pt idx="36">
                  <c:v>1232.7916666666642</c:v>
                </c:pt>
                <c:pt idx="37">
                  <c:v>1259.8138888888934</c:v>
                </c:pt>
                <c:pt idx="38">
                  <c:v>1293.9201388888905</c:v>
                </c:pt>
                <c:pt idx="39">
                  <c:v>1312.9263888888891</c:v>
                </c:pt>
                <c:pt idx="40">
                  <c:v>1347.7861111111124</c:v>
                </c:pt>
                <c:pt idx="41">
                  <c:v>1378.9875000000029</c:v>
                </c:pt>
                <c:pt idx="42">
                  <c:v>1432.8027777777752</c:v>
                </c:pt>
                <c:pt idx="43">
                  <c:v>1461.8131944444467</c:v>
                </c:pt>
                <c:pt idx="44">
                  <c:v>1511.8333333333358</c:v>
                </c:pt>
              </c:numCache>
            </c:numRef>
          </c:xVal>
          <c:yVal>
            <c:numRef>
              <c:f>'incubation data'!$AJ$1980:$AJ$2024</c:f>
              <c:numCache>
                <c:formatCode>0.0</c:formatCode>
                <c:ptCount val="45"/>
                <c:pt idx="0">
                  <c:v>0</c:v>
                </c:pt>
                <c:pt idx="1">
                  <c:v>1.610134564400364</c:v>
                </c:pt>
                <c:pt idx="2">
                  <c:v>2.8763775470986479</c:v>
                </c:pt>
                <c:pt idx="3">
                  <c:v>3.4288735771627117</c:v>
                </c:pt>
                <c:pt idx="4">
                  <c:v>5.0343240976781169</c:v>
                </c:pt>
                <c:pt idx="5">
                  <c:v>8.7488695309480811</c:v>
                </c:pt>
                <c:pt idx="6">
                  <c:v>10.052314761744803</c:v>
                </c:pt>
                <c:pt idx="7">
                  <c:v>10.25028460884816</c:v>
                </c:pt>
                <c:pt idx="8">
                  <c:v>11.541274168494574</c:v>
                </c:pt>
                <c:pt idx="9">
                  <c:v>11.85674008355911</c:v>
                </c:pt>
                <c:pt idx="10">
                  <c:v>12.09818858824258</c:v>
                </c:pt>
                <c:pt idx="11">
                  <c:v>11.797956580102188</c:v>
                </c:pt>
                <c:pt idx="12">
                  <c:v>13.27698994636448</c:v>
                </c:pt>
                <c:pt idx="13">
                  <c:v>12.923297432720426</c:v>
                </c:pt>
                <c:pt idx="14">
                  <c:v>13.301364453236129</c:v>
                </c:pt>
                <c:pt idx="15">
                  <c:v>13.672337842844774</c:v>
                </c:pt>
                <c:pt idx="16">
                  <c:v>13.797923650819675</c:v>
                </c:pt>
                <c:pt idx="17">
                  <c:v>13.847511151537834</c:v>
                </c:pt>
                <c:pt idx="18">
                  <c:v>14.763903014343848</c:v>
                </c:pt>
                <c:pt idx="19">
                  <c:v>14.888349077662658</c:v>
                </c:pt>
                <c:pt idx="20">
                  <c:v>15.445538749398782</c:v>
                </c:pt>
                <c:pt idx="21">
                  <c:v>17.85567548790781</c:v>
                </c:pt>
                <c:pt idx="22">
                  <c:v>20.305580721176252</c:v>
                </c:pt>
                <c:pt idx="23">
                  <c:v>22.165597156664038</c:v>
                </c:pt>
                <c:pt idx="24">
                  <c:v>22.959360896986304</c:v>
                </c:pt>
                <c:pt idx="25">
                  <c:v>21.636943359227729</c:v>
                </c:pt>
                <c:pt idx="26">
                  <c:v>24.18246816320794</c:v>
                </c:pt>
                <c:pt idx="27">
                  <c:v>24.285081401865327</c:v>
                </c:pt>
                <c:pt idx="28">
                  <c:v>24.512729892916987</c:v>
                </c:pt>
                <c:pt idx="29">
                  <c:v>22.872352031598606</c:v>
                </c:pt>
                <c:pt idx="30">
                  <c:v>24.060992920998036</c:v>
                </c:pt>
                <c:pt idx="31">
                  <c:v>26.162586241159342</c:v>
                </c:pt>
                <c:pt idx="32">
                  <c:v>27.634843999337193</c:v>
                </c:pt>
                <c:pt idx="33">
                  <c:v>31.951720826641001</c:v>
                </c:pt>
                <c:pt idx="34">
                  <c:v>31.382657463001657</c:v>
                </c:pt>
                <c:pt idx="35">
                  <c:v>31.104748180893115</c:v>
                </c:pt>
                <c:pt idx="36">
                  <c:v>32.675207697256965</c:v>
                </c:pt>
                <c:pt idx="37">
                  <c:v>33.973554368806241</c:v>
                </c:pt>
                <c:pt idx="38">
                  <c:v>34.293250249586457</c:v>
                </c:pt>
                <c:pt idx="39">
                  <c:v>40.73995347749392</c:v>
                </c:pt>
                <c:pt idx="40">
                  <c:v>41.206966422756913</c:v>
                </c:pt>
                <c:pt idx="41">
                  <c:v>42.596855454605461</c:v>
                </c:pt>
                <c:pt idx="42">
                  <c:v>42.807776671054924</c:v>
                </c:pt>
                <c:pt idx="43">
                  <c:v>43.98980946126435</c:v>
                </c:pt>
                <c:pt idx="44">
                  <c:v>44.749776274603164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2DA-498D-B0A5-0F4474746AC6}"/>
            </c:ext>
          </c:extLst>
        </c:ser>
        <c:ser>
          <c:idx val="10"/>
          <c:order val="2"/>
          <c:spPr>
            <a:ln w="28575">
              <a:noFill/>
            </a:ln>
          </c:spPr>
          <c:xVal>
            <c:numRef>
              <c:f>'incubation data'!$G$1980:$G$2024</c:f>
              <c:numCache>
                <c:formatCode>0</c:formatCode>
                <c:ptCount val="45"/>
                <c:pt idx="0">
                  <c:v>0</c:v>
                </c:pt>
                <c:pt idx="1">
                  <c:v>5.9902777777751908</c:v>
                </c:pt>
                <c:pt idx="2">
                  <c:v>11.982638888890506</c:v>
                </c:pt>
                <c:pt idx="3">
                  <c:v>16.055555555554747</c:v>
                </c:pt>
                <c:pt idx="4">
                  <c:v>23.148611111115315</c:v>
                </c:pt>
                <c:pt idx="5">
                  <c:v>46.754861111112405</c:v>
                </c:pt>
                <c:pt idx="6">
                  <c:v>61.856944444443798</c:v>
                </c:pt>
                <c:pt idx="7">
                  <c:v>75.953472222223354</c:v>
                </c:pt>
                <c:pt idx="8">
                  <c:v>94.974999999998545</c:v>
                </c:pt>
                <c:pt idx="9">
                  <c:v>111.76875000000291</c:v>
                </c:pt>
                <c:pt idx="10">
                  <c:v>122.8840277777781</c:v>
                </c:pt>
                <c:pt idx="11">
                  <c:v>136.9819444444438</c:v>
                </c:pt>
                <c:pt idx="12">
                  <c:v>150.96527777778101</c:v>
                </c:pt>
                <c:pt idx="13">
                  <c:v>164.88124999999854</c:v>
                </c:pt>
                <c:pt idx="14">
                  <c:v>178.85833333333721</c:v>
                </c:pt>
                <c:pt idx="15">
                  <c:v>192.85208333333139</c:v>
                </c:pt>
                <c:pt idx="16">
                  <c:v>206.95208333333721</c:v>
                </c:pt>
                <c:pt idx="17">
                  <c:v>220.85763888889051</c:v>
                </c:pt>
                <c:pt idx="18">
                  <c:v>262.9375</c:v>
                </c:pt>
                <c:pt idx="19">
                  <c:v>290.87847222222626</c:v>
                </c:pt>
                <c:pt idx="20">
                  <c:v>305.72986111111095</c:v>
                </c:pt>
                <c:pt idx="21">
                  <c:v>389.99305555555475</c:v>
                </c:pt>
                <c:pt idx="22">
                  <c:v>465.88611111111095</c:v>
                </c:pt>
                <c:pt idx="23">
                  <c:v>539.75208333333285</c:v>
                </c:pt>
                <c:pt idx="24">
                  <c:v>558.9416666666657</c:v>
                </c:pt>
                <c:pt idx="25">
                  <c:v>608.99027777777519</c:v>
                </c:pt>
                <c:pt idx="26">
                  <c:v>636.75</c:v>
                </c:pt>
                <c:pt idx="27">
                  <c:v>711.92291666667006</c:v>
                </c:pt>
                <c:pt idx="28">
                  <c:v>761.74444444444816</c:v>
                </c:pt>
                <c:pt idx="29">
                  <c:v>801.9284722222219</c:v>
                </c:pt>
                <c:pt idx="30">
                  <c:v>850.98263888889051</c:v>
                </c:pt>
                <c:pt idx="31">
                  <c:v>901.92708333333576</c:v>
                </c:pt>
                <c:pt idx="32">
                  <c:v>956.81527777777956</c:v>
                </c:pt>
                <c:pt idx="33">
                  <c:v>1046.9305555555547</c:v>
                </c:pt>
                <c:pt idx="34">
                  <c:v>1118.7819444444467</c:v>
                </c:pt>
                <c:pt idx="35">
                  <c:v>1186.9708333333328</c:v>
                </c:pt>
                <c:pt idx="36">
                  <c:v>1232.7916666666642</c:v>
                </c:pt>
                <c:pt idx="37">
                  <c:v>1259.8138888888934</c:v>
                </c:pt>
                <c:pt idx="38">
                  <c:v>1293.9201388888905</c:v>
                </c:pt>
                <c:pt idx="39">
                  <c:v>1312.9263888888891</c:v>
                </c:pt>
                <c:pt idx="40">
                  <c:v>1347.7861111111124</c:v>
                </c:pt>
                <c:pt idx="41">
                  <c:v>1378.9875000000029</c:v>
                </c:pt>
                <c:pt idx="42">
                  <c:v>1432.8027777777752</c:v>
                </c:pt>
                <c:pt idx="43">
                  <c:v>1461.8131944444467</c:v>
                </c:pt>
                <c:pt idx="44">
                  <c:v>1511.8333333333358</c:v>
                </c:pt>
              </c:numCache>
            </c:numRef>
          </c:xVal>
          <c:yVal>
            <c:numRef>
              <c:f>'incubation data'!$AK$1980:$AK$2024</c:f>
              <c:numCache>
                <c:formatCode>0.0</c:formatCode>
                <c:ptCount val="4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2DA-498D-B0A5-0F4474746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983488"/>
        <c:axId val="95985024"/>
      </c:scatterChart>
      <c:valAx>
        <c:axId val="9598348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5985024"/>
        <c:crosses val="autoZero"/>
        <c:crossBetween val="midCat"/>
      </c:valAx>
      <c:valAx>
        <c:axId val="95985024"/>
        <c:scaling>
          <c:orientation val="minMax"/>
        </c:scaling>
        <c:delete val="0"/>
        <c:axPos val="l"/>
        <c:numFmt formatCode="0.000000" sourceLinked="1"/>
        <c:majorTickMark val="out"/>
        <c:minorTickMark val="none"/>
        <c:tickLblPos val="nextTo"/>
        <c:crossAx val="959834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layout>
        <c:manualLayout>
          <c:xMode val="edge"/>
          <c:yMode val="edge"/>
          <c:x val="0.21783456457940226"/>
          <c:y val="0.63888888888889006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9.0462792102568884E-2"/>
          <c:y val="4.6770924467774859E-2"/>
          <c:w val="0.82659699226856065"/>
          <c:h val="0.83261956838728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data'!$G$2027:$G$2047</c:f>
              <c:numCache>
                <c:formatCode>0</c:formatCode>
                <c:ptCount val="21"/>
                <c:pt idx="0">
                  <c:v>0</c:v>
                </c:pt>
                <c:pt idx="1">
                  <c:v>5.9305555555547471</c:v>
                </c:pt>
                <c:pt idx="2">
                  <c:v>13.011805555557657</c:v>
                </c:pt>
                <c:pt idx="3">
                  <c:v>21.130555555551837</c:v>
                </c:pt>
                <c:pt idx="4">
                  <c:v>34.172222222223354</c:v>
                </c:pt>
                <c:pt idx="5">
                  <c:v>47.955555555556202</c:v>
                </c:pt>
                <c:pt idx="6">
                  <c:v>61.005555555551837</c:v>
                </c:pt>
                <c:pt idx="7">
                  <c:v>97.974305555551837</c:v>
                </c:pt>
                <c:pt idx="8">
                  <c:v>138.0895833333343</c:v>
                </c:pt>
                <c:pt idx="9">
                  <c:v>173.06874999999854</c:v>
                </c:pt>
                <c:pt idx="10">
                  <c:v>207.06180555555329</c:v>
                </c:pt>
                <c:pt idx="11">
                  <c:v>286.04722222222335</c:v>
                </c:pt>
                <c:pt idx="12">
                  <c:v>332.9152777777781</c:v>
                </c:pt>
                <c:pt idx="13">
                  <c:v>364.01041666666424</c:v>
                </c:pt>
                <c:pt idx="14">
                  <c:v>664.08124999999563</c:v>
                </c:pt>
                <c:pt idx="15">
                  <c:v>875.00694444444525</c:v>
                </c:pt>
                <c:pt idx="16">
                  <c:v>1078.0923611111066</c:v>
                </c:pt>
                <c:pt idx="17">
                  <c:v>1190.0749999999971</c:v>
                </c:pt>
                <c:pt idx="18">
                  <c:v>1390.9854166666628</c:v>
                </c:pt>
                <c:pt idx="19">
                  <c:v>1400.898611111108</c:v>
                </c:pt>
                <c:pt idx="20">
                  <c:v>1401.8902777777766</c:v>
                </c:pt>
              </c:numCache>
            </c:numRef>
          </c:xVal>
          <c:yVal>
            <c:numRef>
              <c:f>'incubation data'!$CH$2027:$CH$2047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A5-4521-9843-5A722A0F9E22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data'!$G$2027:$G$2047</c:f>
              <c:numCache>
                <c:formatCode>0</c:formatCode>
                <c:ptCount val="21"/>
                <c:pt idx="0">
                  <c:v>0</c:v>
                </c:pt>
                <c:pt idx="1">
                  <c:v>5.9305555555547471</c:v>
                </c:pt>
                <c:pt idx="2">
                  <c:v>13.011805555557657</c:v>
                </c:pt>
                <c:pt idx="3">
                  <c:v>21.130555555551837</c:v>
                </c:pt>
                <c:pt idx="4">
                  <c:v>34.172222222223354</c:v>
                </c:pt>
                <c:pt idx="5">
                  <c:v>47.955555555556202</c:v>
                </c:pt>
                <c:pt idx="6">
                  <c:v>61.005555555551837</c:v>
                </c:pt>
                <c:pt idx="7">
                  <c:v>97.974305555551837</c:v>
                </c:pt>
                <c:pt idx="8">
                  <c:v>138.0895833333343</c:v>
                </c:pt>
                <c:pt idx="9">
                  <c:v>173.06874999999854</c:v>
                </c:pt>
                <c:pt idx="10">
                  <c:v>207.06180555555329</c:v>
                </c:pt>
                <c:pt idx="11">
                  <c:v>286.04722222222335</c:v>
                </c:pt>
                <c:pt idx="12">
                  <c:v>332.9152777777781</c:v>
                </c:pt>
                <c:pt idx="13">
                  <c:v>364.01041666666424</c:v>
                </c:pt>
                <c:pt idx="14">
                  <c:v>664.08124999999563</c:v>
                </c:pt>
                <c:pt idx="15">
                  <c:v>875.00694444444525</c:v>
                </c:pt>
                <c:pt idx="16">
                  <c:v>1078.0923611111066</c:v>
                </c:pt>
                <c:pt idx="17">
                  <c:v>1190.0749999999971</c:v>
                </c:pt>
                <c:pt idx="18">
                  <c:v>1390.9854166666628</c:v>
                </c:pt>
                <c:pt idx="19">
                  <c:v>1400.898611111108</c:v>
                </c:pt>
                <c:pt idx="20">
                  <c:v>1401.8902777777766</c:v>
                </c:pt>
              </c:numCache>
            </c:numRef>
          </c:xVal>
          <c:yVal>
            <c:numRef>
              <c:f>'incubation data'!$CI$2027:$CI$2047</c:f>
              <c:numCache>
                <c:formatCode>0.000</c:formatCode>
                <c:ptCount val="21"/>
                <c:pt idx="0">
                  <c:v>0</c:v>
                </c:pt>
                <c:pt idx="1">
                  <c:v>0.64220144726121176</c:v>
                </c:pt>
                <c:pt idx="2">
                  <c:v>1.2601478210247297</c:v>
                </c:pt>
                <c:pt idx="5">
                  <c:v>4.8004826480574696</c:v>
                </c:pt>
                <c:pt idx="6">
                  <c:v>5.7669291126293949</c:v>
                </c:pt>
                <c:pt idx="7">
                  <c:v>6.357795918356798</c:v>
                </c:pt>
                <c:pt idx="8">
                  <c:v>7.4351314661461458</c:v>
                </c:pt>
                <c:pt idx="9">
                  <c:v>8.7663032836122081</c:v>
                </c:pt>
                <c:pt idx="10">
                  <c:v>9.6388905081840193</c:v>
                </c:pt>
                <c:pt idx="11">
                  <c:v>10.114123311598295</c:v>
                </c:pt>
                <c:pt idx="12">
                  <c:v>10.159361952124545</c:v>
                </c:pt>
                <c:pt idx="13">
                  <c:v>10.065428057607276</c:v>
                </c:pt>
                <c:pt idx="14">
                  <c:v>8.93281151928797</c:v>
                </c:pt>
                <c:pt idx="15">
                  <c:v>8.1601073556553843</c:v>
                </c:pt>
                <c:pt idx="16">
                  <c:v>11.515011156000988</c:v>
                </c:pt>
                <c:pt idx="17">
                  <c:v>11.991859543988291</c:v>
                </c:pt>
                <c:pt idx="18">
                  <c:v>8.8198394580455375</c:v>
                </c:pt>
                <c:pt idx="19">
                  <c:v>8.9852383525204242</c:v>
                </c:pt>
                <c:pt idx="20">
                  <c:v>8.9852383525204242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A5-4521-9843-5A722A0F9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015104"/>
        <c:axId val="96017024"/>
      </c:scatterChart>
      <c:valAx>
        <c:axId val="9601510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6017024"/>
        <c:crosses val="autoZero"/>
        <c:crossBetween val="midCat"/>
      </c:valAx>
      <c:valAx>
        <c:axId val="96017024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960151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6618680760987917"/>
          <c:y val="8.3333333333333343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data'!$G$2027:$G$2047</c:f>
              <c:numCache>
                <c:formatCode>0</c:formatCode>
                <c:ptCount val="21"/>
                <c:pt idx="0">
                  <c:v>0</c:v>
                </c:pt>
                <c:pt idx="1">
                  <c:v>5.9305555555547471</c:v>
                </c:pt>
                <c:pt idx="2">
                  <c:v>13.011805555557657</c:v>
                </c:pt>
                <c:pt idx="3">
                  <c:v>21.130555555551837</c:v>
                </c:pt>
                <c:pt idx="4">
                  <c:v>34.172222222223354</c:v>
                </c:pt>
                <c:pt idx="5">
                  <c:v>47.955555555556202</c:v>
                </c:pt>
                <c:pt idx="6">
                  <c:v>61.005555555551837</c:v>
                </c:pt>
                <c:pt idx="7">
                  <c:v>97.974305555551837</c:v>
                </c:pt>
                <c:pt idx="8">
                  <c:v>138.0895833333343</c:v>
                </c:pt>
                <c:pt idx="9">
                  <c:v>173.06874999999854</c:v>
                </c:pt>
                <c:pt idx="10">
                  <c:v>207.06180555555329</c:v>
                </c:pt>
                <c:pt idx="11">
                  <c:v>286.04722222222335</c:v>
                </c:pt>
                <c:pt idx="12">
                  <c:v>332.9152777777781</c:v>
                </c:pt>
                <c:pt idx="13">
                  <c:v>364.01041666666424</c:v>
                </c:pt>
                <c:pt idx="14">
                  <c:v>664.08124999999563</c:v>
                </c:pt>
                <c:pt idx="15">
                  <c:v>875.00694444444525</c:v>
                </c:pt>
                <c:pt idx="16">
                  <c:v>1078.0923611111066</c:v>
                </c:pt>
                <c:pt idx="17">
                  <c:v>1190.0749999999971</c:v>
                </c:pt>
                <c:pt idx="18">
                  <c:v>1390.9854166666628</c:v>
                </c:pt>
                <c:pt idx="19">
                  <c:v>1400.898611111108</c:v>
                </c:pt>
                <c:pt idx="20">
                  <c:v>1401.8902777777766</c:v>
                </c:pt>
              </c:numCache>
            </c:numRef>
          </c:xVal>
          <c:yVal>
            <c:numRef>
              <c:f>'incubation data'!$CJ$2027:$CJ$2047</c:f>
              <c:numCache>
                <c:formatCode>0.000</c:formatCode>
                <c:ptCount val="21"/>
                <c:pt idx="0">
                  <c:v>0</c:v>
                </c:pt>
                <c:pt idx="1">
                  <c:v>0.87180505560745647</c:v>
                </c:pt>
                <c:pt idx="2">
                  <c:v>1.1356537312252672</c:v>
                </c:pt>
                <c:pt idx="5">
                  <c:v>1.4053186331767133</c:v>
                </c:pt>
                <c:pt idx="6">
                  <c:v>1.7528379916387586</c:v>
                </c:pt>
                <c:pt idx="7">
                  <c:v>1.6243650388662829</c:v>
                </c:pt>
                <c:pt idx="8">
                  <c:v>1.996223748734578</c:v>
                </c:pt>
                <c:pt idx="9">
                  <c:v>2.5647703605286827</c:v>
                </c:pt>
                <c:pt idx="10">
                  <c:v>3.1597909642628434</c:v>
                </c:pt>
                <c:pt idx="11">
                  <c:v>4.0360622855287138</c:v>
                </c:pt>
                <c:pt idx="12">
                  <c:v>4.5395036815816443</c:v>
                </c:pt>
                <c:pt idx="13">
                  <c:v>4.8396516256131976</c:v>
                </c:pt>
                <c:pt idx="14">
                  <c:v>6.4828195448772119</c:v>
                </c:pt>
                <c:pt idx="15">
                  <c:v>7.1057239320034906</c:v>
                </c:pt>
                <c:pt idx="16">
                  <c:v>12.919706032928886</c:v>
                </c:pt>
                <c:pt idx="17">
                  <c:v>14.726717634019607</c:v>
                </c:pt>
                <c:pt idx="18">
                  <c:v>11.768876568577051</c:v>
                </c:pt>
                <c:pt idx="19">
                  <c:v>12.030501903490725</c:v>
                </c:pt>
                <c:pt idx="20">
                  <c:v>12.030501903490725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8A-47E1-A585-C827FA1EFB67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data'!$G$2027:$G$2047</c:f>
              <c:numCache>
                <c:formatCode>0</c:formatCode>
                <c:ptCount val="21"/>
                <c:pt idx="0">
                  <c:v>0</c:v>
                </c:pt>
                <c:pt idx="1">
                  <c:v>5.9305555555547471</c:v>
                </c:pt>
                <c:pt idx="2">
                  <c:v>13.011805555557657</c:v>
                </c:pt>
                <c:pt idx="3">
                  <c:v>21.130555555551837</c:v>
                </c:pt>
                <c:pt idx="4">
                  <c:v>34.172222222223354</c:v>
                </c:pt>
                <c:pt idx="5">
                  <c:v>47.955555555556202</c:v>
                </c:pt>
                <c:pt idx="6">
                  <c:v>61.005555555551837</c:v>
                </c:pt>
                <c:pt idx="7">
                  <c:v>97.974305555551837</c:v>
                </c:pt>
                <c:pt idx="8">
                  <c:v>138.0895833333343</c:v>
                </c:pt>
                <c:pt idx="9">
                  <c:v>173.06874999999854</c:v>
                </c:pt>
                <c:pt idx="10">
                  <c:v>207.06180555555329</c:v>
                </c:pt>
                <c:pt idx="11">
                  <c:v>286.04722222222335</c:v>
                </c:pt>
                <c:pt idx="12">
                  <c:v>332.9152777777781</c:v>
                </c:pt>
                <c:pt idx="13">
                  <c:v>364.01041666666424</c:v>
                </c:pt>
                <c:pt idx="14">
                  <c:v>664.08124999999563</c:v>
                </c:pt>
                <c:pt idx="15">
                  <c:v>875.00694444444525</c:v>
                </c:pt>
                <c:pt idx="16">
                  <c:v>1078.0923611111066</c:v>
                </c:pt>
                <c:pt idx="17">
                  <c:v>1190.0749999999971</c:v>
                </c:pt>
                <c:pt idx="18">
                  <c:v>1390.9854166666628</c:v>
                </c:pt>
                <c:pt idx="19">
                  <c:v>1400.898611111108</c:v>
                </c:pt>
                <c:pt idx="20">
                  <c:v>1401.8902777777766</c:v>
                </c:pt>
              </c:numCache>
            </c:numRef>
          </c:xVal>
          <c:yVal>
            <c:numRef>
              <c:f>'incubation data'!$CK$2027:$CK$2047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8A-47E1-A585-C827FA1EF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033792"/>
        <c:axId val="96052352"/>
      </c:scatterChart>
      <c:valAx>
        <c:axId val="9603379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6052352"/>
        <c:crosses val="autoZero"/>
        <c:crossBetween val="midCat"/>
      </c:valAx>
      <c:valAx>
        <c:axId val="96052352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crossAx val="960337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1st exp. CO2 / CH4</a:t>
            </a:r>
          </a:p>
        </c:rich>
      </c:tx>
      <c:layout>
        <c:manualLayout>
          <c:xMode val="edge"/>
          <c:yMode val="edge"/>
          <c:x val="0.18961042771567121"/>
          <c:y val="3.7037037037037056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031628488134119"/>
          <c:y val="5.1400554097404488E-2"/>
          <c:w val="0.74549039411989126"/>
          <c:h val="0.8971988918051916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'incubation data'!$G$2055:$G$2099</c:f>
              <c:numCache>
                <c:formatCode>0</c:formatCode>
                <c:ptCount val="45"/>
                <c:pt idx="0">
                  <c:v>0</c:v>
                </c:pt>
                <c:pt idx="1">
                  <c:v>5.9902777777824667</c:v>
                </c:pt>
                <c:pt idx="2">
                  <c:v>11.982638888890506</c:v>
                </c:pt>
                <c:pt idx="3">
                  <c:v>16.054861111115315</c:v>
                </c:pt>
                <c:pt idx="4">
                  <c:v>23.148611111115315</c:v>
                </c:pt>
                <c:pt idx="5">
                  <c:v>46.755555555559113</c:v>
                </c:pt>
                <c:pt idx="6">
                  <c:v>61.856944444443798</c:v>
                </c:pt>
                <c:pt idx="7">
                  <c:v>75.954166666670062</c:v>
                </c:pt>
                <c:pt idx="8">
                  <c:v>94.974999999998545</c:v>
                </c:pt>
                <c:pt idx="9">
                  <c:v>111.76944444444234</c:v>
                </c:pt>
                <c:pt idx="10">
                  <c:v>122.8840277777781</c:v>
                </c:pt>
                <c:pt idx="11">
                  <c:v>136.9819444444438</c:v>
                </c:pt>
                <c:pt idx="12">
                  <c:v>150.96597222222044</c:v>
                </c:pt>
                <c:pt idx="13">
                  <c:v>164.88194444444525</c:v>
                </c:pt>
                <c:pt idx="14">
                  <c:v>178.85833333333721</c:v>
                </c:pt>
                <c:pt idx="15">
                  <c:v>192.85208333333139</c:v>
                </c:pt>
                <c:pt idx="16">
                  <c:v>206.95694444444234</c:v>
                </c:pt>
                <c:pt idx="17">
                  <c:v>220.85763888889051</c:v>
                </c:pt>
                <c:pt idx="18">
                  <c:v>262.93819444444671</c:v>
                </c:pt>
                <c:pt idx="19">
                  <c:v>290.87847222222626</c:v>
                </c:pt>
                <c:pt idx="20">
                  <c:v>305.72986111111095</c:v>
                </c:pt>
                <c:pt idx="21">
                  <c:v>389.99305555555475</c:v>
                </c:pt>
                <c:pt idx="22">
                  <c:v>465.88611111111095</c:v>
                </c:pt>
                <c:pt idx="23">
                  <c:v>539.75277777777956</c:v>
                </c:pt>
                <c:pt idx="24">
                  <c:v>558.9423611111124</c:v>
                </c:pt>
                <c:pt idx="25">
                  <c:v>608.99027777778247</c:v>
                </c:pt>
                <c:pt idx="26">
                  <c:v>636.75069444444671</c:v>
                </c:pt>
                <c:pt idx="27">
                  <c:v>711.92222222222335</c:v>
                </c:pt>
                <c:pt idx="28">
                  <c:v>761.74444444444816</c:v>
                </c:pt>
                <c:pt idx="29">
                  <c:v>801.9284722222219</c:v>
                </c:pt>
                <c:pt idx="30">
                  <c:v>850.98263888889051</c:v>
                </c:pt>
                <c:pt idx="31">
                  <c:v>901.92708333333576</c:v>
                </c:pt>
                <c:pt idx="32">
                  <c:v>956.81527777777956</c:v>
                </c:pt>
                <c:pt idx="33">
                  <c:v>1046.9305555555547</c:v>
                </c:pt>
                <c:pt idx="34">
                  <c:v>1118.7819444444467</c:v>
                </c:pt>
                <c:pt idx="35">
                  <c:v>1186.9708333333328</c:v>
                </c:pt>
                <c:pt idx="36">
                  <c:v>1232.7916666666715</c:v>
                </c:pt>
                <c:pt idx="37">
                  <c:v>1259.8138888888934</c:v>
                </c:pt>
                <c:pt idx="38">
                  <c:v>1293.9194444444438</c:v>
                </c:pt>
                <c:pt idx="39">
                  <c:v>1312.9263888888891</c:v>
                </c:pt>
                <c:pt idx="40">
                  <c:v>1347.7861111111124</c:v>
                </c:pt>
                <c:pt idx="41">
                  <c:v>1378.9868055555562</c:v>
                </c:pt>
                <c:pt idx="42">
                  <c:v>1432.8027777777825</c:v>
                </c:pt>
                <c:pt idx="43">
                  <c:v>1461.8131944444467</c:v>
                </c:pt>
                <c:pt idx="44">
                  <c:v>1511.8861111111109</c:v>
                </c:pt>
              </c:numCache>
            </c:numRef>
          </c:xVal>
          <c:yVal>
            <c:numRef>
              <c:f>'incubation data'!$Y$2055:$Y$2099</c:f>
              <c:numCache>
                <c:formatCode>0.000000</c:formatCode>
                <c:ptCount val="45"/>
                <c:pt idx="0">
                  <c:v>0</c:v>
                </c:pt>
                <c:pt idx="1">
                  <c:v>-1.4574827627098622E-3</c:v>
                </c:pt>
                <c:pt idx="2">
                  <c:v>2.8665229116948939E-3</c:v>
                </c:pt>
                <c:pt idx="3">
                  <c:v>3.1300727940101573E-3</c:v>
                </c:pt>
                <c:pt idx="4">
                  <c:v>3.5847540412036185E-3</c:v>
                </c:pt>
                <c:pt idx="5">
                  <c:v>1.0938180442291164E-2</c:v>
                </c:pt>
                <c:pt idx="6">
                  <c:v>2.1390159102850029E-2</c:v>
                </c:pt>
                <c:pt idx="7">
                  <c:v>3.9125843484011401E-2</c:v>
                </c:pt>
                <c:pt idx="8">
                  <c:v>6.2900042874581313E-2</c:v>
                </c:pt>
                <c:pt idx="9">
                  <c:v>8.2014451675631345E-2</c:v>
                </c:pt>
                <c:pt idx="10">
                  <c:v>9.2195139310864996E-2</c:v>
                </c:pt>
                <c:pt idx="11">
                  <c:v>0.11008955860874493</c:v>
                </c:pt>
                <c:pt idx="12">
                  <c:v>0.14069779376937894</c:v>
                </c:pt>
                <c:pt idx="13">
                  <c:v>0.16134061677337691</c:v>
                </c:pt>
                <c:pt idx="14">
                  <c:v>0.1985509669186945</c:v>
                </c:pt>
                <c:pt idx="15">
                  <c:v>0.22733794381325279</c:v>
                </c:pt>
                <c:pt idx="16">
                  <c:v>0.26211638200990656</c:v>
                </c:pt>
                <c:pt idx="17">
                  <c:v>0.28903291032849782</c:v>
                </c:pt>
                <c:pt idx="18">
                  <c:v>0.50857619404569121</c:v>
                </c:pt>
                <c:pt idx="19">
                  <c:v>0.81371105381939124</c:v>
                </c:pt>
                <c:pt idx="20">
                  <c:v>1.0579287803892943</c:v>
                </c:pt>
                <c:pt idx="21">
                  <c:v>5.1488989953690254</c:v>
                </c:pt>
                <c:pt idx="22">
                  <c:v>7.911304650636235</c:v>
                </c:pt>
                <c:pt idx="23">
                  <c:v>10.041873101579922</c:v>
                </c:pt>
                <c:pt idx="24">
                  <c:v>10.39021097270836</c:v>
                </c:pt>
                <c:pt idx="25">
                  <c:v>10.729192759981785</c:v>
                </c:pt>
                <c:pt idx="26">
                  <c:v>12.303840950296308</c:v>
                </c:pt>
                <c:pt idx="27">
                  <c:v>12.821422562121674</c:v>
                </c:pt>
                <c:pt idx="28">
                  <c:v>12.616577244689475</c:v>
                </c:pt>
                <c:pt idx="29">
                  <c:v>12.165677451099308</c:v>
                </c:pt>
                <c:pt idx="30">
                  <c:v>13.164818050426312</c:v>
                </c:pt>
                <c:pt idx="31">
                  <c:v>13.482947760265736</c:v>
                </c:pt>
                <c:pt idx="32">
                  <c:v>15.054468406624785</c:v>
                </c:pt>
                <c:pt idx="33">
                  <c:v>16.260716718966815</c:v>
                </c:pt>
                <c:pt idx="34">
                  <c:v>17.375065876158494</c:v>
                </c:pt>
                <c:pt idx="35">
                  <c:v>17.077800774393356</c:v>
                </c:pt>
                <c:pt idx="36">
                  <c:v>17.464233963810198</c:v>
                </c:pt>
                <c:pt idx="37">
                  <c:v>18.979817456973898</c:v>
                </c:pt>
                <c:pt idx="38">
                  <c:v>18.979817456973898</c:v>
                </c:pt>
                <c:pt idx="39">
                  <c:v>19.50828262355688</c:v>
                </c:pt>
                <c:pt idx="40">
                  <c:v>19.996073964390302</c:v>
                </c:pt>
                <c:pt idx="41">
                  <c:v>20.350514525543968</c:v>
                </c:pt>
                <c:pt idx="42">
                  <c:v>20.857611821042571</c:v>
                </c:pt>
                <c:pt idx="43">
                  <c:v>21.438419895219027</c:v>
                </c:pt>
                <c:pt idx="44">
                  <c:v>22.072703721116977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E8-4571-87B9-3BFC7FA7ABD2}"/>
            </c:ext>
          </c:extLst>
        </c:ser>
        <c:ser>
          <c:idx val="9"/>
          <c:order val="1"/>
          <c:spPr>
            <a:ln w="28575">
              <a:noFill/>
            </a:ln>
          </c:spPr>
          <c:marker>
            <c:spPr>
              <a:solidFill>
                <a:schemeClr val="tx2">
                  <a:lumMod val="60000"/>
                  <a:lumOff val="40000"/>
                </a:schemeClr>
              </a:solidFill>
            </c:spPr>
          </c:marker>
          <c:xVal>
            <c:numRef>
              <c:f>'incubation data'!$G$2055:$G$2099</c:f>
              <c:numCache>
                <c:formatCode>0</c:formatCode>
                <c:ptCount val="45"/>
                <c:pt idx="0">
                  <c:v>0</c:v>
                </c:pt>
                <c:pt idx="1">
                  <c:v>5.9902777777824667</c:v>
                </c:pt>
                <c:pt idx="2">
                  <c:v>11.982638888890506</c:v>
                </c:pt>
                <c:pt idx="3">
                  <c:v>16.054861111115315</c:v>
                </c:pt>
                <c:pt idx="4">
                  <c:v>23.148611111115315</c:v>
                </c:pt>
                <c:pt idx="5">
                  <c:v>46.755555555559113</c:v>
                </c:pt>
                <c:pt idx="6">
                  <c:v>61.856944444443798</c:v>
                </c:pt>
                <c:pt idx="7">
                  <c:v>75.954166666670062</c:v>
                </c:pt>
                <c:pt idx="8">
                  <c:v>94.974999999998545</c:v>
                </c:pt>
                <c:pt idx="9">
                  <c:v>111.76944444444234</c:v>
                </c:pt>
                <c:pt idx="10">
                  <c:v>122.8840277777781</c:v>
                </c:pt>
                <c:pt idx="11">
                  <c:v>136.9819444444438</c:v>
                </c:pt>
                <c:pt idx="12">
                  <c:v>150.96597222222044</c:v>
                </c:pt>
                <c:pt idx="13">
                  <c:v>164.88194444444525</c:v>
                </c:pt>
                <c:pt idx="14">
                  <c:v>178.85833333333721</c:v>
                </c:pt>
                <c:pt idx="15">
                  <c:v>192.85208333333139</c:v>
                </c:pt>
                <c:pt idx="16">
                  <c:v>206.95694444444234</c:v>
                </c:pt>
                <c:pt idx="17">
                  <c:v>220.85763888889051</c:v>
                </c:pt>
                <c:pt idx="18">
                  <c:v>262.93819444444671</c:v>
                </c:pt>
                <c:pt idx="19">
                  <c:v>290.87847222222626</c:v>
                </c:pt>
                <c:pt idx="20">
                  <c:v>305.72986111111095</c:v>
                </c:pt>
                <c:pt idx="21">
                  <c:v>389.99305555555475</c:v>
                </c:pt>
                <c:pt idx="22">
                  <c:v>465.88611111111095</c:v>
                </c:pt>
                <c:pt idx="23">
                  <c:v>539.75277777777956</c:v>
                </c:pt>
                <c:pt idx="24">
                  <c:v>558.9423611111124</c:v>
                </c:pt>
                <c:pt idx="25">
                  <c:v>608.99027777778247</c:v>
                </c:pt>
                <c:pt idx="26">
                  <c:v>636.75069444444671</c:v>
                </c:pt>
                <c:pt idx="27">
                  <c:v>711.92222222222335</c:v>
                </c:pt>
                <c:pt idx="28">
                  <c:v>761.74444444444816</c:v>
                </c:pt>
                <c:pt idx="29">
                  <c:v>801.9284722222219</c:v>
                </c:pt>
                <c:pt idx="30">
                  <c:v>850.98263888889051</c:v>
                </c:pt>
                <c:pt idx="31">
                  <c:v>901.92708333333576</c:v>
                </c:pt>
                <c:pt idx="32">
                  <c:v>956.81527777777956</c:v>
                </c:pt>
                <c:pt idx="33">
                  <c:v>1046.9305555555547</c:v>
                </c:pt>
                <c:pt idx="34">
                  <c:v>1118.7819444444467</c:v>
                </c:pt>
                <c:pt idx="35">
                  <c:v>1186.9708333333328</c:v>
                </c:pt>
                <c:pt idx="36">
                  <c:v>1232.7916666666715</c:v>
                </c:pt>
                <c:pt idx="37">
                  <c:v>1259.8138888888934</c:v>
                </c:pt>
                <c:pt idx="38">
                  <c:v>1293.9194444444438</c:v>
                </c:pt>
                <c:pt idx="39">
                  <c:v>1312.9263888888891</c:v>
                </c:pt>
                <c:pt idx="40">
                  <c:v>1347.7861111111124</c:v>
                </c:pt>
                <c:pt idx="41">
                  <c:v>1378.9868055555562</c:v>
                </c:pt>
                <c:pt idx="42">
                  <c:v>1432.8027777777825</c:v>
                </c:pt>
                <c:pt idx="43">
                  <c:v>1461.8131944444467</c:v>
                </c:pt>
                <c:pt idx="44">
                  <c:v>1511.8861111111109</c:v>
                </c:pt>
              </c:numCache>
            </c:numRef>
          </c:xVal>
          <c:yVal>
            <c:numRef>
              <c:f>'incubation data'!$AJ$2055:$AJ$2099</c:f>
              <c:numCache>
                <c:formatCode>0.0</c:formatCode>
                <c:ptCount val="45"/>
                <c:pt idx="0">
                  <c:v>0</c:v>
                </c:pt>
                <c:pt idx="1">
                  <c:v>1.7810158719437814</c:v>
                </c:pt>
                <c:pt idx="2">
                  <c:v>2.8661415201886893</c:v>
                </c:pt>
                <c:pt idx="3">
                  <c:v>3.6797223776746799</c:v>
                </c:pt>
                <c:pt idx="4">
                  <c:v>4.3099458033529165</c:v>
                </c:pt>
                <c:pt idx="5">
                  <c:v>10.866784502001467</c:v>
                </c:pt>
                <c:pt idx="6">
                  <c:v>12.077100037976507</c:v>
                </c:pt>
                <c:pt idx="7">
                  <c:v>12.935283201794643</c:v>
                </c:pt>
                <c:pt idx="8">
                  <c:v>14.09749326959855</c:v>
                </c:pt>
                <c:pt idx="9">
                  <c:v>14.348791116720202</c:v>
                </c:pt>
                <c:pt idx="10">
                  <c:v>14.452703401514713</c:v>
                </c:pt>
                <c:pt idx="11">
                  <c:v>14.524563988846515</c:v>
                </c:pt>
                <c:pt idx="12">
                  <c:v>15.292488135684096</c:v>
                </c:pt>
                <c:pt idx="13">
                  <c:v>14.840212889109495</c:v>
                </c:pt>
                <c:pt idx="14">
                  <c:v>16.112240447841327</c:v>
                </c:pt>
                <c:pt idx="15">
                  <c:v>16.340091875711192</c:v>
                </c:pt>
                <c:pt idx="16">
                  <c:v>16.165227120505904</c:v>
                </c:pt>
                <c:pt idx="17">
                  <c:v>15.620284510723387</c:v>
                </c:pt>
                <c:pt idx="18">
                  <c:v>16.845465384557915</c:v>
                </c:pt>
                <c:pt idx="19">
                  <c:v>17.743524338735323</c:v>
                </c:pt>
                <c:pt idx="20">
                  <c:v>17.613595023612692</c:v>
                </c:pt>
                <c:pt idx="21">
                  <c:v>20.04657129905182</c:v>
                </c:pt>
                <c:pt idx="22">
                  <c:v>22.46743817142217</c:v>
                </c:pt>
                <c:pt idx="23">
                  <c:v>22.897796791430942</c:v>
                </c:pt>
                <c:pt idx="24">
                  <c:v>22.675443527189536</c:v>
                </c:pt>
                <c:pt idx="25">
                  <c:v>22.75935384869781</c:v>
                </c:pt>
                <c:pt idx="26">
                  <c:v>25.273488604685962</c:v>
                </c:pt>
                <c:pt idx="27">
                  <c:v>25.933569932414429</c:v>
                </c:pt>
                <c:pt idx="28">
                  <c:v>24.419116756386998</c:v>
                </c:pt>
                <c:pt idx="29">
                  <c:v>22.600048995824228</c:v>
                </c:pt>
                <c:pt idx="30">
                  <c:v>25.058607928492673</c:v>
                </c:pt>
                <c:pt idx="31">
                  <c:v>25.130737650515485</c:v>
                </c:pt>
                <c:pt idx="32">
                  <c:v>27.007633437591508</c:v>
                </c:pt>
                <c:pt idx="33">
                  <c:v>29.68794026244375</c:v>
                </c:pt>
                <c:pt idx="34">
                  <c:v>30.002130805821519</c:v>
                </c:pt>
                <c:pt idx="35">
                  <c:v>28.763176854454105</c:v>
                </c:pt>
                <c:pt idx="36">
                  <c:v>29.741034259718361</c:v>
                </c:pt>
                <c:pt idx="37">
                  <c:v>32.131323851642229</c:v>
                </c:pt>
                <c:pt idx="38">
                  <c:v>32.873955894996676</c:v>
                </c:pt>
                <c:pt idx="39">
                  <c:v>38.19624972514211</c:v>
                </c:pt>
                <c:pt idx="40">
                  <c:v>38.622064952718731</c:v>
                </c:pt>
                <c:pt idx="41">
                  <c:v>38.889480378713849</c:v>
                </c:pt>
                <c:pt idx="42">
                  <c:v>38.981778256552381</c:v>
                </c:pt>
                <c:pt idx="43">
                  <c:v>40.230559013091799</c:v>
                </c:pt>
                <c:pt idx="44">
                  <c:v>40.950005557641028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BE8-4571-87B9-3BFC7FA7ABD2}"/>
            </c:ext>
          </c:extLst>
        </c:ser>
        <c:ser>
          <c:idx val="10"/>
          <c:order val="2"/>
          <c:spPr>
            <a:ln w="28575">
              <a:noFill/>
            </a:ln>
          </c:spPr>
          <c:xVal>
            <c:numRef>
              <c:f>'incubation data'!$G$2055:$G$2099</c:f>
              <c:numCache>
                <c:formatCode>0</c:formatCode>
                <c:ptCount val="45"/>
                <c:pt idx="0">
                  <c:v>0</c:v>
                </c:pt>
                <c:pt idx="1">
                  <c:v>5.9902777777824667</c:v>
                </c:pt>
                <c:pt idx="2">
                  <c:v>11.982638888890506</c:v>
                </c:pt>
                <c:pt idx="3">
                  <c:v>16.054861111115315</c:v>
                </c:pt>
                <c:pt idx="4">
                  <c:v>23.148611111115315</c:v>
                </c:pt>
                <c:pt idx="5">
                  <c:v>46.755555555559113</c:v>
                </c:pt>
                <c:pt idx="6">
                  <c:v>61.856944444443798</c:v>
                </c:pt>
                <c:pt idx="7">
                  <c:v>75.954166666670062</c:v>
                </c:pt>
                <c:pt idx="8">
                  <c:v>94.974999999998545</c:v>
                </c:pt>
                <c:pt idx="9">
                  <c:v>111.76944444444234</c:v>
                </c:pt>
                <c:pt idx="10">
                  <c:v>122.8840277777781</c:v>
                </c:pt>
                <c:pt idx="11">
                  <c:v>136.9819444444438</c:v>
                </c:pt>
                <c:pt idx="12">
                  <c:v>150.96597222222044</c:v>
                </c:pt>
                <c:pt idx="13">
                  <c:v>164.88194444444525</c:v>
                </c:pt>
                <c:pt idx="14">
                  <c:v>178.85833333333721</c:v>
                </c:pt>
                <c:pt idx="15">
                  <c:v>192.85208333333139</c:v>
                </c:pt>
                <c:pt idx="16">
                  <c:v>206.95694444444234</c:v>
                </c:pt>
                <c:pt idx="17">
                  <c:v>220.85763888889051</c:v>
                </c:pt>
                <c:pt idx="18">
                  <c:v>262.93819444444671</c:v>
                </c:pt>
                <c:pt idx="19">
                  <c:v>290.87847222222626</c:v>
                </c:pt>
                <c:pt idx="20">
                  <c:v>305.72986111111095</c:v>
                </c:pt>
                <c:pt idx="21">
                  <c:v>389.99305555555475</c:v>
                </c:pt>
                <c:pt idx="22">
                  <c:v>465.88611111111095</c:v>
                </c:pt>
                <c:pt idx="23">
                  <c:v>539.75277777777956</c:v>
                </c:pt>
                <c:pt idx="24">
                  <c:v>558.9423611111124</c:v>
                </c:pt>
                <c:pt idx="25">
                  <c:v>608.99027777778247</c:v>
                </c:pt>
                <c:pt idx="26">
                  <c:v>636.75069444444671</c:v>
                </c:pt>
                <c:pt idx="27">
                  <c:v>711.92222222222335</c:v>
                </c:pt>
                <c:pt idx="28">
                  <c:v>761.74444444444816</c:v>
                </c:pt>
                <c:pt idx="29">
                  <c:v>801.9284722222219</c:v>
                </c:pt>
                <c:pt idx="30">
                  <c:v>850.98263888889051</c:v>
                </c:pt>
                <c:pt idx="31">
                  <c:v>901.92708333333576</c:v>
                </c:pt>
                <c:pt idx="32">
                  <c:v>956.81527777777956</c:v>
                </c:pt>
                <c:pt idx="33">
                  <c:v>1046.9305555555547</c:v>
                </c:pt>
                <c:pt idx="34">
                  <c:v>1118.7819444444467</c:v>
                </c:pt>
                <c:pt idx="35">
                  <c:v>1186.9708333333328</c:v>
                </c:pt>
                <c:pt idx="36">
                  <c:v>1232.7916666666715</c:v>
                </c:pt>
                <c:pt idx="37">
                  <c:v>1259.8138888888934</c:v>
                </c:pt>
                <c:pt idx="38">
                  <c:v>1293.9194444444438</c:v>
                </c:pt>
                <c:pt idx="39">
                  <c:v>1312.9263888888891</c:v>
                </c:pt>
                <c:pt idx="40">
                  <c:v>1347.7861111111124</c:v>
                </c:pt>
                <c:pt idx="41">
                  <c:v>1378.9868055555562</c:v>
                </c:pt>
                <c:pt idx="42">
                  <c:v>1432.8027777777825</c:v>
                </c:pt>
                <c:pt idx="43">
                  <c:v>1461.8131944444467</c:v>
                </c:pt>
                <c:pt idx="44">
                  <c:v>1511.8861111111109</c:v>
                </c:pt>
              </c:numCache>
            </c:numRef>
          </c:xVal>
          <c:yVal>
            <c:numRef>
              <c:f>'incubation data'!$AK$2055:$AK$2099</c:f>
              <c:numCache>
                <c:formatCode>0.0</c:formatCode>
                <c:ptCount val="4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BE8-4571-87B9-3BFC7FA7A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095616"/>
        <c:axId val="96097408"/>
      </c:scatterChart>
      <c:valAx>
        <c:axId val="9609561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6097408"/>
        <c:crosses val="autoZero"/>
        <c:crossBetween val="midCat"/>
      </c:valAx>
      <c:valAx>
        <c:axId val="96097408"/>
        <c:scaling>
          <c:orientation val="minMax"/>
        </c:scaling>
        <c:delete val="0"/>
        <c:axPos val="l"/>
        <c:numFmt formatCode="0.000000" sourceLinked="1"/>
        <c:majorTickMark val="out"/>
        <c:minorTickMark val="none"/>
        <c:tickLblPos val="nextTo"/>
        <c:crossAx val="960956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layout>
        <c:manualLayout>
          <c:xMode val="edge"/>
          <c:yMode val="edge"/>
          <c:x val="0.22496409782800925"/>
          <c:y val="0.4563106796116505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9.0462792102568884E-2"/>
          <c:y val="4.6770924467774859E-2"/>
          <c:w val="0.82659699226856065"/>
          <c:h val="0.83261956838728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data'!$G$2102:$G$2118</c:f>
              <c:numCache>
                <c:formatCode>0</c:formatCode>
                <c:ptCount val="17"/>
                <c:pt idx="0">
                  <c:v>0</c:v>
                </c:pt>
                <c:pt idx="1">
                  <c:v>5.8798611111124046</c:v>
                </c:pt>
                <c:pt idx="2">
                  <c:v>12.961111111115315</c:v>
                </c:pt>
                <c:pt idx="3">
                  <c:v>21.078472222223354</c:v>
                </c:pt>
                <c:pt idx="4">
                  <c:v>34.120138888887595</c:v>
                </c:pt>
                <c:pt idx="5">
                  <c:v>47.910416666665697</c:v>
                </c:pt>
                <c:pt idx="6">
                  <c:v>60.995833333334303</c:v>
                </c:pt>
                <c:pt idx="7">
                  <c:v>97.929166666668607</c:v>
                </c:pt>
                <c:pt idx="8">
                  <c:v>138.04305555555766</c:v>
                </c:pt>
                <c:pt idx="9">
                  <c:v>173.01944444444962</c:v>
                </c:pt>
                <c:pt idx="10">
                  <c:v>207.01388888889051</c:v>
                </c:pt>
                <c:pt idx="11">
                  <c:v>285.99861111111386</c:v>
                </c:pt>
                <c:pt idx="12">
                  <c:v>332.86319444444962</c:v>
                </c:pt>
                <c:pt idx="13">
                  <c:v>363.95833333333576</c:v>
                </c:pt>
                <c:pt idx="14">
                  <c:v>664.02847222222044</c:v>
                </c:pt>
                <c:pt idx="15">
                  <c:v>874.95625000000291</c:v>
                </c:pt>
                <c:pt idx="16">
                  <c:v>1078.0395833333314</c:v>
                </c:pt>
              </c:numCache>
            </c:numRef>
          </c:xVal>
          <c:yVal>
            <c:numRef>
              <c:f>'incubation data'!$CH$2102:$CH$2118</c:f>
              <c:numCache>
                <c:formatCode>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2A-496D-ACFC-FAA68B01F0F6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data'!$G$2102:$G$2118</c:f>
              <c:numCache>
                <c:formatCode>0</c:formatCode>
                <c:ptCount val="17"/>
                <c:pt idx="0">
                  <c:v>0</c:v>
                </c:pt>
                <c:pt idx="1">
                  <c:v>5.8798611111124046</c:v>
                </c:pt>
                <c:pt idx="2">
                  <c:v>12.961111111115315</c:v>
                </c:pt>
                <c:pt idx="3">
                  <c:v>21.078472222223354</c:v>
                </c:pt>
                <c:pt idx="4">
                  <c:v>34.120138888887595</c:v>
                </c:pt>
                <c:pt idx="5">
                  <c:v>47.910416666665697</c:v>
                </c:pt>
                <c:pt idx="6">
                  <c:v>60.995833333334303</c:v>
                </c:pt>
                <c:pt idx="7">
                  <c:v>97.929166666668607</c:v>
                </c:pt>
                <c:pt idx="8">
                  <c:v>138.04305555555766</c:v>
                </c:pt>
                <c:pt idx="9">
                  <c:v>173.01944444444962</c:v>
                </c:pt>
                <c:pt idx="10">
                  <c:v>207.01388888889051</c:v>
                </c:pt>
                <c:pt idx="11">
                  <c:v>285.99861111111386</c:v>
                </c:pt>
                <c:pt idx="12">
                  <c:v>332.86319444444962</c:v>
                </c:pt>
                <c:pt idx="13">
                  <c:v>363.95833333333576</c:v>
                </c:pt>
                <c:pt idx="14">
                  <c:v>664.02847222222044</c:v>
                </c:pt>
                <c:pt idx="15">
                  <c:v>874.95625000000291</c:v>
                </c:pt>
                <c:pt idx="16">
                  <c:v>1078.0395833333314</c:v>
                </c:pt>
              </c:numCache>
            </c:numRef>
          </c:xVal>
          <c:yVal>
            <c:numRef>
              <c:f>'incubation data'!$CI$2102:$CI$2118</c:f>
              <c:numCache>
                <c:formatCode>0.000</c:formatCode>
                <c:ptCount val="17"/>
                <c:pt idx="0">
                  <c:v>0</c:v>
                </c:pt>
                <c:pt idx="1">
                  <c:v>0.54810978671006916</c:v>
                </c:pt>
                <c:pt idx="2">
                  <c:v>1.0263811217259666</c:v>
                </c:pt>
                <c:pt idx="5">
                  <c:v>3.8510761985904938</c:v>
                </c:pt>
                <c:pt idx="6">
                  <c:v>5.0723815125535161</c:v>
                </c:pt>
                <c:pt idx="7">
                  <c:v>6.0557522495851828</c:v>
                </c:pt>
                <c:pt idx="8">
                  <c:v>7.0518672447908441</c:v>
                </c:pt>
                <c:pt idx="9">
                  <c:v>8.0076203309038902</c:v>
                </c:pt>
                <c:pt idx="10">
                  <c:v>8.7237223523728176</c:v>
                </c:pt>
                <c:pt idx="11">
                  <c:v>10.060355956180679</c:v>
                </c:pt>
                <c:pt idx="12">
                  <c:v>10.431099531239155</c:v>
                </c:pt>
                <c:pt idx="13">
                  <c:v>10.739985717963934</c:v>
                </c:pt>
                <c:pt idx="14">
                  <c:v>9.7949959091709378</c:v>
                </c:pt>
                <c:pt idx="15">
                  <c:v>8.6539751585371558</c:v>
                </c:pt>
                <c:pt idx="16">
                  <c:v>12.413446703539623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2A-496D-ACFC-FAA68B01F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30560"/>
        <c:axId val="96132480"/>
      </c:scatterChart>
      <c:valAx>
        <c:axId val="9613056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6132480"/>
        <c:crosses val="autoZero"/>
        <c:crossBetween val="midCat"/>
      </c:valAx>
      <c:valAx>
        <c:axId val="9613248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961305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6618680760987917"/>
          <c:y val="8.3333333333333343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data'!$G$2102:$G$2118</c:f>
              <c:numCache>
                <c:formatCode>0</c:formatCode>
                <c:ptCount val="17"/>
                <c:pt idx="0">
                  <c:v>0</c:v>
                </c:pt>
                <c:pt idx="1">
                  <c:v>5.8798611111124046</c:v>
                </c:pt>
                <c:pt idx="2">
                  <c:v>12.961111111115315</c:v>
                </c:pt>
                <c:pt idx="3">
                  <c:v>21.078472222223354</c:v>
                </c:pt>
                <c:pt idx="4">
                  <c:v>34.120138888887595</c:v>
                </c:pt>
                <c:pt idx="5">
                  <c:v>47.910416666665697</c:v>
                </c:pt>
                <c:pt idx="6">
                  <c:v>60.995833333334303</c:v>
                </c:pt>
                <c:pt idx="7">
                  <c:v>97.929166666668607</c:v>
                </c:pt>
                <c:pt idx="8">
                  <c:v>138.04305555555766</c:v>
                </c:pt>
                <c:pt idx="9">
                  <c:v>173.01944444444962</c:v>
                </c:pt>
                <c:pt idx="10">
                  <c:v>207.01388888889051</c:v>
                </c:pt>
                <c:pt idx="11">
                  <c:v>285.99861111111386</c:v>
                </c:pt>
                <c:pt idx="12">
                  <c:v>332.86319444444962</c:v>
                </c:pt>
                <c:pt idx="13">
                  <c:v>363.95833333333576</c:v>
                </c:pt>
                <c:pt idx="14">
                  <c:v>664.02847222222044</c:v>
                </c:pt>
                <c:pt idx="15">
                  <c:v>874.95625000000291</c:v>
                </c:pt>
                <c:pt idx="16">
                  <c:v>1078.0395833333314</c:v>
                </c:pt>
              </c:numCache>
            </c:numRef>
          </c:xVal>
          <c:yVal>
            <c:numRef>
              <c:f>'incubation data'!$CJ$2102:$CJ$2118</c:f>
              <c:numCache>
                <c:formatCode>0.000</c:formatCode>
                <c:ptCount val="17"/>
                <c:pt idx="0">
                  <c:v>0</c:v>
                </c:pt>
                <c:pt idx="1">
                  <c:v>0.62288024704624168</c:v>
                </c:pt>
                <c:pt idx="2">
                  <c:v>0.73445326892739826</c:v>
                </c:pt>
                <c:pt idx="5">
                  <c:v>0.80120378032222173</c:v>
                </c:pt>
                <c:pt idx="6">
                  <c:v>0.9589055449213123</c:v>
                </c:pt>
                <c:pt idx="7">
                  <c:v>0.76207823260098795</c:v>
                </c:pt>
                <c:pt idx="8">
                  <c:v>1.0494629213043352</c:v>
                </c:pt>
                <c:pt idx="9">
                  <c:v>1.4517933715738076</c:v>
                </c:pt>
                <c:pt idx="10">
                  <c:v>1.7551984001710474</c:v>
                </c:pt>
                <c:pt idx="11">
                  <c:v>2.2700525961764955</c:v>
                </c:pt>
                <c:pt idx="12">
                  <c:v>2.5693166951871191</c:v>
                </c:pt>
                <c:pt idx="13">
                  <c:v>2.8626312614876395</c:v>
                </c:pt>
                <c:pt idx="14">
                  <c:v>4.6885562469154518</c:v>
                </c:pt>
                <c:pt idx="15">
                  <c:v>5.211070758813201</c:v>
                </c:pt>
                <c:pt idx="16">
                  <c:v>10.043112023089304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52-4D75-BAAA-E0770A28169B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data'!$G$2102:$G$2118</c:f>
              <c:numCache>
                <c:formatCode>0</c:formatCode>
                <c:ptCount val="17"/>
                <c:pt idx="0">
                  <c:v>0</c:v>
                </c:pt>
                <c:pt idx="1">
                  <c:v>5.8798611111124046</c:v>
                </c:pt>
                <c:pt idx="2">
                  <c:v>12.961111111115315</c:v>
                </c:pt>
                <c:pt idx="3">
                  <c:v>21.078472222223354</c:v>
                </c:pt>
                <c:pt idx="4">
                  <c:v>34.120138888887595</c:v>
                </c:pt>
                <c:pt idx="5">
                  <c:v>47.910416666665697</c:v>
                </c:pt>
                <c:pt idx="6">
                  <c:v>60.995833333334303</c:v>
                </c:pt>
                <c:pt idx="7">
                  <c:v>97.929166666668607</c:v>
                </c:pt>
                <c:pt idx="8">
                  <c:v>138.04305555555766</c:v>
                </c:pt>
                <c:pt idx="9">
                  <c:v>173.01944444444962</c:v>
                </c:pt>
                <c:pt idx="10">
                  <c:v>207.01388888889051</c:v>
                </c:pt>
                <c:pt idx="11">
                  <c:v>285.99861111111386</c:v>
                </c:pt>
                <c:pt idx="12">
                  <c:v>332.86319444444962</c:v>
                </c:pt>
                <c:pt idx="13">
                  <c:v>363.95833333333576</c:v>
                </c:pt>
                <c:pt idx="14">
                  <c:v>664.02847222222044</c:v>
                </c:pt>
                <c:pt idx="15">
                  <c:v>874.95625000000291</c:v>
                </c:pt>
                <c:pt idx="16">
                  <c:v>1078.0395833333314</c:v>
                </c:pt>
              </c:numCache>
            </c:numRef>
          </c:xVal>
          <c:yVal>
            <c:numRef>
              <c:f>'incubation data'!$CK$2102:$CK$2118</c:f>
              <c:numCache>
                <c:formatCode>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52-4D75-BAAA-E0770A281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69984"/>
        <c:axId val="96171904"/>
      </c:scatterChart>
      <c:valAx>
        <c:axId val="9616998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6171904"/>
        <c:crosses val="autoZero"/>
        <c:crossBetween val="midCat"/>
      </c:valAx>
      <c:valAx>
        <c:axId val="96171904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crossAx val="961699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1st exp. CO2 / CH4</a:t>
            </a:r>
          </a:p>
        </c:rich>
      </c:tx>
      <c:layout>
        <c:manualLayout>
          <c:xMode val="edge"/>
          <c:yMode val="edge"/>
          <c:x val="0.18961042771567121"/>
          <c:y val="3.7037037037037056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031628488134119"/>
          <c:y val="5.1400554097404488E-2"/>
          <c:w val="0.74549039411989126"/>
          <c:h val="0.8971988918051916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'incubation data'!$G$2130:$G$2174</c:f>
              <c:numCache>
                <c:formatCode>0</c:formatCode>
                <c:ptCount val="45"/>
                <c:pt idx="0">
                  <c:v>0</c:v>
                </c:pt>
                <c:pt idx="1">
                  <c:v>5.9902777777824667</c:v>
                </c:pt>
                <c:pt idx="2">
                  <c:v>11.982638888890506</c:v>
                </c:pt>
                <c:pt idx="3">
                  <c:v>16.054861111115315</c:v>
                </c:pt>
                <c:pt idx="4">
                  <c:v>23.148611111115315</c:v>
                </c:pt>
                <c:pt idx="5">
                  <c:v>46.755555555559113</c:v>
                </c:pt>
                <c:pt idx="6">
                  <c:v>61.857638888890506</c:v>
                </c:pt>
                <c:pt idx="7">
                  <c:v>75.954166666670062</c:v>
                </c:pt>
                <c:pt idx="8">
                  <c:v>94.975694444445253</c:v>
                </c:pt>
                <c:pt idx="9">
                  <c:v>111.77083333333576</c:v>
                </c:pt>
                <c:pt idx="10">
                  <c:v>122.8840277777781</c:v>
                </c:pt>
                <c:pt idx="11">
                  <c:v>136.9819444444438</c:v>
                </c:pt>
                <c:pt idx="12">
                  <c:v>150.96805555556057</c:v>
                </c:pt>
                <c:pt idx="13">
                  <c:v>164.88194444444525</c:v>
                </c:pt>
                <c:pt idx="14">
                  <c:v>178.85902777777665</c:v>
                </c:pt>
                <c:pt idx="15">
                  <c:v>192.85208333333867</c:v>
                </c:pt>
                <c:pt idx="16">
                  <c:v>206.95763888888905</c:v>
                </c:pt>
                <c:pt idx="17">
                  <c:v>220.85833333333721</c:v>
                </c:pt>
                <c:pt idx="18">
                  <c:v>262.93819444444671</c:v>
                </c:pt>
                <c:pt idx="19">
                  <c:v>290.87847222222626</c:v>
                </c:pt>
                <c:pt idx="20">
                  <c:v>305.73055555555766</c:v>
                </c:pt>
                <c:pt idx="21">
                  <c:v>389.99305555555475</c:v>
                </c:pt>
                <c:pt idx="22">
                  <c:v>465.88611111111095</c:v>
                </c:pt>
                <c:pt idx="23">
                  <c:v>539.75277777777956</c:v>
                </c:pt>
                <c:pt idx="24">
                  <c:v>558.9423611111124</c:v>
                </c:pt>
                <c:pt idx="25">
                  <c:v>608.99027777778247</c:v>
                </c:pt>
                <c:pt idx="26">
                  <c:v>636.75</c:v>
                </c:pt>
                <c:pt idx="27">
                  <c:v>711.92222222222335</c:v>
                </c:pt>
                <c:pt idx="28">
                  <c:v>761.7451388888876</c:v>
                </c:pt>
                <c:pt idx="29">
                  <c:v>801.9284722222219</c:v>
                </c:pt>
                <c:pt idx="30">
                  <c:v>850.98263888889051</c:v>
                </c:pt>
                <c:pt idx="31">
                  <c:v>901.92708333333576</c:v>
                </c:pt>
                <c:pt idx="32">
                  <c:v>956.81527777777956</c:v>
                </c:pt>
                <c:pt idx="33">
                  <c:v>1046.9312500000015</c:v>
                </c:pt>
                <c:pt idx="34">
                  <c:v>1118.78125</c:v>
                </c:pt>
                <c:pt idx="35">
                  <c:v>1186.9715277777796</c:v>
                </c:pt>
                <c:pt idx="36">
                  <c:v>1232.7916666666715</c:v>
                </c:pt>
                <c:pt idx="37">
                  <c:v>1259.8131944444467</c:v>
                </c:pt>
                <c:pt idx="38">
                  <c:v>1293.9194444444438</c:v>
                </c:pt>
                <c:pt idx="39">
                  <c:v>1312.9263888888891</c:v>
                </c:pt>
                <c:pt idx="40">
                  <c:v>1347.7868055555591</c:v>
                </c:pt>
                <c:pt idx="41">
                  <c:v>1378.9875000000029</c:v>
                </c:pt>
                <c:pt idx="42">
                  <c:v>1432.8020833333358</c:v>
                </c:pt>
                <c:pt idx="43">
                  <c:v>1461.8138888888934</c:v>
                </c:pt>
                <c:pt idx="44">
                  <c:v>1511.8923611111095</c:v>
                </c:pt>
              </c:numCache>
            </c:numRef>
          </c:xVal>
          <c:yVal>
            <c:numRef>
              <c:f>'incubation data'!$Y$2130:$Y$2174</c:f>
              <c:numCache>
                <c:formatCode>0.000000</c:formatCode>
                <c:ptCount val="45"/>
                <c:pt idx="0">
                  <c:v>0</c:v>
                </c:pt>
                <c:pt idx="1">
                  <c:v>-1.9858878496094088E-3</c:v>
                </c:pt>
                <c:pt idx="2">
                  <c:v>2.8027376515751511E-3</c:v>
                </c:pt>
                <c:pt idx="3">
                  <c:v>3.1908452939983841E-3</c:v>
                </c:pt>
                <c:pt idx="4">
                  <c:v>3.7192325204874303E-3</c:v>
                </c:pt>
                <c:pt idx="5">
                  <c:v>9.7884876714952294E-3</c:v>
                </c:pt>
                <c:pt idx="6">
                  <c:v>1.997660466884553E-2</c:v>
                </c:pt>
                <c:pt idx="7">
                  <c:v>4.229466696615828E-2</c:v>
                </c:pt>
                <c:pt idx="8">
                  <c:v>7.0868366231064253E-2</c:v>
                </c:pt>
                <c:pt idx="9">
                  <c:v>9.1299300559257807E-2</c:v>
                </c:pt>
                <c:pt idx="10">
                  <c:v>0.10472628031453295</c:v>
                </c:pt>
                <c:pt idx="11">
                  <c:v>0.11611323843787334</c:v>
                </c:pt>
                <c:pt idx="12">
                  <c:v>0.14428056149770185</c:v>
                </c:pt>
                <c:pt idx="13">
                  <c:v>0.16797682961079369</c:v>
                </c:pt>
                <c:pt idx="14">
                  <c:v>0.19937794209625948</c:v>
                </c:pt>
                <c:pt idx="15">
                  <c:v>0.22452640059782802</c:v>
                </c:pt>
                <c:pt idx="16">
                  <c:v>0.24760807276712668</c:v>
                </c:pt>
                <c:pt idx="17">
                  <c:v>0.2797798908251799</c:v>
                </c:pt>
                <c:pt idx="18">
                  <c:v>0.41834305273276157</c:v>
                </c:pt>
                <c:pt idx="19">
                  <c:v>0.56014177840951496</c:v>
                </c:pt>
                <c:pt idx="20">
                  <c:v>0.70219369316516644</c:v>
                </c:pt>
                <c:pt idx="21">
                  <c:v>2.6028996359790035</c:v>
                </c:pt>
                <c:pt idx="22">
                  <c:v>6.7828216802028809</c:v>
                </c:pt>
                <c:pt idx="23">
                  <c:v>9.1149731519960131</c:v>
                </c:pt>
                <c:pt idx="24">
                  <c:v>9.7730908929784643</c:v>
                </c:pt>
                <c:pt idx="25">
                  <c:v>9.8078431623744322</c:v>
                </c:pt>
                <c:pt idx="26">
                  <c:v>11.547389419774307</c:v>
                </c:pt>
                <c:pt idx="27">
                  <c:v>11.712067372184084</c:v>
                </c:pt>
                <c:pt idx="28">
                  <c:v>11.59338642694423</c:v>
                </c:pt>
                <c:pt idx="29">
                  <c:v>11.592822613212444</c:v>
                </c:pt>
                <c:pt idx="30">
                  <c:v>11.81279560037768</c:v>
                </c:pt>
                <c:pt idx="31">
                  <c:v>12.883953923877083</c:v>
                </c:pt>
                <c:pt idx="32">
                  <c:v>14.525162317277532</c:v>
                </c:pt>
                <c:pt idx="33">
                  <c:v>16.077992934868881</c:v>
                </c:pt>
                <c:pt idx="34">
                  <c:v>17.448776927095626</c:v>
                </c:pt>
                <c:pt idx="35">
                  <c:v>17.211982589191745</c:v>
                </c:pt>
                <c:pt idx="36">
                  <c:v>17.784851292964543</c:v>
                </c:pt>
                <c:pt idx="37">
                  <c:v>18.069363836372052</c:v>
                </c:pt>
                <c:pt idx="38">
                  <c:v>18.069363836372052</c:v>
                </c:pt>
                <c:pt idx="39">
                  <c:v>18.560682459862022</c:v>
                </c:pt>
                <c:pt idx="40">
                  <c:v>18.940745207132224</c:v>
                </c:pt>
                <c:pt idx="41">
                  <c:v>19.289160886984249</c:v>
                </c:pt>
                <c:pt idx="42">
                  <c:v>19.810472283894299</c:v>
                </c:pt>
                <c:pt idx="43">
                  <c:v>20.166042143901524</c:v>
                </c:pt>
                <c:pt idx="44">
                  <c:v>20.690546724448382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96-4E13-93CE-D33ED691B3E9}"/>
            </c:ext>
          </c:extLst>
        </c:ser>
        <c:ser>
          <c:idx val="9"/>
          <c:order val="1"/>
          <c:spPr>
            <a:ln w="28575">
              <a:noFill/>
            </a:ln>
          </c:spPr>
          <c:marker>
            <c:spPr>
              <a:solidFill>
                <a:schemeClr val="tx2">
                  <a:lumMod val="60000"/>
                  <a:lumOff val="40000"/>
                </a:schemeClr>
              </a:solidFill>
            </c:spPr>
          </c:marker>
          <c:xVal>
            <c:numRef>
              <c:f>'incubation data'!$G$2130:$G$2174</c:f>
              <c:numCache>
                <c:formatCode>0</c:formatCode>
                <c:ptCount val="45"/>
                <c:pt idx="0">
                  <c:v>0</c:v>
                </c:pt>
                <c:pt idx="1">
                  <c:v>5.9902777777824667</c:v>
                </c:pt>
                <c:pt idx="2">
                  <c:v>11.982638888890506</c:v>
                </c:pt>
                <c:pt idx="3">
                  <c:v>16.054861111115315</c:v>
                </c:pt>
                <c:pt idx="4">
                  <c:v>23.148611111115315</c:v>
                </c:pt>
                <c:pt idx="5">
                  <c:v>46.755555555559113</c:v>
                </c:pt>
                <c:pt idx="6">
                  <c:v>61.857638888890506</c:v>
                </c:pt>
                <c:pt idx="7">
                  <c:v>75.954166666670062</c:v>
                </c:pt>
                <c:pt idx="8">
                  <c:v>94.975694444445253</c:v>
                </c:pt>
                <c:pt idx="9">
                  <c:v>111.77083333333576</c:v>
                </c:pt>
                <c:pt idx="10">
                  <c:v>122.8840277777781</c:v>
                </c:pt>
                <c:pt idx="11">
                  <c:v>136.9819444444438</c:v>
                </c:pt>
                <c:pt idx="12">
                  <c:v>150.96805555556057</c:v>
                </c:pt>
                <c:pt idx="13">
                  <c:v>164.88194444444525</c:v>
                </c:pt>
                <c:pt idx="14">
                  <c:v>178.85902777777665</c:v>
                </c:pt>
                <c:pt idx="15">
                  <c:v>192.85208333333867</c:v>
                </c:pt>
                <c:pt idx="16">
                  <c:v>206.95763888888905</c:v>
                </c:pt>
                <c:pt idx="17">
                  <c:v>220.85833333333721</c:v>
                </c:pt>
                <c:pt idx="18">
                  <c:v>262.93819444444671</c:v>
                </c:pt>
                <c:pt idx="19">
                  <c:v>290.87847222222626</c:v>
                </c:pt>
                <c:pt idx="20">
                  <c:v>305.73055555555766</c:v>
                </c:pt>
                <c:pt idx="21">
                  <c:v>389.99305555555475</c:v>
                </c:pt>
                <c:pt idx="22">
                  <c:v>465.88611111111095</c:v>
                </c:pt>
                <c:pt idx="23">
                  <c:v>539.75277777777956</c:v>
                </c:pt>
                <c:pt idx="24">
                  <c:v>558.9423611111124</c:v>
                </c:pt>
                <c:pt idx="25">
                  <c:v>608.99027777778247</c:v>
                </c:pt>
                <c:pt idx="26">
                  <c:v>636.75</c:v>
                </c:pt>
                <c:pt idx="27">
                  <c:v>711.92222222222335</c:v>
                </c:pt>
                <c:pt idx="28">
                  <c:v>761.7451388888876</c:v>
                </c:pt>
                <c:pt idx="29">
                  <c:v>801.9284722222219</c:v>
                </c:pt>
                <c:pt idx="30">
                  <c:v>850.98263888889051</c:v>
                </c:pt>
                <c:pt idx="31">
                  <c:v>901.92708333333576</c:v>
                </c:pt>
                <c:pt idx="32">
                  <c:v>956.81527777777956</c:v>
                </c:pt>
                <c:pt idx="33">
                  <c:v>1046.9312500000015</c:v>
                </c:pt>
                <c:pt idx="34">
                  <c:v>1118.78125</c:v>
                </c:pt>
                <c:pt idx="35">
                  <c:v>1186.9715277777796</c:v>
                </c:pt>
                <c:pt idx="36">
                  <c:v>1232.7916666666715</c:v>
                </c:pt>
                <c:pt idx="37">
                  <c:v>1259.8131944444467</c:v>
                </c:pt>
                <c:pt idx="38">
                  <c:v>1293.9194444444438</c:v>
                </c:pt>
                <c:pt idx="39">
                  <c:v>1312.9263888888891</c:v>
                </c:pt>
                <c:pt idx="40">
                  <c:v>1347.7868055555591</c:v>
                </c:pt>
                <c:pt idx="41">
                  <c:v>1378.9875000000029</c:v>
                </c:pt>
                <c:pt idx="42">
                  <c:v>1432.8020833333358</c:v>
                </c:pt>
                <c:pt idx="43">
                  <c:v>1461.8138888888934</c:v>
                </c:pt>
                <c:pt idx="44">
                  <c:v>1511.8923611111095</c:v>
                </c:pt>
              </c:numCache>
            </c:numRef>
          </c:xVal>
          <c:yVal>
            <c:numRef>
              <c:f>'incubation data'!$AJ$2130:$AJ$2174</c:f>
              <c:numCache>
                <c:formatCode>0.0</c:formatCode>
                <c:ptCount val="45"/>
                <c:pt idx="0">
                  <c:v>0</c:v>
                </c:pt>
                <c:pt idx="1">
                  <c:v>1.9210732311406562</c:v>
                </c:pt>
                <c:pt idx="2">
                  <c:v>2.5913557952915856</c:v>
                </c:pt>
                <c:pt idx="3">
                  <c:v>3.1510385423152392</c:v>
                </c:pt>
                <c:pt idx="4">
                  <c:v>3.9042867818182772</c:v>
                </c:pt>
                <c:pt idx="5">
                  <c:v>9.2811227810413222</c:v>
                </c:pt>
                <c:pt idx="6">
                  <c:v>12.20170326287144</c:v>
                </c:pt>
                <c:pt idx="7">
                  <c:v>11.793907706997764</c:v>
                </c:pt>
                <c:pt idx="8">
                  <c:v>12.633125665172491</c:v>
                </c:pt>
                <c:pt idx="9">
                  <c:v>12.847566090900084</c:v>
                </c:pt>
                <c:pt idx="10">
                  <c:v>13.301106406014501</c:v>
                </c:pt>
                <c:pt idx="11">
                  <c:v>12.893537787228835</c:v>
                </c:pt>
                <c:pt idx="12">
                  <c:v>13.509438260190944</c:v>
                </c:pt>
                <c:pt idx="13">
                  <c:v>13.836230049747121</c:v>
                </c:pt>
                <c:pt idx="14">
                  <c:v>14.425550128955292</c:v>
                </c:pt>
                <c:pt idx="15">
                  <c:v>14.646501688543646</c:v>
                </c:pt>
                <c:pt idx="16">
                  <c:v>14.237416492603174</c:v>
                </c:pt>
                <c:pt idx="17">
                  <c:v>14.373251531522737</c:v>
                </c:pt>
                <c:pt idx="18">
                  <c:v>15.541879295787675</c:v>
                </c:pt>
                <c:pt idx="19">
                  <c:v>15.186613665892063</c:v>
                </c:pt>
                <c:pt idx="20">
                  <c:v>15.969974687911927</c:v>
                </c:pt>
                <c:pt idx="21">
                  <c:v>17.14502360184596</c:v>
                </c:pt>
                <c:pt idx="22">
                  <c:v>18.769971329902585</c:v>
                </c:pt>
                <c:pt idx="23">
                  <c:v>19.229353348013142</c:v>
                </c:pt>
                <c:pt idx="24">
                  <c:v>19.334661670376363</c:v>
                </c:pt>
                <c:pt idx="25">
                  <c:v>19.248593690588368</c:v>
                </c:pt>
                <c:pt idx="26">
                  <c:v>22.259735870733458</c:v>
                </c:pt>
                <c:pt idx="27">
                  <c:v>22.179281710226704</c:v>
                </c:pt>
                <c:pt idx="28">
                  <c:v>21.189155932756695</c:v>
                </c:pt>
                <c:pt idx="29">
                  <c:v>22.395200619450069</c:v>
                </c:pt>
                <c:pt idx="30">
                  <c:v>21.336410224765761</c:v>
                </c:pt>
                <c:pt idx="31">
                  <c:v>21.730389401832568</c:v>
                </c:pt>
                <c:pt idx="32">
                  <c:v>25.130623713679977</c:v>
                </c:pt>
                <c:pt idx="33">
                  <c:v>27.406098971065106</c:v>
                </c:pt>
                <c:pt idx="34">
                  <c:v>27.462557878860686</c:v>
                </c:pt>
                <c:pt idx="35">
                  <c:v>26.783196419758003</c:v>
                </c:pt>
                <c:pt idx="36">
                  <c:v>27.685270818347814</c:v>
                </c:pt>
                <c:pt idx="37">
                  <c:v>27.831328109269716</c:v>
                </c:pt>
                <c:pt idx="38">
                  <c:v>28.383592543167421</c:v>
                </c:pt>
                <c:pt idx="39">
                  <c:v>34.371261991524726</c:v>
                </c:pt>
                <c:pt idx="40">
                  <c:v>34.69891420965363</c:v>
                </c:pt>
                <c:pt idx="41">
                  <c:v>35.463243096051549</c:v>
                </c:pt>
                <c:pt idx="42">
                  <c:v>35.715498937339198</c:v>
                </c:pt>
                <c:pt idx="43">
                  <c:v>36.208984844191882</c:v>
                </c:pt>
                <c:pt idx="44">
                  <c:v>36.632652407013637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496-4E13-93CE-D33ED691B3E9}"/>
            </c:ext>
          </c:extLst>
        </c:ser>
        <c:ser>
          <c:idx val="10"/>
          <c:order val="2"/>
          <c:spPr>
            <a:ln w="28575">
              <a:noFill/>
            </a:ln>
          </c:spPr>
          <c:xVal>
            <c:numRef>
              <c:f>'incubation data'!$G$2130:$G$2174</c:f>
              <c:numCache>
                <c:formatCode>0</c:formatCode>
                <c:ptCount val="45"/>
                <c:pt idx="0">
                  <c:v>0</c:v>
                </c:pt>
                <c:pt idx="1">
                  <c:v>5.9902777777824667</c:v>
                </c:pt>
                <c:pt idx="2">
                  <c:v>11.982638888890506</c:v>
                </c:pt>
                <c:pt idx="3">
                  <c:v>16.054861111115315</c:v>
                </c:pt>
                <c:pt idx="4">
                  <c:v>23.148611111115315</c:v>
                </c:pt>
                <c:pt idx="5">
                  <c:v>46.755555555559113</c:v>
                </c:pt>
                <c:pt idx="6">
                  <c:v>61.857638888890506</c:v>
                </c:pt>
                <c:pt idx="7">
                  <c:v>75.954166666670062</c:v>
                </c:pt>
                <c:pt idx="8">
                  <c:v>94.975694444445253</c:v>
                </c:pt>
                <c:pt idx="9">
                  <c:v>111.77083333333576</c:v>
                </c:pt>
                <c:pt idx="10">
                  <c:v>122.8840277777781</c:v>
                </c:pt>
                <c:pt idx="11">
                  <c:v>136.9819444444438</c:v>
                </c:pt>
                <c:pt idx="12">
                  <c:v>150.96805555556057</c:v>
                </c:pt>
                <c:pt idx="13">
                  <c:v>164.88194444444525</c:v>
                </c:pt>
                <c:pt idx="14">
                  <c:v>178.85902777777665</c:v>
                </c:pt>
                <c:pt idx="15">
                  <c:v>192.85208333333867</c:v>
                </c:pt>
                <c:pt idx="16">
                  <c:v>206.95763888888905</c:v>
                </c:pt>
                <c:pt idx="17">
                  <c:v>220.85833333333721</c:v>
                </c:pt>
                <c:pt idx="18">
                  <c:v>262.93819444444671</c:v>
                </c:pt>
                <c:pt idx="19">
                  <c:v>290.87847222222626</c:v>
                </c:pt>
                <c:pt idx="20">
                  <c:v>305.73055555555766</c:v>
                </c:pt>
                <c:pt idx="21">
                  <c:v>389.99305555555475</c:v>
                </c:pt>
                <c:pt idx="22">
                  <c:v>465.88611111111095</c:v>
                </c:pt>
                <c:pt idx="23">
                  <c:v>539.75277777777956</c:v>
                </c:pt>
                <c:pt idx="24">
                  <c:v>558.9423611111124</c:v>
                </c:pt>
                <c:pt idx="25">
                  <c:v>608.99027777778247</c:v>
                </c:pt>
                <c:pt idx="26">
                  <c:v>636.75</c:v>
                </c:pt>
                <c:pt idx="27">
                  <c:v>711.92222222222335</c:v>
                </c:pt>
                <c:pt idx="28">
                  <c:v>761.7451388888876</c:v>
                </c:pt>
                <c:pt idx="29">
                  <c:v>801.9284722222219</c:v>
                </c:pt>
                <c:pt idx="30">
                  <c:v>850.98263888889051</c:v>
                </c:pt>
                <c:pt idx="31">
                  <c:v>901.92708333333576</c:v>
                </c:pt>
                <c:pt idx="32">
                  <c:v>956.81527777777956</c:v>
                </c:pt>
                <c:pt idx="33">
                  <c:v>1046.9312500000015</c:v>
                </c:pt>
                <c:pt idx="34">
                  <c:v>1118.78125</c:v>
                </c:pt>
                <c:pt idx="35">
                  <c:v>1186.9715277777796</c:v>
                </c:pt>
                <c:pt idx="36">
                  <c:v>1232.7916666666715</c:v>
                </c:pt>
                <c:pt idx="37">
                  <c:v>1259.8131944444467</c:v>
                </c:pt>
                <c:pt idx="38">
                  <c:v>1293.9194444444438</c:v>
                </c:pt>
                <c:pt idx="39">
                  <c:v>1312.9263888888891</c:v>
                </c:pt>
                <c:pt idx="40">
                  <c:v>1347.7868055555591</c:v>
                </c:pt>
                <c:pt idx="41">
                  <c:v>1378.9875000000029</c:v>
                </c:pt>
                <c:pt idx="42">
                  <c:v>1432.8020833333358</c:v>
                </c:pt>
                <c:pt idx="43">
                  <c:v>1461.8138888888934</c:v>
                </c:pt>
                <c:pt idx="44">
                  <c:v>1511.8923611111095</c:v>
                </c:pt>
              </c:numCache>
            </c:numRef>
          </c:xVal>
          <c:yVal>
            <c:numRef>
              <c:f>'incubation data'!$AK$2130:$AK$2174</c:f>
              <c:numCache>
                <c:formatCode>0.0</c:formatCode>
                <c:ptCount val="4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496-4E13-93CE-D33ED691B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39072"/>
        <c:axId val="96340608"/>
      </c:scatterChart>
      <c:valAx>
        <c:axId val="9633907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6340608"/>
        <c:crosses val="autoZero"/>
        <c:crossBetween val="midCat"/>
      </c:valAx>
      <c:valAx>
        <c:axId val="96340608"/>
        <c:scaling>
          <c:orientation val="minMax"/>
        </c:scaling>
        <c:delete val="0"/>
        <c:axPos val="l"/>
        <c:numFmt formatCode="0.000000" sourceLinked="1"/>
        <c:majorTickMark val="out"/>
        <c:minorTickMark val="none"/>
        <c:tickLblPos val="nextTo"/>
        <c:crossAx val="963390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0462792102568884E-2"/>
          <c:y val="4.6770924467774859E-2"/>
          <c:w val="0.82659699226856065"/>
          <c:h val="0.83261956838728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data'!$G$2177:$G$2197</c:f>
              <c:numCache>
                <c:formatCode>0</c:formatCode>
                <c:ptCount val="21"/>
                <c:pt idx="0">
                  <c:v>0</c:v>
                </c:pt>
                <c:pt idx="1">
                  <c:v>5.8756944444467081</c:v>
                </c:pt>
                <c:pt idx="2">
                  <c:v>12.955555555556202</c:v>
                </c:pt>
                <c:pt idx="3">
                  <c:v>21.074305555557657</c:v>
                </c:pt>
                <c:pt idx="4">
                  <c:v>34.114583333335759</c:v>
                </c:pt>
                <c:pt idx="5">
                  <c:v>47.912500000005821</c:v>
                </c:pt>
                <c:pt idx="6">
                  <c:v>60.996527777781012</c:v>
                </c:pt>
                <c:pt idx="7">
                  <c:v>97.932638888894871</c:v>
                </c:pt>
                <c:pt idx="8">
                  <c:v>138.04444444445107</c:v>
                </c:pt>
                <c:pt idx="9">
                  <c:v>173.02013888888905</c:v>
                </c:pt>
                <c:pt idx="10">
                  <c:v>207.01041666667152</c:v>
                </c:pt>
                <c:pt idx="11">
                  <c:v>286.00069444444671</c:v>
                </c:pt>
                <c:pt idx="12">
                  <c:v>332.85763888889051</c:v>
                </c:pt>
                <c:pt idx="13">
                  <c:v>363.95208333333721</c:v>
                </c:pt>
                <c:pt idx="14">
                  <c:v>664.02222222222917</c:v>
                </c:pt>
                <c:pt idx="15">
                  <c:v>874.94930555555766</c:v>
                </c:pt>
                <c:pt idx="16">
                  <c:v>1078.0333333333401</c:v>
                </c:pt>
                <c:pt idx="17">
                  <c:v>1190.0194444444496</c:v>
                </c:pt>
                <c:pt idx="18">
                  <c:v>1390.9895833333285</c:v>
                </c:pt>
                <c:pt idx="19">
                  <c:v>1400.90625</c:v>
                </c:pt>
                <c:pt idx="20">
                  <c:v>1401.8944444444423</c:v>
                </c:pt>
              </c:numCache>
            </c:numRef>
          </c:xVal>
          <c:yVal>
            <c:numRef>
              <c:f>'incubation data'!$CH$2177:$CH$2197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3C-4EF0-9208-491D19801695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data'!$G$2177:$G$2197</c:f>
              <c:numCache>
                <c:formatCode>0</c:formatCode>
                <c:ptCount val="21"/>
                <c:pt idx="0">
                  <c:v>0</c:v>
                </c:pt>
                <c:pt idx="1">
                  <c:v>5.8756944444467081</c:v>
                </c:pt>
                <c:pt idx="2">
                  <c:v>12.955555555556202</c:v>
                </c:pt>
                <c:pt idx="3">
                  <c:v>21.074305555557657</c:v>
                </c:pt>
                <c:pt idx="4">
                  <c:v>34.114583333335759</c:v>
                </c:pt>
                <c:pt idx="5">
                  <c:v>47.912500000005821</c:v>
                </c:pt>
                <c:pt idx="6">
                  <c:v>60.996527777781012</c:v>
                </c:pt>
                <c:pt idx="7">
                  <c:v>97.932638888894871</c:v>
                </c:pt>
                <c:pt idx="8">
                  <c:v>138.04444444445107</c:v>
                </c:pt>
                <c:pt idx="9">
                  <c:v>173.02013888888905</c:v>
                </c:pt>
                <c:pt idx="10">
                  <c:v>207.01041666667152</c:v>
                </c:pt>
                <c:pt idx="11">
                  <c:v>286.00069444444671</c:v>
                </c:pt>
                <c:pt idx="12">
                  <c:v>332.85763888889051</c:v>
                </c:pt>
                <c:pt idx="13">
                  <c:v>363.95208333333721</c:v>
                </c:pt>
                <c:pt idx="14">
                  <c:v>664.02222222222917</c:v>
                </c:pt>
                <c:pt idx="15">
                  <c:v>874.94930555555766</c:v>
                </c:pt>
                <c:pt idx="16">
                  <c:v>1078.0333333333401</c:v>
                </c:pt>
                <c:pt idx="17">
                  <c:v>1190.0194444444496</c:v>
                </c:pt>
                <c:pt idx="18">
                  <c:v>1390.9895833333285</c:v>
                </c:pt>
                <c:pt idx="19">
                  <c:v>1400.90625</c:v>
                </c:pt>
                <c:pt idx="20">
                  <c:v>1401.8944444444423</c:v>
                </c:pt>
              </c:numCache>
            </c:numRef>
          </c:xVal>
          <c:yVal>
            <c:numRef>
              <c:f>'incubation data'!$CI$2177:$CI$2197</c:f>
              <c:numCache>
                <c:formatCode>0.000</c:formatCode>
                <c:ptCount val="21"/>
                <c:pt idx="0">
                  <c:v>0</c:v>
                </c:pt>
                <c:pt idx="1">
                  <c:v>0.47140499294211102</c:v>
                </c:pt>
                <c:pt idx="2">
                  <c:v>0.81674249592573023</c:v>
                </c:pt>
                <c:pt idx="5">
                  <c:v>2.6662329146734636</c:v>
                </c:pt>
                <c:pt idx="6">
                  <c:v>3.5762069260059559</c:v>
                </c:pt>
                <c:pt idx="7">
                  <c:v>4.6738530108779353</c:v>
                </c:pt>
                <c:pt idx="8">
                  <c:v>5.7626705031281178</c:v>
                </c:pt>
                <c:pt idx="9">
                  <c:v>6.6066823091422338</c:v>
                </c:pt>
                <c:pt idx="10">
                  <c:v>6.9964257882674143</c:v>
                </c:pt>
                <c:pt idx="11">
                  <c:v>7.5781722161936633</c:v>
                </c:pt>
                <c:pt idx="12">
                  <c:v>7.7707702872660862</c:v>
                </c:pt>
                <c:pt idx="13">
                  <c:v>7.917104981344953</c:v>
                </c:pt>
                <c:pt idx="14">
                  <c:v>7.0227620932272146</c:v>
                </c:pt>
                <c:pt idx="15">
                  <c:v>6.2846817443847858</c:v>
                </c:pt>
                <c:pt idx="16">
                  <c:v>9.4009345341045236</c:v>
                </c:pt>
                <c:pt idx="17">
                  <c:v>9.8565965317626461</c:v>
                </c:pt>
                <c:pt idx="18">
                  <c:v>7.7623500389882159</c:v>
                </c:pt>
                <c:pt idx="19">
                  <c:v>7.5805776853404785</c:v>
                </c:pt>
                <c:pt idx="20">
                  <c:v>7.5805776853404785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3C-4EF0-9208-491D19801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78880"/>
        <c:axId val="96380800"/>
      </c:scatterChart>
      <c:valAx>
        <c:axId val="9637888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6380800"/>
        <c:crosses val="autoZero"/>
        <c:crossBetween val="midCat"/>
      </c:valAx>
      <c:valAx>
        <c:axId val="963808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963788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6618680760987917"/>
          <c:y val="8.3333333333333343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data'!$G$2177:$G$2197</c:f>
              <c:numCache>
                <c:formatCode>0</c:formatCode>
                <c:ptCount val="21"/>
                <c:pt idx="0">
                  <c:v>0</c:v>
                </c:pt>
                <c:pt idx="1">
                  <c:v>5.8756944444467081</c:v>
                </c:pt>
                <c:pt idx="2">
                  <c:v>12.955555555556202</c:v>
                </c:pt>
                <c:pt idx="3">
                  <c:v>21.074305555557657</c:v>
                </c:pt>
                <c:pt idx="4">
                  <c:v>34.114583333335759</c:v>
                </c:pt>
                <c:pt idx="5">
                  <c:v>47.912500000005821</c:v>
                </c:pt>
                <c:pt idx="6">
                  <c:v>60.996527777781012</c:v>
                </c:pt>
                <c:pt idx="7">
                  <c:v>97.932638888894871</c:v>
                </c:pt>
                <c:pt idx="8">
                  <c:v>138.04444444445107</c:v>
                </c:pt>
                <c:pt idx="9">
                  <c:v>173.02013888888905</c:v>
                </c:pt>
                <c:pt idx="10">
                  <c:v>207.01041666667152</c:v>
                </c:pt>
                <c:pt idx="11">
                  <c:v>286.00069444444671</c:v>
                </c:pt>
                <c:pt idx="12">
                  <c:v>332.85763888889051</c:v>
                </c:pt>
                <c:pt idx="13">
                  <c:v>363.95208333333721</c:v>
                </c:pt>
                <c:pt idx="14">
                  <c:v>664.02222222222917</c:v>
                </c:pt>
                <c:pt idx="15">
                  <c:v>874.94930555555766</c:v>
                </c:pt>
                <c:pt idx="16">
                  <c:v>1078.0333333333401</c:v>
                </c:pt>
                <c:pt idx="17">
                  <c:v>1190.0194444444496</c:v>
                </c:pt>
                <c:pt idx="18">
                  <c:v>1390.9895833333285</c:v>
                </c:pt>
                <c:pt idx="19">
                  <c:v>1400.90625</c:v>
                </c:pt>
                <c:pt idx="20">
                  <c:v>1401.8944444444423</c:v>
                </c:pt>
              </c:numCache>
            </c:numRef>
          </c:xVal>
          <c:yVal>
            <c:numRef>
              <c:f>'incubation data'!$CJ$2177:$CJ$2197</c:f>
              <c:numCache>
                <c:formatCode>0.000</c:formatCode>
                <c:ptCount val="21"/>
                <c:pt idx="0">
                  <c:v>0</c:v>
                </c:pt>
                <c:pt idx="1">
                  <c:v>0.49348885813201349</c:v>
                </c:pt>
                <c:pt idx="2">
                  <c:v>0.60610515636419537</c:v>
                </c:pt>
                <c:pt idx="5">
                  <c:v>0.67428595248978596</c:v>
                </c:pt>
                <c:pt idx="6">
                  <c:v>0.81566223888414335</c:v>
                </c:pt>
                <c:pt idx="7">
                  <c:v>0.52774027320984052</c:v>
                </c:pt>
                <c:pt idx="8">
                  <c:v>0.60667924087732594</c:v>
                </c:pt>
                <c:pt idx="9">
                  <c:v>0.91140832720084874</c:v>
                </c:pt>
                <c:pt idx="10">
                  <c:v>1.1803501396829752</c:v>
                </c:pt>
                <c:pt idx="11">
                  <c:v>1.6847907921477221</c:v>
                </c:pt>
                <c:pt idx="12">
                  <c:v>1.9850066335990115</c:v>
                </c:pt>
                <c:pt idx="13">
                  <c:v>2.2410984663149054</c:v>
                </c:pt>
                <c:pt idx="14">
                  <c:v>3.5899505183415528</c:v>
                </c:pt>
                <c:pt idx="15">
                  <c:v>4.0290855434049755</c:v>
                </c:pt>
                <c:pt idx="16">
                  <c:v>8.2380914374827334</c:v>
                </c:pt>
                <c:pt idx="17">
                  <c:v>9.5623019100832245</c:v>
                </c:pt>
                <c:pt idx="18">
                  <c:v>8.2851638372224983</c:v>
                </c:pt>
                <c:pt idx="19">
                  <c:v>8.0581400495160107</c:v>
                </c:pt>
                <c:pt idx="20">
                  <c:v>8.0581400495160107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D7-4D03-AA83-16AFF1DCA447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data'!$G$2177:$G$2197</c:f>
              <c:numCache>
                <c:formatCode>0</c:formatCode>
                <c:ptCount val="21"/>
                <c:pt idx="0">
                  <c:v>0</c:v>
                </c:pt>
                <c:pt idx="1">
                  <c:v>5.8756944444467081</c:v>
                </c:pt>
                <c:pt idx="2">
                  <c:v>12.955555555556202</c:v>
                </c:pt>
                <c:pt idx="3">
                  <c:v>21.074305555557657</c:v>
                </c:pt>
                <c:pt idx="4">
                  <c:v>34.114583333335759</c:v>
                </c:pt>
                <c:pt idx="5">
                  <c:v>47.912500000005821</c:v>
                </c:pt>
                <c:pt idx="6">
                  <c:v>60.996527777781012</c:v>
                </c:pt>
                <c:pt idx="7">
                  <c:v>97.932638888894871</c:v>
                </c:pt>
                <c:pt idx="8">
                  <c:v>138.04444444445107</c:v>
                </c:pt>
                <c:pt idx="9">
                  <c:v>173.02013888888905</c:v>
                </c:pt>
                <c:pt idx="10">
                  <c:v>207.01041666667152</c:v>
                </c:pt>
                <c:pt idx="11">
                  <c:v>286.00069444444671</c:v>
                </c:pt>
                <c:pt idx="12">
                  <c:v>332.85763888889051</c:v>
                </c:pt>
                <c:pt idx="13">
                  <c:v>363.95208333333721</c:v>
                </c:pt>
                <c:pt idx="14">
                  <c:v>664.02222222222917</c:v>
                </c:pt>
                <c:pt idx="15">
                  <c:v>874.94930555555766</c:v>
                </c:pt>
                <c:pt idx="16">
                  <c:v>1078.0333333333401</c:v>
                </c:pt>
                <c:pt idx="17">
                  <c:v>1190.0194444444496</c:v>
                </c:pt>
                <c:pt idx="18">
                  <c:v>1390.9895833333285</c:v>
                </c:pt>
                <c:pt idx="19">
                  <c:v>1400.90625</c:v>
                </c:pt>
                <c:pt idx="20">
                  <c:v>1401.8944444444423</c:v>
                </c:pt>
              </c:numCache>
            </c:numRef>
          </c:xVal>
          <c:yVal>
            <c:numRef>
              <c:f>'incubation data'!$CK$2177:$CK$2197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D7-4D03-AA83-16AFF1DCA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49120"/>
        <c:axId val="96555392"/>
      </c:scatterChart>
      <c:valAx>
        <c:axId val="9654912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6555392"/>
        <c:crosses val="autoZero"/>
        <c:crossBetween val="midCat"/>
      </c:valAx>
      <c:valAx>
        <c:axId val="96555392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crossAx val="965491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1st exp. CO2 / CH4</a:t>
            </a:r>
          </a:p>
        </c:rich>
      </c:tx>
      <c:layout>
        <c:manualLayout>
          <c:xMode val="edge"/>
          <c:yMode val="edge"/>
          <c:x val="0.18961042771567121"/>
          <c:y val="3.7037037037037056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031628488134119"/>
          <c:y val="5.1400554097404488E-2"/>
          <c:w val="0.74549039411989126"/>
          <c:h val="0.8971988918051916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'incubation data'!$G$2206:$G$2250</c:f>
              <c:numCache>
                <c:formatCode>0</c:formatCode>
                <c:ptCount val="45"/>
                <c:pt idx="0">
                  <c:v>0</c:v>
                </c:pt>
                <c:pt idx="1">
                  <c:v>5.9659722222277196</c:v>
                </c:pt>
                <c:pt idx="2">
                  <c:v>11.945833333338669</c:v>
                </c:pt>
                <c:pt idx="3">
                  <c:v>16.069444444445253</c:v>
                </c:pt>
                <c:pt idx="4">
                  <c:v>23.111805555556202</c:v>
                </c:pt>
                <c:pt idx="5">
                  <c:v>46.710416666668607</c:v>
                </c:pt>
                <c:pt idx="6">
                  <c:v>61.811805555560568</c:v>
                </c:pt>
                <c:pt idx="7">
                  <c:v>75.910416666672972</c:v>
                </c:pt>
                <c:pt idx="8">
                  <c:v>94.928472222221899</c:v>
                </c:pt>
                <c:pt idx="9">
                  <c:v>111.7236111111124</c:v>
                </c:pt>
                <c:pt idx="10">
                  <c:v>122.83611111111531</c:v>
                </c:pt>
                <c:pt idx="11">
                  <c:v>136.93611111111386</c:v>
                </c:pt>
                <c:pt idx="12">
                  <c:v>150.92013888889051</c:v>
                </c:pt>
                <c:pt idx="13">
                  <c:v>164.83333333333576</c:v>
                </c:pt>
                <c:pt idx="14">
                  <c:v>178.81041666666715</c:v>
                </c:pt>
                <c:pt idx="15">
                  <c:v>192.80486111111531</c:v>
                </c:pt>
                <c:pt idx="16">
                  <c:v>206.9111111111124</c:v>
                </c:pt>
                <c:pt idx="17">
                  <c:v>220.81041666666715</c:v>
                </c:pt>
                <c:pt idx="18">
                  <c:v>262.89097222222335</c:v>
                </c:pt>
                <c:pt idx="19">
                  <c:v>290.8305555555562</c:v>
                </c:pt>
                <c:pt idx="20">
                  <c:v>305.68819444444671</c:v>
                </c:pt>
                <c:pt idx="21">
                  <c:v>389.94444444444525</c:v>
                </c:pt>
                <c:pt idx="22">
                  <c:v>465.83819444444816</c:v>
                </c:pt>
                <c:pt idx="23">
                  <c:v>539.7055555555562</c:v>
                </c:pt>
                <c:pt idx="24">
                  <c:v>558.89444444444962</c:v>
                </c:pt>
                <c:pt idx="25">
                  <c:v>612.71388888889487</c:v>
                </c:pt>
                <c:pt idx="26">
                  <c:v>636.71527777778101</c:v>
                </c:pt>
                <c:pt idx="27">
                  <c:v>711.87291666666715</c:v>
                </c:pt>
                <c:pt idx="28">
                  <c:v>761.69861111111095</c:v>
                </c:pt>
                <c:pt idx="29">
                  <c:v>801.88611111111095</c:v>
                </c:pt>
                <c:pt idx="30">
                  <c:v>850.9333333333343</c:v>
                </c:pt>
                <c:pt idx="31">
                  <c:v>901.87916666667297</c:v>
                </c:pt>
                <c:pt idx="32">
                  <c:v>956.78541666667297</c:v>
                </c:pt>
                <c:pt idx="33">
                  <c:v>1046.8833333333387</c:v>
                </c:pt>
                <c:pt idx="34">
                  <c:v>1118.8569444444511</c:v>
                </c:pt>
                <c:pt idx="35">
                  <c:v>1186.9229166666701</c:v>
                </c:pt>
                <c:pt idx="36">
                  <c:v>1232.7423611111153</c:v>
                </c:pt>
                <c:pt idx="37">
                  <c:v>1259.7631944444511</c:v>
                </c:pt>
                <c:pt idx="38">
                  <c:v>1293.8722222222277</c:v>
                </c:pt>
                <c:pt idx="39">
                  <c:v>1312.8756944444467</c:v>
                </c:pt>
                <c:pt idx="40">
                  <c:v>1347.7395833333358</c:v>
                </c:pt>
                <c:pt idx="41">
                  <c:v>1378.9513888888905</c:v>
                </c:pt>
                <c:pt idx="42">
                  <c:v>1432.7527777777796</c:v>
                </c:pt>
                <c:pt idx="43">
                  <c:v>1461.7590277777781</c:v>
                </c:pt>
                <c:pt idx="44">
                  <c:v>1511.84375</c:v>
                </c:pt>
              </c:numCache>
            </c:numRef>
          </c:xVal>
          <c:yVal>
            <c:numRef>
              <c:f>'incubation data'!$Y$2206:$Y$2250</c:f>
              <c:numCache>
                <c:formatCode>0.000000</c:formatCode>
                <c:ptCount val="45"/>
                <c:pt idx="0">
                  <c:v>0</c:v>
                </c:pt>
                <c:pt idx="1">
                  <c:v>2.1598873288102408E-3</c:v>
                </c:pt>
                <c:pt idx="2">
                  <c:v>4.3352425040113635E-3</c:v>
                </c:pt>
                <c:pt idx="3">
                  <c:v>5.0665097391133108E-3</c:v>
                </c:pt>
                <c:pt idx="4">
                  <c:v>5.907684642634246E-3</c:v>
                </c:pt>
                <c:pt idx="5">
                  <c:v>1.1763032007040096E-2</c:v>
                </c:pt>
                <c:pt idx="6">
                  <c:v>1.2626735779295168E-2</c:v>
                </c:pt>
                <c:pt idx="7">
                  <c:v>1.3840851087946219E-2</c:v>
                </c:pt>
                <c:pt idx="8">
                  <c:v>1.7432249650373561E-2</c:v>
                </c:pt>
                <c:pt idx="9">
                  <c:v>1.9119330114401294E-2</c:v>
                </c:pt>
                <c:pt idx="10">
                  <c:v>2.1072510224850446E-2</c:v>
                </c:pt>
                <c:pt idx="11">
                  <c:v>2.5472965538900019E-2</c:v>
                </c:pt>
                <c:pt idx="12">
                  <c:v>3.3592873285863412E-2</c:v>
                </c:pt>
                <c:pt idx="13">
                  <c:v>3.9835553927239864E-2</c:v>
                </c:pt>
                <c:pt idx="14">
                  <c:v>4.6406378503310405E-2</c:v>
                </c:pt>
                <c:pt idx="15">
                  <c:v>5.6401460510686716E-2</c:v>
                </c:pt>
                <c:pt idx="16">
                  <c:v>6.7750810941461057E-2</c:v>
                </c:pt>
                <c:pt idx="17">
                  <c:v>8.2787988686431779E-2</c:v>
                </c:pt>
                <c:pt idx="18">
                  <c:v>0.16892351751455009</c:v>
                </c:pt>
                <c:pt idx="19">
                  <c:v>0.34450906546840704</c:v>
                </c:pt>
                <c:pt idx="20">
                  <c:v>0.53238409113213625</c:v>
                </c:pt>
                <c:pt idx="21">
                  <c:v>2.8679782787338572</c:v>
                </c:pt>
                <c:pt idx="22">
                  <c:v>6.7789180623641965</c:v>
                </c:pt>
                <c:pt idx="23">
                  <c:v>8.3211493619220551</c:v>
                </c:pt>
                <c:pt idx="24">
                  <c:v>8.7589934679514929</c:v>
                </c:pt>
                <c:pt idx="25">
                  <c:v>9.5614568412305783</c:v>
                </c:pt>
                <c:pt idx="26">
                  <c:v>10.876105789090023</c:v>
                </c:pt>
                <c:pt idx="27">
                  <c:v>12.307217898153059</c:v>
                </c:pt>
                <c:pt idx="28">
                  <c:v>12.329032962169014</c:v>
                </c:pt>
                <c:pt idx="29">
                  <c:v>12.044975859281337</c:v>
                </c:pt>
                <c:pt idx="30">
                  <c:v>12.776940606340721</c:v>
                </c:pt>
                <c:pt idx="31">
                  <c:v>13.504588106764423</c:v>
                </c:pt>
                <c:pt idx="32">
                  <c:v>15.804373649055742</c:v>
                </c:pt>
                <c:pt idx="33">
                  <c:v>16.796484172838692</c:v>
                </c:pt>
                <c:pt idx="34">
                  <c:v>18.133866181499219</c:v>
                </c:pt>
                <c:pt idx="35">
                  <c:v>17.711105767182499</c:v>
                </c:pt>
                <c:pt idx="36">
                  <c:v>18.258607980011682</c:v>
                </c:pt>
                <c:pt idx="37">
                  <c:v>18.327343202311287</c:v>
                </c:pt>
                <c:pt idx="38">
                  <c:v>18.327343202311287</c:v>
                </c:pt>
                <c:pt idx="39">
                  <c:v>18.681682585014226</c:v>
                </c:pt>
                <c:pt idx="40">
                  <c:v>19.095057512751126</c:v>
                </c:pt>
                <c:pt idx="41">
                  <c:v>19.345443110565601</c:v>
                </c:pt>
                <c:pt idx="42">
                  <c:v>19.739048774335352</c:v>
                </c:pt>
                <c:pt idx="43">
                  <c:v>20.060960596402985</c:v>
                </c:pt>
                <c:pt idx="44">
                  <c:v>20.485372548530936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98-4BAE-AB7B-CE11C2401E30}"/>
            </c:ext>
          </c:extLst>
        </c:ser>
        <c:ser>
          <c:idx val="9"/>
          <c:order val="1"/>
          <c:spPr>
            <a:ln w="28575">
              <a:noFill/>
            </a:ln>
          </c:spPr>
          <c:marker>
            <c:spPr>
              <a:solidFill>
                <a:schemeClr val="tx2">
                  <a:lumMod val="60000"/>
                  <a:lumOff val="40000"/>
                </a:schemeClr>
              </a:solidFill>
            </c:spPr>
          </c:marker>
          <c:xVal>
            <c:numRef>
              <c:f>'incubation data'!$G$2206:$G$2250</c:f>
              <c:numCache>
                <c:formatCode>0</c:formatCode>
                <c:ptCount val="45"/>
                <c:pt idx="0">
                  <c:v>0</c:v>
                </c:pt>
                <c:pt idx="1">
                  <c:v>5.9659722222277196</c:v>
                </c:pt>
                <c:pt idx="2">
                  <c:v>11.945833333338669</c:v>
                </c:pt>
                <c:pt idx="3">
                  <c:v>16.069444444445253</c:v>
                </c:pt>
                <c:pt idx="4">
                  <c:v>23.111805555556202</c:v>
                </c:pt>
                <c:pt idx="5">
                  <c:v>46.710416666668607</c:v>
                </c:pt>
                <c:pt idx="6">
                  <c:v>61.811805555560568</c:v>
                </c:pt>
                <c:pt idx="7">
                  <c:v>75.910416666672972</c:v>
                </c:pt>
                <c:pt idx="8">
                  <c:v>94.928472222221899</c:v>
                </c:pt>
                <c:pt idx="9">
                  <c:v>111.7236111111124</c:v>
                </c:pt>
                <c:pt idx="10">
                  <c:v>122.83611111111531</c:v>
                </c:pt>
                <c:pt idx="11">
                  <c:v>136.93611111111386</c:v>
                </c:pt>
                <c:pt idx="12">
                  <c:v>150.92013888889051</c:v>
                </c:pt>
                <c:pt idx="13">
                  <c:v>164.83333333333576</c:v>
                </c:pt>
                <c:pt idx="14">
                  <c:v>178.81041666666715</c:v>
                </c:pt>
                <c:pt idx="15">
                  <c:v>192.80486111111531</c:v>
                </c:pt>
                <c:pt idx="16">
                  <c:v>206.9111111111124</c:v>
                </c:pt>
                <c:pt idx="17">
                  <c:v>220.81041666666715</c:v>
                </c:pt>
                <c:pt idx="18">
                  <c:v>262.89097222222335</c:v>
                </c:pt>
                <c:pt idx="19">
                  <c:v>290.8305555555562</c:v>
                </c:pt>
                <c:pt idx="20">
                  <c:v>305.68819444444671</c:v>
                </c:pt>
                <c:pt idx="21">
                  <c:v>389.94444444444525</c:v>
                </c:pt>
                <c:pt idx="22">
                  <c:v>465.83819444444816</c:v>
                </c:pt>
                <c:pt idx="23">
                  <c:v>539.7055555555562</c:v>
                </c:pt>
                <c:pt idx="24">
                  <c:v>558.89444444444962</c:v>
                </c:pt>
                <c:pt idx="25">
                  <c:v>612.71388888889487</c:v>
                </c:pt>
                <c:pt idx="26">
                  <c:v>636.71527777778101</c:v>
                </c:pt>
                <c:pt idx="27">
                  <c:v>711.87291666666715</c:v>
                </c:pt>
                <c:pt idx="28">
                  <c:v>761.69861111111095</c:v>
                </c:pt>
                <c:pt idx="29">
                  <c:v>801.88611111111095</c:v>
                </c:pt>
                <c:pt idx="30">
                  <c:v>850.9333333333343</c:v>
                </c:pt>
                <c:pt idx="31">
                  <c:v>901.87916666667297</c:v>
                </c:pt>
                <c:pt idx="32">
                  <c:v>956.78541666667297</c:v>
                </c:pt>
                <c:pt idx="33">
                  <c:v>1046.8833333333387</c:v>
                </c:pt>
                <c:pt idx="34">
                  <c:v>1118.8569444444511</c:v>
                </c:pt>
                <c:pt idx="35">
                  <c:v>1186.9229166666701</c:v>
                </c:pt>
                <c:pt idx="36">
                  <c:v>1232.7423611111153</c:v>
                </c:pt>
                <c:pt idx="37">
                  <c:v>1259.7631944444511</c:v>
                </c:pt>
                <c:pt idx="38">
                  <c:v>1293.8722222222277</c:v>
                </c:pt>
                <c:pt idx="39">
                  <c:v>1312.8756944444467</c:v>
                </c:pt>
                <c:pt idx="40">
                  <c:v>1347.7395833333358</c:v>
                </c:pt>
                <c:pt idx="41">
                  <c:v>1378.9513888888905</c:v>
                </c:pt>
                <c:pt idx="42">
                  <c:v>1432.7527777777796</c:v>
                </c:pt>
                <c:pt idx="43">
                  <c:v>1461.7590277777781</c:v>
                </c:pt>
                <c:pt idx="44">
                  <c:v>1511.84375</c:v>
                </c:pt>
              </c:numCache>
            </c:numRef>
          </c:xVal>
          <c:yVal>
            <c:numRef>
              <c:f>'incubation data'!$AJ$2206:$AJ$2250</c:f>
              <c:numCache>
                <c:formatCode>0.0</c:formatCode>
                <c:ptCount val="45"/>
                <c:pt idx="0">
                  <c:v>0</c:v>
                </c:pt>
                <c:pt idx="1">
                  <c:v>3.4454092451855933</c:v>
                </c:pt>
                <c:pt idx="2">
                  <c:v>5.0358867606619802</c:v>
                </c:pt>
                <c:pt idx="3">
                  <c:v>5.6737194856297339</c:v>
                </c:pt>
                <c:pt idx="4">
                  <c:v>6.1717676094451592</c:v>
                </c:pt>
                <c:pt idx="5">
                  <c:v>8.2902219026165582</c:v>
                </c:pt>
                <c:pt idx="6">
                  <c:v>8.6663508298923198</c:v>
                </c:pt>
                <c:pt idx="7">
                  <c:v>9.084327943158609</c:v>
                </c:pt>
                <c:pt idx="8">
                  <c:v>9.9547581890744876</c:v>
                </c:pt>
                <c:pt idx="9">
                  <c:v>9.831783544392982</c:v>
                </c:pt>
                <c:pt idx="10">
                  <c:v>10.266909903609507</c:v>
                </c:pt>
                <c:pt idx="11">
                  <c:v>10.444535780125175</c:v>
                </c:pt>
                <c:pt idx="12">
                  <c:v>10.704589917820787</c:v>
                </c:pt>
                <c:pt idx="13">
                  <c:v>10.759948049943887</c:v>
                </c:pt>
                <c:pt idx="14">
                  <c:v>10.630381913760475</c:v>
                </c:pt>
                <c:pt idx="15">
                  <c:v>11.358695228911326</c:v>
                </c:pt>
                <c:pt idx="16">
                  <c:v>11.249738102143658</c:v>
                </c:pt>
                <c:pt idx="17">
                  <c:v>11.474435102593144</c:v>
                </c:pt>
                <c:pt idx="18">
                  <c:v>11.207762502501453</c:v>
                </c:pt>
                <c:pt idx="19">
                  <c:v>11.900386595658567</c:v>
                </c:pt>
                <c:pt idx="20">
                  <c:v>12.454251130052249</c:v>
                </c:pt>
                <c:pt idx="21">
                  <c:v>13.73352569294314</c:v>
                </c:pt>
                <c:pt idx="22">
                  <c:v>14.884044904829398</c:v>
                </c:pt>
                <c:pt idx="23">
                  <c:v>15.145357785695786</c:v>
                </c:pt>
                <c:pt idx="24">
                  <c:v>14.310440862530106</c:v>
                </c:pt>
                <c:pt idx="25">
                  <c:v>15.265975459162142</c:v>
                </c:pt>
                <c:pt idx="26">
                  <c:v>16.394346313401737</c:v>
                </c:pt>
                <c:pt idx="27">
                  <c:v>18.124303352817449</c:v>
                </c:pt>
                <c:pt idx="28">
                  <c:v>17.847706974088343</c:v>
                </c:pt>
                <c:pt idx="29">
                  <c:v>16.790980847727244</c:v>
                </c:pt>
                <c:pt idx="30">
                  <c:v>16.660842715905879</c:v>
                </c:pt>
                <c:pt idx="31">
                  <c:v>16.858165563621558</c:v>
                </c:pt>
                <c:pt idx="32">
                  <c:v>20.203956962491233</c:v>
                </c:pt>
                <c:pt idx="33">
                  <c:v>20.807265072820179</c:v>
                </c:pt>
                <c:pt idx="34">
                  <c:v>22.767432791793166</c:v>
                </c:pt>
                <c:pt idx="35">
                  <c:v>21.131590487854723</c:v>
                </c:pt>
                <c:pt idx="36">
                  <c:v>21.925618029624292</c:v>
                </c:pt>
                <c:pt idx="37">
                  <c:v>22.002348741415314</c:v>
                </c:pt>
                <c:pt idx="38">
                  <c:v>22.500293575666447</c:v>
                </c:pt>
                <c:pt idx="39">
                  <c:v>28.151052236905471</c:v>
                </c:pt>
                <c:pt idx="40">
                  <c:v>29.004020903331927</c:v>
                </c:pt>
                <c:pt idx="41">
                  <c:v>28.953646099483233</c:v>
                </c:pt>
                <c:pt idx="42">
                  <c:v>29.290731172563493</c:v>
                </c:pt>
                <c:pt idx="43">
                  <c:v>29.985314583444541</c:v>
                </c:pt>
                <c:pt idx="44">
                  <c:v>30.570238088650886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198-4BAE-AB7B-CE11C2401E30}"/>
            </c:ext>
          </c:extLst>
        </c:ser>
        <c:ser>
          <c:idx val="10"/>
          <c:order val="2"/>
          <c:spPr>
            <a:ln w="28575">
              <a:noFill/>
            </a:ln>
          </c:spPr>
          <c:xVal>
            <c:numRef>
              <c:f>'incubation data'!$G$2206:$G$2250</c:f>
              <c:numCache>
                <c:formatCode>0</c:formatCode>
                <c:ptCount val="45"/>
                <c:pt idx="0">
                  <c:v>0</c:v>
                </c:pt>
                <c:pt idx="1">
                  <c:v>5.9659722222277196</c:v>
                </c:pt>
                <c:pt idx="2">
                  <c:v>11.945833333338669</c:v>
                </c:pt>
                <c:pt idx="3">
                  <c:v>16.069444444445253</c:v>
                </c:pt>
                <c:pt idx="4">
                  <c:v>23.111805555556202</c:v>
                </c:pt>
                <c:pt idx="5">
                  <c:v>46.710416666668607</c:v>
                </c:pt>
                <c:pt idx="6">
                  <c:v>61.811805555560568</c:v>
                </c:pt>
                <c:pt idx="7">
                  <c:v>75.910416666672972</c:v>
                </c:pt>
                <c:pt idx="8">
                  <c:v>94.928472222221899</c:v>
                </c:pt>
                <c:pt idx="9">
                  <c:v>111.7236111111124</c:v>
                </c:pt>
                <c:pt idx="10">
                  <c:v>122.83611111111531</c:v>
                </c:pt>
                <c:pt idx="11">
                  <c:v>136.93611111111386</c:v>
                </c:pt>
                <c:pt idx="12">
                  <c:v>150.92013888889051</c:v>
                </c:pt>
                <c:pt idx="13">
                  <c:v>164.83333333333576</c:v>
                </c:pt>
                <c:pt idx="14">
                  <c:v>178.81041666666715</c:v>
                </c:pt>
                <c:pt idx="15">
                  <c:v>192.80486111111531</c:v>
                </c:pt>
                <c:pt idx="16">
                  <c:v>206.9111111111124</c:v>
                </c:pt>
                <c:pt idx="17">
                  <c:v>220.81041666666715</c:v>
                </c:pt>
                <c:pt idx="18">
                  <c:v>262.89097222222335</c:v>
                </c:pt>
                <c:pt idx="19">
                  <c:v>290.8305555555562</c:v>
                </c:pt>
                <c:pt idx="20">
                  <c:v>305.68819444444671</c:v>
                </c:pt>
                <c:pt idx="21">
                  <c:v>389.94444444444525</c:v>
                </c:pt>
                <c:pt idx="22">
                  <c:v>465.83819444444816</c:v>
                </c:pt>
                <c:pt idx="23">
                  <c:v>539.7055555555562</c:v>
                </c:pt>
                <c:pt idx="24">
                  <c:v>558.89444444444962</c:v>
                </c:pt>
                <c:pt idx="25">
                  <c:v>612.71388888889487</c:v>
                </c:pt>
                <c:pt idx="26">
                  <c:v>636.71527777778101</c:v>
                </c:pt>
                <c:pt idx="27">
                  <c:v>711.87291666666715</c:v>
                </c:pt>
                <c:pt idx="28">
                  <c:v>761.69861111111095</c:v>
                </c:pt>
                <c:pt idx="29">
                  <c:v>801.88611111111095</c:v>
                </c:pt>
                <c:pt idx="30">
                  <c:v>850.9333333333343</c:v>
                </c:pt>
                <c:pt idx="31">
                  <c:v>901.87916666667297</c:v>
                </c:pt>
                <c:pt idx="32">
                  <c:v>956.78541666667297</c:v>
                </c:pt>
                <c:pt idx="33">
                  <c:v>1046.8833333333387</c:v>
                </c:pt>
                <c:pt idx="34">
                  <c:v>1118.8569444444511</c:v>
                </c:pt>
                <c:pt idx="35">
                  <c:v>1186.9229166666701</c:v>
                </c:pt>
                <c:pt idx="36">
                  <c:v>1232.7423611111153</c:v>
                </c:pt>
                <c:pt idx="37">
                  <c:v>1259.7631944444511</c:v>
                </c:pt>
                <c:pt idx="38">
                  <c:v>1293.8722222222277</c:v>
                </c:pt>
                <c:pt idx="39">
                  <c:v>1312.8756944444467</c:v>
                </c:pt>
                <c:pt idx="40">
                  <c:v>1347.7395833333358</c:v>
                </c:pt>
                <c:pt idx="41">
                  <c:v>1378.9513888888905</c:v>
                </c:pt>
                <c:pt idx="42">
                  <c:v>1432.7527777777796</c:v>
                </c:pt>
                <c:pt idx="43">
                  <c:v>1461.7590277777781</c:v>
                </c:pt>
                <c:pt idx="44">
                  <c:v>1511.84375</c:v>
                </c:pt>
              </c:numCache>
            </c:numRef>
          </c:xVal>
          <c:yVal>
            <c:numRef>
              <c:f>'incubation data'!$AK$2206:$AK$2250</c:f>
              <c:numCache>
                <c:formatCode>0.0</c:formatCode>
                <c:ptCount val="4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198-4BAE-AB7B-CE11C2401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96128"/>
        <c:axId val="96897664"/>
      </c:scatterChart>
      <c:valAx>
        <c:axId val="9689612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6897664"/>
        <c:crosses val="autoZero"/>
        <c:crossBetween val="midCat"/>
      </c:valAx>
      <c:valAx>
        <c:axId val="96897664"/>
        <c:scaling>
          <c:orientation val="minMax"/>
        </c:scaling>
        <c:delete val="0"/>
        <c:axPos val="l"/>
        <c:numFmt formatCode="0.000000" sourceLinked="1"/>
        <c:majorTickMark val="out"/>
        <c:minorTickMark val="none"/>
        <c:tickLblPos val="nextTo"/>
        <c:crossAx val="968961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0462792102568884E-2"/>
          <c:y val="4.6770924467774859E-2"/>
          <c:w val="0.82659699226856065"/>
          <c:h val="0.83261956838728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data'!$G$2253:$G$2270</c:f>
              <c:numCache>
                <c:formatCode>0</c:formatCode>
                <c:ptCount val="18"/>
                <c:pt idx="0">
                  <c:v>0</c:v>
                </c:pt>
                <c:pt idx="1">
                  <c:v>5.8708333333343035</c:v>
                </c:pt>
                <c:pt idx="2">
                  <c:v>13.844444444446708</c:v>
                </c:pt>
                <c:pt idx="3">
                  <c:v>21.068055555559113</c:v>
                </c:pt>
                <c:pt idx="4">
                  <c:v>34.109722222223354</c:v>
                </c:pt>
                <c:pt idx="5">
                  <c:v>47.912500000005821</c:v>
                </c:pt>
                <c:pt idx="6">
                  <c:v>60.99861111111386</c:v>
                </c:pt>
                <c:pt idx="7">
                  <c:v>97.983333333337214</c:v>
                </c:pt>
                <c:pt idx="8">
                  <c:v>138.05069444444962</c:v>
                </c:pt>
                <c:pt idx="9">
                  <c:v>173.85833333333721</c:v>
                </c:pt>
                <c:pt idx="10">
                  <c:v>207.00625000000582</c:v>
                </c:pt>
                <c:pt idx="11">
                  <c:v>286.00625000000582</c:v>
                </c:pt>
                <c:pt idx="12">
                  <c:v>332.85625000000437</c:v>
                </c:pt>
                <c:pt idx="13">
                  <c:v>341.95069444445107</c:v>
                </c:pt>
                <c:pt idx="14">
                  <c:v>363.9465277777781</c:v>
                </c:pt>
                <c:pt idx="15">
                  <c:v>664.01944444444962</c:v>
                </c:pt>
                <c:pt idx="16">
                  <c:v>874.98194444445107</c:v>
                </c:pt>
                <c:pt idx="17">
                  <c:v>1078.0298611111139</c:v>
                </c:pt>
              </c:numCache>
            </c:numRef>
          </c:xVal>
          <c:yVal>
            <c:numRef>
              <c:f>'incubation data'!$CH$2253:$CH$2270</c:f>
              <c:numCache>
                <c:formatCode>0.00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EE-4405-8517-EDD5F4912C63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data'!$G$2253:$G$2270</c:f>
              <c:numCache>
                <c:formatCode>0</c:formatCode>
                <c:ptCount val="18"/>
                <c:pt idx="0">
                  <c:v>0</c:v>
                </c:pt>
                <c:pt idx="1">
                  <c:v>5.8708333333343035</c:v>
                </c:pt>
                <c:pt idx="2">
                  <c:v>13.844444444446708</c:v>
                </c:pt>
                <c:pt idx="3">
                  <c:v>21.068055555559113</c:v>
                </c:pt>
                <c:pt idx="4">
                  <c:v>34.109722222223354</c:v>
                </c:pt>
                <c:pt idx="5">
                  <c:v>47.912500000005821</c:v>
                </c:pt>
                <c:pt idx="6">
                  <c:v>60.99861111111386</c:v>
                </c:pt>
                <c:pt idx="7">
                  <c:v>97.983333333337214</c:v>
                </c:pt>
                <c:pt idx="8">
                  <c:v>138.05069444444962</c:v>
                </c:pt>
                <c:pt idx="9">
                  <c:v>173.85833333333721</c:v>
                </c:pt>
                <c:pt idx="10">
                  <c:v>207.00625000000582</c:v>
                </c:pt>
                <c:pt idx="11">
                  <c:v>286.00625000000582</c:v>
                </c:pt>
                <c:pt idx="12">
                  <c:v>332.85625000000437</c:v>
                </c:pt>
                <c:pt idx="13">
                  <c:v>341.95069444445107</c:v>
                </c:pt>
                <c:pt idx="14">
                  <c:v>363.9465277777781</c:v>
                </c:pt>
                <c:pt idx="15">
                  <c:v>664.01944444444962</c:v>
                </c:pt>
                <c:pt idx="16">
                  <c:v>874.98194444445107</c:v>
                </c:pt>
                <c:pt idx="17">
                  <c:v>1078.0298611111139</c:v>
                </c:pt>
              </c:numCache>
            </c:numRef>
          </c:xVal>
          <c:yVal>
            <c:numRef>
              <c:f>'incubation data'!$CI$2253:$CI$2270</c:f>
              <c:numCache>
                <c:formatCode>0.000</c:formatCode>
                <c:ptCount val="18"/>
                <c:pt idx="0">
                  <c:v>0</c:v>
                </c:pt>
                <c:pt idx="1">
                  <c:v>0.34602970915091008</c:v>
                </c:pt>
                <c:pt idx="2">
                  <c:v>0.64421108111175129</c:v>
                </c:pt>
                <c:pt idx="5">
                  <c:v>1.9145171244195014</c:v>
                </c:pt>
                <c:pt idx="6">
                  <c:v>2.8966226361005369</c:v>
                </c:pt>
                <c:pt idx="7">
                  <c:v>4.0629502257396091</c:v>
                </c:pt>
                <c:pt idx="8">
                  <c:v>5.0216439208428101</c:v>
                </c:pt>
                <c:pt idx="9">
                  <c:v>5.618605709561165</c:v>
                </c:pt>
                <c:pt idx="10">
                  <c:v>6.1483973917137433</c:v>
                </c:pt>
                <c:pt idx="11">
                  <c:v>6.5642380502915749</c:v>
                </c:pt>
                <c:pt idx="12">
                  <c:v>6.552112846415306</c:v>
                </c:pt>
                <c:pt idx="14">
                  <c:v>6.4955339520909705</c:v>
                </c:pt>
                <c:pt idx="15">
                  <c:v>5.8891717835388571</c:v>
                </c:pt>
                <c:pt idx="16">
                  <c:v>5.6178318428023299</c:v>
                </c:pt>
                <c:pt idx="17">
                  <c:v>7.863826796772809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EE-4405-8517-EDD5F491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930816"/>
        <c:axId val="96949376"/>
      </c:scatterChart>
      <c:valAx>
        <c:axId val="9693081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6949376"/>
        <c:crosses val="autoZero"/>
        <c:crossBetween val="midCat"/>
      </c:valAx>
      <c:valAx>
        <c:axId val="96949376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969308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6618680760987917"/>
          <c:y val="8.3333333333333343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data'!$G$2253:$G$2270</c:f>
              <c:numCache>
                <c:formatCode>0</c:formatCode>
                <c:ptCount val="18"/>
                <c:pt idx="0">
                  <c:v>0</c:v>
                </c:pt>
                <c:pt idx="1">
                  <c:v>5.8708333333343035</c:v>
                </c:pt>
                <c:pt idx="2">
                  <c:v>13.844444444446708</c:v>
                </c:pt>
                <c:pt idx="3">
                  <c:v>21.068055555559113</c:v>
                </c:pt>
                <c:pt idx="4">
                  <c:v>34.109722222223354</c:v>
                </c:pt>
                <c:pt idx="5">
                  <c:v>47.912500000005821</c:v>
                </c:pt>
                <c:pt idx="6">
                  <c:v>60.99861111111386</c:v>
                </c:pt>
                <c:pt idx="7">
                  <c:v>97.983333333337214</c:v>
                </c:pt>
                <c:pt idx="8">
                  <c:v>138.05069444444962</c:v>
                </c:pt>
                <c:pt idx="9">
                  <c:v>173.85833333333721</c:v>
                </c:pt>
                <c:pt idx="10">
                  <c:v>207.00625000000582</c:v>
                </c:pt>
                <c:pt idx="11">
                  <c:v>286.00625000000582</c:v>
                </c:pt>
                <c:pt idx="12">
                  <c:v>332.85625000000437</c:v>
                </c:pt>
                <c:pt idx="13">
                  <c:v>341.95069444445107</c:v>
                </c:pt>
                <c:pt idx="14">
                  <c:v>363.9465277777781</c:v>
                </c:pt>
                <c:pt idx="15">
                  <c:v>664.01944444444962</c:v>
                </c:pt>
                <c:pt idx="16">
                  <c:v>874.98194444445107</c:v>
                </c:pt>
                <c:pt idx="17">
                  <c:v>1078.0298611111139</c:v>
                </c:pt>
              </c:numCache>
            </c:numRef>
          </c:xVal>
          <c:yVal>
            <c:numRef>
              <c:f>'incubation data'!$CJ$2253:$CJ$2270</c:f>
              <c:numCache>
                <c:formatCode>0.000</c:formatCode>
                <c:ptCount val="18"/>
                <c:pt idx="0">
                  <c:v>0</c:v>
                </c:pt>
                <c:pt idx="1">
                  <c:v>0.9994656524112876</c:v>
                </c:pt>
                <c:pt idx="2">
                  <c:v>1.3716850946005581</c:v>
                </c:pt>
                <c:pt idx="5">
                  <c:v>1.5612111105904518</c:v>
                </c:pt>
                <c:pt idx="6">
                  <c:v>1.8446629596835005</c:v>
                </c:pt>
                <c:pt idx="7">
                  <c:v>1.3746018378995459</c:v>
                </c:pt>
                <c:pt idx="8">
                  <c:v>1.4189775466862009</c:v>
                </c:pt>
                <c:pt idx="9">
                  <c:v>1.7129351042252672</c:v>
                </c:pt>
                <c:pt idx="10">
                  <c:v>2.0403758243043448</c:v>
                </c:pt>
                <c:pt idx="11">
                  <c:v>2.4928596153440528</c:v>
                </c:pt>
                <c:pt idx="12">
                  <c:v>2.6036362097290757</c:v>
                </c:pt>
                <c:pt idx="14">
                  <c:v>2.6799450120106783</c:v>
                </c:pt>
                <c:pt idx="15">
                  <c:v>3.1898347798775748</c:v>
                </c:pt>
                <c:pt idx="16">
                  <c:v>3.4626505602288127</c:v>
                </c:pt>
                <c:pt idx="17">
                  <c:v>6.5411129211539061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A-441A-BE1A-DC043EC70489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data'!$G$2253:$G$2270</c:f>
              <c:numCache>
                <c:formatCode>0</c:formatCode>
                <c:ptCount val="18"/>
                <c:pt idx="0">
                  <c:v>0</c:v>
                </c:pt>
                <c:pt idx="1">
                  <c:v>5.8708333333343035</c:v>
                </c:pt>
                <c:pt idx="2">
                  <c:v>13.844444444446708</c:v>
                </c:pt>
                <c:pt idx="3">
                  <c:v>21.068055555559113</c:v>
                </c:pt>
                <c:pt idx="4">
                  <c:v>34.109722222223354</c:v>
                </c:pt>
                <c:pt idx="5">
                  <c:v>47.912500000005821</c:v>
                </c:pt>
                <c:pt idx="6">
                  <c:v>60.99861111111386</c:v>
                </c:pt>
                <c:pt idx="7">
                  <c:v>97.983333333337214</c:v>
                </c:pt>
                <c:pt idx="8">
                  <c:v>138.05069444444962</c:v>
                </c:pt>
                <c:pt idx="9">
                  <c:v>173.85833333333721</c:v>
                </c:pt>
                <c:pt idx="10">
                  <c:v>207.00625000000582</c:v>
                </c:pt>
                <c:pt idx="11">
                  <c:v>286.00625000000582</c:v>
                </c:pt>
                <c:pt idx="12">
                  <c:v>332.85625000000437</c:v>
                </c:pt>
                <c:pt idx="13">
                  <c:v>341.95069444445107</c:v>
                </c:pt>
                <c:pt idx="14">
                  <c:v>363.9465277777781</c:v>
                </c:pt>
                <c:pt idx="15">
                  <c:v>664.01944444444962</c:v>
                </c:pt>
                <c:pt idx="16">
                  <c:v>874.98194444445107</c:v>
                </c:pt>
                <c:pt idx="17">
                  <c:v>1078.0298611111139</c:v>
                </c:pt>
              </c:numCache>
            </c:numRef>
          </c:xVal>
          <c:yVal>
            <c:numRef>
              <c:f>'incubation data'!$CK$2253:$CK$2270</c:f>
              <c:numCache>
                <c:formatCode>0.00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A-441A-BE1A-DC043EC70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974336"/>
        <c:axId val="96976256"/>
      </c:scatterChart>
      <c:valAx>
        <c:axId val="9697433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6976256"/>
        <c:crosses val="autoZero"/>
        <c:crossBetween val="midCat"/>
      </c:valAx>
      <c:valAx>
        <c:axId val="96976256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crossAx val="969743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1st exp. CO2 / CH4</a:t>
            </a:r>
          </a:p>
        </c:rich>
      </c:tx>
      <c:layout>
        <c:manualLayout>
          <c:xMode val="edge"/>
          <c:yMode val="edge"/>
          <c:x val="0.18961042771567121"/>
          <c:y val="3.7037037037037056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031628488134119"/>
          <c:y val="5.1400554097404488E-2"/>
          <c:w val="0.74549039411989126"/>
          <c:h val="0.8971988918051916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'incubation data'!$G$2282:$G$2326</c:f>
              <c:numCache>
                <c:formatCode>0</c:formatCode>
                <c:ptCount val="45"/>
                <c:pt idx="0">
                  <c:v>0</c:v>
                </c:pt>
                <c:pt idx="1">
                  <c:v>5.9659722222204437</c:v>
                </c:pt>
                <c:pt idx="2">
                  <c:v>11.945833333331393</c:v>
                </c:pt>
                <c:pt idx="3">
                  <c:v>16.069444444437977</c:v>
                </c:pt>
                <c:pt idx="4">
                  <c:v>23.111805555548926</c:v>
                </c:pt>
                <c:pt idx="5">
                  <c:v>46.713194444440887</c:v>
                </c:pt>
                <c:pt idx="6">
                  <c:v>61.822916666664241</c:v>
                </c:pt>
                <c:pt idx="7">
                  <c:v>75.911111111105129</c:v>
                </c:pt>
                <c:pt idx="8">
                  <c:v>94.929166666661331</c:v>
                </c:pt>
                <c:pt idx="9">
                  <c:v>111.72361111110513</c:v>
                </c:pt>
                <c:pt idx="10">
                  <c:v>122.83611111110804</c:v>
                </c:pt>
                <c:pt idx="11">
                  <c:v>136.93611111110658</c:v>
                </c:pt>
                <c:pt idx="12">
                  <c:v>150.92083333332994</c:v>
                </c:pt>
                <c:pt idx="13">
                  <c:v>164.83402777777519</c:v>
                </c:pt>
                <c:pt idx="14">
                  <c:v>178.81111111110658</c:v>
                </c:pt>
                <c:pt idx="15">
                  <c:v>192.80486111110804</c:v>
                </c:pt>
                <c:pt idx="16">
                  <c:v>206.91111111110513</c:v>
                </c:pt>
                <c:pt idx="17">
                  <c:v>220.81041666665988</c:v>
                </c:pt>
                <c:pt idx="18">
                  <c:v>262.89236111110949</c:v>
                </c:pt>
                <c:pt idx="19">
                  <c:v>290.82638888888323</c:v>
                </c:pt>
                <c:pt idx="20">
                  <c:v>305.68888888888614</c:v>
                </c:pt>
                <c:pt idx="21">
                  <c:v>389.94444444443798</c:v>
                </c:pt>
                <c:pt idx="22">
                  <c:v>465.83958333332703</c:v>
                </c:pt>
                <c:pt idx="23">
                  <c:v>539.70624999999563</c:v>
                </c:pt>
                <c:pt idx="24">
                  <c:v>558.89444444444234</c:v>
                </c:pt>
                <c:pt idx="25">
                  <c:v>612.7138888888876</c:v>
                </c:pt>
                <c:pt idx="26">
                  <c:v>636.71527777777374</c:v>
                </c:pt>
                <c:pt idx="27">
                  <c:v>711.87291666665988</c:v>
                </c:pt>
                <c:pt idx="28">
                  <c:v>761.69861111111095</c:v>
                </c:pt>
                <c:pt idx="29">
                  <c:v>801.88124999999854</c:v>
                </c:pt>
                <c:pt idx="30">
                  <c:v>850.93402777777374</c:v>
                </c:pt>
                <c:pt idx="31">
                  <c:v>901.8791666666657</c:v>
                </c:pt>
                <c:pt idx="32">
                  <c:v>956.7854166666657</c:v>
                </c:pt>
                <c:pt idx="33">
                  <c:v>1046.8833333333314</c:v>
                </c:pt>
                <c:pt idx="34">
                  <c:v>1118.8569444444438</c:v>
                </c:pt>
                <c:pt idx="35">
                  <c:v>1186.9236111111095</c:v>
                </c:pt>
                <c:pt idx="36">
                  <c:v>1232.742361111108</c:v>
                </c:pt>
                <c:pt idx="37">
                  <c:v>1259.7631944444438</c:v>
                </c:pt>
                <c:pt idx="38">
                  <c:v>1293.8722222222204</c:v>
                </c:pt>
                <c:pt idx="39">
                  <c:v>1312.8756944444394</c:v>
                </c:pt>
                <c:pt idx="40">
                  <c:v>1347.7395833333285</c:v>
                </c:pt>
                <c:pt idx="41">
                  <c:v>1378.9513888888832</c:v>
                </c:pt>
                <c:pt idx="42">
                  <c:v>1432.7527777777723</c:v>
                </c:pt>
                <c:pt idx="43">
                  <c:v>1461.7590277777708</c:v>
                </c:pt>
                <c:pt idx="44">
                  <c:v>1511.8499999999985</c:v>
                </c:pt>
              </c:numCache>
            </c:numRef>
          </c:xVal>
          <c:yVal>
            <c:numRef>
              <c:f>'incubation data'!$Y$2282:$Y$2326</c:f>
              <c:numCache>
                <c:formatCode>0.000000</c:formatCode>
                <c:ptCount val="45"/>
                <c:pt idx="0">
                  <c:v>0</c:v>
                </c:pt>
                <c:pt idx="1">
                  <c:v>-4.0378986279069433E-3</c:v>
                </c:pt>
                <c:pt idx="2">
                  <c:v>4.1723253884022923E-3</c:v>
                </c:pt>
                <c:pt idx="3">
                  <c:v>4.5332688728325615E-3</c:v>
                </c:pt>
                <c:pt idx="4">
                  <c:v>5.5131097203219709E-3</c:v>
                </c:pt>
                <c:pt idx="5">
                  <c:v>1.0562362978230351E-2</c:v>
                </c:pt>
                <c:pt idx="6">
                  <c:v>1.2705492726771782E-2</c:v>
                </c:pt>
                <c:pt idx="7">
                  <c:v>1.3281646301512072E-2</c:v>
                </c:pt>
                <c:pt idx="8">
                  <c:v>1.5471150075217774E-2</c:v>
                </c:pt>
                <c:pt idx="9">
                  <c:v>1.9139763021287441E-2</c:v>
                </c:pt>
                <c:pt idx="10">
                  <c:v>2.0908580395289131E-2</c:v>
                </c:pt>
                <c:pt idx="11">
                  <c:v>2.4642755515862501E-2</c:v>
                </c:pt>
                <c:pt idx="12">
                  <c:v>3.3882548070568744E-2</c:v>
                </c:pt>
                <c:pt idx="13">
                  <c:v>3.869686811357765E-2</c:v>
                </c:pt>
                <c:pt idx="14">
                  <c:v>5.0422174405764908E-2</c:v>
                </c:pt>
                <c:pt idx="15">
                  <c:v>5.9561228186438761E-2</c:v>
                </c:pt>
                <c:pt idx="16">
                  <c:v>7.2812520071233067E-2</c:v>
                </c:pt>
                <c:pt idx="17">
                  <c:v>9.2658175319367236E-2</c:v>
                </c:pt>
                <c:pt idx="18">
                  <c:v>0.2118964802880402</c:v>
                </c:pt>
                <c:pt idx="19">
                  <c:v>0.39168976678452344</c:v>
                </c:pt>
                <c:pt idx="20">
                  <c:v>0.57379970395403823</c:v>
                </c:pt>
                <c:pt idx="21">
                  <c:v>3.3385319959386375</c:v>
                </c:pt>
                <c:pt idx="22">
                  <c:v>5.4567112739221102</c:v>
                </c:pt>
                <c:pt idx="23">
                  <c:v>8.5429421823066445</c:v>
                </c:pt>
                <c:pt idx="24">
                  <c:v>9.0187652734079222</c:v>
                </c:pt>
                <c:pt idx="25">
                  <c:v>9.6986169431643088</c:v>
                </c:pt>
                <c:pt idx="26">
                  <c:v>11.309884596986343</c:v>
                </c:pt>
                <c:pt idx="27">
                  <c:v>12.109922598331169</c:v>
                </c:pt>
                <c:pt idx="28">
                  <c:v>12.184555696671138</c:v>
                </c:pt>
                <c:pt idx="29">
                  <c:v>11.318512215058963</c:v>
                </c:pt>
                <c:pt idx="30">
                  <c:v>12.317336640604408</c:v>
                </c:pt>
                <c:pt idx="31">
                  <c:v>13.006961359516515</c:v>
                </c:pt>
                <c:pt idx="32">
                  <c:v>14.79410510767647</c:v>
                </c:pt>
                <c:pt idx="33">
                  <c:v>16.698093507940975</c:v>
                </c:pt>
                <c:pt idx="34">
                  <c:v>17.980106638365843</c:v>
                </c:pt>
                <c:pt idx="35">
                  <c:v>17.688812531811802</c:v>
                </c:pt>
                <c:pt idx="36">
                  <c:v>18.330866083560394</c:v>
                </c:pt>
                <c:pt idx="37">
                  <c:v>19.108524903509839</c:v>
                </c:pt>
                <c:pt idx="38">
                  <c:v>19.108524903509839</c:v>
                </c:pt>
                <c:pt idx="39">
                  <c:v>19.74874218556841</c:v>
                </c:pt>
                <c:pt idx="40">
                  <c:v>20.260850657197604</c:v>
                </c:pt>
                <c:pt idx="41">
                  <c:v>20.615168827141179</c:v>
                </c:pt>
                <c:pt idx="42">
                  <c:v>21.138179245306166</c:v>
                </c:pt>
                <c:pt idx="43">
                  <c:v>21.471891993638007</c:v>
                </c:pt>
                <c:pt idx="44">
                  <c:v>21.986189000925602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CC-4F63-808F-A8FC94B3F3D4}"/>
            </c:ext>
          </c:extLst>
        </c:ser>
        <c:ser>
          <c:idx val="9"/>
          <c:order val="1"/>
          <c:spPr>
            <a:ln w="28575">
              <a:noFill/>
            </a:ln>
          </c:spPr>
          <c:marker>
            <c:spPr>
              <a:solidFill>
                <a:schemeClr val="tx2">
                  <a:lumMod val="60000"/>
                  <a:lumOff val="40000"/>
                </a:schemeClr>
              </a:solidFill>
            </c:spPr>
          </c:marker>
          <c:xVal>
            <c:numRef>
              <c:f>'incubation data'!$G$2282:$G$2326</c:f>
              <c:numCache>
                <c:formatCode>0</c:formatCode>
                <c:ptCount val="45"/>
                <c:pt idx="0">
                  <c:v>0</c:v>
                </c:pt>
                <c:pt idx="1">
                  <c:v>5.9659722222204437</c:v>
                </c:pt>
                <c:pt idx="2">
                  <c:v>11.945833333331393</c:v>
                </c:pt>
                <c:pt idx="3">
                  <c:v>16.069444444437977</c:v>
                </c:pt>
                <c:pt idx="4">
                  <c:v>23.111805555548926</c:v>
                </c:pt>
                <c:pt idx="5">
                  <c:v>46.713194444440887</c:v>
                </c:pt>
                <c:pt idx="6">
                  <c:v>61.822916666664241</c:v>
                </c:pt>
                <c:pt idx="7">
                  <c:v>75.911111111105129</c:v>
                </c:pt>
                <c:pt idx="8">
                  <c:v>94.929166666661331</c:v>
                </c:pt>
                <c:pt idx="9">
                  <c:v>111.72361111110513</c:v>
                </c:pt>
                <c:pt idx="10">
                  <c:v>122.83611111110804</c:v>
                </c:pt>
                <c:pt idx="11">
                  <c:v>136.93611111110658</c:v>
                </c:pt>
                <c:pt idx="12">
                  <c:v>150.92083333332994</c:v>
                </c:pt>
                <c:pt idx="13">
                  <c:v>164.83402777777519</c:v>
                </c:pt>
                <c:pt idx="14">
                  <c:v>178.81111111110658</c:v>
                </c:pt>
                <c:pt idx="15">
                  <c:v>192.80486111110804</c:v>
                </c:pt>
                <c:pt idx="16">
                  <c:v>206.91111111110513</c:v>
                </c:pt>
                <c:pt idx="17">
                  <c:v>220.81041666665988</c:v>
                </c:pt>
                <c:pt idx="18">
                  <c:v>262.89236111110949</c:v>
                </c:pt>
                <c:pt idx="19">
                  <c:v>290.82638888888323</c:v>
                </c:pt>
                <c:pt idx="20">
                  <c:v>305.68888888888614</c:v>
                </c:pt>
                <c:pt idx="21">
                  <c:v>389.94444444443798</c:v>
                </c:pt>
                <c:pt idx="22">
                  <c:v>465.83958333332703</c:v>
                </c:pt>
                <c:pt idx="23">
                  <c:v>539.70624999999563</c:v>
                </c:pt>
                <c:pt idx="24">
                  <c:v>558.89444444444234</c:v>
                </c:pt>
                <c:pt idx="25">
                  <c:v>612.7138888888876</c:v>
                </c:pt>
                <c:pt idx="26">
                  <c:v>636.71527777777374</c:v>
                </c:pt>
                <c:pt idx="27">
                  <c:v>711.87291666665988</c:v>
                </c:pt>
                <c:pt idx="28">
                  <c:v>761.69861111111095</c:v>
                </c:pt>
                <c:pt idx="29">
                  <c:v>801.88124999999854</c:v>
                </c:pt>
                <c:pt idx="30">
                  <c:v>850.93402777777374</c:v>
                </c:pt>
                <c:pt idx="31">
                  <c:v>901.8791666666657</c:v>
                </c:pt>
                <c:pt idx="32">
                  <c:v>956.7854166666657</c:v>
                </c:pt>
                <c:pt idx="33">
                  <c:v>1046.8833333333314</c:v>
                </c:pt>
                <c:pt idx="34">
                  <c:v>1118.8569444444438</c:v>
                </c:pt>
                <c:pt idx="35">
                  <c:v>1186.9236111111095</c:v>
                </c:pt>
                <c:pt idx="36">
                  <c:v>1232.742361111108</c:v>
                </c:pt>
                <c:pt idx="37">
                  <c:v>1259.7631944444438</c:v>
                </c:pt>
                <c:pt idx="38">
                  <c:v>1293.8722222222204</c:v>
                </c:pt>
                <c:pt idx="39">
                  <c:v>1312.8756944444394</c:v>
                </c:pt>
                <c:pt idx="40">
                  <c:v>1347.7395833333285</c:v>
                </c:pt>
                <c:pt idx="41">
                  <c:v>1378.9513888888832</c:v>
                </c:pt>
                <c:pt idx="42">
                  <c:v>1432.7527777777723</c:v>
                </c:pt>
                <c:pt idx="43">
                  <c:v>1461.7590277777708</c:v>
                </c:pt>
                <c:pt idx="44">
                  <c:v>1511.8499999999985</c:v>
                </c:pt>
              </c:numCache>
            </c:numRef>
          </c:xVal>
          <c:yVal>
            <c:numRef>
              <c:f>'incubation data'!$AJ$2282:$AJ$2326</c:f>
              <c:numCache>
                <c:formatCode>0.0</c:formatCode>
                <c:ptCount val="45"/>
                <c:pt idx="0">
                  <c:v>0</c:v>
                </c:pt>
                <c:pt idx="1">
                  <c:v>3.3346229571446191</c:v>
                </c:pt>
                <c:pt idx="2">
                  <c:v>5.0196824981613313</c:v>
                </c:pt>
                <c:pt idx="3">
                  <c:v>5.3695098324810031</c:v>
                </c:pt>
                <c:pt idx="4">
                  <c:v>6.7900099533999674</c:v>
                </c:pt>
                <c:pt idx="5">
                  <c:v>8.930943367776468</c:v>
                </c:pt>
                <c:pt idx="6">
                  <c:v>9.6209783488385732</c:v>
                </c:pt>
                <c:pt idx="7">
                  <c:v>9.7012382215622104</c:v>
                </c:pt>
                <c:pt idx="8">
                  <c:v>10.209432991303235</c:v>
                </c:pt>
                <c:pt idx="9">
                  <c:v>10.511865300344773</c:v>
                </c:pt>
                <c:pt idx="10">
                  <c:v>10.343306159347769</c:v>
                </c:pt>
                <c:pt idx="11">
                  <c:v>10.359831260361275</c:v>
                </c:pt>
                <c:pt idx="12">
                  <c:v>11.114004527584282</c:v>
                </c:pt>
                <c:pt idx="13">
                  <c:v>10.80967078535717</c:v>
                </c:pt>
                <c:pt idx="14">
                  <c:v>12.05994165347597</c:v>
                </c:pt>
                <c:pt idx="15">
                  <c:v>12.003831212583595</c:v>
                </c:pt>
                <c:pt idx="16">
                  <c:v>11.797014226334877</c:v>
                </c:pt>
                <c:pt idx="17">
                  <c:v>12.311246931223028</c:v>
                </c:pt>
                <c:pt idx="18">
                  <c:v>12.786787936094896</c:v>
                </c:pt>
                <c:pt idx="19">
                  <c:v>12.837296109434739</c:v>
                </c:pt>
                <c:pt idx="20">
                  <c:v>13.23442353967064</c:v>
                </c:pt>
                <c:pt idx="21">
                  <c:v>15.11751708334948</c:v>
                </c:pt>
                <c:pt idx="22">
                  <c:v>12.018822910815125</c:v>
                </c:pt>
                <c:pt idx="23">
                  <c:v>15.816398583380682</c:v>
                </c:pt>
                <c:pt idx="24">
                  <c:v>15.400278443870899</c:v>
                </c:pt>
                <c:pt idx="25">
                  <c:v>16.171157661775077</c:v>
                </c:pt>
                <c:pt idx="26">
                  <c:v>18.467435140189124</c:v>
                </c:pt>
                <c:pt idx="27">
                  <c:v>18.672021506925105</c:v>
                </c:pt>
                <c:pt idx="28">
                  <c:v>18.623143904598837</c:v>
                </c:pt>
                <c:pt idx="29">
                  <c:v>16.150778792821136</c:v>
                </c:pt>
                <c:pt idx="30">
                  <c:v>17.693332253364535</c:v>
                </c:pt>
                <c:pt idx="31">
                  <c:v>17.845933369211146</c:v>
                </c:pt>
                <c:pt idx="32">
                  <c:v>20.660931349063343</c:v>
                </c:pt>
                <c:pt idx="33">
                  <c:v>22.341736900568165</c:v>
                </c:pt>
                <c:pt idx="34">
                  <c:v>24.422032706385242</c:v>
                </c:pt>
                <c:pt idx="35">
                  <c:v>22.431454857746907</c:v>
                </c:pt>
                <c:pt idx="36">
                  <c:v>23.365952201448085</c:v>
                </c:pt>
                <c:pt idx="37">
                  <c:v>24.226788175743817</c:v>
                </c:pt>
                <c:pt idx="38">
                  <c:v>24.53963902634932</c:v>
                </c:pt>
                <c:pt idx="39">
                  <c:v>31.348833112247902</c:v>
                </c:pt>
                <c:pt idx="40">
                  <c:v>32.157952481749902</c:v>
                </c:pt>
                <c:pt idx="41">
                  <c:v>32.488651757075118</c:v>
                </c:pt>
                <c:pt idx="42">
                  <c:v>32.748069330707196</c:v>
                </c:pt>
                <c:pt idx="43">
                  <c:v>33.12117093742539</c:v>
                </c:pt>
                <c:pt idx="44">
                  <c:v>33.486018904229212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5CC-4F63-808F-A8FC94B3F3D4}"/>
            </c:ext>
          </c:extLst>
        </c:ser>
        <c:ser>
          <c:idx val="10"/>
          <c:order val="2"/>
          <c:spPr>
            <a:ln w="28575">
              <a:noFill/>
            </a:ln>
          </c:spPr>
          <c:xVal>
            <c:numRef>
              <c:f>'incubation data'!$G$2282:$G$2326</c:f>
              <c:numCache>
                <c:formatCode>0</c:formatCode>
                <c:ptCount val="45"/>
                <c:pt idx="0">
                  <c:v>0</c:v>
                </c:pt>
                <c:pt idx="1">
                  <c:v>5.9659722222204437</c:v>
                </c:pt>
                <c:pt idx="2">
                  <c:v>11.945833333331393</c:v>
                </c:pt>
                <c:pt idx="3">
                  <c:v>16.069444444437977</c:v>
                </c:pt>
                <c:pt idx="4">
                  <c:v>23.111805555548926</c:v>
                </c:pt>
                <c:pt idx="5">
                  <c:v>46.713194444440887</c:v>
                </c:pt>
                <c:pt idx="6">
                  <c:v>61.822916666664241</c:v>
                </c:pt>
                <c:pt idx="7">
                  <c:v>75.911111111105129</c:v>
                </c:pt>
                <c:pt idx="8">
                  <c:v>94.929166666661331</c:v>
                </c:pt>
                <c:pt idx="9">
                  <c:v>111.72361111110513</c:v>
                </c:pt>
                <c:pt idx="10">
                  <c:v>122.83611111110804</c:v>
                </c:pt>
                <c:pt idx="11">
                  <c:v>136.93611111110658</c:v>
                </c:pt>
                <c:pt idx="12">
                  <c:v>150.92083333332994</c:v>
                </c:pt>
                <c:pt idx="13">
                  <c:v>164.83402777777519</c:v>
                </c:pt>
                <c:pt idx="14">
                  <c:v>178.81111111110658</c:v>
                </c:pt>
                <c:pt idx="15">
                  <c:v>192.80486111110804</c:v>
                </c:pt>
                <c:pt idx="16">
                  <c:v>206.91111111110513</c:v>
                </c:pt>
                <c:pt idx="17">
                  <c:v>220.81041666665988</c:v>
                </c:pt>
                <c:pt idx="18">
                  <c:v>262.89236111110949</c:v>
                </c:pt>
                <c:pt idx="19">
                  <c:v>290.82638888888323</c:v>
                </c:pt>
                <c:pt idx="20">
                  <c:v>305.68888888888614</c:v>
                </c:pt>
                <c:pt idx="21">
                  <c:v>389.94444444443798</c:v>
                </c:pt>
                <c:pt idx="22">
                  <c:v>465.83958333332703</c:v>
                </c:pt>
                <c:pt idx="23">
                  <c:v>539.70624999999563</c:v>
                </c:pt>
                <c:pt idx="24">
                  <c:v>558.89444444444234</c:v>
                </c:pt>
                <c:pt idx="25">
                  <c:v>612.7138888888876</c:v>
                </c:pt>
                <c:pt idx="26">
                  <c:v>636.71527777777374</c:v>
                </c:pt>
                <c:pt idx="27">
                  <c:v>711.87291666665988</c:v>
                </c:pt>
                <c:pt idx="28">
                  <c:v>761.69861111111095</c:v>
                </c:pt>
                <c:pt idx="29">
                  <c:v>801.88124999999854</c:v>
                </c:pt>
                <c:pt idx="30">
                  <c:v>850.93402777777374</c:v>
                </c:pt>
                <c:pt idx="31">
                  <c:v>901.8791666666657</c:v>
                </c:pt>
                <c:pt idx="32">
                  <c:v>956.7854166666657</c:v>
                </c:pt>
                <c:pt idx="33">
                  <c:v>1046.8833333333314</c:v>
                </c:pt>
                <c:pt idx="34">
                  <c:v>1118.8569444444438</c:v>
                </c:pt>
                <c:pt idx="35">
                  <c:v>1186.9236111111095</c:v>
                </c:pt>
                <c:pt idx="36">
                  <c:v>1232.742361111108</c:v>
                </c:pt>
                <c:pt idx="37">
                  <c:v>1259.7631944444438</c:v>
                </c:pt>
                <c:pt idx="38">
                  <c:v>1293.8722222222204</c:v>
                </c:pt>
                <c:pt idx="39">
                  <c:v>1312.8756944444394</c:v>
                </c:pt>
                <c:pt idx="40">
                  <c:v>1347.7395833333285</c:v>
                </c:pt>
                <c:pt idx="41">
                  <c:v>1378.9513888888832</c:v>
                </c:pt>
                <c:pt idx="42">
                  <c:v>1432.7527777777723</c:v>
                </c:pt>
                <c:pt idx="43">
                  <c:v>1461.7590277777708</c:v>
                </c:pt>
                <c:pt idx="44">
                  <c:v>1511.8499999999985</c:v>
                </c:pt>
              </c:numCache>
            </c:numRef>
          </c:xVal>
          <c:yVal>
            <c:numRef>
              <c:f>'incubation data'!$AK$2282:$AK$2326</c:f>
              <c:numCache>
                <c:formatCode>0.0</c:formatCode>
                <c:ptCount val="4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5CC-4F63-808F-A8FC94B3F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94272"/>
        <c:axId val="97100160"/>
      </c:scatterChart>
      <c:valAx>
        <c:axId val="9709427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7100160"/>
        <c:crosses val="autoZero"/>
        <c:crossBetween val="midCat"/>
      </c:valAx>
      <c:valAx>
        <c:axId val="97100160"/>
        <c:scaling>
          <c:orientation val="minMax"/>
        </c:scaling>
        <c:delete val="0"/>
        <c:axPos val="l"/>
        <c:numFmt formatCode="0.000000" sourceLinked="1"/>
        <c:majorTickMark val="out"/>
        <c:minorTickMark val="none"/>
        <c:tickLblPos val="nextTo"/>
        <c:crossAx val="970942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9928842669751716E-2"/>
          <c:y val="4.2141294838145389E-2"/>
          <c:w val="0.82659699226856065"/>
          <c:h val="0.83261956838728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data'!$G$2329:$G$2349</c:f>
              <c:numCache>
                <c:formatCode>0</c:formatCode>
                <c:ptCount val="21"/>
                <c:pt idx="0">
                  <c:v>0</c:v>
                </c:pt>
                <c:pt idx="1">
                  <c:v>5.867361111108039</c:v>
                </c:pt>
                <c:pt idx="2">
                  <c:v>13.841666666667152</c:v>
                </c:pt>
                <c:pt idx="3">
                  <c:v>21.063194444439432</c:v>
                </c:pt>
                <c:pt idx="4">
                  <c:v>34.10624999999709</c:v>
                </c:pt>
                <c:pt idx="5">
                  <c:v>47.913888888884685</c:v>
                </c:pt>
                <c:pt idx="6">
                  <c:v>61.000694444439432</c:v>
                </c:pt>
                <c:pt idx="7">
                  <c:v>97.980555555550382</c:v>
                </c:pt>
                <c:pt idx="8">
                  <c:v>138.84513888888614</c:v>
                </c:pt>
                <c:pt idx="9">
                  <c:v>173.85624999999709</c:v>
                </c:pt>
                <c:pt idx="10">
                  <c:v>207.00277777777228</c:v>
                </c:pt>
                <c:pt idx="11">
                  <c:v>286</c:v>
                </c:pt>
                <c:pt idx="12">
                  <c:v>332.85416666666424</c:v>
                </c:pt>
                <c:pt idx="13">
                  <c:v>363.9416666666657</c:v>
                </c:pt>
                <c:pt idx="14">
                  <c:v>664.02500000000146</c:v>
                </c:pt>
                <c:pt idx="15">
                  <c:v>874.97569444444525</c:v>
                </c:pt>
                <c:pt idx="16">
                  <c:v>1078.023611111108</c:v>
                </c:pt>
                <c:pt idx="17">
                  <c:v>1190.0083333333314</c:v>
                </c:pt>
                <c:pt idx="18">
                  <c:v>1390.9986111111066</c:v>
                </c:pt>
                <c:pt idx="19">
                  <c:v>1400.9138888888847</c:v>
                </c:pt>
                <c:pt idx="20">
                  <c:v>1401.898611111108</c:v>
                </c:pt>
              </c:numCache>
            </c:numRef>
          </c:xVal>
          <c:yVal>
            <c:numRef>
              <c:f>'incubation data'!$CH$2329:$CH$2349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AF-483D-8EBD-B109B868D0D1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data'!$G$2329:$G$2349</c:f>
              <c:numCache>
                <c:formatCode>0</c:formatCode>
                <c:ptCount val="21"/>
                <c:pt idx="0">
                  <c:v>0</c:v>
                </c:pt>
                <c:pt idx="1">
                  <c:v>5.867361111108039</c:v>
                </c:pt>
                <c:pt idx="2">
                  <c:v>13.841666666667152</c:v>
                </c:pt>
                <c:pt idx="3">
                  <c:v>21.063194444439432</c:v>
                </c:pt>
                <c:pt idx="4">
                  <c:v>34.10624999999709</c:v>
                </c:pt>
                <c:pt idx="5">
                  <c:v>47.913888888884685</c:v>
                </c:pt>
                <c:pt idx="6">
                  <c:v>61.000694444439432</c:v>
                </c:pt>
                <c:pt idx="7">
                  <c:v>97.980555555550382</c:v>
                </c:pt>
                <c:pt idx="8">
                  <c:v>138.84513888888614</c:v>
                </c:pt>
                <c:pt idx="9">
                  <c:v>173.85624999999709</c:v>
                </c:pt>
                <c:pt idx="10">
                  <c:v>207.00277777777228</c:v>
                </c:pt>
                <c:pt idx="11">
                  <c:v>286</c:v>
                </c:pt>
                <c:pt idx="12">
                  <c:v>332.85416666666424</c:v>
                </c:pt>
                <c:pt idx="13">
                  <c:v>363.9416666666657</c:v>
                </c:pt>
                <c:pt idx="14">
                  <c:v>664.02500000000146</c:v>
                </c:pt>
                <c:pt idx="15">
                  <c:v>874.97569444444525</c:v>
                </c:pt>
                <c:pt idx="16">
                  <c:v>1078.023611111108</c:v>
                </c:pt>
                <c:pt idx="17">
                  <c:v>1190.0083333333314</c:v>
                </c:pt>
                <c:pt idx="18">
                  <c:v>1390.9986111111066</c:v>
                </c:pt>
                <c:pt idx="19">
                  <c:v>1400.9138888888847</c:v>
                </c:pt>
                <c:pt idx="20">
                  <c:v>1401.898611111108</c:v>
                </c:pt>
              </c:numCache>
            </c:numRef>
          </c:xVal>
          <c:yVal>
            <c:numRef>
              <c:f>'incubation data'!$CI$2329:$CI$2349</c:f>
              <c:numCache>
                <c:formatCode>0.000</c:formatCode>
                <c:ptCount val="21"/>
                <c:pt idx="0">
                  <c:v>0</c:v>
                </c:pt>
                <c:pt idx="1">
                  <c:v>0.28390138629901029</c:v>
                </c:pt>
                <c:pt idx="2">
                  <c:v>0.58110801892584663</c:v>
                </c:pt>
                <c:pt idx="5">
                  <c:v>1.5325939361900986</c:v>
                </c:pt>
                <c:pt idx="6">
                  <c:v>1.95236890148872</c:v>
                </c:pt>
                <c:pt idx="7">
                  <c:v>3.3213126012067264</c:v>
                </c:pt>
                <c:pt idx="8">
                  <c:v>4.5526532222977236</c:v>
                </c:pt>
                <c:pt idx="9">
                  <c:v>5.078835860379141</c:v>
                </c:pt>
                <c:pt idx="10">
                  <c:v>5.5424184532502787</c:v>
                </c:pt>
                <c:pt idx="11">
                  <c:v>5.8146156914031968</c:v>
                </c:pt>
                <c:pt idx="12">
                  <c:v>6.0094508666169961</c:v>
                </c:pt>
                <c:pt idx="13">
                  <c:v>5.7394012925592595</c:v>
                </c:pt>
                <c:pt idx="14">
                  <c:v>5.1566989780343997</c:v>
                </c:pt>
                <c:pt idx="15">
                  <c:v>4.6652413512462676</c:v>
                </c:pt>
                <c:pt idx="16">
                  <c:v>6.9113178297380173</c:v>
                </c:pt>
                <c:pt idx="17">
                  <c:v>7.045028406984736</c:v>
                </c:pt>
                <c:pt idx="18">
                  <c:v>5.394266147354716</c:v>
                </c:pt>
                <c:pt idx="19">
                  <c:v>5.6267363438016478</c:v>
                </c:pt>
                <c:pt idx="20">
                  <c:v>5.6267363438016478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AF-483D-8EBD-B109B868D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880"/>
        <c:axId val="73276800"/>
      </c:scatterChart>
      <c:valAx>
        <c:axId val="7327488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73276800"/>
        <c:crosses val="autoZero"/>
        <c:crossBetween val="midCat"/>
      </c:valAx>
      <c:valAx>
        <c:axId val="732768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732748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3728856283024121"/>
          <c:y val="0.24074074074074098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data'!$G$2329:$G$2349</c:f>
              <c:numCache>
                <c:formatCode>0</c:formatCode>
                <c:ptCount val="21"/>
                <c:pt idx="0">
                  <c:v>0</c:v>
                </c:pt>
                <c:pt idx="1">
                  <c:v>5.867361111108039</c:v>
                </c:pt>
                <c:pt idx="2">
                  <c:v>13.841666666667152</c:v>
                </c:pt>
                <c:pt idx="3">
                  <c:v>21.063194444439432</c:v>
                </c:pt>
                <c:pt idx="4">
                  <c:v>34.10624999999709</c:v>
                </c:pt>
                <c:pt idx="5">
                  <c:v>47.913888888884685</c:v>
                </c:pt>
                <c:pt idx="6">
                  <c:v>61.000694444439432</c:v>
                </c:pt>
                <c:pt idx="7">
                  <c:v>97.980555555550382</c:v>
                </c:pt>
                <c:pt idx="8">
                  <c:v>138.84513888888614</c:v>
                </c:pt>
                <c:pt idx="9">
                  <c:v>173.85624999999709</c:v>
                </c:pt>
                <c:pt idx="10">
                  <c:v>207.00277777777228</c:v>
                </c:pt>
                <c:pt idx="11">
                  <c:v>286</c:v>
                </c:pt>
                <c:pt idx="12">
                  <c:v>332.85416666666424</c:v>
                </c:pt>
                <c:pt idx="13">
                  <c:v>363.9416666666657</c:v>
                </c:pt>
                <c:pt idx="14">
                  <c:v>664.02500000000146</c:v>
                </c:pt>
                <c:pt idx="15">
                  <c:v>874.97569444444525</c:v>
                </c:pt>
                <c:pt idx="16">
                  <c:v>1078.023611111108</c:v>
                </c:pt>
                <c:pt idx="17">
                  <c:v>1190.0083333333314</c:v>
                </c:pt>
                <c:pt idx="18">
                  <c:v>1390.9986111111066</c:v>
                </c:pt>
                <c:pt idx="19">
                  <c:v>1400.9138888888847</c:v>
                </c:pt>
                <c:pt idx="20">
                  <c:v>1401.898611111108</c:v>
                </c:pt>
              </c:numCache>
            </c:numRef>
          </c:xVal>
          <c:yVal>
            <c:numRef>
              <c:f>'incubation data'!$CJ$2329:$CJ$2349</c:f>
              <c:numCache>
                <c:formatCode>0.000</c:formatCode>
                <c:ptCount val="21"/>
                <c:pt idx="0">
                  <c:v>0</c:v>
                </c:pt>
                <c:pt idx="1">
                  <c:v>0.83932844530538153</c:v>
                </c:pt>
                <c:pt idx="2">
                  <c:v>1.3815551539826734</c:v>
                </c:pt>
                <c:pt idx="5">
                  <c:v>1.8898339821334345</c:v>
                </c:pt>
                <c:pt idx="6">
                  <c:v>2.1407088843735966</c:v>
                </c:pt>
                <c:pt idx="7">
                  <c:v>1.8108551902573138</c:v>
                </c:pt>
                <c:pt idx="8">
                  <c:v>1.9268221915789541</c:v>
                </c:pt>
                <c:pt idx="9">
                  <c:v>2.1703612890211645</c:v>
                </c:pt>
                <c:pt idx="10">
                  <c:v>2.5079685399673841</c:v>
                </c:pt>
                <c:pt idx="11">
                  <c:v>2.8654296482463955</c:v>
                </c:pt>
                <c:pt idx="12">
                  <c:v>3.174729512840968</c:v>
                </c:pt>
                <c:pt idx="13">
                  <c:v>3.0494968339237718</c:v>
                </c:pt>
                <c:pt idx="14">
                  <c:v>3.5386288098551666</c:v>
                </c:pt>
                <c:pt idx="15">
                  <c:v>3.6044235576617032</c:v>
                </c:pt>
                <c:pt idx="16">
                  <c:v>7.2147509551572782</c:v>
                </c:pt>
                <c:pt idx="17">
                  <c:v>7.9172227081105628</c:v>
                </c:pt>
                <c:pt idx="18">
                  <c:v>6.1115194875962997</c:v>
                </c:pt>
                <c:pt idx="19">
                  <c:v>6.4646601402146935</c:v>
                </c:pt>
                <c:pt idx="20">
                  <c:v>6.4646601402146935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45-4404-98EB-768D2350A3E7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data'!$G$2329:$G$2349</c:f>
              <c:numCache>
                <c:formatCode>0</c:formatCode>
                <c:ptCount val="21"/>
                <c:pt idx="0">
                  <c:v>0</c:v>
                </c:pt>
                <c:pt idx="1">
                  <c:v>5.867361111108039</c:v>
                </c:pt>
                <c:pt idx="2">
                  <c:v>13.841666666667152</c:v>
                </c:pt>
                <c:pt idx="3">
                  <c:v>21.063194444439432</c:v>
                </c:pt>
                <c:pt idx="4">
                  <c:v>34.10624999999709</c:v>
                </c:pt>
                <c:pt idx="5">
                  <c:v>47.913888888884685</c:v>
                </c:pt>
                <c:pt idx="6">
                  <c:v>61.000694444439432</c:v>
                </c:pt>
                <c:pt idx="7">
                  <c:v>97.980555555550382</c:v>
                </c:pt>
                <c:pt idx="8">
                  <c:v>138.84513888888614</c:v>
                </c:pt>
                <c:pt idx="9">
                  <c:v>173.85624999999709</c:v>
                </c:pt>
                <c:pt idx="10">
                  <c:v>207.00277777777228</c:v>
                </c:pt>
                <c:pt idx="11">
                  <c:v>286</c:v>
                </c:pt>
                <c:pt idx="12">
                  <c:v>332.85416666666424</c:v>
                </c:pt>
                <c:pt idx="13">
                  <c:v>363.9416666666657</c:v>
                </c:pt>
                <c:pt idx="14">
                  <c:v>664.02500000000146</c:v>
                </c:pt>
                <c:pt idx="15">
                  <c:v>874.97569444444525</c:v>
                </c:pt>
                <c:pt idx="16">
                  <c:v>1078.023611111108</c:v>
                </c:pt>
                <c:pt idx="17">
                  <c:v>1190.0083333333314</c:v>
                </c:pt>
                <c:pt idx="18">
                  <c:v>1390.9986111111066</c:v>
                </c:pt>
                <c:pt idx="19">
                  <c:v>1400.9138888888847</c:v>
                </c:pt>
                <c:pt idx="20">
                  <c:v>1401.898611111108</c:v>
                </c:pt>
              </c:numCache>
            </c:numRef>
          </c:xVal>
          <c:yVal>
            <c:numRef>
              <c:f>'incubation data'!$CK$2329:$CK$2349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45-4404-98EB-768D2350A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10208"/>
        <c:axId val="73312128"/>
      </c:scatterChart>
      <c:valAx>
        <c:axId val="7331020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73312128"/>
        <c:crosses val="autoZero"/>
        <c:crossBetween val="midCat"/>
      </c:valAx>
      <c:valAx>
        <c:axId val="73312128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crossAx val="733102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1st exp. CO2 / CH4</a:t>
            </a:r>
          </a:p>
        </c:rich>
      </c:tx>
      <c:layout>
        <c:manualLayout>
          <c:xMode val="edge"/>
          <c:yMode val="edge"/>
          <c:x val="0.18961042771567121"/>
          <c:y val="3.7037037037037056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031628488134119"/>
          <c:y val="5.1400554097404488E-2"/>
          <c:w val="0.74549039411989126"/>
          <c:h val="0.8971988918051916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'incubation data'!$G$2357:$G$2401</c:f>
              <c:numCache>
                <c:formatCode>0</c:formatCode>
                <c:ptCount val="45"/>
                <c:pt idx="0">
                  <c:v>0</c:v>
                </c:pt>
                <c:pt idx="1">
                  <c:v>5.9659722222204437</c:v>
                </c:pt>
                <c:pt idx="2">
                  <c:v>11.945833333331393</c:v>
                </c:pt>
                <c:pt idx="3">
                  <c:v>16.069444444437977</c:v>
                </c:pt>
                <c:pt idx="4">
                  <c:v>23.111111111109494</c:v>
                </c:pt>
                <c:pt idx="5">
                  <c:v>46.713888888887595</c:v>
                </c:pt>
                <c:pt idx="6">
                  <c:v>61.8125</c:v>
                </c:pt>
                <c:pt idx="7">
                  <c:v>75.911111111105129</c:v>
                </c:pt>
                <c:pt idx="8">
                  <c:v>94.929166666661331</c:v>
                </c:pt>
                <c:pt idx="9">
                  <c:v>111.72430555555184</c:v>
                </c:pt>
                <c:pt idx="10">
                  <c:v>122.83680555555475</c:v>
                </c:pt>
                <c:pt idx="11">
                  <c:v>136.93680555555329</c:v>
                </c:pt>
                <c:pt idx="12">
                  <c:v>150.92083333332994</c:v>
                </c:pt>
                <c:pt idx="13">
                  <c:v>164.83402777777519</c:v>
                </c:pt>
                <c:pt idx="14">
                  <c:v>178.84166666666715</c:v>
                </c:pt>
                <c:pt idx="15">
                  <c:v>192.80486111110804</c:v>
                </c:pt>
                <c:pt idx="16">
                  <c:v>206.91180555555184</c:v>
                </c:pt>
                <c:pt idx="17">
                  <c:v>220.81041666666715</c:v>
                </c:pt>
                <c:pt idx="18">
                  <c:v>262.89236111110949</c:v>
                </c:pt>
                <c:pt idx="19">
                  <c:v>290.82916666666279</c:v>
                </c:pt>
                <c:pt idx="20">
                  <c:v>305.68958333333285</c:v>
                </c:pt>
                <c:pt idx="21">
                  <c:v>389.94374999999854</c:v>
                </c:pt>
                <c:pt idx="22">
                  <c:v>465.84027777777374</c:v>
                </c:pt>
                <c:pt idx="23">
                  <c:v>539.70624999999563</c:v>
                </c:pt>
                <c:pt idx="24">
                  <c:v>558.89444444444234</c:v>
                </c:pt>
                <c:pt idx="25">
                  <c:v>612.7138888888876</c:v>
                </c:pt>
                <c:pt idx="26">
                  <c:v>636.71597222222044</c:v>
                </c:pt>
                <c:pt idx="27">
                  <c:v>711.87291666666715</c:v>
                </c:pt>
                <c:pt idx="28">
                  <c:v>761.69861111111095</c:v>
                </c:pt>
                <c:pt idx="29">
                  <c:v>801.88472222221753</c:v>
                </c:pt>
                <c:pt idx="30">
                  <c:v>850.93402777777374</c:v>
                </c:pt>
                <c:pt idx="31">
                  <c:v>901.8791666666657</c:v>
                </c:pt>
                <c:pt idx="32">
                  <c:v>956.7854166666657</c:v>
                </c:pt>
                <c:pt idx="33">
                  <c:v>1046.8833333333314</c:v>
                </c:pt>
                <c:pt idx="34">
                  <c:v>1118.8569444444438</c:v>
                </c:pt>
                <c:pt idx="35">
                  <c:v>1186.9236111111095</c:v>
                </c:pt>
                <c:pt idx="36">
                  <c:v>1232.742361111108</c:v>
                </c:pt>
                <c:pt idx="37">
                  <c:v>1259.7624999999971</c:v>
                </c:pt>
                <c:pt idx="38">
                  <c:v>1293.8729166666672</c:v>
                </c:pt>
                <c:pt idx="39">
                  <c:v>1312.8756944444394</c:v>
                </c:pt>
                <c:pt idx="40">
                  <c:v>1347.7395833333285</c:v>
                </c:pt>
                <c:pt idx="41">
                  <c:v>1378.9506944444438</c:v>
                </c:pt>
                <c:pt idx="42">
                  <c:v>1432.7527777777723</c:v>
                </c:pt>
                <c:pt idx="43">
                  <c:v>1461.7590277777781</c:v>
                </c:pt>
                <c:pt idx="44">
                  <c:v>1511.8569444444438</c:v>
                </c:pt>
              </c:numCache>
            </c:numRef>
          </c:xVal>
          <c:yVal>
            <c:numRef>
              <c:f>'incubation data'!$Y$2357:$Y$2401</c:f>
              <c:numCache>
                <c:formatCode>0.000000</c:formatCode>
                <c:ptCount val="45"/>
                <c:pt idx="0">
                  <c:v>3.0286200028805691E-3</c:v>
                </c:pt>
                <c:pt idx="1">
                  <c:v>2.6512190706262139E-3</c:v>
                </c:pt>
                <c:pt idx="2">
                  <c:v>4.6130962157814167E-3</c:v>
                </c:pt>
                <c:pt idx="3">
                  <c:v>5.2433869577482991E-3</c:v>
                </c:pt>
                <c:pt idx="4">
                  <c:v>6.0822961317610258E-3</c:v>
                </c:pt>
                <c:pt idx="5">
                  <c:v>1.0749485992085948E-2</c:v>
                </c:pt>
                <c:pt idx="6">
                  <c:v>1.1717786600375497E-2</c:v>
                </c:pt>
                <c:pt idx="7">
                  <c:v>1.4636993753573455E-2</c:v>
                </c:pt>
                <c:pt idx="8">
                  <c:v>1.1828428715371819E-2</c:v>
                </c:pt>
                <c:pt idx="9">
                  <c:v>1.8041645638985221E-2</c:v>
                </c:pt>
                <c:pt idx="10">
                  <c:v>2.1127941971855843E-2</c:v>
                </c:pt>
                <c:pt idx="11">
                  <c:v>2.5352869095949797E-2</c:v>
                </c:pt>
                <c:pt idx="12">
                  <c:v>3.3548711157549801E-2</c:v>
                </c:pt>
                <c:pt idx="13">
                  <c:v>3.8869055045079891E-2</c:v>
                </c:pt>
                <c:pt idx="14">
                  <c:v>4.8909331070646857E-2</c:v>
                </c:pt>
                <c:pt idx="15">
                  <c:v>5.6134350571979297E-2</c:v>
                </c:pt>
                <c:pt idx="16">
                  <c:v>6.2211020520060861E-2</c:v>
                </c:pt>
                <c:pt idx="17">
                  <c:v>7.3187886513313122E-2</c:v>
                </c:pt>
                <c:pt idx="18">
                  <c:v>0.12257192791687857</c:v>
                </c:pt>
                <c:pt idx="19">
                  <c:v>0.18388293981386392</c:v>
                </c:pt>
                <c:pt idx="20">
                  <c:v>0.25832220793092386</c:v>
                </c:pt>
                <c:pt idx="21">
                  <c:v>1.3999891231397303</c:v>
                </c:pt>
                <c:pt idx="22">
                  <c:v>4.9198913069431978</c:v>
                </c:pt>
                <c:pt idx="23">
                  <c:v>8.1262663419123662</c:v>
                </c:pt>
                <c:pt idx="24">
                  <c:v>8.4268751174756744</c:v>
                </c:pt>
                <c:pt idx="25">
                  <c:v>9.4471703556682769</c:v>
                </c:pt>
                <c:pt idx="26">
                  <c:v>11.132455031282895</c:v>
                </c:pt>
                <c:pt idx="27">
                  <c:v>11.927550913802071</c:v>
                </c:pt>
                <c:pt idx="28">
                  <c:v>12.254769442601898</c:v>
                </c:pt>
                <c:pt idx="29">
                  <c:v>13.057775202254195</c:v>
                </c:pt>
                <c:pt idx="30">
                  <c:v>12.269420859090209</c:v>
                </c:pt>
                <c:pt idx="31">
                  <c:v>12.780746377470118</c:v>
                </c:pt>
                <c:pt idx="32">
                  <c:v>14.895533241816205</c:v>
                </c:pt>
                <c:pt idx="33">
                  <c:v>16.409795133670929</c:v>
                </c:pt>
                <c:pt idx="34">
                  <c:v>17.510674115479457</c:v>
                </c:pt>
                <c:pt idx="35">
                  <c:v>17.106789784490733</c:v>
                </c:pt>
                <c:pt idx="36">
                  <c:v>17.525911881652654</c:v>
                </c:pt>
                <c:pt idx="37">
                  <c:v>17.835976303103724</c:v>
                </c:pt>
                <c:pt idx="38">
                  <c:v>17.835976303103724</c:v>
                </c:pt>
                <c:pt idx="39">
                  <c:v>18.19771548961873</c:v>
                </c:pt>
                <c:pt idx="40">
                  <c:v>18.505498183543754</c:v>
                </c:pt>
                <c:pt idx="41">
                  <c:v>18.728484980449544</c:v>
                </c:pt>
                <c:pt idx="42">
                  <c:v>19.216927006583713</c:v>
                </c:pt>
                <c:pt idx="43">
                  <c:v>19.60949488153226</c:v>
                </c:pt>
                <c:pt idx="44">
                  <c:v>20.132647590680257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0A-4015-B3D7-0BAFDECF372F}"/>
            </c:ext>
          </c:extLst>
        </c:ser>
        <c:ser>
          <c:idx val="9"/>
          <c:order val="1"/>
          <c:spPr>
            <a:ln w="28575">
              <a:noFill/>
            </a:ln>
          </c:spPr>
          <c:marker>
            <c:spPr>
              <a:solidFill>
                <a:schemeClr val="tx2">
                  <a:lumMod val="60000"/>
                  <a:lumOff val="40000"/>
                </a:schemeClr>
              </a:solidFill>
            </c:spPr>
          </c:marker>
          <c:xVal>
            <c:numRef>
              <c:f>'incubation data'!$G$2357:$G$2401</c:f>
              <c:numCache>
                <c:formatCode>0</c:formatCode>
                <c:ptCount val="45"/>
                <c:pt idx="0">
                  <c:v>0</c:v>
                </c:pt>
                <c:pt idx="1">
                  <c:v>5.9659722222204437</c:v>
                </c:pt>
                <c:pt idx="2">
                  <c:v>11.945833333331393</c:v>
                </c:pt>
                <c:pt idx="3">
                  <c:v>16.069444444437977</c:v>
                </c:pt>
                <c:pt idx="4">
                  <c:v>23.111111111109494</c:v>
                </c:pt>
                <c:pt idx="5">
                  <c:v>46.713888888887595</c:v>
                </c:pt>
                <c:pt idx="6">
                  <c:v>61.8125</c:v>
                </c:pt>
                <c:pt idx="7">
                  <c:v>75.911111111105129</c:v>
                </c:pt>
                <c:pt idx="8">
                  <c:v>94.929166666661331</c:v>
                </c:pt>
                <c:pt idx="9">
                  <c:v>111.72430555555184</c:v>
                </c:pt>
                <c:pt idx="10">
                  <c:v>122.83680555555475</c:v>
                </c:pt>
                <c:pt idx="11">
                  <c:v>136.93680555555329</c:v>
                </c:pt>
                <c:pt idx="12">
                  <c:v>150.92083333332994</c:v>
                </c:pt>
                <c:pt idx="13">
                  <c:v>164.83402777777519</c:v>
                </c:pt>
                <c:pt idx="14">
                  <c:v>178.84166666666715</c:v>
                </c:pt>
                <c:pt idx="15">
                  <c:v>192.80486111110804</c:v>
                </c:pt>
                <c:pt idx="16">
                  <c:v>206.91180555555184</c:v>
                </c:pt>
                <c:pt idx="17">
                  <c:v>220.81041666666715</c:v>
                </c:pt>
                <c:pt idx="18">
                  <c:v>262.89236111110949</c:v>
                </c:pt>
                <c:pt idx="19">
                  <c:v>290.82916666666279</c:v>
                </c:pt>
                <c:pt idx="20">
                  <c:v>305.68958333333285</c:v>
                </c:pt>
                <c:pt idx="21">
                  <c:v>389.94374999999854</c:v>
                </c:pt>
                <c:pt idx="22">
                  <c:v>465.84027777777374</c:v>
                </c:pt>
                <c:pt idx="23">
                  <c:v>539.70624999999563</c:v>
                </c:pt>
                <c:pt idx="24">
                  <c:v>558.89444444444234</c:v>
                </c:pt>
                <c:pt idx="25">
                  <c:v>612.7138888888876</c:v>
                </c:pt>
                <c:pt idx="26">
                  <c:v>636.71597222222044</c:v>
                </c:pt>
                <c:pt idx="27">
                  <c:v>711.87291666666715</c:v>
                </c:pt>
                <c:pt idx="28">
                  <c:v>761.69861111111095</c:v>
                </c:pt>
                <c:pt idx="29">
                  <c:v>801.88472222221753</c:v>
                </c:pt>
                <c:pt idx="30">
                  <c:v>850.93402777777374</c:v>
                </c:pt>
                <c:pt idx="31">
                  <c:v>901.8791666666657</c:v>
                </c:pt>
                <c:pt idx="32">
                  <c:v>956.7854166666657</c:v>
                </c:pt>
                <c:pt idx="33">
                  <c:v>1046.8833333333314</c:v>
                </c:pt>
                <c:pt idx="34">
                  <c:v>1118.8569444444438</c:v>
                </c:pt>
                <c:pt idx="35">
                  <c:v>1186.9236111111095</c:v>
                </c:pt>
                <c:pt idx="36">
                  <c:v>1232.742361111108</c:v>
                </c:pt>
                <c:pt idx="37">
                  <c:v>1259.7624999999971</c:v>
                </c:pt>
                <c:pt idx="38">
                  <c:v>1293.8729166666672</c:v>
                </c:pt>
                <c:pt idx="39">
                  <c:v>1312.8756944444394</c:v>
                </c:pt>
                <c:pt idx="40">
                  <c:v>1347.7395833333285</c:v>
                </c:pt>
                <c:pt idx="41">
                  <c:v>1378.9506944444438</c:v>
                </c:pt>
                <c:pt idx="42">
                  <c:v>1432.7527777777723</c:v>
                </c:pt>
                <c:pt idx="43">
                  <c:v>1461.7590277777781</c:v>
                </c:pt>
                <c:pt idx="44">
                  <c:v>1511.8569444444438</c:v>
                </c:pt>
              </c:numCache>
            </c:numRef>
          </c:xVal>
          <c:yVal>
            <c:numRef>
              <c:f>'incubation data'!$AJ$2357:$AJ$2401</c:f>
              <c:numCache>
                <c:formatCode>0.0</c:formatCode>
                <c:ptCount val="45"/>
                <c:pt idx="0">
                  <c:v>0</c:v>
                </c:pt>
                <c:pt idx="1">
                  <c:v>3.2797900775488564</c:v>
                </c:pt>
                <c:pt idx="2">
                  <c:v>4.4770539193580037</c:v>
                </c:pt>
                <c:pt idx="3">
                  <c:v>4.9349010855339692</c:v>
                </c:pt>
                <c:pt idx="4">
                  <c:v>5.8124750055600085</c:v>
                </c:pt>
                <c:pt idx="5">
                  <c:v>7.636219504751856</c:v>
                </c:pt>
                <c:pt idx="6">
                  <c:v>7.78106972375888</c:v>
                </c:pt>
                <c:pt idx="7">
                  <c:v>8.8365998771394914</c:v>
                </c:pt>
                <c:pt idx="8">
                  <c:v>9.602443701206159</c:v>
                </c:pt>
                <c:pt idx="9">
                  <c:v>9.3413424633317028</c:v>
                </c:pt>
                <c:pt idx="10">
                  <c:v>9.8621460063889295</c:v>
                </c:pt>
                <c:pt idx="11">
                  <c:v>10.022059721945578</c:v>
                </c:pt>
                <c:pt idx="12">
                  <c:v>10.30462997136171</c:v>
                </c:pt>
                <c:pt idx="13">
                  <c:v>10.200978004976836</c:v>
                </c:pt>
                <c:pt idx="14">
                  <c:v>10.4163338573129</c:v>
                </c:pt>
                <c:pt idx="15">
                  <c:v>11.347329105848576</c:v>
                </c:pt>
                <c:pt idx="16">
                  <c:v>10.639289313746168</c:v>
                </c:pt>
                <c:pt idx="17">
                  <c:v>11.004510037988393</c:v>
                </c:pt>
                <c:pt idx="18">
                  <c:v>11.315273652643697</c:v>
                </c:pt>
                <c:pt idx="19">
                  <c:v>11.029478929782062</c:v>
                </c:pt>
                <c:pt idx="20">
                  <c:v>11.520015312215278</c:v>
                </c:pt>
                <c:pt idx="21">
                  <c:v>12.134524029361515</c:v>
                </c:pt>
                <c:pt idx="22">
                  <c:v>12.489499722462977</c:v>
                </c:pt>
                <c:pt idx="23">
                  <c:v>13.816590302519803</c:v>
                </c:pt>
                <c:pt idx="24">
                  <c:v>14.553958186900168</c:v>
                </c:pt>
                <c:pt idx="25">
                  <c:v>14.836504696658857</c:v>
                </c:pt>
                <c:pt idx="26">
                  <c:v>16.507391598972699</c:v>
                </c:pt>
                <c:pt idx="27">
                  <c:v>16.646025025900911</c:v>
                </c:pt>
                <c:pt idx="28">
                  <c:v>16.753372507923224</c:v>
                </c:pt>
                <c:pt idx="29">
                  <c:v>16.216626378246925</c:v>
                </c:pt>
                <c:pt idx="30">
                  <c:v>16.022639343372262</c:v>
                </c:pt>
                <c:pt idx="31">
                  <c:v>15.80216511477245</c:v>
                </c:pt>
                <c:pt idx="32">
                  <c:v>18.696450107293131</c:v>
                </c:pt>
                <c:pt idx="33">
                  <c:v>20.48516814120503</c:v>
                </c:pt>
                <c:pt idx="34">
                  <c:v>21.752731871263691</c:v>
                </c:pt>
                <c:pt idx="35">
                  <c:v>19.954624977672626</c:v>
                </c:pt>
                <c:pt idx="36">
                  <c:v>20.748978939958924</c:v>
                </c:pt>
                <c:pt idx="37">
                  <c:v>21.129313381569208</c:v>
                </c:pt>
                <c:pt idx="38">
                  <c:v>20.620227762650039</c:v>
                </c:pt>
                <c:pt idx="39">
                  <c:v>26.455161021084088</c:v>
                </c:pt>
                <c:pt idx="40">
                  <c:v>27.130426237842414</c:v>
                </c:pt>
                <c:pt idx="41">
                  <c:v>27.257297277043591</c:v>
                </c:pt>
                <c:pt idx="42">
                  <c:v>27.743691564956826</c:v>
                </c:pt>
                <c:pt idx="43">
                  <c:v>28.376928425523012</c:v>
                </c:pt>
                <c:pt idx="44">
                  <c:v>29.026023218553146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20A-4015-B3D7-0BAFDECF372F}"/>
            </c:ext>
          </c:extLst>
        </c:ser>
        <c:ser>
          <c:idx val="10"/>
          <c:order val="2"/>
          <c:spPr>
            <a:ln w="28575">
              <a:noFill/>
            </a:ln>
          </c:spPr>
          <c:xVal>
            <c:numRef>
              <c:f>'incubation data'!$G$2357:$G$2401</c:f>
              <c:numCache>
                <c:formatCode>0</c:formatCode>
                <c:ptCount val="45"/>
                <c:pt idx="0">
                  <c:v>0</c:v>
                </c:pt>
                <c:pt idx="1">
                  <c:v>5.9659722222204437</c:v>
                </c:pt>
                <c:pt idx="2">
                  <c:v>11.945833333331393</c:v>
                </c:pt>
                <c:pt idx="3">
                  <c:v>16.069444444437977</c:v>
                </c:pt>
                <c:pt idx="4">
                  <c:v>23.111111111109494</c:v>
                </c:pt>
                <c:pt idx="5">
                  <c:v>46.713888888887595</c:v>
                </c:pt>
                <c:pt idx="6">
                  <c:v>61.8125</c:v>
                </c:pt>
                <c:pt idx="7">
                  <c:v>75.911111111105129</c:v>
                </c:pt>
                <c:pt idx="8">
                  <c:v>94.929166666661331</c:v>
                </c:pt>
                <c:pt idx="9">
                  <c:v>111.72430555555184</c:v>
                </c:pt>
                <c:pt idx="10">
                  <c:v>122.83680555555475</c:v>
                </c:pt>
                <c:pt idx="11">
                  <c:v>136.93680555555329</c:v>
                </c:pt>
                <c:pt idx="12">
                  <c:v>150.92083333332994</c:v>
                </c:pt>
                <c:pt idx="13">
                  <c:v>164.83402777777519</c:v>
                </c:pt>
                <c:pt idx="14">
                  <c:v>178.84166666666715</c:v>
                </c:pt>
                <c:pt idx="15">
                  <c:v>192.80486111110804</c:v>
                </c:pt>
                <c:pt idx="16">
                  <c:v>206.91180555555184</c:v>
                </c:pt>
                <c:pt idx="17">
                  <c:v>220.81041666666715</c:v>
                </c:pt>
                <c:pt idx="18">
                  <c:v>262.89236111110949</c:v>
                </c:pt>
                <c:pt idx="19">
                  <c:v>290.82916666666279</c:v>
                </c:pt>
                <c:pt idx="20">
                  <c:v>305.68958333333285</c:v>
                </c:pt>
                <c:pt idx="21">
                  <c:v>389.94374999999854</c:v>
                </c:pt>
                <c:pt idx="22">
                  <c:v>465.84027777777374</c:v>
                </c:pt>
                <c:pt idx="23">
                  <c:v>539.70624999999563</c:v>
                </c:pt>
                <c:pt idx="24">
                  <c:v>558.89444444444234</c:v>
                </c:pt>
                <c:pt idx="25">
                  <c:v>612.7138888888876</c:v>
                </c:pt>
                <c:pt idx="26">
                  <c:v>636.71597222222044</c:v>
                </c:pt>
                <c:pt idx="27">
                  <c:v>711.87291666666715</c:v>
                </c:pt>
                <c:pt idx="28">
                  <c:v>761.69861111111095</c:v>
                </c:pt>
                <c:pt idx="29">
                  <c:v>801.88472222221753</c:v>
                </c:pt>
                <c:pt idx="30">
                  <c:v>850.93402777777374</c:v>
                </c:pt>
                <c:pt idx="31">
                  <c:v>901.8791666666657</c:v>
                </c:pt>
                <c:pt idx="32">
                  <c:v>956.7854166666657</c:v>
                </c:pt>
                <c:pt idx="33">
                  <c:v>1046.8833333333314</c:v>
                </c:pt>
                <c:pt idx="34">
                  <c:v>1118.8569444444438</c:v>
                </c:pt>
                <c:pt idx="35">
                  <c:v>1186.9236111111095</c:v>
                </c:pt>
                <c:pt idx="36">
                  <c:v>1232.742361111108</c:v>
                </c:pt>
                <c:pt idx="37">
                  <c:v>1259.7624999999971</c:v>
                </c:pt>
                <c:pt idx="38">
                  <c:v>1293.8729166666672</c:v>
                </c:pt>
                <c:pt idx="39">
                  <c:v>1312.8756944444394</c:v>
                </c:pt>
                <c:pt idx="40">
                  <c:v>1347.7395833333285</c:v>
                </c:pt>
                <c:pt idx="41">
                  <c:v>1378.9506944444438</c:v>
                </c:pt>
                <c:pt idx="42">
                  <c:v>1432.7527777777723</c:v>
                </c:pt>
                <c:pt idx="43">
                  <c:v>1461.7590277777781</c:v>
                </c:pt>
                <c:pt idx="44">
                  <c:v>1511.8569444444438</c:v>
                </c:pt>
              </c:numCache>
            </c:numRef>
          </c:xVal>
          <c:yVal>
            <c:numRef>
              <c:f>'incubation data'!$AK$2357:$AK$2401</c:f>
              <c:numCache>
                <c:formatCode>0.0</c:formatCode>
                <c:ptCount val="4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20A-4015-B3D7-0BAFDECF3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18944"/>
        <c:axId val="97220480"/>
      </c:scatterChart>
      <c:valAx>
        <c:axId val="9721894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7220480"/>
        <c:crosses val="autoZero"/>
        <c:crossBetween val="midCat"/>
      </c:valAx>
      <c:valAx>
        <c:axId val="97220480"/>
        <c:scaling>
          <c:orientation val="minMax"/>
        </c:scaling>
        <c:delete val="0"/>
        <c:axPos val="l"/>
        <c:numFmt formatCode="0.000000" sourceLinked="1"/>
        <c:majorTickMark val="out"/>
        <c:minorTickMark val="none"/>
        <c:tickLblPos val="nextTo"/>
        <c:crossAx val="972189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0462792102568884E-2"/>
          <c:y val="4.6770924467774859E-2"/>
          <c:w val="0.82659699226856065"/>
          <c:h val="0.83261956838728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data'!$G$2404:$G$2424</c:f>
              <c:numCache>
                <c:formatCode>0</c:formatCode>
                <c:ptCount val="21"/>
                <c:pt idx="0">
                  <c:v>0</c:v>
                </c:pt>
                <c:pt idx="1">
                  <c:v>5.866666666661331</c:v>
                </c:pt>
                <c:pt idx="2">
                  <c:v>13.843055555553292</c:v>
                </c:pt>
                <c:pt idx="3">
                  <c:v>21.057638888887595</c:v>
                </c:pt>
                <c:pt idx="4">
                  <c:v>34.099999999998545</c:v>
                </c:pt>
                <c:pt idx="5">
                  <c:v>47.914583333331393</c:v>
                </c:pt>
                <c:pt idx="6">
                  <c:v>61.000694444439432</c:v>
                </c:pt>
                <c:pt idx="7">
                  <c:v>97.979861111110949</c:v>
                </c:pt>
                <c:pt idx="8">
                  <c:v>138.84375</c:v>
                </c:pt>
                <c:pt idx="9">
                  <c:v>173.85347222221753</c:v>
                </c:pt>
                <c:pt idx="10">
                  <c:v>206.99930555555329</c:v>
                </c:pt>
                <c:pt idx="11">
                  <c:v>285.99444444444089</c:v>
                </c:pt>
                <c:pt idx="12">
                  <c:v>332.8479166666657</c:v>
                </c:pt>
                <c:pt idx="13">
                  <c:v>363.93472222222044</c:v>
                </c:pt>
                <c:pt idx="14">
                  <c:v>664.02013888888905</c:v>
                </c:pt>
                <c:pt idx="15">
                  <c:v>874.96805555555329</c:v>
                </c:pt>
                <c:pt idx="16">
                  <c:v>1078.0166666666628</c:v>
                </c:pt>
                <c:pt idx="17">
                  <c:v>1190.0027777777723</c:v>
                </c:pt>
                <c:pt idx="18">
                  <c:v>1391.0006944444394</c:v>
                </c:pt>
                <c:pt idx="19">
                  <c:v>1400.9159722222175</c:v>
                </c:pt>
                <c:pt idx="20">
                  <c:v>1401.9006944444409</c:v>
                </c:pt>
              </c:numCache>
            </c:numRef>
          </c:xVal>
          <c:yVal>
            <c:numRef>
              <c:f>'incubation data'!$CH$2404:$CH$2424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5A-4BAD-84C5-78B046A29C39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data'!$G$2404:$G$2424</c:f>
              <c:numCache>
                <c:formatCode>0</c:formatCode>
                <c:ptCount val="21"/>
                <c:pt idx="0">
                  <c:v>0</c:v>
                </c:pt>
                <c:pt idx="1">
                  <c:v>5.866666666661331</c:v>
                </c:pt>
                <c:pt idx="2">
                  <c:v>13.843055555553292</c:v>
                </c:pt>
                <c:pt idx="3">
                  <c:v>21.057638888887595</c:v>
                </c:pt>
                <c:pt idx="4">
                  <c:v>34.099999999998545</c:v>
                </c:pt>
                <c:pt idx="5">
                  <c:v>47.914583333331393</c:v>
                </c:pt>
                <c:pt idx="6">
                  <c:v>61.000694444439432</c:v>
                </c:pt>
                <c:pt idx="7">
                  <c:v>97.979861111110949</c:v>
                </c:pt>
                <c:pt idx="8">
                  <c:v>138.84375</c:v>
                </c:pt>
                <c:pt idx="9">
                  <c:v>173.85347222221753</c:v>
                </c:pt>
                <c:pt idx="10">
                  <c:v>206.99930555555329</c:v>
                </c:pt>
                <c:pt idx="11">
                  <c:v>285.99444444444089</c:v>
                </c:pt>
                <c:pt idx="12">
                  <c:v>332.8479166666657</c:v>
                </c:pt>
                <c:pt idx="13">
                  <c:v>363.93472222222044</c:v>
                </c:pt>
                <c:pt idx="14">
                  <c:v>664.02013888888905</c:v>
                </c:pt>
                <c:pt idx="15">
                  <c:v>874.96805555555329</c:v>
                </c:pt>
                <c:pt idx="16">
                  <c:v>1078.0166666666628</c:v>
                </c:pt>
                <c:pt idx="17">
                  <c:v>1190.0027777777723</c:v>
                </c:pt>
                <c:pt idx="18">
                  <c:v>1391.0006944444394</c:v>
                </c:pt>
                <c:pt idx="19">
                  <c:v>1400.9159722222175</c:v>
                </c:pt>
                <c:pt idx="20">
                  <c:v>1401.9006944444409</c:v>
                </c:pt>
              </c:numCache>
            </c:numRef>
          </c:xVal>
          <c:yVal>
            <c:numRef>
              <c:f>'incubation data'!$CI$2404:$CI$2424</c:f>
              <c:numCache>
                <c:formatCode>0.000</c:formatCode>
                <c:ptCount val="21"/>
                <c:pt idx="0">
                  <c:v>0</c:v>
                </c:pt>
                <c:pt idx="1">
                  <c:v>0.28967358910836194</c:v>
                </c:pt>
                <c:pt idx="2">
                  <c:v>0.59324458660909485</c:v>
                </c:pt>
                <c:pt idx="5">
                  <c:v>1.7343888877146245</c:v>
                </c:pt>
                <c:pt idx="6">
                  <c:v>2.3350576377426742</c:v>
                </c:pt>
                <c:pt idx="7">
                  <c:v>3.949286066717141</c:v>
                </c:pt>
                <c:pt idx="8">
                  <c:v>5.019194844126484</c:v>
                </c:pt>
                <c:pt idx="9">
                  <c:v>5.6602072789344113</c:v>
                </c:pt>
                <c:pt idx="10">
                  <c:v>6.1593130000194876</c:v>
                </c:pt>
                <c:pt idx="11">
                  <c:v>6.5402807484113055</c:v>
                </c:pt>
                <c:pt idx="12">
                  <c:v>6.6292050660665804</c:v>
                </c:pt>
                <c:pt idx="13">
                  <c:v>6.5781150646562692</c:v>
                </c:pt>
                <c:pt idx="14">
                  <c:v>5.8475837319782009</c:v>
                </c:pt>
                <c:pt idx="15">
                  <c:v>5.4703575085770204</c:v>
                </c:pt>
                <c:pt idx="16">
                  <c:v>7.9296034523511425</c:v>
                </c:pt>
                <c:pt idx="17">
                  <c:v>8.2924332763500388</c:v>
                </c:pt>
                <c:pt idx="18">
                  <c:v>6.2780483490124439</c:v>
                </c:pt>
                <c:pt idx="19">
                  <c:v>6.3784954468485449</c:v>
                </c:pt>
                <c:pt idx="20">
                  <c:v>6.3784954468485449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5A-4BAD-84C5-78B046A29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42112"/>
        <c:axId val="97252480"/>
      </c:scatterChart>
      <c:valAx>
        <c:axId val="9724211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7252480"/>
        <c:crosses val="autoZero"/>
        <c:crossBetween val="midCat"/>
      </c:valAx>
      <c:valAx>
        <c:axId val="9725248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972421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6618680760987917"/>
          <c:y val="8.3333333333333343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data'!$G$2404:$G$2424</c:f>
              <c:numCache>
                <c:formatCode>0</c:formatCode>
                <c:ptCount val="21"/>
                <c:pt idx="0">
                  <c:v>0</c:v>
                </c:pt>
                <c:pt idx="1">
                  <c:v>5.866666666661331</c:v>
                </c:pt>
                <c:pt idx="2">
                  <c:v>13.843055555553292</c:v>
                </c:pt>
                <c:pt idx="3">
                  <c:v>21.057638888887595</c:v>
                </c:pt>
                <c:pt idx="4">
                  <c:v>34.099999999998545</c:v>
                </c:pt>
                <c:pt idx="5">
                  <c:v>47.914583333331393</c:v>
                </c:pt>
                <c:pt idx="6">
                  <c:v>61.000694444439432</c:v>
                </c:pt>
                <c:pt idx="7">
                  <c:v>97.979861111110949</c:v>
                </c:pt>
                <c:pt idx="8">
                  <c:v>138.84375</c:v>
                </c:pt>
                <c:pt idx="9">
                  <c:v>173.85347222221753</c:v>
                </c:pt>
                <c:pt idx="10">
                  <c:v>206.99930555555329</c:v>
                </c:pt>
                <c:pt idx="11">
                  <c:v>285.99444444444089</c:v>
                </c:pt>
                <c:pt idx="12">
                  <c:v>332.8479166666657</c:v>
                </c:pt>
                <c:pt idx="13">
                  <c:v>363.93472222222044</c:v>
                </c:pt>
                <c:pt idx="14">
                  <c:v>664.02013888888905</c:v>
                </c:pt>
                <c:pt idx="15">
                  <c:v>874.96805555555329</c:v>
                </c:pt>
                <c:pt idx="16">
                  <c:v>1078.0166666666628</c:v>
                </c:pt>
                <c:pt idx="17">
                  <c:v>1190.0027777777723</c:v>
                </c:pt>
                <c:pt idx="18">
                  <c:v>1391.0006944444394</c:v>
                </c:pt>
                <c:pt idx="19">
                  <c:v>1400.9159722222175</c:v>
                </c:pt>
                <c:pt idx="20">
                  <c:v>1401.9006944444409</c:v>
                </c:pt>
              </c:numCache>
            </c:numRef>
          </c:xVal>
          <c:yVal>
            <c:numRef>
              <c:f>'incubation data'!$CJ$2404:$CJ$2424</c:f>
              <c:numCache>
                <c:formatCode>0.000</c:formatCode>
                <c:ptCount val="21"/>
                <c:pt idx="0">
                  <c:v>0</c:v>
                </c:pt>
                <c:pt idx="1">
                  <c:v>1.0488977976739744</c:v>
                </c:pt>
                <c:pt idx="2">
                  <c:v>1.5103463384634037</c:v>
                </c:pt>
                <c:pt idx="5">
                  <c:v>1.6735646174100034</c:v>
                </c:pt>
                <c:pt idx="6">
                  <c:v>1.9341722634684027</c:v>
                </c:pt>
                <c:pt idx="7">
                  <c:v>1.5624521172057033</c:v>
                </c:pt>
                <c:pt idx="8">
                  <c:v>1.6598293043782577</c:v>
                </c:pt>
                <c:pt idx="9">
                  <c:v>1.9552628865619126</c:v>
                </c:pt>
                <c:pt idx="10">
                  <c:v>2.3034497571778676</c:v>
                </c:pt>
                <c:pt idx="11">
                  <c:v>2.8013657578057192</c:v>
                </c:pt>
                <c:pt idx="12">
                  <c:v>3.0904949785285996</c:v>
                </c:pt>
                <c:pt idx="13">
                  <c:v>3.2209740469391486</c:v>
                </c:pt>
                <c:pt idx="14">
                  <c:v>3.9309265033689829</c:v>
                </c:pt>
                <c:pt idx="15">
                  <c:v>4.2456845127897545</c:v>
                </c:pt>
                <c:pt idx="16">
                  <c:v>8.1789362080312067</c:v>
                </c:pt>
                <c:pt idx="17">
                  <c:v>9.1084127402937902</c:v>
                </c:pt>
                <c:pt idx="18">
                  <c:v>6.9123454028744185</c:v>
                </c:pt>
                <c:pt idx="19">
                  <c:v>7.059761086725679</c:v>
                </c:pt>
                <c:pt idx="20">
                  <c:v>7.059761086725679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D9-478D-963C-393EA9C928FD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data'!$G$2404:$G$2424</c:f>
              <c:numCache>
                <c:formatCode>0</c:formatCode>
                <c:ptCount val="21"/>
                <c:pt idx="0">
                  <c:v>0</c:v>
                </c:pt>
                <c:pt idx="1">
                  <c:v>5.866666666661331</c:v>
                </c:pt>
                <c:pt idx="2">
                  <c:v>13.843055555553292</c:v>
                </c:pt>
                <c:pt idx="3">
                  <c:v>21.057638888887595</c:v>
                </c:pt>
                <c:pt idx="4">
                  <c:v>34.099999999998545</c:v>
                </c:pt>
                <c:pt idx="5">
                  <c:v>47.914583333331393</c:v>
                </c:pt>
                <c:pt idx="6">
                  <c:v>61.000694444439432</c:v>
                </c:pt>
                <c:pt idx="7">
                  <c:v>97.979861111110949</c:v>
                </c:pt>
                <c:pt idx="8">
                  <c:v>138.84375</c:v>
                </c:pt>
                <c:pt idx="9">
                  <c:v>173.85347222221753</c:v>
                </c:pt>
                <c:pt idx="10">
                  <c:v>206.99930555555329</c:v>
                </c:pt>
                <c:pt idx="11">
                  <c:v>285.99444444444089</c:v>
                </c:pt>
                <c:pt idx="12">
                  <c:v>332.8479166666657</c:v>
                </c:pt>
                <c:pt idx="13">
                  <c:v>363.93472222222044</c:v>
                </c:pt>
                <c:pt idx="14">
                  <c:v>664.02013888888905</c:v>
                </c:pt>
                <c:pt idx="15">
                  <c:v>874.96805555555329</c:v>
                </c:pt>
                <c:pt idx="16">
                  <c:v>1078.0166666666628</c:v>
                </c:pt>
                <c:pt idx="17">
                  <c:v>1190.0027777777723</c:v>
                </c:pt>
                <c:pt idx="18">
                  <c:v>1391.0006944444394</c:v>
                </c:pt>
                <c:pt idx="19">
                  <c:v>1400.9159722222175</c:v>
                </c:pt>
                <c:pt idx="20">
                  <c:v>1401.9006944444409</c:v>
                </c:pt>
              </c:numCache>
            </c:numRef>
          </c:xVal>
          <c:yVal>
            <c:numRef>
              <c:f>'incubation data'!$CK$2404:$CK$2424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D9-478D-963C-393EA9C92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355264"/>
        <c:axId val="97357184"/>
      </c:scatterChart>
      <c:valAx>
        <c:axId val="9735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7357184"/>
        <c:crosses val="autoZero"/>
        <c:crossBetween val="midCat"/>
      </c:valAx>
      <c:valAx>
        <c:axId val="97357184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crossAx val="973552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1st exp. CO2 / CH4</a:t>
            </a:r>
          </a:p>
        </c:rich>
      </c:tx>
      <c:layout>
        <c:manualLayout>
          <c:xMode val="edge"/>
          <c:yMode val="edge"/>
          <c:x val="0.18961042771567121"/>
          <c:y val="3.7037037037037056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031628488134119"/>
          <c:y val="5.1400554097404488E-2"/>
          <c:w val="0.74549039411989126"/>
          <c:h val="0.8971988918051916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'incubation data'!$G$2433:$G$2477</c:f>
              <c:numCache>
                <c:formatCode>0</c:formatCode>
                <c:ptCount val="45"/>
                <c:pt idx="0">
                  <c:v>0</c:v>
                </c:pt>
                <c:pt idx="1">
                  <c:v>5.9666666666598758</c:v>
                </c:pt>
                <c:pt idx="2">
                  <c:v>11.945833333331393</c:v>
                </c:pt>
                <c:pt idx="3">
                  <c:v>16.068749999998545</c:v>
                </c:pt>
                <c:pt idx="4">
                  <c:v>23.110416666662786</c:v>
                </c:pt>
                <c:pt idx="5">
                  <c:v>46.707638888889051</c:v>
                </c:pt>
                <c:pt idx="6">
                  <c:v>61.815972222218988</c:v>
                </c:pt>
                <c:pt idx="7">
                  <c:v>75.910416666665697</c:v>
                </c:pt>
                <c:pt idx="8">
                  <c:v>94.923611111109494</c:v>
                </c:pt>
                <c:pt idx="9">
                  <c:v>111.71805555555329</c:v>
                </c:pt>
                <c:pt idx="10">
                  <c:v>122.83055555554893</c:v>
                </c:pt>
                <c:pt idx="11">
                  <c:v>136.93055555555475</c:v>
                </c:pt>
                <c:pt idx="12">
                  <c:v>150.91527777777083</c:v>
                </c:pt>
                <c:pt idx="13">
                  <c:v>164.82777777777665</c:v>
                </c:pt>
                <c:pt idx="14">
                  <c:v>178.80416666666133</c:v>
                </c:pt>
                <c:pt idx="15">
                  <c:v>192.79861111110949</c:v>
                </c:pt>
                <c:pt idx="16">
                  <c:v>206.90555555555329</c:v>
                </c:pt>
                <c:pt idx="17">
                  <c:v>220.80416666666133</c:v>
                </c:pt>
                <c:pt idx="18">
                  <c:v>262.88680555555038</c:v>
                </c:pt>
                <c:pt idx="19">
                  <c:v>290.82708333332994</c:v>
                </c:pt>
                <c:pt idx="20">
                  <c:v>305.68333333332703</c:v>
                </c:pt>
                <c:pt idx="21">
                  <c:v>389.93680555555329</c:v>
                </c:pt>
                <c:pt idx="22">
                  <c:v>465.83611111110804</c:v>
                </c:pt>
                <c:pt idx="23">
                  <c:v>539.7006944444438</c:v>
                </c:pt>
                <c:pt idx="24">
                  <c:v>558.88749999999709</c:v>
                </c:pt>
                <c:pt idx="25">
                  <c:v>612.70694444444234</c:v>
                </c:pt>
                <c:pt idx="26">
                  <c:v>636.70902777777519</c:v>
                </c:pt>
                <c:pt idx="27">
                  <c:v>711.86666666666133</c:v>
                </c:pt>
                <c:pt idx="28">
                  <c:v>761.6916666666657</c:v>
                </c:pt>
                <c:pt idx="29">
                  <c:v>801.87777777777228</c:v>
                </c:pt>
                <c:pt idx="30">
                  <c:v>850.92986111110804</c:v>
                </c:pt>
                <c:pt idx="31">
                  <c:v>901.87361111110658</c:v>
                </c:pt>
                <c:pt idx="32">
                  <c:v>956.77986111110658</c:v>
                </c:pt>
                <c:pt idx="33">
                  <c:v>1046.8763888888861</c:v>
                </c:pt>
                <c:pt idx="34">
                  <c:v>1118.8499999999985</c:v>
                </c:pt>
                <c:pt idx="35">
                  <c:v>1186.9194444444438</c:v>
                </c:pt>
                <c:pt idx="36">
                  <c:v>1232.7361111111095</c:v>
                </c:pt>
                <c:pt idx="37">
                  <c:v>1259.7590277777708</c:v>
                </c:pt>
                <c:pt idx="38">
                  <c:v>1293.867361111108</c:v>
                </c:pt>
                <c:pt idx="39">
                  <c:v>1312.8694444444409</c:v>
                </c:pt>
                <c:pt idx="40">
                  <c:v>1347.7326388888832</c:v>
                </c:pt>
                <c:pt idx="41">
                  <c:v>1378.944444444438</c:v>
                </c:pt>
                <c:pt idx="42">
                  <c:v>1432.745833333327</c:v>
                </c:pt>
                <c:pt idx="43">
                  <c:v>1461.7520833333328</c:v>
                </c:pt>
                <c:pt idx="44">
                  <c:v>1511.8562499999971</c:v>
                </c:pt>
              </c:numCache>
            </c:numRef>
          </c:xVal>
          <c:yVal>
            <c:numRef>
              <c:f>'incubation data'!$Y$2433:$Y$2477</c:f>
              <c:numCache>
                <c:formatCode>0.000000</c:formatCode>
                <c:ptCount val="45"/>
                <c:pt idx="0">
                  <c:v>0</c:v>
                </c:pt>
                <c:pt idx="1">
                  <c:v>6.9603568333269951E-3</c:v>
                </c:pt>
                <c:pt idx="2">
                  <c:v>7.903584683704095E-3</c:v>
                </c:pt>
                <c:pt idx="3">
                  <c:v>1.07432634322196E-2</c:v>
                </c:pt>
                <c:pt idx="4">
                  <c:v>1.1812539075272792E-2</c:v>
                </c:pt>
                <c:pt idx="5">
                  <c:v>2.0412561888674276E-2</c:v>
                </c:pt>
                <c:pt idx="6">
                  <c:v>2.2539723682527546E-2</c:v>
                </c:pt>
                <c:pt idx="7">
                  <c:v>2.3048227488292959E-2</c:v>
                </c:pt>
                <c:pt idx="8">
                  <c:v>2.4734489218739185E-2</c:v>
                </c:pt>
                <c:pt idx="9">
                  <c:v>2.6340815870919791E-2</c:v>
                </c:pt>
                <c:pt idx="10">
                  <c:v>3.2458939389701222E-2</c:v>
                </c:pt>
                <c:pt idx="11">
                  <c:v>3.4308407638266564E-2</c:v>
                </c:pt>
                <c:pt idx="12">
                  <c:v>4.0496604533928907E-2</c:v>
                </c:pt>
                <c:pt idx="13">
                  <c:v>3.9213978181340217E-2</c:v>
                </c:pt>
                <c:pt idx="14">
                  <c:v>4.6321435370983217E-2</c:v>
                </c:pt>
                <c:pt idx="15">
                  <c:v>5.0264301209997149E-2</c:v>
                </c:pt>
                <c:pt idx="16">
                  <c:v>5.2634320333610145E-2</c:v>
                </c:pt>
                <c:pt idx="17">
                  <c:v>5.6126852571062293E-2</c:v>
                </c:pt>
                <c:pt idx="18">
                  <c:v>7.1077244284699692E-2</c:v>
                </c:pt>
                <c:pt idx="19">
                  <c:v>8.6690234688608203E-2</c:v>
                </c:pt>
                <c:pt idx="20">
                  <c:v>9.6430240288719549E-2</c:v>
                </c:pt>
                <c:pt idx="21">
                  <c:v>0.21507456309129985</c:v>
                </c:pt>
                <c:pt idx="22">
                  <c:v>0.88367971591243111</c:v>
                </c:pt>
                <c:pt idx="23">
                  <c:v>2.5819624500982594</c:v>
                </c:pt>
                <c:pt idx="24">
                  <c:v>3.674654737942233</c:v>
                </c:pt>
                <c:pt idx="25">
                  <c:v>9.910674536306523</c:v>
                </c:pt>
                <c:pt idx="26">
                  <c:v>12.892390789014673</c:v>
                </c:pt>
                <c:pt idx="27">
                  <c:v>14.11524444430801</c:v>
                </c:pt>
                <c:pt idx="28">
                  <c:v>9.3666738436792905</c:v>
                </c:pt>
                <c:pt idx="29">
                  <c:v>10.260133367578652</c:v>
                </c:pt>
                <c:pt idx="30">
                  <c:v>10.830401480069852</c:v>
                </c:pt>
                <c:pt idx="31">
                  <c:v>10.969268496239762</c:v>
                </c:pt>
                <c:pt idx="32">
                  <c:v>13.212878336305662</c:v>
                </c:pt>
                <c:pt idx="33">
                  <c:v>14.347294730311676</c:v>
                </c:pt>
                <c:pt idx="34">
                  <c:v>16.087009732659233</c:v>
                </c:pt>
                <c:pt idx="35">
                  <c:v>16.314659642967126</c:v>
                </c:pt>
                <c:pt idx="36">
                  <c:v>16.531337662080517</c:v>
                </c:pt>
                <c:pt idx="37">
                  <c:v>17.329578336539392</c:v>
                </c:pt>
                <c:pt idx="38">
                  <c:v>17.329578336539392</c:v>
                </c:pt>
                <c:pt idx="39">
                  <c:v>17.707666920695225</c:v>
                </c:pt>
                <c:pt idx="40">
                  <c:v>18.072136775146092</c:v>
                </c:pt>
                <c:pt idx="41">
                  <c:v>18.350324287149476</c:v>
                </c:pt>
                <c:pt idx="42">
                  <c:v>18.788646060395607</c:v>
                </c:pt>
                <c:pt idx="43">
                  <c:v>19.135563151589452</c:v>
                </c:pt>
                <c:pt idx="44">
                  <c:v>19.602257610528287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C4-45CF-9EE2-DCB0D84633A8}"/>
            </c:ext>
          </c:extLst>
        </c:ser>
        <c:ser>
          <c:idx val="9"/>
          <c:order val="1"/>
          <c:spPr>
            <a:ln w="28575">
              <a:noFill/>
            </a:ln>
          </c:spPr>
          <c:marker>
            <c:spPr>
              <a:solidFill>
                <a:schemeClr val="tx2">
                  <a:lumMod val="60000"/>
                  <a:lumOff val="40000"/>
                </a:schemeClr>
              </a:solidFill>
            </c:spPr>
          </c:marker>
          <c:xVal>
            <c:numRef>
              <c:f>'incubation data'!$G$2433:$G$2477</c:f>
              <c:numCache>
                <c:formatCode>0</c:formatCode>
                <c:ptCount val="45"/>
                <c:pt idx="0">
                  <c:v>0</c:v>
                </c:pt>
                <c:pt idx="1">
                  <c:v>5.9666666666598758</c:v>
                </c:pt>
                <c:pt idx="2">
                  <c:v>11.945833333331393</c:v>
                </c:pt>
                <c:pt idx="3">
                  <c:v>16.068749999998545</c:v>
                </c:pt>
                <c:pt idx="4">
                  <c:v>23.110416666662786</c:v>
                </c:pt>
                <c:pt idx="5">
                  <c:v>46.707638888889051</c:v>
                </c:pt>
                <c:pt idx="6">
                  <c:v>61.815972222218988</c:v>
                </c:pt>
                <c:pt idx="7">
                  <c:v>75.910416666665697</c:v>
                </c:pt>
                <c:pt idx="8">
                  <c:v>94.923611111109494</c:v>
                </c:pt>
                <c:pt idx="9">
                  <c:v>111.71805555555329</c:v>
                </c:pt>
                <c:pt idx="10">
                  <c:v>122.83055555554893</c:v>
                </c:pt>
                <c:pt idx="11">
                  <c:v>136.93055555555475</c:v>
                </c:pt>
                <c:pt idx="12">
                  <c:v>150.91527777777083</c:v>
                </c:pt>
                <c:pt idx="13">
                  <c:v>164.82777777777665</c:v>
                </c:pt>
                <c:pt idx="14">
                  <c:v>178.80416666666133</c:v>
                </c:pt>
                <c:pt idx="15">
                  <c:v>192.79861111110949</c:v>
                </c:pt>
                <c:pt idx="16">
                  <c:v>206.90555555555329</c:v>
                </c:pt>
                <c:pt idx="17">
                  <c:v>220.80416666666133</c:v>
                </c:pt>
                <c:pt idx="18">
                  <c:v>262.88680555555038</c:v>
                </c:pt>
                <c:pt idx="19">
                  <c:v>290.82708333332994</c:v>
                </c:pt>
                <c:pt idx="20">
                  <c:v>305.68333333332703</c:v>
                </c:pt>
                <c:pt idx="21">
                  <c:v>389.93680555555329</c:v>
                </c:pt>
                <c:pt idx="22">
                  <c:v>465.83611111110804</c:v>
                </c:pt>
                <c:pt idx="23">
                  <c:v>539.7006944444438</c:v>
                </c:pt>
                <c:pt idx="24">
                  <c:v>558.88749999999709</c:v>
                </c:pt>
                <c:pt idx="25">
                  <c:v>612.70694444444234</c:v>
                </c:pt>
                <c:pt idx="26">
                  <c:v>636.70902777777519</c:v>
                </c:pt>
                <c:pt idx="27">
                  <c:v>711.86666666666133</c:v>
                </c:pt>
                <c:pt idx="28">
                  <c:v>761.6916666666657</c:v>
                </c:pt>
                <c:pt idx="29">
                  <c:v>801.87777777777228</c:v>
                </c:pt>
                <c:pt idx="30">
                  <c:v>850.92986111110804</c:v>
                </c:pt>
                <c:pt idx="31">
                  <c:v>901.87361111110658</c:v>
                </c:pt>
                <c:pt idx="32">
                  <c:v>956.77986111110658</c:v>
                </c:pt>
                <c:pt idx="33">
                  <c:v>1046.8763888888861</c:v>
                </c:pt>
                <c:pt idx="34">
                  <c:v>1118.8499999999985</c:v>
                </c:pt>
                <c:pt idx="35">
                  <c:v>1186.9194444444438</c:v>
                </c:pt>
                <c:pt idx="36">
                  <c:v>1232.7361111111095</c:v>
                </c:pt>
                <c:pt idx="37">
                  <c:v>1259.7590277777708</c:v>
                </c:pt>
                <c:pt idx="38">
                  <c:v>1293.867361111108</c:v>
                </c:pt>
                <c:pt idx="39">
                  <c:v>1312.8694444444409</c:v>
                </c:pt>
                <c:pt idx="40">
                  <c:v>1347.7326388888832</c:v>
                </c:pt>
                <c:pt idx="41">
                  <c:v>1378.944444444438</c:v>
                </c:pt>
                <c:pt idx="42">
                  <c:v>1432.745833333327</c:v>
                </c:pt>
                <c:pt idx="43">
                  <c:v>1461.7520833333328</c:v>
                </c:pt>
                <c:pt idx="44">
                  <c:v>1511.8562499999971</c:v>
                </c:pt>
              </c:numCache>
            </c:numRef>
          </c:xVal>
          <c:yVal>
            <c:numRef>
              <c:f>'incubation data'!$AJ$2433:$AJ$2477</c:f>
              <c:numCache>
                <c:formatCode>0.0</c:formatCode>
                <c:ptCount val="45"/>
                <c:pt idx="0">
                  <c:v>0</c:v>
                </c:pt>
                <c:pt idx="1">
                  <c:v>2.1374320988740898</c:v>
                </c:pt>
                <c:pt idx="2">
                  <c:v>2.7296007074986646</c:v>
                </c:pt>
                <c:pt idx="3">
                  <c:v>3.7478303626008573</c:v>
                </c:pt>
                <c:pt idx="4">
                  <c:v>4.885545938447712</c:v>
                </c:pt>
                <c:pt idx="5">
                  <c:v>7.6078212016145317</c:v>
                </c:pt>
                <c:pt idx="6">
                  <c:v>8.1634896819333527</c:v>
                </c:pt>
                <c:pt idx="7">
                  <c:v>8.5298565308055565</c:v>
                </c:pt>
                <c:pt idx="8">
                  <c:v>8.9958056376169573</c:v>
                </c:pt>
                <c:pt idx="9">
                  <c:v>8.9705638275047228</c:v>
                </c:pt>
                <c:pt idx="10">
                  <c:v>9.8195211528879511</c:v>
                </c:pt>
                <c:pt idx="11">
                  <c:v>9.6618786714485729</c:v>
                </c:pt>
                <c:pt idx="12">
                  <c:v>10.397681004173212</c:v>
                </c:pt>
                <c:pt idx="13">
                  <c:v>9.7924407792614936</c:v>
                </c:pt>
                <c:pt idx="14">
                  <c:v>10.755111251699677</c:v>
                </c:pt>
                <c:pt idx="15">
                  <c:v>11.273401748970816</c:v>
                </c:pt>
                <c:pt idx="16">
                  <c:v>10.831172641569975</c:v>
                </c:pt>
                <c:pt idx="17">
                  <c:v>10.842225636590435</c:v>
                </c:pt>
                <c:pt idx="18">
                  <c:v>11.777162236875956</c:v>
                </c:pt>
                <c:pt idx="19">
                  <c:v>11.889927042982617</c:v>
                </c:pt>
                <c:pt idx="20">
                  <c:v>11.814592068945082</c:v>
                </c:pt>
                <c:pt idx="21">
                  <c:v>14.179648756336416</c:v>
                </c:pt>
                <c:pt idx="22">
                  <c:v>13.467298144312888</c:v>
                </c:pt>
                <c:pt idx="23">
                  <c:v>13.420928402882815</c:v>
                </c:pt>
                <c:pt idx="24">
                  <c:v>14.194042960788554</c:v>
                </c:pt>
                <c:pt idx="25">
                  <c:v>16.635589060879429</c:v>
                </c:pt>
                <c:pt idx="26">
                  <c:v>18.835468800854603</c:v>
                </c:pt>
                <c:pt idx="27">
                  <c:v>18.947281750577037</c:v>
                </c:pt>
                <c:pt idx="28">
                  <c:v>15.892110070380145</c:v>
                </c:pt>
                <c:pt idx="29">
                  <c:v>16.483471110204139</c:v>
                </c:pt>
                <c:pt idx="30">
                  <c:v>16.670791662772267</c:v>
                </c:pt>
                <c:pt idx="31">
                  <c:v>16.215866127824395</c:v>
                </c:pt>
                <c:pt idx="32">
                  <c:v>19.878682757249877</c:v>
                </c:pt>
                <c:pt idx="33">
                  <c:v>22.382720924635887</c:v>
                </c:pt>
                <c:pt idx="34">
                  <c:v>23.508072352968291</c:v>
                </c:pt>
                <c:pt idx="35">
                  <c:v>23.875038119874681</c:v>
                </c:pt>
                <c:pt idx="36">
                  <c:v>24.084812215476408</c:v>
                </c:pt>
                <c:pt idx="37">
                  <c:v>25.19483819650257</c:v>
                </c:pt>
                <c:pt idx="38">
                  <c:v>25.369060580112659</c:v>
                </c:pt>
                <c:pt idx="39">
                  <c:v>30.697215916620173</c:v>
                </c:pt>
                <c:pt idx="40">
                  <c:v>31.372734612366266</c:v>
                </c:pt>
                <c:pt idx="41">
                  <c:v>31.66322890615249</c:v>
                </c:pt>
                <c:pt idx="42">
                  <c:v>31.90760428897088</c:v>
                </c:pt>
                <c:pt idx="43">
                  <c:v>32.708165569168969</c:v>
                </c:pt>
                <c:pt idx="44">
                  <c:v>33.289460420928044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DC4-45CF-9EE2-DCB0D84633A8}"/>
            </c:ext>
          </c:extLst>
        </c:ser>
        <c:ser>
          <c:idx val="10"/>
          <c:order val="2"/>
          <c:spPr>
            <a:ln w="28575">
              <a:noFill/>
            </a:ln>
          </c:spPr>
          <c:xVal>
            <c:numRef>
              <c:f>'incubation data'!$G$2433:$G$2477</c:f>
              <c:numCache>
                <c:formatCode>0</c:formatCode>
                <c:ptCount val="45"/>
                <c:pt idx="0">
                  <c:v>0</c:v>
                </c:pt>
                <c:pt idx="1">
                  <c:v>5.9666666666598758</c:v>
                </c:pt>
                <c:pt idx="2">
                  <c:v>11.945833333331393</c:v>
                </c:pt>
                <c:pt idx="3">
                  <c:v>16.068749999998545</c:v>
                </c:pt>
                <c:pt idx="4">
                  <c:v>23.110416666662786</c:v>
                </c:pt>
                <c:pt idx="5">
                  <c:v>46.707638888889051</c:v>
                </c:pt>
                <c:pt idx="6">
                  <c:v>61.815972222218988</c:v>
                </c:pt>
                <c:pt idx="7">
                  <c:v>75.910416666665697</c:v>
                </c:pt>
                <c:pt idx="8">
                  <c:v>94.923611111109494</c:v>
                </c:pt>
                <c:pt idx="9">
                  <c:v>111.71805555555329</c:v>
                </c:pt>
                <c:pt idx="10">
                  <c:v>122.83055555554893</c:v>
                </c:pt>
                <c:pt idx="11">
                  <c:v>136.93055555555475</c:v>
                </c:pt>
                <c:pt idx="12">
                  <c:v>150.91527777777083</c:v>
                </c:pt>
                <c:pt idx="13">
                  <c:v>164.82777777777665</c:v>
                </c:pt>
                <c:pt idx="14">
                  <c:v>178.80416666666133</c:v>
                </c:pt>
                <c:pt idx="15">
                  <c:v>192.79861111110949</c:v>
                </c:pt>
                <c:pt idx="16">
                  <c:v>206.90555555555329</c:v>
                </c:pt>
                <c:pt idx="17">
                  <c:v>220.80416666666133</c:v>
                </c:pt>
                <c:pt idx="18">
                  <c:v>262.88680555555038</c:v>
                </c:pt>
                <c:pt idx="19">
                  <c:v>290.82708333332994</c:v>
                </c:pt>
                <c:pt idx="20">
                  <c:v>305.68333333332703</c:v>
                </c:pt>
                <c:pt idx="21">
                  <c:v>389.93680555555329</c:v>
                </c:pt>
                <c:pt idx="22">
                  <c:v>465.83611111110804</c:v>
                </c:pt>
                <c:pt idx="23">
                  <c:v>539.7006944444438</c:v>
                </c:pt>
                <c:pt idx="24">
                  <c:v>558.88749999999709</c:v>
                </c:pt>
                <c:pt idx="25">
                  <c:v>612.70694444444234</c:v>
                </c:pt>
                <c:pt idx="26">
                  <c:v>636.70902777777519</c:v>
                </c:pt>
                <c:pt idx="27">
                  <c:v>711.86666666666133</c:v>
                </c:pt>
                <c:pt idx="28">
                  <c:v>761.6916666666657</c:v>
                </c:pt>
                <c:pt idx="29">
                  <c:v>801.87777777777228</c:v>
                </c:pt>
                <c:pt idx="30">
                  <c:v>850.92986111110804</c:v>
                </c:pt>
                <c:pt idx="31">
                  <c:v>901.87361111110658</c:v>
                </c:pt>
                <c:pt idx="32">
                  <c:v>956.77986111110658</c:v>
                </c:pt>
                <c:pt idx="33">
                  <c:v>1046.8763888888861</c:v>
                </c:pt>
                <c:pt idx="34">
                  <c:v>1118.8499999999985</c:v>
                </c:pt>
                <c:pt idx="35">
                  <c:v>1186.9194444444438</c:v>
                </c:pt>
                <c:pt idx="36">
                  <c:v>1232.7361111111095</c:v>
                </c:pt>
                <c:pt idx="37">
                  <c:v>1259.7590277777708</c:v>
                </c:pt>
                <c:pt idx="38">
                  <c:v>1293.867361111108</c:v>
                </c:pt>
                <c:pt idx="39">
                  <c:v>1312.8694444444409</c:v>
                </c:pt>
                <c:pt idx="40">
                  <c:v>1347.7326388888832</c:v>
                </c:pt>
                <c:pt idx="41">
                  <c:v>1378.944444444438</c:v>
                </c:pt>
                <c:pt idx="42">
                  <c:v>1432.745833333327</c:v>
                </c:pt>
                <c:pt idx="43">
                  <c:v>1461.7520833333328</c:v>
                </c:pt>
                <c:pt idx="44">
                  <c:v>1511.8562499999971</c:v>
                </c:pt>
              </c:numCache>
            </c:numRef>
          </c:xVal>
          <c:yVal>
            <c:numRef>
              <c:f>'incubation data'!$AK$2433:$AK$2477</c:f>
              <c:numCache>
                <c:formatCode>0.0</c:formatCode>
                <c:ptCount val="4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DC4-45CF-9EE2-DCB0D8463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702656"/>
        <c:axId val="97704192"/>
      </c:scatterChart>
      <c:valAx>
        <c:axId val="9770265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7704192"/>
        <c:crosses val="autoZero"/>
        <c:crossBetween val="midCat"/>
      </c:valAx>
      <c:valAx>
        <c:axId val="97704192"/>
        <c:scaling>
          <c:orientation val="minMax"/>
        </c:scaling>
        <c:delete val="0"/>
        <c:axPos val="l"/>
        <c:numFmt formatCode="0.000000" sourceLinked="1"/>
        <c:majorTickMark val="out"/>
        <c:minorTickMark val="none"/>
        <c:tickLblPos val="nextTo"/>
        <c:crossAx val="977026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0462792102568884E-2"/>
          <c:y val="4.6770924467774859E-2"/>
          <c:w val="0.82659699226856065"/>
          <c:h val="0.83261956838728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data'!$G$2480:$G$2501</c:f>
              <c:numCache>
                <c:formatCode>0</c:formatCode>
                <c:ptCount val="22"/>
                <c:pt idx="0">
                  <c:v>0</c:v>
                </c:pt>
                <c:pt idx="1">
                  <c:v>5.8631944444423425</c:v>
                </c:pt>
                <c:pt idx="2">
                  <c:v>13.840277777773736</c:v>
                </c:pt>
                <c:pt idx="3">
                  <c:v>21.049305555556202</c:v>
                </c:pt>
                <c:pt idx="4">
                  <c:v>34.095833333332848</c:v>
                </c:pt>
                <c:pt idx="5">
                  <c:v>47.954166666662786</c:v>
                </c:pt>
                <c:pt idx="6">
                  <c:v>61.00138888888614</c:v>
                </c:pt>
                <c:pt idx="7">
                  <c:v>97.990972222221899</c:v>
                </c:pt>
                <c:pt idx="8">
                  <c:v>138.84305555555329</c:v>
                </c:pt>
                <c:pt idx="9">
                  <c:v>173.8527777777781</c:v>
                </c:pt>
                <c:pt idx="10">
                  <c:v>206.9951388888876</c:v>
                </c:pt>
                <c:pt idx="11">
                  <c:v>285.99375000000146</c:v>
                </c:pt>
                <c:pt idx="12">
                  <c:v>332.84305555555329</c:v>
                </c:pt>
                <c:pt idx="13">
                  <c:v>341.92777777777519</c:v>
                </c:pt>
                <c:pt idx="14">
                  <c:v>363.9284722222219</c:v>
                </c:pt>
                <c:pt idx="15">
                  <c:v>664.01736111110949</c:v>
                </c:pt>
                <c:pt idx="16">
                  <c:v>874.96319444444089</c:v>
                </c:pt>
                <c:pt idx="17">
                  <c:v>1078.0111111111109</c:v>
                </c:pt>
                <c:pt idx="18">
                  <c:v>1189.9979166666672</c:v>
                </c:pt>
                <c:pt idx="19">
                  <c:v>1391.003472222219</c:v>
                </c:pt>
                <c:pt idx="20">
                  <c:v>1400.9270833333285</c:v>
                </c:pt>
                <c:pt idx="21">
                  <c:v>1401.9048611111066</c:v>
                </c:pt>
              </c:numCache>
            </c:numRef>
          </c:xVal>
          <c:yVal>
            <c:numRef>
              <c:f>'incubation data'!$CH$2480:$CH$2501</c:f>
              <c:numCache>
                <c:formatCode>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EE-489F-AFAB-DCBA4C170CE4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data'!$G$2480:$G$2501</c:f>
              <c:numCache>
                <c:formatCode>0</c:formatCode>
                <c:ptCount val="22"/>
                <c:pt idx="0">
                  <c:v>0</c:v>
                </c:pt>
                <c:pt idx="1">
                  <c:v>5.8631944444423425</c:v>
                </c:pt>
                <c:pt idx="2">
                  <c:v>13.840277777773736</c:v>
                </c:pt>
                <c:pt idx="3">
                  <c:v>21.049305555556202</c:v>
                </c:pt>
                <c:pt idx="4">
                  <c:v>34.095833333332848</c:v>
                </c:pt>
                <c:pt idx="5">
                  <c:v>47.954166666662786</c:v>
                </c:pt>
                <c:pt idx="6">
                  <c:v>61.00138888888614</c:v>
                </c:pt>
                <c:pt idx="7">
                  <c:v>97.990972222221899</c:v>
                </c:pt>
                <c:pt idx="8">
                  <c:v>138.84305555555329</c:v>
                </c:pt>
                <c:pt idx="9">
                  <c:v>173.8527777777781</c:v>
                </c:pt>
                <c:pt idx="10">
                  <c:v>206.9951388888876</c:v>
                </c:pt>
                <c:pt idx="11">
                  <c:v>285.99375000000146</c:v>
                </c:pt>
                <c:pt idx="12">
                  <c:v>332.84305555555329</c:v>
                </c:pt>
                <c:pt idx="13">
                  <c:v>341.92777777777519</c:v>
                </c:pt>
                <c:pt idx="14">
                  <c:v>363.9284722222219</c:v>
                </c:pt>
                <c:pt idx="15">
                  <c:v>664.01736111110949</c:v>
                </c:pt>
                <c:pt idx="16">
                  <c:v>874.96319444444089</c:v>
                </c:pt>
                <c:pt idx="17">
                  <c:v>1078.0111111111109</c:v>
                </c:pt>
                <c:pt idx="18">
                  <c:v>1189.9979166666672</c:v>
                </c:pt>
                <c:pt idx="19">
                  <c:v>1391.003472222219</c:v>
                </c:pt>
                <c:pt idx="20">
                  <c:v>1400.9270833333285</c:v>
                </c:pt>
                <c:pt idx="21">
                  <c:v>1401.9048611111066</c:v>
                </c:pt>
              </c:numCache>
            </c:numRef>
          </c:xVal>
          <c:yVal>
            <c:numRef>
              <c:f>'incubation data'!$CI$2480:$CI$2501</c:f>
              <c:numCache>
                <c:formatCode>0.000</c:formatCode>
                <c:ptCount val="22"/>
                <c:pt idx="0">
                  <c:v>0</c:v>
                </c:pt>
                <c:pt idx="1">
                  <c:v>0.45616948828930093</c:v>
                </c:pt>
                <c:pt idx="2">
                  <c:v>0.82781838165429256</c:v>
                </c:pt>
                <c:pt idx="5">
                  <c:v>2.7384246216457497</c:v>
                </c:pt>
                <c:pt idx="6">
                  <c:v>3.5718047935847386</c:v>
                </c:pt>
                <c:pt idx="7">
                  <c:v>4.8576233444695767</c:v>
                </c:pt>
                <c:pt idx="8">
                  <c:v>5.7831495425345816</c:v>
                </c:pt>
                <c:pt idx="9">
                  <c:v>6.6002356425195829</c:v>
                </c:pt>
                <c:pt idx="10">
                  <c:v>7.1623744553722259</c:v>
                </c:pt>
                <c:pt idx="11">
                  <c:v>7.622468089146671</c:v>
                </c:pt>
                <c:pt idx="12">
                  <c:v>7.6862758909773907</c:v>
                </c:pt>
                <c:pt idx="14">
                  <c:v>7.5894258498250187</c:v>
                </c:pt>
                <c:pt idx="15">
                  <c:v>6.5812969550005409</c:v>
                </c:pt>
                <c:pt idx="16">
                  <c:v>5.8182519413641307</c:v>
                </c:pt>
                <c:pt idx="17">
                  <c:v>8.6686716603145193</c:v>
                </c:pt>
                <c:pt idx="18">
                  <c:v>8.9100391222406383</c:v>
                </c:pt>
                <c:pt idx="19">
                  <c:v>7.0824300717557831</c:v>
                </c:pt>
                <c:pt idx="20">
                  <c:v>7.1073022898648262</c:v>
                </c:pt>
                <c:pt idx="21">
                  <c:v>7.1073022898648262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EE-489F-AFAB-DCBA4C170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729920"/>
        <c:axId val="97756672"/>
      </c:scatterChart>
      <c:valAx>
        <c:axId val="9772992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7756672"/>
        <c:crosses val="autoZero"/>
        <c:crossBetween val="midCat"/>
      </c:valAx>
      <c:valAx>
        <c:axId val="97756672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977299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6618680760987917"/>
          <c:y val="8.3333333333333343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2409353647470209"/>
          <c:y val="6.5289442986293383E-2"/>
          <c:w val="0.8079106504857998"/>
          <c:h val="0.83261956838728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data'!$G$2480:$G$2501</c:f>
              <c:numCache>
                <c:formatCode>0</c:formatCode>
                <c:ptCount val="22"/>
                <c:pt idx="0">
                  <c:v>0</c:v>
                </c:pt>
                <c:pt idx="1">
                  <c:v>5.8631944444423425</c:v>
                </c:pt>
                <c:pt idx="2">
                  <c:v>13.840277777773736</c:v>
                </c:pt>
                <c:pt idx="3">
                  <c:v>21.049305555556202</c:v>
                </c:pt>
                <c:pt idx="4">
                  <c:v>34.095833333332848</c:v>
                </c:pt>
                <c:pt idx="5">
                  <c:v>47.954166666662786</c:v>
                </c:pt>
                <c:pt idx="6">
                  <c:v>61.00138888888614</c:v>
                </c:pt>
                <c:pt idx="7">
                  <c:v>97.990972222221899</c:v>
                </c:pt>
                <c:pt idx="8">
                  <c:v>138.84305555555329</c:v>
                </c:pt>
                <c:pt idx="9">
                  <c:v>173.8527777777781</c:v>
                </c:pt>
                <c:pt idx="10">
                  <c:v>206.9951388888876</c:v>
                </c:pt>
                <c:pt idx="11">
                  <c:v>285.99375000000146</c:v>
                </c:pt>
                <c:pt idx="12">
                  <c:v>332.84305555555329</c:v>
                </c:pt>
                <c:pt idx="13">
                  <c:v>341.92777777777519</c:v>
                </c:pt>
                <c:pt idx="14">
                  <c:v>363.9284722222219</c:v>
                </c:pt>
                <c:pt idx="15">
                  <c:v>664.01736111110949</c:v>
                </c:pt>
                <c:pt idx="16">
                  <c:v>874.96319444444089</c:v>
                </c:pt>
                <c:pt idx="17">
                  <c:v>1078.0111111111109</c:v>
                </c:pt>
                <c:pt idx="18">
                  <c:v>1189.9979166666672</c:v>
                </c:pt>
                <c:pt idx="19">
                  <c:v>1391.003472222219</c:v>
                </c:pt>
                <c:pt idx="20">
                  <c:v>1400.9270833333285</c:v>
                </c:pt>
                <c:pt idx="21">
                  <c:v>1401.9048611111066</c:v>
                </c:pt>
              </c:numCache>
            </c:numRef>
          </c:xVal>
          <c:yVal>
            <c:numRef>
              <c:f>'incubation data'!$CJ$2480:$CJ$2501</c:f>
              <c:numCache>
                <c:formatCode>0.000</c:formatCode>
                <c:ptCount val="22"/>
                <c:pt idx="0">
                  <c:v>0</c:v>
                </c:pt>
                <c:pt idx="1">
                  <c:v>0.92387311415967288</c:v>
                </c:pt>
                <c:pt idx="2">
                  <c:v>1.1956898227210606</c:v>
                </c:pt>
                <c:pt idx="5">
                  <c:v>1.266171085010229</c:v>
                </c:pt>
                <c:pt idx="6">
                  <c:v>1.5130108348106373</c:v>
                </c:pt>
                <c:pt idx="7">
                  <c:v>0.93097643276831965</c:v>
                </c:pt>
                <c:pt idx="8">
                  <c:v>0.82758640070418743</c:v>
                </c:pt>
                <c:pt idx="9">
                  <c:v>1.1286260732643287</c:v>
                </c:pt>
                <c:pt idx="10">
                  <c:v>1.3907121751588485</c:v>
                </c:pt>
                <c:pt idx="11">
                  <c:v>1.7822379724907198</c:v>
                </c:pt>
                <c:pt idx="12">
                  <c:v>1.994308886859163</c:v>
                </c:pt>
                <c:pt idx="14">
                  <c:v>2.0604669435227896</c:v>
                </c:pt>
                <c:pt idx="15">
                  <c:v>2.4590665455765968</c:v>
                </c:pt>
                <c:pt idx="16">
                  <c:v>2.454322719912617</c:v>
                </c:pt>
                <c:pt idx="17">
                  <c:v>5.5750975949904511</c:v>
                </c:pt>
                <c:pt idx="18">
                  <c:v>6.2569489021749938</c:v>
                </c:pt>
                <c:pt idx="19">
                  <c:v>5.1300814848732363</c:v>
                </c:pt>
                <c:pt idx="20">
                  <c:v>5.1558867948459781</c:v>
                </c:pt>
                <c:pt idx="21">
                  <c:v>5.1558867948459781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77-4ADC-BCFD-22C605154B3F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data'!$G$2480:$G$2501</c:f>
              <c:numCache>
                <c:formatCode>0</c:formatCode>
                <c:ptCount val="22"/>
                <c:pt idx="0">
                  <c:v>0</c:v>
                </c:pt>
                <c:pt idx="1">
                  <c:v>5.8631944444423425</c:v>
                </c:pt>
                <c:pt idx="2">
                  <c:v>13.840277777773736</c:v>
                </c:pt>
                <c:pt idx="3">
                  <c:v>21.049305555556202</c:v>
                </c:pt>
                <c:pt idx="4">
                  <c:v>34.095833333332848</c:v>
                </c:pt>
                <c:pt idx="5">
                  <c:v>47.954166666662786</c:v>
                </c:pt>
                <c:pt idx="6">
                  <c:v>61.00138888888614</c:v>
                </c:pt>
                <c:pt idx="7">
                  <c:v>97.990972222221899</c:v>
                </c:pt>
                <c:pt idx="8">
                  <c:v>138.84305555555329</c:v>
                </c:pt>
                <c:pt idx="9">
                  <c:v>173.8527777777781</c:v>
                </c:pt>
                <c:pt idx="10">
                  <c:v>206.9951388888876</c:v>
                </c:pt>
                <c:pt idx="11">
                  <c:v>285.99375000000146</c:v>
                </c:pt>
                <c:pt idx="12">
                  <c:v>332.84305555555329</c:v>
                </c:pt>
                <c:pt idx="13">
                  <c:v>341.92777777777519</c:v>
                </c:pt>
                <c:pt idx="14">
                  <c:v>363.9284722222219</c:v>
                </c:pt>
                <c:pt idx="15">
                  <c:v>664.01736111110949</c:v>
                </c:pt>
                <c:pt idx="16">
                  <c:v>874.96319444444089</c:v>
                </c:pt>
                <c:pt idx="17">
                  <c:v>1078.0111111111109</c:v>
                </c:pt>
                <c:pt idx="18">
                  <c:v>1189.9979166666672</c:v>
                </c:pt>
                <c:pt idx="19">
                  <c:v>1391.003472222219</c:v>
                </c:pt>
                <c:pt idx="20">
                  <c:v>1400.9270833333285</c:v>
                </c:pt>
                <c:pt idx="21">
                  <c:v>1401.9048611111066</c:v>
                </c:pt>
              </c:numCache>
            </c:numRef>
          </c:xVal>
          <c:yVal>
            <c:numRef>
              <c:f>'incubation data'!$CK$2480:$CK$2501</c:f>
              <c:numCache>
                <c:formatCode>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77-4ADC-BCFD-22C605154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851264"/>
        <c:axId val="97857536"/>
      </c:scatterChart>
      <c:valAx>
        <c:axId val="97851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7857536"/>
        <c:crosses val="autoZero"/>
        <c:crossBetween val="midCat"/>
      </c:valAx>
      <c:valAx>
        <c:axId val="97857536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crossAx val="978512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1st exp. CO2 / CH4</a:t>
            </a:r>
          </a:p>
        </c:rich>
      </c:tx>
      <c:layout>
        <c:manualLayout>
          <c:xMode val="edge"/>
          <c:yMode val="edge"/>
          <c:x val="0.21500600021046387"/>
          <c:y val="6.9444444444444503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031628488134119"/>
          <c:y val="5.1400554097404488E-2"/>
          <c:w val="0.74549039411989126"/>
          <c:h val="0.8971988918051916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'incubation data'!$G$2509:$G$2553</c:f>
              <c:numCache>
                <c:formatCode>0</c:formatCode>
                <c:ptCount val="45"/>
                <c:pt idx="0">
                  <c:v>0</c:v>
                </c:pt>
                <c:pt idx="1">
                  <c:v>5.9666666666671517</c:v>
                </c:pt>
                <c:pt idx="2">
                  <c:v>11.945138888884685</c:v>
                </c:pt>
                <c:pt idx="3">
                  <c:v>16.068749999998545</c:v>
                </c:pt>
                <c:pt idx="4">
                  <c:v>23.110416666662786</c:v>
                </c:pt>
                <c:pt idx="5">
                  <c:v>46.708333333328483</c:v>
                </c:pt>
                <c:pt idx="6">
                  <c:v>61.815972222218988</c:v>
                </c:pt>
                <c:pt idx="7">
                  <c:v>75.904861111106584</c:v>
                </c:pt>
                <c:pt idx="8">
                  <c:v>94.923611111109494</c:v>
                </c:pt>
                <c:pt idx="9">
                  <c:v>111.71875</c:v>
                </c:pt>
                <c:pt idx="10">
                  <c:v>122.8305555555562</c:v>
                </c:pt>
                <c:pt idx="11">
                  <c:v>136.93055555555475</c:v>
                </c:pt>
                <c:pt idx="12">
                  <c:v>150.91597222221753</c:v>
                </c:pt>
                <c:pt idx="13">
                  <c:v>164.82777777777665</c:v>
                </c:pt>
                <c:pt idx="14">
                  <c:v>178.80486111110804</c:v>
                </c:pt>
                <c:pt idx="15">
                  <c:v>192.79861111110949</c:v>
                </c:pt>
                <c:pt idx="16">
                  <c:v>206.90625</c:v>
                </c:pt>
                <c:pt idx="17">
                  <c:v>220.80416666666133</c:v>
                </c:pt>
                <c:pt idx="18">
                  <c:v>262.88680555555038</c:v>
                </c:pt>
                <c:pt idx="19">
                  <c:v>290.82708333332994</c:v>
                </c:pt>
                <c:pt idx="20">
                  <c:v>305.68333333332703</c:v>
                </c:pt>
                <c:pt idx="21">
                  <c:v>389.93680555555329</c:v>
                </c:pt>
                <c:pt idx="22">
                  <c:v>465.83680555555475</c:v>
                </c:pt>
                <c:pt idx="23">
                  <c:v>539.70138888888323</c:v>
                </c:pt>
                <c:pt idx="24">
                  <c:v>558.8881944444438</c:v>
                </c:pt>
                <c:pt idx="25">
                  <c:v>612.70694444444234</c:v>
                </c:pt>
                <c:pt idx="26">
                  <c:v>636.70902777777519</c:v>
                </c:pt>
                <c:pt idx="27">
                  <c:v>711.86666666666133</c:v>
                </c:pt>
                <c:pt idx="28">
                  <c:v>761.6916666666657</c:v>
                </c:pt>
                <c:pt idx="29">
                  <c:v>801.87847222221899</c:v>
                </c:pt>
                <c:pt idx="30">
                  <c:v>850.92986111110804</c:v>
                </c:pt>
                <c:pt idx="31">
                  <c:v>901.87291666666715</c:v>
                </c:pt>
                <c:pt idx="32">
                  <c:v>956.77986111110658</c:v>
                </c:pt>
                <c:pt idx="33">
                  <c:v>1046.8770833333328</c:v>
                </c:pt>
                <c:pt idx="34">
                  <c:v>1118.8513888888847</c:v>
                </c:pt>
                <c:pt idx="35">
                  <c:v>1186.9201388888832</c:v>
                </c:pt>
                <c:pt idx="36">
                  <c:v>1232.7361111111095</c:v>
                </c:pt>
                <c:pt idx="37">
                  <c:v>1259.7590277777781</c:v>
                </c:pt>
                <c:pt idx="38">
                  <c:v>1293.867361111108</c:v>
                </c:pt>
                <c:pt idx="39">
                  <c:v>1312.8694444444409</c:v>
                </c:pt>
                <c:pt idx="40">
                  <c:v>1347.7326388888832</c:v>
                </c:pt>
                <c:pt idx="41">
                  <c:v>1378.944444444438</c:v>
                </c:pt>
                <c:pt idx="42">
                  <c:v>1432.7451388888876</c:v>
                </c:pt>
                <c:pt idx="43">
                  <c:v>1461.7527777777723</c:v>
                </c:pt>
                <c:pt idx="44">
                  <c:v>1511.8638888888891</c:v>
                </c:pt>
              </c:numCache>
            </c:numRef>
          </c:xVal>
          <c:yVal>
            <c:numRef>
              <c:f>'incubation data'!$Y$2509:$Y$2553</c:f>
              <c:numCache>
                <c:formatCode>0.000000</c:formatCode>
                <c:ptCount val="45"/>
                <c:pt idx="0">
                  <c:v>0</c:v>
                </c:pt>
                <c:pt idx="1">
                  <c:v>-1.2335132491858138E-2</c:v>
                </c:pt>
                <c:pt idx="2">
                  <c:v>7.8818161393253445E-3</c:v>
                </c:pt>
                <c:pt idx="3">
                  <c:v>9.9656798675045264E-3</c:v>
                </c:pt>
                <c:pt idx="4">
                  <c:v>1.1114449704065244E-2</c:v>
                </c:pt>
                <c:pt idx="5">
                  <c:v>1.6853767203878989E-2</c:v>
                </c:pt>
                <c:pt idx="6">
                  <c:v>1.8250037005619522E-2</c:v>
                </c:pt>
                <c:pt idx="7">
                  <c:v>2.0370914015406888E-2</c:v>
                </c:pt>
                <c:pt idx="8">
                  <c:v>2.2814094949665145E-2</c:v>
                </c:pt>
                <c:pt idx="9">
                  <c:v>2.5765794884653546E-2</c:v>
                </c:pt>
                <c:pt idx="10">
                  <c:v>2.647574969757243E-2</c:v>
                </c:pt>
                <c:pt idx="11">
                  <c:v>3.0927125464234054E-2</c:v>
                </c:pt>
                <c:pt idx="12">
                  <c:v>3.571274370568845E-2</c:v>
                </c:pt>
                <c:pt idx="13">
                  <c:v>3.8965770582588252E-2</c:v>
                </c:pt>
                <c:pt idx="14">
                  <c:v>4.356768267445614E-2</c:v>
                </c:pt>
                <c:pt idx="15">
                  <c:v>4.6888750865675441E-2</c:v>
                </c:pt>
                <c:pt idx="16">
                  <c:v>5.234422882288501E-2</c:v>
                </c:pt>
                <c:pt idx="17">
                  <c:v>5.5192586198080103E-2</c:v>
                </c:pt>
                <c:pt idx="18">
                  <c:v>6.7652717758968986E-2</c:v>
                </c:pt>
                <c:pt idx="19">
                  <c:v>8.7916851867422832E-2</c:v>
                </c:pt>
                <c:pt idx="20">
                  <c:v>9.2584265660015666E-2</c:v>
                </c:pt>
                <c:pt idx="21">
                  <c:v>0.20511642994823814</c:v>
                </c:pt>
                <c:pt idx="22">
                  <c:v>0.64563360242807333</c:v>
                </c:pt>
                <c:pt idx="23">
                  <c:v>2.4499514473259207</c:v>
                </c:pt>
                <c:pt idx="24">
                  <c:v>3.6636611990672363</c:v>
                </c:pt>
                <c:pt idx="25">
                  <c:v>9.2030435574693144</c:v>
                </c:pt>
                <c:pt idx="26">
                  <c:v>11.329037516386183</c:v>
                </c:pt>
                <c:pt idx="27">
                  <c:v>13.474790379273429</c:v>
                </c:pt>
                <c:pt idx="28">
                  <c:v>14.23404701257371</c:v>
                </c:pt>
                <c:pt idx="29">
                  <c:v>13.951323372992118</c:v>
                </c:pt>
                <c:pt idx="30">
                  <c:v>14.788176805001829</c:v>
                </c:pt>
                <c:pt idx="31">
                  <c:v>15.734391485039206</c:v>
                </c:pt>
                <c:pt idx="32">
                  <c:v>18.0240375377291</c:v>
                </c:pt>
                <c:pt idx="33">
                  <c:v>19.381392990982544</c:v>
                </c:pt>
                <c:pt idx="34">
                  <c:v>20.624097920060702</c:v>
                </c:pt>
                <c:pt idx="35">
                  <c:v>20.404099229100005</c:v>
                </c:pt>
                <c:pt idx="36">
                  <c:v>21.049315147465173</c:v>
                </c:pt>
                <c:pt idx="37">
                  <c:v>21.184758474444813</c:v>
                </c:pt>
                <c:pt idx="38">
                  <c:v>21.184758474444813</c:v>
                </c:pt>
                <c:pt idx="39">
                  <c:v>21.696884510515552</c:v>
                </c:pt>
                <c:pt idx="40">
                  <c:v>22.132776980358543</c:v>
                </c:pt>
                <c:pt idx="41">
                  <c:v>22.418768157914631</c:v>
                </c:pt>
                <c:pt idx="42">
                  <c:v>22.873354482846338</c:v>
                </c:pt>
                <c:pt idx="43">
                  <c:v>23.19702889920168</c:v>
                </c:pt>
                <c:pt idx="44">
                  <c:v>23.662002650398207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6C-46BF-9CFE-D85B98C77B65}"/>
            </c:ext>
          </c:extLst>
        </c:ser>
        <c:ser>
          <c:idx val="9"/>
          <c:order val="1"/>
          <c:spPr>
            <a:ln w="28575">
              <a:noFill/>
            </a:ln>
          </c:spPr>
          <c:marker>
            <c:spPr>
              <a:solidFill>
                <a:schemeClr val="tx2">
                  <a:lumMod val="60000"/>
                  <a:lumOff val="40000"/>
                </a:schemeClr>
              </a:solidFill>
            </c:spPr>
          </c:marker>
          <c:xVal>
            <c:numRef>
              <c:f>'incubation data'!$G$2509:$G$2553</c:f>
              <c:numCache>
                <c:formatCode>0</c:formatCode>
                <c:ptCount val="45"/>
                <c:pt idx="0">
                  <c:v>0</c:v>
                </c:pt>
                <c:pt idx="1">
                  <c:v>5.9666666666671517</c:v>
                </c:pt>
                <c:pt idx="2">
                  <c:v>11.945138888884685</c:v>
                </c:pt>
                <c:pt idx="3">
                  <c:v>16.068749999998545</c:v>
                </c:pt>
                <c:pt idx="4">
                  <c:v>23.110416666662786</c:v>
                </c:pt>
                <c:pt idx="5">
                  <c:v>46.708333333328483</c:v>
                </c:pt>
                <c:pt idx="6">
                  <c:v>61.815972222218988</c:v>
                </c:pt>
                <c:pt idx="7">
                  <c:v>75.904861111106584</c:v>
                </c:pt>
                <c:pt idx="8">
                  <c:v>94.923611111109494</c:v>
                </c:pt>
                <c:pt idx="9">
                  <c:v>111.71875</c:v>
                </c:pt>
                <c:pt idx="10">
                  <c:v>122.8305555555562</c:v>
                </c:pt>
                <c:pt idx="11">
                  <c:v>136.93055555555475</c:v>
                </c:pt>
                <c:pt idx="12">
                  <c:v>150.91597222221753</c:v>
                </c:pt>
                <c:pt idx="13">
                  <c:v>164.82777777777665</c:v>
                </c:pt>
                <c:pt idx="14">
                  <c:v>178.80486111110804</c:v>
                </c:pt>
                <c:pt idx="15">
                  <c:v>192.79861111110949</c:v>
                </c:pt>
                <c:pt idx="16">
                  <c:v>206.90625</c:v>
                </c:pt>
                <c:pt idx="17">
                  <c:v>220.80416666666133</c:v>
                </c:pt>
                <c:pt idx="18">
                  <c:v>262.88680555555038</c:v>
                </c:pt>
                <c:pt idx="19">
                  <c:v>290.82708333332994</c:v>
                </c:pt>
                <c:pt idx="20">
                  <c:v>305.68333333332703</c:v>
                </c:pt>
                <c:pt idx="21">
                  <c:v>389.93680555555329</c:v>
                </c:pt>
                <c:pt idx="22">
                  <c:v>465.83680555555475</c:v>
                </c:pt>
                <c:pt idx="23">
                  <c:v>539.70138888888323</c:v>
                </c:pt>
                <c:pt idx="24">
                  <c:v>558.8881944444438</c:v>
                </c:pt>
                <c:pt idx="25">
                  <c:v>612.70694444444234</c:v>
                </c:pt>
                <c:pt idx="26">
                  <c:v>636.70902777777519</c:v>
                </c:pt>
                <c:pt idx="27">
                  <c:v>711.86666666666133</c:v>
                </c:pt>
                <c:pt idx="28">
                  <c:v>761.6916666666657</c:v>
                </c:pt>
                <c:pt idx="29">
                  <c:v>801.87847222221899</c:v>
                </c:pt>
                <c:pt idx="30">
                  <c:v>850.92986111110804</c:v>
                </c:pt>
                <c:pt idx="31">
                  <c:v>901.87291666666715</c:v>
                </c:pt>
                <c:pt idx="32">
                  <c:v>956.77986111110658</c:v>
                </c:pt>
                <c:pt idx="33">
                  <c:v>1046.8770833333328</c:v>
                </c:pt>
                <c:pt idx="34">
                  <c:v>1118.8513888888847</c:v>
                </c:pt>
                <c:pt idx="35">
                  <c:v>1186.9201388888832</c:v>
                </c:pt>
                <c:pt idx="36">
                  <c:v>1232.7361111111095</c:v>
                </c:pt>
                <c:pt idx="37">
                  <c:v>1259.7590277777781</c:v>
                </c:pt>
                <c:pt idx="38">
                  <c:v>1293.867361111108</c:v>
                </c:pt>
                <c:pt idx="39">
                  <c:v>1312.8694444444409</c:v>
                </c:pt>
                <c:pt idx="40">
                  <c:v>1347.7326388888832</c:v>
                </c:pt>
                <c:pt idx="41">
                  <c:v>1378.944444444438</c:v>
                </c:pt>
                <c:pt idx="42">
                  <c:v>1432.7451388888876</c:v>
                </c:pt>
                <c:pt idx="43">
                  <c:v>1461.7527777777723</c:v>
                </c:pt>
                <c:pt idx="44">
                  <c:v>1511.8638888888891</c:v>
                </c:pt>
              </c:numCache>
            </c:numRef>
          </c:xVal>
          <c:yVal>
            <c:numRef>
              <c:f>'incubation data'!$AJ$2509:$AJ$2553</c:f>
              <c:numCache>
                <c:formatCode>0.0</c:formatCode>
                <c:ptCount val="45"/>
                <c:pt idx="0">
                  <c:v>0</c:v>
                </c:pt>
                <c:pt idx="1">
                  <c:v>3.0964642596325485</c:v>
                </c:pt>
                <c:pt idx="2">
                  <c:v>4.0744173895145419</c:v>
                </c:pt>
                <c:pt idx="3">
                  <c:v>4.7286372905624878</c:v>
                </c:pt>
                <c:pt idx="4">
                  <c:v>5.3863203211318531</c:v>
                </c:pt>
                <c:pt idx="5">
                  <c:v>8.2183596323419952</c:v>
                </c:pt>
                <c:pt idx="6">
                  <c:v>8.6498212063703637</c:v>
                </c:pt>
                <c:pt idx="7">
                  <c:v>9.2875781543188047</c:v>
                </c:pt>
                <c:pt idx="8">
                  <c:v>10.008400276248423</c:v>
                </c:pt>
                <c:pt idx="9">
                  <c:v>10.182932681705871</c:v>
                </c:pt>
                <c:pt idx="10">
                  <c:v>10.270548738691437</c:v>
                </c:pt>
                <c:pt idx="11">
                  <c:v>10.428228399454381</c:v>
                </c:pt>
                <c:pt idx="12">
                  <c:v>10.932008991374454</c:v>
                </c:pt>
                <c:pt idx="13">
                  <c:v>11.015489307757024</c:v>
                </c:pt>
                <c:pt idx="14">
                  <c:v>11.218645684785189</c:v>
                </c:pt>
                <c:pt idx="15">
                  <c:v>11.644239437879094</c:v>
                </c:pt>
                <c:pt idx="16">
                  <c:v>11.685439076314088</c:v>
                </c:pt>
                <c:pt idx="17">
                  <c:v>11.590090126432649</c:v>
                </c:pt>
                <c:pt idx="18">
                  <c:v>11.787891321958012</c:v>
                </c:pt>
                <c:pt idx="19">
                  <c:v>12.998944607082922</c:v>
                </c:pt>
                <c:pt idx="20">
                  <c:v>12.489467463486818</c:v>
                </c:pt>
                <c:pt idx="21">
                  <c:v>14.539808091731999</c:v>
                </c:pt>
                <c:pt idx="22">
                  <c:v>13.305583191674058</c:v>
                </c:pt>
                <c:pt idx="23">
                  <c:v>13.500449788162262</c:v>
                </c:pt>
                <c:pt idx="24">
                  <c:v>14.169908329144414</c:v>
                </c:pt>
                <c:pt idx="25">
                  <c:v>16.651298354119355</c:v>
                </c:pt>
                <c:pt idx="26">
                  <c:v>18.196847250565931</c:v>
                </c:pt>
                <c:pt idx="27">
                  <c:v>19.626833708074386</c:v>
                </c:pt>
                <c:pt idx="28">
                  <c:v>19.300104291230149</c:v>
                </c:pt>
                <c:pt idx="29">
                  <c:v>18.577460973319202</c:v>
                </c:pt>
                <c:pt idx="30">
                  <c:v>19.507966159924408</c:v>
                </c:pt>
                <c:pt idx="31">
                  <c:v>19.330379945594387</c:v>
                </c:pt>
                <c:pt idx="32">
                  <c:v>22.829641835949278</c:v>
                </c:pt>
                <c:pt idx="33">
                  <c:v>24.751830478334497</c:v>
                </c:pt>
                <c:pt idx="34">
                  <c:v>26.501222396990471</c:v>
                </c:pt>
                <c:pt idx="35">
                  <c:v>24.797198238114305</c:v>
                </c:pt>
                <c:pt idx="36">
                  <c:v>25.047759065349755</c:v>
                </c:pt>
                <c:pt idx="37">
                  <c:v>25.779555092842312</c:v>
                </c:pt>
                <c:pt idx="38">
                  <c:v>26.219907372286997</c:v>
                </c:pt>
                <c:pt idx="39">
                  <c:v>32.779167375398792</c:v>
                </c:pt>
                <c:pt idx="40">
                  <c:v>33.482906173258364</c:v>
                </c:pt>
                <c:pt idx="41">
                  <c:v>33.714995322412051</c:v>
                </c:pt>
                <c:pt idx="42">
                  <c:v>33.894876202537702</c:v>
                </c:pt>
                <c:pt idx="43">
                  <c:v>34.39847069619384</c:v>
                </c:pt>
                <c:pt idx="44">
                  <c:v>34.781089591866632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86C-46BF-9CFE-D85B98C77B65}"/>
            </c:ext>
          </c:extLst>
        </c:ser>
        <c:ser>
          <c:idx val="10"/>
          <c:order val="2"/>
          <c:spPr>
            <a:ln w="28575">
              <a:noFill/>
            </a:ln>
          </c:spPr>
          <c:xVal>
            <c:numRef>
              <c:f>'incubation data'!$G$2509:$G$2553</c:f>
              <c:numCache>
                <c:formatCode>0</c:formatCode>
                <c:ptCount val="45"/>
                <c:pt idx="0">
                  <c:v>0</c:v>
                </c:pt>
                <c:pt idx="1">
                  <c:v>5.9666666666671517</c:v>
                </c:pt>
                <c:pt idx="2">
                  <c:v>11.945138888884685</c:v>
                </c:pt>
                <c:pt idx="3">
                  <c:v>16.068749999998545</c:v>
                </c:pt>
                <c:pt idx="4">
                  <c:v>23.110416666662786</c:v>
                </c:pt>
                <c:pt idx="5">
                  <c:v>46.708333333328483</c:v>
                </c:pt>
                <c:pt idx="6">
                  <c:v>61.815972222218988</c:v>
                </c:pt>
                <c:pt idx="7">
                  <c:v>75.904861111106584</c:v>
                </c:pt>
                <c:pt idx="8">
                  <c:v>94.923611111109494</c:v>
                </c:pt>
                <c:pt idx="9">
                  <c:v>111.71875</c:v>
                </c:pt>
                <c:pt idx="10">
                  <c:v>122.8305555555562</c:v>
                </c:pt>
                <c:pt idx="11">
                  <c:v>136.93055555555475</c:v>
                </c:pt>
                <c:pt idx="12">
                  <c:v>150.91597222221753</c:v>
                </c:pt>
                <c:pt idx="13">
                  <c:v>164.82777777777665</c:v>
                </c:pt>
                <c:pt idx="14">
                  <c:v>178.80486111110804</c:v>
                </c:pt>
                <c:pt idx="15">
                  <c:v>192.79861111110949</c:v>
                </c:pt>
                <c:pt idx="16">
                  <c:v>206.90625</c:v>
                </c:pt>
                <c:pt idx="17">
                  <c:v>220.80416666666133</c:v>
                </c:pt>
                <c:pt idx="18">
                  <c:v>262.88680555555038</c:v>
                </c:pt>
                <c:pt idx="19">
                  <c:v>290.82708333332994</c:v>
                </c:pt>
                <c:pt idx="20">
                  <c:v>305.68333333332703</c:v>
                </c:pt>
                <c:pt idx="21">
                  <c:v>389.93680555555329</c:v>
                </c:pt>
                <c:pt idx="22">
                  <c:v>465.83680555555475</c:v>
                </c:pt>
                <c:pt idx="23">
                  <c:v>539.70138888888323</c:v>
                </c:pt>
                <c:pt idx="24">
                  <c:v>558.8881944444438</c:v>
                </c:pt>
                <c:pt idx="25">
                  <c:v>612.70694444444234</c:v>
                </c:pt>
                <c:pt idx="26">
                  <c:v>636.70902777777519</c:v>
                </c:pt>
                <c:pt idx="27">
                  <c:v>711.86666666666133</c:v>
                </c:pt>
                <c:pt idx="28">
                  <c:v>761.6916666666657</c:v>
                </c:pt>
                <c:pt idx="29">
                  <c:v>801.87847222221899</c:v>
                </c:pt>
                <c:pt idx="30">
                  <c:v>850.92986111110804</c:v>
                </c:pt>
                <c:pt idx="31">
                  <c:v>901.87291666666715</c:v>
                </c:pt>
                <c:pt idx="32">
                  <c:v>956.77986111110658</c:v>
                </c:pt>
                <c:pt idx="33">
                  <c:v>1046.8770833333328</c:v>
                </c:pt>
                <c:pt idx="34">
                  <c:v>1118.8513888888847</c:v>
                </c:pt>
                <c:pt idx="35">
                  <c:v>1186.9201388888832</c:v>
                </c:pt>
                <c:pt idx="36">
                  <c:v>1232.7361111111095</c:v>
                </c:pt>
                <c:pt idx="37">
                  <c:v>1259.7590277777781</c:v>
                </c:pt>
                <c:pt idx="38">
                  <c:v>1293.867361111108</c:v>
                </c:pt>
                <c:pt idx="39">
                  <c:v>1312.8694444444409</c:v>
                </c:pt>
                <c:pt idx="40">
                  <c:v>1347.7326388888832</c:v>
                </c:pt>
                <c:pt idx="41">
                  <c:v>1378.944444444438</c:v>
                </c:pt>
                <c:pt idx="42">
                  <c:v>1432.7451388888876</c:v>
                </c:pt>
                <c:pt idx="43">
                  <c:v>1461.7527777777723</c:v>
                </c:pt>
                <c:pt idx="44">
                  <c:v>1511.8638888888891</c:v>
                </c:pt>
              </c:numCache>
            </c:numRef>
          </c:xVal>
          <c:yVal>
            <c:numRef>
              <c:f>'incubation data'!$AK$2509:$AK$2553</c:f>
              <c:numCache>
                <c:formatCode>0.0</c:formatCode>
                <c:ptCount val="4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86C-46BF-9CFE-D85B98C77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04896"/>
        <c:axId val="97910784"/>
      </c:scatterChart>
      <c:valAx>
        <c:axId val="9790489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7910784"/>
        <c:crosses val="autoZero"/>
        <c:crossBetween val="midCat"/>
      </c:valAx>
      <c:valAx>
        <c:axId val="97910784"/>
        <c:scaling>
          <c:orientation val="minMax"/>
        </c:scaling>
        <c:delete val="0"/>
        <c:axPos val="l"/>
        <c:numFmt formatCode="0.000000" sourceLinked="1"/>
        <c:majorTickMark val="out"/>
        <c:minorTickMark val="none"/>
        <c:tickLblPos val="nextTo"/>
        <c:crossAx val="979048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0462792102568884E-2"/>
          <c:y val="4.6770924467774859E-2"/>
          <c:w val="0.82659699226856065"/>
          <c:h val="0.83261956838728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data'!$G$2556:$G$2577</c:f>
              <c:numCache>
                <c:formatCode>0</c:formatCode>
                <c:ptCount val="22"/>
                <c:pt idx="0">
                  <c:v>0</c:v>
                </c:pt>
                <c:pt idx="1">
                  <c:v>5.8576388888832298</c:v>
                </c:pt>
                <c:pt idx="2">
                  <c:v>13.836111111108039</c:v>
                </c:pt>
                <c:pt idx="3">
                  <c:v>21.049305555548926</c:v>
                </c:pt>
                <c:pt idx="4">
                  <c:v>34.088888888887595</c:v>
                </c:pt>
                <c:pt idx="5">
                  <c:v>47.953472222216078</c:v>
                </c:pt>
                <c:pt idx="6">
                  <c:v>61.000694444439432</c:v>
                </c:pt>
                <c:pt idx="7">
                  <c:v>97.989583333328483</c:v>
                </c:pt>
                <c:pt idx="8">
                  <c:v>138.83819444444089</c:v>
                </c:pt>
                <c:pt idx="9">
                  <c:v>173.85069444443798</c:v>
                </c:pt>
                <c:pt idx="10">
                  <c:v>206.99027777777519</c:v>
                </c:pt>
                <c:pt idx="11">
                  <c:v>285.98611111110949</c:v>
                </c:pt>
                <c:pt idx="12">
                  <c:v>332.83611111110804</c:v>
                </c:pt>
                <c:pt idx="13">
                  <c:v>341.92013888888323</c:v>
                </c:pt>
                <c:pt idx="14">
                  <c:v>363.92986111110804</c:v>
                </c:pt>
                <c:pt idx="15">
                  <c:v>664.01736111110949</c:v>
                </c:pt>
                <c:pt idx="16">
                  <c:v>874.95555555554893</c:v>
                </c:pt>
                <c:pt idx="17">
                  <c:v>1078.003472222219</c:v>
                </c:pt>
                <c:pt idx="18">
                  <c:v>1189.9902777777752</c:v>
                </c:pt>
                <c:pt idx="19">
                  <c:v>1391.0083333333314</c:v>
                </c:pt>
                <c:pt idx="20">
                  <c:v>1400.9284722222219</c:v>
                </c:pt>
                <c:pt idx="21">
                  <c:v>1401.9069444444394</c:v>
                </c:pt>
              </c:numCache>
            </c:numRef>
          </c:xVal>
          <c:yVal>
            <c:numRef>
              <c:f>'incubation data'!$CH$2556:$CH$2577</c:f>
              <c:numCache>
                <c:formatCode>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00-4F03-B4AC-938125EF1A3F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data'!$G$2556:$G$2577</c:f>
              <c:numCache>
                <c:formatCode>0</c:formatCode>
                <c:ptCount val="22"/>
                <c:pt idx="0">
                  <c:v>0</c:v>
                </c:pt>
                <c:pt idx="1">
                  <c:v>5.8576388888832298</c:v>
                </c:pt>
                <c:pt idx="2">
                  <c:v>13.836111111108039</c:v>
                </c:pt>
                <c:pt idx="3">
                  <c:v>21.049305555548926</c:v>
                </c:pt>
                <c:pt idx="4">
                  <c:v>34.088888888887595</c:v>
                </c:pt>
                <c:pt idx="5">
                  <c:v>47.953472222216078</c:v>
                </c:pt>
                <c:pt idx="6">
                  <c:v>61.000694444439432</c:v>
                </c:pt>
                <c:pt idx="7">
                  <c:v>97.989583333328483</c:v>
                </c:pt>
                <c:pt idx="8">
                  <c:v>138.83819444444089</c:v>
                </c:pt>
                <c:pt idx="9">
                  <c:v>173.85069444443798</c:v>
                </c:pt>
                <c:pt idx="10">
                  <c:v>206.99027777777519</c:v>
                </c:pt>
                <c:pt idx="11">
                  <c:v>285.98611111110949</c:v>
                </c:pt>
                <c:pt idx="12">
                  <c:v>332.83611111110804</c:v>
                </c:pt>
                <c:pt idx="13">
                  <c:v>341.92013888888323</c:v>
                </c:pt>
                <c:pt idx="14">
                  <c:v>363.92986111110804</c:v>
                </c:pt>
                <c:pt idx="15">
                  <c:v>664.01736111110949</c:v>
                </c:pt>
                <c:pt idx="16">
                  <c:v>874.95555555554893</c:v>
                </c:pt>
                <c:pt idx="17">
                  <c:v>1078.003472222219</c:v>
                </c:pt>
                <c:pt idx="18">
                  <c:v>1189.9902777777752</c:v>
                </c:pt>
                <c:pt idx="19">
                  <c:v>1391.0083333333314</c:v>
                </c:pt>
                <c:pt idx="20">
                  <c:v>1400.9284722222219</c:v>
                </c:pt>
                <c:pt idx="21">
                  <c:v>1401.9069444444394</c:v>
                </c:pt>
              </c:numCache>
            </c:numRef>
          </c:xVal>
          <c:yVal>
            <c:numRef>
              <c:f>'incubation data'!$CI$2556:$CI$2577</c:f>
              <c:numCache>
                <c:formatCode>0.000</c:formatCode>
                <c:ptCount val="22"/>
                <c:pt idx="0">
                  <c:v>0</c:v>
                </c:pt>
                <c:pt idx="1">
                  <c:v>0.34546260293825182</c:v>
                </c:pt>
                <c:pt idx="2">
                  <c:v>0.66900859726211892</c:v>
                </c:pt>
                <c:pt idx="5">
                  <c:v>1.5586611047998278</c:v>
                </c:pt>
                <c:pt idx="6">
                  <c:v>2.0142092827230362</c:v>
                </c:pt>
                <c:pt idx="7">
                  <c:v>3.1792773794109901</c:v>
                </c:pt>
                <c:pt idx="8">
                  <c:v>4.2842489718315431</c:v>
                </c:pt>
                <c:pt idx="9">
                  <c:v>5.1768747487168492</c:v>
                </c:pt>
                <c:pt idx="10">
                  <c:v>5.7169439732624685</c:v>
                </c:pt>
                <c:pt idx="11">
                  <c:v>6.1006791410892385</c:v>
                </c:pt>
                <c:pt idx="12">
                  <c:v>6.201299202229575</c:v>
                </c:pt>
                <c:pt idx="14">
                  <c:v>6.2539392230515629</c:v>
                </c:pt>
                <c:pt idx="15">
                  <c:v>5.4569093193519143</c:v>
                </c:pt>
                <c:pt idx="16">
                  <c:v>5.0241781800202618</c:v>
                </c:pt>
                <c:pt idx="17">
                  <c:v>7.45594797786742</c:v>
                </c:pt>
                <c:pt idx="18">
                  <c:v>7.3990080222938941</c:v>
                </c:pt>
                <c:pt idx="19">
                  <c:v>5.9791531006811134</c:v>
                </c:pt>
                <c:pt idx="20">
                  <c:v>6.0026920522540745</c:v>
                </c:pt>
                <c:pt idx="21">
                  <c:v>6.0026920522540745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00-4F03-B4AC-938125EF1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32416"/>
        <c:axId val="97934336"/>
      </c:scatterChart>
      <c:valAx>
        <c:axId val="9793241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7934336"/>
        <c:crosses val="autoZero"/>
        <c:crossBetween val="midCat"/>
      </c:valAx>
      <c:valAx>
        <c:axId val="97934336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979324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6618680760987917"/>
          <c:y val="8.3333333333333343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data'!$G$2556:$G$2577</c:f>
              <c:numCache>
                <c:formatCode>0</c:formatCode>
                <c:ptCount val="22"/>
                <c:pt idx="0">
                  <c:v>0</c:v>
                </c:pt>
                <c:pt idx="1">
                  <c:v>5.8576388888832298</c:v>
                </c:pt>
                <c:pt idx="2">
                  <c:v>13.836111111108039</c:v>
                </c:pt>
                <c:pt idx="3">
                  <c:v>21.049305555548926</c:v>
                </c:pt>
                <c:pt idx="4">
                  <c:v>34.088888888887595</c:v>
                </c:pt>
                <c:pt idx="5">
                  <c:v>47.953472222216078</c:v>
                </c:pt>
                <c:pt idx="6">
                  <c:v>61.000694444439432</c:v>
                </c:pt>
                <c:pt idx="7">
                  <c:v>97.989583333328483</c:v>
                </c:pt>
                <c:pt idx="8">
                  <c:v>138.83819444444089</c:v>
                </c:pt>
                <c:pt idx="9">
                  <c:v>173.85069444443798</c:v>
                </c:pt>
                <c:pt idx="10">
                  <c:v>206.99027777777519</c:v>
                </c:pt>
                <c:pt idx="11">
                  <c:v>285.98611111110949</c:v>
                </c:pt>
                <c:pt idx="12">
                  <c:v>332.83611111110804</c:v>
                </c:pt>
                <c:pt idx="13">
                  <c:v>341.92013888888323</c:v>
                </c:pt>
                <c:pt idx="14">
                  <c:v>363.92986111110804</c:v>
                </c:pt>
                <c:pt idx="15">
                  <c:v>664.01736111110949</c:v>
                </c:pt>
                <c:pt idx="16">
                  <c:v>874.95555555554893</c:v>
                </c:pt>
                <c:pt idx="17">
                  <c:v>1078.003472222219</c:v>
                </c:pt>
                <c:pt idx="18">
                  <c:v>1189.9902777777752</c:v>
                </c:pt>
                <c:pt idx="19">
                  <c:v>1391.0083333333314</c:v>
                </c:pt>
                <c:pt idx="20">
                  <c:v>1400.9284722222219</c:v>
                </c:pt>
                <c:pt idx="21">
                  <c:v>1401.9069444444394</c:v>
                </c:pt>
              </c:numCache>
            </c:numRef>
          </c:xVal>
          <c:yVal>
            <c:numRef>
              <c:f>'incubation data'!$CJ$2556:$CJ$2577</c:f>
              <c:numCache>
                <c:formatCode>0.000</c:formatCode>
                <c:ptCount val="22"/>
                <c:pt idx="0">
                  <c:v>0</c:v>
                </c:pt>
                <c:pt idx="1">
                  <c:v>0.73316895800624227</c:v>
                </c:pt>
                <c:pt idx="2">
                  <c:v>1.0435282573270237</c:v>
                </c:pt>
                <c:pt idx="5">
                  <c:v>1.2062804315801161</c:v>
                </c:pt>
                <c:pt idx="6">
                  <c:v>1.4460614724879315</c:v>
                </c:pt>
                <c:pt idx="7">
                  <c:v>1.2495074699022202</c:v>
                </c:pt>
                <c:pt idx="8">
                  <c:v>0.95474219755127798</c:v>
                </c:pt>
                <c:pt idx="9">
                  <c:v>1.2158998511288464</c:v>
                </c:pt>
                <c:pt idx="10">
                  <c:v>1.4378701200669413</c:v>
                </c:pt>
                <c:pt idx="11">
                  <c:v>1.7449317061794529</c:v>
                </c:pt>
                <c:pt idx="12">
                  <c:v>1.935573152154245</c:v>
                </c:pt>
                <c:pt idx="14">
                  <c:v>2.0613854232652988</c:v>
                </c:pt>
                <c:pt idx="15">
                  <c:v>2.4546627353377657</c:v>
                </c:pt>
                <c:pt idx="16">
                  <c:v>2.6049108064707669</c:v>
                </c:pt>
                <c:pt idx="17">
                  <c:v>5.4136236794775536</c:v>
                </c:pt>
                <c:pt idx="18">
                  <c:v>5.6787461264777166</c:v>
                </c:pt>
                <c:pt idx="19">
                  <c:v>4.7679131281480123</c:v>
                </c:pt>
                <c:pt idx="20">
                  <c:v>4.9147962731717456</c:v>
                </c:pt>
                <c:pt idx="21">
                  <c:v>4.9147962731717456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27-4D67-AF18-19A8A7A78676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data'!$G$2556:$G$2577</c:f>
              <c:numCache>
                <c:formatCode>0</c:formatCode>
                <c:ptCount val="22"/>
                <c:pt idx="0">
                  <c:v>0</c:v>
                </c:pt>
                <c:pt idx="1">
                  <c:v>5.8576388888832298</c:v>
                </c:pt>
                <c:pt idx="2">
                  <c:v>13.836111111108039</c:v>
                </c:pt>
                <c:pt idx="3">
                  <c:v>21.049305555548926</c:v>
                </c:pt>
                <c:pt idx="4">
                  <c:v>34.088888888887595</c:v>
                </c:pt>
                <c:pt idx="5">
                  <c:v>47.953472222216078</c:v>
                </c:pt>
                <c:pt idx="6">
                  <c:v>61.000694444439432</c:v>
                </c:pt>
                <c:pt idx="7">
                  <c:v>97.989583333328483</c:v>
                </c:pt>
                <c:pt idx="8">
                  <c:v>138.83819444444089</c:v>
                </c:pt>
                <c:pt idx="9">
                  <c:v>173.85069444443798</c:v>
                </c:pt>
                <c:pt idx="10">
                  <c:v>206.99027777777519</c:v>
                </c:pt>
                <c:pt idx="11">
                  <c:v>285.98611111110949</c:v>
                </c:pt>
                <c:pt idx="12">
                  <c:v>332.83611111110804</c:v>
                </c:pt>
                <c:pt idx="13">
                  <c:v>341.92013888888323</c:v>
                </c:pt>
                <c:pt idx="14">
                  <c:v>363.92986111110804</c:v>
                </c:pt>
                <c:pt idx="15">
                  <c:v>664.01736111110949</c:v>
                </c:pt>
                <c:pt idx="16">
                  <c:v>874.95555555554893</c:v>
                </c:pt>
                <c:pt idx="17">
                  <c:v>1078.003472222219</c:v>
                </c:pt>
                <c:pt idx="18">
                  <c:v>1189.9902777777752</c:v>
                </c:pt>
                <c:pt idx="19">
                  <c:v>1391.0083333333314</c:v>
                </c:pt>
                <c:pt idx="20">
                  <c:v>1400.9284722222219</c:v>
                </c:pt>
                <c:pt idx="21">
                  <c:v>1401.9069444444394</c:v>
                </c:pt>
              </c:numCache>
            </c:numRef>
          </c:xVal>
          <c:yVal>
            <c:numRef>
              <c:f>'incubation data'!$CK$2556:$CK$2577</c:f>
              <c:numCache>
                <c:formatCode>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7-4D67-AF18-19A8A7A78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59296"/>
        <c:axId val="97965568"/>
      </c:scatterChart>
      <c:valAx>
        <c:axId val="9795929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7965568"/>
        <c:crosses val="autoZero"/>
        <c:crossBetween val="midCat"/>
      </c:valAx>
      <c:valAx>
        <c:axId val="97965568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crossAx val="979592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1st exp. CO2 / CH4</a:t>
            </a:r>
          </a:p>
        </c:rich>
      </c:tx>
      <c:layout>
        <c:manualLayout>
          <c:xMode val="edge"/>
          <c:yMode val="edge"/>
          <c:x val="0.18961042771567121"/>
          <c:y val="3.7037037037037056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031628488134119"/>
          <c:y val="5.1400554097404488E-2"/>
          <c:w val="0.74549039411989126"/>
          <c:h val="0.8971988918051916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'incubation data'!$G$2585:$G$2629</c:f>
              <c:numCache>
                <c:formatCode>0</c:formatCode>
                <c:ptCount val="45"/>
                <c:pt idx="0">
                  <c:v>0</c:v>
                </c:pt>
                <c:pt idx="1">
                  <c:v>5.9666666666671517</c:v>
                </c:pt>
                <c:pt idx="2">
                  <c:v>11.945138888884685</c:v>
                </c:pt>
                <c:pt idx="3">
                  <c:v>16.068749999998545</c:v>
                </c:pt>
                <c:pt idx="4">
                  <c:v>23.110416666662786</c:v>
                </c:pt>
                <c:pt idx="5">
                  <c:v>46.709027777775191</c:v>
                </c:pt>
                <c:pt idx="6">
                  <c:v>61.816666666665697</c:v>
                </c:pt>
                <c:pt idx="7">
                  <c:v>75.90763888888614</c:v>
                </c:pt>
                <c:pt idx="8">
                  <c:v>94.923611111109494</c:v>
                </c:pt>
                <c:pt idx="9">
                  <c:v>111.71875</c:v>
                </c:pt>
                <c:pt idx="10">
                  <c:v>122.8305555555562</c:v>
                </c:pt>
                <c:pt idx="11">
                  <c:v>136.93055555555475</c:v>
                </c:pt>
                <c:pt idx="12">
                  <c:v>150.91597222221753</c:v>
                </c:pt>
                <c:pt idx="13">
                  <c:v>164.82777777777665</c:v>
                </c:pt>
                <c:pt idx="14">
                  <c:v>178.80486111110804</c:v>
                </c:pt>
                <c:pt idx="15">
                  <c:v>192.79861111110949</c:v>
                </c:pt>
                <c:pt idx="16">
                  <c:v>206.90694444443943</c:v>
                </c:pt>
                <c:pt idx="17">
                  <c:v>220.80486111110804</c:v>
                </c:pt>
                <c:pt idx="18">
                  <c:v>262.88749999999709</c:v>
                </c:pt>
                <c:pt idx="19">
                  <c:v>290.82708333332994</c:v>
                </c:pt>
                <c:pt idx="20">
                  <c:v>305.68611111110658</c:v>
                </c:pt>
                <c:pt idx="21">
                  <c:v>389.93680555555329</c:v>
                </c:pt>
                <c:pt idx="22">
                  <c:v>465.83749999999418</c:v>
                </c:pt>
                <c:pt idx="23">
                  <c:v>539.70138888888323</c:v>
                </c:pt>
                <c:pt idx="24">
                  <c:v>558.88888888888323</c:v>
                </c:pt>
                <c:pt idx="25">
                  <c:v>612.70694444444234</c:v>
                </c:pt>
                <c:pt idx="26">
                  <c:v>636.70833333332848</c:v>
                </c:pt>
                <c:pt idx="27">
                  <c:v>711.8659722222219</c:v>
                </c:pt>
                <c:pt idx="28">
                  <c:v>761.69236111110513</c:v>
                </c:pt>
                <c:pt idx="29">
                  <c:v>801.87847222221899</c:v>
                </c:pt>
                <c:pt idx="30">
                  <c:v>850.92986111110804</c:v>
                </c:pt>
                <c:pt idx="31">
                  <c:v>901.87291666666715</c:v>
                </c:pt>
                <c:pt idx="32">
                  <c:v>956.77986111110658</c:v>
                </c:pt>
                <c:pt idx="33">
                  <c:v>1046.8770833333328</c:v>
                </c:pt>
                <c:pt idx="34">
                  <c:v>1118.8513888888847</c:v>
                </c:pt>
                <c:pt idx="35">
                  <c:v>1186.9208333333299</c:v>
                </c:pt>
                <c:pt idx="36">
                  <c:v>1232.7361111111095</c:v>
                </c:pt>
                <c:pt idx="37">
                  <c:v>1259.7583333333314</c:v>
                </c:pt>
                <c:pt idx="38">
                  <c:v>1293.8680555555547</c:v>
                </c:pt>
                <c:pt idx="39">
                  <c:v>1312.8694444444409</c:v>
                </c:pt>
                <c:pt idx="40">
                  <c:v>1347.7326388888832</c:v>
                </c:pt>
                <c:pt idx="41">
                  <c:v>1378.9437499999985</c:v>
                </c:pt>
                <c:pt idx="42">
                  <c:v>1432.7486111111066</c:v>
                </c:pt>
                <c:pt idx="43">
                  <c:v>1461.7527777777723</c:v>
                </c:pt>
                <c:pt idx="44">
                  <c:v>1511.8708333333343</c:v>
                </c:pt>
              </c:numCache>
            </c:numRef>
          </c:xVal>
          <c:yVal>
            <c:numRef>
              <c:f>'incubation data'!$Y$2585:$Y$2629</c:f>
              <c:numCache>
                <c:formatCode>0.000000</c:formatCode>
                <c:ptCount val="45"/>
                <c:pt idx="0">
                  <c:v>0</c:v>
                </c:pt>
                <c:pt idx="1">
                  <c:v>5.6850406987282893E-3</c:v>
                </c:pt>
                <c:pt idx="2">
                  <c:v>7.5557537787300198E-3</c:v>
                </c:pt>
                <c:pt idx="3">
                  <c:v>9.4283523905208007E-3</c:v>
                </c:pt>
                <c:pt idx="4">
                  <c:v>8.2069108131770582E-3</c:v>
                </c:pt>
                <c:pt idx="5">
                  <c:v>1.6713944412535327E-2</c:v>
                </c:pt>
                <c:pt idx="6">
                  <c:v>1.8633845553632025E-2</c:v>
                </c:pt>
                <c:pt idx="7">
                  <c:v>1.8537560196316222E-2</c:v>
                </c:pt>
                <c:pt idx="8">
                  <c:v>2.1205271465704598E-2</c:v>
                </c:pt>
                <c:pt idx="9">
                  <c:v>2.3508391012070771E-2</c:v>
                </c:pt>
                <c:pt idx="10">
                  <c:v>2.538569278193098E-2</c:v>
                </c:pt>
                <c:pt idx="11">
                  <c:v>2.8326099710520185E-2</c:v>
                </c:pt>
                <c:pt idx="12">
                  <c:v>3.4822524214862975E-2</c:v>
                </c:pt>
                <c:pt idx="13">
                  <c:v>3.8496891088896604E-2</c:v>
                </c:pt>
                <c:pt idx="14">
                  <c:v>4.3055858121718735E-2</c:v>
                </c:pt>
                <c:pt idx="15">
                  <c:v>4.7804809825869335E-2</c:v>
                </c:pt>
                <c:pt idx="16">
                  <c:v>5.2559061575199351E-2</c:v>
                </c:pt>
                <c:pt idx="17">
                  <c:v>5.0877143369516098E-2</c:v>
                </c:pt>
                <c:pt idx="18">
                  <c:v>6.4276183372339993E-2</c:v>
                </c:pt>
                <c:pt idx="19">
                  <c:v>7.2168122989797842E-2</c:v>
                </c:pt>
                <c:pt idx="20">
                  <c:v>7.899885210690509E-2</c:v>
                </c:pt>
                <c:pt idx="21">
                  <c:v>0.11188467370462458</c:v>
                </c:pt>
                <c:pt idx="22">
                  <c:v>0.17578556782864241</c:v>
                </c:pt>
                <c:pt idx="23">
                  <c:v>0.59819577558767267</c:v>
                </c:pt>
                <c:pt idx="24">
                  <c:v>0.83683872369769774</c:v>
                </c:pt>
                <c:pt idx="25">
                  <c:v>1.5954808265032745</c:v>
                </c:pt>
                <c:pt idx="26">
                  <c:v>2.4743610692101092</c:v>
                </c:pt>
                <c:pt idx="27">
                  <c:v>6.9955183130015559</c:v>
                </c:pt>
                <c:pt idx="28">
                  <c:v>10.179784260431624</c:v>
                </c:pt>
                <c:pt idx="29">
                  <c:v>10.000261416706392</c:v>
                </c:pt>
                <c:pt idx="30">
                  <c:v>11.232446176733919</c:v>
                </c:pt>
                <c:pt idx="31">
                  <c:v>12.309081006632814</c:v>
                </c:pt>
                <c:pt idx="32">
                  <c:v>13.938401241771947</c:v>
                </c:pt>
                <c:pt idx="33">
                  <c:v>15.058663035609818</c:v>
                </c:pt>
                <c:pt idx="34">
                  <c:v>16.145547654040339</c:v>
                </c:pt>
                <c:pt idx="35">
                  <c:v>16.353901091337303</c:v>
                </c:pt>
                <c:pt idx="36">
                  <c:v>16.74508617957969</c:v>
                </c:pt>
                <c:pt idx="37">
                  <c:v>16.65348207211602</c:v>
                </c:pt>
                <c:pt idx="38">
                  <c:v>16.65348207211602</c:v>
                </c:pt>
                <c:pt idx="39">
                  <c:v>16.99165251254804</c:v>
                </c:pt>
                <c:pt idx="40">
                  <c:v>17.290357914584163</c:v>
                </c:pt>
                <c:pt idx="41">
                  <c:v>17.523269549893374</c:v>
                </c:pt>
                <c:pt idx="42">
                  <c:v>17.837510786793736</c:v>
                </c:pt>
                <c:pt idx="43">
                  <c:v>18.070113630336909</c:v>
                </c:pt>
                <c:pt idx="44">
                  <c:v>18.396258409028789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E7-4932-833A-9CAF22678165}"/>
            </c:ext>
          </c:extLst>
        </c:ser>
        <c:ser>
          <c:idx val="9"/>
          <c:order val="1"/>
          <c:spPr>
            <a:ln w="28575">
              <a:noFill/>
            </a:ln>
          </c:spPr>
          <c:marker>
            <c:spPr>
              <a:solidFill>
                <a:schemeClr val="tx2">
                  <a:lumMod val="60000"/>
                  <a:lumOff val="40000"/>
                </a:schemeClr>
              </a:solidFill>
            </c:spPr>
          </c:marker>
          <c:xVal>
            <c:numRef>
              <c:f>'incubation data'!$G$2585:$G$2629</c:f>
              <c:numCache>
                <c:formatCode>0</c:formatCode>
                <c:ptCount val="45"/>
                <c:pt idx="0">
                  <c:v>0</c:v>
                </c:pt>
                <c:pt idx="1">
                  <c:v>5.9666666666671517</c:v>
                </c:pt>
                <c:pt idx="2">
                  <c:v>11.945138888884685</c:v>
                </c:pt>
                <c:pt idx="3">
                  <c:v>16.068749999998545</c:v>
                </c:pt>
                <c:pt idx="4">
                  <c:v>23.110416666662786</c:v>
                </c:pt>
                <c:pt idx="5">
                  <c:v>46.709027777775191</c:v>
                </c:pt>
                <c:pt idx="6">
                  <c:v>61.816666666665697</c:v>
                </c:pt>
                <c:pt idx="7">
                  <c:v>75.90763888888614</c:v>
                </c:pt>
                <c:pt idx="8">
                  <c:v>94.923611111109494</c:v>
                </c:pt>
                <c:pt idx="9">
                  <c:v>111.71875</c:v>
                </c:pt>
                <c:pt idx="10">
                  <c:v>122.8305555555562</c:v>
                </c:pt>
                <c:pt idx="11">
                  <c:v>136.93055555555475</c:v>
                </c:pt>
                <c:pt idx="12">
                  <c:v>150.91597222221753</c:v>
                </c:pt>
                <c:pt idx="13">
                  <c:v>164.82777777777665</c:v>
                </c:pt>
                <c:pt idx="14">
                  <c:v>178.80486111110804</c:v>
                </c:pt>
                <c:pt idx="15">
                  <c:v>192.79861111110949</c:v>
                </c:pt>
                <c:pt idx="16">
                  <c:v>206.90694444443943</c:v>
                </c:pt>
                <c:pt idx="17">
                  <c:v>220.80486111110804</c:v>
                </c:pt>
                <c:pt idx="18">
                  <c:v>262.88749999999709</c:v>
                </c:pt>
                <c:pt idx="19">
                  <c:v>290.82708333332994</c:v>
                </c:pt>
                <c:pt idx="20">
                  <c:v>305.68611111110658</c:v>
                </c:pt>
                <c:pt idx="21">
                  <c:v>389.93680555555329</c:v>
                </c:pt>
                <c:pt idx="22">
                  <c:v>465.83749999999418</c:v>
                </c:pt>
                <c:pt idx="23">
                  <c:v>539.70138888888323</c:v>
                </c:pt>
                <c:pt idx="24">
                  <c:v>558.88888888888323</c:v>
                </c:pt>
                <c:pt idx="25">
                  <c:v>612.70694444444234</c:v>
                </c:pt>
                <c:pt idx="26">
                  <c:v>636.70833333332848</c:v>
                </c:pt>
                <c:pt idx="27">
                  <c:v>711.8659722222219</c:v>
                </c:pt>
                <c:pt idx="28">
                  <c:v>761.69236111110513</c:v>
                </c:pt>
                <c:pt idx="29">
                  <c:v>801.87847222221899</c:v>
                </c:pt>
                <c:pt idx="30">
                  <c:v>850.92986111110804</c:v>
                </c:pt>
                <c:pt idx="31">
                  <c:v>901.87291666666715</c:v>
                </c:pt>
                <c:pt idx="32">
                  <c:v>956.77986111110658</c:v>
                </c:pt>
                <c:pt idx="33">
                  <c:v>1046.8770833333328</c:v>
                </c:pt>
                <c:pt idx="34">
                  <c:v>1118.8513888888847</c:v>
                </c:pt>
                <c:pt idx="35">
                  <c:v>1186.9208333333299</c:v>
                </c:pt>
                <c:pt idx="36">
                  <c:v>1232.7361111111095</c:v>
                </c:pt>
                <c:pt idx="37">
                  <c:v>1259.7583333333314</c:v>
                </c:pt>
                <c:pt idx="38">
                  <c:v>1293.8680555555547</c:v>
                </c:pt>
                <c:pt idx="39">
                  <c:v>1312.8694444444409</c:v>
                </c:pt>
                <c:pt idx="40">
                  <c:v>1347.7326388888832</c:v>
                </c:pt>
                <c:pt idx="41">
                  <c:v>1378.9437499999985</c:v>
                </c:pt>
                <c:pt idx="42">
                  <c:v>1432.7486111111066</c:v>
                </c:pt>
                <c:pt idx="43">
                  <c:v>1461.7527777777723</c:v>
                </c:pt>
                <c:pt idx="44">
                  <c:v>1511.8708333333343</c:v>
                </c:pt>
              </c:numCache>
            </c:numRef>
          </c:xVal>
          <c:yVal>
            <c:numRef>
              <c:f>'incubation data'!$AJ$2585:$AJ$2629</c:f>
              <c:numCache>
                <c:formatCode>0.0</c:formatCode>
                <c:ptCount val="45"/>
                <c:pt idx="0">
                  <c:v>0</c:v>
                </c:pt>
                <c:pt idx="1">
                  <c:v>2.9253855512745446</c:v>
                </c:pt>
                <c:pt idx="2">
                  <c:v>4.0611257476619276</c:v>
                </c:pt>
                <c:pt idx="3">
                  <c:v>4.9585284944689549</c:v>
                </c:pt>
                <c:pt idx="4">
                  <c:v>5.2208083883847776</c:v>
                </c:pt>
                <c:pt idx="5">
                  <c:v>8.3654183545652003</c:v>
                </c:pt>
                <c:pt idx="6">
                  <c:v>9.0739012167157043</c:v>
                </c:pt>
                <c:pt idx="7">
                  <c:v>9.7427628527511203</c:v>
                </c:pt>
                <c:pt idx="8">
                  <c:v>10.033909875305021</c:v>
                </c:pt>
                <c:pt idx="9">
                  <c:v>10.447027441760664</c:v>
                </c:pt>
                <c:pt idx="10">
                  <c:v>11.003889124402356</c:v>
                </c:pt>
                <c:pt idx="11">
                  <c:v>10.677761489253484</c:v>
                </c:pt>
                <c:pt idx="12">
                  <c:v>11.210513310560902</c:v>
                </c:pt>
                <c:pt idx="13">
                  <c:v>11.316475270953369</c:v>
                </c:pt>
                <c:pt idx="14">
                  <c:v>11.514903217872522</c:v>
                </c:pt>
                <c:pt idx="15">
                  <c:v>12.235823517928885</c:v>
                </c:pt>
                <c:pt idx="16">
                  <c:v>12.199632928034543</c:v>
                </c:pt>
                <c:pt idx="17">
                  <c:v>11.18026482212926</c:v>
                </c:pt>
                <c:pt idx="18">
                  <c:v>12.520417594365632</c:v>
                </c:pt>
                <c:pt idx="19">
                  <c:v>12.574035695037598</c:v>
                </c:pt>
                <c:pt idx="20">
                  <c:v>12.547311411622818</c:v>
                </c:pt>
                <c:pt idx="21">
                  <c:v>13.201079702165391</c:v>
                </c:pt>
                <c:pt idx="22">
                  <c:v>12.49506531594313</c:v>
                </c:pt>
                <c:pt idx="23">
                  <c:v>13.30693426559694</c:v>
                </c:pt>
                <c:pt idx="24">
                  <c:v>14.845983766663611</c:v>
                </c:pt>
                <c:pt idx="25">
                  <c:v>14.254720981290117</c:v>
                </c:pt>
                <c:pt idx="26">
                  <c:v>16.140442831283217</c:v>
                </c:pt>
                <c:pt idx="27">
                  <c:v>17.317358347516901</c:v>
                </c:pt>
                <c:pt idx="28">
                  <c:v>17.74092626892385</c:v>
                </c:pt>
                <c:pt idx="29">
                  <c:v>16.823552782214858</c:v>
                </c:pt>
                <c:pt idx="30">
                  <c:v>18.124169403786762</c:v>
                </c:pt>
                <c:pt idx="31">
                  <c:v>18.83349910841762</c:v>
                </c:pt>
                <c:pt idx="32">
                  <c:v>21.021693621816357</c:v>
                </c:pt>
                <c:pt idx="33">
                  <c:v>22.367117135310263</c:v>
                </c:pt>
                <c:pt idx="34">
                  <c:v>22.512188144320454</c:v>
                </c:pt>
                <c:pt idx="35">
                  <c:v>22.882319542237457</c:v>
                </c:pt>
                <c:pt idx="36">
                  <c:v>23.286649896319258</c:v>
                </c:pt>
                <c:pt idx="37">
                  <c:v>23.324356379954125</c:v>
                </c:pt>
                <c:pt idx="38">
                  <c:v>23.173755442626508</c:v>
                </c:pt>
                <c:pt idx="39">
                  <c:v>29.185982344664446</c:v>
                </c:pt>
                <c:pt idx="40">
                  <c:v>29.837027333188608</c:v>
                </c:pt>
                <c:pt idx="41">
                  <c:v>30.292331181321074</c:v>
                </c:pt>
                <c:pt idx="42">
                  <c:v>30.404768998949869</c:v>
                </c:pt>
                <c:pt idx="43">
                  <c:v>30.778111649300733</c:v>
                </c:pt>
                <c:pt idx="44">
                  <c:v>31.048276459403237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0E7-4932-833A-9CAF22678165}"/>
            </c:ext>
          </c:extLst>
        </c:ser>
        <c:ser>
          <c:idx val="10"/>
          <c:order val="2"/>
          <c:spPr>
            <a:ln w="28575">
              <a:noFill/>
            </a:ln>
          </c:spPr>
          <c:xVal>
            <c:numRef>
              <c:f>'incubation data'!$G$2585:$G$2629</c:f>
              <c:numCache>
                <c:formatCode>0</c:formatCode>
                <c:ptCount val="45"/>
                <c:pt idx="0">
                  <c:v>0</c:v>
                </c:pt>
                <c:pt idx="1">
                  <c:v>5.9666666666671517</c:v>
                </c:pt>
                <c:pt idx="2">
                  <c:v>11.945138888884685</c:v>
                </c:pt>
                <c:pt idx="3">
                  <c:v>16.068749999998545</c:v>
                </c:pt>
                <c:pt idx="4">
                  <c:v>23.110416666662786</c:v>
                </c:pt>
                <c:pt idx="5">
                  <c:v>46.709027777775191</c:v>
                </c:pt>
                <c:pt idx="6">
                  <c:v>61.816666666665697</c:v>
                </c:pt>
                <c:pt idx="7">
                  <c:v>75.90763888888614</c:v>
                </c:pt>
                <c:pt idx="8">
                  <c:v>94.923611111109494</c:v>
                </c:pt>
                <c:pt idx="9">
                  <c:v>111.71875</c:v>
                </c:pt>
                <c:pt idx="10">
                  <c:v>122.8305555555562</c:v>
                </c:pt>
                <c:pt idx="11">
                  <c:v>136.93055555555475</c:v>
                </c:pt>
                <c:pt idx="12">
                  <c:v>150.91597222221753</c:v>
                </c:pt>
                <c:pt idx="13">
                  <c:v>164.82777777777665</c:v>
                </c:pt>
                <c:pt idx="14">
                  <c:v>178.80486111110804</c:v>
                </c:pt>
                <c:pt idx="15">
                  <c:v>192.79861111110949</c:v>
                </c:pt>
                <c:pt idx="16">
                  <c:v>206.90694444443943</c:v>
                </c:pt>
                <c:pt idx="17">
                  <c:v>220.80486111110804</c:v>
                </c:pt>
                <c:pt idx="18">
                  <c:v>262.88749999999709</c:v>
                </c:pt>
                <c:pt idx="19">
                  <c:v>290.82708333332994</c:v>
                </c:pt>
                <c:pt idx="20">
                  <c:v>305.68611111110658</c:v>
                </c:pt>
                <c:pt idx="21">
                  <c:v>389.93680555555329</c:v>
                </c:pt>
                <c:pt idx="22">
                  <c:v>465.83749999999418</c:v>
                </c:pt>
                <c:pt idx="23">
                  <c:v>539.70138888888323</c:v>
                </c:pt>
                <c:pt idx="24">
                  <c:v>558.88888888888323</c:v>
                </c:pt>
                <c:pt idx="25">
                  <c:v>612.70694444444234</c:v>
                </c:pt>
                <c:pt idx="26">
                  <c:v>636.70833333332848</c:v>
                </c:pt>
                <c:pt idx="27">
                  <c:v>711.8659722222219</c:v>
                </c:pt>
                <c:pt idx="28">
                  <c:v>761.69236111110513</c:v>
                </c:pt>
                <c:pt idx="29">
                  <c:v>801.87847222221899</c:v>
                </c:pt>
                <c:pt idx="30">
                  <c:v>850.92986111110804</c:v>
                </c:pt>
                <c:pt idx="31">
                  <c:v>901.87291666666715</c:v>
                </c:pt>
                <c:pt idx="32">
                  <c:v>956.77986111110658</c:v>
                </c:pt>
                <c:pt idx="33">
                  <c:v>1046.8770833333328</c:v>
                </c:pt>
                <c:pt idx="34">
                  <c:v>1118.8513888888847</c:v>
                </c:pt>
                <c:pt idx="35">
                  <c:v>1186.9208333333299</c:v>
                </c:pt>
                <c:pt idx="36">
                  <c:v>1232.7361111111095</c:v>
                </c:pt>
                <c:pt idx="37">
                  <c:v>1259.7583333333314</c:v>
                </c:pt>
                <c:pt idx="38">
                  <c:v>1293.8680555555547</c:v>
                </c:pt>
                <c:pt idx="39">
                  <c:v>1312.8694444444409</c:v>
                </c:pt>
                <c:pt idx="40">
                  <c:v>1347.7326388888832</c:v>
                </c:pt>
                <c:pt idx="41">
                  <c:v>1378.9437499999985</c:v>
                </c:pt>
                <c:pt idx="42">
                  <c:v>1432.7486111111066</c:v>
                </c:pt>
                <c:pt idx="43">
                  <c:v>1461.7527777777723</c:v>
                </c:pt>
                <c:pt idx="44">
                  <c:v>1511.8708333333343</c:v>
                </c:pt>
              </c:numCache>
            </c:numRef>
          </c:xVal>
          <c:yVal>
            <c:numRef>
              <c:f>'incubation data'!$AK$2585:$AK$2629</c:f>
              <c:numCache>
                <c:formatCode>0.0</c:formatCode>
                <c:ptCount val="4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0E7-4932-833A-9CAF22678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25472"/>
        <c:axId val="98027008"/>
      </c:scatterChart>
      <c:valAx>
        <c:axId val="9802547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8027008"/>
        <c:crosses val="autoZero"/>
        <c:crossBetween val="midCat"/>
      </c:valAx>
      <c:valAx>
        <c:axId val="98027008"/>
        <c:scaling>
          <c:orientation val="minMax"/>
        </c:scaling>
        <c:delete val="0"/>
        <c:axPos val="l"/>
        <c:numFmt formatCode="0.000000" sourceLinked="1"/>
        <c:majorTickMark val="out"/>
        <c:minorTickMark val="none"/>
        <c:tickLblPos val="nextTo"/>
        <c:crossAx val="980254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Carex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0462792102568884E-2"/>
          <c:y val="4.6770924467774859E-2"/>
          <c:w val="0.82659699226856065"/>
          <c:h val="0.83261956838728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data'!$G$2632:$G$2657</c:f>
              <c:numCache>
                <c:formatCode>0</c:formatCode>
                <c:ptCount val="26"/>
                <c:pt idx="0">
                  <c:v>0</c:v>
                </c:pt>
                <c:pt idx="1">
                  <c:v>5.8527777777708252</c:v>
                </c:pt>
                <c:pt idx="2">
                  <c:v>13.838194444440887</c:v>
                </c:pt>
                <c:pt idx="3">
                  <c:v>21.04374999999709</c:v>
                </c:pt>
                <c:pt idx="4">
                  <c:v>34.082638888889051</c:v>
                </c:pt>
                <c:pt idx="5">
                  <c:v>47.954166666662786</c:v>
                </c:pt>
                <c:pt idx="6">
                  <c:v>61</c:v>
                </c:pt>
                <c:pt idx="7">
                  <c:v>97.990972222221899</c:v>
                </c:pt>
                <c:pt idx="8">
                  <c:v>138.83541666666133</c:v>
                </c:pt>
                <c:pt idx="9">
                  <c:v>173.85138888888469</c:v>
                </c:pt>
                <c:pt idx="10">
                  <c:v>206.98749999999563</c:v>
                </c:pt>
                <c:pt idx="11">
                  <c:v>285.97986111111095</c:v>
                </c:pt>
                <c:pt idx="12">
                  <c:v>332.82916666666279</c:v>
                </c:pt>
                <c:pt idx="13">
                  <c:v>341.91388888888469</c:v>
                </c:pt>
                <c:pt idx="14">
                  <c:v>363.91458333333139</c:v>
                </c:pt>
                <c:pt idx="15">
                  <c:v>664.01041666666424</c:v>
                </c:pt>
                <c:pt idx="16">
                  <c:v>874.94791666666424</c:v>
                </c:pt>
                <c:pt idx="17">
                  <c:v>1077.9965277777737</c:v>
                </c:pt>
                <c:pt idx="18">
                  <c:v>1189.9840277777766</c:v>
                </c:pt>
                <c:pt idx="19">
                  <c:v>1391.0097222222175</c:v>
                </c:pt>
                <c:pt idx="20">
                  <c:v>1400.9305555555547</c:v>
                </c:pt>
                <c:pt idx="21">
                  <c:v>1401.909722222219</c:v>
                </c:pt>
                <c:pt idx="22">
                  <c:v>1538.0208333333285</c:v>
                </c:pt>
                <c:pt idx="23">
                  <c:v>1545.8708333333343</c:v>
                </c:pt>
                <c:pt idx="24">
                  <c:v>1635.9819444444438</c:v>
                </c:pt>
                <c:pt idx="25">
                  <c:v>1726.9479166666642</c:v>
                </c:pt>
              </c:numCache>
            </c:numRef>
          </c:xVal>
          <c:yVal>
            <c:numRef>
              <c:f>'incubation data'!$CH$2632:$CH$2657</c:f>
              <c:numCache>
                <c:formatCode>0.0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B1-47EF-8EF8-1ED7FC320322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data'!$G$2632:$G$2657</c:f>
              <c:numCache>
                <c:formatCode>0</c:formatCode>
                <c:ptCount val="26"/>
                <c:pt idx="0">
                  <c:v>0</c:v>
                </c:pt>
                <c:pt idx="1">
                  <c:v>5.8527777777708252</c:v>
                </c:pt>
                <c:pt idx="2">
                  <c:v>13.838194444440887</c:v>
                </c:pt>
                <c:pt idx="3">
                  <c:v>21.04374999999709</c:v>
                </c:pt>
                <c:pt idx="4">
                  <c:v>34.082638888889051</c:v>
                </c:pt>
                <c:pt idx="5">
                  <c:v>47.954166666662786</c:v>
                </c:pt>
                <c:pt idx="6">
                  <c:v>61</c:v>
                </c:pt>
                <c:pt idx="7">
                  <c:v>97.990972222221899</c:v>
                </c:pt>
                <c:pt idx="8">
                  <c:v>138.83541666666133</c:v>
                </c:pt>
                <c:pt idx="9">
                  <c:v>173.85138888888469</c:v>
                </c:pt>
                <c:pt idx="10">
                  <c:v>206.98749999999563</c:v>
                </c:pt>
                <c:pt idx="11">
                  <c:v>285.97986111111095</c:v>
                </c:pt>
                <c:pt idx="12">
                  <c:v>332.82916666666279</c:v>
                </c:pt>
                <c:pt idx="13">
                  <c:v>341.91388888888469</c:v>
                </c:pt>
                <c:pt idx="14">
                  <c:v>363.91458333333139</c:v>
                </c:pt>
                <c:pt idx="15">
                  <c:v>664.01041666666424</c:v>
                </c:pt>
                <c:pt idx="16">
                  <c:v>874.94791666666424</c:v>
                </c:pt>
                <c:pt idx="17">
                  <c:v>1077.9965277777737</c:v>
                </c:pt>
                <c:pt idx="18">
                  <c:v>1189.9840277777766</c:v>
                </c:pt>
                <c:pt idx="19">
                  <c:v>1391.0097222222175</c:v>
                </c:pt>
                <c:pt idx="20">
                  <c:v>1400.9305555555547</c:v>
                </c:pt>
                <c:pt idx="21">
                  <c:v>1401.909722222219</c:v>
                </c:pt>
                <c:pt idx="22">
                  <c:v>1538.0208333333285</c:v>
                </c:pt>
                <c:pt idx="23">
                  <c:v>1545.8708333333343</c:v>
                </c:pt>
                <c:pt idx="24">
                  <c:v>1635.9819444444438</c:v>
                </c:pt>
                <c:pt idx="25">
                  <c:v>1726.9479166666642</c:v>
                </c:pt>
              </c:numCache>
            </c:numRef>
          </c:xVal>
          <c:yVal>
            <c:numRef>
              <c:f>'incubation data'!$CI$2632:$CI$2657</c:f>
              <c:numCache>
                <c:formatCode>0.0</c:formatCode>
                <c:ptCount val="26"/>
                <c:pt idx="0">
                  <c:v>0</c:v>
                </c:pt>
                <c:pt idx="1">
                  <c:v>0.43796340306422743</c:v>
                </c:pt>
                <c:pt idx="2">
                  <c:v>0.87149066605411396</c:v>
                </c:pt>
                <c:pt idx="5">
                  <c:v>2.5802962228425406</c:v>
                </c:pt>
                <c:pt idx="6">
                  <c:v>3.5173831300193967</c:v>
                </c:pt>
                <c:pt idx="7">
                  <c:v>4.5793062546204979</c:v>
                </c:pt>
                <c:pt idx="8">
                  <c:v>5.5990071921720377</c:v>
                </c:pt>
                <c:pt idx="9">
                  <c:v>6.5265051055325856</c:v>
                </c:pt>
                <c:pt idx="10">
                  <c:v>7.0631856053865905</c:v>
                </c:pt>
                <c:pt idx="11">
                  <c:v>7.3024968922400788</c:v>
                </c:pt>
                <c:pt idx="12">
                  <c:v>7.4034030369218771</c:v>
                </c:pt>
                <c:pt idx="13">
                  <c:v>7.384021958447633</c:v>
                </c:pt>
                <c:pt idx="14">
                  <c:v>7.3643309066290081</c:v>
                </c:pt>
                <c:pt idx="15">
                  <c:v>6.6292217388167121</c:v>
                </c:pt>
                <c:pt idx="16">
                  <c:v>6.0267808753689165</c:v>
                </c:pt>
                <c:pt idx="17">
                  <c:v>8.8346212193997875</c:v>
                </c:pt>
                <c:pt idx="18">
                  <c:v>9.1898419304207266</c:v>
                </c:pt>
                <c:pt idx="19">
                  <c:v>7.1638610659688116</c:v>
                </c:pt>
                <c:pt idx="20">
                  <c:v>7.8779353574266109</c:v>
                </c:pt>
                <c:pt idx="21">
                  <c:v>7.8779353574266109</c:v>
                </c:pt>
                <c:pt idx="22">
                  <c:v>10.109059044715973</c:v>
                </c:pt>
                <c:pt idx="23">
                  <c:v>10.195449800795767</c:v>
                </c:pt>
                <c:pt idx="24">
                  <c:v>10.327187851778069</c:v>
                </c:pt>
                <c:pt idx="25">
                  <c:v>10.274717509289188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B1-47EF-8EF8-1ED7FC320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47872"/>
        <c:axId val="98050048"/>
      </c:scatterChart>
      <c:valAx>
        <c:axId val="9804787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8050048"/>
        <c:crosses val="autoZero"/>
        <c:crossBetween val="midCat"/>
      </c:valAx>
      <c:valAx>
        <c:axId val="98050048"/>
        <c:scaling>
          <c:orientation val="minMax"/>
        </c:scaling>
        <c:delete val="0"/>
        <c:axPos val="l"/>
        <c:numFmt formatCode="0.0" sourceLinked="1"/>
        <c:majorTickMark val="out"/>
        <c:minorTickMark val="none"/>
        <c:tickLblPos val="nextTo"/>
        <c:crossAx val="980478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2nd. exp. CO2 /CH4 Corg</a:t>
            </a:r>
          </a:p>
        </c:rich>
      </c:tx>
      <c:layout>
        <c:manualLayout>
          <c:xMode val="edge"/>
          <c:yMode val="edge"/>
          <c:x val="0.16618680760987917"/>
          <c:y val="8.3333333333333343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'incubation data'!$G$2632:$G$2658</c:f>
              <c:numCache>
                <c:formatCode>0</c:formatCode>
                <c:ptCount val="27"/>
                <c:pt idx="0">
                  <c:v>0</c:v>
                </c:pt>
                <c:pt idx="1">
                  <c:v>5.8527777777708252</c:v>
                </c:pt>
                <c:pt idx="2">
                  <c:v>13.838194444440887</c:v>
                </c:pt>
                <c:pt idx="3">
                  <c:v>21.04374999999709</c:v>
                </c:pt>
                <c:pt idx="4">
                  <c:v>34.082638888889051</c:v>
                </c:pt>
                <c:pt idx="5">
                  <c:v>47.954166666662786</c:v>
                </c:pt>
                <c:pt idx="6">
                  <c:v>61</c:v>
                </c:pt>
                <c:pt idx="7">
                  <c:v>97.990972222221899</c:v>
                </c:pt>
                <c:pt idx="8">
                  <c:v>138.83541666666133</c:v>
                </c:pt>
                <c:pt idx="9">
                  <c:v>173.85138888888469</c:v>
                </c:pt>
                <c:pt idx="10">
                  <c:v>206.98749999999563</c:v>
                </c:pt>
                <c:pt idx="11">
                  <c:v>285.97986111111095</c:v>
                </c:pt>
                <c:pt idx="12">
                  <c:v>332.82916666666279</c:v>
                </c:pt>
                <c:pt idx="13">
                  <c:v>341.91388888888469</c:v>
                </c:pt>
                <c:pt idx="14">
                  <c:v>363.91458333333139</c:v>
                </c:pt>
                <c:pt idx="15">
                  <c:v>664.01041666666424</c:v>
                </c:pt>
                <c:pt idx="16">
                  <c:v>874.94791666666424</c:v>
                </c:pt>
                <c:pt idx="17">
                  <c:v>1077.9965277777737</c:v>
                </c:pt>
                <c:pt idx="18">
                  <c:v>1189.9840277777766</c:v>
                </c:pt>
                <c:pt idx="19">
                  <c:v>1391.0097222222175</c:v>
                </c:pt>
                <c:pt idx="20">
                  <c:v>1400.9305555555547</c:v>
                </c:pt>
                <c:pt idx="21">
                  <c:v>1401.909722222219</c:v>
                </c:pt>
                <c:pt idx="22">
                  <c:v>1538.0208333333285</c:v>
                </c:pt>
                <c:pt idx="23">
                  <c:v>1545.8708333333343</c:v>
                </c:pt>
                <c:pt idx="24">
                  <c:v>1635.9819444444438</c:v>
                </c:pt>
                <c:pt idx="25">
                  <c:v>1726.9479166666642</c:v>
                </c:pt>
                <c:pt idx="26">
                  <c:v>2016.9583333333285</c:v>
                </c:pt>
              </c:numCache>
            </c:numRef>
          </c:xVal>
          <c:yVal>
            <c:numRef>
              <c:f>'incubation data'!$CJ$2632:$CJ$2658</c:f>
              <c:numCache>
                <c:formatCode>0.0</c:formatCode>
                <c:ptCount val="27"/>
                <c:pt idx="0">
                  <c:v>0</c:v>
                </c:pt>
                <c:pt idx="1">
                  <c:v>1.0558227250607046</c:v>
                </c:pt>
                <c:pt idx="2">
                  <c:v>1.3432966529681936</c:v>
                </c:pt>
                <c:pt idx="5">
                  <c:v>1.5654904933149927</c:v>
                </c:pt>
                <c:pt idx="6">
                  <c:v>1.910815624404778</c:v>
                </c:pt>
                <c:pt idx="7">
                  <c:v>1.2264319695891803</c:v>
                </c:pt>
                <c:pt idx="8">
                  <c:v>1.1190335835732621</c:v>
                </c:pt>
                <c:pt idx="9">
                  <c:v>1.4289715592913976</c:v>
                </c:pt>
                <c:pt idx="10">
                  <c:v>1.71119199383721</c:v>
                </c:pt>
                <c:pt idx="11">
                  <c:v>1.8994608241032991</c:v>
                </c:pt>
                <c:pt idx="12">
                  <c:v>2.0496596437523205</c:v>
                </c:pt>
                <c:pt idx="13">
                  <c:v>2.0373497355712331</c:v>
                </c:pt>
                <c:pt idx="14">
                  <c:v>2.1405611609768651</c:v>
                </c:pt>
                <c:pt idx="15">
                  <c:v>2.670219227918059</c:v>
                </c:pt>
                <c:pt idx="16">
                  <c:v>2.6980565881089129</c:v>
                </c:pt>
                <c:pt idx="17">
                  <c:v>5.9922333469514077</c:v>
                </c:pt>
                <c:pt idx="18">
                  <c:v>6.7010534791314802</c:v>
                </c:pt>
                <c:pt idx="19">
                  <c:v>5.1556953849950276</c:v>
                </c:pt>
                <c:pt idx="20">
                  <c:v>5.9293680383265857</c:v>
                </c:pt>
                <c:pt idx="21">
                  <c:v>5.9293680383265857</c:v>
                </c:pt>
                <c:pt idx="22">
                  <c:v>8.6316759984896141</c:v>
                </c:pt>
                <c:pt idx="23">
                  <c:v>8.7319615042866623</c:v>
                </c:pt>
                <c:pt idx="24">
                  <c:v>9.2853528812689081</c:v>
                </c:pt>
                <c:pt idx="25">
                  <c:v>9.4072165946589088</c:v>
                </c:pt>
                <c:pt idx="26">
                  <c:v>10.365732050190282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E2-4C26-8AE3-148A34D41F55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chemeClr val="bg2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'incubation data'!$G$2632:$G$2658</c:f>
              <c:numCache>
                <c:formatCode>0</c:formatCode>
                <c:ptCount val="27"/>
                <c:pt idx="0">
                  <c:v>0</c:v>
                </c:pt>
                <c:pt idx="1">
                  <c:v>5.8527777777708252</c:v>
                </c:pt>
                <c:pt idx="2">
                  <c:v>13.838194444440887</c:v>
                </c:pt>
                <c:pt idx="3">
                  <c:v>21.04374999999709</c:v>
                </c:pt>
                <c:pt idx="4">
                  <c:v>34.082638888889051</c:v>
                </c:pt>
                <c:pt idx="5">
                  <c:v>47.954166666662786</c:v>
                </c:pt>
                <c:pt idx="6">
                  <c:v>61</c:v>
                </c:pt>
                <c:pt idx="7">
                  <c:v>97.990972222221899</c:v>
                </c:pt>
                <c:pt idx="8">
                  <c:v>138.83541666666133</c:v>
                </c:pt>
                <c:pt idx="9">
                  <c:v>173.85138888888469</c:v>
                </c:pt>
                <c:pt idx="10">
                  <c:v>206.98749999999563</c:v>
                </c:pt>
                <c:pt idx="11">
                  <c:v>285.97986111111095</c:v>
                </c:pt>
                <c:pt idx="12">
                  <c:v>332.82916666666279</c:v>
                </c:pt>
                <c:pt idx="13">
                  <c:v>341.91388888888469</c:v>
                </c:pt>
                <c:pt idx="14">
                  <c:v>363.91458333333139</c:v>
                </c:pt>
                <c:pt idx="15">
                  <c:v>664.01041666666424</c:v>
                </c:pt>
                <c:pt idx="16">
                  <c:v>874.94791666666424</c:v>
                </c:pt>
                <c:pt idx="17">
                  <c:v>1077.9965277777737</c:v>
                </c:pt>
                <c:pt idx="18">
                  <c:v>1189.9840277777766</c:v>
                </c:pt>
                <c:pt idx="19">
                  <c:v>1391.0097222222175</c:v>
                </c:pt>
                <c:pt idx="20">
                  <c:v>1400.9305555555547</c:v>
                </c:pt>
                <c:pt idx="21">
                  <c:v>1401.909722222219</c:v>
                </c:pt>
                <c:pt idx="22">
                  <c:v>1538.0208333333285</c:v>
                </c:pt>
                <c:pt idx="23">
                  <c:v>1545.8708333333343</c:v>
                </c:pt>
                <c:pt idx="24">
                  <c:v>1635.9819444444438</c:v>
                </c:pt>
                <c:pt idx="25">
                  <c:v>1726.9479166666642</c:v>
                </c:pt>
                <c:pt idx="26">
                  <c:v>2016.9583333333285</c:v>
                </c:pt>
              </c:numCache>
            </c:numRef>
          </c:xVal>
          <c:yVal>
            <c:numRef>
              <c:f>'incubation data'!$CK$2632:$CK$2658</c:f>
              <c:numCache>
                <c:formatCode>0.0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E2-4C26-8AE3-148A34D41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91392"/>
        <c:axId val="98093312"/>
      </c:scatterChart>
      <c:valAx>
        <c:axId val="9809139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98093312"/>
        <c:crosses val="autoZero"/>
        <c:crossBetween val="midCat"/>
      </c:valAx>
      <c:valAx>
        <c:axId val="98093312"/>
        <c:scaling>
          <c:orientation val="minMax"/>
        </c:scaling>
        <c:delete val="0"/>
        <c:axPos val="l"/>
        <c:numFmt formatCode="0.0" sourceLinked="1"/>
        <c:majorTickMark val="out"/>
        <c:minorTickMark val="none"/>
        <c:tickLblPos val="nextTo"/>
        <c:crossAx val="980913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'incubation data'!$F$1145:$F$1208</c:f>
              <c:numCache>
                <c:formatCode>0</c:formatCode>
                <c:ptCount val="64"/>
                <c:pt idx="0">
                  <c:v>29.827083333337214</c:v>
                </c:pt>
                <c:pt idx="1">
                  <c:v>37.024305555554747</c:v>
                </c:pt>
                <c:pt idx="2">
                  <c:v>56.847222222226264</c:v>
                </c:pt>
                <c:pt idx="3">
                  <c:v>75.793750000004366</c:v>
                </c:pt>
                <c:pt idx="4">
                  <c:v>89.895833333335759</c:v>
                </c:pt>
                <c:pt idx="5">
                  <c:v>108.91875000000437</c:v>
                </c:pt>
                <c:pt idx="6">
                  <c:v>125.70416666667006</c:v>
                </c:pt>
                <c:pt idx="7">
                  <c:v>136.82986111110949</c:v>
                </c:pt>
                <c:pt idx="8">
                  <c:v>150.92569444444234</c:v>
                </c:pt>
                <c:pt idx="9">
                  <c:v>164.90347222222044</c:v>
                </c:pt>
                <c:pt idx="10">
                  <c:v>178.82291666666424</c:v>
                </c:pt>
                <c:pt idx="11">
                  <c:v>192.80000000000291</c:v>
                </c:pt>
                <c:pt idx="12">
                  <c:v>206.79861111110949</c:v>
                </c:pt>
                <c:pt idx="13">
                  <c:v>220.88263888889196</c:v>
                </c:pt>
                <c:pt idx="14">
                  <c:v>234.80486111111531</c:v>
                </c:pt>
                <c:pt idx="15">
                  <c:v>276.87708333333285</c:v>
                </c:pt>
                <c:pt idx="16">
                  <c:v>304.82430555555766</c:v>
                </c:pt>
                <c:pt idx="17">
                  <c:v>318.94583333333139</c:v>
                </c:pt>
                <c:pt idx="18">
                  <c:v>403.92708333333576</c:v>
                </c:pt>
                <c:pt idx="19">
                  <c:v>479.74930555555329</c:v>
                </c:pt>
                <c:pt idx="20">
                  <c:v>552.93958333333285</c:v>
                </c:pt>
                <c:pt idx="21">
                  <c:v>572.87361111111386</c:v>
                </c:pt>
                <c:pt idx="22">
                  <c:v>622.93611111111386</c:v>
                </c:pt>
                <c:pt idx="23">
                  <c:v>649.9326388888876</c:v>
                </c:pt>
                <c:pt idx="24">
                  <c:v>725.86736111111531</c:v>
                </c:pt>
                <c:pt idx="25">
                  <c:v>774.8972222222219</c:v>
                </c:pt>
                <c:pt idx="26">
                  <c:v>815.87152777778101</c:v>
                </c:pt>
                <c:pt idx="27">
                  <c:v>864.91875000000437</c:v>
                </c:pt>
                <c:pt idx="28">
                  <c:v>915.87708333333285</c:v>
                </c:pt>
                <c:pt idx="29">
                  <c:v>970.75</c:v>
                </c:pt>
                <c:pt idx="30">
                  <c:v>978.94930555555766</c:v>
                </c:pt>
                <c:pt idx="31">
                  <c:v>1060.7770833333343</c:v>
                </c:pt>
                <c:pt idx="32">
                  <c:v>1131.9597222222219</c:v>
                </c:pt>
                <c:pt idx="33">
                  <c:v>1200.9118055555591</c:v>
                </c:pt>
                <c:pt idx="34">
                  <c:v>1246.7326388888905</c:v>
                </c:pt>
                <c:pt idx="35">
                  <c:v>1273.7388888888891</c:v>
                </c:pt>
                <c:pt idx="36">
                  <c:v>1307.8708333333343</c:v>
                </c:pt>
                <c:pt idx="37">
                  <c:v>1326.8784722222263</c:v>
                </c:pt>
                <c:pt idx="38">
                  <c:v>1361.7277777777781</c:v>
                </c:pt>
                <c:pt idx="39">
                  <c:v>1392.913888888892</c:v>
                </c:pt>
                <c:pt idx="40">
                  <c:v>1446.7298611111109</c:v>
                </c:pt>
                <c:pt idx="41">
                  <c:v>1475.7631944444438</c:v>
                </c:pt>
                <c:pt idx="42">
                  <c:v>1524.9180555555577</c:v>
                </c:pt>
                <c:pt idx="45">
                  <c:v>1523.7569444444453</c:v>
                </c:pt>
                <c:pt idx="46">
                  <c:v>1524.9180555555577</c:v>
                </c:pt>
                <c:pt idx="47">
                  <c:v>1530.8847222222248</c:v>
                </c:pt>
                <c:pt idx="48">
                  <c:v>1538.7854166666657</c:v>
                </c:pt>
                <c:pt idx="49">
                  <c:v>1546.8895833333372</c:v>
                </c:pt>
                <c:pt idx="50">
                  <c:v>1559.9333333333343</c:v>
                </c:pt>
                <c:pt idx="51">
                  <c:v>1572.9243055555562</c:v>
                </c:pt>
                <c:pt idx="52">
                  <c:v>1585.8416666666672</c:v>
                </c:pt>
                <c:pt idx="53">
                  <c:v>1622.9458333333314</c:v>
                </c:pt>
                <c:pt idx="54">
                  <c:v>1662.96875</c:v>
                </c:pt>
                <c:pt idx="55">
                  <c:v>1698.7381944444423</c:v>
                </c:pt>
                <c:pt idx="56">
                  <c:v>1728.7826388888861</c:v>
                </c:pt>
                <c:pt idx="57">
                  <c:v>1811.7333333333372</c:v>
                </c:pt>
                <c:pt idx="58">
                  <c:v>1858.7458333333343</c:v>
                </c:pt>
                <c:pt idx="59">
                  <c:v>1889.7881944444453</c:v>
                </c:pt>
                <c:pt idx="60">
                  <c:v>2189.7763888888876</c:v>
                </c:pt>
                <c:pt idx="61">
                  <c:v>2399.9805555555577</c:v>
                </c:pt>
                <c:pt idx="62">
                  <c:v>2603.8208333333314</c:v>
                </c:pt>
                <c:pt idx="63">
                  <c:v>2715.7944444444438</c:v>
                </c:pt>
              </c:numCache>
            </c:numRef>
          </c:xVal>
          <c:yVal>
            <c:numRef>
              <c:f>'incubation data'!$AA$1145:$AA$1208</c:f>
              <c:numCache>
                <c:formatCode>General</c:formatCode>
                <c:ptCount val="64"/>
                <c:pt idx="0">
                  <c:v>5.8568579688818746E-6</c:v>
                </c:pt>
                <c:pt idx="1">
                  <c:v>4.9575141304760365E-6</c:v>
                </c:pt>
                <c:pt idx="2">
                  <c:v>-9.4616980755834713E-6</c:v>
                </c:pt>
                <c:pt idx="3">
                  <c:v>1.0196325964666268E-5</c:v>
                </c:pt>
                <c:pt idx="4">
                  <c:v>2.2369866809233134E-5</c:v>
                </c:pt>
                <c:pt idx="5">
                  <c:v>3.1540618533671899E-5</c:v>
                </c:pt>
                <c:pt idx="6">
                  <c:v>8.7217219281336336E-6</c:v>
                </c:pt>
                <c:pt idx="7">
                  <c:v>-2.282475747080053E-6</c:v>
                </c:pt>
                <c:pt idx="8">
                  <c:v>-2.1858568911145105E-6</c:v>
                </c:pt>
                <c:pt idx="9">
                  <c:v>1.7980507699741196E-5</c:v>
                </c:pt>
                <c:pt idx="10">
                  <c:v>1.6718255673994632E-5</c:v>
                </c:pt>
                <c:pt idx="11">
                  <c:v>-4.08657693408484E-6</c:v>
                </c:pt>
                <c:pt idx="12">
                  <c:v>-1.4362793541331328E-5</c:v>
                </c:pt>
                <c:pt idx="13">
                  <c:v>-2.4887374600119211E-6</c:v>
                </c:pt>
                <c:pt idx="14">
                  <c:v>1.6708611879218713E-5</c:v>
                </c:pt>
                <c:pt idx="15">
                  <c:v>-1.563499168176958E-6</c:v>
                </c:pt>
                <c:pt idx="16">
                  <c:v>-4.0826288036840198E-6</c:v>
                </c:pt>
                <c:pt idx="17">
                  <c:v>2.4595517912024356E-6</c:v>
                </c:pt>
                <c:pt idx="18">
                  <c:v>-9.4104027235594208E-6</c:v>
                </c:pt>
                <c:pt idx="19">
                  <c:v>-8.5101838143271354E-6</c:v>
                </c:pt>
                <c:pt idx="20">
                  <c:v>-6.7730623307976E-6</c:v>
                </c:pt>
                <c:pt idx="21">
                  <c:v>1.974927804865021E-6</c:v>
                </c:pt>
                <c:pt idx="22">
                  <c:v>1.5896655689747401E-6</c:v>
                </c:pt>
                <c:pt idx="23">
                  <c:v>8.5991954690866696E-7</c:v>
                </c:pt>
                <c:pt idx="24">
                  <c:v>5.2495659954957626E-6</c:v>
                </c:pt>
                <c:pt idx="25">
                  <c:v>4.8766514503698181E-6</c:v>
                </c:pt>
                <c:pt idx="26">
                  <c:v>2.8789171613451846E-7</c:v>
                </c:pt>
                <c:pt idx="27">
                  <c:v>-8.4601636668459962E-6</c:v>
                </c:pt>
                <c:pt idx="28">
                  <c:v>-1.0293263486166452E-6</c:v>
                </c:pt>
                <c:pt idx="29">
                  <c:v>4.293615074486286E-6</c:v>
                </c:pt>
                <c:pt idx="30">
                  <c:v>7.8153395589394841E-6</c:v>
                </c:pt>
                <c:pt idx="31">
                  <c:v>6.6823989513761384E-7</c:v>
                </c:pt>
                <c:pt idx="32">
                  <c:v>1.2256321842517206E-6</c:v>
                </c:pt>
                <c:pt idx="33">
                  <c:v>4.9500454146368856E-6</c:v>
                </c:pt>
                <c:pt idx="34">
                  <c:v>1.0700721817327037E-5</c:v>
                </c:pt>
                <c:pt idx="35">
                  <c:v>9.0793502171378953E-6</c:v>
                </c:pt>
                <c:pt idx="36">
                  <c:v>-7.1145405219940602E-7</c:v>
                </c:pt>
                <c:pt idx="37">
                  <c:v>3.6329393980697031E-7</c:v>
                </c:pt>
                <c:pt idx="38">
                  <c:v>1.0817433249300632E-5</c:v>
                </c:pt>
                <c:pt idx="39">
                  <c:v>7.0363210179549858E-6</c:v>
                </c:pt>
                <c:pt idx="40">
                  <c:v>1.100493031145534E-5</c:v>
                </c:pt>
                <c:pt idx="41">
                  <c:v>1.2709271179014597E-5</c:v>
                </c:pt>
                <c:pt idx="42">
                  <c:v>1.6817006909822E-5</c:v>
                </c:pt>
                <c:pt idx="49">
                  <c:v>3.8367792072838362E-5</c:v>
                </c:pt>
                <c:pt idx="50">
                  <c:v>3.468821388084119E-5</c:v>
                </c:pt>
                <c:pt idx="51">
                  <c:v>2.2426201656884003E-5</c:v>
                </c:pt>
                <c:pt idx="52">
                  <c:v>2.5506669268522439E-3</c:v>
                </c:pt>
                <c:pt idx="53">
                  <c:v>4.2478022293092423E-5</c:v>
                </c:pt>
                <c:pt idx="54">
                  <c:v>-5.4709050681903408E-4</c:v>
                </c:pt>
                <c:pt idx="55">
                  <c:v>-8.5509318542203018E-4</c:v>
                </c:pt>
                <c:pt idx="56">
                  <c:v>9.7098653271278928E-6</c:v>
                </c:pt>
                <c:pt idx="57">
                  <c:v>1.6693441187994847E-5</c:v>
                </c:pt>
                <c:pt idx="58">
                  <c:v>2.2968812462928506E-5</c:v>
                </c:pt>
                <c:pt idx="59">
                  <c:v>2.7492779348572775E-5</c:v>
                </c:pt>
                <c:pt idx="60">
                  <c:v>1.1960557090685488E-3</c:v>
                </c:pt>
                <c:pt idx="61">
                  <c:v>4.4445489801768941E-3</c:v>
                </c:pt>
                <c:pt idx="62">
                  <c:v>2.9563337323092947E-2</c:v>
                </c:pt>
                <c:pt idx="63">
                  <c:v>6.5845209465927271E-2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F2-4B5E-A5B9-09B691AE8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142848"/>
        <c:axId val="98157312"/>
      </c:scatterChart>
      <c:valAx>
        <c:axId val="9814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8157312"/>
        <c:crosses val="autoZero"/>
        <c:crossBetween val="midCat"/>
      </c:valAx>
      <c:valAx>
        <c:axId val="9815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814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'incubation data'!$G$1066:$G$1107</c:f>
              <c:numCache>
                <c:formatCode>0</c:formatCode>
                <c:ptCount val="42"/>
                <c:pt idx="0">
                  <c:v>29.827083333337214</c:v>
                </c:pt>
                <c:pt idx="1">
                  <c:v>37.025000000001455</c:v>
                </c:pt>
                <c:pt idx="2">
                  <c:v>56.846527777779556</c:v>
                </c:pt>
                <c:pt idx="3">
                  <c:v>75.79374999999709</c:v>
                </c:pt>
                <c:pt idx="4">
                  <c:v>89.895138888889051</c:v>
                </c:pt>
                <c:pt idx="5">
                  <c:v>108.91805555555766</c:v>
                </c:pt>
                <c:pt idx="6">
                  <c:v>125.70416666667006</c:v>
                </c:pt>
                <c:pt idx="7">
                  <c:v>136.82986111110949</c:v>
                </c:pt>
                <c:pt idx="8">
                  <c:v>150.92569444444234</c:v>
                </c:pt>
                <c:pt idx="9">
                  <c:v>164.90277777778101</c:v>
                </c:pt>
                <c:pt idx="10">
                  <c:v>178.82986111110949</c:v>
                </c:pt>
                <c:pt idx="11">
                  <c:v>192.80000000000291</c:v>
                </c:pt>
                <c:pt idx="12">
                  <c:v>206.79861111110949</c:v>
                </c:pt>
                <c:pt idx="13">
                  <c:v>220.88194444444525</c:v>
                </c:pt>
                <c:pt idx="14">
                  <c:v>234.80416666666861</c:v>
                </c:pt>
                <c:pt idx="15">
                  <c:v>276.87638888888614</c:v>
                </c:pt>
                <c:pt idx="16">
                  <c:v>304.82222222222481</c:v>
                </c:pt>
                <c:pt idx="17">
                  <c:v>318.93541666666715</c:v>
                </c:pt>
                <c:pt idx="18">
                  <c:v>403.92708333333576</c:v>
                </c:pt>
                <c:pt idx="19">
                  <c:v>479.74861111111386</c:v>
                </c:pt>
                <c:pt idx="20">
                  <c:v>552.92916666666861</c:v>
                </c:pt>
                <c:pt idx="21">
                  <c:v>572.87222222222044</c:v>
                </c:pt>
                <c:pt idx="22">
                  <c:v>622.93611111111386</c:v>
                </c:pt>
                <c:pt idx="23">
                  <c:v>649.9326388888876</c:v>
                </c:pt>
                <c:pt idx="24">
                  <c:v>725.86736111110804</c:v>
                </c:pt>
                <c:pt idx="25">
                  <c:v>774.8972222222219</c:v>
                </c:pt>
                <c:pt idx="26">
                  <c:v>815.8659722222219</c:v>
                </c:pt>
                <c:pt idx="27">
                  <c:v>864.91874999999709</c:v>
                </c:pt>
                <c:pt idx="28">
                  <c:v>915.87708333333285</c:v>
                </c:pt>
                <c:pt idx="29">
                  <c:v>970.75</c:v>
                </c:pt>
                <c:pt idx="30">
                  <c:v>978.94722222222481</c:v>
                </c:pt>
                <c:pt idx="31">
                  <c:v>1060.7770833333343</c:v>
                </c:pt>
                <c:pt idx="32">
                  <c:v>1131.9597222222219</c:v>
                </c:pt>
                <c:pt idx="33">
                  <c:v>1200.9118055555591</c:v>
                </c:pt>
                <c:pt idx="34">
                  <c:v>1246.7319444444438</c:v>
                </c:pt>
                <c:pt idx="35">
                  <c:v>1273.7375000000029</c:v>
                </c:pt>
                <c:pt idx="36">
                  <c:v>1307.8708333333343</c:v>
                </c:pt>
                <c:pt idx="37">
                  <c:v>1326.878472222219</c:v>
                </c:pt>
                <c:pt idx="38">
                  <c:v>1361.7277777777781</c:v>
                </c:pt>
                <c:pt idx="39">
                  <c:v>1392.9118055555591</c:v>
                </c:pt>
                <c:pt idx="40">
                  <c:v>1446.7298611111109</c:v>
                </c:pt>
                <c:pt idx="41">
                  <c:v>1475.7624999999971</c:v>
                </c:pt>
              </c:numCache>
            </c:numRef>
          </c:xVal>
          <c:yVal>
            <c:numRef>
              <c:f>'incubation data'!$AA$1066:$AA$1107</c:f>
              <c:numCache>
                <c:formatCode>General</c:formatCode>
                <c:ptCount val="42"/>
                <c:pt idx="0">
                  <c:v>-1.08701284997226E-6</c:v>
                </c:pt>
                <c:pt idx="1">
                  <c:v>6.0305685280522065E-6</c:v>
                </c:pt>
                <c:pt idx="2">
                  <c:v>3.2981266753180507E-5</c:v>
                </c:pt>
                <c:pt idx="3">
                  <c:v>2.1946743979942227E-5</c:v>
                </c:pt>
                <c:pt idx="4">
                  <c:v>1.7127368901338097E-5</c:v>
                </c:pt>
                <c:pt idx="5">
                  <c:v>6.6765621135468384E-6</c:v>
                </c:pt>
                <c:pt idx="6">
                  <c:v>7.674093106751082E-6</c:v>
                </c:pt>
                <c:pt idx="7">
                  <c:v>-6.1843435466944743E-6</c:v>
                </c:pt>
                <c:pt idx="8">
                  <c:v>-8.1297453717691565E-6</c:v>
                </c:pt>
                <c:pt idx="9">
                  <c:v>-1.0247934548381785E-5</c:v>
                </c:pt>
                <c:pt idx="10">
                  <c:v>6.9615977019467368E-6</c:v>
                </c:pt>
                <c:pt idx="11">
                  <c:v>-2.2394070234730496E-5</c:v>
                </c:pt>
                <c:pt idx="12">
                  <c:v>-4.1361645419635367E-6</c:v>
                </c:pt>
                <c:pt idx="13">
                  <c:v>-3.9795961553824791E-6</c:v>
                </c:pt>
                <c:pt idx="14">
                  <c:v>4.02785785886049E-5</c:v>
                </c:pt>
                <c:pt idx="15">
                  <c:v>2.4108061300711523E-5</c:v>
                </c:pt>
                <c:pt idx="16">
                  <c:v>1.568042505776384E-5</c:v>
                </c:pt>
                <c:pt idx="17">
                  <c:v>5.1097654430181001E-6</c:v>
                </c:pt>
                <c:pt idx="18">
                  <c:v>-7.7860644309050011E-6</c:v>
                </c:pt>
                <c:pt idx="19">
                  <c:v>3.1411995290681887E-6</c:v>
                </c:pt>
                <c:pt idx="20">
                  <c:v>7.4497586626521658E-6</c:v>
                </c:pt>
                <c:pt idx="21">
                  <c:v>1.3102128097362752E-5</c:v>
                </c:pt>
                <c:pt idx="22">
                  <c:v>1.8209416945822148E-5</c:v>
                </c:pt>
                <c:pt idx="23">
                  <c:v>3.4385319796270381E-5</c:v>
                </c:pt>
                <c:pt idx="24">
                  <c:v>1.2977560486843658E-4</c:v>
                </c:pt>
                <c:pt idx="25">
                  <c:v>2.8993453149640959E-4</c:v>
                </c:pt>
                <c:pt idx="26">
                  <c:v>4.5755907399898686E-4</c:v>
                </c:pt>
                <c:pt idx="27">
                  <c:v>8.4990026377863587E-4</c:v>
                </c:pt>
                <c:pt idx="28">
                  <c:v>1.7728696745849147E-3</c:v>
                </c:pt>
                <c:pt idx="29">
                  <c:v>8.6284822895582453E-3</c:v>
                </c:pt>
                <c:pt idx="30">
                  <c:v>1.5577884517549254E-2</c:v>
                </c:pt>
                <c:pt idx="31">
                  <c:v>2.1786719548337226E-2</c:v>
                </c:pt>
                <c:pt idx="32">
                  <c:v>1.9295626509052109E-2</c:v>
                </c:pt>
                <c:pt idx="33">
                  <c:v>1.9883152699059273E-2</c:v>
                </c:pt>
                <c:pt idx="34">
                  <c:v>2.7192374356241354E-2</c:v>
                </c:pt>
                <c:pt idx="35">
                  <c:v>3.975342971509848E-2</c:v>
                </c:pt>
                <c:pt idx="36">
                  <c:v>4.0088981453404143E-2</c:v>
                </c:pt>
                <c:pt idx="37">
                  <c:v>3.3754532789396288E-2</c:v>
                </c:pt>
                <c:pt idx="38">
                  <c:v>4.9157018499974121E-2</c:v>
                </c:pt>
                <c:pt idx="39">
                  <c:v>7.6346137093555769E-2</c:v>
                </c:pt>
                <c:pt idx="40">
                  <c:v>6.6675692829860828E-2</c:v>
                </c:pt>
                <c:pt idx="41">
                  <c:v>6.3952337319166719E-2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82-47FA-8F64-7AAD987F4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181120"/>
        <c:axId val="98183424"/>
      </c:scatterChart>
      <c:valAx>
        <c:axId val="9818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8183424"/>
        <c:crosses val="autoZero"/>
        <c:crossBetween val="midCat"/>
      </c:valAx>
      <c:valAx>
        <c:axId val="9818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8181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'incubation data'!$G$909:$G$949</c:f>
              <c:numCache>
                <c:formatCode>0</c:formatCode>
                <c:ptCount val="41"/>
                <c:pt idx="0">
                  <c:v>29.827777777776646</c:v>
                </c:pt>
                <c:pt idx="1">
                  <c:v>37.025694444448163</c:v>
                </c:pt>
                <c:pt idx="2">
                  <c:v>56.834722222221899</c:v>
                </c:pt>
                <c:pt idx="3">
                  <c:v>75.799305555556202</c:v>
                </c:pt>
                <c:pt idx="4">
                  <c:v>89.898611111108039</c:v>
                </c:pt>
                <c:pt idx="5">
                  <c:v>108.9243055555562</c:v>
                </c:pt>
                <c:pt idx="6">
                  <c:v>125.71111111110804</c:v>
                </c:pt>
                <c:pt idx="7">
                  <c:v>136.83611111110804</c:v>
                </c:pt>
                <c:pt idx="8">
                  <c:v>150.92708333333576</c:v>
                </c:pt>
                <c:pt idx="9">
                  <c:v>164.90902777777956</c:v>
                </c:pt>
                <c:pt idx="10">
                  <c:v>178.82916666667006</c:v>
                </c:pt>
                <c:pt idx="11">
                  <c:v>192.80625000000146</c:v>
                </c:pt>
                <c:pt idx="12">
                  <c:v>206.80486111110804</c:v>
                </c:pt>
                <c:pt idx="13">
                  <c:v>220.8881944444438</c:v>
                </c:pt>
                <c:pt idx="14">
                  <c:v>234.81041666666715</c:v>
                </c:pt>
                <c:pt idx="15">
                  <c:v>276.88263888889196</c:v>
                </c:pt>
                <c:pt idx="16">
                  <c:v>304.8305555555562</c:v>
                </c:pt>
                <c:pt idx="17">
                  <c:v>318.9416666666657</c:v>
                </c:pt>
                <c:pt idx="18">
                  <c:v>403.9326388888876</c:v>
                </c:pt>
                <c:pt idx="19">
                  <c:v>479.7541666666657</c:v>
                </c:pt>
                <c:pt idx="20">
                  <c:v>552.9333333333343</c:v>
                </c:pt>
                <c:pt idx="21">
                  <c:v>572.87777777777956</c:v>
                </c:pt>
                <c:pt idx="22">
                  <c:v>622.9423611111124</c:v>
                </c:pt>
                <c:pt idx="23">
                  <c:v>649.93958333333285</c:v>
                </c:pt>
                <c:pt idx="24">
                  <c:v>725.87430555555329</c:v>
                </c:pt>
                <c:pt idx="25">
                  <c:v>774.90416666666715</c:v>
                </c:pt>
                <c:pt idx="26">
                  <c:v>815.87152777778101</c:v>
                </c:pt>
                <c:pt idx="27">
                  <c:v>864.92569444444234</c:v>
                </c:pt>
                <c:pt idx="28">
                  <c:v>915.8840277777781</c:v>
                </c:pt>
                <c:pt idx="29">
                  <c:v>970.75763888889196</c:v>
                </c:pt>
                <c:pt idx="30">
                  <c:v>1060.7840277777796</c:v>
                </c:pt>
                <c:pt idx="31">
                  <c:v>1131.9659722222204</c:v>
                </c:pt>
                <c:pt idx="32">
                  <c:v>1200.9187499999971</c:v>
                </c:pt>
                <c:pt idx="33">
                  <c:v>1246.7347222222234</c:v>
                </c:pt>
                <c:pt idx="34">
                  <c:v>1273.7444444444482</c:v>
                </c:pt>
                <c:pt idx="35">
                  <c:v>1307.8312500000029</c:v>
                </c:pt>
                <c:pt idx="36">
                  <c:v>1326.8861111111109</c:v>
                </c:pt>
                <c:pt idx="37">
                  <c:v>1358.8979166666686</c:v>
                </c:pt>
                <c:pt idx="38">
                  <c:v>1392.9187499999971</c:v>
                </c:pt>
                <c:pt idx="39">
                  <c:v>1445.9527777777766</c:v>
                </c:pt>
                <c:pt idx="40">
                  <c:v>1475.7701388888891</c:v>
                </c:pt>
              </c:numCache>
            </c:numRef>
          </c:xVal>
          <c:yVal>
            <c:numRef>
              <c:f>'incubation data'!$AA$909:$AA$949</c:f>
              <c:numCache>
                <c:formatCode>General</c:formatCode>
                <c:ptCount val="41"/>
                <c:pt idx="0">
                  <c:v>4.3707169530256966E-5</c:v>
                </c:pt>
                <c:pt idx="1">
                  <c:v>2.590607496788167E-5</c:v>
                </c:pt>
                <c:pt idx="2">
                  <c:v>2.01297945481887E-5</c:v>
                </c:pt>
                <c:pt idx="3">
                  <c:v>2.6286625178348938E-5</c:v>
                </c:pt>
                <c:pt idx="4">
                  <c:v>1.9694172393520755E-5</c:v>
                </c:pt>
                <c:pt idx="5">
                  <c:v>5.6093442732181845E-6</c:v>
                </c:pt>
                <c:pt idx="6">
                  <c:v>6.5788732086224473E-6</c:v>
                </c:pt>
                <c:pt idx="7">
                  <c:v>7.9013545235705323E-6</c:v>
                </c:pt>
                <c:pt idx="8">
                  <c:v>-6.6984567046541847E-6</c:v>
                </c:pt>
                <c:pt idx="9">
                  <c:v>1.9562597510393858E-6</c:v>
                </c:pt>
                <c:pt idx="10">
                  <c:v>5.3439553740154212E-6</c:v>
                </c:pt>
                <c:pt idx="11">
                  <c:v>1.9192756647592972E-5</c:v>
                </c:pt>
                <c:pt idx="12">
                  <c:v>-2.7529256651426681E-6</c:v>
                </c:pt>
                <c:pt idx="13">
                  <c:v>1.0303166057709642E-5</c:v>
                </c:pt>
                <c:pt idx="14">
                  <c:v>4.3351746213861892E-6</c:v>
                </c:pt>
                <c:pt idx="15">
                  <c:v>2.9261826903277252E-5</c:v>
                </c:pt>
                <c:pt idx="16">
                  <c:v>1.0675184346770991E-5</c:v>
                </c:pt>
                <c:pt idx="17">
                  <c:v>1.3246182820417732E-5</c:v>
                </c:pt>
                <c:pt idx="18">
                  <c:v>5.3469143983344696E-5</c:v>
                </c:pt>
                <c:pt idx="19">
                  <c:v>3.19600935745235E-4</c:v>
                </c:pt>
                <c:pt idx="20">
                  <c:v>4.3208034464206553E-4</c:v>
                </c:pt>
                <c:pt idx="21">
                  <c:v>5.9902599811127754E-4</c:v>
                </c:pt>
                <c:pt idx="22">
                  <c:v>7.0480253700234302E-4</c:v>
                </c:pt>
                <c:pt idx="23">
                  <c:v>1.3591181557634417E-3</c:v>
                </c:pt>
                <c:pt idx="24">
                  <c:v>2.3845263552416999E-3</c:v>
                </c:pt>
                <c:pt idx="25">
                  <c:v>4.1508874068122183E-3</c:v>
                </c:pt>
                <c:pt idx="26">
                  <c:v>5.9974598750045238E-3</c:v>
                </c:pt>
                <c:pt idx="27">
                  <c:v>1.2140485438063443E-2</c:v>
                </c:pt>
                <c:pt idx="28">
                  <c:v>2.3862111314901895E-2</c:v>
                </c:pt>
                <c:pt idx="29">
                  <c:v>4.6739219924696915E-2</c:v>
                </c:pt>
                <c:pt idx="30">
                  <c:v>8.5834655582371383E-2</c:v>
                </c:pt>
                <c:pt idx="31">
                  <c:v>9.3647437231603028E-2</c:v>
                </c:pt>
                <c:pt idx="32">
                  <c:v>7.5021448926806455E-2</c:v>
                </c:pt>
                <c:pt idx="33">
                  <c:v>3.9254939890524324E-2</c:v>
                </c:pt>
                <c:pt idx="34">
                  <c:v>2.2079379274133809E-2</c:v>
                </c:pt>
                <c:pt idx="35">
                  <c:v>1.6596998130846672E-2</c:v>
                </c:pt>
                <c:pt idx="36">
                  <c:v>1.5878564766177296E-2</c:v>
                </c:pt>
                <c:pt idx="37">
                  <c:v>8.7024113238674053E-3</c:v>
                </c:pt>
                <c:pt idx="38">
                  <c:v>1.1840784922222642E-2</c:v>
                </c:pt>
                <c:pt idx="39">
                  <c:v>8.1213930300278511E-3</c:v>
                </c:pt>
                <c:pt idx="40">
                  <c:v>8.282796246742094E-3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B2-4209-9DAE-9ED2ACD84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248192"/>
        <c:axId val="98254848"/>
      </c:scatterChart>
      <c:valAx>
        <c:axId val="9824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8254848"/>
        <c:crosses val="autoZero"/>
        <c:crossBetween val="midCat"/>
      </c:valAx>
      <c:valAx>
        <c:axId val="9825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8248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CH4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'incubation data'!$F$446:$F$510</c:f>
              <c:numCache>
                <c:formatCode>0</c:formatCode>
                <c:ptCount val="65"/>
                <c:pt idx="0">
                  <c:v>29.197222222224809</c:v>
                </c:pt>
                <c:pt idx="1">
                  <c:v>36.99861111111386</c:v>
                </c:pt>
                <c:pt idx="2">
                  <c:v>57.068749999998545</c:v>
                </c:pt>
                <c:pt idx="3">
                  <c:v>76.079166666670062</c:v>
                </c:pt>
                <c:pt idx="4">
                  <c:v>90.912499999998545</c:v>
                </c:pt>
                <c:pt idx="5">
                  <c:v>109.9104166666657</c:v>
                </c:pt>
                <c:pt idx="6">
                  <c:v>123.90902777777956</c:v>
                </c:pt>
                <c:pt idx="7">
                  <c:v>137.86250000000291</c:v>
                </c:pt>
                <c:pt idx="8">
                  <c:v>151.92916666666861</c:v>
                </c:pt>
                <c:pt idx="9">
                  <c:v>165.90347222222044</c:v>
                </c:pt>
                <c:pt idx="10">
                  <c:v>179.86875000000146</c:v>
                </c:pt>
                <c:pt idx="11">
                  <c:v>193.8479166666657</c:v>
                </c:pt>
                <c:pt idx="12">
                  <c:v>207.85069444444525</c:v>
                </c:pt>
                <c:pt idx="13">
                  <c:v>221.90347222222044</c:v>
                </c:pt>
                <c:pt idx="14">
                  <c:v>235.85972222222335</c:v>
                </c:pt>
                <c:pt idx="15">
                  <c:v>277.90416666666715</c:v>
                </c:pt>
                <c:pt idx="16">
                  <c:v>305.87847222222626</c:v>
                </c:pt>
                <c:pt idx="17">
                  <c:v>319.9243055555562</c:v>
                </c:pt>
                <c:pt idx="18">
                  <c:v>404.91597222222481</c:v>
                </c:pt>
                <c:pt idx="19">
                  <c:v>477.92013888889051</c:v>
                </c:pt>
                <c:pt idx="20">
                  <c:v>554.07708333333721</c:v>
                </c:pt>
                <c:pt idx="21">
                  <c:v>573.97430555555911</c:v>
                </c:pt>
                <c:pt idx="22">
                  <c:v>624.0041666666657</c:v>
                </c:pt>
                <c:pt idx="23">
                  <c:v>650.9243055555562</c:v>
                </c:pt>
                <c:pt idx="24">
                  <c:v>726.11875000000146</c:v>
                </c:pt>
                <c:pt idx="25">
                  <c:v>775.92152777777665</c:v>
                </c:pt>
                <c:pt idx="26">
                  <c:v>811.9555555555562</c:v>
                </c:pt>
                <c:pt idx="27">
                  <c:v>865.92986111111531</c:v>
                </c:pt>
                <c:pt idx="28">
                  <c:v>916.1298611111124</c:v>
                </c:pt>
                <c:pt idx="29">
                  <c:v>967.98750000000291</c:v>
                </c:pt>
                <c:pt idx="30">
                  <c:v>1058.1125000000029</c:v>
                </c:pt>
                <c:pt idx="31">
                  <c:v>1132.9694444444467</c:v>
                </c:pt>
                <c:pt idx="32">
                  <c:v>1201.9236111111095</c:v>
                </c:pt>
                <c:pt idx="33">
                  <c:v>1247.0506944444423</c:v>
                </c:pt>
                <c:pt idx="34">
                  <c:v>1273.9868055555562</c:v>
                </c:pt>
                <c:pt idx="35">
                  <c:v>1308.09375</c:v>
                </c:pt>
                <c:pt idx="36">
                  <c:v>1327.9256944444423</c:v>
                </c:pt>
                <c:pt idx="37">
                  <c:v>1359.9284722222219</c:v>
                </c:pt>
                <c:pt idx="38">
                  <c:v>1393.9180555555577</c:v>
                </c:pt>
                <c:pt idx="39">
                  <c:v>1446.9791666666642</c:v>
                </c:pt>
                <c:pt idx="40">
                  <c:v>1476.8993055555547</c:v>
                </c:pt>
                <c:pt idx="41">
                  <c:v>1525.96875</c:v>
                </c:pt>
                <c:pt idx="44">
                  <c:v>1524.9333333333343</c:v>
                </c:pt>
                <c:pt idx="45">
                  <c:v>1525.96875</c:v>
                </c:pt>
                <c:pt idx="46">
                  <c:v>1531.9743055555591</c:v>
                </c:pt>
                <c:pt idx="47">
                  <c:v>1538.9680555555533</c:v>
                </c:pt>
                <c:pt idx="48">
                  <c:v>1547.9958333333343</c:v>
                </c:pt>
                <c:pt idx="49">
                  <c:v>1561.0784722222234</c:v>
                </c:pt>
                <c:pt idx="50">
                  <c:v>1573.1131944444423</c:v>
                </c:pt>
                <c:pt idx="51">
                  <c:v>1586.9430555555591</c:v>
                </c:pt>
                <c:pt idx="52">
                  <c:v>1623.9506944444438</c:v>
                </c:pt>
                <c:pt idx="53">
                  <c:v>1663.9826388888905</c:v>
                </c:pt>
                <c:pt idx="54">
                  <c:v>1698.9972222222204</c:v>
                </c:pt>
                <c:pt idx="55">
                  <c:v>1729.1486111111153</c:v>
                </c:pt>
                <c:pt idx="56">
                  <c:v>1790.0972222222263</c:v>
                </c:pt>
                <c:pt idx="57">
                  <c:v>1826.0597222222204</c:v>
                </c:pt>
                <c:pt idx="58">
                  <c:v>1859.8916666666701</c:v>
                </c:pt>
                <c:pt idx="59">
                  <c:v>1868.9868055555562</c:v>
                </c:pt>
                <c:pt idx="60">
                  <c:v>1889.0923611111139</c:v>
                </c:pt>
                <c:pt idx="61">
                  <c:v>2190.0305555555533</c:v>
                </c:pt>
                <c:pt idx="62">
                  <c:v>2401.1347222222248</c:v>
                </c:pt>
                <c:pt idx="63">
                  <c:v>2604.9729166666657</c:v>
                </c:pt>
                <c:pt idx="64">
                  <c:v>2716.9430555555591</c:v>
                </c:pt>
              </c:numCache>
            </c:numRef>
          </c:xVal>
          <c:yVal>
            <c:numRef>
              <c:f>'incubation data'!$AA$446:$AA$510</c:f>
              <c:numCache>
                <c:formatCode>General</c:formatCode>
                <c:ptCount val="65"/>
                <c:pt idx="0">
                  <c:v>9.2279735432712977E-6</c:v>
                </c:pt>
                <c:pt idx="1">
                  <c:v>1.317678402113862E-5</c:v>
                </c:pt>
                <c:pt idx="2">
                  <c:v>4.1939442149497963E-5</c:v>
                </c:pt>
                <c:pt idx="3">
                  <c:v>6.9839417328042112E-5</c:v>
                </c:pt>
                <c:pt idx="4">
                  <c:v>9.8051229585542608E-5</c:v>
                </c:pt>
                <c:pt idx="5">
                  <c:v>1.0691962247156955E-4</c:v>
                </c:pt>
                <c:pt idx="6">
                  <c:v>1.0111633265906815E-4</c:v>
                </c:pt>
                <c:pt idx="7">
                  <c:v>4.9054209224184922E-5</c:v>
                </c:pt>
                <c:pt idx="8">
                  <c:v>4.4275632790113086E-5</c:v>
                </c:pt>
                <c:pt idx="9">
                  <c:v>7.630312259684769E-5</c:v>
                </c:pt>
                <c:pt idx="10">
                  <c:v>1.127924259583704E-4</c:v>
                </c:pt>
                <c:pt idx="11">
                  <c:v>1.2913905943023714E-4</c:v>
                </c:pt>
                <c:pt idx="12">
                  <c:v>9.0733432223560735E-5</c:v>
                </c:pt>
                <c:pt idx="13">
                  <c:v>6.7799062984271301E-5</c:v>
                </c:pt>
                <c:pt idx="14">
                  <c:v>4.97126027327082E-5</c:v>
                </c:pt>
                <c:pt idx="15">
                  <c:v>8.83211921167639E-5</c:v>
                </c:pt>
                <c:pt idx="16">
                  <c:v>8.9443858768751441E-5</c:v>
                </c:pt>
                <c:pt idx="17">
                  <c:v>1.164667293111571E-4</c:v>
                </c:pt>
                <c:pt idx="18">
                  <c:v>1.2731157760550668E-4</c:v>
                </c:pt>
                <c:pt idx="19">
                  <c:v>2.2141719303604514E-4</c:v>
                </c:pt>
                <c:pt idx="20">
                  <c:v>3.2171594066609485E-4</c:v>
                </c:pt>
                <c:pt idx="21">
                  <c:v>4.5034398737487502E-4</c:v>
                </c:pt>
                <c:pt idx="22">
                  <c:v>5.4572578769204673E-4</c:v>
                </c:pt>
                <c:pt idx="23">
                  <c:v>8.0092776806031977E-4</c:v>
                </c:pt>
                <c:pt idx="24">
                  <c:v>9.0822928165283363E-4</c:v>
                </c:pt>
                <c:pt idx="25">
                  <c:v>9.6129151006297685E-4</c:v>
                </c:pt>
                <c:pt idx="26">
                  <c:v>1.0275264869138126E-3</c:v>
                </c:pt>
                <c:pt idx="27">
                  <c:v>1.4391576930316426E-3</c:v>
                </c:pt>
                <c:pt idx="28">
                  <c:v>1.2377585770117071E-3</c:v>
                </c:pt>
                <c:pt idx="29">
                  <c:v>2.6200673909430768E-3</c:v>
                </c:pt>
                <c:pt idx="30">
                  <c:v>4.5633220521729993E-3</c:v>
                </c:pt>
                <c:pt idx="31">
                  <c:v>5.2816518042887086E-3</c:v>
                </c:pt>
                <c:pt idx="32">
                  <c:v>5.7639964879049052E-3</c:v>
                </c:pt>
                <c:pt idx="33">
                  <c:v>7.2324137327187503E-3</c:v>
                </c:pt>
                <c:pt idx="34">
                  <c:v>9.750137729222853E-3</c:v>
                </c:pt>
                <c:pt idx="35">
                  <c:v>8.4548473143287121E-3</c:v>
                </c:pt>
                <c:pt idx="36">
                  <c:v>1.0396085613186659E-2</c:v>
                </c:pt>
                <c:pt idx="37">
                  <c:v>2.4809336790713923E-2</c:v>
                </c:pt>
                <c:pt idx="38">
                  <c:v>5.9720129659163172E-2</c:v>
                </c:pt>
                <c:pt idx="39">
                  <c:v>5.2764540682689029E-2</c:v>
                </c:pt>
                <c:pt idx="40">
                  <c:v>6.1358149839930327E-2</c:v>
                </c:pt>
                <c:pt idx="41">
                  <c:v>6.1111021939586868E-2</c:v>
                </c:pt>
                <c:pt idx="48">
                  <c:v>7.2355693001948107E-2</c:v>
                </c:pt>
                <c:pt idx="49">
                  <c:v>4.2920619959850526E-2</c:v>
                </c:pt>
                <c:pt idx="50">
                  <c:v>3.2960869132519548E-2</c:v>
                </c:pt>
                <c:pt idx="51">
                  <c:v>4.4851483961386308E-2</c:v>
                </c:pt>
                <c:pt idx="52">
                  <c:v>4.5563251082057402E-2</c:v>
                </c:pt>
                <c:pt idx="53">
                  <c:v>4.3797751388434725E-2</c:v>
                </c:pt>
                <c:pt idx="54">
                  <c:v>4.40287782001825E-2</c:v>
                </c:pt>
                <c:pt idx="55">
                  <c:v>4.1638532139138915E-2</c:v>
                </c:pt>
                <c:pt idx="56">
                  <c:v>2.8206207519360794E-2</c:v>
                </c:pt>
                <c:pt idx="57">
                  <c:v>1.9511552430733679E-2</c:v>
                </c:pt>
                <c:pt idx="58">
                  <c:v>1.2228538981944346E-2</c:v>
                </c:pt>
                <c:pt idx="59">
                  <c:v>-9.8033923494512888E-4</c:v>
                </c:pt>
                <c:pt idx="60">
                  <c:v>-5.981855141976581E-3</c:v>
                </c:pt>
                <c:pt idx="61">
                  <c:v>4.8163623130905841E-3</c:v>
                </c:pt>
                <c:pt idx="62">
                  <c:v>8.633878282902397E-3</c:v>
                </c:pt>
                <c:pt idx="63">
                  <c:v>1.1812969232389892E-2</c:v>
                </c:pt>
                <c:pt idx="64">
                  <c:v>1.5374240787976388E-2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AF-4BB8-90A8-5B7AAF5DD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262016"/>
        <c:axId val="98276480"/>
      </c:scatterChart>
      <c:valAx>
        <c:axId val="98262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8276480"/>
        <c:crosses val="autoZero"/>
        <c:crossBetween val="midCat"/>
      </c:valAx>
      <c:valAx>
        <c:axId val="9827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8262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CO2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'incubation data'!$F$446:$F$510</c:f>
              <c:numCache>
                <c:formatCode>0</c:formatCode>
                <c:ptCount val="65"/>
                <c:pt idx="0">
                  <c:v>29.197222222224809</c:v>
                </c:pt>
                <c:pt idx="1">
                  <c:v>36.99861111111386</c:v>
                </c:pt>
                <c:pt idx="2">
                  <c:v>57.068749999998545</c:v>
                </c:pt>
                <c:pt idx="3">
                  <c:v>76.079166666670062</c:v>
                </c:pt>
                <c:pt idx="4">
                  <c:v>90.912499999998545</c:v>
                </c:pt>
                <c:pt idx="5">
                  <c:v>109.9104166666657</c:v>
                </c:pt>
                <c:pt idx="6">
                  <c:v>123.90902777777956</c:v>
                </c:pt>
                <c:pt idx="7">
                  <c:v>137.86250000000291</c:v>
                </c:pt>
                <c:pt idx="8">
                  <c:v>151.92916666666861</c:v>
                </c:pt>
                <c:pt idx="9">
                  <c:v>165.90347222222044</c:v>
                </c:pt>
                <c:pt idx="10">
                  <c:v>179.86875000000146</c:v>
                </c:pt>
                <c:pt idx="11">
                  <c:v>193.8479166666657</c:v>
                </c:pt>
                <c:pt idx="12">
                  <c:v>207.85069444444525</c:v>
                </c:pt>
                <c:pt idx="13">
                  <c:v>221.90347222222044</c:v>
                </c:pt>
                <c:pt idx="14">
                  <c:v>235.85972222222335</c:v>
                </c:pt>
                <c:pt idx="15">
                  <c:v>277.90416666666715</c:v>
                </c:pt>
                <c:pt idx="16">
                  <c:v>305.87847222222626</c:v>
                </c:pt>
                <c:pt idx="17">
                  <c:v>319.9243055555562</c:v>
                </c:pt>
                <c:pt idx="18">
                  <c:v>404.91597222222481</c:v>
                </c:pt>
                <c:pt idx="19">
                  <c:v>477.92013888889051</c:v>
                </c:pt>
                <c:pt idx="20">
                  <c:v>554.07708333333721</c:v>
                </c:pt>
                <c:pt idx="21">
                  <c:v>573.97430555555911</c:v>
                </c:pt>
                <c:pt idx="22">
                  <c:v>624.0041666666657</c:v>
                </c:pt>
                <c:pt idx="23">
                  <c:v>650.9243055555562</c:v>
                </c:pt>
                <c:pt idx="24">
                  <c:v>726.11875000000146</c:v>
                </c:pt>
                <c:pt idx="25">
                  <c:v>775.92152777777665</c:v>
                </c:pt>
                <c:pt idx="26">
                  <c:v>811.9555555555562</c:v>
                </c:pt>
                <c:pt idx="27">
                  <c:v>865.92986111111531</c:v>
                </c:pt>
                <c:pt idx="28">
                  <c:v>916.1298611111124</c:v>
                </c:pt>
                <c:pt idx="29">
                  <c:v>967.98750000000291</c:v>
                </c:pt>
                <c:pt idx="30">
                  <c:v>1058.1125000000029</c:v>
                </c:pt>
                <c:pt idx="31">
                  <c:v>1132.9694444444467</c:v>
                </c:pt>
                <c:pt idx="32">
                  <c:v>1201.9236111111095</c:v>
                </c:pt>
                <c:pt idx="33">
                  <c:v>1247.0506944444423</c:v>
                </c:pt>
                <c:pt idx="34">
                  <c:v>1273.9868055555562</c:v>
                </c:pt>
                <c:pt idx="35">
                  <c:v>1308.09375</c:v>
                </c:pt>
                <c:pt idx="36">
                  <c:v>1327.9256944444423</c:v>
                </c:pt>
                <c:pt idx="37">
                  <c:v>1359.9284722222219</c:v>
                </c:pt>
                <c:pt idx="38">
                  <c:v>1393.9180555555577</c:v>
                </c:pt>
                <c:pt idx="39">
                  <c:v>1446.9791666666642</c:v>
                </c:pt>
                <c:pt idx="40">
                  <c:v>1476.8993055555547</c:v>
                </c:pt>
                <c:pt idx="41">
                  <c:v>1525.96875</c:v>
                </c:pt>
                <c:pt idx="44">
                  <c:v>1524.9333333333343</c:v>
                </c:pt>
                <c:pt idx="45">
                  <c:v>1525.96875</c:v>
                </c:pt>
                <c:pt idx="46">
                  <c:v>1531.9743055555591</c:v>
                </c:pt>
                <c:pt idx="47">
                  <c:v>1538.9680555555533</c:v>
                </c:pt>
                <c:pt idx="48">
                  <c:v>1547.9958333333343</c:v>
                </c:pt>
                <c:pt idx="49">
                  <c:v>1561.0784722222234</c:v>
                </c:pt>
                <c:pt idx="50">
                  <c:v>1573.1131944444423</c:v>
                </c:pt>
                <c:pt idx="51">
                  <c:v>1586.9430555555591</c:v>
                </c:pt>
                <c:pt idx="52">
                  <c:v>1623.9506944444438</c:v>
                </c:pt>
                <c:pt idx="53">
                  <c:v>1663.9826388888905</c:v>
                </c:pt>
                <c:pt idx="54">
                  <c:v>1698.9972222222204</c:v>
                </c:pt>
                <c:pt idx="55">
                  <c:v>1729.1486111111153</c:v>
                </c:pt>
                <c:pt idx="56">
                  <c:v>1790.0972222222263</c:v>
                </c:pt>
                <c:pt idx="57">
                  <c:v>1826.0597222222204</c:v>
                </c:pt>
                <c:pt idx="58">
                  <c:v>1859.8916666666701</c:v>
                </c:pt>
                <c:pt idx="59">
                  <c:v>1868.9868055555562</c:v>
                </c:pt>
                <c:pt idx="60">
                  <c:v>1889.0923611111139</c:v>
                </c:pt>
                <c:pt idx="61">
                  <c:v>2190.0305555555533</c:v>
                </c:pt>
                <c:pt idx="62">
                  <c:v>2401.1347222222248</c:v>
                </c:pt>
                <c:pt idx="63">
                  <c:v>2604.9729166666657</c:v>
                </c:pt>
                <c:pt idx="64">
                  <c:v>2716.9430555555591</c:v>
                </c:pt>
              </c:numCache>
            </c:numRef>
          </c:xVal>
          <c:yVal>
            <c:numRef>
              <c:f>'incubation data'!$AK$446:$AK$510</c:f>
              <c:numCache>
                <c:formatCode>0.0</c:formatCode>
                <c:ptCount val="65"/>
                <c:pt idx="0">
                  <c:v>0.2257502369745738</c:v>
                </c:pt>
                <c:pt idx="1">
                  <c:v>0.35699004014281938</c:v>
                </c:pt>
                <c:pt idx="2">
                  <c:v>0.28156158358751887</c:v>
                </c:pt>
                <c:pt idx="3">
                  <c:v>0.16742342073070665</c:v>
                </c:pt>
                <c:pt idx="4">
                  <c:v>8.8526571943140148E-2</c:v>
                </c:pt>
                <c:pt idx="5">
                  <c:v>7.0584009105868636E-2</c:v>
                </c:pt>
                <c:pt idx="6">
                  <c:v>5.8650404382687753E-2</c:v>
                </c:pt>
                <c:pt idx="7">
                  <c:v>5.1396955946430477E-2</c:v>
                </c:pt>
                <c:pt idx="8">
                  <c:v>4.1869665307104106E-2</c:v>
                </c:pt>
                <c:pt idx="9">
                  <c:v>3.387536391687411E-2</c:v>
                </c:pt>
                <c:pt idx="10">
                  <c:v>4.8448028560032871E-2</c:v>
                </c:pt>
                <c:pt idx="11">
                  <c:v>4.8266381660831928E-2</c:v>
                </c:pt>
                <c:pt idx="12">
                  <c:v>3.3330687887433041E-2</c:v>
                </c:pt>
                <c:pt idx="13">
                  <c:v>-1.0878266356508352E-2</c:v>
                </c:pt>
                <c:pt idx="14">
                  <c:v>-4.5785017164775314E-3</c:v>
                </c:pt>
                <c:pt idx="15">
                  <c:v>2.5102513449613614E-2</c:v>
                </c:pt>
                <c:pt idx="16">
                  <c:v>3.0475953118865699E-2</c:v>
                </c:pt>
                <c:pt idx="17">
                  <c:v>2.9504403468458191E-2</c:v>
                </c:pt>
                <c:pt idx="18">
                  <c:v>2.1211095388847818E-2</c:v>
                </c:pt>
                <c:pt idx="19">
                  <c:v>1.9379178883943554E-2</c:v>
                </c:pt>
                <c:pt idx="20">
                  <c:v>9.02474284505465E-3</c:v>
                </c:pt>
                <c:pt idx="21">
                  <c:v>-6.0612128439108343E-4</c:v>
                </c:pt>
                <c:pt idx="22">
                  <c:v>-5.130772212625396E-3</c:v>
                </c:pt>
                <c:pt idx="23">
                  <c:v>1.8464401325075402E-2</c:v>
                </c:pt>
                <c:pt idx="24">
                  <c:v>1.7507657775686788E-2</c:v>
                </c:pt>
                <c:pt idx="25">
                  <c:v>1.1737675791515174E-3</c:v>
                </c:pt>
                <c:pt idx="26">
                  <c:v>-4.1767593312408285E-3</c:v>
                </c:pt>
                <c:pt idx="27">
                  <c:v>-1.2522857408869437E-2</c:v>
                </c:pt>
                <c:pt idx="28">
                  <c:v>-2.8585796546940379E-2</c:v>
                </c:pt>
                <c:pt idx="29">
                  <c:v>9.8501497962795292E-3</c:v>
                </c:pt>
                <c:pt idx="30">
                  <c:v>4.3789747443237562E-2</c:v>
                </c:pt>
                <c:pt idx="31">
                  <c:v>3.9589501477260529E-2</c:v>
                </c:pt>
                <c:pt idx="32">
                  <c:v>6.206104734055474E-3</c:v>
                </c:pt>
                <c:pt idx="33">
                  <c:v>-1.4928813377891174E-3</c:v>
                </c:pt>
                <c:pt idx="34">
                  <c:v>4.4886490269668228E-3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8">
                  <c:v>0.10982800513093913</c:v>
                </c:pt>
                <c:pt idx="49">
                  <c:v>5.5073315844611184E-2</c:v>
                </c:pt>
                <c:pt idx="50">
                  <c:v>3.5054330373931998E-2</c:v>
                </c:pt>
                <c:pt idx="51">
                  <c:v>3.719538333569164E-2</c:v>
                </c:pt>
                <c:pt idx="52">
                  <c:v>3.3218585430747093E-2</c:v>
                </c:pt>
                <c:pt idx="53">
                  <c:v>3.1274419254073905E-2</c:v>
                </c:pt>
                <c:pt idx="54">
                  <c:v>3.0503147074765435E-2</c:v>
                </c:pt>
                <c:pt idx="55">
                  <c:v>3.1552656852373663E-2</c:v>
                </c:pt>
                <c:pt idx="56">
                  <c:v>2.320469592365822E-2</c:v>
                </c:pt>
                <c:pt idx="57">
                  <c:v>1.4822626853502534E-2</c:v>
                </c:pt>
                <c:pt idx="58">
                  <c:v>1.0595950293643021E-2</c:v>
                </c:pt>
                <c:pt idx="59">
                  <c:v>5.9721492078126642E-3</c:v>
                </c:pt>
                <c:pt idx="60">
                  <c:v>8.1604238537012694E-3</c:v>
                </c:pt>
                <c:pt idx="61">
                  <c:v>4.5460923295129879E-3</c:v>
                </c:pt>
                <c:pt idx="62">
                  <c:v>7.8693849172961072E-3</c:v>
                </c:pt>
                <c:pt idx="63">
                  <c:v>1.2575764417062108E-2</c:v>
                </c:pt>
                <c:pt idx="64">
                  <c:v>1.9029247975018711E-2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E2-43FD-8AD5-FDF54C3F0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12576"/>
        <c:axId val="98314496"/>
      </c:scatterChart>
      <c:valAx>
        <c:axId val="9831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8314496"/>
        <c:crosses val="autoZero"/>
        <c:crossBetween val="midCat"/>
      </c:valAx>
      <c:valAx>
        <c:axId val="9831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831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26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63" Type="http://schemas.openxmlformats.org/officeDocument/2006/relationships/chart" Target="../charts/chart63.xml"/><Relationship Id="rId68" Type="http://schemas.openxmlformats.org/officeDocument/2006/relationships/chart" Target="../charts/chart68.xml"/><Relationship Id="rId76" Type="http://schemas.openxmlformats.org/officeDocument/2006/relationships/chart" Target="../charts/chart76.xml"/><Relationship Id="rId84" Type="http://schemas.openxmlformats.org/officeDocument/2006/relationships/chart" Target="../charts/chart84.xml"/><Relationship Id="rId89" Type="http://schemas.openxmlformats.org/officeDocument/2006/relationships/chart" Target="../charts/chart89.xml"/><Relationship Id="rId97" Type="http://schemas.openxmlformats.org/officeDocument/2006/relationships/chart" Target="../charts/chart97.xml"/><Relationship Id="rId7" Type="http://schemas.openxmlformats.org/officeDocument/2006/relationships/chart" Target="../charts/chart7.xml"/><Relationship Id="rId71" Type="http://schemas.openxmlformats.org/officeDocument/2006/relationships/chart" Target="../charts/chart71.xml"/><Relationship Id="rId92" Type="http://schemas.openxmlformats.org/officeDocument/2006/relationships/chart" Target="../charts/chart9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66" Type="http://schemas.openxmlformats.org/officeDocument/2006/relationships/chart" Target="../charts/chart66.xml"/><Relationship Id="rId74" Type="http://schemas.openxmlformats.org/officeDocument/2006/relationships/chart" Target="../charts/chart74.xml"/><Relationship Id="rId79" Type="http://schemas.openxmlformats.org/officeDocument/2006/relationships/chart" Target="../charts/chart79.xml"/><Relationship Id="rId87" Type="http://schemas.openxmlformats.org/officeDocument/2006/relationships/chart" Target="../charts/chart87.xml"/><Relationship Id="rId5" Type="http://schemas.openxmlformats.org/officeDocument/2006/relationships/chart" Target="../charts/chart5.xml"/><Relationship Id="rId61" Type="http://schemas.openxmlformats.org/officeDocument/2006/relationships/chart" Target="../charts/chart61.xml"/><Relationship Id="rId82" Type="http://schemas.openxmlformats.org/officeDocument/2006/relationships/chart" Target="../charts/chart82.xml"/><Relationship Id="rId90" Type="http://schemas.openxmlformats.org/officeDocument/2006/relationships/chart" Target="../charts/chart90.xml"/><Relationship Id="rId95" Type="http://schemas.openxmlformats.org/officeDocument/2006/relationships/chart" Target="../charts/chart95.xml"/><Relationship Id="rId19" Type="http://schemas.openxmlformats.org/officeDocument/2006/relationships/chart" Target="../charts/chart1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56" Type="http://schemas.openxmlformats.org/officeDocument/2006/relationships/chart" Target="../charts/chart56.xml"/><Relationship Id="rId64" Type="http://schemas.openxmlformats.org/officeDocument/2006/relationships/chart" Target="../charts/chart64.xml"/><Relationship Id="rId69" Type="http://schemas.openxmlformats.org/officeDocument/2006/relationships/chart" Target="../charts/chart69.xml"/><Relationship Id="rId77" Type="http://schemas.openxmlformats.org/officeDocument/2006/relationships/chart" Target="../charts/chart77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72" Type="http://schemas.openxmlformats.org/officeDocument/2006/relationships/chart" Target="../charts/chart72.xml"/><Relationship Id="rId80" Type="http://schemas.openxmlformats.org/officeDocument/2006/relationships/chart" Target="../charts/chart80.xml"/><Relationship Id="rId85" Type="http://schemas.openxmlformats.org/officeDocument/2006/relationships/chart" Target="../charts/chart85.xml"/><Relationship Id="rId93" Type="http://schemas.openxmlformats.org/officeDocument/2006/relationships/chart" Target="../charts/chart93.xml"/><Relationship Id="rId98" Type="http://schemas.openxmlformats.org/officeDocument/2006/relationships/chart" Target="../charts/chart9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67" Type="http://schemas.openxmlformats.org/officeDocument/2006/relationships/chart" Target="../charts/chart67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62" Type="http://schemas.openxmlformats.org/officeDocument/2006/relationships/chart" Target="../charts/chart62.xml"/><Relationship Id="rId70" Type="http://schemas.openxmlformats.org/officeDocument/2006/relationships/chart" Target="../charts/chart70.xml"/><Relationship Id="rId75" Type="http://schemas.openxmlformats.org/officeDocument/2006/relationships/chart" Target="../charts/chart75.xml"/><Relationship Id="rId83" Type="http://schemas.openxmlformats.org/officeDocument/2006/relationships/chart" Target="../charts/chart83.xml"/><Relationship Id="rId88" Type="http://schemas.openxmlformats.org/officeDocument/2006/relationships/chart" Target="../charts/chart88.xml"/><Relationship Id="rId91" Type="http://schemas.openxmlformats.org/officeDocument/2006/relationships/chart" Target="../charts/chart91.xml"/><Relationship Id="rId96" Type="http://schemas.openxmlformats.org/officeDocument/2006/relationships/chart" Target="../charts/chart9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Relationship Id="rId65" Type="http://schemas.openxmlformats.org/officeDocument/2006/relationships/chart" Target="../charts/chart65.xml"/><Relationship Id="rId73" Type="http://schemas.openxmlformats.org/officeDocument/2006/relationships/chart" Target="../charts/chart73.xml"/><Relationship Id="rId78" Type="http://schemas.openxmlformats.org/officeDocument/2006/relationships/chart" Target="../charts/chart78.xml"/><Relationship Id="rId81" Type="http://schemas.openxmlformats.org/officeDocument/2006/relationships/chart" Target="../charts/chart81.xml"/><Relationship Id="rId86" Type="http://schemas.openxmlformats.org/officeDocument/2006/relationships/chart" Target="../charts/chart86.xml"/><Relationship Id="rId94" Type="http://schemas.openxmlformats.org/officeDocument/2006/relationships/chart" Target="../charts/chart9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9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367393</xdr:colOff>
      <xdr:row>66</xdr:row>
      <xdr:rowOff>13607</xdr:rowOff>
    </xdr:from>
    <xdr:to>
      <xdr:col>16</xdr:col>
      <xdr:colOff>758977</xdr:colOff>
      <xdr:row>80</xdr:row>
      <xdr:rowOff>89807</xdr:rowOff>
    </xdr:to>
    <xdr:graphicFrame macro="">
      <xdr:nvGraphicFramePr>
        <xdr:cNvPr id="178" name="Diagramm 17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30995</xdr:colOff>
      <xdr:row>109</xdr:row>
      <xdr:rowOff>166688</xdr:rowOff>
    </xdr:from>
    <xdr:to>
      <xdr:col>16</xdr:col>
      <xdr:colOff>422579</xdr:colOff>
      <xdr:row>124</xdr:row>
      <xdr:rowOff>52388</xdr:rowOff>
    </xdr:to>
    <xdr:graphicFrame macro="">
      <xdr:nvGraphicFramePr>
        <xdr:cNvPr id="179" name="Diagramm 17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367393</xdr:colOff>
      <xdr:row>85</xdr:row>
      <xdr:rowOff>176892</xdr:rowOff>
    </xdr:from>
    <xdr:to>
      <xdr:col>16</xdr:col>
      <xdr:colOff>758977</xdr:colOff>
      <xdr:row>100</xdr:row>
      <xdr:rowOff>48985</xdr:rowOff>
    </xdr:to>
    <xdr:graphicFrame macro="">
      <xdr:nvGraphicFramePr>
        <xdr:cNvPr id="180" name="Diagramm 17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581894</xdr:colOff>
      <xdr:row>109</xdr:row>
      <xdr:rowOff>169333</xdr:rowOff>
    </xdr:from>
    <xdr:to>
      <xdr:col>19</xdr:col>
      <xdr:colOff>1127691</xdr:colOff>
      <xdr:row>124</xdr:row>
      <xdr:rowOff>55033</xdr:rowOff>
    </xdr:to>
    <xdr:graphicFrame macro="">
      <xdr:nvGraphicFramePr>
        <xdr:cNvPr id="181" name="Diagramm 18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800100</xdr:colOff>
      <xdr:row>138</xdr:row>
      <xdr:rowOff>32657</xdr:rowOff>
    </xdr:from>
    <xdr:to>
      <xdr:col>16</xdr:col>
      <xdr:colOff>260955</xdr:colOff>
      <xdr:row>152</xdr:row>
      <xdr:rowOff>108857</xdr:rowOff>
    </xdr:to>
    <xdr:graphicFrame macro="">
      <xdr:nvGraphicFramePr>
        <xdr:cNvPr id="182" name="Diagramm 18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527957</xdr:colOff>
      <xdr:row>185</xdr:row>
      <xdr:rowOff>46264</xdr:rowOff>
    </xdr:from>
    <xdr:to>
      <xdr:col>16</xdr:col>
      <xdr:colOff>8467</xdr:colOff>
      <xdr:row>200</xdr:row>
      <xdr:rowOff>122464</xdr:rowOff>
    </xdr:to>
    <xdr:graphicFrame macro="">
      <xdr:nvGraphicFramePr>
        <xdr:cNvPr id="183" name="Diagramm 18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419100</xdr:colOff>
      <xdr:row>157</xdr:row>
      <xdr:rowOff>114300</xdr:rowOff>
    </xdr:from>
    <xdr:to>
      <xdr:col>15</xdr:col>
      <xdr:colOff>1077384</xdr:colOff>
      <xdr:row>172</xdr:row>
      <xdr:rowOff>0</xdr:rowOff>
    </xdr:to>
    <xdr:graphicFrame macro="">
      <xdr:nvGraphicFramePr>
        <xdr:cNvPr id="184" name="Diagramm 18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142724</xdr:colOff>
      <xdr:row>185</xdr:row>
      <xdr:rowOff>27819</xdr:rowOff>
    </xdr:from>
    <xdr:to>
      <xdr:col>19</xdr:col>
      <xdr:colOff>906841</xdr:colOff>
      <xdr:row>200</xdr:row>
      <xdr:rowOff>101297</xdr:rowOff>
    </xdr:to>
    <xdr:graphicFrame macro="">
      <xdr:nvGraphicFramePr>
        <xdr:cNvPr id="185" name="Diagramm 18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502231</xdr:colOff>
      <xdr:row>215</xdr:row>
      <xdr:rowOff>138540</xdr:rowOff>
    </xdr:from>
    <xdr:to>
      <xdr:col>15</xdr:col>
      <xdr:colOff>1160515</xdr:colOff>
      <xdr:row>230</xdr:row>
      <xdr:rowOff>24240</xdr:rowOff>
    </xdr:to>
    <xdr:graphicFrame macro="">
      <xdr:nvGraphicFramePr>
        <xdr:cNvPr id="186" name="Diagramm 18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502231</xdr:colOff>
      <xdr:row>257</xdr:row>
      <xdr:rowOff>43290</xdr:rowOff>
    </xdr:from>
    <xdr:to>
      <xdr:col>15</xdr:col>
      <xdr:colOff>1171099</xdr:colOff>
      <xdr:row>271</xdr:row>
      <xdr:rowOff>119490</xdr:rowOff>
    </xdr:to>
    <xdr:graphicFrame macro="">
      <xdr:nvGraphicFramePr>
        <xdr:cNvPr id="187" name="Diagramm 18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116998</xdr:colOff>
      <xdr:row>257</xdr:row>
      <xdr:rowOff>22123</xdr:rowOff>
    </xdr:from>
    <xdr:to>
      <xdr:col>19</xdr:col>
      <xdr:colOff>865913</xdr:colOff>
      <xdr:row>271</xdr:row>
      <xdr:rowOff>98323</xdr:rowOff>
    </xdr:to>
    <xdr:graphicFrame macro="">
      <xdr:nvGraphicFramePr>
        <xdr:cNvPr id="189" name="Diagramm 18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0</xdr:colOff>
      <xdr:row>294</xdr:row>
      <xdr:rowOff>0</xdr:rowOff>
    </xdr:from>
    <xdr:to>
      <xdr:col>16</xdr:col>
      <xdr:colOff>372534</xdr:colOff>
      <xdr:row>308</xdr:row>
      <xdr:rowOff>76200</xdr:rowOff>
    </xdr:to>
    <xdr:graphicFrame macro="">
      <xdr:nvGraphicFramePr>
        <xdr:cNvPr id="199" name="Diagramm 19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0</xdr:colOff>
      <xdr:row>335</xdr:row>
      <xdr:rowOff>95250</xdr:rowOff>
    </xdr:from>
    <xdr:to>
      <xdr:col>16</xdr:col>
      <xdr:colOff>383118</xdr:colOff>
      <xdr:row>349</xdr:row>
      <xdr:rowOff>171450</xdr:rowOff>
    </xdr:to>
    <xdr:graphicFrame macro="">
      <xdr:nvGraphicFramePr>
        <xdr:cNvPr id="200" name="Diagramm 19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519642</xdr:colOff>
      <xdr:row>335</xdr:row>
      <xdr:rowOff>74083</xdr:rowOff>
    </xdr:from>
    <xdr:to>
      <xdr:col>19</xdr:col>
      <xdr:colOff>1102178</xdr:colOff>
      <xdr:row>349</xdr:row>
      <xdr:rowOff>150283</xdr:rowOff>
    </xdr:to>
    <xdr:graphicFrame macro="">
      <xdr:nvGraphicFramePr>
        <xdr:cNvPr id="202" name="Diagramm 20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</xdr:col>
      <xdr:colOff>381008</xdr:colOff>
      <xdr:row>369</xdr:row>
      <xdr:rowOff>119073</xdr:rowOff>
    </xdr:from>
    <xdr:to>
      <xdr:col>15</xdr:col>
      <xdr:colOff>1039292</xdr:colOff>
      <xdr:row>384</xdr:row>
      <xdr:rowOff>4773</xdr:rowOff>
    </xdr:to>
    <xdr:graphicFrame macro="">
      <xdr:nvGraphicFramePr>
        <xdr:cNvPr id="203" name="Diagramm 20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</xdr:col>
      <xdr:colOff>18152</xdr:colOff>
      <xdr:row>413</xdr:row>
      <xdr:rowOff>87323</xdr:rowOff>
    </xdr:from>
    <xdr:to>
      <xdr:col>16</xdr:col>
      <xdr:colOff>396733</xdr:colOff>
      <xdr:row>427</xdr:row>
      <xdr:rowOff>163523</xdr:rowOff>
    </xdr:to>
    <xdr:graphicFrame macro="">
      <xdr:nvGraphicFramePr>
        <xdr:cNvPr id="204" name="Diagramm 20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533257</xdr:colOff>
      <xdr:row>413</xdr:row>
      <xdr:rowOff>66156</xdr:rowOff>
    </xdr:from>
    <xdr:to>
      <xdr:col>20</xdr:col>
      <xdr:colOff>55262</xdr:colOff>
      <xdr:row>427</xdr:row>
      <xdr:rowOff>142356</xdr:rowOff>
    </xdr:to>
    <xdr:graphicFrame macro="">
      <xdr:nvGraphicFramePr>
        <xdr:cNvPr id="206" name="Diagramm 20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571493</xdr:colOff>
      <xdr:row>490</xdr:row>
      <xdr:rowOff>95250</xdr:rowOff>
    </xdr:from>
    <xdr:to>
      <xdr:col>16</xdr:col>
      <xdr:colOff>49736</xdr:colOff>
      <xdr:row>504</xdr:row>
      <xdr:rowOff>171450</xdr:rowOff>
    </xdr:to>
    <xdr:graphicFrame macro="">
      <xdr:nvGraphicFramePr>
        <xdr:cNvPr id="224" name="Diagramm 2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16</xdr:col>
      <xdr:colOff>186260</xdr:colOff>
      <xdr:row>490</xdr:row>
      <xdr:rowOff>74083</xdr:rowOff>
    </xdr:from>
    <xdr:to>
      <xdr:col>19</xdr:col>
      <xdr:colOff>928681</xdr:colOff>
      <xdr:row>504</xdr:row>
      <xdr:rowOff>150283</xdr:rowOff>
    </xdr:to>
    <xdr:graphicFrame macro="">
      <xdr:nvGraphicFramePr>
        <xdr:cNvPr id="226" name="Diagramm 2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13</xdr:col>
      <xdr:colOff>523867</xdr:colOff>
      <xdr:row>569</xdr:row>
      <xdr:rowOff>119079</xdr:rowOff>
    </xdr:from>
    <xdr:to>
      <xdr:col>16</xdr:col>
      <xdr:colOff>2110</xdr:colOff>
      <xdr:row>584</xdr:row>
      <xdr:rowOff>4779</xdr:rowOff>
    </xdr:to>
    <xdr:graphicFrame macro="">
      <xdr:nvGraphicFramePr>
        <xdr:cNvPr id="228" name="Diagramm 2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16</xdr:col>
      <xdr:colOff>138634</xdr:colOff>
      <xdr:row>569</xdr:row>
      <xdr:rowOff>97912</xdr:rowOff>
    </xdr:from>
    <xdr:to>
      <xdr:col>19</xdr:col>
      <xdr:colOff>881055</xdr:colOff>
      <xdr:row>583</xdr:row>
      <xdr:rowOff>174112</xdr:rowOff>
    </xdr:to>
    <xdr:graphicFrame macro="">
      <xdr:nvGraphicFramePr>
        <xdr:cNvPr id="230" name="Diagramm 2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13</xdr:col>
      <xdr:colOff>547680</xdr:colOff>
      <xdr:row>607</xdr:row>
      <xdr:rowOff>47618</xdr:rowOff>
    </xdr:from>
    <xdr:to>
      <xdr:col>16</xdr:col>
      <xdr:colOff>15339</xdr:colOff>
      <xdr:row>621</xdr:row>
      <xdr:rowOff>123818</xdr:rowOff>
    </xdr:to>
    <xdr:graphicFrame macro="">
      <xdr:nvGraphicFramePr>
        <xdr:cNvPr id="63" name="Diagramm 6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13</xdr:col>
      <xdr:colOff>547680</xdr:colOff>
      <xdr:row>648</xdr:row>
      <xdr:rowOff>142868</xdr:rowOff>
    </xdr:from>
    <xdr:to>
      <xdr:col>16</xdr:col>
      <xdr:colOff>25923</xdr:colOff>
      <xdr:row>663</xdr:row>
      <xdr:rowOff>0</xdr:rowOff>
    </xdr:to>
    <xdr:graphicFrame macro="">
      <xdr:nvGraphicFramePr>
        <xdr:cNvPr id="64" name="Diagramm 6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16</xdr:col>
      <xdr:colOff>162447</xdr:colOff>
      <xdr:row>648</xdr:row>
      <xdr:rowOff>121701</xdr:rowOff>
    </xdr:from>
    <xdr:to>
      <xdr:col>19</xdr:col>
      <xdr:colOff>904868</xdr:colOff>
      <xdr:row>663</xdr:row>
      <xdr:rowOff>0</xdr:rowOff>
    </xdr:to>
    <xdr:graphicFrame macro="">
      <xdr:nvGraphicFramePr>
        <xdr:cNvPr id="66" name="Diagramm 6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13</xdr:col>
      <xdr:colOff>452428</xdr:colOff>
      <xdr:row>679</xdr:row>
      <xdr:rowOff>0</xdr:rowOff>
    </xdr:from>
    <xdr:to>
      <xdr:col>15</xdr:col>
      <xdr:colOff>1110712</xdr:colOff>
      <xdr:row>693</xdr:row>
      <xdr:rowOff>76200</xdr:rowOff>
    </xdr:to>
    <xdr:graphicFrame macro="">
      <xdr:nvGraphicFramePr>
        <xdr:cNvPr id="67" name="Diagramm 6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13</xdr:col>
      <xdr:colOff>452428</xdr:colOff>
      <xdr:row>724</xdr:row>
      <xdr:rowOff>122463</xdr:rowOff>
    </xdr:from>
    <xdr:to>
      <xdr:col>15</xdr:col>
      <xdr:colOff>1121296</xdr:colOff>
      <xdr:row>739</xdr:row>
      <xdr:rowOff>17235</xdr:rowOff>
    </xdr:to>
    <xdr:graphicFrame macro="">
      <xdr:nvGraphicFramePr>
        <xdr:cNvPr id="68" name="Diagramm 6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16</xdr:col>
      <xdr:colOff>148838</xdr:colOff>
      <xdr:row>725</xdr:row>
      <xdr:rowOff>65012</xdr:rowOff>
    </xdr:from>
    <xdr:to>
      <xdr:col>19</xdr:col>
      <xdr:colOff>891259</xdr:colOff>
      <xdr:row>739</xdr:row>
      <xdr:rowOff>141212</xdr:rowOff>
    </xdr:to>
    <xdr:graphicFrame macro="">
      <xdr:nvGraphicFramePr>
        <xdr:cNvPr id="70" name="Diagramm 6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13</xdr:col>
      <xdr:colOff>523867</xdr:colOff>
      <xdr:row>756</xdr:row>
      <xdr:rowOff>12</xdr:rowOff>
    </xdr:from>
    <xdr:to>
      <xdr:col>15</xdr:col>
      <xdr:colOff>1182151</xdr:colOff>
      <xdr:row>770</xdr:row>
      <xdr:rowOff>76212</xdr:rowOff>
    </xdr:to>
    <xdr:graphicFrame macro="">
      <xdr:nvGraphicFramePr>
        <xdr:cNvPr id="71" name="Diagramm 7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13</xdr:col>
      <xdr:colOff>523867</xdr:colOff>
      <xdr:row>797</xdr:row>
      <xdr:rowOff>95262</xdr:rowOff>
    </xdr:from>
    <xdr:to>
      <xdr:col>16</xdr:col>
      <xdr:colOff>2110</xdr:colOff>
      <xdr:row>811</xdr:row>
      <xdr:rowOff>171462</xdr:rowOff>
    </xdr:to>
    <xdr:graphicFrame macro="">
      <xdr:nvGraphicFramePr>
        <xdr:cNvPr id="72" name="Diagramm 7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16</xdr:col>
      <xdr:colOff>138634</xdr:colOff>
      <xdr:row>797</xdr:row>
      <xdr:rowOff>74095</xdr:rowOff>
    </xdr:from>
    <xdr:to>
      <xdr:col>19</xdr:col>
      <xdr:colOff>881055</xdr:colOff>
      <xdr:row>811</xdr:row>
      <xdr:rowOff>150295</xdr:rowOff>
    </xdr:to>
    <xdr:graphicFrame macro="">
      <xdr:nvGraphicFramePr>
        <xdr:cNvPr id="74" name="Diagramm 7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13</xdr:col>
      <xdr:colOff>666745</xdr:colOff>
      <xdr:row>875</xdr:row>
      <xdr:rowOff>95250</xdr:rowOff>
    </xdr:from>
    <xdr:to>
      <xdr:col>16</xdr:col>
      <xdr:colOff>144988</xdr:colOff>
      <xdr:row>889</xdr:row>
      <xdr:rowOff>171450</xdr:rowOff>
    </xdr:to>
    <xdr:graphicFrame macro="">
      <xdr:nvGraphicFramePr>
        <xdr:cNvPr id="85" name="Diagramm 8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16</xdr:col>
      <xdr:colOff>281512</xdr:colOff>
      <xdr:row>875</xdr:row>
      <xdr:rowOff>74083</xdr:rowOff>
    </xdr:from>
    <xdr:to>
      <xdr:col>19</xdr:col>
      <xdr:colOff>1023933</xdr:colOff>
      <xdr:row>889</xdr:row>
      <xdr:rowOff>150283</xdr:rowOff>
    </xdr:to>
    <xdr:graphicFrame macro="">
      <xdr:nvGraphicFramePr>
        <xdr:cNvPr id="87" name="Diagramm 8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13</xdr:col>
      <xdr:colOff>357176</xdr:colOff>
      <xdr:row>955</xdr:row>
      <xdr:rowOff>119091</xdr:rowOff>
    </xdr:from>
    <xdr:to>
      <xdr:col>15</xdr:col>
      <xdr:colOff>1026044</xdr:colOff>
      <xdr:row>970</xdr:row>
      <xdr:rowOff>4791</xdr:rowOff>
    </xdr:to>
    <xdr:graphicFrame macro="">
      <xdr:nvGraphicFramePr>
        <xdr:cNvPr id="89" name="Diagramm 8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15</xdr:col>
      <xdr:colOff>1162568</xdr:colOff>
      <xdr:row>955</xdr:row>
      <xdr:rowOff>97924</xdr:rowOff>
    </xdr:from>
    <xdr:to>
      <xdr:col>19</xdr:col>
      <xdr:colOff>714364</xdr:colOff>
      <xdr:row>969</xdr:row>
      <xdr:rowOff>174124</xdr:rowOff>
    </xdr:to>
    <xdr:graphicFrame macro="">
      <xdr:nvGraphicFramePr>
        <xdr:cNvPr id="91" name="Diagramm 9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13</xdr:col>
      <xdr:colOff>452447</xdr:colOff>
      <xdr:row>1033</xdr:row>
      <xdr:rowOff>119087</xdr:rowOff>
    </xdr:from>
    <xdr:to>
      <xdr:col>15</xdr:col>
      <xdr:colOff>1121315</xdr:colOff>
      <xdr:row>1048</xdr:row>
      <xdr:rowOff>0</xdr:rowOff>
    </xdr:to>
    <xdr:graphicFrame macro="">
      <xdr:nvGraphicFramePr>
        <xdr:cNvPr id="93" name="Diagramm 9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16</xdr:col>
      <xdr:colOff>67214</xdr:colOff>
      <xdr:row>1033</xdr:row>
      <xdr:rowOff>97920</xdr:rowOff>
    </xdr:from>
    <xdr:to>
      <xdr:col>19</xdr:col>
      <xdr:colOff>809635</xdr:colOff>
      <xdr:row>1047</xdr:row>
      <xdr:rowOff>174120</xdr:rowOff>
    </xdr:to>
    <xdr:graphicFrame macro="">
      <xdr:nvGraphicFramePr>
        <xdr:cNvPr id="95" name="Diagramm 9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13</xdr:col>
      <xdr:colOff>452428</xdr:colOff>
      <xdr:row>1070</xdr:row>
      <xdr:rowOff>142886</xdr:rowOff>
    </xdr:from>
    <xdr:to>
      <xdr:col>15</xdr:col>
      <xdr:colOff>1110712</xdr:colOff>
      <xdr:row>1085</xdr:row>
      <xdr:rowOff>28586</xdr:rowOff>
    </xdr:to>
    <xdr:graphicFrame macro="">
      <xdr:nvGraphicFramePr>
        <xdr:cNvPr id="112" name="Diagramm 1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13</xdr:col>
      <xdr:colOff>452428</xdr:colOff>
      <xdr:row>1112</xdr:row>
      <xdr:rowOff>47636</xdr:rowOff>
    </xdr:from>
    <xdr:to>
      <xdr:col>15</xdr:col>
      <xdr:colOff>1121296</xdr:colOff>
      <xdr:row>1126</xdr:row>
      <xdr:rowOff>123836</xdr:rowOff>
    </xdr:to>
    <xdr:graphicFrame macro="">
      <xdr:nvGraphicFramePr>
        <xdr:cNvPr id="113" name="Diagramm 1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16</xdr:col>
      <xdr:colOff>67195</xdr:colOff>
      <xdr:row>1112</xdr:row>
      <xdr:rowOff>26469</xdr:rowOff>
    </xdr:from>
    <xdr:to>
      <xdr:col>19</xdr:col>
      <xdr:colOff>809616</xdr:colOff>
      <xdr:row>1126</xdr:row>
      <xdr:rowOff>102669</xdr:rowOff>
    </xdr:to>
    <xdr:graphicFrame macro="">
      <xdr:nvGraphicFramePr>
        <xdr:cNvPr id="115" name="Diagramm 1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13</xdr:col>
      <xdr:colOff>476241</xdr:colOff>
      <xdr:row>1193</xdr:row>
      <xdr:rowOff>27213</xdr:rowOff>
    </xdr:from>
    <xdr:to>
      <xdr:col>15</xdr:col>
      <xdr:colOff>1145109</xdr:colOff>
      <xdr:row>1203</xdr:row>
      <xdr:rowOff>100029</xdr:rowOff>
    </xdr:to>
    <xdr:graphicFrame macro="">
      <xdr:nvGraphicFramePr>
        <xdr:cNvPr id="117" name="Diagramm 1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16</xdr:col>
      <xdr:colOff>172651</xdr:colOff>
      <xdr:row>1189</xdr:row>
      <xdr:rowOff>2663</xdr:rowOff>
    </xdr:from>
    <xdr:to>
      <xdr:col>19</xdr:col>
      <xdr:colOff>915072</xdr:colOff>
      <xdr:row>1203</xdr:row>
      <xdr:rowOff>78863</xdr:rowOff>
    </xdr:to>
    <xdr:graphicFrame macro="">
      <xdr:nvGraphicFramePr>
        <xdr:cNvPr id="119" name="Diagramm 1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13</xdr:col>
      <xdr:colOff>428615</xdr:colOff>
      <xdr:row>1269</xdr:row>
      <xdr:rowOff>23835</xdr:rowOff>
    </xdr:from>
    <xdr:to>
      <xdr:col>15</xdr:col>
      <xdr:colOff>1097483</xdr:colOff>
      <xdr:row>1283</xdr:row>
      <xdr:rowOff>100035</xdr:rowOff>
    </xdr:to>
    <xdr:graphicFrame macro="">
      <xdr:nvGraphicFramePr>
        <xdr:cNvPr id="121" name="Diagramm 1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16</xdr:col>
      <xdr:colOff>43382</xdr:colOff>
      <xdr:row>1269</xdr:row>
      <xdr:rowOff>2668</xdr:rowOff>
    </xdr:from>
    <xdr:to>
      <xdr:col>19</xdr:col>
      <xdr:colOff>785803</xdr:colOff>
      <xdr:row>1283</xdr:row>
      <xdr:rowOff>78868</xdr:rowOff>
    </xdr:to>
    <xdr:graphicFrame macro="">
      <xdr:nvGraphicFramePr>
        <xdr:cNvPr id="123" name="Diagramm 1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13</xdr:col>
      <xdr:colOff>619119</xdr:colOff>
      <xdr:row>1345</xdr:row>
      <xdr:rowOff>95250</xdr:rowOff>
    </xdr:from>
    <xdr:to>
      <xdr:col>16</xdr:col>
      <xdr:colOff>97362</xdr:colOff>
      <xdr:row>1359</xdr:row>
      <xdr:rowOff>171450</xdr:rowOff>
    </xdr:to>
    <xdr:graphicFrame macro="">
      <xdr:nvGraphicFramePr>
        <xdr:cNvPr id="138" name="Diagramm 1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16</xdr:col>
      <xdr:colOff>233886</xdr:colOff>
      <xdr:row>1345</xdr:row>
      <xdr:rowOff>74083</xdr:rowOff>
    </xdr:from>
    <xdr:to>
      <xdr:col>19</xdr:col>
      <xdr:colOff>976307</xdr:colOff>
      <xdr:row>1359</xdr:row>
      <xdr:rowOff>150283</xdr:rowOff>
    </xdr:to>
    <xdr:graphicFrame macro="">
      <xdr:nvGraphicFramePr>
        <xdr:cNvPr id="140" name="Diagramm 13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13</xdr:col>
      <xdr:colOff>357187</xdr:colOff>
      <xdr:row>1380</xdr:row>
      <xdr:rowOff>0</xdr:rowOff>
    </xdr:from>
    <xdr:to>
      <xdr:col>15</xdr:col>
      <xdr:colOff>1015471</xdr:colOff>
      <xdr:row>1394</xdr:row>
      <xdr:rowOff>76200</xdr:rowOff>
    </xdr:to>
    <xdr:graphicFrame macro="">
      <xdr:nvGraphicFramePr>
        <xdr:cNvPr id="141" name="Diagramm 14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13</xdr:col>
      <xdr:colOff>357187</xdr:colOff>
      <xdr:row>1420</xdr:row>
      <xdr:rowOff>95250</xdr:rowOff>
    </xdr:from>
    <xdr:to>
      <xdr:col>15</xdr:col>
      <xdr:colOff>1026055</xdr:colOff>
      <xdr:row>1434</xdr:row>
      <xdr:rowOff>171450</xdr:rowOff>
    </xdr:to>
    <xdr:graphicFrame macro="">
      <xdr:nvGraphicFramePr>
        <xdr:cNvPr id="142" name="Diagramm 14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13</xdr:col>
      <xdr:colOff>357187</xdr:colOff>
      <xdr:row>1400</xdr:row>
      <xdr:rowOff>0</xdr:rowOff>
    </xdr:from>
    <xdr:to>
      <xdr:col>15</xdr:col>
      <xdr:colOff>1015471</xdr:colOff>
      <xdr:row>1414</xdr:row>
      <xdr:rowOff>76200</xdr:rowOff>
    </xdr:to>
    <xdr:graphicFrame macro="">
      <xdr:nvGraphicFramePr>
        <xdr:cNvPr id="143" name="Diagramm 14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15</xdr:col>
      <xdr:colOff>1162579</xdr:colOff>
      <xdr:row>1420</xdr:row>
      <xdr:rowOff>74083</xdr:rowOff>
    </xdr:from>
    <xdr:to>
      <xdr:col>19</xdr:col>
      <xdr:colOff>714375</xdr:colOff>
      <xdr:row>1434</xdr:row>
      <xdr:rowOff>150283</xdr:rowOff>
    </xdr:to>
    <xdr:graphicFrame macro="">
      <xdr:nvGraphicFramePr>
        <xdr:cNvPr id="144" name="Diagramm 14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13</xdr:col>
      <xdr:colOff>214312</xdr:colOff>
      <xdr:row>1455</xdr:row>
      <xdr:rowOff>95250</xdr:rowOff>
    </xdr:from>
    <xdr:to>
      <xdr:col>15</xdr:col>
      <xdr:colOff>872596</xdr:colOff>
      <xdr:row>1469</xdr:row>
      <xdr:rowOff>171450</xdr:rowOff>
    </xdr:to>
    <xdr:graphicFrame macro="">
      <xdr:nvGraphicFramePr>
        <xdr:cNvPr id="145" name="Diagramm 14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13</xdr:col>
      <xdr:colOff>214312</xdr:colOff>
      <xdr:row>1496</xdr:row>
      <xdr:rowOff>0</xdr:rowOff>
    </xdr:from>
    <xdr:to>
      <xdr:col>15</xdr:col>
      <xdr:colOff>883180</xdr:colOff>
      <xdr:row>1510</xdr:row>
      <xdr:rowOff>76200</xdr:rowOff>
    </xdr:to>
    <xdr:graphicFrame macro="">
      <xdr:nvGraphicFramePr>
        <xdr:cNvPr id="146" name="Diagramm 14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15</xdr:col>
      <xdr:colOff>1019704</xdr:colOff>
      <xdr:row>1495</xdr:row>
      <xdr:rowOff>169333</xdr:rowOff>
    </xdr:from>
    <xdr:to>
      <xdr:col>19</xdr:col>
      <xdr:colOff>571500</xdr:colOff>
      <xdr:row>1510</xdr:row>
      <xdr:rowOff>55033</xdr:rowOff>
    </xdr:to>
    <xdr:graphicFrame macro="">
      <xdr:nvGraphicFramePr>
        <xdr:cNvPr id="148" name="Diagramm 14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13</xdr:col>
      <xdr:colOff>611188</xdr:colOff>
      <xdr:row>1577</xdr:row>
      <xdr:rowOff>40821</xdr:rowOff>
    </xdr:from>
    <xdr:to>
      <xdr:col>16</xdr:col>
      <xdr:colOff>89431</xdr:colOff>
      <xdr:row>1591</xdr:row>
      <xdr:rowOff>117021</xdr:rowOff>
    </xdr:to>
    <xdr:graphicFrame macro="">
      <xdr:nvGraphicFramePr>
        <xdr:cNvPr id="160" name="Diagramm 15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16</xdr:col>
      <xdr:colOff>162455</xdr:colOff>
      <xdr:row>1571</xdr:row>
      <xdr:rowOff>74083</xdr:rowOff>
    </xdr:from>
    <xdr:to>
      <xdr:col>19</xdr:col>
      <xdr:colOff>904876</xdr:colOff>
      <xdr:row>1585</xdr:row>
      <xdr:rowOff>150283</xdr:rowOff>
    </xdr:to>
    <xdr:graphicFrame macro="">
      <xdr:nvGraphicFramePr>
        <xdr:cNvPr id="162" name="Diagramm 16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13</xdr:col>
      <xdr:colOff>432027</xdr:colOff>
      <xdr:row>1649</xdr:row>
      <xdr:rowOff>162153</xdr:rowOff>
    </xdr:from>
    <xdr:to>
      <xdr:col>15</xdr:col>
      <xdr:colOff>1100895</xdr:colOff>
      <xdr:row>1664</xdr:row>
      <xdr:rowOff>56924</xdr:rowOff>
    </xdr:to>
    <xdr:graphicFrame macro="">
      <xdr:nvGraphicFramePr>
        <xdr:cNvPr id="164" name="Diagramm 16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16</xdr:col>
      <xdr:colOff>19580</xdr:colOff>
      <xdr:row>1646</xdr:row>
      <xdr:rowOff>50271</xdr:rowOff>
    </xdr:from>
    <xdr:to>
      <xdr:col>19</xdr:col>
      <xdr:colOff>762001</xdr:colOff>
      <xdr:row>1660</xdr:row>
      <xdr:rowOff>126471</xdr:rowOff>
    </xdr:to>
    <xdr:graphicFrame macro="">
      <xdr:nvGraphicFramePr>
        <xdr:cNvPr id="166" name="Diagramm 16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14</xdr:col>
      <xdr:colOff>136072</xdr:colOff>
      <xdr:row>1728</xdr:row>
      <xdr:rowOff>167821</xdr:rowOff>
    </xdr:from>
    <xdr:to>
      <xdr:col>16</xdr:col>
      <xdr:colOff>519190</xdr:colOff>
      <xdr:row>1743</xdr:row>
      <xdr:rowOff>62592</xdr:rowOff>
    </xdr:to>
    <xdr:graphicFrame macro="">
      <xdr:nvGraphicFramePr>
        <xdr:cNvPr id="168" name="Diagramm 16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16</xdr:col>
      <xdr:colOff>519642</xdr:colOff>
      <xdr:row>1718</xdr:row>
      <xdr:rowOff>74083</xdr:rowOff>
    </xdr:from>
    <xdr:to>
      <xdr:col>19</xdr:col>
      <xdr:colOff>1047750</xdr:colOff>
      <xdr:row>1732</xdr:row>
      <xdr:rowOff>150283</xdr:rowOff>
    </xdr:to>
    <xdr:graphicFrame macro="">
      <xdr:nvGraphicFramePr>
        <xdr:cNvPr id="170" name="Diagramm 16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13</xdr:col>
      <xdr:colOff>294410</xdr:colOff>
      <xdr:row>1758</xdr:row>
      <xdr:rowOff>51954</xdr:rowOff>
    </xdr:from>
    <xdr:to>
      <xdr:col>15</xdr:col>
      <xdr:colOff>961353</xdr:colOff>
      <xdr:row>1772</xdr:row>
      <xdr:rowOff>128154</xdr:rowOff>
    </xdr:to>
    <xdr:graphicFrame macro="">
      <xdr:nvGraphicFramePr>
        <xdr:cNvPr id="239" name="Diagramm 23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13</xdr:col>
      <xdr:colOff>294410</xdr:colOff>
      <xdr:row>1798</xdr:row>
      <xdr:rowOff>147204</xdr:rowOff>
    </xdr:from>
    <xdr:to>
      <xdr:col>15</xdr:col>
      <xdr:colOff>971937</xdr:colOff>
      <xdr:row>1813</xdr:row>
      <xdr:rowOff>32904</xdr:rowOff>
    </xdr:to>
    <xdr:graphicFrame macro="">
      <xdr:nvGraphicFramePr>
        <xdr:cNvPr id="240" name="Diagramm 23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15</xdr:col>
      <xdr:colOff>1108461</xdr:colOff>
      <xdr:row>1798</xdr:row>
      <xdr:rowOff>126037</xdr:rowOff>
    </xdr:from>
    <xdr:to>
      <xdr:col>19</xdr:col>
      <xdr:colOff>647268</xdr:colOff>
      <xdr:row>1813</xdr:row>
      <xdr:rowOff>11737</xdr:rowOff>
    </xdr:to>
    <xdr:graphicFrame macro="">
      <xdr:nvGraphicFramePr>
        <xdr:cNvPr id="242" name="Diagramm 24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13</xdr:col>
      <xdr:colOff>287812</xdr:colOff>
      <xdr:row>1877</xdr:row>
      <xdr:rowOff>72158</xdr:rowOff>
    </xdr:from>
    <xdr:to>
      <xdr:col>15</xdr:col>
      <xdr:colOff>965339</xdr:colOff>
      <xdr:row>1891</xdr:row>
      <xdr:rowOff>148358</xdr:rowOff>
    </xdr:to>
    <xdr:graphicFrame macro="">
      <xdr:nvGraphicFramePr>
        <xdr:cNvPr id="244" name="Diagramm 24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15</xdr:col>
      <xdr:colOff>1056505</xdr:colOff>
      <xdr:row>1873</xdr:row>
      <xdr:rowOff>177992</xdr:rowOff>
    </xdr:from>
    <xdr:to>
      <xdr:col>19</xdr:col>
      <xdr:colOff>595312</xdr:colOff>
      <xdr:row>1888</xdr:row>
      <xdr:rowOff>63692</xdr:rowOff>
    </xdr:to>
    <xdr:graphicFrame macro="">
      <xdr:nvGraphicFramePr>
        <xdr:cNvPr id="246" name="Diagramm 24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13</xdr:col>
      <xdr:colOff>357187</xdr:colOff>
      <xdr:row>1910</xdr:row>
      <xdr:rowOff>71438</xdr:rowOff>
    </xdr:from>
    <xdr:to>
      <xdr:col>15</xdr:col>
      <xdr:colOff>1024130</xdr:colOff>
      <xdr:row>1924</xdr:row>
      <xdr:rowOff>147638</xdr:rowOff>
    </xdr:to>
    <xdr:graphicFrame macro="">
      <xdr:nvGraphicFramePr>
        <xdr:cNvPr id="247" name="Diagramm 24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13</xdr:col>
      <xdr:colOff>357187</xdr:colOff>
      <xdr:row>1950</xdr:row>
      <xdr:rowOff>166688</xdr:rowOff>
    </xdr:from>
    <xdr:to>
      <xdr:col>15</xdr:col>
      <xdr:colOff>1034714</xdr:colOff>
      <xdr:row>1965</xdr:row>
      <xdr:rowOff>52388</xdr:rowOff>
    </xdr:to>
    <xdr:graphicFrame macro="">
      <xdr:nvGraphicFramePr>
        <xdr:cNvPr id="248" name="Diagramm 24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15</xdr:col>
      <xdr:colOff>1171238</xdr:colOff>
      <xdr:row>1950</xdr:row>
      <xdr:rowOff>145521</xdr:rowOff>
    </xdr:from>
    <xdr:to>
      <xdr:col>19</xdr:col>
      <xdr:colOff>690562</xdr:colOff>
      <xdr:row>1965</xdr:row>
      <xdr:rowOff>31221</xdr:rowOff>
    </xdr:to>
    <xdr:graphicFrame macro="">
      <xdr:nvGraphicFramePr>
        <xdr:cNvPr id="250" name="Diagramm 24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13</xdr:col>
      <xdr:colOff>619125</xdr:colOff>
      <xdr:row>1986</xdr:row>
      <xdr:rowOff>23812</xdr:rowOff>
    </xdr:from>
    <xdr:to>
      <xdr:col>16</xdr:col>
      <xdr:colOff>95443</xdr:colOff>
      <xdr:row>2000</xdr:row>
      <xdr:rowOff>100012</xdr:rowOff>
    </xdr:to>
    <xdr:graphicFrame macro="">
      <xdr:nvGraphicFramePr>
        <xdr:cNvPr id="260" name="Diagramm 25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13</xdr:col>
      <xdr:colOff>619125</xdr:colOff>
      <xdr:row>2026</xdr:row>
      <xdr:rowOff>119062</xdr:rowOff>
    </xdr:from>
    <xdr:to>
      <xdr:col>16</xdr:col>
      <xdr:colOff>106027</xdr:colOff>
      <xdr:row>2041</xdr:row>
      <xdr:rowOff>4762</xdr:rowOff>
    </xdr:to>
    <xdr:graphicFrame macro="">
      <xdr:nvGraphicFramePr>
        <xdr:cNvPr id="261" name="Diagramm 26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16</xdr:col>
      <xdr:colOff>242551</xdr:colOff>
      <xdr:row>2026</xdr:row>
      <xdr:rowOff>97895</xdr:rowOff>
    </xdr:from>
    <xdr:to>
      <xdr:col>19</xdr:col>
      <xdr:colOff>952500</xdr:colOff>
      <xdr:row>2040</xdr:row>
      <xdr:rowOff>174095</xdr:rowOff>
    </xdr:to>
    <xdr:graphicFrame macro="">
      <xdr:nvGraphicFramePr>
        <xdr:cNvPr id="263" name="Diagramm 26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13</xdr:col>
      <xdr:colOff>190500</xdr:colOff>
      <xdr:row>2056</xdr:row>
      <xdr:rowOff>119062</xdr:rowOff>
    </xdr:from>
    <xdr:to>
      <xdr:col>15</xdr:col>
      <xdr:colOff>857443</xdr:colOff>
      <xdr:row>2071</xdr:row>
      <xdr:rowOff>4762</xdr:rowOff>
    </xdr:to>
    <xdr:graphicFrame macro="">
      <xdr:nvGraphicFramePr>
        <xdr:cNvPr id="264" name="Diagramm 26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13</xdr:col>
      <xdr:colOff>217714</xdr:colOff>
      <xdr:row>2108</xdr:row>
      <xdr:rowOff>32882</xdr:rowOff>
    </xdr:from>
    <xdr:to>
      <xdr:col>15</xdr:col>
      <xdr:colOff>895241</xdr:colOff>
      <xdr:row>2122</xdr:row>
      <xdr:rowOff>109082</xdr:rowOff>
    </xdr:to>
    <xdr:graphicFrame macro="">
      <xdr:nvGraphicFramePr>
        <xdr:cNvPr id="265" name="Diagramm 26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15</xdr:col>
      <xdr:colOff>1004551</xdr:colOff>
      <xdr:row>2097</xdr:row>
      <xdr:rowOff>2645</xdr:rowOff>
    </xdr:from>
    <xdr:to>
      <xdr:col>19</xdr:col>
      <xdr:colOff>523875</xdr:colOff>
      <xdr:row>2111</xdr:row>
      <xdr:rowOff>78845</xdr:rowOff>
    </xdr:to>
    <xdr:graphicFrame macro="">
      <xdr:nvGraphicFramePr>
        <xdr:cNvPr id="267" name="Diagramm 26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13</xdr:col>
      <xdr:colOff>309562</xdr:colOff>
      <xdr:row>2136</xdr:row>
      <xdr:rowOff>23813</xdr:rowOff>
    </xdr:from>
    <xdr:to>
      <xdr:col>15</xdr:col>
      <xdr:colOff>976505</xdr:colOff>
      <xdr:row>2150</xdr:row>
      <xdr:rowOff>100013</xdr:rowOff>
    </xdr:to>
    <xdr:graphicFrame macro="">
      <xdr:nvGraphicFramePr>
        <xdr:cNvPr id="268" name="Diagramm 26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13</xdr:col>
      <xdr:colOff>309562</xdr:colOff>
      <xdr:row>2176</xdr:row>
      <xdr:rowOff>119063</xdr:rowOff>
    </xdr:from>
    <xdr:to>
      <xdr:col>15</xdr:col>
      <xdr:colOff>987089</xdr:colOff>
      <xdr:row>2191</xdr:row>
      <xdr:rowOff>4763</xdr:rowOff>
    </xdr:to>
    <xdr:graphicFrame macro="">
      <xdr:nvGraphicFramePr>
        <xdr:cNvPr id="269" name="Diagramm 26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15</xdr:col>
      <xdr:colOff>1123613</xdr:colOff>
      <xdr:row>2176</xdr:row>
      <xdr:rowOff>97896</xdr:rowOff>
    </xdr:from>
    <xdr:to>
      <xdr:col>19</xdr:col>
      <xdr:colOff>642937</xdr:colOff>
      <xdr:row>2190</xdr:row>
      <xdr:rowOff>174096</xdr:rowOff>
    </xdr:to>
    <xdr:graphicFrame macro="">
      <xdr:nvGraphicFramePr>
        <xdr:cNvPr id="271" name="Diagramm 27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13</xdr:col>
      <xdr:colOff>452438</xdr:colOff>
      <xdr:row>2213</xdr:row>
      <xdr:rowOff>71437</xdr:rowOff>
    </xdr:from>
    <xdr:to>
      <xdr:col>15</xdr:col>
      <xdr:colOff>1119381</xdr:colOff>
      <xdr:row>2227</xdr:row>
      <xdr:rowOff>147637</xdr:rowOff>
    </xdr:to>
    <xdr:graphicFrame macro="">
      <xdr:nvGraphicFramePr>
        <xdr:cNvPr id="281" name="Diagramm 28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13</xdr:col>
      <xdr:colOff>452438</xdr:colOff>
      <xdr:row>2253</xdr:row>
      <xdr:rowOff>166687</xdr:rowOff>
    </xdr:from>
    <xdr:to>
      <xdr:col>15</xdr:col>
      <xdr:colOff>1129965</xdr:colOff>
      <xdr:row>2268</xdr:row>
      <xdr:rowOff>52387</xdr:rowOff>
    </xdr:to>
    <xdr:graphicFrame macro="">
      <xdr:nvGraphicFramePr>
        <xdr:cNvPr id="282" name="Diagramm 28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16</xdr:col>
      <xdr:colOff>75864</xdr:colOff>
      <xdr:row>2253</xdr:row>
      <xdr:rowOff>145520</xdr:rowOff>
    </xdr:from>
    <xdr:to>
      <xdr:col>19</xdr:col>
      <xdr:colOff>785813</xdr:colOff>
      <xdr:row>2268</xdr:row>
      <xdr:rowOff>31220</xdr:rowOff>
    </xdr:to>
    <xdr:graphicFrame macro="">
      <xdr:nvGraphicFramePr>
        <xdr:cNvPr id="284" name="Diagramm 28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13</xdr:col>
      <xdr:colOff>357187</xdr:colOff>
      <xdr:row>2288</xdr:row>
      <xdr:rowOff>0</xdr:rowOff>
    </xdr:from>
    <xdr:to>
      <xdr:col>15</xdr:col>
      <xdr:colOff>1024130</xdr:colOff>
      <xdr:row>2302</xdr:row>
      <xdr:rowOff>76200</xdr:rowOff>
    </xdr:to>
    <xdr:graphicFrame macro="">
      <xdr:nvGraphicFramePr>
        <xdr:cNvPr id="285" name="Diagramm 28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13</xdr:col>
      <xdr:colOff>357187</xdr:colOff>
      <xdr:row>2328</xdr:row>
      <xdr:rowOff>95250</xdr:rowOff>
    </xdr:from>
    <xdr:to>
      <xdr:col>15</xdr:col>
      <xdr:colOff>1034714</xdr:colOff>
      <xdr:row>2342</xdr:row>
      <xdr:rowOff>171450</xdr:rowOff>
    </xdr:to>
    <xdr:graphicFrame macro="">
      <xdr:nvGraphicFramePr>
        <xdr:cNvPr id="286" name="Diagramm 28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15</xdr:col>
      <xdr:colOff>1171238</xdr:colOff>
      <xdr:row>2328</xdr:row>
      <xdr:rowOff>74083</xdr:rowOff>
    </xdr:from>
    <xdr:to>
      <xdr:col>19</xdr:col>
      <xdr:colOff>690562</xdr:colOff>
      <xdr:row>2342</xdr:row>
      <xdr:rowOff>150283</xdr:rowOff>
    </xdr:to>
    <xdr:graphicFrame macro="">
      <xdr:nvGraphicFramePr>
        <xdr:cNvPr id="288" name="Diagramm 28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13</xdr:col>
      <xdr:colOff>428625</xdr:colOff>
      <xdr:row>2363</xdr:row>
      <xdr:rowOff>0</xdr:rowOff>
    </xdr:from>
    <xdr:to>
      <xdr:col>15</xdr:col>
      <xdr:colOff>1095568</xdr:colOff>
      <xdr:row>2377</xdr:row>
      <xdr:rowOff>76200</xdr:rowOff>
    </xdr:to>
    <xdr:graphicFrame macro="">
      <xdr:nvGraphicFramePr>
        <xdr:cNvPr id="289" name="Diagramm 28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13</xdr:col>
      <xdr:colOff>428625</xdr:colOff>
      <xdr:row>2403</xdr:row>
      <xdr:rowOff>95250</xdr:rowOff>
    </xdr:from>
    <xdr:to>
      <xdr:col>15</xdr:col>
      <xdr:colOff>1106152</xdr:colOff>
      <xdr:row>2417</xdr:row>
      <xdr:rowOff>171450</xdr:rowOff>
    </xdr:to>
    <xdr:graphicFrame macro="">
      <xdr:nvGraphicFramePr>
        <xdr:cNvPr id="290" name="Diagramm 28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16</xdr:col>
      <xdr:colOff>52051</xdr:colOff>
      <xdr:row>2403</xdr:row>
      <xdr:rowOff>74083</xdr:rowOff>
    </xdr:from>
    <xdr:to>
      <xdr:col>19</xdr:col>
      <xdr:colOff>762000</xdr:colOff>
      <xdr:row>2417</xdr:row>
      <xdr:rowOff>150283</xdr:rowOff>
    </xdr:to>
    <xdr:graphicFrame macro="">
      <xdr:nvGraphicFramePr>
        <xdr:cNvPr id="292" name="Diagramm 29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13</xdr:col>
      <xdr:colOff>404813</xdr:colOff>
      <xdr:row>2438</xdr:row>
      <xdr:rowOff>142875</xdr:rowOff>
    </xdr:from>
    <xdr:to>
      <xdr:col>15</xdr:col>
      <xdr:colOff>1071756</xdr:colOff>
      <xdr:row>2453</xdr:row>
      <xdr:rowOff>28575</xdr:rowOff>
    </xdr:to>
    <xdr:graphicFrame macro="">
      <xdr:nvGraphicFramePr>
        <xdr:cNvPr id="305" name="Diagramm 30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13</xdr:col>
      <xdr:colOff>640670</xdr:colOff>
      <xdr:row>2484</xdr:row>
      <xdr:rowOff>65768</xdr:rowOff>
    </xdr:from>
    <xdr:to>
      <xdr:col>16</xdr:col>
      <xdr:colOff>129839</xdr:colOff>
      <xdr:row>2498</xdr:row>
      <xdr:rowOff>141968</xdr:rowOff>
    </xdr:to>
    <xdr:graphicFrame macro="">
      <xdr:nvGraphicFramePr>
        <xdr:cNvPr id="306" name="Diagramm 30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>
    <xdr:from>
      <xdr:col>16</xdr:col>
      <xdr:colOff>28239</xdr:colOff>
      <xdr:row>2479</xdr:row>
      <xdr:rowOff>26458</xdr:rowOff>
    </xdr:from>
    <xdr:to>
      <xdr:col>19</xdr:col>
      <xdr:colOff>738188</xdr:colOff>
      <xdr:row>2493</xdr:row>
      <xdr:rowOff>102658</xdr:rowOff>
    </xdr:to>
    <xdr:graphicFrame macro="">
      <xdr:nvGraphicFramePr>
        <xdr:cNvPr id="308" name="Diagramm 30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>
    <xdr:from>
      <xdr:col>13</xdr:col>
      <xdr:colOff>500063</xdr:colOff>
      <xdr:row>2515</xdr:row>
      <xdr:rowOff>142875</xdr:rowOff>
    </xdr:from>
    <xdr:to>
      <xdr:col>15</xdr:col>
      <xdr:colOff>1167006</xdr:colOff>
      <xdr:row>2530</xdr:row>
      <xdr:rowOff>28575</xdr:rowOff>
    </xdr:to>
    <xdr:graphicFrame macro="">
      <xdr:nvGraphicFramePr>
        <xdr:cNvPr id="309" name="Diagramm 30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  <xdr:twoCellAnchor>
    <xdr:from>
      <xdr:col>13</xdr:col>
      <xdr:colOff>500063</xdr:colOff>
      <xdr:row>2556</xdr:row>
      <xdr:rowOff>47625</xdr:rowOff>
    </xdr:from>
    <xdr:to>
      <xdr:col>15</xdr:col>
      <xdr:colOff>1177590</xdr:colOff>
      <xdr:row>2570</xdr:row>
      <xdr:rowOff>123825</xdr:rowOff>
    </xdr:to>
    <xdr:graphicFrame macro="">
      <xdr:nvGraphicFramePr>
        <xdr:cNvPr id="310" name="Diagramm 30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twoCellAnchor>
    <xdr:from>
      <xdr:col>16</xdr:col>
      <xdr:colOff>123489</xdr:colOff>
      <xdr:row>2556</xdr:row>
      <xdr:rowOff>26458</xdr:rowOff>
    </xdr:from>
    <xdr:to>
      <xdr:col>19</xdr:col>
      <xdr:colOff>833438</xdr:colOff>
      <xdr:row>2570</xdr:row>
      <xdr:rowOff>102658</xdr:rowOff>
    </xdr:to>
    <xdr:graphicFrame macro="">
      <xdr:nvGraphicFramePr>
        <xdr:cNvPr id="312" name="Diagramm 3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  <xdr:twoCellAnchor>
    <xdr:from>
      <xdr:col>13</xdr:col>
      <xdr:colOff>547688</xdr:colOff>
      <xdr:row>2589</xdr:row>
      <xdr:rowOff>119062</xdr:rowOff>
    </xdr:from>
    <xdr:to>
      <xdr:col>16</xdr:col>
      <xdr:colOff>24006</xdr:colOff>
      <xdr:row>2604</xdr:row>
      <xdr:rowOff>4762</xdr:rowOff>
    </xdr:to>
    <xdr:graphicFrame macro="">
      <xdr:nvGraphicFramePr>
        <xdr:cNvPr id="313" name="Diagramm 3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twoCellAnchor>
  <xdr:twoCellAnchor>
    <xdr:from>
      <xdr:col>13</xdr:col>
      <xdr:colOff>547688</xdr:colOff>
      <xdr:row>2633</xdr:row>
      <xdr:rowOff>32884</xdr:rowOff>
    </xdr:from>
    <xdr:to>
      <xdr:col>16</xdr:col>
      <xdr:colOff>34590</xdr:colOff>
      <xdr:row>2647</xdr:row>
      <xdr:rowOff>109084</xdr:rowOff>
    </xdr:to>
    <xdr:graphicFrame macro="">
      <xdr:nvGraphicFramePr>
        <xdr:cNvPr id="314" name="Diagramm 3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xdr:graphicFrame>
    <xdr:clientData/>
  </xdr:twoCellAnchor>
  <xdr:twoCellAnchor>
    <xdr:from>
      <xdr:col>16</xdr:col>
      <xdr:colOff>171114</xdr:colOff>
      <xdr:row>2630</xdr:row>
      <xdr:rowOff>2645</xdr:rowOff>
    </xdr:from>
    <xdr:to>
      <xdr:col>19</xdr:col>
      <xdr:colOff>881063</xdr:colOff>
      <xdr:row>2644</xdr:row>
      <xdr:rowOff>78845</xdr:rowOff>
    </xdr:to>
    <xdr:graphicFrame macro="">
      <xdr:nvGraphicFramePr>
        <xdr:cNvPr id="316" name="Diagramm 3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xdr:graphicFrame>
    <xdr:clientData/>
  </xdr:twoCellAnchor>
  <xdr:twoCellAnchor>
    <xdr:from>
      <xdr:col>28</xdr:col>
      <xdr:colOff>0</xdr:colOff>
      <xdr:row>1141</xdr:row>
      <xdr:rowOff>0</xdr:rowOff>
    </xdr:from>
    <xdr:to>
      <xdr:col>32</xdr:col>
      <xdr:colOff>54429</xdr:colOff>
      <xdr:row>1155</xdr:row>
      <xdr:rowOff>89807</xdr:rowOff>
    </xdr:to>
    <xdr:graphicFrame macro="">
      <xdr:nvGraphicFramePr>
        <xdr:cNvPr id="325" name="Diagramm 3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xdr:graphicFrame>
    <xdr:clientData/>
  </xdr:twoCellAnchor>
  <xdr:twoCellAnchor>
    <xdr:from>
      <xdr:col>28</xdr:col>
      <xdr:colOff>0</xdr:colOff>
      <xdr:row>1062</xdr:row>
      <xdr:rowOff>0</xdr:rowOff>
    </xdr:from>
    <xdr:to>
      <xdr:col>32</xdr:col>
      <xdr:colOff>54429</xdr:colOff>
      <xdr:row>1076</xdr:row>
      <xdr:rowOff>76200</xdr:rowOff>
    </xdr:to>
    <xdr:graphicFrame macro="">
      <xdr:nvGraphicFramePr>
        <xdr:cNvPr id="326" name="Diagramm 3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xdr:graphicFrame>
    <xdr:clientData/>
  </xdr:twoCellAnchor>
  <xdr:twoCellAnchor>
    <xdr:from>
      <xdr:col>28</xdr:col>
      <xdr:colOff>762001</xdr:colOff>
      <xdr:row>905</xdr:row>
      <xdr:rowOff>83344</xdr:rowOff>
    </xdr:from>
    <xdr:to>
      <xdr:col>32</xdr:col>
      <xdr:colOff>835139</xdr:colOff>
      <xdr:row>919</xdr:row>
      <xdr:rowOff>159544</xdr:rowOff>
    </xdr:to>
    <xdr:graphicFrame macro="">
      <xdr:nvGraphicFramePr>
        <xdr:cNvPr id="327" name="Diagramm 3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xdr:graphicFrame>
    <xdr:clientData/>
  </xdr:twoCellAnchor>
  <xdr:twoCellAnchor>
    <xdr:from>
      <xdr:col>28</xdr:col>
      <xdr:colOff>0</xdr:colOff>
      <xdr:row>442</xdr:row>
      <xdr:rowOff>0</xdr:rowOff>
    </xdr:from>
    <xdr:to>
      <xdr:col>32</xdr:col>
      <xdr:colOff>54429</xdr:colOff>
      <xdr:row>456</xdr:row>
      <xdr:rowOff>76200</xdr:rowOff>
    </xdr:to>
    <xdr:graphicFrame macro="">
      <xdr:nvGraphicFramePr>
        <xdr:cNvPr id="331" name="Diagramm 3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xdr:graphicFrame>
    <xdr:clientData/>
  </xdr:twoCellAnchor>
  <xdr:twoCellAnchor>
    <xdr:from>
      <xdr:col>28</xdr:col>
      <xdr:colOff>0</xdr:colOff>
      <xdr:row>458</xdr:row>
      <xdr:rowOff>0</xdr:rowOff>
    </xdr:from>
    <xdr:to>
      <xdr:col>32</xdr:col>
      <xdr:colOff>54429</xdr:colOff>
      <xdr:row>472</xdr:row>
      <xdr:rowOff>76200</xdr:rowOff>
    </xdr:to>
    <xdr:graphicFrame macro="">
      <xdr:nvGraphicFramePr>
        <xdr:cNvPr id="340" name="Diagramm 33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" sqref="E1"/>
    </sheetView>
  </sheetViews>
  <sheetFormatPr baseColWidth="10" defaultColWidth="11" defaultRowHeight="13.8" x14ac:dyDescent="0.25"/>
  <cols>
    <col min="2" max="2" width="17.69921875" bestFit="1" customWidth="1"/>
    <col min="4" max="5" width="20.19921875" bestFit="1" customWidth="1"/>
  </cols>
  <sheetData>
    <row r="1" spans="1:5" x14ac:dyDescent="0.25">
      <c r="A1" t="s">
        <v>395</v>
      </c>
      <c r="B1" s="37" t="s">
        <v>354</v>
      </c>
      <c r="C1" t="s">
        <v>396</v>
      </c>
      <c r="D1" t="s">
        <v>397</v>
      </c>
      <c r="E1" t="s">
        <v>397</v>
      </c>
    </row>
    <row r="2" spans="1:5" x14ac:dyDescent="0.25">
      <c r="A2">
        <v>51</v>
      </c>
      <c r="B2" s="26">
        <v>1.0724736020434575E-2</v>
      </c>
      <c r="C2">
        <v>3.8780000000000001</v>
      </c>
      <c r="D2" s="26">
        <f>B2*12/10^6*1000*365/(C2/100)</f>
        <v>1.2113033462997276</v>
      </c>
      <c r="E2" s="26"/>
    </row>
    <row r="3" spans="1:5" x14ac:dyDescent="0.25">
      <c r="B3" s="26">
        <v>9.2915609412899201E-3</v>
      </c>
      <c r="C3">
        <v>3.8780000000000001</v>
      </c>
      <c r="D3" s="26">
        <f t="shared" ref="D3:D21" si="0">B3*12/10^6*1000*365/(C3/100)</f>
        <v>1.0494336493772525</v>
      </c>
      <c r="E3" s="26"/>
    </row>
    <row r="4" spans="1:5" x14ac:dyDescent="0.25">
      <c r="B4" s="26">
        <v>1.206644246836946E-2</v>
      </c>
      <c r="C4">
        <v>3.8780000000000001</v>
      </c>
      <c r="D4" s="26">
        <f t="shared" si="0"/>
        <v>1.3628421354166642</v>
      </c>
      <c r="E4" s="26">
        <f>AVERAGE(D2:D4)</f>
        <v>1.2078597103645481</v>
      </c>
    </row>
    <row r="5" spans="1:5" x14ac:dyDescent="0.25">
      <c r="B5" s="26"/>
      <c r="D5" s="26"/>
      <c r="E5" s="26"/>
    </row>
    <row r="6" spans="1:5" x14ac:dyDescent="0.25">
      <c r="A6">
        <v>52</v>
      </c>
      <c r="B6" s="26">
        <v>0.10397496476899437</v>
      </c>
      <c r="C6">
        <v>12.38</v>
      </c>
      <c r="D6" s="26">
        <f t="shared" si="0"/>
        <v>3.6785972995815452</v>
      </c>
      <c r="E6" s="26"/>
    </row>
    <row r="7" spans="1:5" x14ac:dyDescent="0.25">
      <c r="B7" s="26">
        <v>9.9393218084068313E-2</v>
      </c>
      <c r="C7">
        <v>12.38</v>
      </c>
      <c r="D7" s="26">
        <f t="shared" si="0"/>
        <v>3.5164967302764074</v>
      </c>
      <c r="E7" s="26">
        <f>AVERAGE(D5:D7)</f>
        <v>3.5975470149289763</v>
      </c>
    </row>
    <row r="8" spans="1:5" x14ac:dyDescent="0.25">
      <c r="B8" s="26"/>
      <c r="D8" s="26"/>
      <c r="E8" s="26"/>
    </row>
    <row r="9" spans="1:5" x14ac:dyDescent="0.25">
      <c r="A9">
        <v>53</v>
      </c>
      <c r="B9" s="26">
        <v>6.1358149839930327E-2</v>
      </c>
      <c r="C9">
        <v>7.3470000000000004</v>
      </c>
      <c r="D9" s="26">
        <f t="shared" si="0"/>
        <v>3.6579378834748169</v>
      </c>
      <c r="E9" s="26"/>
    </row>
    <row r="10" spans="1:5" x14ac:dyDescent="0.25">
      <c r="B10" s="26">
        <v>5.8505840084593939E-2</v>
      </c>
      <c r="C10">
        <v>7.3470000000000004</v>
      </c>
      <c r="D10" s="26">
        <f t="shared" si="0"/>
        <v>3.4878941005923703</v>
      </c>
      <c r="E10" s="26">
        <f>AVERAGE(D8:D10)</f>
        <v>3.5729159920335936</v>
      </c>
    </row>
    <row r="11" spans="1:5" x14ac:dyDescent="0.25">
      <c r="B11" s="26"/>
      <c r="D11" s="26"/>
      <c r="E11" s="26"/>
    </row>
    <row r="12" spans="1:5" x14ac:dyDescent="0.25">
      <c r="A12">
        <v>67</v>
      </c>
      <c r="B12" s="26">
        <v>3.099427713219632E-2</v>
      </c>
      <c r="C12">
        <v>3.7690000000000001</v>
      </c>
      <c r="D12" s="26">
        <f t="shared" si="0"/>
        <v>3.6018820334046131</v>
      </c>
      <c r="E12" s="26"/>
    </row>
    <row r="13" spans="1:5" x14ac:dyDescent="0.25">
      <c r="B13" s="26">
        <v>4.2473555110038648E-2</v>
      </c>
      <c r="C13">
        <v>3.7690000000000001</v>
      </c>
      <c r="D13" s="26">
        <f t="shared" si="0"/>
        <v>4.9359026633581662</v>
      </c>
      <c r="E13" s="26"/>
    </row>
    <row r="14" spans="1:5" x14ac:dyDescent="0.25">
      <c r="B14" s="26">
        <v>4.2943759861383025E-2</v>
      </c>
      <c r="C14">
        <v>3.7690000000000001</v>
      </c>
      <c r="D14" s="26">
        <f t="shared" si="0"/>
        <v>4.9905457201607231</v>
      </c>
      <c r="E14" s="26">
        <f>AVERAGE(D12:D14)</f>
        <v>4.5094434723078338</v>
      </c>
    </row>
    <row r="15" spans="1:5" x14ac:dyDescent="0.25">
      <c r="B15" s="26"/>
      <c r="D15" s="26"/>
      <c r="E15" s="26"/>
    </row>
    <row r="16" spans="1:5" x14ac:dyDescent="0.25">
      <c r="A16">
        <v>69</v>
      </c>
      <c r="B16" s="26">
        <v>0.14100887198814596</v>
      </c>
      <c r="C16">
        <v>4.87</v>
      </c>
      <c r="D16" s="26">
        <f t="shared" si="0"/>
        <v>12.682112100781916</v>
      </c>
      <c r="E16" s="26"/>
    </row>
    <row r="17" spans="1:5" x14ac:dyDescent="0.25">
      <c r="B17" s="26">
        <v>9.3647437231603028E-2</v>
      </c>
      <c r="C17">
        <v>4.87</v>
      </c>
      <c r="D17" s="26">
        <f t="shared" si="0"/>
        <v>8.4225005148751801</v>
      </c>
      <c r="E17" s="26"/>
    </row>
    <row r="18" spans="1:5" x14ac:dyDescent="0.25">
      <c r="B18" s="26">
        <v>0.14631800102521381</v>
      </c>
      <c r="C18">
        <v>4.87</v>
      </c>
      <c r="D18" s="26">
        <f t="shared" si="0"/>
        <v>13.159606663047976</v>
      </c>
      <c r="E18" s="26">
        <f>AVERAGE(D16:D18)</f>
        <v>11.421406426235023</v>
      </c>
    </row>
    <row r="19" spans="1:5" x14ac:dyDescent="0.25">
      <c r="B19" s="26"/>
      <c r="D19" s="26"/>
      <c r="E19" s="26"/>
    </row>
    <row r="20" spans="1:5" x14ac:dyDescent="0.25">
      <c r="A20">
        <v>70</v>
      </c>
      <c r="B20" s="26">
        <v>7.634613709355581E-2</v>
      </c>
      <c r="C20">
        <v>3.5720000000000001</v>
      </c>
      <c r="D20" s="26">
        <f t="shared" si="0"/>
        <v>9.3615923983699449</v>
      </c>
      <c r="E20" s="26"/>
    </row>
    <row r="21" spans="1:5" x14ac:dyDescent="0.25">
      <c r="B21" s="26">
        <v>4.8691970518305684E-2</v>
      </c>
      <c r="C21">
        <v>3.5720000000000001</v>
      </c>
      <c r="D21" s="26">
        <f t="shared" si="0"/>
        <v>5.9706279638907853</v>
      </c>
      <c r="E21" s="26">
        <f>AVERAGE(D19:D21)</f>
        <v>7.6661101811303656</v>
      </c>
    </row>
    <row r="22" spans="1:5" x14ac:dyDescent="0.25">
      <c r="B22" s="26"/>
      <c r="D22" s="26"/>
      <c r="E22" s="26"/>
    </row>
    <row r="23" spans="1:5" x14ac:dyDescent="0.25">
      <c r="B23" s="26"/>
      <c r="D23" s="26"/>
      <c r="E23" s="26"/>
    </row>
    <row r="24" spans="1:5" x14ac:dyDescent="0.25">
      <c r="A24">
        <v>72</v>
      </c>
      <c r="B24" s="26">
        <v>1.0071648814156122E-2</v>
      </c>
      <c r="C24">
        <v>0.59599999999999997</v>
      </c>
      <c r="D24" s="26">
        <f>B24*12/10^6*1000*365/(C24/100)</f>
        <v>7.4016479540274851</v>
      </c>
      <c r="E24" s="26"/>
    </row>
    <row r="25" spans="1:5" x14ac:dyDescent="0.25">
      <c r="B25" s="26">
        <v>5.9577583781955839E-3</v>
      </c>
      <c r="C25">
        <v>0.59599999999999997</v>
      </c>
      <c r="D25" s="26">
        <f>B25*12/10^6*1000*365/(C25/100)</f>
        <v>4.378352633640378</v>
      </c>
      <c r="E25" s="26"/>
    </row>
    <row r="26" spans="1:5" x14ac:dyDescent="0.25">
      <c r="B26" s="26">
        <v>3.9768763266050337E-3</v>
      </c>
      <c r="C26">
        <v>0.59599999999999997</v>
      </c>
      <c r="D26" s="26">
        <f>B26*12/10^6*1000*365/(C26/100)</f>
        <v>2.9226037433775249</v>
      </c>
      <c r="E26" s="26">
        <f>AVERAGE(D24:D26)</f>
        <v>4.9008681103484628</v>
      </c>
    </row>
    <row r="27" spans="1:5" x14ac:dyDescent="0.25">
      <c r="D27" s="26"/>
      <c r="E27" s="26"/>
    </row>
    <row r="28" spans="1:5" x14ac:dyDescent="0.25">
      <c r="A28">
        <v>73</v>
      </c>
      <c r="B28" s="26">
        <v>8.2470936499797597E-3</v>
      </c>
      <c r="C28">
        <v>1.3839999999999999</v>
      </c>
      <c r="D28" s="26">
        <f>B28*12/10^6*1000*365/(C28/100)</f>
        <v>2.6099906204415717</v>
      </c>
      <c r="E28" s="26"/>
    </row>
    <row r="29" spans="1:5" x14ac:dyDescent="0.25">
      <c r="B29" s="26">
        <v>9.1895877432448293E-3</v>
      </c>
      <c r="C29">
        <v>1.3839999999999999</v>
      </c>
      <c r="D29" s="26">
        <f>B29*12/10^6*1000*365/(C29/100)</f>
        <v>2.9082654852176559</v>
      </c>
      <c r="E29" s="26"/>
    </row>
    <row r="30" spans="1:5" x14ac:dyDescent="0.25">
      <c r="B30" s="26">
        <v>6.5621378413353885E-3</v>
      </c>
      <c r="C30">
        <v>1.3839999999999999</v>
      </c>
      <c r="D30" s="26">
        <f>B30*12/10^6*1000*365/(C30/100)</f>
        <v>2.0767459353359103</v>
      </c>
      <c r="E30" s="26">
        <f>AVERAGE(D28:D30)</f>
        <v>2.5316673469983795</v>
      </c>
    </row>
    <row r="31" spans="1:5" x14ac:dyDescent="0.25">
      <c r="D31" s="26"/>
      <c r="E31" s="26"/>
    </row>
    <row r="32" spans="1:5" x14ac:dyDescent="0.25">
      <c r="A32">
        <v>74</v>
      </c>
      <c r="B32" s="26">
        <v>2.7706237997167666E-2</v>
      </c>
      <c r="C32">
        <v>4.593</v>
      </c>
      <c r="D32" s="26">
        <f>B32*12/10^6*1000*365/(C32/100)</f>
        <v>2.6421363472152057</v>
      </c>
      <c r="E32" s="26"/>
    </row>
    <row r="33" spans="1:5" x14ac:dyDescent="0.25">
      <c r="B33" s="26">
        <v>2.5407870923989506E-2</v>
      </c>
      <c r="C33">
        <v>4.593</v>
      </c>
      <c r="D33" s="26">
        <f>B33*12/10^6*1000*365/(C33/100)</f>
        <v>2.4229582984340086</v>
      </c>
      <c r="E33" s="26"/>
    </row>
    <row r="34" spans="1:5" x14ac:dyDescent="0.25">
      <c r="B34" s="26">
        <v>2.6672298135766642E-2</v>
      </c>
      <c r="C34">
        <v>4.593</v>
      </c>
      <c r="D34" s="26">
        <f>B34*12/10^6*1000*365/(C34/100)</f>
        <v>2.5435372487406465</v>
      </c>
      <c r="E34" s="26">
        <f>AVERAGE(D32:D34)</f>
        <v>2.5362106314632871</v>
      </c>
    </row>
    <row r="35" spans="1:5" x14ac:dyDescent="0.25">
      <c r="D35" s="26"/>
      <c r="E35" s="26"/>
    </row>
    <row r="36" spans="1:5" x14ac:dyDescent="0.25">
      <c r="A36">
        <v>75</v>
      </c>
      <c r="B36" s="26">
        <v>4.9925485575320366E-2</v>
      </c>
      <c r="C36">
        <v>4.3630000000000004</v>
      </c>
      <c r="D36" s="26">
        <f>B36*12/10^6*1000*365/(C36/100)</f>
        <v>5.0120015315127944</v>
      </c>
      <c r="E36" s="26"/>
    </row>
    <row r="37" spans="1:5" x14ac:dyDescent="0.25">
      <c r="B37" s="26">
        <v>4.2022389429866983E-2</v>
      </c>
      <c r="C37">
        <v>4.3630000000000004</v>
      </c>
      <c r="D37" s="26">
        <f>B37*12/10^6*1000*365/(C37/100)</f>
        <v>4.2186125533535952</v>
      </c>
      <c r="E37" s="26"/>
    </row>
    <row r="38" spans="1:5" x14ac:dyDescent="0.25">
      <c r="B38" s="26">
        <v>4.1662686207944409E-2</v>
      </c>
      <c r="C38">
        <v>4.3630000000000004</v>
      </c>
      <c r="D38" s="26">
        <f>B38*12/10^6*1000*365/(C38/100)</f>
        <v>4.1825020763418861</v>
      </c>
      <c r="E38" s="26">
        <f>AVERAGE(D36:D38)</f>
        <v>4.4710387204027588</v>
      </c>
    </row>
    <row r="39" spans="1:5" x14ac:dyDescent="0.25">
      <c r="D39" s="26"/>
      <c r="E39" s="26"/>
    </row>
    <row r="40" spans="1:5" x14ac:dyDescent="0.25">
      <c r="A40">
        <v>77</v>
      </c>
      <c r="B40" s="26">
        <v>3.6284370695779208E-2</v>
      </c>
      <c r="C40">
        <v>4.8289999999999997</v>
      </c>
      <c r="D40" s="26">
        <f>B40*12/10^6*1000*365/(C40/100)</f>
        <v>3.2910653064301707</v>
      </c>
      <c r="E40" s="26"/>
    </row>
    <row r="41" spans="1:5" x14ac:dyDescent="0.25">
      <c r="B41" s="26">
        <v>3.4660853710410132E-2</v>
      </c>
      <c r="C41">
        <v>4.8289999999999997</v>
      </c>
      <c r="D41" s="26">
        <f>B41*12/10^6*1000*365/(C41/100)</f>
        <v>3.1438090547027615</v>
      </c>
      <c r="E41" s="26"/>
    </row>
    <row r="42" spans="1:5" x14ac:dyDescent="0.25">
      <c r="B42" s="26">
        <v>4.2555074214576778E-2</v>
      </c>
      <c r="C42">
        <v>4.8289999999999997</v>
      </c>
      <c r="D42" s="26">
        <f>B42*12/10^6*1000*365/(C42/100)</f>
        <v>3.8598307115312962</v>
      </c>
      <c r="E42" s="26">
        <f>AVERAGE(D40:D42)</f>
        <v>3.4315683575547431</v>
      </c>
    </row>
    <row r="43" spans="1:5" x14ac:dyDescent="0.25">
      <c r="B43" s="26"/>
      <c r="D43" s="26"/>
      <c r="E43" s="26"/>
    </row>
    <row r="44" spans="1:5" x14ac:dyDescent="0.25">
      <c r="A44">
        <v>78</v>
      </c>
      <c r="B44" s="26">
        <v>0.10880693760704763</v>
      </c>
      <c r="C44">
        <v>4.04</v>
      </c>
      <c r="D44" s="26">
        <f>B44*12/10^6*1000*365/(C44/100)</f>
        <v>11.796395710863084</v>
      </c>
      <c r="E44" s="26"/>
    </row>
    <row r="45" spans="1:5" x14ac:dyDescent="0.25">
      <c r="B45" s="26">
        <v>9.4301669815850059E-2</v>
      </c>
      <c r="C45">
        <v>4.04</v>
      </c>
      <c r="D45" s="26">
        <f>B45*12/10^6*1000*365/(C45/100)</f>
        <v>10.223794895876813</v>
      </c>
      <c r="E45" s="26"/>
    </row>
    <row r="46" spans="1:5" x14ac:dyDescent="0.25">
      <c r="B46" s="26">
        <v>5.8501582159792911E-2</v>
      </c>
      <c r="C46">
        <v>4.04</v>
      </c>
      <c r="D46" s="26">
        <f>B46*12/10^6*1000*365/(C46/100)</f>
        <v>6.3424982638587375</v>
      </c>
      <c r="E46" s="26">
        <f>AVERAGE(D44:D46)</f>
        <v>9.4542296235328767</v>
      </c>
    </row>
    <row r="48" spans="1:5" x14ac:dyDescent="0.25">
      <c r="D48" t="s">
        <v>398</v>
      </c>
      <c r="E48" s="25">
        <f>AVERAGE(E4:E46)</f>
        <v>4.9417387989417376</v>
      </c>
    </row>
    <row r="49" spans="4:5" x14ac:dyDescent="0.25">
      <c r="D49" t="s">
        <v>369</v>
      </c>
      <c r="E49" s="25">
        <f>_xlfn.STDEV.S(E4:E46)</f>
        <v>3.0403196462323328</v>
      </c>
    </row>
  </sheetData>
  <conditionalFormatting sqref="B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{97A2E909-B896-4F4A-A242-1EC2D4E419D5}</x14:id>
        </ext>
      </extLst>
    </cfRule>
  </conditionalFormatting>
  <pageMargins left="0.7" right="0.7" top="0.78740157499999996" bottom="0.78740157499999996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A2E909-B896-4F4A-A242-1EC2D4E419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68"/>
  <sheetViews>
    <sheetView topLeftCell="A53" workbookViewId="0">
      <selection activeCell="B69" sqref="B69"/>
    </sheetView>
  </sheetViews>
  <sheetFormatPr baseColWidth="10" defaultColWidth="11" defaultRowHeight="13.8" x14ac:dyDescent="0.25"/>
  <sheetData>
    <row r="2" spans="2:15" x14ac:dyDescent="0.25">
      <c r="B2" t="s">
        <v>370</v>
      </c>
      <c r="C2" t="s">
        <v>371</v>
      </c>
      <c r="D2" t="s">
        <v>372</v>
      </c>
      <c r="E2" t="s">
        <v>373</v>
      </c>
      <c r="F2" t="s">
        <v>374</v>
      </c>
      <c r="G2" t="s">
        <v>376</v>
      </c>
      <c r="H2" t="s">
        <v>377</v>
      </c>
      <c r="I2" t="s">
        <v>378</v>
      </c>
      <c r="J2" t="s">
        <v>375</v>
      </c>
      <c r="L2" t="s">
        <v>379</v>
      </c>
      <c r="M2" t="s">
        <v>380</v>
      </c>
      <c r="N2" t="s">
        <v>381</v>
      </c>
      <c r="O2" t="s">
        <v>382</v>
      </c>
    </row>
    <row r="3" spans="2:15" x14ac:dyDescent="0.25">
      <c r="B3" s="59">
        <v>0</v>
      </c>
      <c r="C3" s="169">
        <v>0</v>
      </c>
      <c r="D3" s="25">
        <v>0</v>
      </c>
      <c r="E3" s="59">
        <v>0</v>
      </c>
      <c r="F3" s="169">
        <v>0</v>
      </c>
      <c r="G3" s="25">
        <v>0</v>
      </c>
      <c r="H3" s="59">
        <v>0</v>
      </c>
      <c r="I3" s="169">
        <v>3.0286200028805691E-3</v>
      </c>
      <c r="J3" s="25">
        <v>0</v>
      </c>
      <c r="K3" s="59">
        <v>0</v>
      </c>
      <c r="L3" s="25">
        <f t="shared" ref="L3:L46" si="0">AVERAGE(I3,F3,C3)</f>
        <v>1.0095400009601898E-3</v>
      </c>
      <c r="M3">
        <f t="shared" ref="M3:M46" si="1">_xlfn.STDEV.S(I3,F3,C3)</f>
        <v>1.7485745739361817E-3</v>
      </c>
      <c r="N3" s="25">
        <f t="shared" ref="N3:N46" si="2">AVERAGE(J3,G3,D3)</f>
        <v>0</v>
      </c>
      <c r="O3">
        <f t="shared" ref="O3:O46" si="3">_xlfn.STDEV.S(J3,G3,D3)</f>
        <v>0</v>
      </c>
    </row>
    <row r="4" spans="2:15" x14ac:dyDescent="0.25">
      <c r="B4" s="59">
        <v>5.9659722222277196</v>
      </c>
      <c r="C4" s="169">
        <v>2.1598873288102408E-3</v>
      </c>
      <c r="D4" s="25">
        <v>3.4454092451855933</v>
      </c>
      <c r="E4" s="59">
        <v>5.9659722222204437</v>
      </c>
      <c r="F4" s="169">
        <v>-4.0378986279069433E-3</v>
      </c>
      <c r="G4" s="25">
        <v>3.3346229571446191</v>
      </c>
      <c r="H4" s="59">
        <v>5.9659722222204437</v>
      </c>
      <c r="I4" s="169">
        <v>2.6512190706262139E-3</v>
      </c>
      <c r="J4" s="25">
        <v>3.2797900775488564</v>
      </c>
      <c r="K4" s="59">
        <v>5.9659722222277196</v>
      </c>
      <c r="L4" s="25">
        <f t="shared" si="0"/>
        <v>2.5773592384317046E-4</v>
      </c>
      <c r="M4">
        <f t="shared" si="1"/>
        <v>3.7282313329206154E-3</v>
      </c>
      <c r="N4" s="25">
        <f t="shared" si="2"/>
        <v>3.3532740932930225</v>
      </c>
      <c r="O4">
        <f t="shared" si="3"/>
        <v>8.4370171458229906E-2</v>
      </c>
    </row>
    <row r="5" spans="2:15" x14ac:dyDescent="0.25">
      <c r="B5" s="59">
        <v>11.945833333338669</v>
      </c>
      <c r="C5" s="169">
        <v>4.3352425040113635E-3</v>
      </c>
      <c r="D5" s="25">
        <v>5.0358867606619802</v>
      </c>
      <c r="E5" s="59">
        <v>11.945833333331393</v>
      </c>
      <c r="F5" s="169">
        <v>4.1723253884022923E-3</v>
      </c>
      <c r="G5" s="25">
        <v>5.0196824981613313</v>
      </c>
      <c r="H5" s="59">
        <v>11.945833333331393</v>
      </c>
      <c r="I5" s="169">
        <v>4.6130962157814167E-3</v>
      </c>
      <c r="J5" s="25">
        <v>4.4770539193580037</v>
      </c>
      <c r="K5" s="59">
        <v>11.945833333338669</v>
      </c>
      <c r="L5" s="25">
        <f t="shared" si="0"/>
        <v>4.3735547027316905E-3</v>
      </c>
      <c r="M5">
        <f t="shared" si="1"/>
        <v>2.2286901757581485E-4</v>
      </c>
      <c r="N5" s="25">
        <f t="shared" si="2"/>
        <v>4.8442077260604384</v>
      </c>
      <c r="O5">
        <f t="shared" si="3"/>
        <v>0.31806773313692804</v>
      </c>
    </row>
    <row r="6" spans="2:15" x14ac:dyDescent="0.25">
      <c r="B6" s="59">
        <v>16.069444444445253</v>
      </c>
      <c r="C6" s="169">
        <v>5.0665097391133108E-3</v>
      </c>
      <c r="D6" s="25">
        <v>5.6737194856297339</v>
      </c>
      <c r="E6" s="59">
        <v>16.069444444437977</v>
      </c>
      <c r="F6" s="169">
        <v>4.5332688728325615E-3</v>
      </c>
      <c r="G6" s="25">
        <v>5.3695098324810031</v>
      </c>
      <c r="H6" s="59">
        <v>16.069444444437977</v>
      </c>
      <c r="I6" s="169">
        <v>5.2433869577482991E-3</v>
      </c>
      <c r="J6" s="25">
        <v>4.9349010855339692</v>
      </c>
      <c r="K6" s="59">
        <v>16.069444444445253</v>
      </c>
      <c r="L6" s="25">
        <f t="shared" si="0"/>
        <v>4.9477218565647232E-3</v>
      </c>
      <c r="M6">
        <f t="shared" si="1"/>
        <v>3.6966179733829865E-4</v>
      </c>
      <c r="N6" s="25">
        <f t="shared" si="2"/>
        <v>5.3260434678815693</v>
      </c>
      <c r="O6">
        <f t="shared" si="3"/>
        <v>0.37132216567104442</v>
      </c>
    </row>
    <row r="7" spans="2:15" x14ac:dyDescent="0.25">
      <c r="B7" s="59">
        <v>23.111805555556202</v>
      </c>
      <c r="C7" s="169">
        <v>5.907684642634246E-3</v>
      </c>
      <c r="D7" s="25">
        <v>6.1717676094451592</v>
      </c>
      <c r="E7" s="59">
        <v>23.111805555548926</v>
      </c>
      <c r="F7" s="169">
        <v>5.5131097203219709E-3</v>
      </c>
      <c r="G7" s="25">
        <v>6.7900099533999674</v>
      </c>
      <c r="H7" s="59">
        <v>23.111111111109494</v>
      </c>
      <c r="I7" s="169">
        <v>6.0822961317610258E-3</v>
      </c>
      <c r="J7" s="25">
        <v>5.8124750055600085</v>
      </c>
      <c r="K7" s="59">
        <v>23.111805555556202</v>
      </c>
      <c r="L7" s="25">
        <f t="shared" si="0"/>
        <v>5.8343634982390815E-3</v>
      </c>
      <c r="M7">
        <f t="shared" si="1"/>
        <v>2.915909556266788E-4</v>
      </c>
      <c r="N7" s="25">
        <f t="shared" si="2"/>
        <v>6.2580841894683781</v>
      </c>
      <c r="O7">
        <f t="shared" si="3"/>
        <v>0.49445076352686157</v>
      </c>
    </row>
    <row r="8" spans="2:15" x14ac:dyDescent="0.25">
      <c r="B8" s="59">
        <v>46.710416666668607</v>
      </c>
      <c r="C8" s="169">
        <v>1.1763032007040096E-2</v>
      </c>
      <c r="D8" s="25">
        <v>8.2902219026165582</v>
      </c>
      <c r="E8" s="59">
        <v>46.713194444440887</v>
      </c>
      <c r="F8" s="169">
        <v>1.0562362978230351E-2</v>
      </c>
      <c r="G8" s="25">
        <v>8.930943367776468</v>
      </c>
      <c r="H8" s="59">
        <v>46.713888888887595</v>
      </c>
      <c r="I8" s="169">
        <v>1.0749485992085948E-2</v>
      </c>
      <c r="J8" s="25">
        <v>7.636219504751856</v>
      </c>
      <c r="K8" s="59">
        <v>46.710416666668607</v>
      </c>
      <c r="L8" s="25">
        <f t="shared" si="0"/>
        <v>1.1024960325785467E-2</v>
      </c>
      <c r="M8">
        <f t="shared" si="1"/>
        <v>6.4600008558910295E-4</v>
      </c>
      <c r="N8" s="25">
        <f t="shared" si="2"/>
        <v>8.285794925048295</v>
      </c>
      <c r="O8">
        <f t="shared" si="3"/>
        <v>0.64737328410209827</v>
      </c>
    </row>
    <row r="9" spans="2:15" x14ac:dyDescent="0.25">
      <c r="B9" s="59">
        <v>61.811805555560568</v>
      </c>
      <c r="C9" s="169">
        <v>1.2626735779295168E-2</v>
      </c>
      <c r="D9" s="25">
        <v>8.6663508298923198</v>
      </c>
      <c r="E9" s="59">
        <v>61.822916666664241</v>
      </c>
      <c r="F9" s="169">
        <v>1.2705492726771782E-2</v>
      </c>
      <c r="G9" s="25">
        <v>9.6209783488385732</v>
      </c>
      <c r="H9" s="59">
        <v>61.8125</v>
      </c>
      <c r="I9" s="169">
        <v>1.1717786600375497E-2</v>
      </c>
      <c r="J9" s="25">
        <v>7.78106972375888</v>
      </c>
      <c r="K9" s="59">
        <v>61.811805555560568</v>
      </c>
      <c r="L9" s="25">
        <f t="shared" si="0"/>
        <v>1.2350005035480817E-2</v>
      </c>
      <c r="M9">
        <f t="shared" si="1"/>
        <v>5.4893148612483722E-4</v>
      </c>
      <c r="N9" s="25">
        <f t="shared" si="2"/>
        <v>8.689466300829924</v>
      </c>
      <c r="O9">
        <f t="shared" si="3"/>
        <v>0.92017209309354853</v>
      </c>
    </row>
    <row r="10" spans="2:15" x14ac:dyDescent="0.25">
      <c r="B10" s="59">
        <v>75.910416666672972</v>
      </c>
      <c r="C10" s="169">
        <v>1.3840851087946219E-2</v>
      </c>
      <c r="D10" s="25">
        <v>9.084327943158609</v>
      </c>
      <c r="E10" s="59">
        <v>75.911111111105129</v>
      </c>
      <c r="F10" s="169">
        <v>1.3281646301512072E-2</v>
      </c>
      <c r="G10" s="25">
        <v>9.7012382215622104</v>
      </c>
      <c r="H10" s="59">
        <v>75.911111111105129</v>
      </c>
      <c r="I10" s="169">
        <v>1.4636993753573455E-2</v>
      </c>
      <c r="J10" s="25">
        <v>8.8365998771394914</v>
      </c>
      <c r="K10" s="59">
        <v>75.910416666672972</v>
      </c>
      <c r="L10" s="25">
        <f t="shared" si="0"/>
        <v>1.3919830381010584E-2</v>
      </c>
      <c r="M10">
        <f t="shared" si="1"/>
        <v>6.8111671210008534E-4</v>
      </c>
      <c r="N10" s="25">
        <f t="shared" si="2"/>
        <v>9.2073886806201042</v>
      </c>
      <c r="O10">
        <f t="shared" si="3"/>
        <v>0.44526152482551229</v>
      </c>
    </row>
    <row r="11" spans="2:15" x14ac:dyDescent="0.25">
      <c r="B11" s="59">
        <v>94.928472222221899</v>
      </c>
      <c r="C11" s="169">
        <v>1.7432249650373561E-2</v>
      </c>
      <c r="D11" s="25">
        <v>9.9547581890744876</v>
      </c>
      <c r="E11" s="59">
        <v>94.929166666661331</v>
      </c>
      <c r="F11" s="169">
        <v>1.5471150075217774E-2</v>
      </c>
      <c r="G11" s="25">
        <v>10.209432991303235</v>
      </c>
      <c r="H11" s="59">
        <v>94.929166666661331</v>
      </c>
      <c r="I11" s="169">
        <v>1.1828428715371819E-2</v>
      </c>
      <c r="J11" s="25">
        <v>9.602443701206159</v>
      </c>
      <c r="K11" s="59">
        <v>94.928472222221899</v>
      </c>
      <c r="L11" s="25">
        <f t="shared" si="0"/>
        <v>1.4910609480321052E-2</v>
      </c>
      <c r="M11">
        <f t="shared" si="1"/>
        <v>2.8436519806028177E-3</v>
      </c>
      <c r="N11" s="25">
        <f t="shared" si="2"/>
        <v>9.9222116271946277</v>
      </c>
      <c r="O11">
        <f t="shared" si="3"/>
        <v>0.30480068666390447</v>
      </c>
    </row>
    <row r="12" spans="2:15" x14ac:dyDescent="0.25">
      <c r="B12" s="59">
        <v>111.7236111111124</v>
      </c>
      <c r="C12" s="169">
        <v>1.9119330114401294E-2</v>
      </c>
      <c r="D12" s="25">
        <v>9.831783544392982</v>
      </c>
      <c r="E12" s="59">
        <v>111.72361111110513</v>
      </c>
      <c r="F12" s="169">
        <v>1.9139763021287441E-2</v>
      </c>
      <c r="G12" s="25">
        <v>10.511865300344773</v>
      </c>
      <c r="H12" s="59">
        <v>111.72430555555184</v>
      </c>
      <c r="I12" s="169">
        <v>1.8041645638985221E-2</v>
      </c>
      <c r="J12" s="25">
        <v>9.3413424633317028</v>
      </c>
      <c r="K12" s="59">
        <v>111.7236111111124</v>
      </c>
      <c r="L12" s="25">
        <f t="shared" si="0"/>
        <v>1.8766912924891316E-2</v>
      </c>
      <c r="M12">
        <f t="shared" si="1"/>
        <v>6.2818297726470798E-4</v>
      </c>
      <c r="N12" s="25">
        <f t="shared" si="2"/>
        <v>9.8949971026898194</v>
      </c>
      <c r="O12">
        <f t="shared" si="3"/>
        <v>0.58781620720825023</v>
      </c>
    </row>
    <row r="13" spans="2:15" x14ac:dyDescent="0.25">
      <c r="B13" s="59">
        <v>122.83611111111531</v>
      </c>
      <c r="C13" s="169">
        <v>2.1072510224850446E-2</v>
      </c>
      <c r="D13" s="25">
        <v>10.266909903609507</v>
      </c>
      <c r="E13" s="59">
        <v>122.83611111110804</v>
      </c>
      <c r="F13" s="169">
        <v>2.0908580395289131E-2</v>
      </c>
      <c r="G13" s="25">
        <v>10.343306159347769</v>
      </c>
      <c r="H13" s="59">
        <v>122.83680555555475</v>
      </c>
      <c r="I13" s="169">
        <v>2.1127941971855843E-2</v>
      </c>
      <c r="J13" s="25">
        <v>9.8621460063889295</v>
      </c>
      <c r="K13" s="59">
        <v>122.83611111111531</v>
      </c>
      <c r="L13" s="25">
        <f t="shared" si="0"/>
        <v>2.1036344197331806E-2</v>
      </c>
      <c r="M13">
        <f t="shared" si="1"/>
        <v>1.140651632985183E-4</v>
      </c>
      <c r="N13" s="25">
        <f t="shared" si="2"/>
        <v>10.157454023115401</v>
      </c>
      <c r="O13">
        <f t="shared" si="3"/>
        <v>0.25858115849747898</v>
      </c>
    </row>
    <row r="14" spans="2:15" x14ac:dyDescent="0.25">
      <c r="B14" s="59">
        <v>136.93611111111386</v>
      </c>
      <c r="C14" s="169">
        <v>2.5472965538900019E-2</v>
      </c>
      <c r="D14" s="25">
        <v>10.444535780125175</v>
      </c>
      <c r="E14" s="59">
        <v>136.93611111110658</v>
      </c>
      <c r="F14" s="169">
        <v>2.4642755515862501E-2</v>
      </c>
      <c r="G14" s="25">
        <v>10.359831260361275</v>
      </c>
      <c r="H14" s="59">
        <v>136.93680555555329</v>
      </c>
      <c r="I14" s="169">
        <v>2.5352869095949797E-2</v>
      </c>
      <c r="J14" s="25">
        <v>10.022059721945578</v>
      </c>
      <c r="K14" s="59">
        <v>136.93611111111386</v>
      </c>
      <c r="L14" s="25">
        <f t="shared" si="0"/>
        <v>2.5156196716904108E-2</v>
      </c>
      <c r="M14">
        <f t="shared" si="1"/>
        <v>4.486894127318005E-4</v>
      </c>
      <c r="N14" s="25">
        <f t="shared" si="2"/>
        <v>10.275475587477343</v>
      </c>
      <c r="O14">
        <f t="shared" si="3"/>
        <v>0.22351379061373036</v>
      </c>
    </row>
    <row r="15" spans="2:15" x14ac:dyDescent="0.25">
      <c r="B15" s="59">
        <v>150.92013888889051</v>
      </c>
      <c r="C15" s="169">
        <v>3.3592873285863412E-2</v>
      </c>
      <c r="D15" s="25">
        <v>10.704589917820787</v>
      </c>
      <c r="E15" s="59">
        <v>150.92083333332994</v>
      </c>
      <c r="F15" s="169">
        <v>3.3882548070568744E-2</v>
      </c>
      <c r="G15" s="25">
        <v>11.114004527584282</v>
      </c>
      <c r="H15" s="59">
        <v>150.92083333332994</v>
      </c>
      <c r="I15" s="169">
        <v>3.3548711157549801E-2</v>
      </c>
      <c r="J15" s="25">
        <v>10.30462997136171</v>
      </c>
      <c r="K15" s="59">
        <v>150.92013888889051</v>
      </c>
      <c r="L15" s="25">
        <f t="shared" si="0"/>
        <v>3.3674710837993983E-2</v>
      </c>
      <c r="M15">
        <f t="shared" si="1"/>
        <v>1.8134169357196243E-4</v>
      </c>
      <c r="N15" s="25">
        <f t="shared" si="2"/>
        <v>10.707741472255591</v>
      </c>
      <c r="O15">
        <f t="shared" si="3"/>
        <v>0.4046964816830485</v>
      </c>
    </row>
    <row r="16" spans="2:15" x14ac:dyDescent="0.25">
      <c r="B16" s="59">
        <v>164.83333333333576</v>
      </c>
      <c r="C16" s="169">
        <v>3.9835553927239864E-2</v>
      </c>
      <c r="D16" s="25">
        <v>10.759948049943887</v>
      </c>
      <c r="E16" s="59">
        <v>164.83402777777519</v>
      </c>
      <c r="F16" s="169">
        <v>3.869686811357765E-2</v>
      </c>
      <c r="G16" s="25">
        <v>10.80967078535717</v>
      </c>
      <c r="H16" s="59">
        <v>164.83402777777519</v>
      </c>
      <c r="I16" s="169">
        <v>3.8869055045079891E-2</v>
      </c>
      <c r="J16" s="25">
        <v>10.200978004976836</v>
      </c>
      <c r="K16" s="59">
        <v>164.83333333333576</v>
      </c>
      <c r="L16" s="25">
        <f t="shared" si="0"/>
        <v>3.9133825695299135E-2</v>
      </c>
      <c r="M16">
        <f t="shared" si="1"/>
        <v>6.1378250909588144E-4</v>
      </c>
      <c r="N16" s="25">
        <f t="shared" si="2"/>
        <v>10.590198946759298</v>
      </c>
      <c r="O16">
        <f t="shared" si="3"/>
        <v>0.33799081902584971</v>
      </c>
    </row>
    <row r="17" spans="2:15" x14ac:dyDescent="0.25">
      <c r="B17" s="59">
        <v>178.81041666666715</v>
      </c>
      <c r="C17" s="169">
        <v>4.6406378503310405E-2</v>
      </c>
      <c r="D17" s="25">
        <v>10.630381913760475</v>
      </c>
      <c r="E17" s="59">
        <v>178.81111111110658</v>
      </c>
      <c r="F17" s="169">
        <v>5.0422174405764908E-2</v>
      </c>
      <c r="G17" s="25">
        <v>12.05994165347597</v>
      </c>
      <c r="H17" s="59">
        <v>178.84166666666715</v>
      </c>
      <c r="I17" s="169">
        <v>4.8909331070646857E-2</v>
      </c>
      <c r="J17" s="25">
        <v>10.4163338573129</v>
      </c>
      <c r="K17" s="59">
        <v>178.81041666666715</v>
      </c>
      <c r="L17" s="25">
        <f t="shared" si="0"/>
        <v>4.8579294659907381E-2</v>
      </c>
      <c r="M17">
        <f t="shared" si="1"/>
        <v>2.028138852951872E-3</v>
      </c>
      <c r="N17" s="25">
        <f t="shared" si="2"/>
        <v>11.035552474849782</v>
      </c>
      <c r="O17">
        <f t="shared" si="3"/>
        <v>0.89357933871709139</v>
      </c>
    </row>
    <row r="18" spans="2:15" x14ac:dyDescent="0.25">
      <c r="B18" s="59">
        <v>192.80486111111531</v>
      </c>
      <c r="C18" s="169">
        <v>5.6401460510686716E-2</v>
      </c>
      <c r="D18" s="25">
        <v>11.358695228911326</v>
      </c>
      <c r="E18" s="59">
        <v>192.80486111110804</v>
      </c>
      <c r="F18" s="169">
        <v>5.9561228186438761E-2</v>
      </c>
      <c r="G18" s="25">
        <v>12.003831212583595</v>
      </c>
      <c r="H18" s="59">
        <v>192.80486111110804</v>
      </c>
      <c r="I18" s="169">
        <v>5.6134350571979297E-2</v>
      </c>
      <c r="J18" s="25">
        <v>11.347329105848576</v>
      </c>
      <c r="K18" s="59">
        <v>192.80486111111531</v>
      </c>
      <c r="L18" s="25">
        <f t="shared" si="0"/>
        <v>5.7365679756368256E-2</v>
      </c>
      <c r="M18">
        <f t="shared" si="1"/>
        <v>1.9060854155645436E-3</v>
      </c>
      <c r="N18" s="25">
        <f t="shared" si="2"/>
        <v>11.569951849114497</v>
      </c>
      <c r="O18">
        <f t="shared" si="3"/>
        <v>0.37579352538545713</v>
      </c>
    </row>
    <row r="19" spans="2:15" x14ac:dyDescent="0.25">
      <c r="B19" s="59">
        <v>206.9111111111124</v>
      </c>
      <c r="C19" s="169">
        <v>6.7750810941461057E-2</v>
      </c>
      <c r="D19" s="25">
        <v>11.249738102143658</v>
      </c>
      <c r="E19" s="59">
        <v>206.91111111110513</v>
      </c>
      <c r="F19" s="169">
        <v>7.2812520071233067E-2</v>
      </c>
      <c r="G19" s="25">
        <v>11.797014226334877</v>
      </c>
      <c r="H19" s="59">
        <v>206.91180555555184</v>
      </c>
      <c r="I19" s="169">
        <v>6.2211020520060861E-2</v>
      </c>
      <c r="J19" s="25">
        <v>10.639289313746168</v>
      </c>
      <c r="K19" s="59">
        <v>206.9111111111124</v>
      </c>
      <c r="L19" s="25">
        <f t="shared" si="0"/>
        <v>6.7591450510918319E-2</v>
      </c>
      <c r="M19">
        <f t="shared" si="1"/>
        <v>5.3025460859376971E-3</v>
      </c>
      <c r="N19" s="25">
        <f t="shared" si="2"/>
        <v>11.228680547408233</v>
      </c>
      <c r="O19">
        <f t="shared" si="3"/>
        <v>0.57914964280892878</v>
      </c>
    </row>
    <row r="20" spans="2:15" x14ac:dyDescent="0.25">
      <c r="B20" s="59">
        <v>220.81041666666715</v>
      </c>
      <c r="C20" s="169">
        <v>8.2787988686431779E-2</v>
      </c>
      <c r="D20" s="25">
        <v>11.474435102593144</v>
      </c>
      <c r="E20" s="59">
        <v>220.81041666665988</v>
      </c>
      <c r="F20" s="169">
        <v>9.2658175319367236E-2</v>
      </c>
      <c r="G20" s="25">
        <v>12.311246931223028</v>
      </c>
      <c r="H20" s="59">
        <v>220.81041666666715</v>
      </c>
      <c r="I20" s="169">
        <v>7.3187886513313122E-2</v>
      </c>
      <c r="J20" s="25">
        <v>11.004510037988393</v>
      </c>
      <c r="K20" s="59">
        <v>220.81041666666715</v>
      </c>
      <c r="L20" s="25">
        <f t="shared" si="0"/>
        <v>8.2878016839704041E-2</v>
      </c>
      <c r="M20">
        <f t="shared" si="1"/>
        <v>9.7354566071178837E-3</v>
      </c>
      <c r="N20" s="25">
        <f t="shared" si="2"/>
        <v>11.596730690601524</v>
      </c>
      <c r="O20">
        <f t="shared" si="3"/>
        <v>0.66189688409136871</v>
      </c>
    </row>
    <row r="21" spans="2:15" x14ac:dyDescent="0.25">
      <c r="B21" s="59">
        <v>262.89097222222335</v>
      </c>
      <c r="C21" s="169">
        <v>0.16892351751455009</v>
      </c>
      <c r="D21" s="25">
        <v>11.207762502501453</v>
      </c>
      <c r="E21" s="59">
        <v>262.89236111110949</v>
      </c>
      <c r="F21" s="169">
        <v>0.2118964802880402</v>
      </c>
      <c r="G21" s="25">
        <v>12.786787936094896</v>
      </c>
      <c r="H21" s="59">
        <v>262.89236111110949</v>
      </c>
      <c r="I21" s="169">
        <v>0.12257192791687857</v>
      </c>
      <c r="J21" s="25">
        <v>11.315273652643697</v>
      </c>
      <c r="K21" s="59">
        <v>262.89097222222335</v>
      </c>
      <c r="L21" s="25">
        <f t="shared" si="0"/>
        <v>0.16779730857315625</v>
      </c>
      <c r="M21">
        <f t="shared" si="1"/>
        <v>4.4672924395117289E-2</v>
      </c>
      <c r="N21" s="25">
        <f t="shared" si="2"/>
        <v>11.769941363746682</v>
      </c>
      <c r="O21">
        <f t="shared" si="3"/>
        <v>0.88225414457709472</v>
      </c>
    </row>
    <row r="22" spans="2:15" x14ac:dyDescent="0.25">
      <c r="B22" s="59">
        <v>290.8305555555562</v>
      </c>
      <c r="C22" s="169">
        <v>0.34450906546840704</v>
      </c>
      <c r="D22" s="25">
        <v>11.900386595658567</v>
      </c>
      <c r="E22" s="59">
        <v>290.82638888888323</v>
      </c>
      <c r="F22" s="169">
        <v>0.39168976678452344</v>
      </c>
      <c r="G22" s="25">
        <v>12.837296109434739</v>
      </c>
      <c r="H22" s="59">
        <v>290.82916666666279</v>
      </c>
      <c r="I22" s="169">
        <v>0.18388293981386392</v>
      </c>
      <c r="J22" s="25">
        <v>11.029478929782062</v>
      </c>
      <c r="K22" s="59">
        <v>290.8305555555562</v>
      </c>
      <c r="L22" s="25">
        <f t="shared" si="0"/>
        <v>0.30669392402226481</v>
      </c>
      <c r="M22">
        <f t="shared" si="1"/>
        <v>0.10894222333809427</v>
      </c>
      <c r="N22" s="25">
        <f t="shared" si="2"/>
        <v>11.922387211625121</v>
      </c>
      <c r="O22">
        <f t="shared" si="3"/>
        <v>0.90410937341066244</v>
      </c>
    </row>
    <row r="23" spans="2:15" x14ac:dyDescent="0.25">
      <c r="B23" s="59">
        <v>305.68819444444671</v>
      </c>
      <c r="C23" s="169">
        <v>0.53238409113213625</v>
      </c>
      <c r="D23" s="25">
        <v>12.454251130052249</v>
      </c>
      <c r="E23" s="59">
        <v>305.68888888888614</v>
      </c>
      <c r="F23" s="169">
        <v>0.57379970395403823</v>
      </c>
      <c r="G23" s="25">
        <v>13.23442353967064</v>
      </c>
      <c r="H23" s="59">
        <v>305.68958333333285</v>
      </c>
      <c r="I23" s="169">
        <v>0.25832220793092386</v>
      </c>
      <c r="J23" s="25">
        <v>11.520015312215278</v>
      </c>
      <c r="K23" s="59">
        <v>305.68819444444671</v>
      </c>
      <c r="L23" s="25">
        <f t="shared" si="0"/>
        <v>0.45483533433903278</v>
      </c>
      <c r="M23">
        <f t="shared" si="1"/>
        <v>0.17144057245696079</v>
      </c>
      <c r="N23" s="25">
        <f t="shared" si="2"/>
        <v>12.402896660646055</v>
      </c>
      <c r="O23">
        <f t="shared" si="3"/>
        <v>0.85835706657407584</v>
      </c>
    </row>
    <row r="24" spans="2:15" x14ac:dyDescent="0.25">
      <c r="B24" s="59">
        <v>389.94444444444525</v>
      </c>
      <c r="C24" s="169">
        <v>2.8679782787338572</v>
      </c>
      <c r="D24" s="25">
        <v>13.73352569294314</v>
      </c>
      <c r="E24" s="59">
        <v>389.94444444443798</v>
      </c>
      <c r="F24" s="169">
        <v>3.3385319959386375</v>
      </c>
      <c r="G24" s="25">
        <v>15.11751708334948</v>
      </c>
      <c r="H24" s="59">
        <v>389.94374999999854</v>
      </c>
      <c r="I24" s="169">
        <v>1.3999891231397303</v>
      </c>
      <c r="J24" s="25">
        <v>12.134524029361515</v>
      </c>
      <c r="K24" s="59">
        <v>389.94444444444525</v>
      </c>
      <c r="L24" s="25">
        <f t="shared" si="0"/>
        <v>2.5354997992707418</v>
      </c>
      <c r="M24">
        <f t="shared" si="1"/>
        <v>1.0111347941295656</v>
      </c>
      <c r="N24" s="25">
        <f t="shared" si="2"/>
        <v>13.66185560188471</v>
      </c>
      <c r="O24">
        <f t="shared" si="3"/>
        <v>1.4927874401599692</v>
      </c>
    </row>
    <row r="25" spans="2:15" x14ac:dyDescent="0.25">
      <c r="B25" s="59">
        <v>465.83819444444816</v>
      </c>
      <c r="C25" s="169">
        <v>6.7789180623641965</v>
      </c>
      <c r="D25" s="25">
        <v>14.884044904829398</v>
      </c>
      <c r="E25" s="59">
        <v>465.83958333332703</v>
      </c>
      <c r="F25" s="169">
        <v>5.4567112739221102</v>
      </c>
      <c r="G25" s="25">
        <v>12.018822910815125</v>
      </c>
      <c r="H25" s="59">
        <v>465.84027777777374</v>
      </c>
      <c r="I25" s="169">
        <v>4.9198913069431978</v>
      </c>
      <c r="J25" s="25">
        <v>12.489499722462977</v>
      </c>
      <c r="K25" s="59">
        <v>465.83819444444816</v>
      </c>
      <c r="L25" s="25">
        <f t="shared" si="0"/>
        <v>5.7185068810765012</v>
      </c>
      <c r="M25">
        <f t="shared" si="1"/>
        <v>0.9567642469735087</v>
      </c>
      <c r="N25" s="25">
        <f t="shared" si="2"/>
        <v>13.130789179369167</v>
      </c>
      <c r="O25">
        <f t="shared" si="3"/>
        <v>1.5364938640945038</v>
      </c>
    </row>
    <row r="26" spans="2:15" x14ac:dyDescent="0.25">
      <c r="B26" s="59">
        <v>539.7055555555562</v>
      </c>
      <c r="C26" s="169">
        <v>8.3211493619220551</v>
      </c>
      <c r="D26" s="25">
        <v>15.145357785695786</v>
      </c>
      <c r="E26" s="59">
        <v>539.70624999999563</v>
      </c>
      <c r="F26" s="169">
        <v>8.5429421823066445</v>
      </c>
      <c r="G26" s="25">
        <v>15.816398583380682</v>
      </c>
      <c r="H26" s="59">
        <v>539.70624999999563</v>
      </c>
      <c r="I26" s="169">
        <v>8.1262663419123662</v>
      </c>
      <c r="J26" s="25">
        <v>13.816590302519803</v>
      </c>
      <c r="K26" s="59">
        <v>539.7055555555562</v>
      </c>
      <c r="L26" s="25">
        <f t="shared" si="0"/>
        <v>8.3301192953803547</v>
      </c>
      <c r="M26">
        <f t="shared" si="1"/>
        <v>0.20848269417808826</v>
      </c>
      <c r="N26" s="25">
        <f t="shared" si="2"/>
        <v>14.926115557198756</v>
      </c>
      <c r="O26">
        <f t="shared" si="3"/>
        <v>1.0177714164374996</v>
      </c>
    </row>
    <row r="27" spans="2:15" x14ac:dyDescent="0.25">
      <c r="B27" s="59">
        <v>558.89444444444962</v>
      </c>
      <c r="C27" s="169">
        <v>8.7589934679514929</v>
      </c>
      <c r="D27" s="25">
        <v>14.310440862530106</v>
      </c>
      <c r="E27" s="59">
        <v>558.89444444444234</v>
      </c>
      <c r="F27" s="169">
        <v>9.0187652734079222</v>
      </c>
      <c r="G27" s="25">
        <v>15.400278443870899</v>
      </c>
      <c r="H27" s="59">
        <v>558.89444444444234</v>
      </c>
      <c r="I27" s="169">
        <v>8.4268751174756744</v>
      </c>
      <c r="J27" s="25">
        <v>14.553958186900168</v>
      </c>
      <c r="K27" s="59">
        <v>558.89444444444962</v>
      </c>
      <c r="L27" s="25">
        <f t="shared" si="0"/>
        <v>8.7348779529450287</v>
      </c>
      <c r="M27">
        <f t="shared" si="1"/>
        <v>0.2966810707146571</v>
      </c>
      <c r="N27" s="25">
        <f t="shared" si="2"/>
        <v>14.754892497767058</v>
      </c>
      <c r="O27">
        <f t="shared" si="3"/>
        <v>0.57202922686550861</v>
      </c>
    </row>
    <row r="28" spans="2:15" x14ac:dyDescent="0.25">
      <c r="B28" s="59">
        <v>612.71388888889487</v>
      </c>
      <c r="C28" s="169">
        <v>9.5614568412305783</v>
      </c>
      <c r="D28" s="25">
        <v>15.265975459162142</v>
      </c>
      <c r="E28" s="59">
        <v>612.7138888888876</v>
      </c>
      <c r="F28" s="169">
        <v>9.6986169431643088</v>
      </c>
      <c r="G28" s="25">
        <v>16.171157661775077</v>
      </c>
      <c r="H28" s="59">
        <v>612.7138888888876</v>
      </c>
      <c r="I28" s="169">
        <v>9.4471703556682769</v>
      </c>
      <c r="J28" s="25">
        <v>14.836504696658857</v>
      </c>
      <c r="K28" s="59">
        <v>612.71388888889487</v>
      </c>
      <c r="L28" s="25">
        <f t="shared" si="0"/>
        <v>9.5690813800210552</v>
      </c>
      <c r="M28">
        <f t="shared" si="1"/>
        <v>0.12589657177491179</v>
      </c>
      <c r="N28" s="25">
        <f t="shared" si="2"/>
        <v>15.424545939198692</v>
      </c>
      <c r="O28">
        <f t="shared" si="3"/>
        <v>0.68130982832896658</v>
      </c>
    </row>
    <row r="29" spans="2:15" x14ac:dyDescent="0.25">
      <c r="B29" s="59">
        <v>636.71527777778101</v>
      </c>
      <c r="C29" s="169">
        <v>10.876105789090023</v>
      </c>
      <c r="D29" s="25">
        <v>16.394346313401737</v>
      </c>
      <c r="E29" s="59">
        <v>636.71527777777374</v>
      </c>
      <c r="F29" s="169">
        <v>11.309884596986343</v>
      </c>
      <c r="G29" s="25">
        <v>18.467435140189124</v>
      </c>
      <c r="H29" s="59">
        <v>636.71597222222044</v>
      </c>
      <c r="I29" s="169">
        <v>11.132455031282895</v>
      </c>
      <c r="J29" s="25">
        <v>16.507391598972699</v>
      </c>
      <c r="K29" s="59">
        <v>636.71527777778101</v>
      </c>
      <c r="L29" s="25">
        <f t="shared" si="0"/>
        <v>11.106148472453086</v>
      </c>
      <c r="M29">
        <f t="shared" si="1"/>
        <v>0.21808264447930717</v>
      </c>
      <c r="N29" s="25">
        <f t="shared" si="2"/>
        <v>17.123057684187856</v>
      </c>
      <c r="O29">
        <f t="shared" si="3"/>
        <v>1.1656362499943076</v>
      </c>
    </row>
    <row r="30" spans="2:15" x14ac:dyDescent="0.25">
      <c r="B30" s="59">
        <v>711.87291666666715</v>
      </c>
      <c r="C30" s="169">
        <v>12.307217898153059</v>
      </c>
      <c r="D30" s="25">
        <v>18.124303352817449</v>
      </c>
      <c r="E30" s="59">
        <v>711.87291666665988</v>
      </c>
      <c r="F30" s="169">
        <v>12.109922598331169</v>
      </c>
      <c r="G30" s="25">
        <v>18.672021506925105</v>
      </c>
      <c r="H30" s="59">
        <v>711.87291666666715</v>
      </c>
      <c r="I30" s="169">
        <v>11.927550913802071</v>
      </c>
      <c r="J30" s="25">
        <v>16.646025025900911</v>
      </c>
      <c r="K30" s="59">
        <v>711.87291666666715</v>
      </c>
      <c r="L30" s="25">
        <f t="shared" si="0"/>
        <v>12.114897136762101</v>
      </c>
      <c r="M30">
        <f t="shared" si="1"/>
        <v>0.1898823695765198</v>
      </c>
      <c r="N30" s="25">
        <f t="shared" si="2"/>
        <v>17.814116628547822</v>
      </c>
      <c r="O30">
        <f t="shared" si="3"/>
        <v>1.0480111107309147</v>
      </c>
    </row>
    <row r="31" spans="2:15" x14ac:dyDescent="0.25">
      <c r="B31" s="59">
        <v>761.69861111111095</v>
      </c>
      <c r="C31" s="169">
        <v>12.329032962169014</v>
      </c>
      <c r="D31" s="25">
        <v>17.847706974088343</v>
      </c>
      <c r="E31" s="59">
        <v>761.69861111111095</v>
      </c>
      <c r="F31" s="169">
        <v>12.184555696671138</v>
      </c>
      <c r="G31" s="25">
        <v>18.623143904598837</v>
      </c>
      <c r="H31" s="59">
        <v>761.69861111111095</v>
      </c>
      <c r="I31" s="169">
        <v>12.254769442601898</v>
      </c>
      <c r="J31" s="25">
        <v>16.753372507923224</v>
      </c>
      <c r="K31" s="59">
        <v>761.69861111111095</v>
      </c>
      <c r="L31" s="25">
        <f t="shared" si="0"/>
        <v>12.256119367147351</v>
      </c>
      <c r="M31">
        <f t="shared" si="1"/>
        <v>7.2248091903141437E-2</v>
      </c>
      <c r="N31" s="25">
        <f t="shared" si="2"/>
        <v>17.741407795536801</v>
      </c>
      <c r="O31">
        <f t="shared" si="3"/>
        <v>0.93940720961525404</v>
      </c>
    </row>
    <row r="32" spans="2:15" x14ac:dyDescent="0.25">
      <c r="B32" s="59">
        <v>801.88611111111095</v>
      </c>
      <c r="C32" s="169">
        <v>12.044975859281337</v>
      </c>
      <c r="D32" s="25">
        <v>16.790980847727244</v>
      </c>
      <c r="E32" s="59">
        <v>801.88124999999854</v>
      </c>
      <c r="F32" s="169">
        <v>11.318512215058963</v>
      </c>
      <c r="G32" s="25">
        <v>16.150778792821136</v>
      </c>
      <c r="H32" s="59">
        <v>801.88472222221753</v>
      </c>
      <c r="I32" s="169">
        <v>13.057775202254195</v>
      </c>
      <c r="J32" s="25">
        <v>16.216626378246925</v>
      </c>
      <c r="K32" s="59">
        <v>801.88611111111095</v>
      </c>
      <c r="L32" s="25">
        <f t="shared" si="0"/>
        <v>12.140421092198165</v>
      </c>
      <c r="M32">
        <f t="shared" si="1"/>
        <v>0.87355095960208951</v>
      </c>
      <c r="N32" s="25">
        <f t="shared" si="2"/>
        <v>16.386128672931765</v>
      </c>
      <c r="O32">
        <f t="shared" si="3"/>
        <v>0.35215470847920177</v>
      </c>
    </row>
    <row r="33" spans="2:15" x14ac:dyDescent="0.25">
      <c r="B33" s="59">
        <v>850.9333333333343</v>
      </c>
      <c r="C33" s="169">
        <v>12.776940606340721</v>
      </c>
      <c r="D33" s="25">
        <v>16.660842715905879</v>
      </c>
      <c r="E33" s="59">
        <v>850.93402777777374</v>
      </c>
      <c r="F33" s="169">
        <v>12.317336640604408</v>
      </c>
      <c r="G33" s="25">
        <v>17.693332253364535</v>
      </c>
      <c r="H33" s="59">
        <v>850.93402777777374</v>
      </c>
      <c r="I33" s="169">
        <v>12.269420859090209</v>
      </c>
      <c r="J33" s="25">
        <v>16.022639343372262</v>
      </c>
      <c r="K33" s="59">
        <v>850.9333333333343</v>
      </c>
      <c r="L33" s="25">
        <f t="shared" si="0"/>
        <v>12.454566035345112</v>
      </c>
      <c r="M33">
        <f t="shared" si="1"/>
        <v>0.2802106413896181</v>
      </c>
      <c r="N33" s="25">
        <f t="shared" si="2"/>
        <v>16.792271437547559</v>
      </c>
      <c r="O33">
        <f t="shared" si="3"/>
        <v>0.84306514073877259</v>
      </c>
    </row>
    <row r="34" spans="2:15" x14ac:dyDescent="0.25">
      <c r="B34" s="59">
        <v>901.87916666667297</v>
      </c>
      <c r="C34" s="169">
        <v>13.504588106764423</v>
      </c>
      <c r="D34" s="25">
        <v>16.858165563621558</v>
      </c>
      <c r="E34" s="59">
        <v>901.8791666666657</v>
      </c>
      <c r="F34" s="169">
        <v>13.006961359516515</v>
      </c>
      <c r="G34" s="25">
        <v>17.845933369211146</v>
      </c>
      <c r="H34" s="59">
        <v>901.8791666666657</v>
      </c>
      <c r="I34" s="169">
        <v>12.780746377470118</v>
      </c>
      <c r="J34" s="25">
        <v>15.80216511477245</v>
      </c>
      <c r="K34" s="59">
        <v>901.87916666667297</v>
      </c>
      <c r="L34" s="25">
        <f t="shared" si="0"/>
        <v>13.097431947917018</v>
      </c>
      <c r="M34">
        <f t="shared" si="1"/>
        <v>0.37030447984205184</v>
      </c>
      <c r="N34" s="25">
        <f t="shared" si="2"/>
        <v>16.83542134920172</v>
      </c>
      <c r="O34">
        <f t="shared" si="3"/>
        <v>1.0220739424963492</v>
      </c>
    </row>
    <row r="35" spans="2:15" x14ac:dyDescent="0.25">
      <c r="B35" s="59">
        <v>956.78541666667297</v>
      </c>
      <c r="C35" s="169">
        <v>15.804373649055742</v>
      </c>
      <c r="D35" s="25">
        <v>20.203956962491233</v>
      </c>
      <c r="E35" s="59">
        <v>956.7854166666657</v>
      </c>
      <c r="F35" s="169">
        <v>14.79410510767647</v>
      </c>
      <c r="G35" s="25">
        <v>20.660931349063343</v>
      </c>
      <c r="H35" s="59">
        <v>956.7854166666657</v>
      </c>
      <c r="I35" s="169">
        <v>14.895533241816205</v>
      </c>
      <c r="J35" s="25">
        <v>18.696450107293131</v>
      </c>
      <c r="K35" s="59">
        <v>956.78541666667297</v>
      </c>
      <c r="L35" s="25">
        <f t="shared" si="0"/>
        <v>15.164670666182806</v>
      </c>
      <c r="M35">
        <f t="shared" si="1"/>
        <v>0.55631541981250743</v>
      </c>
      <c r="N35" s="25">
        <f t="shared" si="2"/>
        <v>19.853779472949238</v>
      </c>
      <c r="O35">
        <f t="shared" si="3"/>
        <v>1.0279906823280114</v>
      </c>
    </row>
    <row r="36" spans="2:15" x14ac:dyDescent="0.25">
      <c r="B36" s="59">
        <v>1046.8833333333387</v>
      </c>
      <c r="C36" s="169">
        <v>16.796484172838692</v>
      </c>
      <c r="D36" s="25">
        <v>20.807265072820179</v>
      </c>
      <c r="E36" s="59">
        <v>1046.8833333333314</v>
      </c>
      <c r="F36" s="169">
        <v>16.698093507940975</v>
      </c>
      <c r="G36" s="25">
        <v>22.341736900568165</v>
      </c>
      <c r="H36" s="59">
        <v>1046.8833333333314</v>
      </c>
      <c r="I36" s="169">
        <v>16.409795133670929</v>
      </c>
      <c r="J36" s="25">
        <v>20.48516814120503</v>
      </c>
      <c r="K36" s="59">
        <v>1046.8833333333387</v>
      </c>
      <c r="L36" s="25">
        <f t="shared" si="0"/>
        <v>16.6347909381502</v>
      </c>
      <c r="M36">
        <f t="shared" si="1"/>
        <v>0.20096645182644032</v>
      </c>
      <c r="N36" s="25">
        <f t="shared" si="2"/>
        <v>21.211390038197791</v>
      </c>
      <c r="O36">
        <f t="shared" si="3"/>
        <v>0.99206835968691442</v>
      </c>
    </row>
    <row r="37" spans="2:15" x14ac:dyDescent="0.25">
      <c r="B37" s="59">
        <v>1118.8569444444511</v>
      </c>
      <c r="C37" s="169">
        <v>18.133866181499219</v>
      </c>
      <c r="D37" s="25">
        <v>22.767432791793166</v>
      </c>
      <c r="E37" s="59">
        <v>1118.8569444444438</v>
      </c>
      <c r="F37" s="169">
        <v>17.980106638365843</v>
      </c>
      <c r="G37" s="25">
        <v>24.422032706385242</v>
      </c>
      <c r="H37" s="59">
        <v>1118.8569444444438</v>
      </c>
      <c r="I37" s="169">
        <v>17.510674115479457</v>
      </c>
      <c r="J37" s="25">
        <v>21.752731871263691</v>
      </c>
      <c r="K37" s="59">
        <v>1118.8569444444511</v>
      </c>
      <c r="L37" s="25">
        <f t="shared" si="0"/>
        <v>17.874882311781505</v>
      </c>
      <c r="M37">
        <f t="shared" si="1"/>
        <v>0.32464781990079666</v>
      </c>
      <c r="N37" s="25">
        <f t="shared" si="2"/>
        <v>22.980732456480698</v>
      </c>
      <c r="O37">
        <f t="shared" si="3"/>
        <v>1.3473731099112867</v>
      </c>
    </row>
    <row r="38" spans="2:15" x14ac:dyDescent="0.25">
      <c r="B38" s="59">
        <v>1186.9229166666701</v>
      </c>
      <c r="C38" s="169">
        <v>17.711105767182499</v>
      </c>
      <c r="D38" s="25">
        <v>21.131590487854723</v>
      </c>
      <c r="E38" s="59">
        <v>1186.9236111111095</v>
      </c>
      <c r="F38" s="169">
        <v>17.688812531811802</v>
      </c>
      <c r="G38" s="25">
        <v>22.431454857746907</v>
      </c>
      <c r="H38" s="59">
        <v>1186.9236111111095</v>
      </c>
      <c r="I38" s="169">
        <v>17.106789784490733</v>
      </c>
      <c r="J38" s="25">
        <v>19.954624977672626</v>
      </c>
      <c r="K38" s="59">
        <v>1186.9229166666701</v>
      </c>
      <c r="L38" s="25">
        <f t="shared" si="0"/>
        <v>17.502236027828346</v>
      </c>
      <c r="M38">
        <f t="shared" si="1"/>
        <v>0.34264784489792949</v>
      </c>
      <c r="N38" s="25">
        <f t="shared" si="2"/>
        <v>21.172556774424752</v>
      </c>
      <c r="O38">
        <f t="shared" si="3"/>
        <v>1.2389230166494192</v>
      </c>
    </row>
    <row r="39" spans="2:15" x14ac:dyDescent="0.25">
      <c r="B39" s="59">
        <v>1232.7423611111153</v>
      </c>
      <c r="C39" s="169">
        <v>18.258607980011682</v>
      </c>
      <c r="D39" s="25">
        <v>21.925618029624292</v>
      </c>
      <c r="E39" s="59">
        <v>1232.742361111108</v>
      </c>
      <c r="F39" s="169">
        <v>18.330866083560394</v>
      </c>
      <c r="G39" s="25">
        <v>23.365952201448085</v>
      </c>
      <c r="H39" s="59">
        <v>1232.742361111108</v>
      </c>
      <c r="I39" s="169">
        <v>17.525911881652654</v>
      </c>
      <c r="J39" s="25">
        <v>20.748978939958924</v>
      </c>
      <c r="K39" s="59">
        <v>1232.7423611111153</v>
      </c>
      <c r="L39" s="25">
        <f t="shared" si="0"/>
        <v>18.038461981741577</v>
      </c>
      <c r="M39">
        <f t="shared" si="1"/>
        <v>0.4453493148170185</v>
      </c>
      <c r="N39" s="25">
        <f t="shared" si="2"/>
        <v>22.013516390343767</v>
      </c>
      <c r="O39">
        <f t="shared" si="3"/>
        <v>1.3106989945064358</v>
      </c>
    </row>
    <row r="40" spans="2:15" x14ac:dyDescent="0.25">
      <c r="B40" s="59">
        <v>1259.7631944444511</v>
      </c>
      <c r="C40" s="169">
        <v>18.327343202311287</v>
      </c>
      <c r="D40" s="25">
        <v>22.002348741415314</v>
      </c>
      <c r="E40" s="59">
        <v>1259.7631944444438</v>
      </c>
      <c r="F40" s="169">
        <v>19.108524903509839</v>
      </c>
      <c r="G40" s="25">
        <v>24.226788175743817</v>
      </c>
      <c r="H40" s="59">
        <v>1259.7624999999971</v>
      </c>
      <c r="I40" s="169">
        <v>17.835976303103724</v>
      </c>
      <c r="J40" s="25">
        <v>21.129313381569208</v>
      </c>
      <c r="K40" s="59">
        <v>1259.7631944444511</v>
      </c>
      <c r="L40" s="25">
        <f t="shared" si="0"/>
        <v>18.423948136308283</v>
      </c>
      <c r="M40">
        <f t="shared" si="1"/>
        <v>0.64175101873959906</v>
      </c>
      <c r="N40" s="25">
        <f t="shared" si="2"/>
        <v>22.45281676624278</v>
      </c>
      <c r="O40">
        <f t="shared" si="3"/>
        <v>1.5971157147122206</v>
      </c>
    </row>
    <row r="41" spans="2:15" x14ac:dyDescent="0.25">
      <c r="B41" s="59">
        <v>1293.8722222222277</v>
      </c>
      <c r="C41" s="169">
        <v>18.303816244330264</v>
      </c>
      <c r="D41" s="25">
        <v>20.189180561760509</v>
      </c>
      <c r="E41" s="59">
        <v>1293.8722222222204</v>
      </c>
      <c r="F41" s="169">
        <v>19.074216921506057</v>
      </c>
      <c r="G41" s="25">
        <v>21.658304756170494</v>
      </c>
      <c r="H41" s="59">
        <v>1293.8729166666672</v>
      </c>
      <c r="I41" s="169">
        <v>17.803106114885512</v>
      </c>
      <c r="J41" s="25">
        <v>19.034190731162543</v>
      </c>
      <c r="K41" s="59">
        <v>1293.8722222222277</v>
      </c>
      <c r="L41" s="25">
        <f t="shared" si="0"/>
        <v>18.393713093573947</v>
      </c>
      <c r="M41">
        <f t="shared" si="1"/>
        <v>0.64030598412387085</v>
      </c>
      <c r="N41" s="25">
        <f t="shared" si="2"/>
        <v>20.293892016364513</v>
      </c>
      <c r="O41">
        <f t="shared" si="3"/>
        <v>1.3151870477634819</v>
      </c>
    </row>
    <row r="42" spans="2:15" x14ac:dyDescent="0.25">
      <c r="B42" s="59">
        <v>1312.8756944444467</v>
      </c>
      <c r="C42" s="169">
        <v>18.658155627033203</v>
      </c>
      <c r="D42" s="25">
        <v>25.839939222999533</v>
      </c>
      <c r="E42" s="59">
        <v>1312.8756944444394</v>
      </c>
      <c r="F42" s="169">
        <v>19.714434203564629</v>
      </c>
      <c r="G42" s="25">
        <v>28.467498842069077</v>
      </c>
      <c r="H42" s="59">
        <v>1312.8756944444394</v>
      </c>
      <c r="I42" s="169">
        <v>18.164845301400518</v>
      </c>
      <c r="J42" s="25">
        <v>24.869123989596591</v>
      </c>
      <c r="K42" s="59">
        <v>1312.8756944444467</v>
      </c>
      <c r="L42" s="25">
        <f t="shared" si="0"/>
        <v>18.845811710666116</v>
      </c>
      <c r="M42">
        <f t="shared" si="1"/>
        <v>0.79165494107020873</v>
      </c>
      <c r="N42" s="25">
        <f t="shared" si="2"/>
        <v>26.392187351555066</v>
      </c>
      <c r="O42">
        <f t="shared" si="3"/>
        <v>1.8616683086270798</v>
      </c>
    </row>
    <row r="43" spans="2:15" x14ac:dyDescent="0.25">
      <c r="B43" s="59">
        <v>1347.7395833333358</v>
      </c>
      <c r="C43" s="169">
        <v>19.071530554770103</v>
      </c>
      <c r="D43" s="25">
        <v>26.692907889425989</v>
      </c>
      <c r="E43" s="59">
        <v>1347.7395833333285</v>
      </c>
      <c r="F43" s="169">
        <v>20.226542675193823</v>
      </c>
      <c r="G43" s="25">
        <v>29.276618211571076</v>
      </c>
      <c r="H43" s="59">
        <v>1347.7395833333285</v>
      </c>
      <c r="I43" s="169">
        <v>18.472627995325542</v>
      </c>
      <c r="J43" s="25">
        <v>25.544389206354918</v>
      </c>
      <c r="K43" s="59">
        <v>1347.7395833333358</v>
      </c>
      <c r="L43" s="25">
        <f t="shared" si="0"/>
        <v>19.256900408429825</v>
      </c>
      <c r="M43">
        <f t="shared" si="1"/>
        <v>0.89152995633839072</v>
      </c>
      <c r="N43" s="25">
        <f t="shared" si="2"/>
        <v>27.171305102450663</v>
      </c>
      <c r="O43">
        <f t="shared" si="3"/>
        <v>1.9115520544616433</v>
      </c>
    </row>
    <row r="44" spans="2:15" x14ac:dyDescent="0.25">
      <c r="B44" s="59">
        <v>1378.9513888888905</v>
      </c>
      <c r="C44" s="169">
        <v>19.321916152584578</v>
      </c>
      <c r="D44" s="25">
        <v>26.642533085577295</v>
      </c>
      <c r="E44" s="59">
        <v>1378.9513888888832</v>
      </c>
      <c r="F44" s="169">
        <v>20.580860845137398</v>
      </c>
      <c r="G44" s="25">
        <v>29.607317486896292</v>
      </c>
      <c r="H44" s="59">
        <v>1378.9506944444438</v>
      </c>
      <c r="I44" s="169">
        <v>18.695614792231332</v>
      </c>
      <c r="J44" s="25">
        <v>25.671260245556095</v>
      </c>
      <c r="K44" s="59">
        <v>1378.9513888888905</v>
      </c>
      <c r="L44" s="25">
        <f t="shared" si="0"/>
        <v>19.532797263317772</v>
      </c>
      <c r="M44">
        <f t="shared" si="1"/>
        <v>0.96015170788137627</v>
      </c>
      <c r="N44" s="25">
        <f t="shared" si="2"/>
        <v>27.307036939343231</v>
      </c>
      <c r="O44">
        <f t="shared" si="3"/>
        <v>2.0504415818376742</v>
      </c>
    </row>
    <row r="45" spans="2:15" x14ac:dyDescent="0.25">
      <c r="B45" s="59">
        <v>1432.7527777777796</v>
      </c>
      <c r="C45" s="169">
        <v>19.715521816354329</v>
      </c>
      <c r="D45" s="25">
        <v>26.979618158657555</v>
      </c>
      <c r="E45" s="59">
        <v>1432.7527777777723</v>
      </c>
      <c r="F45" s="169">
        <v>21.103871263302384</v>
      </c>
      <c r="G45" s="25">
        <v>29.86673506052837</v>
      </c>
      <c r="H45" s="59">
        <v>1432.7527777777723</v>
      </c>
      <c r="I45" s="169">
        <v>19.184056818365502</v>
      </c>
      <c r="J45" s="25">
        <v>26.15765453346933</v>
      </c>
      <c r="K45" s="59">
        <v>1432.7527777777796</v>
      </c>
      <c r="L45" s="25">
        <f t="shared" si="0"/>
        <v>20.001149966007404</v>
      </c>
      <c r="M45">
        <f t="shared" si="1"/>
        <v>0.99126659161537245</v>
      </c>
      <c r="N45" s="25">
        <f t="shared" si="2"/>
        <v>27.668002584218417</v>
      </c>
      <c r="O45">
        <f t="shared" si="3"/>
        <v>1.9480052430802672</v>
      </c>
    </row>
    <row r="46" spans="2:15" x14ac:dyDescent="0.25">
      <c r="B46" s="59">
        <v>1461.7590277777781</v>
      </c>
      <c r="C46" s="169">
        <v>20.037433638421962</v>
      </c>
      <c r="D46" s="25">
        <v>27.674201569538603</v>
      </c>
      <c r="E46" s="59">
        <v>1461.7590277777708</v>
      </c>
      <c r="F46" s="169">
        <v>21.437584011634225</v>
      </c>
      <c r="G46" s="25">
        <v>30.239836667246564</v>
      </c>
      <c r="H46" s="59">
        <v>1461.7590277777781</v>
      </c>
      <c r="I46" s="169">
        <v>19.576624693314049</v>
      </c>
      <c r="J46" s="25">
        <v>26.790891394035516</v>
      </c>
      <c r="K46" s="59">
        <v>1461.7590277777781</v>
      </c>
      <c r="L46" s="25">
        <f t="shared" si="0"/>
        <v>20.350547447790078</v>
      </c>
      <c r="M46">
        <f t="shared" si="1"/>
        <v>0.96918656063909292</v>
      </c>
      <c r="N46" s="25">
        <f t="shared" si="2"/>
        <v>28.234976543606894</v>
      </c>
      <c r="O46">
        <f t="shared" si="3"/>
        <v>1.7915516467735946</v>
      </c>
    </row>
    <row r="49" spans="2:15" x14ac:dyDescent="0.25">
      <c r="B49" s="59">
        <v>1511.84375</v>
      </c>
      <c r="C49" s="25">
        <v>0</v>
      </c>
      <c r="D49" s="25">
        <v>0</v>
      </c>
      <c r="E49" s="59">
        <v>1511.8499999999985</v>
      </c>
      <c r="F49" s="25">
        <v>0</v>
      </c>
      <c r="G49" s="25">
        <v>0</v>
      </c>
      <c r="H49" s="59">
        <v>1511.8569444444438</v>
      </c>
      <c r="I49" s="25">
        <v>0</v>
      </c>
      <c r="J49" s="25">
        <v>0</v>
      </c>
      <c r="L49" s="25">
        <f>AVERAGE(I49,F49,C49)</f>
        <v>0</v>
      </c>
      <c r="M49">
        <f>_xlfn.STDEV.S(I49,F49,C49)</f>
        <v>0</v>
      </c>
      <c r="N49" s="25">
        <f>AVERAGE(J49,G49,D49)</f>
        <v>0</v>
      </c>
      <c r="O49">
        <f>_xlfn.STDEV.S(J49,G49,D49)</f>
        <v>0</v>
      </c>
    </row>
    <row r="50" spans="2:15" x14ac:dyDescent="0.25">
      <c r="B50" s="59">
        <v>1517.7145833333343</v>
      </c>
      <c r="C50" s="25">
        <v>0.21249100686822595</v>
      </c>
      <c r="D50" s="25">
        <v>0.9994656524112876</v>
      </c>
      <c r="E50" s="59">
        <v>1517.7173611111066</v>
      </c>
      <c r="F50" s="25">
        <v>0.34725085469444439</v>
      </c>
      <c r="G50" s="25">
        <v>0.83932844530538153</v>
      </c>
      <c r="H50" s="59">
        <v>1517.7236111111051</v>
      </c>
      <c r="I50" s="25">
        <v>0.30179329452311804</v>
      </c>
      <c r="J50" s="25">
        <v>1.0488977976739744</v>
      </c>
      <c r="L50" s="25">
        <f t="shared" ref="L50:L65" si="4">AVERAGE(I50,F50,C50)</f>
        <v>0.28717838536192947</v>
      </c>
      <c r="M50">
        <f t="shared" ref="M50:M65" si="5">_xlfn.STDEV.S(I50,F50,C50)</f>
        <v>6.8558375300751678E-2</v>
      </c>
      <c r="N50" s="25">
        <f t="shared" ref="N50:N65" si="6">AVERAGE(J50,G50,D50)</f>
        <v>0.96256396513021458</v>
      </c>
      <c r="O50">
        <f t="shared" ref="O50:O65" si="7">_xlfn.STDEV.S(J50,G50,D50)</f>
        <v>0.10954966570551662</v>
      </c>
    </row>
    <row r="51" spans="2:15" x14ac:dyDescent="0.25">
      <c r="B51" s="59">
        <v>1525.6881944444467</v>
      </c>
      <c r="C51" s="25">
        <v>0.46520292964235838</v>
      </c>
      <c r="D51" s="25">
        <v>1.3716850946005581</v>
      </c>
      <c r="E51" s="59">
        <v>1525.6916666666657</v>
      </c>
      <c r="F51" s="25">
        <v>0.63175871483904433</v>
      </c>
      <c r="G51" s="25">
        <v>1.3815551539826734</v>
      </c>
      <c r="H51" s="59">
        <v>1525.6999999999971</v>
      </c>
      <c r="I51" s="25">
        <v>0.6029573214117121</v>
      </c>
      <c r="J51" s="25">
        <v>1.5103463384634037</v>
      </c>
      <c r="L51" s="25">
        <f t="shared" si="4"/>
        <v>0.56663965529770488</v>
      </c>
      <c r="M51">
        <f t="shared" si="5"/>
        <v>8.9019307173206344E-2</v>
      </c>
      <c r="N51" s="25">
        <f t="shared" si="6"/>
        <v>1.4211955290155451</v>
      </c>
      <c r="O51">
        <f t="shared" si="7"/>
        <v>7.7364427464810495E-2</v>
      </c>
    </row>
    <row r="52" spans="2:15" x14ac:dyDescent="0.25">
      <c r="B52" s="59">
        <v>1532.9118055555591</v>
      </c>
      <c r="C52" s="25">
        <v>0.60926562532777395</v>
      </c>
      <c r="D52" s="25"/>
      <c r="E52" s="59">
        <v>1532.913194444438</v>
      </c>
      <c r="F52" s="25">
        <v>0.78050172214321623</v>
      </c>
      <c r="G52" s="25"/>
      <c r="H52" s="59">
        <v>1532.9145833333314</v>
      </c>
      <c r="I52" s="25">
        <v>0.80009598621218025</v>
      </c>
      <c r="J52" s="25"/>
      <c r="L52" s="25">
        <f t="shared" si="4"/>
        <v>0.72995444456105696</v>
      </c>
      <c r="M52">
        <f t="shared" si="5"/>
        <v>0.10497774579425835</v>
      </c>
      <c r="N52" s="25"/>
    </row>
    <row r="53" spans="2:15" x14ac:dyDescent="0.25">
      <c r="B53" s="59">
        <v>1545.9534722222234</v>
      </c>
      <c r="C53" s="25">
        <v>0.81837629249701271</v>
      </c>
      <c r="D53" s="25"/>
      <c r="E53" s="59">
        <v>1545.9562499999956</v>
      </c>
      <c r="F53" s="25">
        <v>1.0037424895916514</v>
      </c>
      <c r="G53" s="25"/>
      <c r="H53" s="59">
        <v>1545.9569444444423</v>
      </c>
      <c r="I53" s="25">
        <v>1.090919824394714</v>
      </c>
      <c r="J53" s="25"/>
      <c r="L53" s="25">
        <f t="shared" si="4"/>
        <v>0.9710128688277927</v>
      </c>
      <c r="M53">
        <f t="shared" si="5"/>
        <v>0.13918841636906373</v>
      </c>
      <c r="N53" s="25"/>
    </row>
    <row r="54" spans="2:15" x14ac:dyDescent="0.25">
      <c r="B54" s="59">
        <v>1559.7562500000058</v>
      </c>
      <c r="C54" s="25">
        <v>1.0431782187419743</v>
      </c>
      <c r="D54" s="25">
        <v>1.5612111105904518</v>
      </c>
      <c r="E54" s="59">
        <v>1559.7638888888832</v>
      </c>
      <c r="F54" s="25">
        <v>1.172577572855847</v>
      </c>
      <c r="G54" s="25">
        <v>1.8898339821334345</v>
      </c>
      <c r="H54" s="59">
        <v>1559.7715277777752</v>
      </c>
      <c r="I54" s="25">
        <v>1.3510289126585693</v>
      </c>
      <c r="J54" s="25">
        <v>1.6735646174100034</v>
      </c>
      <c r="L54" s="25">
        <f t="shared" si="4"/>
        <v>1.1889282347521302</v>
      </c>
      <c r="M54">
        <f t="shared" si="5"/>
        <v>0.15457529086036881</v>
      </c>
      <c r="N54" s="25">
        <f t="shared" si="6"/>
        <v>1.7082032367112967</v>
      </c>
      <c r="O54">
        <f t="shared" si="7"/>
        <v>0.16702731329220935</v>
      </c>
    </row>
    <row r="55" spans="2:15" x14ac:dyDescent="0.25">
      <c r="B55" s="59">
        <v>1572.8423611111139</v>
      </c>
      <c r="C55" s="25">
        <v>1.313133042537546</v>
      </c>
      <c r="D55" s="25">
        <v>1.8446629596835005</v>
      </c>
      <c r="E55" s="59">
        <v>1572.850694444438</v>
      </c>
      <c r="F55" s="25">
        <v>1.3813908782549285</v>
      </c>
      <c r="G55" s="25">
        <v>2.1407088843735966</v>
      </c>
      <c r="H55" s="59">
        <v>1572.8576388888832</v>
      </c>
      <c r="I55" s="25">
        <v>1.652443550122479</v>
      </c>
      <c r="J55" s="25">
        <v>1.9341722634684027</v>
      </c>
      <c r="L55" s="25">
        <f t="shared" si="4"/>
        <v>1.4489891569716511</v>
      </c>
      <c r="M55">
        <f t="shared" si="5"/>
        <v>0.17947158717603348</v>
      </c>
      <c r="N55" s="25">
        <f t="shared" si="6"/>
        <v>1.9731813691751665</v>
      </c>
      <c r="O55">
        <f t="shared" si="7"/>
        <v>0.15182911488721337</v>
      </c>
    </row>
    <row r="56" spans="2:15" x14ac:dyDescent="0.25">
      <c r="B56" s="59">
        <v>1609.8270833333372</v>
      </c>
      <c r="C56" s="25">
        <v>1.3924998767924106</v>
      </c>
      <c r="D56" s="25">
        <v>1.3746018378995459</v>
      </c>
      <c r="E56" s="59">
        <v>1609.8305555555489</v>
      </c>
      <c r="F56" s="25">
        <v>1.7003542201675723</v>
      </c>
      <c r="G56" s="25">
        <v>1.8108551902573138</v>
      </c>
      <c r="H56" s="59">
        <v>1609.8368055555547</v>
      </c>
      <c r="I56" s="25">
        <v>2.0859038441490001</v>
      </c>
      <c r="J56" s="25">
        <v>1.5624521172057033</v>
      </c>
      <c r="L56" s="25">
        <f t="shared" si="4"/>
        <v>1.726252647036328</v>
      </c>
      <c r="M56">
        <f t="shared" si="5"/>
        <v>0.34742669999896497</v>
      </c>
      <c r="N56" s="25">
        <f t="shared" si="6"/>
        <v>1.5826363817875209</v>
      </c>
      <c r="O56">
        <f t="shared" si="7"/>
        <v>0.21882595884259315</v>
      </c>
    </row>
    <row r="57" spans="2:15" x14ac:dyDescent="0.25">
      <c r="B57" s="59">
        <v>1649.8944444444496</v>
      </c>
      <c r="C57" s="25">
        <v>1.771440067240444</v>
      </c>
      <c r="D57" s="25">
        <v>1.4189775466862009</v>
      </c>
      <c r="E57" s="59">
        <v>1650.6951388888847</v>
      </c>
      <c r="F57" s="25">
        <v>2.1589023367934406</v>
      </c>
      <c r="G57" s="25">
        <v>1.9268221915789541</v>
      </c>
      <c r="H57" s="59">
        <v>1650.7006944444438</v>
      </c>
      <c r="I57" s="25">
        <v>2.5737777323136997</v>
      </c>
      <c r="J57" s="25">
        <v>1.6598293043782577</v>
      </c>
      <c r="L57" s="25">
        <f t="shared" si="4"/>
        <v>2.1680400454491946</v>
      </c>
      <c r="M57">
        <f t="shared" si="5"/>
        <v>0.40124687598585485</v>
      </c>
      <c r="N57" s="25">
        <f t="shared" si="6"/>
        <v>1.668543014214471</v>
      </c>
      <c r="O57">
        <f t="shared" si="7"/>
        <v>0.25403443150662341</v>
      </c>
    </row>
    <row r="58" spans="2:15" x14ac:dyDescent="0.25">
      <c r="B58" s="59">
        <v>1685.7020833333372</v>
      </c>
      <c r="C58" s="25">
        <v>2.1011497539946546</v>
      </c>
      <c r="D58" s="25">
        <v>1.7129351042252672</v>
      </c>
      <c r="E58" s="59">
        <v>1685.7062499999956</v>
      </c>
      <c r="F58" s="25">
        <v>2.4751379199948018</v>
      </c>
      <c r="G58" s="25">
        <v>2.1703612890211645</v>
      </c>
      <c r="H58" s="59">
        <v>1685.7104166666613</v>
      </c>
      <c r="I58" s="25">
        <v>2.8981108422500701</v>
      </c>
      <c r="J58" s="25">
        <v>1.9552628865619126</v>
      </c>
      <c r="L58" s="25">
        <f t="shared" si="4"/>
        <v>2.4914661720798423</v>
      </c>
      <c r="M58">
        <f t="shared" si="5"/>
        <v>0.39873136685045113</v>
      </c>
      <c r="N58" s="25">
        <f t="shared" si="6"/>
        <v>1.9461864266027815</v>
      </c>
      <c r="O58">
        <f t="shared" si="7"/>
        <v>0.22884812699315432</v>
      </c>
    </row>
    <row r="59" spans="2:15" x14ac:dyDescent="0.25">
      <c r="B59" s="59">
        <v>1718.8500000000058</v>
      </c>
      <c r="C59" s="25">
        <v>2.3667911614425705</v>
      </c>
      <c r="D59" s="25">
        <v>2.0403758243043448</v>
      </c>
      <c r="E59" s="59">
        <v>1718.8527777777708</v>
      </c>
      <c r="F59" s="25">
        <v>2.7700687947336959</v>
      </c>
      <c r="G59" s="25">
        <v>2.5079685399673841</v>
      </c>
      <c r="H59" s="59">
        <v>1718.8562499999971</v>
      </c>
      <c r="I59" s="25">
        <v>3.2280323148307226</v>
      </c>
      <c r="J59" s="25">
        <v>2.3034497571778676</v>
      </c>
      <c r="L59" s="25">
        <f t="shared" si="4"/>
        <v>2.7882974236689964</v>
      </c>
      <c r="M59">
        <f t="shared" si="5"/>
        <v>0.43090984353689071</v>
      </c>
      <c r="N59" s="25">
        <f t="shared" si="6"/>
        <v>2.2839313738165323</v>
      </c>
      <c r="O59">
        <f t="shared" si="7"/>
        <v>0.2344066176584271</v>
      </c>
    </row>
    <row r="60" spans="2:15" x14ac:dyDescent="0.25">
      <c r="B60" s="59">
        <v>1797.8500000000058</v>
      </c>
      <c r="C60" s="25">
        <v>2.9629611289858948</v>
      </c>
      <c r="D60" s="25">
        <v>2.4928596153440528</v>
      </c>
      <c r="E60" s="59">
        <v>1797.8499999999985</v>
      </c>
      <c r="F60" s="25">
        <v>3.3358997952430443</v>
      </c>
      <c r="G60" s="25">
        <v>2.8654296482463955</v>
      </c>
      <c r="H60" s="59">
        <v>1797.8513888888847</v>
      </c>
      <c r="I60" s="25">
        <v>3.9631919231441195</v>
      </c>
      <c r="J60" s="25">
        <v>2.8013657578057192</v>
      </c>
      <c r="L60" s="25">
        <f t="shared" si="4"/>
        <v>3.4206842824576866</v>
      </c>
      <c r="M60">
        <f t="shared" si="5"/>
        <v>0.50547672285653455</v>
      </c>
      <c r="N60" s="25">
        <f t="shared" si="6"/>
        <v>2.7198850071320559</v>
      </c>
      <c r="O60">
        <f t="shared" si="7"/>
        <v>0.19920201279598293</v>
      </c>
    </row>
    <row r="61" spans="2:15" x14ac:dyDescent="0.25">
      <c r="B61" s="59">
        <v>1844.7000000000044</v>
      </c>
      <c r="C61" s="25">
        <v>3.1101144042860525</v>
      </c>
      <c r="D61" s="25">
        <v>2.6036362097290757</v>
      </c>
      <c r="E61" s="59">
        <v>1844.7041666666628</v>
      </c>
      <c r="F61" s="25">
        <v>3.5700940399319778</v>
      </c>
      <c r="G61" s="25">
        <v>3.174729512840968</v>
      </c>
      <c r="H61" s="59">
        <v>1844.7048611111095</v>
      </c>
      <c r="I61" s="25">
        <v>4.1999464701945879</v>
      </c>
      <c r="J61" s="25">
        <v>3.0904949785285996</v>
      </c>
      <c r="L61" s="25">
        <f t="shared" si="4"/>
        <v>3.6267183048042058</v>
      </c>
      <c r="M61">
        <f t="shared" si="5"/>
        <v>0.5471180983113777</v>
      </c>
      <c r="N61" s="25">
        <f t="shared" si="6"/>
        <v>2.9562869003662144</v>
      </c>
      <c r="O61">
        <f t="shared" si="7"/>
        <v>0.30829490167345225</v>
      </c>
    </row>
    <row r="62" spans="2:15" x14ac:dyDescent="0.25">
      <c r="B62" s="59">
        <v>1875.7902777777781</v>
      </c>
      <c r="C62" s="25">
        <v>3.2773276339151578</v>
      </c>
      <c r="D62" s="25">
        <v>2.6799450120106783</v>
      </c>
      <c r="E62" s="59">
        <v>1875.7916666666642</v>
      </c>
      <c r="F62" s="25">
        <v>3.6046912469611789</v>
      </c>
      <c r="G62" s="25">
        <v>3.0494968339237718</v>
      </c>
      <c r="H62" s="59">
        <v>1875.7916666666642</v>
      </c>
      <c r="I62" s="25">
        <v>4.4034229165912953</v>
      </c>
      <c r="J62" s="25">
        <v>3.2209740469391486</v>
      </c>
      <c r="L62" s="25">
        <f t="shared" si="4"/>
        <v>3.7618139324892108</v>
      </c>
      <c r="M62">
        <f t="shared" si="5"/>
        <v>0.57925667898352107</v>
      </c>
      <c r="N62" s="25">
        <f t="shared" si="6"/>
        <v>2.9834719642911995</v>
      </c>
      <c r="O62">
        <f t="shared" si="7"/>
        <v>0.27649153100304286</v>
      </c>
    </row>
    <row r="63" spans="2:15" x14ac:dyDescent="0.25">
      <c r="B63" s="59">
        <v>2175.8631944444496</v>
      </c>
      <c r="C63" s="25">
        <v>4.012063714042907</v>
      </c>
      <c r="D63" s="25">
        <v>3.1898347798775748</v>
      </c>
      <c r="E63" s="59">
        <v>2175.875</v>
      </c>
      <c r="F63" s="25">
        <v>4.3750568647178856</v>
      </c>
      <c r="G63" s="25">
        <v>3.5386288098551666</v>
      </c>
      <c r="H63" s="59">
        <v>2175.8770833333328</v>
      </c>
      <c r="I63" s="25">
        <v>5.2904439628592579</v>
      </c>
      <c r="J63" s="25">
        <v>3.9309265033689829</v>
      </c>
      <c r="L63" s="25">
        <f t="shared" si="4"/>
        <v>4.5591881805400165</v>
      </c>
      <c r="M63">
        <f t="shared" si="5"/>
        <v>0.658780897750329</v>
      </c>
      <c r="N63" s="25">
        <f t="shared" si="6"/>
        <v>3.5531300310339078</v>
      </c>
      <c r="O63">
        <f t="shared" si="7"/>
        <v>0.3707586138158121</v>
      </c>
    </row>
    <row r="64" spans="2:15" x14ac:dyDescent="0.25">
      <c r="B64" s="59">
        <v>2386.8256944444511</v>
      </c>
      <c r="C64" s="25">
        <v>4.5612504175186324</v>
      </c>
      <c r="D64" s="25">
        <v>3.4626505602288127</v>
      </c>
      <c r="E64" s="59">
        <v>2386.8256944444438</v>
      </c>
      <c r="F64" s="25">
        <v>4.7904165406836325</v>
      </c>
      <c r="G64" s="25">
        <v>3.6044235576617032</v>
      </c>
      <c r="H64" s="59">
        <v>2386.8249999999971</v>
      </c>
      <c r="I64" s="25">
        <v>5.9453013489083304</v>
      </c>
      <c r="J64" s="25">
        <v>4.2456845127897545</v>
      </c>
      <c r="L64" s="25">
        <f t="shared" si="4"/>
        <v>5.0989894357035324</v>
      </c>
      <c r="M64">
        <f t="shared" si="5"/>
        <v>0.74183028303372067</v>
      </c>
      <c r="N64" s="25">
        <f t="shared" si="6"/>
        <v>3.7709195435600904</v>
      </c>
      <c r="O64">
        <f t="shared" si="7"/>
        <v>0.41722443325626279</v>
      </c>
    </row>
    <row r="65" spans="2:15" x14ac:dyDescent="0.25">
      <c r="B65" s="59">
        <v>2589.8736111111139</v>
      </c>
      <c r="C65" s="25">
        <v>6.6782073412753142</v>
      </c>
      <c r="D65" s="25">
        <v>6.5411129211539061</v>
      </c>
      <c r="E65" s="59">
        <v>2589.8736111111066</v>
      </c>
      <c r="F65" s="25">
        <v>7.6900716338217734</v>
      </c>
      <c r="G65" s="25">
        <v>7.2147509551572782</v>
      </c>
      <c r="H65" s="59">
        <v>2589.8736111111066</v>
      </c>
      <c r="I65" s="25">
        <v>9.0311920031845574</v>
      </c>
      <c r="J65" s="25">
        <v>8.1789362080312067</v>
      </c>
      <c r="L65" s="25">
        <f t="shared" si="4"/>
        <v>7.799823659427215</v>
      </c>
      <c r="M65">
        <f t="shared" si="5"/>
        <v>1.1803255208366998</v>
      </c>
      <c r="N65" s="25">
        <f t="shared" si="6"/>
        <v>7.3116000281141309</v>
      </c>
      <c r="O65">
        <f t="shared" si="7"/>
        <v>0.8231956553328269</v>
      </c>
    </row>
    <row r="68" spans="2:15" x14ac:dyDescent="0.25">
      <c r="B68" t="s">
        <v>305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27"/>
  <sheetViews>
    <sheetView topLeftCell="D1" workbookViewId="0">
      <selection activeCell="D69" sqref="D69"/>
    </sheetView>
  </sheetViews>
  <sheetFormatPr baseColWidth="10" defaultColWidth="11" defaultRowHeight="13.8" x14ac:dyDescent="0.25"/>
  <cols>
    <col min="1" max="16384" width="11" style="190"/>
  </cols>
  <sheetData>
    <row r="2" spans="2:15" x14ac:dyDescent="0.25">
      <c r="B2" s="190" t="s">
        <v>370</v>
      </c>
      <c r="C2" s="190" t="s">
        <v>371</v>
      </c>
      <c r="D2" s="190" t="s">
        <v>372</v>
      </c>
      <c r="E2" s="190" t="s">
        <v>373</v>
      </c>
      <c r="F2" s="190" t="s">
        <v>374</v>
      </c>
      <c r="G2" s="190" t="s">
        <v>376</v>
      </c>
      <c r="H2" s="190" t="s">
        <v>377</v>
      </c>
      <c r="I2" s="190" t="s">
        <v>378</v>
      </c>
      <c r="J2" s="190" t="s">
        <v>375</v>
      </c>
      <c r="L2" s="190" t="s">
        <v>379</v>
      </c>
      <c r="M2" s="190" t="s">
        <v>380</v>
      </c>
      <c r="N2" s="190" t="s">
        <v>381</v>
      </c>
      <c r="O2" s="190" t="s">
        <v>382</v>
      </c>
    </row>
    <row r="3" spans="2:15" x14ac:dyDescent="0.25">
      <c r="B3" s="191">
        <v>0</v>
      </c>
      <c r="C3" s="192">
        <v>0</v>
      </c>
      <c r="D3" s="193">
        <v>0</v>
      </c>
      <c r="E3" s="191">
        <v>0</v>
      </c>
      <c r="F3" s="192">
        <v>0</v>
      </c>
      <c r="G3" s="193">
        <v>0</v>
      </c>
      <c r="H3" s="191">
        <v>0</v>
      </c>
      <c r="I3" s="192">
        <v>3.0286200028805691E-3</v>
      </c>
      <c r="J3" s="193">
        <v>0</v>
      </c>
      <c r="K3" s="191">
        <v>0</v>
      </c>
      <c r="L3" s="193">
        <f t="shared" ref="L3:L46" si="0">AVERAGE(I3,F3,C3)</f>
        <v>1.0095400009601898E-3</v>
      </c>
      <c r="M3" s="190">
        <f t="shared" ref="M3:M46" si="1">_xlfn.STDEV.S(I3,F3,C3)</f>
        <v>1.7485745739361817E-3</v>
      </c>
      <c r="N3" s="193">
        <f t="shared" ref="N3:N46" si="2">AVERAGE(J3,G3,D3)</f>
        <v>0</v>
      </c>
      <c r="O3" s="190">
        <f t="shared" ref="O3:O46" si="3">_xlfn.STDEV.S(J3,G3,D3)</f>
        <v>0</v>
      </c>
    </row>
    <row r="4" spans="2:15" x14ac:dyDescent="0.25">
      <c r="B4" s="191">
        <v>5.9659722222277196</v>
      </c>
      <c r="C4" s="192">
        <v>2.1598873288102408E-3</v>
      </c>
      <c r="D4" s="193">
        <v>3.4454092451855933</v>
      </c>
      <c r="E4" s="191">
        <v>5.9659722222204437</v>
      </c>
      <c r="F4" s="192">
        <v>-4.0378986279069433E-3</v>
      </c>
      <c r="G4" s="193">
        <v>3.3346229571446191</v>
      </c>
      <c r="H4" s="191">
        <v>5.9659722222204437</v>
      </c>
      <c r="I4" s="192">
        <v>2.6512190706262139E-3</v>
      </c>
      <c r="J4" s="193">
        <v>3.2797900775488564</v>
      </c>
      <c r="K4" s="191">
        <v>5.9659722222277196</v>
      </c>
      <c r="L4" s="193">
        <f t="shared" si="0"/>
        <v>2.5773592384317046E-4</v>
      </c>
      <c r="M4" s="190">
        <f t="shared" si="1"/>
        <v>3.7282313329206154E-3</v>
      </c>
      <c r="N4" s="193">
        <f t="shared" si="2"/>
        <v>3.3532740932930225</v>
      </c>
      <c r="O4" s="190">
        <f t="shared" si="3"/>
        <v>8.4370171458229906E-2</v>
      </c>
    </row>
    <row r="5" spans="2:15" x14ac:dyDescent="0.25">
      <c r="B5" s="191">
        <v>11.945833333338669</v>
      </c>
      <c r="C5" s="192">
        <v>4.3352425040113635E-3</v>
      </c>
      <c r="D5" s="193">
        <v>5.0358867606619802</v>
      </c>
      <c r="E5" s="191">
        <v>11.945833333331393</v>
      </c>
      <c r="F5" s="192">
        <v>4.1723253884022923E-3</v>
      </c>
      <c r="G5" s="193">
        <v>5.0196824981613313</v>
      </c>
      <c r="H5" s="191">
        <v>11.945833333331393</v>
      </c>
      <c r="I5" s="192">
        <v>4.6130962157814167E-3</v>
      </c>
      <c r="J5" s="193">
        <v>4.4770539193580037</v>
      </c>
      <c r="K5" s="191">
        <v>11.945833333338669</v>
      </c>
      <c r="L5" s="193">
        <f t="shared" si="0"/>
        <v>4.3735547027316905E-3</v>
      </c>
      <c r="M5" s="190">
        <f t="shared" si="1"/>
        <v>2.2286901757581485E-4</v>
      </c>
      <c r="N5" s="193">
        <f t="shared" si="2"/>
        <v>4.8442077260604384</v>
      </c>
      <c r="O5" s="190">
        <f t="shared" si="3"/>
        <v>0.31806773313692804</v>
      </c>
    </row>
    <row r="6" spans="2:15" x14ac:dyDescent="0.25">
      <c r="B6" s="191">
        <v>16.069444444445253</v>
      </c>
      <c r="C6" s="192">
        <v>5.0665097391133108E-3</v>
      </c>
      <c r="D6" s="193">
        <v>5.6737194856297339</v>
      </c>
      <c r="E6" s="191">
        <v>16.069444444437977</v>
      </c>
      <c r="F6" s="192">
        <v>4.5332688728325615E-3</v>
      </c>
      <c r="G6" s="193">
        <v>5.3695098324810031</v>
      </c>
      <c r="H6" s="191">
        <v>16.069444444437977</v>
      </c>
      <c r="I6" s="192">
        <v>5.2433869577482991E-3</v>
      </c>
      <c r="J6" s="193">
        <v>4.9349010855339692</v>
      </c>
      <c r="K6" s="191">
        <v>16.069444444445253</v>
      </c>
      <c r="L6" s="193">
        <f t="shared" si="0"/>
        <v>4.9477218565647232E-3</v>
      </c>
      <c r="M6" s="190">
        <f t="shared" si="1"/>
        <v>3.6966179733829865E-4</v>
      </c>
      <c r="N6" s="193">
        <f t="shared" si="2"/>
        <v>5.3260434678815693</v>
      </c>
      <c r="O6" s="190">
        <f t="shared" si="3"/>
        <v>0.37132216567104442</v>
      </c>
    </row>
    <row r="7" spans="2:15" x14ac:dyDescent="0.25">
      <c r="B7" s="191">
        <v>23.111805555556202</v>
      </c>
      <c r="C7" s="192">
        <v>5.907684642634246E-3</v>
      </c>
      <c r="D7" s="193">
        <v>6.1717676094451592</v>
      </c>
      <c r="E7" s="191">
        <v>23.111805555548926</v>
      </c>
      <c r="F7" s="192">
        <v>5.5131097203219709E-3</v>
      </c>
      <c r="G7" s="193">
        <v>6.7900099533999674</v>
      </c>
      <c r="H7" s="191">
        <v>23.111111111109494</v>
      </c>
      <c r="I7" s="192">
        <v>6.0822961317610258E-3</v>
      </c>
      <c r="J7" s="193">
        <v>5.8124750055600085</v>
      </c>
      <c r="K7" s="191">
        <v>23.111805555556202</v>
      </c>
      <c r="L7" s="193">
        <f t="shared" si="0"/>
        <v>5.8343634982390815E-3</v>
      </c>
      <c r="M7" s="190">
        <f t="shared" si="1"/>
        <v>2.915909556266788E-4</v>
      </c>
      <c r="N7" s="193">
        <f t="shared" si="2"/>
        <v>6.2580841894683781</v>
      </c>
      <c r="O7" s="190">
        <f t="shared" si="3"/>
        <v>0.49445076352686157</v>
      </c>
    </row>
    <row r="8" spans="2:15" x14ac:dyDescent="0.25">
      <c r="B8" s="191">
        <v>46.710416666668607</v>
      </c>
      <c r="C8" s="192">
        <v>1.1763032007040096E-2</v>
      </c>
      <c r="D8" s="193">
        <v>8.2902219026165582</v>
      </c>
      <c r="E8" s="191">
        <v>46.713194444440887</v>
      </c>
      <c r="F8" s="192">
        <v>1.0562362978230351E-2</v>
      </c>
      <c r="G8" s="193">
        <v>8.930943367776468</v>
      </c>
      <c r="H8" s="191">
        <v>46.713888888887595</v>
      </c>
      <c r="I8" s="192">
        <v>1.0749485992085948E-2</v>
      </c>
      <c r="J8" s="193">
        <v>7.636219504751856</v>
      </c>
      <c r="K8" s="191">
        <v>46.710416666668607</v>
      </c>
      <c r="L8" s="193">
        <f t="shared" si="0"/>
        <v>1.1024960325785467E-2</v>
      </c>
      <c r="M8" s="190">
        <f t="shared" si="1"/>
        <v>6.4600008558910295E-4</v>
      </c>
      <c r="N8" s="193">
        <f t="shared" si="2"/>
        <v>8.285794925048295</v>
      </c>
      <c r="O8" s="190">
        <f t="shared" si="3"/>
        <v>0.64737328410209827</v>
      </c>
    </row>
    <row r="9" spans="2:15" x14ac:dyDescent="0.25">
      <c r="B9" s="191">
        <v>61.811805555560568</v>
      </c>
      <c r="C9" s="192">
        <v>1.2626735779295168E-2</v>
      </c>
      <c r="D9" s="193">
        <v>8.6663508298923198</v>
      </c>
      <c r="E9" s="191">
        <v>61.822916666664241</v>
      </c>
      <c r="F9" s="192">
        <v>1.2705492726771782E-2</v>
      </c>
      <c r="G9" s="193">
        <v>9.6209783488385732</v>
      </c>
      <c r="H9" s="191">
        <v>61.8125</v>
      </c>
      <c r="I9" s="192">
        <v>1.1717786600375497E-2</v>
      </c>
      <c r="J9" s="193">
        <v>7.78106972375888</v>
      </c>
      <c r="K9" s="191">
        <v>61.811805555560568</v>
      </c>
      <c r="L9" s="193">
        <f t="shared" si="0"/>
        <v>1.2350005035480817E-2</v>
      </c>
      <c r="M9" s="190">
        <f t="shared" si="1"/>
        <v>5.4893148612483722E-4</v>
      </c>
      <c r="N9" s="193">
        <f t="shared" si="2"/>
        <v>8.689466300829924</v>
      </c>
      <c r="O9" s="190">
        <f t="shared" si="3"/>
        <v>0.92017209309354853</v>
      </c>
    </row>
    <row r="10" spans="2:15" x14ac:dyDescent="0.25">
      <c r="B10" s="191">
        <v>75.910416666672972</v>
      </c>
      <c r="C10" s="192">
        <v>1.3840851087946219E-2</v>
      </c>
      <c r="D10" s="193">
        <v>9.084327943158609</v>
      </c>
      <c r="E10" s="191">
        <v>75.911111111105129</v>
      </c>
      <c r="F10" s="192">
        <v>1.3281646301512072E-2</v>
      </c>
      <c r="G10" s="193">
        <v>9.7012382215622104</v>
      </c>
      <c r="H10" s="191">
        <v>75.911111111105129</v>
      </c>
      <c r="I10" s="192">
        <v>1.4636993753573455E-2</v>
      </c>
      <c r="J10" s="193">
        <v>8.8365998771394914</v>
      </c>
      <c r="K10" s="191">
        <v>75.910416666672972</v>
      </c>
      <c r="L10" s="193">
        <f t="shared" si="0"/>
        <v>1.3919830381010584E-2</v>
      </c>
      <c r="M10" s="190">
        <f t="shared" si="1"/>
        <v>6.8111671210008534E-4</v>
      </c>
      <c r="N10" s="193">
        <f t="shared" si="2"/>
        <v>9.2073886806201042</v>
      </c>
      <c r="O10" s="190">
        <f t="shared" si="3"/>
        <v>0.44526152482551229</v>
      </c>
    </row>
    <row r="11" spans="2:15" x14ac:dyDescent="0.25">
      <c r="B11" s="191">
        <v>94.928472222221899</v>
      </c>
      <c r="C11" s="192">
        <v>1.7432249650373561E-2</v>
      </c>
      <c r="D11" s="193">
        <v>9.9547581890744876</v>
      </c>
      <c r="E11" s="191">
        <v>94.929166666661331</v>
      </c>
      <c r="F11" s="192">
        <v>1.5471150075217774E-2</v>
      </c>
      <c r="G11" s="193">
        <v>10.209432991303235</v>
      </c>
      <c r="H11" s="191">
        <v>94.929166666661331</v>
      </c>
      <c r="I11" s="192">
        <v>1.1828428715371819E-2</v>
      </c>
      <c r="J11" s="193">
        <v>9.602443701206159</v>
      </c>
      <c r="K11" s="191">
        <v>94.928472222221899</v>
      </c>
      <c r="L11" s="193">
        <f t="shared" si="0"/>
        <v>1.4910609480321052E-2</v>
      </c>
      <c r="M11" s="190">
        <f t="shared" si="1"/>
        <v>2.8436519806028177E-3</v>
      </c>
      <c r="N11" s="193">
        <f t="shared" si="2"/>
        <v>9.9222116271946277</v>
      </c>
      <c r="O11" s="190">
        <f t="shared" si="3"/>
        <v>0.30480068666390447</v>
      </c>
    </row>
    <row r="12" spans="2:15" x14ac:dyDescent="0.25">
      <c r="B12" s="191">
        <v>111.7236111111124</v>
      </c>
      <c r="C12" s="192">
        <v>1.9119330114401294E-2</v>
      </c>
      <c r="D12" s="193">
        <v>9.831783544392982</v>
      </c>
      <c r="E12" s="191">
        <v>111.72361111110513</v>
      </c>
      <c r="F12" s="192">
        <v>1.9139763021287441E-2</v>
      </c>
      <c r="G12" s="193">
        <v>10.511865300344773</v>
      </c>
      <c r="H12" s="191">
        <v>111.72430555555184</v>
      </c>
      <c r="I12" s="192">
        <v>1.8041645638985221E-2</v>
      </c>
      <c r="J12" s="193">
        <v>9.3413424633317028</v>
      </c>
      <c r="K12" s="191">
        <v>111.7236111111124</v>
      </c>
      <c r="L12" s="193">
        <f t="shared" si="0"/>
        <v>1.8766912924891316E-2</v>
      </c>
      <c r="M12" s="190">
        <f t="shared" si="1"/>
        <v>6.2818297726470798E-4</v>
      </c>
      <c r="N12" s="193">
        <f t="shared" si="2"/>
        <v>9.8949971026898194</v>
      </c>
      <c r="O12" s="190">
        <f t="shared" si="3"/>
        <v>0.58781620720825023</v>
      </c>
    </row>
    <row r="13" spans="2:15" x14ac:dyDescent="0.25">
      <c r="B13" s="191">
        <v>122.83611111111531</v>
      </c>
      <c r="C13" s="192">
        <v>2.1072510224850446E-2</v>
      </c>
      <c r="D13" s="193">
        <v>10.266909903609507</v>
      </c>
      <c r="E13" s="191">
        <v>122.83611111110804</v>
      </c>
      <c r="F13" s="192">
        <v>2.0908580395289131E-2</v>
      </c>
      <c r="G13" s="193">
        <v>10.343306159347769</v>
      </c>
      <c r="H13" s="191">
        <v>122.83680555555475</v>
      </c>
      <c r="I13" s="192">
        <v>2.1127941971855843E-2</v>
      </c>
      <c r="J13" s="193">
        <v>9.8621460063889295</v>
      </c>
      <c r="K13" s="191">
        <v>122.83611111111531</v>
      </c>
      <c r="L13" s="193">
        <f t="shared" si="0"/>
        <v>2.1036344197331806E-2</v>
      </c>
      <c r="M13" s="190">
        <f t="shared" si="1"/>
        <v>1.140651632985183E-4</v>
      </c>
      <c r="N13" s="193">
        <f t="shared" si="2"/>
        <v>10.157454023115401</v>
      </c>
      <c r="O13" s="190">
        <f t="shared" si="3"/>
        <v>0.25858115849747898</v>
      </c>
    </row>
    <row r="14" spans="2:15" x14ac:dyDescent="0.25">
      <c r="B14" s="191">
        <v>136.93611111111386</v>
      </c>
      <c r="C14" s="192">
        <v>2.5472965538900019E-2</v>
      </c>
      <c r="D14" s="193">
        <v>10.444535780125175</v>
      </c>
      <c r="E14" s="191">
        <v>136.93611111110658</v>
      </c>
      <c r="F14" s="192">
        <v>2.4642755515862501E-2</v>
      </c>
      <c r="G14" s="193">
        <v>10.359831260361275</v>
      </c>
      <c r="H14" s="191">
        <v>136.93680555555329</v>
      </c>
      <c r="I14" s="192">
        <v>2.5352869095949797E-2</v>
      </c>
      <c r="J14" s="193">
        <v>10.022059721945578</v>
      </c>
      <c r="K14" s="191">
        <v>136.93611111111386</v>
      </c>
      <c r="L14" s="193">
        <f t="shared" si="0"/>
        <v>2.5156196716904108E-2</v>
      </c>
      <c r="M14" s="190">
        <f t="shared" si="1"/>
        <v>4.486894127318005E-4</v>
      </c>
      <c r="N14" s="193">
        <f t="shared" si="2"/>
        <v>10.275475587477343</v>
      </c>
      <c r="O14" s="190">
        <f t="shared" si="3"/>
        <v>0.22351379061373036</v>
      </c>
    </row>
    <row r="15" spans="2:15" x14ac:dyDescent="0.25">
      <c r="B15" s="191">
        <v>150.92013888889051</v>
      </c>
      <c r="C15" s="192">
        <v>3.3592873285863412E-2</v>
      </c>
      <c r="D15" s="193">
        <v>10.704589917820787</v>
      </c>
      <c r="E15" s="191">
        <v>150.92083333332994</v>
      </c>
      <c r="F15" s="192">
        <v>3.3882548070568744E-2</v>
      </c>
      <c r="G15" s="193">
        <v>11.114004527584282</v>
      </c>
      <c r="H15" s="191">
        <v>150.92083333332994</v>
      </c>
      <c r="I15" s="192">
        <v>3.3548711157549801E-2</v>
      </c>
      <c r="J15" s="193">
        <v>10.30462997136171</v>
      </c>
      <c r="K15" s="191">
        <v>150.92013888889051</v>
      </c>
      <c r="L15" s="193">
        <f t="shared" si="0"/>
        <v>3.3674710837993983E-2</v>
      </c>
      <c r="M15" s="190">
        <f t="shared" si="1"/>
        <v>1.8134169357196243E-4</v>
      </c>
      <c r="N15" s="193">
        <f t="shared" si="2"/>
        <v>10.707741472255591</v>
      </c>
      <c r="O15" s="190">
        <f t="shared" si="3"/>
        <v>0.4046964816830485</v>
      </c>
    </row>
    <row r="16" spans="2:15" x14ac:dyDescent="0.25">
      <c r="B16" s="191">
        <v>164.83333333333576</v>
      </c>
      <c r="C16" s="192">
        <v>3.9835553927239864E-2</v>
      </c>
      <c r="D16" s="193">
        <v>10.759948049943887</v>
      </c>
      <c r="E16" s="191">
        <v>164.83402777777519</v>
      </c>
      <c r="F16" s="192">
        <v>3.869686811357765E-2</v>
      </c>
      <c r="G16" s="193">
        <v>10.80967078535717</v>
      </c>
      <c r="H16" s="191">
        <v>164.83402777777519</v>
      </c>
      <c r="I16" s="192">
        <v>3.8869055045079891E-2</v>
      </c>
      <c r="J16" s="193">
        <v>10.200978004976836</v>
      </c>
      <c r="K16" s="191">
        <v>164.83333333333576</v>
      </c>
      <c r="L16" s="193">
        <f t="shared" si="0"/>
        <v>3.9133825695299135E-2</v>
      </c>
      <c r="M16" s="190">
        <f t="shared" si="1"/>
        <v>6.1378250909588144E-4</v>
      </c>
      <c r="N16" s="193">
        <f t="shared" si="2"/>
        <v>10.590198946759298</v>
      </c>
      <c r="O16" s="190">
        <f t="shared" si="3"/>
        <v>0.33799081902584971</v>
      </c>
    </row>
    <row r="17" spans="2:15" x14ac:dyDescent="0.25">
      <c r="B17" s="191">
        <v>178.81041666666715</v>
      </c>
      <c r="C17" s="192">
        <v>4.6406378503310405E-2</v>
      </c>
      <c r="D17" s="193">
        <v>10.630381913760475</v>
      </c>
      <c r="E17" s="191">
        <v>178.81111111110658</v>
      </c>
      <c r="F17" s="192">
        <v>5.0422174405764908E-2</v>
      </c>
      <c r="G17" s="193">
        <v>12.05994165347597</v>
      </c>
      <c r="H17" s="191">
        <v>178.84166666666715</v>
      </c>
      <c r="I17" s="192">
        <v>4.8909331070646857E-2</v>
      </c>
      <c r="J17" s="193">
        <v>10.4163338573129</v>
      </c>
      <c r="K17" s="191">
        <v>178.81041666666715</v>
      </c>
      <c r="L17" s="193">
        <f t="shared" si="0"/>
        <v>4.8579294659907381E-2</v>
      </c>
      <c r="M17" s="190">
        <f t="shared" si="1"/>
        <v>2.028138852951872E-3</v>
      </c>
      <c r="N17" s="193">
        <f t="shared" si="2"/>
        <v>11.035552474849782</v>
      </c>
      <c r="O17" s="190">
        <f t="shared" si="3"/>
        <v>0.89357933871709139</v>
      </c>
    </row>
    <row r="18" spans="2:15" x14ac:dyDescent="0.25">
      <c r="B18" s="191">
        <v>192.80486111111531</v>
      </c>
      <c r="C18" s="192">
        <v>5.6401460510686716E-2</v>
      </c>
      <c r="D18" s="193">
        <v>11.358695228911326</v>
      </c>
      <c r="E18" s="191">
        <v>192.80486111110804</v>
      </c>
      <c r="F18" s="192">
        <v>5.9561228186438761E-2</v>
      </c>
      <c r="G18" s="193">
        <v>12.003831212583595</v>
      </c>
      <c r="H18" s="191">
        <v>192.80486111110804</v>
      </c>
      <c r="I18" s="192">
        <v>5.6134350571979297E-2</v>
      </c>
      <c r="J18" s="193">
        <v>11.347329105848576</v>
      </c>
      <c r="K18" s="191">
        <v>192.80486111111531</v>
      </c>
      <c r="L18" s="193">
        <f t="shared" si="0"/>
        <v>5.7365679756368256E-2</v>
      </c>
      <c r="M18" s="190">
        <f t="shared" si="1"/>
        <v>1.9060854155645436E-3</v>
      </c>
      <c r="N18" s="193">
        <f t="shared" si="2"/>
        <v>11.569951849114497</v>
      </c>
      <c r="O18" s="190">
        <f t="shared" si="3"/>
        <v>0.37579352538545713</v>
      </c>
    </row>
    <row r="19" spans="2:15" x14ac:dyDescent="0.25">
      <c r="B19" s="191">
        <v>206.9111111111124</v>
      </c>
      <c r="C19" s="192">
        <v>6.7750810941461057E-2</v>
      </c>
      <c r="D19" s="193">
        <v>11.249738102143658</v>
      </c>
      <c r="E19" s="191">
        <v>206.91111111110513</v>
      </c>
      <c r="F19" s="192">
        <v>7.2812520071233067E-2</v>
      </c>
      <c r="G19" s="193">
        <v>11.797014226334877</v>
      </c>
      <c r="H19" s="191">
        <v>206.91180555555184</v>
      </c>
      <c r="I19" s="192">
        <v>6.2211020520060861E-2</v>
      </c>
      <c r="J19" s="193">
        <v>10.639289313746168</v>
      </c>
      <c r="K19" s="191">
        <v>206.9111111111124</v>
      </c>
      <c r="L19" s="193">
        <f t="shared" si="0"/>
        <v>6.7591450510918319E-2</v>
      </c>
      <c r="M19" s="190">
        <f t="shared" si="1"/>
        <v>5.3025460859376971E-3</v>
      </c>
      <c r="N19" s="193">
        <f t="shared" si="2"/>
        <v>11.228680547408233</v>
      </c>
      <c r="O19" s="190">
        <f t="shared" si="3"/>
        <v>0.57914964280892878</v>
      </c>
    </row>
    <row r="20" spans="2:15" x14ac:dyDescent="0.25">
      <c r="B20" s="191">
        <v>220.81041666666715</v>
      </c>
      <c r="C20" s="192">
        <v>8.2787988686431779E-2</v>
      </c>
      <c r="D20" s="193">
        <v>11.474435102593144</v>
      </c>
      <c r="E20" s="191">
        <v>220.81041666665988</v>
      </c>
      <c r="F20" s="192">
        <v>9.2658175319367236E-2</v>
      </c>
      <c r="G20" s="193">
        <v>12.311246931223028</v>
      </c>
      <c r="H20" s="191">
        <v>220.81041666666715</v>
      </c>
      <c r="I20" s="192">
        <v>7.3187886513313122E-2</v>
      </c>
      <c r="J20" s="193">
        <v>11.004510037988393</v>
      </c>
      <c r="K20" s="191">
        <v>220.81041666666715</v>
      </c>
      <c r="L20" s="193">
        <f t="shared" si="0"/>
        <v>8.2878016839704041E-2</v>
      </c>
      <c r="M20" s="190">
        <f t="shared" si="1"/>
        <v>9.7354566071178837E-3</v>
      </c>
      <c r="N20" s="193">
        <f t="shared" si="2"/>
        <v>11.596730690601524</v>
      </c>
      <c r="O20" s="190">
        <f t="shared" si="3"/>
        <v>0.66189688409136871</v>
      </c>
    </row>
    <row r="21" spans="2:15" x14ac:dyDescent="0.25">
      <c r="B21" s="191">
        <v>262.89097222222335</v>
      </c>
      <c r="C21" s="192">
        <v>0.16892351751455009</v>
      </c>
      <c r="D21" s="193">
        <v>11.207762502501453</v>
      </c>
      <c r="E21" s="191">
        <v>262.89236111110949</v>
      </c>
      <c r="F21" s="192">
        <v>0.2118964802880402</v>
      </c>
      <c r="G21" s="193">
        <v>12.786787936094896</v>
      </c>
      <c r="H21" s="191">
        <v>262.89236111110949</v>
      </c>
      <c r="I21" s="192">
        <v>0.12257192791687857</v>
      </c>
      <c r="J21" s="193">
        <v>11.315273652643697</v>
      </c>
      <c r="K21" s="191">
        <v>262.89097222222335</v>
      </c>
      <c r="L21" s="193">
        <f t="shared" si="0"/>
        <v>0.16779730857315625</v>
      </c>
      <c r="M21" s="190">
        <f t="shared" si="1"/>
        <v>4.4672924395117289E-2</v>
      </c>
      <c r="N21" s="193">
        <f t="shared" si="2"/>
        <v>11.769941363746682</v>
      </c>
      <c r="O21" s="190">
        <f t="shared" si="3"/>
        <v>0.88225414457709472</v>
      </c>
    </row>
    <row r="22" spans="2:15" x14ac:dyDescent="0.25">
      <c r="B22" s="191">
        <v>290.8305555555562</v>
      </c>
      <c r="C22" s="192">
        <v>0.34450906546840704</v>
      </c>
      <c r="D22" s="193">
        <v>11.900386595658567</v>
      </c>
      <c r="E22" s="191">
        <v>290.82638888888323</v>
      </c>
      <c r="F22" s="192">
        <v>0.39168976678452344</v>
      </c>
      <c r="G22" s="193">
        <v>12.837296109434739</v>
      </c>
      <c r="H22" s="191">
        <v>290.82916666666279</v>
      </c>
      <c r="I22" s="192">
        <v>0.18388293981386392</v>
      </c>
      <c r="J22" s="193">
        <v>11.029478929782062</v>
      </c>
      <c r="K22" s="191">
        <v>290.8305555555562</v>
      </c>
      <c r="L22" s="193">
        <f t="shared" si="0"/>
        <v>0.30669392402226481</v>
      </c>
      <c r="M22" s="190">
        <f t="shared" si="1"/>
        <v>0.10894222333809427</v>
      </c>
      <c r="N22" s="193">
        <f t="shared" si="2"/>
        <v>11.922387211625121</v>
      </c>
      <c r="O22" s="190">
        <f t="shared" si="3"/>
        <v>0.90410937341066244</v>
      </c>
    </row>
    <row r="23" spans="2:15" x14ac:dyDescent="0.25">
      <c r="B23" s="191">
        <v>305.68819444444671</v>
      </c>
      <c r="C23" s="192">
        <v>0.53238409113213625</v>
      </c>
      <c r="D23" s="193">
        <v>12.454251130052249</v>
      </c>
      <c r="E23" s="191">
        <v>305.68888888888614</v>
      </c>
      <c r="F23" s="192">
        <v>0.57379970395403823</v>
      </c>
      <c r="G23" s="193">
        <v>13.23442353967064</v>
      </c>
      <c r="H23" s="191">
        <v>305.68958333333285</v>
      </c>
      <c r="I23" s="192">
        <v>0.25832220793092386</v>
      </c>
      <c r="J23" s="193">
        <v>11.520015312215278</v>
      </c>
      <c r="K23" s="191">
        <v>305.68819444444671</v>
      </c>
      <c r="L23" s="193">
        <f t="shared" si="0"/>
        <v>0.45483533433903278</v>
      </c>
      <c r="M23" s="190">
        <f t="shared" si="1"/>
        <v>0.17144057245696079</v>
      </c>
      <c r="N23" s="193">
        <f t="shared" si="2"/>
        <v>12.402896660646055</v>
      </c>
      <c r="O23" s="190">
        <f t="shared" si="3"/>
        <v>0.85835706657407584</v>
      </c>
    </row>
    <row r="24" spans="2:15" x14ac:dyDescent="0.25">
      <c r="B24" s="191">
        <v>389.94444444444525</v>
      </c>
      <c r="C24" s="192">
        <v>2.8679782787338572</v>
      </c>
      <c r="D24" s="193">
        <v>13.73352569294314</v>
      </c>
      <c r="E24" s="191">
        <v>389.94444444443798</v>
      </c>
      <c r="F24" s="192">
        <v>3.3385319959386375</v>
      </c>
      <c r="G24" s="193">
        <v>15.11751708334948</v>
      </c>
      <c r="H24" s="191">
        <v>389.94374999999854</v>
      </c>
      <c r="I24" s="192">
        <v>1.3999891231397303</v>
      </c>
      <c r="J24" s="193">
        <v>12.134524029361515</v>
      </c>
      <c r="K24" s="191">
        <v>389.94444444444525</v>
      </c>
      <c r="L24" s="193">
        <f t="shared" si="0"/>
        <v>2.5354997992707418</v>
      </c>
      <c r="M24" s="190">
        <f t="shared" si="1"/>
        <v>1.0111347941295656</v>
      </c>
      <c r="N24" s="193">
        <f t="shared" si="2"/>
        <v>13.66185560188471</v>
      </c>
      <c r="O24" s="190">
        <f t="shared" si="3"/>
        <v>1.4927874401599692</v>
      </c>
    </row>
    <row r="25" spans="2:15" x14ac:dyDescent="0.25">
      <c r="B25" s="191">
        <v>465.83819444444816</v>
      </c>
      <c r="C25" s="192">
        <v>6.7789180623641965</v>
      </c>
      <c r="D25" s="193">
        <v>14.884044904829398</v>
      </c>
      <c r="E25" s="191">
        <v>465.83958333332703</v>
      </c>
      <c r="F25" s="192">
        <v>5.4567112739221102</v>
      </c>
      <c r="G25" s="193">
        <v>12.018822910815125</v>
      </c>
      <c r="H25" s="191">
        <v>465.84027777777374</v>
      </c>
      <c r="I25" s="192">
        <v>4.9198913069431978</v>
      </c>
      <c r="J25" s="193">
        <v>12.489499722462977</v>
      </c>
      <c r="K25" s="191">
        <v>465.83819444444816</v>
      </c>
      <c r="L25" s="193">
        <f t="shared" si="0"/>
        <v>5.7185068810765012</v>
      </c>
      <c r="M25" s="190">
        <f t="shared" si="1"/>
        <v>0.9567642469735087</v>
      </c>
      <c r="N25" s="193">
        <f t="shared" si="2"/>
        <v>13.130789179369167</v>
      </c>
      <c r="O25" s="190">
        <f t="shared" si="3"/>
        <v>1.5364938640945038</v>
      </c>
    </row>
    <row r="26" spans="2:15" x14ac:dyDescent="0.25">
      <c r="B26" s="191">
        <v>539.7055555555562</v>
      </c>
      <c r="C26" s="192">
        <v>8.3211493619220551</v>
      </c>
      <c r="D26" s="193">
        <v>15.145357785695786</v>
      </c>
      <c r="E26" s="191">
        <v>539.70624999999563</v>
      </c>
      <c r="F26" s="192">
        <v>8.5429421823066445</v>
      </c>
      <c r="G26" s="193">
        <v>15.816398583380682</v>
      </c>
      <c r="H26" s="191">
        <v>539.70624999999563</v>
      </c>
      <c r="I26" s="192">
        <v>8.1262663419123662</v>
      </c>
      <c r="J26" s="193">
        <v>13.816590302519803</v>
      </c>
      <c r="K26" s="191">
        <v>539.7055555555562</v>
      </c>
      <c r="L26" s="193">
        <f t="shared" si="0"/>
        <v>8.3301192953803547</v>
      </c>
      <c r="M26" s="190">
        <f t="shared" si="1"/>
        <v>0.20848269417808826</v>
      </c>
      <c r="N26" s="193">
        <f t="shared" si="2"/>
        <v>14.926115557198756</v>
      </c>
      <c r="O26" s="190">
        <f t="shared" si="3"/>
        <v>1.0177714164374996</v>
      </c>
    </row>
    <row r="27" spans="2:15" x14ac:dyDescent="0.25">
      <c r="B27" s="191">
        <v>558.89444444444962</v>
      </c>
      <c r="C27" s="192">
        <v>8.7589934679514929</v>
      </c>
      <c r="D27" s="193">
        <v>14.310440862530106</v>
      </c>
      <c r="E27" s="191">
        <v>558.89444444444234</v>
      </c>
      <c r="F27" s="192">
        <v>9.0187652734079222</v>
      </c>
      <c r="G27" s="193">
        <v>15.400278443870899</v>
      </c>
      <c r="H27" s="191">
        <v>558.89444444444234</v>
      </c>
      <c r="I27" s="192">
        <v>8.4268751174756744</v>
      </c>
      <c r="J27" s="193">
        <v>14.553958186900168</v>
      </c>
      <c r="K27" s="191">
        <v>558.89444444444962</v>
      </c>
      <c r="L27" s="193">
        <f t="shared" si="0"/>
        <v>8.7348779529450287</v>
      </c>
      <c r="M27" s="190">
        <f t="shared" si="1"/>
        <v>0.2966810707146571</v>
      </c>
      <c r="N27" s="193">
        <f t="shared" si="2"/>
        <v>14.754892497767058</v>
      </c>
      <c r="O27" s="190">
        <f t="shared" si="3"/>
        <v>0.57202922686550861</v>
      </c>
    </row>
    <row r="28" spans="2:15" x14ac:dyDescent="0.25">
      <c r="B28" s="191">
        <v>612.71388888889487</v>
      </c>
      <c r="C28" s="192">
        <v>9.5614568412305783</v>
      </c>
      <c r="D28" s="193">
        <v>15.265975459162142</v>
      </c>
      <c r="E28" s="191">
        <v>612.7138888888876</v>
      </c>
      <c r="F28" s="192">
        <v>9.6986169431643088</v>
      </c>
      <c r="G28" s="193">
        <v>16.171157661775077</v>
      </c>
      <c r="H28" s="191">
        <v>612.7138888888876</v>
      </c>
      <c r="I28" s="192">
        <v>9.4471703556682769</v>
      </c>
      <c r="J28" s="193">
        <v>14.836504696658857</v>
      </c>
      <c r="K28" s="191">
        <v>612.71388888889487</v>
      </c>
      <c r="L28" s="193">
        <f t="shared" si="0"/>
        <v>9.5690813800210552</v>
      </c>
      <c r="M28" s="190">
        <f t="shared" si="1"/>
        <v>0.12589657177491179</v>
      </c>
      <c r="N28" s="193">
        <f t="shared" si="2"/>
        <v>15.424545939198692</v>
      </c>
      <c r="O28" s="190">
        <f t="shared" si="3"/>
        <v>0.68130982832896658</v>
      </c>
    </row>
    <row r="29" spans="2:15" x14ac:dyDescent="0.25">
      <c r="B29" s="191">
        <v>636.71527777778101</v>
      </c>
      <c r="C29" s="192">
        <v>10.876105789090023</v>
      </c>
      <c r="D29" s="193">
        <v>16.394346313401737</v>
      </c>
      <c r="E29" s="191">
        <v>636.71527777777374</v>
      </c>
      <c r="F29" s="192">
        <v>11.309884596986343</v>
      </c>
      <c r="G29" s="193">
        <v>18.467435140189124</v>
      </c>
      <c r="H29" s="191">
        <v>636.71597222222044</v>
      </c>
      <c r="I29" s="192">
        <v>11.132455031282895</v>
      </c>
      <c r="J29" s="193">
        <v>16.507391598972699</v>
      </c>
      <c r="K29" s="191">
        <v>636.71527777778101</v>
      </c>
      <c r="L29" s="193">
        <f t="shared" si="0"/>
        <v>11.106148472453086</v>
      </c>
      <c r="M29" s="190">
        <f t="shared" si="1"/>
        <v>0.21808264447930717</v>
      </c>
      <c r="N29" s="193">
        <f t="shared" si="2"/>
        <v>17.123057684187856</v>
      </c>
      <c r="O29" s="190">
        <f t="shared" si="3"/>
        <v>1.1656362499943076</v>
      </c>
    </row>
    <row r="30" spans="2:15" x14ac:dyDescent="0.25">
      <c r="B30" s="191">
        <v>711.87291666666715</v>
      </c>
      <c r="C30" s="192">
        <v>12.307217898153059</v>
      </c>
      <c r="D30" s="193">
        <v>18.124303352817449</v>
      </c>
      <c r="E30" s="191">
        <v>711.87291666665988</v>
      </c>
      <c r="F30" s="192">
        <v>12.109922598331169</v>
      </c>
      <c r="G30" s="193">
        <v>18.672021506925105</v>
      </c>
      <c r="H30" s="191">
        <v>711.87291666666715</v>
      </c>
      <c r="I30" s="192">
        <v>11.927550913802071</v>
      </c>
      <c r="J30" s="193">
        <v>16.646025025900911</v>
      </c>
      <c r="K30" s="191">
        <v>711.87291666666715</v>
      </c>
      <c r="L30" s="193">
        <f t="shared" si="0"/>
        <v>12.114897136762101</v>
      </c>
      <c r="M30" s="190">
        <f t="shared" si="1"/>
        <v>0.1898823695765198</v>
      </c>
      <c r="N30" s="193">
        <f t="shared" si="2"/>
        <v>17.814116628547822</v>
      </c>
      <c r="O30" s="190">
        <f t="shared" si="3"/>
        <v>1.0480111107309147</v>
      </c>
    </row>
    <row r="31" spans="2:15" x14ac:dyDescent="0.25">
      <c r="B31" s="191">
        <v>761.69861111111095</v>
      </c>
      <c r="C31" s="192">
        <v>12.329032962169014</v>
      </c>
      <c r="D31" s="193">
        <v>17.847706974088343</v>
      </c>
      <c r="E31" s="191">
        <v>761.69861111111095</v>
      </c>
      <c r="F31" s="192">
        <v>12.184555696671138</v>
      </c>
      <c r="G31" s="193">
        <v>18.623143904598837</v>
      </c>
      <c r="H31" s="191">
        <v>761.69861111111095</v>
      </c>
      <c r="I31" s="192">
        <v>12.254769442601898</v>
      </c>
      <c r="J31" s="193">
        <v>16.753372507923224</v>
      </c>
      <c r="K31" s="191">
        <v>761.69861111111095</v>
      </c>
      <c r="L31" s="193">
        <f t="shared" si="0"/>
        <v>12.256119367147351</v>
      </c>
      <c r="M31" s="190">
        <f t="shared" si="1"/>
        <v>7.2248091903141437E-2</v>
      </c>
      <c r="N31" s="193">
        <f t="shared" si="2"/>
        <v>17.741407795536801</v>
      </c>
      <c r="O31" s="190">
        <f t="shared" si="3"/>
        <v>0.93940720961525404</v>
      </c>
    </row>
    <row r="32" spans="2:15" x14ac:dyDescent="0.25">
      <c r="B32" s="191">
        <v>801.88611111111095</v>
      </c>
      <c r="C32" s="192">
        <v>12.044975859281337</v>
      </c>
      <c r="D32" s="193">
        <v>16.790980847727244</v>
      </c>
      <c r="E32" s="191">
        <v>801.88124999999854</v>
      </c>
      <c r="F32" s="192">
        <v>11.318512215058963</v>
      </c>
      <c r="G32" s="193">
        <v>16.150778792821136</v>
      </c>
      <c r="H32" s="191">
        <v>801.88472222221753</v>
      </c>
      <c r="I32" s="192">
        <v>13.057775202254195</v>
      </c>
      <c r="J32" s="193">
        <v>16.216626378246925</v>
      </c>
      <c r="K32" s="191">
        <v>801.88611111111095</v>
      </c>
      <c r="L32" s="193">
        <f t="shared" si="0"/>
        <v>12.140421092198165</v>
      </c>
      <c r="M32" s="190">
        <f t="shared" si="1"/>
        <v>0.87355095960208951</v>
      </c>
      <c r="N32" s="193">
        <f t="shared" si="2"/>
        <v>16.386128672931765</v>
      </c>
      <c r="O32" s="190">
        <f t="shared" si="3"/>
        <v>0.35215470847920177</v>
      </c>
    </row>
    <row r="33" spans="2:15" x14ac:dyDescent="0.25">
      <c r="B33" s="191">
        <v>850.9333333333343</v>
      </c>
      <c r="C33" s="192">
        <v>12.776940606340721</v>
      </c>
      <c r="D33" s="193">
        <v>16.660842715905879</v>
      </c>
      <c r="E33" s="191">
        <v>850.93402777777374</v>
      </c>
      <c r="F33" s="192">
        <v>12.317336640604408</v>
      </c>
      <c r="G33" s="193">
        <v>17.693332253364535</v>
      </c>
      <c r="H33" s="191">
        <v>850.93402777777374</v>
      </c>
      <c r="I33" s="192">
        <v>12.269420859090209</v>
      </c>
      <c r="J33" s="193">
        <v>16.022639343372262</v>
      </c>
      <c r="K33" s="191">
        <v>850.9333333333343</v>
      </c>
      <c r="L33" s="193">
        <f t="shared" si="0"/>
        <v>12.454566035345112</v>
      </c>
      <c r="M33" s="190">
        <f t="shared" si="1"/>
        <v>0.2802106413896181</v>
      </c>
      <c r="N33" s="193">
        <f t="shared" si="2"/>
        <v>16.792271437547559</v>
      </c>
      <c r="O33" s="190">
        <f t="shared" si="3"/>
        <v>0.84306514073877259</v>
      </c>
    </row>
    <row r="34" spans="2:15" x14ac:dyDescent="0.25">
      <c r="B34" s="191">
        <v>901.87916666667297</v>
      </c>
      <c r="C34" s="192">
        <v>13.504588106764423</v>
      </c>
      <c r="D34" s="193">
        <v>16.858165563621558</v>
      </c>
      <c r="E34" s="191">
        <v>901.8791666666657</v>
      </c>
      <c r="F34" s="192">
        <v>13.006961359516515</v>
      </c>
      <c r="G34" s="193">
        <v>17.845933369211146</v>
      </c>
      <c r="H34" s="191">
        <v>901.8791666666657</v>
      </c>
      <c r="I34" s="192">
        <v>12.780746377470118</v>
      </c>
      <c r="J34" s="193">
        <v>15.80216511477245</v>
      </c>
      <c r="K34" s="191">
        <v>901.87916666667297</v>
      </c>
      <c r="L34" s="193">
        <f t="shared" si="0"/>
        <v>13.097431947917018</v>
      </c>
      <c r="M34" s="190">
        <f t="shared" si="1"/>
        <v>0.37030447984205184</v>
      </c>
      <c r="N34" s="193">
        <f t="shared" si="2"/>
        <v>16.83542134920172</v>
      </c>
      <c r="O34" s="190">
        <f t="shared" si="3"/>
        <v>1.0220739424963492</v>
      </c>
    </row>
    <row r="35" spans="2:15" x14ac:dyDescent="0.25">
      <c r="B35" s="191">
        <v>956.78541666667297</v>
      </c>
      <c r="C35" s="192">
        <v>15.804373649055742</v>
      </c>
      <c r="D35" s="193">
        <v>20.203956962491233</v>
      </c>
      <c r="E35" s="191">
        <v>956.7854166666657</v>
      </c>
      <c r="F35" s="192">
        <v>14.79410510767647</v>
      </c>
      <c r="G35" s="193">
        <v>20.660931349063343</v>
      </c>
      <c r="H35" s="191">
        <v>956.7854166666657</v>
      </c>
      <c r="I35" s="192">
        <v>14.895533241816205</v>
      </c>
      <c r="J35" s="193">
        <v>18.696450107293131</v>
      </c>
      <c r="K35" s="191">
        <v>956.78541666667297</v>
      </c>
      <c r="L35" s="193">
        <f t="shared" si="0"/>
        <v>15.164670666182806</v>
      </c>
      <c r="M35" s="190">
        <f t="shared" si="1"/>
        <v>0.55631541981250743</v>
      </c>
      <c r="N35" s="193">
        <f t="shared" si="2"/>
        <v>19.853779472949238</v>
      </c>
      <c r="O35" s="190">
        <f t="shared" si="3"/>
        <v>1.0279906823280114</v>
      </c>
    </row>
    <row r="36" spans="2:15" x14ac:dyDescent="0.25">
      <c r="B36" s="191">
        <v>1046.8833333333387</v>
      </c>
      <c r="C36" s="192">
        <v>16.796484172838692</v>
      </c>
      <c r="D36" s="193">
        <v>20.807265072820179</v>
      </c>
      <c r="E36" s="191">
        <v>1046.8833333333314</v>
      </c>
      <c r="F36" s="192">
        <v>16.698093507940975</v>
      </c>
      <c r="G36" s="193">
        <v>22.341736900568165</v>
      </c>
      <c r="H36" s="191">
        <v>1046.8833333333314</v>
      </c>
      <c r="I36" s="192">
        <v>16.409795133670929</v>
      </c>
      <c r="J36" s="193">
        <v>20.48516814120503</v>
      </c>
      <c r="K36" s="191">
        <v>1046.8833333333387</v>
      </c>
      <c r="L36" s="193">
        <f t="shared" si="0"/>
        <v>16.6347909381502</v>
      </c>
      <c r="M36" s="190">
        <f t="shared" si="1"/>
        <v>0.20096645182644032</v>
      </c>
      <c r="N36" s="193">
        <f t="shared" si="2"/>
        <v>21.211390038197791</v>
      </c>
      <c r="O36" s="190">
        <f t="shared" si="3"/>
        <v>0.99206835968691442</v>
      </c>
    </row>
    <row r="37" spans="2:15" x14ac:dyDescent="0.25">
      <c r="B37" s="191">
        <v>1118.8569444444511</v>
      </c>
      <c r="C37" s="192">
        <v>18.133866181499219</v>
      </c>
      <c r="D37" s="193">
        <v>22.767432791793166</v>
      </c>
      <c r="E37" s="191">
        <v>1118.8569444444438</v>
      </c>
      <c r="F37" s="192">
        <v>17.980106638365843</v>
      </c>
      <c r="G37" s="193">
        <v>24.422032706385242</v>
      </c>
      <c r="H37" s="191">
        <v>1118.8569444444438</v>
      </c>
      <c r="I37" s="192">
        <v>17.510674115479457</v>
      </c>
      <c r="J37" s="193">
        <v>21.752731871263691</v>
      </c>
      <c r="K37" s="191">
        <v>1118.8569444444511</v>
      </c>
      <c r="L37" s="193">
        <f t="shared" si="0"/>
        <v>17.874882311781505</v>
      </c>
      <c r="M37" s="190">
        <f t="shared" si="1"/>
        <v>0.32464781990079666</v>
      </c>
      <c r="N37" s="193">
        <f t="shared" si="2"/>
        <v>22.980732456480698</v>
      </c>
      <c r="O37" s="190">
        <f t="shared" si="3"/>
        <v>1.3473731099112867</v>
      </c>
    </row>
    <row r="38" spans="2:15" x14ac:dyDescent="0.25">
      <c r="B38" s="191">
        <v>1186.9229166666701</v>
      </c>
      <c r="C38" s="192">
        <v>17.711105767182499</v>
      </c>
      <c r="D38" s="193">
        <v>21.131590487854723</v>
      </c>
      <c r="E38" s="191">
        <v>1186.9236111111095</v>
      </c>
      <c r="F38" s="192">
        <v>17.688812531811802</v>
      </c>
      <c r="G38" s="193">
        <v>22.431454857746907</v>
      </c>
      <c r="H38" s="191">
        <v>1186.9236111111095</v>
      </c>
      <c r="I38" s="192">
        <v>17.106789784490733</v>
      </c>
      <c r="J38" s="193">
        <v>19.954624977672626</v>
      </c>
      <c r="K38" s="191">
        <v>1186.9229166666701</v>
      </c>
      <c r="L38" s="193">
        <f t="shared" si="0"/>
        <v>17.502236027828346</v>
      </c>
      <c r="M38" s="190">
        <f t="shared" si="1"/>
        <v>0.34264784489792949</v>
      </c>
      <c r="N38" s="193">
        <f t="shared" si="2"/>
        <v>21.172556774424752</v>
      </c>
      <c r="O38" s="190">
        <f t="shared" si="3"/>
        <v>1.2389230166494192</v>
      </c>
    </row>
    <row r="39" spans="2:15" x14ac:dyDescent="0.25">
      <c r="B39" s="191">
        <v>1232.7423611111153</v>
      </c>
      <c r="C39" s="192">
        <v>18.258607980011682</v>
      </c>
      <c r="D39" s="193">
        <v>21.925618029624292</v>
      </c>
      <c r="E39" s="191">
        <v>1232.742361111108</v>
      </c>
      <c r="F39" s="192">
        <v>18.330866083560394</v>
      </c>
      <c r="G39" s="193">
        <v>23.365952201448085</v>
      </c>
      <c r="H39" s="191">
        <v>1232.742361111108</v>
      </c>
      <c r="I39" s="192">
        <v>17.525911881652654</v>
      </c>
      <c r="J39" s="193">
        <v>20.748978939958924</v>
      </c>
      <c r="K39" s="191">
        <v>1232.7423611111153</v>
      </c>
      <c r="L39" s="193">
        <f t="shared" si="0"/>
        <v>18.038461981741577</v>
      </c>
      <c r="M39" s="190">
        <f t="shared" si="1"/>
        <v>0.4453493148170185</v>
      </c>
      <c r="N39" s="193">
        <f t="shared" si="2"/>
        <v>22.013516390343767</v>
      </c>
      <c r="O39" s="190">
        <f t="shared" si="3"/>
        <v>1.3106989945064358</v>
      </c>
    </row>
    <row r="40" spans="2:15" x14ac:dyDescent="0.25">
      <c r="B40" s="191">
        <v>1259.7631944444511</v>
      </c>
      <c r="C40" s="192">
        <v>18.327343202311287</v>
      </c>
      <c r="D40" s="193">
        <v>22.002348741415314</v>
      </c>
      <c r="E40" s="191">
        <v>1259.7631944444438</v>
      </c>
      <c r="F40" s="192">
        <v>19.108524903509839</v>
      </c>
      <c r="G40" s="193">
        <v>24.226788175743817</v>
      </c>
      <c r="H40" s="191">
        <v>1259.7624999999971</v>
      </c>
      <c r="I40" s="192">
        <v>17.835976303103724</v>
      </c>
      <c r="J40" s="193">
        <v>21.129313381569208</v>
      </c>
      <c r="K40" s="191">
        <v>1259.7631944444511</v>
      </c>
      <c r="L40" s="193">
        <f t="shared" si="0"/>
        <v>18.423948136308283</v>
      </c>
      <c r="M40" s="190">
        <f t="shared" si="1"/>
        <v>0.64175101873959906</v>
      </c>
      <c r="N40" s="193">
        <f t="shared" si="2"/>
        <v>22.45281676624278</v>
      </c>
      <c r="O40" s="190">
        <f t="shared" si="3"/>
        <v>1.5971157147122206</v>
      </c>
    </row>
    <row r="41" spans="2:15" x14ac:dyDescent="0.25">
      <c r="B41" s="191">
        <v>1293.8722222222277</v>
      </c>
      <c r="C41" s="192">
        <v>18.303816244330264</v>
      </c>
      <c r="D41" s="193">
        <v>20.189180561760509</v>
      </c>
      <c r="E41" s="191">
        <v>1293.8722222222204</v>
      </c>
      <c r="F41" s="192">
        <v>19.074216921506057</v>
      </c>
      <c r="G41" s="193">
        <v>21.658304756170494</v>
      </c>
      <c r="H41" s="191">
        <v>1293.8729166666672</v>
      </c>
      <c r="I41" s="192">
        <v>17.803106114885512</v>
      </c>
      <c r="J41" s="193">
        <v>19.034190731162543</v>
      </c>
      <c r="K41" s="191">
        <v>1293.8722222222277</v>
      </c>
      <c r="L41" s="193">
        <f t="shared" si="0"/>
        <v>18.393713093573947</v>
      </c>
      <c r="M41" s="190">
        <f t="shared" si="1"/>
        <v>0.64030598412387085</v>
      </c>
      <c r="N41" s="193">
        <f t="shared" si="2"/>
        <v>20.293892016364513</v>
      </c>
      <c r="O41" s="190">
        <f t="shared" si="3"/>
        <v>1.3151870477634819</v>
      </c>
    </row>
    <row r="42" spans="2:15" x14ac:dyDescent="0.25">
      <c r="B42" s="191">
        <v>1312.8756944444467</v>
      </c>
      <c r="C42" s="192">
        <v>18.658155627033203</v>
      </c>
      <c r="D42" s="193">
        <v>25.839939222999533</v>
      </c>
      <c r="E42" s="191">
        <v>1312.8756944444394</v>
      </c>
      <c r="F42" s="192">
        <v>19.714434203564629</v>
      </c>
      <c r="G42" s="193">
        <v>28.467498842069077</v>
      </c>
      <c r="H42" s="191">
        <v>1312.8756944444394</v>
      </c>
      <c r="I42" s="192">
        <v>18.164845301400518</v>
      </c>
      <c r="J42" s="193">
        <v>24.869123989596591</v>
      </c>
      <c r="K42" s="191">
        <v>1312.8756944444467</v>
      </c>
      <c r="L42" s="193">
        <f t="shared" si="0"/>
        <v>18.845811710666116</v>
      </c>
      <c r="M42" s="190">
        <f t="shared" si="1"/>
        <v>0.79165494107020873</v>
      </c>
      <c r="N42" s="193">
        <f t="shared" si="2"/>
        <v>26.392187351555066</v>
      </c>
      <c r="O42" s="190">
        <f t="shared" si="3"/>
        <v>1.8616683086270798</v>
      </c>
    </row>
    <row r="43" spans="2:15" x14ac:dyDescent="0.25">
      <c r="B43" s="191">
        <v>1347.7395833333358</v>
      </c>
      <c r="C43" s="192">
        <v>19.071530554770103</v>
      </c>
      <c r="D43" s="193">
        <v>26.692907889425989</v>
      </c>
      <c r="E43" s="191">
        <v>1347.7395833333285</v>
      </c>
      <c r="F43" s="192">
        <v>20.226542675193823</v>
      </c>
      <c r="G43" s="193">
        <v>29.276618211571076</v>
      </c>
      <c r="H43" s="191">
        <v>1347.7395833333285</v>
      </c>
      <c r="I43" s="192">
        <v>18.472627995325542</v>
      </c>
      <c r="J43" s="193">
        <v>25.544389206354918</v>
      </c>
      <c r="K43" s="191">
        <v>1347.7395833333358</v>
      </c>
      <c r="L43" s="193">
        <f t="shared" si="0"/>
        <v>19.256900408429825</v>
      </c>
      <c r="M43" s="190">
        <f t="shared" si="1"/>
        <v>0.89152995633839072</v>
      </c>
      <c r="N43" s="193">
        <f t="shared" si="2"/>
        <v>27.171305102450663</v>
      </c>
      <c r="O43" s="190">
        <f t="shared" si="3"/>
        <v>1.9115520544616433</v>
      </c>
    </row>
    <row r="44" spans="2:15" x14ac:dyDescent="0.25">
      <c r="B44" s="191">
        <v>1378.9513888888905</v>
      </c>
      <c r="C44" s="192">
        <v>19.321916152584578</v>
      </c>
      <c r="D44" s="193">
        <v>26.642533085577295</v>
      </c>
      <c r="E44" s="191">
        <v>1378.9513888888832</v>
      </c>
      <c r="F44" s="192">
        <v>20.580860845137398</v>
      </c>
      <c r="G44" s="193">
        <v>29.607317486896292</v>
      </c>
      <c r="H44" s="191">
        <v>1378.9506944444438</v>
      </c>
      <c r="I44" s="192">
        <v>18.695614792231332</v>
      </c>
      <c r="J44" s="193">
        <v>25.671260245556095</v>
      </c>
      <c r="K44" s="191">
        <v>1378.9513888888905</v>
      </c>
      <c r="L44" s="193">
        <f t="shared" si="0"/>
        <v>19.532797263317772</v>
      </c>
      <c r="M44" s="190">
        <f t="shared" si="1"/>
        <v>0.96015170788137627</v>
      </c>
      <c r="N44" s="193">
        <f t="shared" si="2"/>
        <v>27.307036939343231</v>
      </c>
      <c r="O44" s="190">
        <f t="shared" si="3"/>
        <v>2.0504415818376742</v>
      </c>
    </row>
    <row r="45" spans="2:15" x14ac:dyDescent="0.25">
      <c r="B45" s="191">
        <v>1432.7527777777796</v>
      </c>
      <c r="C45" s="192">
        <v>19.715521816354329</v>
      </c>
      <c r="D45" s="193">
        <v>26.979618158657555</v>
      </c>
      <c r="E45" s="191">
        <v>1432.7527777777723</v>
      </c>
      <c r="F45" s="192">
        <v>21.103871263302384</v>
      </c>
      <c r="G45" s="193">
        <v>29.86673506052837</v>
      </c>
      <c r="H45" s="191">
        <v>1432.7527777777723</v>
      </c>
      <c r="I45" s="192">
        <v>19.184056818365502</v>
      </c>
      <c r="J45" s="193">
        <v>26.15765453346933</v>
      </c>
      <c r="K45" s="191">
        <v>1432.7527777777796</v>
      </c>
      <c r="L45" s="193">
        <f t="shared" si="0"/>
        <v>20.001149966007404</v>
      </c>
      <c r="M45" s="190">
        <f t="shared" si="1"/>
        <v>0.99126659161537245</v>
      </c>
      <c r="N45" s="193">
        <f t="shared" si="2"/>
        <v>27.668002584218417</v>
      </c>
      <c r="O45" s="190">
        <f t="shared" si="3"/>
        <v>1.9480052430802672</v>
      </c>
    </row>
    <row r="46" spans="2:15" x14ac:dyDescent="0.25">
      <c r="B46" s="191">
        <v>1461.7590277777781</v>
      </c>
      <c r="C46" s="192">
        <v>20.037433638421962</v>
      </c>
      <c r="D46" s="193">
        <v>27.674201569538603</v>
      </c>
      <c r="E46" s="191">
        <v>1461.7590277777708</v>
      </c>
      <c r="F46" s="192">
        <v>21.437584011634225</v>
      </c>
      <c r="G46" s="193">
        <v>30.239836667246564</v>
      </c>
      <c r="H46" s="191">
        <v>1461.7590277777781</v>
      </c>
      <c r="I46" s="192">
        <v>19.576624693314049</v>
      </c>
      <c r="J46" s="193">
        <v>26.790891394035516</v>
      </c>
      <c r="K46" s="191">
        <v>1461.7590277777781</v>
      </c>
      <c r="L46" s="193">
        <f t="shared" si="0"/>
        <v>20.350547447790078</v>
      </c>
      <c r="M46" s="190">
        <f t="shared" si="1"/>
        <v>0.96918656063909292</v>
      </c>
      <c r="N46" s="193">
        <f t="shared" si="2"/>
        <v>28.234976543606894</v>
      </c>
      <c r="O46" s="190">
        <f t="shared" si="3"/>
        <v>1.7915516467735946</v>
      </c>
    </row>
    <row r="49" spans="2:15" x14ac:dyDescent="0.25">
      <c r="B49" s="191">
        <v>1511.84375</v>
      </c>
      <c r="C49" s="193">
        <v>0</v>
      </c>
      <c r="D49" s="193">
        <v>0</v>
      </c>
      <c r="E49" s="191">
        <v>1511.8499999999985</v>
      </c>
      <c r="F49" s="193">
        <v>0</v>
      </c>
      <c r="G49" s="193">
        <v>0</v>
      </c>
      <c r="H49" s="191">
        <v>1511.8569444444438</v>
      </c>
      <c r="I49" s="193">
        <v>0</v>
      </c>
      <c r="J49" s="193">
        <v>0</v>
      </c>
      <c r="L49" s="193">
        <f>AVERAGE(I49,F49,C49)</f>
        <v>0</v>
      </c>
      <c r="M49" s="190">
        <f>_xlfn.STDEV.S(I49,F49,C49)</f>
        <v>0</v>
      </c>
      <c r="N49" s="193">
        <f>AVERAGE(J49,G49,D49)</f>
        <v>0</v>
      </c>
      <c r="O49" s="190">
        <f>_xlfn.STDEV.S(J49,G49,D49)</f>
        <v>0</v>
      </c>
    </row>
    <row r="50" spans="2:15" x14ac:dyDescent="0.25">
      <c r="B50" s="191">
        <v>1517.7145833333343</v>
      </c>
      <c r="C50" s="193">
        <v>0.21249100686822595</v>
      </c>
      <c r="D50" s="193">
        <v>0.9994656524112876</v>
      </c>
      <c r="E50" s="191">
        <v>1517.7173611111066</v>
      </c>
      <c r="F50" s="193">
        <v>0.34725085469444439</v>
      </c>
      <c r="G50" s="193">
        <v>0.83932844530538153</v>
      </c>
      <c r="H50" s="191">
        <v>1517.7236111111051</v>
      </c>
      <c r="I50" s="193">
        <v>0.30179329452311804</v>
      </c>
      <c r="J50" s="193">
        <v>1.0488977976739744</v>
      </c>
      <c r="L50" s="193">
        <f t="shared" ref="L50:L65" si="4">AVERAGE(I50,F50,C50)</f>
        <v>0.28717838536192947</v>
      </c>
      <c r="M50" s="190">
        <f t="shared" ref="M50:M65" si="5">_xlfn.STDEV.S(I50,F50,C50)</f>
        <v>6.8558375300751678E-2</v>
      </c>
      <c r="N50" s="193">
        <f t="shared" ref="N50:N65" si="6">AVERAGE(J50,G50,D50)</f>
        <v>0.96256396513021458</v>
      </c>
      <c r="O50" s="190">
        <f t="shared" ref="O50:O65" si="7">_xlfn.STDEV.S(J50,G50,D50)</f>
        <v>0.10954966570551662</v>
      </c>
    </row>
    <row r="51" spans="2:15" x14ac:dyDescent="0.25">
      <c r="B51" s="191">
        <v>1525.6881944444467</v>
      </c>
      <c r="C51" s="193">
        <v>0.46520292964235838</v>
      </c>
      <c r="D51" s="193">
        <v>1.3716850946005581</v>
      </c>
      <c r="E51" s="191">
        <v>1525.6916666666657</v>
      </c>
      <c r="F51" s="193">
        <v>0.63175871483904433</v>
      </c>
      <c r="G51" s="193">
        <v>1.3815551539826734</v>
      </c>
      <c r="H51" s="191">
        <v>1525.6999999999971</v>
      </c>
      <c r="I51" s="193">
        <v>0.6029573214117121</v>
      </c>
      <c r="J51" s="193">
        <v>1.5103463384634037</v>
      </c>
      <c r="L51" s="193">
        <f t="shared" si="4"/>
        <v>0.56663965529770488</v>
      </c>
      <c r="M51" s="190">
        <f t="shared" si="5"/>
        <v>8.9019307173206344E-2</v>
      </c>
      <c r="N51" s="193">
        <f t="shared" si="6"/>
        <v>1.4211955290155451</v>
      </c>
      <c r="O51" s="190">
        <f t="shared" si="7"/>
        <v>7.7364427464810495E-2</v>
      </c>
    </row>
    <row r="52" spans="2:15" x14ac:dyDescent="0.25">
      <c r="B52" s="191">
        <v>1532.9118055555591</v>
      </c>
      <c r="C52" s="193">
        <v>0.60926562532777395</v>
      </c>
      <c r="D52" s="193"/>
      <c r="E52" s="191">
        <v>1532.913194444438</v>
      </c>
      <c r="F52" s="193">
        <v>0.78050172214321623</v>
      </c>
      <c r="G52" s="193"/>
      <c r="H52" s="191">
        <v>1532.9145833333314</v>
      </c>
      <c r="I52" s="193">
        <v>0.80009598621218025</v>
      </c>
      <c r="J52" s="193"/>
      <c r="L52" s="193">
        <f t="shared" si="4"/>
        <v>0.72995444456105696</v>
      </c>
      <c r="M52" s="190">
        <f t="shared" si="5"/>
        <v>0.10497774579425835</v>
      </c>
      <c r="N52" s="193"/>
    </row>
    <row r="53" spans="2:15" x14ac:dyDescent="0.25">
      <c r="B53" s="191">
        <v>1545.9534722222234</v>
      </c>
      <c r="C53" s="193">
        <v>0.81837629249701271</v>
      </c>
      <c r="D53" s="193"/>
      <c r="E53" s="191">
        <v>1545.9562499999956</v>
      </c>
      <c r="F53" s="193">
        <v>1.0037424895916514</v>
      </c>
      <c r="G53" s="193"/>
      <c r="H53" s="191">
        <v>1545.9569444444423</v>
      </c>
      <c r="I53" s="193">
        <v>1.090919824394714</v>
      </c>
      <c r="J53" s="193"/>
      <c r="L53" s="193">
        <f t="shared" si="4"/>
        <v>0.9710128688277927</v>
      </c>
      <c r="M53" s="190">
        <f t="shared" si="5"/>
        <v>0.13918841636906373</v>
      </c>
      <c r="N53" s="193"/>
    </row>
    <row r="54" spans="2:15" x14ac:dyDescent="0.25">
      <c r="B54" s="191">
        <v>1559.7562500000058</v>
      </c>
      <c r="C54" s="193">
        <v>1.0431782187419743</v>
      </c>
      <c r="D54" s="193">
        <v>1.5612111105904518</v>
      </c>
      <c r="E54" s="191">
        <v>1559.7638888888832</v>
      </c>
      <c r="F54" s="193">
        <v>1.172577572855847</v>
      </c>
      <c r="G54" s="193">
        <v>1.8898339821334345</v>
      </c>
      <c r="H54" s="191">
        <v>1559.7715277777752</v>
      </c>
      <c r="I54" s="193">
        <v>1.3510289126585693</v>
      </c>
      <c r="J54" s="193">
        <v>1.6735646174100034</v>
      </c>
      <c r="L54" s="193">
        <f t="shared" si="4"/>
        <v>1.1889282347521302</v>
      </c>
      <c r="M54" s="190">
        <f t="shared" si="5"/>
        <v>0.15457529086036881</v>
      </c>
      <c r="N54" s="193">
        <f t="shared" si="6"/>
        <v>1.7082032367112967</v>
      </c>
      <c r="O54" s="190">
        <f t="shared" si="7"/>
        <v>0.16702731329220935</v>
      </c>
    </row>
    <row r="55" spans="2:15" x14ac:dyDescent="0.25">
      <c r="B55" s="191">
        <v>1572.8423611111139</v>
      </c>
      <c r="C55" s="193">
        <v>1.313133042537546</v>
      </c>
      <c r="D55" s="193">
        <v>1.8446629596835005</v>
      </c>
      <c r="E55" s="191">
        <v>1572.850694444438</v>
      </c>
      <c r="F55" s="193">
        <v>1.3813908782549285</v>
      </c>
      <c r="G55" s="193">
        <v>2.1407088843735966</v>
      </c>
      <c r="H55" s="191">
        <v>1572.8576388888832</v>
      </c>
      <c r="I55" s="193">
        <v>1.652443550122479</v>
      </c>
      <c r="J55" s="193">
        <v>1.9341722634684027</v>
      </c>
      <c r="L55" s="193">
        <f t="shared" si="4"/>
        <v>1.4489891569716511</v>
      </c>
      <c r="M55" s="190">
        <f t="shared" si="5"/>
        <v>0.17947158717603348</v>
      </c>
      <c r="N55" s="193">
        <f t="shared" si="6"/>
        <v>1.9731813691751665</v>
      </c>
      <c r="O55" s="190">
        <f t="shared" si="7"/>
        <v>0.15182911488721337</v>
      </c>
    </row>
    <row r="56" spans="2:15" x14ac:dyDescent="0.25">
      <c r="B56" s="191">
        <v>1609.8270833333372</v>
      </c>
      <c r="C56" s="193">
        <v>1.3924998767924106</v>
      </c>
      <c r="D56" s="193">
        <v>1.3746018378995459</v>
      </c>
      <c r="E56" s="191">
        <v>1609.8305555555489</v>
      </c>
      <c r="F56" s="193">
        <v>1.7003542201675723</v>
      </c>
      <c r="G56" s="193">
        <v>1.8108551902573138</v>
      </c>
      <c r="H56" s="191">
        <v>1609.8368055555547</v>
      </c>
      <c r="I56" s="193">
        <v>2.0859038441490001</v>
      </c>
      <c r="J56" s="193">
        <v>1.5624521172057033</v>
      </c>
      <c r="L56" s="193">
        <f t="shared" si="4"/>
        <v>1.726252647036328</v>
      </c>
      <c r="M56" s="190">
        <f t="shared" si="5"/>
        <v>0.34742669999896497</v>
      </c>
      <c r="N56" s="193">
        <f t="shared" si="6"/>
        <v>1.5826363817875209</v>
      </c>
      <c r="O56" s="190">
        <f t="shared" si="7"/>
        <v>0.21882595884259315</v>
      </c>
    </row>
    <row r="57" spans="2:15" x14ac:dyDescent="0.25">
      <c r="B57" s="191">
        <v>1649.8944444444496</v>
      </c>
      <c r="C57" s="193">
        <v>1.771440067240444</v>
      </c>
      <c r="D57" s="193">
        <v>1.4189775466862009</v>
      </c>
      <c r="E57" s="191">
        <v>1650.6951388888847</v>
      </c>
      <c r="F57" s="193">
        <v>2.1589023367934406</v>
      </c>
      <c r="G57" s="193">
        <v>1.9268221915789541</v>
      </c>
      <c r="H57" s="191">
        <v>1650.7006944444438</v>
      </c>
      <c r="I57" s="193">
        <v>2.5737777323136997</v>
      </c>
      <c r="J57" s="193">
        <v>1.6598293043782577</v>
      </c>
      <c r="L57" s="193">
        <f t="shared" si="4"/>
        <v>2.1680400454491946</v>
      </c>
      <c r="M57" s="190">
        <f t="shared" si="5"/>
        <v>0.40124687598585485</v>
      </c>
      <c r="N57" s="193">
        <f t="shared" si="6"/>
        <v>1.668543014214471</v>
      </c>
      <c r="O57" s="190">
        <f t="shared" si="7"/>
        <v>0.25403443150662341</v>
      </c>
    </row>
    <row r="58" spans="2:15" x14ac:dyDescent="0.25">
      <c r="B58" s="191">
        <v>1685.7020833333372</v>
      </c>
      <c r="C58" s="193">
        <v>2.1011497539946546</v>
      </c>
      <c r="D58" s="193">
        <v>1.7129351042252672</v>
      </c>
      <c r="E58" s="191">
        <v>1685.7062499999956</v>
      </c>
      <c r="F58" s="193">
        <v>2.4751379199948018</v>
      </c>
      <c r="G58" s="193">
        <v>2.1703612890211645</v>
      </c>
      <c r="H58" s="191">
        <v>1685.7104166666613</v>
      </c>
      <c r="I58" s="193">
        <v>2.8981108422500701</v>
      </c>
      <c r="J58" s="193">
        <v>1.9552628865619126</v>
      </c>
      <c r="L58" s="193">
        <f t="shared" si="4"/>
        <v>2.4914661720798423</v>
      </c>
      <c r="M58" s="190">
        <f t="shared" si="5"/>
        <v>0.39873136685045113</v>
      </c>
      <c r="N58" s="193">
        <f t="shared" si="6"/>
        <v>1.9461864266027815</v>
      </c>
      <c r="O58" s="190">
        <f t="shared" si="7"/>
        <v>0.22884812699315432</v>
      </c>
    </row>
    <row r="59" spans="2:15" x14ac:dyDescent="0.25">
      <c r="B59" s="191">
        <v>1718.8500000000058</v>
      </c>
      <c r="C59" s="193">
        <v>2.3667911614425705</v>
      </c>
      <c r="D59" s="193">
        <v>2.0403758243043448</v>
      </c>
      <c r="E59" s="191">
        <v>1718.8527777777708</v>
      </c>
      <c r="F59" s="193">
        <v>2.7700687947336959</v>
      </c>
      <c r="G59" s="193">
        <v>2.5079685399673841</v>
      </c>
      <c r="H59" s="191">
        <v>1718.8562499999971</v>
      </c>
      <c r="I59" s="193">
        <v>3.2280323148307226</v>
      </c>
      <c r="J59" s="193">
        <v>2.3034497571778676</v>
      </c>
      <c r="L59" s="193">
        <f t="shared" si="4"/>
        <v>2.7882974236689964</v>
      </c>
      <c r="M59" s="190">
        <f t="shared" si="5"/>
        <v>0.43090984353689071</v>
      </c>
      <c r="N59" s="193">
        <f t="shared" si="6"/>
        <v>2.2839313738165323</v>
      </c>
      <c r="O59" s="190">
        <f t="shared" si="7"/>
        <v>0.2344066176584271</v>
      </c>
    </row>
    <row r="60" spans="2:15" x14ac:dyDescent="0.25">
      <c r="B60" s="191">
        <v>1797.8500000000058</v>
      </c>
      <c r="C60" s="193">
        <v>2.9629611289858948</v>
      </c>
      <c r="D60" s="193">
        <v>2.4928596153440528</v>
      </c>
      <c r="E60" s="191">
        <v>1797.8499999999985</v>
      </c>
      <c r="F60" s="193">
        <v>3.3358997952430443</v>
      </c>
      <c r="G60" s="193">
        <v>2.8654296482463955</v>
      </c>
      <c r="H60" s="191">
        <v>1797.8513888888847</v>
      </c>
      <c r="I60" s="193">
        <v>3.9631919231441195</v>
      </c>
      <c r="J60" s="193">
        <v>2.8013657578057192</v>
      </c>
      <c r="L60" s="193">
        <f t="shared" si="4"/>
        <v>3.4206842824576866</v>
      </c>
      <c r="M60" s="190">
        <f t="shared" si="5"/>
        <v>0.50547672285653455</v>
      </c>
      <c r="N60" s="193">
        <f t="shared" si="6"/>
        <v>2.7198850071320559</v>
      </c>
      <c r="O60" s="190">
        <f t="shared" si="7"/>
        <v>0.19920201279598293</v>
      </c>
    </row>
    <row r="61" spans="2:15" x14ac:dyDescent="0.25">
      <c r="B61" s="191">
        <v>1844.7000000000044</v>
      </c>
      <c r="C61" s="193">
        <v>3.1101144042860525</v>
      </c>
      <c r="D61" s="193">
        <v>2.6036362097290757</v>
      </c>
      <c r="E61" s="191">
        <v>1844.7041666666628</v>
      </c>
      <c r="F61" s="193">
        <v>3.5700940399319778</v>
      </c>
      <c r="G61" s="193">
        <v>3.174729512840968</v>
      </c>
      <c r="H61" s="191">
        <v>1844.7048611111095</v>
      </c>
      <c r="I61" s="193">
        <v>4.1999464701945879</v>
      </c>
      <c r="J61" s="193">
        <v>3.0904949785285996</v>
      </c>
      <c r="L61" s="193">
        <f t="shared" si="4"/>
        <v>3.6267183048042058</v>
      </c>
      <c r="M61" s="190">
        <f t="shared" si="5"/>
        <v>0.5471180983113777</v>
      </c>
      <c r="N61" s="193">
        <f t="shared" si="6"/>
        <v>2.9562869003662144</v>
      </c>
      <c r="O61" s="190">
        <f t="shared" si="7"/>
        <v>0.30829490167345225</v>
      </c>
    </row>
    <row r="62" spans="2:15" x14ac:dyDescent="0.25">
      <c r="B62" s="191">
        <v>1875.7902777777781</v>
      </c>
      <c r="C62" s="193">
        <v>3.2773276339151578</v>
      </c>
      <c r="D62" s="193">
        <v>2.6799450120106783</v>
      </c>
      <c r="E62" s="191">
        <v>1875.7916666666642</v>
      </c>
      <c r="F62" s="193">
        <v>3.6046912469611789</v>
      </c>
      <c r="G62" s="193">
        <v>3.0494968339237718</v>
      </c>
      <c r="H62" s="191">
        <v>1875.7916666666642</v>
      </c>
      <c r="I62" s="193">
        <v>4.4034229165912953</v>
      </c>
      <c r="J62" s="193">
        <v>3.2209740469391486</v>
      </c>
      <c r="L62" s="193">
        <f t="shared" si="4"/>
        <v>3.7618139324892108</v>
      </c>
      <c r="M62" s="190">
        <f t="shared" si="5"/>
        <v>0.57925667898352107</v>
      </c>
      <c r="N62" s="193">
        <f t="shared" si="6"/>
        <v>2.9834719642911995</v>
      </c>
      <c r="O62" s="190">
        <f t="shared" si="7"/>
        <v>0.27649153100304286</v>
      </c>
    </row>
    <row r="63" spans="2:15" x14ac:dyDescent="0.25">
      <c r="B63" s="191">
        <v>2175.8631944444496</v>
      </c>
      <c r="C63" s="193">
        <v>4.012063714042907</v>
      </c>
      <c r="D63" s="193">
        <v>3.1898347798775748</v>
      </c>
      <c r="E63" s="191">
        <v>2175.875</v>
      </c>
      <c r="F63" s="193">
        <v>4.3750568647178856</v>
      </c>
      <c r="G63" s="193">
        <v>3.5386288098551666</v>
      </c>
      <c r="H63" s="191">
        <v>2175.8770833333328</v>
      </c>
      <c r="I63" s="193">
        <v>5.2904439628592579</v>
      </c>
      <c r="J63" s="193">
        <v>3.9309265033689829</v>
      </c>
      <c r="L63" s="193">
        <f t="shared" si="4"/>
        <v>4.5591881805400165</v>
      </c>
      <c r="M63" s="190">
        <f t="shared" si="5"/>
        <v>0.658780897750329</v>
      </c>
      <c r="N63" s="193">
        <f t="shared" si="6"/>
        <v>3.5531300310339078</v>
      </c>
      <c r="O63" s="190">
        <f t="shared" si="7"/>
        <v>0.3707586138158121</v>
      </c>
    </row>
    <row r="64" spans="2:15" x14ac:dyDescent="0.25">
      <c r="B64" s="191">
        <v>2386.8256944444511</v>
      </c>
      <c r="C64" s="193">
        <v>4.5612504175186324</v>
      </c>
      <c r="D64" s="193">
        <v>3.4626505602288127</v>
      </c>
      <c r="E64" s="191">
        <v>2386.8256944444438</v>
      </c>
      <c r="F64" s="193">
        <v>4.7904165406836325</v>
      </c>
      <c r="G64" s="193">
        <v>3.6044235576617032</v>
      </c>
      <c r="H64" s="191">
        <v>2386.8249999999971</v>
      </c>
      <c r="I64" s="193">
        <v>5.9453013489083304</v>
      </c>
      <c r="J64" s="193">
        <v>4.2456845127897545</v>
      </c>
      <c r="L64" s="193">
        <f t="shared" si="4"/>
        <v>5.0989894357035324</v>
      </c>
      <c r="M64" s="190">
        <f t="shared" si="5"/>
        <v>0.74183028303372067</v>
      </c>
      <c r="N64" s="193">
        <f t="shared" si="6"/>
        <v>3.7709195435600904</v>
      </c>
      <c r="O64" s="190">
        <f t="shared" si="7"/>
        <v>0.41722443325626279</v>
      </c>
    </row>
    <row r="65" spans="2:15" x14ac:dyDescent="0.25">
      <c r="B65" s="191">
        <v>2589.8736111111139</v>
      </c>
      <c r="C65" s="193">
        <v>6.6782073412753142</v>
      </c>
      <c r="D65" s="193">
        <v>6.5411129211539061</v>
      </c>
      <c r="E65" s="191">
        <v>2589.8736111111066</v>
      </c>
      <c r="F65" s="193">
        <v>7.6900716338217734</v>
      </c>
      <c r="G65" s="193">
        <v>7.2147509551572782</v>
      </c>
      <c r="H65" s="191">
        <v>2589.8736111111066</v>
      </c>
      <c r="I65" s="193">
        <v>9.0311920031845574</v>
      </c>
      <c r="J65" s="193">
        <v>8.1789362080312067</v>
      </c>
      <c r="L65" s="193">
        <f t="shared" si="4"/>
        <v>7.799823659427215</v>
      </c>
      <c r="M65" s="190">
        <f t="shared" si="5"/>
        <v>1.1803255208366998</v>
      </c>
      <c r="N65" s="193">
        <f t="shared" si="6"/>
        <v>7.3116000281141309</v>
      </c>
      <c r="O65" s="190">
        <f t="shared" si="7"/>
        <v>0.8231956553328269</v>
      </c>
    </row>
    <row r="68" spans="2:15" x14ac:dyDescent="0.25">
      <c r="B68" s="190" t="s">
        <v>383</v>
      </c>
      <c r="C68" s="190" t="s">
        <v>384</v>
      </c>
      <c r="D68" s="190" t="s">
        <v>385</v>
      </c>
      <c r="E68" s="190" t="s">
        <v>386</v>
      </c>
      <c r="F68" s="190" t="s">
        <v>387</v>
      </c>
      <c r="G68" s="190" t="s">
        <v>388</v>
      </c>
      <c r="H68" s="190" t="s">
        <v>389</v>
      </c>
      <c r="I68" s="190" t="s">
        <v>390</v>
      </c>
      <c r="J68" s="190" t="s">
        <v>391</v>
      </c>
      <c r="L68" s="190" t="s">
        <v>379</v>
      </c>
      <c r="M68" s="190" t="s">
        <v>380</v>
      </c>
      <c r="N68" s="190" t="s">
        <v>381</v>
      </c>
      <c r="O68" s="190" t="s">
        <v>382</v>
      </c>
    </row>
    <row r="69" spans="2:15" ht="14.4" x14ac:dyDescent="0.3">
      <c r="B69" s="79">
        <v>0</v>
      </c>
      <c r="C69" s="194">
        <v>0</v>
      </c>
      <c r="D69" s="186">
        <v>0</v>
      </c>
      <c r="E69" s="191">
        <v>0</v>
      </c>
      <c r="F69" s="192">
        <v>0</v>
      </c>
      <c r="G69" s="193">
        <v>0</v>
      </c>
      <c r="H69" s="79">
        <v>0</v>
      </c>
      <c r="I69" s="194">
        <v>0</v>
      </c>
      <c r="J69" s="186">
        <v>0</v>
      </c>
      <c r="K69" s="79">
        <v>0</v>
      </c>
      <c r="L69" s="193">
        <f>AVERAGE(I69,F69,C69)</f>
        <v>0</v>
      </c>
      <c r="M69" s="190">
        <f>_xlfn.STDEV.S(I69,F69,C69)</f>
        <v>0</v>
      </c>
      <c r="N69" s="193">
        <f>AVERAGE(J69,G69,D69)</f>
        <v>0</v>
      </c>
      <c r="O69" s="190">
        <f>_xlfn.STDEV.S(J69,G69,D69)</f>
        <v>0</v>
      </c>
    </row>
    <row r="70" spans="2:15" ht="14.4" x14ac:dyDescent="0.3">
      <c r="B70" s="79">
        <v>6.9937500000014552</v>
      </c>
      <c r="C70" s="194">
        <v>6.2194018157406901E-6</v>
      </c>
      <c r="D70" s="186">
        <v>1.1584197401020027</v>
      </c>
      <c r="E70" s="191">
        <v>6.9937500000014552</v>
      </c>
      <c r="F70" s="192">
        <v>-1.8446250253416319E-4</v>
      </c>
      <c r="G70" s="193">
        <v>0.8328706829662893</v>
      </c>
      <c r="H70" s="79">
        <v>6.9937500000014552</v>
      </c>
      <c r="I70" s="194">
        <v>1.0716132080587361E-4</v>
      </c>
      <c r="J70" s="186">
        <v>0.97241701139682735</v>
      </c>
      <c r="K70" s="79">
        <v>6.9937500000014552</v>
      </c>
      <c r="L70" s="193">
        <f t="shared" ref="L70:L109" si="8">AVERAGE(I70,F70,C70)</f>
        <v>-2.36939266375163E-5</v>
      </c>
      <c r="M70" s="190">
        <f t="shared" ref="M70:M109" si="9">_xlfn.STDEV.S(I70,F70,C70)</f>
        <v>1.4809530377169147E-4</v>
      </c>
      <c r="N70" s="193">
        <f t="shared" ref="N70:N109" si="10">AVERAGE(J70,G70,D70)</f>
        <v>0.98790247815503973</v>
      </c>
      <c r="O70" s="190">
        <f t="shared" ref="O70:O109" si="11">_xlfn.STDEV.S(J70,G70,D70)</f>
        <v>0.16332604480311033</v>
      </c>
    </row>
    <row r="71" spans="2:15" ht="14.4" x14ac:dyDescent="0.3">
      <c r="B71" s="79">
        <v>13.84236111111386</v>
      </c>
      <c r="C71" s="194">
        <v>2.2992646215324485E-4</v>
      </c>
      <c r="D71" s="186">
        <v>1.622235106681944</v>
      </c>
      <c r="E71" s="191">
        <v>13.84236111111386</v>
      </c>
      <c r="F71" s="192">
        <v>6.202604902686194E-4</v>
      </c>
      <c r="G71" s="193">
        <v>1.4847695485352275</v>
      </c>
      <c r="H71" s="79">
        <v>13.84236111111386</v>
      </c>
      <c r="I71" s="194">
        <v>1.3200672956614019E-3</v>
      </c>
      <c r="J71" s="186">
        <v>1.8107729382860571</v>
      </c>
      <c r="K71" s="79">
        <v>13.84236111111386</v>
      </c>
      <c r="L71" s="193">
        <f t="shared" si="8"/>
        <v>7.2341808269442203E-4</v>
      </c>
      <c r="M71" s="190">
        <f t="shared" si="9"/>
        <v>5.5234307805636601E-4</v>
      </c>
      <c r="N71" s="193">
        <f t="shared" si="10"/>
        <v>1.6392591978344095</v>
      </c>
      <c r="O71" s="190">
        <f t="shared" si="11"/>
        <v>0.16366709288043652</v>
      </c>
    </row>
    <row r="72" spans="2:15" ht="14.4" x14ac:dyDescent="0.3">
      <c r="B72" s="79">
        <v>29.829861111109494</v>
      </c>
      <c r="C72" s="194">
        <v>7.1124585688922982E-4</v>
      </c>
      <c r="D72" s="186">
        <v>2.8300130032421276</v>
      </c>
      <c r="E72" s="191">
        <v>29.829861111109494</v>
      </c>
      <c r="F72" s="192">
        <v>3.5853176828978985E-4</v>
      </c>
      <c r="G72" s="193">
        <v>2.0424218788208406</v>
      </c>
      <c r="H72" s="79">
        <v>29.830555555556202</v>
      </c>
      <c r="I72" s="194">
        <v>7.0597795206690057E-4</v>
      </c>
      <c r="J72" s="186">
        <v>2.6705691977702282</v>
      </c>
      <c r="K72" s="79">
        <v>29.829861111109494</v>
      </c>
      <c r="L72" s="193">
        <f t="shared" si="8"/>
        <v>5.9191852574864013E-4</v>
      </c>
      <c r="M72" s="190">
        <f t="shared" si="9"/>
        <v>2.0213602257680696E-4</v>
      </c>
      <c r="N72" s="193">
        <f t="shared" si="10"/>
        <v>2.514334693277732</v>
      </c>
      <c r="O72" s="190">
        <f t="shared" si="11"/>
        <v>0.41639147459129056</v>
      </c>
    </row>
    <row r="73" spans="2:15" ht="14.4" x14ac:dyDescent="0.3">
      <c r="B73" s="79">
        <v>36.958333333335759</v>
      </c>
      <c r="C73" s="194">
        <v>4.1729190855060012E-4</v>
      </c>
      <c r="D73" s="186">
        <v>3.6745025316147335</v>
      </c>
      <c r="E73" s="191">
        <v>36.958333333335759</v>
      </c>
      <c r="F73" s="192">
        <v>2.6947874509298191E-4</v>
      </c>
      <c r="G73" s="193">
        <v>2.724103130173205</v>
      </c>
      <c r="H73" s="79">
        <v>36.958333333335759</v>
      </c>
      <c r="I73" s="194">
        <v>5.1417233715523474E-4</v>
      </c>
      <c r="J73" s="186">
        <v>3.4740179854106312</v>
      </c>
      <c r="K73" s="79">
        <v>36.958333333335759</v>
      </c>
      <c r="L73" s="193">
        <f t="shared" si="8"/>
        <v>4.0031433026627231E-4</v>
      </c>
      <c r="M73" s="190">
        <f t="shared" si="9"/>
        <v>1.2322709573134641E-4</v>
      </c>
      <c r="N73" s="193">
        <f t="shared" si="10"/>
        <v>3.2908745490661899</v>
      </c>
      <c r="O73" s="190">
        <f t="shared" si="11"/>
        <v>0.50096995346242745</v>
      </c>
    </row>
    <row r="74" spans="2:15" ht="14.4" x14ac:dyDescent="0.3">
      <c r="B74" s="79">
        <v>56.82499999999709</v>
      </c>
      <c r="C74" s="194">
        <v>1.1067956972408606E-3</v>
      </c>
      <c r="D74" s="186">
        <v>5.5058528549414714</v>
      </c>
      <c r="E74" s="191">
        <v>56.825694444443798</v>
      </c>
      <c r="F74" s="192">
        <v>1.2537567324986416E-3</v>
      </c>
      <c r="G74" s="193">
        <v>3.6720737064899467</v>
      </c>
      <c r="H74" s="79">
        <v>56.816666666665697</v>
      </c>
      <c r="I74" s="194">
        <v>1.5973814052261557E-3</v>
      </c>
      <c r="J74" s="186">
        <v>5.9618702946118445</v>
      </c>
      <c r="K74" s="79">
        <v>56.82499999999709</v>
      </c>
      <c r="L74" s="193">
        <f t="shared" si="8"/>
        <v>1.3193112783218858E-3</v>
      </c>
      <c r="M74" s="190">
        <f t="shared" si="9"/>
        <v>2.517769510468089E-4</v>
      </c>
      <c r="N74" s="193">
        <f t="shared" si="10"/>
        <v>5.0465989520144214</v>
      </c>
      <c r="O74" s="190">
        <f t="shared" si="11"/>
        <v>1.21201390844287</v>
      </c>
    </row>
    <row r="75" spans="2:15" ht="14.4" x14ac:dyDescent="0.3">
      <c r="B75" s="79">
        <v>75.800694444442343</v>
      </c>
      <c r="C75" s="194">
        <v>2.0571960017022753E-3</v>
      </c>
      <c r="D75" s="186">
        <v>5.9130875637841118</v>
      </c>
      <c r="E75" s="191">
        <v>75.806944444448163</v>
      </c>
      <c r="F75" s="192">
        <v>2.2107709538382357E-3</v>
      </c>
      <c r="G75" s="193">
        <v>4.3092998896141435</v>
      </c>
      <c r="H75" s="79">
        <v>75.801388888889051</v>
      </c>
      <c r="I75" s="194">
        <v>1.7759475025857438E-3</v>
      </c>
      <c r="J75" s="186">
        <v>6.2569437223181383</v>
      </c>
      <c r="K75" s="79">
        <v>75.800694444442343</v>
      </c>
      <c r="L75" s="193">
        <f t="shared" si="8"/>
        <v>2.0146381527087515E-3</v>
      </c>
      <c r="M75" s="190">
        <f t="shared" si="9"/>
        <v>2.2051357401075956E-4</v>
      </c>
      <c r="N75" s="193">
        <f t="shared" si="10"/>
        <v>5.4931103919054651</v>
      </c>
      <c r="O75" s="190">
        <f t="shared" si="11"/>
        <v>1.039526211041288</v>
      </c>
    </row>
    <row r="76" spans="2:15" ht="14.4" x14ac:dyDescent="0.3">
      <c r="B76" s="79">
        <v>89.902083333334303</v>
      </c>
      <c r="C76" s="194">
        <v>1.5376217752099727E-3</v>
      </c>
      <c r="D76" s="186">
        <v>6.4791103975060675</v>
      </c>
      <c r="E76" s="191">
        <v>89.902777777781012</v>
      </c>
      <c r="F76" s="192">
        <v>1.1592655320365971E-3</v>
      </c>
      <c r="G76" s="193">
        <v>5.1265069756627373</v>
      </c>
      <c r="H76" s="79">
        <v>89.903472222220444</v>
      </c>
      <c r="I76" s="194">
        <v>1.4885209402992271E-3</v>
      </c>
      <c r="J76" s="186">
        <v>6.5576664555900352</v>
      </c>
      <c r="K76" s="79">
        <v>89.902083333334303</v>
      </c>
      <c r="L76" s="193">
        <f t="shared" si="8"/>
        <v>1.3951360825152656E-3</v>
      </c>
      <c r="M76" s="190">
        <f t="shared" si="9"/>
        <v>2.0573990967861743E-4</v>
      </c>
      <c r="N76" s="193">
        <f t="shared" si="10"/>
        <v>6.0544279429196139</v>
      </c>
      <c r="O76" s="190">
        <f t="shared" si="11"/>
        <v>0.80456246163465217</v>
      </c>
    </row>
    <row r="77" spans="2:15" ht="14.4" x14ac:dyDescent="0.3">
      <c r="B77" s="79">
        <v>108.9326388888876</v>
      </c>
      <c r="C77" s="194">
        <v>1.6631217548572531E-3</v>
      </c>
      <c r="D77" s="186">
        <v>6.8569332037294348</v>
      </c>
      <c r="E77" s="191">
        <v>108.9333333333343</v>
      </c>
      <c r="F77" s="192">
        <v>1.7169181370584041E-3</v>
      </c>
      <c r="G77" s="193">
        <v>5.4713699407320373</v>
      </c>
      <c r="H77" s="79">
        <v>108.93402777778101</v>
      </c>
      <c r="I77" s="194">
        <v>1.7617654945284813E-3</v>
      </c>
      <c r="J77" s="186">
        <v>7.0687849706028043</v>
      </c>
      <c r="K77" s="79">
        <v>108.9326388888876</v>
      </c>
      <c r="L77" s="193">
        <f t="shared" si="8"/>
        <v>1.7139351288147128E-3</v>
      </c>
      <c r="M77" s="190">
        <f t="shared" si="9"/>
        <v>4.9389478613543855E-5</v>
      </c>
      <c r="N77" s="193">
        <f t="shared" si="10"/>
        <v>6.4656960383547597</v>
      </c>
      <c r="O77" s="190">
        <f t="shared" si="11"/>
        <v>0.86760220383079689</v>
      </c>
    </row>
    <row r="78" spans="2:15" ht="14.4" x14ac:dyDescent="0.3">
      <c r="B78" s="79">
        <v>136.8479166666657</v>
      </c>
      <c r="C78" s="194">
        <v>1.4184011763071571E-3</v>
      </c>
      <c r="D78" s="186">
        <v>6.9995254936794904</v>
      </c>
      <c r="E78" s="191">
        <v>136.8486111111124</v>
      </c>
      <c r="F78" s="192">
        <v>1.1247224242512247E-3</v>
      </c>
      <c r="G78" s="193">
        <v>5.6342959995460564</v>
      </c>
      <c r="H78" s="79">
        <v>136.8486111111124</v>
      </c>
      <c r="I78" s="194">
        <v>1.5789467882071947E-3</v>
      </c>
      <c r="J78" s="186">
        <v>7.3596886023165951</v>
      </c>
      <c r="K78" s="79">
        <v>136.8479166666657</v>
      </c>
      <c r="L78" s="193">
        <f t="shared" si="8"/>
        <v>1.3740234629218589E-3</v>
      </c>
      <c r="M78" s="190">
        <f t="shared" si="9"/>
        <v>2.3034100652463544E-4</v>
      </c>
      <c r="N78" s="193">
        <f t="shared" si="10"/>
        <v>6.664503365180714</v>
      </c>
      <c r="O78" s="190">
        <f t="shared" si="11"/>
        <v>0.91017843215586447</v>
      </c>
    </row>
    <row r="79" spans="2:15" ht="14.4" x14ac:dyDescent="0.3">
      <c r="B79" s="79">
        <v>150.93958333333285</v>
      </c>
      <c r="C79" s="194">
        <v>1.8619110275500559E-3</v>
      </c>
      <c r="D79" s="186">
        <v>6.8669380576549948</v>
      </c>
      <c r="E79" s="191">
        <v>150.95902777778247</v>
      </c>
      <c r="F79" s="192">
        <v>1.4959902478447243E-3</v>
      </c>
      <c r="G79" s="193">
        <v>5.6826820059041987</v>
      </c>
      <c r="H79" s="79">
        <v>150.9375</v>
      </c>
      <c r="I79" s="194">
        <v>1.554601658709464E-3</v>
      </c>
      <c r="J79" s="186">
        <v>7.4784281804690629</v>
      </c>
      <c r="K79" s="79">
        <v>150.93958333333285</v>
      </c>
      <c r="L79" s="193">
        <f t="shared" si="8"/>
        <v>1.6375009780347481E-3</v>
      </c>
      <c r="M79" s="190">
        <f t="shared" si="9"/>
        <v>1.9654192202552109E-4</v>
      </c>
      <c r="N79" s="193">
        <f t="shared" si="10"/>
        <v>6.6760160813427518</v>
      </c>
      <c r="O79" s="190">
        <f t="shared" si="11"/>
        <v>0.91297014280057898</v>
      </c>
    </row>
    <row r="80" spans="2:15" ht="14.4" x14ac:dyDescent="0.3">
      <c r="B80" s="79">
        <v>164.89513888888905</v>
      </c>
      <c r="C80" s="194">
        <v>2.048928790343419E-3</v>
      </c>
      <c r="D80" s="186">
        <v>7.1409857782622357</v>
      </c>
      <c r="E80" s="191">
        <v>164.89513888888905</v>
      </c>
      <c r="F80" s="192">
        <v>1.376439359922568E-3</v>
      </c>
      <c r="G80" s="193">
        <v>5.9721689959356983</v>
      </c>
      <c r="H80" s="79">
        <v>164.89583333333576</v>
      </c>
      <c r="I80" s="194">
        <v>1.1400827057072751E-3</v>
      </c>
      <c r="J80" s="186">
        <v>7.598581271594556</v>
      </c>
      <c r="K80" s="79">
        <v>164.89513888888905</v>
      </c>
      <c r="L80" s="193">
        <f t="shared" si="8"/>
        <v>1.5218169519910871E-3</v>
      </c>
      <c r="M80" s="190">
        <f t="shared" si="9"/>
        <v>4.7154139224074782E-4</v>
      </c>
      <c r="N80" s="193">
        <f t="shared" si="10"/>
        <v>6.9039120152641642</v>
      </c>
      <c r="O80" s="190">
        <f t="shared" si="11"/>
        <v>0.8387235536396993</v>
      </c>
    </row>
    <row r="81" spans="2:15" ht="14.4" x14ac:dyDescent="0.3">
      <c r="B81" s="79">
        <v>178.83819444444816</v>
      </c>
      <c r="C81" s="194">
        <v>1.5847773459910282E-3</v>
      </c>
      <c r="D81" s="186">
        <v>7.0364213700621256</v>
      </c>
      <c r="E81" s="191">
        <v>178.8388888888876</v>
      </c>
      <c r="F81" s="192">
        <v>1.7493098981834422E-3</v>
      </c>
      <c r="G81" s="193">
        <v>5.8810447434025317</v>
      </c>
      <c r="H81" s="79">
        <v>178.8388888888876</v>
      </c>
      <c r="I81" s="194">
        <v>1.5833051699591708E-3</v>
      </c>
      <c r="J81" s="186">
        <v>7.4812604278181052</v>
      </c>
      <c r="K81" s="79">
        <v>178.83819444444816</v>
      </c>
      <c r="L81" s="193">
        <f t="shared" si="8"/>
        <v>1.6391308047112136E-3</v>
      </c>
      <c r="M81" s="190">
        <f t="shared" si="9"/>
        <v>9.542073309474591E-5</v>
      </c>
      <c r="N81" s="193">
        <f t="shared" si="10"/>
        <v>6.7995755137609208</v>
      </c>
      <c r="O81" s="190">
        <f t="shared" si="11"/>
        <v>0.82598094947625078</v>
      </c>
    </row>
    <row r="82" spans="2:15" ht="14.4" x14ac:dyDescent="0.3">
      <c r="B82" s="79">
        <v>192.81944444444525</v>
      </c>
      <c r="C82" s="194">
        <v>2.1975162829214528E-3</v>
      </c>
      <c r="D82" s="186">
        <v>7.4018530946416909</v>
      </c>
      <c r="E82" s="191">
        <v>192.81944444444525</v>
      </c>
      <c r="F82" s="192">
        <v>1.7907537742289526E-3</v>
      </c>
      <c r="G82" s="193">
        <v>6.1415096584824189</v>
      </c>
      <c r="H82" s="79">
        <v>192.82013888889196</v>
      </c>
      <c r="I82" s="194">
        <v>-1.370063434572933E-4</v>
      </c>
      <c r="J82" s="186">
        <v>8.0735156887842923</v>
      </c>
      <c r="K82" s="79">
        <v>192.81944444444525</v>
      </c>
      <c r="L82" s="193">
        <f t="shared" si="8"/>
        <v>1.2837545712310373E-3</v>
      </c>
      <c r="M82" s="190">
        <f t="shared" si="9"/>
        <v>1.2471107076554874E-3</v>
      </c>
      <c r="N82" s="193">
        <f t="shared" si="10"/>
        <v>7.2056261473028007</v>
      </c>
      <c r="O82" s="190">
        <f t="shared" si="11"/>
        <v>0.98083667673428199</v>
      </c>
    </row>
    <row r="83" spans="2:15" ht="14.4" x14ac:dyDescent="0.3">
      <c r="B83" s="79">
        <v>206.81527777777956</v>
      </c>
      <c r="C83" s="194">
        <v>1.5307778423826728E-3</v>
      </c>
      <c r="D83" s="186">
        <v>7.7409182872229572</v>
      </c>
      <c r="E83" s="191">
        <v>206.81597222222626</v>
      </c>
      <c r="F83" s="192">
        <v>1.4111342176444082E-3</v>
      </c>
      <c r="G83" s="193">
        <v>6.1534304999938767</v>
      </c>
      <c r="H83" s="79">
        <v>206.81597222222626</v>
      </c>
      <c r="I83" s="194">
        <v>1.7500309180633893E-3</v>
      </c>
      <c r="J83" s="186">
        <v>7.9229032360807103</v>
      </c>
      <c r="K83" s="79">
        <v>206.81527777777956</v>
      </c>
      <c r="L83" s="193">
        <f t="shared" si="8"/>
        <v>1.5639809926968236E-3</v>
      </c>
      <c r="M83" s="190">
        <f t="shared" si="9"/>
        <v>1.718708244054418E-4</v>
      </c>
      <c r="N83" s="193">
        <f t="shared" si="10"/>
        <v>7.2724173410991817</v>
      </c>
      <c r="O83" s="190">
        <f t="shared" si="11"/>
        <v>0.97333359817063836</v>
      </c>
    </row>
    <row r="84" spans="2:15" ht="14.4" x14ac:dyDescent="0.3">
      <c r="B84" s="79">
        <v>220.89861111111531</v>
      </c>
      <c r="C84" s="194">
        <v>2.3568749696199118E-3</v>
      </c>
      <c r="D84" s="186">
        <v>7.9160501109297421</v>
      </c>
      <c r="E84" s="191">
        <v>220.89861111111531</v>
      </c>
      <c r="F84" s="192">
        <v>2.65681255444178E-3</v>
      </c>
      <c r="G84" s="193">
        <v>6.3438462942756573</v>
      </c>
      <c r="H84" s="79">
        <v>220.89930555555475</v>
      </c>
      <c r="I84" s="194">
        <v>2.2820124560004418E-3</v>
      </c>
      <c r="J84" s="186">
        <v>7.9514217775610927</v>
      </c>
      <c r="K84" s="79">
        <v>220.89861111111531</v>
      </c>
      <c r="L84" s="193">
        <f t="shared" si="8"/>
        <v>2.4318999933540444E-3</v>
      </c>
      <c r="M84" s="190">
        <f t="shared" si="9"/>
        <v>1.9834400441566058E-4</v>
      </c>
      <c r="N84" s="193">
        <f t="shared" si="10"/>
        <v>7.4037727275888301</v>
      </c>
      <c r="O84" s="190">
        <f t="shared" si="11"/>
        <v>0.91809358004893438</v>
      </c>
    </row>
    <row r="85" spans="2:15" ht="14.4" x14ac:dyDescent="0.3">
      <c r="B85" s="79">
        <v>234.82361111111095</v>
      </c>
      <c r="C85" s="194">
        <v>2.1891170067993532E-3</v>
      </c>
      <c r="D85" s="186">
        <v>7.8075516674019489</v>
      </c>
      <c r="E85" s="191">
        <v>234.82361111111095</v>
      </c>
      <c r="F85" s="192">
        <v>1.9035914509289891E-3</v>
      </c>
      <c r="G85" s="193">
        <v>6.0904611803567796</v>
      </c>
      <c r="H85" s="79">
        <v>234.82361111111095</v>
      </c>
      <c r="I85" s="194">
        <v>2.3137100205605889E-3</v>
      </c>
      <c r="J85" s="186">
        <v>8.0388339697689002</v>
      </c>
      <c r="K85" s="79">
        <v>234.82361111111095</v>
      </c>
      <c r="L85" s="193">
        <f t="shared" si="8"/>
        <v>2.1354728260963105E-3</v>
      </c>
      <c r="M85" s="190">
        <f t="shared" si="9"/>
        <v>2.1025599606585034E-4</v>
      </c>
      <c r="N85" s="193">
        <f t="shared" si="10"/>
        <v>7.3122822725092105</v>
      </c>
      <c r="O85" s="190">
        <f t="shared" si="11"/>
        <v>1.0644284671918738</v>
      </c>
    </row>
    <row r="86" spans="2:15" ht="14.4" x14ac:dyDescent="0.3">
      <c r="B86" s="79">
        <v>276.89513888888905</v>
      </c>
      <c r="C86" s="194">
        <v>3.012652754685043E-3</v>
      </c>
      <c r="D86" s="186">
        <v>8.0861662051139369</v>
      </c>
      <c r="E86" s="191">
        <v>276.89513888888905</v>
      </c>
      <c r="F86" s="192">
        <v>1.619302216655137E-3</v>
      </c>
      <c r="G86" s="193">
        <v>6.5680707336703827</v>
      </c>
      <c r="H86" s="79">
        <v>276.89583333333576</v>
      </c>
      <c r="I86" s="194">
        <v>1.9114561072166368E-3</v>
      </c>
      <c r="J86" s="186">
        <v>8.4186039063275651</v>
      </c>
      <c r="K86" s="79">
        <v>276.89513888888905</v>
      </c>
      <c r="L86" s="193">
        <f t="shared" si="8"/>
        <v>2.1811370261856054E-3</v>
      </c>
      <c r="M86" s="190">
        <f t="shared" si="9"/>
        <v>7.3478042910723866E-4</v>
      </c>
      <c r="N86" s="193">
        <f t="shared" si="10"/>
        <v>7.6909469483706276</v>
      </c>
      <c r="O86" s="190">
        <f t="shared" si="11"/>
        <v>0.98654292935062882</v>
      </c>
    </row>
    <row r="87" spans="2:15" ht="14.4" x14ac:dyDescent="0.3">
      <c r="B87" s="79">
        <v>304.84375</v>
      </c>
      <c r="C87" s="194">
        <v>1.8496712929014078E-3</v>
      </c>
      <c r="D87" s="186">
        <v>7.9632079618331257</v>
      </c>
      <c r="E87" s="191">
        <v>304.84375</v>
      </c>
      <c r="F87" s="192">
        <v>1.6478917912102946E-3</v>
      </c>
      <c r="G87" s="193">
        <v>6.7821997578209254</v>
      </c>
      <c r="H87" s="79">
        <v>304.84375</v>
      </c>
      <c r="I87" s="194">
        <v>2.4957407816931284E-3</v>
      </c>
      <c r="J87" s="186">
        <v>8.4573841826818672</v>
      </c>
      <c r="K87" s="79">
        <v>304.84375</v>
      </c>
      <c r="L87" s="193">
        <f t="shared" si="8"/>
        <v>1.9977679552682769E-3</v>
      </c>
      <c r="M87" s="190">
        <f t="shared" si="9"/>
        <v>4.4290116698744979E-4</v>
      </c>
      <c r="N87" s="193">
        <f t="shared" si="10"/>
        <v>7.7342639674453055</v>
      </c>
      <c r="O87" s="190">
        <f t="shared" si="11"/>
        <v>0.86073935006415192</v>
      </c>
    </row>
    <row r="88" spans="2:15" ht="14.4" x14ac:dyDescent="0.3">
      <c r="B88" s="79">
        <v>318.9465277777781</v>
      </c>
      <c r="C88" s="194">
        <v>2.2215645699122889E-3</v>
      </c>
      <c r="D88" s="186">
        <v>8.6229125660940369</v>
      </c>
      <c r="E88" s="191">
        <v>318.9465277777781</v>
      </c>
      <c r="F88" s="192">
        <v>2.1965098980323257E-3</v>
      </c>
      <c r="G88" s="193">
        <v>6.811367314578944</v>
      </c>
      <c r="H88" s="79">
        <v>318.94722222222481</v>
      </c>
      <c r="I88" s="194">
        <v>3.043587887047759E-3</v>
      </c>
      <c r="J88" s="186">
        <v>8.420275283451252</v>
      </c>
      <c r="K88" s="79">
        <v>318.9465277777781</v>
      </c>
      <c r="L88" s="193">
        <f t="shared" si="8"/>
        <v>2.4872207849974582E-3</v>
      </c>
      <c r="M88" s="190">
        <f t="shared" si="9"/>
        <v>4.8199086954904113E-4</v>
      </c>
      <c r="N88" s="193">
        <f t="shared" si="10"/>
        <v>7.9515183880414106</v>
      </c>
      <c r="O88" s="190">
        <f t="shared" si="11"/>
        <v>0.99258441445422407</v>
      </c>
    </row>
    <row r="89" spans="2:15" ht="14.4" x14ac:dyDescent="0.3">
      <c r="B89" s="79">
        <v>403.92291666667006</v>
      </c>
      <c r="C89" s="194">
        <v>1.5507713016443027E-3</v>
      </c>
      <c r="D89" s="186">
        <v>8.6247568122314995</v>
      </c>
      <c r="E89" s="191">
        <v>403.92291666667006</v>
      </c>
      <c r="F89" s="192">
        <v>9.0070562219787104E-4</v>
      </c>
      <c r="G89" s="193">
        <v>6.7128902253942835</v>
      </c>
      <c r="H89" s="79">
        <v>403.92638888888905</v>
      </c>
      <c r="I89" s="194">
        <v>2.3812909313987523E-3</v>
      </c>
      <c r="J89" s="186">
        <v>9.6905336744860069</v>
      </c>
      <c r="K89" s="79">
        <v>403.92291666667006</v>
      </c>
      <c r="L89" s="193">
        <f t="shared" si="8"/>
        <v>1.610922618413642E-3</v>
      </c>
      <c r="M89" s="190">
        <f t="shared" si="9"/>
        <v>7.4212320414954105E-4</v>
      </c>
      <c r="N89" s="193">
        <f t="shared" si="10"/>
        <v>8.3427269040372636</v>
      </c>
      <c r="O89" s="190">
        <f t="shared" si="11"/>
        <v>1.5087232282021572</v>
      </c>
    </row>
    <row r="90" spans="2:15" ht="14.4" x14ac:dyDescent="0.3">
      <c r="B90" s="79">
        <v>479.75833333333139</v>
      </c>
      <c r="C90" s="194">
        <v>8.9247317851226544E-3</v>
      </c>
      <c r="D90" s="186">
        <v>9.8183156053151937</v>
      </c>
      <c r="E90" s="191">
        <v>479.75833333333139</v>
      </c>
      <c r="F90" s="192">
        <v>3.1060791585141808E-3</v>
      </c>
      <c r="G90" s="193">
        <v>7.1399896787094166</v>
      </c>
      <c r="H90" s="79">
        <v>479.7590277777781</v>
      </c>
      <c r="I90" s="194">
        <v>8.6590493859844304E-3</v>
      </c>
      <c r="J90" s="186">
        <v>8.7039607061096369</v>
      </c>
      <c r="K90" s="79">
        <v>479.75833333333139</v>
      </c>
      <c r="L90" s="193">
        <f t="shared" si="8"/>
        <v>6.8966201098737551E-3</v>
      </c>
      <c r="M90" s="190">
        <f t="shared" si="9"/>
        <v>3.2853915006058909E-3</v>
      </c>
      <c r="N90" s="193">
        <f t="shared" si="10"/>
        <v>8.5540886633780815</v>
      </c>
      <c r="O90" s="190">
        <f t="shared" si="11"/>
        <v>1.345438093773399</v>
      </c>
    </row>
    <row r="91" spans="2:15" ht="14.4" x14ac:dyDescent="0.3">
      <c r="B91" s="79">
        <v>622.95486111110949</v>
      </c>
      <c r="C91" s="194">
        <v>2.3064202144277457E-2</v>
      </c>
      <c r="D91" s="186">
        <v>9.0416800548252425</v>
      </c>
      <c r="E91" s="191">
        <v>622.95486111110949</v>
      </c>
      <c r="F91" s="192">
        <v>2.8844836260749476E-2</v>
      </c>
      <c r="G91" s="193">
        <v>6.9541430982147379</v>
      </c>
      <c r="H91" s="79">
        <v>622.95416666667006</v>
      </c>
      <c r="I91" s="194">
        <v>3.9611809483281316E-2</v>
      </c>
      <c r="J91" s="186">
        <v>9.3915764740633669</v>
      </c>
      <c r="K91" s="79">
        <v>622.95486111110949</v>
      </c>
      <c r="L91" s="193">
        <f t="shared" si="8"/>
        <v>3.0506949296102748E-2</v>
      </c>
      <c r="M91" s="190">
        <f t="shared" si="9"/>
        <v>8.3980826364225495E-3</v>
      </c>
      <c r="N91" s="193">
        <f t="shared" si="10"/>
        <v>8.4624665423677836</v>
      </c>
      <c r="O91" s="190">
        <f t="shared" si="11"/>
        <v>1.317909930604203</v>
      </c>
    </row>
    <row r="92" spans="2:15" ht="14.4" x14ac:dyDescent="0.3">
      <c r="B92" s="79">
        <v>649.94374999999854</v>
      </c>
      <c r="C92" s="194">
        <v>2.6398810497697583E-2</v>
      </c>
      <c r="D92" s="186">
        <v>10.088972698907815</v>
      </c>
      <c r="E92" s="191">
        <v>649.94861111111095</v>
      </c>
      <c r="F92" s="192">
        <v>3.4874742549352876E-2</v>
      </c>
      <c r="G92" s="193">
        <v>7.6577303357410704</v>
      </c>
      <c r="H92" s="79">
        <v>649.9506944444438</v>
      </c>
      <c r="I92" s="194">
        <v>4.4985792386323664E-2</v>
      </c>
      <c r="J92" s="186">
        <v>9.8830326378246625</v>
      </c>
      <c r="K92" s="79">
        <v>649.94374999999854</v>
      </c>
      <c r="L92" s="193">
        <f t="shared" si="8"/>
        <v>3.5419781811124713E-2</v>
      </c>
      <c r="M92" s="190">
        <f t="shared" si="9"/>
        <v>9.3054701536076454E-3</v>
      </c>
      <c r="N92" s="193">
        <f t="shared" si="10"/>
        <v>9.2099118908245163</v>
      </c>
      <c r="O92" s="190">
        <f t="shared" si="11"/>
        <v>1.3481667226814587</v>
      </c>
    </row>
    <row r="93" spans="2:15" ht="14.4" x14ac:dyDescent="0.3">
      <c r="B93" s="79">
        <v>725.88680555555766</v>
      </c>
      <c r="C93" s="194">
        <v>3.1015090153474999E-2</v>
      </c>
      <c r="D93" s="186">
        <v>9.6584142605889625</v>
      </c>
      <c r="E93" s="191">
        <v>725.88680555555766</v>
      </c>
      <c r="F93" s="192">
        <v>4.0569941791036401E-2</v>
      </c>
      <c r="G93" s="193">
        <v>7.13382233884247</v>
      </c>
      <c r="H93" s="79">
        <v>725.88680555555766</v>
      </c>
      <c r="I93" s="194">
        <v>5.7645938355595214E-2</v>
      </c>
      <c r="J93" s="186">
        <v>9.8224296515130032</v>
      </c>
      <c r="K93" s="79">
        <v>725.88680555555766</v>
      </c>
      <c r="L93" s="193">
        <f t="shared" si="8"/>
        <v>4.3076990100035538E-2</v>
      </c>
      <c r="M93" s="190">
        <f t="shared" si="9"/>
        <v>1.3491274491642148E-2</v>
      </c>
      <c r="N93" s="193">
        <f t="shared" si="10"/>
        <v>8.8715554169814776</v>
      </c>
      <c r="O93" s="190">
        <f t="shared" si="11"/>
        <v>1.507153758001764</v>
      </c>
    </row>
    <row r="94" spans="2:15" ht="14.4" x14ac:dyDescent="0.3">
      <c r="B94" s="79">
        <v>774.91736111111095</v>
      </c>
      <c r="C94" s="194">
        <v>3.4333464534421272E-2</v>
      </c>
      <c r="D94" s="186">
        <v>8.9702686029291563</v>
      </c>
      <c r="E94" s="191">
        <v>774.91736111111095</v>
      </c>
      <c r="F94" s="192">
        <v>4.1320600272061872E-2</v>
      </c>
      <c r="G94" s="193">
        <v>7.0205518631177872</v>
      </c>
      <c r="H94" s="79">
        <v>774.91736111111095</v>
      </c>
      <c r="I94" s="194">
        <v>6.1623847255345865E-2</v>
      </c>
      <c r="J94" s="186">
        <v>8.8325051441387199</v>
      </c>
      <c r="K94" s="79">
        <v>774.91736111111095</v>
      </c>
      <c r="L94" s="193">
        <f t="shared" si="8"/>
        <v>4.5759304020609674E-2</v>
      </c>
      <c r="M94" s="190">
        <f t="shared" si="9"/>
        <v>1.4176311773136351E-2</v>
      </c>
      <c r="N94" s="193">
        <f t="shared" si="10"/>
        <v>8.2744418700618869</v>
      </c>
      <c r="O94" s="190">
        <f t="shared" si="11"/>
        <v>1.0880830872595182</v>
      </c>
    </row>
    <row r="95" spans="2:15" ht="14.4" x14ac:dyDescent="0.3">
      <c r="B95" s="79">
        <v>810.94027777777956</v>
      </c>
      <c r="C95" s="194">
        <v>4.1668834664820145E-2</v>
      </c>
      <c r="D95" s="186">
        <v>9.2203091979065963</v>
      </c>
      <c r="E95" s="191">
        <v>810.94027777777956</v>
      </c>
      <c r="F95" s="192">
        <v>4.3846832104422986E-2</v>
      </c>
      <c r="G95" s="193">
        <v>7.1327363897008373</v>
      </c>
      <c r="H95" s="79">
        <v>810.94027777777956</v>
      </c>
      <c r="I95" s="194">
        <v>6.9518782618031905E-2</v>
      </c>
      <c r="J95" s="186">
        <v>8.9019988314101148</v>
      </c>
      <c r="K95" s="79">
        <v>810.94027777777956</v>
      </c>
      <c r="L95" s="193">
        <f t="shared" si="8"/>
        <v>5.1678149795758348E-2</v>
      </c>
      <c r="M95" s="190">
        <f t="shared" si="9"/>
        <v>1.5488771831107771E-2</v>
      </c>
      <c r="N95" s="193">
        <f t="shared" si="10"/>
        <v>8.418348139672517</v>
      </c>
      <c r="O95" s="190">
        <f t="shared" si="11"/>
        <v>1.1246904245629967</v>
      </c>
    </row>
    <row r="96" spans="2:15" ht="14.4" x14ac:dyDescent="0.3">
      <c r="B96" s="79">
        <v>864.93819444444671</v>
      </c>
      <c r="C96" s="194">
        <v>5.0026104937056559E-2</v>
      </c>
      <c r="D96" s="186">
        <v>8.9148906124816492</v>
      </c>
      <c r="E96" s="191">
        <v>864.93819444444671</v>
      </c>
      <c r="F96" s="192">
        <v>4.5971368597131572E-2</v>
      </c>
      <c r="G96" s="193">
        <v>6.8794856242039639</v>
      </c>
      <c r="H96" s="79">
        <v>864.93819444444671</v>
      </c>
      <c r="I96" s="194">
        <v>8.1255223617940076E-2</v>
      </c>
      <c r="J96" s="186">
        <v>9.1395275283547264</v>
      </c>
      <c r="K96" s="79">
        <v>864.93819444444671</v>
      </c>
      <c r="L96" s="193">
        <f t="shared" si="8"/>
        <v>5.9084232384042736E-2</v>
      </c>
      <c r="M96" s="190">
        <f t="shared" si="9"/>
        <v>1.9307378406110468E-2</v>
      </c>
      <c r="N96" s="193">
        <f t="shared" si="10"/>
        <v>8.3113012550134471</v>
      </c>
      <c r="O96" s="190">
        <f t="shared" si="11"/>
        <v>1.2450652338194992</v>
      </c>
    </row>
    <row r="97" spans="2:15" ht="14.4" x14ac:dyDescent="0.3">
      <c r="B97" s="79">
        <v>915.83263888888905</v>
      </c>
      <c r="C97" s="194">
        <v>5.7528658898251067E-2</v>
      </c>
      <c r="D97" s="186">
        <v>8.9748557684179975</v>
      </c>
      <c r="E97" s="191">
        <v>915.83263888888905</v>
      </c>
      <c r="F97" s="192">
        <v>5.0006251203611199E-2</v>
      </c>
      <c r="G97" s="193">
        <v>7.2058050140258372</v>
      </c>
      <c r="H97" s="79">
        <v>915.85138888889196</v>
      </c>
      <c r="I97" s="194">
        <v>0.10440071065465445</v>
      </c>
      <c r="J97" s="186">
        <v>9.1152206308240906</v>
      </c>
      <c r="K97" s="79">
        <v>915.83263888888905</v>
      </c>
      <c r="L97" s="193">
        <f t="shared" si="8"/>
        <v>7.0645206918838896E-2</v>
      </c>
      <c r="M97" s="190">
        <f t="shared" si="9"/>
        <v>2.9474093348652614E-2</v>
      </c>
      <c r="N97" s="193">
        <f t="shared" si="10"/>
        <v>8.4319604710893099</v>
      </c>
      <c r="O97" s="190">
        <f t="shared" si="11"/>
        <v>1.0641985140538557</v>
      </c>
    </row>
    <row r="98" spans="2:15" ht="14.4" x14ac:dyDescent="0.3">
      <c r="B98" s="79">
        <v>969.83750000000146</v>
      </c>
      <c r="C98" s="194">
        <v>8.0023765741572411E-2</v>
      </c>
      <c r="D98" s="186">
        <v>10.714807367359882</v>
      </c>
      <c r="E98" s="191">
        <v>969.83750000000146</v>
      </c>
      <c r="F98" s="192">
        <v>6.2112814923863155E-2</v>
      </c>
      <c r="G98" s="193">
        <v>8.4836275444452625</v>
      </c>
      <c r="H98" s="79">
        <v>969.83750000000146</v>
      </c>
      <c r="I98" s="194">
        <v>0.16581423702006909</v>
      </c>
      <c r="J98" s="186">
        <v>10.59260176331269</v>
      </c>
      <c r="K98" s="79">
        <v>969.83750000000146</v>
      </c>
      <c r="L98" s="193">
        <f t="shared" si="8"/>
        <v>0.1026502725618349</v>
      </c>
      <c r="M98" s="190">
        <f t="shared" si="9"/>
        <v>5.5429823600291195E-2</v>
      </c>
      <c r="N98" s="193">
        <f t="shared" si="10"/>
        <v>9.9303455583726112</v>
      </c>
      <c r="O98" s="190">
        <f t="shared" si="11"/>
        <v>1.2543836379997739</v>
      </c>
    </row>
    <row r="99" spans="2:15" ht="14.4" x14ac:dyDescent="0.3">
      <c r="B99" s="79">
        <v>1060.7965277777766</v>
      </c>
      <c r="C99" s="194">
        <v>0.14111742487630718</v>
      </c>
      <c r="D99" s="186">
        <v>11.467609264385157</v>
      </c>
      <c r="E99" s="191">
        <v>1060.7965277777766</v>
      </c>
      <c r="F99" s="192">
        <v>9.737608222920989E-2</v>
      </c>
      <c r="G99" s="193">
        <v>9.1460807769416199</v>
      </c>
      <c r="H99" s="79">
        <v>1060.7965277777766</v>
      </c>
      <c r="I99" s="194">
        <v>0.359932784417968</v>
      </c>
      <c r="J99" s="186">
        <v>11.434613659668029</v>
      </c>
      <c r="K99" s="79">
        <v>1060.7965277777766</v>
      </c>
      <c r="L99" s="193">
        <f t="shared" si="8"/>
        <v>0.19947543050782834</v>
      </c>
      <c r="M99" s="190">
        <f t="shared" si="9"/>
        <v>0.1406707079744236</v>
      </c>
      <c r="N99" s="193">
        <f t="shared" si="10"/>
        <v>10.682767900331603</v>
      </c>
      <c r="O99" s="190">
        <f t="shared" si="11"/>
        <v>1.3309123426721459</v>
      </c>
    </row>
    <row r="100" spans="2:15" ht="14.4" x14ac:dyDescent="0.3">
      <c r="B100" s="79">
        <v>1131.96875</v>
      </c>
      <c r="C100" s="194">
        <v>0.2534285967452069</v>
      </c>
      <c r="D100" s="186">
        <v>11.40034399997279</v>
      </c>
      <c r="E100" s="191">
        <v>1131.96875</v>
      </c>
      <c r="F100" s="192">
        <v>0.1717458645175933</v>
      </c>
      <c r="G100" s="193">
        <v>8.8040669793770228</v>
      </c>
      <c r="H100" s="79">
        <v>1131.96875</v>
      </c>
      <c r="I100" s="194">
        <v>0.7157198797442208</v>
      </c>
      <c r="J100" s="186">
        <v>10.937404268947262</v>
      </c>
      <c r="K100" s="79">
        <v>1131.96875</v>
      </c>
      <c r="L100" s="193">
        <f t="shared" si="8"/>
        <v>0.38029811366900707</v>
      </c>
      <c r="M100" s="190">
        <f t="shared" si="9"/>
        <v>0.29334082234459563</v>
      </c>
      <c r="N100" s="193">
        <f t="shared" si="10"/>
        <v>10.380605082765692</v>
      </c>
      <c r="O100" s="190">
        <f t="shared" si="11"/>
        <v>1.38480417107176</v>
      </c>
    </row>
    <row r="101" spans="2:15" ht="14.4" x14ac:dyDescent="0.3">
      <c r="B101" s="79">
        <v>1200.934027777781</v>
      </c>
      <c r="C101" s="194">
        <v>0.4691578664824434</v>
      </c>
      <c r="D101" s="186">
        <v>11.217811164457798</v>
      </c>
      <c r="E101" s="191">
        <v>1200.9298611111153</v>
      </c>
      <c r="F101" s="192">
        <v>0.35646310418547072</v>
      </c>
      <c r="G101" s="193">
        <v>9.0271391513715145</v>
      </c>
      <c r="H101" s="79">
        <v>1200.9319444444482</v>
      </c>
      <c r="I101" s="194">
        <v>1.5899383744060356</v>
      </c>
      <c r="J101" s="186">
        <v>11.219894519311881</v>
      </c>
      <c r="K101" s="79">
        <v>1200.934027777781</v>
      </c>
      <c r="L101" s="193">
        <f t="shared" si="8"/>
        <v>0.80518644835798325</v>
      </c>
      <c r="M101" s="190">
        <f t="shared" si="9"/>
        <v>0.68194700412817155</v>
      </c>
      <c r="N101" s="193">
        <f t="shared" si="10"/>
        <v>10.488281611713731</v>
      </c>
      <c r="O101" s="190">
        <f t="shared" si="11"/>
        <v>1.2653869179634509</v>
      </c>
    </row>
    <row r="102" spans="2:15" ht="14.4" x14ac:dyDescent="0.3">
      <c r="B102" s="79">
        <v>1246.7486111111139</v>
      </c>
      <c r="C102" s="194">
        <v>0.7218302141840981</v>
      </c>
      <c r="D102" s="186">
        <v>11.335039284604871</v>
      </c>
      <c r="E102" s="191">
        <v>1246.7486111111139</v>
      </c>
      <c r="F102" s="192">
        <v>0.59970146767164279</v>
      </c>
      <c r="G102" s="193">
        <v>9.0273712119064839</v>
      </c>
      <c r="H102" s="79">
        <v>1246.7486111111139</v>
      </c>
      <c r="I102" s="194">
        <v>2.5670362250400123</v>
      </c>
      <c r="J102" s="186">
        <v>11.83651077792433</v>
      </c>
      <c r="K102" s="79">
        <v>1246.7486111111139</v>
      </c>
      <c r="L102" s="193">
        <f t="shared" si="8"/>
        <v>1.2961893022985844</v>
      </c>
      <c r="M102" s="190">
        <f t="shared" si="9"/>
        <v>1.1022784509651782</v>
      </c>
      <c r="N102" s="193">
        <f t="shared" si="10"/>
        <v>10.73297375814523</v>
      </c>
      <c r="O102" s="190">
        <f t="shared" si="11"/>
        <v>1.4982250995611535</v>
      </c>
    </row>
    <row r="103" spans="2:15" ht="14.4" x14ac:dyDescent="0.3">
      <c r="B103" s="79">
        <v>1272.9979166666672</v>
      </c>
      <c r="C103" s="194">
        <v>0.94365212464387416</v>
      </c>
      <c r="D103" s="186">
        <v>11.522557962367879</v>
      </c>
      <c r="E103" s="191">
        <v>1273</v>
      </c>
      <c r="F103" s="192">
        <v>0.81981481569412096</v>
      </c>
      <c r="G103" s="193">
        <v>9.3533025383554609</v>
      </c>
      <c r="H103" s="79">
        <v>1273</v>
      </c>
      <c r="I103" s="194">
        <v>3.3618820046424216</v>
      </c>
      <c r="J103" s="186">
        <v>12.080819938657035</v>
      </c>
      <c r="K103" s="79">
        <v>1272.9979166666672</v>
      </c>
      <c r="L103" s="193">
        <f t="shared" si="8"/>
        <v>1.7084496483268055</v>
      </c>
      <c r="M103" s="190">
        <f t="shared" si="9"/>
        <v>1.4332525379204941</v>
      </c>
      <c r="N103" s="193">
        <f t="shared" si="10"/>
        <v>10.985560146460124</v>
      </c>
      <c r="O103" s="190">
        <f t="shared" si="11"/>
        <v>1.4408722299198686</v>
      </c>
    </row>
    <row r="104" spans="2:15" ht="14.4" x14ac:dyDescent="0.3">
      <c r="B104" s="79">
        <v>1307.8451388888861</v>
      </c>
      <c r="C104" s="195">
        <v>0.94706197575783979</v>
      </c>
      <c r="D104" s="189">
        <v>10.123335296184312</v>
      </c>
      <c r="E104" s="191">
        <v>1307.8451388888934</v>
      </c>
      <c r="F104" s="192">
        <v>0.82569737342578053</v>
      </c>
      <c r="G104" s="193">
        <v>8.7549382100769062</v>
      </c>
      <c r="H104" s="79">
        <v>1307.8458333333328</v>
      </c>
      <c r="I104" s="195">
        <v>3.3705187709683377</v>
      </c>
      <c r="J104" s="189">
        <v>10.634942686276684</v>
      </c>
      <c r="K104" s="79">
        <v>1307.8451388888861</v>
      </c>
      <c r="L104" s="193">
        <f t="shared" si="8"/>
        <v>1.7144260400506528</v>
      </c>
      <c r="M104" s="190">
        <f t="shared" si="9"/>
        <v>1.4355015470989929</v>
      </c>
      <c r="N104" s="193">
        <f t="shared" si="10"/>
        <v>9.8377387308459667</v>
      </c>
      <c r="O104" s="190">
        <f t="shared" si="11"/>
        <v>0.97199704538264653</v>
      </c>
    </row>
    <row r="105" spans="2:15" ht="14.4" x14ac:dyDescent="0.3">
      <c r="B105" s="79">
        <v>1326.8541666666642</v>
      </c>
      <c r="C105" s="194">
        <v>1.2714775438254085</v>
      </c>
      <c r="D105" s="186">
        <v>14.883348527571581</v>
      </c>
      <c r="E105" s="191">
        <v>1326.8534722222248</v>
      </c>
      <c r="F105" s="192">
        <v>1.1985052978271402</v>
      </c>
      <c r="G105" s="193">
        <v>13.647459293822717</v>
      </c>
      <c r="H105" s="79">
        <v>1326.8534722222248</v>
      </c>
      <c r="I105" s="194">
        <v>4.1548935998998635</v>
      </c>
      <c r="J105" s="186">
        <v>15.443676079314853</v>
      </c>
      <c r="K105" s="79">
        <v>1326.8541666666642</v>
      </c>
      <c r="L105" s="193">
        <f t="shared" si="8"/>
        <v>2.2082921471841375</v>
      </c>
      <c r="M105" s="190">
        <f t="shared" si="9"/>
        <v>1.6862010997973342</v>
      </c>
      <c r="N105" s="193">
        <f t="shared" si="10"/>
        <v>14.658161300236381</v>
      </c>
      <c r="O105" s="190">
        <f t="shared" si="11"/>
        <v>0.91903789401586222</v>
      </c>
    </row>
    <row r="106" spans="2:15" ht="14.4" x14ac:dyDescent="0.3">
      <c r="B106" s="79">
        <v>1358.9083333333328</v>
      </c>
      <c r="C106" s="194">
        <v>1.9370852170914568</v>
      </c>
      <c r="D106" s="186">
        <v>15.681723721973739</v>
      </c>
      <c r="E106" s="191">
        <v>1358.90625</v>
      </c>
      <c r="F106" s="192">
        <v>1.9218669394687731</v>
      </c>
      <c r="G106" s="193">
        <v>14.177715102830934</v>
      </c>
      <c r="H106" s="79">
        <v>1358.9097222222263</v>
      </c>
      <c r="I106" s="194">
        <v>5.610969667594718</v>
      </c>
      <c r="J106" s="186">
        <v>16.447364462228158</v>
      </c>
      <c r="K106" s="79">
        <v>1358.9083333333328</v>
      </c>
      <c r="L106" s="193">
        <f t="shared" si="8"/>
        <v>3.1566406080516494</v>
      </c>
      <c r="M106" s="190">
        <f t="shared" si="9"/>
        <v>2.1255249347823755</v>
      </c>
      <c r="N106" s="193">
        <f t="shared" si="10"/>
        <v>15.435601095677612</v>
      </c>
      <c r="O106" s="190">
        <f t="shared" si="11"/>
        <v>1.1546684866377168</v>
      </c>
    </row>
    <row r="107" spans="2:15" ht="14.4" x14ac:dyDescent="0.3">
      <c r="B107" s="79">
        <v>1392.9326388888876</v>
      </c>
      <c r="C107" s="194">
        <v>2.7592709274106624</v>
      </c>
      <c r="D107" s="186">
        <v>16.215517586436597</v>
      </c>
      <c r="E107" s="191">
        <v>1392.9326388888876</v>
      </c>
      <c r="F107" s="192">
        <v>2.9083644909474056</v>
      </c>
      <c r="G107" s="193">
        <v>14.732555817106721</v>
      </c>
      <c r="H107" s="79">
        <v>1392.9319444444482</v>
      </c>
      <c r="I107" s="194">
        <v>6.9981990139469259</v>
      </c>
      <c r="J107" s="186">
        <v>16.760674388849779</v>
      </c>
      <c r="K107" s="79">
        <v>1392.9326388888876</v>
      </c>
      <c r="L107" s="193">
        <f t="shared" si="8"/>
        <v>4.2219448107683313</v>
      </c>
      <c r="M107" s="190">
        <f t="shared" si="9"/>
        <v>2.4054620706159828</v>
      </c>
      <c r="N107" s="193">
        <f t="shared" si="10"/>
        <v>15.902915930797699</v>
      </c>
      <c r="O107" s="190">
        <f t="shared" si="11"/>
        <v>1.0495742382477811</v>
      </c>
    </row>
    <row r="108" spans="2:15" ht="14.4" x14ac:dyDescent="0.3">
      <c r="B108" s="79">
        <v>1445.9638888888876</v>
      </c>
      <c r="C108" s="194">
        <v>3.8324105326386202</v>
      </c>
      <c r="D108" s="186">
        <v>15.596617689905798</v>
      </c>
      <c r="E108" s="191">
        <v>1445.9638888888876</v>
      </c>
      <c r="F108" s="192">
        <v>4.5947269538816213</v>
      </c>
      <c r="G108" s="193">
        <v>14.687101341953458</v>
      </c>
      <c r="H108" s="79">
        <v>1445.9631944444482</v>
      </c>
      <c r="I108" s="194">
        <v>7.3173281433686821</v>
      </c>
      <c r="J108" s="186">
        <v>16.212942412185818</v>
      </c>
      <c r="K108" s="79">
        <v>1445.9638888888876</v>
      </c>
      <c r="L108" s="193">
        <f t="shared" si="8"/>
        <v>5.2481552099629747</v>
      </c>
      <c r="M108" s="190">
        <f t="shared" si="9"/>
        <v>1.8320450466018212</v>
      </c>
      <c r="N108" s="193">
        <f t="shared" si="10"/>
        <v>15.498887148015024</v>
      </c>
      <c r="O108" s="190">
        <f t="shared" si="11"/>
        <v>0.7676009295302193</v>
      </c>
    </row>
    <row r="109" spans="2:15" ht="14.4" x14ac:dyDescent="0.3">
      <c r="B109" s="79">
        <v>1475.7874999999985</v>
      </c>
      <c r="C109" s="194">
        <v>5.2929297801095547</v>
      </c>
      <c r="D109" s="186">
        <v>16.594973622890297</v>
      </c>
      <c r="E109" s="191">
        <v>1475.7874999999985</v>
      </c>
      <c r="F109" s="192">
        <v>6.3934248066763777</v>
      </c>
      <c r="G109" s="193">
        <v>15.69979584295935</v>
      </c>
      <c r="H109" s="79">
        <v>1475.7909722222248</v>
      </c>
      <c r="I109" s="194">
        <v>8.2785773370450624</v>
      </c>
      <c r="J109" s="186">
        <v>17.535542754027716</v>
      </c>
      <c r="K109" s="79">
        <v>1475.7874999999985</v>
      </c>
      <c r="L109" s="193">
        <f t="shared" si="8"/>
        <v>6.6549773079436649</v>
      </c>
      <c r="M109" s="190">
        <f t="shared" si="9"/>
        <v>1.5099106320402309</v>
      </c>
      <c r="N109" s="193">
        <f t="shared" si="10"/>
        <v>16.610104073292451</v>
      </c>
      <c r="O109" s="190">
        <f t="shared" si="11"/>
        <v>0.91796698103542418</v>
      </c>
    </row>
    <row r="111" spans="2:15" ht="14.4" x14ac:dyDescent="0.3">
      <c r="B111" s="79">
        <v>1524.90625</v>
      </c>
      <c r="C111" s="186">
        <v>0</v>
      </c>
      <c r="D111" s="186">
        <v>0</v>
      </c>
      <c r="E111" s="79">
        <v>1524.90625</v>
      </c>
      <c r="F111" s="186">
        <v>0</v>
      </c>
      <c r="G111" s="186">
        <v>0</v>
      </c>
      <c r="H111" s="79">
        <v>1524.9124999999985</v>
      </c>
      <c r="I111" s="186">
        <v>0</v>
      </c>
      <c r="J111" s="186">
        <v>0</v>
      </c>
      <c r="K111" s="79">
        <v>1524.90625</v>
      </c>
      <c r="L111" s="193"/>
    </row>
    <row r="112" spans="2:15" ht="14.4" x14ac:dyDescent="0.3">
      <c r="B112" s="79">
        <v>1530.8506944444453</v>
      </c>
      <c r="C112" s="186">
        <v>0.1747416870026661</v>
      </c>
      <c r="D112" s="186">
        <v>1.0311691381512837</v>
      </c>
      <c r="E112" s="79">
        <v>1530.8548611111109</v>
      </c>
      <c r="F112" s="186">
        <v>0.27505646974728426</v>
      </c>
      <c r="G112" s="186">
        <v>1.339425838722901</v>
      </c>
      <c r="H112" s="79">
        <v>1530.8583333333372</v>
      </c>
      <c r="I112" s="186"/>
      <c r="J112" s="186">
        <v>1.1738512338168281</v>
      </c>
      <c r="K112" s="79">
        <v>1530.8506944444453</v>
      </c>
      <c r="L112" s="193"/>
    </row>
    <row r="113" spans="2:14" ht="14.4" x14ac:dyDescent="0.3">
      <c r="B113" s="79">
        <v>1537.8472222222263</v>
      </c>
      <c r="C113" s="186">
        <v>0.35405877908638866</v>
      </c>
      <c r="D113" s="186">
        <v>1.3689801773080481</v>
      </c>
      <c r="E113" s="79">
        <v>1537.8590277777766</v>
      </c>
      <c r="F113" s="186">
        <v>0.60440640861578321</v>
      </c>
      <c r="G113" s="186">
        <v>1.7405114363147258</v>
      </c>
      <c r="H113" s="79">
        <v>1537.8694444444482</v>
      </c>
      <c r="I113" s="186"/>
      <c r="J113" s="186">
        <v>1.7220692194428127</v>
      </c>
      <c r="K113" s="79">
        <v>1537.8472222222263</v>
      </c>
      <c r="L113" s="193"/>
    </row>
    <row r="114" spans="2:14" ht="14.4" x14ac:dyDescent="0.3">
      <c r="B114" s="79">
        <v>1546.9000000000015</v>
      </c>
      <c r="C114" s="186">
        <v>0.54847647114331788</v>
      </c>
      <c r="D114" s="186"/>
      <c r="E114" s="79">
        <v>1546.90625</v>
      </c>
      <c r="F114" s="186">
        <v>1.0016231180504847</v>
      </c>
      <c r="G114" s="186"/>
      <c r="H114" s="79">
        <v>1546.9076388888934</v>
      </c>
      <c r="I114" s="186">
        <v>0.14903344681171141</v>
      </c>
      <c r="J114" s="186"/>
      <c r="K114" s="79">
        <v>1546.9000000000015</v>
      </c>
      <c r="L114" s="193"/>
    </row>
    <row r="115" spans="2:14" ht="14.4" x14ac:dyDescent="0.3">
      <c r="B115" s="79">
        <v>1559.9513888888905</v>
      </c>
      <c r="C115" s="186">
        <v>0.77384961687712051</v>
      </c>
      <c r="D115" s="186"/>
      <c r="E115" s="79">
        <v>1559.9520833333372</v>
      </c>
      <c r="F115" s="186">
        <v>1.5500791512534187</v>
      </c>
      <c r="G115" s="186"/>
      <c r="H115" s="79">
        <v>1559.9527777777766</v>
      </c>
      <c r="I115" s="186">
        <v>0.22137369504875001</v>
      </c>
      <c r="J115" s="186"/>
      <c r="K115" s="79">
        <v>1559.9513888888905</v>
      </c>
      <c r="L115" s="193"/>
    </row>
    <row r="116" spans="2:14" ht="14.4" x14ac:dyDescent="0.3">
      <c r="B116" s="79">
        <v>1571.9895833333358</v>
      </c>
      <c r="C116" s="186">
        <v>0.99509149015173581</v>
      </c>
      <c r="D116" s="186">
        <v>1.5994006415831823</v>
      </c>
      <c r="E116" s="79">
        <v>1571.9923611111153</v>
      </c>
      <c r="F116" s="186">
        <v>2.1463793532747815</v>
      </c>
      <c r="G116" s="186">
        <v>2.2725881763656841</v>
      </c>
      <c r="H116" s="79">
        <v>1571.9944444444482</v>
      </c>
      <c r="I116" s="186">
        <v>0.29267107509573553</v>
      </c>
      <c r="J116" s="186">
        <v>1.8218382064196168</v>
      </c>
      <c r="K116" s="79">
        <v>1571.9895833333358</v>
      </c>
      <c r="L116" s="193"/>
    </row>
    <row r="117" spans="2:14" ht="14.4" x14ac:dyDescent="0.3">
      <c r="B117" s="79">
        <v>1585.8381944444482</v>
      </c>
      <c r="C117" s="186">
        <v>1.2911430278273746</v>
      </c>
      <c r="D117" s="186">
        <v>1.7556604643696927</v>
      </c>
      <c r="E117" s="79">
        <v>1585.8430555555533</v>
      </c>
      <c r="F117" s="186">
        <v>2.814249233194956</v>
      </c>
      <c r="G117" s="186">
        <v>2.3426549379962278</v>
      </c>
      <c r="H117" s="79">
        <v>1585.851388888892</v>
      </c>
      <c r="I117" s="186">
        <v>0.39258708063794118</v>
      </c>
      <c r="J117" s="186">
        <v>1.833339284431059</v>
      </c>
      <c r="K117" s="79">
        <v>1585.8381944444482</v>
      </c>
      <c r="L117" s="193"/>
    </row>
    <row r="118" spans="2:14" ht="14.4" x14ac:dyDescent="0.3">
      <c r="B118" s="79">
        <v>1622.8354166666686</v>
      </c>
      <c r="C118" s="186">
        <v>1.7571309898497758</v>
      </c>
      <c r="D118" s="186">
        <v>1.8155318851045497</v>
      </c>
      <c r="E118" s="79">
        <v>1622.84375</v>
      </c>
      <c r="F118" s="186">
        <v>3.8647998421634662</v>
      </c>
      <c r="G118" s="186">
        <v>2.4252190954299899</v>
      </c>
      <c r="H118" s="79">
        <v>1622.8506944444453</v>
      </c>
      <c r="I118" s="186">
        <v>0.62838645250484759</v>
      </c>
      <c r="J118" s="186">
        <v>1.7794720370270436</v>
      </c>
      <c r="K118" s="79">
        <v>1622.8354166666686</v>
      </c>
      <c r="L118" s="193"/>
    </row>
    <row r="119" spans="2:14" ht="14.4" x14ac:dyDescent="0.3">
      <c r="B119" s="79">
        <v>1662.9215277777766</v>
      </c>
      <c r="C119" s="186">
        <v>2.2639771227248366</v>
      </c>
      <c r="D119" s="186">
        <v>1.9382802863076074</v>
      </c>
      <c r="E119" s="79">
        <v>1662.9284722222219</v>
      </c>
      <c r="F119" s="186">
        <v>5.8420112887438078</v>
      </c>
      <c r="G119" s="186">
        <v>2.2706161422281768</v>
      </c>
      <c r="H119" s="79">
        <v>1662.9368055555606</v>
      </c>
      <c r="I119" s="186">
        <v>0.89578054021283549</v>
      </c>
      <c r="J119" s="186">
        <v>2.1761170927361824</v>
      </c>
      <c r="K119" s="79">
        <v>1662.9215277777766</v>
      </c>
      <c r="L119" s="193"/>
    </row>
    <row r="120" spans="2:14" ht="14.4" x14ac:dyDescent="0.3">
      <c r="B120" s="79">
        <v>1697.9187499999971</v>
      </c>
      <c r="C120" s="186">
        <v>2.4416679249822679</v>
      </c>
      <c r="D120" s="186">
        <v>1.9888420134992737</v>
      </c>
      <c r="E120" s="79">
        <v>1697.9312500000015</v>
      </c>
      <c r="F120" s="186">
        <v>7.9676910847473685</v>
      </c>
      <c r="G120" s="186">
        <v>2.8748002157714936</v>
      </c>
      <c r="H120" s="79">
        <v>1697.9395833333328</v>
      </c>
      <c r="I120" s="186">
        <v>1.0653168706725435</v>
      </c>
      <c r="J120" s="186">
        <v>2.2557908208276816</v>
      </c>
      <c r="K120" s="79">
        <v>1697.9187499999971</v>
      </c>
      <c r="L120" s="193"/>
    </row>
    <row r="121" spans="2:14" ht="14.4" x14ac:dyDescent="0.3">
      <c r="B121" s="79">
        <v>1728.7854166666657</v>
      </c>
      <c r="C121" s="186">
        <v>2.7795942773232007</v>
      </c>
      <c r="D121" s="186">
        <v>2.2815906666268932</v>
      </c>
      <c r="E121" s="79">
        <v>1728.7881944444453</v>
      </c>
      <c r="F121" s="186">
        <v>9.7358056755465316</v>
      </c>
      <c r="G121" s="186">
        <v>3.4192909567330658</v>
      </c>
      <c r="H121" s="79">
        <v>1728.7944444444438</v>
      </c>
      <c r="I121" s="186">
        <v>1.3288457226118626</v>
      </c>
      <c r="J121" s="186">
        <v>3.1003545775368737</v>
      </c>
      <c r="K121" s="79">
        <v>1728.7854166666657</v>
      </c>
      <c r="L121" s="193"/>
    </row>
    <row r="122" spans="2:14" ht="14.4" x14ac:dyDescent="0.3">
      <c r="B122" s="79">
        <v>1810.9493055555577</v>
      </c>
      <c r="C122" s="186">
        <v>3.6073142033011978</v>
      </c>
      <c r="D122" s="186">
        <v>2.3688501628880632</v>
      </c>
      <c r="E122" s="79">
        <v>1810.9555555555562</v>
      </c>
      <c r="F122" s="186">
        <v>12.392760118161343</v>
      </c>
      <c r="G122" s="186">
        <v>3.8850269400050745</v>
      </c>
      <c r="H122" s="79">
        <v>1810.9576388888891</v>
      </c>
      <c r="I122" s="186">
        <v>2.2641686667194199</v>
      </c>
      <c r="J122" s="186">
        <v>2.8229620945111247</v>
      </c>
      <c r="K122" s="79">
        <v>1810.9493055555577</v>
      </c>
      <c r="L122" s="193"/>
    </row>
    <row r="123" spans="2:14" ht="14.4" x14ac:dyDescent="0.3">
      <c r="B123" s="79">
        <v>1858.7604166666642</v>
      </c>
      <c r="C123" s="186">
        <v>3.8095635642223615</v>
      </c>
      <c r="D123" s="186">
        <v>2.4878927152282739</v>
      </c>
      <c r="E123" s="79">
        <v>1858.7666666666701</v>
      </c>
      <c r="F123" s="186">
        <v>11.59416943847094</v>
      </c>
      <c r="G123" s="186">
        <v>4.0598930468391936</v>
      </c>
      <c r="H123" s="79">
        <v>1858.7673611111095</v>
      </c>
      <c r="I123" s="186">
        <v>2.4350819187603268</v>
      </c>
      <c r="J123" s="186">
        <v>2.9522101556705365</v>
      </c>
      <c r="K123" s="79">
        <v>1858.7604166666642</v>
      </c>
      <c r="L123" s="193"/>
    </row>
    <row r="124" spans="2:14" ht="14.4" x14ac:dyDescent="0.3">
      <c r="B124" s="79">
        <v>1887.9638888888876</v>
      </c>
      <c r="C124" s="186">
        <v>3.9835924562214995</v>
      </c>
      <c r="D124" s="186">
        <v>2.4403044987083033</v>
      </c>
      <c r="E124" s="79">
        <v>1887.9618055555547</v>
      </c>
      <c r="F124" s="186">
        <v>12.001036786315082</v>
      </c>
      <c r="G124" s="186">
        <v>4.1898810518913878</v>
      </c>
      <c r="H124" s="79">
        <v>1887.9701388888934</v>
      </c>
      <c r="I124" s="186">
        <v>2.8953573992323416</v>
      </c>
      <c r="J124" s="186">
        <v>2.8881851146097146</v>
      </c>
      <c r="K124" s="79">
        <v>1887.9638888888876</v>
      </c>
      <c r="L124" s="193"/>
    </row>
    <row r="125" spans="2:14" ht="14.4" x14ac:dyDescent="0.3">
      <c r="B125" s="79">
        <v>2189.7736111111153</v>
      </c>
      <c r="C125" s="186">
        <v>7.9656849792933713</v>
      </c>
      <c r="D125" s="186">
        <v>2.9773018362548611</v>
      </c>
      <c r="E125" s="79">
        <v>2189.7756944444482</v>
      </c>
      <c r="F125" s="186">
        <v>11.288642610802135</v>
      </c>
      <c r="G125" s="186">
        <v>4.1653393960845611</v>
      </c>
      <c r="H125" s="79">
        <v>2189.777777777781</v>
      </c>
      <c r="I125" s="186">
        <v>7.3391229140219352</v>
      </c>
      <c r="J125" s="186">
        <v>3.460651126310617</v>
      </c>
      <c r="K125" s="79">
        <v>2189.7736111111153</v>
      </c>
      <c r="L125" s="193"/>
    </row>
    <row r="126" spans="2:14" ht="14.4" x14ac:dyDescent="0.3">
      <c r="B126" s="79">
        <v>2400.0041666666657</v>
      </c>
      <c r="C126" s="186">
        <v>12.04312253597484</v>
      </c>
      <c r="D126" s="186">
        <v>3.8098736491174066</v>
      </c>
      <c r="E126" s="79">
        <v>2400.0041666666657</v>
      </c>
      <c r="F126" s="186">
        <v>12.871518361035839</v>
      </c>
      <c r="G126" s="186">
        <v>5.1708142496130449</v>
      </c>
      <c r="H126" s="79">
        <v>2400.0020833333328</v>
      </c>
      <c r="I126" s="186">
        <v>8.065392416421119</v>
      </c>
      <c r="J126" s="186">
        <v>4.2217750416551354</v>
      </c>
      <c r="K126" s="79">
        <v>2400.0041666666657</v>
      </c>
      <c r="L126" s="193"/>
    </row>
    <row r="127" spans="2:14" ht="14.4" x14ac:dyDescent="0.3">
      <c r="B127" s="79">
        <v>2603.84375</v>
      </c>
      <c r="C127" s="186">
        <v>14.842244962289408</v>
      </c>
      <c r="D127" s="186">
        <v>5.5914810370540478</v>
      </c>
      <c r="E127" s="79">
        <v>2603.84375</v>
      </c>
      <c r="F127" s="186">
        <v>15.523316785510453</v>
      </c>
      <c r="G127" s="186">
        <v>7.4106106287328579</v>
      </c>
      <c r="H127" s="79">
        <v>2603.8444444444467</v>
      </c>
      <c r="I127" s="186">
        <v>10.116818581026191</v>
      </c>
      <c r="J127" s="186">
        <v>5.9581382854427751</v>
      </c>
      <c r="K127" s="79">
        <v>2603.84375</v>
      </c>
      <c r="L127" s="193"/>
      <c r="N127" s="193"/>
    </row>
  </sheetData>
  <protectedRanges>
    <protectedRange sqref="E111:E127 B111 K111" name="Bereich1_1_99"/>
  </protectedRange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>
    <pageSetUpPr fitToPage="1"/>
  </sheetPr>
  <dimension ref="A1:U101"/>
  <sheetViews>
    <sheetView topLeftCell="A8" zoomScale="85" workbookViewId="0">
      <selection activeCell="F6" sqref="F6"/>
    </sheetView>
  </sheetViews>
  <sheetFormatPr baseColWidth="10" defaultColWidth="9" defaultRowHeight="13.8" x14ac:dyDescent="0.25"/>
  <cols>
    <col min="1" max="1" width="15.09765625" style="167" customWidth="1"/>
    <col min="2" max="2" width="17.5" style="228" bestFit="1" customWidth="1"/>
    <col min="3" max="3" width="16.59765625" style="167" bestFit="1" customWidth="1"/>
    <col min="4" max="4" width="13.19921875" style="167" customWidth="1"/>
    <col min="5" max="5" width="13.69921875" style="167" customWidth="1"/>
    <col min="6" max="6" width="19.69921875" style="167" bestFit="1" customWidth="1"/>
    <col min="7" max="7" width="32.5" style="167" bestFit="1" customWidth="1"/>
    <col min="8" max="8" width="32.5" style="167" customWidth="1"/>
    <col min="9" max="10" width="9" style="167" customWidth="1"/>
    <col min="11" max="12" width="11.69921875" style="167" bestFit="1" customWidth="1"/>
    <col min="13" max="13" width="12.19921875" style="167" customWidth="1"/>
    <col min="14" max="15" width="10.69921875" style="167" bestFit="1" customWidth="1"/>
    <col min="16" max="16" width="9.59765625" style="167" bestFit="1" customWidth="1"/>
    <col min="17" max="17" width="13.5" style="167" bestFit="1" customWidth="1"/>
    <col min="18" max="21" width="9" style="167"/>
    <col min="22" max="22" width="12.19921875" style="167" bestFit="1" customWidth="1"/>
    <col min="23" max="23" width="24.19921875" style="167" bestFit="1" customWidth="1"/>
    <col min="24" max="24" width="13.5" style="167" bestFit="1" customWidth="1"/>
    <col min="25" max="25" width="22.19921875" style="167" bestFit="1" customWidth="1"/>
    <col min="26" max="16384" width="9" style="167"/>
  </cols>
  <sheetData>
    <row r="1" spans="1:21" x14ac:dyDescent="0.25">
      <c r="S1" s="196"/>
      <c r="T1" s="196"/>
    </row>
    <row r="2" spans="1:21" x14ac:dyDescent="0.25">
      <c r="S2" s="196"/>
      <c r="T2" s="196"/>
    </row>
    <row r="3" spans="1:21" x14ac:dyDescent="0.25">
      <c r="A3" s="167" t="s">
        <v>246</v>
      </c>
      <c r="D3" s="197" t="s">
        <v>247</v>
      </c>
      <c r="N3" s="198" t="s">
        <v>248</v>
      </c>
      <c r="O3" s="199"/>
      <c r="S3" s="196"/>
      <c r="T3" s="196"/>
    </row>
    <row r="4" spans="1:21" ht="14.4" x14ac:dyDescent="0.3">
      <c r="A4" s="167" t="s">
        <v>249</v>
      </c>
      <c r="C4" s="167" t="s">
        <v>250</v>
      </c>
      <c r="D4" s="200" t="s">
        <v>251</v>
      </c>
      <c r="E4" s="199" t="s">
        <v>252</v>
      </c>
      <c r="F4" s="199" t="s">
        <v>253</v>
      </c>
      <c r="G4" s="167" t="s">
        <v>254</v>
      </c>
      <c r="H4" s="167" t="s">
        <v>255</v>
      </c>
      <c r="I4" s="199" t="s">
        <v>256</v>
      </c>
      <c r="J4" s="199" t="s">
        <v>257</v>
      </c>
      <c r="K4" s="199" t="s">
        <v>258</v>
      </c>
      <c r="L4" s="199" t="s">
        <v>259</v>
      </c>
      <c r="M4" s="200" t="s">
        <v>260</v>
      </c>
      <c r="N4" s="199" t="s">
        <v>261</v>
      </c>
      <c r="O4" s="199" t="s">
        <v>262</v>
      </c>
      <c r="R4" s="167" t="s">
        <v>263</v>
      </c>
    </row>
    <row r="5" spans="1:21" x14ac:dyDescent="0.25">
      <c r="A5" s="167" t="s">
        <v>264</v>
      </c>
      <c r="B5" s="228">
        <v>1351</v>
      </c>
      <c r="C5" s="196" t="s">
        <v>265</v>
      </c>
      <c r="D5" s="196">
        <v>72</v>
      </c>
      <c r="E5" s="201"/>
      <c r="F5" s="202">
        <v>3.8780000000000001</v>
      </c>
      <c r="G5" s="203">
        <v>2.12769282782619</v>
      </c>
      <c r="H5" s="204">
        <f>F5/100*G5</f>
        <v>8.2511927863099646E-2</v>
      </c>
      <c r="I5" s="205">
        <f>F5/J5</f>
        <v>19.487437185929647</v>
      </c>
      <c r="J5" s="206">
        <v>0.19900000000000001</v>
      </c>
      <c r="K5" s="206">
        <f>J5*10</f>
        <v>1.9900000000000002</v>
      </c>
      <c r="L5" s="206">
        <v>3.95</v>
      </c>
      <c r="M5" s="207" t="s">
        <v>266</v>
      </c>
      <c r="N5" s="208">
        <v>-29.091693628859119</v>
      </c>
      <c r="O5" s="203">
        <v>7.2667938399557888E-2</v>
      </c>
      <c r="Q5" s="196">
        <v>52</v>
      </c>
      <c r="R5" s="209">
        <v>2564.2718446601939</v>
      </c>
    </row>
    <row r="6" spans="1:21" x14ac:dyDescent="0.25">
      <c r="A6" s="167" t="s">
        <v>264</v>
      </c>
      <c r="B6" s="228">
        <v>1352</v>
      </c>
      <c r="C6" s="196" t="s">
        <v>267</v>
      </c>
      <c r="D6" s="196">
        <v>98</v>
      </c>
      <c r="E6" s="201"/>
      <c r="F6" s="202">
        <v>12.38</v>
      </c>
      <c r="G6" s="203">
        <v>2.6435661569460804</v>
      </c>
      <c r="H6" s="204">
        <f>F6/100*G6</f>
        <v>0.3272734902299248</v>
      </c>
      <c r="I6" s="205">
        <f>F6/J6</f>
        <v>15.974193548387097</v>
      </c>
      <c r="J6" s="206">
        <v>0.77500000000000002</v>
      </c>
      <c r="K6" s="206">
        <f>J6*10</f>
        <v>7.75</v>
      </c>
      <c r="L6" s="206">
        <v>4.78</v>
      </c>
      <c r="M6" s="210">
        <v>2564.2718446601939</v>
      </c>
      <c r="N6" s="211">
        <v>-28.478612077046357</v>
      </c>
      <c r="O6" s="203">
        <v>0.47519132267149294</v>
      </c>
      <c r="Q6" s="196">
        <v>53</v>
      </c>
      <c r="R6" s="209">
        <v>3777.8640776699026</v>
      </c>
    </row>
    <row r="7" spans="1:21" x14ac:dyDescent="0.25">
      <c r="A7" s="167" t="s">
        <v>264</v>
      </c>
      <c r="B7" s="228">
        <v>1353</v>
      </c>
      <c r="C7" s="196" t="s">
        <v>268</v>
      </c>
      <c r="D7" s="196">
        <v>123</v>
      </c>
      <c r="E7" s="201"/>
      <c r="F7" s="202">
        <v>7.3470000000000004</v>
      </c>
      <c r="G7" s="203">
        <v>2.4815000413048303</v>
      </c>
      <c r="H7" s="204">
        <f>F7/100*G7</f>
        <v>0.1823158080346659</v>
      </c>
      <c r="I7" s="205">
        <f>F7/J7</f>
        <v>15.37029288702929</v>
      </c>
      <c r="J7" s="206">
        <v>0.47799999999999998</v>
      </c>
      <c r="K7" s="206">
        <f>J7*10</f>
        <v>4.7799999999999994</v>
      </c>
      <c r="L7" s="206">
        <v>4.3</v>
      </c>
      <c r="M7" s="210">
        <v>3777.8640776699026</v>
      </c>
      <c r="N7" s="211">
        <v>-28.559214417465455</v>
      </c>
      <c r="O7" s="203">
        <v>2.7784799976301323E-2</v>
      </c>
      <c r="Q7" s="196">
        <v>67</v>
      </c>
      <c r="R7" s="209">
        <v>16915.631067961163</v>
      </c>
    </row>
    <row r="8" spans="1:21" x14ac:dyDescent="0.25">
      <c r="C8" s="196"/>
      <c r="D8" s="196"/>
      <c r="H8" s="204"/>
      <c r="Q8" s="167">
        <v>72</v>
      </c>
      <c r="R8" s="210">
        <v>45.220700000000022</v>
      </c>
    </row>
    <row r="9" spans="1:21" x14ac:dyDescent="0.25">
      <c r="H9" s="204"/>
      <c r="Q9" s="167">
        <v>74</v>
      </c>
      <c r="R9" s="210">
        <v>578.44395000000009</v>
      </c>
    </row>
    <row r="10" spans="1:21" x14ac:dyDescent="0.25">
      <c r="A10" s="200" t="s">
        <v>269</v>
      </c>
      <c r="C10" s="196"/>
      <c r="D10" s="200" t="s">
        <v>270</v>
      </c>
      <c r="E10" s="202"/>
      <c r="H10" s="204"/>
      <c r="I10" s="212" t="s">
        <v>271</v>
      </c>
      <c r="K10" s="212"/>
      <c r="L10" s="202"/>
      <c r="N10" s="198" t="s">
        <v>248</v>
      </c>
      <c r="O10" s="199"/>
      <c r="Q10" s="167">
        <v>75</v>
      </c>
      <c r="R10" s="210">
        <v>956.86045000000013</v>
      </c>
    </row>
    <row r="11" spans="1:21" ht="14.4" x14ac:dyDescent="0.3">
      <c r="A11" s="167" t="s">
        <v>249</v>
      </c>
      <c r="C11" s="167" t="s">
        <v>272</v>
      </c>
      <c r="D11" s="200" t="s">
        <v>273</v>
      </c>
      <c r="E11" s="199" t="s">
        <v>274</v>
      </c>
      <c r="F11" s="199" t="s">
        <v>253</v>
      </c>
      <c r="H11" s="204"/>
      <c r="I11" s="199" t="s">
        <v>256</v>
      </c>
      <c r="J11" s="199" t="s">
        <v>257</v>
      </c>
      <c r="K11" s="199" t="s">
        <v>258</v>
      </c>
      <c r="L11" s="199" t="s">
        <v>259</v>
      </c>
      <c r="M11" s="200" t="s">
        <v>260</v>
      </c>
      <c r="N11" s="199" t="s">
        <v>261</v>
      </c>
      <c r="O11" s="199" t="s">
        <v>262</v>
      </c>
      <c r="Q11" s="167">
        <v>77</v>
      </c>
      <c r="R11" s="210">
        <v>1569.20715</v>
      </c>
    </row>
    <row r="12" spans="1:21" x14ac:dyDescent="0.25">
      <c r="A12" s="213" t="s">
        <v>264</v>
      </c>
      <c r="B12" s="229">
        <v>1367</v>
      </c>
      <c r="C12" s="167" t="s">
        <v>275</v>
      </c>
      <c r="D12" s="210">
        <v>393.63799999999998</v>
      </c>
      <c r="E12" s="202">
        <v>9.4E-2</v>
      </c>
      <c r="F12" s="202">
        <v>3.7690000000000001</v>
      </c>
      <c r="G12" s="203">
        <v>2.9119397264341487</v>
      </c>
      <c r="H12" s="204">
        <f>F12/100*G12</f>
        <v>0.10975100828930306</v>
      </c>
      <c r="I12" s="205">
        <f>F12/J12</f>
        <v>12.819727891156464</v>
      </c>
      <c r="J12" s="202">
        <v>0.29399999999999998</v>
      </c>
      <c r="K12" s="206">
        <f>J12*10</f>
        <v>2.94</v>
      </c>
      <c r="L12" s="206">
        <v>6.94</v>
      </c>
      <c r="M12" s="210">
        <v>16915.631067961163</v>
      </c>
      <c r="N12" s="214">
        <v>-26.469400000000004</v>
      </c>
      <c r="O12" s="214">
        <v>2.1000000000000796E-2</v>
      </c>
      <c r="Q12" s="167">
        <v>78</v>
      </c>
      <c r="R12" s="210">
        <v>1820.3380999999999</v>
      </c>
    </row>
    <row r="13" spans="1:21" x14ac:dyDescent="0.25">
      <c r="A13" s="213" t="s">
        <v>264</v>
      </c>
      <c r="B13" s="229">
        <v>1369</v>
      </c>
      <c r="C13" s="167" t="s">
        <v>276</v>
      </c>
      <c r="D13" s="210">
        <v>443.63799999999998</v>
      </c>
      <c r="E13" s="202">
        <v>0.14399999999999999</v>
      </c>
      <c r="F13" s="202">
        <v>4.87</v>
      </c>
      <c r="G13" s="203">
        <v>3.0242382465038751</v>
      </c>
      <c r="H13" s="204">
        <f>F13/100*G13</f>
        <v>0.14728040260473871</v>
      </c>
      <c r="I13" s="205">
        <f>F13/J13</f>
        <v>13.954154727793698</v>
      </c>
      <c r="J13" s="202">
        <v>0.34899999999999998</v>
      </c>
      <c r="K13" s="206">
        <f>J13*10</f>
        <v>3.4899999999999998</v>
      </c>
      <c r="L13" s="206">
        <v>7.15</v>
      </c>
      <c r="M13" s="210">
        <v>19342.815533980582</v>
      </c>
      <c r="N13" s="214">
        <v>-26.915400000000005</v>
      </c>
      <c r="O13" s="214">
        <v>1.2999999999999901E-2</v>
      </c>
    </row>
    <row r="14" spans="1:21" x14ac:dyDescent="0.25">
      <c r="A14" s="213" t="s">
        <v>264</v>
      </c>
      <c r="B14" s="229">
        <v>1370</v>
      </c>
      <c r="C14" s="167" t="s">
        <v>277</v>
      </c>
      <c r="D14" s="210">
        <v>343.63799999999998</v>
      </c>
      <c r="E14" s="202">
        <v>5.7000000000000002E-2</v>
      </c>
      <c r="F14" s="202">
        <v>3.5720000000000001</v>
      </c>
      <c r="G14" s="203">
        <v>4.2761778254800404</v>
      </c>
      <c r="H14" s="204">
        <f>F14/100*G14</f>
        <v>0.15274507192614706</v>
      </c>
      <c r="I14" s="205">
        <f>F14/J14</f>
        <v>13.479245283018868</v>
      </c>
      <c r="J14" s="202">
        <v>0.26500000000000001</v>
      </c>
      <c r="K14" s="206">
        <f>J14*10</f>
        <v>2.6500000000000004</v>
      </c>
      <c r="L14" s="206">
        <v>7.17</v>
      </c>
      <c r="M14" s="210">
        <v>14488.446601941747</v>
      </c>
      <c r="N14" s="214">
        <v>-26.875400000000006</v>
      </c>
      <c r="O14" s="214">
        <v>4.1999999999999815E-2</v>
      </c>
      <c r="Q14" s="167" t="s">
        <v>278</v>
      </c>
      <c r="R14" s="203"/>
      <c r="S14" s="203"/>
      <c r="T14" s="203"/>
      <c r="U14" s="203"/>
    </row>
    <row r="15" spans="1:21" x14ac:dyDescent="0.25">
      <c r="A15" s="213"/>
      <c r="B15" s="230"/>
      <c r="C15" s="200"/>
      <c r="D15" s="196"/>
      <c r="E15" s="202"/>
      <c r="F15" s="202"/>
      <c r="H15" s="204"/>
      <c r="I15" s="202"/>
      <c r="J15" s="202"/>
      <c r="K15" s="202"/>
      <c r="L15" s="202"/>
      <c r="N15" s="214"/>
      <c r="O15" s="214"/>
      <c r="Q15" s="167" t="s">
        <v>279</v>
      </c>
      <c r="R15" s="203"/>
      <c r="S15" s="203"/>
      <c r="T15" s="203"/>
      <c r="U15" s="203"/>
    </row>
    <row r="16" spans="1:21" x14ac:dyDescent="0.25">
      <c r="A16" s="213"/>
      <c r="B16" s="230"/>
      <c r="C16" s="200"/>
      <c r="D16" s="196"/>
      <c r="E16" s="202"/>
      <c r="F16" s="202"/>
      <c r="H16" s="204"/>
      <c r="I16" s="202"/>
      <c r="J16" s="202"/>
      <c r="K16" s="202"/>
      <c r="L16" s="202"/>
      <c r="Q16" s="167" t="s">
        <v>280</v>
      </c>
      <c r="R16" s="203"/>
      <c r="S16" s="203"/>
      <c r="T16" s="203"/>
      <c r="U16" s="203"/>
    </row>
    <row r="17" spans="1:21" x14ac:dyDescent="0.25">
      <c r="A17" s="200" t="s">
        <v>281</v>
      </c>
      <c r="D17" s="167" t="s">
        <v>282</v>
      </c>
      <c r="H17" s="204"/>
      <c r="I17" s="215" t="s">
        <v>283</v>
      </c>
      <c r="N17" s="198" t="s">
        <v>248</v>
      </c>
      <c r="O17" s="199"/>
      <c r="Q17" s="167" t="s">
        <v>284</v>
      </c>
      <c r="R17" s="203"/>
      <c r="S17" s="203"/>
      <c r="T17" s="203"/>
      <c r="U17" s="203"/>
    </row>
    <row r="18" spans="1:21" ht="14.4" x14ac:dyDescent="0.3">
      <c r="A18" s="167" t="s">
        <v>249</v>
      </c>
      <c r="B18" s="231"/>
      <c r="C18" s="167" t="s">
        <v>250</v>
      </c>
      <c r="D18" s="200" t="s">
        <v>251</v>
      </c>
      <c r="F18" s="199" t="s">
        <v>253</v>
      </c>
      <c r="H18" s="204"/>
      <c r="I18" s="199" t="s">
        <v>256</v>
      </c>
      <c r="J18" s="200" t="s">
        <v>257</v>
      </c>
      <c r="K18" s="199" t="s">
        <v>258</v>
      </c>
      <c r="L18" s="200" t="s">
        <v>58</v>
      </c>
      <c r="M18" s="200" t="s">
        <v>260</v>
      </c>
      <c r="N18" s="199" t="s">
        <v>261</v>
      </c>
      <c r="O18" s="199" t="s">
        <v>262</v>
      </c>
      <c r="Q18" s="167" t="s">
        <v>285</v>
      </c>
      <c r="R18" s="203"/>
      <c r="S18" s="203"/>
      <c r="T18" s="203"/>
      <c r="U18" s="203"/>
    </row>
    <row r="19" spans="1:21" x14ac:dyDescent="0.25">
      <c r="A19" s="216" t="s">
        <v>264</v>
      </c>
      <c r="B19" s="232">
        <v>1372</v>
      </c>
      <c r="C19" s="227" t="s">
        <v>286</v>
      </c>
      <c r="D19" s="217">
        <v>69</v>
      </c>
      <c r="E19" s="201"/>
      <c r="F19" s="202">
        <v>0.59599999999999997</v>
      </c>
      <c r="G19" s="144">
        <v>4.6405952246851667</v>
      </c>
      <c r="H19" s="204">
        <f t="shared" ref="H19:H24" si="0">F19/100*G19</f>
        <v>2.7657947539123595E-2</v>
      </c>
      <c r="I19" s="205">
        <f t="shared" ref="I19:I24" si="1">F19/J19</f>
        <v>16.108108108108109</v>
      </c>
      <c r="J19" s="201">
        <v>3.6999999999999998E-2</v>
      </c>
      <c r="K19" s="206">
        <f t="shared" ref="K19:K24" si="2">J19*10</f>
        <v>0.37</v>
      </c>
      <c r="L19" s="201">
        <v>6.15</v>
      </c>
      <c r="M19" s="210">
        <v>45.220700000000022</v>
      </c>
      <c r="N19" s="203">
        <v>-27.302321671555141</v>
      </c>
      <c r="O19" s="203">
        <v>0.1481855998736121</v>
      </c>
      <c r="Q19" s="167" t="s">
        <v>287</v>
      </c>
      <c r="R19" s="203"/>
      <c r="S19" s="203"/>
      <c r="T19" s="203"/>
      <c r="U19" s="203"/>
    </row>
    <row r="20" spans="1:21" x14ac:dyDescent="0.25">
      <c r="A20" s="216" t="s">
        <v>264</v>
      </c>
      <c r="B20" s="232">
        <v>1373</v>
      </c>
      <c r="C20" s="227" t="s">
        <v>288</v>
      </c>
      <c r="D20" s="217">
        <v>87.5</v>
      </c>
      <c r="E20" s="201"/>
      <c r="F20" s="202">
        <v>1.3839999999999999</v>
      </c>
      <c r="G20" s="144">
        <v>3.5630229820018471</v>
      </c>
      <c r="H20" s="204">
        <f t="shared" si="0"/>
        <v>4.9312238070905554E-2</v>
      </c>
      <c r="I20" s="205">
        <f t="shared" si="1"/>
        <v>21.968253968253965</v>
      </c>
      <c r="J20" s="201">
        <v>6.3E-2</v>
      </c>
      <c r="K20" s="206">
        <f t="shared" si="2"/>
        <v>0.63</v>
      </c>
      <c r="L20" s="201">
        <v>6.08</v>
      </c>
      <c r="M20" s="200" t="s">
        <v>289</v>
      </c>
      <c r="N20" s="203">
        <v>-26.974370898974932</v>
      </c>
      <c r="O20" s="203">
        <v>0.39112449197405913</v>
      </c>
      <c r="Q20" s="167" t="s">
        <v>290</v>
      </c>
      <c r="R20" s="203"/>
      <c r="S20" s="203"/>
      <c r="T20" s="203"/>
      <c r="U20" s="203"/>
    </row>
    <row r="21" spans="1:21" x14ac:dyDescent="0.25">
      <c r="A21" s="216" t="s">
        <v>264</v>
      </c>
      <c r="B21" s="232">
        <v>1374</v>
      </c>
      <c r="C21" s="227" t="s">
        <v>291</v>
      </c>
      <c r="D21" s="217">
        <v>146.5</v>
      </c>
      <c r="E21" s="201"/>
      <c r="F21" s="202">
        <v>4.593</v>
      </c>
      <c r="G21" s="144">
        <v>3.861563964288333</v>
      </c>
      <c r="H21" s="204">
        <f t="shared" si="0"/>
        <v>0.17736163287976314</v>
      </c>
      <c r="I21" s="205">
        <f t="shared" si="1"/>
        <v>25.659217877094974</v>
      </c>
      <c r="J21" s="201">
        <v>0.17899999999999999</v>
      </c>
      <c r="K21" s="206">
        <f t="shared" si="2"/>
        <v>1.79</v>
      </c>
      <c r="L21" s="201">
        <v>5.98</v>
      </c>
      <c r="M21" s="210">
        <v>578.44395000000009</v>
      </c>
      <c r="N21" s="203">
        <v>-25.94114964772762</v>
      </c>
      <c r="O21" s="203">
        <v>0.27357341515108302</v>
      </c>
      <c r="Q21" s="167" t="s">
        <v>292</v>
      </c>
      <c r="R21" s="203"/>
      <c r="S21" s="203"/>
      <c r="T21" s="203"/>
      <c r="U21" s="203"/>
    </row>
    <row r="22" spans="1:21" x14ac:dyDescent="0.25">
      <c r="A22" s="216" t="s">
        <v>264</v>
      </c>
      <c r="B22" s="232">
        <v>1375</v>
      </c>
      <c r="C22" s="227" t="s">
        <v>293</v>
      </c>
      <c r="D22" s="217">
        <v>201.5</v>
      </c>
      <c r="E22" s="201"/>
      <c r="F22" s="202">
        <v>4.3630000000000004</v>
      </c>
      <c r="G22" s="144">
        <v>3.5596721452773505</v>
      </c>
      <c r="H22" s="204">
        <f t="shared" si="0"/>
        <v>0.15530849569845082</v>
      </c>
      <c r="I22" s="205">
        <f t="shared" si="1"/>
        <v>22.260204081632654</v>
      </c>
      <c r="J22" s="201">
        <v>0.19600000000000001</v>
      </c>
      <c r="K22" s="206">
        <f t="shared" si="2"/>
        <v>1.96</v>
      </c>
      <c r="L22" s="201">
        <v>5.77</v>
      </c>
      <c r="M22" s="210">
        <v>956.86045000000013</v>
      </c>
      <c r="N22" s="203">
        <v>-27.399044480058059</v>
      </c>
      <c r="O22" s="203">
        <v>0.31061981511955555</v>
      </c>
    </row>
    <row r="23" spans="1:21" x14ac:dyDescent="0.25">
      <c r="A23" s="196" t="s">
        <v>264</v>
      </c>
      <c r="B23" s="233">
        <v>1377</v>
      </c>
      <c r="C23" s="227" t="s">
        <v>294</v>
      </c>
      <c r="D23" s="199">
        <v>290.5</v>
      </c>
      <c r="E23" s="201">
        <v>7.0000000000000007E-2</v>
      </c>
      <c r="F23" s="202">
        <v>4.8289999999999997</v>
      </c>
      <c r="G23" s="144">
        <v>2.643063293687836</v>
      </c>
      <c r="H23" s="204">
        <f t="shared" si="0"/>
        <v>0.12763352645218559</v>
      </c>
      <c r="I23" s="205">
        <f t="shared" si="1"/>
        <v>23.788177339901473</v>
      </c>
      <c r="J23" s="201">
        <v>0.20300000000000001</v>
      </c>
      <c r="K23" s="206">
        <f t="shared" si="2"/>
        <v>2.0300000000000002</v>
      </c>
      <c r="L23" s="201">
        <v>6.42</v>
      </c>
      <c r="M23" s="210">
        <v>1569.20715</v>
      </c>
      <c r="N23" s="214">
        <v>-26.649400000000007</v>
      </c>
      <c r="O23" s="214">
        <v>1.9000000000000128E-2</v>
      </c>
      <c r="S23" s="200"/>
    </row>
    <row r="24" spans="1:21" x14ac:dyDescent="0.25">
      <c r="A24" s="196" t="s">
        <v>264</v>
      </c>
      <c r="B24" s="233">
        <v>1378</v>
      </c>
      <c r="C24" s="227" t="s">
        <v>295</v>
      </c>
      <c r="D24" s="199">
        <v>327</v>
      </c>
      <c r="E24" s="201">
        <v>9.4E-2</v>
      </c>
      <c r="F24" s="202">
        <v>4.04</v>
      </c>
      <c r="G24" s="144">
        <v>4.4696731506455851</v>
      </c>
      <c r="H24" s="204">
        <f t="shared" si="0"/>
        <v>0.18057479528608164</v>
      </c>
      <c r="I24" s="205">
        <f t="shared" si="1"/>
        <v>19.238095238095237</v>
      </c>
      <c r="J24" s="201">
        <v>0.21</v>
      </c>
      <c r="K24" s="206">
        <f t="shared" si="2"/>
        <v>2.1</v>
      </c>
      <c r="L24" s="201">
        <v>6.37</v>
      </c>
      <c r="M24" s="210">
        <v>1820.3380999999999</v>
      </c>
      <c r="N24" s="214">
        <v>-26.620400000000004</v>
      </c>
      <c r="O24" s="214">
        <v>1.2000000000000455E-2</v>
      </c>
    </row>
    <row r="25" spans="1:21" x14ac:dyDescent="0.25">
      <c r="C25" s="228"/>
      <c r="H25" s="204"/>
      <c r="N25" s="203"/>
    </row>
    <row r="26" spans="1:21" x14ac:dyDescent="0.25">
      <c r="H26" s="204"/>
    </row>
    <row r="27" spans="1:21" x14ac:dyDescent="0.25">
      <c r="D27" s="217"/>
      <c r="F27" s="167" t="s">
        <v>296</v>
      </c>
      <c r="H27" s="204"/>
    </row>
    <row r="28" spans="1:21" x14ac:dyDescent="0.25">
      <c r="D28" s="217" t="s">
        <v>297</v>
      </c>
      <c r="E28" s="144">
        <v>42.195185179999996</v>
      </c>
      <c r="F28" s="144">
        <v>0.93883786448069284</v>
      </c>
      <c r="H28" s="190"/>
    </row>
    <row r="29" spans="1:21" x14ac:dyDescent="0.25">
      <c r="B29" s="234"/>
      <c r="C29" s="216"/>
      <c r="D29" s="217"/>
      <c r="H29" s="190"/>
    </row>
    <row r="30" spans="1:21" x14ac:dyDescent="0.25">
      <c r="B30" s="234"/>
      <c r="C30" s="216"/>
      <c r="D30" s="167">
        <v>1351</v>
      </c>
      <c r="E30" s="167">
        <v>1352</v>
      </c>
      <c r="F30" s="167">
        <v>1353</v>
      </c>
      <c r="G30" s="167">
        <v>1367</v>
      </c>
      <c r="H30" s="190"/>
      <c r="I30" s="167">
        <v>1369</v>
      </c>
      <c r="J30" s="167">
        <v>1370</v>
      </c>
      <c r="K30" s="167">
        <v>1372</v>
      </c>
      <c r="L30" s="167">
        <v>1373</v>
      </c>
      <c r="M30" s="167">
        <v>1374</v>
      </c>
      <c r="N30" s="167">
        <v>1375</v>
      </c>
      <c r="O30" s="167">
        <v>1377</v>
      </c>
      <c r="P30" s="167">
        <v>1378</v>
      </c>
    </row>
    <row r="31" spans="1:21" x14ac:dyDescent="0.25">
      <c r="B31" s="234"/>
      <c r="C31" s="216"/>
      <c r="D31" s="167" t="s">
        <v>298</v>
      </c>
      <c r="E31" s="167" t="s">
        <v>298</v>
      </c>
      <c r="F31" s="167" t="s">
        <v>298</v>
      </c>
      <c r="G31" s="167" t="s">
        <v>298</v>
      </c>
      <c r="H31" s="190"/>
      <c r="I31" s="167" t="s">
        <v>298</v>
      </c>
      <c r="J31" s="167" t="s">
        <v>298</v>
      </c>
      <c r="K31" s="167" t="s">
        <v>298</v>
      </c>
      <c r="L31" s="167" t="s">
        <v>298</v>
      </c>
      <c r="M31" s="167" t="s">
        <v>298</v>
      </c>
      <c r="N31" s="167" t="s">
        <v>298</v>
      </c>
      <c r="O31" s="167" t="s">
        <v>298</v>
      </c>
      <c r="P31" s="167" t="s">
        <v>298</v>
      </c>
      <c r="R31" s="167">
        <v>51</v>
      </c>
      <c r="S31" s="167" t="s">
        <v>299</v>
      </c>
    </row>
    <row r="32" spans="1:21" x14ac:dyDescent="0.25">
      <c r="B32" s="234"/>
      <c r="C32" s="216">
        <v>1</v>
      </c>
      <c r="D32" s="218">
        <v>13.152839224629417</v>
      </c>
      <c r="E32" s="144">
        <v>7.0694550000000014</v>
      </c>
      <c r="F32" s="144">
        <v>10.041868000000001</v>
      </c>
      <c r="G32" s="144">
        <v>15.766351999999999</v>
      </c>
      <c r="H32" s="190"/>
      <c r="I32" s="144">
        <v>12.753657</v>
      </c>
      <c r="J32" s="144">
        <v>14.327875000000001</v>
      </c>
      <c r="K32" s="206">
        <v>17.578495999999998</v>
      </c>
      <c r="L32" s="144"/>
      <c r="M32" s="144">
        <v>7.0800939999999972</v>
      </c>
      <c r="N32" s="144">
        <v>10.275792000000001</v>
      </c>
      <c r="O32" s="144">
        <v>10.520876999999999</v>
      </c>
      <c r="P32" s="144">
        <v>8.3348580000000005</v>
      </c>
      <c r="R32" s="167">
        <v>67</v>
      </c>
      <c r="S32" s="167" t="s">
        <v>300</v>
      </c>
    </row>
    <row r="33" spans="2:18" x14ac:dyDescent="0.25">
      <c r="B33" s="235"/>
      <c r="C33" s="196">
        <v>2</v>
      </c>
      <c r="D33" s="219">
        <v>13.109190421892816</v>
      </c>
      <c r="E33" s="144">
        <v>7.1102759999999989</v>
      </c>
      <c r="F33" s="144">
        <v>10.06514</v>
      </c>
      <c r="G33" s="144">
        <v>13.0494</v>
      </c>
      <c r="H33" s="190"/>
      <c r="I33" s="144">
        <v>12.797484000000001</v>
      </c>
      <c r="J33" s="144">
        <v>13.519989999999998</v>
      </c>
      <c r="K33" s="206">
        <v>15.278431999999999</v>
      </c>
      <c r="L33" s="144">
        <v>13.150199000000001</v>
      </c>
      <c r="M33" s="144">
        <v>7.033631999999999</v>
      </c>
      <c r="N33" s="144">
        <v>8.9395199999999999</v>
      </c>
      <c r="O33" s="220">
        <v>9.7297979999999988</v>
      </c>
      <c r="P33" s="144">
        <v>8.5875509999999995</v>
      </c>
      <c r="R33" s="167">
        <v>72</v>
      </c>
    </row>
    <row r="34" spans="2:18" x14ac:dyDescent="0.25">
      <c r="B34" s="235"/>
      <c r="C34" s="196">
        <v>3</v>
      </c>
      <c r="D34" s="144"/>
      <c r="E34" s="144">
        <v>7.31067</v>
      </c>
      <c r="F34" s="144">
        <v>10.088411999999998</v>
      </c>
      <c r="G34" s="144">
        <v>12.995864000000001</v>
      </c>
      <c r="H34" s="190"/>
      <c r="I34" s="144">
        <v>13.874376</v>
      </c>
      <c r="J34" s="144">
        <v>14.320969999999999</v>
      </c>
      <c r="K34" s="206">
        <v>18.408415999999999</v>
      </c>
      <c r="L34" s="144">
        <v>13.415516</v>
      </c>
      <c r="M34" s="144">
        <v>7.5661579999999997</v>
      </c>
      <c r="N34" s="144">
        <v>9.1397279999999999</v>
      </c>
      <c r="O34" s="220">
        <v>10.672461</v>
      </c>
      <c r="P34" s="144">
        <v>7.997933999999999</v>
      </c>
      <c r="R34" s="167">
        <v>73</v>
      </c>
    </row>
    <row r="35" spans="2:18" x14ac:dyDescent="0.25">
      <c r="C35" s="144" t="s">
        <v>301</v>
      </c>
      <c r="D35" s="204">
        <v>2.7E-2</v>
      </c>
      <c r="E35" s="204">
        <v>0.06</v>
      </c>
      <c r="F35" s="204">
        <v>4.3685486262985483E-2</v>
      </c>
      <c r="G35" s="204">
        <v>3.6767428526771284E-2</v>
      </c>
      <c r="H35" s="190"/>
      <c r="I35" s="204">
        <v>4.713266549179241E-2</v>
      </c>
      <c r="J35" s="204">
        <v>5.1194937371513399E-2</v>
      </c>
      <c r="K35" s="204">
        <v>1.1927781461029673E-2</v>
      </c>
      <c r="L35" s="204">
        <v>1.6E-2</v>
      </c>
      <c r="M35" s="204">
        <v>3.2037258520040281E-2</v>
      </c>
      <c r="N35" s="204">
        <v>3.6549292290347091E-2</v>
      </c>
      <c r="O35" s="204">
        <v>3.3303198041041496E-2</v>
      </c>
      <c r="P35" s="204">
        <v>3.6284997649536632E-2</v>
      </c>
      <c r="R35" s="167">
        <v>74</v>
      </c>
    </row>
    <row r="36" spans="2:18" x14ac:dyDescent="0.25">
      <c r="C36" s="167" t="s">
        <v>302</v>
      </c>
      <c r="D36" s="167">
        <f>D35/D32*100</f>
        <v>0.20527887202818543</v>
      </c>
      <c r="E36" s="167">
        <f>E35/E32*100</f>
        <v>0.8487217190009696</v>
      </c>
      <c r="F36" s="167">
        <f>F35/F32*100</f>
        <v>0.43503346452059999</v>
      </c>
      <c r="G36" s="167">
        <f>G35/G32*100</f>
        <v>0.23320187527699041</v>
      </c>
      <c r="H36" s="190"/>
      <c r="I36" s="167">
        <f>I35/I32*100</f>
        <v>0.36956196557420673</v>
      </c>
      <c r="J36" s="167">
        <f>J35/J32*100</f>
        <v>0.35731005031460278</v>
      </c>
      <c r="K36" s="167">
        <f>K35/K32*100</f>
        <v>6.7854391303042508E-2</v>
      </c>
      <c r="M36" s="167">
        <f>M35/M32*100</f>
        <v>0.45249764367592149</v>
      </c>
      <c r="N36" s="167">
        <f>N35/N32*100</f>
        <v>0.35568345768722343</v>
      </c>
      <c r="O36" s="167">
        <f>O35/O32*100</f>
        <v>0.3165439348928944</v>
      </c>
      <c r="P36" s="167">
        <f>P35/P32*100</f>
        <v>0.43534032192913935</v>
      </c>
      <c r="R36" s="167">
        <v>75</v>
      </c>
    </row>
    <row r="37" spans="2:18" x14ac:dyDescent="0.25">
      <c r="C37" s="167" t="s">
        <v>302</v>
      </c>
      <c r="D37" s="167">
        <f>D35/D33*100</f>
        <v>0.20596237548665886</v>
      </c>
      <c r="E37" s="167">
        <f>E35/E33*100</f>
        <v>0.84384909952862597</v>
      </c>
      <c r="F37" s="167">
        <f>F35/F33*100</f>
        <v>0.43402760679916508</v>
      </c>
      <c r="G37" s="167">
        <f>G35/G33*100</f>
        <v>0.28175570161671248</v>
      </c>
      <c r="H37" s="190"/>
      <c r="I37" s="167">
        <f t="shared" ref="I37:P37" si="3">I35/I33*100</f>
        <v>0.36829634240443204</v>
      </c>
      <c r="J37" s="167">
        <f t="shared" si="3"/>
        <v>0.37866105944984729</v>
      </c>
      <c r="K37" s="167">
        <f t="shared" si="3"/>
        <v>7.8069408307277044E-2</v>
      </c>
      <c r="L37" s="167">
        <f t="shared" si="3"/>
        <v>0.12167116254286341</v>
      </c>
      <c r="M37" s="167">
        <f t="shared" si="3"/>
        <v>0.45548670331402447</v>
      </c>
      <c r="N37" s="167">
        <f t="shared" si="3"/>
        <v>0.40885072453942822</v>
      </c>
      <c r="O37" s="167">
        <f t="shared" si="3"/>
        <v>0.34228046708720472</v>
      </c>
      <c r="P37" s="167">
        <f t="shared" si="3"/>
        <v>0.42253021437120591</v>
      </c>
      <c r="R37" s="167">
        <v>77</v>
      </c>
    </row>
    <row r="38" spans="2:18" x14ac:dyDescent="0.25">
      <c r="C38" s="167" t="s">
        <v>302</v>
      </c>
      <c r="E38" s="167">
        <f>E35/E34*100</f>
        <v>0.82071821050601379</v>
      </c>
      <c r="F38" s="167">
        <f>F35/F34*100</f>
        <v>0.43302638971312324</v>
      </c>
      <c r="G38" s="167">
        <f>G35/G34*100</f>
        <v>0.28291638421863508</v>
      </c>
      <c r="H38" s="190"/>
      <c r="I38" s="167">
        <f t="shared" ref="I38:P38" si="4">I35/I34*100</f>
        <v>0.33971016420336608</v>
      </c>
      <c r="J38" s="167">
        <f t="shared" si="4"/>
        <v>0.35748233095602744</v>
      </c>
      <c r="K38" s="167">
        <f t="shared" si="4"/>
        <v>6.4795262455116576E-2</v>
      </c>
      <c r="L38" s="167">
        <f t="shared" si="4"/>
        <v>0.1192648870159001</v>
      </c>
      <c r="M38" s="167">
        <f t="shared" si="4"/>
        <v>0.42342835716674537</v>
      </c>
      <c r="N38" s="167">
        <f t="shared" si="4"/>
        <v>0.39989474840331235</v>
      </c>
      <c r="O38" s="167">
        <f t="shared" si="4"/>
        <v>0.31204797132584033</v>
      </c>
      <c r="P38" s="167">
        <f t="shared" si="4"/>
        <v>0.45367963338452955</v>
      </c>
      <c r="R38" s="167">
        <v>78</v>
      </c>
    </row>
    <row r="39" spans="2:18" x14ac:dyDescent="0.25">
      <c r="C39" s="167" t="s">
        <v>303</v>
      </c>
      <c r="D39" s="204">
        <f>AVERAGE(D36:D38)</f>
        <v>0.20562062375742213</v>
      </c>
      <c r="E39" s="204">
        <f>AVERAGE(E36:E38)</f>
        <v>0.83776300967853645</v>
      </c>
      <c r="F39" s="204">
        <f>AVERAGE(F36:F38)</f>
        <v>0.43402915367762945</v>
      </c>
      <c r="G39" s="204">
        <f>AVERAGE(G36:G38)</f>
        <v>0.265957987037446</v>
      </c>
      <c r="H39" s="190"/>
      <c r="I39" s="204">
        <f t="shared" ref="I39:P39" si="5">AVERAGE(I36:I38)</f>
        <v>0.35918949072733497</v>
      </c>
      <c r="J39" s="204">
        <f t="shared" si="5"/>
        <v>0.36448448024015923</v>
      </c>
      <c r="K39" s="204">
        <f t="shared" si="5"/>
        <v>7.0239687355145367E-2</v>
      </c>
      <c r="L39" s="204">
        <f t="shared" si="5"/>
        <v>0.12046802477938176</v>
      </c>
      <c r="M39" s="204">
        <f t="shared" si="5"/>
        <v>0.44380423471889713</v>
      </c>
      <c r="N39" s="204">
        <f t="shared" si="5"/>
        <v>0.38814297687665467</v>
      </c>
      <c r="O39" s="204">
        <f t="shared" si="5"/>
        <v>0.32362412443531313</v>
      </c>
      <c r="P39" s="204">
        <f t="shared" si="5"/>
        <v>0.43718338989495825</v>
      </c>
    </row>
    <row r="40" spans="2:18" x14ac:dyDescent="0.25">
      <c r="C40" s="167" t="s">
        <v>70</v>
      </c>
      <c r="D40" s="204">
        <f>STDEVP(D36:D38)</f>
        <v>3.4175172923671393E-4</v>
      </c>
      <c r="E40" s="204">
        <f t="shared" ref="E40:P40" si="6">STDEVP(E36:E38)</f>
        <v>1.2215549905872366E-2</v>
      </c>
      <c r="F40" s="204">
        <f t="shared" si="6"/>
        <v>8.1938558905507387E-4</v>
      </c>
      <c r="G40" s="204">
        <f t="shared" si="6"/>
        <v>2.3166915192046233E-2</v>
      </c>
      <c r="I40" s="204">
        <f t="shared" si="6"/>
        <v>1.3783651472487625E-2</v>
      </c>
      <c r="J40" s="204">
        <f t="shared" si="6"/>
        <v>1.002460202772072E-2</v>
      </c>
      <c r="K40" s="204">
        <f t="shared" si="6"/>
        <v>5.675559588753658E-3</v>
      </c>
      <c r="L40" s="204">
        <f t="shared" si="6"/>
        <v>1.2031377634816529E-3</v>
      </c>
      <c r="M40" s="204">
        <f t="shared" si="6"/>
        <v>1.4459504576465609E-2</v>
      </c>
      <c r="N40" s="204">
        <f t="shared" si="6"/>
        <v>2.3241739272903829E-2</v>
      </c>
      <c r="O40" s="204">
        <f t="shared" si="6"/>
        <v>1.3319103146925491E-2</v>
      </c>
      <c r="P40" s="204">
        <f t="shared" si="6"/>
        <v>1.2783302934215212E-2</v>
      </c>
    </row>
    <row r="41" spans="2:18" x14ac:dyDescent="0.25">
      <c r="C41" s="167" t="s">
        <v>304</v>
      </c>
      <c r="D41" s="204">
        <f>D39*$E$28/100</f>
        <v>8.6762002962715329E-2</v>
      </c>
      <c r="E41" s="204">
        <f t="shared" ref="E41:P41" si="7">E39*$E$28/100</f>
        <v>0.35349565330339977</v>
      </c>
      <c r="F41" s="204">
        <f t="shared" si="7"/>
        <v>0.1831394051294625</v>
      </c>
      <c r="G41" s="204">
        <f t="shared" si="7"/>
        <v>0.11222146513145072</v>
      </c>
      <c r="I41" s="204">
        <f t="shared" si="7"/>
        <v>0.15156067075949792</v>
      </c>
      <c r="J41" s="204">
        <f t="shared" si="7"/>
        <v>0.15379490138969568</v>
      </c>
      <c r="K41" s="204">
        <f t="shared" si="7"/>
        <v>2.9637766149356631E-2</v>
      </c>
      <c r="L41" s="204">
        <f t="shared" si="7"/>
        <v>5.0831706138348413E-2</v>
      </c>
      <c r="M41" s="204">
        <f t="shared" si="7"/>
        <v>0.18726401867632048</v>
      </c>
      <c r="N41" s="204">
        <f t="shared" si="7"/>
        <v>0.16377764785626903</v>
      </c>
      <c r="O41" s="204">
        <f t="shared" si="7"/>
        <v>0.136553798592634</v>
      </c>
      <c r="P41" s="204">
        <f t="shared" si="7"/>
        <v>0.18447034094237902</v>
      </c>
    </row>
    <row r="43" spans="2:18" x14ac:dyDescent="0.25">
      <c r="C43" s="167">
        <v>4</v>
      </c>
      <c r="D43" s="219">
        <v>12.803648802736603</v>
      </c>
      <c r="E43" s="144"/>
      <c r="F43" s="144">
        <v>9.8905999999999992</v>
      </c>
      <c r="G43" s="144">
        <v>13.564684</v>
      </c>
      <c r="I43" s="144">
        <v>12.171384</v>
      </c>
      <c r="J43" s="144">
        <v>13.499275000000001</v>
      </c>
      <c r="K43" s="206">
        <v>17.791904000000002</v>
      </c>
      <c r="L43" s="144">
        <v>14.429163000000001</v>
      </c>
      <c r="M43" s="144">
        <v>8.1094059999999981</v>
      </c>
      <c r="N43" s="144">
        <v>9.4703040000000005</v>
      </c>
      <c r="O43" s="220">
        <v>9.3603120000000004</v>
      </c>
      <c r="P43" s="144">
        <v>8.2105169999999994</v>
      </c>
    </row>
    <row r="44" spans="2:18" x14ac:dyDescent="0.25">
      <c r="C44" s="167">
        <v>5</v>
      </c>
      <c r="D44" s="219">
        <v>12.432633979475485</v>
      </c>
      <c r="E44" s="144">
        <v>7.2587159999999997</v>
      </c>
      <c r="F44" s="144">
        <v>10.146592000000002</v>
      </c>
      <c r="G44" s="144">
        <v>12.634495999999999</v>
      </c>
      <c r="I44" s="144">
        <v>12.196428000000001</v>
      </c>
      <c r="J44" s="144">
        <v>13.78238</v>
      </c>
      <c r="K44" s="206">
        <v>17.570592000000001</v>
      </c>
      <c r="L44" s="144">
        <v>13.660423999999999</v>
      </c>
      <c r="M44" s="144">
        <v>7.0586499999999983</v>
      </c>
      <c r="N44" s="144">
        <v>9.7869120000000009</v>
      </c>
      <c r="O44" s="220">
        <v>9.867170999999999</v>
      </c>
      <c r="P44" s="144">
        <v>9.1410689999999999</v>
      </c>
    </row>
    <row r="45" spans="2:18" x14ac:dyDescent="0.25">
      <c r="C45" s="167">
        <v>6</v>
      </c>
      <c r="D45" s="219">
        <v>10.242919042189282</v>
      </c>
      <c r="E45" s="144">
        <v>7.2550049999999988</v>
      </c>
      <c r="F45" s="144"/>
      <c r="G45" s="144">
        <v>12.995864000000001</v>
      </c>
      <c r="I45" s="144">
        <v>12.309125999999999</v>
      </c>
      <c r="J45" s="144">
        <v>14.155249999999999</v>
      </c>
      <c r="K45" s="206">
        <v>17.957887999999997</v>
      </c>
      <c r="L45" s="144">
        <v>14.592435</v>
      </c>
      <c r="M45" s="144">
        <v>7.1479999999999979</v>
      </c>
      <c r="N45" s="144">
        <v>10.638960000000001</v>
      </c>
      <c r="O45" s="220">
        <v>9.7819049999999983</v>
      </c>
      <c r="P45" s="144">
        <v>8.6356830000000002</v>
      </c>
    </row>
    <row r="46" spans="2:18" x14ac:dyDescent="0.25">
      <c r="D46" s="167">
        <v>0.01</v>
      </c>
      <c r="E46" s="167">
        <v>1.7000000000000001E-2</v>
      </c>
      <c r="F46" s="167">
        <v>1.4E-2</v>
      </c>
      <c r="G46" s="167">
        <v>7.5409199583906768E-3</v>
      </c>
      <c r="I46" s="167">
        <v>1.5796162935985569E-2</v>
      </c>
      <c r="J46" s="167">
        <v>1.8972002429483378E-2</v>
      </c>
      <c r="K46" s="167">
        <v>6.2749131119499771E-3</v>
      </c>
      <c r="L46" s="167">
        <v>7.0000000000000001E-3</v>
      </c>
      <c r="M46" s="167">
        <v>1.2551133575489771E-2</v>
      </c>
      <c r="N46" s="167">
        <v>1.6097896102035363E-2</v>
      </c>
      <c r="O46" s="167">
        <v>1.2179188007075405E-2</v>
      </c>
      <c r="P46" s="167">
        <v>1.1421340819497312E-2</v>
      </c>
    </row>
    <row r="47" spans="2:18" x14ac:dyDescent="0.25">
      <c r="C47" s="167" t="s">
        <v>302</v>
      </c>
      <c r="D47" s="167">
        <f>D46/D43*100</f>
        <v>7.810273582217156E-2</v>
      </c>
      <c r="F47" s="167">
        <f>F46/F43*100</f>
        <v>0.1415485410389663</v>
      </c>
      <c r="G47" s="167">
        <f>G46/G43*100</f>
        <v>5.5592300995664014E-2</v>
      </c>
      <c r="H47" s="144"/>
      <c r="I47" s="167">
        <f>I46/I43*100</f>
        <v>0.12978115665388232</v>
      </c>
      <c r="J47" s="167">
        <f>J46/J43*100</f>
        <v>0.14054089889629906</v>
      </c>
      <c r="K47" s="167">
        <f>K46/K43*100</f>
        <v>3.5268362014262089E-2</v>
      </c>
      <c r="M47" s="167">
        <f>M46/M43*100</f>
        <v>0.15477253914145836</v>
      </c>
      <c r="N47" s="167">
        <f>N46/N43*100</f>
        <v>0.16998288652650817</v>
      </c>
      <c r="O47" s="167">
        <f>O46/O43*100</f>
        <v>0.13011519281702796</v>
      </c>
      <c r="P47" s="167">
        <f>P46/P43*100</f>
        <v>0.13910623191569194</v>
      </c>
    </row>
    <row r="48" spans="2:18" x14ac:dyDescent="0.25">
      <c r="C48" s="167" t="s">
        <v>302</v>
      </c>
      <c r="D48" s="167">
        <f>D46/D44*100</f>
        <v>8.0433478669995284E-2</v>
      </c>
      <c r="E48" s="167">
        <f>E46/E44*100</f>
        <v>0.23420120032248129</v>
      </c>
      <c r="F48" s="167">
        <f>F46/F44*100</f>
        <v>0.13797736225128593</v>
      </c>
      <c r="G48" s="167">
        <f>G46/G44*100</f>
        <v>5.9685166376171064E-2</v>
      </c>
      <c r="I48" s="167">
        <f t="shared" ref="I48:P48" si="8">I46/I44*100</f>
        <v>0.12951466557245753</v>
      </c>
      <c r="J48" s="167">
        <f t="shared" si="8"/>
        <v>0.13765403674462159</v>
      </c>
      <c r="K48" s="167">
        <f t="shared" si="8"/>
        <v>3.5712587896582978E-2</v>
      </c>
      <c r="L48" s="167">
        <f t="shared" si="8"/>
        <v>5.124291896064135E-2</v>
      </c>
      <c r="M48" s="167">
        <f t="shared" si="8"/>
        <v>0.17781209686681979</v>
      </c>
      <c r="N48" s="167">
        <f t="shared" si="8"/>
        <v>0.16448391588721104</v>
      </c>
      <c r="O48" s="167">
        <f t="shared" si="8"/>
        <v>0.123431407108232</v>
      </c>
      <c r="P48" s="167">
        <f t="shared" si="8"/>
        <v>0.12494535179088258</v>
      </c>
    </row>
    <row r="49" spans="2:18" x14ac:dyDescent="0.25">
      <c r="C49" s="167" t="s">
        <v>302</v>
      </c>
      <c r="E49" s="167">
        <f>E46/E45*100</f>
        <v>0.23432099633287645</v>
      </c>
      <c r="G49" s="167">
        <f>G46/G45*100</f>
        <v>5.8025537650984005E-2</v>
      </c>
      <c r="I49" s="167">
        <f t="shared" ref="I49:P49" si="9">I46/I45*100</f>
        <v>0.1283288751450393</v>
      </c>
      <c r="J49" s="167">
        <f t="shared" si="9"/>
        <v>0.13402802797183644</v>
      </c>
      <c r="K49" s="167">
        <f t="shared" si="9"/>
        <v>3.4942378034376748E-2</v>
      </c>
      <c r="L49" s="167">
        <f t="shared" si="9"/>
        <v>4.7970061199518792E-2</v>
      </c>
      <c r="M49" s="167">
        <f t="shared" si="9"/>
        <v>0.17558944565598453</v>
      </c>
      <c r="N49" s="167">
        <f t="shared" si="9"/>
        <v>0.15131080577458098</v>
      </c>
      <c r="O49" s="167">
        <f t="shared" si="9"/>
        <v>0.12450732252128197</v>
      </c>
      <c r="P49" s="167">
        <f t="shared" si="9"/>
        <v>0.13225752751111072</v>
      </c>
    </row>
    <row r="50" spans="2:18" x14ac:dyDescent="0.25">
      <c r="C50" s="167" t="s">
        <v>303</v>
      </c>
      <c r="D50" s="204">
        <f>AVERAGE(D47:D49)</f>
        <v>7.9268107246083422E-2</v>
      </c>
      <c r="E50" s="204">
        <f>AVERAGE(E47:E49)</f>
        <v>0.23426109832767888</v>
      </c>
      <c r="F50" s="204">
        <f>AVERAGE(F47:F49)</f>
        <v>0.13976295164512612</v>
      </c>
      <c r="G50" s="204">
        <f>AVERAGE(G47:G49)</f>
        <v>5.7767668340939694E-2</v>
      </c>
      <c r="H50" s="144"/>
      <c r="I50" s="204">
        <f t="shared" ref="I50:P50" si="10">AVERAGE(I47:I49)</f>
        <v>0.1292082324571264</v>
      </c>
      <c r="J50" s="204">
        <f t="shared" si="10"/>
        <v>0.13740765453758572</v>
      </c>
      <c r="K50" s="204">
        <f t="shared" si="10"/>
        <v>3.5307775981740605E-2</v>
      </c>
      <c r="L50" s="204">
        <f t="shared" si="10"/>
        <v>4.9606490080080071E-2</v>
      </c>
      <c r="M50" s="204">
        <f t="shared" si="10"/>
        <v>0.16939136055475423</v>
      </c>
      <c r="N50" s="204">
        <f t="shared" si="10"/>
        <v>0.16192586939610007</v>
      </c>
      <c r="O50" s="204">
        <f t="shared" si="10"/>
        <v>0.1260179741488473</v>
      </c>
      <c r="P50" s="204">
        <f t="shared" si="10"/>
        <v>0.13210303707256174</v>
      </c>
    </row>
    <row r="51" spans="2:18" x14ac:dyDescent="0.25">
      <c r="C51" s="167" t="s">
        <v>70</v>
      </c>
      <c r="D51" s="204">
        <f>STDEVP(D47:D49)</f>
        <v>1.1653714239118623E-3</v>
      </c>
      <c r="E51" s="204">
        <f>STDEVP(E47:E49)</f>
        <v>5.989800519758115E-5</v>
      </c>
      <c r="F51" s="204">
        <f>STDEVP(F47:F49)</f>
        <v>1.7855893938401868E-3</v>
      </c>
      <c r="G51" s="204">
        <f>STDEVP(G47:G49)</f>
        <v>1.680825033832161E-3</v>
      </c>
      <c r="I51" s="204">
        <f t="shared" ref="I51:P51" si="11">STDEVP(I47:I49)</f>
        <v>6.3124550736909845E-4</v>
      </c>
      <c r="J51" s="204">
        <f t="shared" si="11"/>
        <v>2.6645700170490998E-3</v>
      </c>
      <c r="K51" s="204">
        <f t="shared" si="11"/>
        <v>3.1566955674590418E-4</v>
      </c>
      <c r="L51" s="204">
        <f t="shared" si="11"/>
        <v>1.6364288805612789E-3</v>
      </c>
      <c r="M51" s="204">
        <f t="shared" si="11"/>
        <v>1.0376817085427661E-2</v>
      </c>
      <c r="N51" s="204">
        <f t="shared" si="11"/>
        <v>7.8345113138232336E-3</v>
      </c>
      <c r="O51" s="204">
        <f t="shared" si="11"/>
        <v>2.930278610778124E-3</v>
      </c>
      <c r="P51" s="204">
        <f t="shared" si="11"/>
        <v>5.7821871265123356E-3</v>
      </c>
    </row>
    <row r="52" spans="2:18" x14ac:dyDescent="0.25">
      <c r="C52" s="167" t="s">
        <v>304</v>
      </c>
      <c r="D52" s="204">
        <f>D50*$E$28/100</f>
        <v>3.3447324641165899E-2</v>
      </c>
      <c r="E52" s="204">
        <f t="shared" ref="E52:P52" si="12">E50*$E$28/100</f>
        <v>9.8846904244065975E-2</v>
      </c>
      <c r="F52" s="204">
        <f t="shared" si="12"/>
        <v>5.897323625969482E-2</v>
      </c>
      <c r="G52" s="204">
        <f t="shared" si="12"/>
        <v>2.4375174630627737E-2</v>
      </c>
      <c r="I52" s="204">
        <f t="shared" si="12"/>
        <v>5.4519652953089338E-2</v>
      </c>
      <c r="J52" s="204">
        <f t="shared" si="12"/>
        <v>5.7979414283628961E-2</v>
      </c>
      <c r="K52" s="204">
        <f t="shared" si="12"/>
        <v>1.4898181458435009E-2</v>
      </c>
      <c r="L52" s="204">
        <f t="shared" si="12"/>
        <v>2.0931550350588114E-2</v>
      </c>
      <c r="M52" s="204">
        <f t="shared" si="12"/>
        <v>7.147499826500002E-2</v>
      </c>
      <c r="N52" s="204">
        <f t="shared" si="12"/>
        <v>6.8324920446009366E-2</v>
      </c>
      <c r="O52" s="204">
        <f t="shared" si="12"/>
        <v>5.3173517552190644E-2</v>
      </c>
      <c r="P52" s="204">
        <f t="shared" si="12"/>
        <v>5.5741121121171473E-2</v>
      </c>
    </row>
    <row r="53" spans="2:18" x14ac:dyDescent="0.25">
      <c r="H53" s="144"/>
    </row>
    <row r="54" spans="2:18" x14ac:dyDescent="0.25">
      <c r="B54" s="228" t="s">
        <v>361</v>
      </c>
      <c r="C54" s="216">
        <v>1</v>
      </c>
      <c r="D54" s="144">
        <f>$F$63*$E$28/100/12*10^6/D32</f>
        <v>72.181500156423368</v>
      </c>
      <c r="E54" s="144">
        <f>$F$64*$E$28/100/12*10^6/E32</f>
        <v>298.43308416278188</v>
      </c>
      <c r="F54" s="144">
        <f>$F$65*$E$28/100/12*10^6/F32</f>
        <v>152.9693132911973</v>
      </c>
      <c r="G54" s="144">
        <f>$F$66*$E$28/100/12*10^6/G32</f>
        <v>81.999969263632281</v>
      </c>
      <c r="H54" s="144"/>
      <c r="I54" s="144">
        <f>$F$67*$E$28/100/12*10^6/I32</f>
        <v>129.94779644073697</v>
      </c>
      <c r="J54" s="144">
        <f>$F$68*$E$28/100/12*10^6/J32</f>
        <v>125.63969783083154</v>
      </c>
      <c r="K54" s="144">
        <f>$F$69*$E$28/100/12*10^6/K32</f>
        <v>23.859405052567162</v>
      </c>
      <c r="L54" s="144"/>
      <c r="M54" s="144">
        <f>$F$71*$E$28/100/12*10^6/M32</f>
        <v>159.11018223682632</v>
      </c>
      <c r="N54" s="144">
        <f>$F$72*$E$28/100/12*10^6/N32</f>
        <v>125.06774468812571</v>
      </c>
      <c r="O54" s="144">
        <f>$F$73*$E$28/100/12*10^6/O32</f>
        <v>111.30524958676284</v>
      </c>
      <c r="P54" s="144">
        <f>$F$74*$E$28/100/12*10^6/P32</f>
        <v>153.07721250100707</v>
      </c>
    </row>
    <row r="55" spans="2:18" x14ac:dyDescent="0.25">
      <c r="C55" s="196">
        <v>2</v>
      </c>
      <c r="D55" s="144">
        <f>$F$63*$E$28/100/12*10^6/D33</f>
        <v>72.421838114768846</v>
      </c>
      <c r="E55" s="144">
        <f>$F$64*$E$28/100/12*10^6/E33</f>
        <v>296.71974182155515</v>
      </c>
      <c r="F55" s="144">
        <f>$F$65*$E$28/100/12*10^6/F33</f>
        <v>152.61562701769165</v>
      </c>
      <c r="G55" s="144">
        <f>$F$66*$E$28/100/12*10^6/G33</f>
        <v>99.072783376983409</v>
      </c>
      <c r="I55" s="144">
        <f>$F$67*$E$28/100/12*10^6/I33</f>
        <v>129.50276974059747</v>
      </c>
      <c r="J55" s="144">
        <f>$F$68*$E$28/100/12*10^6/J33</f>
        <v>133.14727936617746</v>
      </c>
      <c r="K55" s="144">
        <f>$F$69*$E$28/100/12*10^6/K33</f>
        <v>27.45127617015487</v>
      </c>
      <c r="L55" s="144">
        <f>$F$70*$E$28/100/12*10^6/L33</f>
        <v>42.782810288016677</v>
      </c>
      <c r="M55" s="144">
        <f>$F$71*$E$28/100/12*10^6/M33</f>
        <v>160.16121494469149</v>
      </c>
      <c r="N55" s="144">
        <f>$F$72*$E$28/100/12*10^6/N33</f>
        <v>143.76276694098618</v>
      </c>
      <c r="O55" s="144">
        <f>$F$73*$E$28/100/12*10^6/O33</f>
        <v>120.3548974353458</v>
      </c>
      <c r="P55" s="144">
        <f>$F$74*$E$28/100/12*10^6/P33</f>
        <v>148.5728386628177</v>
      </c>
    </row>
    <row r="56" spans="2:18" x14ac:dyDescent="0.25">
      <c r="C56" s="196">
        <v>3</v>
      </c>
      <c r="D56" s="144"/>
      <c r="E56" s="144">
        <f>$F$64*$E$28/100/12*10^6/E34</f>
        <v>288.58630727416221</v>
      </c>
      <c r="F56" s="144">
        <f>$F$65*$E$28/100/12*10^6/F34</f>
        <v>152.26357251476736</v>
      </c>
      <c r="G56" s="144">
        <f>$F$66*$E$28/100/12*10^6/G34</f>
        <v>99.480910188011151</v>
      </c>
      <c r="I56" s="144">
        <f>$F$67*$E$28/100/12*10^6/I34</f>
        <v>119.4511107174103</v>
      </c>
      <c r="J56" s="144">
        <f>$F$68*$E$28/100/12*10^6/J34</f>
        <v>125.70027627723022</v>
      </c>
      <c r="K56" s="144">
        <f>$F$69*$E$28/100/12*10^6/K34</f>
        <v>22.783734150669542</v>
      </c>
      <c r="L56" s="144">
        <f>$F$70*$E$28/100/12*10^6/L34</f>
        <v>41.936699942564019</v>
      </c>
      <c r="M56" s="144">
        <f>$F$71*$E$28/100/12*10^6/M34</f>
        <v>148.88864950928334</v>
      </c>
      <c r="N56" s="144">
        <f>$F$72*$E$28/100/12*10^6/N34</f>
        <v>140.61360801156061</v>
      </c>
      <c r="O56" s="144">
        <f>$F$73*$E$28/100/12*10^6/O34</f>
        <v>109.72434945947636</v>
      </c>
      <c r="P56" s="144">
        <f>$F$74*$E$28/100/12*10^6/P34</f>
        <v>159.52580119212274</v>
      </c>
    </row>
    <row r="57" spans="2:18" x14ac:dyDescent="0.25">
      <c r="C57" s="167">
        <v>4</v>
      </c>
      <c r="D57" s="144">
        <f>$H$63*$E$28/100/12*10^6/D43</f>
        <v>27.46299500900956</v>
      </c>
      <c r="E57" s="144"/>
      <c r="F57" s="144">
        <f>$H$65*$E$28/100/12*10^6/F43</f>
        <v>49.772224175816774</v>
      </c>
      <c r="G57" s="144">
        <f>$H$66*$E$28/100/12*10^6/G43</f>
        <v>19.547728625786171</v>
      </c>
      <c r="I57" s="144">
        <f>$H$67*$E$28/100/12*10^6/I43</f>
        <v>45.634499482376278</v>
      </c>
      <c r="J57" s="144">
        <f>$H$68*$E$28/100/12*10^6/J43</f>
        <v>49.417910452441639</v>
      </c>
      <c r="K57" s="144">
        <f>$H$69*$E$28/100/12*10^6/K43</f>
        <v>12.401292218225551</v>
      </c>
      <c r="L57" s="144">
        <f>$H$70*$E$28/100/12*10^6/L43</f>
        <v>17.058410125151866</v>
      </c>
      <c r="M57" s="144">
        <f>$H$71*$E$28/100/12*10^6/M43</f>
        <v>54.42213291543861</v>
      </c>
      <c r="N57" s="144">
        <f>$H$72*$E$28/100/12*10^6/N43</f>
        <v>59.770494786807816</v>
      </c>
      <c r="O57" s="144">
        <f>$H$73*$E$28/100/12*10^6/O43</f>
        <v>45.751955463715824</v>
      </c>
      <c r="P57" s="144">
        <f>$H$74*$E$28/100/12*10^6/P43</f>
        <v>48.913443461455394</v>
      </c>
    </row>
    <row r="58" spans="2:18" x14ac:dyDescent="0.25">
      <c r="C58" s="167">
        <v>5</v>
      </c>
      <c r="D58" s="144">
        <f>$H$63*$E$28/100/12*10^6/D44</f>
        <v>28.282546059600254</v>
      </c>
      <c r="E58" s="144">
        <f>$H$64*$E$28/100/12*10^6/E44</f>
        <v>82.351358474878111</v>
      </c>
      <c r="F58" s="144">
        <f>$H$65*$E$28/100/12*10^6/F44</f>
        <v>48.516502923674594</v>
      </c>
      <c r="G58" s="144">
        <f>$H$66*$E$28/100/12*10^6/G44</f>
        <v>20.98688873118039</v>
      </c>
      <c r="I58" s="144">
        <f>$H$67*$E$28/100/12*10^6/I44</f>
        <v>45.540794144630119</v>
      </c>
      <c r="J58" s="144">
        <f>$H$68*$E$28/100/12*10^6/J44</f>
        <v>48.402813093448607</v>
      </c>
      <c r="K58" s="144">
        <f>$H$69*$E$28/100/12*10^6/K44</f>
        <v>12.557493829611207</v>
      </c>
      <c r="L58" s="144">
        <f>$H$70*$E$28/100/12*10^6/L44</f>
        <v>18.018370455899955</v>
      </c>
      <c r="M58" s="144">
        <f>$H$71*$E$28/100/12*10^6/M44</f>
        <v>62.523452954496307</v>
      </c>
      <c r="N58" s="144">
        <f>$H$72*$E$28/100/12*10^6/N44</f>
        <v>57.83691074993677</v>
      </c>
      <c r="O58" s="144">
        <f>$H$73*$E$28/100/12*10^6/O44</f>
        <v>43.401758999665141</v>
      </c>
      <c r="P58" s="144">
        <f>$H$74*$E$28/100/12*10^6/P44</f>
        <v>43.93410213497112</v>
      </c>
    </row>
    <row r="59" spans="2:18" x14ac:dyDescent="0.25">
      <c r="C59" s="167">
        <v>6</v>
      </c>
      <c r="D59" s="144">
        <f>$H$63*$E$28/100/12*10^6/D45</f>
        <v>34.328743761261954</v>
      </c>
      <c r="E59" s="144">
        <f>$H$64*$E$28/100/12*10^6/E45</f>
        <v>82.393481931898506</v>
      </c>
      <c r="F59" s="144"/>
      <c r="G59" s="144">
        <f>$H$66*$E$28/100/12*10^6/G45</f>
        <v>20.403319219602764</v>
      </c>
      <c r="I59" s="144">
        <f>$H$67*$E$28/100/12*10^6/I45</f>
        <v>45.123838755716932</v>
      </c>
      <c r="J59" s="144">
        <f>$H$68*$E$28/100/12*10^6/J45</f>
        <v>47.127812163182156</v>
      </c>
      <c r="K59" s="144">
        <f>$H$69*$E$28/100/12*10^6/K45</f>
        <v>12.286667598250759</v>
      </c>
      <c r="L59" s="144">
        <f>$H$70*$E$28/100/12*10^6/L45</f>
        <v>16.867546795080237</v>
      </c>
      <c r="M59" s="144">
        <f>$H$71*$E$28/100/12*10^6/M45</f>
        <v>61.741909792565103</v>
      </c>
      <c r="N59" s="144">
        <f>$H$72*$E$28/100/12*10^6/N45</f>
        <v>53.204895578278816</v>
      </c>
      <c r="O59" s="144">
        <f>$H$73*$E$28/100/12*10^6/O45</f>
        <v>43.780079417095635</v>
      </c>
      <c r="P59" s="144">
        <f>$H$74*$E$28/100/12*10^6/P45</f>
        <v>46.505257206502172</v>
      </c>
    </row>
    <row r="61" spans="2:18" x14ac:dyDescent="0.25">
      <c r="F61" s="221" t="s">
        <v>305</v>
      </c>
      <c r="H61" s="221" t="s">
        <v>306</v>
      </c>
    </row>
    <row r="62" spans="2:18" ht="16.2" x14ac:dyDescent="0.25">
      <c r="F62" s="167" t="s">
        <v>307</v>
      </c>
      <c r="G62" s="167" t="s">
        <v>306</v>
      </c>
      <c r="H62" s="167" t="s">
        <v>307</v>
      </c>
      <c r="J62" s="167" t="s">
        <v>49</v>
      </c>
      <c r="K62" s="167" t="s">
        <v>298</v>
      </c>
      <c r="O62" s="167" t="s">
        <v>308</v>
      </c>
      <c r="P62" s="167" t="s">
        <v>309</v>
      </c>
      <c r="Q62" s="167" t="s">
        <v>310</v>
      </c>
      <c r="R62" s="167" t="s">
        <v>311</v>
      </c>
    </row>
    <row r="63" spans="2:18" x14ac:dyDescent="0.25">
      <c r="D63" s="167">
        <v>1351</v>
      </c>
      <c r="E63" s="167">
        <v>2</v>
      </c>
      <c r="F63" s="204">
        <v>2.7E-2</v>
      </c>
      <c r="G63" s="167">
        <v>4</v>
      </c>
      <c r="H63" s="204">
        <v>0.01</v>
      </c>
      <c r="J63" s="167">
        <v>1351</v>
      </c>
      <c r="K63" s="204">
        <f>F63*L$63</f>
        <v>2.8317073170731708E-2</v>
      </c>
      <c r="L63" s="167">
        <f>0.43/0.41</f>
        <v>1.0487804878048781</v>
      </c>
      <c r="N63" s="167">
        <v>1351</v>
      </c>
      <c r="O63" s="203">
        <v>8.6762002962715329E-2</v>
      </c>
      <c r="P63" s="203">
        <f>O63*10</f>
        <v>0.86762002962715323</v>
      </c>
      <c r="Q63" s="167">
        <v>3.8780000000000001</v>
      </c>
      <c r="R63" s="167">
        <f>Q63*10</f>
        <v>38.78</v>
      </c>
    </row>
    <row r="64" spans="2:18" x14ac:dyDescent="0.25">
      <c r="D64" s="167">
        <v>1352</v>
      </c>
      <c r="E64" s="167">
        <v>1</v>
      </c>
      <c r="F64" s="204">
        <v>0.06</v>
      </c>
      <c r="G64" s="167">
        <v>6</v>
      </c>
      <c r="H64" s="204">
        <v>1.7000000000000001E-2</v>
      </c>
      <c r="J64" s="167">
        <v>1352</v>
      </c>
      <c r="K64" s="204">
        <f t="shared" ref="K64:K74" si="13">F64*L$63</f>
        <v>6.2926829268292683E-2</v>
      </c>
      <c r="N64" s="167">
        <v>1352</v>
      </c>
      <c r="O64" s="203">
        <v>0.35349565330339977</v>
      </c>
      <c r="P64" s="203">
        <f t="shared" ref="P64:P74" si="14">O64*10</f>
        <v>3.5349565330339976</v>
      </c>
      <c r="Q64" s="167">
        <v>12.38</v>
      </c>
      <c r="R64" s="167">
        <f t="shared" ref="R64:R74" si="15">Q64*10</f>
        <v>123.80000000000001</v>
      </c>
    </row>
    <row r="65" spans="4:18" x14ac:dyDescent="0.25">
      <c r="D65" s="167">
        <v>1353</v>
      </c>
      <c r="E65" s="167">
        <v>1</v>
      </c>
      <c r="F65" s="204">
        <v>4.3685486262985483E-2</v>
      </c>
      <c r="G65" s="167">
        <v>4</v>
      </c>
      <c r="H65" s="167">
        <v>1.4E-2</v>
      </c>
      <c r="J65" s="167">
        <v>1353</v>
      </c>
      <c r="K65" s="204">
        <f t="shared" si="13"/>
        <v>4.5816485592887216E-2</v>
      </c>
      <c r="N65" s="167">
        <v>1353</v>
      </c>
      <c r="O65" s="203">
        <v>0.1831394051294625</v>
      </c>
      <c r="P65" s="203">
        <f t="shared" si="14"/>
        <v>1.831394051294625</v>
      </c>
      <c r="Q65" s="167">
        <v>7.3470000000000004</v>
      </c>
      <c r="R65" s="167">
        <f t="shared" si="15"/>
        <v>73.47</v>
      </c>
    </row>
    <row r="66" spans="4:18" x14ac:dyDescent="0.25">
      <c r="D66" s="167">
        <v>1367</v>
      </c>
      <c r="E66" s="167">
        <v>1</v>
      </c>
      <c r="F66" s="204">
        <v>3.6767428526771284E-2</v>
      </c>
      <c r="G66" s="167">
        <v>4</v>
      </c>
      <c r="H66" s="204">
        <v>7.5409199583906768E-3</v>
      </c>
      <c r="I66" s="204"/>
      <c r="J66" s="167">
        <v>1367</v>
      </c>
      <c r="K66" s="204">
        <f t="shared" si="13"/>
        <v>3.8560961625638178E-2</v>
      </c>
      <c r="L66" s="200"/>
      <c r="N66" s="167">
        <v>1367</v>
      </c>
      <c r="O66" s="203">
        <v>0.11222146513145072</v>
      </c>
      <c r="P66" s="203">
        <f t="shared" si="14"/>
        <v>1.1222146513145073</v>
      </c>
      <c r="Q66" s="167">
        <v>3.7690000000000001</v>
      </c>
      <c r="R66" s="167">
        <f t="shared" si="15"/>
        <v>37.69</v>
      </c>
    </row>
    <row r="67" spans="4:18" x14ac:dyDescent="0.25">
      <c r="D67" s="167">
        <v>1369</v>
      </c>
      <c r="E67" s="167">
        <v>3</v>
      </c>
      <c r="F67" s="204">
        <v>4.713266549179241E-2</v>
      </c>
      <c r="G67" s="167">
        <v>6</v>
      </c>
      <c r="H67" s="194">
        <v>1.5796162935985569E-2</v>
      </c>
      <c r="J67" s="167">
        <v>1369</v>
      </c>
      <c r="K67" s="204">
        <f t="shared" si="13"/>
        <v>4.9431819906026186E-2</v>
      </c>
      <c r="L67" s="222"/>
      <c r="N67" s="167">
        <v>1369</v>
      </c>
      <c r="O67" s="203">
        <v>0.15156067075949792</v>
      </c>
      <c r="P67" s="203">
        <f t="shared" si="14"/>
        <v>1.5156067075949791</v>
      </c>
      <c r="Q67" s="167">
        <v>4.87</v>
      </c>
      <c r="R67" s="167">
        <f t="shared" si="15"/>
        <v>48.7</v>
      </c>
    </row>
    <row r="68" spans="4:18" x14ac:dyDescent="0.25">
      <c r="D68" s="167">
        <v>1370</v>
      </c>
      <c r="E68" s="167">
        <v>3</v>
      </c>
      <c r="F68" s="204">
        <v>5.1194937371513399E-2</v>
      </c>
      <c r="G68" s="167">
        <v>6</v>
      </c>
      <c r="H68" s="204">
        <v>1.8972002429483378E-2</v>
      </c>
      <c r="I68" s="199"/>
      <c r="J68" s="167">
        <v>1370</v>
      </c>
      <c r="K68" s="204">
        <f t="shared" si="13"/>
        <v>5.3692251389636007E-2</v>
      </c>
      <c r="L68" s="222"/>
      <c r="M68" s="203"/>
      <c r="N68" s="167">
        <v>1370</v>
      </c>
      <c r="O68" s="203">
        <v>0.15379490138969568</v>
      </c>
      <c r="P68" s="203">
        <f t="shared" si="14"/>
        <v>1.5379490138969567</v>
      </c>
      <c r="Q68" s="167">
        <v>3.5720000000000001</v>
      </c>
      <c r="R68" s="167">
        <f t="shared" si="15"/>
        <v>35.72</v>
      </c>
    </row>
    <row r="69" spans="4:18" x14ac:dyDescent="0.25">
      <c r="D69" s="167">
        <v>1372</v>
      </c>
      <c r="E69" s="167">
        <v>1</v>
      </c>
      <c r="F69" s="204">
        <v>1.1927781461029673E-2</v>
      </c>
      <c r="G69" s="167">
        <v>4</v>
      </c>
      <c r="H69" s="204">
        <v>6.2749131119499771E-3</v>
      </c>
      <c r="I69" s="202"/>
      <c r="J69" s="167">
        <v>1372</v>
      </c>
      <c r="K69" s="204">
        <f t="shared" si="13"/>
        <v>1.2509624459128682E-2</v>
      </c>
      <c r="L69" s="222"/>
      <c r="M69" s="203"/>
      <c r="N69" s="167">
        <v>1372</v>
      </c>
      <c r="O69" s="203">
        <v>2.9637766149356631E-2</v>
      </c>
      <c r="P69" s="203">
        <f t="shared" si="14"/>
        <v>0.29637766149356631</v>
      </c>
      <c r="Q69" s="167">
        <v>0.59599999999999997</v>
      </c>
      <c r="R69" s="167">
        <f t="shared" si="15"/>
        <v>5.96</v>
      </c>
    </row>
    <row r="70" spans="4:18" x14ac:dyDescent="0.25">
      <c r="D70" s="167">
        <v>1373</v>
      </c>
      <c r="E70" s="167">
        <v>3</v>
      </c>
      <c r="F70" s="167">
        <v>1.6E-2</v>
      </c>
      <c r="G70" s="167">
        <v>6</v>
      </c>
      <c r="H70" s="167">
        <v>7.0000000000000001E-3</v>
      </c>
      <c r="I70" s="202"/>
      <c r="J70" s="167">
        <v>1373</v>
      </c>
      <c r="K70" s="204">
        <f t="shared" si="13"/>
        <v>1.678048780487805E-2</v>
      </c>
      <c r="L70" s="222"/>
      <c r="M70" s="203"/>
      <c r="N70" s="167">
        <v>1373</v>
      </c>
      <c r="O70" s="203">
        <v>5.0831706138348413E-2</v>
      </c>
      <c r="P70" s="203">
        <f t="shared" si="14"/>
        <v>0.50831706138348409</v>
      </c>
      <c r="Q70" s="167">
        <v>1.3839999999999999</v>
      </c>
      <c r="R70" s="167">
        <f t="shared" si="15"/>
        <v>13.84</v>
      </c>
    </row>
    <row r="71" spans="4:18" x14ac:dyDescent="0.25">
      <c r="D71" s="167">
        <v>1374</v>
      </c>
      <c r="E71" s="167">
        <v>3</v>
      </c>
      <c r="F71" s="204">
        <v>3.2037258520040281E-2</v>
      </c>
      <c r="G71" s="167">
        <v>4</v>
      </c>
      <c r="H71" s="204">
        <v>1.2551133575489771E-2</v>
      </c>
      <c r="I71" s="202"/>
      <c r="J71" s="167">
        <v>1374</v>
      </c>
      <c r="K71" s="204">
        <f t="shared" si="13"/>
        <v>3.3600051618578833E-2</v>
      </c>
      <c r="L71" s="222"/>
      <c r="M71" s="203"/>
      <c r="N71" s="167">
        <v>1374</v>
      </c>
      <c r="O71" s="203">
        <v>0.18726401867632048</v>
      </c>
      <c r="P71" s="203">
        <f t="shared" si="14"/>
        <v>1.8726401867632048</v>
      </c>
      <c r="Q71" s="167">
        <v>4.593</v>
      </c>
      <c r="R71" s="167">
        <f t="shared" si="15"/>
        <v>45.93</v>
      </c>
    </row>
    <row r="72" spans="4:18" x14ac:dyDescent="0.25">
      <c r="D72" s="167">
        <v>1375</v>
      </c>
      <c r="E72" s="167">
        <v>1</v>
      </c>
      <c r="F72" s="204">
        <v>3.6549292290347091E-2</v>
      </c>
      <c r="G72" s="167">
        <v>6</v>
      </c>
      <c r="H72" s="204">
        <v>1.6097896102035363E-2</v>
      </c>
      <c r="I72" s="202"/>
      <c r="J72" s="167">
        <v>1375</v>
      </c>
      <c r="K72" s="204">
        <f t="shared" si="13"/>
        <v>3.8332184597193293E-2</v>
      </c>
      <c r="L72" s="145"/>
      <c r="M72" s="203"/>
      <c r="N72" s="167">
        <v>1375</v>
      </c>
      <c r="O72" s="203">
        <v>0.16377764785626903</v>
      </c>
      <c r="P72" s="203">
        <f t="shared" si="14"/>
        <v>1.6377764785626903</v>
      </c>
      <c r="Q72" s="167">
        <v>4.3630000000000004</v>
      </c>
      <c r="R72" s="167">
        <f t="shared" si="15"/>
        <v>43.63</v>
      </c>
    </row>
    <row r="73" spans="4:18" x14ac:dyDescent="0.25">
      <c r="D73" s="167">
        <v>1377</v>
      </c>
      <c r="E73" s="167">
        <v>3</v>
      </c>
      <c r="F73" s="204">
        <v>3.3303198041041496E-2</v>
      </c>
      <c r="G73" s="167">
        <v>5</v>
      </c>
      <c r="H73" s="204">
        <v>1.2179188007075405E-2</v>
      </c>
      <c r="I73" s="202"/>
      <c r="J73" s="167">
        <v>1377</v>
      </c>
      <c r="K73" s="204">
        <f t="shared" si="13"/>
        <v>3.4927744286945964E-2</v>
      </c>
      <c r="L73" s="222"/>
      <c r="M73" s="203"/>
      <c r="N73" s="167">
        <v>1377</v>
      </c>
      <c r="O73" s="203">
        <v>0.136553798592634</v>
      </c>
      <c r="P73" s="203">
        <f t="shared" si="14"/>
        <v>1.3655379859263399</v>
      </c>
      <c r="Q73" s="167">
        <v>4.8289999999999997</v>
      </c>
      <c r="R73" s="167">
        <f t="shared" si="15"/>
        <v>48.29</v>
      </c>
    </row>
    <row r="74" spans="4:18" x14ac:dyDescent="0.25">
      <c r="D74" s="167">
        <v>1378</v>
      </c>
      <c r="E74" s="167">
        <v>2</v>
      </c>
      <c r="F74" s="204">
        <v>3.6284997649536632E-2</v>
      </c>
      <c r="G74" s="167">
        <v>5</v>
      </c>
      <c r="H74" s="204">
        <v>1.1421340819497312E-2</v>
      </c>
      <c r="I74" s="202"/>
      <c r="J74" s="167">
        <v>1378</v>
      </c>
      <c r="K74" s="204">
        <f t="shared" si="13"/>
        <v>3.8054997534879884E-2</v>
      </c>
      <c r="L74" s="222"/>
      <c r="M74" s="203"/>
      <c r="N74" s="167">
        <v>1378</v>
      </c>
      <c r="O74" s="203">
        <v>0.18447034094237902</v>
      </c>
      <c r="P74" s="203">
        <f t="shared" si="14"/>
        <v>1.8447034094237902</v>
      </c>
      <c r="Q74" s="167">
        <v>4.04</v>
      </c>
      <c r="R74" s="167">
        <f t="shared" si="15"/>
        <v>40.4</v>
      </c>
    </row>
    <row r="75" spans="4:18" x14ac:dyDescent="0.25">
      <c r="D75" s="167" t="s">
        <v>312</v>
      </c>
      <c r="I75" s="202"/>
      <c r="J75" s="203"/>
      <c r="K75" s="202"/>
      <c r="L75" s="222"/>
      <c r="M75" s="203"/>
      <c r="N75" s="203"/>
    </row>
    <row r="76" spans="4:18" x14ac:dyDescent="0.25">
      <c r="D76" s="167" t="s">
        <v>313</v>
      </c>
      <c r="F76" s="199"/>
      <c r="G76" s="199"/>
      <c r="H76" s="199"/>
      <c r="I76" s="202"/>
      <c r="J76" s="203"/>
      <c r="K76" s="202"/>
      <c r="L76" s="222"/>
      <c r="M76" s="203"/>
      <c r="N76" s="203"/>
    </row>
    <row r="77" spans="4:18" x14ac:dyDescent="0.25">
      <c r="D77" s="167" t="s">
        <v>314</v>
      </c>
      <c r="E77" s="200"/>
      <c r="F77" s="202"/>
      <c r="G77" s="202"/>
      <c r="H77" s="202"/>
      <c r="I77" s="202"/>
      <c r="J77" s="203"/>
      <c r="K77" s="202"/>
      <c r="L77" s="222"/>
      <c r="M77" s="203"/>
      <c r="N77" s="203"/>
    </row>
    <row r="78" spans="4:18" x14ac:dyDescent="0.25">
      <c r="D78" s="167" t="s">
        <v>315</v>
      </c>
      <c r="F78" s="202"/>
      <c r="G78" s="202"/>
      <c r="H78" s="202"/>
      <c r="I78" s="202"/>
      <c r="J78" s="203"/>
      <c r="K78" s="223"/>
      <c r="L78" s="222"/>
      <c r="M78" s="203"/>
      <c r="N78" s="203"/>
    </row>
    <row r="79" spans="4:18" x14ac:dyDescent="0.25">
      <c r="D79" s="167" t="s">
        <v>316</v>
      </c>
      <c r="F79" s="202"/>
      <c r="G79" s="202"/>
      <c r="H79" s="202"/>
      <c r="I79" s="202"/>
      <c r="J79" s="203"/>
      <c r="K79" s="202"/>
      <c r="L79" s="222"/>
      <c r="M79" s="203"/>
      <c r="N79" s="203"/>
    </row>
    <row r="80" spans="4:18" x14ac:dyDescent="0.25">
      <c r="D80" s="167" t="s">
        <v>317</v>
      </c>
      <c r="F80" s="202"/>
      <c r="G80" s="202"/>
      <c r="H80" s="202"/>
      <c r="I80" s="203"/>
      <c r="J80" s="203"/>
      <c r="K80" s="203"/>
      <c r="L80" s="222"/>
      <c r="M80" s="203"/>
      <c r="N80" s="203"/>
    </row>
    <row r="81" spans="4:14" x14ac:dyDescent="0.25">
      <c r="F81" s="224"/>
      <c r="G81" s="224"/>
      <c r="H81" s="224"/>
      <c r="I81" s="202"/>
      <c r="J81" s="203"/>
      <c r="K81" s="202"/>
      <c r="L81" s="222"/>
      <c r="M81" s="203"/>
      <c r="N81" s="203"/>
    </row>
    <row r="82" spans="4:14" x14ac:dyDescent="0.25">
      <c r="F82" s="202"/>
      <c r="G82" s="202"/>
      <c r="H82" s="202"/>
      <c r="I82" s="202"/>
      <c r="J82" s="203"/>
      <c r="K82" s="202"/>
      <c r="L82" s="222"/>
      <c r="M82" s="203"/>
      <c r="N82" s="203"/>
    </row>
    <row r="83" spans="4:14" x14ac:dyDescent="0.25">
      <c r="D83" s="225"/>
      <c r="E83" s="225"/>
      <c r="F83" s="202"/>
      <c r="G83" s="202"/>
      <c r="H83" s="202"/>
      <c r="I83" s="202"/>
      <c r="J83" s="203"/>
      <c r="K83" s="202"/>
      <c r="L83" s="222"/>
      <c r="M83" s="203"/>
      <c r="N83" s="203"/>
    </row>
    <row r="84" spans="4:14" x14ac:dyDescent="0.25">
      <c r="E84" s="167" t="s">
        <v>245</v>
      </c>
      <c r="F84" s="202"/>
      <c r="G84" s="202"/>
      <c r="H84" s="202"/>
      <c r="I84" s="202"/>
      <c r="J84" s="203"/>
      <c r="K84" s="202"/>
      <c r="L84" s="222"/>
      <c r="M84" s="203"/>
      <c r="N84" s="203"/>
    </row>
    <row r="85" spans="4:14" x14ac:dyDescent="0.25">
      <c r="D85" s="167">
        <v>1351</v>
      </c>
      <c r="E85" s="144">
        <v>72.3016691355961</v>
      </c>
      <c r="F85" s="202"/>
      <c r="G85" s="202"/>
      <c r="H85" s="202"/>
      <c r="I85" s="202"/>
      <c r="J85" s="203"/>
      <c r="K85" s="202"/>
      <c r="L85" s="222"/>
      <c r="M85" s="203"/>
      <c r="N85" s="203"/>
    </row>
    <row r="86" spans="4:14" x14ac:dyDescent="0.25">
      <c r="D86" s="167">
        <v>1352</v>
      </c>
      <c r="E86" s="144">
        <v>294.57971108616647</v>
      </c>
      <c r="F86" s="202"/>
      <c r="G86" s="202"/>
      <c r="H86" s="202"/>
      <c r="I86" s="202"/>
      <c r="J86" s="203"/>
      <c r="K86" s="202"/>
      <c r="L86" s="222"/>
      <c r="M86" s="203"/>
      <c r="N86" s="203"/>
    </row>
    <row r="87" spans="4:14" x14ac:dyDescent="0.25">
      <c r="D87" s="167">
        <v>1353</v>
      </c>
      <c r="E87" s="144">
        <v>152.61617094121874</v>
      </c>
      <c r="F87" s="202"/>
      <c r="G87" s="202"/>
      <c r="H87" s="202"/>
      <c r="I87" s="202"/>
      <c r="J87" s="144"/>
      <c r="K87" s="202"/>
      <c r="L87" s="226"/>
      <c r="M87" s="203"/>
      <c r="N87" s="203"/>
    </row>
    <row r="88" spans="4:14" x14ac:dyDescent="0.25">
      <c r="D88" s="167">
        <v>1367</v>
      </c>
      <c r="E88" s="144">
        <v>93.517887609542271</v>
      </c>
      <c r="F88" s="202"/>
      <c r="G88" s="202"/>
      <c r="H88" s="202"/>
      <c r="I88" s="202"/>
      <c r="J88" s="144"/>
      <c r="K88" s="202"/>
      <c r="L88" s="226"/>
      <c r="M88" s="203"/>
      <c r="N88" s="203"/>
    </row>
    <row r="89" spans="4:14" x14ac:dyDescent="0.25">
      <c r="D89" s="167">
        <v>1369</v>
      </c>
      <c r="E89" s="144">
        <v>126.30055896624826</v>
      </c>
      <c r="M89" s="203"/>
    </row>
    <row r="90" spans="4:14" x14ac:dyDescent="0.25">
      <c r="D90" s="167">
        <v>1370</v>
      </c>
      <c r="E90" s="144">
        <v>128.16241782474637</v>
      </c>
      <c r="F90" s="199"/>
      <c r="G90" s="199"/>
      <c r="H90" s="199"/>
      <c r="I90" s="199"/>
      <c r="J90" s="200"/>
      <c r="K90" s="199"/>
      <c r="L90" s="200"/>
    </row>
    <row r="91" spans="4:14" x14ac:dyDescent="0.25">
      <c r="D91" s="167">
        <v>1372</v>
      </c>
      <c r="E91" s="144">
        <v>24.698138457797192</v>
      </c>
      <c r="F91" s="202"/>
      <c r="G91" s="202"/>
      <c r="H91" s="202"/>
      <c r="I91" s="202"/>
      <c r="J91" s="203"/>
      <c r="K91" s="202"/>
      <c r="L91" s="203"/>
    </row>
    <row r="92" spans="4:14" x14ac:dyDescent="0.25">
      <c r="D92" s="167">
        <v>1373</v>
      </c>
      <c r="E92" s="144">
        <v>42.359755115290341</v>
      </c>
      <c r="F92" s="202"/>
      <c r="G92" s="202"/>
      <c r="H92" s="202"/>
      <c r="I92" s="202"/>
      <c r="J92" s="203"/>
      <c r="K92" s="202"/>
      <c r="L92" s="203"/>
      <c r="M92" s="203"/>
      <c r="N92" s="203"/>
    </row>
    <row r="93" spans="4:14" x14ac:dyDescent="0.25">
      <c r="D93" s="167">
        <v>1374</v>
      </c>
      <c r="E93" s="144">
        <v>156.05334889693373</v>
      </c>
      <c r="F93" s="202"/>
      <c r="G93" s="202"/>
      <c r="H93" s="202"/>
      <c r="I93" s="202"/>
      <c r="J93" s="203"/>
      <c r="K93" s="202"/>
      <c r="L93" s="203"/>
      <c r="M93" s="203"/>
      <c r="N93" s="203"/>
    </row>
    <row r="94" spans="4:14" x14ac:dyDescent="0.25">
      <c r="D94" s="167">
        <v>1375</v>
      </c>
      <c r="E94" s="144">
        <v>136.48137321355753</v>
      </c>
      <c r="F94" s="202"/>
      <c r="G94" s="202"/>
      <c r="H94" s="202"/>
      <c r="I94" s="202"/>
      <c r="J94" s="203"/>
      <c r="K94" s="202"/>
      <c r="L94" s="203"/>
      <c r="M94" s="203"/>
      <c r="N94" s="203"/>
    </row>
    <row r="95" spans="4:14" x14ac:dyDescent="0.25">
      <c r="D95" s="167">
        <v>1377</v>
      </c>
      <c r="E95" s="144">
        <v>113.79483216052833</v>
      </c>
      <c r="F95" s="202"/>
      <c r="G95" s="202"/>
      <c r="H95" s="202"/>
      <c r="I95" s="202"/>
      <c r="J95" s="203"/>
      <c r="K95" s="202"/>
      <c r="L95" s="203"/>
      <c r="M95" s="203"/>
      <c r="N95" s="203"/>
    </row>
    <row r="96" spans="4:14" x14ac:dyDescent="0.25">
      <c r="D96" s="167">
        <v>1378</v>
      </c>
      <c r="E96" s="144">
        <v>153.7252841186492</v>
      </c>
      <c r="F96" s="202"/>
      <c r="G96" s="202"/>
      <c r="H96" s="202"/>
      <c r="I96" s="202"/>
      <c r="J96" s="203"/>
      <c r="K96" s="202"/>
      <c r="L96" s="203"/>
      <c r="M96" s="203"/>
      <c r="N96" s="203"/>
    </row>
    <row r="97" spans="5:14" x14ac:dyDescent="0.25">
      <c r="E97" s="217"/>
      <c r="F97" s="202"/>
      <c r="G97" s="202"/>
      <c r="H97" s="202"/>
      <c r="I97" s="202"/>
      <c r="J97" s="203"/>
      <c r="K97" s="202"/>
      <c r="L97" s="203"/>
      <c r="M97" s="203"/>
      <c r="N97" s="203"/>
    </row>
    <row r="98" spans="5:14" x14ac:dyDescent="0.25">
      <c r="E98" s="199"/>
      <c r="F98" s="202"/>
      <c r="G98" s="202"/>
      <c r="H98" s="202"/>
      <c r="I98" s="202"/>
      <c r="J98" s="203"/>
      <c r="K98" s="202"/>
      <c r="L98" s="203"/>
      <c r="M98" s="203"/>
      <c r="N98" s="203"/>
    </row>
    <row r="99" spans="5:14" x14ac:dyDescent="0.25">
      <c r="E99" s="199"/>
      <c r="F99" s="202"/>
      <c r="G99" s="202"/>
      <c r="H99" s="202"/>
      <c r="I99" s="202"/>
      <c r="J99" s="203"/>
      <c r="K99" s="202"/>
      <c r="L99" s="203"/>
      <c r="M99" s="203"/>
      <c r="N99" s="203"/>
    </row>
    <row r="100" spans="5:14" x14ac:dyDescent="0.25">
      <c r="E100" s="199"/>
      <c r="F100" s="202"/>
      <c r="G100" s="202"/>
      <c r="H100" s="202"/>
      <c r="I100" s="202"/>
      <c r="J100" s="203"/>
      <c r="K100" s="202"/>
      <c r="L100" s="203"/>
      <c r="M100" s="203"/>
      <c r="N100" s="203"/>
    </row>
    <row r="101" spans="5:14" x14ac:dyDescent="0.25">
      <c r="E101" s="199"/>
      <c r="M101" s="203"/>
      <c r="N101" s="203"/>
    </row>
  </sheetData>
  <pageMargins left="0.70866141732283472" right="0.70866141732283472" top="0.78740157480314965" bottom="0.78740157480314965" header="0.31496062992125984" footer="0.31496062992125984"/>
  <pageSetup paperSize="9" scale="6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E4687"/>
  <sheetViews>
    <sheetView tabSelected="1" topLeftCell="R50" zoomScale="70" zoomScaleNormal="70" workbookViewId="0">
      <selection activeCell="Y42" sqref="Y1:Y1048576"/>
    </sheetView>
  </sheetViews>
  <sheetFormatPr baseColWidth="10" defaultColWidth="9" defaultRowHeight="13.8" x14ac:dyDescent="0.25"/>
  <cols>
    <col min="1" max="3" width="44.8984375" customWidth="1"/>
    <col min="4" max="4" width="16" style="19" customWidth="1"/>
    <col min="5" max="5" width="14.69921875" style="19" customWidth="1"/>
    <col min="6" max="6" width="15.69921875" style="20" customWidth="1"/>
    <col min="7" max="7" width="10.59765625" style="20" customWidth="1"/>
    <col min="8" max="8" width="9" style="20" customWidth="1"/>
    <col min="9" max="9" width="9.19921875" style="20" customWidth="1"/>
    <col min="10" max="10" width="11.19921875" style="21" customWidth="1"/>
    <col min="11" max="11" width="12.09765625" style="21" customWidth="1"/>
    <col min="12" max="13" width="13" style="20" customWidth="1"/>
    <col min="14" max="14" width="11.69921875" style="22" customWidth="1"/>
    <col min="15" max="15" width="31.69921875" style="22" customWidth="1"/>
    <col min="16" max="16" width="15.59765625" style="22" customWidth="1"/>
    <col min="17" max="17" width="12.19921875" style="22" customWidth="1"/>
    <col min="18" max="18" width="24.5" style="19" customWidth="1"/>
    <col min="19" max="19" width="14" style="19" customWidth="1"/>
    <col min="20" max="20" width="16.09765625" style="19" customWidth="1"/>
    <col min="21" max="23" width="14.5" style="20" customWidth="1"/>
    <col min="24" max="24" width="14.5" style="27" customWidth="1"/>
    <col min="25" max="25" width="14.59765625" style="253" customWidth="1"/>
    <col min="26" max="26" width="14.59765625" style="30" customWidth="1"/>
    <col min="27" max="27" width="18.09765625" style="30" customWidth="1"/>
    <col min="28" max="28" width="16.19921875" style="31" customWidth="1"/>
    <col min="29" max="32" width="14.69921875" style="31" customWidth="1"/>
    <col min="33" max="33" width="14.69921875" style="241" customWidth="1"/>
    <col min="34" max="34" width="14.69921875" style="31" customWidth="1"/>
    <col min="35" max="35" width="17.19921875" style="31" customWidth="1"/>
    <col min="36" max="36" width="22.19921875" style="31" customWidth="1"/>
    <col min="37" max="37" width="16.19921875" style="31" customWidth="1"/>
    <col min="38" max="38" width="25.59765625" style="120" customWidth="1"/>
    <col min="39" max="42" width="7.69921875" style="25" customWidth="1"/>
    <col min="43" max="43" width="13.5" style="26" customWidth="1"/>
    <col min="44" max="44" width="7.69921875" style="25" customWidth="1"/>
    <col min="45" max="45" width="9" style="25" customWidth="1"/>
    <col min="46" max="47" width="11.19921875" style="25" customWidth="1"/>
    <col min="48" max="48" width="9.59765625" style="25" customWidth="1"/>
    <col min="49" max="50" width="16.09765625" style="19" customWidth="1"/>
    <col min="51" max="51" width="17.59765625" style="19" customWidth="1"/>
    <col min="52" max="52" width="16.5" style="19" customWidth="1"/>
    <col min="53" max="53" width="18.19921875" style="19" customWidth="1"/>
    <col min="54" max="54" width="16.5" style="19" customWidth="1"/>
    <col min="55" max="55" width="36.19921875" style="1" customWidth="1"/>
    <col min="56" max="56" width="36.19921875" customWidth="1"/>
    <col min="57" max="57" width="21" customWidth="1"/>
    <col min="58" max="58" width="21.5" style="1" customWidth="1"/>
    <col min="59" max="59" width="21.09765625" customWidth="1"/>
    <col min="60" max="60" width="34.19921875" customWidth="1"/>
    <col min="61" max="61" width="15.09765625" customWidth="1"/>
    <col min="62" max="62" width="22.69921875" style="1" customWidth="1"/>
    <col min="63" max="63" width="21.5" style="1" customWidth="1"/>
    <col min="64" max="64" width="21.09765625" customWidth="1"/>
    <col min="65" max="65" width="25.5" style="1" customWidth="1"/>
    <col min="66" max="66" width="22.69921875" style="1" customWidth="1"/>
    <col min="67" max="67" width="20.09765625" style="1" customWidth="1"/>
    <col min="68" max="68" width="21.09765625" style="1" customWidth="1"/>
    <col min="69" max="71" width="18" style="1" customWidth="1"/>
    <col min="72" max="72" width="36.19921875" style="22" customWidth="1"/>
    <col min="73" max="73" width="33.69921875" style="1" customWidth="1"/>
    <col min="74" max="74" width="21" style="1" customWidth="1"/>
    <col min="75" max="75" width="20.09765625" style="1" customWidth="1"/>
    <col min="76" max="76" width="21.09765625" style="1" customWidth="1"/>
    <col min="77" max="77" width="34.19921875" style="1" customWidth="1"/>
    <col min="78" max="78" width="35.09765625" style="1" customWidth="1"/>
    <col min="79" max="79" width="22.09765625" style="1" customWidth="1"/>
    <col min="80" max="80" width="20.09765625" style="1" customWidth="1"/>
    <col min="81" max="81" width="21.09765625" style="1" customWidth="1"/>
    <col min="82" max="82" width="22.09765625" style="1" customWidth="1"/>
    <col min="83" max="83" width="23" style="1" customWidth="1"/>
    <col min="84" max="84" width="22.09765625" style="1" customWidth="1"/>
    <col min="85" max="85" width="23" style="1" customWidth="1"/>
    <col min="86" max="87" width="25.5" style="1" customWidth="1"/>
    <col min="88" max="88" width="24.59765625" style="1" customWidth="1"/>
    <col min="89" max="89" width="25.5" style="1" customWidth="1"/>
    <col min="90" max="92" width="28.59765625" style="1" bestFit="1" customWidth="1"/>
    <col min="93" max="192" width="11" style="1" customWidth="1"/>
  </cols>
  <sheetData>
    <row r="1" spans="1:6" ht="14.4" x14ac:dyDescent="0.3">
      <c r="A1" s="38">
        <v>4</v>
      </c>
      <c r="B1" s="39" t="s">
        <v>82</v>
      </c>
      <c r="C1" s="17"/>
    </row>
    <row r="2" spans="1:6" ht="14.4" x14ac:dyDescent="0.3">
      <c r="A2" s="39">
        <f>273.15+A1</f>
        <v>277.14999999999998</v>
      </c>
      <c r="B2" s="39" t="s">
        <v>83</v>
      </c>
      <c r="C2" s="17"/>
    </row>
    <row r="3" spans="1:6" ht="14.4" x14ac:dyDescent="0.3">
      <c r="A3" s="49">
        <f>8.315*(A2)/100000*1000000</f>
        <v>23045.022499999995</v>
      </c>
      <c r="B3" s="39" t="s">
        <v>85</v>
      </c>
      <c r="C3" s="17"/>
    </row>
    <row r="4" spans="1:6" ht="14.4" x14ac:dyDescent="0.3">
      <c r="A4" s="53">
        <f>1/(EXP(-6.8346+12817/A2-3.7668*10^6/A2^2+2.997*10^8/A2^3)*10)*1000/18</f>
        <v>6.4879783254909645E-2</v>
      </c>
      <c r="B4" s="39" t="s">
        <v>86</v>
      </c>
      <c r="C4" s="17"/>
    </row>
    <row r="5" spans="1:6" ht="14.4" x14ac:dyDescent="0.3">
      <c r="A5" s="54">
        <v>0.75</v>
      </c>
      <c r="B5" s="17" t="s">
        <v>87</v>
      </c>
      <c r="C5" s="17"/>
    </row>
    <row r="6" spans="1:6" ht="14.4" x14ac:dyDescent="0.3">
      <c r="A6" s="55">
        <v>117</v>
      </c>
      <c r="B6" s="39" t="s">
        <v>88</v>
      </c>
      <c r="C6" s="17"/>
    </row>
    <row r="7" spans="1:6" ht="16.8" x14ac:dyDescent="0.3">
      <c r="A7" s="55">
        <v>1.3</v>
      </c>
      <c r="B7" s="39" t="s">
        <v>89</v>
      </c>
      <c r="C7" s="17"/>
    </row>
    <row r="8" spans="1:6" ht="16.8" x14ac:dyDescent="0.3">
      <c r="A8" s="55">
        <v>2.4</v>
      </c>
      <c r="B8" s="39" t="s">
        <v>90</v>
      </c>
      <c r="C8" s="17" t="s">
        <v>91</v>
      </c>
    </row>
    <row r="9" spans="1:6" x14ac:dyDescent="0.25">
      <c r="A9" s="56" t="s">
        <v>92</v>
      </c>
      <c r="B9" s="25">
        <v>862.40140000000008</v>
      </c>
      <c r="C9" s="56" t="s">
        <v>93</v>
      </c>
    </row>
    <row r="10" spans="1:6" ht="14.4" x14ac:dyDescent="0.3">
      <c r="A10" s="57"/>
      <c r="B10" s="42">
        <v>773.76039999999989</v>
      </c>
      <c r="C10" s="58" t="s">
        <v>94</v>
      </c>
    </row>
    <row r="11" spans="1:6" x14ac:dyDescent="0.25">
      <c r="A11" s="56" t="s">
        <v>95</v>
      </c>
      <c r="B11" s="25">
        <v>42.195185179999996</v>
      </c>
      <c r="C11" s="56" t="s">
        <v>96</v>
      </c>
    </row>
    <row r="12" spans="1:6" ht="14.4" x14ac:dyDescent="0.3">
      <c r="A12" s="17" t="s">
        <v>97</v>
      </c>
      <c r="B12" s="59">
        <v>50</v>
      </c>
      <c r="C12" s="17"/>
    </row>
    <row r="13" spans="1:6" x14ac:dyDescent="0.25">
      <c r="A13" s="60" t="s">
        <v>98</v>
      </c>
      <c r="B13" s="59">
        <v>50</v>
      </c>
    </row>
    <row r="14" spans="1:6" ht="14.4" thickBot="1" x14ac:dyDescent="0.3"/>
    <row r="15" spans="1:6" ht="14.4" x14ac:dyDescent="0.3">
      <c r="A15" s="61" t="s">
        <v>99</v>
      </c>
      <c r="B15" s="62"/>
      <c r="C15" s="62"/>
      <c r="F15" s="19"/>
    </row>
    <row r="16" spans="1:6" ht="14.4" x14ac:dyDescent="0.3">
      <c r="A16" s="63">
        <f>-114.3106+5773.67/$A$2+17.779524*LN($A$2)</f>
        <v>6.5236725050088893</v>
      </c>
      <c r="B16" s="64" t="s">
        <v>100</v>
      </c>
      <c r="C16" s="64" t="s">
        <v>101</v>
      </c>
    </row>
    <row r="17" spans="1:3" ht="14.4" x14ac:dyDescent="0.3">
      <c r="A17" s="65">
        <f>-83.2997+4821.38/$A$2+13.5962*LN($A$2)</f>
        <v>10.569210988984892</v>
      </c>
      <c r="B17" s="64" t="s">
        <v>102</v>
      </c>
      <c r="C17" s="64" t="s">
        <v>103</v>
      </c>
    </row>
    <row r="18" spans="1:3" ht="14.4" x14ac:dyDescent="0.3">
      <c r="A18" s="66">
        <f>10^(-A16)</f>
        <v>2.9945219097207381E-7</v>
      </c>
      <c r="B18" s="64" t="s">
        <v>104</v>
      </c>
      <c r="C18" s="67" t="s">
        <v>105</v>
      </c>
    </row>
    <row r="19" spans="1:3" ht="15" thickBot="1" x14ac:dyDescent="0.35">
      <c r="A19" s="68">
        <f>10^(-A17)</f>
        <v>2.696429134737524E-11</v>
      </c>
      <c r="B19" s="69" t="s">
        <v>106</v>
      </c>
      <c r="C19" s="70" t="s">
        <v>105</v>
      </c>
    </row>
    <row r="20" spans="1:3" ht="14.4" x14ac:dyDescent="0.3">
      <c r="A20" s="61" t="s">
        <v>107</v>
      </c>
      <c r="B20" s="62"/>
      <c r="C20" s="62"/>
    </row>
    <row r="21" spans="1:3" ht="14.4" x14ac:dyDescent="0.3">
      <c r="A21" s="71">
        <v>6</v>
      </c>
      <c r="B21" s="64" t="s">
        <v>108</v>
      </c>
      <c r="C21" s="64"/>
    </row>
    <row r="22" spans="1:3" ht="14.4" x14ac:dyDescent="0.3">
      <c r="A22" s="72">
        <f>(35.2911*A21^0.5+0.8491*A21-0.32*A21^1.5+0.055*A21^2)+(-1583.09*A21^0.5/A2)+(-5.4366*A21^0.5)*LN(A2)</f>
        <v>-7.6464799893500413E-2</v>
      </c>
      <c r="B22" s="64" t="s">
        <v>109</v>
      </c>
      <c r="C22" s="64" t="s">
        <v>110</v>
      </c>
    </row>
    <row r="23" spans="1:3" ht="14.4" x14ac:dyDescent="0.3">
      <c r="A23" s="72">
        <f>(38.2746*A21^0.5+1.6057*A21-0.647*A21^1.5+0.113*A21^2)+(-1738.16*A21^0.5/A2)+(-6.0346*A21^0.5)*LN(A2)</f>
        <v>-0.55606593912548874</v>
      </c>
      <c r="B23" s="64" t="s">
        <v>111</v>
      </c>
      <c r="C23" s="64" t="s">
        <v>110</v>
      </c>
    </row>
    <row r="24" spans="1:3" ht="14.4" x14ac:dyDescent="0.3">
      <c r="A24" s="73" t="s">
        <v>112</v>
      </c>
      <c r="B24" s="17"/>
      <c r="C24" s="64"/>
    </row>
    <row r="25" spans="1:3" ht="14.4" x14ac:dyDescent="0.3">
      <c r="A25" s="74" t="s">
        <v>113</v>
      </c>
      <c r="B25" s="64"/>
      <c r="C25" s="64"/>
    </row>
    <row r="26" spans="1:3" ht="14.4" x14ac:dyDescent="0.3">
      <c r="A26" s="75">
        <f>10^(-(A22+A16))</f>
        <v>3.5710201016118182E-7</v>
      </c>
      <c r="B26" s="64" t="s">
        <v>114</v>
      </c>
      <c r="C26" s="64"/>
    </row>
    <row r="27" spans="1:3" ht="14.4" x14ac:dyDescent="0.3">
      <c r="A27" s="74" t="s">
        <v>115</v>
      </c>
      <c r="B27" s="64"/>
      <c r="C27" s="64"/>
    </row>
    <row r="28" spans="1:3" ht="14.4" x14ac:dyDescent="0.3">
      <c r="A28" s="75">
        <f>10^(-(A23+A17))</f>
        <v>9.7018588109074922E-11</v>
      </c>
      <c r="B28" s="64" t="s">
        <v>114</v>
      </c>
      <c r="C28" s="64"/>
    </row>
    <row r="29" spans="1:3" ht="14.4" x14ac:dyDescent="0.3">
      <c r="A29" s="73" t="s">
        <v>116</v>
      </c>
      <c r="B29" s="64"/>
      <c r="C29" s="64"/>
    </row>
    <row r="30" spans="1:3" ht="14.4" x14ac:dyDescent="0.3">
      <c r="A30" s="76">
        <v>1.83E-2</v>
      </c>
      <c r="B30" s="37" t="s">
        <v>117</v>
      </c>
      <c r="C30" s="64"/>
    </row>
    <row r="31" spans="1:3" ht="14.4" x14ac:dyDescent="0.3">
      <c r="A31" s="76">
        <v>2.6800000000000001E-2</v>
      </c>
      <c r="B31" s="37" t="s">
        <v>118</v>
      </c>
      <c r="C31" s="64"/>
    </row>
    <row r="32" spans="1:3" ht="15" thickBot="1" x14ac:dyDescent="0.35">
      <c r="A32" s="77" t="s">
        <v>119</v>
      </c>
      <c r="B32" s="69"/>
      <c r="C32" s="69"/>
    </row>
    <row r="33" spans="1:3" ht="15" thickBot="1" x14ac:dyDescent="0.35">
      <c r="A33" s="17"/>
      <c r="B33" s="17"/>
      <c r="C33" s="17"/>
    </row>
    <row r="34" spans="1:3" ht="14.4" x14ac:dyDescent="0.3">
      <c r="A34" s="78" t="s">
        <v>120</v>
      </c>
      <c r="B34" s="62"/>
      <c r="C34" s="62"/>
    </row>
    <row r="35" spans="1:3" ht="14.4" x14ac:dyDescent="0.3">
      <c r="A35" s="73" t="s">
        <v>121</v>
      </c>
      <c r="B35" s="80">
        <f>EXP((-67.1962+99.1624*(100/$A$2)+27.9015*LN($A$2/100))+A37*(-0.072909+0.041674*($A$2/100)+(-0.0064603*($A$2/100)^2)))</f>
        <v>5.1078010654728861E-2</v>
      </c>
      <c r="C35" s="64" t="s">
        <v>122</v>
      </c>
    </row>
    <row r="36" spans="1:3" ht="14.4" x14ac:dyDescent="0.3">
      <c r="A36" s="81">
        <f>1/(8.315*(A2)/100000*1000000/1000)*B35*1000/1013.25</f>
        <v>2.187460530043758E-3</v>
      </c>
      <c r="B36" s="64" t="s">
        <v>123</v>
      </c>
      <c r="C36" s="64"/>
    </row>
    <row r="37" spans="1:3" ht="15" thickBot="1" x14ac:dyDescent="0.35">
      <c r="A37" s="82">
        <v>0</v>
      </c>
      <c r="B37" s="83" t="s">
        <v>124</v>
      </c>
      <c r="C37" s="69"/>
    </row>
    <row r="50" spans="1:192" s="13" customFormat="1" ht="14.4" x14ac:dyDescent="0.3">
      <c r="A50"/>
      <c r="B50"/>
      <c r="C50"/>
      <c r="D50" s="2"/>
      <c r="E50" s="3"/>
      <c r="F50" s="4"/>
      <c r="G50" s="4"/>
      <c r="H50" s="4" t="s">
        <v>0</v>
      </c>
      <c r="I50" s="4" t="s">
        <v>1</v>
      </c>
      <c r="J50" s="4"/>
      <c r="K50" s="4"/>
      <c r="L50" s="4"/>
      <c r="M50" s="5"/>
      <c r="N50" s="5"/>
      <c r="O50" s="5"/>
      <c r="P50" s="5"/>
      <c r="Q50" s="5"/>
      <c r="R50" s="5"/>
      <c r="S50" s="5"/>
      <c r="T50" s="5"/>
      <c r="U50" s="6" t="s">
        <v>2</v>
      </c>
      <c r="V50" s="6" t="s">
        <v>3</v>
      </c>
      <c r="W50" s="6" t="s">
        <v>4</v>
      </c>
      <c r="X50" s="244" t="s">
        <v>244</v>
      </c>
      <c r="Y50" s="254" t="s">
        <v>5</v>
      </c>
      <c r="Z50" s="152" t="s">
        <v>363</v>
      </c>
      <c r="AA50" s="159" t="s">
        <v>353</v>
      </c>
      <c r="AB50" s="181" t="s">
        <v>6</v>
      </c>
      <c r="AC50" s="182" t="s">
        <v>7</v>
      </c>
      <c r="AD50" s="182" t="s">
        <v>8</v>
      </c>
      <c r="AE50" s="182" t="s">
        <v>9</v>
      </c>
      <c r="AF50" s="182" t="s">
        <v>10</v>
      </c>
      <c r="AG50" s="242" t="s">
        <v>11</v>
      </c>
      <c r="AH50" s="182" t="s">
        <v>12</v>
      </c>
      <c r="AI50" s="182" t="s">
        <v>13</v>
      </c>
      <c r="AJ50" s="183" t="s">
        <v>14</v>
      </c>
      <c r="AK50" s="183" t="s">
        <v>355</v>
      </c>
      <c r="AL50" s="160" t="s">
        <v>357</v>
      </c>
      <c r="AM50" s="7"/>
      <c r="AN50" s="7"/>
      <c r="AO50" s="7" t="s">
        <v>242</v>
      </c>
      <c r="AP50" s="7" t="s">
        <v>243</v>
      </c>
      <c r="AQ50" s="7"/>
      <c r="AR50" s="7"/>
      <c r="AS50" s="7"/>
      <c r="AT50" s="8" t="s">
        <v>393</v>
      </c>
      <c r="AU50" s="8" t="s">
        <v>394</v>
      </c>
      <c r="AV50" s="7"/>
      <c r="AW50" s="8" t="s">
        <v>15</v>
      </c>
      <c r="AX50" s="8" t="s">
        <v>16</v>
      </c>
      <c r="AY50" s="8" t="s">
        <v>17</v>
      </c>
      <c r="AZ50" s="8" t="s">
        <v>18</v>
      </c>
      <c r="BA50" s="9" t="s">
        <v>19</v>
      </c>
      <c r="BB50" s="9" t="s">
        <v>20</v>
      </c>
      <c r="BC50" s="9" t="s">
        <v>21</v>
      </c>
      <c r="BD50" s="9" t="s">
        <v>22</v>
      </c>
      <c r="BE50" s="9" t="s">
        <v>23</v>
      </c>
      <c r="BF50" s="10" t="s">
        <v>24</v>
      </c>
      <c r="BG50" s="9" t="s">
        <v>25</v>
      </c>
      <c r="BH50" s="9" t="s">
        <v>26</v>
      </c>
      <c r="BI50" s="9" t="s">
        <v>27</v>
      </c>
      <c r="BJ50" s="9" t="s">
        <v>28</v>
      </c>
      <c r="BK50" s="9" t="s">
        <v>24</v>
      </c>
      <c r="BL50" s="9" t="s">
        <v>25</v>
      </c>
      <c r="BM50" s="133"/>
      <c r="BN50" s="133" t="s">
        <v>31</v>
      </c>
      <c r="BO50" s="133" t="s">
        <v>32</v>
      </c>
      <c r="BP50" s="137" t="s">
        <v>33</v>
      </c>
      <c r="BQ50" s="137" t="s">
        <v>34</v>
      </c>
      <c r="BR50" s="133" t="s">
        <v>35</v>
      </c>
      <c r="BS50" s="133" t="s">
        <v>36</v>
      </c>
      <c r="BT50" s="134" t="s">
        <v>37</v>
      </c>
      <c r="BU50" s="134" t="s">
        <v>38</v>
      </c>
      <c r="BV50" s="134" t="s">
        <v>39</v>
      </c>
      <c r="BW50" s="134" t="s">
        <v>40</v>
      </c>
      <c r="BX50" s="134" t="s">
        <v>41</v>
      </c>
      <c r="BY50" s="136" t="s">
        <v>42</v>
      </c>
      <c r="BZ50" s="136" t="s">
        <v>43</v>
      </c>
      <c r="CA50" s="134" t="s">
        <v>44</v>
      </c>
      <c r="CB50" s="134" t="s">
        <v>40</v>
      </c>
      <c r="CC50" s="134" t="s">
        <v>41</v>
      </c>
      <c r="CD50" s="11" t="s">
        <v>47</v>
      </c>
      <c r="CE50" s="12" t="s">
        <v>48</v>
      </c>
      <c r="CF50" s="11" t="s">
        <v>47</v>
      </c>
      <c r="CG50" s="12" t="s">
        <v>48</v>
      </c>
      <c r="CH50" s="134" t="s">
        <v>46</v>
      </c>
      <c r="CI50" s="9" t="s">
        <v>30</v>
      </c>
      <c r="CJ50" s="9" t="s">
        <v>29</v>
      </c>
      <c r="CK50" s="134" t="s">
        <v>45</v>
      </c>
      <c r="CL50" s="1" t="s">
        <v>362</v>
      </c>
      <c r="CM50" s="1" t="s">
        <v>362</v>
      </c>
      <c r="CN50" s="1" t="s">
        <v>362</v>
      </c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</row>
    <row r="51" spans="1:192" s="13" customFormat="1" ht="14.4" x14ac:dyDescent="0.3">
      <c r="A51"/>
      <c r="B51"/>
      <c r="C51"/>
      <c r="D51" s="2" t="s">
        <v>49</v>
      </c>
      <c r="E51" s="3" t="s">
        <v>50</v>
      </c>
      <c r="F51" s="14" t="s">
        <v>51</v>
      </c>
      <c r="G51" s="4" t="s">
        <v>52</v>
      </c>
      <c r="H51" s="4" t="s">
        <v>53</v>
      </c>
      <c r="I51" s="4" t="s">
        <v>54</v>
      </c>
      <c r="J51" s="4" t="s">
        <v>55</v>
      </c>
      <c r="K51" s="4" t="s">
        <v>56</v>
      </c>
      <c r="L51" s="4" t="s">
        <v>57</v>
      </c>
      <c r="M51" s="8" t="s">
        <v>58</v>
      </c>
      <c r="N51" s="8" t="s">
        <v>59</v>
      </c>
      <c r="O51" s="8" t="s">
        <v>60</v>
      </c>
      <c r="P51" s="8" t="s">
        <v>61</v>
      </c>
      <c r="Q51" s="8" t="s">
        <v>62</v>
      </c>
      <c r="R51" s="8" t="s">
        <v>63</v>
      </c>
      <c r="S51" s="5" t="s">
        <v>64</v>
      </c>
      <c r="T51" s="5" t="s">
        <v>65</v>
      </c>
      <c r="U51" s="6" t="s">
        <v>66</v>
      </c>
      <c r="V51" s="6" t="s">
        <v>66</v>
      </c>
      <c r="W51" s="6" t="s">
        <v>66</v>
      </c>
      <c r="X51" s="245" t="s">
        <v>66</v>
      </c>
      <c r="Y51" s="254" t="s">
        <v>66</v>
      </c>
      <c r="Z51" s="152" t="s">
        <v>364</v>
      </c>
      <c r="AA51" s="159" t="s">
        <v>354</v>
      </c>
      <c r="AB51" s="181" t="s">
        <v>67</v>
      </c>
      <c r="AC51" s="182" t="s">
        <v>67</v>
      </c>
      <c r="AD51" s="182" t="s">
        <v>67</v>
      </c>
      <c r="AE51" s="182" t="s">
        <v>68</v>
      </c>
      <c r="AF51" s="182" t="s">
        <v>67</v>
      </c>
      <c r="AG51" s="242" t="s">
        <v>67</v>
      </c>
      <c r="AH51" s="182" t="s">
        <v>67</v>
      </c>
      <c r="AI51" s="182" t="s">
        <v>67</v>
      </c>
      <c r="AJ51" s="184" t="s">
        <v>67</v>
      </c>
      <c r="AK51" s="183" t="s">
        <v>356</v>
      </c>
      <c r="AL51" s="15" t="s">
        <v>67</v>
      </c>
      <c r="AM51" s="16" t="s">
        <v>69</v>
      </c>
      <c r="AN51" s="16" t="s">
        <v>70</v>
      </c>
      <c r="AO51" s="9" t="s">
        <v>74</v>
      </c>
      <c r="AP51" s="9" t="s">
        <v>74</v>
      </c>
      <c r="AQ51" s="16" t="s">
        <v>71</v>
      </c>
      <c r="AR51" s="16" t="s">
        <v>72</v>
      </c>
      <c r="AS51" s="16" t="s">
        <v>70</v>
      </c>
      <c r="AT51" s="9" t="s">
        <v>74</v>
      </c>
      <c r="AU51" s="9" t="s">
        <v>74</v>
      </c>
      <c r="AV51" s="16" t="s">
        <v>73</v>
      </c>
      <c r="AW51" s="9" t="s">
        <v>74</v>
      </c>
      <c r="AX51" s="9" t="s">
        <v>74</v>
      </c>
      <c r="AY51" s="9" t="s">
        <v>74</v>
      </c>
      <c r="AZ51" s="9" t="s">
        <v>74</v>
      </c>
      <c r="BA51" s="9" t="s">
        <v>74</v>
      </c>
      <c r="BB51" s="9" t="s">
        <v>74</v>
      </c>
      <c r="BC51" s="9" t="s">
        <v>74</v>
      </c>
      <c r="BD51" s="9" t="s">
        <v>74</v>
      </c>
      <c r="BE51" s="9" t="s">
        <v>75</v>
      </c>
      <c r="BF51" s="10" t="s">
        <v>76</v>
      </c>
      <c r="BG51" s="9" t="s">
        <v>76</v>
      </c>
      <c r="BH51" s="9" t="s">
        <v>74</v>
      </c>
      <c r="BI51" s="9" t="s">
        <v>74</v>
      </c>
      <c r="BJ51" s="9" t="s">
        <v>77</v>
      </c>
      <c r="BK51" s="9" t="s">
        <v>78</v>
      </c>
      <c r="BL51" s="9" t="s">
        <v>78</v>
      </c>
      <c r="BM51" s="133" t="s">
        <v>73</v>
      </c>
      <c r="BN51" s="134" t="s">
        <v>74</v>
      </c>
      <c r="BO51" s="134" t="s">
        <v>74</v>
      </c>
      <c r="BP51" s="136" t="s">
        <v>74</v>
      </c>
      <c r="BQ51" s="136" t="s">
        <v>74</v>
      </c>
      <c r="BR51" s="134" t="s">
        <v>74</v>
      </c>
      <c r="BS51" s="134" t="s">
        <v>74</v>
      </c>
      <c r="BT51" s="134" t="s">
        <v>74</v>
      </c>
      <c r="BU51" s="134" t="s">
        <v>74</v>
      </c>
      <c r="BV51" s="134" t="s">
        <v>75</v>
      </c>
      <c r="BW51" s="134" t="s">
        <v>76</v>
      </c>
      <c r="BX51" s="134" t="s">
        <v>76</v>
      </c>
      <c r="BY51" s="136" t="s">
        <v>74</v>
      </c>
      <c r="BZ51" s="136" t="s">
        <v>74</v>
      </c>
      <c r="CA51" s="134" t="s">
        <v>77</v>
      </c>
      <c r="CB51" s="134" t="s">
        <v>78</v>
      </c>
      <c r="CC51" s="134" t="s">
        <v>78</v>
      </c>
      <c r="CD51" s="12" t="s">
        <v>79</v>
      </c>
      <c r="CE51" s="12" t="s">
        <v>79</v>
      </c>
      <c r="CF51" s="12" t="s">
        <v>80</v>
      </c>
      <c r="CG51" s="12" t="s">
        <v>81</v>
      </c>
      <c r="CH51" s="134" t="s">
        <v>74</v>
      </c>
      <c r="CI51" s="9" t="s">
        <v>74</v>
      </c>
      <c r="CJ51" s="9" t="s">
        <v>74</v>
      </c>
      <c r="CK51" s="134" t="s">
        <v>74</v>
      </c>
      <c r="CL51" s="1" t="s">
        <v>399</v>
      </c>
      <c r="CM51" s="1" t="s">
        <v>400</v>
      </c>
      <c r="CN51" s="1" t="s">
        <v>401</v>
      </c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</row>
    <row r="52" spans="1:192" x14ac:dyDescent="0.25">
      <c r="D52" s="18"/>
      <c r="P52" s="23"/>
      <c r="S52" s="24"/>
      <c r="T52" s="18"/>
      <c r="AW52" s="18"/>
      <c r="AX52" s="18"/>
      <c r="AY52" s="18"/>
      <c r="AZ52" s="18"/>
      <c r="BA52" s="18"/>
      <c r="BB52" s="18"/>
      <c r="BC52"/>
      <c r="BE52" s="1"/>
    </row>
    <row r="53" spans="1:192" x14ac:dyDescent="0.25">
      <c r="G53" s="24"/>
      <c r="S53" s="24"/>
      <c r="T53" s="18"/>
      <c r="AW53" s="18"/>
      <c r="AX53" s="18"/>
      <c r="AY53" s="18"/>
      <c r="AZ53" s="18"/>
      <c r="BA53" s="18"/>
      <c r="BB53" s="18"/>
      <c r="BC53"/>
      <c r="BE53" s="1"/>
    </row>
    <row r="54" spans="1:192" x14ac:dyDescent="0.25">
      <c r="E54" s="27"/>
      <c r="G54" s="24"/>
      <c r="H54" s="24"/>
      <c r="I54" s="24"/>
      <c r="N54" s="28"/>
      <c r="S54" s="24"/>
      <c r="T54" s="18"/>
      <c r="AW54" s="18"/>
      <c r="AX54" s="18"/>
      <c r="AY54" s="18"/>
      <c r="AZ54" s="18"/>
      <c r="BA54" s="18"/>
      <c r="BB54" s="18"/>
      <c r="BC54"/>
      <c r="BE54" s="1"/>
    </row>
    <row r="55" spans="1:192" s="19" customFormat="1" x14ac:dyDescent="0.25">
      <c r="A55"/>
      <c r="B55"/>
      <c r="C55"/>
      <c r="E55" s="23"/>
      <c r="F55" s="29"/>
      <c r="G55" s="23"/>
      <c r="H55" s="22"/>
      <c r="I55" s="22"/>
      <c r="J55" s="21"/>
      <c r="K55" s="21"/>
      <c r="L55" s="20"/>
      <c r="N55" s="22"/>
      <c r="O55" s="22"/>
      <c r="P55" s="22"/>
      <c r="Q55" s="22"/>
      <c r="R55" s="20"/>
      <c r="S55" s="24"/>
      <c r="T55" s="18"/>
      <c r="U55" s="20"/>
      <c r="V55" s="20"/>
      <c r="W55" s="20"/>
      <c r="X55" s="27"/>
      <c r="Y55" s="253"/>
      <c r="Z55" s="30"/>
      <c r="AA55" s="30"/>
      <c r="AB55" s="31"/>
      <c r="AC55" s="31"/>
      <c r="AD55" s="31"/>
      <c r="AE55" s="31"/>
      <c r="AF55" s="31"/>
      <c r="AG55" s="241"/>
      <c r="AH55" s="31"/>
      <c r="AI55" s="31"/>
      <c r="AJ55" s="31"/>
      <c r="AK55" s="31"/>
      <c r="AL55" s="120"/>
      <c r="AN55" s="25"/>
      <c r="AO55" s="25"/>
      <c r="AP55" s="25"/>
      <c r="AQ55" s="30"/>
      <c r="AR55" s="31"/>
      <c r="AS55" s="31"/>
      <c r="AT55" s="31"/>
      <c r="AU55" s="31"/>
      <c r="AV55" s="31"/>
      <c r="AW55" s="18"/>
      <c r="AX55" s="18"/>
      <c r="AY55" s="18"/>
      <c r="AZ55" s="18"/>
      <c r="BA55" s="18"/>
      <c r="BB55" s="18"/>
      <c r="BE55" s="1"/>
      <c r="BF55" s="22"/>
      <c r="BJ55" s="1"/>
      <c r="BK55" s="22"/>
      <c r="BM55" s="22"/>
      <c r="BN55" s="22"/>
      <c r="BO55" s="22"/>
      <c r="BP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</row>
    <row r="56" spans="1:192" s="19" customFormat="1" x14ac:dyDescent="0.25">
      <c r="A56"/>
      <c r="B56"/>
      <c r="C56"/>
      <c r="D56" s="32"/>
      <c r="E56" s="22"/>
      <c r="F56" s="21"/>
      <c r="G56" s="21"/>
      <c r="H56" s="33"/>
      <c r="I56" s="33"/>
      <c r="J56" s="21"/>
      <c r="K56" s="21"/>
      <c r="L56" s="20"/>
      <c r="N56" s="22"/>
      <c r="O56" s="22"/>
      <c r="P56" s="22"/>
      <c r="Q56" s="22"/>
      <c r="R56" s="34"/>
      <c r="U56" s="20"/>
      <c r="V56" s="20"/>
      <c r="W56" s="20"/>
      <c r="X56" s="27"/>
      <c r="Y56" s="253"/>
      <c r="Z56" s="30"/>
      <c r="AA56" s="30"/>
      <c r="AB56" s="31"/>
      <c r="AC56" s="31"/>
      <c r="AD56" s="31"/>
      <c r="AE56" s="31"/>
      <c r="AF56" s="31"/>
      <c r="AG56" s="241"/>
      <c r="AH56" s="31"/>
      <c r="AI56" s="31"/>
      <c r="AJ56" s="31"/>
      <c r="AK56" s="31"/>
      <c r="AL56" s="120"/>
      <c r="AM56" s="25"/>
      <c r="AN56" s="31"/>
      <c r="AO56" s="31"/>
      <c r="AP56" s="31"/>
      <c r="AQ56" s="30"/>
      <c r="AR56" s="31"/>
      <c r="AS56" s="31"/>
      <c r="AT56" s="31"/>
      <c r="AU56" s="31"/>
      <c r="AV56" s="31"/>
      <c r="BE56" s="1"/>
      <c r="BF56" s="22"/>
      <c r="BJ56" s="1"/>
      <c r="BK56" s="22"/>
      <c r="BM56" s="22"/>
      <c r="BN56" s="22"/>
      <c r="BO56" s="22"/>
      <c r="BP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</row>
    <row r="57" spans="1:192" s="19" customFormat="1" x14ac:dyDescent="0.25">
      <c r="A57"/>
      <c r="B57"/>
      <c r="C57"/>
      <c r="F57" s="20"/>
      <c r="L57" s="20"/>
      <c r="N57" s="22"/>
      <c r="O57" s="22"/>
      <c r="P57" s="22"/>
      <c r="Q57" s="22"/>
      <c r="R57" s="34"/>
      <c r="S57" s="35"/>
      <c r="U57" s="20"/>
      <c r="V57" s="20"/>
      <c r="W57" s="20"/>
      <c r="X57" s="27"/>
      <c r="Y57" s="253"/>
      <c r="Z57" s="30"/>
      <c r="AA57" s="30"/>
      <c r="AB57" s="31"/>
      <c r="AC57" s="31"/>
      <c r="AD57" s="31"/>
      <c r="AE57" s="31"/>
      <c r="AF57" s="31"/>
      <c r="AG57" s="241"/>
      <c r="AH57" s="31"/>
      <c r="AI57" s="31"/>
      <c r="AJ57" s="31"/>
      <c r="AK57" s="31"/>
      <c r="AL57" s="120"/>
      <c r="AQ57" s="30"/>
      <c r="AR57" s="31"/>
      <c r="AS57" s="31"/>
      <c r="AT57" s="31"/>
      <c r="AU57" s="31"/>
      <c r="AV57" s="31"/>
      <c r="BE57" s="1"/>
      <c r="BF57" s="22"/>
      <c r="BJ57" s="1"/>
      <c r="BK57" s="22"/>
      <c r="BM57" s="22"/>
      <c r="BN57" s="22"/>
      <c r="BO57" s="22"/>
      <c r="BP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</row>
    <row r="58" spans="1:192" x14ac:dyDescent="0.25">
      <c r="K58" s="19"/>
      <c r="R58"/>
      <c r="BC58"/>
      <c r="BE58" s="1"/>
    </row>
    <row r="59" spans="1:192" x14ac:dyDescent="0.25">
      <c r="AM59" s="36"/>
      <c r="AN59" s="36"/>
      <c r="AO59" s="36"/>
      <c r="AP59" s="36"/>
      <c r="AQ59" s="37"/>
      <c r="AR59" s="36"/>
      <c r="AS59" s="36"/>
      <c r="AT59" s="36"/>
      <c r="AU59" s="36"/>
      <c r="AV59" s="36"/>
      <c r="BC59"/>
      <c r="BE59" s="1"/>
    </row>
    <row r="60" spans="1:192" s="1" customFormat="1" ht="14.4" thickBot="1" x14ac:dyDescent="0.3">
      <c r="A60"/>
      <c r="B60"/>
      <c r="C60"/>
      <c r="E60" s="22"/>
      <c r="F60" s="21"/>
      <c r="G60" s="21"/>
      <c r="H60" s="21"/>
      <c r="I60" s="21"/>
      <c r="J60" s="21"/>
      <c r="K60" s="21"/>
      <c r="L60" s="21"/>
      <c r="N60" s="40"/>
      <c r="O60" s="40"/>
      <c r="P60" s="40"/>
      <c r="Q60" s="22"/>
      <c r="R60" s="22"/>
      <c r="S60" s="22"/>
      <c r="T60" s="22"/>
      <c r="U60" s="21"/>
      <c r="V60" s="21"/>
      <c r="W60" s="21"/>
      <c r="X60" s="246"/>
      <c r="Y60" s="255"/>
      <c r="Z60" s="47"/>
      <c r="AA60" s="47"/>
      <c r="AB60" s="46"/>
      <c r="AC60" s="46"/>
      <c r="AD60" s="46"/>
      <c r="AE60" s="46"/>
      <c r="AF60" s="46"/>
      <c r="AG60" s="85"/>
      <c r="AH60" s="46"/>
      <c r="AI60" s="46"/>
      <c r="AJ60" s="46"/>
      <c r="AK60" s="41"/>
      <c r="AL60" s="89"/>
      <c r="AM60" s="41"/>
      <c r="AN60" s="41"/>
      <c r="AO60" s="41"/>
      <c r="AP60" s="41"/>
      <c r="AQ60" s="42"/>
      <c r="AR60" s="41"/>
      <c r="AS60" s="41"/>
      <c r="AT60" s="41"/>
      <c r="AU60" s="41"/>
      <c r="AV60" s="41"/>
      <c r="AW60" s="22"/>
      <c r="AX60" s="22"/>
      <c r="AY60" s="22"/>
      <c r="AZ60" s="22"/>
      <c r="BA60" s="22"/>
      <c r="BB60" s="22"/>
      <c r="BT60" s="22"/>
    </row>
    <row r="61" spans="1:192" ht="15" thickBot="1" x14ac:dyDescent="0.35">
      <c r="D61" s="22" t="s">
        <v>130</v>
      </c>
      <c r="E61" s="32">
        <v>39882.470833333333</v>
      </c>
      <c r="F61" s="21"/>
      <c r="G61" s="21"/>
      <c r="H61" s="22"/>
      <c r="I61" s="22"/>
      <c r="L61" s="21"/>
      <c r="M61" s="51"/>
      <c r="N61" s="43">
        <v>91.54</v>
      </c>
      <c r="O61" s="44">
        <v>17.600000000000001</v>
      </c>
      <c r="P61" s="45">
        <f>O61-R61</f>
        <v>12.803648802736603</v>
      </c>
      <c r="Q61" s="46">
        <v>27.25199543899658</v>
      </c>
      <c r="R61" s="47">
        <f>Q61*O61/100</f>
        <v>4.7963511972633981</v>
      </c>
      <c r="S61" s="47">
        <f>P61/$A$8+R61</f>
        <v>10.131204865070316</v>
      </c>
      <c r="T61" s="47">
        <f>$A$6-S61</f>
        <v>106.86879513492968</v>
      </c>
      <c r="U61" s="52"/>
      <c r="V61" s="52"/>
      <c r="W61" s="52"/>
      <c r="X61" s="247"/>
      <c r="Y61" s="104"/>
      <c r="Z61" s="42"/>
      <c r="AA61" s="42"/>
      <c r="AB61" s="41"/>
      <c r="AC61" s="48"/>
      <c r="AD61" s="48"/>
      <c r="AE61" s="48"/>
      <c r="AF61" s="48"/>
      <c r="AG61" s="238"/>
      <c r="AH61" s="48"/>
      <c r="AI61" s="48"/>
      <c r="AJ61" s="48"/>
      <c r="AK61" s="46"/>
      <c r="AL61" s="86"/>
      <c r="AM61" s="41"/>
      <c r="AN61" s="41"/>
      <c r="AO61" s="41"/>
      <c r="AP61" s="41"/>
      <c r="AQ61" s="42"/>
      <c r="AR61" s="41"/>
      <c r="AS61" s="41"/>
      <c r="AT61" s="41"/>
      <c r="AU61" s="41"/>
      <c r="AV61" s="41"/>
      <c r="AW61" s="47"/>
      <c r="AX61" s="47"/>
      <c r="AY61" s="47"/>
      <c r="AZ61" s="47"/>
      <c r="BA61" s="47"/>
      <c r="BB61" s="47"/>
      <c r="BC61" s="42"/>
      <c r="BD61" s="1"/>
      <c r="BE61" s="1"/>
      <c r="BG61" s="1"/>
      <c r="BH61" s="1"/>
      <c r="BI61" s="1"/>
      <c r="BL61" s="1"/>
    </row>
    <row r="62" spans="1:192" ht="14.4" x14ac:dyDescent="0.3">
      <c r="D62" s="22"/>
      <c r="E62" s="32">
        <v>39883.470833333333</v>
      </c>
      <c r="F62" s="21">
        <v>0</v>
      </c>
      <c r="G62" s="21">
        <v>0</v>
      </c>
      <c r="H62" s="21"/>
      <c r="I62" s="50">
        <v>1037</v>
      </c>
      <c r="J62" s="21">
        <v>376</v>
      </c>
      <c r="K62" s="21">
        <v>2.5299999999999998</v>
      </c>
      <c r="L62" s="21">
        <v>750</v>
      </c>
      <c r="M62" s="51">
        <v>3.95</v>
      </c>
      <c r="N62" s="40"/>
      <c r="O62" s="40"/>
      <c r="P62" s="40"/>
      <c r="R62" s="22"/>
      <c r="S62" s="85">
        <f>$A$36*R61*$A$3/($A$36*R61*$A$3+T61*1000)</f>
        <v>2.2573347542620254E-3</v>
      </c>
      <c r="T62" s="85">
        <f>W62/(W62+V62)*100</f>
        <v>0.22573347542620253</v>
      </c>
      <c r="U62" s="52">
        <f t="shared" ref="U62:U104" si="0">($A$5*I62/1000/$A$3*K62)/$P$61</f>
        <v>6.6688300715612524E-6</v>
      </c>
      <c r="V62" s="52">
        <f t="shared" ref="V62:V104" si="1">($T$61*I62/1000/$A$3*K62)/$P$61</f>
        <v>9.5025311294311707E-4</v>
      </c>
      <c r="W62" s="52">
        <f t="shared" ref="W62:W104" si="2">($A$36*$R$61*K62*I62/1000000)/$P$61</f>
        <v>2.149892404033725E-6</v>
      </c>
      <c r="X62" s="247">
        <f>W62+V62+SUM($U$62:U62)</f>
        <v>9.59071835418712E-4</v>
      </c>
      <c r="Y62" s="104">
        <v>0</v>
      </c>
      <c r="Z62" s="42"/>
      <c r="AA62" s="42"/>
      <c r="AB62" s="41">
        <f t="shared" ref="AB62:AB104" si="3">($A$5*I62/1000/$A$3*J62)/$P$61</f>
        <v>9.9109885648499246E-4</v>
      </c>
      <c r="AC62" s="48">
        <f t="shared" ref="AC62:AC104" si="4">($T$61*I62/1000/$A$3*J62)/$P$61</f>
        <v>0.1412233875362103</v>
      </c>
      <c r="AD62" s="48">
        <f t="shared" ref="AD62:AD104" si="5">($A$4*$R$61/1000*J62/1000000*I62/1000*1000000)/$P$61</f>
        <v>9.4766144915183551E-3</v>
      </c>
      <c r="AE62" s="48">
        <f t="shared" ref="AE62:AE104" si="6">($A$4*((I62/1000)*J62/10^6)*(1+($A$18/(10^-M62))+(($A$18*$A$19)/(10^-M62)^2))*1000000)*$R$61/1000/$P$61</f>
        <v>9.5019063540860288E-3</v>
      </c>
      <c r="AF62" s="48">
        <f t="shared" ref="AF62:AF104" si="7">AE62/(1+($A$18/(10^-M62))+(($A$18*$A$19)/(10^-M62)^2))*1</f>
        <v>9.4766144915183551E-3</v>
      </c>
      <c r="AG62" s="238">
        <f t="shared" ref="AG62:AG104" si="8">AE62/(1+($A$18/(10^-M62))+(($A$18*$A$19)/(10^-M62)^2))*($A$18/(10^-M62))</f>
        <v>2.5291856489547175E-5</v>
      </c>
      <c r="AH62" s="48">
        <f t="shared" ref="AH62:AH104" si="9">AE62/(1+($A$18/(10^-M62))+(($A$18*$A$19)/(10^-M62)^2))*(($A$18*$A$19)/(10^-M62)^2)</f>
        <v>6.0781262953863783E-12</v>
      </c>
      <c r="AI62" s="48">
        <f>AE62+AC62+SUM($AB$62:AB62)</f>
        <v>0.15171639274678131</v>
      </c>
      <c r="AJ62" s="48">
        <v>0</v>
      </c>
      <c r="AK62" s="41"/>
      <c r="AL62" s="89"/>
      <c r="AM62" s="41"/>
      <c r="AN62" s="41"/>
      <c r="AO62" s="41"/>
      <c r="AP62" s="41"/>
      <c r="AQ62" s="42"/>
      <c r="AR62" s="41"/>
      <c r="AS62" s="41"/>
      <c r="AT62" s="41"/>
      <c r="AU62" s="41"/>
      <c r="AV62" s="41"/>
      <c r="AW62" s="22"/>
      <c r="AX62" s="22"/>
      <c r="AY62" s="22"/>
      <c r="AZ62" s="22"/>
      <c r="BA62" s="22"/>
      <c r="BB62" s="22"/>
      <c r="BD62" s="1"/>
      <c r="BE62" s="1"/>
      <c r="BG62" s="1"/>
      <c r="BH62" s="1"/>
      <c r="BI62" s="1"/>
      <c r="BL62" s="1"/>
    </row>
    <row r="63" spans="1:192" ht="14.4" x14ac:dyDescent="0.3">
      <c r="D63" s="22"/>
      <c r="E63" s="32">
        <v>39890.505555555559</v>
      </c>
      <c r="F63" s="21">
        <f>E63-E$62</f>
        <v>7.0347222222262644</v>
      </c>
      <c r="G63" s="21">
        <f>E63-E$62</f>
        <v>7.0347222222262644</v>
      </c>
      <c r="H63" s="21"/>
      <c r="I63" s="50">
        <v>1037</v>
      </c>
      <c r="J63" s="21">
        <v>1579</v>
      </c>
      <c r="K63" s="21">
        <v>2.4</v>
      </c>
      <c r="L63" s="21">
        <v>981</v>
      </c>
      <c r="M63" s="51">
        <v>3.95</v>
      </c>
      <c r="N63" s="40"/>
      <c r="O63" s="40"/>
      <c r="P63" s="40"/>
      <c r="R63" s="22"/>
      <c r="S63" s="85">
        <f>S62*100</f>
        <v>0.22573347542620253</v>
      </c>
      <c r="T63" s="85">
        <f t="shared" ref="T63:T104" si="10">W63/(W63+V63)*100</f>
        <v>0.22573347542620253</v>
      </c>
      <c r="U63" s="52">
        <f t="shared" si="0"/>
        <v>6.326162913733994E-6</v>
      </c>
      <c r="V63" s="52">
        <f t="shared" si="1"/>
        <v>9.01425877890704E-4</v>
      </c>
      <c r="W63" s="52">
        <f>($A$36*$R$61*K63*I63/1000000)/$P$61</f>
        <v>2.0394236243798185E-6</v>
      </c>
      <c r="X63" s="247">
        <f>W63+V63+SUM($U$62:U63)</f>
        <v>9.1646029450037907E-4</v>
      </c>
      <c r="Y63" s="104">
        <f>W63+V63+SUM($U$62:U63)-$X$62</f>
        <v>-4.2611540918332928E-5</v>
      </c>
      <c r="Z63" s="42"/>
      <c r="AA63" s="42"/>
      <c r="AB63" s="41">
        <f t="shared" si="3"/>
        <v>4.1620880169941574E-3</v>
      </c>
      <c r="AC63" s="48">
        <f t="shared" si="4"/>
        <v>0.59306310882892577</v>
      </c>
      <c r="AD63" s="48">
        <f t="shared" si="5"/>
        <v>3.9796740111987992E-2</v>
      </c>
      <c r="AE63" s="48">
        <f t="shared" si="6"/>
        <v>3.9902952481653826E-2</v>
      </c>
      <c r="AF63" s="48">
        <f t="shared" si="7"/>
        <v>3.9796740111987985E-2</v>
      </c>
      <c r="AG63" s="238">
        <f t="shared" si="8"/>
        <v>1.0621234414094413E-4</v>
      </c>
      <c r="AH63" s="48">
        <f t="shared" si="9"/>
        <v>2.5524897394720988E-11</v>
      </c>
      <c r="AI63" s="48">
        <f>AE63+AC63+SUM($AB$62:AB63)</f>
        <v>0.63811924818405874</v>
      </c>
      <c r="AJ63" s="48">
        <f>AE63+AC63+SUM($AB$61:AB63)-$AI$62</f>
        <v>0.48640285543727746</v>
      </c>
      <c r="AK63" s="41"/>
      <c r="AL63" s="89"/>
      <c r="AM63" s="41"/>
      <c r="AN63" s="41"/>
      <c r="AO63" s="41"/>
      <c r="AP63" s="41"/>
      <c r="AQ63" s="42"/>
      <c r="AR63" s="41"/>
      <c r="AS63" s="41"/>
      <c r="AT63" s="41"/>
      <c r="AU63" s="41"/>
      <c r="AV63" s="41"/>
      <c r="AW63" s="22"/>
      <c r="AX63" s="22"/>
      <c r="AY63" s="22"/>
      <c r="AZ63" s="22"/>
      <c r="BA63" s="22"/>
      <c r="BB63" s="22"/>
      <c r="BD63" s="1"/>
      <c r="BE63" s="1"/>
      <c r="BG63" s="1"/>
      <c r="BH63" s="1"/>
      <c r="BI63" s="1"/>
      <c r="BL63" s="1"/>
    </row>
    <row r="64" spans="1:192" ht="14.4" x14ac:dyDescent="0.3">
      <c r="D64" s="22"/>
      <c r="E64" s="32">
        <v>39897.448611111111</v>
      </c>
      <c r="F64" s="21">
        <f t="shared" ref="F64:F124" si="11">E64-E$62</f>
        <v>13.977777777778101</v>
      </c>
      <c r="G64" s="21">
        <f t="shared" ref="G64:G104" si="12">E64-E$62</f>
        <v>13.977777777778101</v>
      </c>
      <c r="H64" s="21"/>
      <c r="I64" s="50">
        <v>1037</v>
      </c>
      <c r="J64" s="21">
        <v>3025</v>
      </c>
      <c r="K64" s="21">
        <v>2.42</v>
      </c>
      <c r="L64" s="21">
        <v>1195</v>
      </c>
      <c r="M64" s="51">
        <v>3.95</v>
      </c>
      <c r="N64" s="40"/>
      <c r="O64" s="100" t="s">
        <v>131</v>
      </c>
      <c r="P64" s="101" t="e">
        <f>(((AVERAGE(#REF!,#REF!))/1000+1)*0.0112372)/(((AVERAGE(AR253,AR178,AR103))/1000+1)*0.0112372)</f>
        <v>#REF!</v>
      </c>
      <c r="Q64" s="1"/>
      <c r="R64" s="22"/>
      <c r="S64" s="22"/>
      <c r="T64" s="85">
        <f t="shared" si="10"/>
        <v>0.22573347542620251</v>
      </c>
      <c r="U64" s="52">
        <f t="shared" si="0"/>
        <v>6.3788809380151112E-6</v>
      </c>
      <c r="V64" s="52">
        <f t="shared" si="1"/>
        <v>9.0893776020645992E-4</v>
      </c>
      <c r="W64" s="52">
        <f t="shared" si="2"/>
        <v>2.0564188212496501E-6</v>
      </c>
      <c r="X64" s="247">
        <f>W64+V64+SUM($U$62:U64)</f>
        <v>9.3036805295101997E-4</v>
      </c>
      <c r="Y64" s="104">
        <f>W64+V64+SUM($U$62:U64)-$X$62</f>
        <v>-2.8703782467692025E-5</v>
      </c>
      <c r="Z64" s="42"/>
      <c r="AA64" s="42"/>
      <c r="AB64" s="41">
        <f t="shared" si="3"/>
        <v>7.9736011725188884E-3</v>
      </c>
      <c r="AC64" s="48">
        <f t="shared" si="4"/>
        <v>1.136172200258075</v>
      </c>
      <c r="AD64" s="48">
        <f t="shared" si="5"/>
        <v>7.6241379885220811E-2</v>
      </c>
      <c r="AE64" s="48">
        <f t="shared" si="6"/>
        <v>7.6444858300825078E-2</v>
      </c>
      <c r="AF64" s="48">
        <f t="shared" si="7"/>
        <v>7.6241379885220784E-2</v>
      </c>
      <c r="AG64" s="238">
        <f t="shared" si="8"/>
        <v>2.0347836670446857E-4</v>
      </c>
      <c r="AH64" s="48">
        <f t="shared" si="9"/>
        <v>4.8899819264744117E-11</v>
      </c>
      <c r="AI64" s="48">
        <f>AE64+AC64+SUM($AB$62:AB64)</f>
        <v>1.225743846604898</v>
      </c>
      <c r="AJ64" s="48">
        <f>AE64+AC64+SUM($AB$61:AB64)-$AI$62</f>
        <v>1.0740274538581167</v>
      </c>
      <c r="AK64" s="41"/>
      <c r="AL64" s="89"/>
      <c r="AM64" s="41"/>
      <c r="AN64" s="41"/>
      <c r="AO64" s="41"/>
      <c r="AP64" s="41"/>
      <c r="AQ64" s="42"/>
      <c r="AR64" s="41"/>
      <c r="AS64" s="41"/>
      <c r="AT64" s="41"/>
      <c r="AU64" s="41"/>
      <c r="AV64" s="41"/>
      <c r="AW64" s="22"/>
      <c r="AX64" s="22"/>
      <c r="AY64" s="22"/>
      <c r="AZ64" s="22"/>
      <c r="BA64" s="22"/>
      <c r="BB64" s="22"/>
      <c r="BD64" s="1"/>
      <c r="BE64" s="1"/>
      <c r="BG64" s="1"/>
      <c r="BH64" s="1"/>
      <c r="BI64" s="1"/>
      <c r="BL64" s="1"/>
    </row>
    <row r="65" spans="4:64" ht="14.4" x14ac:dyDescent="0.3">
      <c r="D65" s="33"/>
      <c r="E65" s="32">
        <v>39912.667361111111</v>
      </c>
      <c r="F65" s="21">
        <f t="shared" si="11"/>
        <v>29.196527777778101</v>
      </c>
      <c r="G65" s="21">
        <f t="shared" si="12"/>
        <v>29.196527777778101</v>
      </c>
      <c r="H65" s="21"/>
      <c r="I65" s="50">
        <v>1037</v>
      </c>
      <c r="J65" s="21">
        <v>6428</v>
      </c>
      <c r="K65" s="21">
        <v>9.25</v>
      </c>
      <c r="L65" s="21">
        <v>1552</v>
      </c>
      <c r="M65" s="51">
        <v>3.95</v>
      </c>
      <c r="N65" s="40"/>
      <c r="O65" s="28" t="s">
        <v>132</v>
      </c>
      <c r="P65" s="102" t="e">
        <f>((((B$10)/1000+1)*0.0112372)/(P64*0.0112372)-1)*1000</f>
        <v>#REF!</v>
      </c>
      <c r="R65" s="22"/>
      <c r="S65" s="22"/>
      <c r="T65" s="85">
        <f t="shared" si="10"/>
        <v>0.22573347542620253</v>
      </c>
      <c r="U65" s="52">
        <f t="shared" si="0"/>
        <v>2.4382086230016435E-5</v>
      </c>
      <c r="V65" s="52">
        <f t="shared" si="1"/>
        <v>3.4742455710370891E-3</v>
      </c>
      <c r="W65" s="52">
        <f t="shared" si="2"/>
        <v>7.860278552297218E-6</v>
      </c>
      <c r="X65" s="247">
        <f>W65+V65+SUM($U$62:U65)</f>
        <v>3.5258618097427133E-3</v>
      </c>
      <c r="Y65" s="104">
        <f>W65+V65+SUM($U$62:U65)-$X$62</f>
        <v>2.5667899743240016E-3</v>
      </c>
      <c r="Z65" s="42"/>
      <c r="AA65" s="165">
        <f t="shared" ref="AA65:AA104" si="13">LINEST(Y62:Y65,F62:F65,TRUE,TRUE)</f>
        <v>9.1885347001005829E-5</v>
      </c>
      <c r="AB65" s="41">
        <f t="shared" si="3"/>
        <v>1.6943573003950881E-2</v>
      </c>
      <c r="AC65" s="48">
        <f t="shared" si="4"/>
        <v>2.4143189762839357</v>
      </c>
      <c r="AD65" s="48">
        <f t="shared" si="5"/>
        <v>0.16200978178585101</v>
      </c>
      <c r="AE65" s="48">
        <f t="shared" si="6"/>
        <v>0.16244216501081113</v>
      </c>
      <c r="AF65" s="48">
        <f t="shared" si="7"/>
        <v>0.16200978178585101</v>
      </c>
      <c r="AG65" s="238">
        <f t="shared" si="8"/>
        <v>4.3238312105002455E-4</v>
      </c>
      <c r="AH65" s="48">
        <f t="shared" si="9"/>
        <v>1.0391009528389265E-10</v>
      </c>
      <c r="AI65" s="48">
        <f>AE65+AC65+SUM($AB$62:AB65)</f>
        <v>2.6068315023446957</v>
      </c>
      <c r="AJ65" s="48">
        <f>AE65+AC65+SUM($AB$61:AB65)-$AI$62</f>
        <v>2.4551151095979145</v>
      </c>
      <c r="AK65" s="41">
        <f t="shared" ref="AK65:AK104" si="14">LINEST(AJ62:AJ65,F62:F65,TRUE,TRUE)</f>
        <v>8.5022003841616192E-2</v>
      </c>
      <c r="AL65" s="89"/>
      <c r="AM65" s="41"/>
      <c r="AN65" s="41"/>
      <c r="AO65" s="41"/>
      <c r="AP65" s="41"/>
      <c r="AQ65" s="1"/>
      <c r="AR65" s="41"/>
      <c r="AS65" s="41"/>
      <c r="AT65" s="41"/>
      <c r="AU65" s="41"/>
      <c r="AV65" s="41"/>
      <c r="AW65" s="22"/>
      <c r="AX65" s="22"/>
      <c r="AY65" s="22"/>
      <c r="AZ65" s="22"/>
      <c r="BA65" s="22"/>
      <c r="BB65" s="22"/>
      <c r="BD65" s="1"/>
      <c r="BE65" s="1"/>
      <c r="BG65" s="1"/>
      <c r="BH65" s="1"/>
      <c r="BI65" s="1"/>
      <c r="BL65" s="1"/>
    </row>
    <row r="66" spans="4:64" ht="14.4" x14ac:dyDescent="0.3">
      <c r="D66" s="47"/>
      <c r="E66" s="32">
        <v>39920.477083333331</v>
      </c>
      <c r="F66" s="21">
        <f t="shared" si="11"/>
        <v>37.006249999998545</v>
      </c>
      <c r="G66" s="21">
        <f t="shared" si="12"/>
        <v>37.006249999998545</v>
      </c>
      <c r="H66" s="21"/>
      <c r="I66" s="50">
        <v>1037</v>
      </c>
      <c r="J66" s="21">
        <v>9618</v>
      </c>
      <c r="K66" s="21">
        <v>0.98699999999999999</v>
      </c>
      <c r="L66" s="21">
        <v>1755</v>
      </c>
      <c r="M66" s="51">
        <v>3.95</v>
      </c>
      <c r="N66" s="40"/>
      <c r="O66" s="40"/>
      <c r="P66" s="40"/>
      <c r="R66" s="22"/>
      <c r="T66" s="85">
        <f t="shared" si="10"/>
        <v>0.22573347542620259</v>
      </c>
      <c r="U66" s="52">
        <f t="shared" si="0"/>
        <v>2.6016344982731048E-6</v>
      </c>
      <c r="V66" s="52">
        <f t="shared" si="1"/>
        <v>3.70711392282552E-4</v>
      </c>
      <c r="W66" s="52">
        <f t="shared" si="2"/>
        <v>8.387129655262004E-7</v>
      </c>
      <c r="X66" s="247">
        <f>W66+V66+SUM($U$62:U66)</f>
        <v>4.1790769989967811E-4</v>
      </c>
      <c r="Y66" s="104">
        <f>W66+V66+SUM($U$62:U66)-$X$62</f>
        <v>-5.4116413551903394E-4</v>
      </c>
      <c r="Z66" s="42"/>
      <c r="AA66" s="165">
        <f t="shared" si="13"/>
        <v>2.0530323487585167E-5</v>
      </c>
      <c r="AB66" s="41">
        <f t="shared" si="3"/>
        <v>2.5352097876788982E-2</v>
      </c>
      <c r="AC66" s="48">
        <f t="shared" si="4"/>
        <v>3.6124642056469964</v>
      </c>
      <c r="AD66" s="48">
        <f t="shared" si="5"/>
        <v>0.24240978239208388</v>
      </c>
      <c r="AE66" s="48">
        <f t="shared" si="6"/>
        <v>0.24305674285531761</v>
      </c>
      <c r="AF66" s="48">
        <f t="shared" si="7"/>
        <v>0.24240978239208388</v>
      </c>
      <c r="AG66" s="238">
        <f t="shared" si="8"/>
        <v>6.4696030775655518E-4</v>
      </c>
      <c r="AH66" s="48">
        <f t="shared" si="9"/>
        <v>1.5547717741762285E-10</v>
      </c>
      <c r="AI66" s="48">
        <f>AE66+AC66+SUM($AB$62:AB66)</f>
        <v>3.9109434074290519</v>
      </c>
      <c r="AJ66" s="48">
        <f>AE66+AC66+SUM($AB$61:AB66)-$AI$62</f>
        <v>3.7592270146822706</v>
      </c>
      <c r="AK66" s="41">
        <f t="shared" si="14"/>
        <v>0.10565578129866728</v>
      </c>
      <c r="AL66" s="89"/>
      <c r="AM66" s="41"/>
      <c r="AN66" s="41"/>
      <c r="AO66" s="41"/>
      <c r="AP66" s="41"/>
      <c r="AQ66" s="42"/>
      <c r="AR66" s="41"/>
      <c r="AS66" s="41"/>
      <c r="AT66" s="41"/>
      <c r="AU66" s="41"/>
      <c r="AV66" s="41"/>
      <c r="AW66" s="22"/>
      <c r="AX66" s="22"/>
      <c r="AY66" s="22"/>
      <c r="AZ66" s="22"/>
      <c r="BA66" s="22"/>
      <c r="BB66" s="22"/>
      <c r="BD66" s="1"/>
      <c r="BE66" s="1"/>
      <c r="BG66" s="1"/>
      <c r="BH66" s="1"/>
      <c r="BI66" s="1"/>
      <c r="BL66" s="1"/>
    </row>
    <row r="67" spans="4:64" ht="14.4" x14ac:dyDescent="0.3">
      <c r="D67" s="47"/>
      <c r="E67" s="32">
        <v>39940.555555555555</v>
      </c>
      <c r="F67" s="21">
        <f t="shared" si="11"/>
        <v>57.084722222221899</v>
      </c>
      <c r="G67" s="21">
        <f t="shared" si="12"/>
        <v>57.084722222221899</v>
      </c>
      <c r="H67" s="21"/>
      <c r="I67" s="50">
        <v>1037</v>
      </c>
      <c r="J67" s="21">
        <v>15821</v>
      </c>
      <c r="K67" s="21">
        <v>6.12</v>
      </c>
      <c r="L67" s="21">
        <v>243</v>
      </c>
      <c r="M67" s="51">
        <v>3.95</v>
      </c>
      <c r="N67" s="40"/>
      <c r="O67" s="40"/>
      <c r="P67" s="40"/>
      <c r="R67" s="22"/>
      <c r="T67" s="85">
        <f t="shared" si="10"/>
        <v>0.22573347542620253</v>
      </c>
      <c r="U67" s="52">
        <f t="shared" si="0"/>
        <v>1.6131715430021688E-5</v>
      </c>
      <c r="V67" s="52">
        <f t="shared" si="1"/>
        <v>2.2986359886212953E-3</v>
      </c>
      <c r="W67" s="52">
        <f t="shared" si="2"/>
        <v>5.2005302421685373E-6</v>
      </c>
      <c r="X67" s="247">
        <f>W67+V67+SUM($U$62:U67)</f>
        <v>2.3663258289450856E-3</v>
      </c>
      <c r="Y67" s="104">
        <f>W67+V67+SUM($U$62:U67)-$X$62</f>
        <v>1.4072539935263736E-3</v>
      </c>
      <c r="Z67" s="42"/>
      <c r="AA67" s="165">
        <f t="shared" si="13"/>
        <v>1.867168527441104E-5</v>
      </c>
      <c r="AB67" s="41">
        <f t="shared" si="3"/>
        <v>4.1702593107577304E-2</v>
      </c>
      <c r="AC67" s="48">
        <f t="shared" si="4"/>
        <v>5.9422745058786788</v>
      </c>
      <c r="AD67" s="48">
        <f t="shared" si="5"/>
        <v>0.39874871774019122</v>
      </c>
      <c r="AE67" s="48">
        <f t="shared" si="6"/>
        <v>0.39981292667019969</v>
      </c>
      <c r="AF67" s="48">
        <f t="shared" si="7"/>
        <v>0.39874871774019127</v>
      </c>
      <c r="AG67" s="238">
        <f t="shared" si="8"/>
        <v>1.0642086742583135E-3</v>
      </c>
      <c r="AH67" s="48">
        <f t="shared" si="9"/>
        <v>2.557500960619891E-10</v>
      </c>
      <c r="AI67" s="48">
        <f>AE67+AC67+SUM($AB$62:AB67)</f>
        <v>6.4392124845831944</v>
      </c>
      <c r="AJ67" s="48">
        <f>AE67+AC67+SUM($AB$61:AB67)-$AI$62</f>
        <v>6.2874960918364131</v>
      </c>
      <c r="AK67" s="41">
        <f t="shared" si="14"/>
        <v>0.12310090844871932</v>
      </c>
      <c r="AL67" s="89"/>
      <c r="AM67" s="41"/>
      <c r="AN67" s="41"/>
      <c r="AO67" s="41"/>
      <c r="AP67" s="41"/>
      <c r="AQ67" s="89"/>
      <c r="AR67" s="41"/>
      <c r="AS67" s="41"/>
      <c r="AT67" s="41"/>
      <c r="AU67" s="41"/>
      <c r="AV67" s="41"/>
      <c r="AW67" s="22"/>
      <c r="AX67" s="22"/>
      <c r="AY67" s="22"/>
      <c r="AZ67" s="22"/>
      <c r="BA67" s="22"/>
      <c r="BB67" s="22"/>
      <c r="BD67" s="1"/>
      <c r="BE67" s="1"/>
      <c r="BG67" s="1"/>
      <c r="BH67" s="1"/>
      <c r="BI67" s="1"/>
      <c r="BL67" s="1"/>
    </row>
    <row r="68" spans="4:64" ht="14.4" x14ac:dyDescent="0.3">
      <c r="D68" s="47"/>
      <c r="E68" s="32">
        <v>39959.568749999999</v>
      </c>
      <c r="F68" s="21">
        <f t="shared" si="11"/>
        <v>76.097916666665697</v>
      </c>
      <c r="G68" s="21">
        <f t="shared" si="12"/>
        <v>76.097916666665697</v>
      </c>
      <c r="H68" s="21"/>
      <c r="I68" s="50">
        <v>1037</v>
      </c>
      <c r="J68" s="21">
        <v>19087</v>
      </c>
      <c r="K68" s="21">
        <v>6.48</v>
      </c>
      <c r="L68" s="21">
        <v>616</v>
      </c>
      <c r="M68" s="51">
        <v>3.95</v>
      </c>
      <c r="N68" s="40"/>
      <c r="O68" s="40"/>
      <c r="P68" s="40"/>
      <c r="R68" s="22"/>
      <c r="S68" s="22"/>
      <c r="T68" s="85">
        <f t="shared" si="10"/>
        <v>0.22573347542620253</v>
      </c>
      <c r="U68" s="52">
        <f t="shared" si="0"/>
        <v>1.7080639867081787E-5</v>
      </c>
      <c r="V68" s="52">
        <f t="shared" si="1"/>
        <v>2.4338498703049011E-3</v>
      </c>
      <c r="W68" s="52">
        <f t="shared" si="2"/>
        <v>5.5064437858255101E-6</v>
      </c>
      <c r="X68" s="247">
        <f>W68+V68+SUM($U$62:U68)</f>
        <v>2.51892626403943E-3</v>
      </c>
      <c r="Y68" s="104">
        <f>W68+V68+SUM($U$62:U68)-$X$62</f>
        <v>1.559854428620718E-3</v>
      </c>
      <c r="Z68" s="42"/>
      <c r="AA68" s="165">
        <f t="shared" si="13"/>
        <v>3.8112174615414711E-6</v>
      </c>
      <c r="AB68" s="41">
        <f t="shared" si="3"/>
        <v>5.0311446472683645E-2</v>
      </c>
      <c r="AC68" s="48">
        <f t="shared" si="4"/>
        <v>7.1689648880416126</v>
      </c>
      <c r="AD68" s="48">
        <f t="shared" si="5"/>
        <v>0.4810642042542842</v>
      </c>
      <c r="AE68" s="48">
        <f t="shared" si="6"/>
        <v>0.48234810260755323</v>
      </c>
      <c r="AF68" s="48">
        <f t="shared" si="7"/>
        <v>0.48106420425428409</v>
      </c>
      <c r="AG68" s="238">
        <f t="shared" si="8"/>
        <v>1.2838980447233694E-3</v>
      </c>
      <c r="AH68" s="48">
        <f t="shared" si="9"/>
        <v>3.0854573563840369E-10</v>
      </c>
      <c r="AI68" s="48">
        <f>AE68+AC68+SUM($AB$62:AB68)</f>
        <v>7.7987494891561653</v>
      </c>
      <c r="AJ68" s="48">
        <f>AE68+AC68+SUM($AB$61:AB68)-$AI$62</f>
        <v>7.647033096409384</v>
      </c>
      <c r="AK68" s="41">
        <f t="shared" si="14"/>
        <v>0.11051077988228142</v>
      </c>
      <c r="AL68" s="89"/>
      <c r="AM68" s="41"/>
      <c r="AN68" s="41"/>
      <c r="AO68" s="41"/>
      <c r="AP68" s="41"/>
      <c r="AQ68" s="89"/>
      <c r="AR68" s="41"/>
      <c r="AS68" s="41"/>
      <c r="AT68" s="41"/>
      <c r="AU68" s="41"/>
      <c r="AV68" s="41"/>
      <c r="AW68" s="22"/>
      <c r="AX68" s="22"/>
      <c r="AY68" s="22"/>
      <c r="AZ68" s="22"/>
      <c r="BA68" s="22"/>
      <c r="BB68" s="22"/>
      <c r="BD68" s="1"/>
      <c r="BE68" s="1"/>
      <c r="BG68" s="1"/>
      <c r="BH68" s="1"/>
      <c r="BI68" s="1"/>
      <c r="BL68" s="1"/>
    </row>
    <row r="69" spans="4:64" ht="14.4" x14ac:dyDescent="0.3">
      <c r="D69" s="47"/>
      <c r="E69" s="32">
        <v>39974.400000000001</v>
      </c>
      <c r="F69" s="21">
        <f t="shared" si="11"/>
        <v>90.929166666668607</v>
      </c>
      <c r="G69" s="21">
        <f t="shared" si="12"/>
        <v>90.929166666668607</v>
      </c>
      <c r="H69" s="21"/>
      <c r="I69" s="50">
        <v>1037</v>
      </c>
      <c r="J69" s="21">
        <v>20784.2</v>
      </c>
      <c r="K69" s="21">
        <v>10.84</v>
      </c>
      <c r="L69" s="21">
        <v>832</v>
      </c>
      <c r="M69" s="51">
        <v>3.95</v>
      </c>
      <c r="N69" s="40"/>
      <c r="O69" s="40"/>
      <c r="P69" s="40"/>
      <c r="R69" s="22"/>
      <c r="S69" s="22"/>
      <c r="T69" s="85">
        <f t="shared" si="10"/>
        <v>0.22573347542620253</v>
      </c>
      <c r="U69" s="52">
        <f t="shared" si="0"/>
        <v>2.8573169160365209E-5</v>
      </c>
      <c r="V69" s="52">
        <f t="shared" si="1"/>
        <v>4.0714402151396795E-3</v>
      </c>
      <c r="W69" s="52">
        <f t="shared" si="2"/>
        <v>9.211396703448847E-6</v>
      </c>
      <c r="X69" s="247">
        <f>W69+V69+SUM($U$62:U69)</f>
        <v>4.1887947309521972E-3</v>
      </c>
      <c r="Y69" s="104">
        <f>W69+V69+SUM($U$62:U69)-$X$62</f>
        <v>3.229722895533485E-3</v>
      </c>
      <c r="Z69" s="42"/>
      <c r="AA69" s="165">
        <f t="shared" si="13"/>
        <v>6.3043758466435409E-5</v>
      </c>
      <c r="AB69" s="41">
        <f t="shared" si="3"/>
        <v>5.4785098013179205E-2</v>
      </c>
      <c r="AC69" s="48">
        <f t="shared" si="4"/>
        <v>7.8064232213566553</v>
      </c>
      <c r="AD69" s="48">
        <f t="shared" si="5"/>
        <v>0.52384002902823357</v>
      </c>
      <c r="AE69" s="48">
        <f t="shared" si="6"/>
        <v>0.52523809054413517</v>
      </c>
      <c r="AF69" s="48">
        <f t="shared" si="7"/>
        <v>0.52384002902823346</v>
      </c>
      <c r="AG69" s="238">
        <f t="shared" si="8"/>
        <v>1.3980611799203361E-3</v>
      </c>
      <c r="AH69" s="48">
        <f t="shared" si="9"/>
        <v>3.3598136316108924E-10</v>
      </c>
      <c r="AI69" s="48">
        <f>AE69+AC69+SUM($AB$62:AB69)</f>
        <v>8.5338829084209689</v>
      </c>
      <c r="AJ69" s="48">
        <f>AE69+AC69+SUM($AB$61:AB69)-$AI$62</f>
        <v>8.3821665156741876</v>
      </c>
      <c r="AK69" s="41">
        <f t="shared" si="14"/>
        <v>8.5239215893602172E-2</v>
      </c>
      <c r="AL69" s="89"/>
      <c r="AM69" s="41"/>
      <c r="AN69" s="41"/>
      <c r="AO69" s="41"/>
      <c r="AP69" s="41"/>
      <c r="AQ69" s="89"/>
      <c r="AR69" s="41"/>
      <c r="AS69" s="41"/>
      <c r="AT69" s="41"/>
      <c r="AU69" s="41"/>
      <c r="AV69" s="41"/>
      <c r="AW69" s="22"/>
      <c r="AX69" s="22"/>
      <c r="AY69" s="22"/>
      <c r="AZ69" s="22"/>
      <c r="BA69" s="22"/>
      <c r="BB69" s="22"/>
      <c r="BD69" s="1"/>
      <c r="BE69" s="1"/>
      <c r="BG69" s="1"/>
      <c r="BH69" s="1"/>
      <c r="BI69" s="1"/>
      <c r="BL69" s="1"/>
    </row>
    <row r="70" spans="4:64" ht="14.4" x14ac:dyDescent="0.3">
      <c r="D70" s="47"/>
      <c r="E70" s="32">
        <v>39993.397916666669</v>
      </c>
      <c r="F70" s="21">
        <f t="shared" si="11"/>
        <v>109.92708333333576</v>
      </c>
      <c r="G70" s="21">
        <f t="shared" si="12"/>
        <v>109.92708333333576</v>
      </c>
      <c r="H70" s="21"/>
      <c r="I70" s="50">
        <v>1037</v>
      </c>
      <c r="J70" s="21">
        <v>23059</v>
      </c>
      <c r="K70" s="21">
        <v>6.86</v>
      </c>
      <c r="L70" s="21">
        <v>1274</v>
      </c>
      <c r="M70" s="51">
        <v>3.95</v>
      </c>
      <c r="N70" s="40"/>
      <c r="O70" s="40"/>
      <c r="P70" s="40"/>
      <c r="R70" s="22"/>
      <c r="S70" s="22"/>
      <c r="T70" s="85">
        <f t="shared" si="10"/>
        <v>0.22573347542620253</v>
      </c>
      <c r="U70" s="52">
        <f t="shared" si="0"/>
        <v>1.8082282328423001E-5</v>
      </c>
      <c r="V70" s="52">
        <f t="shared" si="1"/>
        <v>2.5765756343042625E-3</v>
      </c>
      <c r="W70" s="52">
        <f t="shared" si="2"/>
        <v>5.8293525263523153E-6</v>
      </c>
      <c r="X70" s="247">
        <f>W70+V70+SUM($U$62:U70)</f>
        <v>2.7086303882681065E-3</v>
      </c>
      <c r="Y70" s="104">
        <f>W70+V70+SUM($U$62:U70)-$X$62</f>
        <v>1.7495585528493945E-3</v>
      </c>
      <c r="Z70" s="42"/>
      <c r="AA70" s="165">
        <f t="shared" si="13"/>
        <v>1.4230706629440257E-5</v>
      </c>
      <c r="AB70" s="41">
        <f t="shared" si="3"/>
        <v>6.0781246094913408E-2</v>
      </c>
      <c r="AC70" s="48">
        <f t="shared" si="4"/>
        <v>8.6608247159507261</v>
      </c>
      <c r="AD70" s="48">
        <f t="shared" si="5"/>
        <v>0.58117354670191945</v>
      </c>
      <c r="AE70" s="48">
        <f t="shared" si="6"/>
        <v>0.58272462398635561</v>
      </c>
      <c r="AF70" s="48">
        <f t="shared" si="7"/>
        <v>0.58117354670191945</v>
      </c>
      <c r="AG70" s="238">
        <f t="shared" si="8"/>
        <v>1.5510769116820963E-3</v>
      </c>
      <c r="AH70" s="48">
        <f t="shared" si="9"/>
        <v>3.7275402724817679E-10</v>
      </c>
      <c r="AI70" s="48">
        <f>AE70+AC70+SUM($AB$62:AB70)</f>
        <v>9.5065521825521717</v>
      </c>
      <c r="AJ70" s="48">
        <f>AE70+AC70+SUM($AB$61:AB70)-$AI$62</f>
        <v>9.3548357898053904</v>
      </c>
      <c r="AK70" s="41">
        <f t="shared" si="14"/>
        <v>5.7428693418418483E-2</v>
      </c>
      <c r="AL70" s="89"/>
      <c r="AM70" s="41"/>
      <c r="AN70" s="41"/>
      <c r="AO70" s="41"/>
      <c r="AP70" s="41"/>
      <c r="AQ70" s="89"/>
      <c r="AR70" s="41"/>
      <c r="AS70" s="41"/>
      <c r="AT70" s="41"/>
      <c r="AU70" s="41"/>
      <c r="AV70" s="41"/>
      <c r="AW70" s="22"/>
      <c r="AX70" s="22"/>
      <c r="AY70" s="22"/>
      <c r="AZ70" s="22"/>
      <c r="BA70" s="22"/>
      <c r="BB70" s="22"/>
      <c r="BD70" s="1"/>
      <c r="BE70" s="1"/>
      <c r="BG70" s="1"/>
      <c r="BH70" s="1"/>
      <c r="BI70" s="1"/>
      <c r="BL70" s="1"/>
    </row>
    <row r="71" spans="4:64" ht="14.4" x14ac:dyDescent="0.3">
      <c r="D71" s="47"/>
      <c r="E71" s="32">
        <v>40007.397222222222</v>
      </c>
      <c r="F71" s="21">
        <f t="shared" si="11"/>
        <v>123.92638888888905</v>
      </c>
      <c r="G71" s="21">
        <f t="shared" si="12"/>
        <v>123.92638888888905</v>
      </c>
      <c r="H71" s="21"/>
      <c r="I71" s="50">
        <v>1037</v>
      </c>
      <c r="J71" s="21">
        <v>24781</v>
      </c>
      <c r="K71" s="21">
        <v>3.76</v>
      </c>
      <c r="L71" s="21">
        <v>150</v>
      </c>
      <c r="M71" s="51">
        <v>3.95</v>
      </c>
      <c r="N71" s="40"/>
      <c r="O71" s="40"/>
      <c r="P71" s="40"/>
      <c r="R71" s="22"/>
      <c r="S71" s="22"/>
      <c r="T71" s="85">
        <f t="shared" si="10"/>
        <v>0.22573347542620251</v>
      </c>
      <c r="U71" s="52">
        <f t="shared" si="0"/>
        <v>9.910988564849924E-6</v>
      </c>
      <c r="V71" s="52">
        <f t="shared" si="1"/>
        <v>1.4122338753621031E-3</v>
      </c>
      <c r="W71" s="52">
        <f t="shared" si="2"/>
        <v>3.1950970115283821E-6</v>
      </c>
      <c r="X71" s="247">
        <f>W71+V71+SUM($U$62:U71)</f>
        <v>1.551565362375973E-3</v>
      </c>
      <c r="Y71" s="104">
        <f>W71+V71+SUM($U$62:U71)-$X$62</f>
        <v>5.9249352695726096E-4</v>
      </c>
      <c r="Z71" s="42"/>
      <c r="AA71" s="165">
        <f t="shared" si="13"/>
        <v>-2.7639190313936608E-5</v>
      </c>
      <c r="AB71" s="41">
        <f t="shared" si="3"/>
        <v>6.5320267985517544E-2</v>
      </c>
      <c r="AC71" s="48">
        <f t="shared" si="4"/>
        <v>9.3075977833373074</v>
      </c>
      <c r="AD71" s="48">
        <f t="shared" si="5"/>
        <v>0.624574424772118</v>
      </c>
      <c r="AE71" s="48">
        <f t="shared" si="6"/>
        <v>0.62624133340586663</v>
      </c>
      <c r="AF71" s="48">
        <f t="shared" si="7"/>
        <v>0.62457442477211789</v>
      </c>
      <c r="AG71" s="238">
        <f t="shared" si="8"/>
        <v>1.6669082331581609E-3</v>
      </c>
      <c r="AH71" s="48">
        <f t="shared" si="9"/>
        <v>4.0059055246268566E-10</v>
      </c>
      <c r="AI71" s="48">
        <f>AE71+AC71+SUM($AB$62:AB71)</f>
        <v>10.262162227343783</v>
      </c>
      <c r="AJ71" s="48">
        <f>AE71+AC71+SUM($AB$61:AB71)-$AI$62</f>
        <v>10.110445834597002</v>
      </c>
      <c r="AK71" s="41">
        <f t="shared" si="14"/>
        <v>5.1453455825794511E-2</v>
      </c>
      <c r="AL71" s="89"/>
      <c r="AM71" s="41"/>
      <c r="AN71" s="41"/>
      <c r="AO71" s="41"/>
      <c r="AP71" s="41"/>
      <c r="AQ71" s="89"/>
      <c r="AR71" s="41"/>
      <c r="AS71" s="41"/>
      <c r="AT71" s="41"/>
      <c r="AU71" s="41"/>
      <c r="AV71" s="41"/>
      <c r="AW71" s="22"/>
      <c r="AX71" s="22"/>
      <c r="AY71" s="22"/>
      <c r="AZ71" s="22"/>
      <c r="BA71" s="22"/>
      <c r="BB71" s="22"/>
      <c r="BD71" s="1"/>
      <c r="BE71" s="1"/>
      <c r="BG71" s="1"/>
      <c r="BH71" s="1"/>
      <c r="BI71" s="1"/>
      <c r="BL71" s="1"/>
    </row>
    <row r="72" spans="4:64" ht="14.4" x14ac:dyDescent="0.3">
      <c r="D72" s="47"/>
      <c r="E72" s="32">
        <v>40021.352083333331</v>
      </c>
      <c r="F72" s="21">
        <f t="shared" si="11"/>
        <v>137.88124999999854</v>
      </c>
      <c r="G72" s="21">
        <f t="shared" si="12"/>
        <v>137.88124999999854</v>
      </c>
      <c r="H72" s="21"/>
      <c r="I72" s="50">
        <v>1037</v>
      </c>
      <c r="J72" s="21">
        <v>24899.4</v>
      </c>
      <c r="K72" s="21">
        <v>5.92</v>
      </c>
      <c r="L72" s="21">
        <v>218</v>
      </c>
      <c r="M72" s="51">
        <v>3.95</v>
      </c>
      <c r="N72" s="40"/>
      <c r="O72" s="40"/>
      <c r="P72" s="40"/>
      <c r="R72" s="22"/>
      <c r="S72" s="22"/>
      <c r="T72" s="85">
        <f t="shared" si="10"/>
        <v>0.22573347542620253</v>
      </c>
      <c r="U72" s="52">
        <f t="shared" si="0"/>
        <v>1.5604535187210519E-5</v>
      </c>
      <c r="V72" s="52">
        <f t="shared" si="1"/>
        <v>2.2235171654637368E-3</v>
      </c>
      <c r="W72" s="52">
        <f t="shared" si="2"/>
        <v>5.0305782734702193E-6</v>
      </c>
      <c r="X72" s="247">
        <f>W72+V72+SUM($U$62:U72)</f>
        <v>2.3802886689267594E-3</v>
      </c>
      <c r="Y72" s="104">
        <f>W72+V72+SUM($U$62:U72)-$X$62</f>
        <v>1.4212168335080474E-3</v>
      </c>
      <c r="Z72" s="42"/>
      <c r="AA72" s="165">
        <f t="shared" si="13"/>
        <v>-4.4311861823741891E-5</v>
      </c>
      <c r="AB72" s="41">
        <f t="shared" si="3"/>
        <v>6.5632358689261761E-2</v>
      </c>
      <c r="AC72" s="48">
        <f t="shared" si="4"/>
        <v>9.3520681266465822</v>
      </c>
      <c r="AD72" s="48">
        <f t="shared" si="5"/>
        <v>0.62755855018646844</v>
      </c>
      <c r="AE72" s="48">
        <f t="shared" si="6"/>
        <v>0.62923342306630237</v>
      </c>
      <c r="AF72" s="48">
        <f t="shared" si="7"/>
        <v>0.62755855018646844</v>
      </c>
      <c r="AG72" s="238">
        <f t="shared" si="8"/>
        <v>1.6748724773293377E-3</v>
      </c>
      <c r="AH72" s="48">
        <f t="shared" si="9"/>
        <v>4.0250451563655209E-10</v>
      </c>
      <c r="AI72" s="48">
        <f>AE72+AC72+SUM($AB$62:AB72)</f>
        <v>10.375257019002756</v>
      </c>
      <c r="AJ72" s="48">
        <f>AE72+AC72+SUM($AB$61:AB72)-$AI$62</f>
        <v>10.223540626255975</v>
      </c>
      <c r="AK72" s="41">
        <f t="shared" si="14"/>
        <v>4.1108079554441262E-2</v>
      </c>
      <c r="AL72" s="89"/>
      <c r="AM72" s="41"/>
      <c r="AN72" s="41"/>
      <c r="AO72" s="41"/>
      <c r="AP72" s="41"/>
      <c r="AQ72" s="89"/>
      <c r="AR72" s="41"/>
      <c r="AS72" s="41"/>
      <c r="AT72" s="41"/>
      <c r="AU72" s="41"/>
      <c r="AV72" s="41"/>
      <c r="AW72" s="22"/>
      <c r="AX72" s="22"/>
      <c r="AY72" s="22"/>
      <c r="AZ72" s="22"/>
      <c r="BA72" s="22"/>
      <c r="BB72" s="22"/>
      <c r="BD72" s="1"/>
      <c r="BE72" s="1"/>
      <c r="BG72" s="1"/>
      <c r="BH72" s="1"/>
      <c r="BI72" s="1"/>
      <c r="BL72" s="1"/>
    </row>
    <row r="73" spans="4:64" ht="14.4" x14ac:dyDescent="0.3">
      <c r="D73" s="47"/>
      <c r="E73" s="32">
        <v>40035.416666666664</v>
      </c>
      <c r="F73" s="21">
        <f t="shared" si="11"/>
        <v>151.94583333333139</v>
      </c>
      <c r="G73" s="21">
        <f t="shared" si="12"/>
        <v>151.94583333333139</v>
      </c>
      <c r="H73" s="21"/>
      <c r="I73" s="50">
        <v>1037</v>
      </c>
      <c r="J73" s="21">
        <v>25345.4</v>
      </c>
      <c r="K73" s="21">
        <v>4.4800000000000004</v>
      </c>
      <c r="L73" s="21">
        <v>416</v>
      </c>
      <c r="M73" s="51">
        <v>3.95</v>
      </c>
      <c r="N73" s="40"/>
      <c r="O73" s="40"/>
      <c r="P73" s="40"/>
      <c r="R73" s="22"/>
      <c r="S73" s="22"/>
      <c r="T73" s="85">
        <f t="shared" si="10"/>
        <v>0.22573347542620253</v>
      </c>
      <c r="U73" s="52">
        <f t="shared" si="0"/>
        <v>1.1808837438970125E-5</v>
      </c>
      <c r="V73" s="52">
        <f t="shared" si="1"/>
        <v>1.6826616387293145E-3</v>
      </c>
      <c r="W73" s="52">
        <f t="shared" si="2"/>
        <v>3.806924098842328E-6</v>
      </c>
      <c r="X73" s="247">
        <f>W73+V73+SUM($U$62:U73)</f>
        <v>1.8500183254566789E-3</v>
      </c>
      <c r="Y73" s="104">
        <f>W73+V73+SUM($U$62:U73)-$X$62</f>
        <v>8.909464900379669E-4</v>
      </c>
      <c r="Z73" s="42"/>
      <c r="AA73" s="165">
        <f t="shared" si="13"/>
        <v>-1.249422730969795E-5</v>
      </c>
      <c r="AB73" s="41">
        <f t="shared" si="3"/>
        <v>6.6807970630730656E-2</v>
      </c>
      <c r="AC73" s="48">
        <f t="shared" si="4"/>
        <v>9.5195831022879389</v>
      </c>
      <c r="AD73" s="48">
        <f t="shared" si="5"/>
        <v>0.63879942801417378</v>
      </c>
      <c r="AE73" s="48">
        <f t="shared" si="6"/>
        <v>0.64050430134801073</v>
      </c>
      <c r="AF73" s="48">
        <f t="shared" si="7"/>
        <v>0.63879942801417366</v>
      </c>
      <c r="AG73" s="238">
        <f t="shared" si="8"/>
        <v>1.7048729241227896E-3</v>
      </c>
      <c r="AH73" s="48">
        <f t="shared" si="9"/>
        <v>4.0971420799756889E-10</v>
      </c>
      <c r="AI73" s="48">
        <f>AE73+AC73+SUM($AB$62:AB73)</f>
        <v>10.620850843556552</v>
      </c>
      <c r="AJ73" s="48">
        <f>AE73+AC73+SUM($AB$61:AB73)-$AI$62</f>
        <v>10.46913445080977</v>
      </c>
      <c r="AK73" s="41">
        <f t="shared" si="14"/>
        <v>2.4681235944593552E-2</v>
      </c>
      <c r="AL73" s="89"/>
      <c r="AM73" s="41"/>
      <c r="AN73" s="41"/>
      <c r="AO73" s="41"/>
      <c r="AP73" s="41"/>
      <c r="AQ73" s="89"/>
      <c r="AR73" s="41"/>
      <c r="AS73" s="41"/>
      <c r="AT73" s="41"/>
      <c r="AU73" s="41"/>
      <c r="AV73" s="41"/>
      <c r="AW73" s="22"/>
      <c r="AX73" s="22"/>
      <c r="AY73" s="22"/>
      <c r="AZ73" s="22"/>
      <c r="BA73" s="22"/>
      <c r="BB73" s="22"/>
      <c r="BD73" s="1"/>
      <c r="BE73" s="1"/>
      <c r="BG73" s="1"/>
      <c r="BH73" s="1"/>
      <c r="BI73" s="1"/>
      <c r="BL73" s="1"/>
    </row>
    <row r="74" spans="4:64" ht="14.4" x14ac:dyDescent="0.3">
      <c r="D74" s="47"/>
      <c r="E74" s="32">
        <v>40049.393055555556</v>
      </c>
      <c r="F74" s="21">
        <f t="shared" si="11"/>
        <v>165.92222222222335</v>
      </c>
      <c r="G74" s="21">
        <f t="shared" si="12"/>
        <v>165.92222222222335</v>
      </c>
      <c r="H74" s="21"/>
      <c r="I74" s="50">
        <v>1037</v>
      </c>
      <c r="J74" s="21">
        <v>28395</v>
      </c>
      <c r="K74" s="21">
        <v>8.35</v>
      </c>
      <c r="L74" s="21">
        <v>703</v>
      </c>
      <c r="M74" s="51">
        <v>3.95</v>
      </c>
      <c r="N74" s="40"/>
      <c r="O74" s="40"/>
      <c r="P74" s="40"/>
      <c r="R74" s="22"/>
      <c r="S74" s="22"/>
      <c r="T74" s="85">
        <f t="shared" si="10"/>
        <v>0.22573347542620251</v>
      </c>
      <c r="U74" s="52">
        <f t="shared" si="0"/>
        <v>2.2009775137366188E-5</v>
      </c>
      <c r="V74" s="52">
        <f t="shared" si="1"/>
        <v>3.1362108668280745E-3</v>
      </c>
      <c r="W74" s="52">
        <f t="shared" si="2"/>
        <v>7.0954946931547845E-6</v>
      </c>
      <c r="X74" s="247">
        <f>W74+V74+SUM($U$62:U74)</f>
        <v>3.3288658992871177E-3</v>
      </c>
      <c r="Y74" s="104">
        <f>W74+V74+SUM($U$62:U74)-$X$62</f>
        <v>2.3697940638684059E-3</v>
      </c>
      <c r="Z74" s="42"/>
      <c r="AA74" s="165">
        <f t="shared" si="13"/>
        <v>3.4254121545018476E-5</v>
      </c>
      <c r="AB74" s="41">
        <f t="shared" si="3"/>
        <v>7.4846414973115324E-2</v>
      </c>
      <c r="AC74" s="48">
        <f t="shared" si="4"/>
        <v>10.664994917794393</v>
      </c>
      <c r="AD74" s="48">
        <f t="shared" si="5"/>
        <v>0.71566082044325441</v>
      </c>
      <c r="AE74" s="48">
        <f t="shared" si="6"/>
        <v>0.7175708269262574</v>
      </c>
      <c r="AF74" s="48">
        <f t="shared" si="7"/>
        <v>0.71566082044325452</v>
      </c>
      <c r="AG74" s="238">
        <f t="shared" si="8"/>
        <v>1.9100060239912024E-3</v>
      </c>
      <c r="AH74" s="48">
        <f t="shared" si="9"/>
        <v>4.5901169190823462E-10</v>
      </c>
      <c r="AI74" s="48">
        <f>AE74+AC74+SUM($AB$62:AB74)</f>
        <v>11.918175599614369</v>
      </c>
      <c r="AJ74" s="48">
        <f>AE74+AC74+SUM($AB$61:AB74)-$AI$62</f>
        <v>11.766459206867587</v>
      </c>
      <c r="AK74" s="41">
        <f t="shared" si="14"/>
        <v>3.7223537986403175E-2</v>
      </c>
      <c r="AL74" s="89"/>
      <c r="AM74" s="41"/>
      <c r="AN74" s="41"/>
      <c r="AO74" s="41"/>
      <c r="AP74" s="41"/>
      <c r="AQ74" s="89"/>
      <c r="AR74" s="41"/>
      <c r="AS74" s="41"/>
      <c r="AT74" s="41"/>
      <c r="AU74" s="41"/>
      <c r="AV74" s="41"/>
      <c r="AW74" s="22"/>
      <c r="AX74" s="22"/>
      <c r="AY74" s="22"/>
      <c r="AZ74" s="22"/>
      <c r="BA74" s="22"/>
      <c r="BB74" s="22"/>
      <c r="BD74" s="1"/>
      <c r="BE74" s="1"/>
      <c r="BG74" s="1"/>
      <c r="BH74" s="1"/>
      <c r="BI74" s="1"/>
      <c r="BL74" s="1"/>
    </row>
    <row r="75" spans="4:64" ht="14.4" x14ac:dyDescent="0.3">
      <c r="D75" s="47"/>
      <c r="E75" s="32">
        <v>40063.357638888891</v>
      </c>
      <c r="F75" s="21">
        <f t="shared" si="11"/>
        <v>179.88680555555766</v>
      </c>
      <c r="G75" s="21">
        <f t="shared" si="12"/>
        <v>179.88680555555766</v>
      </c>
      <c r="H75" s="21"/>
      <c r="I75" s="50">
        <v>1037</v>
      </c>
      <c r="J75" s="21">
        <v>29467.1</v>
      </c>
      <c r="K75" s="21">
        <v>18.5</v>
      </c>
      <c r="L75" s="21">
        <v>997</v>
      </c>
      <c r="M75" s="51">
        <v>3.95</v>
      </c>
      <c r="N75" s="40"/>
      <c r="O75" s="40"/>
      <c r="P75" s="40"/>
      <c r="R75" s="22"/>
      <c r="S75" s="22"/>
      <c r="T75" s="85">
        <f t="shared" si="10"/>
        <v>0.22573347542620253</v>
      </c>
      <c r="U75" s="52">
        <f t="shared" si="0"/>
        <v>4.876417246003287E-5</v>
      </c>
      <c r="V75" s="52">
        <f t="shared" si="1"/>
        <v>6.9484911420741782E-3</v>
      </c>
      <c r="W75" s="52">
        <f t="shared" si="2"/>
        <v>1.5720557104594436E-5</v>
      </c>
      <c r="X75" s="247">
        <f>W75+V75+SUM($U$62:U75)</f>
        <v>7.198535409404694E-3</v>
      </c>
      <c r="Y75" s="104">
        <f>W75+V75+SUM($U$62:U75)-$X$62</f>
        <v>6.2394635739859818E-3</v>
      </c>
      <c r="Z75" s="42"/>
      <c r="AA75" s="165">
        <f t="shared" si="13"/>
        <v>1.1370589642638822E-4</v>
      </c>
      <c r="AB75" s="41">
        <f t="shared" si="3"/>
        <v>7.7672364664704577E-2</v>
      </c>
      <c r="AC75" s="48">
        <f t="shared" si="4"/>
        <v>11.067669369330485</v>
      </c>
      <c r="AD75" s="48">
        <f t="shared" si="5"/>
        <v>0.74268177362505461</v>
      </c>
      <c r="AE75" s="48">
        <f t="shared" si="6"/>
        <v>0.74466389554917112</v>
      </c>
      <c r="AF75" s="48">
        <f t="shared" si="7"/>
        <v>0.74268177362505439</v>
      </c>
      <c r="AG75" s="238">
        <f t="shared" si="8"/>
        <v>1.9821214477742963E-3</v>
      </c>
      <c r="AH75" s="48">
        <f t="shared" si="9"/>
        <v>4.7634243446484012E-10</v>
      </c>
      <c r="AI75" s="48">
        <f>AE75+AC75+SUM($AB$62:AB75)</f>
        <v>12.425615484438078</v>
      </c>
      <c r="AJ75" s="48">
        <f>AE75+AC75+SUM($AB$61:AB75)-$AI$62</f>
        <v>12.273899091691296</v>
      </c>
      <c r="AK75" s="41">
        <f t="shared" si="14"/>
        <v>5.3191487228608593E-2</v>
      </c>
      <c r="AL75" s="89"/>
      <c r="AM75" s="41"/>
      <c r="AN75" s="41"/>
      <c r="AO75" s="41"/>
      <c r="AP75" s="41"/>
      <c r="AQ75" s="89"/>
      <c r="AR75" s="41"/>
      <c r="AS75" s="41"/>
      <c r="AT75" s="41"/>
      <c r="AU75" s="41"/>
      <c r="AV75" s="41"/>
      <c r="AW75" s="22"/>
      <c r="AX75" s="22"/>
      <c r="AY75" s="22"/>
      <c r="AZ75" s="22"/>
      <c r="BA75" s="22"/>
      <c r="BB75" s="22"/>
      <c r="BD75" s="1"/>
      <c r="BE75" s="1"/>
      <c r="BG75" s="1"/>
      <c r="BH75" s="1"/>
      <c r="BI75" s="1"/>
      <c r="BL75" s="1"/>
    </row>
    <row r="76" spans="4:64" ht="14.4" x14ac:dyDescent="0.3">
      <c r="D76" s="47"/>
      <c r="E76" s="32">
        <v>40077.337500000001</v>
      </c>
      <c r="F76" s="21">
        <f t="shared" si="11"/>
        <v>193.86666666666861</v>
      </c>
      <c r="G76" s="21">
        <f t="shared" si="12"/>
        <v>193.86666666666861</v>
      </c>
      <c r="H76" s="21"/>
      <c r="I76" s="50">
        <v>1037</v>
      </c>
      <c r="J76" s="21">
        <v>30018.2</v>
      </c>
      <c r="K76" s="21">
        <v>5.75</v>
      </c>
      <c r="L76" s="21">
        <v>1345</v>
      </c>
      <c r="M76" s="51">
        <v>3.95</v>
      </c>
      <c r="N76" s="40"/>
      <c r="O76" s="40"/>
      <c r="P76" s="40"/>
      <c r="R76" s="22"/>
      <c r="S76" s="22"/>
      <c r="T76" s="85">
        <f t="shared" si="10"/>
        <v>0.22573347542620251</v>
      </c>
      <c r="U76" s="52">
        <f t="shared" si="0"/>
        <v>1.5156431980821028E-5</v>
      </c>
      <c r="V76" s="52">
        <f t="shared" si="1"/>
        <v>2.1596661657798119E-3</v>
      </c>
      <c r="W76" s="52">
        <f t="shared" si="2"/>
        <v>4.886119100076648E-6</v>
      </c>
      <c r="X76" s="247">
        <f>W76+V76+SUM($U$62:U76)</f>
        <v>2.4140324270866308E-3</v>
      </c>
      <c r="Y76" s="104">
        <f>W76+V76+SUM($U$62:U76)-$X$62</f>
        <v>1.4549605916679188E-3</v>
      </c>
      <c r="Z76" s="42"/>
      <c r="AA76" s="165">
        <f t="shared" si="13"/>
        <v>3.9783214393944948E-5</v>
      </c>
      <c r="AB76" s="41">
        <f t="shared" si="3"/>
        <v>7.9125009823770742E-2</v>
      </c>
      <c r="AC76" s="48">
        <f t="shared" si="4"/>
        <v>11.274659286541139</v>
      </c>
      <c r="AD76" s="48">
        <f t="shared" si="5"/>
        <v>0.75657156683323501</v>
      </c>
      <c r="AE76" s="48">
        <f t="shared" si="6"/>
        <v>0.75859075882506699</v>
      </c>
      <c r="AF76" s="48">
        <f t="shared" si="7"/>
        <v>0.75657156683323468</v>
      </c>
      <c r="AG76" s="238">
        <f t="shared" si="8"/>
        <v>2.0191915065811833E-3</v>
      </c>
      <c r="AH76" s="48">
        <f t="shared" si="9"/>
        <v>4.852510924472536E-10</v>
      </c>
      <c r="AI76" s="48">
        <f>AE76+AC76+SUM($AB$62:AB76)</f>
        <v>12.725657274748398</v>
      </c>
      <c r="AJ76" s="48">
        <f>AE76+AC76+SUM($AB$61:AB76)-$AI$62</f>
        <v>12.573940882001617</v>
      </c>
      <c r="AK76" s="41">
        <f t="shared" si="14"/>
        <v>4.8822660069082383E-2</v>
      </c>
      <c r="AL76" s="89"/>
      <c r="AM76" s="41"/>
      <c r="AN76" s="41"/>
      <c r="AO76" s="41"/>
      <c r="AP76" s="41"/>
      <c r="AQ76" s="89"/>
      <c r="AR76" s="41"/>
      <c r="AS76" s="41"/>
      <c r="AT76" s="41"/>
      <c r="AU76" s="41"/>
      <c r="AV76" s="41"/>
      <c r="AW76" s="22"/>
      <c r="AX76" s="22"/>
      <c r="AY76" s="22"/>
      <c r="AZ76" s="22"/>
      <c r="BA76" s="22"/>
      <c r="BB76" s="22"/>
      <c r="BD76" s="1"/>
      <c r="BE76" s="1"/>
      <c r="BG76" s="1"/>
      <c r="BH76" s="1"/>
      <c r="BI76" s="1"/>
      <c r="BL76" s="1"/>
    </row>
    <row r="77" spans="4:64" ht="14.4" x14ac:dyDescent="0.3">
      <c r="D77" s="47"/>
      <c r="E77" s="32">
        <v>40091.34097222222</v>
      </c>
      <c r="F77" s="21">
        <f t="shared" si="11"/>
        <v>207.8701388888876</v>
      </c>
      <c r="G77" s="21">
        <f t="shared" si="12"/>
        <v>207.8701388888876</v>
      </c>
      <c r="H77" s="21"/>
      <c r="I77" s="50">
        <v>1037</v>
      </c>
      <c r="J77" s="21">
        <v>32292.2</v>
      </c>
      <c r="K77" s="21">
        <v>6.43</v>
      </c>
      <c r="L77" s="21">
        <v>1655</v>
      </c>
      <c r="M77" s="51">
        <v>3.95</v>
      </c>
      <c r="N77" s="40"/>
      <c r="O77" s="40"/>
      <c r="P77" s="40"/>
      <c r="R77" s="22"/>
      <c r="S77" s="22"/>
      <c r="T77" s="85">
        <f t="shared" si="10"/>
        <v>0.22573347542620259</v>
      </c>
      <c r="U77" s="52">
        <f t="shared" si="0"/>
        <v>1.6948844806378994E-5</v>
      </c>
      <c r="V77" s="52">
        <f t="shared" si="1"/>
        <v>2.4150701645155111E-3</v>
      </c>
      <c r="W77" s="52">
        <f t="shared" si="2"/>
        <v>5.4639557936509319E-6</v>
      </c>
      <c r="X77" s="247">
        <f>W77+V77+SUM($U$62:U77)</f>
        <v>2.6869631073222836E-3</v>
      </c>
      <c r="Y77" s="104">
        <f>W77+V77+SUM($U$62:U77)-$X$62</f>
        <v>1.7278912719035716E-3</v>
      </c>
      <c r="Z77" s="42"/>
      <c r="AA77" s="165">
        <f t="shared" si="13"/>
        <v>-4.8020454198220658E-5</v>
      </c>
      <c r="AB77" s="41">
        <f t="shared" si="3"/>
        <v>8.511904918453371E-2</v>
      </c>
      <c r="AC77" s="48">
        <f t="shared" si="4"/>
        <v>12.128760305842579</v>
      </c>
      <c r="AD77" s="48">
        <f t="shared" si="5"/>
        <v>0.81388492149736458</v>
      </c>
      <c r="AE77" s="48">
        <f t="shared" si="6"/>
        <v>0.8160570754452573</v>
      </c>
      <c r="AF77" s="48">
        <f t="shared" si="7"/>
        <v>0.81388492149736413</v>
      </c>
      <c r="AG77" s="238">
        <f t="shared" si="8"/>
        <v>2.1721534258823273E-3</v>
      </c>
      <c r="AH77" s="48">
        <f t="shared" si="9"/>
        <v>5.2201082435073383E-10</v>
      </c>
      <c r="AI77" s="48">
        <f>AE77+AC77+SUM($AB$62:AB77)</f>
        <v>13.722343659854563</v>
      </c>
      <c r="AJ77" s="48">
        <f>AE77+AC77+SUM($AB$61:AB77)-$AI$62</f>
        <v>13.570627267107781</v>
      </c>
      <c r="AK77" s="41">
        <f t="shared" si="14"/>
        <v>4.0860609604916873E-2</v>
      </c>
      <c r="AL77" s="89"/>
      <c r="AM77" s="41"/>
      <c r="AN77" s="41"/>
      <c r="AO77" s="41"/>
      <c r="AP77" s="41"/>
      <c r="AQ77" s="89"/>
      <c r="AR77" s="41"/>
      <c r="AS77" s="41"/>
      <c r="AT77" s="41"/>
      <c r="AU77" s="41"/>
      <c r="AV77" s="41"/>
      <c r="AW77" s="22"/>
      <c r="AX77" s="22"/>
      <c r="AY77" s="22"/>
      <c r="AZ77" s="22"/>
      <c r="BA77" s="22"/>
      <c r="BB77" s="22"/>
      <c r="BD77" s="1"/>
      <c r="BE77" s="1"/>
      <c r="BG77" s="1"/>
      <c r="BH77" s="1"/>
      <c r="BI77" s="1"/>
      <c r="BL77" s="1"/>
    </row>
    <row r="78" spans="4:64" ht="14.4" x14ac:dyDescent="0.3">
      <c r="D78" s="47"/>
      <c r="E78" s="32">
        <v>40105.393055555556</v>
      </c>
      <c r="F78" s="21">
        <f t="shared" si="11"/>
        <v>221.92222222222335</v>
      </c>
      <c r="G78" s="21">
        <f t="shared" si="12"/>
        <v>221.92222222222335</v>
      </c>
      <c r="H78" s="21"/>
      <c r="I78" s="50">
        <v>1037</v>
      </c>
      <c r="J78" s="21">
        <v>31930</v>
      </c>
      <c r="K78" s="21">
        <v>8.11</v>
      </c>
      <c r="L78" s="21">
        <v>1981</v>
      </c>
      <c r="M78" s="51">
        <v>3.95</v>
      </c>
      <c r="N78" s="40"/>
      <c r="O78" s="40"/>
      <c r="P78" s="40"/>
      <c r="R78" s="22"/>
      <c r="S78" s="22"/>
      <c r="T78" s="85">
        <f t="shared" si="10"/>
        <v>0.22573347542620253</v>
      </c>
      <c r="U78" s="52">
        <f t="shared" si="0"/>
        <v>2.1377158845992788E-5</v>
      </c>
      <c r="V78" s="52">
        <f t="shared" si="1"/>
        <v>3.046068279039004E-3</v>
      </c>
      <c r="W78" s="52">
        <f t="shared" si="2"/>
        <v>6.8915523307168032E-6</v>
      </c>
      <c r="X78" s="247">
        <f>W78+V78+SUM($U$62:U78)</f>
        <v>3.3407659772288351E-3</v>
      </c>
      <c r="Y78" s="104">
        <f>W78+V78+SUM($U$62:U78)-$X$62</f>
        <v>2.3816941418101228E-3</v>
      </c>
      <c r="Z78" s="42"/>
      <c r="AA78" s="165">
        <f t="shared" si="13"/>
        <v>-8.0559579574976701E-5</v>
      </c>
      <c r="AB78" s="41">
        <f t="shared" si="3"/>
        <v>8.4164325764802678E-2</v>
      </c>
      <c r="AC78" s="48">
        <f t="shared" si="4"/>
        <v>11.992720117104243</v>
      </c>
      <c r="AD78" s="48">
        <f t="shared" si="5"/>
        <v>0.80475611892069443</v>
      </c>
      <c r="AE78" s="48">
        <f t="shared" si="6"/>
        <v>0.80690390927118849</v>
      </c>
      <c r="AF78" s="48">
        <f t="shared" si="7"/>
        <v>0.80475611892069432</v>
      </c>
      <c r="AG78" s="238">
        <f t="shared" si="8"/>
        <v>2.1477898343384076E-3</v>
      </c>
      <c r="AH78" s="48">
        <f t="shared" si="9"/>
        <v>5.161557782225719E-10</v>
      </c>
      <c r="AI78" s="48">
        <f>AE78+AC78+SUM($AB$62:AB78)</f>
        <v>13.66131463070696</v>
      </c>
      <c r="AJ78" s="48">
        <f>AE78+AC78+SUM($AB$61:AB78)-$AI$62</f>
        <v>13.509598237960178</v>
      </c>
      <c r="AK78" s="41">
        <f t="shared" si="14"/>
        <v>3.3563222556849813E-2</v>
      </c>
      <c r="AL78" s="89"/>
      <c r="AM78" s="41"/>
      <c r="AN78" s="41"/>
      <c r="AO78" s="41"/>
      <c r="AP78" s="41"/>
      <c r="AQ78" s="89"/>
      <c r="AR78" s="41"/>
      <c r="AS78" s="41"/>
      <c r="AT78" s="41"/>
      <c r="AU78" s="41"/>
      <c r="AV78" s="41"/>
      <c r="AW78" s="22"/>
      <c r="AX78" s="22"/>
      <c r="AY78" s="22"/>
      <c r="AZ78" s="22"/>
      <c r="BA78" s="22"/>
      <c r="BB78" s="22"/>
      <c r="BD78" s="1"/>
      <c r="BE78" s="1"/>
      <c r="BG78" s="1"/>
      <c r="BH78" s="1"/>
      <c r="BI78" s="1"/>
      <c r="BL78" s="1"/>
    </row>
    <row r="79" spans="4:64" ht="14.4" x14ac:dyDescent="0.3">
      <c r="D79" s="47"/>
      <c r="E79" s="32">
        <v>40119.341666666667</v>
      </c>
      <c r="F79" s="21">
        <f t="shared" si="11"/>
        <v>235.8708333333343</v>
      </c>
      <c r="G79" s="21">
        <f t="shared" si="12"/>
        <v>235.8708333333343</v>
      </c>
      <c r="H79" s="21"/>
      <c r="I79" s="50">
        <v>1037</v>
      </c>
      <c r="J79" s="21">
        <v>30470</v>
      </c>
      <c r="K79" s="21">
        <v>8.2200000000000006</v>
      </c>
      <c r="L79" s="21">
        <v>2283</v>
      </c>
      <c r="M79" s="51">
        <v>3.95</v>
      </c>
      <c r="N79" s="40"/>
      <c r="O79" s="40"/>
      <c r="P79" s="40"/>
      <c r="R79" s="22"/>
      <c r="S79" s="22"/>
      <c r="T79" s="85">
        <f t="shared" si="10"/>
        <v>0.22573347542620251</v>
      </c>
      <c r="U79" s="52">
        <f t="shared" si="0"/>
        <v>2.1667107979538933E-5</v>
      </c>
      <c r="V79" s="52">
        <f t="shared" si="1"/>
        <v>3.0873836317756617E-3</v>
      </c>
      <c r="W79" s="52">
        <f t="shared" si="2"/>
        <v>6.985025913500878E-6</v>
      </c>
      <c r="X79" s="247">
        <f>W79+V79+SUM($U$62:U79)</f>
        <v>3.4038419115278154E-3</v>
      </c>
      <c r="Y79" s="104">
        <f>W79+V79+SUM($U$62:U79)-$X$62</f>
        <v>2.4447700761091032E-3</v>
      </c>
      <c r="Z79" s="42"/>
      <c r="AA79" s="165">
        <f t="shared" si="13"/>
        <v>2.5878706364930267E-5</v>
      </c>
      <c r="AB79" s="41">
        <f t="shared" si="3"/>
        <v>8.0315909992281165E-2</v>
      </c>
      <c r="AC79" s="48">
        <f t="shared" si="4"/>
        <v>11.444352708054065</v>
      </c>
      <c r="AD79" s="48">
        <f t="shared" si="5"/>
        <v>0.76795862648022417</v>
      </c>
      <c r="AE79" s="48">
        <f t="shared" si="6"/>
        <v>0.77000820906649259</v>
      </c>
      <c r="AF79" s="48">
        <f t="shared" si="7"/>
        <v>0.76795862648022395</v>
      </c>
      <c r="AG79" s="238">
        <f t="shared" si="8"/>
        <v>2.0495820937141019E-3</v>
      </c>
      <c r="AH79" s="48">
        <f t="shared" si="9"/>
        <v>4.9255454313942255E-10</v>
      </c>
      <c r="AI79" s="48">
        <f>AE79+AC79+SUM($AB$62:AB79)</f>
        <v>13.156367431444368</v>
      </c>
      <c r="AJ79" s="48">
        <f>AE79+AC79+SUM($AB$61:AB79)-$AI$62</f>
        <v>13.004651038697586</v>
      </c>
      <c r="AK79" s="41">
        <f t="shared" si="14"/>
        <v>8.805747871477353E-3</v>
      </c>
      <c r="AL79" s="89"/>
      <c r="AM79" s="41"/>
      <c r="AN79" s="41"/>
      <c r="AO79" s="41"/>
      <c r="AP79" s="41"/>
      <c r="AQ79" s="89"/>
      <c r="AR79" s="41"/>
      <c r="AS79" s="41"/>
      <c r="AT79" s="41"/>
      <c r="AU79" s="41"/>
      <c r="AV79" s="41"/>
      <c r="AW79" s="22"/>
      <c r="AX79" s="22"/>
      <c r="AY79" s="22"/>
      <c r="AZ79" s="22"/>
      <c r="BA79" s="22"/>
      <c r="BB79" s="22"/>
      <c r="BD79" s="1"/>
      <c r="BE79" s="1"/>
      <c r="BG79" s="1"/>
      <c r="BH79" s="1"/>
      <c r="BI79" s="1"/>
      <c r="BL79" s="1"/>
    </row>
    <row r="80" spans="4:64" ht="14.4" x14ac:dyDescent="0.3">
      <c r="D80" s="47"/>
      <c r="E80" s="32">
        <v>40161.393750000003</v>
      </c>
      <c r="F80" s="21">
        <f t="shared" si="11"/>
        <v>277.92291666667006</v>
      </c>
      <c r="G80" s="21">
        <f t="shared" si="12"/>
        <v>277.92291666667006</v>
      </c>
      <c r="H80" s="21"/>
      <c r="I80" s="50">
        <v>1037</v>
      </c>
      <c r="J80" s="21">
        <v>35553</v>
      </c>
      <c r="K80" s="21">
        <v>7.33</v>
      </c>
      <c r="L80" s="21">
        <v>2520</v>
      </c>
      <c r="M80" s="51">
        <v>3.95</v>
      </c>
      <c r="N80" s="40"/>
      <c r="O80" s="40"/>
      <c r="P80" s="40"/>
      <c r="R80" s="22"/>
      <c r="S80" s="22"/>
      <c r="T80" s="85">
        <f t="shared" si="10"/>
        <v>0.22573347542620251</v>
      </c>
      <c r="U80" s="52">
        <f t="shared" si="0"/>
        <v>1.9321155899029241E-5</v>
      </c>
      <c r="V80" s="52">
        <f t="shared" si="1"/>
        <v>2.7531048687245256E-3</v>
      </c>
      <c r="W80" s="52">
        <f t="shared" si="2"/>
        <v>6.2287396527933628E-6</v>
      </c>
      <c r="X80" s="247">
        <f>W80+V80+SUM($U$62:U80)</f>
        <v>3.0881280181150016E-3</v>
      </c>
      <c r="Y80" s="104">
        <f>W80+V80+SUM($U$62:U80)-$X$62</f>
        <v>2.1290561826962894E-3</v>
      </c>
      <c r="Z80" s="42"/>
      <c r="AA80" s="165">
        <f t="shared" si="13"/>
        <v>2.804774000484471E-6</v>
      </c>
      <c r="AB80" s="41">
        <f t="shared" si="3"/>
        <v>9.3714195863326966E-2</v>
      </c>
      <c r="AC80" s="48">
        <f t="shared" si="4"/>
        <v>13.353497598603418</v>
      </c>
      <c r="AD80" s="48">
        <f t="shared" si="5"/>
        <v>0.89606934844934072</v>
      </c>
      <c r="AE80" s="48">
        <f t="shared" si="6"/>
        <v>0.89846084203941645</v>
      </c>
      <c r="AF80" s="48">
        <f t="shared" si="7"/>
        <v>0.89606934844934061</v>
      </c>
      <c r="AG80" s="238">
        <f t="shared" si="8"/>
        <v>2.3914930153533798E-3</v>
      </c>
      <c r="AH80" s="48">
        <f t="shared" si="9"/>
        <v>5.7472240473370183E-10</v>
      </c>
      <c r="AI80" s="48">
        <f>AE80+AC80+SUM($AB$62:AB80)</f>
        <v>15.287679150829971</v>
      </c>
      <c r="AJ80" s="48">
        <f>AE80+AC80+SUM($AB$61:AB80)-$AI$62</f>
        <v>15.13596275808319</v>
      </c>
      <c r="AK80" s="41">
        <f t="shared" si="14"/>
        <v>2.4264040626146687E-2</v>
      </c>
      <c r="AL80" s="89"/>
      <c r="AM80" s="41"/>
      <c r="AN80" s="41"/>
      <c r="AO80" s="41"/>
      <c r="AP80" s="41"/>
      <c r="AQ80" s="89"/>
      <c r="AR80" s="41"/>
      <c r="AS80" s="41"/>
      <c r="AT80" s="41"/>
      <c r="AU80" s="41"/>
      <c r="AV80" s="41"/>
      <c r="AW80" s="22"/>
      <c r="AX80" s="22"/>
      <c r="AY80" s="22"/>
      <c r="AZ80" s="22"/>
      <c r="BA80" s="22"/>
      <c r="BB80" s="22"/>
      <c r="BD80" s="1"/>
      <c r="BE80" s="1"/>
      <c r="BG80" s="1"/>
      <c r="BH80" s="1"/>
      <c r="BI80" s="1"/>
      <c r="BL80" s="1"/>
    </row>
    <row r="81" spans="4:64" ht="14.4" x14ac:dyDescent="0.3">
      <c r="D81" s="47"/>
      <c r="E81" s="32">
        <v>40189.368055555555</v>
      </c>
      <c r="F81" s="21">
        <f t="shared" si="11"/>
        <v>305.8972222222219</v>
      </c>
      <c r="G81" s="21">
        <f t="shared" si="12"/>
        <v>305.8972222222219</v>
      </c>
      <c r="H81" s="21"/>
      <c r="I81" s="50">
        <v>1037</v>
      </c>
      <c r="J81" s="21">
        <v>37576.6</v>
      </c>
      <c r="K81" s="21">
        <v>11.88</v>
      </c>
      <c r="L81" s="21">
        <v>2745</v>
      </c>
      <c r="M81" s="51">
        <v>3.95</v>
      </c>
      <c r="N81" s="40"/>
      <c r="O81" s="40"/>
      <c r="P81" s="40"/>
      <c r="R81" s="22"/>
      <c r="S81" s="22"/>
      <c r="T81" s="85">
        <f t="shared" si="10"/>
        <v>0.22573347542620253</v>
      </c>
      <c r="U81" s="52">
        <f t="shared" si="0"/>
        <v>3.1314506422983273E-5</v>
      </c>
      <c r="V81" s="52">
        <f t="shared" si="1"/>
        <v>4.4620580955589857E-3</v>
      </c>
      <c r="W81" s="52">
        <f t="shared" si="2"/>
        <v>1.0095146940680104E-5</v>
      </c>
      <c r="X81" s="247">
        <f>W81+V81+SUM($U$62:U81)</f>
        <v>4.8322621586603309E-3</v>
      </c>
      <c r="Y81" s="104">
        <f>W81+V81+SUM($U$62:U81)-$X$62</f>
        <v>3.8731903232416187E-3</v>
      </c>
      <c r="Z81" s="42"/>
      <c r="AA81" s="165">
        <f t="shared" si="13"/>
        <v>1.387682194554233E-5</v>
      </c>
      <c r="AB81" s="41">
        <f t="shared" si="3"/>
        <v>9.9048205560090335E-2</v>
      </c>
      <c r="AC81" s="48">
        <f t="shared" si="4"/>
        <v>14.113549851311596</v>
      </c>
      <c r="AD81" s="48">
        <f t="shared" si="5"/>
        <v>0.94707168112231022</v>
      </c>
      <c r="AE81" s="48">
        <f t="shared" si="6"/>
        <v>0.94959929336422633</v>
      </c>
      <c r="AF81" s="48">
        <f t="shared" si="7"/>
        <v>0.94707168112231022</v>
      </c>
      <c r="AG81" s="238">
        <f t="shared" si="8"/>
        <v>2.527611634481698E-3</v>
      </c>
      <c r="AH81" s="48">
        <f t="shared" si="9"/>
        <v>6.074343631681271E-10</v>
      </c>
      <c r="AI81" s="48">
        <f>AE81+AC81+SUM($AB$62:AB81)</f>
        <v>16.197918060423049</v>
      </c>
      <c r="AJ81" s="48">
        <f>AE81+AC81+SUM($AB$61:AB81)-$AI$62</f>
        <v>16.046201667676268</v>
      </c>
      <c r="AK81" s="41">
        <f t="shared" si="14"/>
        <v>3.5046309310757778E-2</v>
      </c>
      <c r="AL81" s="89"/>
      <c r="AM81" s="41"/>
      <c r="AN81" s="41"/>
      <c r="AO81" s="41"/>
      <c r="AP81" s="41"/>
      <c r="AQ81" s="89"/>
      <c r="AR81" s="41"/>
      <c r="AS81" s="41"/>
      <c r="AT81" s="41"/>
      <c r="AU81" s="41"/>
      <c r="AV81" s="41"/>
      <c r="AW81" s="22"/>
      <c r="AX81" s="22"/>
      <c r="AY81" s="22"/>
      <c r="AZ81" s="22"/>
      <c r="BA81" s="22"/>
      <c r="BB81" s="22"/>
      <c r="BD81" s="1"/>
      <c r="BE81" s="1"/>
      <c r="BG81" s="1"/>
      <c r="BH81" s="1"/>
      <c r="BI81" s="1"/>
      <c r="BL81" s="1"/>
    </row>
    <row r="82" spans="4:64" ht="14.4" x14ac:dyDescent="0.3">
      <c r="D82" s="47"/>
      <c r="E82" s="32">
        <v>40203.412499999999</v>
      </c>
      <c r="F82" s="21">
        <f t="shared" si="11"/>
        <v>319.9416666666657</v>
      </c>
      <c r="G82" s="21">
        <f t="shared" si="12"/>
        <v>319.9416666666657</v>
      </c>
      <c r="H82" s="21"/>
      <c r="I82" s="50">
        <v>1037</v>
      </c>
      <c r="J82" s="21">
        <v>38530</v>
      </c>
      <c r="K82" s="21">
        <v>8.44</v>
      </c>
      <c r="L82" s="98">
        <v>2951</v>
      </c>
      <c r="M82" s="51">
        <v>3.95</v>
      </c>
      <c r="N82" s="40"/>
      <c r="O82" s="40"/>
      <c r="P82" s="40"/>
      <c r="R82" s="22"/>
      <c r="S82" s="22"/>
      <c r="T82" s="85">
        <f t="shared" si="10"/>
        <v>0.22573347542620253</v>
      </c>
      <c r="U82" s="52">
        <f t="shared" si="0"/>
        <v>2.2247006246631212E-5</v>
      </c>
      <c r="V82" s="52">
        <f t="shared" si="1"/>
        <v>3.1700143372489758E-3</v>
      </c>
      <c r="W82" s="52">
        <f t="shared" si="2"/>
        <v>7.1719730790690277E-6</v>
      </c>
      <c r="X82" s="247">
        <f>W82+V82+SUM($U$62:U82)</f>
        <v>3.5595422327353416E-3</v>
      </c>
      <c r="Y82" s="104">
        <f>W82+V82+SUM($U$62:U82)-$X$62</f>
        <v>2.6004703973166298E-3</v>
      </c>
      <c r="Z82" s="42"/>
      <c r="AA82" s="165">
        <f t="shared" si="13"/>
        <v>9.133258887080712E-6</v>
      </c>
      <c r="AB82" s="41">
        <f t="shared" si="3"/>
        <v>0.10156127377757117</v>
      </c>
      <c r="AC82" s="48">
        <f t="shared" si="4"/>
        <v>14.471641281303679</v>
      </c>
      <c r="AD82" s="48">
        <f t="shared" si="5"/>
        <v>0.97110094776117617</v>
      </c>
      <c r="AE82" s="48">
        <f t="shared" si="6"/>
        <v>0.97369269101844347</v>
      </c>
      <c r="AF82" s="48">
        <f t="shared" si="7"/>
        <v>0.97110094776117628</v>
      </c>
      <c r="AG82" s="238">
        <f t="shared" si="8"/>
        <v>2.5917426344208854E-3</v>
      </c>
      <c r="AH82" s="48">
        <f t="shared" si="9"/>
        <v>6.2284629298201381E-10</v>
      </c>
      <c r="AI82" s="48">
        <f>AE82+AC82+SUM($AB$62:AB82)</f>
        <v>16.681664161846921</v>
      </c>
      <c r="AJ82" s="48">
        <f>AE82+AC82+SUM($AB$61:AB82)-$AI$62</f>
        <v>16.52994776910014</v>
      </c>
      <c r="AK82" s="41">
        <f t="shared" si="14"/>
        <v>4.1844414331425148E-2</v>
      </c>
      <c r="AL82" s="89"/>
      <c r="AM82" s="41"/>
      <c r="AN82" s="41"/>
      <c r="AO82" s="41"/>
      <c r="AP82" s="41"/>
      <c r="AQ82" s="89"/>
      <c r="AR82" s="41"/>
      <c r="AS82" s="41"/>
      <c r="AT82" s="41"/>
      <c r="AU82" s="41"/>
      <c r="AV82" s="41"/>
      <c r="AW82" s="22"/>
      <c r="AX82" s="22"/>
      <c r="AY82" s="22"/>
      <c r="AZ82" s="22"/>
      <c r="BA82" s="22"/>
      <c r="BB82" s="22"/>
      <c r="BD82" s="1"/>
      <c r="BE82" s="1"/>
      <c r="BG82" s="1"/>
      <c r="BH82" s="1"/>
      <c r="BI82" s="1"/>
      <c r="BL82" s="1"/>
    </row>
    <row r="83" spans="4:64" ht="14.4" x14ac:dyDescent="0.3">
      <c r="D83" s="47"/>
      <c r="E83" s="32">
        <v>40288.395833333336</v>
      </c>
      <c r="F83" s="21">
        <f t="shared" si="11"/>
        <v>404.92500000000291</v>
      </c>
      <c r="G83" s="21">
        <f t="shared" si="12"/>
        <v>404.92500000000291</v>
      </c>
      <c r="H83" s="21"/>
      <c r="I83" s="50">
        <v>1037</v>
      </c>
      <c r="J83" s="21">
        <v>43908</v>
      </c>
      <c r="K83" s="21">
        <v>6.18</v>
      </c>
      <c r="L83" s="21">
        <v>5</v>
      </c>
      <c r="M83" s="51">
        <v>3.95</v>
      </c>
      <c r="N83" s="40"/>
      <c r="O83" s="40"/>
      <c r="P83" s="40"/>
      <c r="R83" s="22"/>
      <c r="S83" s="22"/>
      <c r="T83" s="85">
        <f t="shared" si="10"/>
        <v>0.22573347542620253</v>
      </c>
      <c r="U83" s="52">
        <f t="shared" si="0"/>
        <v>1.6289869502865036E-5</v>
      </c>
      <c r="V83" s="52">
        <f t="shared" si="1"/>
        <v>2.321171635568563E-3</v>
      </c>
      <c r="W83" s="52">
        <f t="shared" si="2"/>
        <v>5.2515158327780322E-6</v>
      </c>
      <c r="X83" s="247">
        <f>W83+V83+SUM($U$62:U83)</f>
        <v>2.7250689433115025E-3</v>
      </c>
      <c r="Y83" s="104">
        <f>W83+V83+SUM($U$62:U83)-$X$62</f>
        <v>1.7659971078927905E-3</v>
      </c>
      <c r="Z83" s="42"/>
      <c r="AA83" s="165">
        <f t="shared" si="13"/>
        <v>-7.6586152591054804E-6</v>
      </c>
      <c r="AB83" s="41">
        <f t="shared" si="3"/>
        <v>0.11573715050676343</v>
      </c>
      <c r="AC83" s="48">
        <f t="shared" si="4"/>
        <v>16.491586436010433</v>
      </c>
      <c r="AD83" s="48">
        <f t="shared" si="5"/>
        <v>1.1066467795042234</v>
      </c>
      <c r="AE83" s="48">
        <f t="shared" si="6"/>
        <v>1.1096002771149185</v>
      </c>
      <c r="AF83" s="48">
        <f t="shared" si="7"/>
        <v>1.1066467795042232</v>
      </c>
      <c r="AG83" s="238">
        <f t="shared" si="8"/>
        <v>2.9534969009123333E-3</v>
      </c>
      <c r="AH83" s="48">
        <f t="shared" si="9"/>
        <v>7.0978289728144972E-10</v>
      </c>
      <c r="AI83" s="48">
        <f>AE83+AC83+SUM($AB$62:AB83)</f>
        <v>18.953254053156911</v>
      </c>
      <c r="AJ83" s="48">
        <f>AE83+AC83+SUM($AB$61:AB83)-$AI$62</f>
        <v>18.80153766041013</v>
      </c>
      <c r="AK83" s="41">
        <f t="shared" si="14"/>
        <v>2.8472605590049858E-2</v>
      </c>
      <c r="AL83" s="89"/>
      <c r="AM83" s="41"/>
      <c r="AN83" s="41"/>
      <c r="AO83" s="41"/>
      <c r="AP83" s="41"/>
      <c r="AQ83" s="89"/>
      <c r="AR83" s="41"/>
      <c r="AS83" s="41"/>
      <c r="AT83" s="41"/>
      <c r="AU83" s="41"/>
      <c r="AV83" s="41"/>
      <c r="AW83" s="22"/>
      <c r="AX83" s="22"/>
      <c r="AY83" s="22"/>
      <c r="AZ83" s="22"/>
      <c r="BA83" s="22"/>
      <c r="BB83" s="22"/>
      <c r="BD83" s="1"/>
      <c r="BE83" s="1"/>
      <c r="BG83" s="1"/>
      <c r="BH83" s="1"/>
      <c r="BI83" s="1"/>
      <c r="BL83" s="1"/>
    </row>
    <row r="84" spans="4:64" ht="14.4" x14ac:dyDescent="0.3">
      <c r="D84" s="47"/>
      <c r="E84" s="32">
        <v>40361.409722222219</v>
      </c>
      <c r="F84" s="21">
        <f t="shared" si="11"/>
        <v>477.93888888888614</v>
      </c>
      <c r="G84" s="21">
        <f t="shared" si="12"/>
        <v>477.93888888888614</v>
      </c>
      <c r="H84" s="21"/>
      <c r="I84" s="50">
        <v>1037</v>
      </c>
      <c r="J84" s="21">
        <v>46725</v>
      </c>
      <c r="K84" s="21">
        <v>8.5500000000000007</v>
      </c>
      <c r="L84" s="21">
        <v>5</v>
      </c>
      <c r="M84" s="51">
        <v>3.95</v>
      </c>
      <c r="N84" s="40"/>
      <c r="O84" s="40"/>
      <c r="P84" s="40"/>
      <c r="R84" s="22"/>
      <c r="S84" s="22"/>
      <c r="T84" s="85">
        <f t="shared" si="10"/>
        <v>0.22573347542620251</v>
      </c>
      <c r="U84" s="52">
        <f t="shared" si="0"/>
        <v>2.2536955380177357E-5</v>
      </c>
      <c r="V84" s="52">
        <f t="shared" si="1"/>
        <v>3.2113296899856335E-3</v>
      </c>
      <c r="W84" s="52">
        <f t="shared" si="2"/>
        <v>7.2654466618531033E-6</v>
      </c>
      <c r="X84" s="247">
        <f>W84+V84+SUM($U$62:U84)</f>
        <v>3.6397778839378256E-3</v>
      </c>
      <c r="Y84" s="104">
        <f>W84+V84+SUM($U$62:U84)-$X$62</f>
        <v>2.6807060485191138E-3</v>
      </c>
      <c r="Z84" s="42"/>
      <c r="AA84" s="165">
        <f t="shared" si="13"/>
        <v>-5.4870840922225916E-6</v>
      </c>
      <c r="AB84" s="41">
        <f t="shared" si="3"/>
        <v>0.12316248422675871</v>
      </c>
      <c r="AC84" s="48">
        <f t="shared" si="4"/>
        <v>17.549635060184645</v>
      </c>
      <c r="AD84" s="48">
        <f t="shared" si="5"/>
        <v>1.1776457769047743</v>
      </c>
      <c r="AE84" s="48">
        <f t="shared" si="6"/>
        <v>1.1807887616879511</v>
      </c>
      <c r="AF84" s="48">
        <f t="shared" si="7"/>
        <v>1.1776457769047741</v>
      </c>
      <c r="AG84" s="238">
        <f t="shared" si="8"/>
        <v>3.1429840278566264E-3</v>
      </c>
      <c r="AH84" s="48">
        <f t="shared" si="9"/>
        <v>7.5532034880832043E-10</v>
      </c>
      <c r="AI84" s="48">
        <f>AE84+AC84+SUM($AB$62:AB84)</f>
        <v>20.205653646130916</v>
      </c>
      <c r="AJ84" s="48">
        <f>AE84+AC84+SUM($AB$61:AB84)-$AI$62</f>
        <v>20.053937253384134</v>
      </c>
      <c r="AK84" s="41">
        <f t="shared" si="14"/>
        <v>2.3475806871297432E-2</v>
      </c>
      <c r="AL84" s="89"/>
      <c r="AM84" s="41"/>
      <c r="AN84" s="41"/>
      <c r="AO84" s="41"/>
      <c r="AP84" s="41"/>
      <c r="AQ84" s="89"/>
      <c r="AR84" s="41"/>
      <c r="AS84" s="41"/>
      <c r="AT84" s="41"/>
      <c r="AU84" s="41"/>
      <c r="AV84" s="41"/>
      <c r="AW84" s="22"/>
      <c r="AX84" s="22"/>
      <c r="AY84" s="22"/>
      <c r="AZ84" s="22"/>
      <c r="BA84" s="22"/>
      <c r="BB84" s="22"/>
      <c r="BD84" s="1"/>
      <c r="BE84" s="1"/>
      <c r="BG84" s="1"/>
      <c r="BH84" s="1"/>
      <c r="BI84" s="1"/>
      <c r="BL84" s="1"/>
    </row>
    <row r="85" spans="4:64" ht="14.4" x14ac:dyDescent="0.3">
      <c r="D85" s="47"/>
      <c r="E85" s="32">
        <v>40507.492361111108</v>
      </c>
      <c r="F85" s="21">
        <f t="shared" si="11"/>
        <v>624.02152777777519</v>
      </c>
      <c r="G85" s="21">
        <f t="shared" si="12"/>
        <v>624.02152777777519</v>
      </c>
      <c r="H85" s="21"/>
      <c r="I85" s="50">
        <v>1037</v>
      </c>
      <c r="J85" s="21">
        <v>45958</v>
      </c>
      <c r="K85" s="21">
        <v>22.68</v>
      </c>
      <c r="L85" s="21">
        <v>7</v>
      </c>
      <c r="M85" s="51">
        <v>3.95</v>
      </c>
      <c r="N85" s="40"/>
      <c r="O85" s="40"/>
      <c r="P85" s="40"/>
      <c r="R85" s="22"/>
      <c r="S85" s="22"/>
      <c r="T85" s="85">
        <f t="shared" si="10"/>
        <v>0.22573347542620259</v>
      </c>
      <c r="U85" s="52">
        <f t="shared" si="0"/>
        <v>5.978223953478625E-5</v>
      </c>
      <c r="V85" s="52">
        <f t="shared" si="1"/>
        <v>8.5184745460671531E-3</v>
      </c>
      <c r="W85" s="52">
        <f t="shared" si="2"/>
        <v>1.9272553250389289E-5</v>
      </c>
      <c r="X85" s="247">
        <f>W85+V85+SUM($U$62:U85)</f>
        <v>9.0187120861426676E-3</v>
      </c>
      <c r="Y85" s="104">
        <f>W85+V85+SUM($U$62:U85)-$X$62</f>
        <v>8.0596402507239553E-3</v>
      </c>
      <c r="Z85" s="42"/>
      <c r="AA85" s="165">
        <f t="shared" si="13"/>
        <v>1.9231247385552831E-5</v>
      </c>
      <c r="AB85" s="41">
        <f t="shared" si="3"/>
        <v>0.12114074799557789</v>
      </c>
      <c r="AC85" s="48">
        <f t="shared" si="4"/>
        <v>17.261554373375407</v>
      </c>
      <c r="AD85" s="48">
        <f t="shared" si="5"/>
        <v>1.1583144914925549</v>
      </c>
      <c r="AE85" s="48">
        <f t="shared" si="6"/>
        <v>1.1614058835667171</v>
      </c>
      <c r="AF85" s="48">
        <f t="shared" si="7"/>
        <v>1.1583144914925545</v>
      </c>
      <c r="AG85" s="238">
        <f t="shared" si="8"/>
        <v>3.091391331240981E-3</v>
      </c>
      <c r="AH85" s="48">
        <f t="shared" si="9"/>
        <v>7.4292161777491252E-10</v>
      </c>
      <c r="AI85" s="48">
        <f>AE85+AC85+SUM($AB$62:AB85)</f>
        <v>20.019330829196026</v>
      </c>
      <c r="AJ85" s="48">
        <f>AE85+AC85+SUM($AB$61:AB85)-$AI$62</f>
        <v>19.867614436449244</v>
      </c>
      <c r="AK85" s="41">
        <f t="shared" si="14"/>
        <v>1.0347673374259148E-2</v>
      </c>
      <c r="AL85" s="89"/>
      <c r="AM85" s="41"/>
      <c r="AN85" s="41"/>
      <c r="AO85" s="41"/>
      <c r="AP85" s="41"/>
      <c r="AQ85" s="89"/>
      <c r="AR85" s="41"/>
      <c r="AS85" s="41"/>
      <c r="AT85" s="41"/>
      <c r="AU85" s="41"/>
      <c r="AV85" s="41"/>
      <c r="AW85" s="22"/>
      <c r="AX85" s="22"/>
      <c r="AY85" s="22"/>
      <c r="AZ85" s="22"/>
      <c r="BA85" s="22"/>
      <c r="BB85" s="22"/>
      <c r="BD85" s="1"/>
      <c r="BE85" s="1"/>
      <c r="BG85" s="1"/>
      <c r="BH85" s="1"/>
      <c r="BI85" s="1"/>
      <c r="BL85" s="1"/>
    </row>
    <row r="86" spans="4:64" ht="14.4" x14ac:dyDescent="0.3">
      <c r="D86" s="47"/>
      <c r="E86" s="32">
        <v>40534.417361111111</v>
      </c>
      <c r="F86" s="21">
        <f t="shared" si="11"/>
        <v>650.9465277777781</v>
      </c>
      <c r="G86" s="21">
        <f t="shared" si="12"/>
        <v>650.9465277777781</v>
      </c>
      <c r="H86" s="21"/>
      <c r="I86" s="50">
        <v>1037</v>
      </c>
      <c r="J86" s="21">
        <v>51949</v>
      </c>
      <c r="K86" s="21">
        <v>33.299999999999997</v>
      </c>
      <c r="L86" s="21">
        <v>9</v>
      </c>
      <c r="M86" s="51">
        <v>3.95</v>
      </c>
      <c r="N86" s="40"/>
      <c r="O86" s="40"/>
      <c r="P86" s="40"/>
      <c r="R86" s="22"/>
      <c r="S86" s="22"/>
      <c r="T86" s="85">
        <f t="shared" si="10"/>
        <v>0.22573347542620251</v>
      </c>
      <c r="U86" s="52">
        <f t="shared" si="0"/>
        <v>8.7775510428059173E-5</v>
      </c>
      <c r="V86" s="52">
        <f t="shared" si="1"/>
        <v>1.2507284055733519E-2</v>
      </c>
      <c r="W86" s="52">
        <f t="shared" si="2"/>
        <v>2.8297002788269978E-5</v>
      </c>
      <c r="X86" s="247">
        <f>W86+V86+SUM($U$62:U86)</f>
        <v>1.3104321555774973E-2</v>
      </c>
      <c r="Y86" s="104">
        <f>W86+V86+SUM($U$62:U86)-$X$62</f>
        <v>1.2145249720356261E-2</v>
      </c>
      <c r="Z86" s="42"/>
      <c r="AA86" s="165">
        <f t="shared" si="13"/>
        <v>3.9385785951973625E-5</v>
      </c>
      <c r="AB86" s="41">
        <f t="shared" si="3"/>
        <v>0.13693243216898637</v>
      </c>
      <c r="AC86" s="48">
        <f t="shared" si="4"/>
        <v>19.511738721060077</v>
      </c>
      <c r="AD86" s="48">
        <f t="shared" si="5"/>
        <v>1.3093102293082102</v>
      </c>
      <c r="AE86" s="48">
        <f t="shared" si="6"/>
        <v>1.3128046095436572</v>
      </c>
      <c r="AF86" s="48">
        <f t="shared" si="7"/>
        <v>1.3093102293082102</v>
      </c>
      <c r="AG86" s="238">
        <f t="shared" si="8"/>
        <v>3.4943793956794846E-3</v>
      </c>
      <c r="AH86" s="48">
        <f t="shared" si="9"/>
        <v>8.3976750776336955E-10</v>
      </c>
      <c r="AI86" s="48">
        <f>AE86+AC86+SUM($AB$62:AB86)</f>
        <v>22.557846335026618</v>
      </c>
      <c r="AJ86" s="48">
        <f>AE86+AC86+SUM($AB$61:AB86)-$AI$62</f>
        <v>22.406129942279836</v>
      </c>
      <c r="AK86" s="41">
        <f t="shared" si="14"/>
        <v>1.0007991445593627E-2</v>
      </c>
      <c r="AL86" s="89"/>
      <c r="AM86" s="41"/>
      <c r="AN86" s="41"/>
      <c r="AO86" s="41"/>
      <c r="AP86" s="41"/>
      <c r="AQ86" s="89"/>
      <c r="AR86" s="41"/>
      <c r="AS86" s="41"/>
      <c r="AT86" s="41"/>
      <c r="AU86" s="41"/>
      <c r="AV86" s="41"/>
      <c r="AW86" s="22"/>
      <c r="AX86" s="22"/>
      <c r="AY86" s="22"/>
      <c r="AZ86" s="22"/>
      <c r="BA86" s="22"/>
      <c r="BB86" s="22"/>
      <c r="BD86" s="1"/>
      <c r="BE86" s="1"/>
      <c r="BG86" s="1"/>
      <c r="BH86" s="1"/>
      <c r="BI86" s="1"/>
      <c r="BL86" s="1"/>
    </row>
    <row r="87" spans="4:64" ht="14.4" x14ac:dyDescent="0.3">
      <c r="D87" s="47"/>
      <c r="E87" s="32">
        <v>40609.612500000003</v>
      </c>
      <c r="F87" s="21">
        <f t="shared" si="11"/>
        <v>726.14166666667006</v>
      </c>
      <c r="G87" s="21">
        <f t="shared" si="12"/>
        <v>726.14166666667006</v>
      </c>
      <c r="H87" s="21"/>
      <c r="I87" s="50">
        <v>1037</v>
      </c>
      <c r="J87" s="21">
        <v>51050</v>
      </c>
      <c r="K87" s="21">
        <v>85.86</v>
      </c>
      <c r="L87" s="21">
        <v>58</v>
      </c>
      <c r="M87" s="51">
        <v>3.95</v>
      </c>
      <c r="N87" s="40"/>
      <c r="O87" s="40"/>
      <c r="P87" s="40"/>
      <c r="R87" s="22"/>
      <c r="S87" s="22"/>
      <c r="T87" s="85">
        <f t="shared" si="10"/>
        <v>0.22573347542620251</v>
      </c>
      <c r="U87" s="52">
        <f t="shared" si="0"/>
        <v>2.2631847823883364E-4</v>
      </c>
      <c r="V87" s="52">
        <f t="shared" si="1"/>
        <v>3.2248510781539938E-2</v>
      </c>
      <c r="W87" s="52">
        <f t="shared" si="2"/>
        <v>7.2960380162188004E-5</v>
      </c>
      <c r="X87" s="247">
        <f>W87+V87+SUM($U$62:U87)</f>
        <v>3.3116530137194143E-2</v>
      </c>
      <c r="Y87" s="104">
        <f>W87+V87+SUM($U$62:U87)-$X$62</f>
        <v>3.2157458301775431E-2</v>
      </c>
      <c r="Z87" s="90">
        <f>(0.05-Y87)/((Y88-Y87)/(G88-G87))+G87</f>
        <v>759.79987850194755</v>
      </c>
      <c r="AA87" s="165">
        <f t="shared" si="13"/>
        <v>1.0652892817726749E-4</v>
      </c>
      <c r="AB87" s="41">
        <f t="shared" si="3"/>
        <v>0.13456275697755016</v>
      </c>
      <c r="AC87" s="48">
        <f t="shared" si="4"/>
        <v>19.174079610966853</v>
      </c>
      <c r="AD87" s="48">
        <f t="shared" si="5"/>
        <v>1.2866520473191811</v>
      </c>
      <c r="AE87" s="48">
        <f t="shared" si="6"/>
        <v>1.2900859557874782</v>
      </c>
      <c r="AF87" s="48">
        <f t="shared" si="7"/>
        <v>1.2866520473191809</v>
      </c>
      <c r="AG87" s="238">
        <f t="shared" si="8"/>
        <v>3.4339076430621898E-3</v>
      </c>
      <c r="AH87" s="48">
        <f t="shared" si="9"/>
        <v>8.2523496643477294E-10</v>
      </c>
      <c r="AI87" s="48">
        <f>AE87+AC87+SUM($AB$62:AB87)</f>
        <v>22.332031328154766</v>
      </c>
      <c r="AJ87" s="48">
        <f>AE87+AC87+SUM($AB$61:AB87)-$AI$62</f>
        <v>22.180314935407985</v>
      </c>
      <c r="AK87" s="41">
        <f t="shared" si="14"/>
        <v>9.2150345202733994E-3</v>
      </c>
      <c r="AL87" s="89"/>
      <c r="AM87" s="41"/>
      <c r="AN87" s="41"/>
      <c r="AO87" s="41"/>
      <c r="AP87" s="41"/>
      <c r="AQ87" s="89"/>
      <c r="AR87" s="41"/>
      <c r="AS87" s="41"/>
      <c r="AT87" s="41"/>
      <c r="AU87" s="41"/>
      <c r="AV87" s="41"/>
      <c r="AW87" s="22"/>
      <c r="AX87" s="22"/>
      <c r="AY87" s="22"/>
      <c r="AZ87" s="22"/>
      <c r="BA87" s="22"/>
      <c r="BB87" s="22"/>
      <c r="BD87" s="1"/>
      <c r="BE87" s="1"/>
      <c r="BG87" s="1"/>
      <c r="BH87" s="1"/>
      <c r="BI87" s="1"/>
      <c r="BL87" s="1"/>
    </row>
    <row r="88" spans="4:64" ht="14.4" x14ac:dyDescent="0.3">
      <c r="D88" s="47"/>
      <c r="E88" s="32">
        <v>40659.409722222219</v>
      </c>
      <c r="F88" s="21">
        <f t="shared" si="11"/>
        <v>775.93888888888614</v>
      </c>
      <c r="G88" s="21">
        <f t="shared" si="12"/>
        <v>775.93888888888614</v>
      </c>
      <c r="H88" s="21"/>
      <c r="I88" s="50">
        <v>1037</v>
      </c>
      <c r="J88" s="21">
        <v>49666</v>
      </c>
      <c r="K88" s="46">
        <v>154.9</v>
      </c>
      <c r="L88" s="21">
        <v>11</v>
      </c>
      <c r="M88" s="51">
        <v>3.95</v>
      </c>
      <c r="N88" s="40"/>
      <c r="O88" s="40"/>
      <c r="P88" s="40"/>
      <c r="R88" s="22"/>
      <c r="S88" s="22"/>
      <c r="T88" s="85">
        <f t="shared" si="10"/>
        <v>0.22573347542620253</v>
      </c>
      <c r="U88" s="52">
        <f t="shared" si="0"/>
        <v>4.0830109805724821E-4</v>
      </c>
      <c r="V88" s="52">
        <f t="shared" si="1"/>
        <v>5.8179528535529199E-2</v>
      </c>
      <c r="W88" s="52">
        <f t="shared" si="2"/>
        <v>1.3162779975684746E-4</v>
      </c>
      <c r="X88" s="247">
        <f>W88+V88+SUM($U$62:U88)</f>
        <v>5.9514516408835309E-2</v>
      </c>
      <c r="Y88" s="104">
        <f>W88+V88+SUM($U$62:U88)-$X$62</f>
        <v>5.8555444573416597E-2</v>
      </c>
      <c r="Z88" s="42"/>
      <c r="AA88" s="165">
        <f t="shared" si="13"/>
        <v>3.2527174065363545E-4</v>
      </c>
      <c r="AB88" s="41">
        <f t="shared" si="3"/>
        <v>0.1309146696972969</v>
      </c>
      <c r="AC88" s="48">
        <f t="shared" si="4"/>
        <v>18.654257354716545</v>
      </c>
      <c r="AD88" s="48">
        <f t="shared" si="5"/>
        <v>1.2517700407865711</v>
      </c>
      <c r="AE88" s="48">
        <f t="shared" si="6"/>
        <v>1.2551108536756292</v>
      </c>
      <c r="AF88" s="48">
        <f t="shared" si="7"/>
        <v>1.2517700407865704</v>
      </c>
      <c r="AG88" s="238">
        <f t="shared" si="8"/>
        <v>3.3408120861964084E-3</v>
      </c>
      <c r="AH88" s="48">
        <f t="shared" si="9"/>
        <v>8.0286228879430787E-10</v>
      </c>
      <c r="AI88" s="48">
        <f>AE88+AC88+SUM($AB$62:AB88)</f>
        <v>21.908148639489905</v>
      </c>
      <c r="AJ88" s="48">
        <f>AE88+AC88+SUM($AB$61:AB88)-$AI$62</f>
        <v>21.756432246743124</v>
      </c>
      <c r="AK88" s="41">
        <f t="shared" si="14"/>
        <v>8.1423570636842482E-3</v>
      </c>
      <c r="AL88" s="89"/>
      <c r="AM88" s="41"/>
      <c r="AN88" s="41"/>
      <c r="AO88" s="41"/>
      <c r="AP88" s="41"/>
      <c r="AQ88" s="89"/>
      <c r="AR88" s="41"/>
      <c r="AS88" s="41"/>
      <c r="AT88" s="41"/>
      <c r="AU88" s="41"/>
      <c r="AV88" s="41"/>
      <c r="AW88" s="22"/>
      <c r="AX88" s="22"/>
      <c r="AY88" s="22"/>
      <c r="AZ88" s="22"/>
      <c r="BA88" s="22"/>
      <c r="BB88" s="22"/>
      <c r="BD88" s="1"/>
      <c r="BE88" s="1"/>
      <c r="BG88" s="1"/>
      <c r="BH88" s="1"/>
      <c r="BI88" s="1"/>
      <c r="BL88" s="1"/>
    </row>
    <row r="89" spans="4:64" ht="14.4" x14ac:dyDescent="0.3">
      <c r="D89" s="47"/>
      <c r="E89" s="32">
        <v>40695.449305555558</v>
      </c>
      <c r="F89" s="21">
        <f t="shared" si="11"/>
        <v>811.97847222222481</v>
      </c>
      <c r="G89" s="21">
        <f t="shared" si="12"/>
        <v>811.97847222222481</v>
      </c>
      <c r="H89" s="21"/>
      <c r="I89" s="50">
        <v>1037</v>
      </c>
      <c r="J89" s="21">
        <v>45476</v>
      </c>
      <c r="K89" s="21">
        <v>203.9</v>
      </c>
      <c r="L89" s="21">
        <v>5</v>
      </c>
      <c r="M89" s="51">
        <v>3.95</v>
      </c>
      <c r="N89" s="40"/>
      <c r="O89" s="40"/>
      <c r="P89" s="40"/>
      <c r="R89" s="22"/>
      <c r="S89" s="21"/>
      <c r="T89" s="85">
        <f t="shared" si="10"/>
        <v>0.22573347542620251</v>
      </c>
      <c r="U89" s="52">
        <f t="shared" si="0"/>
        <v>5.3746025754598402E-4</v>
      </c>
      <c r="V89" s="52">
        <f t="shared" si="1"/>
        <v>7.6583640209131068E-2</v>
      </c>
      <c r="W89" s="52">
        <f t="shared" si="2"/>
        <v>1.7326603208793538E-4</v>
      </c>
      <c r="X89" s="247">
        <f>W89+V89+SUM($U$62:U89)</f>
        <v>7.8497726572314255E-2</v>
      </c>
      <c r="Y89" s="104">
        <f>W89+V89+SUM($U$62:U89)-$X$62</f>
        <v>7.7538654736895543E-2</v>
      </c>
      <c r="Z89" s="42"/>
      <c r="AA89" s="165">
        <f t="shared" si="13"/>
        <v>4.0665123810455187E-4</v>
      </c>
      <c r="AB89" s="41">
        <f t="shared" si="3"/>
        <v>0.11987024361040297</v>
      </c>
      <c r="AC89" s="48">
        <f t="shared" si="4"/>
        <v>17.08051800956569</v>
      </c>
      <c r="AD89" s="48">
        <f t="shared" si="5"/>
        <v>1.1461662782348103</v>
      </c>
      <c r="AE89" s="48">
        <f t="shared" si="6"/>
        <v>1.14922524829366</v>
      </c>
      <c r="AF89" s="48">
        <f t="shared" si="7"/>
        <v>1.1461662782348101</v>
      </c>
      <c r="AG89" s="238">
        <f t="shared" si="8"/>
        <v>3.0589693237198061E-3</v>
      </c>
      <c r="AH89" s="48">
        <f t="shared" si="9"/>
        <v>7.3512997715157144E-10</v>
      </c>
      <c r="AI89" s="48">
        <f>AE89+AC89+SUM($AB$62:AB89)</f>
        <v>20.348393932567486</v>
      </c>
      <c r="AJ89" s="48">
        <f>AE89+AC89+SUM($AB$61:AB89)-$AI$62</f>
        <v>20.196677539820705</v>
      </c>
      <c r="AK89" s="41">
        <f t="shared" si="14"/>
        <v>-1.2022396305425833E-2</v>
      </c>
      <c r="AL89" s="89"/>
      <c r="AM89" s="41"/>
      <c r="AN89" s="41"/>
      <c r="AO89" s="41"/>
      <c r="AP89" s="41"/>
      <c r="AQ89" s="89"/>
      <c r="AR89" s="41"/>
      <c r="AS89" s="41"/>
      <c r="AT89" s="41"/>
      <c r="AU89" s="41"/>
      <c r="AV89" s="41"/>
      <c r="AW89" s="22"/>
      <c r="AX89" s="22"/>
      <c r="AY89" s="22"/>
      <c r="AZ89" s="22"/>
      <c r="BA89" s="22"/>
      <c r="BB89" s="22"/>
      <c r="BD89" s="1"/>
      <c r="BE89" s="1"/>
      <c r="BG89" s="1"/>
      <c r="BH89" s="1"/>
      <c r="BI89" s="1"/>
      <c r="BL89" s="1"/>
    </row>
    <row r="90" spans="4:64" ht="14.4" x14ac:dyDescent="0.3">
      <c r="D90" s="90">
        <f>(F91-F90)/Y91*0.2+F90</f>
        <v>903.56925572841919</v>
      </c>
      <c r="E90" s="32">
        <v>40749.420138888891</v>
      </c>
      <c r="F90" s="21">
        <f t="shared" si="11"/>
        <v>865.94930555555766</v>
      </c>
      <c r="G90" s="21">
        <f t="shared" si="12"/>
        <v>865.94930555555766</v>
      </c>
      <c r="H90" s="21"/>
      <c r="I90" s="50">
        <v>1037</v>
      </c>
      <c r="J90" s="21">
        <v>45584</v>
      </c>
      <c r="K90" s="21">
        <v>386.4</v>
      </c>
      <c r="L90" s="21" t="s">
        <v>133</v>
      </c>
      <c r="M90" s="51">
        <v>3.95</v>
      </c>
      <c r="N90" s="40"/>
      <c r="O90" s="1"/>
      <c r="P90" s="40"/>
      <c r="R90" s="22"/>
      <c r="S90" s="22"/>
      <c r="T90" s="85">
        <f t="shared" si="10"/>
        <v>0.22573347542620253</v>
      </c>
      <c r="U90" s="52">
        <f t="shared" si="0"/>
        <v>1.018512229111173E-3</v>
      </c>
      <c r="V90" s="52">
        <f t="shared" si="1"/>
        <v>0.14512956634040333</v>
      </c>
      <c r="W90" s="52">
        <f t="shared" si="2"/>
        <v>3.2834720352515072E-4</v>
      </c>
      <c r="X90" s="247">
        <f>W90+V90+SUM($U$62:U90)</f>
        <v>0.14821724610413489</v>
      </c>
      <c r="Y90" s="104">
        <f>W90+V90+SUM($U$62:U90)-$X$62</f>
        <v>0.14725817426871618</v>
      </c>
      <c r="Z90" s="42"/>
      <c r="AA90" s="165">
        <f t="shared" si="13"/>
        <v>8.0880035823759685E-4</v>
      </c>
      <c r="AB90" s="41">
        <f t="shared" si="3"/>
        <v>0.120154920941521</v>
      </c>
      <c r="AC90" s="48">
        <f t="shared" si="4"/>
        <v>17.121082174070775</v>
      </c>
      <c r="AD90" s="48">
        <f t="shared" si="5"/>
        <v>1.1488882845249277</v>
      </c>
      <c r="AE90" s="48">
        <f t="shared" si="6"/>
        <v>1.1519545192677059</v>
      </c>
      <c r="AF90" s="48">
        <f t="shared" si="7"/>
        <v>1.1488882845249271</v>
      </c>
      <c r="AG90" s="238">
        <f t="shared" si="8"/>
        <v>3.066234005902974E-3</v>
      </c>
      <c r="AH90" s="48">
        <f t="shared" si="9"/>
        <v>7.3687582193854412E-10</v>
      </c>
      <c r="AI90" s="48">
        <f>AE90+AC90+SUM($AB$62:AB90)</f>
        <v>20.511842288988134</v>
      </c>
      <c r="AJ90" s="48">
        <f>AE90+AC90+SUM($AB$61:AB90)-$AI$62</f>
        <v>20.360125896241353</v>
      </c>
      <c r="AK90" s="41">
        <f t="shared" si="14"/>
        <v>-1.4839718959926427E-2</v>
      </c>
      <c r="AL90" s="89"/>
      <c r="AM90" s="41"/>
      <c r="AN90" s="41"/>
      <c r="AO90" s="41"/>
      <c r="AP90" s="41"/>
      <c r="AQ90" s="89"/>
      <c r="AR90" s="41"/>
      <c r="AS90" s="41"/>
      <c r="AT90" s="41"/>
      <c r="AU90" s="41"/>
      <c r="AV90" s="41"/>
      <c r="AW90" s="22"/>
      <c r="AX90" s="22"/>
      <c r="AY90" s="22"/>
      <c r="AZ90" s="22"/>
      <c r="BA90" s="22"/>
      <c r="BB90" s="22"/>
      <c r="BD90" s="1"/>
      <c r="BE90" s="1"/>
      <c r="BG90" s="1"/>
      <c r="BH90" s="1"/>
      <c r="BI90" s="1"/>
      <c r="BL90" s="1"/>
    </row>
    <row r="91" spans="4:64" ht="14.4" x14ac:dyDescent="0.3">
      <c r="D91" s="47"/>
      <c r="E91" s="32">
        <v>40799.62222222222</v>
      </c>
      <c r="F91" s="21">
        <f t="shared" si="11"/>
        <v>916.1513888888876</v>
      </c>
      <c r="G91" s="21">
        <f t="shared" si="12"/>
        <v>916.1513888888876</v>
      </c>
      <c r="H91" s="21"/>
      <c r="I91" s="50">
        <v>1037</v>
      </c>
      <c r="J91" s="21">
        <v>45781</v>
      </c>
      <c r="K91" s="21">
        <v>699.3</v>
      </c>
      <c r="L91" s="21" t="s">
        <v>133</v>
      </c>
      <c r="M91" s="51">
        <v>3.95</v>
      </c>
      <c r="N91" s="40"/>
      <c r="O91" s="40"/>
      <c r="P91" s="40"/>
      <c r="R91" s="22"/>
      <c r="S91" s="22"/>
      <c r="T91" s="85">
        <f t="shared" si="10"/>
        <v>0.22573347542620253</v>
      </c>
      <c r="U91" s="52">
        <f t="shared" si="0"/>
        <v>1.8432857189892426E-3</v>
      </c>
      <c r="V91" s="52">
        <f t="shared" si="1"/>
        <v>0.26265296517040387</v>
      </c>
      <c r="W91" s="52">
        <f t="shared" si="2"/>
        <v>5.9423705855366957E-4</v>
      </c>
      <c r="X91" s="247">
        <f>W91+V91+SUM($U$62:U91)</f>
        <v>0.2678498205081532</v>
      </c>
      <c r="Y91" s="104">
        <f>W91+V91+SUM($U$62:U91)-$X$62</f>
        <v>0.26689074867273449</v>
      </c>
      <c r="Z91" s="42"/>
      <c r="AA91" s="165">
        <f t="shared" si="13"/>
        <v>1.4857860407337365E-3</v>
      </c>
      <c r="AB91" s="41">
        <f t="shared" si="3"/>
        <v>0.12067419348069</v>
      </c>
      <c r="AC91" s="48">
        <f t="shared" si="4"/>
        <v>17.195074214880968</v>
      </c>
      <c r="AD91" s="48">
        <f t="shared" si="5"/>
        <v>1.1538534256281963</v>
      </c>
      <c r="AE91" s="48">
        <f t="shared" si="6"/>
        <v>1.1569329116925862</v>
      </c>
      <c r="AF91" s="48">
        <f t="shared" si="7"/>
        <v>1.153853425628196</v>
      </c>
      <c r="AG91" s="238">
        <f t="shared" si="8"/>
        <v>3.079485324329678E-3</v>
      </c>
      <c r="AH91" s="48">
        <f t="shared" si="9"/>
        <v>7.4006037215181836E-10</v>
      </c>
      <c r="AI91" s="48">
        <f>AE91+AC91+SUM($AB$62:AB91)</f>
        <v>20.711486915703901</v>
      </c>
      <c r="AJ91" s="48">
        <f>AE91+AC91+SUM($AB$61:AB91)-$AI$62</f>
        <v>20.55977052295712</v>
      </c>
      <c r="AK91" s="41">
        <f t="shared" si="14"/>
        <v>-6.4618172270478101E-3</v>
      </c>
      <c r="AL91" s="89"/>
      <c r="AM91" s="41"/>
      <c r="AN91" s="41"/>
      <c r="AO91" s="41"/>
      <c r="AP91" s="41"/>
      <c r="AQ91" s="89"/>
      <c r="AR91" s="41"/>
      <c r="AS91" s="41"/>
      <c r="AT91" s="41"/>
      <c r="AU91" s="41"/>
      <c r="AV91" s="41"/>
      <c r="AW91" s="22"/>
      <c r="AX91" s="22"/>
      <c r="AY91" s="22"/>
      <c r="AZ91" s="22"/>
      <c r="BA91" s="22"/>
      <c r="BB91" s="22"/>
      <c r="BD91" s="1"/>
      <c r="BE91" s="1"/>
      <c r="BG91" s="1"/>
      <c r="BH91" s="1"/>
      <c r="BI91" s="1"/>
      <c r="BL91" s="1"/>
    </row>
    <row r="92" spans="4:64" ht="14.4" x14ac:dyDescent="0.3">
      <c r="D92" s="47"/>
      <c r="E92" s="32">
        <v>40851.474999999999</v>
      </c>
      <c r="F92" s="21">
        <f t="shared" si="11"/>
        <v>968.0041666666657</v>
      </c>
      <c r="G92" s="21">
        <f t="shared" si="12"/>
        <v>968.0041666666657</v>
      </c>
      <c r="H92" s="21"/>
      <c r="I92" s="50">
        <v>1037</v>
      </c>
      <c r="J92" s="21">
        <v>50576</v>
      </c>
      <c r="K92" s="21">
        <v>1527</v>
      </c>
      <c r="L92" s="21">
        <v>4</v>
      </c>
      <c r="M92" s="51">
        <v>3.95</v>
      </c>
      <c r="N92" s="40"/>
      <c r="O92" s="40"/>
      <c r="P92" s="40"/>
      <c r="R92" s="22"/>
      <c r="S92" s="22"/>
      <c r="T92" s="85">
        <f t="shared" si="10"/>
        <v>0.22573347542620245</v>
      </c>
      <c r="U92" s="52">
        <f t="shared" si="0"/>
        <v>4.0250211538632539E-3</v>
      </c>
      <c r="V92" s="52">
        <f t="shared" si="1"/>
        <v>0.57353221480796046</v>
      </c>
      <c r="W92" s="52">
        <f t="shared" si="2"/>
        <v>1.2975832810116592E-3</v>
      </c>
      <c r="X92" s="247">
        <f>W92+V92+SUM($U$62:U92)</f>
        <v>0.58345743752203105</v>
      </c>
      <c r="Y92" s="104">
        <f>W92+V92+SUM($U$62:U92)-$X$62</f>
        <v>0.5824983656866124</v>
      </c>
      <c r="Z92" s="42"/>
      <c r="AA92" s="165">
        <f t="shared" si="13"/>
        <v>3.1463741677184229E-3</v>
      </c>
      <c r="AB92" s="41">
        <f t="shared" si="3"/>
        <v>0.1333133398020877</v>
      </c>
      <c r="AC92" s="48">
        <f t="shared" si="4"/>
        <v>18.996048000083437</v>
      </c>
      <c r="AD92" s="48">
        <f t="shared" si="5"/>
        <v>1.2747054641570013</v>
      </c>
      <c r="AE92" s="48">
        <f t="shared" si="6"/>
        <v>1.2781074887347208</v>
      </c>
      <c r="AF92" s="48">
        <f t="shared" si="7"/>
        <v>1.2747054641570008</v>
      </c>
      <c r="AG92" s="238">
        <f t="shared" si="8"/>
        <v>3.4020237601471754E-3</v>
      </c>
      <c r="AH92" s="48">
        <f t="shared" si="9"/>
        <v>8.1757264764750384E-10</v>
      </c>
      <c r="AI92" s="48">
        <f>AE92+AC92+SUM($AB$62:AB92)</f>
        <v>22.766948617750593</v>
      </c>
      <c r="AJ92" s="48">
        <f>AE92+AC92+SUM($AB$61:AB92)-$AI$62</f>
        <v>22.615232225003812</v>
      </c>
      <c r="AK92" s="41">
        <f t="shared" si="14"/>
        <v>1.4344087187572073E-2</v>
      </c>
      <c r="AL92" s="89"/>
      <c r="AM92" s="41"/>
      <c r="AN92" s="41"/>
      <c r="AO92" s="41"/>
      <c r="AP92" s="41"/>
      <c r="AQ92" s="89"/>
      <c r="AR92" s="41"/>
      <c r="AS92" s="41"/>
      <c r="AT92" s="41"/>
      <c r="AU92" s="41"/>
      <c r="AV92" s="41"/>
      <c r="AW92" s="22"/>
      <c r="AX92" s="22"/>
      <c r="AY92" s="22"/>
      <c r="AZ92" s="22"/>
      <c r="BA92" s="22"/>
      <c r="BB92" s="22"/>
      <c r="BD92" s="1"/>
      <c r="BE92" s="1"/>
      <c r="BG92" s="1"/>
      <c r="BH92" s="1"/>
      <c r="BI92" s="1"/>
      <c r="BL92" s="1"/>
    </row>
    <row r="93" spans="4:64" ht="14.4" x14ac:dyDescent="0.3">
      <c r="D93" s="47"/>
      <c r="E93" s="32">
        <v>40941.605555555558</v>
      </c>
      <c r="F93" s="21">
        <f t="shared" si="11"/>
        <v>1058.1347222222248</v>
      </c>
      <c r="G93" s="21">
        <f t="shared" si="12"/>
        <v>1058.1347222222248</v>
      </c>
      <c r="H93" s="21"/>
      <c r="I93" s="50">
        <v>1037</v>
      </c>
      <c r="J93" s="21">
        <v>56742</v>
      </c>
      <c r="K93" s="21">
        <v>5280</v>
      </c>
      <c r="L93" s="21">
        <v>39</v>
      </c>
      <c r="M93" s="51">
        <v>3.95</v>
      </c>
      <c r="N93" s="40"/>
      <c r="O93" s="40"/>
      <c r="P93" s="40"/>
      <c r="R93" s="22"/>
      <c r="S93" s="22"/>
      <c r="T93" s="85">
        <f t="shared" si="10"/>
        <v>0.22573347542620253</v>
      </c>
      <c r="U93" s="52">
        <f t="shared" si="0"/>
        <v>1.3917558410214787E-2</v>
      </c>
      <c r="V93" s="52">
        <f t="shared" si="1"/>
        <v>1.9831369313595488</v>
      </c>
      <c r="W93" s="52">
        <f t="shared" si="2"/>
        <v>4.4867319736356008E-3</v>
      </c>
      <c r="X93" s="247">
        <f>W93+V93+SUM($U$62:U93)</f>
        <v>2.0101688611764583</v>
      </c>
      <c r="Y93" s="104">
        <f>W93+V93+SUM($U$62:U93)-$X$62</f>
        <v>2.0092097893410394</v>
      </c>
      <c r="Z93" s="42"/>
      <c r="AA93" s="165">
        <f t="shared" si="13"/>
        <v>9.90324469485287E-3</v>
      </c>
      <c r="AB93" s="41">
        <f t="shared" si="3"/>
        <v>0.14956630668795595</v>
      </c>
      <c r="AC93" s="48">
        <f t="shared" si="4"/>
        <v>21.311961318030971</v>
      </c>
      <c r="AD93" s="48">
        <f t="shared" si="5"/>
        <v>1.4301118603131238</v>
      </c>
      <c r="AE93" s="48">
        <f t="shared" si="6"/>
        <v>1.4339286445307164</v>
      </c>
      <c r="AF93" s="48">
        <f t="shared" si="7"/>
        <v>1.4301118603131235</v>
      </c>
      <c r="AG93" s="238">
        <f t="shared" si="8"/>
        <v>3.8167833003454406E-3</v>
      </c>
      <c r="AH93" s="48">
        <f t="shared" si="9"/>
        <v>9.172474528000368E-10</v>
      </c>
      <c r="AI93" s="48">
        <f>AE93+AC93+SUM($AB$62:AB93)</f>
        <v>25.388249398182076</v>
      </c>
      <c r="AJ93" s="48">
        <f>AE93+AC93+SUM($AB$61:AB93)-$AI$62</f>
        <v>25.236533005435295</v>
      </c>
      <c r="AK93" s="41">
        <f t="shared" si="14"/>
        <v>2.701813196433667E-2</v>
      </c>
      <c r="AL93" s="89"/>
      <c r="AM93" s="41"/>
      <c r="AN93" s="41"/>
      <c r="AO93" s="41"/>
      <c r="AP93" s="41"/>
      <c r="AQ93" s="89"/>
      <c r="AR93" s="41"/>
      <c r="AS93" s="41"/>
      <c r="AT93" s="41"/>
      <c r="AU93" s="41"/>
      <c r="AV93" s="41"/>
      <c r="AW93" s="22"/>
      <c r="AX93" s="22"/>
      <c r="AY93" s="22"/>
      <c r="AZ93" s="22"/>
      <c r="BA93" s="22"/>
      <c r="BB93" s="22"/>
      <c r="BD93" s="1"/>
      <c r="BE93" s="1"/>
      <c r="BG93" s="1"/>
      <c r="BH93" s="1"/>
      <c r="BI93" s="1"/>
      <c r="BL93" s="1"/>
    </row>
    <row r="94" spans="4:64" ht="14.4" x14ac:dyDescent="0.3">
      <c r="D94" s="47"/>
      <c r="E94" s="32">
        <v>41016.462500000001</v>
      </c>
      <c r="F94" s="21">
        <f t="shared" si="11"/>
        <v>1132.9916666666686</v>
      </c>
      <c r="G94" s="21">
        <f t="shared" si="12"/>
        <v>1132.9916666666686</v>
      </c>
      <c r="H94" s="21"/>
      <c r="I94" s="50">
        <v>1037</v>
      </c>
      <c r="J94" s="21">
        <v>55711</v>
      </c>
      <c r="K94" s="21">
        <v>6300</v>
      </c>
      <c r="L94" s="21">
        <v>4</v>
      </c>
      <c r="M94" s="51">
        <v>3.95</v>
      </c>
      <c r="N94" s="40"/>
      <c r="O94" s="40"/>
      <c r="P94" s="40"/>
      <c r="R94" s="22"/>
      <c r="S94" s="22"/>
      <c r="T94" s="85">
        <f t="shared" si="10"/>
        <v>0.22573347542620251</v>
      </c>
      <c r="U94" s="52">
        <f t="shared" si="0"/>
        <v>1.6606177648551733E-2</v>
      </c>
      <c r="V94" s="52">
        <f t="shared" si="1"/>
        <v>2.3662429294630982</v>
      </c>
      <c r="W94" s="52">
        <f t="shared" si="2"/>
        <v>5.3534870139970228E-3</v>
      </c>
      <c r="X94" s="247">
        <f>W94+V94+SUM($U$62:U94)</f>
        <v>2.4107477919689209</v>
      </c>
      <c r="Y94" s="104">
        <f>W94+V94+SUM($U$62:U94)-$X$62</f>
        <v>2.409788720133502</v>
      </c>
      <c r="Z94" s="42"/>
      <c r="AA94" s="165">
        <f t="shared" si="13"/>
        <v>1.0724736020434575E-2</v>
      </c>
      <c r="AB94" s="41">
        <f t="shared" si="3"/>
        <v>0.1468486925362644</v>
      </c>
      <c r="AC94" s="48">
        <f t="shared" si="4"/>
        <v>20.924723784653757</v>
      </c>
      <c r="AD94" s="48">
        <f t="shared" si="5"/>
        <v>1.4041267817472847</v>
      </c>
      <c r="AE94" s="48">
        <f t="shared" si="6"/>
        <v>1.4078742151395927</v>
      </c>
      <c r="AF94" s="48">
        <f t="shared" si="7"/>
        <v>1.4041267817472849</v>
      </c>
      <c r="AG94" s="238">
        <f t="shared" si="8"/>
        <v>3.747432491726497E-3</v>
      </c>
      <c r="AH94" s="48">
        <f t="shared" si="9"/>
        <v>9.0058110117625139E-10</v>
      </c>
      <c r="AI94" s="48">
        <f>AE94+AC94+SUM($AB$62:AB94)</f>
        <v>25.121806127950002</v>
      </c>
      <c r="AJ94" s="48">
        <f>AE94+AC94+SUM($AB$61:AB94)-$AI$62</f>
        <v>24.970089735203221</v>
      </c>
      <c r="AK94" s="41">
        <f t="shared" si="14"/>
        <v>2.1041929031452924E-2</v>
      </c>
      <c r="AL94" s="89"/>
      <c r="AM94" s="41"/>
      <c r="AN94" s="41"/>
      <c r="AO94" s="41"/>
      <c r="AP94" s="41"/>
      <c r="AQ94" s="89"/>
      <c r="AR94" s="41"/>
      <c r="AS94" s="41"/>
      <c r="AT94" s="41"/>
      <c r="AU94" s="41"/>
      <c r="AV94" s="41"/>
      <c r="AW94" s="22"/>
      <c r="AX94" s="22"/>
      <c r="AY94" s="22"/>
      <c r="AZ94" s="22"/>
      <c r="BA94" s="22"/>
      <c r="BB94" s="22"/>
      <c r="BD94" s="1"/>
      <c r="BE94" s="1"/>
      <c r="BG94" s="1"/>
      <c r="BH94" s="1"/>
      <c r="BI94" s="1"/>
      <c r="BL94" s="1"/>
    </row>
    <row r="95" spans="4:64" ht="14.4" x14ac:dyDescent="0.3">
      <c r="D95" s="47"/>
      <c r="E95" s="32">
        <v>41085.415277777778</v>
      </c>
      <c r="F95" s="21">
        <f t="shared" si="11"/>
        <v>1201.9444444444453</v>
      </c>
      <c r="G95" s="21">
        <f t="shared" si="12"/>
        <v>1201.9444444444453</v>
      </c>
      <c r="H95" s="21"/>
      <c r="I95" s="50">
        <v>1037</v>
      </c>
      <c r="J95" s="21">
        <v>52556</v>
      </c>
      <c r="K95" s="21">
        <v>7196</v>
      </c>
      <c r="L95" s="21">
        <v>5</v>
      </c>
      <c r="M95" s="51">
        <v>3.95</v>
      </c>
      <c r="N95" s="40"/>
      <c r="O95" s="40"/>
      <c r="P95" s="40"/>
      <c r="R95" s="22"/>
      <c r="S95" s="22"/>
      <c r="T95" s="85">
        <f t="shared" si="10"/>
        <v>0.22573347542620253</v>
      </c>
      <c r="U95" s="52">
        <f t="shared" si="0"/>
        <v>1.8967945136345761E-2</v>
      </c>
      <c r="V95" s="52">
        <f t="shared" si="1"/>
        <v>2.7027752572089612</v>
      </c>
      <c r="W95" s="236">
        <f t="shared" si="2"/>
        <v>6.1148718337654898E-3</v>
      </c>
      <c r="X95" s="247">
        <f>W95+V95+SUM($U$62:U95)</f>
        <v>2.7670094496708977</v>
      </c>
      <c r="Y95" s="104">
        <f>W95+V95+SUM($U$62:U95)-$X$62</f>
        <v>2.7660503778354788</v>
      </c>
      <c r="Z95" s="42"/>
      <c r="AA95" s="165">
        <f t="shared" si="13"/>
        <v>9.117890631695158E-3</v>
      </c>
      <c r="AB95" s="41">
        <f t="shared" si="3"/>
        <v>0.13853242420591827</v>
      </c>
      <c r="AC95" s="48">
        <f t="shared" si="4"/>
        <v>19.73972434934327</v>
      </c>
      <c r="AD95" s="48">
        <f t="shared" si="5"/>
        <v>1.3246089128091456</v>
      </c>
      <c r="AE95" s="48">
        <f t="shared" si="6"/>
        <v>1.3281441232588969</v>
      </c>
      <c r="AF95" s="48">
        <f t="shared" si="7"/>
        <v>1.3246089128091452</v>
      </c>
      <c r="AG95" s="238">
        <f t="shared" si="8"/>
        <v>3.5352096001719179E-3</v>
      </c>
      <c r="AH95" s="48">
        <f t="shared" si="9"/>
        <v>8.4957980207533631E-10</v>
      </c>
      <c r="AI95" s="48">
        <f>AE95+AC95+SUM($AB$62:AB95)</f>
        <v>23.99560902496474</v>
      </c>
      <c r="AJ95" s="48">
        <f>AE95+AC95+SUM($AB$61:AB95)-$AI$62</f>
        <v>23.843892632217958</v>
      </c>
      <c r="AK95" s="41">
        <f t="shared" si="14"/>
        <v>5.0725039997568024E-3</v>
      </c>
      <c r="AL95" s="89"/>
      <c r="AM95" s="41"/>
      <c r="AN95" s="41"/>
      <c r="AO95" s="41"/>
      <c r="AP95" s="41"/>
      <c r="AQ95" s="89"/>
      <c r="AR95" s="41"/>
      <c r="AS95" s="41"/>
      <c r="AT95" s="41"/>
      <c r="AU95" s="41"/>
      <c r="AV95" s="41"/>
      <c r="AW95" s="22"/>
      <c r="AX95" s="22"/>
      <c r="AY95" s="22"/>
      <c r="AZ95" s="22"/>
      <c r="BA95" s="22"/>
      <c r="BB95" s="22"/>
      <c r="BD95" s="1"/>
      <c r="BE95" s="1"/>
      <c r="BG95" s="1"/>
      <c r="BH95" s="1"/>
      <c r="BI95" s="1"/>
      <c r="BL95" s="1"/>
    </row>
    <row r="96" spans="4:64" ht="14.4" x14ac:dyDescent="0.3">
      <c r="D96" s="47"/>
      <c r="E96" s="32">
        <v>41130.538194444445</v>
      </c>
      <c r="F96" s="21">
        <f t="shared" si="11"/>
        <v>1247.0673611111124</v>
      </c>
      <c r="G96" s="21">
        <f t="shared" si="12"/>
        <v>1247.0673611111124</v>
      </c>
      <c r="H96" s="21"/>
      <c r="I96" s="50">
        <v>1037</v>
      </c>
      <c r="J96" s="21">
        <v>55032</v>
      </c>
      <c r="K96" s="21">
        <v>8263</v>
      </c>
      <c r="L96" s="21">
        <v>6</v>
      </c>
      <c r="M96" s="51">
        <v>3.95</v>
      </c>
      <c r="N96" s="40"/>
      <c r="O96" s="40"/>
      <c r="P96" s="40"/>
      <c r="R96" s="22"/>
      <c r="S96" s="22"/>
      <c r="T96" s="85">
        <f t="shared" si="10"/>
        <v>0.22573347542620245</v>
      </c>
      <c r="U96" s="52">
        <f t="shared" si="0"/>
        <v>2.1780451731743332E-2</v>
      </c>
      <c r="V96" s="52">
        <f t="shared" si="1"/>
        <v>3.1035341787545367</v>
      </c>
      <c r="W96" s="52">
        <f t="shared" si="2"/>
        <v>7.021565586771015E-3</v>
      </c>
      <c r="X96" s="247">
        <f>W96+V96+SUM($U$62:U96)</f>
        <v>3.1904555167012223</v>
      </c>
      <c r="Y96" s="104">
        <f>W96+V96+SUM($U$62:U96)-$X$62</f>
        <v>3.1894964448658034</v>
      </c>
      <c r="Z96" s="42"/>
      <c r="AA96" s="165">
        <f t="shared" si="13"/>
        <v>6.0456673848258589E-3</v>
      </c>
      <c r="AB96" s="41">
        <f t="shared" si="3"/>
        <v>0.1450589156119205</v>
      </c>
      <c r="AC96" s="48">
        <f t="shared" si="4"/>
        <v>20.669695380033847</v>
      </c>
      <c r="AD96" s="48">
        <f t="shared" si="5"/>
        <v>1.3870134273862718</v>
      </c>
      <c r="AE96" s="48">
        <f t="shared" si="6"/>
        <v>1.3907151874416548</v>
      </c>
      <c r="AF96" s="48">
        <f t="shared" si="7"/>
        <v>1.3870134273862711</v>
      </c>
      <c r="AG96" s="238">
        <f t="shared" si="8"/>
        <v>3.7017591657786163E-3</v>
      </c>
      <c r="AH96" s="48">
        <f t="shared" si="9"/>
        <v>8.8960491033963577E-10</v>
      </c>
      <c r="AI96" s="48">
        <f>AE96+AC96+SUM($AB$62:AB96)</f>
        <v>25.133210035449991</v>
      </c>
      <c r="AJ96" s="48">
        <f>AE96+AC96+SUM($AB$61:AB96)-$AI$62</f>
        <v>24.98149364270321</v>
      </c>
      <c r="AK96" s="41">
        <f t="shared" si="14"/>
        <v>-3.5878245999946255E-3</v>
      </c>
      <c r="AL96" s="89"/>
      <c r="AM96" s="41"/>
      <c r="AN96" s="41"/>
      <c r="AO96" s="41"/>
      <c r="AP96" s="41"/>
      <c r="AQ96" s="89"/>
      <c r="AR96" s="41"/>
      <c r="AS96" s="41"/>
      <c r="AT96" s="41"/>
      <c r="AU96" s="41"/>
      <c r="AV96" s="41"/>
      <c r="AW96" s="22"/>
      <c r="AX96" s="22"/>
      <c r="AY96" s="22"/>
      <c r="AZ96" s="22"/>
      <c r="BA96" s="22"/>
      <c r="BB96" s="22"/>
      <c r="BD96" s="1"/>
      <c r="BE96" s="1"/>
      <c r="BG96" s="1"/>
      <c r="BH96" s="1"/>
      <c r="BI96" s="1"/>
      <c r="BL96" s="1"/>
    </row>
    <row r="97" spans="4:92" ht="14.4" x14ac:dyDescent="0.3">
      <c r="D97" s="47"/>
      <c r="E97" s="32">
        <v>41157.481249999997</v>
      </c>
      <c r="F97" s="21">
        <f t="shared" si="11"/>
        <v>1274.0104166666642</v>
      </c>
      <c r="G97" s="21">
        <f t="shared" si="12"/>
        <v>1274.0104166666642</v>
      </c>
      <c r="H97" s="21"/>
      <c r="I97" s="50">
        <v>1037</v>
      </c>
      <c r="J97" s="21">
        <v>54330</v>
      </c>
      <c r="K97" s="21">
        <v>8668</v>
      </c>
      <c r="L97" s="21">
        <v>5</v>
      </c>
      <c r="M97" s="51">
        <v>3.95</v>
      </c>
      <c r="N97" s="40"/>
      <c r="O97" s="40"/>
      <c r="P97" s="40"/>
      <c r="R97" s="22"/>
      <c r="S97" s="22"/>
      <c r="T97" s="85">
        <f t="shared" si="10"/>
        <v>0.22573347542620253</v>
      </c>
      <c r="U97" s="52">
        <f t="shared" si="0"/>
        <v>2.2847991723435941E-2</v>
      </c>
      <c r="V97" s="52">
        <f t="shared" si="1"/>
        <v>3.2556497956485928</v>
      </c>
      <c r="W97" s="52">
        <f t="shared" si="2"/>
        <v>7.3657183233851115E-3</v>
      </c>
      <c r="X97" s="247">
        <f>W97+V97+SUM($U$62:U97)</f>
        <v>3.3657632780553284</v>
      </c>
      <c r="Y97" s="104">
        <f>W97+V97+SUM($U$62:U97)-$X$62</f>
        <v>3.3648042062199095</v>
      </c>
      <c r="Z97" s="42"/>
      <c r="AA97" s="165">
        <f t="shared" si="13"/>
        <v>6.91009366000818E-3</v>
      </c>
      <c r="AB97" s="41">
        <f t="shared" si="3"/>
        <v>0.14320851295965328</v>
      </c>
      <c r="AC97" s="48">
        <f t="shared" si="4"/>
        <v>20.406028310750813</v>
      </c>
      <c r="AD97" s="48">
        <f t="shared" si="5"/>
        <v>1.3693203865005115</v>
      </c>
      <c r="AE97" s="48">
        <f t="shared" si="6"/>
        <v>1.3729749261103563</v>
      </c>
      <c r="AF97" s="48">
        <f t="shared" si="7"/>
        <v>1.3693203865005112</v>
      </c>
      <c r="AG97" s="238">
        <f t="shared" si="8"/>
        <v>3.6545387315880268E-3</v>
      </c>
      <c r="AH97" s="48">
        <f t="shared" si="9"/>
        <v>8.7825691922431361E-10</v>
      </c>
      <c r="AI97" s="48">
        <f>AE97+AC97+SUM($AB$62:AB97)</f>
        <v>24.995011217795316</v>
      </c>
      <c r="AJ97" s="48">
        <f>AE97+AC97+SUM($AB$61:AB97)-$AI$62</f>
        <v>24.843294825048535</v>
      </c>
      <c r="AK97" s="41">
        <f t="shared" si="14"/>
        <v>5.5684170283846536E-4</v>
      </c>
      <c r="AL97" s="89"/>
      <c r="AM97" s="41"/>
      <c r="AN97" s="41"/>
      <c r="AO97" s="41"/>
      <c r="AP97" s="41"/>
      <c r="AQ97" s="89"/>
      <c r="AR97" s="41"/>
      <c r="AS97" s="41"/>
      <c r="AT97" s="41"/>
      <c r="AU97" s="41"/>
      <c r="AV97" s="41"/>
      <c r="AW97" s="22"/>
      <c r="AX97" s="22"/>
      <c r="AY97" s="22"/>
      <c r="AZ97" s="22"/>
      <c r="BA97" s="22"/>
      <c r="BB97" s="22"/>
      <c r="BD97" s="1"/>
      <c r="BE97" s="1"/>
      <c r="BG97" s="1"/>
      <c r="BH97" s="1"/>
      <c r="BI97" s="1"/>
      <c r="BL97" s="1"/>
    </row>
    <row r="98" spans="4:92" ht="14.4" x14ac:dyDescent="0.3">
      <c r="D98" s="47"/>
      <c r="E98" s="32">
        <v>41191.583333333336</v>
      </c>
      <c r="F98" s="21">
        <f t="shared" si="11"/>
        <v>1308.1125000000029</v>
      </c>
      <c r="G98" s="21">
        <f t="shared" si="12"/>
        <v>1308.1125000000029</v>
      </c>
      <c r="H98" s="21"/>
      <c r="I98" s="50">
        <v>1037</v>
      </c>
      <c r="J98" s="21">
        <v>2158</v>
      </c>
      <c r="K98" s="46">
        <v>13.9</v>
      </c>
      <c r="L98" s="21">
        <v>5</v>
      </c>
      <c r="M98" s="51">
        <v>3.95</v>
      </c>
      <c r="N98" s="40"/>
      <c r="O98" s="40"/>
      <c r="P98" s="40"/>
      <c r="R98" s="22"/>
      <c r="S98" s="22"/>
      <c r="T98" s="85">
        <f t="shared" si="10"/>
        <v>0.22573347542620251</v>
      </c>
      <c r="U98" s="52">
        <f t="shared" si="0"/>
        <v>3.6639026875376049E-5</v>
      </c>
      <c r="V98" s="52">
        <f t="shared" si="1"/>
        <v>5.2207582094503284E-3</v>
      </c>
      <c r="W98" s="237">
        <f t="shared" si="2"/>
        <v>1.1811661824533115E-5</v>
      </c>
      <c r="X98" s="247">
        <f>W98+V98+SUM($U$62:U98)</f>
        <v>0.10801697298150073</v>
      </c>
      <c r="Y98" s="256">
        <f>W98+V98+SUM($U$98:U98)+$Y$97-$W$97</f>
        <v>3.3627076967946743</v>
      </c>
      <c r="Z98" s="153"/>
      <c r="AA98" s="165">
        <f t="shared" si="13"/>
        <v>5.8394725090557594E-3</v>
      </c>
      <c r="AB98" s="41">
        <f t="shared" si="3"/>
        <v>5.6882748199324831E-3</v>
      </c>
      <c r="AC98" s="48">
        <f t="shared" si="4"/>
        <v>0.81053210187005809</v>
      </c>
      <c r="AD98" s="48">
        <f t="shared" si="5"/>
        <v>5.4389718278448428E-2</v>
      </c>
      <c r="AE98" s="48">
        <f t="shared" si="6"/>
        <v>5.453487742584482E-2</v>
      </c>
      <c r="AF98" s="48">
        <f t="shared" si="7"/>
        <v>5.4389718278448435E-2</v>
      </c>
      <c r="AG98" s="238">
        <f t="shared" si="8"/>
        <v>1.4515911251181598E-4</v>
      </c>
      <c r="AH98" s="48">
        <f t="shared" si="9"/>
        <v>3.4884565280435649E-11</v>
      </c>
      <c r="AI98" s="48">
        <f>AE98+AC98+SUM($AB$62:AB98)</f>
        <v>4.0867632350499807</v>
      </c>
      <c r="AJ98" s="84">
        <f>AE98+AC98+SUM($AB$98:AB98)+$AJ$97-$AE$97</f>
        <v>24.341075153054014</v>
      </c>
      <c r="AK98" s="41">
        <f t="shared" si="14"/>
        <v>4.8180450428155479E-3</v>
      </c>
      <c r="AL98" s="89"/>
      <c r="AM98" s="41"/>
      <c r="AN98" s="41"/>
      <c r="AO98" s="41"/>
      <c r="AP98" s="41"/>
      <c r="AQ98" s="89"/>
      <c r="AR98" s="41"/>
      <c r="AS98" s="41"/>
      <c r="AT98" s="41"/>
      <c r="AU98" s="41"/>
      <c r="AV98" s="41"/>
      <c r="AW98" s="22"/>
      <c r="AX98" s="22"/>
      <c r="AY98" s="22"/>
      <c r="AZ98" s="22"/>
      <c r="BA98" s="22"/>
      <c r="BB98" s="22"/>
      <c r="BD98" s="1"/>
      <c r="BE98" s="1"/>
      <c r="BG98" s="1"/>
      <c r="BH98" s="1"/>
      <c r="BI98" s="1"/>
      <c r="BL98" s="1"/>
    </row>
    <row r="99" spans="4:92" ht="14.4" x14ac:dyDescent="0.3">
      <c r="D99" s="47"/>
      <c r="E99" s="32">
        <v>41211.42083333333</v>
      </c>
      <c r="F99" s="21">
        <f t="shared" si="11"/>
        <v>1327.9499999999971</v>
      </c>
      <c r="G99" s="21">
        <f t="shared" si="12"/>
        <v>1327.9499999999971</v>
      </c>
      <c r="H99" s="21"/>
      <c r="I99" s="50">
        <v>1037</v>
      </c>
      <c r="J99" s="21">
        <v>7995</v>
      </c>
      <c r="K99" s="46">
        <v>544.5</v>
      </c>
      <c r="L99" s="21">
        <v>6</v>
      </c>
      <c r="M99" s="51">
        <v>3.95</v>
      </c>
      <c r="N99" s="40"/>
      <c r="O99" s="40"/>
      <c r="P99" s="40"/>
      <c r="R99" s="22"/>
      <c r="S99" s="22"/>
      <c r="T99" s="85">
        <f t="shared" si="10"/>
        <v>0.22573347542620251</v>
      </c>
      <c r="U99" s="52">
        <f t="shared" si="0"/>
        <v>1.4352482110533999E-3</v>
      </c>
      <c r="V99" s="52">
        <f t="shared" si="1"/>
        <v>0.20451099604645351</v>
      </c>
      <c r="W99" s="52">
        <f t="shared" si="2"/>
        <v>4.6269423478117132E-4</v>
      </c>
      <c r="X99" s="247">
        <f>W99+V99+SUM($U$62:U99)</f>
        <v>0.30919334160251394</v>
      </c>
      <c r="Y99" s="104">
        <f>W99+V99+SUM($U$98:U99)+$Y$97-$W$97</f>
        <v>3.5638840654156878</v>
      </c>
      <c r="Z99" s="42"/>
      <c r="AA99" s="165">
        <f t="shared" si="13"/>
        <v>3.8961561737417692E-3</v>
      </c>
      <c r="AB99" s="41">
        <f t="shared" si="3"/>
        <v>2.1074030206376371E-2</v>
      </c>
      <c r="AC99" s="48">
        <f t="shared" si="4"/>
        <v>3.0028749557234078</v>
      </c>
      <c r="AD99" s="48">
        <f t="shared" si="5"/>
        <v>0.20150407675449264</v>
      </c>
      <c r="AE99" s="48">
        <f t="shared" si="6"/>
        <v>0.20204186516201539</v>
      </c>
      <c r="AF99" s="48">
        <f t="shared" si="7"/>
        <v>0.20150407675449264</v>
      </c>
      <c r="AG99" s="238">
        <f t="shared" si="8"/>
        <v>5.3778827828172772E-4</v>
      </c>
      <c r="AH99" s="48">
        <f t="shared" si="9"/>
        <v>1.2924100992450554E-10</v>
      </c>
      <c r="AI99" s="48">
        <f>AE99+AC99+SUM($AB$62:AB99)</f>
        <v>6.4476871068458781</v>
      </c>
      <c r="AJ99" s="48">
        <f>AE99+AC99+SUM($AB$98:AB99)+$AJ$97-$AE$97</f>
        <v>26.701999024849911</v>
      </c>
      <c r="AK99" s="41">
        <f t="shared" si="14"/>
        <v>1.4637846726185819E-2</v>
      </c>
      <c r="AL99" s="89"/>
      <c r="AM99" s="41"/>
      <c r="AN99" s="41"/>
      <c r="AO99" s="41"/>
      <c r="AP99" s="41"/>
      <c r="AQ99" s="89"/>
      <c r="AR99" s="41"/>
      <c r="AS99" s="41"/>
      <c r="AT99" s="41"/>
      <c r="AU99" s="41"/>
      <c r="AV99" s="41"/>
      <c r="AW99" s="22"/>
      <c r="AX99" s="22"/>
      <c r="AY99" s="22"/>
      <c r="AZ99" s="22"/>
      <c r="BA99" s="22"/>
      <c r="BB99" s="22"/>
      <c r="BD99" s="1"/>
      <c r="BE99" s="1"/>
      <c r="BG99" s="1"/>
      <c r="BH99" s="1"/>
      <c r="BI99" s="1"/>
      <c r="BL99" s="1"/>
    </row>
    <row r="100" spans="4:92" ht="14.4" x14ac:dyDescent="0.3">
      <c r="D100" s="47"/>
      <c r="E100" s="32">
        <v>41243.419444444444</v>
      </c>
      <c r="F100" s="21">
        <f t="shared" si="11"/>
        <v>1359.9486111111109</v>
      </c>
      <c r="G100" s="21">
        <f t="shared" si="12"/>
        <v>1359.9486111111109</v>
      </c>
      <c r="H100" s="21"/>
      <c r="I100" s="50">
        <v>1037</v>
      </c>
      <c r="J100" s="21">
        <v>8429</v>
      </c>
      <c r="K100" s="21">
        <v>1238</v>
      </c>
      <c r="L100" s="21">
        <v>5</v>
      </c>
      <c r="M100" s="51">
        <v>3.95</v>
      </c>
      <c r="N100" s="40"/>
      <c r="O100" s="40"/>
      <c r="P100" s="40"/>
      <c r="R100" s="22"/>
      <c r="S100" s="22"/>
      <c r="T100" s="85">
        <f t="shared" si="10"/>
        <v>0.22573347542620251</v>
      </c>
      <c r="U100" s="52">
        <f t="shared" si="0"/>
        <v>3.2632457030011188E-3</v>
      </c>
      <c r="V100" s="52">
        <f t="shared" si="1"/>
        <v>0.4649855153452882</v>
      </c>
      <c r="W100" s="52">
        <f t="shared" si="2"/>
        <v>1.0520026862425897E-3</v>
      </c>
      <c r="X100" s="247">
        <f>W100+V100+SUM($U$62:U100)</f>
        <v>0.57352041505581119</v>
      </c>
      <c r="Y100" s="104">
        <f>W100+V100+SUM($U$98:U100)+$Y$97-$W$97</f>
        <v>3.8282111388689848</v>
      </c>
      <c r="Z100" s="42"/>
      <c r="AA100" s="165">
        <f t="shared" si="13"/>
        <v>5.5949566298137826E-3</v>
      </c>
      <c r="AB100" s="41">
        <f t="shared" si="3"/>
        <v>2.2218011333276597E-2</v>
      </c>
      <c r="AC100" s="48">
        <f t="shared" si="4"/>
        <v>3.1658828019753105</v>
      </c>
      <c r="AD100" s="48">
        <f t="shared" si="5"/>
        <v>0.21244250943885162</v>
      </c>
      <c r="AE100" s="48">
        <f t="shared" si="6"/>
        <v>0.21300949111327427</v>
      </c>
      <c r="AF100" s="48">
        <f t="shared" si="7"/>
        <v>0.2124425094388516</v>
      </c>
      <c r="AG100" s="238">
        <f t="shared" si="8"/>
        <v>5.6698153816593915E-4</v>
      </c>
      <c r="AH100" s="48">
        <f t="shared" si="9"/>
        <v>1.3625671953141428E-10</v>
      </c>
      <c r="AI100" s="48">
        <f>AE100+AC100+SUM($AB$62:AB100)</f>
        <v>6.6438805903823166</v>
      </c>
      <c r="AJ100" s="48">
        <f>AE100+AC100+SUM($AB$98:AB100)+$AJ$97-$AE$97</f>
        <v>26.898192508386348</v>
      </c>
      <c r="AK100" s="41">
        <f t="shared" si="14"/>
        <v>2.861987830936065E-2</v>
      </c>
      <c r="AL100" s="89"/>
      <c r="AM100" s="41"/>
      <c r="AN100" s="41"/>
      <c r="AO100" s="41"/>
      <c r="AP100" s="41"/>
      <c r="AQ100" s="89"/>
      <c r="AR100" s="41"/>
      <c r="AS100" s="41"/>
      <c r="AT100" s="41"/>
      <c r="AU100" s="41"/>
      <c r="AV100" s="41"/>
      <c r="AW100" s="22"/>
      <c r="AX100" s="22"/>
      <c r="AY100" s="22"/>
      <c r="AZ100" s="22"/>
      <c r="BA100" s="22"/>
      <c r="BB100" s="22"/>
      <c r="BD100" s="1"/>
      <c r="BE100" s="1"/>
      <c r="BG100" s="1"/>
      <c r="BH100" s="1"/>
      <c r="BI100" s="1"/>
      <c r="BL100" s="1"/>
    </row>
    <row r="101" spans="4:92" ht="14.4" x14ac:dyDescent="0.3">
      <c r="D101" s="47"/>
      <c r="E101" s="32">
        <v>41277.406944444447</v>
      </c>
      <c r="F101" s="21">
        <f t="shared" si="11"/>
        <v>1393.9361111111139</v>
      </c>
      <c r="G101" s="21">
        <f t="shared" si="12"/>
        <v>1393.9361111111139</v>
      </c>
      <c r="H101" s="21"/>
      <c r="I101" s="50">
        <v>1037</v>
      </c>
      <c r="J101" s="21">
        <v>9257</v>
      </c>
      <c r="K101" s="21">
        <v>2052</v>
      </c>
      <c r="L101" s="21">
        <v>5</v>
      </c>
      <c r="M101" s="51">
        <v>3.95</v>
      </c>
      <c r="N101" s="40"/>
      <c r="O101" s="40"/>
      <c r="P101" s="40"/>
      <c r="R101" s="22"/>
      <c r="S101" s="22"/>
      <c r="T101" s="85">
        <f t="shared" si="10"/>
        <v>0.22573347542620251</v>
      </c>
      <c r="U101" s="52">
        <f t="shared" si="0"/>
        <v>5.408869291242565E-3</v>
      </c>
      <c r="V101" s="52">
        <f t="shared" si="1"/>
        <v>0.77071912559655209</v>
      </c>
      <c r="W101" s="52">
        <f t="shared" si="2"/>
        <v>1.7437071988447449E-3</v>
      </c>
      <c r="X101" s="247">
        <f>W101+V101+SUM($U$62:U101)</f>
        <v>0.88535459911091974</v>
      </c>
      <c r="Y101" s="104">
        <f>W101+V101+SUM($U$98:U101)+$Y$97-$W$97</f>
        <v>4.1400453229240943</v>
      </c>
      <c r="Z101" s="42"/>
      <c r="AA101" s="165">
        <f t="shared" si="13"/>
        <v>8.9466995174756203E-3</v>
      </c>
      <c r="AB101" s="41">
        <f t="shared" si="3"/>
        <v>2.440053753851483E-2</v>
      </c>
      <c r="AC101" s="48">
        <f t="shared" si="4"/>
        <v>3.4768747298476028</v>
      </c>
      <c r="AD101" s="48">
        <f t="shared" si="5"/>
        <v>0.23331122432974843</v>
      </c>
      <c r="AE101" s="48">
        <f t="shared" si="6"/>
        <v>0.23393390191429356</v>
      </c>
      <c r="AF101" s="48">
        <f t="shared" si="7"/>
        <v>0.23331122432974846</v>
      </c>
      <c r="AG101" s="238">
        <f t="shared" si="8"/>
        <v>6.226774349035591E-4</v>
      </c>
      <c r="AH101" s="48">
        <f t="shared" si="9"/>
        <v>1.4964152956487157E-10</v>
      </c>
      <c r="AI101" s="48">
        <f>AE101+AC101+SUM($AB$62:AB101)</f>
        <v>7.0001974665941429</v>
      </c>
      <c r="AJ101" s="48">
        <f>AE101+AC101+SUM($AB$98:AB101)+$AJ$97-$AE$97</f>
        <v>27.254509384598176</v>
      </c>
      <c r="AK101" s="41">
        <f t="shared" si="14"/>
        <v>2.8521190964370665E-2</v>
      </c>
      <c r="AL101" s="89"/>
      <c r="AM101" s="41"/>
      <c r="AN101" s="41"/>
      <c r="AO101" s="41"/>
      <c r="AP101" s="41"/>
      <c r="AQ101" s="89"/>
      <c r="AR101" s="41"/>
      <c r="AS101" s="41"/>
      <c r="AT101" s="41"/>
      <c r="AU101" s="41"/>
      <c r="AV101" s="41"/>
      <c r="AW101" s="22"/>
      <c r="AX101" s="22"/>
      <c r="AY101" s="22"/>
      <c r="AZ101" s="22"/>
      <c r="BA101" s="22"/>
      <c r="BB101" s="22"/>
      <c r="BD101" s="1"/>
      <c r="BE101" s="1"/>
      <c r="BG101" s="1"/>
      <c r="BH101" s="1"/>
      <c r="BI101" s="1"/>
      <c r="BL101" s="1"/>
    </row>
    <row r="102" spans="4:92" ht="14.4" x14ac:dyDescent="0.3">
      <c r="D102" s="47"/>
      <c r="E102" s="32">
        <v>41330.472916666666</v>
      </c>
      <c r="F102" s="21">
        <f t="shared" si="11"/>
        <v>1447.0020833333328</v>
      </c>
      <c r="G102" s="21">
        <f t="shared" si="12"/>
        <v>1447.0020833333328</v>
      </c>
      <c r="H102" s="21"/>
      <c r="I102" s="50">
        <v>1037</v>
      </c>
      <c r="J102" s="21">
        <v>9795</v>
      </c>
      <c r="K102" s="21">
        <v>3215</v>
      </c>
      <c r="L102" s="21">
        <v>4</v>
      </c>
      <c r="M102" s="51">
        <v>3.95</v>
      </c>
      <c r="N102" s="40"/>
      <c r="O102" s="40"/>
      <c r="P102" s="40"/>
      <c r="R102" s="22"/>
      <c r="S102" s="22"/>
      <c r="T102" s="85">
        <f t="shared" si="10"/>
        <v>0.22573347542620253</v>
      </c>
      <c r="U102" s="52">
        <f t="shared" si="0"/>
        <v>8.4744224031894962E-3</v>
      </c>
      <c r="V102" s="52">
        <f t="shared" si="1"/>
        <v>1.2075350822577557</v>
      </c>
      <c r="W102" s="52">
        <f t="shared" si="2"/>
        <v>2.7319778968254655E-3</v>
      </c>
      <c r="X102" s="247">
        <f>W102+V102+SUM($U$62:U102)</f>
        <v>1.3316332488732938</v>
      </c>
      <c r="Y102" s="104">
        <f>W102+V102+SUM($U$98:U102)+$Y$97-$W$97</f>
        <v>4.5863239726864684</v>
      </c>
      <c r="Z102" s="42"/>
      <c r="AA102" s="165">
        <f t="shared" si="13"/>
        <v>8.6324544230874118E-3</v>
      </c>
      <c r="AB102" s="41">
        <f t="shared" si="3"/>
        <v>2.5818652391676866E-2</v>
      </c>
      <c r="AC102" s="48">
        <f t="shared" si="4"/>
        <v>3.6789443641414361</v>
      </c>
      <c r="AD102" s="48">
        <f t="shared" si="5"/>
        <v>0.24687084825644229</v>
      </c>
      <c r="AE102" s="48">
        <f t="shared" si="6"/>
        <v>0.24752971472944851</v>
      </c>
      <c r="AF102" s="48">
        <f t="shared" si="7"/>
        <v>0.24687084825644223</v>
      </c>
      <c r="AG102" s="238">
        <f t="shared" si="8"/>
        <v>6.5886631466785788E-4</v>
      </c>
      <c r="AH102" s="48">
        <f t="shared" si="9"/>
        <v>1.5833842304071693E-10</v>
      </c>
      <c r="AI102" s="48">
        <f>AE102+AC102+SUM($AB$62:AB102)</f>
        <v>7.2416815660948082</v>
      </c>
      <c r="AJ102" s="48">
        <f>AE102+AC102+SUM($AB$98:AB102)+$AJ$97-$AE$97</f>
        <v>27.49599348409884</v>
      </c>
      <c r="AK102" s="41">
        <f t="shared" si="14"/>
        <v>6.8881597702214617E-3</v>
      </c>
      <c r="AL102" s="89"/>
      <c r="AM102" s="41"/>
      <c r="AN102" s="41"/>
      <c r="AO102" s="41"/>
      <c r="AP102" s="41"/>
      <c r="AQ102" s="89"/>
      <c r="AR102" s="41"/>
      <c r="AS102" s="41"/>
      <c r="AT102" s="41"/>
      <c r="AU102" s="41"/>
      <c r="AV102" s="41"/>
      <c r="AW102" s="22"/>
      <c r="AX102" s="22"/>
      <c r="AY102" s="22"/>
      <c r="AZ102" s="22"/>
      <c r="BA102" s="22"/>
      <c r="BB102" s="22"/>
      <c r="BD102" s="1"/>
      <c r="BE102" s="1"/>
      <c r="BG102" s="1"/>
      <c r="BH102" s="1"/>
      <c r="BI102" s="1"/>
      <c r="BL102" s="1"/>
    </row>
    <row r="103" spans="4:92" ht="14.4" x14ac:dyDescent="0.3">
      <c r="D103" s="47"/>
      <c r="E103" s="32">
        <v>41360.39166666667</v>
      </c>
      <c r="F103" s="21">
        <f t="shared" si="11"/>
        <v>1476.9208333333372</v>
      </c>
      <c r="G103" s="21">
        <f t="shared" si="12"/>
        <v>1476.9208333333372</v>
      </c>
      <c r="H103" s="21"/>
      <c r="I103" s="50">
        <v>1037</v>
      </c>
      <c r="J103" s="21">
        <v>10906</v>
      </c>
      <c r="K103" s="21">
        <v>4248</v>
      </c>
      <c r="L103" s="21">
        <v>4</v>
      </c>
      <c r="M103" s="51">
        <v>3.95</v>
      </c>
      <c r="N103" s="40"/>
      <c r="O103" s="40"/>
      <c r="P103" s="40"/>
      <c r="R103" s="22"/>
      <c r="S103" s="22"/>
      <c r="T103" s="85">
        <f t="shared" si="10"/>
        <v>0.22573347542620251</v>
      </c>
      <c r="U103" s="52">
        <f t="shared" si="0"/>
        <v>1.119730835730917E-2</v>
      </c>
      <c r="V103" s="52">
        <f t="shared" si="1"/>
        <v>1.5955238038665465</v>
      </c>
      <c r="W103" s="52">
        <f t="shared" si="2"/>
        <v>3.6097798151522786E-3</v>
      </c>
      <c r="X103" s="247">
        <f>W103+V103+SUM($U$62:U103)</f>
        <v>1.7316970807577203</v>
      </c>
      <c r="Y103" s="104">
        <f>W103+V103+SUM($U$98:U103)+$Y$97-$W$97</f>
        <v>4.986387804570894</v>
      </c>
      <c r="Z103" s="42"/>
      <c r="AA103" s="165">
        <f t="shared" si="13"/>
        <v>9.6310279462488886E-3</v>
      </c>
      <c r="AB103" s="41">
        <f t="shared" si="3"/>
        <v>2.8747138640492893E-2</v>
      </c>
      <c r="AC103" s="48">
        <f t="shared" si="4"/>
        <v>4.096229426781675</v>
      </c>
      <c r="AD103" s="48">
        <f t="shared" si="5"/>
        <v>0.27487222777792336</v>
      </c>
      <c r="AE103" s="48">
        <f t="shared" si="6"/>
        <v>0.27560582632356972</v>
      </c>
      <c r="AF103" s="48">
        <f t="shared" si="7"/>
        <v>0.27487222777792331</v>
      </c>
      <c r="AG103" s="238">
        <f t="shared" si="8"/>
        <v>7.3359836934840811E-4</v>
      </c>
      <c r="AH103" s="48">
        <f t="shared" si="9"/>
        <v>1.7629799302522296E-10</v>
      </c>
      <c r="AI103" s="48">
        <f>AE103+AC103+SUM($AB$62:AB103)</f>
        <v>7.7157898789696606</v>
      </c>
      <c r="AJ103" s="48">
        <f>AE103+AC103+SUM($AB$98:AB103)+$AJ$97-$AE$97</f>
        <v>27.970101796973694</v>
      </c>
      <c r="AK103" s="41">
        <f t="shared" si="14"/>
        <v>8.3576933430422919E-3</v>
      </c>
      <c r="AL103" s="120">
        <f>LINEST(AJ99:AJ103,G99:G103,TRUE,TRUE)*120</f>
        <v>0.9664711647906753</v>
      </c>
      <c r="AM103" s="25">
        <v>-14.807605780950725</v>
      </c>
      <c r="AN103" s="25">
        <v>0.1570285392317935</v>
      </c>
      <c r="AQ103" s="25"/>
      <c r="AR103" s="25">
        <v>-56.830135877158654</v>
      </c>
      <c r="AS103" s="25">
        <v>0.21399780750226544</v>
      </c>
      <c r="AW103" s="22"/>
      <c r="AX103" s="22"/>
      <c r="AY103" s="22"/>
      <c r="AZ103" s="22"/>
      <c r="BA103" s="22"/>
      <c r="BB103" s="22"/>
      <c r="BD103" s="1"/>
      <c r="BE103" s="1"/>
      <c r="BG103" s="1"/>
      <c r="BH103" s="1"/>
      <c r="BI103" s="1"/>
      <c r="BL103" s="1"/>
    </row>
    <row r="104" spans="4:92" ht="14.4" x14ac:dyDescent="0.3">
      <c r="D104" s="47"/>
      <c r="E104" s="87">
        <v>41409.4375</v>
      </c>
      <c r="F104" s="21">
        <f t="shared" si="11"/>
        <v>1525.9666666666672</v>
      </c>
      <c r="G104" s="21">
        <f t="shared" si="12"/>
        <v>1525.9666666666672</v>
      </c>
      <c r="H104" s="21"/>
      <c r="I104" s="21"/>
      <c r="L104" s="21"/>
      <c r="M104" s="51">
        <v>3.95</v>
      </c>
      <c r="N104" s="40"/>
      <c r="O104" s="40"/>
      <c r="P104" s="40"/>
      <c r="R104" s="22"/>
      <c r="S104" s="22"/>
      <c r="T104" s="85" t="e">
        <f t="shared" si="10"/>
        <v>#DIV/0!</v>
      </c>
      <c r="U104" s="52">
        <f t="shared" si="0"/>
        <v>0</v>
      </c>
      <c r="V104" s="52">
        <f t="shared" si="1"/>
        <v>0</v>
      </c>
      <c r="W104" s="52">
        <f t="shared" si="2"/>
        <v>0</v>
      </c>
      <c r="X104" s="247">
        <f>W104+V104+SUM($U$62:U104)</f>
        <v>0.13256349707602161</v>
      </c>
      <c r="Y104" s="257">
        <f>LINEST(Y101:Y103,G101:G103)*(F104-F103)+Y103</f>
        <v>5.4764258428889683</v>
      </c>
      <c r="Z104" s="154"/>
      <c r="AA104" s="165">
        <f t="shared" si="13"/>
        <v>1.0271155567495143E-2</v>
      </c>
      <c r="AB104" s="41">
        <f t="shared" si="3"/>
        <v>0</v>
      </c>
      <c r="AC104" s="48">
        <f t="shared" si="4"/>
        <v>0</v>
      </c>
      <c r="AD104" s="48">
        <f t="shared" si="5"/>
        <v>0</v>
      </c>
      <c r="AE104" s="48">
        <f t="shared" si="6"/>
        <v>0</v>
      </c>
      <c r="AF104" s="48">
        <f t="shared" si="7"/>
        <v>0</v>
      </c>
      <c r="AG104" s="238">
        <f t="shared" si="8"/>
        <v>0</v>
      </c>
      <c r="AH104" s="48">
        <f t="shared" si="9"/>
        <v>0</v>
      </c>
      <c r="AI104" s="48">
        <f>AE104+AC104+SUM($AB$62:AB104)</f>
        <v>3.3439546258644159</v>
      </c>
      <c r="AJ104" s="88">
        <f>LINEST(AJ101:AJ103,G101:G103)*(F104-F103)+AJ103</f>
        <v>28.369881662262681</v>
      </c>
      <c r="AK104" s="41">
        <f t="shared" si="14"/>
        <v>8.7879631194493785E-3</v>
      </c>
      <c r="AQ104" s="25"/>
      <c r="AW104" s="22"/>
      <c r="AX104" s="22"/>
      <c r="AY104" s="22"/>
      <c r="AZ104" s="22"/>
      <c r="BA104" s="22"/>
      <c r="BB104" s="22"/>
      <c r="BD104" s="1"/>
      <c r="BE104" s="1"/>
      <c r="BG104" s="1"/>
      <c r="BH104" s="1"/>
      <c r="BI104" s="1"/>
      <c r="BL104" s="1"/>
    </row>
    <row r="105" spans="4:92" ht="14.4" x14ac:dyDescent="0.3">
      <c r="D105" s="47"/>
      <c r="E105" s="32"/>
      <c r="F105" s="21"/>
      <c r="G105" s="21"/>
      <c r="H105" s="21"/>
      <c r="I105" s="21"/>
      <c r="L105" s="21"/>
      <c r="M105" s="21"/>
      <c r="N105" s="40"/>
      <c r="O105" s="40"/>
      <c r="P105" s="40"/>
      <c r="R105" s="22"/>
      <c r="S105" s="22"/>
      <c r="T105" s="22"/>
      <c r="U105" s="52"/>
      <c r="V105" s="52"/>
      <c r="W105" s="52"/>
      <c r="X105" s="247"/>
      <c r="Y105" s="104"/>
      <c r="Z105" s="42"/>
      <c r="AA105" s="165"/>
      <c r="AB105" s="41"/>
      <c r="AC105" s="48"/>
      <c r="AD105" s="48"/>
      <c r="AE105" s="48"/>
      <c r="AF105" s="48"/>
      <c r="AG105" s="238"/>
      <c r="AH105" s="48"/>
      <c r="AI105" s="48"/>
      <c r="AJ105" s="48"/>
      <c r="AK105" s="46"/>
      <c r="AL105" s="86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22"/>
      <c r="AX105" s="22"/>
      <c r="AY105" s="22"/>
      <c r="AZ105" s="22"/>
      <c r="BA105" s="22"/>
      <c r="BB105" s="22"/>
      <c r="BD105" s="1"/>
      <c r="BE105" s="1"/>
      <c r="BG105" s="1"/>
      <c r="BH105" s="1"/>
      <c r="BI105" s="1"/>
      <c r="BL105" s="1"/>
    </row>
    <row r="106" spans="4:92" ht="14.4" x14ac:dyDescent="0.3">
      <c r="D106" s="47"/>
      <c r="E106" s="32"/>
      <c r="F106" s="21"/>
      <c r="G106" s="21"/>
      <c r="H106" s="21"/>
      <c r="I106" s="21"/>
      <c r="L106" s="21"/>
      <c r="M106" s="21"/>
      <c r="N106" s="40"/>
      <c r="O106" s="40"/>
      <c r="P106" s="40"/>
      <c r="R106" s="22"/>
      <c r="S106" s="22"/>
      <c r="T106" s="22"/>
      <c r="U106" s="52"/>
      <c r="V106" s="52"/>
      <c r="W106" s="52"/>
      <c r="X106" s="247"/>
      <c r="Y106" s="104"/>
      <c r="Z106" s="42"/>
      <c r="AA106" s="165"/>
      <c r="AB106" s="41"/>
      <c r="AC106" s="48"/>
      <c r="AD106" s="48"/>
      <c r="AE106" s="48"/>
      <c r="AF106" s="48"/>
      <c r="AG106" s="238"/>
      <c r="AH106" s="48"/>
      <c r="AI106" s="48"/>
      <c r="AJ106" s="48"/>
      <c r="AK106" s="46"/>
      <c r="AL106" s="86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22"/>
      <c r="AX106" s="22"/>
      <c r="AY106" s="22"/>
      <c r="AZ106" s="22"/>
      <c r="BA106" s="22"/>
      <c r="BB106" s="22"/>
      <c r="BD106" s="1"/>
      <c r="BE106" s="1"/>
      <c r="BG106" s="1"/>
      <c r="BH106" s="1"/>
      <c r="BI106" s="1"/>
      <c r="BL106" s="1"/>
    </row>
    <row r="107" spans="4:92" ht="14.4" x14ac:dyDescent="0.3">
      <c r="D107" s="22" t="s">
        <v>130</v>
      </c>
      <c r="E107" s="32">
        <v>41408.4375</v>
      </c>
      <c r="F107" s="21">
        <f t="shared" si="11"/>
        <v>1524.9666666666672</v>
      </c>
      <c r="G107" s="21"/>
      <c r="H107" s="21"/>
      <c r="I107" s="50"/>
      <c r="L107" s="21"/>
      <c r="M107" s="51"/>
      <c r="N107" s="40"/>
      <c r="O107" s="1" t="s">
        <v>360</v>
      </c>
      <c r="P107" s="40">
        <v>27.46299500900956</v>
      </c>
      <c r="R107" s="22"/>
      <c r="S107" s="22"/>
      <c r="T107" s="22"/>
      <c r="U107" s="52"/>
      <c r="V107" s="52"/>
      <c r="W107" s="103"/>
      <c r="X107" s="247"/>
      <c r="Y107" s="104"/>
      <c r="Z107" s="42"/>
      <c r="AA107" s="165"/>
      <c r="AB107" s="41"/>
      <c r="AC107" s="48"/>
      <c r="AD107" s="48"/>
      <c r="AE107" s="48"/>
      <c r="AF107" s="48"/>
      <c r="AG107" s="238"/>
      <c r="AH107" s="48"/>
      <c r="AI107" s="48"/>
      <c r="AJ107" s="48"/>
      <c r="AK107" s="46"/>
      <c r="AL107" s="86"/>
      <c r="AM107" s="41"/>
      <c r="AN107" s="41"/>
      <c r="AO107" s="41"/>
      <c r="AP107" s="41"/>
      <c r="AQ107" s="41"/>
      <c r="AR107" s="41"/>
      <c r="AS107" s="41"/>
      <c r="AT107" s="41"/>
      <c r="AU107" s="41"/>
      <c r="AV107" s="99"/>
      <c r="AW107" s="22"/>
      <c r="AX107" s="22"/>
      <c r="AY107" s="22"/>
      <c r="AZ107" s="22"/>
      <c r="BA107" s="22"/>
      <c r="BB107" s="22"/>
      <c r="BD107" s="1"/>
      <c r="BE107" s="1"/>
      <c r="BG107" s="1"/>
      <c r="BH107" s="1"/>
      <c r="BI107" s="1"/>
      <c r="BL107" s="1"/>
      <c r="CM107" s="89">
        <f>CH107/$P$107</f>
        <v>0</v>
      </c>
      <c r="CN107" s="89">
        <f>CI107/$P$107</f>
        <v>0</v>
      </c>
    </row>
    <row r="108" spans="4:92" ht="14.4" x14ac:dyDescent="0.3">
      <c r="D108" s="47"/>
      <c r="E108" s="32">
        <v>41409.4375</v>
      </c>
      <c r="F108" s="21">
        <f t="shared" si="11"/>
        <v>1525.9666666666672</v>
      </c>
      <c r="G108" s="21">
        <v>0</v>
      </c>
      <c r="H108" s="21"/>
      <c r="I108" s="50">
        <v>1037</v>
      </c>
      <c r="J108" s="21">
        <v>791</v>
      </c>
      <c r="K108" s="21">
        <v>79.599999999999994</v>
      </c>
      <c r="L108" s="21">
        <v>5</v>
      </c>
      <c r="M108" s="51">
        <v>3.95</v>
      </c>
      <c r="N108" s="40"/>
      <c r="O108" s="1" t="s">
        <v>360</v>
      </c>
      <c r="P108" s="22">
        <v>28.282546059600254</v>
      </c>
      <c r="R108" s="22"/>
      <c r="S108" s="22"/>
      <c r="T108" s="22"/>
      <c r="U108" s="41">
        <f t="shared" ref="U108:U133" si="15">($A$5*I108/1000/$A$3*K108)/$P$61</f>
        <v>2.0981773663884416E-4</v>
      </c>
      <c r="V108" s="41">
        <f t="shared" ref="V108:V133" si="16">($T$61*I108/1000/$A$3*K108)/$P$61</f>
        <v>2.9897291616708351E-2</v>
      </c>
      <c r="W108" s="41">
        <f t="shared" ref="W108:W133" si="17">($A$36*$R$61*K108*I108/1000000)/$P$61</f>
        <v>6.7640883541930641E-5</v>
      </c>
      <c r="X108" s="248">
        <f>W108+V108+SUM($U$107:U108)</f>
        <v>3.0174750236889127E-2</v>
      </c>
      <c r="Y108" s="258">
        <v>0</v>
      </c>
      <c r="Z108" s="155"/>
      <c r="AA108" s="165"/>
      <c r="AB108" s="41">
        <f t="shared" ref="AB108:AB133" si="18">($A$5*I108/1000/$A$3*J108)/$P$61</f>
        <v>2.0849978603181621E-3</v>
      </c>
      <c r="AC108" s="48">
        <f t="shared" ref="AC108:AC133" si="19">($T$61*I108/1000/$A$3*J108)/$P$61</f>
        <v>0.29709494558814453</v>
      </c>
      <c r="AD108" s="48">
        <f t="shared" ref="AD108:AD133" si="20">($A$4*$R$61/1000*J108/1000000*I108/1000*1000000)/$P$61</f>
        <v>1.9936175698912286E-2</v>
      </c>
      <c r="AE108" s="48">
        <f t="shared" ref="AE108:AE133" si="21">($A$4*((I108/1000)*J108/10^6)*(1+($A$18/(10^-M108))+(($A$18*$A$19)/(10^-M108)^2))*1000000)*$R$61/1000/$P$61</f>
        <v>1.9989382782133105E-2</v>
      </c>
      <c r="AF108" s="48">
        <f t="shared" ref="AF108:AF133" si="22">AE108/(1+($A$18/(10^-M108))+(($A$18*$A$19)/(10^-M108)^2))*1</f>
        <v>1.9936175698912279E-2</v>
      </c>
      <c r="AG108" s="238">
        <f t="shared" ref="AG108:AG133" si="23">AE108/(1+($A$18/(10^-M108))+(($A$18*$A$19)/(10^-M108)^2))*($A$18/(10^-M108))</f>
        <v>5.3207070434127159E-5</v>
      </c>
      <c r="AH108" s="48">
        <f t="shared" ref="AH108:AH133" si="24">AE108/(1+($A$18/(10^-M108))+(($A$18*$A$19)/(10^-M108)^2))*(($A$18*$A$19)/(10^-M108)^2)</f>
        <v>1.2786696541623999E-11</v>
      </c>
      <c r="AI108" s="48">
        <f>AE108+AC108+SUM($AB$107:AB108)</f>
        <v>0.3191693262305958</v>
      </c>
      <c r="AJ108" s="130">
        <v>0</v>
      </c>
      <c r="AK108" s="46"/>
      <c r="AL108" s="86"/>
      <c r="AM108" s="92">
        <v>-14.807605780950725</v>
      </c>
      <c r="AN108" s="41"/>
      <c r="AO108" s="41"/>
      <c r="AP108" s="41"/>
      <c r="AQ108" s="41"/>
      <c r="AR108" s="92">
        <v>-56.830135877158654</v>
      </c>
      <c r="AS108" s="41"/>
      <c r="AT108" s="173"/>
      <c r="AU108" s="173"/>
      <c r="AV108" s="99">
        <f>AJ108-BA108-BB108</f>
        <v>0</v>
      </c>
      <c r="AW108" s="41"/>
      <c r="AX108" s="86"/>
      <c r="AY108" s="86">
        <f>(1/(1/((AM108/1000+1)*0.0112372)+1))*AI108</f>
        <v>3.4947711186926692E-3</v>
      </c>
      <c r="AZ108" s="86">
        <f>(1-(1/(1/((AM108/1000+1)*0.0112372)+1)))*AI108</f>
        <v>0.31567455511190312</v>
      </c>
      <c r="BA108" s="86"/>
      <c r="BB108" s="86"/>
      <c r="BD108" s="1"/>
      <c r="BE108" s="1"/>
      <c r="BF108" s="89"/>
      <c r="BG108" s="89"/>
      <c r="BH108" s="89"/>
      <c r="BI108" s="89"/>
      <c r="BJ108" s="41"/>
      <c r="BK108" s="89"/>
      <c r="BL108" s="89"/>
      <c r="BM108" s="104"/>
      <c r="BN108" s="86"/>
      <c r="BO108" s="86"/>
      <c r="BP108" s="86">
        <f>(1/(1/((AR108/1000+1)*0.0112372)+1))*X108</f>
        <v>3.1645577326004708E-4</v>
      </c>
      <c r="BQ108" s="86">
        <f>(1-(1/(1/((AR108/1000+1)*0.0112372)+1)))*X108</f>
        <v>2.985829446362908E-2</v>
      </c>
      <c r="BR108" s="86"/>
      <c r="BS108" s="86"/>
      <c r="BT108" s="89"/>
      <c r="BU108" s="89"/>
      <c r="BV108" s="41"/>
      <c r="BW108" s="89"/>
      <c r="BX108" s="42"/>
      <c r="BY108" s="89"/>
      <c r="BZ108" s="89"/>
      <c r="CA108" s="41"/>
      <c r="CB108" s="89"/>
      <c r="CC108" s="89"/>
      <c r="CD108" s="41"/>
      <c r="CE108" s="41"/>
      <c r="CF108" s="42"/>
      <c r="CG108" s="42"/>
      <c r="CH108" s="42">
        <v>0</v>
      </c>
      <c r="CI108" s="89">
        <v>0</v>
      </c>
      <c r="CJ108" s="89">
        <v>0</v>
      </c>
      <c r="CK108" s="42">
        <v>0</v>
      </c>
      <c r="CM108" s="89">
        <f>CH108/$P$107</f>
        <v>0</v>
      </c>
      <c r="CN108" s="89">
        <f>CI108/$P$107</f>
        <v>0</v>
      </c>
    </row>
    <row r="109" spans="4:92" ht="14.4" x14ac:dyDescent="0.3">
      <c r="D109" s="47"/>
      <c r="E109" s="32">
        <v>41415.430555555555</v>
      </c>
      <c r="F109" s="21">
        <f t="shared" si="11"/>
        <v>1531.9597222222219</v>
      </c>
      <c r="G109" s="21">
        <f>E109-E$108</f>
        <v>5.9930555555547471</v>
      </c>
      <c r="H109" s="21"/>
      <c r="I109" s="50">
        <v>1037</v>
      </c>
      <c r="J109" s="21">
        <v>1682</v>
      </c>
      <c r="K109" s="21">
        <v>676.9</v>
      </c>
      <c r="L109" s="21">
        <v>5</v>
      </c>
      <c r="M109" s="51">
        <v>3.95</v>
      </c>
      <c r="N109" s="40"/>
      <c r="O109" s="1" t="s">
        <v>360</v>
      </c>
      <c r="P109" s="40">
        <v>34.328743761261954</v>
      </c>
      <c r="R109" s="22"/>
      <c r="S109" s="22"/>
      <c r="T109" s="22"/>
      <c r="U109" s="41">
        <f t="shared" si="15"/>
        <v>1.7842415317943917E-3</v>
      </c>
      <c r="V109" s="41">
        <f t="shared" si="16"/>
        <v>0.25423965697675732</v>
      </c>
      <c r="W109" s="41">
        <f t="shared" si="17"/>
        <v>5.7520243805945798E-4</v>
      </c>
      <c r="X109" s="248">
        <f>W109+V109+SUM($U$107:U109)</f>
        <v>0.25680891868325001</v>
      </c>
      <c r="Y109" s="104">
        <f>W109+V109+SUM($U$108:U109)-$X$108</f>
        <v>0.22663416844636089</v>
      </c>
      <c r="Z109" s="42"/>
      <c r="AA109" s="165"/>
      <c r="AB109" s="41">
        <f t="shared" si="18"/>
        <v>4.4335858420419079E-3</v>
      </c>
      <c r="AC109" s="48">
        <f t="shared" si="19"/>
        <v>0.63174930275506846</v>
      </c>
      <c r="AD109" s="48">
        <f t="shared" si="20"/>
        <v>4.2392727592377326E-2</v>
      </c>
      <c r="AE109" s="48">
        <f t="shared" si="21"/>
        <v>4.2505868318012494E-2</v>
      </c>
      <c r="AF109" s="48">
        <f t="shared" si="22"/>
        <v>4.2392727592377312E-2</v>
      </c>
      <c r="AG109" s="238">
        <f t="shared" si="23"/>
        <v>1.1314069844526154E-4</v>
      </c>
      <c r="AH109" s="48">
        <f t="shared" si="24"/>
        <v>2.7189916034148632E-11</v>
      </c>
      <c r="AI109" s="48">
        <f>AE109+AC109+SUM($AB$107:AB109)</f>
        <v>0.680773754775441</v>
      </c>
      <c r="AJ109" s="48">
        <f>AE109+AC109+SUM($AB$108:AB109)-$AI$108</f>
        <v>0.3616044285448452</v>
      </c>
      <c r="AK109" s="46"/>
      <c r="AL109" s="86"/>
      <c r="AM109" s="41"/>
      <c r="AN109" s="41"/>
      <c r="AO109" s="41"/>
      <c r="AP109" s="41"/>
      <c r="AQ109" s="89"/>
      <c r="AR109" s="41"/>
      <c r="AS109" s="41"/>
      <c r="AT109" s="41"/>
      <c r="AU109" s="41"/>
      <c r="AV109" s="41"/>
      <c r="AW109" s="22"/>
      <c r="AX109" s="22"/>
      <c r="AY109" s="86"/>
      <c r="AZ109" s="86"/>
      <c r="BA109" s="22"/>
      <c r="BB109" s="22"/>
      <c r="BD109" s="1"/>
      <c r="BE109" s="1"/>
      <c r="BG109" s="1"/>
      <c r="BH109" s="1"/>
      <c r="BI109" s="1"/>
      <c r="BL109" s="1"/>
      <c r="BM109" s="104"/>
      <c r="CM109" s="89">
        <f t="shared" ref="CM109:CM133" si="25">CH109/$P$107</f>
        <v>0</v>
      </c>
      <c r="CN109" s="89">
        <f t="shared" ref="CN109:CN133" si="26">CI109/$P$107</f>
        <v>0</v>
      </c>
    </row>
    <row r="110" spans="4:92" ht="14.4" x14ac:dyDescent="0.3">
      <c r="D110" s="47"/>
      <c r="E110" s="32">
        <v>41422.416666666664</v>
      </c>
      <c r="F110" s="21">
        <f t="shared" si="11"/>
        <v>1538.9458333333314</v>
      </c>
      <c r="G110" s="21">
        <f t="shared" ref="G110:G124" si="27">E110-E$108</f>
        <v>12.979166666664241</v>
      </c>
      <c r="H110" s="21"/>
      <c r="I110" s="50">
        <v>1037</v>
      </c>
      <c r="J110" s="21">
        <v>2195</v>
      </c>
      <c r="K110" s="21">
        <v>1255</v>
      </c>
      <c r="L110" s="21">
        <v>6</v>
      </c>
      <c r="M110" s="51">
        <v>3.95</v>
      </c>
      <c r="N110" s="1"/>
      <c r="O110" s="40"/>
      <c r="P110" s="40"/>
      <c r="R110" s="22"/>
      <c r="S110" s="22"/>
      <c r="T110" s="22"/>
      <c r="U110" s="41">
        <f t="shared" si="15"/>
        <v>3.308056023640068E-3</v>
      </c>
      <c r="V110" s="41">
        <f t="shared" si="16"/>
        <v>0.47137061531368069</v>
      </c>
      <c r="W110" s="41">
        <f t="shared" si="17"/>
        <v>1.0664486035819468E-3</v>
      </c>
      <c r="X110" s="248">
        <f>W110+V110+SUM($U$107:U110)</f>
        <v>0.47773917920933595</v>
      </c>
      <c r="Y110" s="104">
        <f>W110+V110+SUM($U$108:U110)-$X$108</f>
        <v>0.4475644289724468</v>
      </c>
      <c r="Z110" s="42"/>
      <c r="AA110" s="165"/>
      <c r="AB110" s="41">
        <f t="shared" si="18"/>
        <v>5.7858031648525491E-3</v>
      </c>
      <c r="AC110" s="48">
        <f t="shared" si="19"/>
        <v>0.82442908415420646</v>
      </c>
      <c r="AD110" s="48">
        <f t="shared" si="20"/>
        <v>5.5322257470432963E-2</v>
      </c>
      <c r="AE110" s="48">
        <f t="shared" si="21"/>
        <v>5.5469905444730933E-2</v>
      </c>
      <c r="AF110" s="48">
        <f t="shared" si="22"/>
        <v>5.5322257470432942E-2</v>
      </c>
      <c r="AG110" s="238">
        <f t="shared" si="23"/>
        <v>1.4764793881530863E-4</v>
      </c>
      <c r="AH110" s="48">
        <f t="shared" si="24"/>
        <v>3.5482678772268878E-11</v>
      </c>
      <c r="AI110" s="48">
        <f>AE110+AC110+SUM($AB$107:AB110)</f>
        <v>0.89220337646615</v>
      </c>
      <c r="AJ110" s="48">
        <f>AE110+AC110+SUM($AB$108:AB110)-$AI$108</f>
        <v>0.5730340502355542</v>
      </c>
      <c r="AK110" s="46"/>
      <c r="AL110" s="86"/>
      <c r="AM110" s="25">
        <v>280.99649999999997</v>
      </c>
      <c r="AN110" s="25">
        <v>0.1718269478283275</v>
      </c>
      <c r="AQ110">
        <v>891</v>
      </c>
      <c r="AR110" s="25">
        <v>324.00200000000001</v>
      </c>
      <c r="AS110" s="25">
        <v>0.1739482681718772</v>
      </c>
      <c r="AV110" s="99">
        <f t="shared" ref="AV110:AV128" si="28">AJ110-BA110-BB110</f>
        <v>0</v>
      </c>
      <c r="AW110" s="86">
        <f t="shared" ref="AW110:AW128" si="29">(1/(1/((AM110/1000+1)*0.0112372)+1))*AE110</f>
        <v>7.871481136680911E-4</v>
      </c>
      <c r="AX110" s="86">
        <f t="shared" ref="AX110:AX128" si="30">(1-(1/(1/((AM110/1000+1)*0.0112372)+1)))*AE110</f>
        <v>5.4682757331062842E-2</v>
      </c>
      <c r="AY110" s="86">
        <f t="shared" ref="AY110:AY128" si="31">(1/(1/((AM110/1000+1)*0.0112372)+1))*AI110</f>
        <v>1.2660850945444375E-2</v>
      </c>
      <c r="AZ110" s="86">
        <f t="shared" ref="AZ110:AZ128" si="32">(1-(1/(1/((AM110/1000+1)*0.0112372)+1)))*AI110</f>
        <v>0.87954252552070555</v>
      </c>
      <c r="BA110" s="131">
        <f>AY110-$AY$108</f>
        <v>9.1660798267517059E-3</v>
      </c>
      <c r="BB110" s="131">
        <f>AZ110-$AZ$108</f>
        <v>0.56386797040880243</v>
      </c>
      <c r="BC110" s="89">
        <f>AY110-AY109</f>
        <v>1.2660850945444375E-2</v>
      </c>
      <c r="BD110" s="89">
        <f>AZ110-AZ109</f>
        <v>0.87954252552070555</v>
      </c>
      <c r="BE110" s="41">
        <f>1000*(((BC110)/((BD110))/0.0112372-1))</f>
        <v>280.99650000000031</v>
      </c>
      <c r="BF110" s="89">
        <f>(BE110-$B$10)/($AM$103-$B$10)</f>
        <v>0.62488446955439902</v>
      </c>
      <c r="BG110" s="89">
        <f>1-BF110</f>
        <v>0.37511553044560098</v>
      </c>
      <c r="BH110" s="89">
        <f>BF110*($AJ110-$AJ109)</f>
        <v>0.13211908699828595</v>
      </c>
      <c r="BI110" s="89">
        <f>BG110*($AJ110-$AJ109)</f>
        <v>7.9310534692423051E-2</v>
      </c>
      <c r="BJ110" s="41">
        <f>1000*((BA110/BB110)/0.0112372-1)</f>
        <v>446.59879414161895</v>
      </c>
      <c r="BK110" s="89">
        <f>(BJ110-$B$10)/($AM$103-$B$10)</f>
        <v>0.41488064879626912</v>
      </c>
      <c r="BL110" s="89">
        <f>1-BK110</f>
        <v>0.58511935120373093</v>
      </c>
      <c r="BM110" s="104">
        <f t="shared" ref="BM110:BM128" si="33">Y110-BR110-BS110</f>
        <v>0</v>
      </c>
      <c r="BN110" s="86">
        <f t="shared" ref="BN110:BN128" si="34">(1/(1/((AR110/1000+1)*0.0112372)+1))*W110</f>
        <v>1.5634097323543989E-5</v>
      </c>
      <c r="BO110" s="86">
        <f t="shared" ref="BO110:BO128" si="35">(1-(1/(1/((AR110/1000+1)*0.0112372)+1)))*W110</f>
        <v>1.0508145062584028E-3</v>
      </c>
      <c r="BP110" s="86">
        <f t="shared" ref="BP110:BP128" si="36">(1/(1/((AR110/1000+1)*0.0112372)+1))*X110</f>
        <v>7.0036388044788268E-3</v>
      </c>
      <c r="BQ110" s="86">
        <f t="shared" ref="BQ110:BQ128" si="37">(1-(1/(1/((AR110/1000+1)*0.0112372)+1)))*X110</f>
        <v>0.4707355404048571</v>
      </c>
      <c r="BR110" s="131">
        <f>BP110-$BP$108</f>
        <v>6.6871830312187795E-3</v>
      </c>
      <c r="BS110" s="131">
        <f>BQ110-$BQ$108</f>
        <v>0.44087724594122801</v>
      </c>
      <c r="BT110" s="89">
        <f>BR110-BR109</f>
        <v>6.6871830312187795E-3</v>
      </c>
      <c r="BU110" s="89">
        <f>BS110-BS109</f>
        <v>0.44087724594122801</v>
      </c>
      <c r="BV110" s="41">
        <f t="shared" ref="BV110:BV121" si="38">1000*((BT110/BU110)/0.0112372-1)</f>
        <v>349.79375532172719</v>
      </c>
      <c r="BW110" s="89" t="e">
        <f t="shared" ref="BW110:BW125" si="39">(BV110-$P$65)/($AR$103-$P$65)</f>
        <v>#REF!</v>
      </c>
      <c r="BX110" s="42" t="e">
        <f t="shared" ref="BX110:BX123" si="40">1-BW110</f>
        <v>#REF!</v>
      </c>
      <c r="BY110" s="89" t="e">
        <f t="shared" ref="BY110:BZ123" si="41">BW110*($X110-$X109)</f>
        <v>#REF!</v>
      </c>
      <c r="BZ110" s="89" t="e">
        <f t="shared" si="41"/>
        <v>#REF!</v>
      </c>
      <c r="CA110" s="41">
        <f>1000*((BR110/BS110/0.0112372-1))</f>
        <v>349.79375532172719</v>
      </c>
      <c r="CB110" s="89" t="e">
        <f t="shared" ref="CB110:CB125" si="42">(CA110-$P$65)/($AR$103-$P$65)</f>
        <v>#REF!</v>
      </c>
      <c r="CC110" s="89" t="e">
        <f>1-CB110</f>
        <v>#REF!</v>
      </c>
      <c r="CD110" s="41" t="e">
        <f>CK110+CJ110</f>
        <v>#REF!</v>
      </c>
      <c r="CE110" s="41" t="e">
        <f>CH110+CI110</f>
        <v>#REF!</v>
      </c>
      <c r="CF110" s="42" t="e">
        <f>CK110*13.49+CJ110</f>
        <v>#REF!</v>
      </c>
      <c r="CG110" s="42" t="e">
        <f>CH110*13.49+CI110</f>
        <v>#REF!</v>
      </c>
      <c r="CH110" s="42" t="e">
        <f t="shared" ref="CH110:CH124" si="43">CC110*$Y110</f>
        <v>#REF!</v>
      </c>
      <c r="CI110" s="89">
        <f>BL110*$AJ110</f>
        <v>0.33529331169147364</v>
      </c>
      <c r="CJ110" s="89">
        <f>BK110*$AJ110</f>
        <v>0.23774073854408059</v>
      </c>
      <c r="CK110" s="42" t="e">
        <f t="shared" ref="CK110:CK124" si="44">CB110*$Y110</f>
        <v>#REF!</v>
      </c>
      <c r="CM110" s="89" t="e">
        <f t="shared" si="25"/>
        <v>#REF!</v>
      </c>
      <c r="CN110" s="89">
        <f t="shared" si="26"/>
        <v>1.2208912814551972E-2</v>
      </c>
    </row>
    <row r="111" spans="4:92" ht="14.4" x14ac:dyDescent="0.3">
      <c r="D111" s="47"/>
      <c r="E111" s="32">
        <v>41431.478472222225</v>
      </c>
      <c r="F111" s="21">
        <f t="shared" si="11"/>
        <v>1548.007638888892</v>
      </c>
      <c r="G111" s="21">
        <f t="shared" si="27"/>
        <v>22.040972222224809</v>
      </c>
      <c r="H111" s="21">
        <v>0</v>
      </c>
      <c r="I111" s="21">
        <v>1079</v>
      </c>
      <c r="J111" s="21">
        <v>2952.05753</v>
      </c>
      <c r="K111" s="21">
        <v>1821.74064</v>
      </c>
      <c r="L111" s="21">
        <v>3</v>
      </c>
      <c r="M111" s="51">
        <v>3.95</v>
      </c>
      <c r="N111" s="40"/>
      <c r="O111" s="40"/>
      <c r="P111" s="40"/>
      <c r="R111" s="22"/>
      <c r="S111" s="22"/>
      <c r="T111" s="22"/>
      <c r="U111" s="41">
        <f t="shared" si="15"/>
        <v>4.9964134093344673E-3</v>
      </c>
      <c r="V111" s="41">
        <f t="shared" si="16"/>
        <v>0.71194757473544101</v>
      </c>
      <c r="W111" s="41">
        <f t="shared" si="17"/>
        <v>1.6107399830065923E-3</v>
      </c>
      <c r="X111" s="248">
        <f>W111+V111+SUM($U$107:U111)</f>
        <v>0.72385684341985534</v>
      </c>
      <c r="Y111" s="104">
        <f>W111+V111+SUM($U$108:U111)-$X$108</f>
        <v>0.69368209318296625</v>
      </c>
      <c r="Z111" s="42"/>
      <c r="AA111" s="165">
        <f t="shared" ref="AA111:AA125" si="45">LINEST(Y108:Y111,F108:F111,TRUE,TRUE)</f>
        <v>3.1266786014659362E-2</v>
      </c>
      <c r="AB111" s="41">
        <f t="shared" si="18"/>
        <v>8.0964872299378408E-3</v>
      </c>
      <c r="AC111" s="48">
        <f t="shared" si="19"/>
        <v>1.1536824467850684</v>
      </c>
      <c r="AD111" s="48">
        <f t="shared" si="20"/>
        <v>7.7416382545068635E-2</v>
      </c>
      <c r="AE111" s="48">
        <f t="shared" si="21"/>
        <v>7.7622996891317353E-2</v>
      </c>
      <c r="AF111" s="48">
        <f t="shared" si="22"/>
        <v>7.7416382545068621E-2</v>
      </c>
      <c r="AG111" s="238">
        <f t="shared" si="23"/>
        <v>2.0661429659528618E-4</v>
      </c>
      <c r="AH111" s="48">
        <f t="shared" si="24"/>
        <v>4.965344436686915E-11</v>
      </c>
      <c r="AI111" s="48">
        <f>AE111+AC111+SUM($AB$107:AB111)</f>
        <v>1.2517063177735361</v>
      </c>
      <c r="AJ111" s="48">
        <f>AE111+AC111+SUM($AB$108:AB111)-$AI$108</f>
        <v>0.93253699154294034</v>
      </c>
      <c r="AK111" s="41">
        <f t="shared" ref="AK111:AK125" si="46">LINEST(AJ108:AJ111,F108:F111,TRUE,TRUE)</f>
        <v>4.084387108641134E-2</v>
      </c>
      <c r="AL111" s="89"/>
      <c r="AM111" s="92">
        <f>AM110</f>
        <v>280.99649999999997</v>
      </c>
      <c r="AN111" s="89"/>
      <c r="AO111" s="89"/>
      <c r="AP111" s="89"/>
      <c r="AQ111">
        <v>1367</v>
      </c>
      <c r="AR111" s="25">
        <v>322.95799999999997</v>
      </c>
      <c r="AS111" s="25">
        <v>0.19000000000002612</v>
      </c>
      <c r="AV111" s="99">
        <f t="shared" si="28"/>
        <v>0</v>
      </c>
      <c r="AW111" s="86">
        <f t="shared" si="29"/>
        <v>1.1015125245011303E-3</v>
      </c>
      <c r="AX111" s="86">
        <f t="shared" si="30"/>
        <v>7.6521484366816217E-2</v>
      </c>
      <c r="AY111" s="86">
        <f t="shared" si="31"/>
        <v>1.7762393121141737E-2</v>
      </c>
      <c r="AZ111" s="86">
        <f t="shared" si="32"/>
        <v>1.2339439246523944</v>
      </c>
      <c r="BA111" s="86">
        <f t="shared" ref="BA111:BA123" si="47">AY111-$AY$108</f>
        <v>1.4267622002449068E-2</v>
      </c>
      <c r="BB111" s="86">
        <f t="shared" ref="BB111:BB123" si="48">AZ111-$AZ$108</f>
        <v>0.91826936954049132</v>
      </c>
      <c r="BC111" s="89"/>
      <c r="BD111" s="89"/>
      <c r="BE111" s="41"/>
      <c r="BF111" s="89"/>
      <c r="BG111" s="89"/>
      <c r="BH111" s="89"/>
      <c r="BI111" s="89"/>
      <c r="BJ111" s="41"/>
      <c r="BK111" s="89"/>
      <c r="BL111" s="89"/>
      <c r="BM111" s="104">
        <f t="shared" si="33"/>
        <v>0</v>
      </c>
      <c r="BN111" s="86">
        <f t="shared" si="34"/>
        <v>2.3595042094280769E-5</v>
      </c>
      <c r="BO111" s="86">
        <f t="shared" si="35"/>
        <v>1.5871449409123116E-3</v>
      </c>
      <c r="BP111" s="86">
        <f t="shared" si="36"/>
        <v>1.0603469753600069E-2</v>
      </c>
      <c r="BQ111" s="86">
        <f t="shared" si="37"/>
        <v>0.7132533736662553</v>
      </c>
      <c r="BR111" s="86">
        <f t="shared" ref="BR111:BR123" si="49">BP111-$BP$108</f>
        <v>1.0287013980340022E-2</v>
      </c>
      <c r="BS111" s="86">
        <f t="shared" ref="BS111:BS123" si="50">BQ111-$BQ$108</f>
        <v>0.68339507920262621</v>
      </c>
      <c r="BT111" s="89">
        <f t="shared" ref="BT111:BU123" si="51">BR111-BR110</f>
        <v>3.5998309491212426E-3</v>
      </c>
      <c r="BU111" s="89">
        <f t="shared" si="51"/>
        <v>0.2425178332613982</v>
      </c>
      <c r="BV111" s="41">
        <f t="shared" si="38"/>
        <v>320.93155972724287</v>
      </c>
      <c r="BW111" s="89" t="e">
        <f t="shared" si="39"/>
        <v>#REF!</v>
      </c>
      <c r="BX111" s="42" t="e">
        <f t="shared" si="40"/>
        <v>#REF!</v>
      </c>
      <c r="BY111" s="89" t="e">
        <f t="shared" si="41"/>
        <v>#REF!</v>
      </c>
      <c r="BZ111" s="89" t="e">
        <f t="shared" si="41"/>
        <v>#REF!</v>
      </c>
      <c r="CA111" s="41">
        <f t="shared" ref="CA111:CA123" si="52">1000*((BR111/BS111/0.0112372-1))</f>
        <v>339.55136793592965</v>
      </c>
      <c r="CB111" s="89" t="e">
        <f t="shared" si="42"/>
        <v>#REF!</v>
      </c>
      <c r="CC111" s="89" t="e">
        <f t="shared" ref="CC111:CC123" si="53">1-CB111</f>
        <v>#REF!</v>
      </c>
      <c r="CD111" s="41"/>
      <c r="CE111" s="41"/>
      <c r="CF111" s="42"/>
      <c r="CH111" s="42" t="e">
        <f t="shared" si="43"/>
        <v>#REF!</v>
      </c>
      <c r="CI111" s="89"/>
      <c r="CJ111" s="89"/>
      <c r="CK111" s="42" t="e">
        <f t="shared" si="44"/>
        <v>#REF!</v>
      </c>
      <c r="CM111" s="89" t="e">
        <f t="shared" si="25"/>
        <v>#REF!</v>
      </c>
      <c r="CN111" s="89">
        <f t="shared" si="26"/>
        <v>0</v>
      </c>
    </row>
    <row r="112" spans="4:92" ht="14.4" x14ac:dyDescent="0.3">
      <c r="D112" s="47"/>
      <c r="E112" s="32">
        <v>41444.552083333336</v>
      </c>
      <c r="F112" s="21">
        <f t="shared" si="11"/>
        <v>1561.0812500000029</v>
      </c>
      <c r="G112" s="21">
        <f t="shared" si="27"/>
        <v>35.114583333335759</v>
      </c>
      <c r="H112" s="21"/>
      <c r="I112" s="21">
        <v>1077</v>
      </c>
      <c r="J112" s="21">
        <v>3532.8616699999998</v>
      </c>
      <c r="K112" s="21">
        <v>2418.5500400000001</v>
      </c>
      <c r="L112" s="21">
        <v>55</v>
      </c>
      <c r="M112" s="51">
        <v>3.95</v>
      </c>
      <c r="N112" s="40"/>
      <c r="O112" s="40"/>
      <c r="P112" s="40"/>
      <c r="R112" s="22"/>
      <c r="S112" s="22"/>
      <c r="T112" s="22"/>
      <c r="U112" s="41">
        <f t="shared" si="15"/>
        <v>6.6209629013172294E-3</v>
      </c>
      <c r="V112" s="41">
        <f t="shared" si="16"/>
        <v>0.94343243719578762</v>
      </c>
      <c r="W112" s="41">
        <f t="shared" si="17"/>
        <v>2.1344610218263635E-3</v>
      </c>
      <c r="X112" s="248">
        <f>W112+V112+SUM($U$107:U112)</f>
        <v>0.96248638982033896</v>
      </c>
      <c r="Y112" s="104">
        <f>W112+V112+SUM($U$108:U112)-$X$108</f>
        <v>0.93231163958344987</v>
      </c>
      <c r="Z112" s="42"/>
      <c r="AA112" s="165">
        <f t="shared" si="45"/>
        <v>2.4069087626219295E-2</v>
      </c>
      <c r="AB112" s="41">
        <f t="shared" si="18"/>
        <v>9.671474919144378E-3</v>
      </c>
      <c r="AC112" s="48">
        <f t="shared" si="19"/>
        <v>1.3781051623822016</v>
      </c>
      <c r="AD112" s="48">
        <f t="shared" si="20"/>
        <v>9.2475981354850634E-2</v>
      </c>
      <c r="AE112" s="48">
        <f t="shared" si="21"/>
        <v>9.2722787829180781E-2</v>
      </c>
      <c r="AF112" s="48">
        <f t="shared" si="22"/>
        <v>9.2475981354850634E-2</v>
      </c>
      <c r="AG112" s="238">
        <f t="shared" si="23"/>
        <v>2.4680641501775207E-4</v>
      </c>
      <c r="AH112" s="48">
        <f t="shared" si="24"/>
        <v>5.9312394153803002E-11</v>
      </c>
      <c r="AI112" s="48">
        <f>AE112+AC112+SUM($AB$107:AB112)</f>
        <v>1.5009002992276772</v>
      </c>
      <c r="AJ112" s="48">
        <f>AE112+AC112+SUM($AB$108:AB112)-$AI$108</f>
        <v>1.1817309729970815</v>
      </c>
      <c r="AK112" s="41">
        <f t="shared" si="46"/>
        <v>2.8729613107960891E-2</v>
      </c>
      <c r="AL112" s="89"/>
      <c r="AM112" s="92">
        <f>AM113</f>
        <v>303.81349999999998</v>
      </c>
      <c r="AN112" s="89"/>
      <c r="AO112" s="89"/>
      <c r="AP112" s="89"/>
      <c r="AQ112">
        <v>1884</v>
      </c>
      <c r="AR112" s="25">
        <v>315.98750000000001</v>
      </c>
      <c r="AS112" s="25">
        <v>0.25549999999998363</v>
      </c>
      <c r="AV112" s="99">
        <f t="shared" si="28"/>
        <v>0</v>
      </c>
      <c r="AW112" s="86">
        <f t="shared" si="29"/>
        <v>1.338885030360885E-3</v>
      </c>
      <c r="AX112" s="86">
        <f t="shared" si="30"/>
        <v>9.1383902798819888E-2</v>
      </c>
      <c r="AY112" s="86">
        <f t="shared" si="31"/>
        <v>2.1672481918923601E-2</v>
      </c>
      <c r="AZ112" s="86">
        <f t="shared" si="32"/>
        <v>1.4792278173087536</v>
      </c>
      <c r="BA112" s="86">
        <f t="shared" si="47"/>
        <v>1.817771080023093E-2</v>
      </c>
      <c r="BB112" s="86">
        <f t="shared" si="48"/>
        <v>1.1635532621968505</v>
      </c>
      <c r="BC112" s="89"/>
      <c r="BD112" s="89"/>
      <c r="BE112" s="41"/>
      <c r="BF112" s="89"/>
      <c r="BG112" s="89"/>
      <c r="BH112" s="89"/>
      <c r="BI112" s="89"/>
      <c r="BJ112" s="41"/>
      <c r="BK112" s="89"/>
      <c r="BL112" s="89"/>
      <c r="BM112" s="104">
        <f t="shared" si="33"/>
        <v>0</v>
      </c>
      <c r="BN112" s="86">
        <f t="shared" si="34"/>
        <v>3.1104467715155369E-5</v>
      </c>
      <c r="BO112" s="86">
        <f t="shared" si="35"/>
        <v>2.1033565541112081E-3</v>
      </c>
      <c r="BP112" s="86">
        <f t="shared" si="36"/>
        <v>1.4025848461185243E-2</v>
      </c>
      <c r="BQ112" s="86">
        <f t="shared" si="37"/>
        <v>0.94846054135915381</v>
      </c>
      <c r="BR112" s="86">
        <f t="shared" si="49"/>
        <v>1.3709392687925197E-2</v>
      </c>
      <c r="BS112" s="86">
        <f t="shared" si="50"/>
        <v>0.91860224689552472</v>
      </c>
      <c r="BT112" s="89">
        <f t="shared" si="51"/>
        <v>3.4223787075851747E-3</v>
      </c>
      <c r="BU112" s="89">
        <f t="shared" si="51"/>
        <v>0.23520716769289851</v>
      </c>
      <c r="BV112" s="41">
        <f t="shared" si="38"/>
        <v>294.84982511573833</v>
      </c>
      <c r="BW112" s="89" t="e">
        <f t="shared" si="39"/>
        <v>#REF!</v>
      </c>
      <c r="BX112" s="42" t="e">
        <f t="shared" si="40"/>
        <v>#REF!</v>
      </c>
      <c r="BY112" s="89" t="e">
        <f t="shared" si="41"/>
        <v>#REF!</v>
      </c>
      <c r="BZ112" s="89" t="e">
        <f t="shared" si="41"/>
        <v>#REF!</v>
      </c>
      <c r="CA112" s="41">
        <f t="shared" si="52"/>
        <v>328.10558352404382</v>
      </c>
      <c r="CB112" s="89" t="e">
        <f t="shared" si="42"/>
        <v>#REF!</v>
      </c>
      <c r="CC112" s="89" t="e">
        <f t="shared" si="53"/>
        <v>#REF!</v>
      </c>
      <c r="CD112" s="41"/>
      <c r="CE112" s="41"/>
      <c r="CH112" s="42" t="e">
        <f t="shared" si="43"/>
        <v>#REF!</v>
      </c>
      <c r="CI112" s="89"/>
      <c r="CJ112" s="89"/>
      <c r="CK112" s="42" t="e">
        <f t="shared" si="44"/>
        <v>#REF!</v>
      </c>
      <c r="CL112" s="165"/>
      <c r="CM112" s="89" t="e">
        <f t="shared" si="25"/>
        <v>#REF!</v>
      </c>
      <c r="CN112" s="89">
        <f t="shared" si="26"/>
        <v>0</v>
      </c>
    </row>
    <row r="113" spans="4:92" ht="14.4" x14ac:dyDescent="0.3">
      <c r="D113" s="47"/>
      <c r="E113" s="32">
        <v>41456.572916666664</v>
      </c>
      <c r="F113" s="21">
        <f t="shared" si="11"/>
        <v>1573.1020833333314</v>
      </c>
      <c r="G113" s="21">
        <f t="shared" si="27"/>
        <v>47.135416666664241</v>
      </c>
      <c r="H113" s="21"/>
      <c r="I113" s="21">
        <v>1067</v>
      </c>
      <c r="J113" s="21">
        <v>4032</v>
      </c>
      <c r="K113" s="21">
        <v>2937</v>
      </c>
      <c r="L113" s="21">
        <v>20</v>
      </c>
      <c r="M113" s="51">
        <v>3.95</v>
      </c>
      <c r="N113" s="40"/>
      <c r="O113" s="40"/>
      <c r="P113" s="40"/>
      <c r="R113" s="22"/>
      <c r="S113" s="22"/>
      <c r="T113" s="22"/>
      <c r="U113" s="41">
        <f t="shared" si="15"/>
        <v>7.9656045040334307E-3</v>
      </c>
      <c r="V113" s="41">
        <f t="shared" si="16"/>
        <v>1.1350327411565624</v>
      </c>
      <c r="W113" s="41">
        <f t="shared" si="17"/>
        <v>2.5679455666125697E-3</v>
      </c>
      <c r="X113" s="248">
        <f>W113+V113+SUM($U$107:U113)</f>
        <v>1.1624857828299333</v>
      </c>
      <c r="Y113" s="104">
        <f>W113+V113+SUM($U$108:U113)-$X$108</f>
        <v>1.1323110325930441</v>
      </c>
      <c r="Z113" s="42"/>
      <c r="AA113" s="165">
        <f t="shared" si="45"/>
        <v>1.970264135303303E-2</v>
      </c>
      <c r="AB113" s="41">
        <f t="shared" si="18"/>
        <v>1.0935416193484098E-2</v>
      </c>
      <c r="AC113" s="48">
        <f t="shared" si="19"/>
        <v>1.5582063371955259</v>
      </c>
      <c r="AD113" s="48">
        <f t="shared" si="20"/>
        <v>0.10456143995311441</v>
      </c>
      <c r="AE113" s="48">
        <f t="shared" si="21"/>
        <v>0.1048405009586601</v>
      </c>
      <c r="AF113" s="48">
        <f t="shared" si="22"/>
        <v>0.10456143995311439</v>
      </c>
      <c r="AG113" s="238">
        <f t="shared" si="23"/>
        <v>2.7906093848193038E-4</v>
      </c>
      <c r="AH113" s="48">
        <f t="shared" si="24"/>
        <v>6.7063785092376564E-11</v>
      </c>
      <c r="AI113" s="48">
        <f>AE113+AC113+SUM($AB$107:AB113)</f>
        <v>1.704054603363965</v>
      </c>
      <c r="AJ113" s="48">
        <f>AE113+AC113+SUM($AB$108:AB113)-$AI$108</f>
        <v>1.3848852771333693</v>
      </c>
      <c r="AK113" s="41">
        <f t="shared" si="46"/>
        <v>2.2919196396711045E-2</v>
      </c>
      <c r="AL113" s="89"/>
      <c r="AM113" s="25">
        <v>303.81349999999998</v>
      </c>
      <c r="AN113" s="25">
        <v>0.30649999999999977</v>
      </c>
      <c r="AQ113">
        <v>2383</v>
      </c>
      <c r="AR113" s="25">
        <v>309.86500000000001</v>
      </c>
      <c r="AS113" s="25">
        <v>2.4000000000000909E-2</v>
      </c>
      <c r="AV113" s="99">
        <f t="shared" si="28"/>
        <v>0</v>
      </c>
      <c r="AW113" s="86">
        <f t="shared" si="29"/>
        <v>1.5138606225654312E-3</v>
      </c>
      <c r="AX113" s="86">
        <f t="shared" si="30"/>
        <v>0.10332664033609466</v>
      </c>
      <c r="AY113" s="86">
        <f t="shared" si="31"/>
        <v>2.460595990237846E-2</v>
      </c>
      <c r="AZ113" s="86">
        <f t="shared" si="32"/>
        <v>1.6794486434615865</v>
      </c>
      <c r="BA113" s="86">
        <f t="shared" si="47"/>
        <v>2.1111188783685793E-2</v>
      </c>
      <c r="BB113" s="86">
        <f t="shared" si="48"/>
        <v>1.3637740883496834</v>
      </c>
      <c r="BC113" s="91">
        <f>BA113-BA110</f>
        <v>1.1945108956934087E-2</v>
      </c>
      <c r="BD113" s="91">
        <f>BB113-BB110</f>
        <v>0.79990611794088096</v>
      </c>
      <c r="BE113" s="41">
        <f t="shared" ref="BE113:BE123" si="54">1000*(((BC113)/((BD113))/0.0112372-1))</f>
        <v>328.90209646737765</v>
      </c>
      <c r="BF113" s="89">
        <f t="shared" ref="BF113:BF125" si="55">(BE113-$B$10)/($AM$103-$B$10)</f>
        <v>0.56413435527613265</v>
      </c>
      <c r="BG113" s="89">
        <f t="shared" ref="BG113:BG123" si="56">1-BF113</f>
        <v>0.43586564472386735</v>
      </c>
      <c r="BH113" s="91">
        <f>BF113*($AJ113-$AJ110)</f>
        <v>0.45799316846613619</v>
      </c>
      <c r="BI113" s="91">
        <f>BG113*($AJ113-$AJ110)</f>
        <v>0.35385805843167889</v>
      </c>
      <c r="BJ113" s="41">
        <f t="shared" ref="BJ113:BJ123" si="57">1000*((BA113/BB113)/0.0112372-1)</f>
        <v>377.56514015498908</v>
      </c>
      <c r="BK113" s="89">
        <f t="shared" ref="BK113:BK133" si="58">(BJ113-$B$10)/($AM$103-$B$10)</f>
        <v>0.5024237059334441</v>
      </c>
      <c r="BL113" s="89">
        <f t="shared" ref="BL113:BL123" si="59">1-BK113</f>
        <v>0.4975762940665559</v>
      </c>
      <c r="BM113" s="104">
        <f t="shared" si="33"/>
        <v>0</v>
      </c>
      <c r="BN113" s="86">
        <f t="shared" si="34"/>
        <v>3.7249854234397176E-5</v>
      </c>
      <c r="BO113" s="86">
        <f t="shared" si="35"/>
        <v>2.5306957123781724E-3</v>
      </c>
      <c r="BP113" s="86">
        <f t="shared" si="36"/>
        <v>1.6862672839711022E-2</v>
      </c>
      <c r="BQ113" s="86">
        <f t="shared" si="37"/>
        <v>1.1456231099902223</v>
      </c>
      <c r="BR113" s="86">
        <f t="shared" si="49"/>
        <v>1.6546217066450975E-2</v>
      </c>
      <c r="BS113" s="86">
        <f t="shared" si="50"/>
        <v>1.1157648155265933</v>
      </c>
      <c r="BT113" s="89">
        <f t="shared" si="51"/>
        <v>2.8368243785257784E-3</v>
      </c>
      <c r="BU113" s="89">
        <f t="shared" si="51"/>
        <v>0.19716256863106862</v>
      </c>
      <c r="BV113" s="41">
        <f t="shared" si="38"/>
        <v>280.41240306544933</v>
      </c>
      <c r="BW113" s="89" t="e">
        <f t="shared" si="39"/>
        <v>#REF!</v>
      </c>
      <c r="BX113" s="42" t="e">
        <f t="shared" si="40"/>
        <v>#REF!</v>
      </c>
      <c r="BY113" s="89" t="e">
        <f t="shared" si="41"/>
        <v>#REF!</v>
      </c>
      <c r="BZ113" s="89" t="e">
        <f t="shared" si="41"/>
        <v>#REF!</v>
      </c>
      <c r="CA113" s="41">
        <f t="shared" si="52"/>
        <v>319.67790249794547</v>
      </c>
      <c r="CB113" s="89" t="e">
        <f t="shared" si="42"/>
        <v>#REF!</v>
      </c>
      <c r="CC113" s="89" t="e">
        <f t="shared" si="53"/>
        <v>#REF!</v>
      </c>
      <c r="CD113" s="41" t="e">
        <f t="shared" ref="CD113:CD123" si="60">CK113+CJ113</f>
        <v>#REF!</v>
      </c>
      <c r="CE113" s="41" t="e">
        <f t="shared" ref="CE113:CE124" si="61">CH113+CI113</f>
        <v>#REF!</v>
      </c>
      <c r="CF113" s="42" t="e">
        <f t="shared" ref="CF113:CF123" si="62">CK113*13.49+CJ113</f>
        <v>#REF!</v>
      </c>
      <c r="CG113" s="42" t="e">
        <f t="shared" ref="CG113:CG123" si="63">CH113*13.49+CI113</f>
        <v>#REF!</v>
      </c>
      <c r="CH113" s="42" t="e">
        <f t="shared" si="43"/>
        <v>#REF!</v>
      </c>
      <c r="CI113" s="89">
        <f t="shared" ref="CI113:CI124" si="64">BL113*$AJ113</f>
        <v>0.68908608390335713</v>
      </c>
      <c r="CJ113" s="89">
        <f t="shared" ref="CJ113:CJ124" si="65">BK113*$AJ113</f>
        <v>0.69579919323001216</v>
      </c>
      <c r="CK113" s="42" t="e">
        <f t="shared" si="44"/>
        <v>#REF!</v>
      </c>
      <c r="CL113" s="165"/>
      <c r="CM113" s="89" t="e">
        <f t="shared" si="25"/>
        <v>#REF!</v>
      </c>
      <c r="CN113" s="89">
        <f t="shared" si="26"/>
        <v>2.5091439723791752E-2</v>
      </c>
    </row>
    <row r="114" spans="4:92" ht="14.4" x14ac:dyDescent="0.3">
      <c r="D114" s="47"/>
      <c r="E114" s="32">
        <v>41467.48541666667</v>
      </c>
      <c r="F114" s="21">
        <f t="shared" si="11"/>
        <v>1584.0145833333372</v>
      </c>
      <c r="G114" s="21">
        <f t="shared" si="27"/>
        <v>58.047916666670062</v>
      </c>
      <c r="H114" s="21"/>
      <c r="I114" s="21">
        <v>1075</v>
      </c>
      <c r="J114" s="21">
        <v>4611</v>
      </c>
      <c r="K114" s="21">
        <v>3689</v>
      </c>
      <c r="L114" s="21">
        <v>5</v>
      </c>
      <c r="M114" s="51">
        <v>3.95</v>
      </c>
      <c r="N114" s="40"/>
      <c r="O114" s="40"/>
      <c r="P114" s="40"/>
      <c r="R114" s="22"/>
      <c r="S114" s="22"/>
      <c r="T114" s="22"/>
      <c r="U114" s="41">
        <f t="shared" si="15"/>
        <v>1.0080161568997933E-2</v>
      </c>
      <c r="V114" s="41">
        <f t="shared" si="16"/>
        <v>1.4363396288589751</v>
      </c>
      <c r="W114" s="41">
        <f t="shared" si="17"/>
        <v>3.2496348768934571E-3</v>
      </c>
      <c r="X114" s="248">
        <f>W114+V114+SUM($U$107:U114)</f>
        <v>1.4745545214116251</v>
      </c>
      <c r="Y114" s="104">
        <f>W114+V114+SUM($U$108:U114)-$X$108</f>
        <v>1.4443797711747359</v>
      </c>
      <c r="Z114" s="42"/>
      <c r="AA114" s="165">
        <f t="shared" si="45"/>
        <v>2.0338396796700069E-2</v>
      </c>
      <c r="AB114" s="41">
        <f t="shared" si="18"/>
        <v>1.2599518838343581E-2</v>
      </c>
      <c r="AC114" s="48">
        <f t="shared" si="19"/>
        <v>1.7953271967115032</v>
      </c>
      <c r="AD114" s="48">
        <f t="shared" si="20"/>
        <v>0.12047313144227535</v>
      </c>
      <c r="AE114" s="48">
        <f t="shared" si="21"/>
        <v>0.12079465870143127</v>
      </c>
      <c r="AF114" s="48">
        <f t="shared" si="22"/>
        <v>0.12047313144227534</v>
      </c>
      <c r="AG114" s="238">
        <f t="shared" si="23"/>
        <v>3.2152718188668123E-4</v>
      </c>
      <c r="AH114" s="48">
        <f t="shared" si="24"/>
        <v>7.7269251457068725E-11</v>
      </c>
      <c r="AI114" s="48">
        <f>AE114+AC114+SUM($AB$107:AB114)</f>
        <v>1.969729139461057</v>
      </c>
      <c r="AJ114" s="48">
        <f>AE114+AC114+SUM($AB$108:AB114)-$AI$108</f>
        <v>1.6505598132304611</v>
      </c>
      <c r="AK114" s="41">
        <f t="shared" si="46"/>
        <v>1.9592173921872149E-2</v>
      </c>
      <c r="AL114" s="89"/>
      <c r="AM114" s="25">
        <v>305.20849999999996</v>
      </c>
      <c r="AN114" s="25">
        <v>0.45050000000000523</v>
      </c>
      <c r="AQ114">
        <v>2199</v>
      </c>
      <c r="AR114" s="25">
        <v>306.63799999999998</v>
      </c>
      <c r="AS114" s="25">
        <v>8.4000000000003183E-2</v>
      </c>
      <c r="AV114" s="99">
        <f t="shared" si="28"/>
        <v>0</v>
      </c>
      <c r="AW114" s="86">
        <f t="shared" si="29"/>
        <v>1.7460723957381922E-3</v>
      </c>
      <c r="AX114" s="86">
        <f t="shared" si="30"/>
        <v>0.11904858630569308</v>
      </c>
      <c r="AY114" s="86">
        <f t="shared" si="31"/>
        <v>2.8472199967011818E-2</v>
      </c>
      <c r="AZ114" s="86">
        <f t="shared" si="32"/>
        <v>1.9412569394940451</v>
      </c>
      <c r="BA114" s="86">
        <f t="shared" si="47"/>
        <v>2.4977428848319147E-2</v>
      </c>
      <c r="BB114" s="86">
        <f t="shared" si="48"/>
        <v>1.625582384382142</v>
      </c>
      <c r="BC114" s="89">
        <f t="shared" ref="BC114:BD123" si="66">BA114-BA113</f>
        <v>3.8662400646333542E-3</v>
      </c>
      <c r="BD114" s="89">
        <f t="shared" si="66"/>
        <v>0.26180829603245859</v>
      </c>
      <c r="BE114" s="41">
        <f t="shared" si="54"/>
        <v>314.15715018845106</v>
      </c>
      <c r="BF114" s="89">
        <f t="shared" si="55"/>
        <v>0.58283273787703982</v>
      </c>
      <c r="BG114" s="89">
        <f t="shared" si="56"/>
        <v>0.41716726212296018</v>
      </c>
      <c r="BH114" s="89">
        <f t="shared" ref="BH114:BI123" si="67">BF114*($AJ114-$AJ113)</f>
        <v>0.15484381725768046</v>
      </c>
      <c r="BI114" s="89">
        <f t="shared" si="67"/>
        <v>0.11083071883941134</v>
      </c>
      <c r="BJ114" s="41">
        <f t="shared" si="57"/>
        <v>367.35296145062125</v>
      </c>
      <c r="BK114" s="89">
        <f t="shared" si="58"/>
        <v>0.51537398876194196</v>
      </c>
      <c r="BL114" s="89">
        <f t="shared" si="59"/>
        <v>0.48462601123805804</v>
      </c>
      <c r="BM114" s="104">
        <f t="shared" si="33"/>
        <v>0</v>
      </c>
      <c r="BN114" s="86">
        <f t="shared" si="34"/>
        <v>4.7023786622036206E-5</v>
      </c>
      <c r="BO114" s="86">
        <f t="shared" si="35"/>
        <v>3.2026110902714207E-3</v>
      </c>
      <c r="BP114" s="86">
        <f t="shared" si="36"/>
        <v>2.1337516306971966E-2</v>
      </c>
      <c r="BQ114" s="86">
        <f t="shared" si="37"/>
        <v>1.4532170051046531</v>
      </c>
      <c r="BR114" s="86">
        <f t="shared" si="49"/>
        <v>2.102106053371192E-2</v>
      </c>
      <c r="BS114" s="86">
        <f t="shared" si="50"/>
        <v>1.4233587106410241</v>
      </c>
      <c r="BT114" s="89">
        <f t="shared" si="51"/>
        <v>4.4748434672609444E-3</v>
      </c>
      <c r="BU114" s="89">
        <f t="shared" si="51"/>
        <v>0.3075938951144308</v>
      </c>
      <c r="BV114" s="41">
        <f t="shared" si="38"/>
        <v>294.61914710773618</v>
      </c>
      <c r="BW114" s="89" t="e">
        <f t="shared" si="39"/>
        <v>#REF!</v>
      </c>
      <c r="BX114" s="42" t="e">
        <f t="shared" si="40"/>
        <v>#REF!</v>
      </c>
      <c r="BY114" s="89" t="e">
        <f t="shared" si="41"/>
        <v>#REF!</v>
      </c>
      <c r="BZ114" s="89" t="e">
        <f t="shared" si="41"/>
        <v>#REF!</v>
      </c>
      <c r="CA114" s="41">
        <f t="shared" si="52"/>
        <v>314.26259845717919</v>
      </c>
      <c r="CB114" s="89" t="e">
        <f t="shared" si="42"/>
        <v>#REF!</v>
      </c>
      <c r="CC114" s="89" t="e">
        <f t="shared" si="53"/>
        <v>#REF!</v>
      </c>
      <c r="CD114" s="41" t="e">
        <f t="shared" si="60"/>
        <v>#REF!</v>
      </c>
      <c r="CE114" s="41" t="e">
        <f t="shared" si="61"/>
        <v>#REF!</v>
      </c>
      <c r="CF114" s="42" t="e">
        <f t="shared" si="62"/>
        <v>#REF!</v>
      </c>
      <c r="CG114" s="42" t="e">
        <f t="shared" si="63"/>
        <v>#REF!</v>
      </c>
      <c r="CH114" s="42" t="e">
        <f t="shared" si="43"/>
        <v>#REF!</v>
      </c>
      <c r="CI114" s="89">
        <f t="shared" si="64"/>
        <v>0.79990421859571237</v>
      </c>
      <c r="CJ114" s="89">
        <f t="shared" si="65"/>
        <v>0.85065559463474871</v>
      </c>
      <c r="CK114" s="42" t="e">
        <f t="shared" si="44"/>
        <v>#REF!</v>
      </c>
      <c r="CL114" s="165"/>
      <c r="CM114" s="89" t="e">
        <f t="shared" si="25"/>
        <v>#REF!</v>
      </c>
      <c r="CN114" s="89">
        <f t="shared" si="26"/>
        <v>2.9126619960178936E-2</v>
      </c>
    </row>
    <row r="115" spans="4:92" ht="14.4" x14ac:dyDescent="0.3">
      <c r="D115" s="47"/>
      <c r="E115" s="32">
        <v>41507.415972222225</v>
      </c>
      <c r="F115" s="21">
        <f t="shared" si="11"/>
        <v>1623.945138888892</v>
      </c>
      <c r="G115" s="21">
        <f t="shared" si="27"/>
        <v>97.978472222224809</v>
      </c>
      <c r="H115" s="21"/>
      <c r="I115" s="21">
        <v>1069</v>
      </c>
      <c r="J115" s="21">
        <v>5863</v>
      </c>
      <c r="K115" s="21">
        <v>5183</v>
      </c>
      <c r="L115" s="21">
        <v>4</v>
      </c>
      <c r="M115" s="51">
        <v>3.95</v>
      </c>
      <c r="N115" s="40"/>
      <c r="O115" s="40"/>
      <c r="P115" s="40"/>
      <c r="R115" s="22"/>
      <c r="S115" s="22"/>
      <c r="T115" s="22"/>
      <c r="U115" s="41">
        <f t="shared" si="15"/>
        <v>1.4083457508129716E-2</v>
      </c>
      <c r="V115" s="41">
        <f t="shared" si="16"/>
        <v>2.0067761803037358</v>
      </c>
      <c r="W115" s="41">
        <f t="shared" si="17"/>
        <v>4.5402143995807937E-3</v>
      </c>
      <c r="X115" s="248">
        <f>W115+V115+SUM($U$107:U115)</f>
        <v>2.0603651098872025</v>
      </c>
      <c r="Y115" s="104">
        <f>W115+V115+SUM($U$108:U115)-$X$108</f>
        <v>2.0301903596503132</v>
      </c>
      <c r="Z115" s="42"/>
      <c r="AA115" s="165">
        <f t="shared" si="45"/>
        <v>1.7443690763426781E-2</v>
      </c>
      <c r="AB115" s="41">
        <f t="shared" si="18"/>
        <v>1.5931181047687537E-2</v>
      </c>
      <c r="AC115" s="48">
        <f t="shared" si="19"/>
        <v>2.2700614981903926</v>
      </c>
      <c r="AD115" s="48">
        <f t="shared" si="20"/>
        <v>0.1523295685346242</v>
      </c>
      <c r="AE115" s="48">
        <f t="shared" si="21"/>
        <v>0.15273611651817029</v>
      </c>
      <c r="AF115" s="48">
        <f t="shared" si="22"/>
        <v>0.15232956853462418</v>
      </c>
      <c r="AG115" s="238">
        <f t="shared" si="23"/>
        <v>4.0654788584473399E-4</v>
      </c>
      <c r="AH115" s="48">
        <f t="shared" si="24"/>
        <v>9.7701384487448456E-11</v>
      </c>
      <c r="AI115" s="48">
        <f>AE115+AC115+SUM($AB$107:AB115)</f>
        <v>2.4923360798043728</v>
      </c>
      <c r="AJ115" s="48">
        <f>AE115+AC115+SUM($AB$108:AB115)-$AI$108</f>
        <v>2.1731667535737769</v>
      </c>
      <c r="AK115" s="41">
        <f t="shared" si="46"/>
        <v>1.5622403819381302E-2</v>
      </c>
      <c r="AL115" s="89"/>
      <c r="AM115" s="25">
        <v>317.61099999999999</v>
      </c>
      <c r="AN115" s="25">
        <v>3.8999999999987267E-2</v>
      </c>
      <c r="AO115" s="41"/>
      <c r="AP115" s="41"/>
      <c r="AQ115">
        <v>2002</v>
      </c>
      <c r="AR115" s="25">
        <v>304.42949999999996</v>
      </c>
      <c r="AS115" s="25">
        <v>9.2500000000001137E-2</v>
      </c>
      <c r="AV115" s="99">
        <f t="shared" si="28"/>
        <v>0</v>
      </c>
      <c r="AW115" s="86">
        <f t="shared" si="29"/>
        <v>2.2284553123372765E-3</v>
      </c>
      <c r="AX115" s="86">
        <f t="shared" si="30"/>
        <v>0.15050766120583303</v>
      </c>
      <c r="AY115" s="86">
        <f t="shared" si="31"/>
        <v>3.6363760607394886E-2</v>
      </c>
      <c r="AZ115" s="86">
        <f t="shared" si="32"/>
        <v>2.4559723191969778</v>
      </c>
      <c r="BA115" s="86">
        <f t="shared" si="47"/>
        <v>3.2868989488702219E-2</v>
      </c>
      <c r="BB115" s="86">
        <f t="shared" si="48"/>
        <v>2.1402977640850747</v>
      </c>
      <c r="BC115" s="89">
        <f t="shared" si="66"/>
        <v>7.8915606403830718E-3</v>
      </c>
      <c r="BD115" s="89">
        <f t="shared" si="66"/>
        <v>0.51471537970293268</v>
      </c>
      <c r="BE115" s="41">
        <f t="shared" si="54"/>
        <v>364.3872187443684</v>
      </c>
      <c r="BF115" s="89">
        <f t="shared" si="55"/>
        <v>0.51913491069196083</v>
      </c>
      <c r="BG115" s="89">
        <f t="shared" si="56"/>
        <v>0.48086508930803917</v>
      </c>
      <c r="BH115" s="89">
        <f t="shared" si="67"/>
        <v>0.27130350730212616</v>
      </c>
      <c r="BI115" s="89">
        <f t="shared" si="67"/>
        <v>0.25130343304118963</v>
      </c>
      <c r="BJ115" s="41">
        <f t="shared" si="57"/>
        <v>366.63973667939297</v>
      </c>
      <c r="BK115" s="89">
        <f t="shared" si="58"/>
        <v>0.51627844439037174</v>
      </c>
      <c r="BL115" s="89">
        <f t="shared" si="59"/>
        <v>0.48372155560962826</v>
      </c>
      <c r="BM115" s="104">
        <f t="shared" si="33"/>
        <v>0</v>
      </c>
      <c r="BN115" s="86">
        <f t="shared" si="34"/>
        <v>6.5589654383244706E-5</v>
      </c>
      <c r="BO115" s="86">
        <f t="shared" si="35"/>
        <v>4.4746247451975495E-3</v>
      </c>
      <c r="BP115" s="86">
        <f t="shared" si="36"/>
        <v>2.9764813633751566E-2</v>
      </c>
      <c r="BQ115" s="86">
        <f t="shared" si="37"/>
        <v>2.0306002962534508</v>
      </c>
      <c r="BR115" s="86">
        <f t="shared" si="49"/>
        <v>2.944835786049152E-2</v>
      </c>
      <c r="BS115" s="86">
        <f t="shared" si="50"/>
        <v>2.0007420017898219</v>
      </c>
      <c r="BT115" s="89">
        <f t="shared" si="51"/>
        <v>8.4272973267796002E-3</v>
      </c>
      <c r="BU115" s="89">
        <f t="shared" si="51"/>
        <v>0.57738329114879772</v>
      </c>
      <c r="BV115" s="41">
        <f t="shared" si="38"/>
        <v>298.87092252646806</v>
      </c>
      <c r="BW115" s="89" t="e">
        <f t="shared" si="39"/>
        <v>#REF!</v>
      </c>
      <c r="BX115" s="42" t="e">
        <f t="shared" si="40"/>
        <v>#REF!</v>
      </c>
      <c r="BY115" s="89" t="e">
        <f t="shared" si="41"/>
        <v>#REF!</v>
      </c>
      <c r="BZ115" s="89" t="e">
        <f t="shared" si="41"/>
        <v>#REF!</v>
      </c>
      <c r="CA115" s="41">
        <f t="shared" si="52"/>
        <v>309.82079811649578</v>
      </c>
      <c r="CB115" s="89" t="e">
        <f t="shared" si="42"/>
        <v>#REF!</v>
      </c>
      <c r="CC115" s="89" t="e">
        <f t="shared" si="53"/>
        <v>#REF!</v>
      </c>
      <c r="CD115" s="41" t="e">
        <f t="shared" si="60"/>
        <v>#REF!</v>
      </c>
      <c r="CE115" s="41" t="e">
        <f t="shared" si="61"/>
        <v>#REF!</v>
      </c>
      <c r="CF115" s="42" t="e">
        <f t="shared" si="62"/>
        <v>#REF!</v>
      </c>
      <c r="CG115" s="42" t="e">
        <f t="shared" si="63"/>
        <v>#REF!</v>
      </c>
      <c r="CH115" s="42" t="e">
        <f t="shared" si="43"/>
        <v>#REF!</v>
      </c>
      <c r="CI115" s="89">
        <f t="shared" si="64"/>
        <v>1.051207602637833</v>
      </c>
      <c r="CJ115" s="89">
        <f t="shared" si="65"/>
        <v>1.1219591509359439</v>
      </c>
      <c r="CK115" s="42" t="e">
        <f t="shared" si="44"/>
        <v>#REF!</v>
      </c>
      <c r="CL115" s="165"/>
      <c r="CM115" s="89" t="e">
        <f t="shared" si="25"/>
        <v>#REF!</v>
      </c>
      <c r="CN115" s="89">
        <f t="shared" si="26"/>
        <v>3.8277238236141826E-2</v>
      </c>
    </row>
    <row r="116" spans="4:92" ht="14.4" x14ac:dyDescent="0.3">
      <c r="D116" s="47"/>
      <c r="E116" s="32">
        <v>41547.452777777777</v>
      </c>
      <c r="F116" s="21">
        <f t="shared" si="11"/>
        <v>1663.9819444444438</v>
      </c>
      <c r="G116" s="21">
        <f t="shared" si="27"/>
        <v>138.01527777777665</v>
      </c>
      <c r="H116" s="21"/>
      <c r="I116" s="21">
        <v>1044</v>
      </c>
      <c r="J116" s="21">
        <v>7003</v>
      </c>
      <c r="K116" s="21">
        <v>6701</v>
      </c>
      <c r="L116" s="21">
        <v>5</v>
      </c>
      <c r="M116" s="51">
        <v>3.95</v>
      </c>
      <c r="N116" s="40"/>
      <c r="O116" s="40"/>
      <c r="P116" s="40"/>
      <c r="R116" s="22"/>
      <c r="S116" s="22"/>
      <c r="T116" s="22"/>
      <c r="U116" s="41">
        <f t="shared" si="15"/>
        <v>1.7782404718365671E-2</v>
      </c>
      <c r="V116" s="41">
        <f t="shared" si="16"/>
        <v>2.5338455558045703</v>
      </c>
      <c r="W116" s="41">
        <f t="shared" si="17"/>
        <v>5.7326782088057728E-3</v>
      </c>
      <c r="X116" s="248">
        <f>W116+V116+SUM($U$107:U116)</f>
        <v>2.6064093539156277</v>
      </c>
      <c r="Y116" s="104">
        <f>W116+V116+SUM($U$108:U116)-$X$108</f>
        <v>2.5762346036787385</v>
      </c>
      <c r="Z116" s="42"/>
      <c r="AA116" s="165">
        <f t="shared" si="45"/>
        <v>1.5375262327623864E-2</v>
      </c>
      <c r="AB116" s="41">
        <f t="shared" si="18"/>
        <v>1.858382036154526E-2</v>
      </c>
      <c r="AC116" s="48">
        <f t="shared" si="19"/>
        <v>2.6480406547230868</v>
      </c>
      <c r="AD116" s="48">
        <f t="shared" si="20"/>
        <v>0.17769337558373061</v>
      </c>
      <c r="AE116" s="48">
        <f t="shared" si="21"/>
        <v>0.1781676162989641</v>
      </c>
      <c r="AF116" s="48">
        <f t="shared" si="22"/>
        <v>0.17769337558373061</v>
      </c>
      <c r="AG116" s="238">
        <f t="shared" si="23"/>
        <v>4.7424060126422375E-4</v>
      </c>
      <c r="AH116" s="48">
        <f t="shared" si="24"/>
        <v>1.1396926398325981E-10</v>
      </c>
      <c r="AI116" s="48">
        <f>AE116+AC116+SUM($AB$107:AB116)</f>
        <v>2.9143305564794062</v>
      </c>
      <c r="AJ116" s="48">
        <f>AE116+AC116+SUM($AB$108:AB116)-$AI$108</f>
        <v>2.5951612302488103</v>
      </c>
      <c r="AK116" s="41">
        <f t="shared" si="46"/>
        <v>1.295366747741236E-2</v>
      </c>
      <c r="AL116" s="89"/>
      <c r="AM116" s="25">
        <v>332.55799999999999</v>
      </c>
      <c r="AN116" s="25">
        <v>0.29699999999999704</v>
      </c>
      <c r="AO116" s="41"/>
      <c r="AP116" s="41"/>
      <c r="AQ116">
        <v>1670</v>
      </c>
      <c r="AR116" s="25">
        <v>308.72299999999996</v>
      </c>
      <c r="AS116" s="25">
        <v>4.4999999999987494E-2</v>
      </c>
      <c r="AV116" s="99">
        <f t="shared" si="28"/>
        <v>0</v>
      </c>
      <c r="AW116" s="86">
        <f t="shared" si="29"/>
        <v>2.6285605720356752E-3</v>
      </c>
      <c r="AX116" s="86">
        <f t="shared" si="30"/>
        <v>0.17553905572692843</v>
      </c>
      <c r="AY116" s="86">
        <f t="shared" si="31"/>
        <v>4.2995997554271005E-2</v>
      </c>
      <c r="AZ116" s="86">
        <f t="shared" si="32"/>
        <v>2.8713345589251351</v>
      </c>
      <c r="BA116" s="86">
        <f t="shared" si="47"/>
        <v>3.9501226435578338E-2</v>
      </c>
      <c r="BB116" s="86">
        <f t="shared" si="48"/>
        <v>2.555660003813232</v>
      </c>
      <c r="BC116" s="89">
        <f t="shared" si="66"/>
        <v>6.6322369468761189E-3</v>
      </c>
      <c r="BD116" s="89">
        <f t="shared" si="66"/>
        <v>0.41536223972815733</v>
      </c>
      <c r="BE116" s="41">
        <f t="shared" si="54"/>
        <v>420.93728618418402</v>
      </c>
      <c r="BF116" s="89">
        <f t="shared" si="55"/>
        <v>0.44742255738159314</v>
      </c>
      <c r="BG116" s="89">
        <f t="shared" si="56"/>
        <v>0.55257744261840691</v>
      </c>
      <c r="BH116" s="89">
        <f t="shared" si="67"/>
        <v>0.18880984795485051</v>
      </c>
      <c r="BI116" s="89">
        <f t="shared" si="67"/>
        <v>0.23318462872018295</v>
      </c>
      <c r="BJ116" s="41">
        <f t="shared" si="57"/>
        <v>375.46452234744311</v>
      </c>
      <c r="BK116" s="89">
        <f t="shared" si="58"/>
        <v>0.50508754442568127</v>
      </c>
      <c r="BL116" s="89">
        <f t="shared" si="59"/>
        <v>0.49491245557431873</v>
      </c>
      <c r="BM116" s="104">
        <f t="shared" si="33"/>
        <v>0</v>
      </c>
      <c r="BN116" s="86">
        <f t="shared" si="34"/>
        <v>8.3085075305926827E-5</v>
      </c>
      <c r="BO116" s="86">
        <f t="shared" si="35"/>
        <v>5.6495931334998454E-3</v>
      </c>
      <c r="BP116" s="86">
        <f t="shared" si="36"/>
        <v>3.7775313659767468E-2</v>
      </c>
      <c r="BQ116" s="86">
        <f t="shared" si="37"/>
        <v>2.5686340402558603</v>
      </c>
      <c r="BR116" s="86">
        <f t="shared" si="49"/>
        <v>3.7458857886507421E-2</v>
      </c>
      <c r="BS116" s="86">
        <f t="shared" si="50"/>
        <v>2.5387757457922313</v>
      </c>
      <c r="BT116" s="89">
        <f t="shared" si="51"/>
        <v>8.0105000260159015E-3</v>
      </c>
      <c r="BU116" s="89">
        <f t="shared" si="51"/>
        <v>0.53803374400240944</v>
      </c>
      <c r="BV116" s="41">
        <f t="shared" si="38"/>
        <v>324.92715535112791</v>
      </c>
      <c r="BW116" s="89" t="e">
        <f t="shared" si="39"/>
        <v>#REF!</v>
      </c>
      <c r="BX116" s="42" t="e">
        <f t="shared" si="40"/>
        <v>#REF!</v>
      </c>
      <c r="BY116" s="89" t="e">
        <f t="shared" si="41"/>
        <v>#REF!</v>
      </c>
      <c r="BZ116" s="89" t="e">
        <f t="shared" si="41"/>
        <v>#REF!</v>
      </c>
      <c r="CA116" s="41">
        <f t="shared" si="52"/>
        <v>313.02223485412719</v>
      </c>
      <c r="CB116" s="89" t="e">
        <f t="shared" si="42"/>
        <v>#REF!</v>
      </c>
      <c r="CC116" s="89" t="e">
        <f t="shared" si="53"/>
        <v>#REF!</v>
      </c>
      <c r="CD116" s="41" t="e">
        <f t="shared" si="60"/>
        <v>#REF!</v>
      </c>
      <c r="CE116" s="41" t="e">
        <f t="shared" si="61"/>
        <v>#REF!</v>
      </c>
      <c r="CF116" s="42" t="e">
        <f t="shared" si="62"/>
        <v>#REF!</v>
      </c>
      <c r="CG116" s="42" t="e">
        <f t="shared" si="63"/>
        <v>#REF!</v>
      </c>
      <c r="CH116" s="42" t="e">
        <f t="shared" si="43"/>
        <v>#REF!</v>
      </c>
      <c r="CI116" s="89">
        <f t="shared" si="64"/>
        <v>1.2843776170737087</v>
      </c>
      <c r="CJ116" s="89">
        <f t="shared" si="65"/>
        <v>1.3107836131751016</v>
      </c>
      <c r="CK116" s="42" t="e">
        <f t="shared" si="44"/>
        <v>#REF!</v>
      </c>
      <c r="CL116" s="165"/>
      <c r="CM116" s="89" t="e">
        <f t="shared" si="25"/>
        <v>#REF!</v>
      </c>
      <c r="CN116" s="89">
        <f t="shared" si="26"/>
        <v>4.6767572752074327E-2</v>
      </c>
    </row>
    <row r="117" spans="4:92" ht="14.4" x14ac:dyDescent="0.3">
      <c r="D117" s="47"/>
      <c r="E117" s="32">
        <v>41582.465277777781</v>
      </c>
      <c r="F117" s="21">
        <f t="shared" si="11"/>
        <v>1698.9944444444482</v>
      </c>
      <c r="G117" s="21">
        <f t="shared" si="27"/>
        <v>173.02777777778101</v>
      </c>
      <c r="H117" s="21"/>
      <c r="I117" s="21">
        <v>1046</v>
      </c>
      <c r="J117" s="21">
        <v>8093</v>
      </c>
      <c r="K117" s="21">
        <v>7756</v>
      </c>
      <c r="L117" s="21">
        <v>10</v>
      </c>
      <c r="M117" s="51">
        <v>3.95</v>
      </c>
      <c r="N117" s="40"/>
      <c r="O117" s="40"/>
      <c r="P117" s="40"/>
      <c r="R117" s="22"/>
      <c r="S117" s="22"/>
      <c r="T117" s="22"/>
      <c r="U117" s="41">
        <f t="shared" si="15"/>
        <v>2.0621481299675028E-2</v>
      </c>
      <c r="V117" s="41">
        <f t="shared" si="16"/>
        <v>2.9383904805250056</v>
      </c>
      <c r="W117" s="41">
        <f t="shared" si="17"/>
        <v>6.6479375738113184E-3</v>
      </c>
      <c r="X117" s="248">
        <f>W117+V117+SUM($U$107:U117)</f>
        <v>3.0324910193007435</v>
      </c>
      <c r="Y117" s="104">
        <f>W117+V117+SUM($U$108:U117)-$X$108</f>
        <v>3.0023162690638543</v>
      </c>
      <c r="Z117" s="42"/>
      <c r="AA117" s="165">
        <f t="shared" si="45"/>
        <v>1.3574683530657257E-2</v>
      </c>
      <c r="AB117" s="41">
        <f t="shared" si="18"/>
        <v>2.1517489447946108E-2</v>
      </c>
      <c r="AC117" s="48">
        <f t="shared" si="19"/>
        <v>3.0660642288407516</v>
      </c>
      <c r="AD117" s="48">
        <f t="shared" si="20"/>
        <v>0.20574431197175652</v>
      </c>
      <c r="AE117" s="48">
        <f t="shared" si="21"/>
        <v>0.20629341702051915</v>
      </c>
      <c r="AF117" s="48">
        <f t="shared" si="22"/>
        <v>0.20574431197175647</v>
      </c>
      <c r="AG117" s="238">
        <f t="shared" si="23"/>
        <v>5.4910491680204999E-4</v>
      </c>
      <c r="AH117" s="48">
        <f t="shared" si="24"/>
        <v>1.3196061883080233E-10</v>
      </c>
      <c r="AI117" s="48">
        <f>AE117+AC117+SUM($AB$107:AB117)</f>
        <v>3.3819974207665719</v>
      </c>
      <c r="AJ117" s="48">
        <f>AE117+AC117+SUM($AB$108:AB117)-$AI$108</f>
        <v>3.062828094535976</v>
      </c>
      <c r="AK117" s="41">
        <f t="shared" si="46"/>
        <v>1.2093554965380204E-2</v>
      </c>
      <c r="AL117" s="89"/>
      <c r="AM117" s="25">
        <v>348.4545</v>
      </c>
      <c r="AN117" s="25">
        <v>0.30450000000001864</v>
      </c>
      <c r="AO117" s="41"/>
      <c r="AP117" s="41"/>
      <c r="AQ117">
        <v>1975</v>
      </c>
      <c r="AR117" s="25">
        <v>315.86350000000004</v>
      </c>
      <c r="AS117" s="25">
        <v>0.14549999999999841</v>
      </c>
      <c r="AV117" s="99">
        <f t="shared" si="28"/>
        <v>0</v>
      </c>
      <c r="AW117" s="86">
        <f t="shared" si="29"/>
        <v>3.079274017626186E-3</v>
      </c>
      <c r="AX117" s="86">
        <f t="shared" si="30"/>
        <v>0.20321414300289295</v>
      </c>
      <c r="AY117" s="86">
        <f t="shared" si="31"/>
        <v>5.0481963679962862E-2</v>
      </c>
      <c r="AZ117" s="86">
        <f t="shared" si="32"/>
        <v>3.331515457086609</v>
      </c>
      <c r="BA117" s="86">
        <f t="shared" si="47"/>
        <v>4.6987192561270194E-2</v>
      </c>
      <c r="BB117" s="86">
        <f t="shared" si="48"/>
        <v>3.0158409019747059</v>
      </c>
      <c r="BC117" s="89">
        <f t="shared" si="66"/>
        <v>7.4859661256918564E-3</v>
      </c>
      <c r="BD117" s="89">
        <f t="shared" si="66"/>
        <v>0.46018089816147389</v>
      </c>
      <c r="BE117" s="41">
        <f t="shared" si="54"/>
        <v>447.64194997524129</v>
      </c>
      <c r="BF117" s="89">
        <f t="shared" si="55"/>
        <v>0.41355780051181557</v>
      </c>
      <c r="BG117" s="89">
        <f t="shared" si="56"/>
        <v>0.58644219948818443</v>
      </c>
      <c r="BH117" s="89">
        <f t="shared" si="67"/>
        <v>0.19340727976685801</v>
      </c>
      <c r="BI117" s="89">
        <f t="shared" si="67"/>
        <v>0.27425958452030774</v>
      </c>
      <c r="BJ117" s="41">
        <f t="shared" si="57"/>
        <v>386.47792608866729</v>
      </c>
      <c r="BK117" s="89">
        <f t="shared" si="58"/>
        <v>0.49112121094463013</v>
      </c>
      <c r="BL117" s="89">
        <f t="shared" si="59"/>
        <v>0.50887878905536987</v>
      </c>
      <c r="BM117" s="104">
        <f t="shared" si="33"/>
        <v>0</v>
      </c>
      <c r="BN117" s="86">
        <f t="shared" si="34"/>
        <v>9.6868182347037502E-5</v>
      </c>
      <c r="BO117" s="86">
        <f t="shared" si="35"/>
        <v>6.5510693914642808E-3</v>
      </c>
      <c r="BP117" s="86">
        <f t="shared" si="36"/>
        <v>4.4186921095735805E-2</v>
      </c>
      <c r="BQ117" s="86">
        <f t="shared" si="37"/>
        <v>2.988304098205008</v>
      </c>
      <c r="BR117" s="86">
        <f t="shared" si="49"/>
        <v>4.3870465322475759E-2</v>
      </c>
      <c r="BS117" s="86">
        <f t="shared" si="50"/>
        <v>2.958445803741379</v>
      </c>
      <c r="BT117" s="89">
        <f t="shared" si="51"/>
        <v>6.4116074359683375E-3</v>
      </c>
      <c r="BU117" s="89">
        <f t="shared" si="51"/>
        <v>0.41967005794914769</v>
      </c>
      <c r="BV117" s="41">
        <f t="shared" si="38"/>
        <v>359.56766954232467</v>
      </c>
      <c r="BW117" s="89" t="e">
        <f t="shared" si="39"/>
        <v>#REF!</v>
      </c>
      <c r="BX117" s="42" t="e">
        <f t="shared" si="40"/>
        <v>#REF!</v>
      </c>
      <c r="BY117" s="89" t="e">
        <f t="shared" si="41"/>
        <v>#REF!</v>
      </c>
      <c r="BZ117" s="89" t="e">
        <f t="shared" si="41"/>
        <v>#REF!</v>
      </c>
      <c r="CA117" s="41">
        <f t="shared" si="52"/>
        <v>319.62493321965457</v>
      </c>
      <c r="CB117" s="89" t="e">
        <f t="shared" si="42"/>
        <v>#REF!</v>
      </c>
      <c r="CC117" s="89" t="e">
        <f t="shared" si="53"/>
        <v>#REF!</v>
      </c>
      <c r="CD117" s="41" t="e">
        <f t="shared" si="60"/>
        <v>#REF!</v>
      </c>
      <c r="CE117" s="41" t="e">
        <f t="shared" si="61"/>
        <v>#REF!</v>
      </c>
      <c r="CF117" s="42" t="e">
        <f t="shared" si="62"/>
        <v>#REF!</v>
      </c>
      <c r="CG117" s="42" t="e">
        <f t="shared" si="63"/>
        <v>#REF!</v>
      </c>
      <c r="CH117" s="42" t="e">
        <f t="shared" si="43"/>
        <v>#REF!</v>
      </c>
      <c r="CI117" s="89">
        <f t="shared" si="64"/>
        <v>1.5586082518322335</v>
      </c>
      <c r="CJ117" s="89">
        <f t="shared" si="65"/>
        <v>1.5042198427037425</v>
      </c>
      <c r="CK117" s="42" t="e">
        <f t="shared" si="44"/>
        <v>#REF!</v>
      </c>
      <c r="CL117" s="165"/>
      <c r="CM117" s="89" t="e">
        <f t="shared" si="25"/>
        <v>#REF!</v>
      </c>
      <c r="CN117" s="89">
        <f t="shared" si="26"/>
        <v>5.6753032628848878E-2</v>
      </c>
    </row>
    <row r="118" spans="4:92" ht="14.4" x14ac:dyDescent="0.3">
      <c r="D118" s="47"/>
      <c r="E118" s="32">
        <v>41612.638888888891</v>
      </c>
      <c r="F118" s="21">
        <f t="shared" si="11"/>
        <v>1729.1680555555577</v>
      </c>
      <c r="G118" s="21">
        <f t="shared" si="27"/>
        <v>203.20138888889051</v>
      </c>
      <c r="H118" s="21"/>
      <c r="I118" s="105">
        <v>1044</v>
      </c>
      <c r="J118" s="21">
        <v>8521</v>
      </c>
      <c r="K118" s="21">
        <v>8350</v>
      </c>
      <c r="L118" s="21">
        <v>27</v>
      </c>
      <c r="M118" s="51">
        <v>3.95</v>
      </c>
      <c r="N118" s="40"/>
      <c r="O118" s="40"/>
      <c r="P118" s="40"/>
      <c r="R118" s="22"/>
      <c r="S118" s="22"/>
      <c r="T118" s="22"/>
      <c r="U118" s="41">
        <f t="shared" si="15"/>
        <v>2.2158346425660846E-2</v>
      </c>
      <c r="V118" s="41">
        <f t="shared" si="16"/>
        <v>3.1573810462570004</v>
      </c>
      <c r="W118" s="41">
        <f t="shared" si="17"/>
        <v>7.1433909929157135E-3</v>
      </c>
      <c r="X118" s="248">
        <f>W118+V118+SUM($U$107:U118)</f>
        <v>3.2741353848775034</v>
      </c>
      <c r="Y118" s="104">
        <f>W118+V118+SUM($U$108:U118)-$X$108</f>
        <v>3.2439606346406142</v>
      </c>
      <c r="Z118" s="42"/>
      <c r="AA118" s="165">
        <f t="shared" si="45"/>
        <v>1.1674339049795186E-2</v>
      </c>
      <c r="AB118" s="41">
        <f t="shared" si="18"/>
        <v>2.2612128130904918E-2</v>
      </c>
      <c r="AC118" s="48">
        <f t="shared" si="19"/>
        <v>3.2220411850486106</v>
      </c>
      <c r="AD118" s="48">
        <f t="shared" si="20"/>
        <v>0.2162109457873724</v>
      </c>
      <c r="AE118" s="48">
        <f t="shared" si="21"/>
        <v>0.21678798493266793</v>
      </c>
      <c r="AF118" s="48">
        <f t="shared" si="22"/>
        <v>0.2162109457873724</v>
      </c>
      <c r="AG118" s="238">
        <f t="shared" si="23"/>
        <v>5.7703900662179806E-4</v>
      </c>
      <c r="AH118" s="48">
        <f t="shared" si="24"/>
        <v>1.3867372531791477E-10</v>
      </c>
      <c r="AI118" s="48">
        <f>AE118+AC118+SUM($AB$107:AB118)</f>
        <v>3.5710810730174849</v>
      </c>
      <c r="AJ118" s="48">
        <f>AE118+AC118+SUM($AB$108:AB118)-$AI$108</f>
        <v>3.251911746786889</v>
      </c>
      <c r="AK118" s="41">
        <f t="shared" si="46"/>
        <v>1.0612950298722239E-2</v>
      </c>
      <c r="AL118" s="89"/>
      <c r="AM118" s="25">
        <v>364.00549999999998</v>
      </c>
      <c r="AN118" s="25">
        <v>0.38450000000000273</v>
      </c>
      <c r="AO118" s="106"/>
      <c r="AP118" s="106"/>
      <c r="AQ118"/>
      <c r="AR118" s="25">
        <v>325.91750000000002</v>
      </c>
      <c r="AS118" s="25">
        <v>0.22950000000000159</v>
      </c>
      <c r="AV118" s="99">
        <f t="shared" si="28"/>
        <v>0</v>
      </c>
      <c r="AW118" s="86">
        <f t="shared" si="29"/>
        <v>3.2726777780648629E-3</v>
      </c>
      <c r="AX118" s="86">
        <f t="shared" si="30"/>
        <v>0.21351530715460307</v>
      </c>
      <c r="AY118" s="86">
        <f t="shared" si="31"/>
        <v>5.3909803511307176E-2</v>
      </c>
      <c r="AZ118" s="86">
        <f t="shared" si="32"/>
        <v>3.5171712695061776</v>
      </c>
      <c r="BA118" s="86">
        <f t="shared" si="47"/>
        <v>5.0415032392614509E-2</v>
      </c>
      <c r="BB118" s="86">
        <f t="shared" si="48"/>
        <v>3.2014967143942745</v>
      </c>
      <c r="BC118" s="89">
        <f t="shared" si="66"/>
        <v>3.4278398313443148E-3</v>
      </c>
      <c r="BD118" s="89">
        <f t="shared" si="66"/>
        <v>0.18565581241956863</v>
      </c>
      <c r="BE118" s="41">
        <f t="shared" si="54"/>
        <v>643.06165341614371</v>
      </c>
      <c r="BF118" s="89">
        <f t="shared" si="55"/>
        <v>0.16574188354803965</v>
      </c>
      <c r="BG118" s="89">
        <f t="shared" si="56"/>
        <v>0.83425811645196035</v>
      </c>
      <c r="BH118" s="89">
        <f t="shared" si="67"/>
        <v>3.1339080672208836E-2</v>
      </c>
      <c r="BI118" s="89">
        <f t="shared" si="67"/>
        <v>0.15774457157870411</v>
      </c>
      <c r="BJ118" s="41">
        <f t="shared" si="57"/>
        <v>401.35729802006614</v>
      </c>
      <c r="BK118" s="89">
        <f t="shared" si="58"/>
        <v>0.47225236029088952</v>
      </c>
      <c r="BL118" s="89">
        <f t="shared" si="59"/>
        <v>0.52774763970911054</v>
      </c>
      <c r="BM118" s="104">
        <f t="shared" si="33"/>
        <v>0</v>
      </c>
      <c r="BN118" s="86">
        <f t="shared" si="34"/>
        <v>1.0487113144994151E-4</v>
      </c>
      <c r="BO118" s="86">
        <f t="shared" si="35"/>
        <v>7.038519861465772E-3</v>
      </c>
      <c r="BP118" s="86">
        <f t="shared" si="36"/>
        <v>4.8067127037133318E-2</v>
      </c>
      <c r="BQ118" s="86">
        <f t="shared" si="37"/>
        <v>3.2260682578403701</v>
      </c>
      <c r="BR118" s="86">
        <f t="shared" si="49"/>
        <v>4.7750671263873272E-2</v>
      </c>
      <c r="BS118" s="86">
        <f t="shared" si="50"/>
        <v>3.1962099633767411</v>
      </c>
      <c r="BT118" s="89">
        <f t="shared" si="51"/>
        <v>3.8802059413975132E-3</v>
      </c>
      <c r="BU118" s="89">
        <f t="shared" si="51"/>
        <v>0.23776415963536213</v>
      </c>
      <c r="BV118" s="41">
        <f t="shared" si="38"/>
        <v>452.27972990643428</v>
      </c>
      <c r="BW118" s="89" t="e">
        <f t="shared" si="39"/>
        <v>#REF!</v>
      </c>
      <c r="BX118" s="42" t="e">
        <f t="shared" si="40"/>
        <v>#REF!</v>
      </c>
      <c r="BY118" s="89" t="e">
        <f t="shared" si="41"/>
        <v>#REF!</v>
      </c>
      <c r="BZ118" s="89" t="e">
        <f t="shared" si="41"/>
        <v>#REF!</v>
      </c>
      <c r="CA118" s="41">
        <f t="shared" si="52"/>
        <v>329.49304470708319</v>
      </c>
      <c r="CB118" s="89" t="e">
        <f t="shared" si="42"/>
        <v>#REF!</v>
      </c>
      <c r="CC118" s="89" t="e">
        <f t="shared" si="53"/>
        <v>#REF!</v>
      </c>
      <c r="CD118" s="41" t="e">
        <f t="shared" si="60"/>
        <v>#REF!</v>
      </c>
      <c r="CE118" s="41" t="e">
        <f t="shared" si="61"/>
        <v>#REF!</v>
      </c>
      <c r="CF118" s="42" t="e">
        <f t="shared" si="62"/>
        <v>#REF!</v>
      </c>
      <c r="CG118" s="42" t="e">
        <f t="shared" si="63"/>
        <v>#REF!</v>
      </c>
      <c r="CH118" s="42" t="e">
        <f t="shared" si="43"/>
        <v>#REF!</v>
      </c>
      <c r="CI118" s="89">
        <f t="shared" si="64"/>
        <v>1.7161887489091114</v>
      </c>
      <c r="CJ118" s="89">
        <f t="shared" si="65"/>
        <v>1.5357229978777778</v>
      </c>
      <c r="CK118" s="42" t="e">
        <f t="shared" si="44"/>
        <v>#REF!</v>
      </c>
      <c r="CL118" s="165"/>
      <c r="CM118" s="89" t="e">
        <f t="shared" si="25"/>
        <v>#REF!</v>
      </c>
      <c r="CN118" s="89">
        <f t="shared" si="26"/>
        <v>6.2490953675886238E-2</v>
      </c>
    </row>
    <row r="119" spans="4:92" ht="14.4" x14ac:dyDescent="0.3">
      <c r="D119" s="47"/>
      <c r="E119" s="32">
        <v>41673.550000000003</v>
      </c>
      <c r="F119" s="21">
        <f t="shared" si="11"/>
        <v>1790.0791666666701</v>
      </c>
      <c r="G119" s="21">
        <f t="shared" si="27"/>
        <v>264.11250000000291</v>
      </c>
      <c r="H119" s="21"/>
      <c r="I119" s="105">
        <f>(I120-I118)/2+I118</f>
        <v>1061</v>
      </c>
      <c r="J119" s="21">
        <v>10566</v>
      </c>
      <c r="K119" s="21">
        <v>9929</v>
      </c>
      <c r="L119" s="21">
        <v>11</v>
      </c>
      <c r="M119" s="51">
        <v>3.95</v>
      </c>
      <c r="N119" s="40"/>
      <c r="O119" s="40"/>
      <c r="P119" s="40"/>
      <c r="R119" s="22"/>
      <c r="S119" s="22"/>
      <c r="T119" s="22"/>
      <c r="U119" s="41">
        <f t="shared" si="15"/>
        <v>2.6777576477122783E-2</v>
      </c>
      <c r="V119" s="41">
        <f t="shared" si="16"/>
        <v>3.8155831129913951</v>
      </c>
      <c r="W119" s="41">
        <f t="shared" si="17"/>
        <v>8.6325348897547879E-3</v>
      </c>
      <c r="X119" s="248">
        <f>W119+V119+SUM($U$107:U119)</f>
        <v>3.9606041719858602</v>
      </c>
      <c r="Y119" s="104">
        <f>W119+V119+SUM($U$108:U119)-$X$108</f>
        <v>3.930429421748971</v>
      </c>
      <c r="Z119" s="42"/>
      <c r="AA119" s="165">
        <f t="shared" si="45"/>
        <v>1.0580886421493595E-2</v>
      </c>
      <c r="AB119" s="41">
        <f t="shared" si="18"/>
        <v>2.8495505394025514E-2</v>
      </c>
      <c r="AC119" s="48">
        <f t="shared" si="19"/>
        <v>4.0603737709605285</v>
      </c>
      <c r="AD119" s="48">
        <f t="shared" si="20"/>
        <v>0.27246617993071082</v>
      </c>
      <c r="AE119" s="48">
        <f t="shared" si="21"/>
        <v>0.27319335704478603</v>
      </c>
      <c r="AF119" s="48">
        <f t="shared" si="22"/>
        <v>0.27246617993071071</v>
      </c>
      <c r="AG119" s="238">
        <f t="shared" si="23"/>
        <v>7.2717693932050631E-4</v>
      </c>
      <c r="AH119" s="48">
        <f t="shared" si="24"/>
        <v>1.7475479817423586E-10</v>
      </c>
      <c r="AI119" s="48">
        <f>AE119+AC119+SUM($AB$107:AB119)</f>
        <v>4.4943145364355459</v>
      </c>
      <c r="AJ119" s="48">
        <f>AE119+AC119+SUM($AB$108:AB119)-$AI$108</f>
        <v>4.17514521020495</v>
      </c>
      <c r="AK119" s="41">
        <f t="shared" si="46"/>
        <v>1.2296290614199823E-2</v>
      </c>
      <c r="AL119" s="89"/>
      <c r="AM119" s="25">
        <v>367.65949999999998</v>
      </c>
      <c r="AN119" s="25">
        <v>0.21425335469952198</v>
      </c>
      <c r="AO119" s="41"/>
      <c r="AP119" s="41"/>
      <c r="AQ119" s="1"/>
      <c r="AR119" s="25">
        <v>327.87699999999995</v>
      </c>
      <c r="AS119" s="25">
        <v>9.0509667991868117E-2</v>
      </c>
      <c r="AV119" s="99">
        <f t="shared" si="28"/>
        <v>0</v>
      </c>
      <c r="AW119" s="86">
        <f t="shared" si="29"/>
        <v>4.1350662877056169E-3</v>
      </c>
      <c r="AX119" s="86">
        <f t="shared" si="30"/>
        <v>0.26905829075708038</v>
      </c>
      <c r="AY119" s="86">
        <f t="shared" si="31"/>
        <v>6.802613623915206E-2</v>
      </c>
      <c r="AZ119" s="86">
        <f t="shared" si="32"/>
        <v>4.4262884001963938</v>
      </c>
      <c r="BA119" s="86">
        <f t="shared" si="47"/>
        <v>6.4531365120459386E-2</v>
      </c>
      <c r="BB119" s="86">
        <f t="shared" si="48"/>
        <v>4.1106138450844902</v>
      </c>
      <c r="BC119" s="89">
        <f t="shared" si="66"/>
        <v>1.4116332727844877E-2</v>
      </c>
      <c r="BD119" s="89">
        <f t="shared" si="66"/>
        <v>0.90911713069021571</v>
      </c>
      <c r="BE119" s="41">
        <f t="shared" si="54"/>
        <v>381.79601045054909</v>
      </c>
      <c r="BF119" s="89">
        <f t="shared" si="55"/>
        <v>0.49705844857511389</v>
      </c>
      <c r="BG119" s="89">
        <f t="shared" si="56"/>
        <v>0.50294155142488606</v>
      </c>
      <c r="BH119" s="89">
        <f t="shared" si="67"/>
        <v>0.45890099299921056</v>
      </c>
      <c r="BI119" s="89">
        <f t="shared" si="67"/>
        <v>0.4643324704188504</v>
      </c>
      <c r="BJ119" s="41">
        <f t="shared" si="57"/>
        <v>397.03105812062358</v>
      </c>
      <c r="BK119" s="89">
        <f t="shared" si="58"/>
        <v>0.47773855788922864</v>
      </c>
      <c r="BL119" s="89">
        <f t="shared" si="59"/>
        <v>0.52226144211077141</v>
      </c>
      <c r="BM119" s="104">
        <f t="shared" si="33"/>
        <v>0</v>
      </c>
      <c r="BN119" s="86">
        <f t="shared" si="34"/>
        <v>1.2691758440009339E-4</v>
      </c>
      <c r="BO119" s="86">
        <f t="shared" si="35"/>
        <v>8.5056173053546947E-3</v>
      </c>
      <c r="BP119" s="86">
        <f t="shared" si="36"/>
        <v>5.8229746035542068E-2</v>
      </c>
      <c r="BQ119" s="86">
        <f t="shared" si="37"/>
        <v>3.9023744259503181</v>
      </c>
      <c r="BR119" s="86">
        <f t="shared" si="49"/>
        <v>5.7913290262282022E-2</v>
      </c>
      <c r="BS119" s="86">
        <f t="shared" si="50"/>
        <v>3.8725161314866892</v>
      </c>
      <c r="BT119" s="89">
        <f t="shared" si="51"/>
        <v>1.016261899840875E-2</v>
      </c>
      <c r="BU119" s="89">
        <f t="shared" si="51"/>
        <v>0.67630616810994804</v>
      </c>
      <c r="BV119" s="41">
        <f t="shared" si="38"/>
        <v>337.22406949206896</v>
      </c>
      <c r="BW119" s="89" t="e">
        <f t="shared" si="39"/>
        <v>#REF!</v>
      </c>
      <c r="BX119" s="42" t="e">
        <f t="shared" si="40"/>
        <v>#REF!</v>
      </c>
      <c r="BY119" s="89" t="e">
        <f t="shared" si="41"/>
        <v>#REF!</v>
      </c>
      <c r="BZ119" s="89" t="e">
        <f t="shared" si="41"/>
        <v>#REF!</v>
      </c>
      <c r="CA119" s="41">
        <f t="shared" si="52"/>
        <v>330.84321074135323</v>
      </c>
      <c r="CB119" s="89" t="e">
        <f t="shared" si="42"/>
        <v>#REF!</v>
      </c>
      <c r="CC119" s="89" t="e">
        <f t="shared" si="53"/>
        <v>#REF!</v>
      </c>
      <c r="CD119" s="41" t="e">
        <f t="shared" si="60"/>
        <v>#REF!</v>
      </c>
      <c r="CE119" s="41" t="e">
        <f t="shared" si="61"/>
        <v>#REF!</v>
      </c>
      <c r="CF119" s="42" t="e">
        <f t="shared" si="62"/>
        <v>#REF!</v>
      </c>
      <c r="CG119" s="42" t="e">
        <f t="shared" si="63"/>
        <v>#REF!</v>
      </c>
      <c r="CH119" s="42" t="e">
        <f t="shared" si="43"/>
        <v>#REF!</v>
      </c>
      <c r="CI119" s="89">
        <f t="shared" si="64"/>
        <v>2.1805173585035171</v>
      </c>
      <c r="CJ119" s="89">
        <f t="shared" si="65"/>
        <v>1.9946278517014333</v>
      </c>
      <c r="CK119" s="42" t="e">
        <f t="shared" si="44"/>
        <v>#REF!</v>
      </c>
      <c r="CL119" s="165"/>
      <c r="CM119" s="89" t="e">
        <f t="shared" si="25"/>
        <v>#REF!</v>
      </c>
      <c r="CN119" s="89">
        <f t="shared" si="26"/>
        <v>7.939838163274518E-2</v>
      </c>
    </row>
    <row r="120" spans="4:92" ht="14.4" x14ac:dyDescent="0.3">
      <c r="D120" s="47"/>
      <c r="E120" s="32">
        <v>41709.511805555558</v>
      </c>
      <c r="F120" s="21">
        <f t="shared" si="11"/>
        <v>1826.0409722222248</v>
      </c>
      <c r="G120" s="21">
        <f t="shared" si="27"/>
        <v>300.07430555555766</v>
      </c>
      <c r="H120" s="21"/>
      <c r="I120" s="21">
        <v>1078</v>
      </c>
      <c r="J120" s="21">
        <v>11157</v>
      </c>
      <c r="K120" s="21">
        <v>11036</v>
      </c>
      <c r="L120" s="21">
        <v>15</v>
      </c>
      <c r="M120" s="51">
        <v>3.95</v>
      </c>
      <c r="N120" s="40"/>
      <c r="O120" s="40"/>
      <c r="P120" s="40"/>
      <c r="R120" s="22"/>
      <c r="S120" s="22"/>
      <c r="T120" s="22"/>
      <c r="U120" s="41">
        <f t="shared" si="15"/>
        <v>3.0239933124965396E-2</v>
      </c>
      <c r="V120" s="41">
        <f t="shared" si="16"/>
        <v>4.3089402907012015</v>
      </c>
      <c r="W120" s="41">
        <f t="shared" si="17"/>
        <v>9.7487268120824578E-3</v>
      </c>
      <c r="X120" s="248">
        <f>W120+V120+SUM($U$107:U120)</f>
        <v>4.4853174747429598</v>
      </c>
      <c r="Y120" s="104">
        <f>W120+V120+SUM($U$108:U120)-$X$108</f>
        <v>4.4551427245060706</v>
      </c>
      <c r="Z120" s="42"/>
      <c r="AA120" s="165">
        <f t="shared" si="45"/>
        <v>1.1436097727166325E-2</v>
      </c>
      <c r="AB120" s="41">
        <f t="shared" si="18"/>
        <v>3.0571487302939373E-2</v>
      </c>
      <c r="AC120" s="48">
        <f t="shared" si="19"/>
        <v>4.3561840180639093</v>
      </c>
      <c r="AD120" s="48">
        <f t="shared" si="20"/>
        <v>0.29231614758370134</v>
      </c>
      <c r="AE120" s="48">
        <f t="shared" si="21"/>
        <v>0.29309630170283496</v>
      </c>
      <c r="AF120" s="48">
        <f t="shared" si="22"/>
        <v>0.29231614758370139</v>
      </c>
      <c r="AG120" s="238">
        <f t="shared" si="23"/>
        <v>7.8015393164734695E-4</v>
      </c>
      <c r="AH120" s="48">
        <f t="shared" si="24"/>
        <v>1.8748620246024909E-10</v>
      </c>
      <c r="AI120" s="48">
        <f>AE120+AC120+SUM($AB$107:AB120)</f>
        <v>4.8405992154999149</v>
      </c>
      <c r="AJ120" s="48">
        <f>AE120+AC120+SUM($AB$108:AB120)-$AI$108</f>
        <v>4.521429889269319</v>
      </c>
      <c r="AK120" s="41">
        <f t="shared" si="46"/>
        <v>1.218057424325324E-2</v>
      </c>
      <c r="AL120" s="89"/>
      <c r="AM120" s="25">
        <v>370.27</v>
      </c>
      <c r="AN120" s="25">
        <v>0.29698484809836123</v>
      </c>
      <c r="AO120" s="41"/>
      <c r="AP120" s="41"/>
      <c r="AQ120"/>
      <c r="AR120" s="25">
        <v>327.13650000000001</v>
      </c>
      <c r="AS120" s="25">
        <v>0.16051323932932893</v>
      </c>
      <c r="AV120" s="99">
        <f t="shared" si="28"/>
        <v>0</v>
      </c>
      <c r="AW120" s="86">
        <f t="shared" si="29"/>
        <v>4.4446574535479053E-3</v>
      </c>
      <c r="AX120" s="86">
        <f t="shared" si="30"/>
        <v>0.28865164424928708</v>
      </c>
      <c r="AY120" s="86">
        <f t="shared" si="31"/>
        <v>7.340524345688712E-2</v>
      </c>
      <c r="AZ120" s="86">
        <f t="shared" si="32"/>
        <v>4.7671939720430281</v>
      </c>
      <c r="BA120" s="86">
        <f t="shared" si="47"/>
        <v>6.9910472338194446E-2</v>
      </c>
      <c r="BB120" s="86">
        <f t="shared" si="48"/>
        <v>4.4515194169311254</v>
      </c>
      <c r="BC120" s="89">
        <f t="shared" si="66"/>
        <v>5.3791072177350602E-3</v>
      </c>
      <c r="BD120" s="89">
        <f t="shared" si="66"/>
        <v>0.34090557184663517</v>
      </c>
      <c r="BE120" s="41">
        <f t="shared" si="54"/>
        <v>404.16450576040575</v>
      </c>
      <c r="BF120" s="89">
        <f t="shared" si="55"/>
        <v>0.46869247995113428</v>
      </c>
      <c r="BG120" s="89">
        <f t="shared" si="56"/>
        <v>0.53130752004886572</v>
      </c>
      <c r="BH120" s="89">
        <f t="shared" si="67"/>
        <v>0.16230102499976173</v>
      </c>
      <c r="BI120" s="89">
        <f t="shared" si="67"/>
        <v>0.18398365406460726</v>
      </c>
      <c r="BJ120" s="41">
        <f t="shared" si="57"/>
        <v>397.57735070504509</v>
      </c>
      <c r="BK120" s="89">
        <f t="shared" si="58"/>
        <v>0.47704579254696694</v>
      </c>
      <c r="BL120" s="89">
        <f t="shared" si="59"/>
        <v>0.52295420745303312</v>
      </c>
      <c r="BM120" s="104">
        <f t="shared" si="33"/>
        <v>0</v>
      </c>
      <c r="BN120" s="86">
        <f t="shared" si="34"/>
        <v>1.4324935048548089E-4</v>
      </c>
      <c r="BO120" s="86">
        <f t="shared" si="35"/>
        <v>9.6054774615969771E-3</v>
      </c>
      <c r="BP120" s="86">
        <f t="shared" si="36"/>
        <v>6.590797212429586E-2</v>
      </c>
      <c r="BQ120" s="86">
        <f t="shared" si="37"/>
        <v>4.4194095026186639</v>
      </c>
      <c r="BR120" s="86">
        <f t="shared" si="49"/>
        <v>6.5591516351035814E-2</v>
      </c>
      <c r="BS120" s="86">
        <f t="shared" si="50"/>
        <v>4.3895512081550345</v>
      </c>
      <c r="BT120" s="89">
        <f t="shared" si="51"/>
        <v>7.6782260887537923E-3</v>
      </c>
      <c r="BU120" s="89">
        <f t="shared" si="51"/>
        <v>0.51703507666834536</v>
      </c>
      <c r="BV120" s="41">
        <f t="shared" si="38"/>
        <v>321.54750151069499</v>
      </c>
      <c r="BW120" s="89" t="e">
        <f t="shared" si="39"/>
        <v>#REF!</v>
      </c>
      <c r="BX120" s="42" t="e">
        <f t="shared" si="40"/>
        <v>#REF!</v>
      </c>
      <c r="BY120" s="89" t="e">
        <f t="shared" si="41"/>
        <v>#REF!</v>
      </c>
      <c r="BZ120" s="89" t="e">
        <f t="shared" si="41"/>
        <v>#REF!</v>
      </c>
      <c r="CA120" s="41">
        <f t="shared" si="52"/>
        <v>329.74829066710276</v>
      </c>
      <c r="CB120" s="89" t="e">
        <f t="shared" si="42"/>
        <v>#REF!</v>
      </c>
      <c r="CC120" s="89" t="e">
        <f t="shared" si="53"/>
        <v>#REF!</v>
      </c>
      <c r="CD120" s="41" t="e">
        <f t="shared" si="60"/>
        <v>#REF!</v>
      </c>
      <c r="CE120" s="41" t="e">
        <f t="shared" si="61"/>
        <v>#REF!</v>
      </c>
      <c r="CF120" s="42" t="e">
        <f t="shared" si="62"/>
        <v>#REF!</v>
      </c>
      <c r="CG120" s="42" t="e">
        <f t="shared" si="63"/>
        <v>#REF!</v>
      </c>
      <c r="CH120" s="42" t="e">
        <f t="shared" si="43"/>
        <v>#REF!</v>
      </c>
      <c r="CI120" s="89">
        <f t="shared" si="64"/>
        <v>2.364500784297292</v>
      </c>
      <c r="CJ120" s="89">
        <f t="shared" si="65"/>
        <v>2.1569291049720274</v>
      </c>
      <c r="CK120" s="42" t="e">
        <f t="shared" si="44"/>
        <v>#REF!</v>
      </c>
      <c r="CL120" s="165"/>
      <c r="CM120" s="89" t="e">
        <f t="shared" si="25"/>
        <v>#REF!</v>
      </c>
      <c r="CN120" s="89">
        <f t="shared" si="26"/>
        <v>8.6097702873324258E-2</v>
      </c>
    </row>
    <row r="121" spans="4:92" ht="14.4" x14ac:dyDescent="0.3">
      <c r="D121" s="47"/>
      <c r="E121" s="32">
        <v>41772.583333333336</v>
      </c>
      <c r="F121" s="21">
        <f t="shared" si="11"/>
        <v>1889.1125000000029</v>
      </c>
      <c r="G121" s="21">
        <f t="shared" si="27"/>
        <v>363.14583333333576</v>
      </c>
      <c r="H121" s="21"/>
      <c r="I121" s="21">
        <v>1070</v>
      </c>
      <c r="J121" s="21">
        <v>12442</v>
      </c>
      <c r="K121" s="21">
        <v>12088</v>
      </c>
      <c r="L121" s="21">
        <v>1</v>
      </c>
      <c r="M121" s="51">
        <v>3.95</v>
      </c>
      <c r="N121" s="40"/>
      <c r="O121" s="40"/>
      <c r="P121" s="40"/>
      <c r="R121" s="22"/>
      <c r="S121" s="22"/>
      <c r="T121" s="22"/>
      <c r="U121" s="41">
        <f t="shared" si="15"/>
        <v>3.2876729071159468E-2</v>
      </c>
      <c r="V121" s="41">
        <f t="shared" si="16"/>
        <v>4.6846618984164374</v>
      </c>
      <c r="W121" s="41">
        <f t="shared" si="17"/>
        <v>1.0598775098645322E-2</v>
      </c>
      <c r="X121" s="248">
        <f>W121+V121+SUM($U$107:U121)</f>
        <v>4.8947658598159185</v>
      </c>
      <c r="Y121" s="104">
        <f>W121+V121+SUM($U$108:U121)-$X$108</f>
        <v>4.8645911095790293</v>
      </c>
      <c r="Z121" s="42"/>
      <c r="AA121" s="165">
        <f t="shared" si="45"/>
        <v>1.0334965317155201E-2</v>
      </c>
      <c r="AB121" s="41">
        <f t="shared" si="18"/>
        <v>3.3839532023772836E-2</v>
      </c>
      <c r="AC121" s="48">
        <f t="shared" si="19"/>
        <v>4.8218533537472963</v>
      </c>
      <c r="AD121" s="48">
        <f t="shared" si="20"/>
        <v>0.32356429175997248</v>
      </c>
      <c r="AE121" s="48">
        <f t="shared" si="21"/>
        <v>0.32442784314811046</v>
      </c>
      <c r="AF121" s="48">
        <f t="shared" si="22"/>
        <v>0.32356429175997242</v>
      </c>
      <c r="AG121" s="238">
        <f t="shared" si="23"/>
        <v>8.6355118060986111E-4</v>
      </c>
      <c r="AH121" s="48">
        <f t="shared" si="24"/>
        <v>2.0752818759848665E-10</v>
      </c>
      <c r="AI121" s="48">
        <f>AE121+AC121+SUM($AB$107:AB121)</f>
        <v>5.3714396246523508</v>
      </c>
      <c r="AJ121" s="48">
        <f>AE121+AC121+SUM($AB$108:AB121)-$AI$108</f>
        <v>5.0522702984217549</v>
      </c>
      <c r="AK121" s="41">
        <f t="shared" si="46"/>
        <v>1.1161121355197612E-2</v>
      </c>
      <c r="AL121" s="89"/>
      <c r="AM121" s="25">
        <v>374.9203333333333</v>
      </c>
      <c r="AN121" s="25">
        <v>0.767519598012528</v>
      </c>
      <c r="AO121" s="41"/>
      <c r="AP121" s="41"/>
      <c r="AR121" s="25">
        <v>327.56366666666662</v>
      </c>
      <c r="AS121" s="25">
        <v>0.21822083615761612</v>
      </c>
      <c r="AV121" s="99">
        <f t="shared" si="28"/>
        <v>0</v>
      </c>
      <c r="AW121" s="86">
        <f t="shared" si="29"/>
        <v>4.9362268683166947E-3</v>
      </c>
      <c r="AX121" s="86">
        <f t="shared" si="30"/>
        <v>0.31949161627979378</v>
      </c>
      <c r="AY121" s="86">
        <f t="shared" si="31"/>
        <v>8.1727401506180825E-2</v>
      </c>
      <c r="AZ121" s="86">
        <f t="shared" si="32"/>
        <v>5.2897122231461697</v>
      </c>
      <c r="BA121" s="86">
        <f t="shared" si="47"/>
        <v>7.823263038748815E-2</v>
      </c>
      <c r="BB121" s="86">
        <f t="shared" si="48"/>
        <v>4.9740376680342671</v>
      </c>
      <c r="BC121" s="89">
        <f t="shared" si="66"/>
        <v>8.3221580492937042E-3</v>
      </c>
      <c r="BD121" s="89">
        <f t="shared" si="66"/>
        <v>0.52251825110314165</v>
      </c>
      <c r="BE121" s="41">
        <f t="shared" si="54"/>
        <v>417.34763800232002</v>
      </c>
      <c r="BF121" s="89">
        <f t="shared" si="55"/>
        <v>0.45197466722570101</v>
      </c>
      <c r="BG121" s="89">
        <f t="shared" si="56"/>
        <v>0.54802533277429899</v>
      </c>
      <c r="BH121" s="89">
        <f t="shared" si="67"/>
        <v>0.2399264172766272</v>
      </c>
      <c r="BI121" s="89">
        <f t="shared" si="67"/>
        <v>0.29091399187580874</v>
      </c>
      <c r="BJ121" s="41">
        <f t="shared" si="57"/>
        <v>399.65420187341618</v>
      </c>
      <c r="BK121" s="89">
        <f t="shared" si="58"/>
        <v>0.47441209303957399</v>
      </c>
      <c r="BL121" s="89">
        <f t="shared" si="59"/>
        <v>0.52558790696042601</v>
      </c>
      <c r="BM121" s="104">
        <f t="shared" si="33"/>
        <v>0</v>
      </c>
      <c r="BN121" s="86">
        <f t="shared" si="34"/>
        <v>1.5578948730594566E-4</v>
      </c>
      <c r="BO121" s="86">
        <f t="shared" si="35"/>
        <v>1.0442985611339377E-2</v>
      </c>
      <c r="BP121" s="86">
        <f t="shared" si="36"/>
        <v>7.1947282274235025E-2</v>
      </c>
      <c r="BQ121" s="86">
        <f t="shared" si="37"/>
        <v>4.8228185775416836</v>
      </c>
      <c r="BR121" s="86">
        <f t="shared" si="49"/>
        <v>7.1630826500974978E-2</v>
      </c>
      <c r="BS121" s="86">
        <f t="shared" si="50"/>
        <v>4.7929602830780542</v>
      </c>
      <c r="BT121" s="89">
        <f t="shared" si="51"/>
        <v>6.0393101499391644E-3</v>
      </c>
      <c r="BU121" s="89">
        <f t="shared" si="51"/>
        <v>0.40340907492301969</v>
      </c>
      <c r="BV121" s="41">
        <f t="shared" si="38"/>
        <v>332.24334430215129</v>
      </c>
      <c r="BW121" s="89" t="e">
        <f t="shared" si="39"/>
        <v>#REF!</v>
      </c>
      <c r="BX121" s="42" t="e">
        <f t="shared" si="40"/>
        <v>#REF!</v>
      </c>
      <c r="BY121" s="89" t="e">
        <f t="shared" si="41"/>
        <v>#REF!</v>
      </c>
      <c r="BZ121" s="89" t="e">
        <f t="shared" si="41"/>
        <v>#REF!</v>
      </c>
      <c r="CA121" s="41">
        <f t="shared" si="52"/>
        <v>329.95829183952054</v>
      </c>
      <c r="CB121" s="89" t="e">
        <f t="shared" si="42"/>
        <v>#REF!</v>
      </c>
      <c r="CC121" s="89" t="e">
        <f t="shared" si="53"/>
        <v>#REF!</v>
      </c>
      <c r="CD121" s="41" t="e">
        <f t="shared" si="60"/>
        <v>#REF!</v>
      </c>
      <c r="CE121" s="41" t="e">
        <f t="shared" si="61"/>
        <v>#REF!</v>
      </c>
      <c r="CF121" s="42" t="e">
        <f t="shared" si="62"/>
        <v>#REF!</v>
      </c>
      <c r="CG121" s="42" t="e">
        <f t="shared" si="63"/>
        <v>#REF!</v>
      </c>
      <c r="CH121" s="42" t="e">
        <f t="shared" si="43"/>
        <v>#REF!</v>
      </c>
      <c r="CI121" s="89">
        <f t="shared" si="64"/>
        <v>2.6554121715458172</v>
      </c>
      <c r="CJ121" s="89">
        <f t="shared" si="65"/>
        <v>2.3968581268759377</v>
      </c>
      <c r="CK121" s="42" t="e">
        <f t="shared" si="44"/>
        <v>#REF!</v>
      </c>
      <c r="CL121" s="165"/>
      <c r="CM121" s="89" t="e">
        <f t="shared" si="25"/>
        <v>#REF!</v>
      </c>
      <c r="CN121" s="89">
        <f t="shared" si="26"/>
        <v>9.6690552893982526E-2</v>
      </c>
    </row>
    <row r="122" spans="4:92" ht="14.4" x14ac:dyDescent="0.3">
      <c r="D122" s="47"/>
      <c r="E122" s="32">
        <v>42073.469444444447</v>
      </c>
      <c r="F122" s="21">
        <f t="shared" si="11"/>
        <v>2189.9986111111139</v>
      </c>
      <c r="G122" s="21">
        <f t="shared" si="27"/>
        <v>664.03194444444671</v>
      </c>
      <c r="H122" s="21"/>
      <c r="I122" s="21">
        <v>1073</v>
      </c>
      <c r="J122" s="21">
        <v>15087</v>
      </c>
      <c r="K122" s="21">
        <v>15057</v>
      </c>
      <c r="L122" s="21">
        <v>6</v>
      </c>
      <c r="M122" s="51">
        <v>3.95</v>
      </c>
      <c r="N122" s="40"/>
      <c r="O122" s="40"/>
      <c r="P122" s="40"/>
      <c r="R122" s="22"/>
      <c r="S122" s="22"/>
      <c r="T122" s="22"/>
      <c r="U122" s="41">
        <f t="shared" si="15"/>
        <v>4.1066580901042884E-2</v>
      </c>
      <c r="V122" s="41">
        <f t="shared" si="16"/>
        <v>5.8516480282740897</v>
      </c>
      <c r="W122" s="41">
        <f t="shared" si="17"/>
        <v>1.3239013348876517E-2</v>
      </c>
      <c r="X122" s="248">
        <f>W122+V122+SUM($U$107:U122)</f>
        <v>6.105458808824844</v>
      </c>
      <c r="Y122" s="104">
        <f>W122+V122+SUM($U$108:U122)-$X$108</f>
        <v>6.0752840585879548</v>
      </c>
      <c r="Z122" s="42"/>
      <c r="AA122" s="165">
        <f t="shared" si="45"/>
        <v>4.8966354562899441E-3</v>
      </c>
      <c r="AB122" s="41">
        <f t="shared" si="18"/>
        <v>4.1148403138343226E-2</v>
      </c>
      <c r="AC122" s="48">
        <f t="shared" si="19"/>
        <v>5.8633070201614652</v>
      </c>
      <c r="AD122" s="48">
        <f t="shared" si="20"/>
        <v>0.39344970578075483</v>
      </c>
      <c r="AE122" s="48">
        <f t="shared" si="21"/>
        <v>0.39449977233087191</v>
      </c>
      <c r="AF122" s="48">
        <f t="shared" si="22"/>
        <v>0.39344970578075478</v>
      </c>
      <c r="AG122" s="238">
        <f t="shared" si="23"/>
        <v>1.0500662977656946E-3</v>
      </c>
      <c r="AH122" s="48">
        <f t="shared" si="24"/>
        <v>2.5235140722020448E-10</v>
      </c>
      <c r="AI122" s="48">
        <f>AE122+AC122+SUM($AB$107:AB122)</f>
        <v>6.524113623387624</v>
      </c>
      <c r="AJ122" s="48">
        <f>AE122+AC122+SUM($AB$108:AB122)-$AI$108</f>
        <v>6.2049442971570281</v>
      </c>
      <c r="AK122" s="41">
        <f t="shared" si="46"/>
        <v>4.7840416451978172E-3</v>
      </c>
      <c r="AL122" s="89"/>
      <c r="AM122" s="25">
        <v>330.69500000000005</v>
      </c>
      <c r="AN122" s="25">
        <v>0.56285699782448639</v>
      </c>
      <c r="AO122" s="41"/>
      <c r="AP122" s="41"/>
      <c r="AQ122" s="25"/>
      <c r="AR122" s="25">
        <v>295.41800000000001</v>
      </c>
      <c r="AS122" s="25">
        <v>0.24099999999998545</v>
      </c>
      <c r="AV122" s="99">
        <f t="shared" si="28"/>
        <v>0</v>
      </c>
      <c r="AW122" s="86">
        <f t="shared" si="29"/>
        <v>5.8121570196581658E-3</v>
      </c>
      <c r="AX122" s="86">
        <f t="shared" si="30"/>
        <v>0.38868761531121376</v>
      </c>
      <c r="AY122" s="86">
        <f t="shared" si="31"/>
        <v>9.6119631626597146E-2</v>
      </c>
      <c r="AZ122" s="86">
        <f t="shared" si="32"/>
        <v>6.4279939917610269</v>
      </c>
      <c r="BA122" s="86">
        <f t="shared" si="47"/>
        <v>9.2624860507904472E-2</v>
      </c>
      <c r="BB122" s="86">
        <f t="shared" si="48"/>
        <v>6.1123194366491234</v>
      </c>
      <c r="BC122" s="89">
        <f t="shared" si="66"/>
        <v>1.4392230120416322E-2</v>
      </c>
      <c r="BD122" s="89">
        <f t="shared" si="66"/>
        <v>1.1382817686148563</v>
      </c>
      <c r="BE122" s="41">
        <f t="shared" si="54"/>
        <v>125.17533627849353</v>
      </c>
      <c r="BF122" s="89">
        <f t="shared" si="55"/>
        <v>0.82248462905768849</v>
      </c>
      <c r="BG122" s="89">
        <f t="shared" si="56"/>
        <v>0.17751537094231151</v>
      </c>
      <c r="BH122" s="89">
        <f t="shared" si="67"/>
        <v>0.9480566462742237</v>
      </c>
      <c r="BI122" s="89">
        <f t="shared" si="67"/>
        <v>0.20461735246104953</v>
      </c>
      <c r="BJ122" s="41">
        <f t="shared" si="57"/>
        <v>348.53869787939232</v>
      </c>
      <c r="BK122" s="89">
        <f t="shared" si="58"/>
        <v>0.53923275989303343</v>
      </c>
      <c r="BL122" s="89">
        <f t="shared" si="59"/>
        <v>0.46076724010696657</v>
      </c>
      <c r="BM122" s="104">
        <f t="shared" si="33"/>
        <v>0</v>
      </c>
      <c r="BN122" s="86">
        <f t="shared" si="34"/>
        <v>1.8995348308967569E-4</v>
      </c>
      <c r="BO122" s="86">
        <f t="shared" si="35"/>
        <v>1.3049059865786842E-2</v>
      </c>
      <c r="BP122" s="86">
        <f t="shared" si="36"/>
        <v>8.7601178126709867E-2</v>
      </c>
      <c r="BQ122" s="86">
        <f t="shared" si="37"/>
        <v>6.0178576306981348</v>
      </c>
      <c r="BR122" s="86">
        <f t="shared" si="49"/>
        <v>8.728472235344982E-2</v>
      </c>
      <c r="BS122" s="86">
        <f t="shared" si="50"/>
        <v>5.9879993362345054</v>
      </c>
      <c r="BT122" s="89">
        <f t="shared" si="51"/>
        <v>1.5653895852474842E-2</v>
      </c>
      <c r="BU122" s="89">
        <f t="shared" si="51"/>
        <v>1.1950390531564512</v>
      </c>
      <c r="BV122" s="41">
        <f>1000*((BT122/BU122)/0.0112372-1)</f>
        <v>165.68774727062174</v>
      </c>
      <c r="BW122" s="89" t="e">
        <f t="shared" si="39"/>
        <v>#REF!</v>
      </c>
      <c r="BX122" s="42" t="e">
        <f t="shared" si="40"/>
        <v>#REF!</v>
      </c>
      <c r="BY122" s="89" t="e">
        <f t="shared" si="41"/>
        <v>#REF!</v>
      </c>
      <c r="BZ122" s="89" t="e">
        <f t="shared" si="41"/>
        <v>#REF!</v>
      </c>
      <c r="CA122" s="41">
        <f t="shared" si="52"/>
        <v>297.17443449083891</v>
      </c>
      <c r="CB122" s="89" t="e">
        <f t="shared" si="42"/>
        <v>#REF!</v>
      </c>
      <c r="CC122" s="89" t="e">
        <f t="shared" si="53"/>
        <v>#REF!</v>
      </c>
      <c r="CD122" s="41" t="e">
        <f t="shared" si="60"/>
        <v>#REF!</v>
      </c>
      <c r="CE122" s="41" t="e">
        <f t="shared" si="61"/>
        <v>#REF!</v>
      </c>
      <c r="CF122" s="42" t="e">
        <f t="shared" si="62"/>
        <v>#REF!</v>
      </c>
      <c r="CG122" s="42" t="e">
        <f t="shared" si="63"/>
        <v>#REF!</v>
      </c>
      <c r="CH122" s="42" t="e">
        <f t="shared" si="43"/>
        <v>#REF!</v>
      </c>
      <c r="CI122" s="89">
        <f t="shared" si="64"/>
        <v>2.8590350588185052</v>
      </c>
      <c r="CJ122" s="89">
        <f t="shared" si="65"/>
        <v>3.3459092383385229</v>
      </c>
      <c r="CK122" s="42" t="e">
        <f t="shared" si="44"/>
        <v>#REF!</v>
      </c>
      <c r="CL122" s="165"/>
      <c r="CM122" s="89" t="e">
        <f t="shared" si="25"/>
        <v>#REF!</v>
      </c>
      <c r="CN122" s="89">
        <f t="shared" si="26"/>
        <v>0.10410499866750021</v>
      </c>
    </row>
    <row r="123" spans="4:92" ht="14.4" x14ac:dyDescent="0.3">
      <c r="D123" s="47"/>
      <c r="E123" s="32">
        <v>42284.61041666667</v>
      </c>
      <c r="F123" s="21">
        <f t="shared" si="11"/>
        <v>2401.1395833333372</v>
      </c>
      <c r="G123" s="21">
        <f t="shared" si="27"/>
        <v>875.17291666667006</v>
      </c>
      <c r="H123" s="21"/>
      <c r="I123" s="21">
        <v>1073</v>
      </c>
      <c r="J123" s="21">
        <v>17762</v>
      </c>
      <c r="K123" s="21">
        <v>18003</v>
      </c>
      <c r="L123" s="21">
        <v>6</v>
      </c>
      <c r="M123" s="51">
        <v>3.95</v>
      </c>
      <c r="N123" s="40"/>
      <c r="O123" s="40"/>
      <c r="P123" s="40"/>
      <c r="R123" s="22"/>
      <c r="S123" s="22"/>
      <c r="T123" s="22"/>
      <c r="U123" s="41">
        <f t="shared" si="15"/>
        <v>4.91015246039367E-2</v>
      </c>
      <c r="V123" s="41">
        <f t="shared" si="16"/>
        <v>6.9965610316144273</v>
      </c>
      <c r="W123" s="41">
        <f t="shared" si="17"/>
        <v>1.582931243407212E-2</v>
      </c>
      <c r="X123" s="248">
        <f>W123+V123+SUM($U$107:U123)</f>
        <v>7.3020636358543145</v>
      </c>
      <c r="Y123" s="104">
        <f>W123+V123+SUM($U$108:U123)-$X$108</f>
        <v>7.2718888856174253</v>
      </c>
      <c r="Z123" s="42"/>
      <c r="AA123" s="165">
        <f t="shared" si="45"/>
        <v>4.7253766458242802E-3</v>
      </c>
      <c r="AB123" s="41">
        <f t="shared" si="18"/>
        <v>4.8444219297623936E-2</v>
      </c>
      <c r="AC123" s="48">
        <f t="shared" si="19"/>
        <v>6.9029004634525055</v>
      </c>
      <c r="AD123" s="48">
        <f t="shared" si="20"/>
        <v>0.46321029191209429</v>
      </c>
      <c r="AE123" s="48">
        <f t="shared" si="21"/>
        <v>0.46444654047464334</v>
      </c>
      <c r="AF123" s="48">
        <f t="shared" si="22"/>
        <v>0.46321029191209412</v>
      </c>
      <c r="AG123" s="238">
        <f t="shared" si="23"/>
        <v>1.2362482654546471E-3</v>
      </c>
      <c r="AH123" s="48">
        <f t="shared" si="24"/>
        <v>2.970945645287513E-10</v>
      </c>
      <c r="AI123" s="48">
        <f>AE123+AC123+SUM($AB$107:AB123)</f>
        <v>7.6820980541200603</v>
      </c>
      <c r="AJ123" s="48">
        <f>AE123+AC123+SUM($AB$108:AB123)-$AI$108</f>
        <v>7.3629287278894644</v>
      </c>
      <c r="AK123" s="41">
        <f t="shared" si="46"/>
        <v>4.6905150412790029E-3</v>
      </c>
      <c r="AL123" s="89"/>
      <c r="AM123" s="25">
        <v>294.07499999999999</v>
      </c>
      <c r="AN123" s="25">
        <v>5.3740115370193048E-2</v>
      </c>
      <c r="AO123" s="1"/>
      <c r="AP123" s="1"/>
      <c r="AR123" s="25">
        <v>268.55549999999999</v>
      </c>
      <c r="AS123" s="25">
        <v>5.3033008589023219E-2</v>
      </c>
      <c r="AV123" s="99">
        <f t="shared" si="28"/>
        <v>0</v>
      </c>
      <c r="AW123" s="86">
        <f t="shared" si="29"/>
        <v>6.6570735269765591E-3</v>
      </c>
      <c r="AX123" s="86">
        <f t="shared" si="30"/>
        <v>0.45778946694766676</v>
      </c>
      <c r="AY123" s="86">
        <f t="shared" si="31"/>
        <v>0.11011017874190154</v>
      </c>
      <c r="AZ123" s="86">
        <f t="shared" si="32"/>
        <v>7.5719878753781584</v>
      </c>
      <c r="BA123" s="86">
        <f t="shared" si="47"/>
        <v>0.10661540762320887</v>
      </c>
      <c r="BB123" s="86">
        <f t="shared" si="48"/>
        <v>7.2563133202662549</v>
      </c>
      <c r="BC123" s="89">
        <f t="shared" si="66"/>
        <v>1.3990547115304397E-2</v>
      </c>
      <c r="BD123" s="89">
        <f t="shared" si="66"/>
        <v>1.1439938836171315</v>
      </c>
      <c r="BE123" s="41">
        <f t="shared" si="54"/>
        <v>88.310665636591295</v>
      </c>
      <c r="BF123" s="89">
        <f t="shared" si="55"/>
        <v>0.86923350850961822</v>
      </c>
      <c r="BG123" s="89">
        <f t="shared" si="56"/>
        <v>0.13076649149038178</v>
      </c>
      <c r="BH123" s="89">
        <f t="shared" si="67"/>
        <v>1.0065588695250687</v>
      </c>
      <c r="BI123" s="89">
        <f t="shared" si="67"/>
        <v>0.15142556120736772</v>
      </c>
      <c r="BJ123" s="41">
        <f t="shared" si="57"/>
        <v>307.51245437361121</v>
      </c>
      <c r="BK123" s="89">
        <f t="shared" si="58"/>
        <v>0.59125901914400469</v>
      </c>
      <c r="BL123" s="89">
        <f t="shared" si="59"/>
        <v>0.40874098085599531</v>
      </c>
      <c r="BM123" s="104">
        <f t="shared" si="33"/>
        <v>0</v>
      </c>
      <c r="BN123" s="86">
        <f t="shared" si="34"/>
        <v>2.2247564361681612E-4</v>
      </c>
      <c r="BO123" s="86">
        <f t="shared" si="35"/>
        <v>1.5606836790455304E-2</v>
      </c>
      <c r="BP123" s="86">
        <f t="shared" si="36"/>
        <v>0.10262803983961313</v>
      </c>
      <c r="BQ123" s="86">
        <f t="shared" si="37"/>
        <v>7.1994355960147018</v>
      </c>
      <c r="BR123" s="86">
        <f t="shared" si="49"/>
        <v>0.10231158406635309</v>
      </c>
      <c r="BS123" s="86">
        <f t="shared" si="50"/>
        <v>7.1695773015510724</v>
      </c>
      <c r="BT123" s="89">
        <f t="shared" si="51"/>
        <v>1.5026861712903267E-2</v>
      </c>
      <c r="BU123" s="89">
        <f t="shared" si="51"/>
        <v>1.181577965316567</v>
      </c>
      <c r="BV123" s="41">
        <f>1000*((BT123/BU123)/0.0112372-1)</f>
        <v>131.74294479860248</v>
      </c>
      <c r="BW123" s="89" t="e">
        <f t="shared" si="39"/>
        <v>#REF!</v>
      </c>
      <c r="BX123" s="42" t="e">
        <f t="shared" si="40"/>
        <v>#REF!</v>
      </c>
      <c r="BY123" s="89" t="e">
        <f t="shared" si="41"/>
        <v>#REF!</v>
      </c>
      <c r="BZ123" s="89" t="e">
        <f t="shared" si="41"/>
        <v>#REF!</v>
      </c>
      <c r="CA123" s="41">
        <f t="shared" si="52"/>
        <v>269.91059524782645</v>
      </c>
      <c r="CB123" s="89" t="e">
        <f t="shared" si="42"/>
        <v>#REF!</v>
      </c>
      <c r="CC123" s="89" t="e">
        <f t="shared" si="53"/>
        <v>#REF!</v>
      </c>
      <c r="CD123" s="41" t="e">
        <f t="shared" si="60"/>
        <v>#REF!</v>
      </c>
      <c r="CE123" s="41" t="e">
        <f t="shared" si="61"/>
        <v>#REF!</v>
      </c>
      <c r="CF123" s="42" t="e">
        <f t="shared" si="62"/>
        <v>#REF!</v>
      </c>
      <c r="CG123" s="42" t="e">
        <f t="shared" si="63"/>
        <v>#REF!</v>
      </c>
      <c r="CH123" s="42" t="e">
        <f t="shared" si="43"/>
        <v>#REF!</v>
      </c>
      <c r="CI123" s="89">
        <f t="shared" si="64"/>
        <v>3.0095307102103255</v>
      </c>
      <c r="CJ123" s="89">
        <f t="shared" si="65"/>
        <v>4.3533980176791394</v>
      </c>
      <c r="CK123" s="42" t="e">
        <f t="shared" si="44"/>
        <v>#REF!</v>
      </c>
      <c r="CL123" s="165"/>
      <c r="CM123" s="89" t="e">
        <f t="shared" si="25"/>
        <v>#REF!</v>
      </c>
      <c r="CN123" s="89">
        <f t="shared" si="26"/>
        <v>0.10958494181799958</v>
      </c>
    </row>
    <row r="124" spans="4:92" ht="14.4" x14ac:dyDescent="0.3">
      <c r="D124" s="47"/>
      <c r="E124" s="32">
        <v>42488.461111111108</v>
      </c>
      <c r="F124" s="21">
        <f t="shared" si="11"/>
        <v>2604.9902777777752</v>
      </c>
      <c r="G124" s="21">
        <f t="shared" si="27"/>
        <v>1079.023611111108</v>
      </c>
      <c r="H124" s="21"/>
      <c r="I124" s="21">
        <v>1060</v>
      </c>
      <c r="J124" s="21">
        <v>24201</v>
      </c>
      <c r="K124" s="21">
        <v>24155</v>
      </c>
      <c r="L124" s="21">
        <v>6</v>
      </c>
      <c r="M124" s="51">
        <v>3.95</v>
      </c>
      <c r="N124" s="40"/>
      <c r="O124" s="40"/>
      <c r="P124" s="40"/>
      <c r="R124" s="22"/>
      <c r="S124" s="22"/>
      <c r="T124" s="22"/>
      <c r="U124" s="41">
        <f t="shared" si="15"/>
        <v>6.5082358201590848E-2</v>
      </c>
      <c r="V124" s="41">
        <f t="shared" si="16"/>
        <v>9.2736976073918971</v>
      </c>
      <c r="W124" s="41">
        <f t="shared" si="17"/>
        <v>2.0981201505025793E-2</v>
      </c>
      <c r="X124" s="248">
        <f>W124+V124+SUM($U$107:U124)</f>
        <v>9.6494344589043273</v>
      </c>
      <c r="Y124" s="104">
        <f>W124+V124+SUM($U$108:U124)-$X$108</f>
        <v>9.619259708667439</v>
      </c>
      <c r="Z124" s="42"/>
      <c r="AA124" s="165">
        <f t="shared" si="45"/>
        <v>6.4105745922215509E-3</v>
      </c>
      <c r="AB124" s="41">
        <f t="shared" si="18"/>
        <v>6.5206298937557444E-2</v>
      </c>
      <c r="AC124" s="48">
        <f t="shared" si="19"/>
        <v>9.2913581368864122</v>
      </c>
      <c r="AD124" s="48">
        <f t="shared" si="20"/>
        <v>0.62348468410254076</v>
      </c>
      <c r="AE124" s="48">
        <f t="shared" si="21"/>
        <v>0.62514868435890703</v>
      </c>
      <c r="AF124" s="48">
        <f t="shared" si="22"/>
        <v>0.62348468410254076</v>
      </c>
      <c r="AG124" s="238">
        <f t="shared" si="23"/>
        <v>1.6639998564746486E-3</v>
      </c>
      <c r="AH124" s="48">
        <f t="shared" si="24"/>
        <v>3.998916128334714E-10</v>
      </c>
      <c r="AI124" s="48">
        <f>AE124+AC124+SUM($AB$107:AB124)</f>
        <v>10.296464170375788</v>
      </c>
      <c r="AJ124" s="48">
        <f>AE124+AC124+SUM($AB$108:AB124)-$AI$108</f>
        <v>9.9772948441451934</v>
      </c>
      <c r="AK124" s="41">
        <f t="shared" si="46"/>
        <v>6.5850781081253406E-3</v>
      </c>
      <c r="AL124" s="89"/>
      <c r="AM124" s="25">
        <v>262.58199999999999</v>
      </c>
      <c r="AN124" s="25">
        <v>0.16122034611053895</v>
      </c>
      <c r="AO124"/>
      <c r="AP124"/>
      <c r="AR124" s="25">
        <v>247.01749999999998</v>
      </c>
      <c r="AS124" s="25">
        <v>0.1972827919510643</v>
      </c>
      <c r="AV124" s="99">
        <f t="shared" si="28"/>
        <v>0</v>
      </c>
      <c r="AW124" s="86">
        <f t="shared" si="29"/>
        <v>8.745458969485434E-3</v>
      </c>
      <c r="AX124" s="86">
        <f t="shared" si="30"/>
        <v>0.61640322538942161</v>
      </c>
      <c r="AY124" s="86">
        <f t="shared" si="31"/>
        <v>0.14404142116229882</v>
      </c>
      <c r="AZ124" s="86">
        <f t="shared" si="32"/>
        <v>10.152422749213491</v>
      </c>
      <c r="BA124" s="86">
        <f>AY124-$AY$108</f>
        <v>0.14054665004360614</v>
      </c>
      <c r="BB124" s="86">
        <f>AZ124-$AZ$108</f>
        <v>9.8367481941015882</v>
      </c>
      <c r="BC124" s="89">
        <f>BA124-BA123</f>
        <v>3.3931242420397273E-2</v>
      </c>
      <c r="BD124" s="89">
        <f>BB124-BB123</f>
        <v>2.5804348738353333</v>
      </c>
      <c r="BE124" s="41">
        <f>1000*(((BC124)/((BD124))/0.0112372-1))</f>
        <v>170.16943164680276</v>
      </c>
      <c r="BF124" s="89">
        <f t="shared" si="55"/>
        <v>0.76542665176408808</v>
      </c>
      <c r="BG124" s="89">
        <f>1-BF124</f>
        <v>0.23457334823591192</v>
      </c>
      <c r="BH124" s="89">
        <f>BF124*($AJ124-$AJ123)</f>
        <v>2.0011055028511051</v>
      </c>
      <c r="BI124" s="89">
        <f>BG124*($AJ124-$AJ123)</f>
        <v>0.61326061340462368</v>
      </c>
      <c r="BJ124" s="41">
        <f t="shared" ref="BJ124:BJ133" si="68">1000*((BA124/BB124)/0.0112372-1)</f>
        <v>271.4838076573389</v>
      </c>
      <c r="BK124" s="89">
        <f t="shared" si="58"/>
        <v>0.63694771872621969</v>
      </c>
      <c r="BL124" s="89">
        <f t="shared" ref="BL124:BL133" si="69">1-BK124</f>
        <v>0.36305228127378031</v>
      </c>
      <c r="BM124" s="104">
        <f t="shared" si="33"/>
        <v>0</v>
      </c>
      <c r="BN124" s="86">
        <f t="shared" si="34"/>
        <v>2.8994625056715407E-4</v>
      </c>
      <c r="BO124" s="86">
        <f t="shared" si="35"/>
        <v>2.069125525445864E-2</v>
      </c>
      <c r="BP124" s="86">
        <f t="shared" si="36"/>
        <v>0.13334876655098241</v>
      </c>
      <c r="BQ124" s="86">
        <f t="shared" si="37"/>
        <v>9.5160856923533448</v>
      </c>
      <c r="BR124" s="86">
        <f>BP124-$BP$108</f>
        <v>0.13303231077772235</v>
      </c>
      <c r="BS124" s="86">
        <f>BQ124-$BQ$108</f>
        <v>9.4862273978897154</v>
      </c>
      <c r="BT124" s="89">
        <f>BR124-BR123</f>
        <v>3.0720726711369259E-2</v>
      </c>
      <c r="BU124" s="89">
        <f>BS124-BS123</f>
        <v>2.3166500963386429</v>
      </c>
      <c r="BV124" s="41">
        <f>1000*((BT124/BU124)/0.0112372-1)</f>
        <v>180.08402389498457</v>
      </c>
      <c r="BW124" s="89" t="e">
        <f t="shared" si="39"/>
        <v>#REF!</v>
      </c>
      <c r="BX124" s="42" t="e">
        <f>1-BW124</f>
        <v>#REF!</v>
      </c>
      <c r="BY124" s="89" t="e">
        <f>BW124*($X124-$X123)</f>
        <v>#REF!</v>
      </c>
      <c r="BZ124" s="89" t="e">
        <f>BX124*($X124-$X123)</f>
        <v>#REF!</v>
      </c>
      <c r="CA124" s="41">
        <f t="shared" ref="CA124:CA133" si="70">1000*((BR124/BS124/0.0112372-1))</f>
        <v>247.97387304521234</v>
      </c>
      <c r="CB124" s="89" t="e">
        <f t="shared" si="42"/>
        <v>#REF!</v>
      </c>
      <c r="CC124" s="89" t="e">
        <f t="shared" ref="CC124:CC133" si="71">1-CB124</f>
        <v>#REF!</v>
      </c>
      <c r="CD124" s="41" t="e">
        <f t="shared" ref="CD124:CD133" si="72">CK124+CJ124</f>
        <v>#REF!</v>
      </c>
      <c r="CE124" s="41" t="e">
        <f t="shared" si="61"/>
        <v>#REF!</v>
      </c>
      <c r="CF124" s="42" t="e">
        <f t="shared" ref="CF124:CF133" si="73">CK124*13.49+CJ124</f>
        <v>#REF!</v>
      </c>
      <c r="CG124" s="42" t="e">
        <f t="shared" ref="CG124:CG133" si="74">CH124*13.49+CI124</f>
        <v>#REF!</v>
      </c>
      <c r="CH124" s="42" t="e">
        <f t="shared" si="43"/>
        <v>#REF!</v>
      </c>
      <c r="CI124" s="89">
        <f t="shared" si="64"/>
        <v>3.6222796541080386</v>
      </c>
      <c r="CJ124" s="89">
        <f t="shared" si="65"/>
        <v>6.3550151900371548</v>
      </c>
      <c r="CK124" s="42" t="e">
        <f t="shared" si="44"/>
        <v>#REF!</v>
      </c>
      <c r="CL124" s="165"/>
      <c r="CM124" s="89" t="e">
        <f t="shared" si="25"/>
        <v>#REF!</v>
      </c>
      <c r="CN124" s="89">
        <f t="shared" si="26"/>
        <v>0.13189674516270739</v>
      </c>
    </row>
    <row r="125" spans="4:92" ht="14.4" x14ac:dyDescent="0.3">
      <c r="D125" s="47"/>
      <c r="E125" s="32">
        <v>42600.433333333334</v>
      </c>
      <c r="F125" s="21">
        <f t="shared" ref="F125:F130" si="75">E125-E$62</f>
        <v>2716.9625000000015</v>
      </c>
      <c r="G125" s="21">
        <f t="shared" ref="G125:G130" si="76">E125-E$108</f>
        <v>1190.9958333333343</v>
      </c>
      <c r="H125" s="21"/>
      <c r="I125" s="21">
        <v>1050</v>
      </c>
      <c r="J125" s="21">
        <v>26373</v>
      </c>
      <c r="K125" s="21">
        <v>25260</v>
      </c>
      <c r="L125" s="21">
        <v>8</v>
      </c>
      <c r="M125" s="51">
        <v>3.95</v>
      </c>
      <c r="N125" s="40"/>
      <c r="O125" s="40"/>
      <c r="P125" s="40"/>
      <c r="R125" s="22"/>
      <c r="S125" s="22"/>
      <c r="T125" s="22"/>
      <c r="U125" s="41">
        <f t="shared" si="15"/>
        <v>6.7417558245325748E-2</v>
      </c>
      <c r="V125" s="41">
        <f t="shared" si="16"/>
        <v>9.6064442941558763</v>
      </c>
      <c r="W125" s="41">
        <f t="shared" si="17"/>
        <v>2.1734021532234787E-2</v>
      </c>
      <c r="X125" s="248">
        <f>W125+V125+SUM($U$107:U125)</f>
        <v>10.050351523940842</v>
      </c>
      <c r="Y125" s="104">
        <f>W125+V125+SUM($U$108:U125)-$X$108</f>
        <v>10.020176773703954</v>
      </c>
      <c r="Z125" s="42"/>
      <c r="AA125" s="165">
        <f t="shared" si="45"/>
        <v>8.0107252396738951E-3</v>
      </c>
      <c r="AB125" s="41">
        <f t="shared" si="18"/>
        <v>7.0388094362786063E-2</v>
      </c>
      <c r="AC125" s="48">
        <f t="shared" si="19"/>
        <v>10.029721115192912</v>
      </c>
      <c r="AD125" s="48">
        <f t="shared" si="20"/>
        <v>0.67303158580411548</v>
      </c>
      <c r="AE125" s="48">
        <f t="shared" si="21"/>
        <v>0.6748278203546606</v>
      </c>
      <c r="AF125" s="48">
        <f t="shared" si="22"/>
        <v>0.67303158580411548</v>
      </c>
      <c r="AG125" s="238">
        <f t="shared" si="23"/>
        <v>1.796234118874949E-3</v>
      </c>
      <c r="AH125" s="48">
        <f t="shared" si="24"/>
        <v>4.3167008460277245E-10</v>
      </c>
      <c r="AI125" s="48">
        <f>AE125+AC125+SUM($AB$107:AB125)</f>
        <v>11.154894379040828</v>
      </c>
      <c r="AJ125" s="48">
        <f>AE125+AC125+SUM($AB$108:AB125)-$AI$108</f>
        <v>10.835725052810233</v>
      </c>
      <c r="AK125" s="41">
        <f t="shared" si="46"/>
        <v>9.2177248423166002E-3</v>
      </c>
      <c r="AL125" s="89"/>
      <c r="AM125" s="25">
        <v>248.74</v>
      </c>
      <c r="AN125" s="25">
        <v>7.0710678118590439E-3</v>
      </c>
      <c r="AO125"/>
      <c r="AP125"/>
      <c r="AR125" s="25">
        <v>236.536</v>
      </c>
      <c r="AS125" s="25">
        <v>9.3338095116627814E-2</v>
      </c>
      <c r="AV125" s="99">
        <f t="shared" si="28"/>
        <v>0</v>
      </c>
      <c r="AW125" s="86">
        <f t="shared" si="29"/>
        <v>9.3383749154860411E-3</v>
      </c>
      <c r="AX125" s="86">
        <f t="shared" si="30"/>
        <v>0.66548944543917454</v>
      </c>
      <c r="AY125" s="86">
        <f t="shared" si="31"/>
        <v>0.15436320600917811</v>
      </c>
      <c r="AZ125" s="86">
        <f t="shared" si="32"/>
        <v>11.00053117303165</v>
      </c>
      <c r="BA125" s="86">
        <f>AY125-$AY$108</f>
        <v>0.15086843489048543</v>
      </c>
      <c r="BB125" s="86">
        <f>AZ125-$AZ$108</f>
        <v>10.684856617919747</v>
      </c>
      <c r="BC125" s="89">
        <f>BA125-BA124</f>
        <v>1.0321784846879289E-2</v>
      </c>
      <c r="BD125" s="89">
        <f>BB125-BB124</f>
        <v>0.8481084238181591</v>
      </c>
      <c r="BE125" s="41">
        <f>1000*(((BC125)/((BD125))/0.0112372-1))</f>
        <v>83.042039989235093</v>
      </c>
      <c r="BF125" s="89">
        <f t="shared" si="55"/>
        <v>0.87591476568557791</v>
      </c>
      <c r="BG125" s="89">
        <f>1-BF125</f>
        <v>0.12408523431442209</v>
      </c>
      <c r="BH125" s="89">
        <f>BF125*($AJ125-$AJ124)</f>
        <v>0.75191169508025968</v>
      </c>
      <c r="BI125" s="89">
        <f>BG125*($AJ125-$AJ124)</f>
        <v>0.10651851358477965</v>
      </c>
      <c r="BJ125" s="41">
        <f t="shared" si="68"/>
        <v>256.52627885995025</v>
      </c>
      <c r="BK125" s="89">
        <f t="shared" si="58"/>
        <v>0.65591568177789794</v>
      </c>
      <c r="BL125" s="89">
        <f t="shared" si="69"/>
        <v>0.34408431822210206</v>
      </c>
      <c r="BM125" s="104">
        <f t="shared" si="33"/>
        <v>0</v>
      </c>
      <c r="BN125" s="86">
        <f t="shared" si="34"/>
        <v>2.9785980458155669E-4</v>
      </c>
      <c r="BO125" s="86">
        <f t="shared" si="35"/>
        <v>2.1436161727653232E-2</v>
      </c>
      <c r="BP125" s="86">
        <f t="shared" si="36"/>
        <v>0.13773777376897423</v>
      </c>
      <c r="BQ125" s="86">
        <f t="shared" si="37"/>
        <v>9.9126137501718681</v>
      </c>
      <c r="BR125" s="86">
        <f>BP125-$BP$108</f>
        <v>0.13742131799571417</v>
      </c>
      <c r="BS125" s="86">
        <f>BQ125-$BQ$108</f>
        <v>9.8827554557082387</v>
      </c>
      <c r="BT125" s="89">
        <f>BR125-BR124</f>
        <v>4.3890072179918194E-3</v>
      </c>
      <c r="BU125" s="89">
        <f>BS125-BS124</f>
        <v>0.39652805781852329</v>
      </c>
      <c r="BV125" s="41">
        <f>1000*((BT125/BU125)/0.0112372-1)</f>
        <v>-15.004465340917594</v>
      </c>
      <c r="BW125" s="89" t="e">
        <f t="shared" si="39"/>
        <v>#REF!</v>
      </c>
      <c r="BX125" s="42" t="e">
        <f>1-BW125</f>
        <v>#REF!</v>
      </c>
      <c r="BY125" s="89" t="e">
        <f>BW125*($X125-$X124)</f>
        <v>#REF!</v>
      </c>
      <c r="BZ125" s="89" t="e">
        <f>BX125*($X125-$X124)</f>
        <v>#REF!</v>
      </c>
      <c r="CA125" s="41">
        <f t="shared" si="70"/>
        <v>237.42233301814818</v>
      </c>
      <c r="CB125" s="89" t="e">
        <f t="shared" si="42"/>
        <v>#REF!</v>
      </c>
      <c r="CC125" s="89" t="e">
        <f t="shared" si="71"/>
        <v>#REF!</v>
      </c>
      <c r="CD125" s="41" t="e">
        <f t="shared" si="72"/>
        <v>#REF!</v>
      </c>
      <c r="CE125" s="41" t="e">
        <f t="shared" ref="CE125:CE133" si="77">CH125+CI125</f>
        <v>#REF!</v>
      </c>
      <c r="CF125" s="42" t="e">
        <f t="shared" si="73"/>
        <v>#REF!</v>
      </c>
      <c r="CG125" s="42" t="e">
        <f t="shared" si="74"/>
        <v>#REF!</v>
      </c>
      <c r="CH125" s="42" t="e">
        <f t="shared" ref="CH125:CH133" si="78">CC125*$Y125</f>
        <v>#REF!</v>
      </c>
      <c r="CI125" s="89">
        <f t="shared" ref="CI125:CI133" si="79">BL125*$AJ125</f>
        <v>3.7284030672383599</v>
      </c>
      <c r="CJ125" s="89">
        <f t="shared" ref="CJ125:CJ133" si="80">BK125*$AJ125</f>
        <v>7.1073219855718728</v>
      </c>
      <c r="CK125" s="42" t="e">
        <f t="shared" ref="CK125:CK133" si="81">CB125*$Y125</f>
        <v>#REF!</v>
      </c>
      <c r="CL125" s="165"/>
      <c r="CM125" s="89" t="e">
        <f t="shared" si="25"/>
        <v>#REF!</v>
      </c>
      <c r="CN125" s="89">
        <f t="shared" si="26"/>
        <v>0.13576097821869804</v>
      </c>
    </row>
    <row r="126" spans="4:92" ht="14.4" x14ac:dyDescent="0.3">
      <c r="D126" s="47"/>
      <c r="E126" s="32">
        <v>42800.563888888886</v>
      </c>
      <c r="F126" s="21">
        <f t="shared" si="75"/>
        <v>2917.0930555555533</v>
      </c>
      <c r="G126" s="21">
        <f t="shared" si="76"/>
        <v>1391.1263888888861</v>
      </c>
      <c r="H126" s="21"/>
      <c r="I126" s="21">
        <v>1033</v>
      </c>
      <c r="J126" s="21">
        <v>21366</v>
      </c>
      <c r="K126" s="21">
        <v>22921</v>
      </c>
      <c r="L126" s="21">
        <v>42</v>
      </c>
      <c r="M126" s="51">
        <v>3.95</v>
      </c>
      <c r="N126" s="40"/>
      <c r="O126" s="40"/>
      <c r="P126" s="40"/>
      <c r="R126" s="22"/>
      <c r="S126" s="22"/>
      <c r="T126" s="22"/>
      <c r="U126" s="41">
        <f t="shared" si="15"/>
        <v>6.0184444507595983E-2</v>
      </c>
      <c r="V126" s="41">
        <f t="shared" si="16"/>
        <v>8.5757854271890892</v>
      </c>
      <c r="W126" s="41">
        <f t="shared" si="17"/>
        <v>1.9402215785890929E-2</v>
      </c>
      <c r="X126" s="248">
        <f>W126+V126+SUM($U$107:U126)</f>
        <v>9.0775452957353089</v>
      </c>
      <c r="Y126" s="104">
        <f>W126+V126+SUM($U$108:U126)-$X$108</f>
        <v>9.0473705454984206</v>
      </c>
      <c r="Z126" s="42"/>
      <c r="AA126" s="165">
        <f t="shared" ref="AA126:AA133" si="82">LINEST(Y123:Y126,F123:F126,TRUE,TRUE)</f>
        <v>3.4695029615665765E-3</v>
      </c>
      <c r="AB126" s="41">
        <f t="shared" si="18"/>
        <v>5.6101428443318169E-2</v>
      </c>
      <c r="AC126" s="48">
        <f t="shared" si="19"/>
        <v>7.993989417447847</v>
      </c>
      <c r="AD126" s="48">
        <f t="shared" si="20"/>
        <v>0.53642641831549676</v>
      </c>
      <c r="AE126" s="48">
        <f t="shared" si="21"/>
        <v>0.53785807128205432</v>
      </c>
      <c r="AF126" s="48">
        <f t="shared" si="22"/>
        <v>0.53642641831549676</v>
      </c>
      <c r="AG126" s="238">
        <f t="shared" si="23"/>
        <v>1.4316526225035442E-3</v>
      </c>
      <c r="AH126" s="48">
        <f t="shared" si="24"/>
        <v>3.4405404183334648E-10</v>
      </c>
      <c r="AI126" s="48">
        <f>AE126+AC126+SUM($AB$107:AB126)</f>
        <v>9.038294360666475</v>
      </c>
      <c r="AJ126" s="48">
        <f>AE126+AC126+SUM($AB$108:AB126)-$AI$108</f>
        <v>8.7191250344358799</v>
      </c>
      <c r="AK126" s="41">
        <f t="shared" ref="AK126:AK133" si="83">LINEST(AJ123:AJ126,F123:F126,TRUE,TRUE)</f>
        <v>2.8866249685861596E-3</v>
      </c>
      <c r="AL126" s="89"/>
      <c r="AM126">
        <v>229.74533333333332</v>
      </c>
      <c r="AN126">
        <v>0.51985510801889179</v>
      </c>
      <c r="AR126">
        <v>221.76733333333331</v>
      </c>
      <c r="AS126">
        <v>5.6589162684503896E-2</v>
      </c>
      <c r="AT126"/>
      <c r="AU126"/>
      <c r="AV126" s="99">
        <f t="shared" si="28"/>
        <v>0</v>
      </c>
      <c r="AW126" s="86">
        <f t="shared" si="29"/>
        <v>7.331293444888828E-3</v>
      </c>
      <c r="AX126" s="86">
        <f t="shared" si="30"/>
        <v>0.53052677783716551</v>
      </c>
      <c r="AY126" s="86">
        <f t="shared" si="31"/>
        <v>0.12319679063546413</v>
      </c>
      <c r="AZ126" s="86">
        <f t="shared" si="32"/>
        <v>8.915097570031012</v>
      </c>
      <c r="BA126" s="86">
        <f>AY126-$AY$108</f>
        <v>0.11970201951677145</v>
      </c>
      <c r="BB126" s="86">
        <f>AZ126-$AZ$108</f>
        <v>8.5994230149191093</v>
      </c>
      <c r="BC126" s="89"/>
      <c r="BD126" s="89"/>
      <c r="BE126" s="41"/>
      <c r="BF126" s="89"/>
      <c r="BG126" s="89"/>
      <c r="BH126" s="89"/>
      <c r="BI126" s="89"/>
      <c r="BJ126" s="41">
        <f t="shared" si="68"/>
        <v>238.72257984420696</v>
      </c>
      <c r="BK126" s="89">
        <f t="shared" si="58"/>
        <v>0.67849293432330349</v>
      </c>
      <c r="BL126" s="89">
        <f t="shared" si="69"/>
        <v>0.32150706567669651</v>
      </c>
      <c r="BM126" s="104">
        <f t="shared" si="33"/>
        <v>0</v>
      </c>
      <c r="BN126" s="86">
        <f t="shared" si="34"/>
        <v>2.6277011727668755E-4</v>
      </c>
      <c r="BO126" s="86">
        <f t="shared" si="35"/>
        <v>1.9139445668614242E-2</v>
      </c>
      <c r="BP126" s="86">
        <f t="shared" si="36"/>
        <v>0.12293996048015193</v>
      </c>
      <c r="BQ126" s="86">
        <f t="shared" si="37"/>
        <v>8.954605335255156</v>
      </c>
      <c r="BR126" s="86">
        <f>BP126-$BP$108</f>
        <v>0.12262350470689189</v>
      </c>
      <c r="BS126" s="86">
        <f>BQ126-$BQ$108</f>
        <v>8.9247470407915266</v>
      </c>
      <c r="BT126" s="89"/>
      <c r="BU126" s="89"/>
      <c r="BV126" s="41"/>
      <c r="BW126" s="89"/>
      <c r="BX126" s="42"/>
      <c r="BY126" s="89"/>
      <c r="BZ126" s="89"/>
      <c r="CA126" s="41">
        <f t="shared" si="70"/>
        <v>222.69939843663434</v>
      </c>
      <c r="CB126" s="89" t="e">
        <f t="shared" ref="CB126:CB133" si="84">(CA126-$P$65)/($AR$103-$P$65)</f>
        <v>#REF!</v>
      </c>
      <c r="CC126" s="89" t="e">
        <f t="shared" si="71"/>
        <v>#REF!</v>
      </c>
      <c r="CD126" s="41" t="e">
        <f t="shared" si="72"/>
        <v>#REF!</v>
      </c>
      <c r="CE126" s="41" t="e">
        <f t="shared" si="77"/>
        <v>#REF!</v>
      </c>
      <c r="CF126" s="42" t="e">
        <f t="shared" si="73"/>
        <v>#REF!</v>
      </c>
      <c r="CG126" s="42" t="e">
        <f t="shared" si="74"/>
        <v>#REF!</v>
      </c>
      <c r="CH126" s="42" t="e">
        <f t="shared" si="78"/>
        <v>#REF!</v>
      </c>
      <c r="CI126" s="89">
        <f t="shared" si="79"/>
        <v>2.8032603050897054</v>
      </c>
      <c r="CJ126" s="89">
        <f t="shared" si="80"/>
        <v>5.9158647293461746</v>
      </c>
      <c r="CK126" s="42" t="e">
        <f t="shared" si="81"/>
        <v>#REF!</v>
      </c>
      <c r="CL126" s="165"/>
      <c r="CM126" s="89" t="e">
        <f t="shared" si="25"/>
        <v>#REF!</v>
      </c>
      <c r="CN126" s="89">
        <f t="shared" si="26"/>
        <v>0.10207409294470843</v>
      </c>
    </row>
    <row r="127" spans="4:92" ht="14.4" x14ac:dyDescent="0.3">
      <c r="D127" s="47" t="s">
        <v>126</v>
      </c>
      <c r="E127" s="32">
        <v>42810.411805555559</v>
      </c>
      <c r="F127" s="21">
        <f t="shared" si="75"/>
        <v>2926.9409722222263</v>
      </c>
      <c r="G127" s="21">
        <f t="shared" si="76"/>
        <v>1400.9743055555591</v>
      </c>
      <c r="H127" s="21">
        <v>5</v>
      </c>
      <c r="I127" s="21">
        <v>1089</v>
      </c>
      <c r="J127" s="21">
        <v>19238</v>
      </c>
      <c r="K127" s="21">
        <v>20718</v>
      </c>
      <c r="L127" s="21">
        <v>5</v>
      </c>
      <c r="M127" s="51">
        <v>3.95</v>
      </c>
      <c r="N127" s="40"/>
      <c r="O127" s="40"/>
      <c r="P127" s="40"/>
      <c r="R127" s="22"/>
      <c r="S127" s="22"/>
      <c r="T127" s="22"/>
      <c r="U127" s="41">
        <f t="shared" si="15"/>
        <v>5.7349030735977503E-2</v>
      </c>
      <c r="V127" s="41">
        <f t="shared" si="16"/>
        <v>8.1717624225466228</v>
      </c>
      <c r="W127" s="41">
        <f t="shared" si="17"/>
        <v>1.8488137234708404E-2</v>
      </c>
      <c r="X127" s="248">
        <f>W127+V127+SUM($U$107:U127)</f>
        <v>8.7299572432776369</v>
      </c>
      <c r="Y127" s="104">
        <f>W127+V127+SUM($U$108:U127)-$X$108</f>
        <v>8.6997824930407486</v>
      </c>
      <c r="Z127" s="42"/>
      <c r="AA127" s="165">
        <f t="shared" si="82"/>
        <v>-3.0385227010643091E-3</v>
      </c>
      <c r="AB127" s="41">
        <f t="shared" si="18"/>
        <v>5.3252275958043015E-2</v>
      </c>
      <c r="AC127" s="48">
        <f t="shared" si="19"/>
        <v>7.5880087597717889</v>
      </c>
      <c r="AD127" s="48">
        <f t="shared" si="20"/>
        <v>0.50918360640643801</v>
      </c>
      <c r="AE127" s="48">
        <f t="shared" si="21"/>
        <v>0.51054255181953556</v>
      </c>
      <c r="AF127" s="48">
        <f t="shared" si="22"/>
        <v>0.50918360640643789</v>
      </c>
      <c r="AG127" s="238">
        <f t="shared" si="23"/>
        <v>1.3589450865166871E-3</v>
      </c>
      <c r="AH127" s="48">
        <f t="shared" si="24"/>
        <v>3.265810031682287E-10</v>
      </c>
      <c r="AI127" s="48">
        <f>AE127+AC127+SUM($AB$107:AB127)</f>
        <v>8.6582504594859397</v>
      </c>
      <c r="AJ127" s="48">
        <f>AE127+AC127+SUM($AB$108:AB127)-$AI$108</f>
        <v>8.3390811332553447</v>
      </c>
      <c r="AK127" s="41">
        <f t="shared" si="83"/>
        <v>-5.9614970361040395E-3</v>
      </c>
      <c r="AL127" s="89"/>
      <c r="AM127">
        <v>229.74533333333332</v>
      </c>
      <c r="AN127">
        <v>0.51985510801889179</v>
      </c>
      <c r="AR127">
        <v>221.76733333333331</v>
      </c>
      <c r="AS127">
        <v>5.6589162684503896E-2</v>
      </c>
      <c r="AT127"/>
      <c r="AU127"/>
      <c r="AV127" s="99">
        <f t="shared" si="28"/>
        <v>0</v>
      </c>
      <c r="AW127" s="86">
        <f t="shared" si="29"/>
        <v>6.9589682917086297E-3</v>
      </c>
      <c r="AX127" s="86">
        <f t="shared" si="30"/>
        <v>0.50358358352782695</v>
      </c>
      <c r="AY127" s="86">
        <f t="shared" si="31"/>
        <v>0.11801658881223308</v>
      </c>
      <c r="AZ127" s="86">
        <f t="shared" si="32"/>
        <v>8.5402338706737062</v>
      </c>
      <c r="BA127" s="86">
        <f>AY127-$AY$108</f>
        <v>0.1145218176935404</v>
      </c>
      <c r="BB127" s="86">
        <f>AZ127-$AZ$108</f>
        <v>8.2245593155618035</v>
      </c>
      <c r="BC127" s="89"/>
      <c r="BD127" s="89"/>
      <c r="BE127" s="41"/>
      <c r="BF127" s="89"/>
      <c r="BG127" s="89"/>
      <c r="BH127" s="89"/>
      <c r="BI127" s="89"/>
      <c r="BJ127" s="41">
        <f t="shared" si="68"/>
        <v>239.13174995387388</v>
      </c>
      <c r="BK127" s="89">
        <f t="shared" si="58"/>
        <v>0.67797405693204826</v>
      </c>
      <c r="BL127" s="89">
        <f t="shared" si="69"/>
        <v>0.32202594306795174</v>
      </c>
      <c r="BM127" s="104">
        <f t="shared" si="33"/>
        <v>0</v>
      </c>
      <c r="BN127" s="86">
        <f t="shared" si="34"/>
        <v>2.5039047307805939E-4</v>
      </c>
      <c r="BO127" s="86">
        <f t="shared" si="35"/>
        <v>1.8237746761630345E-2</v>
      </c>
      <c r="BP127" s="86">
        <f t="shared" si="36"/>
        <v>0.11823246962878761</v>
      </c>
      <c r="BQ127" s="86">
        <f t="shared" si="37"/>
        <v>8.6117247736488487</v>
      </c>
      <c r="BR127" s="86">
        <f>BP127-$BP$108</f>
        <v>0.11791601385552757</v>
      </c>
      <c r="BS127" s="86">
        <f>BQ127-$BQ$108</f>
        <v>8.5818664791852193</v>
      </c>
      <c r="BT127" s="89"/>
      <c r="BU127" s="89"/>
      <c r="BV127" s="41"/>
      <c r="BW127" s="89"/>
      <c r="BX127" s="42"/>
      <c r="BY127" s="89"/>
      <c r="BZ127" s="89"/>
      <c r="CA127" s="41">
        <f t="shared" si="70"/>
        <v>222.7366382383542</v>
      </c>
      <c r="CB127" s="89" t="e">
        <f t="shared" si="84"/>
        <v>#REF!</v>
      </c>
      <c r="CC127" s="89" t="e">
        <f t="shared" si="71"/>
        <v>#REF!</v>
      </c>
      <c r="CD127" s="41" t="e">
        <f t="shared" si="72"/>
        <v>#REF!</v>
      </c>
      <c r="CE127" s="41" t="e">
        <f t="shared" si="77"/>
        <v>#REF!</v>
      </c>
      <c r="CF127" s="42" t="e">
        <f t="shared" si="73"/>
        <v>#REF!</v>
      </c>
      <c r="CG127" s="42" t="e">
        <f t="shared" si="74"/>
        <v>#REF!</v>
      </c>
      <c r="CH127" s="42" t="e">
        <f t="shared" si="78"/>
        <v>#REF!</v>
      </c>
      <c r="CI127" s="89">
        <f t="shared" si="79"/>
        <v>2.6854004662567159</v>
      </c>
      <c r="CJ127" s="89">
        <f t="shared" si="80"/>
        <v>5.6536806669986284</v>
      </c>
      <c r="CK127" s="42" t="e">
        <f t="shared" si="81"/>
        <v>#REF!</v>
      </c>
      <c r="CL127" s="165"/>
      <c r="CM127" s="89" t="e">
        <f t="shared" si="25"/>
        <v>#REF!</v>
      </c>
      <c r="CN127" s="89">
        <f t="shared" si="26"/>
        <v>9.7782505709072834E-2</v>
      </c>
    </row>
    <row r="128" spans="4:92" ht="14.4" x14ac:dyDescent="0.3">
      <c r="D128" s="47"/>
      <c r="E128" s="32">
        <v>42811.418055555558</v>
      </c>
      <c r="F128" s="21">
        <f t="shared" si="75"/>
        <v>2927.9472222222248</v>
      </c>
      <c r="G128" s="21">
        <f t="shared" si="76"/>
        <v>1401.9805555555577</v>
      </c>
      <c r="H128" s="21"/>
      <c r="I128" s="21">
        <v>1055</v>
      </c>
      <c r="J128" s="21">
        <v>2209</v>
      </c>
      <c r="K128" s="21">
        <v>80.650000000000006</v>
      </c>
      <c r="L128" s="21">
        <v>6</v>
      </c>
      <c r="M128" s="51">
        <v>3.95</v>
      </c>
      <c r="N128" s="40"/>
      <c r="O128" s="40"/>
      <c r="P128" s="40"/>
      <c r="R128" s="22"/>
      <c r="S128" s="22"/>
      <c r="T128" s="22"/>
      <c r="U128" s="41">
        <f t="shared" si="15"/>
        <v>2.1627544042801438E-4</v>
      </c>
      <c r="V128" s="41">
        <f t="shared" si="16"/>
        <v>3.0817460981090884E-2</v>
      </c>
      <c r="W128" s="41">
        <f t="shared" si="17"/>
        <v>6.9722713214430705E-5</v>
      </c>
      <c r="X128" s="249">
        <f>W128+V128+SUM($U$128:U128)</f>
        <v>3.1103459134733329E-2</v>
      </c>
      <c r="Y128" s="256">
        <f>W128+V128+SUM($U$128:U128)-$X$128+$Y$127</f>
        <v>8.6997824930407486</v>
      </c>
      <c r="Z128" s="42"/>
      <c r="AA128" s="165">
        <f t="shared" si="82"/>
        <v>-5.8795726116100651E-3</v>
      </c>
      <c r="AB128" s="41">
        <f t="shared" si="18"/>
        <v>5.9237749275323458E-3</v>
      </c>
      <c r="AC128" s="48">
        <f t="shared" si="19"/>
        <v>0.84408891887451643</v>
      </c>
      <c r="AD128" s="48">
        <f t="shared" si="20"/>
        <v>5.6641505492036844E-2</v>
      </c>
      <c r="AE128" s="48">
        <f t="shared" si="21"/>
        <v>5.6792674369256953E-2</v>
      </c>
      <c r="AF128" s="48">
        <f t="shared" si="22"/>
        <v>5.6641505492036837E-2</v>
      </c>
      <c r="AG128" s="238">
        <f t="shared" si="23"/>
        <v>1.5116884089129659E-4</v>
      </c>
      <c r="AH128" s="48">
        <f t="shared" si="24"/>
        <v>3.6328820197291891E-11</v>
      </c>
      <c r="AI128" s="84">
        <f>AE128+AC128+SUM($AB$128:AB128)</f>
        <v>0.90680536817130575</v>
      </c>
      <c r="AJ128" s="84">
        <f>AE128+AC128+$AJ$127+SUM($AB$128:AB128)-$AI$128</f>
        <v>8.3390811332553465</v>
      </c>
      <c r="AK128" s="41">
        <f t="shared" si="83"/>
        <v>-1.1503207180185831E-2</v>
      </c>
      <c r="AL128" s="86"/>
      <c r="AM128">
        <v>229.74533333333332</v>
      </c>
      <c r="AN128">
        <v>0.51985510801889179</v>
      </c>
      <c r="AR128">
        <v>221.76733333333331</v>
      </c>
      <c r="AS128">
        <v>5.6589162684503896E-2</v>
      </c>
      <c r="AT128">
        <f>(1/(1/((AM128/1000+1)*0.0112372)+1))*AI128</f>
        <v>1.2360242611248339E-2</v>
      </c>
      <c r="AU128">
        <f>(1-(1/(1/((AM128/1000+1)*0.0112372)+1)))*AI128</f>
        <v>0.8944451255600574</v>
      </c>
      <c r="AV128" s="99">
        <f t="shared" si="28"/>
        <v>0</v>
      </c>
      <c r="AW128" s="86">
        <f t="shared" si="29"/>
        <v>7.7411455466045592E-4</v>
      </c>
      <c r="AX128" s="86">
        <f t="shared" si="30"/>
        <v>5.6018559814596497E-2</v>
      </c>
      <c r="AY128" s="86">
        <f t="shared" si="31"/>
        <v>1.2360242611248339E-2</v>
      </c>
      <c r="AZ128" s="86">
        <f t="shared" si="32"/>
        <v>0.8944451255600574</v>
      </c>
      <c r="BA128" s="93">
        <f t="shared" ref="BA128:BA133" si="85">AY128+$BA$127-$AT$128</f>
        <v>0.1145218176935404</v>
      </c>
      <c r="BB128" s="93">
        <f t="shared" ref="BB128:BB133" si="86">AZ128+$BB$127-$AU$128</f>
        <v>8.2245593155618035</v>
      </c>
      <c r="BC128" s="89"/>
      <c r="BD128" s="89"/>
      <c r="BE128" s="41"/>
      <c r="BF128" s="89"/>
      <c r="BG128" s="89"/>
      <c r="BH128" s="89"/>
      <c r="BI128" s="89"/>
      <c r="BJ128" s="41">
        <f t="shared" si="68"/>
        <v>239.13174995387388</v>
      </c>
      <c r="BK128" s="89">
        <f t="shared" si="58"/>
        <v>0.67797405693204826</v>
      </c>
      <c r="BL128" s="89">
        <f t="shared" si="69"/>
        <v>0.32202594306795174</v>
      </c>
      <c r="BM128" s="104">
        <f t="shared" si="33"/>
        <v>-1.2615321900025123E-2</v>
      </c>
      <c r="BN128" s="86">
        <f t="shared" si="34"/>
        <v>9.4427593891248579E-7</v>
      </c>
      <c r="BO128" s="86">
        <f t="shared" si="35"/>
        <v>6.8778437275518215E-5</v>
      </c>
      <c r="BP128" s="86">
        <f t="shared" si="36"/>
        <v>4.2124361952967725E-4</v>
      </c>
      <c r="BQ128" s="86">
        <f t="shared" si="37"/>
        <v>3.0682215515203649E-2</v>
      </c>
      <c r="BR128" s="93">
        <f t="shared" ref="BR128:BR133" si="87">BP128+$BR$127-$BN$127</f>
        <v>0.11808686700197918</v>
      </c>
      <c r="BS128" s="93">
        <f t="shared" ref="BS128:BS133" si="88">BQ128+$BS$127-$BO$127</f>
        <v>8.5943109479387942</v>
      </c>
      <c r="BT128" s="89"/>
      <c r="BU128" s="89"/>
      <c r="BV128" s="41"/>
      <c r="BW128" s="89"/>
      <c r="BX128" s="42"/>
      <c r="BY128" s="89"/>
      <c r="BZ128" s="89"/>
      <c r="CA128" s="41">
        <f t="shared" si="70"/>
        <v>222.7352346953968</v>
      </c>
      <c r="CB128" s="89" t="e">
        <f t="shared" si="84"/>
        <v>#REF!</v>
      </c>
      <c r="CC128" s="89" t="e">
        <f t="shared" si="71"/>
        <v>#REF!</v>
      </c>
      <c r="CD128" s="41" t="e">
        <f t="shared" si="72"/>
        <v>#REF!</v>
      </c>
      <c r="CE128" s="41" t="e">
        <f t="shared" si="77"/>
        <v>#REF!</v>
      </c>
      <c r="CF128" s="42" t="e">
        <f t="shared" si="73"/>
        <v>#REF!</v>
      </c>
      <c r="CG128" s="42" t="e">
        <f t="shared" si="74"/>
        <v>#REF!</v>
      </c>
      <c r="CH128" s="42" t="e">
        <f t="shared" si="78"/>
        <v>#REF!</v>
      </c>
      <c r="CI128" s="89">
        <f t="shared" si="79"/>
        <v>2.6854004662567168</v>
      </c>
      <c r="CJ128" s="89">
        <f t="shared" si="80"/>
        <v>5.6536806669986301</v>
      </c>
      <c r="CK128" s="42" t="e">
        <f t="shared" si="81"/>
        <v>#REF!</v>
      </c>
      <c r="CL128" s="165"/>
      <c r="CM128" s="89" t="e">
        <f t="shared" si="25"/>
        <v>#REF!</v>
      </c>
      <c r="CN128" s="89">
        <f t="shared" si="26"/>
        <v>9.7782505709072862E-2</v>
      </c>
    </row>
    <row r="129" spans="4:92" ht="14.4" x14ac:dyDescent="0.3">
      <c r="D129" s="47"/>
      <c r="E129" s="32">
        <v>42947.581250000003</v>
      </c>
      <c r="F129" s="21">
        <f t="shared" si="75"/>
        <v>3064.1104166666701</v>
      </c>
      <c r="G129" s="21">
        <f t="shared" si="76"/>
        <v>1538.1437500000029</v>
      </c>
      <c r="H129" s="21"/>
      <c r="I129" s="21">
        <v>1055</v>
      </c>
      <c r="J129" s="21">
        <v>6958</v>
      </c>
      <c r="K129" s="21">
        <v>1681</v>
      </c>
      <c r="L129" s="21">
        <v>6</v>
      </c>
      <c r="M129" s="51">
        <v>3.95</v>
      </c>
      <c r="N129" s="40"/>
      <c r="O129" s="40"/>
      <c r="P129" s="40"/>
      <c r="R129" s="22"/>
      <c r="S129" s="22"/>
      <c r="T129" s="22"/>
      <c r="U129" s="41">
        <f t="shared" si="15"/>
        <v>4.5078613187785757E-3</v>
      </c>
      <c r="V129" s="41">
        <f t="shared" si="16"/>
        <v>0.64233294369762883</v>
      </c>
      <c r="W129" s="41">
        <f t="shared" si="17"/>
        <v>1.4532409288711475E-3</v>
      </c>
      <c r="X129" s="248">
        <f>W129+V129+SUM($U$128:U129)</f>
        <v>0.64851032138570652</v>
      </c>
      <c r="Y129" s="104">
        <f>W129+V129+SUM($U$128:U129)-$X$128+$Y$127</f>
        <v>9.3171893552917222</v>
      </c>
      <c r="Z129" s="42"/>
      <c r="AA129" s="165">
        <f t="shared" si="82"/>
        <v>3.3999668144067338E-3</v>
      </c>
      <c r="AB129" s="41">
        <f t="shared" si="18"/>
        <v>1.8658952442630179E-2</v>
      </c>
      <c r="AC129" s="48">
        <f t="shared" si="19"/>
        <v>2.6587463546984544</v>
      </c>
      <c r="AD129" s="48">
        <f t="shared" si="20"/>
        <v>0.17841176786491283</v>
      </c>
      <c r="AE129" s="48">
        <f t="shared" si="21"/>
        <v>0.17888792587654592</v>
      </c>
      <c r="AF129" s="48">
        <f t="shared" si="22"/>
        <v>0.17841176786491278</v>
      </c>
      <c r="AG129" s="238">
        <f t="shared" si="23"/>
        <v>4.7615789720309725E-4</v>
      </c>
      <c r="AH129" s="48">
        <f t="shared" si="24"/>
        <v>1.1443002758386464E-10</v>
      </c>
      <c r="AI129" s="48">
        <f>AE129+AC129+SUM($AB$128:AB129)</f>
        <v>2.862217007945163</v>
      </c>
      <c r="AJ129" s="48">
        <f>AE129+AC129+$AJ$127+SUM($AB$128:AB129)-$AI$128</f>
        <v>10.294492773029203</v>
      </c>
      <c r="AK129" s="41">
        <f t="shared" si="83"/>
        <v>1.2810788116129998E-2</v>
      </c>
      <c r="AL129" s="86"/>
      <c r="AM129">
        <v>193.12</v>
      </c>
      <c r="AN129">
        <v>0.55000000000000004</v>
      </c>
      <c r="AR129" s="25">
        <v>70.459999999999994</v>
      </c>
      <c r="AS129" s="25">
        <v>0.02</v>
      </c>
      <c r="AV129" s="99">
        <f>AJ129-BA129-BB129</f>
        <v>0</v>
      </c>
      <c r="AW129" s="86">
        <f>(1/(1/((AM129/1000+1)*0.0112372)+1))*AE129</f>
        <v>2.366678276835885E-3</v>
      </c>
      <c r="AX129" s="86">
        <f>(1-(1/(1/((AM129/1000+1)*0.0112372)+1)))*AE129</f>
        <v>0.17652124759971005</v>
      </c>
      <c r="AY129" s="86">
        <f>(1/(1/((AM129/1000+1)*0.0112372)+1))*AI129</f>
        <v>3.7866987294429562E-2</v>
      </c>
      <c r="AZ129" s="86">
        <f>(1-(1/(1/((AM129/1000+1)*0.0112372)+1)))*AI129</f>
        <v>2.8243500206507335</v>
      </c>
      <c r="BA129" s="86">
        <f t="shared" si="85"/>
        <v>0.14002856237672162</v>
      </c>
      <c r="BB129" s="86">
        <f t="shared" si="86"/>
        <v>10.154464210652479</v>
      </c>
      <c r="BC129" s="89"/>
      <c r="BD129" s="89"/>
      <c r="BE129" s="41"/>
      <c r="BF129" s="89"/>
      <c r="BG129" s="89"/>
      <c r="BH129" s="89"/>
      <c r="BI129" s="89"/>
      <c r="BJ129" s="41">
        <f t="shared" si="68"/>
        <v>227.1608916379657</v>
      </c>
      <c r="BK129" s="89">
        <f t="shared" si="58"/>
        <v>0.69315455909311796</v>
      </c>
      <c r="BL129" s="89">
        <f t="shared" si="69"/>
        <v>0.30684544090688204</v>
      </c>
      <c r="BM129" s="104">
        <f>Y129-BR129-BS129</f>
        <v>-1.2615321900023346E-2</v>
      </c>
      <c r="BN129" s="86">
        <f>(1/(1/((AR129/1000+1)*0.0112372)+1))*W129</f>
        <v>1.7273216995848138E-5</v>
      </c>
      <c r="BO129" s="86">
        <f>(1-(1/(1/((AR129/1000+1)*0.0112372)+1)))*W129</f>
        <v>1.4359677118752994E-3</v>
      </c>
      <c r="BP129" s="86">
        <f>(1/(1/((AR129/1000+1)*0.0112372)+1))*X129</f>
        <v>7.7081915894317227E-3</v>
      </c>
      <c r="BQ129" s="86">
        <f>(1-(1/(1/((AR129/1000+1)*0.0112372)+1)))*X129</f>
        <v>0.64080212979627482</v>
      </c>
      <c r="BR129" s="86">
        <f t="shared" si="87"/>
        <v>0.12537381497188121</v>
      </c>
      <c r="BS129" s="86">
        <f t="shared" si="88"/>
        <v>9.2044308622198638</v>
      </c>
      <c r="BT129" s="89"/>
      <c r="BU129" s="89"/>
      <c r="BV129" s="41"/>
      <c r="BW129" s="89"/>
      <c r="BX129" s="42"/>
      <c r="BY129" s="89"/>
      <c r="BZ129" s="89"/>
      <c r="CA129" s="41">
        <f t="shared" si="70"/>
        <v>212.13723045048005</v>
      </c>
      <c r="CB129" s="89" t="e">
        <f t="shared" si="84"/>
        <v>#REF!</v>
      </c>
      <c r="CC129" s="89" t="e">
        <f t="shared" si="71"/>
        <v>#REF!</v>
      </c>
      <c r="CD129" s="41" t="e">
        <f t="shared" si="72"/>
        <v>#REF!</v>
      </c>
      <c r="CE129" s="41" t="e">
        <f t="shared" si="77"/>
        <v>#REF!</v>
      </c>
      <c r="CF129" s="42" t="e">
        <f t="shared" si="73"/>
        <v>#REF!</v>
      </c>
      <c r="CG129" s="42" t="e">
        <f t="shared" si="74"/>
        <v>#REF!</v>
      </c>
      <c r="CH129" s="42" t="e">
        <f t="shared" si="78"/>
        <v>#REF!</v>
      </c>
      <c r="CI129" s="89">
        <f t="shared" si="79"/>
        <v>3.1588181738528567</v>
      </c>
      <c r="CJ129" s="89">
        <f t="shared" si="80"/>
        <v>7.1356745991763466</v>
      </c>
      <c r="CK129" s="42" t="e">
        <f t="shared" si="81"/>
        <v>#REF!</v>
      </c>
      <c r="CL129" s="165"/>
      <c r="CM129" s="89" t="e">
        <f t="shared" si="25"/>
        <v>#REF!</v>
      </c>
      <c r="CN129" s="89">
        <f t="shared" si="26"/>
        <v>0.1150208916695564</v>
      </c>
    </row>
    <row r="130" spans="4:92" ht="14.4" x14ac:dyDescent="0.3">
      <c r="D130" s="47"/>
      <c r="E130" s="32">
        <v>42955.423611111109</v>
      </c>
      <c r="F130" s="21">
        <f t="shared" si="75"/>
        <v>3071.9527777777766</v>
      </c>
      <c r="G130" s="21">
        <f t="shared" si="76"/>
        <v>1545.9861111111095</v>
      </c>
      <c r="H130" s="21"/>
      <c r="I130" s="21">
        <v>1046</v>
      </c>
      <c r="J130" s="21">
        <v>7228</v>
      </c>
      <c r="K130" s="21">
        <v>1750</v>
      </c>
      <c r="L130" s="21">
        <v>7</v>
      </c>
      <c r="M130" s="51">
        <v>3.95</v>
      </c>
      <c r="N130" s="40"/>
      <c r="O130" s="40"/>
      <c r="P130" s="40"/>
      <c r="R130" s="22"/>
      <c r="S130" s="22"/>
      <c r="T130" s="22"/>
      <c r="U130" s="41">
        <f t="shared" si="15"/>
        <v>4.6528613040783011E-3</v>
      </c>
      <c r="V130" s="41">
        <f t="shared" si="16"/>
        <v>0.66299424199571422</v>
      </c>
      <c r="W130" s="41">
        <f t="shared" si="17"/>
        <v>1.4999859146686187E-3</v>
      </c>
      <c r="X130" s="248">
        <f>W130+V130+SUM($U$128:U130)</f>
        <v>0.67387122597366766</v>
      </c>
      <c r="Y130" s="104">
        <f>W130+V130+SUM($U$128:U130)-$X$128+$Y$127</f>
        <v>9.3425502598796832</v>
      </c>
      <c r="Z130" s="42"/>
      <c r="AA130" s="165">
        <f t="shared" si="82"/>
        <v>4.4797628192631998E-3</v>
      </c>
      <c r="AB130" s="41">
        <f t="shared" si="18"/>
        <v>1.9217646574787403E-2</v>
      </c>
      <c r="AC130" s="48">
        <f t="shared" si="19"/>
        <v>2.7383556463685843</v>
      </c>
      <c r="AD130" s="48">
        <f t="shared" si="20"/>
        <v>0.18375384739056666</v>
      </c>
      <c r="AE130" s="48">
        <f t="shared" si="21"/>
        <v>0.18424426272387404</v>
      </c>
      <c r="AF130" s="48">
        <f t="shared" si="22"/>
        <v>0.18375384739056666</v>
      </c>
      <c r="AG130" s="238">
        <f t="shared" si="23"/>
        <v>4.9041521545103398E-4</v>
      </c>
      <c r="AH130" s="48">
        <f t="shared" si="24"/>
        <v>1.1785633917076974E-10</v>
      </c>
      <c r="AI130" s="48">
        <f>AE130+AC130+SUM($AB$128:AB130)</f>
        <v>2.9664002830374079</v>
      </c>
      <c r="AJ130" s="48">
        <f>AE130+AC130+$AJ$127+SUM($AB$128:AB130)-$AI$128</f>
        <v>10.398676048121448</v>
      </c>
      <c r="AK130" s="41">
        <f t="shared" si="83"/>
        <v>1.4277476337107813E-2</v>
      </c>
      <c r="AL130" s="86"/>
      <c r="AM130">
        <v>193.12</v>
      </c>
      <c r="AN130">
        <v>0.55000000000000004</v>
      </c>
      <c r="AR130" s="25">
        <v>70.459999999999994</v>
      </c>
      <c r="AS130" s="25">
        <v>0.02</v>
      </c>
      <c r="AV130" s="99">
        <f>AJ130-BA130-BB130</f>
        <v>0</v>
      </c>
      <c r="AW130" s="86">
        <f>(1/(1/((AM130/1000+1)*0.0112372)+1))*AE130</f>
        <v>2.4375423443679526E-3</v>
      </c>
      <c r="AX130" s="86">
        <f>(1-(1/(1/((AM130/1000+1)*0.0112372)+1)))*AE130</f>
        <v>0.1818067203795061</v>
      </c>
      <c r="AY130" s="86">
        <f>(1/(1/((AM130/1000+1)*0.0112372)+1))*AI130</f>
        <v>3.9245326792538532E-2</v>
      </c>
      <c r="AZ130" s="86">
        <f>(1-(1/(1/((AM130/1000+1)*0.0112372)+1)))*AI130</f>
        <v>2.9271549562448693</v>
      </c>
      <c r="BA130" s="86">
        <f t="shared" si="85"/>
        <v>0.14140690187483057</v>
      </c>
      <c r="BB130" s="86">
        <f t="shared" si="86"/>
        <v>10.257269146246616</v>
      </c>
      <c r="BC130" s="89"/>
      <c r="BD130" s="89"/>
      <c r="BE130" s="41"/>
      <c r="BF130" s="89"/>
      <c r="BG130" s="89"/>
      <c r="BH130" s="89"/>
      <c r="BI130" s="89"/>
      <c r="BJ130" s="41">
        <f t="shared" si="68"/>
        <v>226.81971197089101</v>
      </c>
      <c r="BK130" s="89">
        <f t="shared" si="58"/>
        <v>0.6935872163459782</v>
      </c>
      <c r="BL130" s="89">
        <f t="shared" si="69"/>
        <v>0.3064127836540218</v>
      </c>
      <c r="BM130" s="104">
        <f>Y130-BR130-BS130</f>
        <v>-1.2615321900023346E-2</v>
      </c>
      <c r="BN130" s="86">
        <f>(1/(1/((AR130/1000+1)*0.0112372)+1))*W130</f>
        <v>1.7828827746348236E-5</v>
      </c>
      <c r="BO130" s="86">
        <f>(1-(1/(1/((AR130/1000+1)*0.0112372)+1)))*W130</f>
        <v>1.4821570869222706E-3</v>
      </c>
      <c r="BP130" s="86">
        <f>(1/(1/((AR130/1000+1)*0.0112372)+1))*X130</f>
        <v>8.0096312196099983E-3</v>
      </c>
      <c r="BQ130" s="86">
        <f>(1-(1/(1/((AR130/1000+1)*0.0112372)+1)))*X130</f>
        <v>0.66586159475405771</v>
      </c>
      <c r="BR130" s="86">
        <f t="shared" si="87"/>
        <v>0.1256752546020595</v>
      </c>
      <c r="BS130" s="86">
        <f t="shared" si="88"/>
        <v>9.2294903271776469</v>
      </c>
      <c r="BT130" s="89"/>
      <c r="BU130" s="89"/>
      <c r="BV130" s="41"/>
      <c r="BW130" s="89"/>
      <c r="BX130" s="42"/>
      <c r="BY130" s="89"/>
      <c r="BZ130" s="89"/>
      <c r="CA130" s="41">
        <f t="shared" si="70"/>
        <v>211.75255529877268</v>
      </c>
      <c r="CB130" s="89" t="e">
        <f t="shared" si="84"/>
        <v>#REF!</v>
      </c>
      <c r="CC130" s="89" t="e">
        <f t="shared" si="71"/>
        <v>#REF!</v>
      </c>
      <c r="CD130" s="41" t="e">
        <f t="shared" si="72"/>
        <v>#REF!</v>
      </c>
      <c r="CE130" s="41" t="e">
        <f t="shared" si="77"/>
        <v>#REF!</v>
      </c>
      <c r="CF130" s="42" t="e">
        <f t="shared" si="73"/>
        <v>#REF!</v>
      </c>
      <c r="CG130" s="42" t="e">
        <f t="shared" si="74"/>
        <v>#REF!</v>
      </c>
      <c r="CH130" s="42" t="e">
        <f t="shared" si="78"/>
        <v>#REF!</v>
      </c>
      <c r="CI130" s="89">
        <f t="shared" si="79"/>
        <v>3.1862872742212955</v>
      </c>
      <c r="CJ130" s="89">
        <f t="shared" si="80"/>
        <v>7.2123887739001526</v>
      </c>
      <c r="CK130" s="42" t="e">
        <f t="shared" si="81"/>
        <v>#REF!</v>
      </c>
      <c r="CL130" s="165"/>
      <c r="CM130" s="89" t="e">
        <f t="shared" si="25"/>
        <v>#REF!</v>
      </c>
      <c r="CN130" s="89">
        <f t="shared" si="26"/>
        <v>0.11602111398177789</v>
      </c>
    </row>
    <row r="131" spans="4:92" ht="14.4" x14ac:dyDescent="0.3">
      <c r="D131" s="47"/>
      <c r="E131" s="32">
        <v>43045.459027777775</v>
      </c>
      <c r="F131" s="21">
        <f>E131-E$62</f>
        <v>3161.9881944444423</v>
      </c>
      <c r="G131" s="21">
        <f>E131-E$108</f>
        <v>1636.0215277777752</v>
      </c>
      <c r="H131" s="21">
        <v>5</v>
      </c>
      <c r="I131" s="21">
        <v>1103</v>
      </c>
      <c r="J131" s="21">
        <v>8078</v>
      </c>
      <c r="K131" s="21">
        <v>2704</v>
      </c>
      <c r="L131" s="21">
        <v>6</v>
      </c>
      <c r="M131" s="51">
        <v>3.95</v>
      </c>
      <c r="N131" s="40"/>
      <c r="O131" s="40"/>
      <c r="P131" s="40"/>
      <c r="R131" s="22"/>
      <c r="S131" s="22"/>
      <c r="T131" s="22"/>
      <c r="U131" s="41">
        <f t="shared" si="15"/>
        <v>7.5811060768911131E-3</v>
      </c>
      <c r="V131" s="41">
        <f t="shared" si="16"/>
        <v>1.0802448963032625</v>
      </c>
      <c r="W131" s="41">
        <f t="shared" si="17"/>
        <v>2.4439912539361546E-3</v>
      </c>
      <c r="X131" s="248">
        <f>W131+V131+SUM($U$128:U131)</f>
        <v>1.0996469916973748</v>
      </c>
      <c r="Y131" s="104">
        <f>W131+V131+SUM($U$128:U131)-$X$128+$Y$127</f>
        <v>9.7683260256033897</v>
      </c>
      <c r="Z131" s="42"/>
      <c r="AA131" s="165">
        <f t="shared" si="82"/>
        <v>4.5563334428401952E-3</v>
      </c>
      <c r="AB131" s="41">
        <f t="shared" si="18"/>
        <v>2.2647993672014206E-2</v>
      </c>
      <c r="AC131" s="48">
        <f t="shared" si="19"/>
        <v>3.2271517279355599</v>
      </c>
      <c r="AD131" s="48">
        <f t="shared" si="20"/>
        <v>0.21655388222040167</v>
      </c>
      <c r="AE131" s="48">
        <f t="shared" si="21"/>
        <v>0.21713183661883337</v>
      </c>
      <c r="AF131" s="48">
        <f t="shared" si="22"/>
        <v>0.21655388222040167</v>
      </c>
      <c r="AG131" s="238">
        <f t="shared" si="23"/>
        <v>5.7795425953801368E-4</v>
      </c>
      <c r="AH131" s="48">
        <f t="shared" si="24"/>
        <v>1.3889367844074221E-10</v>
      </c>
      <c r="AI131" s="48">
        <f>AE131+AC131+SUM($AB$128:AB131)</f>
        <v>3.5107319321713577</v>
      </c>
      <c r="AJ131" s="48">
        <f>AE131+AC131+$AJ$127+SUM($AB$128:AB131)-$AI$128</f>
        <v>10.943007697255396</v>
      </c>
      <c r="AK131" s="41">
        <f t="shared" si="83"/>
        <v>1.1498766367853859E-2</v>
      </c>
      <c r="AL131" s="86"/>
      <c r="AM131" s="25">
        <v>169.12320167715703</v>
      </c>
      <c r="AR131" s="25">
        <v>58.571201677157006</v>
      </c>
      <c r="AV131" s="99">
        <f>AJ131-BA131-BB131</f>
        <v>0</v>
      </c>
      <c r="AW131" s="86">
        <f>(1/(1/((AM131/1000+1)*0.0112372)+1))*AE131</f>
        <v>2.8156160476676185E-3</v>
      </c>
      <c r="AX131" s="86">
        <f>(1-(1/(1/((AM131/1000+1)*0.0112372)+1)))*AE131</f>
        <v>0.21431622057116573</v>
      </c>
      <c r="AY131" s="86">
        <f>(1/(1/((AM131/1000+1)*0.0112372)+1))*AI131</f>
        <v>4.5524752708803989E-2</v>
      </c>
      <c r="AZ131" s="86">
        <f>(1-(1/(1/((AM131/1000+1)*0.0112372)+1)))*AI131</f>
        <v>3.4652071794625536</v>
      </c>
      <c r="BA131" s="86">
        <f t="shared" si="85"/>
        <v>0.14768632779109603</v>
      </c>
      <c r="BB131" s="86">
        <f t="shared" si="86"/>
        <v>10.7953213694643</v>
      </c>
      <c r="BC131" s="89"/>
      <c r="BD131" s="89"/>
      <c r="BE131" s="41"/>
      <c r="BF131" s="89"/>
      <c r="BG131" s="89"/>
      <c r="BH131" s="89"/>
      <c r="BI131" s="89"/>
      <c r="BJ131" s="41">
        <f t="shared" si="68"/>
        <v>217.4373064533801</v>
      </c>
      <c r="BK131" s="89">
        <f t="shared" si="58"/>
        <v>0.70548524600065488</v>
      </c>
      <c r="BL131" s="89">
        <f t="shared" si="69"/>
        <v>0.29451475399934512</v>
      </c>
      <c r="BM131" s="104">
        <f>Y131-BR131-BS131</f>
        <v>-1.2615321900023346E-2</v>
      </c>
      <c r="BN131" s="86">
        <f>(1/(1/((AR131/1000+1)*0.0112372)+1))*W131</f>
        <v>2.8730436306433173E-5</v>
      </c>
      <c r="BO131" s="86">
        <f>(1-(1/(1/((AR131/1000+1)*0.0112372)+1)))*W131</f>
        <v>2.4152608176297215E-3</v>
      </c>
      <c r="BP131" s="86">
        <f>(1/(1/((AR131/1000+1)*0.0112372)+1))*X131</f>
        <v>1.2926943909328572E-2</v>
      </c>
      <c r="BQ131" s="86">
        <f>(1-(1/(1/((AR131/1000+1)*0.0112372)+1)))*X131</f>
        <v>1.0867200477880461</v>
      </c>
      <c r="BR131" s="86">
        <f t="shared" si="87"/>
        <v>0.13059256729177807</v>
      </c>
      <c r="BS131" s="86">
        <f t="shared" si="88"/>
        <v>9.650348780211635</v>
      </c>
      <c r="BT131" s="89"/>
      <c r="BU131" s="89"/>
      <c r="BV131" s="41"/>
      <c r="BW131" s="89"/>
      <c r="BX131" s="42"/>
      <c r="BY131" s="89"/>
      <c r="BZ131" s="89"/>
      <c r="CA131" s="41">
        <f t="shared" si="70"/>
        <v>204.25189771857944</v>
      </c>
      <c r="CB131" s="89" t="e">
        <f t="shared" si="84"/>
        <v>#REF!</v>
      </c>
      <c r="CC131" s="89" t="e">
        <f t="shared" si="71"/>
        <v>#REF!</v>
      </c>
      <c r="CD131" s="41" t="e">
        <f t="shared" si="72"/>
        <v>#REF!</v>
      </c>
      <c r="CE131" s="41" t="e">
        <f t="shared" si="77"/>
        <v>#REF!</v>
      </c>
      <c r="CF131" s="42" t="e">
        <f t="shared" si="73"/>
        <v>#REF!</v>
      </c>
      <c r="CG131" s="42" t="e">
        <f t="shared" si="74"/>
        <v>#REF!</v>
      </c>
      <c r="CH131" s="42" t="e">
        <f t="shared" si="78"/>
        <v>#REF!</v>
      </c>
      <c r="CI131" s="89">
        <f t="shared" si="79"/>
        <v>3.2228772199701132</v>
      </c>
      <c r="CJ131" s="89">
        <f t="shared" si="80"/>
        <v>7.7201304772852835</v>
      </c>
      <c r="CK131" s="42" t="e">
        <f t="shared" si="81"/>
        <v>#REF!</v>
      </c>
      <c r="CM131" s="89" t="e">
        <f t="shared" si="25"/>
        <v>#REF!</v>
      </c>
      <c r="CN131" s="89">
        <f t="shared" si="26"/>
        <v>0.11735345030331944</v>
      </c>
    </row>
    <row r="132" spans="4:92" ht="14.4" x14ac:dyDescent="0.3">
      <c r="D132" s="47"/>
      <c r="E132" s="32">
        <v>43136.441666666666</v>
      </c>
      <c r="F132" s="21">
        <f>E132-E$62</f>
        <v>3252.9708333333328</v>
      </c>
      <c r="G132" s="21">
        <f>E132-E$108</f>
        <v>1727.0041666666657</v>
      </c>
      <c r="H132" s="21"/>
      <c r="I132" s="21">
        <v>1058</v>
      </c>
      <c r="J132" s="21">
        <v>8607.0400000000009</v>
      </c>
      <c r="K132" s="21">
        <v>3565.78</v>
      </c>
      <c r="L132" s="21">
        <v>335</v>
      </c>
      <c r="M132" s="51">
        <v>3.95</v>
      </c>
      <c r="N132" s="40"/>
      <c r="O132" s="40"/>
      <c r="P132" s="40"/>
      <c r="R132" s="22"/>
      <c r="S132" s="22"/>
      <c r="T132" s="22"/>
      <c r="U132" s="41">
        <f t="shared" si="15"/>
        <v>9.5893812664004322E-3</v>
      </c>
      <c r="V132" s="41">
        <f t="shared" si="16"/>
        <v>1.366407496039574</v>
      </c>
      <c r="W132" s="41">
        <f t="shared" si="17"/>
        <v>3.0914174934421616E-3</v>
      </c>
      <c r="X132" s="248">
        <f>W132+V132+SUM($U$128:U132)</f>
        <v>1.3960463989395926</v>
      </c>
      <c r="Y132" s="104">
        <f>W132+V132+SUM($U$128:U132)-$X$128+$Y$127</f>
        <v>10.064725432845608</v>
      </c>
      <c r="Z132" s="42"/>
      <c r="AA132" s="165">
        <f t="shared" si="82"/>
        <v>4.0393564743712376E-3</v>
      </c>
      <c r="AB132" s="41">
        <f t="shared" si="18"/>
        <v>2.3146741564302672E-2</v>
      </c>
      <c r="AC132" s="48">
        <f t="shared" si="19"/>
        <v>3.2982191763688324</v>
      </c>
      <c r="AD132" s="48">
        <f t="shared" si="20"/>
        <v>0.22132277229907438</v>
      </c>
      <c r="AE132" s="48">
        <f t="shared" si="21"/>
        <v>0.22191345425042891</v>
      </c>
      <c r="AF132" s="48">
        <f t="shared" si="22"/>
        <v>0.22132277229907438</v>
      </c>
      <c r="AG132" s="238">
        <f t="shared" si="23"/>
        <v>5.9068180940217302E-4</v>
      </c>
      <c r="AH132" s="48">
        <f t="shared" si="24"/>
        <v>1.419523568551623E-10</v>
      </c>
      <c r="AI132" s="48">
        <f>AE132+AC132+SUM($AB$128:AB132)</f>
        <v>3.6097277398005283</v>
      </c>
      <c r="AJ132" s="48">
        <f>AE132+AC132+$AJ$127+SUM($AB$128:AB132)-$AI$128</f>
        <v>11.042003504884569</v>
      </c>
      <c r="AK132" s="41">
        <f t="shared" si="83"/>
        <v>4.022136553909296E-3</v>
      </c>
      <c r="AL132" s="86"/>
      <c r="AM132">
        <v>157.6335</v>
      </c>
      <c r="AN132">
        <v>7.8488852711699697E-2</v>
      </c>
      <c r="AR132">
        <v>54.738500000000002</v>
      </c>
      <c r="AS132">
        <v>0.12374368670764381</v>
      </c>
      <c r="AV132" s="99">
        <f>AJ132-BA132-BB132</f>
        <v>0</v>
      </c>
      <c r="AW132" s="86">
        <f>(1/(1/((AM132/1000+1)*0.0112372)+1))*AE132</f>
        <v>2.8497037594318103E-3</v>
      </c>
      <c r="AX132" s="86">
        <f>(1-(1/(1/((AM132/1000+1)*0.0112372)+1)))*AE132</f>
        <v>0.21906375049099711</v>
      </c>
      <c r="AY132" s="86">
        <f>(1/(1/((AM132/1000+1)*0.0112372)+1))*AI132</f>
        <v>4.6354353526606759E-2</v>
      </c>
      <c r="AZ132" s="86">
        <f>(1-(1/(1/((AM132/1000+1)*0.0112372)+1)))*AI132</f>
        <v>3.5633733862739216</v>
      </c>
      <c r="BA132" s="86">
        <f t="shared" si="85"/>
        <v>0.14851592860889881</v>
      </c>
      <c r="BB132" s="86">
        <f t="shared" si="86"/>
        <v>10.893487576275668</v>
      </c>
      <c r="BC132" s="89"/>
      <c r="BD132" s="89"/>
      <c r="BE132" s="41"/>
      <c r="BF132" s="89"/>
      <c r="BG132" s="89"/>
      <c r="BH132" s="89"/>
      <c r="BI132" s="89"/>
      <c r="BJ132" s="41">
        <f t="shared" si="68"/>
        <v>213.24352468660535</v>
      </c>
      <c r="BK132" s="89">
        <f t="shared" si="58"/>
        <v>0.71080347060022053</v>
      </c>
      <c r="BL132" s="89">
        <f t="shared" si="69"/>
        <v>0.28919652939977947</v>
      </c>
      <c r="BM132" s="104">
        <f>Y132-BR132-BS132</f>
        <v>-1.2615321900025123E-2</v>
      </c>
      <c r="BN132" s="86">
        <f>(1/(1/((AR132/1000+1)*0.0112372)+1))*W132</f>
        <v>3.6211243861022666E-5</v>
      </c>
      <c r="BO132" s="86">
        <f>(1-(1/(1/((AR132/1000+1)*0.0112372)+1)))*W132</f>
        <v>3.0552062495811392E-3</v>
      </c>
      <c r="BP132" s="86">
        <f>(1/(1/((AR132/1000+1)*0.0112372)+1))*X132</f>
        <v>1.6352555648191013E-2</v>
      </c>
      <c r="BQ132" s="86">
        <f>(1-(1/(1/((AR132/1000+1)*0.0112372)+1)))*X132</f>
        <v>1.3796938432914017</v>
      </c>
      <c r="BR132" s="86">
        <f t="shared" si="87"/>
        <v>0.13401817903064051</v>
      </c>
      <c r="BS132" s="86">
        <f t="shared" si="88"/>
        <v>9.9433225757149923</v>
      </c>
      <c r="BT132" s="89"/>
      <c r="BU132" s="89"/>
      <c r="BV132" s="41"/>
      <c r="BW132" s="89"/>
      <c r="BX132" s="42"/>
      <c r="BY132" s="89"/>
      <c r="BZ132" s="89"/>
      <c r="CA132" s="41">
        <f t="shared" si="70"/>
        <v>199.42769725714317</v>
      </c>
      <c r="CB132" s="89" t="e">
        <f t="shared" si="84"/>
        <v>#REF!</v>
      </c>
      <c r="CC132" s="89" t="e">
        <f t="shared" si="71"/>
        <v>#REF!</v>
      </c>
      <c r="CD132" s="41" t="e">
        <f t="shared" si="72"/>
        <v>#REF!</v>
      </c>
      <c r="CE132" s="41" t="e">
        <f t="shared" si="77"/>
        <v>#REF!</v>
      </c>
      <c r="CF132" s="42" t="e">
        <f t="shared" si="73"/>
        <v>#REF!</v>
      </c>
      <c r="CG132" s="42" t="e">
        <f t="shared" si="74"/>
        <v>#REF!</v>
      </c>
      <c r="CH132" s="42" t="e">
        <f t="shared" si="78"/>
        <v>#REF!</v>
      </c>
      <c r="CI132" s="89">
        <f t="shared" si="79"/>
        <v>3.1933090912328184</v>
      </c>
      <c r="CJ132" s="89">
        <f t="shared" si="80"/>
        <v>7.8486944136517511</v>
      </c>
      <c r="CK132" s="42" t="e">
        <f t="shared" si="81"/>
        <v>#REF!</v>
      </c>
      <c r="CM132" s="89" t="e">
        <f t="shared" si="25"/>
        <v>#REF!</v>
      </c>
      <c r="CN132" s="89">
        <f t="shared" si="26"/>
        <v>0.11627679683826238</v>
      </c>
    </row>
    <row r="133" spans="4:92" ht="14.4" x14ac:dyDescent="0.3">
      <c r="D133" s="47"/>
      <c r="E133" s="32">
        <v>43426.450694444444</v>
      </c>
      <c r="F133" s="21">
        <f>E133-E$62</f>
        <v>3542.9798611111109</v>
      </c>
      <c r="G133" s="21">
        <f>E133-E$108</f>
        <v>2017.0131944444438</v>
      </c>
      <c r="H133" s="21"/>
      <c r="I133" s="21">
        <v>1064</v>
      </c>
      <c r="J133" s="21">
        <v>10726</v>
      </c>
      <c r="K133" s="21">
        <v>6194</v>
      </c>
      <c r="L133" s="21">
        <v>11</v>
      </c>
      <c r="M133" s="51">
        <v>3.95</v>
      </c>
      <c r="N133" s="40"/>
      <c r="O133" s="40"/>
      <c r="P133" s="40"/>
      <c r="R133" s="22"/>
      <c r="S133" s="22"/>
      <c r="T133" s="22"/>
      <c r="U133" s="41">
        <f t="shared" si="15"/>
        <v>1.6751866475923791E-2</v>
      </c>
      <c r="V133" s="41">
        <f t="shared" si="16"/>
        <v>2.3870023820575947</v>
      </c>
      <c r="W133" s="41">
        <f t="shared" si="17"/>
        <v>5.4004540681817535E-3</v>
      </c>
      <c r="X133" s="248">
        <f>W133+V133+SUM($U$128:U133)</f>
        <v>2.4357021880082765</v>
      </c>
      <c r="Y133" s="104">
        <f>W133+V133+SUM($U$128:U133)-$X$128+$Y$127</f>
        <v>11.104381221914291</v>
      </c>
      <c r="Z133" s="42"/>
      <c r="AA133" s="165">
        <f t="shared" si="82"/>
        <v>3.6708267073468056E-3</v>
      </c>
      <c r="AB133" s="41">
        <f t="shared" si="18"/>
        <v>2.9008802037578073E-2</v>
      </c>
      <c r="AC133" s="48">
        <f t="shared" si="19"/>
        <v>4.1335142960848819</v>
      </c>
      <c r="AD133" s="48">
        <f t="shared" si="20"/>
        <v>0.27737418116480517</v>
      </c>
      <c r="AE133" s="48">
        <f t="shared" si="21"/>
        <v>0.27811445710154614</v>
      </c>
      <c r="AF133" s="48">
        <f t="shared" si="22"/>
        <v>0.27737418116480522</v>
      </c>
      <c r="AG133" s="238">
        <f t="shared" si="23"/>
        <v>7.402757588382084E-4</v>
      </c>
      <c r="AH133" s="48">
        <f t="shared" si="24"/>
        <v>1.7790269992601E-10</v>
      </c>
      <c r="AI133" s="48">
        <f>AE133+AC133+SUM($AB$128:AB133)</f>
        <v>4.5302326644052728</v>
      </c>
      <c r="AJ133" s="48">
        <f>AE133+AC133+$AJ$127+SUM($AB$128:AB133)-$AI$128</f>
        <v>11.962508429489311</v>
      </c>
      <c r="AK133" s="41">
        <f t="shared" si="83"/>
        <v>3.1311647932412666E-3</v>
      </c>
      <c r="AL133" s="86"/>
      <c r="AM133">
        <v>130.875</v>
      </c>
      <c r="AN133"/>
      <c r="AO133"/>
      <c r="AP133"/>
      <c r="AQ133"/>
      <c r="AR133" s="146">
        <v>42.884</v>
      </c>
      <c r="AV133" s="99">
        <f>AJ133-BA133-BB133</f>
        <v>0</v>
      </c>
      <c r="AW133" s="86">
        <f>(1/(1/((AM133/1000+1)*0.0112372)+1))*AE133</f>
        <v>3.489892862945172E-3</v>
      </c>
      <c r="AX133" s="86">
        <f>(1-(1/(1/((AM133/1000+1)*0.0112372)+1)))*AE133</f>
        <v>0.27462456423860099</v>
      </c>
      <c r="AY133" s="86">
        <f>(1/(1/((AM133/1000+1)*0.0112372)+1))*AI133</f>
        <v>5.6847194524722026E-2</v>
      </c>
      <c r="AZ133" s="86">
        <f>(1-(1/(1/((AM133/1000+1)*0.0112372)+1)))*AI133</f>
        <v>4.4733854698805509</v>
      </c>
      <c r="BA133" s="86">
        <f t="shared" si="85"/>
        <v>0.15900876960701407</v>
      </c>
      <c r="BB133" s="86">
        <f t="shared" si="86"/>
        <v>11.803499659882297</v>
      </c>
      <c r="BC133" s="89"/>
      <c r="BD133" s="89"/>
      <c r="BE133" s="41"/>
      <c r="BF133" s="89"/>
      <c r="BG133" s="89"/>
      <c r="BH133" s="89"/>
      <c r="BI133" s="89"/>
      <c r="BJ133" s="41">
        <f t="shared" si="68"/>
        <v>198.81501751181284</v>
      </c>
      <c r="BK133" s="89">
        <f t="shared" si="58"/>
        <v>0.72910056998672612</v>
      </c>
      <c r="BL133" s="89">
        <f t="shared" si="69"/>
        <v>0.27089943001327388</v>
      </c>
      <c r="BM133" s="104">
        <f>Y133-BR133-BS133</f>
        <v>-1.2615321900025123E-2</v>
      </c>
      <c r="BN133" s="86">
        <f>(1/(1/((AR133/1000+1)*0.0112372)+1))*W133</f>
        <v>6.2555347992824999E-5</v>
      </c>
      <c r="BO133" s="86">
        <f>(1-(1/(1/((AR133/1000+1)*0.0112372)+1)))*W133</f>
        <v>5.3378987201889291E-3</v>
      </c>
      <c r="BP133" s="86">
        <f>(1/(1/((AR133/1000+1)*0.0112372)+1))*X133</f>
        <v>2.8213590200766629E-2</v>
      </c>
      <c r="BQ133" s="86">
        <f>(1-(1/(1/((AR133/1000+1)*0.0112372)+1)))*X133</f>
        <v>2.40748859780751</v>
      </c>
      <c r="BR133" s="86">
        <f t="shared" si="87"/>
        <v>0.14587921358321612</v>
      </c>
      <c r="BS133" s="86">
        <f t="shared" si="88"/>
        <v>10.971117330231101</v>
      </c>
      <c r="BT133" s="89"/>
      <c r="BU133" s="89"/>
      <c r="BV133" s="41"/>
      <c r="BW133" s="89"/>
      <c r="BX133" s="42"/>
      <c r="BY133" s="89"/>
      <c r="BZ133" s="89"/>
      <c r="CA133" s="41">
        <f t="shared" si="70"/>
        <v>183.27160611131865</v>
      </c>
      <c r="CB133" s="89" t="e">
        <f t="shared" si="84"/>
        <v>#REF!</v>
      </c>
      <c r="CC133" s="89" t="e">
        <f t="shared" si="71"/>
        <v>#REF!</v>
      </c>
      <c r="CD133" s="41" t="e">
        <f t="shared" si="72"/>
        <v>#REF!</v>
      </c>
      <c r="CE133" s="41" t="e">
        <f t="shared" si="77"/>
        <v>#REF!</v>
      </c>
      <c r="CF133" s="42" t="e">
        <f t="shared" si="73"/>
        <v>#REF!</v>
      </c>
      <c r="CG133" s="42" t="e">
        <f t="shared" si="74"/>
        <v>#REF!</v>
      </c>
      <c r="CH133" s="42" t="e">
        <f t="shared" si="78"/>
        <v>#REF!</v>
      </c>
      <c r="CI133" s="89">
        <f t="shared" si="79"/>
        <v>3.2406367150776387</v>
      </c>
      <c r="CJ133" s="89">
        <f t="shared" si="80"/>
        <v>8.7218717144116731</v>
      </c>
      <c r="CK133" s="42" t="e">
        <f t="shared" si="81"/>
        <v>#REF!</v>
      </c>
      <c r="CM133" s="89" t="e">
        <f t="shared" si="25"/>
        <v>#REF!</v>
      </c>
      <c r="CN133" s="89">
        <f t="shared" si="26"/>
        <v>0.11800012030787281</v>
      </c>
    </row>
    <row r="134" spans="4:92" ht="14.4" x14ac:dyDescent="0.3">
      <c r="D134" s="47"/>
      <c r="E134" s="32"/>
      <c r="F134" s="21"/>
      <c r="G134" s="21"/>
      <c r="H134" s="21"/>
      <c r="I134" s="21"/>
      <c r="L134" s="21"/>
      <c r="M134" s="51"/>
      <c r="N134" s="40"/>
      <c r="O134" s="40"/>
      <c r="P134" s="40"/>
      <c r="R134" s="22"/>
      <c r="S134" s="22"/>
      <c r="T134" s="22"/>
      <c r="U134" s="41"/>
      <c r="V134" s="41"/>
      <c r="W134" s="41"/>
      <c r="X134" s="248"/>
      <c r="Y134" s="104"/>
      <c r="Z134" s="42"/>
      <c r="AA134" s="42"/>
      <c r="AB134" s="41"/>
      <c r="AC134" s="48"/>
      <c r="AD134" s="48"/>
      <c r="AE134" s="48"/>
      <c r="AF134" s="48"/>
      <c r="AG134" s="238"/>
      <c r="AH134" s="48"/>
      <c r="AI134" s="48"/>
      <c r="AJ134" s="48"/>
      <c r="AK134" s="46"/>
      <c r="AL134" s="86"/>
      <c r="AR134"/>
      <c r="AS134"/>
      <c r="AT134"/>
      <c r="AU134"/>
      <c r="AV134" s="99"/>
      <c r="AW134" s="86"/>
      <c r="AX134" s="86"/>
      <c r="AY134" s="86"/>
      <c r="AZ134" s="86"/>
      <c r="BA134" s="86"/>
      <c r="BB134" s="86"/>
      <c r="BC134" s="89"/>
      <c r="BD134" s="89"/>
      <c r="BE134" s="41"/>
      <c r="BF134" s="89"/>
      <c r="BG134" s="89"/>
      <c r="BH134" s="89"/>
      <c r="BI134" s="89"/>
      <c r="BJ134" s="41"/>
      <c r="BK134" s="89"/>
      <c r="BL134" s="89"/>
      <c r="BM134" s="104"/>
      <c r="BN134" s="86"/>
      <c r="BO134" s="86"/>
      <c r="BP134" s="86"/>
      <c r="BQ134" s="86"/>
      <c r="BR134" s="86"/>
      <c r="BS134" s="86"/>
      <c r="BT134" s="89"/>
      <c r="BU134" s="89"/>
      <c r="BV134" s="41"/>
      <c r="BW134" s="89"/>
      <c r="BX134" s="42"/>
      <c r="BY134" s="89"/>
      <c r="BZ134" s="89"/>
      <c r="CA134" s="41"/>
      <c r="CB134" s="89"/>
      <c r="CC134" s="89"/>
      <c r="CD134" s="41"/>
      <c r="CE134" s="41"/>
      <c r="CF134" s="42"/>
      <c r="CG134" s="42"/>
      <c r="CH134" s="42"/>
      <c r="CI134" s="89"/>
      <c r="CJ134" s="89"/>
      <c r="CK134" s="42"/>
    </row>
    <row r="135" spans="4:92" ht="14.4" thickBot="1" x14ac:dyDescent="0.3">
      <c r="D135" s="47"/>
      <c r="E135" s="32"/>
      <c r="F135" s="21"/>
      <c r="G135" s="21"/>
      <c r="H135" s="21"/>
      <c r="I135" s="21"/>
      <c r="L135" s="21"/>
      <c r="M135" s="21"/>
      <c r="N135" s="40"/>
      <c r="O135" s="40"/>
      <c r="P135" s="40"/>
      <c r="R135" s="22"/>
      <c r="S135" s="22"/>
      <c r="T135" s="22"/>
      <c r="U135" s="21"/>
      <c r="V135" s="21"/>
      <c r="W135" s="21"/>
      <c r="X135" s="246"/>
      <c r="Y135" s="255"/>
      <c r="Z135" s="47"/>
      <c r="AA135" s="47"/>
      <c r="AB135" s="46"/>
      <c r="AC135" s="46"/>
      <c r="AD135" s="46"/>
      <c r="AE135" s="46"/>
      <c r="AF135" s="46"/>
      <c r="AG135" s="85"/>
      <c r="AH135" s="46"/>
      <c r="AI135" s="46"/>
      <c r="AJ135" s="46"/>
      <c r="AK135" s="46"/>
      <c r="AL135" s="86"/>
      <c r="AR135"/>
      <c r="AS135" s="41"/>
      <c r="AT135"/>
      <c r="AU135"/>
      <c r="AV135" s="41"/>
      <c r="AW135" s="86"/>
      <c r="AX135" s="86"/>
      <c r="AY135" s="86"/>
      <c r="AZ135" s="86"/>
      <c r="BA135" s="86"/>
      <c r="BB135" s="86"/>
      <c r="BC135" s="89"/>
      <c r="BD135" s="89"/>
      <c r="BE135" s="41"/>
      <c r="BF135" s="89"/>
      <c r="BG135" s="89"/>
      <c r="BH135" s="89"/>
      <c r="BI135" s="89"/>
      <c r="BJ135" s="41"/>
      <c r="BK135" s="89"/>
      <c r="BL135" s="89"/>
      <c r="BM135" s="89"/>
      <c r="BN135" s="86"/>
      <c r="BO135" s="86"/>
      <c r="BP135" s="86"/>
      <c r="BQ135" s="86"/>
      <c r="BR135" s="86"/>
      <c r="BS135" s="86"/>
      <c r="BT135" s="89"/>
      <c r="BU135" s="89"/>
      <c r="BV135" s="41"/>
      <c r="BW135" s="89"/>
      <c r="BX135" s="42"/>
      <c r="BY135" s="89"/>
      <c r="BZ135" s="89"/>
      <c r="CA135" s="41"/>
      <c r="CB135" s="89"/>
      <c r="CC135" s="89"/>
      <c r="CD135" s="41"/>
      <c r="CE135" s="41"/>
      <c r="CF135" s="42"/>
      <c r="CH135" s="42"/>
      <c r="CI135" s="89"/>
      <c r="CJ135" s="89"/>
      <c r="CK135" s="42"/>
    </row>
    <row r="136" spans="4:92" ht="14.4" thickBot="1" x14ac:dyDescent="0.3">
      <c r="D136" s="22" t="s">
        <v>134</v>
      </c>
      <c r="E136" s="32">
        <v>39882.472222222219</v>
      </c>
      <c r="F136" s="21"/>
      <c r="G136" s="21"/>
      <c r="H136" s="22"/>
      <c r="I136" s="22"/>
      <c r="L136" s="21"/>
      <c r="M136" s="21"/>
      <c r="N136" s="43">
        <v>91.49</v>
      </c>
      <c r="O136" s="44">
        <v>17.09</v>
      </c>
      <c r="P136" s="45">
        <f>O136-R136</f>
        <v>12.432633979475485</v>
      </c>
      <c r="Q136" s="46">
        <v>27.25199543899658</v>
      </c>
      <c r="R136" s="47">
        <f>Q136*O136/100</f>
        <v>4.6573660205245151</v>
      </c>
      <c r="S136" s="47">
        <f>P136/$A$8+R136</f>
        <v>9.8376301786393014</v>
      </c>
      <c r="T136" s="47">
        <f>$A$6-S136</f>
        <v>107.1623698213607</v>
      </c>
      <c r="U136" s="21"/>
      <c r="V136" s="21"/>
      <c r="W136" s="21"/>
      <c r="X136" s="246"/>
      <c r="Y136" s="255"/>
      <c r="Z136" s="47"/>
      <c r="AA136" s="47"/>
      <c r="AB136" s="46"/>
      <c r="AC136" s="46"/>
      <c r="AD136" s="46"/>
      <c r="AE136" s="46"/>
      <c r="AF136" s="46"/>
      <c r="AG136" s="85"/>
      <c r="AH136" s="46"/>
      <c r="AI136" s="46"/>
      <c r="AJ136" s="46"/>
      <c r="AK136" s="46"/>
      <c r="AL136" s="86"/>
      <c r="AV136" s="41"/>
      <c r="AW136" s="47"/>
      <c r="AX136" s="47"/>
      <c r="AY136" s="47"/>
      <c r="AZ136" s="47"/>
      <c r="BA136" s="47"/>
      <c r="BB136" s="47"/>
      <c r="BC136" s="42"/>
      <c r="BD136" s="1"/>
      <c r="BE136" s="1"/>
      <c r="BG136" s="1"/>
      <c r="BH136" s="1"/>
      <c r="BI136" s="1"/>
      <c r="BL136" s="1"/>
    </row>
    <row r="137" spans="4:92" ht="14.4" x14ac:dyDescent="0.3">
      <c r="D137" s="22"/>
      <c r="E137" s="32">
        <v>39883.472222222219</v>
      </c>
      <c r="F137" s="21">
        <f>E137-E$137</f>
        <v>0</v>
      </c>
      <c r="G137" s="21">
        <f>E137-E$137</f>
        <v>0</v>
      </c>
      <c r="H137" s="21"/>
      <c r="I137" s="50">
        <v>1037</v>
      </c>
      <c r="J137" s="21">
        <v>295</v>
      </c>
      <c r="K137" s="21">
        <v>1.54</v>
      </c>
      <c r="L137" s="21">
        <v>751</v>
      </c>
      <c r="M137" s="51">
        <v>3.95</v>
      </c>
      <c r="N137" s="40"/>
      <c r="O137" s="40"/>
      <c r="P137" s="40"/>
      <c r="R137" s="22"/>
      <c r="S137" s="85">
        <f>$A$36*R136*$A$3/($A$36*R136*$A$3+T136*1000)</f>
        <v>2.1860746276638147E-3</v>
      </c>
      <c r="T137" s="22"/>
      <c r="U137" s="52">
        <f t="shared" ref="U137:U179" si="89">($A$5*I137/1000/$A$3*K137)/$P$136</f>
        <v>4.1804251905072702E-6</v>
      </c>
      <c r="V137" s="52">
        <f t="shared" ref="V137:V179" si="90">($T$136*I137/1000/$A$3*K137)/$P$136</f>
        <v>5.9731236036756306E-4</v>
      </c>
      <c r="W137" s="52">
        <f t="shared" ref="W137:W179" si="91">($A$36*$R$136*K137*I137/1000000)/$P$136</f>
        <v>1.3086301589770499E-6</v>
      </c>
      <c r="X137" s="247">
        <f>W137+V137+SUM($U$137:U137)</f>
        <v>6.0280141571704741E-4</v>
      </c>
      <c r="Y137" s="104">
        <v>0</v>
      </c>
      <c r="Z137" s="42"/>
      <c r="AA137" s="42"/>
      <c r="AB137" s="41">
        <f t="shared" ref="AB137:AB178" si="92">($A$5*I137/1000/$A$3*J137)/$P$136</f>
        <v>8.0079573454522378E-4</v>
      </c>
      <c r="AC137" s="48">
        <f t="shared" ref="AC137:AC178" si="93">($T$136*I137/1000/$A$3*J137)/$P$136</f>
        <v>0.11442022487560462</v>
      </c>
      <c r="AD137" s="48">
        <f t="shared" ref="AD137:AD178" si="94">($A$4*$R$136/1000*J137/1000000*I137/1000*1000000)/$P$136</f>
        <v>7.435109773930625E-3</v>
      </c>
      <c r="AE137" s="48">
        <f t="shared" ref="AE137:AE178" si="95">($A$4*((I137/1000)*J137/10^6)*(1+($A$18/(10^-M137))+(($A$18*$A$19)/(10^-M137)^2))*1000000)*$R$136/1000/$P$136</f>
        <v>7.4549531235515382E-3</v>
      </c>
      <c r="AF137" s="48">
        <f t="shared" ref="AF137:AF178" si="96">AE137/(1+($A$18/(10^-M137))+(($A$18*$A$19)/(10^-M137)^2))*1</f>
        <v>7.4351097739306241E-3</v>
      </c>
      <c r="AG137" s="238">
        <f t="shared" ref="AG137:AG178" si="97">AE137/(1+($A$18/(10^-M137))+(($A$18*$A$19)/(10^-M137)^2))*($A$18/(10^-M137))</f>
        <v>1.9843344852171321E-5</v>
      </c>
      <c r="AH137" s="48">
        <f t="shared" ref="AH137:AH178" si="98">AE137/(1+($A$18/(10^-M137))+(($A$18*$A$19)/(10^-M137)^2))*(($A$18*$A$19)/(10^-M137)^2)</f>
        <v>4.7687427051568658E-12</v>
      </c>
      <c r="AI137" s="48">
        <f>AE137+AC137+SUM($AB$137:AB137)</f>
        <v>0.12267597373370139</v>
      </c>
      <c r="AJ137" s="48">
        <v>0</v>
      </c>
      <c r="AK137" s="46"/>
      <c r="AL137" s="86"/>
      <c r="AV137" s="41"/>
      <c r="AW137" s="22"/>
      <c r="AX137" s="22"/>
      <c r="AY137" s="22"/>
      <c r="AZ137" s="22"/>
      <c r="BA137" s="22"/>
      <c r="BB137" s="22"/>
      <c r="BD137" s="1"/>
      <c r="BE137" s="1"/>
      <c r="BG137" s="1"/>
      <c r="BH137" s="1"/>
      <c r="BI137" s="1"/>
      <c r="BL137" s="1"/>
    </row>
    <row r="138" spans="4:92" ht="14.4" x14ac:dyDescent="0.3">
      <c r="D138" s="22"/>
      <c r="E138" s="32">
        <v>39890.507638888892</v>
      </c>
      <c r="F138" s="21">
        <f t="shared" ref="F138:F198" si="99">E138-E$137</f>
        <v>7.0354166666729725</v>
      </c>
      <c r="G138" s="21">
        <f t="shared" ref="G138:G179" si="100">E138-E$137</f>
        <v>7.0354166666729725</v>
      </c>
      <c r="H138" s="21"/>
      <c r="I138" s="50">
        <v>1037</v>
      </c>
      <c r="J138" s="21">
        <v>1093</v>
      </c>
      <c r="K138" s="21">
        <v>1.82</v>
      </c>
      <c r="L138" s="21">
        <v>982</v>
      </c>
      <c r="M138" s="51">
        <v>3.95</v>
      </c>
      <c r="N138" s="40"/>
      <c r="O138" s="40"/>
      <c r="P138" s="40"/>
      <c r="R138" s="22"/>
      <c r="S138" s="85">
        <f>S137*100</f>
        <v>0.21860746276638146</v>
      </c>
      <c r="T138" s="22" t="s">
        <v>402</v>
      </c>
      <c r="U138" s="52">
        <f t="shared" si="89"/>
        <v>4.9405024978722284E-6</v>
      </c>
      <c r="V138" s="52">
        <f t="shared" si="90"/>
        <v>7.0591460770712006E-4</v>
      </c>
      <c r="W138" s="52">
        <f t="shared" si="91"/>
        <v>1.5465629151546957E-6</v>
      </c>
      <c r="X138" s="247">
        <f>W138+V138+SUM($U$137:U138)</f>
        <v>7.1658209831065422E-4</v>
      </c>
      <c r="Y138" s="104">
        <f>W138+V138+SUM($U$137:U138)-$X$137</f>
        <v>1.1378068259360681E-4</v>
      </c>
      <c r="Z138" s="42"/>
      <c r="AA138" s="42"/>
      <c r="AB138" s="41">
        <f t="shared" si="92"/>
        <v>2.9670160605353548E-3</v>
      </c>
      <c r="AC138" s="48">
        <f t="shared" si="93"/>
        <v>0.4239366297933419</v>
      </c>
      <c r="AD138" s="48">
        <f t="shared" si="94"/>
        <v>2.7547711806461598E-2</v>
      </c>
      <c r="AE138" s="48">
        <f t="shared" si="95"/>
        <v>2.7621233098446878E-2</v>
      </c>
      <c r="AF138" s="48">
        <f t="shared" si="96"/>
        <v>2.7547711806461591E-2</v>
      </c>
      <c r="AG138" s="238">
        <f t="shared" si="97"/>
        <v>7.3521274316688969E-5</v>
      </c>
      <c r="AH138" s="48">
        <f t="shared" si="98"/>
        <v>1.7668595853343908E-11</v>
      </c>
      <c r="AI138" s="48">
        <f>AE138+AC138+SUM($AB$137:AB138)</f>
        <v>0.45532567468686935</v>
      </c>
      <c r="AJ138" s="48">
        <f>AE138+AC138+SUM($AB$137:AB138)-$AI$137</f>
        <v>0.33264970095316798</v>
      </c>
      <c r="AK138" s="46"/>
      <c r="AL138" s="86"/>
      <c r="AM138" s="41"/>
      <c r="AN138" s="41"/>
      <c r="AO138" s="41"/>
      <c r="AP138" s="41"/>
      <c r="AQ138"/>
      <c r="AR138" s="41"/>
      <c r="AS138" s="41"/>
      <c r="AT138" s="41"/>
      <c r="AU138" s="41"/>
      <c r="AV138" s="41"/>
      <c r="AW138" s="22"/>
      <c r="AX138" s="22"/>
      <c r="AY138" s="22"/>
      <c r="AZ138" s="22"/>
      <c r="BA138" s="22"/>
      <c r="BB138" s="22"/>
      <c r="BD138" s="1"/>
      <c r="BE138" s="1"/>
      <c r="BG138" s="1"/>
      <c r="BH138" s="1"/>
      <c r="BI138" s="1"/>
      <c r="BL138" s="1"/>
    </row>
    <row r="139" spans="4:92" ht="14.4" x14ac:dyDescent="0.3">
      <c r="D139" s="22"/>
      <c r="E139" s="32">
        <v>39897.450694444444</v>
      </c>
      <c r="F139" s="21">
        <f t="shared" si="99"/>
        <v>13.978472222224809</v>
      </c>
      <c r="G139" s="21">
        <f t="shared" si="100"/>
        <v>13.978472222224809</v>
      </c>
      <c r="H139" s="21"/>
      <c r="I139" s="50">
        <v>1037</v>
      </c>
      <c r="J139" s="21">
        <v>2668</v>
      </c>
      <c r="K139" s="21">
        <v>1.83</v>
      </c>
      <c r="L139" s="21">
        <v>1196</v>
      </c>
      <c r="M139" s="51">
        <v>3.95</v>
      </c>
      <c r="N139" s="40"/>
      <c r="O139" s="40"/>
      <c r="P139" s="40"/>
      <c r="R139" s="22"/>
      <c r="S139" s="22"/>
      <c r="T139" s="22"/>
      <c r="U139" s="52">
        <f t="shared" si="89"/>
        <v>4.9676481159924065E-6</v>
      </c>
      <c r="V139" s="52">
        <f t="shared" si="90"/>
        <v>7.0979325939781856E-4</v>
      </c>
      <c r="W139" s="52">
        <f t="shared" si="91"/>
        <v>1.5550605135896115E-6</v>
      </c>
      <c r="X139" s="247">
        <f>W139+V139+SUM($U$137:U139)</f>
        <v>7.2543689571578007E-4</v>
      </c>
      <c r="Y139" s="104">
        <f>W139+V139+SUM($U$137:U139)-$X$137</f>
        <v>1.2263547999873266E-4</v>
      </c>
      <c r="Z139" s="42"/>
      <c r="AA139" s="42"/>
      <c r="AB139" s="41">
        <f t="shared" si="92"/>
        <v>7.2424509144632448E-3</v>
      </c>
      <c r="AC139" s="48">
        <f t="shared" si="93"/>
        <v>1.0348242710783495</v>
      </c>
      <c r="AD139" s="48">
        <f t="shared" si="94"/>
        <v>6.7243636870667478E-2</v>
      </c>
      <c r="AE139" s="48">
        <f t="shared" si="95"/>
        <v>6.7423101469950841E-2</v>
      </c>
      <c r="AF139" s="48">
        <f t="shared" si="96"/>
        <v>6.724363687066745E-2</v>
      </c>
      <c r="AG139" s="238">
        <f t="shared" si="97"/>
        <v>1.7946455615455275E-4</v>
      </c>
      <c r="AH139" s="48">
        <f t="shared" si="98"/>
        <v>4.3128832330028859E-11</v>
      </c>
      <c r="AI139" s="48">
        <f>AE139+AC139+SUM($AB$137:AB139)</f>
        <v>1.1132576352578443</v>
      </c>
      <c r="AJ139" s="48">
        <f>AE139+AC139+SUM($AB$137:AB139)-$AI$137</f>
        <v>0.99058166152414284</v>
      </c>
      <c r="AK139" s="46"/>
      <c r="AL139" s="86"/>
      <c r="AM139" s="41"/>
      <c r="AN139" s="41"/>
      <c r="AO139" s="41"/>
      <c r="AP139" s="41"/>
      <c r="AQ139"/>
      <c r="AR139" s="41"/>
      <c r="AS139" s="41"/>
      <c r="AT139" s="41"/>
      <c r="AU139" s="41"/>
      <c r="AV139" s="41"/>
      <c r="AW139" s="22"/>
      <c r="AX139" s="22"/>
      <c r="AY139" s="22"/>
      <c r="AZ139" s="22"/>
      <c r="BA139" s="22"/>
      <c r="BB139" s="22"/>
      <c r="BD139" s="1"/>
      <c r="BE139" s="1"/>
      <c r="BG139" s="1"/>
      <c r="BH139" s="1"/>
      <c r="BI139" s="1"/>
      <c r="BL139" s="1"/>
    </row>
    <row r="140" spans="4:92" ht="14.4" x14ac:dyDescent="0.3">
      <c r="D140" s="33"/>
      <c r="E140" s="32">
        <v>39912.669444444444</v>
      </c>
      <c r="F140" s="21">
        <f t="shared" si="99"/>
        <v>29.197222222224809</v>
      </c>
      <c r="G140" s="21">
        <f t="shared" si="100"/>
        <v>29.197222222224809</v>
      </c>
      <c r="H140" s="21"/>
      <c r="I140" s="50">
        <v>1037</v>
      </c>
      <c r="J140" s="21">
        <v>5350</v>
      </c>
      <c r="K140" s="21">
        <v>7.8</v>
      </c>
      <c r="L140" s="21">
        <v>1553</v>
      </c>
      <c r="M140" s="51">
        <v>3.95</v>
      </c>
      <c r="N140" s="40"/>
      <c r="O140" s="40"/>
      <c r="P140" s="40"/>
      <c r="R140" s="22"/>
      <c r="S140" s="22"/>
      <c r="T140" s="22"/>
      <c r="U140" s="52">
        <f t="shared" si="89"/>
        <v>2.1173582133738124E-5</v>
      </c>
      <c r="V140" s="52">
        <f t="shared" si="90"/>
        <v>3.0253483187447998E-3</v>
      </c>
      <c r="W140" s="52">
        <f t="shared" si="91"/>
        <v>6.6281267792344095E-6</v>
      </c>
      <c r="X140" s="247">
        <f>W140+V140+SUM($U$137:U140)</f>
        <v>3.0672386034621443E-3</v>
      </c>
      <c r="Y140" s="104">
        <f>W140+V140+SUM($U$137:U140)-$X$137</f>
        <v>2.4644371877450971E-3</v>
      </c>
      <c r="Z140" s="42"/>
      <c r="AA140" s="1">
        <f t="shared" ref="AA140:AA179" si="101">LINEST(Y137:Y140,F137:F140,TRUE,TRUE)</f>
        <v>8.685009722708055E-5</v>
      </c>
      <c r="AB140" s="41">
        <f t="shared" si="92"/>
        <v>1.4522905694294737E-2</v>
      </c>
      <c r="AC140" s="48">
        <f t="shared" si="93"/>
        <v>2.075078654523677</v>
      </c>
      <c r="AD140" s="48">
        <f t="shared" si="94"/>
        <v>0.13484012640857237</v>
      </c>
      <c r="AE140" s="48">
        <f t="shared" si="95"/>
        <v>0.13519999732542617</v>
      </c>
      <c r="AF140" s="48">
        <f t="shared" si="96"/>
        <v>0.13484012640857229</v>
      </c>
      <c r="AG140" s="238">
        <f t="shared" si="97"/>
        <v>3.5987083036988655E-4</v>
      </c>
      <c r="AH140" s="48">
        <f t="shared" si="98"/>
        <v>8.6483977873183807E-11</v>
      </c>
      <c r="AI140" s="48">
        <f>AE140+AC140+SUM($AB$137:AB140)</f>
        <v>2.235811820252942</v>
      </c>
      <c r="AJ140" s="48">
        <f>AE140+AC140+SUM($AB$137:AB140)-$AI$137</f>
        <v>2.1131358465192407</v>
      </c>
      <c r="AK140" s="41">
        <f t="shared" ref="AK140:AK179" si="102">LINEST(AJ137:AJ140,F137:F140,TRUE,TRUE)</f>
        <v>7.4395434867306556E-2</v>
      </c>
      <c r="AL140" s="89"/>
      <c r="AM140" s="41"/>
      <c r="AN140" s="41"/>
      <c r="AO140" s="41"/>
      <c r="AP140" s="41"/>
      <c r="AQ140"/>
      <c r="AR140" s="41"/>
      <c r="AS140" s="41"/>
      <c r="AT140" s="41"/>
      <c r="AU140" s="41"/>
      <c r="AV140" s="41"/>
      <c r="AW140" s="22"/>
      <c r="AX140" s="22"/>
      <c r="AY140" s="22"/>
      <c r="AZ140" s="22"/>
      <c r="BA140" s="22"/>
      <c r="BB140" s="22"/>
      <c r="BD140" s="1"/>
      <c r="BE140" s="1"/>
      <c r="BG140" s="1"/>
      <c r="BH140" s="1"/>
      <c r="BI140" s="1"/>
      <c r="BL140" s="1"/>
    </row>
    <row r="141" spans="4:92" ht="14.4" x14ac:dyDescent="0.3">
      <c r="D141" s="47"/>
      <c r="E141" s="32">
        <v>39920.479166666664</v>
      </c>
      <c r="F141" s="21">
        <f t="shared" si="99"/>
        <v>37.006944444445253</v>
      </c>
      <c r="G141" s="21">
        <f t="shared" si="100"/>
        <v>37.006944444445253</v>
      </c>
      <c r="H141" s="21"/>
      <c r="I141" s="50">
        <v>1037</v>
      </c>
      <c r="J141" s="21">
        <v>5735</v>
      </c>
      <c r="K141" s="21">
        <v>1.06</v>
      </c>
      <c r="L141" s="21">
        <v>1756</v>
      </c>
      <c r="M141" s="51">
        <v>3.95</v>
      </c>
      <c r="N141" s="40"/>
      <c r="O141" s="40"/>
      <c r="P141" s="40"/>
      <c r="R141" s="22"/>
      <c r="S141" s="22"/>
      <c r="T141" s="22"/>
      <c r="U141" s="52">
        <f t="shared" si="89"/>
        <v>2.8774355207387706E-6</v>
      </c>
      <c r="V141" s="52">
        <f t="shared" si="90"/>
        <v>4.1113707921403697E-4</v>
      </c>
      <c r="W141" s="52">
        <f t="shared" si="91"/>
        <v>9.0074543410108658E-7</v>
      </c>
      <c r="X141" s="247">
        <f>W141+V141+SUM($U$137:U141)</f>
        <v>4.5017741810698687E-4</v>
      </c>
      <c r="Y141" s="104">
        <f>W141+V141+SUM($U$137:U141)-$X$137</f>
        <v>-1.5262399761006054E-4</v>
      </c>
      <c r="Z141" s="42"/>
      <c r="AA141" s="1">
        <f t="shared" si="101"/>
        <v>2.3460452668841524E-5</v>
      </c>
      <c r="AB141" s="41">
        <f t="shared" si="92"/>
        <v>1.5568011991921555E-2</v>
      </c>
      <c r="AC141" s="48">
        <f t="shared" si="93"/>
        <v>2.224406744615568</v>
      </c>
      <c r="AD141" s="48">
        <f t="shared" si="94"/>
        <v>0.14454357475760046</v>
      </c>
      <c r="AE141" s="48">
        <f t="shared" si="95"/>
        <v>0.14492934292734938</v>
      </c>
      <c r="AF141" s="48">
        <f t="shared" si="96"/>
        <v>0.14454357475760041</v>
      </c>
      <c r="AG141" s="238">
        <f t="shared" si="97"/>
        <v>3.8576807704136443E-4</v>
      </c>
      <c r="AH141" s="48">
        <f t="shared" si="98"/>
        <v>9.2707591234151251E-11</v>
      </c>
      <c r="AI141" s="48">
        <f>AE141+AC141+SUM($AB$137:AB141)</f>
        <v>2.4104372679386774</v>
      </c>
      <c r="AJ141" s="48">
        <f>AE141+AC141+SUM($AB$137:AB141)-$AI$137</f>
        <v>2.2877612942049761</v>
      </c>
      <c r="AK141" s="41">
        <f t="shared" si="102"/>
        <v>6.6773036753275075E-2</v>
      </c>
      <c r="AL141" s="89"/>
      <c r="AM141" s="41"/>
      <c r="AN141" s="41"/>
      <c r="AO141" s="41"/>
      <c r="AP141" s="41"/>
      <c r="AQ141"/>
      <c r="AR141" s="41"/>
      <c r="AS141" s="41"/>
      <c r="AT141" s="41"/>
      <c r="AU141" s="41"/>
      <c r="AV141" s="41"/>
      <c r="AW141" s="22"/>
      <c r="AX141" s="22"/>
      <c r="AY141" s="22"/>
      <c r="AZ141" s="22"/>
      <c r="BA141" s="22"/>
      <c r="BB141" s="22"/>
      <c r="BD141" s="1"/>
      <c r="BE141" s="1"/>
      <c r="BG141" s="1"/>
      <c r="BH141" s="1"/>
      <c r="BI141" s="1"/>
      <c r="BL141" s="1"/>
    </row>
    <row r="142" spans="4:92" ht="14.4" x14ac:dyDescent="0.3">
      <c r="D142" s="47"/>
      <c r="E142" s="32">
        <v>39940.558333333334</v>
      </c>
      <c r="F142" s="21">
        <f t="shared" si="99"/>
        <v>57.086111111115315</v>
      </c>
      <c r="G142" s="21">
        <f t="shared" si="100"/>
        <v>57.086111111115315</v>
      </c>
      <c r="H142" s="21"/>
      <c r="I142" s="50">
        <v>1037</v>
      </c>
      <c r="J142" s="21">
        <v>14400</v>
      </c>
      <c r="K142" s="21">
        <v>4.78</v>
      </c>
      <c r="L142" s="21">
        <v>244</v>
      </c>
      <c r="M142" s="51">
        <v>3.95</v>
      </c>
      <c r="N142" s="40"/>
      <c r="O142" s="40"/>
      <c r="P142" s="40"/>
      <c r="R142" s="22"/>
      <c r="S142" s="22"/>
      <c r="T142" s="22"/>
      <c r="U142" s="52">
        <f t="shared" si="89"/>
        <v>1.2975605461444646E-5</v>
      </c>
      <c r="V142" s="52">
        <f t="shared" si="90"/>
        <v>1.8539955081538649E-3</v>
      </c>
      <c r="W142" s="52">
        <f t="shared" si="91"/>
        <v>4.0618520518898054E-6</v>
      </c>
      <c r="X142" s="247">
        <f>W142+V142+SUM($U$137:U142)</f>
        <v>1.9091725591260482E-3</v>
      </c>
      <c r="Y142" s="104">
        <f>W142+V142+SUM($U$137:U142)-$X$137</f>
        <v>1.3063711434090008E-3</v>
      </c>
      <c r="Z142" s="42"/>
      <c r="AA142" s="1">
        <f t="shared" si="101"/>
        <v>1.4729706103999158E-5</v>
      </c>
      <c r="AB142" s="41">
        <f t="shared" si="92"/>
        <v>3.9089690093054998E-2</v>
      </c>
      <c r="AC142" s="48">
        <f t="shared" si="93"/>
        <v>5.5852584346057847</v>
      </c>
      <c r="AD142" s="48">
        <f t="shared" si="94"/>
        <v>0.36293417201559663</v>
      </c>
      <c r="AE142" s="48">
        <f t="shared" si="95"/>
        <v>0.36390279653946489</v>
      </c>
      <c r="AF142" s="48">
        <f t="shared" si="96"/>
        <v>0.36293417201559652</v>
      </c>
      <c r="AG142" s="238">
        <f t="shared" si="97"/>
        <v>9.6862429108904064E-4</v>
      </c>
      <c r="AH142" s="48">
        <f t="shared" si="98"/>
        <v>2.3277930492969105E-10</v>
      </c>
      <c r="AI142" s="48">
        <f>AE142+AC142+SUM($AB$137:AB142)</f>
        <v>6.029352101634065</v>
      </c>
      <c r="AJ142" s="48">
        <f>AE142+AC142+SUM($AB$137:AB142)-$AI$137</f>
        <v>5.9066761279003632</v>
      </c>
      <c r="AK142" s="41">
        <f t="shared" si="102"/>
        <v>0.11359061931299659</v>
      </c>
      <c r="AL142" s="89"/>
      <c r="AM142" s="41"/>
      <c r="AN142" s="41"/>
      <c r="AO142" s="41"/>
      <c r="AP142" s="41"/>
      <c r="AQ142"/>
      <c r="AR142" s="41"/>
      <c r="AS142" s="41"/>
      <c r="AT142" s="41"/>
      <c r="AU142" s="41"/>
      <c r="AV142" s="41"/>
      <c r="AW142" s="22"/>
      <c r="AX142" s="22"/>
      <c r="AY142" s="22"/>
      <c r="AZ142" s="22"/>
      <c r="BA142" s="22"/>
      <c r="BB142" s="22"/>
      <c r="BD142" s="1"/>
      <c r="BE142" s="1"/>
      <c r="BG142" s="1"/>
      <c r="BH142" s="1"/>
      <c r="BI142" s="1"/>
      <c r="BL142" s="1"/>
    </row>
    <row r="143" spans="4:92" ht="14.4" x14ac:dyDescent="0.3">
      <c r="D143" s="47"/>
      <c r="E143" s="32">
        <v>39959.570833333331</v>
      </c>
      <c r="F143" s="21">
        <f t="shared" si="99"/>
        <v>76.098611111112405</v>
      </c>
      <c r="G143" s="21">
        <f t="shared" si="100"/>
        <v>76.098611111112405</v>
      </c>
      <c r="H143" s="21"/>
      <c r="I143" s="50">
        <v>1037</v>
      </c>
      <c r="J143" s="21">
        <v>16951</v>
      </c>
      <c r="K143" s="21">
        <v>0</v>
      </c>
      <c r="L143" s="21">
        <v>617</v>
      </c>
      <c r="M143" s="51">
        <v>3.95</v>
      </c>
      <c r="N143" s="40"/>
      <c r="O143" s="40"/>
      <c r="P143" s="40"/>
      <c r="R143" s="22"/>
      <c r="S143" s="22"/>
      <c r="T143" s="22"/>
      <c r="U143" s="52">
        <f t="shared" si="89"/>
        <v>0</v>
      </c>
      <c r="V143" s="52">
        <f t="shared" si="90"/>
        <v>0</v>
      </c>
      <c r="W143" s="52">
        <f t="shared" si="91"/>
        <v>0</v>
      </c>
      <c r="X143" s="247">
        <f>W143+V143+SUM($U$137:U143)</f>
        <v>5.1115198920293446E-5</v>
      </c>
      <c r="Y143" s="104">
        <f>W143+V143+SUM($U$137:U143)-$X$137</f>
        <v>-5.5168621679675396E-4</v>
      </c>
      <c r="Z143" s="42"/>
      <c r="AA143" s="1">
        <f t="shared" si="101"/>
        <v>-4.0482776985867325E-5</v>
      </c>
      <c r="AB143" s="41">
        <f t="shared" si="92"/>
        <v>4.601453727551217E-2</v>
      </c>
      <c r="AC143" s="48">
        <f t="shared" si="93"/>
        <v>6.5747024809029622</v>
      </c>
      <c r="AD143" s="48">
        <f t="shared" si="94"/>
        <v>0.42722896873863747</v>
      </c>
      <c r="AE143" s="48">
        <f t="shared" si="95"/>
        <v>0.42836918778753258</v>
      </c>
      <c r="AF143" s="48">
        <f t="shared" si="96"/>
        <v>0.42722896873863725</v>
      </c>
      <c r="AG143" s="238">
        <f t="shared" si="97"/>
        <v>1.1402187748784948E-3</v>
      </c>
      <c r="AH143" s="48">
        <f t="shared" si="98"/>
        <v>2.7401680540716615E-10</v>
      </c>
      <c r="AI143" s="48">
        <f>AE143+AC143+SUM($AB$137:AB143)</f>
        <v>7.1292770764548212</v>
      </c>
      <c r="AJ143" s="48">
        <f>AE143+AC143+SUM($AB$137:AB143)-$AI$137</f>
        <v>7.0066011027211195</v>
      </c>
      <c r="AK143" s="41">
        <f t="shared" si="102"/>
        <v>0.11530261716533993</v>
      </c>
      <c r="AL143" s="89"/>
      <c r="AM143" s="41"/>
      <c r="AN143" s="41"/>
      <c r="AO143" s="41"/>
      <c r="AP143" s="41"/>
      <c r="AQ143"/>
      <c r="AR143" s="41"/>
      <c r="AS143" s="41"/>
      <c r="AT143" s="41"/>
      <c r="AU143" s="41"/>
      <c r="AV143" s="41"/>
      <c r="AW143" s="22"/>
      <c r="AX143" s="22"/>
      <c r="AY143" s="22"/>
      <c r="AZ143" s="22"/>
      <c r="BA143" s="22"/>
      <c r="BB143" s="22"/>
      <c r="BD143" s="1"/>
      <c r="BE143" s="1"/>
      <c r="BG143" s="1"/>
      <c r="BH143" s="1"/>
      <c r="BI143" s="1"/>
      <c r="BL143" s="1"/>
    </row>
    <row r="144" spans="4:92" ht="14.4" x14ac:dyDescent="0.3">
      <c r="D144" s="47"/>
      <c r="E144" s="32">
        <v>39974.402777777781</v>
      </c>
      <c r="F144" s="21">
        <f t="shared" si="99"/>
        <v>90.930555555562023</v>
      </c>
      <c r="G144" s="21">
        <f t="shared" si="100"/>
        <v>90.930555555562023</v>
      </c>
      <c r="H144" s="21"/>
      <c r="I144" s="50">
        <v>1037</v>
      </c>
      <c r="J144" s="21">
        <v>19614.7</v>
      </c>
      <c r="K144" s="21">
        <v>7.96</v>
      </c>
      <c r="L144" s="21">
        <v>833</v>
      </c>
      <c r="M144" s="51">
        <v>3.95</v>
      </c>
      <c r="N144" s="40"/>
      <c r="O144" s="40"/>
      <c r="P144" s="40"/>
      <c r="R144" s="22"/>
      <c r="S144" s="22"/>
      <c r="T144" s="22"/>
      <c r="U144" s="52">
        <f t="shared" si="89"/>
        <v>2.1607912023660957E-5</v>
      </c>
      <c r="V144" s="52">
        <f t="shared" si="90"/>
        <v>3.0874067457959753E-3</v>
      </c>
      <c r="W144" s="52">
        <f t="shared" si="91"/>
        <v>6.7640883541930634E-6</v>
      </c>
      <c r="X144" s="247">
        <f>W144+V144+SUM($U$137:U144)</f>
        <v>3.1668939450941228E-3</v>
      </c>
      <c r="Y144" s="104">
        <f>W144+V144+SUM($U$137:U144)-$X$137</f>
        <v>2.5640925293770756E-3</v>
      </c>
      <c r="Z144" s="42"/>
      <c r="AA144" s="1">
        <f t="shared" si="101"/>
        <v>3.253797445533522E-5</v>
      </c>
      <c r="AB144" s="41">
        <f t="shared" si="92"/>
        <v>5.3245315574183737E-2</v>
      </c>
      <c r="AC144" s="48">
        <f t="shared" si="93"/>
        <v>7.6078589317543122</v>
      </c>
      <c r="AD144" s="48">
        <f t="shared" si="94"/>
        <v>0.49436422943293906</v>
      </c>
      <c r="AE144" s="48">
        <f t="shared" si="95"/>
        <v>0.49568362383907227</v>
      </c>
      <c r="AF144" s="48">
        <f t="shared" si="96"/>
        <v>0.4943642294329389</v>
      </c>
      <c r="AG144" s="238">
        <f t="shared" si="97"/>
        <v>1.3193940890572362E-3</v>
      </c>
      <c r="AH144" s="48">
        <f t="shared" si="98"/>
        <v>3.1707612725030625E-10</v>
      </c>
      <c r="AI144" s="48">
        <f>AE144+AC144+SUM($AB$137:AB144)</f>
        <v>8.2829932789318956</v>
      </c>
      <c r="AJ144" s="48">
        <f>AE144+AC144+SUM($AB$137:AB144)-$AI$137</f>
        <v>8.1603173051981948</v>
      </c>
      <c r="AK144" s="41">
        <f t="shared" si="102"/>
        <v>0.10479735537041368</v>
      </c>
      <c r="AL144" s="89"/>
      <c r="AM144" s="41"/>
      <c r="AN144" s="41"/>
      <c r="AO144" s="41"/>
      <c r="AP144" s="41"/>
      <c r="AQ144"/>
      <c r="AR144" s="41"/>
      <c r="AS144" s="41"/>
      <c r="AT144" s="41"/>
      <c r="AU144" s="41"/>
      <c r="AV144" s="41"/>
      <c r="AW144" s="22"/>
      <c r="AX144" s="22"/>
      <c r="AY144" s="22"/>
      <c r="AZ144" s="22"/>
      <c r="BA144" s="22"/>
      <c r="BB144" s="22"/>
      <c r="BD144" s="1"/>
      <c r="BE144" s="1"/>
      <c r="BG144" s="1"/>
      <c r="BH144" s="1"/>
      <c r="BI144" s="1"/>
      <c r="BL144" s="1"/>
    </row>
    <row r="145" spans="4:64" ht="14.4" x14ac:dyDescent="0.3">
      <c r="D145" s="47"/>
      <c r="E145" s="32">
        <v>39993.401388888888</v>
      </c>
      <c r="F145" s="21">
        <f t="shared" si="99"/>
        <v>109.92916666666861</v>
      </c>
      <c r="G145" s="21">
        <f t="shared" si="100"/>
        <v>109.92916666666861</v>
      </c>
      <c r="H145" s="21"/>
      <c r="I145" s="50">
        <v>1037</v>
      </c>
      <c r="J145" s="21">
        <v>21449</v>
      </c>
      <c r="K145" s="21">
        <v>2.98</v>
      </c>
      <c r="L145" s="21">
        <v>1275</v>
      </c>
      <c r="M145" s="51">
        <v>3.95</v>
      </c>
      <c r="N145" s="40"/>
      <c r="O145" s="40"/>
      <c r="P145" s="40"/>
      <c r="R145" s="22"/>
      <c r="S145" s="22"/>
      <c r="T145" s="22"/>
      <c r="U145" s="52">
        <f t="shared" si="89"/>
        <v>8.0893941998127694E-6</v>
      </c>
      <c r="V145" s="52">
        <f t="shared" si="90"/>
        <v>1.1558382038281416E-3</v>
      </c>
      <c r="W145" s="52">
        <f t="shared" si="91"/>
        <v>2.5322843336049409E-6</v>
      </c>
      <c r="X145" s="247">
        <f>W145+V145+SUM($U$137:U145)</f>
        <v>1.2391829933055137E-3</v>
      </c>
      <c r="Y145" s="104">
        <f>W145+V145+SUM($U$137:U145)-$X$137</f>
        <v>6.363815775884663E-4</v>
      </c>
      <c r="Z145" s="42"/>
      <c r="AA145" s="1">
        <f t="shared" si="101"/>
        <v>3.5882798222218226E-6</v>
      </c>
      <c r="AB145" s="41">
        <f t="shared" si="92"/>
        <v>5.8224636305967824E-2</v>
      </c>
      <c r="AC145" s="48">
        <f t="shared" si="93"/>
        <v>8.3193200113791299</v>
      </c>
      <c r="AD145" s="48">
        <f t="shared" si="94"/>
        <v>0.54059548996962026</v>
      </c>
      <c r="AE145" s="48">
        <f t="shared" si="95"/>
        <v>0.54203826965104041</v>
      </c>
      <c r="AF145" s="48">
        <f t="shared" si="96"/>
        <v>0.54059548996962015</v>
      </c>
      <c r="AG145" s="238">
        <f t="shared" si="97"/>
        <v>1.4427793346922801E-3</v>
      </c>
      <c r="AH145" s="48">
        <f t="shared" si="98"/>
        <v>3.4672800773867662E-10</v>
      </c>
      <c r="AI145" s="48">
        <f>AE145+AC145+SUM($AB$137:AB145)</f>
        <v>9.0990336406746497</v>
      </c>
      <c r="AJ145" s="48">
        <f>AE145+AC145+SUM($AB$137:AB145)-$AI$137</f>
        <v>8.9763576669409488</v>
      </c>
      <c r="AK145" s="41">
        <f t="shared" si="102"/>
        <v>5.9529496381690708E-2</v>
      </c>
      <c r="AL145" s="89"/>
      <c r="AM145" s="41"/>
      <c r="AN145" s="41"/>
      <c r="AO145" s="41"/>
      <c r="AP145" s="41"/>
      <c r="AQ145"/>
      <c r="AR145" s="41"/>
      <c r="AS145" s="41"/>
      <c r="AT145" s="41"/>
      <c r="AU145" s="41"/>
      <c r="AV145" s="41"/>
      <c r="AW145" s="22"/>
      <c r="AX145" s="22"/>
      <c r="AY145" s="22"/>
      <c r="AZ145" s="22"/>
      <c r="BA145" s="22"/>
      <c r="BB145" s="22"/>
      <c r="BD145" s="1"/>
      <c r="BE145" s="1"/>
      <c r="BG145" s="1"/>
      <c r="BH145" s="1"/>
      <c r="BI145" s="1"/>
      <c r="BL145" s="1"/>
    </row>
    <row r="146" spans="4:64" ht="14.4" x14ac:dyDescent="0.3">
      <c r="D146" s="47"/>
      <c r="E146" s="32">
        <v>40007.4</v>
      </c>
      <c r="F146" s="21">
        <f t="shared" si="99"/>
        <v>123.92777777778247</v>
      </c>
      <c r="G146" s="21">
        <f t="shared" si="100"/>
        <v>123.92777777778247</v>
      </c>
      <c r="H146" s="21"/>
      <c r="I146" s="50">
        <v>1037</v>
      </c>
      <c r="J146" s="21">
        <v>23070</v>
      </c>
      <c r="K146" s="21">
        <v>4.29</v>
      </c>
      <c r="L146" s="21">
        <v>151</v>
      </c>
      <c r="M146" s="51">
        <v>3.95</v>
      </c>
      <c r="N146" s="40"/>
      <c r="O146" s="40"/>
      <c r="P146" s="40"/>
      <c r="R146" s="22"/>
      <c r="S146" s="22"/>
      <c r="T146" s="22"/>
      <c r="U146" s="52">
        <f t="shared" si="89"/>
        <v>1.1645470173555967E-5</v>
      </c>
      <c r="V146" s="52">
        <f t="shared" si="90"/>
        <v>1.6639415753096401E-3</v>
      </c>
      <c r="W146" s="52">
        <f t="shared" si="91"/>
        <v>3.6454697285789254E-6</v>
      </c>
      <c r="X146" s="247">
        <f>W146+V146+SUM($U$137:U146)</f>
        <v>1.7600450203555424E-3</v>
      </c>
      <c r="Y146" s="104">
        <f>W146+V146+SUM($U$137:U146)-$X$137</f>
        <v>1.1572436046384949E-3</v>
      </c>
      <c r="Z146" s="42"/>
      <c r="AA146" s="1">
        <f t="shared" si="101"/>
        <v>1.7438809225336041E-5</v>
      </c>
      <c r="AB146" s="41">
        <f t="shared" si="92"/>
        <v>6.262494100324853E-2</v>
      </c>
      <c r="AC146" s="48">
        <f t="shared" si="93"/>
        <v>8.948049450441351</v>
      </c>
      <c r="AD146" s="48">
        <f t="shared" si="94"/>
        <v>0.58145078808332029</v>
      </c>
      <c r="AE146" s="48">
        <f t="shared" si="95"/>
        <v>0.58300260528926773</v>
      </c>
      <c r="AF146" s="48">
        <f t="shared" si="96"/>
        <v>0.58145078808332029</v>
      </c>
      <c r="AG146" s="238">
        <f t="shared" si="97"/>
        <v>1.5518168330155672E-3</v>
      </c>
      <c r="AH146" s="48">
        <f t="shared" si="98"/>
        <v>3.7293184477277589E-10</v>
      </c>
      <c r="AI146" s="48">
        <f>AE146+AC146+SUM($AB$137:AB146)</f>
        <v>9.8313523563783463</v>
      </c>
      <c r="AJ146" s="48">
        <f>AE146+AC146+SUM($AB$137:AB146)-$AI$137</f>
        <v>9.7086763826446454</v>
      </c>
      <c r="AK146" s="41">
        <f t="shared" si="102"/>
        <v>5.470796629092161E-2</v>
      </c>
      <c r="AL146" s="89"/>
      <c r="AM146" s="41"/>
      <c r="AN146" s="41"/>
      <c r="AO146" s="41"/>
      <c r="AP146" s="41"/>
      <c r="AQ146"/>
      <c r="AR146" s="41"/>
      <c r="AS146" s="41"/>
      <c r="AT146" s="41"/>
      <c r="AU146" s="41"/>
      <c r="AV146" s="41"/>
      <c r="AW146" s="22"/>
      <c r="AX146" s="22"/>
      <c r="AY146" s="22"/>
      <c r="AZ146" s="22"/>
      <c r="BA146" s="22"/>
      <c r="BB146" s="22"/>
      <c r="BD146" s="1"/>
      <c r="BE146" s="1"/>
      <c r="BG146" s="1"/>
      <c r="BH146" s="1"/>
      <c r="BI146" s="1"/>
      <c r="BL146" s="1"/>
    </row>
    <row r="147" spans="4:64" ht="14.4" x14ac:dyDescent="0.3">
      <c r="D147" s="47"/>
      <c r="E147" s="32">
        <v>40021.354166666664</v>
      </c>
      <c r="F147" s="21">
        <f t="shared" si="99"/>
        <v>137.88194444444525</v>
      </c>
      <c r="G147" s="21">
        <f t="shared" si="100"/>
        <v>137.88194444444525</v>
      </c>
      <c r="H147" s="21"/>
      <c r="I147" s="50">
        <v>1037</v>
      </c>
      <c r="J147" s="21">
        <v>24237.4</v>
      </c>
      <c r="K147" s="21">
        <v>5.05</v>
      </c>
      <c r="L147" s="21">
        <v>219</v>
      </c>
      <c r="M147" s="51">
        <v>3.95</v>
      </c>
      <c r="N147" s="40"/>
      <c r="O147" s="40"/>
      <c r="P147" s="40"/>
      <c r="R147" s="22"/>
      <c r="S147" s="22"/>
      <c r="T147" s="22"/>
      <c r="U147" s="52">
        <f t="shared" si="89"/>
        <v>1.3708537150689425E-5</v>
      </c>
      <c r="V147" s="52">
        <f t="shared" si="90"/>
        <v>1.9587191038027232E-3</v>
      </c>
      <c r="W147" s="52">
        <f t="shared" si="91"/>
        <v>4.291287209632535E-6</v>
      </c>
      <c r="X147" s="247">
        <f>W147+V147+SUM($U$137:U147)</f>
        <v>2.069176903480368E-3</v>
      </c>
      <c r="Y147" s="104">
        <f>W147+V147+SUM($U$137:U147)-$X$137</f>
        <v>1.4663754877633206E-3</v>
      </c>
      <c r="Z147" s="42"/>
      <c r="AA147" s="1">
        <f t="shared" si="101"/>
        <v>-2.0674424184264295E-5</v>
      </c>
      <c r="AB147" s="41">
        <f t="shared" si="92"/>
        <v>6.5793920462597993E-2</v>
      </c>
      <c r="AC147" s="48">
        <f t="shared" si="93"/>
        <v>9.4008432488134908</v>
      </c>
      <c r="AD147" s="48">
        <f t="shared" si="94"/>
        <v>0.61087365977852925</v>
      </c>
      <c r="AE147" s="48">
        <f t="shared" si="95"/>
        <v>0.61250400283650186</v>
      </c>
      <c r="AF147" s="48">
        <f t="shared" si="96"/>
        <v>0.61087365977852914</v>
      </c>
      <c r="AG147" s="238">
        <f t="shared" si="97"/>
        <v>1.6303426661695495E-3</v>
      </c>
      <c r="AH147" s="48">
        <f t="shared" si="98"/>
        <v>3.9180313370158988E-10</v>
      </c>
      <c r="AI147" s="48">
        <f>AE147+AC147+SUM($AB$137:AB147)</f>
        <v>10.379441472760318</v>
      </c>
      <c r="AJ147" s="48">
        <f>AE147+AC147+SUM($AB$137:AB147)-$AI$137</f>
        <v>10.256765499026617</v>
      </c>
      <c r="AK147" s="41">
        <f t="shared" si="102"/>
        <v>4.5318325213807784E-2</v>
      </c>
      <c r="AL147" s="89"/>
      <c r="AM147" s="41"/>
      <c r="AN147" s="41"/>
      <c r="AO147" s="41"/>
      <c r="AP147" s="41"/>
      <c r="AQ147"/>
      <c r="AR147" s="41"/>
      <c r="AS147" s="41"/>
      <c r="AT147" s="41"/>
      <c r="AU147" s="41"/>
      <c r="AV147" s="41"/>
      <c r="AW147" s="22"/>
      <c r="AX147" s="22"/>
      <c r="AY147" s="22"/>
      <c r="AZ147" s="22"/>
      <c r="BA147" s="22"/>
      <c r="BB147" s="22"/>
      <c r="BD147" s="1"/>
      <c r="BE147" s="1"/>
      <c r="BG147" s="1"/>
      <c r="BH147" s="1"/>
      <c r="BI147" s="1"/>
      <c r="BL147" s="1"/>
    </row>
    <row r="148" spans="4:64" ht="14.4" x14ac:dyDescent="0.3">
      <c r="D148" s="47"/>
      <c r="E148" s="32">
        <v>40035.424305555556</v>
      </c>
      <c r="F148" s="21">
        <f t="shared" si="99"/>
        <v>151.95208333333721</v>
      </c>
      <c r="G148" s="21">
        <f t="shared" si="100"/>
        <v>151.95208333333721</v>
      </c>
      <c r="H148" s="21"/>
      <c r="I148" s="50">
        <v>1037</v>
      </c>
      <c r="J148" s="21">
        <v>24215.4</v>
      </c>
      <c r="K148" s="21">
        <v>5.33</v>
      </c>
      <c r="L148" s="21">
        <v>417</v>
      </c>
      <c r="M148" s="51">
        <v>3.95</v>
      </c>
      <c r="N148" s="40"/>
      <c r="O148" s="40"/>
      <c r="P148" s="40"/>
      <c r="R148" s="22"/>
      <c r="S148" s="22"/>
      <c r="T148" s="22"/>
      <c r="U148" s="52">
        <f t="shared" si="89"/>
        <v>1.4468614458054383E-5</v>
      </c>
      <c r="V148" s="52">
        <f t="shared" si="90"/>
        <v>2.0673213511422798E-3</v>
      </c>
      <c r="W148" s="52">
        <f t="shared" si="91"/>
        <v>4.5292199658101803E-6</v>
      </c>
      <c r="X148" s="247">
        <f>W148+V148+SUM($U$137:U148)</f>
        <v>2.1924856980341566E-3</v>
      </c>
      <c r="Y148" s="104">
        <f>W148+V148+SUM($U$137:U148)-$X$137</f>
        <v>1.5896842823171092E-3</v>
      </c>
      <c r="Z148" s="42"/>
      <c r="AA148" s="1">
        <f t="shared" si="101"/>
        <v>2.2625196308946784E-5</v>
      </c>
      <c r="AB148" s="41">
        <f t="shared" si="92"/>
        <v>6.5734200102733606E-2</v>
      </c>
      <c r="AC148" s="48">
        <f t="shared" si="93"/>
        <v>9.3923102150939535</v>
      </c>
      <c r="AD148" s="48">
        <f t="shared" si="94"/>
        <v>0.61031917701572758</v>
      </c>
      <c r="AE148" s="48">
        <f t="shared" si="95"/>
        <v>0.61194804023067773</v>
      </c>
      <c r="AF148" s="48">
        <f t="shared" si="96"/>
        <v>0.61031917701572758</v>
      </c>
      <c r="AG148" s="238">
        <f t="shared" si="97"/>
        <v>1.6288628235026081E-3</v>
      </c>
      <c r="AH148" s="48">
        <f t="shared" si="98"/>
        <v>3.9144749865239173E-10</v>
      </c>
      <c r="AI148" s="48">
        <f>AE148+AC148+SUM($AB$137:AB148)</f>
        <v>10.436086676537689</v>
      </c>
      <c r="AJ148" s="48">
        <f>AE148+AC148+SUM($AB$137:AB148)-$AI$137</f>
        <v>10.313410702803989</v>
      </c>
      <c r="AK148" s="41">
        <f t="shared" si="102"/>
        <v>3.2545805201853378E-2</v>
      </c>
      <c r="AL148" s="89"/>
      <c r="AM148" s="41"/>
      <c r="AN148" s="41"/>
      <c r="AO148" s="41"/>
      <c r="AP148" s="41"/>
      <c r="AQ148"/>
      <c r="AR148" s="41"/>
      <c r="AS148" s="41"/>
      <c r="AT148" s="41"/>
      <c r="AU148" s="41"/>
      <c r="AV148" s="41"/>
      <c r="AW148" s="22"/>
      <c r="AX148" s="22"/>
      <c r="AY148" s="22"/>
      <c r="AZ148" s="22"/>
      <c r="BA148" s="22"/>
      <c r="BB148" s="22"/>
      <c r="BD148" s="1"/>
      <c r="BE148" s="1"/>
      <c r="BG148" s="1"/>
      <c r="BH148" s="1"/>
      <c r="BI148" s="1"/>
      <c r="BL148" s="1"/>
    </row>
    <row r="149" spans="4:64" ht="14.4" x14ac:dyDescent="0.3">
      <c r="D149" s="47"/>
      <c r="E149" s="32">
        <v>40049.395833333336</v>
      </c>
      <c r="F149" s="21">
        <f t="shared" si="99"/>
        <v>165.92361111111677</v>
      </c>
      <c r="G149" s="21">
        <f t="shared" si="100"/>
        <v>165.92361111111677</v>
      </c>
      <c r="H149" s="21"/>
      <c r="I149" s="50">
        <v>1037</v>
      </c>
      <c r="J149" s="21">
        <v>26340</v>
      </c>
      <c r="K149" s="21">
        <v>9.59</v>
      </c>
      <c r="L149" s="21">
        <v>704</v>
      </c>
      <c r="M149" s="51">
        <v>3.95</v>
      </c>
      <c r="N149" s="40"/>
      <c r="O149" s="40"/>
      <c r="P149" s="40"/>
      <c r="R149" s="22"/>
      <c r="S149" s="22"/>
      <c r="T149" s="22"/>
      <c r="U149" s="52">
        <f t="shared" si="89"/>
        <v>2.603264777724982E-5</v>
      </c>
      <c r="V149" s="52">
        <f t="shared" si="90"/>
        <v>3.7196269713798244E-3</v>
      </c>
      <c r="W149" s="52">
        <f t="shared" si="91"/>
        <v>8.1491968990843574E-6</v>
      </c>
      <c r="X149" s="247">
        <f>W149+V149+SUM($U$137:U149)</f>
        <v>3.8744439429822257E-3</v>
      </c>
      <c r="Y149" s="104">
        <f>W149+V149+SUM($U$137:U149)-$X$137</f>
        <v>3.2716425272651785E-3</v>
      </c>
      <c r="Z149" s="42"/>
      <c r="AA149" s="1">
        <f t="shared" si="101"/>
        <v>4.6157196991052111E-5</v>
      </c>
      <c r="AB149" s="41">
        <f t="shared" si="92"/>
        <v>7.150155812854643E-2</v>
      </c>
      <c r="AC149" s="48">
        <f t="shared" si="93"/>
        <v>10.216368553299748</v>
      </c>
      <c r="AD149" s="48">
        <f t="shared" si="94"/>
        <v>0.66386708964519536</v>
      </c>
      <c r="AE149" s="48">
        <f t="shared" si="95"/>
        <v>0.6656388653367713</v>
      </c>
      <c r="AF149" s="48">
        <f t="shared" si="96"/>
        <v>0.66386708964519547</v>
      </c>
      <c r="AG149" s="238">
        <f t="shared" si="97"/>
        <v>1.771775265783704E-3</v>
      </c>
      <c r="AH149" s="48">
        <f t="shared" si="98"/>
        <v>4.2579214526722662E-10</v>
      </c>
      <c r="AI149" s="48">
        <f>AE149+AC149+SUM($AB$137:AB149)</f>
        <v>11.385337397978125</v>
      </c>
      <c r="AJ149" s="48">
        <f>AE149+AC149+SUM($AB$137:AB149)-$AI$137</f>
        <v>11.262661424244424</v>
      </c>
      <c r="AK149" s="41">
        <f t="shared" si="102"/>
        <v>3.3676970805149864E-2</v>
      </c>
      <c r="AL149" s="89"/>
      <c r="AM149" s="41"/>
      <c r="AN149" s="41"/>
      <c r="AO149" s="41"/>
      <c r="AP149" s="41"/>
      <c r="AQ149"/>
      <c r="AR149" s="41"/>
      <c r="AS149" s="41"/>
      <c r="AT149" s="41"/>
      <c r="AU149" s="41"/>
      <c r="AV149" s="41"/>
      <c r="AW149" s="22"/>
      <c r="AX149" s="22"/>
      <c r="AY149" s="22"/>
      <c r="AZ149" s="22"/>
      <c r="BA149" s="22"/>
      <c r="BB149" s="22"/>
      <c r="BD149" s="1"/>
      <c r="BE149" s="1"/>
      <c r="BG149" s="1"/>
      <c r="BH149" s="1"/>
      <c r="BI149" s="1"/>
      <c r="BL149" s="1"/>
    </row>
    <row r="150" spans="4:64" ht="14.4" x14ac:dyDescent="0.3">
      <c r="D150" s="47"/>
      <c r="E150" s="32">
        <v>40063.36041666667</v>
      </c>
      <c r="F150" s="21">
        <f t="shared" si="99"/>
        <v>179.88819444445107</v>
      </c>
      <c r="G150" s="21">
        <f t="shared" si="100"/>
        <v>179.88819444445107</v>
      </c>
      <c r="H150" s="21"/>
      <c r="I150" s="50">
        <v>1037</v>
      </c>
      <c r="J150" s="21">
        <v>27406</v>
      </c>
      <c r="K150" s="21">
        <v>9.66</v>
      </c>
      <c r="L150" s="21">
        <v>998</v>
      </c>
      <c r="M150" s="51">
        <v>3.95</v>
      </c>
      <c r="N150" s="40"/>
      <c r="O150" s="40"/>
      <c r="P150" s="40"/>
      <c r="R150" s="22"/>
      <c r="S150" s="22"/>
      <c r="T150" s="22"/>
      <c r="U150" s="52">
        <f t="shared" si="89"/>
        <v>2.6222667104091061E-5</v>
      </c>
      <c r="V150" s="52">
        <f t="shared" si="90"/>
        <v>3.7467775332147139E-3</v>
      </c>
      <c r="W150" s="52">
        <f t="shared" si="91"/>
        <v>8.208680088128769E-6</v>
      </c>
      <c r="X150" s="247">
        <f>W150+V150+SUM($U$137:U150)</f>
        <v>3.9278766551102502E-3</v>
      </c>
      <c r="Y150" s="104">
        <f>W150+V150+SUM($U$137:U150)-$X$137</f>
        <v>3.3250752393932026E-3</v>
      </c>
      <c r="Z150" s="42"/>
      <c r="AA150" s="1">
        <f t="shared" si="101"/>
        <v>5.1833672527929407E-5</v>
      </c>
      <c r="AB150" s="41">
        <f t="shared" si="92"/>
        <v>7.43952810201573E-2</v>
      </c>
      <c r="AC150" s="48">
        <f t="shared" si="93"/>
        <v>10.629832823528204</v>
      </c>
      <c r="AD150" s="48">
        <f t="shared" si="94"/>
        <v>0.69073429987912793</v>
      </c>
      <c r="AE150" s="48">
        <f t="shared" si="95"/>
        <v>0.6925777806917065</v>
      </c>
      <c r="AF150" s="48">
        <f t="shared" si="96"/>
        <v>0.6907342998791276</v>
      </c>
      <c r="AG150" s="238">
        <f t="shared" si="97"/>
        <v>1.8434803695546005E-3</v>
      </c>
      <c r="AH150" s="48">
        <f t="shared" si="98"/>
        <v>4.4302427992382724E-10</v>
      </c>
      <c r="AI150" s="48">
        <f>AE150+AC150+SUM($AB$137:AB150)</f>
        <v>11.900135864581674</v>
      </c>
      <c r="AJ150" s="48">
        <f>AE150+AC150+SUM($AB$137:AB150)-$AI$137</f>
        <v>11.777459890847974</v>
      </c>
      <c r="AK150" s="41">
        <f t="shared" si="102"/>
        <v>3.9350729995542261E-2</v>
      </c>
      <c r="AL150" s="89"/>
      <c r="AM150" s="41"/>
      <c r="AN150" s="41"/>
      <c r="AO150" s="41"/>
      <c r="AP150" s="41"/>
      <c r="AQ150"/>
      <c r="AR150" s="41"/>
      <c r="AS150" s="41"/>
      <c r="AT150" s="41"/>
      <c r="AU150" s="41"/>
      <c r="AV150" s="41"/>
      <c r="AW150" s="22"/>
      <c r="AX150" s="22"/>
      <c r="AY150" s="22"/>
      <c r="AZ150" s="22"/>
      <c r="BA150" s="22"/>
      <c r="BB150" s="22"/>
      <c r="BD150" s="1"/>
      <c r="BE150" s="1"/>
      <c r="BG150" s="1"/>
      <c r="BH150" s="1"/>
      <c r="BI150" s="1"/>
      <c r="BL150" s="1"/>
    </row>
    <row r="151" spans="4:64" ht="14.4" x14ac:dyDescent="0.3">
      <c r="D151" s="47"/>
      <c r="E151" s="32">
        <v>40077.340277777781</v>
      </c>
      <c r="F151" s="21">
        <f t="shared" si="99"/>
        <v>193.86805555556202</v>
      </c>
      <c r="G151" s="21">
        <f t="shared" si="100"/>
        <v>193.86805555556202</v>
      </c>
      <c r="H151" s="21"/>
      <c r="I151" s="50">
        <v>1037</v>
      </c>
      <c r="J151" s="21">
        <v>28041.4</v>
      </c>
      <c r="K151" s="21">
        <v>5.65</v>
      </c>
      <c r="L151" s="21">
        <v>1346</v>
      </c>
      <c r="M151" s="51">
        <v>3.95</v>
      </c>
      <c r="N151" s="40"/>
      <c r="O151" s="40"/>
      <c r="P151" s="40"/>
      <c r="R151" s="22"/>
      <c r="S151" s="22"/>
      <c r="T151" s="22"/>
      <c r="U151" s="52">
        <f t="shared" si="89"/>
        <v>1.5337274237900051E-5</v>
      </c>
      <c r="V151" s="52">
        <f t="shared" si="90"/>
        <v>2.1914382052446307E-3</v>
      </c>
      <c r="W151" s="52">
        <f t="shared" si="91"/>
        <v>4.8011431157274898E-6</v>
      </c>
      <c r="X151" s="247">
        <f>W151+V151+SUM($U$137:U151)</f>
        <v>2.3844670644056661E-3</v>
      </c>
      <c r="Y151" s="104">
        <f>W151+V151+SUM($U$137:U151)-$X$137</f>
        <v>1.7816656486886186E-3</v>
      </c>
      <c r="Z151" s="42"/>
      <c r="AA151" s="1">
        <f t="shared" si="101"/>
        <v>4.4979505581248819E-6</v>
      </c>
      <c r="AB151" s="41">
        <f t="shared" si="92"/>
        <v>7.6120113595513364E-2</v>
      </c>
      <c r="AC151" s="48">
        <f t="shared" si="93"/>
        <v>10.876282351955185</v>
      </c>
      <c r="AD151" s="48">
        <f t="shared" si="94"/>
        <v>0.70674877021931592</v>
      </c>
      <c r="AE151" s="48">
        <f t="shared" si="95"/>
        <v>0.70863499158901055</v>
      </c>
      <c r="AF151" s="48">
        <f t="shared" si="96"/>
        <v>0.70674877021931592</v>
      </c>
      <c r="AG151" s="238">
        <f t="shared" si="97"/>
        <v>1.8862209163989045E-3</v>
      </c>
      <c r="AH151" s="48">
        <f t="shared" si="98"/>
        <v>4.5329566675384996E-10</v>
      </c>
      <c r="AI151" s="48">
        <f>AE151+AC151+SUM($AB$137:AB151)</f>
        <v>12.238762717501471</v>
      </c>
      <c r="AJ151" s="48">
        <f>AE151+AC151+SUM($AB$137:AB151)-$AI$137</f>
        <v>12.11608674376777</v>
      </c>
      <c r="AK151" s="41">
        <f t="shared" si="102"/>
        <v>4.2391949956711875E-2</v>
      </c>
      <c r="AL151" s="89"/>
      <c r="AM151" s="41"/>
      <c r="AN151" s="41"/>
      <c r="AO151" s="41"/>
      <c r="AP151" s="41"/>
      <c r="AQ151"/>
      <c r="AR151" s="41"/>
      <c r="AS151" s="41"/>
      <c r="AT151" s="41"/>
      <c r="AU151" s="41"/>
      <c r="AV151" s="41"/>
      <c r="AW151" s="22"/>
      <c r="AX151" s="22"/>
      <c r="AY151" s="22"/>
      <c r="AZ151" s="22"/>
      <c r="BA151" s="22"/>
      <c r="BB151" s="22"/>
      <c r="BD151" s="1"/>
      <c r="BE151" s="1"/>
      <c r="BG151" s="1"/>
      <c r="BH151" s="1"/>
      <c r="BI151" s="1"/>
      <c r="BL151" s="1"/>
    </row>
    <row r="152" spans="4:64" ht="14.4" x14ac:dyDescent="0.3">
      <c r="D152" s="47"/>
      <c r="E152" s="32">
        <v>40091.343055555553</v>
      </c>
      <c r="F152" s="21">
        <f t="shared" si="99"/>
        <v>207.8708333333343</v>
      </c>
      <c r="G152" s="21">
        <f t="shared" si="100"/>
        <v>207.8708333333343</v>
      </c>
      <c r="H152" s="21"/>
      <c r="I152" s="50">
        <v>1037</v>
      </c>
      <c r="J152" s="21">
        <v>29523.1</v>
      </c>
      <c r="K152" s="21">
        <v>5.5</v>
      </c>
      <c r="L152" s="21">
        <v>1656</v>
      </c>
      <c r="M152" s="51">
        <v>3.95</v>
      </c>
      <c r="N152" s="40"/>
      <c r="O152" s="40"/>
      <c r="P152" s="40"/>
      <c r="R152" s="22"/>
      <c r="S152" s="22"/>
      <c r="T152" s="22"/>
      <c r="U152" s="52">
        <f t="shared" si="89"/>
        <v>1.4930089966097393E-5</v>
      </c>
      <c r="V152" s="52">
        <f t="shared" si="90"/>
        <v>2.1332584298841537E-3</v>
      </c>
      <c r="W152" s="52">
        <f t="shared" si="91"/>
        <v>4.67367913920375E-6</v>
      </c>
      <c r="X152" s="247">
        <f>W152+V152+SUM($U$137:U152)</f>
        <v>2.341089915034763E-3</v>
      </c>
      <c r="Y152" s="104">
        <f>W152+V152+SUM($U$137:U152)-$X$137</f>
        <v>1.7382884993177156E-3</v>
      </c>
      <c r="Z152" s="42"/>
      <c r="AA152" s="1">
        <f t="shared" si="101"/>
        <v>-4.3937671797959177E-5</v>
      </c>
      <c r="AB152" s="41">
        <f t="shared" si="92"/>
        <v>8.0142279832379981E-2</v>
      </c>
      <c r="AC152" s="48">
        <f t="shared" si="93"/>
        <v>11.450982172965974</v>
      </c>
      <c r="AD152" s="48">
        <f t="shared" si="94"/>
        <v>0.74409318429400406</v>
      </c>
      <c r="AE152" s="48">
        <f t="shared" si="95"/>
        <v>0.74607907309126908</v>
      </c>
      <c r="AF152" s="48">
        <f t="shared" si="96"/>
        <v>0.74409318429400395</v>
      </c>
      <c r="AG152" s="238">
        <f t="shared" si="97"/>
        <v>1.9858883200174204E-3</v>
      </c>
      <c r="AH152" s="48">
        <f t="shared" si="98"/>
        <v>4.7724768731734453E-10</v>
      </c>
      <c r="AI152" s="48">
        <f>AE152+AC152+SUM($AB$137:AB152)</f>
        <v>12.9310488998469</v>
      </c>
      <c r="AJ152" s="48">
        <f>AE152+AC152+SUM($AB$137:AB152)-$AI$137</f>
        <v>12.808372926113199</v>
      </c>
      <c r="AK152" s="41">
        <f t="shared" si="102"/>
        <v>3.5588445715879151E-2</v>
      </c>
      <c r="AL152" s="89"/>
      <c r="AM152" s="41"/>
      <c r="AN152" s="41"/>
      <c r="AO152" s="41"/>
      <c r="AP152" s="41"/>
      <c r="AQ152"/>
      <c r="AR152" s="41"/>
      <c r="AS152" s="41"/>
      <c r="AT152" s="41"/>
      <c r="AU152" s="41"/>
      <c r="AV152" s="41"/>
      <c r="AW152" s="22"/>
      <c r="AX152" s="22"/>
      <c r="AY152" s="22"/>
      <c r="AZ152" s="22"/>
      <c r="BA152" s="22"/>
      <c r="BB152" s="22"/>
      <c r="BD152" s="1"/>
      <c r="BE152" s="1"/>
      <c r="BG152" s="1"/>
      <c r="BH152" s="1"/>
      <c r="BI152" s="1"/>
      <c r="BL152" s="1"/>
    </row>
    <row r="153" spans="4:64" ht="14.4" x14ac:dyDescent="0.3">
      <c r="D153" s="47"/>
      <c r="E153" s="32">
        <v>40105.395833333336</v>
      </c>
      <c r="F153" s="21">
        <f t="shared" si="99"/>
        <v>221.92361111111677</v>
      </c>
      <c r="G153" s="21">
        <f t="shared" si="100"/>
        <v>221.92361111111677</v>
      </c>
      <c r="H153" s="21"/>
      <c r="I153" s="50">
        <v>1037</v>
      </c>
      <c r="J153" s="21">
        <v>29628</v>
      </c>
      <c r="K153" s="21">
        <v>8.1999999999999993</v>
      </c>
      <c r="L153" s="21">
        <v>1982</v>
      </c>
      <c r="M153" s="51">
        <v>3.95</v>
      </c>
      <c r="N153" s="40"/>
      <c r="O153" s="40"/>
      <c r="P153" s="40"/>
      <c r="R153" s="22"/>
      <c r="S153" s="22"/>
      <c r="T153" s="22"/>
      <c r="U153" s="52">
        <f t="shared" si="89"/>
        <v>2.2259406858545205E-5</v>
      </c>
      <c r="V153" s="52">
        <f t="shared" si="90"/>
        <v>3.1804943863727383E-3</v>
      </c>
      <c r="W153" s="52">
        <f t="shared" si="91"/>
        <v>6.9680307166310464E-6</v>
      </c>
      <c r="X153" s="247">
        <f>W153+V153+SUM($U$137:U153)</f>
        <v>3.4128796299593197E-3</v>
      </c>
      <c r="Y153" s="104">
        <f>W153+V153+SUM($U$137:U153)-$X$137</f>
        <v>2.8100782142422721E-3</v>
      </c>
      <c r="Z153" s="42"/>
      <c r="AA153" s="1">
        <f t="shared" si="101"/>
        <v>-1.1288603803075277E-5</v>
      </c>
      <c r="AB153" s="41">
        <f t="shared" si="92"/>
        <v>8.042703736646066E-2</v>
      </c>
      <c r="AC153" s="48">
        <f t="shared" si="93"/>
        <v>11.491669229201403</v>
      </c>
      <c r="AD153" s="48">
        <f t="shared" si="94"/>
        <v>0.74673705892208997</v>
      </c>
      <c r="AE153" s="48">
        <f t="shared" si="95"/>
        <v>0.74873000387994915</v>
      </c>
      <c r="AF153" s="48">
        <f t="shared" si="96"/>
        <v>0.74673705892208997</v>
      </c>
      <c r="AG153" s="238">
        <f t="shared" si="97"/>
        <v>1.9929444789157013E-3</v>
      </c>
      <c r="AH153" s="48">
        <f t="shared" si="98"/>
        <v>4.7894341989283941E-10</v>
      </c>
      <c r="AI153" s="48">
        <f>AE153+AC153+SUM($AB$137:AB153)</f>
        <v>13.054813924237468</v>
      </c>
      <c r="AJ153" s="48">
        <f>AE153+AC153+SUM($AB$137:AB153)-$AI$137</f>
        <v>12.932137950503767</v>
      </c>
      <c r="AK153" s="41">
        <f t="shared" si="102"/>
        <v>2.9659596419763869E-2</v>
      </c>
      <c r="AL153" s="89"/>
      <c r="AM153" s="41"/>
      <c r="AN153" s="41"/>
      <c r="AO153" s="41"/>
      <c r="AP153" s="41"/>
      <c r="AQ153"/>
      <c r="AR153" s="41"/>
      <c r="AS153" s="41"/>
      <c r="AT153" s="41"/>
      <c r="AU153" s="41"/>
      <c r="AV153" s="41"/>
      <c r="AW153" s="22"/>
      <c r="AX153" s="22"/>
      <c r="AY153" s="22"/>
      <c r="AZ153" s="22"/>
      <c r="BA153" s="22"/>
      <c r="BB153" s="22"/>
      <c r="BD153" s="1"/>
      <c r="BE153" s="1"/>
      <c r="BG153" s="1"/>
      <c r="BH153" s="1"/>
      <c r="BI153" s="1"/>
      <c r="BL153" s="1"/>
    </row>
    <row r="154" spans="4:64" ht="14.4" x14ac:dyDescent="0.3">
      <c r="D154" s="47"/>
      <c r="E154" s="32">
        <v>40119.34375</v>
      </c>
      <c r="F154" s="21">
        <f t="shared" si="99"/>
        <v>235.87152777778101</v>
      </c>
      <c r="G154" s="21">
        <f t="shared" si="100"/>
        <v>235.87152777778101</v>
      </c>
      <c r="H154" s="21"/>
      <c r="I154" s="50">
        <v>1037</v>
      </c>
      <c r="J154" s="21">
        <v>29568.5</v>
      </c>
      <c r="K154" s="21">
        <v>7.22</v>
      </c>
      <c r="L154" s="21">
        <v>2284</v>
      </c>
      <c r="M154" s="51">
        <v>3.95</v>
      </c>
      <c r="N154" s="40"/>
      <c r="O154" s="40"/>
      <c r="P154" s="40"/>
      <c r="R154" s="22"/>
      <c r="S154" s="22"/>
      <c r="T154" s="22"/>
      <c r="U154" s="52">
        <f t="shared" si="89"/>
        <v>1.959913628276785E-5</v>
      </c>
      <c r="V154" s="52">
        <f t="shared" si="90"/>
        <v>2.8003865206842893E-3</v>
      </c>
      <c r="W154" s="52">
        <f t="shared" si="91"/>
        <v>6.135266070009288E-6</v>
      </c>
      <c r="X154" s="247">
        <f>W154+V154+SUM($U$137:U154)</f>
        <v>3.0515381359070169E-3</v>
      </c>
      <c r="Y154" s="104">
        <f>W154+V154+SUM($U$137:U154)-$X$137</f>
        <v>2.4487367201899693E-3</v>
      </c>
      <c r="Z154" s="42"/>
      <c r="AA154" s="1">
        <f t="shared" si="101"/>
        <v>2.1964635788339932E-5</v>
      </c>
      <c r="AB154" s="41">
        <f t="shared" si="92"/>
        <v>8.0265520938645599E-2</v>
      </c>
      <c r="AC154" s="48">
        <f t="shared" si="93"/>
        <v>11.468591251641746</v>
      </c>
      <c r="AD154" s="48">
        <f t="shared" si="94"/>
        <v>0.74523743508633089</v>
      </c>
      <c r="AE154" s="48">
        <f t="shared" si="95"/>
        <v>0.74722637774146994</v>
      </c>
      <c r="AF154" s="48">
        <f t="shared" si="96"/>
        <v>0.74523743508633089</v>
      </c>
      <c r="AG154" s="238">
        <f t="shared" si="97"/>
        <v>1.9889421771573817E-3</v>
      </c>
      <c r="AH154" s="48">
        <f t="shared" si="98"/>
        <v>4.7798158873705339E-10</v>
      </c>
      <c r="AI154" s="48">
        <f>AE154+AC154+SUM($AB$137:AB154)</f>
        <v>13.110497841477978</v>
      </c>
      <c r="AJ154" s="48">
        <f>AE154+AC154+SUM($AB$137:AB154)-$AI$137</f>
        <v>12.987821867744277</v>
      </c>
      <c r="AK154" s="41">
        <f t="shared" si="102"/>
        <v>1.9560159200120789E-2</v>
      </c>
      <c r="AL154" s="89"/>
      <c r="AM154" s="41"/>
      <c r="AN154" s="41"/>
      <c r="AO154" s="41"/>
      <c r="AP154" s="41"/>
      <c r="AQ154"/>
      <c r="AR154" s="41"/>
      <c r="AS154" s="41"/>
      <c r="AT154" s="41"/>
      <c r="AU154" s="41"/>
      <c r="AV154" s="41"/>
      <c r="AW154" s="22"/>
      <c r="AX154" s="22"/>
      <c r="AY154" s="22"/>
      <c r="AZ154" s="22"/>
      <c r="BA154" s="22"/>
      <c r="BB154" s="22"/>
      <c r="BD154" s="1"/>
      <c r="BE154" s="1"/>
      <c r="BG154" s="1"/>
      <c r="BH154" s="1"/>
      <c r="BI154" s="1"/>
      <c r="BL154" s="1"/>
    </row>
    <row r="155" spans="4:64" ht="14.4" x14ac:dyDescent="0.3">
      <c r="D155" s="47"/>
      <c r="E155" s="32">
        <v>40161.395833333336</v>
      </c>
      <c r="F155" s="21">
        <f t="shared" si="99"/>
        <v>277.92361111111677</v>
      </c>
      <c r="G155" s="21">
        <f t="shared" si="100"/>
        <v>277.92361111111677</v>
      </c>
      <c r="H155" s="21"/>
      <c r="I155" s="50">
        <v>1037</v>
      </c>
      <c r="J155" s="21">
        <v>34092</v>
      </c>
      <c r="K155" s="21">
        <v>9.02</v>
      </c>
      <c r="L155" s="21">
        <v>2521</v>
      </c>
      <c r="M155" s="51">
        <v>3.95</v>
      </c>
      <c r="N155" s="40"/>
      <c r="O155" s="40"/>
      <c r="P155" s="40"/>
      <c r="R155" s="22"/>
      <c r="S155" s="22"/>
      <c r="T155" s="22"/>
      <c r="U155" s="52">
        <f t="shared" si="89"/>
        <v>2.4485347544399723E-5</v>
      </c>
      <c r="V155" s="52">
        <f t="shared" si="90"/>
        <v>3.4985438250100119E-3</v>
      </c>
      <c r="W155" s="52">
        <f t="shared" si="91"/>
        <v>7.66483378829415E-6</v>
      </c>
      <c r="X155" s="247">
        <f>W155+V155+SUM($U$137:U155)</f>
        <v>3.7757103554954242E-3</v>
      </c>
      <c r="Y155" s="104">
        <f>W155+V155+SUM($U$137:U155)-$X$137</f>
        <v>3.172908939778377E-3</v>
      </c>
      <c r="Z155" s="42"/>
      <c r="AA155" s="1">
        <f t="shared" si="101"/>
        <v>1.6489631726960423E-5</v>
      </c>
      <c r="AB155" s="41">
        <f t="shared" si="92"/>
        <v>9.2544841295307698E-2</v>
      </c>
      <c r="AC155" s="48">
        <f t="shared" si="93"/>
        <v>13.223099343929194</v>
      </c>
      <c r="AD155" s="48">
        <f t="shared" si="94"/>
        <v>0.85924665224692498</v>
      </c>
      <c r="AE155" s="48">
        <f t="shared" si="95"/>
        <v>0.86153987080718308</v>
      </c>
      <c r="AF155" s="48">
        <f t="shared" si="96"/>
        <v>0.85924665224692476</v>
      </c>
      <c r="AG155" s="238">
        <f t="shared" si="97"/>
        <v>2.2932180091533036E-3</v>
      </c>
      <c r="AH155" s="48">
        <f t="shared" si="98"/>
        <v>5.5110500442104352E-10</v>
      </c>
      <c r="AI155" s="48">
        <f>AE155+AC155+SUM($AB$137:AB155)</f>
        <v>15.071864268126447</v>
      </c>
      <c r="AJ155" s="48">
        <f>AE155+AC155+SUM($AB$137:AB155)-$AI$137</f>
        <v>14.949188294392746</v>
      </c>
      <c r="AK155" s="41">
        <f t="shared" si="102"/>
        <v>3.2121441225455842E-2</v>
      </c>
      <c r="AL155" s="89"/>
      <c r="AM155" s="41"/>
      <c r="AN155" s="41"/>
      <c r="AO155" s="41"/>
      <c r="AP155" s="41"/>
      <c r="AQ155"/>
      <c r="AR155" s="41"/>
      <c r="AS155" s="41"/>
      <c r="AT155" s="41"/>
      <c r="AU155" s="41"/>
      <c r="AV155" s="41"/>
      <c r="AW155" s="22"/>
      <c r="AX155" s="22"/>
      <c r="AY155" s="22"/>
      <c r="AZ155" s="22"/>
      <c r="BA155" s="22"/>
      <c r="BB155" s="22"/>
      <c r="BD155" s="1"/>
      <c r="BE155" s="1"/>
      <c r="BG155" s="1"/>
      <c r="BH155" s="1"/>
      <c r="BI155" s="1"/>
      <c r="BL155" s="1"/>
    </row>
    <row r="156" spans="4:64" ht="14.4" x14ac:dyDescent="0.3">
      <c r="D156" s="47"/>
      <c r="E156" s="32">
        <v>40189.370138888888</v>
      </c>
      <c r="F156" s="21">
        <f t="shared" si="99"/>
        <v>305.89791666666861</v>
      </c>
      <c r="G156" s="21">
        <f t="shared" si="100"/>
        <v>305.89791666666861</v>
      </c>
      <c r="H156" s="21"/>
      <c r="I156" s="50">
        <v>1037</v>
      </c>
      <c r="J156" s="21">
        <v>35557.1</v>
      </c>
      <c r="K156" s="21">
        <v>10.75</v>
      </c>
      <c r="L156" s="21">
        <v>2746</v>
      </c>
      <c r="M156" s="51">
        <v>3.95</v>
      </c>
      <c r="N156" s="40"/>
      <c r="O156" s="40"/>
      <c r="P156" s="40"/>
      <c r="R156" s="22"/>
      <c r="S156" s="22"/>
      <c r="T156" s="22"/>
      <c r="U156" s="52">
        <f t="shared" si="89"/>
        <v>2.9181539479190359E-5</v>
      </c>
      <c r="V156" s="52">
        <f t="shared" si="90"/>
        <v>4.169550567500846E-3</v>
      </c>
      <c r="W156" s="52">
        <f t="shared" si="91"/>
        <v>9.1349183175346021E-6</v>
      </c>
      <c r="X156" s="247">
        <f>W156+V156+SUM($U$137:U156)</f>
        <v>4.4773687219946895E-3</v>
      </c>
      <c r="Y156" s="104">
        <f>W156+V156+SUM($U$137:U156)-$X$137</f>
        <v>3.8745673062776419E-3</v>
      </c>
      <c r="Z156" s="42"/>
      <c r="AA156" s="1">
        <f t="shared" si="101"/>
        <v>1.4273553318645761E-5</v>
      </c>
      <c r="AB156" s="41">
        <f t="shared" si="92"/>
        <v>9.6521945806094842E-2</v>
      </c>
      <c r="AC156" s="48">
        <f t="shared" si="93"/>
        <v>13.791360603133427</v>
      </c>
      <c r="AD156" s="48">
        <f t="shared" si="94"/>
        <v>0.89617268387331728</v>
      </c>
      <c r="AE156" s="48">
        <f t="shared" si="95"/>
        <v>0.89856445325231982</v>
      </c>
      <c r="AF156" s="48">
        <f t="shared" si="96"/>
        <v>0.89617268387331706</v>
      </c>
      <c r="AG156" s="238">
        <f t="shared" si="97"/>
        <v>2.3917688042140364E-3</v>
      </c>
      <c r="AH156" s="48">
        <f t="shared" si="98"/>
        <v>5.7478868217468859E-10</v>
      </c>
      <c r="AI156" s="48">
        <f>AE156+AC156+SUM($AB$137:AB156)</f>
        <v>15.773672055581912</v>
      </c>
      <c r="AJ156" s="48">
        <f>AE156+AC156+SUM($AB$137:AB156)-$AI$137</f>
        <v>15.650996081848211</v>
      </c>
      <c r="AK156" s="41">
        <f t="shared" si="102"/>
        <v>3.5356571419794501E-2</v>
      </c>
      <c r="AL156" s="89"/>
      <c r="AM156" s="41"/>
      <c r="AN156" s="41"/>
      <c r="AO156" s="41"/>
      <c r="AP156" s="41"/>
      <c r="AQ156"/>
      <c r="AR156" s="41"/>
      <c r="AS156" s="41"/>
      <c r="AT156" s="41"/>
      <c r="AU156" s="41"/>
      <c r="AV156" s="41"/>
      <c r="AW156" s="22"/>
      <c r="AX156" s="22"/>
      <c r="AY156" s="22"/>
      <c r="AZ156" s="22"/>
      <c r="BA156" s="22"/>
      <c r="BB156" s="22"/>
      <c r="BD156" s="1"/>
      <c r="BE156" s="1"/>
      <c r="BG156" s="1"/>
      <c r="BH156" s="1"/>
      <c r="BI156" s="1"/>
      <c r="BL156" s="1"/>
    </row>
    <row r="157" spans="4:64" ht="14.4" x14ac:dyDescent="0.3">
      <c r="D157" s="47"/>
      <c r="E157" s="32">
        <v>40203.414583333331</v>
      </c>
      <c r="F157" s="21">
        <f t="shared" si="99"/>
        <v>319.9423611111124</v>
      </c>
      <c r="G157" s="21">
        <f t="shared" si="100"/>
        <v>319.9423611111124</v>
      </c>
      <c r="H157" s="21"/>
      <c r="I157" s="50">
        <v>1037</v>
      </c>
      <c r="J157" s="21">
        <v>37157</v>
      </c>
      <c r="K157" s="21">
        <v>13.24</v>
      </c>
      <c r="L157" s="98">
        <v>2952</v>
      </c>
      <c r="M157" s="51">
        <v>3.95</v>
      </c>
      <c r="N157" s="40"/>
      <c r="O157" s="40"/>
      <c r="P157" s="40"/>
      <c r="R157" s="22"/>
      <c r="S157" s="22"/>
      <c r="T157" s="22"/>
      <c r="U157" s="52">
        <f t="shared" si="89"/>
        <v>3.5940798391114456E-5</v>
      </c>
      <c r="V157" s="52">
        <f t="shared" si="90"/>
        <v>5.1353348384847635E-3</v>
      </c>
      <c r="W157" s="52">
        <f t="shared" si="91"/>
        <v>1.1250820327828666E-5</v>
      </c>
      <c r="X157" s="247">
        <f>W157+V157+SUM($U$137:U157)</f>
        <v>5.4812096933800156E-3</v>
      </c>
      <c r="Y157" s="104">
        <f>W157+V157+SUM($U$137:U157)-$X$137</f>
        <v>4.878408277662968E-3</v>
      </c>
      <c r="Z157" s="42"/>
      <c r="AA157" s="1">
        <f t="shared" si="101"/>
        <v>2.6687493453286137E-5</v>
      </c>
      <c r="AB157" s="41">
        <f t="shared" si="92"/>
        <v>0.10086497324914197</v>
      </c>
      <c r="AC157" s="48">
        <f t="shared" si="93"/>
        <v>14.411906087128274</v>
      </c>
      <c r="AD157" s="48">
        <f t="shared" si="94"/>
        <v>0.93649618260996692</v>
      </c>
      <c r="AE157" s="48">
        <f t="shared" si="95"/>
        <v>0.93899557020950675</v>
      </c>
      <c r="AF157" s="48">
        <f t="shared" si="96"/>
        <v>0.9364961826099667</v>
      </c>
      <c r="AG157" s="238">
        <f t="shared" si="97"/>
        <v>2.4993869988885753E-3</v>
      </c>
      <c r="AH157" s="48">
        <f t="shared" si="98"/>
        <v>6.0065143286614799E-10</v>
      </c>
      <c r="AI157" s="48">
        <f>AE157+AC157+SUM($AB$137:AB157)</f>
        <v>16.53551362978309</v>
      </c>
      <c r="AJ157" s="48">
        <f>AE157+AC157+SUM($AB$137:AB157)-$AI$137</f>
        <v>16.412837656049387</v>
      </c>
      <c r="AK157" s="41">
        <f t="shared" si="102"/>
        <v>3.9353028217831321E-2</v>
      </c>
      <c r="AL157" s="89"/>
      <c r="AM157" s="41"/>
      <c r="AN157" s="41"/>
      <c r="AO157" s="41"/>
      <c r="AP157" s="41"/>
      <c r="AQ157"/>
      <c r="AR157" s="41"/>
      <c r="AS157" s="41"/>
      <c r="AT157" s="41"/>
      <c r="AU157" s="41"/>
      <c r="AV157" s="41"/>
      <c r="AW157" s="22"/>
      <c r="AX157" s="22"/>
      <c r="AY157" s="22"/>
      <c r="AZ157" s="22"/>
      <c r="BA157" s="22"/>
      <c r="BB157" s="22"/>
      <c r="BD157" s="1"/>
      <c r="BE157" s="1"/>
      <c r="BG157" s="1"/>
      <c r="BH157" s="1"/>
      <c r="BI157" s="1"/>
      <c r="BL157" s="1"/>
    </row>
    <row r="158" spans="4:64" ht="14.4" x14ac:dyDescent="0.3">
      <c r="D158" s="47"/>
      <c r="E158" s="32">
        <v>40288.398611111108</v>
      </c>
      <c r="F158" s="21">
        <f t="shared" si="99"/>
        <v>404.92638888888905</v>
      </c>
      <c r="G158" s="21">
        <f t="shared" si="100"/>
        <v>404.92638888888905</v>
      </c>
      <c r="H158" s="21"/>
      <c r="I158" s="50">
        <v>1037</v>
      </c>
      <c r="J158" s="21">
        <v>41162</v>
      </c>
      <c r="K158" s="21">
        <v>4.33</v>
      </c>
      <c r="L158" s="21">
        <v>6</v>
      </c>
      <c r="M158" s="51">
        <v>3.95</v>
      </c>
      <c r="N158" s="40"/>
      <c r="O158" s="40"/>
      <c r="P158" s="40"/>
      <c r="R158" s="22"/>
      <c r="S158" s="22"/>
      <c r="T158" s="22"/>
      <c r="U158" s="52">
        <f t="shared" si="89"/>
        <v>1.1754052646036676E-5</v>
      </c>
      <c r="V158" s="52">
        <f t="shared" si="90"/>
        <v>1.6794561820724339E-3</v>
      </c>
      <c r="W158" s="52">
        <f t="shared" si="91"/>
        <v>3.6794601223185886E-6</v>
      </c>
      <c r="X158" s="247">
        <f>W158+V158+SUM($U$137:U158)</f>
        <v>2.0295137294082119E-3</v>
      </c>
      <c r="Y158" s="104">
        <f>W158+V158+SUM($U$137:U158)-$X$137</f>
        <v>1.4267123136911645E-3</v>
      </c>
      <c r="Z158" s="42"/>
      <c r="AA158" s="1">
        <f t="shared" si="101"/>
        <v>-1.8163107680759856E-5</v>
      </c>
      <c r="AB158" s="41">
        <f t="shared" si="92"/>
        <v>0.1117367933062729</v>
      </c>
      <c r="AC158" s="48">
        <f t="shared" si="93"/>
        <v>15.965306089253009</v>
      </c>
      <c r="AD158" s="48">
        <f t="shared" si="94"/>
        <v>1.0374372492018047</v>
      </c>
      <c r="AE158" s="48">
        <f t="shared" si="95"/>
        <v>1.0402060354970455</v>
      </c>
      <c r="AF158" s="48">
        <f t="shared" si="96"/>
        <v>1.0374372492018045</v>
      </c>
      <c r="AG158" s="238">
        <f t="shared" si="97"/>
        <v>2.7687856298477145E-3</v>
      </c>
      <c r="AH158" s="48">
        <f t="shared" si="98"/>
        <v>6.6539317704971829E-10</v>
      </c>
      <c r="AI158" s="48">
        <f>AE158+AC158+SUM($AB$137:AB158)</f>
        <v>18.301860890501636</v>
      </c>
      <c r="AJ158" s="48">
        <f>AE158+AC158+SUM($AB$137:AB158)-$AI$137</f>
        <v>18.179184916767934</v>
      </c>
      <c r="AK158" s="41">
        <f t="shared" si="102"/>
        <v>2.5137175745188513E-2</v>
      </c>
      <c r="AL158" s="89"/>
      <c r="AM158" s="41"/>
      <c r="AN158" s="41"/>
      <c r="AO158" s="41"/>
      <c r="AP158" s="41"/>
      <c r="AQ158"/>
      <c r="AR158" s="41"/>
      <c r="AS158" s="41"/>
      <c r="AT158" s="41"/>
      <c r="AU158" s="41"/>
      <c r="AV158" s="41"/>
      <c r="AW158" s="22"/>
      <c r="AX158" s="22"/>
      <c r="AY158" s="22"/>
      <c r="AZ158" s="22"/>
      <c r="BA158" s="22"/>
      <c r="BB158" s="22"/>
      <c r="BD158" s="1"/>
      <c r="BE158" s="1"/>
      <c r="BG158" s="1"/>
      <c r="BH158" s="1"/>
      <c r="BI158" s="1"/>
      <c r="BL158" s="1"/>
    </row>
    <row r="159" spans="4:64" ht="14.4" x14ac:dyDescent="0.3">
      <c r="D159" s="47"/>
      <c r="E159" s="32">
        <v>40361.412499999999</v>
      </c>
      <c r="F159" s="21">
        <f t="shared" si="99"/>
        <v>477.94027777777956</v>
      </c>
      <c r="G159" s="21">
        <f t="shared" si="100"/>
        <v>477.94027777777956</v>
      </c>
      <c r="H159" s="21"/>
      <c r="I159" s="50">
        <v>1037</v>
      </c>
      <c r="J159" s="21">
        <v>44012</v>
      </c>
      <c r="K159" s="21">
        <v>5.62</v>
      </c>
      <c r="L159" s="21">
        <v>6</v>
      </c>
      <c r="M159" s="51">
        <v>3.95</v>
      </c>
      <c r="N159" s="40"/>
      <c r="O159" s="40"/>
      <c r="P159" s="40"/>
      <c r="R159" s="22"/>
      <c r="S159" s="22"/>
      <c r="T159" s="22"/>
      <c r="U159" s="52">
        <f t="shared" si="89"/>
        <v>1.525583738353952E-5</v>
      </c>
      <c r="V159" s="52">
        <f t="shared" si="90"/>
        <v>2.1798022501725357E-3</v>
      </c>
      <c r="W159" s="52">
        <f t="shared" si="91"/>
        <v>4.7756503204227415E-6</v>
      </c>
      <c r="X159" s="247">
        <f>W159+V159+SUM($U$137:U159)</f>
        <v>2.5462118250899573E-3</v>
      </c>
      <c r="Y159" s="104">
        <f>W159+V159+SUM($U$137:U159)-$X$137</f>
        <v>1.9434104093729099E-3</v>
      </c>
      <c r="Z159" s="42"/>
      <c r="AA159" s="1">
        <f t="shared" si="101"/>
        <v>-1.6596225302451634E-5</v>
      </c>
      <c r="AB159" s="41">
        <f t="shared" si="92"/>
        <v>0.11947329447052336</v>
      </c>
      <c r="AC159" s="48">
        <f t="shared" si="93"/>
        <v>17.070721821102069</v>
      </c>
      <c r="AD159" s="48">
        <f t="shared" si="94"/>
        <v>1.109267970746558</v>
      </c>
      <c r="AE159" s="48">
        <f t="shared" si="95"/>
        <v>1.1122284639788145</v>
      </c>
      <c r="AF159" s="48">
        <f t="shared" si="96"/>
        <v>1.109267970746558</v>
      </c>
      <c r="AG159" s="238">
        <f t="shared" si="97"/>
        <v>2.9604925207924208E-3</v>
      </c>
      <c r="AH159" s="48">
        <f t="shared" si="98"/>
        <v>7.1146408115038636E-10</v>
      </c>
      <c r="AI159" s="48">
        <f>AE159+AC159+SUM($AB$137:AB159)</f>
        <v>19.59877234530299</v>
      </c>
      <c r="AJ159" s="48">
        <f>AE159+AC159+SUM($AB$137:AB159)-$AI$137</f>
        <v>19.476096371569287</v>
      </c>
      <c r="AK159" s="41">
        <f t="shared" si="102"/>
        <v>2.1368683866674374E-2</v>
      </c>
      <c r="AL159" s="89"/>
      <c r="AM159" s="41"/>
      <c r="AN159" s="41"/>
      <c r="AO159" s="41"/>
      <c r="AP159" s="41"/>
      <c r="AQ159"/>
      <c r="AR159" s="41"/>
      <c r="AS159" s="41"/>
      <c r="AT159" s="41"/>
      <c r="AU159" s="41"/>
      <c r="AV159" s="41"/>
      <c r="AW159" s="22"/>
      <c r="AX159" s="22"/>
      <c r="AY159" s="22"/>
      <c r="AZ159" s="22"/>
      <c r="BA159" s="22"/>
      <c r="BB159" s="22"/>
      <c r="BD159" s="1"/>
      <c r="BE159" s="1"/>
      <c r="BG159" s="1"/>
      <c r="BH159" s="1"/>
      <c r="BI159" s="1"/>
      <c r="BL159" s="1"/>
    </row>
    <row r="160" spans="4:64" ht="14.4" x14ac:dyDescent="0.3">
      <c r="D160" s="47"/>
      <c r="E160" s="32">
        <v>40507.496527777781</v>
      </c>
      <c r="F160" s="21">
        <f t="shared" si="99"/>
        <v>624.02430555556202</v>
      </c>
      <c r="G160" s="21">
        <f t="shared" si="100"/>
        <v>624.02430555556202</v>
      </c>
      <c r="H160" s="21"/>
      <c r="I160" s="50">
        <v>1037</v>
      </c>
      <c r="J160" s="21">
        <v>44489</v>
      </c>
      <c r="K160" s="21">
        <v>18.04</v>
      </c>
      <c r="L160" s="21">
        <v>8</v>
      </c>
      <c r="M160" s="51">
        <v>3.95</v>
      </c>
      <c r="N160" s="40"/>
      <c r="O160" s="40"/>
      <c r="P160" s="40"/>
      <c r="R160" s="22"/>
      <c r="S160" s="22"/>
      <c r="T160" s="22"/>
      <c r="U160" s="52">
        <f t="shared" si="89"/>
        <v>4.8970695088799446E-5</v>
      </c>
      <c r="V160" s="52">
        <f t="shared" si="90"/>
        <v>6.9970876500200238E-3</v>
      </c>
      <c r="W160" s="52">
        <f t="shared" si="91"/>
        <v>1.53296675765883E-5</v>
      </c>
      <c r="X160" s="247">
        <f>W160+V160+SUM($U$137:U160)</f>
        <v>7.4230219372824107E-3</v>
      </c>
      <c r="Y160" s="104">
        <f>W160+V160+SUM($U$137:U160)-$X$137</f>
        <v>6.820220521565363E-3</v>
      </c>
      <c r="Z160" s="42"/>
      <c r="AA160" s="1">
        <f t="shared" si="101"/>
        <v>8.8561246413705004E-6</v>
      </c>
      <c r="AB160" s="41">
        <f t="shared" si="92"/>
        <v>0.12076814045485582</v>
      </c>
      <c r="AC160" s="48">
        <f t="shared" si="93"/>
        <v>17.255733506748385</v>
      </c>
      <c r="AD160" s="48">
        <f t="shared" si="94"/>
        <v>1.1212901651945746</v>
      </c>
      <c r="AE160" s="48">
        <f t="shared" si="95"/>
        <v>1.1242827441141843</v>
      </c>
      <c r="AF160" s="48">
        <f t="shared" si="96"/>
        <v>1.1212901651945746</v>
      </c>
      <c r="AG160" s="238">
        <f t="shared" si="97"/>
        <v>2.9925782004347453E-3</v>
      </c>
      <c r="AH160" s="48">
        <f t="shared" si="98"/>
        <v>7.1917489562618234E-10</v>
      </c>
      <c r="AI160" s="48">
        <f>AE160+AC160+SUM($AB$137:AB160)</f>
        <v>19.916606451539526</v>
      </c>
      <c r="AJ160" s="48">
        <f>AE160+AC160+SUM($AB$137:AB160)-$AI$137</f>
        <v>19.793930477805823</v>
      </c>
      <c r="AK160" s="41">
        <f t="shared" si="102"/>
        <v>1.0822118065443739E-2</v>
      </c>
      <c r="AL160" s="89"/>
      <c r="AM160" s="41"/>
      <c r="AN160" s="41"/>
      <c r="AO160" s="41"/>
      <c r="AP160" s="41"/>
      <c r="AQ160"/>
      <c r="AR160" s="41"/>
      <c r="AS160" s="41"/>
      <c r="AT160" s="41"/>
      <c r="AU160" s="41"/>
      <c r="AV160" s="41"/>
      <c r="AW160" s="22"/>
      <c r="AX160" s="22"/>
      <c r="AY160" s="22"/>
      <c r="AZ160" s="22"/>
      <c r="BA160" s="22"/>
      <c r="BB160" s="22"/>
      <c r="BD160" s="1"/>
      <c r="BE160" s="1"/>
      <c r="BG160" s="1"/>
      <c r="BH160" s="1"/>
      <c r="BI160" s="1"/>
      <c r="BL160" s="1"/>
    </row>
    <row r="161" spans="4:64" ht="14.4" x14ac:dyDescent="0.3">
      <c r="D161" s="47"/>
      <c r="E161" s="32">
        <v>40534.419444444444</v>
      </c>
      <c r="F161" s="21">
        <f t="shared" si="99"/>
        <v>650.94722222222481</v>
      </c>
      <c r="G161" s="21">
        <f t="shared" si="100"/>
        <v>650.94722222222481</v>
      </c>
      <c r="H161" s="21"/>
      <c r="I161" s="50">
        <v>1037</v>
      </c>
      <c r="J161" s="21">
        <v>50785</v>
      </c>
      <c r="K161" s="21">
        <v>28.06</v>
      </c>
      <c r="L161" s="21">
        <v>10</v>
      </c>
      <c r="M161" s="51">
        <v>3.95</v>
      </c>
      <c r="N161" s="40"/>
      <c r="O161" s="40"/>
      <c r="P161" s="40"/>
      <c r="R161" s="22"/>
      <c r="S161" s="22"/>
      <c r="T161" s="22"/>
      <c r="U161" s="52">
        <f t="shared" si="89"/>
        <v>7.6170604445216885E-5</v>
      </c>
      <c r="V161" s="52">
        <f t="shared" si="90"/>
        <v>1.0883496644099884E-2</v>
      </c>
      <c r="W161" s="52">
        <f t="shared" si="91"/>
        <v>2.384426120837404E-5</v>
      </c>
      <c r="X161" s="247">
        <f>W161+V161+SUM($U$137:U161)</f>
        <v>1.1394116129439275E-2</v>
      </c>
      <c r="Y161" s="104">
        <f>W161+V161+SUM($U$137:U161)-$X$137</f>
        <v>1.0791314713722227E-2</v>
      </c>
      <c r="Z161" s="42"/>
      <c r="AA161" s="1">
        <f t="shared" si="101"/>
        <v>3.5412265116453875E-5</v>
      </c>
      <c r="AB161" s="41">
        <f t="shared" si="92"/>
        <v>0.13785902162331931</v>
      </c>
      <c r="AC161" s="48">
        <f t="shared" si="93"/>
        <v>19.697732611212135</v>
      </c>
      <c r="AD161" s="48">
        <f t="shared" si="94"/>
        <v>1.2799730504036164</v>
      </c>
      <c r="AE161" s="48">
        <f t="shared" si="95"/>
        <v>1.2833891334900505</v>
      </c>
      <c r="AF161" s="48">
        <f t="shared" si="96"/>
        <v>1.2799730504036162</v>
      </c>
      <c r="AG161" s="238">
        <f t="shared" si="97"/>
        <v>3.4160822654831207E-3</v>
      </c>
      <c r="AH161" s="48">
        <f t="shared" si="98"/>
        <v>8.2095118061488629E-10</v>
      </c>
      <c r="AI161" s="48">
        <f>AE161+AC161+SUM($AB$137:AB161)</f>
        <v>22.655570967002465</v>
      </c>
      <c r="AJ161" s="48">
        <f>AE161+AC161+SUM($AB$137:AB161)-$AI$137</f>
        <v>22.532894993268762</v>
      </c>
      <c r="AK161" s="41">
        <f t="shared" si="102"/>
        <v>1.3075055565527932E-2</v>
      </c>
      <c r="AL161" s="89"/>
      <c r="AM161" s="41"/>
      <c r="AN161" s="41"/>
      <c r="AO161" s="41"/>
      <c r="AP161" s="41"/>
      <c r="AQ161"/>
      <c r="AR161" s="41"/>
      <c r="AS161" s="41"/>
      <c r="AT161" s="41"/>
      <c r="AU161" s="41"/>
      <c r="AV161" s="41"/>
      <c r="AW161" s="22"/>
      <c r="AX161" s="22"/>
      <c r="AY161" s="22"/>
      <c r="AZ161" s="22"/>
      <c r="BA161" s="22"/>
      <c r="BB161" s="22"/>
      <c r="BD161" s="1"/>
      <c r="BE161" s="1"/>
      <c r="BG161" s="1"/>
      <c r="BH161" s="1"/>
      <c r="BI161" s="1"/>
      <c r="BL161" s="1"/>
    </row>
    <row r="162" spans="4:64" ht="14.4" x14ac:dyDescent="0.3">
      <c r="D162" s="47"/>
      <c r="E162" s="32">
        <v>40609.614583333336</v>
      </c>
      <c r="F162" s="21">
        <f t="shared" si="99"/>
        <v>726.14236111111677</v>
      </c>
      <c r="G162" s="21">
        <f t="shared" si="100"/>
        <v>726.14236111111677</v>
      </c>
      <c r="H162" s="21"/>
      <c r="I162" s="50">
        <v>1037</v>
      </c>
      <c r="J162" s="21">
        <v>51761</v>
      </c>
      <c r="K162" s="21">
        <v>76.87</v>
      </c>
      <c r="L162" s="21">
        <v>59</v>
      </c>
      <c r="M162" s="51">
        <v>3.95</v>
      </c>
      <c r="N162" s="40"/>
      <c r="O162" s="40"/>
      <c r="P162" s="40"/>
      <c r="R162" s="22"/>
      <c r="S162" s="22"/>
      <c r="T162" s="22"/>
      <c r="U162" s="52">
        <f t="shared" si="89"/>
        <v>2.0866836648980122E-4</v>
      </c>
      <c r="V162" s="52">
        <f t="shared" si="90"/>
        <v>2.9815195546399078E-2</v>
      </c>
      <c r="W162" s="52">
        <f t="shared" si="91"/>
        <v>6.5321039169198613E-5</v>
      </c>
      <c r="X162" s="247">
        <f>W162+V162+SUM($U$137:U162)</f>
        <v>3.0575960176189094E-2</v>
      </c>
      <c r="Y162" s="104">
        <f>W162+V162+SUM($U$137:U162)-$X$137</f>
        <v>2.9973158760472046E-2</v>
      </c>
      <c r="Z162" s="90">
        <f>(0.05-Y162)/((Y163-Y162)/(G163-G162))+G162</f>
        <v>768.00340075995211</v>
      </c>
      <c r="AA162" s="1">
        <f t="shared" si="101"/>
        <v>1.0112193024954345E-4</v>
      </c>
      <c r="AB162" s="41">
        <f t="shared" si="92"/>
        <v>0.14050843395184859</v>
      </c>
      <c r="AC162" s="48">
        <f t="shared" si="93"/>
        <v>20.076289016224308</v>
      </c>
      <c r="AD162" s="48">
        <f t="shared" si="94"/>
        <v>1.3045719220624508</v>
      </c>
      <c r="AE162" s="48">
        <f t="shared" si="95"/>
        <v>1.3080536563666145</v>
      </c>
      <c r="AF162" s="48">
        <f t="shared" si="96"/>
        <v>1.3045719220624512</v>
      </c>
      <c r="AG162" s="238">
        <f t="shared" si="97"/>
        <v>3.4817334674347115E-3</v>
      </c>
      <c r="AH162" s="48">
        <f t="shared" si="98"/>
        <v>8.3672844461567655E-10</v>
      </c>
      <c r="AI162" s="48">
        <f>AE162+AC162+SUM($AB$137:AB162)</f>
        <v>23.199300328843048</v>
      </c>
      <c r="AJ162" s="48">
        <f>AE162+AC162+SUM($AB$137:AB162)-$AI$137</f>
        <v>23.076624355109345</v>
      </c>
      <c r="AK162" s="41">
        <f t="shared" si="102"/>
        <v>1.4795913923444504E-2</v>
      </c>
      <c r="AL162" s="89"/>
      <c r="AM162" s="41"/>
      <c r="AN162" s="41"/>
      <c r="AO162" s="41"/>
      <c r="AP162" s="41"/>
      <c r="AQ162"/>
      <c r="AR162" s="41"/>
      <c r="AS162" s="41"/>
      <c r="AT162" s="41"/>
      <c r="AU162" s="41"/>
      <c r="AV162" s="41"/>
      <c r="AW162" s="22"/>
      <c r="AX162" s="22"/>
      <c r="AY162" s="22"/>
      <c r="AZ162" s="22"/>
      <c r="BA162" s="22"/>
      <c r="BB162" s="22"/>
      <c r="BD162" s="1"/>
      <c r="BE162" s="1"/>
      <c r="BG162" s="1"/>
      <c r="BH162" s="1"/>
      <c r="BI162" s="89"/>
      <c r="BJ162" s="89"/>
      <c r="BK162" s="89"/>
      <c r="BL162" s="1"/>
    </row>
    <row r="163" spans="4:64" ht="14.4" x14ac:dyDescent="0.3">
      <c r="D163" s="47"/>
      <c r="E163" s="32">
        <v>40659.411805555559</v>
      </c>
      <c r="F163" s="21">
        <f t="shared" si="99"/>
        <v>775.93958333334012</v>
      </c>
      <c r="G163" s="21">
        <f t="shared" si="100"/>
        <v>775.93958333334012</v>
      </c>
      <c r="H163" s="21"/>
      <c r="I163" s="50">
        <v>1037</v>
      </c>
      <c r="J163" s="21">
        <v>47482</v>
      </c>
      <c r="K163" s="46">
        <v>137.19999999999999</v>
      </c>
      <c r="L163" s="21">
        <v>12</v>
      </c>
      <c r="M163" s="51">
        <v>3.95</v>
      </c>
      <c r="N163" s="40"/>
      <c r="O163" s="40"/>
      <c r="P163" s="40"/>
      <c r="R163" s="22"/>
      <c r="S163" s="22"/>
      <c r="T163" s="22"/>
      <c r="U163" s="52">
        <f t="shared" si="89"/>
        <v>3.7243788060882949E-4</v>
      </c>
      <c r="V163" s="52">
        <f t="shared" si="90"/>
        <v>5.321510119638289E-2</v>
      </c>
      <c r="W163" s="52">
        <f t="shared" si="91"/>
        <v>1.1658705052704625E-4</v>
      </c>
      <c r="X163" s="247">
        <f>W163+V163+SUM($U$137:U163)</f>
        <v>5.4399569718139584E-2</v>
      </c>
      <c r="Y163" s="104">
        <f>W163+V163+SUM($U$137:U163)-$X$137</f>
        <v>5.379676830242254E-2</v>
      </c>
      <c r="Z163" s="42"/>
      <c r="AA163" s="1">
        <f t="shared" si="101"/>
        <v>3.0371246071686698E-4</v>
      </c>
      <c r="AB163" s="41">
        <f t="shared" si="92"/>
        <v>0.12889282395822482</v>
      </c>
      <c r="AC163" s="48">
        <f t="shared" si="93"/>
        <v>18.416613957774434</v>
      </c>
      <c r="AD163" s="48">
        <f t="shared" si="94"/>
        <v>1.1967250246975387</v>
      </c>
      <c r="AE163" s="48">
        <f t="shared" si="95"/>
        <v>1.1999189295338106</v>
      </c>
      <c r="AF163" s="48">
        <f t="shared" si="96"/>
        <v>1.1967250246975385</v>
      </c>
      <c r="AG163" s="238">
        <f t="shared" si="97"/>
        <v>3.1939040687145714E-3</v>
      </c>
      <c r="AH163" s="48">
        <f t="shared" si="98"/>
        <v>7.6755742754663825E-10</v>
      </c>
      <c r="AI163" s="48">
        <f>AE163+AC163+SUM($AB$137:AB163)</f>
        <v>21.560383367518597</v>
      </c>
      <c r="AJ163" s="48">
        <f>AE163+AC163+SUM($AB$137:AB163)-$AI$137</f>
        <v>21.437707393784894</v>
      </c>
      <c r="AK163" s="41">
        <f t="shared" si="102"/>
        <v>8.2958081048599228E-3</v>
      </c>
      <c r="AL163" s="89"/>
      <c r="AM163" s="41"/>
      <c r="AN163" s="41"/>
      <c r="AO163" s="41"/>
      <c r="AP163" s="41"/>
      <c r="AQ163"/>
      <c r="AR163" s="41"/>
      <c r="AS163" s="41"/>
      <c r="AT163" s="41"/>
      <c r="AU163" s="41"/>
      <c r="AV163" s="41"/>
      <c r="AW163" s="22"/>
      <c r="AX163" s="22"/>
      <c r="AY163" s="22"/>
      <c r="AZ163" s="22"/>
      <c r="BA163" s="22"/>
      <c r="BB163" s="22"/>
      <c r="BD163" s="1"/>
      <c r="BE163" s="1"/>
      <c r="BG163" s="1"/>
      <c r="BH163" s="1"/>
      <c r="BI163" s="89"/>
      <c r="BJ163" s="89"/>
      <c r="BK163" s="89"/>
      <c r="BL163" s="1"/>
    </row>
    <row r="164" spans="4:64" ht="14.4" x14ac:dyDescent="0.3">
      <c r="D164" s="47"/>
      <c r="E164" s="32">
        <v>40695.451388888891</v>
      </c>
      <c r="F164" s="21">
        <f t="shared" si="99"/>
        <v>811.97916666667152</v>
      </c>
      <c r="G164" s="21">
        <f t="shared" si="100"/>
        <v>811.97916666667152</v>
      </c>
      <c r="H164" s="21"/>
      <c r="I164" s="50">
        <v>1037</v>
      </c>
      <c r="J164" s="21">
        <v>48065</v>
      </c>
      <c r="K164" s="46">
        <v>206.9</v>
      </c>
      <c r="L164" s="21">
        <v>6</v>
      </c>
      <c r="M164" s="51">
        <v>3.95</v>
      </c>
      <c r="N164" s="40"/>
      <c r="O164" s="40"/>
      <c r="P164" s="40"/>
      <c r="R164" s="22"/>
      <c r="S164" s="22"/>
      <c r="T164" s="22"/>
      <c r="U164" s="52">
        <f t="shared" si="89"/>
        <v>5.6164283890646383E-4</v>
      </c>
      <c r="V164" s="52">
        <f t="shared" si="90"/>
        <v>8.0249303480551162E-2</v>
      </c>
      <c r="W164" s="52">
        <f t="shared" si="91"/>
        <v>1.7581531161841015E-4</v>
      </c>
      <c r="X164" s="247">
        <f>W164+V164+SUM($U$137:U164)</f>
        <v>8.2054643102305674E-2</v>
      </c>
      <c r="Y164" s="104">
        <f>W164+V164+SUM($U$137:U164)-$X$137</f>
        <v>8.145184168658863E-2</v>
      </c>
      <c r="Z164" s="42"/>
      <c r="AA164" s="1">
        <f t="shared" si="101"/>
        <v>4.2495106542831128E-4</v>
      </c>
      <c r="AB164" s="41">
        <f t="shared" si="92"/>
        <v>0.13047541349463113</v>
      </c>
      <c r="AC164" s="48">
        <f t="shared" si="93"/>
        <v>18.642739351342154</v>
      </c>
      <c r="AD164" s="48">
        <f t="shared" si="94"/>
        <v>1.2114188179117811</v>
      </c>
      <c r="AE164" s="48">
        <f t="shared" si="95"/>
        <v>1.2146519385881513</v>
      </c>
      <c r="AF164" s="48">
        <f t="shared" si="96"/>
        <v>1.2114188179117811</v>
      </c>
      <c r="AG164" s="238">
        <f t="shared" si="97"/>
        <v>3.2331198993885237E-3</v>
      </c>
      <c r="AH164" s="48">
        <f t="shared" si="98"/>
        <v>7.7698175635038889E-10</v>
      </c>
      <c r="AI164" s="48">
        <f>AE164+AC164+SUM($AB$137:AB164)</f>
        <v>21.931717183635289</v>
      </c>
      <c r="AJ164" s="48">
        <f>AE164+AC164+SUM($AB$137:AB164)-$AI$137</f>
        <v>21.809041209901586</v>
      </c>
      <c r="AK164" s="41">
        <f t="shared" si="102"/>
        <v>-6.6764153825729687E-3</v>
      </c>
      <c r="AL164" s="89"/>
      <c r="AM164" s="41"/>
      <c r="AN164" s="41"/>
      <c r="AO164" s="41"/>
      <c r="AP164" s="41"/>
      <c r="AQ164"/>
      <c r="AR164" s="41"/>
      <c r="AS164" s="41"/>
      <c r="AT164" s="41"/>
      <c r="AU164" s="41"/>
      <c r="AV164" s="41"/>
      <c r="AW164" s="22"/>
      <c r="AX164" s="22"/>
      <c r="AY164" s="22"/>
      <c r="AZ164" s="22"/>
      <c r="BA164" s="22"/>
      <c r="BB164" s="22"/>
      <c r="BD164" s="1"/>
      <c r="BE164" s="1"/>
      <c r="BG164" s="1"/>
      <c r="BH164" s="1"/>
      <c r="BI164" s="89"/>
      <c r="BJ164" s="89"/>
      <c r="BL164" s="1"/>
    </row>
    <row r="165" spans="4:64" ht="14.4" x14ac:dyDescent="0.3">
      <c r="D165" s="90">
        <f>(F166-F165)/Y166*0.2+F165</f>
        <v>901.00950483304416</v>
      </c>
      <c r="E165" s="32">
        <v>40749.423611111109</v>
      </c>
      <c r="F165" s="21">
        <f t="shared" si="99"/>
        <v>865.95138888889051</v>
      </c>
      <c r="G165" s="21">
        <f t="shared" si="100"/>
        <v>865.95138888889051</v>
      </c>
      <c r="H165" s="21"/>
      <c r="I165" s="50">
        <v>1037</v>
      </c>
      <c r="J165" s="21">
        <v>44292</v>
      </c>
      <c r="K165" s="46">
        <v>377.4</v>
      </c>
      <c r="L165" s="21" t="s">
        <v>125</v>
      </c>
      <c r="M165" s="51">
        <v>3.95</v>
      </c>
      <c r="N165" s="40"/>
      <c r="O165" s="1"/>
      <c r="P165" s="40"/>
      <c r="R165" s="22"/>
      <c r="S165" s="22"/>
      <c r="T165" s="22"/>
      <c r="U165" s="52">
        <f t="shared" si="89"/>
        <v>1.0244756278554831E-3</v>
      </c>
      <c r="V165" s="52">
        <f t="shared" si="90"/>
        <v>0.14638031480695993</v>
      </c>
      <c r="W165" s="52">
        <f t="shared" si="91"/>
        <v>3.2069936493372644E-4</v>
      </c>
      <c r="X165" s="247">
        <f>W165+V165+SUM($U$137:U165)</f>
        <v>0.14935501410988525</v>
      </c>
      <c r="Y165" s="104">
        <f>W165+V165+SUM($U$137:U165)-$X$137</f>
        <v>0.14875221269416819</v>
      </c>
      <c r="Z165" s="42"/>
      <c r="AA165" s="1">
        <f t="shared" si="101"/>
        <v>8.484563084420843E-4</v>
      </c>
      <c r="AB165" s="41">
        <f t="shared" si="92"/>
        <v>0.12023337177788833</v>
      </c>
      <c r="AC165" s="48">
        <f t="shared" si="93"/>
        <v>17.179324068441627</v>
      </c>
      <c r="AD165" s="48">
        <f t="shared" si="94"/>
        <v>1.1163250240913059</v>
      </c>
      <c r="AE165" s="48">
        <f t="shared" si="95"/>
        <v>1.1193043516893042</v>
      </c>
      <c r="AF165" s="48">
        <f t="shared" si="96"/>
        <v>1.1163250240913059</v>
      </c>
      <c r="AG165" s="238">
        <f t="shared" si="97"/>
        <v>2.9793268820080413E-3</v>
      </c>
      <c r="AH165" s="48">
        <f t="shared" si="98"/>
        <v>7.159903454129082E-10</v>
      </c>
      <c r="AI165" s="48">
        <f>AE165+AC165+SUM($AB$137:AB165)</f>
        <v>20.493187685613805</v>
      </c>
      <c r="AJ165" s="48">
        <f>AE165+AC165+SUM($AB$137:AB165)-$AI$137</f>
        <v>20.370511711880102</v>
      </c>
      <c r="AK165" s="41">
        <f t="shared" si="102"/>
        <v>-1.7480371185838253E-2</v>
      </c>
      <c r="AL165" s="89"/>
      <c r="AM165" s="41"/>
      <c r="AN165" s="41"/>
      <c r="AO165" s="41"/>
      <c r="AP165" s="41"/>
      <c r="AQ165"/>
      <c r="AR165" s="41"/>
      <c r="AS165" s="41"/>
      <c r="AT165" s="41"/>
      <c r="AU165" s="41"/>
      <c r="AV165" s="41"/>
      <c r="AW165" s="22"/>
      <c r="AX165" s="22"/>
      <c r="AY165" s="22"/>
      <c r="AZ165" s="22"/>
      <c r="BA165" s="22"/>
      <c r="BB165" s="22"/>
      <c r="BD165" s="1"/>
      <c r="BE165" s="1"/>
      <c r="BG165" s="1"/>
      <c r="BH165" s="1"/>
      <c r="BI165" s="89"/>
      <c r="BJ165" s="89"/>
      <c r="BL165" s="1"/>
    </row>
    <row r="166" spans="4:64" ht="14.4" x14ac:dyDescent="0.3">
      <c r="D166" s="47"/>
      <c r="E166" s="32">
        <v>40799.624305555553</v>
      </c>
      <c r="F166" s="21">
        <f t="shared" si="99"/>
        <v>916.1520833333343</v>
      </c>
      <c r="G166" s="21">
        <f t="shared" si="100"/>
        <v>916.1520833333343</v>
      </c>
      <c r="H166" s="21"/>
      <c r="I166" s="50">
        <v>1037</v>
      </c>
      <c r="J166" s="21">
        <v>44366</v>
      </c>
      <c r="K166" s="46">
        <v>726.4</v>
      </c>
      <c r="L166" s="21" t="s">
        <v>125</v>
      </c>
      <c r="M166" s="51">
        <v>3.95</v>
      </c>
      <c r="N166" s="40"/>
      <c r="O166" s="40"/>
      <c r="P166" s="40"/>
      <c r="R166" s="22"/>
      <c r="S166" s="22"/>
      <c r="T166" s="22"/>
      <c r="U166" s="52">
        <f t="shared" si="89"/>
        <v>1.971857700249663E-3</v>
      </c>
      <c r="V166" s="52">
        <f t="shared" si="90"/>
        <v>0.28174525881233625</v>
      </c>
      <c r="W166" s="52">
        <f t="shared" si="91"/>
        <v>6.172655503122917E-4</v>
      </c>
      <c r="X166" s="247">
        <f>W166+V166+SUM($U$137:U166)</f>
        <v>0.28698838200088977</v>
      </c>
      <c r="Y166" s="104">
        <f>W166+V166+SUM($U$137:U166)-$X$137</f>
        <v>0.28638558058517272</v>
      </c>
      <c r="Z166" s="42"/>
      <c r="AA166" s="1">
        <f t="shared" si="101"/>
        <v>1.6329210874276472E-3</v>
      </c>
      <c r="AB166" s="41">
        <f t="shared" si="92"/>
        <v>0.12043424935197763</v>
      </c>
      <c r="AC166" s="48">
        <f t="shared" si="93"/>
        <v>17.208026090952796</v>
      </c>
      <c r="AD166" s="48">
        <f t="shared" si="94"/>
        <v>1.1181901024752747</v>
      </c>
      <c r="AE166" s="48">
        <f t="shared" si="95"/>
        <v>1.1211744077270762</v>
      </c>
      <c r="AF166" s="48">
        <f t="shared" si="96"/>
        <v>1.1181901024752745</v>
      </c>
      <c r="AG166" s="238">
        <f t="shared" si="97"/>
        <v>2.9843045346150255E-3</v>
      </c>
      <c r="AH166" s="48">
        <f t="shared" si="98"/>
        <v>7.1718657239657437E-10</v>
      </c>
      <c r="AI166" s="48">
        <f>AE166+AC166+SUM($AB$137:AB166)</f>
        <v>20.644194013514721</v>
      </c>
      <c r="AJ166" s="48">
        <f>AE166+AC166+SUM($AB$137:AB166)-$AI$137</f>
        <v>20.521518039781018</v>
      </c>
      <c r="AK166" s="41">
        <f t="shared" si="102"/>
        <v>-9.1590691093629915E-3</v>
      </c>
      <c r="AL166" s="89"/>
      <c r="AM166" s="41"/>
      <c r="AN166" s="41"/>
      <c r="AO166" s="41"/>
      <c r="AP166" s="41"/>
      <c r="AQ166"/>
      <c r="AR166" s="41"/>
      <c r="AS166" s="41"/>
      <c r="AT166" s="41"/>
      <c r="AU166" s="41"/>
      <c r="AV166" s="41"/>
      <c r="AW166" s="22"/>
      <c r="AX166" s="22"/>
      <c r="AY166" s="22"/>
      <c r="AZ166" s="22"/>
      <c r="BA166" s="22"/>
      <c r="BB166" s="22"/>
      <c r="BD166" s="1"/>
      <c r="BE166" s="1"/>
      <c r="BG166" s="1"/>
      <c r="BH166" s="1"/>
      <c r="BI166" s="89"/>
      <c r="BJ166" s="89"/>
      <c r="BK166" s="89"/>
      <c r="BL166" s="1"/>
    </row>
    <row r="167" spans="4:64" ht="14.4" x14ac:dyDescent="0.3">
      <c r="D167" s="47"/>
      <c r="E167" s="32">
        <v>40851.477083333331</v>
      </c>
      <c r="F167" s="21">
        <f t="shared" si="99"/>
        <v>968.0048611111124</v>
      </c>
      <c r="G167" s="21">
        <f t="shared" si="100"/>
        <v>968.0048611111124</v>
      </c>
      <c r="H167" s="21"/>
      <c r="I167" s="50">
        <v>1037</v>
      </c>
      <c r="J167" s="21">
        <v>49580</v>
      </c>
      <c r="K167" s="46">
        <v>1626</v>
      </c>
      <c r="L167" s="21">
        <v>5</v>
      </c>
      <c r="M167" s="51">
        <v>3.95</v>
      </c>
      <c r="N167" s="40"/>
      <c r="O167" s="40"/>
      <c r="P167" s="40"/>
      <c r="R167" s="22"/>
      <c r="S167" s="22"/>
      <c r="T167" s="22"/>
      <c r="U167" s="52">
        <f t="shared" si="89"/>
        <v>4.4138775063407932E-3</v>
      </c>
      <c r="V167" s="52">
        <f t="shared" si="90"/>
        <v>0.63066876490756985</v>
      </c>
      <c r="W167" s="52">
        <f t="shared" si="91"/>
        <v>1.3817095055173271E-3</v>
      </c>
      <c r="X167" s="247">
        <f>W167+V167+SUM($U$137:U167)</f>
        <v>0.64109020955766916</v>
      </c>
      <c r="Y167" s="104">
        <f>W167+V167+SUM($U$137:U167)-$X$137</f>
        <v>0.64048740814195215</v>
      </c>
      <c r="Z167" s="42"/>
      <c r="AA167" s="1">
        <f t="shared" si="101"/>
        <v>3.4924428762319513E-3</v>
      </c>
      <c r="AB167" s="41">
        <f t="shared" si="92"/>
        <v>0.13458797463983796</v>
      </c>
      <c r="AC167" s="48">
        <f t="shared" si="93"/>
        <v>19.230355082482973</v>
      </c>
      <c r="AD167" s="48">
        <f t="shared" si="94"/>
        <v>1.2496025172592555</v>
      </c>
      <c r="AE167" s="48">
        <f t="shared" si="95"/>
        <v>1.2529375453074076</v>
      </c>
      <c r="AF167" s="48">
        <f t="shared" si="96"/>
        <v>1.2496025172592553</v>
      </c>
      <c r="AG167" s="238">
        <f t="shared" si="97"/>
        <v>3.3350272466801832E-3</v>
      </c>
      <c r="AH167" s="48">
        <f t="shared" si="98"/>
        <v>8.0147207905653349E-10</v>
      </c>
      <c r="AI167" s="48">
        <f>AE167+AC167+SUM($AB$137:AB167)</f>
        <v>22.932874117265065</v>
      </c>
      <c r="AJ167" s="48">
        <f>AE167+AC167+SUM($AB$137:AB167)-$AI$137</f>
        <v>22.810198143531363</v>
      </c>
      <c r="AK167" s="41">
        <f t="shared" si="102"/>
        <v>5.9493338037722018E-3</v>
      </c>
      <c r="AL167" s="89"/>
      <c r="AM167" s="41"/>
      <c r="AN167" s="41"/>
      <c r="AO167" s="41"/>
      <c r="AP167" s="41"/>
      <c r="AQ167"/>
      <c r="AR167" s="41"/>
      <c r="AS167" s="41"/>
      <c r="AT167" s="41"/>
      <c r="AU167" s="41"/>
      <c r="AV167" s="41"/>
      <c r="AW167" s="22"/>
      <c r="AX167" s="22"/>
      <c r="AY167" s="22"/>
      <c r="AZ167" s="22"/>
      <c r="BA167" s="22"/>
      <c r="BB167" s="22"/>
      <c r="BD167" s="1"/>
      <c r="BE167" s="1"/>
      <c r="BG167" s="1"/>
      <c r="BH167" s="1"/>
      <c r="BI167" s="89"/>
      <c r="BJ167" s="89"/>
      <c r="BK167" s="89"/>
      <c r="BL167" s="1"/>
    </row>
    <row r="168" spans="4:64" ht="14.4" x14ac:dyDescent="0.3">
      <c r="D168" s="47"/>
      <c r="E168" s="32">
        <v>40941.607638888891</v>
      </c>
      <c r="F168" s="21">
        <f t="shared" si="99"/>
        <v>1058.1354166666715</v>
      </c>
      <c r="G168" s="21">
        <f t="shared" si="100"/>
        <v>1058.1354166666715</v>
      </c>
      <c r="H168" s="21"/>
      <c r="I168" s="50">
        <v>1037</v>
      </c>
      <c r="J168" s="21">
        <v>54065</v>
      </c>
      <c r="K168" s="46">
        <v>4265</v>
      </c>
      <c r="L168" s="21">
        <v>40</v>
      </c>
      <c r="M168" s="51">
        <v>3.95</v>
      </c>
      <c r="N168" s="40"/>
      <c r="O168" s="40"/>
      <c r="P168" s="40"/>
      <c r="R168" s="22"/>
      <c r="S168" s="22"/>
      <c r="T168" s="22"/>
      <c r="U168" s="52">
        <f t="shared" si="89"/>
        <v>1.1577606128255525E-2</v>
      </c>
      <c r="V168" s="52">
        <f t="shared" si="90"/>
        <v>1.6542449460828939</v>
      </c>
      <c r="W168" s="52">
        <f t="shared" si="91"/>
        <v>3.6242257324916359E-3</v>
      </c>
      <c r="X168" s="247">
        <f>W168+V168+SUM($U$137:U168)</f>
        <v>1.6784865130882232</v>
      </c>
      <c r="Y168" s="104">
        <f>W168+V168+SUM($U$137:U168)-$X$137</f>
        <v>1.6778837116725061</v>
      </c>
      <c r="Z168" s="42"/>
      <c r="AA168" s="1">
        <f t="shared" si="101"/>
        <v>8.1690883614189656E-3</v>
      </c>
      <c r="AB168" s="41">
        <f t="shared" si="92"/>
        <v>0.14676278436673737</v>
      </c>
      <c r="AC168" s="48">
        <f t="shared" si="93"/>
        <v>20.969930365761233</v>
      </c>
      <c r="AD168" s="48">
        <f t="shared" si="94"/>
        <v>1.3626413895849461</v>
      </c>
      <c r="AE168" s="48">
        <f t="shared" si="95"/>
        <v>1.3662781038129288</v>
      </c>
      <c r="AF168" s="48">
        <f t="shared" si="96"/>
        <v>1.3626413895849467</v>
      </c>
      <c r="AG168" s="238">
        <f t="shared" si="97"/>
        <v>3.6367133540089582E-3</v>
      </c>
      <c r="AH168" s="48">
        <f t="shared" si="98"/>
        <v>8.7397313340442716E-10</v>
      </c>
      <c r="AI168" s="48">
        <f>AE168+AC168+SUM($AB$137:AB168)</f>
        <v>24.932552743415584</v>
      </c>
      <c r="AJ168" s="48">
        <f>AE168+AC168+SUM($AB$137:AB168)-$AI$137</f>
        <v>24.809876769681882</v>
      </c>
      <c r="AK168" s="41">
        <f t="shared" si="102"/>
        <v>2.4956529413277303E-2</v>
      </c>
      <c r="AL168" s="89"/>
      <c r="AM168" s="41"/>
      <c r="AN168" s="41"/>
      <c r="AO168" s="41"/>
      <c r="AP168" s="41"/>
      <c r="AQ168"/>
      <c r="AR168" s="41"/>
      <c r="AS168" s="41"/>
      <c r="AT168" s="41"/>
      <c r="AU168" s="41"/>
      <c r="AV168" s="41"/>
      <c r="AW168" s="22"/>
      <c r="AX168" s="22"/>
      <c r="AY168" s="22"/>
      <c r="AZ168" s="22"/>
      <c r="BA168" s="22"/>
      <c r="BB168" s="22"/>
      <c r="BD168" s="1"/>
      <c r="BE168" s="1"/>
      <c r="BG168" s="1"/>
      <c r="BH168" s="1"/>
      <c r="BI168" s="89"/>
      <c r="BJ168" s="89"/>
      <c r="BK168" s="89"/>
      <c r="BL168" s="1"/>
    </row>
    <row r="169" spans="4:64" ht="14.4" x14ac:dyDescent="0.3">
      <c r="D169" s="47"/>
      <c r="E169" s="32">
        <v>41016.464583333334</v>
      </c>
      <c r="F169" s="21">
        <f t="shared" si="99"/>
        <v>1132.9923611111153</v>
      </c>
      <c r="G169" s="21">
        <f t="shared" si="100"/>
        <v>1132.9923611111153</v>
      </c>
      <c r="H169" s="21"/>
      <c r="I169" s="50">
        <v>1037</v>
      </c>
      <c r="J169" s="21">
        <v>55318</v>
      </c>
      <c r="K169" s="46">
        <v>5619</v>
      </c>
      <c r="L169" s="21">
        <v>5</v>
      </c>
      <c r="M169" s="51">
        <v>3.95</v>
      </c>
      <c r="N169" s="40"/>
      <c r="O169" s="40"/>
      <c r="P169" s="40"/>
      <c r="R169" s="22"/>
      <c r="S169" s="22"/>
      <c r="T169" s="22"/>
      <c r="U169" s="52">
        <f t="shared" si="89"/>
        <v>1.5253122821727499E-2</v>
      </c>
      <c r="V169" s="52">
        <f t="shared" si="90"/>
        <v>2.1794143850034655</v>
      </c>
      <c r="W169" s="52">
        <f t="shared" si="91"/>
        <v>4.7748005605792497E-3</v>
      </c>
      <c r="X169" s="247">
        <f>W169+V169+SUM($U$137:U169)</f>
        <v>2.22005964965861</v>
      </c>
      <c r="Y169" s="104">
        <f>W169+V169+SUM($U$137:U169)-$X$137</f>
        <v>2.2194568482428929</v>
      </c>
      <c r="Z169" s="42"/>
      <c r="AA169" s="1">
        <f t="shared" si="101"/>
        <v>9.2915609412899201E-3</v>
      </c>
      <c r="AB169" s="41">
        <f t="shared" si="92"/>
        <v>0.15016413031719558</v>
      </c>
      <c r="AC169" s="48">
        <f t="shared" si="93"/>
        <v>21.455925422605748</v>
      </c>
      <c r="AD169" s="48">
        <f t="shared" si="94"/>
        <v>1.3942217033026929</v>
      </c>
      <c r="AE169" s="48">
        <f t="shared" si="95"/>
        <v>1.3979427013173695</v>
      </c>
      <c r="AF169" s="48">
        <f t="shared" si="96"/>
        <v>1.3942217033026925</v>
      </c>
      <c r="AG169" s="238">
        <f t="shared" si="97"/>
        <v>3.7209971204488581E-3</v>
      </c>
      <c r="AH169" s="48">
        <f t="shared" si="98"/>
        <v>8.9422816597921188E-10</v>
      </c>
      <c r="AI169" s="48">
        <f>AE169+AC169+SUM($AB$137:AB169)</f>
        <v>25.600376528081735</v>
      </c>
      <c r="AJ169" s="48">
        <f>AE169+AC169+SUM($AB$137:AB169)-$AI$137</f>
        <v>25.477700554348033</v>
      </c>
      <c r="AK169" s="41">
        <f t="shared" si="102"/>
        <v>2.2312535262710806E-2</v>
      </c>
      <c r="AL169" s="89"/>
      <c r="AM169" s="41"/>
      <c r="AN169" s="41"/>
      <c r="AO169" s="41"/>
      <c r="AP169" s="41"/>
      <c r="AQ169"/>
      <c r="AR169" s="41"/>
      <c r="AS169" s="41"/>
      <c r="AT169" s="41"/>
      <c r="AU169" s="41"/>
      <c r="AV169" s="41"/>
      <c r="AW169" s="22"/>
      <c r="AX169" s="22"/>
      <c r="AY169" s="22"/>
      <c r="AZ169" s="22"/>
      <c r="BA169" s="22"/>
      <c r="BB169" s="22"/>
      <c r="BD169" s="1"/>
      <c r="BE169" s="1"/>
      <c r="BG169" s="1"/>
      <c r="BH169" s="1"/>
      <c r="BI169" s="89"/>
      <c r="BJ169" s="89"/>
      <c r="BK169" s="89"/>
      <c r="BL169" s="1"/>
    </row>
    <row r="170" spans="4:64" ht="14.4" x14ac:dyDescent="0.3">
      <c r="D170" s="47"/>
      <c r="E170" s="32">
        <v>41085.417361111111</v>
      </c>
      <c r="F170" s="21">
        <f t="shared" si="99"/>
        <v>1201.945138888892</v>
      </c>
      <c r="G170" s="21">
        <f t="shared" si="100"/>
        <v>1201.945138888892</v>
      </c>
      <c r="H170" s="21"/>
      <c r="I170" s="50">
        <v>1037</v>
      </c>
      <c r="J170" s="21">
        <v>53006</v>
      </c>
      <c r="K170" s="46">
        <v>6111</v>
      </c>
      <c r="L170" s="21">
        <v>6</v>
      </c>
      <c r="M170" s="51">
        <v>3.95</v>
      </c>
      <c r="N170" s="40"/>
      <c r="O170" s="40"/>
      <c r="P170" s="40"/>
      <c r="R170" s="22"/>
      <c r="S170" s="22"/>
      <c r="T170" s="22"/>
      <c r="U170" s="52">
        <f t="shared" si="89"/>
        <v>1.6588687233240213E-2</v>
      </c>
      <c r="V170" s="52">
        <f t="shared" si="90"/>
        <v>2.3702440481858296</v>
      </c>
      <c r="W170" s="52">
        <f t="shared" si="91"/>
        <v>5.1928824035771129E-3</v>
      </c>
      <c r="X170" s="247">
        <f>W170+V170+SUM($U$137:U170)</f>
        <v>2.4278960819172117</v>
      </c>
      <c r="Y170" s="104">
        <f>W170+V170+SUM($U$137:U170)-$X$137</f>
        <v>2.4272932805014946</v>
      </c>
      <c r="Z170" s="42"/>
      <c r="AA170" s="1">
        <f t="shared" si="101"/>
        <v>7.7173448169794356E-3</v>
      </c>
      <c r="AB170" s="41">
        <f t="shared" si="92"/>
        <v>0.14388806340781063</v>
      </c>
      <c r="AC170" s="48">
        <f t="shared" si="93"/>
        <v>20.559181151716267</v>
      </c>
      <c r="AD170" s="48">
        <f t="shared" si="94"/>
        <v>1.3359506056846326</v>
      </c>
      <c r="AE170" s="48">
        <f t="shared" si="95"/>
        <v>1.3395160856507551</v>
      </c>
      <c r="AF170" s="48">
        <f t="shared" si="96"/>
        <v>1.3359506056846324</v>
      </c>
      <c r="AG170" s="238">
        <f t="shared" si="97"/>
        <v>3.5654791092684501E-3</v>
      </c>
      <c r="AH170" s="48">
        <f t="shared" si="98"/>
        <v>8.5685415535438898E-10</v>
      </c>
      <c r="AI170" s="48">
        <f>AE170+AC170+SUM($AB$137:AB170)</f>
        <v>24.78909370493345</v>
      </c>
      <c r="AJ170" s="48">
        <f>AE170+AC170+SUM($AB$137:AB170)-$AI$137</f>
        <v>24.666417731199747</v>
      </c>
      <c r="AK170" s="41">
        <f t="shared" si="102"/>
        <v>8.4880421371047766E-3</v>
      </c>
      <c r="AL170" s="89"/>
      <c r="AM170" s="41"/>
      <c r="AN170" s="41"/>
      <c r="AO170" s="41"/>
      <c r="AP170" s="41"/>
      <c r="AQ170"/>
      <c r="AR170" s="41"/>
      <c r="AS170" s="41"/>
      <c r="AT170" s="41"/>
      <c r="AU170" s="41"/>
      <c r="AV170" s="41"/>
      <c r="AW170" s="22"/>
      <c r="AX170" s="22"/>
      <c r="AY170" s="22"/>
      <c r="AZ170" s="22"/>
      <c r="BA170" s="22"/>
      <c r="BB170" s="22"/>
      <c r="BD170" s="1"/>
      <c r="BE170" s="1"/>
      <c r="BG170" s="1"/>
      <c r="BH170" s="1"/>
      <c r="BI170" s="89"/>
      <c r="BJ170" s="89"/>
      <c r="BK170" s="89"/>
      <c r="BL170" s="1"/>
    </row>
    <row r="171" spans="4:64" ht="14.4" x14ac:dyDescent="0.3">
      <c r="D171" s="47"/>
      <c r="E171" s="32">
        <v>41130.541666666664</v>
      </c>
      <c r="F171" s="21">
        <f t="shared" si="99"/>
        <v>1247.0694444444453</v>
      </c>
      <c r="G171" s="21">
        <f t="shared" si="100"/>
        <v>1247.0694444444453</v>
      </c>
      <c r="H171" s="21"/>
      <c r="I171" s="50">
        <v>1037</v>
      </c>
      <c r="J171" s="21">
        <v>53269</v>
      </c>
      <c r="K171" s="46">
        <v>6630</v>
      </c>
      <c r="L171" s="21">
        <v>7</v>
      </c>
      <c r="M171" s="51">
        <v>3.95</v>
      </c>
      <c r="N171" s="40"/>
      <c r="O171" s="40"/>
      <c r="P171" s="40"/>
      <c r="R171" s="22"/>
      <c r="S171" s="22"/>
      <c r="T171" s="22"/>
      <c r="U171" s="52">
        <f t="shared" si="89"/>
        <v>1.7997544813677404E-2</v>
      </c>
      <c r="V171" s="52">
        <f t="shared" si="90"/>
        <v>2.57154607093308</v>
      </c>
      <c r="W171" s="52">
        <f t="shared" si="91"/>
        <v>5.6339077623492476E-3</v>
      </c>
      <c r="X171" s="247">
        <f>W171+V171+SUM($U$137:U171)</f>
        <v>2.647636674836912</v>
      </c>
      <c r="Y171" s="104">
        <f>W171+V171+SUM($U$137:U171)-$X$137</f>
        <v>2.6470338734211949</v>
      </c>
      <c r="Z171" s="42"/>
      <c r="AA171" s="1">
        <f t="shared" si="101"/>
        <v>4.9451727183403155E-3</v>
      </c>
      <c r="AB171" s="41">
        <f t="shared" si="92"/>
        <v>0.14460199316437128</v>
      </c>
      <c r="AC171" s="48">
        <f t="shared" si="93"/>
        <v>20.661189691181637</v>
      </c>
      <c r="AD171" s="48">
        <f t="shared" si="94"/>
        <v>1.3425791950763064</v>
      </c>
      <c r="AE171" s="48">
        <f t="shared" si="95"/>
        <v>1.3461623658931079</v>
      </c>
      <c r="AF171" s="48">
        <f t="shared" si="96"/>
        <v>1.3425791950763062</v>
      </c>
      <c r="AG171" s="238">
        <f t="shared" si="97"/>
        <v>3.5831699556959791E-3</v>
      </c>
      <c r="AH171" s="48">
        <f t="shared" si="98"/>
        <v>8.6110561071525772E-10</v>
      </c>
      <c r="AI171" s="48">
        <f>AE171+AC171+SUM($AB$137:AB171)</f>
        <v>25.042350517805545</v>
      </c>
      <c r="AJ171" s="48">
        <f>AE171+AC171+SUM($AB$137:AB171)-$AI$137</f>
        <v>24.919674544071842</v>
      </c>
      <c r="AK171" s="41">
        <f t="shared" si="102"/>
        <v>-7.0997213747020136E-4</v>
      </c>
      <c r="AL171" s="89"/>
      <c r="AM171" s="41"/>
      <c r="AN171" s="41"/>
      <c r="AO171" s="41"/>
      <c r="AP171" s="41"/>
      <c r="AQ171"/>
      <c r="AR171" s="41"/>
      <c r="AS171" s="41"/>
      <c r="AT171" s="41"/>
      <c r="AU171" s="41"/>
      <c r="AV171" s="41"/>
      <c r="AW171" s="22"/>
      <c r="AX171" s="22"/>
      <c r="AY171" s="22"/>
      <c r="AZ171" s="22"/>
      <c r="BA171" s="22"/>
      <c r="BB171" s="22"/>
      <c r="BD171" s="1"/>
      <c r="BE171" s="1"/>
      <c r="BG171" s="1"/>
      <c r="BH171" s="1"/>
      <c r="BI171" s="89"/>
      <c r="BJ171" s="89"/>
      <c r="BK171" s="89"/>
      <c r="BL171" s="1"/>
    </row>
    <row r="172" spans="4:64" ht="14.4" x14ac:dyDescent="0.3">
      <c r="D172" s="47"/>
      <c r="E172" s="32">
        <v>41157.48333333333</v>
      </c>
      <c r="F172" s="21">
        <f t="shared" si="99"/>
        <v>1274.0111111111109</v>
      </c>
      <c r="G172" s="21">
        <f t="shared" si="100"/>
        <v>1274.0111111111109</v>
      </c>
      <c r="H172" s="21"/>
      <c r="I172" s="50">
        <v>1037</v>
      </c>
      <c r="J172" s="21">
        <v>54238</v>
      </c>
      <c r="K172" s="46">
        <v>7171</v>
      </c>
      <c r="L172" s="21">
        <v>6</v>
      </c>
      <c r="M172" s="51">
        <v>3.95</v>
      </c>
      <c r="N172" s="40"/>
      <c r="O172" s="40"/>
      <c r="P172" s="40"/>
      <c r="R172" s="22"/>
      <c r="S172" s="22"/>
      <c r="T172" s="22"/>
      <c r="U172" s="52">
        <f t="shared" si="89"/>
        <v>1.9466122753978982E-2</v>
      </c>
      <c r="V172" s="52">
        <f t="shared" si="90"/>
        <v>2.7813811273998668</v>
      </c>
      <c r="W172" s="52">
        <f t="shared" si="91"/>
        <v>6.0936278376781984E-3</v>
      </c>
      <c r="X172" s="247">
        <f>W172+V172+SUM($U$137:U172)</f>
        <v>2.8773975741330067</v>
      </c>
      <c r="Y172" s="104">
        <f>W172+V172+SUM($U$137:U172)-$X$137</f>
        <v>2.8767947727172896</v>
      </c>
      <c r="Z172" s="42"/>
      <c r="AA172" s="1">
        <f t="shared" si="101"/>
        <v>4.4793803427123054E-3</v>
      </c>
      <c r="AB172" s="41">
        <f t="shared" si="92"/>
        <v>0.14723240356021644</v>
      </c>
      <c r="AC172" s="48">
        <f t="shared" si="93"/>
        <v>21.037031040010316</v>
      </c>
      <c r="AD172" s="48">
        <f t="shared" si="94"/>
        <v>1.3670016404015228</v>
      </c>
      <c r="AE172" s="48">
        <f t="shared" si="95"/>
        <v>1.3706499915769095</v>
      </c>
      <c r="AF172" s="48">
        <f t="shared" si="96"/>
        <v>1.3670016404015226</v>
      </c>
      <c r="AG172" s="238">
        <f t="shared" si="97"/>
        <v>3.6483502986171799E-3</v>
      </c>
      <c r="AH172" s="48">
        <f t="shared" si="98"/>
        <v>8.7676971810948497E-10</v>
      </c>
      <c r="AI172" s="48">
        <f>AE172+AC172+SUM($AB$137:AB172)</f>
        <v>25.589911895878242</v>
      </c>
      <c r="AJ172" s="48">
        <f>AE172+AC172+SUM($AB$137:AB172)-$AI$137</f>
        <v>25.467235922144539</v>
      </c>
      <c r="AK172" s="41">
        <f t="shared" si="102"/>
        <v>-8.152152389946832E-4</v>
      </c>
      <c r="AL172" s="89"/>
      <c r="AM172" s="41"/>
      <c r="AN172" s="41"/>
      <c r="AO172" s="41"/>
      <c r="AP172" s="41"/>
      <c r="AQ172" s="1"/>
      <c r="AR172" s="41"/>
      <c r="AS172" s="41"/>
      <c r="AT172" s="41"/>
      <c r="AU172" s="41"/>
      <c r="AV172" s="41"/>
      <c r="AW172" s="22"/>
      <c r="AX172" s="22"/>
      <c r="AY172" s="22"/>
      <c r="AZ172" s="22"/>
      <c r="BA172" s="22"/>
      <c r="BB172" s="22"/>
      <c r="BD172" s="1"/>
      <c r="BE172" s="1"/>
      <c r="BG172" s="1"/>
      <c r="BH172" s="1"/>
      <c r="BI172" s="89"/>
      <c r="BJ172" s="89"/>
      <c r="BK172" s="89"/>
      <c r="BL172" s="1"/>
    </row>
    <row r="173" spans="4:64" ht="14.4" x14ac:dyDescent="0.3">
      <c r="D173" s="47"/>
      <c r="E173" s="32">
        <v>41191.586805555555</v>
      </c>
      <c r="F173" s="21">
        <f t="shared" si="99"/>
        <v>1308.1145833333358</v>
      </c>
      <c r="G173" s="21">
        <f t="shared" si="100"/>
        <v>1308.1145833333358</v>
      </c>
      <c r="H173" s="21"/>
      <c r="I173" s="50">
        <v>1037</v>
      </c>
      <c r="J173" s="21">
        <v>2123</v>
      </c>
      <c r="K173" s="46">
        <v>10.4</v>
      </c>
      <c r="L173" s="21">
        <v>6</v>
      </c>
      <c r="M173" s="51">
        <v>3.95</v>
      </c>
      <c r="N173" s="40"/>
      <c r="O173" s="40"/>
      <c r="P173" s="40"/>
      <c r="R173" s="22"/>
      <c r="S173" s="22"/>
      <c r="T173" s="22"/>
      <c r="U173" s="52">
        <f t="shared" si="89"/>
        <v>2.8231442844984165E-5</v>
      </c>
      <c r="V173" s="52">
        <f t="shared" si="90"/>
        <v>4.0337977583264004E-3</v>
      </c>
      <c r="W173" s="52">
        <f t="shared" si="91"/>
        <v>8.8375023723125461E-6</v>
      </c>
      <c r="X173" s="247">
        <f>W173+V173+SUM($U$137:U173)</f>
        <v>9.3993685599005367E-2</v>
      </c>
      <c r="Y173" s="256">
        <f>W173+V173+SUM($U$173:U173)+$Y$172-$X$173</f>
        <v>2.7868719538218278</v>
      </c>
      <c r="Z173" s="153"/>
      <c r="AA173" s="1">
        <f t="shared" si="101"/>
        <v>3.8207617142607861E-3</v>
      </c>
      <c r="AB173" s="41">
        <f t="shared" si="92"/>
        <v>5.7630147269135948E-3</v>
      </c>
      <c r="AC173" s="48">
        <f t="shared" si="93"/>
        <v>0.8234377539352834</v>
      </c>
      <c r="AD173" s="48">
        <f t="shared" si="94"/>
        <v>5.3507586610354964E-2</v>
      </c>
      <c r="AE173" s="48">
        <f t="shared" si="95"/>
        <v>5.3650391462033618E-2</v>
      </c>
      <c r="AF173" s="48">
        <f t="shared" si="96"/>
        <v>5.3507586610354971E-2</v>
      </c>
      <c r="AG173" s="238">
        <f t="shared" si="97"/>
        <v>1.4280481735986345E-4</v>
      </c>
      <c r="AH173" s="48">
        <f t="shared" si="98"/>
        <v>3.4318782247620431E-11</v>
      </c>
      <c r="AI173" s="48">
        <f>AE173+AC173+SUM($AB$137:AB173)</f>
        <v>4.0650820244152488</v>
      </c>
      <c r="AJ173" s="84">
        <f>AE173+AC173+SUM($AB$173:AB173)+$AJ$172-$AE$172</f>
        <v>24.97943709069186</v>
      </c>
      <c r="AK173" s="41">
        <f t="shared" si="102"/>
        <v>4.3180069987969255E-3</v>
      </c>
      <c r="AL173" s="89"/>
      <c r="AM173" s="41"/>
      <c r="AN173" s="41"/>
      <c r="AO173" s="41"/>
      <c r="AP173" s="41"/>
      <c r="AQ173"/>
      <c r="AR173" s="41"/>
      <c r="AS173" s="41"/>
      <c r="AT173" s="41"/>
      <c r="AU173" s="41"/>
      <c r="AV173" s="41"/>
      <c r="AW173" s="22"/>
      <c r="AX173" s="22"/>
      <c r="AY173" s="22"/>
      <c r="AZ173" s="22"/>
      <c r="BA173" s="22"/>
      <c r="BB173" s="22"/>
      <c r="BD173" s="1"/>
      <c r="BE173" s="1"/>
      <c r="BG173" s="1"/>
      <c r="BH173" s="1"/>
      <c r="BI173" s="89"/>
      <c r="BJ173" s="89"/>
      <c r="BK173" s="89"/>
      <c r="BL173" s="1"/>
    </row>
    <row r="174" spans="4:64" ht="14.4" x14ac:dyDescent="0.3">
      <c r="D174" s="47"/>
      <c r="E174" s="32">
        <v>41211.42291666667</v>
      </c>
      <c r="F174" s="21">
        <f t="shared" si="99"/>
        <v>1327.9506944444511</v>
      </c>
      <c r="G174" s="21">
        <f t="shared" si="100"/>
        <v>1327.9506944444511</v>
      </c>
      <c r="H174" s="21"/>
      <c r="I174" s="50">
        <v>1037</v>
      </c>
      <c r="J174" s="21">
        <v>7696</v>
      </c>
      <c r="K174" s="46">
        <v>476.9</v>
      </c>
      <c r="L174" s="21">
        <v>7</v>
      </c>
      <c r="M174" s="51">
        <v>3.95</v>
      </c>
      <c r="N174" s="40"/>
      <c r="O174" s="40"/>
      <c r="P174" s="40"/>
      <c r="R174" s="22"/>
      <c r="S174" s="22"/>
      <c r="T174" s="22"/>
      <c r="U174" s="52">
        <f t="shared" si="89"/>
        <v>1.2945745281512447E-3</v>
      </c>
      <c r="V174" s="52">
        <f t="shared" si="90"/>
        <v>0.18497289912940965</v>
      </c>
      <c r="W174" s="52">
        <f t="shared" si="91"/>
        <v>4.0525046936113976E-4</v>
      </c>
      <c r="X174" s="247">
        <f>W174+V174+SUM($U$137:U174)</f>
        <v>0.27662377446522868</v>
      </c>
      <c r="Y174" s="104">
        <f>W174+V174+SUM($U$173:U174)+$Y$172-$X$173</f>
        <v>2.9695020426880512</v>
      </c>
      <c r="Z174" s="42"/>
      <c r="AA174" s="1">
        <f t="shared" si="101"/>
        <v>2.9989896489703355E-3</v>
      </c>
      <c r="AB174" s="41">
        <f t="shared" si="92"/>
        <v>2.0891267705288281E-2</v>
      </c>
      <c r="AC174" s="48">
        <f t="shared" si="93"/>
        <v>2.9850103411615359</v>
      </c>
      <c r="AD174" s="48">
        <f t="shared" si="94"/>
        <v>0.19396815193277997</v>
      </c>
      <c r="AE174" s="48">
        <f t="shared" si="95"/>
        <v>0.19448582792831398</v>
      </c>
      <c r="AF174" s="48">
        <f t="shared" si="96"/>
        <v>0.19396815193277989</v>
      </c>
      <c r="AG174" s="238">
        <f t="shared" si="97"/>
        <v>5.1767587112647607E-4</v>
      </c>
      <c r="AH174" s="48">
        <f t="shared" si="98"/>
        <v>1.2440760630131265E-10</v>
      </c>
      <c r="AI174" s="48">
        <f>AE174+AC174+SUM($AB$137:AB174)</f>
        <v>6.3883813158130698</v>
      </c>
      <c r="AJ174" s="48">
        <f>AE174+AC174+SUM($AB$173:AB174)+$AJ$172-$AE$172</f>
        <v>27.302736382089684</v>
      </c>
      <c r="AK174" s="41">
        <f t="shared" si="102"/>
        <v>2.1966247495736564E-2</v>
      </c>
      <c r="AL174" s="89"/>
      <c r="AM174" s="41"/>
      <c r="AN174" s="41"/>
      <c r="AO174" s="41"/>
      <c r="AP174" s="41"/>
      <c r="AQ174"/>
      <c r="AR174" s="41"/>
      <c r="AS174" s="41"/>
      <c r="AT174" s="41"/>
      <c r="AU174" s="41"/>
      <c r="AV174" s="41"/>
      <c r="AW174" s="22"/>
      <c r="AX174" s="22"/>
      <c r="AY174" s="22"/>
      <c r="AZ174" s="22"/>
      <c r="BA174" s="22"/>
      <c r="BB174" s="22"/>
      <c r="BD174" s="1"/>
      <c r="BE174" s="1"/>
      <c r="BG174" s="1"/>
      <c r="BH174" s="1"/>
      <c r="BI174" s="89"/>
      <c r="BJ174" s="89"/>
      <c r="BK174" s="89"/>
      <c r="BL174" s="1"/>
    </row>
    <row r="175" spans="4:64" ht="14.4" x14ac:dyDescent="0.3">
      <c r="D175" s="47"/>
      <c r="E175" s="32">
        <v>41243.421527777777</v>
      </c>
      <c r="F175" s="21">
        <f t="shared" si="99"/>
        <v>1359.9493055555577</v>
      </c>
      <c r="G175" s="21">
        <f t="shared" si="100"/>
        <v>1359.9493055555577</v>
      </c>
      <c r="H175" s="21"/>
      <c r="I175" s="50">
        <v>1037</v>
      </c>
      <c r="J175" s="21">
        <v>8093</v>
      </c>
      <c r="K175" s="46">
        <v>1014</v>
      </c>
      <c r="L175" s="21">
        <v>6</v>
      </c>
      <c r="M175" s="51">
        <v>3.95</v>
      </c>
      <c r="N175" s="40"/>
      <c r="O175" s="40"/>
      <c r="P175" s="40"/>
      <c r="R175" s="22"/>
      <c r="S175" s="22"/>
      <c r="T175" s="22"/>
      <c r="U175" s="52">
        <f t="shared" si="89"/>
        <v>2.7525656773859561E-3</v>
      </c>
      <c r="V175" s="52">
        <f t="shared" si="90"/>
        <v>0.39329528143682402</v>
      </c>
      <c r="W175" s="52">
        <f t="shared" si="91"/>
        <v>8.6165648130047325E-4</v>
      </c>
      <c r="X175" s="247">
        <f>W175+V175+SUM($U$137:U175)</f>
        <v>0.48815512846196835</v>
      </c>
      <c r="Y175" s="104">
        <f>W175+V175+SUM($U$173:U175)+$Y$172-$X$173</f>
        <v>3.181033396684791</v>
      </c>
      <c r="Z175" s="42"/>
      <c r="AA175" s="1">
        <f t="shared" si="101"/>
        <v>3.78497659403217E-3</v>
      </c>
      <c r="AB175" s="41">
        <f t="shared" si="92"/>
        <v>2.1968948744659308E-2</v>
      </c>
      <c r="AC175" s="48">
        <f t="shared" si="93"/>
        <v>3.1389928132822646</v>
      </c>
      <c r="AD175" s="48">
        <f t="shared" si="94"/>
        <v>0.20397404542515438</v>
      </c>
      <c r="AE175" s="48">
        <f t="shared" si="95"/>
        <v>0.20451842586068675</v>
      </c>
      <c r="AF175" s="48">
        <f t="shared" si="96"/>
        <v>0.20397404542515435</v>
      </c>
      <c r="AG175" s="238">
        <f t="shared" si="97"/>
        <v>5.4438030470719482E-4</v>
      </c>
      <c r="AH175" s="48">
        <f t="shared" si="98"/>
        <v>1.3082520241638818E-10</v>
      </c>
      <c r="AI175" s="48">
        <f>AE175+AC175+SUM($AB$137:AB175)</f>
        <v>6.5743653346108308</v>
      </c>
      <c r="AJ175" s="48">
        <f>AE175+AC175+SUM($AB$173:AB175)+$AJ$172-$AE$172</f>
        <v>27.488720400887445</v>
      </c>
      <c r="AK175" s="41">
        <f t="shared" si="102"/>
        <v>2.8157968886534608E-2</v>
      </c>
      <c r="AL175" s="89"/>
      <c r="AM175" s="41"/>
      <c r="AN175" s="41"/>
      <c r="AO175" s="41"/>
      <c r="AP175" s="41"/>
      <c r="AQ175"/>
      <c r="AR175" s="41"/>
      <c r="AS175" s="41"/>
      <c r="AT175" s="41"/>
      <c r="AU175" s="41"/>
      <c r="AV175" s="41"/>
      <c r="AW175" s="22"/>
      <c r="AX175" s="22"/>
      <c r="AY175" s="22"/>
      <c r="AZ175" s="22"/>
      <c r="BA175" s="22"/>
      <c r="BB175" s="22"/>
      <c r="BD175" s="1"/>
      <c r="BE175" s="1"/>
      <c r="BG175" s="1"/>
      <c r="BH175" s="1"/>
      <c r="BI175" s="89"/>
      <c r="BJ175" s="89"/>
      <c r="BK175" s="89"/>
      <c r="BL175" s="1"/>
    </row>
    <row r="176" spans="4:64" ht="14.4" x14ac:dyDescent="0.3">
      <c r="D176" s="47"/>
      <c r="E176" s="32">
        <v>41277.411805555559</v>
      </c>
      <c r="F176" s="21">
        <f t="shared" si="99"/>
        <v>1393.9395833333401</v>
      </c>
      <c r="G176" s="21">
        <f t="shared" si="100"/>
        <v>1393.9395833333401</v>
      </c>
      <c r="H176" s="21"/>
      <c r="I176" s="50">
        <v>1037</v>
      </c>
      <c r="J176" s="21">
        <v>8765</v>
      </c>
      <c r="K176" s="46">
        <v>1563</v>
      </c>
      <c r="L176" s="21">
        <v>6</v>
      </c>
      <c r="M176" s="51">
        <v>3.95</v>
      </c>
      <c r="N176" s="40"/>
      <c r="O176" s="40"/>
      <c r="P176" s="40"/>
      <c r="R176" s="22"/>
      <c r="S176" s="22"/>
      <c r="T176" s="22"/>
      <c r="U176" s="52">
        <f t="shared" si="89"/>
        <v>4.2428601121836775E-3</v>
      </c>
      <c r="V176" s="52">
        <f t="shared" si="90"/>
        <v>0.60623325925616955</v>
      </c>
      <c r="W176" s="52">
        <f t="shared" si="91"/>
        <v>1.3281746353773567E-3</v>
      </c>
      <c r="X176" s="247">
        <f>W176+V176+SUM($U$137:U176)</f>
        <v>0.70580248454757444</v>
      </c>
      <c r="Y176" s="104">
        <f>W176+V176+SUM($U$173:U176)+$Y$172-$X$173</f>
        <v>3.3986807527703968</v>
      </c>
      <c r="Z176" s="42"/>
      <c r="AA176" s="1">
        <f t="shared" si="101"/>
        <v>7.0111820969687095E-3</v>
      </c>
      <c r="AB176" s="41">
        <f t="shared" si="92"/>
        <v>2.3793134282335211E-2</v>
      </c>
      <c r="AC176" s="48">
        <f t="shared" si="93"/>
        <v>3.3996382068972015</v>
      </c>
      <c r="AD176" s="48">
        <f t="shared" si="94"/>
        <v>0.2209109734525489</v>
      </c>
      <c r="AE176" s="48">
        <f t="shared" si="95"/>
        <v>0.22150055636586177</v>
      </c>
      <c r="AF176" s="48">
        <f t="shared" si="96"/>
        <v>0.22091097345254884</v>
      </c>
      <c r="AG176" s="238">
        <f t="shared" si="97"/>
        <v>5.8958277162468337E-4</v>
      </c>
      <c r="AH176" s="48">
        <f t="shared" si="98"/>
        <v>1.416882366464404E-10</v>
      </c>
      <c r="AI176" s="48">
        <f>AE176+AC176+SUM($AB$137:AB176)</f>
        <v>6.8757859930132774</v>
      </c>
      <c r="AJ176" s="48">
        <f>AE176+AC176+SUM($AB$173:AB176)+$AJ$172-$AE$172</f>
        <v>27.790141059289891</v>
      </c>
      <c r="AK176" s="41">
        <f t="shared" si="102"/>
        <v>2.7428806467238876E-2</v>
      </c>
      <c r="AL176" s="89"/>
      <c r="AM176" s="41"/>
      <c r="AN176" s="41"/>
      <c r="AO176" s="41"/>
      <c r="AP176" s="41"/>
      <c r="AQ176"/>
      <c r="AR176" s="41"/>
      <c r="AS176" s="41"/>
      <c r="AT176" s="41"/>
      <c r="AU176" s="41"/>
      <c r="AV176" s="41"/>
      <c r="AW176" s="22"/>
      <c r="AX176" s="22"/>
      <c r="AY176" s="22"/>
      <c r="AZ176" s="22"/>
      <c r="BA176" s="22"/>
      <c r="BB176" s="22"/>
      <c r="BD176" s="1"/>
      <c r="BE176" s="1"/>
      <c r="BG176" s="1"/>
      <c r="BH176" s="1"/>
      <c r="BI176" s="1"/>
      <c r="BL176" s="1"/>
    </row>
    <row r="177" spans="4:92" ht="14.4" x14ac:dyDescent="0.3">
      <c r="D177" s="47"/>
      <c r="E177" s="32">
        <v>41330.474999999999</v>
      </c>
      <c r="F177" s="21">
        <f t="shared" si="99"/>
        <v>1447.0027777777796</v>
      </c>
      <c r="G177" s="21">
        <f t="shared" si="100"/>
        <v>1447.0027777777796</v>
      </c>
      <c r="H177" s="21"/>
      <c r="I177" s="50">
        <v>1037</v>
      </c>
      <c r="J177" s="21">
        <v>8668</v>
      </c>
      <c r="K177" s="46">
        <v>2147</v>
      </c>
      <c r="L177" s="21">
        <v>5</v>
      </c>
      <c r="M177" s="51">
        <v>3.95</v>
      </c>
      <c r="N177" s="40"/>
      <c r="O177" s="40"/>
      <c r="P177" s="40"/>
      <c r="R177" s="22"/>
      <c r="S177" s="22"/>
      <c r="T177" s="22"/>
      <c r="U177" s="52">
        <f t="shared" si="89"/>
        <v>5.828164210402019E-3</v>
      </c>
      <c r="V177" s="52">
        <f t="shared" si="90"/>
        <v>0.83274651799295962</v>
      </c>
      <c r="W177" s="52">
        <f t="shared" si="91"/>
        <v>1.8244343839764459E-3</v>
      </c>
      <c r="X177" s="247">
        <f>W177+V177+SUM($U$137:U177)</f>
        <v>0.93864016724336552</v>
      </c>
      <c r="Y177" s="104">
        <f>W177+V177+SUM($U$173:U177)+$Y$172-$X$173</f>
        <v>3.6315184354661882</v>
      </c>
      <c r="Z177" s="42"/>
      <c r="AA177" s="1">
        <f t="shared" si="101"/>
        <v>5.5584191159642462E-3</v>
      </c>
      <c r="AB177" s="41">
        <f t="shared" si="92"/>
        <v>2.3529821786569493E-2</v>
      </c>
      <c r="AC177" s="48">
        <f t="shared" si="93"/>
        <v>3.3620152854974266</v>
      </c>
      <c r="AD177" s="48">
        <f t="shared" si="94"/>
        <v>0.21846620854383275</v>
      </c>
      <c r="AE177" s="48">
        <f t="shared" si="95"/>
        <v>0.21904926669472793</v>
      </c>
      <c r="AF177" s="48">
        <f t="shared" si="96"/>
        <v>0.21846620854383272</v>
      </c>
      <c r="AG177" s="238">
        <f t="shared" si="97"/>
        <v>5.8305801077498649E-4</v>
      </c>
      <c r="AH177" s="48">
        <f t="shared" si="98"/>
        <v>1.4012020938406682E-10</v>
      </c>
      <c r="AI177" s="48">
        <f>AE177+AC177+SUM($AB$137:AB177)</f>
        <v>6.8592416037289388</v>
      </c>
      <c r="AJ177" s="48">
        <f>AE177+AC177+SUM($AB$173:AB177)+$AJ$172-$AE$172</f>
        <v>27.773596670005553</v>
      </c>
      <c r="AK177" s="41">
        <f t="shared" si="102"/>
        <v>4.1264773668529672E-3</v>
      </c>
      <c r="AL177" s="89"/>
      <c r="AM177" s="41"/>
      <c r="AN177" s="41"/>
      <c r="AO177" s="41"/>
      <c r="AP177" s="41"/>
      <c r="AQ177"/>
      <c r="AR177" s="41"/>
      <c r="AS177" s="41"/>
      <c r="AT177" s="41"/>
      <c r="AU177" s="41"/>
      <c r="AV177" s="41"/>
      <c r="AW177" s="22"/>
      <c r="AX177" s="22"/>
      <c r="AY177" s="22"/>
      <c r="AZ177" s="22"/>
      <c r="BA177" s="22"/>
      <c r="BB177" s="22"/>
      <c r="BD177" s="1"/>
      <c r="BE177" s="1"/>
      <c r="BG177" s="1"/>
      <c r="BH177" s="1"/>
      <c r="BI177" s="1"/>
      <c r="BL177" s="1"/>
    </row>
    <row r="178" spans="4:92" ht="14.4" x14ac:dyDescent="0.3">
      <c r="D178" s="47"/>
      <c r="E178" s="32">
        <v>41360.393750000003</v>
      </c>
      <c r="F178" s="21">
        <f t="shared" si="99"/>
        <v>1476.9215277777839</v>
      </c>
      <c r="G178" s="21">
        <f t="shared" si="100"/>
        <v>1476.9215277777839</v>
      </c>
      <c r="H178" s="21"/>
      <c r="I178" s="50">
        <v>1037</v>
      </c>
      <c r="J178" s="21">
        <v>10163</v>
      </c>
      <c r="K178" s="46">
        <v>2924</v>
      </c>
      <c r="L178" s="21">
        <v>5</v>
      </c>
      <c r="M178" s="51">
        <v>3.95</v>
      </c>
      <c r="N178" s="40"/>
      <c r="O178" s="40"/>
      <c r="P178" s="40"/>
      <c r="R178" s="22"/>
      <c r="S178" s="22"/>
      <c r="T178" s="22"/>
      <c r="U178" s="52">
        <f t="shared" si="89"/>
        <v>7.9373787383397783E-3</v>
      </c>
      <c r="V178" s="52">
        <f t="shared" si="90"/>
        <v>1.1341177543602301</v>
      </c>
      <c r="W178" s="52">
        <f t="shared" si="91"/>
        <v>2.484697782369412E-3</v>
      </c>
      <c r="X178" s="247">
        <f>W178+V178+SUM($U$137:U178)</f>
        <v>1.2486090457473689</v>
      </c>
      <c r="Y178" s="104">
        <f>W178+V178+SUM($U$173:U178)+$Y$172-$X$173</f>
        <v>3.9414873139701916</v>
      </c>
      <c r="Z178" s="42"/>
      <c r="AA178" s="1">
        <f t="shared" si="101"/>
        <v>6.1260230661518362E-3</v>
      </c>
      <c r="AB178" s="41">
        <f t="shared" si="92"/>
        <v>2.7588091695535968E-2</v>
      </c>
      <c r="AC178" s="48">
        <f t="shared" si="93"/>
        <v>3.9418737132568467</v>
      </c>
      <c r="AD178" s="48">
        <f t="shared" si="94"/>
        <v>0.25614583265239643</v>
      </c>
      <c r="AE178" s="48">
        <f t="shared" si="95"/>
        <v>0.25682945286323483</v>
      </c>
      <c r="AF178" s="48">
        <f t="shared" si="96"/>
        <v>0.25614583265239632</v>
      </c>
      <c r="AG178" s="238">
        <f t="shared" si="97"/>
        <v>6.8362004655124432E-4</v>
      </c>
      <c r="AH178" s="48">
        <f t="shared" si="98"/>
        <v>1.6428722750003124E-10</v>
      </c>
      <c r="AI178" s="48">
        <f>AE178+AC178+SUM($AB$137:AB178)</f>
        <v>7.5044683093524007</v>
      </c>
      <c r="AJ178" s="48">
        <f>AE178+AC178+SUM($AB$173:AB178)+$AJ$172-$AE$172</f>
        <v>28.418823375629014</v>
      </c>
      <c r="AK178" s="41">
        <f t="shared" si="102"/>
        <v>6.495529484663037E-3</v>
      </c>
      <c r="AL178" s="120">
        <f>LINEST(AJ174:AJ178,G174:G178,TRUE,TRUE)*120</f>
        <v>0.76226457926969349</v>
      </c>
      <c r="AM178" s="25">
        <v>-16.561829473562021</v>
      </c>
      <c r="AN178" s="25">
        <v>0.13128643191664108</v>
      </c>
      <c r="AQ178"/>
      <c r="AR178" s="25">
        <v>-56.189859651819134</v>
      </c>
      <c r="AS178" s="25">
        <v>0.45128789337408781</v>
      </c>
      <c r="AW178" s="22"/>
      <c r="AX178" s="22"/>
      <c r="AY178" s="22"/>
      <c r="AZ178" s="22"/>
      <c r="BA178" s="22"/>
      <c r="BB178" s="22"/>
      <c r="BD178" s="1"/>
      <c r="BE178" s="1"/>
      <c r="BG178" s="1"/>
      <c r="BH178" s="1"/>
      <c r="BI178" s="1"/>
      <c r="BL178" s="1"/>
    </row>
    <row r="179" spans="4:92" ht="14.4" x14ac:dyDescent="0.3">
      <c r="D179" s="47"/>
      <c r="E179" s="87">
        <v>41409.45416666667</v>
      </c>
      <c r="F179" s="21">
        <f t="shared" si="99"/>
        <v>1525.9819444444511</v>
      </c>
      <c r="G179" s="21">
        <f t="shared" si="100"/>
        <v>1525.9819444444511</v>
      </c>
      <c r="H179" s="21"/>
      <c r="I179" s="21"/>
      <c r="K179" s="46"/>
      <c r="L179" s="21"/>
      <c r="M179" s="51"/>
      <c r="N179" s="40"/>
      <c r="O179" s="40"/>
      <c r="P179" s="40"/>
      <c r="R179" s="22"/>
      <c r="S179" s="22"/>
      <c r="T179" s="22"/>
      <c r="U179" s="52">
        <f t="shared" si="89"/>
        <v>0</v>
      </c>
      <c r="V179" s="52">
        <f t="shared" si="90"/>
        <v>0</v>
      </c>
      <c r="W179" s="52">
        <f t="shared" si="91"/>
        <v>0</v>
      </c>
      <c r="X179" s="247">
        <f>W179+V179+SUM($U$137:U179)</f>
        <v>0.11200659360476933</v>
      </c>
      <c r="Y179" s="257">
        <f>LINEST(Y176:Y178,G176:G178)*(F179-F178)+Y178</f>
        <v>4.2501608079619206</v>
      </c>
      <c r="Z179" s="154"/>
      <c r="AA179" s="1">
        <f t="shared" si="101"/>
        <v>6.6283874076192694E-3</v>
      </c>
      <c r="AB179" s="41"/>
      <c r="AC179" s="48"/>
      <c r="AD179" s="48"/>
      <c r="AE179" s="48"/>
      <c r="AF179" s="48"/>
      <c r="AG179" s="238"/>
      <c r="AH179" s="48"/>
      <c r="AI179" s="48"/>
      <c r="AJ179" s="88">
        <f>LINEST(AJ176:AJ178,G176:G178)*(F179-F178)+AJ178</f>
        <v>28.745662154954783</v>
      </c>
      <c r="AK179" s="41">
        <f t="shared" si="102"/>
        <v>7.8952888198272116E-3</v>
      </c>
      <c r="AL179" s="89"/>
      <c r="AQ179"/>
      <c r="AW179" s="22"/>
      <c r="AX179" s="22"/>
      <c r="AY179" s="22"/>
      <c r="AZ179" s="22"/>
      <c r="BA179" s="22"/>
      <c r="BB179" s="22"/>
      <c r="BD179" s="1"/>
      <c r="BE179" s="1"/>
      <c r="BG179" s="1"/>
      <c r="BH179" s="1"/>
      <c r="BI179" s="1"/>
      <c r="BL179" s="1"/>
    </row>
    <row r="180" spans="4:92" ht="14.4" x14ac:dyDescent="0.3">
      <c r="D180" s="47"/>
      <c r="E180" s="32"/>
      <c r="F180" s="21"/>
      <c r="G180" s="21"/>
      <c r="H180" s="21"/>
      <c r="I180" s="21"/>
      <c r="K180" s="46"/>
      <c r="L180" s="21"/>
      <c r="M180" s="21"/>
      <c r="N180" s="40"/>
      <c r="O180" s="40"/>
      <c r="P180" s="40"/>
      <c r="R180" s="22"/>
      <c r="S180" s="22"/>
      <c r="T180" s="22"/>
      <c r="U180" s="52"/>
      <c r="V180" s="52"/>
      <c r="W180" s="52"/>
      <c r="X180" s="247"/>
      <c r="Y180" s="104"/>
      <c r="Z180" s="42"/>
      <c r="AA180" s="42"/>
      <c r="AB180" s="41"/>
      <c r="AC180" s="48"/>
      <c r="AD180" s="48"/>
      <c r="AE180" s="48"/>
      <c r="AF180" s="48"/>
      <c r="AG180" s="238"/>
      <c r="AH180" s="48"/>
      <c r="AI180" s="48"/>
      <c r="AJ180" s="48"/>
      <c r="AK180" s="46"/>
      <c r="AL180" s="86"/>
      <c r="AM180" s="41"/>
      <c r="AN180" s="41"/>
      <c r="AO180" s="41"/>
      <c r="AP180" s="41"/>
      <c r="AQ180"/>
      <c r="AR180" s="41"/>
      <c r="AS180" s="41"/>
      <c r="AT180" s="41"/>
      <c r="AU180" s="41"/>
      <c r="AV180" s="41"/>
      <c r="AW180" s="22"/>
      <c r="AX180" s="22"/>
      <c r="AY180" s="22"/>
      <c r="AZ180" s="22"/>
      <c r="BA180" s="22"/>
      <c r="BB180" s="22"/>
      <c r="BD180" s="1"/>
      <c r="BE180" s="1"/>
      <c r="BG180" s="1"/>
      <c r="BH180" s="1"/>
      <c r="BI180" s="1"/>
      <c r="BL180" s="1"/>
    </row>
    <row r="181" spans="4:92" ht="14.4" x14ac:dyDescent="0.3">
      <c r="D181" s="47"/>
      <c r="E181" s="32"/>
      <c r="F181" s="21"/>
      <c r="G181" s="21"/>
      <c r="H181" s="21"/>
      <c r="I181" s="21"/>
      <c r="K181" s="46"/>
      <c r="L181" s="21"/>
      <c r="M181" s="21"/>
      <c r="N181" s="40"/>
      <c r="O181" s="40"/>
      <c r="P181" s="40"/>
      <c r="R181" s="22"/>
      <c r="S181" s="22"/>
      <c r="T181" s="22"/>
      <c r="U181" s="52"/>
      <c r="V181" s="52"/>
      <c r="W181" s="52"/>
      <c r="X181" s="247"/>
      <c r="Y181" s="104"/>
      <c r="Z181" s="42"/>
      <c r="AA181" s="42"/>
      <c r="AB181" s="41"/>
      <c r="AC181" s="48"/>
      <c r="AD181" s="48"/>
      <c r="AE181" s="48"/>
      <c r="AF181" s="48"/>
      <c r="AG181" s="238"/>
      <c r="AH181" s="48"/>
      <c r="AI181" s="48"/>
      <c r="AJ181" s="48"/>
      <c r="AK181" s="46"/>
      <c r="AL181" s="86"/>
      <c r="AM181" s="41"/>
      <c r="AN181" s="41"/>
      <c r="AO181" s="41"/>
      <c r="AP181" s="41"/>
      <c r="AQ181"/>
      <c r="AR181" s="41"/>
      <c r="AS181" s="41"/>
      <c r="AT181" s="41"/>
      <c r="AU181" s="41"/>
      <c r="AV181" s="41"/>
      <c r="AW181" s="22"/>
      <c r="AX181" s="22"/>
      <c r="AY181" s="22"/>
      <c r="AZ181" s="22"/>
      <c r="BA181" s="22"/>
      <c r="BB181" s="22"/>
      <c r="BD181" s="1"/>
      <c r="BE181" s="1"/>
      <c r="BG181" s="1"/>
      <c r="BH181" s="1"/>
      <c r="BI181" s="1"/>
      <c r="BL181" s="1"/>
    </row>
    <row r="182" spans="4:92" ht="14.4" x14ac:dyDescent="0.3">
      <c r="D182" s="22" t="s">
        <v>134</v>
      </c>
      <c r="E182" s="32">
        <v>41408.4375</v>
      </c>
      <c r="F182" s="21">
        <f t="shared" si="99"/>
        <v>1524.965277777781</v>
      </c>
      <c r="G182" s="21"/>
      <c r="H182" s="21"/>
      <c r="I182" s="21"/>
      <c r="L182" s="21"/>
      <c r="M182" s="51"/>
      <c r="N182" s="40"/>
      <c r="O182" s="1" t="s">
        <v>360</v>
      </c>
      <c r="P182" s="22">
        <v>28.282546059600254</v>
      </c>
      <c r="R182" s="22"/>
      <c r="S182" s="22"/>
      <c r="T182" s="22"/>
      <c r="U182" s="52"/>
      <c r="V182" s="52"/>
      <c r="W182" s="52"/>
      <c r="X182" s="247"/>
      <c r="Y182" s="104"/>
      <c r="Z182" s="42"/>
      <c r="AA182" s="42"/>
      <c r="AB182" s="41"/>
      <c r="AC182" s="48"/>
      <c r="AD182" s="48"/>
      <c r="AE182" s="48"/>
      <c r="AF182" s="48"/>
      <c r="AG182" s="238"/>
      <c r="AH182" s="48"/>
      <c r="AI182" s="48"/>
      <c r="AJ182" s="48"/>
      <c r="AK182" s="46"/>
      <c r="AL182" s="86"/>
      <c r="AM182" s="41"/>
      <c r="AN182" s="41"/>
      <c r="AO182" s="41"/>
      <c r="AP182" s="41"/>
      <c r="AQ182"/>
      <c r="AR182" s="41"/>
      <c r="AS182" s="41"/>
      <c r="AT182" s="41"/>
      <c r="AU182" s="41"/>
      <c r="AV182" s="41"/>
      <c r="AW182" s="22"/>
      <c r="AX182" s="22"/>
      <c r="AY182" s="22"/>
      <c r="AZ182" s="22"/>
      <c r="BA182" s="22"/>
      <c r="BB182" s="22"/>
      <c r="BD182" s="1"/>
      <c r="BE182" s="1"/>
      <c r="BG182" s="1"/>
      <c r="BH182" s="1"/>
      <c r="BI182" s="1"/>
      <c r="BL182" s="1"/>
    </row>
    <row r="183" spans="4:92" ht="14.4" x14ac:dyDescent="0.3">
      <c r="D183" s="47"/>
      <c r="E183" s="32">
        <v>41409.45416666667</v>
      </c>
      <c r="F183" s="21">
        <f t="shared" si="99"/>
        <v>1525.9819444444511</v>
      </c>
      <c r="G183" s="21">
        <f>E183-E$183</f>
        <v>0</v>
      </c>
      <c r="H183" s="21"/>
      <c r="I183" s="50">
        <v>1037</v>
      </c>
      <c r="J183" s="21">
        <v>1220</v>
      </c>
      <c r="K183" s="46">
        <v>32.700000000000003</v>
      </c>
      <c r="L183" s="21">
        <v>6</v>
      </c>
      <c r="M183" s="51">
        <v>3.95</v>
      </c>
      <c r="N183" s="40"/>
      <c r="R183" s="22"/>
      <c r="S183" s="22"/>
      <c r="T183" s="22"/>
      <c r="U183" s="52">
        <f t="shared" ref="U183:U208" si="103">($A$5*I183/1000/$A$3*K183)/$P$136</f>
        <v>8.8766171252979052E-5</v>
      </c>
      <c r="V183" s="52">
        <f t="shared" ref="V183:V208" si="104">($T$136*I183/1000/$A$3*K183)/$P$136</f>
        <v>1.268319102858397E-2</v>
      </c>
      <c r="W183" s="52">
        <f t="shared" ref="W183:W208" si="105">($A$36*$R$136*K183*I183/1000000)/$P$136</f>
        <v>2.7787146882175029E-5</v>
      </c>
      <c r="X183" s="248">
        <f>W183+V183+SUM($U$182:U183)</f>
        <v>1.2799744346719124E-2</v>
      </c>
      <c r="Y183" s="259">
        <v>0</v>
      </c>
      <c r="Z183" s="156"/>
      <c r="AA183" s="164"/>
      <c r="AB183" s="48">
        <f t="shared" ref="AB183:AB208" si="106">($A$5*I183/1000/$A$3*J183)/$P$136</f>
        <v>3.311765410661604E-3</v>
      </c>
      <c r="AC183" s="48">
        <f t="shared" ref="AC183:AC208" si="107">($T$136*I183/1000/$A$3*J183)/$P$136</f>
        <v>0.47319550626521234</v>
      </c>
      <c r="AD183" s="48">
        <f t="shared" ref="AD183:AD208" si="108">($A$4*$R$136/1000*J183/1000000*I183/1000*1000000)/$P$136</f>
        <v>3.0748589573543601E-2</v>
      </c>
      <c r="AE183" s="48">
        <f t="shared" ref="AE183:AE208" si="109">($A$4*((I183/1000)*J183/10^6)*(1+($A$18/(10^-M183))+(($A$18*$A$19)/(10^-M183)^2))*1000000)*$R$136/1000/$P$136</f>
        <v>3.0830653595704662E-2</v>
      </c>
      <c r="AF183" s="48">
        <f t="shared" ref="AF183:AF208" si="110">AE183/(1+($A$18/(10^-M183))+(($A$18*$A$19)/(10^-M183)^2))*1</f>
        <v>3.0748589573543594E-2</v>
      </c>
      <c r="AG183" s="238">
        <f t="shared" ref="AG183:AG208" si="111">AE183/(1+($A$18/(10^-M183))+(($A$18*$A$19)/(10^-M183)^2))*($A$18/(10^-M183))</f>
        <v>8.2064002439488165E-5</v>
      </c>
      <c r="AH183" s="48">
        <f t="shared" ref="AH183:AH208" si="112">AE183/(1+($A$18/(10^-M183))+(($A$18*$A$19)/(10^-M183)^2))*(($A$18*$A$19)/(10^-M183)^2)</f>
        <v>1.9721580000987713E-11</v>
      </c>
      <c r="AI183" s="48">
        <f>AE183+AC183+SUM($AB$182:AB183)</f>
        <v>0.50733792527157862</v>
      </c>
      <c r="AJ183" s="130">
        <v>0</v>
      </c>
      <c r="AK183" s="46"/>
      <c r="AL183" s="86"/>
      <c r="AM183" s="92">
        <v>-16.561829473562021</v>
      </c>
      <c r="AN183" s="41"/>
      <c r="AO183" s="41"/>
      <c r="AP183" s="41"/>
      <c r="AQ183" s="1"/>
      <c r="AR183" s="92">
        <v>-56.189859651819134</v>
      </c>
      <c r="AS183" s="41"/>
      <c r="AT183" s="173"/>
      <c r="AU183" s="173"/>
      <c r="AV183" s="41"/>
      <c r="AW183" s="41"/>
      <c r="AX183" s="86"/>
      <c r="AY183" s="86">
        <f t="shared" ref="AY183:AY203" si="113">(1/(1/((AM183/1000+1)*0.0112372)+1))*AI183</f>
        <v>5.5453555566975059E-3</v>
      </c>
      <c r="AZ183" s="86">
        <f t="shared" ref="AZ183:AZ203" si="114">(1-(1/(1/((AM183/1000+1)*0.0112372)+1)))*AI183</f>
        <v>0.50179256971488106</v>
      </c>
      <c r="BA183" s="86"/>
      <c r="BB183" s="86"/>
      <c r="BC183" s="89"/>
      <c r="BD183" s="89"/>
      <c r="BE183" s="41"/>
      <c r="BF183" s="89"/>
      <c r="BG183" s="89"/>
      <c r="BH183" s="89"/>
      <c r="BI183" s="89"/>
      <c r="BJ183" s="41"/>
      <c r="BK183" s="89"/>
      <c r="BL183" s="89"/>
      <c r="BM183" s="89"/>
      <c r="BN183" s="86"/>
      <c r="BO183" s="86"/>
      <c r="BP183" s="86">
        <f t="shared" ref="BP183:BP203" si="115">(1/(1/((AR183/1000+1)*0.0112372)+1))*X183</f>
        <v>1.3432667534213092E-4</v>
      </c>
      <c r="BQ183" s="86">
        <f t="shared" ref="BQ183:BQ203" si="116">(1-(1/(1/((AR183/1000+1)*0.0112372)+1)))*X183</f>
        <v>1.2665417671376992E-2</v>
      </c>
      <c r="BR183" s="86">
        <v>0</v>
      </c>
      <c r="BS183" s="86">
        <v>0</v>
      </c>
      <c r="BT183" s="89"/>
      <c r="BU183" s="89"/>
      <c r="BV183" s="41"/>
      <c r="BW183" s="89"/>
      <c r="BX183" s="42"/>
      <c r="BY183" s="89"/>
      <c r="BZ183" s="89"/>
      <c r="CA183" s="41"/>
      <c r="CB183" s="89"/>
      <c r="CC183" s="89"/>
      <c r="CH183" s="1">
        <v>0</v>
      </c>
      <c r="CI183" s="89">
        <v>0</v>
      </c>
      <c r="CJ183" s="89">
        <v>0</v>
      </c>
      <c r="CK183" s="1">
        <v>0</v>
      </c>
      <c r="CM183" s="89">
        <f>CH183/$P$182</f>
        <v>0</v>
      </c>
      <c r="CN183" s="89">
        <f>CI183/$P$182</f>
        <v>0</v>
      </c>
    </row>
    <row r="184" spans="4:92" ht="14.4" x14ac:dyDescent="0.3">
      <c r="D184" s="47"/>
      <c r="E184" s="32">
        <v>41415.436805555553</v>
      </c>
      <c r="F184" s="21">
        <f t="shared" si="99"/>
        <v>1531.9645833333343</v>
      </c>
      <c r="G184" s="21">
        <f t="shared" ref="G184:G198" si="117">E184-E$183</f>
        <v>5.9826388888832298</v>
      </c>
      <c r="H184" s="21"/>
      <c r="I184" s="50">
        <v>1037</v>
      </c>
      <c r="J184" s="21">
        <v>2371</v>
      </c>
      <c r="K184" s="46">
        <v>484.9</v>
      </c>
      <c r="L184" s="21">
        <v>6</v>
      </c>
      <c r="M184" s="51">
        <v>3.95</v>
      </c>
      <c r="N184" s="40"/>
      <c r="O184" s="40"/>
      <c r="P184" s="40"/>
      <c r="R184" s="22"/>
      <c r="S184" s="22"/>
      <c r="T184" s="22"/>
      <c r="U184" s="52">
        <f t="shared" si="103"/>
        <v>1.3162910226473864E-3</v>
      </c>
      <c r="V184" s="52">
        <f t="shared" si="104"/>
        <v>0.18807582048196839</v>
      </c>
      <c r="W184" s="52">
        <f t="shared" si="105"/>
        <v>4.1204854810907243E-4</v>
      </c>
      <c r="X184" s="248">
        <f>W184+V184+SUM($U$183:U184)</f>
        <v>0.18989292622397783</v>
      </c>
      <c r="Y184" s="104">
        <f>W184+V184+SUM($U$183:U184)-$X$183</f>
        <v>0.1770931818772587</v>
      </c>
      <c r="Z184" s="42"/>
      <c r="AA184" s="42"/>
      <c r="AB184" s="48">
        <f t="shared" si="106"/>
        <v>6.4362260562939849E-3</v>
      </c>
      <c r="AC184" s="48">
        <f t="shared" si="107"/>
        <v>0.91962831586460525</v>
      </c>
      <c r="AD184" s="48">
        <f t="shared" si="108"/>
        <v>5.9758119572845804E-2</v>
      </c>
      <c r="AE184" s="48">
        <f t="shared" si="109"/>
        <v>5.9917606291324414E-2</v>
      </c>
      <c r="AF184" s="48">
        <f t="shared" si="110"/>
        <v>5.9758119572845811E-2</v>
      </c>
      <c r="AG184" s="238">
        <f t="shared" si="111"/>
        <v>1.5948668015084141E-4</v>
      </c>
      <c r="AH184" s="48">
        <f t="shared" si="112"/>
        <v>3.8327759165854008E-11</v>
      </c>
      <c r="AI184" s="48">
        <f>AE184+AC184+SUM($AB$182:AB184)</f>
        <v>0.98929391362288521</v>
      </c>
      <c r="AJ184" s="48">
        <f>AE184+AC184+SUM($AB$183:AB184)-$AI$183</f>
        <v>0.4819559883513066</v>
      </c>
      <c r="AK184" s="46"/>
      <c r="AL184" s="86"/>
      <c r="AM184" s="25">
        <v>231.68950000000001</v>
      </c>
      <c r="AN184" s="25">
        <v>0.39244426355853873</v>
      </c>
      <c r="AQ184"/>
      <c r="AR184" s="25">
        <v>1.8017080784571853</v>
      </c>
      <c r="AS184" s="41">
        <v>1.8017080784571853</v>
      </c>
      <c r="AT184" s="41"/>
      <c r="AU184" s="41"/>
      <c r="AV184" s="42">
        <f t="shared" ref="AV184:AV203" si="118">AJ184-BA184-BB184</f>
        <v>0</v>
      </c>
      <c r="AW184" s="86">
        <f t="shared" ref="AW184:AW203" si="119">(1/(1/((AM184/1000+1)*0.0112372)+1))*AE184</f>
        <v>8.1798259945605996E-4</v>
      </c>
      <c r="AX184" s="86">
        <f t="shared" ref="AX184:AX203" si="120">(1-(1/(1/((AM184/1000+1)*0.0112372)+1)))*AE184</f>
        <v>5.9099623691868358E-2</v>
      </c>
      <c r="AY184" s="86">
        <f t="shared" si="113"/>
        <v>1.350563310484711E-2</v>
      </c>
      <c r="AZ184" s="86">
        <f t="shared" si="114"/>
        <v>0.97578828051803812</v>
      </c>
      <c r="BA184" s="131">
        <f>AY184-$AY$183</f>
        <v>7.9602775481496038E-3</v>
      </c>
      <c r="BB184" s="131">
        <f>AZ184-$AZ$183</f>
        <v>0.47399571080315706</v>
      </c>
      <c r="BC184" s="89">
        <f>AY184-AY183</f>
        <v>7.9602775481496038E-3</v>
      </c>
      <c r="BD184" s="89">
        <f>AZ184-AZ183</f>
        <v>0.47399571080315706</v>
      </c>
      <c r="BE184" s="41">
        <f>1000*(((BC184)/((BD184))/0.0112372-1))</f>
        <v>494.49920420723203</v>
      </c>
      <c r="BF184" s="89">
        <f>(BE184-$B$10)/($AM$178-$B$10)</f>
        <v>0.35335105780687115</v>
      </c>
      <c r="BG184" s="89">
        <f>1-BF184</f>
        <v>0.64664894219312885</v>
      </c>
      <c r="BH184" s="89">
        <f>BF184*($AJ184-$AJ183)</f>
        <v>0.17029965830029026</v>
      </c>
      <c r="BI184" s="89">
        <f>BG184*($AJ184-$AJ183)</f>
        <v>0.31165633005101634</v>
      </c>
      <c r="BJ184" s="41">
        <f>1000*((BA184/BB184)/0.0112372-1)</f>
        <v>494.49920420723203</v>
      </c>
      <c r="BK184" s="89">
        <f>(BJ184-$B$10)/($AM$178-$B$10)</f>
        <v>0.35335105780687115</v>
      </c>
      <c r="BL184" s="89">
        <f>1-BK184</f>
        <v>0.64664894219312885</v>
      </c>
      <c r="BM184" s="104">
        <f t="shared" ref="BM184:BM203" si="121">Y184-BR184-BS184</f>
        <v>0</v>
      </c>
      <c r="BN184" s="86">
        <f t="shared" ref="BN184:BN203" si="122">(1/(1/((AR184/1000+1)*0.0112372)+1))*W184</f>
        <v>4.5869766999700346E-6</v>
      </c>
      <c r="BO184" s="86">
        <f t="shared" ref="BO184:BO203" si="123">(1-(1/(1/((AR184/1000+1)*0.0112372)+1)))*W184</f>
        <v>4.074615714091024E-4</v>
      </c>
      <c r="BP184" s="86">
        <f t="shared" si="115"/>
        <v>2.1139121399062558E-3</v>
      </c>
      <c r="BQ184" s="86">
        <f t="shared" si="116"/>
        <v>0.18777901408407158</v>
      </c>
      <c r="BR184" s="131">
        <f>BP184-$BP$183</f>
        <v>1.9795854645641249E-3</v>
      </c>
      <c r="BS184" s="131">
        <f>BQ184-$BQ$183</f>
        <v>0.17511359641269458</v>
      </c>
      <c r="BT184" s="89">
        <f>BR184-BR183</f>
        <v>1.9795854645641249E-3</v>
      </c>
      <c r="BU184" s="89">
        <f>BS184-BS183</f>
        <v>0.17511359641269458</v>
      </c>
      <c r="BV184" s="41">
        <f t="shared" ref="BV184:BV195" si="124">1000*((BT184/BU184)/0.0112372-1)</f>
        <v>5.9960564429948349</v>
      </c>
      <c r="BW184" s="89" t="e">
        <f t="shared" ref="BW184:BW200" si="125">(BV184-$P$65)/($AR$178-$P$65)</f>
        <v>#REF!</v>
      </c>
      <c r="BX184" s="42" t="e">
        <f t="shared" ref="BX184:BX198" si="126">1-BW184</f>
        <v>#REF!</v>
      </c>
      <c r="BY184" s="89" t="e">
        <f t="shared" ref="BY184:BZ198" si="127">BW184*($X184-$X183)</f>
        <v>#REF!</v>
      </c>
      <c r="BZ184" s="89" t="e">
        <f t="shared" si="127"/>
        <v>#REF!</v>
      </c>
      <c r="CA184" s="41">
        <f>1000*((BR184/BS184/0.0112372-1))</f>
        <v>5.9960564429948349</v>
      </c>
      <c r="CB184" s="89" t="e">
        <f t="shared" ref="CB184:CB205" si="128">(CA184-$P$65)/($AR$178-$P$65)</f>
        <v>#REF!</v>
      </c>
      <c r="CC184" s="89" t="e">
        <f>1-CB184</f>
        <v>#REF!</v>
      </c>
      <c r="CD184" s="41" t="e">
        <f>CK184+CJ184</f>
        <v>#REF!</v>
      </c>
      <c r="CE184" s="41" t="e">
        <f>CH184+CI184</f>
        <v>#REF!</v>
      </c>
      <c r="CF184" s="42" t="e">
        <f>CK184*13.49+CJ184</f>
        <v>#REF!</v>
      </c>
      <c r="CG184" s="42" t="e">
        <f>CH184*13.49+CI184</f>
        <v>#REF!</v>
      </c>
      <c r="CH184" s="42" t="e">
        <f t="shared" ref="CH184:CH199" si="129">CC184*$Y184</f>
        <v>#REF!</v>
      </c>
      <c r="CI184" s="89">
        <f>BL184*$AJ184</f>
        <v>0.31165633005101634</v>
      </c>
      <c r="CJ184" s="89">
        <f>BK184*$AJ184</f>
        <v>0.17029965830029026</v>
      </c>
      <c r="CK184" s="42" t="e">
        <f t="shared" ref="CK184:CK199" si="130">CB184*$Y184</f>
        <v>#REF!</v>
      </c>
      <c r="CM184" s="89" t="e">
        <f t="shared" ref="CM184:CM208" si="131">CH184/$P$182</f>
        <v>#REF!</v>
      </c>
      <c r="CN184" s="89">
        <f t="shared" ref="CN184:CN208" si="132">CI184/$P$182</f>
        <v>1.1019387342082217E-2</v>
      </c>
    </row>
    <row r="185" spans="4:92" ht="14.4" x14ac:dyDescent="0.3">
      <c r="D185" s="47"/>
      <c r="E185" s="32">
        <v>41422.423611111109</v>
      </c>
      <c r="F185" s="21">
        <f t="shared" si="99"/>
        <v>1538.9513888888905</v>
      </c>
      <c r="G185" s="21">
        <f t="shared" si="117"/>
        <v>12.969444444439432</v>
      </c>
      <c r="H185" s="21"/>
      <c r="I185" s="50">
        <v>1037</v>
      </c>
      <c r="J185" s="21">
        <v>2985</v>
      </c>
      <c r="K185" s="46">
        <v>1055</v>
      </c>
      <c r="L185" s="21">
        <v>7</v>
      </c>
      <c r="M185" s="51">
        <v>3.95</v>
      </c>
      <c r="N185" s="40"/>
      <c r="O185" s="40"/>
      <c r="P185" s="40"/>
      <c r="R185" s="22"/>
      <c r="S185" s="22"/>
      <c r="T185" s="22"/>
      <c r="U185" s="52">
        <f t="shared" si="103"/>
        <v>2.8638627116786817E-3</v>
      </c>
      <c r="V185" s="52">
        <f t="shared" si="104"/>
        <v>0.40919775336868769</v>
      </c>
      <c r="W185" s="52">
        <f t="shared" si="105"/>
        <v>8.9649663488362841E-4</v>
      </c>
      <c r="X185" s="248">
        <f>W185+V185+SUM($U$182:U185)</f>
        <v>0.41436316990915034</v>
      </c>
      <c r="Y185" s="104">
        <f>W185+V185+SUM($U$183:U185)-$X$183</f>
        <v>0.40156342556243124</v>
      </c>
      <c r="Z185" s="42"/>
      <c r="AA185" s="42"/>
      <c r="AB185" s="48">
        <f t="shared" si="106"/>
        <v>8.1029670088728582E-3</v>
      </c>
      <c r="AC185" s="48">
        <f t="shared" si="107"/>
        <v>1.1577775296734909</v>
      </c>
      <c r="AD185" s="48">
        <f t="shared" si="108"/>
        <v>7.523322940739971E-2</v>
      </c>
      <c r="AE185" s="48">
        <f t="shared" si="109"/>
        <v>7.5434017199326575E-2</v>
      </c>
      <c r="AF185" s="48">
        <f t="shared" si="110"/>
        <v>7.5233229407399696E-2</v>
      </c>
      <c r="AG185" s="238">
        <f t="shared" si="111"/>
        <v>2.0078774367366571E-4</v>
      </c>
      <c r="AH185" s="48">
        <f t="shared" si="112"/>
        <v>4.8253210084383873E-11</v>
      </c>
      <c r="AI185" s="48">
        <f>AE185+AC185+SUM($AB$182:AB185)</f>
        <v>1.2510625053486459</v>
      </c>
      <c r="AJ185" s="48">
        <f>AE185+AC185+SUM($AB$183:AB185)-$AI$183</f>
        <v>0.74372458007706732</v>
      </c>
      <c r="AK185" s="46"/>
      <c r="AL185" s="86"/>
      <c r="AM185" s="25">
        <v>280.62299999999999</v>
      </c>
      <c r="AN185" s="25">
        <v>0.19798989873221401</v>
      </c>
      <c r="AQ185"/>
      <c r="AR185" s="25">
        <v>0.38042344827837027</v>
      </c>
      <c r="AS185" s="41">
        <v>0.38042344827837027</v>
      </c>
      <c r="AT185" s="41"/>
      <c r="AU185" s="41"/>
      <c r="AV185" s="42">
        <f t="shared" si="118"/>
        <v>0</v>
      </c>
      <c r="AW185" s="86">
        <f t="shared" si="119"/>
        <v>1.0701420295172819E-3</v>
      </c>
      <c r="AX185" s="86">
        <f t="shared" si="120"/>
        <v>7.4363875169809301E-2</v>
      </c>
      <c r="AY185" s="86">
        <f t="shared" si="113"/>
        <v>1.774815419135238E-2</v>
      </c>
      <c r="AZ185" s="86">
        <f t="shared" si="114"/>
        <v>1.2333143511572937</v>
      </c>
      <c r="BA185" s="86">
        <f t="shared" ref="BA185:BA198" si="133">AY185-$AY$183</f>
        <v>1.2202798634654875E-2</v>
      </c>
      <c r="BB185" s="86">
        <f t="shared" ref="BB185:BB198" si="134">AZ185-$AZ$183</f>
        <v>0.73152178144241264</v>
      </c>
      <c r="BC185" s="89">
        <f>AY185-AY184</f>
        <v>4.2425210865052708E-3</v>
      </c>
      <c r="BD185" s="89">
        <f>AZ185-AZ184</f>
        <v>0.25752607063925559</v>
      </c>
      <c r="BE185" s="41">
        <f>1000*(((BC185)/((BD185))/0.0112372-1))</f>
        <v>466.03621158748297</v>
      </c>
      <c r="BF185" s="89">
        <f>(BE185-$B$10)/($AM$178-$B$10)</f>
        <v>0.38936547263448951</v>
      </c>
      <c r="BG185" s="89">
        <f>1-BF185</f>
        <v>0.61063452736551049</v>
      </c>
      <c r="BH185" s="89">
        <f>BF185*($AJ185-$AJ184)</f>
        <v>0.10192365143816555</v>
      </c>
      <c r="BI185" s="89">
        <f>BG185*($AJ185-$AJ184)</f>
        <v>0.15984494028759519</v>
      </c>
      <c r="BJ185" s="41">
        <f>1000*((BA185/BB185)/0.0112372-1)</f>
        <v>484.47904782372018</v>
      </c>
      <c r="BK185" s="89">
        <f>(BJ185-$B$10)/($AM$178-$B$10)</f>
        <v>0.36602962866041566</v>
      </c>
      <c r="BL185" s="89">
        <f>1-BK185</f>
        <v>0.63397037133958434</v>
      </c>
      <c r="BM185" s="104">
        <f t="shared" si="121"/>
        <v>0</v>
      </c>
      <c r="BN185" s="86">
        <f t="shared" si="122"/>
        <v>9.9659128547776864E-6</v>
      </c>
      <c r="BO185" s="86">
        <f t="shared" si="123"/>
        <v>8.8653072202885073E-4</v>
      </c>
      <c r="BP185" s="86">
        <f t="shared" si="115"/>
        <v>4.6062718819687163E-3</v>
      </c>
      <c r="BQ185" s="86">
        <f t="shared" si="116"/>
        <v>0.40975689802718163</v>
      </c>
      <c r="BR185" s="86">
        <f t="shared" ref="BR185:BR198" si="135">BP185-$BP$183</f>
        <v>4.4719452066265854E-3</v>
      </c>
      <c r="BS185" s="86">
        <f t="shared" ref="BS185:BS198" si="136">BQ185-$BQ$183</f>
        <v>0.39709148035580466</v>
      </c>
      <c r="BT185" s="89">
        <f t="shared" ref="BT185:BU198" si="137">BR185-BR184</f>
        <v>2.4923597420624605E-3</v>
      </c>
      <c r="BU185" s="89">
        <f t="shared" si="137"/>
        <v>0.22197788394311008</v>
      </c>
      <c r="BV185" s="41">
        <f t="shared" si="124"/>
        <v>-0.82189194389958864</v>
      </c>
      <c r="BW185" s="89" t="e">
        <f t="shared" si="125"/>
        <v>#REF!</v>
      </c>
      <c r="BX185" s="42" t="e">
        <f t="shared" si="126"/>
        <v>#REF!</v>
      </c>
      <c r="BY185" s="89" t="e">
        <f t="shared" si="127"/>
        <v>#REF!</v>
      </c>
      <c r="BZ185" s="89" t="e">
        <f t="shared" si="127"/>
        <v>#REF!</v>
      </c>
      <c r="CA185" s="41">
        <f t="shared" ref="CA185:CA198" si="138">1000*((BR185/BS185/0.0112372-1))</f>
        <v>2.1847589696768477</v>
      </c>
      <c r="CB185" s="89" t="e">
        <f t="shared" si="128"/>
        <v>#REF!</v>
      </c>
      <c r="CC185" s="89" t="e">
        <f t="shared" ref="CC185:CC196" si="139">1-CB185</f>
        <v>#REF!</v>
      </c>
      <c r="CD185" s="41" t="e">
        <f>CK185+CJ185</f>
        <v>#REF!</v>
      </c>
      <c r="CE185" s="41" t="e">
        <f>CH185+CI185</f>
        <v>#REF!</v>
      </c>
      <c r="CF185" s="42" t="e">
        <f>CK185*13.49+CJ185</f>
        <v>#REF!</v>
      </c>
      <c r="CG185" s="42" t="e">
        <f>CH185*13.49+CI185</f>
        <v>#REF!</v>
      </c>
      <c r="CH185" s="42" t="e">
        <f t="shared" si="129"/>
        <v>#REF!</v>
      </c>
      <c r="CI185" s="89">
        <f>BL185*$AJ185</f>
        <v>0.47149934820583478</v>
      </c>
      <c r="CJ185" s="89">
        <f>BK185*$AJ185</f>
        <v>0.27222523187123254</v>
      </c>
      <c r="CK185" s="42" t="e">
        <f t="shared" si="130"/>
        <v>#REF!</v>
      </c>
      <c r="CM185" s="89" t="e">
        <f t="shared" si="131"/>
        <v>#REF!</v>
      </c>
      <c r="CN185" s="89">
        <f t="shared" si="132"/>
        <v>1.6671036165281469E-2</v>
      </c>
    </row>
    <row r="186" spans="4:92" ht="14.4" x14ac:dyDescent="0.3">
      <c r="D186" s="47"/>
      <c r="E186" s="32">
        <v>41431.484027777777</v>
      </c>
      <c r="F186" s="21">
        <f t="shared" si="99"/>
        <v>1548.0118055555577</v>
      </c>
      <c r="G186" s="21">
        <f t="shared" si="117"/>
        <v>22.029861111106584</v>
      </c>
      <c r="H186" s="21">
        <v>2</v>
      </c>
      <c r="I186" s="21">
        <v>1040</v>
      </c>
      <c r="J186" s="21">
        <v>3908.0030400000001</v>
      </c>
      <c r="K186" s="21">
        <v>1846.54521</v>
      </c>
      <c r="L186" s="21">
        <v>4</v>
      </c>
      <c r="M186" s="51">
        <v>3.95</v>
      </c>
      <c r="N186" s="40"/>
      <c r="O186" s="40"/>
      <c r="P186" s="40"/>
      <c r="R186" s="22"/>
      <c r="S186" s="22"/>
      <c r="T186" s="22"/>
      <c r="U186" s="52">
        <f t="shared" si="103"/>
        <v>5.0270622523427462E-3</v>
      </c>
      <c r="V186" s="52">
        <f t="shared" si="104"/>
        <v>0.71828253893407445</v>
      </c>
      <c r="W186" s="52">
        <f t="shared" si="105"/>
        <v>1.5736593706805562E-3</v>
      </c>
      <c r="X186" s="248">
        <f>W186+V186+SUM($U$182:U186)</f>
        <v>0.72915218046267682</v>
      </c>
      <c r="Y186" s="104">
        <f>W186+V186+SUM($U$183:U186)-$X$183</f>
        <v>0.71635243611595767</v>
      </c>
      <c r="Z186" s="42"/>
      <c r="AA186" s="1">
        <f t="shared" ref="AA186:AA199" si="140">LINEST(Y183:Y186,F183:F186,TRUE,TRUE)</f>
        <v>3.2589463721135713E-2</v>
      </c>
      <c r="AB186" s="48">
        <f t="shared" si="106"/>
        <v>1.0639205830451722E-2</v>
      </c>
      <c r="AC186" s="48">
        <f t="shared" si="107"/>
        <v>1.5201633464112594</v>
      </c>
      <c r="AD186" s="48">
        <f t="shared" si="108"/>
        <v>9.8781324430723516E-2</v>
      </c>
      <c r="AE186" s="48">
        <f t="shared" si="109"/>
        <v>9.904495905298133E-2</v>
      </c>
      <c r="AF186" s="48">
        <f t="shared" si="110"/>
        <v>9.8781324430723488E-2</v>
      </c>
      <c r="AG186" s="238">
        <f t="shared" si="111"/>
        <v>2.636345589013158E-4</v>
      </c>
      <c r="AH186" s="48">
        <f t="shared" si="112"/>
        <v>6.335652527100694E-11</v>
      </c>
      <c r="AI186" s="48">
        <f>AE186+AC186+SUM($AB$182:AB186)</f>
        <v>1.647698469770521</v>
      </c>
      <c r="AJ186" s="48">
        <f>AE186+AC186+SUM($AB$183:AB186)-$AI$183</f>
        <v>1.1403605444989424</v>
      </c>
      <c r="AK186" s="41">
        <f t="shared" ref="AK186:AK200" si="141">LINEST(AJ183:AJ186,F183:F186,TRUE,TRUE)</f>
        <v>4.9770412752059658E-2</v>
      </c>
      <c r="AL186" s="89"/>
      <c r="AM186" s="92">
        <f>AM185</f>
        <v>280.62299999999999</v>
      </c>
      <c r="AN186"/>
      <c r="AO186"/>
      <c r="AP186"/>
      <c r="AQ186"/>
      <c r="AR186" s="25">
        <v>385.93333333333334</v>
      </c>
      <c r="AS186" s="41">
        <v>0.17239554002996463</v>
      </c>
      <c r="AT186" s="41"/>
      <c r="AU186" s="41"/>
      <c r="AV186" s="42">
        <f t="shared" si="118"/>
        <v>0</v>
      </c>
      <c r="AW186" s="86">
        <f t="shared" si="119"/>
        <v>1.4050978249552876E-3</v>
      </c>
      <c r="AX186" s="86">
        <f t="shared" si="120"/>
        <v>9.7639861228026051E-2</v>
      </c>
      <c r="AY186" s="86">
        <f t="shared" si="113"/>
        <v>2.3375016337967038E-2</v>
      </c>
      <c r="AZ186" s="86">
        <f t="shared" si="114"/>
        <v>1.6243234534325541</v>
      </c>
      <c r="BA186" s="86">
        <f t="shared" si="133"/>
        <v>1.7829660781269532E-2</v>
      </c>
      <c r="BB186" s="86">
        <f t="shared" si="134"/>
        <v>1.1225308837176731</v>
      </c>
      <c r="BC186" s="89"/>
      <c r="BD186" s="89"/>
      <c r="BE186" s="41"/>
      <c r="BF186" s="89"/>
      <c r="BG186" s="89"/>
      <c r="BH186" s="89"/>
      <c r="BI186" s="89"/>
      <c r="BJ186" s="41"/>
      <c r="BK186" s="89"/>
      <c r="BL186" s="89"/>
      <c r="BM186" s="104">
        <f t="shared" si="121"/>
        <v>0</v>
      </c>
      <c r="BN186" s="86">
        <f t="shared" si="122"/>
        <v>2.4132349407222551E-5</v>
      </c>
      <c r="BO186" s="86">
        <f t="shared" si="123"/>
        <v>1.5495270212733338E-3</v>
      </c>
      <c r="BP186" s="86">
        <f t="shared" si="115"/>
        <v>1.1181679795389105E-2</v>
      </c>
      <c r="BQ186" s="86">
        <f t="shared" si="116"/>
        <v>0.71797050066728774</v>
      </c>
      <c r="BR186" s="86">
        <f t="shared" si="135"/>
        <v>1.1047353120046973E-2</v>
      </c>
      <c r="BS186" s="86">
        <f t="shared" si="136"/>
        <v>0.70530508299591077</v>
      </c>
      <c r="BT186" s="89">
        <f t="shared" si="137"/>
        <v>6.5754079134203881E-3</v>
      </c>
      <c r="BU186" s="89">
        <f t="shared" si="137"/>
        <v>0.30821360264010611</v>
      </c>
      <c r="BV186" s="41">
        <f t="shared" si="124"/>
        <v>898.50955653243284</v>
      </c>
      <c r="BW186" s="89" t="e">
        <f t="shared" si="125"/>
        <v>#REF!</v>
      </c>
      <c r="BX186" s="42" t="e">
        <f t="shared" si="126"/>
        <v>#REF!</v>
      </c>
      <c r="BY186" s="89" t="e">
        <f t="shared" si="127"/>
        <v>#REF!</v>
      </c>
      <c r="BZ186" s="89" t="e">
        <f t="shared" si="127"/>
        <v>#REF!</v>
      </c>
      <c r="CA186" s="41">
        <f t="shared" si="138"/>
        <v>393.87269891620133</v>
      </c>
      <c r="CB186" s="89" t="e">
        <f t="shared" si="128"/>
        <v>#REF!</v>
      </c>
      <c r="CC186" s="89" t="e">
        <f t="shared" si="139"/>
        <v>#REF!</v>
      </c>
      <c r="CD186" s="41"/>
      <c r="CE186" s="41"/>
      <c r="CH186" s="139" t="e">
        <f t="shared" si="129"/>
        <v>#REF!</v>
      </c>
      <c r="CI186" s="89"/>
      <c r="CJ186" s="89"/>
      <c r="CK186" s="139" t="e">
        <f t="shared" si="130"/>
        <v>#REF!</v>
      </c>
      <c r="CM186" s="89" t="e">
        <f>CH186/$P$182</f>
        <v>#REF!</v>
      </c>
      <c r="CN186" s="89">
        <f t="shared" si="132"/>
        <v>0</v>
      </c>
    </row>
    <row r="187" spans="4:92" ht="14.4" x14ac:dyDescent="0.3">
      <c r="D187" s="47"/>
      <c r="E187" s="32">
        <v>41444.556250000001</v>
      </c>
      <c r="F187" s="21">
        <f t="shared" si="99"/>
        <v>1561.0840277777825</v>
      </c>
      <c r="G187" s="21">
        <f t="shared" si="117"/>
        <v>35.102083333331393</v>
      </c>
      <c r="H187" s="21"/>
      <c r="I187" s="21">
        <v>1038</v>
      </c>
      <c r="J187" s="21">
        <v>4567.2889699999996</v>
      </c>
      <c r="K187" s="46">
        <v>2679.19418</v>
      </c>
      <c r="L187" s="21">
        <v>56</v>
      </c>
      <c r="M187" s="51">
        <v>3.95</v>
      </c>
      <c r="N187" s="40"/>
      <c r="O187" s="40"/>
      <c r="P187" s="40"/>
      <c r="R187" s="22"/>
      <c r="S187" s="22"/>
      <c r="T187" s="22"/>
      <c r="U187" s="52">
        <f t="shared" si="103"/>
        <v>7.2798515524709773E-3</v>
      </c>
      <c r="V187" s="52">
        <f t="shared" si="104"/>
        <v>1.0401681924140023</v>
      </c>
      <c r="W187" s="52">
        <f t="shared" si="105"/>
        <v>2.2788670674150783E-3</v>
      </c>
      <c r="X187" s="248">
        <f>W187+V187+SUM($U$182:U187)</f>
        <v>1.05902289319181</v>
      </c>
      <c r="Y187" s="104">
        <f>W187+V187+SUM($U$183:U187)-$X$183</f>
        <v>1.0462231488450908</v>
      </c>
      <c r="Z187" s="42"/>
      <c r="AA187" s="1">
        <f t="shared" si="140"/>
        <v>3.0026275895501525E-2</v>
      </c>
      <c r="AB187" s="48">
        <f t="shared" si="106"/>
        <v>1.2410144045191255E-2</v>
      </c>
      <c r="AC187" s="48">
        <f t="shared" si="107"/>
        <v>1.7732005942761904</v>
      </c>
      <c r="AD187" s="48">
        <f t="shared" si="108"/>
        <v>0.11522386959102562</v>
      </c>
      <c r="AE187" s="48">
        <f t="shared" si="109"/>
        <v>0.11553138724691636</v>
      </c>
      <c r="AF187" s="48">
        <f t="shared" si="110"/>
        <v>0.11522386959102564</v>
      </c>
      <c r="AG187" s="238">
        <f t="shared" si="111"/>
        <v>3.0751758198824849E-4</v>
      </c>
      <c r="AH187" s="48">
        <f t="shared" si="112"/>
        <v>7.3902471419956815E-11</v>
      </c>
      <c r="AI187" s="48">
        <f>AE187+AC187+SUM($AB$182:AB187)</f>
        <v>1.9296322898745781</v>
      </c>
      <c r="AJ187" s="48">
        <f>AE187+AC187+SUM($AB$183:AB187)-$AI$183</f>
        <v>1.4222943646029995</v>
      </c>
      <c r="AK187" s="41">
        <f t="shared" si="141"/>
        <v>3.2720675364590585E-2</v>
      </c>
      <c r="AL187" s="89"/>
      <c r="AM187" s="92">
        <f>AM188</f>
        <v>383.99700000000001</v>
      </c>
      <c r="AN187"/>
      <c r="AO187"/>
      <c r="AP187"/>
      <c r="AQ187"/>
      <c r="AR187" s="25">
        <v>401.41200000000003</v>
      </c>
      <c r="AS187" s="41">
        <v>4.4999999999987494E-2</v>
      </c>
      <c r="AT187" s="41"/>
      <c r="AU187" s="41"/>
      <c r="AV187" s="42">
        <f t="shared" si="118"/>
        <v>0</v>
      </c>
      <c r="AW187" s="86">
        <f t="shared" si="119"/>
        <v>1.7692572106748393E-3</v>
      </c>
      <c r="AX187" s="86">
        <f t="shared" si="120"/>
        <v>0.11376213003624153</v>
      </c>
      <c r="AY187" s="86">
        <f t="shared" si="113"/>
        <v>2.9550548332939908E-2</v>
      </c>
      <c r="AZ187" s="86">
        <f t="shared" si="114"/>
        <v>1.9000817415416382</v>
      </c>
      <c r="BA187" s="86">
        <f t="shared" si="133"/>
        <v>2.4005192776242402E-2</v>
      </c>
      <c r="BB187" s="86">
        <f t="shared" si="134"/>
        <v>1.3982891718267572</v>
      </c>
      <c r="BC187" s="89"/>
      <c r="BD187" s="89"/>
      <c r="BE187" s="41"/>
      <c r="BF187" s="89"/>
      <c r="BG187" s="89"/>
      <c r="BH187" s="89"/>
      <c r="BI187" s="89"/>
      <c r="BJ187" s="41"/>
      <c r="BK187" s="89"/>
      <c r="BL187" s="89"/>
      <c r="BM187" s="104">
        <f t="shared" si="121"/>
        <v>0</v>
      </c>
      <c r="BN187" s="86">
        <f t="shared" si="122"/>
        <v>3.5331085569571751E-5</v>
      </c>
      <c r="BO187" s="86">
        <f t="shared" si="123"/>
        <v>2.2435359818455064E-3</v>
      </c>
      <c r="BP187" s="86">
        <f t="shared" si="115"/>
        <v>1.6418872778716655E-2</v>
      </c>
      <c r="BQ187" s="86">
        <f t="shared" si="116"/>
        <v>1.0426040204130933</v>
      </c>
      <c r="BR187" s="86">
        <f t="shared" si="135"/>
        <v>1.6284546103374525E-2</v>
      </c>
      <c r="BS187" s="86">
        <f t="shared" si="136"/>
        <v>1.0299386027417163</v>
      </c>
      <c r="BT187" s="89">
        <f t="shared" si="137"/>
        <v>5.2371929833275512E-3</v>
      </c>
      <c r="BU187" s="89">
        <f t="shared" si="137"/>
        <v>0.32463351974580557</v>
      </c>
      <c r="BV187" s="41">
        <f t="shared" si="124"/>
        <v>435.64514408515407</v>
      </c>
      <c r="BW187" s="89" t="e">
        <f t="shared" si="125"/>
        <v>#REF!</v>
      </c>
      <c r="BX187" s="42" t="e">
        <f t="shared" si="126"/>
        <v>#REF!</v>
      </c>
      <c r="BY187" s="89" t="e">
        <f t="shared" si="127"/>
        <v>#REF!</v>
      </c>
      <c r="BZ187" s="89" t="e">
        <f t="shared" si="127"/>
        <v>#REF!</v>
      </c>
      <c r="CA187" s="41">
        <f t="shared" si="138"/>
        <v>407.03924677399294</v>
      </c>
      <c r="CB187" s="89" t="e">
        <f t="shared" si="128"/>
        <v>#REF!</v>
      </c>
      <c r="CC187" s="89" t="e">
        <f t="shared" si="139"/>
        <v>#REF!</v>
      </c>
      <c r="CD187" s="41"/>
      <c r="CE187" s="41"/>
      <c r="CH187" s="42" t="e">
        <f t="shared" si="129"/>
        <v>#REF!</v>
      </c>
      <c r="CI187" s="89"/>
      <c r="CJ187" s="89"/>
      <c r="CK187" s="42" t="e">
        <f t="shared" si="130"/>
        <v>#REF!</v>
      </c>
      <c r="CM187" s="89" t="e">
        <f t="shared" si="131"/>
        <v>#REF!</v>
      </c>
      <c r="CN187" s="89">
        <f t="shared" si="132"/>
        <v>0</v>
      </c>
    </row>
    <row r="188" spans="4:92" ht="14.4" x14ac:dyDescent="0.3">
      <c r="D188" s="47"/>
      <c r="E188" s="32">
        <v>41456.581250000003</v>
      </c>
      <c r="F188" s="21">
        <f t="shared" si="99"/>
        <v>1573.1090277777839</v>
      </c>
      <c r="G188" s="21">
        <f t="shared" si="117"/>
        <v>47.127083333332848</v>
      </c>
      <c r="H188" s="21"/>
      <c r="I188" s="21">
        <v>1034</v>
      </c>
      <c r="J188" s="21">
        <v>5129</v>
      </c>
      <c r="K188" s="46">
        <v>3319</v>
      </c>
      <c r="L188" s="21">
        <v>21</v>
      </c>
      <c r="M188" s="51">
        <v>3.95</v>
      </c>
      <c r="N188" s="40"/>
      <c r="O188" s="40"/>
      <c r="P188" s="40"/>
      <c r="R188" s="22"/>
      <c r="S188" s="22"/>
      <c r="T188" s="22"/>
      <c r="U188" s="52">
        <f t="shared" si="103"/>
        <v>8.9835661488194048E-3</v>
      </c>
      <c r="V188" s="52">
        <f t="shared" si="104"/>
        <v>1.2836003172725894</v>
      </c>
      <c r="W188" s="52">
        <f t="shared" si="105"/>
        <v>2.8121937510580935E-3</v>
      </c>
      <c r="X188" s="248">
        <f>W188+V188+SUM($U$182:U188)</f>
        <v>1.3119719108828596</v>
      </c>
      <c r="Y188" s="104">
        <f>W188+V188+SUM($U$183:U188)-$X$183</f>
        <v>1.2991721665361404</v>
      </c>
      <c r="Z188" s="42"/>
      <c r="AA188" s="1">
        <f t="shared" si="140"/>
        <v>2.5991140449296443E-2</v>
      </c>
      <c r="AB188" s="48">
        <f t="shared" si="106"/>
        <v>1.3882708881378344E-2</v>
      </c>
      <c r="AC188" s="48">
        <f t="shared" si="107"/>
        <v>1.9836053110247396</v>
      </c>
      <c r="AD188" s="48">
        <f t="shared" si="108"/>
        <v>0.12889612174468998</v>
      </c>
      <c r="AE188" s="48">
        <f t="shared" si="109"/>
        <v>0.1292401288792622</v>
      </c>
      <c r="AF188" s="48">
        <f t="shared" si="110"/>
        <v>0.12889612174468998</v>
      </c>
      <c r="AG188" s="238">
        <f t="shared" si="111"/>
        <v>3.4400705190061766E-4</v>
      </c>
      <c r="AH188" s="48">
        <f t="shared" si="112"/>
        <v>8.2671602569769533E-11</v>
      </c>
      <c r="AI188" s="48">
        <f>AE188+AC188+SUM($AB$182:AB188)</f>
        <v>2.1676284571368516</v>
      </c>
      <c r="AJ188" s="48">
        <f>AE188+AC188+SUM($AB$183:AB188)-$AI$183</f>
        <v>1.660290531865273</v>
      </c>
      <c r="AK188" s="41">
        <f t="shared" si="141"/>
        <v>2.5899790437522816E-2</v>
      </c>
      <c r="AL188" s="89"/>
      <c r="AM188" s="25">
        <v>383.99700000000001</v>
      </c>
      <c r="AN188" s="25">
        <v>0.38700000000000045</v>
      </c>
      <c r="AQ188"/>
      <c r="AR188" s="25">
        <v>421.77050000000003</v>
      </c>
      <c r="AS188" s="41">
        <v>6.25E-2</v>
      </c>
      <c r="AT188" s="41"/>
      <c r="AU188" s="41"/>
      <c r="AV188" s="42">
        <f t="shared" si="118"/>
        <v>0</v>
      </c>
      <c r="AW188" s="86">
        <f t="shared" si="119"/>
        <v>1.9791940127879258E-3</v>
      </c>
      <c r="AX188" s="86">
        <f t="shared" si="120"/>
        <v>0.12726093486647427</v>
      </c>
      <c r="AY188" s="86">
        <f t="shared" si="113"/>
        <v>3.3195241304052756E-2</v>
      </c>
      <c r="AZ188" s="86">
        <f t="shared" si="114"/>
        <v>2.1344332158327988</v>
      </c>
      <c r="BA188" s="86">
        <f t="shared" si="133"/>
        <v>2.764988574735525E-2</v>
      </c>
      <c r="BB188" s="86">
        <f t="shared" si="134"/>
        <v>1.6326406461179177</v>
      </c>
      <c r="BC188" s="91">
        <f>BA188-BA185</f>
        <v>1.5447087112700375E-2</v>
      </c>
      <c r="BD188" s="91">
        <f>BB188-BB185</f>
        <v>0.90111886467550506</v>
      </c>
      <c r="BE188" s="41">
        <f t="shared" ref="BE188:BE198" si="142">1000*(((BC188)/((BD188))/0.0112372-1))</f>
        <v>525.4795976176232</v>
      </c>
      <c r="BF188" s="89">
        <f t="shared" ref="BF188:BF200" si="143">(BE188-$B$10)/($AM$178-$B$10)</f>
        <v>0.31415135893084761</v>
      </c>
      <c r="BG188" s="89">
        <f t="shared" ref="BG188:BG198" si="144">1-BF188</f>
        <v>0.68584864106915244</v>
      </c>
      <c r="BH188" s="91">
        <f>BF188*($AJ188-$AJ185)</f>
        <v>0.28794043930401059</v>
      </c>
      <c r="BI188" s="91">
        <f>BG188*($AJ188-$AJ185)</f>
        <v>0.62862551248419518</v>
      </c>
      <c r="BJ188" s="41">
        <f t="shared" ref="BJ188:BJ198" si="145">1000*((BA188/BB188)/0.0112372-1)</f>
        <v>507.10887084644372</v>
      </c>
      <c r="BK188" s="89">
        <f t="shared" ref="BK188:BK208" si="146">(BJ188-$B$10)/($AM$178-$B$10)</f>
        <v>0.33739596231675556</v>
      </c>
      <c r="BL188" s="89">
        <f t="shared" ref="BL188:BL198" si="147">1-BK188</f>
        <v>0.6626040376832445</v>
      </c>
      <c r="BM188" s="104">
        <f t="shared" si="121"/>
        <v>0</v>
      </c>
      <c r="BN188" s="86">
        <f t="shared" si="122"/>
        <v>4.4223090720914776E-5</v>
      </c>
      <c r="BO188" s="86">
        <f t="shared" si="123"/>
        <v>2.7679706603371788E-3</v>
      </c>
      <c r="BP188" s="86">
        <f t="shared" si="115"/>
        <v>2.0631385307799181E-2</v>
      </c>
      <c r="BQ188" s="86">
        <f t="shared" si="116"/>
        <v>1.2913405255750605</v>
      </c>
      <c r="BR188" s="86">
        <f t="shared" si="135"/>
        <v>2.0497058632457051E-2</v>
      </c>
      <c r="BS188" s="86">
        <f t="shared" si="136"/>
        <v>1.2786751079036835</v>
      </c>
      <c r="BT188" s="89">
        <f t="shared" si="137"/>
        <v>4.2125125290825259E-3</v>
      </c>
      <c r="BU188" s="89">
        <f t="shared" si="137"/>
        <v>0.24873650516196721</v>
      </c>
      <c r="BV188" s="41">
        <f t="shared" si="124"/>
        <v>507.10519558784074</v>
      </c>
      <c r="BW188" s="89" t="e">
        <f t="shared" si="125"/>
        <v>#REF!</v>
      </c>
      <c r="BX188" s="42" t="e">
        <f t="shared" si="126"/>
        <v>#REF!</v>
      </c>
      <c r="BY188" s="89" t="e">
        <f t="shared" si="127"/>
        <v>#REF!</v>
      </c>
      <c r="BZ188" s="89" t="e">
        <f t="shared" si="127"/>
        <v>#REF!</v>
      </c>
      <c r="CA188" s="41">
        <f t="shared" si="138"/>
        <v>426.50474996540089</v>
      </c>
      <c r="CB188" s="89" t="e">
        <f t="shared" si="128"/>
        <v>#REF!</v>
      </c>
      <c r="CC188" s="89" t="e">
        <f t="shared" si="139"/>
        <v>#REF!</v>
      </c>
      <c r="CD188" s="41" t="e">
        <f t="shared" ref="CD188:CD198" si="148">CK188+CJ188</f>
        <v>#REF!</v>
      </c>
      <c r="CE188" s="41" t="e">
        <f t="shared" ref="CE188:CE203" si="149">CH188+CI188</f>
        <v>#REF!</v>
      </c>
      <c r="CF188" s="42" t="e">
        <f t="shared" ref="CF188:CF198" si="150">CK188*13.49+CJ188</f>
        <v>#REF!</v>
      </c>
      <c r="CG188" s="42" t="e">
        <f t="shared" ref="CG188:CG198" si="151">CH188*13.49+CI188</f>
        <v>#REF!</v>
      </c>
      <c r="CH188" s="42" t="e">
        <f t="shared" si="129"/>
        <v>#REF!</v>
      </c>
      <c r="CI188" s="89">
        <f t="shared" ref="CI188:CI199" si="152">BL188*$AJ188</f>
        <v>1.1001152101411913</v>
      </c>
      <c r="CJ188" s="89">
        <f t="shared" ref="CJ188:CJ199" si="153">BK188*$AJ188</f>
        <v>0.56017532172408169</v>
      </c>
      <c r="CK188" s="42" t="e">
        <f t="shared" si="130"/>
        <v>#REF!</v>
      </c>
      <c r="CM188" s="89" t="e">
        <f t="shared" si="131"/>
        <v>#REF!</v>
      </c>
      <c r="CN188" s="89">
        <f t="shared" si="132"/>
        <v>3.8897318785334999E-2</v>
      </c>
    </row>
    <row r="189" spans="4:92" ht="14.4" x14ac:dyDescent="0.3">
      <c r="D189" s="47"/>
      <c r="E189" s="32">
        <v>41467.489583333336</v>
      </c>
      <c r="F189" s="21">
        <f t="shared" si="99"/>
        <v>1584.0173611111168</v>
      </c>
      <c r="G189" s="21">
        <f t="shared" si="117"/>
        <v>58.035416666665697</v>
      </c>
      <c r="H189" s="21"/>
      <c r="I189" s="21">
        <v>1046</v>
      </c>
      <c r="J189" s="21">
        <v>5731</v>
      </c>
      <c r="K189" s="46">
        <v>4039</v>
      </c>
      <c r="L189" s="21">
        <v>6</v>
      </c>
      <c r="M189" s="51">
        <v>3.95</v>
      </c>
      <c r="N189" s="40"/>
      <c r="O189" s="40"/>
      <c r="P189" s="40"/>
      <c r="R189" s="22"/>
      <c r="S189" s="22"/>
      <c r="T189" s="22"/>
      <c r="U189" s="52">
        <f t="shared" si="103"/>
        <v>1.1059271413733404E-2</v>
      </c>
      <c r="V189" s="52">
        <f t="shared" si="104"/>
        <v>1.5801836442577357</v>
      </c>
      <c r="W189" s="52">
        <f t="shared" si="105"/>
        <v>3.4619674910551716E-3</v>
      </c>
      <c r="X189" s="248">
        <f>W189+V189+SUM($U$182:U189)</f>
        <v>1.6202642830217364</v>
      </c>
      <c r="Y189" s="104">
        <f>W189+V189+SUM($U$183:U189)-$X$183</f>
        <v>1.6074645386750173</v>
      </c>
      <c r="Z189" s="42"/>
      <c r="AA189" s="1">
        <f t="shared" si="140"/>
        <v>2.435323585428258E-2</v>
      </c>
      <c r="AB189" s="48">
        <f t="shared" si="106"/>
        <v>1.5692172436768043E-2</v>
      </c>
      <c r="AC189" s="48">
        <f t="shared" si="107"/>
        <v>2.2421471812926672</v>
      </c>
      <c r="AD189" s="48">
        <f t="shared" si="108"/>
        <v>0.14569636128878496</v>
      </c>
      <c r="AE189" s="48">
        <f t="shared" si="109"/>
        <v>0.14608520609719455</v>
      </c>
      <c r="AF189" s="48">
        <f t="shared" si="110"/>
        <v>0.14569636128878496</v>
      </c>
      <c r="AG189" s="238">
        <f t="shared" si="111"/>
        <v>3.8884471496262812E-4</v>
      </c>
      <c r="AH189" s="48">
        <f t="shared" si="112"/>
        <v>9.3446967319823114E-11</v>
      </c>
      <c r="AI189" s="48">
        <f>AE189+AC189+SUM($AB$182:AB189)</f>
        <v>2.4587075770594797</v>
      </c>
      <c r="AJ189" s="48">
        <f>AE189+AC189+SUM($AB$183:AB189)-$AI$183</f>
        <v>1.9513696517879011</v>
      </c>
      <c r="AK189" s="41">
        <f t="shared" si="141"/>
        <v>2.2207380999444741E-2</v>
      </c>
      <c r="AL189" s="89"/>
      <c r="AM189" s="25">
        <v>412.80100000000004</v>
      </c>
      <c r="AN189" s="25">
        <v>5.1999999999992497E-2</v>
      </c>
      <c r="AO189" s="41"/>
      <c r="AP189" s="41"/>
      <c r="AQ189"/>
      <c r="AR189" s="25">
        <v>438.26850000000002</v>
      </c>
      <c r="AS189" s="41">
        <v>0.15749999999999886</v>
      </c>
      <c r="AT189" s="41"/>
      <c r="AU189" s="41"/>
      <c r="AV189" s="42">
        <f t="shared" si="118"/>
        <v>0</v>
      </c>
      <c r="AW189" s="86">
        <f t="shared" si="119"/>
        <v>2.2829934869568521E-3</v>
      </c>
      <c r="AX189" s="86">
        <f t="shared" si="120"/>
        <v>0.14380221261023771</v>
      </c>
      <c r="AY189" s="86">
        <f t="shared" si="113"/>
        <v>3.8424242500117556E-2</v>
      </c>
      <c r="AZ189" s="86">
        <f t="shared" si="114"/>
        <v>2.420283334559362</v>
      </c>
      <c r="BA189" s="86">
        <f t="shared" si="133"/>
        <v>3.2878886943420046E-2</v>
      </c>
      <c r="BB189" s="86">
        <f t="shared" si="134"/>
        <v>1.9184907648444809</v>
      </c>
      <c r="BC189" s="89">
        <f t="shared" ref="BC189:BD198" si="154">BA189-BA188</f>
        <v>5.2290011960647968E-3</v>
      </c>
      <c r="BD189" s="89">
        <f t="shared" si="154"/>
        <v>0.28585011872656318</v>
      </c>
      <c r="BE189" s="41">
        <f t="shared" si="142"/>
        <v>627.87949855979548</v>
      </c>
      <c r="BF189" s="89">
        <f t="shared" si="143"/>
        <v>0.1845840797586783</v>
      </c>
      <c r="BG189" s="89">
        <f t="shared" si="144"/>
        <v>0.8154159202413217</v>
      </c>
      <c r="BH189" s="89">
        <f t="shared" ref="BH189:BI198" si="155">BF189*($AJ189-$AJ188)</f>
        <v>5.3728571487884277E-2</v>
      </c>
      <c r="BI189" s="89">
        <f t="shared" si="155"/>
        <v>0.23735054843474385</v>
      </c>
      <c r="BJ189" s="41">
        <f t="shared" si="145"/>
        <v>525.10337929190996</v>
      </c>
      <c r="BK189" s="89">
        <f t="shared" si="146"/>
        <v>0.31462739049326977</v>
      </c>
      <c r="BL189" s="89">
        <f t="shared" si="147"/>
        <v>0.68537260950673029</v>
      </c>
      <c r="BM189" s="104">
        <f t="shared" si="121"/>
        <v>0</v>
      </c>
      <c r="BN189" s="86">
        <f t="shared" si="122"/>
        <v>5.5062771521937573E-5</v>
      </c>
      <c r="BO189" s="86">
        <f t="shared" si="123"/>
        <v>3.4069047195332339E-3</v>
      </c>
      <c r="BP189" s="86">
        <f t="shared" si="115"/>
        <v>2.5770386998634029E-2</v>
      </c>
      <c r="BQ189" s="86">
        <f t="shared" si="116"/>
        <v>1.5944938960231023</v>
      </c>
      <c r="BR189" s="86">
        <f t="shared" si="135"/>
        <v>2.5636060323291899E-2</v>
      </c>
      <c r="BS189" s="86">
        <f t="shared" si="136"/>
        <v>1.5818284783517254</v>
      </c>
      <c r="BT189" s="89">
        <f t="shared" si="137"/>
        <v>5.1390016908348483E-3</v>
      </c>
      <c r="BU189" s="89">
        <f t="shared" si="137"/>
        <v>0.3031533704480418</v>
      </c>
      <c r="BV189" s="41">
        <f t="shared" si="124"/>
        <v>508.54492793299835</v>
      </c>
      <c r="BW189" s="89" t="e">
        <f t="shared" si="125"/>
        <v>#REF!</v>
      </c>
      <c r="BX189" s="42" t="e">
        <f t="shared" si="126"/>
        <v>#REF!</v>
      </c>
      <c r="BY189" s="89" t="e">
        <f t="shared" si="127"/>
        <v>#REF!</v>
      </c>
      <c r="BZ189" s="89" t="e">
        <f t="shared" si="127"/>
        <v>#REF!</v>
      </c>
      <c r="CA189" s="41">
        <f t="shared" si="138"/>
        <v>442.22753963786255</v>
      </c>
      <c r="CB189" s="89" t="e">
        <f t="shared" si="128"/>
        <v>#REF!</v>
      </c>
      <c r="CC189" s="89" t="e">
        <f t="shared" si="139"/>
        <v>#REF!</v>
      </c>
      <c r="CD189" s="41" t="e">
        <f t="shared" si="148"/>
        <v>#REF!</v>
      </c>
      <c r="CE189" s="41" t="e">
        <f t="shared" si="149"/>
        <v>#REF!</v>
      </c>
      <c r="CF189" s="42" t="e">
        <f t="shared" si="150"/>
        <v>#REF!</v>
      </c>
      <c r="CG189" s="42" t="e">
        <f t="shared" si="151"/>
        <v>#REF!</v>
      </c>
      <c r="CH189" s="42" t="e">
        <f t="shared" si="129"/>
        <v>#REF!</v>
      </c>
      <c r="CI189" s="89">
        <f t="shared" si="152"/>
        <v>1.3374153103581135</v>
      </c>
      <c r="CJ189" s="89">
        <f t="shared" si="153"/>
        <v>0.61395434142978778</v>
      </c>
      <c r="CK189" s="42" t="e">
        <f t="shared" si="130"/>
        <v>#REF!</v>
      </c>
      <c r="CM189" s="89" t="e">
        <f t="shared" si="131"/>
        <v>#REF!</v>
      </c>
      <c r="CN189" s="89">
        <f t="shared" si="132"/>
        <v>4.7287656052597146E-2</v>
      </c>
    </row>
    <row r="190" spans="4:92" ht="14.4" x14ac:dyDescent="0.3">
      <c r="D190" s="47"/>
      <c r="E190" s="32">
        <v>41507.418749999997</v>
      </c>
      <c r="F190" s="21">
        <f t="shared" si="99"/>
        <v>1623.9465277777781</v>
      </c>
      <c r="G190" s="21">
        <f t="shared" si="117"/>
        <v>97.964583333327028</v>
      </c>
      <c r="H190" s="21"/>
      <c r="I190" s="21">
        <v>1027</v>
      </c>
      <c r="J190" s="21">
        <v>8644</v>
      </c>
      <c r="K190" s="46">
        <v>7409</v>
      </c>
      <c r="L190" s="21">
        <v>5</v>
      </c>
      <c r="M190" s="51">
        <v>3.95</v>
      </c>
      <c r="N190" s="40"/>
      <c r="O190" s="40"/>
      <c r="P190" s="40"/>
      <c r="R190" s="22"/>
      <c r="S190" s="22"/>
      <c r="T190" s="22"/>
      <c r="U190" s="52">
        <f t="shared" si="103"/>
        <v>1.9918242578399858E-2</v>
      </c>
      <c r="V190" s="52">
        <f t="shared" si="104"/>
        <v>2.8459814365040783</v>
      </c>
      <c r="W190" s="52">
        <f t="shared" si="105"/>
        <v>6.2351583305697064E-3</v>
      </c>
      <c r="X190" s="248">
        <f>W190+V190+SUM($U$182:U190)</f>
        <v>2.9087535086859937</v>
      </c>
      <c r="Y190" s="104">
        <f>W190+V190+SUM($U$183:U190)-$X$183</f>
        <v>2.8959537643392745</v>
      </c>
      <c r="Z190" s="42"/>
      <c r="AA190" s="1">
        <f t="shared" si="140"/>
        <v>3.0064883985105664E-2</v>
      </c>
      <c r="AB190" s="48">
        <f t="shared" si="106"/>
        <v>2.3238397738924062E-2</v>
      </c>
      <c r="AC190" s="48">
        <f t="shared" si="107"/>
        <v>3.3203756967392706</v>
      </c>
      <c r="AD190" s="48">
        <f t="shared" si="108"/>
        <v>0.21576043765678196</v>
      </c>
      <c r="AE190" s="48">
        <f t="shared" si="109"/>
        <v>0.2163362744539461</v>
      </c>
      <c r="AF190" s="48">
        <f t="shared" si="110"/>
        <v>0.21576043765678182</v>
      </c>
      <c r="AG190" s="238">
        <f t="shared" si="111"/>
        <v>5.7583665877948911E-4</v>
      </c>
      <c r="AH190" s="48">
        <f t="shared" si="112"/>
        <v>1.3838477768611243E-10</v>
      </c>
      <c r="AI190" s="48">
        <f>AE190+AC190+SUM($AB$182:AB190)</f>
        <v>3.6304255586017589</v>
      </c>
      <c r="AJ190" s="48">
        <f>AE190+AC190+SUM($AB$183:AB190)-$AI$183</f>
        <v>3.1230876333301802</v>
      </c>
      <c r="AK190" s="41">
        <f t="shared" si="141"/>
        <v>2.7605040130339761E-2</v>
      </c>
      <c r="AL190" s="89"/>
      <c r="AM190" s="107">
        <v>544.13166666666666</v>
      </c>
      <c r="AN190" s="107">
        <v>0.66597514134454217</v>
      </c>
      <c r="AO190" s="41"/>
      <c r="AP190" s="41"/>
      <c r="AQ190"/>
      <c r="AR190" s="107">
        <v>513.79200000000003</v>
      </c>
      <c r="AS190" s="41">
        <v>0.2510312065593831</v>
      </c>
      <c r="AT190" s="41"/>
      <c r="AU190" s="41"/>
      <c r="AV190" s="42">
        <f t="shared" si="118"/>
        <v>0</v>
      </c>
      <c r="AW190" s="86">
        <f t="shared" si="119"/>
        <v>3.6897816294320916E-3</v>
      </c>
      <c r="AX190" s="86">
        <f t="shared" si="120"/>
        <v>0.21264649282451401</v>
      </c>
      <c r="AY190" s="86">
        <f t="shared" si="113"/>
        <v>6.1919701478455262E-2</v>
      </c>
      <c r="AZ190" s="86">
        <f t="shared" si="114"/>
        <v>3.5685058571233035</v>
      </c>
      <c r="BA190" s="86">
        <f t="shared" si="133"/>
        <v>5.637434592175776E-2</v>
      </c>
      <c r="BB190" s="86">
        <f t="shared" si="134"/>
        <v>3.0667132874084224</v>
      </c>
      <c r="BC190" s="89">
        <f t="shared" si="154"/>
        <v>2.3495458978337713E-2</v>
      </c>
      <c r="BD190" s="89">
        <f t="shared" si="154"/>
        <v>1.1482225225639415</v>
      </c>
      <c r="BE190" s="41">
        <f t="shared" si="142"/>
        <v>820.95729724229602</v>
      </c>
      <c r="BF190" s="89">
        <f t="shared" si="143"/>
        <v>-5.9718549576587572E-2</v>
      </c>
      <c r="BG190" s="89">
        <f t="shared" si="144"/>
        <v>1.0597185495765875</v>
      </c>
      <c r="BH190" s="89">
        <f t="shared" si="155"/>
        <v>-6.9973298370511722E-2</v>
      </c>
      <c r="BI190" s="89">
        <f t="shared" si="155"/>
        <v>1.2416912799127908</v>
      </c>
      <c r="BJ190" s="41">
        <f t="shared" si="145"/>
        <v>635.87543397801721</v>
      </c>
      <c r="BK190" s="89">
        <f t="shared" si="146"/>
        <v>0.17446676922377424</v>
      </c>
      <c r="BL190" s="89">
        <f t="shared" si="147"/>
        <v>0.82553323077622576</v>
      </c>
      <c r="BM190" s="104">
        <f t="shared" si="121"/>
        <v>0</v>
      </c>
      <c r="BN190" s="86">
        <f t="shared" si="122"/>
        <v>1.0429085899561858E-4</v>
      </c>
      <c r="BO190" s="86">
        <f t="shared" si="123"/>
        <v>6.1308674715740879E-3</v>
      </c>
      <c r="BP190" s="86">
        <f t="shared" si="115"/>
        <v>4.8652557953514565E-2</v>
      </c>
      <c r="BQ190" s="86">
        <f t="shared" si="116"/>
        <v>2.8601009507324791</v>
      </c>
      <c r="BR190" s="86">
        <f t="shared" si="135"/>
        <v>4.8518231278172431E-2</v>
      </c>
      <c r="BS190" s="86">
        <f t="shared" si="136"/>
        <v>2.8474355330611019</v>
      </c>
      <c r="BT190" s="89">
        <f t="shared" si="137"/>
        <v>2.2882170954880533E-2</v>
      </c>
      <c r="BU190" s="89">
        <f t="shared" si="137"/>
        <v>1.2656070547093765</v>
      </c>
      <c r="BV190" s="41">
        <f t="shared" si="124"/>
        <v>608.94140621435872</v>
      </c>
      <c r="BW190" s="89" t="e">
        <f t="shared" si="125"/>
        <v>#REF!</v>
      </c>
      <c r="BX190" s="42" t="e">
        <f t="shared" si="126"/>
        <v>#REF!</v>
      </c>
      <c r="BY190" s="89" t="e">
        <f t="shared" si="127"/>
        <v>#REF!</v>
      </c>
      <c r="BZ190" s="89" t="e">
        <f t="shared" si="127"/>
        <v>#REF!</v>
      </c>
      <c r="CA190" s="41">
        <f t="shared" si="138"/>
        <v>516.32728420003855</v>
      </c>
      <c r="CB190" s="89" t="e">
        <f t="shared" si="128"/>
        <v>#REF!</v>
      </c>
      <c r="CC190" s="89" t="e">
        <f t="shared" si="139"/>
        <v>#REF!</v>
      </c>
      <c r="CD190" s="41" t="e">
        <f t="shared" si="148"/>
        <v>#REF!</v>
      </c>
      <c r="CE190" s="41" t="e">
        <f t="shared" si="149"/>
        <v>#REF!</v>
      </c>
      <c r="CF190" s="42" t="e">
        <f t="shared" si="150"/>
        <v>#REF!</v>
      </c>
      <c r="CG190" s="42" t="e">
        <f t="shared" si="151"/>
        <v>#REF!</v>
      </c>
      <c r="CH190" s="42" t="e">
        <f t="shared" si="129"/>
        <v>#REF!</v>
      </c>
      <c r="CI190" s="89">
        <f t="shared" si="152"/>
        <v>2.5782126239403405</v>
      </c>
      <c r="CJ190" s="89">
        <f t="shared" si="153"/>
        <v>0.54487500938983979</v>
      </c>
      <c r="CK190" s="42" t="e">
        <f t="shared" si="130"/>
        <v>#REF!</v>
      </c>
      <c r="CM190" s="89" t="e">
        <f t="shared" si="131"/>
        <v>#REF!</v>
      </c>
      <c r="CN190" s="89">
        <f t="shared" si="132"/>
        <v>9.1159141701996432E-2</v>
      </c>
    </row>
    <row r="191" spans="4:92" ht="14.4" x14ac:dyDescent="0.3">
      <c r="D191" s="47"/>
      <c r="E191" s="32">
        <v>41547.459722222222</v>
      </c>
      <c r="F191" s="21">
        <f t="shared" si="99"/>
        <v>1663.9875000000029</v>
      </c>
      <c r="G191" s="21">
        <f t="shared" si="117"/>
        <v>138.00555555555184</v>
      </c>
      <c r="H191" s="21">
        <v>10</v>
      </c>
      <c r="I191" s="21">
        <v>1149</v>
      </c>
      <c r="J191" s="21">
        <v>9780</v>
      </c>
      <c r="K191" s="46">
        <v>9282</v>
      </c>
      <c r="L191" s="21">
        <v>6</v>
      </c>
      <c r="M191" s="51">
        <v>3.95</v>
      </c>
      <c r="N191" s="40"/>
      <c r="O191" s="40"/>
      <c r="P191" s="40"/>
      <c r="R191" s="22"/>
      <c r="S191" s="22"/>
      <c r="T191" s="22"/>
      <c r="U191" s="52">
        <f t="shared" si="103"/>
        <v>2.7917888705189461E-2</v>
      </c>
      <c r="V191" s="52">
        <f t="shared" si="104"/>
        <v>3.988996152076135</v>
      </c>
      <c r="W191" s="52">
        <f t="shared" si="105"/>
        <v>8.739348145144649E-3</v>
      </c>
      <c r="X191" s="248">
        <f>W191+V191+SUM($U$182:U191)</f>
        <v>4.0821903027778141</v>
      </c>
      <c r="Y191" s="104">
        <f>W191+V191+SUM($U$183:U191)-$X$183</f>
        <v>4.0693905584310954</v>
      </c>
      <c r="Z191" s="42"/>
      <c r="AA191" s="1">
        <f t="shared" si="140"/>
        <v>3.0727385923803585E-2</v>
      </c>
      <c r="AB191" s="48">
        <f t="shared" si="106"/>
        <v>2.9415745694543517E-2</v>
      </c>
      <c r="AC191" s="48">
        <f t="shared" si="107"/>
        <v>4.2030146915863611</v>
      </c>
      <c r="AD191" s="48">
        <f t="shared" si="108"/>
        <v>0.27311496413647152</v>
      </c>
      <c r="AE191" s="48">
        <f t="shared" si="109"/>
        <v>0.27384387277196542</v>
      </c>
      <c r="AF191" s="48">
        <f t="shared" si="110"/>
        <v>0.27311496413647146</v>
      </c>
      <c r="AG191" s="238">
        <f t="shared" si="111"/>
        <v>7.2890846032301962E-4</v>
      </c>
      <c r="AH191" s="48">
        <f t="shared" si="112"/>
        <v>1.751709164350974E-10</v>
      </c>
      <c r="AI191" s="48">
        <f>AE191+AC191+SUM($AB$182:AB191)</f>
        <v>4.5999878974614115</v>
      </c>
      <c r="AJ191" s="48">
        <f>AE191+AC191+SUM($AB$183:AB191)-$AI$183</f>
        <v>4.0926499721898324</v>
      </c>
      <c r="AK191" s="41">
        <f t="shared" si="141"/>
        <v>2.7021687497882776E-2</v>
      </c>
      <c r="AL191" s="89"/>
      <c r="AM191" s="41">
        <v>587.46800000000007</v>
      </c>
      <c r="AN191" s="41">
        <v>0.242999999999995</v>
      </c>
      <c r="AO191" s="41"/>
      <c r="AP191" s="41"/>
      <c r="AQ191" s="41"/>
      <c r="AR191" s="41">
        <v>535.80449999999996</v>
      </c>
      <c r="AS191" s="41">
        <v>0.23750000000001137</v>
      </c>
      <c r="AT191" s="41"/>
      <c r="AU191" s="41"/>
      <c r="AV191" s="89">
        <f t="shared" si="118"/>
        <v>0</v>
      </c>
      <c r="AW191" s="86">
        <f t="shared" si="119"/>
        <v>4.7994023593281752E-3</v>
      </c>
      <c r="AX191" s="86">
        <f t="shared" si="120"/>
        <v>0.26904447041263724</v>
      </c>
      <c r="AY191" s="86">
        <f t="shared" si="113"/>
        <v>8.061963389752895E-2</v>
      </c>
      <c r="AZ191" s="86">
        <f t="shared" si="114"/>
        <v>4.5193682635638828</v>
      </c>
      <c r="BA191" s="86">
        <f t="shared" si="133"/>
        <v>7.5074278340831441E-2</v>
      </c>
      <c r="BB191" s="86">
        <f t="shared" si="134"/>
        <v>4.0175756938490021</v>
      </c>
      <c r="BC191" s="89">
        <f t="shared" si="154"/>
        <v>1.8699932419073681E-2</v>
      </c>
      <c r="BD191" s="89">
        <f t="shared" si="154"/>
        <v>0.95086240644057973</v>
      </c>
      <c r="BE191" s="41">
        <f t="shared" si="142"/>
        <v>750.10557855896582</v>
      </c>
      <c r="BF191" s="89">
        <f t="shared" si="143"/>
        <v>2.9930603694129521E-2</v>
      </c>
      <c r="BG191" s="89">
        <f t="shared" si="144"/>
        <v>0.97006939630587052</v>
      </c>
      <c r="BH191" s="89">
        <f t="shared" si="155"/>
        <v>2.9019586121161563E-2</v>
      </c>
      <c r="BI191" s="89">
        <f t="shared" si="155"/>
        <v>0.94054275273849064</v>
      </c>
      <c r="BJ191" s="41">
        <f t="shared" si="145"/>
        <v>662.91092962047423</v>
      </c>
      <c r="BK191" s="89">
        <f t="shared" si="146"/>
        <v>0.14025857586387658</v>
      </c>
      <c r="BL191" s="89">
        <f t="shared" si="147"/>
        <v>0.85974142413612342</v>
      </c>
      <c r="BM191" s="104">
        <f t="shared" si="121"/>
        <v>0</v>
      </c>
      <c r="BN191" s="86">
        <f t="shared" si="122"/>
        <v>1.4826611639846992E-4</v>
      </c>
      <c r="BO191" s="86">
        <f t="shared" si="123"/>
        <v>8.5910820287461789E-3</v>
      </c>
      <c r="BP191" s="86">
        <f t="shared" si="115"/>
        <v>6.9255794887702435E-2</v>
      </c>
      <c r="BQ191" s="86">
        <f t="shared" si="116"/>
        <v>4.0129345078901117</v>
      </c>
      <c r="BR191" s="86">
        <f t="shared" si="135"/>
        <v>6.9121468212360301E-2</v>
      </c>
      <c r="BS191" s="86">
        <f t="shared" si="136"/>
        <v>4.000269090218735</v>
      </c>
      <c r="BT191" s="89">
        <f t="shared" si="137"/>
        <v>2.060323693418787E-2</v>
      </c>
      <c r="BU191" s="89">
        <f t="shared" si="137"/>
        <v>1.1528335571576331</v>
      </c>
      <c r="BV191" s="41">
        <f t="shared" si="124"/>
        <v>590.41600205691918</v>
      </c>
      <c r="BW191" s="89" t="e">
        <f t="shared" si="125"/>
        <v>#REF!</v>
      </c>
      <c r="BX191" s="42" t="e">
        <f t="shared" si="126"/>
        <v>#REF!</v>
      </c>
      <c r="BY191" s="89" t="e">
        <f t="shared" si="127"/>
        <v>#REF!</v>
      </c>
      <c r="BZ191" s="89" t="e">
        <f t="shared" si="127"/>
        <v>#REF!</v>
      </c>
      <c r="CA191" s="41">
        <f t="shared" si="138"/>
        <v>537.67883786452603</v>
      </c>
      <c r="CB191" s="89" t="e">
        <f t="shared" si="128"/>
        <v>#REF!</v>
      </c>
      <c r="CC191" s="89" t="e">
        <f t="shared" si="139"/>
        <v>#REF!</v>
      </c>
      <c r="CD191" s="41" t="e">
        <f t="shared" si="148"/>
        <v>#REF!</v>
      </c>
      <c r="CE191" s="41" t="e">
        <f t="shared" si="149"/>
        <v>#REF!</v>
      </c>
      <c r="CF191" s="42" t="e">
        <f t="shared" si="150"/>
        <v>#REF!</v>
      </c>
      <c r="CG191" s="42" t="e">
        <f t="shared" si="151"/>
        <v>#REF!</v>
      </c>
      <c r="CH191" s="42" t="e">
        <f t="shared" si="129"/>
        <v>#REF!</v>
      </c>
      <c r="CI191" s="89">
        <f t="shared" si="152"/>
        <v>3.5186207155811524</v>
      </c>
      <c r="CJ191" s="89">
        <f t="shared" si="153"/>
        <v>0.57402925660867998</v>
      </c>
      <c r="CK191" s="42" t="e">
        <f t="shared" si="130"/>
        <v>#REF!</v>
      </c>
      <c r="CM191" s="89" t="e">
        <f t="shared" si="131"/>
        <v>#REF!</v>
      </c>
      <c r="CN191" s="89">
        <f t="shared" si="132"/>
        <v>0.12440961673557634</v>
      </c>
    </row>
    <row r="192" spans="4:92" ht="14.4" x14ac:dyDescent="0.3">
      <c r="D192" s="47"/>
      <c r="E192" s="32">
        <v>41582.47152777778</v>
      </c>
      <c r="F192" s="21">
        <f t="shared" si="99"/>
        <v>1698.9993055555606</v>
      </c>
      <c r="G192" s="21">
        <f t="shared" si="117"/>
        <v>173.01736111110949</v>
      </c>
      <c r="H192" s="21"/>
      <c r="I192" s="21">
        <v>1129</v>
      </c>
      <c r="J192" s="21">
        <v>11047</v>
      </c>
      <c r="K192" s="46">
        <v>10423</v>
      </c>
      <c r="L192" s="21">
        <v>11</v>
      </c>
      <c r="M192" s="51">
        <v>3.95</v>
      </c>
      <c r="N192" s="40"/>
      <c r="O192" s="40"/>
      <c r="P192" s="40"/>
      <c r="R192" s="22"/>
      <c r="S192" s="22"/>
      <c r="T192" s="22"/>
      <c r="U192" s="52">
        <f t="shared" si="103"/>
        <v>3.0804038571417339E-2</v>
      </c>
      <c r="V192" s="52">
        <f t="shared" si="104"/>
        <v>4.4013783645089131</v>
      </c>
      <c r="W192" s="52">
        <f t="shared" si="105"/>
        <v>9.6428214968146686E-3</v>
      </c>
      <c r="X192" s="248">
        <f>W192+V192+SUM($U$182:U192)</f>
        <v>4.5262800271336801</v>
      </c>
      <c r="Y192" s="104">
        <f>W192+V192+SUM($U$183:U192)-$X$183</f>
        <v>4.5134802827869613</v>
      </c>
      <c r="Z192" s="42"/>
      <c r="AA192" s="1">
        <f t="shared" si="140"/>
        <v>2.5828753633603412E-2</v>
      </c>
      <c r="AB192" s="48">
        <f t="shared" si="106"/>
        <v>3.2648202446363558E-2</v>
      </c>
      <c r="AC192" s="48">
        <f t="shared" si="107"/>
        <v>4.6648783260798199</v>
      </c>
      <c r="AD192" s="48">
        <f t="shared" si="108"/>
        <v>0.3031272004065787</v>
      </c>
      <c r="AE192" s="48">
        <f t="shared" si="109"/>
        <v>0.30393620783218073</v>
      </c>
      <c r="AF192" s="48">
        <f t="shared" si="110"/>
        <v>0.30312720040657859</v>
      </c>
      <c r="AG192" s="238">
        <f t="shared" si="111"/>
        <v>8.0900723118188509E-4</v>
      </c>
      <c r="AH192" s="48">
        <f t="shared" si="112"/>
        <v>1.9442021296604235E-10</v>
      </c>
      <c r="AI192" s="48">
        <f>AE192+AC192+SUM($AB$182:AB192)</f>
        <v>5.1245920694614497</v>
      </c>
      <c r="AJ192" s="48">
        <f>AE192+AC192+SUM($AB$183:AB192)-$AI$183</f>
        <v>4.6172541441898716</v>
      </c>
      <c r="AK192" s="41">
        <f t="shared" si="141"/>
        <v>2.3384791565179065E-2</v>
      </c>
      <c r="AL192" s="89"/>
      <c r="AM192" s="41">
        <v>594.06966666666665</v>
      </c>
      <c r="AN192" s="41">
        <v>0.71417147022887517</v>
      </c>
      <c r="AO192" s="41"/>
      <c r="AP192" s="41"/>
      <c r="AQ192" s="41"/>
      <c r="AR192" s="41">
        <v>539.98066666666671</v>
      </c>
      <c r="AS192" s="41">
        <v>7.1648834990925669E-2</v>
      </c>
      <c r="AT192" s="41"/>
      <c r="AU192" s="41"/>
      <c r="AV192" s="89">
        <f t="shared" si="118"/>
        <v>0</v>
      </c>
      <c r="AW192" s="86">
        <f t="shared" si="119"/>
        <v>5.3485645220596499E-3</v>
      </c>
      <c r="AX192" s="86">
        <f t="shared" si="120"/>
        <v>0.29858764331012105</v>
      </c>
      <c r="AY192" s="86">
        <f t="shared" si="113"/>
        <v>9.0180803163418519E-2</v>
      </c>
      <c r="AZ192" s="86">
        <f t="shared" si="114"/>
        <v>5.0344112662980312</v>
      </c>
      <c r="BA192" s="86">
        <f t="shared" si="133"/>
        <v>8.4635447606721009E-2</v>
      </c>
      <c r="BB192" s="86">
        <f t="shared" si="134"/>
        <v>4.5326186965831496</v>
      </c>
      <c r="BC192" s="89">
        <f t="shared" si="154"/>
        <v>9.5611692658895686E-3</v>
      </c>
      <c r="BD192" s="89">
        <f t="shared" si="154"/>
        <v>0.51504300273414749</v>
      </c>
      <c r="BE192" s="41">
        <f t="shared" si="142"/>
        <v>651.99757299988255</v>
      </c>
      <c r="BF192" s="89">
        <f t="shared" si="143"/>
        <v>0.15406731894815137</v>
      </c>
      <c r="BG192" s="89">
        <f t="shared" si="144"/>
        <v>0.8459326810518486</v>
      </c>
      <c r="BH192" s="89">
        <f t="shared" si="155"/>
        <v>8.0824358289060899E-2</v>
      </c>
      <c r="BI192" s="89">
        <f t="shared" si="155"/>
        <v>0.44377981371097824</v>
      </c>
      <c r="BJ192" s="41">
        <f t="shared" si="145"/>
        <v>661.67084119917945</v>
      </c>
      <c r="BK192" s="89">
        <f t="shared" si="146"/>
        <v>0.14182766803292871</v>
      </c>
      <c r="BL192" s="89">
        <f t="shared" si="147"/>
        <v>0.85817233196707132</v>
      </c>
      <c r="BM192" s="104">
        <f t="shared" si="121"/>
        <v>0</v>
      </c>
      <c r="BN192" s="86">
        <f t="shared" si="122"/>
        <v>1.6403113776378061E-4</v>
      </c>
      <c r="BO192" s="86">
        <f t="shared" si="123"/>
        <v>9.4787903590508871E-3</v>
      </c>
      <c r="BP192" s="86">
        <f t="shared" si="115"/>
        <v>7.6995188901243114E-2</v>
      </c>
      <c r="BQ192" s="86">
        <f t="shared" si="116"/>
        <v>4.4492848382324368</v>
      </c>
      <c r="BR192" s="86">
        <f t="shared" si="135"/>
        <v>7.686086222590098E-2</v>
      </c>
      <c r="BS192" s="86">
        <f t="shared" si="136"/>
        <v>4.4366194205610601</v>
      </c>
      <c r="BT192" s="89">
        <f t="shared" si="137"/>
        <v>7.7393940135406791E-3</v>
      </c>
      <c r="BU192" s="89">
        <f t="shared" si="137"/>
        <v>0.43635033034232507</v>
      </c>
      <c r="BV192" s="41">
        <f t="shared" si="124"/>
        <v>578.38715375290303</v>
      </c>
      <c r="BW192" s="89" t="e">
        <f t="shared" si="125"/>
        <v>#REF!</v>
      </c>
      <c r="BX192" s="42" t="e">
        <f t="shared" si="126"/>
        <v>#REF!</v>
      </c>
      <c r="BY192" s="89" t="e">
        <f t="shared" si="127"/>
        <v>#REF!</v>
      </c>
      <c r="BZ192" s="89" t="e">
        <f t="shared" si="127"/>
        <v>#REF!</v>
      </c>
      <c r="CA192" s="41">
        <f t="shared" si="138"/>
        <v>541.68258157155935</v>
      </c>
      <c r="CB192" s="89" t="e">
        <f t="shared" si="128"/>
        <v>#REF!</v>
      </c>
      <c r="CC192" s="89" t="e">
        <f t="shared" si="139"/>
        <v>#REF!</v>
      </c>
      <c r="CD192" s="41" t="e">
        <f t="shared" si="148"/>
        <v>#REF!</v>
      </c>
      <c r="CE192" s="41" t="e">
        <f t="shared" si="149"/>
        <v>#REF!</v>
      </c>
      <c r="CF192" s="42" t="e">
        <f t="shared" si="150"/>
        <v>#REF!</v>
      </c>
      <c r="CG192" s="42" t="e">
        <f t="shared" si="151"/>
        <v>#REF!</v>
      </c>
      <c r="CH192" s="42" t="e">
        <f t="shared" si="129"/>
        <v>#REF!</v>
      </c>
      <c r="CI192" s="89">
        <f t="shared" si="152"/>
        <v>3.9623997562040461</v>
      </c>
      <c r="CJ192" s="89">
        <f t="shared" si="153"/>
        <v>0.6548543879858254</v>
      </c>
      <c r="CK192" s="42" t="e">
        <f t="shared" si="130"/>
        <v>#REF!</v>
      </c>
      <c r="CM192" s="89" t="e">
        <f t="shared" si="131"/>
        <v>#REF!</v>
      </c>
      <c r="CN192" s="89">
        <f t="shared" si="132"/>
        <v>0.14010053224536501</v>
      </c>
    </row>
    <row r="193" spans="4:92" ht="14.4" x14ac:dyDescent="0.3">
      <c r="D193" s="47"/>
      <c r="E193" s="32">
        <v>41612.64166666667</v>
      </c>
      <c r="F193" s="21">
        <f t="shared" si="99"/>
        <v>1729.1694444444511</v>
      </c>
      <c r="G193" s="21">
        <f t="shared" si="117"/>
        <v>203.1875</v>
      </c>
      <c r="H193" s="21"/>
      <c r="I193" s="21">
        <v>1116</v>
      </c>
      <c r="J193" s="21">
        <v>12837</v>
      </c>
      <c r="K193" s="46">
        <v>12099</v>
      </c>
      <c r="L193" s="21">
        <v>28</v>
      </c>
      <c r="M193" s="51">
        <v>3.95</v>
      </c>
      <c r="N193" s="40"/>
      <c r="O193" s="40"/>
      <c r="P193" s="40"/>
      <c r="R193" s="22"/>
      <c r="S193" s="22"/>
      <c r="T193" s="22"/>
      <c r="U193" s="52">
        <f t="shared" si="103"/>
        <v>3.534554236622961E-2</v>
      </c>
      <c r="V193" s="52">
        <f t="shared" si="104"/>
        <v>5.0502827767819607</v>
      </c>
      <c r="W193" s="52">
        <f t="shared" si="105"/>
        <v>1.1064482826024794E-2</v>
      </c>
      <c r="X193" s="248">
        <f>W193+V193+SUM($U$182:U193)</f>
        <v>5.2119516431021671</v>
      </c>
      <c r="Y193" s="104">
        <f>W193+V193+SUM($U$183:U193)-$X$183</f>
        <v>5.1991518987554484</v>
      </c>
      <c r="Z193" s="42"/>
      <c r="AA193" s="1">
        <f t="shared" si="140"/>
        <v>2.1083459071282302E-2</v>
      </c>
      <c r="AB193" s="48">
        <f t="shared" si="106"/>
        <v>3.750150651750471E-2</v>
      </c>
      <c r="AC193" s="48">
        <f t="shared" si="107"/>
        <v>5.358333747049346</v>
      </c>
      <c r="AD193" s="48">
        <f t="shared" si="108"/>
        <v>0.34818844009423966</v>
      </c>
      <c r="AE193" s="48">
        <f t="shared" si="109"/>
        <v>0.34911771016029519</v>
      </c>
      <c r="AF193" s="48">
        <f t="shared" si="110"/>
        <v>0.34818844009423966</v>
      </c>
      <c r="AG193" s="238">
        <f t="shared" si="111"/>
        <v>9.2926984273387296E-4</v>
      </c>
      <c r="AH193" s="48">
        <f t="shared" si="112"/>
        <v>2.2332166359415569E-10</v>
      </c>
      <c r="AI193" s="48">
        <f>AE193+AC193+SUM($AB$182:AB193)</f>
        <v>5.9007304992765954</v>
      </c>
      <c r="AJ193" s="48">
        <f>AE193+AC193+SUM($AB$183:AB193)-$AI$183</f>
        <v>5.3933925740050164</v>
      </c>
      <c r="AK193" s="41">
        <f t="shared" si="141"/>
        <v>2.0913785523669293E-2</v>
      </c>
      <c r="AL193" s="89"/>
      <c r="AM193" s="41">
        <v>590.97550000000001</v>
      </c>
      <c r="AN193" s="41">
        <v>4.050000000000864E-2</v>
      </c>
      <c r="AO193" s="41"/>
      <c r="AP193" s="41"/>
      <c r="AQ193" s="41"/>
      <c r="AR193" s="41">
        <v>540.01350000000002</v>
      </c>
      <c r="AS193" s="41">
        <v>8.5500000000024556E-2</v>
      </c>
      <c r="AT193" s="41"/>
      <c r="AU193" s="41"/>
      <c r="AV193" s="89">
        <f t="shared" si="118"/>
        <v>0</v>
      </c>
      <c r="AW193" s="86">
        <f t="shared" si="119"/>
        <v>6.1319373367654598E-3</v>
      </c>
      <c r="AX193" s="86">
        <f t="shared" si="120"/>
        <v>0.34298577282352971</v>
      </c>
      <c r="AY193" s="86">
        <f t="shared" si="113"/>
        <v>0.10364100304763024</v>
      </c>
      <c r="AZ193" s="86">
        <f t="shared" si="114"/>
        <v>5.7970894962289652</v>
      </c>
      <c r="BA193" s="86">
        <f t="shared" si="133"/>
        <v>9.8095647490932733E-2</v>
      </c>
      <c r="BB193" s="86">
        <f t="shared" si="134"/>
        <v>5.2952969265140837</v>
      </c>
      <c r="BC193" s="89">
        <f t="shared" si="154"/>
        <v>1.3460199884211724E-2</v>
      </c>
      <c r="BD193" s="89">
        <f t="shared" si="154"/>
        <v>0.76267822993093404</v>
      </c>
      <c r="BE193" s="41">
        <f t="shared" si="142"/>
        <v>570.55101833113042</v>
      </c>
      <c r="BF193" s="89">
        <f t="shared" si="143"/>
        <v>0.2571221890142561</v>
      </c>
      <c r="BG193" s="89">
        <f t="shared" si="144"/>
        <v>0.7428778109857439</v>
      </c>
      <c r="BH193" s="89">
        <f t="shared" si="155"/>
        <v>0.19956241205215761</v>
      </c>
      <c r="BI193" s="89">
        <f t="shared" si="155"/>
        <v>0.57657601776298717</v>
      </c>
      <c r="BJ193" s="41">
        <f t="shared" si="145"/>
        <v>648.5469113835245</v>
      </c>
      <c r="BK193" s="89">
        <f t="shared" si="146"/>
        <v>0.15843346415788001</v>
      </c>
      <c r="BL193" s="89">
        <f t="shared" si="147"/>
        <v>0.84156653584212004</v>
      </c>
      <c r="BM193" s="104">
        <f t="shared" si="121"/>
        <v>0</v>
      </c>
      <c r="BN193" s="86">
        <f t="shared" si="122"/>
        <v>1.8821853585866111E-4</v>
      </c>
      <c r="BO193" s="86">
        <f t="shared" si="123"/>
        <v>1.0876264290166133E-2</v>
      </c>
      <c r="BP193" s="86">
        <f t="shared" si="115"/>
        <v>8.8660800749173194E-2</v>
      </c>
      <c r="BQ193" s="86">
        <f t="shared" si="116"/>
        <v>5.1232908423529935</v>
      </c>
      <c r="BR193" s="86">
        <f t="shared" si="135"/>
        <v>8.852647407383106E-2</v>
      </c>
      <c r="BS193" s="86">
        <f t="shared" si="136"/>
        <v>5.1106254246816167</v>
      </c>
      <c r="BT193" s="89">
        <f t="shared" si="137"/>
        <v>1.166561184793008E-2</v>
      </c>
      <c r="BU193" s="89">
        <f t="shared" si="137"/>
        <v>0.67400600412055667</v>
      </c>
      <c r="BV193" s="41">
        <f t="shared" si="124"/>
        <v>540.23024117336684</v>
      </c>
      <c r="BW193" s="89" t="e">
        <f t="shared" si="125"/>
        <v>#REF!</v>
      </c>
      <c r="BX193" s="42" t="e">
        <f t="shared" si="126"/>
        <v>#REF!</v>
      </c>
      <c r="BY193" s="89" t="e">
        <f t="shared" si="127"/>
        <v>#REF!</v>
      </c>
      <c r="BZ193" s="89" t="e">
        <f t="shared" si="127"/>
        <v>#REF!</v>
      </c>
      <c r="CA193" s="41">
        <f t="shared" si="138"/>
        <v>541.49104216746196</v>
      </c>
      <c r="CB193" s="89" t="e">
        <f t="shared" si="128"/>
        <v>#REF!</v>
      </c>
      <c r="CC193" s="89" t="e">
        <f t="shared" si="139"/>
        <v>#REF!</v>
      </c>
      <c r="CD193" s="41" t="e">
        <f t="shared" si="148"/>
        <v>#REF!</v>
      </c>
      <c r="CE193" s="41" t="e">
        <f t="shared" si="149"/>
        <v>#REF!</v>
      </c>
      <c r="CF193" s="42" t="e">
        <f t="shared" si="150"/>
        <v>#REF!</v>
      </c>
      <c r="CG193" s="42" t="e">
        <f t="shared" si="151"/>
        <v>#REF!</v>
      </c>
      <c r="CH193" s="42" t="e">
        <f t="shared" si="129"/>
        <v>#REF!</v>
      </c>
      <c r="CI193" s="89">
        <f t="shared" si="152"/>
        <v>4.5388987049420164</v>
      </c>
      <c r="CJ193" s="89">
        <f t="shared" si="153"/>
        <v>0.85449386906299996</v>
      </c>
      <c r="CK193" s="42" t="e">
        <f t="shared" si="130"/>
        <v>#REF!</v>
      </c>
      <c r="CM193" s="89" t="e">
        <f t="shared" si="131"/>
        <v>#REF!</v>
      </c>
      <c r="CN193" s="89">
        <f t="shared" si="132"/>
        <v>0.16048409133241129</v>
      </c>
    </row>
    <row r="194" spans="4:92" ht="14.4" x14ac:dyDescent="0.3">
      <c r="D194" s="47"/>
      <c r="E194" s="32">
        <v>41673.554166666669</v>
      </c>
      <c r="F194" s="21">
        <f t="shared" si="99"/>
        <v>1790.0819444444496</v>
      </c>
      <c r="G194" s="21">
        <f t="shared" si="117"/>
        <v>264.09999999999854</v>
      </c>
      <c r="H194" s="21"/>
      <c r="I194" s="105">
        <f>(I195-I193)/2+I193</f>
        <v>1110.5</v>
      </c>
      <c r="J194" s="21">
        <v>15089</v>
      </c>
      <c r="K194" s="46">
        <v>14443</v>
      </c>
      <c r="L194" s="21">
        <v>12</v>
      </c>
      <c r="M194" s="51">
        <v>3.95</v>
      </c>
      <c r="N194" s="40"/>
      <c r="O194" s="40"/>
      <c r="P194" s="40"/>
      <c r="R194" s="22"/>
      <c r="S194" s="22"/>
      <c r="T194" s="22"/>
      <c r="U194" s="52">
        <f t="shared" si="103"/>
        <v>4.1985270247544962E-2</v>
      </c>
      <c r="V194" s="52">
        <f t="shared" si="104"/>
        <v>5.9989880764229149</v>
      </c>
      <c r="W194" s="52">
        <f t="shared" si="105"/>
        <v>1.314296713250648E-2</v>
      </c>
      <c r="X194" s="248">
        <f>W194+V194+SUM($U$182:U194)</f>
        <v>6.204720697297148</v>
      </c>
      <c r="Y194" s="104">
        <f>W194+V194+SUM($U$183:U194)-$X$183</f>
        <v>6.1919209529504293</v>
      </c>
      <c r="Z194" s="42"/>
      <c r="AA194" s="1">
        <f t="shared" si="140"/>
        <v>1.723088959641194E-2</v>
      </c>
      <c r="AB194" s="48">
        <f t="shared" si="106"/>
        <v>4.3863168508288163E-2</v>
      </c>
      <c r="AC194" s="48">
        <f t="shared" si="107"/>
        <v>6.2673081136291193</v>
      </c>
      <c r="AD194" s="48">
        <f t="shared" si="108"/>
        <v>0.40725425826193851</v>
      </c>
      <c r="AE194" s="48">
        <f t="shared" si="109"/>
        <v>0.40834116738325804</v>
      </c>
      <c r="AF194" s="48">
        <f t="shared" si="110"/>
        <v>0.40725425826193845</v>
      </c>
      <c r="AG194" s="238">
        <f t="shared" si="111"/>
        <v>1.0869088601142005E-3</v>
      </c>
      <c r="AH194" s="48">
        <f t="shared" si="112"/>
        <v>2.6120539336758024E-10</v>
      </c>
      <c r="AI194" s="48">
        <f>AE194+AC194+SUM($AB$182:AB194)</f>
        <v>6.9127914915876199</v>
      </c>
      <c r="AJ194" s="48">
        <f>AE194+AC194+SUM($AB$183:AB194)-$AI$183</f>
        <v>6.4054535663160408</v>
      </c>
      <c r="AK194" s="41">
        <f t="shared" si="141"/>
        <v>1.8743180493625927E-2</v>
      </c>
      <c r="AL194" s="89"/>
      <c r="AM194" s="41">
        <v>558.18700000000001</v>
      </c>
      <c r="AN194" s="41">
        <v>0.1103086578650654</v>
      </c>
      <c r="AO194" s="41"/>
      <c r="AP194" s="41"/>
      <c r="AQ194" s="41"/>
      <c r="AR194" s="41">
        <v>518.27449999999999</v>
      </c>
      <c r="AS194" s="41">
        <v>0.27365032431915404</v>
      </c>
      <c r="AT194" s="41"/>
      <c r="AU194" s="41"/>
      <c r="AV194" s="89">
        <f t="shared" si="118"/>
        <v>0</v>
      </c>
      <c r="AW194" s="86">
        <f t="shared" si="119"/>
        <v>7.0268763699720977E-3</v>
      </c>
      <c r="AX194" s="86">
        <f t="shared" si="120"/>
        <v>0.40131429101328597</v>
      </c>
      <c r="AY194" s="86">
        <f t="shared" si="113"/>
        <v>0.1189577124786679</v>
      </c>
      <c r="AZ194" s="86">
        <f t="shared" si="114"/>
        <v>6.7938337791089518</v>
      </c>
      <c r="BA194" s="86">
        <f t="shared" si="133"/>
        <v>0.11341235692197039</v>
      </c>
      <c r="BB194" s="86">
        <f t="shared" si="134"/>
        <v>6.2920412093940712</v>
      </c>
      <c r="BC194" s="89">
        <f t="shared" si="154"/>
        <v>1.5316709431037662E-2</v>
      </c>
      <c r="BD194" s="89">
        <f t="shared" si="154"/>
        <v>0.99674428287998751</v>
      </c>
      <c r="BE194" s="41">
        <f t="shared" si="142"/>
        <v>367.48826993265027</v>
      </c>
      <c r="BF194" s="89">
        <f t="shared" si="143"/>
        <v>0.51405884197129281</v>
      </c>
      <c r="BG194" s="89">
        <f t="shared" si="144"/>
        <v>0.48594115802870719</v>
      </c>
      <c r="BH194" s="89">
        <f t="shared" si="155"/>
        <v>0.52025890171172273</v>
      </c>
      <c r="BI194" s="89">
        <f t="shared" si="155"/>
        <v>0.49180209059930174</v>
      </c>
      <c r="BJ194" s="41">
        <f t="shared" si="145"/>
        <v>604.0234277162657</v>
      </c>
      <c r="BK194" s="89">
        <f t="shared" si="146"/>
        <v>0.21476932566707244</v>
      </c>
      <c r="BL194" s="89">
        <f t="shared" si="147"/>
        <v>0.78523067433292759</v>
      </c>
      <c r="BM194" s="104">
        <f t="shared" si="121"/>
        <v>0</v>
      </c>
      <c r="BN194" s="86">
        <f t="shared" si="122"/>
        <v>2.2047267080701696E-4</v>
      </c>
      <c r="BO194" s="86">
        <f t="shared" si="123"/>
        <v>1.2922494461699463E-2</v>
      </c>
      <c r="BP194" s="86">
        <f t="shared" si="115"/>
        <v>0.10408390509942594</v>
      </c>
      <c r="BQ194" s="86">
        <f t="shared" si="116"/>
        <v>6.1006367921977223</v>
      </c>
      <c r="BR194" s="86">
        <f t="shared" si="135"/>
        <v>0.10394957842408381</v>
      </c>
      <c r="BS194" s="86">
        <f t="shared" si="136"/>
        <v>6.0879713745263455</v>
      </c>
      <c r="BT194" s="89">
        <f t="shared" si="137"/>
        <v>1.542310435025275E-2</v>
      </c>
      <c r="BU194" s="89">
        <f t="shared" si="137"/>
        <v>0.97734594984472878</v>
      </c>
      <c r="BV194" s="41">
        <f t="shared" si="124"/>
        <v>404.31769725312347</v>
      </c>
      <c r="BW194" s="89" t="e">
        <f t="shared" si="125"/>
        <v>#REF!</v>
      </c>
      <c r="BX194" s="42" t="e">
        <f t="shared" si="126"/>
        <v>#REF!</v>
      </c>
      <c r="BY194" s="89" t="e">
        <f t="shared" si="127"/>
        <v>#REF!</v>
      </c>
      <c r="BZ194" s="89" t="e">
        <f t="shared" si="127"/>
        <v>#REF!</v>
      </c>
      <c r="CA194" s="41">
        <f t="shared" si="138"/>
        <v>519.46961584478754</v>
      </c>
      <c r="CB194" s="89" t="e">
        <f t="shared" si="128"/>
        <v>#REF!</v>
      </c>
      <c r="CC194" s="89" t="e">
        <f t="shared" si="139"/>
        <v>#REF!</v>
      </c>
      <c r="CD194" s="41" t="e">
        <f t="shared" si="148"/>
        <v>#REF!</v>
      </c>
      <c r="CE194" s="41" t="e">
        <f t="shared" si="149"/>
        <v>#REF!</v>
      </c>
      <c r="CF194" s="42" t="e">
        <f t="shared" si="150"/>
        <v>#REF!</v>
      </c>
      <c r="CG194" s="42" t="e">
        <f t="shared" si="151"/>
        <v>#REF!</v>
      </c>
      <c r="CH194" s="42" t="e">
        <f t="shared" si="129"/>
        <v>#REF!</v>
      </c>
      <c r="CI194" s="89">
        <f t="shared" si="152"/>
        <v>5.0297586232866003</v>
      </c>
      <c r="CJ194" s="89">
        <f t="shared" si="153"/>
        <v>1.3756949430294403</v>
      </c>
      <c r="CK194" s="42" t="e">
        <f t="shared" si="130"/>
        <v>#REF!</v>
      </c>
      <c r="CM194" s="89" t="e">
        <f t="shared" si="131"/>
        <v>#REF!</v>
      </c>
      <c r="CN194" s="89">
        <f t="shared" si="132"/>
        <v>0.17783966877265261</v>
      </c>
    </row>
    <row r="195" spans="4:92" ht="14.4" x14ac:dyDescent="0.3">
      <c r="D195" s="47"/>
      <c r="E195" s="32">
        <v>41709.518055555556</v>
      </c>
      <c r="F195" s="21">
        <f t="shared" si="99"/>
        <v>1826.0458333333372</v>
      </c>
      <c r="G195" s="21">
        <f t="shared" si="117"/>
        <v>300.06388888888614</v>
      </c>
      <c r="H195" s="21"/>
      <c r="I195" s="21">
        <v>1105</v>
      </c>
      <c r="J195" s="21">
        <v>16007</v>
      </c>
      <c r="K195" s="46">
        <v>15885</v>
      </c>
      <c r="L195" s="21">
        <v>16</v>
      </c>
      <c r="M195" s="51">
        <v>3.95</v>
      </c>
      <c r="N195" s="40"/>
      <c r="O195" s="40"/>
      <c r="P195" s="40"/>
      <c r="R195" s="22"/>
      <c r="S195" s="22"/>
      <c r="T195" s="22"/>
      <c r="U195" s="52">
        <f t="shared" si="103"/>
        <v>4.5948408769730872E-2</v>
      </c>
      <c r="V195" s="52">
        <f t="shared" si="104"/>
        <v>6.5652538310466042</v>
      </c>
      <c r="W195" s="52">
        <f t="shared" si="105"/>
        <v>1.4383578400018936E-2</v>
      </c>
      <c r="X195" s="248">
        <f>W195+V195+SUM($U$182:U195)</f>
        <v>6.8181754719580807</v>
      </c>
      <c r="Y195" s="104">
        <f>W195+V195+SUM($U$183:U195)-$X$183</f>
        <v>6.805375727611362</v>
      </c>
      <c r="Z195" s="42"/>
      <c r="AA195" s="1">
        <f t="shared" si="140"/>
        <v>1.7688812200529702E-2</v>
      </c>
      <c r="AB195" s="48">
        <f t="shared" si="106"/>
        <v>4.6301301805293182E-2</v>
      </c>
      <c r="AC195" s="48">
        <f t="shared" si="107"/>
        <v>6.6156763030256851</v>
      </c>
      <c r="AD195" s="48">
        <f t="shared" si="108"/>
        <v>0.42989147762350582</v>
      </c>
      <c r="AE195" s="48">
        <f t="shared" si="109"/>
        <v>0.43103880256542465</v>
      </c>
      <c r="AF195" s="48">
        <f t="shared" si="110"/>
        <v>0.42989147762350588</v>
      </c>
      <c r="AG195" s="238">
        <f t="shared" si="111"/>
        <v>1.1473246661942713E-3</v>
      </c>
      <c r="AH195" s="48">
        <f t="shared" si="112"/>
        <v>2.7572448965234715E-10</v>
      </c>
      <c r="AI195" s="48">
        <f>AE195+AC195+SUM($AB$182:AB195)</f>
        <v>7.3301586179716445</v>
      </c>
      <c r="AJ195" s="48">
        <f>AE195+AC195+SUM($AB$183:AB195)-$AI$183</f>
        <v>6.8228206927000663</v>
      </c>
      <c r="AK195" s="41">
        <f t="shared" si="141"/>
        <v>1.715414274844921E-2</v>
      </c>
      <c r="AL195" s="89"/>
      <c r="AM195" s="41">
        <v>536.78099999999995</v>
      </c>
      <c r="AN195" s="41">
        <v>5.3740115370112654E-2</v>
      </c>
      <c r="AO195" s="41"/>
      <c r="AP195" s="41"/>
      <c r="AQ195" s="41"/>
      <c r="AR195" s="41">
        <v>504.2765</v>
      </c>
      <c r="AS195" s="41">
        <v>0.1831406563273261</v>
      </c>
      <c r="AT195" s="41"/>
      <c r="AU195" s="41"/>
      <c r="AV195" s="89">
        <f t="shared" si="118"/>
        <v>0</v>
      </c>
      <c r="AW195" s="86">
        <f t="shared" si="119"/>
        <v>7.3172956233859511E-3</v>
      </c>
      <c r="AX195" s="86">
        <f t="shared" si="120"/>
        <v>0.42372150694203869</v>
      </c>
      <c r="AY195" s="86">
        <f t="shared" si="113"/>
        <v>0.12443644807561731</v>
      </c>
      <c r="AZ195" s="86">
        <f t="shared" si="114"/>
        <v>7.2057221698960268</v>
      </c>
      <c r="BA195" s="86">
        <f t="shared" si="133"/>
        <v>0.1188910925189198</v>
      </c>
      <c r="BB195" s="86">
        <f t="shared" si="134"/>
        <v>6.7039296001811461</v>
      </c>
      <c r="BC195" s="89">
        <f t="shared" si="154"/>
        <v>5.478735596949405E-3</v>
      </c>
      <c r="BD195" s="89">
        <f t="shared" si="154"/>
        <v>0.41188839078707495</v>
      </c>
      <c r="BE195" s="41">
        <f t="shared" si="142"/>
        <v>183.70281394647668</v>
      </c>
      <c r="BF195" s="89">
        <f t="shared" si="143"/>
        <v>0.74660380797660708</v>
      </c>
      <c r="BG195" s="89">
        <f t="shared" si="144"/>
        <v>0.25339619202339292</v>
      </c>
      <c r="BH195" s="89">
        <f t="shared" si="155"/>
        <v>0.31160788588256727</v>
      </c>
      <c r="BI195" s="89">
        <f t="shared" si="155"/>
        <v>0.10575924050145823</v>
      </c>
      <c r="BJ195" s="41">
        <f t="shared" si="145"/>
        <v>578.19899465306719</v>
      </c>
      <c r="BK195" s="89">
        <f t="shared" si="146"/>
        <v>0.24744515344987481</v>
      </c>
      <c r="BL195" s="89">
        <f t="shared" si="147"/>
        <v>0.75255484655012517</v>
      </c>
      <c r="BM195" s="104">
        <f t="shared" si="121"/>
        <v>0</v>
      </c>
      <c r="BN195" s="86">
        <f t="shared" si="122"/>
        <v>2.3909628721412835E-4</v>
      </c>
      <c r="BO195" s="86">
        <f t="shared" si="123"/>
        <v>1.4144482112804807E-2</v>
      </c>
      <c r="BP195" s="86">
        <f t="shared" si="115"/>
        <v>0.11333761290705435</v>
      </c>
      <c r="BQ195" s="86">
        <f t="shared" si="116"/>
        <v>6.7048378590510262</v>
      </c>
      <c r="BR195" s="86">
        <f t="shared" si="135"/>
        <v>0.11320328623171222</v>
      </c>
      <c r="BS195" s="86">
        <f t="shared" si="136"/>
        <v>6.6921724413796495</v>
      </c>
      <c r="BT195" s="89">
        <f t="shared" si="137"/>
        <v>9.2537078076284085E-3</v>
      </c>
      <c r="BU195" s="89">
        <f t="shared" si="137"/>
        <v>0.60420106685330399</v>
      </c>
      <c r="BV195" s="41">
        <f t="shared" si="124"/>
        <v>362.9382626116884</v>
      </c>
      <c r="BW195" s="89" t="e">
        <f t="shared" si="125"/>
        <v>#REF!</v>
      </c>
      <c r="BX195" s="42" t="e">
        <f t="shared" si="126"/>
        <v>#REF!</v>
      </c>
      <c r="BY195" s="89" t="e">
        <f t="shared" si="127"/>
        <v>#REF!</v>
      </c>
      <c r="BZ195" s="89" t="e">
        <f t="shared" si="127"/>
        <v>#REF!</v>
      </c>
      <c r="CA195" s="41">
        <f t="shared" si="138"/>
        <v>505.33722289647744</v>
      </c>
      <c r="CB195" s="89" t="e">
        <f t="shared" si="128"/>
        <v>#REF!</v>
      </c>
      <c r="CC195" s="89" t="e">
        <f t="shared" si="139"/>
        <v>#REF!</v>
      </c>
      <c r="CD195" s="41" t="e">
        <f t="shared" si="148"/>
        <v>#REF!</v>
      </c>
      <c r="CE195" s="41" t="e">
        <f t="shared" si="149"/>
        <v>#REF!</v>
      </c>
      <c r="CF195" s="42" t="e">
        <f t="shared" si="150"/>
        <v>#REF!</v>
      </c>
      <c r="CG195" s="42" t="e">
        <f t="shared" si="151"/>
        <v>#REF!</v>
      </c>
      <c r="CH195" s="42" t="e">
        <f t="shared" si="129"/>
        <v>#REF!</v>
      </c>
      <c r="CI195" s="89">
        <f t="shared" si="152"/>
        <v>5.1345467794339168</v>
      </c>
      <c r="CJ195" s="89">
        <f t="shared" si="153"/>
        <v>1.6882739132661491</v>
      </c>
      <c r="CK195" s="42" t="e">
        <f t="shared" si="130"/>
        <v>#REF!</v>
      </c>
      <c r="CM195" s="89" t="e">
        <f t="shared" si="131"/>
        <v>#REF!</v>
      </c>
      <c r="CN195" s="89">
        <f t="shared" si="132"/>
        <v>0.18154471555049556</v>
      </c>
    </row>
    <row r="196" spans="4:92" ht="14.4" x14ac:dyDescent="0.3">
      <c r="D196" s="47"/>
      <c r="E196" s="32">
        <v>41772.585416666669</v>
      </c>
      <c r="F196" s="21">
        <f t="shared" si="99"/>
        <v>1889.1131944444496</v>
      </c>
      <c r="G196" s="21">
        <f t="shared" si="117"/>
        <v>363.13124999999854</v>
      </c>
      <c r="H196" s="21"/>
      <c r="I196" s="21">
        <v>1105</v>
      </c>
      <c r="J196" s="21">
        <v>17810</v>
      </c>
      <c r="K196" s="46">
        <v>17151</v>
      </c>
      <c r="L196" s="21">
        <v>2</v>
      </c>
      <c r="M196" s="51">
        <v>3.95</v>
      </c>
      <c r="N196" s="40"/>
      <c r="O196" s="40"/>
      <c r="P196" s="40"/>
      <c r="R196" s="22"/>
      <c r="S196" s="22"/>
      <c r="T196" s="22"/>
      <c r="U196" s="52">
        <f t="shared" si="103"/>
        <v>4.9610397155156076E-2</v>
      </c>
      <c r="V196" s="52">
        <f t="shared" si="104"/>
        <v>7.088490302567223</v>
      </c>
      <c r="W196" s="52">
        <f t="shared" si="105"/>
        <v>1.5529918359378326E-2</v>
      </c>
      <c r="X196" s="248">
        <f>W196+V196+SUM($U$182:U196)</f>
        <v>7.3921686805932154</v>
      </c>
      <c r="Y196" s="104">
        <f>W196+V196+SUM($U$183:U196)-$X$183</f>
        <v>7.3793689362464967</v>
      </c>
      <c r="Z196" s="42"/>
      <c r="AA196" s="1">
        <f t="shared" si="140"/>
        <v>1.3778066781202695E-2</v>
      </c>
      <c r="AB196" s="48">
        <f t="shared" si="106"/>
        <v>5.1516598060365563E-2</v>
      </c>
      <c r="AC196" s="48">
        <f t="shared" si="107"/>
        <v>7.3608543110443838</v>
      </c>
      <c r="AD196" s="48">
        <f t="shared" si="108"/>
        <v>0.47831368879081898</v>
      </c>
      <c r="AE196" s="48">
        <f t="shared" si="109"/>
        <v>0.47959024637285008</v>
      </c>
      <c r="AF196" s="48">
        <f t="shared" si="110"/>
        <v>0.47831368879081887</v>
      </c>
      <c r="AG196" s="238">
        <f t="shared" si="111"/>
        <v>1.2765572752495764E-3</v>
      </c>
      <c r="AH196" s="48">
        <f t="shared" si="112"/>
        <v>3.0678160559182241E-10</v>
      </c>
      <c r="AI196" s="48">
        <f>AE196+AC196+SUM($AB$182:AB196)</f>
        <v>8.1754046678581354</v>
      </c>
      <c r="AJ196" s="48">
        <f>AE196+AC196+SUM($AB$183:AB196)-$AI$183</f>
        <v>7.6680667425865572</v>
      </c>
      <c r="AK196" s="41">
        <f t="shared" si="141"/>
        <v>1.4087885539137097E-2</v>
      </c>
      <c r="AL196" s="89"/>
      <c r="AM196" s="41">
        <v>493.83500000000004</v>
      </c>
      <c r="AN196" s="41">
        <v>1.1256469251057335</v>
      </c>
      <c r="AO196" s="41"/>
      <c r="AP196" s="41"/>
      <c r="AQ196" s="41"/>
      <c r="AR196" s="41">
        <v>473.6613333333334</v>
      </c>
      <c r="AS196" s="41">
        <v>0.27915825857984033</v>
      </c>
      <c r="AT196" s="41"/>
      <c r="AU196" s="41"/>
      <c r="AV196" s="89">
        <f t="shared" si="118"/>
        <v>0</v>
      </c>
      <c r="AW196" s="86">
        <f t="shared" si="119"/>
        <v>7.9177411971738006E-3</v>
      </c>
      <c r="AX196" s="86">
        <f t="shared" si="120"/>
        <v>0.47167250517567627</v>
      </c>
      <c r="AY196" s="86">
        <f t="shared" si="113"/>
        <v>0.13497092326590696</v>
      </c>
      <c r="AZ196" s="86">
        <f t="shared" si="114"/>
        <v>8.040433744592228</v>
      </c>
      <c r="BA196" s="86">
        <f t="shared" si="133"/>
        <v>0.12942556770920946</v>
      </c>
      <c r="BB196" s="86">
        <f t="shared" si="134"/>
        <v>7.5386411748773465</v>
      </c>
      <c r="BC196" s="89">
        <f t="shared" si="154"/>
        <v>1.0534475190289661E-2</v>
      </c>
      <c r="BD196" s="89">
        <f t="shared" si="154"/>
        <v>0.83471157469620039</v>
      </c>
      <c r="BE196" s="41">
        <f t="shared" si="142"/>
        <v>123.09982189853285</v>
      </c>
      <c r="BF196" s="89">
        <f t="shared" si="143"/>
        <v>0.82328517892616504</v>
      </c>
      <c r="BG196" s="89">
        <f t="shared" si="144"/>
        <v>0.17671482107383496</v>
      </c>
      <c r="BH196" s="89">
        <f t="shared" si="155"/>
        <v>0.69587854541743388</v>
      </c>
      <c r="BI196" s="89">
        <f t="shared" si="155"/>
        <v>0.14936750446905703</v>
      </c>
      <c r="BJ196" s="41">
        <f t="shared" si="145"/>
        <v>527.80840856192651</v>
      </c>
      <c r="BK196" s="89">
        <f t="shared" si="146"/>
        <v>0.31120469887567681</v>
      </c>
      <c r="BL196" s="89">
        <f t="shared" si="147"/>
        <v>0.68879530112432319</v>
      </c>
      <c r="BM196" s="104">
        <f t="shared" si="121"/>
        <v>0</v>
      </c>
      <c r="BN196" s="86">
        <f t="shared" si="122"/>
        <v>2.52983402045059E-4</v>
      </c>
      <c r="BO196" s="86">
        <f t="shared" si="123"/>
        <v>1.5276934957333265E-2</v>
      </c>
      <c r="BP196" s="86">
        <f t="shared" si="115"/>
        <v>0.12041891902014275</v>
      </c>
      <c r="BQ196" s="86">
        <f t="shared" si="116"/>
        <v>7.271749761573072</v>
      </c>
      <c r="BR196" s="86">
        <f t="shared" si="135"/>
        <v>0.12028459234480061</v>
      </c>
      <c r="BS196" s="86">
        <f t="shared" si="136"/>
        <v>7.2590843439016952</v>
      </c>
      <c r="BT196" s="89">
        <f t="shared" si="137"/>
        <v>7.0813061130883953E-3</v>
      </c>
      <c r="BU196" s="89">
        <f t="shared" si="137"/>
        <v>0.56691190252204571</v>
      </c>
      <c r="BV196" s="41">
        <f>1000*((BT196/BU196)/0.0112372-1)</f>
        <v>111.57733471797337</v>
      </c>
      <c r="BW196" s="89" t="e">
        <f t="shared" si="125"/>
        <v>#REF!</v>
      </c>
      <c r="BX196" s="42" t="e">
        <f t="shared" si="126"/>
        <v>#REF!</v>
      </c>
      <c r="BY196" s="89" t="e">
        <f t="shared" si="127"/>
        <v>#REF!</v>
      </c>
      <c r="BZ196" s="89" t="e">
        <f t="shared" si="127"/>
        <v>#REF!</v>
      </c>
      <c r="CA196" s="41">
        <f t="shared" si="138"/>
        <v>474.58580071033407</v>
      </c>
      <c r="CB196" s="89" t="e">
        <f t="shared" si="128"/>
        <v>#REF!</v>
      </c>
      <c r="CC196" s="89" t="e">
        <f t="shared" si="139"/>
        <v>#REF!</v>
      </c>
      <c r="CD196" s="41" t="e">
        <f t="shared" si="148"/>
        <v>#REF!</v>
      </c>
      <c r="CE196" s="41" t="e">
        <f t="shared" si="149"/>
        <v>#REF!</v>
      </c>
      <c r="CF196" s="42" t="e">
        <f t="shared" si="150"/>
        <v>#REF!</v>
      </c>
      <c r="CG196" s="42" t="e">
        <f t="shared" si="151"/>
        <v>#REF!</v>
      </c>
      <c r="CH196" s="42" t="e">
        <f t="shared" si="129"/>
        <v>#REF!</v>
      </c>
      <c r="CI196" s="89">
        <f t="shared" si="152"/>
        <v>5.2817283410013154</v>
      </c>
      <c r="CJ196" s="89">
        <f t="shared" si="153"/>
        <v>2.3863384015852414</v>
      </c>
      <c r="CK196" s="42" t="e">
        <f t="shared" si="130"/>
        <v>#REF!</v>
      </c>
      <c r="CM196" s="89" t="e">
        <f t="shared" si="131"/>
        <v>#REF!</v>
      </c>
      <c r="CN196" s="89">
        <f t="shared" si="132"/>
        <v>0.18674868697715707</v>
      </c>
    </row>
    <row r="197" spans="4:92" ht="14.4" x14ac:dyDescent="0.3">
      <c r="D197" s="47"/>
      <c r="E197" s="32">
        <v>42073.472222222219</v>
      </c>
      <c r="F197" s="21">
        <f t="shared" si="99"/>
        <v>2190</v>
      </c>
      <c r="G197" s="21">
        <f t="shared" si="117"/>
        <v>664.01805555554893</v>
      </c>
      <c r="H197" s="21"/>
      <c r="I197" s="21">
        <v>1117</v>
      </c>
      <c r="J197" s="21">
        <v>20622</v>
      </c>
      <c r="K197" s="46">
        <v>20423</v>
      </c>
      <c r="L197" s="21">
        <v>7</v>
      </c>
      <c r="M197" s="51">
        <v>3.95</v>
      </c>
      <c r="N197" s="40"/>
      <c r="O197" s="40"/>
      <c r="P197" s="40"/>
      <c r="R197" s="22"/>
      <c r="S197" s="22"/>
      <c r="T197" s="22"/>
      <c r="U197" s="52">
        <f t="shared" si="103"/>
        <v>5.9716409745031479E-2</v>
      </c>
      <c r="V197" s="52">
        <f t="shared" si="104"/>
        <v>8.532469314001295</v>
      </c>
      <c r="W197" s="52">
        <f t="shared" si="105"/>
        <v>1.8693480021035033E-2</v>
      </c>
      <c r="X197" s="248">
        <f>W197+V197+SUM($U$182:U197)</f>
        <v>8.8990276634339764</v>
      </c>
      <c r="Y197" s="104">
        <f>W197+V197+SUM($U$183:U197)-$X$183</f>
        <v>8.8862279190872577</v>
      </c>
      <c r="Z197" s="42"/>
      <c r="AA197" s="1">
        <f t="shared" si="140"/>
        <v>6.191050160174961E-3</v>
      </c>
      <c r="AB197" s="48">
        <f t="shared" si="106"/>
        <v>6.0298281435736137E-2</v>
      </c>
      <c r="AC197" s="48">
        <f t="shared" si="107"/>
        <v>8.6156089797451259</v>
      </c>
      <c r="AD197" s="48">
        <f t="shared" si="108"/>
        <v>0.55984856351497325</v>
      </c>
      <c r="AE197" s="48">
        <f t="shared" si="109"/>
        <v>0.56134272716801648</v>
      </c>
      <c r="AF197" s="48">
        <f t="shared" si="110"/>
        <v>0.55984856351497314</v>
      </c>
      <c r="AG197" s="238">
        <f t="shared" si="111"/>
        <v>1.494163293966722E-3</v>
      </c>
      <c r="AH197" s="48">
        <f t="shared" si="112"/>
        <v>3.5907657511869975E-10</v>
      </c>
      <c r="AI197" s="48">
        <f>AE197+AC197+SUM($AB$182:AB197)</f>
        <v>9.5722100987897782</v>
      </c>
      <c r="AJ197" s="48">
        <f>AE197+AC197+SUM($AB$183:AB197)-$AI$183</f>
        <v>9.0648721735182001</v>
      </c>
      <c r="AK197" s="41">
        <f t="shared" si="141"/>
        <v>6.264168874878062E-3</v>
      </c>
      <c r="AL197" s="89"/>
      <c r="AM197" s="41">
        <v>368.23699999999997</v>
      </c>
      <c r="AN197" s="41">
        <v>0.14566399692440082</v>
      </c>
      <c r="AO197" s="41"/>
      <c r="AP197" s="41"/>
      <c r="AQ197" s="41"/>
      <c r="AR197" s="41">
        <v>373.61500000000001</v>
      </c>
      <c r="AS197" s="41">
        <v>0.45099999999999341</v>
      </c>
      <c r="AT197" s="41"/>
      <c r="AU197" s="41"/>
      <c r="AV197" s="89">
        <f t="shared" si="118"/>
        <v>0</v>
      </c>
      <c r="AW197" s="86">
        <f t="shared" si="119"/>
        <v>8.5000407865442329E-3</v>
      </c>
      <c r="AX197" s="86">
        <f t="shared" si="120"/>
        <v>0.55284268638147227</v>
      </c>
      <c r="AY197" s="86">
        <f t="shared" si="113"/>
        <v>0.14494563182027381</v>
      </c>
      <c r="AZ197" s="86">
        <f t="shared" si="114"/>
        <v>9.427264466969504</v>
      </c>
      <c r="BA197" s="86">
        <f t="shared" si="133"/>
        <v>0.13940027626357632</v>
      </c>
      <c r="BB197" s="86">
        <f t="shared" si="134"/>
        <v>8.9254718972546225</v>
      </c>
      <c r="BC197" s="89">
        <f t="shared" si="154"/>
        <v>9.9747085543668568E-3</v>
      </c>
      <c r="BD197" s="89">
        <f t="shared" si="154"/>
        <v>1.386830722377276</v>
      </c>
      <c r="BE197" s="41">
        <f t="shared" si="142"/>
        <v>-359.94300146565104</v>
      </c>
      <c r="BF197" s="89">
        <f t="shared" si="143"/>
        <v>1.4344824923130624</v>
      </c>
      <c r="BG197" s="89">
        <f t="shared" si="144"/>
        <v>-0.43448249231306235</v>
      </c>
      <c r="BH197" s="89">
        <f t="shared" si="155"/>
        <v>2.0036929358392443</v>
      </c>
      <c r="BI197" s="89">
        <f t="shared" si="155"/>
        <v>-0.60688750490760124</v>
      </c>
      <c r="BJ197" s="41">
        <f t="shared" si="145"/>
        <v>389.87049968355313</v>
      </c>
      <c r="BK197" s="89">
        <f t="shared" si="146"/>
        <v>0.48573845704954793</v>
      </c>
      <c r="BL197" s="89">
        <f t="shared" si="147"/>
        <v>0.51426154295045201</v>
      </c>
      <c r="BM197" s="104">
        <f t="shared" si="121"/>
        <v>0</v>
      </c>
      <c r="BN197" s="86">
        <f t="shared" si="122"/>
        <v>2.8415867168912046E-4</v>
      </c>
      <c r="BO197" s="86">
        <f t="shared" si="123"/>
        <v>1.8409321349345913E-2</v>
      </c>
      <c r="BP197" s="86">
        <f t="shared" si="115"/>
        <v>0.13527368244546492</v>
      </c>
      <c r="BQ197" s="86">
        <f t="shared" si="116"/>
        <v>8.7637539809885112</v>
      </c>
      <c r="BR197" s="86">
        <f t="shared" si="135"/>
        <v>0.13513935577012279</v>
      </c>
      <c r="BS197" s="86">
        <f t="shared" si="136"/>
        <v>8.7510885633171345</v>
      </c>
      <c r="BT197" s="89">
        <f t="shared" si="137"/>
        <v>1.4854763425322173E-2</v>
      </c>
      <c r="BU197" s="89">
        <f t="shared" si="137"/>
        <v>1.4920042194154393</v>
      </c>
      <c r="BV197" s="41">
        <f>1000*((BT197/BU197)/0.0112372-1)</f>
        <v>-113.99213347577741</v>
      </c>
      <c r="BW197" s="89" t="e">
        <f t="shared" si="125"/>
        <v>#REF!</v>
      </c>
      <c r="BX197" s="42" t="e">
        <f t="shared" si="126"/>
        <v>#REF!</v>
      </c>
      <c r="BY197" s="89" t="e">
        <f t="shared" si="127"/>
        <v>#REF!</v>
      </c>
      <c r="BZ197" s="89" t="e">
        <f t="shared" si="127"/>
        <v>#REF!</v>
      </c>
      <c r="CA197" s="41">
        <f t="shared" si="138"/>
        <v>374.23705496211011</v>
      </c>
      <c r="CB197" s="89" t="e">
        <f t="shared" si="128"/>
        <v>#REF!</v>
      </c>
      <c r="CC197" s="89" t="e">
        <f t="shared" ref="CC197:CC208" si="156">1-CB197</f>
        <v>#REF!</v>
      </c>
      <c r="CD197" s="41" t="e">
        <f t="shared" si="148"/>
        <v>#REF!</v>
      </c>
      <c r="CE197" s="41" t="e">
        <f t="shared" si="149"/>
        <v>#REF!</v>
      </c>
      <c r="CF197" s="42" t="e">
        <f t="shared" si="150"/>
        <v>#REF!</v>
      </c>
      <c r="CG197" s="42" t="e">
        <f t="shared" si="151"/>
        <v>#REF!</v>
      </c>
      <c r="CH197" s="139" t="e">
        <f t="shared" si="129"/>
        <v>#REF!</v>
      </c>
      <c r="CI197" s="140">
        <f t="shared" si="152"/>
        <v>4.6617151506020873</v>
      </c>
      <c r="CJ197" s="140">
        <f t="shared" si="153"/>
        <v>4.4031570229161128</v>
      </c>
      <c r="CK197" s="139" t="e">
        <f t="shared" si="130"/>
        <v>#REF!</v>
      </c>
      <c r="CM197" s="89" t="e">
        <f t="shared" si="131"/>
        <v>#REF!</v>
      </c>
      <c r="CN197" s="89">
        <f t="shared" si="132"/>
        <v>0.16482657327874164</v>
      </c>
    </row>
    <row r="198" spans="4:92" ht="14.4" x14ac:dyDescent="0.3">
      <c r="D198" s="94" t="s">
        <v>127</v>
      </c>
      <c r="E198" s="32">
        <v>42284.613888888889</v>
      </c>
      <c r="F198" s="21">
        <f t="shared" si="99"/>
        <v>2401.1416666666701</v>
      </c>
      <c r="G198" s="21">
        <f t="shared" si="117"/>
        <v>875.15972222221899</v>
      </c>
      <c r="H198" s="21"/>
      <c r="I198" s="21">
        <v>1132</v>
      </c>
      <c r="J198" s="21">
        <v>24785</v>
      </c>
      <c r="K198" s="46">
        <v>24960</v>
      </c>
      <c r="L198" s="21">
        <v>7</v>
      </c>
      <c r="M198" s="51">
        <v>3.95</v>
      </c>
      <c r="N198" s="40"/>
      <c r="O198" s="40"/>
      <c r="P198" s="40"/>
      <c r="R198" s="22"/>
      <c r="S198" s="22"/>
      <c r="T198" s="22"/>
      <c r="U198" s="52">
        <f t="shared" si="103"/>
        <v>7.3962568872953688E-2</v>
      </c>
      <c r="V198" s="52">
        <f t="shared" si="104"/>
        <v>10.568005544668431</v>
      </c>
      <c r="W198" s="52">
        <f t="shared" si="105"/>
        <v>2.31530631100277E-2</v>
      </c>
      <c r="X198" s="248">
        <f>W198+V198+SUM($U$182:U198)</f>
        <v>11.012986046063057</v>
      </c>
      <c r="Y198" s="104">
        <f>W198+V198+SUM($U$183:U198)-$X$183</f>
        <v>11.000186301716338</v>
      </c>
      <c r="Z198" s="42"/>
      <c r="AA198" s="1">
        <f t="shared" si="140"/>
        <v>6.8940592041291885E-3</v>
      </c>
      <c r="AB198" s="48">
        <f t="shared" si="106"/>
        <v>7.344400118253834E-2</v>
      </c>
      <c r="AC198" s="48">
        <f t="shared" si="107"/>
        <v>10.493910954511502</v>
      </c>
      <c r="AD198" s="48">
        <f t="shared" si="108"/>
        <v>0.68190199756617831</v>
      </c>
      <c r="AE198" s="48">
        <f t="shared" si="109"/>
        <v>0.68372190610234396</v>
      </c>
      <c r="AF198" s="48">
        <f t="shared" si="110"/>
        <v>0.6819019975661782</v>
      </c>
      <c r="AG198" s="238">
        <f t="shared" si="111"/>
        <v>1.8199080988062922E-3</v>
      </c>
      <c r="AH198" s="48">
        <f t="shared" si="112"/>
        <v>4.3735940361328543E-10</v>
      </c>
      <c r="AI198" s="48">
        <f>AE198+AC198+SUM($AB$182:AB198)</f>
        <v>11.646335253673021</v>
      </c>
      <c r="AJ198" s="48">
        <f>AE198+AC198+SUM($AB$183:AB198)-$AI$183</f>
        <v>11.138997328401443</v>
      </c>
      <c r="AK198" s="41">
        <f t="shared" si="141"/>
        <v>6.9256430680465662E-3</v>
      </c>
      <c r="AL198" s="89"/>
      <c r="AM198" s="41">
        <v>320.94049999999999</v>
      </c>
      <c r="AN198" s="41">
        <v>8.8388347648318447E-2</v>
      </c>
      <c r="AO198" s="41"/>
      <c r="AP198" s="41"/>
      <c r="AQ198" s="41"/>
      <c r="AR198" s="41">
        <v>334.51800000000003</v>
      </c>
      <c r="AS198" s="41">
        <v>0.10182337649082651</v>
      </c>
      <c r="AT198" s="41"/>
      <c r="AU198" s="41"/>
      <c r="AV198" s="89">
        <f t="shared" si="118"/>
        <v>0</v>
      </c>
      <c r="AW198" s="86">
        <f t="shared" si="119"/>
        <v>1.0000499967253053E-2</v>
      </c>
      <c r="AX198" s="86">
        <f t="shared" si="120"/>
        <v>0.67372140613509091</v>
      </c>
      <c r="AY198" s="86">
        <f t="shared" si="113"/>
        <v>0.17034582961795763</v>
      </c>
      <c r="AZ198" s="86">
        <f t="shared" si="114"/>
        <v>11.475989424055063</v>
      </c>
      <c r="BA198" s="86">
        <f t="shared" si="133"/>
        <v>0.16480047406126014</v>
      </c>
      <c r="BB198" s="86">
        <f t="shared" si="134"/>
        <v>10.974196854340182</v>
      </c>
      <c r="BC198" s="89">
        <f t="shared" si="154"/>
        <v>2.5400197797683821E-2</v>
      </c>
      <c r="BD198" s="89">
        <f t="shared" si="154"/>
        <v>2.0487249570855592</v>
      </c>
      <c r="BE198" s="41">
        <f t="shared" si="142"/>
        <v>103.30434912481712</v>
      </c>
      <c r="BF198" s="89">
        <f t="shared" si="143"/>
        <v>0.84833252295304573</v>
      </c>
      <c r="BG198" s="89">
        <f t="shared" si="144"/>
        <v>0.15166747704695427</v>
      </c>
      <c r="BH198" s="89">
        <f t="shared" si="155"/>
        <v>1.7595478255624779</v>
      </c>
      <c r="BI198" s="89">
        <f t="shared" si="155"/>
        <v>0.31457732932076465</v>
      </c>
      <c r="BJ198" s="41">
        <f t="shared" si="145"/>
        <v>336.37271462482852</v>
      </c>
      <c r="BK198" s="89">
        <f t="shared" si="146"/>
        <v>0.55342956209964855</v>
      </c>
      <c r="BL198" s="89">
        <f t="shared" si="147"/>
        <v>0.44657043790035145</v>
      </c>
      <c r="BM198" s="104">
        <f t="shared" si="121"/>
        <v>0</v>
      </c>
      <c r="BN198" s="86">
        <f t="shared" si="122"/>
        <v>3.4207911988154421E-4</v>
      </c>
      <c r="BO198" s="86">
        <f t="shared" si="123"/>
        <v>2.2810983990146156E-2</v>
      </c>
      <c r="BP198" s="86">
        <f t="shared" si="115"/>
        <v>0.16271335485944136</v>
      </c>
      <c r="BQ198" s="86">
        <f t="shared" si="116"/>
        <v>10.850272691203616</v>
      </c>
      <c r="BR198" s="86">
        <f t="shared" si="135"/>
        <v>0.16257902818409922</v>
      </c>
      <c r="BS198" s="86">
        <f t="shared" si="136"/>
        <v>10.837607273532239</v>
      </c>
      <c r="BT198" s="89">
        <f t="shared" si="137"/>
        <v>2.7439672413976435E-2</v>
      </c>
      <c r="BU198" s="89">
        <f t="shared" si="137"/>
        <v>2.0865187102151044</v>
      </c>
      <c r="BV198" s="41">
        <f>1000*((BT198/BU198)/0.0112372-1)</f>
        <v>170.30356582443318</v>
      </c>
      <c r="BW198" s="89" t="e">
        <f t="shared" si="125"/>
        <v>#REF!</v>
      </c>
      <c r="BX198" s="42" t="e">
        <f t="shared" si="126"/>
        <v>#REF!</v>
      </c>
      <c r="BY198" s="89" t="e">
        <f t="shared" si="127"/>
        <v>#REF!</v>
      </c>
      <c r="BZ198" s="89" t="e">
        <f t="shared" si="127"/>
        <v>#REF!</v>
      </c>
      <c r="CA198" s="41">
        <f t="shared" si="138"/>
        <v>334.97460246815416</v>
      </c>
      <c r="CB198" s="89" t="e">
        <f t="shared" si="128"/>
        <v>#REF!</v>
      </c>
      <c r="CC198" s="89" t="e">
        <f t="shared" si="156"/>
        <v>#REF!</v>
      </c>
      <c r="CD198" s="41" t="e">
        <f t="shared" si="148"/>
        <v>#REF!</v>
      </c>
      <c r="CE198" s="41" t="e">
        <f t="shared" si="149"/>
        <v>#REF!</v>
      </c>
      <c r="CF198" s="42" t="e">
        <f t="shared" si="150"/>
        <v>#REF!</v>
      </c>
      <c r="CG198" s="42" t="e">
        <f t="shared" si="151"/>
        <v>#REF!</v>
      </c>
      <c r="CH198" s="42" t="e">
        <f t="shared" si="129"/>
        <v>#REF!</v>
      </c>
      <c r="CI198" s="89">
        <f t="shared" si="152"/>
        <v>4.9743469147150767</v>
      </c>
      <c r="CJ198" s="89">
        <f t="shared" si="153"/>
        <v>6.164650413686366</v>
      </c>
      <c r="CK198" s="42" t="e">
        <f t="shared" si="130"/>
        <v>#REF!</v>
      </c>
      <c r="CM198" s="89" t="e">
        <f t="shared" si="131"/>
        <v>#REF!</v>
      </c>
      <c r="CN198" s="89">
        <f t="shared" si="132"/>
        <v>0.17588044952645202</v>
      </c>
    </row>
    <row r="199" spans="4:92" ht="14.4" x14ac:dyDescent="0.3">
      <c r="D199" s="47"/>
      <c r="E199" s="32">
        <v>42488.463194444441</v>
      </c>
      <c r="F199" s="21">
        <f t="shared" ref="F199:F205" si="157">E199-E$137</f>
        <v>2604.9909722222219</v>
      </c>
      <c r="G199" s="21">
        <f t="shared" ref="G199:G204" si="158">E199-E$183</f>
        <v>1079.0090277777708</v>
      </c>
      <c r="H199" s="21"/>
      <c r="I199" s="21">
        <v>1106</v>
      </c>
      <c r="J199" s="21">
        <v>34501</v>
      </c>
      <c r="K199" s="46">
        <v>33254</v>
      </c>
      <c r="L199" s="21">
        <v>7</v>
      </c>
      <c r="M199" s="51">
        <v>3.95</v>
      </c>
      <c r="N199" s="40"/>
      <c r="O199" s="40"/>
      <c r="P199" s="40"/>
      <c r="R199" s="22"/>
      <c r="S199" s="22"/>
      <c r="T199" s="22"/>
      <c r="U199" s="52">
        <f t="shared" si="103"/>
        <v>9.6276434500965818E-2</v>
      </c>
      <c r="V199" s="52">
        <f t="shared" si="104"/>
        <v>13.756281172099344</v>
      </c>
      <c r="W199" s="52">
        <f t="shared" si="105"/>
        <v>3.0138141467723353E-2</v>
      </c>
      <c r="X199" s="248">
        <f>W199+V199+SUM($U$182:U199)</f>
        <v>14.304523186352633</v>
      </c>
      <c r="Y199" s="104">
        <f>W199+V199+SUM($U$183:U199)-$X$183</f>
        <v>14.291723442005914</v>
      </c>
      <c r="Z199" s="42"/>
      <c r="AA199" s="1">
        <f t="shared" si="140"/>
        <v>9.4489843640755064E-3</v>
      </c>
      <c r="AB199" s="48">
        <f t="shared" si="106"/>
        <v>9.9886728415162745E-2</v>
      </c>
      <c r="AC199" s="48">
        <f t="shared" si="107"/>
        <v>14.272131374228648</v>
      </c>
      <c r="AD199" s="48">
        <f t="shared" si="108"/>
        <v>0.92741351968775909</v>
      </c>
      <c r="AE199" s="48">
        <f t="shared" si="109"/>
        <v>0.9298886668306906</v>
      </c>
      <c r="AF199" s="48">
        <f t="shared" si="110"/>
        <v>0.92741351968775909</v>
      </c>
      <c r="AG199" s="238">
        <f t="shared" si="111"/>
        <v>2.4751465481055446E-3</v>
      </c>
      <c r="AH199" s="48">
        <f t="shared" si="112"/>
        <v>5.9482597986402255E-10</v>
      </c>
      <c r="AI199" s="48">
        <f>AE199+AC199+SUM($AB$182:AB199)</f>
        <v>15.770609162533676</v>
      </c>
      <c r="AJ199" s="48">
        <f>AE199+AC199+SUM($AB$183:AB199)-$AI$183</f>
        <v>15.263271237262098</v>
      </c>
      <c r="AK199" s="41">
        <f t="shared" si="141"/>
        <v>1.0222759612814556E-2</v>
      </c>
      <c r="AL199" s="89"/>
      <c r="AM199" s="41">
        <v>287.214</v>
      </c>
      <c r="AN199" s="41">
        <v>0.4567909806464801</v>
      </c>
      <c r="AO199" s="41"/>
      <c r="AP199" s="41"/>
      <c r="AQ199" s="41"/>
      <c r="AR199" s="41">
        <v>305.4665</v>
      </c>
      <c r="AS199" s="41">
        <v>9.5459415460177485E-2</v>
      </c>
      <c r="AT199" s="41"/>
      <c r="AU199" s="41"/>
      <c r="AV199" s="89">
        <f t="shared" si="118"/>
        <v>0</v>
      </c>
      <c r="AW199" s="86">
        <f t="shared" si="119"/>
        <v>1.3258759354102452E-2</v>
      </c>
      <c r="AX199" s="86">
        <f t="shared" si="120"/>
        <v>0.91662990747658812</v>
      </c>
      <c r="AY199" s="86">
        <f t="shared" si="113"/>
        <v>0.22486424365865387</v>
      </c>
      <c r="AZ199" s="86">
        <f t="shared" si="114"/>
        <v>15.545744918875021</v>
      </c>
      <c r="BA199" s="86">
        <f>AY199-$AY$183</f>
        <v>0.21931888810195638</v>
      </c>
      <c r="BB199" s="86">
        <f>AZ199-$AZ$183</f>
        <v>15.04395234916014</v>
      </c>
      <c r="BC199" s="89">
        <f>BA199-BA198</f>
        <v>5.4518414040696239E-2</v>
      </c>
      <c r="BD199" s="89">
        <f>BB199-BB198</f>
        <v>4.0697554948199581</v>
      </c>
      <c r="BE199" s="41">
        <f>1000*(((BC199)/((BD199))/0.0112372-1))</f>
        <v>192.11124559546056</v>
      </c>
      <c r="BF199" s="89">
        <f t="shared" si="143"/>
        <v>0.73596456320351644</v>
      </c>
      <c r="BG199" s="89">
        <f>1-BF199</f>
        <v>0.26403543679648356</v>
      </c>
      <c r="BH199" s="89">
        <f>BF199*($AJ199-$AJ198)</f>
        <v>3.0353194458662913</v>
      </c>
      <c r="BI199" s="89">
        <f>BG199*($AJ199-$AJ198)</f>
        <v>1.0889544629943637</v>
      </c>
      <c r="BJ199" s="41">
        <f t="shared" ref="BJ199:BJ208" si="159">1000*((BA199/BB199)/0.0112372-1)</f>
        <v>297.34647387062643</v>
      </c>
      <c r="BK199" s="89">
        <f t="shared" si="146"/>
        <v>0.60280972540366917</v>
      </c>
      <c r="BL199" s="89">
        <f t="shared" ref="BL199:BL208" si="160">1-BK199</f>
        <v>0.39719027459633083</v>
      </c>
      <c r="BM199" s="104">
        <f t="shared" si="121"/>
        <v>0</v>
      </c>
      <c r="BN199" s="86">
        <f t="shared" si="122"/>
        <v>4.3572811159106037E-4</v>
      </c>
      <c r="BO199" s="86">
        <f t="shared" si="123"/>
        <v>2.9702413356132294E-2</v>
      </c>
      <c r="BP199" s="86">
        <f t="shared" si="115"/>
        <v>0.20681045916103083</v>
      </c>
      <c r="BQ199" s="86">
        <f t="shared" si="116"/>
        <v>14.097712727191603</v>
      </c>
      <c r="BR199" s="86">
        <f>BP199-$BP$183</f>
        <v>0.2066761324856887</v>
      </c>
      <c r="BS199" s="86">
        <f>BQ199-$BQ$183</f>
        <v>14.085047309520226</v>
      </c>
      <c r="BT199" s="89">
        <f>BR199-BR198</f>
        <v>4.4097104301589474E-2</v>
      </c>
      <c r="BU199" s="89">
        <f>BS199-BS198</f>
        <v>3.2474400359879869</v>
      </c>
      <c r="BV199" s="41">
        <f>1000*((BT199/BU199)/0.0112372-1)</f>
        <v>208.40028981742952</v>
      </c>
      <c r="BW199" s="89" t="e">
        <f t="shared" si="125"/>
        <v>#REF!</v>
      </c>
      <c r="BX199" s="42" t="e">
        <f>1-BW199</f>
        <v>#REF!</v>
      </c>
      <c r="BY199" s="89" t="e">
        <f>BW199*($X199-$X198)</f>
        <v>#REF!</v>
      </c>
      <c r="BZ199" s="89" t="e">
        <f>BX199*($X199-$X198)</f>
        <v>#REF!</v>
      </c>
      <c r="CA199" s="41">
        <f t="shared" ref="CA199:CA208" si="161">1000*((BR199/BS199/0.0112372-1))</f>
        <v>305.79170507370981</v>
      </c>
      <c r="CB199" s="89" t="e">
        <f t="shared" si="128"/>
        <v>#REF!</v>
      </c>
      <c r="CC199" s="89" t="e">
        <f t="shared" si="156"/>
        <v>#REF!</v>
      </c>
      <c r="CD199" s="41" t="e">
        <f t="shared" ref="CD199:CD208" si="162">CK199+CJ199</f>
        <v>#REF!</v>
      </c>
      <c r="CE199" s="41" t="e">
        <f t="shared" si="149"/>
        <v>#REF!</v>
      </c>
      <c r="CF199" s="42" t="e">
        <f t="shared" ref="CF199:CF208" si="163">CK199*13.49+CJ199</f>
        <v>#REF!</v>
      </c>
      <c r="CG199" s="42" t="e">
        <f t="shared" ref="CG199:CG208" si="164">CH199*13.49+CI199</f>
        <v>#REF!</v>
      </c>
      <c r="CH199" s="42" t="e">
        <f t="shared" si="129"/>
        <v>#REF!</v>
      </c>
      <c r="CI199" s="89">
        <f t="shared" si="152"/>
        <v>6.0624228939664109</v>
      </c>
      <c r="CJ199" s="89">
        <f t="shared" si="153"/>
        <v>9.2008483432956876</v>
      </c>
      <c r="CK199" s="42" t="e">
        <f t="shared" si="130"/>
        <v>#REF!</v>
      </c>
      <c r="CM199" s="89" t="e">
        <f t="shared" si="131"/>
        <v>#REF!</v>
      </c>
      <c r="CN199" s="89">
        <f t="shared" si="132"/>
        <v>0.21435209125766019</v>
      </c>
    </row>
    <row r="200" spans="4:92" ht="14.4" x14ac:dyDescent="0.3">
      <c r="D200" s="47"/>
      <c r="E200" s="32">
        <v>42600.436111111114</v>
      </c>
      <c r="F200" s="21">
        <f t="shared" si="157"/>
        <v>2716.9638888888949</v>
      </c>
      <c r="G200" s="21">
        <f t="shared" si="158"/>
        <v>1190.9819444444438</v>
      </c>
      <c r="H200" s="21"/>
      <c r="I200" s="21">
        <v>1103</v>
      </c>
      <c r="J200" s="21">
        <v>37980</v>
      </c>
      <c r="K200" s="46">
        <v>34654</v>
      </c>
      <c r="L200" s="21">
        <v>9</v>
      </c>
      <c r="M200" s="51">
        <v>3.95</v>
      </c>
      <c r="N200" s="40"/>
      <c r="O200" s="40"/>
      <c r="P200" s="40"/>
      <c r="R200" s="22"/>
      <c r="S200" s="22"/>
      <c r="T200" s="22"/>
      <c r="U200" s="52">
        <f t="shared" si="103"/>
        <v>0.10005754948131995</v>
      </c>
      <c r="V200" s="52">
        <f t="shared" si="104"/>
        <v>14.296538827915073</v>
      </c>
      <c r="W200" s="52">
        <f t="shared" si="105"/>
        <v>3.1321772527331176E-2</v>
      </c>
      <c r="X200" s="248">
        <f>W200+V200+SUM($U$182:U200)</f>
        <v>14.94602202270929</v>
      </c>
      <c r="Y200" s="104">
        <f>W200+V200+SUM($U$183:U200)-$X$183</f>
        <v>14.933222278362571</v>
      </c>
      <c r="Z200" s="42"/>
      <c r="AA200" s="1">
        <f t="shared" ref="AA200:AA208" si="165">LINEST(Y197:Y200,F197:F200,TRUE,TRUE)</f>
        <v>1.2125195803029903E-2</v>
      </c>
      <c r="AB200" s="48">
        <f t="shared" si="106"/>
        <v>0.10966081056445236</v>
      </c>
      <c r="AC200" s="48">
        <f t="shared" si="107"/>
        <v>15.668683115490692</v>
      </c>
      <c r="AD200" s="48">
        <f t="shared" si="108"/>
        <v>1.0181624717418738</v>
      </c>
      <c r="AE200" s="48">
        <f t="shared" si="109"/>
        <v>1.020879816140541</v>
      </c>
      <c r="AF200" s="48">
        <f t="shared" si="110"/>
        <v>1.0181624717418736</v>
      </c>
      <c r="AG200" s="238">
        <f t="shared" si="111"/>
        <v>2.7173437456367612E-3</v>
      </c>
      <c r="AH200" s="48">
        <f t="shared" si="112"/>
        <v>6.5303068917793864E-10</v>
      </c>
      <c r="AI200" s="48">
        <f>AE200+AC200+SUM($AB$182:AB200)</f>
        <v>17.367812863670022</v>
      </c>
      <c r="AJ200" s="48">
        <f>AE200+AC200+SUM($AB$183:AB200)-$AI$183</f>
        <v>16.860474938398443</v>
      </c>
      <c r="AK200" s="41">
        <f t="shared" si="141"/>
        <v>1.533914720230092E-2</v>
      </c>
      <c r="AL200" s="89"/>
      <c r="AM200" s="41">
        <v>272.88499999999999</v>
      </c>
      <c r="AN200" s="41">
        <v>0.29981327522308071</v>
      </c>
      <c r="AO200" s="41"/>
      <c r="AP200" s="41"/>
      <c r="AQ200" s="41"/>
      <c r="AR200" s="41">
        <v>292.44100000000003</v>
      </c>
      <c r="AS200" s="41">
        <v>4.2426406871194464E-2</v>
      </c>
      <c r="AT200" s="41"/>
      <c r="AU200" s="41"/>
      <c r="AV200" s="89">
        <f t="shared" si="118"/>
        <v>0</v>
      </c>
      <c r="AW200" s="86">
        <f t="shared" si="119"/>
        <v>1.4396399924727394E-2</v>
      </c>
      <c r="AX200" s="86">
        <f t="shared" si="120"/>
        <v>1.0064834162158136</v>
      </c>
      <c r="AY200" s="86">
        <f t="shared" si="113"/>
        <v>0.24492009328627692</v>
      </c>
      <c r="AZ200" s="86">
        <f t="shared" si="114"/>
        <v>17.122892770383746</v>
      </c>
      <c r="BA200" s="86">
        <f>AY200-$AY$183</f>
        <v>0.23937473772957943</v>
      </c>
      <c r="BB200" s="86">
        <f>AZ200-$AZ$183</f>
        <v>16.621100200668867</v>
      </c>
      <c r="BC200" s="89">
        <f>BA200-BA199</f>
        <v>2.0055849627623051E-2</v>
      </c>
      <c r="BD200" s="89">
        <f>BB200-BB199</f>
        <v>1.5771478515087267</v>
      </c>
      <c r="BE200" s="41">
        <f>1000*(((BC200)/((BD200))/0.0112372-1))</f>
        <v>131.64587728269939</v>
      </c>
      <c r="BF200" s="89">
        <f t="shared" si="143"/>
        <v>0.81247179792097779</v>
      </c>
      <c r="BG200" s="89">
        <f>1-BF200</f>
        <v>0.18752820207902221</v>
      </c>
      <c r="BH200" s="89">
        <f>BF200*($AJ200-$AJ199)</f>
        <v>1.2976829627082869</v>
      </c>
      <c r="BI200" s="89">
        <f>BG200*($AJ200-$AJ199)</f>
        <v>0.29952073842805887</v>
      </c>
      <c r="BJ200" s="41">
        <f t="shared" si="159"/>
        <v>281.62342685525198</v>
      </c>
      <c r="BK200" s="89">
        <f t="shared" si="146"/>
        <v>0.62270420189567877</v>
      </c>
      <c r="BL200" s="89">
        <f t="shared" si="160"/>
        <v>0.37729579810432123</v>
      </c>
      <c r="BM200" s="104">
        <f t="shared" si="121"/>
        <v>0</v>
      </c>
      <c r="BN200" s="86">
        <f t="shared" si="122"/>
        <v>4.4838708205736911E-4</v>
      </c>
      <c r="BO200" s="86">
        <f t="shared" si="123"/>
        <v>3.0873385445273807E-2</v>
      </c>
      <c r="BP200" s="86">
        <f t="shared" si="115"/>
        <v>0.21395989633983903</v>
      </c>
      <c r="BQ200" s="86">
        <f t="shared" si="116"/>
        <v>14.732062126369451</v>
      </c>
      <c r="BR200" s="86">
        <f>BP200-$BP$183</f>
        <v>0.2138255696644969</v>
      </c>
      <c r="BS200" s="86">
        <f>BQ200-$BQ$183</f>
        <v>14.719396708698074</v>
      </c>
      <c r="BT200" s="89">
        <f>BR200-BR199</f>
        <v>7.149437178808199E-3</v>
      </c>
      <c r="BU200" s="89">
        <f>BS200-BS199</f>
        <v>0.63434939917784838</v>
      </c>
      <c r="BV200" s="41">
        <f>1000*((BT200/BU200)/0.0112372-1)</f>
        <v>2.9636908608565715</v>
      </c>
      <c r="BW200" s="89" t="e">
        <f t="shared" si="125"/>
        <v>#REF!</v>
      </c>
      <c r="BX200" s="42" t="e">
        <f>1-BW200</f>
        <v>#REF!</v>
      </c>
      <c r="BY200" s="89" t="e">
        <f>BW200*($X200-$X199)</f>
        <v>#REF!</v>
      </c>
      <c r="BZ200" s="89" t="e">
        <f>BX200*($X200-$X199)</f>
        <v>#REF!</v>
      </c>
      <c r="CA200" s="41">
        <f t="shared" si="161"/>
        <v>292.74098209423948</v>
      </c>
      <c r="CB200" s="89" t="e">
        <f t="shared" si="128"/>
        <v>#REF!</v>
      </c>
      <c r="CC200" s="89" t="e">
        <f t="shared" si="156"/>
        <v>#REF!</v>
      </c>
      <c r="CD200" s="41" t="e">
        <f t="shared" si="162"/>
        <v>#REF!</v>
      </c>
      <c r="CE200" s="41" t="e">
        <f t="shared" si="149"/>
        <v>#REF!</v>
      </c>
      <c r="CF200" s="42" t="e">
        <f t="shared" si="163"/>
        <v>#REF!</v>
      </c>
      <c r="CG200" s="42" t="e">
        <f t="shared" si="164"/>
        <v>#REF!</v>
      </c>
      <c r="CH200" s="42" t="e">
        <f t="shared" ref="CH200:CH208" si="166">CC200*$Y200</f>
        <v>#REF!</v>
      </c>
      <c r="CI200" s="89">
        <f t="shared" ref="CI200:CI208" si="167">BL200*$AJ200</f>
        <v>6.3613863483009467</v>
      </c>
      <c r="CJ200" s="89">
        <f t="shared" ref="CJ200:CJ208" si="168">BK200*$AJ200</f>
        <v>10.499088590097497</v>
      </c>
      <c r="CK200" s="42" t="e">
        <f t="shared" ref="CK200:CK208" si="169">CB200*$Y200</f>
        <v>#REF!</v>
      </c>
      <c r="CM200" s="89" t="e">
        <f t="shared" si="131"/>
        <v>#REF!</v>
      </c>
      <c r="CN200" s="89">
        <f t="shared" si="132"/>
        <v>0.22492269030148479</v>
      </c>
    </row>
    <row r="201" spans="4:92" ht="14.4" x14ac:dyDescent="0.3">
      <c r="D201" s="47"/>
      <c r="E201" s="32">
        <v>42800.565972222219</v>
      </c>
      <c r="F201" s="21">
        <f t="shared" si="157"/>
        <v>2917.09375</v>
      </c>
      <c r="G201" s="21">
        <f t="shared" si="158"/>
        <v>1391.1118055555489</v>
      </c>
      <c r="H201" s="21"/>
      <c r="I201" s="21">
        <v>1037</v>
      </c>
      <c r="J201" s="21">
        <v>30341</v>
      </c>
      <c r="K201" s="46">
        <v>30971</v>
      </c>
      <c r="L201" s="21">
        <v>43</v>
      </c>
      <c r="M201" s="51">
        <v>3.95</v>
      </c>
      <c r="N201" s="40"/>
      <c r="O201" s="40"/>
      <c r="P201" s="40"/>
      <c r="R201" s="22"/>
      <c r="S201" s="22"/>
      <c r="T201" s="22"/>
      <c r="U201" s="52">
        <f t="shared" si="103"/>
        <v>8.4072693880000438E-2</v>
      </c>
      <c r="V201" s="52">
        <f t="shared" si="104"/>
        <v>12.012572151262207</v>
      </c>
      <c r="W201" s="52">
        <f t="shared" si="105"/>
        <v>2.6317912112778064E-2</v>
      </c>
      <c r="X201" s="248">
        <f>W201+V201+SUM($U$182:U201)</f>
        <v>12.74112417952187</v>
      </c>
      <c r="Y201" s="104">
        <f>W201+V201+SUM($U$183:U201)-$X$183</f>
        <v>12.728324435175152</v>
      </c>
      <c r="Z201" s="42"/>
      <c r="AA201" s="1">
        <f t="shared" si="165"/>
        <v>3.4930364333952716E-3</v>
      </c>
      <c r="AB201" s="48">
        <f t="shared" si="106"/>
        <v>8.2362519938429274E-2</v>
      </c>
      <c r="AC201" s="48">
        <f t="shared" si="107"/>
        <v>11.768217094748202</v>
      </c>
      <c r="AD201" s="48">
        <f t="shared" si="108"/>
        <v>0.76470734118925121</v>
      </c>
      <c r="AE201" s="48">
        <f t="shared" si="109"/>
        <v>0.76674824651415996</v>
      </c>
      <c r="AF201" s="48">
        <f t="shared" si="110"/>
        <v>0.76470734118925099</v>
      </c>
      <c r="AG201" s="238">
        <f t="shared" si="111"/>
        <v>2.0409048344397626E-3</v>
      </c>
      <c r="AH201" s="48">
        <f t="shared" si="112"/>
        <v>4.9046922853276083E-10</v>
      </c>
      <c r="AI201" s="48">
        <f>AE201+AC201+SUM($AB$182:AB201)</f>
        <v>13.295577793239582</v>
      </c>
      <c r="AJ201" s="48">
        <f>AE201+AC201+SUM($AB$183:AB201)-$AI$183</f>
        <v>12.788239867968004</v>
      </c>
      <c r="AK201" s="41">
        <f t="shared" ref="AK201:AK207" si="170">LINEST(AJ198:AJ201,F198:F201,TRUE,TRUE)</f>
        <v>3.748920715463051E-3</v>
      </c>
      <c r="AL201" s="86"/>
      <c r="AM201">
        <v>253.34199999999998</v>
      </c>
      <c r="AN201">
        <v>1.5556349186118033E-2</v>
      </c>
      <c r="AR201">
        <v>274.63299999999998</v>
      </c>
      <c r="AS201">
        <v>0.31254119728445912</v>
      </c>
      <c r="AT201"/>
      <c r="AU201"/>
      <c r="AV201" s="89">
        <f t="shared" si="118"/>
        <v>0</v>
      </c>
      <c r="AW201" s="86">
        <f t="shared" si="119"/>
        <v>1.0648943952842075E-2</v>
      </c>
      <c r="AX201" s="86">
        <f t="shared" si="120"/>
        <v>0.75609930256131785</v>
      </c>
      <c r="AY201" s="86">
        <f t="shared" si="113"/>
        <v>0.18465495471888935</v>
      </c>
      <c r="AZ201" s="86">
        <f t="shared" si="114"/>
        <v>13.110922838520693</v>
      </c>
      <c r="BA201" s="86">
        <f>AY201-$AY$183</f>
        <v>0.17910959916219185</v>
      </c>
      <c r="BB201" s="86">
        <f>AZ201-$AZ$183</f>
        <v>12.609130268805812</v>
      </c>
      <c r="BC201" s="89"/>
      <c r="BD201" s="89"/>
      <c r="BE201" s="41"/>
      <c r="BF201" s="89"/>
      <c r="BG201" s="89"/>
      <c r="BH201" s="89"/>
      <c r="BI201" s="89"/>
      <c r="BJ201" s="41">
        <f t="shared" si="159"/>
        <v>264.08308469657783</v>
      </c>
      <c r="BK201" s="89">
        <f t="shared" si="146"/>
        <v>0.64489811408053266</v>
      </c>
      <c r="BL201" s="89">
        <f t="shared" si="160"/>
        <v>0.35510188591946734</v>
      </c>
      <c r="BM201" s="104">
        <f t="shared" si="121"/>
        <v>0</v>
      </c>
      <c r="BN201" s="86">
        <f t="shared" si="122"/>
        <v>3.7163644459613926E-4</v>
      </c>
      <c r="BO201" s="86">
        <f t="shared" si="123"/>
        <v>2.5946275668181924E-2</v>
      </c>
      <c r="BP201" s="86">
        <f t="shared" si="115"/>
        <v>0.17991799919175225</v>
      </c>
      <c r="BQ201" s="86">
        <f t="shared" si="116"/>
        <v>12.561206180330119</v>
      </c>
      <c r="BR201" s="86">
        <f>BP201-$BP$183</f>
        <v>0.17978367251641011</v>
      </c>
      <c r="BS201" s="86">
        <f>BQ201-$BQ$183</f>
        <v>12.548540762658742</v>
      </c>
      <c r="BT201" s="89"/>
      <c r="BU201" s="89"/>
      <c r="BV201" s="41"/>
      <c r="BW201" s="89"/>
      <c r="BX201" s="42"/>
      <c r="BY201" s="89"/>
      <c r="BZ201" s="89"/>
      <c r="CA201" s="41">
        <f t="shared" si="161"/>
        <v>274.96690413849524</v>
      </c>
      <c r="CB201" s="89" t="e">
        <f t="shared" si="128"/>
        <v>#REF!</v>
      </c>
      <c r="CC201" s="89" t="e">
        <f t="shared" si="156"/>
        <v>#REF!</v>
      </c>
      <c r="CD201" s="41" t="e">
        <f t="shared" si="162"/>
        <v>#REF!</v>
      </c>
      <c r="CE201" s="41" t="e">
        <f t="shared" si="149"/>
        <v>#REF!</v>
      </c>
      <c r="CF201" s="42" t="e">
        <f t="shared" si="163"/>
        <v>#REF!</v>
      </c>
      <c r="CG201" s="42" t="e">
        <f t="shared" si="164"/>
        <v>#REF!</v>
      </c>
      <c r="CH201" s="42" t="e">
        <f t="shared" si="166"/>
        <v>#REF!</v>
      </c>
      <c r="CI201" s="89">
        <f t="shared" si="167"/>
        <v>4.5411280947059582</v>
      </c>
      <c r="CJ201" s="89">
        <f t="shared" si="168"/>
        <v>8.2471117732620449</v>
      </c>
      <c r="CK201" s="42" t="e">
        <f t="shared" si="169"/>
        <v>#REF!</v>
      </c>
      <c r="CM201" s="89" t="e">
        <f t="shared" si="131"/>
        <v>#REF!</v>
      </c>
      <c r="CN201" s="89">
        <f t="shared" si="132"/>
        <v>0.16056291697134931</v>
      </c>
    </row>
    <row r="202" spans="4:92" ht="14.4" x14ac:dyDescent="0.3">
      <c r="D202" s="47" t="s">
        <v>126</v>
      </c>
      <c r="E202" s="32">
        <v>42810.416666666664</v>
      </c>
      <c r="F202" s="21">
        <f t="shared" si="157"/>
        <v>2926.9444444444453</v>
      </c>
      <c r="G202" s="21">
        <f t="shared" si="158"/>
        <v>1400.9624999999942</v>
      </c>
      <c r="H202" s="21"/>
      <c r="I202" s="21">
        <v>1037</v>
      </c>
      <c r="J202" s="21">
        <v>29908</v>
      </c>
      <c r="K202" s="46">
        <v>30346</v>
      </c>
      <c r="L202" s="21">
        <v>7</v>
      </c>
      <c r="M202" s="51">
        <v>3.95</v>
      </c>
      <c r="N202" s="40"/>
      <c r="O202" s="40"/>
      <c r="P202" s="40"/>
      <c r="R202" s="22"/>
      <c r="S202" s="22"/>
      <c r="T202" s="22"/>
      <c r="U202" s="52">
        <f t="shared" si="103"/>
        <v>8.2376092747489374E-2</v>
      </c>
      <c r="V202" s="52">
        <f t="shared" si="104"/>
        <v>11.770156420593553</v>
      </c>
      <c r="W202" s="52">
        <f t="shared" si="105"/>
        <v>2.5786812210595818E-2</v>
      </c>
      <c r="X202" s="248">
        <f>W202+V202+SUM($U$182:U202)</f>
        <v>12.580553441698523</v>
      </c>
      <c r="Y202" s="104">
        <f>W202+V202+SUM($U$183:U202)-$X$183</f>
        <v>12.567753697351804</v>
      </c>
      <c r="Z202" s="42"/>
      <c r="AA202" s="1">
        <f t="shared" si="165"/>
        <v>-6.4151647984163973E-3</v>
      </c>
      <c r="AB202" s="48">
        <f t="shared" si="106"/>
        <v>8.1187114673825611E-2</v>
      </c>
      <c r="AC202" s="48">
        <f t="shared" si="107"/>
        <v>11.600271476540959</v>
      </c>
      <c r="AD202" s="48">
        <f t="shared" si="108"/>
        <v>0.75379411226683768</v>
      </c>
      <c r="AE202" s="48">
        <f t="shared" si="109"/>
        <v>0.75580589159043854</v>
      </c>
      <c r="AF202" s="48">
        <f t="shared" si="110"/>
        <v>0.75379411226683746</v>
      </c>
      <c r="AG202" s="238">
        <f t="shared" si="111"/>
        <v>2.0117788401313209E-3</v>
      </c>
      <c r="AH202" s="48">
        <f t="shared" si="112"/>
        <v>4.8346968415536105E-10</v>
      </c>
      <c r="AI202" s="48">
        <f>AE202+AC202+SUM($AB$182:AB202)</f>
        <v>13.197876934782443</v>
      </c>
      <c r="AJ202" s="48">
        <f>AE202+AC202+SUM($AB$183:AB202)-$AI$183</f>
        <v>12.690539009510864</v>
      </c>
      <c r="AK202" s="41">
        <f t="shared" si="170"/>
        <v>-1.0453446486917121E-2</v>
      </c>
      <c r="AL202" s="86"/>
      <c r="AM202">
        <v>253.34199999999998</v>
      </c>
      <c r="AN202">
        <v>1.5556349186118033E-2</v>
      </c>
      <c r="AR202">
        <v>274.63299999999998</v>
      </c>
      <c r="AS202">
        <v>0.31254119728445912</v>
      </c>
      <c r="AT202"/>
      <c r="AU202"/>
      <c r="AV202" s="89">
        <f t="shared" si="118"/>
        <v>0</v>
      </c>
      <c r="AW202" s="86">
        <f t="shared" si="119"/>
        <v>1.0496971614040432E-2</v>
      </c>
      <c r="AX202" s="86">
        <f t="shared" si="120"/>
        <v>0.74530891997639814</v>
      </c>
      <c r="AY202" s="86">
        <f t="shared" si="113"/>
        <v>0.18329804132445432</v>
      </c>
      <c r="AZ202" s="86">
        <f t="shared" si="114"/>
        <v>13.014578893457989</v>
      </c>
      <c r="BA202" s="86">
        <f>AY202-$AY$183</f>
        <v>0.17775268576775682</v>
      </c>
      <c r="BB202" s="86">
        <f>AZ202-$AZ$183</f>
        <v>12.512786323743107</v>
      </c>
      <c r="BC202" s="89"/>
      <c r="BD202" s="89"/>
      <c r="BE202" s="41"/>
      <c r="BF202" s="89"/>
      <c r="BG202" s="89"/>
      <c r="BH202" s="89"/>
      <c r="BI202" s="89"/>
      <c r="BJ202" s="41">
        <f t="shared" si="159"/>
        <v>264.16578717763571</v>
      </c>
      <c r="BK202" s="89">
        <f t="shared" si="146"/>
        <v>0.64479347007841092</v>
      </c>
      <c r="BL202" s="89">
        <f t="shared" si="160"/>
        <v>0.35520652992158908</v>
      </c>
      <c r="BM202" s="104">
        <f t="shared" si="121"/>
        <v>0</v>
      </c>
      <c r="BN202" s="86">
        <f t="shared" si="122"/>
        <v>3.6413675850681095E-4</v>
      </c>
      <c r="BO202" s="86">
        <f t="shared" si="123"/>
        <v>2.5422675452089007E-2</v>
      </c>
      <c r="BP202" s="86">
        <f t="shared" si="115"/>
        <v>0.17765057243482973</v>
      </c>
      <c r="BQ202" s="86">
        <f t="shared" si="116"/>
        <v>12.402902869263693</v>
      </c>
      <c r="BR202" s="86">
        <f>BP202-$BP$183</f>
        <v>0.1775162457594876</v>
      </c>
      <c r="BS202" s="86">
        <f>BQ202-$BQ$183</f>
        <v>12.390237451592316</v>
      </c>
      <c r="BT202" s="89"/>
      <c r="BU202" s="89"/>
      <c r="BV202" s="41"/>
      <c r="BW202" s="89"/>
      <c r="BX202" s="42"/>
      <c r="BY202" s="89"/>
      <c r="BZ202" s="89"/>
      <c r="CA202" s="41">
        <f t="shared" si="161"/>
        <v>274.97117024969043</v>
      </c>
      <c r="CB202" s="89" t="e">
        <f t="shared" si="128"/>
        <v>#REF!</v>
      </c>
      <c r="CC202" s="89" t="e">
        <f t="shared" si="156"/>
        <v>#REF!</v>
      </c>
      <c r="CD202" s="41" t="e">
        <f t="shared" si="162"/>
        <v>#REF!</v>
      </c>
      <c r="CE202" s="41" t="e">
        <f t="shared" si="149"/>
        <v>#REF!</v>
      </c>
      <c r="CF202" s="42" t="e">
        <f t="shared" si="163"/>
        <v>#REF!</v>
      </c>
      <c r="CG202" s="42" t="e">
        <f t="shared" si="164"/>
        <v>#REF!</v>
      </c>
      <c r="CH202" s="42" t="e">
        <f t="shared" si="166"/>
        <v>#REF!</v>
      </c>
      <c r="CI202" s="89">
        <f t="shared" si="167"/>
        <v>4.5077623244029139</v>
      </c>
      <c r="CJ202" s="89">
        <f t="shared" si="168"/>
        <v>8.1827766851079495</v>
      </c>
      <c r="CK202" s="42" t="e">
        <f t="shared" si="169"/>
        <v>#REF!</v>
      </c>
      <c r="CM202" s="89" t="e">
        <f t="shared" si="131"/>
        <v>#REF!</v>
      </c>
      <c r="CN202" s="89">
        <f t="shared" si="132"/>
        <v>0.15938318689214315</v>
      </c>
    </row>
    <row r="203" spans="4:92" ht="14.4" x14ac:dyDescent="0.3">
      <c r="D203" s="47"/>
      <c r="E203" s="32">
        <v>42811.423611111109</v>
      </c>
      <c r="F203" s="21">
        <f t="shared" si="157"/>
        <v>2927.9513888888905</v>
      </c>
      <c r="G203" s="21">
        <f t="shared" si="158"/>
        <v>1401.9694444444394</v>
      </c>
      <c r="H203" s="21"/>
      <c r="I203" s="21">
        <v>1034</v>
      </c>
      <c r="J203" s="21">
        <v>3705</v>
      </c>
      <c r="K203" s="46">
        <v>112.75</v>
      </c>
      <c r="L203" s="21">
        <v>7</v>
      </c>
      <c r="M203" s="51">
        <v>3.95</v>
      </c>
      <c r="N203" s="40"/>
      <c r="O203" s="40"/>
      <c r="P203" s="40"/>
      <c r="R203" s="22"/>
      <c r="S203" s="22"/>
      <c r="T203" s="22"/>
      <c r="U203" s="52">
        <f t="shared" si="103"/>
        <v>3.0518140502542565E-4</v>
      </c>
      <c r="V203" s="52">
        <f t="shared" si="104"/>
        <v>4.3605283450582843E-2</v>
      </c>
      <c r="W203" s="52">
        <f t="shared" si="105"/>
        <v>9.553324658987647E-5</v>
      </c>
      <c r="X203" s="249">
        <f>W203+V203+SUM($U$203:U203)</f>
        <v>4.4005998102198143E-2</v>
      </c>
      <c r="Y203" s="256">
        <f>W203+V203+SUM($U$203:U203)-$X$203+$Y$202</f>
        <v>12.567753697351804</v>
      </c>
      <c r="Z203" s="42"/>
      <c r="AA203" s="1">
        <f t="shared" si="165"/>
        <v>-1.1176509290234541E-2</v>
      </c>
      <c r="AB203" s="48">
        <f t="shared" si="106"/>
        <v>1.0028355703939708E-2</v>
      </c>
      <c r="AC203" s="48">
        <f t="shared" si="107"/>
        <v>1.4328831501943189</v>
      </c>
      <c r="AD203" s="48">
        <f t="shared" si="108"/>
        <v>9.3109793539496291E-2</v>
      </c>
      <c r="AE203" s="48">
        <f t="shared" si="109"/>
        <v>9.3358291576850577E-2</v>
      </c>
      <c r="AF203" s="48">
        <f t="shared" si="110"/>
        <v>9.3109793539496305E-2</v>
      </c>
      <c r="AG203" s="238">
        <f t="shared" si="111"/>
        <v>2.4849797763536532E-4</v>
      </c>
      <c r="AH203" s="48">
        <f t="shared" si="112"/>
        <v>5.9718909635600748E-11</v>
      </c>
      <c r="AI203" s="84">
        <f>AE203+AC203+SUM($AB$203:AB203)</f>
        <v>1.5362697974751092</v>
      </c>
      <c r="AJ203" s="84">
        <f>AE203+AC203+SUM($AB$203:AB203)-$AI$203+$AJ$202</f>
        <v>12.690539009510864</v>
      </c>
      <c r="AK203" s="41">
        <f t="shared" si="170"/>
        <v>-1.9960424648672179E-2</v>
      </c>
      <c r="AL203" s="86"/>
      <c r="AM203">
        <v>253.34199999999998</v>
      </c>
      <c r="AN203">
        <v>1.5556349186118033E-2</v>
      </c>
      <c r="AO203" s="1"/>
      <c r="AP203" s="1"/>
      <c r="AQ203"/>
      <c r="AR203">
        <v>274.63299999999998</v>
      </c>
      <c r="AS203">
        <v>0.31254119728445912</v>
      </c>
      <c r="AT203" s="26">
        <f>(1/(1/((AM203/1000+1)*0.0112372)+1))*AI203</f>
        <v>2.1336404803182499E-2</v>
      </c>
      <c r="AU203" s="26">
        <f>(1-(1/(1/((AM203/1000+1)*0.0112372)+1)))*AI203</f>
        <v>1.5149333926719266</v>
      </c>
      <c r="AV203" s="89">
        <f t="shared" si="118"/>
        <v>0</v>
      </c>
      <c r="AW203" s="86">
        <f t="shared" si="119"/>
        <v>1.296601875589174E-3</v>
      </c>
      <c r="AX203" s="86">
        <f t="shared" si="120"/>
        <v>9.2061689701261398E-2</v>
      </c>
      <c r="AY203" s="86">
        <f t="shared" si="113"/>
        <v>2.1336404803182499E-2</v>
      </c>
      <c r="AZ203" s="86">
        <f t="shared" si="114"/>
        <v>1.5149333926719266</v>
      </c>
      <c r="BA203" s="93">
        <f t="shared" ref="BA203:BA208" si="171">AY203-$AT$203+$BA$202</f>
        <v>0.17775268576775682</v>
      </c>
      <c r="BB203" s="93">
        <f t="shared" ref="BB203:BB208" si="172">AZ203-$AU$203+$BB$202</f>
        <v>12.512786323743107</v>
      </c>
      <c r="BC203" s="89"/>
      <c r="BD203" s="89"/>
      <c r="BE203" s="41"/>
      <c r="BF203" s="89"/>
      <c r="BG203" s="89"/>
      <c r="BH203" s="89"/>
      <c r="BI203" s="89"/>
      <c r="BJ203" s="41">
        <f t="shared" si="159"/>
        <v>264.16578717763571</v>
      </c>
      <c r="BK203" s="89">
        <f t="shared" si="146"/>
        <v>0.64479347007841092</v>
      </c>
      <c r="BL203" s="89">
        <f t="shared" si="160"/>
        <v>0.35520652992158908</v>
      </c>
      <c r="BM203" s="104">
        <f t="shared" si="121"/>
        <v>-1.8219185891600986E-2</v>
      </c>
      <c r="BN203" s="86">
        <f t="shared" si="122"/>
        <v>1.3490293588354204E-6</v>
      </c>
      <c r="BO203" s="86">
        <f t="shared" si="123"/>
        <v>9.4184217231041049E-5</v>
      </c>
      <c r="BP203" s="86">
        <f t="shared" si="115"/>
        <v>6.214107185069953E-4</v>
      </c>
      <c r="BQ203" s="86">
        <f t="shared" si="116"/>
        <v>4.3384587383691151E-2</v>
      </c>
      <c r="BR203" s="93">
        <f t="shared" ref="BR203:BR208" si="173">BP203-$BN$202+$BR$202</f>
        <v>0.17777351971948779</v>
      </c>
      <c r="BS203" s="93">
        <f t="shared" ref="BS203:BS208" si="174">BQ203-$BO$202+$BS$202</f>
        <v>12.408199363523918</v>
      </c>
      <c r="BT203" s="89"/>
      <c r="BU203" s="89"/>
      <c r="BV203" s="41"/>
      <c r="BW203" s="89"/>
      <c r="BX203" s="42"/>
      <c r="BY203" s="89"/>
      <c r="BZ203" s="89"/>
      <c r="CA203" s="41">
        <f t="shared" si="161"/>
        <v>274.97068071981869</v>
      </c>
      <c r="CB203" s="89" t="e">
        <f t="shared" si="128"/>
        <v>#REF!</v>
      </c>
      <c r="CC203" s="89" t="e">
        <f t="shared" si="156"/>
        <v>#REF!</v>
      </c>
      <c r="CD203" s="41" t="e">
        <f t="shared" si="162"/>
        <v>#REF!</v>
      </c>
      <c r="CE203" s="41" t="e">
        <f t="shared" si="149"/>
        <v>#REF!</v>
      </c>
      <c r="CF203" s="42" t="e">
        <f t="shared" si="163"/>
        <v>#REF!</v>
      </c>
      <c r="CG203" s="42" t="e">
        <f t="shared" si="164"/>
        <v>#REF!</v>
      </c>
      <c r="CH203" s="42" t="e">
        <f t="shared" si="166"/>
        <v>#REF!</v>
      </c>
      <c r="CI203" s="89">
        <f t="shared" si="167"/>
        <v>4.5077623244029139</v>
      </c>
      <c r="CJ203" s="89">
        <f t="shared" si="168"/>
        <v>8.1827766851079495</v>
      </c>
      <c r="CK203" s="42" t="e">
        <f t="shared" si="169"/>
        <v>#REF!</v>
      </c>
      <c r="CM203" s="89" t="e">
        <f t="shared" si="131"/>
        <v>#REF!</v>
      </c>
      <c r="CN203" s="89">
        <f t="shared" si="132"/>
        <v>0.15938318689214315</v>
      </c>
    </row>
    <row r="204" spans="4:92" ht="14.4" x14ac:dyDescent="0.3">
      <c r="D204" s="47"/>
      <c r="E204" s="32">
        <v>42947.583333333336</v>
      </c>
      <c r="F204" s="21">
        <f t="shared" si="157"/>
        <v>3064.1111111111168</v>
      </c>
      <c r="G204" s="21">
        <f t="shared" si="158"/>
        <v>1538.1291666666657</v>
      </c>
      <c r="H204" s="21"/>
      <c r="I204" s="21">
        <v>1029</v>
      </c>
      <c r="J204" s="21">
        <v>10628</v>
      </c>
      <c r="K204" s="46">
        <v>2232</v>
      </c>
      <c r="L204" s="21">
        <v>7</v>
      </c>
      <c r="M204" s="51">
        <v>3.95</v>
      </c>
      <c r="N204" s="40"/>
      <c r="O204" s="40"/>
      <c r="P204" s="40"/>
      <c r="R204" s="22"/>
      <c r="S204" s="22"/>
      <c r="T204" s="22"/>
      <c r="U204" s="52">
        <f t="shared" si="103"/>
        <v>6.0121601942061771E-3</v>
      </c>
      <c r="V204" s="52">
        <f t="shared" si="104"/>
        <v>0.85903644554238157</v>
      </c>
      <c r="W204" s="52">
        <f t="shared" si="105"/>
        <v>1.8820320403305252E-3</v>
      </c>
      <c r="X204" s="248">
        <f>W204+V204+SUM($U$203:U204)</f>
        <v>0.8672358191819437</v>
      </c>
      <c r="Y204" s="104">
        <f>W204+V204+SUM($U$203:U204)-$X$203+$Y$202</f>
        <v>13.39098351843155</v>
      </c>
      <c r="Z204" s="42"/>
      <c r="AA204" s="1">
        <f t="shared" si="165"/>
        <v>5.3917706446923131E-3</v>
      </c>
      <c r="AB204" s="48">
        <f t="shared" si="106"/>
        <v>2.8627795046605401E-2</v>
      </c>
      <c r="AC204" s="48">
        <f t="shared" si="107"/>
        <v>4.0904298132725945</v>
      </c>
      <c r="AD204" s="48">
        <f t="shared" si="108"/>
        <v>0.2657991165224895</v>
      </c>
      <c r="AE204" s="48">
        <f t="shared" si="109"/>
        <v>0.26650850010369481</v>
      </c>
      <c r="AF204" s="48">
        <f t="shared" si="110"/>
        <v>0.26579911652248944</v>
      </c>
      <c r="AG204" s="238">
        <f t="shared" si="111"/>
        <v>7.0938341072668612E-4</v>
      </c>
      <c r="AH204" s="48">
        <f t="shared" si="112"/>
        <v>1.704786662865468E-10</v>
      </c>
      <c r="AI204" s="48">
        <f>AE204+AC204+SUM($AB$203:AB204)</f>
        <v>4.3955944641268339</v>
      </c>
      <c r="AJ204" s="48">
        <f>AE204+AC204+SUM($AB$203:AB204)-$AI$203+$AJ$202</f>
        <v>15.549863676162589</v>
      </c>
      <c r="AK204" s="41">
        <f t="shared" si="170"/>
        <v>2.0030889360988822E-2</v>
      </c>
      <c r="AL204" s="86"/>
      <c r="AM204">
        <v>218.8</v>
      </c>
      <c r="AN204">
        <v>0.22</v>
      </c>
      <c r="AR204" s="25">
        <v>86.31</v>
      </c>
      <c r="AS204" s="25">
        <v>7.0000000000000007E-2</v>
      </c>
      <c r="AT204" s="1"/>
      <c r="AU204" s="1"/>
      <c r="AV204" s="89">
        <f>AJ204-BA204-BB204</f>
        <v>0</v>
      </c>
      <c r="AW204" s="86">
        <f>(1/(1/((AM204/1000+1)*0.0112372)+1))*AE204</f>
        <v>3.60075797713026E-3</v>
      </c>
      <c r="AX204" s="86">
        <f>(1-(1/(1/((AM204/1000+1)*0.0112372)+1)))*AE204</f>
        <v>0.26290774212656454</v>
      </c>
      <c r="AY204" s="86">
        <f>(1/(1/((AM204/1000+1)*0.0112372)+1))*AI204</f>
        <v>5.9388243995129819E-2</v>
      </c>
      <c r="AZ204" s="86">
        <f>(1-(1/(1/((AM204/1000+1)*0.0112372)+1)))*AI204</f>
        <v>4.3362062201317038</v>
      </c>
      <c r="BA204" s="86">
        <f t="shared" si="171"/>
        <v>0.21580452495970415</v>
      </c>
      <c r="BB204" s="86">
        <f t="shared" si="172"/>
        <v>15.334059151202885</v>
      </c>
      <c r="BC204" s="89"/>
      <c r="BD204" s="89"/>
      <c r="BE204" s="41"/>
      <c r="BF204" s="89"/>
      <c r="BG204" s="89"/>
      <c r="BH204" s="89"/>
      <c r="BI204" s="89"/>
      <c r="BJ204" s="41">
        <f t="shared" si="159"/>
        <v>252.40646825677993</v>
      </c>
      <c r="BK204" s="89">
        <f t="shared" si="146"/>
        <v>0.65967261491619278</v>
      </c>
      <c r="BL204" s="89">
        <f t="shared" si="160"/>
        <v>0.34032738508380722</v>
      </c>
      <c r="BM204" s="104">
        <f>Y204-BR204-BS204</f>
        <v>-1.8219185891602763E-2</v>
      </c>
      <c r="BN204" s="86">
        <f>(1/(1/((AR204/1000+1)*0.0112372)+1))*W204</f>
        <v>2.269705598046313E-5</v>
      </c>
      <c r="BO204" s="86">
        <f>(1-(1/(1/((AR204/1000+1)*0.0112372)+1)))*W204</f>
        <v>1.859334984350062E-3</v>
      </c>
      <c r="BP204" s="86">
        <f>(1/(1/((AR204/1000+1)*0.0112372)+1))*X204</f>
        <v>1.0458748583673686E-2</v>
      </c>
      <c r="BQ204" s="86">
        <f>(1-(1/(1/((AR204/1000+1)*0.0112372)+1)))*X204</f>
        <v>0.85677707059827002</v>
      </c>
      <c r="BR204" s="86">
        <f t="shared" si="173"/>
        <v>0.18761085758465448</v>
      </c>
      <c r="BS204" s="86">
        <f t="shared" si="174"/>
        <v>13.221591846738498</v>
      </c>
      <c r="BT204" s="89"/>
      <c r="BU204" s="89"/>
      <c r="BV204" s="41"/>
      <c r="BW204" s="89"/>
      <c r="BX204" s="42"/>
      <c r="BY204" s="89"/>
      <c r="BZ204" s="89"/>
      <c r="CA204" s="41">
        <f t="shared" si="161"/>
        <v>262.74632096805584</v>
      </c>
      <c r="CB204" s="89" t="e">
        <f t="shared" si="128"/>
        <v>#REF!</v>
      </c>
      <c r="CC204" s="89" t="e">
        <f t="shared" si="156"/>
        <v>#REF!</v>
      </c>
      <c r="CD204" s="41" t="e">
        <f t="shared" si="162"/>
        <v>#REF!</v>
      </c>
      <c r="CE204" s="41" t="e">
        <f>CH204+CI204</f>
        <v>#REF!</v>
      </c>
      <c r="CF204" s="42" t="e">
        <f t="shared" si="163"/>
        <v>#REF!</v>
      </c>
      <c r="CG204" s="42" t="e">
        <f t="shared" si="164"/>
        <v>#REF!</v>
      </c>
      <c r="CH204" s="42" t="e">
        <f t="shared" si="166"/>
        <v>#REF!</v>
      </c>
      <c r="CI204" s="89">
        <f t="shared" si="167"/>
        <v>5.2920444433180913</v>
      </c>
      <c r="CJ204" s="89">
        <f t="shared" si="168"/>
        <v>10.257819232844497</v>
      </c>
      <c r="CK204" s="42" t="e">
        <f t="shared" si="169"/>
        <v>#REF!</v>
      </c>
      <c r="CM204" s="89" t="e">
        <f t="shared" si="131"/>
        <v>#REF!</v>
      </c>
      <c r="CN204" s="89">
        <f t="shared" si="132"/>
        <v>0.18711343852021253</v>
      </c>
    </row>
    <row r="205" spans="4:92" ht="14.4" x14ac:dyDescent="0.3">
      <c r="D205" s="47"/>
      <c r="E205" s="32">
        <v>42955.425694444442</v>
      </c>
      <c r="F205" s="21">
        <f t="shared" si="157"/>
        <v>3071.9534722222234</v>
      </c>
      <c r="G205" s="21">
        <f>E205-E$183</f>
        <v>1545.9715277777723</v>
      </c>
      <c r="H205" s="21"/>
      <c r="I205" s="21">
        <v>1027</v>
      </c>
      <c r="J205" s="21">
        <v>11040</v>
      </c>
      <c r="K205" s="46">
        <v>2310</v>
      </c>
      <c r="L205" s="21">
        <v>8</v>
      </c>
      <c r="M205" s="51">
        <v>3.95</v>
      </c>
      <c r="N205" s="40"/>
      <c r="O205" s="40"/>
      <c r="P205" s="40"/>
      <c r="R205" s="22"/>
      <c r="S205" s="22"/>
      <c r="T205" s="22"/>
      <c r="U205" s="52">
        <f t="shared" si="103"/>
        <v>6.2101687617902111E-3</v>
      </c>
      <c r="V205" s="52">
        <f t="shared" si="104"/>
        <v>0.88732853533869915</v>
      </c>
      <c r="W205" s="52">
        <f t="shared" si="105"/>
        <v>1.9440161619133517E-3</v>
      </c>
      <c r="X205" s="248">
        <f>W205+V205+SUM($U$203:U205)</f>
        <v>0.90180006186163431</v>
      </c>
      <c r="Y205" s="104">
        <f>W205+V205+SUM($U$203:U205)-$X$203+$Y$202</f>
        <v>13.42554776111124</v>
      </c>
      <c r="Z205" s="42"/>
      <c r="AA205" s="1">
        <f t="shared" si="165"/>
        <v>5.976106868019442E-3</v>
      </c>
      <c r="AB205" s="48">
        <f t="shared" si="106"/>
        <v>2.9679767588815551E-2</v>
      </c>
      <c r="AC205" s="48">
        <f t="shared" si="107"/>
        <v>4.2407389740862502</v>
      </c>
      <c r="AD205" s="48">
        <f t="shared" si="108"/>
        <v>0.27556631556349748</v>
      </c>
      <c r="AE205" s="48">
        <f t="shared" si="109"/>
        <v>0.27630176653997751</v>
      </c>
      <c r="AF205" s="48">
        <f t="shared" si="110"/>
        <v>0.27556631556349748</v>
      </c>
      <c r="AG205" s="238">
        <f t="shared" si="111"/>
        <v>7.3545079973687667E-4</v>
      </c>
      <c r="AH205" s="48">
        <f t="shared" si="112"/>
        <v>1.7674316816921352E-10</v>
      </c>
      <c r="AI205" s="48">
        <f>AE205+AC205+SUM($AB$203:AB205)</f>
        <v>4.585376658965588</v>
      </c>
      <c r="AJ205" s="48">
        <f>AE205+AC205+SUM($AB$203:AB205)-$AI$203+$AJ$202</f>
        <v>15.739645871001343</v>
      </c>
      <c r="AK205" s="41">
        <f t="shared" si="170"/>
        <v>2.1018238072809101E-2</v>
      </c>
      <c r="AL205" s="86"/>
      <c r="AM205">
        <v>218.8</v>
      </c>
      <c r="AN205">
        <v>0.22</v>
      </c>
      <c r="AR205" s="25">
        <v>86.31</v>
      </c>
      <c r="AS205" s="25">
        <v>7.0000000000000007E-2</v>
      </c>
      <c r="AT205" s="1"/>
      <c r="AU205" s="1"/>
      <c r="AV205" s="89">
        <f>AJ205-BA205-BB205</f>
        <v>0</v>
      </c>
      <c r="AW205" s="86">
        <f>(1/(1/((AM205/1000+1)*0.0112372)+1))*AE205</f>
        <v>3.7330733900678833E-3</v>
      </c>
      <c r="AX205" s="86">
        <f>(1-(1/(1/((AM205/1000+1)*0.0112372)+1)))*AE205</f>
        <v>0.27256869314990961</v>
      </c>
      <c r="AY205" s="86">
        <f>(1/(1/((AM205/1000+1)*0.0112372)+1))*AI205</f>
        <v>6.1952363907691883E-2</v>
      </c>
      <c r="AZ205" s="86">
        <f>(1-(1/(1/((AM205/1000+1)*0.0112372)+1)))*AI205</f>
        <v>4.5234242950578958</v>
      </c>
      <c r="BA205" s="86">
        <f t="shared" si="171"/>
        <v>0.2183686448722662</v>
      </c>
      <c r="BB205" s="86">
        <f t="shared" si="172"/>
        <v>15.521277226129076</v>
      </c>
      <c r="BC205" s="89"/>
      <c r="BD205" s="89"/>
      <c r="BE205" s="41"/>
      <c r="BF205" s="89"/>
      <c r="BG205" s="89"/>
      <c r="BH205" s="89"/>
      <c r="BI205" s="89"/>
      <c r="BJ205" s="41">
        <f t="shared" si="159"/>
        <v>252.00110610774806</v>
      </c>
      <c r="BK205" s="89">
        <f t="shared" si="146"/>
        <v>0.66018552235307704</v>
      </c>
      <c r="BL205" s="89">
        <f t="shared" si="160"/>
        <v>0.33981447764692296</v>
      </c>
      <c r="BM205" s="104">
        <f>Y205-BR205-BS205</f>
        <v>-1.8219185891602763E-2</v>
      </c>
      <c r="BN205" s="86">
        <f>(1/(1/((AR205/1000+1)*0.0112372)+1))*W205</f>
        <v>2.3444576239054568E-5</v>
      </c>
      <c r="BO205" s="86">
        <f>(1-(1/(1/((AR205/1000+1)*0.0112372)+1)))*W205</f>
        <v>1.9205715856742971E-3</v>
      </c>
      <c r="BP205" s="86">
        <f>(1/(1/((AR205/1000+1)*0.0112372)+1))*X205</f>
        <v>1.0875588751222309E-2</v>
      </c>
      <c r="BQ205" s="86">
        <f>(1-(1/(1/((AR205/1000+1)*0.0112372)+1)))*X205</f>
        <v>0.89092447311041201</v>
      </c>
      <c r="BR205" s="86">
        <f t="shared" si="173"/>
        <v>0.1880276977522031</v>
      </c>
      <c r="BS205" s="86">
        <f t="shared" si="174"/>
        <v>13.25573924925064</v>
      </c>
      <c r="BT205" s="89"/>
      <c r="BU205" s="89"/>
      <c r="BV205" s="41"/>
      <c r="BW205" s="89"/>
      <c r="BX205" s="42"/>
      <c r="BY205" s="89"/>
      <c r="BZ205" s="89"/>
      <c r="CA205" s="41">
        <f t="shared" si="161"/>
        <v>262.2918127768059</v>
      </c>
      <c r="CB205" s="89" t="e">
        <f t="shared" si="128"/>
        <v>#REF!</v>
      </c>
      <c r="CC205" s="89" t="e">
        <f t="shared" si="156"/>
        <v>#REF!</v>
      </c>
      <c r="CD205" s="41" t="e">
        <f t="shared" si="162"/>
        <v>#REF!</v>
      </c>
      <c r="CE205" s="41" t="e">
        <f>CH205+CI205</f>
        <v>#REF!</v>
      </c>
      <c r="CF205" s="42" t="e">
        <f t="shared" si="163"/>
        <v>#REF!</v>
      </c>
      <c r="CG205" s="42" t="e">
        <f t="shared" si="164"/>
        <v>#REF!</v>
      </c>
      <c r="CH205" s="42" t="e">
        <f t="shared" si="166"/>
        <v>#REF!</v>
      </c>
      <c r="CI205" s="89">
        <f t="shared" si="167"/>
        <v>5.3485595400018697</v>
      </c>
      <c r="CJ205" s="89">
        <f t="shared" si="168"/>
        <v>10.391086330999475</v>
      </c>
      <c r="CK205" s="42" t="e">
        <f t="shared" si="169"/>
        <v>#REF!</v>
      </c>
      <c r="CM205" s="89" t="e">
        <f t="shared" si="131"/>
        <v>#REF!</v>
      </c>
      <c r="CN205" s="89">
        <f t="shared" si="132"/>
        <v>0.18911167080682079</v>
      </c>
    </row>
    <row r="206" spans="4:92" ht="14.4" x14ac:dyDescent="0.3">
      <c r="D206" s="47"/>
      <c r="E206" s="32">
        <v>43045.461111111108</v>
      </c>
      <c r="F206" s="21">
        <f>E206-E$137</f>
        <v>3161.9888888888891</v>
      </c>
      <c r="G206" s="21">
        <f>E206-E$183</f>
        <v>1636.006944444438</v>
      </c>
      <c r="H206" s="21">
        <v>5</v>
      </c>
      <c r="I206" s="21">
        <v>1069</v>
      </c>
      <c r="J206" s="21">
        <v>11995</v>
      </c>
      <c r="K206" s="46">
        <v>3539</v>
      </c>
      <c r="L206" s="21">
        <v>7</v>
      </c>
      <c r="M206" s="51">
        <v>3.95</v>
      </c>
      <c r="N206" s="40"/>
      <c r="O206" s="40"/>
      <c r="P206" s="40"/>
      <c r="R206" s="22"/>
      <c r="S206" s="22"/>
      <c r="T206" s="22"/>
      <c r="U206" s="52">
        <f t="shared" si="103"/>
        <v>9.9032842971736573E-3</v>
      </c>
      <c r="V206" s="52">
        <f t="shared" si="104"/>
        <v>1.4150125523997303</v>
      </c>
      <c r="W206" s="52">
        <f t="shared" si="105"/>
        <v>3.1001000887741523E-3</v>
      </c>
      <c r="X206" s="248">
        <f>W206+V206+SUM($U$203:U206)</f>
        <v>1.4405434471467</v>
      </c>
      <c r="Y206" s="104">
        <f>W206+V206+SUM($U$203:U206)-$X$203+$Y$202</f>
        <v>13.964291146396306</v>
      </c>
      <c r="Z206" s="42"/>
      <c r="AA206" s="1">
        <f t="shared" si="165"/>
        <v>5.9692549506444037E-3</v>
      </c>
      <c r="AB206" s="41">
        <f t="shared" si="106"/>
        <v>3.3565949461598764E-2</v>
      </c>
      <c r="AC206" s="48">
        <f t="shared" si="107"/>
        <v>4.7960089194785995</v>
      </c>
      <c r="AD206" s="48">
        <f t="shared" si="108"/>
        <v>0.31164816213078922</v>
      </c>
      <c r="AE206" s="48">
        <f t="shared" si="109"/>
        <v>0.31247991090490412</v>
      </c>
      <c r="AF206" s="48">
        <f t="shared" si="110"/>
        <v>0.31164816213078922</v>
      </c>
      <c r="AG206" s="238">
        <f t="shared" si="111"/>
        <v>8.3174857422950443E-4</v>
      </c>
      <c r="AH206" s="48">
        <f t="shared" si="112"/>
        <v>1.9988540114735535E-10</v>
      </c>
      <c r="AI206" s="48">
        <f>AE206+AC206+SUM($AB$203:AB206)</f>
        <v>5.2103906981844634</v>
      </c>
      <c r="AJ206" s="48">
        <f>AE206+AC206+SUM($AB$203:AB206)-$AI$203+$AJ$202</f>
        <v>16.364659910220219</v>
      </c>
      <c r="AK206" s="41">
        <f t="shared" si="170"/>
        <v>1.6331276404592802E-2</v>
      </c>
      <c r="AL206" s="86"/>
      <c r="AM206" s="25">
        <v>196.23320167715701</v>
      </c>
      <c r="AR206" s="25">
        <v>72.713201677157002</v>
      </c>
      <c r="AS206" s="1"/>
      <c r="AT206" s="1"/>
      <c r="AU206" s="1"/>
      <c r="AV206" s="89">
        <f>AJ206-BA206-BB206</f>
        <v>0</v>
      </c>
      <c r="AW206" s="86">
        <f>(1/(1/((AM206/1000+1)*0.0112372)+1))*AE206</f>
        <v>4.144737519172958E-3</v>
      </c>
      <c r="AX206" s="86">
        <f>(1-(1/(1/((AM206/1000+1)*0.0112372)+1)))*AE206</f>
        <v>0.30833517338573119</v>
      </c>
      <c r="AY206" s="86">
        <f>(1/(1/((AM206/1000+1)*0.0112372)+1))*AI206</f>
        <v>6.9110688600033138E-2</v>
      </c>
      <c r="AZ206" s="86">
        <f>(1-(1/(1/((AM206/1000+1)*0.0112372)+1)))*AI206</f>
        <v>5.1412800095844302</v>
      </c>
      <c r="BA206" s="86">
        <f t="shared" si="171"/>
        <v>0.22552696956460747</v>
      </c>
      <c r="BB206" s="86">
        <f t="shared" si="172"/>
        <v>16.13913294065561</v>
      </c>
      <c r="BC206" s="89"/>
      <c r="BD206" s="89"/>
      <c r="BE206" s="41"/>
      <c r="BF206" s="89"/>
      <c r="BG206" s="89"/>
      <c r="BH206" s="89"/>
      <c r="BI206" s="89"/>
      <c r="BJ206" s="41">
        <f t="shared" si="159"/>
        <v>243.54118928713109</v>
      </c>
      <c r="BK206" s="89">
        <f t="shared" si="146"/>
        <v>0.67088991165799639</v>
      </c>
      <c r="BL206" s="89">
        <f t="shared" si="160"/>
        <v>0.32911008834200361</v>
      </c>
      <c r="BM206" s="104">
        <f>Y206-BR206-BS206</f>
        <v>-1.8219185891600986E-2</v>
      </c>
      <c r="BN206" s="86">
        <f>(1/(1/((AR206/1000+1)*0.0112372)+1))*W206</f>
        <v>3.6924416421397684E-5</v>
      </c>
      <c r="BO206" s="86">
        <f>(1-(1/(1/((AR206/1000+1)*0.0112372)+1)))*W206</f>
        <v>3.0631756723527546E-3</v>
      </c>
      <c r="BP206" s="86">
        <f>(1/(1/((AR206/1000+1)*0.0112372)+1))*X206</f>
        <v>1.7157906065088827E-2</v>
      </c>
      <c r="BQ206" s="86">
        <f>(1-(1/(1/((AR206/1000+1)*0.0112372)+1)))*X206</f>
        <v>1.4233855410816112</v>
      </c>
      <c r="BR206" s="86">
        <f t="shared" si="173"/>
        <v>0.19431001506606962</v>
      </c>
      <c r="BS206" s="86">
        <f t="shared" si="174"/>
        <v>13.788200317221838</v>
      </c>
      <c r="BT206" s="89"/>
      <c r="BU206" s="89"/>
      <c r="BV206" s="41"/>
      <c r="BW206" s="89"/>
      <c r="BX206" s="42"/>
      <c r="BY206" s="89"/>
      <c r="BZ206" s="89"/>
      <c r="CA206" s="41">
        <f t="shared" si="161"/>
        <v>254.0922691444747</v>
      </c>
      <c r="CB206" s="89" t="e">
        <f>(CA206-$P$65)/($AR$178-$P$65)</f>
        <v>#REF!</v>
      </c>
      <c r="CC206" s="89" t="e">
        <f t="shared" si="156"/>
        <v>#REF!</v>
      </c>
      <c r="CD206" s="41" t="e">
        <f t="shared" si="162"/>
        <v>#REF!</v>
      </c>
      <c r="CE206" s="41" t="e">
        <f>CH206+CI206</f>
        <v>#REF!</v>
      </c>
      <c r="CF206" s="42" t="e">
        <f t="shared" si="163"/>
        <v>#REF!</v>
      </c>
      <c r="CG206" s="42" t="e">
        <f t="shared" si="164"/>
        <v>#REF!</v>
      </c>
      <c r="CH206" s="42" t="e">
        <f t="shared" si="166"/>
        <v>#REF!</v>
      </c>
      <c r="CI206" s="89">
        <f t="shared" si="167"/>
        <v>5.3857746687394208</v>
      </c>
      <c r="CJ206" s="89">
        <f t="shared" si="168"/>
        <v>10.978885241480798</v>
      </c>
      <c r="CK206" s="42" t="e">
        <f t="shared" si="169"/>
        <v>#REF!</v>
      </c>
      <c r="CM206" s="89" t="e">
        <f t="shared" si="131"/>
        <v>#REF!</v>
      </c>
      <c r="CN206" s="89">
        <f t="shared" si="132"/>
        <v>0.19042750456022925</v>
      </c>
    </row>
    <row r="207" spans="4:92" ht="14.4" x14ac:dyDescent="0.3">
      <c r="D207" s="47"/>
      <c r="E207" s="32">
        <v>43136.445138888892</v>
      </c>
      <c r="F207" s="21">
        <f>E207-E$137</f>
        <v>3252.972916666673</v>
      </c>
      <c r="G207" s="21">
        <f>E207-E$183</f>
        <v>1726.9909722222219</v>
      </c>
      <c r="H207" s="21"/>
      <c r="I207" s="21">
        <v>1043</v>
      </c>
      <c r="J207" s="21">
        <v>12614.7</v>
      </c>
      <c r="K207" s="46">
        <v>4579.8100000000004</v>
      </c>
      <c r="L207" s="21">
        <v>336</v>
      </c>
      <c r="M207" s="51">
        <v>3.95</v>
      </c>
      <c r="N207" s="40"/>
      <c r="O207" s="40"/>
      <c r="P207" s="40"/>
      <c r="R207" s="22"/>
      <c r="S207" s="22"/>
      <c r="T207" s="22"/>
      <c r="U207" s="52">
        <f t="shared" si="103"/>
        <v>1.2504108927276356E-2</v>
      </c>
      <c r="V207" s="52">
        <f t="shared" si="104"/>
        <v>1.786626593535156</v>
      </c>
      <c r="W207" s="52">
        <f t="shared" si="105"/>
        <v>3.9142559207912602E-3</v>
      </c>
      <c r="X207" s="248">
        <f>W207+V207+SUM($U$203:U207)</f>
        <v>1.825475753041419</v>
      </c>
      <c r="Y207" s="104">
        <f>W207+V207+SUM($U$203:U207)-$X$203+$Y$202</f>
        <v>14.349223452291024</v>
      </c>
      <c r="Z207" s="42"/>
      <c r="AA207" s="1">
        <f t="shared" si="165"/>
        <v>5.16702587930874E-3</v>
      </c>
      <c r="AB207" s="41">
        <f t="shared" si="106"/>
        <v>3.4441512395691758E-2</v>
      </c>
      <c r="AC207" s="48">
        <f t="shared" si="107"/>
        <v>4.9211121180721316</v>
      </c>
      <c r="AD207" s="48">
        <f t="shared" si="108"/>
        <v>0.31977745933872603</v>
      </c>
      <c r="AE207" s="48">
        <f t="shared" si="109"/>
        <v>0.32063090415924433</v>
      </c>
      <c r="AF207" s="48">
        <f t="shared" si="110"/>
        <v>0.31977745933872603</v>
      </c>
      <c r="AG207" s="238">
        <f t="shared" si="111"/>
        <v>8.5344461541890092E-4</v>
      </c>
      <c r="AH207" s="48">
        <f t="shared" si="112"/>
        <v>2.050993829091749E-10</v>
      </c>
      <c r="AI207" s="48">
        <f>AE207+AC207+SUM($AB$203:AB207)</f>
        <v>5.3780864024280266</v>
      </c>
      <c r="AJ207" s="48">
        <f>AE207+AC207+SUM($AB$203:AB207)-$AI$203+$AJ$202</f>
        <v>16.532355614463782</v>
      </c>
      <c r="AK207" s="41">
        <f t="shared" si="170"/>
        <v>5.100638839759369E-3</v>
      </c>
      <c r="AL207" s="86"/>
      <c r="AM207">
        <v>175.27550000000002</v>
      </c>
      <c r="AN207">
        <v>12.441543814977303</v>
      </c>
      <c r="AR207">
        <v>68.372</v>
      </c>
      <c r="AS207" s="1"/>
      <c r="AT207" s="1"/>
      <c r="AU207" s="1"/>
      <c r="AV207" s="89">
        <f>AJ207-BA207-BB207</f>
        <v>0</v>
      </c>
      <c r="AW207" s="86">
        <f>(1/(1/((AM207/1000+1)*0.0112372)+1))*AE207</f>
        <v>4.1793147024369297E-3</v>
      </c>
      <c r="AX207" s="86">
        <f>(1-(1/(1/((AM207/1000+1)*0.0112372)+1)))*AE207</f>
        <v>0.3164515894568074</v>
      </c>
      <c r="AY207" s="86">
        <f>(1/(1/((AM207/1000+1)*0.0112372)+1))*AI207</f>
        <v>7.0101525714066276E-2</v>
      </c>
      <c r="AZ207" s="86">
        <f>(1-(1/(1/((AM207/1000+1)*0.0112372)+1)))*AI207</f>
        <v>5.3079848767139604</v>
      </c>
      <c r="BA207" s="86">
        <f t="shared" si="171"/>
        <v>0.2265178066786406</v>
      </c>
      <c r="BB207" s="86">
        <f t="shared" si="172"/>
        <v>16.305837807785142</v>
      </c>
      <c r="BC207" s="89"/>
      <c r="BD207" s="89"/>
      <c r="BE207" s="41"/>
      <c r="BF207" s="89"/>
      <c r="BG207" s="89"/>
      <c r="BH207" s="89"/>
      <c r="BI207" s="89"/>
      <c r="BJ207" s="41">
        <f t="shared" si="159"/>
        <v>236.23523931105294</v>
      </c>
      <c r="BK207" s="89">
        <f t="shared" si="146"/>
        <v>0.68013417900062789</v>
      </c>
      <c r="BL207" s="89">
        <f t="shared" si="160"/>
        <v>0.31986582099937211</v>
      </c>
      <c r="BM207" s="104">
        <f>Y207-BR207-BS207</f>
        <v>-1.8219185891602763E-2</v>
      </c>
      <c r="BN207" s="86">
        <f>(1/(1/((AR207/1000+1)*0.0112372)+1))*W207</f>
        <v>4.6435160194512032E-5</v>
      </c>
      <c r="BO207" s="86">
        <f>(1-(1/(1/((AR207/1000+1)*0.0112372)+1)))*W207</f>
        <v>3.8678207605967485E-3</v>
      </c>
      <c r="BP207" s="86">
        <f>(1/(1/((AR207/1000+1)*0.0112372)+1))*X207</f>
        <v>2.1655778451640028E-2</v>
      </c>
      <c r="BQ207" s="86">
        <f>(1-(1/(1/((AR207/1000+1)*0.0112372)+1)))*X207</f>
        <v>1.8038199745897789</v>
      </c>
      <c r="BR207" s="86">
        <f t="shared" si="173"/>
        <v>0.19880788745262082</v>
      </c>
      <c r="BS207" s="86">
        <f t="shared" si="174"/>
        <v>14.168634750730007</v>
      </c>
      <c r="BT207" s="89"/>
      <c r="BU207" s="89"/>
      <c r="BV207" s="41"/>
      <c r="BW207" s="89"/>
      <c r="BX207" s="42"/>
      <c r="BY207" s="89"/>
      <c r="BZ207" s="89"/>
      <c r="CA207" s="41">
        <f t="shared" si="161"/>
        <v>248.66947503389957</v>
      </c>
      <c r="CB207" s="89" t="e">
        <f>(CA207-$P$65)/($AR$178-$P$65)</f>
        <v>#REF!</v>
      </c>
      <c r="CC207" s="89" t="e">
        <f t="shared" si="156"/>
        <v>#REF!</v>
      </c>
      <c r="CD207" s="41" t="e">
        <f t="shared" si="162"/>
        <v>#REF!</v>
      </c>
      <c r="CE207" s="41" t="e">
        <f>CH207+CI207</f>
        <v>#REF!</v>
      </c>
      <c r="CF207" s="42" t="e">
        <f t="shared" si="163"/>
        <v>#REF!</v>
      </c>
      <c r="CG207" s="42" t="e">
        <f t="shared" si="164"/>
        <v>#REF!</v>
      </c>
      <c r="CH207" s="42" t="e">
        <f t="shared" si="166"/>
        <v>#REF!</v>
      </c>
      <c r="CI207" s="89">
        <f t="shared" si="167"/>
        <v>5.288135501674037</v>
      </c>
      <c r="CJ207" s="89">
        <f t="shared" si="168"/>
        <v>11.244220112789746</v>
      </c>
      <c r="CK207" s="42" t="e">
        <f t="shared" si="169"/>
        <v>#REF!</v>
      </c>
      <c r="CM207" s="89" t="e">
        <f t="shared" si="131"/>
        <v>#REF!</v>
      </c>
      <c r="CN207" s="89">
        <f t="shared" si="132"/>
        <v>0.18697522813293632</v>
      </c>
    </row>
    <row r="208" spans="4:92" ht="14.4" x14ac:dyDescent="0.3">
      <c r="D208" s="47"/>
      <c r="E208" s="32">
        <v>43426.454861111109</v>
      </c>
      <c r="F208" s="21">
        <f>E208-E$137</f>
        <v>3542.9826388888905</v>
      </c>
      <c r="G208" s="21">
        <f>E208-E$183</f>
        <v>2017.0006944444394</v>
      </c>
      <c r="H208" s="21"/>
      <c r="I208" s="21">
        <v>1048</v>
      </c>
      <c r="J208" s="21">
        <v>15075</v>
      </c>
      <c r="K208" s="46">
        <v>7814</v>
      </c>
      <c r="L208" s="21">
        <v>12</v>
      </c>
      <c r="M208" s="51">
        <v>3.95</v>
      </c>
      <c r="N208" s="40"/>
      <c r="O208" s="40"/>
      <c r="P208" s="40"/>
      <c r="R208" s="22"/>
      <c r="S208" s="22"/>
      <c r="T208" s="22"/>
      <c r="U208" s="52">
        <f t="shared" si="103"/>
        <v>2.1436588357823989E-2</v>
      </c>
      <c r="V208" s="52">
        <f t="shared" si="104"/>
        <v>3.062927479079212</v>
      </c>
      <c r="W208" s="52">
        <f t="shared" si="105"/>
        <v>6.7104576095095188E-3</v>
      </c>
      <c r="X208" s="248">
        <f>W208+V208+SUM($U$203:U208)</f>
        <v>3.1260094286320173</v>
      </c>
      <c r="Y208" s="104">
        <f>W208+V208+SUM($U$203:U208)-$X$203+$Y$202</f>
        <v>15.649757127881625</v>
      </c>
      <c r="Z208" s="42"/>
      <c r="AA208" s="1">
        <f t="shared" si="165"/>
        <v>4.6328167848241793E-3</v>
      </c>
      <c r="AB208" s="41">
        <f t="shared" si="106"/>
        <v>4.1356100523956572E-2</v>
      </c>
      <c r="AC208" s="48">
        <f t="shared" si="107"/>
        <v>5.9090903182901364</v>
      </c>
      <c r="AD208" s="48">
        <f t="shared" si="108"/>
        <v>0.38397700431302928</v>
      </c>
      <c r="AE208" s="48">
        <f t="shared" si="109"/>
        <v>0.38500178944393487</v>
      </c>
      <c r="AF208" s="48">
        <f t="shared" si="110"/>
        <v>0.38397700431302928</v>
      </c>
      <c r="AG208" s="238">
        <f t="shared" si="111"/>
        <v>1.0247848846297626E-3</v>
      </c>
      <c r="AH208" s="48">
        <f t="shared" si="112"/>
        <v>2.4627579066633298E-10</v>
      </c>
      <c r="AI208" s="48">
        <f>AE208+AC208+SUM($AB$203:AB208)</f>
        <v>6.4717915884546793</v>
      </c>
      <c r="AJ208" s="48">
        <f>AE208+AC208+SUM($AB$203:AB208)-$AI$203+$AJ$202</f>
        <v>17.626060800490436</v>
      </c>
      <c r="AK208" s="41">
        <f>LINEST(AJ205:AJ208,F205:F208,TRUE,TRUE)</f>
        <v>3.800558643361289E-3</v>
      </c>
      <c r="AL208" s="86"/>
      <c r="AM208">
        <v>158.64599999999999</v>
      </c>
      <c r="AN208"/>
      <c r="AO208"/>
      <c r="AP208"/>
      <c r="AQ208"/>
      <c r="AR208" s="146">
        <v>55.841000000000001</v>
      </c>
      <c r="AS208" s="1"/>
      <c r="AT208" s="1"/>
      <c r="AU208" s="1"/>
      <c r="AV208" s="89">
        <f>AJ208-BA208-BB208</f>
        <v>0</v>
      </c>
      <c r="AW208" s="86">
        <f>(1/(1/((AM208/1000+1)*0.0112372)+1))*AE208</f>
        <v>4.9482727794470478E-3</v>
      </c>
      <c r="AX208" s="86">
        <f>(1-(1/(1/((AM208/1000+1)*0.0112372)+1)))*AE208</f>
        <v>0.38005351666448783</v>
      </c>
      <c r="AY208" s="86">
        <f>(1/(1/((AM208/1000+1)*0.0112372)+1))*AI208</f>
        <v>8.317932806924816E-2</v>
      </c>
      <c r="AZ208" s="86">
        <f>(1-(1/(1/((AM208/1000+1)*0.0112372)+1)))*AI208</f>
        <v>6.3886122603854316</v>
      </c>
      <c r="BA208" s="86">
        <f t="shared" si="171"/>
        <v>0.23959560903382249</v>
      </c>
      <c r="BB208" s="86">
        <f t="shared" si="172"/>
        <v>17.386465191456612</v>
      </c>
      <c r="BC208" s="89"/>
      <c r="BD208" s="89"/>
      <c r="BE208" s="41"/>
      <c r="BF208" s="89"/>
      <c r="BG208" s="89"/>
      <c r="BH208" s="89"/>
      <c r="BI208" s="89"/>
      <c r="BJ208" s="41">
        <f t="shared" si="159"/>
        <v>226.33591881722137</v>
      </c>
      <c r="BK208" s="89">
        <f t="shared" si="146"/>
        <v>0.69265985539521147</v>
      </c>
      <c r="BL208" s="89">
        <f t="shared" si="160"/>
        <v>0.30734014460478853</v>
      </c>
      <c r="BM208" s="104">
        <f>Y208-BR208-BS208</f>
        <v>-1.8219185891600986E-2</v>
      </c>
      <c r="BN208" s="86">
        <f>(1/(1/((AR208/1000+1)*0.0112372)+1))*W208</f>
        <v>7.868398125776068E-5</v>
      </c>
      <c r="BO208" s="86">
        <f>(1-(1/(1/((AR208/1000+1)*0.0112372)+1)))*W208</f>
        <v>6.6317736282517584E-3</v>
      </c>
      <c r="BP208" s="86">
        <f>(1/(1/((AR208/1000+1)*0.0112372)+1))*X208</f>
        <v>3.6654261394260271E-2</v>
      </c>
      <c r="BQ208" s="86">
        <f>(1-(1/(1/((AR208/1000+1)*0.0112372)+1)))*X208</f>
        <v>3.0893551672377573</v>
      </c>
      <c r="BR208" s="86">
        <f t="shared" si="173"/>
        <v>0.21380637039524106</v>
      </c>
      <c r="BS208" s="86">
        <f t="shared" si="174"/>
        <v>15.454169943377984</v>
      </c>
      <c r="BT208" s="89"/>
      <c r="BU208" s="89"/>
      <c r="BV208" s="41"/>
      <c r="BW208" s="89"/>
      <c r="BX208" s="42"/>
      <c r="BY208" s="89"/>
      <c r="BZ208" s="89"/>
      <c r="CA208" s="41">
        <f t="shared" si="161"/>
        <v>231.16666123714791</v>
      </c>
      <c r="CB208" s="89" t="e">
        <f>(CA208-$P$65)/($AR$178-$P$65)</f>
        <v>#REF!</v>
      </c>
      <c r="CC208" s="89" t="e">
        <f t="shared" si="156"/>
        <v>#REF!</v>
      </c>
      <c r="CD208" s="41" t="e">
        <f t="shared" si="162"/>
        <v>#REF!</v>
      </c>
      <c r="CE208" s="41" t="e">
        <f>CH208+CI208</f>
        <v>#REF!</v>
      </c>
      <c r="CF208" s="42" t="e">
        <f t="shared" si="163"/>
        <v>#REF!</v>
      </c>
      <c r="CG208" s="42" t="e">
        <f t="shared" si="164"/>
        <v>#REF!</v>
      </c>
      <c r="CH208" s="42" t="e">
        <f t="shared" si="166"/>
        <v>#REF!</v>
      </c>
      <c r="CI208" s="89">
        <f t="shared" si="167"/>
        <v>5.417196075235525</v>
      </c>
      <c r="CJ208" s="89">
        <f t="shared" si="168"/>
        <v>12.208864725254911</v>
      </c>
      <c r="CK208" s="42" t="e">
        <f t="shared" si="169"/>
        <v>#REF!</v>
      </c>
      <c r="CM208" s="89" t="e">
        <f t="shared" si="131"/>
        <v>#REF!</v>
      </c>
      <c r="CN208" s="89">
        <f t="shared" si="132"/>
        <v>0.19153848680453955</v>
      </c>
    </row>
    <row r="209" spans="4:89" ht="14.4" x14ac:dyDescent="0.3">
      <c r="D209" s="47"/>
      <c r="E209" s="32"/>
      <c r="F209" s="21"/>
      <c r="G209" s="21"/>
      <c r="H209" s="21"/>
      <c r="I209" s="21"/>
      <c r="K209" s="46"/>
      <c r="L209" s="21"/>
      <c r="M209" s="51"/>
      <c r="N209" s="40"/>
      <c r="O209" s="40"/>
      <c r="P209" s="40"/>
      <c r="R209" s="22"/>
      <c r="S209" s="22"/>
      <c r="T209" s="22"/>
      <c r="U209" s="52"/>
      <c r="V209" s="52"/>
      <c r="W209" s="52"/>
      <c r="X209" s="248"/>
      <c r="Y209" s="104"/>
      <c r="Z209" s="42"/>
      <c r="AA209" s="42"/>
      <c r="AB209" s="41"/>
      <c r="AC209" s="48"/>
      <c r="AD209" s="48"/>
      <c r="AE209" s="48"/>
      <c r="AF209" s="48"/>
      <c r="AG209" s="238"/>
      <c r="AH209" s="48"/>
      <c r="AI209" s="48"/>
      <c r="AJ209" s="48"/>
      <c r="AK209" s="46"/>
      <c r="AL209" s="86"/>
      <c r="AS209" s="1"/>
      <c r="AT209" s="1"/>
      <c r="AU209" s="1"/>
      <c r="AV209" s="42"/>
      <c r="AW209" s="86"/>
      <c r="AX209" s="86"/>
      <c r="AY209" s="86"/>
      <c r="AZ209" s="86"/>
      <c r="BA209" s="86"/>
      <c r="BB209" s="86"/>
      <c r="BC209" s="89"/>
      <c r="BD209" s="89"/>
      <c r="BE209" s="41"/>
      <c r="BF209" s="89"/>
      <c r="BG209" s="89"/>
      <c r="BH209" s="89"/>
      <c r="BI209" s="89"/>
      <c r="BJ209" s="41"/>
      <c r="BK209" s="89"/>
      <c r="BL209" s="89"/>
      <c r="BM209" s="104"/>
      <c r="BN209" s="86"/>
      <c r="BO209" s="86"/>
      <c r="BP209" s="86"/>
      <c r="BQ209" s="86"/>
      <c r="BR209" s="86"/>
      <c r="BS209" s="86"/>
      <c r="BT209" s="89"/>
      <c r="BU209" s="89"/>
      <c r="BV209" s="41"/>
      <c r="BW209" s="89"/>
      <c r="BX209" s="42"/>
      <c r="BY209" s="89"/>
      <c r="BZ209" s="89"/>
      <c r="CA209" s="41"/>
      <c r="CB209" s="89"/>
      <c r="CC209" s="89"/>
      <c r="CD209" s="41"/>
      <c r="CF209" s="42"/>
      <c r="CG209" s="42"/>
      <c r="CH209" s="42"/>
      <c r="CI209" s="89"/>
      <c r="CJ209" s="89"/>
      <c r="CK209" s="42"/>
    </row>
    <row r="210" spans="4:89" ht="14.4" thickBot="1" x14ac:dyDescent="0.3">
      <c r="D210" s="47"/>
      <c r="E210" s="32"/>
      <c r="F210" s="21"/>
      <c r="G210" s="21"/>
      <c r="H210" s="21"/>
      <c r="I210" s="21"/>
      <c r="K210" s="46"/>
      <c r="L210" s="21"/>
      <c r="M210" s="21"/>
      <c r="N210" s="40"/>
      <c r="O210" s="40"/>
      <c r="P210" s="40"/>
      <c r="R210" s="22"/>
      <c r="S210" s="22"/>
      <c r="T210" s="22"/>
      <c r="U210" s="21"/>
      <c r="V210" s="21"/>
      <c r="W210" s="21"/>
      <c r="X210" s="246"/>
      <c r="Y210" s="255"/>
      <c r="Z210" s="47"/>
      <c r="AA210" s="47"/>
      <c r="AB210" s="46"/>
      <c r="AC210" s="46"/>
      <c r="AD210" s="46"/>
      <c r="AE210" s="46"/>
      <c r="AF210" s="46"/>
      <c r="AG210" s="85"/>
      <c r="AH210" s="46"/>
      <c r="AI210" s="46"/>
      <c r="AJ210" s="46"/>
      <c r="AK210" s="46"/>
      <c r="AL210" s="86"/>
      <c r="AM210" s="163"/>
      <c r="AN210" s="163"/>
      <c r="AO210" s="163"/>
      <c r="AP210" s="163"/>
      <c r="AQ210"/>
      <c r="AR210" s="41"/>
      <c r="AS210" s="41"/>
      <c r="AT210" s="41"/>
      <c r="AU210" s="41"/>
      <c r="AV210" s="41"/>
      <c r="AW210" s="22"/>
      <c r="AX210" s="22"/>
      <c r="AY210" s="22"/>
      <c r="AZ210" s="22"/>
      <c r="BA210" s="22"/>
      <c r="BB210" s="22"/>
      <c r="BD210" s="1"/>
      <c r="BE210" s="1"/>
      <c r="BG210" s="1"/>
      <c r="BH210" s="1"/>
      <c r="BI210" s="1"/>
      <c r="BL210" s="1"/>
    </row>
    <row r="211" spans="4:89" ht="15" thickBot="1" x14ac:dyDescent="0.35">
      <c r="D211" s="22" t="s">
        <v>135</v>
      </c>
      <c r="E211" s="32">
        <v>39882.475694444445</v>
      </c>
      <c r="F211" s="21"/>
      <c r="G211" s="21"/>
      <c r="H211" s="21"/>
      <c r="I211" s="21"/>
      <c r="L211" s="21"/>
      <c r="M211" s="51"/>
      <c r="N211" s="108">
        <v>91.52</v>
      </c>
      <c r="O211" s="109">
        <v>14.08</v>
      </c>
      <c r="P211" s="45">
        <f>O211-R211</f>
        <v>10.242919042189282</v>
      </c>
      <c r="Q211" s="46">
        <v>27.25199543899658</v>
      </c>
      <c r="R211" s="47">
        <f>Q211*O211/100</f>
        <v>3.8370809578107186</v>
      </c>
      <c r="S211" s="47">
        <f>P211/$A$8+R211</f>
        <v>8.1049638920562526</v>
      </c>
      <c r="T211" s="47">
        <f>$A$6-S211</f>
        <v>108.89503610794375</v>
      </c>
      <c r="U211" s="52"/>
      <c r="V211" s="52"/>
      <c r="W211" s="52"/>
      <c r="X211" s="247"/>
      <c r="Y211" s="104"/>
      <c r="Z211" s="42"/>
      <c r="AA211" s="42"/>
      <c r="AB211" s="41"/>
      <c r="AC211" s="48"/>
      <c r="AD211" s="48"/>
      <c r="AE211" s="48"/>
      <c r="AF211" s="48"/>
      <c r="AG211" s="238"/>
      <c r="AH211" s="48"/>
      <c r="AI211" s="48"/>
      <c r="AJ211" s="48"/>
      <c r="AK211" s="46"/>
      <c r="AL211" s="86"/>
      <c r="AQ211"/>
      <c r="AR211" s="41"/>
      <c r="AS211" s="41"/>
      <c r="AT211" s="41"/>
      <c r="AU211" s="41"/>
      <c r="AV211" s="41"/>
      <c r="AW211" s="47"/>
      <c r="AX211" s="47"/>
      <c r="AY211" s="47"/>
      <c r="AZ211" s="47"/>
      <c r="BA211" s="47"/>
      <c r="BB211" s="47"/>
      <c r="BC211" s="42"/>
      <c r="BD211" s="1"/>
      <c r="BE211" s="1"/>
      <c r="BG211" s="1"/>
      <c r="BH211" s="1"/>
      <c r="BI211" s="1"/>
      <c r="BL211" s="1"/>
    </row>
    <row r="212" spans="4:89" ht="14.4" x14ac:dyDescent="0.3">
      <c r="D212" s="22"/>
      <c r="E212" s="32">
        <v>39883.475694444445</v>
      </c>
      <c r="F212" s="21">
        <f t="shared" ref="F212:F254" si="175">E212-E$212</f>
        <v>0</v>
      </c>
      <c r="G212" s="21">
        <f>E212-E$212</f>
        <v>0</v>
      </c>
      <c r="H212" s="21"/>
      <c r="I212" s="50">
        <v>1037</v>
      </c>
      <c r="J212" s="21">
        <v>232</v>
      </c>
      <c r="K212" s="21">
        <v>1.47</v>
      </c>
      <c r="L212" s="21">
        <v>752</v>
      </c>
      <c r="M212" s="51">
        <v>3.95</v>
      </c>
      <c r="N212" s="40"/>
      <c r="O212" s="40"/>
      <c r="P212" s="40"/>
      <c r="R212" s="22"/>
      <c r="S212" s="85">
        <f>$A$36*R211*$A$3/($A$36*R211*$A$3+T211*1000)</f>
        <v>1.7731255952001864E-3</v>
      </c>
      <c r="T212" s="22"/>
      <c r="U212" s="52">
        <f t="shared" ref="U212:U253" si="176">($A$5*I212/1000/$A$3*K212)/$P$211</f>
        <v>4.8434684808275896E-6</v>
      </c>
      <c r="V212" s="52">
        <f t="shared" ref="V212:V253" si="177">($T$211*I212/1000/$A$3*K212)/$P$211</f>
        <v>7.0323956680987717E-4</v>
      </c>
      <c r="W212" s="52">
        <f t="shared" ref="W212:W253" si="178">($A$36*$R$211*K212*I212/1000000)/$P$211</f>
        <v>1.249146969932639E-6</v>
      </c>
      <c r="X212" s="247">
        <f>W212+V212+SUM($U$211:U212)</f>
        <v>7.0933218226063748E-4</v>
      </c>
      <c r="Y212" s="104">
        <v>0</v>
      </c>
      <c r="Z212" s="42"/>
      <c r="AA212" s="42"/>
      <c r="AB212" s="41">
        <f t="shared" ref="AB212:AB253" si="179">($A$5*I212/1000/$A$3*J212)/$P$211</f>
        <v>7.6441135207619101E-4</v>
      </c>
      <c r="AC212" s="48">
        <f t="shared" ref="AC212:AC253" si="180">($T$211*I212/1000/$A$3*J212)/$P$211</f>
        <v>0.11098746904754524</v>
      </c>
      <c r="AD212" s="48">
        <f t="shared" ref="AD212:AD253" si="181">($A$4*$R$211/1000*J212/1000000*I212/1000*1000000)/$P$211</f>
        <v>5.8472727713623912E-3</v>
      </c>
      <c r="AE212" s="48">
        <f t="shared" ref="AE212:AE253" si="182">($A$4*((I212/1000)*J212/10^6)*(1+($A$18/(10^-M212))+(($A$18*$A$19)/(10^-M212)^2))*1000000)*$R$211/1000/$P$211</f>
        <v>5.8628783886913814E-3</v>
      </c>
      <c r="AF212" s="48">
        <f t="shared" ref="AF212:AF253" si="183">AE212/(1+($A$18/(10^-M212))+(($A$18*$A$19)/(10^-M212)^2))*1</f>
        <v>5.8472727713623912E-3</v>
      </c>
      <c r="AG212" s="238">
        <f t="shared" ref="AG212:AG253" si="184">AE212/(1+($A$18/(10^-M212))+(($A$18*$A$19)/(10^-M212)^2))*($A$18/(10^-M212))</f>
        <v>1.5605613578656772E-5</v>
      </c>
      <c r="AH212" s="48">
        <f t="shared" ref="AH212:AH253" si="185">AE212/(1+($A$18/(10^-M212))+(($A$18*$A$19)/(10^-M212)^2))*(($A$18*$A$19)/(10^-M212)^2)</f>
        <v>3.750333246089469E-12</v>
      </c>
      <c r="AI212" s="48">
        <f>AE212+AC212+SUM($AB$212:AB212)</f>
        <v>0.11761475878831282</v>
      </c>
      <c r="AJ212" s="48">
        <v>0</v>
      </c>
      <c r="AK212" s="46"/>
      <c r="AL212" s="86"/>
      <c r="AM212" s="41"/>
      <c r="AN212" s="41"/>
      <c r="AO212" s="41"/>
      <c r="AP212" s="41"/>
      <c r="AQ212"/>
      <c r="AR212" s="41"/>
      <c r="AS212" s="41"/>
      <c r="AT212" s="41"/>
      <c r="AU212" s="41"/>
      <c r="AV212" s="41"/>
      <c r="AW212" s="22"/>
      <c r="AX212" s="22"/>
      <c r="AY212" s="22"/>
      <c r="AZ212" s="22"/>
      <c r="BA212" s="22"/>
      <c r="BB212" s="22"/>
      <c r="BD212" s="1"/>
      <c r="BE212" s="1"/>
      <c r="BG212" s="1"/>
      <c r="BH212" s="1"/>
      <c r="BI212" s="1"/>
      <c r="BL212" s="1"/>
    </row>
    <row r="213" spans="4:89" ht="14.4" x14ac:dyDescent="0.3">
      <c r="D213" s="22"/>
      <c r="E213" s="32">
        <v>39890.509722222225</v>
      </c>
      <c r="F213" s="21">
        <f t="shared" si="175"/>
        <v>7.0340277777795563</v>
      </c>
      <c r="G213" s="21">
        <f t="shared" ref="G213:G254" si="186">E213-E$212</f>
        <v>7.0340277777795563</v>
      </c>
      <c r="H213" s="21"/>
      <c r="I213" s="50">
        <v>1037</v>
      </c>
      <c r="J213" s="21">
        <v>658</v>
      </c>
      <c r="K213" s="21">
        <v>3.29</v>
      </c>
      <c r="L213" s="21">
        <v>983</v>
      </c>
      <c r="M213" s="51">
        <v>3.95</v>
      </c>
      <c r="N213" s="40"/>
      <c r="O213" s="40"/>
      <c r="P213" s="40"/>
      <c r="R213" s="22"/>
      <c r="S213" s="85">
        <f>S212*100</f>
        <v>0.17731255952001865</v>
      </c>
      <c r="T213" s="22"/>
      <c r="U213" s="52">
        <f t="shared" si="176"/>
        <v>1.0840143742804605E-5</v>
      </c>
      <c r="V213" s="52">
        <f t="shared" si="177"/>
        <v>1.5739171257173443E-3</v>
      </c>
      <c r="W213" s="52">
        <f t="shared" si="178"/>
        <v>2.795709885087335E-6</v>
      </c>
      <c r="X213" s="247">
        <f>W213+V213+SUM($U$211:U213)</f>
        <v>1.5923964478260638E-3</v>
      </c>
      <c r="Y213" s="104">
        <f>W213+V213+SUM($U$211:U213)-$X$212</f>
        <v>8.8306426556542634E-4</v>
      </c>
      <c r="Z213" s="42"/>
      <c r="AA213" s="42"/>
      <c r="AB213" s="41">
        <f t="shared" si="179"/>
        <v>2.1680287485609209E-3</v>
      </c>
      <c r="AC213" s="48">
        <f t="shared" si="180"/>
        <v>0.3147834251434688</v>
      </c>
      <c r="AD213" s="48">
        <f t="shared" si="181"/>
        <v>1.658407536015712E-2</v>
      </c>
      <c r="AE213" s="48">
        <f t="shared" si="182"/>
        <v>1.662833611965055E-2</v>
      </c>
      <c r="AF213" s="48">
        <f t="shared" si="183"/>
        <v>1.658407536015712E-2</v>
      </c>
      <c r="AG213" s="238">
        <f t="shared" si="184"/>
        <v>4.4260748856707554E-5</v>
      </c>
      <c r="AH213" s="48">
        <f t="shared" si="185"/>
        <v>1.0636721016926161E-11</v>
      </c>
      <c r="AI213" s="48">
        <f>AE213+AC213+SUM($AB$212:AB213)</f>
        <v>0.33434420136375642</v>
      </c>
      <c r="AJ213" s="48">
        <f>AE213+AC213+SUM($AB$211:AB213)-$AI$212</f>
        <v>0.2167294425754436</v>
      </c>
      <c r="AK213" s="46"/>
      <c r="AL213" s="86"/>
      <c r="AM213" s="41"/>
      <c r="AN213" s="41"/>
      <c r="AO213" s="41"/>
      <c r="AP213" s="41"/>
      <c r="AQ213"/>
      <c r="AR213" s="41"/>
      <c r="AS213" s="41"/>
      <c r="AT213" s="41"/>
      <c r="AU213" s="41"/>
      <c r="AV213" s="41"/>
      <c r="AW213" s="22"/>
      <c r="AX213" s="22"/>
      <c r="AY213" s="22"/>
      <c r="AZ213" s="22"/>
      <c r="BA213" s="22"/>
      <c r="BB213" s="22"/>
      <c r="BD213" s="1"/>
      <c r="BE213" s="1"/>
      <c r="BG213" s="1"/>
      <c r="BH213" s="1"/>
      <c r="BI213" s="1"/>
      <c r="BL213" s="1"/>
    </row>
    <row r="214" spans="4:89" ht="14.4" x14ac:dyDescent="0.3">
      <c r="D214" s="22"/>
      <c r="E214" s="32">
        <v>39897.452777777777</v>
      </c>
      <c r="F214" s="21">
        <f t="shared" si="175"/>
        <v>13.977083333331393</v>
      </c>
      <c r="G214" s="21">
        <f t="shared" si="186"/>
        <v>13.977083333331393</v>
      </c>
      <c r="H214" s="21"/>
      <c r="I214" s="50">
        <v>1037</v>
      </c>
      <c r="J214" s="21">
        <v>2225</v>
      </c>
      <c r="K214" s="21">
        <v>1.4</v>
      </c>
      <c r="L214" s="21">
        <v>1197</v>
      </c>
      <c r="M214" s="51">
        <v>3.95</v>
      </c>
      <c r="N214" s="40"/>
      <c r="O214" s="40"/>
      <c r="P214" s="40"/>
      <c r="R214" s="22"/>
      <c r="S214" s="22"/>
      <c r="T214" s="22"/>
      <c r="U214" s="52">
        <f t="shared" si="176"/>
        <v>4.6128271245977044E-6</v>
      </c>
      <c r="V214" s="52">
        <f t="shared" si="177"/>
        <v>6.6975196839035912E-4</v>
      </c>
      <c r="W214" s="52">
        <f t="shared" si="178"/>
        <v>1.1896637808882275E-6</v>
      </c>
      <c r="X214" s="247">
        <f>W214+V214+SUM($U$211:U214)</f>
        <v>6.9123807151947724E-4</v>
      </c>
      <c r="Y214" s="104">
        <f>W214+V214+SUM($U$211:U214)-$X$212</f>
        <v>-1.809411074116024E-5</v>
      </c>
      <c r="Z214" s="42"/>
      <c r="AA214" s="42"/>
      <c r="AB214" s="41">
        <f t="shared" si="179"/>
        <v>7.3311002515927806E-3</v>
      </c>
      <c r="AC214" s="48">
        <f t="shared" si="180"/>
        <v>1.0644272354775353</v>
      </c>
      <c r="AD214" s="48">
        <f t="shared" si="181"/>
        <v>5.6078370328798782E-2</v>
      </c>
      <c r="AE214" s="48">
        <f t="shared" si="182"/>
        <v>5.6228036270854841E-2</v>
      </c>
      <c r="AF214" s="48">
        <f t="shared" si="183"/>
        <v>5.6078370328798789E-2</v>
      </c>
      <c r="AG214" s="238">
        <f t="shared" si="184"/>
        <v>1.4966590608841084E-4</v>
      </c>
      <c r="AH214" s="48">
        <f t="shared" si="185"/>
        <v>3.5967635657539082E-11</v>
      </c>
      <c r="AI214" s="48">
        <f>AE214+AC214+SUM($AB$212:AB214)</f>
        <v>1.1309188121006202</v>
      </c>
      <c r="AJ214" s="48">
        <f>AE214+AC214+SUM($AB$211:AB214)-$AI$212</f>
        <v>1.0133040533123074</v>
      </c>
      <c r="AK214" s="46"/>
      <c r="AL214" s="86"/>
      <c r="AM214" s="41"/>
      <c r="AN214" s="41"/>
      <c r="AO214" s="41"/>
      <c r="AP214" s="41"/>
      <c r="AQ214"/>
      <c r="AR214" s="41"/>
      <c r="AS214" s="41"/>
      <c r="AT214" s="41"/>
      <c r="AU214" s="41"/>
      <c r="AV214" s="41"/>
      <c r="AW214" s="22"/>
      <c r="AX214" s="22"/>
      <c r="AY214" s="22"/>
      <c r="AZ214" s="22"/>
      <c r="BA214" s="22"/>
      <c r="BB214" s="22"/>
      <c r="BD214" s="1"/>
      <c r="BE214" s="1"/>
      <c r="BG214" s="1"/>
      <c r="BH214" s="1"/>
      <c r="BI214" s="1"/>
      <c r="BL214" s="1"/>
    </row>
    <row r="215" spans="4:89" ht="14.4" x14ac:dyDescent="0.3">
      <c r="D215" s="33"/>
      <c r="E215" s="32">
        <v>39912.672222222223</v>
      </c>
      <c r="F215" s="21">
        <f t="shared" si="175"/>
        <v>29.196527777778101</v>
      </c>
      <c r="G215" s="21">
        <f t="shared" si="186"/>
        <v>29.196527777778101</v>
      </c>
      <c r="H215" s="21"/>
      <c r="I215" s="50">
        <v>1037</v>
      </c>
      <c r="J215" s="21">
        <v>4382</v>
      </c>
      <c r="K215" s="21">
        <v>0.49</v>
      </c>
      <c r="L215" s="21">
        <v>1554</v>
      </c>
      <c r="M215" s="51">
        <v>3.95</v>
      </c>
      <c r="N215" s="40"/>
      <c r="O215" s="40"/>
      <c r="P215" s="40"/>
      <c r="R215" s="22"/>
      <c r="S215" s="22"/>
      <c r="T215" s="22"/>
      <c r="U215" s="52">
        <f t="shared" si="176"/>
        <v>1.6144894936091965E-6</v>
      </c>
      <c r="V215" s="52">
        <f t="shared" si="177"/>
        <v>2.344131889366257E-4</v>
      </c>
      <c r="W215" s="52">
        <f t="shared" si="178"/>
        <v>4.1638232331087966E-7</v>
      </c>
      <c r="X215" s="247">
        <f>W215+V215+SUM($U$211:U215)</f>
        <v>2.5674050010177568E-4</v>
      </c>
      <c r="Y215" s="104">
        <f>W215+V215+SUM($U$211:U215)-$X$212</f>
        <v>-4.525916821588618E-4</v>
      </c>
      <c r="Z215" s="42"/>
      <c r="AA215" s="1">
        <f t="shared" ref="AA215:AA254" si="187">LINEST(Y212:Y215,F212:F215,TRUE,TRUE)</f>
        <v>-2.6616132541742661E-5</v>
      </c>
      <c r="AB215" s="41">
        <f t="shared" si="179"/>
        <v>1.4438148899990814E-2</v>
      </c>
      <c r="AC215" s="48">
        <f t="shared" si="180"/>
        <v>2.0963236610618243</v>
      </c>
      <c r="AD215" s="48">
        <f t="shared" si="181"/>
        <v>0.11044288484530171</v>
      </c>
      <c r="AE215" s="48">
        <f t="shared" si="182"/>
        <v>0.11073764266916218</v>
      </c>
      <c r="AF215" s="48">
        <f t="shared" si="183"/>
        <v>0.11044288484530168</v>
      </c>
      <c r="AG215" s="238">
        <f t="shared" si="184"/>
        <v>2.9475775302445674E-4</v>
      </c>
      <c r="AH215" s="48">
        <f t="shared" si="185"/>
        <v>7.0836035708465722E-11</v>
      </c>
      <c r="AI215" s="48">
        <f>AE215+AC215+SUM($AB$212:AB215)</f>
        <v>2.231762992983207</v>
      </c>
      <c r="AJ215" s="48">
        <f>AE215+AC215+SUM($AB$211:AB215)-$AI$212</f>
        <v>2.1141482341948943</v>
      </c>
      <c r="AK215" s="41">
        <f t="shared" ref="AK215:AK254" si="188">LINEST(AJ212:AJ215,F212:F215,TRUE,TRUE)</f>
        <v>7.5871482387707995E-2</v>
      </c>
      <c r="AL215" s="89"/>
      <c r="AM215" s="41"/>
      <c r="AN215" s="41"/>
      <c r="AO215" s="41"/>
      <c r="AP215" s="41"/>
      <c r="AQ215"/>
      <c r="AR215" s="41"/>
      <c r="AS215" s="41"/>
      <c r="AT215" s="41"/>
      <c r="AU215" s="41"/>
      <c r="AV215" s="41"/>
      <c r="AW215" s="22"/>
      <c r="AX215" s="22"/>
      <c r="AY215" s="22"/>
      <c r="AZ215" s="22"/>
      <c r="BA215" s="22"/>
      <c r="BB215" s="22"/>
      <c r="BD215" s="1"/>
      <c r="BE215" s="1"/>
      <c r="BG215" s="1"/>
      <c r="BH215" s="1"/>
      <c r="BI215" s="1"/>
      <c r="BL215" s="1"/>
    </row>
    <row r="216" spans="4:89" ht="14.4" x14ac:dyDescent="0.3">
      <c r="D216" s="22"/>
      <c r="E216" s="32">
        <v>39920.481249999997</v>
      </c>
      <c r="F216" s="21">
        <f t="shared" si="175"/>
        <v>37.005555555551837</v>
      </c>
      <c r="G216" s="21">
        <f t="shared" si="186"/>
        <v>37.005555555551837</v>
      </c>
      <c r="H216" s="21"/>
      <c r="I216" s="50">
        <v>1037</v>
      </c>
      <c r="J216" s="21">
        <v>6815</v>
      </c>
      <c r="K216" s="21">
        <v>0.91</v>
      </c>
      <c r="L216" s="21">
        <v>1757</v>
      </c>
      <c r="M216" s="51">
        <v>3.95</v>
      </c>
      <c r="N216" s="40"/>
      <c r="O216" s="40"/>
      <c r="P216" s="40"/>
      <c r="R216" s="22"/>
      <c r="S216" s="22"/>
      <c r="T216" s="22"/>
      <c r="U216" s="52">
        <f t="shared" si="176"/>
        <v>2.9983376309885079E-6</v>
      </c>
      <c r="V216" s="52">
        <f t="shared" si="177"/>
        <v>4.3533877945373345E-4</v>
      </c>
      <c r="W216" s="52">
        <f t="shared" si="178"/>
        <v>7.7328145757734797E-7</v>
      </c>
      <c r="X216" s="247">
        <f>W216+V216+SUM($U$211:U216)</f>
        <v>4.610213273841384E-4</v>
      </c>
      <c r="Y216" s="104">
        <f>W216+V216+SUM($U$211:U216)-$X$212</f>
        <v>-2.4831085487649908E-4</v>
      </c>
      <c r="Z216" s="42"/>
      <c r="AA216" s="1">
        <f t="shared" si="187"/>
        <v>-3.5427099815456083E-5</v>
      </c>
      <c r="AB216" s="41">
        <f t="shared" si="179"/>
        <v>2.2454583467238113E-2</v>
      </c>
      <c r="AC216" s="48">
        <f t="shared" si="180"/>
        <v>3.2602569032716415</v>
      </c>
      <c r="AD216" s="48">
        <f t="shared" si="181"/>
        <v>0.1717636376587702</v>
      </c>
      <c r="AE216" s="48">
        <f t="shared" si="182"/>
        <v>0.17222205266780927</v>
      </c>
      <c r="AF216" s="48">
        <f t="shared" si="183"/>
        <v>0.17176363765877017</v>
      </c>
      <c r="AG216" s="238">
        <f t="shared" si="184"/>
        <v>4.5841489887304255E-4</v>
      </c>
      <c r="AH216" s="48">
        <f t="shared" si="185"/>
        <v>1.1016603910387809E-10</v>
      </c>
      <c r="AI216" s="48">
        <f>AE216+AC216+SUM($AB$212:AB216)</f>
        <v>3.4796352286589096</v>
      </c>
      <c r="AJ216" s="48">
        <f>AE216+AC216+SUM($AB$211:AB216)-$AI$212</f>
        <v>3.3620204698705969</v>
      </c>
      <c r="AK216" s="41">
        <f t="shared" si="188"/>
        <v>9.8397705098583976E-2</v>
      </c>
      <c r="AL216" s="89"/>
      <c r="AM216" s="41"/>
      <c r="AN216" s="41"/>
      <c r="AO216" s="41"/>
      <c r="AP216" s="41"/>
      <c r="AQ216"/>
      <c r="AR216" s="41"/>
      <c r="AS216" s="41"/>
      <c r="AT216" s="41"/>
      <c r="AU216" s="41"/>
      <c r="AV216" s="41"/>
      <c r="AW216" s="22"/>
      <c r="AX216" s="22"/>
      <c r="AY216" s="22"/>
      <c r="AZ216" s="22"/>
      <c r="BA216" s="22"/>
      <c r="BB216" s="22"/>
      <c r="BD216" s="1"/>
      <c r="BE216" s="1"/>
      <c r="BG216" s="1"/>
      <c r="BH216" s="1"/>
      <c r="BI216" s="1"/>
      <c r="BL216" s="1"/>
    </row>
    <row r="217" spans="4:89" ht="14.4" x14ac:dyDescent="0.3">
      <c r="D217" s="22"/>
      <c r="E217" s="32">
        <v>39940.560416666667</v>
      </c>
      <c r="F217" s="21">
        <f t="shared" si="175"/>
        <v>57.084722222221899</v>
      </c>
      <c r="G217" s="21">
        <f t="shared" si="186"/>
        <v>57.084722222221899</v>
      </c>
      <c r="H217" s="21"/>
      <c r="I217" s="50">
        <v>1037</v>
      </c>
      <c r="J217" s="21">
        <v>12315</v>
      </c>
      <c r="K217" s="21">
        <v>3.15</v>
      </c>
      <c r="L217" s="21">
        <v>245</v>
      </c>
      <c r="M217" s="51">
        <v>3.95</v>
      </c>
      <c r="N217" s="40"/>
      <c r="O217" s="40"/>
      <c r="P217" s="40"/>
      <c r="R217" s="22"/>
      <c r="S217" s="22"/>
      <c r="T217" s="22"/>
      <c r="U217" s="52">
        <f t="shared" si="176"/>
        <v>1.0378861030344835E-5</v>
      </c>
      <c r="V217" s="52">
        <f t="shared" si="177"/>
        <v>1.5069419288783082E-3</v>
      </c>
      <c r="W217" s="52">
        <f t="shared" si="178"/>
        <v>2.6767435069985119E-6</v>
      </c>
      <c r="X217" s="247">
        <f>W217+V217+SUM($U$211:U217)</f>
        <v>1.544906799888479E-3</v>
      </c>
      <c r="Y217" s="104">
        <f>W217+V217+SUM($U$211:U217)-$X$212</f>
        <v>8.3557461762784151E-4</v>
      </c>
      <c r="Z217" s="42"/>
      <c r="AA217" s="1">
        <f t="shared" si="187"/>
        <v>2.1793410719271259E-5</v>
      </c>
      <c r="AB217" s="41">
        <f t="shared" si="179"/>
        <v>4.0576404313871953E-2</v>
      </c>
      <c r="AC217" s="48">
        <f t="shared" si="180"/>
        <v>5.8914253505194809</v>
      </c>
      <c r="AD217" s="48">
        <f t="shared" si="181"/>
        <v>0.31038432835917174</v>
      </c>
      <c r="AE217" s="48">
        <f t="shared" si="182"/>
        <v>0.31121270412385493</v>
      </c>
      <c r="AF217" s="48">
        <f t="shared" si="183"/>
        <v>0.31038432835917168</v>
      </c>
      <c r="AG217" s="238">
        <f t="shared" si="184"/>
        <v>8.2837556560844019E-4</v>
      </c>
      <c r="AH217" s="48">
        <f t="shared" si="185"/>
        <v>1.990748014034129E-10</v>
      </c>
      <c r="AI217" s="48">
        <f>AE217+AC217+SUM($AB$212:AB217)</f>
        <v>6.2903707316766662</v>
      </c>
      <c r="AJ217" s="48">
        <f>AE217+AC217+SUM($AB$211:AB217)-$AI$212</f>
        <v>6.1727559728883534</v>
      </c>
      <c r="AK217" s="41">
        <f t="shared" si="188"/>
        <v>0.12237398896747666</v>
      </c>
      <c r="AL217" s="89"/>
      <c r="AM217" s="41"/>
      <c r="AN217" s="41"/>
      <c r="AO217" s="41"/>
      <c r="AP217" s="41"/>
      <c r="AQ217"/>
      <c r="AR217" s="41"/>
      <c r="AS217" s="41"/>
      <c r="AT217" s="41"/>
      <c r="AU217" s="41"/>
      <c r="AV217" s="41"/>
      <c r="AW217" s="22"/>
      <c r="AX217" s="22"/>
      <c r="AY217" s="22"/>
      <c r="AZ217" s="22"/>
      <c r="BA217" s="22"/>
      <c r="BB217" s="22"/>
      <c r="BD217" s="1"/>
      <c r="BE217" s="1"/>
      <c r="BG217" s="1"/>
      <c r="BH217" s="1"/>
      <c r="BI217" s="1"/>
      <c r="BL217" s="1"/>
    </row>
    <row r="218" spans="4:89" ht="14.4" x14ac:dyDescent="0.3">
      <c r="D218" s="22"/>
      <c r="E218" s="32">
        <v>39959.573611111111</v>
      </c>
      <c r="F218" s="21">
        <f t="shared" si="175"/>
        <v>76.097916666665697</v>
      </c>
      <c r="G218" s="21">
        <f t="shared" si="186"/>
        <v>76.097916666665697</v>
      </c>
      <c r="H218" s="21"/>
      <c r="I218" s="50">
        <v>1037</v>
      </c>
      <c r="J218" s="21">
        <v>14769</v>
      </c>
      <c r="K218" s="21">
        <v>5.43</v>
      </c>
      <c r="L218" s="21">
        <v>618</v>
      </c>
      <c r="M218" s="51">
        <v>3.95</v>
      </c>
      <c r="N218" s="40"/>
      <c r="O218" s="40"/>
      <c r="P218" s="40"/>
      <c r="R218" s="22"/>
      <c r="S218" s="22"/>
      <c r="T218" s="22"/>
      <c r="U218" s="52">
        <f t="shared" si="176"/>
        <v>1.7891179490403953E-5</v>
      </c>
      <c r="V218" s="52">
        <f t="shared" si="177"/>
        <v>2.5976808488283216E-3</v>
      </c>
      <c r="W218" s="52">
        <f t="shared" si="178"/>
        <v>4.6141959501593393E-6</v>
      </c>
      <c r="X218" s="247">
        <f>W218+V218+SUM($U$211:U218)</f>
        <v>2.6554743517720573E-3</v>
      </c>
      <c r="Y218" s="104">
        <f>W218+V218+SUM($U$211:U218)-$X$212</f>
        <v>1.9461421695114198E-3</v>
      </c>
      <c r="Z218" s="42"/>
      <c r="AA218" s="1">
        <f t="shared" si="187"/>
        <v>5.2273553397752786E-5</v>
      </c>
      <c r="AB218" s="41">
        <f t="shared" si="179"/>
        <v>4.8662031287988218E-2</v>
      </c>
      <c r="AC218" s="48">
        <f t="shared" si="180"/>
        <v>7.0654048722551535</v>
      </c>
      <c r="AD218" s="48">
        <f t="shared" si="181"/>
        <v>0.37223436017349631</v>
      </c>
      <c r="AE218" s="48">
        <f t="shared" si="182"/>
        <v>0.37322780570078873</v>
      </c>
      <c r="AF218" s="48">
        <f t="shared" si="183"/>
        <v>0.37223436017349626</v>
      </c>
      <c r="AG218" s="238">
        <f t="shared" si="184"/>
        <v>9.9344528854819741E-4</v>
      </c>
      <c r="AH218" s="48">
        <f t="shared" si="185"/>
        <v>2.3874427461851445E-10</v>
      </c>
      <c r="AI218" s="48">
        <f>AE218+AC218+SUM($AB$212:AB218)</f>
        <v>7.5750273862772612</v>
      </c>
      <c r="AJ218" s="48">
        <f>AE218+AC218+SUM($AB$211:AB218)-$AI$212</f>
        <v>7.4574126274889485</v>
      </c>
      <c r="AK218" s="41">
        <f t="shared" si="188"/>
        <v>0.11526133295512248</v>
      </c>
      <c r="AL218" s="89"/>
      <c r="AM218" s="41"/>
      <c r="AN218" s="41"/>
      <c r="AO218" s="41"/>
      <c r="AP218" s="41"/>
      <c r="AQ218"/>
      <c r="AR218" s="41"/>
      <c r="AS218" s="41"/>
      <c r="AT218" s="41"/>
      <c r="AU218" s="41"/>
      <c r="AV218" s="41"/>
      <c r="AW218" s="22"/>
      <c r="AX218" s="22"/>
      <c r="AY218" s="22"/>
      <c r="AZ218" s="22"/>
      <c r="BA218" s="22"/>
      <c r="BB218" s="22"/>
      <c r="BD218" s="1"/>
      <c r="BE218" s="1"/>
      <c r="BG218" s="1"/>
      <c r="BH218" s="1"/>
      <c r="BI218" s="1"/>
      <c r="BK218" s="89"/>
      <c r="BL218" s="89"/>
      <c r="CI218" s="89"/>
      <c r="CJ218" s="89"/>
    </row>
    <row r="219" spans="4:89" ht="14.4" x14ac:dyDescent="0.3">
      <c r="D219" s="22"/>
      <c r="E219" s="32">
        <v>39974.40625</v>
      </c>
      <c r="F219" s="21">
        <f t="shared" si="175"/>
        <v>90.930555555554747</v>
      </c>
      <c r="G219" s="21">
        <f t="shared" si="186"/>
        <v>90.930555555554747</v>
      </c>
      <c r="H219" s="21"/>
      <c r="I219" s="50">
        <v>1037</v>
      </c>
      <c r="J219" s="21">
        <v>16583.2</v>
      </c>
      <c r="K219" s="21">
        <v>5.22</v>
      </c>
      <c r="L219" s="21">
        <v>834</v>
      </c>
      <c r="M219" s="51">
        <v>3.95</v>
      </c>
      <c r="N219" s="40"/>
      <c r="O219" s="40"/>
      <c r="P219" s="40"/>
      <c r="R219" s="22"/>
      <c r="S219" s="22"/>
      <c r="T219" s="22"/>
      <c r="U219" s="52">
        <f t="shared" si="176"/>
        <v>1.7199255421714299E-5</v>
      </c>
      <c r="V219" s="52">
        <f t="shared" si="177"/>
        <v>2.4972180535697674E-3</v>
      </c>
      <c r="W219" s="52">
        <f t="shared" si="178"/>
        <v>4.4357463830261055E-6</v>
      </c>
      <c r="X219" s="247">
        <f>W219+V219+SUM($U$211:U219)</f>
        <v>2.5720323623680845E-3</v>
      </c>
      <c r="Y219" s="104">
        <f>W219+V219+SUM($U$211:U219)-$X$212</f>
        <v>1.8627001801074469E-3</v>
      </c>
      <c r="Z219" s="42"/>
      <c r="AA219" s="1">
        <f t="shared" si="187"/>
        <v>4.2036783296371831E-5</v>
      </c>
      <c r="AB219" s="41">
        <f t="shared" si="179"/>
        <v>5.4639596266163326E-2</v>
      </c>
      <c r="AC219" s="48">
        <f t="shared" si="180"/>
        <v>7.9333077444364317</v>
      </c>
      <c r="AD219" s="48">
        <f t="shared" si="181"/>
        <v>0.41795902509507238</v>
      </c>
      <c r="AE219" s="48">
        <f t="shared" si="182"/>
        <v>0.41907450385925371</v>
      </c>
      <c r="AF219" s="48">
        <f t="shared" si="183"/>
        <v>0.41795902509507221</v>
      </c>
      <c r="AG219" s="238">
        <f t="shared" si="184"/>
        <v>1.1154784961102623E-3</v>
      </c>
      <c r="AH219" s="48">
        <f t="shared" si="185"/>
        <v>2.6807123399375361E-10</v>
      </c>
      <c r="AI219" s="48">
        <f>AE219+AC219+SUM($AB$212:AB219)</f>
        <v>8.5434165528831674</v>
      </c>
      <c r="AJ219" s="48">
        <f>AE219+AC219+SUM($AB$211:AB219)-$AI$212</f>
        <v>8.4258017940948537</v>
      </c>
      <c r="AK219" s="41">
        <f t="shared" si="188"/>
        <v>9.2082583451000344E-2</v>
      </c>
      <c r="AL219" s="89"/>
      <c r="AM219" s="41"/>
      <c r="AN219" s="41"/>
      <c r="AO219" s="41"/>
      <c r="AP219" s="41"/>
      <c r="AQ219"/>
      <c r="AR219" s="41"/>
      <c r="AS219" s="41"/>
      <c r="AT219" s="41"/>
      <c r="AU219" s="41"/>
      <c r="AV219" s="41"/>
      <c r="AW219" s="22"/>
      <c r="AX219" s="22"/>
      <c r="AY219" s="22"/>
      <c r="AZ219" s="22"/>
      <c r="BA219" s="22"/>
      <c r="BB219" s="22"/>
      <c r="BD219" s="1"/>
      <c r="BE219" s="1"/>
      <c r="BG219" s="1"/>
      <c r="BH219" s="1"/>
      <c r="BI219" s="1"/>
      <c r="BL219" s="1"/>
    </row>
    <row r="220" spans="4:89" ht="14.4" x14ac:dyDescent="0.3">
      <c r="D220" s="22"/>
      <c r="E220" s="32">
        <v>39993.404166666667</v>
      </c>
      <c r="F220" s="21">
        <f t="shared" si="175"/>
        <v>109.9284722222219</v>
      </c>
      <c r="G220" s="21">
        <f t="shared" si="186"/>
        <v>109.9284722222219</v>
      </c>
      <c r="H220" s="21"/>
      <c r="I220" s="50">
        <v>1037</v>
      </c>
      <c r="J220" s="21">
        <v>17901</v>
      </c>
      <c r="K220" s="21">
        <v>4.7300000000000004</v>
      </c>
      <c r="L220" s="21">
        <v>1276</v>
      </c>
      <c r="M220" s="51">
        <v>3.95</v>
      </c>
      <c r="N220" s="40"/>
      <c r="O220" s="40"/>
      <c r="P220" s="40"/>
      <c r="R220" s="22"/>
      <c r="S220" s="22"/>
      <c r="T220" s="22"/>
      <c r="U220" s="52">
        <f t="shared" si="176"/>
        <v>1.5584765928105101E-5</v>
      </c>
      <c r="V220" s="52">
        <f t="shared" si="177"/>
        <v>2.2628048646331422E-3</v>
      </c>
      <c r="W220" s="52">
        <f t="shared" si="178"/>
        <v>4.0193640597152263E-6</v>
      </c>
      <c r="X220" s="247">
        <f>W220+V220+SUM($U$211:U220)</f>
        <v>2.3527875570362533E-3</v>
      </c>
      <c r="Y220" s="104">
        <f>W220+V220+SUM($U$211:U220)-$X$212</f>
        <v>1.6434553747756158E-3</v>
      </c>
      <c r="Z220" s="42"/>
      <c r="AA220" s="1">
        <f t="shared" si="187"/>
        <v>1.3764104892291304E-5</v>
      </c>
      <c r="AB220" s="41">
        <f t="shared" si="179"/>
        <v>5.8981584541016797E-2</v>
      </c>
      <c r="AC220" s="48">
        <f t="shared" si="180"/>
        <v>8.5637357043970148</v>
      </c>
      <c r="AD220" s="48">
        <f t="shared" si="181"/>
        <v>0.45117254258688855</v>
      </c>
      <c r="AE220" s="48">
        <f t="shared" si="182"/>
        <v>0.45237666394812237</v>
      </c>
      <c r="AF220" s="48">
        <f t="shared" si="183"/>
        <v>0.45117254258688849</v>
      </c>
      <c r="AG220" s="238">
        <f t="shared" si="184"/>
        <v>1.2041210718600637E-3</v>
      </c>
      <c r="AH220" s="48">
        <f t="shared" si="185"/>
        <v>2.8937377344072222E-10</v>
      </c>
      <c r="AI220" s="48">
        <f>AE220+AC220+SUM($AB$212:AB220)</f>
        <v>9.2661282574736354</v>
      </c>
      <c r="AJ220" s="48">
        <f>AE220+AC220+SUM($AB$211:AB220)-$AI$212</f>
        <v>9.1485134986853218</v>
      </c>
      <c r="AK220" s="41">
        <f t="shared" si="188"/>
        <v>5.6969294754030314E-2</v>
      </c>
      <c r="AL220" s="89"/>
      <c r="AM220" s="41"/>
      <c r="AN220" s="41"/>
      <c r="AO220" s="41"/>
      <c r="AP220" s="41"/>
      <c r="AQ220"/>
      <c r="AR220" s="41"/>
      <c r="AS220" s="41"/>
      <c r="AT220" s="41"/>
      <c r="AU220" s="41"/>
      <c r="AV220" s="41"/>
      <c r="AW220" s="22"/>
      <c r="AX220" s="22"/>
      <c r="AY220" s="22"/>
      <c r="AZ220" s="22"/>
      <c r="BA220" s="22"/>
      <c r="BB220" s="22"/>
      <c r="BD220" s="1"/>
      <c r="BE220" s="1"/>
      <c r="BG220" s="1"/>
      <c r="BH220" s="1"/>
      <c r="BI220" s="1"/>
      <c r="BL220" s="1"/>
    </row>
    <row r="221" spans="4:89" ht="14.4" x14ac:dyDescent="0.3">
      <c r="D221" s="22"/>
      <c r="E221" s="32">
        <v>40007.40347222222</v>
      </c>
      <c r="F221" s="21">
        <f t="shared" si="175"/>
        <v>123.92777777777519</v>
      </c>
      <c r="G221" s="21">
        <f t="shared" si="186"/>
        <v>123.92777777777519</v>
      </c>
      <c r="H221" s="21"/>
      <c r="I221" s="50">
        <v>1037</v>
      </c>
      <c r="J221" s="21">
        <v>19420</v>
      </c>
      <c r="K221" s="21">
        <v>0</v>
      </c>
      <c r="L221" s="21">
        <v>152</v>
      </c>
      <c r="M221" s="51">
        <v>3.95</v>
      </c>
      <c r="N221" s="40"/>
      <c r="O221" s="40"/>
      <c r="P221" s="40"/>
      <c r="R221" s="22"/>
      <c r="S221" s="22"/>
      <c r="T221" s="22"/>
      <c r="U221" s="52">
        <f t="shared" si="176"/>
        <v>0</v>
      </c>
      <c r="V221" s="52">
        <f t="shared" si="177"/>
        <v>0</v>
      </c>
      <c r="W221" s="52">
        <f t="shared" si="178"/>
        <v>0</v>
      </c>
      <c r="X221" s="247">
        <f>W221+V221+SUM($U$211:U221)</f>
        <v>8.5963328343395797E-5</v>
      </c>
      <c r="Y221" s="104">
        <f>W221+V221+SUM($U$211:U221)-$X$212</f>
        <v>-6.2336885391724172E-4</v>
      </c>
      <c r="Z221" s="42"/>
      <c r="AA221" s="1">
        <f t="shared" si="187"/>
        <v>-4.7624211899625027E-5</v>
      </c>
      <c r="AB221" s="41">
        <f t="shared" si="179"/>
        <v>6.3986501971205298E-2</v>
      </c>
      <c r="AC221" s="48">
        <f t="shared" si="180"/>
        <v>9.2904165901005538</v>
      </c>
      <c r="AD221" s="48">
        <f t="shared" si="181"/>
        <v>0.48945705698214487</v>
      </c>
      <c r="AE221" s="48">
        <f t="shared" si="182"/>
        <v>0.4907633547775283</v>
      </c>
      <c r="AF221" s="48">
        <f t="shared" si="183"/>
        <v>0.4894570569821447</v>
      </c>
      <c r="AG221" s="238">
        <f t="shared" si="184"/>
        <v>1.3062974814548032E-3</v>
      </c>
      <c r="AH221" s="48">
        <f t="shared" si="185"/>
        <v>3.1392875706490276E-10</v>
      </c>
      <c r="AI221" s="48">
        <f>AE221+AC221+SUM($AB$212:AB221)</f>
        <v>10.095182335977785</v>
      </c>
      <c r="AJ221" s="48">
        <f>AE221+AC221+SUM($AB$211:AB221)-$AI$212</f>
        <v>9.9775675771894718</v>
      </c>
      <c r="AK221" s="41">
        <f t="shared" si="188"/>
        <v>5.0709164333047861E-2</v>
      </c>
      <c r="AL221" s="89"/>
      <c r="AM221" s="41"/>
      <c r="AN221" s="41"/>
      <c r="AO221" s="41"/>
      <c r="AP221" s="41"/>
      <c r="AQ221"/>
      <c r="AR221" s="41"/>
      <c r="AS221" s="41"/>
      <c r="AT221" s="41"/>
      <c r="AU221" s="41"/>
      <c r="AV221" s="41"/>
      <c r="AW221" s="22"/>
      <c r="AX221" s="22"/>
      <c r="AY221" s="22"/>
      <c r="AZ221" s="22"/>
      <c r="BA221" s="22"/>
      <c r="BB221" s="22"/>
      <c r="BD221" s="1"/>
      <c r="BE221" s="1"/>
      <c r="BG221" s="1"/>
      <c r="BH221" s="1"/>
      <c r="BI221" s="1"/>
      <c r="BL221" s="1"/>
      <c r="CH221" s="42"/>
    </row>
    <row r="222" spans="4:89" ht="14.4" x14ac:dyDescent="0.3">
      <c r="D222" s="22"/>
      <c r="E222" s="32">
        <v>40021.356944444444</v>
      </c>
      <c r="F222" s="21">
        <f t="shared" si="175"/>
        <v>137.88124999999854</v>
      </c>
      <c r="G222" s="21">
        <f t="shared" si="186"/>
        <v>137.88124999999854</v>
      </c>
      <c r="H222" s="21"/>
      <c r="I222" s="50">
        <v>1037</v>
      </c>
      <c r="J222" s="21">
        <v>21016.799999999999</v>
      </c>
      <c r="K222" s="21">
        <v>4.4000000000000004</v>
      </c>
      <c r="L222" s="21">
        <v>220</v>
      </c>
      <c r="M222" s="51">
        <v>3.95</v>
      </c>
      <c r="N222" s="40"/>
      <c r="O222" s="40"/>
      <c r="P222" s="40"/>
      <c r="R222" s="22"/>
      <c r="S222" s="22"/>
      <c r="T222" s="22"/>
      <c r="U222" s="52">
        <f t="shared" si="176"/>
        <v>1.4497456677307073E-5</v>
      </c>
      <c r="V222" s="52">
        <f t="shared" si="177"/>
        <v>2.1049347577982722E-3</v>
      </c>
      <c r="W222" s="52">
        <f t="shared" si="178"/>
        <v>3.738943311363001E-6</v>
      </c>
      <c r="X222" s="247">
        <f>W222+V222+SUM($U$211:U222)</f>
        <v>2.209134486130338E-3</v>
      </c>
      <c r="Y222" s="104">
        <f>W222+V222+SUM($U$211:U222)-$X$212</f>
        <v>1.4998023038697004E-3</v>
      </c>
      <c r="Z222" s="42"/>
      <c r="AA222" s="1">
        <f t="shared" si="187"/>
        <v>-2.2660068915682134E-5</v>
      </c>
      <c r="AB222" s="41">
        <f t="shared" si="179"/>
        <v>6.9247760794460739E-2</v>
      </c>
      <c r="AC222" s="48">
        <f t="shared" si="180"/>
        <v>10.054316549476072</v>
      </c>
      <c r="AD222" s="48">
        <f t="shared" si="181"/>
        <v>0.52970242405676315</v>
      </c>
      <c r="AE222" s="48">
        <f t="shared" si="182"/>
        <v>0.53111613154934911</v>
      </c>
      <c r="AF222" s="48">
        <f t="shared" si="183"/>
        <v>0.52970242405676327</v>
      </c>
      <c r="AG222" s="238">
        <f t="shared" si="184"/>
        <v>1.4137071528444551E-3</v>
      </c>
      <c r="AH222" s="48">
        <f t="shared" si="185"/>
        <v>3.3974139554488415E-10</v>
      </c>
      <c r="AI222" s="48">
        <f>AE222+AC222+SUM($AB$212:AB222)</f>
        <v>10.968682832919585</v>
      </c>
      <c r="AJ222" s="48">
        <f>AE222+AC222+SUM($AB$211:AB222)-$AI$212</f>
        <v>10.851068074131272</v>
      </c>
      <c r="AK222" s="41">
        <f t="shared" si="188"/>
        <v>5.1840070173858437E-2</v>
      </c>
      <c r="AL222" s="89"/>
      <c r="AM222" s="41"/>
      <c r="AN222" s="41"/>
      <c r="AO222" s="41"/>
      <c r="AP222" s="41"/>
      <c r="AQ222"/>
      <c r="AR222" s="41"/>
      <c r="AS222" s="41"/>
      <c r="AT222" s="41"/>
      <c r="AU222" s="41"/>
      <c r="AV222" s="41"/>
      <c r="AW222" s="22"/>
      <c r="AX222" s="22"/>
      <c r="AY222" s="22"/>
      <c r="AZ222" s="22"/>
      <c r="BA222" s="22"/>
      <c r="BB222" s="22"/>
      <c r="BD222" s="1"/>
      <c r="BE222" s="1"/>
      <c r="BG222" s="1"/>
      <c r="BH222" s="1"/>
      <c r="BI222" s="1"/>
      <c r="BL222" s="1"/>
    </row>
    <row r="223" spans="4:89" ht="14.4" x14ac:dyDescent="0.3">
      <c r="D223" s="22"/>
      <c r="E223" s="32">
        <v>40035.421527777777</v>
      </c>
      <c r="F223" s="21">
        <f t="shared" si="175"/>
        <v>151.94583333333139</v>
      </c>
      <c r="G223" s="21">
        <f t="shared" si="186"/>
        <v>151.94583333333139</v>
      </c>
      <c r="H223" s="21"/>
      <c r="I223" s="50">
        <v>1037</v>
      </c>
      <c r="J223" s="21">
        <v>20789.099999999999</v>
      </c>
      <c r="K223" s="21">
        <v>4.66</v>
      </c>
      <c r="L223" s="21">
        <v>418</v>
      </c>
      <c r="M223" s="51">
        <v>3.95</v>
      </c>
      <c r="N223" s="40"/>
      <c r="O223" s="40"/>
      <c r="P223" s="40"/>
      <c r="R223" s="22"/>
      <c r="S223" s="22"/>
      <c r="T223" s="22"/>
      <c r="U223" s="52">
        <f t="shared" si="176"/>
        <v>1.5354124571875218E-5</v>
      </c>
      <c r="V223" s="52">
        <f t="shared" si="177"/>
        <v>2.2293172662136243E-3</v>
      </c>
      <c r="W223" s="52">
        <f t="shared" si="178"/>
        <v>3.9598808706708148E-6</v>
      </c>
      <c r="X223" s="247">
        <f>W223+V223+SUM($U$211:U223)</f>
        <v>2.3490920566768729E-3</v>
      </c>
      <c r="Y223" s="104">
        <f>W223+V223+SUM($U$211:U223)-$X$212</f>
        <v>1.6397598744162353E-3</v>
      </c>
      <c r="Z223" s="42"/>
      <c r="AA223" s="1">
        <f t="shared" si="187"/>
        <v>1.5074732157874996E-5</v>
      </c>
      <c r="AB223" s="41">
        <f t="shared" si="179"/>
        <v>6.8497517411410094E-2</v>
      </c>
      <c r="AC223" s="48">
        <f t="shared" si="180"/>
        <v>9.9453861757600119</v>
      </c>
      <c r="AD223" s="48">
        <f t="shared" si="181"/>
        <v>0.52396352746176655</v>
      </c>
      <c r="AE223" s="48">
        <f t="shared" si="182"/>
        <v>0.52536191857906867</v>
      </c>
      <c r="AF223" s="48">
        <f t="shared" si="183"/>
        <v>0.52396352746176644</v>
      </c>
      <c r="AG223" s="238">
        <f t="shared" si="184"/>
        <v>1.3983907812416092E-3</v>
      </c>
      <c r="AH223" s="48">
        <f t="shared" si="185"/>
        <v>3.3606057278568331E-10</v>
      </c>
      <c r="AI223" s="48">
        <f>AE223+AC223+SUM($AB$212:AB223)</f>
        <v>10.922495763644656</v>
      </c>
      <c r="AJ223" s="48">
        <f>AE223+AC223+SUM($AB$211:AB223)-$AI$212</f>
        <v>10.804881004856343</v>
      </c>
      <c r="AK223" s="41">
        <f t="shared" si="188"/>
        <v>4.1708831577529581E-2</v>
      </c>
      <c r="AL223" s="89"/>
      <c r="AM223" s="41"/>
      <c r="AN223" s="41"/>
      <c r="AO223" s="41"/>
      <c r="AP223" s="41"/>
      <c r="AQ223"/>
      <c r="AR223" s="41"/>
      <c r="AS223" s="41"/>
      <c r="AT223" s="41"/>
      <c r="AU223" s="41"/>
      <c r="AV223" s="41"/>
      <c r="AW223" s="22"/>
      <c r="AX223" s="22"/>
      <c r="AY223" s="22"/>
      <c r="AZ223" s="22"/>
      <c r="BA223" s="22"/>
      <c r="BB223" s="22"/>
      <c r="BD223" s="1"/>
      <c r="BE223" s="1"/>
      <c r="BG223" s="1"/>
      <c r="BH223" s="1"/>
      <c r="BI223" s="1"/>
      <c r="BL223" s="1"/>
    </row>
    <row r="224" spans="4:89" ht="14.4" x14ac:dyDescent="0.3">
      <c r="D224" s="22"/>
      <c r="E224" s="32">
        <v>40049.397916666669</v>
      </c>
      <c r="F224" s="21">
        <f t="shared" si="175"/>
        <v>165.92222222222335</v>
      </c>
      <c r="G224" s="21">
        <f t="shared" si="186"/>
        <v>165.92222222222335</v>
      </c>
      <c r="H224" s="21"/>
      <c r="I224" s="50">
        <v>1037</v>
      </c>
      <c r="J224" s="21">
        <v>23438</v>
      </c>
      <c r="K224" s="21">
        <v>0</v>
      </c>
      <c r="L224" s="21">
        <v>705</v>
      </c>
      <c r="M224" s="51">
        <v>3.95</v>
      </c>
      <c r="N224" s="40"/>
      <c r="O224" s="40"/>
      <c r="P224" s="40"/>
      <c r="R224" s="22"/>
      <c r="S224" s="22"/>
      <c r="T224" s="22"/>
      <c r="U224" s="52">
        <f t="shared" si="176"/>
        <v>0</v>
      </c>
      <c r="V224" s="52">
        <f t="shared" si="177"/>
        <v>0</v>
      </c>
      <c r="W224" s="52">
        <f t="shared" si="178"/>
        <v>0</v>
      </c>
      <c r="X224" s="247">
        <f>W224+V224+SUM($U$211:U224)</f>
        <v>1.158149095925781E-4</v>
      </c>
      <c r="Y224" s="104">
        <f>W224+V224+SUM($U$211:U224)-$X$212</f>
        <v>-5.9351727266805936E-4</v>
      </c>
      <c r="Z224" s="42"/>
      <c r="AA224" s="1">
        <f t="shared" si="187"/>
        <v>1.6173217961176607E-6</v>
      </c>
      <c r="AB224" s="41">
        <f t="shared" si="179"/>
        <v>7.7225315818800724E-2</v>
      </c>
      <c r="AC224" s="48">
        <f t="shared" si="180"/>
        <v>11.212604739380884</v>
      </c>
      <c r="AD224" s="48">
        <f t="shared" si="181"/>
        <v>0.5907257724792746</v>
      </c>
      <c r="AE224" s="48">
        <f t="shared" si="182"/>
        <v>0.5923023434230541</v>
      </c>
      <c r="AF224" s="48">
        <f t="shared" si="183"/>
        <v>0.59072577247927449</v>
      </c>
      <c r="AG224" s="238">
        <f t="shared" si="184"/>
        <v>1.576570564898954E-3</v>
      </c>
      <c r="AH224" s="48">
        <f t="shared" si="185"/>
        <v>3.7888064923209023E-10</v>
      </c>
      <c r="AI224" s="48">
        <f>AE224+AC224+SUM($AB$212:AB224)</f>
        <v>12.333880067928314</v>
      </c>
      <c r="AJ224" s="48">
        <f>AE224+AC224+SUM($AB$211:AB224)-$AI$212</f>
        <v>12.216265309140001</v>
      </c>
      <c r="AK224" s="41">
        <f t="shared" si="188"/>
        <v>4.7604768693212438E-2</v>
      </c>
      <c r="AL224" s="89"/>
      <c r="AM224" s="41"/>
      <c r="AN224" s="41"/>
      <c r="AO224" s="41"/>
      <c r="AP224" s="41"/>
      <c r="AQ224"/>
      <c r="AR224" s="41"/>
      <c r="AS224" s="41"/>
      <c r="AT224" s="41"/>
      <c r="AU224" s="41"/>
      <c r="AV224" s="41"/>
      <c r="AW224" s="22"/>
      <c r="AX224" s="22"/>
      <c r="AY224" s="22"/>
      <c r="AZ224" s="22"/>
      <c r="BA224" s="22"/>
      <c r="BB224" s="22"/>
      <c r="BD224" s="1"/>
      <c r="BE224" s="1"/>
      <c r="BG224" s="1"/>
      <c r="BH224" s="1"/>
      <c r="BI224" s="1"/>
      <c r="BL224" s="1"/>
    </row>
    <row r="225" spans="4:64" ht="14.4" x14ac:dyDescent="0.3">
      <c r="D225" s="22"/>
      <c r="E225" s="32">
        <v>40063.363194444442</v>
      </c>
      <c r="F225" s="21">
        <f t="shared" si="175"/>
        <v>179.88749999999709</v>
      </c>
      <c r="G225" s="21">
        <f t="shared" si="186"/>
        <v>179.88749999999709</v>
      </c>
      <c r="H225" s="21"/>
      <c r="I225" s="50">
        <v>1037</v>
      </c>
      <c r="J225" s="21">
        <v>23620.799999999999</v>
      </c>
      <c r="K225" s="21">
        <v>6.1</v>
      </c>
      <c r="L225" s="21">
        <v>999</v>
      </c>
      <c r="M225" s="51">
        <v>3.95</v>
      </c>
      <c r="N225" s="40"/>
      <c r="O225" s="40"/>
      <c r="P225" s="40"/>
      <c r="R225" s="22"/>
      <c r="S225" s="22"/>
      <c r="T225" s="22"/>
      <c r="U225" s="52">
        <f t="shared" si="176"/>
        <v>2.0098746757175712E-5</v>
      </c>
      <c r="V225" s="52">
        <f t="shared" si="177"/>
        <v>2.9182050051294222E-3</v>
      </c>
      <c r="W225" s="52">
        <f t="shared" si="178"/>
        <v>5.1835350452987057E-6</v>
      </c>
      <c r="X225" s="247">
        <f>W225+V225+SUM($U$211:U225)</f>
        <v>3.0593021965244745E-3</v>
      </c>
      <c r="Y225" s="104">
        <f>W225+V225+SUM($U$211:U225)-$X$212</f>
        <v>2.3499700142638369E-3</v>
      </c>
      <c r="Z225" s="42"/>
      <c r="AA225" s="1">
        <f t="shared" si="187"/>
        <v>2.2246402777141294E-6</v>
      </c>
      <c r="AB225" s="41">
        <f t="shared" si="179"/>
        <v>7.7827619246212468E-2</v>
      </c>
      <c r="AC225" s="48">
        <f t="shared" si="180"/>
        <v>11.300055210682141</v>
      </c>
      <c r="AD225" s="48">
        <f t="shared" si="181"/>
        <v>0.595333020162917</v>
      </c>
      <c r="AE225" s="48">
        <f t="shared" si="182"/>
        <v>0.59692188725690221</v>
      </c>
      <c r="AF225" s="48">
        <f t="shared" si="183"/>
        <v>0.59533302016291678</v>
      </c>
      <c r="AG225" s="238">
        <f t="shared" si="184"/>
        <v>1.5888667121497228E-3</v>
      </c>
      <c r="AH225" s="48">
        <f t="shared" si="185"/>
        <v>3.8183565318633653E-10</v>
      </c>
      <c r="AI225" s="48">
        <f>AE225+AC225+SUM($AB$212:AB225)</f>
        <v>12.503777702309632</v>
      </c>
      <c r="AJ225" s="48">
        <f>AE225+AC225+SUM($AB$211:AB225)-$AI$212</f>
        <v>12.386162943521319</v>
      </c>
      <c r="AK225" s="41">
        <f t="shared" si="188"/>
        <v>4.2961487567748688E-2</v>
      </c>
      <c r="AL225" s="89"/>
      <c r="AM225" s="41"/>
      <c r="AN225" s="41"/>
      <c r="AO225" s="41"/>
      <c r="AP225" s="41"/>
      <c r="AQ225"/>
      <c r="AR225" s="41"/>
      <c r="AS225" s="41"/>
      <c r="AT225" s="41"/>
      <c r="AU225" s="41"/>
      <c r="AV225" s="41"/>
      <c r="AW225" s="22"/>
      <c r="AX225" s="22"/>
      <c r="AY225" s="22"/>
      <c r="AZ225" s="22"/>
      <c r="BA225" s="22"/>
      <c r="BB225" s="22"/>
      <c r="BD225" s="1"/>
      <c r="BE225" s="1"/>
      <c r="BG225" s="1"/>
      <c r="BH225" s="1"/>
      <c r="BI225" s="1"/>
      <c r="BL225" s="1"/>
    </row>
    <row r="226" spans="4:64" ht="14.4" x14ac:dyDescent="0.3">
      <c r="D226" s="22"/>
      <c r="E226" s="32">
        <v>40077.342361111114</v>
      </c>
      <c r="F226" s="21">
        <f t="shared" si="175"/>
        <v>193.86666666666861</v>
      </c>
      <c r="G226" s="21">
        <f t="shared" si="186"/>
        <v>193.86666666666861</v>
      </c>
      <c r="H226" s="21"/>
      <c r="I226" s="50">
        <v>1037</v>
      </c>
      <c r="J226" s="21">
        <v>23881.8</v>
      </c>
      <c r="K226" s="21">
        <v>4.7</v>
      </c>
      <c r="L226" s="21">
        <v>1347</v>
      </c>
      <c r="M226" s="51">
        <v>3.95</v>
      </c>
      <c r="N226" s="40"/>
      <c r="O226" s="40"/>
      <c r="P226" s="40"/>
      <c r="R226" s="22"/>
      <c r="S226" s="22"/>
      <c r="T226" s="22"/>
      <c r="U226" s="52">
        <f t="shared" si="176"/>
        <v>1.5485919632578011E-5</v>
      </c>
      <c r="V226" s="52">
        <f t="shared" si="177"/>
        <v>2.2484530367390633E-3</v>
      </c>
      <c r="W226" s="52">
        <f t="shared" si="178"/>
        <v>3.993871264410478E-6</v>
      </c>
      <c r="X226" s="247">
        <f>W226+V226+SUM($U$211:U226)</f>
        <v>2.4038464839858053E-3</v>
      </c>
      <c r="Y226" s="104">
        <f>W226+V226+SUM($U$211:U226)-$X$212</f>
        <v>1.6945143017251677E-3</v>
      </c>
      <c r="Z226" s="42"/>
      <c r="AA226" s="1">
        <f t="shared" si="187"/>
        <v>2.2231350157230723E-5</v>
      </c>
      <c r="AB226" s="41">
        <f t="shared" si="179"/>
        <v>7.8687582017298183E-2</v>
      </c>
      <c r="AC226" s="48">
        <f t="shared" si="180"/>
        <v>11.424916113360629</v>
      </c>
      <c r="AD226" s="48">
        <f t="shared" si="181"/>
        <v>0.6019112020306997</v>
      </c>
      <c r="AE226" s="48">
        <f t="shared" si="182"/>
        <v>0.60351762544417997</v>
      </c>
      <c r="AF226" s="48">
        <f t="shared" si="183"/>
        <v>0.60191120203069948</v>
      </c>
      <c r="AG226" s="238">
        <f t="shared" si="184"/>
        <v>1.6064230274257117E-3</v>
      </c>
      <c r="AH226" s="48">
        <f t="shared" si="185"/>
        <v>3.8605477808818715E-10</v>
      </c>
      <c r="AI226" s="48">
        <f>AE226+AC226+SUM($AB$212:AB226)</f>
        <v>12.713921925192697</v>
      </c>
      <c r="AJ226" s="48">
        <f>AE226+AC226+SUM($AB$211:AB226)-$AI$212</f>
        <v>12.596307166404383</v>
      </c>
      <c r="AK226" s="41">
        <f t="shared" si="188"/>
        <v>3.9679195810583857E-2</v>
      </c>
      <c r="AL226" s="89"/>
      <c r="AM226" s="41"/>
      <c r="AN226" s="41"/>
      <c r="AO226" s="41"/>
      <c r="AP226" s="41"/>
      <c r="AQ226"/>
      <c r="AR226" s="41"/>
      <c r="AS226" s="41"/>
      <c r="AT226" s="41"/>
      <c r="AU226" s="41"/>
      <c r="AV226" s="41"/>
      <c r="AW226" s="22"/>
      <c r="AX226" s="22"/>
      <c r="AY226" s="22"/>
      <c r="AZ226" s="22"/>
      <c r="BA226" s="22"/>
      <c r="BB226" s="22"/>
      <c r="BD226" s="1"/>
      <c r="BE226" s="1"/>
      <c r="BG226" s="1"/>
      <c r="BH226" s="1"/>
      <c r="BI226" s="1"/>
      <c r="BL226" s="1"/>
    </row>
    <row r="227" spans="4:64" ht="14.4" x14ac:dyDescent="0.3">
      <c r="D227" s="22"/>
      <c r="E227" s="32">
        <v>40091.345833333333</v>
      </c>
      <c r="F227" s="21">
        <f t="shared" si="175"/>
        <v>207.8701388888876</v>
      </c>
      <c r="G227" s="21">
        <f t="shared" si="186"/>
        <v>207.8701388888876</v>
      </c>
      <c r="H227" s="21"/>
      <c r="I227" s="50">
        <v>1037</v>
      </c>
      <c r="J227" s="21">
        <v>25440.6</v>
      </c>
      <c r="K227" s="21">
        <v>4.92</v>
      </c>
      <c r="L227" s="21">
        <v>1657</v>
      </c>
      <c r="M227" s="51">
        <v>3.95</v>
      </c>
      <c r="N227" s="40"/>
      <c r="O227" s="40"/>
      <c r="P227" s="40"/>
      <c r="R227" s="22"/>
      <c r="S227" s="22"/>
      <c r="T227" s="22"/>
      <c r="U227" s="52">
        <f t="shared" si="176"/>
        <v>1.6210792466443364E-5</v>
      </c>
      <c r="V227" s="52">
        <f t="shared" si="177"/>
        <v>2.3536997746289767E-3</v>
      </c>
      <c r="W227" s="52">
        <f t="shared" si="178"/>
        <v>4.1808184299786285E-6</v>
      </c>
      <c r="X227" s="247">
        <f>W227+V227+SUM($U$211:U227)</f>
        <v>2.5254909615077307E-3</v>
      </c>
      <c r="Y227" s="104">
        <f>W227+V227+SUM($U$211:U227)-$X$212</f>
        <v>1.8161587792470931E-3</v>
      </c>
      <c r="Z227" s="42"/>
      <c r="AA227" s="1">
        <f t="shared" si="187"/>
        <v>4.6988304979103181E-5</v>
      </c>
      <c r="AB227" s="41">
        <f t="shared" si="179"/>
        <v>8.3823635532885965E-2</v>
      </c>
      <c r="AC227" s="48">
        <f t="shared" si="180"/>
        <v>12.17063709073698</v>
      </c>
      <c r="AD227" s="48">
        <f t="shared" si="181"/>
        <v>0.64119882615138801</v>
      </c>
      <c r="AE227" s="48">
        <f t="shared" si="182"/>
        <v>0.6429101031695772</v>
      </c>
      <c r="AF227" s="48">
        <f t="shared" si="183"/>
        <v>0.6411988261513879</v>
      </c>
      <c r="AG227" s="238">
        <f t="shared" si="184"/>
        <v>1.7112766069361006E-3</v>
      </c>
      <c r="AH227" s="48">
        <f t="shared" si="185"/>
        <v>4.112531378468263E-10</v>
      </c>
      <c r="AI227" s="48">
        <f>AE227+AC227+SUM($AB$212:AB227)</f>
        <v>13.58285901582733</v>
      </c>
      <c r="AJ227" s="48">
        <f>AE227+AC227+SUM($AB$211:AB227)-$AI$212</f>
        <v>13.465244257039016</v>
      </c>
      <c r="AK227" s="41">
        <f t="shared" si="188"/>
        <v>2.830780891879817E-2</v>
      </c>
      <c r="AL227" s="89"/>
      <c r="AM227" s="41"/>
      <c r="AN227" s="41"/>
      <c r="AO227" s="41"/>
      <c r="AP227" s="41"/>
      <c r="AQ227"/>
      <c r="AR227" s="41"/>
      <c r="AS227" s="41"/>
      <c r="AT227" s="41"/>
      <c r="AU227" s="41"/>
      <c r="AV227" s="41"/>
      <c r="AW227" s="22"/>
      <c r="AX227" s="22"/>
      <c r="AY227" s="22"/>
      <c r="AZ227" s="22"/>
      <c r="BA227" s="22"/>
      <c r="BB227" s="22"/>
      <c r="BD227" s="1"/>
      <c r="BE227" s="1"/>
      <c r="BG227" s="1"/>
      <c r="BH227" s="1"/>
      <c r="BI227" s="1"/>
      <c r="BL227" s="1"/>
    </row>
    <row r="228" spans="4:64" ht="14.4" x14ac:dyDescent="0.3">
      <c r="D228" s="22"/>
      <c r="E228" s="32">
        <v>40105.397916666669</v>
      </c>
      <c r="F228" s="21">
        <f t="shared" si="175"/>
        <v>221.92222222222335</v>
      </c>
      <c r="G228" s="21">
        <f t="shared" si="186"/>
        <v>221.92222222222335</v>
      </c>
      <c r="H228" s="21"/>
      <c r="I228" s="50">
        <v>1037</v>
      </c>
      <c r="J228" s="21">
        <v>25222</v>
      </c>
      <c r="K228" s="21">
        <v>0</v>
      </c>
      <c r="L228" s="21">
        <v>1983</v>
      </c>
      <c r="M228" s="51">
        <v>3.95</v>
      </c>
      <c r="N228" s="40"/>
      <c r="O228" s="40"/>
      <c r="P228" s="40"/>
      <c r="R228" s="22"/>
      <c r="S228" s="22"/>
      <c r="T228" s="22"/>
      <c r="U228" s="52">
        <f t="shared" si="176"/>
        <v>0</v>
      </c>
      <c r="V228" s="52">
        <f t="shared" si="177"/>
        <v>0</v>
      </c>
      <c r="W228" s="52">
        <f t="shared" si="178"/>
        <v>0</v>
      </c>
      <c r="X228" s="247">
        <f>W228+V228+SUM($U$211:U228)</f>
        <v>1.6761036844877518E-4</v>
      </c>
      <c r="Y228" s="104">
        <f>W228+V228+SUM($U$211:U228)-$X$212</f>
        <v>-5.417218138118623E-4</v>
      </c>
      <c r="Z228" s="42"/>
      <c r="AA228" s="1">
        <f t="shared" si="187"/>
        <v>-6.1084564488059323E-5</v>
      </c>
      <c r="AB228" s="41">
        <f t="shared" si="179"/>
        <v>8.3103375526145218E-2</v>
      </c>
      <c r="AC228" s="48">
        <f t="shared" si="180"/>
        <v>12.066060104815458</v>
      </c>
      <c r="AD228" s="48">
        <f t="shared" si="181"/>
        <v>0.6356892837900957</v>
      </c>
      <c r="AE228" s="48">
        <f t="shared" si="182"/>
        <v>0.63738585654988777</v>
      </c>
      <c r="AF228" s="48">
        <f t="shared" si="183"/>
        <v>0.63568928379009559</v>
      </c>
      <c r="AG228" s="238">
        <f t="shared" si="184"/>
        <v>1.6965723520727628E-3</v>
      </c>
      <c r="AH228" s="48">
        <f t="shared" si="185"/>
        <v>4.0771941867615752E-10</v>
      </c>
      <c r="AI228" s="48">
        <f>AE228+AC228+SUM($AB$212:AB228)</f>
        <v>13.555861158812263</v>
      </c>
      <c r="AJ228" s="48">
        <f>AE228+AC228+SUM($AB$211:AB228)-$AI$212</f>
        <v>13.438246400023949</v>
      </c>
      <c r="AK228" s="41">
        <f t="shared" si="188"/>
        <v>2.8722881402603043E-2</v>
      </c>
      <c r="AL228" s="89"/>
      <c r="AM228" s="41"/>
      <c r="AN228" s="41"/>
      <c r="AO228" s="41"/>
      <c r="AP228" s="41"/>
      <c r="AQ228"/>
      <c r="AR228" s="41"/>
      <c r="AS228" s="41"/>
      <c r="AT228" s="41"/>
      <c r="AU228" s="41"/>
      <c r="AV228" s="41"/>
      <c r="AW228" s="22"/>
      <c r="AX228" s="22"/>
      <c r="AY228" s="22"/>
      <c r="AZ228" s="22"/>
      <c r="BA228" s="22"/>
      <c r="BB228" s="22"/>
      <c r="BD228" s="1"/>
      <c r="BE228" s="1"/>
      <c r="BG228" s="1"/>
      <c r="BH228" s="1"/>
      <c r="BI228" s="1"/>
      <c r="BL228" s="1"/>
    </row>
    <row r="229" spans="4:64" ht="14.4" x14ac:dyDescent="0.3">
      <c r="D229" s="22"/>
      <c r="E229" s="32">
        <v>40119.34652777778</v>
      </c>
      <c r="F229" s="21">
        <f t="shared" si="175"/>
        <v>235.8708333333343</v>
      </c>
      <c r="G229" s="21">
        <f t="shared" si="186"/>
        <v>235.8708333333343</v>
      </c>
      <c r="H229" s="21"/>
      <c r="I229" s="50">
        <v>1037</v>
      </c>
      <c r="J229" s="21">
        <v>26355.9</v>
      </c>
      <c r="K229" s="21">
        <v>5.93</v>
      </c>
      <c r="L229" s="21">
        <v>2285</v>
      </c>
      <c r="M229" s="51">
        <v>3.95</v>
      </c>
      <c r="N229" s="40"/>
      <c r="O229" s="40"/>
      <c r="P229" s="40"/>
      <c r="R229" s="22"/>
      <c r="S229" s="22"/>
      <c r="T229" s="22"/>
      <c r="U229" s="52">
        <f t="shared" si="176"/>
        <v>1.9538617749188847E-5</v>
      </c>
      <c r="V229" s="52">
        <f t="shared" si="177"/>
        <v>2.8368779803963069E-3</v>
      </c>
      <c r="W229" s="52">
        <f t="shared" si="178"/>
        <v>5.0390758719051352E-6</v>
      </c>
      <c r="X229" s="247">
        <f>W229+V229+SUM($U$211:U229)</f>
        <v>3.0290660424661759E-3</v>
      </c>
      <c r="Y229" s="104">
        <f>W229+V229+SUM($U$211:U229)-$X$212</f>
        <v>2.3197338602055383E-3</v>
      </c>
      <c r="Z229" s="42"/>
      <c r="AA229" s="1">
        <f t="shared" si="187"/>
        <v>-3.5408390698200513E-6</v>
      </c>
      <c r="AB229" s="41">
        <f t="shared" si="179"/>
        <v>8.6839436009417612E-2</v>
      </c>
      <c r="AC229" s="48">
        <f t="shared" si="180"/>
        <v>12.608511359785334</v>
      </c>
      <c r="AD229" s="48">
        <f t="shared" si="181"/>
        <v>0.6642678294601293</v>
      </c>
      <c r="AE229" s="48">
        <f t="shared" si="182"/>
        <v>0.66604067467461692</v>
      </c>
      <c r="AF229" s="48">
        <f t="shared" si="183"/>
        <v>0.6642678294601293</v>
      </c>
      <c r="AG229" s="238">
        <f t="shared" si="184"/>
        <v>1.772844788438448E-3</v>
      </c>
      <c r="AH229" s="48">
        <f t="shared" si="185"/>
        <v>4.2604917241641979E-10</v>
      </c>
      <c r="AI229" s="48">
        <f>AE229+AC229+SUM($AB$212:AB229)</f>
        <v>14.213806667916288</v>
      </c>
      <c r="AJ229" s="48">
        <f>AE229+AC229+SUM($AB$211:AB229)-$AI$212</f>
        <v>14.096191909127974</v>
      </c>
      <c r="AK229" s="41">
        <f t="shared" si="188"/>
        <v>3.1923447330177802E-2</v>
      </c>
      <c r="AL229" s="89"/>
      <c r="AM229" s="41"/>
      <c r="AN229" s="41"/>
      <c r="AO229" s="41"/>
      <c r="AP229" s="41"/>
      <c r="AQ229"/>
      <c r="AR229" s="41"/>
      <c r="AS229" s="41"/>
      <c r="AT229" s="41"/>
      <c r="AU229" s="41"/>
      <c r="AV229" s="41"/>
      <c r="AW229" s="22"/>
      <c r="AX229" s="22"/>
      <c r="AY229" s="22"/>
      <c r="AZ229" s="22"/>
      <c r="BA229" s="22"/>
      <c r="BB229" s="22"/>
      <c r="BD229" s="1"/>
      <c r="BE229" s="1"/>
      <c r="BG229" s="1"/>
      <c r="BH229" s="1"/>
      <c r="BI229" s="1"/>
      <c r="BL229" s="1"/>
    </row>
    <row r="230" spans="4:64" ht="14.4" x14ac:dyDescent="0.3">
      <c r="D230" s="22"/>
      <c r="E230" s="32">
        <v>40161.398611111108</v>
      </c>
      <c r="F230" s="21">
        <f t="shared" si="175"/>
        <v>277.92291666666279</v>
      </c>
      <c r="G230" s="21">
        <f t="shared" si="186"/>
        <v>277.92291666666279</v>
      </c>
      <c r="H230" s="21"/>
      <c r="I230" s="50">
        <v>1037</v>
      </c>
      <c r="J230" s="21">
        <v>28410</v>
      </c>
      <c r="K230" s="21">
        <v>3.64</v>
      </c>
      <c r="L230" s="21">
        <v>2522</v>
      </c>
      <c r="M230" s="51">
        <v>3.95</v>
      </c>
      <c r="N230" s="40"/>
      <c r="O230" s="40"/>
      <c r="P230" s="40"/>
      <c r="R230" s="22"/>
      <c r="S230" s="22"/>
      <c r="T230" s="22"/>
      <c r="U230" s="52">
        <f t="shared" si="176"/>
        <v>1.1993350523954031E-5</v>
      </c>
      <c r="V230" s="52">
        <f t="shared" si="177"/>
        <v>1.7413551178149338E-3</v>
      </c>
      <c r="W230" s="52">
        <f t="shared" si="178"/>
        <v>3.0931258303093919E-6</v>
      </c>
      <c r="X230" s="247">
        <f>W230+V230+SUM($U$211:U230)</f>
        <v>1.9435905803671613E-3</v>
      </c>
      <c r="Y230" s="104">
        <f>W230+V230+SUM($U$211:U230)-$X$212</f>
        <v>1.2342583981065237E-3</v>
      </c>
      <c r="Z230" s="42"/>
      <c r="AA230" s="1">
        <f t="shared" si="187"/>
        <v>3.0876235493107955E-6</v>
      </c>
      <c r="AB230" s="41">
        <f t="shared" si="179"/>
        <v>9.3607441864157703E-2</v>
      </c>
      <c r="AC230" s="48">
        <f t="shared" si="180"/>
        <v>13.591181015692932</v>
      </c>
      <c r="AD230" s="48">
        <f t="shared" si="181"/>
        <v>0.7160388768724375</v>
      </c>
      <c r="AE230" s="48">
        <f t="shared" si="182"/>
        <v>0.71794989233931938</v>
      </c>
      <c r="AF230" s="48">
        <f t="shared" si="183"/>
        <v>0.71603887687243739</v>
      </c>
      <c r="AG230" s="238">
        <f t="shared" si="184"/>
        <v>1.9110150076277533E-3</v>
      </c>
      <c r="AH230" s="48">
        <f t="shared" si="185"/>
        <v>4.5925417035086965E-10</v>
      </c>
      <c r="AI230" s="48">
        <f>AE230+AC230+SUM($AB$212:AB230)</f>
        <v>15.341992983352744</v>
      </c>
      <c r="AJ230" s="48">
        <f>AE230+AC230+SUM($AB$211:AB230)-$AI$212</f>
        <v>15.224378224564431</v>
      </c>
      <c r="AK230" s="41">
        <f t="shared" si="188"/>
        <v>2.7044672523174884E-2</v>
      </c>
      <c r="AL230" s="89"/>
      <c r="AM230" s="41"/>
      <c r="AN230" s="41"/>
      <c r="AO230" s="41"/>
      <c r="AP230" s="41"/>
      <c r="AQ230"/>
      <c r="AR230" s="41"/>
      <c r="AS230" s="41"/>
      <c r="AT230" s="41"/>
      <c r="AU230" s="41"/>
      <c r="AV230" s="41"/>
      <c r="AW230" s="22"/>
      <c r="AX230" s="22"/>
      <c r="AY230" s="22"/>
      <c r="AZ230" s="22"/>
      <c r="BA230" s="22"/>
      <c r="BB230" s="22"/>
      <c r="BD230" s="1"/>
      <c r="BE230" s="1"/>
      <c r="BG230" s="1"/>
      <c r="BH230" s="1"/>
      <c r="BI230" s="1"/>
      <c r="BL230" s="1"/>
    </row>
    <row r="231" spans="4:64" ht="14.4" x14ac:dyDescent="0.3">
      <c r="D231" s="22"/>
      <c r="E231" s="32">
        <v>40189.372916666667</v>
      </c>
      <c r="F231" s="21">
        <f t="shared" si="175"/>
        <v>305.8972222222219</v>
      </c>
      <c r="G231" s="21">
        <f t="shared" si="186"/>
        <v>305.8972222222219</v>
      </c>
      <c r="H231" s="21"/>
      <c r="I231" s="50">
        <v>1037</v>
      </c>
      <c r="J231" s="21">
        <v>30471.3</v>
      </c>
      <c r="K231" s="21">
        <v>8.66</v>
      </c>
      <c r="L231" s="21">
        <v>2747</v>
      </c>
      <c r="M231" s="51">
        <v>3.95</v>
      </c>
      <c r="N231" s="40"/>
      <c r="O231" s="40"/>
      <c r="P231" s="40"/>
      <c r="R231" s="22"/>
      <c r="S231" s="22"/>
      <c r="T231" s="22"/>
      <c r="U231" s="52">
        <f t="shared" si="176"/>
        <v>2.8533630642154376E-5</v>
      </c>
      <c r="V231" s="52">
        <f t="shared" si="177"/>
        <v>4.1428943187575076E-3</v>
      </c>
      <c r="W231" s="52">
        <f t="shared" si="178"/>
        <v>7.358920244637179E-6</v>
      </c>
      <c r="X231" s="247">
        <f>W231+V231+SUM($U$211:U231)</f>
        <v>4.3779292063662175E-3</v>
      </c>
      <c r="Y231" s="104">
        <f>W231+V231+SUM($U$211:U231)-$X$212</f>
        <v>3.6685970241055799E-3</v>
      </c>
      <c r="Z231" s="42"/>
      <c r="AA231" s="1">
        <f t="shared" si="187"/>
        <v>3.4189426550415581E-5</v>
      </c>
      <c r="AB231" s="41">
        <f t="shared" si="179"/>
        <v>0.10039917082982432</v>
      </c>
      <c r="AC231" s="48">
        <f t="shared" si="180"/>
        <v>14.577295110295109</v>
      </c>
      <c r="AD231" s="48">
        <f t="shared" si="181"/>
        <v>0.76799139137075334</v>
      </c>
      <c r="AE231" s="48">
        <f t="shared" si="182"/>
        <v>0.77004106140229145</v>
      </c>
      <c r="AF231" s="48">
        <f t="shared" si="183"/>
        <v>0.76799139137075323</v>
      </c>
      <c r="AG231" s="238">
        <f t="shared" si="184"/>
        <v>2.0496695389626029E-3</v>
      </c>
      <c r="AH231" s="48">
        <f t="shared" si="185"/>
        <v>4.9257555793778439E-10</v>
      </c>
      <c r="AI231" s="48">
        <f>AE231+AC231+SUM($AB$212:AB231)</f>
        <v>16.480597417847719</v>
      </c>
      <c r="AJ231" s="48">
        <f>AE231+AC231+SUM($AB$211:AB231)-$AI$212</f>
        <v>16.362982659059405</v>
      </c>
      <c r="AK231" s="41">
        <f t="shared" si="188"/>
        <v>3.3236174690570802E-2</v>
      </c>
      <c r="AL231" s="89"/>
      <c r="AM231" s="41"/>
      <c r="AN231" s="41"/>
      <c r="AO231" s="41"/>
      <c r="AP231" s="41"/>
      <c r="AQ231"/>
      <c r="AR231" s="41"/>
      <c r="AS231" s="41"/>
      <c r="AT231" s="41"/>
      <c r="AU231" s="41"/>
      <c r="AV231" s="41"/>
      <c r="AW231" s="22"/>
      <c r="AX231" s="22"/>
      <c r="AY231" s="22"/>
      <c r="AZ231" s="22"/>
      <c r="BA231" s="22"/>
      <c r="BB231" s="22"/>
      <c r="BD231" s="1"/>
      <c r="BE231" s="1"/>
      <c r="BG231" s="1"/>
      <c r="BH231" s="1"/>
      <c r="BI231" s="1"/>
      <c r="BL231" s="1"/>
    </row>
    <row r="232" spans="4:64" ht="14.4" x14ac:dyDescent="0.3">
      <c r="D232" s="22"/>
      <c r="E232" s="32">
        <v>40203.418055555558</v>
      </c>
      <c r="F232" s="21">
        <f t="shared" si="175"/>
        <v>319.9423611111124</v>
      </c>
      <c r="G232" s="21">
        <f t="shared" si="186"/>
        <v>319.9423611111124</v>
      </c>
      <c r="H232" s="21"/>
      <c r="I232" s="50">
        <v>1037</v>
      </c>
      <c r="J232" s="21">
        <v>30639</v>
      </c>
      <c r="K232" s="21">
        <v>5.54</v>
      </c>
      <c r="L232" s="98">
        <v>2953</v>
      </c>
      <c r="M232" s="51">
        <v>3.95</v>
      </c>
      <c r="N232" s="40"/>
      <c r="O232" s="40"/>
      <c r="P232" s="40"/>
      <c r="R232" s="22"/>
      <c r="S232" s="22"/>
      <c r="T232" s="22"/>
      <c r="U232" s="52">
        <f t="shared" si="176"/>
        <v>1.8253615907336633E-5</v>
      </c>
      <c r="V232" s="52">
        <f t="shared" si="177"/>
        <v>2.6503042177732786E-3</v>
      </c>
      <c r="W232" s="52">
        <f t="shared" si="178"/>
        <v>4.7076695329434141E-6</v>
      </c>
      <c r="X232" s="247">
        <f>W232+V232+SUM($U$211:U232)</f>
        <v>2.9009414705776313E-3</v>
      </c>
      <c r="Y232" s="104">
        <f>W232+V232+SUM($U$211:U232)-$X$212</f>
        <v>2.1916092883169937E-3</v>
      </c>
      <c r="Z232" s="42"/>
      <c r="AA232" s="1">
        <f t="shared" si="187"/>
        <v>7.6199838356285076E-6</v>
      </c>
      <c r="AB232" s="41">
        <f t="shared" si="179"/>
        <v>0.10095172162182077</v>
      </c>
      <c r="AC232" s="48">
        <f t="shared" si="180"/>
        <v>14.657521828223011</v>
      </c>
      <c r="AD232" s="48">
        <f t="shared" si="181"/>
        <v>0.77221806224901834</v>
      </c>
      <c r="AE232" s="48">
        <f t="shared" si="182"/>
        <v>0.77427901272032407</v>
      </c>
      <c r="AF232" s="48">
        <f t="shared" si="183"/>
        <v>0.77221806224901834</v>
      </c>
      <c r="AG232" s="238">
        <f t="shared" si="184"/>
        <v>2.0609499760192444E-3</v>
      </c>
      <c r="AH232" s="48">
        <f t="shared" si="185"/>
        <v>4.9528646692644484E-10</v>
      </c>
      <c r="AI232" s="48">
        <f>AE232+AC232+SUM($AB$212:AB232)</f>
        <v>16.666013808715473</v>
      </c>
      <c r="AJ232" s="48">
        <f>AE232+AC232+SUM($AB$211:AB232)-$AI$212</f>
        <v>16.548399049927159</v>
      </c>
      <c r="AK232" s="41">
        <f t="shared" si="188"/>
        <v>3.0476924268608756E-2</v>
      </c>
      <c r="AL232" s="89"/>
      <c r="AM232" s="41"/>
      <c r="AN232" s="41"/>
      <c r="AO232" s="41"/>
      <c r="AP232" s="41"/>
      <c r="AQ232"/>
      <c r="AR232" s="41"/>
      <c r="AS232" s="41"/>
      <c r="AT232" s="41"/>
      <c r="AU232" s="41"/>
      <c r="AV232" s="41"/>
      <c r="AW232" s="22"/>
      <c r="AX232" s="22"/>
      <c r="AY232" s="22"/>
      <c r="AZ232" s="22"/>
      <c r="BA232" s="22"/>
      <c r="BB232" s="22"/>
      <c r="BD232" s="1"/>
      <c r="BE232" s="1"/>
      <c r="BG232" s="1"/>
      <c r="BH232" s="1"/>
      <c r="BI232" s="1"/>
      <c r="BL232" s="1"/>
    </row>
    <row r="233" spans="4:64" ht="14.4" x14ac:dyDescent="0.3">
      <c r="D233" s="22"/>
      <c r="E233" s="32">
        <v>40288.400000000001</v>
      </c>
      <c r="F233" s="21">
        <f t="shared" si="175"/>
        <v>404.9243055555562</v>
      </c>
      <c r="G233" s="21">
        <f t="shared" si="186"/>
        <v>404.9243055555562</v>
      </c>
      <c r="H233" s="21"/>
      <c r="I233" s="50">
        <v>1037</v>
      </c>
      <c r="J233" s="21">
        <v>34312</v>
      </c>
      <c r="K233" s="21">
        <v>4.47</v>
      </c>
      <c r="L233" s="21">
        <v>7</v>
      </c>
      <c r="M233" s="51">
        <v>3.95</v>
      </c>
      <c r="N233" s="40"/>
      <c r="O233" s="40"/>
      <c r="P233" s="40"/>
      <c r="R233" s="22"/>
      <c r="S233" s="22"/>
      <c r="T233" s="22"/>
      <c r="U233" s="52">
        <f t="shared" si="176"/>
        <v>1.4728098033536957E-5</v>
      </c>
      <c r="V233" s="52">
        <f t="shared" si="177"/>
        <v>2.1384223562177897E-3</v>
      </c>
      <c r="W233" s="52">
        <f t="shared" si="178"/>
        <v>3.7984265004074122E-6</v>
      </c>
      <c r="X233" s="247">
        <f>W233+V233+SUM($U$211:U233)</f>
        <v>2.402878464023143E-3</v>
      </c>
      <c r="Y233" s="104">
        <f>W233+V233+SUM($U$211:U233)-$X$212</f>
        <v>1.6935462817625055E-3</v>
      </c>
      <c r="Z233" s="42"/>
      <c r="AA233" s="1">
        <f t="shared" si="187"/>
        <v>-2.5623934866978142E-6</v>
      </c>
      <c r="AB233" s="41">
        <f t="shared" si="179"/>
        <v>0.11305380307085459</v>
      </c>
      <c r="AC233" s="48">
        <f t="shared" si="180"/>
        <v>16.414663956721434</v>
      </c>
      <c r="AD233" s="48">
        <f t="shared" si="181"/>
        <v>0.86479147987494109</v>
      </c>
      <c r="AE233" s="48">
        <f t="shared" si="182"/>
        <v>0.86709949686542498</v>
      </c>
      <c r="AF233" s="48">
        <f t="shared" si="183"/>
        <v>0.86479147987494087</v>
      </c>
      <c r="AG233" s="238">
        <f t="shared" si="184"/>
        <v>2.3080164358227199E-3</v>
      </c>
      <c r="AH233" s="48">
        <f t="shared" si="185"/>
        <v>5.5466135491302492E-10</v>
      </c>
      <c r="AI233" s="48">
        <f>AE233+AC233+SUM($AB$212:AB233)</f>
        <v>18.629030224429851</v>
      </c>
      <c r="AJ233" s="48">
        <f>AE233+AC233+SUM($AB$211:AB233)-$AI$212</f>
        <v>18.511415465641537</v>
      </c>
      <c r="AK233" s="41">
        <f t="shared" si="188"/>
        <v>2.4708801277823288E-2</v>
      </c>
      <c r="AL233" s="89"/>
      <c r="AM233" s="41"/>
      <c r="AN233" s="41"/>
      <c r="AO233" s="41"/>
      <c r="AP233" s="41"/>
      <c r="AQ233"/>
      <c r="AR233" s="41"/>
      <c r="AS233" s="41"/>
      <c r="AT233" s="41"/>
      <c r="AU233" s="41"/>
      <c r="AV233" s="41"/>
      <c r="AW233" s="22"/>
      <c r="AX233" s="22"/>
      <c r="AY233" s="22"/>
      <c r="AZ233" s="22"/>
      <c r="BA233" s="22"/>
      <c r="BB233" s="22"/>
      <c r="BD233" s="1"/>
      <c r="BE233" s="1"/>
      <c r="BG233" s="1"/>
      <c r="BH233" s="1"/>
      <c r="BI233" s="1"/>
      <c r="BL233" s="1"/>
    </row>
    <row r="234" spans="4:64" ht="14.4" x14ac:dyDescent="0.3">
      <c r="D234" s="22"/>
      <c r="E234" s="32">
        <v>40361.415277777778</v>
      </c>
      <c r="F234" s="21">
        <f t="shared" si="175"/>
        <v>477.93958333333285</v>
      </c>
      <c r="G234" s="21">
        <f t="shared" si="186"/>
        <v>477.93958333333285</v>
      </c>
      <c r="H234" s="21"/>
      <c r="I234" s="50">
        <v>1037</v>
      </c>
      <c r="J234" s="21">
        <v>36613</v>
      </c>
      <c r="K234" s="21">
        <v>3.42</v>
      </c>
      <c r="L234" s="21">
        <v>7</v>
      </c>
      <c r="M234" s="51">
        <v>3.95</v>
      </c>
      <c r="N234" s="40"/>
      <c r="O234" s="40"/>
      <c r="P234" s="40"/>
      <c r="R234" s="22"/>
      <c r="S234" s="22"/>
      <c r="T234" s="22"/>
      <c r="U234" s="52">
        <f t="shared" si="176"/>
        <v>1.1268477690088678E-5</v>
      </c>
      <c r="V234" s="52">
        <f t="shared" si="177"/>
        <v>1.6361083799250203E-3</v>
      </c>
      <c r="W234" s="52">
        <f t="shared" si="178"/>
        <v>2.9061786647412418E-6</v>
      </c>
      <c r="X234" s="247">
        <f>W234+V234+SUM($U$211:U234)</f>
        <v>1.9109407175847961E-3</v>
      </c>
      <c r="Y234" s="104">
        <f>W234+V234+SUM($U$211:U234)-$X$212</f>
        <v>1.2016085353241585E-3</v>
      </c>
      <c r="Z234" s="42"/>
      <c r="AA234" s="1">
        <f t="shared" si="187"/>
        <v>-1.1351587315687295E-5</v>
      </c>
      <c r="AB234" s="41">
        <f t="shared" si="179"/>
        <v>0.12063531393778268</v>
      </c>
      <c r="AC234" s="48">
        <f t="shared" si="180"/>
        <v>17.515449156197299</v>
      </c>
      <c r="AD234" s="48">
        <f t="shared" si="181"/>
        <v>0.92278533611159996</v>
      </c>
      <c r="AE234" s="48">
        <f t="shared" si="182"/>
        <v>0.92524813122912697</v>
      </c>
      <c r="AF234" s="48">
        <f t="shared" si="183"/>
        <v>0.92278533611159974</v>
      </c>
      <c r="AG234" s="238">
        <f t="shared" si="184"/>
        <v>2.4627945256696562E-3</v>
      </c>
      <c r="AH234" s="48">
        <f t="shared" si="185"/>
        <v>5.9185754801324856E-10</v>
      </c>
      <c r="AI234" s="48">
        <f>AE234+AC234+SUM($AB$212:AB234)</f>
        <v>19.908599372207199</v>
      </c>
      <c r="AJ234" s="48">
        <f>AE234+AC234+SUM($AB$211:AB234)-$AI$212</f>
        <v>19.790984613418885</v>
      </c>
      <c r="AK234" s="41">
        <f t="shared" si="188"/>
        <v>2.0457965450938014E-2</v>
      </c>
      <c r="AL234" s="89"/>
      <c r="AM234" s="41"/>
      <c r="AN234" s="41"/>
      <c r="AO234" s="41"/>
      <c r="AP234" s="41"/>
      <c r="AQ234"/>
      <c r="AR234" s="41"/>
      <c r="AS234" s="41"/>
      <c r="AT234" s="41"/>
      <c r="AU234" s="41"/>
      <c r="AV234" s="41"/>
      <c r="AW234" s="22"/>
      <c r="AX234" s="22"/>
      <c r="AY234" s="22"/>
      <c r="AZ234" s="22"/>
      <c r="BA234" s="22"/>
      <c r="BB234" s="22"/>
      <c r="BD234" s="1"/>
      <c r="BE234" s="1"/>
      <c r="BG234" s="1"/>
      <c r="BH234" s="1"/>
      <c r="BI234" s="1"/>
      <c r="BL234" s="1"/>
    </row>
    <row r="235" spans="4:64" ht="14.4" x14ac:dyDescent="0.3">
      <c r="D235" s="22"/>
      <c r="E235" s="32">
        <v>40507.501388888886</v>
      </c>
      <c r="F235" s="21">
        <f t="shared" si="175"/>
        <v>624.02569444444089</v>
      </c>
      <c r="G235" s="21">
        <f t="shared" si="186"/>
        <v>624.02569444444089</v>
      </c>
      <c r="H235" s="21"/>
      <c r="I235" s="50">
        <v>1037</v>
      </c>
      <c r="J235" s="21">
        <v>37383</v>
      </c>
      <c r="K235" s="21">
        <v>12.27</v>
      </c>
      <c r="L235" s="21">
        <v>9</v>
      </c>
      <c r="M235" s="51">
        <v>3.95</v>
      </c>
      <c r="N235" s="40"/>
      <c r="O235" s="40"/>
      <c r="P235" s="40"/>
      <c r="R235" s="22"/>
      <c r="S235" s="22"/>
      <c r="T235" s="22"/>
      <c r="U235" s="52">
        <f t="shared" si="176"/>
        <v>4.042813487058131E-5</v>
      </c>
      <c r="V235" s="52">
        <f t="shared" si="177"/>
        <v>5.8698976086783618E-3</v>
      </c>
      <c r="W235" s="52">
        <f t="shared" si="178"/>
        <v>1.0426553279641823E-5</v>
      </c>
      <c r="X235" s="247">
        <f>W235+V235+SUM($U$211:U235)</f>
        <v>6.1926784558236194E-3</v>
      </c>
      <c r="Y235" s="104">
        <f>W235+V235+SUM($U$211:U235)-$X$212</f>
        <v>5.4833462735629822E-3</v>
      </c>
      <c r="Z235" s="42"/>
      <c r="AA235" s="1">
        <f t="shared" si="187"/>
        <v>1.1148135107052347E-5</v>
      </c>
      <c r="AB235" s="41">
        <f t="shared" si="179"/>
        <v>0.12317236885631143</v>
      </c>
      <c r="AC235" s="48">
        <f t="shared" si="180"/>
        <v>17.883812738812001</v>
      </c>
      <c r="AD235" s="48">
        <f t="shared" si="181"/>
        <v>0.94219223280965625</v>
      </c>
      <c r="AE235" s="48">
        <f t="shared" si="182"/>
        <v>0.94470682243297344</v>
      </c>
      <c r="AF235" s="48">
        <f t="shared" si="183"/>
        <v>0.94219223280965603</v>
      </c>
      <c r="AG235" s="238">
        <f t="shared" si="184"/>
        <v>2.514589019012612E-3</v>
      </c>
      <c r="AH235" s="48">
        <f t="shared" si="185"/>
        <v>6.0430477473518345E-10</v>
      </c>
      <c r="AI235" s="48">
        <f>AE235+AC235+SUM($AB$212:AB235)</f>
        <v>20.419594014882062</v>
      </c>
      <c r="AJ235" s="48">
        <f>AE235+AC235+SUM($AB$211:AB235)-$AI$212</f>
        <v>20.301979256093748</v>
      </c>
      <c r="AK235" s="41">
        <f t="shared" si="188"/>
        <v>1.1944712854271828E-2</v>
      </c>
      <c r="AL235" s="89"/>
      <c r="AM235" s="41"/>
      <c r="AN235" s="41"/>
      <c r="AO235" s="41"/>
      <c r="AP235" s="41"/>
      <c r="AQ235"/>
      <c r="AR235" s="41"/>
      <c r="AS235" s="41"/>
      <c r="AT235" s="41"/>
      <c r="AU235" s="41"/>
      <c r="AV235" s="41"/>
      <c r="AW235" s="22"/>
      <c r="AX235" s="22"/>
      <c r="AY235" s="22"/>
      <c r="AZ235" s="22"/>
      <c r="BA235" s="22"/>
      <c r="BB235" s="22"/>
      <c r="BD235" s="1"/>
      <c r="BE235" s="1"/>
      <c r="BG235" s="1"/>
      <c r="BH235" s="1"/>
      <c r="BI235" s="1"/>
      <c r="BL235" s="1"/>
    </row>
    <row r="236" spans="4:64" ht="14.4" x14ac:dyDescent="0.3">
      <c r="D236" s="22"/>
      <c r="E236" s="32">
        <v>40534.421527777777</v>
      </c>
      <c r="F236" s="21">
        <f t="shared" si="175"/>
        <v>650.94583333333139</v>
      </c>
      <c r="G236" s="21">
        <f t="shared" si="186"/>
        <v>650.94583333333139</v>
      </c>
      <c r="H236" s="21"/>
      <c r="I236" s="50">
        <v>1037</v>
      </c>
      <c r="J236" s="21">
        <v>41340</v>
      </c>
      <c r="K236" s="21">
        <v>17.43</v>
      </c>
      <c r="L236" s="21">
        <v>11</v>
      </c>
      <c r="M236" s="51">
        <v>3.95</v>
      </c>
      <c r="N236" s="40"/>
      <c r="O236" s="1"/>
      <c r="P236" s="1"/>
      <c r="R236" s="22"/>
      <c r="S236" s="22"/>
      <c r="T236" s="22"/>
      <c r="U236" s="52">
        <f t="shared" si="176"/>
        <v>5.7429697701241428E-5</v>
      </c>
      <c r="V236" s="52">
        <f t="shared" si="177"/>
        <v>8.3384120064599714E-3</v>
      </c>
      <c r="W236" s="52">
        <f t="shared" si="178"/>
        <v>1.4811314072058434E-5</v>
      </c>
      <c r="X236" s="247">
        <f>W236+V236+SUM($U$211:U236)</f>
        <v>8.7230073120988863E-3</v>
      </c>
      <c r="Y236" s="104">
        <f>W236+V236+SUM($U$211:U236)-$X$212</f>
        <v>8.0136751298382491E-3</v>
      </c>
      <c r="Z236" s="42"/>
      <c r="AA236" s="1">
        <f t="shared" si="187"/>
        <v>2.5451960586865233E-5</v>
      </c>
      <c r="AB236" s="41">
        <f t="shared" si="179"/>
        <v>0.13621019523633507</v>
      </c>
      <c r="AC236" s="48">
        <f t="shared" si="180"/>
        <v>19.776818838041034</v>
      </c>
      <c r="AD236" s="48">
        <f t="shared" si="181"/>
        <v>1.0419235188281089</v>
      </c>
      <c r="AE236" s="48">
        <f t="shared" si="182"/>
        <v>1.0447042783987139</v>
      </c>
      <c r="AF236" s="48">
        <f t="shared" si="183"/>
        <v>1.0419235188281084</v>
      </c>
      <c r="AG236" s="238">
        <f t="shared" si="184"/>
        <v>2.7807589023347875E-3</v>
      </c>
      <c r="AH236" s="48">
        <f t="shared" si="185"/>
        <v>6.6827058790232141E-10</v>
      </c>
      <c r="AI236" s="48">
        <f>AE236+AC236+SUM($AB$212:AB236)</f>
        <v>22.548807765313171</v>
      </c>
      <c r="AJ236" s="48">
        <f>AE236+AC236+SUM($AB$211:AB236)-$AI$212</f>
        <v>22.431193006524857</v>
      </c>
      <c r="AK236" s="41">
        <f t="shared" si="188"/>
        <v>1.2292476798969016E-2</v>
      </c>
      <c r="AL236" s="89"/>
      <c r="AM236" s="41"/>
      <c r="AN236" s="41"/>
      <c r="AO236" s="41"/>
      <c r="AP236" s="41"/>
      <c r="AQ236"/>
      <c r="AR236" s="41"/>
      <c r="AS236" s="41"/>
      <c r="AT236" s="41"/>
      <c r="AU236" s="41"/>
      <c r="AV236" s="41"/>
      <c r="AW236" s="22"/>
      <c r="AX236" s="22"/>
      <c r="AY236" s="22"/>
      <c r="AZ236" s="22"/>
      <c r="BA236" s="22"/>
      <c r="BB236" s="22"/>
      <c r="BD236" s="1"/>
      <c r="BE236" s="1"/>
      <c r="BG236" s="1"/>
      <c r="BH236" s="1"/>
      <c r="BI236" s="1"/>
      <c r="BL236" s="1"/>
    </row>
    <row r="237" spans="4:64" ht="14.4" x14ac:dyDescent="0.3">
      <c r="D237" s="22"/>
      <c r="E237" s="32">
        <v>40609.616666666669</v>
      </c>
      <c r="F237" s="21">
        <f t="shared" si="175"/>
        <v>726.14097222222335</v>
      </c>
      <c r="G237" s="21">
        <f t="shared" si="186"/>
        <v>726.14097222222335</v>
      </c>
      <c r="H237" s="21"/>
      <c r="I237" s="50">
        <v>1037</v>
      </c>
      <c r="J237" s="21">
        <v>39749</v>
      </c>
      <c r="K237" s="21">
        <v>38.33</v>
      </c>
      <c r="L237" s="21">
        <v>60</v>
      </c>
      <c r="M237" s="51">
        <v>3.95</v>
      </c>
      <c r="N237" s="40"/>
      <c r="O237" s="97"/>
      <c r="P237" s="97"/>
      <c r="R237" s="22"/>
      <c r="S237" s="22"/>
      <c r="T237" s="22"/>
      <c r="U237" s="52">
        <f t="shared" si="176"/>
        <v>1.2629261691844999E-4</v>
      </c>
      <c r="V237" s="52">
        <f t="shared" si="177"/>
        <v>1.833685210600176E-2</v>
      </c>
      <c r="W237" s="52">
        <f t="shared" si="178"/>
        <v>3.2571294801032683E-5</v>
      </c>
      <c r="X237" s="247">
        <f>W237+V237+SUM($U$211:U237)</f>
        <v>1.8865500009288102E-2</v>
      </c>
      <c r="Y237" s="104">
        <f>W237+V237+SUM($U$211:U237)-$X$212</f>
        <v>1.8156167827027465E-2</v>
      </c>
      <c r="Z237" s="42"/>
      <c r="AA237" s="1">
        <f t="shared" si="187"/>
        <v>6.2745798122138945E-5</v>
      </c>
      <c r="AB237" s="41">
        <f t="shared" si="179"/>
        <v>0.13096804669688156</v>
      </c>
      <c r="AC237" s="48">
        <f t="shared" si="180"/>
        <v>19.015693565391704</v>
      </c>
      <c r="AD237" s="48">
        <f t="shared" si="181"/>
        <v>1.0018243335727743</v>
      </c>
      <c r="AE237" s="48">
        <f t="shared" si="182"/>
        <v>1.0044980735866107</v>
      </c>
      <c r="AF237" s="48">
        <f t="shared" si="183"/>
        <v>1.0018243335727743</v>
      </c>
      <c r="AG237" s="238">
        <f t="shared" si="184"/>
        <v>2.6737393712846034E-3</v>
      </c>
      <c r="AH237" s="48">
        <f t="shared" si="185"/>
        <v>6.4255170775349252E-10</v>
      </c>
      <c r="AI237" s="48">
        <f>AE237+AC237+SUM($AB$212:AB237)</f>
        <v>21.878444334548618</v>
      </c>
      <c r="AJ237" s="48">
        <f>AE237+AC237+SUM($AB$211:AB237)-$AI$212</f>
        <v>21.760829575760305</v>
      </c>
      <c r="AK237" s="41">
        <f t="shared" si="188"/>
        <v>9.0699908203543487E-3</v>
      </c>
      <c r="AL237" s="89"/>
      <c r="AM237" s="41"/>
      <c r="AN237" s="41"/>
      <c r="AO237" s="41"/>
      <c r="AP237" s="41"/>
      <c r="AQ237"/>
      <c r="AR237" s="41"/>
      <c r="AS237" s="41"/>
      <c r="AT237" s="41"/>
      <c r="AU237" s="41"/>
      <c r="AV237" s="41"/>
      <c r="AW237" s="22"/>
      <c r="AX237" s="22"/>
      <c r="AY237" s="22"/>
      <c r="AZ237" s="22"/>
      <c r="BA237" s="22"/>
      <c r="BB237" s="22"/>
      <c r="BD237" s="1"/>
      <c r="BE237" s="1"/>
      <c r="BG237" s="1"/>
      <c r="BH237" s="1"/>
      <c r="BI237" s="1"/>
      <c r="BL237" s="1"/>
    </row>
    <row r="238" spans="4:64" ht="14.4" x14ac:dyDescent="0.3">
      <c r="D238" s="22"/>
      <c r="E238" s="32">
        <v>40659.414583333331</v>
      </c>
      <c r="F238" s="21">
        <f t="shared" si="175"/>
        <v>775.93888888888614</v>
      </c>
      <c r="G238" s="21">
        <f t="shared" si="186"/>
        <v>775.93888888888614</v>
      </c>
      <c r="H238" s="21"/>
      <c r="I238" s="50">
        <v>1037</v>
      </c>
      <c r="J238" s="21">
        <v>31185</v>
      </c>
      <c r="K238" s="47">
        <v>48.24</v>
      </c>
      <c r="L238" s="21">
        <v>13</v>
      </c>
      <c r="M238" s="51">
        <v>3.95</v>
      </c>
      <c r="N238" s="40"/>
      <c r="O238" s="97"/>
      <c r="P238" s="97"/>
      <c r="R238" s="22"/>
      <c r="S238" s="22"/>
      <c r="T238" s="22"/>
      <c r="U238" s="52">
        <f t="shared" si="176"/>
        <v>1.5894484320756662E-4</v>
      </c>
      <c r="V238" s="52">
        <f t="shared" si="177"/>
        <v>2.3077739253679237E-2</v>
      </c>
      <c r="W238" s="52">
        <f t="shared" si="178"/>
        <v>4.099241485003436E-5</v>
      </c>
      <c r="X238" s="247">
        <f>W238+V238+SUM($U$211:U238)</f>
        <v>2.3773753120222143E-2</v>
      </c>
      <c r="Y238" s="104">
        <f>W238+V238+SUM($U$211:U238)-$X$212</f>
        <v>2.3064420937961506E-2</v>
      </c>
      <c r="Z238" s="42"/>
      <c r="AA238" s="1">
        <f t="shared" si="187"/>
        <v>1.1935949029133294E-4</v>
      </c>
      <c r="AB238" s="41">
        <f t="shared" si="179"/>
        <v>0.10275072420041387</v>
      </c>
      <c r="AC238" s="48">
        <f t="shared" si="180"/>
        <v>14.918725095895253</v>
      </c>
      <c r="AD238" s="48">
        <f t="shared" si="181"/>
        <v>0.78597931627127648</v>
      </c>
      <c r="AE238" s="48">
        <f t="shared" si="182"/>
        <v>0.78807699375577878</v>
      </c>
      <c r="AF238" s="48">
        <f t="shared" si="183"/>
        <v>0.78597931627127637</v>
      </c>
      <c r="AG238" s="238">
        <f t="shared" si="184"/>
        <v>2.097676980389704E-3</v>
      </c>
      <c r="AH238" s="48">
        <f t="shared" si="185"/>
        <v>5.0411268223836229E-10</v>
      </c>
      <c r="AI238" s="48">
        <f>AE238+AC238+SUM($AB$212:AB238)</f>
        <v>17.667805509421747</v>
      </c>
      <c r="AJ238" s="48">
        <f>AE238+AC238+SUM($AB$211:AB238)-$AI$212</f>
        <v>17.550190750633433</v>
      </c>
      <c r="AK238" s="41">
        <f t="shared" si="188"/>
        <v>-1.8657961637265602E-2</v>
      </c>
      <c r="AL238" s="89"/>
      <c r="AM238" s="41"/>
      <c r="AN238" s="41"/>
      <c r="AO238" s="41"/>
      <c r="AP238" s="41"/>
      <c r="AQ238"/>
      <c r="AR238" s="41"/>
      <c r="AS238" s="41"/>
      <c r="AT238" s="41"/>
      <c r="AU238" s="41"/>
      <c r="AV238" s="41"/>
      <c r="AW238" s="22"/>
      <c r="AX238" s="22"/>
      <c r="AY238" s="22"/>
      <c r="AZ238" s="22"/>
      <c r="BA238" s="22"/>
      <c r="BB238" s="22"/>
      <c r="BD238" s="1"/>
      <c r="BE238" s="1"/>
      <c r="BG238" s="1"/>
      <c r="BH238" s="1"/>
      <c r="BI238" s="1"/>
      <c r="BL238" s="1"/>
    </row>
    <row r="239" spans="4:64" ht="14.4" x14ac:dyDescent="0.3">
      <c r="D239" s="22"/>
      <c r="E239" s="32">
        <v>40695.453472222223</v>
      </c>
      <c r="F239" s="21">
        <f t="shared" si="175"/>
        <v>811.9777777777781</v>
      </c>
      <c r="G239" s="21">
        <f t="shared" si="186"/>
        <v>811.9777777777781</v>
      </c>
      <c r="H239" s="21"/>
      <c r="I239" s="50">
        <v>1037</v>
      </c>
      <c r="J239" s="21">
        <v>30788</v>
      </c>
      <c r="K239" s="21">
        <v>66</v>
      </c>
      <c r="L239" s="21">
        <v>7</v>
      </c>
      <c r="M239" s="51">
        <v>3.95</v>
      </c>
      <c r="N239" s="40"/>
      <c r="O239" s="97"/>
      <c r="P239" s="97"/>
      <c r="R239" s="22"/>
      <c r="S239" s="22"/>
      <c r="T239" s="22"/>
      <c r="U239" s="52">
        <f t="shared" si="176"/>
        <v>2.1746185015960608E-4</v>
      </c>
      <c r="V239" s="52">
        <f t="shared" si="177"/>
        <v>3.1574021366974077E-2</v>
      </c>
      <c r="W239" s="52">
        <f t="shared" si="178"/>
        <v>5.6084149670445017E-5</v>
      </c>
      <c r="X239" s="247">
        <f>W239+V239+SUM($U$211:U239)</f>
        <v>3.2502588818497005E-2</v>
      </c>
      <c r="Y239" s="104">
        <f>W239+V239+SUM($U$211:U239)-$X$212</f>
        <v>3.1793256636236368E-2</v>
      </c>
      <c r="Z239" s="90">
        <f>(0.05-Y239)/((Y240-Y239)/(G240-G239))+G239</f>
        <v>839.44123514182957</v>
      </c>
      <c r="AA239" s="1">
        <f t="shared" si="187"/>
        <v>1.4056509537786828E-4</v>
      </c>
      <c r="AB239" s="41">
        <f t="shared" si="179"/>
        <v>0.10144265822293866</v>
      </c>
      <c r="AC239" s="48">
        <f t="shared" si="180"/>
        <v>14.72880257343027</v>
      </c>
      <c r="AD239" s="48">
        <f t="shared" si="181"/>
        <v>0.77597342277890191</v>
      </c>
      <c r="AE239" s="48">
        <f t="shared" si="182"/>
        <v>0.77804439582340601</v>
      </c>
      <c r="AF239" s="48">
        <f t="shared" si="183"/>
        <v>0.77597342277890191</v>
      </c>
      <c r="AG239" s="238">
        <f t="shared" si="184"/>
        <v>2.0709725468089852E-3</v>
      </c>
      <c r="AH239" s="48">
        <f t="shared" si="185"/>
        <v>4.9769508612328674E-10</v>
      </c>
      <c r="AI239" s="48">
        <f>AE239+AC239+SUM($AB$212:AB239)</f>
        <v>17.569293047247331</v>
      </c>
      <c r="AJ239" s="48">
        <f>AE239+AC239+SUM($AB$211:AB239)-$AI$212</f>
        <v>17.451678288459018</v>
      </c>
      <c r="AK239" s="41">
        <f t="shared" si="188"/>
        <v>-3.505200380523129E-2</v>
      </c>
      <c r="AL239" s="89"/>
      <c r="AM239" s="41"/>
      <c r="AN239" s="41"/>
      <c r="AO239" s="41"/>
      <c r="AP239" s="41"/>
      <c r="AQ239"/>
      <c r="AR239" s="41"/>
      <c r="AS239" s="41"/>
      <c r="AT239" s="41"/>
      <c r="AU239" s="41"/>
      <c r="AV239" s="41"/>
      <c r="AW239" s="22"/>
      <c r="AX239" s="22"/>
      <c r="AY239" s="22"/>
      <c r="AZ239" s="22"/>
      <c r="BA239" s="22"/>
      <c r="BB239" s="22"/>
      <c r="BD239" s="1"/>
      <c r="BE239" s="1"/>
      <c r="BG239" s="1"/>
      <c r="BH239" s="1"/>
      <c r="BI239" s="1"/>
      <c r="BL239" s="1"/>
    </row>
    <row r="240" spans="4:64" ht="14.4" x14ac:dyDescent="0.3">
      <c r="D240" s="22"/>
      <c r="E240" s="32">
        <v>40749.425694444442</v>
      </c>
      <c r="F240" s="21">
        <f t="shared" si="175"/>
        <v>865.94999999999709</v>
      </c>
      <c r="G240" s="21">
        <f t="shared" si="186"/>
        <v>865.94999999999709</v>
      </c>
      <c r="H240" s="21"/>
      <c r="I240" s="50">
        <v>1037</v>
      </c>
      <c r="J240" s="21">
        <v>29689</v>
      </c>
      <c r="K240" s="21">
        <v>139.69999999999999</v>
      </c>
      <c r="L240" s="21" t="s">
        <v>129</v>
      </c>
      <c r="M240" s="51">
        <v>3.95</v>
      </c>
      <c r="N240" s="40"/>
      <c r="O240" s="110"/>
      <c r="P240" s="97"/>
      <c r="R240" s="22"/>
      <c r="S240" s="22"/>
      <c r="T240" s="22"/>
      <c r="U240" s="52">
        <f t="shared" si="176"/>
        <v>4.6029424950449951E-4</v>
      </c>
      <c r="V240" s="52">
        <f t="shared" si="177"/>
        <v>6.6831678560095115E-2</v>
      </c>
      <c r="W240" s="52">
        <f t="shared" si="178"/>
        <v>1.1871145013577527E-4</v>
      </c>
      <c r="X240" s="247">
        <f>W240+V240+SUM($U$211:U240)</f>
        <v>6.8283167561587865E-2</v>
      </c>
      <c r="Y240" s="104">
        <f>W240+V240+SUM($U$211:U240)-$X$212</f>
        <v>6.7573835379327221E-2</v>
      </c>
      <c r="Z240" s="42"/>
      <c r="AA240" s="1">
        <f t="shared" si="187"/>
        <v>3.4947835117910399E-4</v>
      </c>
      <c r="AB240" s="41">
        <f t="shared" si="179"/>
        <v>9.7821588930129461E-2</v>
      </c>
      <c r="AC240" s="48">
        <f t="shared" si="180"/>
        <v>14.203047278243838</v>
      </c>
      <c r="AD240" s="48">
        <f t="shared" si="181"/>
        <v>0.74827448840076727</v>
      </c>
      <c r="AE240" s="48">
        <f t="shared" si="182"/>
        <v>0.75027153655973444</v>
      </c>
      <c r="AF240" s="48">
        <f t="shared" si="183"/>
        <v>0.74827448840076727</v>
      </c>
      <c r="AG240" s="238">
        <f t="shared" si="184"/>
        <v>1.997047679037676E-3</v>
      </c>
      <c r="AH240" s="48">
        <f t="shared" si="185"/>
        <v>4.7992949889288881E-10</v>
      </c>
      <c r="AI240" s="48">
        <f>AE240+AC240+SUM($AB$212:AB240)</f>
        <v>17.11358648172736</v>
      </c>
      <c r="AJ240" s="48">
        <f>AE240+AC240+SUM($AB$211:AB240)-$AI$212</f>
        <v>16.995971722939046</v>
      </c>
      <c r="AK240" s="41">
        <f t="shared" si="188"/>
        <v>-3.1738794722250732E-2</v>
      </c>
      <c r="AL240" s="89"/>
      <c r="AM240" s="41"/>
      <c r="AN240" s="41"/>
      <c r="AO240" s="41"/>
      <c r="AP240" s="41"/>
      <c r="AQ240"/>
      <c r="AR240" s="41"/>
      <c r="AS240" s="41"/>
      <c r="AT240" s="41"/>
      <c r="AU240" s="41"/>
      <c r="AV240" s="41"/>
      <c r="AW240" s="22"/>
      <c r="AX240" s="22"/>
      <c r="AY240" s="22"/>
      <c r="AZ240" s="22"/>
      <c r="BA240" s="22"/>
      <c r="BB240" s="22"/>
      <c r="BD240" s="1"/>
      <c r="BE240" s="1"/>
      <c r="BG240" s="1"/>
      <c r="BH240" s="1"/>
      <c r="BI240" s="1"/>
      <c r="BL240" s="1"/>
    </row>
    <row r="241" spans="4:64" ht="14.4" x14ac:dyDescent="0.3">
      <c r="D241" s="90">
        <f>(F242-F241)/Y242*0.2+F241</f>
        <v>956.73643610518741</v>
      </c>
      <c r="E241" s="32">
        <v>40799.627083333333</v>
      </c>
      <c r="F241" s="21">
        <f t="shared" si="175"/>
        <v>916.1513888888876</v>
      </c>
      <c r="G241" s="21">
        <f t="shared" si="186"/>
        <v>916.1513888888876</v>
      </c>
      <c r="H241" s="21"/>
      <c r="I241" s="50">
        <v>1037</v>
      </c>
      <c r="J241" s="111">
        <v>19450</v>
      </c>
      <c r="K241" s="21">
        <v>182.6</v>
      </c>
      <c r="L241" s="21" t="s">
        <v>129</v>
      </c>
      <c r="M241" s="51">
        <v>3.95</v>
      </c>
      <c r="N241" s="40"/>
      <c r="O241" s="21"/>
      <c r="P241" s="21"/>
      <c r="R241" s="22"/>
      <c r="S241" s="22"/>
      <c r="T241" s="22"/>
      <c r="U241" s="52">
        <f t="shared" si="176"/>
        <v>6.0164445210824345E-4</v>
      </c>
      <c r="V241" s="52">
        <f t="shared" si="177"/>
        <v>8.7354792448628274E-2</v>
      </c>
      <c r="W241" s="52">
        <f t="shared" si="178"/>
        <v>1.5516614742156452E-4</v>
      </c>
      <c r="X241" s="247">
        <f>W241+V241+SUM($U$211:U241)</f>
        <v>8.9444380599515053E-2</v>
      </c>
      <c r="Y241" s="104">
        <f>W241+V241+SUM($U$211:U241)-$X$212</f>
        <v>8.8735048417254409E-2</v>
      </c>
      <c r="Z241" s="42"/>
      <c r="AA241" s="1">
        <f t="shared" si="187"/>
        <v>4.951757204141509E-4</v>
      </c>
      <c r="AB241" s="41">
        <f t="shared" si="179"/>
        <v>6.40853482667324E-2</v>
      </c>
      <c r="AC241" s="48">
        <f t="shared" si="180"/>
        <v>9.3047684179946319</v>
      </c>
      <c r="AD241" s="48">
        <f t="shared" si="181"/>
        <v>0.49021316984051083</v>
      </c>
      <c r="AE241" s="48">
        <f t="shared" si="182"/>
        <v>0.49152148560365233</v>
      </c>
      <c r="AF241" s="48">
        <f t="shared" si="183"/>
        <v>0.49021316984051067</v>
      </c>
      <c r="AG241" s="238">
        <f t="shared" si="184"/>
        <v>1.3083154487279057E-3</v>
      </c>
      <c r="AH241" s="48">
        <f t="shared" si="185"/>
        <v>3.1441371395017303E-10</v>
      </c>
      <c r="AI241" s="48">
        <f>AE241+AC241+SUM($AB$212:AB241)</f>
        <v>12.020642918788802</v>
      </c>
      <c r="AJ241" s="48">
        <f>AE241+AC241+SUM($AB$211:AB241)-$AI$212</f>
        <v>11.903028160000488</v>
      </c>
      <c r="AK241" s="41">
        <f t="shared" si="188"/>
        <v>-3.7567649949413931E-2</v>
      </c>
      <c r="AL241" s="89"/>
      <c r="AM241" s="41"/>
      <c r="AN241" s="41"/>
      <c r="AO241" s="41"/>
      <c r="AP241" s="41"/>
      <c r="AQ241"/>
      <c r="AR241" s="41"/>
      <c r="AS241" s="41"/>
      <c r="AT241" s="41"/>
      <c r="AU241" s="41"/>
      <c r="AV241" s="41"/>
      <c r="AW241" s="22"/>
      <c r="AX241" s="22"/>
      <c r="AY241" s="22"/>
      <c r="AZ241" s="22"/>
      <c r="BA241" s="22"/>
      <c r="BB241" s="22"/>
      <c r="BD241" s="1"/>
      <c r="BE241" s="1"/>
      <c r="BG241" s="1"/>
      <c r="BH241" s="1"/>
      <c r="BI241" s="1"/>
      <c r="BL241" s="1"/>
    </row>
    <row r="242" spans="4:64" ht="14.4" x14ac:dyDescent="0.3">
      <c r="D242" s="22"/>
      <c r="E242" s="32">
        <v>40851.479166666664</v>
      </c>
      <c r="F242" s="21">
        <f t="shared" si="175"/>
        <v>968.00347222221899</v>
      </c>
      <c r="G242" s="21">
        <f t="shared" si="186"/>
        <v>968.00347222221899</v>
      </c>
      <c r="H242" s="21"/>
      <c r="I242" s="50">
        <v>1037</v>
      </c>
      <c r="J242" s="21">
        <v>34274</v>
      </c>
      <c r="K242" s="21">
        <v>527</v>
      </c>
      <c r="L242" s="21">
        <v>6</v>
      </c>
      <c r="M242" s="51">
        <v>3.95</v>
      </c>
      <c r="N242" s="40"/>
      <c r="O242" s="21"/>
      <c r="P242" s="21"/>
      <c r="R242" s="22"/>
      <c r="S242" s="22"/>
      <c r="T242" s="22"/>
      <c r="U242" s="52">
        <f t="shared" si="176"/>
        <v>1.7363999247592787E-3</v>
      </c>
      <c r="V242" s="52">
        <f t="shared" si="177"/>
        <v>0.25211377667265661</v>
      </c>
      <c r="W242" s="52">
        <f t="shared" si="178"/>
        <v>4.4782343752006854E-4</v>
      </c>
      <c r="X242" s="247">
        <f>W242+V242+SUM($U$211:U242)</f>
        <v>0.25623242203840119</v>
      </c>
      <c r="Y242" s="104">
        <f>W242+V242+SUM($U$211:U242)-$X$212</f>
        <v>0.25552308985614053</v>
      </c>
      <c r="Z242" s="42"/>
      <c r="AA242" s="1">
        <f t="shared" si="187"/>
        <v>1.3336728714798652E-3</v>
      </c>
      <c r="AB242" s="41">
        <f t="shared" si="179"/>
        <v>0.11292859776318694</v>
      </c>
      <c r="AC242" s="48">
        <f t="shared" si="180"/>
        <v>16.396484974722267</v>
      </c>
      <c r="AD242" s="48">
        <f t="shared" si="181"/>
        <v>0.86383373692101117</v>
      </c>
      <c r="AE242" s="48">
        <f t="shared" si="182"/>
        <v>0.86613919781900162</v>
      </c>
      <c r="AF242" s="48">
        <f t="shared" si="183"/>
        <v>0.86383373692101106</v>
      </c>
      <c r="AG242" s="238">
        <f t="shared" si="184"/>
        <v>2.3054603439434575E-3</v>
      </c>
      <c r="AH242" s="48">
        <f t="shared" si="185"/>
        <v>5.5404707619168288E-10</v>
      </c>
      <c r="AI242" s="48">
        <f>AE242+AC242+SUM($AB$212:AB242)</f>
        <v>19.599905785494975</v>
      </c>
      <c r="AJ242" s="48">
        <f>AE242+AC242+SUM($AB$211:AB242)-$AI$212</f>
        <v>19.482291026706662</v>
      </c>
      <c r="AK242" s="41">
        <f t="shared" si="188"/>
        <v>1.9592208084532629E-3</v>
      </c>
      <c r="AL242" s="89"/>
      <c r="AM242" s="41"/>
      <c r="AN242" s="41"/>
      <c r="AO242" s="41"/>
      <c r="AP242" s="41"/>
      <c r="AQ242"/>
      <c r="AR242" s="41"/>
      <c r="AS242" s="41"/>
      <c r="AT242" s="41"/>
      <c r="AU242" s="41"/>
      <c r="AV242" s="41"/>
      <c r="AW242" s="22"/>
      <c r="AX242" s="22"/>
      <c r="AY242" s="22"/>
      <c r="AZ242" s="22"/>
      <c r="BA242" s="22"/>
      <c r="BB242" s="22"/>
      <c r="BD242" s="1"/>
      <c r="BE242" s="1"/>
      <c r="BG242" s="1"/>
      <c r="BH242" s="1"/>
      <c r="BI242" s="1"/>
      <c r="BL242" s="1"/>
    </row>
    <row r="243" spans="4:64" ht="14.4" x14ac:dyDescent="0.3">
      <c r="D243" s="22"/>
      <c r="E243" s="32">
        <v>40941.609722222223</v>
      </c>
      <c r="F243" s="21">
        <f t="shared" si="175"/>
        <v>1058.1340277777781</v>
      </c>
      <c r="G243" s="21">
        <f t="shared" si="186"/>
        <v>1058.1340277777781</v>
      </c>
      <c r="H243" s="21"/>
      <c r="I243" s="50">
        <v>1037</v>
      </c>
      <c r="J243" s="21">
        <v>36785</v>
      </c>
      <c r="K243" s="21">
        <v>1290</v>
      </c>
      <c r="L243" s="21">
        <v>41</v>
      </c>
      <c r="M243" s="51">
        <v>3.95</v>
      </c>
      <c r="N243" s="40"/>
      <c r="O243" s="21"/>
      <c r="P243" s="21"/>
      <c r="R243" s="22"/>
      <c r="S243" s="22"/>
      <c r="T243" s="22"/>
      <c r="U243" s="52">
        <f t="shared" si="176"/>
        <v>4.2503907076650279E-3</v>
      </c>
      <c r="V243" s="52">
        <f t="shared" si="177"/>
        <v>0.61712859944540233</v>
      </c>
      <c r="W243" s="52">
        <f t="shared" si="178"/>
        <v>1.0961901981041526E-3</v>
      </c>
      <c r="X243" s="247">
        <f>W243+V243+SUM($U$211:U243)</f>
        <v>0.62614600227939599</v>
      </c>
      <c r="Y243" s="104">
        <f>W243+V243+SUM($U$211:U243)-$X$212</f>
        <v>0.62543667009713533</v>
      </c>
      <c r="Z243" s="42"/>
      <c r="AA243" s="1">
        <f t="shared" si="187"/>
        <v>3.0386389224117578E-3</v>
      </c>
      <c r="AB243" s="41">
        <f t="shared" si="179"/>
        <v>0.1212020326988047</v>
      </c>
      <c r="AC243" s="48">
        <f t="shared" si="180"/>
        <v>17.59773296945669</v>
      </c>
      <c r="AD243" s="48">
        <f t="shared" si="181"/>
        <v>0.9271203831662308</v>
      </c>
      <c r="AE243" s="48">
        <f t="shared" si="182"/>
        <v>0.92959474796557062</v>
      </c>
      <c r="AF243" s="48">
        <f t="shared" si="183"/>
        <v>0.92712038316623047</v>
      </c>
      <c r="AG243" s="238">
        <f t="shared" si="184"/>
        <v>2.4743642047021083E-3</v>
      </c>
      <c r="AH243" s="48">
        <f t="shared" si="185"/>
        <v>5.9463796748879762E-10</v>
      </c>
      <c r="AI243" s="48">
        <f>AE243+AC243+SUM($AB$212:AB243)</f>
        <v>20.98581136307477</v>
      </c>
      <c r="AJ243" s="48">
        <f>AE243+AC243+SUM($AB$211:AB243)-$AI$212</f>
        <v>20.868196604286457</v>
      </c>
      <c r="AK243" s="41">
        <f t="shared" si="188"/>
        <v>3.1333793715108187E-2</v>
      </c>
      <c r="AL243" s="89"/>
      <c r="AM243" s="41"/>
      <c r="AN243" s="41"/>
      <c r="AO243" s="41"/>
      <c r="AP243" s="41"/>
      <c r="AQ243"/>
      <c r="AR243" s="41"/>
      <c r="AS243" s="41"/>
      <c r="AT243" s="41"/>
      <c r="AU243" s="41"/>
      <c r="AV243" s="41"/>
      <c r="AW243" s="22"/>
      <c r="AX243" s="22"/>
      <c r="AY243" s="22"/>
      <c r="AZ243" s="22"/>
      <c r="BA243" s="22"/>
      <c r="BB243" s="22"/>
      <c r="BD243" s="1"/>
      <c r="BE243" s="1"/>
      <c r="BG243" s="1"/>
      <c r="BH243" s="1"/>
      <c r="BI243" s="1"/>
      <c r="BL243" s="1"/>
    </row>
    <row r="244" spans="4:64" ht="14.4" x14ac:dyDescent="0.3">
      <c r="D244" s="22"/>
      <c r="E244" s="32">
        <v>41016.466666666667</v>
      </c>
      <c r="F244" s="21">
        <f t="shared" si="175"/>
        <v>1132.9909722222219</v>
      </c>
      <c r="G244" s="21">
        <f t="shared" si="186"/>
        <v>1132.9909722222219</v>
      </c>
      <c r="H244" s="21"/>
      <c r="I244" s="50">
        <v>1037</v>
      </c>
      <c r="J244" s="21">
        <v>37415</v>
      </c>
      <c r="K244" s="21">
        <v>2854</v>
      </c>
      <c r="L244" s="21">
        <v>6</v>
      </c>
      <c r="M244" s="51">
        <v>3.95</v>
      </c>
      <c r="N244" s="40"/>
      <c r="O244" s="40"/>
      <c r="P244" s="40"/>
      <c r="R244" s="22"/>
      <c r="S244" s="22"/>
      <c r="T244" s="22"/>
      <c r="U244" s="52">
        <f t="shared" si="176"/>
        <v>9.4035775811441777E-3</v>
      </c>
      <c r="V244" s="52">
        <f t="shared" si="177"/>
        <v>1.3653372269900608</v>
      </c>
      <c r="W244" s="52">
        <f t="shared" si="178"/>
        <v>2.4252145933250013E-3</v>
      </c>
      <c r="X244" s="247">
        <f>W244+V244+SUM($U$211:U244)</f>
        <v>1.3850872318004195</v>
      </c>
      <c r="Y244" s="104">
        <f>W244+V244+SUM($U$211:U244)-$X$212</f>
        <v>1.3843778996181588</v>
      </c>
      <c r="Z244" s="42"/>
      <c r="AA244" s="1">
        <f t="shared" si="187"/>
        <v>5.7952114382058629E-3</v>
      </c>
      <c r="AB244" s="41">
        <f t="shared" si="179"/>
        <v>0.12327780490487365</v>
      </c>
      <c r="AC244" s="48">
        <f t="shared" si="180"/>
        <v>17.899121355232349</v>
      </c>
      <c r="AD244" s="48">
        <f t="shared" si="181"/>
        <v>0.94299875319191306</v>
      </c>
      <c r="AE244" s="48">
        <f t="shared" si="182"/>
        <v>0.94551549531417234</v>
      </c>
      <c r="AF244" s="48">
        <f t="shared" si="183"/>
        <v>0.94299875319191295</v>
      </c>
      <c r="AG244" s="238">
        <f t="shared" si="184"/>
        <v>2.5167415174372544E-3</v>
      </c>
      <c r="AH244" s="48">
        <f t="shared" si="185"/>
        <v>6.0482206207947164E-10</v>
      </c>
      <c r="AI244" s="48">
        <f>AE244+AC244+SUM($AB$212:AB244)</f>
        <v>21.426398301103905</v>
      </c>
      <c r="AJ244" s="48">
        <f>AE244+AC244+SUM($AB$211:AB244)-$AI$212</f>
        <v>21.308783542315592</v>
      </c>
      <c r="AK244" s="41">
        <f t="shared" si="188"/>
        <v>3.7582260970077067E-2</v>
      </c>
      <c r="AL244" s="89"/>
      <c r="AM244" s="41"/>
      <c r="AN244" s="41"/>
      <c r="AO244" s="41"/>
      <c r="AP244" s="41"/>
      <c r="AQ244"/>
      <c r="AR244" s="41"/>
      <c r="AS244" s="41"/>
      <c r="AT244" s="41"/>
      <c r="AU244" s="41"/>
      <c r="AV244" s="41"/>
      <c r="AW244" s="22"/>
      <c r="AX244" s="22"/>
      <c r="AY244" s="22"/>
      <c r="AZ244" s="22"/>
      <c r="BA244" s="22"/>
      <c r="BB244" s="22"/>
      <c r="BD244" s="1"/>
      <c r="BE244" s="1"/>
      <c r="BG244" s="1"/>
      <c r="BH244" s="1"/>
      <c r="BI244" s="1"/>
      <c r="BL244" s="1"/>
    </row>
    <row r="245" spans="4:64" ht="14.4" x14ac:dyDescent="0.3">
      <c r="D245" s="22"/>
      <c r="E245" s="32">
        <v>41085.419444444444</v>
      </c>
      <c r="F245" s="21">
        <f t="shared" si="175"/>
        <v>1201.9437499999985</v>
      </c>
      <c r="G245" s="21">
        <f t="shared" si="186"/>
        <v>1201.9437499999985</v>
      </c>
      <c r="H245" s="21"/>
      <c r="I245" s="50">
        <v>1037</v>
      </c>
      <c r="J245" s="21">
        <v>37265</v>
      </c>
      <c r="K245" s="21">
        <v>4101</v>
      </c>
      <c r="L245" s="21">
        <v>7</v>
      </c>
      <c r="M245" s="51">
        <v>3.95</v>
      </c>
      <c r="N245" s="40"/>
      <c r="O245" s="40"/>
      <c r="P245" s="40"/>
      <c r="R245" s="22"/>
      <c r="S245" s="22"/>
      <c r="T245" s="22"/>
      <c r="U245" s="52">
        <f t="shared" si="176"/>
        <v>1.3512288598553706E-2</v>
      </c>
      <c r="V245" s="52">
        <f t="shared" si="177"/>
        <v>1.9618948731206165</v>
      </c>
      <c r="W245" s="52">
        <f t="shared" si="178"/>
        <v>3.4848651181590157E-3</v>
      </c>
      <c r="X245" s="247">
        <f>W245+V245+SUM($U$211:U245)</f>
        <v>1.9962168170543628</v>
      </c>
      <c r="Y245" s="104">
        <f>W245+V245+SUM($U$211:U245)-$X$212</f>
        <v>1.9955074848721022</v>
      </c>
      <c r="Z245" s="42"/>
      <c r="AA245" s="1">
        <f t="shared" si="187"/>
        <v>7.6179284358724748E-3</v>
      </c>
      <c r="AB245" s="41">
        <f t="shared" si="179"/>
        <v>0.12278357342723818</v>
      </c>
      <c r="AC245" s="48">
        <f t="shared" si="180"/>
        <v>17.827362215761951</v>
      </c>
      <c r="AD245" s="48">
        <f t="shared" si="181"/>
        <v>0.93921818890008379</v>
      </c>
      <c r="AE245" s="48">
        <f t="shared" si="182"/>
        <v>0.94172484118355304</v>
      </c>
      <c r="AF245" s="48">
        <f t="shared" si="183"/>
        <v>0.93921818890008402</v>
      </c>
      <c r="AG245" s="238">
        <f t="shared" si="184"/>
        <v>2.5066516810717441E-3</v>
      </c>
      <c r="AH245" s="48">
        <f t="shared" si="185"/>
        <v>6.0239727765312088E-10</v>
      </c>
      <c r="AI245" s="48">
        <f>AE245+AC245+SUM($AB$212:AB245)</f>
        <v>21.473632080930127</v>
      </c>
      <c r="AJ245" s="48">
        <f>AE245+AC245+SUM($AB$211:AB245)-$AI$212</f>
        <v>21.356017322141813</v>
      </c>
      <c r="AK245" s="41">
        <f t="shared" si="188"/>
        <v>8.0173256584107344E-3</v>
      </c>
      <c r="AL245" s="89"/>
      <c r="AM245" s="41"/>
      <c r="AN245" s="41"/>
      <c r="AO245" s="41"/>
      <c r="AP245" s="41"/>
      <c r="AQ245"/>
      <c r="AR245" s="41"/>
      <c r="AS245" s="41"/>
      <c r="AT245" s="41"/>
      <c r="AU245" s="41"/>
      <c r="AV245" s="41"/>
      <c r="AW245" s="22"/>
      <c r="AX245" s="22"/>
      <c r="AY245" s="22"/>
      <c r="AZ245" s="22"/>
      <c r="BA245" s="22"/>
      <c r="BB245" s="22"/>
      <c r="BD245" s="1"/>
      <c r="BE245" s="1"/>
      <c r="BG245" s="1"/>
      <c r="BH245" s="1"/>
      <c r="BI245" s="1"/>
      <c r="BL245" s="1"/>
    </row>
    <row r="246" spans="4:64" ht="14.4" x14ac:dyDescent="0.3">
      <c r="D246" s="22"/>
      <c r="E246" s="32">
        <v>41130.54583333333</v>
      </c>
      <c r="F246" s="21">
        <f t="shared" si="175"/>
        <v>1247.0701388888847</v>
      </c>
      <c r="G246" s="21">
        <f t="shared" si="186"/>
        <v>1247.0701388888847</v>
      </c>
      <c r="H246" s="21"/>
      <c r="I246" s="50">
        <v>1037</v>
      </c>
      <c r="J246" s="21">
        <v>38531</v>
      </c>
      <c r="K246" s="21">
        <v>4562</v>
      </c>
      <c r="L246" s="21">
        <v>8</v>
      </c>
      <c r="M246" s="51">
        <v>3.95</v>
      </c>
      <c r="N246" s="40"/>
      <c r="O246" s="40"/>
      <c r="P246" s="40"/>
      <c r="R246" s="22"/>
      <c r="S246" s="22"/>
      <c r="T246" s="22"/>
      <c r="U246" s="52">
        <f t="shared" si="176"/>
        <v>1.5031226673153378E-2</v>
      </c>
      <c r="V246" s="52">
        <f t="shared" si="177"/>
        <v>2.1824346284262992</v>
      </c>
      <c r="W246" s="52">
        <f t="shared" si="178"/>
        <v>3.8766044060086391E-3</v>
      </c>
      <c r="X246" s="247">
        <f>W246+V246+SUM($U$211:U246)</f>
        <v>2.232179538321049</v>
      </c>
      <c r="Y246" s="104">
        <f>W246+V246+SUM($U$211:U246)-$X$212</f>
        <v>2.2314702061387885</v>
      </c>
      <c r="Z246" s="42"/>
      <c r="AA246" s="1">
        <f t="shared" si="187"/>
        <v>8.6408066293374858E-3</v>
      </c>
      <c r="AB246" s="41">
        <f t="shared" si="179"/>
        <v>0.12695488709848154</v>
      </c>
      <c r="AC246" s="48">
        <f t="shared" si="180"/>
        <v>18.433009352892093</v>
      </c>
      <c r="AD246" s="48">
        <f t="shared" si="181"/>
        <v>0.97112615152312176</v>
      </c>
      <c r="AE246" s="48">
        <f t="shared" si="182"/>
        <v>0.97371796204598082</v>
      </c>
      <c r="AF246" s="48">
        <f t="shared" si="183"/>
        <v>0.97112615152312165</v>
      </c>
      <c r="AG246" s="238">
        <f t="shared" si="184"/>
        <v>2.5918098999966549E-3</v>
      </c>
      <c r="AH246" s="48">
        <f t="shared" si="185"/>
        <v>6.2286245821152266E-10</v>
      </c>
      <c r="AI246" s="48">
        <f>AE246+AC246+SUM($AB$212:AB246)</f>
        <v>22.238227226021177</v>
      </c>
      <c r="AJ246" s="48">
        <f>AE246+AC246+SUM($AB$211:AB246)-$AI$212</f>
        <v>22.120612467232863</v>
      </c>
      <c r="AK246" s="41">
        <f t="shared" si="188"/>
        <v>5.7483023730489748E-3</v>
      </c>
      <c r="AL246" s="89"/>
      <c r="AM246" s="41"/>
      <c r="AN246" s="41"/>
      <c r="AO246" s="41"/>
      <c r="AP246" s="41"/>
      <c r="AQ246"/>
      <c r="AR246" s="41"/>
      <c r="AS246" s="41"/>
      <c r="AT246" s="41"/>
      <c r="AU246" s="41"/>
      <c r="AV246" s="41"/>
      <c r="AW246" s="22"/>
      <c r="AX246" s="22"/>
      <c r="AY246" s="22"/>
      <c r="AZ246" s="22"/>
      <c r="BA246" s="22"/>
      <c r="BB246" s="22"/>
      <c r="BD246" s="1"/>
      <c r="BE246" s="1"/>
      <c r="BG246" s="1"/>
      <c r="BH246" s="1"/>
      <c r="BI246" s="1"/>
      <c r="BL246" s="1"/>
    </row>
    <row r="247" spans="4:64" ht="14.4" x14ac:dyDescent="0.3">
      <c r="D247" s="22"/>
      <c r="E247" s="32">
        <v>41157.48541666667</v>
      </c>
      <c r="F247" s="21">
        <f t="shared" si="175"/>
        <v>1274.0097222222248</v>
      </c>
      <c r="G247" s="21">
        <f t="shared" si="186"/>
        <v>1274.0097222222248</v>
      </c>
      <c r="H247" s="21"/>
      <c r="I247" s="50">
        <v>1037</v>
      </c>
      <c r="J247" s="21">
        <v>39014</v>
      </c>
      <c r="K247" s="21">
        <v>4784</v>
      </c>
      <c r="L247" s="21">
        <v>7</v>
      </c>
      <c r="M247" s="51">
        <v>3.95</v>
      </c>
      <c r="N247" s="40"/>
      <c r="O247" s="40"/>
      <c r="P247" s="40"/>
      <c r="R247" s="22"/>
      <c r="S247" s="22"/>
      <c r="T247" s="22"/>
      <c r="U247" s="52">
        <f t="shared" si="176"/>
        <v>1.5762689260053871E-2</v>
      </c>
      <c r="V247" s="52">
        <f t="shared" si="177"/>
        <v>2.2886381548424843</v>
      </c>
      <c r="W247" s="52">
        <f t="shared" si="178"/>
        <v>4.0652510912637715E-3</v>
      </c>
      <c r="X247" s="247">
        <f>W247+V247+SUM($U$211:U247)</f>
        <v>2.3543344006825428</v>
      </c>
      <c r="Y247" s="104">
        <f>W247+V247+SUM($U$211:U247)-$X$212</f>
        <v>2.3536250685002824</v>
      </c>
      <c r="Z247" s="42"/>
      <c r="AA247" s="1">
        <f t="shared" si="187"/>
        <v>6.9107763216759112E-3</v>
      </c>
      <c r="AB247" s="41">
        <f t="shared" si="179"/>
        <v>0.12854631245646775</v>
      </c>
      <c r="AC247" s="48">
        <f t="shared" si="180"/>
        <v>18.664073781986765</v>
      </c>
      <c r="AD247" s="48">
        <f t="shared" si="181"/>
        <v>0.98329956854281153</v>
      </c>
      <c r="AE247" s="48">
        <f t="shared" si="182"/>
        <v>0.98592386834657553</v>
      </c>
      <c r="AF247" s="48">
        <f t="shared" si="183"/>
        <v>0.98329956854281164</v>
      </c>
      <c r="AG247" s="238">
        <f t="shared" si="184"/>
        <v>2.6242991730936003E-3</v>
      </c>
      <c r="AH247" s="48">
        <f t="shared" si="185"/>
        <v>6.306702640643729E-10</v>
      </c>
      <c r="AI247" s="48">
        <f>AE247+AC247+SUM($AB$212:AB247)</f>
        <v>22.610043873872911</v>
      </c>
      <c r="AJ247" s="48">
        <f>AE247+AC247+SUM($AB$211:AB247)-$AI$212</f>
        <v>22.492429115084597</v>
      </c>
      <c r="AK247" s="41">
        <f t="shared" si="188"/>
        <v>8.5331842355324053E-3</v>
      </c>
      <c r="AL247" s="89"/>
      <c r="AM247" s="41"/>
      <c r="AN247" s="41"/>
      <c r="AO247" s="41"/>
      <c r="AP247" s="41"/>
      <c r="AQ247"/>
      <c r="AR247" s="41"/>
      <c r="AS247" s="41"/>
      <c r="AT247" s="41"/>
      <c r="AU247" s="41"/>
      <c r="AV247" s="41"/>
      <c r="AW247" s="22"/>
      <c r="AX247" s="22"/>
      <c r="AY247" s="22"/>
      <c r="AZ247" s="22"/>
      <c r="BA247" s="22"/>
      <c r="BB247" s="22"/>
      <c r="BD247" s="1"/>
      <c r="BE247" s="1"/>
      <c r="BG247" s="1"/>
      <c r="BH247" s="1"/>
      <c r="BI247" s="1"/>
      <c r="BL247" s="1"/>
    </row>
    <row r="248" spans="4:64" ht="14.4" x14ac:dyDescent="0.3">
      <c r="D248" s="22"/>
      <c r="E248" s="32">
        <v>41191.588888888888</v>
      </c>
      <c r="F248" s="21">
        <f t="shared" si="175"/>
        <v>1308.1131944444423</v>
      </c>
      <c r="G248" s="21">
        <f t="shared" si="186"/>
        <v>1308.1131944444423</v>
      </c>
      <c r="H248" s="21"/>
      <c r="I248" s="50">
        <v>1037</v>
      </c>
      <c r="J248" s="21">
        <v>1334</v>
      </c>
      <c r="K248" s="46">
        <v>4.5</v>
      </c>
      <c r="L248" s="21">
        <v>7</v>
      </c>
      <c r="M248" s="51">
        <v>3.95</v>
      </c>
      <c r="N248" s="40"/>
      <c r="O248" s="40"/>
      <c r="P248" s="40"/>
      <c r="R248" s="22"/>
      <c r="S248" s="22"/>
      <c r="T248" s="22"/>
      <c r="U248" s="52">
        <f t="shared" si="176"/>
        <v>1.4826944329064049E-5</v>
      </c>
      <c r="V248" s="52">
        <f t="shared" si="177"/>
        <v>2.1527741841118686E-3</v>
      </c>
      <c r="W248" s="52">
        <f t="shared" si="178"/>
        <v>3.8239192957121609E-6</v>
      </c>
      <c r="X248" s="247">
        <f>W248+V248+SUM($U$211:U248)</f>
        <v>6.3802419796531312E-2</v>
      </c>
      <c r="Y248" s="256">
        <f>W248+V248+SUM($U$248:U248)+$Y$247-$X$248</f>
        <v>2.2919940737514879</v>
      </c>
      <c r="Z248" s="153"/>
      <c r="AA248" s="1">
        <f t="shared" si="187"/>
        <v>3.0193606728418929E-3</v>
      </c>
      <c r="AB248" s="41">
        <f t="shared" si="179"/>
        <v>4.3953652744380982E-3</v>
      </c>
      <c r="AC248" s="48">
        <f t="shared" si="180"/>
        <v>0.63817794702338504</v>
      </c>
      <c r="AD248" s="48">
        <f t="shared" si="181"/>
        <v>3.3621818435333739E-2</v>
      </c>
      <c r="AE248" s="48">
        <f t="shared" si="182"/>
        <v>3.3711550734975428E-2</v>
      </c>
      <c r="AF248" s="48">
        <f t="shared" si="183"/>
        <v>3.3621818435333732E-2</v>
      </c>
      <c r="AG248" s="238">
        <f t="shared" si="184"/>
        <v>8.9732278077276403E-5</v>
      </c>
      <c r="AH248" s="48">
        <f t="shared" si="185"/>
        <v>2.1564416165014432E-11</v>
      </c>
      <c r="AI248" s="48">
        <f>AE248+AC248+SUM($AB$212:AB248)</f>
        <v>3.636331086572369</v>
      </c>
      <c r="AJ248" s="84">
        <f>AE248+AC248+SUM($AB$248:AB248)+$AJ$247-$AE$247</f>
        <v>22.182790109770821</v>
      </c>
      <c r="AK248" s="41">
        <f t="shared" si="188"/>
        <v>8.6010422387751261E-3</v>
      </c>
      <c r="AL248" s="89"/>
      <c r="AM248" s="41"/>
      <c r="AN248" s="41"/>
      <c r="AO248" s="41"/>
      <c r="AP248" s="41"/>
      <c r="AQ248"/>
      <c r="AR248" s="41"/>
      <c r="AS248" s="41"/>
      <c r="AT248" s="41"/>
      <c r="AU248" s="41"/>
      <c r="AV248" s="41"/>
      <c r="AW248" s="22"/>
      <c r="AX248" s="22"/>
      <c r="AY248" s="22"/>
      <c r="AZ248" s="22"/>
      <c r="BA248" s="22"/>
      <c r="BB248" s="22"/>
      <c r="BD248" s="1"/>
      <c r="BE248" s="1"/>
      <c r="BG248" s="1"/>
      <c r="BH248" s="1"/>
      <c r="BI248" s="1"/>
      <c r="BL248" s="1"/>
    </row>
    <row r="249" spans="4:64" ht="14.4" x14ac:dyDescent="0.3">
      <c r="D249" s="22"/>
      <c r="E249" s="32">
        <v>41211.424305555556</v>
      </c>
      <c r="F249" s="21">
        <f t="shared" si="175"/>
        <v>1327.9486111111109</v>
      </c>
      <c r="G249" s="21">
        <f t="shared" si="186"/>
        <v>1327.9486111111109</v>
      </c>
      <c r="H249" s="21"/>
      <c r="I249" s="50">
        <v>1037</v>
      </c>
      <c r="J249" s="21">
        <v>4535</v>
      </c>
      <c r="K249" s="46">
        <v>243.6</v>
      </c>
      <c r="L249" s="21">
        <v>8</v>
      </c>
      <c r="M249" s="51">
        <v>3.95</v>
      </c>
      <c r="N249" s="40"/>
      <c r="O249" s="40"/>
      <c r="P249" s="40"/>
      <c r="R249" s="22"/>
      <c r="S249" s="22"/>
      <c r="T249" s="22"/>
      <c r="U249" s="52">
        <f t="shared" si="176"/>
        <v>8.026319196800005E-4</v>
      </c>
      <c r="V249" s="52">
        <f t="shared" si="177"/>
        <v>0.11653684249992249</v>
      </c>
      <c r="W249" s="52">
        <f t="shared" si="178"/>
        <v>2.0700149787455157E-4</v>
      </c>
      <c r="X249" s="247">
        <f>W249+V249+SUM($U$211:U249)</f>
        <v>0.17919229761060076</v>
      </c>
      <c r="Y249" s="104">
        <f>W249+V249+SUM($U$248:U249)+$Y$247-$X$248</f>
        <v>2.4073839515655573</v>
      </c>
      <c r="Z249" s="42"/>
      <c r="AA249" s="1">
        <f t="shared" si="187"/>
        <v>1.5718562671898453E-3</v>
      </c>
      <c r="AB249" s="41">
        <f t="shared" si="179"/>
        <v>1.4942265007178993E-2</v>
      </c>
      <c r="AC249" s="48">
        <f t="shared" si="180"/>
        <v>2.169517983321628</v>
      </c>
      <c r="AD249" s="48">
        <f t="shared" si="181"/>
        <v>0.11429906042296742</v>
      </c>
      <c r="AE249" s="48">
        <f t="shared" si="182"/>
        <v>0.11460410988239403</v>
      </c>
      <c r="AF249" s="48">
        <f t="shared" si="183"/>
        <v>0.11429906042296743</v>
      </c>
      <c r="AG249" s="238">
        <f t="shared" si="184"/>
        <v>3.0504938611727785E-4</v>
      </c>
      <c r="AH249" s="48">
        <f t="shared" si="185"/>
        <v>7.3309315823343711E-11</v>
      </c>
      <c r="AI249" s="48">
        <f>AE249+AC249+SUM($AB$212:AB249)</f>
        <v>5.2635059470252097</v>
      </c>
      <c r="AJ249" s="84">
        <f>AE249+AC249+SUM($AB$248:AB249)+$AJ$247-$AE$247</f>
        <v>23.80996497022366</v>
      </c>
      <c r="AK249" s="41">
        <f t="shared" si="188"/>
        <v>1.5733441671113547E-2</v>
      </c>
      <c r="AL249" s="89"/>
      <c r="AM249" s="41"/>
      <c r="AN249" s="41"/>
      <c r="AO249" s="41"/>
      <c r="AP249" s="41"/>
      <c r="AQ249"/>
      <c r="AR249" s="41"/>
      <c r="AS249" s="41"/>
      <c r="AT249" s="41"/>
      <c r="AU249" s="41"/>
      <c r="AV249" s="41"/>
      <c r="AW249" s="22"/>
      <c r="AX249" s="22"/>
      <c r="AY249" s="22"/>
      <c r="AZ249" s="22"/>
      <c r="BA249" s="22"/>
      <c r="BB249" s="22"/>
      <c r="BD249" s="1"/>
      <c r="BE249" s="1"/>
      <c r="BG249" s="1"/>
      <c r="BH249" s="1"/>
      <c r="BI249" s="1"/>
      <c r="BL249" s="1"/>
    </row>
    <row r="250" spans="4:64" ht="14.4" x14ac:dyDescent="0.3">
      <c r="D250" s="22"/>
      <c r="E250" s="32">
        <v>41243.423611111109</v>
      </c>
      <c r="F250" s="21">
        <f t="shared" si="175"/>
        <v>1359.9479166666642</v>
      </c>
      <c r="G250" s="21">
        <f t="shared" si="186"/>
        <v>1359.9479166666642</v>
      </c>
      <c r="H250" s="21"/>
      <c r="I250" s="50">
        <v>1037</v>
      </c>
      <c r="J250" s="21">
        <v>5195</v>
      </c>
      <c r="K250" s="21">
        <v>647</v>
      </c>
      <c r="L250" s="21">
        <v>7</v>
      </c>
      <c r="M250" s="51">
        <v>3.95</v>
      </c>
      <c r="N250" s="40"/>
      <c r="O250" s="40"/>
      <c r="P250" s="40"/>
      <c r="R250" s="22"/>
      <c r="S250" s="22"/>
      <c r="T250" s="22"/>
      <c r="U250" s="52">
        <f t="shared" si="176"/>
        <v>2.1317851068676534E-3</v>
      </c>
      <c r="V250" s="52">
        <f t="shared" si="177"/>
        <v>0.30952108824897318</v>
      </c>
      <c r="W250" s="52">
        <f t="shared" si="178"/>
        <v>5.4979461873905949E-4</v>
      </c>
      <c r="X250" s="247">
        <f>W250+V250+SUM($U$211:U250)</f>
        <v>0.37465112158738362</v>
      </c>
      <c r="Y250" s="104">
        <f>W250+V250+SUM($U$248:U250)+$Y$247-$X$248</f>
        <v>2.60284277554234</v>
      </c>
      <c r="Z250" s="42"/>
      <c r="AA250" s="1">
        <f t="shared" si="187"/>
        <v>3.0118948028043466E-3</v>
      </c>
      <c r="AB250" s="41">
        <f t="shared" si="179"/>
        <v>1.7116883508775056E-2</v>
      </c>
      <c r="AC250" s="48">
        <f t="shared" si="180"/>
        <v>2.4852581969913685</v>
      </c>
      <c r="AD250" s="48">
        <f t="shared" si="181"/>
        <v>0.13093354330701559</v>
      </c>
      <c r="AE250" s="48">
        <f t="shared" si="182"/>
        <v>0.13128298805711947</v>
      </c>
      <c r="AF250" s="48">
        <f t="shared" si="183"/>
        <v>0.13093354330701557</v>
      </c>
      <c r="AG250" s="238">
        <f t="shared" si="184"/>
        <v>3.4944466612552548E-4</v>
      </c>
      <c r="AH250" s="48">
        <f t="shared" si="185"/>
        <v>8.3978367299287851E-11</v>
      </c>
      <c r="AI250" s="48">
        <f>AE250+AC250+SUM($AB$212:AB250)</f>
        <v>5.61304192237845</v>
      </c>
      <c r="AJ250" s="84">
        <f>AE250+AC250+SUM($AB$248:AB250)+$AJ$247-$AE$247</f>
        <v>24.159500945576902</v>
      </c>
      <c r="AK250" s="41">
        <f t="shared" si="188"/>
        <v>2.2470972350532064E-2</v>
      </c>
      <c r="AL250" s="89"/>
      <c r="AM250" s="41"/>
      <c r="AN250" s="41"/>
      <c r="AO250" s="41"/>
      <c r="AP250" s="41"/>
      <c r="AQ250"/>
      <c r="AR250" s="41"/>
      <c r="AS250" s="41"/>
      <c r="AT250" s="41"/>
      <c r="AU250" s="41"/>
      <c r="AV250" s="41"/>
      <c r="AW250" s="22"/>
      <c r="AX250" s="22"/>
      <c r="AY250" s="22"/>
      <c r="AZ250" s="22"/>
      <c r="BA250" s="22"/>
      <c r="BB250" s="22"/>
      <c r="BD250" s="1"/>
      <c r="BE250" s="1"/>
      <c r="BG250" s="1"/>
      <c r="BH250" s="1"/>
      <c r="BI250" s="1"/>
      <c r="BL250" s="1"/>
    </row>
    <row r="251" spans="4:64" ht="14.4" x14ac:dyDescent="0.3">
      <c r="D251" s="22"/>
      <c r="E251" s="32">
        <v>41277.413194444445</v>
      </c>
      <c r="F251" s="21">
        <f t="shared" si="175"/>
        <v>1393.9375</v>
      </c>
      <c r="G251" s="21">
        <f t="shared" si="186"/>
        <v>1393.9375</v>
      </c>
      <c r="H251" s="21"/>
      <c r="I251" s="50">
        <v>1037</v>
      </c>
      <c r="J251" s="21">
        <v>6181</v>
      </c>
      <c r="K251" s="21">
        <v>1213</v>
      </c>
      <c r="L251" s="21">
        <v>7</v>
      </c>
      <c r="M251" s="51">
        <v>3.95</v>
      </c>
      <c r="N251" s="40"/>
      <c r="O251" s="40"/>
      <c r="P251" s="40"/>
      <c r="R251" s="22"/>
      <c r="S251" s="22"/>
      <c r="T251" s="22"/>
      <c r="U251" s="52">
        <f t="shared" si="176"/>
        <v>3.9966852158121544E-3</v>
      </c>
      <c r="V251" s="52">
        <f t="shared" si="177"/>
        <v>0.58029224118393263</v>
      </c>
      <c r="W251" s="52">
        <f t="shared" si="178"/>
        <v>1.0307586901553E-3</v>
      </c>
      <c r="X251" s="247">
        <f>W251+V251+SUM($U$211:U251)</f>
        <v>0.64989992380957151</v>
      </c>
      <c r="Y251" s="104">
        <f>W251+V251+SUM($U$248:U251)+$Y$247-$X$248</f>
        <v>2.8780915777645282</v>
      </c>
      <c r="Z251" s="42"/>
      <c r="AA251" s="1">
        <f t="shared" si="187"/>
        <v>6.7947844008478106E-3</v>
      </c>
      <c r="AB251" s="41">
        <f t="shared" si="179"/>
        <v>2.0365631755098867E-2</v>
      </c>
      <c r="AC251" s="48">
        <f t="shared" si="180"/>
        <v>2.9569549404434357</v>
      </c>
      <c r="AD251" s="48">
        <f t="shared" si="181"/>
        <v>0.15578445258530574</v>
      </c>
      <c r="AE251" s="48">
        <f t="shared" si="182"/>
        <v>0.1562002212090578</v>
      </c>
      <c r="AF251" s="48">
        <f t="shared" si="183"/>
        <v>0.15578445258530568</v>
      </c>
      <c r="AG251" s="238">
        <f t="shared" si="184"/>
        <v>4.1576852383481662E-4</v>
      </c>
      <c r="AH251" s="48">
        <f t="shared" si="185"/>
        <v>9.9917283595168061E-11</v>
      </c>
      <c r="AI251" s="48">
        <f>AE251+AC251+SUM($AB$212:AB251)</f>
        <v>6.1300215307375545</v>
      </c>
      <c r="AJ251" s="84">
        <f>AE251+AC251+SUM($AB$248:AB251)+$AJ$247-$AE$247</f>
        <v>24.676480553936006</v>
      </c>
      <c r="AK251" s="41">
        <f t="shared" si="188"/>
        <v>2.5600568032085984E-2</v>
      </c>
      <c r="AL251" s="89"/>
      <c r="AM251" s="41"/>
      <c r="AN251" s="41"/>
      <c r="AO251" s="41"/>
      <c r="AP251" s="41"/>
      <c r="AQ251"/>
      <c r="AR251" s="41"/>
      <c r="AS251" s="41"/>
      <c r="AT251" s="41"/>
      <c r="AU251" s="41"/>
      <c r="AV251" s="41"/>
      <c r="AW251" s="22"/>
      <c r="AX251" s="22"/>
      <c r="AY251" s="22"/>
      <c r="AZ251" s="22"/>
      <c r="BA251" s="22"/>
      <c r="BB251" s="22"/>
      <c r="BD251" s="1"/>
      <c r="BE251" s="1"/>
      <c r="BG251" s="1"/>
      <c r="BH251" s="1"/>
      <c r="BI251" s="1"/>
      <c r="BL251" s="1"/>
    </row>
    <row r="252" spans="4:64" ht="14.4" x14ac:dyDescent="0.3">
      <c r="D252" s="22"/>
      <c r="E252" s="32">
        <v>41330.476388888892</v>
      </c>
      <c r="F252" s="21">
        <f t="shared" si="175"/>
        <v>1447.0006944444467</v>
      </c>
      <c r="G252" s="21">
        <f t="shared" si="186"/>
        <v>1447.0006944444467</v>
      </c>
      <c r="H252" s="21"/>
      <c r="I252" s="50">
        <v>1037</v>
      </c>
      <c r="J252" s="21">
        <v>7338</v>
      </c>
      <c r="K252" s="21">
        <v>2337</v>
      </c>
      <c r="L252" s="21">
        <v>6</v>
      </c>
      <c r="M252" s="51">
        <v>3.95</v>
      </c>
      <c r="N252" s="40"/>
      <c r="O252" s="40"/>
      <c r="P252" s="40"/>
      <c r="R252" s="22"/>
      <c r="S252" s="22"/>
      <c r="T252" s="22"/>
      <c r="U252" s="52">
        <f t="shared" si="176"/>
        <v>7.700126421560597E-3</v>
      </c>
      <c r="V252" s="52">
        <f t="shared" si="177"/>
        <v>1.1180073929487639</v>
      </c>
      <c r="W252" s="52">
        <f t="shared" si="178"/>
        <v>1.9858887542398484E-3</v>
      </c>
      <c r="X252" s="247">
        <f>W252+V252+SUM($U$211:U252)</f>
        <v>1.1962703320600481</v>
      </c>
      <c r="Y252" s="104">
        <f>W252+V252+SUM($U$248:U252)+$Y$247-$X$248</f>
        <v>3.4244619860150043</v>
      </c>
      <c r="Z252" s="42"/>
      <c r="AA252" s="1">
        <f t="shared" si="187"/>
        <v>8.6258537537593355E-3</v>
      </c>
      <c r="AB252" s="41">
        <f t="shared" si="179"/>
        <v>2.4177803885927111E-2</v>
      </c>
      <c r="AC252" s="48">
        <f t="shared" si="180"/>
        <v>3.5104571028917539</v>
      </c>
      <c r="AD252" s="48">
        <f t="shared" si="181"/>
        <v>0.1849452051562811</v>
      </c>
      <c r="AE252" s="48">
        <f t="shared" si="182"/>
        <v>0.18543880006990232</v>
      </c>
      <c r="AF252" s="48">
        <f t="shared" si="183"/>
        <v>0.18494520515628107</v>
      </c>
      <c r="AG252" s="238">
        <f t="shared" si="184"/>
        <v>4.9359479500079033E-4</v>
      </c>
      <c r="AH252" s="48">
        <f t="shared" si="185"/>
        <v>1.186204541370884E-10</v>
      </c>
      <c r="AI252" s="48">
        <f>AE252+AC252+SUM($AB$212:AB252)</f>
        <v>6.7369400759326448</v>
      </c>
      <c r="AJ252" s="84">
        <f>AE252+AC252+SUM($AB$248:AB252)+$AJ$247-$AE$247</f>
        <v>25.283399099131096</v>
      </c>
      <c r="AK252" s="41">
        <f t="shared" si="188"/>
        <v>1.2584652253462619E-2</v>
      </c>
      <c r="AL252" s="89"/>
      <c r="AM252" s="41"/>
      <c r="AN252" s="41"/>
      <c r="AO252" s="41"/>
      <c r="AP252" s="41"/>
      <c r="AQ252"/>
      <c r="AR252" s="41"/>
      <c r="AS252" s="41"/>
      <c r="AT252" s="41"/>
      <c r="AU252" s="41"/>
      <c r="AV252" s="41"/>
      <c r="AW252" s="22"/>
      <c r="AX252" s="22"/>
      <c r="AY252" s="22"/>
      <c r="AZ252" s="22"/>
      <c r="BA252" s="22"/>
      <c r="BB252" s="22"/>
      <c r="BD252" s="1"/>
      <c r="BE252" s="1"/>
      <c r="BG252" s="1"/>
      <c r="BH252" s="1"/>
      <c r="BI252" s="1"/>
      <c r="BL252" s="1"/>
    </row>
    <row r="253" spans="4:64" ht="14.4" x14ac:dyDescent="0.3">
      <c r="D253" s="22"/>
      <c r="E253" s="32">
        <v>41360.395833333336</v>
      </c>
      <c r="F253" s="21">
        <f t="shared" si="175"/>
        <v>1476.9201388888905</v>
      </c>
      <c r="G253" s="21">
        <f t="shared" si="186"/>
        <v>1476.9201388888905</v>
      </c>
      <c r="H253" s="21"/>
      <c r="I253" s="50">
        <v>1037</v>
      </c>
      <c r="J253" s="21">
        <v>8393</v>
      </c>
      <c r="K253" s="21">
        <v>3252</v>
      </c>
      <c r="L253" s="21">
        <v>6</v>
      </c>
      <c r="M253" s="51">
        <v>3.95</v>
      </c>
      <c r="N253" s="40"/>
      <c r="O253" s="40"/>
      <c r="P253" s="40"/>
      <c r="R253" s="22"/>
      <c r="S253" s="22"/>
      <c r="T253" s="22"/>
      <c r="U253" s="52">
        <f t="shared" si="176"/>
        <v>1.0714938435136953E-2</v>
      </c>
      <c r="V253" s="52">
        <f t="shared" si="177"/>
        <v>1.5557381437181772</v>
      </c>
      <c r="W253" s="52">
        <f t="shared" si="178"/>
        <v>2.7634190110346541E-3</v>
      </c>
      <c r="X253" s="247">
        <f>W253+V253+SUM($U$211:U253)</f>
        <v>1.6454935515213929</v>
      </c>
      <c r="Y253" s="104">
        <f>W253+V253+SUM($U$248:U253)+$Y$247-$X$248</f>
        <v>3.8736852054763493</v>
      </c>
      <c r="Z253" s="42"/>
      <c r="AA253" s="1">
        <f t="shared" si="187"/>
        <v>1.0740709325369377E-2</v>
      </c>
      <c r="AB253" s="41">
        <f t="shared" si="179"/>
        <v>2.765389861196324E-2</v>
      </c>
      <c r="AC253" s="48">
        <f t="shared" si="180"/>
        <v>4.0151630505002034</v>
      </c>
      <c r="AD253" s="48">
        <f t="shared" si="181"/>
        <v>0.21153517400881269</v>
      </c>
      <c r="AE253" s="48">
        <f t="shared" si="182"/>
        <v>0.21209973412192562</v>
      </c>
      <c r="AF253" s="48">
        <f t="shared" si="183"/>
        <v>0.21153517400881261</v>
      </c>
      <c r="AG253" s="238">
        <f t="shared" si="184"/>
        <v>5.6455997743821648E-4</v>
      </c>
      <c r="AH253" s="48">
        <f t="shared" si="185"/>
        <v>1.3567477126909008E-10</v>
      </c>
      <c r="AI253" s="48">
        <f>AE253+AC253+SUM($AB$212:AB253)</f>
        <v>7.2959608562050811</v>
      </c>
      <c r="AJ253" s="84">
        <f>AE253+AC253+SUM($AB$248:AB253)+$AJ$247-$AE$247</f>
        <v>25.842419879403533</v>
      </c>
      <c r="AK253" s="41">
        <f t="shared" si="188"/>
        <v>1.3871773928710829E-2</v>
      </c>
      <c r="AL253" s="120">
        <f>LINEST(AJ249:AJ253,G249:G253,TRUE,TRUE)*120</f>
        <v>1.6124275642180415</v>
      </c>
      <c r="AM253" s="25">
        <v>-18.427147251726744</v>
      </c>
      <c r="AN253" s="25">
        <v>0.33789691520268406</v>
      </c>
      <c r="AQ253"/>
      <c r="AR253" s="25">
        <v>-46.234696669088464</v>
      </c>
      <c r="AS253" s="25">
        <v>0.58958579617998519</v>
      </c>
      <c r="AW253" s="22"/>
      <c r="AX253" s="22"/>
      <c r="AY253" s="22"/>
      <c r="AZ253" s="22"/>
      <c r="BA253" s="22"/>
      <c r="BB253" s="22"/>
      <c r="BD253" s="1"/>
      <c r="BE253" s="1"/>
      <c r="BG253" s="1"/>
      <c r="BH253" s="1"/>
      <c r="BI253" s="1"/>
      <c r="BL253" s="1"/>
    </row>
    <row r="254" spans="4:64" ht="14.4" x14ac:dyDescent="0.3">
      <c r="D254" s="22"/>
      <c r="E254" s="87">
        <v>41409.458333333336</v>
      </c>
      <c r="F254" s="21">
        <f t="shared" si="175"/>
        <v>1525.9826388888905</v>
      </c>
      <c r="G254" s="21">
        <f t="shared" si="186"/>
        <v>1525.9826388888905</v>
      </c>
      <c r="H254" s="21"/>
      <c r="I254" s="21"/>
      <c r="L254" s="21"/>
      <c r="M254" s="21"/>
      <c r="N254" s="40"/>
      <c r="O254" s="40"/>
      <c r="P254" s="40"/>
      <c r="R254" s="22"/>
      <c r="S254" s="22"/>
      <c r="T254" s="22"/>
      <c r="U254" s="52"/>
      <c r="V254" s="52"/>
      <c r="W254" s="52"/>
      <c r="X254" s="247">
        <f>W254+V254+SUM($U$211:U254)</f>
        <v>8.6991988792181091E-2</v>
      </c>
      <c r="Y254" s="257">
        <f>LINEST(Y251:Y253,G251:G253)*(F254-F253)+Y253</f>
        <v>4.4526464300892972</v>
      </c>
      <c r="Z254" s="154"/>
      <c r="AA254" s="1">
        <f t="shared" si="187"/>
        <v>1.2066442468369454E-2</v>
      </c>
      <c r="AB254" s="41"/>
      <c r="AC254" s="48"/>
      <c r="AD254" s="48"/>
      <c r="AE254" s="48"/>
      <c r="AF254" s="48"/>
      <c r="AG254" s="238"/>
      <c r="AH254" s="48"/>
      <c r="AI254" s="48"/>
      <c r="AJ254" s="88">
        <f>LINEST(AJ251:AJ253,G251:G253)*(F254-F253)+AJ253</f>
        <v>26.516912030523443</v>
      </c>
      <c r="AK254" s="41">
        <f t="shared" si="188"/>
        <v>1.415612142086347E-2</v>
      </c>
      <c r="AL254" s="89"/>
      <c r="AM254" s="41"/>
      <c r="AN254" s="41"/>
      <c r="AO254" s="41"/>
      <c r="AP254" s="41"/>
      <c r="AQ254"/>
      <c r="AR254" s="41"/>
      <c r="AS254" s="41"/>
      <c r="AT254" s="41"/>
      <c r="AU254" s="41"/>
      <c r="AV254" s="41"/>
      <c r="AW254" s="22"/>
      <c r="AX254" s="22"/>
      <c r="AY254" s="22"/>
      <c r="AZ254" s="22"/>
      <c r="BA254" s="22"/>
      <c r="BB254" s="22"/>
      <c r="BD254" s="1"/>
      <c r="BE254" s="1"/>
      <c r="BG254" s="1"/>
      <c r="BH254" s="1"/>
      <c r="BI254" s="1"/>
      <c r="BL254" s="1"/>
    </row>
    <row r="255" spans="4:64" ht="14.4" x14ac:dyDescent="0.3">
      <c r="D255" s="22"/>
      <c r="E255" s="32"/>
      <c r="F255" s="21"/>
      <c r="G255" s="21"/>
      <c r="H255" s="21"/>
      <c r="I255" s="21"/>
      <c r="L255" s="21"/>
      <c r="M255" s="21"/>
      <c r="N255" s="40"/>
      <c r="O255" s="40"/>
      <c r="P255" s="40"/>
      <c r="R255" s="22"/>
      <c r="S255" s="22"/>
      <c r="T255" s="22"/>
      <c r="U255" s="52"/>
      <c r="V255" s="52"/>
      <c r="W255" s="52"/>
      <c r="X255" s="247"/>
      <c r="Y255" s="104"/>
      <c r="Z255" s="42"/>
      <c r="AA255" s="42"/>
      <c r="AB255" s="41"/>
      <c r="AC255" s="48"/>
      <c r="AD255" s="48"/>
      <c r="AE255" s="48"/>
      <c r="AF255" s="48"/>
      <c r="AG255" s="238"/>
      <c r="AH255" s="48"/>
      <c r="AI255" s="48"/>
      <c r="AJ255" s="48"/>
      <c r="AK255" s="46"/>
      <c r="AL255" s="86"/>
      <c r="AM255" s="41"/>
      <c r="AN255" s="41"/>
      <c r="AO255" s="41"/>
      <c r="AP255" s="41"/>
      <c r="AQ255"/>
      <c r="AR255" s="41"/>
      <c r="AS255" s="41"/>
      <c r="AT255" s="41"/>
      <c r="AU255" s="41"/>
      <c r="AV255" s="41"/>
      <c r="AW255" s="22"/>
      <c r="AX255" s="22"/>
      <c r="AY255" s="22"/>
      <c r="AZ255" s="22"/>
      <c r="BA255" s="22"/>
      <c r="BB255" s="22"/>
      <c r="BD255" s="1"/>
      <c r="BE255" s="1"/>
      <c r="BG255" s="1"/>
      <c r="BH255" s="1"/>
      <c r="BI255" s="1"/>
      <c r="BL255" s="1"/>
    </row>
    <row r="256" spans="4:64" ht="14.4" x14ac:dyDescent="0.3">
      <c r="D256" s="22"/>
      <c r="E256" s="32"/>
      <c r="F256" s="21"/>
      <c r="G256" s="21"/>
      <c r="H256" s="21"/>
      <c r="I256" s="21"/>
      <c r="L256" s="21"/>
      <c r="M256" s="21"/>
      <c r="N256" s="40"/>
      <c r="O256" s="40"/>
      <c r="P256" s="40"/>
      <c r="R256" s="22"/>
      <c r="S256" s="22"/>
      <c r="T256" s="22"/>
      <c r="U256" s="52"/>
      <c r="V256" s="52"/>
      <c r="W256" s="52"/>
      <c r="X256" s="247"/>
      <c r="Y256" s="104"/>
      <c r="Z256" s="42"/>
      <c r="AA256" s="42"/>
      <c r="AB256" s="41"/>
      <c r="AC256" s="48"/>
      <c r="AD256" s="48"/>
      <c r="AE256" s="48"/>
      <c r="AF256" s="48"/>
      <c r="AG256" s="238"/>
      <c r="AH256" s="48"/>
      <c r="AI256" s="48"/>
      <c r="AJ256" s="48"/>
      <c r="AK256" s="46"/>
      <c r="AL256" s="86"/>
      <c r="AM256" s="41"/>
      <c r="AN256" s="41"/>
      <c r="AO256" s="41"/>
      <c r="AP256" s="41"/>
      <c r="AQ256"/>
      <c r="AR256" s="41"/>
      <c r="AS256" s="41"/>
      <c r="AT256" s="41"/>
      <c r="AU256" s="41"/>
      <c r="AV256" s="41"/>
      <c r="AW256" s="22"/>
      <c r="AX256" s="22"/>
      <c r="AY256" s="22"/>
      <c r="AZ256" s="22"/>
      <c r="BA256" s="22"/>
      <c r="BB256" s="22"/>
      <c r="BD256" s="1"/>
      <c r="BE256" s="1"/>
      <c r="BG256" s="1"/>
      <c r="BH256" s="1"/>
      <c r="BI256" s="1"/>
      <c r="BL256" s="1"/>
    </row>
    <row r="257" spans="4:92" ht="14.4" x14ac:dyDescent="0.3">
      <c r="D257" s="22" t="s">
        <v>135</v>
      </c>
      <c r="E257" s="32">
        <v>41408.4375</v>
      </c>
      <c r="F257" s="21">
        <f t="shared" ref="F257:F273" si="189">E257-E$212</f>
        <v>1524.9618055555547</v>
      </c>
      <c r="G257" s="21"/>
      <c r="H257" s="21"/>
      <c r="I257" s="21"/>
      <c r="L257" s="21"/>
      <c r="M257" s="51"/>
      <c r="N257" s="40"/>
      <c r="O257" s="1" t="s">
        <v>360</v>
      </c>
      <c r="P257" s="40">
        <v>34.328743761261954</v>
      </c>
      <c r="R257" s="22"/>
      <c r="S257" s="22"/>
      <c r="T257" s="22"/>
      <c r="U257" s="52"/>
      <c r="V257" s="52"/>
      <c r="W257" s="52"/>
      <c r="X257" s="247"/>
      <c r="Y257" s="104"/>
      <c r="Z257" s="42"/>
      <c r="AA257" s="42"/>
      <c r="AB257" s="41"/>
      <c r="AC257" s="48"/>
      <c r="AD257" s="48"/>
      <c r="AE257" s="48"/>
      <c r="AF257" s="48"/>
      <c r="AG257" s="238"/>
      <c r="AH257" s="48"/>
      <c r="AI257" s="48"/>
      <c r="AJ257" s="48"/>
      <c r="AK257" s="46"/>
      <c r="AL257" s="86"/>
      <c r="AM257" s="41"/>
      <c r="AN257" s="41"/>
      <c r="AO257" s="41"/>
      <c r="AP257" s="41"/>
      <c r="AQ257"/>
      <c r="AR257" s="41"/>
      <c r="AS257" s="41"/>
      <c r="AT257" s="41"/>
      <c r="AU257" s="41"/>
      <c r="AV257" s="41"/>
      <c r="AW257" s="22"/>
      <c r="AX257" s="22"/>
      <c r="AY257" s="22"/>
      <c r="AZ257" s="22"/>
      <c r="BA257" s="22"/>
      <c r="BB257" s="22"/>
      <c r="BD257" s="1"/>
      <c r="BE257" s="1"/>
      <c r="BG257" s="1"/>
      <c r="BH257" s="1"/>
      <c r="BI257" s="1"/>
      <c r="BL257" s="1"/>
    </row>
    <row r="258" spans="4:92" ht="14.4" x14ac:dyDescent="0.3">
      <c r="D258" s="22"/>
      <c r="E258" s="32">
        <v>41409.458333333336</v>
      </c>
      <c r="F258" s="21">
        <f t="shared" si="189"/>
        <v>1525.9826388888905</v>
      </c>
      <c r="G258" s="21">
        <f t="shared" ref="G258:G273" si="190">E258-E$258</f>
        <v>0</v>
      </c>
      <c r="H258" s="21"/>
      <c r="I258" s="50">
        <v>1037</v>
      </c>
      <c r="J258" s="21">
        <v>1037</v>
      </c>
      <c r="K258" s="21">
        <v>29.4</v>
      </c>
      <c r="L258" s="21">
        <v>7</v>
      </c>
      <c r="M258" s="51">
        <v>3.95</v>
      </c>
      <c r="N258" s="40"/>
      <c r="O258" s="40"/>
      <c r="P258" s="40"/>
      <c r="R258" s="22"/>
      <c r="S258" s="22"/>
      <c r="T258" s="22"/>
      <c r="U258" s="41">
        <f t="shared" ref="U258:U283" si="191">($A$5*I258/1000/$A$3*K258)/$P$211</f>
        <v>9.6869369616551799E-5</v>
      </c>
      <c r="V258" s="41">
        <f t="shared" ref="V258:V283" si="192">($T$211*I258/1000/$A$3*K258)/$P$211</f>
        <v>1.4064791336197542E-2</v>
      </c>
      <c r="W258" s="41">
        <f t="shared" ref="W258:W283" si="193">($A$36*$R$211*K258*I258/1000000)/$P$211</f>
        <v>2.4982939398652778E-5</v>
      </c>
      <c r="X258" s="248">
        <f>W258+V258+SUM($U$257:U258)</f>
        <v>1.4186643645212747E-2</v>
      </c>
      <c r="Y258" s="258">
        <v>0</v>
      </c>
      <c r="Z258" s="155"/>
      <c r="AA258" s="155"/>
      <c r="AB258" s="48">
        <f t="shared" ref="AB258:AB283" si="194">($A$5*I258/1000/$A$3*J258)/$P$211</f>
        <v>3.4167869487198715E-3</v>
      </c>
      <c r="AC258" s="48">
        <f t="shared" ref="AC258:AC283" si="195">($T$211*I258/1000/$A$3*J258)/$P$211</f>
        <v>0.49609485087200172</v>
      </c>
      <c r="AD258" s="48">
        <f t="shared" ref="AD258:AD283" si="196">($A$4*$R$211/1000*J258/1000000*I258/1000*1000000)/$P$211</f>
        <v>2.6136301137512065E-2</v>
      </c>
      <c r="AE258" s="48">
        <f t="shared" ref="AE258:AE283" si="197">($A$4*((I258/1000)*J258/10^6)*(1+($A$18/(10^-M258))+(($A$18*$A$19)/(10^-M258)^2))*1000000)*$R$211/1000/$P$211</f>
        <v>2.6206055556348962E-2</v>
      </c>
      <c r="AF258" s="48">
        <f t="shared" ref="AF258:AF283" si="198">AE258/(1+($A$18/(10^-M258))+(($A$18*$A$19)/(10^-M258)^2))*1</f>
        <v>2.6136301137512054E-2</v>
      </c>
      <c r="AG258" s="238">
        <f t="shared" ref="AG258:AG283" si="199">AE258/(1+($A$18/(10^-M258))+(($A$18*$A$19)/(10^-M258)^2))*($A$18/(10^-M258))</f>
        <v>6.9754402073564936E-5</v>
      </c>
      <c r="AH258" s="48">
        <f t="shared" ref="AH258:AH283" si="200">AE258/(1+($A$18/(10^-M258))+(($A$18*$A$19)/(10^-M258)^2))*(($A$18*$A$19)/(10^-M258)^2)</f>
        <v>1.6763343000839556E-11</v>
      </c>
      <c r="AI258" s="48">
        <f>AE258+AC258+SUM($AB$257:AB258)</f>
        <v>0.52571769337707053</v>
      </c>
      <c r="AJ258" s="130">
        <v>0</v>
      </c>
      <c r="AK258" s="46"/>
      <c r="AL258" s="86"/>
      <c r="AM258" s="92">
        <v>-18.427147251726744</v>
      </c>
      <c r="AN258" s="41"/>
      <c r="AO258" s="41"/>
      <c r="AP258" s="41"/>
      <c r="AQ258"/>
      <c r="AR258" s="92">
        <v>-46.234696669088464</v>
      </c>
      <c r="AS258" s="41">
        <v>0.58958579617998519</v>
      </c>
      <c r="AT258" s="173"/>
      <c r="AU258" s="173"/>
      <c r="AV258" s="41"/>
      <c r="AW258" s="41"/>
      <c r="AX258" s="86"/>
      <c r="AY258" s="86">
        <f t="shared" ref="AY258:AY278" si="201">(1/(1/((AM258/1000+1)*0.0112372)+1))*AI258</f>
        <v>5.7354717419851155E-3</v>
      </c>
      <c r="AZ258" s="86">
        <f t="shared" ref="AZ258:AZ278" si="202">(1-(1/(1/((AM258/1000+1)*0.0112372)+1)))*AI258</f>
        <v>0.51998222163508545</v>
      </c>
      <c r="BA258" s="86"/>
      <c r="BB258" s="86"/>
      <c r="BC258" s="89"/>
      <c r="BD258" s="89"/>
      <c r="BE258" s="41"/>
      <c r="BF258" s="89"/>
      <c r="BG258" s="89"/>
      <c r="BH258" s="89"/>
      <c r="BI258" s="89"/>
      <c r="BJ258" s="41"/>
      <c r="BK258" s="89"/>
      <c r="BL258" s="89"/>
      <c r="BM258" s="89"/>
      <c r="BN258" s="86"/>
      <c r="BO258" s="86"/>
      <c r="BP258" s="86">
        <f t="shared" ref="BP258:BP278" si="203">(1/(1/((AR258/1000+1)*0.0112372)+1))*X258</f>
        <v>1.5043519013393998E-4</v>
      </c>
      <c r="BQ258" s="86">
        <f t="shared" ref="BQ258:BQ278" si="204">(1-(1/(1/((AR258/1000+1)*0.0112372)+1)))*X258</f>
        <v>1.4036208455078806E-2</v>
      </c>
      <c r="BR258" s="86"/>
      <c r="BS258" s="86"/>
      <c r="BT258" s="89"/>
      <c r="BU258" s="89"/>
      <c r="BV258" s="41"/>
      <c r="BW258" s="89"/>
      <c r="BX258" s="42"/>
      <c r="BY258" s="89"/>
      <c r="BZ258" s="89"/>
      <c r="CA258" s="41"/>
      <c r="CB258" s="89"/>
      <c r="CC258" s="89"/>
      <c r="CD258" s="41">
        <f>CK258+CJ258</f>
        <v>0</v>
      </c>
      <c r="CE258" s="41">
        <f>CH258+CI258</f>
        <v>0</v>
      </c>
      <c r="CF258" s="42">
        <f>CK258*13.49+CJ258</f>
        <v>0</v>
      </c>
      <c r="CG258" s="42">
        <f>CH258*13.49+CI258</f>
        <v>0</v>
      </c>
      <c r="CH258" s="42">
        <v>0</v>
      </c>
      <c r="CI258" s="89">
        <v>0</v>
      </c>
      <c r="CJ258" s="89">
        <v>0</v>
      </c>
      <c r="CK258" s="42">
        <v>0</v>
      </c>
      <c r="CM258" s="89">
        <f>CH258/$P$257</f>
        <v>0</v>
      </c>
      <c r="CN258" s="89">
        <f>CI258/$P$257</f>
        <v>0</v>
      </c>
    </row>
    <row r="259" spans="4:92" ht="14.4" x14ac:dyDescent="0.3">
      <c r="D259" s="22"/>
      <c r="E259" s="32">
        <v>41415.443749999999</v>
      </c>
      <c r="F259" s="21">
        <f t="shared" si="189"/>
        <v>1531.9680555555533</v>
      </c>
      <c r="G259" s="21">
        <f t="shared" si="190"/>
        <v>5.9854166666627862</v>
      </c>
      <c r="H259" s="21"/>
      <c r="I259" s="50">
        <v>1037</v>
      </c>
      <c r="J259" s="21">
        <v>2170</v>
      </c>
      <c r="K259" s="21">
        <v>419.9</v>
      </c>
      <c r="L259" s="21">
        <v>7</v>
      </c>
      <c r="M259" s="51">
        <v>3.95</v>
      </c>
      <c r="N259" s="40"/>
      <c r="O259" s="40"/>
      <c r="P259" s="40"/>
      <c r="R259" s="22"/>
      <c r="S259" s="22"/>
      <c r="T259" s="22"/>
      <c r="U259" s="41">
        <f t="shared" si="191"/>
        <v>1.3835186497275543E-3</v>
      </c>
      <c r="V259" s="41">
        <f t="shared" si="192"/>
        <v>0.20087775109079417</v>
      </c>
      <c r="W259" s="41">
        <f t="shared" si="193"/>
        <v>3.5681415828211908E-4</v>
      </c>
      <c r="X259" s="248">
        <f>W259+V259+SUM($U$257:U259)</f>
        <v>0.2027149532684204</v>
      </c>
      <c r="Y259" s="104">
        <f>W259+V259+SUM($U$258:U259)-$X$258</f>
        <v>0.18852830962320766</v>
      </c>
      <c r="Z259" s="42"/>
      <c r="AA259" s="42"/>
      <c r="AB259" s="48">
        <f t="shared" si="194"/>
        <v>7.1498820431264414E-3</v>
      </c>
      <c r="AC259" s="48">
        <f t="shared" si="195"/>
        <v>1.0381155510050568</v>
      </c>
      <c r="AD259" s="48">
        <f t="shared" si="196"/>
        <v>5.4692163421794775E-2</v>
      </c>
      <c r="AE259" s="48">
        <f t="shared" si="197"/>
        <v>5.4838129756294367E-2</v>
      </c>
      <c r="AF259" s="48">
        <f t="shared" si="198"/>
        <v>5.4692163421794761E-2</v>
      </c>
      <c r="AG259" s="238">
        <f t="shared" si="199"/>
        <v>1.4596629942105683E-4</v>
      </c>
      <c r="AH259" s="48">
        <f t="shared" si="200"/>
        <v>3.5078548034543727E-11</v>
      </c>
      <c r="AI259" s="48">
        <f>AE259+AC259+SUM($AB$257:AB259)</f>
        <v>1.1035203497531973</v>
      </c>
      <c r="AJ259" s="48">
        <f>AE259+AC259+SUM($AB$258:AB259)-$AI$258</f>
        <v>0.57780265637612682</v>
      </c>
      <c r="AK259" s="46"/>
      <c r="AL259" s="86"/>
      <c r="AM259" s="25">
        <v>257.55399999999997</v>
      </c>
      <c r="AN259" s="25">
        <v>0.12445079348882368</v>
      </c>
      <c r="AO259" s="41"/>
      <c r="AP259" s="41"/>
      <c r="AQ259">
        <v>293</v>
      </c>
      <c r="AR259" s="25">
        <v>355.18600000000004</v>
      </c>
      <c r="AS259" s="41">
        <v>0.62649660810890695</v>
      </c>
      <c r="AT259" s="41"/>
      <c r="AU259" s="41"/>
      <c r="AV259" s="42">
        <f t="shared" ref="AV259:AV278" si="205">AJ259-BA259-BB259</f>
        <v>0</v>
      </c>
      <c r="AW259" s="86">
        <f t="shared" ref="AW259:AW278" si="206">(1/(1/((AM259/1000+1)*0.0112372)+1))*AE259</f>
        <v>7.6414040573371503E-4</v>
      </c>
      <c r="AX259" s="86">
        <f t="shared" ref="AX259:AX278" si="207">(1-(1/(1/((AM259/1000+1)*0.0112372)+1)))*AE259</f>
        <v>5.4073989350560653E-2</v>
      </c>
      <c r="AY259" s="86">
        <f t="shared" si="201"/>
        <v>1.5376973860036338E-2</v>
      </c>
      <c r="AZ259" s="86">
        <f t="shared" si="202"/>
        <v>1.0881433758931611</v>
      </c>
      <c r="BA259" s="131">
        <f>AY259-$AY$258</f>
        <v>9.6415021180512213E-3</v>
      </c>
      <c r="BB259" s="131">
        <f>AZ259-$AZ$258</f>
        <v>0.56816115425807567</v>
      </c>
      <c r="BC259" s="89">
        <f>AY259-AY258</f>
        <v>9.6415021180512213E-3</v>
      </c>
      <c r="BD259" s="89">
        <f>AZ259-AZ258</f>
        <v>0.56816115425807567</v>
      </c>
      <c r="BE259" s="41">
        <f>1000*(((BC259)/((BD259))/0.0112372-1))</f>
        <v>510.13249643864935</v>
      </c>
      <c r="BF259" s="89">
        <f>(BE259-$B$10)/($AM$253-$B$10)</f>
        <v>0.33278471048419517</v>
      </c>
      <c r="BG259" s="89">
        <f>1-BF259</f>
        <v>0.66721528951580478</v>
      </c>
      <c r="BH259" s="89">
        <f>BF259*($AJ259-$AJ258)</f>
        <v>0.19228388971912827</v>
      </c>
      <c r="BI259" s="89">
        <f>BG259*($AJ259-$AJ258)</f>
        <v>0.38551876665699852</v>
      </c>
      <c r="BJ259" s="41">
        <f>1000*((BA259/BB259)/0.0112372-1)</f>
        <v>510.13249643864935</v>
      </c>
      <c r="BK259" s="89">
        <f>(BJ259-$B$10)/($AM$253-$B$10)</f>
        <v>0.33278471048419517</v>
      </c>
      <c r="BL259" s="89">
        <f>1-BK259</f>
        <v>0.66721528951580478</v>
      </c>
      <c r="BM259" s="104">
        <f t="shared" ref="BM259:BM278" si="208">Y259-BR259-BS259</f>
        <v>0</v>
      </c>
      <c r="BN259" s="86">
        <f t="shared" ref="BN259:BN278" si="209">(1/(1/((AR259/1000+1)*0.0112372)+1))*W259</f>
        <v>5.3522365117269891E-6</v>
      </c>
      <c r="BO259" s="86">
        <f t="shared" ref="BO259:BO278" si="210">(1-(1/(1/((AR259/1000+1)*0.0112372)+1)))*W259</f>
        <v>3.5146192177039207E-4</v>
      </c>
      <c r="BP259" s="86">
        <f t="shared" si="203"/>
        <v>3.0407380121346525E-3</v>
      </c>
      <c r="BQ259" s="86">
        <f t="shared" si="204"/>
        <v>0.19967421525628576</v>
      </c>
      <c r="BR259" s="131">
        <f>BP259-$BP$258</f>
        <v>2.8903028220007127E-3</v>
      </c>
      <c r="BS259" s="131">
        <f>BQ259-$BQ$258</f>
        <v>0.18563800680120696</v>
      </c>
      <c r="BT259" s="89">
        <f>BR259-BR258</f>
        <v>2.8903028220007127E-3</v>
      </c>
      <c r="BU259" s="89">
        <f>BS259-BS258</f>
        <v>0.18563800680120696</v>
      </c>
      <c r="BV259" s="41">
        <f t="shared" ref="BV259:BV270" si="211">1000*((BT259/BU259)/0.0112372-1)</f>
        <v>385.53767568171503</v>
      </c>
      <c r="BW259" s="89" t="e">
        <f t="shared" ref="BW259:BW275" si="212">(BV259-$P$65)/($AR$253-$P$65)</f>
        <v>#REF!</v>
      </c>
      <c r="BX259" s="42" t="e">
        <f t="shared" ref="BX259:BX273" si="213">1-BW259</f>
        <v>#REF!</v>
      </c>
      <c r="BY259" s="89" t="e">
        <f t="shared" ref="BY259:BZ273" si="214">BW259*($X259-$X258)</f>
        <v>#REF!</v>
      </c>
      <c r="BZ259" s="89" t="e">
        <f t="shared" si="214"/>
        <v>#REF!</v>
      </c>
      <c r="CA259" s="41">
        <f>1000*((BR259/BS259/0.0112372-1))</f>
        <v>385.53767568171503</v>
      </c>
      <c r="CB259" s="89" t="e">
        <f t="shared" ref="CB259:CB280" si="215">(CA259-$P$65)/($AR$253-$P$65)</f>
        <v>#REF!</v>
      </c>
      <c r="CC259" s="89" t="e">
        <f>1-CB259</f>
        <v>#REF!</v>
      </c>
      <c r="CD259" s="41" t="e">
        <f>CK259+CJ259</f>
        <v>#REF!</v>
      </c>
      <c r="CE259" s="41" t="e">
        <f>CH259+CI259</f>
        <v>#REF!</v>
      </c>
      <c r="CF259" s="42" t="e">
        <f>CK259*13.49+CJ259</f>
        <v>#REF!</v>
      </c>
      <c r="CG259" s="42" t="e">
        <f>CH259*13.49+CI259</f>
        <v>#REF!</v>
      </c>
      <c r="CH259" s="42" t="e">
        <f t="shared" ref="CH259:CH274" si="216">CC259*$Y259</f>
        <v>#REF!</v>
      </c>
      <c r="CI259" s="89">
        <f>BL259*$AJ259</f>
        <v>0.38551876665699852</v>
      </c>
      <c r="CJ259" s="89">
        <f>BK259*$AJ259</f>
        <v>0.19228388971912827</v>
      </c>
      <c r="CK259" s="42" t="e">
        <f t="shared" ref="CK259:CK274" si="217">CB259*$Y259</f>
        <v>#REF!</v>
      </c>
      <c r="CM259" s="89" t="e">
        <f t="shared" ref="CM259:CM283" si="218">CH259/$P$257</f>
        <v>#REF!</v>
      </c>
      <c r="CN259" s="89">
        <f t="shared" ref="CN259:CN283" si="219">CI259/$P$257</f>
        <v>1.123020315972164E-2</v>
      </c>
    </row>
    <row r="260" spans="4:92" ht="14.4" x14ac:dyDescent="0.3">
      <c r="D260" s="22"/>
      <c r="E260" s="32">
        <v>41422.435416666667</v>
      </c>
      <c r="F260" s="21">
        <f t="shared" si="189"/>
        <v>1538.9597222222219</v>
      </c>
      <c r="G260" s="21">
        <f t="shared" si="190"/>
        <v>12.977083333331393</v>
      </c>
      <c r="H260" s="21"/>
      <c r="I260" s="50">
        <v>1037</v>
      </c>
      <c r="J260" s="21">
        <v>2779</v>
      </c>
      <c r="K260" s="21">
        <v>968</v>
      </c>
      <c r="L260" s="21">
        <v>8</v>
      </c>
      <c r="M260" s="51">
        <v>3.95</v>
      </c>
      <c r="N260" s="40"/>
      <c r="O260" s="40"/>
      <c r="P260" s="40"/>
      <c r="R260" s="22"/>
      <c r="S260" s="22"/>
      <c r="T260" s="22"/>
      <c r="U260" s="41">
        <f t="shared" si="191"/>
        <v>3.1894404690075559E-3</v>
      </c>
      <c r="V260" s="41">
        <f t="shared" si="192"/>
        <v>0.4630856467156198</v>
      </c>
      <c r="W260" s="41">
        <f t="shared" si="193"/>
        <v>8.2256752849986026E-4</v>
      </c>
      <c r="X260" s="248">
        <f>W260+V260+SUM($U$257:U260)</f>
        <v>0.46857804273247133</v>
      </c>
      <c r="Y260" s="104">
        <f>W260+V260+SUM($U$258:U260)-$X$258</f>
        <v>0.45439139908725856</v>
      </c>
      <c r="Z260" s="42"/>
      <c r="AA260" s="42"/>
      <c r="AB260" s="48">
        <f t="shared" si="194"/>
        <v>9.1564618423264441E-3</v>
      </c>
      <c r="AC260" s="48">
        <f t="shared" si="195"/>
        <v>1.3294576572548629</v>
      </c>
      <c r="AD260" s="48">
        <f t="shared" si="196"/>
        <v>7.0041254446621043E-2</v>
      </c>
      <c r="AE260" s="48">
        <f t="shared" si="197"/>
        <v>7.0228185526609241E-2</v>
      </c>
      <c r="AF260" s="48">
        <f t="shared" si="198"/>
        <v>7.0041254446621029E-2</v>
      </c>
      <c r="AG260" s="238">
        <f t="shared" si="199"/>
        <v>1.8693103506503084E-4</v>
      </c>
      <c r="AH260" s="48">
        <f t="shared" si="200"/>
        <v>4.4923172805528573E-11</v>
      </c>
      <c r="AI260" s="48">
        <f>AE260+AC260+SUM($AB$257:AB260)</f>
        <v>1.4194089736156448</v>
      </c>
      <c r="AJ260" s="48">
        <f>AE260+AC260+SUM($AB$258:AB260)-$AI$258</f>
        <v>0.89369128023857425</v>
      </c>
      <c r="AK260" s="46"/>
      <c r="AL260" s="86"/>
      <c r="AM260" s="25">
        <v>307.55</v>
      </c>
      <c r="AN260" s="25">
        <v>0.38608030252784947</v>
      </c>
      <c r="AO260" s="41"/>
      <c r="AP260" s="41"/>
      <c r="AQ260">
        <v>667</v>
      </c>
      <c r="AR260" s="25">
        <v>377.3965</v>
      </c>
      <c r="AS260" s="41">
        <v>0.44194173824159222</v>
      </c>
      <c r="AT260" s="41"/>
      <c r="AU260" s="41"/>
      <c r="AV260" s="42">
        <f t="shared" si="205"/>
        <v>0</v>
      </c>
      <c r="AW260" s="86">
        <f t="shared" si="206"/>
        <v>1.0169348085719411E-3</v>
      </c>
      <c r="AX260" s="86">
        <f t="shared" si="207"/>
        <v>6.9211250718037298E-2</v>
      </c>
      <c r="AY260" s="86">
        <f t="shared" si="201"/>
        <v>2.0553662066667006E-2</v>
      </c>
      <c r="AZ260" s="86">
        <f t="shared" si="202"/>
        <v>1.3988553115489777</v>
      </c>
      <c r="BA260" s="86">
        <f t="shared" ref="BA260:BA273" si="220">AY260-$AY$258</f>
        <v>1.4818190324681891E-2</v>
      </c>
      <c r="BB260" s="86">
        <f t="shared" ref="BB260:BB273" si="221">AZ260-$AZ$258</f>
        <v>0.87887308991389224</v>
      </c>
      <c r="BC260" s="89">
        <f>AY260-AY259</f>
        <v>5.1766882066306679E-3</v>
      </c>
      <c r="BD260" s="89">
        <f>AZ260-AZ259</f>
        <v>0.31071193565581656</v>
      </c>
      <c r="BE260" s="41">
        <f>1000*(((BC260)/((BD260))/0.0112372-1))</f>
        <v>482.6408477536508</v>
      </c>
      <c r="BF260" s="89">
        <f>(BE260-$B$10)/($AM$253-$B$10)</f>
        <v>0.36748817026511843</v>
      </c>
      <c r="BG260" s="89">
        <f>1-BF260</f>
        <v>0.63251182973488151</v>
      </c>
      <c r="BH260" s="89">
        <f>BF260*($AJ260-$AJ259)</f>
        <v>0.11608533239077704</v>
      </c>
      <c r="BI260" s="89">
        <f>BG260*($AJ260-$AJ259)</f>
        <v>0.19980329147167036</v>
      </c>
      <c r="BJ260" s="41">
        <f>1000*((BA260/BB260)/0.0112372-1)</f>
        <v>500.41325087826681</v>
      </c>
      <c r="BK260" s="89">
        <f>(BJ260-$B$10)/($AM$253-$B$10)</f>
        <v>0.34505357988778623</v>
      </c>
      <c r="BL260" s="89">
        <f>1-BK260</f>
        <v>0.65494642011221371</v>
      </c>
      <c r="BM260" s="104">
        <f t="shared" si="208"/>
        <v>0</v>
      </c>
      <c r="BN260" s="86">
        <f t="shared" si="209"/>
        <v>1.2537706348973697E-5</v>
      </c>
      <c r="BO260" s="86">
        <f t="shared" si="210"/>
        <v>8.1002982215088652E-4</v>
      </c>
      <c r="BP260" s="86">
        <f t="shared" si="203"/>
        <v>7.1421417668538229E-3</v>
      </c>
      <c r="BQ260" s="86">
        <f t="shared" si="204"/>
        <v>0.46143590096561748</v>
      </c>
      <c r="BR260" s="86">
        <f t="shared" ref="BR260:BR273" si="222">BP260-$BP$258</f>
        <v>6.9917065767198831E-3</v>
      </c>
      <c r="BS260" s="86">
        <f t="shared" ref="BS260:BS273" si="223">BQ260-$BQ$258</f>
        <v>0.44739969251053868</v>
      </c>
      <c r="BT260" s="89">
        <f t="shared" ref="BT260:BU271" si="224">BR260-BR259</f>
        <v>4.1014037547191708E-3</v>
      </c>
      <c r="BU260" s="89">
        <f t="shared" si="224"/>
        <v>0.26176168570933173</v>
      </c>
      <c r="BV260" s="41">
        <f t="shared" si="211"/>
        <v>394.33887315874625</v>
      </c>
      <c r="BW260" s="89" t="e">
        <f t="shared" si="212"/>
        <v>#REF!</v>
      </c>
      <c r="BX260" s="42" t="e">
        <f t="shared" si="213"/>
        <v>#REF!</v>
      </c>
      <c r="BY260" s="89" t="e">
        <f t="shared" si="214"/>
        <v>#REF!</v>
      </c>
      <c r="BZ260" s="89" t="e">
        <f t="shared" si="214"/>
        <v>#REF!</v>
      </c>
      <c r="CA260" s="41">
        <f t="shared" ref="CA260:CA271" si="225">1000*((BR260/BS260/0.0112372-1))</f>
        <v>390.68702273405819</v>
      </c>
      <c r="CB260" s="89" t="e">
        <f t="shared" si="215"/>
        <v>#REF!</v>
      </c>
      <c r="CC260" s="89" t="e">
        <f t="shared" ref="CC260:CC271" si="226">1-CB260</f>
        <v>#REF!</v>
      </c>
      <c r="CD260" s="41" t="e">
        <f>CK260+CJ260</f>
        <v>#REF!</v>
      </c>
      <c r="CE260" s="41" t="e">
        <f>CH260+CI260</f>
        <v>#REF!</v>
      </c>
      <c r="CF260" s="42" t="e">
        <f>CK260*13.49+CJ260</f>
        <v>#REF!</v>
      </c>
      <c r="CG260" s="42" t="e">
        <f>CH260*13.49+CI260</f>
        <v>#REF!</v>
      </c>
      <c r="CH260" s="42" t="e">
        <f t="shared" si="216"/>
        <v>#REF!</v>
      </c>
      <c r="CI260" s="89">
        <f>BL260*$AJ260</f>
        <v>0.58531990467775541</v>
      </c>
      <c r="CJ260" s="89">
        <f>BK260*$AJ260</f>
        <v>0.30837137556081884</v>
      </c>
      <c r="CK260" s="42" t="e">
        <f t="shared" si="217"/>
        <v>#REF!</v>
      </c>
      <c r="CM260" s="89" t="e">
        <f t="shared" si="218"/>
        <v>#REF!</v>
      </c>
      <c r="CN260" s="89">
        <f t="shared" si="219"/>
        <v>1.7050431811555418E-2</v>
      </c>
    </row>
    <row r="261" spans="4:92" ht="14.4" x14ac:dyDescent="0.3">
      <c r="D261" s="22"/>
      <c r="E261" s="32">
        <v>41431.488194444442</v>
      </c>
      <c r="F261" s="21">
        <f t="shared" si="189"/>
        <v>1548.0124999999971</v>
      </c>
      <c r="G261" s="21">
        <f t="shared" si="190"/>
        <v>22.029861111106584</v>
      </c>
      <c r="H261" s="21">
        <v>10</v>
      </c>
      <c r="I261" s="21">
        <v>1089</v>
      </c>
      <c r="J261" s="21">
        <v>3511.4356899999998</v>
      </c>
      <c r="K261" s="21">
        <v>1693.21676</v>
      </c>
      <c r="L261" s="21">
        <v>5</v>
      </c>
      <c r="M261" s="51">
        <v>3.95</v>
      </c>
      <c r="N261" s="40"/>
      <c r="O261" s="40"/>
      <c r="P261" s="40"/>
      <c r="R261" s="22"/>
      <c r="S261" s="22"/>
      <c r="T261" s="22"/>
      <c r="U261" s="41">
        <f t="shared" si="191"/>
        <v>5.858694131426311E-3</v>
      </c>
      <c r="V261" s="41">
        <f t="shared" si="192"/>
        <v>0.85064361198275507</v>
      </c>
      <c r="W261" s="41">
        <f t="shared" si="193"/>
        <v>1.5109771129929689E-3</v>
      </c>
      <c r="X261" s="248">
        <f>W261+V261+SUM($U$257:U261)</f>
        <v>0.86268311171552603</v>
      </c>
      <c r="Y261" s="104">
        <f>W261+V261+SUM($U$258:U261)-$X$258</f>
        <v>0.84849646807031331</v>
      </c>
      <c r="Z261" s="42"/>
      <c r="AA261" s="1">
        <f t="shared" ref="AA261:AA275" si="227">LINEST(Y258:Y261,F258:F261,TRUE,TRUE)</f>
        <v>3.8720126834463742E-2</v>
      </c>
      <c r="AB261" s="48">
        <f t="shared" si="194"/>
        <v>1.2149907888865863E-2</v>
      </c>
      <c r="AC261" s="48">
        <f t="shared" si="195"/>
        <v>1.764086211021652</v>
      </c>
      <c r="AD261" s="48">
        <f t="shared" si="196"/>
        <v>9.2939260229674525E-2</v>
      </c>
      <c r="AE261" s="48">
        <f t="shared" si="197"/>
        <v>9.3187303135606164E-2</v>
      </c>
      <c r="AF261" s="48">
        <f t="shared" si="198"/>
        <v>9.2939260229674511E-2</v>
      </c>
      <c r="AG261" s="238">
        <f t="shared" si="199"/>
        <v>2.4804284632211414E-4</v>
      </c>
      <c r="AH261" s="48">
        <f t="shared" si="200"/>
        <v>5.9609532706150391E-11</v>
      </c>
      <c r="AI261" s="48">
        <f>AE261+AC261+SUM($AB$257:AB261)</f>
        <v>1.8891465528802966</v>
      </c>
      <c r="AJ261" s="48">
        <f>AE261+AC261+SUM($AB$258:AB261)-$AI$258</f>
        <v>1.3634288595032262</v>
      </c>
      <c r="AK261" s="41">
        <f t="shared" ref="AK261:AK275" si="228">LINEST(AJ258:AJ261,F258:F261,TRUE,TRUE)</f>
        <v>5.9526532079782778E-2</v>
      </c>
      <c r="AL261" s="89"/>
      <c r="AM261" s="92">
        <f>AM260</f>
        <v>307.55</v>
      </c>
      <c r="AN261"/>
      <c r="AO261" s="1"/>
      <c r="AP261" s="1"/>
      <c r="AQ261">
        <v>1086</v>
      </c>
      <c r="AR261" s="25">
        <v>395.85666666666674</v>
      </c>
      <c r="AS261" s="41">
        <v>0.14047617433413748</v>
      </c>
      <c r="AT261" s="41"/>
      <c r="AU261" s="41"/>
      <c r="AV261" s="42">
        <f t="shared" si="205"/>
        <v>0</v>
      </c>
      <c r="AW261" s="86">
        <f t="shared" si="206"/>
        <v>1.349392862209672E-3</v>
      </c>
      <c r="AX261" s="86">
        <f t="shared" si="207"/>
        <v>9.1837910273396495E-2</v>
      </c>
      <c r="AY261" s="86">
        <f t="shared" si="201"/>
        <v>2.735566743910468E-2</v>
      </c>
      <c r="AZ261" s="86">
        <f t="shared" si="202"/>
        <v>1.861790885441192</v>
      </c>
      <c r="BA261" s="86">
        <f t="shared" si="220"/>
        <v>2.1620195697119565E-2</v>
      </c>
      <c r="BB261" s="86">
        <f t="shared" si="221"/>
        <v>1.3418086638061064</v>
      </c>
      <c r="BC261" s="89"/>
      <c r="BD261" s="89"/>
      <c r="BE261" s="41"/>
      <c r="BF261" s="89"/>
      <c r="BG261" s="89"/>
      <c r="BH261" s="89"/>
      <c r="BI261" s="89"/>
      <c r="BJ261" s="41"/>
      <c r="BK261" s="89"/>
      <c r="BL261" s="89"/>
      <c r="BM261" s="104">
        <f t="shared" si="208"/>
        <v>0</v>
      </c>
      <c r="BN261" s="86">
        <f t="shared" si="209"/>
        <v>2.3334449545747602E-5</v>
      </c>
      <c r="BO261" s="86">
        <f t="shared" si="210"/>
        <v>1.4876426634472214E-3</v>
      </c>
      <c r="BP261" s="86">
        <f t="shared" si="203"/>
        <v>1.332266079425927E-2</v>
      </c>
      <c r="BQ261" s="86">
        <f t="shared" si="204"/>
        <v>0.84936045092126677</v>
      </c>
      <c r="BR261" s="86">
        <f t="shared" si="222"/>
        <v>1.3172225604125329E-2</v>
      </c>
      <c r="BS261" s="86">
        <f t="shared" si="223"/>
        <v>0.83532424246618797</v>
      </c>
      <c r="BT261" s="89">
        <f t="shared" si="224"/>
        <v>6.1805190274054457E-3</v>
      </c>
      <c r="BU261" s="89">
        <f t="shared" si="224"/>
        <v>0.38792454995564929</v>
      </c>
      <c r="BV261" s="41">
        <f t="shared" si="211"/>
        <v>417.8150182037956</v>
      </c>
      <c r="BW261" s="89" t="e">
        <f t="shared" si="212"/>
        <v>#REF!</v>
      </c>
      <c r="BX261" s="42" t="e">
        <f t="shared" si="213"/>
        <v>#REF!</v>
      </c>
      <c r="BY261" s="89" t="e">
        <f t="shared" si="214"/>
        <v>#REF!</v>
      </c>
      <c r="BZ261" s="89" t="e">
        <f t="shared" si="214"/>
        <v>#REF!</v>
      </c>
      <c r="CA261" s="41">
        <f t="shared" si="225"/>
        <v>403.28526291289825</v>
      </c>
      <c r="CB261" s="89" t="e">
        <f t="shared" si="215"/>
        <v>#REF!</v>
      </c>
      <c r="CC261" s="89" t="e">
        <f t="shared" si="226"/>
        <v>#REF!</v>
      </c>
      <c r="CD261" s="41"/>
      <c r="CE261" s="41"/>
      <c r="CF261" s="42"/>
      <c r="CG261" s="42"/>
      <c r="CH261" s="42" t="e">
        <f t="shared" si="216"/>
        <v>#REF!</v>
      </c>
      <c r="CI261" s="89"/>
      <c r="CJ261" s="89"/>
      <c r="CK261" s="42" t="e">
        <f t="shared" si="217"/>
        <v>#REF!</v>
      </c>
      <c r="CM261" s="89" t="e">
        <f t="shared" si="218"/>
        <v>#REF!</v>
      </c>
      <c r="CN261" s="89">
        <f t="shared" si="219"/>
        <v>0</v>
      </c>
    </row>
    <row r="262" spans="4:92" ht="14.4" x14ac:dyDescent="0.3">
      <c r="D262" s="22"/>
      <c r="E262" s="32">
        <v>41444.559027777781</v>
      </c>
      <c r="F262" s="21">
        <f t="shared" si="189"/>
        <v>1561.0833333333358</v>
      </c>
      <c r="G262" s="21">
        <f t="shared" si="190"/>
        <v>35.100694444445253</v>
      </c>
      <c r="H262" s="21"/>
      <c r="I262" s="21">
        <v>1085</v>
      </c>
      <c r="J262" s="21">
        <v>4355.3398299999999</v>
      </c>
      <c r="K262" s="21">
        <v>2763.0298400000001</v>
      </c>
      <c r="L262" s="21">
        <v>57</v>
      </c>
      <c r="M262" s="51">
        <v>3.95</v>
      </c>
      <c r="N262" s="40"/>
      <c r="O262" s="40"/>
      <c r="P262" s="40"/>
      <c r="R262" s="22"/>
      <c r="S262" s="22"/>
      <c r="T262" s="22"/>
      <c r="U262" s="41">
        <f t="shared" si="191"/>
        <v>9.5252350229693954E-3</v>
      </c>
      <c r="V262" s="41">
        <f t="shared" si="192"/>
        <v>1.383001082350537</v>
      </c>
      <c r="W262" s="41">
        <f t="shared" si="193"/>
        <v>2.4565904607281395E-3</v>
      </c>
      <c r="X262" s="248">
        <f>W262+V262+SUM($U$257:U262)</f>
        <v>1.4055114304540124</v>
      </c>
      <c r="Y262" s="104">
        <f>W262+V262+SUM($U$258:U262)-$X$258</f>
        <v>1.3913247868087997</v>
      </c>
      <c r="Z262" s="42"/>
      <c r="AA262" s="1">
        <f t="shared" si="227"/>
        <v>4.1586433054821334E-2</v>
      </c>
      <c r="AB262" s="48">
        <f t="shared" si="194"/>
        <v>1.5014544861248971E-2</v>
      </c>
      <c r="AC262" s="48">
        <f t="shared" si="195"/>
        <v>2.1800125397467309</v>
      </c>
      <c r="AD262" s="48">
        <f t="shared" si="196"/>
        <v>0.1148519564801407</v>
      </c>
      <c r="AE262" s="48">
        <f t="shared" si="197"/>
        <v>0.11515848154787706</v>
      </c>
      <c r="AF262" s="48">
        <f t="shared" si="198"/>
        <v>0.11485195648014068</v>
      </c>
      <c r="AG262" s="238">
        <f t="shared" si="199"/>
        <v>3.0652499407243718E-4</v>
      </c>
      <c r="AH262" s="48">
        <f t="shared" si="200"/>
        <v>7.3663933188725402E-11</v>
      </c>
      <c r="AI262" s="48">
        <f>AE262+AC262+SUM($AB$257:AB262)</f>
        <v>2.3420586048788956</v>
      </c>
      <c r="AJ262" s="48">
        <f>AE262+AC262+SUM($AB$258:AB262)-$AI$258</f>
        <v>1.816340911501825</v>
      </c>
      <c r="AK262" s="41">
        <f t="shared" si="228"/>
        <v>4.2957501259877406E-2</v>
      </c>
      <c r="AL262" s="89"/>
      <c r="AM262" s="92">
        <f>AM263</f>
        <v>434.8655</v>
      </c>
      <c r="AN262"/>
      <c r="AO262" s="1"/>
      <c r="AP262" s="1"/>
      <c r="AQ262">
        <v>2141</v>
      </c>
      <c r="AR262" s="25">
        <v>424.42066666666665</v>
      </c>
      <c r="AS262" s="41">
        <v>4.0499657063016059E-2</v>
      </c>
      <c r="AT262" s="41"/>
      <c r="AU262" s="41"/>
      <c r="AV262" s="42">
        <f t="shared" si="205"/>
        <v>0</v>
      </c>
      <c r="AW262" s="86">
        <f t="shared" si="206"/>
        <v>1.8273367138680928E-3</v>
      </c>
      <c r="AX262" s="86">
        <f t="shared" si="207"/>
        <v>0.11333114483400895</v>
      </c>
      <c r="AY262" s="86">
        <f t="shared" si="201"/>
        <v>3.7163825166855791E-2</v>
      </c>
      <c r="AZ262" s="86">
        <f t="shared" si="202"/>
        <v>2.3048947797120398</v>
      </c>
      <c r="BA262" s="86">
        <f t="shared" si="220"/>
        <v>3.1428353424870673E-2</v>
      </c>
      <c r="BB262" s="86">
        <f t="shared" si="221"/>
        <v>1.7849125580769543</v>
      </c>
      <c r="BC262" s="89"/>
      <c r="BD262" s="89"/>
      <c r="BE262" s="41"/>
      <c r="BF262" s="89"/>
      <c r="BG262" s="89"/>
      <c r="BH262" s="89"/>
      <c r="BI262" s="89"/>
      <c r="BJ262" s="41"/>
      <c r="BK262" s="89"/>
      <c r="BL262" s="89"/>
      <c r="BM262" s="104">
        <f t="shared" si="208"/>
        <v>0</v>
      </c>
      <c r="BN262" s="86">
        <f t="shared" si="209"/>
        <v>3.8701932522334045E-5</v>
      </c>
      <c r="BO262" s="86">
        <f t="shared" si="210"/>
        <v>2.4178885282058055E-3</v>
      </c>
      <c r="BP262" s="86">
        <f t="shared" si="203"/>
        <v>2.2142888450636285E-2</v>
      </c>
      <c r="BQ262" s="86">
        <f t="shared" si="204"/>
        <v>1.3833685420033761</v>
      </c>
      <c r="BR262" s="86">
        <f t="shared" si="222"/>
        <v>2.1992453260502344E-2</v>
      </c>
      <c r="BS262" s="86">
        <f t="shared" si="223"/>
        <v>1.3693323335482972</v>
      </c>
      <c r="BT262" s="89">
        <f t="shared" si="224"/>
        <v>8.8202276563770152E-3</v>
      </c>
      <c r="BU262" s="89">
        <f t="shared" si="224"/>
        <v>0.53400809108210923</v>
      </c>
      <c r="BV262" s="41">
        <f t="shared" si="211"/>
        <v>469.85280959722144</v>
      </c>
      <c r="BW262" s="89" t="e">
        <f t="shared" si="212"/>
        <v>#REF!</v>
      </c>
      <c r="BX262" s="42" t="e">
        <f t="shared" si="213"/>
        <v>#REF!</v>
      </c>
      <c r="BY262" s="89" t="e">
        <f t="shared" si="214"/>
        <v>#REF!</v>
      </c>
      <c r="BZ262" s="89" t="e">
        <f t="shared" si="214"/>
        <v>#REF!</v>
      </c>
      <c r="CA262" s="41">
        <f t="shared" si="225"/>
        <v>429.245073882089</v>
      </c>
      <c r="CB262" s="89" t="e">
        <f t="shared" si="215"/>
        <v>#REF!</v>
      </c>
      <c r="CC262" s="89" t="e">
        <f t="shared" si="226"/>
        <v>#REF!</v>
      </c>
      <c r="CD262" s="41"/>
      <c r="CE262" s="41"/>
      <c r="CF262" s="42"/>
      <c r="CG262" s="42"/>
      <c r="CH262" s="42" t="e">
        <f t="shared" si="216"/>
        <v>#REF!</v>
      </c>
      <c r="CI262" s="89"/>
      <c r="CJ262" s="89"/>
      <c r="CK262" s="42" t="e">
        <f t="shared" si="217"/>
        <v>#REF!</v>
      </c>
      <c r="CM262" s="89" t="e">
        <f t="shared" si="218"/>
        <v>#REF!</v>
      </c>
      <c r="CN262" s="89">
        <f t="shared" si="219"/>
        <v>0</v>
      </c>
    </row>
    <row r="263" spans="4:92" ht="14.4" x14ac:dyDescent="0.3">
      <c r="D263" s="22"/>
      <c r="E263" s="32">
        <v>41456.589583333334</v>
      </c>
      <c r="F263" s="21">
        <f t="shared" si="189"/>
        <v>1573.1138888888891</v>
      </c>
      <c r="G263" s="21">
        <f t="shared" si="190"/>
        <v>47.131249999998545</v>
      </c>
      <c r="H263" s="21"/>
      <c r="I263" s="21">
        <v>1074</v>
      </c>
      <c r="J263" s="21">
        <v>5059</v>
      </c>
      <c r="K263" s="21">
        <v>3613</v>
      </c>
      <c r="L263" s="21">
        <v>22</v>
      </c>
      <c r="M263" s="51">
        <v>3.95</v>
      </c>
      <c r="N263" s="40"/>
      <c r="O263" s="40"/>
      <c r="P263" s="40"/>
      <c r="R263" s="22"/>
      <c r="S263" s="22"/>
      <c r="T263" s="22"/>
      <c r="U263" s="41">
        <f t="shared" si="191"/>
        <v>1.2329135615689622E-2</v>
      </c>
      <c r="V263" s="41">
        <f t="shared" si="192"/>
        <v>1.790108890733676</v>
      </c>
      <c r="W263" s="41">
        <f t="shared" si="193"/>
        <v>3.1797259458155431E-3</v>
      </c>
      <c r="X263" s="248">
        <f>W263+V263+SUM($U$257:U263)</f>
        <v>1.8256715099379284</v>
      </c>
      <c r="Y263" s="104">
        <f>W263+V263+SUM($U$258:U263)-$X$258</f>
        <v>1.8114848662927157</v>
      </c>
      <c r="Z263" s="42"/>
      <c r="AA263" s="1">
        <f t="shared" si="227"/>
        <v>3.9860569085687816E-2</v>
      </c>
      <c r="AB263" s="48">
        <f t="shared" si="194"/>
        <v>1.7263519811728148E-2</v>
      </c>
      <c r="AC263" s="48">
        <f t="shared" si="195"/>
        <v>2.5065488176644526</v>
      </c>
      <c r="AD263" s="48">
        <f t="shared" si="196"/>
        <v>0.13205522008382181</v>
      </c>
      <c r="AE263" s="48">
        <f t="shared" si="197"/>
        <v>0.13240765844466185</v>
      </c>
      <c r="AF263" s="48">
        <f t="shared" si="198"/>
        <v>0.13205522008382178</v>
      </c>
      <c r="AG263" s="238">
        <f t="shared" si="199"/>
        <v>3.5243827614227051E-4</v>
      </c>
      <c r="AH263" s="48">
        <f t="shared" si="200"/>
        <v>8.4697790160493401E-11</v>
      </c>
      <c r="AI263" s="48">
        <f>AE263+AC263+SUM($AB$257:AB263)</f>
        <v>2.7031075795051298</v>
      </c>
      <c r="AJ263" s="48">
        <f>AE263+AC263+SUM($AB$258:AB263)-$AI$258</f>
        <v>2.1773898861280592</v>
      </c>
      <c r="AK263" s="41">
        <f t="shared" si="228"/>
        <v>3.6966936878997492E-2</v>
      </c>
      <c r="AL263" s="89"/>
      <c r="AM263" s="25">
        <v>434.8655</v>
      </c>
      <c r="AN263" s="25">
        <v>0.29250000000001819</v>
      </c>
      <c r="AO263" s="41"/>
      <c r="AP263" s="41"/>
      <c r="AQ263">
        <v>1695</v>
      </c>
      <c r="AR263" s="25">
        <v>456.26049999999998</v>
      </c>
      <c r="AS263" s="41">
        <v>0.13349999999999795</v>
      </c>
      <c r="AT263" s="41"/>
      <c r="AU263" s="41"/>
      <c r="AV263" s="42">
        <f t="shared" si="205"/>
        <v>0</v>
      </c>
      <c r="AW263" s="86">
        <f t="shared" si="206"/>
        <v>2.10104694175431E-3</v>
      </c>
      <c r="AX263" s="86">
        <f t="shared" si="207"/>
        <v>0.13030661150290754</v>
      </c>
      <c r="AY263" s="86">
        <f t="shared" si="201"/>
        <v>4.2892956343048426E-2</v>
      </c>
      <c r="AZ263" s="86">
        <f t="shared" si="202"/>
        <v>2.6602146231620813</v>
      </c>
      <c r="BA263" s="86">
        <f t="shared" si="220"/>
        <v>3.7157484601063308E-2</v>
      </c>
      <c r="BB263" s="86">
        <f t="shared" si="221"/>
        <v>2.1402324015269958</v>
      </c>
      <c r="BC263" s="91">
        <f>BA263-BA260</f>
        <v>2.2339294276381417E-2</v>
      </c>
      <c r="BD263" s="91">
        <f>BB263-BB260</f>
        <v>1.2613593116131034</v>
      </c>
      <c r="BE263" s="41">
        <f t="shared" ref="BE263:BE273" si="229">1000*(((BC263)/((BD263))/0.0112372-1))</f>
        <v>576.05918032393038</v>
      </c>
      <c r="BF263" s="89">
        <f t="shared" ref="BF263:BF275" si="230">(BE263-$B$10)/($AM$253-$B$10)</f>
        <v>0.24956365492229543</v>
      </c>
      <c r="BG263" s="89">
        <f t="shared" ref="BG263:BG273" si="231">1-BF263</f>
        <v>0.75043634507770451</v>
      </c>
      <c r="BH263" s="91">
        <f>BF263*($AJ263-$AJ260)</f>
        <v>0.32036451590443515</v>
      </c>
      <c r="BI263" s="91">
        <f>BG263*($AJ263-$AJ260)</f>
        <v>0.96333408998504977</v>
      </c>
      <c r="BJ263" s="41">
        <f t="shared" ref="BJ263:BJ271" si="232">1000*((BA263/BB263)/0.0112372-1)</f>
        <v>544.9956510997747</v>
      </c>
      <c r="BK263" s="89">
        <f t="shared" ref="BK263:BK283" si="233">(BJ263-$B$10)/($AM$253-$B$10)</f>
        <v>0.2887759971661516</v>
      </c>
      <c r="BL263" s="89">
        <f t="shared" ref="BL263:BL273" si="234">1-BK263</f>
        <v>0.71122400283384835</v>
      </c>
      <c r="BM263" s="104">
        <f t="shared" si="208"/>
        <v>0</v>
      </c>
      <c r="BN263" s="86">
        <f t="shared" si="209"/>
        <v>5.1196170058972203E-5</v>
      </c>
      <c r="BO263" s="86">
        <f t="shared" si="210"/>
        <v>3.1285297757565711E-3</v>
      </c>
      <c r="BP263" s="86">
        <f t="shared" si="203"/>
        <v>2.9394793981413394E-2</v>
      </c>
      <c r="BQ263" s="86">
        <f t="shared" si="204"/>
        <v>1.7962767159565149</v>
      </c>
      <c r="BR263" s="86">
        <f t="shared" si="222"/>
        <v>2.9244358791279453E-2</v>
      </c>
      <c r="BS263" s="86">
        <f t="shared" si="223"/>
        <v>1.782240507501436</v>
      </c>
      <c r="BT263" s="89">
        <f t="shared" si="224"/>
        <v>7.2519055307771092E-3</v>
      </c>
      <c r="BU263" s="89">
        <f t="shared" si="224"/>
        <v>0.41290817395313884</v>
      </c>
      <c r="BV263" s="41">
        <f t="shared" si="211"/>
        <v>562.93366995512577</v>
      </c>
      <c r="BW263" s="89" t="e">
        <f t="shared" si="212"/>
        <v>#REF!</v>
      </c>
      <c r="BX263" s="42" t="e">
        <f t="shared" si="213"/>
        <v>#REF!</v>
      </c>
      <c r="BY263" s="89" t="e">
        <f t="shared" si="214"/>
        <v>#REF!</v>
      </c>
      <c r="BZ263" s="89" t="e">
        <f t="shared" si="214"/>
        <v>#REF!</v>
      </c>
      <c r="CA263" s="41">
        <f t="shared" si="225"/>
        <v>460.21794979335652</v>
      </c>
      <c r="CB263" s="89" t="e">
        <f t="shared" si="215"/>
        <v>#REF!</v>
      </c>
      <c r="CC263" s="89" t="e">
        <f t="shared" si="226"/>
        <v>#REF!</v>
      </c>
      <c r="CD263" s="41" t="e">
        <f t="shared" ref="CD263:CD273" si="235">CK263+CJ263</f>
        <v>#REF!</v>
      </c>
      <c r="CE263" s="41" t="e">
        <f t="shared" ref="CE263:CE273" si="236">CH263+CI263</f>
        <v>#REF!</v>
      </c>
      <c r="CF263" s="42" t="e">
        <f t="shared" ref="CF263:CF273" si="237">CK263*13.49+CJ263</f>
        <v>#REF!</v>
      </c>
      <c r="CG263" s="42" t="e">
        <f t="shared" ref="CG263:CG273" si="238">CH263*13.49+CI263</f>
        <v>#REF!</v>
      </c>
      <c r="CH263" s="42" t="e">
        <f t="shared" si="216"/>
        <v>#REF!</v>
      </c>
      <c r="CI263" s="89">
        <f t="shared" ref="CI263:CI274" si="239">BL263*$AJ263</f>
        <v>1.5486119505419356</v>
      </c>
      <c r="CJ263" s="89">
        <f t="shared" ref="CJ263:CJ274" si="240">BK263*$AJ263</f>
        <v>0.6287779355861236</v>
      </c>
      <c r="CK263" s="42" t="e">
        <f t="shared" si="217"/>
        <v>#REF!</v>
      </c>
      <c r="CM263" s="89" t="e">
        <f t="shared" si="218"/>
        <v>#REF!</v>
      </c>
      <c r="CN263" s="89">
        <f t="shared" si="219"/>
        <v>4.5111232770756286E-2</v>
      </c>
    </row>
    <row r="264" spans="4:92" ht="14.4" x14ac:dyDescent="0.3">
      <c r="D264" s="22"/>
      <c r="E264" s="32">
        <v>41467.494444444441</v>
      </c>
      <c r="F264" s="21">
        <f t="shared" si="189"/>
        <v>1584.0187499999956</v>
      </c>
      <c r="G264" s="21">
        <f t="shared" si="190"/>
        <v>58.036111111105129</v>
      </c>
      <c r="H264" s="21"/>
      <c r="I264" s="21">
        <v>1084</v>
      </c>
      <c r="J264" s="21">
        <v>5808</v>
      </c>
      <c r="K264" s="21">
        <v>4511</v>
      </c>
      <c r="L264" s="21">
        <v>7</v>
      </c>
      <c r="M264" s="51">
        <v>3.95</v>
      </c>
      <c r="N264" s="40"/>
      <c r="O264" s="40"/>
      <c r="P264" s="40"/>
      <c r="R264" s="22"/>
      <c r="S264" s="22"/>
      <c r="T264" s="22"/>
      <c r="U264" s="41">
        <f t="shared" si="191"/>
        <v>1.5536832941466665E-2</v>
      </c>
      <c r="V264" s="41">
        <f t="shared" si="192"/>
        <v>2.2558453122188031</v>
      </c>
      <c r="W264" s="41">
        <f t="shared" si="193"/>
        <v>4.0070019796777006E-3</v>
      </c>
      <c r="X264" s="248">
        <f>W264+V264+SUM($U$257:U264)</f>
        <v>2.3077720403983846</v>
      </c>
      <c r="Y264" s="104">
        <f>W264+V264+SUM($U$258:U264)-$X$258</f>
        <v>2.2935853967531719</v>
      </c>
      <c r="Z264" s="42"/>
      <c r="AA264" s="1">
        <f t="shared" si="227"/>
        <v>3.9592359578935837E-2</v>
      </c>
      <c r="AB264" s="48">
        <f t="shared" si="194"/>
        <v>2.0003973780544977E-2</v>
      </c>
      <c r="AC264" s="48">
        <f t="shared" si="195"/>
        <v>2.9044445961797405</v>
      </c>
      <c r="AD264" s="48">
        <f t="shared" si="196"/>
        <v>0.15301799337272165</v>
      </c>
      <c r="AE264" s="48">
        <f t="shared" si="197"/>
        <v>0.15342637867342454</v>
      </c>
      <c r="AF264" s="48">
        <f t="shared" si="198"/>
        <v>0.15301799337272165</v>
      </c>
      <c r="AG264" s="238">
        <f t="shared" si="199"/>
        <v>4.08385202559958E-4</v>
      </c>
      <c r="AH264" s="48">
        <f t="shared" si="200"/>
        <v>9.8142927521047892E-11</v>
      </c>
      <c r="AI264" s="48">
        <f>AE264+AC264+SUM($AB$257:AB264)</f>
        <v>3.1420260520297258</v>
      </c>
      <c r="AJ264" s="48">
        <f>AE264+AC264+SUM($AB$258:AB264)-$AI$258</f>
        <v>2.6163083586526552</v>
      </c>
      <c r="AK264" s="41">
        <f t="shared" si="228"/>
        <v>3.4270341626359155E-2</v>
      </c>
      <c r="AL264" s="89"/>
      <c r="AM264" s="25">
        <v>467.97050000000002</v>
      </c>
      <c r="AN264" s="25">
        <v>9.9500000000006139E-2</v>
      </c>
      <c r="AO264" s="41"/>
      <c r="AP264" s="41"/>
      <c r="AQ264">
        <v>1835</v>
      </c>
      <c r="AR264" s="25">
        <v>476.1155</v>
      </c>
      <c r="AS264" s="41">
        <v>0.11650000000000205</v>
      </c>
      <c r="AT264" s="41"/>
      <c r="AU264" s="41"/>
      <c r="AV264" s="42">
        <f t="shared" si="205"/>
        <v>0</v>
      </c>
      <c r="AW264" s="86">
        <f t="shared" si="206"/>
        <v>2.4898308934064393E-3</v>
      </c>
      <c r="AX264" s="86">
        <f t="shared" si="207"/>
        <v>0.15093654778001811</v>
      </c>
      <c r="AY264" s="86">
        <f t="shared" si="201"/>
        <v>5.0989364409645327E-2</v>
      </c>
      <c r="AZ264" s="86">
        <f t="shared" si="202"/>
        <v>3.0910366876200808</v>
      </c>
      <c r="BA264" s="86">
        <f t="shared" si="220"/>
        <v>4.5253892667660209E-2</v>
      </c>
      <c r="BB264" s="86">
        <f t="shared" si="221"/>
        <v>2.5710544659849952</v>
      </c>
      <c r="BC264" s="89">
        <f t="shared" ref="BC264:BD271" si="241">BA264-BA263</f>
        <v>8.096408066596901E-3</v>
      </c>
      <c r="BD264" s="89">
        <f t="shared" si="241"/>
        <v>0.43082206445799942</v>
      </c>
      <c r="BE264" s="41">
        <f t="shared" si="229"/>
        <v>672.38529758139669</v>
      </c>
      <c r="BF264" s="89">
        <f t="shared" si="230"/>
        <v>0.12796856346744631</v>
      </c>
      <c r="BG264" s="89">
        <f t="shared" si="231"/>
        <v>0.87203143653255366</v>
      </c>
      <c r="BH264" s="89">
        <f t="shared" ref="BH264:BI273" si="242">BF264*($AJ264-$AJ263)</f>
        <v>5.6167766408298361E-2</v>
      </c>
      <c r="BI264" s="89">
        <f t="shared" si="242"/>
        <v>0.38275070611629769</v>
      </c>
      <c r="BJ264" s="41">
        <f t="shared" si="232"/>
        <v>566.34186185255282</v>
      </c>
      <c r="BK264" s="89">
        <f t="shared" si="233"/>
        <v>0.26183009170874716</v>
      </c>
      <c r="BL264" s="89">
        <f t="shared" si="234"/>
        <v>0.73816990829125284</v>
      </c>
      <c r="BM264" s="104">
        <f t="shared" si="208"/>
        <v>0</v>
      </c>
      <c r="BN264" s="86">
        <f t="shared" si="209"/>
        <v>6.5381259620737048E-5</v>
      </c>
      <c r="BO264" s="86">
        <f t="shared" si="210"/>
        <v>3.9416207200569636E-3</v>
      </c>
      <c r="BP264" s="86">
        <f t="shared" si="203"/>
        <v>3.7655345239160865E-2</v>
      </c>
      <c r="BQ264" s="86">
        <f t="shared" si="204"/>
        <v>2.2701166951592238</v>
      </c>
      <c r="BR264" s="86">
        <f t="shared" si="222"/>
        <v>3.7504910049026924E-2</v>
      </c>
      <c r="BS264" s="86">
        <f t="shared" si="223"/>
        <v>2.2560804867041448</v>
      </c>
      <c r="BT264" s="89">
        <f t="shared" si="224"/>
        <v>8.2605512577474706E-3</v>
      </c>
      <c r="BU264" s="89">
        <f t="shared" si="224"/>
        <v>0.47383997920270882</v>
      </c>
      <c r="BV264" s="41">
        <f t="shared" si="211"/>
        <v>551.38368284799037</v>
      </c>
      <c r="BW264" s="89" t="e">
        <f t="shared" si="212"/>
        <v>#REF!</v>
      </c>
      <c r="BX264" s="42" t="e">
        <f t="shared" si="213"/>
        <v>#REF!</v>
      </c>
      <c r="BY264" s="89" t="e">
        <f t="shared" si="214"/>
        <v>#REF!</v>
      </c>
      <c r="BZ264" s="89" t="e">
        <f t="shared" si="214"/>
        <v>#REF!</v>
      </c>
      <c r="CA264" s="41">
        <f t="shared" si="225"/>
        <v>479.36530260687005</v>
      </c>
      <c r="CB264" s="89" t="e">
        <f t="shared" si="215"/>
        <v>#REF!</v>
      </c>
      <c r="CC264" s="89" t="e">
        <f t="shared" si="226"/>
        <v>#REF!</v>
      </c>
      <c r="CD264" s="41" t="e">
        <f t="shared" si="235"/>
        <v>#REF!</v>
      </c>
      <c r="CE264" s="41" t="e">
        <f t="shared" si="236"/>
        <v>#REF!</v>
      </c>
      <c r="CF264" s="42" t="e">
        <f t="shared" si="237"/>
        <v>#REF!</v>
      </c>
      <c r="CG264" s="42" t="e">
        <f t="shared" si="238"/>
        <v>#REF!</v>
      </c>
      <c r="CH264" s="42" t="e">
        <f t="shared" si="216"/>
        <v>#REF!</v>
      </c>
      <c r="CI264" s="89">
        <f t="shared" si="239"/>
        <v>1.9312801011682688</v>
      </c>
      <c r="CJ264" s="89">
        <f t="shared" si="240"/>
        <v>0.68502825748438645</v>
      </c>
      <c r="CK264" s="42" t="e">
        <f t="shared" si="217"/>
        <v>#REF!</v>
      </c>
      <c r="CM264" s="89" t="e">
        <f t="shared" si="218"/>
        <v>#REF!</v>
      </c>
      <c r="CN264" s="89">
        <f t="shared" si="219"/>
        <v>5.6258397178740024E-2</v>
      </c>
    </row>
    <row r="265" spans="4:92" ht="14.4" x14ac:dyDescent="0.3">
      <c r="D265" s="22"/>
      <c r="E265" s="32">
        <v>41507.424305555556</v>
      </c>
      <c r="F265" s="21">
        <f t="shared" si="189"/>
        <v>1623.9486111111109</v>
      </c>
      <c r="G265" s="21">
        <f t="shared" si="190"/>
        <v>97.965972222220444</v>
      </c>
      <c r="H265" s="21"/>
      <c r="I265" s="21">
        <v>1062</v>
      </c>
      <c r="J265" s="21">
        <v>8130</v>
      </c>
      <c r="K265" s="21">
        <v>7764</v>
      </c>
      <c r="L265" s="21">
        <v>6</v>
      </c>
      <c r="M265" s="51">
        <v>3.95</v>
      </c>
      <c r="N265" s="40"/>
      <c r="O265" s="40"/>
      <c r="P265" s="40"/>
      <c r="R265" s="22"/>
      <c r="S265" s="22"/>
      <c r="T265" s="22"/>
      <c r="U265" s="41">
        <f t="shared" si="191"/>
        <v>2.6198138285362948E-2</v>
      </c>
      <c r="V265" s="41">
        <f t="shared" si="192"/>
        <v>3.8037962860606682</v>
      </c>
      <c r="W265" s="41">
        <f t="shared" si="193"/>
        <v>6.7565888343399938E-3</v>
      </c>
      <c r="X265" s="248">
        <f>W265+V265+SUM($U$257:U265)</f>
        <v>3.8846707393802751</v>
      </c>
      <c r="Y265" s="104">
        <f>W265+V265+SUM($U$258:U265)-$X$258</f>
        <v>3.8704840957350624</v>
      </c>
      <c r="Z265" s="42"/>
      <c r="AA265" s="1">
        <f t="shared" si="227"/>
        <v>3.9740050856553896E-2</v>
      </c>
      <c r="AB265" s="48">
        <f t="shared" si="194"/>
        <v>2.74331355306544E-2</v>
      </c>
      <c r="AC265" s="48">
        <f t="shared" si="195"/>
        <v>3.9831097122196333</v>
      </c>
      <c r="AD265" s="48">
        <f t="shared" si="196"/>
        <v>0.20984647334947112</v>
      </c>
      <c r="AE265" s="48">
        <f t="shared" si="197"/>
        <v>0.21040652653819333</v>
      </c>
      <c r="AF265" s="48">
        <f t="shared" si="198"/>
        <v>0.20984647334947112</v>
      </c>
      <c r="AG265" s="238">
        <f t="shared" si="199"/>
        <v>5.6005305413052106E-4</v>
      </c>
      <c r="AH265" s="48">
        <f t="shared" si="200"/>
        <v>1.3459166971507347E-10</v>
      </c>
      <c r="AI265" s="48">
        <f>AE265+AC265+SUM($AB$257:AB265)</f>
        <v>4.3051044514650414</v>
      </c>
      <c r="AJ265" s="48">
        <f>AE265+AC265+SUM($AB$258:AB265)-$AI$258</f>
        <v>3.7793867580879708</v>
      </c>
      <c r="AK265" s="41">
        <f t="shared" si="228"/>
        <v>3.1250510143237313E-2</v>
      </c>
      <c r="AL265" s="89"/>
      <c r="AM265" s="107">
        <v>555.05449999999996</v>
      </c>
      <c r="AN265" s="107">
        <v>0.35550000000000637</v>
      </c>
      <c r="AO265" s="41"/>
      <c r="AP265" s="41"/>
      <c r="AQ265">
        <v>1858</v>
      </c>
      <c r="AR265" s="107">
        <v>530.30549999999994</v>
      </c>
      <c r="AS265" s="41">
        <v>2.7499999999974989E-2</v>
      </c>
      <c r="AT265" s="41"/>
      <c r="AU265" s="41"/>
      <c r="AV265" s="42">
        <f t="shared" si="205"/>
        <v>0</v>
      </c>
      <c r="AW265" s="86">
        <f t="shared" si="206"/>
        <v>3.6135944940849252E-3</v>
      </c>
      <c r="AX265" s="86">
        <f t="shared" si="207"/>
        <v>0.2067929320441084</v>
      </c>
      <c r="AY265" s="86">
        <f t="shared" si="201"/>
        <v>7.393735355186648E-2</v>
      </c>
      <c r="AZ265" s="86">
        <f t="shared" si="202"/>
        <v>4.2311670979131746</v>
      </c>
      <c r="BA265" s="86">
        <f t="shared" si="220"/>
        <v>6.8201881809881362E-2</v>
      </c>
      <c r="BB265" s="86">
        <f t="shared" si="221"/>
        <v>3.711184876278089</v>
      </c>
      <c r="BC265" s="89">
        <f t="shared" si="241"/>
        <v>2.2947989142221153E-2</v>
      </c>
      <c r="BD265" s="89">
        <f t="shared" si="241"/>
        <v>1.1401304102930938</v>
      </c>
      <c r="BE265" s="41">
        <f t="shared" si="229"/>
        <v>791.15015754456942</v>
      </c>
      <c r="BF265" s="89">
        <f t="shared" si="230"/>
        <v>-2.1951566399772932E-2</v>
      </c>
      <c r="BG265" s="89">
        <f t="shared" si="231"/>
        <v>1.0219515663997729</v>
      </c>
      <c r="BH265" s="89">
        <f t="shared" si="242"/>
        <v>-2.5531392713345955E-2</v>
      </c>
      <c r="BI265" s="89">
        <f t="shared" si="242"/>
        <v>1.1886097921486616</v>
      </c>
      <c r="BJ265" s="41">
        <f t="shared" si="232"/>
        <v>635.40626660451483</v>
      </c>
      <c r="BK265" s="89">
        <f t="shared" si="233"/>
        <v>0.17464820530878838</v>
      </c>
      <c r="BL265" s="89">
        <f t="shared" si="234"/>
        <v>0.82535179469121167</v>
      </c>
      <c r="BM265" s="104">
        <f t="shared" si="208"/>
        <v>0</v>
      </c>
      <c r="BN265" s="86">
        <f t="shared" si="209"/>
        <v>1.1422441647956996E-4</v>
      </c>
      <c r="BO265" s="86">
        <f t="shared" si="210"/>
        <v>6.6423644178604238E-3</v>
      </c>
      <c r="BP265" s="86">
        <f t="shared" si="203"/>
        <v>6.567282090124639E-2</v>
      </c>
      <c r="BQ265" s="86">
        <f t="shared" si="204"/>
        <v>3.8189979184790284</v>
      </c>
      <c r="BR265" s="86">
        <f t="shared" si="222"/>
        <v>6.5522385711112449E-2</v>
      </c>
      <c r="BS265" s="86">
        <f t="shared" si="223"/>
        <v>3.8049617100239495</v>
      </c>
      <c r="BT265" s="89">
        <f t="shared" si="224"/>
        <v>2.8017475662085525E-2</v>
      </c>
      <c r="BU265" s="89">
        <f t="shared" si="224"/>
        <v>1.5488812233198046</v>
      </c>
      <c r="BV265" s="41">
        <f t="shared" si="211"/>
        <v>609.7290360714145</v>
      </c>
      <c r="BW265" s="89" t="e">
        <f t="shared" si="212"/>
        <v>#REF!</v>
      </c>
      <c r="BX265" s="42" t="e">
        <f t="shared" si="213"/>
        <v>#REF!</v>
      </c>
      <c r="BY265" s="89" t="e">
        <f t="shared" si="214"/>
        <v>#REF!</v>
      </c>
      <c r="BZ265" s="89" t="e">
        <f t="shared" si="214"/>
        <v>#REF!</v>
      </c>
      <c r="CA265" s="41">
        <f t="shared" si="225"/>
        <v>532.43231204172446</v>
      </c>
      <c r="CB265" s="89" t="e">
        <f t="shared" si="215"/>
        <v>#REF!</v>
      </c>
      <c r="CC265" s="89" t="e">
        <f t="shared" si="226"/>
        <v>#REF!</v>
      </c>
      <c r="CD265" s="41" t="e">
        <f t="shared" si="235"/>
        <v>#REF!</v>
      </c>
      <c r="CE265" s="41" t="e">
        <f t="shared" si="236"/>
        <v>#REF!</v>
      </c>
      <c r="CF265" s="42" t="e">
        <f t="shared" si="237"/>
        <v>#REF!</v>
      </c>
      <c r="CG265" s="42" t="e">
        <f t="shared" si="238"/>
        <v>#REF!</v>
      </c>
      <c r="CH265" s="42" t="e">
        <f t="shared" si="216"/>
        <v>#REF!</v>
      </c>
      <c r="CI265" s="140">
        <f t="shared" si="239"/>
        <v>3.1193236436201071</v>
      </c>
      <c r="CJ265" s="140">
        <f t="shared" si="240"/>
        <v>0.66006311446786403</v>
      </c>
      <c r="CK265" s="42" t="e">
        <f t="shared" si="217"/>
        <v>#REF!</v>
      </c>
      <c r="CM265" s="89" t="e">
        <f t="shared" si="218"/>
        <v>#REF!</v>
      </c>
      <c r="CN265" s="89">
        <f t="shared" si="219"/>
        <v>9.0866233419822584E-2</v>
      </c>
    </row>
    <row r="266" spans="4:92" ht="14.4" x14ac:dyDescent="0.3">
      <c r="D266" s="22"/>
      <c r="E266" s="32">
        <v>41547.46597222222</v>
      </c>
      <c r="F266" s="21">
        <f t="shared" si="189"/>
        <v>1663.9902777777752</v>
      </c>
      <c r="G266" s="21">
        <f t="shared" si="190"/>
        <v>138.00763888888469</v>
      </c>
      <c r="H266" s="21"/>
      <c r="I266" s="21">
        <v>1067</v>
      </c>
      <c r="J266" s="21">
        <v>10068</v>
      </c>
      <c r="K266" s="21">
        <v>10563</v>
      </c>
      <c r="L266" s="21">
        <v>7</v>
      </c>
      <c r="M266" s="51">
        <v>3.95</v>
      </c>
      <c r="N266" s="40"/>
      <c r="O266" s="40"/>
      <c r="P266" s="40"/>
      <c r="R266" s="22"/>
      <c r="S266" s="22"/>
      <c r="T266" s="22"/>
      <c r="U266" s="41">
        <f t="shared" si="191"/>
        <v>3.5810640269026701E-2</v>
      </c>
      <c r="V266" s="41">
        <f t="shared" si="192"/>
        <v>5.1994679535256632</v>
      </c>
      <c r="W266" s="41">
        <f t="shared" si="193"/>
        <v>9.2356857405953615E-3</v>
      </c>
      <c r="X266" s="248">
        <f>W266+V266+SUM($U$257:U266)</f>
        <v>5.318632144020552</v>
      </c>
      <c r="Y266" s="104">
        <f>W266+V266+SUM($U$258:U266)-$X$258</f>
        <v>5.3044455003753388</v>
      </c>
      <c r="Z266" s="42"/>
      <c r="AA266" s="1">
        <f t="shared" si="227"/>
        <v>3.8361893621360853E-2</v>
      </c>
      <c r="AB266" s="48">
        <f t="shared" si="194"/>
        <v>3.4132493252727526E-2</v>
      </c>
      <c r="AC266" s="48">
        <f t="shared" si="195"/>
        <v>4.9558121136132129</v>
      </c>
      <c r="AD266" s="48">
        <f t="shared" si="196"/>
        <v>0.26109240512102083</v>
      </c>
      <c r="AE266" s="48">
        <f t="shared" si="197"/>
        <v>0.26178922709617808</v>
      </c>
      <c r="AF266" s="48">
        <f t="shared" si="198"/>
        <v>0.26109240512102078</v>
      </c>
      <c r="AG266" s="238">
        <f t="shared" si="199"/>
        <v>6.9682180769743934E-4</v>
      </c>
      <c r="AH266" s="48">
        <f t="shared" si="200"/>
        <v>1.6745986813245223E-10</v>
      </c>
      <c r="AI266" s="48">
        <f>AE266+AC266+SUM($AB$257:AB266)</f>
        <v>5.3633220466693334</v>
      </c>
      <c r="AJ266" s="48">
        <f>AE266+AC266+SUM($AB$258:AB266)-$AI$258</f>
        <v>4.8376043532922628</v>
      </c>
      <c r="AK266" s="41">
        <f t="shared" si="228"/>
        <v>2.8919257066384089E-2</v>
      </c>
      <c r="AL266" s="89"/>
      <c r="AM266" s="41">
        <v>586.06799999999998</v>
      </c>
      <c r="AN266" s="41">
        <v>0.17399999999997817</v>
      </c>
      <c r="AO266" s="41"/>
      <c r="AP266" s="41"/>
      <c r="AQ266">
        <v>1877</v>
      </c>
      <c r="AR266" s="41">
        <v>548.82849999999996</v>
      </c>
      <c r="AS266" s="41">
        <v>0.10550000000000637</v>
      </c>
      <c r="AT266" s="41"/>
      <c r="AU266" s="41"/>
      <c r="AV266" s="42">
        <f t="shared" si="205"/>
        <v>0</v>
      </c>
      <c r="AW266" s="86">
        <f t="shared" si="206"/>
        <v>4.5841565406975109E-3</v>
      </c>
      <c r="AX266" s="86">
        <f t="shared" si="207"/>
        <v>0.25720507055548053</v>
      </c>
      <c r="AY266" s="86">
        <f t="shared" si="201"/>
        <v>9.3916423195954071E-2</v>
      </c>
      <c r="AZ266" s="86">
        <f t="shared" si="202"/>
        <v>5.2694056234733795</v>
      </c>
      <c r="BA266" s="86">
        <f t="shared" si="220"/>
        <v>8.8180951453968953E-2</v>
      </c>
      <c r="BB266" s="86">
        <f t="shared" si="221"/>
        <v>4.7494234018382944</v>
      </c>
      <c r="BC266" s="89">
        <f t="shared" si="241"/>
        <v>1.9979069644087591E-2</v>
      </c>
      <c r="BD266" s="89">
        <f t="shared" si="241"/>
        <v>1.0382385255602053</v>
      </c>
      <c r="BE266" s="41">
        <f t="shared" si="229"/>
        <v>712.45832126102698</v>
      </c>
      <c r="BF266" s="89">
        <f t="shared" si="230"/>
        <v>7.7383290044943709E-2</v>
      </c>
      <c r="BG266" s="89">
        <f t="shared" si="231"/>
        <v>0.92261670995505629</v>
      </c>
      <c r="BH266" s="89">
        <f t="shared" si="242"/>
        <v>8.1888359100356564E-2</v>
      </c>
      <c r="BI266" s="89">
        <f t="shared" si="242"/>
        <v>0.97632923610393552</v>
      </c>
      <c r="BJ266" s="41">
        <f t="shared" si="232"/>
        <v>652.25008212683645</v>
      </c>
      <c r="BK266" s="89">
        <f t="shared" si="233"/>
        <v>0.15338579645023395</v>
      </c>
      <c r="BL266" s="89">
        <f t="shared" si="234"/>
        <v>0.84661420354976602</v>
      </c>
      <c r="BM266" s="104">
        <f t="shared" si="208"/>
        <v>0</v>
      </c>
      <c r="BN266" s="86">
        <f t="shared" si="209"/>
        <v>1.5799266930086495E-4</v>
      </c>
      <c r="BO266" s="86">
        <f t="shared" si="210"/>
        <v>9.0776930712944959E-3</v>
      </c>
      <c r="BP266" s="86">
        <f t="shared" si="203"/>
        <v>9.0984569317862113E-2</v>
      </c>
      <c r="BQ266" s="86">
        <f t="shared" si="204"/>
        <v>5.22764757470269</v>
      </c>
      <c r="BR266" s="86">
        <f t="shared" si="222"/>
        <v>9.0834134127728172E-2</v>
      </c>
      <c r="BS266" s="86">
        <f t="shared" si="223"/>
        <v>5.2136113662476111</v>
      </c>
      <c r="BT266" s="89">
        <f t="shared" si="224"/>
        <v>2.5311748416615723E-2</v>
      </c>
      <c r="BU266" s="89">
        <f t="shared" si="224"/>
        <v>1.4086496562236617</v>
      </c>
      <c r="BV266" s="41">
        <f t="shared" si="211"/>
        <v>599.04630833257431</v>
      </c>
      <c r="BW266" s="89" t="e">
        <f t="shared" si="212"/>
        <v>#REF!</v>
      </c>
      <c r="BX266" s="42" t="e">
        <f t="shared" si="213"/>
        <v>#REF!</v>
      </c>
      <c r="BY266" s="89" t="e">
        <f t="shared" si="214"/>
        <v>#REF!</v>
      </c>
      <c r="BZ266" s="89" t="e">
        <f t="shared" si="214"/>
        <v>#REF!</v>
      </c>
      <c r="CA266" s="41">
        <f t="shared" si="225"/>
        <v>550.43054328356061</v>
      </c>
      <c r="CB266" s="89" t="e">
        <f t="shared" si="215"/>
        <v>#REF!</v>
      </c>
      <c r="CC266" s="89" t="e">
        <f t="shared" si="226"/>
        <v>#REF!</v>
      </c>
      <c r="CD266" s="41" t="e">
        <f t="shared" si="235"/>
        <v>#REF!</v>
      </c>
      <c r="CE266" s="41" t="e">
        <f t="shared" si="236"/>
        <v>#REF!</v>
      </c>
      <c r="CF266" s="42" t="e">
        <f t="shared" si="237"/>
        <v>#REF!</v>
      </c>
      <c r="CG266" s="42" t="e">
        <f t="shared" si="238"/>
        <v>#REF!</v>
      </c>
      <c r="CH266" s="42" t="e">
        <f t="shared" si="216"/>
        <v>#REF!</v>
      </c>
      <c r="CI266" s="89">
        <f t="shared" si="239"/>
        <v>4.09558455665141</v>
      </c>
      <c r="CJ266" s="89">
        <f t="shared" si="240"/>
        <v>0.74201979664085271</v>
      </c>
      <c r="CK266" s="42" t="e">
        <f t="shared" si="217"/>
        <v>#REF!</v>
      </c>
      <c r="CM266" s="89" t="e">
        <f t="shared" si="218"/>
        <v>#REF!</v>
      </c>
      <c r="CN266" s="89">
        <f t="shared" si="219"/>
        <v>0.11930481887522623</v>
      </c>
    </row>
    <row r="267" spans="4:92" ht="14.4" x14ac:dyDescent="0.3">
      <c r="D267" s="22"/>
      <c r="E267" s="32">
        <v>41582.477083333331</v>
      </c>
      <c r="F267" s="21">
        <f t="shared" si="189"/>
        <v>1699.0013888888861</v>
      </c>
      <c r="G267" s="21">
        <f t="shared" si="190"/>
        <v>173.01874999999563</v>
      </c>
      <c r="H267" s="21"/>
      <c r="I267" s="21">
        <v>1067</v>
      </c>
      <c r="J267" s="21">
        <v>11136</v>
      </c>
      <c r="K267" s="21">
        <v>11710</v>
      </c>
      <c r="L267" s="21">
        <v>12</v>
      </c>
      <c r="M267" s="51">
        <v>3.95</v>
      </c>
      <c r="N267" s="40"/>
      <c r="O267" s="40"/>
      <c r="P267" s="40"/>
      <c r="R267" s="22"/>
      <c r="S267" s="22"/>
      <c r="T267" s="22"/>
      <c r="U267" s="41">
        <f t="shared" si="191"/>
        <v>3.9699195072451267E-2</v>
      </c>
      <c r="V267" s="41">
        <f t="shared" si="192"/>
        <v>5.7640603744945107</v>
      </c>
      <c r="W267" s="41">
        <f t="shared" si="193"/>
        <v>1.0238557230178139E-2</v>
      </c>
      <c r="X267" s="248">
        <f>W267+V267+SUM($U$257:U267)</f>
        <v>5.9239266315514332</v>
      </c>
      <c r="Y267" s="104">
        <f>W267+V267+SUM($U$258:U267)-$X$258</f>
        <v>5.90973998790622</v>
      </c>
      <c r="Z267" s="42"/>
      <c r="AA267" s="1">
        <f t="shared" si="227"/>
        <v>3.2056393685223554E-2</v>
      </c>
      <c r="AB267" s="48">
        <f t="shared" si="194"/>
        <v>3.7753222572742717E-2</v>
      </c>
      <c r="AC267" s="48">
        <f t="shared" si="195"/>
        <v>5.4815180470000744</v>
      </c>
      <c r="AD267" s="48">
        <f t="shared" si="196"/>
        <v>0.28878873891812556</v>
      </c>
      <c r="AE267" s="48">
        <f t="shared" si="197"/>
        <v>0.2895594788382041</v>
      </c>
      <c r="AF267" s="48">
        <f t="shared" si="198"/>
        <v>0.28878873891812545</v>
      </c>
      <c r="AG267" s="238">
        <f t="shared" si="199"/>
        <v>7.7073973485485535E-4</v>
      </c>
      <c r="AH267" s="48">
        <f t="shared" si="200"/>
        <v>1.8522378739799242E-10</v>
      </c>
      <c r="AI267" s="48">
        <f>AE267+AC267+SUM($AB$257:AB267)</f>
        <v>5.9545514543709643</v>
      </c>
      <c r="AJ267" s="48">
        <f>AE267+AC267+SUM($AB$258:AB267)-$AI$258</f>
        <v>5.4288337609938937</v>
      </c>
      <c r="AK267" s="41">
        <f t="shared" si="228"/>
        <v>2.474790419490645E-2</v>
      </c>
      <c r="AL267" s="89"/>
      <c r="AM267" s="41">
        <v>594.36899999999991</v>
      </c>
      <c r="AN267" s="41">
        <v>0.3639999999999759</v>
      </c>
      <c r="AO267" s="41"/>
      <c r="AP267" s="41"/>
      <c r="AQ267">
        <v>1599</v>
      </c>
      <c r="AR267" s="41">
        <v>553.2885</v>
      </c>
      <c r="AS267" s="41">
        <v>0.28150000000005093</v>
      </c>
      <c r="AT267" s="41"/>
      <c r="AU267" s="41"/>
      <c r="AV267" s="42">
        <f t="shared" si="205"/>
        <v>0</v>
      </c>
      <c r="AW267" s="86">
        <f t="shared" si="206"/>
        <v>5.0965078064690245E-3</v>
      </c>
      <c r="AX267" s="86">
        <f t="shared" si="207"/>
        <v>0.28446297103173507</v>
      </c>
      <c r="AY267" s="86">
        <f t="shared" si="201"/>
        <v>0.10480547241273423</v>
      </c>
      <c r="AZ267" s="86">
        <f t="shared" si="202"/>
        <v>5.8497459819582298</v>
      </c>
      <c r="BA267" s="86">
        <f t="shared" si="220"/>
        <v>9.9070000670749114E-2</v>
      </c>
      <c r="BB267" s="86">
        <f t="shared" si="221"/>
        <v>5.3297637603231447</v>
      </c>
      <c r="BC267" s="89">
        <f t="shared" si="241"/>
        <v>1.0889049216780161E-2</v>
      </c>
      <c r="BD267" s="89">
        <f t="shared" si="241"/>
        <v>0.58034035848485033</v>
      </c>
      <c r="BE267" s="41">
        <f t="shared" si="229"/>
        <v>669.74086659678562</v>
      </c>
      <c r="BF267" s="89">
        <f t="shared" si="230"/>
        <v>0.13130670100038933</v>
      </c>
      <c r="BG267" s="89">
        <f t="shared" si="231"/>
        <v>0.86869329899961067</v>
      </c>
      <c r="BH267" s="89">
        <f t="shared" si="242"/>
        <v>7.7632383059715329E-2</v>
      </c>
      <c r="BI267" s="89">
        <f t="shared" si="242"/>
        <v>0.51359702464191559</v>
      </c>
      <c r="BJ267" s="41">
        <f t="shared" si="232"/>
        <v>654.15459583249765</v>
      </c>
      <c r="BK267" s="89">
        <f t="shared" si="233"/>
        <v>0.15098167672849841</v>
      </c>
      <c r="BL267" s="89">
        <f t="shared" si="234"/>
        <v>0.84901832327150162</v>
      </c>
      <c r="BM267" s="104">
        <f t="shared" si="208"/>
        <v>0</v>
      </c>
      <c r="BN267" s="86">
        <f t="shared" si="209"/>
        <v>1.7564425695575827E-4</v>
      </c>
      <c r="BO267" s="86">
        <f t="shared" si="210"/>
        <v>1.0062912973222381E-2</v>
      </c>
      <c r="BP267" s="86">
        <f t="shared" si="203"/>
        <v>0.10162600726520292</v>
      </c>
      <c r="BQ267" s="86">
        <f t="shared" si="204"/>
        <v>5.8223006242862301</v>
      </c>
      <c r="BR267" s="86">
        <f t="shared" si="222"/>
        <v>0.10147557207506898</v>
      </c>
      <c r="BS267" s="86">
        <f t="shared" si="223"/>
        <v>5.8082644158311512</v>
      </c>
      <c r="BT267" s="89">
        <f t="shared" si="224"/>
        <v>1.0641437947340807E-2</v>
      </c>
      <c r="BU267" s="89">
        <f t="shared" si="224"/>
        <v>0.59465304958354004</v>
      </c>
      <c r="BV267" s="41">
        <f t="shared" si="211"/>
        <v>592.49675462763832</v>
      </c>
      <c r="BW267" s="89" t="e">
        <f t="shared" si="212"/>
        <v>#REF!</v>
      </c>
      <c r="BX267" s="42" t="e">
        <f t="shared" si="213"/>
        <v>#REF!</v>
      </c>
      <c r="BY267" s="89" t="e">
        <f t="shared" si="214"/>
        <v>#REF!</v>
      </c>
      <c r="BZ267" s="89" t="e">
        <f t="shared" si="214"/>
        <v>#REF!</v>
      </c>
      <c r="CA267" s="41">
        <f t="shared" si="225"/>
        <v>554.7373032843625</v>
      </c>
      <c r="CB267" s="89" t="e">
        <f t="shared" si="215"/>
        <v>#REF!</v>
      </c>
      <c r="CC267" s="89" t="e">
        <f t="shared" si="226"/>
        <v>#REF!</v>
      </c>
      <c r="CD267" s="41" t="e">
        <f t="shared" si="235"/>
        <v>#REF!</v>
      </c>
      <c r="CE267" s="41" t="e">
        <f t="shared" si="236"/>
        <v>#REF!</v>
      </c>
      <c r="CF267" s="42" t="e">
        <f t="shared" si="237"/>
        <v>#REF!</v>
      </c>
      <c r="CG267" s="42" t="e">
        <f t="shared" si="238"/>
        <v>#REF!</v>
      </c>
      <c r="CH267" s="42" t="e">
        <f t="shared" si="216"/>
        <v>#REF!</v>
      </c>
      <c r="CI267" s="89">
        <f t="shared" si="239"/>
        <v>4.6091793370787553</v>
      </c>
      <c r="CJ267" s="89">
        <f t="shared" si="240"/>
        <v>0.81965442391513821</v>
      </c>
      <c r="CK267" s="42" t="e">
        <f t="shared" si="217"/>
        <v>#REF!</v>
      </c>
      <c r="CM267" s="89" t="e">
        <f t="shared" si="218"/>
        <v>#REF!</v>
      </c>
      <c r="CN267" s="89">
        <f t="shared" si="219"/>
        <v>0.13426589009877937</v>
      </c>
    </row>
    <row r="268" spans="4:92" ht="14.4" x14ac:dyDescent="0.3">
      <c r="D268" s="22"/>
      <c r="E268" s="32">
        <v>41612.643750000003</v>
      </c>
      <c r="F268" s="21">
        <f t="shared" si="189"/>
        <v>1729.1680555555577</v>
      </c>
      <c r="G268" s="21">
        <f t="shared" si="190"/>
        <v>203.18541666666715</v>
      </c>
      <c r="H268" s="21"/>
      <c r="I268" s="21">
        <v>1061</v>
      </c>
      <c r="J268" s="21">
        <v>12435</v>
      </c>
      <c r="K268" s="21">
        <v>13120</v>
      </c>
      <c r="L268" s="21">
        <v>29</v>
      </c>
      <c r="M268" s="51">
        <v>3.95</v>
      </c>
      <c r="N268" s="40"/>
      <c r="O268" s="40"/>
      <c r="P268" s="40"/>
      <c r="R268" s="22"/>
      <c r="S268" s="22"/>
      <c r="T268" s="22"/>
      <c r="U268" s="41">
        <f t="shared" si="191"/>
        <v>4.4229253119630746E-2</v>
      </c>
      <c r="V268" s="41">
        <f t="shared" si="192"/>
        <v>6.4217948206527646</v>
      </c>
      <c r="W268" s="41">
        <f t="shared" si="193"/>
        <v>1.1406874584911153E-2</v>
      </c>
      <c r="X268" s="248">
        <f>W268+V268+SUM($U$257:U268)</f>
        <v>6.6270586481840512</v>
      </c>
      <c r="Y268" s="104">
        <f>W268+V268+SUM($U$258:U268)-$X$258</f>
        <v>6.6128720045388381</v>
      </c>
      <c r="Z268" s="42"/>
      <c r="AA268" s="1">
        <f t="shared" si="227"/>
        <v>2.5381620104115685E-2</v>
      </c>
      <c r="AB268" s="48">
        <f t="shared" si="194"/>
        <v>4.1920027632820753E-2</v>
      </c>
      <c r="AC268" s="48">
        <f t="shared" si="195"/>
        <v>6.0865105636293544</v>
      </c>
      <c r="AD268" s="48">
        <f t="shared" si="196"/>
        <v>0.32066221346189561</v>
      </c>
      <c r="AE268" s="48">
        <f t="shared" si="197"/>
        <v>0.32151801957712617</v>
      </c>
      <c r="AF268" s="48">
        <f t="shared" si="198"/>
        <v>0.32066221346189555</v>
      </c>
      <c r="AG268" s="238">
        <f t="shared" si="199"/>
        <v>8.558059095637421E-4</v>
      </c>
      <c r="AH268" s="48">
        <f t="shared" si="200"/>
        <v>2.0566684793645879E-10</v>
      </c>
      <c r="AI268" s="48">
        <f>AE268+AC268+SUM($AB$257:AB268)</f>
        <v>6.6334225393719866</v>
      </c>
      <c r="AJ268" s="48">
        <f>AE268+AC268+SUM($AB$258:AB268)-$AI$258</f>
        <v>6.1077048459949159</v>
      </c>
      <c r="AK268" s="41">
        <f t="shared" si="228"/>
        <v>2.1672134294637168E-2</v>
      </c>
      <c r="AL268" s="89"/>
      <c r="AM268" s="41">
        <v>593.71500000000003</v>
      </c>
      <c r="AN268" s="41">
        <v>0.46300000000002228</v>
      </c>
      <c r="AO268" s="41"/>
      <c r="AP268" s="41"/>
      <c r="AQ268" s="41"/>
      <c r="AR268" s="41">
        <v>552.875</v>
      </c>
      <c r="AS268" s="41">
        <v>0.20199999999999818</v>
      </c>
      <c r="AT268" s="41"/>
      <c r="AU268" s="41"/>
      <c r="AV268" s="42">
        <f t="shared" si="205"/>
        <v>0</v>
      </c>
      <c r="AW268" s="86">
        <f t="shared" si="206"/>
        <v>5.6567264793318658E-3</v>
      </c>
      <c r="AX268" s="86">
        <f t="shared" si="207"/>
        <v>0.31586129309779432</v>
      </c>
      <c r="AY268" s="86">
        <f t="shared" si="201"/>
        <v>0.11670716613773233</v>
      </c>
      <c r="AZ268" s="86">
        <f t="shared" si="202"/>
        <v>6.5167153732342538</v>
      </c>
      <c r="BA268" s="86">
        <f t="shared" si="220"/>
        <v>0.11097169439574721</v>
      </c>
      <c r="BB268" s="86">
        <f t="shared" si="221"/>
        <v>5.9967331515991686</v>
      </c>
      <c r="BC268" s="89">
        <f t="shared" si="241"/>
        <v>1.1901693724998094E-2</v>
      </c>
      <c r="BD268" s="89">
        <f t="shared" si="241"/>
        <v>0.66696939127602395</v>
      </c>
      <c r="BE268" s="41">
        <f t="shared" si="229"/>
        <v>587.97900383249919</v>
      </c>
      <c r="BF268" s="89">
        <f t="shared" si="230"/>
        <v>0.2345169358089727</v>
      </c>
      <c r="BG268" s="89">
        <f t="shared" si="231"/>
        <v>0.7654830641910273</v>
      </c>
      <c r="BH268" s="89">
        <f t="shared" si="242"/>
        <v>0.15920676666375239</v>
      </c>
      <c r="BI268" s="89">
        <f t="shared" si="242"/>
        <v>0.51966431833726989</v>
      </c>
      <c r="BJ268" s="41">
        <f t="shared" si="232"/>
        <v>646.79440600951057</v>
      </c>
      <c r="BK268" s="89">
        <f t="shared" si="233"/>
        <v>0.16027264557611687</v>
      </c>
      <c r="BL268" s="89">
        <f t="shared" si="234"/>
        <v>0.83972735442388313</v>
      </c>
      <c r="BM268" s="104">
        <f t="shared" si="208"/>
        <v>0</v>
      </c>
      <c r="BN268" s="86">
        <f t="shared" si="209"/>
        <v>1.9563574718684556E-4</v>
      </c>
      <c r="BO268" s="86">
        <f t="shared" si="210"/>
        <v>1.1211238837724308E-2</v>
      </c>
      <c r="BP268" s="86">
        <f t="shared" si="203"/>
        <v>0.11365861530585344</v>
      </c>
      <c r="BQ268" s="86">
        <f t="shared" si="204"/>
        <v>6.5134000328781978</v>
      </c>
      <c r="BR268" s="86">
        <f t="shared" si="222"/>
        <v>0.1135081801157195</v>
      </c>
      <c r="BS268" s="86">
        <f t="shared" si="223"/>
        <v>6.4993638244231189</v>
      </c>
      <c r="BT268" s="89">
        <f t="shared" si="224"/>
        <v>1.2032608040650525E-2</v>
      </c>
      <c r="BU268" s="89">
        <f t="shared" si="224"/>
        <v>0.69109940859196772</v>
      </c>
      <c r="BV268" s="41">
        <f t="shared" si="211"/>
        <v>549.39138928031014</v>
      </c>
      <c r="BW268" s="89" t="e">
        <f t="shared" si="212"/>
        <v>#REF!</v>
      </c>
      <c r="BX268" s="42" t="e">
        <f t="shared" si="213"/>
        <v>#REF!</v>
      </c>
      <c r="BY268" s="89" t="e">
        <f t="shared" si="214"/>
        <v>#REF!</v>
      </c>
      <c r="BZ268" s="89" t="e">
        <f t="shared" si="214"/>
        <v>#REF!</v>
      </c>
      <c r="CA268" s="41">
        <f t="shared" si="225"/>
        <v>554.16885410896782</v>
      </c>
      <c r="CB268" s="89" t="e">
        <f t="shared" si="215"/>
        <v>#REF!</v>
      </c>
      <c r="CC268" s="89" t="e">
        <f t="shared" si="226"/>
        <v>#REF!</v>
      </c>
      <c r="CD268" s="41" t="e">
        <f t="shared" si="235"/>
        <v>#REF!</v>
      </c>
      <c r="CE268" s="41" t="e">
        <f t="shared" si="236"/>
        <v>#REF!</v>
      </c>
      <c r="CF268" s="42" t="e">
        <f t="shared" si="237"/>
        <v>#REF!</v>
      </c>
      <c r="CG268" s="42" t="e">
        <f t="shared" si="238"/>
        <v>#REF!</v>
      </c>
      <c r="CH268" s="42" t="e">
        <f t="shared" si="216"/>
        <v>#REF!</v>
      </c>
      <c r="CI268" s="89">
        <f t="shared" si="239"/>
        <v>5.128806831929241</v>
      </c>
      <c r="CJ268" s="89">
        <f t="shared" si="240"/>
        <v>0.97889801406567467</v>
      </c>
      <c r="CK268" s="42" t="e">
        <f t="shared" si="217"/>
        <v>#REF!</v>
      </c>
      <c r="CM268" s="89" t="e">
        <f t="shared" si="218"/>
        <v>#REF!</v>
      </c>
      <c r="CN268" s="89">
        <f t="shared" si="219"/>
        <v>0.14940269494267977</v>
      </c>
    </row>
    <row r="269" spans="4:92" ht="14.4" x14ac:dyDescent="0.3">
      <c r="D269" s="22"/>
      <c r="E269" s="32">
        <v>41673.573611111111</v>
      </c>
      <c r="F269" s="21">
        <f t="shared" si="189"/>
        <v>1790.0979166666657</v>
      </c>
      <c r="G269" s="21">
        <f t="shared" si="190"/>
        <v>264.11527777777519</v>
      </c>
      <c r="H269" s="21"/>
      <c r="I269" s="105">
        <v>1061</v>
      </c>
      <c r="J269" s="21">
        <v>13946</v>
      </c>
      <c r="K269" s="21">
        <v>15044</v>
      </c>
      <c r="L269" s="21">
        <v>13</v>
      </c>
      <c r="M269" s="51">
        <v>3.95</v>
      </c>
      <c r="N269" s="40"/>
      <c r="O269" s="40"/>
      <c r="P269" s="40"/>
      <c r="R269" s="22"/>
      <c r="S269" s="22"/>
      <c r="T269" s="22"/>
      <c r="U269" s="41">
        <f t="shared" si="191"/>
        <v>5.0715311275283913E-2</v>
      </c>
      <c r="V269" s="41">
        <f t="shared" si="192"/>
        <v>7.3635275367301984</v>
      </c>
      <c r="W269" s="41">
        <f t="shared" si="193"/>
        <v>1.3079651010320381E-2</v>
      </c>
      <c r="X269" s="248">
        <f>W269+V269+SUM($U$257:U269)</f>
        <v>7.6211794519621785</v>
      </c>
      <c r="Y269" s="104">
        <f>W269+V269+SUM($U$258:U269)-$X$258</f>
        <v>7.6069928083169653</v>
      </c>
      <c r="Z269" s="42"/>
      <c r="AA269" s="1">
        <f t="shared" si="227"/>
        <v>1.8462760578025626E-2</v>
      </c>
      <c r="AB269" s="48">
        <f t="shared" si="194"/>
        <v>4.7013808232192866E-2</v>
      </c>
      <c r="AC269" s="48">
        <f t="shared" si="195"/>
        <v>6.8260937933554473</v>
      </c>
      <c r="AD269" s="48">
        <f t="shared" si="196"/>
        <v>0.35962647599031733</v>
      </c>
      <c r="AE269" s="48">
        <f t="shared" si="197"/>
        <v>0.36058627269984733</v>
      </c>
      <c r="AF269" s="48">
        <f t="shared" si="198"/>
        <v>0.35962647599031727</v>
      </c>
      <c r="AG269" s="238">
        <f t="shared" si="199"/>
        <v>9.5979647887221126E-4</v>
      </c>
      <c r="AH269" s="48">
        <f t="shared" si="200"/>
        <v>2.3065780951522752E-10</v>
      </c>
      <c r="AI269" s="48">
        <f>AE269+AC269+SUM($AB$257:AB269)</f>
        <v>7.4590878304529937</v>
      </c>
      <c r="AJ269" s="48">
        <f>AE269+AC269+SUM($AB$258:AB269)-$AI$258</f>
        <v>6.9333701370759231</v>
      </c>
      <c r="AK269" s="41">
        <f t="shared" si="228"/>
        <v>1.6782819353611946E-2</v>
      </c>
      <c r="AL269" s="89"/>
      <c r="AM269" s="41">
        <v>587.60400000000004</v>
      </c>
      <c r="AN269" s="41">
        <v>0.1682914139223578</v>
      </c>
      <c r="AO269" s="41"/>
      <c r="AP269" s="41"/>
      <c r="AQ269" s="41"/>
      <c r="AR269" s="41">
        <v>546.50649999999996</v>
      </c>
      <c r="AS269" s="41">
        <v>9.2630988335417788E-2</v>
      </c>
      <c r="AT269" s="41"/>
      <c r="AU269" s="41"/>
      <c r="AV269" s="42">
        <f t="shared" si="205"/>
        <v>0</v>
      </c>
      <c r="AW269" s="86">
        <f t="shared" si="206"/>
        <v>6.3201862210521499E-3</v>
      </c>
      <c r="AX269" s="86">
        <f t="shared" si="207"/>
        <v>0.35426608647879515</v>
      </c>
      <c r="AY269" s="86">
        <f t="shared" si="201"/>
        <v>0.13073937555822754</v>
      </c>
      <c r="AZ269" s="86">
        <f t="shared" si="202"/>
        <v>7.3283484548947664</v>
      </c>
      <c r="BA269" s="86">
        <f t="shared" si="220"/>
        <v>0.12500390381624243</v>
      </c>
      <c r="BB269" s="86">
        <f t="shared" si="221"/>
        <v>6.8083662332596813</v>
      </c>
      <c r="BC269" s="89">
        <f t="shared" si="241"/>
        <v>1.4032209420495226E-2</v>
      </c>
      <c r="BD269" s="89">
        <f t="shared" si="241"/>
        <v>0.81163308166051262</v>
      </c>
      <c r="BE269" s="41">
        <f t="shared" si="229"/>
        <v>538.5379274782191</v>
      </c>
      <c r="BF269" s="89">
        <f t="shared" si="230"/>
        <v>0.29692775825348355</v>
      </c>
      <c r="BG269" s="89">
        <f t="shared" si="231"/>
        <v>0.7030722417465165</v>
      </c>
      <c r="BH269" s="89">
        <f t="shared" si="242"/>
        <v>0.24516294394839341</v>
      </c>
      <c r="BI269" s="89">
        <f t="shared" si="242"/>
        <v>0.58050234713261384</v>
      </c>
      <c r="BJ269" s="41">
        <f t="shared" si="232"/>
        <v>633.88902808626676</v>
      </c>
      <c r="BK269" s="89">
        <f t="shared" si="233"/>
        <v>0.17656345697300818</v>
      </c>
      <c r="BL269" s="89">
        <f t="shared" si="234"/>
        <v>0.82343654302699187</v>
      </c>
      <c r="BM269" s="104">
        <f t="shared" si="208"/>
        <v>0</v>
      </c>
      <c r="BN269" s="86">
        <f t="shared" si="209"/>
        <v>2.2342074851656654E-4</v>
      </c>
      <c r="BO269" s="86">
        <f t="shared" si="210"/>
        <v>1.2856230261803814E-2</v>
      </c>
      <c r="BP269" s="86">
        <f t="shared" si="203"/>
        <v>0.13018157872812836</v>
      </c>
      <c r="BQ269" s="86">
        <f t="shared" si="204"/>
        <v>7.4909978732340496</v>
      </c>
      <c r="BR269" s="86">
        <f t="shared" si="222"/>
        <v>0.13003114353799441</v>
      </c>
      <c r="BS269" s="86">
        <f t="shared" si="223"/>
        <v>7.4769616647789707</v>
      </c>
      <c r="BT269" s="89">
        <f t="shared" si="224"/>
        <v>1.6522963422274911E-2</v>
      </c>
      <c r="BU269" s="89">
        <f t="shared" si="224"/>
        <v>0.97759784035585184</v>
      </c>
      <c r="BV269" s="41">
        <f t="shared" si="211"/>
        <v>504.0753627807477</v>
      </c>
      <c r="BW269" s="89" t="e">
        <f t="shared" si="212"/>
        <v>#REF!</v>
      </c>
      <c r="BX269" s="42" t="e">
        <f t="shared" si="213"/>
        <v>#REF!</v>
      </c>
      <c r="BY269" s="89" t="e">
        <f t="shared" si="214"/>
        <v>#REF!</v>
      </c>
      <c r="BZ269" s="89" t="e">
        <f t="shared" si="214"/>
        <v>#REF!</v>
      </c>
      <c r="CA269" s="41">
        <f t="shared" si="225"/>
        <v>547.61922992551933</v>
      </c>
      <c r="CB269" s="89" t="e">
        <f t="shared" si="215"/>
        <v>#REF!</v>
      </c>
      <c r="CC269" s="89" t="e">
        <f t="shared" si="226"/>
        <v>#REF!</v>
      </c>
      <c r="CD269" s="41" t="e">
        <f t="shared" si="235"/>
        <v>#REF!</v>
      </c>
      <c r="CE269" s="41" t="e">
        <f t="shared" si="236"/>
        <v>#REF!</v>
      </c>
      <c r="CF269" s="42" t="e">
        <f t="shared" si="237"/>
        <v>#REF!</v>
      </c>
      <c r="CG269" s="42" t="e">
        <f t="shared" si="238"/>
        <v>#REF!</v>
      </c>
      <c r="CH269" s="42" t="e">
        <f t="shared" si="216"/>
        <v>#REF!</v>
      </c>
      <c r="CI269" s="89">
        <f t="shared" si="239"/>
        <v>5.7091903372003792</v>
      </c>
      <c r="CJ269" s="89">
        <f t="shared" si="240"/>
        <v>1.2241797998755446</v>
      </c>
      <c r="CK269" s="42" t="e">
        <f t="shared" si="217"/>
        <v>#REF!</v>
      </c>
      <c r="CM269" s="89" t="e">
        <f t="shared" si="218"/>
        <v>#REF!</v>
      </c>
      <c r="CN269" s="89">
        <f t="shared" si="219"/>
        <v>0.16630932890829747</v>
      </c>
    </row>
    <row r="270" spans="4:92" ht="14.4" x14ac:dyDescent="0.3">
      <c r="D270" s="22"/>
      <c r="E270" s="32">
        <v>41709.538888888892</v>
      </c>
      <c r="F270" s="21">
        <f t="shared" si="189"/>
        <v>1826.0631944444467</v>
      </c>
      <c r="G270" s="21">
        <f t="shared" si="190"/>
        <v>300.0805555555562</v>
      </c>
      <c r="H270" s="21"/>
      <c r="I270" s="21">
        <v>1064</v>
      </c>
      <c r="J270" s="21">
        <v>14776</v>
      </c>
      <c r="K270" s="21">
        <v>16372</v>
      </c>
      <c r="L270" s="21">
        <v>18</v>
      </c>
      <c r="M270" s="51">
        <v>3.95</v>
      </c>
      <c r="N270" s="40"/>
      <c r="O270" s="40"/>
      <c r="P270" s="40"/>
      <c r="R270" s="22"/>
      <c r="S270" s="22"/>
      <c r="T270" s="22"/>
      <c r="U270" s="41">
        <f t="shared" si="191"/>
        <v>5.534823174520187E-2</v>
      </c>
      <c r="V270" s="41">
        <f t="shared" si="192"/>
        <v>8.0361969258727974</v>
      </c>
      <c r="W270" s="41">
        <f t="shared" si="193"/>
        <v>1.4274496933204983E-2</v>
      </c>
      <c r="X270" s="248">
        <f>W270+V270+SUM($U$257:U270)</f>
        <v>8.3503919187728624</v>
      </c>
      <c r="Y270" s="104">
        <f>W270+V270+SUM($U$258:U270)-$X$258</f>
        <v>8.3362052751276501</v>
      </c>
      <c r="Z270" s="42"/>
      <c r="AA270" s="1">
        <f t="shared" si="227"/>
        <v>1.856490978916291E-2</v>
      </c>
      <c r="AB270" s="48">
        <f t="shared" si="194"/>
        <v>4.9952691929336851E-2</v>
      </c>
      <c r="AC270" s="48">
        <f t="shared" si="195"/>
        <v>7.2528002551121693</v>
      </c>
      <c r="AD270" s="48">
        <f t="shared" si="196"/>
        <v>0.38210711363892996</v>
      </c>
      <c r="AE270" s="48">
        <f t="shared" si="197"/>
        <v>0.38312690827265028</v>
      </c>
      <c r="AF270" s="48">
        <f t="shared" si="198"/>
        <v>0.38210711363892996</v>
      </c>
      <c r="AG270" s="238">
        <f t="shared" si="199"/>
        <v>1.0197943886437973E-3</v>
      </c>
      <c r="AH270" s="48">
        <f t="shared" si="200"/>
        <v>2.4507647716825696E-10</v>
      </c>
      <c r="AI270" s="48">
        <f>AE270+AC270+SUM($AB$257:AB270)</f>
        <v>7.9582876197118546</v>
      </c>
      <c r="AJ270" s="48">
        <f>AE270+AC270+SUM($AB$258:AB270)-$AI$258</f>
        <v>7.432569926334784</v>
      </c>
      <c r="AK270" s="41">
        <f t="shared" si="228"/>
        <v>1.5315772424547779E-2</v>
      </c>
      <c r="AL270" s="89"/>
      <c r="AM270" s="41">
        <v>580.75599999999997</v>
      </c>
      <c r="AN270" s="41">
        <v>0.35496760415561346</v>
      </c>
      <c r="AO270" s="41"/>
      <c r="AP270" s="41"/>
      <c r="AQ270" s="41"/>
      <c r="AR270" s="41">
        <v>540.38549999999998</v>
      </c>
      <c r="AS270" s="41">
        <v>1.3435028842548262E-2</v>
      </c>
      <c r="AT270" s="41"/>
      <c r="AU270" s="41"/>
      <c r="AV270" s="42">
        <f t="shared" si="205"/>
        <v>0</v>
      </c>
      <c r="AW270" s="86">
        <f t="shared" si="206"/>
        <v>6.6868076443924529E-3</v>
      </c>
      <c r="AX270" s="86">
        <f t="shared" si="207"/>
        <v>0.37644010062825783</v>
      </c>
      <c r="AY270" s="86">
        <f t="shared" si="201"/>
        <v>0.13889794045447856</v>
      </c>
      <c r="AZ270" s="86">
        <f t="shared" si="202"/>
        <v>7.8193896792573767</v>
      </c>
      <c r="BA270" s="86">
        <f t="shared" si="220"/>
        <v>0.13316246871249346</v>
      </c>
      <c r="BB270" s="86">
        <f t="shared" si="221"/>
        <v>7.2994074576222916</v>
      </c>
      <c r="BC270" s="89">
        <f t="shared" si="241"/>
        <v>8.1585648962510249E-3</v>
      </c>
      <c r="BD270" s="89">
        <f t="shared" si="241"/>
        <v>0.49104122436261033</v>
      </c>
      <c r="BE270" s="41">
        <f t="shared" si="229"/>
        <v>478.55576154901058</v>
      </c>
      <c r="BF270" s="89">
        <f t="shared" si="230"/>
        <v>0.37264488627108483</v>
      </c>
      <c r="BG270" s="89">
        <f t="shared" si="231"/>
        <v>0.62735511372891517</v>
      </c>
      <c r="BH270" s="89">
        <f t="shared" si="242"/>
        <v>0.18602424869491774</v>
      </c>
      <c r="BI270" s="89">
        <f t="shared" si="242"/>
        <v>0.31317554056394314</v>
      </c>
      <c r="BJ270" s="41">
        <f t="shared" si="232"/>
        <v>623.43954464154569</v>
      </c>
      <c r="BK270" s="89">
        <f t="shared" si="233"/>
        <v>0.18975412562334565</v>
      </c>
      <c r="BL270" s="89">
        <f t="shared" si="234"/>
        <v>0.8102458743766543</v>
      </c>
      <c r="BM270" s="104">
        <f t="shared" si="208"/>
        <v>0</v>
      </c>
      <c r="BN270" s="86">
        <f t="shared" si="209"/>
        <v>2.4288192297981578E-4</v>
      </c>
      <c r="BO270" s="86">
        <f t="shared" si="210"/>
        <v>1.4031615010225167E-2</v>
      </c>
      <c r="BP270" s="86">
        <f t="shared" si="203"/>
        <v>0.14208271271184433</v>
      </c>
      <c r="BQ270" s="86">
        <f t="shared" si="204"/>
        <v>8.208309206061017</v>
      </c>
      <c r="BR270" s="86">
        <f t="shared" si="222"/>
        <v>0.14193227752171039</v>
      </c>
      <c r="BS270" s="86">
        <f t="shared" si="223"/>
        <v>8.194272997605939</v>
      </c>
      <c r="BT270" s="89">
        <f t="shared" si="224"/>
        <v>1.1901133983715978E-2</v>
      </c>
      <c r="BU270" s="89">
        <f t="shared" si="224"/>
        <v>0.71731133282696824</v>
      </c>
      <c r="BV270" s="41">
        <f t="shared" si="211"/>
        <v>476.46291034655206</v>
      </c>
      <c r="BW270" s="89" t="e">
        <f t="shared" si="212"/>
        <v>#REF!</v>
      </c>
      <c r="BX270" s="42" t="e">
        <f t="shared" si="213"/>
        <v>#REF!</v>
      </c>
      <c r="BY270" s="89" t="e">
        <f t="shared" si="214"/>
        <v>#REF!</v>
      </c>
      <c r="BZ270" s="89" t="e">
        <f t="shared" si="214"/>
        <v>#REF!</v>
      </c>
      <c r="CA270" s="41">
        <f t="shared" si="225"/>
        <v>541.39033879006843</v>
      </c>
      <c r="CB270" s="89" t="e">
        <f t="shared" si="215"/>
        <v>#REF!</v>
      </c>
      <c r="CC270" s="89" t="e">
        <f t="shared" si="226"/>
        <v>#REF!</v>
      </c>
      <c r="CD270" s="41" t="e">
        <f t="shared" si="235"/>
        <v>#REF!</v>
      </c>
      <c r="CE270" s="41" t="e">
        <f t="shared" si="236"/>
        <v>#REF!</v>
      </c>
      <c r="CF270" s="42" t="e">
        <f t="shared" si="237"/>
        <v>#REF!</v>
      </c>
      <c r="CG270" s="42" t="e">
        <f t="shared" si="238"/>
        <v>#REF!</v>
      </c>
      <c r="CH270" s="42" t="e">
        <f t="shared" si="216"/>
        <v>#REF!</v>
      </c>
      <c r="CI270" s="89">
        <f t="shared" si="239"/>
        <v>6.0222091188287523</v>
      </c>
      <c r="CJ270" s="89">
        <f t="shared" si="240"/>
        <v>1.4103608075060314</v>
      </c>
      <c r="CK270" s="42" t="e">
        <f t="shared" si="217"/>
        <v>#REF!</v>
      </c>
      <c r="CM270" s="89" t="e">
        <f t="shared" si="218"/>
        <v>#REF!</v>
      </c>
      <c r="CN270" s="89">
        <f t="shared" si="219"/>
        <v>0.17542759970216198</v>
      </c>
    </row>
    <row r="271" spans="4:92" ht="14.4" x14ac:dyDescent="0.3">
      <c r="D271" s="22"/>
      <c r="E271" s="32">
        <v>41772.588194444441</v>
      </c>
      <c r="F271" s="21">
        <f t="shared" si="189"/>
        <v>1889.1124999999956</v>
      </c>
      <c r="G271" s="21">
        <f t="shared" si="190"/>
        <v>363.12986111110513</v>
      </c>
      <c r="H271" s="21"/>
      <c r="I271" s="21">
        <v>1054</v>
      </c>
      <c r="J271" s="21">
        <v>15780</v>
      </c>
      <c r="K271" s="21">
        <v>16924</v>
      </c>
      <c r="L271" s="21">
        <v>3</v>
      </c>
      <c r="M271" s="51">
        <v>3.95</v>
      </c>
      <c r="N271" s="40"/>
      <c r="O271" s="40"/>
      <c r="P271" s="40"/>
      <c r="R271" s="22"/>
      <c r="S271" s="22"/>
      <c r="T271" s="22"/>
      <c r="U271" s="41">
        <f t="shared" si="191"/>
        <v>5.6676629366684723E-2</v>
      </c>
      <c r="V271" s="41">
        <f t="shared" si="192"/>
        <v>8.229071468482239</v>
      </c>
      <c r="W271" s="41">
        <f t="shared" si="193"/>
        <v>1.4617095191108272E-2</v>
      </c>
      <c r="X271" s="248">
        <f>W271+V271+SUM($U$257:U271)</f>
        <v>8.6002856890068919</v>
      </c>
      <c r="Y271" s="104">
        <f>W271+V271+SUM($U$258:U271)-$X$258</f>
        <v>8.5860990453616797</v>
      </c>
      <c r="Z271" s="42"/>
      <c r="AA271" s="1">
        <f t="shared" si="227"/>
        <v>1.2688619178554664E-2</v>
      </c>
      <c r="AB271" s="48">
        <f t="shared" si="194"/>
        <v>5.2845498192288169E-2</v>
      </c>
      <c r="AC271" s="48">
        <f t="shared" si="195"/>
        <v>7.6728165783886624</v>
      </c>
      <c r="AD271" s="48">
        <f t="shared" si="196"/>
        <v>0.40423528749223475</v>
      </c>
      <c r="AE271" s="48">
        <f t="shared" si="197"/>
        <v>0.40531413936970739</v>
      </c>
      <c r="AF271" s="48">
        <f t="shared" si="198"/>
        <v>0.40423528749223486</v>
      </c>
      <c r="AG271" s="238">
        <f t="shared" si="199"/>
        <v>1.0788516182034084E-3</v>
      </c>
      <c r="AH271" s="48">
        <f t="shared" si="200"/>
        <v>2.5926908102346609E-10</v>
      </c>
      <c r="AI271" s="48">
        <f>AE271+AC271+SUM($AB$257:AB271)</f>
        <v>8.4533366722776933</v>
      </c>
      <c r="AJ271" s="48">
        <f>AE271+AC271+SUM($AB$258:AB271)-$AI$258</f>
        <v>7.9276189789006226</v>
      </c>
      <c r="AK271" s="41">
        <f t="shared" si="228"/>
        <v>1.1484819110354991E-2</v>
      </c>
      <c r="AL271" s="89"/>
      <c r="AM271" s="41">
        <v>561.26299999999992</v>
      </c>
      <c r="AN271" s="41">
        <v>0.17253405460953752</v>
      </c>
      <c r="AO271" s="41"/>
      <c r="AP271" s="41"/>
      <c r="AQ271" s="41"/>
      <c r="AR271" s="41">
        <v>527.42849999999999</v>
      </c>
      <c r="AS271" s="41">
        <v>7.8488852711699697E-2</v>
      </c>
      <c r="AT271" s="41"/>
      <c r="AU271" s="41"/>
      <c r="AV271" s="42">
        <f t="shared" si="205"/>
        <v>0</v>
      </c>
      <c r="AW271" s="86">
        <f t="shared" si="206"/>
        <v>6.988317673288974E-3</v>
      </c>
      <c r="AX271" s="86">
        <f t="shared" si="207"/>
        <v>0.39832582169641845</v>
      </c>
      <c r="AY271" s="86">
        <f t="shared" si="201"/>
        <v>0.14575016345841094</v>
      </c>
      <c r="AZ271" s="86">
        <f t="shared" si="202"/>
        <v>8.3075865088192824</v>
      </c>
      <c r="BA271" s="86">
        <f t="shared" si="220"/>
        <v>0.14001469171642583</v>
      </c>
      <c r="BB271" s="86">
        <f t="shared" si="221"/>
        <v>7.7876042871841973</v>
      </c>
      <c r="BC271" s="89">
        <f t="shared" si="241"/>
        <v>6.8522230039323728E-3</v>
      </c>
      <c r="BD271" s="89">
        <f t="shared" si="241"/>
        <v>0.48819682956190569</v>
      </c>
      <c r="BE271" s="41">
        <f t="shared" si="229"/>
        <v>249.04597238320414</v>
      </c>
      <c r="BF271" s="89">
        <f t="shared" si="230"/>
        <v>0.66236136813453561</v>
      </c>
      <c r="BG271" s="89">
        <f t="shared" si="231"/>
        <v>0.33763863186546439</v>
      </c>
      <c r="BH271" s="89">
        <f t="shared" si="242"/>
        <v>0.32790136775121453</v>
      </c>
      <c r="BI271" s="89">
        <f t="shared" si="242"/>
        <v>0.16714768481462411</v>
      </c>
      <c r="BJ271" s="41">
        <f t="shared" si="232"/>
        <v>599.96920020125731</v>
      </c>
      <c r="BK271" s="89">
        <f t="shared" si="233"/>
        <v>0.21938138311017713</v>
      </c>
      <c r="BL271" s="89">
        <f t="shared" si="234"/>
        <v>0.78061861688982281</v>
      </c>
      <c r="BM271" s="104">
        <f t="shared" si="208"/>
        <v>0</v>
      </c>
      <c r="BN271" s="86">
        <f t="shared" si="209"/>
        <v>2.4665452440458677E-4</v>
      </c>
      <c r="BO271" s="86">
        <f t="shared" si="210"/>
        <v>1.4370440666703685E-2</v>
      </c>
      <c r="BP271" s="86">
        <f t="shared" si="203"/>
        <v>0.14512455098848756</v>
      </c>
      <c r="BQ271" s="86">
        <f t="shared" si="204"/>
        <v>8.4551611380184042</v>
      </c>
      <c r="BR271" s="86">
        <f t="shared" si="222"/>
        <v>0.14497411579835362</v>
      </c>
      <c r="BS271" s="86">
        <f t="shared" si="223"/>
        <v>8.4411249295633262</v>
      </c>
      <c r="BT271" s="89">
        <f t="shared" si="224"/>
        <v>3.0418382766432273E-3</v>
      </c>
      <c r="BU271" s="89">
        <f t="shared" si="224"/>
        <v>0.24685193195738719</v>
      </c>
      <c r="BV271" s="41">
        <f>1000*((BT271/BU271)/0.0112372-1)</f>
        <v>96.58292573367477</v>
      </c>
      <c r="BW271" s="89" t="e">
        <f t="shared" si="212"/>
        <v>#REF!</v>
      </c>
      <c r="BX271" s="42" t="e">
        <f t="shared" si="213"/>
        <v>#REF!</v>
      </c>
      <c r="BY271" s="89" t="e">
        <f t="shared" si="214"/>
        <v>#REF!</v>
      </c>
      <c r="BZ271" s="89" t="e">
        <f t="shared" si="214"/>
        <v>#REF!</v>
      </c>
      <c r="CA271" s="41">
        <f t="shared" si="225"/>
        <v>528.38240795405181</v>
      </c>
      <c r="CB271" s="89" t="e">
        <f t="shared" si="215"/>
        <v>#REF!</v>
      </c>
      <c r="CC271" s="89" t="e">
        <f t="shared" si="226"/>
        <v>#REF!</v>
      </c>
      <c r="CD271" s="41" t="e">
        <f t="shared" si="235"/>
        <v>#REF!</v>
      </c>
      <c r="CE271" s="114" t="e">
        <f t="shared" si="236"/>
        <v>#REF!</v>
      </c>
      <c r="CF271" s="42" t="e">
        <f t="shared" si="237"/>
        <v>#REF!</v>
      </c>
      <c r="CG271" s="42" t="e">
        <f t="shared" si="238"/>
        <v>#REF!</v>
      </c>
      <c r="CH271" s="42" t="e">
        <f t="shared" si="216"/>
        <v>#REF!</v>
      </c>
      <c r="CI271" s="89">
        <f t="shared" si="239"/>
        <v>6.1884469625389134</v>
      </c>
      <c r="CJ271" s="89">
        <f t="shared" si="240"/>
        <v>1.7391720163617088</v>
      </c>
      <c r="CK271" s="42" t="e">
        <f t="shared" si="217"/>
        <v>#REF!</v>
      </c>
      <c r="CM271" s="89" t="e">
        <f t="shared" si="218"/>
        <v>#REF!</v>
      </c>
      <c r="CN271" s="89">
        <f t="shared" si="219"/>
        <v>0.1802701259788663</v>
      </c>
    </row>
    <row r="272" spans="4:92" ht="14.4" x14ac:dyDescent="0.3">
      <c r="D272" s="22"/>
      <c r="E272" s="32">
        <v>42073.490972222222</v>
      </c>
      <c r="F272" s="21">
        <f t="shared" si="189"/>
        <v>2190.0152777777766</v>
      </c>
      <c r="G272" s="21">
        <f t="shared" si="190"/>
        <v>664.03263888888614</v>
      </c>
      <c r="H272" s="21"/>
      <c r="I272" s="21">
        <v>1074</v>
      </c>
      <c r="J272" s="21">
        <v>16733</v>
      </c>
      <c r="K272" s="21">
        <v>17813</v>
      </c>
      <c r="L272" s="21">
        <v>8</v>
      </c>
      <c r="M272" s="51">
        <v>3.95</v>
      </c>
      <c r="N272" s="40"/>
      <c r="O272" s="40"/>
      <c r="P272" s="40"/>
      <c r="R272" s="22"/>
      <c r="S272" s="22"/>
      <c r="T272" s="22"/>
      <c r="U272" s="41">
        <f t="shared" si="191"/>
        <v>6.0785743903204896E-2</v>
      </c>
      <c r="V272" s="41">
        <f t="shared" si="192"/>
        <v>8.8256877029169569</v>
      </c>
      <c r="W272" s="41">
        <f t="shared" si="193"/>
        <v>1.5676849784891297E-2</v>
      </c>
      <c r="X272" s="248">
        <f>W272+V272+SUM($U$257:U272)</f>
        <v>9.2587474219385975</v>
      </c>
      <c r="Y272" s="104">
        <f>W272+V272+SUM($U$258:U272)-$X$258</f>
        <v>9.2445607782933852</v>
      </c>
      <c r="Z272" s="42"/>
      <c r="AA272" s="1">
        <f t="shared" si="227"/>
        <v>3.3229067717161359E-3</v>
      </c>
      <c r="AB272" s="48">
        <f t="shared" si="194"/>
        <v>5.7100311723591049E-2</v>
      </c>
      <c r="AC272" s="48">
        <f t="shared" si="195"/>
        <v>8.2905873425537226</v>
      </c>
      <c r="AD272" s="48">
        <f t="shared" si="196"/>
        <v>0.43678197225985177</v>
      </c>
      <c r="AE272" s="48">
        <f t="shared" si="197"/>
        <v>0.43794768704378867</v>
      </c>
      <c r="AF272" s="48">
        <f t="shared" si="198"/>
        <v>0.43678197225985177</v>
      </c>
      <c r="AG272" s="238">
        <f t="shared" si="199"/>
        <v>1.1657145037929657E-3</v>
      </c>
      <c r="AH272" s="48">
        <f t="shared" si="200"/>
        <v>2.8014392622169131E-10</v>
      </c>
      <c r="AI272" s="48">
        <f>AE272+AC272+SUM($AB$257:AB272)</f>
        <v>9.1608412958404255</v>
      </c>
      <c r="AJ272" s="48">
        <f>AE272+AC272+SUM($AB$258:AB272)-$AI$258</f>
        <v>8.6351236024633558</v>
      </c>
      <c r="AK272" s="41">
        <f t="shared" si="228"/>
        <v>3.7153184542753465E-3</v>
      </c>
      <c r="AL272" s="89"/>
      <c r="AM272" s="41">
        <v>472.62950000000001</v>
      </c>
      <c r="AN272" s="41">
        <v>4.7376154339503831E-2</v>
      </c>
      <c r="AO272" s="41"/>
      <c r="AP272" s="41"/>
      <c r="AQ272" s="41"/>
      <c r="AR272" s="41">
        <v>467.40899999999999</v>
      </c>
      <c r="AS272" s="41">
        <v>0.11099999999999</v>
      </c>
      <c r="AT272" s="41"/>
      <c r="AU272" s="41"/>
      <c r="AV272" s="42">
        <f t="shared" si="205"/>
        <v>0</v>
      </c>
      <c r="AW272" s="86">
        <f t="shared" si="206"/>
        <v>7.1292829937497065E-3</v>
      </c>
      <c r="AX272" s="86">
        <f t="shared" si="207"/>
        <v>0.43081840405003896</v>
      </c>
      <c r="AY272" s="86">
        <f t="shared" si="201"/>
        <v>0.14912792552856902</v>
      </c>
      <c r="AZ272" s="86">
        <f t="shared" si="202"/>
        <v>9.0117133703118562</v>
      </c>
      <c r="BA272" s="86">
        <f t="shared" si="220"/>
        <v>0.14339245378658391</v>
      </c>
      <c r="BB272" s="86">
        <f t="shared" si="221"/>
        <v>8.4917311486767701</v>
      </c>
      <c r="BC272" s="89">
        <f t="shared" ref="BC272:BD274" si="243">BA272-BA271</f>
        <v>3.3777620701580802E-3</v>
      </c>
      <c r="BD272" s="89">
        <f t="shared" si="243"/>
        <v>0.70412686149257286</v>
      </c>
      <c r="BE272" s="41">
        <f t="shared" si="229"/>
        <v>-573.10601883618335</v>
      </c>
      <c r="BF272" s="89">
        <f t="shared" si="230"/>
        <v>1.7001863050091608</v>
      </c>
      <c r="BG272" s="89">
        <f t="shared" si="231"/>
        <v>-0.70018630500916079</v>
      </c>
      <c r="BH272" s="89">
        <f>BF272*($AJ272-$AJ271)</f>
        <v>1.2028896717120205</v>
      </c>
      <c r="BI272" s="89">
        <f t="shared" si="242"/>
        <v>-0.49538504814928735</v>
      </c>
      <c r="BJ272" s="41">
        <f t="shared" ref="BJ272:BJ283" si="244">1000*((BA272/BB272)/0.0112372-1)</f>
        <v>502.69883708993149</v>
      </c>
      <c r="BK272" s="89">
        <f t="shared" si="233"/>
        <v>0.34216842192286506</v>
      </c>
      <c r="BL272" s="89">
        <f t="shared" si="234"/>
        <v>0.65783157807713488</v>
      </c>
      <c r="BM272" s="104">
        <f t="shared" si="208"/>
        <v>0</v>
      </c>
      <c r="BN272" s="86">
        <f t="shared" si="209"/>
        <v>2.5431100828672695E-4</v>
      </c>
      <c r="BO272" s="86">
        <f t="shared" si="210"/>
        <v>1.542253877660457E-2</v>
      </c>
      <c r="BP272" s="86">
        <f t="shared" si="203"/>
        <v>0.15019608050429917</v>
      </c>
      <c r="BQ272" s="86">
        <f t="shared" si="204"/>
        <v>9.108551341434298</v>
      </c>
      <c r="BR272" s="86">
        <f t="shared" si="222"/>
        <v>0.15004564531416523</v>
      </c>
      <c r="BS272" s="86">
        <f t="shared" si="223"/>
        <v>9.09451513297922</v>
      </c>
      <c r="BT272" s="89">
        <f t="shared" ref="BT272:BU274" si="245">BR272-BR271</f>
        <v>5.0715295158116069E-3</v>
      </c>
      <c r="BU272" s="89">
        <f t="shared" si="245"/>
        <v>0.65339020341589382</v>
      </c>
      <c r="BV272" s="41">
        <f>1000*((BT272/BU272)/0.0112372-1)</f>
        <v>-309.27014405548567</v>
      </c>
      <c r="BW272" s="89" t="e">
        <f t="shared" si="212"/>
        <v>#REF!</v>
      </c>
      <c r="BX272" s="42" t="e">
        <f t="shared" si="213"/>
        <v>#REF!</v>
      </c>
      <c r="BY272" s="89" t="e">
        <f t="shared" si="214"/>
        <v>#REF!</v>
      </c>
      <c r="BZ272" s="89" t="e">
        <f t="shared" si="214"/>
        <v>#REF!</v>
      </c>
      <c r="CA272" s="41">
        <f t="shared" ref="CA272:CA283" si="246">1000*((BR272/BS272/0.0112372-1))</f>
        <v>468.20174264682237</v>
      </c>
      <c r="CB272" s="89" t="e">
        <f t="shared" si="215"/>
        <v>#REF!</v>
      </c>
      <c r="CC272" s="89" t="e">
        <f t="shared" ref="CC272:CC283" si="247">1-CB272</f>
        <v>#REF!</v>
      </c>
      <c r="CD272" s="41" t="e">
        <f t="shared" si="235"/>
        <v>#REF!</v>
      </c>
      <c r="CE272" s="41" t="e">
        <f t="shared" si="236"/>
        <v>#REF!</v>
      </c>
      <c r="CF272" s="42" t="e">
        <f t="shared" si="237"/>
        <v>#REF!</v>
      </c>
      <c r="CG272" s="42" t="e">
        <f t="shared" si="238"/>
        <v>#REF!</v>
      </c>
      <c r="CH272" s="139" t="e">
        <f t="shared" si="216"/>
        <v>#REF!</v>
      </c>
      <c r="CI272" s="140">
        <f t="shared" si="239"/>
        <v>5.6804569862995828</v>
      </c>
      <c r="CJ272" s="140">
        <f t="shared" si="240"/>
        <v>2.954666616163772</v>
      </c>
      <c r="CK272" s="139" t="e">
        <f t="shared" si="217"/>
        <v>#REF!</v>
      </c>
      <c r="CM272" s="89" t="e">
        <f t="shared" si="218"/>
        <v>#REF!</v>
      </c>
      <c r="CN272" s="89">
        <f t="shared" si="219"/>
        <v>0.16547232330446235</v>
      </c>
    </row>
    <row r="273" spans="4:92" ht="14.4" x14ac:dyDescent="0.3">
      <c r="D273" s="94" t="s">
        <v>127</v>
      </c>
      <c r="E273" s="32">
        <v>42284.618055555555</v>
      </c>
      <c r="F273" s="21">
        <f t="shared" si="189"/>
        <v>2401.1423611111095</v>
      </c>
      <c r="G273" s="21">
        <f t="shared" si="190"/>
        <v>875.15972222221899</v>
      </c>
      <c r="H273" s="21"/>
      <c r="I273" s="21">
        <v>1071</v>
      </c>
      <c r="J273" s="21">
        <v>19096</v>
      </c>
      <c r="K273" s="21">
        <v>20424</v>
      </c>
      <c r="L273" s="21">
        <v>8</v>
      </c>
      <c r="M273" s="51">
        <v>3.95</v>
      </c>
      <c r="N273" s="40"/>
      <c r="O273" s="40"/>
      <c r="P273" s="40"/>
      <c r="R273" s="22"/>
      <c r="S273" s="22"/>
      <c r="T273" s="22"/>
      <c r="U273" s="41">
        <f t="shared" si="191"/>
        <v>6.9500936945496042E-2</v>
      </c>
      <c r="V273" s="41">
        <f t="shared" si="192"/>
        <v>10.091076050954284</v>
      </c>
      <c r="W273" s="41">
        <f t="shared" si="193"/>
        <v>1.7924527667848401E-2</v>
      </c>
      <c r="X273" s="248">
        <f>W273+V273+SUM($U$257:U273)</f>
        <v>10.595884384804378</v>
      </c>
      <c r="Y273" s="104">
        <f>W273+V273+SUM($U$258:U273)-$X$258</f>
        <v>10.581697741159166</v>
      </c>
      <c r="Z273" s="42"/>
      <c r="AA273" s="1">
        <f t="shared" si="227"/>
        <v>3.6323163088941546E-3</v>
      </c>
      <c r="AB273" s="48">
        <f t="shared" si="194"/>
        <v>6.4981878765726211E-2</v>
      </c>
      <c r="AC273" s="48">
        <f t="shared" si="195"/>
        <v>9.4349387127410385</v>
      </c>
      <c r="AD273" s="48">
        <f t="shared" si="196"/>
        <v>0.4970710721482462</v>
      </c>
      <c r="AE273" s="48">
        <f t="shared" si="197"/>
        <v>0.4983976907686819</v>
      </c>
      <c r="AF273" s="48">
        <f t="shared" si="198"/>
        <v>0.49707107214824614</v>
      </c>
      <c r="AG273" s="238">
        <f t="shared" si="199"/>
        <v>1.3266183016235067E-3</v>
      </c>
      <c r="AH273" s="48">
        <f t="shared" si="200"/>
        <v>3.1881224639919739E-10</v>
      </c>
      <c r="AI273" s="48">
        <f>AE273+AC273+SUM($AB$257:AB273)</f>
        <v>10.430624548518361</v>
      </c>
      <c r="AJ273" s="48">
        <f>AE273+AC273+SUM($AB$258:AB273)-$AI$258</f>
        <v>9.9049068551412915</v>
      </c>
      <c r="AK273" s="41">
        <f t="shared" si="228"/>
        <v>3.9147471793913972E-3</v>
      </c>
      <c r="AL273" s="89"/>
      <c r="AM273" s="41">
        <v>424.053</v>
      </c>
      <c r="AN273" s="41">
        <v>0.15839191898581945</v>
      </c>
      <c r="AO273" s="41"/>
      <c r="AP273" s="41"/>
      <c r="AQ273" s="41"/>
      <c r="AR273" s="41">
        <v>431.95349999999996</v>
      </c>
      <c r="AS273" s="41">
        <v>0.14071424945613162</v>
      </c>
      <c r="AT273" s="41"/>
      <c r="AU273" s="41"/>
      <c r="AV273" s="42">
        <f t="shared" si="205"/>
        <v>0</v>
      </c>
      <c r="AW273" s="86">
        <f t="shared" si="206"/>
        <v>7.8499260351312487E-3</v>
      </c>
      <c r="AX273" s="86">
        <f t="shared" si="207"/>
        <v>0.49054776473355066</v>
      </c>
      <c r="AY273" s="86">
        <f t="shared" si="201"/>
        <v>0.1642857355133607</v>
      </c>
      <c r="AZ273" s="86">
        <f t="shared" si="202"/>
        <v>10.266338813005001</v>
      </c>
      <c r="BA273" s="86">
        <f t="shared" si="220"/>
        <v>0.1585502637713756</v>
      </c>
      <c r="BB273" s="86">
        <f t="shared" si="221"/>
        <v>9.7463565913699153</v>
      </c>
      <c r="BC273" s="89">
        <f t="shared" si="243"/>
        <v>1.5157809984791687E-2</v>
      </c>
      <c r="BD273" s="89">
        <f t="shared" si="243"/>
        <v>1.2546254426931451</v>
      </c>
      <c r="BE273" s="41">
        <f t="shared" si="229"/>
        <v>75.138113025224001</v>
      </c>
      <c r="BF273" s="89">
        <f t="shared" si="230"/>
        <v>0.88189001379591325</v>
      </c>
      <c r="BG273" s="89">
        <f t="shared" si="231"/>
        <v>0.11810998620408675</v>
      </c>
      <c r="BH273" s="89">
        <f>BF273*($AJ273-$AJ272)</f>
        <v>1.1198091702219644</v>
      </c>
      <c r="BI273" s="89">
        <f t="shared" si="242"/>
        <v>0.14997408245597138</v>
      </c>
      <c r="BJ273" s="41">
        <f t="shared" si="244"/>
        <v>447.65995587529648</v>
      </c>
      <c r="BK273" s="89">
        <f t="shared" si="233"/>
        <v>0.41164550649150922</v>
      </c>
      <c r="BL273" s="89">
        <f t="shared" si="234"/>
        <v>0.58835449350849078</v>
      </c>
      <c r="BM273" s="104">
        <f t="shared" si="208"/>
        <v>0</v>
      </c>
      <c r="BN273" s="86">
        <f t="shared" si="209"/>
        <v>2.8385861427038489E-4</v>
      </c>
      <c r="BO273" s="86">
        <f t="shared" si="210"/>
        <v>1.7640669053578015E-2</v>
      </c>
      <c r="BP273" s="86">
        <f t="shared" si="203"/>
        <v>0.16779985024848462</v>
      </c>
      <c r="BQ273" s="86">
        <f t="shared" si="204"/>
        <v>10.428084534555893</v>
      </c>
      <c r="BR273" s="86">
        <f t="shared" si="222"/>
        <v>0.16764941505835068</v>
      </c>
      <c r="BS273" s="86">
        <f t="shared" si="223"/>
        <v>10.414048326100815</v>
      </c>
      <c r="BT273" s="89">
        <f t="shared" si="245"/>
        <v>1.7603769744185455E-2</v>
      </c>
      <c r="BU273" s="89">
        <f t="shared" si="245"/>
        <v>1.319533193121595</v>
      </c>
      <c r="BV273" s="41">
        <f>1000*((BT273/BU273)/0.0112372-1)</f>
        <v>187.20918908029495</v>
      </c>
      <c r="BW273" s="89" t="e">
        <f t="shared" si="212"/>
        <v>#REF!</v>
      </c>
      <c r="BX273" s="42" t="e">
        <f t="shared" si="213"/>
        <v>#REF!</v>
      </c>
      <c r="BY273" s="89" t="e">
        <f t="shared" si="214"/>
        <v>#REF!</v>
      </c>
      <c r="BZ273" s="89" t="e">
        <f t="shared" si="214"/>
        <v>#REF!</v>
      </c>
      <c r="CA273" s="41">
        <f t="shared" si="246"/>
        <v>432.59800912834589</v>
      </c>
      <c r="CB273" s="89" t="e">
        <f t="shared" si="215"/>
        <v>#REF!</v>
      </c>
      <c r="CC273" s="89" t="e">
        <f t="shared" si="247"/>
        <v>#REF!</v>
      </c>
      <c r="CD273" s="41" t="e">
        <f t="shared" si="235"/>
        <v>#REF!</v>
      </c>
      <c r="CE273" s="41" t="e">
        <f t="shared" si="236"/>
        <v>#REF!</v>
      </c>
      <c r="CF273" s="42" t="e">
        <f t="shared" si="237"/>
        <v>#REF!</v>
      </c>
      <c r="CG273" s="42" t="e">
        <f t="shared" si="238"/>
        <v>#REF!</v>
      </c>
      <c r="CH273" s="42" t="e">
        <f t="shared" si="216"/>
        <v>#REF!</v>
      </c>
      <c r="CI273" s="89">
        <f t="shared" si="239"/>
        <v>5.8275964560054332</v>
      </c>
      <c r="CJ273" s="89">
        <f t="shared" si="240"/>
        <v>4.0773103991358584</v>
      </c>
      <c r="CK273" s="42" t="e">
        <f t="shared" si="217"/>
        <v>#REF!</v>
      </c>
      <c r="CM273" s="89" t="e">
        <f t="shared" si="218"/>
        <v>#REF!</v>
      </c>
      <c r="CN273" s="89">
        <f t="shared" si="219"/>
        <v>0.16975851189117927</v>
      </c>
    </row>
    <row r="274" spans="4:92" ht="14.4" x14ac:dyDescent="0.3">
      <c r="D274" s="22"/>
      <c r="E274" s="32">
        <v>42488.466666666667</v>
      </c>
      <c r="F274" s="21">
        <f t="shared" ref="F274:F280" si="248">E274-E$212</f>
        <v>2604.9909722222219</v>
      </c>
      <c r="G274" s="21">
        <f t="shared" ref="G274:G279" si="249">E274-E$258</f>
        <v>1079.0083333333314</v>
      </c>
      <c r="H274" s="21"/>
      <c r="I274" s="21">
        <v>1050</v>
      </c>
      <c r="J274" s="21">
        <v>26967</v>
      </c>
      <c r="K274" s="21">
        <v>27077</v>
      </c>
      <c r="L274" s="21">
        <v>8</v>
      </c>
      <c r="M274" s="51">
        <v>3.95</v>
      </c>
      <c r="N274" s="40"/>
      <c r="O274" s="40"/>
      <c r="P274" s="40"/>
      <c r="R274" s="22"/>
      <c r="S274" s="22"/>
      <c r="T274" s="22"/>
      <c r="U274" s="41">
        <f t="shared" si="191"/>
        <v>9.0333789816344295E-2</v>
      </c>
      <c r="V274" s="41">
        <f t="shared" si="192"/>
        <v>13.115868405090952</v>
      </c>
      <c r="W274" s="41">
        <f t="shared" si="193"/>
        <v>2.3297391172934331E-2</v>
      </c>
      <c r="X274" s="248">
        <f>W274+V274+SUM($U$257:U274)</f>
        <v>13.716383392262475</v>
      </c>
      <c r="Y274" s="104">
        <f>W274+V274+SUM($U$258:U274)-$X$258</f>
        <v>13.702196748617263</v>
      </c>
      <c r="Z274" s="42"/>
      <c r="AA274" s="1">
        <f t="shared" si="227"/>
        <v>6.8094756622199834E-3</v>
      </c>
      <c r="AB274" s="48">
        <f t="shared" si="194"/>
        <v>8.9966809837772152E-2</v>
      </c>
      <c r="AC274" s="48">
        <f t="shared" si="195"/>
        <v>13.062585341067612</v>
      </c>
      <c r="AD274" s="48">
        <f t="shared" si="196"/>
        <v>0.68819029971484413</v>
      </c>
      <c r="AE274" s="48">
        <f t="shared" si="197"/>
        <v>0.6900269909188993</v>
      </c>
      <c r="AF274" s="48">
        <f t="shared" si="198"/>
        <v>0.68819029971484402</v>
      </c>
      <c r="AG274" s="238">
        <f t="shared" si="199"/>
        <v>1.8366907626625999E-3</v>
      </c>
      <c r="AH274" s="48">
        <f t="shared" si="200"/>
        <v>4.4139260499309763E-10</v>
      </c>
      <c r="AI274" s="48">
        <f>AE274+AC274+SUM($AB$257:AB274)</f>
        <v>14.339867286832924</v>
      </c>
      <c r="AJ274" s="48">
        <f>AE274+AC274+SUM($AB$258:AB274)-$AI$258</f>
        <v>13.814149593455854</v>
      </c>
      <c r="AK274" s="41">
        <f t="shared" si="228"/>
        <v>7.7020541958504286E-3</v>
      </c>
      <c r="AL274" s="89"/>
      <c r="AM274" s="41">
        <v>387.84299999999996</v>
      </c>
      <c r="AN274" s="41">
        <v>0.20930360723121261</v>
      </c>
      <c r="AO274" s="41"/>
      <c r="AP274" s="41"/>
      <c r="AQ274" s="41"/>
      <c r="AR274" s="41">
        <v>404.08550000000002</v>
      </c>
      <c r="AS274" s="41">
        <v>0.21001071401238242</v>
      </c>
      <c r="AT274" s="41"/>
      <c r="AU274" s="41"/>
      <c r="AV274" s="42">
        <f t="shared" si="205"/>
        <v>0</v>
      </c>
      <c r="AW274" s="86">
        <f t="shared" si="206"/>
        <v>1.0596044506734938E-2</v>
      </c>
      <c r="AX274" s="86">
        <f t="shared" si="207"/>
        <v>0.67943094641216439</v>
      </c>
      <c r="AY274" s="86">
        <f t="shared" si="201"/>
        <v>0.22020279495097697</v>
      </c>
      <c r="AZ274" s="86">
        <f t="shared" si="202"/>
        <v>14.119664491881947</v>
      </c>
      <c r="BA274" s="86">
        <f>AY274-$AY$258</f>
        <v>0.21446732320899187</v>
      </c>
      <c r="BB274" s="86">
        <f>AZ274-$AZ$258</f>
        <v>13.599682270246861</v>
      </c>
      <c r="BC274" s="89">
        <f t="shared" si="243"/>
        <v>5.5917059437616268E-2</v>
      </c>
      <c r="BD274" s="89">
        <f t="shared" si="243"/>
        <v>3.8533256788769457</v>
      </c>
      <c r="BE274" s="41">
        <f>1000*(((BC274)/((BD274))/0.0112372-1))</f>
        <v>291.36941863190316</v>
      </c>
      <c r="BF274" s="89">
        <f t="shared" si="230"/>
        <v>0.60893532477456569</v>
      </c>
      <c r="BG274" s="89">
        <f>1-BF274</f>
        <v>0.39106467522543431</v>
      </c>
      <c r="BH274" s="89">
        <f>BF274*($AJ274-$AJ273)</f>
        <v>2.3804759964781903</v>
      </c>
      <c r="BI274" s="89">
        <f>BG274*($AJ274-$AJ273)</f>
        <v>1.5287667418363717</v>
      </c>
      <c r="BJ274" s="41">
        <f t="shared" si="244"/>
        <v>403.37669038732213</v>
      </c>
      <c r="BK274" s="89">
        <f t="shared" si="233"/>
        <v>0.4675454832603978</v>
      </c>
      <c r="BL274" s="89">
        <f t="shared" ref="BL274:BL283" si="250">1-BK274</f>
        <v>0.5324545167396022</v>
      </c>
      <c r="BM274" s="104">
        <f t="shared" si="208"/>
        <v>0</v>
      </c>
      <c r="BN274" s="86">
        <f t="shared" si="209"/>
        <v>3.6187631446266252E-4</v>
      </c>
      <c r="BO274" s="86">
        <f t="shared" si="210"/>
        <v>2.2935514858471669E-2</v>
      </c>
      <c r="BP274" s="86">
        <f t="shared" si="203"/>
        <v>0.21305536885672005</v>
      </c>
      <c r="BQ274" s="86">
        <f t="shared" si="204"/>
        <v>13.503328023405755</v>
      </c>
      <c r="BR274" s="86">
        <f>BP274-$BP$258</f>
        <v>0.21290493366658611</v>
      </c>
      <c r="BS274" s="86">
        <f>BQ274-$BQ$258</f>
        <v>13.489291814950677</v>
      </c>
      <c r="BT274" s="89">
        <f t="shared" si="245"/>
        <v>4.5255518608235429E-2</v>
      </c>
      <c r="BU274" s="89">
        <f t="shared" si="245"/>
        <v>3.0752434888498623</v>
      </c>
      <c r="BV274" s="41">
        <f>1000*((BT274/BU274)/0.0112372-1)</f>
        <v>309.58571132873391</v>
      </c>
      <c r="BW274" s="89" t="e">
        <f t="shared" si="212"/>
        <v>#REF!</v>
      </c>
      <c r="BX274" s="42" t="e">
        <f>1-BW274</f>
        <v>#REF!</v>
      </c>
      <c r="BY274" s="89" t="e">
        <f>BW274*($X274-$X273)</f>
        <v>#REF!</v>
      </c>
      <c r="BZ274" s="89" t="e">
        <f>BX274*($X274-$X273)</f>
        <v>#REF!</v>
      </c>
      <c r="CA274" s="41">
        <f t="shared" si="246"/>
        <v>404.55407820549016</v>
      </c>
      <c r="CB274" s="89" t="e">
        <f t="shared" si="215"/>
        <v>#REF!</v>
      </c>
      <c r="CC274" s="89" t="e">
        <f t="shared" si="247"/>
        <v>#REF!</v>
      </c>
      <c r="CD274" s="41" t="e">
        <f t="shared" ref="CD274:CD283" si="251">CK274+CJ274</f>
        <v>#REF!</v>
      </c>
      <c r="CE274" s="41" t="e">
        <f t="shared" ref="CE274:CE283" si="252">CH274+CI274</f>
        <v>#REF!</v>
      </c>
      <c r="CF274" s="42" t="e">
        <f t="shared" ref="CF274:CF283" si="253">CK274*13.49+CJ274</f>
        <v>#REF!</v>
      </c>
      <c r="CG274" s="42" t="e">
        <f t="shared" ref="CG274:CG283" si="254">CH274*13.49+CI274</f>
        <v>#REF!</v>
      </c>
      <c r="CH274" s="42" t="e">
        <f t="shared" si="216"/>
        <v>#REF!</v>
      </c>
      <c r="CI274" s="89">
        <f t="shared" si="239"/>
        <v>7.3554063459521091</v>
      </c>
      <c r="CJ274" s="89">
        <f t="shared" si="240"/>
        <v>6.4587432475037447</v>
      </c>
      <c r="CK274" s="42" t="e">
        <f t="shared" si="217"/>
        <v>#REF!</v>
      </c>
      <c r="CM274" s="89" t="e">
        <f t="shared" si="218"/>
        <v>#REF!</v>
      </c>
      <c r="CN274" s="89">
        <f t="shared" si="219"/>
        <v>0.21426377839821417</v>
      </c>
    </row>
    <row r="275" spans="4:92" ht="14.4" x14ac:dyDescent="0.3">
      <c r="D275" s="22"/>
      <c r="E275" s="32">
        <v>42600.438888888886</v>
      </c>
      <c r="F275" s="21">
        <f t="shared" si="248"/>
        <v>2716.9631944444409</v>
      </c>
      <c r="G275" s="21">
        <f t="shared" si="249"/>
        <v>1190.9805555555504</v>
      </c>
      <c r="H275" s="21"/>
      <c r="I275" s="21">
        <v>1056</v>
      </c>
      <c r="J275" s="21">
        <v>29545</v>
      </c>
      <c r="K275" s="21">
        <v>28005</v>
      </c>
      <c r="L275" s="21">
        <v>10</v>
      </c>
      <c r="M275" s="51">
        <v>3.95</v>
      </c>
      <c r="N275" s="40"/>
      <c r="O275" s="40"/>
      <c r="P275" s="40"/>
      <c r="R275" s="22"/>
      <c r="S275" s="22"/>
      <c r="T275" s="22"/>
      <c r="U275" s="41">
        <f t="shared" si="191"/>
        <v>9.3963650742060076E-2</v>
      </c>
      <c r="V275" s="41">
        <f t="shared" si="192"/>
        <v>13.642900187187797</v>
      </c>
      <c r="W275" s="41">
        <f t="shared" si="193"/>
        <v>2.4233544632915143E-2</v>
      </c>
      <c r="X275" s="248">
        <f>W275+V275+SUM($U$257:U275)</f>
        <v>14.338314978561364</v>
      </c>
      <c r="Y275" s="104">
        <f>W275+V275+SUM($U$258:U275)-$X$258</f>
        <v>14.324128334916152</v>
      </c>
      <c r="Z275" s="42"/>
      <c r="AA275" s="1">
        <f t="shared" si="227"/>
        <v>1.0329461114040255E-2</v>
      </c>
      <c r="AB275" s="48">
        <f t="shared" si="194"/>
        <v>9.9130728840355828E-2</v>
      </c>
      <c r="AC275" s="48">
        <f t="shared" si="195"/>
        <v>14.393125728636436</v>
      </c>
      <c r="AD275" s="48">
        <f t="shared" si="196"/>
        <v>0.75828859681265715</v>
      </c>
      <c r="AE275" s="48">
        <f t="shared" si="197"/>
        <v>0.76031237133618401</v>
      </c>
      <c r="AF275" s="48">
        <f t="shared" si="198"/>
        <v>0.75828859681265715</v>
      </c>
      <c r="AG275" s="238">
        <f t="shared" si="199"/>
        <v>2.0237740371744314E-3</v>
      </c>
      <c r="AH275" s="48">
        <f t="shared" si="200"/>
        <v>4.8635236390630001E-10</v>
      </c>
      <c r="AI275" s="48">
        <f>AE275+AC275+SUM($AB$257:AB275)</f>
        <v>15.839823783659389</v>
      </c>
      <c r="AJ275" s="48">
        <f>AE275+AC275+SUM($AB$258:AB275)-$AI$258</f>
        <v>15.314106090282319</v>
      </c>
      <c r="AK275" s="41">
        <f t="shared" si="228"/>
        <v>1.3280996937331032E-2</v>
      </c>
      <c r="AL275" s="89"/>
      <c r="AM275" s="41">
        <v>370.38749999999999</v>
      </c>
      <c r="AN275" s="41">
        <v>9.5459415460177485E-2</v>
      </c>
      <c r="AO275" s="41"/>
      <c r="AP275" s="41"/>
      <c r="AQ275" s="41"/>
      <c r="AR275" s="41">
        <v>390.81150000000002</v>
      </c>
      <c r="AS275" s="41">
        <v>7.9903066274079559E-2</v>
      </c>
      <c r="AT275" s="41"/>
      <c r="AU275" s="41"/>
      <c r="AV275" s="42">
        <f t="shared" si="205"/>
        <v>0</v>
      </c>
      <c r="AW275" s="86">
        <f t="shared" si="206"/>
        <v>1.1530726964979471E-2</v>
      </c>
      <c r="AX275" s="86">
        <f t="shared" si="207"/>
        <v>0.74878164437120454</v>
      </c>
      <c r="AY275" s="86">
        <f t="shared" si="201"/>
        <v>0.24022321628383086</v>
      </c>
      <c r="AZ275" s="86">
        <f t="shared" si="202"/>
        <v>15.599600567375559</v>
      </c>
      <c r="BA275" s="86">
        <f>AY275-$AY$258</f>
        <v>0.23448774454184576</v>
      </c>
      <c r="BB275" s="86">
        <f>AZ275-$AZ$258</f>
        <v>15.079618345740473</v>
      </c>
      <c r="BC275" s="89">
        <f>BA275-BA274</f>
        <v>2.0020421332853894E-2</v>
      </c>
      <c r="BD275" s="89">
        <f>BB275-BB274</f>
        <v>1.4799360754936117</v>
      </c>
      <c r="BE275" s="41">
        <f>1000*(((BC275)/((BD275))/0.0112372-1))</f>
        <v>203.84935850909881</v>
      </c>
      <c r="BF275" s="89">
        <f t="shared" si="230"/>
        <v>0.71941428954298536</v>
      </c>
      <c r="BG275" s="89">
        <f>1-BF275</f>
        <v>0.28058571045701464</v>
      </c>
      <c r="BH275" s="89">
        <f>BF275*($AJ275-$AJ274)</f>
        <v>1.0790901375097968</v>
      </c>
      <c r="BI275" s="89">
        <f>BG275*($AJ275-$AJ274)</f>
        <v>0.4208663593166686</v>
      </c>
      <c r="BJ275" s="41">
        <f t="shared" si="244"/>
        <v>383.79478256158575</v>
      </c>
      <c r="BK275" s="89">
        <f t="shared" si="233"/>
        <v>0.49226426089540398</v>
      </c>
      <c r="BL275" s="89">
        <f t="shared" si="250"/>
        <v>0.50773573910459602</v>
      </c>
      <c r="BM275" s="104">
        <f t="shared" si="208"/>
        <v>0</v>
      </c>
      <c r="BN275" s="86">
        <f t="shared" si="209"/>
        <v>3.7291367309083833E-4</v>
      </c>
      <c r="BO275" s="86">
        <f t="shared" si="210"/>
        <v>2.3860630959824304E-2</v>
      </c>
      <c r="BP275" s="86">
        <f t="shared" si="203"/>
        <v>0.22064265816591347</v>
      </c>
      <c r="BQ275" s="86">
        <f t="shared" si="204"/>
        <v>14.11767232039545</v>
      </c>
      <c r="BR275" s="86">
        <f>BP275-$BP$258</f>
        <v>0.22049222297577953</v>
      </c>
      <c r="BS275" s="86">
        <f>BQ275-$BQ$258</f>
        <v>14.103636111940371</v>
      </c>
      <c r="BT275" s="89">
        <f>BR275-BR274</f>
        <v>7.5872893091934179E-3</v>
      </c>
      <c r="BU275" s="89">
        <f>BS275-BS274</f>
        <v>0.61434429698969417</v>
      </c>
      <c r="BV275" s="41">
        <f>1000*((BT275/BU275)/0.0112372-1)</f>
        <v>99.048107614023934</v>
      </c>
      <c r="BW275" s="89" t="e">
        <f t="shared" si="212"/>
        <v>#REF!</v>
      </c>
      <c r="BX275" s="42" t="e">
        <f>1-BW275</f>
        <v>#REF!</v>
      </c>
      <c r="BY275" s="89" t="e">
        <f>BW275*($X275-$X274)</f>
        <v>#REF!</v>
      </c>
      <c r="BZ275" s="89" t="e">
        <f>BX275*($X275-$X274)</f>
        <v>#REF!</v>
      </c>
      <c r="CA275" s="41">
        <f t="shared" si="246"/>
        <v>391.24645673543034</v>
      </c>
      <c r="CB275" s="89" t="e">
        <f t="shared" si="215"/>
        <v>#REF!</v>
      </c>
      <c r="CC275" s="89" t="e">
        <f t="shared" si="247"/>
        <v>#REF!</v>
      </c>
      <c r="CD275" s="41" t="e">
        <f t="shared" si="251"/>
        <v>#REF!</v>
      </c>
      <c r="CE275" s="41" t="e">
        <f t="shared" si="252"/>
        <v>#REF!</v>
      </c>
      <c r="CF275" s="42" t="e">
        <f t="shared" si="253"/>
        <v>#REF!</v>
      </c>
      <c r="CG275" s="42" t="e">
        <f t="shared" si="254"/>
        <v>#REF!</v>
      </c>
      <c r="CH275" s="42" t="e">
        <f t="shared" ref="CH275:CH283" si="255">CC275*$Y275</f>
        <v>#REF!</v>
      </c>
      <c r="CI275" s="89">
        <f t="shared" ref="CI275:CI283" si="256">BL275*$AJ275</f>
        <v>7.7755189744756885</v>
      </c>
      <c r="CJ275" s="89">
        <f t="shared" ref="CJ275:CJ283" si="257">BK275*$AJ275</f>
        <v>7.5385871158066307</v>
      </c>
      <c r="CK275" s="42" t="e">
        <f t="shared" ref="CK275:CK283" si="258">CB275*$Y275</f>
        <v>#REF!</v>
      </c>
      <c r="CM275" s="89" t="e">
        <f t="shared" si="218"/>
        <v>#REF!</v>
      </c>
      <c r="CN275" s="89">
        <f t="shared" si="219"/>
        <v>0.22650170447687404</v>
      </c>
    </row>
    <row r="276" spans="4:92" ht="14.4" x14ac:dyDescent="0.3">
      <c r="D276" s="22"/>
      <c r="E276" s="32">
        <v>42800.568055555559</v>
      </c>
      <c r="F276" s="21">
        <f t="shared" si="248"/>
        <v>2917.0923611111139</v>
      </c>
      <c r="G276" s="21">
        <f t="shared" si="249"/>
        <v>1391.1097222222234</v>
      </c>
      <c r="H276" s="47"/>
      <c r="I276" s="21">
        <v>1035</v>
      </c>
      <c r="J276" s="21">
        <v>24077</v>
      </c>
      <c r="K276" s="21">
        <v>25389</v>
      </c>
      <c r="L276" s="21">
        <v>44</v>
      </c>
      <c r="M276" s="51">
        <v>3.95</v>
      </c>
      <c r="N276" s="40"/>
      <c r="O276" s="40"/>
      <c r="P276" s="40"/>
      <c r="R276" s="22"/>
      <c r="S276" s="22"/>
      <c r="T276" s="22"/>
      <c r="U276" s="41">
        <f t="shared" si="191"/>
        <v>8.3492282161272552E-2</v>
      </c>
      <c r="V276" s="41">
        <f t="shared" si="192"/>
        <v>12.122526774248536</v>
      </c>
      <c r="W276" s="41">
        <f t="shared" si="193"/>
        <v>2.1532943114495936E-2</v>
      </c>
      <c r="X276" s="248">
        <f>W276+V276+SUM($U$257:U276)</f>
        <v>12.898733246264955</v>
      </c>
      <c r="Y276" s="104">
        <f>W276+V276+SUM($U$258:U276)-$X$258</f>
        <v>12.884546602619743</v>
      </c>
      <c r="Z276" s="42"/>
      <c r="AA276" s="1">
        <f t="shared" ref="AA276:AA283" si="259">LINEST(Y273:Y276,F273:F276,TRUE,TRUE)</f>
        <v>4.5427031821812947E-3</v>
      </c>
      <c r="AB276" s="48">
        <f t="shared" si="194"/>
        <v>7.9177741446963615E-2</v>
      </c>
      <c r="AC276" s="48">
        <f t="shared" si="195"/>
        <v>11.496084018416717</v>
      </c>
      <c r="AD276" s="48">
        <f t="shared" si="196"/>
        <v>0.60566061768095758</v>
      </c>
      <c r="AE276" s="48">
        <f t="shared" si="197"/>
        <v>0.60727704780151892</v>
      </c>
      <c r="AF276" s="48">
        <f t="shared" si="198"/>
        <v>0.60566061768095747</v>
      </c>
      <c r="AG276" s="238">
        <f t="shared" si="199"/>
        <v>1.6164297321018238E-3</v>
      </c>
      <c r="AH276" s="48">
        <f t="shared" si="200"/>
        <v>3.8845958434854133E-10</v>
      </c>
      <c r="AI276" s="48">
        <f>AE276+AC276+SUM($AB$257:AB276)</f>
        <v>12.868924491351969</v>
      </c>
      <c r="AJ276" s="48">
        <f>AE276+AC276+SUM($AB$258:AB276)-$AI$258</f>
        <v>12.343206797974899</v>
      </c>
      <c r="AK276" s="41">
        <f t="shared" ref="AK276:AK283" si="260">LINEST(AJ273:AJ276,F273:F276,TRUE,TRUE)</f>
        <v>5.1615932754472214E-3</v>
      </c>
      <c r="AL276" s="86"/>
      <c r="AM276">
        <v>346.69550000000004</v>
      </c>
      <c r="AN276">
        <v>1.2020815280168415E-2</v>
      </c>
      <c r="AR276">
        <v>370.96949999999998</v>
      </c>
      <c r="AS276">
        <v>0.13647160876899209</v>
      </c>
      <c r="AT276"/>
      <c r="AU276"/>
      <c r="AV276" s="42">
        <f t="shared" si="205"/>
        <v>0</v>
      </c>
      <c r="AW276" s="86">
        <f t="shared" si="206"/>
        <v>9.0529767173523172E-3</v>
      </c>
      <c r="AX276" s="86">
        <f t="shared" si="207"/>
        <v>0.59822407108416653</v>
      </c>
      <c r="AY276" s="86">
        <f t="shared" si="201"/>
        <v>0.19184336740428176</v>
      </c>
      <c r="AZ276" s="86">
        <f t="shared" si="202"/>
        <v>12.677081123947687</v>
      </c>
      <c r="BA276" s="86">
        <f>AY276-$AY$258</f>
        <v>0.18610789566229666</v>
      </c>
      <c r="BB276" s="86">
        <f>AZ276-$AZ$258</f>
        <v>12.157098902312601</v>
      </c>
      <c r="BC276" s="89"/>
      <c r="BD276" s="89"/>
      <c r="BE276" s="41"/>
      <c r="BF276" s="89"/>
      <c r="BG276" s="89"/>
      <c r="BH276" s="89"/>
      <c r="BI276" s="89"/>
      <c r="BJ276" s="41">
        <f t="shared" si="244"/>
        <v>362.31248944894844</v>
      </c>
      <c r="BK276" s="89">
        <f t="shared" si="233"/>
        <v>0.51938194683627004</v>
      </c>
      <c r="BL276" s="89">
        <f t="shared" si="250"/>
        <v>0.48061805316372996</v>
      </c>
      <c r="BM276" s="104">
        <f t="shared" si="208"/>
        <v>0</v>
      </c>
      <c r="BN276" s="86">
        <f t="shared" si="209"/>
        <v>3.2670037423930982E-4</v>
      </c>
      <c r="BO276" s="86">
        <f t="shared" si="210"/>
        <v>2.1206242740256627E-2</v>
      </c>
      <c r="BP276" s="86">
        <f t="shared" si="203"/>
        <v>0.19570111509424448</v>
      </c>
      <c r="BQ276" s="86">
        <f t="shared" si="204"/>
        <v>12.70303213117071</v>
      </c>
      <c r="BR276" s="86">
        <f>BP276-$BP$258</f>
        <v>0.19555067990411054</v>
      </c>
      <c r="BS276" s="86">
        <f>BQ276-$BQ$258</f>
        <v>12.688995922715632</v>
      </c>
      <c r="BT276" s="89"/>
      <c r="BU276" s="89"/>
      <c r="BV276" s="41"/>
      <c r="BW276" s="89"/>
      <c r="BX276" s="42"/>
      <c r="BY276" s="89"/>
      <c r="BZ276" s="89"/>
      <c r="CA276" s="41">
        <f t="shared" si="246"/>
        <v>371.43099948415517</v>
      </c>
      <c r="CB276" s="89" t="e">
        <f t="shared" si="215"/>
        <v>#REF!</v>
      </c>
      <c r="CC276" s="89" t="e">
        <f t="shared" si="247"/>
        <v>#REF!</v>
      </c>
      <c r="CD276" s="41" t="e">
        <f t="shared" si="251"/>
        <v>#REF!</v>
      </c>
      <c r="CE276" s="41" t="e">
        <f t="shared" si="252"/>
        <v>#REF!</v>
      </c>
      <c r="CF276" s="42" t="e">
        <f t="shared" si="253"/>
        <v>#REF!</v>
      </c>
      <c r="CG276" s="42" t="e">
        <f t="shared" si="254"/>
        <v>#REF!</v>
      </c>
      <c r="CH276" s="42" t="e">
        <f t="shared" si="255"/>
        <v>#REF!</v>
      </c>
      <c r="CI276" s="89">
        <f t="shared" si="256"/>
        <v>5.9323680210400127</v>
      </c>
      <c r="CJ276" s="89">
        <f t="shared" si="257"/>
        <v>6.4108387769348862</v>
      </c>
      <c r="CK276" s="42" t="e">
        <f t="shared" si="258"/>
        <v>#REF!</v>
      </c>
      <c r="CM276" s="89" t="e">
        <f t="shared" si="218"/>
        <v>#REF!</v>
      </c>
      <c r="CN276" s="89">
        <f t="shared" si="219"/>
        <v>0.17281051885546581</v>
      </c>
    </row>
    <row r="277" spans="4:92" ht="14.4" x14ac:dyDescent="0.3">
      <c r="D277" s="47" t="s">
        <v>126</v>
      </c>
      <c r="E277" s="32">
        <v>42810.421527777777</v>
      </c>
      <c r="F277" s="21">
        <f t="shared" si="248"/>
        <v>2926.9458333333314</v>
      </c>
      <c r="G277" s="21">
        <f t="shared" si="249"/>
        <v>1400.9631944444409</v>
      </c>
      <c r="H277" s="47">
        <v>5</v>
      </c>
      <c r="I277" s="21">
        <v>1072</v>
      </c>
      <c r="J277" s="21">
        <v>21700</v>
      </c>
      <c r="K277" s="21">
        <v>23128</v>
      </c>
      <c r="L277" s="21">
        <v>9</v>
      </c>
      <c r="M277" s="51">
        <v>3.95</v>
      </c>
      <c r="N277" s="40"/>
      <c r="O277" s="40"/>
      <c r="P277" s="40"/>
      <c r="R277" s="22"/>
      <c r="S277" s="22"/>
      <c r="T277" s="22"/>
      <c r="U277" s="41">
        <f t="shared" si="191"/>
        <v>7.8775877717874213E-2</v>
      </c>
      <c r="V277" s="41">
        <f t="shared" si="192"/>
        <v>11.437736064697168</v>
      </c>
      <c r="W277" s="41">
        <f t="shared" si="193"/>
        <v>2.0316566391333859E-2</v>
      </c>
      <c r="X277" s="248">
        <f>W277+V277+SUM($U$257:U277)</f>
        <v>12.291502037708298</v>
      </c>
      <c r="Y277" s="104">
        <f>W277+V277+SUM($U$258:U277)-$X$258</f>
        <v>12.277315394063086</v>
      </c>
      <c r="Z277" s="42"/>
      <c r="AA277" s="1">
        <f t="shared" si="259"/>
        <v>-4.5936483236398776E-3</v>
      </c>
      <c r="AB277" s="48">
        <f t="shared" si="194"/>
        <v>7.3911991805511529E-2</v>
      </c>
      <c r="AC277" s="48">
        <f t="shared" si="195"/>
        <v>10.731532021961627</v>
      </c>
      <c r="AD277" s="48">
        <f t="shared" si="196"/>
        <v>0.56538089863224672</v>
      </c>
      <c r="AE277" s="48">
        <f t="shared" si="197"/>
        <v>0.56688982737461502</v>
      </c>
      <c r="AF277" s="48">
        <f t="shared" si="198"/>
        <v>0.56538089863224683</v>
      </c>
      <c r="AG277" s="238">
        <f t="shared" si="199"/>
        <v>1.5089283797432302E-3</v>
      </c>
      <c r="AH277" s="48">
        <f t="shared" si="200"/>
        <v>3.6262491314398151E-10</v>
      </c>
      <c r="AI277" s="48">
        <f>AE277+AC277+SUM($AB$257:AB277)</f>
        <v>12.137897266275486</v>
      </c>
      <c r="AJ277" s="48">
        <f>AE277+AC277+SUM($AB$258:AB277)-$AI$258</f>
        <v>11.612179572898416</v>
      </c>
      <c r="AK277" s="41">
        <f t="shared" si="260"/>
        <v>-7.9880475565302783E-3</v>
      </c>
      <c r="AL277" s="86"/>
      <c r="AM277">
        <v>346.69550000000004</v>
      </c>
      <c r="AN277">
        <v>1.2020815280168415E-2</v>
      </c>
      <c r="AQ277"/>
      <c r="AR277">
        <v>370.96949999999998</v>
      </c>
      <c r="AS277">
        <v>0.13647160876899209</v>
      </c>
      <c r="AT277"/>
      <c r="AU277"/>
      <c r="AV277" s="42">
        <f t="shared" si="205"/>
        <v>0</v>
      </c>
      <c r="AW277" s="86">
        <f t="shared" si="206"/>
        <v>8.4509046194079247E-3</v>
      </c>
      <c r="AX277" s="86">
        <f t="shared" si="207"/>
        <v>0.55843892275520712</v>
      </c>
      <c r="AY277" s="86">
        <f t="shared" si="201"/>
        <v>0.18094558611594452</v>
      </c>
      <c r="AZ277" s="86">
        <f t="shared" si="202"/>
        <v>11.956951680159541</v>
      </c>
      <c r="BA277" s="86">
        <f>AY277-$AY$258</f>
        <v>0.17521011437395942</v>
      </c>
      <c r="BB277" s="86">
        <f>AZ277-$AZ$258</f>
        <v>11.436969458524455</v>
      </c>
      <c r="BC277" s="89"/>
      <c r="BD277" s="89"/>
      <c r="BE277" s="41"/>
      <c r="BF277" s="89"/>
      <c r="BG277" s="89"/>
      <c r="BH277" s="89"/>
      <c r="BI277" s="89"/>
      <c r="BJ277" s="41">
        <f t="shared" si="244"/>
        <v>363.29581409332201</v>
      </c>
      <c r="BK277" s="89">
        <f t="shared" si="233"/>
        <v>0.51814066925271685</v>
      </c>
      <c r="BL277" s="89">
        <f t="shared" si="250"/>
        <v>0.48185933074728315</v>
      </c>
      <c r="BM277" s="104">
        <f t="shared" si="208"/>
        <v>0</v>
      </c>
      <c r="BN277" s="86">
        <f t="shared" si="209"/>
        <v>3.082453619095966E-4</v>
      </c>
      <c r="BO277" s="86">
        <f t="shared" si="210"/>
        <v>2.0008321029424261E-2</v>
      </c>
      <c r="BP277" s="86">
        <f t="shared" si="203"/>
        <v>0.1864881309689255</v>
      </c>
      <c r="BQ277" s="86">
        <f t="shared" si="204"/>
        <v>12.105013906739373</v>
      </c>
      <c r="BR277" s="86">
        <f>BP277-$BP$258</f>
        <v>0.18633769577879156</v>
      </c>
      <c r="BS277" s="86">
        <f>BQ277-$BQ$258</f>
        <v>12.090977698284295</v>
      </c>
      <c r="BT277" s="89"/>
      <c r="BU277" s="89"/>
      <c r="BV277" s="41"/>
      <c r="BW277" s="89"/>
      <c r="BX277" s="42"/>
      <c r="BY277" s="89"/>
      <c r="BZ277" s="89"/>
      <c r="CA277" s="41">
        <f t="shared" si="246"/>
        <v>371.45382519014669</v>
      </c>
      <c r="CB277" s="89" t="e">
        <f t="shared" si="215"/>
        <v>#REF!</v>
      </c>
      <c r="CC277" s="89" t="e">
        <f t="shared" si="247"/>
        <v>#REF!</v>
      </c>
      <c r="CD277" s="41" t="e">
        <f t="shared" si="251"/>
        <v>#REF!</v>
      </c>
      <c r="CE277" s="41" t="e">
        <f t="shared" si="252"/>
        <v>#REF!</v>
      </c>
      <c r="CF277" s="42" t="e">
        <f t="shared" si="253"/>
        <v>#REF!</v>
      </c>
      <c r="CG277" s="42" t="e">
        <f t="shared" si="254"/>
        <v>#REF!</v>
      </c>
      <c r="CH277" s="42" t="e">
        <f t="shared" si="255"/>
        <v>#REF!</v>
      </c>
      <c r="CI277" s="89">
        <f t="shared" si="256"/>
        <v>5.5954370775141031</v>
      </c>
      <c r="CJ277" s="89">
        <f t="shared" si="257"/>
        <v>6.0167424953843129</v>
      </c>
      <c r="CK277" s="42" t="e">
        <f t="shared" si="258"/>
        <v>#REF!</v>
      </c>
      <c r="CM277" s="89" t="e">
        <f t="shared" si="218"/>
        <v>#REF!</v>
      </c>
      <c r="CN277" s="89">
        <f t="shared" si="219"/>
        <v>0.16299568421225588</v>
      </c>
    </row>
    <row r="278" spans="4:92" ht="14.4" x14ac:dyDescent="0.3">
      <c r="D278" s="22"/>
      <c r="E278" s="32">
        <v>42811.425694444442</v>
      </c>
      <c r="F278" s="21">
        <f t="shared" si="248"/>
        <v>2927.9499999999971</v>
      </c>
      <c r="G278" s="21">
        <f t="shared" si="249"/>
        <v>1401.9673611111066</v>
      </c>
      <c r="H278" s="47"/>
      <c r="I278" s="21">
        <v>1039</v>
      </c>
      <c r="J278" s="21">
        <v>2912</v>
      </c>
      <c r="K278" s="21">
        <v>89.25</v>
      </c>
      <c r="L278" s="21">
        <v>8</v>
      </c>
      <c r="M278" s="51">
        <v>3.95</v>
      </c>
      <c r="N278" s="40"/>
      <c r="O278" s="40"/>
      <c r="P278" s="40"/>
      <c r="R278" s="22"/>
      <c r="S278" s="22"/>
      <c r="T278" s="22"/>
      <c r="U278" s="41">
        <f t="shared" si="191"/>
        <v>2.9463488006907881E-4</v>
      </c>
      <c r="V278" s="41">
        <f t="shared" si="192"/>
        <v>4.2779034538376018E-2</v>
      </c>
      <c r="W278" s="41">
        <f t="shared" si="193"/>
        <v>7.5987336168618959E-5</v>
      </c>
      <c r="X278" s="249">
        <f>W278+V278+SUM($U$278:U278)</f>
        <v>4.314965675461372E-2</v>
      </c>
      <c r="Y278" s="256">
        <f>W278+V278+SUM($U$278:U278)-$X$278+$Y$277</f>
        <v>12.277315394063086</v>
      </c>
      <c r="Z278" s="42"/>
      <c r="AA278" s="1">
        <f t="shared" si="259"/>
        <v>-9.0189494583850019E-3</v>
      </c>
      <c r="AB278" s="48">
        <f t="shared" si="194"/>
        <v>9.6131851065675896E-3</v>
      </c>
      <c r="AC278" s="48">
        <f t="shared" si="195"/>
        <v>1.3957708523893664</v>
      </c>
      <c r="AD278" s="48">
        <f t="shared" si="196"/>
        <v>7.3534904167797371E-2</v>
      </c>
      <c r="AE278" s="48">
        <f t="shared" si="197"/>
        <v>7.3731159348569289E-2</v>
      </c>
      <c r="AF278" s="48">
        <f t="shared" si="198"/>
        <v>7.3534904167797344E-2</v>
      </c>
      <c r="AG278" s="238">
        <f t="shared" si="199"/>
        <v>1.9625513360800961E-4</v>
      </c>
      <c r="AH278" s="48">
        <f t="shared" si="200"/>
        <v>4.7163935501547961E-11</v>
      </c>
      <c r="AI278" s="84">
        <f>AE278+AC278+SUM($AB$278:AB278)</f>
        <v>1.4791151968445031</v>
      </c>
      <c r="AJ278" s="84">
        <f>AE278+AC278+SUM($AB$278:AB278)-$AI$278+$AJ$277</f>
        <v>11.612179572898416</v>
      </c>
      <c r="AK278" s="41">
        <f t="shared" si="260"/>
        <v>-1.6823187428583995E-2</v>
      </c>
      <c r="AL278" s="86"/>
      <c r="AM278">
        <v>346.69550000000004</v>
      </c>
      <c r="AN278">
        <v>1.2020815280168415E-2</v>
      </c>
      <c r="AQ278"/>
      <c r="AR278">
        <v>370.96949999999998</v>
      </c>
      <c r="AS278">
        <v>0.13647160876899209</v>
      </c>
      <c r="AT278">
        <f>(1/(1/((AM278/1000+1)*0.0112372)+1))*AI278</f>
        <v>2.2049895492990478E-2</v>
      </c>
      <c r="AU278">
        <f>(1-(1/(1/((AM278/1000+1)*0.0112372)+1)))*AI278</f>
        <v>1.4570653013515125</v>
      </c>
      <c r="AV278" s="42">
        <f t="shared" si="205"/>
        <v>0</v>
      </c>
      <c r="AW278" s="86">
        <f t="shared" si="206"/>
        <v>1.0991465449623763E-3</v>
      </c>
      <c r="AX278" s="86">
        <f t="shared" si="207"/>
        <v>7.2632012803606913E-2</v>
      </c>
      <c r="AY278" s="86">
        <f t="shared" si="201"/>
        <v>2.2049895492990478E-2</v>
      </c>
      <c r="AZ278" s="86">
        <f t="shared" si="202"/>
        <v>1.4570653013515125</v>
      </c>
      <c r="BA278" s="93">
        <f t="shared" ref="BA278:BA283" si="261">AY278-$AT$278+$BA$277</f>
        <v>0.17521011437395942</v>
      </c>
      <c r="BB278" s="93">
        <f t="shared" ref="BB278:BB283" si="262">AZ278-$AU$278+$BB$277</f>
        <v>11.436969458524455</v>
      </c>
      <c r="BC278" s="89"/>
      <c r="BD278" s="89"/>
      <c r="BE278" s="41"/>
      <c r="BF278" s="89"/>
      <c r="BG278" s="89"/>
      <c r="BH278" s="89"/>
      <c r="BI278" s="89"/>
      <c r="BJ278" s="41">
        <f t="shared" si="244"/>
        <v>363.29581409332201</v>
      </c>
      <c r="BK278" s="89">
        <f t="shared" si="233"/>
        <v>0.51814066925271685</v>
      </c>
      <c r="BL278" s="89">
        <f t="shared" si="250"/>
        <v>0.48185933074728315</v>
      </c>
      <c r="BM278" s="104">
        <f t="shared" si="208"/>
        <v>-2.2833090363279851E-2</v>
      </c>
      <c r="BN278" s="86">
        <f t="shared" si="209"/>
        <v>1.1528889029119226E-6</v>
      </c>
      <c r="BO278" s="86">
        <f t="shared" si="210"/>
        <v>7.4834447265707037E-5</v>
      </c>
      <c r="BP278" s="86">
        <f t="shared" si="203"/>
        <v>6.5467172485771281E-4</v>
      </c>
      <c r="BQ278" s="86">
        <f t="shared" si="204"/>
        <v>4.2494985029756009E-2</v>
      </c>
      <c r="BR278" s="93">
        <f t="shared" ref="BR278:BR283" si="263">BP278-$BN$277+$BR$277</f>
        <v>0.18668412214173968</v>
      </c>
      <c r="BS278" s="93">
        <f t="shared" ref="BS278:BS283" si="264">BQ278-$BO$277+$BS$277</f>
        <v>12.113464362284626</v>
      </c>
      <c r="BT278" s="89"/>
      <c r="BU278" s="89"/>
      <c r="BV278" s="41"/>
      <c r="BW278" s="89"/>
      <c r="BX278" s="42"/>
      <c r="BY278" s="89"/>
      <c r="BZ278" s="89"/>
      <c r="CA278" s="41">
        <f t="shared" si="246"/>
        <v>371.45292611969995</v>
      </c>
      <c r="CB278" s="89" t="e">
        <f t="shared" si="215"/>
        <v>#REF!</v>
      </c>
      <c r="CC278" s="89" t="e">
        <f t="shared" si="247"/>
        <v>#REF!</v>
      </c>
      <c r="CD278" s="41" t="e">
        <f t="shared" si="251"/>
        <v>#REF!</v>
      </c>
      <c r="CE278" s="41" t="e">
        <f t="shared" si="252"/>
        <v>#REF!</v>
      </c>
      <c r="CF278" s="42" t="e">
        <f t="shared" si="253"/>
        <v>#REF!</v>
      </c>
      <c r="CG278" s="42" t="e">
        <f t="shared" si="254"/>
        <v>#REF!</v>
      </c>
      <c r="CH278" s="42" t="e">
        <f t="shared" si="255"/>
        <v>#REF!</v>
      </c>
      <c r="CI278" s="89">
        <f t="shared" si="256"/>
        <v>5.5954370775141031</v>
      </c>
      <c r="CJ278" s="89">
        <f t="shared" si="257"/>
        <v>6.0167424953843129</v>
      </c>
      <c r="CK278" s="42" t="e">
        <f t="shared" si="258"/>
        <v>#REF!</v>
      </c>
      <c r="CM278" s="89" t="e">
        <f t="shared" si="218"/>
        <v>#REF!</v>
      </c>
      <c r="CN278" s="89">
        <f t="shared" si="219"/>
        <v>0.16299568421225588</v>
      </c>
    </row>
    <row r="279" spans="4:92" ht="14.4" x14ac:dyDescent="0.3">
      <c r="D279" s="22"/>
      <c r="E279" s="32">
        <v>42947.585416666669</v>
      </c>
      <c r="F279" s="21">
        <f t="shared" si="248"/>
        <v>3064.1097222222234</v>
      </c>
      <c r="G279" s="21">
        <f t="shared" si="249"/>
        <v>1538.1270833333328</v>
      </c>
      <c r="H279" s="47"/>
      <c r="I279" s="21">
        <v>1027</v>
      </c>
      <c r="J279" s="21">
        <v>8436</v>
      </c>
      <c r="K279" s="21">
        <v>1600</v>
      </c>
      <c r="L279" s="21">
        <v>8</v>
      </c>
      <c r="M279" s="51">
        <v>3.95</v>
      </c>
      <c r="N279" s="40"/>
      <c r="O279" s="40"/>
      <c r="P279" s="40"/>
      <c r="R279" s="22"/>
      <c r="S279" s="22"/>
      <c r="T279" s="22"/>
      <c r="U279" s="41">
        <f t="shared" si="191"/>
        <v>5.2209653748029657E-3</v>
      </c>
      <c r="V279" s="41">
        <f t="shared" si="192"/>
        <v>0.75804961734332421</v>
      </c>
      <c r="W279" s="41">
        <f t="shared" si="193"/>
        <v>1.3465047008923649E-3</v>
      </c>
      <c r="X279" s="248">
        <f>W279+V279+SUM($U$278:U279)</f>
        <v>0.76491172229908866</v>
      </c>
      <c r="Y279" s="104">
        <f>W279+V279+SUM($U$278:U279)-$X$278+$Y$277</f>
        <v>12.999077459607561</v>
      </c>
      <c r="Z279" s="42"/>
      <c r="AA279" s="1">
        <f t="shared" si="259"/>
        <v>3.4052772212896749E-3</v>
      </c>
      <c r="AB279" s="48">
        <f t="shared" si="194"/>
        <v>2.7527539938648638E-2</v>
      </c>
      <c r="AC279" s="48">
        <f t="shared" si="195"/>
        <v>3.996816607442677</v>
      </c>
      <c r="AD279" s="48">
        <f t="shared" si="196"/>
        <v>0.21056860852297693</v>
      </c>
      <c r="AE279" s="48">
        <f t="shared" si="197"/>
        <v>0.2111305889973959</v>
      </c>
      <c r="AF279" s="48">
        <f t="shared" si="198"/>
        <v>0.2105686085229769</v>
      </c>
      <c r="AG279" s="238">
        <f t="shared" si="199"/>
        <v>5.619803393641569E-4</v>
      </c>
      <c r="AH279" s="48">
        <f t="shared" si="200"/>
        <v>1.3505483393799687E-10</v>
      </c>
      <c r="AI279" s="48">
        <f>AE279+AC279+SUM($AB$278:AB279)</f>
        <v>4.2450879214852888</v>
      </c>
      <c r="AJ279" s="48">
        <f>AE279+AC279+SUM($AB$278:AB279)-$AI$278+$AJ$277</f>
        <v>14.378152297539202</v>
      </c>
      <c r="AK279" s="41">
        <f t="shared" si="260"/>
        <v>1.7573102005502168E-2</v>
      </c>
      <c r="AL279" s="86"/>
      <c r="AM279">
        <v>304.22000000000003</v>
      </c>
      <c r="AN279">
        <v>0.42</v>
      </c>
      <c r="AR279" s="25">
        <v>144.13999999999999</v>
      </c>
      <c r="AS279" s="25">
        <v>0.06</v>
      </c>
      <c r="AT279"/>
      <c r="AU279"/>
      <c r="AV279" s="42">
        <f>AJ279-BA279-BB279</f>
        <v>0</v>
      </c>
      <c r="AW279" s="86">
        <f>(1/(1/((AM279/1000+1)*0.0112372)+1))*AE279</f>
        <v>3.049589554763052E-3</v>
      </c>
      <c r="AX279" s="86">
        <f>(1-(1/(1/((AM279/1000+1)*0.0112372)+1)))*AE279</f>
        <v>0.20808099944263284</v>
      </c>
      <c r="AY279" s="86">
        <f>(1/(1/((AM279/1000+1)*0.0112372)+1))*AI279</f>
        <v>6.1316438541134402E-2</v>
      </c>
      <c r="AZ279" s="86">
        <f>(1-(1/(1/((AM279/1000+1)*0.0112372)+1)))*AI279</f>
        <v>4.1837714829441541</v>
      </c>
      <c r="BA279" s="86">
        <f t="shared" si="261"/>
        <v>0.21447665742210334</v>
      </c>
      <c r="BB279" s="86">
        <f t="shared" si="262"/>
        <v>14.163675640117097</v>
      </c>
      <c r="BC279" s="89"/>
      <c r="BD279" s="89"/>
      <c r="BE279" s="41"/>
      <c r="BF279" s="89"/>
      <c r="BG279" s="89"/>
      <c r="BH279" s="89"/>
      <c r="BI279" s="89"/>
      <c r="BJ279" s="41">
        <f t="shared" si="244"/>
        <v>347.55329284785597</v>
      </c>
      <c r="BK279" s="89">
        <f t="shared" si="233"/>
        <v>0.53801288423524252</v>
      </c>
      <c r="BL279" s="89">
        <f t="shared" si="250"/>
        <v>0.46198711576475748</v>
      </c>
      <c r="BM279" s="104">
        <f>Y279-BR279-BS279</f>
        <v>-2.2833090363279851E-2</v>
      </c>
      <c r="BN279" s="86">
        <f>(1/(1/((AR279/1000+1)*0.0112372)+1))*W279</f>
        <v>1.7092163939362467E-5</v>
      </c>
      <c r="BO279" s="86">
        <f>(1-(1/(1/((AR279/1000+1)*0.0112372)+1)))*W279</f>
        <v>1.3294125369530023E-3</v>
      </c>
      <c r="BP279" s="86">
        <f>(1/(1/((AR279/1000+1)*0.0112372)+1))*X279</f>
        <v>9.709581071652873E-3</v>
      </c>
      <c r="BQ279" s="86">
        <f>(1-(1/(1/((AR279/1000+1)*0.0112372)+1)))*X279</f>
        <v>0.75520214122743579</v>
      </c>
      <c r="BR279" s="86">
        <f t="shared" si="263"/>
        <v>0.19573903148853483</v>
      </c>
      <c r="BS279" s="86">
        <f t="shared" si="264"/>
        <v>12.826171518482306</v>
      </c>
      <c r="BT279" s="89"/>
      <c r="BU279" s="89"/>
      <c r="BV279" s="41"/>
      <c r="BW279" s="89"/>
      <c r="BX279" s="42"/>
      <c r="BY279" s="89"/>
      <c r="BZ279" s="89"/>
      <c r="CA279" s="41">
        <f t="shared" si="246"/>
        <v>358.07039298413315</v>
      </c>
      <c r="CB279" s="89" t="e">
        <f t="shared" si="215"/>
        <v>#REF!</v>
      </c>
      <c r="CC279" s="89" t="e">
        <f t="shared" si="247"/>
        <v>#REF!</v>
      </c>
      <c r="CD279" s="41" t="e">
        <f t="shared" si="251"/>
        <v>#REF!</v>
      </c>
      <c r="CE279" s="41" t="e">
        <f t="shared" si="252"/>
        <v>#REF!</v>
      </c>
      <c r="CF279" s="42" t="e">
        <f t="shared" si="253"/>
        <v>#REF!</v>
      </c>
      <c r="CG279" s="42" t="e">
        <f t="shared" si="254"/>
        <v>#REF!</v>
      </c>
      <c r="CH279" s="42" t="e">
        <f t="shared" si="255"/>
        <v>#REF!</v>
      </c>
      <c r="CI279" s="89">
        <f t="shared" si="256"/>
        <v>6.6425211099665571</v>
      </c>
      <c r="CJ279" s="89">
        <f t="shared" si="257"/>
        <v>7.7356311875726451</v>
      </c>
      <c r="CK279" s="42" t="e">
        <f t="shared" si="258"/>
        <v>#REF!</v>
      </c>
      <c r="CM279" s="89" t="e">
        <f t="shared" si="218"/>
        <v>#REF!</v>
      </c>
      <c r="CN279" s="89">
        <f t="shared" si="219"/>
        <v>0.19349735475791766</v>
      </c>
    </row>
    <row r="280" spans="4:92" ht="14.4" x14ac:dyDescent="0.3">
      <c r="D280" s="22"/>
      <c r="E280" s="32">
        <v>42955.427777777775</v>
      </c>
      <c r="F280" s="21">
        <f t="shared" si="248"/>
        <v>3071.9520833333299</v>
      </c>
      <c r="G280" s="21">
        <f>E280-E$258</f>
        <v>1545.9694444444394</v>
      </c>
      <c r="H280" s="47"/>
      <c r="I280" s="21">
        <v>1023</v>
      </c>
      <c r="J280" s="21">
        <v>8756</v>
      </c>
      <c r="K280" s="21">
        <v>1655</v>
      </c>
      <c r="L280" s="21">
        <v>9</v>
      </c>
      <c r="M280" s="51">
        <v>3.95</v>
      </c>
      <c r="N280" s="40"/>
      <c r="O280" s="40"/>
      <c r="P280" s="40"/>
      <c r="R280" s="22"/>
      <c r="S280" s="22"/>
      <c r="T280" s="22"/>
      <c r="U280" s="41">
        <f t="shared" si="191"/>
        <v>5.3794022287553464E-3</v>
      </c>
      <c r="V280" s="41">
        <f t="shared" si="192"/>
        <v>0.78105359991928869</v>
      </c>
      <c r="W280" s="41">
        <f t="shared" si="193"/>
        <v>1.3873661035883229E-3</v>
      </c>
      <c r="X280" s="248">
        <f>W280+V280+SUM($U$278:U280)</f>
        <v>0.79333596850650445</v>
      </c>
      <c r="Y280" s="104">
        <f>W280+V280+SUM($U$278:U280)-$X$278+$Y$277</f>
        <v>13.027501705814977</v>
      </c>
      <c r="Z280" s="42"/>
      <c r="AA280" s="1">
        <f t="shared" si="259"/>
        <v>5.2325227361912649E-3</v>
      </c>
      <c r="AB280" s="48">
        <f t="shared" si="194"/>
        <v>2.8460450703916503E-2</v>
      </c>
      <c r="AC280" s="48">
        <f t="shared" si="195"/>
        <v>4.1322690760684537</v>
      </c>
      <c r="AD280" s="48">
        <f t="shared" si="196"/>
        <v>0.21770479730542441</v>
      </c>
      <c r="AE280" s="48">
        <f t="shared" si="197"/>
        <v>0.21828582334786809</v>
      </c>
      <c r="AF280" s="48">
        <f t="shared" si="198"/>
        <v>0.21770479730542433</v>
      </c>
      <c r="AG280" s="238">
        <f t="shared" si="199"/>
        <v>5.8102590281189598E-4</v>
      </c>
      <c r="AH280" s="48">
        <f t="shared" si="200"/>
        <v>1.3963185421525471E-10</v>
      </c>
      <c r="AI280" s="48">
        <f>AE280+AC280+SUM($AB$278:AB280)</f>
        <v>4.4161560751654543</v>
      </c>
      <c r="AJ280" s="48">
        <f>AE280+AC280+SUM($AB$278:AB280)-$AI$278+$AJ$277</f>
        <v>14.549220451219368</v>
      </c>
      <c r="AK280" s="41">
        <f t="shared" si="260"/>
        <v>2.0285301783478701E-2</v>
      </c>
      <c r="AL280" s="86"/>
      <c r="AM280">
        <v>304.22000000000003</v>
      </c>
      <c r="AN280">
        <v>0.42</v>
      </c>
      <c r="AQ280"/>
      <c r="AR280" s="25">
        <v>144.13999999999999</v>
      </c>
      <c r="AS280" s="25">
        <v>0.06</v>
      </c>
      <c r="AT280"/>
      <c r="AU280"/>
      <c r="AV280" s="42">
        <f>AJ280-BA280-BB280</f>
        <v>0</v>
      </c>
      <c r="AW280" s="86">
        <f>(1/(1/((AM280/1000+1)*0.0112372)+1))*AE280</f>
        <v>3.1529404147246608E-3</v>
      </c>
      <c r="AX280" s="86">
        <f>(1-(1/(1/((AM280/1000+1)*0.0112372)+1)))*AE280</f>
        <v>0.21513288293314342</v>
      </c>
      <c r="AY280" s="86">
        <f>(1/(1/((AM280/1000+1)*0.0112372)+1))*AI280</f>
        <v>6.3787362612785947E-2</v>
      </c>
      <c r="AZ280" s="86">
        <f>(1-(1/(1/((AM280/1000+1)*0.0112372)+1)))*AI280</f>
        <v>4.3523687125526687</v>
      </c>
      <c r="BA280" s="86">
        <f t="shared" si="261"/>
        <v>0.21694758149375487</v>
      </c>
      <c r="BB280" s="86">
        <f t="shared" si="262"/>
        <v>14.33227286972561</v>
      </c>
      <c r="BC280" s="89"/>
      <c r="BD280" s="89"/>
      <c r="BE280" s="41"/>
      <c r="BF280" s="89"/>
      <c r="BG280" s="89"/>
      <c r="BH280" s="89"/>
      <c r="BI280" s="89"/>
      <c r="BJ280" s="41">
        <f t="shared" si="244"/>
        <v>347.04354305517683</v>
      </c>
      <c r="BK280" s="89">
        <f t="shared" si="233"/>
        <v>0.53865635533554901</v>
      </c>
      <c r="BL280" s="89">
        <f t="shared" si="250"/>
        <v>0.46134364466445099</v>
      </c>
      <c r="BM280" s="104">
        <f>Y280-BR280-BS280</f>
        <v>-2.2833090363279851E-2</v>
      </c>
      <c r="BN280" s="86">
        <f>(1/(1/((AR280/1000+1)*0.0112372)+1))*W280</f>
        <v>1.7610847456181062E-5</v>
      </c>
      <c r="BO280" s="86">
        <f>(1-(1/(1/((AR280/1000+1)*0.0112372)+1)))*W280</f>
        <v>1.3697552561321418E-3</v>
      </c>
      <c r="BP280" s="86">
        <f>(1/(1/((AR280/1000+1)*0.0112372)+1))*X280</f>
        <v>1.0070390711387498E-2</v>
      </c>
      <c r="BQ280" s="86">
        <f>(1-(1/(1/((AR280/1000+1)*0.0112372)+1)))*X280</f>
        <v>0.78326557779511696</v>
      </c>
      <c r="BR280" s="86">
        <f t="shared" si="263"/>
        <v>0.19609984112826945</v>
      </c>
      <c r="BS280" s="86">
        <f t="shared" si="264"/>
        <v>12.854234955049987</v>
      </c>
      <c r="BT280" s="89"/>
      <c r="BU280" s="89"/>
      <c r="BV280" s="41"/>
      <c r="BW280" s="89"/>
      <c r="BX280" s="42"/>
      <c r="BY280" s="89"/>
      <c r="BZ280" s="89"/>
      <c r="CA280" s="41">
        <f t="shared" si="246"/>
        <v>357.60333897163042</v>
      </c>
      <c r="CB280" s="89" t="e">
        <f t="shared" si="215"/>
        <v>#REF!</v>
      </c>
      <c r="CC280" s="89" t="e">
        <f t="shared" si="247"/>
        <v>#REF!</v>
      </c>
      <c r="CD280" s="41" t="e">
        <f t="shared" si="251"/>
        <v>#REF!</v>
      </c>
      <c r="CE280" s="41" t="e">
        <f t="shared" si="252"/>
        <v>#REF!</v>
      </c>
      <c r="CF280" s="42" t="e">
        <f t="shared" si="253"/>
        <v>#REF!</v>
      </c>
      <c r="CG280" s="42" t="e">
        <f t="shared" si="254"/>
        <v>#REF!</v>
      </c>
      <c r="CH280" s="42" t="e">
        <f t="shared" si="255"/>
        <v>#REF!</v>
      </c>
      <c r="CI280" s="89">
        <f t="shared" si="256"/>
        <v>6.7121903899921112</v>
      </c>
      <c r="CJ280" s="89">
        <f t="shared" si="257"/>
        <v>7.8370300612272565</v>
      </c>
      <c r="CK280" s="42" t="e">
        <f t="shared" si="258"/>
        <v>#REF!</v>
      </c>
      <c r="CM280" s="89" t="e">
        <f t="shared" si="218"/>
        <v>#REF!</v>
      </c>
      <c r="CN280" s="89">
        <f t="shared" si="219"/>
        <v>0.19552682838241342</v>
      </c>
    </row>
    <row r="281" spans="4:92" ht="14.4" x14ac:dyDescent="0.3">
      <c r="D281" s="22"/>
      <c r="E281" s="32">
        <v>43045.465277777781</v>
      </c>
      <c r="F281" s="21">
        <f>E281-E$212</f>
        <v>3161.9895833333358</v>
      </c>
      <c r="G281" s="21">
        <f>E281-E$258</f>
        <v>1636.0069444444453</v>
      </c>
      <c r="H281" s="47">
        <v>5</v>
      </c>
      <c r="I281" s="21">
        <v>1071</v>
      </c>
      <c r="J281" s="21">
        <v>9446</v>
      </c>
      <c r="K281" s="21">
        <v>2537</v>
      </c>
      <c r="L281" s="21">
        <v>8</v>
      </c>
      <c r="M281" s="51">
        <v>3.95</v>
      </c>
      <c r="N281" s="40"/>
      <c r="O281" s="40"/>
      <c r="P281" s="40"/>
      <c r="R281" s="22"/>
      <c r="S281" s="22"/>
      <c r="T281" s="22"/>
      <c r="U281" s="41">
        <f t="shared" si="191"/>
        <v>8.6331706340933914E-3</v>
      </c>
      <c r="V281" s="41">
        <f t="shared" si="192"/>
        <v>1.2534792372341861</v>
      </c>
      <c r="W281" s="41">
        <f t="shared" si="193"/>
        <v>2.2265240253295819E-3</v>
      </c>
      <c r="X281" s="248">
        <f>W281+V281+SUM($U$278:U281)</f>
        <v>1.2752339343772365</v>
      </c>
      <c r="Y281" s="104">
        <f>W281+V281+SUM($U$278:U281)-$X$278+$Y$277</f>
        <v>13.509399671685708</v>
      </c>
      <c r="Z281" s="42"/>
      <c r="AA281" s="1">
        <f t="shared" si="259"/>
        <v>5.2614084358436047E-3</v>
      </c>
      <c r="AB281" s="48">
        <f t="shared" si="194"/>
        <v>3.2143843046766332E-2</v>
      </c>
      <c r="AC281" s="48">
        <f t="shared" si="195"/>
        <v>4.6670732656342615</v>
      </c>
      <c r="AD281" s="48">
        <f t="shared" si="196"/>
        <v>0.24588046436491062</v>
      </c>
      <c r="AE281" s="48">
        <f t="shared" si="197"/>
        <v>0.24653668763096823</v>
      </c>
      <c r="AF281" s="48">
        <f t="shared" si="198"/>
        <v>0.24588046436491059</v>
      </c>
      <c r="AG281" s="238">
        <f t="shared" si="199"/>
        <v>6.5622310835440113E-4</v>
      </c>
      <c r="AH281" s="48">
        <f t="shared" si="200"/>
        <v>1.5770320902214171E-10</v>
      </c>
      <c r="AI281" s="48">
        <f>AE281+AC281+SUM($AB$278:AB281)</f>
        <v>5.0113549720611283</v>
      </c>
      <c r="AJ281" s="48">
        <f>AE281+AC281+SUM($AB$278:AB281)-$AI$278+$AJ$277</f>
        <v>15.144419348115042</v>
      </c>
      <c r="AK281" s="41">
        <f t="shared" si="260"/>
        <v>1.5708252561798489E-2</v>
      </c>
      <c r="AL281" s="86"/>
      <c r="AM281" s="25">
        <v>275.20420167715702</v>
      </c>
      <c r="AR281" s="25">
        <v>124.292201677157</v>
      </c>
      <c r="AS281"/>
      <c r="AT281"/>
      <c r="AU281"/>
      <c r="AV281" s="42">
        <f>AJ281-BA281-BB281</f>
        <v>0</v>
      </c>
      <c r="AW281" s="86">
        <f>(1/(1/((AM281/1000+1)*0.0112372)+1))*AE281</f>
        <v>3.4828939399662697E-3</v>
      </c>
      <c r="AX281" s="86">
        <f>(1-(1/(1/((AM281/1000+1)*0.0112372)+1)))*AE281</f>
        <v>0.24305379369100197</v>
      </c>
      <c r="AY281" s="86">
        <f>(1/(1/((AM281/1000+1)*0.0112372)+1))*AI281</f>
        <v>7.0796837707732249E-2</v>
      </c>
      <c r="AZ281" s="86">
        <f>(1-(1/(1/((AM281/1000+1)*0.0112372)+1)))*AI281</f>
        <v>4.9405581343533962</v>
      </c>
      <c r="BA281" s="86">
        <f t="shared" si="261"/>
        <v>0.22395705658870119</v>
      </c>
      <c r="BB281" s="86">
        <f t="shared" si="262"/>
        <v>14.920462291526338</v>
      </c>
      <c r="BC281" s="89"/>
      <c r="BD281" s="89"/>
      <c r="BE281" s="41"/>
      <c r="BF281" s="89"/>
      <c r="BG281" s="89"/>
      <c r="BH281" s="89"/>
      <c r="BI281" s="89"/>
      <c r="BJ281" s="41">
        <f t="shared" si="244"/>
        <v>335.74747258734129</v>
      </c>
      <c r="BK281" s="89">
        <f t="shared" si="233"/>
        <v>0.55291569393159745</v>
      </c>
      <c r="BL281" s="89">
        <f t="shared" si="250"/>
        <v>0.44708430606840255</v>
      </c>
      <c r="BM281" s="104">
        <f>Y281-BR281-BS281</f>
        <v>-2.2833090363281627E-2</v>
      </c>
      <c r="BN281" s="86">
        <f>(1/(1/((AR281/1000+1)*0.0112372)+1))*W281</f>
        <v>2.77787202377169E-5</v>
      </c>
      <c r="BO281" s="86">
        <f>(1-(1/(1/((AR281/1000+1)*0.0112372)+1)))*W281</f>
        <v>2.1987453050918647E-3</v>
      </c>
      <c r="BP281" s="86">
        <f>(1/(1/((AR281/1000+1)*0.0112372)+1))*X281</f>
        <v>1.5910165934753199E-2</v>
      </c>
      <c r="BQ281" s="86">
        <f>(1-(1/(1/((AR281/1000+1)*0.0112372)+1)))*X281</f>
        <v>1.2593237684424834</v>
      </c>
      <c r="BR281" s="86">
        <f t="shared" si="263"/>
        <v>0.20193961635163515</v>
      </c>
      <c r="BS281" s="86">
        <f t="shared" si="264"/>
        <v>13.330293145697354</v>
      </c>
      <c r="BT281" s="89"/>
      <c r="BU281" s="89"/>
      <c r="BV281" s="41"/>
      <c r="BW281" s="89"/>
      <c r="BX281" s="42"/>
      <c r="BY281" s="89"/>
      <c r="BZ281" s="89"/>
      <c r="CA281" s="41">
        <f t="shared" si="246"/>
        <v>348.10499008194682</v>
      </c>
      <c r="CB281" s="89" t="e">
        <f>(CA281-$P$65)/($AR$253-$P$65)</f>
        <v>#REF!</v>
      </c>
      <c r="CC281" s="89" t="e">
        <f t="shared" si="247"/>
        <v>#REF!</v>
      </c>
      <c r="CD281" s="41" t="e">
        <f t="shared" si="251"/>
        <v>#REF!</v>
      </c>
      <c r="CE281" s="41" t="e">
        <f t="shared" si="252"/>
        <v>#REF!</v>
      </c>
      <c r="CF281" s="42" t="e">
        <f t="shared" si="253"/>
        <v>#REF!</v>
      </c>
      <c r="CG281" s="42" t="e">
        <f t="shared" si="254"/>
        <v>#REF!</v>
      </c>
      <c r="CH281" s="42" t="e">
        <f t="shared" si="255"/>
        <v>#REF!</v>
      </c>
      <c r="CI281" s="89">
        <f t="shared" si="256"/>
        <v>6.7708322150609028</v>
      </c>
      <c r="CJ281" s="89">
        <f t="shared" si="257"/>
        <v>8.3735871330541389</v>
      </c>
      <c r="CK281" s="42" t="e">
        <f t="shared" si="258"/>
        <v>#REF!</v>
      </c>
      <c r="CM281" s="89" t="e">
        <f t="shared" si="218"/>
        <v>#REF!</v>
      </c>
      <c r="CN281" s="89">
        <f t="shared" si="219"/>
        <v>0.19723507105731622</v>
      </c>
    </row>
    <row r="282" spans="4:92" ht="14.4" x14ac:dyDescent="0.3">
      <c r="D282" s="22"/>
      <c r="E282" s="32">
        <v>43136.447222222225</v>
      </c>
      <c r="F282" s="21">
        <f>E282-E$212</f>
        <v>3252.9715277777796</v>
      </c>
      <c r="G282" s="21">
        <f>E282-E$258</f>
        <v>1726.9888888888891</v>
      </c>
      <c r="H282" s="47"/>
      <c r="I282" s="21">
        <v>1041</v>
      </c>
      <c r="J282" s="21">
        <v>9743.07</v>
      </c>
      <c r="K282" s="21">
        <v>3254.89</v>
      </c>
      <c r="L282" s="21">
        <v>337</v>
      </c>
      <c r="M282" s="51">
        <v>3.95</v>
      </c>
      <c r="N282" s="40"/>
      <c r="O282" s="40"/>
      <c r="P282" s="40"/>
      <c r="R282" s="22"/>
      <c r="S282" s="22"/>
      <c r="T282" s="22"/>
      <c r="U282" s="41">
        <f t="shared" si="191"/>
        <v>1.0765827882383713E-2</v>
      </c>
      <c r="V282" s="41">
        <f t="shared" si="192"/>
        <v>1.5631269546454427</v>
      </c>
      <c r="W282" s="41">
        <f t="shared" si="193"/>
        <v>2.7765435723033955E-3</v>
      </c>
      <c r="X282" s="248">
        <f>W282+V282+SUM($U$278:U282)</f>
        <v>1.5961974992178507</v>
      </c>
      <c r="Y282" s="104">
        <f>W282+V282+SUM($U$278:U282)-$X$278+$Y$277</f>
        <v>13.830363236526322</v>
      </c>
      <c r="Z282" s="42"/>
      <c r="AA282" s="1">
        <f t="shared" si="259"/>
        <v>4.5001162920490214E-3</v>
      </c>
      <c r="AB282" s="48">
        <f t="shared" si="194"/>
        <v>3.2226039794283769E-2</v>
      </c>
      <c r="AC282" s="48">
        <f t="shared" si="195"/>
        <v>4.6790076893527504</v>
      </c>
      <c r="AD282" s="48">
        <f t="shared" si="196"/>
        <v>0.24650921850670596</v>
      </c>
      <c r="AE282" s="48">
        <f t="shared" si="197"/>
        <v>0.24716711983652334</v>
      </c>
      <c r="AF282" s="48">
        <f t="shared" si="198"/>
        <v>0.24650921850670598</v>
      </c>
      <c r="AG282" s="238">
        <f t="shared" si="199"/>
        <v>6.5790117171085931E-4</v>
      </c>
      <c r="AH282" s="48">
        <f t="shared" si="200"/>
        <v>1.5810648036825377E-10</v>
      </c>
      <c r="AI282" s="48">
        <f>AE282+AC282+SUM($AB$278:AB282)</f>
        <v>5.0561458677794562</v>
      </c>
      <c r="AJ282" s="48">
        <f>AE282+AC282+SUM($AB$278:AB282)-$AI$278+$AJ$277</f>
        <v>15.189210243833369</v>
      </c>
      <c r="AK282" s="41">
        <f t="shared" si="260"/>
        <v>4.2666064533714168E-3</v>
      </c>
      <c r="AL282" s="86"/>
      <c r="AM282">
        <v>252.29649999999998</v>
      </c>
      <c r="AN282">
        <v>10.827926140309595</v>
      </c>
      <c r="AQ282"/>
      <c r="AR282">
        <v>116.9965</v>
      </c>
      <c r="AS282">
        <v>0.12798632739476326</v>
      </c>
      <c r="AT282"/>
      <c r="AU282"/>
      <c r="AV282" s="42">
        <f>AJ282-BA282-BB282</f>
        <v>0</v>
      </c>
      <c r="AW282" s="86">
        <f>(1/(1/((AM282/1000+1)*0.0112372)+1))*AE282</f>
        <v>3.4299441754886352E-3</v>
      </c>
      <c r="AX282" s="86">
        <f>(1-(1/(1/((AM282/1000+1)*0.0112372)+1)))*AE282</f>
        <v>0.24373717566103473</v>
      </c>
      <c r="AY282" s="86">
        <f>(1/(1/((AM282/1000+1)*0.0112372)+1))*AI282</f>
        <v>7.016426004025654E-2</v>
      </c>
      <c r="AZ282" s="86">
        <f>(1-(1/(1/((AM282/1000+1)*0.0112372)+1)))*AI282</f>
        <v>4.9859816077392001</v>
      </c>
      <c r="BA282" s="86">
        <f t="shared" si="261"/>
        <v>0.22332447892122548</v>
      </c>
      <c r="BB282" s="86">
        <f t="shared" si="262"/>
        <v>14.965885764912143</v>
      </c>
      <c r="BC282" s="89"/>
      <c r="BD282" s="89"/>
      <c r="BE282" s="41"/>
      <c r="BF282" s="89"/>
      <c r="BG282" s="89"/>
      <c r="BH282" s="89"/>
      <c r="BI282" s="89"/>
      <c r="BJ282" s="41">
        <f t="shared" si="244"/>
        <v>327.93186670005105</v>
      </c>
      <c r="BK282" s="89">
        <f t="shared" si="233"/>
        <v>0.56278154692866145</v>
      </c>
      <c r="BL282" s="89">
        <f t="shared" si="250"/>
        <v>0.43721845307133855</v>
      </c>
      <c r="BM282" s="104">
        <f>Y282-BR282-BS282</f>
        <v>-2.2833090363279851E-2</v>
      </c>
      <c r="BN282" s="86">
        <f>(1/(1/((AR282/1000+1)*0.0112372)+1))*W282</f>
        <v>3.4418910382979771E-5</v>
      </c>
      <c r="BO282" s="86">
        <f>(1-(1/(1/((AR282/1000+1)*0.0112372)+1)))*W282</f>
        <v>2.7421246619204155E-3</v>
      </c>
      <c r="BP282" s="86">
        <f>(1/(1/((AR282/1000+1)*0.0112372)+1))*X282</f>
        <v>1.9786967950781487E-2</v>
      </c>
      <c r="BQ282" s="86">
        <f>(1-(1/(1/((AR282/1000+1)*0.0112372)+1)))*X282</f>
        <v>1.5764105312670691</v>
      </c>
      <c r="BR282" s="86">
        <f t="shared" si="263"/>
        <v>0.20581641836766346</v>
      </c>
      <c r="BS282" s="86">
        <f t="shared" si="264"/>
        <v>13.647379908521939</v>
      </c>
      <c r="BT282" s="89"/>
      <c r="BU282" s="89"/>
      <c r="BV282" s="41"/>
      <c r="BW282" s="89"/>
      <c r="BX282" s="42"/>
      <c r="BY282" s="89"/>
      <c r="BZ282" s="89"/>
      <c r="CA282" s="41">
        <f t="shared" si="246"/>
        <v>342.06213833577601</v>
      </c>
      <c r="CB282" s="89" t="e">
        <f>(CA282-$P$65)/($AR$253-$P$65)</f>
        <v>#REF!</v>
      </c>
      <c r="CC282" s="89" t="e">
        <f t="shared" si="247"/>
        <v>#REF!</v>
      </c>
      <c r="CD282" s="41" t="e">
        <f t="shared" si="251"/>
        <v>#REF!</v>
      </c>
      <c r="CE282" s="41" t="e">
        <f t="shared" si="252"/>
        <v>#REF!</v>
      </c>
      <c r="CF282" s="42" t="e">
        <f t="shared" si="253"/>
        <v>#REF!</v>
      </c>
      <c r="CG282" s="42" t="e">
        <f t="shared" si="254"/>
        <v>#REF!</v>
      </c>
      <c r="CH282" s="42" t="e">
        <f t="shared" si="255"/>
        <v>#REF!</v>
      </c>
      <c r="CI282" s="89">
        <f t="shared" si="256"/>
        <v>6.641003006184155</v>
      </c>
      <c r="CJ282" s="89">
        <f t="shared" si="257"/>
        <v>8.5482072376492138</v>
      </c>
      <c r="CK282" s="42" t="e">
        <f t="shared" si="258"/>
        <v>#REF!</v>
      </c>
      <c r="CM282" s="89" t="e">
        <f t="shared" si="218"/>
        <v>#REF!</v>
      </c>
      <c r="CN282" s="89">
        <f t="shared" si="219"/>
        <v>0.1934531322313679</v>
      </c>
    </row>
    <row r="283" spans="4:92" ht="14.4" x14ac:dyDescent="0.3">
      <c r="D283" s="22"/>
      <c r="E283" s="32">
        <v>43426.478472222225</v>
      </c>
      <c r="F283" s="21">
        <f>E283-E$212</f>
        <v>3543.0027777777796</v>
      </c>
      <c r="G283" s="21">
        <f>E283-E$258</f>
        <v>2017.0201388888891</v>
      </c>
      <c r="H283" s="47"/>
      <c r="I283" s="21">
        <v>1049</v>
      </c>
      <c r="J283" s="21">
        <v>12046</v>
      </c>
      <c r="K283" s="21">
        <v>5619</v>
      </c>
      <c r="L283" s="21">
        <v>19</v>
      </c>
      <c r="M283" s="51">
        <v>3.95</v>
      </c>
      <c r="N283" s="40"/>
      <c r="O283" s="40"/>
      <c r="P283" s="40"/>
      <c r="R283" s="22"/>
      <c r="S283" s="22"/>
      <c r="T283" s="22"/>
      <c r="U283" s="41">
        <f t="shared" si="191"/>
        <v>1.8728151204130808E-2</v>
      </c>
      <c r="V283" s="41">
        <f t="shared" si="192"/>
        <v>2.7192036021451398</v>
      </c>
      <c r="W283" s="41">
        <f t="shared" si="193"/>
        <v>4.8300537975387017E-3</v>
      </c>
      <c r="X283" s="248">
        <f>W283+V283+SUM($U$278:U283)</f>
        <v>2.7730558081469137</v>
      </c>
      <c r="Y283" s="104">
        <f>W283+V283+SUM($U$278:U283)-$X$278+$Y$277</f>
        <v>15.007221545455385</v>
      </c>
      <c r="Z283" s="42"/>
      <c r="AA283" s="1">
        <f t="shared" si="259"/>
        <v>4.1222522980814717E-3</v>
      </c>
      <c r="AB283" s="48">
        <f t="shared" si="194"/>
        <v>4.0149369888763074E-2</v>
      </c>
      <c r="AC283" s="48">
        <f t="shared" si="195"/>
        <v>5.8294227783307271</v>
      </c>
      <c r="AD283" s="48">
        <f t="shared" si="196"/>
        <v>0.30711777984495681</v>
      </c>
      <c r="AE283" s="48">
        <f t="shared" si="197"/>
        <v>0.30793743761270492</v>
      </c>
      <c r="AF283" s="48">
        <f t="shared" si="198"/>
        <v>0.30711777984495675</v>
      </c>
      <c r="AG283" s="238">
        <f t="shared" si="199"/>
        <v>8.196575707684464E-4</v>
      </c>
      <c r="AH283" s="48">
        <f t="shared" si="200"/>
        <v>1.9697969724599731E-10</v>
      </c>
      <c r="AI283" s="48">
        <f>AE283+AC283+SUM($AB$278:AB283)</f>
        <v>6.3074806444223777</v>
      </c>
      <c r="AJ283" s="48">
        <f>AE283+AC283+SUM($AB$278:AB283)-$AI$278+$AJ$277</f>
        <v>16.440545020476293</v>
      </c>
      <c r="AK283" s="41">
        <f t="shared" si="260"/>
        <v>3.8398481146808281E-3</v>
      </c>
      <c r="AL283" s="86"/>
      <c r="AM283">
        <v>224.65600000000001</v>
      </c>
      <c r="AN283"/>
      <c r="AO283"/>
      <c r="AP283"/>
      <c r="AQ283"/>
      <c r="AR283" s="146">
        <v>99.341999999999999</v>
      </c>
      <c r="AS283"/>
      <c r="AT283"/>
      <c r="AU283"/>
      <c r="AV283" s="42">
        <f>AJ283-BA283-BB283</f>
        <v>0</v>
      </c>
      <c r="AW283" s="86">
        <f>(1/(1/((AM283/1000+1)*0.0112372)+1))*AE283</f>
        <v>4.1802170793181024E-3</v>
      </c>
      <c r="AX283" s="86">
        <f>(1-(1/(1/((AM283/1000+1)*0.0112372)+1)))*AE283</f>
        <v>0.30375722053338683</v>
      </c>
      <c r="AY283" s="86">
        <f>(1/(1/((AM283/1000+1)*0.0112372)+1))*AI283</f>
        <v>8.56233607764324E-2</v>
      </c>
      <c r="AZ283" s="86">
        <f>(1-(1/(1/((AM283/1000+1)*0.0112372)+1)))*AI283</f>
        <v>6.2218572836459449</v>
      </c>
      <c r="BA283" s="86">
        <f t="shared" si="261"/>
        <v>0.23878357965740132</v>
      </c>
      <c r="BB283" s="86">
        <f t="shared" si="262"/>
        <v>16.201761440818888</v>
      </c>
      <c r="BC283" s="89"/>
      <c r="BD283" s="89"/>
      <c r="BE283" s="41"/>
      <c r="BF283" s="89"/>
      <c r="BG283" s="89"/>
      <c r="BH283" s="89"/>
      <c r="BI283" s="89"/>
      <c r="BJ283" s="41">
        <f t="shared" si="244"/>
        <v>311.54777431842183</v>
      </c>
      <c r="BK283" s="89">
        <f t="shared" si="233"/>
        <v>0.58346363469748497</v>
      </c>
      <c r="BL283" s="89">
        <f t="shared" si="250"/>
        <v>0.41653636530251503</v>
      </c>
      <c r="BM283" s="104">
        <f>Y283-BR283-BS283</f>
        <v>-2.2833090363281627E-2</v>
      </c>
      <c r="BN283" s="86">
        <f>(1/(1/((AR283/1000+1)*0.0112372)+1))*W283</f>
        <v>5.8940077025083287E-5</v>
      </c>
      <c r="BO283" s="86">
        <f>(1-(1/(1/((AR283/1000+1)*0.0112372)+1)))*W283</f>
        <v>4.7711137205136188E-3</v>
      </c>
      <c r="BP283" s="86">
        <f>(1/(1/((AR283/1000+1)*0.0112372)+1))*X283</f>
        <v>3.3838986019228502E-2</v>
      </c>
      <c r="BQ283" s="86">
        <f>(1-(1/(1/((AR283/1000+1)*0.0112372)+1)))*X283</f>
        <v>2.7392168221276854</v>
      </c>
      <c r="BR283" s="86">
        <f t="shared" si="263"/>
        <v>0.21986843643611045</v>
      </c>
      <c r="BS283" s="86">
        <f t="shared" si="264"/>
        <v>14.810186199382557</v>
      </c>
      <c r="BT283" s="89"/>
      <c r="BU283" s="89"/>
      <c r="BV283" s="41"/>
      <c r="BW283" s="89"/>
      <c r="BX283" s="42"/>
      <c r="BY283" s="89"/>
      <c r="BZ283" s="89"/>
      <c r="CA283" s="41">
        <f t="shared" si="246"/>
        <v>321.12605830778926</v>
      </c>
      <c r="CB283" s="89" t="e">
        <f>(CA283-$P$65)/($AR$253-$P$65)</f>
        <v>#REF!</v>
      </c>
      <c r="CC283" s="89" t="e">
        <f t="shared" si="247"/>
        <v>#REF!</v>
      </c>
      <c r="CD283" s="41" t="e">
        <f t="shared" si="251"/>
        <v>#REF!</v>
      </c>
      <c r="CE283" s="41" t="e">
        <f t="shared" si="252"/>
        <v>#REF!</v>
      </c>
      <c r="CF283" s="42" t="e">
        <f t="shared" si="253"/>
        <v>#REF!</v>
      </c>
      <c r="CG283" s="42" t="e">
        <f t="shared" si="254"/>
        <v>#REF!</v>
      </c>
      <c r="CH283" s="42" t="e">
        <f t="shared" si="255"/>
        <v>#REF!</v>
      </c>
      <c r="CI283" s="89">
        <f t="shared" si="256"/>
        <v>6.8480848664215577</v>
      </c>
      <c r="CJ283" s="89">
        <f t="shared" si="257"/>
        <v>9.5924601540547361</v>
      </c>
      <c r="CK283" s="42" t="e">
        <f t="shared" si="258"/>
        <v>#REF!</v>
      </c>
      <c r="CM283" s="89" t="e">
        <f t="shared" si="218"/>
        <v>#REF!</v>
      </c>
      <c r="CN283" s="89">
        <f t="shared" si="219"/>
        <v>0.1994854491048762</v>
      </c>
    </row>
    <row r="284" spans="4:92" ht="14.4" x14ac:dyDescent="0.3">
      <c r="D284" s="22"/>
      <c r="E284" s="32"/>
      <c r="F284" s="21"/>
      <c r="G284" s="21"/>
      <c r="H284" s="21"/>
      <c r="I284" s="21"/>
      <c r="L284" s="21"/>
      <c r="M284" s="51"/>
      <c r="N284" s="40"/>
      <c r="O284" s="40"/>
      <c r="P284" s="40"/>
      <c r="R284" s="22"/>
      <c r="S284" s="22"/>
      <c r="T284" s="22"/>
      <c r="U284" s="41"/>
      <c r="V284" s="41"/>
      <c r="W284" s="41"/>
      <c r="X284" s="248"/>
      <c r="Y284" s="104"/>
      <c r="Z284" s="42"/>
      <c r="AA284" s="42"/>
      <c r="AB284" s="41"/>
      <c r="AC284" s="48"/>
      <c r="AD284" s="48"/>
      <c r="AE284" s="48"/>
      <c r="AF284" s="48"/>
      <c r="AG284" s="238"/>
      <c r="AH284" s="48"/>
      <c r="AI284" s="48"/>
      <c r="AJ284" s="48"/>
      <c r="AK284" s="46"/>
      <c r="AL284" s="86"/>
      <c r="AM284"/>
      <c r="AN284"/>
      <c r="AQ284"/>
      <c r="AR284"/>
      <c r="AS284"/>
      <c r="AT284"/>
      <c r="AU284"/>
      <c r="AV284" s="42"/>
      <c r="AW284" s="86"/>
      <c r="AX284" s="86"/>
      <c r="AY284" s="86"/>
      <c r="AZ284" s="86"/>
      <c r="BA284" s="86"/>
      <c r="BB284" s="86"/>
      <c r="BC284" s="89"/>
      <c r="BD284" s="89"/>
      <c r="BE284" s="41"/>
      <c r="BF284" s="89"/>
      <c r="BG284" s="89"/>
      <c r="BH284" s="89"/>
      <c r="BI284" s="89"/>
      <c r="BJ284" s="41"/>
      <c r="BK284" s="89"/>
      <c r="BL284" s="89"/>
      <c r="BM284" s="104"/>
      <c r="BN284" s="86"/>
      <c r="BO284" s="86"/>
      <c r="BP284" s="86"/>
      <c r="BQ284" s="86"/>
      <c r="BR284" s="86"/>
      <c r="BS284" s="86"/>
      <c r="BT284" s="89"/>
      <c r="BU284" s="89"/>
      <c r="BV284" s="41"/>
      <c r="BW284" s="89"/>
      <c r="BX284" s="42"/>
      <c r="BY284" s="89"/>
      <c r="BZ284" s="89"/>
      <c r="CA284" s="41"/>
      <c r="CB284" s="89"/>
      <c r="CC284" s="89"/>
      <c r="CD284" s="41"/>
      <c r="CE284" s="41"/>
      <c r="CF284" s="42"/>
      <c r="CG284" s="42"/>
      <c r="CH284" s="42"/>
      <c r="CI284" s="89"/>
      <c r="CJ284" s="89"/>
      <c r="CK284" s="42"/>
    </row>
    <row r="285" spans="4:92" x14ac:dyDescent="0.25">
      <c r="D285" s="22"/>
      <c r="E285" s="32"/>
      <c r="F285" s="21"/>
      <c r="G285" s="21"/>
      <c r="H285" s="21"/>
      <c r="I285" s="21"/>
      <c r="L285" s="21"/>
      <c r="M285" s="21"/>
      <c r="N285" s="40"/>
      <c r="O285" s="40"/>
      <c r="P285" s="40"/>
      <c r="R285" s="22"/>
      <c r="S285" s="22"/>
      <c r="T285" s="22"/>
      <c r="U285" s="21"/>
      <c r="V285" s="21"/>
      <c r="W285" s="21"/>
      <c r="X285" s="246"/>
      <c r="Y285" s="255"/>
      <c r="Z285" s="47"/>
      <c r="AA285" s="47"/>
      <c r="AB285" s="46"/>
      <c r="AC285" s="46"/>
      <c r="AD285" s="46"/>
      <c r="AE285" s="46"/>
      <c r="AF285" s="46"/>
      <c r="AG285" s="85"/>
      <c r="AH285" s="46"/>
      <c r="AI285" s="46"/>
      <c r="AJ285" s="46"/>
      <c r="AK285" s="46"/>
      <c r="AL285" s="86"/>
      <c r="AM285" s="41"/>
      <c r="AN285" s="41"/>
      <c r="AO285" s="41"/>
      <c r="AP285" s="41"/>
      <c r="AQ285"/>
      <c r="AR285" s="41"/>
      <c r="AS285" s="41"/>
      <c r="AT285" s="41"/>
      <c r="AU285" s="41"/>
      <c r="AV285" s="41"/>
      <c r="AW285" s="22"/>
      <c r="AX285" s="22"/>
      <c r="AY285" s="22"/>
      <c r="AZ285" s="22"/>
      <c r="BA285" s="22"/>
      <c r="BB285" s="22"/>
      <c r="BD285" s="1"/>
      <c r="BE285" s="1"/>
      <c r="BG285" s="1"/>
      <c r="BH285" s="1"/>
      <c r="BI285" s="1"/>
      <c r="BL285" s="1"/>
    </row>
    <row r="286" spans="4:92" ht="14.4" thickBot="1" x14ac:dyDescent="0.3">
      <c r="D286" s="22"/>
      <c r="E286" s="32"/>
      <c r="F286" s="21"/>
      <c r="G286" s="21"/>
      <c r="H286" s="21"/>
      <c r="I286" s="21"/>
      <c r="L286" s="21"/>
      <c r="M286" s="21"/>
      <c r="N286" s="40"/>
      <c r="O286" s="40"/>
      <c r="P286" s="40"/>
      <c r="R286" s="22"/>
      <c r="S286" s="22"/>
      <c r="T286" s="22"/>
      <c r="U286" s="21"/>
      <c r="V286" s="21"/>
      <c r="W286" s="21"/>
      <c r="X286" s="246"/>
      <c r="Y286" s="255"/>
      <c r="Z286" s="47"/>
      <c r="AA286" s="47"/>
      <c r="AB286" s="46"/>
      <c r="AC286" s="46"/>
      <c r="AD286" s="46"/>
      <c r="AE286" s="46"/>
      <c r="AF286" s="46"/>
      <c r="AG286" s="85"/>
      <c r="AH286" s="46"/>
      <c r="AI286" s="46"/>
      <c r="AJ286" s="46"/>
      <c r="AK286" s="46"/>
      <c r="AL286" s="86"/>
      <c r="AM286" s="106"/>
      <c r="AN286" s="106"/>
      <c r="AO286" s="106"/>
      <c r="AP286" s="106"/>
      <c r="AQ286"/>
      <c r="AR286" s="46"/>
      <c r="AS286" s="41"/>
      <c r="AT286" s="46"/>
      <c r="AU286" s="46"/>
      <c r="AV286" s="41"/>
      <c r="AW286" s="22"/>
      <c r="AX286" s="22"/>
      <c r="AY286" s="22"/>
      <c r="AZ286" s="22"/>
      <c r="BA286" s="47"/>
      <c r="BB286" s="22"/>
      <c r="BD286" s="1"/>
      <c r="BE286" s="1"/>
      <c r="BG286" s="1"/>
      <c r="BH286" s="1"/>
      <c r="BI286" s="1"/>
      <c r="BL286" s="1"/>
    </row>
    <row r="287" spans="4:92" ht="15" thickBot="1" x14ac:dyDescent="0.35">
      <c r="D287" s="22" t="s">
        <v>142</v>
      </c>
      <c r="E287" s="32">
        <v>39882.488194444442</v>
      </c>
      <c r="F287" s="21"/>
      <c r="G287" s="21"/>
      <c r="H287" s="22"/>
      <c r="I287" s="22"/>
      <c r="L287" s="21"/>
      <c r="M287" s="21"/>
      <c r="N287" s="43">
        <v>91.28</v>
      </c>
      <c r="O287" s="44">
        <v>19.559999999999999</v>
      </c>
      <c r="P287" s="45">
        <f>O287-R287</f>
        <v>7.2587159999999997</v>
      </c>
      <c r="Q287" s="46">
        <v>62.89</v>
      </c>
      <c r="R287" s="47">
        <f>Q287*O287/100</f>
        <v>12.301283999999999</v>
      </c>
      <c r="S287" s="47">
        <f>P287/$A$8+R287</f>
        <v>15.325748999999998</v>
      </c>
      <c r="T287" s="47">
        <f>$A$6-S287</f>
        <v>101.674251</v>
      </c>
      <c r="U287" s="52"/>
      <c r="V287" s="52"/>
      <c r="W287" s="52"/>
      <c r="X287" s="247"/>
      <c r="Y287" s="104"/>
      <c r="Z287" s="42"/>
      <c r="AA287" s="42"/>
      <c r="AB287" s="41"/>
      <c r="AC287" s="48"/>
      <c r="AD287" s="48"/>
      <c r="AE287" s="48"/>
      <c r="AF287" s="48"/>
      <c r="AG287" s="238"/>
      <c r="AH287" s="48"/>
      <c r="AI287" s="48"/>
      <c r="AJ287" s="48"/>
      <c r="AK287" s="46"/>
      <c r="AL287" s="86"/>
      <c r="AM287" s="26"/>
      <c r="AN287" s="26"/>
      <c r="AO287" s="26"/>
      <c r="AP287" s="26"/>
      <c r="AQ287"/>
      <c r="AR287" s="41"/>
      <c r="AS287" s="41"/>
      <c r="AT287" s="41"/>
      <c r="AU287" s="41"/>
      <c r="AV287" s="41"/>
      <c r="AW287" s="47"/>
      <c r="AX287" s="47"/>
      <c r="AY287" s="47"/>
      <c r="AZ287" s="47"/>
      <c r="BA287" s="47"/>
      <c r="BB287" s="47"/>
      <c r="BC287" s="42"/>
      <c r="BD287" s="1"/>
      <c r="BE287" s="1"/>
      <c r="BG287" s="1"/>
      <c r="BH287" s="1"/>
      <c r="BI287" s="1"/>
      <c r="BL287" s="1"/>
    </row>
    <row r="288" spans="4:92" ht="14.4" x14ac:dyDescent="0.3">
      <c r="D288" s="22"/>
      <c r="E288" s="32">
        <v>39883.488194444442</v>
      </c>
      <c r="F288" s="21">
        <f t="shared" ref="F288:F332" si="265">E288-E$288</f>
        <v>0</v>
      </c>
      <c r="G288" s="21">
        <f>E288-E$288</f>
        <v>0</v>
      </c>
      <c r="H288" s="21"/>
      <c r="I288" s="50">
        <v>1037</v>
      </c>
      <c r="J288" s="21">
        <v>939</v>
      </c>
      <c r="K288" s="21">
        <v>1.02</v>
      </c>
      <c r="L288" s="21">
        <v>757</v>
      </c>
      <c r="M288" s="51">
        <v>4.78</v>
      </c>
      <c r="N288" s="40"/>
      <c r="O288" s="40"/>
      <c r="P288" s="40"/>
      <c r="R288" s="22"/>
      <c r="S288" s="85">
        <f>$A$36*R287*$A$3/($A$36*R287*$A$3+T287*1000)</f>
        <v>6.0620026093325509E-3</v>
      </c>
      <c r="T288" s="22"/>
      <c r="U288" s="52">
        <f t="shared" ref="U288:U331" si="266">($A$5*I288/1000/$A$3*K288)/$P$287</f>
        <v>4.7424553449876621E-6</v>
      </c>
      <c r="V288" s="52">
        <f t="shared" ref="V288:V331" si="267">($T$287*I288/1000/$A$3*K288)/$P$287</f>
        <v>6.4291412680342287E-4</v>
      </c>
      <c r="W288" s="52">
        <f t="shared" ref="W288:W331" si="268">($A$36*$R$287*K288*I288/1000000)/$P$287</f>
        <v>3.9211169353527136E-6</v>
      </c>
      <c r="X288" s="247">
        <f>W288+V288+SUM($U$288:U288)</f>
        <v>6.5157769908376329E-4</v>
      </c>
      <c r="Y288" s="104">
        <v>0</v>
      </c>
      <c r="Z288" s="42"/>
      <c r="AA288" s="42"/>
      <c r="AB288" s="41">
        <f t="shared" ref="AB288:AB331" si="269">($A$5*I288/1000/$A$3*J288)/$P$287</f>
        <v>4.3658485970033472E-3</v>
      </c>
      <c r="AC288" s="48">
        <f t="shared" ref="AC288:AC331" si="270">($T$287*I288/1000/$A$3*J288)/$P$287</f>
        <v>0.59185918143962157</v>
      </c>
      <c r="AD288" s="48">
        <f t="shared" ref="AD288:AD331" si="271">($A$4*$R$287/1000*J288/1000000*I288/1000*1000000)/$P$287</f>
        <v>0.10706422542955073</v>
      </c>
      <c r="AE288" s="48">
        <f t="shared" ref="AE288:AE331" si="272">($A$4*((I288/1000)*J288/10^6)*(1+($A$18/(10^-M288))+(($A$18*$A$19)/(10^-M288)^2))*1000000)*$R$287/1000/$P$287</f>
        <v>0.10899607177195721</v>
      </c>
      <c r="AF288" s="48">
        <f t="shared" ref="AF288:AF331" si="273">AE288/(1+($A$18/(10^-M288))+(($A$18*$A$19)/(10^-M288)^2))*1</f>
        <v>0.10706422542955069</v>
      </c>
      <c r="AG288" s="238">
        <f t="shared" ref="AG288:AG331" si="274">AE288/(1+($A$18/(10^-M288))+(($A$18*$A$19)/(10^-M288)^2))*($A$18/(10^-M288))</f>
        <v>1.9318432036264587E-3</v>
      </c>
      <c r="AH288" s="48">
        <f t="shared" ref="AH288:AH331" si="275">AE288/(1+($A$18/(10^-M288))+(($A$18*$A$19)/(10^-M288)^2))*(($A$18*$A$19)/(10^-M288)^2)</f>
        <v>3.1387800630736506E-9</v>
      </c>
      <c r="AI288" s="48">
        <f>AE288+AC288+SUM($AB$288:AB288)</f>
        <v>0.70522110180858222</v>
      </c>
      <c r="AJ288" s="48">
        <v>0</v>
      </c>
      <c r="AK288" s="46"/>
      <c r="AL288" s="86"/>
      <c r="AM288" s="26"/>
      <c r="AN288" s="26"/>
      <c r="AO288" s="26"/>
      <c r="AP288" s="26"/>
      <c r="AQ288"/>
      <c r="AR288" s="41"/>
      <c r="AS288" s="41"/>
      <c r="AT288" s="41"/>
      <c r="AU288" s="41"/>
      <c r="AV288" s="41"/>
      <c r="AW288" s="22"/>
      <c r="AX288" s="22"/>
      <c r="AY288" s="22"/>
      <c r="AZ288" s="22"/>
      <c r="BA288" s="22"/>
      <c r="BB288" s="22"/>
      <c r="BD288" s="1"/>
      <c r="BE288" s="1"/>
      <c r="BG288" s="1"/>
      <c r="BH288" s="1"/>
      <c r="BI288" s="1"/>
      <c r="BL288" s="1"/>
    </row>
    <row r="289" spans="4:64" ht="14.4" x14ac:dyDescent="0.3">
      <c r="D289" s="22"/>
      <c r="E289" s="32">
        <v>39890.520833333336</v>
      </c>
      <c r="F289" s="21">
        <f t="shared" si="265"/>
        <v>7.0326388888934162</v>
      </c>
      <c r="G289" s="21">
        <f t="shared" ref="G289:G332" si="276">E289-E$288</f>
        <v>7.0326388888934162</v>
      </c>
      <c r="H289" s="21"/>
      <c r="I289" s="50">
        <v>1037</v>
      </c>
      <c r="J289" s="21">
        <v>3212</v>
      </c>
      <c r="K289" s="21">
        <v>2.7</v>
      </c>
      <c r="L289" s="21">
        <v>988</v>
      </c>
      <c r="M289" s="51">
        <v>4.78</v>
      </c>
      <c r="N289" s="40"/>
      <c r="O289" s="40"/>
      <c r="P289" s="40"/>
      <c r="R289" s="22"/>
      <c r="S289" s="85">
        <f>S288*100</f>
        <v>0.60620026093325508</v>
      </c>
      <c r="T289" s="22"/>
      <c r="U289" s="52">
        <f t="shared" si="266"/>
        <v>1.255355826614381E-5</v>
      </c>
      <c r="V289" s="52">
        <f t="shared" si="267"/>
        <v>1.7018315121267074E-3</v>
      </c>
      <c r="W289" s="52">
        <f t="shared" si="268"/>
        <v>1.0379427181816006E-5</v>
      </c>
      <c r="X289" s="247">
        <f>W289+V289+SUM($U$288:U289)</f>
        <v>1.7295069529196549E-3</v>
      </c>
      <c r="Y289" s="104">
        <f>W289+V289+SUM($U$288:U289)-$X$288</f>
        <v>1.0779292538358916E-3</v>
      </c>
      <c r="Z289" s="42"/>
      <c r="AA289" s="42"/>
      <c r="AB289" s="41">
        <f t="shared" si="269"/>
        <v>1.4934084870686638E-2</v>
      </c>
      <c r="AC289" s="48">
        <f t="shared" si="270"/>
        <v>2.0245491914633273</v>
      </c>
      <c r="AD289" s="48">
        <f t="shared" si="271"/>
        <v>0.36623034300289348</v>
      </c>
      <c r="AE289" s="48">
        <f t="shared" si="272"/>
        <v>0.3728385330474191</v>
      </c>
      <c r="AF289" s="48">
        <f t="shared" si="273"/>
        <v>0.36623034300289325</v>
      </c>
      <c r="AG289" s="238">
        <f t="shared" si="274"/>
        <v>6.6081793078255433E-3</v>
      </c>
      <c r="AH289" s="48">
        <f t="shared" si="275"/>
        <v>1.0736700279651293E-8</v>
      </c>
      <c r="AI289" s="48">
        <f>AE289+AC289+SUM($AB$288:AB289)</f>
        <v>2.4166876579784367</v>
      </c>
      <c r="AJ289" s="48">
        <f>AE289+AC289+SUM($AB$287:AB289)-$AI$288</f>
        <v>1.7114665561698543</v>
      </c>
      <c r="AK289" s="46"/>
      <c r="AL289" s="86"/>
      <c r="AM289" s="26"/>
      <c r="AN289" s="26"/>
      <c r="AO289" s="26"/>
      <c r="AP289" s="26"/>
      <c r="AQ289"/>
      <c r="AR289" s="41"/>
      <c r="AS289" s="41"/>
      <c r="AT289" s="41"/>
      <c r="AU289" s="41"/>
      <c r="AV289" s="41"/>
      <c r="AW289" s="22"/>
      <c r="AX289" s="22"/>
      <c r="AY289" s="22"/>
      <c r="AZ289" s="22"/>
      <c r="BA289" s="22"/>
      <c r="BB289" s="22"/>
      <c r="BD289" s="1"/>
      <c r="BE289" s="1"/>
      <c r="BG289" s="1"/>
      <c r="BH289" s="1"/>
      <c r="BI289" s="1"/>
      <c r="BL289" s="1"/>
    </row>
    <row r="290" spans="4:64" ht="14.4" x14ac:dyDescent="0.3">
      <c r="D290" s="22"/>
      <c r="E290" s="32">
        <v>39897.463194444441</v>
      </c>
      <c r="F290" s="21">
        <f t="shared" si="265"/>
        <v>13.974999999998545</v>
      </c>
      <c r="G290" s="21">
        <f t="shared" si="276"/>
        <v>13.974999999998545</v>
      </c>
      <c r="H290" s="21"/>
      <c r="I290" s="50">
        <v>1037</v>
      </c>
      <c r="J290" s="21">
        <v>7769</v>
      </c>
      <c r="K290" s="21">
        <v>1.69</v>
      </c>
      <c r="L290" s="21">
        <v>1202</v>
      </c>
      <c r="M290" s="51">
        <v>4.78</v>
      </c>
      <c r="N290" s="40"/>
      <c r="O290" s="100" t="s">
        <v>131</v>
      </c>
      <c r="P290" s="101" t="e">
        <f>(((AVERAGE(#REF!,#REF!,#REF!))/1000+1)*0.0112372)/(((AVERAGE(AR408,AR331))/1000+1)*0.0112372)</f>
        <v>#REF!</v>
      </c>
      <c r="R290" s="22"/>
      <c r="S290" s="22"/>
      <c r="T290" s="22"/>
      <c r="U290" s="52">
        <f t="shared" si="266"/>
        <v>7.8575975814011255E-6</v>
      </c>
      <c r="V290" s="52">
        <f t="shared" si="267"/>
        <v>1.065220464997828E-3</v>
      </c>
      <c r="W290" s="52">
        <f t="shared" si="268"/>
        <v>6.4967525693589061E-6</v>
      </c>
      <c r="X290" s="247">
        <f>W290+V290+SUM($U$288:U290)</f>
        <v>1.0968708287597195E-3</v>
      </c>
      <c r="Y290" s="104">
        <f>W290+V290+SUM($U$288:U290)-$X$288</f>
        <v>4.4529312967595621E-4</v>
      </c>
      <c r="Z290" s="42"/>
      <c r="AA290" s="42"/>
      <c r="AB290" s="41">
        <f t="shared" si="269"/>
        <v>3.612170154432269E-2</v>
      </c>
      <c r="AC290" s="48">
        <f t="shared" si="270"/>
        <v>4.8968625991527368</v>
      </c>
      <c r="AD290" s="48">
        <f t="shared" si="271"/>
        <v>0.88581679165301341</v>
      </c>
      <c r="AE290" s="48">
        <f t="shared" si="272"/>
        <v>0.90180029988960142</v>
      </c>
      <c r="AF290" s="48">
        <f t="shared" si="273"/>
        <v>0.8858167916530133</v>
      </c>
      <c r="AG290" s="238">
        <f t="shared" si="274"/>
        <v>1.5983482267277915E-2</v>
      </c>
      <c r="AH290" s="48">
        <f t="shared" si="275"/>
        <v>2.5969310234312245E-8</v>
      </c>
      <c r="AI290" s="48">
        <f>AE290+AC290+SUM($AB$288:AB290)</f>
        <v>5.8540845340543513</v>
      </c>
      <c r="AJ290" s="48">
        <f>AE290+AC290+SUM($AB$287:AB290)-$AI$288</f>
        <v>5.1488634322457694</v>
      </c>
      <c r="AK290" s="46"/>
      <c r="AL290" s="86"/>
      <c r="AM290" s="26"/>
      <c r="AN290" s="26"/>
      <c r="AO290" s="26"/>
      <c r="AP290" s="26"/>
      <c r="AQ290"/>
      <c r="AR290" s="41"/>
      <c r="AS290" s="41"/>
      <c r="AT290" s="41"/>
      <c r="AU290" s="41"/>
      <c r="AV290" s="41"/>
      <c r="AW290" s="22"/>
      <c r="AX290" s="22"/>
      <c r="AY290" s="22"/>
      <c r="AZ290" s="22"/>
      <c r="BA290" s="22"/>
      <c r="BB290" s="22"/>
      <c r="BD290" s="1"/>
      <c r="BE290" s="1"/>
      <c r="BG290" s="1"/>
      <c r="BH290" s="1"/>
      <c r="BI290" s="1"/>
      <c r="BL290" s="1"/>
    </row>
    <row r="291" spans="4:64" ht="14.4" x14ac:dyDescent="0.3">
      <c r="D291" s="33"/>
      <c r="E291" s="32">
        <v>39912.689583333333</v>
      </c>
      <c r="F291" s="21">
        <f t="shared" si="265"/>
        <v>29.201388888890506</v>
      </c>
      <c r="G291" s="21">
        <f t="shared" si="276"/>
        <v>29.201388888890506</v>
      </c>
      <c r="H291" s="21"/>
      <c r="I291" s="50">
        <v>1037</v>
      </c>
      <c r="J291" s="21">
        <v>11782</v>
      </c>
      <c r="K291" s="21">
        <v>2.0299999999999998</v>
      </c>
      <c r="L291" s="21">
        <v>1559</v>
      </c>
      <c r="M291" s="51">
        <v>4.78</v>
      </c>
      <c r="N291" s="40"/>
      <c r="O291" s="28" t="s">
        <v>132</v>
      </c>
      <c r="P291" s="102" t="e">
        <f>((((B$10)/1000+1)*0.0112372)/(P290*0.0112372)-1)*1000</f>
        <v>#REF!</v>
      </c>
      <c r="R291" s="22"/>
      <c r="S291" s="22"/>
      <c r="T291" s="22"/>
      <c r="U291" s="52">
        <f t="shared" si="266"/>
        <v>9.4384160297303446E-6</v>
      </c>
      <c r="V291" s="52">
        <f t="shared" si="267"/>
        <v>1.279525173932302E-3</v>
      </c>
      <c r="W291" s="52">
        <f t="shared" si="268"/>
        <v>7.8037915478098106E-6</v>
      </c>
      <c r="X291" s="247">
        <f>W291+V291+SUM($U$288:U291)</f>
        <v>1.3219209927023748E-3</v>
      </c>
      <c r="Y291" s="104">
        <f>W291+V291+SUM($U$288:U291)-$X$288</f>
        <v>6.7034329361861152E-4</v>
      </c>
      <c r="Z291" s="42"/>
      <c r="AA291" s="1">
        <f>LINEST(Y288:Y291,F288:F291,TRUE,TRUE)</f>
        <v>1.2508292796251796E-5</v>
      </c>
      <c r="AB291" s="41">
        <f t="shared" si="269"/>
        <v>5.4780008700631988E-2</v>
      </c>
      <c r="AC291" s="48">
        <f t="shared" si="270"/>
        <v>7.4262884725469878</v>
      </c>
      <c r="AD291" s="48">
        <f t="shared" si="271"/>
        <v>1.3433766815878236</v>
      </c>
      <c r="AE291" s="48">
        <f t="shared" si="272"/>
        <v>1.3676163126913741</v>
      </c>
      <c r="AF291" s="48">
        <f t="shared" si="273"/>
        <v>1.3433766815878239</v>
      </c>
      <c r="AG291" s="238">
        <f t="shared" si="274"/>
        <v>2.4239591720049997E-2</v>
      </c>
      <c r="AH291" s="48">
        <f t="shared" si="275"/>
        <v>3.9383500216329882E-8</v>
      </c>
      <c r="AI291" s="48">
        <f>AE291+AC291+SUM($AB$288:AB291)</f>
        <v>8.904106428951005</v>
      </c>
      <c r="AJ291" s="48">
        <f>AE291+AC291+SUM($AB$287:AB291)-$AI$288</f>
        <v>8.1988853271424222</v>
      </c>
      <c r="AK291" s="41">
        <f t="shared" ref="AK291:AK332" si="277">LINEST(AJ288:AJ291,F288:F291,TRUE,TRUE)</f>
        <v>0.28760870500823243</v>
      </c>
      <c r="AL291" s="89"/>
      <c r="AM291" s="26"/>
      <c r="AN291" s="26"/>
      <c r="AO291" s="26"/>
      <c r="AP291" s="26"/>
      <c r="AQ291"/>
      <c r="AR291" s="41"/>
      <c r="AS291" s="41"/>
      <c r="AT291" s="41"/>
      <c r="AU291" s="41"/>
      <c r="AV291" s="41"/>
      <c r="AW291" s="22"/>
      <c r="AX291" s="22"/>
      <c r="AY291" s="22"/>
      <c r="AZ291" s="22"/>
      <c r="BA291" s="22"/>
      <c r="BB291" s="22"/>
      <c r="BD291" s="1"/>
      <c r="BE291" s="1"/>
      <c r="BG291" s="1"/>
      <c r="BH291" s="1"/>
      <c r="BI291" s="1"/>
      <c r="BL291" s="1"/>
    </row>
    <row r="292" spans="4:64" ht="14.4" x14ac:dyDescent="0.3">
      <c r="D292" s="47"/>
      <c r="E292" s="32">
        <v>39920.492361111108</v>
      </c>
      <c r="F292" s="21">
        <f t="shared" si="265"/>
        <v>37.004166666665697</v>
      </c>
      <c r="G292" s="21">
        <f t="shared" si="276"/>
        <v>37.004166666665697</v>
      </c>
      <c r="H292" s="21"/>
      <c r="I292" s="50">
        <v>1037</v>
      </c>
      <c r="J292" s="21">
        <v>17069</v>
      </c>
      <c r="K292" s="21">
        <v>2.63</v>
      </c>
      <c r="L292" s="29">
        <v>1762</v>
      </c>
      <c r="M292" s="51">
        <v>4.78</v>
      </c>
      <c r="N292" s="40"/>
      <c r="O292" s="40"/>
      <c r="P292" s="40"/>
      <c r="R292" s="22"/>
      <c r="S292" s="22"/>
      <c r="T292" s="22"/>
      <c r="U292" s="52">
        <f t="shared" si="266"/>
        <v>1.222809564442897E-5</v>
      </c>
      <c r="V292" s="52">
        <f t="shared" si="267"/>
        <v>1.6577099544049037E-3</v>
      </c>
      <c r="W292" s="52">
        <f t="shared" si="268"/>
        <v>1.0110330921546702E-5</v>
      </c>
      <c r="X292" s="247">
        <f>W292+V292+SUM($U$288:U292)</f>
        <v>1.7146404081931424E-3</v>
      </c>
      <c r="Y292" s="104">
        <f>W292+V292+SUM($U$288:U292)-$X$288</f>
        <v>1.0630627091093791E-3</v>
      </c>
      <c r="Z292" s="42"/>
      <c r="AA292" s="1">
        <f t="shared" ref="AA292:AA332" si="278">LINEST(Y289:Y292,F289:F292,TRUE,TRUE)</f>
        <v>3.027180841430872E-6</v>
      </c>
      <c r="AB292" s="41">
        <f t="shared" si="269"/>
        <v>7.9361735572151357E-2</v>
      </c>
      <c r="AC292" s="48">
        <f t="shared" si="270"/>
        <v>10.758726696478062</v>
      </c>
      <c r="AD292" s="48">
        <f t="shared" si="271"/>
        <v>1.9461972991022376</v>
      </c>
      <c r="AE292" s="48">
        <f t="shared" si="272"/>
        <v>1.981314109771606</v>
      </c>
      <c r="AF292" s="48">
        <f t="shared" si="273"/>
        <v>1.9461972991022376</v>
      </c>
      <c r="AG292" s="238">
        <f t="shared" si="274"/>
        <v>3.5116753613099079E-2</v>
      </c>
      <c r="AH292" s="48">
        <f t="shared" si="275"/>
        <v>5.7056269325457032E-8</v>
      </c>
      <c r="AI292" s="48">
        <f>AE292+AC292+SUM($AB$288:AB292)</f>
        <v>12.929604185534464</v>
      </c>
      <c r="AJ292" s="48">
        <f>AE292+AC292+SUM($AB$287:AB292)-$AI$288</f>
        <v>12.224383083725881</v>
      </c>
      <c r="AK292" s="41">
        <f t="shared" si="277"/>
        <v>0.32001788379547164</v>
      </c>
      <c r="AL292" s="89"/>
      <c r="AM292" s="26"/>
      <c r="AN292" s="26"/>
      <c r="AO292" s="26"/>
      <c r="AP292" s="26"/>
      <c r="AQ292"/>
      <c r="AR292" s="41"/>
      <c r="AS292" s="41"/>
      <c r="AT292" s="41"/>
      <c r="AU292" s="41"/>
      <c r="AV292" s="41"/>
      <c r="AW292" s="22"/>
      <c r="AX292" s="22"/>
      <c r="AY292" s="22"/>
      <c r="AZ292" s="22"/>
      <c r="BA292" s="22"/>
      <c r="BB292" s="22"/>
      <c r="BD292" s="1"/>
      <c r="BE292" s="1"/>
      <c r="BG292" s="1"/>
      <c r="BH292" s="1"/>
      <c r="BI292" s="1"/>
      <c r="BL292" s="1"/>
    </row>
    <row r="293" spans="4:64" ht="14.4" x14ac:dyDescent="0.3">
      <c r="D293" s="47"/>
      <c r="E293" s="32">
        <v>39940.565972222219</v>
      </c>
      <c r="F293" s="21">
        <f t="shared" si="265"/>
        <v>57.077777777776646</v>
      </c>
      <c r="G293" s="21">
        <f t="shared" si="276"/>
        <v>57.077777777776646</v>
      </c>
      <c r="H293" s="21"/>
      <c r="I293" s="50">
        <v>1037</v>
      </c>
      <c r="J293" s="21">
        <v>23274</v>
      </c>
      <c r="K293" s="21">
        <v>7.77</v>
      </c>
      <c r="L293" s="21">
        <v>247</v>
      </c>
      <c r="M293" s="51">
        <v>4.78</v>
      </c>
      <c r="N293" s="40"/>
      <c r="O293" s="40"/>
      <c r="P293" s="40"/>
      <c r="R293" s="22"/>
      <c r="S293" s="22"/>
      <c r="T293" s="22"/>
      <c r="U293" s="52">
        <f t="shared" si="266"/>
        <v>3.6126351010347185E-5</v>
      </c>
      <c r="V293" s="52">
        <f t="shared" si="267"/>
        <v>4.8974929071201913E-3</v>
      </c>
      <c r="W293" s="52">
        <f t="shared" si="268"/>
        <v>2.9869684889892726E-5</v>
      </c>
      <c r="X293" s="247">
        <f>W293+V293+SUM($U$288:U293)</f>
        <v>5.0103090658871231E-3</v>
      </c>
      <c r="Y293" s="104">
        <f>W293+V293+SUM($U$288:U293)-$X$288</f>
        <v>4.3587313668033596E-3</v>
      </c>
      <c r="Z293" s="42"/>
      <c r="AA293" s="1">
        <f t="shared" si="278"/>
        <v>9.2819554075966281E-5</v>
      </c>
      <c r="AB293" s="41">
        <f t="shared" si="269"/>
        <v>0.10821167225415965</v>
      </c>
      <c r="AC293" s="48">
        <f t="shared" si="270"/>
        <v>14.669787634532216</v>
      </c>
      <c r="AD293" s="48">
        <f t="shared" si="271"/>
        <v>2.6536877344487362</v>
      </c>
      <c r="AE293" s="48">
        <f t="shared" si="272"/>
        <v>2.7015703667950293</v>
      </c>
      <c r="AF293" s="48">
        <f t="shared" si="273"/>
        <v>2.6536877344487362</v>
      </c>
      <c r="AG293" s="238">
        <f t="shared" si="274"/>
        <v>4.7882554548671151E-2</v>
      </c>
      <c r="AH293" s="48">
        <f t="shared" si="275"/>
        <v>7.7797622138419767E-8</v>
      </c>
      <c r="AI293" s="48">
        <f>AE293+AC293+SUM($AB$288:AB293)</f>
        <v>17.669133052866201</v>
      </c>
      <c r="AJ293" s="48">
        <f>AE293+AC293+SUM($AB$287:AB293)-$AI$288</f>
        <v>16.963911951057618</v>
      </c>
      <c r="AK293" s="41">
        <f t="shared" si="277"/>
        <v>0.28219200449287785</v>
      </c>
      <c r="AL293" s="89"/>
      <c r="AM293" s="41"/>
      <c r="AN293" s="41"/>
      <c r="AO293" s="41"/>
      <c r="AP293" s="41"/>
      <c r="AQ293"/>
      <c r="AR293" s="41"/>
      <c r="AS293" s="41"/>
      <c r="AT293" s="41"/>
      <c r="AU293" s="41"/>
      <c r="AV293" s="41"/>
      <c r="AW293" s="22"/>
      <c r="AX293" s="22"/>
      <c r="AY293" s="22"/>
      <c r="AZ293" s="22"/>
      <c r="BA293" s="22"/>
      <c r="BB293" s="22"/>
      <c r="BD293" s="1"/>
      <c r="BE293" s="1"/>
      <c r="BG293" s="1"/>
      <c r="BH293" s="1"/>
      <c r="BI293" s="1"/>
      <c r="BL293" s="1"/>
    </row>
    <row r="294" spans="4:64" ht="14.4" x14ac:dyDescent="0.3">
      <c r="D294" s="47"/>
      <c r="E294" s="32">
        <v>39959.578472222223</v>
      </c>
      <c r="F294" s="21">
        <f t="shared" si="265"/>
        <v>76.090277777781012</v>
      </c>
      <c r="G294" s="21">
        <f t="shared" si="276"/>
        <v>76.090277777781012</v>
      </c>
      <c r="H294" s="21"/>
      <c r="I294" s="50">
        <v>1037</v>
      </c>
      <c r="J294" s="21">
        <v>26542</v>
      </c>
      <c r="K294" s="21">
        <v>8.34</v>
      </c>
      <c r="L294" s="21">
        <v>620</v>
      </c>
      <c r="M294" s="51">
        <v>4.78</v>
      </c>
      <c r="N294" s="40"/>
      <c r="O294" s="40"/>
      <c r="P294" s="40"/>
      <c r="R294" s="22"/>
      <c r="S294" s="22"/>
      <c r="T294" s="22"/>
      <c r="U294" s="52">
        <f t="shared" si="266"/>
        <v>3.8776546644310881E-5</v>
      </c>
      <c r="V294" s="52">
        <f t="shared" si="267"/>
        <v>5.2567684485691629E-3</v>
      </c>
      <c r="W294" s="52">
        <f t="shared" si="268"/>
        <v>3.2060897294942776E-5</v>
      </c>
      <c r="X294" s="247">
        <f>W294+V294+SUM($U$288:U294)</f>
        <v>5.4105523663854557E-3</v>
      </c>
      <c r="Y294" s="104">
        <f>W294+V294+SUM($U$288:U294)-$X$288</f>
        <v>4.7589746673016922E-3</v>
      </c>
      <c r="Z294" s="42"/>
      <c r="AA294" s="1">
        <f t="shared" si="278"/>
        <v>9.6800286337834785E-5</v>
      </c>
      <c r="AB294" s="41">
        <f t="shared" si="269"/>
        <v>0.12340612722221816</v>
      </c>
      <c r="AC294" s="48">
        <f t="shared" si="270"/>
        <v>16.729634072172988</v>
      </c>
      <c r="AD294" s="48">
        <f t="shared" si="271"/>
        <v>3.0263031643782052</v>
      </c>
      <c r="AE294" s="48">
        <f t="shared" si="272"/>
        <v>3.0809091980524901</v>
      </c>
      <c r="AF294" s="48">
        <f t="shared" si="273"/>
        <v>3.0263031643782048</v>
      </c>
      <c r="AG294" s="238">
        <f t="shared" si="274"/>
        <v>5.46059449527726E-2</v>
      </c>
      <c r="AH294" s="48">
        <f t="shared" si="275"/>
        <v>8.8721512709372552E-8</v>
      </c>
      <c r="AI294" s="48">
        <f>AE294+AC294+SUM($AB$288:AB294)</f>
        <v>20.231724448986654</v>
      </c>
      <c r="AJ294" s="48">
        <f>AE294+AC294+SUM($AB$287:AB294)-$AI$288</f>
        <v>19.526503347178071</v>
      </c>
      <c r="AK294" s="41">
        <f t="shared" si="277"/>
        <v>0.23198163173827374</v>
      </c>
      <c r="AL294" s="89"/>
      <c r="AM294" s="41"/>
      <c r="AN294" s="41"/>
      <c r="AO294" s="41"/>
      <c r="AP294" s="41"/>
      <c r="AQ294"/>
      <c r="AR294" s="41"/>
      <c r="AS294" s="41"/>
      <c r="AT294" s="41"/>
      <c r="AU294" s="41"/>
      <c r="AV294" s="41"/>
      <c r="AW294" s="22"/>
      <c r="AX294" s="22"/>
      <c r="AY294" s="22"/>
      <c r="AZ294" s="22"/>
      <c r="BA294" s="22"/>
      <c r="BB294" s="22"/>
      <c r="BD294" s="1"/>
      <c r="BE294" s="1"/>
      <c r="BG294" s="1"/>
      <c r="BH294" s="1"/>
      <c r="BI294" s="1"/>
      <c r="BL294" s="1"/>
    </row>
    <row r="295" spans="4:64" ht="14.4" x14ac:dyDescent="0.3">
      <c r="D295" s="47"/>
      <c r="E295" s="32">
        <v>39974.411805555559</v>
      </c>
      <c r="F295" s="21">
        <f t="shared" si="265"/>
        <v>90.92361111111677</v>
      </c>
      <c r="G295" s="21">
        <f t="shared" si="276"/>
        <v>90.92361111111677</v>
      </c>
      <c r="H295" s="21"/>
      <c r="I295" s="50">
        <v>1037</v>
      </c>
      <c r="J295" s="21">
        <v>27725.7</v>
      </c>
      <c r="K295" s="21">
        <v>12.27</v>
      </c>
      <c r="L295" s="21">
        <v>836</v>
      </c>
      <c r="M295" s="51">
        <v>4.78</v>
      </c>
      <c r="N295" s="40"/>
      <c r="O295" s="40"/>
      <c r="P295" s="40"/>
      <c r="R295" s="22"/>
      <c r="S295" s="22"/>
      <c r="T295" s="22"/>
      <c r="U295" s="52">
        <f t="shared" si="266"/>
        <v>5.704894812058687E-5</v>
      </c>
      <c r="V295" s="52">
        <f t="shared" si="267"/>
        <v>7.7338787606647036E-3</v>
      </c>
      <c r="W295" s="52">
        <f t="shared" si="268"/>
        <v>4.7168730192919401E-5</v>
      </c>
      <c r="X295" s="247">
        <f>W295+V295+SUM($U$288:U295)</f>
        <v>7.9598194594995599E-3</v>
      </c>
      <c r="Y295" s="104">
        <f>W295+V295+SUM($U$288:U295)-$X$288</f>
        <v>7.3082417604157963E-3</v>
      </c>
      <c r="Z295" s="42"/>
      <c r="AA295" s="1">
        <f t="shared" si="278"/>
        <v>1.0549904977020441E-4</v>
      </c>
      <c r="AB295" s="41">
        <f t="shared" si="269"/>
        <v>0.12890970015541608</v>
      </c>
      <c r="AC295" s="48">
        <f t="shared" si="270"/>
        <v>17.475729613248685</v>
      </c>
      <c r="AD295" s="48">
        <f t="shared" si="271"/>
        <v>3.1612679392887051</v>
      </c>
      <c r="AE295" s="48">
        <f t="shared" si="272"/>
        <v>3.2183092514672569</v>
      </c>
      <c r="AF295" s="48">
        <f t="shared" si="273"/>
        <v>3.1612679392887046</v>
      </c>
      <c r="AG295" s="238">
        <f t="shared" si="274"/>
        <v>5.7041219500304698E-2</v>
      </c>
      <c r="AH295" s="48">
        <f t="shared" si="275"/>
        <v>9.2678247491758372E-8</v>
      </c>
      <c r="AI295" s="48">
        <f>AE295+AC295+SUM($AB$288:AB295)</f>
        <v>21.244129743632531</v>
      </c>
      <c r="AJ295" s="48">
        <f>AE295+AC295+SUM($AB$287:AB295)-$AI$288</f>
        <v>20.538908641823948</v>
      </c>
      <c r="AK295" s="41">
        <f t="shared" si="277"/>
        <v>0.15439439810899422</v>
      </c>
      <c r="AL295" s="89"/>
      <c r="AM295" s="41"/>
      <c r="AN295" s="41"/>
      <c r="AO295" s="41"/>
      <c r="AP295" s="41"/>
      <c r="AQ295"/>
      <c r="AR295" s="41"/>
      <c r="AS295" s="41"/>
      <c r="AT295" s="41"/>
      <c r="AU295" s="41"/>
      <c r="AV295" s="41"/>
      <c r="AW295" s="22"/>
      <c r="AX295" s="22"/>
      <c r="AY295" s="22"/>
      <c r="AZ295" s="22"/>
      <c r="BA295" s="22"/>
      <c r="BB295" s="22"/>
      <c r="BD295" s="1"/>
      <c r="BE295" s="1"/>
      <c r="BG295" s="1"/>
      <c r="BH295" s="1"/>
      <c r="BI295" s="1"/>
      <c r="BL295" s="1"/>
    </row>
    <row r="296" spans="4:64" ht="14.4" x14ac:dyDescent="0.3">
      <c r="D296" s="47"/>
      <c r="E296" s="32">
        <v>39993.409722222219</v>
      </c>
      <c r="F296" s="21">
        <f t="shared" si="265"/>
        <v>109.92152777777665</v>
      </c>
      <c r="G296" s="21">
        <f t="shared" si="276"/>
        <v>109.92152777777665</v>
      </c>
      <c r="H296" s="21"/>
      <c r="I296" s="50">
        <v>1037</v>
      </c>
      <c r="J296" s="21">
        <v>29708</v>
      </c>
      <c r="K296" s="21">
        <v>14.35</v>
      </c>
      <c r="L296" s="21">
        <v>1278</v>
      </c>
      <c r="M296" s="51">
        <v>4.78</v>
      </c>
      <c r="N296" s="40"/>
      <c r="O296" s="40"/>
      <c r="P296" s="40"/>
      <c r="R296" s="22"/>
      <c r="S296" s="22"/>
      <c r="T296" s="22"/>
      <c r="U296" s="52">
        <f t="shared" si="266"/>
        <v>6.6719837451542096E-5</v>
      </c>
      <c r="V296" s="52">
        <f t="shared" si="267"/>
        <v>9.0449193329697215E-3</v>
      </c>
      <c r="W296" s="52">
        <f t="shared" si="268"/>
        <v>5.5164733355207286E-5</v>
      </c>
      <c r="X296" s="247">
        <f>W296+V296+SUM($U$288:U296)</f>
        <v>9.3455758724184084E-3</v>
      </c>
      <c r="Y296" s="104">
        <f>W296+V296+SUM($U$288:U296)-$X$288</f>
        <v>8.6939981733346449E-3</v>
      </c>
      <c r="Z296" s="42"/>
      <c r="AA296" s="1">
        <f t="shared" si="278"/>
        <v>8.8597378150088776E-5</v>
      </c>
      <c r="AB296" s="41">
        <f t="shared" si="269"/>
        <v>0.13812633665577789</v>
      </c>
      <c r="AC296" s="48">
        <f t="shared" si="270"/>
        <v>18.725189097133413</v>
      </c>
      <c r="AD296" s="48">
        <f t="shared" si="271"/>
        <v>3.3872886145485541</v>
      </c>
      <c r="AE296" s="48">
        <f t="shared" si="272"/>
        <v>3.4484082004273753</v>
      </c>
      <c r="AF296" s="48">
        <f t="shared" si="273"/>
        <v>3.3872886145485541</v>
      </c>
      <c r="AG296" s="238">
        <f t="shared" si="274"/>
        <v>6.1119486574371509E-2</v>
      </c>
      <c r="AH296" s="48">
        <f t="shared" si="275"/>
        <v>9.9304449535454764E-8</v>
      </c>
      <c r="AI296" s="48">
        <f>AE296+AC296+SUM($AB$288:AB296)</f>
        <v>22.861814513133158</v>
      </c>
      <c r="AJ296" s="48">
        <f>AE296+AC296+SUM($AB$287:AB296)-$AI$288</f>
        <v>22.156593411324575</v>
      </c>
      <c r="AK296" s="41">
        <f t="shared" si="277"/>
        <v>9.6075012847905997E-2</v>
      </c>
      <c r="AL296" s="89"/>
      <c r="AM296" s="41"/>
      <c r="AN296" s="41"/>
      <c r="AO296" s="41"/>
      <c r="AP296" s="41"/>
      <c r="AQ296"/>
      <c r="AR296" s="41"/>
      <c r="AS296" s="41"/>
      <c r="AT296" s="41"/>
      <c r="AU296" s="41"/>
      <c r="AV296" s="41"/>
      <c r="AW296" s="22"/>
      <c r="AX296" s="22"/>
      <c r="AY296" s="22"/>
      <c r="AZ296" s="22"/>
      <c r="BA296" s="22"/>
      <c r="BB296" s="22"/>
      <c r="BD296" s="1"/>
      <c r="BE296" s="1"/>
      <c r="BG296" s="1"/>
      <c r="BH296" s="1"/>
      <c r="BI296" s="1"/>
      <c r="BL296" s="1"/>
    </row>
    <row r="297" spans="4:64" ht="14.4" x14ac:dyDescent="0.3">
      <c r="D297" s="47"/>
      <c r="E297" s="32">
        <v>40007.408333333333</v>
      </c>
      <c r="F297" s="21">
        <f t="shared" si="265"/>
        <v>123.92013888889051</v>
      </c>
      <c r="G297" s="21">
        <f t="shared" si="276"/>
        <v>123.92013888889051</v>
      </c>
      <c r="H297" s="21"/>
      <c r="I297" s="50">
        <v>1037</v>
      </c>
      <c r="J297" s="21">
        <v>30527</v>
      </c>
      <c r="K297" s="21">
        <v>13.6</v>
      </c>
      <c r="L297" s="21">
        <v>154</v>
      </c>
      <c r="M297" s="51">
        <v>4.78</v>
      </c>
      <c r="N297" s="40"/>
      <c r="O297" s="40"/>
      <c r="P297" s="40"/>
      <c r="R297" s="22"/>
      <c r="S297" s="22"/>
      <c r="T297" s="22"/>
      <c r="U297" s="52">
        <f t="shared" si="266"/>
        <v>6.3232737933168815E-5</v>
      </c>
      <c r="V297" s="52">
        <f t="shared" si="267"/>
        <v>8.5721883573789699E-3</v>
      </c>
      <c r="W297" s="52">
        <f t="shared" si="268"/>
        <v>5.2281559138036181E-5</v>
      </c>
      <c r="X297" s="247">
        <f>W297+V297+SUM($U$288:U297)</f>
        <v>8.9331944605436538E-3</v>
      </c>
      <c r="Y297" s="104">
        <f>W297+V297+SUM($U$288:U297)-$X$288</f>
        <v>8.2816167614598903E-3</v>
      </c>
      <c r="Z297" s="42"/>
      <c r="AA297" s="1">
        <f t="shared" si="278"/>
        <v>7.4010059133328962E-5</v>
      </c>
      <c r="AB297" s="41">
        <f t="shared" si="269"/>
        <v>0.14193424932984153</v>
      </c>
      <c r="AC297" s="48">
        <f t="shared" si="270"/>
        <v>19.241411322478516</v>
      </c>
      <c r="AD297" s="48">
        <f t="shared" si="271"/>
        <v>3.4806705108497282</v>
      </c>
      <c r="AE297" s="48">
        <f t="shared" si="272"/>
        <v>3.5434750617492425</v>
      </c>
      <c r="AF297" s="48">
        <f t="shared" si="273"/>
        <v>3.4806705108497282</v>
      </c>
      <c r="AG297" s="238">
        <f t="shared" si="274"/>
        <v>6.2804448857406742E-2</v>
      </c>
      <c r="AH297" s="48">
        <f t="shared" si="275"/>
        <v>1.0204210754573946E-7</v>
      </c>
      <c r="AI297" s="48">
        <f>AE297+AC297+SUM($AB$288:AB297)</f>
        <v>23.615037849129966</v>
      </c>
      <c r="AJ297" s="48">
        <f>AE297+AC297+SUM($AB$287:AB297)-$AI$288</f>
        <v>22.909816747321383</v>
      </c>
      <c r="AK297" s="41">
        <f t="shared" si="277"/>
        <v>7.27318915669109E-2</v>
      </c>
      <c r="AL297" s="89"/>
      <c r="AM297" s="41"/>
      <c r="AN297" s="41"/>
      <c r="AO297" s="41"/>
      <c r="AP297" s="41"/>
      <c r="AQ297"/>
      <c r="AR297" s="41"/>
      <c r="AS297" s="41"/>
      <c r="AT297" s="41"/>
      <c r="AU297" s="41"/>
      <c r="AV297" s="41"/>
      <c r="AW297" s="22"/>
      <c r="AX297" s="22"/>
      <c r="AY297" s="22"/>
      <c r="AZ297" s="22"/>
      <c r="BA297" s="22"/>
      <c r="BB297" s="22"/>
      <c r="BD297" s="1"/>
      <c r="BE297" s="1"/>
      <c r="BG297" s="1"/>
      <c r="BH297" s="1"/>
      <c r="BI297" s="1"/>
      <c r="BL297" s="1"/>
    </row>
    <row r="298" spans="4:64" ht="14.4" x14ac:dyDescent="0.3">
      <c r="D298" s="47"/>
      <c r="E298" s="32">
        <v>40021.361805555556</v>
      </c>
      <c r="F298" s="21">
        <f t="shared" si="265"/>
        <v>137.87361111111386</v>
      </c>
      <c r="G298" s="21">
        <f t="shared" si="276"/>
        <v>137.87361111111386</v>
      </c>
      <c r="H298" s="21"/>
      <c r="I298" s="50">
        <v>1037</v>
      </c>
      <c r="J298" s="21">
        <v>32602.7</v>
      </c>
      <c r="K298" s="21">
        <v>14.71</v>
      </c>
      <c r="L298" s="21">
        <v>222</v>
      </c>
      <c r="M298" s="51">
        <v>4.78</v>
      </c>
      <c r="N298" s="40"/>
      <c r="O298" s="40"/>
      <c r="P298" s="40"/>
      <c r="R298" s="22"/>
      <c r="S298" s="22"/>
      <c r="T298" s="22"/>
      <c r="U298" s="52">
        <f t="shared" si="266"/>
        <v>6.8393645220361291E-5</v>
      </c>
      <c r="V298" s="52">
        <f t="shared" si="267"/>
        <v>9.2718302012532831E-3</v>
      </c>
      <c r="W298" s="52">
        <f t="shared" si="268"/>
        <v>5.6548656979449427E-5</v>
      </c>
      <c r="X298" s="247">
        <f>W298+V298+SUM($U$288:U298)</f>
        <v>9.7054970474797428E-3</v>
      </c>
      <c r="Y298" s="104">
        <f>W298+V298+SUM($U$288:U298)-$X$288</f>
        <v>9.0539193483959793E-3</v>
      </c>
      <c r="Z298" s="42"/>
      <c r="AA298" s="1">
        <f t="shared" si="278"/>
        <v>3.2214872404327449E-5</v>
      </c>
      <c r="AB298" s="41">
        <f t="shared" si="269"/>
        <v>0.1515851459568914</v>
      </c>
      <c r="AC298" s="48">
        <f t="shared" si="270"/>
        <v>20.54974157052348</v>
      </c>
      <c r="AD298" s="48">
        <f t="shared" si="271"/>
        <v>3.717340598947831</v>
      </c>
      <c r="AE298" s="48">
        <f t="shared" si="272"/>
        <v>3.7844155795096803</v>
      </c>
      <c r="AF298" s="48">
        <f t="shared" si="273"/>
        <v>3.7173405989478305</v>
      </c>
      <c r="AG298" s="238">
        <f t="shared" si="274"/>
        <v>6.7074871581333725E-2</v>
      </c>
      <c r="AH298" s="48">
        <f t="shared" si="275"/>
        <v>1.0898051625385657E-7</v>
      </c>
      <c r="AI298" s="48">
        <f>AE298+AC298+SUM($AB$288:AB298)</f>
        <v>25.315893760892262</v>
      </c>
      <c r="AJ298" s="48">
        <f>AE298+AC298+SUM($AB$287:AB298)-$AI$288</f>
        <v>24.610672659083679</v>
      </c>
      <c r="AK298" s="41">
        <f t="shared" si="277"/>
        <v>8.3507967450880183E-2</v>
      </c>
      <c r="AL298" s="89"/>
      <c r="AM298" s="41"/>
      <c r="AN298" s="41"/>
      <c r="AO298" s="41"/>
      <c r="AP298" s="41"/>
      <c r="AQ298"/>
      <c r="AR298" s="41"/>
      <c r="AS298" s="41"/>
      <c r="AT298" s="41"/>
      <c r="AU298" s="41"/>
      <c r="AV298" s="41"/>
      <c r="AW298" s="22"/>
      <c r="AX298" s="22"/>
      <c r="AY298" s="22"/>
      <c r="AZ298" s="22"/>
      <c r="BA298" s="22"/>
      <c r="BB298" s="22"/>
      <c r="BD298" s="1"/>
      <c r="BE298" s="1"/>
      <c r="BG298" s="1"/>
      <c r="BH298" s="1"/>
      <c r="BI298" s="1"/>
      <c r="BL298" s="1"/>
    </row>
    <row r="299" spans="4:64" ht="14.4" x14ac:dyDescent="0.3">
      <c r="D299" s="47"/>
      <c r="E299" s="32">
        <v>40035.429166666669</v>
      </c>
      <c r="F299" s="21">
        <f t="shared" si="265"/>
        <v>151.94097222222626</v>
      </c>
      <c r="G299" s="21">
        <f t="shared" si="276"/>
        <v>151.94097222222626</v>
      </c>
      <c r="H299" s="21"/>
      <c r="I299" s="50">
        <v>1037</v>
      </c>
      <c r="J299" s="21">
        <v>31324.3</v>
      </c>
      <c r="K299" s="21">
        <v>15.82</v>
      </c>
      <c r="L299" s="21">
        <v>421</v>
      </c>
      <c r="M299" s="51">
        <v>4.78</v>
      </c>
      <c r="N299" s="40"/>
      <c r="O299" s="40"/>
      <c r="P299" s="40"/>
      <c r="R299" s="22"/>
      <c r="S299" s="22"/>
      <c r="T299" s="22"/>
      <c r="U299" s="52">
        <f t="shared" si="266"/>
        <v>7.3554552507553727E-5</v>
      </c>
      <c r="V299" s="52">
        <f t="shared" si="267"/>
        <v>9.9714720451275964E-3</v>
      </c>
      <c r="W299" s="52">
        <f t="shared" si="268"/>
        <v>6.0815754820862674E-5</v>
      </c>
      <c r="X299" s="247">
        <f>W299+V299+SUM($U$288:U299)</f>
        <v>1.0482960541703022E-2</v>
      </c>
      <c r="Y299" s="104">
        <f>W299+V299+SUM($U$288:U299)-$X$288</f>
        <v>9.8313828426192587E-3</v>
      </c>
      <c r="Z299" s="42"/>
      <c r="AA299" s="1">
        <f t="shared" si="278"/>
        <v>2.9897676534928216E-5</v>
      </c>
      <c r="AB299" s="41">
        <f t="shared" si="269"/>
        <v>0.14564126859117354</v>
      </c>
      <c r="AC299" s="48">
        <f t="shared" si="270"/>
        <v>19.743955864929859</v>
      </c>
      <c r="AD299" s="48">
        <f t="shared" si="271"/>
        <v>3.5715781859668536</v>
      </c>
      <c r="AE299" s="48">
        <f t="shared" si="272"/>
        <v>3.6360230575147177</v>
      </c>
      <c r="AF299" s="48">
        <f t="shared" si="273"/>
        <v>3.5715781859668532</v>
      </c>
      <c r="AG299" s="238">
        <f t="shared" si="274"/>
        <v>6.4444766840635034E-2</v>
      </c>
      <c r="AH299" s="48">
        <f t="shared" si="275"/>
        <v>1.047072293181448E-7</v>
      </c>
      <c r="AI299" s="48">
        <f>AE299+AC299+SUM($AB$288:AB299)</f>
        <v>24.507356801894851</v>
      </c>
      <c r="AJ299" s="48">
        <f>AE299+AC299+SUM($AB$287:AB299)-$AI$288</f>
        <v>23.802135700086268</v>
      </c>
      <c r="AK299" s="41">
        <f t="shared" si="277"/>
        <v>4.7351045167045643E-2</v>
      </c>
      <c r="AL299" s="89"/>
      <c r="AM299" s="41"/>
      <c r="AN299" s="41"/>
      <c r="AO299" s="41"/>
      <c r="AP299" s="41"/>
      <c r="AQ299"/>
      <c r="AR299" s="41"/>
      <c r="AS299" s="41"/>
      <c r="AT299" s="41"/>
      <c r="AU299" s="41"/>
      <c r="AV299" s="41"/>
      <c r="AW299" s="22"/>
      <c r="AX299" s="22"/>
      <c r="AY299" s="22"/>
      <c r="AZ299" s="22"/>
      <c r="BA299" s="22"/>
      <c r="BB299" s="22"/>
      <c r="BD299" s="1"/>
      <c r="BE299" s="1"/>
      <c r="BG299" s="1"/>
      <c r="BH299" s="1"/>
      <c r="BI299" s="1"/>
      <c r="BL299" s="1"/>
    </row>
    <row r="300" spans="4:64" ht="14.4" x14ac:dyDescent="0.3">
      <c r="D300" s="47"/>
      <c r="E300" s="32">
        <v>40049.40347222222</v>
      </c>
      <c r="F300" s="21">
        <f t="shared" si="265"/>
        <v>165.9152777777781</v>
      </c>
      <c r="G300" s="21">
        <f t="shared" si="276"/>
        <v>165.9152777777781</v>
      </c>
      <c r="H300" s="21"/>
      <c r="I300" s="50">
        <v>1037</v>
      </c>
      <c r="J300" s="21">
        <v>34334</v>
      </c>
      <c r="K300" s="21">
        <v>19.600000000000001</v>
      </c>
      <c r="L300" s="21">
        <v>707</v>
      </c>
      <c r="M300" s="51">
        <v>4.78</v>
      </c>
      <c r="N300" s="40"/>
      <c r="O300" s="40"/>
      <c r="P300" s="40"/>
      <c r="R300" s="22"/>
      <c r="S300" s="22"/>
      <c r="T300" s="22"/>
      <c r="U300" s="52">
        <f t="shared" si="266"/>
        <v>9.1129534080155075E-5</v>
      </c>
      <c r="V300" s="52">
        <f t="shared" si="267"/>
        <v>1.2354036162104986E-2</v>
      </c>
      <c r="W300" s="52">
        <f t="shared" si="268"/>
        <v>7.5346952875405079E-5</v>
      </c>
      <c r="X300" s="247">
        <f>W300+V300+SUM($U$288:U300)</f>
        <v>1.2971185390815109E-2</v>
      </c>
      <c r="Y300" s="104">
        <f>W300+V300+SUM($U$288:U300)-$X$288</f>
        <v>1.2319607691731346E-2</v>
      </c>
      <c r="Z300" s="42"/>
      <c r="AA300" s="1">
        <f t="shared" si="278"/>
        <v>9.2037894151119411E-5</v>
      </c>
      <c r="AB300" s="41">
        <f t="shared" si="269"/>
        <v>0.15963476648510427</v>
      </c>
      <c r="AC300" s="48">
        <f t="shared" si="270"/>
        <v>21.640993754577174</v>
      </c>
      <c r="AD300" s="48">
        <f t="shared" si="271"/>
        <v>3.9147424024474908</v>
      </c>
      <c r="AE300" s="48">
        <f t="shared" si="272"/>
        <v>3.9853792632783596</v>
      </c>
      <c r="AF300" s="48">
        <f t="shared" si="273"/>
        <v>3.9147424024474913</v>
      </c>
      <c r="AG300" s="238">
        <f t="shared" si="274"/>
        <v>7.0636746063163849E-2</v>
      </c>
      <c r="AH300" s="48">
        <f t="shared" si="275"/>
        <v>1.1476770467046938E-7</v>
      </c>
      <c r="AI300" s="48">
        <f>AE300+AC300+SUM($AB$288:AB300)</f>
        <v>26.913385663790912</v>
      </c>
      <c r="AJ300" s="48">
        <f>AE300+AC300+SUM($AB$287:AB300)-$AI$288</f>
        <v>26.208164561982329</v>
      </c>
      <c r="AK300" s="41">
        <f t="shared" si="277"/>
        <v>6.4822365293579626E-2</v>
      </c>
      <c r="AL300" s="89"/>
      <c r="AM300" s="41"/>
      <c r="AN300" s="41"/>
      <c r="AO300" s="41"/>
      <c r="AP300" s="41"/>
      <c r="AQ300"/>
      <c r="AR300" s="41"/>
      <c r="AS300" s="41"/>
      <c r="AT300" s="41"/>
      <c r="AU300" s="41"/>
      <c r="AV300" s="41"/>
      <c r="AW300" s="22"/>
      <c r="AX300" s="22"/>
      <c r="AY300" s="22"/>
      <c r="AZ300" s="22"/>
      <c r="BA300" s="22"/>
      <c r="BB300" s="22"/>
      <c r="BD300" s="1"/>
      <c r="BE300" s="1"/>
      <c r="BG300" s="1"/>
      <c r="BH300" s="1"/>
      <c r="BI300" s="1"/>
      <c r="BL300" s="1"/>
    </row>
    <row r="301" spans="4:64" ht="14.4" x14ac:dyDescent="0.3">
      <c r="D301" s="47"/>
      <c r="E301" s="32">
        <v>40063.367361111108</v>
      </c>
      <c r="F301" s="21">
        <f t="shared" si="265"/>
        <v>179.8791666666657</v>
      </c>
      <c r="G301" s="21">
        <f t="shared" si="276"/>
        <v>179.8791666666657</v>
      </c>
      <c r="H301" s="21"/>
      <c r="I301" s="50">
        <v>1037</v>
      </c>
      <c r="J301" s="21">
        <v>34583.800000000003</v>
      </c>
      <c r="K301" s="21">
        <v>18.16</v>
      </c>
      <c r="L301" s="21">
        <v>1001</v>
      </c>
      <c r="M301" s="51">
        <v>4.78</v>
      </c>
      <c r="N301" s="40"/>
      <c r="O301" s="40"/>
      <c r="P301" s="40"/>
      <c r="R301" s="22"/>
      <c r="S301" s="22"/>
      <c r="T301" s="22"/>
      <c r="U301" s="52">
        <f t="shared" si="266"/>
        <v>8.4434303004878375E-5</v>
      </c>
      <c r="V301" s="52">
        <f t="shared" si="267"/>
        <v>1.1446392688970743E-2</v>
      </c>
      <c r="W301" s="52">
        <f t="shared" si="268"/>
        <v>6.9811258378436539E-5</v>
      </c>
      <c r="X301" s="247">
        <f>W301+V301+SUM($U$288:U301)</f>
        <v>1.2142440526188776E-2</v>
      </c>
      <c r="Y301" s="104">
        <f>W301+V301+SUM($U$288:U301)-$X$288</f>
        <v>1.1490862827105012E-2</v>
      </c>
      <c r="Z301" s="42"/>
      <c r="AA301" s="1">
        <f t="shared" si="278"/>
        <v>7.0018752018405196E-5</v>
      </c>
      <c r="AB301" s="41">
        <f t="shared" si="269"/>
        <v>0.16079620309802381</v>
      </c>
      <c r="AC301" s="48">
        <f t="shared" si="270"/>
        <v>21.798444684847269</v>
      </c>
      <c r="AD301" s="48">
        <f t="shared" si="271"/>
        <v>3.943224450916397</v>
      </c>
      <c r="AE301" s="48">
        <f t="shared" si="272"/>
        <v>4.0143752363652974</v>
      </c>
      <c r="AF301" s="48">
        <f t="shared" si="273"/>
        <v>3.9432244509163956</v>
      </c>
      <c r="AG301" s="238">
        <f t="shared" si="274"/>
        <v>7.11506698461946E-2</v>
      </c>
      <c r="AH301" s="48">
        <f t="shared" si="275"/>
        <v>1.1560270707702505E-7</v>
      </c>
      <c r="AI301" s="48">
        <f>AE301+AC301+SUM($AB$288:AB301)</f>
        <v>27.260628770245969</v>
      </c>
      <c r="AJ301" s="48">
        <f>AE301+AC301+SUM($AB$287:AB301)-$AI$288</f>
        <v>26.555407668437386</v>
      </c>
      <c r="AK301" s="41">
        <f t="shared" si="277"/>
        <v>5.8809679447754594E-2</v>
      </c>
      <c r="AL301" s="89"/>
      <c r="AM301" s="41"/>
      <c r="AN301" s="41"/>
      <c r="AO301" s="41"/>
      <c r="AP301" s="41"/>
      <c r="AQ301"/>
      <c r="AR301" s="41"/>
      <c r="AS301" s="41"/>
      <c r="AT301" s="41"/>
      <c r="AU301" s="41"/>
      <c r="AV301" s="41"/>
      <c r="AW301" s="22"/>
      <c r="AX301" s="22"/>
      <c r="AY301" s="22"/>
      <c r="AZ301" s="22"/>
      <c r="BA301" s="22"/>
      <c r="BB301" s="22"/>
      <c r="BD301" s="1"/>
      <c r="BE301" s="1"/>
      <c r="BG301" s="1"/>
      <c r="BH301" s="1"/>
      <c r="BI301" s="1"/>
      <c r="BL301" s="1"/>
    </row>
    <row r="302" spans="4:64" ht="14.4" x14ac:dyDescent="0.3">
      <c r="D302" s="47"/>
      <c r="E302" s="32">
        <v>40077.347222222219</v>
      </c>
      <c r="F302" s="21">
        <f t="shared" si="265"/>
        <v>193.85902777777665</v>
      </c>
      <c r="G302" s="21">
        <f t="shared" si="276"/>
        <v>193.85902777777665</v>
      </c>
      <c r="H302" s="21"/>
      <c r="I302" s="50">
        <v>1037</v>
      </c>
      <c r="J302" s="21">
        <v>34731.9</v>
      </c>
      <c r="K302" s="21">
        <v>22.69</v>
      </c>
      <c r="L302" s="21">
        <v>1349</v>
      </c>
      <c r="M302" s="51">
        <v>4.78</v>
      </c>
      <c r="N302" s="40"/>
      <c r="O302" s="40"/>
      <c r="P302" s="40"/>
      <c r="R302" s="22"/>
      <c r="S302" s="22"/>
      <c r="T302" s="22"/>
      <c r="U302" s="52">
        <f t="shared" si="266"/>
        <v>1.0549638409585299E-4</v>
      </c>
      <c r="V302" s="52">
        <f t="shared" si="267"/>
        <v>1.4301687781538886E-2</v>
      </c>
      <c r="W302" s="52">
        <f t="shared" si="268"/>
        <v>8.7225630650150069E-5</v>
      </c>
      <c r="X302" s="247">
        <f>W302+V302+SUM($U$288:U302)</f>
        <v>1.5120646375124485E-2</v>
      </c>
      <c r="Y302" s="104">
        <f>W302+V302+SUM($U$288:U302)-$X$288</f>
        <v>1.4469068676040722E-2</v>
      </c>
      <c r="Z302" s="42"/>
      <c r="AA302" s="1">
        <f t="shared" si="278"/>
        <v>9.3658295917179029E-5</v>
      </c>
      <c r="AB302" s="41">
        <f t="shared" si="269"/>
        <v>0.16148478901625193</v>
      </c>
      <c r="AC302" s="48">
        <f t="shared" si="270"/>
        <v>21.891793294827252</v>
      </c>
      <c r="AD302" s="48">
        <f t="shared" si="271"/>
        <v>3.9601107254490016</v>
      </c>
      <c r="AE302" s="48">
        <f t="shared" si="272"/>
        <v>4.0315662035957835</v>
      </c>
      <c r="AF302" s="48">
        <f t="shared" si="273"/>
        <v>3.9601107254490007</v>
      </c>
      <c r="AG302" s="238">
        <f t="shared" si="274"/>
        <v>7.1455362049024293E-2</v>
      </c>
      <c r="AH302" s="48">
        <f t="shared" si="275"/>
        <v>1.1609775854384209E-7</v>
      </c>
      <c r="AI302" s="48">
        <f>AE302+AC302+SUM($AB$288:AB302)</f>
        <v>27.532653136472689</v>
      </c>
      <c r="AJ302" s="48">
        <f>AE302+AC302+SUM($AB$287:AB302)-$AI$288</f>
        <v>26.827432034664106</v>
      </c>
      <c r="AK302" s="41">
        <f t="shared" si="277"/>
        <v>6.7443552912233487E-2</v>
      </c>
      <c r="AL302" s="89"/>
      <c r="AM302" s="41"/>
      <c r="AN302" s="41"/>
      <c r="AO302" s="41"/>
      <c r="AP302" s="41"/>
      <c r="AQ302"/>
      <c r="AR302" s="41"/>
      <c r="AS302" s="41"/>
      <c r="AT302" s="41"/>
      <c r="AU302" s="41"/>
      <c r="AV302" s="41"/>
      <c r="AW302" s="22"/>
      <c r="AX302" s="22"/>
      <c r="AY302" s="22"/>
      <c r="AZ302" s="22"/>
      <c r="BA302" s="22"/>
      <c r="BB302" s="22"/>
      <c r="BD302" s="1"/>
      <c r="BE302" s="1"/>
      <c r="BG302" s="1"/>
      <c r="BH302" s="1"/>
      <c r="BI302" s="1"/>
      <c r="BL302" s="1"/>
    </row>
    <row r="303" spans="4:64" ht="14.4" x14ac:dyDescent="0.3">
      <c r="D303" s="47"/>
      <c r="E303" s="32">
        <v>40091.350694444445</v>
      </c>
      <c r="F303" s="21">
        <f t="shared" si="265"/>
        <v>207.86250000000291</v>
      </c>
      <c r="G303" s="21">
        <f t="shared" si="276"/>
        <v>207.86250000000291</v>
      </c>
      <c r="H303" s="21"/>
      <c r="I303" s="50">
        <v>1037</v>
      </c>
      <c r="J303" s="21">
        <v>35911.4</v>
      </c>
      <c r="K303" s="21">
        <v>21.27</v>
      </c>
      <c r="L303" s="21">
        <v>1659</v>
      </c>
      <c r="M303" s="51">
        <v>4.78</v>
      </c>
      <c r="N303" s="40"/>
      <c r="O303" s="40"/>
      <c r="P303" s="40"/>
      <c r="R303" s="22"/>
      <c r="S303" s="22"/>
      <c r="T303" s="22"/>
      <c r="U303" s="52">
        <f t="shared" si="266"/>
        <v>9.889414234106624E-5</v>
      </c>
      <c r="V303" s="52">
        <f t="shared" si="267"/>
        <v>1.3406650467753727E-2</v>
      </c>
      <c r="W303" s="52">
        <f t="shared" si="268"/>
        <v>8.1766820798972765E-5</v>
      </c>
      <c r="X303" s="247">
        <f>W303+V303+SUM($U$288:U303)</f>
        <v>1.4319044393829215E-2</v>
      </c>
      <c r="Y303" s="104">
        <f>W303+V303+SUM($U$288:U303)-$X$288</f>
        <v>1.3667466694745452E-2</v>
      </c>
      <c r="Z303" s="42"/>
      <c r="AA303" s="1">
        <f t="shared" si="278"/>
        <v>5.0216901983149746E-5</v>
      </c>
      <c r="AB303" s="41">
        <f t="shared" si="269"/>
        <v>0.16696883419214698</v>
      </c>
      <c r="AC303" s="48">
        <f t="shared" si="270"/>
        <v>22.635241542439644</v>
      </c>
      <c r="AD303" s="48">
        <f t="shared" si="271"/>
        <v>4.0945966188400078</v>
      </c>
      <c r="AE303" s="48">
        <f t="shared" si="272"/>
        <v>4.1684787346447969</v>
      </c>
      <c r="AF303" s="48">
        <f t="shared" si="273"/>
        <v>4.0945966188400069</v>
      </c>
      <c r="AG303" s="238">
        <f t="shared" si="274"/>
        <v>7.3881995764335684E-2</v>
      </c>
      <c r="AH303" s="48">
        <f t="shared" si="275"/>
        <v>1.200404540543803E-7</v>
      </c>
      <c r="AI303" s="48">
        <f>AE303+AC303+SUM($AB$288:AB303)</f>
        <v>28.579982749326241</v>
      </c>
      <c r="AJ303" s="48">
        <f>AE303+AC303+SUM($AB$287:AB303)-$AI$288</f>
        <v>27.874761647517659</v>
      </c>
      <c r="AK303" s="41">
        <f t="shared" si="277"/>
        <v>3.7711295346596875E-2</v>
      </c>
      <c r="AL303" s="89"/>
      <c r="AM303" s="41"/>
      <c r="AN303" s="41"/>
      <c r="AO303" s="41"/>
      <c r="AP303" s="41"/>
      <c r="AQ303"/>
      <c r="AR303" s="41"/>
      <c r="AS303" s="41"/>
      <c r="AT303" s="41"/>
      <c r="AU303" s="41"/>
      <c r="AV303" s="41"/>
      <c r="AW303" s="22"/>
      <c r="AX303" s="22"/>
      <c r="AY303" s="22"/>
      <c r="AZ303" s="22"/>
      <c r="BA303" s="22"/>
      <c r="BB303" s="22"/>
      <c r="BD303" s="1"/>
      <c r="BE303" s="1"/>
      <c r="BG303" s="1"/>
      <c r="BH303" s="1"/>
      <c r="BI303" s="1"/>
      <c r="BL303" s="1"/>
    </row>
    <row r="304" spans="4:64" ht="14.4" x14ac:dyDescent="0.3">
      <c r="D304" s="47"/>
      <c r="E304" s="32">
        <v>40105.402777777781</v>
      </c>
      <c r="F304" s="21">
        <f t="shared" si="265"/>
        <v>221.91458333333867</v>
      </c>
      <c r="G304" s="21">
        <f t="shared" si="276"/>
        <v>221.91458333333867</v>
      </c>
      <c r="H304" s="21"/>
      <c r="I304" s="50">
        <v>1037</v>
      </c>
      <c r="J304" s="21">
        <v>35744</v>
      </c>
      <c r="K304" s="21">
        <v>22.74</v>
      </c>
      <c r="L304" s="21">
        <v>1985</v>
      </c>
      <c r="M304" s="51">
        <v>4.78</v>
      </c>
      <c r="N304" s="40"/>
      <c r="O304" s="40"/>
      <c r="P304" s="40"/>
      <c r="R304" s="22"/>
      <c r="S304" s="22"/>
      <c r="T304" s="22"/>
      <c r="U304" s="52">
        <f t="shared" si="266"/>
        <v>1.0572885739707786E-4</v>
      </c>
      <c r="V304" s="52">
        <f t="shared" si="267"/>
        <v>1.43332031799116E-2</v>
      </c>
      <c r="W304" s="52">
        <f t="shared" si="268"/>
        <v>8.7417842264628139E-5</v>
      </c>
      <c r="X304" s="247">
        <f>W304+V304+SUM($U$288:U304)</f>
        <v>1.5356976984849823E-2</v>
      </c>
      <c r="Y304" s="104">
        <f>W304+V304+SUM($U$288:U304)-$X$288</f>
        <v>1.4705399285766059E-2</v>
      </c>
      <c r="Z304" s="42"/>
      <c r="AA304" s="1">
        <f t="shared" si="278"/>
        <v>6.3079115037953403E-5</v>
      </c>
      <c r="AB304" s="41">
        <f t="shared" si="269"/>
        <v>0.16619051357964604</v>
      </c>
      <c r="AC304" s="48">
        <f t="shared" si="270"/>
        <v>22.529727988687789</v>
      </c>
      <c r="AD304" s="48">
        <f t="shared" si="271"/>
        <v>4.0755097697059224</v>
      </c>
      <c r="AE304" s="48">
        <f t="shared" si="272"/>
        <v>4.1490474860669204</v>
      </c>
      <c r="AF304" s="48">
        <f t="shared" si="273"/>
        <v>4.0755097697059206</v>
      </c>
      <c r="AG304" s="238">
        <f t="shared" si="274"/>
        <v>7.3537596880110898E-2</v>
      </c>
      <c r="AH304" s="48">
        <f t="shared" si="275"/>
        <v>1.1948088879073967E-7</v>
      </c>
      <c r="AI304" s="48">
        <f>AE304+AC304+SUM($AB$288:AB304)</f>
        <v>28.621228460576155</v>
      </c>
      <c r="AJ304" s="48">
        <f>AE304+AC304+SUM($AB$287:AB304)-$AI$288</f>
        <v>27.916007358767573</v>
      </c>
      <c r="AK304" s="41">
        <f t="shared" si="277"/>
        <v>3.6601379075350854E-2</v>
      </c>
      <c r="AL304" s="89"/>
      <c r="AM304" s="41"/>
      <c r="AN304" s="41"/>
      <c r="AO304" s="41"/>
      <c r="AP304" s="41"/>
      <c r="AQ304"/>
      <c r="AR304" s="41"/>
      <c r="AS304" s="41"/>
      <c r="AT304" s="41"/>
      <c r="AU304" s="41"/>
      <c r="AV304" s="41"/>
      <c r="AW304" s="22"/>
      <c r="AX304" s="22"/>
      <c r="AY304" s="22"/>
      <c r="AZ304" s="22"/>
      <c r="BA304" s="22"/>
      <c r="BB304" s="22"/>
      <c r="BD304" s="1"/>
      <c r="BE304" s="1"/>
      <c r="BG304" s="1"/>
      <c r="BH304" s="1"/>
      <c r="BI304" s="1"/>
      <c r="BL304" s="1"/>
    </row>
    <row r="305" spans="4:64" ht="14.4" x14ac:dyDescent="0.3">
      <c r="D305" s="47"/>
      <c r="E305" s="32">
        <v>40119.351388888892</v>
      </c>
      <c r="F305" s="21">
        <f t="shared" si="265"/>
        <v>235.86319444444962</v>
      </c>
      <c r="G305" s="21">
        <f t="shared" si="276"/>
        <v>235.86319444444962</v>
      </c>
      <c r="H305" s="21"/>
      <c r="I305" s="50">
        <v>1037</v>
      </c>
      <c r="J305" s="21">
        <v>35876.300000000003</v>
      </c>
      <c r="K305" s="21">
        <v>26.64</v>
      </c>
      <c r="L305" s="21">
        <v>2287</v>
      </c>
      <c r="M305" s="51">
        <v>4.78</v>
      </c>
      <c r="N305" s="40"/>
      <c r="O305" s="40"/>
      <c r="P305" s="40"/>
      <c r="R305" s="22"/>
      <c r="S305" s="22"/>
      <c r="T305" s="22"/>
      <c r="U305" s="52">
        <f t="shared" si="266"/>
        <v>1.2386177489261894E-4</v>
      </c>
      <c r="V305" s="52">
        <f t="shared" si="267"/>
        <v>1.6791404252983512E-2</v>
      </c>
      <c r="W305" s="52">
        <f t="shared" si="268"/>
        <v>1.0241034819391793E-4</v>
      </c>
      <c r="X305" s="247">
        <f>W305+V305+SUM($U$288:U305)</f>
        <v>1.7954032338743642E-2</v>
      </c>
      <c r="Y305" s="104">
        <f>W305+V305+SUM($U$288:U305)-$X$288</f>
        <v>1.7302454639659879E-2</v>
      </c>
      <c r="Z305" s="42"/>
      <c r="AA305" s="1">
        <f t="shared" si="278"/>
        <v>6.8052323964483269E-5</v>
      </c>
      <c r="AB305" s="41">
        <f t="shared" si="269"/>
        <v>0.16680563793468711</v>
      </c>
      <c r="AC305" s="48">
        <f t="shared" si="270"/>
        <v>22.613117732781998</v>
      </c>
      <c r="AD305" s="48">
        <f t="shared" si="271"/>
        <v>4.0905945375699577</v>
      </c>
      <c r="AE305" s="48">
        <f t="shared" si="272"/>
        <v>4.1644044405881457</v>
      </c>
      <c r="AF305" s="48">
        <f t="shared" si="273"/>
        <v>4.0905945375699568</v>
      </c>
      <c r="AG305" s="238">
        <f t="shared" si="274"/>
        <v>7.3809783095062753E-2</v>
      </c>
      <c r="AH305" s="48">
        <f t="shared" si="275"/>
        <v>1.1992312585393953E-7</v>
      </c>
      <c r="AI305" s="48">
        <f>AE305+AC305+SUM($AB$288:AB305)</f>
        <v>28.886780797126278</v>
      </c>
      <c r="AJ305" s="48">
        <f>AE305+AC305+SUM($AB$287:AB305)-$AI$288</f>
        <v>28.181559695317695</v>
      </c>
      <c r="AK305" s="41">
        <f t="shared" si="277"/>
        <v>2.9299453797600815E-2</v>
      </c>
      <c r="AL305" s="89"/>
      <c r="AM305" s="41"/>
      <c r="AN305" s="41"/>
      <c r="AO305" s="41"/>
      <c r="AP305" s="41"/>
      <c r="AQ305"/>
      <c r="AR305" s="41"/>
      <c r="AS305" s="41"/>
      <c r="AT305" s="41"/>
      <c r="AU305" s="41"/>
      <c r="AV305" s="41"/>
      <c r="AW305" s="22"/>
      <c r="AX305" s="22"/>
      <c r="AY305" s="22"/>
      <c r="AZ305" s="22"/>
      <c r="BA305" s="22"/>
      <c r="BB305" s="22"/>
      <c r="BD305" s="1"/>
      <c r="BE305" s="1"/>
      <c r="BG305" s="1"/>
      <c r="BH305" s="1"/>
      <c r="BI305" s="1"/>
      <c r="BL305" s="1"/>
    </row>
    <row r="306" spans="4:64" ht="14.4" x14ac:dyDescent="0.3">
      <c r="D306" s="47"/>
      <c r="E306" s="32">
        <v>40161.40347222222</v>
      </c>
      <c r="F306" s="21">
        <f t="shared" si="265"/>
        <v>277.9152777777781</v>
      </c>
      <c r="G306" s="21">
        <f t="shared" si="276"/>
        <v>277.9152777777781</v>
      </c>
      <c r="H306" s="21"/>
      <c r="I306" s="50">
        <v>1037</v>
      </c>
      <c r="J306" s="21">
        <v>37446</v>
      </c>
      <c r="K306" s="21">
        <v>33</v>
      </c>
      <c r="L306" s="21">
        <v>2524</v>
      </c>
      <c r="M306" s="51">
        <v>4.78</v>
      </c>
      <c r="N306" s="40"/>
      <c r="O306" s="40"/>
      <c r="P306" s="40"/>
      <c r="R306" s="22"/>
      <c r="S306" s="22"/>
      <c r="T306" s="22"/>
      <c r="U306" s="52">
        <f t="shared" si="266"/>
        <v>1.5343237880842436E-4</v>
      </c>
      <c r="V306" s="52">
        <f t="shared" si="267"/>
        <v>2.0800162925993088E-2</v>
      </c>
      <c r="W306" s="52">
        <f t="shared" si="268"/>
        <v>1.2685966555552896E-4</v>
      </c>
      <c r="X306" s="247">
        <f>W306+V306+SUM($U$288:U306)</f>
        <v>2.2140672707923251E-2</v>
      </c>
      <c r="Y306" s="104">
        <f>W306+V306+SUM($U$288:U306)-$X$288</f>
        <v>2.1489095008839488E-2</v>
      </c>
      <c r="Z306" s="42"/>
      <c r="AA306" s="1">
        <f t="shared" si="278"/>
        <v>1.1435003844381592E-4</v>
      </c>
      <c r="AB306" s="41">
        <f t="shared" si="269"/>
        <v>0.17410390475334114</v>
      </c>
      <c r="AC306" s="48">
        <f t="shared" si="270"/>
        <v>23.60251214929507</v>
      </c>
      <c r="AD306" s="48">
        <f t="shared" si="271"/>
        <v>4.2695708045100709</v>
      </c>
      <c r="AE306" s="48">
        <f t="shared" si="272"/>
        <v>4.3466101209507029</v>
      </c>
      <c r="AF306" s="48">
        <f t="shared" si="273"/>
        <v>4.26957080451007</v>
      </c>
      <c r="AG306" s="238">
        <f t="shared" si="274"/>
        <v>7.7039191270496687E-2</v>
      </c>
      <c r="AH306" s="48">
        <f t="shared" si="275"/>
        <v>1.2517013657279652E-7</v>
      </c>
      <c r="AI306" s="48">
        <f>AE306+AC306+SUM($AB$288:AB306)</f>
        <v>30.232484798755248</v>
      </c>
      <c r="AJ306" s="48">
        <f>AE306+AC306+SUM($AB$287:AB306)-$AI$288</f>
        <v>29.527263696946665</v>
      </c>
      <c r="AK306" s="41">
        <f t="shared" si="277"/>
        <v>2.5069162469694633E-2</v>
      </c>
      <c r="AL306" s="89"/>
      <c r="AM306" s="41"/>
      <c r="AN306" s="41"/>
      <c r="AO306" s="41"/>
      <c r="AP306" s="41"/>
      <c r="AQ306"/>
      <c r="AR306" s="41"/>
      <c r="AS306" s="41"/>
      <c r="AT306" s="41"/>
      <c r="AU306" s="41"/>
      <c r="AV306" s="41"/>
      <c r="AW306" s="22"/>
      <c r="AX306" s="22"/>
      <c r="AY306" s="22"/>
      <c r="AZ306" s="22"/>
      <c r="BA306" s="22"/>
      <c r="BB306" s="22"/>
      <c r="BD306" s="1"/>
      <c r="BE306" s="1"/>
      <c r="BG306" s="1"/>
      <c r="BH306" s="1"/>
      <c r="BI306" s="1"/>
      <c r="BL306" s="1"/>
    </row>
    <row r="307" spans="4:64" ht="14.4" x14ac:dyDescent="0.3">
      <c r="D307" s="47"/>
      <c r="E307" s="32">
        <v>40189.37777777778</v>
      </c>
      <c r="F307" s="21">
        <f t="shared" si="265"/>
        <v>305.88958333333721</v>
      </c>
      <c r="G307" s="21">
        <f t="shared" si="276"/>
        <v>305.88958333333721</v>
      </c>
      <c r="H307" s="21"/>
      <c r="I307" s="50">
        <v>1037</v>
      </c>
      <c r="J307" s="21">
        <v>38278.5</v>
      </c>
      <c r="K307" s="21">
        <v>40.28</v>
      </c>
      <c r="L307" s="21">
        <v>2749</v>
      </c>
      <c r="M307" s="51">
        <v>4.78</v>
      </c>
      <c r="N307" s="40"/>
      <c r="O307" s="40"/>
      <c r="P307" s="40"/>
      <c r="R307" s="22"/>
      <c r="S307" s="22"/>
      <c r="T307" s="22"/>
      <c r="U307" s="52">
        <f t="shared" si="266"/>
        <v>1.8728049146676766E-4</v>
      </c>
      <c r="V307" s="52">
        <f t="shared" si="267"/>
        <v>2.5388804929060659E-2</v>
      </c>
      <c r="W307" s="52">
        <f t="shared" si="268"/>
        <v>1.5484567662353655E-4</v>
      </c>
      <c r="X307" s="247">
        <f>W307+V307+SUM($U$288:U307)</f>
        <v>2.6944581213525599E-2</v>
      </c>
      <c r="Y307" s="104">
        <f>W307+V307+SUM($U$288:U307)-$X$288</f>
        <v>2.6293003514441835E-2</v>
      </c>
      <c r="Z307" s="42"/>
      <c r="AA307" s="1">
        <f t="shared" si="278"/>
        <v>1.3058219720121599E-4</v>
      </c>
      <c r="AB307" s="41">
        <f t="shared" si="269"/>
        <v>0.17797458521873549</v>
      </c>
      <c r="AC307" s="48">
        <f t="shared" si="270"/>
        <v>24.127243532200801</v>
      </c>
      <c r="AD307" s="48">
        <f t="shared" si="271"/>
        <v>4.3644919628381853</v>
      </c>
      <c r="AE307" s="48">
        <f t="shared" si="272"/>
        <v>4.4432440184482056</v>
      </c>
      <c r="AF307" s="48">
        <f t="shared" si="273"/>
        <v>4.3644919628381862</v>
      </c>
      <c r="AG307" s="238">
        <f t="shared" si="274"/>
        <v>7.8751927657098431E-2</v>
      </c>
      <c r="AH307" s="48">
        <f t="shared" si="275"/>
        <v>1.2795292081401998E-7</v>
      </c>
      <c r="AI307" s="48">
        <f>AE307+AC307+SUM($AB$288:AB307)</f>
        <v>31.031824664377218</v>
      </c>
      <c r="AJ307" s="48">
        <f>AE307+AC307+SUM($AB$287:AB307)-$AI$288</f>
        <v>30.326603562568636</v>
      </c>
      <c r="AK307" s="41">
        <f t="shared" si="277"/>
        <v>2.9462545535252183E-2</v>
      </c>
      <c r="AL307" s="89"/>
      <c r="AM307" s="41"/>
      <c r="AN307" s="41"/>
      <c r="AO307" s="41"/>
      <c r="AP307" s="41"/>
      <c r="AQ307"/>
      <c r="AR307" s="41"/>
      <c r="AS307" s="41"/>
      <c r="AT307" s="41"/>
      <c r="AU307" s="41"/>
      <c r="AV307" s="41"/>
      <c r="AW307" s="22"/>
      <c r="AX307" s="22"/>
      <c r="AY307" s="22"/>
      <c r="AZ307" s="22"/>
      <c r="BA307" s="22"/>
      <c r="BB307" s="22"/>
      <c r="BD307" s="1"/>
      <c r="BE307" s="1"/>
      <c r="BG307" s="1"/>
      <c r="BH307" s="1"/>
      <c r="BI307" s="1"/>
      <c r="BL307" s="1"/>
    </row>
    <row r="308" spans="4:64" ht="14.4" x14ac:dyDescent="0.3">
      <c r="D308" s="47"/>
      <c r="E308" s="32">
        <v>40203.42291666667</v>
      </c>
      <c r="F308" s="21">
        <f t="shared" si="265"/>
        <v>319.93472222222772</v>
      </c>
      <c r="G308" s="21">
        <f t="shared" si="276"/>
        <v>319.93472222222772</v>
      </c>
      <c r="H308" s="21"/>
      <c r="I308" s="50">
        <v>1037</v>
      </c>
      <c r="J308" s="21">
        <v>39268</v>
      </c>
      <c r="K308" s="21">
        <v>49.35</v>
      </c>
      <c r="L308" s="79">
        <v>2955</v>
      </c>
      <c r="M308" s="51">
        <v>4.78</v>
      </c>
      <c r="N308" s="40"/>
      <c r="O308" s="40"/>
      <c r="P308" s="40"/>
      <c r="R308" s="22"/>
      <c r="S308" s="22"/>
      <c r="T308" s="22"/>
      <c r="U308" s="52">
        <f t="shared" si="266"/>
        <v>2.2945114830896185E-4</v>
      </c>
      <c r="V308" s="52">
        <f t="shared" si="267"/>
        <v>3.1105698193871486E-2</v>
      </c>
      <c r="W308" s="52">
        <f t="shared" si="268"/>
        <v>1.8971286348985923E-4</v>
      </c>
      <c r="X308" s="247">
        <f>W308+V308+SUM($U$288:U308)</f>
        <v>3.2925792813511712E-2</v>
      </c>
      <c r="Y308" s="104">
        <f>W308+V308+SUM($U$288:U308)-$X$288</f>
        <v>3.2274215114427948E-2</v>
      </c>
      <c r="Z308" s="90">
        <f>(0.05-Y308)/((Y309-Y308)/(G309-G308))+G308</f>
        <v>370.66667078524063</v>
      </c>
      <c r="AA308" s="1">
        <f t="shared" si="278"/>
        <v>1.6595795117548687E-4</v>
      </c>
      <c r="AB308" s="41">
        <f t="shared" si="269"/>
        <v>0.18257523184997598</v>
      </c>
      <c r="AC308" s="48">
        <f t="shared" si="270"/>
        <v>24.750933265996871</v>
      </c>
      <c r="AD308" s="48">
        <f t="shared" si="271"/>
        <v>4.4773141684425957</v>
      </c>
      <c r="AE308" s="48">
        <f t="shared" si="272"/>
        <v>4.5581019662845748</v>
      </c>
      <c r="AF308" s="48">
        <f t="shared" si="273"/>
        <v>4.4773141684425948</v>
      </c>
      <c r="AG308" s="238">
        <f t="shared" si="274"/>
        <v>8.0787666581473683E-2</v>
      </c>
      <c r="AH308" s="48">
        <f t="shared" si="275"/>
        <v>1.3126050640764229E-7</v>
      </c>
      <c r="AI308" s="48">
        <f>AE308+AC308+SUM($AB$288:AB308)</f>
        <v>31.952947577859632</v>
      </c>
      <c r="AJ308" s="48">
        <f>AE308+AC308+SUM($AB$287:AB308)-$AI$288</f>
        <v>31.247726476051049</v>
      </c>
      <c r="AK308" s="41">
        <f t="shared" si="277"/>
        <v>3.4707220309135187E-2</v>
      </c>
      <c r="AL308" s="89"/>
      <c r="AM308" s="41"/>
      <c r="AN308" s="41"/>
      <c r="AO308" s="41"/>
      <c r="AP308" s="41"/>
      <c r="AQ308"/>
      <c r="AR308" s="41"/>
      <c r="AS308" s="41"/>
      <c r="AT308" s="41"/>
      <c r="AU308" s="41"/>
      <c r="AV308" s="41"/>
      <c r="AW308" s="22"/>
      <c r="AX308" s="22"/>
      <c r="AY308" s="22"/>
      <c r="AZ308" s="22"/>
      <c r="BA308" s="22"/>
      <c r="BB308" s="22"/>
      <c r="BD308" s="1"/>
      <c r="BE308" s="1"/>
      <c r="BG308" s="1"/>
      <c r="BH308" s="1"/>
      <c r="BI308" s="1"/>
      <c r="BL308" s="1"/>
    </row>
    <row r="309" spans="4:64" ht="14.4" x14ac:dyDescent="0.3">
      <c r="D309" s="47"/>
      <c r="E309" s="32">
        <v>40288.418055555558</v>
      </c>
      <c r="F309" s="21">
        <f t="shared" si="265"/>
        <v>404.92986111111531</v>
      </c>
      <c r="G309" s="21">
        <f t="shared" si="276"/>
        <v>404.92986111111531</v>
      </c>
      <c r="H309" s="21"/>
      <c r="I309" s="50">
        <v>1037</v>
      </c>
      <c r="J309" s="21">
        <v>43069</v>
      </c>
      <c r="K309" s="21">
        <v>95.48</v>
      </c>
      <c r="L309" s="21">
        <v>8</v>
      </c>
      <c r="M309" s="51">
        <v>4.78</v>
      </c>
      <c r="N309" s="40"/>
      <c r="O309" s="40"/>
      <c r="P309" s="40"/>
      <c r="R309" s="22"/>
      <c r="S309" s="22"/>
      <c r="T309" s="22"/>
      <c r="U309" s="52">
        <f t="shared" si="266"/>
        <v>4.4393101601904113E-4</v>
      </c>
      <c r="V309" s="52">
        <f t="shared" si="267"/>
        <v>6.0181804732540006E-2</v>
      </c>
      <c r="W309" s="52">
        <f t="shared" si="268"/>
        <v>3.6704729900733046E-4</v>
      </c>
      <c r="X309" s="247">
        <f>W309+V309+SUM($U$288:U309)</f>
        <v>6.2623164803716741E-2</v>
      </c>
      <c r="Y309" s="104">
        <f>W309+V309+SUM($U$288:U309)-$X$288</f>
        <v>6.1971587104632977E-2</v>
      </c>
      <c r="Z309" s="42"/>
      <c r="AA309" s="1">
        <f t="shared" si="278"/>
        <v>3.3056971914844881E-4</v>
      </c>
      <c r="AB309" s="41">
        <f t="shared" si="269"/>
        <v>0.20024785220909175</v>
      </c>
      <c r="AC309" s="48">
        <f t="shared" si="270"/>
        <v>27.146733850290801</v>
      </c>
      <c r="AD309" s="48">
        <f t="shared" si="271"/>
        <v>4.9107019435839403</v>
      </c>
      <c r="AE309" s="48">
        <f t="shared" si="272"/>
        <v>4.9993097072911885</v>
      </c>
      <c r="AF309" s="48">
        <f t="shared" si="273"/>
        <v>4.9107019435839403</v>
      </c>
      <c r="AG309" s="238">
        <f t="shared" si="274"/>
        <v>8.8607619741201252E-2</v>
      </c>
      <c r="AH309" s="48">
        <f t="shared" si="275"/>
        <v>1.4396604742973279E-7</v>
      </c>
      <c r="AI309" s="48">
        <f>AE309+AC309+SUM($AB$288:AB309)</f>
        <v>34.990203755369272</v>
      </c>
      <c r="AJ309" s="48">
        <f>AE309+AC309+SUM($AB$287:AB309)-$AI$288</f>
        <v>34.284982653560689</v>
      </c>
      <c r="AK309" s="41">
        <f t="shared" si="277"/>
        <v>3.7929042522346405E-2</v>
      </c>
      <c r="AL309" s="89"/>
      <c r="AM309" s="41"/>
      <c r="AN309" s="41"/>
      <c r="AO309" s="41"/>
      <c r="AP309" s="41"/>
      <c r="AQ309"/>
      <c r="AR309" s="41"/>
      <c r="AS309" s="41"/>
      <c r="AT309" s="41"/>
      <c r="AU309" s="41"/>
      <c r="AV309" s="41"/>
      <c r="AW309" s="22"/>
      <c r="AX309" s="22"/>
      <c r="AY309" s="22"/>
      <c r="AZ309" s="22"/>
      <c r="BA309" s="22"/>
      <c r="BB309" s="22"/>
      <c r="BD309" s="1"/>
      <c r="BE309" s="1"/>
      <c r="BG309" s="1"/>
      <c r="BH309" s="1"/>
      <c r="BI309" s="1"/>
      <c r="BL309" s="1"/>
    </row>
    <row r="310" spans="4:64" ht="14.4" x14ac:dyDescent="0.3">
      <c r="D310" s="37" t="s">
        <v>143</v>
      </c>
      <c r="E310" s="116">
        <v>40361.416666666664</v>
      </c>
      <c r="F310" s="21">
        <f t="shared" si="265"/>
        <v>477.9284722222219</v>
      </c>
      <c r="G310" s="21">
        <f t="shared" si="276"/>
        <v>477.9284722222219</v>
      </c>
      <c r="H310" s="29"/>
      <c r="I310" s="50">
        <v>1037</v>
      </c>
      <c r="J310" s="29">
        <v>44759</v>
      </c>
      <c r="K310" s="29">
        <v>176.3</v>
      </c>
      <c r="L310" s="29">
        <v>8</v>
      </c>
      <c r="M310" s="51">
        <v>4.78</v>
      </c>
      <c r="N310" s="40"/>
      <c r="O310" s="40"/>
      <c r="P310" s="40"/>
      <c r="R310" s="22"/>
      <c r="S310" s="22"/>
      <c r="T310" s="22"/>
      <c r="U310" s="52">
        <f t="shared" si="266"/>
        <v>8.1970086011894593E-4</v>
      </c>
      <c r="V310" s="52">
        <f t="shared" si="267"/>
        <v>0.11112329466219946</v>
      </c>
      <c r="W310" s="52">
        <f t="shared" si="268"/>
        <v>6.7773815264968965E-4</v>
      </c>
      <c r="X310" s="247">
        <f>W310+V310+SUM($U$288:U310)</f>
        <v>0.1146950464471375</v>
      </c>
      <c r="Y310" s="104">
        <f>W310+V310+SUM($U$288:U310)-$X$288</f>
        <v>0.11404346874805374</v>
      </c>
      <c r="Z310" s="42"/>
      <c r="AA310" s="1">
        <f t="shared" si="278"/>
        <v>4.9220870057731724E-4</v>
      </c>
      <c r="AB310" s="41">
        <f t="shared" si="269"/>
        <v>0.20810544979049289</v>
      </c>
      <c r="AC310" s="48">
        <f t="shared" si="270"/>
        <v>28.211954315288629</v>
      </c>
      <c r="AD310" s="48">
        <f t="shared" si="271"/>
        <v>5.1033947454752511</v>
      </c>
      <c r="AE310" s="48">
        <f t="shared" si="272"/>
        <v>5.1954794211299618</v>
      </c>
      <c r="AF310" s="48">
        <f t="shared" si="273"/>
        <v>5.1033947454752511</v>
      </c>
      <c r="AG310" s="238">
        <f t="shared" si="274"/>
        <v>9.2084526039527895E-2</v>
      </c>
      <c r="AH310" s="48">
        <f t="shared" si="275"/>
        <v>1.4961518300651073E-7</v>
      </c>
      <c r="AI310" s="48">
        <f>AE310+AC310+SUM($AB$288:AB310)</f>
        <v>36.459699383996359</v>
      </c>
      <c r="AJ310" s="48">
        <f>AE310+AC310+SUM($AB$287:AB310)-$AI$288</f>
        <v>35.754478282187776</v>
      </c>
      <c r="AK310" s="41">
        <f t="shared" si="277"/>
        <v>3.1331520706926179E-2</v>
      </c>
      <c r="AL310" s="89"/>
      <c r="AM310" s="41"/>
      <c r="AN310" s="41"/>
      <c r="AO310" s="41"/>
      <c r="AP310" s="41"/>
      <c r="AQ310"/>
      <c r="AR310" s="41"/>
      <c r="AS310" s="41"/>
      <c r="AT310" s="41"/>
      <c r="AU310" s="41"/>
      <c r="AV310" s="41"/>
      <c r="AW310" s="22"/>
      <c r="AX310" s="22"/>
      <c r="AY310" s="22"/>
      <c r="AZ310" s="22"/>
      <c r="BA310" s="22"/>
      <c r="BB310" s="22"/>
      <c r="BD310" s="1"/>
      <c r="BE310" s="1"/>
      <c r="BG310" s="1"/>
      <c r="BH310" s="1"/>
      <c r="BI310" s="1"/>
      <c r="BL310" s="1"/>
    </row>
    <row r="311" spans="4:64" ht="14.4" x14ac:dyDescent="0.3">
      <c r="D311" s="90">
        <f>(F312-F311)/Y312*0.2+F311</f>
        <v>573.5786319193212</v>
      </c>
      <c r="E311" s="32">
        <v>40437.575694444444</v>
      </c>
      <c r="F311" s="21">
        <f t="shared" si="265"/>
        <v>554.08750000000146</v>
      </c>
      <c r="G311" s="21">
        <f t="shared" si="276"/>
        <v>554.08750000000146</v>
      </c>
      <c r="H311" s="21"/>
      <c r="I311" s="50">
        <v>1037</v>
      </c>
      <c r="J311" s="21">
        <v>45004</v>
      </c>
      <c r="K311" s="21">
        <v>281.5</v>
      </c>
      <c r="L311" s="21">
        <v>5</v>
      </c>
      <c r="M311" s="51">
        <v>4.78</v>
      </c>
      <c r="N311" s="40"/>
      <c r="O311" s="40"/>
      <c r="P311" s="40"/>
      <c r="R311" s="22"/>
      <c r="S311" s="22"/>
      <c r="T311" s="22"/>
      <c r="U311" s="52">
        <f t="shared" si="266"/>
        <v>1.3088246858961046E-3</v>
      </c>
      <c r="V311" s="52">
        <f t="shared" si="267"/>
        <v>0.1774316928383956</v>
      </c>
      <c r="W311" s="52">
        <f t="shared" si="268"/>
        <v>1.0821513895115577E-3</v>
      </c>
      <c r="X311" s="247">
        <f>W311+V311+SUM($U$288:U311)</f>
        <v>0.18271668254609164</v>
      </c>
      <c r="Y311" s="104">
        <f>W311+V311+SUM($U$288:U311)-$X$288</f>
        <v>0.18206510484700789</v>
      </c>
      <c r="Z311" s="42"/>
      <c r="AA311" s="1">
        <f t="shared" si="278"/>
        <v>6.4300321275379186E-4</v>
      </c>
      <c r="AB311" s="41">
        <f t="shared" si="269"/>
        <v>0.20924456896649482</v>
      </c>
      <c r="AC311" s="48">
        <f t="shared" si="270"/>
        <v>28.366379767314939</v>
      </c>
      <c r="AD311" s="48">
        <f t="shared" si="271"/>
        <v>5.1313295007790209</v>
      </c>
      <c r="AE311" s="48">
        <f t="shared" si="272"/>
        <v>5.2239182257988954</v>
      </c>
      <c r="AF311" s="48">
        <f t="shared" si="273"/>
        <v>5.1313295007790201</v>
      </c>
      <c r="AG311" s="238">
        <f t="shared" si="274"/>
        <v>9.2588574585734995E-2</v>
      </c>
      <c r="AH311" s="48">
        <f t="shared" si="275"/>
        <v>1.5043414053095483E-7</v>
      </c>
      <c r="AI311" s="48">
        <f>AE311+AC311+SUM($AB$288:AB311)</f>
        <v>36.851808209658103</v>
      </c>
      <c r="AJ311" s="48">
        <f>AE311+AC311+SUM($AB$287:AB311)-$AI$288</f>
        <v>36.14658710784952</v>
      </c>
      <c r="AK311" s="41">
        <f t="shared" si="277"/>
        <v>2.1032175800530434E-2</v>
      </c>
      <c r="AL311" s="89"/>
      <c r="AM311" s="41"/>
      <c r="AN311" s="41"/>
      <c r="AO311" s="41"/>
      <c r="AP311" s="41"/>
      <c r="AQ311"/>
      <c r="AR311" s="41"/>
      <c r="AS311" s="41"/>
      <c r="AT311" s="41"/>
      <c r="AU311" s="41"/>
      <c r="AV311" s="41"/>
      <c r="AW311" s="22"/>
      <c r="AX311" s="22"/>
      <c r="AY311" s="22"/>
      <c r="AZ311" s="22"/>
      <c r="BA311" s="22"/>
      <c r="BB311" s="22"/>
      <c r="BD311" s="1"/>
      <c r="BE311" s="1"/>
      <c r="BG311" s="1"/>
      <c r="BH311" s="1"/>
      <c r="BI311" s="1"/>
      <c r="BL311" s="1"/>
    </row>
    <row r="312" spans="4:64" ht="14.4" x14ac:dyDescent="0.3">
      <c r="D312" s="47"/>
      <c r="E312" s="32">
        <v>40457.472916666666</v>
      </c>
      <c r="F312" s="21">
        <f t="shared" si="265"/>
        <v>573.98472222222335</v>
      </c>
      <c r="G312" s="21">
        <f t="shared" si="276"/>
        <v>573.98472222222335</v>
      </c>
      <c r="H312" s="21"/>
      <c r="I312" s="50">
        <v>1037</v>
      </c>
      <c r="J312" s="21">
        <v>45356</v>
      </c>
      <c r="K312" s="21">
        <v>314.05</v>
      </c>
      <c r="L312" s="21">
        <v>13</v>
      </c>
      <c r="M312" s="51">
        <v>4.78</v>
      </c>
      <c r="N312" s="40"/>
      <c r="O312" s="40"/>
      <c r="P312" s="40"/>
      <c r="R312" s="22"/>
      <c r="S312" s="22"/>
      <c r="T312" s="22"/>
      <c r="U312" s="52">
        <f t="shared" si="266"/>
        <v>1.4601648049935051E-3</v>
      </c>
      <c r="V312" s="52">
        <f t="shared" si="267"/>
        <v>0.19794821717903424</v>
      </c>
      <c r="W312" s="52">
        <f t="shared" si="268"/>
        <v>1.2072811505367839E-3</v>
      </c>
      <c r="X312" s="247">
        <f>W312+V312+SUM($U$288:U312)</f>
        <v>0.20481850145274899</v>
      </c>
      <c r="Y312" s="104">
        <f>W312+V312+SUM($U$288:U312)-$X$288</f>
        <v>0.20416692375366524</v>
      </c>
      <c r="Z312" s="42"/>
      <c r="AA312" s="1">
        <f t="shared" si="278"/>
        <v>8.3865094366911608E-4</v>
      </c>
      <c r="AB312" s="41">
        <f t="shared" si="269"/>
        <v>0.21088118100711803</v>
      </c>
      <c r="AC312" s="48">
        <f t="shared" si="270"/>
        <v>28.588248171858865</v>
      </c>
      <c r="AD312" s="48">
        <f t="shared" si="271"/>
        <v>5.1714643328889265</v>
      </c>
      <c r="AE312" s="48">
        <f t="shared" si="272"/>
        <v>5.2647772431191608</v>
      </c>
      <c r="AF312" s="48">
        <f t="shared" si="273"/>
        <v>5.1714643328889265</v>
      </c>
      <c r="AG312" s="238">
        <f t="shared" si="274"/>
        <v>9.3312758619469319E-2</v>
      </c>
      <c r="AH312" s="48">
        <f t="shared" si="275"/>
        <v>1.516107652191358E-7</v>
      </c>
      <c r="AI312" s="48">
        <f>AE312+AC312+SUM($AB$288:AB312)</f>
        <v>37.325416812529411</v>
      </c>
      <c r="AJ312" s="48">
        <f>AE312+AC312+SUM($AB$287:AB312)-$AI$288</f>
        <v>36.620195710720829</v>
      </c>
      <c r="AK312" s="41">
        <f t="shared" si="277"/>
        <v>1.2603744011952476E-2</v>
      </c>
      <c r="AL312" s="89"/>
      <c r="AM312" s="41"/>
      <c r="AN312" s="41"/>
      <c r="AO312" s="41"/>
      <c r="AP312" s="41"/>
      <c r="AQ312"/>
      <c r="AR312" s="41"/>
      <c r="AS312" s="41"/>
      <c r="AT312" s="41"/>
      <c r="AU312" s="41"/>
      <c r="AV312" s="41"/>
      <c r="AW312" s="22"/>
      <c r="AX312" s="22"/>
      <c r="AY312" s="22"/>
      <c r="AZ312" s="22"/>
      <c r="BA312" s="22"/>
      <c r="BB312" s="22"/>
      <c r="BD312" s="1"/>
      <c r="BE312" s="1"/>
      <c r="BG312" s="1"/>
      <c r="BH312" s="1"/>
      <c r="BI312" s="1"/>
      <c r="BL312" s="1"/>
    </row>
    <row r="313" spans="4:64" ht="14.4" x14ac:dyDescent="0.3">
      <c r="D313" s="47"/>
      <c r="E313" s="32">
        <v>40507.503472222219</v>
      </c>
      <c r="F313" s="21">
        <f t="shared" si="265"/>
        <v>624.01527777777665</v>
      </c>
      <c r="G313" s="21">
        <f t="shared" si="276"/>
        <v>624.01527777777665</v>
      </c>
      <c r="H313" s="21"/>
      <c r="I313" s="50">
        <v>1037</v>
      </c>
      <c r="J313" s="21">
        <v>45384</v>
      </c>
      <c r="K313" s="21">
        <v>407.34</v>
      </c>
      <c r="L313" s="21">
        <v>10</v>
      </c>
      <c r="M313" s="51">
        <v>4.78</v>
      </c>
      <c r="N313" s="40"/>
      <c r="O313" s="40"/>
      <c r="P313" s="40"/>
      <c r="R313" s="22"/>
      <c r="S313" s="22"/>
      <c r="T313" s="22"/>
      <c r="U313" s="52">
        <f t="shared" si="266"/>
        <v>1.8939134904188959E-3</v>
      </c>
      <c r="V313" s="52">
        <f t="shared" si="267"/>
        <v>0.25674964746284923</v>
      </c>
      <c r="W313" s="52">
        <f t="shared" si="268"/>
        <v>1.5659095808299743E-3</v>
      </c>
      <c r="X313" s="247">
        <f>W313+V313+SUM($U$288:U313)</f>
        <v>0.26587247365727606</v>
      </c>
      <c r="Y313" s="104">
        <f>W313+V313+SUM($U$288:U313)-$X$288</f>
        <v>0.26522089595819232</v>
      </c>
      <c r="Z313" s="42"/>
      <c r="AA313" s="1">
        <f t="shared" si="278"/>
        <v>1.0243320054355235E-3</v>
      </c>
      <c r="AB313" s="41">
        <f t="shared" si="269"/>
        <v>0.21101136605580395</v>
      </c>
      <c r="AC313" s="48">
        <f t="shared" si="270"/>
        <v>28.605896794947586</v>
      </c>
      <c r="AD313" s="48">
        <f t="shared" si="271"/>
        <v>5.1746568763522136</v>
      </c>
      <c r="AE313" s="48">
        <f t="shared" si="272"/>
        <v>5.2680273922241811</v>
      </c>
      <c r="AF313" s="48">
        <f t="shared" si="273"/>
        <v>5.1746568763522136</v>
      </c>
      <c r="AG313" s="238">
        <f t="shared" si="274"/>
        <v>9.3370364167607259E-2</v>
      </c>
      <c r="AH313" s="48">
        <f t="shared" si="275"/>
        <v>1.5170436036478655E-7</v>
      </c>
      <c r="AI313" s="48">
        <f>AE313+AC313+SUM($AB$288:AB313)</f>
        <v>37.557326950778958</v>
      </c>
      <c r="AJ313" s="48">
        <f>AE313+AC313+SUM($AB$287:AB313)-$AI$288</f>
        <v>36.852105848970375</v>
      </c>
      <c r="AK313" s="41">
        <f t="shared" si="277"/>
        <v>7.7842459525286406E-3</v>
      </c>
      <c r="AL313" s="89"/>
      <c r="AM313" s="41"/>
      <c r="AN313" s="41"/>
      <c r="AO313" s="41"/>
      <c r="AP313" s="41"/>
      <c r="AQ313"/>
      <c r="AR313" s="41"/>
      <c r="AS313" s="41"/>
      <c r="AT313" s="41"/>
      <c r="AU313" s="41"/>
      <c r="AV313" s="41"/>
      <c r="AW313" s="22"/>
      <c r="AX313" s="22"/>
      <c r="AY313" s="22"/>
      <c r="AZ313" s="22"/>
      <c r="BA313" s="22"/>
      <c r="BB313" s="22"/>
      <c r="BD313" s="1"/>
      <c r="BE313" s="1"/>
      <c r="BG313" s="1"/>
      <c r="BH313" s="1"/>
      <c r="BI313" s="1"/>
      <c r="BL313" s="1"/>
    </row>
    <row r="314" spans="4:64" ht="14.4" x14ac:dyDescent="0.3">
      <c r="D314" s="47"/>
      <c r="E314" s="32">
        <v>40534.423611111109</v>
      </c>
      <c r="F314" s="21">
        <f t="shared" si="265"/>
        <v>650.93541666666715</v>
      </c>
      <c r="G314" s="21">
        <f t="shared" si="276"/>
        <v>650.93541666666715</v>
      </c>
      <c r="H314" s="21"/>
      <c r="I314" s="50">
        <v>1037</v>
      </c>
      <c r="J314" s="21">
        <v>49554</v>
      </c>
      <c r="K314" s="21">
        <v>506.19</v>
      </c>
      <c r="L314" s="21">
        <v>12</v>
      </c>
      <c r="M314" s="51">
        <v>4.78</v>
      </c>
      <c r="N314" s="40"/>
      <c r="O314" s="40"/>
      <c r="P314" s="40"/>
      <c r="R314" s="22"/>
      <c r="S314" s="22"/>
      <c r="T314" s="22"/>
      <c r="U314" s="52">
        <f t="shared" si="266"/>
        <v>2.3535132069404945E-3</v>
      </c>
      <c r="V314" s="52">
        <f t="shared" si="267"/>
        <v>0.31905559004571038</v>
      </c>
      <c r="W314" s="52">
        <f t="shared" si="268"/>
        <v>1.9459119426531275E-3</v>
      </c>
      <c r="X314" s="247">
        <f>W314+V314+SUM($U$288:U314)</f>
        <v>0.33091193180890088</v>
      </c>
      <c r="Y314" s="104">
        <f>W314+V314+SUM($U$288:U314)-$X$288</f>
        <v>0.33026035410981713</v>
      </c>
      <c r="Z314" s="42"/>
      <c r="AA314" s="1">
        <f t="shared" si="278"/>
        <v>1.4745436167602763E-3</v>
      </c>
      <c r="AB314" s="41">
        <f t="shared" si="269"/>
        <v>0.23039963937795938</v>
      </c>
      <c r="AC314" s="48">
        <f t="shared" si="270"/>
        <v>31.234281019232167</v>
      </c>
      <c r="AD314" s="48">
        <f t="shared" si="271"/>
        <v>5.6501178135633188</v>
      </c>
      <c r="AE314" s="48">
        <f t="shared" si="272"/>
        <v>5.7520674553648226</v>
      </c>
      <c r="AF314" s="48">
        <f t="shared" si="273"/>
        <v>5.6501178135633179</v>
      </c>
      <c r="AG314" s="238">
        <f t="shared" si="274"/>
        <v>0.10194947615815288</v>
      </c>
      <c r="AH314" s="48">
        <f t="shared" si="275"/>
        <v>1.6564335169920309E-7</v>
      </c>
      <c r="AI314" s="48">
        <f>AE314+AC314+SUM($AB$288:AB314)</f>
        <v>40.900150877582135</v>
      </c>
      <c r="AJ314" s="48">
        <f>AE314+AC314+SUM($AB$287:AB314)-$AI$288</f>
        <v>40.194929775773552</v>
      </c>
      <c r="AK314" s="41">
        <f t="shared" si="277"/>
        <v>3.4747885395054363E-2</v>
      </c>
      <c r="AL314" s="89"/>
      <c r="AM314" s="41"/>
      <c r="AN314" s="41"/>
      <c r="AO314" s="41"/>
      <c r="AP314" s="41"/>
      <c r="AQ314"/>
      <c r="AR314" s="41"/>
      <c r="AS314" s="41"/>
      <c r="AT314" s="41"/>
      <c r="AU314" s="41"/>
      <c r="AV314" s="41"/>
      <c r="AW314" s="22"/>
      <c r="AX314" s="22"/>
      <c r="AY314" s="22"/>
      <c r="AZ314" s="22"/>
      <c r="BA314" s="22"/>
      <c r="BB314" s="22"/>
      <c r="BD314" s="1"/>
      <c r="BE314" s="1"/>
      <c r="BG314" s="1"/>
      <c r="BH314" s="1"/>
      <c r="BI314" s="1"/>
      <c r="BJ314" s="41"/>
      <c r="BL314" s="1"/>
    </row>
    <row r="315" spans="4:64" ht="14.4" x14ac:dyDescent="0.3">
      <c r="D315" s="47"/>
      <c r="E315" s="32">
        <v>40609.618750000001</v>
      </c>
      <c r="F315" s="21">
        <f t="shared" si="265"/>
        <v>726.13055555555911</v>
      </c>
      <c r="G315" s="21">
        <f t="shared" si="276"/>
        <v>726.13055555555911</v>
      </c>
      <c r="H315" s="21"/>
      <c r="I315" s="50">
        <v>1037</v>
      </c>
      <c r="J315" s="21">
        <v>47372</v>
      </c>
      <c r="K315" s="21">
        <v>661.23</v>
      </c>
      <c r="L315" s="21">
        <v>61</v>
      </c>
      <c r="M315" s="51">
        <v>4.78</v>
      </c>
      <c r="N315" s="40"/>
      <c r="O315" s="40"/>
      <c r="P315" s="40"/>
      <c r="R315" s="22"/>
      <c r="S315" s="22"/>
      <c r="T315" s="22"/>
      <c r="U315" s="52">
        <f t="shared" si="266"/>
        <v>3.0743664193786193E-3</v>
      </c>
      <c r="V315" s="52">
        <f t="shared" si="267"/>
        <v>0.41677853731983061</v>
      </c>
      <c r="W315" s="52">
        <f t="shared" si="268"/>
        <v>2.5419217168267398E-3</v>
      </c>
      <c r="X315" s="247">
        <f>W315+V315+SUM($U$288:U315)</f>
        <v>0.43230525527657337</v>
      </c>
      <c r="Y315" s="104">
        <f>W315+V315+SUM($U$288:U315)-$X$288</f>
        <v>0.43165367757748963</v>
      </c>
      <c r="Z315" s="42"/>
      <c r="AA315" s="1">
        <f t="shared" si="278"/>
        <v>1.5241871590018418E-3</v>
      </c>
      <c r="AB315" s="41">
        <f t="shared" si="269"/>
        <v>0.22025450451250542</v>
      </c>
      <c r="AC315" s="48">
        <f t="shared" si="270"/>
        <v>29.858949034246805</v>
      </c>
      <c r="AD315" s="48">
        <f t="shared" si="271"/>
        <v>5.4013274622456606</v>
      </c>
      <c r="AE315" s="48">
        <f t="shared" si="272"/>
        <v>5.4987879786806788</v>
      </c>
      <c r="AF315" s="48">
        <f t="shared" si="273"/>
        <v>5.4013274622456606</v>
      </c>
      <c r="AG315" s="238">
        <f t="shared" si="274"/>
        <v>9.7460358085402141E-2</v>
      </c>
      <c r="AH315" s="48">
        <f t="shared" si="275"/>
        <v>1.5834961570599039E-7</v>
      </c>
      <c r="AI315" s="48">
        <f>AE315+AC315+SUM($AB$288:AB315)</f>
        <v>39.491793920425138</v>
      </c>
      <c r="AJ315" s="48">
        <f>AE315+AC315+SUM($AB$287:AB315)-$AI$288</f>
        <v>38.786572818616555</v>
      </c>
      <c r="AK315" s="41">
        <f t="shared" si="277"/>
        <v>1.649282965968495E-2</v>
      </c>
      <c r="AL315" s="89"/>
      <c r="AM315" s="41"/>
      <c r="AN315" s="41"/>
      <c r="AO315" s="41"/>
      <c r="AP315" s="41"/>
      <c r="AQ315"/>
      <c r="AR315" s="41"/>
      <c r="AS315" s="41"/>
      <c r="AT315" s="41"/>
      <c r="AU315" s="41"/>
      <c r="AV315" s="41"/>
      <c r="AW315" s="22"/>
      <c r="AX315" s="22"/>
      <c r="AY315" s="22"/>
      <c r="AZ315" s="22"/>
      <c r="BA315" s="22"/>
      <c r="BB315" s="22"/>
      <c r="BD315" s="1"/>
      <c r="BE315" s="1"/>
      <c r="BG315" s="1"/>
      <c r="BH315" s="1"/>
      <c r="BI315" s="1"/>
      <c r="BJ315" s="41"/>
      <c r="BL315" s="1"/>
    </row>
    <row r="316" spans="4:64" ht="14.4" x14ac:dyDescent="0.3">
      <c r="D316" s="37" t="s">
        <v>143</v>
      </c>
      <c r="E316" s="32">
        <v>40659.416666666664</v>
      </c>
      <c r="F316" s="21">
        <f t="shared" si="265"/>
        <v>775.9284722222219</v>
      </c>
      <c r="G316" s="21">
        <f t="shared" si="276"/>
        <v>775.9284722222219</v>
      </c>
      <c r="H316" s="21"/>
      <c r="I316" s="50">
        <v>1037</v>
      </c>
      <c r="J316" s="21">
        <v>38967</v>
      </c>
      <c r="K316" s="46">
        <v>542.9</v>
      </c>
      <c r="L316" s="21">
        <v>14</v>
      </c>
      <c r="M316" s="51">
        <v>4.78</v>
      </c>
      <c r="N316" s="40"/>
      <c r="O316" s="40"/>
      <c r="P316" s="40"/>
      <c r="R316" s="22"/>
      <c r="S316" s="22"/>
      <c r="T316" s="22"/>
      <c r="U316" s="52">
        <f t="shared" si="266"/>
        <v>2.5241951046998056E-3</v>
      </c>
      <c r="V316" s="52">
        <f t="shared" si="267"/>
        <v>0.34219419553095903</v>
      </c>
      <c r="W316" s="52">
        <f t="shared" si="268"/>
        <v>2.0870337100029296E-3</v>
      </c>
      <c r="X316" s="247">
        <f>W316+V316+SUM($U$288:U316)</f>
        <v>0.35979022058557769</v>
      </c>
      <c r="Y316" s="104">
        <f>W316+V316+SUM($U$288:U316)-$X$288</f>
        <v>0.35913864288649394</v>
      </c>
      <c r="Z316" s="42"/>
      <c r="AA316" s="1">
        <f t="shared" si="278"/>
        <v>7.0078026430673906E-4</v>
      </c>
      <c r="AB316" s="41">
        <f t="shared" si="269"/>
        <v>0.18117574257660218</v>
      </c>
      <c r="AC316" s="48">
        <f t="shared" si="270"/>
        <v>24.561210567793115</v>
      </c>
      <c r="AD316" s="48">
        <f t="shared" si="271"/>
        <v>4.4429943262122489</v>
      </c>
      <c r="AE316" s="48">
        <f t="shared" si="272"/>
        <v>4.5231628634055978</v>
      </c>
      <c r="AF316" s="48">
        <f t="shared" si="273"/>
        <v>4.4429943262122489</v>
      </c>
      <c r="AG316" s="238">
        <f t="shared" si="274"/>
        <v>8.0168406938990647E-2</v>
      </c>
      <c r="AH316" s="48">
        <f t="shared" si="275"/>
        <v>1.3025435859189664E-7</v>
      </c>
      <c r="AI316" s="48">
        <f>AE316+AC316+SUM($AB$288:AB316)</f>
        <v>33.399606081272971</v>
      </c>
      <c r="AJ316" s="48">
        <f>AE316+AC316+SUM($AB$287:AB316)-$AI$288</f>
        <v>32.694384979464388</v>
      </c>
      <c r="AK316" s="41">
        <f t="shared" si="277"/>
        <v>-2.9159525196779942E-2</v>
      </c>
      <c r="AL316" s="89"/>
      <c r="AM316" s="41"/>
      <c r="AN316" s="41"/>
      <c r="AO316" s="41"/>
      <c r="AP316" s="41"/>
      <c r="AQ316"/>
      <c r="AR316" s="41"/>
      <c r="AS316" s="41"/>
      <c r="AT316" s="41"/>
      <c r="AU316" s="41"/>
      <c r="AV316" s="41"/>
      <c r="AW316" s="22"/>
      <c r="AX316" s="22"/>
      <c r="AY316" s="22"/>
      <c r="AZ316" s="22"/>
      <c r="BA316" s="22"/>
      <c r="BB316" s="22"/>
      <c r="BD316" s="1"/>
      <c r="BE316" s="1"/>
      <c r="BG316" s="1"/>
      <c r="BH316" s="1"/>
      <c r="BI316" s="1"/>
      <c r="BJ316" s="41"/>
      <c r="BL316" s="1"/>
    </row>
    <row r="317" spans="4:64" ht="14.4" x14ac:dyDescent="0.3">
      <c r="D317" s="47"/>
      <c r="E317" s="32">
        <v>40695.455555555556</v>
      </c>
      <c r="F317" s="21">
        <f t="shared" si="265"/>
        <v>811.96736111111386</v>
      </c>
      <c r="G317" s="21">
        <f t="shared" si="276"/>
        <v>811.96736111111386</v>
      </c>
      <c r="H317" s="21"/>
      <c r="I317" s="50">
        <v>1037</v>
      </c>
      <c r="J317" s="21">
        <v>40098</v>
      </c>
      <c r="K317" s="46">
        <v>620.1</v>
      </c>
      <c r="L317" s="21">
        <v>8</v>
      </c>
      <c r="M317" s="51">
        <v>4.78</v>
      </c>
      <c r="N317" s="40"/>
      <c r="O317" s="1"/>
      <c r="P317" s="40"/>
      <c r="R317" s="22"/>
      <c r="S317" s="22"/>
      <c r="T317" s="22"/>
      <c r="U317" s="52">
        <f t="shared" si="266"/>
        <v>2.8831338817910286E-3</v>
      </c>
      <c r="V317" s="52">
        <f t="shared" si="267"/>
        <v>0.3908539706184338</v>
      </c>
      <c r="W317" s="52">
        <f t="shared" si="268"/>
        <v>2.3838084427570761E-3</v>
      </c>
      <c r="X317" s="247">
        <f>W317+V317+SUM($U$288:U317)</f>
        <v>0.41162990428759771</v>
      </c>
      <c r="Y317" s="104">
        <f>W317+V317+SUM($U$288:U317)-$X$288</f>
        <v>0.41097832658851396</v>
      </c>
      <c r="Z317" s="42"/>
      <c r="AA317" s="1">
        <f t="shared" si="278"/>
        <v>3.5497083985469753E-4</v>
      </c>
      <c r="AB317" s="41">
        <f t="shared" si="269"/>
        <v>0.18643428865030906</v>
      </c>
      <c r="AC317" s="48">
        <f t="shared" si="270"/>
        <v>25.274088878983967</v>
      </c>
      <c r="AD317" s="48">
        <f t="shared" si="271"/>
        <v>4.5719502782472032</v>
      </c>
      <c r="AE317" s="48">
        <f t="shared" si="272"/>
        <v>4.654445671897701</v>
      </c>
      <c r="AF317" s="48">
        <f t="shared" si="273"/>
        <v>4.5719502782472041</v>
      </c>
      <c r="AG317" s="238">
        <f t="shared" si="274"/>
        <v>8.2495259615563116E-2</v>
      </c>
      <c r="AH317" s="48">
        <f t="shared" si="275"/>
        <v>1.3403493393943267E-7</v>
      </c>
      <c r="AI317" s="48">
        <f>AE317+AC317+SUM($AB$288:AB317)</f>
        <v>34.430201489606233</v>
      </c>
      <c r="AJ317" s="48">
        <f>AE317+AC317+SUM($AB$287:AB317)-$AI$288</f>
        <v>33.72498038779765</v>
      </c>
      <c r="AK317" s="41">
        <f t="shared" si="277"/>
        <v>-4.774179202483135E-2</v>
      </c>
      <c r="AL317" s="89"/>
      <c r="AM317" s="41"/>
      <c r="AN317" s="41"/>
      <c r="AO317" s="41"/>
      <c r="AP317" s="41"/>
      <c r="AQ317"/>
      <c r="AR317" s="41"/>
      <c r="AS317" s="41"/>
      <c r="AT317" s="41"/>
      <c r="AU317" s="41"/>
      <c r="AV317" s="41"/>
      <c r="AW317" s="22"/>
      <c r="AX317" s="22"/>
      <c r="AY317" s="22"/>
      <c r="AZ317" s="22"/>
      <c r="BA317" s="22"/>
      <c r="BB317" s="22"/>
      <c r="BD317" s="1"/>
      <c r="BE317" s="1"/>
      <c r="BG317" s="1"/>
      <c r="BH317" s="1"/>
      <c r="BI317" s="1"/>
      <c r="BJ317" s="41"/>
      <c r="BL317" s="1"/>
    </row>
    <row r="318" spans="4:64" ht="14.4" x14ac:dyDescent="0.3">
      <c r="D318" s="47"/>
      <c r="E318" s="32">
        <v>40749.428472222222</v>
      </c>
      <c r="F318" s="21">
        <f t="shared" si="265"/>
        <v>865.94027777777956</v>
      </c>
      <c r="G318" s="21">
        <f t="shared" si="276"/>
        <v>865.94027777777956</v>
      </c>
      <c r="H318" s="21"/>
      <c r="I318" s="50">
        <v>1037</v>
      </c>
      <c r="J318" s="21">
        <v>41211</v>
      </c>
      <c r="K318" s="21">
        <v>762</v>
      </c>
      <c r="L318" s="21" t="s">
        <v>137</v>
      </c>
      <c r="M318" s="51">
        <v>4.78</v>
      </c>
      <c r="N318" s="40"/>
      <c r="O318" s="21"/>
      <c r="P318" s="21"/>
      <c r="R318" s="22"/>
      <c r="S318" s="22"/>
      <c r="T318" s="22"/>
      <c r="U318" s="52">
        <f t="shared" si="266"/>
        <v>3.5428931106672528E-3</v>
      </c>
      <c r="V318" s="52">
        <f t="shared" si="267"/>
        <v>0.48029467120020408</v>
      </c>
      <c r="W318" s="52">
        <f t="shared" si="268"/>
        <v>2.9293050046458502E-3</v>
      </c>
      <c r="X318" s="247">
        <f>W318+V318+SUM($U$288:U318)</f>
        <v>0.50515899454192392</v>
      </c>
      <c r="Y318" s="104">
        <f>W318+V318+SUM($U$288:U318)-$X$288</f>
        <v>0.50450741684284017</v>
      </c>
      <c r="Z318" s="42"/>
      <c r="AA318" s="1">
        <f t="shared" si="278"/>
        <v>5.9462736590325932E-4</v>
      </c>
      <c r="AB318" s="41">
        <f t="shared" si="269"/>
        <v>0.19160914433557502</v>
      </c>
      <c r="AC318" s="48">
        <f t="shared" si="270"/>
        <v>25.975621646760644</v>
      </c>
      <c r="AD318" s="48">
        <f t="shared" si="271"/>
        <v>4.6988538809129015</v>
      </c>
      <c r="AE318" s="48">
        <f t="shared" si="272"/>
        <v>4.783639098822289</v>
      </c>
      <c r="AF318" s="48">
        <f t="shared" si="273"/>
        <v>4.6988538809129015</v>
      </c>
      <c r="AG318" s="238">
        <f t="shared" si="274"/>
        <v>8.4785080154046871E-2</v>
      </c>
      <c r="AH318" s="48">
        <f t="shared" si="275"/>
        <v>1.3775534097905031E-7</v>
      </c>
      <c r="AI318" s="48">
        <f>AE318+AC318+SUM($AB$288:AB318)</f>
        <v>35.452536828643069</v>
      </c>
      <c r="AJ318" s="48">
        <f>AE318+AC318+SUM($AB$287:AB318)-$AI$288</f>
        <v>34.747315726834486</v>
      </c>
      <c r="AK318" s="41">
        <f t="shared" si="277"/>
        <v>-2.4586533227760495E-2</v>
      </c>
      <c r="AL318" s="89"/>
      <c r="AM318" s="41"/>
      <c r="AN318" s="41"/>
      <c r="AO318" s="41"/>
      <c r="AP318" s="41"/>
      <c r="AQ318"/>
      <c r="AR318" s="41"/>
      <c r="AS318" s="41"/>
      <c r="AT318" s="41"/>
      <c r="AU318" s="41"/>
      <c r="AV318" s="41"/>
      <c r="AW318" s="22"/>
      <c r="AX318" s="22"/>
      <c r="AY318" s="22"/>
      <c r="AZ318" s="22"/>
      <c r="BA318" s="22"/>
      <c r="BB318" s="22"/>
      <c r="BD318" s="1"/>
      <c r="BE318" s="1"/>
      <c r="BG318" s="1"/>
      <c r="BH318" s="1"/>
      <c r="BI318" s="1"/>
      <c r="BJ318" s="41"/>
      <c r="BL318" s="1"/>
    </row>
    <row r="319" spans="4:64" ht="14.4" x14ac:dyDescent="0.3">
      <c r="D319" s="47"/>
      <c r="E319" s="32">
        <v>40799.629166666666</v>
      </c>
      <c r="F319" s="21">
        <f t="shared" si="265"/>
        <v>916.14097222222335</v>
      </c>
      <c r="G319" s="21">
        <f t="shared" si="276"/>
        <v>916.14097222222335</v>
      </c>
      <c r="H319" s="21"/>
      <c r="I319" s="50">
        <v>1037</v>
      </c>
      <c r="J319" s="21">
        <v>32111</v>
      </c>
      <c r="K319" s="21">
        <v>720.3</v>
      </c>
      <c r="L319" s="21" t="s">
        <v>137</v>
      </c>
      <c r="M319" s="51">
        <v>4.78</v>
      </c>
      <c r="N319" s="40"/>
      <c r="O319" s="40"/>
      <c r="P319" s="40"/>
      <c r="R319" s="22"/>
      <c r="S319" s="22"/>
      <c r="T319" s="22"/>
      <c r="U319" s="52">
        <f t="shared" si="266"/>
        <v>3.3490103774456987E-3</v>
      </c>
      <c r="V319" s="52">
        <f t="shared" si="267"/>
        <v>0.45401082895735823</v>
      </c>
      <c r="W319" s="52">
        <f t="shared" si="268"/>
        <v>2.7690005181711364E-3</v>
      </c>
      <c r="X319" s="247">
        <f>W319+V319+SUM($U$288:U319)</f>
        <v>0.4820638581900491</v>
      </c>
      <c r="Y319" s="104">
        <f>W319+V319+SUM($U$288:U319)-$X$288</f>
        <v>0.48141228049096535</v>
      </c>
      <c r="Z319" s="42"/>
      <c r="AA319" s="1">
        <f t="shared" si="278"/>
        <v>9.5540159133625062E-4</v>
      </c>
      <c r="AB319" s="41">
        <f t="shared" si="269"/>
        <v>0.14929900351264588</v>
      </c>
      <c r="AC319" s="48">
        <f t="shared" si="270"/>
        <v>20.239819142926184</v>
      </c>
      <c r="AD319" s="48">
        <f t="shared" si="271"/>
        <v>3.6612772553443054</v>
      </c>
      <c r="AE319" s="48">
        <f t="shared" si="272"/>
        <v>3.7273406396904343</v>
      </c>
      <c r="AF319" s="48">
        <f t="shared" si="273"/>
        <v>3.6612772553443045</v>
      </c>
      <c r="AG319" s="238">
        <f t="shared" si="274"/>
        <v>6.6063277009211094E-2</v>
      </c>
      <c r="AH319" s="48">
        <f t="shared" si="275"/>
        <v>1.0733691864255376E-7</v>
      </c>
      <c r="AI319" s="48">
        <f>AE319+AC319+SUM($AB$288:AB319)</f>
        <v>28.809734869189406</v>
      </c>
      <c r="AJ319" s="48">
        <f>AE319+AC319+SUM($AB$287:AB319)-$AI$288</f>
        <v>28.104513767380823</v>
      </c>
      <c r="AK319" s="41">
        <f t="shared" si="277"/>
        <v>-2.8347211827057676E-2</v>
      </c>
      <c r="AL319" s="89"/>
      <c r="AM319" s="41"/>
      <c r="AN319" s="41"/>
      <c r="AO319" s="41"/>
      <c r="AP319" s="41"/>
      <c r="AQ319"/>
      <c r="AR319" s="41"/>
      <c r="AS319" s="41"/>
      <c r="AT319" s="41"/>
      <c r="AU319" s="41"/>
      <c r="AV319" s="41"/>
      <c r="AW319" s="22"/>
      <c r="AX319" s="22"/>
      <c r="AY319" s="22"/>
      <c r="AZ319" s="22"/>
      <c r="BA319" s="22"/>
      <c r="BB319" s="22"/>
      <c r="BD319" s="1"/>
      <c r="BE319" s="1"/>
      <c r="BG319" s="1"/>
      <c r="BH319" s="1"/>
      <c r="BI319" s="1"/>
      <c r="BJ319" s="41"/>
      <c r="BL319" s="1"/>
    </row>
    <row r="320" spans="4:64" ht="14.4" x14ac:dyDescent="0.3">
      <c r="D320" s="47"/>
      <c r="E320" s="32">
        <v>40851.481249999997</v>
      </c>
      <c r="F320" s="21">
        <f t="shared" si="265"/>
        <v>967.99305555555475</v>
      </c>
      <c r="G320" s="21">
        <f t="shared" si="276"/>
        <v>967.99305555555475</v>
      </c>
      <c r="H320" s="21"/>
      <c r="I320" s="50">
        <v>1037</v>
      </c>
      <c r="J320" s="21">
        <v>46582</v>
      </c>
      <c r="K320" s="21">
        <v>1261</v>
      </c>
      <c r="L320" s="21">
        <v>7</v>
      </c>
      <c r="M320" s="51">
        <v>4.78</v>
      </c>
      <c r="N320" s="40"/>
      <c r="O320" s="40"/>
      <c r="P320" s="40"/>
      <c r="R320" s="22"/>
      <c r="S320" s="22"/>
      <c r="T320" s="22"/>
      <c r="U320" s="52">
        <f t="shared" si="266"/>
        <v>5.8629766568916095E-3</v>
      </c>
      <c r="V320" s="52">
        <f t="shared" si="267"/>
        <v>0.79481834695991771</v>
      </c>
      <c r="W320" s="52">
        <f t="shared" si="268"/>
        <v>4.8475769171370314E-3</v>
      </c>
      <c r="X320" s="247">
        <f>W320+V320+SUM($U$288:U320)</f>
        <v>0.83081292924846606</v>
      </c>
      <c r="Y320" s="104">
        <f>W320+V320+SUM($U$288:U320)-$X$288</f>
        <v>0.83016135154938231</v>
      </c>
      <c r="Z320" s="42"/>
      <c r="AA320" s="1">
        <f t="shared" si="278"/>
        <v>2.3811656296657555E-3</v>
      </c>
      <c r="AB320" s="41">
        <f t="shared" si="269"/>
        <v>0.2165814263531522</v>
      </c>
      <c r="AC320" s="48">
        <f t="shared" si="270"/>
        <v>29.361005739957882</v>
      </c>
      <c r="AD320" s="48">
        <f t="shared" si="271"/>
        <v>5.3112521288171797</v>
      </c>
      <c r="AE320" s="48">
        <f t="shared" si="272"/>
        <v>5.4070873432175848</v>
      </c>
      <c r="AF320" s="48">
        <f t="shared" si="273"/>
        <v>5.3112521288171797</v>
      </c>
      <c r="AG320" s="238">
        <f t="shared" si="274"/>
        <v>9.5835058691509836E-2</v>
      </c>
      <c r="AH320" s="48">
        <f t="shared" si="275"/>
        <v>1.5570889552512975E-7</v>
      </c>
      <c r="AI320" s="48">
        <f>AE320+AC320+SUM($AB$288:AB320)</f>
        <v>39.827249596101403</v>
      </c>
      <c r="AJ320" s="48">
        <f>AE320+AC320+SUM($AB$287:AB320)-$AI$288</f>
        <v>39.12202849429282</v>
      </c>
      <c r="AK320" s="41">
        <f t="shared" si="277"/>
        <v>1.8536398516411701E-2</v>
      </c>
      <c r="AL320" s="89"/>
      <c r="AM320" s="41"/>
      <c r="AN320" s="41"/>
      <c r="AO320" s="41"/>
      <c r="AP320" s="41"/>
      <c r="AQ320"/>
      <c r="AR320" s="41"/>
      <c r="AS320" s="41"/>
      <c r="AT320" s="41"/>
      <c r="AU320" s="41"/>
      <c r="AV320" s="41"/>
      <c r="AW320" s="22"/>
      <c r="AX320" s="22"/>
      <c r="AY320" s="22"/>
      <c r="AZ320" s="22"/>
      <c r="BA320" s="22"/>
      <c r="BB320" s="22"/>
      <c r="BD320" s="1"/>
      <c r="BE320" s="1"/>
      <c r="BG320" s="1"/>
      <c r="BH320" s="1"/>
      <c r="BI320" s="1"/>
      <c r="BJ320" s="41"/>
      <c r="BL320" s="1"/>
    </row>
    <row r="321" spans="4:92" ht="14.4" x14ac:dyDescent="0.3">
      <c r="D321" s="47"/>
      <c r="E321" s="32">
        <v>40941.611805555556</v>
      </c>
      <c r="F321" s="21">
        <f t="shared" si="265"/>
        <v>1058.1236111111139</v>
      </c>
      <c r="G321" s="21">
        <f t="shared" si="276"/>
        <v>1058.1236111111139</v>
      </c>
      <c r="H321" s="21"/>
      <c r="I321" s="50">
        <v>1037</v>
      </c>
      <c r="J321" s="21">
        <v>51519</v>
      </c>
      <c r="K321" s="21">
        <v>1925</v>
      </c>
      <c r="L321" s="21">
        <v>42</v>
      </c>
      <c r="M321" s="51">
        <v>4.78</v>
      </c>
      <c r="N321" s="40"/>
      <c r="O321" s="40"/>
      <c r="P321" s="40"/>
      <c r="R321" s="22"/>
      <c r="S321" s="22"/>
      <c r="T321" s="22"/>
      <c r="U321" s="52">
        <f t="shared" si="266"/>
        <v>8.9502220971580879E-3</v>
      </c>
      <c r="V321" s="52">
        <f t="shared" si="267"/>
        <v>1.2133428373495969</v>
      </c>
      <c r="W321" s="52">
        <f t="shared" si="268"/>
        <v>7.4001471574058559E-3</v>
      </c>
      <c r="X321" s="247">
        <f>W321+V321+SUM($U$288:U321)</f>
        <v>1.2608402119755722</v>
      </c>
      <c r="Y321" s="104">
        <f>W321+V321+SUM($U$288:U321)-$X$288</f>
        <v>1.2601886342764883</v>
      </c>
      <c r="Z321" s="42"/>
      <c r="AA321" s="1">
        <f t="shared" si="278"/>
        <v>4.2641789090379426E-3</v>
      </c>
      <c r="AB321" s="41">
        <f t="shared" si="269"/>
        <v>0.23953584011609738</v>
      </c>
      <c r="AC321" s="48">
        <f t="shared" si="270"/>
        <v>32.472836175279937</v>
      </c>
      <c r="AD321" s="48">
        <f t="shared" si="271"/>
        <v>5.8741659530404924</v>
      </c>
      <c r="AE321" s="48">
        <f t="shared" si="272"/>
        <v>5.9801582764850529</v>
      </c>
      <c r="AF321" s="48">
        <f t="shared" si="273"/>
        <v>5.8741659530404933</v>
      </c>
      <c r="AG321" s="238">
        <f t="shared" si="274"/>
        <v>0.10599215123283445</v>
      </c>
      <c r="AH321" s="48">
        <f t="shared" si="275"/>
        <v>1.7221172531362241E-7</v>
      </c>
      <c r="AI321" s="48">
        <f>AE321+AC321+SUM($AB$288:AB321)</f>
        <v>43.751686804807029</v>
      </c>
      <c r="AJ321" s="48">
        <f>AE321+AC321+SUM($AB$287:AB321)-$AI$288</f>
        <v>43.046465702998447</v>
      </c>
      <c r="AK321" s="41">
        <f t="shared" si="277"/>
        <v>5.8812413904268612E-2</v>
      </c>
      <c r="AL321" s="89"/>
      <c r="AM321" s="41"/>
      <c r="AN321" s="41"/>
      <c r="AO321" s="41"/>
      <c r="AP321" s="41"/>
      <c r="AQ321"/>
      <c r="AR321" s="41"/>
      <c r="AS321" s="41"/>
      <c r="AT321" s="41"/>
      <c r="AU321" s="41"/>
      <c r="AV321" s="41"/>
      <c r="AW321" s="22"/>
      <c r="AX321" s="22"/>
      <c r="AY321" s="22"/>
      <c r="AZ321" s="22"/>
      <c r="BA321" s="22"/>
      <c r="BB321" s="22"/>
      <c r="BD321" s="1"/>
      <c r="BE321" s="1"/>
      <c r="BG321" s="1"/>
      <c r="BH321" s="1"/>
      <c r="BI321" s="1"/>
      <c r="BJ321" s="41"/>
      <c r="BL321" s="1"/>
    </row>
    <row r="322" spans="4:92" ht="14.4" x14ac:dyDescent="0.3">
      <c r="D322" s="47"/>
      <c r="E322" s="32">
        <v>41016.469444444447</v>
      </c>
      <c r="F322" s="21">
        <f t="shared" si="265"/>
        <v>1132.9812500000044</v>
      </c>
      <c r="G322" s="21">
        <f t="shared" si="276"/>
        <v>1132.9812500000044</v>
      </c>
      <c r="H322" s="21"/>
      <c r="I322" s="50">
        <v>1037</v>
      </c>
      <c r="J322" s="21">
        <v>53326</v>
      </c>
      <c r="K322" s="21">
        <v>2476</v>
      </c>
      <c r="L322" s="21">
        <v>7</v>
      </c>
      <c r="M322" s="51">
        <v>4.78</v>
      </c>
      <c r="N322" s="40"/>
      <c r="O322" s="40"/>
      <c r="P322" s="40"/>
      <c r="R322" s="22"/>
      <c r="S322" s="22"/>
      <c r="T322" s="22"/>
      <c r="U322" s="52">
        <f t="shared" si="266"/>
        <v>1.1512077876656325E-2</v>
      </c>
      <c r="V322" s="52">
        <f t="shared" si="267"/>
        <v>1.560642527416936</v>
      </c>
      <c r="W322" s="52">
        <f t="shared" si="268"/>
        <v>9.5183191489542334E-3</v>
      </c>
      <c r="X322" s="247">
        <f>W322+V322+SUM($U$288:U322)</f>
        <v>1.6217701519111161</v>
      </c>
      <c r="Y322" s="104">
        <f>W322+V322+SUM($U$288:U322)-$X$288</f>
        <v>1.6211185742120322</v>
      </c>
      <c r="Z322" s="42"/>
      <c r="AA322" s="1">
        <f t="shared" si="278"/>
        <v>5.1623179092717322E-3</v>
      </c>
      <c r="AB322" s="41">
        <f t="shared" si="269"/>
        <v>0.24793742522236473</v>
      </c>
      <c r="AC322" s="48">
        <f t="shared" si="270"/>
        <v>33.611802672469928</v>
      </c>
      <c r="AD322" s="48">
        <f t="shared" si="271"/>
        <v>6.0801990258319734</v>
      </c>
      <c r="AE322" s="48">
        <f t="shared" si="272"/>
        <v>6.1899089705126631</v>
      </c>
      <c r="AF322" s="48">
        <f t="shared" si="273"/>
        <v>6.0801990258319707</v>
      </c>
      <c r="AG322" s="238">
        <f t="shared" si="274"/>
        <v>0.10970976642873755</v>
      </c>
      <c r="AH322" s="48">
        <f t="shared" si="275"/>
        <v>1.7825195489186954E-7</v>
      </c>
      <c r="AI322" s="48">
        <f>AE322+AC322+SUM($AB$288:AB322)</f>
        <v>45.348341421246992</v>
      </c>
      <c r="AJ322" s="48">
        <f>AE322+AC322+SUM($AB$287:AB322)-$AI$288</f>
        <v>44.64312031943841</v>
      </c>
      <c r="AK322" s="41">
        <f t="shared" si="277"/>
        <v>6.9152324477129309E-2</v>
      </c>
      <c r="AL322" s="89"/>
      <c r="AM322" s="41"/>
      <c r="AN322" s="41"/>
      <c r="AO322" s="41"/>
      <c r="AP322" s="41"/>
      <c r="AQ322"/>
      <c r="AR322" s="41"/>
      <c r="AS322" s="41"/>
      <c r="AT322" s="41"/>
      <c r="AU322" s="41"/>
      <c r="AV322" s="41"/>
      <c r="AW322" s="22"/>
      <c r="AX322" s="22"/>
      <c r="AY322" s="22"/>
      <c r="AZ322" s="22"/>
      <c r="BA322" s="22"/>
      <c r="BB322" s="22"/>
      <c r="BD322" s="1"/>
      <c r="BE322" s="1"/>
      <c r="BG322" s="1"/>
      <c r="BH322" s="1"/>
      <c r="BI322" s="1"/>
      <c r="BJ322" s="41"/>
      <c r="BL322" s="1"/>
    </row>
    <row r="323" spans="4:92" ht="14.4" x14ac:dyDescent="0.3">
      <c r="D323" s="47"/>
      <c r="E323" s="32">
        <v>41085.42291666667</v>
      </c>
      <c r="F323" s="21">
        <f t="shared" si="265"/>
        <v>1201.9347222222277</v>
      </c>
      <c r="G323" s="21">
        <f t="shared" si="276"/>
        <v>1201.9347222222277</v>
      </c>
      <c r="H323" s="21"/>
      <c r="I323" s="50">
        <v>1037</v>
      </c>
      <c r="J323" s="21">
        <v>51758</v>
      </c>
      <c r="K323" s="21">
        <v>3122</v>
      </c>
      <c r="L323" s="21">
        <v>8</v>
      </c>
      <c r="M323" s="51">
        <v>4.78</v>
      </c>
      <c r="N323" s="40"/>
      <c r="O323" s="40"/>
      <c r="P323" s="40"/>
      <c r="R323" s="22"/>
      <c r="S323" s="22"/>
      <c r="T323" s="22"/>
      <c r="U323" s="52">
        <f t="shared" si="266"/>
        <v>1.4515632928481842E-2</v>
      </c>
      <c r="V323" s="52">
        <f t="shared" si="267"/>
        <v>1.9678214743924372</v>
      </c>
      <c r="W323" s="52">
        <f t="shared" si="268"/>
        <v>1.2001693208010951E-2</v>
      </c>
      <c r="X323" s="247">
        <f>W323+V323+SUM($U$288:U323)</f>
        <v>2.0459481058741558</v>
      </c>
      <c r="Y323" s="104">
        <f>W323+V323+SUM($U$288:U323)-$X$288</f>
        <v>2.0452965281750721</v>
      </c>
      <c r="Z323" s="42"/>
      <c r="AA323" s="1">
        <f t="shared" si="278"/>
        <v>5.1414879170517029E-3</v>
      </c>
      <c r="AB323" s="41">
        <f t="shared" si="269"/>
        <v>0.24064706249595233</v>
      </c>
      <c r="AC323" s="48">
        <f t="shared" si="270"/>
        <v>32.623479779501523</v>
      </c>
      <c r="AD323" s="48">
        <f t="shared" si="271"/>
        <v>5.9014165918878447</v>
      </c>
      <c r="AE323" s="48">
        <f t="shared" si="272"/>
        <v>6.0079006206314816</v>
      </c>
      <c r="AF323" s="48">
        <f t="shared" si="273"/>
        <v>5.901416591887843</v>
      </c>
      <c r="AG323" s="238">
        <f t="shared" si="274"/>
        <v>0.10648385573301199</v>
      </c>
      <c r="AH323" s="48">
        <f t="shared" si="275"/>
        <v>1.7301062673542705E-7</v>
      </c>
      <c r="AI323" s="48">
        <f>AE323+AC323+SUM($AB$288:AB323)</f>
        <v>44.41865724089336</v>
      </c>
      <c r="AJ323" s="48">
        <f>AE323+AC323+SUM($AB$287:AB323)-$AI$288</f>
        <v>43.713436139084777</v>
      </c>
      <c r="AK323" s="41">
        <f t="shared" si="277"/>
        <v>2.0559961048287417E-2</v>
      </c>
      <c r="AL323" s="89"/>
      <c r="AM323" s="41"/>
      <c r="AN323" s="41"/>
      <c r="AO323" s="41"/>
      <c r="AP323" s="41"/>
      <c r="AQ323"/>
      <c r="AR323" s="41"/>
      <c r="AS323" s="41"/>
      <c r="AT323" s="41"/>
      <c r="AU323" s="41"/>
      <c r="AV323" s="41"/>
      <c r="AW323" s="22"/>
      <c r="AX323" s="22"/>
      <c r="AY323" s="22"/>
      <c r="AZ323" s="22"/>
      <c r="BA323" s="22"/>
      <c r="BB323" s="22"/>
      <c r="BD323" s="1"/>
      <c r="BE323" s="1"/>
      <c r="BG323" s="1"/>
      <c r="BH323" s="1"/>
      <c r="BI323" s="1"/>
      <c r="BJ323" s="41"/>
      <c r="BL323" s="1"/>
    </row>
    <row r="324" spans="4:92" ht="14.4" x14ac:dyDescent="0.3">
      <c r="D324" s="47"/>
      <c r="E324" s="32">
        <v>41130.550000000003</v>
      </c>
      <c r="F324" s="21">
        <f t="shared" si="265"/>
        <v>1247.0618055555606</v>
      </c>
      <c r="G324" s="21">
        <f t="shared" si="276"/>
        <v>1247.0618055555606</v>
      </c>
      <c r="H324" s="21"/>
      <c r="I324" s="50">
        <v>1037</v>
      </c>
      <c r="J324" s="21">
        <v>51464</v>
      </c>
      <c r="K324" s="21">
        <v>3521</v>
      </c>
      <c r="L324" s="21">
        <v>9</v>
      </c>
      <c r="M324" s="51">
        <v>4.78</v>
      </c>
      <c r="N324" s="40"/>
      <c r="O324" s="40"/>
      <c r="P324" s="40"/>
      <c r="R324" s="22"/>
      <c r="S324" s="22"/>
      <c r="T324" s="22"/>
      <c r="U324" s="52">
        <f t="shared" si="266"/>
        <v>1.6370769872256427E-2</v>
      </c>
      <c r="V324" s="52">
        <f t="shared" si="267"/>
        <v>2.219314353406717</v>
      </c>
      <c r="W324" s="52">
        <f t="shared" si="268"/>
        <v>1.3535541891545984E-2</v>
      </c>
      <c r="X324" s="247">
        <f>W324+V324+SUM($U$288:U324)</f>
        <v>2.3153456034442268</v>
      </c>
      <c r="Y324" s="104">
        <f>W324+V324+SUM($U$288:U324)-$X$288</f>
        <v>2.3146940257451432</v>
      </c>
      <c r="Z324" s="42"/>
      <c r="AA324" s="1">
        <f t="shared" si="278"/>
        <v>5.6204958082285428E-3</v>
      </c>
      <c r="AB324" s="41">
        <f t="shared" si="269"/>
        <v>0.23928011948475</v>
      </c>
      <c r="AC324" s="48">
        <f t="shared" si="270"/>
        <v>32.43816923706995</v>
      </c>
      <c r="AD324" s="48">
        <f t="shared" si="271"/>
        <v>5.8678948855233193</v>
      </c>
      <c r="AE324" s="48">
        <f t="shared" si="272"/>
        <v>5.9737740550287626</v>
      </c>
      <c r="AF324" s="48">
        <f t="shared" si="273"/>
        <v>5.8678948855233211</v>
      </c>
      <c r="AG324" s="238">
        <f t="shared" si="274"/>
        <v>0.10587899747756349</v>
      </c>
      <c r="AH324" s="48">
        <f t="shared" si="275"/>
        <v>1.7202787770609414E-7</v>
      </c>
      <c r="AI324" s="48">
        <f>AE324+AC324+SUM($AB$288:AB324)</f>
        <v>44.438500252343815</v>
      </c>
      <c r="AJ324" s="48">
        <f>AE324+AC324+SUM($AB$287:AB324)-$AI$288</f>
        <v>43.733279150535232</v>
      </c>
      <c r="AK324" s="41">
        <f t="shared" si="277"/>
        <v>2.1787964069862201E-3</v>
      </c>
      <c r="AL324" s="89"/>
      <c r="AM324" s="41"/>
      <c r="AN324" s="41"/>
      <c r="AO324" s="41"/>
      <c r="AP324" s="41"/>
      <c r="AQ324"/>
      <c r="AR324" s="41"/>
      <c r="AS324" s="41"/>
      <c r="AT324" s="41"/>
      <c r="AU324" s="41"/>
      <c r="AV324" s="41"/>
      <c r="AW324" s="22"/>
      <c r="AX324" s="22"/>
      <c r="AY324" s="22"/>
      <c r="AZ324" s="22"/>
      <c r="BA324" s="22"/>
      <c r="BB324" s="22"/>
      <c r="BD324" s="1"/>
      <c r="BE324" s="1"/>
      <c r="BG324" s="1"/>
      <c r="BH324" s="1"/>
      <c r="BI324" s="1"/>
      <c r="BJ324" s="41"/>
      <c r="BL324" s="1"/>
    </row>
    <row r="325" spans="4:92" ht="14.4" x14ac:dyDescent="0.3">
      <c r="D325" s="47" t="s">
        <v>126</v>
      </c>
      <c r="E325" s="32">
        <v>41157.486805555556</v>
      </c>
      <c r="F325" s="21">
        <f t="shared" si="265"/>
        <v>1273.9986111111139</v>
      </c>
      <c r="G325" s="21">
        <f t="shared" si="276"/>
        <v>1273.9986111111139</v>
      </c>
      <c r="H325" s="21"/>
      <c r="I325" s="50">
        <v>1037</v>
      </c>
      <c r="J325" s="21">
        <v>54563</v>
      </c>
      <c r="K325" s="21">
        <v>4117</v>
      </c>
      <c r="L325" s="21">
        <v>8</v>
      </c>
      <c r="M325" s="51">
        <v>4.78</v>
      </c>
      <c r="N325" s="40"/>
      <c r="O325" s="40"/>
      <c r="P325" s="40"/>
      <c r="R325" s="22"/>
      <c r="S325" s="22"/>
      <c r="T325" s="22"/>
      <c r="U325" s="52">
        <f t="shared" si="266"/>
        <v>1.9141851622857062E-2</v>
      </c>
      <c r="V325" s="52">
        <f t="shared" si="267"/>
        <v>2.5949779020095014</v>
      </c>
      <c r="W325" s="52">
        <f t="shared" si="268"/>
        <v>1.5826704336124629E-2</v>
      </c>
      <c r="X325" s="247">
        <f>W325+V325+SUM($U$288:U325)</f>
        <v>2.7124421661144473</v>
      </c>
      <c r="Y325" s="104">
        <f>W325+V325+SUM($U$288:U325)-$X$288</f>
        <v>2.7117905884153637</v>
      </c>
      <c r="Z325" s="42"/>
      <c r="AA325" s="1">
        <f t="shared" si="278"/>
        <v>7.3023189186232143E-3</v>
      </c>
      <c r="AB325" s="41">
        <f t="shared" si="269"/>
        <v>0.25368881469466842</v>
      </c>
      <c r="AC325" s="48">
        <f t="shared" si="270"/>
        <v>34.391493628210938</v>
      </c>
      <c r="AD325" s="48">
        <f t="shared" si="271"/>
        <v>6.2212410352636587</v>
      </c>
      <c r="AE325" s="48">
        <f t="shared" si="272"/>
        <v>6.333495914902346</v>
      </c>
      <c r="AF325" s="48">
        <f t="shared" si="273"/>
        <v>6.2212410352636587</v>
      </c>
      <c r="AG325" s="238">
        <f t="shared" si="274"/>
        <v>0.11225469725183226</v>
      </c>
      <c r="AH325" s="48">
        <f t="shared" si="275"/>
        <v>1.8238685471936915E-7</v>
      </c>
      <c r="AI325" s="48">
        <f>AE325+AC325+SUM($AB$288:AB325)</f>
        <v>47.005235318053053</v>
      </c>
      <c r="AJ325" s="48">
        <f>AE325+AC325+SUM($AB$287:AB325)-$AI$288</f>
        <v>46.30001421624447</v>
      </c>
      <c r="AK325" s="41">
        <f t="shared" si="277"/>
        <v>7.0638881188100138E-3</v>
      </c>
      <c r="AL325" s="89"/>
      <c r="AM325" s="41"/>
      <c r="AN325" s="41"/>
      <c r="AO325" s="41"/>
      <c r="AP325" s="41"/>
      <c r="AQ325"/>
      <c r="AR325" s="41"/>
      <c r="AS325" s="41"/>
      <c r="AT325" s="41"/>
      <c r="AU325" s="41"/>
      <c r="AV325" s="41"/>
      <c r="AW325" s="22"/>
      <c r="AX325" s="22"/>
      <c r="AY325" s="22"/>
      <c r="AZ325" s="22"/>
      <c r="BA325" s="22"/>
      <c r="BB325" s="22"/>
      <c r="BD325" s="1"/>
      <c r="BE325" s="1"/>
      <c r="BG325" s="1"/>
      <c r="BH325" s="1"/>
      <c r="BI325" s="1"/>
      <c r="BJ325" s="41"/>
      <c r="BL325" s="1"/>
    </row>
    <row r="326" spans="4:92" ht="14.4" x14ac:dyDescent="0.3">
      <c r="D326" s="47"/>
      <c r="E326" s="32">
        <v>41191.591666666667</v>
      </c>
      <c r="F326" s="21">
        <f t="shared" si="265"/>
        <v>1308.1034722222248</v>
      </c>
      <c r="G326" s="21">
        <f t="shared" si="276"/>
        <v>1308.1034722222248</v>
      </c>
      <c r="H326" s="21"/>
      <c r="I326" s="50">
        <v>1037</v>
      </c>
      <c r="J326" s="21">
        <v>2385</v>
      </c>
      <c r="K326" s="46">
        <v>9.4</v>
      </c>
      <c r="L326" s="21">
        <v>8</v>
      </c>
      <c r="M326" s="51">
        <v>4.78</v>
      </c>
      <c r="N326" s="40"/>
      <c r="O326" s="40"/>
      <c r="P326" s="40"/>
      <c r="R326" s="22"/>
      <c r="S326" s="22"/>
      <c r="T326" s="22"/>
      <c r="U326" s="52">
        <f t="shared" si="266"/>
        <v>4.370498063027845E-5</v>
      </c>
      <c r="V326" s="52">
        <f t="shared" si="267"/>
        <v>5.9248948940707593E-3</v>
      </c>
      <c r="W326" s="52">
        <f t="shared" si="268"/>
        <v>3.6135783521877958E-5</v>
      </c>
      <c r="X326" s="247">
        <f>W326+V326+SUM($U$288:U326)</f>
        <v>0.10764229542704402</v>
      </c>
      <c r="Y326" s="256">
        <f>W326+V326+SUM($U$326:U326)+$Y$325-$X$326</f>
        <v>2.6101530286465429</v>
      </c>
      <c r="Z326" s="42"/>
      <c r="AA326" s="1">
        <f t="shared" si="278"/>
        <v>6.0300708855927955E-3</v>
      </c>
      <c r="AB326" s="41">
        <f t="shared" si="269"/>
        <v>1.1088976468427032E-2</v>
      </c>
      <c r="AC326" s="48">
        <f t="shared" si="270"/>
        <v>1.5032845023785915</v>
      </c>
      <c r="AD326" s="48">
        <f t="shared" si="271"/>
        <v>0.27193629142649461</v>
      </c>
      <c r="AE326" s="48">
        <f t="shared" si="272"/>
        <v>0.27684305769554624</v>
      </c>
      <c r="AF326" s="48">
        <f t="shared" si="273"/>
        <v>0.2719362914264945</v>
      </c>
      <c r="AG326" s="238">
        <f t="shared" si="274"/>
        <v>4.9067582967509092E-3</v>
      </c>
      <c r="AH326" s="48">
        <f t="shared" si="275"/>
        <v>7.9723007991806761E-9</v>
      </c>
      <c r="AI326" s="48">
        <f>AE326+AC326+SUM($AB$288:AB326)</f>
        <v>8.0714623114823372</v>
      </c>
      <c r="AJ326" s="84" t="e">
        <f>AE326+AC326+SUM($AB$326:AB326)+$AJ$325-$AI$333</f>
        <v>#REF!</v>
      </c>
      <c r="AK326" s="41" t="e">
        <f t="shared" si="277"/>
        <v>#VALUE!</v>
      </c>
      <c r="AL326" s="89"/>
      <c r="AM326" s="41"/>
      <c r="AN326" s="41"/>
      <c r="AO326" s="41"/>
      <c r="AP326" s="41"/>
      <c r="AQ326"/>
      <c r="AR326" s="41"/>
      <c r="AS326" s="41"/>
      <c r="AT326" s="41"/>
      <c r="AU326" s="41"/>
      <c r="AV326" s="41"/>
      <c r="AW326" s="22"/>
      <c r="AX326" s="22"/>
      <c r="AY326" s="22"/>
      <c r="AZ326" s="22"/>
      <c r="BA326" s="22"/>
      <c r="BB326" s="22"/>
      <c r="BD326" s="1"/>
      <c r="BE326" s="1"/>
      <c r="BG326" s="1"/>
      <c r="BH326" s="1"/>
      <c r="BI326" s="1"/>
      <c r="BJ326" s="41"/>
      <c r="BL326" s="1"/>
    </row>
    <row r="327" spans="4:92" ht="14.4" x14ac:dyDescent="0.3">
      <c r="D327" s="47"/>
      <c r="E327" s="32">
        <v>41211.426388888889</v>
      </c>
      <c r="F327" s="21">
        <f t="shared" si="265"/>
        <v>1327.9381944444467</v>
      </c>
      <c r="G327" s="21">
        <f t="shared" si="276"/>
        <v>1327.9381944444467</v>
      </c>
      <c r="H327" s="21"/>
      <c r="I327" s="50">
        <v>1037</v>
      </c>
      <c r="J327" s="21">
        <v>11818</v>
      </c>
      <c r="K327" s="46">
        <v>556.6</v>
      </c>
      <c r="L327" s="21">
        <v>9</v>
      </c>
      <c r="M327" s="51">
        <v>4.78</v>
      </c>
      <c r="N327" s="40"/>
      <c r="O327" s="40"/>
      <c r="P327" s="40"/>
      <c r="R327" s="22"/>
      <c r="S327" s="22"/>
      <c r="T327" s="22"/>
      <c r="U327" s="52">
        <f t="shared" si="266"/>
        <v>2.587892789235424E-3</v>
      </c>
      <c r="V327" s="52">
        <f t="shared" si="267"/>
        <v>0.35082941468508344</v>
      </c>
      <c r="W327" s="52">
        <f t="shared" si="268"/>
        <v>2.1396996923699219E-3</v>
      </c>
      <c r="X327" s="247">
        <f>W327+V327+SUM($U$288:U327)</f>
        <v>0.45723827191614019</v>
      </c>
      <c r="Y327" s="104">
        <f>W327+V327+SUM($U$326:U327)+$Y$325-$X$326</f>
        <v>2.959749005135639</v>
      </c>
      <c r="Z327" s="42"/>
      <c r="AA327" s="1">
        <f t="shared" si="278"/>
        <v>6.3229183300790017E-3</v>
      </c>
      <c r="AB327" s="41">
        <f t="shared" si="269"/>
        <v>5.4947389477513903E-2</v>
      </c>
      <c r="AC327" s="48">
        <f t="shared" si="270"/>
        <v>7.448979559375343</v>
      </c>
      <c r="AD327" s="48">
        <f t="shared" si="271"/>
        <v>1.3474813803263366</v>
      </c>
      <c r="AE327" s="48">
        <f t="shared" si="272"/>
        <v>1.3717950758264008</v>
      </c>
      <c r="AF327" s="48">
        <f t="shared" si="273"/>
        <v>1.3474813803263366</v>
      </c>
      <c r="AG327" s="238">
        <f t="shared" si="274"/>
        <v>2.4313655996227361E-2</v>
      </c>
      <c r="AH327" s="48">
        <f t="shared" si="275"/>
        <v>3.9503836832166561E-8</v>
      </c>
      <c r="AI327" s="48">
        <f>AE327+AC327+SUM($AB$288:AB327)</f>
        <v>15.167056776087456</v>
      </c>
      <c r="AJ327" s="48" t="e">
        <f>AE327+AC327+SUM($AB$326:AB327)+$AJ$325-$AI$333</f>
        <v>#REF!</v>
      </c>
      <c r="AK327" s="41" t="e">
        <f t="shared" si="277"/>
        <v>#VALUE!</v>
      </c>
      <c r="AL327" s="89"/>
      <c r="AM327" s="41"/>
      <c r="AN327" s="41"/>
      <c r="AO327" s="41"/>
      <c r="AP327" s="41"/>
      <c r="AQ327"/>
      <c r="AR327" s="41"/>
      <c r="AS327" s="41"/>
      <c r="AT327" s="41"/>
      <c r="AU327" s="41"/>
      <c r="AV327" s="41"/>
      <c r="AW327" s="22"/>
      <c r="AX327" s="22"/>
      <c r="AY327" s="22"/>
      <c r="AZ327" s="22"/>
      <c r="BA327" s="22"/>
      <c r="BB327" s="22"/>
      <c r="BD327" s="1"/>
      <c r="BE327" s="1"/>
      <c r="BG327" s="1"/>
      <c r="BH327" s="1"/>
      <c r="BI327" s="1"/>
      <c r="BJ327" s="41"/>
      <c r="BL327" s="1"/>
    </row>
    <row r="328" spans="4:92" ht="14.4" x14ac:dyDescent="0.3">
      <c r="D328" s="47"/>
      <c r="E328" s="32">
        <v>41243.425694444442</v>
      </c>
      <c r="F328" s="21">
        <f t="shared" si="265"/>
        <v>1359.9375</v>
      </c>
      <c r="G328" s="21">
        <f t="shared" si="276"/>
        <v>1359.9375</v>
      </c>
      <c r="H328" s="21"/>
      <c r="I328" s="50">
        <v>1037</v>
      </c>
      <c r="J328" s="21">
        <v>12519</v>
      </c>
      <c r="K328" s="21">
        <v>1757</v>
      </c>
      <c r="L328" s="21">
        <v>8</v>
      </c>
      <c r="M328" s="51">
        <v>4.78</v>
      </c>
      <c r="N328" s="40"/>
      <c r="O328" s="40"/>
      <c r="P328" s="40"/>
      <c r="R328" s="22"/>
      <c r="S328" s="22"/>
      <c r="T328" s="22"/>
      <c r="U328" s="52">
        <f t="shared" si="266"/>
        <v>8.1691118050424717E-3</v>
      </c>
      <c r="V328" s="52">
        <f t="shared" si="267"/>
        <v>1.1074510988172683</v>
      </c>
      <c r="W328" s="52">
        <f t="shared" si="268"/>
        <v>6.7543161327595263E-3</v>
      </c>
      <c r="X328" s="247">
        <f>W328+V328+SUM($U$288:U328)</f>
        <v>1.2266436842937571</v>
      </c>
      <c r="Y328" s="104">
        <f>W328+V328+SUM($U$326:U328)+$Y$325-$X$326</f>
        <v>3.7291544175132554</v>
      </c>
      <c r="Z328" s="42"/>
      <c r="AA328" s="1">
        <f t="shared" si="278"/>
        <v>1.2009604694482303E-2</v>
      </c>
      <c r="AB328" s="41">
        <f t="shared" si="269"/>
        <v>5.8206665160686802E-2</v>
      </c>
      <c r="AC328" s="48">
        <f t="shared" si="270"/>
        <v>7.890825444560833</v>
      </c>
      <c r="AD328" s="48">
        <f t="shared" si="271"/>
        <v>1.4274089863179398</v>
      </c>
      <c r="AE328" s="48">
        <f t="shared" si="272"/>
        <v>1.4531648802056789</v>
      </c>
      <c r="AF328" s="48">
        <f t="shared" si="273"/>
        <v>1.4274089863179396</v>
      </c>
      <c r="AG328" s="238">
        <f t="shared" si="274"/>
        <v>2.5755852040681194E-2</v>
      </c>
      <c r="AH328" s="48">
        <f t="shared" si="275"/>
        <v>4.1847058157208768E-8</v>
      </c>
      <c r="AI328" s="48">
        <f>AE328+AC328+SUM($AB$288:AB328)</f>
        <v>15.748479130812912</v>
      </c>
      <c r="AJ328" s="48" t="e">
        <f>AE328+AC328+SUM($AB$326:AB328)+$AJ$325-$AI$333</f>
        <v>#REF!</v>
      </c>
      <c r="AK328" s="41" t="e">
        <f t="shared" si="277"/>
        <v>#VALUE!</v>
      </c>
      <c r="AL328" s="89"/>
      <c r="AM328" s="41"/>
      <c r="AN328" s="41"/>
      <c r="AO328" s="41"/>
      <c r="AP328" s="41"/>
      <c r="AQ328"/>
      <c r="AR328" s="41"/>
      <c r="AS328" s="41"/>
      <c r="AT328" s="41"/>
      <c r="AU328" s="41"/>
      <c r="AV328" s="41"/>
      <c r="AW328" s="22"/>
      <c r="AX328" s="22"/>
      <c r="AY328" s="22"/>
      <c r="AZ328" s="22"/>
      <c r="BA328" s="22"/>
      <c r="BB328" s="22"/>
      <c r="BD328" s="1"/>
      <c r="BE328" s="1"/>
      <c r="BG328" s="1"/>
      <c r="BH328" s="1"/>
      <c r="BI328" s="1"/>
      <c r="BJ328" s="41"/>
      <c r="BL328" s="1"/>
    </row>
    <row r="329" spans="4:92" ht="14.4" x14ac:dyDescent="0.3">
      <c r="D329" s="47"/>
      <c r="E329" s="32">
        <v>41277.415277777778</v>
      </c>
      <c r="F329" s="21">
        <f t="shared" si="265"/>
        <v>1393.9270833333358</v>
      </c>
      <c r="G329" s="21">
        <f t="shared" si="276"/>
        <v>1393.9270833333358</v>
      </c>
      <c r="H329" s="21"/>
      <c r="I329" s="50">
        <v>1037</v>
      </c>
      <c r="J329" s="21">
        <v>14122</v>
      </c>
      <c r="K329" s="21">
        <v>3800</v>
      </c>
      <c r="L329" s="21">
        <v>8</v>
      </c>
      <c r="M329" s="51">
        <v>4.78</v>
      </c>
      <c r="N329" s="40"/>
      <c r="O329" s="40"/>
      <c r="P329" s="40"/>
      <c r="R329" s="22"/>
      <c r="S329" s="22"/>
      <c r="T329" s="22"/>
      <c r="U329" s="52">
        <f t="shared" si="266"/>
        <v>1.766797089309129E-2</v>
      </c>
      <c r="V329" s="52">
        <f t="shared" si="267"/>
        <v>2.3951702763264771</v>
      </c>
      <c r="W329" s="52">
        <f t="shared" si="268"/>
        <v>1.4608082700333638E-2</v>
      </c>
      <c r="X329" s="247">
        <f>W329+V329+SUM($U$288:U329)</f>
        <v>2.5398845992636314</v>
      </c>
      <c r="Y329" s="104">
        <f>W329+V329+SUM($U$326:U329)+$Y$325-$X$326</f>
        <v>5.0423953324831299</v>
      </c>
      <c r="Z329" s="42"/>
      <c r="AA329" s="1">
        <f t="shared" si="278"/>
        <v>2.8290843057550922E-2</v>
      </c>
      <c r="AB329" s="41">
        <f t="shared" si="269"/>
        <v>6.5659759197956621E-2</v>
      </c>
      <c r="AC329" s="48">
        <f t="shared" si="270"/>
        <v>8.9012091163901346</v>
      </c>
      <c r="AD329" s="48">
        <f t="shared" si="271"/>
        <v>1.6101820995911773</v>
      </c>
      <c r="AE329" s="48">
        <f t="shared" si="272"/>
        <v>1.639235916468136</v>
      </c>
      <c r="AF329" s="48">
        <f t="shared" si="273"/>
        <v>1.6101820995911766</v>
      </c>
      <c r="AG329" s="238">
        <f t="shared" si="274"/>
        <v>2.9053769671579181E-2</v>
      </c>
      <c r="AH329" s="48">
        <f t="shared" si="275"/>
        <v>4.7205380245714689E-8</v>
      </c>
      <c r="AI329" s="48">
        <f>AE329+AC329+SUM($AB$288:AB329)</f>
        <v>17.010593598102627</v>
      </c>
      <c r="AJ329" s="48" t="e">
        <f>AE329+AC329+SUM($AB$326:AB329)+$AJ$325-$AI$333</f>
        <v>#REF!</v>
      </c>
      <c r="AK329" s="41" t="e">
        <f t="shared" si="277"/>
        <v>#VALUE!</v>
      </c>
      <c r="AL329" s="89"/>
      <c r="AM329" s="41"/>
      <c r="AN329" s="41"/>
      <c r="AO329" s="41"/>
      <c r="AP329" s="41"/>
      <c r="AQ329"/>
      <c r="AR329" s="41"/>
      <c r="AS329" s="41"/>
      <c r="AT329" s="41"/>
      <c r="AU329" s="41"/>
      <c r="AV329" s="41"/>
      <c r="AW329" s="22"/>
      <c r="AX329" s="22"/>
      <c r="AY329" s="22"/>
      <c r="AZ329" s="22"/>
      <c r="BA329" s="22"/>
      <c r="BB329" s="22"/>
      <c r="BD329" s="1"/>
      <c r="BE329" s="1"/>
      <c r="BG329" s="1"/>
      <c r="BH329" s="1"/>
      <c r="BI329" s="1"/>
      <c r="BJ329" s="41"/>
      <c r="BL329" s="1"/>
    </row>
    <row r="330" spans="4:92" ht="14.4" x14ac:dyDescent="0.3">
      <c r="D330" s="47"/>
      <c r="E330" s="32">
        <v>41330.478472222225</v>
      </c>
      <c r="F330" s="21">
        <f t="shared" si="265"/>
        <v>1446.9902777777825</v>
      </c>
      <c r="G330" s="21">
        <f t="shared" si="276"/>
        <v>1446.9902777777825</v>
      </c>
      <c r="H330" s="21"/>
      <c r="I330" s="50">
        <v>1037</v>
      </c>
      <c r="J330" s="21">
        <v>16278</v>
      </c>
      <c r="K330" s="21">
        <v>9220</v>
      </c>
      <c r="L330" s="21">
        <v>7</v>
      </c>
      <c r="M330" s="51">
        <v>4.78</v>
      </c>
      <c r="N330" s="40"/>
      <c r="O330" s="40"/>
      <c r="P330" s="40"/>
      <c r="R330" s="22"/>
      <c r="S330" s="22"/>
      <c r="T330" s="22"/>
      <c r="U330" s="52">
        <f t="shared" si="266"/>
        <v>4.2868076745868865E-2</v>
      </c>
      <c r="V330" s="52">
        <f t="shared" si="267"/>
        <v>5.8114394599289785</v>
      </c>
      <c r="W330" s="52">
        <f t="shared" si="268"/>
        <v>3.5443821709756879E-2</v>
      </c>
      <c r="X330" s="247">
        <f>W330+V330+SUM($U$288:U330)</f>
        <v>6.0198575986214253</v>
      </c>
      <c r="Y330" s="104">
        <f>W330+V330+SUM($U$326:U330)+$Y$325-$X$326</f>
        <v>8.5223683318409229</v>
      </c>
      <c r="Z330" s="42"/>
      <c r="AA330" s="1">
        <f t="shared" si="278"/>
        <v>4.7292618827772206E-2</v>
      </c>
      <c r="AB330" s="41">
        <f t="shared" si="269"/>
        <v>7.5684007946773685E-2</v>
      </c>
      <c r="AC330" s="48">
        <f t="shared" si="270"/>
        <v>10.260153094221682</v>
      </c>
      <c r="AD330" s="48">
        <f t="shared" si="271"/>
        <v>1.8560079462643522</v>
      </c>
      <c r="AE330" s="48">
        <f t="shared" si="272"/>
        <v>1.8894973975547606</v>
      </c>
      <c r="AF330" s="48">
        <f t="shared" si="273"/>
        <v>1.8560079462643524</v>
      </c>
      <c r="AG330" s="238">
        <f t="shared" si="274"/>
        <v>3.3489396878201821E-2</v>
      </c>
      <c r="AH330" s="48">
        <f t="shared" si="275"/>
        <v>5.4412206460823117E-8</v>
      </c>
      <c r="AI330" s="48">
        <f>AE330+AC330+SUM($AB$288:AB330)</f>
        <v>18.695483064967572</v>
      </c>
      <c r="AJ330" s="48" t="e">
        <f>AE330+AC330+SUM($AB$326:AB330)+$AJ$325-$AI$333</f>
        <v>#REF!</v>
      </c>
      <c r="AK330" s="41" t="e">
        <f t="shared" si="277"/>
        <v>#VALUE!</v>
      </c>
      <c r="AL330" s="89"/>
      <c r="AM330" s="41"/>
      <c r="AN330" s="41"/>
      <c r="AO330" s="41"/>
      <c r="AP330" s="41"/>
      <c r="AQ330"/>
      <c r="AR330" s="41"/>
      <c r="AS330" s="41"/>
      <c r="AT330" s="41"/>
      <c r="AU330" s="41"/>
      <c r="AV330" s="41"/>
      <c r="AW330" s="22"/>
      <c r="AX330" s="22"/>
      <c r="AY330" s="22"/>
      <c r="AZ330" s="22"/>
      <c r="BA330" s="22"/>
      <c r="BB330" s="22"/>
      <c r="BD330" s="1"/>
      <c r="BE330" s="1"/>
      <c r="BG330" s="1"/>
      <c r="BH330" s="1"/>
      <c r="BI330" s="1"/>
      <c r="BJ330" s="41"/>
      <c r="BL330" s="1"/>
    </row>
    <row r="331" spans="4:92" ht="14.4" x14ac:dyDescent="0.3">
      <c r="D331" s="47"/>
      <c r="E331" s="32">
        <v>41360.397916666669</v>
      </c>
      <c r="F331" s="21">
        <f t="shared" si="265"/>
        <v>1476.9097222222263</v>
      </c>
      <c r="G331" s="21">
        <f t="shared" si="276"/>
        <v>1476.9097222222263</v>
      </c>
      <c r="H331" s="21"/>
      <c r="I331" s="50">
        <v>1037</v>
      </c>
      <c r="J331" s="21">
        <v>21317</v>
      </c>
      <c r="K331" s="21">
        <v>17018</v>
      </c>
      <c r="L331" s="21">
        <v>7</v>
      </c>
      <c r="M331" s="51">
        <v>4.78</v>
      </c>
      <c r="N331" s="40"/>
      <c r="O331" s="40"/>
      <c r="P331" s="40"/>
      <c r="R331" s="22"/>
      <c r="S331" s="22"/>
      <c r="T331" s="22"/>
      <c r="U331" s="52">
        <f t="shared" si="266"/>
        <v>7.9124612804901989E-2</v>
      </c>
      <c r="V331" s="52">
        <f t="shared" si="267"/>
        <v>10.726580990137892</v>
      </c>
      <c r="W331" s="52">
        <f t="shared" si="268"/>
        <v>6.5421145103757322E-2</v>
      </c>
      <c r="X331" s="247">
        <f>W331+V331+SUM($U$288:U331)</f>
        <v>11.04410106502924</v>
      </c>
      <c r="Y331" s="104">
        <f>W331+V331+SUM($U$326:U331)+$Y$325-$X$326</f>
        <v>13.546611798248739</v>
      </c>
      <c r="Z331" s="42"/>
      <c r="AA331" s="1">
        <f t="shared" si="278"/>
        <v>8.0300320188154833E-2</v>
      </c>
      <c r="AB331" s="41">
        <f t="shared" si="269"/>
        <v>9.9112667244217634E-2</v>
      </c>
      <c r="AC331" s="48">
        <f t="shared" si="270"/>
        <v>13.436274942224081</v>
      </c>
      <c r="AD331" s="48">
        <f t="shared" si="271"/>
        <v>2.4305517502467868</v>
      </c>
      <c r="AE331" s="48">
        <f t="shared" si="272"/>
        <v>2.4744081597048053</v>
      </c>
      <c r="AF331" s="48">
        <f t="shared" si="273"/>
        <v>2.4305517502467864</v>
      </c>
      <c r="AG331" s="238">
        <f t="shared" si="274"/>
        <v>4.3856338202028999E-2</v>
      </c>
      <c r="AH331" s="48">
        <f t="shared" si="275"/>
        <v>7.1255989994186392E-8</v>
      </c>
      <c r="AI331" s="48">
        <f>AE331+AC331+SUM($AB$288:AB331)</f>
        <v>22.555628342364233</v>
      </c>
      <c r="AJ331" s="48" t="e">
        <f>AE331+AC331+SUM($AB$326:AB331)+$AJ$325-$AI$333</f>
        <v>#REF!</v>
      </c>
      <c r="AK331" s="41" t="e">
        <f t="shared" si="277"/>
        <v>#VALUE!</v>
      </c>
      <c r="AL331" s="120" t="e">
        <f>LINEST(AJ327:AJ331,G327:G331,TRUE,TRUE)*120</f>
        <v>#VALUE!</v>
      </c>
      <c r="AM331" s="25">
        <v>-21.43984676998085</v>
      </c>
      <c r="AN331" s="25">
        <v>0.24405348554969983</v>
      </c>
      <c r="AQ331"/>
      <c r="AR331" s="25">
        <v>-47.254557875286423</v>
      </c>
      <c r="AS331" s="25">
        <v>0.20971368153321718</v>
      </c>
      <c r="AW331" s="22"/>
      <c r="AX331" s="22"/>
      <c r="AY331" s="22"/>
      <c r="AZ331" s="22"/>
      <c r="BA331" s="22"/>
      <c r="BB331" s="22"/>
      <c r="BD331" s="1"/>
      <c r="BE331" s="1"/>
      <c r="BG331" s="1"/>
      <c r="BH331" s="1"/>
      <c r="BI331" s="1"/>
      <c r="BJ331" s="41"/>
      <c r="BL331" s="1"/>
    </row>
    <row r="332" spans="4:92" ht="14.4" x14ac:dyDescent="0.3">
      <c r="D332" s="47"/>
      <c r="E332" s="87">
        <v>41409.461805555555</v>
      </c>
      <c r="F332" s="21">
        <f t="shared" si="265"/>
        <v>1525.9736111111124</v>
      </c>
      <c r="G332" s="21">
        <f t="shared" si="276"/>
        <v>1525.9736111111124</v>
      </c>
      <c r="H332" s="21"/>
      <c r="I332" s="21"/>
      <c r="L332" s="21"/>
      <c r="M332" s="51"/>
      <c r="N332" s="40"/>
      <c r="O332" s="40"/>
      <c r="P332" s="40"/>
      <c r="R332" s="22"/>
      <c r="S332" s="22"/>
      <c r="T332" s="22"/>
      <c r="U332" s="52"/>
      <c r="V332" s="52"/>
      <c r="W332" s="52"/>
      <c r="X332" s="247">
        <f>W332+V332+SUM($U$288:U332)</f>
        <v>0.25209892978759141</v>
      </c>
      <c r="Y332" s="257">
        <f>LINEST(Y329:Y331,G329:G331)*(F332-F331)+Y331</f>
        <v>18.364956813635061</v>
      </c>
      <c r="Z332" s="154"/>
      <c r="AA332" s="1">
        <f t="shared" si="278"/>
        <v>0.10397496476899433</v>
      </c>
      <c r="AB332" s="41"/>
      <c r="AC332" s="48"/>
      <c r="AD332" s="48"/>
      <c r="AE332" s="48"/>
      <c r="AF332" s="48"/>
      <c r="AG332" s="238"/>
      <c r="AH332" s="48"/>
      <c r="AI332" s="48"/>
      <c r="AJ332" s="88" t="e">
        <f>LINEST(AJ329:AJ331,G329:G331)*(F332-F331)+AJ331</f>
        <v>#VALUE!</v>
      </c>
      <c r="AK332" s="41" t="e">
        <f t="shared" si="277"/>
        <v>#VALUE!</v>
      </c>
      <c r="AL332" s="89"/>
      <c r="AQ332"/>
      <c r="AW332" s="22"/>
      <c r="AX332" s="22"/>
      <c r="AY332" s="22"/>
      <c r="AZ332" s="22"/>
      <c r="BA332" s="22"/>
      <c r="BB332" s="22"/>
      <c r="BD332" s="1"/>
      <c r="BE332" s="1"/>
      <c r="BG332" s="1"/>
      <c r="BH332" s="1"/>
      <c r="BI332" s="1"/>
      <c r="BJ332" s="41"/>
      <c r="BL332" s="1"/>
    </row>
    <row r="333" spans="4:92" ht="14.4" x14ac:dyDescent="0.3">
      <c r="D333" s="47"/>
      <c r="E333" s="32"/>
      <c r="F333" s="21"/>
      <c r="G333" s="21"/>
      <c r="H333" s="21"/>
      <c r="I333" s="21"/>
      <c r="L333" s="21"/>
      <c r="M333" s="21"/>
      <c r="N333" s="40"/>
      <c r="O333" s="40"/>
      <c r="P333" s="40"/>
      <c r="R333" s="22"/>
      <c r="S333" s="22"/>
      <c r="T333" s="22"/>
      <c r="U333" s="52"/>
      <c r="V333" s="52"/>
      <c r="W333" s="52"/>
      <c r="X333" s="247"/>
      <c r="Y333" s="104"/>
      <c r="Z333" s="42"/>
      <c r="AA333" s="42"/>
      <c r="AB333" s="41"/>
      <c r="AC333" s="48"/>
      <c r="AD333" s="48"/>
      <c r="AE333" s="48"/>
      <c r="AF333" s="48"/>
      <c r="AG333" s="238"/>
      <c r="AH333" s="48" t="s">
        <v>392</v>
      </c>
      <c r="AI333" s="48" t="e">
        <f>AVERAGE(#REF!,#REF!,#REF!,#REF!,#REF!,#REF!)</f>
        <v>#REF!</v>
      </c>
      <c r="AJ333" s="48"/>
      <c r="AK333" s="46"/>
      <c r="AL333" s="86"/>
      <c r="AM333" s="41"/>
      <c r="AN333" s="41"/>
      <c r="AO333" s="41"/>
      <c r="AP333" s="41"/>
      <c r="AQ333"/>
      <c r="AR333" s="41"/>
      <c r="AS333" s="41"/>
      <c r="AT333" s="41"/>
      <c r="AU333" s="41"/>
      <c r="AV333" s="41"/>
      <c r="AW333" s="22"/>
      <c r="AX333" s="22"/>
      <c r="AY333" s="22"/>
      <c r="AZ333" s="22"/>
      <c r="BA333" s="22"/>
      <c r="BB333" s="22"/>
      <c r="BD333" s="1"/>
      <c r="BE333" s="1"/>
      <c r="BG333" s="1"/>
      <c r="BH333" s="1"/>
      <c r="BI333" s="1"/>
      <c r="BJ333" s="41"/>
      <c r="BL333" s="1"/>
      <c r="BQ333" s="42"/>
      <c r="BR333" s="42"/>
      <c r="BS333" s="42"/>
    </row>
    <row r="334" spans="4:92" ht="14.4" x14ac:dyDescent="0.3">
      <c r="D334" s="47"/>
      <c r="E334" s="32"/>
      <c r="F334" s="21"/>
      <c r="G334" s="21"/>
      <c r="H334" s="21"/>
      <c r="I334" s="21"/>
      <c r="L334" s="21"/>
      <c r="M334" s="21"/>
      <c r="N334" s="40"/>
      <c r="O334" s="40"/>
      <c r="P334" s="40"/>
      <c r="R334" s="22"/>
      <c r="S334" s="22"/>
      <c r="T334" s="22"/>
      <c r="U334" s="52"/>
      <c r="V334" s="52"/>
      <c r="W334" s="52"/>
      <c r="X334" s="247"/>
      <c r="Y334" s="104"/>
      <c r="Z334" s="42"/>
      <c r="AA334" s="42"/>
      <c r="AB334" s="41"/>
      <c r="AC334" s="48"/>
      <c r="AD334" s="48"/>
      <c r="AE334" s="48"/>
      <c r="AF334" s="48"/>
      <c r="AG334" s="238"/>
      <c r="AH334" s="48"/>
      <c r="AI334" s="48"/>
      <c r="AJ334" s="48"/>
      <c r="AK334" s="46"/>
      <c r="AL334" s="86"/>
      <c r="AM334" s="41"/>
      <c r="AN334" s="41"/>
      <c r="AO334" s="41"/>
      <c r="AP334" s="41"/>
      <c r="AQ334"/>
      <c r="AR334" s="41"/>
      <c r="AS334" s="41"/>
      <c r="AT334" s="41"/>
      <c r="AU334" s="41"/>
      <c r="AV334" s="41"/>
      <c r="AW334" s="22"/>
      <c r="AX334" s="22"/>
      <c r="AY334" s="22"/>
      <c r="AZ334" s="22"/>
      <c r="BA334" s="22"/>
      <c r="BB334" s="22"/>
      <c r="BD334" s="1"/>
      <c r="BE334" s="1"/>
      <c r="BG334" s="1"/>
      <c r="BH334" s="1"/>
      <c r="BI334" s="1"/>
      <c r="BJ334" s="41"/>
      <c r="BL334" s="1"/>
      <c r="BQ334" s="42"/>
      <c r="BR334" s="42"/>
      <c r="BS334" s="42"/>
    </row>
    <row r="335" spans="4:92" ht="14.4" x14ac:dyDescent="0.3">
      <c r="D335" s="22" t="s">
        <v>142</v>
      </c>
      <c r="E335" s="32">
        <v>41408.4375</v>
      </c>
      <c r="F335" s="21">
        <f t="shared" ref="F335:F351" si="279">E335-E$288</f>
        <v>1524.9493055555577</v>
      </c>
      <c r="G335" s="21"/>
      <c r="H335" s="21"/>
      <c r="I335" s="21"/>
      <c r="L335" s="21"/>
      <c r="M335" s="51"/>
      <c r="N335" s="40"/>
      <c r="O335" s="1" t="s">
        <v>360</v>
      </c>
      <c r="P335" s="40">
        <v>82.351358474878111</v>
      </c>
      <c r="R335" s="22"/>
      <c r="S335" s="22"/>
      <c r="T335" s="22"/>
      <c r="U335" s="52"/>
      <c r="V335" s="52"/>
      <c r="W335" s="52"/>
      <c r="X335" s="247"/>
      <c r="Y335" s="104"/>
      <c r="Z335" s="42"/>
      <c r="AA335" s="42"/>
      <c r="AB335" s="41"/>
      <c r="AC335" s="48"/>
      <c r="AD335" s="48"/>
      <c r="AE335" s="48"/>
      <c r="AF335" s="48"/>
      <c r="AG335" s="238"/>
      <c r="AH335" s="48"/>
      <c r="AI335" s="48"/>
      <c r="AJ335" s="48"/>
      <c r="AK335" s="46"/>
      <c r="AL335" s="86"/>
      <c r="AM335" s="41"/>
      <c r="AN335" s="41"/>
      <c r="AO335" s="41"/>
      <c r="AP335" s="41"/>
      <c r="AQ335"/>
      <c r="AR335" s="41"/>
      <c r="AS335" s="41"/>
      <c r="AT335" s="41"/>
      <c r="AU335" s="41"/>
      <c r="AV335" s="41"/>
      <c r="AW335" s="22"/>
      <c r="AX335" s="22"/>
      <c r="AY335" s="22"/>
      <c r="AZ335" s="22"/>
      <c r="BA335" s="22"/>
      <c r="BB335" s="22"/>
      <c r="BD335" s="1"/>
      <c r="BE335" s="1"/>
      <c r="BG335" s="1"/>
      <c r="BH335" s="1"/>
      <c r="BI335" s="1"/>
      <c r="BL335" s="1"/>
      <c r="CM335" s="89">
        <f>CH335/$P$335</f>
        <v>0</v>
      </c>
      <c r="CN335" s="89">
        <f>CI335/$P$335</f>
        <v>0</v>
      </c>
    </row>
    <row r="336" spans="4:92" ht="14.4" x14ac:dyDescent="0.3">
      <c r="D336" s="47"/>
      <c r="E336" s="32">
        <v>41409.461805555555</v>
      </c>
      <c r="F336" s="21">
        <f t="shared" si="279"/>
        <v>1525.9736111111124</v>
      </c>
      <c r="G336" s="21">
        <f t="shared" ref="G336:G351" si="280">E336-E$336</f>
        <v>0</v>
      </c>
      <c r="H336" s="21"/>
      <c r="I336" s="50">
        <v>1037</v>
      </c>
      <c r="J336" s="21">
        <v>5250</v>
      </c>
      <c r="K336" s="21">
        <v>262.8</v>
      </c>
      <c r="L336" s="21">
        <v>8</v>
      </c>
      <c r="M336" s="51">
        <v>4.78</v>
      </c>
      <c r="N336" s="40"/>
      <c r="R336" s="22"/>
      <c r="S336" s="22"/>
      <c r="T336" s="22"/>
      <c r="U336" s="52">
        <f t="shared" ref="U336:U361" si="281">($A$5*I336/1000/$A$3*K336)/$P$287</f>
        <v>1.2218796712379976E-3</v>
      </c>
      <c r="V336" s="52">
        <f t="shared" ref="V336:V361" si="282">($T$287*I336/1000/$A$3*K336)/$P$287</f>
        <v>0.16564493384699952</v>
      </c>
      <c r="W336" s="52">
        <f t="shared" ref="W336:W361" si="283">($A$36*$R$287*K336*I336/1000000)/$P$287</f>
        <v>1.0102642456967579E-3</v>
      </c>
      <c r="X336" s="247">
        <f>W336+V336+SUM($U$335:U336)</f>
        <v>0.16787707776393426</v>
      </c>
      <c r="Y336" s="258">
        <v>0</v>
      </c>
      <c r="Z336" s="155"/>
      <c r="AA336" s="155"/>
      <c r="AB336" s="41">
        <f t="shared" ref="AB336:AB361" si="284">($A$5*I336/1000/$A$3*J336)/$P$287</f>
        <v>2.4409696628612962E-2</v>
      </c>
      <c r="AC336" s="48">
        <f t="shared" ref="AC336:AC361" si="285">($T$287*I336/1000/$A$3*J336)/$P$287</f>
        <v>3.3091168291352644</v>
      </c>
      <c r="AD336" s="48">
        <f t="shared" ref="AD336:AD361" si="286">($A$4*$R$287/1000*J336/1000000*I336/1000*1000000)/$P$287</f>
        <v>0.59860189936649755</v>
      </c>
      <c r="AE336" s="48">
        <f t="shared" ref="AE336:AE361" si="287">($A$4*((I336/1000)*J336/10^6)*(1+($A$18/(10^-M336))+(($A$18*$A$19)/(10^-M336)^2))*1000000)*$R$287/1000/$P$287</f>
        <v>0.6094029571914541</v>
      </c>
      <c r="AF336" s="48">
        <f t="shared" ref="AF336:AF361" si="288">AE336/(1+($A$18/(10^-M336))+(($A$18*$A$19)/(10^-M336)^2))*1</f>
        <v>0.59860189936649755</v>
      </c>
      <c r="AG336" s="238">
        <f t="shared" ref="AG336:AG361" si="289">AE336/(1+($A$18/(10^-M336))+(($A$18*$A$19)/(10^-M336)^2))*($A$18/(10^-M336))</f>
        <v>1.0801040275866784E-2</v>
      </c>
      <c r="AH336" s="48">
        <f t="shared" ref="AH336:AH361" si="290">AE336/(1+($A$18/(10^-M336))+(($A$18*$A$19)/(10^-M336)^2))*(($A$18*$A$19)/(10^-M336)^2)</f>
        <v>1.7549089809517219E-8</v>
      </c>
      <c r="AI336" s="48">
        <f>AE336+AC336+SUM($AB$335:AB336)</f>
        <v>3.9429294829553312</v>
      </c>
      <c r="AJ336" s="130">
        <v>0</v>
      </c>
      <c r="AK336" s="46"/>
      <c r="AL336" s="86"/>
      <c r="AM336" s="25">
        <v>29.262</v>
      </c>
      <c r="AN336" s="25">
        <v>0.45113412639704042</v>
      </c>
      <c r="AQ336">
        <v>110</v>
      </c>
      <c r="AR336" s="25">
        <v>132.14699999999999</v>
      </c>
      <c r="AS336" s="41" t="s">
        <v>144</v>
      </c>
      <c r="AV336" s="89">
        <f t="shared" ref="AV336:AV356" si="291">AJ336-BA336-BB336</f>
        <v>0</v>
      </c>
      <c r="AW336" s="86">
        <f t="shared" ref="AW336:AW356" si="292">(1/(1/((AM336/1000+1)*0.0112372)+1))*AE336</f>
        <v>6.9677790935983698E-3</v>
      </c>
      <c r="AX336" s="86">
        <f t="shared" ref="AX336:AX356" si="293">(1-(1/(1/((AM336/1000+1)*0.0112372)+1)))*AE336</f>
        <v>0.60243517809785574</v>
      </c>
      <c r="AY336" s="86">
        <f t="shared" ref="AY336:AY356" si="294">(1/(1/((AM336/1000+1)*0.0112372)+1))*AI336</f>
        <v>4.5082586644287555E-2</v>
      </c>
      <c r="AZ336" s="86">
        <f t="shared" ref="AZ336:AZ356" si="295">(1-(1/(1/((AM336/1000+1)*0.0112372)+1)))*AI336</f>
        <v>3.8978468963110435</v>
      </c>
      <c r="BA336" s="86"/>
      <c r="BB336" s="86"/>
      <c r="BC336" s="89"/>
      <c r="BD336" s="89"/>
      <c r="BE336" s="41"/>
      <c r="BF336" s="89"/>
      <c r="BG336" s="89"/>
      <c r="BH336" s="89"/>
      <c r="BI336" s="89"/>
      <c r="BJ336" s="41"/>
      <c r="BK336" s="89"/>
      <c r="BL336" s="89"/>
      <c r="BM336" s="89"/>
      <c r="BN336" s="86"/>
      <c r="BO336" s="86"/>
      <c r="BP336" s="86">
        <f t="shared" ref="BP336:BP353" si="296">(1/(1/((AR336/1000+1)*0.0112372)+1))*X336</f>
        <v>2.1089292838952804E-3</v>
      </c>
      <c r="BQ336" s="86">
        <f t="shared" ref="BQ336:BQ353" si="297">(1-(1/(1/((AR336/1000+1)*0.0112372)+1)))*X336</f>
        <v>0.16576814848003898</v>
      </c>
      <c r="BR336" s="86"/>
      <c r="BS336" s="86"/>
      <c r="BT336" s="89"/>
      <c r="BU336" s="89"/>
      <c r="BV336" s="41"/>
      <c r="BW336" s="89"/>
      <c r="BX336" s="42"/>
      <c r="BY336" s="89"/>
      <c r="BZ336" s="89"/>
      <c r="CA336" s="41"/>
      <c r="CB336" s="89"/>
      <c r="CC336" s="89"/>
      <c r="CD336" s="41"/>
      <c r="CE336" s="41"/>
      <c r="CF336" s="42"/>
      <c r="CG336" s="42"/>
      <c r="CH336" s="1">
        <v>0</v>
      </c>
      <c r="CI336" s="1">
        <v>0</v>
      </c>
      <c r="CJ336" s="1">
        <v>0</v>
      </c>
      <c r="CK336" s="1">
        <v>0</v>
      </c>
      <c r="CM336" s="89">
        <f t="shared" ref="CM336:CM361" si="298">CH336/$P$335</f>
        <v>0</v>
      </c>
      <c r="CN336" s="89">
        <f t="shared" ref="CN336:CN361" si="299">CI336/$P$335</f>
        <v>0</v>
      </c>
    </row>
    <row r="337" spans="4:92" ht="14.4" x14ac:dyDescent="0.3">
      <c r="D337" s="47"/>
      <c r="E337" s="32">
        <v>41415.458333333336</v>
      </c>
      <c r="F337" s="21">
        <f t="shared" si="279"/>
        <v>1531.9701388888934</v>
      </c>
      <c r="G337" s="21">
        <f t="shared" si="280"/>
        <v>5.9965277777810115</v>
      </c>
      <c r="H337" s="21"/>
      <c r="I337" s="50">
        <v>1037</v>
      </c>
      <c r="J337" s="21">
        <v>8663</v>
      </c>
      <c r="K337" s="21">
        <v>1514</v>
      </c>
      <c r="L337" s="21">
        <v>8</v>
      </c>
      <c r="M337" s="51">
        <v>4.78</v>
      </c>
      <c r="N337" s="40"/>
      <c r="O337" s="40"/>
      <c r="P337" s="40"/>
      <c r="R337" s="22"/>
      <c r="S337" s="22"/>
      <c r="T337" s="22"/>
      <c r="U337" s="52">
        <f t="shared" si="281"/>
        <v>7.0392915610895295E-3</v>
      </c>
      <c r="V337" s="52">
        <f t="shared" si="282"/>
        <v>0.95428626272586481</v>
      </c>
      <c r="W337" s="52">
        <f t="shared" si="283"/>
        <v>5.820167686396086E-3</v>
      </c>
      <c r="X337" s="247">
        <f>W337+V337+SUM($U$335:U337)</f>
        <v>0.96836760164458835</v>
      </c>
      <c r="Y337" s="104">
        <f>W337+V337+SUM($U$336:U337)-$X$336</f>
        <v>0.80049052388065411</v>
      </c>
      <c r="Z337" s="42"/>
      <c r="AA337" s="42"/>
      <c r="AB337" s="41">
        <f t="shared" si="284"/>
        <v>4.0278324170223638E-2</v>
      </c>
      <c r="AC337" s="48">
        <f t="shared" si="285"/>
        <v>5.4603579220569127</v>
      </c>
      <c r="AD337" s="48">
        <f t="shared" si="286"/>
        <v>0.98775014365942249</v>
      </c>
      <c r="AE337" s="48">
        <f t="shared" si="287"/>
        <v>1.0055729177427748</v>
      </c>
      <c r="AF337" s="48">
        <f t="shared" si="288"/>
        <v>0.9877501436594226</v>
      </c>
      <c r="AG337" s="238">
        <f t="shared" si="289"/>
        <v>1.782274512568266E-2</v>
      </c>
      <c r="AH337" s="48">
        <f t="shared" si="290"/>
        <v>2.8957669527590033E-8</v>
      </c>
      <c r="AI337" s="48">
        <f>AE337+AC337+SUM($AB$335:AB337)</f>
        <v>6.5306188605985245</v>
      </c>
      <c r="AJ337" s="48">
        <f>AE337+AC337+SUM($AB$336:AB337)-$AI$336</f>
        <v>2.5876893776431933</v>
      </c>
      <c r="AK337" s="46"/>
      <c r="AL337" s="86"/>
      <c r="AM337" s="25">
        <v>95.74199999999999</v>
      </c>
      <c r="AN337" s="25">
        <v>7.0710678118660789E-2</v>
      </c>
      <c r="AQ337">
        <v>301</v>
      </c>
      <c r="AR337" s="25">
        <v>252.87950000000001</v>
      </c>
      <c r="AS337" s="25">
        <v>1.9091883092027459E-2</v>
      </c>
      <c r="AV337" s="89">
        <f t="shared" si="291"/>
        <v>0</v>
      </c>
      <c r="AW337" s="86">
        <f t="shared" si="292"/>
        <v>1.2231089454706641E-2</v>
      </c>
      <c r="AX337" s="86">
        <f t="shared" si="293"/>
        <v>0.99334182828806816</v>
      </c>
      <c r="AY337" s="86">
        <f t="shared" si="294"/>
        <v>7.943390486079828E-2</v>
      </c>
      <c r="AZ337" s="86">
        <f t="shared" si="295"/>
        <v>6.4511849557377259</v>
      </c>
      <c r="BA337" s="131">
        <f>AY337-$AY$336</f>
        <v>3.4351318216510725E-2</v>
      </c>
      <c r="BB337" s="131">
        <f>AZ337-$AZ$336</f>
        <v>2.5533380594266823</v>
      </c>
      <c r="BC337" s="89">
        <f>AY337-AY336</f>
        <v>3.4351318216510725E-2</v>
      </c>
      <c r="BD337" s="89">
        <f>AZ337-AZ336</f>
        <v>2.5533380594266823</v>
      </c>
      <c r="BE337" s="41">
        <f>1000*(((BC337)/((BD337))/0.0112372-1))</f>
        <v>197.22831150116571</v>
      </c>
      <c r="BF337" s="89">
        <f>(BE337-$B$10)/($AM$331-$B$10)</f>
        <v>0.72501497684469607</v>
      </c>
      <c r="BG337" s="89">
        <f>1-BF337</f>
        <v>0.27498502315530393</v>
      </c>
      <c r="BH337" s="89">
        <f>BF337*($AJ337-$AJ336)</f>
        <v>1.8761135542132457</v>
      </c>
      <c r="BI337" s="89">
        <f>BG337*($AJ337-$AJ336)</f>
        <v>0.71157582342994752</v>
      </c>
      <c r="BJ337" s="41">
        <f>1000*((BA337/BB337)/0.0112372-1)</f>
        <v>197.22831150116571</v>
      </c>
      <c r="BK337" s="89">
        <f>(BJ337-$B$10)/($AM$331-$B$10)</f>
        <v>0.72501497684469607</v>
      </c>
      <c r="BL337" s="89">
        <f>1-BK337</f>
        <v>0.27498502315530393</v>
      </c>
      <c r="BM337" s="89">
        <f t="shared" ref="BM337:BM356" si="300">Y337-BR337-BS337</f>
        <v>0</v>
      </c>
      <c r="BN337" s="86">
        <f t="shared" ref="BN337:BN353" si="301">(1/(1/((AR337/1000+1)*0.0112372)+1))*W337</f>
        <v>8.0803687974275834E-5</v>
      </c>
      <c r="BO337" s="86">
        <f t="shared" ref="BO337:BO353" si="302">(1-(1/(1/((AR337/1000+1)*0.0112372)+1)))*W337</f>
        <v>5.7393639984218104E-3</v>
      </c>
      <c r="BP337" s="86">
        <f t="shared" si="296"/>
        <v>1.3444230088177923E-2</v>
      </c>
      <c r="BQ337" s="86">
        <f t="shared" si="297"/>
        <v>0.95492337155641049</v>
      </c>
      <c r="BR337" s="131">
        <f>BP337-$BP$336</f>
        <v>1.1335300804282643E-2</v>
      </c>
      <c r="BS337" s="131">
        <f>BQ337-$BQ$336</f>
        <v>0.78915522307637154</v>
      </c>
      <c r="BT337" s="89">
        <f t="shared" ref="BT337:BU351" si="303">BR337-BR336</f>
        <v>1.1335300804282643E-2</v>
      </c>
      <c r="BU337" s="89">
        <f t="shared" si="303"/>
        <v>0.78915522307637154</v>
      </c>
      <c r="BV337" s="41">
        <f t="shared" ref="BV337:BV347" si="304">1000*((BT337/BU337)/0.0112372-1)</f>
        <v>278.24029392384574</v>
      </c>
      <c r="BW337" s="89" t="e">
        <f t="shared" ref="BW337:BW353" si="305">(BV337-$P$291)/($AR$331-$P$291)</f>
        <v>#REF!</v>
      </c>
      <c r="BX337" s="42" t="e">
        <f t="shared" ref="BX337:BX351" si="306">1-BW337</f>
        <v>#REF!</v>
      </c>
      <c r="BY337" s="89" t="e">
        <f t="shared" ref="BY337:BZ351" si="307">BW337*($X337-$X336)</f>
        <v>#REF!</v>
      </c>
      <c r="BZ337" s="89" t="e">
        <f t="shared" si="307"/>
        <v>#REF!</v>
      </c>
      <c r="CA337" s="41">
        <f t="shared" ref="CA337:CA348" si="308">1000*((BR337/BS337/0.0112372-1))</f>
        <v>278.24029392384574</v>
      </c>
      <c r="CB337" s="89" t="e">
        <f t="shared" ref="CB337:CB353" si="309">(CA337-$P$291)/($AR$331-$P$291)</f>
        <v>#REF!</v>
      </c>
      <c r="CC337" s="89" t="e">
        <f t="shared" ref="CC337:CC348" si="310">1-CB337</f>
        <v>#REF!</v>
      </c>
      <c r="CD337" s="41" t="e">
        <f>CK337+CJ337</f>
        <v>#REF!</v>
      </c>
      <c r="CE337" s="41" t="e">
        <f>CH337+CI337</f>
        <v>#REF!</v>
      </c>
      <c r="CF337" s="42" t="e">
        <f>CK337*13.49+CJ337</f>
        <v>#REF!</v>
      </c>
      <c r="CG337" s="42" t="e">
        <f>CH337*13.49+CI337</f>
        <v>#REF!</v>
      </c>
      <c r="CH337" s="42" t="e">
        <f t="shared" ref="CH337:CH352" si="311">CC337*$Y337</f>
        <v>#REF!</v>
      </c>
      <c r="CI337" s="89">
        <f>BL337*$AJ337</f>
        <v>0.71157582342994752</v>
      </c>
      <c r="CJ337" s="89">
        <f>BK337*$AJ337</f>
        <v>1.8761135542132457</v>
      </c>
      <c r="CK337" s="42" t="e">
        <f t="shared" ref="CK337:CK352" si="312">CB337*$Y337</f>
        <v>#REF!</v>
      </c>
      <c r="CM337" s="89" t="e">
        <f t="shared" si="298"/>
        <v>#REF!</v>
      </c>
      <c r="CN337" s="89">
        <f t="shared" si="299"/>
        <v>8.6407296322503161E-3</v>
      </c>
    </row>
    <row r="338" spans="4:92" ht="14.4" x14ac:dyDescent="0.3">
      <c r="D338" s="47"/>
      <c r="E338" s="32">
        <v>41422.443749999999</v>
      </c>
      <c r="F338" s="21">
        <f t="shared" si="279"/>
        <v>1538.9555555555562</v>
      </c>
      <c r="G338" s="21">
        <f t="shared" si="280"/>
        <v>12.981944444443798</v>
      </c>
      <c r="H338" s="21"/>
      <c r="I338" s="50">
        <v>1037</v>
      </c>
      <c r="J338" s="21">
        <v>9948</v>
      </c>
      <c r="K338" s="21">
        <v>3507</v>
      </c>
      <c r="L338" s="21">
        <v>9</v>
      </c>
      <c r="M338" s="51">
        <v>4.78</v>
      </c>
      <c r="N338" s="40"/>
      <c r="O338" s="40"/>
      <c r="P338" s="40"/>
      <c r="R338" s="22"/>
      <c r="S338" s="22"/>
      <c r="T338" s="22"/>
      <c r="U338" s="52">
        <f t="shared" si="281"/>
        <v>1.630567734791346E-2</v>
      </c>
      <c r="V338" s="52">
        <f t="shared" si="282"/>
        <v>2.2104900418623568</v>
      </c>
      <c r="W338" s="52">
        <f t="shared" si="283"/>
        <v>1.3481722639492124E-2</v>
      </c>
      <c r="X338" s="247">
        <f>W338+V338+SUM($U$335:U338)</f>
        <v>2.2485386130820899</v>
      </c>
      <c r="Y338" s="104">
        <f>W338+V338+SUM($U$336:U338)-$X$336</f>
        <v>2.0806615353181557</v>
      </c>
      <c r="Z338" s="42"/>
      <c r="AA338" s="42"/>
      <c r="AB338" s="41">
        <f t="shared" si="284"/>
        <v>4.6252888011703193E-2</v>
      </c>
      <c r="AC338" s="48">
        <f t="shared" si="285"/>
        <v>6.2703036602357347</v>
      </c>
      <c r="AD338" s="48">
        <f t="shared" si="286"/>
        <v>1.1342650847424605</v>
      </c>
      <c r="AE338" s="48">
        <f t="shared" si="287"/>
        <v>1.1547315463124925</v>
      </c>
      <c r="AF338" s="48">
        <f t="shared" si="288"/>
        <v>1.1342650847424605</v>
      </c>
      <c r="AG338" s="238">
        <f t="shared" si="289"/>
        <v>2.0466428317013861E-2</v>
      </c>
      <c r="AH338" s="48">
        <f t="shared" si="290"/>
        <v>3.3253018176205193E-8</v>
      </c>
      <c r="AI338" s="48">
        <f>AE338+AC338+SUM($AB$335:AB338)</f>
        <v>7.5359761153587668</v>
      </c>
      <c r="AJ338" s="48">
        <f>AE338+AC338+SUM($AB$336:AB338)-$AI$336</f>
        <v>3.5930466324034356</v>
      </c>
      <c r="AK338" s="46"/>
      <c r="AL338" s="86"/>
      <c r="AM338" s="25">
        <v>134.149</v>
      </c>
      <c r="AN338" s="25">
        <v>5.0139804546881793E-2</v>
      </c>
      <c r="AQ338">
        <v>2270</v>
      </c>
      <c r="AR338" s="25">
        <v>298.78199999999998</v>
      </c>
      <c r="AS338" s="25">
        <v>0.68091262288731869</v>
      </c>
      <c r="AV338" s="89">
        <f t="shared" si="291"/>
        <v>0</v>
      </c>
      <c r="AW338" s="86">
        <f t="shared" si="292"/>
        <v>1.4531461436338215E-2</v>
      </c>
      <c r="AX338" s="86">
        <f t="shared" si="293"/>
        <v>1.1402000848761542</v>
      </c>
      <c r="AY338" s="86">
        <f t="shared" si="294"/>
        <v>9.483480957561595E-2</v>
      </c>
      <c r="AZ338" s="86">
        <f t="shared" si="295"/>
        <v>7.4411413057831508</v>
      </c>
      <c r="BA338" s="42">
        <f t="shared" ref="BA338:BA351" si="313">AY338-$AY$336</f>
        <v>4.9752222931328395E-2</v>
      </c>
      <c r="BB338" s="42">
        <f t="shared" ref="BB338:BB351" si="314">AZ338-$AZ$336</f>
        <v>3.5432944094721073</v>
      </c>
      <c r="BC338" s="89">
        <f>AY338-AY337</f>
        <v>1.540090471481767E-2</v>
      </c>
      <c r="BD338" s="89">
        <f>AZ338-AZ337</f>
        <v>0.98995635004542493</v>
      </c>
      <c r="BE338" s="41">
        <f>1000*(((BC338)/((BD338))/0.0112372-1))</f>
        <v>384.43342979697871</v>
      </c>
      <c r="BF338" s="89">
        <f>(BE338-$B$10)/($AM$331-$B$10)</f>
        <v>0.48959613856311807</v>
      </c>
      <c r="BG338" s="89">
        <f>1-BF338</f>
        <v>0.51040386143688199</v>
      </c>
      <c r="BH338" s="89">
        <f>BF338*($AJ338-$AJ337)</f>
        <v>0.49221902980703158</v>
      </c>
      <c r="BI338" s="89">
        <f>BG338*($AJ338-$AJ337)</f>
        <v>0.51313822495321082</v>
      </c>
      <c r="BJ338" s="41">
        <f>1000*((BA338/BB338)/0.0112372-1)</f>
        <v>249.5313025036987</v>
      </c>
      <c r="BK338" s="89">
        <f>(BJ338-$B$10)/($AM$331-$B$10)</f>
        <v>0.6592416182284454</v>
      </c>
      <c r="BL338" s="89">
        <f>1-BK338</f>
        <v>0.3407583817715546</v>
      </c>
      <c r="BM338" s="89">
        <f t="shared" si="300"/>
        <v>0</v>
      </c>
      <c r="BN338" s="86">
        <f t="shared" si="301"/>
        <v>1.9393097543032419E-4</v>
      </c>
      <c r="BO338" s="86">
        <f t="shared" si="302"/>
        <v>1.3287791664061801E-2</v>
      </c>
      <c r="BP338" s="86">
        <f t="shared" si="296"/>
        <v>3.2344626735636886E-2</v>
      </c>
      <c r="BQ338" s="86">
        <f t="shared" si="297"/>
        <v>2.216193986346453</v>
      </c>
      <c r="BR338" s="86">
        <f t="shared" ref="BR338:BR351" si="315">BP338-$BP$336</f>
        <v>3.0235697451741605E-2</v>
      </c>
      <c r="BS338" s="86">
        <f t="shared" ref="BS338:BS351" si="316">BQ338-$BQ$336</f>
        <v>2.0504258378664142</v>
      </c>
      <c r="BT338" s="89">
        <f t="shared" si="303"/>
        <v>1.8900396647458961E-2</v>
      </c>
      <c r="BU338" s="89">
        <f t="shared" si="303"/>
        <v>1.2612706147900425</v>
      </c>
      <c r="BV338" s="41">
        <f t="shared" si="304"/>
        <v>333.53534281863449</v>
      </c>
      <c r="BW338" s="89" t="e">
        <f t="shared" si="305"/>
        <v>#REF!</v>
      </c>
      <c r="BX338" s="42" t="e">
        <f t="shared" si="306"/>
        <v>#REF!</v>
      </c>
      <c r="BY338" s="89" t="e">
        <f t="shared" si="307"/>
        <v>#REF!</v>
      </c>
      <c r="BZ338" s="89" t="e">
        <f t="shared" si="307"/>
        <v>#REF!</v>
      </c>
      <c r="CA338" s="41">
        <f t="shared" si="308"/>
        <v>312.25372617114243</v>
      </c>
      <c r="CB338" s="89" t="e">
        <f t="shared" si="309"/>
        <v>#REF!</v>
      </c>
      <c r="CC338" s="89" t="e">
        <f t="shared" si="310"/>
        <v>#REF!</v>
      </c>
      <c r="CD338" s="41" t="e">
        <f>CK338+CJ338</f>
        <v>#REF!</v>
      </c>
      <c r="CE338" s="41" t="e">
        <f>CH338+CI338</f>
        <v>#REF!</v>
      </c>
      <c r="CF338" s="42" t="e">
        <f>CK338*13.49+CJ338</f>
        <v>#REF!</v>
      </c>
      <c r="CG338" s="42"/>
      <c r="CH338" s="42" t="e">
        <f t="shared" si="311"/>
        <v>#REF!</v>
      </c>
      <c r="CI338" s="89">
        <f>BL338*$AJ338</f>
        <v>1.2243607560875285</v>
      </c>
      <c r="CJ338" s="89">
        <f>BK338*$AJ338</f>
        <v>2.3686858763159071</v>
      </c>
      <c r="CK338" s="42" t="e">
        <f t="shared" si="312"/>
        <v>#REF!</v>
      </c>
      <c r="CM338" s="89" t="e">
        <f t="shared" si="298"/>
        <v>#REF!</v>
      </c>
      <c r="CN338" s="89">
        <f t="shared" si="299"/>
        <v>1.4867523484278996E-2</v>
      </c>
    </row>
    <row r="339" spans="4:92" ht="14.4" x14ac:dyDescent="0.3">
      <c r="D339" s="47"/>
      <c r="E339" s="32">
        <v>41431.491666666669</v>
      </c>
      <c r="F339" s="21">
        <f t="shared" si="279"/>
        <v>1548.0034722222263</v>
      </c>
      <c r="G339" s="21">
        <f t="shared" si="280"/>
        <v>22.02986111111386</v>
      </c>
      <c r="H339" s="21">
        <v>15</v>
      </c>
      <c r="I339" s="21">
        <v>1132</v>
      </c>
      <c r="J339" s="21">
        <v>9843.0699800000002</v>
      </c>
      <c r="K339" s="21">
        <v>4590.5696399999997</v>
      </c>
      <c r="L339" s="21">
        <v>6</v>
      </c>
      <c r="M339" s="51">
        <v>4.78</v>
      </c>
      <c r="N339" s="40"/>
      <c r="O339" s="40"/>
      <c r="P339" s="40"/>
      <c r="R339" s="22"/>
      <c r="S339" s="22"/>
      <c r="T339" s="22"/>
      <c r="U339" s="52">
        <f t="shared" si="281"/>
        <v>2.3299002559377432E-2</v>
      </c>
      <c r="V339" s="52">
        <f t="shared" si="282"/>
        <v>3.1585448456957113</v>
      </c>
      <c r="W339" s="52">
        <f t="shared" si="283"/>
        <v>1.9263884816323719E-2</v>
      </c>
      <c r="X339" s="247">
        <f>W339+V339+SUM($U$335:U339)</f>
        <v>3.2256745816516537</v>
      </c>
      <c r="Y339" s="104">
        <f>W339+V339+SUM($U$336:U339)-$X$336</f>
        <v>3.0577975038877194</v>
      </c>
      <c r="Z339" s="42"/>
      <c r="AA339" s="1">
        <f t="shared" ref="AA339:AA352" si="317">LINEST(Y336:Y339,F336:F339,TRUE,TRUE)</f>
        <v>0.14213006134290837</v>
      </c>
      <c r="AB339" s="41">
        <f t="shared" si="284"/>
        <v>4.9957571857280697E-2</v>
      </c>
      <c r="AC339" s="48">
        <f t="shared" si="285"/>
        <v>6.7725316004902583</v>
      </c>
      <c r="AD339" s="48">
        <f t="shared" si="286"/>
        <v>1.2251154881807229</v>
      </c>
      <c r="AE339" s="48">
        <f t="shared" si="287"/>
        <v>1.2472212369999198</v>
      </c>
      <c r="AF339" s="48">
        <f t="shared" si="288"/>
        <v>1.2251154881807231</v>
      </c>
      <c r="AG339" s="238">
        <f t="shared" si="289"/>
        <v>2.2105712902735879E-2</v>
      </c>
      <c r="AH339" s="48">
        <f t="shared" si="290"/>
        <v>3.5916460926480862E-8</v>
      </c>
      <c r="AI339" s="48">
        <f>AE339+AC339+SUM($AB$335:AB339)</f>
        <v>8.180651318157997</v>
      </c>
      <c r="AJ339" s="48">
        <f>AE339+AC339+SUM($AB$336:AB339)-$AI$336</f>
        <v>4.2377218352026658</v>
      </c>
      <c r="AK339" s="41">
        <f t="shared" ref="AK339:AK353" si="318">LINEST(AJ336:AJ339,F336:F339,TRUE,TRUE)</f>
        <v>0.18081089032284547</v>
      </c>
      <c r="AL339" s="89"/>
      <c r="AM339" s="92">
        <f>AM338</f>
        <v>134.149</v>
      </c>
      <c r="AN339"/>
      <c r="AO339"/>
      <c r="AP339"/>
      <c r="AQ339">
        <v>1998</v>
      </c>
      <c r="AR339" s="25">
        <v>297.89800000000002</v>
      </c>
      <c r="AS339" s="25">
        <v>0.51599999999999113</v>
      </c>
      <c r="AV339" s="89">
        <f t="shared" si="291"/>
        <v>0</v>
      </c>
      <c r="AW339" s="86">
        <f t="shared" si="292"/>
        <v>1.5695377307325845E-2</v>
      </c>
      <c r="AX339" s="86">
        <f t="shared" si="293"/>
        <v>1.231525859692594</v>
      </c>
      <c r="AY339" s="86">
        <f t="shared" si="294"/>
        <v>0.10294758078928586</v>
      </c>
      <c r="AZ339" s="86">
        <f t="shared" si="295"/>
        <v>8.0777037373687115</v>
      </c>
      <c r="BA339" s="42">
        <f t="shared" si="313"/>
        <v>5.7864994144998301E-2</v>
      </c>
      <c r="BB339" s="42">
        <f t="shared" si="314"/>
        <v>4.179856841057668</v>
      </c>
      <c r="BC339" s="89"/>
      <c r="BD339" s="89"/>
      <c r="BE339" s="41"/>
      <c r="BF339" s="89"/>
      <c r="BG339" s="89"/>
      <c r="BH339" s="89"/>
      <c r="BI339" s="89"/>
      <c r="BJ339" s="41"/>
      <c r="BK339" s="89"/>
      <c r="BL339" s="89"/>
      <c r="BM339" s="89">
        <f t="shared" si="300"/>
        <v>0</v>
      </c>
      <c r="BN339" s="86">
        <f t="shared" si="301"/>
        <v>2.769199348988604E-4</v>
      </c>
      <c r="BO339" s="86">
        <f t="shared" si="302"/>
        <v>1.8986964881424859E-2</v>
      </c>
      <c r="BP339" s="86">
        <f t="shared" si="296"/>
        <v>4.6369338462767633E-2</v>
      </c>
      <c r="BQ339" s="86">
        <f t="shared" si="297"/>
        <v>3.1793052431888862</v>
      </c>
      <c r="BR339" s="86">
        <f t="shared" si="315"/>
        <v>4.4260409178872355E-2</v>
      </c>
      <c r="BS339" s="86">
        <f t="shared" si="316"/>
        <v>3.0135370947088473</v>
      </c>
      <c r="BT339" s="89">
        <f t="shared" si="303"/>
        <v>1.402471172713075E-2</v>
      </c>
      <c r="BU339" s="89">
        <f t="shared" si="303"/>
        <v>0.96311125684243315</v>
      </c>
      <c r="BV339" s="41">
        <f t="shared" si="304"/>
        <v>295.86384717496327</v>
      </c>
      <c r="BW339" s="89" t="e">
        <f t="shared" si="305"/>
        <v>#REF!</v>
      </c>
      <c r="BX339" s="42" t="e">
        <f t="shared" si="306"/>
        <v>#REF!</v>
      </c>
      <c r="BY339" s="89" t="e">
        <f t="shared" si="307"/>
        <v>#REF!</v>
      </c>
      <c r="BZ339" s="89" t="e">
        <f t="shared" si="307"/>
        <v>#REF!</v>
      </c>
      <c r="CA339" s="41">
        <f t="shared" si="308"/>
        <v>307.01560350551426</v>
      </c>
      <c r="CB339" s="89" t="e">
        <f t="shared" si="309"/>
        <v>#REF!</v>
      </c>
      <c r="CC339" s="89" t="e">
        <f t="shared" si="310"/>
        <v>#REF!</v>
      </c>
      <c r="CD339" s="41"/>
      <c r="CE339" s="41"/>
      <c r="CF339" s="42"/>
      <c r="CG339" s="42"/>
      <c r="CH339" s="42" t="e">
        <f t="shared" si="311"/>
        <v>#REF!</v>
      </c>
      <c r="CI339" s="89"/>
      <c r="CJ339" s="89"/>
      <c r="CK339" s="42" t="e">
        <f t="shared" si="312"/>
        <v>#REF!</v>
      </c>
      <c r="CM339" s="89" t="e">
        <f t="shared" si="298"/>
        <v>#REF!</v>
      </c>
      <c r="CN339" s="89">
        <f t="shared" si="299"/>
        <v>0</v>
      </c>
    </row>
    <row r="340" spans="4:92" ht="14.4" x14ac:dyDescent="0.3">
      <c r="D340" s="47"/>
      <c r="E340" s="32">
        <v>41444.564583333333</v>
      </c>
      <c r="F340" s="21">
        <f t="shared" si="279"/>
        <v>1561.0763888888905</v>
      </c>
      <c r="G340" s="21">
        <f t="shared" si="280"/>
        <v>35.102777777778101</v>
      </c>
      <c r="H340" s="21"/>
      <c r="I340" s="21">
        <v>1123</v>
      </c>
      <c r="J340" s="21">
        <v>10493.7</v>
      </c>
      <c r="K340" s="21">
        <v>5959.2760600000001</v>
      </c>
      <c r="L340" s="21">
        <v>58</v>
      </c>
      <c r="M340" s="51">
        <v>4.78</v>
      </c>
      <c r="N340" s="40"/>
      <c r="O340" s="40"/>
      <c r="P340" s="40"/>
      <c r="R340" s="22"/>
      <c r="S340" s="22"/>
      <c r="T340" s="22"/>
      <c r="U340" s="52">
        <f t="shared" si="281"/>
        <v>3.0005273013380893E-2</v>
      </c>
      <c r="V340" s="52">
        <f t="shared" si="282"/>
        <v>4.0676848795813543</v>
      </c>
      <c r="W340" s="52">
        <f t="shared" si="283"/>
        <v>2.4808706799316353E-2</v>
      </c>
      <c r="X340" s="247">
        <f>W340+V340+SUM($U$335:U340)</f>
        <v>4.1703647105336694</v>
      </c>
      <c r="Y340" s="104">
        <f>W340+V340+SUM($U$336:U340)-$X$336</f>
        <v>4.0024876327697347</v>
      </c>
      <c r="Z340" s="42"/>
      <c r="AA340" s="1">
        <f t="shared" si="317"/>
        <v>0.10660777462723869</v>
      </c>
      <c r="AB340" s="41">
        <f t="shared" si="284"/>
        <v>5.283633955707618E-2</v>
      </c>
      <c r="AC340" s="48">
        <f t="shared" si="285"/>
        <v>7.1627936667298568</v>
      </c>
      <c r="AD340" s="48">
        <f t="shared" si="286"/>
        <v>1.29571185155021</v>
      </c>
      <c r="AE340" s="48">
        <f t="shared" si="287"/>
        <v>1.3190914276054917</v>
      </c>
      <c r="AF340" s="48">
        <f t="shared" si="288"/>
        <v>1.2957118515502095</v>
      </c>
      <c r="AG340" s="238">
        <f t="shared" si="289"/>
        <v>2.3379538069162046E-2</v>
      </c>
      <c r="AH340" s="48">
        <f t="shared" si="290"/>
        <v>3.7986120114511442E-8</v>
      </c>
      <c r="AI340" s="48">
        <f>AE340+AC340+SUM($AB$335:AB340)</f>
        <v>8.6956199145602451</v>
      </c>
      <c r="AJ340" s="48">
        <f>AE340+AC340+SUM($AB$336:AB340)-$AI$336</f>
        <v>4.7526904316049139</v>
      </c>
      <c r="AK340" s="41">
        <f t="shared" si="318"/>
        <v>7.1082445451478446E-2</v>
      </c>
      <c r="AL340" s="89"/>
      <c r="AM340" s="92">
        <f>AM341</f>
        <v>200.8295</v>
      </c>
      <c r="AN340"/>
      <c r="AO340"/>
      <c r="AP340"/>
      <c r="AQ340">
        <v>1926</v>
      </c>
      <c r="AR340" s="25">
        <v>292.3005</v>
      </c>
      <c r="AS340" s="25">
        <v>0.16750000000001819</v>
      </c>
      <c r="AV340" s="89">
        <f t="shared" si="291"/>
        <v>0</v>
      </c>
      <c r="AW340" s="86">
        <f t="shared" si="292"/>
        <v>1.7562777184181273E-2</v>
      </c>
      <c r="AX340" s="86">
        <f t="shared" si="293"/>
        <v>1.3015286504213104</v>
      </c>
      <c r="AY340" s="86">
        <f t="shared" si="294"/>
        <v>0.11577608029412924</v>
      </c>
      <c r="AZ340" s="86">
        <f t="shared" si="295"/>
        <v>8.5798438342661161</v>
      </c>
      <c r="BA340" s="42">
        <f t="shared" si="313"/>
        <v>7.0693493649841677E-2</v>
      </c>
      <c r="BB340" s="42">
        <f t="shared" si="314"/>
        <v>4.6819969379550725</v>
      </c>
      <c r="BC340" s="89"/>
      <c r="BD340" s="89"/>
      <c r="BE340" s="41"/>
      <c r="BF340" s="89"/>
      <c r="BG340" s="89"/>
      <c r="BH340" s="89"/>
      <c r="BI340" s="89"/>
      <c r="BJ340" s="41"/>
      <c r="BK340" s="89"/>
      <c r="BL340" s="89"/>
      <c r="BM340" s="89">
        <f t="shared" si="300"/>
        <v>0</v>
      </c>
      <c r="BN340" s="86">
        <f t="shared" si="301"/>
        <v>3.5511118288040079E-4</v>
      </c>
      <c r="BO340" s="86">
        <f t="shared" si="302"/>
        <v>2.4453595616435952E-2</v>
      </c>
      <c r="BP340" s="86">
        <f t="shared" si="296"/>
        <v>5.9694491832242604E-2</v>
      </c>
      <c r="BQ340" s="86">
        <f t="shared" si="297"/>
        <v>4.1106702187014266</v>
      </c>
      <c r="BR340" s="86">
        <f t="shared" si="315"/>
        <v>5.7585562548347326E-2</v>
      </c>
      <c r="BS340" s="86">
        <f t="shared" si="316"/>
        <v>3.9449020702213877</v>
      </c>
      <c r="BT340" s="89">
        <f t="shared" si="303"/>
        <v>1.3325153369474971E-2</v>
      </c>
      <c r="BU340" s="89">
        <f t="shared" si="303"/>
        <v>0.93136497551254038</v>
      </c>
      <c r="BV340" s="41">
        <f t="shared" si="304"/>
        <v>273.1928874456886</v>
      </c>
      <c r="BW340" s="89" t="e">
        <f t="shared" si="305"/>
        <v>#REF!</v>
      </c>
      <c r="BX340" s="42" t="e">
        <f t="shared" si="306"/>
        <v>#REF!</v>
      </c>
      <c r="BY340" s="89" t="e">
        <f t="shared" si="307"/>
        <v>#REF!</v>
      </c>
      <c r="BZ340" s="89" t="e">
        <f t="shared" si="307"/>
        <v>#REF!</v>
      </c>
      <c r="CA340" s="41">
        <f t="shared" si="308"/>
        <v>299.03028661954664</v>
      </c>
      <c r="CB340" s="89" t="e">
        <f t="shared" si="309"/>
        <v>#REF!</v>
      </c>
      <c r="CC340" s="89" t="e">
        <f t="shared" si="310"/>
        <v>#REF!</v>
      </c>
      <c r="CD340" s="41"/>
      <c r="CE340" s="41"/>
      <c r="CF340" s="42"/>
      <c r="CG340" s="42" t="e">
        <f t="shared" ref="CG340:CG351" si="319">CH340*13.49+CI340</f>
        <v>#REF!</v>
      </c>
      <c r="CH340" s="42" t="e">
        <f t="shared" si="311"/>
        <v>#REF!</v>
      </c>
      <c r="CI340" s="89"/>
      <c r="CJ340" s="89"/>
      <c r="CK340" s="42" t="e">
        <f t="shared" si="312"/>
        <v>#REF!</v>
      </c>
      <c r="CM340" s="89" t="e">
        <f t="shared" si="298"/>
        <v>#REF!</v>
      </c>
      <c r="CN340" s="89">
        <f t="shared" si="299"/>
        <v>0</v>
      </c>
    </row>
    <row r="341" spans="4:92" ht="14.4" x14ac:dyDescent="0.3">
      <c r="D341" s="47"/>
      <c r="E341" s="32">
        <v>41456.6</v>
      </c>
      <c r="F341" s="21">
        <f t="shared" si="279"/>
        <v>1573.1118055555562</v>
      </c>
      <c r="G341" s="21">
        <f t="shared" si="280"/>
        <v>47.138194444443798</v>
      </c>
      <c r="H341" s="21"/>
      <c r="I341" s="21">
        <v>1124</v>
      </c>
      <c r="J341" s="21">
        <v>11200</v>
      </c>
      <c r="K341" s="21">
        <v>7207</v>
      </c>
      <c r="L341" s="21">
        <v>23</v>
      </c>
      <c r="M341" s="51">
        <v>4.78</v>
      </c>
      <c r="N341" s="40"/>
      <c r="O341" s="40"/>
      <c r="P341" s="40"/>
      <c r="R341" s="22"/>
      <c r="S341" s="22"/>
      <c r="T341" s="22"/>
      <c r="U341" s="52">
        <f t="shared" si="281"/>
        <v>3.6319942759629499E-2</v>
      </c>
      <c r="V341" s="52">
        <f t="shared" si="282"/>
        <v>4.9237373019309363</v>
      </c>
      <c r="W341" s="52">
        <f t="shared" si="283"/>
        <v>3.0029748787480659E-2</v>
      </c>
      <c r="X341" s="247">
        <f>W341+V341+SUM($U$335:U341)</f>
        <v>5.0679581176310462</v>
      </c>
      <c r="Y341" s="104">
        <f>W341+V341+SUM($U$336:U341)-$X$336</f>
        <v>4.9000810398671115</v>
      </c>
      <c r="Z341" s="42"/>
      <c r="AA341" s="1">
        <f t="shared" si="317"/>
        <v>8.087240926031744E-2</v>
      </c>
      <c r="AB341" s="41">
        <f t="shared" si="284"/>
        <v>5.6442813779360397E-2</v>
      </c>
      <c r="AC341" s="48">
        <f t="shared" si="285"/>
        <v>7.6517077537985969</v>
      </c>
      <c r="AD341" s="48">
        <f t="shared" si="286"/>
        <v>1.384153848692651</v>
      </c>
      <c r="AE341" s="48">
        <f t="shared" si="287"/>
        <v>1.4091292551759707</v>
      </c>
      <c r="AF341" s="48">
        <f t="shared" si="288"/>
        <v>1.384153848692651</v>
      </c>
      <c r="AG341" s="238">
        <f t="shared" si="289"/>
        <v>2.4975365904363649E-2</v>
      </c>
      <c r="AH341" s="48">
        <f t="shared" si="290"/>
        <v>4.0578956108564148E-8</v>
      </c>
      <c r="AI341" s="48">
        <f>AE341+AC341+SUM($AB$335:AB341)</f>
        <v>9.3310146429788254</v>
      </c>
      <c r="AJ341" s="48">
        <f>AE341+AC341+SUM($AB$336:AB341)-$AI$336</f>
        <v>5.3880851600234942</v>
      </c>
      <c r="AK341" s="41">
        <f t="shared" si="318"/>
        <v>5.0692546443655041E-2</v>
      </c>
      <c r="AL341" s="89"/>
      <c r="AM341" s="25">
        <v>200.8295</v>
      </c>
      <c r="AQ341" s="25">
        <v>1926</v>
      </c>
      <c r="AR341" s="25">
        <v>292.3005</v>
      </c>
      <c r="AS341" s="25">
        <v>0.16750000000001819</v>
      </c>
      <c r="AV341" s="89">
        <f t="shared" si="291"/>
        <v>0</v>
      </c>
      <c r="AW341" s="86">
        <f t="shared" si="292"/>
        <v>1.8761567708230519E-2</v>
      </c>
      <c r="AX341" s="86">
        <f t="shared" si="293"/>
        <v>1.3903676874677402</v>
      </c>
      <c r="AY341" s="86">
        <f t="shared" si="294"/>
        <v>0.12423591545466549</v>
      </c>
      <c r="AZ341" s="86">
        <f t="shared" si="295"/>
        <v>9.2067787275241599</v>
      </c>
      <c r="BA341" s="42">
        <f t="shared" si="313"/>
        <v>7.9153328810377926E-2</v>
      </c>
      <c r="BB341" s="42">
        <f t="shared" si="314"/>
        <v>5.3089318312131164</v>
      </c>
      <c r="BC341" s="91">
        <f>BA341-BA338</f>
        <v>2.9401105879049531E-2</v>
      </c>
      <c r="BD341" s="91">
        <f>BB341-BB338</f>
        <v>1.7656374217410091</v>
      </c>
      <c r="BE341" s="41">
        <f t="shared" ref="BE341:BE351" si="320">1000*(((BC341)/((BD341))/0.0112372-1))</f>
        <v>481.84927038468993</v>
      </c>
      <c r="BF341" s="89">
        <f t="shared" ref="BF341:BF353" si="321">(BE341-$B$10)/($AM$331-$B$10)</f>
        <v>0.3670913468664303</v>
      </c>
      <c r="BG341" s="89">
        <f t="shared" ref="BG341:BG351" si="322">1-BF341</f>
        <v>0.6329086531335697</v>
      </c>
      <c r="BH341" s="91">
        <f>BF341*($AJ341-$AJ338)</f>
        <v>0.65894311078118128</v>
      </c>
      <c r="BI341" s="91">
        <f>BG341*($AJ341-$AJ338)</f>
        <v>1.1360954168388773</v>
      </c>
      <c r="BJ341" s="41">
        <f t="shared" ref="BJ341:BJ348" si="323">1000*((BA341/BB341)/0.0112372-1)</f>
        <v>326.79530039906689</v>
      </c>
      <c r="BK341" s="89">
        <f t="shared" ref="BK341:BK361" si="324">(BJ341-$B$10)/($AM$331-$B$10)</f>
        <v>0.56207867315994675</v>
      </c>
      <c r="BL341" s="89">
        <f t="shared" ref="BL341:BL351" si="325">1-BK341</f>
        <v>0.43792132684005325</v>
      </c>
      <c r="BM341" s="89">
        <f t="shared" si="300"/>
        <v>0</v>
      </c>
      <c r="BN341" s="86">
        <f t="shared" si="301"/>
        <v>4.2984504189542841E-4</v>
      </c>
      <c r="BO341" s="86">
        <f t="shared" si="302"/>
        <v>2.9599903745585233E-2</v>
      </c>
      <c r="BP341" s="86">
        <f t="shared" si="296"/>
        <v>7.2542620479914888E-2</v>
      </c>
      <c r="BQ341" s="86">
        <f t="shared" si="297"/>
        <v>4.9954154971511313</v>
      </c>
      <c r="BR341" s="86">
        <f t="shared" si="315"/>
        <v>7.043369119601961E-2</v>
      </c>
      <c r="BS341" s="86">
        <f t="shared" si="316"/>
        <v>4.8296473486710925</v>
      </c>
      <c r="BT341" s="89">
        <f t="shared" si="303"/>
        <v>1.2848128647672284E-2</v>
      </c>
      <c r="BU341" s="89">
        <f t="shared" si="303"/>
        <v>0.88474527844970474</v>
      </c>
      <c r="BV341" s="41">
        <f t="shared" si="304"/>
        <v>292.3004999999996</v>
      </c>
      <c r="BW341" s="89" t="e">
        <f t="shared" si="305"/>
        <v>#REF!</v>
      </c>
      <c r="BX341" s="42" t="e">
        <f t="shared" si="306"/>
        <v>#REF!</v>
      </c>
      <c r="BY341" s="89" t="e">
        <f t="shared" si="307"/>
        <v>#REF!</v>
      </c>
      <c r="BZ341" s="89" t="e">
        <f t="shared" si="307"/>
        <v>#REF!</v>
      </c>
      <c r="CA341" s="41">
        <f t="shared" si="308"/>
        <v>297.79745397012846</v>
      </c>
      <c r="CB341" s="89" t="e">
        <f t="shared" si="309"/>
        <v>#REF!</v>
      </c>
      <c r="CC341" s="89" t="e">
        <f t="shared" si="310"/>
        <v>#REF!</v>
      </c>
      <c r="CD341" s="41" t="e">
        <f t="shared" ref="CD341:CD351" si="326">CK341+CJ341</f>
        <v>#REF!</v>
      </c>
      <c r="CE341" s="41" t="e">
        <f t="shared" ref="CE341:CE351" si="327">CH341+CI341</f>
        <v>#REF!</v>
      </c>
      <c r="CF341" s="42" t="e">
        <f t="shared" ref="CF341:CF351" si="328">CK341*13.49+CJ341</f>
        <v>#REF!</v>
      </c>
      <c r="CG341" s="42" t="e">
        <f t="shared" si="319"/>
        <v>#REF!</v>
      </c>
      <c r="CH341" s="42" t="e">
        <f t="shared" si="311"/>
        <v>#REF!</v>
      </c>
      <c r="CI341" s="89">
        <f t="shared" ref="CI341:CI352" si="329">BL341*$AJ341</f>
        <v>2.3595574024046893</v>
      </c>
      <c r="CJ341" s="89">
        <f t="shared" ref="CJ341:CJ352" si="330">BK341*$AJ341</f>
        <v>3.028527757618805</v>
      </c>
      <c r="CK341" s="42" t="e">
        <f t="shared" si="312"/>
        <v>#REF!</v>
      </c>
      <c r="CM341" s="89" t="e">
        <f t="shared" si="298"/>
        <v>#REF!</v>
      </c>
      <c r="CN341" s="89">
        <f t="shared" si="299"/>
        <v>2.8652319112920155E-2</v>
      </c>
    </row>
    <row r="342" spans="4:92" ht="14.4" x14ac:dyDescent="0.3">
      <c r="D342" s="47"/>
      <c r="E342" s="32">
        <v>41467.497916666667</v>
      </c>
      <c r="F342" s="21">
        <f t="shared" si="279"/>
        <v>1584.0097222222248</v>
      </c>
      <c r="G342" s="21">
        <f t="shared" si="280"/>
        <v>58.036111111112405</v>
      </c>
      <c r="H342" s="21"/>
      <c r="I342" s="21">
        <v>1126</v>
      </c>
      <c r="J342" s="21">
        <v>11861</v>
      </c>
      <c r="K342" s="21">
        <v>8554</v>
      </c>
      <c r="L342" s="21">
        <v>8</v>
      </c>
      <c r="M342" s="51">
        <v>4.78</v>
      </c>
      <c r="N342" s="40"/>
      <c r="O342" s="40"/>
      <c r="P342" s="40"/>
      <c r="R342" s="22"/>
      <c r="S342" s="22"/>
      <c r="T342" s="22"/>
      <c r="U342" s="52">
        <f t="shared" si="281"/>
        <v>4.318490400445623E-2</v>
      </c>
      <c r="V342" s="52">
        <f t="shared" si="282"/>
        <v>5.854390358879983</v>
      </c>
      <c r="W342" s="52">
        <f t="shared" si="283"/>
        <v>3.5705778151906904E-2</v>
      </c>
      <c r="X342" s="247">
        <f>W342+V342+SUM($U$335:U342)</f>
        <v>6.0474721079489751</v>
      </c>
      <c r="Y342" s="104">
        <f>W342+V342+SUM($U$336:U342)-$X$336</f>
        <v>5.8795950301850404</v>
      </c>
      <c r="Z342" s="42"/>
      <c r="AA342" s="1">
        <f t="shared" si="317"/>
        <v>7.783472058172293E-2</v>
      </c>
      <c r="AB342" s="41">
        <f t="shared" si="284"/>
        <v>5.9880307037275586E-2</v>
      </c>
      <c r="AC342" s="48">
        <f t="shared" si="285"/>
        <v>8.1177138235533661</v>
      </c>
      <c r="AD342" s="48">
        <f t="shared" si="286"/>
        <v>1.4684519055081358</v>
      </c>
      <c r="AE342" s="48">
        <f t="shared" si="287"/>
        <v>1.4949483699552859</v>
      </c>
      <c r="AF342" s="48">
        <f t="shared" si="288"/>
        <v>1.4684519055081355</v>
      </c>
      <c r="AG342" s="238">
        <f t="shared" si="289"/>
        <v>2.6496421396845292E-2</v>
      </c>
      <c r="AH342" s="48">
        <f t="shared" si="290"/>
        <v>4.3050305049134382E-8</v>
      </c>
      <c r="AI342" s="48">
        <f>AE342+AC342+SUM($AB$335:AB342)</f>
        <v>9.9427201345501839</v>
      </c>
      <c r="AJ342" s="48">
        <f>AE342+AC342+SUM($AB$336:AB342)-$AI$336</f>
        <v>5.9997906515948527</v>
      </c>
      <c r="AK342" s="41">
        <f t="shared" si="318"/>
        <v>4.9171691691696766E-2</v>
      </c>
      <c r="AL342" s="89"/>
      <c r="AM342" s="25">
        <v>224.3965</v>
      </c>
      <c r="AN342" s="25">
        <v>0.23349999999999227</v>
      </c>
      <c r="AQ342" s="25">
        <v>1962</v>
      </c>
      <c r="AR342" s="25">
        <v>311.01</v>
      </c>
      <c r="AS342" s="25">
        <v>9.3999999999994088E-2</v>
      </c>
      <c r="AV342" s="89">
        <f t="shared" si="291"/>
        <v>0</v>
      </c>
      <c r="AW342" s="86">
        <f t="shared" si="292"/>
        <v>2.0289519018202598E-2</v>
      </c>
      <c r="AX342" s="86">
        <f t="shared" si="293"/>
        <v>1.4746588509370833</v>
      </c>
      <c r="AY342" s="86">
        <f t="shared" si="294"/>
        <v>0.13494312801495326</v>
      </c>
      <c r="AZ342" s="86">
        <f t="shared" si="295"/>
        <v>9.8077770065352308</v>
      </c>
      <c r="BA342" s="42">
        <f t="shared" si="313"/>
        <v>8.9860541370665709E-2</v>
      </c>
      <c r="BB342" s="42">
        <f t="shared" si="314"/>
        <v>5.9099301102241872</v>
      </c>
      <c r="BC342" s="89">
        <f t="shared" ref="BC342:BD351" si="331">BA342-BA341</f>
        <v>1.0707212560287782E-2</v>
      </c>
      <c r="BD342" s="89">
        <f t="shared" si="331"/>
        <v>0.60099827901107084</v>
      </c>
      <c r="BE342" s="41">
        <f t="shared" si="320"/>
        <v>585.42274890805459</v>
      </c>
      <c r="BF342" s="89">
        <f t="shared" si="321"/>
        <v>0.23684304910235243</v>
      </c>
      <c r="BG342" s="89">
        <f t="shared" si="322"/>
        <v>0.76315695089764757</v>
      </c>
      <c r="BH342" s="89">
        <f t="shared" ref="BH342:BI351" si="332">BF342*($AJ342-$AJ341)</f>
        <v>0.14487819377641389</v>
      </c>
      <c r="BI342" s="89">
        <f t="shared" si="332"/>
        <v>0.46682729779494458</v>
      </c>
      <c r="BJ342" s="41">
        <f t="shared" si="323"/>
        <v>353.09589085613925</v>
      </c>
      <c r="BK342" s="89">
        <f t="shared" si="324"/>
        <v>0.5290045002533077</v>
      </c>
      <c r="BL342" s="89">
        <f t="shared" si="325"/>
        <v>0.4709954997466923</v>
      </c>
      <c r="BM342" s="89">
        <f t="shared" si="300"/>
        <v>0</v>
      </c>
      <c r="BN342" s="86">
        <f t="shared" si="301"/>
        <v>5.1838356732619403E-4</v>
      </c>
      <c r="BO342" s="86">
        <f t="shared" si="302"/>
        <v>3.5187394584580707E-2</v>
      </c>
      <c r="BP342" s="86">
        <f t="shared" si="296"/>
        <v>8.7798399219506301E-2</v>
      </c>
      <c r="BQ342" s="86">
        <f t="shared" si="297"/>
        <v>5.9596737087294684</v>
      </c>
      <c r="BR342" s="86">
        <f t="shared" si="315"/>
        <v>8.5689469935611023E-2</v>
      </c>
      <c r="BS342" s="86">
        <f t="shared" si="316"/>
        <v>5.7939055602494296</v>
      </c>
      <c r="BT342" s="89">
        <f t="shared" si="303"/>
        <v>1.5255778739591414E-2</v>
      </c>
      <c r="BU342" s="89">
        <f t="shared" si="303"/>
        <v>0.96425821157833713</v>
      </c>
      <c r="BV342" s="41">
        <f t="shared" si="304"/>
        <v>407.93603611948305</v>
      </c>
      <c r="BW342" s="89" t="e">
        <f t="shared" si="305"/>
        <v>#REF!</v>
      </c>
      <c r="BX342" s="42" t="e">
        <f t="shared" si="306"/>
        <v>#REF!</v>
      </c>
      <c r="BY342" s="89" t="e">
        <f t="shared" si="307"/>
        <v>#REF!</v>
      </c>
      <c r="BZ342" s="89" t="e">
        <f t="shared" si="307"/>
        <v>#REF!</v>
      </c>
      <c r="CA342" s="41">
        <f t="shared" si="308"/>
        <v>316.12740967008614</v>
      </c>
      <c r="CB342" s="89" t="e">
        <f t="shared" si="309"/>
        <v>#REF!</v>
      </c>
      <c r="CC342" s="89" t="e">
        <f t="shared" si="310"/>
        <v>#REF!</v>
      </c>
      <c r="CD342" s="41" t="e">
        <f t="shared" si="326"/>
        <v>#REF!</v>
      </c>
      <c r="CE342" s="41" t="e">
        <f t="shared" si="327"/>
        <v>#REF!</v>
      </c>
      <c r="CF342" s="42" t="e">
        <f t="shared" si="328"/>
        <v>#REF!</v>
      </c>
      <c r="CG342" s="42" t="e">
        <f t="shared" si="319"/>
        <v>#REF!</v>
      </c>
      <c r="CH342" s="42" t="e">
        <f t="shared" si="311"/>
        <v>#REF!</v>
      </c>
      <c r="CI342" s="89">
        <f t="shared" si="329"/>
        <v>2.8258743963234503</v>
      </c>
      <c r="CJ342" s="89">
        <f t="shared" si="330"/>
        <v>3.1739162552714024</v>
      </c>
      <c r="CK342" s="42" t="e">
        <f t="shared" si="312"/>
        <v>#REF!</v>
      </c>
      <c r="CM342" s="89" t="e">
        <f t="shared" si="298"/>
        <v>#REF!</v>
      </c>
      <c r="CN342" s="89">
        <f t="shared" si="299"/>
        <v>3.4314848578794292E-2</v>
      </c>
    </row>
    <row r="343" spans="4:92" ht="14.4" x14ac:dyDescent="0.3">
      <c r="D343" s="47"/>
      <c r="E343" s="32">
        <v>41507.436111111114</v>
      </c>
      <c r="F343" s="21">
        <f t="shared" si="279"/>
        <v>1623.9479166666715</v>
      </c>
      <c r="G343" s="21">
        <f t="shared" si="280"/>
        <v>97.974305555559113</v>
      </c>
      <c r="H343" s="21"/>
      <c r="I343" s="21">
        <v>1106</v>
      </c>
      <c r="J343" s="21">
        <v>14166</v>
      </c>
      <c r="K343" s="21">
        <v>12952</v>
      </c>
      <c r="L343" s="21">
        <v>7</v>
      </c>
      <c r="M343" s="51">
        <v>4.78</v>
      </c>
      <c r="N343" s="1"/>
      <c r="O343" s="40"/>
      <c r="P343" s="40"/>
      <c r="R343" s="22"/>
      <c r="S343" s="22"/>
      <c r="T343" s="22"/>
      <c r="U343" s="52">
        <f t="shared" si="281"/>
        <v>6.4226800046209731E-2</v>
      </c>
      <c r="V343" s="52">
        <f t="shared" si="282"/>
        <v>8.706949051766852</v>
      </c>
      <c r="W343" s="52">
        <f t="shared" si="283"/>
        <v>5.3103461191443366E-2</v>
      </c>
      <c r="X343" s="247">
        <f>W343+V343+SUM($U$335:U343)</f>
        <v>8.9816552839215884</v>
      </c>
      <c r="Y343" s="104">
        <f>W343+V343+SUM($U$336:U343)-$X$336</f>
        <v>8.8137782061576537</v>
      </c>
      <c r="Z343" s="42"/>
      <c r="AA343" s="1">
        <f t="shared" si="317"/>
        <v>7.6572650583535101E-2</v>
      </c>
      <c r="AB343" s="41">
        <f t="shared" si="284"/>
        <v>7.0246822842387813E-2</v>
      </c>
      <c r="AC343" s="48">
        <f t="shared" si="285"/>
        <v>9.5230574635059639</v>
      </c>
      <c r="AD343" s="48">
        <f t="shared" si="286"/>
        <v>1.722671207991356</v>
      </c>
      <c r="AE343" s="48">
        <f t="shared" si="287"/>
        <v>1.7537547567582312</v>
      </c>
      <c r="AF343" s="48">
        <f t="shared" si="288"/>
        <v>1.7226712079913564</v>
      </c>
      <c r="AG343" s="238">
        <f t="shared" si="289"/>
        <v>3.1083498263674403E-2</v>
      </c>
      <c r="AH343" s="48">
        <f t="shared" si="290"/>
        <v>5.0503200496529883E-8</v>
      </c>
      <c r="AI343" s="48">
        <f>AE343+AC343+SUM($AB$335:AB343)</f>
        <v>11.677116984148116</v>
      </c>
      <c r="AJ343" s="48">
        <f>AE343+AC343+SUM($AB$336:AB343)-$AI$336</f>
        <v>7.7341875011927845</v>
      </c>
      <c r="AK343" s="41">
        <f t="shared" si="318"/>
        <v>4.6952704524009084E-2</v>
      </c>
      <c r="AL343" s="89"/>
      <c r="AM343" s="25">
        <v>316.27549999999997</v>
      </c>
      <c r="AN343" s="25">
        <v>0.19050000000001435</v>
      </c>
      <c r="AQ343" s="25">
        <v>2374</v>
      </c>
      <c r="AR343" s="25">
        <v>357.548</v>
      </c>
      <c r="AS343" s="25">
        <v>0.18500000000000227</v>
      </c>
      <c r="AV343" s="89">
        <f t="shared" si="291"/>
        <v>0</v>
      </c>
      <c r="AW343" s="86">
        <f t="shared" si="292"/>
        <v>2.5562130988105166E-2</v>
      </c>
      <c r="AX343" s="86">
        <f t="shared" si="293"/>
        <v>1.7281926257701261</v>
      </c>
      <c r="AY343" s="86">
        <f t="shared" si="294"/>
        <v>0.17020167315980722</v>
      </c>
      <c r="AZ343" s="86">
        <f t="shared" si="295"/>
        <v>11.506915310988308</v>
      </c>
      <c r="BA343" s="42">
        <f t="shared" si="313"/>
        <v>0.12511908651551967</v>
      </c>
      <c r="BB343" s="42">
        <f t="shared" si="314"/>
        <v>7.6090684146772647</v>
      </c>
      <c r="BC343" s="89">
        <f t="shared" si="331"/>
        <v>3.5258545144853964E-2</v>
      </c>
      <c r="BD343" s="89">
        <f t="shared" si="331"/>
        <v>1.6991383044530775</v>
      </c>
      <c r="BE343" s="41">
        <f t="shared" si="320"/>
        <v>846.62005242506507</v>
      </c>
      <c r="BF343" s="89">
        <f t="shared" si="321"/>
        <v>-9.1624282966477164E-2</v>
      </c>
      <c r="BG343" s="89">
        <f t="shared" si="322"/>
        <v>1.0916242829664771</v>
      </c>
      <c r="BH343" s="89">
        <f t="shared" si="332"/>
        <v>-0.15891286772372745</v>
      </c>
      <c r="BI343" s="89">
        <f t="shared" si="332"/>
        <v>1.8933097173216591</v>
      </c>
      <c r="BJ343" s="41">
        <f t="shared" si="323"/>
        <v>463.30199775318403</v>
      </c>
      <c r="BK343" s="89">
        <f t="shared" si="324"/>
        <v>0.39041537462779352</v>
      </c>
      <c r="BL343" s="89">
        <f t="shared" si="325"/>
        <v>0.60958462537220648</v>
      </c>
      <c r="BM343" s="89">
        <f t="shared" si="300"/>
        <v>0</v>
      </c>
      <c r="BN343" s="86">
        <f t="shared" si="301"/>
        <v>7.9792299299676983E-4</v>
      </c>
      <c r="BO343" s="86">
        <f t="shared" si="302"/>
        <v>5.2305538198446598E-2</v>
      </c>
      <c r="BP343" s="86">
        <f t="shared" si="296"/>
        <v>0.13495672608561984</v>
      </c>
      <c r="BQ343" s="86">
        <f t="shared" si="297"/>
        <v>8.8466985578359694</v>
      </c>
      <c r="BR343" s="86">
        <f t="shared" si="315"/>
        <v>0.13284779680172457</v>
      </c>
      <c r="BS343" s="86">
        <f t="shared" si="316"/>
        <v>8.6809304093559305</v>
      </c>
      <c r="BT343" s="89">
        <f t="shared" si="303"/>
        <v>4.7158326866113542E-2</v>
      </c>
      <c r="BU343" s="89">
        <f t="shared" si="303"/>
        <v>2.8870248491065009</v>
      </c>
      <c r="BV343" s="41">
        <f t="shared" si="304"/>
        <v>453.61620500443081</v>
      </c>
      <c r="BW343" s="89" t="e">
        <f t="shared" si="305"/>
        <v>#REF!</v>
      </c>
      <c r="BX343" s="42" t="e">
        <f t="shared" si="306"/>
        <v>#REF!</v>
      </c>
      <c r="BY343" s="89" t="e">
        <f t="shared" si="307"/>
        <v>#REF!</v>
      </c>
      <c r="BZ343" s="89" t="e">
        <f t="shared" si="307"/>
        <v>#REF!</v>
      </c>
      <c r="CA343" s="41">
        <f t="shared" si="308"/>
        <v>361.85218223319436</v>
      </c>
      <c r="CB343" s="89" t="e">
        <f t="shared" si="309"/>
        <v>#REF!</v>
      </c>
      <c r="CC343" s="89" t="e">
        <f t="shared" si="310"/>
        <v>#REF!</v>
      </c>
      <c r="CD343" s="41" t="e">
        <f t="shared" si="326"/>
        <v>#REF!</v>
      </c>
      <c r="CE343" s="41" t="e">
        <f t="shared" si="327"/>
        <v>#REF!</v>
      </c>
      <c r="CF343" s="42" t="e">
        <f t="shared" si="328"/>
        <v>#REF!</v>
      </c>
      <c r="CG343" s="42" t="e">
        <f t="shared" si="319"/>
        <v>#REF!</v>
      </c>
      <c r="CH343" s="42" t="e">
        <f t="shared" si="311"/>
        <v>#REF!</v>
      </c>
      <c r="CI343" s="89">
        <f t="shared" si="329"/>
        <v>4.7146417904730056</v>
      </c>
      <c r="CJ343" s="89">
        <f t="shared" si="330"/>
        <v>3.0195457107197794</v>
      </c>
      <c r="CK343" s="42" t="e">
        <f t="shared" si="312"/>
        <v>#REF!</v>
      </c>
      <c r="CM343" s="89" t="e">
        <f t="shared" si="298"/>
        <v>#REF!</v>
      </c>
      <c r="CN343" s="89">
        <f t="shared" si="299"/>
        <v>5.7250322007878496E-2</v>
      </c>
    </row>
    <row r="344" spans="4:92" ht="14.4" x14ac:dyDescent="0.3">
      <c r="D344" s="47"/>
      <c r="E344" s="32">
        <v>41547.473611111112</v>
      </c>
      <c r="F344" s="21">
        <f t="shared" si="279"/>
        <v>1663.9854166666701</v>
      </c>
      <c r="G344" s="21">
        <f t="shared" si="280"/>
        <v>138.01180555555766</v>
      </c>
      <c r="H344" s="21"/>
      <c r="I344" s="21">
        <v>1104</v>
      </c>
      <c r="J344" s="21">
        <v>16957</v>
      </c>
      <c r="K344" s="21">
        <v>18907</v>
      </c>
      <c r="L344" s="21">
        <v>8</v>
      </c>
      <c r="M344" s="51">
        <v>4.78</v>
      </c>
      <c r="N344" s="40"/>
      <c r="O344" s="40"/>
      <c r="P344" s="40"/>
      <c r="R344" s="22"/>
      <c r="S344" s="22"/>
      <c r="T344" s="22"/>
      <c r="U344" s="52">
        <f t="shared" si="281"/>
        <v>9.358710641677595E-2</v>
      </c>
      <c r="V344" s="52">
        <f t="shared" si="282"/>
        <v>12.687198597577318</v>
      </c>
      <c r="W344" s="52">
        <f t="shared" si="283"/>
        <v>7.7378902110132916E-2</v>
      </c>
      <c r="X344" s="247">
        <f>W344+V344+SUM($U$335:U344)</f>
        <v>13.079767377067522</v>
      </c>
      <c r="Y344" s="104">
        <f>W344+V344+SUM($U$336:U344)-$X$336</f>
        <v>12.911890299303588</v>
      </c>
      <c r="Z344" s="42"/>
      <c r="AA344" s="1">
        <f t="shared" si="317"/>
        <v>8.6662520624890646E-2</v>
      </c>
      <c r="AB344" s="41">
        <f t="shared" si="284"/>
        <v>8.3934868752804259E-2</v>
      </c>
      <c r="AC344" s="48">
        <f t="shared" si="285"/>
        <v>11.378686550966234</v>
      </c>
      <c r="AD344" s="48">
        <f t="shared" si="286"/>
        <v>2.0583447890790652</v>
      </c>
      <c r="AE344" s="48">
        <f t="shared" si="287"/>
        <v>2.0954851675410606</v>
      </c>
      <c r="AF344" s="48">
        <f t="shared" si="288"/>
        <v>2.0583447890790652</v>
      </c>
      <c r="AG344" s="238">
        <f t="shared" si="289"/>
        <v>3.7140318117921088E-2</v>
      </c>
      <c r="AH344" s="48">
        <f t="shared" si="290"/>
        <v>6.0344074418621806E-8</v>
      </c>
      <c r="AI344" s="48">
        <f>AE344+AC344+SUM($AB$335:AB344)</f>
        <v>13.958411351144019</v>
      </c>
      <c r="AJ344" s="48">
        <f>AE344+AC344+SUM($AB$336:AB344)-$AI$336</f>
        <v>10.015481868188687</v>
      </c>
      <c r="AK344" s="41">
        <f t="shared" si="318"/>
        <v>5.0021500881319382E-2</v>
      </c>
      <c r="AL344" s="89"/>
      <c r="AM344" s="25">
        <v>355.63549999999998</v>
      </c>
      <c r="AN344" s="25">
        <v>0.15149999999999864</v>
      </c>
      <c r="AQ344" s="25">
        <v>1848</v>
      </c>
      <c r="AR344" s="25">
        <v>365.02350000000001</v>
      </c>
      <c r="AS344" s="25">
        <v>3.5000000000025011E-3</v>
      </c>
      <c r="AV344" s="89">
        <f t="shared" si="291"/>
        <v>0</v>
      </c>
      <c r="AW344" s="86">
        <f t="shared" si="292"/>
        <v>3.1442688609410421E-2</v>
      </c>
      <c r="AX344" s="86">
        <f t="shared" si="293"/>
        <v>2.0640424789316505</v>
      </c>
      <c r="AY344" s="86">
        <f t="shared" si="294"/>
        <v>0.20944552049065326</v>
      </c>
      <c r="AZ344" s="86">
        <f t="shared" si="295"/>
        <v>13.748965830653367</v>
      </c>
      <c r="BA344" s="42">
        <f t="shared" si="313"/>
        <v>0.16436293384636572</v>
      </c>
      <c r="BB344" s="42">
        <f t="shared" si="314"/>
        <v>9.851118934342324</v>
      </c>
      <c r="BC344" s="89">
        <f t="shared" si="331"/>
        <v>3.9243847330846043E-2</v>
      </c>
      <c r="BD344" s="89">
        <f t="shared" si="331"/>
        <v>2.2420505196650593</v>
      </c>
      <c r="BE344" s="41">
        <f t="shared" si="320"/>
        <v>557.64352018866043</v>
      </c>
      <c r="BF344" s="89">
        <f t="shared" si="321"/>
        <v>0.27177667598719113</v>
      </c>
      <c r="BG344" s="89">
        <f t="shared" si="322"/>
        <v>0.72822332401280887</v>
      </c>
      <c r="BH344" s="89">
        <f t="shared" si="332"/>
        <v>0.6200026000104496</v>
      </c>
      <c r="BI344" s="89">
        <f t="shared" si="332"/>
        <v>1.6612917669854526</v>
      </c>
      <c r="BJ344" s="41">
        <f t="shared" si="323"/>
        <v>484.77351391416266</v>
      </c>
      <c r="BK344" s="89">
        <f t="shared" si="324"/>
        <v>0.36341397938402481</v>
      </c>
      <c r="BL344" s="89">
        <f t="shared" si="325"/>
        <v>0.63658602061597525</v>
      </c>
      <c r="BM344" s="89">
        <f t="shared" si="300"/>
        <v>0</v>
      </c>
      <c r="BN344" s="86">
        <f t="shared" si="301"/>
        <v>1.1689870929202316E-3</v>
      </c>
      <c r="BO344" s="86">
        <f t="shared" si="302"/>
        <v>7.6209915017212693E-2</v>
      </c>
      <c r="BP344" s="86">
        <f t="shared" si="296"/>
        <v>0.19760010578114395</v>
      </c>
      <c r="BQ344" s="86">
        <f t="shared" si="297"/>
        <v>12.882167271286379</v>
      </c>
      <c r="BR344" s="86">
        <f t="shared" si="315"/>
        <v>0.19549117649724868</v>
      </c>
      <c r="BS344" s="86">
        <f t="shared" si="316"/>
        <v>12.71639912280634</v>
      </c>
      <c r="BT344" s="89">
        <f t="shared" si="303"/>
        <v>6.264337969552411E-2</v>
      </c>
      <c r="BU344" s="89">
        <f t="shared" si="303"/>
        <v>4.0354687134504097</v>
      </c>
      <c r="BV344" s="41">
        <f t="shared" si="304"/>
        <v>381.41155793455363</v>
      </c>
      <c r="BW344" s="89" t="e">
        <f t="shared" si="305"/>
        <v>#REF!</v>
      </c>
      <c r="BX344" s="42" t="e">
        <f t="shared" si="306"/>
        <v>#REF!</v>
      </c>
      <c r="BY344" s="89" t="e">
        <f t="shared" si="307"/>
        <v>#REF!</v>
      </c>
      <c r="BZ344" s="89" t="e">
        <f t="shared" si="307"/>
        <v>#REF!</v>
      </c>
      <c r="CA344" s="41">
        <f t="shared" si="308"/>
        <v>368.05922621908962</v>
      </c>
      <c r="CB344" s="89" t="e">
        <f t="shared" si="309"/>
        <v>#REF!</v>
      </c>
      <c r="CC344" s="89" t="e">
        <f t="shared" si="310"/>
        <v>#REF!</v>
      </c>
      <c r="CD344" s="41" t="e">
        <f t="shared" si="326"/>
        <v>#REF!</v>
      </c>
      <c r="CE344" s="41" t="e">
        <f t="shared" si="327"/>
        <v>#REF!</v>
      </c>
      <c r="CF344" s="42" t="e">
        <f t="shared" si="328"/>
        <v>#REF!</v>
      </c>
      <c r="CG344" s="42" t="e">
        <f t="shared" si="319"/>
        <v>#REF!</v>
      </c>
      <c r="CH344" s="42" t="e">
        <f t="shared" si="311"/>
        <v>#REF!</v>
      </c>
      <c r="CI344" s="89">
        <f t="shared" si="329"/>
        <v>6.3757157470216894</v>
      </c>
      <c r="CJ344" s="89">
        <f t="shared" si="330"/>
        <v>3.6397661211669976</v>
      </c>
      <c r="CK344" s="42" t="e">
        <f t="shared" si="312"/>
        <v>#REF!</v>
      </c>
      <c r="CM344" s="89" t="e">
        <f t="shared" si="298"/>
        <v>#REF!</v>
      </c>
      <c r="CN344" s="89">
        <f t="shared" si="299"/>
        <v>7.7420893414486283E-2</v>
      </c>
    </row>
    <row r="345" spans="4:92" ht="14.4" x14ac:dyDescent="0.3">
      <c r="D345" s="47"/>
      <c r="E345" s="32">
        <v>41582.482638888891</v>
      </c>
      <c r="F345" s="21">
        <f t="shared" si="279"/>
        <v>1698.9944444444482</v>
      </c>
      <c r="G345" s="21">
        <f t="shared" si="280"/>
        <v>173.02083333333576</v>
      </c>
      <c r="H345" s="21"/>
      <c r="I345" s="21">
        <v>1108</v>
      </c>
      <c r="J345" s="21">
        <v>20332</v>
      </c>
      <c r="K345" s="21">
        <v>25552</v>
      </c>
      <c r="L345" s="21">
        <v>13</v>
      </c>
      <c r="M345" s="51">
        <v>4.78</v>
      </c>
      <c r="N345" s="40"/>
      <c r="O345" s="40"/>
      <c r="P345" s="40"/>
      <c r="R345" s="22"/>
      <c r="S345" s="22"/>
      <c r="T345" s="22"/>
      <c r="U345" s="52">
        <f t="shared" si="281"/>
        <v>0.12693721956665927</v>
      </c>
      <c r="V345" s="52">
        <f t="shared" si="282"/>
        <v>17.208328964616836</v>
      </c>
      <c r="W345" s="52">
        <f t="shared" si="283"/>
        <v>0.10495316142417119</v>
      </c>
      <c r="X345" s="247">
        <f>W345+V345+SUM($U$335:U345)</f>
        <v>17.755409222987737</v>
      </c>
      <c r="Y345" s="104">
        <f>W345+V345+SUM($U$336:U345)-$X$336</f>
        <v>17.587532145223804</v>
      </c>
      <c r="Z345" s="42"/>
      <c r="AA345" s="1">
        <f t="shared" si="317"/>
        <v>0.10150684295721042</v>
      </c>
      <c r="AB345" s="41">
        <f t="shared" si="284"/>
        <v>0.10100530479920618</v>
      </c>
      <c r="AC345" s="48">
        <f t="shared" si="285"/>
        <v>13.692851616647992</v>
      </c>
      <c r="AD345" s="48">
        <f t="shared" si="286"/>
        <v>2.4769651265564492</v>
      </c>
      <c r="AE345" s="48">
        <f t="shared" si="287"/>
        <v>2.521659010071772</v>
      </c>
      <c r="AF345" s="48">
        <f t="shared" si="288"/>
        <v>2.4769651265564492</v>
      </c>
      <c r="AG345" s="238">
        <f t="shared" si="289"/>
        <v>4.4693810898641169E-2</v>
      </c>
      <c r="AH345" s="48">
        <f t="shared" si="290"/>
        <v>7.2616681482274198E-8</v>
      </c>
      <c r="AI345" s="48">
        <f>AE345+AC345+SUM($AB$335:AB345)</f>
        <v>16.799755564155696</v>
      </c>
      <c r="AJ345" s="48">
        <f>AE345+AC345+SUM($AB$336:AB345)-$AI$336</f>
        <v>12.856826081200364</v>
      </c>
      <c r="AK345" s="41">
        <f t="shared" si="318"/>
        <v>5.9114712246899112E-2</v>
      </c>
      <c r="AL345" s="89"/>
      <c r="AM345" s="25">
        <v>366.85500000000002</v>
      </c>
      <c r="AN345" s="25">
        <v>0.16800000000000637</v>
      </c>
      <c r="AQ345" s="25">
        <v>1748</v>
      </c>
      <c r="AR345" s="25">
        <v>358.3895</v>
      </c>
      <c r="AS345" s="25">
        <v>2.0499999999998408E-2</v>
      </c>
      <c r="AV345" s="89">
        <f t="shared" si="291"/>
        <v>0</v>
      </c>
      <c r="AW345" s="86">
        <f t="shared" si="292"/>
        <v>3.8145826234176242E-2</v>
      </c>
      <c r="AX345" s="86">
        <f t="shared" si="293"/>
        <v>2.4835131838375957</v>
      </c>
      <c r="AY345" s="86">
        <f t="shared" si="294"/>
        <v>0.25413450191613296</v>
      </c>
      <c r="AZ345" s="86">
        <f t="shared" si="295"/>
        <v>16.545621062239562</v>
      </c>
      <c r="BA345" s="42">
        <f t="shared" si="313"/>
        <v>0.20905191527184541</v>
      </c>
      <c r="BB345" s="42">
        <f t="shared" si="314"/>
        <v>12.647774165928517</v>
      </c>
      <c r="BC345" s="89">
        <f t="shared" si="331"/>
        <v>4.4688981425479696E-2</v>
      </c>
      <c r="BD345" s="89">
        <f t="shared" si="331"/>
        <v>2.7966552315861932</v>
      </c>
      <c r="BE345" s="41">
        <f t="shared" si="320"/>
        <v>422.0125040050724</v>
      </c>
      <c r="BF345" s="89">
        <f t="shared" si="321"/>
        <v>0.44233876614562212</v>
      </c>
      <c r="BG345" s="89">
        <f t="shared" si="322"/>
        <v>0.55766123385437782</v>
      </c>
      <c r="BH345" s="89">
        <f t="shared" si="332"/>
        <v>1.2568366933785888</v>
      </c>
      <c r="BI345" s="89">
        <f t="shared" si="332"/>
        <v>1.584507519633088</v>
      </c>
      <c r="BJ345" s="41">
        <f t="shared" si="323"/>
        <v>470.89590158497361</v>
      </c>
      <c r="BK345" s="89">
        <f t="shared" si="324"/>
        <v>0.38086569973441259</v>
      </c>
      <c r="BL345" s="89">
        <f t="shared" si="325"/>
        <v>0.61913430026558736</v>
      </c>
      <c r="BM345" s="89">
        <f t="shared" si="300"/>
        <v>0</v>
      </c>
      <c r="BN345" s="86">
        <f t="shared" si="301"/>
        <v>1.5779700392360132E-3</v>
      </c>
      <c r="BO345" s="86">
        <f t="shared" si="302"/>
        <v>0.10337519138493517</v>
      </c>
      <c r="BP345" s="86">
        <f t="shared" si="296"/>
        <v>0.26695245200871931</v>
      </c>
      <c r="BQ345" s="86">
        <f t="shared" si="297"/>
        <v>17.488456770979017</v>
      </c>
      <c r="BR345" s="86">
        <f t="shared" si="315"/>
        <v>0.26484352272482403</v>
      </c>
      <c r="BS345" s="86">
        <f t="shared" si="316"/>
        <v>17.322688622498976</v>
      </c>
      <c r="BT345" s="89">
        <f t="shared" si="303"/>
        <v>6.9352346227575357E-2</v>
      </c>
      <c r="BU345" s="89">
        <f t="shared" si="303"/>
        <v>4.606289499692636</v>
      </c>
      <c r="BV345" s="41">
        <f t="shared" si="304"/>
        <v>339.83654155407248</v>
      </c>
      <c r="BW345" s="89" t="e">
        <f t="shared" si="305"/>
        <v>#REF!</v>
      </c>
      <c r="BX345" s="42" t="e">
        <f t="shared" si="306"/>
        <v>#REF!</v>
      </c>
      <c r="BY345" s="89" t="e">
        <f t="shared" si="307"/>
        <v>#REF!</v>
      </c>
      <c r="BZ345" s="89" t="e">
        <f t="shared" si="307"/>
        <v>#REF!</v>
      </c>
      <c r="CA345" s="41">
        <f t="shared" si="308"/>
        <v>360.55451036010021</v>
      </c>
      <c r="CB345" s="89" t="e">
        <f t="shared" si="309"/>
        <v>#REF!</v>
      </c>
      <c r="CC345" s="89" t="e">
        <f t="shared" si="310"/>
        <v>#REF!</v>
      </c>
      <c r="CD345" s="41" t="e">
        <f t="shared" si="326"/>
        <v>#REF!</v>
      </c>
      <c r="CE345" s="41" t="e">
        <f t="shared" si="327"/>
        <v>#REF!</v>
      </c>
      <c r="CF345" s="42" t="e">
        <f t="shared" si="328"/>
        <v>#REF!</v>
      </c>
      <c r="CG345" s="42" t="e">
        <f t="shared" si="319"/>
        <v>#REF!</v>
      </c>
      <c r="CH345" s="42" t="e">
        <f t="shared" si="311"/>
        <v>#REF!</v>
      </c>
      <c r="CI345" s="89">
        <f t="shared" si="329"/>
        <v>7.9601020194203409</v>
      </c>
      <c r="CJ345" s="89">
        <f t="shared" si="330"/>
        <v>4.8967240617800218</v>
      </c>
      <c r="CK345" s="42" t="e">
        <f t="shared" si="312"/>
        <v>#REF!</v>
      </c>
      <c r="CM345" s="89" t="e">
        <f t="shared" si="298"/>
        <v>#REF!</v>
      </c>
      <c r="CN345" s="89">
        <f t="shared" si="299"/>
        <v>9.6660239331068584E-2</v>
      </c>
    </row>
    <row r="346" spans="4:92" ht="14.4" x14ac:dyDescent="0.3">
      <c r="D346" s="47"/>
      <c r="E346" s="32">
        <v>41612.647222222222</v>
      </c>
      <c r="F346" s="21">
        <f t="shared" si="279"/>
        <v>1729.1590277777796</v>
      </c>
      <c r="G346" s="21">
        <f t="shared" si="280"/>
        <v>203.18541666666715</v>
      </c>
      <c r="H346" s="21"/>
      <c r="I346" s="21">
        <v>1111</v>
      </c>
      <c r="J346" s="21">
        <v>23598</v>
      </c>
      <c r="K346" s="21">
        <v>31741</v>
      </c>
      <c r="L346" s="21">
        <v>30</v>
      </c>
      <c r="M346" s="51">
        <v>4.78</v>
      </c>
      <c r="N346" s="40"/>
      <c r="O346" s="40"/>
      <c r="P346" s="40"/>
      <c r="R346" s="22"/>
      <c r="S346" s="22"/>
      <c r="T346" s="22"/>
      <c r="U346" s="52">
        <f t="shared" si="281"/>
        <v>0.15810987165270904</v>
      </c>
      <c r="V346" s="52">
        <f t="shared" si="282"/>
        <v>21.434270367993769</v>
      </c>
      <c r="W346" s="52">
        <f t="shared" si="283"/>
        <v>0.13072707074387738</v>
      </c>
      <c r="X346" s="247">
        <f>W346+V346+SUM($U$335:U346)</f>
        <v>22.165234407337085</v>
      </c>
      <c r="Y346" s="104">
        <f>W346+V346+SUM($U$336:U346)-$X$336</f>
        <v>21.997357329573152</v>
      </c>
      <c r="Z346" s="42"/>
      <c r="AA346" s="1">
        <f t="shared" si="317"/>
        <v>0.12550564292753535</v>
      </c>
      <c r="AB346" s="41">
        <f t="shared" si="284"/>
        <v>0.11754754895121855</v>
      </c>
      <c r="AC346" s="48">
        <f t="shared" si="285"/>
        <v>15.935411995334643</v>
      </c>
      <c r="AD346" s="48">
        <f t="shared" si="286"/>
        <v>2.8826325512622355</v>
      </c>
      <c r="AE346" s="48">
        <f t="shared" si="287"/>
        <v>2.9346462199579686</v>
      </c>
      <c r="AF346" s="48">
        <f t="shared" si="288"/>
        <v>2.8826325512622355</v>
      </c>
      <c r="AG346" s="238">
        <f t="shared" si="289"/>
        <v>5.2013584186182439E-2</v>
      </c>
      <c r="AH346" s="48">
        <f t="shared" si="290"/>
        <v>8.4509550643717845E-8</v>
      </c>
      <c r="AI346" s="48">
        <f>AE346+AC346+SUM($AB$335:AB346)</f>
        <v>19.572850701679762</v>
      </c>
      <c r="AJ346" s="48">
        <f>AE346+AC346+SUM($AB$336:AB346)-$AI$336</f>
        <v>15.62992121872443</v>
      </c>
      <c r="AK346" s="41">
        <f t="shared" si="318"/>
        <v>7.5160633900662521E-2</v>
      </c>
      <c r="AL346" s="89"/>
      <c r="AM346" s="25">
        <v>367.28250000000003</v>
      </c>
      <c r="AN346" s="25">
        <v>1.3499999999993406E-2</v>
      </c>
      <c r="AQ346" s="25"/>
      <c r="AR346" s="25">
        <v>345.49250000000001</v>
      </c>
      <c r="AS346" s="25">
        <v>0.17250000000001364</v>
      </c>
      <c r="AV346" s="89">
        <f t="shared" si="291"/>
        <v>0</v>
      </c>
      <c r="AW346" s="86">
        <f t="shared" si="292"/>
        <v>4.4406871223151852E-2</v>
      </c>
      <c r="AX346" s="86">
        <f t="shared" si="293"/>
        <v>2.8902393487348168</v>
      </c>
      <c r="AY346" s="86">
        <f t="shared" si="294"/>
        <v>0.2961750737340732</v>
      </c>
      <c r="AZ346" s="86">
        <f t="shared" si="295"/>
        <v>19.276675627945689</v>
      </c>
      <c r="BA346" s="42">
        <f t="shared" si="313"/>
        <v>0.25109248708978565</v>
      </c>
      <c r="BB346" s="42">
        <f t="shared" si="314"/>
        <v>15.378828731634645</v>
      </c>
      <c r="BC346" s="89">
        <f t="shared" si="331"/>
        <v>4.2040571817940242E-2</v>
      </c>
      <c r="BD346" s="89">
        <f t="shared" si="331"/>
        <v>2.7310545657061276</v>
      </c>
      <c r="BE346" s="41">
        <f t="shared" si="320"/>
        <v>369.87243470614686</v>
      </c>
      <c r="BF346" s="89">
        <f t="shared" si="321"/>
        <v>0.50790724340743509</v>
      </c>
      <c r="BG346" s="89">
        <f t="shared" si="322"/>
        <v>0.49209275659256491</v>
      </c>
      <c r="BH346" s="89">
        <f t="shared" si="332"/>
        <v>1.4084751070064108</v>
      </c>
      <c r="BI346" s="89">
        <f t="shared" si="332"/>
        <v>1.3646200305176557</v>
      </c>
      <c r="BJ346" s="41">
        <f t="shared" si="323"/>
        <v>452.95561463091258</v>
      </c>
      <c r="BK346" s="89">
        <f t="shared" si="324"/>
        <v>0.40342641576403226</v>
      </c>
      <c r="BL346" s="89">
        <f t="shared" si="325"/>
        <v>0.59657358423596774</v>
      </c>
      <c r="BM346" s="89">
        <f t="shared" si="300"/>
        <v>0</v>
      </c>
      <c r="BN346" s="86">
        <f t="shared" si="301"/>
        <v>1.9470976022907638E-3</v>
      </c>
      <c r="BO346" s="86">
        <f t="shared" si="302"/>
        <v>0.1287799731415866</v>
      </c>
      <c r="BP346" s="86">
        <f t="shared" si="296"/>
        <v>0.33013724336632916</v>
      </c>
      <c r="BQ346" s="86">
        <f t="shared" si="297"/>
        <v>21.835097163970755</v>
      </c>
      <c r="BR346" s="86">
        <f t="shared" si="315"/>
        <v>0.32802831408243388</v>
      </c>
      <c r="BS346" s="86">
        <f t="shared" si="316"/>
        <v>21.669329015490714</v>
      </c>
      <c r="BT346" s="89">
        <f t="shared" si="303"/>
        <v>6.3184791357609849E-2</v>
      </c>
      <c r="BU346" s="89">
        <f t="shared" si="303"/>
        <v>4.3466403929917377</v>
      </c>
      <c r="BV346" s="41">
        <f t="shared" si="304"/>
        <v>293.60216480250443</v>
      </c>
      <c r="BW346" s="89" t="e">
        <f t="shared" si="305"/>
        <v>#REF!</v>
      </c>
      <c r="BX346" s="42" t="e">
        <f t="shared" si="306"/>
        <v>#REF!</v>
      </c>
      <c r="BY346" s="89" t="e">
        <f t="shared" si="307"/>
        <v>#REF!</v>
      </c>
      <c r="BZ346" s="89" t="e">
        <f t="shared" si="307"/>
        <v>#REF!</v>
      </c>
      <c r="CA346" s="41">
        <f t="shared" si="308"/>
        <v>347.12457123285969</v>
      </c>
      <c r="CB346" s="89" t="e">
        <f t="shared" si="309"/>
        <v>#REF!</v>
      </c>
      <c r="CC346" s="89" t="e">
        <f t="shared" si="310"/>
        <v>#REF!</v>
      </c>
      <c r="CD346" s="41" t="e">
        <f t="shared" si="326"/>
        <v>#REF!</v>
      </c>
      <c r="CE346" s="41" t="e">
        <f t="shared" si="327"/>
        <v>#REF!</v>
      </c>
      <c r="CF346" s="42" t="e">
        <f t="shared" si="328"/>
        <v>#REF!</v>
      </c>
      <c r="CG346" s="42" t="e">
        <f t="shared" si="319"/>
        <v>#REF!</v>
      </c>
      <c r="CH346" s="42" t="e">
        <f t="shared" si="311"/>
        <v>#REF!</v>
      </c>
      <c r="CI346" s="89">
        <f t="shared" si="329"/>
        <v>9.3243981227802379</v>
      </c>
      <c r="CJ346" s="89">
        <f t="shared" si="330"/>
        <v>6.3055230959441921</v>
      </c>
      <c r="CK346" s="42" t="e">
        <f t="shared" si="312"/>
        <v>#REF!</v>
      </c>
      <c r="CM346" s="89" t="e">
        <f t="shared" si="298"/>
        <v>#REF!</v>
      </c>
      <c r="CN346" s="89">
        <f t="shared" si="299"/>
        <v>0.11322701040353468</v>
      </c>
    </row>
    <row r="347" spans="4:92" ht="14.4" x14ac:dyDescent="0.3">
      <c r="D347" s="47"/>
      <c r="E347" s="32">
        <v>41673.581944444442</v>
      </c>
      <c r="F347" s="21">
        <f t="shared" si="279"/>
        <v>1790.09375</v>
      </c>
      <c r="G347" s="21">
        <f t="shared" si="280"/>
        <v>264.1201388888876</v>
      </c>
      <c r="H347" s="21"/>
      <c r="I347" s="21">
        <v>1111</v>
      </c>
      <c r="J347" s="21">
        <v>27068</v>
      </c>
      <c r="K347" s="21">
        <v>39345</v>
      </c>
      <c r="L347" s="21">
        <v>14</v>
      </c>
      <c r="M347" s="51">
        <v>4.78</v>
      </c>
      <c r="N347" s="40"/>
      <c r="O347" s="40"/>
      <c r="P347" s="40"/>
      <c r="R347" s="22"/>
      <c r="S347" s="22"/>
      <c r="T347" s="22"/>
      <c r="U347" s="52">
        <f t="shared" si="281"/>
        <v>0.19598730034264319</v>
      </c>
      <c r="V347" s="52">
        <f t="shared" si="282"/>
        <v>26.569149290467056</v>
      </c>
      <c r="W347" s="52">
        <f t="shared" si="283"/>
        <v>0.16204456691401831</v>
      </c>
      <c r="X347" s="247">
        <f>W347+V347+SUM($U$335:U347)</f>
        <v>27.527418126323159</v>
      </c>
      <c r="Y347" s="104">
        <f>W347+V347+SUM($U$336:U347)-$X$336</f>
        <v>27.359541048559226</v>
      </c>
      <c r="Z347" s="42"/>
      <c r="AA347" s="1">
        <f t="shared" si="317"/>
        <v>0.11451726847318469</v>
      </c>
      <c r="AB347" s="41">
        <f t="shared" si="284"/>
        <v>0.13483248813507859</v>
      </c>
      <c r="AC347" s="48">
        <f t="shared" si="285"/>
        <v>18.278656322134001</v>
      </c>
      <c r="AD347" s="48">
        <f t="shared" si="286"/>
        <v>3.3065131747421903</v>
      </c>
      <c r="AE347" s="48">
        <f t="shared" si="287"/>
        <v>3.366175264082647</v>
      </c>
      <c r="AF347" s="48">
        <f t="shared" si="288"/>
        <v>3.3065131747421899</v>
      </c>
      <c r="AG347" s="238">
        <f t="shared" si="289"/>
        <v>5.9661992404084513E-2</v>
      </c>
      <c r="AH347" s="48">
        <f t="shared" si="290"/>
        <v>9.6936372439365825E-8</v>
      </c>
      <c r="AI347" s="48">
        <f>AE347+AC347+SUM($AB$335:AB347)</f>
        <v>22.482456560738875</v>
      </c>
      <c r="AJ347" s="48">
        <f>AE347+AC347+SUM($AB$336:AB347)-$AI$336</f>
        <v>18.539527077783543</v>
      </c>
      <c r="AK347" s="41">
        <f t="shared" si="318"/>
        <v>6.7611406751722863E-2</v>
      </c>
      <c r="AL347" s="89"/>
      <c r="AM347" s="25">
        <v>376.14049999999997</v>
      </c>
      <c r="AN347" s="25">
        <v>0.10677312395917607</v>
      </c>
      <c r="AQ347" s="25"/>
      <c r="AR347" s="25">
        <v>338.28250000000003</v>
      </c>
      <c r="AS347" s="25">
        <v>0.10253048327207671</v>
      </c>
      <c r="AV347" s="89">
        <f t="shared" si="291"/>
        <v>0</v>
      </c>
      <c r="AW347" s="86">
        <f t="shared" si="292"/>
        <v>5.126171057259532E-2</v>
      </c>
      <c r="AX347" s="86">
        <f t="shared" si="293"/>
        <v>3.3149135535100518</v>
      </c>
      <c r="AY347" s="86">
        <f t="shared" si="294"/>
        <v>0.342373492394972</v>
      </c>
      <c r="AZ347" s="86">
        <f t="shared" si="295"/>
        <v>22.140083068343902</v>
      </c>
      <c r="BA347" s="42">
        <f t="shared" si="313"/>
        <v>0.29729090575068445</v>
      </c>
      <c r="BB347" s="42">
        <f t="shared" si="314"/>
        <v>18.242236172032857</v>
      </c>
      <c r="BC347" s="89">
        <f t="shared" si="331"/>
        <v>4.6198418660898799E-2</v>
      </c>
      <c r="BD347" s="89">
        <f t="shared" si="331"/>
        <v>2.8634074403982126</v>
      </c>
      <c r="BE347" s="41">
        <f t="shared" si="320"/>
        <v>435.77322648638494</v>
      </c>
      <c r="BF347" s="89">
        <f t="shared" si="321"/>
        <v>0.42503404002511708</v>
      </c>
      <c r="BG347" s="89">
        <f t="shared" si="322"/>
        <v>0.57496595997488287</v>
      </c>
      <c r="BH347" s="89">
        <f t="shared" si="332"/>
        <v>1.2366815331566461</v>
      </c>
      <c r="BI347" s="89">
        <f t="shared" si="332"/>
        <v>1.6729243259024664</v>
      </c>
      <c r="BJ347" s="41">
        <f t="shared" si="323"/>
        <v>450.25856709831481</v>
      </c>
      <c r="BK347" s="89">
        <f t="shared" si="324"/>
        <v>0.40681807408349696</v>
      </c>
      <c r="BL347" s="89">
        <f t="shared" si="325"/>
        <v>0.59318192591650298</v>
      </c>
      <c r="BM347" s="89">
        <f t="shared" si="300"/>
        <v>0</v>
      </c>
      <c r="BN347" s="86">
        <f t="shared" si="301"/>
        <v>2.4008103139318854E-3</v>
      </c>
      <c r="BO347" s="86">
        <f t="shared" si="302"/>
        <v>0.15964375660008642</v>
      </c>
      <c r="BP347" s="86">
        <f t="shared" si="296"/>
        <v>0.40783909397381324</v>
      </c>
      <c r="BQ347" s="86">
        <f t="shared" si="297"/>
        <v>27.119579032349346</v>
      </c>
      <c r="BR347" s="86">
        <f t="shared" si="315"/>
        <v>0.40573016468991796</v>
      </c>
      <c r="BS347" s="86">
        <f t="shared" si="316"/>
        <v>26.953810883869306</v>
      </c>
      <c r="BT347" s="89">
        <f t="shared" si="303"/>
        <v>7.770185060748408E-2</v>
      </c>
      <c r="BU347" s="89">
        <f t="shared" si="303"/>
        <v>5.2844818683785917</v>
      </c>
      <c r="BV347" s="41">
        <f t="shared" si="304"/>
        <v>308.49130107579236</v>
      </c>
      <c r="BW347" s="89" t="e">
        <f t="shared" si="305"/>
        <v>#REF!</v>
      </c>
      <c r="BX347" s="42" t="e">
        <f t="shared" si="306"/>
        <v>#REF!</v>
      </c>
      <c r="BY347" s="89" t="e">
        <f t="shared" si="307"/>
        <v>#REF!</v>
      </c>
      <c r="BZ347" s="89" t="e">
        <f t="shared" si="307"/>
        <v>#REF!</v>
      </c>
      <c r="CA347" s="41">
        <f t="shared" si="308"/>
        <v>339.55025023829586</v>
      </c>
      <c r="CB347" s="89" t="e">
        <f t="shared" si="309"/>
        <v>#REF!</v>
      </c>
      <c r="CC347" s="89" t="e">
        <f t="shared" si="310"/>
        <v>#REF!</v>
      </c>
      <c r="CD347" s="41" t="e">
        <f t="shared" si="326"/>
        <v>#REF!</v>
      </c>
      <c r="CE347" s="41" t="e">
        <f t="shared" si="327"/>
        <v>#REF!</v>
      </c>
      <c r="CF347" s="42" t="e">
        <f t="shared" si="328"/>
        <v>#REF!</v>
      </c>
      <c r="CG347" s="42" t="e">
        <f t="shared" si="319"/>
        <v>#REF!</v>
      </c>
      <c r="CH347" s="42" t="e">
        <f t="shared" si="311"/>
        <v>#REF!</v>
      </c>
      <c r="CI347" s="89">
        <f t="shared" si="329"/>
        <v>10.997312377580798</v>
      </c>
      <c r="CJ347" s="89">
        <f t="shared" si="330"/>
        <v>7.5422147002027433</v>
      </c>
      <c r="CK347" s="42" t="e">
        <f t="shared" si="312"/>
        <v>#REF!</v>
      </c>
      <c r="CM347" s="89" t="e">
        <f t="shared" si="298"/>
        <v>#REF!</v>
      </c>
      <c r="CN347" s="89">
        <f t="shared" si="299"/>
        <v>0.1335413596235405</v>
      </c>
    </row>
    <row r="348" spans="4:92" ht="14.4" x14ac:dyDescent="0.3">
      <c r="D348" s="47"/>
      <c r="E348" s="32">
        <v>41709.543749999997</v>
      </c>
      <c r="F348" s="21">
        <f t="shared" si="279"/>
        <v>1826.0555555555547</v>
      </c>
      <c r="G348" s="21">
        <f t="shared" si="280"/>
        <v>300.08194444444234</v>
      </c>
      <c r="H348" s="21"/>
      <c r="I348" s="21">
        <v>1110</v>
      </c>
      <c r="J348" s="21">
        <v>27939</v>
      </c>
      <c r="K348" s="21">
        <v>42840</v>
      </c>
      <c r="L348" s="21">
        <v>19</v>
      </c>
      <c r="M348" s="51">
        <v>4.78</v>
      </c>
      <c r="N348" s="40"/>
      <c r="O348" s="40"/>
      <c r="P348" s="40"/>
      <c r="R348" s="22"/>
      <c r="S348" s="22"/>
      <c r="T348" s="22"/>
      <c r="U348" s="52">
        <f t="shared" si="281"/>
        <v>0.21320469448729484</v>
      </c>
      <c r="V348" s="52">
        <f t="shared" si="282"/>
        <v>28.903236828906042</v>
      </c>
      <c r="W348" s="52">
        <f t="shared" si="283"/>
        <v>0.1762801075469079</v>
      </c>
      <c r="X348" s="247">
        <f>W348+V348+SUM($U$335:U348)</f>
        <v>30.088945899882329</v>
      </c>
      <c r="Y348" s="104">
        <f>W348+V348+SUM($U$336:U348)-$X$336</f>
        <v>29.921068822118396</v>
      </c>
      <c r="Z348" s="42"/>
      <c r="AA348" s="1">
        <f t="shared" si="317"/>
        <v>9.502180612648442E-2</v>
      </c>
      <c r="AB348" s="41">
        <f t="shared" si="284"/>
        <v>0.13904589073950818</v>
      </c>
      <c r="AC348" s="48">
        <f t="shared" si="285"/>
        <v>18.849849060756444</v>
      </c>
      <c r="AD348" s="48">
        <f t="shared" si="286"/>
        <v>3.4098389489286198</v>
      </c>
      <c r="AE348" s="48">
        <f t="shared" si="287"/>
        <v>3.4713654287145093</v>
      </c>
      <c r="AF348" s="48">
        <f t="shared" si="288"/>
        <v>3.4098389489286207</v>
      </c>
      <c r="AG348" s="238">
        <f t="shared" si="289"/>
        <v>6.1526379820335368E-2</v>
      </c>
      <c r="AH348" s="48">
        <f t="shared" si="290"/>
        <v>9.9965553089735573E-8</v>
      </c>
      <c r="AI348" s="48">
        <f>AE348+AC348+SUM($AB$335:AB348)</f>
        <v>23.297885354732689</v>
      </c>
      <c r="AJ348" s="48">
        <f>AE348+AC348+SUM($AB$336:AB348)-$AI$336</f>
        <v>19.354955871777356</v>
      </c>
      <c r="AK348" s="41">
        <f t="shared" si="318"/>
        <v>5.0179255573187115E-2</v>
      </c>
      <c r="AL348" s="89"/>
      <c r="AM348" s="25">
        <v>377.29849999999999</v>
      </c>
      <c r="AN348" s="25">
        <v>1.0606601717788567E-2</v>
      </c>
      <c r="AQ348" s="25"/>
      <c r="AR348" s="25">
        <v>336.94</v>
      </c>
      <c r="AS348" s="25">
        <v>0.2036467529817334</v>
      </c>
      <c r="AV348" s="89">
        <f t="shared" si="291"/>
        <v>0</v>
      </c>
      <c r="AW348" s="86">
        <f t="shared" si="292"/>
        <v>5.2907402079432633E-2</v>
      </c>
      <c r="AX348" s="86">
        <f t="shared" si="293"/>
        <v>3.4184580266350766</v>
      </c>
      <c r="AY348" s="86">
        <f t="shared" si="294"/>
        <v>0.35508522896128114</v>
      </c>
      <c r="AZ348" s="86">
        <f t="shared" si="295"/>
        <v>22.942800125771406</v>
      </c>
      <c r="BA348" s="42">
        <f t="shared" si="313"/>
        <v>0.31000264231699359</v>
      </c>
      <c r="BB348" s="42">
        <f t="shared" si="314"/>
        <v>19.044953229460361</v>
      </c>
      <c r="BC348" s="89">
        <f t="shared" si="331"/>
        <v>1.271173656630914E-2</v>
      </c>
      <c r="BD348" s="89">
        <f t="shared" si="331"/>
        <v>0.80271705742750399</v>
      </c>
      <c r="BE348" s="41">
        <f t="shared" si="320"/>
        <v>409.23779412102635</v>
      </c>
      <c r="BF348" s="89">
        <f t="shared" si="321"/>
        <v>0.4584035371714556</v>
      </c>
      <c r="BG348" s="89">
        <f t="shared" si="322"/>
        <v>0.54159646282854434</v>
      </c>
      <c r="BH348" s="89">
        <f t="shared" si="332"/>
        <v>0.37379544347821836</v>
      </c>
      <c r="BI348" s="89">
        <f t="shared" si="332"/>
        <v>0.44163335051559521</v>
      </c>
      <c r="BJ348" s="41">
        <f t="shared" si="323"/>
        <v>448.52960122578156</v>
      </c>
      <c r="BK348" s="89">
        <f t="shared" si="324"/>
        <v>0.40899232626658688</v>
      </c>
      <c r="BL348" s="89">
        <f t="shared" si="325"/>
        <v>0.59100767373341312</v>
      </c>
      <c r="BM348" s="89">
        <f t="shared" si="300"/>
        <v>0</v>
      </c>
      <c r="BN348" s="86">
        <f t="shared" si="301"/>
        <v>2.6091392223046039E-3</v>
      </c>
      <c r="BO348" s="86">
        <f t="shared" si="302"/>
        <v>0.1736709683246033</v>
      </c>
      <c r="BP348" s="86">
        <f t="shared" si="296"/>
        <v>0.44534944979140018</v>
      </c>
      <c r="BQ348" s="86">
        <f t="shared" si="297"/>
        <v>29.643596450090929</v>
      </c>
      <c r="BR348" s="86">
        <f t="shared" si="315"/>
        <v>0.4432405205075049</v>
      </c>
      <c r="BS348" s="86">
        <f t="shared" si="316"/>
        <v>29.477828301610888</v>
      </c>
      <c r="BT348" s="89">
        <f t="shared" si="303"/>
        <v>3.7510355817586938E-2</v>
      </c>
      <c r="BU348" s="89">
        <f t="shared" si="303"/>
        <v>2.5240174177415824</v>
      </c>
      <c r="BV348" s="41">
        <f t="shared" ref="BV348:BV353" si="333">1000*((BT348/BU348)/0.0112372-1)</f>
        <v>322.51536307197972</v>
      </c>
      <c r="BW348" s="89" t="e">
        <f t="shared" si="305"/>
        <v>#REF!</v>
      </c>
      <c r="BX348" s="42" t="e">
        <f t="shared" si="306"/>
        <v>#REF!</v>
      </c>
      <c r="BY348" s="89" t="e">
        <f t="shared" si="307"/>
        <v>#REF!</v>
      </c>
      <c r="BZ348" s="89" t="e">
        <f t="shared" si="307"/>
        <v>#REF!</v>
      </c>
      <c r="CA348" s="41">
        <f t="shared" si="308"/>
        <v>338.09165052473776</v>
      </c>
      <c r="CB348" s="89" t="e">
        <f t="shared" si="309"/>
        <v>#REF!</v>
      </c>
      <c r="CC348" s="89" t="e">
        <f t="shared" si="310"/>
        <v>#REF!</v>
      </c>
      <c r="CD348" s="41" t="e">
        <f t="shared" si="326"/>
        <v>#REF!</v>
      </c>
      <c r="CE348" s="41" t="e">
        <f t="shared" si="327"/>
        <v>#REF!</v>
      </c>
      <c r="CF348" s="42" t="e">
        <f t="shared" si="328"/>
        <v>#REF!</v>
      </c>
      <c r="CG348" s="42" t="e">
        <f t="shared" si="319"/>
        <v>#REF!</v>
      </c>
      <c r="CH348" s="42" t="e">
        <f t="shared" si="311"/>
        <v>#REF!</v>
      </c>
      <c r="CI348" s="89">
        <f t="shared" si="329"/>
        <v>11.438927444992</v>
      </c>
      <c r="CJ348" s="89">
        <f t="shared" si="330"/>
        <v>7.9160284267853562</v>
      </c>
      <c r="CK348" s="42" t="e">
        <f t="shared" si="312"/>
        <v>#REF!</v>
      </c>
      <c r="CM348" s="89" t="e">
        <f t="shared" si="298"/>
        <v>#REF!</v>
      </c>
      <c r="CN348" s="89">
        <f t="shared" si="299"/>
        <v>0.13890393135993656</v>
      </c>
    </row>
    <row r="349" spans="4:92" ht="14.4" x14ac:dyDescent="0.3">
      <c r="D349" s="47"/>
      <c r="E349" s="32">
        <v>41772.590277777781</v>
      </c>
      <c r="F349" s="21">
        <f t="shared" si="279"/>
        <v>1889.1020833333387</v>
      </c>
      <c r="G349" s="21">
        <f t="shared" si="280"/>
        <v>363.12847222222626</v>
      </c>
      <c r="H349" s="21"/>
      <c r="I349" s="21">
        <v>1113</v>
      </c>
      <c r="J349" s="21">
        <v>30015</v>
      </c>
      <c r="K349" s="21">
        <v>43885</v>
      </c>
      <c r="L349" s="21">
        <v>4</v>
      </c>
      <c r="M349" s="51">
        <v>4.78</v>
      </c>
      <c r="N349" s="40"/>
      <c r="O349" s="40"/>
      <c r="P349" s="40"/>
      <c r="R349" s="22"/>
      <c r="S349" s="22"/>
      <c r="T349" s="22"/>
      <c r="U349" s="52">
        <f t="shared" si="281"/>
        <v>0.21899570081764333</v>
      </c>
      <c r="V349" s="52">
        <f t="shared" si="282"/>
        <v>29.688298470471963</v>
      </c>
      <c r="W349" s="52">
        <f t="shared" si="283"/>
        <v>0.18106817856557622</v>
      </c>
      <c r="X349" s="247">
        <f>W349+V349+SUM($U$335:U349)</f>
        <v>31.09779131328456</v>
      </c>
      <c r="Y349" s="104">
        <f>W349+V349+SUM($U$336:U349)-$X$336</f>
        <v>30.929914235520627</v>
      </c>
      <c r="Z349" s="42"/>
      <c r="AA349" s="1">
        <f t="shared" si="317"/>
        <v>5.6412773293441486E-2</v>
      </c>
      <c r="AB349" s="41">
        <f t="shared" si="284"/>
        <v>0.14978138225000717</v>
      </c>
      <c r="AC349" s="48">
        <f t="shared" si="285"/>
        <v>20.305213138685563</v>
      </c>
      <c r="AD349" s="48">
        <f t="shared" si="286"/>
        <v>3.673106686606471</v>
      </c>
      <c r="AE349" s="48">
        <f t="shared" si="287"/>
        <v>3.7393835189407114</v>
      </c>
      <c r="AF349" s="48">
        <f t="shared" si="288"/>
        <v>3.673106686606471</v>
      </c>
      <c r="AG349" s="238">
        <f t="shared" si="289"/>
        <v>6.6276724650520744E-2</v>
      </c>
      <c r="AH349" s="48">
        <f t="shared" si="290"/>
        <v>1.0768371966646459E-7</v>
      </c>
      <c r="AI349" s="48">
        <f>AE349+AC349+SUM($AB$335:AB349)</f>
        <v>25.171048905138019</v>
      </c>
      <c r="AJ349" s="48">
        <f>AE349+AC349+SUM($AB$336:AB349)-$AI$336</f>
        <v>21.228119422182687</v>
      </c>
      <c r="AK349" s="41">
        <f t="shared" si="318"/>
        <v>3.4364468522981972E-2</v>
      </c>
      <c r="AL349" s="89"/>
      <c r="AM349" s="25">
        <v>373.5865</v>
      </c>
      <c r="AN349" s="25">
        <v>2.8991378028686392E-2</v>
      </c>
      <c r="AQ349" s="25"/>
      <c r="AR349" s="25">
        <v>331.75</v>
      </c>
      <c r="AS349" s="25">
        <v>4.5254833995913964E-2</v>
      </c>
      <c r="AV349" s="89">
        <f t="shared" si="291"/>
        <v>0</v>
      </c>
      <c r="AW349" s="86">
        <f t="shared" si="292"/>
        <v>5.6841023771301319E-2</v>
      </c>
      <c r="AX349" s="86">
        <f t="shared" si="293"/>
        <v>3.6825424951694101</v>
      </c>
      <c r="AY349" s="86">
        <f t="shared" si="294"/>
        <v>0.38261606008544397</v>
      </c>
      <c r="AZ349" s="86">
        <f t="shared" si="295"/>
        <v>24.788432845052576</v>
      </c>
      <c r="BA349" s="42">
        <f t="shared" si="313"/>
        <v>0.33753347344115642</v>
      </c>
      <c r="BB349" s="42">
        <f t="shared" si="314"/>
        <v>20.890585948741531</v>
      </c>
      <c r="BC349" s="89">
        <f t="shared" si="331"/>
        <v>2.7530831124162825E-2</v>
      </c>
      <c r="BD349" s="89">
        <f t="shared" si="331"/>
        <v>1.8456327192811699</v>
      </c>
      <c r="BE349" s="41">
        <f t="shared" si="320"/>
        <v>327.44315133849966</v>
      </c>
      <c r="BF349" s="89">
        <f t="shared" si="321"/>
        <v>0.56126397152716401</v>
      </c>
      <c r="BG349" s="89">
        <f t="shared" si="322"/>
        <v>0.43873602847283599</v>
      </c>
      <c r="BH349" s="89">
        <f>BF349*($AJ349-$AJ348)</f>
        <v>1.0513392136204187</v>
      </c>
      <c r="BI349" s="89">
        <f t="shared" si="332"/>
        <v>0.82182433678491151</v>
      </c>
      <c r="BJ349" s="41">
        <f t="shared" ref="BJ349:BJ361" si="334">1000*((BA349/BB349)/0.0112372-1)</f>
        <v>437.83190637308979</v>
      </c>
      <c r="BK349" s="89">
        <f t="shared" si="324"/>
        <v>0.42244515767118546</v>
      </c>
      <c r="BL349" s="89">
        <f t="shared" si="325"/>
        <v>0.5775548423288146</v>
      </c>
      <c r="BM349" s="89">
        <f t="shared" si="300"/>
        <v>0</v>
      </c>
      <c r="BN349" s="86">
        <f t="shared" si="301"/>
        <v>2.669757542625661E-3</v>
      </c>
      <c r="BO349" s="86">
        <f t="shared" si="302"/>
        <v>0.17839842102295056</v>
      </c>
      <c r="BP349" s="86">
        <f t="shared" si="296"/>
        <v>0.45852100338863322</v>
      </c>
      <c r="BQ349" s="86">
        <f t="shared" si="297"/>
        <v>30.639270309895927</v>
      </c>
      <c r="BR349" s="86">
        <f t="shared" si="315"/>
        <v>0.45641207410473794</v>
      </c>
      <c r="BS349" s="86">
        <f t="shared" si="316"/>
        <v>30.473502161415887</v>
      </c>
      <c r="BT349" s="89">
        <f t="shared" si="303"/>
        <v>1.3171553597233043E-2</v>
      </c>
      <c r="BU349" s="89">
        <f t="shared" si="303"/>
        <v>0.99567385980499878</v>
      </c>
      <c r="BV349" s="41">
        <f t="shared" si="333"/>
        <v>177.23126471241346</v>
      </c>
      <c r="BW349" s="89" t="e">
        <f t="shared" si="305"/>
        <v>#REF!</v>
      </c>
      <c r="BX349" s="42" t="e">
        <f t="shared" si="306"/>
        <v>#REF!</v>
      </c>
      <c r="BY349" s="89" t="e">
        <f t="shared" si="307"/>
        <v>#REF!</v>
      </c>
      <c r="BZ349" s="89" t="e">
        <f t="shared" si="307"/>
        <v>#REF!</v>
      </c>
      <c r="CA349" s="41">
        <f t="shared" ref="CA349:CA361" si="335">1000*((BR349/BS349/0.0112372-1))</f>
        <v>332.83578986313398</v>
      </c>
      <c r="CB349" s="89" t="e">
        <f t="shared" si="309"/>
        <v>#REF!</v>
      </c>
      <c r="CC349" s="89" t="e">
        <f t="shared" ref="CC349:CC361" si="336">1-CB349</f>
        <v>#REF!</v>
      </c>
      <c r="CD349" s="41" t="e">
        <f t="shared" si="326"/>
        <v>#REF!</v>
      </c>
      <c r="CE349" s="41" t="e">
        <f t="shared" si="327"/>
        <v>#REF!</v>
      </c>
      <c r="CF349" s="42" t="e">
        <f t="shared" si="328"/>
        <v>#REF!</v>
      </c>
      <c r="CG349" s="42" t="e">
        <f t="shared" si="319"/>
        <v>#REF!</v>
      </c>
      <c r="CH349" s="42" t="e">
        <f t="shared" si="311"/>
        <v>#REF!</v>
      </c>
      <c r="CI349" s="89">
        <f t="shared" si="329"/>
        <v>12.260403165815969</v>
      </c>
      <c r="CJ349" s="89">
        <f t="shared" si="330"/>
        <v>8.9677162563667192</v>
      </c>
      <c r="CK349" s="42" t="e">
        <f t="shared" si="312"/>
        <v>#REF!</v>
      </c>
      <c r="CM349" s="89" t="e">
        <f t="shared" si="298"/>
        <v>#REF!</v>
      </c>
      <c r="CN349" s="89">
        <f t="shared" si="299"/>
        <v>0.14887918539384018</v>
      </c>
    </row>
    <row r="350" spans="4:92" ht="14.4" x14ac:dyDescent="0.3">
      <c r="D350" s="47"/>
      <c r="E350" s="32">
        <v>42073.504166666666</v>
      </c>
      <c r="F350" s="21">
        <f t="shared" si="279"/>
        <v>2190.0159722222234</v>
      </c>
      <c r="G350" s="21">
        <f t="shared" si="280"/>
        <v>664.04236111111095</v>
      </c>
      <c r="H350" s="21"/>
      <c r="I350" s="21">
        <v>1127</v>
      </c>
      <c r="J350" s="21">
        <v>31927</v>
      </c>
      <c r="K350" s="21">
        <v>44749</v>
      </c>
      <c r="L350" s="21">
        <v>9</v>
      </c>
      <c r="M350" s="51">
        <v>4.78</v>
      </c>
      <c r="N350" s="40"/>
      <c r="O350" s="40"/>
      <c r="P350" s="40"/>
      <c r="R350" s="22"/>
      <c r="S350" s="22"/>
      <c r="T350" s="22"/>
      <c r="U350" s="52">
        <f t="shared" si="281"/>
        <v>0.22611614506440633</v>
      </c>
      <c r="V350" s="52">
        <f t="shared" si="282"/>
        <v>30.653586251241148</v>
      </c>
      <c r="W350" s="52">
        <f t="shared" si="283"/>
        <v>0.18695544423118263</v>
      </c>
      <c r="X350" s="247">
        <f>W350+V350+SUM($U$335:U350)</f>
        <v>32.295082504783757</v>
      </c>
      <c r="Y350" s="104">
        <f>W350+V350+SUM($U$336:U350)-$X$336</f>
        <v>32.127205427019824</v>
      </c>
      <c r="Z350" s="42"/>
      <c r="AA350" s="1">
        <f t="shared" si="317"/>
        <v>8.9922537792909204E-3</v>
      </c>
      <c r="AB350" s="41">
        <f t="shared" si="284"/>
        <v>0.1613267372113634</v>
      </c>
      <c r="AC350" s="48">
        <f t="shared" si="285"/>
        <v>21.870366896318938</v>
      </c>
      <c r="AD350" s="48">
        <f t="shared" si="286"/>
        <v>3.9562348022024314</v>
      </c>
      <c r="AE350" s="48">
        <f t="shared" si="287"/>
        <v>4.0276203439337843</v>
      </c>
      <c r="AF350" s="48">
        <f t="shared" si="288"/>
        <v>3.9562348022024314</v>
      </c>
      <c r="AG350" s="238">
        <f t="shared" si="289"/>
        <v>7.1385425747223938E-2</v>
      </c>
      <c r="AH350" s="48">
        <f t="shared" si="290"/>
        <v>1.1598412889244802E-7</v>
      </c>
      <c r="AI350" s="48">
        <f>AE350+AC350+SUM($AB$335:AB350)</f>
        <v>27.185766224975829</v>
      </c>
      <c r="AJ350" s="48">
        <f>AE350+AC350+SUM($AB$336:AB350)-$AI$336</f>
        <v>23.242836742020497</v>
      </c>
      <c r="AK350" s="41">
        <f t="shared" si="318"/>
        <v>1.084319844596403E-2</v>
      </c>
      <c r="AL350" s="89"/>
      <c r="AM350" s="25">
        <v>316.68400000000003</v>
      </c>
      <c r="AN350" s="25">
        <v>0.75258952955778247</v>
      </c>
      <c r="AQ350" s="25"/>
      <c r="AR350" s="25">
        <v>293.3193333333333</v>
      </c>
      <c r="AS350" s="25">
        <v>0.36694444023886247</v>
      </c>
      <c r="AV350" s="89">
        <f t="shared" si="291"/>
        <v>0</v>
      </c>
      <c r="AW350" s="86">
        <f t="shared" si="292"/>
        <v>5.8723173248179529E-2</v>
      </c>
      <c r="AX350" s="86">
        <f t="shared" si="293"/>
        <v>3.9688971706856049</v>
      </c>
      <c r="AY350" s="86">
        <f t="shared" si="294"/>
        <v>0.39637163475903059</v>
      </c>
      <c r="AZ350" s="86">
        <f t="shared" si="295"/>
        <v>26.789394590216801</v>
      </c>
      <c r="BA350" s="42">
        <f t="shared" si="313"/>
        <v>0.35128904811474304</v>
      </c>
      <c r="BB350" s="42">
        <f t="shared" si="314"/>
        <v>22.891547693905757</v>
      </c>
      <c r="BC350" s="89">
        <f t="shared" si="331"/>
        <v>1.3755574673586624E-2</v>
      </c>
      <c r="BD350" s="89">
        <f t="shared" si="331"/>
        <v>2.0009617451642256</v>
      </c>
      <c r="BE350" s="41">
        <f t="shared" si="320"/>
        <v>-388.23892187717178</v>
      </c>
      <c r="BF350" s="89">
        <f t="shared" si="321"/>
        <v>1.4612662993970262</v>
      </c>
      <c r="BG350" s="89">
        <f t="shared" si="322"/>
        <v>-0.46126629939702624</v>
      </c>
      <c r="BH350" s="89">
        <f>BF350*($AJ350-$AJ349)</f>
        <v>2.9440385222904921</v>
      </c>
      <c r="BI350" s="89">
        <f t="shared" si="332"/>
        <v>-0.92932120245268179</v>
      </c>
      <c r="BJ350" s="41">
        <f t="shared" si="334"/>
        <v>365.62463807357881</v>
      </c>
      <c r="BK350" s="89">
        <f t="shared" si="324"/>
        <v>0.51324903831987656</v>
      </c>
      <c r="BL350" s="89">
        <f t="shared" si="325"/>
        <v>0.48675096168012344</v>
      </c>
      <c r="BM350" s="89">
        <f t="shared" si="300"/>
        <v>0</v>
      </c>
      <c r="BN350" s="86">
        <f t="shared" si="301"/>
        <v>2.678154919732239E-3</v>
      </c>
      <c r="BO350" s="86">
        <f t="shared" si="302"/>
        <v>0.18427728931145038</v>
      </c>
      <c r="BP350" s="86">
        <f t="shared" si="296"/>
        <v>0.46263019752659951</v>
      </c>
      <c r="BQ350" s="86">
        <f t="shared" si="297"/>
        <v>31.832452307257157</v>
      </c>
      <c r="BR350" s="86">
        <f t="shared" si="315"/>
        <v>0.46052126824270423</v>
      </c>
      <c r="BS350" s="86">
        <f t="shared" si="316"/>
        <v>31.666684158777116</v>
      </c>
      <c r="BT350" s="89">
        <f t="shared" si="303"/>
        <v>4.1091941379662877E-3</v>
      </c>
      <c r="BU350" s="89">
        <f t="shared" si="303"/>
        <v>1.1931819973612292</v>
      </c>
      <c r="BV350" s="41">
        <f t="shared" si="333"/>
        <v>-693.52725569798076</v>
      </c>
      <c r="BW350" s="89" t="e">
        <f t="shared" si="305"/>
        <v>#REF!</v>
      </c>
      <c r="BX350" s="42" t="e">
        <f t="shared" si="306"/>
        <v>#REF!</v>
      </c>
      <c r="BY350" s="89" t="e">
        <f t="shared" si="307"/>
        <v>#REF!</v>
      </c>
      <c r="BZ350" s="89" t="e">
        <f t="shared" si="307"/>
        <v>#REF!</v>
      </c>
      <c r="CA350" s="41">
        <f t="shared" si="335"/>
        <v>294.16303516043075</v>
      </c>
      <c r="CB350" s="89" t="e">
        <f t="shared" si="309"/>
        <v>#REF!</v>
      </c>
      <c r="CC350" s="89" t="e">
        <f t="shared" si="336"/>
        <v>#REF!</v>
      </c>
      <c r="CD350" s="41" t="e">
        <f t="shared" si="326"/>
        <v>#REF!</v>
      </c>
      <c r="CE350" s="41" t="e">
        <f t="shared" si="327"/>
        <v>#REF!</v>
      </c>
      <c r="CF350" s="42" t="e">
        <f t="shared" si="328"/>
        <v>#REF!</v>
      </c>
      <c r="CG350" s="42" t="e">
        <f t="shared" si="319"/>
        <v>#REF!</v>
      </c>
      <c r="CH350" s="42" t="e">
        <f t="shared" si="311"/>
        <v>#REF!</v>
      </c>
      <c r="CI350" s="89">
        <f t="shared" si="329"/>
        <v>11.313473136352584</v>
      </c>
      <c r="CJ350" s="89">
        <f t="shared" si="330"/>
        <v>11.929363605667913</v>
      </c>
      <c r="CK350" s="42" t="e">
        <f t="shared" si="312"/>
        <v>#REF!</v>
      </c>
      <c r="CM350" s="89" t="e">
        <f t="shared" si="298"/>
        <v>#REF!</v>
      </c>
      <c r="CN350" s="89">
        <f t="shared" si="299"/>
        <v>0.13738052833462175</v>
      </c>
    </row>
    <row r="351" spans="4:92" ht="14.4" x14ac:dyDescent="0.3">
      <c r="D351" s="94" t="s">
        <v>127</v>
      </c>
      <c r="E351" s="32">
        <v>42284.620138888888</v>
      </c>
      <c r="F351" s="21">
        <f t="shared" si="279"/>
        <v>2401.1319444444453</v>
      </c>
      <c r="G351" s="21">
        <f t="shared" si="280"/>
        <v>875.15833333333285</v>
      </c>
      <c r="H351" s="21"/>
      <c r="I351" s="21">
        <v>1141</v>
      </c>
      <c r="J351" s="21">
        <v>36800</v>
      </c>
      <c r="K351" s="21">
        <v>51562</v>
      </c>
      <c r="L351" s="21">
        <v>9</v>
      </c>
      <c r="M351" s="51">
        <v>4.78</v>
      </c>
      <c r="N351" s="40"/>
      <c r="O351" s="40"/>
      <c r="P351" s="40"/>
      <c r="R351" s="22"/>
      <c r="S351" s="22"/>
      <c r="T351" s="22"/>
      <c r="U351" s="52">
        <f t="shared" si="281"/>
        <v>0.26377869848025753</v>
      </c>
      <c r="V351" s="52">
        <f t="shared" si="282"/>
        <v>35.759335463646693</v>
      </c>
      <c r="W351" s="52">
        <f t="shared" si="283"/>
        <v>0.21809527903924325</v>
      </c>
      <c r="X351" s="247">
        <f>W351+V351+SUM($U$335:U351)</f>
        <v>37.695750250477623</v>
      </c>
      <c r="Y351" s="104">
        <f>W351+V351+SUM($U$336:U351)-$X$336</f>
        <v>37.52787317271369</v>
      </c>
      <c r="Z351" s="42"/>
      <c r="AA351" s="1">
        <f t="shared" si="317"/>
        <v>1.1706705178673286E-2</v>
      </c>
      <c r="AB351" s="41">
        <f t="shared" si="284"/>
        <v>0.18825988332635421</v>
      </c>
      <c r="AC351" s="48">
        <f t="shared" si="285"/>
        <v>25.521576840739268</v>
      </c>
      <c r="AD351" s="48">
        <f t="shared" si="286"/>
        <v>4.6167195540469281</v>
      </c>
      <c r="AE351" s="48">
        <f t="shared" si="287"/>
        <v>4.7000227559205632</v>
      </c>
      <c r="AF351" s="48">
        <f t="shared" si="288"/>
        <v>4.6167195540469281</v>
      </c>
      <c r="AG351" s="238">
        <f t="shared" si="289"/>
        <v>8.3303066526209335E-2</v>
      </c>
      <c r="AH351" s="48">
        <f t="shared" si="290"/>
        <v>1.3534742566815566E-7</v>
      </c>
      <c r="AI351" s="48">
        <f>AE351+AC351+SUM($AB$335:AB351)</f>
        <v>31.697638464709293</v>
      </c>
      <c r="AJ351" s="48">
        <f>AE351+AC351+SUM($AB$336:AB351)-$AI$336</f>
        <v>27.754708981753961</v>
      </c>
      <c r="AK351" s="41">
        <f t="shared" si="318"/>
        <v>1.3030531026384936E-2</v>
      </c>
      <c r="AL351" s="89"/>
      <c r="AM351" s="25">
        <v>286.27250000000004</v>
      </c>
      <c r="AN351" s="25">
        <v>0.38537319574667966</v>
      </c>
      <c r="AQ351" s="25"/>
      <c r="AR351" s="25">
        <v>272.17599999999999</v>
      </c>
      <c r="AS351" s="25">
        <v>0.17253405460953752</v>
      </c>
      <c r="AV351" s="89">
        <f t="shared" si="291"/>
        <v>0</v>
      </c>
      <c r="AW351" s="86">
        <f t="shared" si="292"/>
        <v>6.6966662277521877E-2</v>
      </c>
      <c r="AX351" s="86">
        <f t="shared" si="293"/>
        <v>4.6330560936430416</v>
      </c>
      <c r="AY351" s="86">
        <f t="shared" si="294"/>
        <v>0.45163293036980573</v>
      </c>
      <c r="AZ351" s="86">
        <f t="shared" si="295"/>
        <v>31.246005534339488</v>
      </c>
      <c r="BA351" s="42">
        <f t="shared" si="313"/>
        <v>0.40655034372551818</v>
      </c>
      <c r="BB351" s="42">
        <f t="shared" si="314"/>
        <v>27.348158638028444</v>
      </c>
      <c r="BC351" s="89">
        <f t="shared" si="331"/>
        <v>5.5261295610775141E-2</v>
      </c>
      <c r="BD351" s="89">
        <f t="shared" si="331"/>
        <v>4.4566109441226871</v>
      </c>
      <c r="BE351" s="41">
        <f t="shared" si="320"/>
        <v>103.46415442188773</v>
      </c>
      <c r="BF351" s="89">
        <f t="shared" si="321"/>
        <v>0.84292761263692328</v>
      </c>
      <c r="BG351" s="89">
        <f t="shared" si="322"/>
        <v>0.15707238736307672</v>
      </c>
      <c r="BH351" s="89">
        <f>BF351*($AJ351-$AJ350)</f>
        <v>3.8031816955613365</v>
      </c>
      <c r="BI351" s="89">
        <f t="shared" si="332"/>
        <v>0.70869054417212718</v>
      </c>
      <c r="BJ351" s="41">
        <f t="shared" si="334"/>
        <v>322.90339690986849</v>
      </c>
      <c r="BK351" s="89">
        <f t="shared" si="324"/>
        <v>0.5669729164716244</v>
      </c>
      <c r="BL351" s="89">
        <f t="shared" si="325"/>
        <v>0.4330270835283756</v>
      </c>
      <c r="BM351" s="89">
        <f t="shared" si="300"/>
        <v>0</v>
      </c>
      <c r="BN351" s="86">
        <f t="shared" si="301"/>
        <v>3.0738805775543223E-3</v>
      </c>
      <c r="BO351" s="86">
        <f t="shared" si="302"/>
        <v>0.21502139846168894</v>
      </c>
      <c r="BP351" s="86">
        <f t="shared" si="296"/>
        <v>0.53129180540598508</v>
      </c>
      <c r="BQ351" s="86">
        <f t="shared" si="297"/>
        <v>37.164458445071638</v>
      </c>
      <c r="BR351" s="86">
        <f t="shared" si="315"/>
        <v>0.52918287612208981</v>
      </c>
      <c r="BS351" s="86">
        <f t="shared" si="316"/>
        <v>36.998690296591597</v>
      </c>
      <c r="BT351" s="89">
        <f t="shared" si="303"/>
        <v>6.8661607879385578E-2</v>
      </c>
      <c r="BU351" s="89">
        <f t="shared" si="303"/>
        <v>5.3320061378144814</v>
      </c>
      <c r="BV351" s="41">
        <f t="shared" si="333"/>
        <v>145.94881035433116</v>
      </c>
      <c r="BW351" s="89" t="e">
        <f t="shared" si="305"/>
        <v>#REF!</v>
      </c>
      <c r="BX351" s="42" t="e">
        <f t="shared" si="306"/>
        <v>#REF!</v>
      </c>
      <c r="BY351" s="89" t="e">
        <f t="shared" si="307"/>
        <v>#REF!</v>
      </c>
      <c r="BZ351" s="89" t="e">
        <f t="shared" si="307"/>
        <v>#REF!</v>
      </c>
      <c r="CA351" s="41">
        <f t="shared" si="335"/>
        <v>272.80338296619266</v>
      </c>
      <c r="CB351" s="89" t="e">
        <f t="shared" si="309"/>
        <v>#REF!</v>
      </c>
      <c r="CC351" s="89" t="e">
        <f t="shared" si="336"/>
        <v>#REF!</v>
      </c>
      <c r="CD351" s="41" t="e">
        <f t="shared" si="326"/>
        <v>#REF!</v>
      </c>
      <c r="CE351" s="41" t="e">
        <f t="shared" si="327"/>
        <v>#REF!</v>
      </c>
      <c r="CF351" s="42" t="e">
        <f t="shared" si="328"/>
        <v>#REF!</v>
      </c>
      <c r="CG351" s="42" t="e">
        <f t="shared" si="319"/>
        <v>#REF!</v>
      </c>
      <c r="CH351" s="42" t="e">
        <f t="shared" si="311"/>
        <v>#REF!</v>
      </c>
      <c r="CI351" s="89">
        <f t="shared" si="329"/>
        <v>12.018540684547729</v>
      </c>
      <c r="CJ351" s="89">
        <f t="shared" si="330"/>
        <v>15.736168297206232</v>
      </c>
      <c r="CK351" s="42" t="e">
        <f t="shared" si="312"/>
        <v>#REF!</v>
      </c>
      <c r="CM351" s="89" t="e">
        <f t="shared" si="298"/>
        <v>#REF!</v>
      </c>
      <c r="CN351" s="89">
        <f t="shared" si="299"/>
        <v>0.14594222739159879</v>
      </c>
    </row>
    <row r="352" spans="4:92" ht="14.4" x14ac:dyDescent="0.3">
      <c r="D352" s="47"/>
      <c r="E352" s="32">
        <v>42488.46875</v>
      </c>
      <c r="F352" s="21">
        <f t="shared" ref="F352:F358" si="337">E352-E$288</f>
        <v>2604.9805555555577</v>
      </c>
      <c r="G352" s="21">
        <f t="shared" ref="G352:G357" si="338">E352-E$336</f>
        <v>1079.0069444444453</v>
      </c>
      <c r="H352" s="21"/>
      <c r="I352" s="21">
        <v>1117</v>
      </c>
      <c r="J352" s="21">
        <v>50070</v>
      </c>
      <c r="K352" s="21">
        <v>65953</v>
      </c>
      <c r="L352" s="21">
        <v>9</v>
      </c>
      <c r="M352" s="51">
        <v>4.78</v>
      </c>
      <c r="N352" s="40"/>
      <c r="O352" s="40"/>
      <c r="P352" s="40"/>
      <c r="R352" s="22"/>
      <c r="S352" s="22"/>
      <c r="T352" s="22"/>
      <c r="U352" s="52">
        <f t="shared" si="281"/>
        <v>0.33030264410916088</v>
      </c>
      <c r="V352" s="52">
        <f t="shared" si="282"/>
        <v>44.777698590824663</v>
      </c>
      <c r="W352" s="52">
        <f t="shared" si="283"/>
        <v>0.27309804676960658</v>
      </c>
      <c r="X352" s="247">
        <f>W352+V352+SUM($U$335:U352)</f>
        <v>47.099418789495111</v>
      </c>
      <c r="Y352" s="104">
        <f>W352+V352+SUM($U$336:U352)-$X$336</f>
        <v>46.931541711731178</v>
      </c>
      <c r="Z352" s="42"/>
      <c r="AA352" s="1">
        <f t="shared" si="317"/>
        <v>2.1712208874303949E-2</v>
      </c>
      <c r="AB352" s="41">
        <f t="shared" si="284"/>
        <v>0.25075816703630899</v>
      </c>
      <c r="AC352" s="48">
        <f t="shared" si="285"/>
        <v>33.994198420732808</v>
      </c>
      <c r="AD352" s="48">
        <f t="shared" si="286"/>
        <v>6.149372413487689</v>
      </c>
      <c r="AE352" s="48">
        <f t="shared" si="287"/>
        <v>6.2603305095037003</v>
      </c>
      <c r="AF352" s="48">
        <f t="shared" si="288"/>
        <v>6.1493724134876908</v>
      </c>
      <c r="AG352" s="238">
        <f t="shared" si="289"/>
        <v>0.11095791573611243</v>
      </c>
      <c r="AH352" s="48">
        <f t="shared" si="290"/>
        <v>1.8027989699109021E-7</v>
      </c>
      <c r="AI352" s="48">
        <f>AE352+AC352+SUM($AB$335:AB352)</f>
        <v>41.981325965322277</v>
      </c>
      <c r="AJ352" s="48">
        <f>AE352+AC352+SUM($AB$336:AB352)-$AI$336</f>
        <v>38.038396482366949</v>
      </c>
      <c r="AK352" s="41">
        <f t="shared" si="318"/>
        <v>2.2403280129710323E-2</v>
      </c>
      <c r="AL352" s="89"/>
      <c r="AM352" s="25">
        <v>256.85500000000002</v>
      </c>
      <c r="AN352" s="25">
        <v>0.24890158697768755</v>
      </c>
      <c r="AQ352" s="25"/>
      <c r="AR352" s="25">
        <v>252.27699999999999</v>
      </c>
      <c r="AS352" s="25">
        <v>0.22768838354205015</v>
      </c>
      <c r="AV352" s="89">
        <f t="shared" si="291"/>
        <v>0</v>
      </c>
      <c r="AW352" s="86">
        <f t="shared" si="292"/>
        <v>8.7186589557855507E-2</v>
      </c>
      <c r="AX352" s="86">
        <f t="shared" si="293"/>
        <v>6.1731439199458453</v>
      </c>
      <c r="AY352" s="86">
        <f t="shared" si="294"/>
        <v>0.5846669964910951</v>
      </c>
      <c r="AZ352" s="86">
        <f t="shared" si="295"/>
        <v>41.396658968831183</v>
      </c>
      <c r="BA352" s="42">
        <f>AY352-$AY$336</f>
        <v>0.53958440984680756</v>
      </c>
      <c r="BB352" s="42">
        <f>AZ352-$AZ$336</f>
        <v>37.498812072520138</v>
      </c>
      <c r="BC352" s="89">
        <f>BA352-BA351</f>
        <v>0.13303406612128937</v>
      </c>
      <c r="BD352" s="89">
        <f>BB352-BB351</f>
        <v>10.150653434491694</v>
      </c>
      <c r="BE352" s="41">
        <f>1000*(((BC352)/((BD352))/0.0112372-1))</f>
        <v>166.30128602104733</v>
      </c>
      <c r="BF352" s="89">
        <f t="shared" si="321"/>
        <v>0.76390709943361723</v>
      </c>
      <c r="BG352" s="89">
        <f>1-BF352</f>
        <v>0.23609290056638277</v>
      </c>
      <c r="BH352" s="89">
        <f>BF352*($AJ352-$AJ351)</f>
        <v>7.8557818900750123</v>
      </c>
      <c r="BI352" s="89">
        <f>BG352*($AJ352-$AJ351)</f>
        <v>2.4279056105379757</v>
      </c>
      <c r="BJ352" s="41">
        <f t="shared" si="334"/>
        <v>280.51235391714499</v>
      </c>
      <c r="BK352" s="89">
        <f t="shared" si="324"/>
        <v>0.62028155560360587</v>
      </c>
      <c r="BL352" s="89">
        <f t="shared" ref="BL352:BL361" si="339">1-BK352</f>
        <v>0.37971844439639413</v>
      </c>
      <c r="BM352" s="89">
        <f t="shared" si="300"/>
        <v>0</v>
      </c>
      <c r="BN352" s="86">
        <f t="shared" si="301"/>
        <v>3.7897300902512273E-3</v>
      </c>
      <c r="BO352" s="86">
        <f t="shared" si="302"/>
        <v>0.26930831667935534</v>
      </c>
      <c r="BP352" s="86">
        <f t="shared" si="296"/>
        <v>0.65358975185375978</v>
      </c>
      <c r="BQ352" s="86">
        <f t="shared" si="297"/>
        <v>46.445829037641353</v>
      </c>
      <c r="BR352" s="86">
        <f>BP352-$BP$336</f>
        <v>0.6514808225698645</v>
      </c>
      <c r="BS352" s="86">
        <f>BQ352-$BQ$336</f>
        <v>46.280060889161312</v>
      </c>
      <c r="BT352" s="89">
        <f>BR352-BR351</f>
        <v>0.1222979464477747</v>
      </c>
      <c r="BU352" s="89">
        <f>BS352-BS351</f>
        <v>9.281370592569715</v>
      </c>
      <c r="BV352" s="41">
        <f t="shared" si="333"/>
        <v>172.59743638139668</v>
      </c>
      <c r="BW352" s="89" t="e">
        <f t="shared" si="305"/>
        <v>#REF!</v>
      </c>
      <c r="BX352" s="42" t="e">
        <f>1-BW352</f>
        <v>#REF!</v>
      </c>
      <c r="BY352" s="89" t="e">
        <f>BW352*($X352-$X351)</f>
        <v>#REF!</v>
      </c>
      <c r="BZ352" s="89" t="e">
        <f>BX352*($X352-$X351)</f>
        <v>#REF!</v>
      </c>
      <c r="CA352" s="41">
        <f t="shared" si="335"/>
        <v>252.70728741307403</v>
      </c>
      <c r="CB352" s="89" t="e">
        <f t="shared" si="309"/>
        <v>#REF!</v>
      </c>
      <c r="CC352" s="89" t="e">
        <f t="shared" si="336"/>
        <v>#REF!</v>
      </c>
      <c r="CD352" s="41" t="e">
        <f t="shared" ref="CD352:CD361" si="340">CK352+CJ352</f>
        <v>#REF!</v>
      </c>
      <c r="CE352" s="41" t="e">
        <f t="shared" ref="CE352:CE361" si="341">CH352+CI352</f>
        <v>#REF!</v>
      </c>
      <c r="CF352" s="42" t="e">
        <f t="shared" ref="CF352:CF361" si="342">CK352*13.49+CJ352</f>
        <v>#REF!</v>
      </c>
      <c r="CG352" s="42" t="e">
        <f t="shared" ref="CG352:CG361" si="343">CH352*13.49+CI352</f>
        <v>#REF!</v>
      </c>
      <c r="CH352" s="42" t="e">
        <f t="shared" si="311"/>
        <v>#REF!</v>
      </c>
      <c r="CI352" s="89">
        <f t="shared" si="329"/>
        <v>14.443880739617649</v>
      </c>
      <c r="CJ352" s="89">
        <f t="shared" si="330"/>
        <v>23.594515742749302</v>
      </c>
      <c r="CK352" s="42" t="e">
        <f t="shared" si="312"/>
        <v>#REF!</v>
      </c>
      <c r="CM352" s="89" t="e">
        <f t="shared" si="298"/>
        <v>#REF!</v>
      </c>
      <c r="CN352" s="89">
        <f t="shared" si="299"/>
        <v>0.17539335121015473</v>
      </c>
    </row>
    <row r="353" spans="4:92" ht="14.4" x14ac:dyDescent="0.3">
      <c r="D353" s="47"/>
      <c r="E353" s="32">
        <v>42600.442361111112</v>
      </c>
      <c r="F353" s="21">
        <f t="shared" si="337"/>
        <v>2716.9541666666701</v>
      </c>
      <c r="G353" s="21">
        <f t="shared" si="338"/>
        <v>1190.9805555555577</v>
      </c>
      <c r="H353" s="21"/>
      <c r="I353" s="21">
        <v>1115</v>
      </c>
      <c r="J353" s="21">
        <v>56373</v>
      </c>
      <c r="K353" s="21">
        <v>69433</v>
      </c>
      <c r="L353" s="21">
        <v>11</v>
      </c>
      <c r="M353" s="51">
        <v>4.78</v>
      </c>
      <c r="N353" s="40"/>
      <c r="O353" s="40"/>
      <c r="P353" s="40"/>
      <c r="R353" s="22"/>
      <c r="S353" s="22"/>
      <c r="T353" s="22"/>
      <c r="U353" s="52">
        <f t="shared" si="281"/>
        <v>0.34710839686020106</v>
      </c>
      <c r="V353" s="52">
        <f t="shared" si="282"/>
        <v>47.055981688762259</v>
      </c>
      <c r="W353" s="52">
        <f t="shared" si="283"/>
        <v>0.28699323753679035</v>
      </c>
      <c r="X353" s="247">
        <f>W353+V353+SUM($U$335:U353)</f>
        <v>49.738705475060094</v>
      </c>
      <c r="Y353" s="104">
        <f>W353+V353+SUM($U$336:U353)-$X$336</f>
        <v>49.570828397296161</v>
      </c>
      <c r="Z353" s="42"/>
      <c r="AA353" s="1">
        <f t="shared" ref="AA353:AA361" si="344">LINEST(Y350:Y353,F350:F353,TRUE,TRUE)</f>
        <v>3.4694185923151856E-2</v>
      </c>
      <c r="AB353" s="41">
        <f t="shared" si="284"/>
        <v>0.28181904362767146</v>
      </c>
      <c r="AC353" s="48">
        <f t="shared" si="285"/>
        <v>38.204986904506427</v>
      </c>
      <c r="AD353" s="48">
        <f t="shared" si="286"/>
        <v>6.9110819917125657</v>
      </c>
      <c r="AE353" s="48">
        <f t="shared" si="287"/>
        <v>7.0357842292171622</v>
      </c>
      <c r="AF353" s="48">
        <f t="shared" si="288"/>
        <v>6.9110819917125657</v>
      </c>
      <c r="AG353" s="238">
        <f t="shared" si="289"/>
        <v>0.12470203489381523</v>
      </c>
      <c r="AH353" s="48">
        <f t="shared" si="290"/>
        <v>2.0261078135878848E-7</v>
      </c>
      <c r="AI353" s="48">
        <f>AE353+AC353+SUM($AB$335:AB353)</f>
        <v>47.249387212437036</v>
      </c>
      <c r="AJ353" s="48">
        <f>AE353+AC353+SUM($AB$336:AB353)-$AI$336</f>
        <v>43.306457729481707</v>
      </c>
      <c r="AK353" s="41">
        <f t="shared" si="318"/>
        <v>3.8968970532730803E-2</v>
      </c>
      <c r="AL353" s="89"/>
      <c r="AM353" s="25">
        <v>239.05950000000001</v>
      </c>
      <c r="AN353" s="25">
        <v>8.9802561210678186E-2</v>
      </c>
      <c r="AQ353" s="25"/>
      <c r="AR353" s="25">
        <v>239.15800000000002</v>
      </c>
      <c r="AS353" s="25">
        <v>0.10606601717798615</v>
      </c>
      <c r="AV353" s="89">
        <f t="shared" si="291"/>
        <v>0</v>
      </c>
      <c r="AW353" s="86">
        <f t="shared" si="292"/>
        <v>9.6617894737591387E-2</v>
      </c>
      <c r="AX353" s="86">
        <f t="shared" si="293"/>
        <v>6.9391663344795713</v>
      </c>
      <c r="AY353" s="86">
        <f t="shared" si="294"/>
        <v>0.64884541244876681</v>
      </c>
      <c r="AZ353" s="86">
        <f t="shared" si="295"/>
        <v>46.600541799988271</v>
      </c>
      <c r="BA353" s="42">
        <f>AY353-$AY$336</f>
        <v>0.60376282580447926</v>
      </c>
      <c r="BB353" s="42">
        <f>AZ353-$AZ$336</f>
        <v>42.702694903677227</v>
      </c>
      <c r="BC353" s="89">
        <f>BA353-BA352</f>
        <v>6.4178415957671708E-2</v>
      </c>
      <c r="BD353" s="89">
        <f>BB353-BB352</f>
        <v>5.2038828311570882</v>
      </c>
      <c r="BE353" s="41">
        <f>1000*(((BC353)/((BD353))/0.0112372-1))</f>
        <v>97.497080441058642</v>
      </c>
      <c r="BF353" s="89">
        <f t="shared" si="321"/>
        <v>0.85043147597834801</v>
      </c>
      <c r="BG353" s="89">
        <f>1-BF353</f>
        <v>0.14956852402165199</v>
      </c>
      <c r="BH353" s="89">
        <f>BF353*($AJ353-$AJ352)</f>
        <v>4.4801251019281407</v>
      </c>
      <c r="BI353" s="89">
        <f>BG353*($AJ353-$AJ352)</f>
        <v>0.7879361451866177</v>
      </c>
      <c r="BJ353" s="41">
        <f t="shared" si="334"/>
        <v>258.20954512182203</v>
      </c>
      <c r="BK353" s="89">
        <f t="shared" si="324"/>
        <v>0.64832833864462558</v>
      </c>
      <c r="BL353" s="89">
        <f t="shared" si="339"/>
        <v>0.35167166135537442</v>
      </c>
      <c r="BM353" s="89">
        <f t="shared" si="300"/>
        <v>0</v>
      </c>
      <c r="BN353" s="86">
        <f t="shared" si="301"/>
        <v>3.9414023443174202E-3</v>
      </c>
      <c r="BO353" s="86">
        <f t="shared" si="302"/>
        <v>0.2830518351924729</v>
      </c>
      <c r="BP353" s="86">
        <f t="shared" si="296"/>
        <v>0.68308316964292481</v>
      </c>
      <c r="BQ353" s="86">
        <f t="shared" si="297"/>
        <v>49.055622305417167</v>
      </c>
      <c r="BR353" s="86">
        <f>BP353-$BP$336</f>
        <v>0.68097424035902954</v>
      </c>
      <c r="BS353" s="86">
        <f>BQ353-$BQ$336</f>
        <v>48.889854156937126</v>
      </c>
      <c r="BT353" s="89">
        <f>BR353-BR352</f>
        <v>2.9493417789165033E-2</v>
      </c>
      <c r="BU353" s="89">
        <f>BS353-BS352</f>
        <v>2.6097932677758138</v>
      </c>
      <c r="BV353" s="41">
        <f t="shared" si="333"/>
        <v>5.6824835028281839</v>
      </c>
      <c r="BW353" s="89" t="e">
        <f t="shared" si="305"/>
        <v>#REF!</v>
      </c>
      <c r="BX353" s="42" t="e">
        <f>1-BW353</f>
        <v>#REF!</v>
      </c>
      <c r="BY353" s="89" t="e">
        <f>BW353*($X353-$X352)</f>
        <v>#REF!</v>
      </c>
      <c r="BZ353" s="89" t="e">
        <f>BX353*($X353-$X352)</f>
        <v>#REF!</v>
      </c>
      <c r="CA353" s="41">
        <f t="shared" si="335"/>
        <v>239.52083633164588</v>
      </c>
      <c r="CB353" s="89" t="e">
        <f t="shared" si="309"/>
        <v>#REF!</v>
      </c>
      <c r="CC353" s="89" t="e">
        <f t="shared" si="336"/>
        <v>#REF!</v>
      </c>
      <c r="CD353" s="41" t="e">
        <f t="shared" si="340"/>
        <v>#REF!</v>
      </c>
      <c r="CE353" s="41" t="e">
        <f t="shared" si="341"/>
        <v>#REF!</v>
      </c>
      <c r="CF353" s="42" t="e">
        <f t="shared" si="342"/>
        <v>#REF!</v>
      </c>
      <c r="CG353" s="42" t="e">
        <f t="shared" si="343"/>
        <v>#REF!</v>
      </c>
      <c r="CH353" s="42" t="e">
        <f t="shared" ref="CH353:CH361" si="345">CC353*$Y353</f>
        <v>#REF!</v>
      </c>
      <c r="CI353" s="89">
        <f t="shared" ref="CI353:CI361" si="346">BL353*$AJ353</f>
        <v>15.229653937143128</v>
      </c>
      <c r="CJ353" s="89">
        <f t="shared" ref="CJ353:CJ361" si="347">BK353*$AJ353</f>
        <v>28.07680379233858</v>
      </c>
      <c r="CK353" s="42" t="e">
        <f t="shared" ref="CK353:CK361" si="348">CB353*$Y353</f>
        <v>#REF!</v>
      </c>
      <c r="CM353" s="89" t="e">
        <f t="shared" si="298"/>
        <v>#REF!</v>
      </c>
      <c r="CN353" s="89">
        <f t="shared" si="299"/>
        <v>0.18493506627202813</v>
      </c>
    </row>
    <row r="354" spans="4:92" ht="14.4" x14ac:dyDescent="0.3">
      <c r="D354" s="47"/>
      <c r="E354" s="32">
        <v>42800.569444444445</v>
      </c>
      <c r="F354" s="21">
        <f t="shared" si="337"/>
        <v>2917.0812500000029</v>
      </c>
      <c r="G354" s="21">
        <f t="shared" si="338"/>
        <v>1391.1076388888905</v>
      </c>
      <c r="H354" s="21"/>
      <c r="I354" s="21">
        <v>1108</v>
      </c>
      <c r="J354" s="21">
        <v>46207</v>
      </c>
      <c r="K354" s="21">
        <v>62990</v>
      </c>
      <c r="L354" s="21">
        <v>45</v>
      </c>
      <c r="M354" s="51">
        <v>4.78</v>
      </c>
      <c r="N354" s="40"/>
      <c r="O354" s="40"/>
      <c r="P354" s="40"/>
      <c r="R354" s="22"/>
      <c r="S354" s="22"/>
      <c r="T354" s="22"/>
      <c r="U354" s="52">
        <f t="shared" si="281"/>
        <v>0.31292170712679507</v>
      </c>
      <c r="V354" s="52">
        <f t="shared" si="282"/>
        <v>42.42144025834434</v>
      </c>
      <c r="W354" s="52">
        <f t="shared" si="283"/>
        <v>0.25872728702679021</v>
      </c>
      <c r="X354" s="247">
        <f>W354+V354+SUM($U$335:U354)</f>
        <v>45.388819801258968</v>
      </c>
      <c r="Y354" s="104">
        <f>W354+V354+SUM($U$336:U354)-$X$336</f>
        <v>45.220942723495035</v>
      </c>
      <c r="Z354" s="42"/>
      <c r="AA354" s="1">
        <f t="shared" si="344"/>
        <v>1.5391485106614379E-2</v>
      </c>
      <c r="AB354" s="41">
        <f t="shared" si="284"/>
        <v>0.22954712368959865</v>
      </c>
      <c r="AC354" s="48">
        <f t="shared" si="285"/>
        <v>31.118709160459066</v>
      </c>
      <c r="AD354" s="48">
        <f t="shared" si="286"/>
        <v>5.6292114697419748</v>
      </c>
      <c r="AE354" s="48">
        <f t="shared" si="287"/>
        <v>5.7307838814866408</v>
      </c>
      <c r="AF354" s="48">
        <f t="shared" si="288"/>
        <v>5.6292114697419766</v>
      </c>
      <c r="AG354" s="238">
        <f t="shared" si="289"/>
        <v>0.10157224671421961</v>
      </c>
      <c r="AH354" s="48">
        <f t="shared" si="290"/>
        <v>1.6503044468086979E-7</v>
      </c>
      <c r="AI354" s="48">
        <f>AE354+AC354+SUM($AB$335:AB354)</f>
        <v>39.08765624434875</v>
      </c>
      <c r="AJ354" s="48">
        <f>AE354+AC354+SUM($AB$336:AB354)-$AI$336</f>
        <v>35.144726761393422</v>
      </c>
      <c r="AK354" s="41">
        <f t="shared" ref="AK354:AK361" si="349">LINEST(AJ351:AJ354,F351:F354,TRUE,TRUE)</f>
        <v>1.5917853412433545E-2</v>
      </c>
      <c r="AL354" s="89"/>
      <c r="AM354">
        <v>214.75200000000004</v>
      </c>
      <c r="AO354"/>
      <c r="AP354"/>
      <c r="AR354">
        <v>221.94433333333333</v>
      </c>
      <c r="AS354">
        <v>0.42829234563944035</v>
      </c>
      <c r="AT354"/>
      <c r="AU354"/>
      <c r="AV354" s="89">
        <f t="shared" si="291"/>
        <v>0</v>
      </c>
      <c r="AW354" s="86">
        <f t="shared" si="292"/>
        <v>7.7174098161991944E-2</v>
      </c>
      <c r="AX354" s="86">
        <f t="shared" si="293"/>
        <v>5.653609783324649</v>
      </c>
      <c r="AY354" s="86">
        <f t="shared" si="294"/>
        <v>0.52637731282601319</v>
      </c>
      <c r="AZ354" s="86">
        <f t="shared" si="295"/>
        <v>38.561278931522736</v>
      </c>
      <c r="BA354" s="42">
        <f>AY354-$AY$336</f>
        <v>0.48129472618172564</v>
      </c>
      <c r="BB354" s="42">
        <f>AZ354-$AZ$336</f>
        <v>34.663432035211692</v>
      </c>
      <c r="BC354" s="89"/>
      <c r="BD354" s="89"/>
      <c r="BE354" s="41"/>
      <c r="BF354" s="89"/>
      <c r="BG354" s="89"/>
      <c r="BH354" s="89"/>
      <c r="BI354" s="89"/>
      <c r="BJ354" s="41">
        <f t="shared" si="334"/>
        <v>235.6100506414449</v>
      </c>
      <c r="BK354" s="89">
        <f t="shared" si="324"/>
        <v>0.67674821725026468</v>
      </c>
      <c r="BL354" s="89">
        <f t="shared" si="339"/>
        <v>0.32325178274973532</v>
      </c>
      <c r="BM354" s="89">
        <f t="shared" si="300"/>
        <v>0</v>
      </c>
      <c r="BN354" s="86">
        <f t="shared" ref="BN354:BN361" si="350">(1/(1/((AR354/1000+1)*0.0112372)+1))*W354</f>
        <v>3.504523201898931E-3</v>
      </c>
      <c r="BO354" s="86">
        <f t="shared" ref="BO354:BO361" si="351">(1-(1/(1/((AR354/1000+1)*0.0112372)+1)))*W354</f>
        <v>0.25522276382489129</v>
      </c>
      <c r="BP354" s="86">
        <f t="shared" ref="BP354:BP361" si="352">(1/(1/((AR354/1000+1)*0.0112372)+1))*X354</f>
        <v>0.61480245832690616</v>
      </c>
      <c r="BQ354" s="86">
        <f t="shared" ref="BQ354:BQ361" si="353">(1-(1/(1/((AR354/1000+1)*0.0112372)+1)))*X354</f>
        <v>44.774017342932062</v>
      </c>
      <c r="BR354" s="86">
        <f>BP354-$BP$336</f>
        <v>0.61269352904301089</v>
      </c>
      <c r="BS354" s="86">
        <f>BQ354-$BQ$336</f>
        <v>44.608249194452021</v>
      </c>
      <c r="BT354" s="89"/>
      <c r="BU354" s="89"/>
      <c r="BV354" s="41"/>
      <c r="BW354" s="89"/>
      <c r="BX354" s="42"/>
      <c r="BY354" s="89"/>
      <c r="BZ354" s="89"/>
      <c r="CA354" s="41">
        <f t="shared" si="335"/>
        <v>222.27802806365625</v>
      </c>
      <c r="CB354" s="89" t="e">
        <f t="shared" ref="CB354:CB361" si="354">(CA354-$P$291)/($AR$331-$P$291)</f>
        <v>#REF!</v>
      </c>
      <c r="CC354" s="89" t="e">
        <f t="shared" si="336"/>
        <v>#REF!</v>
      </c>
      <c r="CD354" s="41" t="e">
        <f t="shared" si="340"/>
        <v>#REF!</v>
      </c>
      <c r="CE354" s="41" t="e">
        <f t="shared" si="341"/>
        <v>#REF!</v>
      </c>
      <c r="CF354" s="42" t="e">
        <f t="shared" si="342"/>
        <v>#REF!</v>
      </c>
      <c r="CG354" s="42" t="e">
        <f t="shared" si="343"/>
        <v>#REF!</v>
      </c>
      <c r="CH354" s="42" t="e">
        <f t="shared" si="345"/>
        <v>#REF!</v>
      </c>
      <c r="CI354" s="89">
        <f t="shared" si="346"/>
        <v>11.360595579872756</v>
      </c>
      <c r="CJ354" s="89">
        <f t="shared" si="347"/>
        <v>23.784131181520667</v>
      </c>
      <c r="CK354" s="42" t="e">
        <f t="shared" si="348"/>
        <v>#REF!</v>
      </c>
      <c r="CM354" s="89" t="e">
        <f t="shared" si="298"/>
        <v>#REF!</v>
      </c>
      <c r="CN354" s="89">
        <f t="shared" si="299"/>
        <v>0.13795274043157879</v>
      </c>
    </row>
    <row r="355" spans="4:92" ht="14.4" x14ac:dyDescent="0.3">
      <c r="D355" s="47" t="s">
        <v>126</v>
      </c>
      <c r="E355" s="32">
        <v>42810.424305555556</v>
      </c>
      <c r="F355" s="21">
        <f t="shared" si="337"/>
        <v>2926.9361111111139</v>
      </c>
      <c r="G355" s="21">
        <f t="shared" si="338"/>
        <v>1400.9625000000015</v>
      </c>
      <c r="H355" s="21"/>
      <c r="I355" s="21">
        <v>1098</v>
      </c>
      <c r="J355" s="21">
        <v>45230</v>
      </c>
      <c r="K355" s="21">
        <v>62453</v>
      </c>
      <c r="L355" s="21">
        <v>10</v>
      </c>
      <c r="M355" s="51">
        <v>4.78</v>
      </c>
      <c r="N355" s="40"/>
      <c r="O355" s="40"/>
      <c r="P355" s="40"/>
      <c r="R355" s="22"/>
      <c r="S355" s="22"/>
      <c r="T355" s="22"/>
      <c r="U355" s="52">
        <f t="shared" si="281"/>
        <v>0.3074538723119527</v>
      </c>
      <c r="V355" s="52">
        <f t="shared" si="282"/>
        <v>41.680189579156568</v>
      </c>
      <c r="W355" s="52">
        <f t="shared" si="283"/>
        <v>0.25420641795527649</v>
      </c>
      <c r="X355" s="247">
        <f>W355+V355+SUM($U$335:U355)</f>
        <v>44.950502125311637</v>
      </c>
      <c r="Y355" s="104">
        <f>W355+V355+SUM($U$336:U355)-$X$336</f>
        <v>44.782625047547704</v>
      </c>
      <c r="Z355" s="42"/>
      <c r="AA355" s="1">
        <f t="shared" si="344"/>
        <v>-9.4362190757512447E-3</v>
      </c>
      <c r="AB355" s="41">
        <f t="shared" si="284"/>
        <v>0.2226656628932096</v>
      </c>
      <c r="AC355" s="48">
        <f t="shared" si="285"/>
        <v>30.18581933078077</v>
      </c>
      <c r="AD355" s="48">
        <f t="shared" si="286"/>
        <v>5.4604565865573145</v>
      </c>
      <c r="AE355" s="48">
        <f t="shared" si="287"/>
        <v>5.5589840175669529</v>
      </c>
      <c r="AF355" s="48">
        <f t="shared" si="288"/>
        <v>5.4604565865573154</v>
      </c>
      <c r="AG355" s="238">
        <f t="shared" si="289"/>
        <v>9.8527270926545493E-2</v>
      </c>
      <c r="AH355" s="48">
        <f t="shared" si="290"/>
        <v>1.6008309218510196E-7</v>
      </c>
      <c r="AI355" s="48">
        <f>AE355+AC355+SUM($AB$335:AB355)</f>
        <v>38.205632213643973</v>
      </c>
      <c r="AJ355" s="48">
        <f>AE355+AC355+SUM($AB$336:AB355)-$AI$336</f>
        <v>34.262702730688645</v>
      </c>
      <c r="AK355" s="41">
        <f t="shared" si="349"/>
        <v>-1.7022317656274613E-2</v>
      </c>
      <c r="AL355" s="89"/>
      <c r="AM355">
        <v>214.75200000000004</v>
      </c>
      <c r="AR355">
        <v>221.94433333333333</v>
      </c>
      <c r="AS355">
        <v>0.42829234563944035</v>
      </c>
      <c r="AT355"/>
      <c r="AU355"/>
      <c r="AV355" s="89">
        <f t="shared" si="291"/>
        <v>0</v>
      </c>
      <c r="AW355" s="86">
        <f t="shared" si="292"/>
        <v>7.4860540394583092E-2</v>
      </c>
      <c r="AX355" s="86">
        <f t="shared" si="293"/>
        <v>5.4841234771723704</v>
      </c>
      <c r="AY355" s="86">
        <f t="shared" si="294"/>
        <v>0.51449945971995814</v>
      </c>
      <c r="AZ355" s="86">
        <f t="shared" si="295"/>
        <v>37.691132753924016</v>
      </c>
      <c r="BA355" s="42">
        <f>AY355-$AY$336</f>
        <v>0.46941687307567059</v>
      </c>
      <c r="BB355" s="42">
        <f>AZ355-$AZ$336</f>
        <v>33.793285857612972</v>
      </c>
      <c r="BC355" s="89"/>
      <c r="BD355" s="89"/>
      <c r="BE355" s="41"/>
      <c r="BF355" s="89"/>
      <c r="BG355" s="89"/>
      <c r="BH355" s="89"/>
      <c r="BI355" s="89"/>
      <c r="BJ355" s="41">
        <f t="shared" si="334"/>
        <v>236.14712635270553</v>
      </c>
      <c r="BK355" s="89">
        <f t="shared" si="324"/>
        <v>0.6760728204386538</v>
      </c>
      <c r="BL355" s="89">
        <f t="shared" si="339"/>
        <v>0.3239271795613462</v>
      </c>
      <c r="BM355" s="89">
        <f t="shared" si="300"/>
        <v>0</v>
      </c>
      <c r="BN355" s="86">
        <f t="shared" si="350"/>
        <v>3.4432869452368084E-3</v>
      </c>
      <c r="BO355" s="86">
        <f t="shared" si="351"/>
        <v>0.25076313101003966</v>
      </c>
      <c r="BP355" s="86">
        <f t="shared" si="352"/>
        <v>0.6088653402022115</v>
      </c>
      <c r="BQ355" s="86">
        <f t="shared" si="353"/>
        <v>44.341636785109429</v>
      </c>
      <c r="BR355" s="86">
        <f>BP355-$BP$336</f>
        <v>0.60675641091831622</v>
      </c>
      <c r="BS355" s="86">
        <f>BQ355-$BQ$336</f>
        <v>44.175868636629389</v>
      </c>
      <c r="BT355" s="89"/>
      <c r="BU355" s="89"/>
      <c r="BV355" s="41"/>
      <c r="BW355" s="89"/>
      <c r="BX355" s="42"/>
      <c r="BY355" s="89"/>
      <c r="BZ355" s="89"/>
      <c r="CA355" s="41">
        <f t="shared" si="335"/>
        <v>222.2812941706529</v>
      </c>
      <c r="CB355" s="89" t="e">
        <f t="shared" si="354"/>
        <v>#REF!</v>
      </c>
      <c r="CC355" s="89" t="e">
        <f t="shared" si="336"/>
        <v>#REF!</v>
      </c>
      <c r="CD355" s="41" t="e">
        <f t="shared" si="340"/>
        <v>#REF!</v>
      </c>
      <c r="CE355" s="41" t="e">
        <f t="shared" si="341"/>
        <v>#REF!</v>
      </c>
      <c r="CF355" s="42" t="e">
        <f t="shared" si="342"/>
        <v>#REF!</v>
      </c>
      <c r="CG355" s="42" t="e">
        <f t="shared" si="343"/>
        <v>#REF!</v>
      </c>
      <c r="CH355" s="42" t="e">
        <f t="shared" si="345"/>
        <v>#REF!</v>
      </c>
      <c r="CI355" s="89">
        <f t="shared" si="346"/>
        <v>11.098620659700808</v>
      </c>
      <c r="CJ355" s="89">
        <f t="shared" si="347"/>
        <v>23.164082070987838</v>
      </c>
      <c r="CK355" s="42" t="e">
        <f t="shared" si="348"/>
        <v>#REF!</v>
      </c>
      <c r="CM355" s="89" t="e">
        <f t="shared" si="298"/>
        <v>#REF!</v>
      </c>
      <c r="CN355" s="89">
        <f t="shared" si="299"/>
        <v>0.13477155526325074</v>
      </c>
    </row>
    <row r="356" spans="4:92" ht="14.4" x14ac:dyDescent="0.3">
      <c r="D356" s="47"/>
      <c r="E356" s="32">
        <v>42811.427777777775</v>
      </c>
      <c r="F356" s="21">
        <f t="shared" si="337"/>
        <v>2927.9395833333328</v>
      </c>
      <c r="G356" s="21">
        <f t="shared" si="338"/>
        <v>1401.9659722222204</v>
      </c>
      <c r="H356" s="21"/>
      <c r="I356" s="21">
        <v>1023</v>
      </c>
      <c r="J356" s="21">
        <v>6106</v>
      </c>
      <c r="K356" s="21">
        <v>329.51</v>
      </c>
      <c r="L356" s="21">
        <v>9</v>
      </c>
      <c r="M356" s="51">
        <v>4.78</v>
      </c>
      <c r="N356" s="40"/>
      <c r="O356" s="40"/>
      <c r="P356" s="40"/>
      <c r="R356" s="22"/>
      <c r="S356" s="22"/>
      <c r="T356" s="22"/>
      <c r="U356" s="52">
        <f t="shared" si="281"/>
        <v>1.5113621961196538E-3</v>
      </c>
      <c r="V356" s="52">
        <f t="shared" si="282"/>
        <v>0.20488882570690783</v>
      </c>
      <c r="W356" s="52">
        <f t="shared" si="283"/>
        <v>1.2496117457215744E-3</v>
      </c>
      <c r="X356" s="250">
        <f>W356+V356+SUM($U$356:U356)</f>
        <v>0.20764979964874908</v>
      </c>
      <c r="Y356" s="256">
        <f>W356+V356+SUM($U$356:U356)-$X$356+$Y$355</f>
        <v>44.782625047547704</v>
      </c>
      <c r="Z356" s="42"/>
      <c r="AA356" s="1">
        <f t="shared" si="344"/>
        <v>-2.2465998177184993E-2</v>
      </c>
      <c r="AB356" s="41">
        <f t="shared" si="284"/>
        <v>2.8006365723366837E-2</v>
      </c>
      <c r="AC356" s="48">
        <f t="shared" si="285"/>
        <v>3.7967016775405273</v>
      </c>
      <c r="AD356" s="48">
        <f t="shared" si="286"/>
        <v>0.68680344419801931</v>
      </c>
      <c r="AE356" s="48">
        <f t="shared" si="287"/>
        <v>0.69919599377564801</v>
      </c>
      <c r="AF356" s="48">
        <f t="shared" si="288"/>
        <v>0.68680344419801909</v>
      </c>
      <c r="AG356" s="238">
        <f t="shared" si="289"/>
        <v>1.23925294427524E-2</v>
      </c>
      <c r="AH356" s="48">
        <f t="shared" si="290"/>
        <v>2.0134876512206655E-8</v>
      </c>
      <c r="AI356" s="84">
        <f>AE356+AC356+SUM($AB$356:AB356)</f>
        <v>4.523904037039542</v>
      </c>
      <c r="AJ356" s="84" t="e">
        <f>AE356+AC356+SUM($AB$356:AB356)-$AI$333+$AJ$355</f>
        <v>#REF!</v>
      </c>
      <c r="AK356" s="41" t="e">
        <f t="shared" si="349"/>
        <v>#VALUE!</v>
      </c>
      <c r="AL356" s="89"/>
      <c r="AM356">
        <v>214.75200000000004</v>
      </c>
      <c r="AN356"/>
      <c r="AR356">
        <v>221.94433333333333</v>
      </c>
      <c r="AS356">
        <v>0.42829234563944035</v>
      </c>
      <c r="AT356" s="86" t="e">
        <f>(1/(1/((AM356/1000+1)*0.0112372)+1))*AI333</f>
        <v>#REF!</v>
      </c>
      <c r="AU356" s="86" t="e">
        <f>(1-(1/(1/((AM356/1000+1)*0.0112372)+1)))*AI333</f>
        <v>#REF!</v>
      </c>
      <c r="AV356" s="89" t="e">
        <f t="shared" si="291"/>
        <v>#REF!</v>
      </c>
      <c r="AW356" s="86">
        <f t="shared" si="292"/>
        <v>9.4157834903582996E-3</v>
      </c>
      <c r="AX356" s="86">
        <f t="shared" si="293"/>
        <v>0.68978021028528969</v>
      </c>
      <c r="AY356" s="86">
        <f t="shared" si="294"/>
        <v>6.092154606593763E-2</v>
      </c>
      <c r="AZ356" s="86">
        <f t="shared" si="295"/>
        <v>4.4629824909736042</v>
      </c>
      <c r="BA356" s="153" t="e">
        <f t="shared" ref="BA356:BA361" si="355">AY356-$AT$356+$BA$355</f>
        <v>#REF!</v>
      </c>
      <c r="BB356" s="153" t="e">
        <f t="shared" ref="BB356:BB361" si="356">AZ356-$AU$356+$BB$355</f>
        <v>#REF!</v>
      </c>
      <c r="BC356" s="89"/>
      <c r="BD356" s="89"/>
      <c r="BE356" s="41"/>
      <c r="BF356" s="89"/>
      <c r="BG356" s="89"/>
      <c r="BH356" s="89"/>
      <c r="BI356" s="89"/>
      <c r="BJ356" s="41" t="e">
        <f t="shared" si="334"/>
        <v>#REF!</v>
      </c>
      <c r="BK356" s="89" t="e">
        <f t="shared" si="324"/>
        <v>#REF!</v>
      </c>
      <c r="BL356" s="89" t="e">
        <f t="shared" si="339"/>
        <v>#REF!</v>
      </c>
      <c r="BM356" s="89">
        <f t="shared" si="300"/>
        <v>4.6556618306532016E-2</v>
      </c>
      <c r="BN356" s="86">
        <f t="shared" si="350"/>
        <v>1.6926291024700558E-5</v>
      </c>
      <c r="BO356" s="86">
        <f t="shared" si="351"/>
        <v>1.232685454696874E-3</v>
      </c>
      <c r="BP356" s="86">
        <f t="shared" si="352"/>
        <v>2.812666375863763E-3</v>
      </c>
      <c r="BQ356" s="86">
        <f t="shared" si="353"/>
        <v>0.20483713327288533</v>
      </c>
      <c r="BR356" s="93">
        <f t="shared" ref="BR356:BR361" si="357">BP356-$BN$355+$BR$355</f>
        <v>0.60612579034894321</v>
      </c>
      <c r="BS356" s="93">
        <f t="shared" ref="BS356:BS361" si="358">BQ356-$BO$355+$BS$355</f>
        <v>44.129942638892231</v>
      </c>
      <c r="BT356" s="89"/>
      <c r="BU356" s="89"/>
      <c r="BV356" s="41"/>
      <c r="BW356" s="89"/>
      <c r="BX356" s="42"/>
      <c r="BY356" s="89"/>
      <c r="BZ356" s="89"/>
      <c r="CA356" s="41">
        <f t="shared" si="335"/>
        <v>222.28164484554003</v>
      </c>
      <c r="CB356" s="89" t="e">
        <f t="shared" si="354"/>
        <v>#REF!</v>
      </c>
      <c r="CC356" s="89" t="e">
        <f t="shared" si="336"/>
        <v>#REF!</v>
      </c>
      <c r="CD356" s="41" t="e">
        <f t="shared" si="340"/>
        <v>#REF!</v>
      </c>
      <c r="CE356" s="41" t="e">
        <f t="shared" si="341"/>
        <v>#REF!</v>
      </c>
      <c r="CF356" s="42" t="e">
        <f t="shared" si="342"/>
        <v>#REF!</v>
      </c>
      <c r="CG356" s="42" t="e">
        <f t="shared" si="343"/>
        <v>#REF!</v>
      </c>
      <c r="CH356" s="42" t="e">
        <f t="shared" si="345"/>
        <v>#REF!</v>
      </c>
      <c r="CI356" s="89" t="e">
        <f t="shared" si="346"/>
        <v>#REF!</v>
      </c>
      <c r="CJ356" s="89" t="e">
        <f t="shared" si="347"/>
        <v>#REF!</v>
      </c>
      <c r="CK356" s="42" t="e">
        <f t="shared" si="348"/>
        <v>#REF!</v>
      </c>
      <c r="CM356" s="89" t="e">
        <f t="shared" si="298"/>
        <v>#REF!</v>
      </c>
      <c r="CN356" s="89" t="e">
        <f t="shared" si="299"/>
        <v>#REF!</v>
      </c>
    </row>
    <row r="357" spans="4:92" ht="14.4" x14ac:dyDescent="0.3">
      <c r="D357" s="47"/>
      <c r="E357" s="32">
        <v>42947.588194444441</v>
      </c>
      <c r="F357" s="21">
        <f t="shared" si="337"/>
        <v>3064.0999999999985</v>
      </c>
      <c r="G357" s="21">
        <f t="shared" si="338"/>
        <v>1538.1263888888861</v>
      </c>
      <c r="H357" s="21"/>
      <c r="I357" s="21">
        <v>1035</v>
      </c>
      <c r="J357" s="21">
        <v>24080</v>
      </c>
      <c r="K357" s="21">
        <v>5752</v>
      </c>
      <c r="L357" s="21">
        <v>9</v>
      </c>
      <c r="M357" s="51">
        <v>4.78</v>
      </c>
      <c r="N357" s="40"/>
      <c r="O357" s="40"/>
      <c r="P357" s="40"/>
      <c r="R357" s="22"/>
      <c r="S357" s="22"/>
      <c r="T357" s="22"/>
      <c r="U357" s="52">
        <f t="shared" si="281"/>
        <v>2.6692149539983306E-2</v>
      </c>
      <c r="V357" s="52">
        <f t="shared" si="282"/>
        <v>3.6185390827437289</v>
      </c>
      <c r="W357" s="52">
        <f t="shared" si="283"/>
        <v>2.206937798851704E-2</v>
      </c>
      <c r="X357" s="247">
        <f>W357+V357+SUM($U$356:U357)</f>
        <v>3.6688119724683488</v>
      </c>
      <c r="Y357" s="104">
        <f>W357+V357+SUM($U$356:U357)-$X$356+$Y$355</f>
        <v>48.243787220367302</v>
      </c>
      <c r="Z357" s="42"/>
      <c r="AA357" s="1">
        <f t="shared" si="344"/>
        <v>2.33399652552915E-2</v>
      </c>
      <c r="AB357" s="41">
        <f t="shared" si="284"/>
        <v>0.11174321295598018</v>
      </c>
      <c r="AC357" s="48">
        <f t="shared" si="285"/>
        <v>15.148543308843708</v>
      </c>
      <c r="AD357" s="48">
        <f t="shared" si="286"/>
        <v>2.7402921279388979</v>
      </c>
      <c r="AE357" s="48">
        <f t="shared" si="287"/>
        <v>2.7897374333454876</v>
      </c>
      <c r="AF357" s="48">
        <f t="shared" si="288"/>
        <v>2.7402921279388974</v>
      </c>
      <c r="AG357" s="238">
        <f t="shared" si="289"/>
        <v>4.9445225070004616E-2</v>
      </c>
      <c r="AH357" s="48">
        <f t="shared" si="290"/>
        <v>8.0336585480945152E-8</v>
      </c>
      <c r="AI357" s="48">
        <f>AE357+AC357+SUM($AB$356:AB357)</f>
        <v>18.078030320868542</v>
      </c>
      <c r="AJ357" s="48" t="e">
        <f>AE357+AC357+SUM($AB$356:AB357)-$AI$333+$AJ$355</f>
        <v>#REF!</v>
      </c>
      <c r="AK357" s="41" t="e">
        <f t="shared" si="349"/>
        <v>#VALUE!</v>
      </c>
      <c r="AL357" s="89"/>
      <c r="AM357">
        <v>190.1</v>
      </c>
      <c r="AN357">
        <v>0.3</v>
      </c>
      <c r="AR357" s="25">
        <v>66.05</v>
      </c>
      <c r="AS357" s="25">
        <v>0.03</v>
      </c>
      <c r="AT357"/>
      <c r="AU357"/>
      <c r="AV357" s="89" t="e">
        <f>AJ357-BA357-BB357</f>
        <v>#REF!</v>
      </c>
      <c r="AW357" s="86">
        <f>(1/(1/((AM357/1000+1)*0.0112372)+1))*AE357</f>
        <v>3.681589806572013E-2</v>
      </c>
      <c r="AX357" s="86">
        <f>(1-(1/(1/((AM357/1000+1)*0.0112372)+1)))*AE357</f>
        <v>2.7529215352797674</v>
      </c>
      <c r="AY357" s="86">
        <f>(1/(1/((AM357/1000+1)*0.0112372)+1))*AI357</f>
        <v>0.23857403695657031</v>
      </c>
      <c r="AZ357" s="86">
        <f>(1-(1/(1/((AM357/1000+1)*0.0112372)+1)))*AI357</f>
        <v>17.839456283911971</v>
      </c>
      <c r="BA357" s="42" t="e">
        <f t="shared" si="355"/>
        <v>#REF!</v>
      </c>
      <c r="BB357" s="42" t="e">
        <f t="shared" si="356"/>
        <v>#REF!</v>
      </c>
      <c r="BC357" s="89"/>
      <c r="BD357" s="89"/>
      <c r="BE357" s="41"/>
      <c r="BF357" s="89"/>
      <c r="BG357" s="89"/>
      <c r="BH357" s="89"/>
      <c r="BI357" s="89"/>
      <c r="BJ357" s="41" t="e">
        <f t="shared" si="334"/>
        <v>#REF!</v>
      </c>
      <c r="BK357" s="89" t="e">
        <f t="shared" si="324"/>
        <v>#REF!</v>
      </c>
      <c r="BL357" s="89" t="e">
        <f t="shared" si="339"/>
        <v>#REF!</v>
      </c>
      <c r="BM357" s="89">
        <f>Y357-BR357-BS357</f>
        <v>4.6556618306524911E-2</v>
      </c>
      <c r="BN357" s="86">
        <f t="shared" si="350"/>
        <v>2.6124867632911012E-4</v>
      </c>
      <c r="BO357" s="86">
        <f t="shared" si="351"/>
        <v>2.1808129312187931E-2</v>
      </c>
      <c r="BP357" s="86">
        <f t="shared" si="352"/>
        <v>4.3429963092138452E-2</v>
      </c>
      <c r="BQ357" s="86">
        <f t="shared" si="353"/>
        <v>3.6253820093762101</v>
      </c>
      <c r="BR357" s="86">
        <f t="shared" si="357"/>
        <v>0.64674308706521788</v>
      </c>
      <c r="BS357" s="86">
        <f t="shared" si="358"/>
        <v>47.550487514995559</v>
      </c>
      <c r="BT357" s="89"/>
      <c r="BU357" s="89"/>
      <c r="BV357" s="41"/>
      <c r="BW357" s="89"/>
      <c r="BX357" s="42"/>
      <c r="BY357" s="89"/>
      <c r="BZ357" s="89"/>
      <c r="CA357" s="41">
        <f t="shared" si="335"/>
        <v>210.37156084447696</v>
      </c>
      <c r="CB357" s="89" t="e">
        <f t="shared" si="354"/>
        <v>#REF!</v>
      </c>
      <c r="CC357" s="89" t="e">
        <f t="shared" si="336"/>
        <v>#REF!</v>
      </c>
      <c r="CD357" s="41" t="e">
        <f t="shared" si="340"/>
        <v>#REF!</v>
      </c>
      <c r="CE357" s="41" t="e">
        <f t="shared" si="341"/>
        <v>#REF!</v>
      </c>
      <c r="CF357" s="42" t="e">
        <f t="shared" si="342"/>
        <v>#REF!</v>
      </c>
      <c r="CG357" s="42" t="e">
        <f t="shared" si="343"/>
        <v>#REF!</v>
      </c>
      <c r="CH357" s="42" t="e">
        <f t="shared" si="345"/>
        <v>#REF!</v>
      </c>
      <c r="CI357" s="89" t="e">
        <f t="shared" si="346"/>
        <v>#REF!</v>
      </c>
      <c r="CJ357" s="89" t="e">
        <f t="shared" si="347"/>
        <v>#REF!</v>
      </c>
      <c r="CK357" s="42" t="e">
        <f t="shared" si="348"/>
        <v>#REF!</v>
      </c>
      <c r="CM357" s="89" t="e">
        <f t="shared" si="298"/>
        <v>#REF!</v>
      </c>
      <c r="CN357" s="89" t="e">
        <f t="shared" si="299"/>
        <v>#REF!</v>
      </c>
    </row>
    <row r="358" spans="4:92" ht="14.4" x14ac:dyDescent="0.3">
      <c r="D358" s="47"/>
      <c r="E358" s="32">
        <v>42955.429861111108</v>
      </c>
      <c r="F358" s="21">
        <f t="shared" si="337"/>
        <v>3071.9416666666657</v>
      </c>
      <c r="G358" s="21">
        <f>E358-E$336</f>
        <v>1545.9680555555533</v>
      </c>
      <c r="H358" s="21"/>
      <c r="I358" s="21">
        <v>1027</v>
      </c>
      <c r="J358" s="21">
        <v>24697</v>
      </c>
      <c r="K358" s="21">
        <v>5943</v>
      </c>
      <c r="L358" s="21">
        <v>10</v>
      </c>
      <c r="M358" s="51">
        <v>4.78</v>
      </c>
      <c r="N358" s="40"/>
      <c r="O358" s="40"/>
      <c r="P358" s="40"/>
      <c r="R358" s="22"/>
      <c r="S358" s="22"/>
      <c r="T358" s="22"/>
      <c r="U358" s="52">
        <f t="shared" si="281"/>
        <v>2.7365317793005592E-2</v>
      </c>
      <c r="V358" s="52">
        <f t="shared" si="282"/>
        <v>3.7097975866410882</v>
      </c>
      <c r="W358" s="52">
        <f t="shared" si="283"/>
        <v>2.2625961286672349E-2</v>
      </c>
      <c r="X358" s="247">
        <f>W358+V358+SUM($U$356:U358)</f>
        <v>3.7879923774568689</v>
      </c>
      <c r="Y358" s="104">
        <f>W358+V358+SUM($U$356:U358)-$X$356+$Y$355</f>
        <v>48.362967625355822</v>
      </c>
      <c r="Z358" s="42"/>
      <c r="AA358" s="1">
        <f t="shared" si="344"/>
        <v>2.5028014166286187E-2</v>
      </c>
      <c r="AB358" s="41">
        <f t="shared" si="284"/>
        <v>0.11372055418708717</v>
      </c>
      <c r="AC358" s="48">
        <f t="shared" si="285"/>
        <v>15.41660289370267</v>
      </c>
      <c r="AD358" s="48">
        <f t="shared" si="286"/>
        <v>2.7887827025922873</v>
      </c>
      <c r="AE358" s="48">
        <f t="shared" si="287"/>
        <v>2.8391029626245659</v>
      </c>
      <c r="AF358" s="48">
        <f t="shared" si="288"/>
        <v>2.7887827025922873</v>
      </c>
      <c r="AG358" s="238">
        <f t="shared" si="289"/>
        <v>5.0320178274104829E-2</v>
      </c>
      <c r="AH358" s="48">
        <f t="shared" si="290"/>
        <v>8.175817376926835E-8</v>
      </c>
      <c r="AI358" s="48">
        <f>AE358+AC358+SUM($AB$356:AB358)</f>
        <v>18.509175989193668</v>
      </c>
      <c r="AJ358" s="48" t="e">
        <f>AE358+AC358+SUM($AB$356:AB358)-$AI$333+$AJ$355</f>
        <v>#REF!</v>
      </c>
      <c r="AK358" s="41" t="e">
        <f t="shared" si="349"/>
        <v>#VALUE!</v>
      </c>
      <c r="AL358" s="89"/>
      <c r="AM358">
        <v>190.1</v>
      </c>
      <c r="AN358">
        <v>0.3</v>
      </c>
      <c r="AR358" s="25">
        <v>66.05</v>
      </c>
      <c r="AS358" s="25">
        <v>0.03</v>
      </c>
      <c r="AT358"/>
      <c r="AU358"/>
      <c r="AV358" s="89" t="e">
        <f>AJ358-BA358-BB358</f>
        <v>#REF!</v>
      </c>
      <c r="AW358" s="86">
        <f>(1/(1/((AM358/1000+1)*0.0112372)+1))*AE358</f>
        <v>3.7467370233736808E-2</v>
      </c>
      <c r="AX358" s="86">
        <f>(1-(1/(1/((AM358/1000+1)*0.0112372)+1)))*AE358</f>
        <v>2.8016355923908289</v>
      </c>
      <c r="AY358" s="86">
        <f>(1/(1/((AM358/1000+1)*0.0112372)+1))*AI358</f>
        <v>0.24426382510179354</v>
      </c>
      <c r="AZ358" s="86">
        <f>(1-(1/(1/((AM358/1000+1)*0.0112372)+1)))*AI358</f>
        <v>18.264912164091875</v>
      </c>
      <c r="BA358" s="42" t="e">
        <f t="shared" si="355"/>
        <v>#REF!</v>
      </c>
      <c r="BB358" s="42" t="e">
        <f t="shared" si="356"/>
        <v>#REF!</v>
      </c>
      <c r="BC358" s="89"/>
      <c r="BD358" s="89"/>
      <c r="BE358" s="41"/>
      <c r="BF358" s="89"/>
      <c r="BG358" s="89"/>
      <c r="BH358" s="89"/>
      <c r="BI358" s="89"/>
      <c r="BJ358" s="41" t="e">
        <f t="shared" si="334"/>
        <v>#REF!</v>
      </c>
      <c r="BK358" s="89" t="e">
        <f t="shared" si="324"/>
        <v>#REF!</v>
      </c>
      <c r="BL358" s="89" t="e">
        <f t="shared" si="339"/>
        <v>#REF!</v>
      </c>
      <c r="BM358" s="89">
        <f>Y358-BR358-BS358</f>
        <v>4.6556618306524911E-2</v>
      </c>
      <c r="BN358" s="86">
        <f t="shared" si="350"/>
        <v>2.6783729201123864E-4</v>
      </c>
      <c r="BO358" s="86">
        <f t="shared" si="351"/>
        <v>2.2358123994661111E-2</v>
      </c>
      <c r="BP358" s="86">
        <f t="shared" si="352"/>
        <v>4.4840774174526837E-2</v>
      </c>
      <c r="BQ358" s="86">
        <f t="shared" si="353"/>
        <v>3.743151603282342</v>
      </c>
      <c r="BR358" s="86">
        <f t="shared" si="357"/>
        <v>0.64815389814760627</v>
      </c>
      <c r="BS358" s="86">
        <f t="shared" si="358"/>
        <v>47.668257108901692</v>
      </c>
      <c r="BT358" s="89"/>
      <c r="BU358" s="89"/>
      <c r="BV358" s="41"/>
      <c r="BW358" s="89"/>
      <c r="BX358" s="42"/>
      <c r="BY358" s="89"/>
      <c r="BZ358" s="89"/>
      <c r="CA358" s="41">
        <f t="shared" si="335"/>
        <v>210.0149987915847</v>
      </c>
      <c r="CB358" s="89" t="e">
        <f t="shared" si="354"/>
        <v>#REF!</v>
      </c>
      <c r="CC358" s="89" t="e">
        <f t="shared" si="336"/>
        <v>#REF!</v>
      </c>
      <c r="CD358" s="41" t="e">
        <f t="shared" si="340"/>
        <v>#REF!</v>
      </c>
      <c r="CE358" s="41" t="e">
        <f t="shared" si="341"/>
        <v>#REF!</v>
      </c>
      <c r="CF358" s="42" t="e">
        <f t="shared" si="342"/>
        <v>#REF!</v>
      </c>
      <c r="CG358" s="42" t="e">
        <f t="shared" si="343"/>
        <v>#REF!</v>
      </c>
      <c r="CH358" s="42" t="e">
        <f t="shared" si="345"/>
        <v>#REF!</v>
      </c>
      <c r="CI358" s="89" t="e">
        <f t="shared" si="346"/>
        <v>#REF!</v>
      </c>
      <c r="CJ358" s="89" t="e">
        <f t="shared" si="347"/>
        <v>#REF!</v>
      </c>
      <c r="CK358" s="42" t="e">
        <f t="shared" si="348"/>
        <v>#REF!</v>
      </c>
      <c r="CM358" s="89" t="e">
        <f t="shared" si="298"/>
        <v>#REF!</v>
      </c>
      <c r="CN358" s="89" t="e">
        <f t="shared" si="299"/>
        <v>#REF!</v>
      </c>
    </row>
    <row r="359" spans="4:92" ht="14.4" x14ac:dyDescent="0.3">
      <c r="D359" s="47"/>
      <c r="E359" s="32">
        <v>43045.467361111114</v>
      </c>
      <c r="F359" s="21">
        <f>E359-E$288</f>
        <v>3161.9791666666715</v>
      </c>
      <c r="G359" s="21">
        <f>E359-E$336</f>
        <v>1636.0055555555591</v>
      </c>
      <c r="H359" s="21">
        <v>5</v>
      </c>
      <c r="I359" s="21">
        <v>1075</v>
      </c>
      <c r="J359" s="21">
        <v>26472</v>
      </c>
      <c r="K359" s="21">
        <v>9109</v>
      </c>
      <c r="L359" s="21">
        <v>9</v>
      </c>
      <c r="M359" s="51">
        <v>4.78</v>
      </c>
      <c r="N359" s="40"/>
      <c r="O359" s="40"/>
      <c r="P359" s="40"/>
      <c r="R359" s="22"/>
      <c r="S359" s="22"/>
      <c r="T359" s="22"/>
      <c r="U359" s="52">
        <f t="shared" si="281"/>
        <v>4.3903939217392315E-2</v>
      </c>
      <c r="V359" s="52">
        <f t="shared" si="282"/>
        <v>5.951866847837187</v>
      </c>
      <c r="W359" s="52">
        <f t="shared" si="283"/>
        <v>3.6300284783063373E-2</v>
      </c>
      <c r="X359" s="247">
        <f>W359+V359+SUM($U$356:U359)</f>
        <v>6.0876399013667513</v>
      </c>
      <c r="Y359" s="104">
        <f>W359+V359+SUM($U$356:U359)-$X$356+$Y$355</f>
        <v>50.662615149265704</v>
      </c>
      <c r="Z359" s="42"/>
      <c r="AA359" s="1">
        <f t="shared" si="344"/>
        <v>2.5114119213189973E-2</v>
      </c>
      <c r="AB359" s="41">
        <f t="shared" si="284"/>
        <v>0.12759085288866059</v>
      </c>
      <c r="AC359" s="48">
        <f t="shared" si="285"/>
        <v>17.296939202541004</v>
      </c>
      <c r="AD359" s="48">
        <f t="shared" si="286"/>
        <v>3.128925690596899</v>
      </c>
      <c r="AE359" s="48">
        <f t="shared" si="287"/>
        <v>3.1853834254452105</v>
      </c>
      <c r="AF359" s="48">
        <f t="shared" si="288"/>
        <v>3.128925690596899</v>
      </c>
      <c r="AG359" s="238">
        <f t="shared" si="289"/>
        <v>5.6457643118235097E-2</v>
      </c>
      <c r="AH359" s="48">
        <f t="shared" si="290"/>
        <v>9.1730076382487084E-8</v>
      </c>
      <c r="AI359" s="48">
        <f>AE359+AC359+SUM($AB$356:AB359)</f>
        <v>20.863383613741309</v>
      </c>
      <c r="AJ359" s="48" t="e">
        <f>AE359+AC359+SUM($AB$356:AB359)-$AI$333+$AJ$355</f>
        <v>#REF!</v>
      </c>
      <c r="AK359" s="41" t="e">
        <f t="shared" si="349"/>
        <v>#VALUE!</v>
      </c>
      <c r="AL359" s="89"/>
      <c r="AM359" s="25">
        <v>170.63470167715701</v>
      </c>
      <c r="AN359" s="26">
        <v>0.31324830406562898</v>
      </c>
      <c r="AR359" s="25">
        <v>51.401201677157005</v>
      </c>
      <c r="AS359" s="26">
        <v>0.40022243815158765</v>
      </c>
      <c r="AT359"/>
      <c r="AU359"/>
      <c r="AV359" s="89" t="e">
        <f>AJ359-BA359-BB359</f>
        <v>#REF!</v>
      </c>
      <c r="AW359" s="86">
        <f>(1/(1/((AM359/1000+1)*0.0112372)+1))*AE359</f>
        <v>4.1358566325075057E-2</v>
      </c>
      <c r="AX359" s="86">
        <f>(1-(1/(1/((AM359/1000+1)*0.0112372)+1)))*AE359</f>
        <v>3.1440248591201354</v>
      </c>
      <c r="AY359" s="86">
        <f>(1/(1/((AM359/1000+1)*0.0112372)+1))*AI359</f>
        <v>0.27088721190096676</v>
      </c>
      <c r="AZ359" s="86">
        <f>(1-(1/(1/((AM359/1000+1)*0.0112372)+1)))*AI359</f>
        <v>20.592496401840343</v>
      </c>
      <c r="BA359" s="42" t="e">
        <f t="shared" si="355"/>
        <v>#REF!</v>
      </c>
      <c r="BB359" s="42" t="e">
        <f t="shared" si="356"/>
        <v>#REF!</v>
      </c>
      <c r="BC359" s="89"/>
      <c r="BD359" s="89"/>
      <c r="BE359" s="41"/>
      <c r="BF359" s="89"/>
      <c r="BG359" s="89"/>
      <c r="BH359" s="89"/>
      <c r="BI359" s="89"/>
      <c r="BJ359" s="41" t="e">
        <f t="shared" si="334"/>
        <v>#REF!</v>
      </c>
      <c r="BK359" s="89" t="e">
        <f t="shared" si="324"/>
        <v>#REF!</v>
      </c>
      <c r="BL359" s="89" t="e">
        <f t="shared" si="339"/>
        <v>#REF!</v>
      </c>
      <c r="BM359" s="89">
        <f>Y359-BR359-BS359</f>
        <v>4.6556618306524911E-2</v>
      </c>
      <c r="BN359" s="86">
        <f t="shared" si="350"/>
        <v>4.2387283223214431E-4</v>
      </c>
      <c r="BO359" s="86">
        <f t="shared" si="351"/>
        <v>3.587641195083123E-2</v>
      </c>
      <c r="BP359" s="86">
        <f t="shared" si="352"/>
        <v>7.1084433139369393E-2</v>
      </c>
      <c r="BQ359" s="86">
        <f t="shared" si="353"/>
        <v>6.0165554682273816</v>
      </c>
      <c r="BR359" s="86">
        <f t="shared" si="357"/>
        <v>0.67439755711244875</v>
      </c>
      <c r="BS359" s="86">
        <f t="shared" si="358"/>
        <v>49.94166097384673</v>
      </c>
      <c r="BT359" s="89"/>
      <c r="BU359" s="89"/>
      <c r="BV359" s="41"/>
      <c r="BW359" s="89"/>
      <c r="BX359" s="42"/>
      <c r="BY359" s="89"/>
      <c r="BZ359" s="89"/>
      <c r="CA359" s="41">
        <f t="shared" si="335"/>
        <v>201.69677540411234</v>
      </c>
      <c r="CB359" s="89" t="e">
        <f t="shared" si="354"/>
        <v>#REF!</v>
      </c>
      <c r="CC359" s="89" t="e">
        <f t="shared" si="336"/>
        <v>#REF!</v>
      </c>
      <c r="CD359" s="41" t="e">
        <f t="shared" si="340"/>
        <v>#REF!</v>
      </c>
      <c r="CE359" s="41" t="e">
        <f t="shared" si="341"/>
        <v>#REF!</v>
      </c>
      <c r="CF359" s="42" t="e">
        <f t="shared" si="342"/>
        <v>#REF!</v>
      </c>
      <c r="CG359" s="42" t="e">
        <f t="shared" si="343"/>
        <v>#REF!</v>
      </c>
      <c r="CH359" s="42" t="e">
        <f t="shared" si="345"/>
        <v>#REF!</v>
      </c>
      <c r="CI359" s="89" t="e">
        <f t="shared" si="346"/>
        <v>#REF!</v>
      </c>
      <c r="CJ359" s="89" t="e">
        <f t="shared" si="347"/>
        <v>#REF!</v>
      </c>
      <c r="CK359" s="42" t="e">
        <f t="shared" si="348"/>
        <v>#REF!</v>
      </c>
      <c r="CM359" s="89" t="e">
        <f t="shared" si="298"/>
        <v>#REF!</v>
      </c>
      <c r="CN359" s="89" t="e">
        <f t="shared" si="299"/>
        <v>#REF!</v>
      </c>
    </row>
    <row r="360" spans="4:92" ht="14.4" x14ac:dyDescent="0.3">
      <c r="D360" s="47"/>
      <c r="E360" s="32">
        <v>43136.45</v>
      </c>
      <c r="F360" s="21">
        <f>E360-E$288</f>
        <v>3252.9618055555547</v>
      </c>
      <c r="G360" s="21">
        <f>E360-E$336</f>
        <v>1726.9881944444423</v>
      </c>
      <c r="H360" s="21"/>
      <c r="I360" s="21">
        <v>1056</v>
      </c>
      <c r="J360" s="21">
        <v>27467.8</v>
      </c>
      <c r="K360" s="21">
        <v>11436.4</v>
      </c>
      <c r="L360" s="21">
        <v>338</v>
      </c>
      <c r="M360" s="51">
        <v>4.78</v>
      </c>
      <c r="N360" s="40"/>
      <c r="O360" s="40"/>
      <c r="P360" s="40"/>
      <c r="R360" s="22"/>
      <c r="S360" s="22"/>
      <c r="T360" s="22"/>
      <c r="U360" s="52">
        <f t="shared" si="281"/>
        <v>5.4147396166006993E-2</v>
      </c>
      <c r="V360" s="52">
        <f t="shared" si="282"/>
        <v>7.3405279317053749</v>
      </c>
      <c r="W360" s="52">
        <f t="shared" si="283"/>
        <v>4.4769693474538137E-2</v>
      </c>
      <c r="X360" s="247">
        <f>W360+V360+SUM($U$356:U360)</f>
        <v>7.5389177900924205</v>
      </c>
      <c r="Y360" s="104">
        <f>W360+V360+SUM($U$356:U360)-$X$356+$Y$355</f>
        <v>52.113893037991375</v>
      </c>
      <c r="Z360" s="42"/>
      <c r="AA360" s="1">
        <f t="shared" si="344"/>
        <v>2.1031313896956869E-2</v>
      </c>
      <c r="AB360" s="41">
        <f t="shared" si="284"/>
        <v>0.13005052712467621</v>
      </c>
      <c r="AC360" s="48">
        <f t="shared" si="285"/>
        <v>17.630386583408843</v>
      </c>
      <c r="AD360" s="48">
        <f t="shared" si="286"/>
        <v>3.1892445750100658</v>
      </c>
      <c r="AE360" s="48">
        <f t="shared" si="287"/>
        <v>3.2467906922360026</v>
      </c>
      <c r="AF360" s="48">
        <f t="shared" si="288"/>
        <v>3.1892445750100658</v>
      </c>
      <c r="AG360" s="238">
        <f t="shared" si="289"/>
        <v>5.7546023727503892E-2</v>
      </c>
      <c r="AH360" s="48">
        <f t="shared" si="290"/>
        <v>9.3498432815864266E-8</v>
      </c>
      <c r="AI360" s="48">
        <f>AE360+AC360+SUM($AB$356:AB360)</f>
        <v>21.388288788524619</v>
      </c>
      <c r="AJ360" s="48" t="e">
        <f>AE360+AC360+SUM($AB$356:AB360)-$AI$333+$AJ$355</f>
        <v>#REF!</v>
      </c>
      <c r="AK360" s="41" t="e">
        <f t="shared" si="349"/>
        <v>#VALUE!</v>
      </c>
      <c r="AL360" s="89"/>
      <c r="AM360">
        <v>160.62200000000001</v>
      </c>
      <c r="AN360"/>
      <c r="AO360"/>
      <c r="AP360"/>
      <c r="AQ360"/>
      <c r="AR360">
        <v>46.895499999999998</v>
      </c>
      <c r="AS360">
        <v>0.6993286065934935</v>
      </c>
      <c r="AT360"/>
      <c r="AU360"/>
      <c r="AV360" s="89" t="e">
        <f>AJ360-BA360-BB360</f>
        <v>#REF!</v>
      </c>
      <c r="AW360" s="86">
        <f>(1/(1/((AM360/1000+1)*0.0112372)+1))*AE360</f>
        <v>4.1799942981045814E-2</v>
      </c>
      <c r="AX360" s="86">
        <f>(1-(1/(1/((AM360/1000+1)*0.0112372)+1)))*AE360</f>
        <v>3.2049907492549568</v>
      </c>
      <c r="AY360" s="86">
        <f>(1/(1/((AM360/1000+1)*0.0112372)+1))*AI360</f>
        <v>0.27535783380195961</v>
      </c>
      <c r="AZ360" s="86">
        <f>(1-(1/(1/((AM360/1000+1)*0.0112372)+1)))*AI360</f>
        <v>21.11293095472266</v>
      </c>
      <c r="BA360" s="42" t="e">
        <f t="shared" si="355"/>
        <v>#REF!</v>
      </c>
      <c r="BB360" s="42" t="e">
        <f t="shared" si="356"/>
        <v>#REF!</v>
      </c>
      <c r="BC360" s="89"/>
      <c r="BD360" s="89"/>
      <c r="BE360" s="41"/>
      <c r="BF360" s="89"/>
      <c r="BG360" s="89"/>
      <c r="BH360" s="89"/>
      <c r="BI360" s="89"/>
      <c r="BJ360" s="41" t="e">
        <f t="shared" si="334"/>
        <v>#REF!</v>
      </c>
      <c r="BK360" s="89" t="e">
        <f t="shared" si="324"/>
        <v>#REF!</v>
      </c>
      <c r="BL360" s="89" t="e">
        <f t="shared" si="339"/>
        <v>#REF!</v>
      </c>
      <c r="BM360" s="89">
        <f>Y360-BR360-BS360</f>
        <v>4.6556618306524911E-2</v>
      </c>
      <c r="BN360" s="86">
        <f t="shared" si="350"/>
        <v>5.2055457435438339E-4</v>
      </c>
      <c r="BO360" s="86">
        <f t="shared" si="351"/>
        <v>4.4249138900183754E-2</v>
      </c>
      <c r="BP360" s="86">
        <f t="shared" si="352"/>
        <v>8.7657918487786438E-2</v>
      </c>
      <c r="BQ360" s="86">
        <f t="shared" si="353"/>
        <v>7.4512598716046341</v>
      </c>
      <c r="BR360" s="86">
        <f t="shared" si="357"/>
        <v>0.69097104246086583</v>
      </c>
      <c r="BS360" s="86">
        <f t="shared" si="358"/>
        <v>51.376365377223983</v>
      </c>
      <c r="BT360" s="89"/>
      <c r="BU360" s="89"/>
      <c r="BV360" s="41"/>
      <c r="BW360" s="89"/>
      <c r="BX360" s="42"/>
      <c r="BY360" s="89"/>
      <c r="BZ360" s="89"/>
      <c r="CA360" s="41">
        <f t="shared" si="335"/>
        <v>196.84624007128269</v>
      </c>
      <c r="CB360" s="89" t="e">
        <f t="shared" si="354"/>
        <v>#REF!</v>
      </c>
      <c r="CC360" s="89" t="e">
        <f t="shared" si="336"/>
        <v>#REF!</v>
      </c>
      <c r="CD360" s="41" t="e">
        <f t="shared" si="340"/>
        <v>#REF!</v>
      </c>
      <c r="CE360" s="41" t="e">
        <f t="shared" si="341"/>
        <v>#REF!</v>
      </c>
      <c r="CF360" s="42" t="e">
        <f t="shared" si="342"/>
        <v>#REF!</v>
      </c>
      <c r="CG360" s="42" t="e">
        <f t="shared" si="343"/>
        <v>#REF!</v>
      </c>
      <c r="CH360" s="42" t="e">
        <f t="shared" si="345"/>
        <v>#REF!</v>
      </c>
      <c r="CI360" s="89" t="e">
        <f t="shared" si="346"/>
        <v>#REF!</v>
      </c>
      <c r="CJ360" s="89" t="e">
        <f t="shared" si="347"/>
        <v>#REF!</v>
      </c>
      <c r="CK360" s="42" t="e">
        <f t="shared" si="348"/>
        <v>#REF!</v>
      </c>
      <c r="CM360" s="89" t="e">
        <f t="shared" si="298"/>
        <v>#REF!</v>
      </c>
      <c r="CN360" s="89" t="e">
        <f t="shared" si="299"/>
        <v>#REF!</v>
      </c>
    </row>
    <row r="361" spans="4:92" ht="14.4" x14ac:dyDescent="0.3">
      <c r="D361" s="47"/>
      <c r="E361" s="32">
        <v>43426.458333333336</v>
      </c>
      <c r="F361" s="21">
        <f>E361-E$288</f>
        <v>3542.9701388888934</v>
      </c>
      <c r="G361" s="21">
        <f>E361-E$336</f>
        <v>2016.996527777781</v>
      </c>
      <c r="H361" s="21"/>
      <c r="I361" s="21">
        <v>1066</v>
      </c>
      <c r="J361" s="21">
        <v>31046</v>
      </c>
      <c r="K361" s="21">
        <v>19202</v>
      </c>
      <c r="L361" s="21">
        <v>13</v>
      </c>
      <c r="M361" s="51">
        <v>4.78</v>
      </c>
      <c r="N361" s="40"/>
      <c r="O361" s="40"/>
      <c r="P361" s="40"/>
      <c r="R361" s="22"/>
      <c r="S361" s="22"/>
      <c r="T361" s="22"/>
      <c r="U361" s="52">
        <f t="shared" si="281"/>
        <v>9.1775760538248499E-2</v>
      </c>
      <c r="V361" s="52">
        <f t="shared" si="282"/>
        <v>12.441642283575698</v>
      </c>
      <c r="W361" s="52">
        <f t="shared" si="283"/>
        <v>7.5881260385876712E-2</v>
      </c>
      <c r="X361" s="247">
        <f>W361+V361+SUM($U$356:U361)</f>
        <v>12.762919469412331</v>
      </c>
      <c r="Y361" s="104">
        <f>W361+V361+SUM($U$356:U361)-$X$356+$Y$355</f>
        <v>57.337894717311286</v>
      </c>
      <c r="Z361" s="42"/>
      <c r="AA361" s="1">
        <f t="shared" si="344"/>
        <v>1.8597118539465704E-2</v>
      </c>
      <c r="AB361" s="41">
        <f t="shared" si="284"/>
        <v>0.14838403612490692</v>
      </c>
      <c r="AC361" s="48">
        <f t="shared" si="285"/>
        <v>20.115780977809141</v>
      </c>
      <c r="AD361" s="48">
        <f t="shared" si="286"/>
        <v>3.6388394010566407</v>
      </c>
      <c r="AE361" s="48">
        <f t="shared" si="287"/>
        <v>3.70449792106491</v>
      </c>
      <c r="AF361" s="48">
        <f t="shared" si="288"/>
        <v>3.6388394010566407</v>
      </c>
      <c r="AG361" s="238">
        <f t="shared" si="289"/>
        <v>6.5658413329156673E-2</v>
      </c>
      <c r="AH361" s="48">
        <f t="shared" si="290"/>
        <v>1.0667911264420362E-7</v>
      </c>
      <c r="AI361" s="48">
        <f>AE361+AC361+SUM($AB$356:AB361)</f>
        <v>24.479774447878729</v>
      </c>
      <c r="AJ361" s="48" t="e">
        <f>AE361+AC361+SUM($AB$356:AB361)-$AI$333+$AJ$355</f>
        <v>#REF!</v>
      </c>
      <c r="AK361" s="41" t="e">
        <f t="shared" si="349"/>
        <v>#VALUE!</v>
      </c>
      <c r="AL361" s="89"/>
      <c r="AM361">
        <v>138.66200000000001</v>
      </c>
      <c r="AN361"/>
      <c r="AO361"/>
      <c r="AP361"/>
      <c r="AQ361"/>
      <c r="AR361" s="146">
        <v>35.067</v>
      </c>
      <c r="AT361"/>
      <c r="AU361"/>
      <c r="AV361" s="89" t="e">
        <f>AJ361-BA361-BB361</f>
        <v>#REF!</v>
      </c>
      <c r="AW361" s="86">
        <f>(1/(1/((AM361/1000+1)*0.0112372)+1))*AE361</f>
        <v>4.6801587541647212E-2</v>
      </c>
      <c r="AX361" s="86">
        <f>(1-(1/(1/((AM361/1000+1)*0.0112372)+1)))*AE361</f>
        <v>3.6576963335232628</v>
      </c>
      <c r="AY361" s="86">
        <f>(1/(1/((AM361/1000+1)*0.0112372)+1))*AI361</f>
        <v>0.30927060325973388</v>
      </c>
      <c r="AZ361" s="86">
        <f>(1-(1/(1/((AM361/1000+1)*0.0112372)+1)))*AI361</f>
        <v>24.170503844618995</v>
      </c>
      <c r="BA361" s="42" t="e">
        <f t="shared" si="355"/>
        <v>#REF!</v>
      </c>
      <c r="BB361" s="42" t="e">
        <f t="shared" si="356"/>
        <v>#REF!</v>
      </c>
      <c r="BC361" s="89"/>
      <c r="BD361" s="89"/>
      <c r="BE361" s="41"/>
      <c r="BF361" s="89"/>
      <c r="BG361" s="89"/>
      <c r="BH361" s="89"/>
      <c r="BI361" s="89"/>
      <c r="BJ361" s="41" t="e">
        <f t="shared" si="334"/>
        <v>#REF!</v>
      </c>
      <c r="BK361" s="89" t="e">
        <f t="shared" si="324"/>
        <v>#REF!</v>
      </c>
      <c r="BL361" s="89" t="e">
        <f t="shared" si="339"/>
        <v>#REF!</v>
      </c>
      <c r="BM361" s="89">
        <f>Y361-BR361-BS361</f>
        <v>4.6556618306524911E-2</v>
      </c>
      <c r="BN361" s="86">
        <f t="shared" si="350"/>
        <v>8.7244663194849779E-4</v>
      </c>
      <c r="BO361" s="86">
        <f t="shared" si="351"/>
        <v>7.5008813753928219E-2</v>
      </c>
      <c r="BP361" s="86">
        <f t="shared" si="352"/>
        <v>0.14674197619141255</v>
      </c>
      <c r="BQ361" s="86">
        <f t="shared" si="353"/>
        <v>12.616177493220919</v>
      </c>
      <c r="BR361" s="86">
        <f t="shared" si="357"/>
        <v>0.75005510016449195</v>
      </c>
      <c r="BS361" s="86">
        <f t="shared" si="358"/>
        <v>56.541282998840266</v>
      </c>
      <c r="BT361" s="89"/>
      <c r="BU361" s="89"/>
      <c r="BV361" s="41"/>
      <c r="BW361" s="89"/>
      <c r="BX361" s="42"/>
      <c r="BY361" s="89"/>
      <c r="BZ361" s="89"/>
      <c r="CA361" s="41">
        <f t="shared" si="335"/>
        <v>180.5092624461715</v>
      </c>
      <c r="CB361" s="89" t="e">
        <f t="shared" si="354"/>
        <v>#REF!</v>
      </c>
      <c r="CC361" s="89" t="e">
        <f t="shared" si="336"/>
        <v>#REF!</v>
      </c>
      <c r="CD361" s="41" t="e">
        <f t="shared" si="340"/>
        <v>#REF!</v>
      </c>
      <c r="CE361" s="41" t="e">
        <f t="shared" si="341"/>
        <v>#REF!</v>
      </c>
      <c r="CF361" s="42" t="e">
        <f t="shared" si="342"/>
        <v>#REF!</v>
      </c>
      <c r="CG361" s="42" t="e">
        <f t="shared" si="343"/>
        <v>#REF!</v>
      </c>
      <c r="CH361" s="42" t="e">
        <f t="shared" si="345"/>
        <v>#REF!</v>
      </c>
      <c r="CI361" s="89" t="e">
        <f t="shared" si="346"/>
        <v>#REF!</v>
      </c>
      <c r="CJ361" s="89" t="e">
        <f t="shared" si="347"/>
        <v>#REF!</v>
      </c>
      <c r="CK361" s="42" t="e">
        <f t="shared" si="348"/>
        <v>#REF!</v>
      </c>
      <c r="CM361" s="89" t="e">
        <f t="shared" si="298"/>
        <v>#REF!</v>
      </c>
      <c r="CN361" s="89" t="e">
        <f t="shared" si="299"/>
        <v>#REF!</v>
      </c>
    </row>
    <row r="362" spans="4:92" ht="14.4" x14ac:dyDescent="0.3">
      <c r="D362" s="47"/>
      <c r="E362" s="32"/>
      <c r="F362" s="21"/>
      <c r="G362" s="21"/>
      <c r="H362" s="21"/>
      <c r="I362" s="21"/>
      <c r="L362" s="21"/>
      <c r="M362" s="51"/>
      <c r="N362" s="40"/>
      <c r="O362" s="40"/>
      <c r="P362" s="40"/>
      <c r="R362" s="22"/>
      <c r="S362" s="22"/>
      <c r="T362" s="22"/>
      <c r="U362" s="52"/>
      <c r="V362" s="52"/>
      <c r="W362" s="52"/>
      <c r="X362" s="247"/>
      <c r="Y362" s="104"/>
      <c r="Z362" s="42"/>
      <c r="AA362" s="42"/>
      <c r="AB362" s="41"/>
      <c r="AC362" s="48"/>
      <c r="AD362" s="48"/>
      <c r="AE362" s="48"/>
      <c r="AF362" s="48"/>
      <c r="AG362" s="238"/>
      <c r="AH362" s="48"/>
      <c r="AI362" s="48"/>
      <c r="AJ362" s="48"/>
      <c r="AK362" s="46"/>
      <c r="AL362" s="86"/>
      <c r="AS362"/>
      <c r="AT362"/>
      <c r="AU362"/>
      <c r="AV362" s="41"/>
      <c r="AW362" s="86"/>
      <c r="AX362" s="86"/>
      <c r="AY362" s="86"/>
      <c r="AZ362" s="86"/>
      <c r="BA362" s="1"/>
      <c r="BB362" s="1"/>
      <c r="BC362" s="89"/>
      <c r="BD362" s="89"/>
      <c r="BE362" s="41"/>
      <c r="BF362" s="89"/>
      <c r="BG362" s="89"/>
      <c r="BH362" s="89"/>
      <c r="BI362" s="89"/>
      <c r="BJ362" s="41"/>
      <c r="BK362" s="89"/>
      <c r="BL362" s="89"/>
      <c r="BM362" s="89"/>
      <c r="BN362" s="86"/>
      <c r="BO362" s="86"/>
      <c r="BP362" s="86"/>
      <c r="BQ362" s="86"/>
      <c r="BR362" s="86"/>
      <c r="BS362" s="86"/>
      <c r="BT362" s="89"/>
      <c r="BU362" s="89"/>
      <c r="BV362" s="41"/>
      <c r="BW362" s="89"/>
      <c r="BX362" s="42"/>
      <c r="BY362" s="89"/>
      <c r="BZ362" s="89"/>
      <c r="CA362" s="41"/>
      <c r="CB362" s="89"/>
      <c r="CC362" s="89"/>
      <c r="CD362" s="41"/>
      <c r="CF362" s="42"/>
      <c r="CG362" s="42"/>
      <c r="CH362" s="42"/>
      <c r="CI362" s="89"/>
      <c r="CJ362" s="89"/>
      <c r="CK362" s="42"/>
    </row>
    <row r="363" spans="4:92" ht="14.4" thickBot="1" x14ac:dyDescent="0.3">
      <c r="D363" s="47"/>
      <c r="E363" s="32"/>
      <c r="F363" s="21"/>
      <c r="G363" s="21"/>
      <c r="H363" s="21"/>
      <c r="I363" s="21"/>
      <c r="L363" s="21"/>
      <c r="M363" s="21"/>
      <c r="N363" s="40"/>
      <c r="O363" s="40"/>
      <c r="P363" s="40"/>
      <c r="R363" s="22"/>
      <c r="S363" s="22"/>
      <c r="T363" s="22"/>
      <c r="U363" s="21"/>
      <c r="V363" s="21"/>
      <c r="W363" s="21"/>
      <c r="X363" s="246"/>
      <c r="Y363" s="255"/>
      <c r="Z363" s="47"/>
      <c r="AA363" s="47"/>
      <c r="AB363" s="46"/>
      <c r="AC363" s="46"/>
      <c r="AD363" s="46"/>
      <c r="AE363" s="46"/>
      <c r="AF363" s="46"/>
      <c r="AG363" s="85"/>
      <c r="AH363" s="46"/>
      <c r="AI363" s="46"/>
      <c r="AJ363" s="46"/>
      <c r="AK363" s="46"/>
      <c r="AL363" s="86"/>
      <c r="AM363" s="41"/>
      <c r="AN363" s="41"/>
      <c r="AO363" s="41"/>
      <c r="AP363" s="41"/>
      <c r="AQ363"/>
      <c r="AR363" s="41"/>
      <c r="AS363" s="41"/>
      <c r="AT363" s="41"/>
      <c r="AU363" s="41"/>
      <c r="AV363" s="41"/>
      <c r="AW363" s="22"/>
      <c r="AX363" s="22"/>
      <c r="AY363" s="22"/>
      <c r="AZ363" s="22"/>
      <c r="BA363" s="22"/>
      <c r="BB363" s="22"/>
      <c r="BD363" s="1"/>
      <c r="BE363" s="1"/>
      <c r="BG363" s="1"/>
      <c r="BH363" s="1"/>
      <c r="BI363" s="1"/>
      <c r="BL363" s="1"/>
    </row>
    <row r="364" spans="4:92" ht="15" thickBot="1" x14ac:dyDescent="0.35">
      <c r="D364" s="22" t="s">
        <v>145</v>
      </c>
      <c r="E364" s="32">
        <v>39882.490277777775</v>
      </c>
      <c r="F364" s="21"/>
      <c r="G364" s="21"/>
      <c r="H364" s="22"/>
      <c r="I364" s="50">
        <v>1037</v>
      </c>
      <c r="L364" s="21"/>
      <c r="M364" s="51"/>
      <c r="N364" s="43">
        <v>95.78</v>
      </c>
      <c r="O364" s="44">
        <v>19.55</v>
      </c>
      <c r="P364" s="45">
        <f>O364-R364</f>
        <v>7.2550049999999988</v>
      </c>
      <c r="Q364" s="46">
        <v>62.89</v>
      </c>
      <c r="R364" s="47">
        <f>Q364*O364/100</f>
        <v>12.294995000000002</v>
      </c>
      <c r="S364" s="47">
        <f>P364/$A$8+R364</f>
        <v>15.317913750000002</v>
      </c>
      <c r="T364" s="47">
        <f>$A$6-S364</f>
        <v>101.68208625</v>
      </c>
      <c r="U364" s="52"/>
      <c r="V364" s="52"/>
      <c r="W364" s="52"/>
      <c r="X364" s="247"/>
      <c r="Y364" s="104"/>
      <c r="Z364" s="42"/>
      <c r="AA364" s="42"/>
      <c r="AB364" s="41"/>
      <c r="AC364" s="48"/>
      <c r="AD364" s="48"/>
      <c r="AE364" s="48"/>
      <c r="AF364" s="48"/>
      <c r="AG364" s="238"/>
      <c r="AH364" s="48"/>
      <c r="AI364" s="48"/>
      <c r="AJ364" s="48"/>
      <c r="AK364" s="46"/>
      <c r="AL364" s="86"/>
      <c r="AM364" s="41"/>
      <c r="AN364" s="41"/>
      <c r="AO364" s="41"/>
      <c r="AP364" s="41"/>
      <c r="AQ364"/>
      <c r="AR364" s="41"/>
      <c r="AS364" s="41"/>
      <c r="AT364" s="41"/>
      <c r="AU364" s="41"/>
      <c r="AV364" s="41"/>
      <c r="AW364" s="47"/>
      <c r="AX364" s="47"/>
      <c r="AY364" s="47"/>
      <c r="AZ364" s="47"/>
      <c r="BA364" s="47"/>
      <c r="BB364" s="47"/>
      <c r="BC364" s="42"/>
      <c r="BD364" s="1"/>
      <c r="BE364" s="1"/>
      <c r="BG364" s="1"/>
      <c r="BH364" s="1"/>
      <c r="BI364" s="1"/>
      <c r="BL364" s="1"/>
    </row>
    <row r="365" spans="4:92" ht="14.4" x14ac:dyDescent="0.3">
      <c r="D365" s="22"/>
      <c r="E365" s="32">
        <v>39883.490277777775</v>
      </c>
      <c r="F365" s="21">
        <f t="shared" ref="F365:F409" si="359">E365-E$365</f>
        <v>0</v>
      </c>
      <c r="G365" s="21">
        <f>E365-E$365</f>
        <v>0</v>
      </c>
      <c r="H365" s="21"/>
      <c r="I365" s="50">
        <v>1037</v>
      </c>
      <c r="J365" s="21">
        <v>486</v>
      </c>
      <c r="K365" s="21">
        <v>0.67</v>
      </c>
      <c r="L365" s="21">
        <v>758</v>
      </c>
      <c r="M365" s="51">
        <v>4.78</v>
      </c>
      <c r="N365" s="40"/>
      <c r="O365" s="40"/>
      <c r="P365" s="40"/>
      <c r="R365" s="22"/>
      <c r="S365" s="85">
        <f>$A$36*R364*$A$3/($A$36*R364*$A$3+T364*1000)</f>
        <v>6.0584581538639468E-3</v>
      </c>
      <c r="T365" s="22"/>
      <c r="U365" s="52">
        <f t="shared" ref="U365:U408" si="360">($A$5*I365/1000/$A$3*K365)/$P$364</f>
        <v>3.1167356595522952E-6</v>
      </c>
      <c r="V365" s="52">
        <f t="shared" ref="V365:V408" si="361">($T$364*I365/1000/$A$3*K365)/$P$364</f>
        <v>4.2255491220406284E-4</v>
      </c>
      <c r="W365" s="52">
        <f t="shared" ref="W365:W408" si="362">($A$36*$R$364*K365*I365/1000000)/$P$364</f>
        <v>2.575635634006195E-6</v>
      </c>
      <c r="X365" s="247">
        <f>W365+V365+SUM($U$365:U365)</f>
        <v>4.2824728349762136E-4</v>
      </c>
      <c r="Y365" s="104">
        <f>W365+V365+SUM($U$365:U365)</f>
        <v>4.2824728349762136E-4</v>
      </c>
      <c r="Z365" s="42"/>
      <c r="AA365" s="42"/>
      <c r="AB365" s="41">
        <f t="shared" ref="AB365:AB408" si="363">($A$5*I365/1000/$A$3*J365)/$P$364</f>
        <v>2.260796314242411E-3</v>
      </c>
      <c r="AC365" s="48">
        <f t="shared" ref="AC365:AC408" si="364">($T$364*I365/1000/$A$3*J365)/$P$364</f>
        <v>0.30650998109130523</v>
      </c>
      <c r="AD365" s="48">
        <f t="shared" ref="AD365:AD408" si="365">($A$4*$R$364/1000*J365/1000000*I365/1000*1000000)/$P$364</f>
        <v>5.5413432969927227E-2</v>
      </c>
      <c r="AE365" s="48">
        <f t="shared" ref="AE365:AE408" si="366">($A$4*((I365/1000)*J365/10^6)*(1+($A$18/(10^-M365))+(($A$18*$A$19)/(10^-M365)^2))*1000000)*$R$364/1000/$P$364</f>
        <v>5.6413302322866066E-2</v>
      </c>
      <c r="AF365" s="48">
        <f t="shared" ref="AF365:AF408" si="367">AE365/(1+($A$18/(10^-M365))+(($A$18*$A$19)/(10^-M365)^2))*1</f>
        <v>5.5413432969927227E-2</v>
      </c>
      <c r="AG365" s="238">
        <f t="shared" ref="AG365:AG408" si="368">AE365/(1+($A$18/(10^-M365))+(($A$18*$A$19)/(10^-M365)^2))*($A$18/(10^-M365))</f>
        <v>9.9986772839452567E-4</v>
      </c>
      <c r="AH365" s="48">
        <f t="shared" ref="AH365:AH408" si="369">AE365/(1+($A$18/(10^-M365))+(($A$18*$A$19)/(10^-M365)^2))*(($A$18*$A$19)/(10^-M365)^2)</f>
        <v>1.624544313795309E-9</v>
      </c>
      <c r="AI365" s="48">
        <f>AE365+AC365+SUM($AB$365:AB365)</f>
        <v>0.36518407972841371</v>
      </c>
      <c r="AJ365" s="48">
        <v>0</v>
      </c>
      <c r="AK365" s="46"/>
      <c r="AL365" s="86"/>
      <c r="AM365" s="41"/>
      <c r="AN365" s="41"/>
      <c r="AO365" s="41"/>
      <c r="AP365" s="41"/>
      <c r="AQ365"/>
      <c r="AR365" s="41"/>
      <c r="AS365" s="41"/>
      <c r="AT365" s="41"/>
      <c r="AU365" s="41"/>
      <c r="AV365" s="41"/>
      <c r="AW365" s="22"/>
      <c r="AX365" s="22"/>
      <c r="AY365" s="22"/>
      <c r="AZ365" s="22"/>
      <c r="BA365" s="22"/>
      <c r="BB365" s="22"/>
      <c r="BD365" s="1"/>
      <c r="BE365" s="1"/>
      <c r="BG365" s="1"/>
      <c r="BH365" s="1"/>
      <c r="BI365" s="1"/>
      <c r="BL365" s="1"/>
    </row>
    <row r="366" spans="4:92" ht="14.4" x14ac:dyDescent="0.3">
      <c r="D366" s="22"/>
      <c r="E366" s="32">
        <v>39890.522916666669</v>
      </c>
      <c r="F366" s="21">
        <f t="shared" si="359"/>
        <v>7.0326388888934162</v>
      </c>
      <c r="G366" s="21">
        <f t="shared" ref="G366:G409" si="370">E366-E$365</f>
        <v>7.0326388888934162</v>
      </c>
      <c r="H366" s="21"/>
      <c r="I366" s="50">
        <v>1037</v>
      </c>
      <c r="J366" s="21">
        <v>1397</v>
      </c>
      <c r="K366" s="21">
        <v>0</v>
      </c>
      <c r="L366" s="21">
        <v>989</v>
      </c>
      <c r="M366" s="51">
        <v>4.78</v>
      </c>
      <c r="N366" s="40"/>
      <c r="O366" s="40"/>
      <c r="P366" s="40"/>
      <c r="R366" s="22"/>
      <c r="S366" s="85">
        <f>S365*100</f>
        <v>0.6058458153863947</v>
      </c>
      <c r="T366" s="22"/>
      <c r="U366" s="52">
        <f t="shared" si="360"/>
        <v>0</v>
      </c>
      <c r="V366" s="52">
        <f t="shared" si="361"/>
        <v>0</v>
      </c>
      <c r="W366" s="52">
        <f t="shared" si="362"/>
        <v>0</v>
      </c>
      <c r="X366" s="247">
        <f>W366+V366+SUM($U$365:U366)</f>
        <v>3.1167356595522952E-6</v>
      </c>
      <c r="Y366" s="104">
        <f>W366+V366+SUM($U$365:U366)-$X$365</f>
        <v>-4.2513054783806903E-4</v>
      </c>
      <c r="Z366" s="42"/>
      <c r="AA366" s="42"/>
      <c r="AB366" s="41">
        <f t="shared" si="363"/>
        <v>6.4986264423799334E-3</v>
      </c>
      <c r="AC366" s="48">
        <f t="shared" si="364"/>
        <v>0.8810585258941428</v>
      </c>
      <c r="AD366" s="48">
        <f t="shared" si="365"/>
        <v>0.15928511493619002</v>
      </c>
      <c r="AE366" s="48">
        <f t="shared" si="366"/>
        <v>0.16215922498980223</v>
      </c>
      <c r="AF366" s="48">
        <f t="shared" si="367"/>
        <v>0.15928511493618996</v>
      </c>
      <c r="AG366" s="238">
        <f t="shared" si="368"/>
        <v>2.8741053838830292E-3</v>
      </c>
      <c r="AH366" s="48">
        <f t="shared" si="369"/>
        <v>4.669729231218202E-9</v>
      </c>
      <c r="AI366" s="48">
        <f>AE366+AC366+SUM($AB$365:AB366)</f>
        <v>1.0519771736405674</v>
      </c>
      <c r="AJ366" s="48">
        <f>AE366+AC366+SUM($AB$364:AB366)-$AI$365</f>
        <v>0.68679309391215371</v>
      </c>
      <c r="AK366" s="46"/>
      <c r="AL366" s="86"/>
      <c r="AM366" s="41"/>
      <c r="AN366" s="41"/>
      <c r="AO366" s="41"/>
      <c r="AP366" s="41"/>
      <c r="AQ366"/>
      <c r="AR366" s="41"/>
      <c r="AS366" s="41"/>
      <c r="AT366" s="41"/>
      <c r="AU366" s="41"/>
      <c r="AV366" s="41"/>
      <c r="AW366" s="22"/>
      <c r="AX366" s="22"/>
      <c r="AY366" s="22"/>
      <c r="AZ366" s="22"/>
      <c r="BA366" s="22"/>
      <c r="BB366" s="22"/>
      <c r="BD366" s="1"/>
      <c r="BE366" s="1"/>
      <c r="BG366" s="1"/>
      <c r="BH366" s="1"/>
      <c r="BI366" s="1"/>
      <c r="BL366" s="1"/>
    </row>
    <row r="367" spans="4:92" ht="14.4" x14ac:dyDescent="0.3">
      <c r="D367" s="22"/>
      <c r="E367" s="32">
        <v>39897.465277777781</v>
      </c>
      <c r="F367" s="21">
        <f t="shared" si="359"/>
        <v>13.975000000005821</v>
      </c>
      <c r="G367" s="21">
        <f t="shared" si="370"/>
        <v>13.975000000005821</v>
      </c>
      <c r="H367" s="21"/>
      <c r="I367" s="50">
        <v>1037</v>
      </c>
      <c r="J367" s="21">
        <v>1960</v>
      </c>
      <c r="K367" s="21">
        <v>1.86</v>
      </c>
      <c r="L367" s="21">
        <v>1203</v>
      </c>
      <c r="M367" s="51">
        <v>4.78</v>
      </c>
      <c r="N367" s="40"/>
      <c r="O367" s="40"/>
      <c r="P367" s="40"/>
      <c r="R367" s="22"/>
      <c r="S367" s="22"/>
      <c r="T367" s="22"/>
      <c r="U367" s="52">
        <f t="shared" si="360"/>
        <v>8.65243033845861E-6</v>
      </c>
      <c r="V367" s="52">
        <f t="shared" si="361"/>
        <v>1.1730628905963535E-3</v>
      </c>
      <c r="W367" s="52">
        <f t="shared" si="362"/>
        <v>7.1502720585843638E-6</v>
      </c>
      <c r="X367" s="247">
        <f>W367+V367+SUM($U$365:U367)</f>
        <v>1.1919823286529489E-3</v>
      </c>
      <c r="Y367" s="104">
        <f>W367+V367+SUM($U$365:U367)-$X$365</f>
        <v>7.6373504515532759E-4</v>
      </c>
      <c r="Z367" s="42"/>
      <c r="AA367" s="42"/>
      <c r="AB367" s="41">
        <f t="shared" si="363"/>
        <v>9.1176147652574594E-3</v>
      </c>
      <c r="AC367" s="48">
        <f t="shared" si="364"/>
        <v>1.2361307879402434</v>
      </c>
      <c r="AD367" s="48">
        <f t="shared" si="365"/>
        <v>0.22347804243015917</v>
      </c>
      <c r="AE367" s="48">
        <f t="shared" si="366"/>
        <v>0.2275104373514763</v>
      </c>
      <c r="AF367" s="48">
        <f t="shared" si="367"/>
        <v>0.22347804243015917</v>
      </c>
      <c r="AG367" s="238">
        <f t="shared" si="368"/>
        <v>4.0323883696569349E-3</v>
      </c>
      <c r="AH367" s="48">
        <f t="shared" si="369"/>
        <v>6.5516601955530975E-9</v>
      </c>
      <c r="AI367" s="48">
        <f>AE367+AC367+SUM($AB$365:AB367)</f>
        <v>1.4815182628135994</v>
      </c>
      <c r="AJ367" s="48">
        <f>AE367+AC367+SUM($AB$364:AB367)-$AI$365</f>
        <v>1.1163341830851858</v>
      </c>
      <c r="AK367" s="46"/>
      <c r="AL367" s="86"/>
      <c r="AM367" s="41"/>
      <c r="AN367" s="41"/>
      <c r="AO367" s="41"/>
      <c r="AP367" s="41"/>
      <c r="AQ367"/>
      <c r="AR367" s="41"/>
      <c r="AS367" s="41"/>
      <c r="AT367" s="41"/>
      <c r="AU367" s="41"/>
      <c r="AV367" s="41"/>
      <c r="AW367" s="22"/>
      <c r="AX367" s="22"/>
      <c r="AY367" s="22"/>
      <c r="AZ367" s="22"/>
      <c r="BA367" s="22"/>
      <c r="BB367" s="22"/>
      <c r="BD367" s="1"/>
      <c r="BE367" s="1"/>
      <c r="BG367" s="1"/>
      <c r="BH367" s="1"/>
      <c r="BI367" s="1"/>
      <c r="BL367" s="1"/>
    </row>
    <row r="368" spans="4:92" ht="14.4" x14ac:dyDescent="0.3">
      <c r="D368" s="33"/>
      <c r="E368" s="32">
        <v>39912.691666666666</v>
      </c>
      <c r="F368" s="21">
        <f t="shared" si="359"/>
        <v>29.201388888890506</v>
      </c>
      <c r="G368" s="21">
        <f t="shared" si="370"/>
        <v>29.201388888890506</v>
      </c>
      <c r="H368" s="21"/>
      <c r="I368" s="50">
        <v>1037</v>
      </c>
      <c r="J368" s="21">
        <v>9119</v>
      </c>
      <c r="K368" s="21">
        <v>1.0900000000000001</v>
      </c>
      <c r="L368" s="21">
        <v>1560</v>
      </c>
      <c r="M368" s="51">
        <v>4.78</v>
      </c>
      <c r="N368" s="40"/>
      <c r="O368" s="40"/>
      <c r="P368" s="40"/>
      <c r="R368" s="22"/>
      <c r="S368" s="22"/>
      <c r="T368" s="22"/>
      <c r="U368" s="52">
        <f t="shared" si="360"/>
        <v>5.0705102521074651E-6</v>
      </c>
      <c r="V368" s="52">
        <f t="shared" si="361"/>
        <v>6.8744008104840062E-4</v>
      </c>
      <c r="W368" s="52">
        <f t="shared" si="362"/>
        <v>4.1902131956220193E-6</v>
      </c>
      <c r="X368" s="247">
        <f>W368+V368+SUM($U$365:U368)</f>
        <v>7.0846997049414098E-4</v>
      </c>
      <c r="Y368" s="104">
        <f>W368+V368+SUM($U$365:U368)-$X$365</f>
        <v>2.8022268699651962E-4</v>
      </c>
      <c r="Z368" s="42"/>
      <c r="AA368" s="1">
        <f>LINEST(Y365:Y368,F365:F368,TRUE,TRUE)</f>
        <v>5.8281253486375932E-6</v>
      </c>
      <c r="AB368" s="41">
        <f t="shared" si="363"/>
        <v>4.2420167879787127E-2</v>
      </c>
      <c r="AC368" s="48">
        <f t="shared" si="364"/>
        <v>5.7511615587893257</v>
      </c>
      <c r="AD368" s="48">
        <f t="shared" si="365"/>
        <v>1.0397429943472558</v>
      </c>
      <c r="AE368" s="48">
        <f t="shared" si="366"/>
        <v>1.0585039174531183</v>
      </c>
      <c r="AF368" s="48">
        <f t="shared" si="367"/>
        <v>1.0397429943472556</v>
      </c>
      <c r="AG368" s="238">
        <f t="shared" si="368"/>
        <v>1.8760892623929375E-2</v>
      </c>
      <c r="AH368" s="48">
        <f t="shared" si="369"/>
        <v>3.04819333281881E-8</v>
      </c>
      <c r="AI368" s="48">
        <f>AE368+AC368+SUM($AB$365:AB368)</f>
        <v>6.8699626816441102</v>
      </c>
      <c r="AJ368" s="48">
        <f>AE368+AC368+SUM($AB$364:AB368)-$AI$365</f>
        <v>6.5047786019156968</v>
      </c>
      <c r="AK368" s="41">
        <f t="shared" ref="AK368:AK409" si="371">LINEST(AJ365:AJ368,F365:F368,TRUE,TRUE)</f>
        <v>0.22706880316448633</v>
      </c>
      <c r="AL368" s="89"/>
      <c r="AM368" s="41"/>
      <c r="AN368" s="41"/>
      <c r="AO368" s="41"/>
      <c r="AP368" s="41"/>
      <c r="AQ368"/>
      <c r="AR368" s="41"/>
      <c r="AS368" s="41"/>
      <c r="AT368" s="41"/>
      <c r="AU368" s="41"/>
      <c r="AV368" s="41"/>
      <c r="AW368" s="22"/>
      <c r="AX368" s="22"/>
      <c r="AY368" s="22"/>
      <c r="AZ368" s="22"/>
      <c r="BA368" s="22"/>
      <c r="BB368" s="22"/>
      <c r="BD368" s="1"/>
      <c r="BE368" s="1"/>
      <c r="BG368" s="1"/>
      <c r="BH368" s="1"/>
      <c r="BI368" s="1"/>
      <c r="BL368" s="1"/>
    </row>
    <row r="369" spans="1:64" ht="14.4" x14ac:dyDescent="0.3">
      <c r="A369" s="1"/>
      <c r="B369" s="1"/>
      <c r="C369" s="1"/>
      <c r="D369" s="47"/>
      <c r="E369" s="32">
        <v>39920.493750000001</v>
      </c>
      <c r="F369" s="21">
        <f t="shared" si="359"/>
        <v>37.003472222226264</v>
      </c>
      <c r="G369" s="21">
        <f t="shared" si="370"/>
        <v>37.003472222226264</v>
      </c>
      <c r="H369" s="21"/>
      <c r="I369" s="50">
        <v>1037</v>
      </c>
      <c r="J369" s="21">
        <v>14451</v>
      </c>
      <c r="K369" s="21">
        <v>1.57</v>
      </c>
      <c r="L369" s="21">
        <v>1763</v>
      </c>
      <c r="M369" s="51">
        <v>4.78</v>
      </c>
      <c r="N369" s="40"/>
      <c r="O369" s="40"/>
      <c r="P369" s="40"/>
      <c r="R369" s="22"/>
      <c r="S369" s="22"/>
      <c r="T369" s="22"/>
      <c r="U369" s="52">
        <f t="shared" si="360"/>
        <v>7.3033955007419454E-6</v>
      </c>
      <c r="V369" s="52">
        <f t="shared" si="361"/>
        <v>9.9016598829907245E-4</v>
      </c>
      <c r="W369" s="52">
        <f t="shared" si="362"/>
        <v>6.0354446946115319E-6</v>
      </c>
      <c r="X369" s="247">
        <f>W369+V369+SUM($U$365:U369)</f>
        <v>1.0203445047445444E-3</v>
      </c>
      <c r="Y369" s="104">
        <f>W369+V369+SUM($U$365:U369)-$X$365</f>
        <v>5.9209722124692311E-4</v>
      </c>
      <c r="Z369" s="42"/>
      <c r="AA369" s="1">
        <f t="shared" ref="AA369:AA409" si="372">LINEST(Y366:Y369,F366:F369,TRUE,TRUE)</f>
        <v>2.0122751236506868E-5</v>
      </c>
      <c r="AB369" s="41">
        <f t="shared" si="363"/>
        <v>6.7223801516701806E-2</v>
      </c>
      <c r="AC369" s="48">
        <f t="shared" si="364"/>
        <v>9.1139418451655398</v>
      </c>
      <c r="AD369" s="48">
        <f t="shared" si="365"/>
        <v>1.6476944852848114</v>
      </c>
      <c r="AE369" s="48">
        <f t="shared" si="366"/>
        <v>1.6774251684521349</v>
      </c>
      <c r="AF369" s="48">
        <f t="shared" si="367"/>
        <v>1.6476944852848114</v>
      </c>
      <c r="AG369" s="238">
        <f t="shared" si="368"/>
        <v>2.9730634862200185E-2</v>
      </c>
      <c r="AH369" s="48">
        <f t="shared" si="369"/>
        <v>4.8305123207111127E-8</v>
      </c>
      <c r="AI369" s="48">
        <f>AE369+AC369+SUM($AB$365:AB369)</f>
        <v>10.918888020536043</v>
      </c>
      <c r="AJ369" s="48">
        <f>AE369+AC369+SUM($AB$364:AB369)-$AI$365</f>
        <v>10.55370394080763</v>
      </c>
      <c r="AK369" s="41">
        <f t="shared" si="371"/>
        <v>0.33554553522935665</v>
      </c>
      <c r="AL369" s="89"/>
      <c r="AM369" s="41"/>
      <c r="AN369" s="41"/>
      <c r="AO369" s="41"/>
      <c r="AP369" s="41"/>
      <c r="AQ369"/>
      <c r="AR369" s="41"/>
      <c r="AS369" s="41"/>
      <c r="AT369" s="41"/>
      <c r="AU369" s="41"/>
      <c r="AV369" s="41"/>
      <c r="AW369" s="22"/>
      <c r="AX369" s="22"/>
      <c r="AY369" s="22"/>
      <c r="AZ369" s="22"/>
      <c r="BA369" s="22"/>
      <c r="BB369" s="22"/>
      <c r="BD369" s="1"/>
      <c r="BE369" s="1"/>
      <c r="BG369" s="1"/>
      <c r="BH369" s="1"/>
      <c r="BI369" s="1"/>
      <c r="BL369" s="1"/>
    </row>
    <row r="370" spans="1:64" ht="14.4" x14ac:dyDescent="0.3">
      <c r="A370" s="1"/>
      <c r="B370" s="1"/>
      <c r="C370" s="1"/>
      <c r="D370" s="47"/>
      <c r="E370" s="32">
        <v>39940.570138888892</v>
      </c>
      <c r="F370" s="21">
        <f t="shared" si="359"/>
        <v>57.07986111111677</v>
      </c>
      <c r="G370" s="21">
        <f t="shared" si="370"/>
        <v>57.07986111111677</v>
      </c>
      <c r="H370" s="21"/>
      <c r="I370" s="50">
        <v>1037</v>
      </c>
      <c r="J370" s="21">
        <v>21241</v>
      </c>
      <c r="K370" s="21">
        <v>4.0999999999999996</v>
      </c>
      <c r="L370" s="21">
        <v>248</v>
      </c>
      <c r="M370" s="51">
        <v>4.78</v>
      </c>
      <c r="N370" s="40"/>
      <c r="O370" s="40"/>
      <c r="P370" s="40"/>
      <c r="R370" s="22"/>
      <c r="S370" s="22"/>
      <c r="T370" s="22"/>
      <c r="U370" s="52">
        <f t="shared" si="360"/>
        <v>1.9072561498752848E-5</v>
      </c>
      <c r="V370" s="52">
        <f t="shared" si="361"/>
        <v>2.5857837910994884E-3</v>
      </c>
      <c r="W370" s="52">
        <f t="shared" si="362"/>
        <v>1.5761352387202087E-5</v>
      </c>
      <c r="X370" s="247">
        <f>W370+V370+SUM($U$365:U370)</f>
        <v>2.6447607767363037E-3</v>
      </c>
      <c r="Y370" s="104">
        <f>W370+V370+SUM($U$365:U370)-$X$365</f>
        <v>2.2165134932386824E-3</v>
      </c>
      <c r="Z370" s="42"/>
      <c r="AA370" s="1">
        <f t="shared" si="372"/>
        <v>3.6343379618033908E-5</v>
      </c>
      <c r="AB370" s="41">
        <f t="shared" si="363"/>
        <v>9.8809824096343729E-2</v>
      </c>
      <c r="AC370" s="48">
        <f t="shared" si="364"/>
        <v>13.396252074815667</v>
      </c>
      <c r="AD370" s="48">
        <f t="shared" si="365"/>
        <v>2.4218862751321484</v>
      </c>
      <c r="AE370" s="48">
        <f t="shared" si="366"/>
        <v>2.4655863264197486</v>
      </c>
      <c r="AF370" s="48">
        <f t="shared" si="367"/>
        <v>2.4218862751321479</v>
      </c>
      <c r="AG370" s="238">
        <f t="shared" si="368"/>
        <v>4.3699980285654555E-2</v>
      </c>
      <c r="AH370" s="48">
        <f t="shared" si="369"/>
        <v>7.100194602742005E-8</v>
      </c>
      <c r="AI370" s="48">
        <f>AE370+AC370+SUM($AB$365:AB370)</f>
        <v>16.088169232250127</v>
      </c>
      <c r="AJ370" s="48">
        <f>AE370+AC370+SUM($AB$364:AB370)-$AI$365</f>
        <v>15.722985152521714</v>
      </c>
      <c r="AK370" s="41">
        <f t="shared" si="371"/>
        <v>0.34220177728400697</v>
      </c>
      <c r="AL370" s="89"/>
      <c r="AM370" s="41"/>
      <c r="AN370" s="41"/>
      <c r="AO370" s="41"/>
      <c r="AP370" s="41"/>
      <c r="AQ370"/>
      <c r="AR370" s="41"/>
      <c r="AS370" s="41"/>
      <c r="AT370" s="41"/>
      <c r="AU370" s="41"/>
      <c r="AV370" s="41"/>
      <c r="AW370" s="22"/>
      <c r="AX370" s="22"/>
      <c r="AY370" s="22"/>
      <c r="AZ370" s="22"/>
      <c r="BA370" s="22"/>
      <c r="BB370" s="22"/>
      <c r="BD370" s="1"/>
      <c r="BE370" s="1"/>
      <c r="BG370" s="1"/>
      <c r="BH370" s="1"/>
      <c r="BI370" s="1"/>
      <c r="BL370" s="1"/>
    </row>
    <row r="371" spans="1:64" ht="14.4" x14ac:dyDescent="0.3">
      <c r="A371" s="1"/>
      <c r="B371" s="1"/>
      <c r="C371" s="1"/>
      <c r="D371" s="47"/>
      <c r="E371" s="32">
        <v>39959.581250000003</v>
      </c>
      <c r="F371" s="21">
        <f t="shared" si="359"/>
        <v>76.09097222222772</v>
      </c>
      <c r="G371" s="21">
        <f t="shared" si="370"/>
        <v>76.09097222222772</v>
      </c>
      <c r="H371" s="21"/>
      <c r="I371" s="50">
        <v>1037</v>
      </c>
      <c r="J371" s="21">
        <v>25213</v>
      </c>
      <c r="K371" s="21">
        <v>6.42</v>
      </c>
      <c r="L371" s="21">
        <v>621</v>
      </c>
      <c r="M371" s="51">
        <v>4.78</v>
      </c>
      <c r="N371" s="40"/>
      <c r="O371" s="40"/>
      <c r="P371" s="40"/>
      <c r="R371" s="22"/>
      <c r="S371" s="22"/>
      <c r="T371" s="22"/>
      <c r="U371" s="52">
        <f t="shared" si="360"/>
        <v>2.9864840200486168E-5</v>
      </c>
      <c r="V371" s="52">
        <f t="shared" si="361"/>
        <v>4.0489590094777358E-3</v>
      </c>
      <c r="W371" s="52">
        <f t="shared" si="362"/>
        <v>2.4679971298984732E-5</v>
      </c>
      <c r="X371" s="247">
        <f>W371+V371+SUM($U$365:U371)</f>
        <v>4.1467194542268195E-3</v>
      </c>
      <c r="Y371" s="104">
        <f>W371+V371+SUM($U$365:U371)-$X$365</f>
        <v>3.7184721707291982E-3</v>
      </c>
      <c r="Z371" s="42"/>
      <c r="AA371" s="1">
        <f t="shared" si="372"/>
        <v>7.5248328067941027E-5</v>
      </c>
      <c r="AB371" s="41">
        <f t="shared" si="363"/>
        <v>0.11728694952879405</v>
      </c>
      <c r="AC371" s="48">
        <f t="shared" si="364"/>
        <v>15.901308957314976</v>
      </c>
      <c r="AD371" s="48">
        <f t="shared" si="365"/>
        <v>2.8747713692814303</v>
      </c>
      <c r="AE371" s="48">
        <f t="shared" si="366"/>
        <v>2.9266431923177412</v>
      </c>
      <c r="AF371" s="48">
        <f t="shared" si="367"/>
        <v>2.8747713692814307</v>
      </c>
      <c r="AG371" s="238">
        <f t="shared" si="368"/>
        <v>5.1871738757224645E-2</v>
      </c>
      <c r="AH371" s="48">
        <f t="shared" si="369"/>
        <v>8.4279085974734838E-8</v>
      </c>
      <c r="AI371" s="48">
        <f>AE371+AC371+SUM($AB$365:AB371)</f>
        <v>19.171569930176226</v>
      </c>
      <c r="AJ371" s="48">
        <f>AE371+AC371+SUM($AB$364:AB371)-$AI$365</f>
        <v>18.806385850447811</v>
      </c>
      <c r="AK371" s="41">
        <f t="shared" si="371"/>
        <v>0.25339932330739851</v>
      </c>
      <c r="AL371" s="89"/>
      <c r="AM371" s="41"/>
      <c r="AN371" s="41"/>
      <c r="AO371" s="41"/>
      <c r="AP371" s="41"/>
      <c r="AQ371"/>
      <c r="AR371" s="41"/>
      <c r="AS371" s="41"/>
      <c r="AT371" s="41"/>
      <c r="AU371" s="41"/>
      <c r="AV371" s="41"/>
      <c r="AW371" s="22"/>
      <c r="AX371" s="22"/>
      <c r="AY371" s="22"/>
      <c r="AZ371" s="22"/>
      <c r="BA371" s="22"/>
      <c r="BB371" s="22"/>
      <c r="BD371" s="1"/>
      <c r="BE371" s="1"/>
      <c r="BG371" s="1"/>
      <c r="BH371" s="1"/>
      <c r="BI371" s="1"/>
      <c r="BL371" s="1"/>
    </row>
    <row r="372" spans="1:64" ht="14.4" x14ac:dyDescent="0.3">
      <c r="A372" s="1"/>
      <c r="B372" s="1"/>
      <c r="C372" s="1"/>
      <c r="D372" s="47"/>
      <c r="E372" s="32">
        <v>39974.414583333331</v>
      </c>
      <c r="F372" s="21">
        <f t="shared" si="359"/>
        <v>90.924305555556202</v>
      </c>
      <c r="G372" s="21">
        <f t="shared" si="370"/>
        <v>90.924305555556202</v>
      </c>
      <c r="H372" s="21"/>
      <c r="I372" s="50">
        <v>1037</v>
      </c>
      <c r="J372" s="21">
        <v>26908.3</v>
      </c>
      <c r="K372" s="21">
        <v>8.48</v>
      </c>
      <c r="L372" s="21">
        <v>837</v>
      </c>
      <c r="M372" s="51">
        <v>4.78</v>
      </c>
      <c r="N372" s="40"/>
      <c r="O372" s="40"/>
      <c r="P372" s="40"/>
      <c r="R372" s="22"/>
      <c r="S372" s="22"/>
      <c r="T372" s="22"/>
      <c r="U372" s="52">
        <f t="shared" si="360"/>
        <v>3.9447639392542483E-5</v>
      </c>
      <c r="V372" s="52">
        <f t="shared" si="361"/>
        <v>5.3481576947618696E-3</v>
      </c>
      <c r="W372" s="52">
        <f t="shared" si="362"/>
        <v>3.2599089815481398E-5</v>
      </c>
      <c r="X372" s="247">
        <f>W372+V372+SUM($U$365:U372)</f>
        <v>5.4932848974199935E-3</v>
      </c>
      <c r="Y372" s="104">
        <f>W372+V372+SUM($U$365:U372)-$X$365</f>
        <v>5.0650376139223718E-3</v>
      </c>
      <c r="Z372" s="42"/>
      <c r="AA372" s="1">
        <f t="shared" si="372"/>
        <v>8.2393541707132312E-5</v>
      </c>
      <c r="AB372" s="41">
        <f t="shared" si="363"/>
        <v>0.12517322111631493</v>
      </c>
      <c r="AC372" s="48">
        <f t="shared" si="364"/>
        <v>16.970499020985944</v>
      </c>
      <c r="AD372" s="48">
        <f t="shared" si="365"/>
        <v>3.0680684740425779</v>
      </c>
      <c r="AE372" s="48">
        <f t="shared" si="366"/>
        <v>3.1234281129513923</v>
      </c>
      <c r="AF372" s="48">
        <f t="shared" si="367"/>
        <v>3.068068474042577</v>
      </c>
      <c r="AG372" s="238">
        <f t="shared" si="368"/>
        <v>5.5359548962877383E-2</v>
      </c>
      <c r="AH372" s="48">
        <f t="shared" si="369"/>
        <v>8.9945937775510901E-8</v>
      </c>
      <c r="AI372" s="48">
        <f>AE372+AC372+SUM($AB$365:AB372)</f>
        <v>20.562718135597155</v>
      </c>
      <c r="AJ372" s="48">
        <f>AE372+AC372+SUM($AB$364:AB372)-$AI$365</f>
        <v>20.19753405586874</v>
      </c>
      <c r="AK372" s="41">
        <f t="shared" si="371"/>
        <v>0.17928547790611923</v>
      </c>
      <c r="AL372" s="89"/>
      <c r="AM372" s="41"/>
      <c r="AN372" s="41"/>
      <c r="AO372" s="41"/>
      <c r="AP372" s="41"/>
      <c r="AQ372"/>
      <c r="AR372" s="41"/>
      <c r="AS372" s="41"/>
      <c r="AT372" s="41"/>
      <c r="AU372" s="41"/>
      <c r="AV372" s="41"/>
      <c r="AW372" s="22"/>
      <c r="AX372" s="22"/>
      <c r="AY372" s="22"/>
      <c r="AZ372" s="22"/>
      <c r="BA372" s="22"/>
      <c r="BB372" s="22"/>
      <c r="BD372" s="1"/>
      <c r="BE372" s="1"/>
      <c r="BG372" s="1"/>
      <c r="BH372" s="1"/>
      <c r="BI372" s="1"/>
      <c r="BL372" s="1"/>
    </row>
    <row r="373" spans="1:64" ht="14.4" x14ac:dyDescent="0.3">
      <c r="A373" s="1"/>
      <c r="B373" s="1"/>
      <c r="C373" s="1"/>
      <c r="D373" s="47"/>
      <c r="E373" s="32">
        <v>39993.411805555559</v>
      </c>
      <c r="F373" s="21">
        <f t="shared" si="359"/>
        <v>109.92152777778392</v>
      </c>
      <c r="G373" s="21">
        <f t="shared" si="370"/>
        <v>109.92152777778392</v>
      </c>
      <c r="H373" s="21"/>
      <c r="I373" s="50">
        <v>1037</v>
      </c>
      <c r="J373" s="21">
        <v>29394</v>
      </c>
      <c r="K373" s="21">
        <v>12.25</v>
      </c>
      <c r="L373" s="21">
        <v>1279</v>
      </c>
      <c r="M373" s="51">
        <v>4.78</v>
      </c>
      <c r="N373" s="40"/>
      <c r="O373" s="40"/>
      <c r="P373" s="40"/>
      <c r="R373" s="22"/>
      <c r="S373" s="22"/>
      <c r="T373" s="22"/>
      <c r="U373" s="52">
        <f t="shared" si="360"/>
        <v>5.698509228285912E-5</v>
      </c>
      <c r="V373" s="52">
        <f t="shared" si="361"/>
        <v>7.7258174246265209E-3</v>
      </c>
      <c r="W373" s="52">
        <f t="shared" si="362"/>
        <v>4.7091845547128191E-5</v>
      </c>
      <c r="X373" s="247">
        <f>W373+V373+SUM($U$365:U373)</f>
        <v>7.9424224752991501E-3</v>
      </c>
      <c r="Y373" s="104">
        <f>W373+V373+SUM($U$365:U373)-$X$365</f>
        <v>7.5141751918015283E-3</v>
      </c>
      <c r="Z373" s="42"/>
      <c r="AA373" s="1">
        <f t="shared" si="372"/>
        <v>9.9561058213912902E-5</v>
      </c>
      <c r="AB373" s="41">
        <f t="shared" si="363"/>
        <v>0.13673631041325396</v>
      </c>
      <c r="AC373" s="48">
        <f t="shared" si="364"/>
        <v>18.538177745263017</v>
      </c>
      <c r="AD373" s="48">
        <f t="shared" si="365"/>
        <v>3.3514865199959689</v>
      </c>
      <c r="AE373" s="48">
        <f t="shared" si="366"/>
        <v>3.4119600997496402</v>
      </c>
      <c r="AF373" s="48">
        <f t="shared" si="367"/>
        <v>3.3514865199959689</v>
      </c>
      <c r="AG373" s="238">
        <f t="shared" si="368"/>
        <v>6.0473481498824457E-2</v>
      </c>
      <c r="AH373" s="48">
        <f t="shared" si="369"/>
        <v>9.825484683065702E-8</v>
      </c>
      <c r="AI373" s="48">
        <f>AE373+AC373+SUM($AB$365:AB373)</f>
        <v>22.55566515708573</v>
      </c>
      <c r="AJ373" s="48">
        <f>AE373+AC373+SUM($AB$364:AB373)-$AI$365</f>
        <v>22.190481077357315</v>
      </c>
      <c r="AK373" s="41">
        <f t="shared" si="371"/>
        <v>0.12030669506684692</v>
      </c>
      <c r="AL373" s="89"/>
      <c r="AM373" s="41"/>
      <c r="AN373" s="41"/>
      <c r="AO373" s="41"/>
      <c r="AP373" s="41"/>
      <c r="AQ373"/>
      <c r="AR373" s="41"/>
      <c r="AS373" s="41"/>
      <c r="AT373" s="41"/>
      <c r="AU373" s="41"/>
      <c r="AV373" s="41"/>
      <c r="AW373" s="22"/>
      <c r="AX373" s="22"/>
      <c r="AY373" s="22"/>
      <c r="AZ373" s="22"/>
      <c r="BA373" s="22"/>
      <c r="BB373" s="22"/>
      <c r="BD373" s="1"/>
      <c r="BE373" s="1"/>
      <c r="BG373" s="1"/>
      <c r="BH373" s="1"/>
      <c r="BI373" s="1"/>
      <c r="BL373" s="1"/>
    </row>
    <row r="374" spans="1:64" ht="14.4" x14ac:dyDescent="0.3">
      <c r="A374" s="1"/>
      <c r="B374" s="1"/>
      <c r="C374" s="1"/>
      <c r="D374" s="47"/>
      <c r="E374" s="32">
        <v>40007.410416666666</v>
      </c>
      <c r="F374" s="21">
        <f t="shared" si="359"/>
        <v>123.92013888889051</v>
      </c>
      <c r="G374" s="21">
        <f t="shared" si="370"/>
        <v>123.92013888889051</v>
      </c>
      <c r="H374" s="21"/>
      <c r="I374" s="50">
        <v>1037</v>
      </c>
      <c r="J374" s="21">
        <v>30845</v>
      </c>
      <c r="K374" s="21">
        <v>10.210000000000001</v>
      </c>
      <c r="L374" s="21">
        <v>155</v>
      </c>
      <c r="M374" s="51">
        <v>4.78</v>
      </c>
      <c r="N374" s="40"/>
      <c r="O374" s="40"/>
      <c r="P374" s="40"/>
      <c r="R374" s="22"/>
      <c r="S374" s="22"/>
      <c r="T374" s="22"/>
      <c r="U374" s="52">
        <f t="shared" si="360"/>
        <v>4.749532997616259E-5</v>
      </c>
      <c r="V374" s="52">
        <f t="shared" si="361"/>
        <v>6.4392323188111663E-3</v>
      </c>
      <c r="W374" s="52">
        <f t="shared" si="362"/>
        <v>3.9249611676422766E-5</v>
      </c>
      <c r="X374" s="247">
        <f>W374+V374+SUM($U$365:U374)</f>
        <v>6.695490465589253E-3</v>
      </c>
      <c r="Y374" s="104">
        <f>W374+V374+SUM($U$365:U374)-$X$365</f>
        <v>6.2672431820916313E-3</v>
      </c>
      <c r="Z374" s="42"/>
      <c r="AA374" s="1">
        <f t="shared" si="372"/>
        <v>6.3995099884787575E-5</v>
      </c>
      <c r="AB374" s="41">
        <f t="shared" si="363"/>
        <v>0.14348613644610528</v>
      </c>
      <c r="AC374" s="48">
        <f t="shared" si="364"/>
        <v>19.45329293572286</v>
      </c>
      <c r="AD374" s="48">
        <f t="shared" si="365"/>
        <v>3.5169286830399282</v>
      </c>
      <c r="AE374" s="48">
        <f t="shared" si="366"/>
        <v>3.5803874694419826</v>
      </c>
      <c r="AF374" s="48">
        <f t="shared" si="367"/>
        <v>3.5169286830399282</v>
      </c>
      <c r="AG374" s="238">
        <f t="shared" si="368"/>
        <v>6.3458683296973545E-2</v>
      </c>
      <c r="AH374" s="48">
        <f t="shared" si="369"/>
        <v>1.0310508098563024E-7</v>
      </c>
      <c r="AI374" s="48">
        <f>AE374+AC374+SUM($AB$365:AB374)</f>
        <v>23.782693853684027</v>
      </c>
      <c r="AJ374" s="48">
        <f>AE374+AC374+SUM($AB$364:AB374)-$AI$365</f>
        <v>23.417509773955612</v>
      </c>
      <c r="AK374" s="41">
        <f t="shared" si="371"/>
        <v>9.7579334737727189E-2</v>
      </c>
      <c r="AL374" s="89"/>
      <c r="AM374" s="41"/>
      <c r="AN374" s="41"/>
      <c r="AO374" s="41"/>
      <c r="AP374" s="41"/>
      <c r="AQ374"/>
      <c r="AR374" s="41"/>
      <c r="AS374" s="41"/>
      <c r="AT374" s="41"/>
      <c r="AU374" s="41"/>
      <c r="AV374" s="41"/>
      <c r="AW374" s="22"/>
      <c r="AX374" s="22"/>
      <c r="AY374" s="22"/>
      <c r="AZ374" s="22"/>
      <c r="BA374" s="22"/>
      <c r="BB374" s="22"/>
      <c r="BD374" s="1"/>
      <c r="BE374" s="1"/>
      <c r="BG374" s="1"/>
      <c r="BH374" s="1"/>
      <c r="BI374" s="1"/>
      <c r="BL374" s="1"/>
    </row>
    <row r="375" spans="1:64" ht="14.4" x14ac:dyDescent="0.3">
      <c r="A375" s="1"/>
      <c r="B375" s="1"/>
      <c r="C375" s="1"/>
      <c r="D375" s="47"/>
      <c r="E375" s="32">
        <v>40021.363888888889</v>
      </c>
      <c r="F375" s="21">
        <f t="shared" si="359"/>
        <v>137.87361111111386</v>
      </c>
      <c r="G375" s="21">
        <f t="shared" si="370"/>
        <v>137.87361111111386</v>
      </c>
      <c r="H375" s="21"/>
      <c r="I375" s="50">
        <v>1037</v>
      </c>
      <c r="J375" s="21">
        <v>31275.7</v>
      </c>
      <c r="K375" s="21">
        <v>11.27</v>
      </c>
      <c r="L375" s="21">
        <v>223</v>
      </c>
      <c r="M375" s="51">
        <v>4.78</v>
      </c>
      <c r="N375" s="40"/>
      <c r="O375" s="40"/>
      <c r="P375" s="40"/>
      <c r="R375" s="22"/>
      <c r="S375" s="22"/>
      <c r="T375" s="22"/>
      <c r="U375" s="52">
        <f t="shared" si="360"/>
        <v>5.242628490023039E-5</v>
      </c>
      <c r="V375" s="52">
        <f t="shared" si="361"/>
        <v>7.1077520306563986E-3</v>
      </c>
      <c r="W375" s="52">
        <f t="shared" si="362"/>
        <v>4.3324497903357941E-5</v>
      </c>
      <c r="X375" s="247">
        <f>W375+V375+SUM($U$365:U375)</f>
        <v>7.4205113485616512E-3</v>
      </c>
      <c r="Y375" s="104">
        <f>W375+V375+SUM($U$365:U375)-$X$365</f>
        <v>6.9922640650640295E-3</v>
      </c>
      <c r="Z375" s="42"/>
      <c r="AA375" s="1">
        <f t="shared" si="372"/>
        <v>3.2066829637353203E-5</v>
      </c>
      <c r="AB375" s="41">
        <f t="shared" si="363"/>
        <v>0.14548968577232793</v>
      </c>
      <c r="AC375" s="48">
        <f t="shared" si="364"/>
        <v>19.724926369582992</v>
      </c>
      <c r="AD375" s="48">
        <f t="shared" si="365"/>
        <v>3.5660368426698619</v>
      </c>
      <c r="AE375" s="48">
        <f t="shared" si="366"/>
        <v>3.6303817272824324</v>
      </c>
      <c r="AF375" s="48">
        <f t="shared" si="367"/>
        <v>3.5660368426698619</v>
      </c>
      <c r="AG375" s="238">
        <f t="shared" si="368"/>
        <v>6.4344780067795607E-2</v>
      </c>
      <c r="AH375" s="48">
        <f t="shared" si="369"/>
        <v>1.0454477488676531E-7</v>
      </c>
      <c r="AI375" s="48">
        <f>AE375+AC375+SUM($AB$365:AB375)</f>
        <v>24.249811231156933</v>
      </c>
      <c r="AJ375" s="48">
        <f>AE375+AC375+SUM($AB$364:AB375)-$AI$365</f>
        <v>23.884627151428518</v>
      </c>
      <c r="AK375" s="41">
        <f t="shared" si="371"/>
        <v>8.0454909991095752E-2</v>
      </c>
      <c r="AL375" s="89"/>
      <c r="AM375" s="41"/>
      <c r="AN375" s="41"/>
      <c r="AO375" s="41"/>
      <c r="AP375" s="41"/>
      <c r="AQ375"/>
      <c r="AR375" s="41"/>
      <c r="AS375" s="41"/>
      <c r="AT375" s="41"/>
      <c r="AU375" s="41"/>
      <c r="AV375" s="41"/>
      <c r="AW375" s="22"/>
      <c r="AX375" s="22"/>
      <c r="AY375" s="22"/>
      <c r="AZ375" s="22"/>
      <c r="BA375" s="22"/>
      <c r="BB375" s="22"/>
      <c r="BD375" s="1"/>
      <c r="BE375" s="1"/>
      <c r="BG375" s="1"/>
      <c r="BH375" s="1"/>
      <c r="BI375" s="1"/>
      <c r="BL375" s="1"/>
    </row>
    <row r="376" spans="1:64" ht="14.4" x14ac:dyDescent="0.3">
      <c r="A376" s="1"/>
      <c r="B376" s="1"/>
      <c r="C376" s="1"/>
      <c r="D376" s="47"/>
      <c r="E376" s="32">
        <v>40035.431250000001</v>
      </c>
      <c r="F376" s="21">
        <f t="shared" si="359"/>
        <v>151.94097222222626</v>
      </c>
      <c r="G376" s="21">
        <f t="shared" si="370"/>
        <v>151.94097222222626</v>
      </c>
      <c r="H376" s="21"/>
      <c r="I376" s="50">
        <v>1037</v>
      </c>
      <c r="J376" s="21">
        <v>31297.4</v>
      </c>
      <c r="K376" s="21">
        <v>15.61</v>
      </c>
      <c r="L376" s="21">
        <v>422</v>
      </c>
      <c r="M376" s="51">
        <v>4.78</v>
      </c>
      <c r="N376" s="40"/>
      <c r="O376" s="40"/>
      <c r="P376" s="40"/>
      <c r="R376" s="22"/>
      <c r="S376" s="22"/>
      <c r="T376" s="22"/>
      <c r="U376" s="52">
        <f t="shared" si="360"/>
        <v>7.2615289023300473E-5</v>
      </c>
      <c r="V376" s="52">
        <f t="shared" si="361"/>
        <v>9.8448987753812223E-3</v>
      </c>
      <c r="W376" s="52">
        <f t="shared" si="362"/>
        <v>6.0008466040054786E-5</v>
      </c>
      <c r="X376" s="247">
        <f>W376+V376+SUM($U$365:U376)</f>
        <v>1.0246957350446471E-2</v>
      </c>
      <c r="Y376" s="104">
        <f>W376+V376+SUM($U$365:U376)-$X$365</f>
        <v>9.8187100669488506E-3</v>
      </c>
      <c r="Z376" s="42"/>
      <c r="AA376" s="1">
        <f t="shared" si="372"/>
        <v>5.4629352152200766E-5</v>
      </c>
      <c r="AB376" s="41">
        <f t="shared" si="363"/>
        <v>0.14559063079294327</v>
      </c>
      <c r="AC376" s="48">
        <f t="shared" si="364"/>
        <v>19.738612103306618</v>
      </c>
      <c r="AD376" s="48">
        <f t="shared" si="365"/>
        <v>3.5685110638539097</v>
      </c>
      <c r="AE376" s="48">
        <f t="shared" si="366"/>
        <v>3.6329005928388232</v>
      </c>
      <c r="AF376" s="48">
        <f t="shared" si="367"/>
        <v>3.5685110638539097</v>
      </c>
      <c r="AG376" s="238">
        <f t="shared" si="368"/>
        <v>6.4389424367602519E-2</v>
      </c>
      <c r="AH376" s="48">
        <f t="shared" si="369"/>
        <v>1.0461731112464464E-7</v>
      </c>
      <c r="AI376" s="48">
        <f>AE376+AC376+SUM($AB$365:AB376)</f>
        <v>24.411606461229894</v>
      </c>
      <c r="AJ376" s="48">
        <f>AE376+AC376+SUM($AB$364:AB376)-$AI$365</f>
        <v>24.046422381501479</v>
      </c>
      <c r="AK376" s="41">
        <f t="shared" si="371"/>
        <v>4.3087989846691384E-2</v>
      </c>
      <c r="AL376" s="89"/>
      <c r="AM376" s="41"/>
      <c r="AN376" s="41"/>
      <c r="AO376" s="41"/>
      <c r="AP376" s="41"/>
      <c r="AQ376"/>
      <c r="AR376" s="41"/>
      <c r="AS376" s="41"/>
      <c r="AT376" s="41"/>
      <c r="AU376" s="41"/>
      <c r="AV376" s="41"/>
      <c r="AW376" s="22"/>
      <c r="AX376" s="22"/>
      <c r="AY376" s="22"/>
      <c r="AZ376" s="22"/>
      <c r="BA376" s="22"/>
      <c r="BB376" s="22"/>
      <c r="BD376" s="1"/>
      <c r="BE376" s="1"/>
      <c r="BG376" s="1"/>
      <c r="BH376" s="1"/>
      <c r="BI376" s="1"/>
      <c r="BL376" s="1"/>
    </row>
    <row r="377" spans="1:64" ht="14.4" x14ac:dyDescent="0.3">
      <c r="A377" s="1"/>
      <c r="B377" s="1"/>
      <c r="C377" s="1"/>
      <c r="D377" s="47"/>
      <c r="E377" s="32">
        <v>40049.405555555553</v>
      </c>
      <c r="F377" s="21">
        <f t="shared" si="359"/>
        <v>165.9152777777781</v>
      </c>
      <c r="G377" s="21">
        <f t="shared" si="370"/>
        <v>165.9152777777781</v>
      </c>
      <c r="H377" s="21"/>
      <c r="I377" s="50">
        <v>1037</v>
      </c>
      <c r="J377" s="21">
        <v>34058</v>
      </c>
      <c r="K377" s="21">
        <v>17.18</v>
      </c>
      <c r="L377" s="21">
        <v>708</v>
      </c>
      <c r="M377" s="51">
        <v>4.78</v>
      </c>
      <c r="N377" s="40"/>
      <c r="O377" s="40"/>
      <c r="P377" s="40"/>
      <c r="R377" s="22"/>
      <c r="S377" s="22"/>
      <c r="T377" s="22"/>
      <c r="U377" s="52">
        <f t="shared" si="360"/>
        <v>7.9918684524042433E-5</v>
      </c>
      <c r="V377" s="52">
        <f t="shared" si="361"/>
        <v>1.0835064763680296E-2</v>
      </c>
      <c r="W377" s="52">
        <f t="shared" si="362"/>
        <v>6.6043910734666316E-5</v>
      </c>
      <c r="X377" s="247">
        <f>W377+V377+SUM($U$365:U377)</f>
        <v>1.1323077467964199E-2</v>
      </c>
      <c r="Y377" s="104">
        <f>W377+V377+SUM($U$365:U377)-$X$365</f>
        <v>1.0894830184466579E-2</v>
      </c>
      <c r="Z377" s="42"/>
      <c r="AA377" s="1">
        <f t="shared" si="372"/>
        <v>1.1934873039239022E-4</v>
      </c>
      <c r="AB377" s="41">
        <f t="shared" si="363"/>
        <v>0.15843251207915232</v>
      </c>
      <c r="AC377" s="48">
        <f t="shared" si="364"/>
        <v>21.479664477382045</v>
      </c>
      <c r="AD377" s="48">
        <f t="shared" si="365"/>
        <v>3.8832730454522255</v>
      </c>
      <c r="AE377" s="48">
        <f t="shared" si="366"/>
        <v>3.9533420792431535</v>
      </c>
      <c r="AF377" s="48">
        <f t="shared" si="367"/>
        <v>3.8832730454522255</v>
      </c>
      <c r="AG377" s="238">
        <f t="shared" si="368"/>
        <v>7.0068919945804026E-2</v>
      </c>
      <c r="AH377" s="48">
        <f t="shared" si="369"/>
        <v>1.138451239490548E-7</v>
      </c>
      <c r="AI377" s="48">
        <f>AE377+AC377+SUM($AB$365:AB377)</f>
        <v>26.631532833788803</v>
      </c>
      <c r="AJ377" s="48">
        <f>AE377+AC377+SUM($AB$364:AB377)-$AI$365</f>
        <v>26.266348754060388</v>
      </c>
      <c r="AK377" s="41">
        <f t="shared" si="371"/>
        <v>6.2163019817213519E-2</v>
      </c>
      <c r="AL377" s="89"/>
      <c r="AM377" s="41"/>
      <c r="AN377" s="41"/>
      <c r="AO377" s="41"/>
      <c r="AP377" s="41"/>
      <c r="AQ377"/>
      <c r="AR377" s="41"/>
      <c r="AS377" s="41"/>
      <c r="AT377" s="41"/>
      <c r="AU377" s="41"/>
      <c r="AV377" s="41"/>
      <c r="AW377" s="22"/>
      <c r="AX377" s="22"/>
      <c r="AY377" s="22"/>
      <c r="AZ377" s="22"/>
      <c r="BA377" s="22"/>
      <c r="BB377" s="22"/>
      <c r="BD377" s="1"/>
      <c r="BE377" s="1"/>
      <c r="BG377" s="1"/>
      <c r="BH377" s="1"/>
      <c r="BI377" s="1"/>
      <c r="BL377" s="1"/>
    </row>
    <row r="378" spans="1:64" ht="14.4" x14ac:dyDescent="0.3">
      <c r="A378" s="1"/>
      <c r="B378" s="1"/>
      <c r="C378" s="1"/>
      <c r="D378" s="47"/>
      <c r="E378" s="32">
        <v>40063.370138888888</v>
      </c>
      <c r="F378" s="21">
        <f t="shared" si="359"/>
        <v>179.8798611111124</v>
      </c>
      <c r="G378" s="21">
        <f t="shared" si="370"/>
        <v>179.8798611111124</v>
      </c>
      <c r="H378" s="21"/>
      <c r="I378" s="50">
        <v>1037</v>
      </c>
      <c r="J378" s="21">
        <v>34143.199999999997</v>
      </c>
      <c r="K378" s="21">
        <v>20.03</v>
      </c>
      <c r="L378" s="21">
        <v>1002</v>
      </c>
      <c r="M378" s="51">
        <v>4.78</v>
      </c>
      <c r="N378" s="40"/>
      <c r="O378" s="40"/>
      <c r="P378" s="40"/>
      <c r="R378" s="22"/>
      <c r="S378" s="22"/>
      <c r="T378" s="22"/>
      <c r="U378" s="52">
        <f t="shared" si="360"/>
        <v>9.3176440687809653E-5</v>
      </c>
      <c r="V378" s="52">
        <f t="shared" si="361"/>
        <v>1.2632499837981162E-2</v>
      </c>
      <c r="W378" s="52">
        <f t="shared" si="362"/>
        <v>7.6999972759916549E-5</v>
      </c>
      <c r="X378" s="247">
        <f>W378+V378+SUM($U$365:U378)</f>
        <v>1.3224645044978126E-2</v>
      </c>
      <c r="Y378" s="104">
        <f>W378+V378+SUM($U$365:U378)-$X$365</f>
        <v>1.2796397761480505E-2</v>
      </c>
      <c r="Z378" s="42"/>
      <c r="AA378" s="1">
        <f t="shared" si="372"/>
        <v>1.3210221803483136E-4</v>
      </c>
      <c r="AB378" s="41">
        <f t="shared" si="363"/>
        <v>0.15882884921078494</v>
      </c>
      <c r="AC378" s="48">
        <f t="shared" si="364"/>
        <v>21.533398325919034</v>
      </c>
      <c r="AD378" s="48">
        <f t="shared" si="365"/>
        <v>3.8929874991333726</v>
      </c>
      <c r="AE378" s="48">
        <f t="shared" si="366"/>
        <v>3.9632318186627162</v>
      </c>
      <c r="AF378" s="48">
        <f t="shared" si="367"/>
        <v>3.8929874991333717</v>
      </c>
      <c r="AG378" s="238">
        <f t="shared" si="368"/>
        <v>7.0244205399423776E-2</v>
      </c>
      <c r="AH378" s="48">
        <f t="shared" si="369"/>
        <v>1.1412992060653493E-7</v>
      </c>
      <c r="AI378" s="48">
        <f>AE378+AC378+SUM($AB$365:AB378)</f>
        <v>26.853985270956141</v>
      </c>
      <c r="AJ378" s="48">
        <f>AE378+AC378+SUM($AB$364:AB378)-$AI$365</f>
        <v>26.488801191227726</v>
      </c>
      <c r="AK378" s="41">
        <f t="shared" si="371"/>
        <v>7.1644847211972409E-2</v>
      </c>
      <c r="AL378" s="89"/>
      <c r="AM378" s="41"/>
      <c r="AN378" s="41"/>
      <c r="AO378" s="41"/>
      <c r="AP378" s="41"/>
      <c r="AQ378"/>
      <c r="AR378" s="41"/>
      <c r="AS378" s="41"/>
      <c r="AT378" s="41"/>
      <c r="AU378" s="41"/>
      <c r="AV378" s="41"/>
      <c r="AW378" s="22"/>
      <c r="AX378" s="22"/>
      <c r="AY378" s="22"/>
      <c r="AZ378" s="22"/>
      <c r="BA378" s="22"/>
      <c r="BB378" s="22"/>
      <c r="BD378" s="1"/>
      <c r="BE378" s="1"/>
      <c r="BG378" s="1"/>
      <c r="BH378" s="1"/>
      <c r="BI378" s="1"/>
      <c r="BL378" s="1"/>
    </row>
    <row r="379" spans="1:64" ht="14.4" x14ac:dyDescent="0.3">
      <c r="A379" s="1"/>
      <c r="B379" s="1"/>
      <c r="C379" s="1"/>
      <c r="D379" s="47"/>
      <c r="E379" s="32">
        <v>40077.349305555559</v>
      </c>
      <c r="F379" s="21">
        <f t="shared" si="359"/>
        <v>193.85902777778392</v>
      </c>
      <c r="G379" s="21">
        <f t="shared" si="370"/>
        <v>193.85902777778392</v>
      </c>
      <c r="H379" s="21"/>
      <c r="I379" s="50">
        <v>1037</v>
      </c>
      <c r="J379" s="21">
        <v>34550.5</v>
      </c>
      <c r="K379" s="21">
        <v>23.12</v>
      </c>
      <c r="L379" s="21">
        <v>1350</v>
      </c>
      <c r="M379" s="51">
        <v>4.78</v>
      </c>
      <c r="N379" s="40"/>
      <c r="O379" s="40"/>
      <c r="P379" s="40"/>
      <c r="R379" s="22"/>
      <c r="S379" s="22"/>
      <c r="T379" s="22"/>
      <c r="U379" s="52">
        <f t="shared" si="360"/>
        <v>1.0755063947589411E-4</v>
      </c>
      <c r="V379" s="52">
        <f t="shared" si="361"/>
        <v>1.458129786590736E-2</v>
      </c>
      <c r="W379" s="52">
        <f t="shared" si="362"/>
        <v>8.8878650534661552E-5</v>
      </c>
      <c r="X379" s="247">
        <f>W379+V379+SUM($U$365:U379)</f>
        <v>1.5292872390154961E-2</v>
      </c>
      <c r="Y379" s="104">
        <f>W379+V379+SUM($U$365:U379)-$X$365</f>
        <v>1.486462510665734E-2</v>
      </c>
      <c r="Z379" s="42"/>
      <c r="AA379" s="1">
        <f t="shared" si="372"/>
        <v>1.2195478460707802E-4</v>
      </c>
      <c r="AB379" s="41">
        <f t="shared" si="363"/>
        <v>0.16072354538113667</v>
      </c>
      <c r="AC379" s="48">
        <f t="shared" si="364"/>
        <v>21.7902738718007</v>
      </c>
      <c r="AD379" s="48">
        <f t="shared" si="365"/>
        <v>3.9394276045832721</v>
      </c>
      <c r="AE379" s="48">
        <f t="shared" si="366"/>
        <v>4.0105098804653991</v>
      </c>
      <c r="AF379" s="48">
        <f t="shared" si="367"/>
        <v>3.939427604583273</v>
      </c>
      <c r="AG379" s="238">
        <f t="shared" si="368"/>
        <v>7.1082160390730578E-2</v>
      </c>
      <c r="AH379" s="48">
        <f t="shared" si="369"/>
        <v>1.1549139570737618E-7</v>
      </c>
      <c r="AI379" s="48">
        <f>AE379+AC379+SUM($AB$365:AB379)</f>
        <v>27.318862424021624</v>
      </c>
      <c r="AJ379" s="48">
        <f>AE379+AC379+SUM($AB$364:AB379)-$AI$365</f>
        <v>26.953678344293209</v>
      </c>
      <c r="AK379" s="41">
        <f t="shared" si="371"/>
        <v>6.4016492742902706E-2</v>
      </c>
      <c r="AL379" s="89"/>
      <c r="AM379" s="41"/>
      <c r="AN379" s="41"/>
      <c r="AO379" s="41"/>
      <c r="AP379" s="41"/>
      <c r="AQ379"/>
      <c r="AR379" s="41"/>
      <c r="AS379" s="41"/>
      <c r="AT379" s="41"/>
      <c r="AU379" s="41"/>
      <c r="AV379" s="41"/>
      <c r="AW379" s="22"/>
      <c r="AX379" s="22"/>
      <c r="AY379" s="22"/>
      <c r="AZ379" s="22"/>
      <c r="BA379" s="22"/>
      <c r="BB379" s="22"/>
      <c r="BD379" s="1"/>
      <c r="BE379" s="1"/>
      <c r="BG379" s="1"/>
      <c r="BH379" s="1"/>
      <c r="BI379" s="1"/>
      <c r="BL379" s="1"/>
    </row>
    <row r="380" spans="1:64" ht="14.4" x14ac:dyDescent="0.3">
      <c r="A380" s="1"/>
      <c r="B380" s="1"/>
      <c r="C380" s="1"/>
      <c r="D380" s="47"/>
      <c r="E380" s="32">
        <v>40091.352777777778</v>
      </c>
      <c r="F380" s="21">
        <f t="shared" si="359"/>
        <v>207.86250000000291</v>
      </c>
      <c r="G380" s="21">
        <f t="shared" si="370"/>
        <v>207.86250000000291</v>
      </c>
      <c r="H380" s="21"/>
      <c r="I380" s="50">
        <v>1037</v>
      </c>
      <c r="J380" s="21">
        <v>35612.800000000003</v>
      </c>
      <c r="K380" s="21">
        <v>25.41</v>
      </c>
      <c r="L380" s="21">
        <v>1660</v>
      </c>
      <c r="M380" s="51">
        <v>4.78</v>
      </c>
      <c r="N380" s="40"/>
      <c r="O380" s="40"/>
      <c r="P380" s="40"/>
      <c r="R380" s="22"/>
      <c r="S380" s="22"/>
      <c r="T380" s="22"/>
      <c r="U380" s="52">
        <f t="shared" si="360"/>
        <v>1.1820336284958778E-4</v>
      </c>
      <c r="V380" s="52">
        <f t="shared" si="361"/>
        <v>1.602555271508244E-2</v>
      </c>
      <c r="W380" s="52">
        <f t="shared" si="362"/>
        <v>9.7681942477757339E-5</v>
      </c>
      <c r="X380" s="247">
        <f>W380+V380+SUM($U$365:U380)</f>
        <v>1.6864133894122727E-2</v>
      </c>
      <c r="Y380" s="104">
        <f>W380+V380+SUM($U$365:U380)-$X$365</f>
        <v>1.6435886610625106E-2</v>
      </c>
      <c r="Z380" s="42"/>
      <c r="AA380" s="1">
        <f t="shared" si="372"/>
        <v>1.3367738818140145E-4</v>
      </c>
      <c r="AB380" s="41">
        <f t="shared" si="363"/>
        <v>0.16566519954702083</v>
      </c>
      <c r="AC380" s="48">
        <f t="shared" si="364"/>
        <v>22.46024414528485</v>
      </c>
      <c r="AD380" s="48">
        <f t="shared" si="365"/>
        <v>4.0605504231922316</v>
      </c>
      <c r="AE380" s="48">
        <f t="shared" si="366"/>
        <v>4.1338182159748236</v>
      </c>
      <c r="AF380" s="48">
        <f t="shared" si="367"/>
        <v>4.0605504231922307</v>
      </c>
      <c r="AG380" s="238">
        <f t="shared" si="368"/>
        <v>7.3267673740264522E-2</v>
      </c>
      <c r="AH380" s="48">
        <f t="shared" si="369"/>
        <v>1.1904232867969047E-7</v>
      </c>
      <c r="AI380" s="48">
        <f>AE380+AC380+SUM($AB$365:AB380)</f>
        <v>28.27780623256222</v>
      </c>
      <c r="AJ380" s="48">
        <f>AE380+AC380+SUM($AB$364:AB380)-$AI$365</f>
        <v>27.912622152833805</v>
      </c>
      <c r="AK380" s="41">
        <f t="shared" si="371"/>
        <v>3.8654732752324762E-2</v>
      </c>
      <c r="AL380" s="89"/>
      <c r="AM380" s="41"/>
      <c r="AN380" s="41"/>
      <c r="AO380" s="41"/>
      <c r="AP380" s="41"/>
      <c r="AQ380"/>
      <c r="AR380" s="41"/>
      <c r="AS380" s="41"/>
      <c r="AT380" s="41"/>
      <c r="AU380" s="41"/>
      <c r="AV380" s="41"/>
      <c r="AW380" s="22"/>
      <c r="AX380" s="22"/>
      <c r="AY380" s="22"/>
      <c r="AZ380" s="22"/>
      <c r="BA380" s="22"/>
      <c r="BB380" s="22"/>
      <c r="BD380" s="1"/>
      <c r="BE380" s="1"/>
      <c r="BG380" s="1"/>
      <c r="BH380" s="1"/>
      <c r="BI380" s="1"/>
      <c r="BL380" s="1"/>
    </row>
    <row r="381" spans="1:64" ht="14.4" x14ac:dyDescent="0.3">
      <c r="D381" s="47"/>
      <c r="E381" s="32">
        <v>40105.405555555553</v>
      </c>
      <c r="F381" s="21">
        <f t="shared" si="359"/>
        <v>221.9152777777781</v>
      </c>
      <c r="G381" s="21">
        <f t="shared" si="370"/>
        <v>221.9152777777781</v>
      </c>
      <c r="H381" s="21"/>
      <c r="I381" s="50">
        <v>1037</v>
      </c>
      <c r="J381" s="21">
        <v>35336</v>
      </c>
      <c r="K381" s="21">
        <v>31.67</v>
      </c>
      <c r="L381" s="21">
        <v>1986</v>
      </c>
      <c r="M381" s="51">
        <v>4.78</v>
      </c>
      <c r="N381" s="40"/>
      <c r="O381" s="40"/>
      <c r="P381" s="40"/>
      <c r="R381" s="22"/>
      <c r="S381" s="22"/>
      <c r="T381" s="22"/>
      <c r="U381" s="52">
        <f t="shared" si="360"/>
        <v>1.473239079671958E-4</v>
      </c>
      <c r="V381" s="52">
        <f t="shared" si="361"/>
        <v>1.9973603088809952E-2</v>
      </c>
      <c r="W381" s="52">
        <f t="shared" si="362"/>
        <v>1.2174683661041225E-4</v>
      </c>
      <c r="X381" s="247">
        <f>W381+V381+SUM($U$365:U381)</f>
        <v>2.0983573069950089E-2</v>
      </c>
      <c r="Y381" s="104">
        <f>W381+V381+SUM($U$365:U381)-$X$365</f>
        <v>2.0555325786452468E-2</v>
      </c>
      <c r="Z381" s="42"/>
      <c r="AA381" s="1">
        <f t="shared" si="372"/>
        <v>1.7738913323975586E-4</v>
      </c>
      <c r="AB381" s="41">
        <f t="shared" si="363"/>
        <v>0.16437756905364162</v>
      </c>
      <c r="AC381" s="48">
        <f t="shared" si="364"/>
        <v>22.28567220543696</v>
      </c>
      <c r="AD381" s="48">
        <f t="shared" si="365"/>
        <v>4.0289898506694408</v>
      </c>
      <c r="AE381" s="48">
        <f t="shared" si="366"/>
        <v>4.1016881705366162</v>
      </c>
      <c r="AF381" s="48">
        <f t="shared" si="367"/>
        <v>4.0289898506694417</v>
      </c>
      <c r="AG381" s="238">
        <f t="shared" si="368"/>
        <v>7.2698201750100749E-2</v>
      </c>
      <c r="AH381" s="48">
        <f t="shared" si="369"/>
        <v>1.1811707381125729E-7</v>
      </c>
      <c r="AI381" s="48">
        <f>AE381+AC381+SUM($AB$365:AB381)</f>
        <v>28.235481816329763</v>
      </c>
      <c r="AJ381" s="48">
        <f>AE381+AC381+SUM($AB$364:AB381)-$AI$365</f>
        <v>27.870297736601348</v>
      </c>
      <c r="AK381" s="41">
        <f t="shared" si="371"/>
        <v>3.6413083778530177E-2</v>
      </c>
      <c r="AL381" s="89"/>
      <c r="AM381" s="41"/>
      <c r="AN381" s="41"/>
      <c r="AO381" s="41"/>
      <c r="AP381" s="41"/>
      <c r="AQ381"/>
      <c r="AR381" s="41"/>
      <c r="AS381" s="41"/>
      <c r="AT381" s="41"/>
      <c r="AU381" s="41"/>
      <c r="AV381" s="41"/>
      <c r="AW381" s="22"/>
      <c r="AX381" s="22"/>
      <c r="AY381" s="22"/>
      <c r="AZ381" s="22"/>
      <c r="BA381" s="22"/>
      <c r="BB381" s="22"/>
      <c r="BD381" s="1"/>
      <c r="BE381" s="1"/>
      <c r="BG381" s="1"/>
      <c r="BH381" s="1"/>
      <c r="BI381" s="1"/>
      <c r="BL381" s="1"/>
    </row>
    <row r="382" spans="1:64" ht="14.4" x14ac:dyDescent="0.3">
      <c r="D382" s="47"/>
      <c r="E382" s="32">
        <v>40119.354166666664</v>
      </c>
      <c r="F382" s="21">
        <f t="shared" si="359"/>
        <v>235.86388888888905</v>
      </c>
      <c r="G382" s="21">
        <f t="shared" si="370"/>
        <v>235.86388888888905</v>
      </c>
      <c r="H382" s="21"/>
      <c r="I382" s="50">
        <v>1037</v>
      </c>
      <c r="J382" s="21">
        <v>34592.5</v>
      </c>
      <c r="K382" s="21">
        <v>34.130000000000003</v>
      </c>
      <c r="L382" s="21">
        <v>2288</v>
      </c>
      <c r="M382" s="51">
        <v>4.78</v>
      </c>
      <c r="N382" s="40"/>
      <c r="O382" s="40"/>
      <c r="P382" s="40"/>
      <c r="R382" s="22"/>
      <c r="S382" s="22"/>
      <c r="T382" s="22"/>
      <c r="U382" s="52">
        <f t="shared" si="360"/>
        <v>1.5876744486644751E-4</v>
      </c>
      <c r="V382" s="52">
        <f t="shared" si="361"/>
        <v>2.1525073363469645E-2</v>
      </c>
      <c r="W382" s="52">
        <f t="shared" si="362"/>
        <v>1.312036480427335E-4</v>
      </c>
      <c r="X382" s="247">
        <f>W382+V382+SUM($U$365:U382)</f>
        <v>2.2703267600908551E-2</v>
      </c>
      <c r="Y382" s="104">
        <f>W382+V382+SUM($U$365:U382)-$X$365</f>
        <v>2.227502031741093E-2</v>
      </c>
      <c r="Z382" s="42"/>
      <c r="AA382" s="1">
        <f t="shared" si="372"/>
        <v>1.8816449103818748E-4</v>
      </c>
      <c r="AB382" s="41">
        <f t="shared" si="363"/>
        <v>0.16091892284039219</v>
      </c>
      <c r="AC382" s="48">
        <f t="shared" si="364"/>
        <v>21.816762388685138</v>
      </c>
      <c r="AD382" s="48">
        <f t="shared" si="365"/>
        <v>3.9442164197782041</v>
      </c>
      <c r="AE382" s="48">
        <f t="shared" si="366"/>
        <v>4.0153851041229309</v>
      </c>
      <c r="AF382" s="48">
        <f t="shared" si="367"/>
        <v>3.944216419778205</v>
      </c>
      <c r="AG382" s="238">
        <f t="shared" si="368"/>
        <v>7.1168568712937502E-2</v>
      </c>
      <c r="AH382" s="48">
        <f t="shared" si="369"/>
        <v>1.1563178842585231E-7</v>
      </c>
      <c r="AI382" s="48">
        <f>AE382+AC382+SUM($AB$365:AB382)</f>
        <v>27.841187856004648</v>
      </c>
      <c r="AJ382" s="48">
        <f>AE382+AC382+SUM($AB$364:AB382)-$AI$365</f>
        <v>27.476003776276233</v>
      </c>
      <c r="AK382" s="41">
        <f t="shared" si="371"/>
        <v>1.0898953070736728E-2</v>
      </c>
      <c r="AL382" s="89"/>
      <c r="AM382" s="41"/>
      <c r="AN382" s="41"/>
      <c r="AO382" s="41"/>
      <c r="AP382" s="41"/>
      <c r="AQ382"/>
      <c r="AR382" s="41"/>
      <c r="AS382" s="41"/>
      <c r="AT382" s="41"/>
      <c r="AU382" s="41"/>
      <c r="AV382" s="41"/>
      <c r="AW382" s="22"/>
      <c r="AX382" s="22"/>
      <c r="AY382" s="22"/>
      <c r="AZ382" s="22"/>
      <c r="BA382" s="22"/>
      <c r="BB382" s="22"/>
      <c r="BD382" s="1"/>
      <c r="BE382" s="1"/>
      <c r="BG382" s="1"/>
      <c r="BH382" s="1"/>
      <c r="BI382" s="1"/>
      <c r="BL382" s="1"/>
    </row>
    <row r="383" spans="1:64" ht="14.4" x14ac:dyDescent="0.3">
      <c r="D383" s="47"/>
      <c r="E383" s="32">
        <v>40161.40625</v>
      </c>
      <c r="F383" s="21">
        <f t="shared" si="359"/>
        <v>277.91597222222481</v>
      </c>
      <c r="G383" s="21">
        <f t="shared" si="370"/>
        <v>277.91597222222481</v>
      </c>
      <c r="H383" s="21"/>
      <c r="I383" s="50">
        <v>1037</v>
      </c>
      <c r="J383" s="21">
        <v>37321</v>
      </c>
      <c r="K383" s="21">
        <v>56.83</v>
      </c>
      <c r="L383" s="21">
        <v>2525</v>
      </c>
      <c r="M383" s="51">
        <v>4.78</v>
      </c>
      <c r="N383" s="40"/>
      <c r="O383" s="40"/>
      <c r="P383" s="40"/>
      <c r="R383" s="22"/>
      <c r="S383" s="22"/>
      <c r="T383" s="22"/>
      <c r="U383" s="52">
        <f t="shared" si="360"/>
        <v>2.6436430974978643E-4</v>
      </c>
      <c r="V383" s="52">
        <f t="shared" si="361"/>
        <v>3.5841486060532668E-2</v>
      </c>
      <c r="W383" s="52">
        <f t="shared" si="362"/>
        <v>2.1846772101577919E-4</v>
      </c>
      <c r="X383" s="247">
        <f>W383+V383+SUM($U$365:U383)</f>
        <v>3.7371308680694409E-2</v>
      </c>
      <c r="Y383" s="104">
        <f>W383+V383+SUM($U$365:U383)-$X$365</f>
        <v>3.6943061397196789E-2</v>
      </c>
      <c r="Z383" s="90">
        <f>(0.05-Y383)/((Y384-Y383)/(G384-G383))+G383</f>
        <v>297.4366059004106</v>
      </c>
      <c r="AA383" s="1">
        <f t="shared" si="372"/>
        <v>2.927290083702783E-4</v>
      </c>
      <c r="AB383" s="41">
        <f t="shared" si="363"/>
        <v>0.17361147992559881</v>
      </c>
      <c r="AC383" s="48">
        <f t="shared" si="364"/>
        <v>23.537569967713175</v>
      </c>
      <c r="AD383" s="48">
        <f t="shared" si="365"/>
        <v>4.2553183783346791</v>
      </c>
      <c r="AE383" s="48">
        <f t="shared" si="366"/>
        <v>4.3321005267318604</v>
      </c>
      <c r="AF383" s="48">
        <f t="shared" si="367"/>
        <v>4.2553183783346782</v>
      </c>
      <c r="AG383" s="238">
        <f t="shared" si="368"/>
        <v>7.6782023644880834E-2</v>
      </c>
      <c r="AH383" s="48">
        <f t="shared" si="369"/>
        <v>1.2475230110114138E-7</v>
      </c>
      <c r="AI383" s="48">
        <f>AE383+AC383+SUM($AB$365:AB383)</f>
        <v>30.052322337567215</v>
      </c>
      <c r="AJ383" s="48">
        <f>AE383+AC383+SUM($AB$364:AB383)-$AI$365</f>
        <v>29.6871382578388</v>
      </c>
      <c r="AK383" s="41">
        <f t="shared" si="371"/>
        <v>2.7367654337092703E-2</v>
      </c>
      <c r="AL383" s="89"/>
      <c r="AM383" s="41"/>
      <c r="AN383" s="41"/>
      <c r="AO383" s="41"/>
      <c r="AP383" s="41"/>
      <c r="AQ383"/>
      <c r="AR383" s="41"/>
      <c r="AS383" s="41"/>
      <c r="AT383" s="41"/>
      <c r="AU383" s="41"/>
      <c r="AV383" s="41"/>
      <c r="AW383" s="22"/>
      <c r="AX383" s="22"/>
      <c r="AY383" s="22"/>
      <c r="AZ383" s="22"/>
      <c r="BA383" s="22"/>
      <c r="BB383" s="22"/>
      <c r="BD383" s="1"/>
      <c r="BE383" s="1"/>
      <c r="BG383" s="1"/>
      <c r="BH383" s="1"/>
      <c r="BI383" s="1"/>
      <c r="BL383" s="1"/>
    </row>
    <row r="384" spans="1:64" ht="14.4" x14ac:dyDescent="0.3">
      <c r="D384" s="47"/>
      <c r="E384" s="32">
        <v>40189.379861111112</v>
      </c>
      <c r="F384" s="21">
        <f t="shared" si="359"/>
        <v>305.88958333333721</v>
      </c>
      <c r="G384" s="21">
        <f t="shared" si="370"/>
        <v>305.88958333333721</v>
      </c>
      <c r="H384" s="21"/>
      <c r="I384" s="50">
        <v>1037</v>
      </c>
      <c r="J384" s="21">
        <v>40396.9</v>
      </c>
      <c r="K384" s="21">
        <v>85.69</v>
      </c>
      <c r="L384" s="21">
        <v>2750</v>
      </c>
      <c r="M384" s="51">
        <v>4.78</v>
      </c>
      <c r="N384" s="40"/>
      <c r="O384" s="40"/>
      <c r="P384" s="40"/>
      <c r="R384" s="22"/>
      <c r="S384" s="22"/>
      <c r="T384" s="22"/>
      <c r="U384" s="52">
        <f t="shared" si="360"/>
        <v>3.9861653532393451E-4</v>
      </c>
      <c r="V384" s="52">
        <f t="shared" si="361"/>
        <v>5.4042881233979309E-2</v>
      </c>
      <c r="W384" s="52">
        <f t="shared" si="362"/>
        <v>3.2941226489252362E-4</v>
      </c>
      <c r="X384" s="247">
        <f>W384+V384+SUM($U$365:U384)</f>
        <v>5.608226493334173E-2</v>
      </c>
      <c r="Y384" s="104">
        <f>W384+V384+SUM($U$365:U384)-$X$365</f>
        <v>5.5654017649844109E-2</v>
      </c>
      <c r="Z384" s="42"/>
      <c r="AA384" s="1">
        <f t="shared" si="372"/>
        <v>4.1300639352116655E-4</v>
      </c>
      <c r="AB384" s="41">
        <f t="shared" si="363"/>
        <v>0.18792008770950464</v>
      </c>
      <c r="AC384" s="48">
        <f t="shared" si="364"/>
        <v>25.477475422113887</v>
      </c>
      <c r="AD384" s="48">
        <f t="shared" si="365"/>
        <v>4.6060306797178043</v>
      </c>
      <c r="AE384" s="48">
        <f t="shared" si="366"/>
        <v>4.6891410135938036</v>
      </c>
      <c r="AF384" s="48">
        <f t="shared" si="367"/>
        <v>4.6060306797178061</v>
      </c>
      <c r="AG384" s="238">
        <f t="shared" si="368"/>
        <v>8.3110198841935851E-2</v>
      </c>
      <c r="AH384" s="48">
        <f t="shared" si="369"/>
        <v>1.3503406211925459E-7</v>
      </c>
      <c r="AI384" s="48">
        <f>AE384+AC384+SUM($AB$365:AB384)</f>
        <v>32.537188366539375</v>
      </c>
      <c r="AJ384" s="48">
        <f>AE384+AC384+SUM($AB$364:AB384)-$AI$365</f>
        <v>32.17200428681096</v>
      </c>
      <c r="AK384" s="41">
        <f t="shared" si="371"/>
        <v>5.3193969976617371E-2</v>
      </c>
      <c r="AL384" s="89"/>
      <c r="AM384" s="41"/>
      <c r="AN384" s="41"/>
      <c r="AO384" s="41"/>
      <c r="AP384" s="41"/>
      <c r="AQ384"/>
      <c r="AR384" s="41"/>
      <c r="AS384" s="41"/>
      <c r="AT384" s="41"/>
      <c r="AU384" s="41"/>
      <c r="AV384" s="41"/>
      <c r="AW384" s="22"/>
      <c r="AX384" s="22"/>
      <c r="AY384" s="22"/>
      <c r="AZ384" s="22"/>
      <c r="BA384" s="22"/>
      <c r="BB384" s="22"/>
      <c r="BD384" s="1"/>
      <c r="BE384" s="1"/>
      <c r="BG384" s="1"/>
      <c r="BH384" s="1"/>
      <c r="BI384" s="1"/>
      <c r="BL384" s="1"/>
    </row>
    <row r="385" spans="4:64" ht="14.4" x14ac:dyDescent="0.3">
      <c r="D385" s="47"/>
      <c r="E385" s="32">
        <v>40203.425694444442</v>
      </c>
      <c r="F385" s="21">
        <f t="shared" si="359"/>
        <v>319.93541666666715</v>
      </c>
      <c r="G385" s="21">
        <f t="shared" si="370"/>
        <v>319.93541666666715</v>
      </c>
      <c r="H385" s="21"/>
      <c r="I385" s="50">
        <v>1037</v>
      </c>
      <c r="J385" s="21">
        <v>40003</v>
      </c>
      <c r="K385" s="21">
        <v>98.32</v>
      </c>
      <c r="L385" s="98">
        <v>2956</v>
      </c>
      <c r="M385" s="51">
        <v>4.78</v>
      </c>
      <c r="N385" s="40"/>
      <c r="O385" s="40"/>
      <c r="P385" s="40"/>
      <c r="R385" s="22"/>
      <c r="S385" s="22"/>
      <c r="T385" s="22"/>
      <c r="U385" s="52">
        <f t="shared" si="360"/>
        <v>4.5736932842862924E-4</v>
      </c>
      <c r="V385" s="52">
        <f t="shared" si="361"/>
        <v>6.2008356668512614E-2</v>
      </c>
      <c r="W385" s="52">
        <f t="shared" si="362"/>
        <v>3.7796491870968521E-4</v>
      </c>
      <c r="X385" s="247">
        <f>W385+V385+SUM($U$365:U385)</f>
        <v>6.4553662350120819E-2</v>
      </c>
      <c r="Y385" s="104">
        <f>W385+V385+SUM($U$365:U385)-$X$365</f>
        <v>6.4125415066623198E-2</v>
      </c>
      <c r="Z385" s="42"/>
      <c r="AA385" s="1">
        <f t="shared" si="372"/>
        <v>5.0087982534024556E-4</v>
      </c>
      <c r="AB385" s="41">
        <f t="shared" si="363"/>
        <v>0.18608772625234396</v>
      </c>
      <c r="AC385" s="48">
        <f t="shared" si="364"/>
        <v>25.229050974476305</v>
      </c>
      <c r="AD385" s="48">
        <f t="shared" si="365"/>
        <v>4.5611184343539062</v>
      </c>
      <c r="AE385" s="48">
        <f t="shared" si="366"/>
        <v>4.6434183802913802</v>
      </c>
      <c r="AF385" s="48">
        <f t="shared" si="367"/>
        <v>4.5611184343539062</v>
      </c>
      <c r="AG385" s="238">
        <f t="shared" si="368"/>
        <v>8.2299812220095067E-2</v>
      </c>
      <c r="AH385" s="48">
        <f t="shared" si="369"/>
        <v>1.3371737898097474E-7</v>
      </c>
      <c r="AI385" s="48">
        <f>AE385+AC385+SUM($AB$365:AB385)</f>
        <v>32.429129011851714</v>
      </c>
      <c r="AJ385" s="48">
        <f>AE385+AC385+SUM($AB$364:AB385)-$AI$365</f>
        <v>32.063944932123299</v>
      </c>
      <c r="AK385" s="41">
        <f t="shared" si="371"/>
        <v>5.9167589822206323E-2</v>
      </c>
      <c r="AL385" s="89"/>
      <c r="AM385" s="41"/>
      <c r="AN385" s="41"/>
      <c r="AO385" s="41"/>
      <c r="AP385" s="41"/>
      <c r="AQ385"/>
      <c r="AR385" s="41"/>
      <c r="AS385" s="41"/>
      <c r="AT385" s="41"/>
      <c r="AU385" s="41"/>
      <c r="AV385" s="41"/>
      <c r="AW385" s="22"/>
      <c r="AX385" s="22"/>
      <c r="AY385" s="22"/>
      <c r="AZ385" s="22"/>
      <c r="BA385" s="22"/>
      <c r="BB385" s="22"/>
      <c r="BD385" s="1"/>
      <c r="BE385" s="1"/>
      <c r="BG385" s="1"/>
      <c r="BH385" s="1"/>
      <c r="BI385" s="1"/>
      <c r="BL385" s="1"/>
    </row>
    <row r="386" spans="4:64" ht="14.4" x14ac:dyDescent="0.3">
      <c r="D386" s="90">
        <f>(F387-F386)/Y387*0.2+F386</f>
        <v>455.5187052531316</v>
      </c>
      <c r="E386" s="32">
        <v>40288.42291666667</v>
      </c>
      <c r="F386" s="21">
        <f t="shared" si="359"/>
        <v>404.93263888889487</v>
      </c>
      <c r="G386" s="21">
        <f t="shared" si="370"/>
        <v>404.93263888889487</v>
      </c>
      <c r="H386" s="21"/>
      <c r="I386" s="50">
        <v>1037</v>
      </c>
      <c r="J386" s="21">
        <v>44343</v>
      </c>
      <c r="K386" s="21">
        <v>249.62</v>
      </c>
      <c r="L386" s="21">
        <v>10</v>
      </c>
      <c r="M386" s="51">
        <v>4.78</v>
      </c>
      <c r="N386" s="40"/>
      <c r="O386" s="40"/>
      <c r="P386" s="40"/>
      <c r="R386" s="22"/>
      <c r="S386" s="22"/>
      <c r="T386" s="22"/>
      <c r="U386" s="52">
        <f t="shared" si="360"/>
        <v>1.1611933661752893E-3</v>
      </c>
      <c r="V386" s="52">
        <f t="shared" si="361"/>
        <v>0.15743008534981812</v>
      </c>
      <c r="W386" s="52">
        <f t="shared" si="362"/>
        <v>9.5959726412033798E-4</v>
      </c>
      <c r="X386" s="247">
        <f>W386+V386+SUM($U$365:U386)</f>
        <v>0.16171821674301226</v>
      </c>
      <c r="Y386" s="104">
        <f>W386+V386+SUM($U$365:U386)-$X$365</f>
        <v>0.16128996945951463</v>
      </c>
      <c r="Z386" s="42"/>
      <c r="AA386" s="1">
        <f t="shared" si="372"/>
        <v>1.0107820366202654E-3</v>
      </c>
      <c r="AB386" s="41">
        <f t="shared" si="363"/>
        <v>0.20627673037541402</v>
      </c>
      <c r="AC386" s="48">
        <f t="shared" si="364"/>
        <v>27.96619771920113</v>
      </c>
      <c r="AD386" s="48">
        <f t="shared" si="365"/>
        <v>5.0559626711635453</v>
      </c>
      <c r="AE386" s="48">
        <f t="shared" si="366"/>
        <v>5.1471914915696511</v>
      </c>
      <c r="AF386" s="48">
        <f t="shared" si="367"/>
        <v>5.0559626711635461</v>
      </c>
      <c r="AG386" s="238">
        <f t="shared" si="368"/>
        <v>9.1228672181478301E-2</v>
      </c>
      <c r="AH386" s="48">
        <f t="shared" si="369"/>
        <v>1.4822462655684238E-7</v>
      </c>
      <c r="AI386" s="48">
        <f>AE386+AC386+SUM($AB$365:AB386)</f>
        <v>35.876325598230224</v>
      </c>
      <c r="AJ386" s="48">
        <f>AE386+AC386+SUM($AB$364:AB386)-$AI$365</f>
        <v>35.511141518501809</v>
      </c>
      <c r="AK386" s="41">
        <f t="shared" si="371"/>
        <v>4.2640337961965105E-2</v>
      </c>
      <c r="AL386" s="89"/>
      <c r="AM386" s="41"/>
      <c r="AN386" s="41"/>
      <c r="AO386" s="41"/>
      <c r="AP386" s="41"/>
      <c r="AQ386"/>
      <c r="AR386" s="41"/>
      <c r="AS386" s="41"/>
      <c r="AT386" s="41"/>
      <c r="AU386" s="41"/>
      <c r="AV386" s="41"/>
      <c r="AW386" s="22"/>
      <c r="AX386" s="22"/>
      <c r="AY386" s="22"/>
      <c r="AZ386" s="22"/>
      <c r="BA386" s="22"/>
      <c r="BB386" s="22"/>
      <c r="BD386" s="1"/>
      <c r="BE386" s="1"/>
      <c r="BG386" s="1"/>
      <c r="BH386" s="1"/>
      <c r="BI386" s="1"/>
      <c r="BL386" s="1"/>
    </row>
    <row r="387" spans="4:64" ht="14.4" x14ac:dyDescent="0.3">
      <c r="D387" s="47"/>
      <c r="E387" s="32">
        <v>40361.421527777777</v>
      </c>
      <c r="F387" s="21">
        <f t="shared" si="359"/>
        <v>477.93125000000146</v>
      </c>
      <c r="G387" s="21">
        <f t="shared" si="370"/>
        <v>477.93125000000146</v>
      </c>
      <c r="H387" s="21"/>
      <c r="I387" s="50">
        <v>1037</v>
      </c>
      <c r="J387" s="21">
        <v>44291</v>
      </c>
      <c r="K387" s="21">
        <v>447</v>
      </c>
      <c r="L387" s="21">
        <v>9</v>
      </c>
      <c r="M387" s="51">
        <v>4.78</v>
      </c>
      <c r="N387" s="40"/>
      <c r="O387" s="40"/>
      <c r="P387" s="40"/>
      <c r="R387" s="22"/>
      <c r="S387" s="22"/>
      <c r="T387" s="22"/>
      <c r="U387" s="52">
        <f t="shared" si="360"/>
        <v>2.0793743877908595E-3</v>
      </c>
      <c r="V387" s="52">
        <f t="shared" si="361"/>
        <v>0.28191350112718816</v>
      </c>
      <c r="W387" s="52">
        <f t="shared" si="362"/>
        <v>1.7183718334339839E-3</v>
      </c>
      <c r="X387" s="247">
        <f>W387+V387+SUM($U$365:U387)</f>
        <v>0.28903978147748682</v>
      </c>
      <c r="Y387" s="104">
        <f>W387+V387+SUM($U$365:U387)-$X$365</f>
        <v>0.28861153419398922</v>
      </c>
      <c r="Z387" s="42"/>
      <c r="AA387" s="1">
        <f t="shared" si="372"/>
        <v>1.3443883173078074E-3</v>
      </c>
      <c r="AB387" s="41">
        <f t="shared" si="363"/>
        <v>0.20603483447347865</v>
      </c>
      <c r="AC387" s="48">
        <f t="shared" si="364"/>
        <v>27.933402412582303</v>
      </c>
      <c r="AD387" s="48">
        <f t="shared" si="365"/>
        <v>5.0500336618745809</v>
      </c>
      <c r="AE387" s="48">
        <f t="shared" si="366"/>
        <v>5.1411555003746114</v>
      </c>
      <c r="AF387" s="48">
        <f t="shared" si="367"/>
        <v>5.0500336618745827</v>
      </c>
      <c r="AG387" s="238">
        <f t="shared" si="368"/>
        <v>9.1121690449222109E-2</v>
      </c>
      <c r="AH387" s="48">
        <f t="shared" si="369"/>
        <v>1.4805080700063381E-7</v>
      </c>
      <c r="AI387" s="48">
        <f>AE387+AC387+SUM($AB$365:AB387)</f>
        <v>36.04352913488983</v>
      </c>
      <c r="AJ387" s="48">
        <f>AE387+AC387+SUM($AB$364:AB387)-$AI$365</f>
        <v>35.678345055161415</v>
      </c>
      <c r="AK387" s="41">
        <f t="shared" si="371"/>
        <v>2.3452776131313524E-2</v>
      </c>
      <c r="AL387" s="89"/>
      <c r="AM387" s="41"/>
      <c r="AN387" s="41"/>
      <c r="AO387" s="41"/>
      <c r="AP387" s="41"/>
      <c r="AQ387"/>
      <c r="AR387" s="41"/>
      <c r="AS387" s="41"/>
      <c r="AT387" s="41"/>
      <c r="AU387" s="41"/>
      <c r="AV387" s="41"/>
      <c r="AW387" s="22"/>
      <c r="AX387" s="22"/>
      <c r="AY387" s="22"/>
      <c r="AZ387" s="22"/>
      <c r="BA387" s="22"/>
      <c r="BB387" s="22"/>
      <c r="BD387" s="1"/>
      <c r="BE387" s="1"/>
      <c r="BG387" s="1"/>
      <c r="BH387" s="1"/>
      <c r="BI387" s="1"/>
      <c r="BL387" s="1"/>
    </row>
    <row r="388" spans="4:64" ht="14.4" x14ac:dyDescent="0.3">
      <c r="D388" s="47"/>
      <c r="E388" s="32">
        <v>40437.577777777777</v>
      </c>
      <c r="F388" s="21">
        <f t="shared" si="359"/>
        <v>554.08750000000146</v>
      </c>
      <c r="G388" s="21">
        <f t="shared" si="370"/>
        <v>554.08750000000146</v>
      </c>
      <c r="H388" s="21"/>
      <c r="I388" s="50">
        <v>1037</v>
      </c>
      <c r="J388" s="21">
        <v>46296</v>
      </c>
      <c r="K388" s="21">
        <v>678.3</v>
      </c>
      <c r="L388" s="21">
        <v>6</v>
      </c>
      <c r="M388" s="51">
        <v>4.78</v>
      </c>
      <c r="N388" s="40"/>
      <c r="O388" s="40"/>
      <c r="P388" s="40"/>
      <c r="R388" s="22"/>
      <c r="S388" s="22"/>
      <c r="T388" s="22"/>
      <c r="U388" s="52">
        <f t="shared" si="360"/>
        <v>3.155345966976599E-3</v>
      </c>
      <c r="V388" s="52">
        <f t="shared" si="361"/>
        <v>0.42778954768360561</v>
      </c>
      <c r="W388" s="52">
        <f t="shared" si="362"/>
        <v>2.6075427620095549E-3</v>
      </c>
      <c r="X388" s="247">
        <f>W388+V388+SUM($U$365:U388)</f>
        <v>0.4389603449294564</v>
      </c>
      <c r="Y388" s="104">
        <f>W388+V388+SUM($U$365:U388)-$X$365</f>
        <v>0.4385320976459588</v>
      </c>
      <c r="Z388" s="42"/>
      <c r="AA388" s="1">
        <f t="shared" si="372"/>
        <v>1.6069286750634048E-3</v>
      </c>
      <c r="AB388" s="41">
        <f t="shared" si="363"/>
        <v>0.21536178223079561</v>
      </c>
      <c r="AC388" s="48">
        <f t="shared" si="364"/>
        <v>29.197913754327299</v>
      </c>
      <c r="AD388" s="48">
        <f t="shared" si="365"/>
        <v>5.278642577727882</v>
      </c>
      <c r="AE388" s="48">
        <f t="shared" si="366"/>
        <v>5.3738893916448705</v>
      </c>
      <c r="AF388" s="48">
        <f t="shared" si="367"/>
        <v>5.278642577727882</v>
      </c>
      <c r="AG388" s="238">
        <f t="shared" si="368"/>
        <v>9.524665916410073E-2</v>
      </c>
      <c r="AH388" s="48">
        <f t="shared" si="369"/>
        <v>1.5475288796598273E-7</v>
      </c>
      <c r="AI388" s="48">
        <f>AE388+AC388+SUM($AB$365:AB388)</f>
        <v>37.756136150135887</v>
      </c>
      <c r="AJ388" s="48">
        <f>AE388+AC388+SUM($AB$364:AB388)-$AI$365</f>
        <v>37.390952070407472</v>
      </c>
      <c r="AK388" s="41">
        <f t="shared" si="371"/>
        <v>2.1051608252181157E-2</v>
      </c>
      <c r="AL388" s="89"/>
      <c r="AM388" s="41"/>
      <c r="AN388" s="41"/>
      <c r="AO388" s="41"/>
      <c r="AP388" s="41"/>
      <c r="AQ388"/>
      <c r="AR388" s="41"/>
      <c r="AS388" s="41"/>
      <c r="AT388" s="41"/>
      <c r="AU388" s="41"/>
      <c r="AV388" s="41"/>
      <c r="AW388" s="22"/>
      <c r="AX388" s="22"/>
      <c r="AY388" s="22"/>
      <c r="AZ388" s="22"/>
      <c r="BA388" s="22"/>
      <c r="BB388" s="22"/>
      <c r="BD388" s="1"/>
      <c r="BE388" s="1"/>
      <c r="BG388" s="1"/>
      <c r="BH388" s="1"/>
      <c r="BI388" s="1"/>
      <c r="BL388" s="1"/>
    </row>
    <row r="389" spans="4:64" ht="14.4" x14ac:dyDescent="0.3">
      <c r="D389" s="47"/>
      <c r="E389" s="32">
        <v>40457.474999999999</v>
      </c>
      <c r="F389" s="21">
        <f t="shared" si="359"/>
        <v>573.98472222222335</v>
      </c>
      <c r="G389" s="21">
        <f t="shared" si="370"/>
        <v>573.98472222222335</v>
      </c>
      <c r="H389" s="21"/>
      <c r="I389" s="50">
        <v>1037</v>
      </c>
      <c r="J389" s="21">
        <v>46843</v>
      </c>
      <c r="K389" s="21">
        <v>746.71</v>
      </c>
      <c r="L389" s="21">
        <v>14</v>
      </c>
      <c r="M389" s="51">
        <v>4.78</v>
      </c>
      <c r="N389" s="40"/>
      <c r="O389" s="40"/>
      <c r="P389" s="40"/>
      <c r="R389" s="22"/>
      <c r="S389" s="22"/>
      <c r="T389" s="22"/>
      <c r="U389" s="52">
        <f t="shared" si="360"/>
        <v>3.4735786333496927E-3</v>
      </c>
      <c r="V389" s="52">
        <f t="shared" si="361"/>
        <v>0.4709342962565608</v>
      </c>
      <c r="W389" s="52">
        <f t="shared" si="362"/>
        <v>2.8705266929384566E-3</v>
      </c>
      <c r="X389" s="247">
        <f>W389+V389+SUM($U$365:U389)</f>
        <v>0.48584165606669022</v>
      </c>
      <c r="Y389" s="104">
        <f>W389+V389+SUM($U$365:U389)-$X$365</f>
        <v>0.48541340878319261</v>
      </c>
      <c r="Z389" s="42"/>
      <c r="AA389" s="1">
        <f t="shared" si="372"/>
        <v>1.9097568614620309E-3</v>
      </c>
      <c r="AB389" s="41">
        <f t="shared" si="363"/>
        <v>0.21790634104538528</v>
      </c>
      <c r="AC389" s="48">
        <f t="shared" si="364"/>
        <v>29.542895152798376</v>
      </c>
      <c r="AD389" s="48">
        <f t="shared" si="365"/>
        <v>5.3410111946714016</v>
      </c>
      <c r="AE389" s="48">
        <f t="shared" si="366"/>
        <v>5.4373833759465322</v>
      </c>
      <c r="AF389" s="48">
        <f t="shared" si="367"/>
        <v>5.3410111946714007</v>
      </c>
      <c r="AG389" s="238">
        <f t="shared" si="368"/>
        <v>9.6372024693795799E-2</v>
      </c>
      <c r="AH389" s="48">
        <f t="shared" si="369"/>
        <v>1.5658133598994576E-7</v>
      </c>
      <c r="AI389" s="48">
        <f>AE389+AC389+SUM($AB$365:AB389)</f>
        <v>38.382517873954015</v>
      </c>
      <c r="AJ389" s="48">
        <f>AE389+AC389+SUM($AB$364:AB389)-$AI$365</f>
        <v>38.0173337942256</v>
      </c>
      <c r="AK389" s="41">
        <f t="shared" si="371"/>
        <v>1.514215144953256E-2</v>
      </c>
      <c r="AL389" s="89"/>
      <c r="AM389" s="41"/>
      <c r="AN389" s="41"/>
      <c r="AO389" s="41"/>
      <c r="AP389" s="41"/>
      <c r="AQ389"/>
      <c r="AR389" s="41"/>
      <c r="AS389" s="41"/>
      <c r="AT389" s="41"/>
      <c r="AU389" s="41"/>
      <c r="AV389" s="41"/>
      <c r="AW389" s="22"/>
      <c r="AX389" s="22"/>
      <c r="AY389" s="22"/>
      <c r="AZ389" s="22"/>
      <c r="BA389" s="22"/>
      <c r="BB389" s="22"/>
      <c r="BD389" s="1"/>
      <c r="BE389" s="1"/>
      <c r="BG389" s="1"/>
      <c r="BH389" s="1"/>
      <c r="BI389" s="1"/>
      <c r="BL389" s="1"/>
    </row>
    <row r="390" spans="4:64" ht="14.4" x14ac:dyDescent="0.3">
      <c r="D390" s="37" t="s">
        <v>143</v>
      </c>
      <c r="E390" s="117">
        <v>40507.506249999999</v>
      </c>
      <c r="F390" s="21">
        <f t="shared" si="359"/>
        <v>624.01597222222335</v>
      </c>
      <c r="G390" s="21">
        <f t="shared" si="370"/>
        <v>624.01597222222335</v>
      </c>
      <c r="H390" s="21"/>
      <c r="I390" s="50">
        <v>1037</v>
      </c>
      <c r="J390" s="21">
        <v>46244</v>
      </c>
      <c r="K390" s="21">
        <v>915.1</v>
      </c>
      <c r="L390" s="21">
        <v>11</v>
      </c>
      <c r="M390" s="51">
        <v>4.78</v>
      </c>
      <c r="N390" s="40"/>
      <c r="O390" s="40"/>
      <c r="P390" s="40"/>
      <c r="R390" s="22"/>
      <c r="S390" s="22"/>
      <c r="T390" s="22"/>
      <c r="U390" s="52">
        <f t="shared" si="360"/>
        <v>4.2569026896362759E-3</v>
      </c>
      <c r="V390" s="52">
        <f t="shared" si="361"/>
        <v>0.5771343285939371</v>
      </c>
      <c r="W390" s="52">
        <f t="shared" si="362"/>
        <v>3.5178569681777153E-3</v>
      </c>
      <c r="X390" s="247">
        <f>W390+V390+SUM($U$365:U390)</f>
        <v>0.59694592136894209</v>
      </c>
      <c r="Y390" s="104">
        <f>W390+V390+SUM($U$365:U390)-$X$365</f>
        <v>0.59651767408544443</v>
      </c>
      <c r="Z390" s="42"/>
      <c r="AA390" s="1">
        <f t="shared" si="372"/>
        <v>2.102565084197908E-3</v>
      </c>
      <c r="AB390" s="41">
        <f t="shared" si="363"/>
        <v>0.21511988632886017</v>
      </c>
      <c r="AC390" s="48">
        <f t="shared" si="364"/>
        <v>29.165118447708476</v>
      </c>
      <c r="AD390" s="48">
        <f t="shared" si="365"/>
        <v>5.2727135684389195</v>
      </c>
      <c r="AE390" s="48">
        <f t="shared" si="366"/>
        <v>5.3678534004498317</v>
      </c>
      <c r="AF390" s="48">
        <f t="shared" si="367"/>
        <v>5.2727135684389186</v>
      </c>
      <c r="AG390" s="238">
        <f t="shared" si="368"/>
        <v>9.5139677431844524E-2</v>
      </c>
      <c r="AH390" s="48">
        <f t="shared" si="369"/>
        <v>1.5457906840977419E-7</v>
      </c>
      <c r="AI390" s="48">
        <f>AE390+AC390+SUM($AB$365:AB390)</f>
        <v>38.150331079696272</v>
      </c>
      <c r="AJ390" s="48">
        <f>AE390+AC390+SUM($AB$364:AB390)-$AI$365</f>
        <v>37.785146999967857</v>
      </c>
      <c r="AK390" s="41">
        <f t="shared" si="371"/>
        <v>1.5655413341901497E-2</v>
      </c>
      <c r="AL390" s="89"/>
      <c r="AM390" s="41"/>
      <c r="AN390" s="41"/>
      <c r="AO390" s="41"/>
      <c r="AP390" s="41"/>
      <c r="AQ390"/>
      <c r="AR390" s="41"/>
      <c r="AS390" s="41"/>
      <c r="AT390" s="41"/>
      <c r="AU390" s="41"/>
      <c r="AV390" s="41"/>
      <c r="AW390" s="22"/>
      <c r="AX390" s="22"/>
      <c r="AY390" s="22"/>
      <c r="AZ390" s="22"/>
      <c r="BA390" s="22"/>
      <c r="BB390" s="22"/>
      <c r="BD390" s="1"/>
      <c r="BE390" s="1"/>
      <c r="BG390" s="1"/>
      <c r="BH390" s="1"/>
      <c r="BI390" s="1"/>
      <c r="BL390" s="1"/>
    </row>
    <row r="391" spans="4:64" ht="14.4" x14ac:dyDescent="0.3">
      <c r="D391" s="37" t="s">
        <v>143</v>
      </c>
      <c r="E391" s="117">
        <v>40534.425694444442</v>
      </c>
      <c r="F391" s="21">
        <f t="shared" si="359"/>
        <v>650.93541666666715</v>
      </c>
      <c r="G391" s="21">
        <f t="shared" si="370"/>
        <v>650.93541666666715</v>
      </c>
      <c r="H391" s="21"/>
      <c r="I391" s="50">
        <v>1037</v>
      </c>
      <c r="J391" s="21">
        <v>50562</v>
      </c>
      <c r="K391" s="21">
        <v>1142</v>
      </c>
      <c r="L391" s="21">
        <v>13</v>
      </c>
      <c r="M391" s="51">
        <v>4.78</v>
      </c>
      <c r="N391" s="40"/>
      <c r="O391" s="40"/>
      <c r="P391" s="40"/>
      <c r="R391" s="22"/>
      <c r="S391" s="22"/>
      <c r="T391" s="22"/>
      <c r="U391" s="52">
        <f t="shared" si="360"/>
        <v>5.3124061540428666E-3</v>
      </c>
      <c r="V391" s="52">
        <f t="shared" si="361"/>
        <v>0.72023538766722339</v>
      </c>
      <c r="W391" s="52">
        <f t="shared" si="362"/>
        <v>4.3901132746792162E-3</v>
      </c>
      <c r="X391" s="247">
        <f>W391+V391+SUM($U$365:U391)</f>
        <v>0.74623164290277266</v>
      </c>
      <c r="Y391" s="104">
        <f>W391+V391+SUM($U$365:U391)-$X$365</f>
        <v>0.745803395619275</v>
      </c>
      <c r="Z391" s="42"/>
      <c r="AA391" s="1">
        <f t="shared" si="372"/>
        <v>2.9962142025853253E-3</v>
      </c>
      <c r="AB391" s="41">
        <f t="shared" si="363"/>
        <v>0.23520654987803452</v>
      </c>
      <c r="AC391" s="48">
        <f t="shared" si="364"/>
        <v>31.888390255017644</v>
      </c>
      <c r="AD391" s="48">
        <f t="shared" si="365"/>
        <v>5.7650493782416872</v>
      </c>
      <c r="AE391" s="48">
        <f t="shared" si="366"/>
        <v>5.8690728231455838</v>
      </c>
      <c r="AF391" s="48">
        <f t="shared" si="367"/>
        <v>5.7650493782416872</v>
      </c>
      <c r="AG391" s="238">
        <f t="shared" si="368"/>
        <v>0.10402327589111933</v>
      </c>
      <c r="AH391" s="48">
        <f t="shared" si="369"/>
        <v>1.6901277694263045E-7</v>
      </c>
      <c r="AI391" s="48">
        <f>AE391+AC391+SUM($AB$365:AB391)</f>
        <v>41.610028859579224</v>
      </c>
      <c r="AJ391" s="48">
        <f>AE391+AC391+SUM($AB$364:AB391)-$AI$365</f>
        <v>41.244844779850808</v>
      </c>
      <c r="AK391" s="41">
        <f t="shared" si="371"/>
        <v>3.1205474688360161E-2</v>
      </c>
      <c r="AL391" s="89"/>
      <c r="AM391" s="41"/>
      <c r="AN391" s="41"/>
      <c r="AO391" s="41"/>
      <c r="AP391" s="41"/>
      <c r="AQ391"/>
      <c r="AR391" s="41"/>
      <c r="AS391" s="41"/>
      <c r="AT391" s="41"/>
      <c r="AU391" s="41"/>
      <c r="AV391" s="41"/>
      <c r="AW391" s="22"/>
      <c r="AX391" s="22"/>
      <c r="AY391" s="22"/>
      <c r="AZ391" s="22"/>
      <c r="BA391" s="22"/>
      <c r="BB391" s="22"/>
      <c r="BD391" s="1"/>
      <c r="BE391" s="1"/>
      <c r="BG391" s="1"/>
      <c r="BH391" s="1"/>
      <c r="BI391" s="1"/>
      <c r="BL391" s="1"/>
    </row>
    <row r="392" spans="4:64" ht="14.4" x14ac:dyDescent="0.3">
      <c r="D392" s="37" t="s">
        <v>143</v>
      </c>
      <c r="E392" s="117">
        <v>40609.620833333334</v>
      </c>
      <c r="F392" s="21">
        <f t="shared" si="359"/>
        <v>726.13055555555911</v>
      </c>
      <c r="G392" s="21">
        <f t="shared" si="370"/>
        <v>726.13055555555911</v>
      </c>
      <c r="H392" s="21"/>
      <c r="I392" s="50">
        <v>1037</v>
      </c>
      <c r="J392" s="21">
        <v>48904</v>
      </c>
      <c r="K392" s="21">
        <v>1453</v>
      </c>
      <c r="L392" s="21">
        <v>62</v>
      </c>
      <c r="M392" s="51">
        <v>4.78</v>
      </c>
      <c r="N392" s="40"/>
      <c r="O392" s="40"/>
      <c r="P392" s="40"/>
      <c r="R392" s="22"/>
      <c r="S392" s="22"/>
      <c r="T392" s="22"/>
      <c r="U392" s="52">
        <f t="shared" si="360"/>
        <v>6.7591297213872902E-3</v>
      </c>
      <c r="V392" s="52">
        <f t="shared" si="361"/>
        <v>0.91637654840672123</v>
      </c>
      <c r="W392" s="52">
        <f t="shared" si="362"/>
        <v>5.5856695167328394E-3</v>
      </c>
      <c r="X392" s="247">
        <f>W392+V392+SUM($U$365:U392)</f>
        <v>0.95032748960571156</v>
      </c>
      <c r="Y392" s="104">
        <f>W392+V392+SUM($U$365:U392)-$X$365</f>
        <v>0.9498992423222139</v>
      </c>
      <c r="Z392" s="42"/>
      <c r="AA392" s="1">
        <f t="shared" si="372"/>
        <v>3.1359848708213717E-3</v>
      </c>
      <c r="AB392" s="41">
        <f t="shared" si="363"/>
        <v>0.22749379208170958</v>
      </c>
      <c r="AC392" s="48">
        <f t="shared" si="364"/>
        <v>30.842724517055949</v>
      </c>
      <c r="AD392" s="48">
        <f t="shared" si="365"/>
        <v>5.576005197451277</v>
      </c>
      <c r="AE392" s="48">
        <f t="shared" si="366"/>
        <v>5.6766175654268354</v>
      </c>
      <c r="AF392" s="48">
        <f t="shared" si="367"/>
        <v>5.5760051974512779</v>
      </c>
      <c r="AG392" s="238">
        <f t="shared" si="368"/>
        <v>0.10061220450495037</v>
      </c>
      <c r="AH392" s="48">
        <f t="shared" si="369"/>
        <v>1.6347060724659628E-7</v>
      </c>
      <c r="AI392" s="48">
        <f>AE392+AC392+SUM($AB$365:AB392)</f>
        <v>40.599401655980493</v>
      </c>
      <c r="AJ392" s="48">
        <f>AE392+AC392+SUM($AB$364:AB392)-$AI$365</f>
        <v>40.234217576252078</v>
      </c>
      <c r="AK392" s="41">
        <f t="shared" si="371"/>
        <v>1.7388799341474952E-2</v>
      </c>
      <c r="AL392" s="89"/>
      <c r="AM392" s="41"/>
      <c r="AN392" s="41"/>
      <c r="AO392" s="41"/>
      <c r="AP392" s="41"/>
      <c r="AQ392"/>
      <c r="AR392" s="41"/>
      <c r="AS392" s="41"/>
      <c r="AT392" s="41"/>
      <c r="AU392" s="41"/>
      <c r="AV392" s="41"/>
      <c r="AW392" s="22"/>
      <c r="AX392" s="22"/>
      <c r="AY392" s="22"/>
      <c r="AZ392" s="22"/>
      <c r="BA392" s="22"/>
      <c r="BB392" s="22"/>
      <c r="BD392" s="1"/>
      <c r="BE392" s="1"/>
      <c r="BG392" s="1"/>
      <c r="BH392" s="1"/>
      <c r="BI392" s="1"/>
      <c r="BL392" s="1"/>
    </row>
    <row r="393" spans="4:64" ht="14.4" x14ac:dyDescent="0.3">
      <c r="D393" s="47"/>
      <c r="E393" s="32">
        <v>40659.418749999997</v>
      </c>
      <c r="F393" s="21">
        <f t="shared" si="359"/>
        <v>775.9284722222219</v>
      </c>
      <c r="G393" s="21">
        <f t="shared" si="370"/>
        <v>775.9284722222219</v>
      </c>
      <c r="H393" s="21"/>
      <c r="I393" s="50">
        <v>1037</v>
      </c>
      <c r="J393" s="21">
        <v>47894</v>
      </c>
      <c r="K393" s="21">
        <v>1686</v>
      </c>
      <c r="L393" s="21">
        <v>15</v>
      </c>
      <c r="M393" s="51">
        <v>4.78</v>
      </c>
      <c r="N393" s="40"/>
      <c r="O393" s="40"/>
      <c r="P393" s="40"/>
      <c r="R393" s="22"/>
      <c r="S393" s="22"/>
      <c r="T393" s="22"/>
      <c r="U393" s="52">
        <f t="shared" si="360"/>
        <v>7.8430094358286108E-3</v>
      </c>
      <c r="V393" s="52">
        <f t="shared" si="361"/>
        <v>1.0633247492179849</v>
      </c>
      <c r="W393" s="52">
        <f t="shared" si="362"/>
        <v>6.4813756402006635E-3</v>
      </c>
      <c r="X393" s="247">
        <f>W393+V393+SUM($U$365:U393)</f>
        <v>1.1060144059762715</v>
      </c>
      <c r="Y393" s="104">
        <f>W393+V393+SUM($U$365:U393)-$X$365</f>
        <v>1.105586158692774</v>
      </c>
      <c r="Z393" s="42"/>
      <c r="AA393" s="1">
        <f t="shared" si="372"/>
        <v>3.199142367063128E-3</v>
      </c>
      <c r="AB393" s="41">
        <f t="shared" si="363"/>
        <v>0.22279542937104119</v>
      </c>
      <c r="AC393" s="48">
        <f t="shared" si="364"/>
        <v>30.20573875388266</v>
      </c>
      <c r="AD393" s="48">
        <f t="shared" si="365"/>
        <v>5.4608455939541036</v>
      </c>
      <c r="AE393" s="48">
        <f t="shared" si="366"/>
        <v>5.5593800441385737</v>
      </c>
      <c r="AF393" s="48">
        <f t="shared" si="367"/>
        <v>5.4608455939541027</v>
      </c>
      <c r="AG393" s="238">
        <f t="shared" si="368"/>
        <v>9.8534290089974066E-2</v>
      </c>
      <c r="AH393" s="48">
        <f t="shared" si="369"/>
        <v>1.6009449663562245E-7</v>
      </c>
      <c r="AI393" s="48">
        <f>AE393+AC393+SUM($AB$365:AB393)</f>
        <v>40.06797380088998</v>
      </c>
      <c r="AJ393" s="48">
        <f>AE393+AC393+SUM($AB$364:AB393)-$AI$365</f>
        <v>39.702789721161565</v>
      </c>
      <c r="AK393" s="41">
        <f t="shared" si="371"/>
        <v>5.8518162699032232E-3</v>
      </c>
      <c r="AL393" s="89"/>
      <c r="AM393" s="41"/>
      <c r="AN393" s="41"/>
      <c r="AO393" s="41"/>
      <c r="AP393" s="41"/>
      <c r="AQ393"/>
      <c r="AR393" s="41"/>
      <c r="AS393" s="41"/>
      <c r="AT393" s="41"/>
      <c r="AU393" s="41"/>
      <c r="AV393" s="41"/>
      <c r="AW393" s="22"/>
      <c r="AX393" s="22"/>
      <c r="AY393" s="22"/>
      <c r="AZ393" s="22"/>
      <c r="BA393" s="22"/>
      <c r="BB393" s="22"/>
      <c r="BD393" s="1"/>
      <c r="BE393" s="1"/>
      <c r="BG393" s="1"/>
      <c r="BH393" s="1"/>
      <c r="BI393" s="1"/>
      <c r="BL393" s="1"/>
    </row>
    <row r="394" spans="4:64" ht="14.4" x14ac:dyDescent="0.3">
      <c r="D394" s="47"/>
      <c r="E394" s="32">
        <v>40695.457638888889</v>
      </c>
      <c r="F394" s="21">
        <f t="shared" si="359"/>
        <v>811.96736111111386</v>
      </c>
      <c r="G394" s="21">
        <f t="shared" si="370"/>
        <v>811.96736111111386</v>
      </c>
      <c r="H394" s="21"/>
      <c r="I394" s="50">
        <v>1037</v>
      </c>
      <c r="J394" s="21">
        <v>46786</v>
      </c>
      <c r="K394" s="21">
        <v>1913</v>
      </c>
      <c r="L394" s="21">
        <v>9</v>
      </c>
      <c r="M394" s="51">
        <v>4.78</v>
      </c>
      <c r="N394" s="40"/>
      <c r="O394" s="40"/>
      <c r="P394" s="40"/>
      <c r="R394" s="22"/>
      <c r="S394" s="22"/>
      <c r="T394" s="22"/>
      <c r="U394" s="52">
        <f t="shared" si="360"/>
        <v>8.8989780846619997E-3</v>
      </c>
      <c r="V394" s="52">
        <f t="shared" si="361"/>
        <v>1.206488876188615</v>
      </c>
      <c r="W394" s="52">
        <f t="shared" si="362"/>
        <v>7.354016369931121E-3</v>
      </c>
      <c r="X394" s="247">
        <f>W394+V394+SUM($U$365:U394)</f>
        <v>1.258950151761294</v>
      </c>
      <c r="Y394" s="104">
        <f>W394+V394+SUM($U$365:U394)-$X$365</f>
        <v>1.2585219044777964</v>
      </c>
      <c r="Z394" s="42"/>
      <c r="AA394" s="1">
        <f t="shared" si="372"/>
        <v>3.1297354237427282E-3</v>
      </c>
      <c r="AB394" s="41">
        <f t="shared" si="363"/>
        <v>0.21764118592210996</v>
      </c>
      <c r="AC394" s="48">
        <f t="shared" si="364"/>
        <v>29.506946451312359</v>
      </c>
      <c r="AD394" s="48">
        <f t="shared" si="365"/>
        <v>5.3345120883354227</v>
      </c>
      <c r="AE394" s="48">
        <f t="shared" si="366"/>
        <v>5.4307670009827405</v>
      </c>
      <c r="AF394" s="48">
        <f t="shared" si="367"/>
        <v>5.3345120883354227</v>
      </c>
      <c r="AG394" s="238">
        <f t="shared" si="368"/>
        <v>9.6254756256514973E-2</v>
      </c>
      <c r="AH394" s="48">
        <f t="shared" si="369"/>
        <v>1.5639080301487105E-7</v>
      </c>
      <c r="AI394" s="48">
        <f>AE394+AC394+SUM($AB$365:AB394)</f>
        <v>39.458209641085958</v>
      </c>
      <c r="AJ394" s="48">
        <f>AE394+AC394+SUM($AB$364:AB394)-$AI$365</f>
        <v>39.093025561357543</v>
      </c>
      <c r="AK394" s="41">
        <f t="shared" si="371"/>
        <v>-1.305186651562054E-2</v>
      </c>
      <c r="AL394" s="89"/>
      <c r="AM394" s="41"/>
      <c r="AN394" s="41"/>
      <c r="AO394" s="41"/>
      <c r="AP394" s="41"/>
      <c r="AQ394"/>
      <c r="AR394" s="41"/>
      <c r="AS394" s="41"/>
      <c r="AT394" s="41"/>
      <c r="AU394" s="41"/>
      <c r="AV394" s="41"/>
      <c r="AW394" s="22"/>
      <c r="AX394" s="22"/>
      <c r="AY394" s="22"/>
      <c r="AZ394" s="22"/>
      <c r="BA394" s="22"/>
      <c r="BB394" s="22"/>
      <c r="BD394" s="1"/>
      <c r="BE394" s="1"/>
      <c r="BG394" s="1"/>
      <c r="BH394" s="1"/>
      <c r="BI394" s="1"/>
      <c r="BL394" s="1"/>
    </row>
    <row r="395" spans="4:64" ht="14.4" x14ac:dyDescent="0.3">
      <c r="D395" s="47"/>
      <c r="E395" s="32">
        <v>40749.430555555555</v>
      </c>
      <c r="F395" s="21">
        <f t="shared" si="359"/>
        <v>865.94027777777956</v>
      </c>
      <c r="G395" s="21">
        <f t="shared" si="370"/>
        <v>865.94027777777956</v>
      </c>
      <c r="H395" s="21"/>
      <c r="I395" s="50">
        <v>1037</v>
      </c>
      <c r="J395" s="21">
        <v>47657</v>
      </c>
      <c r="K395" s="21">
        <v>2225</v>
      </c>
      <c r="L395" s="21" t="s">
        <v>139</v>
      </c>
      <c r="M395" s="51">
        <v>4.78</v>
      </c>
      <c r="N395" s="40"/>
      <c r="O395" s="1"/>
      <c r="P395" s="40"/>
      <c r="R395" s="22"/>
      <c r="S395" s="22"/>
      <c r="T395" s="22"/>
      <c r="U395" s="52">
        <f t="shared" si="360"/>
        <v>1.0350353496274412E-2</v>
      </c>
      <c r="V395" s="52">
        <f t="shared" si="361"/>
        <v>1.4032607159015518</v>
      </c>
      <c r="W395" s="52">
        <f t="shared" si="362"/>
        <v>8.5534168442743044E-3</v>
      </c>
      <c r="X395" s="247">
        <f>W395+V395+SUM($U$365:U395)</f>
        <v>1.4672717454448485</v>
      </c>
      <c r="Y395" s="104">
        <f>W395+V395+SUM($U$365:U395)-$X$365</f>
        <v>1.466843498161351</v>
      </c>
      <c r="Z395" s="42"/>
      <c r="AA395" s="1">
        <f t="shared" si="372"/>
        <v>3.7352217282896468E-3</v>
      </c>
      <c r="AB395" s="41">
        <f t="shared" si="363"/>
        <v>0.22169294227952793</v>
      </c>
      <c r="AC395" s="48">
        <f t="shared" si="364"/>
        <v>30.056267837177639</v>
      </c>
      <c r="AD395" s="48">
        <f t="shared" si="365"/>
        <v>5.4338229939255589</v>
      </c>
      <c r="AE395" s="48">
        <f t="shared" si="366"/>
        <v>5.5318698534996456</v>
      </c>
      <c r="AF395" s="48">
        <f t="shared" si="367"/>
        <v>5.4338229939255589</v>
      </c>
      <c r="AG395" s="238">
        <f t="shared" si="368"/>
        <v>9.8046700271806383E-2</v>
      </c>
      <c r="AH395" s="48">
        <f t="shared" si="369"/>
        <v>1.5930228058136426E-7</v>
      </c>
      <c r="AI395" s="48">
        <f>AE395+AC395+SUM($AB$365:AB395)</f>
        <v>40.330326821747668</v>
      </c>
      <c r="AJ395" s="48">
        <f>AE395+AC395+SUM($AB$364:AB395)-$AI$365</f>
        <v>39.965142742019253</v>
      </c>
      <c r="AK395" s="41">
        <f t="shared" si="371"/>
        <v>-2.7171694861567956E-3</v>
      </c>
      <c r="AL395" s="89"/>
      <c r="AM395" s="41"/>
      <c r="AN395" s="41"/>
      <c r="AO395" s="41"/>
      <c r="AP395" s="41"/>
      <c r="AQ395"/>
      <c r="AR395" s="41"/>
      <c r="AS395" s="41"/>
      <c r="AT395" s="41"/>
      <c r="AU395" s="41"/>
      <c r="AV395" s="41"/>
      <c r="AW395" s="22"/>
      <c r="AX395" s="22"/>
      <c r="AY395" s="22"/>
      <c r="AZ395" s="22"/>
      <c r="BA395" s="22"/>
      <c r="BB395" s="22"/>
      <c r="BD395" s="1"/>
      <c r="BE395" s="1"/>
      <c r="BG395" s="1"/>
      <c r="BH395" s="1"/>
      <c r="BI395" s="1"/>
      <c r="BL395" s="1"/>
    </row>
    <row r="396" spans="4:64" ht="14.4" x14ac:dyDescent="0.3">
      <c r="D396" s="47"/>
      <c r="E396" s="32">
        <v>40799.631249999999</v>
      </c>
      <c r="F396" s="21">
        <f t="shared" si="359"/>
        <v>916.14097222222335</v>
      </c>
      <c r="G396" s="21">
        <f t="shared" si="370"/>
        <v>916.14097222222335</v>
      </c>
      <c r="H396" s="21"/>
      <c r="I396" s="50">
        <v>1037</v>
      </c>
      <c r="J396" s="21">
        <v>48236</v>
      </c>
      <c r="K396" s="21">
        <v>2843</v>
      </c>
      <c r="L396" s="21" t="s">
        <v>139</v>
      </c>
      <c r="M396" s="51">
        <v>4.78</v>
      </c>
      <c r="N396" s="40"/>
      <c r="O396" s="40"/>
      <c r="P396" s="40"/>
      <c r="R396" s="22"/>
      <c r="S396" s="22"/>
      <c r="T396" s="22"/>
      <c r="U396" s="52">
        <f t="shared" si="360"/>
        <v>1.3225193253891303E-2</v>
      </c>
      <c r="V396" s="52">
        <f t="shared" si="361"/>
        <v>1.7930203214867917</v>
      </c>
      <c r="W396" s="52">
        <f t="shared" si="362"/>
        <v>1.0929152399223303E-2</v>
      </c>
      <c r="X396" s="247">
        <f>W396+V396+SUM($U$365:U396)</f>
        <v>1.8726322798389285</v>
      </c>
      <c r="Y396" s="104">
        <f>W396+V396+SUM($U$365:U396)-$X$365</f>
        <v>1.872204032555431</v>
      </c>
      <c r="Z396" s="42"/>
      <c r="AA396" s="1">
        <f t="shared" si="372"/>
        <v>5.3156204978394381E-3</v>
      </c>
      <c r="AB396" s="41">
        <f t="shared" si="363"/>
        <v>0.22438636011069327</v>
      </c>
      <c r="AC396" s="48">
        <f t="shared" si="364"/>
        <v>30.421430962798766</v>
      </c>
      <c r="AD396" s="48">
        <f t="shared" si="365"/>
        <v>5.4998402319699782</v>
      </c>
      <c r="AE396" s="48">
        <f t="shared" si="366"/>
        <v>5.5990782939213322</v>
      </c>
      <c r="AF396" s="48">
        <f t="shared" si="367"/>
        <v>5.4998402319699782</v>
      </c>
      <c r="AG396" s="238">
        <f t="shared" si="368"/>
        <v>9.9237900713659122E-2</v>
      </c>
      <c r="AH396" s="48">
        <f t="shared" si="369"/>
        <v>1.61237694486071E-7</v>
      </c>
      <c r="AI396" s="48">
        <f>AE396+AC396+SUM($AB$365:AB396)</f>
        <v>40.987084747901179</v>
      </c>
      <c r="AJ396" s="48">
        <f>AE396+AC396+SUM($AB$364:AB396)-$AI$365</f>
        <v>40.621900668172763</v>
      </c>
      <c r="AK396" s="41">
        <f t="shared" si="371"/>
        <v>8.155537111740066E-3</v>
      </c>
      <c r="AL396" s="89"/>
      <c r="AM396" s="41"/>
      <c r="AN396" s="41"/>
      <c r="AO396" s="41"/>
      <c r="AP396" s="41"/>
      <c r="AQ396"/>
      <c r="AR396" s="41"/>
      <c r="AS396" s="41"/>
      <c r="AT396" s="41"/>
      <c r="AU396" s="41"/>
      <c r="AV396" s="41"/>
      <c r="AW396" s="22"/>
      <c r="AX396" s="22"/>
      <c r="AY396" s="22"/>
      <c r="AZ396" s="22"/>
      <c r="BA396" s="22"/>
      <c r="BB396" s="22"/>
      <c r="BD396" s="1"/>
      <c r="BE396" s="1"/>
      <c r="BG396" s="1"/>
      <c r="BH396" s="1"/>
      <c r="BI396" s="1"/>
      <c r="BL396" s="1"/>
    </row>
    <row r="397" spans="4:64" ht="14.4" x14ac:dyDescent="0.3">
      <c r="D397" s="47"/>
      <c r="E397" s="32">
        <v>40851.489583333336</v>
      </c>
      <c r="F397" s="21">
        <f t="shared" si="359"/>
        <v>967.99930555556057</v>
      </c>
      <c r="G397" s="21">
        <f t="shared" si="370"/>
        <v>967.99930555556057</v>
      </c>
      <c r="H397" s="21"/>
      <c r="I397" s="50">
        <v>1037</v>
      </c>
      <c r="J397" s="21">
        <v>53609</v>
      </c>
      <c r="K397" s="21">
        <v>4163</v>
      </c>
      <c r="L397" s="21">
        <v>8</v>
      </c>
      <c r="M397" s="51">
        <v>4.78</v>
      </c>
      <c r="N397" s="40"/>
      <c r="O397" s="40"/>
      <c r="P397" s="40"/>
      <c r="R397" s="22"/>
      <c r="S397" s="22"/>
      <c r="T397" s="22"/>
      <c r="U397" s="52">
        <f t="shared" si="360"/>
        <v>1.9365627687636125E-2</v>
      </c>
      <c r="V397" s="52">
        <f t="shared" si="361"/>
        <v>2.6255165664261391</v>
      </c>
      <c r="W397" s="52">
        <f t="shared" si="362"/>
        <v>1.6003539021444461E-2</v>
      </c>
      <c r="X397" s="247">
        <f>W397+V397+SUM($U$365:U397)</f>
        <v>2.7295685390881332</v>
      </c>
      <c r="Y397" s="104">
        <f>W397+V397+SUM($U$365:U397)-$X$365</f>
        <v>2.7291402918046357</v>
      </c>
      <c r="Z397" s="42"/>
      <c r="AA397" s="1">
        <f t="shared" si="372"/>
        <v>9.272150828662647E-3</v>
      </c>
      <c r="AB397" s="41">
        <f t="shared" si="363"/>
        <v>0.24938071936259548</v>
      </c>
      <c r="AC397" s="48">
        <f t="shared" si="364"/>
        <v>33.810069087085971</v>
      </c>
      <c r="AD397" s="48">
        <f t="shared" si="365"/>
        <v>6.1124665186930631</v>
      </c>
      <c r="AE397" s="48">
        <f t="shared" si="366"/>
        <v>6.2227586918241284</v>
      </c>
      <c r="AF397" s="48">
        <f t="shared" si="367"/>
        <v>6.1124665186930622</v>
      </c>
      <c r="AG397" s="238">
        <f t="shared" si="368"/>
        <v>0.11029199393313192</v>
      </c>
      <c r="AH397" s="48">
        <f t="shared" si="369"/>
        <v>1.7919793439969691E-7</v>
      </c>
      <c r="AI397" s="48">
        <f>AE397+AC397+SUM($AB$365:AB397)</f>
        <v>45.24878398945377</v>
      </c>
      <c r="AJ397" s="48">
        <f>AE397+AC397+SUM($AB$364:AB397)-$AI$365</f>
        <v>44.883599909725355</v>
      </c>
      <c r="AK397" s="41">
        <f t="shared" si="371"/>
        <v>3.4721215925733677E-2</v>
      </c>
      <c r="AL397" s="89"/>
      <c r="AM397" s="41"/>
      <c r="AN397" s="41"/>
      <c r="AO397" s="41"/>
      <c r="AP397" s="41"/>
      <c r="AQ397"/>
      <c r="AR397" s="41"/>
      <c r="AS397" s="41"/>
      <c r="AT397" s="41"/>
      <c r="AU397" s="41"/>
      <c r="AV397" s="41"/>
      <c r="AW397" s="22"/>
      <c r="AX397" s="22"/>
      <c r="AY397" s="22"/>
      <c r="AZ397" s="22"/>
      <c r="BA397" s="22"/>
      <c r="BB397" s="22"/>
      <c r="BD397" s="1"/>
      <c r="BE397" s="1"/>
      <c r="BG397" s="1"/>
      <c r="BH397" s="1"/>
      <c r="BI397" s="1"/>
      <c r="BL397" s="1"/>
    </row>
    <row r="398" spans="4:64" ht="14.4" x14ac:dyDescent="0.3">
      <c r="D398" s="47"/>
      <c r="E398" s="32">
        <v>40941.613888888889</v>
      </c>
      <c r="F398" s="21">
        <f t="shared" si="359"/>
        <v>1058.1236111111139</v>
      </c>
      <c r="G398" s="21">
        <f t="shared" si="370"/>
        <v>1058.1236111111139</v>
      </c>
      <c r="H398" s="21"/>
      <c r="I398" s="50">
        <v>1037</v>
      </c>
      <c r="J398" s="21">
        <v>57031</v>
      </c>
      <c r="K398" s="21">
        <v>7910</v>
      </c>
      <c r="L398" s="21">
        <v>43</v>
      </c>
      <c r="M398" s="51">
        <v>4.78</v>
      </c>
      <c r="N398" s="40"/>
      <c r="O398" s="40"/>
      <c r="P398" s="40"/>
      <c r="R398" s="22"/>
      <c r="S398" s="22"/>
      <c r="T398" s="22"/>
      <c r="U398" s="52">
        <f t="shared" si="360"/>
        <v>3.6796088159789027E-2</v>
      </c>
      <c r="V398" s="52">
        <f t="shared" si="361"/>
        <v>4.9886706799016958</v>
      </c>
      <c r="W398" s="52">
        <f t="shared" si="362"/>
        <v>3.0407877410431345E-2</v>
      </c>
      <c r="X398" s="247">
        <f>W398+V398+SUM($U$365:U398)</f>
        <v>5.1439230791124659</v>
      </c>
      <c r="Y398" s="104">
        <f>W398+V398+SUM($U$365:U398)-$X$365</f>
        <v>5.1434948318289679</v>
      </c>
      <c r="Z398" s="42"/>
      <c r="AA398" s="1">
        <f t="shared" si="372"/>
        <v>1.9572500592486022E-2</v>
      </c>
      <c r="AB398" s="41">
        <f t="shared" si="363"/>
        <v>0.26529933044765214</v>
      </c>
      <c r="AC398" s="48">
        <f t="shared" si="364"/>
        <v>35.968252534193887</v>
      </c>
      <c r="AD398" s="48">
        <f t="shared" si="365"/>
        <v>6.5026409376706154</v>
      </c>
      <c r="AE398" s="48">
        <f t="shared" si="366"/>
        <v>6.6199733431592058</v>
      </c>
      <c r="AF398" s="48">
        <f t="shared" si="367"/>
        <v>6.5026409376706154</v>
      </c>
      <c r="AG398" s="238">
        <f t="shared" si="368"/>
        <v>0.11733221485199215</v>
      </c>
      <c r="AH398" s="48">
        <f t="shared" si="369"/>
        <v>1.906365982717289E-7</v>
      </c>
      <c r="AI398" s="48">
        <f>AE398+AC398+SUM($AB$365:AB398)</f>
        <v>48.069481418344424</v>
      </c>
      <c r="AJ398" s="48">
        <f>AE398+AC398+SUM($AB$364:AB398)-$AI$365</f>
        <v>47.704297338616009</v>
      </c>
      <c r="AK398" s="41">
        <f t="shared" si="371"/>
        <v>4.3332715322154769E-2</v>
      </c>
      <c r="AL398" s="89"/>
      <c r="AM398" s="41"/>
      <c r="AN398" s="41"/>
      <c r="AO398" s="41"/>
      <c r="AP398" s="41"/>
      <c r="AQ398"/>
      <c r="AR398" s="41"/>
      <c r="AS398" s="41"/>
      <c r="AT398" s="41"/>
      <c r="AU398" s="41"/>
      <c r="AV398" s="41"/>
      <c r="AW398" s="22"/>
      <c r="AX398" s="22"/>
      <c r="AY398" s="22"/>
      <c r="AZ398" s="22"/>
      <c r="BA398" s="22"/>
      <c r="BB398" s="22"/>
      <c r="BD398" s="1"/>
      <c r="BE398" s="1"/>
      <c r="BG398" s="1"/>
      <c r="BH398" s="1"/>
      <c r="BI398" s="1"/>
      <c r="BL398" s="1"/>
    </row>
    <row r="399" spans="4:64" ht="14.4" x14ac:dyDescent="0.3">
      <c r="D399" s="47"/>
      <c r="E399" s="32">
        <v>41016.47152777778</v>
      </c>
      <c r="F399" s="21">
        <f t="shared" si="359"/>
        <v>1132.9812500000044</v>
      </c>
      <c r="G399" s="21">
        <f t="shared" si="370"/>
        <v>1132.9812500000044</v>
      </c>
      <c r="H399" s="21"/>
      <c r="I399" s="50">
        <v>1037</v>
      </c>
      <c r="J399" s="21">
        <v>59250</v>
      </c>
      <c r="K399" s="21">
        <v>14282</v>
      </c>
      <c r="L399" s="21">
        <v>8</v>
      </c>
      <c r="M399" s="51">
        <v>4.78</v>
      </c>
      <c r="N399" s="40"/>
      <c r="O399" s="40"/>
      <c r="P399" s="40"/>
      <c r="R399" s="22"/>
      <c r="S399" s="22"/>
      <c r="T399" s="22"/>
      <c r="U399" s="52">
        <f t="shared" si="360"/>
        <v>6.643763983541176E-2</v>
      </c>
      <c r="V399" s="52">
        <f t="shared" si="361"/>
        <v>9.0073570986543654</v>
      </c>
      <c r="W399" s="52">
        <f t="shared" si="362"/>
        <v>5.490332555951713E-2</v>
      </c>
      <c r="X399" s="247">
        <f>W399+V399+SUM($U$365:U399)</f>
        <v>9.2535425858496332</v>
      </c>
      <c r="Y399" s="104">
        <f>W399+V399+SUM($U$365:U399)-$X$365</f>
        <v>9.2531143385661352</v>
      </c>
      <c r="Z399" s="42"/>
      <c r="AA399" s="1">
        <f t="shared" si="372"/>
        <v>3.348835782553513E-2</v>
      </c>
      <c r="AB399" s="41">
        <f t="shared" si="363"/>
        <v>0.27562177287831863</v>
      </c>
      <c r="AC399" s="48">
        <f t="shared" si="364"/>
        <v>37.367729176254805</v>
      </c>
      <c r="AD399" s="48">
        <f t="shared" si="365"/>
        <v>6.7556500071361887</v>
      </c>
      <c r="AE399" s="48">
        <f t="shared" si="366"/>
        <v>6.8775476597321274</v>
      </c>
      <c r="AF399" s="48">
        <f t="shared" si="367"/>
        <v>6.7556500071361887</v>
      </c>
      <c r="AG399" s="238">
        <f t="shared" si="368"/>
        <v>0.12189745454192517</v>
      </c>
      <c r="AH399" s="48">
        <f t="shared" si="369"/>
        <v>1.9805401356455151E-7</v>
      </c>
      <c r="AI399" s="48">
        <f>AE399+AC399+SUM($AB$365:AB399)</f>
        <v>50.00215414985658</v>
      </c>
      <c r="AJ399" s="48">
        <f>AE399+AC399+SUM($AB$364:AB399)-$AI$365</f>
        <v>49.636970070128164</v>
      </c>
      <c r="AK399" s="41">
        <f t="shared" si="371"/>
        <v>3.9386306329707764E-2</v>
      </c>
      <c r="AL399" s="89"/>
      <c r="AM399" s="41"/>
      <c r="AN399" s="41"/>
      <c r="AO399" s="41"/>
      <c r="AP399" s="41"/>
      <c r="AQ399"/>
      <c r="AR399" s="41"/>
      <c r="AS399" s="41"/>
      <c r="AT399" s="41"/>
      <c r="AU399" s="41"/>
      <c r="AV399" s="41"/>
      <c r="AW399" s="22"/>
      <c r="AX399" s="22"/>
      <c r="AY399" s="22"/>
      <c r="AZ399" s="22"/>
      <c r="BA399" s="22"/>
      <c r="BB399" s="22"/>
      <c r="BD399" s="1"/>
      <c r="BE399" s="1"/>
      <c r="BG399" s="1"/>
      <c r="BH399" s="1"/>
      <c r="BI399" s="1"/>
      <c r="BL399" s="1"/>
    </row>
    <row r="400" spans="4:64" ht="14.4" x14ac:dyDescent="0.3">
      <c r="D400" s="47"/>
      <c r="E400" s="32">
        <v>41085.425000000003</v>
      </c>
      <c r="F400" s="21">
        <f t="shared" si="359"/>
        <v>1201.9347222222277</v>
      </c>
      <c r="G400" s="21">
        <f t="shared" si="370"/>
        <v>1201.9347222222277</v>
      </c>
      <c r="H400" s="21"/>
      <c r="I400" s="50">
        <v>1037</v>
      </c>
      <c r="J400" s="21">
        <v>58526</v>
      </c>
      <c r="K400" s="21">
        <v>23158</v>
      </c>
      <c r="L400" s="21">
        <v>9</v>
      </c>
      <c r="M400" s="51">
        <v>4.78</v>
      </c>
      <c r="N400" s="40"/>
      <c r="O400" s="40"/>
      <c r="P400" s="40"/>
      <c r="R400" s="22"/>
      <c r="S400" s="22"/>
      <c r="T400" s="22"/>
      <c r="U400" s="52">
        <f t="shared" si="360"/>
        <v>0.10772740955807768</v>
      </c>
      <c r="V400" s="52">
        <f t="shared" si="361"/>
        <v>14.605263666898038</v>
      </c>
      <c r="W400" s="52">
        <f t="shared" si="362"/>
        <v>8.9024731361664861E-2</v>
      </c>
      <c r="X400" s="247">
        <f>W400+V400+SUM($U$365:U400)</f>
        <v>14.993297969453531</v>
      </c>
      <c r="Y400" s="104">
        <f>W400+V400+SUM($U$365:U400)-$X$365</f>
        <v>14.992869722170033</v>
      </c>
      <c r="Z400" s="42"/>
      <c r="AA400" s="1">
        <f t="shared" si="372"/>
        <v>5.18773292477702E-2</v>
      </c>
      <c r="AB400" s="41">
        <f t="shared" si="363"/>
        <v>0.27225383762829491</v>
      </c>
      <c r="AC400" s="48">
        <f t="shared" si="364"/>
        <v>36.911117599485046</v>
      </c>
      <c r="AD400" s="48">
        <f t="shared" si="365"/>
        <v>6.6730999547283156</v>
      </c>
      <c r="AE400" s="48">
        <f t="shared" si="366"/>
        <v>6.793508090016581</v>
      </c>
      <c r="AF400" s="48">
        <f t="shared" si="367"/>
        <v>6.6730999547283121</v>
      </c>
      <c r="AG400" s="238">
        <f t="shared" si="368"/>
        <v>0.12040793965435799</v>
      </c>
      <c r="AH400" s="48">
        <f t="shared" si="369"/>
        <v>1.9563391051272472E-7</v>
      </c>
      <c r="AI400" s="48">
        <f>AE400+AC400+SUM($AB$365:AB400)</f>
        <v>49.733756840999568</v>
      </c>
      <c r="AJ400" s="48">
        <f>AE400+AC400+SUM($AB$364:AB400)-$AI$365</f>
        <v>49.368572761271153</v>
      </c>
      <c r="AK400" s="41">
        <f t="shared" si="371"/>
        <v>2.0255934103400014E-2</v>
      </c>
      <c r="AL400" s="89"/>
      <c r="AM400" s="41"/>
      <c r="AN400" s="41"/>
      <c r="AO400" s="41"/>
      <c r="AP400" s="41"/>
      <c r="AQ400"/>
      <c r="AR400" s="41"/>
      <c r="AS400" s="41"/>
      <c r="AT400" s="41"/>
      <c r="AU400" s="41"/>
      <c r="AV400" s="41"/>
      <c r="AW400" s="22"/>
      <c r="AX400" s="22"/>
      <c r="AY400" s="22"/>
      <c r="AZ400" s="22"/>
      <c r="BA400" s="22"/>
      <c r="BB400" s="22"/>
      <c r="BD400" s="1"/>
      <c r="BE400" s="1"/>
      <c r="BG400" s="1"/>
      <c r="BH400" s="1"/>
      <c r="BI400" s="1"/>
      <c r="BL400" s="1"/>
    </row>
    <row r="401" spans="4:92" ht="14.4" x14ac:dyDescent="0.3">
      <c r="D401" s="47"/>
      <c r="E401" s="32">
        <v>41130.552083333336</v>
      </c>
      <c r="F401" s="21">
        <f t="shared" si="359"/>
        <v>1247.0618055555606</v>
      </c>
      <c r="G401" s="21">
        <f t="shared" si="370"/>
        <v>1247.0618055555606</v>
      </c>
      <c r="H401" s="21"/>
      <c r="I401" s="50">
        <v>1037</v>
      </c>
      <c r="J401" s="21">
        <v>61218</v>
      </c>
      <c r="K401" s="21">
        <v>30626</v>
      </c>
      <c r="L401" s="21">
        <v>10</v>
      </c>
      <c r="M401" s="51">
        <v>4.78</v>
      </c>
      <c r="N401" s="40"/>
      <c r="O401" s="40"/>
      <c r="P401" s="40"/>
      <c r="R401" s="22"/>
      <c r="S401" s="22"/>
      <c r="T401" s="22"/>
      <c r="U401" s="52">
        <f t="shared" si="360"/>
        <v>0.14246738255141578</v>
      </c>
      <c r="V401" s="52">
        <f t="shared" si="361"/>
        <v>19.315174240539744</v>
      </c>
      <c r="W401" s="52">
        <f t="shared" si="362"/>
        <v>0.11773345810011004</v>
      </c>
      <c r="X401" s="247">
        <f>W401+V401+SUM($U$365:U401)</f>
        <v>19.874384652385096</v>
      </c>
      <c r="Y401" s="104">
        <f>W401+V401+SUM($U$365:U401)-$X$365</f>
        <v>19.873956405101598</v>
      </c>
      <c r="Z401" s="42"/>
      <c r="AA401" s="1">
        <f t="shared" si="372"/>
        <v>7.7454912701774528E-2</v>
      </c>
      <c r="AB401" s="41">
        <f t="shared" si="363"/>
        <v>0.28477660239771996</v>
      </c>
      <c r="AC401" s="48">
        <f t="shared" si="364"/>
        <v>38.608905395982561</v>
      </c>
      <c r="AD401" s="48">
        <f t="shared" si="365"/>
        <v>6.9800402048415728</v>
      </c>
      <c r="AE401" s="48">
        <f t="shared" si="366"/>
        <v>7.1059867111136086</v>
      </c>
      <c r="AF401" s="48">
        <f t="shared" si="367"/>
        <v>6.9800402048415719</v>
      </c>
      <c r="AG401" s="238">
        <f t="shared" si="368"/>
        <v>0.12594630163962151</v>
      </c>
      <c r="AH401" s="48">
        <f t="shared" si="369"/>
        <v>2.0463241523029052E-7</v>
      </c>
      <c r="AI401" s="48">
        <f>AE401+AC401+SUM($AB$365:AB401)</f>
        <v>52.028799860991832</v>
      </c>
      <c r="AJ401" s="48">
        <f>AE401+AC401+SUM($AB$364:AB401)-$AI$365</f>
        <v>51.663615781263417</v>
      </c>
      <c r="AK401" s="41">
        <f t="shared" si="371"/>
        <v>1.770845861198304E-2</v>
      </c>
      <c r="AL401" s="89"/>
      <c r="AM401" s="41"/>
      <c r="AN401" s="41"/>
      <c r="AO401" s="41"/>
      <c r="AP401" s="41"/>
      <c r="AQ401"/>
      <c r="AR401" s="41"/>
      <c r="AS401" s="41"/>
      <c r="AT401" s="41"/>
      <c r="AU401" s="41"/>
      <c r="AV401" s="41"/>
      <c r="AW401" s="22"/>
      <c r="AX401" s="22"/>
      <c r="AY401" s="22"/>
      <c r="AZ401" s="22"/>
      <c r="BA401" s="22"/>
      <c r="BB401" s="22"/>
      <c r="BD401" s="1"/>
      <c r="BE401" s="1"/>
      <c r="BG401" s="1"/>
      <c r="BH401" s="1"/>
      <c r="BI401" s="1"/>
      <c r="BL401" s="1"/>
    </row>
    <row r="402" spans="4:92" ht="14.4" x14ac:dyDescent="0.3">
      <c r="D402" s="47" t="s">
        <v>126</v>
      </c>
      <c r="E402" s="32">
        <v>41157.488888888889</v>
      </c>
      <c r="F402" s="21">
        <f t="shared" si="359"/>
        <v>1273.9986111111139</v>
      </c>
      <c r="G402" s="21">
        <f t="shared" si="370"/>
        <v>1273.9986111111139</v>
      </c>
      <c r="H402" s="21"/>
      <c r="I402" s="50">
        <v>1037</v>
      </c>
      <c r="J402" s="21">
        <v>66722</v>
      </c>
      <c r="K402" s="21">
        <v>35984</v>
      </c>
      <c r="L402" s="21">
        <v>9</v>
      </c>
      <c r="M402" s="51">
        <v>4.78</v>
      </c>
      <c r="N402" s="40"/>
      <c r="O402" s="40"/>
      <c r="P402" s="40"/>
      <c r="R402" s="22"/>
      <c r="S402" s="22"/>
      <c r="T402" s="22"/>
      <c r="U402" s="52">
        <f t="shared" si="360"/>
        <v>0.16739196413929819</v>
      </c>
      <c r="V402" s="52">
        <f t="shared" si="361"/>
        <v>22.694352180225366</v>
      </c>
      <c r="W402" s="52">
        <f t="shared" si="362"/>
        <v>0.1383308547075805</v>
      </c>
      <c r="X402" s="247">
        <f>W402+V402+SUM($U$365:U402)</f>
        <v>23.441551952817488</v>
      </c>
      <c r="Y402" s="104">
        <f>W402+V402+SUM($U$365:U402)-$X$365</f>
        <v>23.44112370553399</v>
      </c>
      <c r="Z402" s="42"/>
      <c r="AA402" s="1">
        <f t="shared" si="372"/>
        <v>9.9393218084068313E-2</v>
      </c>
      <c r="AB402" s="41">
        <f t="shared" si="363"/>
        <v>0.3103803532487287</v>
      </c>
      <c r="AC402" s="48">
        <f t="shared" si="364"/>
        <v>42.080162465790259</v>
      </c>
      <c r="AD402" s="48">
        <f t="shared" si="365"/>
        <v>7.6076030341964689</v>
      </c>
      <c r="AE402" s="48">
        <f t="shared" si="366"/>
        <v>7.744873163757755</v>
      </c>
      <c r="AF402" s="48">
        <f t="shared" si="367"/>
        <v>7.6076030341964689</v>
      </c>
      <c r="AG402" s="238">
        <f t="shared" si="368"/>
        <v>0.13726990653073978</v>
      </c>
      <c r="AH402" s="48">
        <f t="shared" si="369"/>
        <v>2.2303054671821107E-7</v>
      </c>
      <c r="AI402" s="48">
        <f>AE402+AC402+SUM($AB$365:AB402)</f>
        <v>56.449323736692399</v>
      </c>
      <c r="AJ402" s="48">
        <f>AE402+AC402+SUM($AB$364:AB402)-$AI$365</f>
        <v>56.084139656963984</v>
      </c>
      <c r="AK402" s="41">
        <f t="shared" si="371"/>
        <v>4.0088709440402701E-2</v>
      </c>
      <c r="AL402" s="89"/>
      <c r="AM402" s="41"/>
      <c r="AN402" s="41"/>
      <c r="AO402" s="41"/>
      <c r="AP402" s="41"/>
      <c r="AQ402"/>
      <c r="AR402" s="41"/>
      <c r="AS402" s="41"/>
      <c r="AT402" s="41"/>
      <c r="AU402" s="41"/>
      <c r="AV402" s="41"/>
      <c r="AW402" s="22"/>
      <c r="AX402" s="22"/>
      <c r="AY402" s="22"/>
      <c r="AZ402" s="22"/>
      <c r="BA402" s="22"/>
      <c r="BB402" s="22"/>
      <c r="BD402" s="1"/>
      <c r="BE402" s="1"/>
      <c r="BG402" s="1"/>
      <c r="BH402" s="1"/>
      <c r="BI402" s="1"/>
      <c r="BL402" s="1"/>
    </row>
    <row r="403" spans="4:92" ht="14.4" x14ac:dyDescent="0.3">
      <c r="D403" s="47"/>
      <c r="E403" s="32">
        <v>41191.59375</v>
      </c>
      <c r="F403" s="21">
        <f t="shared" si="359"/>
        <v>1308.1034722222248</v>
      </c>
      <c r="G403" s="21">
        <f t="shared" si="370"/>
        <v>1308.1034722222248</v>
      </c>
      <c r="H403" s="21"/>
      <c r="I403" s="50">
        <v>1037</v>
      </c>
      <c r="J403" s="21">
        <v>4129</v>
      </c>
      <c r="K403" s="21">
        <v>75.5</v>
      </c>
      <c r="L403" s="21">
        <v>9</v>
      </c>
      <c r="M403" s="51">
        <v>4.78</v>
      </c>
      <c r="N403" s="40"/>
      <c r="O403" s="40"/>
      <c r="P403" s="40"/>
      <c r="R403" s="22"/>
      <c r="S403" s="22"/>
      <c r="T403" s="22"/>
      <c r="U403" s="52">
        <f t="shared" si="360"/>
        <v>3.5121424223313175E-4</v>
      </c>
      <c r="V403" s="52">
        <f t="shared" si="361"/>
        <v>4.7616262494636928E-2</v>
      </c>
      <c r="W403" s="52">
        <f t="shared" si="362"/>
        <v>2.9023953786189204E-4</v>
      </c>
      <c r="X403" s="249">
        <f>W403+V403+SUM($U$403:U403)</f>
        <v>4.8257716274731952E-2</v>
      </c>
      <c r="Y403" s="256">
        <f>W403+V403+SUM($U$403:U403)+$Y$402-$X$403</f>
        <v>23.44112370553399</v>
      </c>
      <c r="Z403" s="153"/>
      <c r="AA403" s="1">
        <f t="shared" si="372"/>
        <v>8.4584263969408491E-2</v>
      </c>
      <c r="AB403" s="41">
        <f t="shared" si="363"/>
        <v>1.9207464982524517E-2</v>
      </c>
      <c r="AC403" s="48">
        <f t="shared" si="364"/>
        <v>2.6040734813292166</v>
      </c>
      <c r="AD403" s="48">
        <f t="shared" si="365"/>
        <v>0.47078614142557512</v>
      </c>
      <c r="AE403" s="48">
        <f t="shared" si="366"/>
        <v>0.47928091623685998</v>
      </c>
      <c r="AF403" s="48">
        <f t="shared" si="367"/>
        <v>0.47078614142557507</v>
      </c>
      <c r="AG403" s="238">
        <f t="shared" si="368"/>
        <v>8.4947610093436127E-3</v>
      </c>
      <c r="AH403" s="48">
        <f t="shared" si="369"/>
        <v>1.3801941299713641E-8</v>
      </c>
      <c r="AI403" s="48">
        <f>AE403+AC403+SUM($AB$365:AB403)</f>
        <v>9.7268499696929887</v>
      </c>
      <c r="AJ403" s="84" t="e">
        <f>AE403+AC403+SUM($AB$403:AB403)+$AJ$402-$AI$410</f>
        <v>#REF!</v>
      </c>
      <c r="AK403" s="41" t="e">
        <f t="shared" si="371"/>
        <v>#VALUE!</v>
      </c>
      <c r="AL403" s="89"/>
      <c r="AM403" s="41"/>
      <c r="AN403" s="41"/>
      <c r="AO403" s="41"/>
      <c r="AP403" s="41"/>
      <c r="AQ403"/>
      <c r="AR403" s="41"/>
      <c r="AS403" s="41"/>
      <c r="AT403" s="41"/>
      <c r="AU403" s="41"/>
      <c r="AV403" s="41"/>
      <c r="AW403" s="22"/>
      <c r="AX403" s="22"/>
      <c r="AY403" s="22"/>
      <c r="AZ403" s="22"/>
      <c r="BA403" s="22"/>
      <c r="BB403" s="22"/>
      <c r="BD403" s="1"/>
      <c r="BE403" s="1"/>
      <c r="BG403" s="1"/>
      <c r="BH403" s="1"/>
      <c r="BI403" s="1"/>
      <c r="BL403" s="1"/>
    </row>
    <row r="404" spans="4:92" ht="14.4" x14ac:dyDescent="0.3">
      <c r="D404" s="47"/>
      <c r="E404" s="32">
        <v>41211.428472222222</v>
      </c>
      <c r="F404" s="21">
        <f t="shared" si="359"/>
        <v>1327.9381944444467</v>
      </c>
      <c r="G404" s="21">
        <f t="shared" si="370"/>
        <v>1327.9381944444467</v>
      </c>
      <c r="H404" s="21"/>
      <c r="I404" s="50">
        <v>1037</v>
      </c>
      <c r="J404" s="21">
        <v>22225</v>
      </c>
      <c r="K404" s="21">
        <v>2677</v>
      </c>
      <c r="L404" s="21">
        <v>10</v>
      </c>
      <c r="M404" s="51">
        <v>4.78</v>
      </c>
      <c r="N404" s="118"/>
      <c r="O404" s="40"/>
      <c r="P404" s="40"/>
      <c r="R404" s="22"/>
      <c r="S404" s="22"/>
      <c r="T404" s="22"/>
      <c r="U404" s="52">
        <f t="shared" si="360"/>
        <v>1.2452987105405215E-2</v>
      </c>
      <c r="V404" s="52">
        <f t="shared" si="361"/>
        <v>1.6883276118959343</v>
      </c>
      <c r="W404" s="52">
        <f t="shared" si="362"/>
        <v>1.0291009839156096E-2</v>
      </c>
      <c r="X404" s="247">
        <f>W404+V404+SUM($U$403:U404)</f>
        <v>1.7114228230827286</v>
      </c>
      <c r="Y404" s="104">
        <f>W404+V404+SUM($U$403:U404)+$Y$402-$X$403</f>
        <v>25.104288812341984</v>
      </c>
      <c r="Z404" s="42"/>
      <c r="AA404" s="1">
        <f t="shared" si="372"/>
        <v>5.5602540777384829E-2</v>
      </c>
      <c r="AB404" s="41">
        <f t="shared" si="363"/>
        <v>0.10338723885604441</v>
      </c>
      <c r="AC404" s="48">
        <f t="shared" si="364"/>
        <v>14.016840184679547</v>
      </c>
      <c r="AD404" s="48">
        <f t="shared" si="365"/>
        <v>2.5340813739848405</v>
      </c>
      <c r="AE404" s="48">
        <f t="shared" si="366"/>
        <v>2.5798058521104896</v>
      </c>
      <c r="AF404" s="48">
        <f t="shared" si="367"/>
        <v>2.53408137398484</v>
      </c>
      <c r="AG404" s="238">
        <f t="shared" si="368"/>
        <v>4.5724403834502728E-2</v>
      </c>
      <c r="AH404" s="48">
        <f t="shared" si="369"/>
        <v>7.4291146860289569E-8</v>
      </c>
      <c r="AI404" s="48">
        <f>AE404+AC404+SUM($AB$365:AB404)</f>
        <v>23.343528847772994</v>
      </c>
      <c r="AJ404" s="48" t="e">
        <f>AE404+AC404+SUM($AB$403:AB404)+$AJ$402-$AI$410</f>
        <v>#REF!</v>
      </c>
      <c r="AK404" s="41" t="e">
        <f t="shared" si="371"/>
        <v>#VALUE!</v>
      </c>
      <c r="AL404" s="89"/>
      <c r="AM404" s="41"/>
      <c r="AN404" s="41"/>
      <c r="AO404" s="41"/>
      <c r="AP404" s="41"/>
      <c r="AQ404"/>
      <c r="AR404" s="41"/>
      <c r="AS404" s="41"/>
      <c r="AT404" s="41"/>
      <c r="AU404" s="41"/>
      <c r="AV404" s="41"/>
      <c r="AW404" s="22"/>
      <c r="AX404" s="22"/>
      <c r="AY404" s="22"/>
      <c r="AZ404" s="22"/>
      <c r="BA404" s="22"/>
      <c r="BB404" s="22"/>
      <c r="BD404" s="1"/>
      <c r="BE404" s="1"/>
      <c r="BG404" s="1"/>
      <c r="BH404" s="1"/>
      <c r="BI404" s="1"/>
      <c r="BL404" s="1"/>
    </row>
    <row r="405" spans="4:92" ht="14.4" x14ac:dyDescent="0.3">
      <c r="D405" s="47"/>
      <c r="E405" s="32">
        <v>41243.429861111108</v>
      </c>
      <c r="F405" s="21">
        <f t="shared" si="359"/>
        <v>1359.9395833333328</v>
      </c>
      <c r="G405" s="21">
        <f t="shared" si="370"/>
        <v>1359.9395833333328</v>
      </c>
      <c r="H405" s="21"/>
      <c r="I405" s="50">
        <v>1037</v>
      </c>
      <c r="J405" s="21">
        <v>22240</v>
      </c>
      <c r="K405" s="21">
        <v>4699</v>
      </c>
      <c r="L405" s="21">
        <v>9</v>
      </c>
      <c r="M405" s="51">
        <v>4.78</v>
      </c>
      <c r="N405" s="40"/>
      <c r="O405" s="40"/>
      <c r="P405" s="40"/>
      <c r="R405" s="22"/>
      <c r="S405" s="22"/>
      <c r="T405" s="22"/>
      <c r="U405" s="52">
        <f t="shared" si="360"/>
        <v>2.1859016215277961E-2</v>
      </c>
      <c r="V405" s="52">
        <f t="shared" si="361"/>
        <v>2.9635604961893898</v>
      </c>
      <c r="W405" s="52">
        <f t="shared" si="362"/>
        <v>1.8064047528649419E-2</v>
      </c>
      <c r="X405" s="247">
        <f>W405+V405+SUM($U$403:U405)</f>
        <v>3.0162877612809553</v>
      </c>
      <c r="Y405" s="104">
        <f>W405+V405+SUM($U$403:U405)+$Y$402-$X$403</f>
        <v>26.409153750540213</v>
      </c>
      <c r="Z405" s="42"/>
      <c r="AA405" s="1">
        <f t="shared" si="372"/>
        <v>3.6842793542146882E-2</v>
      </c>
      <c r="AB405" s="41">
        <f t="shared" si="363"/>
        <v>0.10345701652006423</v>
      </c>
      <c r="AC405" s="48">
        <f t="shared" si="364"/>
        <v>14.026300369281127</v>
      </c>
      <c r="AD405" s="48">
        <f t="shared" si="365"/>
        <v>2.5357916651258874</v>
      </c>
      <c r="AE405" s="48">
        <f t="shared" si="366"/>
        <v>2.5815470034167514</v>
      </c>
      <c r="AF405" s="48">
        <f t="shared" si="367"/>
        <v>2.5357916651258878</v>
      </c>
      <c r="AG405" s="238">
        <f t="shared" si="368"/>
        <v>4.5755263949576644E-2</v>
      </c>
      <c r="AH405" s="48">
        <f t="shared" si="369"/>
        <v>7.4341287116888203E-8</v>
      </c>
      <c r="AI405" s="48">
        <f>AE405+AC405+SUM($AB$365:AB405)</f>
        <v>23.4581872002009</v>
      </c>
      <c r="AJ405" s="48" t="e">
        <f>AE405+AC405+SUM($AB$403:AB405)+$AJ$402-$AI$410</f>
        <v>#REF!</v>
      </c>
      <c r="AK405" s="41" t="e">
        <f t="shared" si="371"/>
        <v>#VALUE!</v>
      </c>
      <c r="AL405" s="89"/>
      <c r="AM405" s="41"/>
      <c r="AN405" s="41"/>
      <c r="AO405" s="41"/>
      <c r="AP405" s="41"/>
      <c r="AQ405"/>
      <c r="AR405" s="41"/>
      <c r="AS405" s="41"/>
      <c r="AT405" s="41"/>
      <c r="AU405" s="41"/>
      <c r="AV405" s="41"/>
      <c r="AW405" s="22"/>
      <c r="AX405" s="22"/>
      <c r="AY405" s="22"/>
      <c r="AZ405" s="22"/>
      <c r="BA405" s="22"/>
      <c r="BB405" s="22"/>
      <c r="BD405" s="1"/>
      <c r="BE405" s="1"/>
      <c r="BG405" s="1"/>
      <c r="BH405" s="1"/>
      <c r="BI405" s="1"/>
      <c r="BL405" s="1"/>
    </row>
    <row r="406" spans="4:92" ht="14.4" x14ac:dyDescent="0.3">
      <c r="D406" s="47"/>
      <c r="E406" s="32">
        <v>41277.418055555558</v>
      </c>
      <c r="F406" s="21">
        <f t="shared" si="359"/>
        <v>1393.9277777777825</v>
      </c>
      <c r="G406" s="21">
        <f t="shared" si="370"/>
        <v>1393.9277777777825</v>
      </c>
      <c r="H406" s="21"/>
      <c r="I406" s="50">
        <v>1037</v>
      </c>
      <c r="J406" s="21">
        <v>24283</v>
      </c>
      <c r="K406" s="21">
        <v>7420</v>
      </c>
      <c r="L406" s="21" t="s">
        <v>146</v>
      </c>
      <c r="M406" s="51">
        <v>4.78</v>
      </c>
      <c r="N406" s="40"/>
      <c r="O406" s="40"/>
      <c r="P406" s="40"/>
      <c r="R406" s="22"/>
      <c r="S406" s="22"/>
      <c r="T406" s="22"/>
      <c r="U406" s="52">
        <f t="shared" si="360"/>
        <v>3.4516684468474668E-2</v>
      </c>
      <c r="V406" s="52">
        <f t="shared" si="361"/>
        <v>4.6796379829166357</v>
      </c>
      <c r="W406" s="52">
        <f t="shared" si="362"/>
        <v>2.852420358854622E-2</v>
      </c>
      <c r="X406" s="247">
        <f>W406+V406+SUM($U$403:U406)</f>
        <v>4.7773420885365727</v>
      </c>
      <c r="Y406" s="104">
        <f>W406+V406+SUM($U$403:U406)+$Y$402-$X$403</f>
        <v>28.170208077795827</v>
      </c>
      <c r="Z406" s="42"/>
      <c r="AA406" s="1">
        <f t="shared" si="372"/>
        <v>5.2805347849479919E-2</v>
      </c>
      <c r="AB406" s="41">
        <f t="shared" si="363"/>
        <v>0.11296073435956473</v>
      </c>
      <c r="AC406" s="48">
        <f t="shared" si="364"/>
        <v>15.3147775120168</v>
      </c>
      <c r="AD406" s="48">
        <f t="shared" si="365"/>
        <v>2.7687333185365075</v>
      </c>
      <c r="AE406" s="48">
        <f t="shared" si="366"/>
        <v>2.8186918113295398</v>
      </c>
      <c r="AF406" s="48">
        <f t="shared" si="367"/>
        <v>2.7687333185365075</v>
      </c>
      <c r="AG406" s="238">
        <f t="shared" si="368"/>
        <v>4.9958411622642515E-2</v>
      </c>
      <c r="AH406" s="48">
        <f t="shared" si="369"/>
        <v>8.1170390065620334E-8</v>
      </c>
      <c r="AI406" s="48">
        <f>AE406+AC406+SUM($AB$365:AB406)</f>
        <v>25.096769885208925</v>
      </c>
      <c r="AJ406" s="48" t="e">
        <f>AE406+AC406+SUM($AB$403:AB406)+$AJ$402-$AI$410</f>
        <v>#REF!</v>
      </c>
      <c r="AK406" s="41" t="e">
        <f t="shared" si="371"/>
        <v>#VALUE!</v>
      </c>
      <c r="AL406" s="89"/>
      <c r="AM406" s="41"/>
      <c r="AN406" s="41"/>
      <c r="AO406" s="41"/>
      <c r="AP406" s="41"/>
      <c r="AQ406"/>
      <c r="AR406" s="41"/>
      <c r="AS406" s="41"/>
      <c r="AT406" s="41"/>
      <c r="AU406" s="41"/>
      <c r="AV406" s="41"/>
      <c r="AW406" s="22"/>
      <c r="AX406" s="22"/>
      <c r="AY406" s="22"/>
      <c r="AZ406" s="22"/>
      <c r="BA406" s="22"/>
      <c r="BB406" s="22"/>
      <c r="BD406" s="1"/>
      <c r="BE406" s="1"/>
      <c r="BG406" s="1"/>
      <c r="BH406" s="1"/>
      <c r="BI406" s="1"/>
      <c r="BL406" s="1"/>
    </row>
    <row r="407" spans="4:92" ht="14.4" x14ac:dyDescent="0.3">
      <c r="D407" s="47"/>
      <c r="E407" s="32">
        <v>41330.481249999997</v>
      </c>
      <c r="F407" s="21">
        <f t="shared" si="359"/>
        <v>1446.9909722222219</v>
      </c>
      <c r="G407" s="21">
        <f t="shared" si="370"/>
        <v>1446.9909722222219</v>
      </c>
      <c r="H407" s="21"/>
      <c r="I407" s="50">
        <v>1037</v>
      </c>
      <c r="J407" s="21">
        <v>25671</v>
      </c>
      <c r="K407" s="21">
        <v>12292</v>
      </c>
      <c r="L407" s="21">
        <v>8</v>
      </c>
      <c r="M407" s="51">
        <v>4.78</v>
      </c>
      <c r="N407" s="40"/>
      <c r="O407" s="40"/>
      <c r="P407" s="40"/>
      <c r="R407" s="22"/>
      <c r="S407" s="22"/>
      <c r="T407" s="22"/>
      <c r="U407" s="52">
        <f t="shared" si="360"/>
        <v>5.7180469742114638E-2</v>
      </c>
      <c r="V407" s="52">
        <f t="shared" si="361"/>
        <v>7.7523059415109543</v>
      </c>
      <c r="W407" s="52">
        <f t="shared" si="362"/>
        <v>4.7253303303289779E-2</v>
      </c>
      <c r="X407" s="247">
        <f>W407+V407+SUM($U$403:U407)</f>
        <v>7.9259196165877492</v>
      </c>
      <c r="Y407" s="104">
        <f>W407+V407+SUM($U$403:U407)+$Y$402-$X$403</f>
        <v>31.318785605847005</v>
      </c>
      <c r="Z407" s="42"/>
      <c r="AA407" s="1">
        <f t="shared" si="372"/>
        <v>5.2674891679178076E-2</v>
      </c>
      <c r="AB407" s="41">
        <f t="shared" si="363"/>
        <v>0.11941749420353279</v>
      </c>
      <c r="AC407" s="48">
        <f t="shared" si="364"/>
        <v>16.190159927149992</v>
      </c>
      <c r="AD407" s="48">
        <f t="shared" si="365"/>
        <v>2.9269922587880699</v>
      </c>
      <c r="AE407" s="48">
        <f t="shared" si="366"/>
        <v>2.9798063455355854</v>
      </c>
      <c r="AF407" s="48">
        <f t="shared" si="367"/>
        <v>2.926992258788069</v>
      </c>
      <c r="AG407" s="238">
        <f t="shared" si="368"/>
        <v>5.2814000937481197E-2</v>
      </c>
      <c r="AH407" s="48">
        <f t="shared" si="369"/>
        <v>8.5810035142879351E-8</v>
      </c>
      <c r="AI407" s="48">
        <f>AE407+AC407+SUM($AB$365:AB407)</f>
        <v>26.252684328751698</v>
      </c>
      <c r="AJ407" s="48" t="e">
        <f>AE407+AC407+SUM($AB$403:AB407)+$AJ$402-$AI$410</f>
        <v>#REF!</v>
      </c>
      <c r="AK407" s="41" t="e">
        <f t="shared" si="371"/>
        <v>#VALUE!</v>
      </c>
      <c r="AL407" s="89"/>
      <c r="AM407" s="41"/>
      <c r="AN407" s="41"/>
      <c r="AO407" s="41"/>
      <c r="AP407" s="41"/>
      <c r="AQ407"/>
      <c r="AR407" s="41"/>
      <c r="AS407" s="41"/>
      <c r="AT407" s="41"/>
      <c r="AU407" s="41"/>
      <c r="AV407" s="41"/>
      <c r="AW407" s="22"/>
      <c r="AX407" s="22"/>
      <c r="AY407" s="22"/>
      <c r="AZ407" s="22"/>
      <c r="BA407" s="22"/>
      <c r="BB407" s="22"/>
      <c r="BD407" s="1"/>
      <c r="BE407" s="1"/>
      <c r="BG407" s="1"/>
      <c r="BH407" s="1"/>
      <c r="BI407" s="1"/>
      <c r="BL407" s="1"/>
    </row>
    <row r="408" spans="4:92" ht="14.4" x14ac:dyDescent="0.3">
      <c r="D408" s="47"/>
      <c r="E408" s="32">
        <v>41360.401388888888</v>
      </c>
      <c r="F408" s="21">
        <f t="shared" si="359"/>
        <v>1476.9111111111124</v>
      </c>
      <c r="G408" s="21">
        <f t="shared" si="370"/>
        <v>1476.9111111111124</v>
      </c>
      <c r="H408" s="21"/>
      <c r="I408" s="50">
        <v>1037</v>
      </c>
      <c r="J408" s="21">
        <v>28256</v>
      </c>
      <c r="K408" s="21">
        <v>17101</v>
      </c>
      <c r="L408" s="21">
        <v>8</v>
      </c>
      <c r="M408" s="51">
        <v>4.78</v>
      </c>
      <c r="N408" s="40"/>
      <c r="O408" s="40"/>
      <c r="P408" s="40"/>
      <c r="R408" s="22"/>
      <c r="S408" s="22"/>
      <c r="T408" s="22"/>
      <c r="U408" s="52">
        <f t="shared" si="360"/>
        <v>7.955118882687133E-2</v>
      </c>
      <c r="V408" s="52">
        <f t="shared" si="361"/>
        <v>10.785241124778622</v>
      </c>
      <c r="W408" s="52">
        <f t="shared" si="362"/>
        <v>6.5740216383790948E-2</v>
      </c>
      <c r="X408" s="247">
        <f>W408+V408+SUM($U$403:U408)</f>
        <v>11.05689290176279</v>
      </c>
      <c r="Y408" s="104">
        <f>W408+V408+SUM($U$403:U408)+$Y$402-$X$403</f>
        <v>34.449758891022043</v>
      </c>
      <c r="Z408" s="42"/>
      <c r="AA408" s="1">
        <f t="shared" si="372"/>
        <v>6.6932502231963342E-2</v>
      </c>
      <c r="AB408" s="41">
        <f t="shared" si="363"/>
        <v>0.13144251163628304</v>
      </c>
      <c r="AC408" s="48">
        <f t="shared" si="364"/>
        <v>17.820465073489547</v>
      </c>
      <c r="AD408" s="48">
        <f t="shared" si="365"/>
        <v>3.2217324320951923</v>
      </c>
      <c r="AE408" s="48">
        <f t="shared" si="366"/>
        <v>3.2798647539812826</v>
      </c>
      <c r="AF408" s="48">
        <f t="shared" si="367"/>
        <v>3.2217324320951923</v>
      </c>
      <c r="AG408" s="238">
        <f t="shared" si="368"/>
        <v>5.8132227435217516E-2</v>
      </c>
      <c r="AH408" s="48">
        <f t="shared" si="369"/>
        <v>9.4450872696708318E-8</v>
      </c>
      <c r="AI408" s="48">
        <f>AE408+AC408+SUM($AB$365:AB408)</f>
        <v>28.31449039517323</v>
      </c>
      <c r="AJ408" s="48" t="e">
        <f>AE408+AC408+SUM($AB$403:AB408)+$AJ$402-$AI$410</f>
        <v>#REF!</v>
      </c>
      <c r="AK408" s="41" t="e">
        <f t="shared" si="371"/>
        <v>#VALUE!</v>
      </c>
      <c r="AL408" s="120" t="e">
        <f>LINEST(AJ404:AJ408,G404:G408,TRUE,TRUE)*120</f>
        <v>#VALUE!</v>
      </c>
      <c r="AM408" s="25">
        <v>-11.802498113645601</v>
      </c>
      <c r="AN408" s="25">
        <v>0.31161860383603757</v>
      </c>
      <c r="AQ408"/>
      <c r="AR408" s="25">
        <v>-58.196127116749558</v>
      </c>
      <c r="AS408" s="25">
        <v>0.12328840147368947</v>
      </c>
      <c r="AW408" s="22"/>
      <c r="AX408" s="22"/>
      <c r="AY408" s="22"/>
      <c r="AZ408" s="22"/>
      <c r="BA408" s="22"/>
      <c r="BB408" s="22"/>
      <c r="BD408" s="1"/>
      <c r="BE408" s="1"/>
      <c r="BG408" s="1"/>
      <c r="BH408" s="1"/>
      <c r="BI408" s="1"/>
      <c r="BL408" s="1"/>
    </row>
    <row r="409" spans="4:92" ht="14.4" x14ac:dyDescent="0.3">
      <c r="D409" s="47"/>
      <c r="E409" s="87">
        <v>41409.464583333334</v>
      </c>
      <c r="F409" s="21">
        <f t="shared" si="359"/>
        <v>1525.9743055555591</v>
      </c>
      <c r="G409" s="21">
        <f t="shared" si="370"/>
        <v>1525.9743055555591</v>
      </c>
      <c r="H409" s="21"/>
      <c r="I409" s="21"/>
      <c r="L409" s="21"/>
      <c r="M409" s="51"/>
      <c r="N409" s="40"/>
      <c r="O409" s="40"/>
      <c r="P409" s="40"/>
      <c r="R409" s="22"/>
      <c r="S409" s="22"/>
      <c r="T409" s="22"/>
      <c r="U409" s="52"/>
      <c r="V409" s="52"/>
      <c r="W409" s="52"/>
      <c r="X409" s="247">
        <f>W409+V409+SUM($U$403:U409)</f>
        <v>0.20591156060037696</v>
      </c>
      <c r="Y409" s="257">
        <f>LINEST(Y406:Y408,G406:G408)*(F409-F408)+Y408</f>
        <v>38.069608968550845</v>
      </c>
      <c r="Z409" s="154"/>
      <c r="AA409" s="1">
        <f t="shared" si="372"/>
        <v>7.6333493780032236E-2</v>
      </c>
      <c r="AB409" s="41"/>
      <c r="AC409" s="48"/>
      <c r="AD409" s="48"/>
      <c r="AE409" s="48"/>
      <c r="AF409" s="48"/>
      <c r="AG409" s="238"/>
      <c r="AH409" s="48"/>
      <c r="AI409" s="48"/>
      <c r="AJ409" s="88" t="e">
        <f>LINEST(AJ406:AJ408,G406:G408)*(F409-F408)+AJ408</f>
        <v>#VALUE!</v>
      </c>
      <c r="AK409" s="41" t="e">
        <f t="shared" si="371"/>
        <v>#VALUE!</v>
      </c>
      <c r="AL409" s="89"/>
      <c r="AQ409"/>
      <c r="AW409" s="22"/>
      <c r="AX409" s="22"/>
      <c r="AY409" s="22"/>
      <c r="AZ409" s="22"/>
      <c r="BA409" s="22"/>
      <c r="BB409" s="22"/>
      <c r="BD409" s="1"/>
      <c r="BE409" s="1"/>
      <c r="BG409" s="1"/>
      <c r="BH409" s="1"/>
      <c r="BI409" s="1"/>
      <c r="BL409" s="1"/>
    </row>
    <row r="410" spans="4:92" ht="14.4" x14ac:dyDescent="0.3">
      <c r="D410" s="47"/>
      <c r="E410" s="32"/>
      <c r="F410" s="21"/>
      <c r="G410" s="21"/>
      <c r="H410" s="21"/>
      <c r="I410" s="21"/>
      <c r="L410" s="21"/>
      <c r="M410" s="21"/>
      <c r="N410" s="40"/>
      <c r="O410" s="40"/>
      <c r="P410" s="40"/>
      <c r="R410" s="22"/>
      <c r="S410" s="22"/>
      <c r="T410" s="22"/>
      <c r="U410" s="52"/>
      <c r="V410" s="52"/>
      <c r="W410" s="52"/>
      <c r="X410" s="247">
        <f>W410+V410+SUM($U$403:U410)</f>
        <v>0.20591156060037696</v>
      </c>
      <c r="Y410" s="104"/>
      <c r="Z410" s="42"/>
      <c r="AA410" s="42"/>
      <c r="AB410" s="41"/>
      <c r="AC410" s="48"/>
      <c r="AD410" s="48"/>
      <c r="AE410" s="48"/>
      <c r="AF410" s="48"/>
      <c r="AG410" s="238"/>
      <c r="AH410" s="186" t="s">
        <v>392</v>
      </c>
      <c r="AI410" s="48" t="e">
        <f>AVERAGE(#REF!,#REF!,#REF!,#REF!,#REF!,#REF!)</f>
        <v>#REF!</v>
      </c>
      <c r="AJ410" s="48"/>
      <c r="AK410" s="46"/>
      <c r="AL410" s="86"/>
      <c r="AM410" s="41"/>
      <c r="AN410" s="41"/>
      <c r="AO410" s="41"/>
      <c r="AP410" s="41"/>
      <c r="AQ410"/>
      <c r="AR410" s="41"/>
      <c r="AS410" s="41"/>
      <c r="AT410" s="41"/>
      <c r="AU410" s="41"/>
      <c r="AV410" s="41"/>
      <c r="AW410" s="22"/>
      <c r="AX410" s="22"/>
      <c r="AY410" s="22"/>
      <c r="AZ410" s="22"/>
      <c r="BA410" s="22"/>
      <c r="BB410" s="22"/>
      <c r="BD410" s="1"/>
      <c r="BE410" s="1"/>
      <c r="BG410" s="1"/>
      <c r="BH410" s="1"/>
      <c r="BI410" s="1"/>
      <c r="BL410" s="1"/>
    </row>
    <row r="411" spans="4:92" ht="14.4" x14ac:dyDescent="0.3">
      <c r="D411" s="47"/>
      <c r="E411" s="32"/>
      <c r="F411" s="21"/>
      <c r="G411" s="21"/>
      <c r="H411" s="21"/>
      <c r="I411" s="21"/>
      <c r="L411" s="21"/>
      <c r="M411" s="21"/>
      <c r="N411" s="40"/>
      <c r="O411" s="40"/>
      <c r="P411" s="40"/>
      <c r="R411" s="22"/>
      <c r="S411" s="22"/>
      <c r="T411" s="22"/>
      <c r="U411" s="52"/>
      <c r="V411" s="52"/>
      <c r="W411" s="52"/>
      <c r="X411" s="247"/>
      <c r="Y411" s="104"/>
      <c r="Z411" s="42"/>
      <c r="AA411" s="42"/>
      <c r="AB411" s="41"/>
      <c r="AC411" s="48"/>
      <c r="AD411" s="48"/>
      <c r="AE411" s="48"/>
      <c r="AF411" s="48"/>
      <c r="AG411" s="238"/>
      <c r="AH411" s="186"/>
      <c r="AI411" s="48"/>
      <c r="AJ411" s="48"/>
      <c r="AK411" s="46"/>
      <c r="AL411" s="86"/>
      <c r="AM411" s="41"/>
      <c r="AN411" s="41"/>
      <c r="AO411" s="41"/>
      <c r="AP411" s="41"/>
      <c r="AQ411"/>
      <c r="AR411" s="41"/>
      <c r="AS411" s="41"/>
      <c r="AT411" s="41"/>
      <c r="AU411" s="41"/>
      <c r="AV411" s="41"/>
      <c r="AW411" s="22"/>
      <c r="AX411" s="22"/>
      <c r="AY411" s="22"/>
      <c r="AZ411" s="22"/>
      <c r="BA411" s="22"/>
      <c r="BB411" s="22"/>
      <c r="BD411" s="1"/>
      <c r="BE411" s="1"/>
      <c r="BG411" s="1"/>
      <c r="BH411" s="1"/>
      <c r="BI411" s="1"/>
      <c r="BL411" s="1"/>
    </row>
    <row r="412" spans="4:92" ht="14.4" x14ac:dyDescent="0.3">
      <c r="D412" s="22" t="s">
        <v>145</v>
      </c>
      <c r="E412" s="32">
        <v>41408.4375</v>
      </c>
      <c r="F412" s="21">
        <f t="shared" ref="F412:F428" si="373">E412-E$365</f>
        <v>1524.9472222222248</v>
      </c>
      <c r="G412" s="21"/>
      <c r="H412" s="21"/>
      <c r="I412" s="21"/>
      <c r="L412" s="21"/>
      <c r="M412" s="135"/>
      <c r="N412" s="40"/>
      <c r="O412" s="1" t="s">
        <v>360</v>
      </c>
      <c r="P412" s="40">
        <v>82.393481931898506</v>
      </c>
      <c r="R412" s="22"/>
      <c r="S412" s="22"/>
      <c r="T412" s="22"/>
      <c r="U412" s="52"/>
      <c r="V412" s="52"/>
      <c r="W412" s="52"/>
      <c r="X412" s="247"/>
      <c r="Y412" s="104"/>
      <c r="Z412" s="42"/>
      <c r="AA412" s="42"/>
      <c r="AB412" s="41"/>
      <c r="AC412" s="48"/>
      <c r="AD412" s="48"/>
      <c r="AE412" s="48"/>
      <c r="AF412" s="48"/>
      <c r="AG412" s="238"/>
      <c r="AH412" s="48"/>
      <c r="AI412" s="48"/>
      <c r="AJ412" s="48"/>
      <c r="AK412" s="46"/>
      <c r="AL412" s="86"/>
      <c r="AM412" s="41"/>
      <c r="AN412" s="41"/>
      <c r="AO412" s="41"/>
      <c r="AP412" s="41"/>
      <c r="AQ412"/>
      <c r="AR412" s="41"/>
      <c r="AS412" s="41"/>
      <c r="AT412" s="41"/>
      <c r="AU412" s="41"/>
      <c r="AV412" s="41"/>
      <c r="AW412" s="22"/>
      <c r="AX412" s="22"/>
      <c r="AY412" s="86"/>
      <c r="AZ412" s="86"/>
      <c r="BA412" s="22"/>
      <c r="BB412" s="22"/>
      <c r="BD412" s="1"/>
      <c r="BE412" s="1"/>
      <c r="BG412" s="1"/>
      <c r="BH412" s="1"/>
      <c r="BI412" s="1"/>
      <c r="BL412" s="1"/>
      <c r="CM412" s="89">
        <f>CH412/$P$412</f>
        <v>0</v>
      </c>
      <c r="CN412" s="89">
        <f>CI412/$P$412</f>
        <v>0</v>
      </c>
    </row>
    <row r="413" spans="4:92" ht="14.4" x14ac:dyDescent="0.3">
      <c r="D413" s="47"/>
      <c r="E413" s="32">
        <v>41409.464583333334</v>
      </c>
      <c r="F413" s="21">
        <f t="shared" si="373"/>
        <v>1525.9743055555591</v>
      </c>
      <c r="G413" s="21">
        <f t="shared" ref="G413:G428" si="374">E413-E$413</f>
        <v>0</v>
      </c>
      <c r="H413" s="21"/>
      <c r="I413" s="50">
        <v>1037</v>
      </c>
      <c r="J413" s="21">
        <v>3736</v>
      </c>
      <c r="K413" s="21">
        <v>241</v>
      </c>
      <c r="L413" s="21">
        <v>9</v>
      </c>
      <c r="M413" s="51">
        <v>4.78</v>
      </c>
      <c r="N413" s="40"/>
      <c r="O413" s="40"/>
      <c r="P413" s="40"/>
      <c r="R413" s="22"/>
      <c r="S413" s="22"/>
      <c r="T413" s="22"/>
      <c r="U413" s="52">
        <f t="shared" ref="U413:U438" si="375">($A$5*I413/1000/$A$3*K413)/$P$364</f>
        <v>1.1210944685852283E-3</v>
      </c>
      <c r="V413" s="52">
        <f t="shared" ref="V413:V438" si="376">($T$364*I413/1000/$A$3*K413)/$P$364</f>
        <v>0.1519936325987748</v>
      </c>
      <c r="W413" s="52">
        <f t="shared" ref="W413:W438" si="377">($A$36*$R$364*K413*I413/1000000)/$P$364</f>
        <v>9.2645998178431783E-4</v>
      </c>
      <c r="X413" s="247">
        <f>W413+V413+SUM($U$413:U413)</f>
        <v>0.15404118704914432</v>
      </c>
      <c r="Y413" s="258">
        <v>0</v>
      </c>
      <c r="Z413" s="155"/>
      <c r="AA413" s="155"/>
      <c r="AB413" s="41">
        <f t="shared" ref="AB413:AB438" si="378">($A$5*I413/1000/$A$3*J413)/$P$364</f>
        <v>1.7379290185205034E-2</v>
      </c>
      <c r="AC413" s="48">
        <f t="shared" ref="AC413:AC438" si="379">($T$364*I413/1000/$A$3*J413)/$P$364</f>
        <v>2.3562166447677293</v>
      </c>
      <c r="AD413" s="48">
        <f t="shared" ref="AD413:AD438" si="380">($A$4*$R$364/1000*J413/1000000*I413/1000*1000000)/$P$364</f>
        <v>0.42597651353014021</v>
      </c>
      <c r="AE413" s="48">
        <f t="shared" ref="AE413:AE438" si="381">($A$4*((I413/1000)*J413/10^6)*(1+($A$18/(10^-M413))+(($A$18*$A$19)/(10^-M413)^2))*1000000)*$R$364/1000/$P$364</f>
        <v>0.43366275201281407</v>
      </c>
      <c r="AF413" s="48">
        <f t="shared" ref="AF413:AF438" si="382">AE413/(1+($A$18/(10^-M413))+(($A$18*$A$19)/(10^-M413)^2))*1</f>
        <v>0.42597651353014021</v>
      </c>
      <c r="AG413" s="238">
        <f t="shared" ref="AG413:AG438" si="383">AE413/(1+($A$18/(10^-M413))+(($A$18*$A$19)/(10^-M413)^2))*($A$18/(10^-M413))</f>
        <v>7.6862259944073009E-3</v>
      </c>
      <c r="AH413" s="48">
        <f t="shared" ref="AH413:AH438" si="384">AE413/(1+($A$18/(10^-M413))+(($A$18*$A$19)/(10^-M413)^2))*(($A$18*$A$19)/(10^-M413)^2)</f>
        <v>1.2488266576829784E-8</v>
      </c>
      <c r="AI413" s="48">
        <f>AE413+AC413+SUM($AB$412:AB413)</f>
        <v>2.8072586869657488</v>
      </c>
      <c r="AJ413" s="130">
        <v>0</v>
      </c>
      <c r="AK413" s="46"/>
      <c r="AL413" s="86"/>
      <c r="AM413" s="25">
        <v>59.125500000000002</v>
      </c>
      <c r="AN413" s="25">
        <v>0.54517932829449733</v>
      </c>
      <c r="AQ413">
        <v>155</v>
      </c>
      <c r="AR413" s="25">
        <v>263.08499999999998</v>
      </c>
      <c r="AS413" s="25">
        <v>1.9275730855193451</v>
      </c>
      <c r="AV413" s="89">
        <f t="shared" ref="AV413:AV433" si="385">AJ413-BA413-BB413</f>
        <v>0</v>
      </c>
      <c r="AW413" s="86">
        <f t="shared" ref="AW413:AW433" si="386">(1/(1/((AM413/1000+1)*0.0112372)+1))*AE413</f>
        <v>5.100577745470453E-3</v>
      </c>
      <c r="AX413" s="86">
        <f t="shared" ref="AX413:AX433" si="387">(1-(1/(1/((AM413/1000+1)*0.0112372)+1)))*AE413</f>
        <v>0.42856217426734361</v>
      </c>
      <c r="AY413" s="86">
        <f t="shared" ref="AY413:AY433" si="388">(1/(1/((AM413/1000+1)*0.0112372)+1))*AI413</f>
        <v>3.3017917997469629E-2</v>
      </c>
      <c r="AZ413" s="86">
        <f t="shared" ref="AZ413:AZ433" si="389">(1-(1/(1/((AM413/1000+1)*0.0112372)+1)))*AI413</f>
        <v>2.7742407689682791</v>
      </c>
      <c r="BA413" s="86"/>
      <c r="BB413" s="86"/>
      <c r="BC413" s="89"/>
      <c r="BD413" s="89"/>
      <c r="BE413" s="41"/>
      <c r="BF413" s="89"/>
      <c r="BG413" s="89"/>
      <c r="BH413" s="89"/>
      <c r="BI413" s="89"/>
      <c r="BJ413" s="41"/>
      <c r="BK413" s="89"/>
      <c r="BL413" s="89"/>
      <c r="BM413" s="89"/>
      <c r="BN413" s="86"/>
      <c r="BO413" s="86"/>
      <c r="BP413" s="46">
        <f t="shared" ref="BP413:BP433" si="390">(1/(1/((AR413/1000+1)*0.0112372)+1))*X413</f>
        <v>2.1557912526196841E-3</v>
      </c>
      <c r="BQ413" s="46">
        <f t="shared" ref="BQ413:BQ433" si="391">(1-(1/(1/((AR413/1000+1)*0.0112372)+1)))*X413</f>
        <v>0.15188539579652463</v>
      </c>
      <c r="BR413" s="46"/>
      <c r="BS413" s="46"/>
      <c r="BT413" s="41"/>
      <c r="BU413" s="41"/>
      <c r="BV413" s="41"/>
      <c r="BW413" s="41"/>
      <c r="BX413" s="41"/>
      <c r="BY413" s="41"/>
      <c r="BZ413" s="41"/>
      <c r="CA413" s="41"/>
      <c r="CB413" s="41"/>
      <c r="CC413" s="41"/>
      <c r="CD413" s="41"/>
      <c r="CE413" s="41"/>
      <c r="CF413" s="42"/>
      <c r="CG413" s="42"/>
      <c r="CH413" s="42">
        <v>0</v>
      </c>
      <c r="CI413" s="89">
        <v>0</v>
      </c>
      <c r="CJ413" s="89">
        <v>0</v>
      </c>
      <c r="CK413" s="42">
        <v>0</v>
      </c>
      <c r="CM413" s="89">
        <f t="shared" ref="CM413:CM438" si="392">CH413/$P$412</f>
        <v>0</v>
      </c>
      <c r="CN413" s="89">
        <f t="shared" ref="CN413:CN438" si="393">CI413/$P$412</f>
        <v>0</v>
      </c>
    </row>
    <row r="414" spans="4:92" ht="14.4" x14ac:dyDescent="0.3">
      <c r="D414" s="47"/>
      <c r="E414" s="32">
        <v>41415.46875</v>
      </c>
      <c r="F414" s="21">
        <f t="shared" si="373"/>
        <v>1531.9784722222248</v>
      </c>
      <c r="G414" s="21">
        <f t="shared" si="374"/>
        <v>6.0041666666656965</v>
      </c>
      <c r="H414" s="21"/>
      <c r="I414" s="50">
        <v>1037</v>
      </c>
      <c r="J414" s="21">
        <v>6731</v>
      </c>
      <c r="K414" s="21">
        <v>2091</v>
      </c>
      <c r="L414" s="21">
        <v>9</v>
      </c>
      <c r="M414" s="51">
        <v>4.78</v>
      </c>
      <c r="N414" s="40"/>
      <c r="O414" s="40"/>
      <c r="P414" s="40"/>
      <c r="R414" s="22"/>
      <c r="S414" s="22"/>
      <c r="T414" s="22"/>
      <c r="U414" s="52">
        <f t="shared" si="375"/>
        <v>9.7270063643639538E-3</v>
      </c>
      <c r="V414" s="52">
        <f t="shared" si="376"/>
        <v>1.3187497334607392</v>
      </c>
      <c r="W414" s="52">
        <f t="shared" si="377"/>
        <v>8.0382897174730659E-3</v>
      </c>
      <c r="X414" s="247">
        <f>W414+V414+SUM($U$413:U414)</f>
        <v>1.3376361240111616</v>
      </c>
      <c r="Y414" s="104">
        <f>W414+V414+SUM($U$413:U414)-$X$413</f>
        <v>1.1835949369620173</v>
      </c>
      <c r="Z414" s="42"/>
      <c r="AA414" s="42"/>
      <c r="AB414" s="41">
        <f t="shared" si="378"/>
        <v>3.1311563767830591E-2</v>
      </c>
      <c r="AC414" s="48">
        <f t="shared" si="379"/>
        <v>4.245100170217234</v>
      </c>
      <c r="AD414" s="48">
        <f t="shared" si="380"/>
        <v>0.76746464469255171</v>
      </c>
      <c r="AE414" s="48">
        <f t="shared" si="381"/>
        <v>0.78131262949631985</v>
      </c>
      <c r="AF414" s="48">
        <f t="shared" si="382"/>
        <v>0.76746464469255171</v>
      </c>
      <c r="AG414" s="238">
        <f t="shared" si="383"/>
        <v>1.3847962304163686E-2</v>
      </c>
      <c r="AH414" s="48">
        <f t="shared" si="384"/>
        <v>2.2499604477687704E-8</v>
      </c>
      <c r="AI414" s="48">
        <f>AE414+AC414+SUM($AB$412:AB414)</f>
        <v>5.0751036536665897</v>
      </c>
      <c r="AJ414" s="48">
        <f>AE414+AC414+SUM($AB$413:AB414)-$AI$413</f>
        <v>2.2678449667008409</v>
      </c>
      <c r="AK414" s="46"/>
      <c r="AL414" s="86"/>
      <c r="AM414" s="25">
        <v>157.39449999999999</v>
      </c>
      <c r="AN414" s="25">
        <v>0.2257734853047762</v>
      </c>
      <c r="AQ414">
        <v>1541</v>
      </c>
      <c r="AR414" s="25">
        <v>333.77849999999995</v>
      </c>
      <c r="AS414" s="25">
        <v>0.16075965497185096</v>
      </c>
      <c r="AV414" s="89">
        <f t="shared" si="385"/>
        <v>0</v>
      </c>
      <c r="AW414" s="86">
        <f t="shared" si="386"/>
        <v>1.0031188831214592E-2</v>
      </c>
      <c r="AX414" s="86">
        <f t="shared" si="387"/>
        <v>0.77128144066510529</v>
      </c>
      <c r="AY414" s="86">
        <f t="shared" si="388"/>
        <v>6.5158710055328056E-2</v>
      </c>
      <c r="AZ414" s="86">
        <f t="shared" si="389"/>
        <v>5.009944943611262</v>
      </c>
      <c r="BA414" s="131">
        <f>AY414-$AY$413</f>
        <v>3.2140792057858428E-2</v>
      </c>
      <c r="BB414" s="131">
        <f>AZ414-$AZ$413</f>
        <v>2.2357041746429829</v>
      </c>
      <c r="BC414" s="89">
        <f>AY414-AY413</f>
        <v>3.2140792057858428E-2</v>
      </c>
      <c r="BD414" s="89">
        <f>AZ414-AZ413</f>
        <v>2.2357041746429829</v>
      </c>
      <c r="BE414" s="41">
        <f>1000*(((BC414)/((BD414))/0.0112372-1))</f>
        <v>279.33454431256143</v>
      </c>
      <c r="BF414" s="89">
        <f>(BE414-$B$10)/($AM$408-$B$10)</f>
        <v>0.62939053877759776</v>
      </c>
      <c r="BG414" s="89">
        <f>1-BF414</f>
        <v>0.37060946122240224</v>
      </c>
      <c r="BH414" s="89">
        <f>BF414*($AJ414-$AJ413)</f>
        <v>1.4273601654559056</v>
      </c>
      <c r="BI414" s="89">
        <f>BG414*($AJ414-$AJ413)</f>
        <v>0.84048480124493541</v>
      </c>
      <c r="BJ414" s="41">
        <f>1000*((BA414/BB414)/0.0112372-1)</f>
        <v>279.33454431256143</v>
      </c>
      <c r="BK414" s="89">
        <f>(BJ414-$B$10)/($AM$408-$B$10)</f>
        <v>0.62939053877759776</v>
      </c>
      <c r="BL414" s="89">
        <f>1-BK414</f>
        <v>0.37060946122240224</v>
      </c>
      <c r="BM414" s="89">
        <f t="shared" ref="BM414:BM433" si="394">Y414-BR414-BS414</f>
        <v>0</v>
      </c>
      <c r="BN414" s="86">
        <f t="shared" ref="BN414:BN433" si="395">(1/(1/((AR414/1000+1)*0.0112372)+1))*W414</f>
        <v>1.1869832700733337E-4</v>
      </c>
      <c r="BO414" s="86">
        <f t="shared" ref="BO414:BO433" si="396">(1-(1/(1/((AR414/1000+1)*0.0112372)+1)))*W414</f>
        <v>7.9195913904657328E-3</v>
      </c>
      <c r="BP414" s="46">
        <f t="shared" si="390"/>
        <v>1.9752357235838933E-2</v>
      </c>
      <c r="BQ414" s="46">
        <f t="shared" si="391"/>
        <v>1.3178837667753227</v>
      </c>
      <c r="BR414" s="172">
        <f>BP414-$BP$413</f>
        <v>1.7596565983219251E-2</v>
      </c>
      <c r="BS414" s="172">
        <f>BQ414-$BQ$413</f>
        <v>1.165998370978798</v>
      </c>
      <c r="BT414" s="41">
        <f t="shared" ref="BT414:BU428" si="397">BR414-BR413</f>
        <v>1.7596565983219251E-2</v>
      </c>
      <c r="BU414" s="41">
        <f t="shared" si="397"/>
        <v>1.165998370978798</v>
      </c>
      <c r="BV414" s="41">
        <f t="shared" ref="BV414:BV424" si="398">1000*((BT414/BU414)/0.0112372-1)</f>
        <v>342.98718372974514</v>
      </c>
      <c r="BW414" s="41" t="e">
        <f t="shared" ref="BW414:BW430" si="399">(BV414-$P$291)/($AR$408-$P$291)</f>
        <v>#REF!</v>
      </c>
      <c r="BX414" s="41" t="e">
        <f t="shared" ref="BX414:BX428" si="400">1-BW414</f>
        <v>#REF!</v>
      </c>
      <c r="BY414" s="41" t="e">
        <f t="shared" ref="BY414:BZ428" si="401">BW414*($X414-$X413)</f>
        <v>#REF!</v>
      </c>
      <c r="BZ414" s="41" t="e">
        <f t="shared" si="401"/>
        <v>#REF!</v>
      </c>
      <c r="CA414" s="41">
        <f t="shared" ref="CA414:CA425" si="402">1000*((BR414/BS414/0.0112372-1))</f>
        <v>342.98718372974514</v>
      </c>
      <c r="CB414" s="41" t="e">
        <f t="shared" ref="CB414:CB435" si="403">(CA414-$P$291)/($AR$408-$P$291)</f>
        <v>#REF!</v>
      </c>
      <c r="CC414" s="41" t="e">
        <f t="shared" ref="CC414:CC425" si="404">1-CB414</f>
        <v>#REF!</v>
      </c>
      <c r="CD414" s="41" t="e">
        <f>CK414+CJ414</f>
        <v>#REF!</v>
      </c>
      <c r="CE414" s="41" t="e">
        <f>CH414+CI414</f>
        <v>#REF!</v>
      </c>
      <c r="CF414" s="41" t="e">
        <f>CK414*13.49+CJ414</f>
        <v>#REF!</v>
      </c>
      <c r="CG414" s="41" t="e">
        <f>CH414*13.49+CI414</f>
        <v>#REF!</v>
      </c>
      <c r="CH414" s="42" t="e">
        <f t="shared" ref="CH414:CH429" si="405">CC414*$Y414</f>
        <v>#REF!</v>
      </c>
      <c r="CI414" s="89">
        <f>BL414*$AJ414</f>
        <v>0.84048480124493541</v>
      </c>
      <c r="CJ414" s="89">
        <f>BK414*$AJ414</f>
        <v>1.4273601654559056</v>
      </c>
      <c r="CK414" s="42" t="e">
        <f t="shared" ref="CK414:CK429" si="406">CB414*$Y414</f>
        <v>#REF!</v>
      </c>
      <c r="CM414" s="89" t="e">
        <f t="shared" si="392"/>
        <v>#REF!</v>
      </c>
      <c r="CN414" s="89">
        <f t="shared" si="393"/>
        <v>1.0200865184209955E-2</v>
      </c>
    </row>
    <row r="415" spans="4:92" ht="14.4" x14ac:dyDescent="0.3">
      <c r="D415" s="47"/>
      <c r="E415" s="32">
        <v>41422.462500000001</v>
      </c>
      <c r="F415" s="21">
        <f t="shared" si="373"/>
        <v>1538.9722222222263</v>
      </c>
      <c r="G415" s="21">
        <f t="shared" si="374"/>
        <v>12.997916666667152</v>
      </c>
      <c r="H415" s="21"/>
      <c r="I415" s="50">
        <v>1037</v>
      </c>
      <c r="J415" s="21">
        <v>8083</v>
      </c>
      <c r="K415" s="21">
        <v>4191</v>
      </c>
      <c r="L415" s="21">
        <v>10</v>
      </c>
      <c r="M415" s="51">
        <v>4.78</v>
      </c>
      <c r="N415" s="40"/>
      <c r="O415" s="40"/>
      <c r="P415" s="40"/>
      <c r="R415" s="22"/>
      <c r="S415" s="22"/>
      <c r="T415" s="22"/>
      <c r="U415" s="52">
        <f t="shared" si="375"/>
        <v>1.9495879327139802E-2</v>
      </c>
      <c r="V415" s="52">
        <f t="shared" si="376"/>
        <v>2.6431755776824288</v>
      </c>
      <c r="W415" s="52">
        <f t="shared" si="377"/>
        <v>1.6111177525552182E-2</v>
      </c>
      <c r="X415" s="247">
        <f>W415+V415+SUM($U$413:U415)</f>
        <v>2.6896307353680697</v>
      </c>
      <c r="Y415" s="104">
        <f>W415+V415+SUM($U$413:U415)-$X$413</f>
        <v>2.5355895483189252</v>
      </c>
      <c r="Z415" s="42"/>
      <c r="AA415" s="42"/>
      <c r="AB415" s="41">
        <f t="shared" si="378"/>
        <v>3.760085721815104E-2</v>
      </c>
      <c r="AC415" s="48">
        <f t="shared" si="379"/>
        <v>5.097778142306626</v>
      </c>
      <c r="AD415" s="48">
        <f t="shared" si="380"/>
        <v>0.92161888620560017</v>
      </c>
      <c r="AE415" s="48">
        <f t="shared" si="381"/>
        <v>0.93824840056733827</v>
      </c>
      <c r="AF415" s="48">
        <f t="shared" si="382"/>
        <v>0.92161888620560029</v>
      </c>
      <c r="AG415" s="238">
        <f t="shared" si="383"/>
        <v>1.6629487342824999E-2</v>
      </c>
      <c r="AH415" s="48">
        <f t="shared" si="384"/>
        <v>2.7018912939110041E-8</v>
      </c>
      <c r="AI415" s="48">
        <f>AE415+AC415+SUM($AB$412:AB415)</f>
        <v>6.1223182540451511</v>
      </c>
      <c r="AJ415" s="48">
        <f>AE415+AC415+SUM($AB$413:AB415)-$AI$413</f>
        <v>3.3150595670794023</v>
      </c>
      <c r="AK415" s="46"/>
      <c r="AL415" s="86"/>
      <c r="AM415" s="25">
        <v>216.88499999999999</v>
      </c>
      <c r="AN415" s="25">
        <v>0.14300000000000068</v>
      </c>
      <c r="AQ415">
        <v>1979</v>
      </c>
      <c r="AR415" s="25">
        <v>363.16099999999994</v>
      </c>
      <c r="AS415" s="25">
        <v>8.4852813742388924E-3</v>
      </c>
      <c r="AV415" s="89">
        <f t="shared" si="385"/>
        <v>0</v>
      </c>
      <c r="AW415" s="86">
        <f t="shared" si="386"/>
        <v>1.2656890151127391E-2</v>
      </c>
      <c r="AX415" s="86">
        <f t="shared" si="387"/>
        <v>0.92559151041621079</v>
      </c>
      <c r="AY415" s="86">
        <f t="shared" si="388"/>
        <v>8.2589546185035112E-2</v>
      </c>
      <c r="AZ415" s="86">
        <f t="shared" si="389"/>
        <v>6.0397287078601156</v>
      </c>
      <c r="BA415" s="86">
        <f t="shared" ref="BA415:BA428" si="407">AY415-$AY$413</f>
        <v>4.9571628187565484E-2</v>
      </c>
      <c r="BB415" s="86">
        <f t="shared" ref="BB415:BB428" si="408">AZ415-$AZ$413</f>
        <v>3.2654879388918365</v>
      </c>
      <c r="BC415" s="89">
        <f>AY415-AY414</f>
        <v>1.7430836129707056E-2</v>
      </c>
      <c r="BD415" s="89">
        <f>AZ415-AZ414</f>
        <v>1.0297837642488537</v>
      </c>
      <c r="BE415" s="41">
        <f>1000*(((BC415)/((BD415))/0.0112372-1))</f>
        <v>506.30899367240568</v>
      </c>
      <c r="BF415" s="89">
        <f>(BE415-$B$10)/($AM$408-$B$10)</f>
        <v>0.34045829680833867</v>
      </c>
      <c r="BG415" s="89">
        <f>1-BF415</f>
        <v>0.65954170319166128</v>
      </c>
      <c r="BH415" s="89">
        <f>BF415*($AJ415-$AJ414)</f>
        <v>0.35653289923771003</v>
      </c>
      <c r="BI415" s="89">
        <f>BG415*($AJ415-$AJ414)</f>
        <v>0.69068170114085137</v>
      </c>
      <c r="BJ415" s="41">
        <f>1000*((BA415/BB415)/0.0112372-1)</f>
        <v>350.91178092284594</v>
      </c>
      <c r="BK415" s="89">
        <f>(BJ415-$B$10)/($AM$408-$B$10)</f>
        <v>0.53827468187783667</v>
      </c>
      <c r="BL415" s="89">
        <f>1-BK415</f>
        <v>0.46172531812216333</v>
      </c>
      <c r="BM415" s="89">
        <f t="shared" si="394"/>
        <v>0</v>
      </c>
      <c r="BN415" s="86">
        <f t="shared" si="395"/>
        <v>2.4306946896206065E-4</v>
      </c>
      <c r="BO415" s="86">
        <f t="shared" si="396"/>
        <v>1.586810805659012E-2</v>
      </c>
      <c r="BP415" s="46">
        <f t="shared" si="390"/>
        <v>4.0578481213622321E-2</v>
      </c>
      <c r="BQ415" s="46">
        <f t="shared" si="391"/>
        <v>2.6490522541544474</v>
      </c>
      <c r="BR415" s="46">
        <f t="shared" ref="BR415:BR428" si="409">BP415-$BP$413</f>
        <v>3.8422689961002635E-2</v>
      </c>
      <c r="BS415" s="46">
        <f t="shared" ref="BS415:BS428" si="410">BQ415-$BQ$413</f>
        <v>2.497166858357923</v>
      </c>
      <c r="BT415" s="41">
        <f t="shared" si="397"/>
        <v>2.0826123977783384E-2</v>
      </c>
      <c r="BU415" s="41">
        <f t="shared" si="397"/>
        <v>1.331168487379125</v>
      </c>
      <c r="BV415" s="41">
        <f t="shared" si="398"/>
        <v>392.25027017459246</v>
      </c>
      <c r="BW415" s="41" t="e">
        <f t="shared" si="399"/>
        <v>#REF!</v>
      </c>
      <c r="BX415" s="41" t="e">
        <f t="shared" si="400"/>
        <v>#REF!</v>
      </c>
      <c r="BY415" s="41" t="e">
        <f t="shared" si="401"/>
        <v>#REF!</v>
      </c>
      <c r="BZ415" s="41" t="e">
        <f t="shared" si="401"/>
        <v>#REF!</v>
      </c>
      <c r="CA415" s="41">
        <f t="shared" si="402"/>
        <v>369.24793120319845</v>
      </c>
      <c r="CB415" s="41" t="e">
        <f t="shared" si="403"/>
        <v>#REF!</v>
      </c>
      <c r="CC415" s="41" t="e">
        <f t="shared" si="404"/>
        <v>#REF!</v>
      </c>
      <c r="CD415" s="41" t="e">
        <f>CK415+CJ415</f>
        <v>#REF!</v>
      </c>
      <c r="CE415" s="41" t="e">
        <f>CH415+CI415</f>
        <v>#REF!</v>
      </c>
      <c r="CF415" s="41" t="e">
        <f>CK415*13.49+CJ415</f>
        <v>#REF!</v>
      </c>
      <c r="CG415" s="41"/>
      <c r="CH415" s="42" t="e">
        <f t="shared" si="405"/>
        <v>#REF!</v>
      </c>
      <c r="CI415" s="89">
        <f>BL415*$AJ415</f>
        <v>1.5306469332036581</v>
      </c>
      <c r="CJ415" s="89">
        <f>BK415*$AJ415</f>
        <v>1.7844126338757442</v>
      </c>
      <c r="CK415" s="42" t="e">
        <f t="shared" si="406"/>
        <v>#REF!</v>
      </c>
      <c r="CM415" s="89" t="e">
        <f t="shared" si="392"/>
        <v>#REF!</v>
      </c>
      <c r="CN415" s="89">
        <f t="shared" si="393"/>
        <v>1.8577281810578158E-2</v>
      </c>
    </row>
    <row r="416" spans="4:92" ht="14.4" x14ac:dyDescent="0.3">
      <c r="D416" s="47"/>
      <c r="E416" s="32">
        <v>41431.495833333334</v>
      </c>
      <c r="F416" s="21">
        <f t="shared" si="373"/>
        <v>1548.0055555555591</v>
      </c>
      <c r="G416" s="21">
        <f t="shared" si="374"/>
        <v>22.03125</v>
      </c>
      <c r="H416" s="112">
        <v>15</v>
      </c>
      <c r="I416" s="21">
        <v>1132</v>
      </c>
      <c r="J416" s="21">
        <v>8406.7421900000008</v>
      </c>
      <c r="K416" s="21">
        <v>5664.0252200000004</v>
      </c>
      <c r="L416" s="21">
        <v>7</v>
      </c>
      <c r="M416" s="51">
        <v>4.78</v>
      </c>
      <c r="N416" s="40"/>
      <c r="O416" s="40"/>
      <c r="P416" s="40"/>
      <c r="R416" s="22"/>
      <c r="S416" s="22"/>
      <c r="T416" s="22"/>
      <c r="U416" s="52">
        <f t="shared" si="375"/>
        <v>2.8761929414511101E-2</v>
      </c>
      <c r="V416" s="52">
        <f t="shared" si="376"/>
        <v>3.8994306499236391</v>
      </c>
      <c r="W416" s="52">
        <f t="shared" si="377"/>
        <v>2.3768538109974664E-2</v>
      </c>
      <c r="X416" s="247">
        <f>W416+V416+SUM($U$413:U416)</f>
        <v>3.9823050976082142</v>
      </c>
      <c r="Y416" s="104">
        <f>W416+V416+SUM($U$413:U416)-$X$413</f>
        <v>3.8282639105590697</v>
      </c>
      <c r="Z416" s="42"/>
      <c r="AA416" s="1">
        <f t="shared" ref="AA416:AA430" si="411">LINEST(Y413:Y416,F413:F416,TRUE,TRUE)</f>
        <v>0.17436680160426507</v>
      </c>
      <c r="AB416" s="41">
        <f t="shared" si="378"/>
        <v>4.2689450714481894E-2</v>
      </c>
      <c r="AC416" s="48">
        <f t="shared" si="379"/>
        <v>5.7876698793534285</v>
      </c>
      <c r="AD416" s="48">
        <f t="shared" si="380"/>
        <v>1.0463432732915847</v>
      </c>
      <c r="AE416" s="48">
        <f t="shared" si="381"/>
        <v>1.0652232905643955</v>
      </c>
      <c r="AF416" s="48">
        <f t="shared" si="382"/>
        <v>1.0463432732915847</v>
      </c>
      <c r="AG416" s="238">
        <f t="shared" si="383"/>
        <v>1.8879986597378343E-2</v>
      </c>
      <c r="AH416" s="48">
        <f t="shared" si="384"/>
        <v>3.0675432359989506E-8</v>
      </c>
      <c r="AI416" s="48">
        <f>AE416+AC416+SUM($AB$412:AB416)</f>
        <v>6.9818743318034926</v>
      </c>
      <c r="AJ416" s="48">
        <f>AE416+AC416+SUM($AB$413:AB416)-$AI$413</f>
        <v>4.1746156448377434</v>
      </c>
      <c r="AK416" s="41">
        <f t="shared" ref="AK416:AK430" si="412">LINEST(AJ413:AJ416,F413:F416,TRUE,TRUE)</f>
        <v>0.18030661533786382</v>
      </c>
      <c r="AL416" s="89"/>
      <c r="AM416" s="92">
        <f>AM415</f>
        <v>216.88499999999999</v>
      </c>
      <c r="AN416"/>
      <c r="AO416"/>
      <c r="AP416"/>
      <c r="AQ416">
        <v>1740</v>
      </c>
      <c r="AR416" s="25">
        <v>383.45433333333335</v>
      </c>
      <c r="AS416" s="25">
        <v>9.3024489009918596E-2</v>
      </c>
      <c r="AV416" s="89">
        <f t="shared" si="385"/>
        <v>0</v>
      </c>
      <c r="AW416" s="86">
        <f t="shared" si="386"/>
        <v>1.4369770486092474E-2</v>
      </c>
      <c r="AX416" s="86">
        <f t="shared" si="387"/>
        <v>1.0508535200783029</v>
      </c>
      <c r="AY416" s="86">
        <f t="shared" si="388"/>
        <v>9.418488367598396E-2</v>
      </c>
      <c r="AZ416" s="86">
        <f t="shared" si="389"/>
        <v>6.8876894481275084</v>
      </c>
      <c r="BA416" s="86">
        <f t="shared" si="407"/>
        <v>6.1166965678514332E-2</v>
      </c>
      <c r="BB416" s="86">
        <f t="shared" si="408"/>
        <v>4.1134486791592293</v>
      </c>
      <c r="BC416" s="89"/>
      <c r="BD416" s="89"/>
      <c r="BE416" s="41"/>
      <c r="BF416" s="89"/>
      <c r="BG416" s="89"/>
      <c r="BH416" s="89"/>
      <c r="BI416" s="89"/>
      <c r="BJ416" s="41"/>
      <c r="BK416" s="89"/>
      <c r="BL416" s="89"/>
      <c r="BM416" s="89">
        <f t="shared" si="394"/>
        <v>0</v>
      </c>
      <c r="BN416" s="86">
        <f t="shared" si="395"/>
        <v>3.6385281925462498E-4</v>
      </c>
      <c r="BO416" s="86">
        <f t="shared" si="396"/>
        <v>2.340468529072004E-2</v>
      </c>
      <c r="BP416" s="46">
        <f t="shared" si="390"/>
        <v>6.0961802959549276E-2</v>
      </c>
      <c r="BQ416" s="46">
        <f t="shared" si="391"/>
        <v>3.9213432946486653</v>
      </c>
      <c r="BR416" s="46">
        <f t="shared" si="409"/>
        <v>5.880601170692959E-2</v>
      </c>
      <c r="BS416" s="46">
        <f t="shared" si="410"/>
        <v>3.7694578988521408</v>
      </c>
      <c r="BT416" s="41">
        <f t="shared" si="397"/>
        <v>2.0383321745926955E-2</v>
      </c>
      <c r="BU416" s="41">
        <f t="shared" si="397"/>
        <v>1.2722910404942178</v>
      </c>
      <c r="BV416" s="41">
        <f t="shared" si="398"/>
        <v>425.70732317604421</v>
      </c>
      <c r="BW416" s="41" t="e">
        <f t="shared" si="399"/>
        <v>#REF!</v>
      </c>
      <c r="BX416" s="41" t="e">
        <f t="shared" si="400"/>
        <v>#REF!</v>
      </c>
      <c r="BY416" s="41" t="e">
        <f t="shared" si="401"/>
        <v>#REF!</v>
      </c>
      <c r="BZ416" s="41" t="e">
        <f t="shared" si="401"/>
        <v>#REF!</v>
      </c>
      <c r="CA416" s="41">
        <f t="shared" si="402"/>
        <v>388.30445882237609</v>
      </c>
      <c r="CB416" s="41" t="e">
        <f t="shared" si="403"/>
        <v>#REF!</v>
      </c>
      <c r="CC416" s="41" t="e">
        <f t="shared" si="404"/>
        <v>#REF!</v>
      </c>
      <c r="CD416" s="41"/>
      <c r="CE416" s="41"/>
      <c r="CF416" s="41"/>
      <c r="CG416" s="41"/>
      <c r="CH416" s="42" t="e">
        <f t="shared" si="405"/>
        <v>#REF!</v>
      </c>
      <c r="CI416" s="89"/>
      <c r="CJ416" s="89"/>
      <c r="CK416" s="42" t="e">
        <f t="shared" si="406"/>
        <v>#REF!</v>
      </c>
      <c r="CM416" s="89" t="e">
        <f t="shared" si="392"/>
        <v>#REF!</v>
      </c>
      <c r="CN416" s="89">
        <f t="shared" si="393"/>
        <v>0</v>
      </c>
    </row>
    <row r="417" spans="1:92" ht="14.4" x14ac:dyDescent="0.3">
      <c r="D417" s="47"/>
      <c r="E417" s="32">
        <v>41444.568055555559</v>
      </c>
      <c r="F417" s="21">
        <f t="shared" si="373"/>
        <v>1561.0777777777839</v>
      </c>
      <c r="G417" s="21">
        <f t="shared" si="374"/>
        <v>35.103472222224809</v>
      </c>
      <c r="H417" s="1"/>
      <c r="I417" s="21">
        <v>1124</v>
      </c>
      <c r="J417" s="21">
        <v>9219.7122899999995</v>
      </c>
      <c r="K417" s="21">
        <v>7507.9292400000004</v>
      </c>
      <c r="L417" s="21">
        <v>59</v>
      </c>
      <c r="M417" s="51">
        <v>4.78</v>
      </c>
      <c r="N417" s="40"/>
      <c r="O417" s="40"/>
      <c r="P417" s="40"/>
      <c r="R417" s="22"/>
      <c r="S417" s="22"/>
      <c r="T417" s="22"/>
      <c r="U417" s="52">
        <f t="shared" si="375"/>
        <v>3.7855840483994554E-2</v>
      </c>
      <c r="V417" s="52">
        <f t="shared" si="376"/>
        <v>5.1323477828797017</v>
      </c>
      <c r="W417" s="52">
        <f t="shared" si="377"/>
        <v>3.1283644927345734E-2</v>
      </c>
      <c r="X417" s="247">
        <f>W417+V417+SUM($U$413:U417)</f>
        <v>5.2605931778656423</v>
      </c>
      <c r="Y417" s="104">
        <f>W417+V417+SUM($U$413:U417)-$X$413</f>
        <v>5.1065519908164978</v>
      </c>
      <c r="Z417" s="42"/>
      <c r="AA417" s="1">
        <f t="shared" si="411"/>
        <v>0.1326600710298704</v>
      </c>
      <c r="AB417" s="41">
        <f t="shared" si="378"/>
        <v>4.6486846985596263E-2</v>
      </c>
      <c r="AC417" s="48">
        <f t="shared" si="379"/>
        <v>6.3025061129066033</v>
      </c>
      <c r="AD417" s="48">
        <f t="shared" si="380"/>
        <v>1.1394196651823605</v>
      </c>
      <c r="AE417" s="48">
        <f t="shared" si="381"/>
        <v>1.1599791350128972</v>
      </c>
      <c r="AF417" s="48">
        <f t="shared" si="382"/>
        <v>1.1394196651823607</v>
      </c>
      <c r="AG417" s="238">
        <f t="shared" si="383"/>
        <v>2.0559436426402553E-2</v>
      </c>
      <c r="AH417" s="48">
        <f t="shared" si="384"/>
        <v>3.340413395977675E-8</v>
      </c>
      <c r="AI417" s="48">
        <f>AE417+AC417+SUM($AB$412:AB417)</f>
        <v>7.637953256790766</v>
      </c>
      <c r="AJ417" s="48">
        <f>AE417+AC417+SUM($AB$413:AB417)-$AI$413</f>
        <v>4.8306945698250168</v>
      </c>
      <c r="AK417" s="41">
        <f t="shared" si="412"/>
        <v>8.5708938908037519E-2</v>
      </c>
      <c r="AL417" s="89"/>
      <c r="AM417" s="92">
        <f>AM418</f>
        <v>355.08699999999999</v>
      </c>
      <c r="AN417"/>
      <c r="AO417"/>
      <c r="AP417"/>
      <c r="AQ417">
        <v>1872</v>
      </c>
      <c r="AR417" s="25">
        <v>394.70499999999998</v>
      </c>
      <c r="AS417" s="25">
        <v>5.2999999999997272E-2</v>
      </c>
      <c r="AV417" s="89">
        <f t="shared" si="385"/>
        <v>0</v>
      </c>
      <c r="AW417" s="86">
        <f t="shared" si="386"/>
        <v>1.739851345990379E-2</v>
      </c>
      <c r="AX417" s="86">
        <f t="shared" si="387"/>
        <v>1.1425806215529934</v>
      </c>
      <c r="AY417" s="86">
        <f t="shared" si="388"/>
        <v>0.11456157143974198</v>
      </c>
      <c r="AZ417" s="86">
        <f t="shared" si="389"/>
        <v>7.5233916853510241</v>
      </c>
      <c r="BA417" s="86">
        <f t="shared" si="407"/>
        <v>8.1543653442272351E-2</v>
      </c>
      <c r="BB417" s="86">
        <f t="shared" si="408"/>
        <v>4.749150916382745</v>
      </c>
      <c r="BC417" s="89"/>
      <c r="BD417" s="89"/>
      <c r="BE417" s="41"/>
      <c r="BF417" s="89"/>
      <c r="BG417" s="89"/>
      <c r="BH417" s="89"/>
      <c r="BI417" s="89"/>
      <c r="BJ417" s="41"/>
      <c r="BK417" s="89"/>
      <c r="BL417" s="89"/>
      <c r="BM417" s="89">
        <f t="shared" si="394"/>
        <v>0</v>
      </c>
      <c r="BN417" s="86">
        <f t="shared" si="395"/>
        <v>4.8272977677051092E-4</v>
      </c>
      <c r="BO417" s="86">
        <f t="shared" si="396"/>
        <v>3.0800915150575224E-2</v>
      </c>
      <c r="BP417" s="46">
        <f t="shared" si="390"/>
        <v>8.117484315939695E-2</v>
      </c>
      <c r="BQ417" s="46">
        <f t="shared" si="391"/>
        <v>5.179418334706245</v>
      </c>
      <c r="BR417" s="46">
        <f t="shared" si="409"/>
        <v>7.9019051906777271E-2</v>
      </c>
      <c r="BS417" s="46">
        <f t="shared" si="410"/>
        <v>5.0275329389097205</v>
      </c>
      <c r="BT417" s="41">
        <f t="shared" si="397"/>
        <v>2.0213040199847682E-2</v>
      </c>
      <c r="BU417" s="41">
        <f t="shared" si="397"/>
        <v>1.2580750400575798</v>
      </c>
      <c r="BV417" s="41">
        <f t="shared" si="398"/>
        <v>429.77264293777239</v>
      </c>
      <c r="BW417" s="41" t="e">
        <f t="shared" si="399"/>
        <v>#REF!</v>
      </c>
      <c r="BX417" s="41" t="e">
        <f t="shared" si="400"/>
        <v>#REF!</v>
      </c>
      <c r="BY417" s="41" t="e">
        <f t="shared" si="401"/>
        <v>#REF!</v>
      </c>
      <c r="BZ417" s="41" t="e">
        <f t="shared" si="401"/>
        <v>#REF!</v>
      </c>
      <c r="CA417" s="41">
        <f t="shared" si="402"/>
        <v>398.68133512055601</v>
      </c>
      <c r="CB417" s="41" t="e">
        <f t="shared" si="403"/>
        <v>#REF!</v>
      </c>
      <c r="CC417" s="41" t="e">
        <f t="shared" si="404"/>
        <v>#REF!</v>
      </c>
      <c r="CD417" s="41"/>
      <c r="CE417" s="41"/>
      <c r="CF417" s="41"/>
      <c r="CG417" s="41" t="e">
        <f t="shared" ref="CG417:CG428" si="413">CH417*13.49+CI417</f>
        <v>#REF!</v>
      </c>
      <c r="CH417" s="42" t="e">
        <f t="shared" si="405"/>
        <v>#REF!</v>
      </c>
      <c r="CI417" s="89"/>
      <c r="CJ417" s="89"/>
      <c r="CK417" s="42" t="e">
        <f t="shared" si="406"/>
        <v>#REF!</v>
      </c>
      <c r="CM417" s="89" t="e">
        <f t="shared" si="392"/>
        <v>#REF!</v>
      </c>
      <c r="CN417" s="89">
        <f t="shared" si="393"/>
        <v>0</v>
      </c>
    </row>
    <row r="418" spans="1:92" ht="14.4" x14ac:dyDescent="0.3">
      <c r="D418" s="47"/>
      <c r="E418" s="32">
        <v>41456.60833333333</v>
      </c>
      <c r="F418" s="21">
        <f t="shared" si="373"/>
        <v>1573.1180555555547</v>
      </c>
      <c r="G418" s="21">
        <f t="shared" si="374"/>
        <v>47.143749999995634</v>
      </c>
      <c r="H418" s="1"/>
      <c r="I418" s="21">
        <v>1112</v>
      </c>
      <c r="J418" s="21">
        <v>10401</v>
      </c>
      <c r="K418" s="21">
        <v>9285</v>
      </c>
      <c r="L418" s="21">
        <v>24</v>
      </c>
      <c r="M418" s="51">
        <v>4.78</v>
      </c>
      <c r="N418" s="40"/>
      <c r="O418" s="40"/>
      <c r="P418" s="40"/>
      <c r="R418" s="22"/>
      <c r="S418" s="22"/>
      <c r="T418" s="22"/>
      <c r="U418" s="52">
        <f t="shared" si="375"/>
        <v>4.6316219787309369E-2</v>
      </c>
      <c r="V418" s="52">
        <f t="shared" si="376"/>
        <v>6.2793731402495307</v>
      </c>
      <c r="W418" s="52">
        <f t="shared" si="377"/>
        <v>3.8275208149603827E-2</v>
      </c>
      <c r="X418" s="247">
        <f>W418+V418+SUM($U$413:U418)</f>
        <v>6.4609263182450389</v>
      </c>
      <c r="Y418" s="104">
        <f>W418+V418+SUM($U$413:U418)-$X$413</f>
        <v>6.3068851311958944</v>
      </c>
      <c r="Z418" s="42"/>
      <c r="AA418" s="1">
        <f t="shared" si="411"/>
        <v>0.10835811230481472</v>
      </c>
      <c r="AB418" s="41">
        <f t="shared" si="378"/>
        <v>5.1883145073538479E-2</v>
      </c>
      <c r="AC418" s="48">
        <f t="shared" si="379"/>
        <v>7.0341152430517351</v>
      </c>
      <c r="AD418" s="48">
        <f t="shared" si="380"/>
        <v>1.2716860708280788</v>
      </c>
      <c r="AE418" s="48">
        <f t="shared" si="381"/>
        <v>1.2946321303055752</v>
      </c>
      <c r="AF418" s="48">
        <f t="shared" si="382"/>
        <v>1.2716860708280788</v>
      </c>
      <c r="AG418" s="238">
        <f t="shared" si="383"/>
        <v>2.2946022195735129E-2</v>
      </c>
      <c r="AH418" s="48">
        <f t="shared" si="384"/>
        <v>3.7281761200711388E-8</v>
      </c>
      <c r="AI418" s="48">
        <f>AE418+AC418+SUM($AB$412:AB418)</f>
        <v>8.5560985273021135</v>
      </c>
      <c r="AJ418" s="48">
        <f>AE418+AC418+SUM($AB$413:AB418)-$AI$413</f>
        <v>5.7488398403363643</v>
      </c>
      <c r="AK418" s="41">
        <f t="shared" si="412"/>
        <v>6.8415040307258271E-2</v>
      </c>
      <c r="AL418" s="89"/>
      <c r="AM418" s="25">
        <v>355.08699999999999</v>
      </c>
      <c r="AN418" s="25">
        <v>9.4999999999998863E-2</v>
      </c>
      <c r="AQ418" s="25">
        <v>1940</v>
      </c>
      <c r="AR418" s="25">
        <v>415.49549999999999</v>
      </c>
      <c r="AS418" s="25">
        <v>1.9499999999993634E-2</v>
      </c>
      <c r="AV418" s="89">
        <f t="shared" si="385"/>
        <v>0</v>
      </c>
      <c r="AW418" s="86">
        <f t="shared" si="386"/>
        <v>1.9418172159187178E-2</v>
      </c>
      <c r="AX418" s="86">
        <f t="shared" si="387"/>
        <v>1.2752139581463879</v>
      </c>
      <c r="AY418" s="86">
        <f t="shared" si="388"/>
        <v>0.12833282159844511</v>
      </c>
      <c r="AZ418" s="86">
        <f t="shared" si="389"/>
        <v>8.4277657057036688</v>
      </c>
      <c r="BA418" s="86">
        <f t="shared" si="407"/>
        <v>9.5314903600975484E-2</v>
      </c>
      <c r="BB418" s="86">
        <f t="shared" si="408"/>
        <v>5.6535249367353897</v>
      </c>
      <c r="BC418" s="91">
        <f>BA418-BA415</f>
        <v>4.5743275413410001E-2</v>
      </c>
      <c r="BD418" s="91">
        <f>BB418-BB415</f>
        <v>2.3880369978435532</v>
      </c>
      <c r="BE418" s="41">
        <f t="shared" ref="BE418:BE428" si="414">1000*(((BC418)/((BD418))/0.0112372-1))</f>
        <v>704.62203134056756</v>
      </c>
      <c r="BF418" s="89">
        <f t="shared" ref="BF418:BF430" si="415">(BE418-$B$10)/($AM$408-$B$10)</f>
        <v>8.8011244962628382E-2</v>
      </c>
      <c r="BG418" s="89">
        <f t="shared" ref="BG418:BG428" si="416">1-BF418</f>
        <v>0.91198875503737165</v>
      </c>
      <c r="BH418" s="91">
        <f>BF418*($AJ418-$AJ415)</f>
        <v>0.21420003181483113</v>
      </c>
      <c r="BI418" s="91">
        <f>BG418*($AJ418-$AJ415)</f>
        <v>2.2195802414421308</v>
      </c>
      <c r="BJ418" s="41">
        <f t="shared" ref="BJ418:BJ425" si="417">1000*((BA418/BB418)/0.0112372-1)</f>
        <v>500.31824396425264</v>
      </c>
      <c r="BK418" s="89">
        <f t="shared" ref="BK418:BK438" si="418">(BJ418-$B$10)/($AM$408-$B$10)</f>
        <v>0.34808435669805404</v>
      </c>
      <c r="BL418" s="89">
        <f t="shared" ref="BL418:BL428" si="419">1-BK418</f>
        <v>0.65191564330194596</v>
      </c>
      <c r="BM418" s="89">
        <f t="shared" si="394"/>
        <v>0</v>
      </c>
      <c r="BN418" s="86">
        <f t="shared" si="395"/>
        <v>5.9928105877592446E-4</v>
      </c>
      <c r="BO418" s="86">
        <f t="shared" si="396"/>
        <v>3.7675927090827906E-2</v>
      </c>
      <c r="BP418" s="46">
        <f t="shared" si="390"/>
        <v>0.10115975723860823</v>
      </c>
      <c r="BQ418" s="46">
        <f t="shared" si="391"/>
        <v>6.3597665610064311</v>
      </c>
      <c r="BR418" s="46">
        <f t="shared" si="409"/>
        <v>9.9003965985988554E-2</v>
      </c>
      <c r="BS418" s="46">
        <f t="shared" si="410"/>
        <v>6.2078811652099066</v>
      </c>
      <c r="BT418" s="41">
        <f t="shared" si="397"/>
        <v>1.9984914079211283E-2</v>
      </c>
      <c r="BU418" s="41">
        <f t="shared" si="397"/>
        <v>1.1803482263001861</v>
      </c>
      <c r="BV418" s="41">
        <f t="shared" si="398"/>
        <v>506.72510028943373</v>
      </c>
      <c r="BW418" s="41" t="e">
        <f t="shared" si="399"/>
        <v>#REF!</v>
      </c>
      <c r="BX418" s="41" t="e">
        <f t="shared" si="400"/>
        <v>#REF!</v>
      </c>
      <c r="BY418" s="41" t="e">
        <f t="shared" si="401"/>
        <v>#REF!</v>
      </c>
      <c r="BZ418" s="41" t="e">
        <f t="shared" si="401"/>
        <v>#REF!</v>
      </c>
      <c r="CA418" s="41">
        <f t="shared" si="402"/>
        <v>419.22445815818412</v>
      </c>
      <c r="CB418" s="41" t="e">
        <f t="shared" si="403"/>
        <v>#REF!</v>
      </c>
      <c r="CC418" s="41" t="e">
        <f t="shared" si="404"/>
        <v>#REF!</v>
      </c>
      <c r="CD418" s="41" t="e">
        <f t="shared" ref="CD418:CD428" si="420">CK418+CJ418</f>
        <v>#REF!</v>
      </c>
      <c r="CE418" s="41" t="e">
        <f t="shared" ref="CE418:CE428" si="421">CH418+CI418</f>
        <v>#REF!</v>
      </c>
      <c r="CF418" s="41" t="e">
        <f t="shared" ref="CF418:CF428" si="422">CK418*13.49+CJ418</f>
        <v>#REF!</v>
      </c>
      <c r="CG418" s="41" t="e">
        <f t="shared" si="413"/>
        <v>#REF!</v>
      </c>
      <c r="CH418" s="42" t="e">
        <f t="shared" si="405"/>
        <v>#REF!</v>
      </c>
      <c r="CI418" s="89">
        <f t="shared" ref="CI418:CI429" si="423">BL418*$AJ418</f>
        <v>3.7477586227527371</v>
      </c>
      <c r="CJ418" s="89">
        <f t="shared" ref="CJ418:CJ429" si="424">BK418*$AJ418</f>
        <v>2.0010812175836272</v>
      </c>
      <c r="CK418" s="42" t="e">
        <f t="shared" si="406"/>
        <v>#REF!</v>
      </c>
      <c r="CM418" s="89" t="e">
        <f t="shared" si="392"/>
        <v>#REF!</v>
      </c>
      <c r="CN418" s="89">
        <f t="shared" si="393"/>
        <v>4.5486105634550182E-2</v>
      </c>
    </row>
    <row r="419" spans="1:92" ht="14.4" x14ac:dyDescent="0.3">
      <c r="D419" s="47"/>
      <c r="E419" s="32">
        <v>41467.5</v>
      </c>
      <c r="F419" s="21">
        <f t="shared" si="373"/>
        <v>1584.0097222222248</v>
      </c>
      <c r="G419" s="21">
        <f t="shared" si="374"/>
        <v>58.035416666665697</v>
      </c>
      <c r="H419" s="1"/>
      <c r="I419" s="21">
        <v>1129</v>
      </c>
      <c r="J419" s="21">
        <v>11459</v>
      </c>
      <c r="K419" s="21">
        <v>11124</v>
      </c>
      <c r="L419" s="21">
        <v>9</v>
      </c>
      <c r="M419" s="51">
        <v>4.78</v>
      </c>
      <c r="N419" s="40"/>
      <c r="O419" s="40"/>
      <c r="P419" s="40"/>
      <c r="R419" s="22"/>
      <c r="S419" s="22"/>
      <c r="T419" s="22"/>
      <c r="U419" s="52">
        <f t="shared" si="375"/>
        <v>5.6337987998351491E-2</v>
      </c>
      <c r="V419" s="52">
        <f t="shared" si="376"/>
        <v>7.6380855397331207</v>
      </c>
      <c r="W419" s="52">
        <f t="shared" si="377"/>
        <v>4.6557085774034272E-2</v>
      </c>
      <c r="X419" s="247">
        <f>W419+V419+SUM($U$413:U419)</f>
        <v>7.8842585833514098</v>
      </c>
      <c r="Y419" s="104">
        <f>W419+V419+SUM($U$413:U419)-$X$413</f>
        <v>7.7302173963022653</v>
      </c>
      <c r="Z419" s="42"/>
      <c r="AA419" s="1">
        <f t="shared" si="411"/>
        <v>0.10721521750426886</v>
      </c>
      <c r="AB419" s="41">
        <f t="shared" si="378"/>
        <v>5.8034610254684448E-2</v>
      </c>
      <c r="AC419" s="48">
        <f t="shared" si="379"/>
        <v>7.8681069938692758</v>
      </c>
      <c r="AD419" s="48">
        <f t="shared" si="380"/>
        <v>1.4224620612766032</v>
      </c>
      <c r="AE419" s="48">
        <f t="shared" si="381"/>
        <v>1.4481286937980091</v>
      </c>
      <c r="AF419" s="48">
        <f t="shared" si="382"/>
        <v>1.4224620612766032</v>
      </c>
      <c r="AG419" s="238">
        <f t="shared" si="383"/>
        <v>2.5666590819375824E-2</v>
      </c>
      <c r="AH419" s="48">
        <f t="shared" si="384"/>
        <v>4.1702030164609287E-8</v>
      </c>
      <c r="AI419" s="48">
        <f>AE419+AC419+SUM($AB$412:AB419)</f>
        <v>9.6016214518667731</v>
      </c>
      <c r="AJ419" s="48">
        <f>AE419+AC419+SUM($AB$413:AB419)-$AI$413</f>
        <v>6.7943627649010239</v>
      </c>
      <c r="AK419" s="41">
        <f t="shared" si="412"/>
        <v>7.2699231269279185E-2</v>
      </c>
      <c r="AL419" s="89"/>
      <c r="AM419" s="25">
        <v>387.98900000000003</v>
      </c>
      <c r="AN419" s="25">
        <v>0.1839999999999975</v>
      </c>
      <c r="AQ419" s="25">
        <v>2013</v>
      </c>
      <c r="AR419" s="25">
        <v>429.142</v>
      </c>
      <c r="AS419" s="25">
        <v>8.6000000000012733E-2</v>
      </c>
      <c r="AV419" s="89">
        <f t="shared" si="385"/>
        <v>0</v>
      </c>
      <c r="AW419" s="86">
        <f t="shared" si="386"/>
        <v>2.2239746741900129E-2</v>
      </c>
      <c r="AX419" s="86">
        <f t="shared" si="387"/>
        <v>1.4258889470561089</v>
      </c>
      <c r="AY419" s="86">
        <f t="shared" si="388"/>
        <v>0.1474576329546147</v>
      </c>
      <c r="AZ419" s="86">
        <f t="shared" si="389"/>
        <v>9.4541638189121588</v>
      </c>
      <c r="BA419" s="86">
        <f t="shared" si="407"/>
        <v>0.11443971495714507</v>
      </c>
      <c r="BB419" s="86">
        <f t="shared" si="408"/>
        <v>6.6799230499438798</v>
      </c>
      <c r="BC419" s="89">
        <f t="shared" ref="BC419:BD428" si="425">BA419-BA418</f>
        <v>1.9124811356169585E-2</v>
      </c>
      <c r="BD419" s="89">
        <f t="shared" si="425"/>
        <v>1.0263981132084901</v>
      </c>
      <c r="BE419" s="41">
        <f t="shared" si="414"/>
        <v>658.14766814316522</v>
      </c>
      <c r="BF419" s="89">
        <f t="shared" si="415"/>
        <v>0.14717183326052302</v>
      </c>
      <c r="BG419" s="89">
        <f t="shared" si="416"/>
        <v>0.85282816673947703</v>
      </c>
      <c r="BH419" s="89">
        <f t="shared" ref="BH419:BI428" si="426">BF419*($AJ419-$AJ418)</f>
        <v>0.15387152552408448</v>
      </c>
      <c r="BI419" s="89">
        <f t="shared" si="426"/>
        <v>0.89165139904057511</v>
      </c>
      <c r="BJ419" s="41">
        <f t="shared" si="417"/>
        <v>524.56939505908156</v>
      </c>
      <c r="BK419" s="89">
        <f t="shared" si="418"/>
        <v>0.31721330722122326</v>
      </c>
      <c r="BL419" s="89">
        <f t="shared" si="419"/>
        <v>0.68278669277877668</v>
      </c>
      <c r="BM419" s="89">
        <f t="shared" si="394"/>
        <v>0</v>
      </c>
      <c r="BN419" s="86">
        <f t="shared" si="395"/>
        <v>7.3586833786604057E-4</v>
      </c>
      <c r="BO419" s="86">
        <f t="shared" si="396"/>
        <v>4.5821217436168231E-2</v>
      </c>
      <c r="BP419" s="46">
        <f t="shared" si="390"/>
        <v>0.12461639646424394</v>
      </c>
      <c r="BQ419" s="46">
        <f t="shared" si="391"/>
        <v>7.7596421868871657</v>
      </c>
      <c r="BR419" s="46">
        <f t="shared" si="409"/>
        <v>0.12246060521162426</v>
      </c>
      <c r="BS419" s="46">
        <f t="shared" si="410"/>
        <v>7.6077567910906412</v>
      </c>
      <c r="BT419" s="41">
        <f t="shared" si="397"/>
        <v>2.3456639225635706E-2</v>
      </c>
      <c r="BU419" s="41">
        <f t="shared" si="397"/>
        <v>1.3998756258807346</v>
      </c>
      <c r="BV419" s="41">
        <f t="shared" si="398"/>
        <v>491.13933231312899</v>
      </c>
      <c r="BW419" s="41" t="e">
        <f t="shared" si="399"/>
        <v>#REF!</v>
      </c>
      <c r="BX419" s="41" t="e">
        <f t="shared" si="400"/>
        <v>#REF!</v>
      </c>
      <c r="BY419" s="41" t="e">
        <f t="shared" si="401"/>
        <v>#REF!</v>
      </c>
      <c r="BZ419" s="41" t="e">
        <f t="shared" si="401"/>
        <v>#REF!</v>
      </c>
      <c r="CA419" s="41">
        <f t="shared" si="402"/>
        <v>432.45725229609366</v>
      </c>
      <c r="CB419" s="41" t="e">
        <f t="shared" si="403"/>
        <v>#REF!</v>
      </c>
      <c r="CC419" s="41" t="e">
        <f t="shared" si="404"/>
        <v>#REF!</v>
      </c>
      <c r="CD419" s="41" t="e">
        <f t="shared" si="420"/>
        <v>#REF!</v>
      </c>
      <c r="CE419" s="41" t="e">
        <f t="shared" si="421"/>
        <v>#REF!</v>
      </c>
      <c r="CF419" s="41" t="e">
        <f t="shared" si="422"/>
        <v>#REF!</v>
      </c>
      <c r="CG419" s="41" t="e">
        <f t="shared" si="413"/>
        <v>#REF!</v>
      </c>
      <c r="CH419" s="42" t="e">
        <f t="shared" si="405"/>
        <v>#REF!</v>
      </c>
      <c r="CI419" s="89">
        <f t="shared" si="423"/>
        <v>4.6391004817860351</v>
      </c>
      <c r="CJ419" s="89">
        <f t="shared" si="424"/>
        <v>2.1552622831149884</v>
      </c>
      <c r="CK419" s="42" t="e">
        <f t="shared" si="406"/>
        <v>#REF!</v>
      </c>
      <c r="CM419" s="89" t="e">
        <f t="shared" si="392"/>
        <v>#REF!</v>
      </c>
      <c r="CN419" s="89">
        <f t="shared" si="393"/>
        <v>5.6304216947894448E-2</v>
      </c>
    </row>
    <row r="420" spans="1:92" ht="14.4" x14ac:dyDescent="0.3">
      <c r="D420" s="47"/>
      <c r="E420" s="32">
        <v>41507.445138888892</v>
      </c>
      <c r="F420" s="21">
        <f t="shared" si="373"/>
        <v>1623.9548611111168</v>
      </c>
      <c r="G420" s="21">
        <f t="shared" si="374"/>
        <v>97.980555555557657</v>
      </c>
      <c r="H420" s="1"/>
      <c r="I420" s="21">
        <v>1101</v>
      </c>
      <c r="J420" s="21">
        <v>12874</v>
      </c>
      <c r="K420" s="21">
        <v>14034</v>
      </c>
      <c r="L420" s="21">
        <v>8</v>
      </c>
      <c r="M420" s="51">
        <v>4.78</v>
      </c>
      <c r="N420" s="40"/>
      <c r="O420" s="40"/>
      <c r="P420" s="40"/>
      <c r="R420" s="22"/>
      <c r="S420" s="22"/>
      <c r="T420" s="22"/>
      <c r="U420" s="52">
        <f t="shared" si="375"/>
        <v>6.9313080699231061E-2</v>
      </c>
      <c r="V420" s="52">
        <f t="shared" si="376"/>
        <v>9.3971981998832295</v>
      </c>
      <c r="W420" s="52">
        <f t="shared" si="377"/>
        <v>5.7279557861936524E-2</v>
      </c>
      <c r="X420" s="247">
        <f>W420+V420+SUM($U$413:U420)</f>
        <v>9.7234067962886535</v>
      </c>
      <c r="Y420" s="104">
        <f>W420+V420+SUM($U$413:U420)-$X$413</f>
        <v>9.5693656092395099</v>
      </c>
      <c r="Z420" s="42"/>
      <c r="AA420" s="1">
        <f t="shared" si="411"/>
        <v>6.8368131004147445E-2</v>
      </c>
      <c r="AB420" s="41">
        <f t="shared" si="378"/>
        <v>6.3583910568754509E-2</v>
      </c>
      <c r="AC420" s="48">
        <f t="shared" si="379"/>
        <v>8.6204595714191754</v>
      </c>
      <c r="AD420" s="48">
        <f t="shared" si="380"/>
        <v>1.5584786404998239</v>
      </c>
      <c r="AE420" s="48">
        <f t="shared" si="381"/>
        <v>1.5865995300807174</v>
      </c>
      <c r="AF420" s="48">
        <f t="shared" si="382"/>
        <v>1.5584786404998241</v>
      </c>
      <c r="AG420" s="238">
        <f t="shared" si="383"/>
        <v>2.8120843891292917E-2</v>
      </c>
      <c r="AH420" s="48">
        <f t="shared" si="384"/>
        <v>4.5689600479534368E-8</v>
      </c>
      <c r="AI420" s="48">
        <f>AE420+AC420+SUM($AB$412:AB420)</f>
        <v>10.556028776268134</v>
      </c>
      <c r="AJ420" s="48">
        <f>AE420+AC420+SUM($AB$413:AB420)-$AI$413</f>
        <v>7.7487700893023845</v>
      </c>
      <c r="AK420" s="41">
        <f t="shared" si="412"/>
        <v>4.3791024402036305E-2</v>
      </c>
      <c r="AL420" s="89"/>
      <c r="AM420" s="25">
        <v>450.57666666666665</v>
      </c>
      <c r="AN420" s="25">
        <v>0.57380039115436088</v>
      </c>
      <c r="AQ420" s="25">
        <v>2299</v>
      </c>
      <c r="AR420" s="25">
        <v>454.83566666666667</v>
      </c>
      <c r="AS420" s="25">
        <v>0.22813787254397316</v>
      </c>
      <c r="AV420" s="89">
        <f t="shared" si="385"/>
        <v>0</v>
      </c>
      <c r="AW420" s="86">
        <f t="shared" si="386"/>
        <v>2.5447435018648368E-2</v>
      </c>
      <c r="AX420" s="86">
        <f t="shared" si="387"/>
        <v>1.5611520950620692</v>
      </c>
      <c r="AY420" s="86">
        <f t="shared" si="388"/>
        <v>0.16930791371493695</v>
      </c>
      <c r="AZ420" s="86">
        <f t="shared" si="389"/>
        <v>10.386720862553197</v>
      </c>
      <c r="BA420" s="86">
        <f t="shared" si="407"/>
        <v>0.1362899957174673</v>
      </c>
      <c r="BB420" s="86">
        <f t="shared" si="408"/>
        <v>7.6124800935849182</v>
      </c>
      <c r="BC420" s="89">
        <f t="shared" si="425"/>
        <v>2.1850280760322235E-2</v>
      </c>
      <c r="BD420" s="89">
        <f t="shared" si="425"/>
        <v>0.93255704364103842</v>
      </c>
      <c r="BE420" s="41">
        <f t="shared" si="414"/>
        <v>1085.083754190098</v>
      </c>
      <c r="BF420" s="89">
        <f t="shared" si="415"/>
        <v>-0.39630608183975075</v>
      </c>
      <c r="BG420" s="89">
        <f t="shared" si="416"/>
        <v>1.3963060818397508</v>
      </c>
      <c r="BH420" s="89">
        <f t="shared" si="426"/>
        <v>-0.37823742721266318</v>
      </c>
      <c r="BI420" s="89">
        <f t="shared" si="426"/>
        <v>1.3326447516140238</v>
      </c>
      <c r="BJ420" s="41">
        <f t="shared" si="417"/>
        <v>593.23448281544415</v>
      </c>
      <c r="BK420" s="89">
        <f t="shared" si="418"/>
        <v>0.22980453585326976</v>
      </c>
      <c r="BL420" s="89">
        <f t="shared" si="419"/>
        <v>0.77019546414673024</v>
      </c>
      <c r="BM420" s="89">
        <f t="shared" si="394"/>
        <v>0</v>
      </c>
      <c r="BN420" s="86">
        <f t="shared" si="395"/>
        <v>9.2135956954213151E-4</v>
      </c>
      <c r="BO420" s="86">
        <f t="shared" si="396"/>
        <v>5.6358198292394392E-2</v>
      </c>
      <c r="BP420" s="46">
        <f t="shared" si="390"/>
        <v>0.15640403373757239</v>
      </c>
      <c r="BQ420" s="46">
        <f t="shared" si="391"/>
        <v>9.5670027625510823</v>
      </c>
      <c r="BR420" s="46">
        <f t="shared" si="409"/>
        <v>0.1542482424849527</v>
      </c>
      <c r="BS420" s="46">
        <f t="shared" si="410"/>
        <v>9.4151173667545578</v>
      </c>
      <c r="BT420" s="41">
        <f t="shared" si="397"/>
        <v>3.1787637273328437E-2</v>
      </c>
      <c r="BU420" s="41">
        <f t="shared" si="397"/>
        <v>1.8073605756639166</v>
      </c>
      <c r="BV420" s="41">
        <f t="shared" si="398"/>
        <v>565.14772198481467</v>
      </c>
      <c r="BW420" s="41" t="e">
        <f t="shared" si="399"/>
        <v>#REF!</v>
      </c>
      <c r="BX420" s="41" t="e">
        <f t="shared" si="400"/>
        <v>#REF!</v>
      </c>
      <c r="BY420" s="41" t="e">
        <f t="shared" si="401"/>
        <v>#REF!</v>
      </c>
      <c r="BZ420" s="41" t="e">
        <f t="shared" si="401"/>
        <v>#REF!</v>
      </c>
      <c r="CA420" s="41">
        <f t="shared" si="402"/>
        <v>457.92900313464855</v>
      </c>
      <c r="CB420" s="41" t="e">
        <f t="shared" si="403"/>
        <v>#REF!</v>
      </c>
      <c r="CC420" s="41" t="e">
        <f t="shared" si="404"/>
        <v>#REF!</v>
      </c>
      <c r="CD420" s="41" t="e">
        <f t="shared" si="420"/>
        <v>#REF!</v>
      </c>
      <c r="CE420" s="41" t="e">
        <f t="shared" si="421"/>
        <v>#REF!</v>
      </c>
      <c r="CF420" s="41" t="e">
        <f t="shared" si="422"/>
        <v>#REF!</v>
      </c>
      <c r="CG420" s="41" t="e">
        <f t="shared" si="413"/>
        <v>#REF!</v>
      </c>
      <c r="CH420" s="42" t="e">
        <f t="shared" si="405"/>
        <v>#REF!</v>
      </c>
      <c r="CI420" s="89">
        <f t="shared" si="423"/>
        <v>5.9680675754965504</v>
      </c>
      <c r="CJ420" s="89">
        <f t="shared" si="424"/>
        <v>1.7807025138058341</v>
      </c>
      <c r="CK420" s="42" t="e">
        <f t="shared" si="406"/>
        <v>#REF!</v>
      </c>
      <c r="CM420" s="89" t="e">
        <f t="shared" si="392"/>
        <v>#REF!</v>
      </c>
      <c r="CN420" s="89">
        <f t="shared" si="393"/>
        <v>7.243373426589006E-2</v>
      </c>
    </row>
    <row r="421" spans="1:92" ht="14.4" x14ac:dyDescent="0.3">
      <c r="D421" s="47"/>
      <c r="E421" s="32">
        <v>41547.480555555558</v>
      </c>
      <c r="F421" s="21">
        <f t="shared" si="373"/>
        <v>1663.9902777777825</v>
      </c>
      <c r="G421" s="21">
        <f t="shared" si="374"/>
        <v>138.01597222222335</v>
      </c>
      <c r="H421" s="1"/>
      <c r="I421" s="21">
        <v>1089</v>
      </c>
      <c r="J421" s="21">
        <v>14541</v>
      </c>
      <c r="K421" s="21">
        <v>16803</v>
      </c>
      <c r="L421" s="21">
        <v>9</v>
      </c>
      <c r="M421" s="51">
        <v>4.78</v>
      </c>
      <c r="N421" s="40"/>
      <c r="O421" s="40"/>
      <c r="P421" s="40"/>
      <c r="R421" s="22"/>
      <c r="S421" s="22"/>
      <c r="T421" s="22"/>
      <c r="U421" s="52">
        <f t="shared" si="375"/>
        <v>8.2084492600700776E-2</v>
      </c>
      <c r="V421" s="52">
        <f t="shared" si="376"/>
        <v>11.128696608549259</v>
      </c>
      <c r="W421" s="52">
        <f t="shared" si="377"/>
        <v>6.7833710405858519E-2</v>
      </c>
      <c r="X421" s="247">
        <f>W421+V421+SUM($U$413:U421)</f>
        <v>11.547543850099306</v>
      </c>
      <c r="Y421" s="104">
        <f>W421+V421+SUM($U$413:U421)-$X$413</f>
        <v>11.393502663050162</v>
      </c>
      <c r="Z421" s="42"/>
      <c r="AA421" s="1">
        <f t="shared" si="411"/>
        <v>5.2688743233074001E-2</v>
      </c>
      <c r="AB421" s="41">
        <f t="shared" si="378"/>
        <v>7.1034375225066351E-2</v>
      </c>
      <c r="AC421" s="48">
        <f t="shared" si="379"/>
        <v>9.6305646244667482</v>
      </c>
      <c r="AD421" s="48">
        <f t="shared" si="380"/>
        <v>1.7410938638290854</v>
      </c>
      <c r="AE421" s="48">
        <f t="shared" si="381"/>
        <v>1.7725098274633422</v>
      </c>
      <c r="AF421" s="48">
        <f t="shared" si="382"/>
        <v>1.7410938638290852</v>
      </c>
      <c r="AG421" s="238">
        <f t="shared" si="383"/>
        <v>3.1415912590963248E-2</v>
      </c>
      <c r="AH421" s="48">
        <f t="shared" si="384"/>
        <v>5.1043293740751587E-8</v>
      </c>
      <c r="AI421" s="48">
        <f>AE421+AC421+SUM($AB$412:AB421)</f>
        <v>11.823078501923398</v>
      </c>
      <c r="AJ421" s="48">
        <f>AE421+AC421+SUM($AB$413:AB421)-$AI$413</f>
        <v>9.0158198149576485</v>
      </c>
      <c r="AK421" s="41">
        <f t="shared" si="412"/>
        <v>3.290795369174624E-2</v>
      </c>
      <c r="AL421" s="89"/>
      <c r="AM421" s="25">
        <v>457.40750000000003</v>
      </c>
      <c r="AN421" s="25">
        <v>5.6499999999999773E-2</v>
      </c>
      <c r="AQ421" s="25">
        <v>1998</v>
      </c>
      <c r="AR421" s="25">
        <v>449.46550000000002</v>
      </c>
      <c r="AS421" s="25">
        <v>0.15350000000000819</v>
      </c>
      <c r="AV421" s="89">
        <f t="shared" si="385"/>
        <v>0</v>
      </c>
      <c r="AW421" s="86">
        <f t="shared" si="386"/>
        <v>2.8560963683831084E-2</v>
      </c>
      <c r="AX421" s="86">
        <f t="shared" si="387"/>
        <v>1.7439488637795111</v>
      </c>
      <c r="AY421" s="86">
        <f t="shared" si="388"/>
        <v>0.19050868463041104</v>
      </c>
      <c r="AZ421" s="86">
        <f t="shared" si="389"/>
        <v>11.632569817292987</v>
      </c>
      <c r="BA421" s="86">
        <f t="shared" si="407"/>
        <v>0.15749076663294143</v>
      </c>
      <c r="BB421" s="86">
        <f t="shared" si="408"/>
        <v>8.858329048324709</v>
      </c>
      <c r="BC421" s="89">
        <f t="shared" si="425"/>
        <v>2.1200770915474121E-2</v>
      </c>
      <c r="BD421" s="89">
        <f t="shared" si="425"/>
        <v>1.2458489547397908</v>
      </c>
      <c r="BE421" s="41">
        <f t="shared" si="414"/>
        <v>514.35658585990859</v>
      </c>
      <c r="BF421" s="89">
        <f t="shared" si="415"/>
        <v>0.33021393291739193</v>
      </c>
      <c r="BG421" s="89">
        <f t="shared" si="416"/>
        <v>0.66978606708260813</v>
      </c>
      <c r="BH421" s="89">
        <f t="shared" si="426"/>
        <v>0.41839747311052716</v>
      </c>
      <c r="BI421" s="89">
        <f t="shared" si="426"/>
        <v>0.84865225254473686</v>
      </c>
      <c r="BJ421" s="41">
        <f t="shared" si="417"/>
        <v>582.14097466757141</v>
      </c>
      <c r="BK421" s="89">
        <f t="shared" si="418"/>
        <v>0.24392626712967211</v>
      </c>
      <c r="BL421" s="89">
        <f t="shared" si="419"/>
        <v>0.75607373287032786</v>
      </c>
      <c r="BM421" s="89">
        <f t="shared" si="394"/>
        <v>0</v>
      </c>
      <c r="BN421" s="86">
        <f t="shared" si="395"/>
        <v>1.0871633345100457E-3</v>
      </c>
      <c r="BO421" s="86">
        <f t="shared" si="396"/>
        <v>6.6746547071348472E-2</v>
      </c>
      <c r="BP421" s="46">
        <f t="shared" si="390"/>
        <v>0.1850712013593567</v>
      </c>
      <c r="BQ421" s="46">
        <f t="shared" si="391"/>
        <v>11.362472648739949</v>
      </c>
      <c r="BR421" s="46">
        <f t="shared" si="409"/>
        <v>0.18291541010673701</v>
      </c>
      <c r="BS421" s="46">
        <f t="shared" si="410"/>
        <v>11.210587252943425</v>
      </c>
      <c r="BT421" s="41">
        <f t="shared" si="397"/>
        <v>2.8667167621784312E-2</v>
      </c>
      <c r="BU421" s="41">
        <f t="shared" si="397"/>
        <v>1.7954698861888669</v>
      </c>
      <c r="BV421" s="41">
        <f t="shared" si="398"/>
        <v>420.85104106055638</v>
      </c>
      <c r="BW421" s="41" t="e">
        <f t="shared" si="399"/>
        <v>#REF!</v>
      </c>
      <c r="BX421" s="41" t="e">
        <f t="shared" si="400"/>
        <v>#REF!</v>
      </c>
      <c r="BY421" s="41" t="e">
        <f t="shared" si="401"/>
        <v>#REF!</v>
      </c>
      <c r="BZ421" s="41" t="e">
        <f t="shared" si="401"/>
        <v>#REF!</v>
      </c>
      <c r="CA421" s="41">
        <f t="shared" si="402"/>
        <v>451.99065549565165</v>
      </c>
      <c r="CB421" s="41" t="e">
        <f t="shared" si="403"/>
        <v>#REF!</v>
      </c>
      <c r="CC421" s="41" t="e">
        <f t="shared" si="404"/>
        <v>#REF!</v>
      </c>
      <c r="CD421" s="41" t="e">
        <f t="shared" si="420"/>
        <v>#REF!</v>
      </c>
      <c r="CE421" s="41" t="e">
        <f t="shared" si="421"/>
        <v>#REF!</v>
      </c>
      <c r="CF421" s="41" t="e">
        <f t="shared" si="422"/>
        <v>#REF!</v>
      </c>
      <c r="CG421" s="41" t="e">
        <f t="shared" si="413"/>
        <v>#REF!</v>
      </c>
      <c r="CH421" s="42" t="e">
        <f t="shared" si="405"/>
        <v>#REF!</v>
      </c>
      <c r="CI421" s="89">
        <f t="shared" si="423"/>
        <v>6.8166245423812981</v>
      </c>
      <c r="CJ421" s="89">
        <f t="shared" si="424"/>
        <v>2.1991952725763504</v>
      </c>
      <c r="CK421" s="42" t="e">
        <f t="shared" si="406"/>
        <v>#REF!</v>
      </c>
      <c r="CM421" s="89" t="e">
        <f t="shared" si="392"/>
        <v>#REF!</v>
      </c>
      <c r="CN421" s="89">
        <f t="shared" si="393"/>
        <v>8.2732570375111836E-2</v>
      </c>
    </row>
    <row r="422" spans="1:92" ht="14.4" x14ac:dyDescent="0.3">
      <c r="D422" s="47"/>
      <c r="E422" s="32">
        <v>41582.493750000001</v>
      </c>
      <c r="F422" s="21">
        <f t="shared" si="373"/>
        <v>1699.0034722222263</v>
      </c>
      <c r="G422" s="21">
        <f t="shared" si="374"/>
        <v>173.02916666666715</v>
      </c>
      <c r="H422" s="1"/>
      <c r="I422" s="21">
        <v>1087</v>
      </c>
      <c r="J422" s="21">
        <v>16049</v>
      </c>
      <c r="K422" s="21">
        <v>19179</v>
      </c>
      <c r="L422" s="21">
        <v>14</v>
      </c>
      <c r="M422" s="51">
        <v>4.78</v>
      </c>
      <c r="N422" s="40"/>
      <c r="O422" s="40"/>
      <c r="P422" s="40"/>
      <c r="R422" s="22"/>
      <c r="S422" s="22"/>
      <c r="T422" s="22"/>
      <c r="U422" s="52">
        <f t="shared" si="375"/>
        <v>9.3519443550165685E-2</v>
      </c>
      <c r="V422" s="52">
        <f t="shared" si="376"/>
        <v>12.67900283349327</v>
      </c>
      <c r="W422" s="52">
        <f t="shared" si="377"/>
        <v>7.7283426504908589E-2</v>
      </c>
      <c r="X422" s="247">
        <f>W422+V422+SUM($U$413:U422)</f>
        <v>13.200819234692531</v>
      </c>
      <c r="Y422" s="104">
        <f>W422+V422+SUM($U$413:U422)-$X$413</f>
        <v>13.046778047643388</v>
      </c>
      <c r="Z422" s="42"/>
      <c r="AA422" s="1">
        <f t="shared" si="411"/>
        <v>4.6154055999293349E-2</v>
      </c>
      <c r="AB422" s="41">
        <f t="shared" si="378"/>
        <v>7.8257132777340269E-2</v>
      </c>
      <c r="AC422" s="48">
        <f t="shared" si="379"/>
        <v>10.609798032990952</v>
      </c>
      <c r="AD422" s="48">
        <f t="shared" si="380"/>
        <v>1.9181278535607451</v>
      </c>
      <c r="AE422" s="48">
        <f t="shared" si="381"/>
        <v>1.952738184540141</v>
      </c>
      <c r="AF422" s="48">
        <f t="shared" si="382"/>
        <v>1.9181278535607451</v>
      </c>
      <c r="AG422" s="238">
        <f t="shared" si="383"/>
        <v>3.4610274746032725E-2</v>
      </c>
      <c r="AH422" s="48">
        <f t="shared" si="384"/>
        <v>5.6233363114781261E-8</v>
      </c>
      <c r="AI422" s="48">
        <f>AE422+AC422+SUM($AB$412:AB422)</f>
        <v>13.060797400301743</v>
      </c>
      <c r="AJ422" s="48">
        <f>AE422+AC422+SUM($AB$413:AB422)-$AI$413</f>
        <v>10.253538713335994</v>
      </c>
      <c r="AK422" s="41">
        <f t="shared" si="412"/>
        <v>3.0178930075424815E-2</v>
      </c>
      <c r="AL422" s="89"/>
      <c r="AM422" s="25">
        <v>447.87866666666667</v>
      </c>
      <c r="AN422" s="25">
        <v>0.54449385263339944</v>
      </c>
      <c r="AQ422" s="25">
        <v>1746</v>
      </c>
      <c r="AR422" s="25">
        <v>439.20700000000005</v>
      </c>
      <c r="AS422" s="25">
        <v>0.25861683368774685</v>
      </c>
      <c r="AV422" s="89">
        <f t="shared" si="385"/>
        <v>0</v>
      </c>
      <c r="AW422" s="86">
        <f t="shared" si="386"/>
        <v>3.1262603980331184E-2</v>
      </c>
      <c r="AX422" s="86">
        <f t="shared" si="387"/>
        <v>1.9214755805598098</v>
      </c>
      <c r="AY422" s="86">
        <f t="shared" si="388"/>
        <v>0.20909845468563326</v>
      </c>
      <c r="AZ422" s="86">
        <f t="shared" si="389"/>
        <v>12.851698945616109</v>
      </c>
      <c r="BA422" s="86">
        <f t="shared" si="407"/>
        <v>0.17608053668816365</v>
      </c>
      <c r="BB422" s="86">
        <f t="shared" si="408"/>
        <v>10.077458176647831</v>
      </c>
      <c r="BC422" s="89">
        <f t="shared" si="425"/>
        <v>1.8589770055222221E-2</v>
      </c>
      <c r="BD422" s="89">
        <f t="shared" si="425"/>
        <v>1.2191291283231216</v>
      </c>
      <c r="BE422" s="41">
        <f t="shared" si="414"/>
        <v>356.95735533698871</v>
      </c>
      <c r="BF422" s="89">
        <f t="shared" si="415"/>
        <v>0.53057883164272523</v>
      </c>
      <c r="BG422" s="89">
        <f t="shared" si="416"/>
        <v>0.46942116835727477</v>
      </c>
      <c r="BH422" s="89">
        <f t="shared" si="426"/>
        <v>0.65670744700370332</v>
      </c>
      <c r="BI422" s="89">
        <f t="shared" si="426"/>
        <v>0.58101145137464183</v>
      </c>
      <c r="BJ422" s="41">
        <f t="shared" si="417"/>
        <v>554.89919358200996</v>
      </c>
      <c r="BK422" s="89">
        <f t="shared" si="418"/>
        <v>0.27860430647060397</v>
      </c>
      <c r="BL422" s="89">
        <f t="shared" si="419"/>
        <v>0.72139569352939603</v>
      </c>
      <c r="BM422" s="89">
        <f t="shared" si="394"/>
        <v>0</v>
      </c>
      <c r="BN422" s="86">
        <f t="shared" si="395"/>
        <v>1.2299861962076716E-3</v>
      </c>
      <c r="BO422" s="86">
        <f t="shared" si="396"/>
        <v>7.6053440308700926E-2</v>
      </c>
      <c r="BP422" s="46">
        <f t="shared" si="390"/>
        <v>0.21009453348025744</v>
      </c>
      <c r="BQ422" s="46">
        <f t="shared" si="391"/>
        <v>12.990724701212274</v>
      </c>
      <c r="BR422" s="46">
        <f t="shared" si="409"/>
        <v>0.20793874222763775</v>
      </c>
      <c r="BS422" s="46">
        <f t="shared" si="410"/>
        <v>12.83883930541575</v>
      </c>
      <c r="BT422" s="41">
        <f t="shared" si="397"/>
        <v>2.5023332120900743E-2</v>
      </c>
      <c r="BU422" s="41">
        <f t="shared" si="397"/>
        <v>1.628252052472325</v>
      </c>
      <c r="BV422" s="41">
        <f t="shared" si="398"/>
        <v>367.61984892587304</v>
      </c>
      <c r="BW422" s="41" t="e">
        <f t="shared" si="399"/>
        <v>#REF!</v>
      </c>
      <c r="BX422" s="41" t="e">
        <f t="shared" si="400"/>
        <v>#REF!</v>
      </c>
      <c r="BY422" s="41" t="e">
        <f t="shared" si="401"/>
        <v>#REF!</v>
      </c>
      <c r="BZ422" s="41" t="e">
        <f t="shared" si="401"/>
        <v>#REF!</v>
      </c>
      <c r="CA422" s="41">
        <f t="shared" si="402"/>
        <v>441.29054969184756</v>
      </c>
      <c r="CB422" s="41" t="e">
        <f t="shared" si="403"/>
        <v>#REF!</v>
      </c>
      <c r="CC422" s="41" t="e">
        <f t="shared" si="404"/>
        <v>#REF!</v>
      </c>
      <c r="CD422" s="41" t="e">
        <f t="shared" si="420"/>
        <v>#REF!</v>
      </c>
      <c r="CE422" s="41" t="e">
        <f t="shared" si="421"/>
        <v>#REF!</v>
      </c>
      <c r="CF422" s="41" t="e">
        <f t="shared" si="422"/>
        <v>#REF!</v>
      </c>
      <c r="CG422" s="41" t="e">
        <f t="shared" si="413"/>
        <v>#REF!</v>
      </c>
      <c r="CH422" s="42" t="e">
        <f t="shared" si="405"/>
        <v>#REF!</v>
      </c>
      <c r="CI422" s="89">
        <f t="shared" si="423"/>
        <v>7.3968586712375304</v>
      </c>
      <c r="CJ422" s="89">
        <f t="shared" si="424"/>
        <v>2.8566800420984633</v>
      </c>
      <c r="CK422" s="42" t="e">
        <f t="shared" si="406"/>
        <v>#REF!</v>
      </c>
      <c r="CM422" s="89" t="e">
        <f t="shared" si="392"/>
        <v>#REF!</v>
      </c>
      <c r="CN422" s="89">
        <f t="shared" si="393"/>
        <v>8.9774803756337535E-2</v>
      </c>
    </row>
    <row r="423" spans="1:92" ht="14.4" x14ac:dyDescent="0.3">
      <c r="D423" s="47"/>
      <c r="E423" s="32">
        <v>41612.65</v>
      </c>
      <c r="F423" s="21">
        <f t="shared" si="373"/>
        <v>1729.1597222222263</v>
      </c>
      <c r="G423" s="21">
        <f t="shared" si="374"/>
        <v>203.18541666666715</v>
      </c>
      <c r="H423" s="1"/>
      <c r="I423" s="21">
        <v>1078</v>
      </c>
      <c r="J423" s="21">
        <v>17932</v>
      </c>
      <c r="K423" s="21">
        <v>20994</v>
      </c>
      <c r="L423" s="21">
        <v>31</v>
      </c>
      <c r="M423" s="51">
        <v>4.78</v>
      </c>
      <c r="N423" s="40"/>
      <c r="O423" s="40"/>
      <c r="P423" s="40"/>
      <c r="R423" s="22"/>
      <c r="S423" s="22"/>
      <c r="T423" s="22"/>
      <c r="U423" s="52">
        <f t="shared" si="375"/>
        <v>0.10152204668273701</v>
      </c>
      <c r="V423" s="52">
        <f t="shared" si="376"/>
        <v>13.763964676094121</v>
      </c>
      <c r="W423" s="52">
        <f t="shared" si="377"/>
        <v>8.3896688598499539E-2</v>
      </c>
      <c r="X423" s="247">
        <f>W423+V423+SUM($U$413:U423)</f>
        <v>14.39391638606971</v>
      </c>
      <c r="Y423" s="104">
        <f>W423+V423+SUM($U$413:U423)-$X$413</f>
        <v>14.239875199020567</v>
      </c>
      <c r="Z423" s="42"/>
      <c r="AA423" s="1">
        <f t="shared" si="411"/>
        <v>4.4751959515690325E-2</v>
      </c>
      <c r="AB423" s="41">
        <f t="shared" si="378"/>
        <v>8.6714934796362775E-2</v>
      </c>
      <c r="AC423" s="48">
        <f t="shared" si="379"/>
        <v>11.75647397216918</v>
      </c>
      <c r="AD423" s="48">
        <f t="shared" si="380"/>
        <v>2.1254335017084744</v>
      </c>
      <c r="AE423" s="48">
        <f t="shared" si="381"/>
        <v>2.1637844160295763</v>
      </c>
      <c r="AF423" s="48">
        <f t="shared" si="382"/>
        <v>2.1254335017084749</v>
      </c>
      <c r="AG423" s="238">
        <f t="shared" si="383"/>
        <v>3.8350852010201053E-2</v>
      </c>
      <c r="AH423" s="48">
        <f t="shared" si="384"/>
        <v>6.2310900525228536E-8</v>
      </c>
      <c r="AI423" s="48">
        <f>AE423+AC423+SUM($AB$412:AB423)</f>
        <v>14.505234505765769</v>
      </c>
      <c r="AJ423" s="48">
        <f>AE423+AC423+SUM($AB$413:AB423)-$AI$413</f>
        <v>11.697975818800019</v>
      </c>
      <c r="AK423" s="41">
        <f t="shared" si="412"/>
        <v>3.710150443698651E-2</v>
      </c>
      <c r="AL423" s="89"/>
      <c r="AM423" s="25">
        <v>440.44299999999998</v>
      </c>
      <c r="AN423" s="25">
        <v>0.36699999999999022</v>
      </c>
      <c r="AQ423" s="25"/>
      <c r="AR423" s="25">
        <v>431.11750000000001</v>
      </c>
      <c r="AS423" s="25">
        <v>2.4999999999977263E-3</v>
      </c>
      <c r="AV423" s="89">
        <f t="shared" si="385"/>
        <v>0</v>
      </c>
      <c r="AW423" s="86">
        <f t="shared" si="386"/>
        <v>3.4466305710801635E-2</v>
      </c>
      <c r="AX423" s="86">
        <f t="shared" si="387"/>
        <v>2.1293181103187746</v>
      </c>
      <c r="AY423" s="86">
        <f t="shared" si="388"/>
        <v>0.23104974930910957</v>
      </c>
      <c r="AZ423" s="86">
        <f t="shared" si="389"/>
        <v>14.274184756456659</v>
      </c>
      <c r="BA423" s="86">
        <f t="shared" si="407"/>
        <v>0.19803183131163993</v>
      </c>
      <c r="BB423" s="86">
        <f t="shared" si="408"/>
        <v>11.499943987488379</v>
      </c>
      <c r="BC423" s="89">
        <f t="shared" si="425"/>
        <v>2.1951294623476281E-2</v>
      </c>
      <c r="BD423" s="89">
        <f t="shared" si="425"/>
        <v>1.4224858108405485</v>
      </c>
      <c r="BE423" s="41">
        <f t="shared" si="414"/>
        <v>373.26415805184052</v>
      </c>
      <c r="BF423" s="89">
        <f t="shared" si="415"/>
        <v>0.50982071952463892</v>
      </c>
      <c r="BG423" s="89">
        <f t="shared" si="416"/>
        <v>0.49017928047536108</v>
      </c>
      <c r="BH423" s="89">
        <f t="shared" si="426"/>
        <v>0.73640396441575628</v>
      </c>
      <c r="BI423" s="89">
        <f t="shared" si="426"/>
        <v>0.70803314104826942</v>
      </c>
      <c r="BJ423" s="41">
        <f t="shared" si="417"/>
        <v>532.43184408237028</v>
      </c>
      <c r="BK423" s="89">
        <f t="shared" si="418"/>
        <v>0.30720462549482219</v>
      </c>
      <c r="BL423" s="89">
        <f t="shared" si="419"/>
        <v>0.69279537450517781</v>
      </c>
      <c r="BM423" s="89">
        <f t="shared" si="394"/>
        <v>0</v>
      </c>
      <c r="BN423" s="86">
        <f t="shared" si="395"/>
        <v>1.3278516878412947E-3</v>
      </c>
      <c r="BO423" s="86">
        <f t="shared" si="396"/>
        <v>8.2568836910658236E-2</v>
      </c>
      <c r="BP423" s="46">
        <f t="shared" si="390"/>
        <v>0.22781573965758359</v>
      </c>
      <c r="BQ423" s="46">
        <f t="shared" si="391"/>
        <v>14.166100646412126</v>
      </c>
      <c r="BR423" s="46">
        <f t="shared" si="409"/>
        <v>0.22565994840496389</v>
      </c>
      <c r="BS423" s="46">
        <f t="shared" si="410"/>
        <v>14.014215250615601</v>
      </c>
      <c r="BT423" s="41">
        <f t="shared" si="397"/>
        <v>1.7721206177326143E-2</v>
      </c>
      <c r="BU423" s="41">
        <f t="shared" si="397"/>
        <v>1.1753759451998516</v>
      </c>
      <c r="BV423" s="41">
        <f t="shared" si="398"/>
        <v>341.70911292211656</v>
      </c>
      <c r="BW423" s="41" t="e">
        <f t="shared" si="399"/>
        <v>#REF!</v>
      </c>
      <c r="BX423" s="41" t="e">
        <f t="shared" si="400"/>
        <v>#REF!</v>
      </c>
      <c r="BY423" s="41" t="e">
        <f t="shared" si="401"/>
        <v>#REF!</v>
      </c>
      <c r="BZ423" s="41" t="e">
        <f t="shared" si="401"/>
        <v>#REF!</v>
      </c>
      <c r="CA423" s="41">
        <f t="shared" si="402"/>
        <v>432.93862821251651</v>
      </c>
      <c r="CB423" s="41" t="e">
        <f t="shared" si="403"/>
        <v>#REF!</v>
      </c>
      <c r="CC423" s="41" t="e">
        <f t="shared" si="404"/>
        <v>#REF!</v>
      </c>
      <c r="CD423" s="41" t="e">
        <f t="shared" si="420"/>
        <v>#REF!</v>
      </c>
      <c r="CE423" s="41" t="e">
        <f t="shared" si="421"/>
        <v>#REF!</v>
      </c>
      <c r="CF423" s="41" t="e">
        <f t="shared" si="422"/>
        <v>#REF!</v>
      </c>
      <c r="CG423" s="41" t="e">
        <f t="shared" si="413"/>
        <v>#REF!</v>
      </c>
      <c r="CH423" s="42" t="e">
        <f t="shared" si="405"/>
        <v>#REF!</v>
      </c>
      <c r="CI423" s="89">
        <f t="shared" si="423"/>
        <v>8.1043035383380726</v>
      </c>
      <c r="CJ423" s="89">
        <f t="shared" si="424"/>
        <v>3.5936722804619459</v>
      </c>
      <c r="CK423" s="42" t="e">
        <f t="shared" si="406"/>
        <v>#REF!</v>
      </c>
      <c r="CM423" s="89" t="e">
        <f t="shared" si="392"/>
        <v>#REF!</v>
      </c>
      <c r="CN423" s="89">
        <f t="shared" si="393"/>
        <v>9.836097890651839E-2</v>
      </c>
    </row>
    <row r="424" spans="1:92" ht="14.4" x14ac:dyDescent="0.3">
      <c r="D424" s="47"/>
      <c r="E424" s="32">
        <v>41673.59375</v>
      </c>
      <c r="F424" s="21">
        <f t="shared" si="373"/>
        <v>1790.1034722222248</v>
      </c>
      <c r="G424" s="21">
        <f t="shared" si="374"/>
        <v>264.1291666666657</v>
      </c>
      <c r="H424" s="1"/>
      <c r="I424" s="21">
        <f>(I423-I425)/2+I425</f>
        <v>1075.5</v>
      </c>
      <c r="J424" s="21">
        <v>21010</v>
      </c>
      <c r="K424" s="21">
        <v>25645</v>
      </c>
      <c r="L424" s="21">
        <v>15</v>
      </c>
      <c r="M424" s="51">
        <v>4.78</v>
      </c>
      <c r="N424" s="40"/>
      <c r="O424" s="40"/>
      <c r="P424" s="40"/>
      <c r="R424" s="22"/>
      <c r="S424" s="22"/>
      <c r="T424" s="22"/>
      <c r="U424" s="52">
        <f t="shared" si="375"/>
        <v>0.1237255887122794</v>
      </c>
      <c r="V424" s="52">
        <f t="shared" si="376"/>
        <v>16.774234643698691</v>
      </c>
      <c r="W424" s="52">
        <f t="shared" si="377"/>
        <v>0.10224544842263501</v>
      </c>
      <c r="X424" s="247">
        <f>W424+V424+SUM($U$413:U424)</f>
        <v>17.546260702210695</v>
      </c>
      <c r="Y424" s="104">
        <f>W424+V424+SUM($U$413:U424)-$X$413</f>
        <v>17.39221951516155</v>
      </c>
      <c r="Z424" s="42"/>
      <c r="AA424" s="1">
        <f t="shared" si="411"/>
        <v>4.7342634287665109E-2</v>
      </c>
      <c r="AB424" s="41">
        <f t="shared" si="378"/>
        <v>0.10136379874614897</v>
      </c>
      <c r="AC424" s="48">
        <f t="shared" si="379"/>
        <v>13.742510035644747</v>
      </c>
      <c r="AD424" s="48">
        <f t="shared" si="380"/>
        <v>2.4844856796748354</v>
      </c>
      <c r="AE424" s="48">
        <f t="shared" si="381"/>
        <v>2.5293152626077395</v>
      </c>
      <c r="AF424" s="48">
        <f t="shared" si="382"/>
        <v>2.4844856796748354</v>
      </c>
      <c r="AG424" s="238">
        <f t="shared" si="383"/>
        <v>4.4829510095744374E-2</v>
      </c>
      <c r="AH424" s="48">
        <f t="shared" si="384"/>
        <v>7.2837160004362885E-8</v>
      </c>
      <c r="AI424" s="48">
        <f>AE424+AC424+SUM($AB$412:AB424)</f>
        <v>16.958165214565646</v>
      </c>
      <c r="AJ424" s="48">
        <f>AE424+AC424+SUM($AB$413:AB424)-$AI$413</f>
        <v>14.150906527599897</v>
      </c>
      <c r="AK424" s="41">
        <f t="shared" si="412"/>
        <v>4.1219301890705877E-2</v>
      </c>
      <c r="AL424" s="89"/>
      <c r="AM424" s="25">
        <v>480.67700000000002</v>
      </c>
      <c r="AN424" s="25">
        <v>0.214960461480732</v>
      </c>
      <c r="AQ424" s="25"/>
      <c r="AR424" s="25">
        <v>444.54500000000002</v>
      </c>
      <c r="AS424" s="25">
        <v>3.8183766184095108E-2</v>
      </c>
      <c r="AV424" s="89">
        <f t="shared" si="385"/>
        <v>0</v>
      </c>
      <c r="AW424" s="86">
        <f t="shared" si="386"/>
        <v>4.1395657337130895E-2</v>
      </c>
      <c r="AX424" s="86">
        <f t="shared" si="387"/>
        <v>2.4879196052706085</v>
      </c>
      <c r="AY424" s="86">
        <f t="shared" si="388"/>
        <v>0.27754325712835487</v>
      </c>
      <c r="AZ424" s="86">
        <f t="shared" si="389"/>
        <v>16.680621957437292</v>
      </c>
      <c r="BA424" s="86">
        <f t="shared" si="407"/>
        <v>0.24452533913088526</v>
      </c>
      <c r="BB424" s="86">
        <f t="shared" si="408"/>
        <v>13.906381188469012</v>
      </c>
      <c r="BC424" s="89">
        <f t="shared" si="425"/>
        <v>4.6493507819245328E-2</v>
      </c>
      <c r="BD424" s="89">
        <f t="shared" si="425"/>
        <v>2.4064372009806334</v>
      </c>
      <c r="BE424" s="41">
        <f t="shared" si="414"/>
        <v>719.33170050797355</v>
      </c>
      <c r="BF424" s="89">
        <f t="shared" si="415"/>
        <v>6.9286239997745247E-2</v>
      </c>
      <c r="BG424" s="89">
        <f t="shared" si="416"/>
        <v>0.93071376000225481</v>
      </c>
      <c r="BH424" s="89">
        <f t="shared" si="426"/>
        <v>0.16995434578774768</v>
      </c>
      <c r="BI424" s="89">
        <f t="shared" si="426"/>
        <v>2.2829763630121302</v>
      </c>
      <c r="BJ424" s="41">
        <f t="shared" si="417"/>
        <v>564.77403010941885</v>
      </c>
      <c r="BK424" s="89">
        <f t="shared" si="418"/>
        <v>0.2660339107058331</v>
      </c>
      <c r="BL424" s="89">
        <f t="shared" si="419"/>
        <v>0.73396608929416685</v>
      </c>
      <c r="BM424" s="89">
        <f t="shared" si="394"/>
        <v>0</v>
      </c>
      <c r="BN424" s="86">
        <f t="shared" si="395"/>
        <v>1.6332024760991283E-3</v>
      </c>
      <c r="BO424" s="86">
        <f t="shared" si="396"/>
        <v>0.10061224594653588</v>
      </c>
      <c r="BP424" s="46">
        <f t="shared" si="390"/>
        <v>0.28027258784839332</v>
      </c>
      <c r="BQ424" s="46">
        <f t="shared" si="391"/>
        <v>17.265988114362301</v>
      </c>
      <c r="BR424" s="46">
        <f t="shared" si="409"/>
        <v>0.27811679659577365</v>
      </c>
      <c r="BS424" s="46">
        <f t="shared" si="410"/>
        <v>17.114102718565775</v>
      </c>
      <c r="BT424" s="41">
        <f t="shared" si="397"/>
        <v>5.2456848190809757E-2</v>
      </c>
      <c r="BU424" s="41">
        <f t="shared" si="397"/>
        <v>3.0998874679501736</v>
      </c>
      <c r="BV424" s="41">
        <f t="shared" si="398"/>
        <v>505.90700697488211</v>
      </c>
      <c r="BW424" s="41" t="e">
        <f t="shared" si="399"/>
        <v>#REF!</v>
      </c>
      <c r="BX424" s="41" t="e">
        <f t="shared" si="400"/>
        <v>#REF!</v>
      </c>
      <c r="BY424" s="41" t="e">
        <f t="shared" si="401"/>
        <v>#REF!</v>
      </c>
      <c r="BZ424" s="41" t="e">
        <f t="shared" si="401"/>
        <v>#REF!</v>
      </c>
      <c r="CA424" s="41">
        <f t="shared" si="402"/>
        <v>446.15543347550715</v>
      </c>
      <c r="CB424" s="41" t="e">
        <f t="shared" si="403"/>
        <v>#REF!</v>
      </c>
      <c r="CC424" s="41" t="e">
        <f t="shared" si="404"/>
        <v>#REF!</v>
      </c>
      <c r="CD424" s="41" t="e">
        <f t="shared" si="420"/>
        <v>#REF!</v>
      </c>
      <c r="CE424" s="41" t="e">
        <f t="shared" si="421"/>
        <v>#REF!</v>
      </c>
      <c r="CF424" s="41" t="e">
        <f t="shared" si="422"/>
        <v>#REF!</v>
      </c>
      <c r="CG424" s="41" t="e">
        <f t="shared" si="413"/>
        <v>#REF!</v>
      </c>
      <c r="CH424" s="42" t="e">
        <f t="shared" si="405"/>
        <v>#REF!</v>
      </c>
      <c r="CI424" s="89">
        <f t="shared" si="423"/>
        <v>10.386285524029795</v>
      </c>
      <c r="CJ424" s="89">
        <f t="shared" si="424"/>
        <v>3.7646210035701015</v>
      </c>
      <c r="CK424" s="42" t="e">
        <f t="shared" si="406"/>
        <v>#REF!</v>
      </c>
      <c r="CM424" s="89" t="e">
        <f t="shared" si="392"/>
        <v>#REF!</v>
      </c>
      <c r="CN424" s="89">
        <f t="shared" si="393"/>
        <v>0.12605712588544896</v>
      </c>
    </row>
    <row r="425" spans="1:92" ht="14.4" x14ac:dyDescent="0.3">
      <c r="D425" s="47"/>
      <c r="E425" s="32">
        <v>41709.557638888888</v>
      </c>
      <c r="F425" s="21">
        <f t="shared" si="373"/>
        <v>1826.0673611111124</v>
      </c>
      <c r="G425" s="21">
        <f t="shared" si="374"/>
        <v>300.09305555555329</v>
      </c>
      <c r="H425" s="1"/>
      <c r="I425" s="21">
        <v>1073</v>
      </c>
      <c r="J425" s="21">
        <v>22795</v>
      </c>
      <c r="K425" s="21">
        <v>29383</v>
      </c>
      <c r="L425" s="21">
        <v>20</v>
      </c>
      <c r="M425" s="51">
        <v>4.78</v>
      </c>
      <c r="N425" s="40"/>
      <c r="O425" s="40"/>
      <c r="P425" s="40"/>
      <c r="R425" s="22"/>
      <c r="S425" s="22"/>
      <c r="T425" s="22"/>
      <c r="U425" s="52">
        <f t="shared" si="375"/>
        <v>0.14143023660127907</v>
      </c>
      <c r="V425" s="52">
        <f t="shared" si="376"/>
        <v>19.174562021932221</v>
      </c>
      <c r="W425" s="52">
        <f t="shared" si="377"/>
        <v>0.1168763722389302</v>
      </c>
      <c r="X425" s="247">
        <f>W425+V425+SUM($U$413:U425)</f>
        <v>20.102649240861801</v>
      </c>
      <c r="Y425" s="104">
        <f>W425+V425+SUM($U$413:U425)-$X$413</f>
        <v>19.948608053812656</v>
      </c>
      <c r="Z425" s="42"/>
      <c r="AA425" s="1">
        <f t="shared" si="411"/>
        <v>5.3986466585001058E-2</v>
      </c>
      <c r="AB425" s="41">
        <f t="shared" si="378"/>
        <v>0.10971998241589208</v>
      </c>
      <c r="AC425" s="48">
        <f t="shared" si="379"/>
        <v>14.875408953814961</v>
      </c>
      <c r="AD425" s="48">
        <f t="shared" si="380"/>
        <v>2.6893006029612248</v>
      </c>
      <c r="AE425" s="48">
        <f t="shared" si="381"/>
        <v>2.737825827074305</v>
      </c>
      <c r="AF425" s="48">
        <f t="shared" si="382"/>
        <v>2.6893006029612248</v>
      </c>
      <c r="AG425" s="238">
        <f t="shared" si="383"/>
        <v>4.852514527140294E-2</v>
      </c>
      <c r="AH425" s="48">
        <f t="shared" si="384"/>
        <v>7.884167734198928E-8</v>
      </c>
      <c r="AI425" s="48">
        <f>AE425+AC425+SUM($AB$412:AB425)</f>
        <v>18.409294679618316</v>
      </c>
      <c r="AJ425" s="48">
        <f>AE425+AC425+SUM($AB$413:AB425)-$AI$413</f>
        <v>15.602035992652567</v>
      </c>
      <c r="AK425" s="41">
        <f t="shared" si="412"/>
        <v>4.1713685503859781E-2</v>
      </c>
      <c r="AL425" s="89"/>
      <c r="AM425" s="25">
        <v>504.60550000000001</v>
      </c>
      <c r="AN425" s="25">
        <v>0.12515790027003371</v>
      </c>
      <c r="AQ425" s="25"/>
      <c r="AR425" s="25">
        <v>454.91649999999998</v>
      </c>
      <c r="AS425" s="25">
        <v>4.0305086527644786E-2</v>
      </c>
      <c r="AV425" s="89">
        <f t="shared" si="385"/>
        <v>0</v>
      </c>
      <c r="AW425" s="86">
        <f t="shared" si="386"/>
        <v>4.5520298218325664E-2</v>
      </c>
      <c r="AX425" s="86">
        <f t="shared" si="387"/>
        <v>2.6923055288559792</v>
      </c>
      <c r="AY425" s="86">
        <f t="shared" si="388"/>
        <v>0.30608104267201014</v>
      </c>
      <c r="AZ425" s="86">
        <f t="shared" si="389"/>
        <v>18.103213636946304</v>
      </c>
      <c r="BA425" s="86">
        <f t="shared" si="407"/>
        <v>0.27306312467454052</v>
      </c>
      <c r="BB425" s="86">
        <f t="shared" si="408"/>
        <v>15.328972867978024</v>
      </c>
      <c r="BC425" s="89">
        <f t="shared" si="425"/>
        <v>2.853778554365527E-2</v>
      </c>
      <c r="BD425" s="89">
        <f t="shared" si="425"/>
        <v>1.4225916795090114</v>
      </c>
      <c r="BE425" s="41">
        <f t="shared" si="414"/>
        <v>785.17951730783841</v>
      </c>
      <c r="BF425" s="89">
        <f t="shared" si="415"/>
        <v>-1.4536222796747388E-2</v>
      </c>
      <c r="BG425" s="89">
        <f t="shared" si="416"/>
        <v>1.0145362227967474</v>
      </c>
      <c r="BH425" s="89">
        <f t="shared" si="426"/>
        <v>-2.1093941210930466E-2</v>
      </c>
      <c r="BI425" s="89">
        <f t="shared" si="426"/>
        <v>1.4722234062636006</v>
      </c>
      <c r="BJ425" s="41">
        <f t="shared" si="417"/>
        <v>585.22856512014937</v>
      </c>
      <c r="BK425" s="89">
        <f t="shared" si="418"/>
        <v>0.23999584925989731</v>
      </c>
      <c r="BL425" s="89">
        <f t="shared" si="419"/>
        <v>0.76000415074010275</v>
      </c>
      <c r="BM425" s="89">
        <f t="shared" si="394"/>
        <v>0</v>
      </c>
      <c r="BN425" s="86">
        <f t="shared" si="395"/>
        <v>1.8800957090747345E-3</v>
      </c>
      <c r="BO425" s="86">
        <f t="shared" si="396"/>
        <v>0.11499627652985546</v>
      </c>
      <c r="BP425" s="46">
        <f t="shared" si="390"/>
        <v>0.32337506593304138</v>
      </c>
      <c r="BQ425" s="46">
        <f t="shared" si="391"/>
        <v>19.779274174928759</v>
      </c>
      <c r="BR425" s="46">
        <f t="shared" si="409"/>
        <v>0.32121927468042172</v>
      </c>
      <c r="BS425" s="46">
        <f t="shared" si="410"/>
        <v>19.627388779132232</v>
      </c>
      <c r="BT425" s="41">
        <f t="shared" si="397"/>
        <v>4.3102478084648066E-2</v>
      </c>
      <c r="BU425" s="41">
        <f t="shared" si="397"/>
        <v>2.5132860605664575</v>
      </c>
      <c r="BV425" s="41">
        <f t="shared" ref="BV425:BV430" si="427">1000*((BT425/BU425)/0.0112372-1)</f>
        <v>526.1675201436218</v>
      </c>
      <c r="BW425" s="41" t="e">
        <f t="shared" si="399"/>
        <v>#REF!</v>
      </c>
      <c r="BX425" s="41" t="e">
        <f t="shared" si="400"/>
        <v>#REF!</v>
      </c>
      <c r="BY425" s="41" t="e">
        <f t="shared" si="401"/>
        <v>#REF!</v>
      </c>
      <c r="BZ425" s="41" t="e">
        <f t="shared" si="401"/>
        <v>#REF!</v>
      </c>
      <c r="CA425" s="41">
        <f t="shared" si="402"/>
        <v>456.40097680084278</v>
      </c>
      <c r="CB425" s="41" t="e">
        <f t="shared" si="403"/>
        <v>#REF!</v>
      </c>
      <c r="CC425" s="41" t="e">
        <f t="shared" si="404"/>
        <v>#REF!</v>
      </c>
      <c r="CD425" s="41" t="e">
        <f t="shared" si="420"/>
        <v>#REF!</v>
      </c>
      <c r="CE425" s="41" t="e">
        <f t="shared" si="421"/>
        <v>#REF!</v>
      </c>
      <c r="CF425" s="41" t="e">
        <f t="shared" si="422"/>
        <v>#REF!</v>
      </c>
      <c r="CG425" s="41" t="e">
        <f t="shared" si="413"/>
        <v>#REF!</v>
      </c>
      <c r="CH425" s="42" t="e">
        <f t="shared" si="405"/>
        <v>#REF!</v>
      </c>
      <c r="CI425" s="89">
        <f t="shared" si="423"/>
        <v>11.857612114412429</v>
      </c>
      <c r="CJ425" s="89">
        <f t="shared" si="424"/>
        <v>3.7444238782401378</v>
      </c>
      <c r="CK425" s="42" t="e">
        <f t="shared" si="406"/>
        <v>#REF!</v>
      </c>
      <c r="CM425" s="89" t="e">
        <f t="shared" si="392"/>
        <v>#REF!</v>
      </c>
      <c r="CN425" s="89">
        <f t="shared" si="393"/>
        <v>0.14391444367180911</v>
      </c>
    </row>
    <row r="426" spans="1:92" ht="14.4" x14ac:dyDescent="0.3">
      <c r="D426" s="47"/>
      <c r="E426" s="32">
        <v>41772.593055555553</v>
      </c>
      <c r="F426" s="21">
        <f t="shared" si="373"/>
        <v>1889.1027777777781</v>
      </c>
      <c r="G426" s="21">
        <f t="shared" si="374"/>
        <v>363.12847222221899</v>
      </c>
      <c r="H426" s="1"/>
      <c r="I426" s="21">
        <v>1075</v>
      </c>
      <c r="J426" s="21">
        <v>25316</v>
      </c>
      <c r="K426" s="21">
        <v>31538</v>
      </c>
      <c r="L426" s="21">
        <v>5</v>
      </c>
      <c r="M426" s="51">
        <v>4.78</v>
      </c>
      <c r="N426" s="40"/>
      <c r="O426" s="40"/>
      <c r="P426" s="40"/>
      <c r="R426" s="22"/>
      <c r="S426" s="22"/>
      <c r="T426" s="22"/>
      <c r="U426" s="52">
        <f t="shared" si="375"/>
        <v>0.1520859251331802</v>
      </c>
      <c r="V426" s="52">
        <f t="shared" si="376"/>
        <v>20.619218875737431</v>
      </c>
      <c r="W426" s="52">
        <f t="shared" si="377"/>
        <v>0.12568211455574194</v>
      </c>
      <c r="X426" s="247">
        <f>W426+V426+SUM($U$413:U426)</f>
        <v>21.708197762116999</v>
      </c>
      <c r="Y426" s="104">
        <f>W426+V426+SUM($U$413:U426)-$X$413</f>
        <v>21.554156575067854</v>
      </c>
      <c r="Z426" s="42"/>
      <c r="AA426" s="1">
        <f t="shared" si="411"/>
        <v>4.6886600208254171E-2</v>
      </c>
      <c r="AB426" s="41">
        <f t="shared" si="378"/>
        <v>0.12208152960465439</v>
      </c>
      <c r="AC426" s="48">
        <f t="shared" si="379"/>
        <v>16.551339497056528</v>
      </c>
      <c r="AD426" s="48">
        <f t="shared" si="380"/>
        <v>2.9922893163777249</v>
      </c>
      <c r="AE426" s="48">
        <f t="shared" si="381"/>
        <v>3.0462816107045549</v>
      </c>
      <c r="AF426" s="48">
        <f t="shared" si="382"/>
        <v>2.9922893163777244</v>
      </c>
      <c r="AG426" s="238">
        <f t="shared" si="383"/>
        <v>5.3992206602494722E-2</v>
      </c>
      <c r="AH426" s="48">
        <f t="shared" si="384"/>
        <v>8.7724335664061783E-8</v>
      </c>
      <c r="AI426" s="48">
        <f>AE426+AC426+SUM($AB$412:AB426)</f>
        <v>20.51576253609479</v>
      </c>
      <c r="AJ426" s="48">
        <f>AE426+AC426+SUM($AB$413:AB426)-$AI$413</f>
        <v>17.708503849129041</v>
      </c>
      <c r="AK426" s="41">
        <f t="shared" si="412"/>
        <v>3.7695955386492556E-2</v>
      </c>
      <c r="AL426" s="89"/>
      <c r="AM426" s="25">
        <v>507.22699999999998</v>
      </c>
      <c r="AN426" s="25">
        <v>6.3639610306771593E-2</v>
      </c>
      <c r="AQ426" s="25"/>
      <c r="AR426" s="25">
        <v>454.07349999999997</v>
      </c>
      <c r="AS426" s="25">
        <v>9.1923881554087181E-3</v>
      </c>
      <c r="AV426" s="89">
        <f t="shared" si="385"/>
        <v>0</v>
      </c>
      <c r="AW426" s="86">
        <f t="shared" si="386"/>
        <v>5.0735596525272111E-2</v>
      </c>
      <c r="AX426" s="86">
        <f t="shared" si="387"/>
        <v>2.9955460141792827</v>
      </c>
      <c r="AY426" s="86">
        <f t="shared" si="388"/>
        <v>0.34168851848167126</v>
      </c>
      <c r="AZ426" s="86">
        <f t="shared" si="389"/>
        <v>20.174074017613119</v>
      </c>
      <c r="BA426" s="86">
        <f t="shared" si="407"/>
        <v>0.30867060048420164</v>
      </c>
      <c r="BB426" s="86">
        <f t="shared" si="408"/>
        <v>17.399833248644839</v>
      </c>
      <c r="BC426" s="89">
        <f t="shared" si="425"/>
        <v>3.5607475809661115E-2</v>
      </c>
      <c r="BD426" s="89">
        <f t="shared" si="425"/>
        <v>2.0708603806668151</v>
      </c>
      <c r="BE426" s="41">
        <f t="shared" si="414"/>
        <v>530.14383929650853</v>
      </c>
      <c r="BF426" s="89">
        <f t="shared" si="415"/>
        <v>0.31011719276519084</v>
      </c>
      <c r="BG426" s="89">
        <f t="shared" si="416"/>
        <v>0.6898828072348091</v>
      </c>
      <c r="BH426" s="89">
        <f>BF426*($AJ426-$AJ425)</f>
        <v>0.65325189830059305</v>
      </c>
      <c r="BI426" s="89">
        <f t="shared" si="426"/>
        <v>1.4532159581758808</v>
      </c>
      <c r="BJ426" s="41">
        <f t="shared" ref="BJ426:BJ438" si="428">1000*((BA426/BB426)/0.0112372-1)</f>
        <v>578.67259560837533</v>
      </c>
      <c r="BK426" s="89">
        <f t="shared" si="418"/>
        <v>0.24834141844031143</v>
      </c>
      <c r="BL426" s="89">
        <f t="shared" si="419"/>
        <v>0.75165858155968857</v>
      </c>
      <c r="BM426" s="89">
        <f t="shared" si="394"/>
        <v>0</v>
      </c>
      <c r="BN426" s="86">
        <f t="shared" si="395"/>
        <v>2.0205939699689313E-3</v>
      </c>
      <c r="BO426" s="86">
        <f t="shared" si="396"/>
        <v>0.12366152058577301</v>
      </c>
      <c r="BP426" s="46">
        <f t="shared" si="390"/>
        <v>0.34900314696386292</v>
      </c>
      <c r="BQ426" s="46">
        <f t="shared" si="391"/>
        <v>21.359194615153136</v>
      </c>
      <c r="BR426" s="46">
        <f t="shared" si="409"/>
        <v>0.34684735571124325</v>
      </c>
      <c r="BS426" s="46">
        <f t="shared" si="410"/>
        <v>21.20730921935661</v>
      </c>
      <c r="BT426" s="41">
        <f t="shared" si="397"/>
        <v>2.5628081030821537E-2</v>
      </c>
      <c r="BU426" s="41">
        <f t="shared" si="397"/>
        <v>1.5799204402243774</v>
      </c>
      <c r="BV426" s="41">
        <f t="shared" si="427"/>
        <v>443.51984950915568</v>
      </c>
      <c r="BW426" s="41" t="e">
        <f t="shared" si="399"/>
        <v>#REF!</v>
      </c>
      <c r="BX426" s="41" t="e">
        <f t="shared" si="400"/>
        <v>#REF!</v>
      </c>
      <c r="BY426" s="41" t="e">
        <f t="shared" si="401"/>
        <v>#REF!</v>
      </c>
      <c r="BZ426" s="41" t="e">
        <f t="shared" si="401"/>
        <v>#REF!</v>
      </c>
      <c r="CA426" s="41">
        <f t="shared" ref="CA426:CA438" si="429">1000*((BR426/BS426/0.0112372-1))</f>
        <v>455.44134745367938</v>
      </c>
      <c r="CB426" s="41" t="e">
        <f t="shared" si="403"/>
        <v>#REF!</v>
      </c>
      <c r="CC426" s="41" t="e">
        <f t="shared" ref="CC426:CC438" si="430">1-CB426</f>
        <v>#REF!</v>
      </c>
      <c r="CD426" s="41" t="e">
        <f t="shared" si="420"/>
        <v>#REF!</v>
      </c>
      <c r="CE426" s="41" t="e">
        <f t="shared" si="421"/>
        <v>#REF!</v>
      </c>
      <c r="CF426" s="41" t="e">
        <f t="shared" si="422"/>
        <v>#REF!</v>
      </c>
      <c r="CG426" s="41" t="e">
        <f t="shared" si="413"/>
        <v>#REF!</v>
      </c>
      <c r="CH426" s="42" t="e">
        <f t="shared" si="405"/>
        <v>#REF!</v>
      </c>
      <c r="CI426" s="89">
        <f t="shared" si="423"/>
        <v>13.310748884780621</v>
      </c>
      <c r="CJ426" s="89">
        <f t="shared" si="424"/>
        <v>4.3977549643484206</v>
      </c>
      <c r="CK426" s="42" t="e">
        <f t="shared" si="406"/>
        <v>#REF!</v>
      </c>
      <c r="CM426" s="89" t="e">
        <f t="shared" si="392"/>
        <v>#REF!</v>
      </c>
      <c r="CN426" s="89">
        <f t="shared" si="393"/>
        <v>0.16155099375193882</v>
      </c>
    </row>
    <row r="427" spans="1:92" ht="14.4" x14ac:dyDescent="0.3">
      <c r="D427" s="47"/>
      <c r="E427" s="32">
        <v>42073.510416666664</v>
      </c>
      <c r="F427" s="21">
        <f t="shared" si="373"/>
        <v>2190.0201388888891</v>
      </c>
      <c r="G427" s="21">
        <f t="shared" si="374"/>
        <v>664.04583333332994</v>
      </c>
      <c r="H427" s="1"/>
      <c r="I427" s="21">
        <v>1101</v>
      </c>
      <c r="J427" s="21">
        <v>28154</v>
      </c>
      <c r="K427" s="21">
        <v>34298</v>
      </c>
      <c r="L427" s="21">
        <v>10</v>
      </c>
      <c r="M427" s="51">
        <v>4.78</v>
      </c>
      <c r="N427" s="40"/>
      <c r="O427" s="40"/>
      <c r="P427" s="40"/>
      <c r="R427" s="22"/>
      <c r="S427" s="22"/>
      <c r="T427" s="22"/>
      <c r="U427" s="52">
        <f t="shared" si="375"/>
        <v>0.16939575615093538</v>
      </c>
      <c r="V427" s="52">
        <f t="shared" si="376"/>
        <v>22.96601851643117</v>
      </c>
      <c r="W427" s="52">
        <f t="shared" si="377"/>
        <v>0.13998676610721811</v>
      </c>
      <c r="X427" s="247">
        <f>W427+V427+SUM($U$413:U427)</f>
        <v>24.238697810513152</v>
      </c>
      <c r="Y427" s="104">
        <f>W427+V427+SUM($U$413:U427)-$X$413</f>
        <v>24.084656623464006</v>
      </c>
      <c r="Z427" s="42"/>
      <c r="AA427" s="1">
        <f t="shared" si="411"/>
        <v>1.3940184428309133E-2</v>
      </c>
      <c r="AB427" s="41">
        <f t="shared" si="378"/>
        <v>0.13905091021848021</v>
      </c>
      <c r="AC427" s="48">
        <f t="shared" si="379"/>
        <v>18.851982194635347</v>
      </c>
      <c r="AD427" s="48">
        <f t="shared" si="380"/>
        <v>3.4082187078322228</v>
      </c>
      <c r="AE427" s="48">
        <f t="shared" si="381"/>
        <v>3.4697159522986261</v>
      </c>
      <c r="AF427" s="48">
        <f t="shared" si="382"/>
        <v>3.4082187078322232</v>
      </c>
      <c r="AG427" s="238">
        <f t="shared" si="383"/>
        <v>6.1497144548350223E-2</v>
      </c>
      <c r="AH427" s="48">
        <f t="shared" si="384"/>
        <v>9.9918052811931834E-8</v>
      </c>
      <c r="AI427" s="48">
        <f>AE427+AC427+SUM($AB$412:AB427)</f>
        <v>23.37889048548616</v>
      </c>
      <c r="AJ427" s="48">
        <f>AE427+AC427+SUM($AB$413:AB427)-$AI$413</f>
        <v>20.571631798520411</v>
      </c>
      <c r="AK427" s="41">
        <f t="shared" si="412"/>
        <v>1.4510014404664694E-2</v>
      </c>
      <c r="AL427" s="89"/>
      <c r="AM427" s="25">
        <v>420.92899999999997</v>
      </c>
      <c r="AN427" s="25">
        <v>0.24041630560340849</v>
      </c>
      <c r="AQ427" s="25"/>
      <c r="AR427" s="25">
        <v>394.76800000000003</v>
      </c>
      <c r="AS427" s="25">
        <v>0.29100000000002524</v>
      </c>
      <c r="AV427" s="89">
        <f t="shared" si="385"/>
        <v>0</v>
      </c>
      <c r="AW427" s="86">
        <f t="shared" si="386"/>
        <v>5.4531155076220125E-2</v>
      </c>
      <c r="AX427" s="86">
        <f t="shared" si="387"/>
        <v>3.4151847972224059</v>
      </c>
      <c r="AY427" s="86">
        <f t="shared" si="388"/>
        <v>0.36743004905903859</v>
      </c>
      <c r="AZ427" s="86">
        <f t="shared" si="389"/>
        <v>23.011460436427122</v>
      </c>
      <c r="BA427" s="86">
        <f t="shared" si="407"/>
        <v>0.33441213106156897</v>
      </c>
      <c r="BB427" s="86">
        <f t="shared" si="408"/>
        <v>20.237219667458842</v>
      </c>
      <c r="BC427" s="89">
        <f t="shared" si="425"/>
        <v>2.5741530577367333E-2</v>
      </c>
      <c r="BD427" s="89">
        <f t="shared" si="425"/>
        <v>2.8373864188140026</v>
      </c>
      <c r="BE427" s="41">
        <f t="shared" si="414"/>
        <v>-192.65758377581543</v>
      </c>
      <c r="BF427" s="89">
        <f t="shared" si="415"/>
        <v>1.2302235582872525</v>
      </c>
      <c r="BG427" s="89">
        <f t="shared" si="416"/>
        <v>-0.23022355828725249</v>
      </c>
      <c r="BH427" s="89">
        <f>BF427*($AJ427-$AJ426)</f>
        <v>3.5222874537319351</v>
      </c>
      <c r="BI427" s="89">
        <f t="shared" si="426"/>
        <v>-0.65915950434056569</v>
      </c>
      <c r="BJ427" s="41">
        <f t="shared" si="428"/>
        <v>470.52721737120339</v>
      </c>
      <c r="BK427" s="89">
        <f t="shared" si="418"/>
        <v>0.38600751557506535</v>
      </c>
      <c r="BL427" s="89">
        <f t="shared" si="419"/>
        <v>0.6139924844249347</v>
      </c>
      <c r="BM427" s="89">
        <f t="shared" si="394"/>
        <v>0</v>
      </c>
      <c r="BN427" s="86">
        <f t="shared" si="395"/>
        <v>2.1601953948114172E-3</v>
      </c>
      <c r="BO427" s="86">
        <f t="shared" si="396"/>
        <v>0.1378265707124067</v>
      </c>
      <c r="BP427" s="46">
        <f t="shared" si="390"/>
        <v>0.37403766686339818</v>
      </c>
      <c r="BQ427" s="46">
        <f t="shared" si="391"/>
        <v>23.864660143649754</v>
      </c>
      <c r="BR427" s="46">
        <f t="shared" si="409"/>
        <v>0.37188187561077851</v>
      </c>
      <c r="BS427" s="46">
        <f t="shared" si="410"/>
        <v>23.712774747853228</v>
      </c>
      <c r="BT427" s="41">
        <f t="shared" si="397"/>
        <v>2.5034519899535257E-2</v>
      </c>
      <c r="BU427" s="41">
        <f t="shared" si="397"/>
        <v>2.5054655284966181</v>
      </c>
      <c r="BV427" s="41">
        <f t="shared" si="427"/>
        <v>-110.81377785388979</v>
      </c>
      <c r="BW427" s="41" t="e">
        <f t="shared" si="399"/>
        <v>#REF!</v>
      </c>
      <c r="BX427" s="41" t="e">
        <f t="shared" si="400"/>
        <v>#REF!</v>
      </c>
      <c r="BY427" s="41" t="e">
        <f t="shared" si="401"/>
        <v>#REF!</v>
      </c>
      <c r="BZ427" s="41" t="e">
        <f t="shared" si="401"/>
        <v>#REF!</v>
      </c>
      <c r="CA427" s="41">
        <f t="shared" si="429"/>
        <v>395.61145778962435</v>
      </c>
      <c r="CB427" s="41" t="e">
        <f t="shared" si="403"/>
        <v>#REF!</v>
      </c>
      <c r="CC427" s="41" t="e">
        <f t="shared" si="430"/>
        <v>#REF!</v>
      </c>
      <c r="CD427" s="41" t="e">
        <f t="shared" si="420"/>
        <v>#REF!</v>
      </c>
      <c r="CE427" s="41" t="e">
        <f t="shared" si="421"/>
        <v>#REF!</v>
      </c>
      <c r="CF427" s="41" t="e">
        <f t="shared" si="422"/>
        <v>#REF!</v>
      </c>
      <c r="CG427" s="41" t="e">
        <f t="shared" si="413"/>
        <v>#REF!</v>
      </c>
      <c r="CH427" s="42" t="e">
        <f t="shared" si="405"/>
        <v>#REF!</v>
      </c>
      <c r="CI427" s="89">
        <f t="shared" si="423"/>
        <v>12.630827316648535</v>
      </c>
      <c r="CJ427" s="89">
        <f t="shared" si="424"/>
        <v>7.9408044818718775</v>
      </c>
      <c r="CK427" s="42" t="e">
        <f t="shared" si="406"/>
        <v>#REF!</v>
      </c>
      <c r="CM427" s="89" t="e">
        <f t="shared" si="392"/>
        <v>#REF!</v>
      </c>
      <c r="CN427" s="89">
        <f t="shared" si="393"/>
        <v>0.15329886564435299</v>
      </c>
    </row>
    <row r="428" spans="1:92" s="1" customFormat="1" ht="14.4" x14ac:dyDescent="0.3">
      <c r="A428"/>
      <c r="B428"/>
      <c r="C428"/>
      <c r="D428" s="94" t="s">
        <v>127</v>
      </c>
      <c r="E428" s="32">
        <v>42284.632638888892</v>
      </c>
      <c r="F428" s="21">
        <f t="shared" si="373"/>
        <v>2401.1423611111168</v>
      </c>
      <c r="G428" s="21">
        <f t="shared" si="374"/>
        <v>875.16805555555766</v>
      </c>
      <c r="I428" s="21">
        <v>1116</v>
      </c>
      <c r="J428" s="21">
        <v>32212</v>
      </c>
      <c r="K428" s="21">
        <v>39475</v>
      </c>
      <c r="L428" s="21">
        <v>10</v>
      </c>
      <c r="M428" s="51">
        <v>4.78</v>
      </c>
      <c r="N428" s="40"/>
      <c r="O428" s="40"/>
      <c r="P428" s="40"/>
      <c r="Q428" s="22"/>
      <c r="R428" s="22"/>
      <c r="S428" s="22"/>
      <c r="T428" s="22"/>
      <c r="U428" s="52">
        <f t="shared" si="375"/>
        <v>0.1976208414333579</v>
      </c>
      <c r="V428" s="52">
        <f t="shared" si="376"/>
        <v>26.792665924565693</v>
      </c>
      <c r="W428" s="52">
        <f t="shared" si="377"/>
        <v>0.16331166220595045</v>
      </c>
      <c r="X428" s="247">
        <f>W428+V428+SUM($U$413:U428)</f>
        <v>28.286290956179762</v>
      </c>
      <c r="Y428" s="104">
        <f>W428+V428+SUM($U$413:U428)-$X$413</f>
        <v>28.132249769130617</v>
      </c>
      <c r="Z428" s="42"/>
      <c r="AA428" s="1">
        <f t="shared" si="411"/>
        <v>1.3068345296003371E-2</v>
      </c>
      <c r="AB428" s="41">
        <f t="shared" si="378"/>
        <v>0.16126060910073017</v>
      </c>
      <c r="AC428" s="48">
        <f t="shared" si="379"/>
        <v>21.863086884410642</v>
      </c>
      <c r="AD428" s="48">
        <f t="shared" si="380"/>
        <v>3.9525913488086122</v>
      </c>
      <c r="AE428" s="48">
        <f t="shared" si="381"/>
        <v>4.0239111487659569</v>
      </c>
      <c r="AF428" s="48">
        <f t="shared" si="382"/>
        <v>3.9525913488086126</v>
      </c>
      <c r="AG428" s="238">
        <f t="shared" si="383"/>
        <v>7.131968408002988E-2</v>
      </c>
      <c r="AH428" s="48">
        <f t="shared" si="384"/>
        <v>1.1587731451231896E-7</v>
      </c>
      <c r="AI428" s="48">
        <f>AE428+AC428+SUM($AB$412:AB428)</f>
        <v>27.105450980829517</v>
      </c>
      <c r="AJ428" s="48">
        <f>AE428+AC428+SUM($AB$413:AB428)-$AI$413</f>
        <v>24.298192293863767</v>
      </c>
      <c r="AK428" s="41">
        <f t="shared" si="412"/>
        <v>1.3841012047173567E-2</v>
      </c>
      <c r="AL428" s="89"/>
      <c r="AM428" s="25">
        <v>378.10599999999999</v>
      </c>
      <c r="AN428" s="25">
        <v>3.8183766184054918E-2</v>
      </c>
      <c r="AO428" s="25"/>
      <c r="AP428" s="25"/>
      <c r="AQ428" s="25"/>
      <c r="AR428" s="25">
        <v>363.4255</v>
      </c>
      <c r="AS428" s="25">
        <v>0.29627774131715118</v>
      </c>
      <c r="AT428" s="25"/>
      <c r="AU428" s="25"/>
      <c r="AV428" s="89">
        <f t="shared" si="385"/>
        <v>0</v>
      </c>
      <c r="AW428" s="86">
        <f t="shared" si="386"/>
        <v>6.1364210877545594E-2</v>
      </c>
      <c r="AX428" s="86">
        <f t="shared" si="387"/>
        <v>3.9625469378884115</v>
      </c>
      <c r="AY428" s="86">
        <f t="shared" si="388"/>
        <v>0.41335520304137319</v>
      </c>
      <c r="AZ428" s="86">
        <f t="shared" si="389"/>
        <v>26.692095777788143</v>
      </c>
      <c r="BA428" s="86">
        <f t="shared" si="407"/>
        <v>0.38033728504390357</v>
      </c>
      <c r="BB428" s="86">
        <f t="shared" si="408"/>
        <v>23.917855008819863</v>
      </c>
      <c r="BC428" s="89">
        <f t="shared" si="425"/>
        <v>4.5925153982334599E-2</v>
      </c>
      <c r="BD428" s="89">
        <f t="shared" si="425"/>
        <v>3.6806353413610218</v>
      </c>
      <c r="BE428" s="41">
        <f t="shared" si="414"/>
        <v>110.37511147771318</v>
      </c>
      <c r="BF428" s="89">
        <f t="shared" si="415"/>
        <v>0.84447125763609621</v>
      </c>
      <c r="BG428" s="89">
        <f t="shared" si="416"/>
        <v>0.15552874236390379</v>
      </c>
      <c r="BH428" s="89">
        <f>BF428*($AJ428-$AJ427)</f>
        <v>3.1469732281595979</v>
      </c>
      <c r="BI428" s="89">
        <f t="shared" si="426"/>
        <v>0.57958726718375864</v>
      </c>
      <c r="BJ428" s="41">
        <f t="shared" si="428"/>
        <v>415.10466510937391</v>
      </c>
      <c r="BK428" s="89">
        <f t="shared" si="418"/>
        <v>0.45655890286043033</v>
      </c>
      <c r="BL428" s="89">
        <f t="shared" si="419"/>
        <v>0.54344109713956967</v>
      </c>
      <c r="BM428" s="89">
        <f t="shared" si="394"/>
        <v>0</v>
      </c>
      <c r="BN428" s="86">
        <f t="shared" si="395"/>
        <v>2.4643552662445569E-3</v>
      </c>
      <c r="BO428" s="86">
        <f t="shared" si="396"/>
        <v>0.16084730693970589</v>
      </c>
      <c r="BP428" s="46">
        <f t="shared" si="390"/>
        <v>0.42683706196364651</v>
      </c>
      <c r="BQ428" s="46">
        <f t="shared" si="391"/>
        <v>27.859453894216117</v>
      </c>
      <c r="BR428" s="46">
        <f t="shared" si="409"/>
        <v>0.42468127071102685</v>
      </c>
      <c r="BS428" s="46">
        <f t="shared" si="410"/>
        <v>27.70756849841959</v>
      </c>
      <c r="BT428" s="41">
        <f t="shared" si="397"/>
        <v>5.2799395100248336E-2</v>
      </c>
      <c r="BU428" s="41">
        <f t="shared" si="397"/>
        <v>3.9947937505663624</v>
      </c>
      <c r="BV428" s="41">
        <f t="shared" si="427"/>
        <v>176.18727012985968</v>
      </c>
      <c r="BW428" s="41" t="e">
        <f t="shared" si="399"/>
        <v>#REF!</v>
      </c>
      <c r="BX428" s="41" t="e">
        <f t="shared" si="400"/>
        <v>#REF!</v>
      </c>
      <c r="BY428" s="41" t="e">
        <f t="shared" si="401"/>
        <v>#REF!</v>
      </c>
      <c r="BZ428" s="41" t="e">
        <f t="shared" si="401"/>
        <v>#REF!</v>
      </c>
      <c r="CA428" s="41">
        <f t="shared" si="429"/>
        <v>363.97553947956652</v>
      </c>
      <c r="CB428" s="41" t="e">
        <f t="shared" si="403"/>
        <v>#REF!</v>
      </c>
      <c r="CC428" s="41" t="e">
        <f t="shared" si="430"/>
        <v>#REF!</v>
      </c>
      <c r="CD428" s="41" t="e">
        <f t="shared" si="420"/>
        <v>#REF!</v>
      </c>
      <c r="CE428" s="41" t="e">
        <f t="shared" si="421"/>
        <v>#REF!</v>
      </c>
      <c r="CF428" s="41" t="e">
        <f t="shared" si="422"/>
        <v>#REF!</v>
      </c>
      <c r="CG428" s="41" t="e">
        <f t="shared" si="413"/>
        <v>#REF!</v>
      </c>
      <c r="CH428" s="42" t="e">
        <f t="shared" si="405"/>
        <v>#REF!</v>
      </c>
      <c r="CI428" s="89">
        <f t="shared" si="423"/>
        <v>13.204636278685562</v>
      </c>
      <c r="CJ428" s="89">
        <f t="shared" si="424"/>
        <v>11.093556015178205</v>
      </c>
      <c r="CK428" s="42" t="e">
        <f t="shared" si="406"/>
        <v>#REF!</v>
      </c>
      <c r="CM428" s="89" t="e">
        <f t="shared" si="392"/>
        <v>#REF!</v>
      </c>
      <c r="CN428" s="89">
        <f t="shared" si="393"/>
        <v>0.16026311753155087</v>
      </c>
    </row>
    <row r="429" spans="1:92" s="1" customFormat="1" ht="14.4" x14ac:dyDescent="0.3">
      <c r="A429"/>
      <c r="B429"/>
      <c r="C429"/>
      <c r="D429" s="47"/>
      <c r="E429" s="32">
        <v>42488.47152777778</v>
      </c>
      <c r="F429" s="21">
        <f t="shared" ref="F429:F435" si="431">E429-E$365</f>
        <v>2604.9812500000044</v>
      </c>
      <c r="G429" s="21">
        <f t="shared" ref="G429:G434" si="432">E429-E$413</f>
        <v>1079.0069444444453</v>
      </c>
      <c r="I429" s="21">
        <v>1104</v>
      </c>
      <c r="J429" s="21">
        <v>45114</v>
      </c>
      <c r="K429" s="21">
        <v>52135</v>
      </c>
      <c r="L429" s="21">
        <v>10</v>
      </c>
      <c r="M429" s="51">
        <v>4.78</v>
      </c>
      <c r="N429" s="40"/>
      <c r="O429" s="40"/>
      <c r="P429" s="40"/>
      <c r="Q429" s="22"/>
      <c r="R429" s="22"/>
      <c r="S429" s="22"/>
      <c r="T429" s="22"/>
      <c r="U429" s="52">
        <f t="shared" si="375"/>
        <v>0.25819323684318685</v>
      </c>
      <c r="V429" s="52">
        <f t="shared" si="376"/>
        <v>35.004835970474147</v>
      </c>
      <c r="W429" s="52">
        <f t="shared" si="377"/>
        <v>0.21336801510085049</v>
      </c>
      <c r="X429" s="247">
        <f>W429+V429+SUM($U$413:U429)</f>
        <v>36.806710591826302</v>
      </c>
      <c r="Y429" s="104">
        <f>W429+V429+SUM($U$413:U429)-$X$413</f>
        <v>36.652669404777157</v>
      </c>
      <c r="Z429" s="42"/>
      <c r="AA429" s="1">
        <f t="shared" si="411"/>
        <v>2.0244153213918273E-2</v>
      </c>
      <c r="AB429" s="41">
        <f t="shared" si="378"/>
        <v>0.22342245491404109</v>
      </c>
      <c r="AC429" s="48">
        <f t="shared" si="379"/>
        <v>30.290748441008351</v>
      </c>
      <c r="AD429" s="48">
        <f t="shared" si="380"/>
        <v>5.4762143548099882</v>
      </c>
      <c r="AE429" s="48">
        <f t="shared" si="381"/>
        <v>5.5750261159667067</v>
      </c>
      <c r="AF429" s="48">
        <f t="shared" si="382"/>
        <v>5.4762143548099891</v>
      </c>
      <c r="AG429" s="238">
        <f t="shared" si="383"/>
        <v>9.8811600611658473E-2</v>
      </c>
      <c r="AH429" s="48">
        <f t="shared" si="384"/>
        <v>1.6054505946344904E-7</v>
      </c>
      <c r="AI429" s="48">
        <f>AE429+AC429+SUM($AB$412:AB429)</f>
        <v>37.307649959542012</v>
      </c>
      <c r="AJ429" s="48">
        <f>AE429+AC429+SUM($AB$413:AB429)-$AI$413</f>
        <v>34.500391272576266</v>
      </c>
      <c r="AK429" s="41">
        <f t="shared" si="412"/>
        <v>2.2164855385325304E-2</v>
      </c>
      <c r="AL429" s="89"/>
      <c r="AM429" s="25">
        <v>334.63650000000001</v>
      </c>
      <c r="AN429" s="25">
        <v>0.28496403281819283</v>
      </c>
      <c r="AO429" s="25"/>
      <c r="AP429" s="25"/>
      <c r="AQ429" s="25"/>
      <c r="AR429" s="25">
        <v>332.96499999999997</v>
      </c>
      <c r="AS429" s="25">
        <v>9.1923881554247966E-2</v>
      </c>
      <c r="AT429" s="25"/>
      <c r="AU429" s="25"/>
      <c r="AV429" s="89">
        <f t="shared" si="385"/>
        <v>0</v>
      </c>
      <c r="AW429" s="86">
        <f t="shared" si="386"/>
        <v>8.2376438005112296E-2</v>
      </c>
      <c r="AX429" s="86">
        <f t="shared" si="387"/>
        <v>5.4926496779615945</v>
      </c>
      <c r="AY429" s="86">
        <f t="shared" si="388"/>
        <v>0.55125684617097781</v>
      </c>
      <c r="AZ429" s="86">
        <f t="shared" si="389"/>
        <v>36.756393113371033</v>
      </c>
      <c r="BA429" s="86">
        <f>AY429-$AY$413</f>
        <v>0.51823892817350814</v>
      </c>
      <c r="BB429" s="86">
        <f>AZ429-$AZ$413</f>
        <v>33.982152344402756</v>
      </c>
      <c r="BC429" s="89">
        <f>BA429-BA428</f>
        <v>0.13790164312960457</v>
      </c>
      <c r="BD429" s="89">
        <f>BB429-BB428</f>
        <v>10.064297335582893</v>
      </c>
      <c r="BE429" s="41">
        <f>1000*(((BC429)/((BD429))/0.0112372-1))</f>
        <v>219.34856496351318</v>
      </c>
      <c r="BF429" s="89">
        <f t="shared" si="415"/>
        <v>0.70575104344640438</v>
      </c>
      <c r="BG429" s="89">
        <f>1-BF429</f>
        <v>0.29424895655359562</v>
      </c>
      <c r="BH429" s="89">
        <f>BF429*($AJ429-$AJ428)</f>
        <v>7.200212574674187</v>
      </c>
      <c r="BI429" s="89">
        <f>BG429*($AJ429-$AJ428)</f>
        <v>3.0019864040383117</v>
      </c>
      <c r="BJ429" s="41">
        <f t="shared" si="428"/>
        <v>357.12871417033386</v>
      </c>
      <c r="BK429" s="89">
        <f t="shared" si="418"/>
        <v>0.53036069655289775</v>
      </c>
      <c r="BL429" s="89">
        <f t="shared" ref="BL429:BL438" si="433">1-BK429</f>
        <v>0.46963930344710225</v>
      </c>
      <c r="BM429" s="89">
        <f t="shared" si="394"/>
        <v>0</v>
      </c>
      <c r="BN429" s="86">
        <f t="shared" si="395"/>
        <v>3.148829932135356E-3</v>
      </c>
      <c r="BO429" s="86">
        <f t="shared" si="396"/>
        <v>0.21021918516871516</v>
      </c>
      <c r="BP429" s="46">
        <f t="shared" si="390"/>
        <v>0.54318390673600137</v>
      </c>
      <c r="BQ429" s="46">
        <f t="shared" si="391"/>
        <v>36.263526685090305</v>
      </c>
      <c r="BR429" s="46">
        <f>BP429-$BP$413</f>
        <v>0.5410281154833817</v>
      </c>
      <c r="BS429" s="46">
        <f>BQ429-$BQ$413</f>
        <v>36.111641289293779</v>
      </c>
      <c r="BT429" s="41">
        <f>BR429-BR428</f>
        <v>0.11634684477235485</v>
      </c>
      <c r="BU429" s="41">
        <f>BS429-BS428</f>
        <v>8.4040727908741886</v>
      </c>
      <c r="BV429" s="41">
        <f t="shared" si="427"/>
        <v>231.98861432824879</v>
      </c>
      <c r="BW429" s="41" t="e">
        <f t="shared" si="399"/>
        <v>#REF!</v>
      </c>
      <c r="BX429" s="41" t="e">
        <f>1-BW429</f>
        <v>#REF!</v>
      </c>
      <c r="BY429" s="41" t="e">
        <f>BW429*($X429-$X428)</f>
        <v>#REF!</v>
      </c>
      <c r="BZ429" s="41" t="e">
        <f>BX429*($X429-$X428)</f>
        <v>#REF!</v>
      </c>
      <c r="CA429" s="41">
        <f t="shared" si="429"/>
        <v>333.25891495593442</v>
      </c>
      <c r="CB429" s="41" t="e">
        <f t="shared" si="403"/>
        <v>#REF!</v>
      </c>
      <c r="CC429" s="41" t="e">
        <f t="shared" si="430"/>
        <v>#REF!</v>
      </c>
      <c r="CD429" s="41" t="e">
        <f t="shared" ref="CD429:CD438" si="434">CK429+CJ429</f>
        <v>#REF!</v>
      </c>
      <c r="CE429" s="41" t="e">
        <f t="shared" ref="CE429:CE438" si="435">CH429+CI429</f>
        <v>#REF!</v>
      </c>
      <c r="CF429" s="41" t="e">
        <f t="shared" ref="CF429:CF438" si="436">CK429*13.49+CJ429</f>
        <v>#REF!</v>
      </c>
      <c r="CG429" s="41" t="e">
        <f t="shared" ref="CG429:CG438" si="437">CH429*13.49+CI429</f>
        <v>#REF!</v>
      </c>
      <c r="CH429" s="42" t="e">
        <f t="shared" si="405"/>
        <v>#REF!</v>
      </c>
      <c r="CI429" s="89">
        <f t="shared" si="423"/>
        <v>16.202739725905204</v>
      </c>
      <c r="CJ429" s="89">
        <f t="shared" si="424"/>
        <v>18.297651546671062</v>
      </c>
      <c r="CK429" s="42" t="e">
        <f t="shared" si="406"/>
        <v>#REF!</v>
      </c>
      <c r="CM429" s="89" t="e">
        <f t="shared" si="392"/>
        <v>#REF!</v>
      </c>
      <c r="CN429" s="89">
        <f t="shared" si="393"/>
        <v>0.19665074646678257</v>
      </c>
    </row>
    <row r="430" spans="1:92" s="1" customFormat="1" ht="14.4" x14ac:dyDescent="0.3">
      <c r="A430"/>
      <c r="B430"/>
      <c r="C430"/>
      <c r="D430" s="47"/>
      <c r="E430" s="32">
        <v>42600.444444444445</v>
      </c>
      <c r="F430" s="21">
        <f t="shared" si="431"/>
        <v>2716.9541666666701</v>
      </c>
      <c r="G430" s="21">
        <f t="shared" si="432"/>
        <v>1190.9798611111109</v>
      </c>
      <c r="I430" s="21">
        <v>1093</v>
      </c>
      <c r="J430" s="21">
        <v>51463</v>
      </c>
      <c r="K430" s="21">
        <v>56219</v>
      </c>
      <c r="L430" s="21">
        <v>12</v>
      </c>
      <c r="M430" s="51">
        <v>4.78</v>
      </c>
      <c r="N430" s="40"/>
      <c r="O430" s="40"/>
      <c r="P430" s="40"/>
      <c r="Q430" s="22"/>
      <c r="R430" s="22"/>
      <c r="S430" s="22"/>
      <c r="T430" s="22"/>
      <c r="U430" s="52">
        <f t="shared" si="375"/>
        <v>0.2756447270606901</v>
      </c>
      <c r="V430" s="52">
        <f t="shared" si="376"/>
        <v>37.37084121512374</v>
      </c>
      <c r="W430" s="52">
        <f t="shared" si="377"/>
        <v>0.22778973223715995</v>
      </c>
      <c r="X430" s="247">
        <f>W430+V430+SUM($U$413:U430)</f>
        <v>39.462782280672904</v>
      </c>
      <c r="Y430" s="104">
        <f>W430+V430+SUM($U$413:U430)-$X$413</f>
        <v>39.308741093623759</v>
      </c>
      <c r="Z430" s="42"/>
      <c r="AA430" s="1">
        <f t="shared" si="411"/>
        <v>3.0321214212105624E-2</v>
      </c>
      <c r="AB430" s="41">
        <f t="shared" si="378"/>
        <v>0.25232580780028629</v>
      </c>
      <c r="AC430" s="48">
        <f t="shared" si="379"/>
        <v>34.209352735799513</v>
      </c>
      <c r="AD430" s="48">
        <f t="shared" si="380"/>
        <v>6.1846523497227706</v>
      </c>
      <c r="AE430" s="48">
        <f t="shared" si="381"/>
        <v>6.2962470301394315</v>
      </c>
      <c r="AF430" s="48">
        <f t="shared" si="382"/>
        <v>6.1846523497227723</v>
      </c>
      <c r="AG430" s="238">
        <f t="shared" si="383"/>
        <v>0.11159449910246726</v>
      </c>
      <c r="AH430" s="48">
        <f t="shared" si="384"/>
        <v>1.8131419168697862E-7</v>
      </c>
      <c r="AI430" s="48">
        <f>AE430+AC430+SUM($AB$412:AB430)</f>
        <v>42.199800976306193</v>
      </c>
      <c r="AJ430" s="48">
        <f>AE430+AC430+SUM($AB$413:AB430)-$AI$413</f>
        <v>39.392542289340447</v>
      </c>
      <c r="AK430" s="41">
        <f t="shared" si="412"/>
        <v>3.6835163338242417E-2</v>
      </c>
      <c r="AL430" s="89"/>
      <c r="AM430" s="25">
        <v>306.36500000000001</v>
      </c>
      <c r="AN430" s="25">
        <v>0.70710678118654757</v>
      </c>
      <c r="AO430" s="25"/>
      <c r="AP430" s="25"/>
      <c r="AQ430" s="25"/>
      <c r="AR430" s="25">
        <v>312.14499999999998</v>
      </c>
      <c r="AS430" s="25">
        <v>0.12445079348882368</v>
      </c>
      <c r="AT430" s="25"/>
      <c r="AU430" s="25"/>
      <c r="AV430" s="89">
        <f t="shared" si="385"/>
        <v>0</v>
      </c>
      <c r="AW430" s="86">
        <f t="shared" si="386"/>
        <v>9.1090975905660856E-2</v>
      </c>
      <c r="AX430" s="86">
        <f t="shared" si="387"/>
        <v>6.2051560542337709</v>
      </c>
      <c r="AY430" s="86">
        <f t="shared" si="388"/>
        <v>0.61052576805762093</v>
      </c>
      <c r="AZ430" s="86">
        <f t="shared" si="389"/>
        <v>41.589275208248573</v>
      </c>
      <c r="BA430" s="86">
        <f>AY430-$AY$413</f>
        <v>0.57750785006015126</v>
      </c>
      <c r="BB430" s="86">
        <f>AZ430-$AZ$413</f>
        <v>38.815034439280296</v>
      </c>
      <c r="BC430" s="89">
        <f>BA430-BA429</f>
        <v>5.9268921886643122E-2</v>
      </c>
      <c r="BD430" s="89">
        <f>BB430-BB429</f>
        <v>4.8328820948775402</v>
      </c>
      <c r="BE430" s="41">
        <f>1000*(((BC430)/((BD430))/0.0112372-1))</f>
        <v>91.346642940120631</v>
      </c>
      <c r="BF430" s="89">
        <f t="shared" si="415"/>
        <v>0.86869397561741279</v>
      </c>
      <c r="BG430" s="89">
        <f>1-BF430</f>
        <v>0.13130602438258721</v>
      </c>
      <c r="BH430" s="89">
        <f>BF430*($AJ430-$AJ429)</f>
        <v>4.2497821160736446</v>
      </c>
      <c r="BI430" s="89">
        <f>BG430*($AJ430-$AJ429)</f>
        <v>0.64236890069053643</v>
      </c>
      <c r="BJ430" s="41">
        <f t="shared" si="428"/>
        <v>324.03603676469237</v>
      </c>
      <c r="BK430" s="89">
        <f t="shared" si="418"/>
        <v>0.57248676626049999</v>
      </c>
      <c r="BL430" s="89">
        <f t="shared" si="433"/>
        <v>0.42751323373950001</v>
      </c>
      <c r="BM430" s="89">
        <f t="shared" si="394"/>
        <v>0</v>
      </c>
      <c r="BN430" s="86">
        <f t="shared" si="395"/>
        <v>3.3099179999946261E-3</v>
      </c>
      <c r="BO430" s="86">
        <f t="shared" si="396"/>
        <v>0.22447981423716534</v>
      </c>
      <c r="BP430" s="46">
        <f t="shared" si="390"/>
        <v>0.57341730076172437</v>
      </c>
      <c r="BQ430" s="46">
        <f t="shared" si="391"/>
        <v>38.889364979911178</v>
      </c>
      <c r="BR430" s="46">
        <f>BP430-$BP$413</f>
        <v>0.5712615095091047</v>
      </c>
      <c r="BS430" s="46">
        <f>BQ430-$BQ$413</f>
        <v>38.737479584114652</v>
      </c>
      <c r="BT430" s="41">
        <f>BR430-BR429</f>
        <v>3.0233394025723004E-2</v>
      </c>
      <c r="BU430" s="41">
        <f>BS430-BS429</f>
        <v>2.6258382948208734</v>
      </c>
      <c r="BV430" s="41">
        <f t="shared" si="427"/>
        <v>24.615251091726797</v>
      </c>
      <c r="BW430" s="41" t="e">
        <f t="shared" si="399"/>
        <v>#REF!</v>
      </c>
      <c r="BX430" s="41" t="e">
        <f>1-BW430</f>
        <v>#REF!</v>
      </c>
      <c r="BY430" s="41" t="e">
        <f>BW430*($X430-$X429)</f>
        <v>#REF!</v>
      </c>
      <c r="BZ430" s="41" t="e">
        <f>BX430*($X430-$X429)</f>
        <v>#REF!</v>
      </c>
      <c r="CA430" s="41">
        <f t="shared" si="429"/>
        <v>312.33735886272871</v>
      </c>
      <c r="CB430" s="41" t="e">
        <f t="shared" si="403"/>
        <v>#REF!</v>
      </c>
      <c r="CC430" s="41" t="e">
        <f t="shared" si="430"/>
        <v>#REF!</v>
      </c>
      <c r="CD430" s="41" t="e">
        <f t="shared" si="434"/>
        <v>#REF!</v>
      </c>
      <c r="CE430" s="41" t="e">
        <f t="shared" si="435"/>
        <v>#REF!</v>
      </c>
      <c r="CF430" s="41" t="e">
        <f t="shared" si="436"/>
        <v>#REF!</v>
      </c>
      <c r="CG430" s="41" t="e">
        <f t="shared" si="437"/>
        <v>#REF!</v>
      </c>
      <c r="CH430" s="42" t="e">
        <f t="shared" ref="CH430:CH438" si="438">CC430*$Y430</f>
        <v>#REF!</v>
      </c>
      <c r="CI430" s="89">
        <f t="shared" ref="CI430:CI438" si="439">BL430*$AJ430</f>
        <v>16.840833139335942</v>
      </c>
      <c r="CJ430" s="89">
        <f t="shared" ref="CJ430:CJ438" si="440">BK430*$AJ430</f>
        <v>22.551709150004505</v>
      </c>
      <c r="CK430" s="42" t="e">
        <f t="shared" ref="CK430:CK438" si="441">CB430*$Y430</f>
        <v>#REF!</v>
      </c>
      <c r="CM430" s="89" t="e">
        <f t="shared" si="392"/>
        <v>#REF!</v>
      </c>
      <c r="CN430" s="89">
        <f t="shared" si="393"/>
        <v>0.20439521118012177</v>
      </c>
    </row>
    <row r="431" spans="1:92" s="1" customFormat="1" ht="14.4" x14ac:dyDescent="0.3">
      <c r="A431"/>
      <c r="B431"/>
      <c r="C431"/>
      <c r="D431" s="47"/>
      <c r="E431" s="32">
        <v>42800.571527777778</v>
      </c>
      <c r="F431" s="21">
        <f t="shared" si="431"/>
        <v>2917.0812500000029</v>
      </c>
      <c r="G431" s="21">
        <f t="shared" si="432"/>
        <v>1391.1069444444438</v>
      </c>
      <c r="I431" s="21">
        <v>1094</v>
      </c>
      <c r="J431" s="21">
        <v>43610</v>
      </c>
      <c r="K431" s="21">
        <v>53369</v>
      </c>
      <c r="L431" s="21">
        <v>46</v>
      </c>
      <c r="M431" s="51">
        <v>4.78</v>
      </c>
      <c r="N431" s="40"/>
      <c r="O431" s="40"/>
      <c r="P431" s="40"/>
      <c r="Q431" s="22"/>
      <c r="R431" s="22"/>
      <c r="S431" s="22"/>
      <c r="T431" s="22"/>
      <c r="U431" s="46">
        <f t="shared" si="375"/>
        <v>0.2619104327402858</v>
      </c>
      <c r="V431" s="46">
        <f t="shared" si="376"/>
        <v>35.508798948896754</v>
      </c>
      <c r="W431" s="46">
        <f t="shared" si="377"/>
        <v>0.21643986438707616</v>
      </c>
      <c r="X431" s="247">
        <f>W431+V431+SUM($U$413:U431)</f>
        <v>37.851300579336112</v>
      </c>
      <c r="Y431" s="104">
        <f>W431+V431+SUM($U$413:U431)-$X$413</f>
        <v>37.697259392286966</v>
      </c>
      <c r="Z431" s="42"/>
      <c r="AA431" s="1">
        <f t="shared" ref="AA431:AA438" si="442">LINEST(Y428:Y431,F428:F431,TRUE,TRUE)</f>
        <v>1.8839113714127064E-2</v>
      </c>
      <c r="AB431" s="41">
        <f t="shared" si="378"/>
        <v>0.21401776259258865</v>
      </c>
      <c r="AC431" s="48">
        <f t="shared" si="379"/>
        <v>29.015696793295497</v>
      </c>
      <c r="AD431" s="48">
        <f t="shared" si="380"/>
        <v>5.2456998744587455</v>
      </c>
      <c r="AE431" s="48">
        <f t="shared" si="381"/>
        <v>5.3403522765583036</v>
      </c>
      <c r="AF431" s="48">
        <f t="shared" si="382"/>
        <v>5.2456998744587464</v>
      </c>
      <c r="AG431" s="238">
        <f t="shared" si="383"/>
        <v>9.4652248312443857E-2</v>
      </c>
      <c r="AH431" s="48">
        <f t="shared" si="384"/>
        <v>1.5378711345231989E-7</v>
      </c>
      <c r="AI431" s="48">
        <f>AE431+AC431+SUM($AB$412:AB431)</f>
        <v>36.26426804281364</v>
      </c>
      <c r="AJ431" s="48">
        <f>AE431+AC431+SUM($AB$413:AB431)-$AI$413</f>
        <v>33.457009355847894</v>
      </c>
      <c r="AK431" s="41">
        <f t="shared" ref="AK431:AK438" si="443">LINEST(AJ428:AJ431,F428:F431,TRUE,TRUE)</f>
        <v>1.902551121989627E-2</v>
      </c>
      <c r="AL431" s="86"/>
      <c r="AM431">
        <v>261.8896666666667</v>
      </c>
      <c r="AO431"/>
      <c r="AP431"/>
      <c r="AQ431" s="26"/>
      <c r="AR431">
        <v>277.18066666666664</v>
      </c>
      <c r="AS431" s="25">
        <v>0.30891152994560633</v>
      </c>
      <c r="AT431"/>
      <c r="AU431"/>
      <c r="AV431" s="89">
        <f t="shared" si="385"/>
        <v>0</v>
      </c>
      <c r="AW431" s="86">
        <f t="shared" si="386"/>
        <v>7.4667964665890249E-2</v>
      </c>
      <c r="AX431" s="86">
        <f t="shared" si="387"/>
        <v>5.2656843118924135</v>
      </c>
      <c r="AY431" s="86">
        <f t="shared" si="388"/>
        <v>0.50704128578578789</v>
      </c>
      <c r="AZ431" s="86">
        <f t="shared" si="389"/>
        <v>35.757226757027851</v>
      </c>
      <c r="BA431" s="86">
        <f>AY431-$AY$413</f>
        <v>0.47402336778831827</v>
      </c>
      <c r="BB431" s="86">
        <f>AZ431-$AZ$413</f>
        <v>32.982985988059575</v>
      </c>
      <c r="BC431" s="89"/>
      <c r="BD431" s="89"/>
      <c r="BE431" s="41"/>
      <c r="BF431" s="89"/>
      <c r="BG431" s="89"/>
      <c r="BH431" s="89"/>
      <c r="BI431" s="89"/>
      <c r="BJ431" s="41">
        <f t="shared" si="428"/>
        <v>278.94441779975665</v>
      </c>
      <c r="BK431" s="89">
        <f t="shared" si="418"/>
        <v>0.62988715911664583</v>
      </c>
      <c r="BL431" s="89">
        <f t="shared" si="433"/>
        <v>0.37011284088335417</v>
      </c>
      <c r="BM431" s="89">
        <f t="shared" si="394"/>
        <v>0</v>
      </c>
      <c r="BN431" s="86">
        <f t="shared" si="395"/>
        <v>3.062379702629351E-3</v>
      </c>
      <c r="BO431" s="86">
        <f t="shared" si="396"/>
        <v>0.21337748468444681</v>
      </c>
      <c r="BP431" s="46">
        <f t="shared" si="390"/>
        <v>0.53555316595921365</v>
      </c>
      <c r="BQ431" s="46">
        <f t="shared" si="391"/>
        <v>37.315747413376897</v>
      </c>
      <c r="BR431" s="46">
        <f>BP431-$BP$413</f>
        <v>0.53339737470659399</v>
      </c>
      <c r="BS431" s="46">
        <f>BQ431-$BQ$413</f>
        <v>37.163862017580371</v>
      </c>
      <c r="BT431" s="46"/>
      <c r="BU431" s="41"/>
      <c r="BV431" s="41"/>
      <c r="BW431" s="41"/>
      <c r="BX431" s="41"/>
      <c r="BY431" s="41"/>
      <c r="BZ431" s="41"/>
      <c r="CA431" s="41">
        <f t="shared" si="429"/>
        <v>277.23827440155912</v>
      </c>
      <c r="CB431" s="41" t="e">
        <f t="shared" si="403"/>
        <v>#REF!</v>
      </c>
      <c r="CC431" s="41" t="e">
        <f t="shared" si="430"/>
        <v>#REF!</v>
      </c>
      <c r="CD431" s="41" t="e">
        <f t="shared" si="434"/>
        <v>#REF!</v>
      </c>
      <c r="CE431" s="41" t="e">
        <f t="shared" si="435"/>
        <v>#REF!</v>
      </c>
      <c r="CF431" s="41" t="e">
        <f t="shared" si="436"/>
        <v>#REF!</v>
      </c>
      <c r="CG431" s="41" t="e">
        <f t="shared" si="437"/>
        <v>#REF!</v>
      </c>
      <c r="CH431" s="42" t="e">
        <f t="shared" si="438"/>
        <v>#REF!</v>
      </c>
      <c r="CI431" s="89">
        <f t="shared" si="439"/>
        <v>12.382868780153823</v>
      </c>
      <c r="CJ431" s="89">
        <f t="shared" si="440"/>
        <v>21.07414057569407</v>
      </c>
      <c r="CK431" s="42" t="e">
        <f t="shared" si="441"/>
        <v>#REF!</v>
      </c>
      <c r="CM431" s="89" t="e">
        <f t="shared" si="392"/>
        <v>#REF!</v>
      </c>
      <c r="CN431" s="89">
        <f t="shared" si="393"/>
        <v>0.15028942204904944</v>
      </c>
    </row>
    <row r="432" spans="1:92" s="1" customFormat="1" ht="14.4" x14ac:dyDescent="0.3">
      <c r="A432"/>
      <c r="B432"/>
      <c r="C432"/>
      <c r="D432" s="47" t="s">
        <v>126</v>
      </c>
      <c r="E432" s="32">
        <v>42810.426388888889</v>
      </c>
      <c r="F432" s="21">
        <f t="shared" si="431"/>
        <v>2926.9361111111139</v>
      </c>
      <c r="G432" s="21">
        <f t="shared" si="432"/>
        <v>1400.9618055555547</v>
      </c>
      <c r="I432" s="21">
        <v>1085</v>
      </c>
      <c r="J432" s="21">
        <v>43630</v>
      </c>
      <c r="K432" s="21">
        <v>53818</v>
      </c>
      <c r="L432" s="21">
        <v>11</v>
      </c>
      <c r="M432" s="51">
        <v>4.78</v>
      </c>
      <c r="N432" s="40"/>
      <c r="O432" s="40"/>
      <c r="P432" s="40"/>
      <c r="Q432" s="22"/>
      <c r="R432" s="22"/>
      <c r="S432" s="22"/>
      <c r="T432" s="22"/>
      <c r="U432" s="46">
        <f t="shared" si="375"/>
        <v>0.26194113401528107</v>
      </c>
      <c r="V432" s="46">
        <f t="shared" si="376"/>
        <v>35.512961308486155</v>
      </c>
      <c r="W432" s="46">
        <f t="shared" si="377"/>
        <v>0.21646523557877309</v>
      </c>
      <c r="X432" s="247">
        <f>W432+V432+SUM($U$413:U432)</f>
        <v>38.117429444132497</v>
      </c>
      <c r="Y432" s="104">
        <f>W432+V432+SUM($U$413:U432)-$X$413</f>
        <v>37.963388257083352</v>
      </c>
      <c r="Z432" s="42"/>
      <c r="AA432" s="1">
        <f t="shared" si="442"/>
        <v>1.4875072668163129E-3</v>
      </c>
      <c r="AB432" s="41">
        <f t="shared" si="378"/>
        <v>0.21235444790008384</v>
      </c>
      <c r="AC432" s="48">
        <f t="shared" si="379"/>
        <v>28.790191049263274</v>
      </c>
      <c r="AD432" s="48">
        <f t="shared" si="380"/>
        <v>5.2049310636462183</v>
      </c>
      <c r="AE432" s="48">
        <f t="shared" si="381"/>
        <v>5.2988478411453395</v>
      </c>
      <c r="AF432" s="48">
        <f t="shared" si="382"/>
        <v>5.2049310636462165</v>
      </c>
      <c r="AG432" s="238">
        <f t="shared" si="383"/>
        <v>9.3916624907220206E-2</v>
      </c>
      <c r="AH432" s="48">
        <f t="shared" si="384"/>
        <v>1.5259190253980278E-7</v>
      </c>
      <c r="AI432" s="48">
        <f>AE432+AC432+SUM($AB$412:AB432)</f>
        <v>36.209612311268536</v>
      </c>
      <c r="AJ432" s="48">
        <f>AE432+AC432+SUM($AB$413:AB432)-$AI$413</f>
        <v>33.402353624302791</v>
      </c>
      <c r="AK432" s="41">
        <f t="shared" si="443"/>
        <v>-8.6543229549755577E-3</v>
      </c>
      <c r="AL432" s="86"/>
      <c r="AM432">
        <v>261.8896666666667</v>
      </c>
      <c r="AR432">
        <v>277.18066666666664</v>
      </c>
      <c r="AS432" s="25">
        <v>0.30891152994560633</v>
      </c>
      <c r="AT432"/>
      <c r="AU432"/>
      <c r="AV432" s="89">
        <f t="shared" si="385"/>
        <v>0</v>
      </c>
      <c r="AW432" s="86">
        <f t="shared" si="386"/>
        <v>7.4087656185025344E-2</v>
      </c>
      <c r="AX432" s="86">
        <f t="shared" si="387"/>
        <v>5.2247601849603136</v>
      </c>
      <c r="AY432" s="86">
        <f t="shared" si="388"/>
        <v>0.50627709795314024</v>
      </c>
      <c r="AZ432" s="86">
        <f t="shared" si="389"/>
        <v>35.703335213315391</v>
      </c>
      <c r="BA432" s="86">
        <f>AY432-$AY$413</f>
        <v>0.47325917995567063</v>
      </c>
      <c r="BB432" s="86">
        <f>AZ432-$AZ$413</f>
        <v>32.929094444347115</v>
      </c>
      <c r="BC432" s="89"/>
      <c r="BD432" s="89"/>
      <c r="BE432" s="41"/>
      <c r="BF432" s="89"/>
      <c r="BG432" s="89"/>
      <c r="BH432" s="89"/>
      <c r="BI432" s="89"/>
      <c r="BJ432" s="41">
        <f t="shared" si="428"/>
        <v>278.97232949552932</v>
      </c>
      <c r="BK432" s="89">
        <f t="shared" si="418"/>
        <v>0.62985162829430208</v>
      </c>
      <c r="BL432" s="89">
        <f t="shared" si="433"/>
        <v>0.37014837170569792</v>
      </c>
      <c r="BM432" s="89">
        <f t="shared" si="394"/>
        <v>0</v>
      </c>
      <c r="BN432" s="86">
        <f t="shared" si="395"/>
        <v>3.0627386763456958E-3</v>
      </c>
      <c r="BO432" s="86">
        <f t="shared" si="396"/>
        <v>0.21340249690242738</v>
      </c>
      <c r="BP432" s="46">
        <f t="shared" si="390"/>
        <v>0.53931858891465745</v>
      </c>
      <c r="BQ432" s="46">
        <f t="shared" si="391"/>
        <v>37.578110855217837</v>
      </c>
      <c r="BR432" s="46">
        <f>BP432-$BP$413</f>
        <v>0.53716279766203778</v>
      </c>
      <c r="BS432" s="46">
        <f>BQ432-$BQ$413</f>
        <v>37.42622545942131</v>
      </c>
      <c r="BT432" s="46"/>
      <c r="BU432" s="41"/>
      <c r="BV432" s="41"/>
      <c r="BW432" s="41"/>
      <c r="BX432" s="41"/>
      <c r="BY432" s="41"/>
      <c r="BZ432" s="41"/>
      <c r="CA432" s="41">
        <f t="shared" si="429"/>
        <v>277.23787056271567</v>
      </c>
      <c r="CB432" s="41" t="e">
        <f t="shared" si="403"/>
        <v>#REF!</v>
      </c>
      <c r="CC432" s="41" t="e">
        <f t="shared" si="430"/>
        <v>#REF!</v>
      </c>
      <c r="CD432" s="41" t="e">
        <f t="shared" si="434"/>
        <v>#REF!</v>
      </c>
      <c r="CE432" s="41" t="e">
        <f t="shared" si="435"/>
        <v>#REF!</v>
      </c>
      <c r="CF432" s="41" t="e">
        <f t="shared" si="436"/>
        <v>#REF!</v>
      </c>
      <c r="CG432" s="41" t="e">
        <f t="shared" si="437"/>
        <v>#REF!</v>
      </c>
      <c r="CH432" s="42" t="e">
        <f t="shared" si="438"/>
        <v>#REF!</v>
      </c>
      <c r="CI432" s="89">
        <f t="shared" si="439"/>
        <v>12.363826805173595</v>
      </c>
      <c r="CJ432" s="89">
        <f t="shared" si="440"/>
        <v>21.038526819129196</v>
      </c>
      <c r="CK432" s="42" t="e">
        <f t="shared" si="441"/>
        <v>#REF!</v>
      </c>
      <c r="CM432" s="89" t="e">
        <f t="shared" si="392"/>
        <v>#REF!</v>
      </c>
      <c r="CN432" s="89">
        <f t="shared" si="393"/>
        <v>0.1500583118382203</v>
      </c>
    </row>
    <row r="433" spans="1:92" s="1" customFormat="1" ht="14.4" x14ac:dyDescent="0.3">
      <c r="A433"/>
      <c r="B433"/>
      <c r="C433"/>
      <c r="D433" s="47"/>
      <c r="E433" s="32">
        <v>42811.430555555555</v>
      </c>
      <c r="F433" s="21">
        <f t="shared" si="431"/>
        <v>2927.9402777777796</v>
      </c>
      <c r="G433" s="21">
        <f t="shared" si="432"/>
        <v>1401.9659722222204</v>
      </c>
      <c r="I433" s="21">
        <v>1033</v>
      </c>
      <c r="J433" s="21">
        <v>5657</v>
      </c>
      <c r="K433" s="21">
        <v>234.5</v>
      </c>
      <c r="L433" s="21">
        <v>10</v>
      </c>
      <c r="M433" s="51">
        <v>4.78</v>
      </c>
      <c r="N433" s="40"/>
      <c r="O433" s="40"/>
      <c r="P433" s="40"/>
      <c r="Q433" s="22"/>
      <c r="R433" s="22"/>
      <c r="S433" s="22"/>
      <c r="T433" s="22"/>
      <c r="U433" s="46">
        <f t="shared" si="375"/>
        <v>1.0866497374263568E-3</v>
      </c>
      <c r="V433" s="46">
        <f t="shared" si="376"/>
        <v>0.14732374976603557</v>
      </c>
      <c r="W433" s="46">
        <f t="shared" si="377"/>
        <v>8.9799523960939229E-4</v>
      </c>
      <c r="X433" s="250">
        <f>W433+V433+SUM($U$433:U433)</f>
        <v>0.14930839474307134</v>
      </c>
      <c r="Y433" s="256">
        <f>W433+V433+SUM($U$433:U433)-$X$433+$Y$432</f>
        <v>37.963388257083352</v>
      </c>
      <c r="Z433" s="42"/>
      <c r="AA433" s="1">
        <f t="shared" si="442"/>
        <v>-6.8542611197842393E-3</v>
      </c>
      <c r="AB433" s="41">
        <f t="shared" si="378"/>
        <v>2.6213976821411092E-2</v>
      </c>
      <c r="AC433" s="48">
        <f t="shared" si="379"/>
        <v>3.553989136146964</v>
      </c>
      <c r="AD433" s="48">
        <f t="shared" si="380"/>
        <v>0.64251982291259879</v>
      </c>
      <c r="AE433" s="48">
        <f t="shared" si="381"/>
        <v>0.65411332732396865</v>
      </c>
      <c r="AF433" s="48">
        <f t="shared" si="382"/>
        <v>0.64251982291259879</v>
      </c>
      <c r="AG433" s="238">
        <f t="shared" si="383"/>
        <v>1.1593485574747216E-2</v>
      </c>
      <c r="AH433" s="48">
        <f t="shared" si="384"/>
        <v>1.8836622617838905E-8</v>
      </c>
      <c r="AI433" s="84">
        <f>AE433+AC433+SUM($AB$433:AB433)</f>
        <v>4.2343164402923437</v>
      </c>
      <c r="AJ433" s="84" t="e">
        <f>AE433+AC433+SUM($AB$433:AB433)-$AI$410+$AJ$432</f>
        <v>#REF!</v>
      </c>
      <c r="AK433" s="41" t="e">
        <f t="shared" si="443"/>
        <v>#VALUE!</v>
      </c>
      <c r="AL433" s="86"/>
      <c r="AM433">
        <v>261.8896666666667</v>
      </c>
      <c r="AR433">
        <v>277.18066666666664</v>
      </c>
      <c r="AS433" s="25">
        <v>0.30891152994560633</v>
      </c>
      <c r="AT433" s="86" t="e">
        <f>(1/(1/((AM433/1000+1)*0.0112372)+1))*AI410</f>
        <v>#REF!</v>
      </c>
      <c r="AU433" s="86" t="e">
        <f>(1-(1/(1/((AM433/1000+1)*0.0112372)+1)))*AI410</f>
        <v>#REF!</v>
      </c>
      <c r="AV433" s="89" t="e">
        <f t="shared" si="385"/>
        <v>#REF!</v>
      </c>
      <c r="AW433" s="86">
        <f t="shared" si="386"/>
        <v>9.1457095492566923E-3</v>
      </c>
      <c r="AX433" s="86">
        <f t="shared" si="387"/>
        <v>0.6449676177747119</v>
      </c>
      <c r="AY433" s="86">
        <f t="shared" si="388"/>
        <v>5.9203545754046683E-2</v>
      </c>
      <c r="AZ433" s="86">
        <f t="shared" si="389"/>
        <v>4.1751128945382971</v>
      </c>
      <c r="BA433" s="93" t="e">
        <f t="shared" ref="BA433:BA438" si="444">AY433-$AT$433+$BA$432</f>
        <v>#REF!</v>
      </c>
      <c r="BB433" s="93" t="e">
        <f t="shared" ref="BB433:BB438" si="445">AZ433-$AU$433+$BB$432</f>
        <v>#REF!</v>
      </c>
      <c r="BC433" s="89"/>
      <c r="BD433" s="89"/>
      <c r="BE433" s="41"/>
      <c r="BF433" s="89"/>
      <c r="BG433" s="89"/>
      <c r="BH433" s="89"/>
      <c r="BI433" s="89"/>
      <c r="BJ433" s="41" t="e">
        <f t="shared" si="428"/>
        <v>#REF!</v>
      </c>
      <c r="BK433" s="89" t="e">
        <f t="shared" si="418"/>
        <v>#REF!</v>
      </c>
      <c r="BL433" s="89" t="e">
        <f t="shared" si="433"/>
        <v>#REF!</v>
      </c>
      <c r="BM433" s="89">
        <f t="shared" si="394"/>
        <v>6.7156840835707499E-2</v>
      </c>
      <c r="BN433" s="86">
        <f t="shared" si="395"/>
        <v>1.2705618729826689E-5</v>
      </c>
      <c r="BO433" s="86">
        <f t="shared" si="396"/>
        <v>8.8528962087956558E-4</v>
      </c>
      <c r="BP433" s="46">
        <f t="shared" si="390"/>
        <v>2.1125452041294789E-3</v>
      </c>
      <c r="BQ433" s="174">
        <f t="shared" si="391"/>
        <v>0.14719584953894185</v>
      </c>
      <c r="BR433" s="174">
        <f t="shared" ref="BR433:BR438" si="446">BP433-$BN$432+$BR$432</f>
        <v>0.53621260418982153</v>
      </c>
      <c r="BS433" s="46">
        <f t="shared" ref="BS433:BS438" si="447">BQ433-$BO$432+$BS$432</f>
        <v>37.360018812057824</v>
      </c>
      <c r="BT433" s="46"/>
      <c r="BU433" s="41"/>
      <c r="BV433" s="41"/>
      <c r="BW433" s="41"/>
      <c r="BX433" s="41"/>
      <c r="BY433" s="41"/>
      <c r="BZ433" s="41"/>
      <c r="CA433" s="41">
        <f t="shared" si="429"/>
        <v>277.2379719352067</v>
      </c>
      <c r="CB433" s="41" t="e">
        <f t="shared" si="403"/>
        <v>#REF!</v>
      </c>
      <c r="CC433" s="41" t="e">
        <f t="shared" si="430"/>
        <v>#REF!</v>
      </c>
      <c r="CD433" s="41" t="e">
        <f t="shared" si="434"/>
        <v>#REF!</v>
      </c>
      <c r="CE433" s="41" t="e">
        <f t="shared" si="435"/>
        <v>#REF!</v>
      </c>
      <c r="CF433" s="41" t="e">
        <f t="shared" si="436"/>
        <v>#REF!</v>
      </c>
      <c r="CG433" s="41" t="e">
        <f t="shared" si="437"/>
        <v>#REF!</v>
      </c>
      <c r="CH433" s="42" t="e">
        <f t="shared" si="438"/>
        <v>#REF!</v>
      </c>
      <c r="CI433" s="89" t="e">
        <f t="shared" si="439"/>
        <v>#REF!</v>
      </c>
      <c r="CJ433" s="89" t="e">
        <f t="shared" si="440"/>
        <v>#REF!</v>
      </c>
      <c r="CK433" s="42" t="e">
        <f t="shared" si="441"/>
        <v>#REF!</v>
      </c>
      <c r="CM433" s="89" t="e">
        <f t="shared" si="392"/>
        <v>#REF!</v>
      </c>
      <c r="CN433" s="89" t="e">
        <f t="shared" si="393"/>
        <v>#REF!</v>
      </c>
    </row>
    <row r="434" spans="1:92" s="1" customFormat="1" ht="14.4" x14ac:dyDescent="0.3">
      <c r="A434"/>
      <c r="B434"/>
      <c r="C434"/>
      <c r="D434" s="47"/>
      <c r="E434" s="32">
        <v>42947.590277777781</v>
      </c>
      <c r="F434" s="21">
        <f t="shared" si="431"/>
        <v>3064.1000000000058</v>
      </c>
      <c r="G434" s="21">
        <f t="shared" si="432"/>
        <v>1538.1256944444467</v>
      </c>
      <c r="I434" s="21">
        <v>1050</v>
      </c>
      <c r="J434" s="21">
        <v>24069</v>
      </c>
      <c r="K434" s="21">
        <v>8250</v>
      </c>
      <c r="L434" s="21">
        <v>10</v>
      </c>
      <c r="M434" s="51">
        <v>4.78</v>
      </c>
      <c r="N434" s="40"/>
      <c r="O434" s="40"/>
      <c r="P434" s="40"/>
      <c r="Q434" s="22"/>
      <c r="R434" s="22"/>
      <c r="S434" s="22"/>
      <c r="T434" s="22"/>
      <c r="U434" s="46">
        <f t="shared" si="375"/>
        <v>3.8858824466200946E-2</v>
      </c>
      <c r="V434" s="46">
        <f t="shared" si="376"/>
        <v>5.2683284545944717</v>
      </c>
      <c r="W434" s="46">
        <f t="shared" si="377"/>
        <v>3.2112499718733235E-2</v>
      </c>
      <c r="X434" s="247">
        <f>W434+V434+SUM($U$433:U434)</f>
        <v>5.3403864285168323</v>
      </c>
      <c r="Y434" s="104">
        <f>W434+V434+SUM($U$433:U434)-$X$433+$Y$432</f>
        <v>43.154466290857115</v>
      </c>
      <c r="Z434" s="47"/>
      <c r="AA434" s="1">
        <f t="shared" si="442"/>
        <v>3.7622837019227369E-2</v>
      </c>
      <c r="AB434" s="41">
        <f t="shared" si="378"/>
        <v>0.11336885406993824</v>
      </c>
      <c r="AC434" s="95">
        <f t="shared" si="379"/>
        <v>15.370108796804161</v>
      </c>
      <c r="AD434" s="95">
        <f t="shared" si="380"/>
        <v>2.778736570077577</v>
      </c>
      <c r="AE434" s="48">
        <f t="shared" si="381"/>
        <v>2.8288755596222015</v>
      </c>
      <c r="AF434" s="48">
        <f t="shared" si="382"/>
        <v>2.7787365700775766</v>
      </c>
      <c r="AG434" s="238">
        <f t="shared" si="383"/>
        <v>5.0138908080971593E-2</v>
      </c>
      <c r="AH434" s="48">
        <f t="shared" si="384"/>
        <v>8.1463653351064616E-8</v>
      </c>
      <c r="AI434" s="48">
        <f>AE434+AC434+SUM($AB$433:AB434)</f>
        <v>18.338567187317711</v>
      </c>
      <c r="AJ434" s="48" t="e">
        <f>AE434+AC434+SUM($AB$433:AB434)-$AI$410+$AJ$432</f>
        <v>#REF!</v>
      </c>
      <c r="AK434" s="41" t="e">
        <f t="shared" si="443"/>
        <v>#VALUE!</v>
      </c>
      <c r="AL434" s="86"/>
      <c r="AM434">
        <v>207.78</v>
      </c>
      <c r="AN434">
        <v>0.25</v>
      </c>
      <c r="AO434" s="25"/>
      <c r="AP434" s="25"/>
      <c r="AQ434" s="26"/>
      <c r="AR434" s="25">
        <v>65.66</v>
      </c>
      <c r="AS434" s="25">
        <v>0.08</v>
      </c>
      <c r="AV434" s="89" t="e">
        <f>AJ434-BA434-BB434</f>
        <v>#REF!</v>
      </c>
      <c r="AW434" s="86">
        <f>(1/(1/((AM434/1000+1)*0.0112372)+1))*AE434</f>
        <v>3.7879580011075213E-2</v>
      </c>
      <c r="AX434" s="86">
        <f>(1-(1/(1/((AM434/1000+1)*0.0112372)+1)))*AE434</f>
        <v>2.7909959796111266</v>
      </c>
      <c r="AY434" s="86">
        <f>(1/(1/((AM434/1000+1)*0.0112372)+1))*AI434</f>
        <v>0.24555948411999137</v>
      </c>
      <c r="AZ434" s="86">
        <f>(1-(1/(1/((AM434/1000+1)*0.0112372)+1)))*AI434</f>
        <v>18.093007703197721</v>
      </c>
      <c r="BA434" s="86" t="e">
        <f t="shared" si="444"/>
        <v>#REF!</v>
      </c>
      <c r="BB434" s="86" t="e">
        <f t="shared" si="445"/>
        <v>#REF!</v>
      </c>
      <c r="BC434" s="89"/>
      <c r="BD434" s="89"/>
      <c r="BE434" s="41"/>
      <c r="BF434" s="89"/>
      <c r="BG434" s="89"/>
      <c r="BH434" s="89"/>
      <c r="BI434" s="89"/>
      <c r="BJ434" s="41" t="e">
        <f t="shared" si="428"/>
        <v>#REF!</v>
      </c>
      <c r="BK434" s="89" t="e">
        <f t="shared" si="418"/>
        <v>#REF!</v>
      </c>
      <c r="BL434" s="89" t="e">
        <f t="shared" si="433"/>
        <v>#REF!</v>
      </c>
      <c r="BM434" s="89">
        <f>Y434-BR434-BS434</f>
        <v>6.7156840835707499E-2</v>
      </c>
      <c r="BN434" s="86">
        <f>(1/(1/((AR434/1000+1)*0.0112372)+1))*W434</f>
        <v>3.7999780681660775E-4</v>
      </c>
      <c r="BO434" s="86">
        <f>(1-(1/(1/((AR434/1000+1)*0.0112372)+1)))*W434</f>
        <v>3.1732501911916629E-2</v>
      </c>
      <c r="BP434" s="46">
        <f>(1/(1/((AR434/1000+1)*0.0112372)+1))*X434</f>
        <v>6.3194555022626733E-2</v>
      </c>
      <c r="BQ434" s="46">
        <f>(1-(1/(1/((AR434/1000+1)*0.0112372)+1)))*X434</f>
        <v>5.2771918734942052</v>
      </c>
      <c r="BR434" s="46">
        <f t="shared" si="446"/>
        <v>0.59729461400831885</v>
      </c>
      <c r="BS434" s="46">
        <f t="shared" si="447"/>
        <v>42.490014836013088</v>
      </c>
      <c r="BT434" s="46"/>
      <c r="BU434" s="41"/>
      <c r="BV434" s="41"/>
      <c r="BW434" s="41"/>
      <c r="BX434" s="41"/>
      <c r="BY434" s="41"/>
      <c r="BZ434" s="41"/>
      <c r="CA434" s="41">
        <f t="shared" si="429"/>
        <v>250.96052479101715</v>
      </c>
      <c r="CB434" s="41" t="e">
        <f t="shared" si="403"/>
        <v>#REF!</v>
      </c>
      <c r="CC434" s="41" t="e">
        <f t="shared" si="430"/>
        <v>#REF!</v>
      </c>
      <c r="CD434" s="41" t="e">
        <f t="shared" si="434"/>
        <v>#REF!</v>
      </c>
      <c r="CE434" s="41" t="e">
        <f t="shared" si="435"/>
        <v>#REF!</v>
      </c>
      <c r="CF434" s="41" t="e">
        <f t="shared" si="436"/>
        <v>#REF!</v>
      </c>
      <c r="CG434" s="41" t="e">
        <f t="shared" si="437"/>
        <v>#REF!</v>
      </c>
      <c r="CH434" s="42" t="e">
        <f t="shared" si="438"/>
        <v>#REF!</v>
      </c>
      <c r="CI434" s="89" t="e">
        <f t="shared" si="439"/>
        <v>#REF!</v>
      </c>
      <c r="CJ434" s="89" t="e">
        <f t="shared" si="440"/>
        <v>#REF!</v>
      </c>
      <c r="CK434" s="42" t="e">
        <f t="shared" si="441"/>
        <v>#REF!</v>
      </c>
      <c r="CM434" s="89" t="e">
        <f t="shared" si="392"/>
        <v>#REF!</v>
      </c>
      <c r="CN434" s="89" t="e">
        <f t="shared" si="393"/>
        <v>#REF!</v>
      </c>
    </row>
    <row r="435" spans="1:92" s="1" customFormat="1" ht="14.4" x14ac:dyDescent="0.3">
      <c r="A435"/>
      <c r="B435"/>
      <c r="C435"/>
      <c r="D435" s="47"/>
      <c r="E435" s="32">
        <v>42955.431944444441</v>
      </c>
      <c r="F435" s="21">
        <f t="shared" si="431"/>
        <v>3071.9416666666657</v>
      </c>
      <c r="G435" s="21">
        <f>E435-E$413</f>
        <v>1545.9673611111066</v>
      </c>
      <c r="I435" s="21">
        <v>1041</v>
      </c>
      <c r="J435" s="21">
        <v>25291</v>
      </c>
      <c r="K435" s="21">
        <v>8702</v>
      </c>
      <c r="L435" s="21">
        <v>11</v>
      </c>
      <c r="M435" s="51">
        <v>4.78</v>
      </c>
      <c r="N435" s="40"/>
      <c r="O435" s="40"/>
      <c r="P435" s="40"/>
      <c r="Q435" s="22"/>
      <c r="R435" s="22"/>
      <c r="S435" s="22"/>
      <c r="T435" s="22"/>
      <c r="U435" s="46">
        <f t="shared" si="375"/>
        <v>4.0636492884915519E-2</v>
      </c>
      <c r="V435" s="46">
        <f t="shared" si="376"/>
        <v>5.5093378325619868</v>
      </c>
      <c r="W435" s="46">
        <f t="shared" si="377"/>
        <v>3.3581545099805564E-2</v>
      </c>
      <c r="X435" s="247">
        <f>W435+V435+SUM($U$433:U435)</f>
        <v>5.623501344750335</v>
      </c>
      <c r="Y435" s="104">
        <f>W435+V435+SUM($U$433:U435)-$X$433+$Y$432</f>
        <v>43.437581207090616</v>
      </c>
      <c r="Z435" s="47"/>
      <c r="AA435" s="1">
        <f t="shared" si="442"/>
        <v>3.7928583858182541E-2</v>
      </c>
      <c r="AB435" s="41">
        <f t="shared" si="378"/>
        <v>0.11810360164932181</v>
      </c>
      <c r="AC435" s="95">
        <f t="shared" si="379"/>
        <v>16.012027479122644</v>
      </c>
      <c r="AD435" s="95">
        <f t="shared" si="380"/>
        <v>2.8947879878752993</v>
      </c>
      <c r="AE435" s="48">
        <f t="shared" si="381"/>
        <v>2.9470209869371473</v>
      </c>
      <c r="AF435" s="48">
        <f t="shared" si="382"/>
        <v>2.8947879878752989</v>
      </c>
      <c r="AG435" s="238">
        <f t="shared" si="383"/>
        <v>5.2232914195939159E-2</v>
      </c>
      <c r="AH435" s="48">
        <f t="shared" si="384"/>
        <v>8.4865909100017929E-8</v>
      </c>
      <c r="AI435" s="48">
        <f>AE435+AC435+SUM($AB$433:AB435)</f>
        <v>19.21673489860046</v>
      </c>
      <c r="AJ435" s="48" t="e">
        <f>AE435+AC435+SUM($AB$433:AB435)-$AI$410+$AJ$432</f>
        <v>#REF!</v>
      </c>
      <c r="AK435" s="41" t="e">
        <f t="shared" si="443"/>
        <v>#VALUE!</v>
      </c>
      <c r="AL435" s="86"/>
      <c r="AM435">
        <v>207.78</v>
      </c>
      <c r="AN435">
        <v>0.25</v>
      </c>
      <c r="AO435" s="25"/>
      <c r="AP435" s="25"/>
      <c r="AQ435" s="26"/>
      <c r="AR435" s="25">
        <v>65.66</v>
      </c>
      <c r="AS435" s="25">
        <v>0.08</v>
      </c>
      <c r="AV435" s="89" t="e">
        <f>AJ435-BA435-BB435</f>
        <v>#REF!</v>
      </c>
      <c r="AW435" s="86">
        <f>(1/(1/((AM435/1000+1)*0.0112372)+1))*AE435</f>
        <v>3.9461586385196819E-2</v>
      </c>
      <c r="AX435" s="86">
        <f>(1-(1/(1/((AM435/1000+1)*0.0112372)+1)))*AE435</f>
        <v>2.9075594005519507</v>
      </c>
      <c r="AY435" s="86">
        <f>(1/(1/((AM435/1000+1)*0.0112372)+1))*AI435</f>
        <v>0.25731844041961743</v>
      </c>
      <c r="AZ435" s="86">
        <f>(1-(1/(1/((AM435/1000+1)*0.0112372)+1)))*AI435</f>
        <v>18.959416458180844</v>
      </c>
      <c r="BA435" s="86" t="e">
        <f t="shared" si="444"/>
        <v>#REF!</v>
      </c>
      <c r="BB435" s="86" t="e">
        <f t="shared" si="445"/>
        <v>#REF!</v>
      </c>
      <c r="BC435" s="89"/>
      <c r="BD435" s="89"/>
      <c r="BE435" s="41"/>
      <c r="BF435" s="89"/>
      <c r="BG435" s="89"/>
      <c r="BH435" s="89"/>
      <c r="BI435" s="89"/>
      <c r="BJ435" s="41" t="e">
        <f t="shared" si="428"/>
        <v>#REF!</v>
      </c>
      <c r="BK435" s="89" t="e">
        <f t="shared" si="418"/>
        <v>#REF!</v>
      </c>
      <c r="BL435" s="89" t="e">
        <f t="shared" si="433"/>
        <v>#REF!</v>
      </c>
      <c r="BM435" s="89">
        <f>Y435-BR435-BS435</f>
        <v>6.7156840835707499E-2</v>
      </c>
      <c r="BN435" s="86">
        <f>(1/(1/((AR435/1000+1)*0.0112372)+1))*W435</f>
        <v>3.973815056195975E-4</v>
      </c>
      <c r="BO435" s="86">
        <f>(1-(1/(1/((AR435/1000+1)*0.0112372)+1)))*W435</f>
        <v>3.3184163594185967E-2</v>
      </c>
      <c r="BP435" s="46">
        <f>(1/(1/((AR435/1000+1)*0.0112372)+1))*X435</f>
        <v>6.6544747258924009E-2</v>
      </c>
      <c r="BQ435" s="46">
        <f>(1-(1/(1/((AR435/1000+1)*0.0112372)+1)))*X435</f>
        <v>5.5569565974914106</v>
      </c>
      <c r="BR435" s="46">
        <f t="shared" si="446"/>
        <v>0.60064480624461614</v>
      </c>
      <c r="BS435" s="46">
        <f t="shared" si="447"/>
        <v>42.769779560010292</v>
      </c>
      <c r="BT435" s="46"/>
      <c r="BU435" s="41"/>
      <c r="BV435" s="41"/>
      <c r="BW435" s="41"/>
      <c r="BX435" s="41"/>
      <c r="BY435" s="41"/>
      <c r="BZ435" s="41"/>
      <c r="CA435" s="41">
        <f t="shared" si="429"/>
        <v>249.74844114906247</v>
      </c>
      <c r="CB435" s="41" t="e">
        <f t="shared" si="403"/>
        <v>#REF!</v>
      </c>
      <c r="CC435" s="41" t="e">
        <f t="shared" si="430"/>
        <v>#REF!</v>
      </c>
      <c r="CD435" s="41" t="e">
        <f t="shared" si="434"/>
        <v>#REF!</v>
      </c>
      <c r="CE435" s="41" t="e">
        <f t="shared" si="435"/>
        <v>#REF!</v>
      </c>
      <c r="CF435" s="41" t="e">
        <f t="shared" si="436"/>
        <v>#REF!</v>
      </c>
      <c r="CG435" s="41" t="e">
        <f t="shared" si="437"/>
        <v>#REF!</v>
      </c>
      <c r="CH435" s="42" t="e">
        <f t="shared" si="438"/>
        <v>#REF!</v>
      </c>
      <c r="CI435" s="89" t="e">
        <f t="shared" si="439"/>
        <v>#REF!</v>
      </c>
      <c r="CJ435" s="89" t="e">
        <f t="shared" si="440"/>
        <v>#REF!</v>
      </c>
      <c r="CK435" s="42" t="e">
        <f t="shared" si="441"/>
        <v>#REF!</v>
      </c>
      <c r="CM435" s="89" t="e">
        <f t="shared" si="392"/>
        <v>#REF!</v>
      </c>
      <c r="CN435" s="89" t="e">
        <f t="shared" si="393"/>
        <v>#REF!</v>
      </c>
    </row>
    <row r="436" spans="1:92" s="1" customFormat="1" ht="14.4" x14ac:dyDescent="0.3">
      <c r="A436"/>
      <c r="B436"/>
      <c r="C436"/>
      <c r="D436" s="47"/>
      <c r="E436" s="32">
        <v>43045.470138888886</v>
      </c>
      <c r="F436" s="21">
        <f>E436-E$365</f>
        <v>3161.9798611111109</v>
      </c>
      <c r="G436" s="21">
        <f>E436-E$413</f>
        <v>1636.0055555555518</v>
      </c>
      <c r="H436" s="1">
        <v>5</v>
      </c>
      <c r="I436" s="21">
        <v>1089</v>
      </c>
      <c r="J436" s="21">
        <v>28253</v>
      </c>
      <c r="K436" s="21">
        <v>13945</v>
      </c>
      <c r="L436" s="21">
        <v>10</v>
      </c>
      <c r="M436" s="51">
        <v>4.78</v>
      </c>
      <c r="N436" s="40"/>
      <c r="O436" s="40"/>
      <c r="P436" s="40"/>
      <c r="Q436" s="22"/>
      <c r="R436" s="22"/>
      <c r="S436" s="22"/>
      <c r="T436" s="22"/>
      <c r="U436" s="21">
        <f t="shared" si="375"/>
        <v>6.8122850045633052E-2</v>
      </c>
      <c r="V436" s="21">
        <f t="shared" si="376"/>
        <v>9.2358313519145039</v>
      </c>
      <c r="W436" s="21">
        <f t="shared" si="377"/>
        <v>5.6295964506915257E-2</v>
      </c>
      <c r="X436" s="247">
        <f>W436+V436+SUM($U$433:U436)</f>
        <v>9.4408321335555954</v>
      </c>
      <c r="Y436" s="104">
        <f>W436+V436+SUM($U$433:U436)-$X$433+$Y$432</f>
        <v>47.254911995895874</v>
      </c>
      <c r="Z436" s="47"/>
      <c r="AA436" s="1">
        <f t="shared" si="442"/>
        <v>3.9508037039071638E-2</v>
      </c>
      <c r="AB436" s="41">
        <f t="shared" si="378"/>
        <v>0.13801899478947799</v>
      </c>
      <c r="AC436" s="95">
        <f t="shared" si="379"/>
        <v>18.712079109762673</v>
      </c>
      <c r="AD436" s="95">
        <f t="shared" si="380"/>
        <v>3.3829258603096859</v>
      </c>
      <c r="AE436" s="48">
        <f t="shared" si="381"/>
        <v>3.443966725488055</v>
      </c>
      <c r="AF436" s="48">
        <f t="shared" si="382"/>
        <v>3.3829258603096863</v>
      </c>
      <c r="AG436" s="238">
        <f t="shared" si="383"/>
        <v>6.1040766001821394E-2</v>
      </c>
      <c r="AH436" s="48">
        <f t="shared" si="384"/>
        <v>9.9176547559140001E-8</v>
      </c>
      <c r="AI436" s="48">
        <f>AE436+AC436+SUM($AB$433:AB436)</f>
        <v>22.551751262580879</v>
      </c>
      <c r="AJ436" s="48" t="e">
        <f>AE436+AC436+SUM($AB$433:AB436)-$AI$410+$AJ$432</f>
        <v>#REF!</v>
      </c>
      <c r="AK436" s="41" t="e">
        <f t="shared" si="443"/>
        <v>#VALUE!</v>
      </c>
      <c r="AL436" s="86"/>
      <c r="AM436" s="25">
        <v>175.49470167715702</v>
      </c>
      <c r="AN436" s="26">
        <v>0.33870414818836575</v>
      </c>
      <c r="AO436" s="25"/>
      <c r="AP436" s="25"/>
      <c r="AQ436" s="26"/>
      <c r="AR436" s="25">
        <v>53.353201677157003</v>
      </c>
      <c r="AV436" s="89" t="e">
        <f>AJ436-BA436-BB436</f>
        <v>#REF!</v>
      </c>
      <c r="AW436" s="86">
        <f>(1/(1/((AM436/1000+1)*0.0112372)+1))*AE436</f>
        <v>4.4899197535566197E-2</v>
      </c>
      <c r="AX436" s="86">
        <f>(1-(1/(1/((AM436/1000+1)*0.0112372)+1)))*AE436</f>
        <v>3.3990675279524889</v>
      </c>
      <c r="AY436" s="86">
        <f>(1/(1/((AM436/1000+1)*0.0112372)+1))*AI436</f>
        <v>0.29400851268912331</v>
      </c>
      <c r="AZ436" s="86">
        <f>(1-(1/(1/((AM436/1000+1)*0.0112372)+1)))*AI436</f>
        <v>22.257742749891754</v>
      </c>
      <c r="BA436" s="86" t="e">
        <f t="shared" si="444"/>
        <v>#REF!</v>
      </c>
      <c r="BB436" s="86" t="e">
        <f t="shared" si="445"/>
        <v>#REF!</v>
      </c>
      <c r="BC436" s="89"/>
      <c r="BD436" s="89"/>
      <c r="BE436" s="41"/>
      <c r="BF436" s="89"/>
      <c r="BG436" s="89"/>
      <c r="BH436" s="89"/>
      <c r="BI436" s="89"/>
      <c r="BJ436" s="41" t="e">
        <f t="shared" si="428"/>
        <v>#REF!</v>
      </c>
      <c r="BK436" s="89" t="e">
        <f t="shared" si="418"/>
        <v>#REF!</v>
      </c>
      <c r="BL436" s="89" t="e">
        <f t="shared" si="433"/>
        <v>#REF!</v>
      </c>
      <c r="BM436" s="89">
        <f>Y436-BR436-BS436</f>
        <v>6.7156840835707499E-2</v>
      </c>
      <c r="BN436" s="86">
        <f>(1/(1/((AR436/1000+1)*0.0112372)+1))*W436</f>
        <v>6.5856546005874084E-4</v>
      </c>
      <c r="BO436" s="86">
        <f>(1-(1/(1/((AR436/1000+1)*0.0112372)+1)))*W436</f>
        <v>5.5637399046856516E-2</v>
      </c>
      <c r="BP436" s="46">
        <f>(1/(1/((AR436/1000+1)*0.0112372)+1))*X436</f>
        <v>0.11044141461700428</v>
      </c>
      <c r="BQ436" s="46">
        <f>(1-(1/(1/((AR436/1000+1)*0.0112372)+1)))*X436</f>
        <v>9.3303907189385917</v>
      </c>
      <c r="BR436" s="46">
        <f t="shared" si="446"/>
        <v>0.64454147360269642</v>
      </c>
      <c r="BS436" s="46">
        <f t="shared" si="447"/>
        <v>46.543213681457473</v>
      </c>
      <c r="BT436" s="46"/>
      <c r="BU436" s="41"/>
      <c r="BV436" s="41"/>
      <c r="BW436" s="41"/>
      <c r="BX436" s="41"/>
      <c r="BY436" s="41"/>
      <c r="BZ436" s="41"/>
      <c r="CA436" s="41">
        <f t="shared" si="429"/>
        <v>232.35658575232841</v>
      </c>
      <c r="CB436" s="41" t="e">
        <f>(CA436-$P$291)/($AR$408-$P$291)</f>
        <v>#REF!</v>
      </c>
      <c r="CC436" s="41" t="e">
        <f t="shared" si="430"/>
        <v>#REF!</v>
      </c>
      <c r="CD436" s="41" t="e">
        <f t="shared" si="434"/>
        <v>#REF!</v>
      </c>
      <c r="CE436" s="41" t="e">
        <f t="shared" si="435"/>
        <v>#REF!</v>
      </c>
      <c r="CF436" s="41" t="e">
        <f t="shared" si="436"/>
        <v>#REF!</v>
      </c>
      <c r="CG436" s="41" t="e">
        <f t="shared" si="437"/>
        <v>#REF!</v>
      </c>
      <c r="CH436" s="42" t="e">
        <f t="shared" si="438"/>
        <v>#REF!</v>
      </c>
      <c r="CI436" s="89" t="e">
        <f t="shared" si="439"/>
        <v>#REF!</v>
      </c>
      <c r="CJ436" s="89" t="e">
        <f t="shared" si="440"/>
        <v>#REF!</v>
      </c>
      <c r="CK436" s="42" t="e">
        <f t="shared" si="441"/>
        <v>#REF!</v>
      </c>
      <c r="CM436" s="89" t="e">
        <f t="shared" si="392"/>
        <v>#REF!</v>
      </c>
      <c r="CN436" s="89" t="e">
        <f t="shared" si="393"/>
        <v>#REF!</v>
      </c>
    </row>
    <row r="437" spans="1:92" s="1" customFormat="1" ht="14.4" x14ac:dyDescent="0.3">
      <c r="A437"/>
      <c r="B437"/>
      <c r="C437"/>
      <c r="D437" s="47"/>
      <c r="E437" s="32">
        <v>43136.452777777777</v>
      </c>
      <c r="F437" s="21">
        <f>E437-E$365</f>
        <v>3252.9625000000015</v>
      </c>
      <c r="G437" s="21">
        <f>E437-E$413</f>
        <v>1726.9881944444423</v>
      </c>
      <c r="I437" s="21">
        <v>1070</v>
      </c>
      <c r="J437" s="21">
        <v>30131.7</v>
      </c>
      <c r="K437" s="21">
        <v>17862.7</v>
      </c>
      <c r="L437" s="21">
        <v>339</v>
      </c>
      <c r="M437" s="51">
        <v>4.78</v>
      </c>
      <c r="N437" s="40"/>
      <c r="O437" s="40"/>
      <c r="P437" s="40"/>
      <c r="Q437" s="22"/>
      <c r="R437" s="22"/>
      <c r="S437" s="22"/>
      <c r="T437" s="22"/>
      <c r="U437" s="21">
        <f t="shared" si="375"/>
        <v>8.5738778696435924E-2</v>
      </c>
      <c r="V437" s="21">
        <f t="shared" si="376"/>
        <v>11.624130520507544</v>
      </c>
      <c r="W437" s="21">
        <f t="shared" si="377"/>
        <v>7.0853571732943543E-2</v>
      </c>
      <c r="X437" s="247">
        <f>W437+V437+SUM($U$433:U437)</f>
        <v>11.929427688071099</v>
      </c>
      <c r="Y437" s="104">
        <f>W437+V437+SUM($U$433:U437)-$X$433+$Y$432</f>
        <v>49.74350755041138</v>
      </c>
      <c r="Z437" s="47"/>
      <c r="AA437" s="1">
        <f t="shared" si="442"/>
        <v>3.5565011434371734E-2</v>
      </c>
      <c r="AB437" s="41">
        <f t="shared" si="378"/>
        <v>0.14462848046753279</v>
      </c>
      <c r="AC437" s="95">
        <f t="shared" si="379"/>
        <v>19.608167500141477</v>
      </c>
      <c r="AD437" s="95">
        <f t="shared" si="380"/>
        <v>3.5449281996090201</v>
      </c>
      <c r="AE437" s="48">
        <f t="shared" si="381"/>
        <v>3.6088922039160849</v>
      </c>
      <c r="AF437" s="48">
        <f t="shared" si="382"/>
        <v>3.5449281996090192</v>
      </c>
      <c r="AG437" s="238">
        <f t="shared" si="383"/>
        <v>6.396390038112848E-2</v>
      </c>
      <c r="AH437" s="48">
        <f t="shared" si="384"/>
        <v>1.0392593710288288E-7</v>
      </c>
      <c r="AI437" s="48">
        <f>AE437+AC437+SUM($AB$433:AB437)</f>
        <v>23.757393611855242</v>
      </c>
      <c r="AJ437" s="48" t="e">
        <f>AE437+AC437+SUM($AB$433:AB437)-$AI$410+$AJ$432</f>
        <v>#REF!</v>
      </c>
      <c r="AK437" s="41" t="e">
        <f t="shared" si="443"/>
        <v>#VALUE!</v>
      </c>
      <c r="AL437" s="86"/>
      <c r="AM437">
        <v>159.2885</v>
      </c>
      <c r="AN437">
        <v>0.81387990514572361</v>
      </c>
      <c r="AO437"/>
      <c r="AP437"/>
      <c r="AQ437"/>
      <c r="AR437">
        <v>44.578500000000005</v>
      </c>
      <c r="AS437">
        <v>7.0003571337465834E-2</v>
      </c>
      <c r="AV437" s="89" t="e">
        <f>AJ437-BA437-BB437</f>
        <v>#REF!</v>
      </c>
      <c r="AW437" s="86">
        <f>(1/(1/((AM437/1000+1)*0.0112372)+1))*AE437</f>
        <v>4.6409026705350062E-2</v>
      </c>
      <c r="AX437" s="86">
        <f>(1-(1/(1/((AM437/1000+1)*0.0112372)+1)))*AE437</f>
        <v>3.5624831772107348</v>
      </c>
      <c r="AY437" s="86">
        <f>(1/(1/((AM437/1000+1)*0.0112372)+1))*AI437</f>
        <v>0.30551134594313861</v>
      </c>
      <c r="AZ437" s="86">
        <f>(1-(1/(1/((AM437/1000+1)*0.0112372)+1)))*AI437</f>
        <v>23.451882265912104</v>
      </c>
      <c r="BA437" s="86" t="e">
        <f t="shared" si="444"/>
        <v>#REF!</v>
      </c>
      <c r="BB437" s="86" t="e">
        <f t="shared" si="445"/>
        <v>#REF!</v>
      </c>
      <c r="BC437" s="89"/>
      <c r="BD437" s="89"/>
      <c r="BE437" s="41"/>
      <c r="BF437" s="89"/>
      <c r="BG437" s="89"/>
      <c r="BH437" s="89"/>
      <c r="BI437" s="89"/>
      <c r="BJ437" s="41" t="e">
        <f t="shared" si="428"/>
        <v>#REF!</v>
      </c>
      <c r="BK437" s="89" t="e">
        <f t="shared" si="418"/>
        <v>#REF!</v>
      </c>
      <c r="BL437" s="89" t="e">
        <f t="shared" si="433"/>
        <v>#REF!</v>
      </c>
      <c r="BM437" s="89">
        <f>Y437-BR437-BS437</f>
        <v>6.7156840835707499E-2</v>
      </c>
      <c r="BN437" s="86">
        <f>(1/(1/((AR437/1000+1)*0.0112372)+1))*W437</f>
        <v>8.2203975312934328E-4</v>
      </c>
      <c r="BO437" s="86">
        <f>(1-(1/(1/((AR437/1000+1)*0.0112372)+1)))*W437</f>
        <v>7.0031531979814196E-2</v>
      </c>
      <c r="BP437" s="46">
        <f>(1/(1/((AR437/1000+1)*0.0112372)+1))*X437</f>
        <v>0.13840464992559831</v>
      </c>
      <c r="BQ437" s="46">
        <f>(1-(1/(1/((AR437/1000+1)*0.0112372)+1)))*X437</f>
        <v>11.791023038145502</v>
      </c>
      <c r="BR437" s="46">
        <f t="shared" si="446"/>
        <v>0.67250470891129044</v>
      </c>
      <c r="BS437" s="46">
        <f t="shared" si="447"/>
        <v>49.003846000664382</v>
      </c>
      <c r="BT437" s="46"/>
      <c r="BU437" s="41"/>
      <c r="BV437" s="41"/>
      <c r="BW437" s="41"/>
      <c r="BX437" s="41"/>
      <c r="BY437" s="41"/>
      <c r="BZ437" s="41"/>
      <c r="CA437" s="41">
        <f t="shared" si="429"/>
        <v>221.2569626385914</v>
      </c>
      <c r="CB437" s="41" t="e">
        <f>(CA437-$P$291)/($AR$408-$P$291)</f>
        <v>#REF!</v>
      </c>
      <c r="CC437" s="41" t="e">
        <f t="shared" si="430"/>
        <v>#REF!</v>
      </c>
      <c r="CD437" s="41" t="e">
        <f t="shared" si="434"/>
        <v>#REF!</v>
      </c>
      <c r="CE437" s="41" t="e">
        <f t="shared" si="435"/>
        <v>#REF!</v>
      </c>
      <c r="CF437" s="41" t="e">
        <f t="shared" si="436"/>
        <v>#REF!</v>
      </c>
      <c r="CG437" s="41" t="e">
        <f t="shared" si="437"/>
        <v>#REF!</v>
      </c>
      <c r="CH437" s="42" t="e">
        <f t="shared" si="438"/>
        <v>#REF!</v>
      </c>
      <c r="CI437" s="89" t="e">
        <f t="shared" si="439"/>
        <v>#REF!</v>
      </c>
      <c r="CJ437" s="89" t="e">
        <f t="shared" si="440"/>
        <v>#REF!</v>
      </c>
      <c r="CK437" s="42" t="e">
        <f t="shared" si="441"/>
        <v>#REF!</v>
      </c>
      <c r="CM437" s="89" t="e">
        <f t="shared" si="392"/>
        <v>#REF!</v>
      </c>
      <c r="CN437" s="89" t="e">
        <f t="shared" si="393"/>
        <v>#REF!</v>
      </c>
    </row>
    <row r="438" spans="1:92" s="1" customFormat="1" ht="14.4" x14ac:dyDescent="0.3">
      <c r="A438"/>
      <c r="B438"/>
      <c r="C438"/>
      <c r="D438" s="47"/>
      <c r="E438" s="32">
        <v>43426.461805555555</v>
      </c>
      <c r="F438" s="21">
        <f>E438-E$365</f>
        <v>3542.9715277777796</v>
      </c>
      <c r="G438" s="21">
        <f>E438-E$413</f>
        <v>2016.9972222222204</v>
      </c>
      <c r="I438" s="21">
        <v>1087</v>
      </c>
      <c r="J438" s="21">
        <v>36338</v>
      </c>
      <c r="K438" s="21">
        <v>30161</v>
      </c>
      <c r="L438" s="21">
        <v>14</v>
      </c>
      <c r="M438" s="51">
        <v>4.78</v>
      </c>
      <c r="N438" s="40"/>
      <c r="O438" s="40"/>
      <c r="P438" s="40"/>
      <c r="Q438" s="22"/>
      <c r="R438" s="22"/>
      <c r="S438" s="22"/>
      <c r="T438" s="22"/>
      <c r="U438" s="21">
        <f t="shared" si="375"/>
        <v>0.14706918697098634</v>
      </c>
      <c r="V438" s="21">
        <f t="shared" si="376"/>
        <v>19.939069005734943</v>
      </c>
      <c r="W438" s="21">
        <f t="shared" si="377"/>
        <v>0.12153633801629635</v>
      </c>
      <c r="X438" s="247">
        <f>W438+V438+SUM($U$433:U438)</f>
        <v>20.442118126552835</v>
      </c>
      <c r="Y438" s="104">
        <f>W438+V438+SUM($U$433:U438)-$X$433+$Y$432</f>
        <v>58.256197988893121</v>
      </c>
      <c r="Z438" s="47"/>
      <c r="AA438" s="1">
        <f t="shared" si="442"/>
        <v>3.0686265985325183E-2</v>
      </c>
      <c r="AB438" s="41">
        <f t="shared" si="378"/>
        <v>0.17718908909358783</v>
      </c>
      <c r="AC438" s="95">
        <f t="shared" si="379"/>
        <v>24.022608319697504</v>
      </c>
      <c r="AD438" s="95">
        <f t="shared" si="380"/>
        <v>4.343007660457995</v>
      </c>
      <c r="AE438" s="48">
        <f t="shared" si="381"/>
        <v>4.4213720574378224</v>
      </c>
      <c r="AF438" s="48">
        <f t="shared" si="382"/>
        <v>4.3430076604579924</v>
      </c>
      <c r="AG438" s="238">
        <f t="shared" si="383"/>
        <v>7.8364269656759702E-2</v>
      </c>
      <c r="AH438" s="48">
        <f t="shared" si="384"/>
        <v>1.2732306990248117E-7</v>
      </c>
      <c r="AI438" s="48">
        <f>AE438+AC438+SUM($AB$433:AB438)</f>
        <v>29.161503374026594</v>
      </c>
      <c r="AJ438" s="48" t="e">
        <f>AE438+AC438+SUM($AB$433:AB438)-$AI$410+$AJ$432</f>
        <v>#REF!</v>
      </c>
      <c r="AK438" s="41" t="e">
        <f t="shared" si="443"/>
        <v>#VALUE!</v>
      </c>
      <c r="AL438" s="86"/>
      <c r="AM438">
        <v>126.911</v>
      </c>
      <c r="AN438"/>
      <c r="AO438"/>
      <c r="AP438"/>
      <c r="AQ438"/>
      <c r="AR438" s="146">
        <v>32.255000000000003</v>
      </c>
      <c r="AV438" s="89" t="e">
        <f>AJ438-BA438-BB438</f>
        <v>#REF!</v>
      </c>
      <c r="AW438" s="86">
        <f>(1/(1/((AM438/1000+1)*0.0112372)+1))*AE438</f>
        <v>5.5289124058918657E-2</v>
      </c>
      <c r="AX438" s="86">
        <f>(1-(1/(1/((AM438/1000+1)*0.0112372)+1)))*AE438</f>
        <v>4.3660829333789035</v>
      </c>
      <c r="AY438" s="86">
        <f>(1/(1/((AM438/1000+1)*0.0112372)+1))*AI438</f>
        <v>0.36466371905499956</v>
      </c>
      <c r="AZ438" s="86">
        <f>(1-(1/(1/((AM438/1000+1)*0.0112372)+1)))*AI438</f>
        <v>28.796839654971595</v>
      </c>
      <c r="BA438" s="86" t="e">
        <f t="shared" si="444"/>
        <v>#REF!</v>
      </c>
      <c r="BB438" s="86" t="e">
        <f t="shared" si="445"/>
        <v>#REF!</v>
      </c>
      <c r="BC438" s="89"/>
      <c r="BD438" s="89"/>
      <c r="BE438" s="41"/>
      <c r="BF438" s="89"/>
      <c r="BG438" s="89"/>
      <c r="BH438" s="89"/>
      <c r="BI438" s="89"/>
      <c r="BJ438" s="41" t="e">
        <f t="shared" si="428"/>
        <v>#REF!</v>
      </c>
      <c r="BK438" s="89" t="e">
        <f t="shared" si="418"/>
        <v>#REF!</v>
      </c>
      <c r="BL438" s="89" t="e">
        <f t="shared" si="433"/>
        <v>#REF!</v>
      </c>
      <c r="BM438" s="89">
        <f>Y438-BR438-BS438</f>
        <v>6.7156840835707499E-2</v>
      </c>
      <c r="BN438" s="86">
        <f>(1/(1/((AR438/1000+1)*0.0112372)+1))*W438</f>
        <v>1.3936142528625862E-3</v>
      </c>
      <c r="BO438" s="86">
        <f>(1-(1/(1/((AR438/1000+1)*0.0112372)+1)))*W438</f>
        <v>0.12014272376343375</v>
      </c>
      <c r="BP438" s="46">
        <f>(1/(1/((AR438/1000+1)*0.0112372)+1))*X438</f>
        <v>0.23440254696537552</v>
      </c>
      <c r="BQ438" s="46">
        <f>(1-(1/(1/((AR438/1000+1)*0.0112372)+1)))*X438</f>
        <v>20.207715579587457</v>
      </c>
      <c r="BR438" s="46">
        <f t="shared" si="446"/>
        <v>0.76850260595106756</v>
      </c>
      <c r="BS438" s="46">
        <f t="shared" si="447"/>
        <v>57.420538542106343</v>
      </c>
      <c r="BT438" s="46"/>
      <c r="BU438" s="41"/>
      <c r="BV438" s="41"/>
      <c r="BW438" s="41"/>
      <c r="BX438" s="41"/>
      <c r="BY438" s="41"/>
      <c r="BZ438" s="41"/>
      <c r="CA438" s="41">
        <f t="shared" si="429"/>
        <v>191.02251820899662</v>
      </c>
      <c r="CB438" s="41" t="e">
        <f>(CA438-$P$291)/($AR$408-$P$291)</f>
        <v>#REF!</v>
      </c>
      <c r="CC438" s="41" t="e">
        <f t="shared" si="430"/>
        <v>#REF!</v>
      </c>
      <c r="CD438" s="41" t="e">
        <f t="shared" si="434"/>
        <v>#REF!</v>
      </c>
      <c r="CE438" s="41" t="e">
        <f t="shared" si="435"/>
        <v>#REF!</v>
      </c>
      <c r="CF438" s="41" t="e">
        <f t="shared" si="436"/>
        <v>#REF!</v>
      </c>
      <c r="CG438" s="41" t="e">
        <f t="shared" si="437"/>
        <v>#REF!</v>
      </c>
      <c r="CH438" s="42" t="e">
        <f t="shared" si="438"/>
        <v>#REF!</v>
      </c>
      <c r="CI438" s="89" t="e">
        <f t="shared" si="439"/>
        <v>#REF!</v>
      </c>
      <c r="CJ438" s="89" t="e">
        <f t="shared" si="440"/>
        <v>#REF!</v>
      </c>
      <c r="CK438" s="42" t="e">
        <f t="shared" si="441"/>
        <v>#REF!</v>
      </c>
      <c r="CM438" s="89" t="e">
        <f t="shared" si="392"/>
        <v>#REF!</v>
      </c>
      <c r="CN438" s="89" t="e">
        <f t="shared" si="393"/>
        <v>#REF!</v>
      </c>
    </row>
    <row r="439" spans="1:92" s="1" customFormat="1" x14ac:dyDescent="0.25">
      <c r="A439"/>
      <c r="B439"/>
      <c r="C439"/>
      <c r="D439" s="47"/>
      <c r="E439" s="32"/>
      <c r="F439" s="21"/>
      <c r="G439" s="21"/>
      <c r="I439" s="21"/>
      <c r="J439" s="21"/>
      <c r="K439" s="21"/>
      <c r="L439" s="21"/>
      <c r="M439" s="21"/>
      <c r="N439" s="40"/>
      <c r="O439" s="40"/>
      <c r="P439" s="40"/>
      <c r="Q439" s="22"/>
      <c r="R439" s="22"/>
      <c r="S439" s="22"/>
      <c r="T439" s="22"/>
      <c r="U439" s="21"/>
      <c r="V439" s="21"/>
      <c r="W439" s="21"/>
      <c r="X439" s="246"/>
      <c r="Y439" s="255"/>
      <c r="Z439" s="47"/>
      <c r="AA439" s="47"/>
      <c r="AB439" s="41"/>
      <c r="AC439" s="46"/>
      <c r="AD439" s="46"/>
      <c r="AE439" s="46"/>
      <c r="AF439" s="46"/>
      <c r="AG439" s="85"/>
      <c r="AH439" s="46"/>
      <c r="AI439" s="46"/>
      <c r="AJ439" s="46"/>
      <c r="AK439" s="46"/>
      <c r="AL439" s="86"/>
      <c r="AW439" s="22"/>
      <c r="AX439" s="22"/>
      <c r="AY439" s="22"/>
      <c r="AZ439" s="22"/>
      <c r="BA439" s="22"/>
      <c r="BB439" s="22"/>
      <c r="BC439" s="89"/>
      <c r="BD439" s="89"/>
      <c r="BE439" s="41"/>
      <c r="BF439" s="89"/>
      <c r="BG439" s="89"/>
      <c r="BH439" s="89"/>
      <c r="BI439" s="89"/>
      <c r="BJ439" s="41"/>
      <c r="BK439" s="89"/>
      <c r="BL439" s="89"/>
      <c r="BM439" s="89"/>
      <c r="BN439" s="41"/>
      <c r="BO439" s="89"/>
      <c r="BP439" s="89"/>
      <c r="BQ439" s="42"/>
      <c r="BR439" s="42"/>
      <c r="BS439" s="42"/>
      <c r="BT439" s="85"/>
      <c r="BU439" s="89"/>
      <c r="BV439" s="41"/>
      <c r="BW439" s="42"/>
      <c r="BX439" s="42"/>
      <c r="BY439" s="99"/>
      <c r="BZ439" s="99"/>
      <c r="CA439" s="41"/>
      <c r="CB439" s="89"/>
      <c r="CC439" s="89"/>
      <c r="CE439" s="41"/>
      <c r="CH439" s="42"/>
      <c r="CI439" s="89"/>
      <c r="CJ439" s="89"/>
      <c r="CK439" s="42"/>
    </row>
    <row r="440" spans="1:92" x14ac:dyDescent="0.25">
      <c r="D440" s="47"/>
      <c r="E440" s="32"/>
      <c r="F440" s="21"/>
      <c r="G440" s="21"/>
      <c r="H440" s="1"/>
      <c r="I440" s="21"/>
      <c r="L440" s="21"/>
      <c r="M440" s="21"/>
      <c r="N440" s="40"/>
      <c r="O440" s="40"/>
      <c r="P440" s="40"/>
      <c r="R440" s="22"/>
      <c r="S440" s="22"/>
      <c r="T440" s="22"/>
      <c r="U440" s="21"/>
      <c r="V440" s="21"/>
      <c r="W440" s="21"/>
      <c r="X440" s="246"/>
      <c r="Y440" s="255"/>
      <c r="Z440" s="47"/>
      <c r="AA440" s="47"/>
      <c r="AB440" s="46"/>
      <c r="AC440" s="46"/>
      <c r="AD440" s="46"/>
      <c r="AE440" s="46"/>
      <c r="AF440" s="46"/>
      <c r="AG440" s="85"/>
      <c r="AH440" s="46"/>
      <c r="AI440" s="46"/>
      <c r="AJ440" s="46"/>
      <c r="AK440" s="46"/>
      <c r="AL440" s="86"/>
      <c r="AM440" s="41"/>
      <c r="AN440" s="41"/>
      <c r="AO440" s="41"/>
      <c r="AP440" s="41"/>
      <c r="AQ440"/>
      <c r="AR440" s="41"/>
      <c r="AS440" s="41"/>
      <c r="AT440" s="41"/>
      <c r="AU440" s="41"/>
      <c r="AV440" s="41"/>
      <c r="AW440" s="22"/>
      <c r="AX440" s="22"/>
      <c r="AY440" s="22"/>
      <c r="AZ440" s="22"/>
      <c r="BA440" s="22"/>
      <c r="BB440" s="22"/>
      <c r="BD440" s="1"/>
      <c r="BE440" s="1"/>
      <c r="BG440" s="1"/>
      <c r="BH440" s="1"/>
      <c r="BI440" s="1"/>
      <c r="BL440" s="1"/>
    </row>
    <row r="441" spans="1:92" ht="14.4" thickBot="1" x14ac:dyDescent="0.3">
      <c r="D441" s="47"/>
      <c r="E441" s="32"/>
      <c r="F441" s="21"/>
      <c r="G441" s="21"/>
      <c r="H441" s="1"/>
      <c r="I441" s="21"/>
      <c r="L441" s="21"/>
      <c r="M441" s="21"/>
      <c r="N441" s="40"/>
      <c r="O441" s="40"/>
      <c r="P441" s="40"/>
      <c r="R441" s="22"/>
      <c r="S441" s="22"/>
      <c r="T441" s="22"/>
      <c r="U441" s="21"/>
      <c r="V441" s="21"/>
      <c r="W441" s="21"/>
      <c r="X441" s="246"/>
      <c r="Y441" s="255"/>
      <c r="Z441" s="47"/>
      <c r="AA441" s="47"/>
      <c r="AB441" s="46"/>
      <c r="AC441" s="46"/>
      <c r="AD441" s="46"/>
      <c r="AE441" s="46"/>
      <c r="AF441" s="46"/>
      <c r="AG441" s="85"/>
      <c r="AH441" s="46"/>
      <c r="AI441" s="46"/>
      <c r="AJ441" s="46"/>
      <c r="AK441" s="46"/>
      <c r="AL441" s="86"/>
      <c r="AM441" s="41"/>
      <c r="AN441" s="41"/>
      <c r="AO441" s="41"/>
      <c r="AP441" s="41"/>
      <c r="AQ441"/>
      <c r="AR441" s="41"/>
      <c r="AS441" s="41"/>
      <c r="AT441" s="41"/>
      <c r="AU441" s="41"/>
      <c r="AV441" s="41"/>
      <c r="AW441" s="22"/>
      <c r="AX441" s="22"/>
      <c r="AY441" s="22"/>
      <c r="AZ441" s="22"/>
      <c r="BA441" s="22"/>
      <c r="BB441" s="22"/>
      <c r="BD441" s="1"/>
      <c r="BE441" s="1"/>
      <c r="BG441" s="1"/>
      <c r="BH441" s="1"/>
      <c r="BI441" s="1"/>
      <c r="BL441" s="1"/>
    </row>
    <row r="442" spans="1:92" ht="15" thickBot="1" x14ac:dyDescent="0.35">
      <c r="D442" s="22" t="s">
        <v>151</v>
      </c>
      <c r="E442" s="32">
        <v>39882.504166666666</v>
      </c>
      <c r="F442" s="21"/>
      <c r="G442" s="21"/>
      <c r="H442" s="1"/>
      <c r="I442" s="22"/>
      <c r="L442" s="21"/>
      <c r="M442" s="21"/>
      <c r="N442" s="43">
        <v>91.33</v>
      </c>
      <c r="O442" s="44">
        <v>17</v>
      </c>
      <c r="P442" s="45">
        <f>O442-R442</f>
        <v>9.8905999999999992</v>
      </c>
      <c r="Q442" s="22">
        <v>41.82</v>
      </c>
      <c r="R442" s="47">
        <f>Q442*O442/100</f>
        <v>7.1094000000000008</v>
      </c>
      <c r="S442" s="47">
        <f>P442/$A$8+R442</f>
        <v>11.230483333333334</v>
      </c>
      <c r="T442" s="47">
        <f>$A$6-S442</f>
        <v>105.76951666666666</v>
      </c>
      <c r="U442" s="52"/>
      <c r="V442" s="52"/>
      <c r="W442" s="52"/>
      <c r="X442" s="247"/>
      <c r="Y442" s="104"/>
      <c r="Z442" s="42"/>
      <c r="AA442" s="42"/>
      <c r="AB442" s="41"/>
      <c r="AC442" s="48"/>
      <c r="AD442" s="48"/>
      <c r="AE442" s="48"/>
      <c r="AF442" s="48"/>
      <c r="AG442" s="238"/>
      <c r="AH442" s="48"/>
      <c r="AI442" s="48"/>
      <c r="AJ442" s="48"/>
      <c r="AK442" s="46"/>
      <c r="AL442" s="86"/>
      <c r="AM442" s="41"/>
      <c r="AN442" s="41"/>
      <c r="AO442" s="41"/>
      <c r="AP442" s="41"/>
      <c r="AQ442"/>
      <c r="AR442" s="41"/>
      <c r="AS442" s="41"/>
      <c r="AT442" s="41"/>
      <c r="AU442" s="41"/>
      <c r="AV442" s="41"/>
      <c r="AW442" s="47"/>
      <c r="AX442" s="47"/>
      <c r="AY442" s="47"/>
      <c r="AZ442" s="47"/>
      <c r="BA442" s="47"/>
      <c r="BB442" s="47"/>
      <c r="BC442" s="42"/>
      <c r="BD442" s="1"/>
      <c r="BE442" s="1"/>
      <c r="BG442" s="1"/>
      <c r="BH442" s="1"/>
      <c r="BI442" s="1"/>
      <c r="BL442" s="1"/>
    </row>
    <row r="443" spans="1:92" ht="14.4" x14ac:dyDescent="0.3">
      <c r="D443" s="22"/>
      <c r="E443" s="32">
        <v>39883.504166666666</v>
      </c>
      <c r="F443" s="21">
        <f>E443-E$443</f>
        <v>0</v>
      </c>
      <c r="G443" s="21">
        <f>E443-E$443</f>
        <v>0</v>
      </c>
      <c r="H443" s="21"/>
      <c r="I443" s="50">
        <v>1037</v>
      </c>
      <c r="J443" s="21">
        <v>592</v>
      </c>
      <c r="K443" s="21">
        <v>1.1499999999999999</v>
      </c>
      <c r="L443" s="21">
        <v>762</v>
      </c>
      <c r="M443" s="51">
        <v>4.3</v>
      </c>
      <c r="N443" s="40"/>
      <c r="O443" s="40"/>
      <c r="P443" s="40"/>
      <c r="R443" s="22"/>
      <c r="S443" s="85">
        <f>$A$36*R442*$A$3/($A$36*R442*$A$3+T442*1000)</f>
        <v>3.376919691998053E-3</v>
      </c>
      <c r="T443" s="22"/>
      <c r="U443" s="52">
        <f t="shared" ref="U443:U486" si="448">($A$5*I443/1000/$A$3*K443)/$P$442</f>
        <v>3.9240821018946866E-6</v>
      </c>
      <c r="V443" s="52">
        <f t="shared" ref="V443:V486" si="449">($T$442*I443/1000/$A$3*K443)/$P$442</f>
        <v>5.5339768970362447E-4</v>
      </c>
      <c r="W443" s="52">
        <f t="shared" ref="W443:W486" si="450">($A$36*$R$442*K443*I443/1000000)/$P$442</f>
        <v>1.8751116573467866E-6</v>
      </c>
      <c r="X443" s="247">
        <f>W443+V443+SUM($U$443:U443)</f>
        <v>5.5919688346286599E-4</v>
      </c>
      <c r="Y443" s="104">
        <v>0</v>
      </c>
      <c r="Z443" s="42"/>
      <c r="AA443" s="42"/>
      <c r="AB443" s="41">
        <f t="shared" ref="AB443:AB486" si="451">($A$5*I443/1000/$A$3*J443)/$P$442</f>
        <v>2.0200492211492646E-3</v>
      </c>
      <c r="AC443" s="48">
        <f t="shared" ref="AC443:AC486" si="452">($T$442*I443/1000/$A$3*J443)/$P$442</f>
        <v>0.28487950635177883</v>
      </c>
      <c r="AD443" s="48">
        <f t="shared" ref="AD443:AD486" si="453">($A$4*$R$442/1000*J443/1000000*I443/1000*1000000)/$P$442</f>
        <v>2.8629922013902517E-2</v>
      </c>
      <c r="AE443" s="48">
        <f t="shared" ref="AE443:AE486" si="454">($A$4*((I443/1000)*J443/10^6)*(1+($A$18/(10^-M443))+(($A$18*$A$19)/(10^-M443)^2))*1000000)*$R$442/1000/$P$442</f>
        <v>2.8800981787809321E-2</v>
      </c>
      <c r="AF443" s="48">
        <f t="shared" ref="AF443:AF486" si="455">AE443/(1+($A$18/(10^-M443))+(($A$18*$A$19)/(10^-M443)^2))*1</f>
        <v>2.8629922013902513E-2</v>
      </c>
      <c r="AG443" s="238">
        <f t="shared" ref="AG443:AG486" si="456">AE443/(1+($A$18/(10^-M443))+(($A$18*$A$19)/(10^-M443)^2))*($A$18/(10^-M443))</f>
        <v>1.7105968187526864E-4</v>
      </c>
      <c r="AH443" s="48">
        <f t="shared" ref="AH443:AH486" si="457">AE443/(1+($A$18/(10^-M443))+(($A$18*$A$19)/(10^-M443)^2))*(($A$18*$A$19)/(10^-M443)^2)</f>
        <v>9.2031536128558626E-11</v>
      </c>
      <c r="AI443" s="48">
        <f>AE443+AC443+SUM($AB$443:AB443)</f>
        <v>0.31570053736073744</v>
      </c>
      <c r="AJ443" s="48">
        <v>0</v>
      </c>
      <c r="AK443" s="46"/>
      <c r="AL443" s="86"/>
      <c r="AM443" s="41"/>
      <c r="AN443" s="41"/>
      <c r="AO443" s="41"/>
      <c r="AP443" s="41"/>
      <c r="AQ443"/>
      <c r="AR443" s="41"/>
      <c r="AS443" s="41"/>
      <c r="AT443" s="41"/>
      <c r="AU443" s="41"/>
      <c r="AV443" s="41"/>
      <c r="AW443" s="22"/>
      <c r="AX443" s="22"/>
      <c r="AY443" s="22"/>
      <c r="AZ443" s="22"/>
      <c r="BA443" s="22"/>
      <c r="BB443" s="22"/>
      <c r="BD443" s="1"/>
      <c r="BE443" s="1"/>
      <c r="BG443" s="1"/>
      <c r="BH443" s="1"/>
      <c r="BI443" s="1"/>
      <c r="BL443" s="1"/>
    </row>
    <row r="444" spans="1:92" ht="14.4" x14ac:dyDescent="0.3">
      <c r="D444" s="22"/>
      <c r="E444" s="32">
        <v>39890.615277777775</v>
      </c>
      <c r="F444" s="21">
        <f t="shared" ref="F444:F508" si="458">E444-E$443</f>
        <v>7.1111111111094942</v>
      </c>
      <c r="G444" s="21">
        <f t="shared" ref="G444:G487" si="459">E444-E$443</f>
        <v>7.1111111111094942</v>
      </c>
      <c r="H444" s="21"/>
      <c r="I444" s="50">
        <v>1037</v>
      </c>
      <c r="J444" s="21">
        <v>1321</v>
      </c>
      <c r="K444" s="21">
        <v>0</v>
      </c>
      <c r="L444" s="21">
        <v>993</v>
      </c>
      <c r="M444" s="51">
        <v>4.3</v>
      </c>
      <c r="N444" s="40"/>
      <c r="O444" s="40"/>
      <c r="P444" s="40"/>
      <c r="R444" s="22"/>
      <c r="S444" s="85">
        <f>S443*100</f>
        <v>0.33769196919980532</v>
      </c>
      <c r="T444" s="22"/>
      <c r="U444" s="52">
        <f t="shared" si="448"/>
        <v>0</v>
      </c>
      <c r="V444" s="52">
        <f t="shared" si="449"/>
        <v>0</v>
      </c>
      <c r="W444" s="52">
        <f t="shared" si="450"/>
        <v>0</v>
      </c>
      <c r="X444" s="247">
        <f>W444+V444+SUM($U$443:U444)</f>
        <v>3.9240821018946866E-6</v>
      </c>
      <c r="Y444" s="104">
        <f>W444+V444+SUM($U$443:U444)-$X$443</f>
        <v>-5.5527280136097128E-4</v>
      </c>
      <c r="Z444" s="42"/>
      <c r="AA444" s="42"/>
      <c r="AB444" s="41">
        <f t="shared" si="451"/>
        <v>4.5075760492198965E-3</v>
      </c>
      <c r="AC444" s="48">
        <f t="shared" si="452"/>
        <v>0.63568552008564172</v>
      </c>
      <c r="AD444" s="48">
        <f t="shared" si="453"/>
        <v>6.3885349628995308E-2</v>
      </c>
      <c r="AE444" s="48">
        <f t="shared" si="454"/>
        <v>6.4267055644756946E-2</v>
      </c>
      <c r="AF444" s="48">
        <f t="shared" si="455"/>
        <v>6.3885349628995308E-2</v>
      </c>
      <c r="AG444" s="238">
        <f t="shared" si="456"/>
        <v>3.8170581040072616E-4</v>
      </c>
      <c r="AH444" s="48">
        <f t="shared" si="457"/>
        <v>2.0536091085443575E-10</v>
      </c>
      <c r="AI444" s="48">
        <f>AE444+AC444+SUM($AB$443:AB444)</f>
        <v>0.70648020100076792</v>
      </c>
      <c r="AJ444" s="48">
        <f>AE444+AC444+SUM($AB$442:AB444)-$AI$443</f>
        <v>0.39077966364003047</v>
      </c>
      <c r="AK444" s="46"/>
      <c r="AL444" s="86"/>
      <c r="AM444" s="41"/>
      <c r="AN444" s="41"/>
      <c r="AO444" s="41"/>
      <c r="AP444" s="41"/>
      <c r="AQ444"/>
      <c r="AR444" s="41"/>
      <c r="AS444" s="41"/>
      <c r="AT444" s="41"/>
      <c r="AU444" s="41"/>
      <c r="AV444" s="41"/>
      <c r="AW444" s="22"/>
      <c r="AX444" s="22"/>
      <c r="AY444" s="22"/>
      <c r="AZ444" s="22"/>
      <c r="BA444" s="22"/>
      <c r="BB444" s="22"/>
      <c r="BD444" s="1"/>
      <c r="BE444" s="1"/>
      <c r="BG444" s="1"/>
      <c r="BH444" s="1"/>
      <c r="BI444" s="1"/>
      <c r="BL444" s="1"/>
    </row>
    <row r="445" spans="1:92" ht="14.4" x14ac:dyDescent="0.3">
      <c r="D445" s="22"/>
      <c r="E445" s="32">
        <v>39897.473611111112</v>
      </c>
      <c r="F445" s="21">
        <f t="shared" si="458"/>
        <v>13.969444444446708</v>
      </c>
      <c r="G445" s="21">
        <f t="shared" si="459"/>
        <v>13.969444444446708</v>
      </c>
      <c r="H445" s="21"/>
      <c r="I445" s="50">
        <v>1037</v>
      </c>
      <c r="J445" s="21">
        <v>4181</v>
      </c>
      <c r="K445" s="21">
        <v>2.58</v>
      </c>
      <c r="L445" s="21">
        <v>1207</v>
      </c>
      <c r="M445" s="51">
        <v>4.3</v>
      </c>
      <c r="N445" s="40"/>
      <c r="O445" s="100" t="s">
        <v>131</v>
      </c>
      <c r="P445" s="101" t="e">
        <f>(((AVERAGE(#REF!,#REF!,#REF!))/1000+1)*0.0112372)/(((AVERAGE(AR565,AR486))/1000+1)*0.0112372)</f>
        <v>#REF!</v>
      </c>
      <c r="R445" s="22"/>
      <c r="S445" s="22"/>
      <c r="T445" s="22"/>
      <c r="U445" s="52">
        <f t="shared" si="448"/>
        <v>8.8035928894680812E-6</v>
      </c>
      <c r="V445" s="52">
        <f t="shared" si="449"/>
        <v>1.2415356864655227E-3</v>
      </c>
      <c r="W445" s="52">
        <f t="shared" si="450"/>
        <v>4.2067722399606183E-6</v>
      </c>
      <c r="X445" s="247">
        <f>W445+V445+SUM($U$443:U445)</f>
        <v>1.2584701336968462E-3</v>
      </c>
      <c r="Y445" s="104">
        <f>W445+V445+SUM($U$443:U445)-$X$443</f>
        <v>6.9927325023398017E-4</v>
      </c>
      <c r="Z445" s="42"/>
      <c r="AA445" s="42"/>
      <c r="AB445" s="41">
        <f t="shared" si="451"/>
        <v>1.4266597624366681E-2</v>
      </c>
      <c r="AC445" s="48">
        <f t="shared" si="452"/>
        <v>2.011961513609438</v>
      </c>
      <c r="AD445" s="48">
        <f t="shared" si="453"/>
        <v>0.20219882422318652</v>
      </c>
      <c r="AE445" s="48">
        <f t="shared" si="454"/>
        <v>0.20340693387640335</v>
      </c>
      <c r="AF445" s="48">
        <f t="shared" si="455"/>
        <v>0.20219882422318652</v>
      </c>
      <c r="AG445" s="238">
        <f t="shared" si="456"/>
        <v>1.2081090032440849E-3</v>
      </c>
      <c r="AH445" s="48">
        <f t="shared" si="457"/>
        <v>6.4997272390794542E-10</v>
      </c>
      <c r="AI445" s="48">
        <f>AE445+AC445+SUM($AB$443:AB445)</f>
        <v>2.2361626703805775</v>
      </c>
      <c r="AJ445" s="48">
        <f>AE445+AC445+SUM($AB$442:AB445)-$AI$443</f>
        <v>1.9204621330198401</v>
      </c>
      <c r="AK445" s="46"/>
      <c r="AL445" s="86"/>
      <c r="AM445" s="41"/>
      <c r="AN445" s="41"/>
      <c r="AO445" s="41"/>
      <c r="AP445" s="41"/>
      <c r="AQ445"/>
      <c r="AR445" s="41"/>
      <c r="AS445" s="41"/>
      <c r="AT445" s="41"/>
      <c r="AU445" s="41"/>
      <c r="AV445" s="41"/>
      <c r="AW445" s="22"/>
      <c r="AX445" s="22"/>
      <c r="AY445" s="22"/>
      <c r="AZ445" s="22"/>
      <c r="BA445" s="22"/>
      <c r="BB445" s="22"/>
      <c r="BD445" s="1"/>
      <c r="BE445" s="1"/>
      <c r="BG445" s="1"/>
      <c r="BH445" s="1"/>
      <c r="BI445" s="1"/>
      <c r="BL445" s="1"/>
    </row>
    <row r="446" spans="1:92" ht="14.4" x14ac:dyDescent="0.3">
      <c r="D446" s="33"/>
      <c r="E446" s="32">
        <v>39912.701388888891</v>
      </c>
      <c r="F446" s="21">
        <f t="shared" si="458"/>
        <v>29.197222222224809</v>
      </c>
      <c r="G446" s="21">
        <f t="shared" si="459"/>
        <v>29.197222222224809</v>
      </c>
      <c r="H446" s="21"/>
      <c r="I446" s="50">
        <v>1037</v>
      </c>
      <c r="J446" s="21">
        <v>12360</v>
      </c>
      <c r="K446" s="21">
        <v>1.1599999999999999</v>
      </c>
      <c r="L446" s="21">
        <v>1564</v>
      </c>
      <c r="M446" s="51">
        <v>4.3</v>
      </c>
      <c r="N446" s="40"/>
      <c r="O446" s="28" t="s">
        <v>132</v>
      </c>
      <c r="P446" s="102" t="e">
        <f>((((B$10)/1000+1)*0.0112372)/(P445*0.0112372)-1)*1000</f>
        <v>#REF!</v>
      </c>
      <c r="R446" s="22"/>
      <c r="S446" s="22"/>
      <c r="T446" s="22"/>
      <c r="U446" s="52">
        <f t="shared" si="448"/>
        <v>3.9582045549546399E-6</v>
      </c>
      <c r="V446" s="52">
        <f t="shared" si="449"/>
        <v>5.5820984352713426E-4</v>
      </c>
      <c r="W446" s="52">
        <f t="shared" si="450"/>
        <v>1.8914169761063244E-6</v>
      </c>
      <c r="X446" s="247">
        <f>W446+V446+SUM($U$443:U446)</f>
        <v>5.7678714004955793E-4</v>
      </c>
      <c r="Y446" s="104">
        <f>W446+V446+SUM($U$443:U446)-$X$443</f>
        <v>1.7590256586691943E-5</v>
      </c>
      <c r="Z446" s="42"/>
      <c r="AA446" s="1">
        <f>LINEST(Y443:Y446,F443:F446,TRUE,TRUE)</f>
        <v>9.2279735432712977E-6</v>
      </c>
      <c r="AB446" s="41">
        <f t="shared" si="451"/>
        <v>4.2175351982102892E-2</v>
      </c>
      <c r="AC446" s="48">
        <f t="shared" si="452"/>
        <v>5.9478221258580861</v>
      </c>
      <c r="AD446" s="48">
        <f t="shared" si="453"/>
        <v>0.59774634474972144</v>
      </c>
      <c r="AE446" s="48">
        <f t="shared" si="454"/>
        <v>0.60131779543466768</v>
      </c>
      <c r="AF446" s="48">
        <f t="shared" si="455"/>
        <v>0.59774634474972155</v>
      </c>
      <c r="AG446" s="238">
        <f t="shared" si="456"/>
        <v>3.5714487634768933E-3</v>
      </c>
      <c r="AH446" s="48">
        <f t="shared" si="457"/>
        <v>1.9214692340354474E-9</v>
      </c>
      <c r="AI446" s="48">
        <f>AE446+AC446+SUM($AB$443:AB446)</f>
        <v>6.6121094961695919</v>
      </c>
      <c r="AJ446" s="48">
        <f>AE446+AC446+SUM($AB$442:AB446)-$AI$443</f>
        <v>6.2964089588088541</v>
      </c>
      <c r="AK446" s="41">
        <f t="shared" ref="AK446:AK487" si="460">LINEST(AJ443:AJ446,F443:F446,TRUE,TRUE)</f>
        <v>0.2257502369745738</v>
      </c>
      <c r="AL446" s="89"/>
      <c r="AM446" s="41"/>
      <c r="AN446" s="41"/>
      <c r="AO446" s="41"/>
      <c r="AP446" s="41"/>
      <c r="AQ446"/>
      <c r="AR446" s="41"/>
      <c r="AS446" s="41"/>
      <c r="AT446" s="41"/>
      <c r="AU446" s="41"/>
      <c r="AV446" s="41"/>
      <c r="AW446" s="22"/>
      <c r="AX446" s="22"/>
      <c r="AY446" s="22"/>
      <c r="AZ446" s="22"/>
      <c r="BA446" s="22"/>
      <c r="BB446" s="22"/>
      <c r="BD446" s="1"/>
      <c r="BE446" s="1"/>
      <c r="BG446" s="1"/>
      <c r="BH446" s="1"/>
      <c r="BI446" s="1"/>
      <c r="BL446" s="1"/>
    </row>
    <row r="447" spans="1:92" ht="14.4" x14ac:dyDescent="0.3">
      <c r="D447" s="47"/>
      <c r="E447" s="32">
        <v>39920.50277777778</v>
      </c>
      <c r="F447" s="21">
        <f t="shared" si="458"/>
        <v>36.99861111111386</v>
      </c>
      <c r="G447" s="21">
        <f t="shared" si="459"/>
        <v>36.99861111111386</v>
      </c>
      <c r="H447" s="21"/>
      <c r="I447" s="50">
        <v>1037</v>
      </c>
      <c r="J447" s="21">
        <v>22127</v>
      </c>
      <c r="K447" s="21">
        <v>1.74</v>
      </c>
      <c r="L447" s="21">
        <v>1767</v>
      </c>
      <c r="M447" s="51">
        <v>4.3</v>
      </c>
      <c r="N447" s="40"/>
      <c r="O447" s="40"/>
      <c r="P447" s="40"/>
      <c r="R447" s="22"/>
      <c r="S447" s="22"/>
      <c r="T447" s="22"/>
      <c r="U447" s="52">
        <f t="shared" si="448"/>
        <v>5.9373068324319607E-6</v>
      </c>
      <c r="V447" s="52">
        <f t="shared" si="449"/>
        <v>8.3731476529070128E-4</v>
      </c>
      <c r="W447" s="52">
        <f t="shared" si="450"/>
        <v>2.8371254641594865E-6</v>
      </c>
      <c r="X447" s="247">
        <f>W447+V447+SUM($U$443:U447)</f>
        <v>8.6277507713361013E-4</v>
      </c>
      <c r="Y447" s="104">
        <f>W447+V447+SUM($U$443:U447)-$X$443</f>
        <v>3.0357819367074414E-4</v>
      </c>
      <c r="Z447" s="42"/>
      <c r="AA447" s="1">
        <f t="shared" ref="AA447:AA487" si="461">LINEST(Y444:Y447,F444:F447,TRUE,TRUE)</f>
        <v>1.317678402113862E-5</v>
      </c>
      <c r="AB447" s="41">
        <f t="shared" si="451"/>
        <v>7.5502751885759764E-2</v>
      </c>
      <c r="AC447" s="48">
        <f t="shared" si="452"/>
        <v>10.647852765280087</v>
      </c>
      <c r="AD447" s="48">
        <f t="shared" si="453"/>
        <v>1.0700916966243597</v>
      </c>
      <c r="AE447" s="48">
        <f t="shared" si="454"/>
        <v>1.0764853446264475</v>
      </c>
      <c r="AF447" s="48">
        <f t="shared" si="455"/>
        <v>1.0700916966243599</v>
      </c>
      <c r="AG447" s="238">
        <f t="shared" si="456"/>
        <v>6.3936445622534968E-3</v>
      </c>
      <c r="AH447" s="48">
        <f t="shared" si="457"/>
        <v>3.4398341214807723E-9</v>
      </c>
      <c r="AI447" s="48">
        <f>AE447+AC447+SUM($AB$443:AB447)</f>
        <v>11.862810436669134</v>
      </c>
      <c r="AJ447" s="48">
        <f>AE447+AC447+SUM($AB$442:AB447)-$AI$443</f>
        <v>11.547109899308397</v>
      </c>
      <c r="AK447" s="41">
        <f t="shared" si="460"/>
        <v>0.35699004014281938</v>
      </c>
      <c r="AL447" s="89"/>
      <c r="AM447" s="41"/>
      <c r="AN447" s="41"/>
      <c r="AO447" s="41"/>
      <c r="AP447" s="41"/>
      <c r="AQ447"/>
      <c r="AR447" s="41"/>
      <c r="AS447" s="41"/>
      <c r="AT447" s="41"/>
      <c r="AU447" s="41"/>
      <c r="AV447" s="41"/>
      <c r="AW447" s="22"/>
      <c r="AX447" s="22"/>
      <c r="AY447" s="22"/>
      <c r="AZ447" s="22"/>
      <c r="BA447" s="22"/>
      <c r="BB447" s="22"/>
      <c r="BD447" s="1"/>
      <c r="BE447" s="1"/>
      <c r="BG447" s="1"/>
      <c r="BH447" s="1"/>
      <c r="BI447" s="1"/>
      <c r="BL447" s="1"/>
    </row>
    <row r="448" spans="1:92" ht="14.4" x14ac:dyDescent="0.3">
      <c r="D448" s="47"/>
      <c r="E448" s="32">
        <v>39940.572916666664</v>
      </c>
      <c r="F448" s="21">
        <f t="shared" si="458"/>
        <v>57.068749999998545</v>
      </c>
      <c r="G448" s="21">
        <f t="shared" si="459"/>
        <v>57.068749999998545</v>
      </c>
      <c r="H448" s="21"/>
      <c r="I448" s="50">
        <v>1037</v>
      </c>
      <c r="J448" s="21">
        <v>26030</v>
      </c>
      <c r="K448" s="21">
        <v>5.98</v>
      </c>
      <c r="L448" s="21">
        <v>249</v>
      </c>
      <c r="M448" s="51">
        <v>4.3</v>
      </c>
      <c r="N448" s="40"/>
      <c r="O448" s="40"/>
      <c r="P448" s="40"/>
      <c r="R448" s="22"/>
      <c r="S448" s="22"/>
      <c r="T448" s="22"/>
      <c r="U448" s="52">
        <f t="shared" si="448"/>
        <v>2.0405226929852373E-5</v>
      </c>
      <c r="V448" s="52">
        <f t="shared" si="449"/>
        <v>2.8776679864588473E-3</v>
      </c>
      <c r="W448" s="52">
        <f t="shared" si="450"/>
        <v>9.7505806182032931E-6</v>
      </c>
      <c r="X448" s="247">
        <f>W448+V448+SUM($U$443:U448)</f>
        <v>2.9304469803856526E-3</v>
      </c>
      <c r="Y448" s="104">
        <f>W448+V448+SUM($U$443:U448)-$X$443</f>
        <v>2.3712500969227867E-3</v>
      </c>
      <c r="Z448" s="42"/>
      <c r="AA448" s="1">
        <f t="shared" si="461"/>
        <v>4.1939442149497963E-5</v>
      </c>
      <c r="AB448" s="41">
        <f t="shared" si="451"/>
        <v>8.8820745315059735E-2</v>
      </c>
      <c r="AC448" s="48">
        <f t="shared" si="452"/>
        <v>12.526036402595953</v>
      </c>
      <c r="AD448" s="48">
        <f t="shared" si="453"/>
        <v>1.2588460642261528</v>
      </c>
      <c r="AE448" s="48">
        <f t="shared" si="454"/>
        <v>1.2663674931362783</v>
      </c>
      <c r="AF448" s="48">
        <f t="shared" si="455"/>
        <v>1.258846064226153</v>
      </c>
      <c r="AG448" s="238">
        <f t="shared" si="456"/>
        <v>7.5214248635358848E-3</v>
      </c>
      <c r="AH448" s="48">
        <f t="shared" si="457"/>
        <v>4.0465893334905093E-9</v>
      </c>
      <c r="AI448" s="48">
        <f>AE448+AC448+SUM($AB$443:AB448)</f>
        <v>14.019696967809891</v>
      </c>
      <c r="AJ448" s="48">
        <f>AE448+AC448+SUM($AB$442:AB448)-$AI$443</f>
        <v>13.703996430449154</v>
      </c>
      <c r="AK448" s="41">
        <f t="shared" si="460"/>
        <v>0.28156158358751887</v>
      </c>
      <c r="AL448" s="89"/>
      <c r="AM448" s="41"/>
      <c r="AN448" s="41"/>
      <c r="AO448" s="41"/>
      <c r="AP448" s="41"/>
      <c r="AQ448"/>
      <c r="AR448" s="41"/>
      <c r="AS448" s="41"/>
      <c r="AT448" s="41"/>
      <c r="AU448" s="41"/>
      <c r="AV448" s="41"/>
      <c r="AW448" s="22"/>
      <c r="AX448" s="22"/>
      <c r="AY448" s="22"/>
      <c r="AZ448" s="22"/>
      <c r="BA448" s="22"/>
      <c r="BB448" s="22"/>
      <c r="BD448" s="1"/>
      <c r="BE448" s="1"/>
      <c r="BG448" s="1"/>
      <c r="BH448" s="1"/>
      <c r="BI448" s="1"/>
      <c r="BL448" s="1"/>
    </row>
    <row r="449" spans="1:64" ht="14.4" x14ac:dyDescent="0.3">
      <c r="A449" s="1"/>
      <c r="B449" s="1"/>
      <c r="C449" s="1"/>
      <c r="D449" s="47"/>
      <c r="E449" s="32">
        <v>39959.583333333336</v>
      </c>
      <c r="F449" s="21">
        <f t="shared" si="458"/>
        <v>76.079166666670062</v>
      </c>
      <c r="G449" s="21">
        <f t="shared" si="459"/>
        <v>76.079166666670062</v>
      </c>
      <c r="H449" s="21"/>
      <c r="I449" s="50">
        <v>1037</v>
      </c>
      <c r="J449" s="21">
        <v>28893</v>
      </c>
      <c r="K449" s="21">
        <v>7.34</v>
      </c>
      <c r="L449" s="21">
        <v>622</v>
      </c>
      <c r="M449" s="51">
        <v>4.3</v>
      </c>
      <c r="N449" s="40"/>
      <c r="O449" s="40"/>
      <c r="P449" s="40"/>
      <c r="R449" s="22"/>
      <c r="S449" s="22"/>
      <c r="T449" s="22"/>
      <c r="U449" s="52">
        <f t="shared" si="448"/>
        <v>2.5045880546006083E-5</v>
      </c>
      <c r="V449" s="52">
        <f t="shared" si="449"/>
        <v>3.5321209064561768E-3</v>
      </c>
      <c r="W449" s="52">
        <f t="shared" si="450"/>
        <v>1.1968103969500364E-5</v>
      </c>
      <c r="X449" s="247">
        <f>W449+V449+SUM($U$443:U449)</f>
        <v>3.6121633042802848E-3</v>
      </c>
      <c r="Y449" s="104">
        <f>W449+V449+SUM($U$443:U449)-$X$443</f>
        <v>3.0529664208174189E-3</v>
      </c>
      <c r="Z449" s="42"/>
      <c r="AA449" s="1">
        <f t="shared" si="461"/>
        <v>6.9839417328042112E-5</v>
      </c>
      <c r="AB449" s="41">
        <f t="shared" si="451"/>
        <v>9.8590003626124509E-2</v>
      </c>
      <c r="AC449" s="48">
        <f t="shared" si="452"/>
        <v>13.903756042266801</v>
      </c>
      <c r="AD449" s="48">
        <f t="shared" si="453"/>
        <v>1.3973046228846036</v>
      </c>
      <c r="AE449" s="48">
        <f t="shared" si="454"/>
        <v>1.4056533222891467</v>
      </c>
      <c r="AF449" s="48">
        <f t="shared" si="455"/>
        <v>1.397304622884604</v>
      </c>
      <c r="AG449" s="238">
        <f t="shared" si="456"/>
        <v>8.348694912875234E-3</v>
      </c>
      <c r="AH449" s="48">
        <f t="shared" si="457"/>
        <v>4.4916675225716981E-9</v>
      </c>
      <c r="AI449" s="48">
        <f>AE449+AC449+SUM($AB$443:AB449)</f>
        <v>15.635292440259731</v>
      </c>
      <c r="AJ449" s="48">
        <f>AE449+AC449+SUM($AB$442:AB449)-$AI$443</f>
        <v>15.319591902898994</v>
      </c>
      <c r="AK449" s="41">
        <f t="shared" si="460"/>
        <v>0.16742342073070665</v>
      </c>
      <c r="AL449" s="89"/>
      <c r="AM449" s="41"/>
      <c r="AN449" s="41"/>
      <c r="AO449" s="41"/>
      <c r="AP449" s="41"/>
      <c r="AQ449"/>
      <c r="AR449" s="41"/>
      <c r="AS449" s="41"/>
      <c r="AT449" s="41"/>
      <c r="AU449" s="41"/>
      <c r="AV449" s="41"/>
      <c r="AW449" s="22"/>
      <c r="AX449" s="22"/>
      <c r="AY449" s="22"/>
      <c r="AZ449" s="22"/>
      <c r="BA449" s="22"/>
      <c r="BB449" s="22"/>
      <c r="BD449" s="1"/>
      <c r="BE449" s="1"/>
      <c r="BG449" s="1"/>
      <c r="BH449" s="1"/>
      <c r="BI449" s="1"/>
      <c r="BL449" s="1"/>
    </row>
    <row r="450" spans="1:64" ht="14.4" x14ac:dyDescent="0.3">
      <c r="A450" s="1"/>
      <c r="B450" s="1"/>
      <c r="C450" s="1"/>
      <c r="D450" s="47"/>
      <c r="E450" s="32">
        <v>39974.416666666664</v>
      </c>
      <c r="F450" s="21">
        <f t="shared" si="458"/>
        <v>90.912499999998545</v>
      </c>
      <c r="G450" s="21">
        <f t="shared" si="459"/>
        <v>90.912499999998545</v>
      </c>
      <c r="H450" s="21"/>
      <c r="I450" s="50">
        <v>1037</v>
      </c>
      <c r="J450" s="21">
        <v>30564.400000000001</v>
      </c>
      <c r="K450" s="21">
        <v>13.51</v>
      </c>
      <c r="L450" s="21">
        <v>838</v>
      </c>
      <c r="M450" s="51">
        <v>4.3</v>
      </c>
      <c r="N450" s="40"/>
      <c r="O450" s="40"/>
      <c r="P450" s="40"/>
      <c r="R450" s="22"/>
      <c r="S450" s="22"/>
      <c r="T450" s="22"/>
      <c r="U450" s="52">
        <f t="shared" si="448"/>
        <v>4.6099434083997582E-5</v>
      </c>
      <c r="V450" s="52">
        <f t="shared" si="449"/>
        <v>6.5012198155617101E-3</v>
      </c>
      <c r="W450" s="52">
        <f t="shared" si="450"/>
        <v>2.2028485644134861E-5</v>
      </c>
      <c r="X450" s="247">
        <f>W450+V450+SUM($U$443:U450)</f>
        <v>6.6374220291444503E-3</v>
      </c>
      <c r="Y450" s="104">
        <f>W450+V450+SUM($U$443:U450)-$X$443</f>
        <v>6.0782251456815845E-3</v>
      </c>
      <c r="Z450" s="42"/>
      <c r="AA450" s="1">
        <f t="shared" si="461"/>
        <v>9.8051229585542608E-5</v>
      </c>
      <c r="AB450" s="41">
        <f t="shared" si="451"/>
        <v>0.10429323043056518</v>
      </c>
      <c r="AC450" s="48">
        <f t="shared" si="452"/>
        <v>14.708059432328225</v>
      </c>
      <c r="AD450" s="48">
        <f t="shared" si="453"/>
        <v>1.4781357912191253</v>
      </c>
      <c r="AE450" s="48">
        <f t="shared" si="454"/>
        <v>1.486967445532634</v>
      </c>
      <c r="AF450" s="48">
        <f t="shared" si="455"/>
        <v>1.4781357912191253</v>
      </c>
      <c r="AG450" s="238">
        <f t="shared" si="456"/>
        <v>8.8316495620075382E-3</v>
      </c>
      <c r="AH450" s="48">
        <f t="shared" si="457"/>
        <v>4.7515011534589831E-9</v>
      </c>
      <c r="AI450" s="48">
        <f>AE450+AC450+SUM($AB$443:AB450)</f>
        <v>16.625203183995207</v>
      </c>
      <c r="AJ450" s="48">
        <f>AE450+AC450+SUM($AB$442:AB450)-$AI$443</f>
        <v>16.309502646634471</v>
      </c>
      <c r="AK450" s="41">
        <f t="shared" si="460"/>
        <v>8.8526571943140148E-2</v>
      </c>
      <c r="AL450" s="89"/>
      <c r="AM450" s="41"/>
      <c r="AN450" s="41"/>
      <c r="AO450" s="41"/>
      <c r="AP450" s="41"/>
      <c r="AQ450"/>
      <c r="AR450" s="41"/>
      <c r="AS450" s="41"/>
      <c r="AT450" s="41"/>
      <c r="AU450" s="41"/>
      <c r="AV450" s="41"/>
      <c r="AW450" s="22"/>
      <c r="AX450" s="22"/>
      <c r="AY450" s="22"/>
      <c r="AZ450" s="22"/>
      <c r="BA450" s="22"/>
      <c r="BB450" s="22"/>
      <c r="BD450" s="1"/>
      <c r="BE450" s="1"/>
      <c r="BG450" s="1"/>
      <c r="BH450" s="1"/>
      <c r="BI450" s="1"/>
      <c r="BL450" s="1"/>
    </row>
    <row r="451" spans="1:64" ht="14.4" x14ac:dyDescent="0.3">
      <c r="A451" s="1"/>
      <c r="B451" s="1"/>
      <c r="C451" s="1"/>
      <c r="D451" s="47"/>
      <c r="E451" s="32">
        <v>39993.414583333331</v>
      </c>
      <c r="F451" s="21">
        <f t="shared" si="458"/>
        <v>109.9104166666657</v>
      </c>
      <c r="G451" s="21">
        <f t="shared" si="459"/>
        <v>109.9104166666657</v>
      </c>
      <c r="H451" s="21"/>
      <c r="I451" s="50">
        <v>1037</v>
      </c>
      <c r="J451" s="21">
        <v>32507</v>
      </c>
      <c r="K451" s="21">
        <v>16.579999999999998</v>
      </c>
      <c r="L451" s="21">
        <v>1280</v>
      </c>
      <c r="M451" s="51">
        <v>4.3</v>
      </c>
      <c r="N451" s="40"/>
      <c r="O451" s="40"/>
      <c r="P451" s="40"/>
      <c r="R451" s="22"/>
      <c r="S451" s="22"/>
      <c r="T451" s="22"/>
      <c r="U451" s="52">
        <f t="shared" si="448"/>
        <v>5.6575027173403392E-5</v>
      </c>
      <c r="V451" s="52">
        <f t="shared" si="449"/>
        <v>7.9785510393792104E-3</v>
      </c>
      <c r="W451" s="52">
        <f t="shared" si="450"/>
        <v>2.7034218503312807E-5</v>
      </c>
      <c r="X451" s="247">
        <f>W451+V451+SUM($U$443:U451)</f>
        <v>8.1763340129945329E-3</v>
      </c>
      <c r="Y451" s="104">
        <f>W451+V451+SUM($U$443:U451)-$X$443</f>
        <v>7.617137129531667E-3</v>
      </c>
      <c r="Z451" s="42"/>
      <c r="AA451" s="1">
        <f t="shared" si="461"/>
        <v>1.0691962247156955E-4</v>
      </c>
      <c r="AB451" s="41">
        <f t="shared" si="451"/>
        <v>0.11092185816199181</v>
      </c>
      <c r="AC451" s="48">
        <f t="shared" si="452"/>
        <v>15.642868434083235</v>
      </c>
      <c r="AD451" s="48">
        <f t="shared" si="453"/>
        <v>1.5720825589627183</v>
      </c>
      <c r="AE451" s="48">
        <f t="shared" si="454"/>
        <v>1.581475532054591</v>
      </c>
      <c r="AF451" s="48">
        <f t="shared" si="455"/>
        <v>1.5720825589627185</v>
      </c>
      <c r="AG451" s="238">
        <f t="shared" si="456"/>
        <v>9.3929680383772977E-3</v>
      </c>
      <c r="AH451" s="48">
        <f t="shared" si="457"/>
        <v>5.0534951772484069E-9</v>
      </c>
      <c r="AI451" s="48">
        <f>AE451+AC451+SUM($AB$443:AB451)</f>
        <v>17.765442130434167</v>
      </c>
      <c r="AJ451" s="48">
        <f>AE451+AC451+SUM($AB$442:AB451)-$AI$443</f>
        <v>17.44974159307343</v>
      </c>
      <c r="AK451" s="41">
        <f t="shared" si="460"/>
        <v>7.0584009105868636E-2</v>
      </c>
      <c r="AL451" s="89"/>
      <c r="AM451" s="41"/>
      <c r="AN451" s="41"/>
      <c r="AO451" s="41"/>
      <c r="AP451" s="41"/>
      <c r="AQ451"/>
      <c r="AR451" s="41"/>
      <c r="AS451" s="41"/>
      <c r="AT451" s="41"/>
      <c r="AU451" s="41"/>
      <c r="AV451" s="41"/>
      <c r="AW451" s="22"/>
      <c r="AX451" s="22"/>
      <c r="AY451" s="22"/>
      <c r="AZ451" s="22"/>
      <c r="BA451" s="22"/>
      <c r="BB451" s="22"/>
      <c r="BD451" s="1"/>
      <c r="BE451" s="1"/>
      <c r="BG451" s="1"/>
      <c r="BH451" s="1"/>
      <c r="BI451" s="1"/>
      <c r="BL451" s="1"/>
    </row>
    <row r="452" spans="1:64" ht="14.4" x14ac:dyDescent="0.3">
      <c r="A452" s="1"/>
      <c r="B452" s="1"/>
      <c r="C452" s="1"/>
      <c r="D452" s="47"/>
      <c r="E452" s="32">
        <v>40007.413194444445</v>
      </c>
      <c r="F452" s="21">
        <f t="shared" si="458"/>
        <v>123.90902777777956</v>
      </c>
      <c r="G452" s="21">
        <f t="shared" si="459"/>
        <v>123.90902777777956</v>
      </c>
      <c r="H452" s="21"/>
      <c r="I452" s="50">
        <v>1037</v>
      </c>
      <c r="J452" s="21">
        <v>33541</v>
      </c>
      <c r="K452" s="21">
        <v>17.29</v>
      </c>
      <c r="L452" s="21">
        <v>156</v>
      </c>
      <c r="M452" s="51">
        <v>4.3</v>
      </c>
      <c r="N452" s="40"/>
      <c r="O452" s="40"/>
      <c r="P452" s="40"/>
      <c r="R452" s="22"/>
      <c r="S452" s="22"/>
      <c r="T452" s="22"/>
      <c r="U452" s="52">
        <f t="shared" si="448"/>
        <v>5.8997721340660107E-5</v>
      </c>
      <c r="V452" s="52">
        <f t="shared" si="449"/>
        <v>8.320213960848406E-3</v>
      </c>
      <c r="W452" s="52">
        <f t="shared" si="450"/>
        <v>2.8191896135239956E-5</v>
      </c>
      <c r="X452" s="247">
        <f>W452+V452+SUM($U$443:U452)</f>
        <v>8.5781523334363136E-3</v>
      </c>
      <c r="Y452" s="104">
        <f>W452+V452+SUM($U$443:U452)-$X$443</f>
        <v>8.0189554499734469E-3</v>
      </c>
      <c r="Z452" s="42"/>
      <c r="AA452" s="1">
        <f t="shared" si="461"/>
        <v>1.0111633265906815E-4</v>
      </c>
      <c r="AB452" s="41">
        <f t="shared" si="451"/>
        <v>0.11445011980839104</v>
      </c>
      <c r="AC452" s="48">
        <f t="shared" si="452"/>
        <v>16.140445139434146</v>
      </c>
      <c r="AD452" s="48">
        <f t="shared" si="453"/>
        <v>1.6220881997775412</v>
      </c>
      <c r="AE452" s="48">
        <f t="shared" si="454"/>
        <v>1.6317799495691088</v>
      </c>
      <c r="AF452" s="48">
        <f t="shared" si="455"/>
        <v>1.6220881997775409</v>
      </c>
      <c r="AG452" s="238">
        <f t="shared" si="456"/>
        <v>9.6917445773283539E-3</v>
      </c>
      <c r="AH452" s="48">
        <f t="shared" si="457"/>
        <v>5.2142394481215967E-9</v>
      </c>
      <c r="AI452" s="48">
        <f>AE452+AC452+SUM($AB$443:AB452)</f>
        <v>18.427773373107986</v>
      </c>
      <c r="AJ452" s="48">
        <f>AE452+AC452+SUM($AB$442:AB452)-$AI$443</f>
        <v>18.112072835747249</v>
      </c>
      <c r="AK452" s="41">
        <f t="shared" si="460"/>
        <v>5.8650404382687753E-2</v>
      </c>
      <c r="AL452" s="89"/>
      <c r="AM452" s="41"/>
      <c r="AN452" s="41"/>
      <c r="AO452" s="41"/>
      <c r="AP452" s="41"/>
      <c r="AQ452"/>
      <c r="AR452" s="41"/>
      <c r="AS452" s="41"/>
      <c r="AT452" s="41"/>
      <c r="AU452" s="41"/>
      <c r="AV452" s="41"/>
      <c r="AW452" s="22"/>
      <c r="AX452" s="22"/>
      <c r="AY452" s="22"/>
      <c r="AZ452" s="22"/>
      <c r="BA452" s="22"/>
      <c r="BB452" s="22"/>
      <c r="BD452" s="1"/>
      <c r="BE452" s="1"/>
      <c r="BG452" s="1"/>
      <c r="BH452" s="1"/>
      <c r="BI452" s="1"/>
      <c r="BL452" s="1"/>
    </row>
    <row r="453" spans="1:64" ht="14.4" x14ac:dyDescent="0.3">
      <c r="A453" s="1"/>
      <c r="B453" s="1"/>
      <c r="C453" s="1"/>
      <c r="D453" s="47"/>
      <c r="E453" s="32">
        <v>40021.366666666669</v>
      </c>
      <c r="F453" s="21">
        <f t="shared" si="458"/>
        <v>137.86250000000291</v>
      </c>
      <c r="G453" s="21">
        <f t="shared" si="459"/>
        <v>137.86250000000291</v>
      </c>
      <c r="H453" s="21"/>
      <c r="I453" s="50">
        <v>1037</v>
      </c>
      <c r="J453" s="21">
        <v>34476.199999999997</v>
      </c>
      <c r="K453" s="21">
        <v>17.989999999999998</v>
      </c>
      <c r="L453" s="21">
        <v>224</v>
      </c>
      <c r="M453" s="51">
        <v>4.3</v>
      </c>
      <c r="N453" s="40"/>
      <c r="O453" s="40"/>
      <c r="P453" s="40"/>
      <c r="R453" s="22"/>
      <c r="S453" s="22"/>
      <c r="T453" s="22"/>
      <c r="U453" s="52">
        <f t="shared" si="448"/>
        <v>6.1386293054856882E-5</v>
      </c>
      <c r="V453" s="52">
        <f t="shared" si="449"/>
        <v>8.6570647284940887E-3</v>
      </c>
      <c r="W453" s="52">
        <f t="shared" si="450"/>
        <v>2.9333268448407568E-5</v>
      </c>
      <c r="X453" s="247">
        <f>W453+V453+SUM($U$443:U453)</f>
        <v>8.9775307664500224E-3</v>
      </c>
      <c r="Y453" s="104">
        <f>W453+V453+SUM($U$443:U453)-$X$443</f>
        <v>8.4183338829871557E-3</v>
      </c>
      <c r="Z453" s="42"/>
      <c r="AA453" s="1">
        <f t="shared" si="461"/>
        <v>4.9054209224184922E-5</v>
      </c>
      <c r="AB453" s="41">
        <f t="shared" si="451"/>
        <v>0.11764125161855789</v>
      </c>
      <c r="AC453" s="48">
        <f t="shared" si="452"/>
        <v>16.590477765008778</v>
      </c>
      <c r="AD453" s="48">
        <f t="shared" si="453"/>
        <v>1.6673157387427466</v>
      </c>
      <c r="AE453" s="48">
        <f t="shared" si="454"/>
        <v>1.6772777167447153</v>
      </c>
      <c r="AF453" s="48">
        <f t="shared" si="455"/>
        <v>1.667315738742746</v>
      </c>
      <c r="AG453" s="238">
        <f t="shared" si="456"/>
        <v>9.9619726423448227E-3</v>
      </c>
      <c r="AH453" s="48">
        <f t="shared" si="457"/>
        <v>5.3596244018165754E-9</v>
      </c>
      <c r="AI453" s="48">
        <f>AE453+AC453+SUM($AB$443:AB453)</f>
        <v>19.040945017476783</v>
      </c>
      <c r="AJ453" s="48">
        <f>AE453+AC453+SUM($AB$442:AB453)-$AI$443</f>
        <v>18.725244480116046</v>
      </c>
      <c r="AK453" s="41">
        <f t="shared" si="460"/>
        <v>5.1396955946430477E-2</v>
      </c>
      <c r="AL453" s="89"/>
      <c r="AM453" s="41"/>
      <c r="AN453" s="41"/>
      <c r="AO453" s="41"/>
      <c r="AP453" s="41"/>
      <c r="AQ453"/>
      <c r="AR453" s="41"/>
      <c r="AS453" s="41"/>
      <c r="AT453" s="41"/>
      <c r="AU453" s="41"/>
      <c r="AV453" s="41"/>
      <c r="AW453" s="22"/>
      <c r="AX453" s="22"/>
      <c r="AY453" s="22"/>
      <c r="AZ453" s="22"/>
      <c r="BA453" s="22"/>
      <c r="BB453" s="22"/>
      <c r="BD453" s="1"/>
      <c r="BE453" s="1"/>
      <c r="BG453" s="1"/>
      <c r="BH453" s="1"/>
      <c r="BI453" s="1"/>
      <c r="BL453" s="1"/>
    </row>
    <row r="454" spans="1:64" ht="14.4" x14ac:dyDescent="0.3">
      <c r="A454" s="1"/>
      <c r="B454" s="1"/>
      <c r="C454" s="1"/>
      <c r="D454" s="47"/>
      <c r="E454" s="32">
        <v>40035.433333333334</v>
      </c>
      <c r="F454" s="21">
        <f t="shared" si="458"/>
        <v>151.92916666666861</v>
      </c>
      <c r="G454" s="21">
        <f t="shared" si="459"/>
        <v>151.92916666666861</v>
      </c>
      <c r="H454" s="21"/>
      <c r="I454" s="50">
        <v>1037</v>
      </c>
      <c r="J454" s="21">
        <v>35145.1</v>
      </c>
      <c r="K454" s="21">
        <v>20.190000000000001</v>
      </c>
      <c r="L454" s="21">
        <v>423</v>
      </c>
      <c r="M454" s="51">
        <v>4.3</v>
      </c>
      <c r="N454" s="40"/>
      <c r="O454" s="40"/>
      <c r="P454" s="40"/>
      <c r="R454" s="22"/>
      <c r="S454" s="22"/>
      <c r="T454" s="22"/>
      <c r="U454" s="52">
        <f t="shared" si="448"/>
        <v>6.889323272804672E-5</v>
      </c>
      <c r="V454" s="52">
        <f t="shared" si="449"/>
        <v>9.7157385696662428E-3</v>
      </c>
      <c r="W454" s="52">
        <f t="shared" si="450"/>
        <v>3.292043857550577E-5</v>
      </c>
      <c r="X454" s="247">
        <f>W454+V454+SUM($U$443:U454)</f>
        <v>1.0108685010477321E-2</v>
      </c>
      <c r="Y454" s="104">
        <f>W454+V454+SUM($U$443:U454)-$X$443</f>
        <v>9.5494881270144546E-3</v>
      </c>
      <c r="Z454" s="42"/>
      <c r="AA454" s="1">
        <f t="shared" si="461"/>
        <v>4.4275632790113086E-5</v>
      </c>
      <c r="AB454" s="41">
        <f t="shared" si="451"/>
        <v>0.11992370250373821</v>
      </c>
      <c r="AC454" s="48">
        <f t="shared" si="452"/>
        <v>16.91236273426335</v>
      </c>
      <c r="AD454" s="48">
        <f t="shared" si="453"/>
        <v>1.6996646489371712</v>
      </c>
      <c r="AE454" s="48">
        <f t="shared" si="454"/>
        <v>1.7098199071465161</v>
      </c>
      <c r="AF454" s="48">
        <f t="shared" si="455"/>
        <v>1.6996646489371714</v>
      </c>
      <c r="AG454" s="238">
        <f t="shared" si="456"/>
        <v>1.0155252745733962E-2</v>
      </c>
      <c r="AH454" s="48">
        <f t="shared" si="457"/>
        <v>5.4636107101212953E-9</v>
      </c>
      <c r="AI454" s="48">
        <f>AE454+AC454+SUM($AB$443:AB454)</f>
        <v>19.515295879636895</v>
      </c>
      <c r="AJ454" s="48">
        <f>AE454+AC454+SUM($AB$442:AB454)-$AI$443</f>
        <v>19.199595342276158</v>
      </c>
      <c r="AK454" s="41">
        <f t="shared" si="460"/>
        <v>4.1869665307104106E-2</v>
      </c>
      <c r="AL454" s="89"/>
      <c r="AM454" s="41"/>
      <c r="AN454" s="41"/>
      <c r="AO454" s="41"/>
      <c r="AP454" s="41"/>
      <c r="AQ454"/>
      <c r="AR454" s="41"/>
      <c r="AS454" s="41"/>
      <c r="AT454" s="41"/>
      <c r="AU454" s="41"/>
      <c r="AV454" s="41"/>
      <c r="AW454" s="22"/>
      <c r="AX454" s="22"/>
      <c r="AY454" s="22"/>
      <c r="AZ454" s="22"/>
      <c r="BA454" s="22"/>
      <c r="BB454" s="22"/>
      <c r="BD454" s="1"/>
      <c r="BE454" s="1"/>
      <c r="BG454" s="1"/>
      <c r="BH454" s="1"/>
      <c r="BI454" s="1"/>
      <c r="BL454" s="1"/>
    </row>
    <row r="455" spans="1:64" ht="14.4" x14ac:dyDescent="0.3">
      <c r="A455" s="1"/>
      <c r="B455" s="1"/>
      <c r="C455" s="1"/>
      <c r="D455" s="47"/>
      <c r="E455" s="32">
        <v>40049.407638888886</v>
      </c>
      <c r="F455" s="21">
        <f t="shared" si="458"/>
        <v>165.90347222222044</v>
      </c>
      <c r="G455" s="21">
        <f t="shared" si="459"/>
        <v>165.90347222222044</v>
      </c>
      <c r="H455" s="21"/>
      <c r="I455" s="50">
        <v>1037</v>
      </c>
      <c r="J455" s="21">
        <v>35550</v>
      </c>
      <c r="K455" s="21">
        <v>23.45</v>
      </c>
      <c r="L455" s="21">
        <v>709</v>
      </c>
      <c r="M455" s="51">
        <v>4.3</v>
      </c>
      <c r="N455" s="40"/>
      <c r="O455" s="40"/>
      <c r="P455" s="40"/>
      <c r="R455" s="22"/>
      <c r="S455" s="22"/>
      <c r="T455" s="22"/>
      <c r="U455" s="52">
        <f t="shared" si="448"/>
        <v>8.0017152425591656E-5</v>
      </c>
      <c r="V455" s="52">
        <f t="shared" si="449"/>
        <v>1.1284500716130429E-2</v>
      </c>
      <c r="W455" s="52">
        <f t="shared" si="450"/>
        <v>3.8235972491114915E-5</v>
      </c>
      <c r="X455" s="247">
        <f>W455+V455+SUM($U$443:U455)</f>
        <v>1.1762779843282707E-2</v>
      </c>
      <c r="Y455" s="104">
        <f>W455+V455+SUM($U$443:U455)-$X$443</f>
        <v>1.120358295981984E-2</v>
      </c>
      <c r="Z455" s="42"/>
      <c r="AA455" s="1">
        <f t="shared" si="461"/>
        <v>7.630312259684769E-5</v>
      </c>
      <c r="AB455" s="41">
        <f t="shared" si="451"/>
        <v>0.12130532062813576</v>
      </c>
      <c r="AC455" s="48">
        <f t="shared" si="452"/>
        <v>17.107206842577263</v>
      </c>
      <c r="AD455" s="48">
        <f t="shared" si="453"/>
        <v>1.7192461614767471</v>
      </c>
      <c r="AE455" s="48">
        <f t="shared" si="454"/>
        <v>1.7295184164807793</v>
      </c>
      <c r="AF455" s="48">
        <f t="shared" si="455"/>
        <v>1.7192461614767474</v>
      </c>
      <c r="AG455" s="238">
        <f t="shared" si="456"/>
        <v>1.0272249477476014E-2</v>
      </c>
      <c r="AH455" s="48">
        <f t="shared" si="457"/>
        <v>5.5265559279903033E-9</v>
      </c>
      <c r="AI455" s="48">
        <f>AE455+AC455+SUM($AB$443:AB455)</f>
        <v>19.851143817913204</v>
      </c>
      <c r="AJ455" s="48">
        <f>AE455+AC455+SUM($AB$442:AB455)-$AI$443</f>
        <v>19.535443280552467</v>
      </c>
      <c r="AK455" s="41">
        <f t="shared" si="460"/>
        <v>3.387536391687411E-2</v>
      </c>
      <c r="AL455" s="89"/>
      <c r="AM455" s="41"/>
      <c r="AN455" s="41"/>
      <c r="AO455" s="41"/>
      <c r="AP455" s="41"/>
      <c r="AQ455"/>
      <c r="AR455" s="41"/>
      <c r="AS455" s="41"/>
      <c r="AT455" s="41"/>
      <c r="AU455" s="41"/>
      <c r="AV455" s="41"/>
      <c r="AW455" s="22"/>
      <c r="AX455" s="22"/>
      <c r="AY455" s="22"/>
      <c r="AZ455" s="22"/>
      <c r="BA455" s="22"/>
      <c r="BB455" s="22"/>
      <c r="BD455" s="1"/>
      <c r="BE455" s="1"/>
      <c r="BG455" s="1"/>
      <c r="BH455" s="1"/>
      <c r="BI455" s="1"/>
      <c r="BL455" s="1"/>
    </row>
    <row r="456" spans="1:64" ht="14.4" x14ac:dyDescent="0.3">
      <c r="A456" s="1"/>
      <c r="B456" s="1"/>
      <c r="C456" s="1"/>
      <c r="D456" s="47"/>
      <c r="E456" s="32">
        <v>40063.372916666667</v>
      </c>
      <c r="F456" s="21">
        <f t="shared" si="458"/>
        <v>179.86875000000146</v>
      </c>
      <c r="G456" s="21">
        <f t="shared" si="459"/>
        <v>179.86875000000146</v>
      </c>
      <c r="H456" s="21"/>
      <c r="I456" s="50">
        <v>1037</v>
      </c>
      <c r="J456" s="21">
        <v>37834.300000000003</v>
      </c>
      <c r="K456" s="21">
        <v>27.25</v>
      </c>
      <c r="L456" s="21">
        <v>1003</v>
      </c>
      <c r="M456" s="51">
        <v>4.3</v>
      </c>
      <c r="N456" s="40"/>
      <c r="O456" s="40"/>
      <c r="P456" s="40"/>
      <c r="R456" s="22"/>
      <c r="S456" s="22"/>
      <c r="T456" s="22"/>
      <c r="U456" s="52">
        <f t="shared" si="448"/>
        <v>9.2983684588374095E-5</v>
      </c>
      <c r="V456" s="52">
        <f t="shared" si="449"/>
        <v>1.3113119169064146E-2</v>
      </c>
      <c r="W456" s="52">
        <f t="shared" si="450"/>
        <v>4.4431993619739088E-5</v>
      </c>
      <c r="X456" s="247">
        <f>W456+V456+SUM($U$443:U456)</f>
        <v>1.3690578001933424E-2</v>
      </c>
      <c r="Y456" s="104">
        <f>W456+V456+SUM($U$443:U456)-$X$443</f>
        <v>1.3131381118470557E-2</v>
      </c>
      <c r="Z456" s="42"/>
      <c r="AA456" s="1">
        <f t="shared" si="461"/>
        <v>1.127924259583704E-4</v>
      </c>
      <c r="AB456" s="41">
        <f t="shared" si="451"/>
        <v>0.12909991258062101</v>
      </c>
      <c r="AC456" s="48">
        <f t="shared" si="452"/>
        <v>18.2064471404816</v>
      </c>
      <c r="AD456" s="48">
        <f t="shared" si="453"/>
        <v>1.8297180041395134</v>
      </c>
      <c r="AE456" s="48">
        <f t="shared" si="454"/>
        <v>1.8406503129299225</v>
      </c>
      <c r="AF456" s="48">
        <f t="shared" si="455"/>
        <v>1.8297180041395134</v>
      </c>
      <c r="AG456" s="238">
        <f t="shared" si="456"/>
        <v>1.0932302908738981E-2</v>
      </c>
      <c r="AH456" s="48">
        <f t="shared" si="457"/>
        <v>5.8816701813323071E-9</v>
      </c>
      <c r="AI456" s="48">
        <f>AE456+AC456+SUM($AB$443:AB456)</f>
        <v>21.190615924847307</v>
      </c>
      <c r="AJ456" s="48">
        <f>AE456+AC456+SUM($AB$442:AB456)-$AI$443</f>
        <v>20.87491538748657</v>
      </c>
      <c r="AK456" s="41">
        <f t="shared" si="460"/>
        <v>4.8448028560032871E-2</v>
      </c>
      <c r="AL456" s="89"/>
      <c r="AM456" s="41"/>
      <c r="AN456" s="41"/>
      <c r="AO456" s="41"/>
      <c r="AP456" s="41"/>
      <c r="AQ456"/>
      <c r="AR456" s="41"/>
      <c r="AS456" s="41"/>
      <c r="AT456" s="41"/>
      <c r="AU456" s="41"/>
      <c r="AV456" s="41"/>
      <c r="AW456" s="22"/>
      <c r="AX456" s="22"/>
      <c r="AY456" s="22"/>
      <c r="AZ456" s="22"/>
      <c r="BA456" s="22"/>
      <c r="BB456" s="22"/>
      <c r="BD456" s="1"/>
      <c r="BE456" s="1"/>
      <c r="BG456" s="1"/>
      <c r="BH456" s="1"/>
      <c r="BI456" s="1"/>
      <c r="BL456" s="1"/>
    </row>
    <row r="457" spans="1:64" ht="14.4" x14ac:dyDescent="0.3">
      <c r="A457" s="1"/>
      <c r="B457" s="1"/>
      <c r="C457" s="1"/>
      <c r="D457" s="47"/>
      <c r="E457" s="32">
        <v>40077.352083333331</v>
      </c>
      <c r="F457" s="21">
        <f t="shared" si="458"/>
        <v>193.8479166666657</v>
      </c>
      <c r="G457" s="21">
        <f t="shared" si="459"/>
        <v>193.8479166666657</v>
      </c>
      <c r="H457" s="21"/>
      <c r="I457" s="50">
        <v>1037</v>
      </c>
      <c r="J457" s="21">
        <v>37829</v>
      </c>
      <c r="K457" s="21">
        <v>30.74</v>
      </c>
      <c r="L457" s="21">
        <v>1351</v>
      </c>
      <c r="M457" s="51">
        <v>4.3</v>
      </c>
      <c r="N457" s="40"/>
      <c r="O457" s="40"/>
      <c r="P457" s="40"/>
      <c r="R457" s="22"/>
      <c r="S457" s="22"/>
      <c r="T457" s="22"/>
      <c r="U457" s="52">
        <f t="shared" si="448"/>
        <v>1.0489242070629796E-4</v>
      </c>
      <c r="V457" s="52">
        <f t="shared" si="449"/>
        <v>1.4792560853469056E-2</v>
      </c>
      <c r="W457" s="52">
        <f t="shared" si="450"/>
        <v>5.0122549866817598E-5</v>
      </c>
      <c r="X457" s="247">
        <f>W457+V457+SUM($U$443:U457)</f>
        <v>1.5480602663291709E-2</v>
      </c>
      <c r="Y457" s="104">
        <f>W457+V457+SUM($U$443:U457)-$X$443</f>
        <v>1.4921405779828843E-2</v>
      </c>
      <c r="Z457" s="42"/>
      <c r="AA457" s="1">
        <f t="shared" si="461"/>
        <v>1.2913905943023714E-4</v>
      </c>
      <c r="AB457" s="41">
        <f t="shared" si="451"/>
        <v>0.12908182768049922</v>
      </c>
      <c r="AC457" s="48">
        <f t="shared" si="452"/>
        <v>18.203896698955138</v>
      </c>
      <c r="AD457" s="48">
        <f t="shared" si="453"/>
        <v>1.8294616889593214</v>
      </c>
      <c r="AE457" s="48">
        <f t="shared" si="454"/>
        <v>1.84039246630243</v>
      </c>
      <c r="AF457" s="48">
        <f t="shared" si="455"/>
        <v>1.8294616889593209</v>
      </c>
      <c r="AG457" s="238">
        <f t="shared" si="456"/>
        <v>1.093077146226273E-2</v>
      </c>
      <c r="AH457" s="48">
        <f t="shared" si="457"/>
        <v>5.8808462503500741E-9</v>
      </c>
      <c r="AI457" s="48">
        <f>AE457+AC457+SUM($AB$443:AB457)</f>
        <v>21.316889464373851</v>
      </c>
      <c r="AJ457" s="48">
        <f>AE457+AC457+SUM($AB$442:AB457)-$AI$443</f>
        <v>21.001188927013114</v>
      </c>
      <c r="AK457" s="41">
        <f t="shared" si="460"/>
        <v>4.8266381660831928E-2</v>
      </c>
      <c r="AL457" s="89"/>
      <c r="AM457" s="41"/>
      <c r="AN457" s="41"/>
      <c r="AO457" s="41"/>
      <c r="AP457" s="41"/>
      <c r="AQ457"/>
      <c r="AR457" s="41"/>
      <c r="AS457" s="41"/>
      <c r="AT457" s="41"/>
      <c r="AU457" s="41"/>
      <c r="AV457" s="41"/>
      <c r="AW457" s="22"/>
      <c r="AX457" s="22"/>
      <c r="AY457" s="22"/>
      <c r="AZ457" s="22"/>
      <c r="BA457" s="22"/>
      <c r="BB457" s="22"/>
      <c r="BD457" s="1"/>
      <c r="BE457" s="1"/>
      <c r="BG457" s="1"/>
      <c r="BH457" s="1"/>
      <c r="BI457" s="1"/>
      <c r="BL457" s="1"/>
    </row>
    <row r="458" spans="1:64" ht="14.4" x14ac:dyDescent="0.3">
      <c r="A458" s="1"/>
      <c r="B458" s="1"/>
      <c r="C458" s="1"/>
      <c r="D458" s="47"/>
      <c r="E458" s="32">
        <v>40091.354861111111</v>
      </c>
      <c r="F458" s="21">
        <f t="shared" si="458"/>
        <v>207.85069444444525</v>
      </c>
      <c r="G458" s="21">
        <f t="shared" si="459"/>
        <v>207.85069444444525</v>
      </c>
      <c r="H458" s="21"/>
      <c r="I458" s="50">
        <v>1037</v>
      </c>
      <c r="J458" s="21">
        <v>37673.5</v>
      </c>
      <c r="K458" s="21">
        <v>30.35</v>
      </c>
      <c r="L458" s="21">
        <v>1661</v>
      </c>
      <c r="M458" s="51">
        <v>4.3</v>
      </c>
      <c r="N458" s="40"/>
      <c r="O458" s="40"/>
      <c r="P458" s="40"/>
      <c r="R458" s="22"/>
      <c r="S458" s="22"/>
      <c r="T458" s="22"/>
      <c r="U458" s="52">
        <f t="shared" si="448"/>
        <v>1.0356164503695977E-4</v>
      </c>
      <c r="V458" s="52">
        <f t="shared" si="449"/>
        <v>1.4604886854352175E-2</v>
      </c>
      <c r="W458" s="52">
        <f t="shared" si="450"/>
        <v>4.9486642435195645E-5</v>
      </c>
      <c r="X458" s="247">
        <f>W458+V458+SUM($U$443:U458)</f>
        <v>1.5395854401780165E-2</v>
      </c>
      <c r="Y458" s="104">
        <f>W458+V458+SUM($U$443:U458)-$X$443</f>
        <v>1.4836657518317298E-2</v>
      </c>
      <c r="Z458" s="42"/>
      <c r="AA458" s="1">
        <f t="shared" si="461"/>
        <v>9.0733432223560735E-5</v>
      </c>
      <c r="AB458" s="41">
        <f t="shared" si="451"/>
        <v>0.12855122353541695</v>
      </c>
      <c r="AC458" s="48">
        <f t="shared" si="452"/>
        <v>18.129067706999564</v>
      </c>
      <c r="AD458" s="48">
        <f t="shared" si="453"/>
        <v>1.8219414982951962</v>
      </c>
      <c r="AE458" s="48">
        <f t="shared" si="454"/>
        <v>1.8328273435524234</v>
      </c>
      <c r="AF458" s="48">
        <f t="shared" si="455"/>
        <v>1.8219414982951969</v>
      </c>
      <c r="AG458" s="238">
        <f t="shared" si="456"/>
        <v>1.0885839400553944E-2</v>
      </c>
      <c r="AH458" s="48">
        <f t="shared" si="457"/>
        <v>5.856672426248741E-9</v>
      </c>
      <c r="AI458" s="48">
        <f>AE458+AC458+SUM($AB$443:AB458)</f>
        <v>21.363046573203686</v>
      </c>
      <c r="AJ458" s="48">
        <f>AE458+AC458+SUM($AB$442:AB458)-$AI$443</f>
        <v>21.047346035842949</v>
      </c>
      <c r="AK458" s="41">
        <f t="shared" si="460"/>
        <v>3.3330687887433041E-2</v>
      </c>
      <c r="AL458" s="89"/>
      <c r="AM458" s="41"/>
      <c r="AN458" s="41"/>
      <c r="AO458" s="41"/>
      <c r="AP458" s="41"/>
      <c r="AQ458"/>
      <c r="AR458" s="41"/>
      <c r="AS458" s="41"/>
      <c r="AT458" s="41"/>
      <c r="AU458" s="41"/>
      <c r="AV458" s="41"/>
      <c r="AW458" s="22"/>
      <c r="AX458" s="22"/>
      <c r="AY458" s="22"/>
      <c r="AZ458" s="22"/>
      <c r="BA458" s="22"/>
      <c r="BB458" s="22"/>
      <c r="BD458" s="1"/>
      <c r="BE458" s="1"/>
      <c r="BG458" s="1"/>
      <c r="BH458" s="1"/>
      <c r="BI458" s="1"/>
      <c r="BL458" s="1"/>
    </row>
    <row r="459" spans="1:64" ht="14.4" x14ac:dyDescent="0.3">
      <c r="A459" s="1"/>
      <c r="B459" s="1"/>
      <c r="C459" s="1"/>
      <c r="D459" s="47"/>
      <c r="E459" s="32">
        <v>40105.407638888886</v>
      </c>
      <c r="F459" s="21">
        <f t="shared" si="458"/>
        <v>221.90347222222044</v>
      </c>
      <c r="G459" s="21">
        <f t="shared" si="459"/>
        <v>221.90347222222044</v>
      </c>
      <c r="H459" s="21"/>
      <c r="I459" s="50">
        <v>1037</v>
      </c>
      <c r="J459" s="21">
        <v>36129</v>
      </c>
      <c r="K459" s="21">
        <v>33.200000000000003</v>
      </c>
      <c r="L459" s="21">
        <v>1987</v>
      </c>
      <c r="M459" s="51">
        <v>4.3</v>
      </c>
      <c r="N459" s="40"/>
      <c r="O459" s="40"/>
      <c r="P459" s="40"/>
      <c r="R459" s="22"/>
      <c r="S459" s="22"/>
      <c r="T459" s="22"/>
      <c r="U459" s="52">
        <f t="shared" si="448"/>
        <v>1.1328654415904661E-4</v>
      </c>
      <c r="V459" s="52">
        <f t="shared" si="449"/>
        <v>1.5976350694052465E-2</v>
      </c>
      <c r="W459" s="52">
        <f t="shared" si="450"/>
        <v>5.4133658281663776E-5</v>
      </c>
      <c r="X459" s="247">
        <f>W459+V459+SUM($U$443:U459)</f>
        <v>1.6885251801485972E-2</v>
      </c>
      <c r="Y459" s="104">
        <f>W459+V459+SUM($U$443:U459)-$X$443</f>
        <v>1.6326054918023105E-2</v>
      </c>
      <c r="Z459" s="42"/>
      <c r="AA459" s="1">
        <f t="shared" si="461"/>
        <v>6.7799062984271301E-5</v>
      </c>
      <c r="AB459" s="41">
        <f t="shared" si="451"/>
        <v>0.12328101066030707</v>
      </c>
      <c r="AC459" s="48">
        <f t="shared" si="452"/>
        <v>17.385830548958477</v>
      </c>
      <c r="AD459" s="48">
        <f t="shared" si="453"/>
        <v>1.7472473858788584</v>
      </c>
      <c r="AE459" s="48">
        <f t="shared" si="454"/>
        <v>1.7576869442766268</v>
      </c>
      <c r="AF459" s="48">
        <f t="shared" si="455"/>
        <v>1.7472473858788582</v>
      </c>
      <c r="AG459" s="238">
        <f t="shared" si="456"/>
        <v>1.0439552781201997E-2</v>
      </c>
      <c r="AH459" s="48">
        <f t="shared" si="457"/>
        <v>5.6165665013322553E-9</v>
      </c>
      <c r="AI459" s="48">
        <f>AE459+AC459+SUM($AB$443:AB459)</f>
        <v>20.667950026547111</v>
      </c>
      <c r="AJ459" s="48">
        <f>AE459+AC459+SUM($AB$442:AB459)-$AI$443</f>
        <v>20.352249489186374</v>
      </c>
      <c r="AK459" s="41">
        <f t="shared" si="460"/>
        <v>-1.0878266356508352E-2</v>
      </c>
      <c r="AL459" s="89"/>
      <c r="AM459" s="41"/>
      <c r="AN459" s="41"/>
      <c r="AO459" s="41"/>
      <c r="AP459" s="41"/>
      <c r="AQ459"/>
      <c r="AR459" s="41"/>
      <c r="AS459" s="41"/>
      <c r="AT459" s="41"/>
      <c r="AU459" s="41"/>
      <c r="AV459" s="41"/>
      <c r="AW459" s="22"/>
      <c r="AX459" s="22"/>
      <c r="AY459" s="22"/>
      <c r="AZ459" s="22"/>
      <c r="BA459" s="22"/>
      <c r="BB459" s="22"/>
      <c r="BD459" s="1"/>
      <c r="BE459" s="1"/>
      <c r="BG459" s="1"/>
      <c r="BH459" s="1"/>
      <c r="BI459" s="1"/>
      <c r="BL459" s="1"/>
    </row>
    <row r="460" spans="1:64" ht="14.4" x14ac:dyDescent="0.3">
      <c r="A460" s="1"/>
      <c r="B460" s="1"/>
      <c r="C460" s="1"/>
      <c r="D460" s="47"/>
      <c r="E460" s="32">
        <v>40119.363888888889</v>
      </c>
      <c r="F460" s="21">
        <f t="shared" si="458"/>
        <v>235.85972222222335</v>
      </c>
      <c r="G460" s="21">
        <f t="shared" si="459"/>
        <v>235.85972222222335</v>
      </c>
      <c r="H460" s="21"/>
      <c r="I460" s="50">
        <v>1037</v>
      </c>
      <c r="J460" s="21">
        <v>37150.300000000003</v>
      </c>
      <c r="K460" s="21">
        <v>33.83</v>
      </c>
      <c r="L460" s="21">
        <v>2292</v>
      </c>
      <c r="M460" s="51">
        <v>4.3</v>
      </c>
      <c r="N460" s="40"/>
      <c r="O460" s="40"/>
      <c r="P460" s="40"/>
      <c r="R460" s="22"/>
      <c r="S460" s="22"/>
      <c r="T460" s="22"/>
      <c r="U460" s="52">
        <f t="shared" si="448"/>
        <v>1.1543625870182369E-4</v>
      </c>
      <c r="V460" s="52">
        <f t="shared" si="449"/>
        <v>1.6279516384933579E-2</v>
      </c>
      <c r="W460" s="52">
        <f t="shared" si="450"/>
        <v>5.5160893363514601E-5</v>
      </c>
      <c r="X460" s="247">
        <f>W460+V460+SUM($U$443:U460)</f>
        <v>1.730488098615076E-2</v>
      </c>
      <c r="Y460" s="104">
        <f>W460+V460+SUM($U$443:U460)-$X$443</f>
        <v>1.6745684102687893E-2</v>
      </c>
      <c r="Z460" s="42"/>
      <c r="AA460" s="1">
        <f t="shared" si="461"/>
        <v>4.97126027327082E-5</v>
      </c>
      <c r="AB460" s="41">
        <f t="shared" si="451"/>
        <v>0.12676593679132017</v>
      </c>
      <c r="AC460" s="48">
        <f t="shared" si="452"/>
        <v>17.877295818953531</v>
      </c>
      <c r="AD460" s="48">
        <f t="shared" si="453"/>
        <v>1.7966388374883155</v>
      </c>
      <c r="AE460" s="48">
        <f t="shared" si="454"/>
        <v>1.8073735028913056</v>
      </c>
      <c r="AF460" s="48">
        <f t="shared" si="455"/>
        <v>1.7966388374883158</v>
      </c>
      <c r="AG460" s="238">
        <f t="shared" si="456"/>
        <v>1.0734659627653369E-2</v>
      </c>
      <c r="AH460" s="48">
        <f t="shared" si="457"/>
        <v>5.7753364470216098E-9</v>
      </c>
      <c r="AI460" s="48">
        <f>AE460+AC460+SUM($AB$443:AB460)</f>
        <v>21.335867791948164</v>
      </c>
      <c r="AJ460" s="48">
        <f>AE460+AC460+SUM($AB$442:AB460)-$AI$443</f>
        <v>21.020167254587427</v>
      </c>
      <c r="AK460" s="41">
        <f t="shared" si="460"/>
        <v>-4.5785017164775314E-3</v>
      </c>
      <c r="AL460" s="89"/>
      <c r="AM460" s="41"/>
      <c r="AN460" s="41"/>
      <c r="AO460" s="41"/>
      <c r="AP460" s="41"/>
      <c r="AQ460"/>
      <c r="AR460" s="41"/>
      <c r="AS460" s="41"/>
      <c r="AT460" s="41"/>
      <c r="AU460" s="41"/>
      <c r="AV460" s="41"/>
      <c r="AW460" s="22"/>
      <c r="AX460" s="22"/>
      <c r="AY460" s="22"/>
      <c r="AZ460" s="22"/>
      <c r="BA460" s="22"/>
      <c r="BB460" s="22"/>
      <c r="BD460" s="1"/>
      <c r="BE460" s="1"/>
      <c r="BG460" s="1"/>
      <c r="BH460" s="1"/>
      <c r="BI460" s="1"/>
      <c r="BL460" s="1"/>
    </row>
    <row r="461" spans="1:64" ht="14.4" x14ac:dyDescent="0.3">
      <c r="D461" s="47"/>
      <c r="E461" s="32">
        <v>40161.408333333333</v>
      </c>
      <c r="F461" s="21">
        <f t="shared" si="458"/>
        <v>277.90416666666715</v>
      </c>
      <c r="G461" s="21">
        <f t="shared" si="459"/>
        <v>277.90416666666715</v>
      </c>
      <c r="H461" s="21"/>
      <c r="I461" s="50">
        <v>1037</v>
      </c>
      <c r="J461" s="21">
        <v>39607</v>
      </c>
      <c r="K461" s="21">
        <v>42.56</v>
      </c>
      <c r="L461" s="21">
        <v>2526</v>
      </c>
      <c r="M461" s="51">
        <v>4.3</v>
      </c>
      <c r="N461" s="40"/>
      <c r="O461" s="40"/>
      <c r="P461" s="40"/>
      <c r="R461" s="22"/>
      <c r="S461" s="22"/>
      <c r="T461" s="22"/>
      <c r="U461" s="52">
        <f t="shared" si="448"/>
        <v>1.4522516022316337E-4</v>
      </c>
      <c r="V461" s="52">
        <f t="shared" si="449"/>
        <v>2.0480526672857616E-2</v>
      </c>
      <c r="W461" s="52">
        <f t="shared" si="450"/>
        <v>6.939543664059065E-5</v>
      </c>
      <c r="X461" s="247">
        <f>W461+V461+SUM($U$443:U461)</f>
        <v>2.1665350977575038E-2</v>
      </c>
      <c r="Y461" s="104">
        <f>W461+V461+SUM($U$443:U461)-$X$443</f>
        <v>2.1106154094112171E-2</v>
      </c>
      <c r="Z461" s="42"/>
      <c r="AA461" s="1">
        <f t="shared" si="461"/>
        <v>8.83211921167639E-5</v>
      </c>
      <c r="AB461" s="41">
        <f t="shared" si="451"/>
        <v>0.13514879983455899</v>
      </c>
      <c r="AC461" s="48">
        <f t="shared" si="452"/>
        <v>19.059497648775178</v>
      </c>
      <c r="AD461" s="48">
        <f t="shared" si="453"/>
        <v>1.9154481777105357</v>
      </c>
      <c r="AE461" s="48">
        <f t="shared" si="454"/>
        <v>1.9268927122800068</v>
      </c>
      <c r="AF461" s="48">
        <f t="shared" si="455"/>
        <v>1.9154481777105357</v>
      </c>
      <c r="AG461" s="238">
        <f t="shared" si="456"/>
        <v>1.14445284122192E-2</v>
      </c>
      <c r="AH461" s="48">
        <f t="shared" si="457"/>
        <v>6.1572517760875379E-9</v>
      </c>
      <c r="AI461" s="48">
        <f>AE461+AC461+SUM($AB$443:AB461)</f>
        <v>22.77273763099307</v>
      </c>
      <c r="AJ461" s="48">
        <f>AE461+AC461+SUM($AB$442:AB461)-$AI$443</f>
        <v>22.457037093632334</v>
      </c>
      <c r="AK461" s="41">
        <f t="shared" si="460"/>
        <v>2.5102513449613614E-2</v>
      </c>
      <c r="AL461" s="89"/>
      <c r="AM461" s="41"/>
      <c r="AN461" s="41"/>
      <c r="AO461" s="41"/>
      <c r="AP461" s="41"/>
      <c r="AQ461"/>
      <c r="AR461" s="41"/>
      <c r="AS461" s="41"/>
      <c r="AT461" s="41"/>
      <c r="AU461" s="41"/>
      <c r="AV461" s="41"/>
      <c r="AW461" s="22"/>
      <c r="AX461" s="22"/>
      <c r="AY461" s="22"/>
      <c r="AZ461" s="22"/>
      <c r="BA461" s="22"/>
      <c r="BB461" s="22"/>
      <c r="BD461" s="1"/>
      <c r="BE461" s="1"/>
      <c r="BG461" s="1"/>
      <c r="BH461" s="1"/>
      <c r="BI461" s="1"/>
      <c r="BL461" s="1"/>
    </row>
    <row r="462" spans="1:64" ht="14.4" x14ac:dyDescent="0.3">
      <c r="D462" s="47"/>
      <c r="E462" s="32">
        <v>40189.382638888892</v>
      </c>
      <c r="F462" s="21">
        <f t="shared" si="458"/>
        <v>305.87847222222626</v>
      </c>
      <c r="G462" s="21">
        <f t="shared" si="459"/>
        <v>305.87847222222626</v>
      </c>
      <c r="H462" s="21"/>
      <c r="I462" s="50">
        <v>1037</v>
      </c>
      <c r="J462" s="21">
        <v>40163.5</v>
      </c>
      <c r="K462" s="21">
        <v>47.14</v>
      </c>
      <c r="L462" s="21">
        <v>2751</v>
      </c>
      <c r="M462" s="51">
        <v>4.3</v>
      </c>
      <c r="N462" s="40"/>
      <c r="O462" s="40"/>
      <c r="P462" s="40"/>
      <c r="R462" s="22"/>
      <c r="S462" s="22"/>
      <c r="T462" s="22"/>
      <c r="U462" s="52">
        <f t="shared" si="448"/>
        <v>1.6085324372462222E-4</v>
      </c>
      <c r="V462" s="52">
        <f t="shared" si="449"/>
        <v>2.2684493124025092E-2</v>
      </c>
      <c r="W462" s="52">
        <f t="shared" si="450"/>
        <v>7.6863272632458736E-5</v>
      </c>
      <c r="X462" s="247">
        <f>W462+V462+SUM($U$443:U462)</f>
        <v>2.4037638508459001E-2</v>
      </c>
      <c r="Y462" s="104">
        <f>W462+V462+SUM($U$443:U462)-$X$443</f>
        <v>2.3478441624996134E-2</v>
      </c>
      <c r="Z462" s="42"/>
      <c r="AA462" s="1">
        <f t="shared" si="461"/>
        <v>8.9443858768751441E-5</v>
      </c>
      <c r="AB462" s="41">
        <f t="shared" si="451"/>
        <v>0.13704771434734545</v>
      </c>
      <c r="AC462" s="48">
        <f t="shared" si="452"/>
        <v>19.327294009053496</v>
      </c>
      <c r="AD462" s="48">
        <f t="shared" si="453"/>
        <v>1.9423612716306984</v>
      </c>
      <c r="AE462" s="48">
        <f t="shared" si="454"/>
        <v>1.9539666081666889</v>
      </c>
      <c r="AF462" s="48">
        <f t="shared" si="455"/>
        <v>1.942361271630699</v>
      </c>
      <c r="AG462" s="238">
        <f t="shared" si="456"/>
        <v>1.160533029222526E-2</v>
      </c>
      <c r="AH462" s="48">
        <f t="shared" si="457"/>
        <v>6.2437645292219011E-9</v>
      </c>
      <c r="AI462" s="48">
        <f>AE462+AC462+SUM($AB$443:AB462)</f>
        <v>23.204655601505415</v>
      </c>
      <c r="AJ462" s="48">
        <f>AE462+AC462+SUM($AB$442:AB462)-$AI$443</f>
        <v>22.888955064144678</v>
      </c>
      <c r="AK462" s="41">
        <f t="shared" si="460"/>
        <v>3.0475953118865699E-2</v>
      </c>
      <c r="AL462" s="89"/>
      <c r="AM462" s="41"/>
      <c r="AN462" s="41"/>
      <c r="AO462" s="41"/>
      <c r="AP462" s="41"/>
      <c r="AQ462"/>
      <c r="AR462" s="41"/>
      <c r="AS462" s="41"/>
      <c r="AT462" s="41"/>
      <c r="AU462" s="41"/>
      <c r="AV462" s="41"/>
      <c r="AW462" s="22"/>
      <c r="AX462" s="22"/>
      <c r="AY462" s="22"/>
      <c r="AZ462" s="22"/>
      <c r="BA462" s="22"/>
      <c r="BB462" s="22"/>
      <c r="BD462" s="1"/>
      <c r="BE462" s="1"/>
      <c r="BG462" s="1"/>
      <c r="BH462" s="1"/>
      <c r="BI462" s="1"/>
      <c r="BL462" s="1"/>
    </row>
    <row r="463" spans="1:64" ht="14.4" x14ac:dyDescent="0.3">
      <c r="D463" s="47"/>
      <c r="E463" s="32">
        <v>40203.428472222222</v>
      </c>
      <c r="F463" s="21">
        <f t="shared" si="458"/>
        <v>319.9243055555562</v>
      </c>
      <c r="G463" s="21">
        <f t="shared" si="459"/>
        <v>319.9243055555562</v>
      </c>
      <c r="H463" s="21"/>
      <c r="I463" s="50">
        <v>1037</v>
      </c>
      <c r="J463" s="21">
        <v>41348</v>
      </c>
      <c r="K463" s="21">
        <v>54.63</v>
      </c>
      <c r="L463" s="79">
        <v>2957</v>
      </c>
      <c r="M463" s="51">
        <v>4.3</v>
      </c>
      <c r="N463" s="40"/>
      <c r="O463" s="40"/>
      <c r="P463" s="40"/>
      <c r="R463" s="22"/>
      <c r="S463" s="22"/>
      <c r="T463" s="22"/>
      <c r="U463" s="52">
        <f t="shared" si="448"/>
        <v>1.864109610665276E-4</v>
      </c>
      <c r="V463" s="52">
        <f t="shared" si="449"/>
        <v>2.6288796337833917E-2</v>
      </c>
      <c r="W463" s="52">
        <f t="shared" si="450"/>
        <v>8.9075956383352148E-5</v>
      </c>
      <c r="X463" s="247">
        <f>W463+V463+SUM($U$443:U463)</f>
        <v>2.7840565367085249E-2</v>
      </c>
      <c r="Y463" s="104">
        <f>W463+V463+SUM($U$443:U463)-$X$443</f>
        <v>2.7281368483622382E-2</v>
      </c>
      <c r="Z463" s="42"/>
      <c r="AA463" s="1">
        <f t="shared" si="461"/>
        <v>1.164667293111571E-4</v>
      </c>
      <c r="AB463" s="41">
        <f t="shared" si="451"/>
        <v>0.14108951891229696</v>
      </c>
      <c r="AC463" s="48">
        <f t="shared" si="452"/>
        <v>19.897293629448232</v>
      </c>
      <c r="AD463" s="48">
        <f t="shared" si="453"/>
        <v>1.9996452963358804</v>
      </c>
      <c r="AE463" s="48">
        <f t="shared" si="454"/>
        <v>2.0115928968958445</v>
      </c>
      <c r="AF463" s="48">
        <f t="shared" si="455"/>
        <v>1.9996452963358806</v>
      </c>
      <c r="AG463" s="238">
        <f t="shared" si="456"/>
        <v>1.1947594132058462E-2</v>
      </c>
      <c r="AH463" s="48">
        <f t="shared" si="457"/>
        <v>6.4279053308169646E-9</v>
      </c>
      <c r="AI463" s="48">
        <f>AE463+AC463+SUM($AB$443:AB463)</f>
        <v>23.973371029541603</v>
      </c>
      <c r="AJ463" s="48">
        <f>AE463+AC463+SUM($AB$442:AB463)-$AI$443</f>
        <v>23.657670492180866</v>
      </c>
      <c r="AK463" s="41">
        <f t="shared" si="460"/>
        <v>2.9504403468458191E-2</v>
      </c>
      <c r="AL463" s="89"/>
      <c r="AM463" s="41"/>
      <c r="AN463" s="41"/>
      <c r="AO463" s="41"/>
      <c r="AP463" s="41"/>
      <c r="AQ463"/>
      <c r="AR463" s="41"/>
      <c r="AS463" s="41"/>
      <c r="AT463" s="41"/>
      <c r="AU463" s="41"/>
      <c r="AV463" s="41"/>
      <c r="AW463" s="22"/>
      <c r="AX463" s="22"/>
      <c r="AY463" s="22"/>
      <c r="AZ463" s="22"/>
      <c r="BA463" s="22"/>
      <c r="BB463" s="22"/>
      <c r="BD463" s="1"/>
      <c r="BE463" s="1"/>
      <c r="BG463" s="1"/>
      <c r="BH463" s="1"/>
      <c r="BI463" s="1"/>
      <c r="BL463" s="1"/>
    </row>
    <row r="464" spans="1:64" ht="14.4" x14ac:dyDescent="0.3">
      <c r="D464" s="47"/>
      <c r="E464" s="32">
        <v>40288.420138888891</v>
      </c>
      <c r="F464" s="21">
        <f t="shared" si="458"/>
        <v>404.91597222222481</v>
      </c>
      <c r="G464" s="21">
        <f t="shared" si="459"/>
        <v>404.91597222222481</v>
      </c>
      <c r="H464" s="21"/>
      <c r="I464" s="50">
        <v>1037</v>
      </c>
      <c r="J464" s="21">
        <v>43855</v>
      </c>
      <c r="K464" s="21">
        <v>74.290000000000006</v>
      </c>
      <c r="L464" s="21">
        <v>9</v>
      </c>
      <c r="M464" s="51">
        <v>4.3</v>
      </c>
      <c r="N464" s="40"/>
      <c r="O464" s="40"/>
      <c r="P464" s="40"/>
      <c r="R464" s="22"/>
      <c r="S464" s="22"/>
      <c r="T464" s="22"/>
      <c r="U464" s="52">
        <f t="shared" si="448"/>
        <v>2.5349570378239679E-4</v>
      </c>
      <c r="V464" s="52">
        <f t="shared" si="449"/>
        <v>3.5749490754854146E-2</v>
      </c>
      <c r="W464" s="52">
        <f t="shared" si="450"/>
        <v>1.2113221306460245E-4</v>
      </c>
      <c r="X464" s="247">
        <f>W464+V464+SUM($U$443:U464)</f>
        <v>3.7586811744569126E-2</v>
      </c>
      <c r="Y464" s="104">
        <f>W464+V464+SUM($U$443:U464)-$X$443</f>
        <v>3.7027614861106263E-2</v>
      </c>
      <c r="Z464" s="90">
        <f>(0.05-Y464)/((Y465-Y464)/(G465-G464))+G464</f>
        <v>439.67516903219416</v>
      </c>
      <c r="AA464" s="1">
        <f t="shared" si="461"/>
        <v>1.2731157760550668E-4</v>
      </c>
      <c r="AB464" s="41">
        <f t="shared" si="451"/>
        <v>0.14964401789442738</v>
      </c>
      <c r="AC464" s="48">
        <f t="shared" si="452"/>
        <v>21.103700593002131</v>
      </c>
      <c r="AD464" s="48">
        <f t="shared" si="453"/>
        <v>2.1208872127021872</v>
      </c>
      <c r="AE464" s="48">
        <f t="shared" si="454"/>
        <v>2.1335592167303679</v>
      </c>
      <c r="AF464" s="48">
        <f t="shared" si="455"/>
        <v>2.1208872127021872</v>
      </c>
      <c r="AG464" s="238">
        <f t="shared" si="456"/>
        <v>1.2671997210540383E-2</v>
      </c>
      <c r="AH464" s="48">
        <f t="shared" si="457"/>
        <v>6.8176402312803027E-9</v>
      </c>
      <c r="AI464" s="48">
        <f>AE464+AC464+SUM($AB$443:AB464)</f>
        <v>25.451388330824457</v>
      </c>
      <c r="AJ464" s="48">
        <f>AE464+AC464+SUM($AB$442:AB464)-$AI$443</f>
        <v>25.13568779346372</v>
      </c>
      <c r="AK464" s="41">
        <f t="shared" si="460"/>
        <v>2.1211095388847818E-2</v>
      </c>
      <c r="AL464" s="89"/>
      <c r="AM464" s="41"/>
      <c r="AN464" s="41"/>
      <c r="AO464" s="41"/>
      <c r="AP464" s="41"/>
      <c r="AQ464"/>
      <c r="AR464" s="41"/>
      <c r="AS464" s="41"/>
      <c r="AT464" s="41"/>
      <c r="AU464" s="41"/>
      <c r="AV464" s="41"/>
      <c r="AW464" s="22"/>
      <c r="AX464" s="22"/>
      <c r="AY464" s="22"/>
      <c r="AZ464" s="22"/>
      <c r="BA464" s="22"/>
      <c r="BB464" s="22"/>
      <c r="BD464" s="1"/>
      <c r="BE464" s="1"/>
      <c r="BG464" s="1"/>
      <c r="BH464" s="1"/>
      <c r="BI464" s="1"/>
      <c r="BL464" s="1"/>
    </row>
    <row r="465" spans="4:64" ht="14.4" x14ac:dyDescent="0.3">
      <c r="D465" s="37" t="s">
        <v>143</v>
      </c>
      <c r="E465" s="117">
        <v>40361.424305555556</v>
      </c>
      <c r="F465" s="21">
        <f t="shared" si="458"/>
        <v>477.92013888889051</v>
      </c>
      <c r="G465" s="21">
        <f t="shared" si="459"/>
        <v>477.92013888889051</v>
      </c>
      <c r="H465" s="21"/>
      <c r="I465" s="50">
        <v>1037</v>
      </c>
      <c r="J465" s="21">
        <v>45973</v>
      </c>
      <c r="K465" s="21">
        <v>129.80000000000001</v>
      </c>
      <c r="L465" s="21">
        <v>10</v>
      </c>
      <c r="M465" s="51">
        <v>4.3</v>
      </c>
      <c r="N465" s="40"/>
      <c r="O465" s="40"/>
      <c r="P465" s="40"/>
      <c r="R465" s="22"/>
      <c r="S465" s="22"/>
      <c r="T465" s="22"/>
      <c r="U465" s="52">
        <f t="shared" si="448"/>
        <v>4.4290944071820033E-4</v>
      </c>
      <c r="V465" s="52">
        <f t="shared" si="449"/>
        <v>6.2461756629156921E-2</v>
      </c>
      <c r="W465" s="52">
        <f t="shared" si="450"/>
        <v>2.1164303749879386E-4</v>
      </c>
      <c r="X465" s="247">
        <f>W465+V465+SUM($U$443:U465)</f>
        <v>6.4832497884024301E-2</v>
      </c>
      <c r="Y465" s="104">
        <f>W465+V465+SUM($U$443:U465)-$X$443</f>
        <v>6.4273301000561431E-2</v>
      </c>
      <c r="Z465" s="42"/>
      <c r="AA465" s="1">
        <f t="shared" si="461"/>
        <v>2.2141719303604514E-4</v>
      </c>
      <c r="AB465" s="41">
        <f t="shared" si="451"/>
        <v>0.15687115345252559</v>
      </c>
      <c r="AC465" s="48">
        <f t="shared" si="452"/>
        <v>22.122914772821503</v>
      </c>
      <c r="AD465" s="48">
        <f t="shared" si="453"/>
        <v>2.2233165620694941</v>
      </c>
      <c r="AE465" s="48">
        <f t="shared" si="454"/>
        <v>2.2366005671131046</v>
      </c>
      <c r="AF465" s="48">
        <f t="shared" si="455"/>
        <v>2.2233165620694937</v>
      </c>
      <c r="AG465" s="238">
        <f t="shared" si="456"/>
        <v>1.3283997896708996E-2</v>
      </c>
      <c r="AH465" s="48">
        <f t="shared" si="457"/>
        <v>7.1469017068213279E-9</v>
      </c>
      <c r="AI465" s="48">
        <f>AE465+AC465+SUM($AB$443:AB465)</f>
        <v>26.730515014479089</v>
      </c>
      <c r="AJ465" s="48">
        <f>AE465+AC465+SUM($AB$442:AB465)-$AI$443</f>
        <v>26.414814477118352</v>
      </c>
      <c r="AK465" s="41">
        <f t="shared" si="460"/>
        <v>1.9379178883943554E-2</v>
      </c>
      <c r="AL465" s="89"/>
      <c r="AM465" s="41"/>
      <c r="AN465" s="41"/>
      <c r="AO465" s="41"/>
      <c r="AP465" s="41"/>
      <c r="AQ465"/>
      <c r="AR465" s="41"/>
      <c r="AS465" s="41"/>
      <c r="AT465" s="41"/>
      <c r="AU465" s="41"/>
      <c r="AV465" s="41"/>
      <c r="AW465" s="22"/>
      <c r="AX465" s="22"/>
      <c r="AY465" s="22"/>
      <c r="AZ465" s="22"/>
      <c r="BA465" s="22"/>
      <c r="BB465" s="22"/>
      <c r="BD465" s="1"/>
      <c r="BE465" s="1"/>
      <c r="BG465" s="1"/>
      <c r="BH465" s="1"/>
      <c r="BI465" s="1"/>
      <c r="BL465" s="1"/>
    </row>
    <row r="466" spans="4:64" ht="14.4" x14ac:dyDescent="0.3">
      <c r="D466" s="37" t="s">
        <v>143</v>
      </c>
      <c r="E466" s="117">
        <v>40437.581250000003</v>
      </c>
      <c r="F466" s="21">
        <f t="shared" si="458"/>
        <v>554.07708333333721</v>
      </c>
      <c r="G466" s="21">
        <f t="shared" si="459"/>
        <v>554.07708333333721</v>
      </c>
      <c r="H466" s="21"/>
      <c r="I466" s="50">
        <v>1037</v>
      </c>
      <c r="J466" s="21">
        <v>44028</v>
      </c>
      <c r="K466" s="21">
        <v>206.52</v>
      </c>
      <c r="L466" s="21">
        <v>7</v>
      </c>
      <c r="M466" s="51">
        <v>4.3</v>
      </c>
      <c r="N466" s="40"/>
      <c r="O466" s="40"/>
      <c r="P466" s="40"/>
      <c r="R466" s="22"/>
      <c r="S466" s="22"/>
      <c r="T466" s="22"/>
      <c r="U466" s="52">
        <f t="shared" si="448"/>
        <v>7.0469690059416586E-4</v>
      </c>
      <c r="V466" s="52">
        <f t="shared" si="449"/>
        <v>9.9380600763123939E-2</v>
      </c>
      <c r="W466" s="52">
        <f t="shared" si="450"/>
        <v>3.3673744302196393E-4</v>
      </c>
      <c r="X466" s="247">
        <f>W466+V466+SUM($U$443:U466)</f>
        <v>0.10258113332410865</v>
      </c>
      <c r="Y466" s="104">
        <f>W466+V466+SUM($U$443:U466)-$X$443</f>
        <v>0.10202193644064578</v>
      </c>
      <c r="Z466" s="42"/>
      <c r="AA466" s="1">
        <f t="shared" si="461"/>
        <v>3.2171594066609485E-4</v>
      </c>
      <c r="AB466" s="41">
        <f t="shared" si="451"/>
        <v>0.15023433633236458</v>
      </c>
      <c r="AC466" s="48">
        <f t="shared" si="452"/>
        <v>21.186950854148851</v>
      </c>
      <c r="AD466" s="48">
        <f t="shared" si="453"/>
        <v>2.1292537270744938</v>
      </c>
      <c r="AE466" s="48">
        <f t="shared" si="454"/>
        <v>2.14197571985417</v>
      </c>
      <c r="AF466" s="48">
        <f t="shared" si="455"/>
        <v>2.1292537270744929</v>
      </c>
      <c r="AG466" s="238">
        <f t="shared" si="456"/>
        <v>1.2721985935142444E-2</v>
      </c>
      <c r="AH466" s="48">
        <f t="shared" si="457"/>
        <v>6.844534582209762E-9</v>
      </c>
      <c r="AI466" s="48">
        <f>AE466+AC466+SUM($AB$443:AB466)</f>
        <v>25.850160584879866</v>
      </c>
      <c r="AJ466" s="48">
        <f>AE466+AC466+SUM($AB$442:AB466)-$AI$443</f>
        <v>25.534460047519129</v>
      </c>
      <c r="AK466" s="41">
        <f t="shared" si="460"/>
        <v>9.02474284505465E-3</v>
      </c>
      <c r="AL466" s="89"/>
      <c r="AM466" s="41"/>
      <c r="AN466" s="41"/>
      <c r="AO466" s="41"/>
      <c r="AP466" s="41"/>
      <c r="AQ466"/>
      <c r="AR466" s="41"/>
      <c r="AS466" s="41"/>
      <c r="AT466" s="41"/>
      <c r="AU466" s="41"/>
      <c r="AV466" s="41"/>
      <c r="AW466" s="22"/>
      <c r="AX466" s="22"/>
      <c r="AY466" s="22"/>
      <c r="AZ466" s="22"/>
      <c r="BA466" s="22"/>
      <c r="BB466" s="22"/>
      <c r="BD466" s="1"/>
      <c r="BE466" s="1"/>
      <c r="BG466" s="1"/>
      <c r="BH466" s="1"/>
      <c r="BI466" s="1"/>
      <c r="BL466" s="1"/>
    </row>
    <row r="467" spans="4:64" ht="14.4" x14ac:dyDescent="0.3">
      <c r="D467" s="37" t="s">
        <v>143</v>
      </c>
      <c r="E467" s="117">
        <v>40457.478472222225</v>
      </c>
      <c r="F467" s="21">
        <f t="shared" si="458"/>
        <v>573.97430555555911</v>
      </c>
      <c r="G467" s="21">
        <f t="shared" si="459"/>
        <v>573.97430555555911</v>
      </c>
      <c r="H467" s="21"/>
      <c r="I467" s="50">
        <v>1037</v>
      </c>
      <c r="J467" s="21">
        <v>43009</v>
      </c>
      <c r="K467" s="21">
        <v>227.18</v>
      </c>
      <c r="L467" s="21">
        <v>15</v>
      </c>
      <c r="M467" s="51">
        <v>4.3</v>
      </c>
      <c r="N467" s="40"/>
      <c r="O467" s="40"/>
      <c r="P467" s="40"/>
      <c r="R467" s="22"/>
      <c r="S467" s="22"/>
      <c r="T467" s="22"/>
      <c r="U467" s="52">
        <f t="shared" si="448"/>
        <v>7.7519388861603045E-4</v>
      </c>
      <c r="V467" s="52">
        <f t="shared" si="449"/>
        <v>0.10932251056249515</v>
      </c>
      <c r="W467" s="52">
        <f t="shared" si="450"/>
        <v>3.704242315791679E-4</v>
      </c>
      <c r="X467" s="247">
        <f>W467+V467+SUM($U$443:U467)</f>
        <v>0.11333192380065309</v>
      </c>
      <c r="Y467" s="104">
        <f>W467+V467+SUM($U$443:U467)-$X$443</f>
        <v>0.11277272691719022</v>
      </c>
      <c r="Z467" s="42"/>
      <c r="AA467" s="1">
        <f t="shared" si="461"/>
        <v>4.5034398737487502E-4</v>
      </c>
      <c r="AB467" s="41">
        <f t="shared" si="451"/>
        <v>0.14675725836555528</v>
      </c>
      <c r="AC467" s="48">
        <f t="shared" si="452"/>
        <v>20.696592379533204</v>
      </c>
      <c r="AD467" s="48">
        <f t="shared" si="453"/>
        <v>2.0799735065809686</v>
      </c>
      <c r="AE467" s="48">
        <f t="shared" si="454"/>
        <v>2.0924010569457621</v>
      </c>
      <c r="AF467" s="48">
        <f t="shared" si="455"/>
        <v>2.0799735065809686</v>
      </c>
      <c r="AG467" s="238">
        <f t="shared" si="456"/>
        <v>1.2427543678671335E-2</v>
      </c>
      <c r="AH467" s="48">
        <f t="shared" si="457"/>
        <v>6.6861221914749645E-9</v>
      </c>
      <c r="AI467" s="48">
        <f>AE467+AC467+SUM($AB$443:AB467)</f>
        <v>25.456984705721364</v>
      </c>
      <c r="AJ467" s="48">
        <f>AE467+AC467+SUM($AB$442:AB467)-$AI$443</f>
        <v>25.141284168360627</v>
      </c>
      <c r="AK467" s="41">
        <f t="shared" si="460"/>
        <v>-6.0612128439108343E-4</v>
      </c>
      <c r="AL467" s="89"/>
      <c r="AM467" s="41"/>
      <c r="AN467" s="41"/>
      <c r="AO467" s="41"/>
      <c r="AP467" s="41"/>
      <c r="AQ467"/>
      <c r="AR467" s="41"/>
      <c r="AS467" s="41"/>
      <c r="AT467" s="41"/>
      <c r="AU467" s="41"/>
      <c r="AV467" s="41"/>
      <c r="AW467" s="22"/>
      <c r="AX467" s="22"/>
      <c r="AY467" s="22"/>
      <c r="AZ467" s="22"/>
      <c r="BA467" s="22"/>
      <c r="BB467" s="22"/>
      <c r="BD467" s="1"/>
      <c r="BE467" s="1"/>
      <c r="BG467" s="1"/>
      <c r="BH467" s="1"/>
      <c r="BI467" s="1"/>
      <c r="BL467" s="1"/>
    </row>
    <row r="468" spans="4:64" ht="14.4" x14ac:dyDescent="0.3">
      <c r="D468" s="47"/>
      <c r="E468" s="32">
        <v>40507.508333333331</v>
      </c>
      <c r="F468" s="21">
        <f t="shared" si="458"/>
        <v>624.0041666666657</v>
      </c>
      <c r="G468" s="21">
        <f t="shared" si="459"/>
        <v>624.0041666666657</v>
      </c>
      <c r="H468" s="21"/>
      <c r="I468" s="50">
        <v>1037</v>
      </c>
      <c r="J468" s="21">
        <v>44032</v>
      </c>
      <c r="K468" s="21">
        <v>291.39</v>
      </c>
      <c r="L468" s="21">
        <v>12</v>
      </c>
      <c r="M468" s="51">
        <v>4.3</v>
      </c>
      <c r="N468" s="40"/>
      <c r="O468" s="40"/>
      <c r="P468" s="40"/>
      <c r="R468" s="22"/>
      <c r="S468" s="22"/>
      <c r="T468" s="22"/>
      <c r="U468" s="52">
        <f t="shared" si="448"/>
        <v>9.9429415971399372E-4</v>
      </c>
      <c r="V468" s="52">
        <f t="shared" si="449"/>
        <v>0.14022135026325142</v>
      </c>
      <c r="W468" s="52">
        <f t="shared" si="450"/>
        <v>4.7512068333415677E-4</v>
      </c>
      <c r="X468" s="247">
        <f>W468+V468+SUM($U$443:U468)</f>
        <v>0.14532975411287835</v>
      </c>
      <c r="Y468" s="104">
        <f>W468+V468+SUM($U$443:U468)-$X$443</f>
        <v>0.14477055722941548</v>
      </c>
      <c r="Z468" s="42"/>
      <c r="AA468" s="1">
        <f t="shared" si="461"/>
        <v>5.4572578769204673E-4</v>
      </c>
      <c r="AB468" s="41">
        <f t="shared" si="451"/>
        <v>0.15024798531358854</v>
      </c>
      <c r="AC468" s="48">
        <f t="shared" si="452"/>
        <v>21.188875715678254</v>
      </c>
      <c r="AD468" s="48">
        <f t="shared" si="453"/>
        <v>2.129447172493506</v>
      </c>
      <c r="AE468" s="48">
        <f t="shared" si="454"/>
        <v>2.1421703210824661</v>
      </c>
      <c r="AF468" s="48">
        <f t="shared" si="455"/>
        <v>2.1294471724935056</v>
      </c>
      <c r="AG468" s="238">
        <f t="shared" si="456"/>
        <v>1.2723141743803764E-2</v>
      </c>
      <c r="AH468" s="48">
        <f t="shared" si="457"/>
        <v>6.8451564169133327E-9</v>
      </c>
      <c r="AI468" s="48">
        <f>AE468+AC468+SUM($AB$443:AB468)</f>
        <v>26.149285291316712</v>
      </c>
      <c r="AJ468" s="48">
        <f>AE468+AC468+SUM($AB$442:AB468)-$AI$443</f>
        <v>25.833584753955975</v>
      </c>
      <c r="AK468" s="41">
        <f t="shared" si="460"/>
        <v>-5.130772212625396E-3</v>
      </c>
      <c r="AL468" s="89"/>
      <c r="AM468" s="41"/>
      <c r="AN468" s="41"/>
      <c r="AO468" s="41"/>
      <c r="AP468" s="41"/>
      <c r="AQ468"/>
      <c r="AR468" s="41"/>
      <c r="AS468" s="41"/>
      <c r="AT468" s="41"/>
      <c r="AU468" s="41"/>
      <c r="AV468" s="41"/>
      <c r="AW468" s="22"/>
      <c r="AX468" s="22"/>
      <c r="AY468" s="22"/>
      <c r="AZ468" s="22"/>
      <c r="BA468" s="22"/>
      <c r="BB468" s="22"/>
      <c r="BD468" s="1"/>
      <c r="BE468" s="1"/>
      <c r="BG468" s="1"/>
      <c r="BH468" s="1"/>
      <c r="BI468" s="1"/>
      <c r="BL468" s="1"/>
    </row>
    <row r="469" spans="4:64" ht="14.4" x14ac:dyDescent="0.3">
      <c r="D469" s="90">
        <f>(F470-F469)/Y470*0.2+F469</f>
        <v>711.63724696734096</v>
      </c>
      <c r="E469" s="32">
        <v>40534.428472222222</v>
      </c>
      <c r="F469" s="21">
        <f t="shared" si="458"/>
        <v>650.9243055555562</v>
      </c>
      <c r="G469" s="21">
        <f t="shared" si="459"/>
        <v>650.9243055555562</v>
      </c>
      <c r="H469" s="21"/>
      <c r="I469" s="50">
        <v>1037</v>
      </c>
      <c r="J469" s="21">
        <v>46644</v>
      </c>
      <c r="K469" s="21">
        <v>367.9</v>
      </c>
      <c r="L469" s="21">
        <v>14</v>
      </c>
      <c r="M469" s="51">
        <v>4.3</v>
      </c>
      <c r="N469" s="40"/>
      <c r="O469" s="40"/>
      <c r="P469" s="40"/>
      <c r="R469" s="22"/>
      <c r="S469" s="22"/>
      <c r="T469" s="22"/>
      <c r="U469" s="52">
        <f t="shared" si="448"/>
        <v>1.2553650480757001E-3</v>
      </c>
      <c r="V469" s="52">
        <f t="shared" si="449"/>
        <v>0.17703913916692471</v>
      </c>
      <c r="W469" s="52">
        <f t="shared" si="450"/>
        <v>5.9987267716337647E-4</v>
      </c>
      <c r="X469" s="247">
        <f>W469+V469+SUM($U$443:U469)</f>
        <v>0.18352766005845655</v>
      </c>
      <c r="Y469" s="104">
        <f>W469+V469+SUM($U$443:U469)-$X$443</f>
        <v>0.18296846317499368</v>
      </c>
      <c r="Z469" s="42"/>
      <c r="AA469" s="1">
        <f t="shared" si="461"/>
        <v>8.0092776806031977E-4</v>
      </c>
      <c r="AB469" s="41">
        <f t="shared" si="451"/>
        <v>0.15916077005284848</v>
      </c>
      <c r="AC469" s="48">
        <f t="shared" si="452"/>
        <v>22.445810294379008</v>
      </c>
      <c r="AD469" s="48">
        <f t="shared" si="453"/>
        <v>2.2557670311089009</v>
      </c>
      <c r="AE469" s="48">
        <f t="shared" si="454"/>
        <v>2.2692449231597607</v>
      </c>
      <c r="AF469" s="48">
        <f t="shared" si="455"/>
        <v>2.2557670311089009</v>
      </c>
      <c r="AG469" s="238">
        <f t="shared" si="456"/>
        <v>1.3477884799645326E-2</v>
      </c>
      <c r="AH469" s="48">
        <f t="shared" si="457"/>
        <v>7.2512144783454228E-9</v>
      </c>
      <c r="AI469" s="48">
        <f>AE469+AC469+SUM($AB$443:AB469)</f>
        <v>27.692455242147606</v>
      </c>
      <c r="AJ469" s="48">
        <f>AE469+AC469+SUM($AB$442:AB469)-$AI$443</f>
        <v>27.376754704786869</v>
      </c>
      <c r="AK469" s="41">
        <f t="shared" si="460"/>
        <v>1.8464401325075402E-2</v>
      </c>
      <c r="AL469" s="89"/>
      <c r="AM469" s="41"/>
      <c r="AN469" s="41"/>
      <c r="AO469" s="41"/>
      <c r="AP469" s="41"/>
      <c r="AQ469"/>
      <c r="AR469" s="41"/>
      <c r="AS469" s="41"/>
      <c r="AT469" s="41"/>
      <c r="AU469" s="41"/>
      <c r="AV469" s="41"/>
      <c r="AW469" s="22"/>
      <c r="AX469" s="22"/>
      <c r="AY469" s="22"/>
      <c r="AZ469" s="22"/>
      <c r="BA469" s="22"/>
      <c r="BB469" s="22"/>
      <c r="BD469" s="1"/>
      <c r="BE469" s="1"/>
      <c r="BG469" s="1"/>
      <c r="BH469" s="1"/>
      <c r="BI469" s="1"/>
      <c r="BL469" s="1"/>
    </row>
    <row r="470" spans="4:64" ht="14.4" x14ac:dyDescent="0.3">
      <c r="D470" s="47"/>
      <c r="E470" s="32">
        <v>40609.622916666667</v>
      </c>
      <c r="F470" s="21">
        <f t="shared" si="458"/>
        <v>726.11875000000146</v>
      </c>
      <c r="G470" s="21">
        <f t="shared" si="459"/>
        <v>726.11875000000146</v>
      </c>
      <c r="H470" s="21"/>
      <c r="I470" s="50">
        <v>1037</v>
      </c>
      <c r="J470" s="21">
        <v>46921</v>
      </c>
      <c r="K470" s="21">
        <v>498.45</v>
      </c>
      <c r="L470" s="21">
        <v>63</v>
      </c>
      <c r="M470" s="51">
        <v>4.3</v>
      </c>
      <c r="N470" s="40"/>
      <c r="O470" s="40"/>
      <c r="P470" s="46"/>
      <c r="R470" s="22"/>
      <c r="S470" s="22"/>
      <c r="T470" s="22"/>
      <c r="U470" s="52">
        <f t="shared" si="448"/>
        <v>1.700833672773397E-3</v>
      </c>
      <c r="V470" s="52">
        <f t="shared" si="449"/>
        <v>0.2398618073328449</v>
      </c>
      <c r="W470" s="52">
        <f t="shared" si="450"/>
        <v>8.1273861356913574E-4</v>
      </c>
      <c r="X470" s="247">
        <f>W470+V470+SUM($U$443:U470)</f>
        <v>0.24826402783355592</v>
      </c>
      <c r="Y470" s="104">
        <f>W470+V470+SUM($U$443:U470)-$X$443</f>
        <v>0.24770483095009305</v>
      </c>
      <c r="Z470" s="42"/>
      <c r="AA470" s="1">
        <f t="shared" si="461"/>
        <v>9.0822928165283363E-4</v>
      </c>
      <c r="AB470" s="41">
        <f t="shared" si="451"/>
        <v>0.16010596200260921</v>
      </c>
      <c r="AC470" s="48">
        <f t="shared" si="452"/>
        <v>22.579106955290229</v>
      </c>
      <c r="AD470" s="48">
        <f t="shared" si="453"/>
        <v>2.2691631263755405</v>
      </c>
      <c r="AE470" s="48">
        <f t="shared" si="454"/>
        <v>2.2827210582192587</v>
      </c>
      <c r="AF470" s="48">
        <f t="shared" si="455"/>
        <v>2.2691631263755405</v>
      </c>
      <c r="AG470" s="238">
        <f t="shared" si="456"/>
        <v>1.3557924549441691E-2</v>
      </c>
      <c r="AH470" s="48">
        <f t="shared" si="457"/>
        <v>7.294276531567737E-9</v>
      </c>
      <c r="AI470" s="48">
        <f>AE470+AC470+SUM($AB$443:AB470)</f>
        <v>27.999334000120935</v>
      </c>
      <c r="AJ470" s="48">
        <f>AE470+AC470+SUM($AB$442:AB470)-$AI$443</f>
        <v>27.683633462760199</v>
      </c>
      <c r="AK470" s="41">
        <f t="shared" si="460"/>
        <v>1.7507657775686788E-2</v>
      </c>
      <c r="AL470" s="89"/>
      <c r="AM470" s="41"/>
      <c r="AN470" s="41"/>
      <c r="AO470" s="41"/>
      <c r="AP470" s="41"/>
      <c r="AQ470"/>
      <c r="AR470" s="41"/>
      <c r="AS470" s="41"/>
      <c r="AT470" s="41"/>
      <c r="AU470" s="41"/>
      <c r="AV470" s="41"/>
      <c r="AW470" s="22"/>
      <c r="AX470" s="22"/>
      <c r="AY470" s="22"/>
      <c r="AZ470" s="22"/>
      <c r="BA470" s="22"/>
      <c r="BB470" s="22"/>
      <c r="BD470" s="1"/>
      <c r="BE470" s="1"/>
      <c r="BG470" s="1"/>
      <c r="BH470" s="1"/>
      <c r="BI470" s="1"/>
      <c r="BL470" s="1"/>
    </row>
    <row r="471" spans="4:64" ht="14.4" x14ac:dyDescent="0.3">
      <c r="D471" s="47"/>
      <c r="E471" s="32">
        <v>40659.425694444442</v>
      </c>
      <c r="F471" s="21">
        <f t="shared" si="458"/>
        <v>775.92152777777665</v>
      </c>
      <c r="G471" s="21">
        <f t="shared" si="459"/>
        <v>775.92152777777665</v>
      </c>
      <c r="H471" s="21"/>
      <c r="I471" s="50">
        <v>1037</v>
      </c>
      <c r="J471" s="21">
        <v>43723</v>
      </c>
      <c r="K471" s="46">
        <v>593.20000000000005</v>
      </c>
      <c r="L471" s="21">
        <v>17</v>
      </c>
      <c r="M471" s="51">
        <v>4.3</v>
      </c>
      <c r="N471" s="40"/>
      <c r="O471" s="40"/>
      <c r="P471" s="46"/>
      <c r="R471" s="22"/>
      <c r="S471" s="22"/>
      <c r="T471" s="22"/>
      <c r="U471" s="52">
        <f t="shared" si="448"/>
        <v>2.0241439155164595E-3</v>
      </c>
      <c r="V471" s="52">
        <f t="shared" si="449"/>
        <v>0.28545696481060007</v>
      </c>
      <c r="W471" s="52">
        <f t="shared" si="450"/>
        <v>9.672315088157515E-4</v>
      </c>
      <c r="X471" s="247">
        <f>W471+V471+SUM($U$443:U471)</f>
        <v>0.29603782212207413</v>
      </c>
      <c r="Y471" s="104">
        <f>W471+V471+SUM($U$443:U471)-$X$443</f>
        <v>0.29547862523861129</v>
      </c>
      <c r="Z471" s="42"/>
      <c r="AA471" s="1">
        <f t="shared" si="461"/>
        <v>9.6129151006297685E-4</v>
      </c>
      <c r="AB471" s="41">
        <f t="shared" si="451"/>
        <v>0.14919360151403599</v>
      </c>
      <c r="AC471" s="48">
        <f t="shared" si="452"/>
        <v>21.040180162531801</v>
      </c>
      <c r="AD471" s="48">
        <f t="shared" si="453"/>
        <v>2.1145035138747632</v>
      </c>
      <c r="AE471" s="48">
        <f t="shared" si="454"/>
        <v>2.1271373761965999</v>
      </c>
      <c r="AF471" s="48">
        <f t="shared" si="455"/>
        <v>2.1145035138747632</v>
      </c>
      <c r="AG471" s="238">
        <f t="shared" si="456"/>
        <v>1.2633855524716846E-2</v>
      </c>
      <c r="AH471" s="48">
        <f t="shared" si="457"/>
        <v>6.7971196860624489E-9</v>
      </c>
      <c r="AI471" s="48">
        <f>AE471+AC471+SUM($AB$443:AB471)</f>
        <v>26.454017126853884</v>
      </c>
      <c r="AJ471" s="48">
        <f>AE471+AC471+SUM($AB$442:AB471)-$AI$443</f>
        <v>26.138316589493147</v>
      </c>
      <c r="AK471" s="41">
        <f t="shared" si="460"/>
        <v>1.1737675791515174E-3</v>
      </c>
      <c r="AL471" s="89"/>
      <c r="AM471" s="41"/>
      <c r="AN471" s="41"/>
      <c r="AO471" s="41"/>
      <c r="AP471" s="41"/>
      <c r="AQ471"/>
      <c r="AR471" s="41"/>
      <c r="AS471" s="41"/>
      <c r="AT471" s="41"/>
      <c r="AU471" s="41"/>
      <c r="AV471" s="41"/>
      <c r="AW471" s="22"/>
      <c r="AX471" s="22"/>
      <c r="AY471" s="22"/>
      <c r="AZ471" s="22"/>
      <c r="BA471" s="22"/>
      <c r="BB471" s="22"/>
      <c r="BD471" s="1"/>
      <c r="BE471" s="1"/>
      <c r="BG471" s="1"/>
      <c r="BH471" s="1"/>
      <c r="BI471" s="1"/>
      <c r="BL471" s="1"/>
    </row>
    <row r="472" spans="4:64" ht="14.4" x14ac:dyDescent="0.3">
      <c r="D472" s="47"/>
      <c r="E472" s="32">
        <v>40695.459722222222</v>
      </c>
      <c r="F472" s="21">
        <f t="shared" si="458"/>
        <v>811.9555555555562</v>
      </c>
      <c r="G472" s="21">
        <f t="shared" si="459"/>
        <v>811.9555555555562</v>
      </c>
      <c r="H472" s="21"/>
      <c r="I472" s="50">
        <v>1037</v>
      </c>
      <c r="J472" s="21">
        <v>45412</v>
      </c>
      <c r="K472" s="46">
        <v>708.5</v>
      </c>
      <c r="L472" s="21">
        <v>10</v>
      </c>
      <c r="M472" s="51">
        <v>4.3</v>
      </c>
      <c r="N472" s="40"/>
      <c r="O472" s="40"/>
      <c r="P472" s="46"/>
      <c r="R472" s="22"/>
      <c r="S472" s="22"/>
      <c r="T472" s="22"/>
      <c r="U472" s="52">
        <f t="shared" si="448"/>
        <v>2.4175757992977265E-3</v>
      </c>
      <c r="V472" s="52">
        <f t="shared" si="449"/>
        <v>0.34094109839566777</v>
      </c>
      <c r="W472" s="52">
        <f t="shared" si="450"/>
        <v>1.1552318341132163E-3</v>
      </c>
      <c r="X472" s="247">
        <f>W472+V472+SUM($U$443:U472)</f>
        <v>0.35412753183173701</v>
      </c>
      <c r="Y472" s="104">
        <f>W472+V472+SUM($U$443:U472)-$X$443</f>
        <v>0.35356833494827417</v>
      </c>
      <c r="Z472" s="42"/>
      <c r="AA472" s="1">
        <f t="shared" si="461"/>
        <v>1.0275264869138126E-3</v>
      </c>
      <c r="AB472" s="41">
        <f t="shared" si="451"/>
        <v>0.15495688383586217</v>
      </c>
      <c r="AC472" s="48">
        <f t="shared" si="452"/>
        <v>21.852952943322602</v>
      </c>
      <c r="AD472" s="48">
        <f t="shared" si="453"/>
        <v>2.196185842052941</v>
      </c>
      <c r="AE472" s="48">
        <f t="shared" si="454"/>
        <v>2.2093077448445895</v>
      </c>
      <c r="AF472" s="48">
        <f t="shared" si="455"/>
        <v>2.196185842052941</v>
      </c>
      <c r="AG472" s="238">
        <f t="shared" si="456"/>
        <v>1.3121895731958953E-2</v>
      </c>
      <c r="AH472" s="48">
        <f t="shared" si="457"/>
        <v>7.0596893896454477E-9</v>
      </c>
      <c r="AI472" s="48">
        <f>AE472+AC472+SUM($AB$443:AB472)</f>
        <v>27.503917160128537</v>
      </c>
      <c r="AJ472" s="48">
        <f>AE472+AC472+SUM($AB$442:AB472)-$AI$443</f>
        <v>27.188216622767801</v>
      </c>
      <c r="AK472" s="41">
        <f t="shared" si="460"/>
        <v>-4.1767593312408285E-3</v>
      </c>
      <c r="AL472" s="89"/>
      <c r="AM472" s="41"/>
      <c r="AN472" s="41"/>
      <c r="AO472" s="41"/>
      <c r="AP472" s="41"/>
      <c r="AQ472"/>
      <c r="AR472" s="41"/>
      <c r="AS472" s="41"/>
      <c r="AT472" s="41"/>
      <c r="AU472" s="41"/>
      <c r="AV472" s="41"/>
      <c r="AW472" s="22"/>
      <c r="AX472" s="22"/>
      <c r="AY472" s="22"/>
      <c r="AZ472" s="22"/>
      <c r="BA472" s="22"/>
      <c r="BB472" s="22"/>
      <c r="BD472" s="1"/>
      <c r="BE472" s="1"/>
      <c r="BG472" s="1"/>
      <c r="BH472" s="1"/>
      <c r="BI472" s="1"/>
      <c r="BL472" s="1"/>
    </row>
    <row r="473" spans="4:64" ht="14.4" x14ac:dyDescent="0.3">
      <c r="D473" s="47"/>
      <c r="E473" s="32">
        <v>40749.434027777781</v>
      </c>
      <c r="F473" s="21">
        <f t="shared" si="458"/>
        <v>865.92986111111531</v>
      </c>
      <c r="G473" s="21">
        <f t="shared" si="459"/>
        <v>865.92986111111531</v>
      </c>
      <c r="H473" s="21"/>
      <c r="I473" s="50">
        <v>1037</v>
      </c>
      <c r="J473" s="21">
        <v>42043</v>
      </c>
      <c r="K473" s="21">
        <v>895.1</v>
      </c>
      <c r="L473" s="21" t="s">
        <v>141</v>
      </c>
      <c r="M473" s="51">
        <v>4.3</v>
      </c>
      <c r="N473" s="40"/>
      <c r="O473" s="40"/>
      <c r="P473" s="46"/>
      <c r="R473" s="22"/>
      <c r="S473" s="22"/>
      <c r="T473" s="22"/>
      <c r="U473" s="52">
        <f t="shared" si="448"/>
        <v>3.0543007733964647E-3</v>
      </c>
      <c r="V473" s="52">
        <f t="shared" si="449"/>
        <v>0.4307358887423603</v>
      </c>
      <c r="W473" s="52">
        <f t="shared" si="450"/>
        <v>1.4594890821661819E-3</v>
      </c>
      <c r="X473" s="247">
        <f>W473+V473+SUM($U$443:U473)</f>
        <v>0.44728088019987899</v>
      </c>
      <c r="Y473" s="104">
        <f>W473+V473+SUM($U$443:U473)-$X$443</f>
        <v>0.44672168331641615</v>
      </c>
      <c r="Z473" s="42"/>
      <c r="AA473" s="1">
        <f t="shared" si="461"/>
        <v>1.4391576930316426E-3</v>
      </c>
      <c r="AB473" s="41">
        <f t="shared" si="451"/>
        <v>0.14346102939996375</v>
      </c>
      <c r="AC473" s="48">
        <f t="shared" si="452"/>
        <v>20.23173832018216</v>
      </c>
      <c r="AD473" s="48">
        <f t="shared" si="453"/>
        <v>2.0332564378893636</v>
      </c>
      <c r="AE473" s="48">
        <f t="shared" si="454"/>
        <v>2.0454048603122756</v>
      </c>
      <c r="AF473" s="48">
        <f t="shared" si="455"/>
        <v>2.0332564378893636</v>
      </c>
      <c r="AG473" s="238">
        <f t="shared" si="456"/>
        <v>1.21484158869627E-2</v>
      </c>
      <c r="AH473" s="48">
        <f t="shared" si="457"/>
        <v>6.5359491105624836E-9</v>
      </c>
      <c r="AI473" s="48">
        <f>AE473+AC473+SUM($AB$443:AB473)</f>
        <v>25.862260681855744</v>
      </c>
      <c r="AJ473" s="48">
        <f>AE473+AC473+SUM($AB$442:AB473)-$AI$443</f>
        <v>25.546560144495007</v>
      </c>
      <c r="AK473" s="41">
        <f t="shared" si="460"/>
        <v>-1.2522857408869437E-2</v>
      </c>
      <c r="AL473" s="89"/>
      <c r="AM473" s="41"/>
      <c r="AN473" s="41"/>
      <c r="AO473" s="41"/>
      <c r="AP473" s="41"/>
      <c r="AQ473"/>
      <c r="AR473" s="41"/>
      <c r="AS473" s="41"/>
      <c r="AT473" s="41"/>
      <c r="AU473" s="41"/>
      <c r="AV473" s="41"/>
      <c r="AW473" s="22"/>
      <c r="AX473" s="22"/>
      <c r="AY473" s="22"/>
      <c r="AZ473" s="22"/>
      <c r="BA473" s="22"/>
      <c r="BB473" s="22"/>
      <c r="BD473" s="1"/>
      <c r="BE473" s="1"/>
      <c r="BG473" s="1"/>
      <c r="BH473" s="1"/>
      <c r="BI473" s="1"/>
      <c r="BL473" s="1"/>
    </row>
    <row r="474" spans="4:64" ht="14.4" x14ac:dyDescent="0.3">
      <c r="D474" s="47"/>
      <c r="E474" s="32">
        <v>40799.634027777778</v>
      </c>
      <c r="F474" s="21">
        <f t="shared" si="458"/>
        <v>916.1298611111124</v>
      </c>
      <c r="G474" s="21">
        <f t="shared" si="459"/>
        <v>916.1298611111124</v>
      </c>
      <c r="H474" s="21"/>
      <c r="I474" s="50">
        <v>1037</v>
      </c>
      <c r="J474" s="21">
        <v>35802</v>
      </c>
      <c r="K474" s="21">
        <v>920.1</v>
      </c>
      <c r="L474" s="21" t="s">
        <v>141</v>
      </c>
      <c r="M474" s="51">
        <v>4.3</v>
      </c>
      <c r="N474" s="40"/>
      <c r="O474" s="1"/>
      <c r="P474" s="1"/>
      <c r="Q474" s="42"/>
      <c r="R474" s="22"/>
      <c r="S474" s="22"/>
      <c r="T474" s="22"/>
      <c r="U474" s="52">
        <f t="shared" si="448"/>
        <v>3.1396069060463487E-3</v>
      </c>
      <c r="V474" s="52">
        <f t="shared" si="449"/>
        <v>0.44276627330113466</v>
      </c>
      <c r="W474" s="52">
        <f t="shared" si="450"/>
        <v>1.5002523790650251E-3</v>
      </c>
      <c r="X474" s="247">
        <f>W474+V474+SUM($U$443:U474)</f>
        <v>0.46249163496159856</v>
      </c>
      <c r="Y474" s="104">
        <f>W474+V474+SUM($U$443:U474)-$X$443</f>
        <v>0.46193243807813572</v>
      </c>
      <c r="Z474" s="42"/>
      <c r="AA474" s="1">
        <f t="shared" si="461"/>
        <v>1.2377585770117071E-3</v>
      </c>
      <c r="AB474" s="41">
        <f t="shared" si="451"/>
        <v>0.12216520644524659</v>
      </c>
      <c r="AC474" s="48">
        <f t="shared" si="452"/>
        <v>17.228473118929706</v>
      </c>
      <c r="AD474" s="48">
        <f t="shared" si="453"/>
        <v>1.7314332228745573</v>
      </c>
      <c r="AE474" s="48">
        <f t="shared" si="454"/>
        <v>1.7417782938634279</v>
      </c>
      <c r="AF474" s="48">
        <f t="shared" si="455"/>
        <v>1.731433222874557</v>
      </c>
      <c r="AG474" s="238">
        <f t="shared" si="456"/>
        <v>1.0345065423139135E-2</v>
      </c>
      <c r="AH474" s="48">
        <f t="shared" si="457"/>
        <v>5.5657315143152973E-9</v>
      </c>
      <c r="AI474" s="48">
        <f>AE474+AC474+SUM($AB$443:AB474)</f>
        <v>22.677534120599688</v>
      </c>
      <c r="AJ474" s="48">
        <f>AE474+AC474+SUM($AB$442:AB474)-$AI$443</f>
        <v>22.361833583238951</v>
      </c>
      <c r="AK474" s="41">
        <f t="shared" si="460"/>
        <v>-2.8585796546940379E-2</v>
      </c>
      <c r="AL474" s="89"/>
      <c r="AM474" s="41"/>
      <c r="AN474" s="41"/>
      <c r="AO474" s="41"/>
      <c r="AP474" s="41"/>
      <c r="AQ474"/>
      <c r="AR474" s="41"/>
      <c r="AS474" s="41"/>
      <c r="AT474" s="41"/>
      <c r="AU474" s="41"/>
      <c r="AV474" s="41"/>
      <c r="AW474" s="22"/>
      <c r="AX474" s="22"/>
      <c r="AY474" s="22"/>
      <c r="AZ474" s="22"/>
      <c r="BA474" s="22"/>
      <c r="BB474" s="22"/>
      <c r="BD474" s="1"/>
      <c r="BE474" s="1"/>
      <c r="BG474" s="1"/>
      <c r="BH474" s="1"/>
      <c r="BI474" s="1"/>
      <c r="BL474" s="1"/>
    </row>
    <row r="475" spans="4:64" ht="14.4" x14ac:dyDescent="0.3">
      <c r="D475" s="47"/>
      <c r="E475" s="32">
        <v>40851.491666666669</v>
      </c>
      <c r="F475" s="21">
        <f t="shared" si="458"/>
        <v>967.98750000000291</v>
      </c>
      <c r="G475" s="21">
        <f t="shared" si="459"/>
        <v>967.98750000000291</v>
      </c>
      <c r="H475" s="21"/>
      <c r="I475" s="50">
        <v>1037</v>
      </c>
      <c r="J475" s="21">
        <v>49843</v>
      </c>
      <c r="K475" s="21">
        <v>1612</v>
      </c>
      <c r="L475" s="21">
        <v>9</v>
      </c>
      <c r="M475" s="51">
        <v>4.3</v>
      </c>
      <c r="N475" s="40"/>
      <c r="O475" s="21"/>
      <c r="P475" s="21"/>
      <c r="R475" s="22"/>
      <c r="S475" s="22"/>
      <c r="T475" s="22"/>
      <c r="U475" s="52">
        <f t="shared" si="448"/>
        <v>5.5005394332645514E-3</v>
      </c>
      <c r="V475" s="52">
        <f t="shared" si="449"/>
        <v>0.77571919634977626</v>
      </c>
      <c r="W475" s="52">
        <f t="shared" si="450"/>
        <v>2.6284173840374096E-3</v>
      </c>
      <c r="X475" s="247">
        <f>W475+V475+SUM($U$443:U475)</f>
        <v>0.8020732624484771</v>
      </c>
      <c r="Y475" s="104">
        <f>W475+V475+SUM($U$443:U475)-$X$443</f>
        <v>0.80151406556501426</v>
      </c>
      <c r="Z475" s="42"/>
      <c r="AA475" s="1">
        <f t="shared" si="461"/>
        <v>2.6200673909430768E-3</v>
      </c>
      <c r="AB475" s="41">
        <f t="shared" si="451"/>
        <v>0.17007654278672771</v>
      </c>
      <c r="AC475" s="48">
        <f t="shared" si="452"/>
        <v>23.985218302519787</v>
      </c>
      <c r="AD475" s="48">
        <f t="shared" si="453"/>
        <v>2.410475004964431</v>
      </c>
      <c r="AE475" s="48">
        <f t="shared" si="454"/>
        <v>2.4248772554894935</v>
      </c>
      <c r="AF475" s="48">
        <f t="shared" si="455"/>
        <v>2.410475004964431</v>
      </c>
      <c r="AG475" s="238">
        <f t="shared" si="456"/>
        <v>1.44022427765355E-2</v>
      </c>
      <c r="AH475" s="48">
        <f t="shared" si="457"/>
        <v>7.7485267825266021E-9</v>
      </c>
      <c r="AI475" s="48">
        <f>AE475+AC475+SUM($AB$443:AB475)</f>
        <v>30.287454808602565</v>
      </c>
      <c r="AJ475" s="48">
        <f>AE475+AC475+SUM($AB$442:AB475)-$AI$443</f>
        <v>29.971754271241828</v>
      </c>
      <c r="AK475" s="41">
        <f t="shared" si="460"/>
        <v>9.8501497962795292E-3</v>
      </c>
      <c r="AL475" s="89"/>
      <c r="AM475" s="41"/>
      <c r="AN475" s="41"/>
      <c r="AO475" s="41"/>
      <c r="AP475" s="41"/>
      <c r="AQ475"/>
      <c r="AR475" s="41"/>
      <c r="AS475" s="41"/>
      <c r="AT475" s="41"/>
      <c r="AU475" s="41"/>
      <c r="AV475" s="41"/>
      <c r="AW475" s="22"/>
      <c r="AX475" s="22"/>
      <c r="AY475" s="22"/>
      <c r="AZ475" s="22"/>
      <c r="BA475" s="22"/>
      <c r="BB475" s="22"/>
      <c r="BD475" s="1"/>
      <c r="BE475" s="1"/>
      <c r="BG475" s="1"/>
      <c r="BH475" s="1"/>
      <c r="BI475" s="1"/>
      <c r="BL475" s="1"/>
    </row>
    <row r="476" spans="4:64" ht="14.4" x14ac:dyDescent="0.3">
      <c r="D476" s="47"/>
      <c r="E476" s="32">
        <v>40941.616666666669</v>
      </c>
      <c r="F476" s="21">
        <f t="shared" si="458"/>
        <v>1058.1125000000029</v>
      </c>
      <c r="G476" s="21">
        <f t="shared" si="459"/>
        <v>1058.1125000000029</v>
      </c>
      <c r="H476" s="21"/>
      <c r="I476" s="50">
        <v>1037</v>
      </c>
      <c r="J476" s="21">
        <v>53602</v>
      </c>
      <c r="K476" s="21">
        <v>2560</v>
      </c>
      <c r="L476" s="21">
        <v>44</v>
      </c>
      <c r="M476" s="51">
        <v>4.3</v>
      </c>
      <c r="N476" s="40"/>
      <c r="O476" s="40"/>
      <c r="P476" s="40"/>
      <c r="R476" s="22"/>
      <c r="S476" s="22"/>
      <c r="T476" s="22"/>
      <c r="U476" s="52">
        <f t="shared" si="448"/>
        <v>8.7353479833481729E-3</v>
      </c>
      <c r="V476" s="52">
        <f t="shared" si="449"/>
        <v>1.2319113788185032</v>
      </c>
      <c r="W476" s="52">
        <f t="shared" si="450"/>
        <v>4.1741616024415437E-3</v>
      </c>
      <c r="X476" s="247">
        <f>W476+V476+SUM($U$443:U476)</f>
        <v>1.2685465371189564</v>
      </c>
      <c r="Y476" s="104">
        <f>W476+V476+SUM($U$443:U476)-$X$443</f>
        <v>1.2679873402354935</v>
      </c>
      <c r="Z476" s="42"/>
      <c r="AA476" s="1">
        <f t="shared" si="461"/>
        <v>4.5633220521729993E-3</v>
      </c>
      <c r="AB476" s="41">
        <f t="shared" si="451"/>
        <v>0.18290317289196434</v>
      </c>
      <c r="AC476" s="48">
        <f t="shared" si="452"/>
        <v>25.794106924777111</v>
      </c>
      <c r="AD476" s="48">
        <f t="shared" si="453"/>
        <v>2.5922653374817615</v>
      </c>
      <c r="AE476" s="48">
        <f t="shared" si="454"/>
        <v>2.6077537597806675</v>
      </c>
      <c r="AF476" s="48">
        <f t="shared" si="455"/>
        <v>2.592265337481761</v>
      </c>
      <c r="AG476" s="238">
        <f t="shared" si="456"/>
        <v>1.5488413966010387E-2</v>
      </c>
      <c r="AH476" s="48">
        <f t="shared" si="457"/>
        <v>8.3328959452077705E-9</v>
      </c>
      <c r="AI476" s="48">
        <f>AE476+AC476+SUM($AB$443:AB476)</f>
        <v>32.462123108043031</v>
      </c>
      <c r="AJ476" s="48">
        <f>AE476+AC476+SUM($AB$442:AB476)-$AI$443</f>
        <v>32.14642257068229</v>
      </c>
      <c r="AK476" s="41">
        <f t="shared" si="460"/>
        <v>4.3789747443237562E-2</v>
      </c>
      <c r="AL476" s="89"/>
      <c r="AM476" s="41"/>
      <c r="AN476" s="41"/>
      <c r="AO476" s="41"/>
      <c r="AP476" s="41"/>
      <c r="AQ476"/>
      <c r="AR476" s="41"/>
      <c r="AS476" s="41"/>
      <c r="AT476" s="41"/>
      <c r="AU476" s="41"/>
      <c r="AV476" s="41"/>
      <c r="AW476" s="22"/>
      <c r="AX476" s="22"/>
      <c r="AY476" s="22"/>
      <c r="AZ476" s="22"/>
      <c r="BA476" s="22"/>
      <c r="BB476" s="22"/>
      <c r="BD476" s="1"/>
      <c r="BE476" s="1"/>
      <c r="BG476" s="1"/>
      <c r="BH476" s="1"/>
      <c r="BI476" s="1"/>
      <c r="BL476" s="1"/>
    </row>
    <row r="477" spans="4:64" ht="14.4" x14ac:dyDescent="0.3">
      <c r="D477" s="47"/>
      <c r="E477" s="32">
        <v>41016.473611111112</v>
      </c>
      <c r="F477" s="21">
        <f t="shared" si="458"/>
        <v>1132.9694444444467</v>
      </c>
      <c r="G477" s="21">
        <f t="shared" si="459"/>
        <v>1132.9694444444467</v>
      </c>
      <c r="H477" s="21"/>
      <c r="I477" s="50">
        <v>1037</v>
      </c>
      <c r="J477" s="21">
        <v>52958</v>
      </c>
      <c r="K477" s="21">
        <v>3260</v>
      </c>
      <c r="L477" s="21">
        <v>9</v>
      </c>
      <c r="M477" s="51">
        <v>4.3</v>
      </c>
      <c r="N477" s="40"/>
      <c r="O477" s="40"/>
      <c r="P477" s="40"/>
      <c r="R477" s="22"/>
      <c r="S477" s="22"/>
      <c r="T477" s="22"/>
      <c r="U477" s="52">
        <f t="shared" si="448"/>
        <v>1.1123919697544938E-2</v>
      </c>
      <c r="V477" s="52">
        <f t="shared" si="449"/>
        <v>1.5687621464641877</v>
      </c>
      <c r="W477" s="52">
        <f t="shared" si="450"/>
        <v>5.3155339156091535E-3</v>
      </c>
      <c r="X477" s="247">
        <f>W477+V477+SUM($U$443:U477)</f>
        <v>1.6176625967753535</v>
      </c>
      <c r="Y477" s="104">
        <f>W477+V477+SUM($U$443:U477)-$X$443</f>
        <v>1.6171033998918907</v>
      </c>
      <c r="Z477" s="42"/>
      <c r="AA477" s="1">
        <f t="shared" si="461"/>
        <v>5.2816518042887086E-3</v>
      </c>
      <c r="AB477" s="41">
        <f t="shared" si="451"/>
        <v>0.18070568691490332</v>
      </c>
      <c r="AC477" s="48">
        <f t="shared" si="452"/>
        <v>25.484204218543081</v>
      </c>
      <c r="AD477" s="48">
        <f t="shared" si="453"/>
        <v>2.5611206250206919</v>
      </c>
      <c r="AE477" s="48">
        <f t="shared" si="454"/>
        <v>2.5764229620250103</v>
      </c>
      <c r="AF477" s="48">
        <f t="shared" si="455"/>
        <v>2.5611206250206915</v>
      </c>
      <c r="AG477" s="238">
        <f t="shared" si="456"/>
        <v>1.5302328771537968E-2</v>
      </c>
      <c r="AH477" s="48">
        <f t="shared" si="457"/>
        <v>8.2327805579327849E-9</v>
      </c>
      <c r="AI477" s="48">
        <f>AE477+AC477+SUM($AB$443:AB477)</f>
        <v>32.301595290968244</v>
      </c>
      <c r="AJ477" s="48">
        <f>AE477+AC477+SUM($AB$442:AB477)-$AI$443</f>
        <v>31.985894753607507</v>
      </c>
      <c r="AK477" s="41">
        <f t="shared" si="460"/>
        <v>3.9589501477260529E-2</v>
      </c>
      <c r="AL477" s="89"/>
      <c r="AM477" s="41"/>
      <c r="AN477" s="41"/>
      <c r="AO477" s="41"/>
      <c r="AP477" s="41"/>
      <c r="AQ477"/>
      <c r="AR477" s="41"/>
      <c r="AS477" s="41"/>
      <c r="AT477" s="41"/>
      <c r="AU477" s="41"/>
      <c r="AV477" s="41"/>
      <c r="AW477" s="22"/>
      <c r="AX477" s="22"/>
      <c r="AY477" s="22"/>
      <c r="AZ477" s="22"/>
      <c r="BA477" s="22"/>
      <c r="BB477" s="22"/>
      <c r="BD477" s="1"/>
      <c r="BE477" s="1"/>
      <c r="BG477" s="1"/>
      <c r="BH477" s="1"/>
      <c r="BI477" s="1"/>
      <c r="BL477" s="1"/>
    </row>
    <row r="478" spans="4:64" ht="14.4" x14ac:dyDescent="0.3">
      <c r="D478" s="47"/>
      <c r="E478" s="32">
        <v>41085.427777777775</v>
      </c>
      <c r="F478" s="21">
        <f t="shared" si="458"/>
        <v>1201.9236111111095</v>
      </c>
      <c r="G478" s="21">
        <f t="shared" si="459"/>
        <v>1201.9236111111095</v>
      </c>
      <c r="H478" s="21"/>
      <c r="I478" s="50">
        <v>1037</v>
      </c>
      <c r="J478" s="21">
        <v>51726</v>
      </c>
      <c r="K478" s="21">
        <v>4408</v>
      </c>
      <c r="L478" s="21">
        <v>10</v>
      </c>
      <c r="M478" s="51">
        <v>4.3</v>
      </c>
      <c r="N478" s="40"/>
      <c r="O478" s="40"/>
      <c r="P478" s="40"/>
      <c r="R478" s="22"/>
      <c r="S478" s="22"/>
      <c r="T478" s="22"/>
      <c r="U478" s="52">
        <f t="shared" si="448"/>
        <v>1.5041177308827635E-2</v>
      </c>
      <c r="V478" s="52">
        <f t="shared" si="449"/>
        <v>2.1211974054031102</v>
      </c>
      <c r="W478" s="52">
        <f t="shared" si="450"/>
        <v>7.1873845092040329E-3</v>
      </c>
      <c r="X478" s="247">
        <f>W478+V478+SUM($U$443:U478)</f>
        <v>2.1870108836166984</v>
      </c>
      <c r="Y478" s="104">
        <f>W478+V478+SUM($U$443:U478)-$X$443</f>
        <v>2.1864516867332355</v>
      </c>
      <c r="Z478" s="42"/>
      <c r="AA478" s="1">
        <f t="shared" si="461"/>
        <v>5.7639964879049052E-3</v>
      </c>
      <c r="AB478" s="41">
        <f t="shared" si="451"/>
        <v>0.17650180069791702</v>
      </c>
      <c r="AC478" s="48">
        <f t="shared" si="452"/>
        <v>24.891346867486678</v>
      </c>
      <c r="AD478" s="48">
        <f t="shared" si="453"/>
        <v>2.5015394359647325</v>
      </c>
      <c r="AE478" s="48">
        <f t="shared" si="454"/>
        <v>2.51648578370984</v>
      </c>
      <c r="AF478" s="48">
        <f t="shared" si="455"/>
        <v>2.5015394359647329</v>
      </c>
      <c r="AG478" s="238">
        <f t="shared" si="456"/>
        <v>1.4946339703851603E-2</v>
      </c>
      <c r="AH478" s="48">
        <f t="shared" si="457"/>
        <v>8.041255469232813E-9</v>
      </c>
      <c r="AI478" s="48">
        <f>AE478+AC478+SUM($AB$443:AB478)</f>
        <v>31.825302562294588</v>
      </c>
      <c r="AJ478" s="48">
        <f>AE478+AC478+SUM($AB$442:AB478)-$AI$443</f>
        <v>31.509602024933852</v>
      </c>
      <c r="AK478" s="41">
        <f t="shared" si="460"/>
        <v>6.206104734055474E-3</v>
      </c>
      <c r="AL478" s="89"/>
      <c r="AM478" s="41"/>
      <c r="AN478" s="41"/>
      <c r="AO478" s="41"/>
      <c r="AP478" s="41"/>
      <c r="AQ478"/>
      <c r="AR478" s="41"/>
      <c r="AS478" s="41"/>
      <c r="AT478" s="41"/>
      <c r="AU478" s="41"/>
      <c r="AV478" s="41"/>
      <c r="AW478" s="22"/>
      <c r="AX478" s="22"/>
      <c r="AY478" s="22"/>
      <c r="AZ478" s="22"/>
      <c r="BA478" s="22"/>
      <c r="BB478" s="22"/>
      <c r="BD478" s="1"/>
      <c r="BE478" s="1"/>
      <c r="BG478" s="1"/>
      <c r="BH478" s="1"/>
      <c r="BI478" s="1"/>
      <c r="BL478" s="1"/>
    </row>
    <row r="479" spans="4:64" ht="14.4" x14ac:dyDescent="0.3">
      <c r="D479" s="47"/>
      <c r="E479" s="32">
        <v>41130.554861111108</v>
      </c>
      <c r="F479" s="21">
        <f t="shared" si="458"/>
        <v>1247.0506944444423</v>
      </c>
      <c r="G479" s="21">
        <f t="shared" si="459"/>
        <v>1247.0506944444423</v>
      </c>
      <c r="H479" s="21"/>
      <c r="I479" s="50">
        <v>1037</v>
      </c>
      <c r="J479" s="21">
        <v>52413</v>
      </c>
      <c r="K479" s="21">
        <v>5296</v>
      </c>
      <c r="L479" s="21">
        <v>11</v>
      </c>
      <c r="M479" s="51">
        <v>4.3</v>
      </c>
      <c r="N479" s="40"/>
      <c r="O479" s="40"/>
      <c r="P479" s="40"/>
      <c r="R479" s="22"/>
      <c r="S479" s="22"/>
      <c r="T479" s="22"/>
      <c r="U479" s="52">
        <f t="shared" si="448"/>
        <v>1.8071251140551532E-2</v>
      </c>
      <c r="V479" s="52">
        <f t="shared" si="449"/>
        <v>2.5485166649307787</v>
      </c>
      <c r="W479" s="52">
        <f t="shared" si="450"/>
        <v>8.6352968150509423E-3</v>
      </c>
      <c r="X479" s="247">
        <f>W479+V479+SUM($U$443:U479)</f>
        <v>2.6338493065907653</v>
      </c>
      <c r="Y479" s="104">
        <f>W479+V479+SUM($U$443:U479)-$X$443</f>
        <v>2.6332901097073025</v>
      </c>
      <c r="Z479" s="42"/>
      <c r="AA479" s="1">
        <f t="shared" si="461"/>
        <v>7.2324137327187503E-3</v>
      </c>
      <c r="AB479" s="41">
        <f t="shared" si="451"/>
        <v>0.17884601322313581</v>
      </c>
      <c r="AC479" s="48">
        <f t="shared" si="452"/>
        <v>25.221941835161797</v>
      </c>
      <c r="AD479" s="48">
        <f t="shared" si="453"/>
        <v>2.5347636866801899</v>
      </c>
      <c r="AE479" s="48">
        <f t="shared" si="454"/>
        <v>2.549908544669679</v>
      </c>
      <c r="AF479" s="48">
        <f t="shared" si="455"/>
        <v>2.5347636866801899</v>
      </c>
      <c r="AG479" s="238">
        <f t="shared" si="456"/>
        <v>1.5144849841433201E-2</v>
      </c>
      <c r="AH479" s="48">
        <f t="shared" si="457"/>
        <v>8.148055579571189E-9</v>
      </c>
      <c r="AI479" s="48">
        <f>AE479+AC479+SUM($AB$443:AB479)</f>
        <v>32.36816630415268</v>
      </c>
      <c r="AJ479" s="48">
        <f>AE479+AC479+SUM($AB$442:AB479)-$AI$443</f>
        <v>32.05246576679194</v>
      </c>
      <c r="AK479" s="41">
        <f t="shared" si="460"/>
        <v>-1.4928813377891174E-3</v>
      </c>
      <c r="AL479" s="89"/>
      <c r="AM479" s="41"/>
      <c r="AN479" s="41"/>
      <c r="AO479" s="41"/>
      <c r="AP479" s="41"/>
      <c r="AQ479"/>
      <c r="AR479" s="41"/>
      <c r="AS479" s="41"/>
      <c r="AT479" s="41"/>
      <c r="AU479" s="41"/>
      <c r="AV479" s="41"/>
      <c r="AW479" s="22"/>
      <c r="AX479" s="22"/>
      <c r="AY479" s="22"/>
      <c r="AZ479" s="22"/>
      <c r="BA479" s="22"/>
      <c r="BB479" s="22"/>
      <c r="BD479" s="1"/>
      <c r="BE479" s="1"/>
      <c r="BG479" s="1"/>
      <c r="BH479" s="1"/>
      <c r="BI479" s="1"/>
      <c r="BL479" s="1"/>
    </row>
    <row r="480" spans="4:64" ht="14.4" x14ac:dyDescent="0.3">
      <c r="D480" s="47"/>
      <c r="E480" s="32">
        <v>41157.490972222222</v>
      </c>
      <c r="F480" s="21">
        <f t="shared" si="458"/>
        <v>1273.9868055555562</v>
      </c>
      <c r="G480" s="21">
        <f t="shared" si="459"/>
        <v>1273.9868055555562</v>
      </c>
      <c r="H480" s="21"/>
      <c r="I480" s="50">
        <v>1037</v>
      </c>
      <c r="J480" s="21">
        <v>53304</v>
      </c>
      <c r="K480" s="21">
        <v>6063</v>
      </c>
      <c r="L480" s="21">
        <v>10</v>
      </c>
      <c r="M480" s="51">
        <v>4.3</v>
      </c>
      <c r="N480" s="40"/>
      <c r="O480" s="40"/>
      <c r="P480" s="40"/>
      <c r="R480" s="22"/>
      <c r="S480" s="22"/>
      <c r="T480" s="22"/>
      <c r="U480" s="52">
        <f t="shared" si="448"/>
        <v>2.0688443290249985E-2</v>
      </c>
      <c r="V480" s="52">
        <f t="shared" si="449"/>
        <v>2.9176088631939785</v>
      </c>
      <c r="W480" s="52">
        <f t="shared" si="450"/>
        <v>9.885914763907452E-3</v>
      </c>
      <c r="X480" s="247">
        <f>W480+V480+SUM($U$443:U480)</f>
        <v>3.0248805660930715</v>
      </c>
      <c r="Y480" s="104">
        <f>W480+V480+SUM($U$443:U480)-$X$443</f>
        <v>3.0243213692096087</v>
      </c>
      <c r="Z480" s="42"/>
      <c r="AA480" s="1">
        <f t="shared" si="461"/>
        <v>9.750137729222853E-3</v>
      </c>
      <c r="AB480" s="41">
        <f t="shared" si="451"/>
        <v>0.18188632379077771</v>
      </c>
      <c r="AC480" s="48">
        <f t="shared" si="452"/>
        <v>25.65070474083652</v>
      </c>
      <c r="AD480" s="48">
        <f t="shared" si="453"/>
        <v>2.5778536537653034</v>
      </c>
      <c r="AE480" s="48">
        <f t="shared" si="454"/>
        <v>2.5932559682726151</v>
      </c>
      <c r="AF480" s="48">
        <f t="shared" si="455"/>
        <v>2.5778536537653034</v>
      </c>
      <c r="AG480" s="238">
        <f t="shared" si="456"/>
        <v>1.5402306220742094E-2</v>
      </c>
      <c r="AH480" s="48">
        <f t="shared" si="457"/>
        <v>8.286569259791705E-9</v>
      </c>
      <c r="AI480" s="48">
        <f>AE480+AC480+SUM($AB$443:AB480)</f>
        <v>33.02216295722112</v>
      </c>
      <c r="AJ480" s="48">
        <f>AE480+AC480+SUM($AB$442:AB480)-$AI$443</f>
        <v>32.706462419860379</v>
      </c>
      <c r="AK480" s="41">
        <f t="shared" si="460"/>
        <v>4.4886490269668228E-3</v>
      </c>
      <c r="AL480" s="89"/>
      <c r="AM480" s="41"/>
      <c r="AN480" s="41"/>
      <c r="AO480" s="41"/>
      <c r="AP480" s="41"/>
      <c r="AQ480"/>
      <c r="AR480" s="41"/>
      <c r="AS480" s="41"/>
      <c r="AT480" s="41"/>
      <c r="AU480" s="41"/>
      <c r="AV480" s="41"/>
      <c r="AW480" s="22"/>
      <c r="AX480" s="22"/>
      <c r="AY480" s="22"/>
      <c r="AZ480" s="22"/>
      <c r="BA480" s="22"/>
      <c r="BB480" s="22"/>
      <c r="BD480" s="1"/>
      <c r="BE480" s="1"/>
      <c r="BG480" s="1"/>
      <c r="BH480" s="1"/>
      <c r="BI480" s="1"/>
      <c r="BL480" s="1"/>
    </row>
    <row r="481" spans="4:92" ht="14.4" x14ac:dyDescent="0.3">
      <c r="D481" s="47"/>
      <c r="E481" s="32">
        <v>41191.597916666666</v>
      </c>
      <c r="F481" s="21">
        <f t="shared" si="458"/>
        <v>1308.09375</v>
      </c>
      <c r="G481" s="21">
        <f t="shared" si="459"/>
        <v>1308.09375</v>
      </c>
      <c r="H481" s="21"/>
      <c r="I481" s="50">
        <v>1037</v>
      </c>
      <c r="J481" s="21">
        <v>5290</v>
      </c>
      <c r="K481" s="21">
        <v>28.1</v>
      </c>
      <c r="L481" s="21">
        <v>10</v>
      </c>
      <c r="M481" s="51">
        <v>4.3</v>
      </c>
      <c r="N481" s="40"/>
      <c r="O481" s="40"/>
      <c r="P481" s="40"/>
      <c r="R481" s="22"/>
      <c r="S481" s="22"/>
      <c r="T481" s="22"/>
      <c r="U481" s="52">
        <f t="shared" si="448"/>
        <v>9.5884093098470169E-5</v>
      </c>
      <c r="V481" s="52">
        <f t="shared" si="449"/>
        <v>1.3522152244062478E-2</v>
      </c>
      <c r="W481" s="52">
        <f t="shared" si="450"/>
        <v>4.5817945714299757E-5</v>
      </c>
      <c r="X481" s="249">
        <f>W481+V481+SUM($U$481:U481)</f>
        <v>1.3663854282875249E-2</v>
      </c>
      <c r="Y481" s="256">
        <f>W481+V481+SUM($U$481:U481)+$Y$480-$X$481</f>
        <v>3.0243213692096087</v>
      </c>
      <c r="Z481" s="153"/>
      <c r="AA481" s="1">
        <f t="shared" si="461"/>
        <v>8.4548473143287121E-3</v>
      </c>
      <c r="AB481" s="41">
        <f t="shared" si="451"/>
        <v>1.8050777668715559E-2</v>
      </c>
      <c r="AC481" s="48">
        <f t="shared" si="452"/>
        <v>2.5456293726366725</v>
      </c>
      <c r="AD481" s="48">
        <f t="shared" si="453"/>
        <v>0.25583156664450052</v>
      </c>
      <c r="AE481" s="48">
        <f t="shared" si="454"/>
        <v>0.25736012442147183</v>
      </c>
      <c r="AF481" s="48">
        <f t="shared" si="455"/>
        <v>0.25583156664450052</v>
      </c>
      <c r="AG481" s="238">
        <f t="shared" si="456"/>
        <v>1.5285569545948838E-3</v>
      </c>
      <c r="AH481" s="48">
        <f t="shared" si="457"/>
        <v>8.2237639547310003E-10</v>
      </c>
      <c r="AI481" s="84">
        <f>AE481+AC481+SUM($AB$481:AB481)</f>
        <v>2.8210402747268599</v>
      </c>
      <c r="AJ481" s="84" t="e">
        <f>AE481+AC481+SUM($AB$481:AB481)+$AJ$480-$AI$488</f>
        <v>#REF!</v>
      </c>
      <c r="AK481" s="41" t="e">
        <f t="shared" si="460"/>
        <v>#VALUE!</v>
      </c>
      <c r="AL481" s="89"/>
      <c r="AM481" s="41"/>
      <c r="AN481" s="41"/>
      <c r="AO481" s="41"/>
      <c r="AP481" s="41"/>
      <c r="AQ481"/>
      <c r="AR481" s="41"/>
      <c r="AS481" s="41"/>
      <c r="AT481" s="41"/>
      <c r="AU481" s="41"/>
      <c r="AV481" s="41"/>
      <c r="AW481" s="22"/>
      <c r="AX481" s="22"/>
      <c r="AY481" s="22"/>
      <c r="AZ481" s="22"/>
      <c r="BA481" s="22"/>
      <c r="BB481" s="22"/>
      <c r="BD481" s="1"/>
      <c r="BE481" s="1"/>
      <c r="BG481" s="1"/>
      <c r="BH481" s="1"/>
      <c r="BI481" s="1"/>
      <c r="BL481" s="1"/>
    </row>
    <row r="482" spans="4:92" ht="14.4" x14ac:dyDescent="0.3">
      <c r="D482" s="47"/>
      <c r="E482" s="32">
        <v>41211.429861111108</v>
      </c>
      <c r="F482" s="21">
        <f t="shared" si="458"/>
        <v>1327.9256944444423</v>
      </c>
      <c r="G482" s="21">
        <f t="shared" si="459"/>
        <v>1327.9256944444423</v>
      </c>
      <c r="H482" s="21"/>
      <c r="I482" s="50">
        <v>1037</v>
      </c>
      <c r="J482" s="21">
        <v>14258</v>
      </c>
      <c r="K482" s="21">
        <v>1287</v>
      </c>
      <c r="L482" s="21">
        <v>11</v>
      </c>
      <c r="M482" s="51">
        <v>4.3</v>
      </c>
      <c r="N482" s="40"/>
      <c r="O482" s="40"/>
      <c r="P482" s="40"/>
      <c r="R482" s="22"/>
      <c r="S482" s="22"/>
      <c r="T482" s="22"/>
      <c r="U482" s="52">
        <f t="shared" si="448"/>
        <v>4.3915597088160542E-3</v>
      </c>
      <c r="V482" s="52">
        <f t="shared" si="449"/>
        <v>0.61932419708570841</v>
      </c>
      <c r="W482" s="52">
        <f t="shared" si="450"/>
        <v>2.098494524352448E-3</v>
      </c>
      <c r="X482" s="247">
        <f>W482+V482+SUM($U$481:U482)</f>
        <v>0.62591013541197538</v>
      </c>
      <c r="Y482" s="104">
        <f>W482+V482+SUM($U$481:U482)+$Y$480-$X$481</f>
        <v>3.636567650338709</v>
      </c>
      <c r="Z482" s="42"/>
      <c r="AA482" s="1">
        <f t="shared" si="461"/>
        <v>1.0396085613186659E-2</v>
      </c>
      <c r="AB482" s="41">
        <f t="shared" si="451"/>
        <v>4.8651793572882122E-2</v>
      </c>
      <c r="AC482" s="48">
        <f t="shared" si="452"/>
        <v>6.8611689215602407</v>
      </c>
      <c r="AD482" s="48">
        <f t="shared" si="453"/>
        <v>0.68953619607132111</v>
      </c>
      <c r="AE482" s="48">
        <f t="shared" si="454"/>
        <v>0.69365607826112374</v>
      </c>
      <c r="AF482" s="48">
        <f t="shared" si="455"/>
        <v>0.68953619607132099</v>
      </c>
      <c r="AG482" s="238">
        <f t="shared" si="456"/>
        <v>4.1198799732729396E-3</v>
      </c>
      <c r="AH482" s="48">
        <f t="shared" si="457"/>
        <v>2.216529800880049E-9</v>
      </c>
      <c r="AI482" s="48">
        <f>AE482+AC482+SUM($AB$481:AB482)</f>
        <v>7.6215275710629617</v>
      </c>
      <c r="AJ482" s="48" t="e">
        <f>AE482+AC482+SUM($AB$481:AB482)+$AJ$480-$AI$488</f>
        <v>#REF!</v>
      </c>
      <c r="AK482" s="41" t="e">
        <f t="shared" si="460"/>
        <v>#VALUE!</v>
      </c>
      <c r="AL482" s="89"/>
      <c r="AM482" s="41"/>
      <c r="AN482" s="41"/>
      <c r="AO482" s="41"/>
      <c r="AP482" s="41"/>
      <c r="AQ482"/>
      <c r="AR482" s="41"/>
      <c r="AS482" s="41"/>
      <c r="AT482" s="41"/>
      <c r="AU482" s="41"/>
      <c r="AV482" s="41"/>
      <c r="AW482" s="22"/>
      <c r="AX482" s="22"/>
      <c r="AY482" s="22"/>
      <c r="AZ482" s="22"/>
      <c r="BA482" s="22"/>
      <c r="BB482" s="22"/>
      <c r="BD482" s="1"/>
      <c r="BE482" s="1"/>
      <c r="BG482" s="1"/>
      <c r="BH482" s="1"/>
      <c r="BI482" s="1"/>
      <c r="BL482" s="1"/>
    </row>
    <row r="483" spans="4:92" ht="14.4" x14ac:dyDescent="0.3">
      <c r="D483" s="47"/>
      <c r="E483" s="32">
        <v>41243.432638888888</v>
      </c>
      <c r="F483" s="21">
        <f t="shared" si="458"/>
        <v>1359.9284722222219</v>
      </c>
      <c r="G483" s="21">
        <f t="shared" si="459"/>
        <v>1359.9284722222219</v>
      </c>
      <c r="H483" s="21"/>
      <c r="I483" s="50">
        <v>1037</v>
      </c>
      <c r="J483" s="21">
        <v>15438</v>
      </c>
      <c r="K483" s="21">
        <v>4386</v>
      </c>
      <c r="L483" s="21">
        <v>10</v>
      </c>
      <c r="M483" s="51">
        <v>4.3</v>
      </c>
      <c r="N483" s="40"/>
      <c r="O483" s="40"/>
      <c r="P483" s="40"/>
      <c r="R483" s="22"/>
      <c r="S483" s="22"/>
      <c r="T483" s="22"/>
      <c r="U483" s="52">
        <f t="shared" si="448"/>
        <v>1.4966107912095735E-2</v>
      </c>
      <c r="V483" s="52">
        <f t="shared" si="449"/>
        <v>2.1106106669913887</v>
      </c>
      <c r="W483" s="52">
        <f t="shared" si="450"/>
        <v>7.1515128079330526E-3</v>
      </c>
      <c r="X483" s="247">
        <f>W483+V483+SUM($U$481:U483)</f>
        <v>2.137215731513332</v>
      </c>
      <c r="Y483" s="104">
        <f>W483+V483+SUM($U$481:U483)+$Y$480-$X$481</f>
        <v>5.1478732464400654</v>
      </c>
      <c r="Z483" s="42"/>
      <c r="AA483" s="1">
        <f t="shared" si="461"/>
        <v>2.4809336790713923E-2</v>
      </c>
      <c r="AB483" s="41">
        <f t="shared" si="451"/>
        <v>5.267824303395667E-2</v>
      </c>
      <c r="AC483" s="48">
        <f t="shared" si="452"/>
        <v>7.4290030727343952</v>
      </c>
      <c r="AD483" s="48">
        <f t="shared" si="453"/>
        <v>0.74660259468011325</v>
      </c>
      <c r="AE483" s="48">
        <f t="shared" si="454"/>
        <v>0.75106344060844654</v>
      </c>
      <c r="AF483" s="48">
        <f t="shared" si="455"/>
        <v>0.74660259468011325</v>
      </c>
      <c r="AG483" s="238">
        <f t="shared" si="456"/>
        <v>4.4608435283621578E-3</v>
      </c>
      <c r="AH483" s="48">
        <f t="shared" si="457"/>
        <v>2.399971038433595E-9</v>
      </c>
      <c r="AI483" s="48">
        <f>AE483+AC483+SUM($AB$481:AB483)</f>
        <v>8.2994473276183971</v>
      </c>
      <c r="AJ483" s="48" t="e">
        <f>AE483+AC483+SUM($AB$481:AB483)+$AJ$480-$AI$488</f>
        <v>#REF!</v>
      </c>
      <c r="AK483" s="41" t="e">
        <f t="shared" si="460"/>
        <v>#VALUE!</v>
      </c>
      <c r="AL483" s="89"/>
      <c r="AM483" s="41"/>
      <c r="AN483" s="41"/>
      <c r="AO483" s="41"/>
      <c r="AP483" s="41"/>
      <c r="AQ483"/>
      <c r="AR483" s="41"/>
      <c r="AS483" s="41"/>
      <c r="AT483" s="41"/>
      <c r="AU483" s="41"/>
      <c r="AV483" s="41"/>
      <c r="AW483" s="22"/>
      <c r="AX483" s="22"/>
      <c r="AY483" s="22"/>
      <c r="AZ483" s="22"/>
      <c r="BA483" s="22"/>
      <c r="BB483" s="22"/>
      <c r="BD483" s="1"/>
      <c r="BE483" s="1"/>
      <c r="BG483" s="1"/>
      <c r="BH483" s="1"/>
      <c r="BI483" s="1"/>
      <c r="BL483" s="1"/>
    </row>
    <row r="484" spans="4:92" ht="14.4" x14ac:dyDescent="0.3">
      <c r="D484" s="47"/>
      <c r="E484" s="32">
        <v>41277.422222222223</v>
      </c>
      <c r="F484" s="21">
        <f t="shared" si="458"/>
        <v>1393.9180555555577</v>
      </c>
      <c r="G484" s="21">
        <f t="shared" si="459"/>
        <v>1393.9180555555577</v>
      </c>
      <c r="H484" s="21"/>
      <c r="I484" s="50">
        <v>1037</v>
      </c>
      <c r="J484" s="21">
        <v>20066</v>
      </c>
      <c r="K484" s="21">
        <v>10570</v>
      </c>
      <c r="L484" s="21">
        <v>11</v>
      </c>
      <c r="M484" s="51">
        <v>4.3</v>
      </c>
      <c r="N484" s="40"/>
      <c r="O484" s="40"/>
      <c r="P484" s="40"/>
      <c r="R484" s="22"/>
      <c r="S484" s="22"/>
      <c r="T484" s="22"/>
      <c r="U484" s="52">
        <f t="shared" si="448"/>
        <v>3.6067432884371163E-2</v>
      </c>
      <c r="V484" s="52">
        <f t="shared" si="449"/>
        <v>5.0864465914498354</v>
      </c>
      <c r="W484" s="52">
        <f t="shared" si="450"/>
        <v>1.7234721928830903E-2</v>
      </c>
      <c r="X484" s="247">
        <f>W484+V484+SUM($U$481:U484)</f>
        <v>5.1592022979770471</v>
      </c>
      <c r="Y484" s="104">
        <f>W484+V484+SUM($U$481:U484)+$Y$480-$X$481</f>
        <v>8.1698598129037805</v>
      </c>
      <c r="Z484" s="42"/>
      <c r="AA484" s="1">
        <f t="shared" si="461"/>
        <v>5.9720129659163172E-2</v>
      </c>
      <c r="AB484" s="41">
        <f t="shared" si="451"/>
        <v>6.8470114310103289E-2</v>
      </c>
      <c r="AC484" s="48">
        <f t="shared" si="452"/>
        <v>9.6560678622547194</v>
      </c>
      <c r="AD484" s="48">
        <f t="shared" si="453"/>
        <v>0.97041894447798638</v>
      </c>
      <c r="AE484" s="48">
        <f t="shared" si="454"/>
        <v>0.97621706174692902</v>
      </c>
      <c r="AF484" s="48">
        <f t="shared" si="455"/>
        <v>0.97041894447798649</v>
      </c>
      <c r="AG484" s="238">
        <f t="shared" si="456"/>
        <v>5.798114149508685E-3</v>
      </c>
      <c r="AH484" s="48">
        <f t="shared" si="457"/>
        <v>3.1194337904656386E-9</v>
      </c>
      <c r="AI484" s="48">
        <f>AE484+AC484+SUM($AB$481:AB484)</f>
        <v>10.820135852587306</v>
      </c>
      <c r="AJ484" s="48" t="e">
        <f>AE484+AC484+SUM($AB$481:AB484)+$AJ$480-$AI$488</f>
        <v>#REF!</v>
      </c>
      <c r="AK484" s="41" t="e">
        <f t="shared" si="460"/>
        <v>#VALUE!</v>
      </c>
      <c r="AL484" s="89"/>
      <c r="AM484" s="41"/>
      <c r="AN484" s="41"/>
      <c r="AO484" s="41"/>
      <c r="AP484" s="41"/>
      <c r="AQ484"/>
      <c r="AR484" s="41"/>
      <c r="AS484" s="41"/>
      <c r="AT484" s="41"/>
      <c r="AU484" s="41"/>
      <c r="AV484" s="41"/>
      <c r="AW484" s="22"/>
      <c r="AX484" s="22"/>
      <c r="AY484" s="22"/>
      <c r="AZ484" s="22"/>
      <c r="BA484" s="22"/>
      <c r="BB484" s="22"/>
      <c r="BD484" s="1"/>
      <c r="BE484" s="1"/>
      <c r="BG484" s="1"/>
      <c r="BH484" s="1"/>
      <c r="BI484" s="1"/>
      <c r="BL484" s="1"/>
    </row>
    <row r="485" spans="4:92" ht="14.4" x14ac:dyDescent="0.3">
      <c r="D485" s="47"/>
      <c r="E485" s="32">
        <v>41330.48333333333</v>
      </c>
      <c r="F485" s="21">
        <f t="shared" si="458"/>
        <v>1446.9791666666642</v>
      </c>
      <c r="G485" s="21">
        <f t="shared" si="459"/>
        <v>1446.9791666666642</v>
      </c>
      <c r="H485" s="21"/>
      <c r="I485" s="50">
        <v>1037</v>
      </c>
      <c r="J485" s="21">
        <v>17036</v>
      </c>
      <c r="K485" s="21">
        <v>13575</v>
      </c>
      <c r="L485" s="21">
        <v>9</v>
      </c>
      <c r="M485" s="51">
        <v>4.3</v>
      </c>
      <c r="N485" s="40"/>
      <c r="O485" s="40"/>
      <c r="P485" s="40"/>
      <c r="R485" s="22"/>
      <c r="S485" s="22"/>
      <c r="T485" s="22"/>
      <c r="U485" s="52">
        <f t="shared" si="448"/>
        <v>4.6321230028887279E-2</v>
      </c>
      <c r="V485" s="52">
        <f t="shared" si="449"/>
        <v>6.5324988154145238</v>
      </c>
      <c r="W485" s="52">
        <f t="shared" si="450"/>
        <v>2.2134470216071858E-2</v>
      </c>
      <c r="X485" s="247">
        <f>W485+V485+SUM($U$481:U485)</f>
        <v>6.6564755002578639</v>
      </c>
      <c r="Y485" s="104">
        <f>W485+V485+SUM($U$481:U485)+$Y$480-$X$481</f>
        <v>9.6671330151845982</v>
      </c>
      <c r="Z485" s="42"/>
      <c r="AA485" s="1">
        <f t="shared" si="461"/>
        <v>5.2764540682689029E-2</v>
      </c>
      <c r="AB485" s="41">
        <f t="shared" si="451"/>
        <v>5.8131011032937288E-2</v>
      </c>
      <c r="AC485" s="48">
        <f t="shared" si="452"/>
        <v>8.1979852537312574</v>
      </c>
      <c r="AD485" s="48">
        <f t="shared" si="453"/>
        <v>0.82388403957574874</v>
      </c>
      <c r="AE485" s="48">
        <f t="shared" si="454"/>
        <v>0.82880663131270205</v>
      </c>
      <c r="AF485" s="48">
        <f t="shared" si="455"/>
        <v>0.82388403957574874</v>
      </c>
      <c r="AG485" s="238">
        <f t="shared" si="456"/>
        <v>4.9225890885592517E-3</v>
      </c>
      <c r="AH485" s="48">
        <f t="shared" si="457"/>
        <v>2.6483940025103462E-9</v>
      </c>
      <c r="AI485" s="48">
        <f>AE485+AC485+SUM($AB$481:AB485)</f>
        <v>9.2727738246625542</v>
      </c>
      <c r="AJ485" s="48" t="e">
        <f>AE485+AC485+SUM($AB$481:AB485)+$AJ$480-$AI$488</f>
        <v>#REF!</v>
      </c>
      <c r="AK485" s="41" t="e">
        <f t="shared" si="460"/>
        <v>#VALUE!</v>
      </c>
      <c r="AL485" s="89"/>
      <c r="AM485" s="41"/>
      <c r="AN485" s="41"/>
      <c r="AO485" s="41"/>
      <c r="AP485" s="41"/>
      <c r="AQ485"/>
      <c r="AR485" s="41"/>
      <c r="AS485" s="41"/>
      <c r="AT485" s="41"/>
      <c r="AU485" s="41"/>
      <c r="AV485" s="41"/>
      <c r="AW485" s="22"/>
      <c r="AX485" s="22"/>
      <c r="AY485" s="22"/>
      <c r="AZ485" s="22"/>
      <c r="BA485" s="22"/>
      <c r="BB485" s="22"/>
      <c r="BD485" s="1"/>
      <c r="BE485" s="1"/>
      <c r="BG485" s="1"/>
      <c r="BH485" s="1"/>
      <c r="BI485" s="1"/>
      <c r="BL485" s="1"/>
    </row>
    <row r="486" spans="4:92" ht="14.4" x14ac:dyDescent="0.3">
      <c r="D486" s="47"/>
      <c r="E486" s="32">
        <v>41360.40347222222</v>
      </c>
      <c r="F486" s="21">
        <f t="shared" si="458"/>
        <v>1476.8993055555547</v>
      </c>
      <c r="G486" s="21">
        <f t="shared" si="459"/>
        <v>1476.8993055555547</v>
      </c>
      <c r="H486" s="21"/>
      <c r="I486" s="50">
        <v>1037</v>
      </c>
      <c r="J486" s="21">
        <v>24565</v>
      </c>
      <c r="K486" s="21">
        <v>20611</v>
      </c>
      <c r="L486" s="21">
        <v>9</v>
      </c>
      <c r="M486" s="51">
        <v>4.3</v>
      </c>
      <c r="N486" s="40"/>
      <c r="O486" s="40"/>
      <c r="P486" s="40"/>
      <c r="R486" s="22"/>
      <c r="S486" s="22"/>
      <c r="T486" s="22"/>
      <c r="U486" s="52">
        <f t="shared" si="448"/>
        <v>7.0329788001870772E-2</v>
      </c>
      <c r="V486" s="52">
        <f t="shared" si="449"/>
        <v>9.9183302456360032</v>
      </c>
      <c r="W486" s="52">
        <f t="shared" si="450"/>
        <v>3.360689249528228E-2</v>
      </c>
      <c r="X486" s="247">
        <f>W486+V486+SUM($U$481:U486)</f>
        <v>10.124109140760424</v>
      </c>
      <c r="Y486" s="104">
        <f>W486+V486+SUM($U$481:U486)+$Y$480-$X$481</f>
        <v>13.134766655687159</v>
      </c>
      <c r="Z486" s="42"/>
      <c r="AA486" s="1">
        <f t="shared" si="461"/>
        <v>6.1358149839930327E-2</v>
      </c>
      <c r="AB486" s="41">
        <f t="shared" si="451"/>
        <v>8.3821805941776503E-2</v>
      </c>
      <c r="AC486" s="48">
        <f t="shared" si="452"/>
        <v>11.821055867451769</v>
      </c>
      <c r="AD486" s="48">
        <f t="shared" si="453"/>
        <v>1.1879966795126948</v>
      </c>
      <c r="AE486" s="48">
        <f t="shared" si="454"/>
        <v>1.1950947932728648</v>
      </c>
      <c r="AF486" s="48">
        <f t="shared" si="455"/>
        <v>1.1879966795126946</v>
      </c>
      <c r="AG486" s="238">
        <f t="shared" si="456"/>
        <v>7.0981099413276591E-3</v>
      </c>
      <c r="AH486" s="48">
        <f t="shared" si="457"/>
        <v>3.8188423733075049E-9</v>
      </c>
      <c r="AI486" s="48">
        <f>AE486+AC486+SUM($AB$481:AB486)</f>
        <v>13.345954406285005</v>
      </c>
      <c r="AJ486" s="48" t="e">
        <f>AE486+AC486+SUM($AB$481:AB486)+$AJ$480-$AI$488</f>
        <v>#REF!</v>
      </c>
      <c r="AK486" s="41" t="e">
        <f t="shared" si="460"/>
        <v>#VALUE!</v>
      </c>
      <c r="AL486" s="120" t="e">
        <f>LINEST(AJ482:AJ486,G482:G486,TRUE,TRUE)*120</f>
        <v>#VALUE!</v>
      </c>
      <c r="AM486" s="25">
        <v>-13.887726507632483</v>
      </c>
      <c r="AN486" s="25">
        <v>0.32782108984059632</v>
      </c>
      <c r="AQ486"/>
      <c r="AR486" s="25">
        <v>-47.606864206672995</v>
      </c>
      <c r="AW486" s="22"/>
      <c r="AX486" s="22"/>
      <c r="AY486" s="22"/>
      <c r="AZ486" s="22"/>
      <c r="BA486" s="22"/>
      <c r="BB486" s="22"/>
      <c r="BD486" s="1"/>
      <c r="BE486" s="1"/>
      <c r="BG486" s="1"/>
      <c r="BH486" s="1"/>
      <c r="BI486" s="1"/>
      <c r="BL486" s="1"/>
    </row>
    <row r="487" spans="4:92" ht="14.4" x14ac:dyDescent="0.3">
      <c r="D487" s="47"/>
      <c r="E487" s="87">
        <v>41409.472916666666</v>
      </c>
      <c r="F487" s="21">
        <f t="shared" si="458"/>
        <v>1525.96875</v>
      </c>
      <c r="G487" s="21">
        <f t="shared" si="459"/>
        <v>1525.96875</v>
      </c>
      <c r="H487" s="21"/>
      <c r="I487" s="21"/>
      <c r="L487" s="21"/>
      <c r="M487" s="51"/>
      <c r="N487" s="40"/>
      <c r="O487" s="40"/>
      <c r="P487" s="40"/>
      <c r="R487" s="22"/>
      <c r="S487" s="22"/>
      <c r="T487" s="22"/>
      <c r="U487" s="52"/>
      <c r="V487" s="52"/>
      <c r="W487" s="52"/>
      <c r="X487" s="247"/>
      <c r="Y487" s="257">
        <f>LINEST(Y484:Y486,G484:G486)*(F487-F486)+Y486</f>
        <v>15.890919130183599</v>
      </c>
      <c r="Z487" s="154"/>
      <c r="AA487" s="1">
        <f t="shared" si="461"/>
        <v>6.1111021939586868E-2</v>
      </c>
      <c r="AB487" s="41"/>
      <c r="AC487" s="48"/>
      <c r="AD487" s="48"/>
      <c r="AE487" s="48"/>
      <c r="AF487" s="48"/>
      <c r="AG487" s="238"/>
      <c r="AH487" s="48"/>
      <c r="AI487" s="48"/>
      <c r="AJ487" s="88" t="e">
        <f>LINEST(AJ484:AJ486,G484:G486)*(F487-F486)+AJ486</f>
        <v>#VALUE!</v>
      </c>
      <c r="AK487" s="41" t="e">
        <f t="shared" si="460"/>
        <v>#VALUE!</v>
      </c>
      <c r="AL487" s="89"/>
      <c r="AQ487"/>
      <c r="AW487" s="22"/>
      <c r="AX487" s="22"/>
      <c r="AY487" s="22"/>
      <c r="AZ487" s="22"/>
      <c r="BA487" s="22"/>
      <c r="BB487" s="22"/>
      <c r="BD487" s="1"/>
      <c r="BE487" s="1"/>
      <c r="BG487" s="1"/>
      <c r="BH487" s="1"/>
      <c r="BI487" s="1"/>
      <c r="BL487" s="1"/>
    </row>
    <row r="488" spans="4:92" ht="14.4" x14ac:dyDescent="0.3">
      <c r="D488" s="47"/>
      <c r="E488" s="32"/>
      <c r="F488" s="21"/>
      <c r="G488" s="21"/>
      <c r="H488" s="21"/>
      <c r="I488" s="21"/>
      <c r="L488" s="21"/>
      <c r="M488" s="21"/>
      <c r="N488" s="40"/>
      <c r="O488" s="40"/>
      <c r="P488" s="40"/>
      <c r="R488" s="22"/>
      <c r="S488" s="22"/>
      <c r="T488" s="22"/>
      <c r="U488" s="52"/>
      <c r="V488" s="52"/>
      <c r="W488" s="52"/>
      <c r="X488" s="247"/>
      <c r="Y488" s="104"/>
      <c r="Z488" s="42"/>
      <c r="AA488" s="42"/>
      <c r="AB488" s="41"/>
      <c r="AC488" s="48"/>
      <c r="AD488" s="48"/>
      <c r="AE488" s="48"/>
      <c r="AF488" s="48"/>
      <c r="AG488" s="238"/>
      <c r="AH488" s="186" t="s">
        <v>392</v>
      </c>
      <c r="AI488" s="48" t="e">
        <f>AVERAGE(#REF!,#REF!,#REF!,#REF!)</f>
        <v>#REF!</v>
      </c>
      <c r="AJ488" s="48"/>
      <c r="AK488" s="46"/>
      <c r="AL488" s="86"/>
      <c r="AM488" s="41"/>
      <c r="AN488" s="41"/>
      <c r="AO488" s="41"/>
      <c r="AP488" s="41"/>
      <c r="AQ488"/>
      <c r="AR488" s="41"/>
      <c r="AS488" s="41"/>
      <c r="AT488" s="41"/>
      <c r="AU488" s="41"/>
      <c r="AV488" s="41"/>
      <c r="AW488" s="22"/>
      <c r="AX488" s="22"/>
      <c r="AY488" s="22"/>
      <c r="AZ488" s="22"/>
      <c r="BA488" s="22"/>
      <c r="BB488" s="22"/>
      <c r="BD488" s="1"/>
      <c r="BE488" s="1"/>
      <c r="BG488" s="1"/>
      <c r="BH488" s="1"/>
      <c r="BI488" s="1"/>
      <c r="BL488" s="1"/>
      <c r="BQ488" s="42"/>
      <c r="BR488" s="42"/>
      <c r="BS488" s="42"/>
    </row>
    <row r="489" spans="4:92" ht="14.4" x14ac:dyDescent="0.3">
      <c r="D489" s="47"/>
      <c r="E489" s="32"/>
      <c r="F489" s="21"/>
      <c r="G489" s="21"/>
      <c r="H489" s="21"/>
      <c r="I489" s="21"/>
      <c r="L489" s="21"/>
      <c r="M489" s="21"/>
      <c r="N489" s="40"/>
      <c r="O489" s="40"/>
      <c r="P489" s="40"/>
      <c r="R489" s="22"/>
      <c r="S489" s="22"/>
      <c r="T489" s="22"/>
      <c r="U489" s="52"/>
      <c r="V489" s="52"/>
      <c r="W489" s="52"/>
      <c r="X489" s="247"/>
      <c r="Y489" s="104"/>
      <c r="Z489" s="42"/>
      <c r="AA489" s="42"/>
      <c r="AB489" s="41"/>
      <c r="AC489" s="48"/>
      <c r="AD489" s="48"/>
      <c r="AE489" s="48"/>
      <c r="AF489" s="48"/>
      <c r="AG489" s="238"/>
      <c r="AH489" s="186"/>
      <c r="AI489" s="48"/>
      <c r="AJ489" s="48"/>
      <c r="AK489" s="46"/>
      <c r="AL489" s="86"/>
      <c r="AM489" s="41"/>
      <c r="AN489" s="41"/>
      <c r="AO489" s="41"/>
      <c r="AP489" s="41"/>
      <c r="AQ489"/>
      <c r="AR489" s="41"/>
      <c r="AS489" s="41"/>
      <c r="AT489" s="41"/>
      <c r="AU489" s="41"/>
      <c r="AV489" s="41"/>
      <c r="AW489" s="22"/>
      <c r="AX489" s="22"/>
      <c r="AY489" s="22"/>
      <c r="AZ489" s="22"/>
      <c r="BA489" s="22"/>
      <c r="BB489" s="22"/>
      <c r="BD489" s="1"/>
      <c r="BE489" s="1"/>
      <c r="BG489" s="1"/>
      <c r="BH489" s="1"/>
      <c r="BI489" s="1"/>
      <c r="BL489" s="1"/>
      <c r="BQ489" s="42"/>
      <c r="BR489" s="42"/>
      <c r="BS489" s="42"/>
    </row>
    <row r="490" spans="4:92" ht="14.4" x14ac:dyDescent="0.3">
      <c r="D490" s="22" t="s">
        <v>151</v>
      </c>
      <c r="E490" s="32">
        <v>41408.4375</v>
      </c>
      <c r="F490" s="21">
        <f t="shared" si="458"/>
        <v>1524.9333333333343</v>
      </c>
      <c r="G490" s="21"/>
      <c r="H490" s="21"/>
      <c r="I490" s="21"/>
      <c r="L490" s="21"/>
      <c r="M490" s="21"/>
      <c r="N490" s="40"/>
      <c r="O490" s="1" t="s">
        <v>360</v>
      </c>
      <c r="P490" s="40">
        <v>49.772224175816774</v>
      </c>
      <c r="R490" s="22"/>
      <c r="S490" s="22"/>
      <c r="T490" s="22"/>
      <c r="U490" s="52"/>
      <c r="V490" s="52"/>
      <c r="W490" s="52"/>
      <c r="X490" s="247"/>
      <c r="Y490" s="104"/>
      <c r="Z490" s="42"/>
      <c r="AA490" s="42"/>
      <c r="AB490" s="41"/>
      <c r="AC490" s="48"/>
      <c r="AD490" s="48"/>
      <c r="AE490" s="48"/>
      <c r="AF490" s="48"/>
      <c r="AG490" s="238"/>
      <c r="AH490" s="48"/>
      <c r="AI490" s="48"/>
      <c r="AJ490" s="48"/>
      <c r="AK490" s="46"/>
      <c r="AL490" s="86"/>
      <c r="AM490" s="41"/>
      <c r="AN490" s="41"/>
      <c r="AO490" s="41"/>
      <c r="AP490" s="41"/>
      <c r="AQ490"/>
      <c r="AR490" s="41"/>
      <c r="AS490" s="41"/>
      <c r="AT490" s="41"/>
      <c r="AU490" s="41"/>
      <c r="AV490" s="41"/>
      <c r="AW490" s="22"/>
      <c r="AX490" s="22"/>
      <c r="AY490" s="22"/>
      <c r="AZ490" s="22"/>
      <c r="BA490" s="22"/>
      <c r="BB490" s="22"/>
      <c r="BD490" s="1"/>
      <c r="BE490" s="1"/>
      <c r="BG490" s="1"/>
      <c r="BH490" s="1"/>
      <c r="BI490" s="1"/>
      <c r="BL490" s="1"/>
      <c r="CM490" s="89">
        <f>CH490/$P$490</f>
        <v>0</v>
      </c>
      <c r="CN490" s="89">
        <f>CI490/$P$490</f>
        <v>0</v>
      </c>
    </row>
    <row r="491" spans="4:92" ht="14.4" x14ac:dyDescent="0.3">
      <c r="D491" s="47"/>
      <c r="E491" s="32">
        <v>41409.472916666666</v>
      </c>
      <c r="F491" s="21">
        <f t="shared" si="458"/>
        <v>1525.96875</v>
      </c>
      <c r="G491" s="21">
        <f t="shared" ref="G491:G508" si="462">E491-E$491</f>
        <v>0</v>
      </c>
      <c r="H491" s="21"/>
      <c r="I491" s="50">
        <v>1037</v>
      </c>
      <c r="J491" s="21">
        <v>2085</v>
      </c>
      <c r="K491" s="21">
        <v>113</v>
      </c>
      <c r="L491" s="21">
        <v>10</v>
      </c>
      <c r="M491" s="51">
        <v>4.3</v>
      </c>
      <c r="N491" s="40"/>
      <c r="R491" s="22"/>
      <c r="S491" s="22"/>
      <c r="T491" s="22"/>
      <c r="U491" s="52">
        <f t="shared" ref="U491:U518" si="463">($A$5*I491/1000/$A$3*K491)/$P$442</f>
        <v>3.855837195774779E-4</v>
      </c>
      <c r="V491" s="52">
        <f t="shared" ref="V491:V518" si="464">($T$442*I491/1000/$A$3*K491)/$P$442</f>
        <v>5.4377338205660493E-2</v>
      </c>
      <c r="W491" s="52">
        <f t="shared" ref="W491:W518" si="465">($A$36*$R$442*K491*I491/1000000)/$P$442</f>
        <v>1.8425010198277122E-4</v>
      </c>
      <c r="X491" s="247">
        <f>W491+V491+SUM($U$490:U491)</f>
        <v>5.4947172027220742E-2</v>
      </c>
      <c r="Y491" s="258">
        <v>0</v>
      </c>
      <c r="Z491" s="155"/>
      <c r="AA491" s="155"/>
      <c r="AB491" s="41">
        <f t="shared" ref="AB491:AB518" si="466">($A$5*I491/1000/$A$3*J491)/$P$442</f>
        <v>7.1145314630003675E-3</v>
      </c>
      <c r="AC491" s="48">
        <f t="shared" ref="AC491:AC518" si="467">($T$442*I491/1000/$A$3*J491)/$P$442</f>
        <v>1.0033340722017887</v>
      </c>
      <c r="AD491" s="48">
        <f t="shared" ref="AD491:AD518" si="468">($A$4*$R$442/1000*J491/1000000*I491/1000*1000000)/$P$442</f>
        <v>0.10083342466045059</v>
      </c>
      <c r="AE491" s="48">
        <f t="shared" ref="AE491:AE518" si="469">($A$4*((I491/1000)*J491/10^6)*(1+($A$18/(10^-M491))+(($A$18*$A$19)/(10^-M491)^2))*1000000)*$R$442/1000/$P$442</f>
        <v>0.10143589024929466</v>
      </c>
      <c r="AF491" s="48">
        <f t="shared" ref="AF491:AF518" si="470">AE491/(1+($A$18/(10^-M491))+(($A$18*$A$19)/(10^-M491)^2))*1</f>
        <v>0.10083342466045057</v>
      </c>
      <c r="AG491" s="238">
        <f t="shared" ref="AG491:AG518" si="471">AE491/(1+($A$18/(10^-M491))+(($A$18*$A$19)/(10^-M491)^2))*($A$18/(10^-M491))</f>
        <v>6.0246526471272824E-4</v>
      </c>
      <c r="AH491" s="48">
        <f t="shared" ref="AH491:AH518" si="472">AE491/(1+($A$18/(10^-M491))+(($A$18*$A$19)/(10^-M491)^2))*(($A$18*$A$19)/(10^-M491)^2)</f>
        <v>3.2413133923656205E-10</v>
      </c>
      <c r="AI491" s="48">
        <f>AE491+AC491+SUM($AB$490:AB491)</f>
        <v>1.1118844939140837</v>
      </c>
      <c r="AJ491" s="130">
        <v>0</v>
      </c>
      <c r="AK491" s="46"/>
      <c r="AL491" s="86"/>
      <c r="AM491" s="25">
        <v>105.71549999999999</v>
      </c>
      <c r="AN491" s="25">
        <v>2.3334523779156954E-2</v>
      </c>
      <c r="AQ491"/>
      <c r="AR491" s="114">
        <v>-47.606864206672995</v>
      </c>
      <c r="AS491" s="41"/>
      <c r="AT491" s="41"/>
      <c r="AU491" s="41"/>
      <c r="AV491" s="41"/>
      <c r="AW491" s="86"/>
      <c r="AX491" s="86"/>
      <c r="AY491" s="86">
        <f t="shared" ref="AY491:AY513" si="473">(1/(1/((AM491/1000+1)*0.0112372)+1))*AI491</f>
        <v>1.3645776642826598E-2</v>
      </c>
      <c r="AZ491" s="86">
        <f t="shared" ref="AZ491:AZ513" si="474">(1-(1/(1/((AM491/1000+1)*0.0112372)+1)))*AI491</f>
        <v>1.0982387172712571</v>
      </c>
      <c r="BA491" s="86"/>
      <c r="BB491" s="86"/>
      <c r="BC491" s="89"/>
      <c r="BD491" s="89"/>
      <c r="BE491" s="41"/>
      <c r="BF491" s="89"/>
      <c r="BG491" s="89"/>
      <c r="BH491" s="89"/>
      <c r="BI491" s="89"/>
      <c r="BJ491" s="41"/>
      <c r="BK491" s="89"/>
      <c r="BL491" s="89"/>
      <c r="BM491" s="89"/>
      <c r="BN491" s="86"/>
      <c r="BO491" s="86"/>
      <c r="BP491" s="86">
        <f t="shared" ref="BP491:BP513" si="475">(1/(1/((AR491/1000+1)*0.0112372)+1))*X491</f>
        <v>5.8183050563539573E-4</v>
      </c>
      <c r="BQ491" s="86">
        <f t="shared" ref="BQ491:BQ513" si="476">(1-(1/(1/((AR491/1000+1)*0.0112372)+1)))*X491</f>
        <v>5.4365341521585349E-2</v>
      </c>
      <c r="BR491" s="86"/>
      <c r="BS491" s="86"/>
      <c r="BT491" s="89"/>
      <c r="BU491" s="89"/>
      <c r="BV491" s="41"/>
      <c r="BW491" s="89"/>
      <c r="BX491" s="42"/>
      <c r="BY491" s="89"/>
      <c r="BZ491" s="89"/>
      <c r="CA491" s="41"/>
      <c r="CB491" s="89"/>
      <c r="CC491" s="89"/>
      <c r="CD491" s="41"/>
      <c r="CE491" s="41"/>
      <c r="CF491" s="42"/>
      <c r="CG491" s="42"/>
      <c r="CH491" s="42">
        <v>0</v>
      </c>
      <c r="CI491" s="89">
        <v>0</v>
      </c>
      <c r="CJ491" s="89">
        <v>0</v>
      </c>
      <c r="CK491" s="42">
        <v>0</v>
      </c>
      <c r="CM491" s="89">
        <f t="shared" ref="CM491:CM518" si="477">CH491/$P$490</f>
        <v>0</v>
      </c>
      <c r="CN491" s="89">
        <f t="shared" ref="CN491:CN518" si="478">CI491/$P$490</f>
        <v>0</v>
      </c>
    </row>
    <row r="492" spans="4:92" ht="14.4" x14ac:dyDescent="0.3">
      <c r="D492" s="47"/>
      <c r="E492" s="32">
        <v>41415.478472222225</v>
      </c>
      <c r="F492" s="21">
        <f t="shared" si="458"/>
        <v>1531.9743055555591</v>
      </c>
      <c r="G492" s="21">
        <f t="shared" si="462"/>
        <v>6.0055555555591127</v>
      </c>
      <c r="H492" s="21"/>
      <c r="I492" s="50">
        <v>1037</v>
      </c>
      <c r="J492" s="21">
        <v>4133</v>
      </c>
      <c r="K492" s="21">
        <v>1429</v>
      </c>
      <c r="L492" s="21">
        <v>10</v>
      </c>
      <c r="M492" s="51">
        <v>4.3</v>
      </c>
      <c r="N492" s="40"/>
      <c r="O492" s="40"/>
      <c r="P492" s="40"/>
      <c r="R492" s="22"/>
      <c r="S492" s="22"/>
      <c r="T492" s="22"/>
      <c r="U492" s="52">
        <f t="shared" si="463"/>
        <v>4.8760985422673974E-3</v>
      </c>
      <c r="V492" s="52">
        <f t="shared" si="464"/>
        <v>0.68765678137954722</v>
      </c>
      <c r="W492" s="52">
        <f t="shared" si="465"/>
        <v>2.3300300507378769E-3</v>
      </c>
      <c r="X492" s="247">
        <f>W492+V492+SUM($U$490:U492)</f>
        <v>0.69524849369212993</v>
      </c>
      <c r="Y492" s="104">
        <f>W492+V492+SUM($U$491:U492)-$X$491</f>
        <v>0.64030132166490916</v>
      </c>
      <c r="Z492" s="42"/>
      <c r="AA492" s="42"/>
      <c r="AB492" s="41">
        <f t="shared" si="466"/>
        <v>1.4102809849678904E-2</v>
      </c>
      <c r="AC492" s="48">
        <f t="shared" si="467"/>
        <v>1.9888631752565911</v>
      </c>
      <c r="AD492" s="48">
        <f t="shared" si="468"/>
        <v>0.19987747919503229</v>
      </c>
      <c r="AE492" s="48">
        <f t="shared" si="469"/>
        <v>0.20107171913685118</v>
      </c>
      <c r="AF492" s="48">
        <f t="shared" si="470"/>
        <v>0.19987747919503221</v>
      </c>
      <c r="AG492" s="238">
        <f t="shared" si="471"/>
        <v>1.1942392993082519E-3</v>
      </c>
      <c r="AH492" s="48">
        <f t="shared" si="472"/>
        <v>6.4251070746508914E-10</v>
      </c>
      <c r="AI492" s="48">
        <f>AE492+AC492+SUM($AB$490:AB492)</f>
        <v>2.2111522357061215</v>
      </c>
      <c r="AJ492" s="48">
        <f>AE492+AC492+SUM($AB$491:AB492)-$AI$491</f>
        <v>1.0992677417920378</v>
      </c>
      <c r="AK492" s="46"/>
      <c r="AL492" s="86"/>
      <c r="AM492" s="25">
        <v>237.65449999999998</v>
      </c>
      <c r="AN492" s="25">
        <v>0.39244426355851858</v>
      </c>
      <c r="AQ492">
        <v>808</v>
      </c>
      <c r="AR492" s="25">
        <v>379.923</v>
      </c>
      <c r="AT492" s="41"/>
      <c r="AU492" s="41"/>
      <c r="AV492" s="89">
        <f t="shared" ref="AV492:AV513" si="479">AJ492-BA492-BB492</f>
        <v>0</v>
      </c>
      <c r="AW492" s="86">
        <f t="shared" ref="AW492:AW513" si="480">(1/(1/((AM492/1000+1)*0.0112372)+1))*AE492</f>
        <v>2.7581004244646148E-3</v>
      </c>
      <c r="AX492" s="86">
        <f t="shared" ref="AX492:AX513" si="481">(1-(1/(1/((AM492/1000+1)*0.0112372)+1)))*AE492</f>
        <v>0.19831361871238656</v>
      </c>
      <c r="AY492" s="86">
        <f t="shared" si="473"/>
        <v>3.0330371401988104E-2</v>
      </c>
      <c r="AZ492" s="86">
        <f t="shared" si="474"/>
        <v>2.1808218643041335</v>
      </c>
      <c r="BA492" s="131">
        <f>AY492-$AY$491</f>
        <v>1.6684594759161508E-2</v>
      </c>
      <c r="BB492" s="131">
        <f>AZ492-$AZ$491</f>
        <v>1.0825831470328764</v>
      </c>
      <c r="BC492" s="89">
        <f>AY492-AY491</f>
        <v>1.6684594759161508E-2</v>
      </c>
      <c r="BD492" s="89">
        <f>AZ492-AZ491</f>
        <v>1.0825831470328764</v>
      </c>
      <c r="BE492" s="41">
        <f>1000*(((BC492)/((BD492))/0.0112372-1))</f>
        <v>371.50151074942193</v>
      </c>
      <c r="BF492" s="89">
        <f>(BE492-$B$10)/($AM$486-$B$10)</f>
        <v>0.51070887584556457</v>
      </c>
      <c r="BG492" s="89">
        <f>1-BF492</f>
        <v>0.48929112415443543</v>
      </c>
      <c r="BH492" s="89">
        <f>BF492*($AJ492-$AJ491)</f>
        <v>0.561405792663904</v>
      </c>
      <c r="BI492" s="89">
        <f>BG492*($AJ492-$AJ491)</f>
        <v>0.53786194912813379</v>
      </c>
      <c r="BJ492" s="41">
        <f>1000*((BA492/BB492)/0.0112372-1)</f>
        <v>371.50151074942193</v>
      </c>
      <c r="BK492" s="89">
        <f>(BJ492-$B$10)/($AM$486-$B$10)</f>
        <v>0.51070887584556457</v>
      </c>
      <c r="BL492" s="89">
        <f>1-BK492</f>
        <v>0.48929112415443543</v>
      </c>
      <c r="BM492" s="89">
        <f t="shared" ref="BM492:BM513" si="482">Y492-BR492-BS492</f>
        <v>0</v>
      </c>
      <c r="BN492" s="86">
        <f t="shared" ref="BN492:BN513" si="483">(1/(1/((AR492/1000+1)*0.0112372)+1))*W492</f>
        <v>3.5578840545116044E-5</v>
      </c>
      <c r="BO492" s="86">
        <f t="shared" ref="BO492:BO513" si="484">(1-(1/(1/((AR492/1000+1)*0.0112372)+1)))*W492</f>
        <v>2.2944512101927611E-3</v>
      </c>
      <c r="BP492" s="86">
        <f t="shared" si="475"/>
        <v>1.0616230159122169E-2</v>
      </c>
      <c r="BQ492" s="86">
        <f t="shared" si="476"/>
        <v>0.68463226353300777</v>
      </c>
      <c r="BR492" s="131">
        <f>BP492-$BP$491</f>
        <v>1.0034399653486775E-2</v>
      </c>
      <c r="BS492" s="131">
        <f>BQ492-$BQ$491</f>
        <v>0.63026692201142243</v>
      </c>
      <c r="BT492" s="89">
        <f t="shared" ref="BT492:BU507" si="485">BR492-BR491</f>
        <v>1.0034399653486775E-2</v>
      </c>
      <c r="BU492" s="89">
        <f t="shared" si="485"/>
        <v>0.63026692201142243</v>
      </c>
      <c r="BV492" s="41">
        <f t="shared" ref="BV492:BV502" si="486">1000*((BT492/BU492)/0.0112372-1)</f>
        <v>416.80072000487689</v>
      </c>
      <c r="BW492" s="89" t="e">
        <f t="shared" ref="BW492:BW510" si="487">(BV492-$P$446)/($AR$486-$P$446)</f>
        <v>#REF!</v>
      </c>
      <c r="BX492" s="42" t="e">
        <f t="shared" ref="BX492:BX508" si="488">1-BW492</f>
        <v>#REF!</v>
      </c>
      <c r="BY492" s="89" t="e">
        <f t="shared" ref="BY492:BZ507" si="489">BW492*($X492-$X491)</f>
        <v>#REF!</v>
      </c>
      <c r="BZ492" s="89" t="e">
        <f t="shared" si="489"/>
        <v>#REF!</v>
      </c>
      <c r="CA492" s="41">
        <f t="shared" ref="CA492:CA503" si="490">1000*((BR492/BS492/0.0112372-1))</f>
        <v>416.80072000487689</v>
      </c>
      <c r="CB492" s="89" t="e">
        <f t="shared" ref="CB492:CB510" si="491">(CA492-$P$446)/($AR$486-$P$446)</f>
        <v>#REF!</v>
      </c>
      <c r="CC492" s="89" t="e">
        <f t="shared" ref="CC492:CC503" si="492">1-CB492</f>
        <v>#REF!</v>
      </c>
      <c r="CD492" s="41" t="e">
        <f>CK492+CJ492</f>
        <v>#REF!</v>
      </c>
      <c r="CE492" s="41" t="e">
        <f>CH492+CI492</f>
        <v>#REF!</v>
      </c>
      <c r="CF492" s="42" t="e">
        <f>CK492*13.49+CJ492</f>
        <v>#REF!</v>
      </c>
      <c r="CG492" s="42" t="e">
        <f>CH492*13.49+CI492</f>
        <v>#REF!</v>
      </c>
      <c r="CH492" s="42" t="e">
        <f t="shared" ref="CH492:CH504" si="493">CC492*$Y492</f>
        <v>#REF!</v>
      </c>
      <c r="CI492" s="89">
        <f>BL492*$AJ492</f>
        <v>0.53786194912813379</v>
      </c>
      <c r="CJ492" s="89">
        <f>BK492*$AJ492</f>
        <v>0.561405792663904</v>
      </c>
      <c r="CK492" s="42" t="e">
        <f t="shared" ref="CK492:CK504" si="494">CB492*$Y492</f>
        <v>#REF!</v>
      </c>
      <c r="CM492" s="89" t="e">
        <f t="shared" si="477"/>
        <v>#REF!</v>
      </c>
      <c r="CN492" s="89">
        <f t="shared" si="478"/>
        <v>1.0806468025784329E-2</v>
      </c>
    </row>
    <row r="493" spans="4:92" ht="14.4" x14ac:dyDescent="0.3">
      <c r="D493" s="47"/>
      <c r="E493" s="32">
        <v>41422.472222222219</v>
      </c>
      <c r="F493" s="21">
        <f t="shared" si="458"/>
        <v>1538.9680555555533</v>
      </c>
      <c r="G493" s="21">
        <f t="shared" si="462"/>
        <v>12.999305555553292</v>
      </c>
      <c r="H493" s="21"/>
      <c r="I493" s="50">
        <v>1037</v>
      </c>
      <c r="J493" s="21">
        <v>5489</v>
      </c>
      <c r="K493" s="21">
        <v>2656</v>
      </c>
      <c r="L493" s="21">
        <v>11</v>
      </c>
      <c r="M493" s="51">
        <v>4.3</v>
      </c>
      <c r="N493" s="40"/>
      <c r="O493" s="40"/>
      <c r="P493" s="40"/>
      <c r="R493" s="22"/>
      <c r="S493" s="22"/>
      <c r="T493" s="22"/>
      <c r="U493" s="52">
        <f t="shared" si="463"/>
        <v>9.0629235327237285E-3</v>
      </c>
      <c r="V493" s="52">
        <f t="shared" si="464"/>
        <v>1.278108055524197</v>
      </c>
      <c r="W493" s="52">
        <f t="shared" si="465"/>
        <v>4.330692662533101E-3</v>
      </c>
      <c r="X493" s="247">
        <f>W493+V493+SUM($U$490:U493)</f>
        <v>1.2967633539812986</v>
      </c>
      <c r="Y493" s="104">
        <f>W493+V493+SUM($U$491:U493)-$X$491</f>
        <v>1.2418161819540778</v>
      </c>
      <c r="Z493" s="42"/>
      <c r="AA493" s="42"/>
      <c r="AB493" s="41">
        <f t="shared" si="466"/>
        <v>1.8729814484608639E-2</v>
      </c>
      <c r="AC493" s="48">
        <f t="shared" si="467"/>
        <v>2.6413912337245171</v>
      </c>
      <c r="AD493" s="48">
        <f t="shared" si="468"/>
        <v>0.26545547624039012</v>
      </c>
      <c r="AE493" s="48">
        <f t="shared" si="469"/>
        <v>0.26704153552919824</v>
      </c>
      <c r="AF493" s="48">
        <f t="shared" si="470"/>
        <v>0.26545547624039001</v>
      </c>
      <c r="AG493" s="238">
        <f t="shared" si="471"/>
        <v>1.5860584354955229E-3</v>
      </c>
      <c r="AH493" s="48">
        <f t="shared" si="472"/>
        <v>8.5331267197577417E-10</v>
      </c>
      <c r="AI493" s="48">
        <f>AE493+AC493+SUM($AB$490:AB493)</f>
        <v>2.948379925051003</v>
      </c>
      <c r="AJ493" s="48">
        <f>AE493+AC493+SUM($AB$491:AB493)-$AI$491</f>
        <v>1.8364954311369193</v>
      </c>
      <c r="AK493" s="46"/>
      <c r="AL493" s="86"/>
      <c r="AM493" s="25">
        <v>273.8005</v>
      </c>
      <c r="AN493" s="25">
        <v>0.20035052616185775</v>
      </c>
      <c r="AQ493">
        <v>1809</v>
      </c>
      <c r="AR493" s="25">
        <v>398.95325000000003</v>
      </c>
      <c r="AT493" s="41"/>
      <c r="AU493" s="41"/>
      <c r="AV493" s="89">
        <f t="shared" si="479"/>
        <v>0</v>
      </c>
      <c r="AW493" s="86">
        <f t="shared" si="480"/>
        <v>3.7684776445470183E-3</v>
      </c>
      <c r="AX493" s="86">
        <f t="shared" si="481"/>
        <v>0.26327305788465122</v>
      </c>
      <c r="AY493" s="86">
        <f t="shared" si="473"/>
        <v>4.1607399437571968E-2</v>
      </c>
      <c r="AZ493" s="86">
        <f t="shared" si="474"/>
        <v>2.9067725256134311</v>
      </c>
      <c r="BA493" s="86">
        <f t="shared" ref="BA493:BA508" si="495">AY493-$AY$491</f>
        <v>2.7961622794745372E-2</v>
      </c>
      <c r="BB493" s="86">
        <f t="shared" ref="BB493:BB508" si="496">AZ493-$AZ$491</f>
        <v>1.808533808342174</v>
      </c>
      <c r="BC493" s="89">
        <f>AY493-AY492</f>
        <v>1.1277028035583864E-2</v>
      </c>
      <c r="BD493" s="89">
        <f>AZ493-AZ492</f>
        <v>0.72595066130929764</v>
      </c>
      <c r="BE493" s="41">
        <f>1000*(((BC493)/((BD493))/0.0112372-1))</f>
        <v>382.38637409365595</v>
      </c>
      <c r="BF493" s="89">
        <f>(BE493-$B$10)/($AM$486-$B$10)</f>
        <v>0.49688942655353541</v>
      </c>
      <c r="BG493" s="89">
        <f>1-BF493</f>
        <v>0.50311057344646459</v>
      </c>
      <c r="BH493" s="89">
        <f>BF493*($AJ493-$AJ492)</f>
        <v>0.36632064379796608</v>
      </c>
      <c r="BI493" s="89">
        <f>BG493*($AJ493-$AJ492)</f>
        <v>0.37090704554691539</v>
      </c>
      <c r="BJ493" s="41">
        <f>1000*((BA493/BB493)/0.0112372-1)</f>
        <v>375.87072613625014</v>
      </c>
      <c r="BK493" s="89">
        <f>(BJ493-$B$10)/($AM$486-$B$10)</f>
        <v>0.50516170923678849</v>
      </c>
      <c r="BL493" s="89">
        <f>1-BK493</f>
        <v>0.49483829076321151</v>
      </c>
      <c r="BM493" s="89">
        <f t="shared" si="482"/>
        <v>0</v>
      </c>
      <c r="BN493" s="86">
        <f t="shared" si="483"/>
        <v>6.7026190487945355E-5</v>
      </c>
      <c r="BO493" s="86">
        <f t="shared" si="484"/>
        <v>4.2636664720451557E-3</v>
      </c>
      <c r="BP493" s="86">
        <f t="shared" si="475"/>
        <v>2.0070024440593307E-2</v>
      </c>
      <c r="BQ493" s="86">
        <f t="shared" si="476"/>
        <v>1.2766933295407052</v>
      </c>
      <c r="BR493" s="86">
        <f t="shared" ref="BR493:BR508" si="497">BP493-$BP$491</f>
        <v>1.9488193934957911E-2</v>
      </c>
      <c r="BS493" s="86">
        <f t="shared" ref="BS493:BS508" si="498">BQ493-$BQ$491</f>
        <v>1.2223279880191198</v>
      </c>
      <c r="BT493" s="89">
        <f t="shared" si="485"/>
        <v>9.4537942814711361E-3</v>
      </c>
      <c r="BU493" s="89">
        <f t="shared" si="485"/>
        <v>0.59206106600769737</v>
      </c>
      <c r="BV493" s="41">
        <f t="shared" si="486"/>
        <v>420.95895833166395</v>
      </c>
      <c r="BW493" s="89" t="e">
        <f t="shared" si="487"/>
        <v>#REF!</v>
      </c>
      <c r="BX493" s="42" t="e">
        <f t="shared" si="488"/>
        <v>#REF!</v>
      </c>
      <c r="BY493" s="89" t="e">
        <f t="shared" si="489"/>
        <v>#REF!</v>
      </c>
      <c r="BZ493" s="89" t="e">
        <f t="shared" si="489"/>
        <v>#REF!</v>
      </c>
      <c r="CA493" s="41">
        <f t="shared" si="490"/>
        <v>418.81485290586772</v>
      </c>
      <c r="CB493" s="89" t="e">
        <f t="shared" si="491"/>
        <v>#REF!</v>
      </c>
      <c r="CC493" s="89" t="e">
        <f t="shared" si="492"/>
        <v>#REF!</v>
      </c>
      <c r="CD493" s="41" t="e">
        <f>CK493+CJ493</f>
        <v>#REF!</v>
      </c>
      <c r="CE493" s="41" t="e">
        <f>CH493+CI493</f>
        <v>#REF!</v>
      </c>
      <c r="CF493" s="42" t="e">
        <f>CK493*13.49+CJ493</f>
        <v>#REF!</v>
      </c>
      <c r="CG493" s="42"/>
      <c r="CH493" s="42" t="e">
        <f t="shared" si="493"/>
        <v>#REF!</v>
      </c>
      <c r="CI493" s="89">
        <f>BL493*$AJ493</f>
        <v>0.9087682601382403</v>
      </c>
      <c r="CJ493" s="89">
        <f>BK493*$AJ493</f>
        <v>0.92772717099867896</v>
      </c>
      <c r="CK493" s="42" t="e">
        <f t="shared" si="494"/>
        <v>#REF!</v>
      </c>
      <c r="CM493" s="89" t="e">
        <f t="shared" si="477"/>
        <v>#REF!</v>
      </c>
      <c r="CN493" s="89">
        <f t="shared" si="478"/>
        <v>1.8258542293148931E-2</v>
      </c>
    </row>
    <row r="494" spans="4:92" ht="14.4" x14ac:dyDescent="0.3">
      <c r="D494" s="47"/>
      <c r="E494" s="32">
        <v>41431.5</v>
      </c>
      <c r="F494" s="21">
        <f t="shared" si="458"/>
        <v>1547.9958333333343</v>
      </c>
      <c r="G494" s="21">
        <f t="shared" si="462"/>
        <v>22.027083333334303</v>
      </c>
      <c r="H494" s="112">
        <v>15</v>
      </c>
      <c r="I494" s="21">
        <v>1110</v>
      </c>
      <c r="J494" s="21">
        <v>6227.50911</v>
      </c>
      <c r="K494" s="21">
        <v>3148.17326</v>
      </c>
      <c r="L494" s="21">
        <v>8</v>
      </c>
      <c r="M494" s="51">
        <v>4.3</v>
      </c>
      <c r="N494" s="40"/>
      <c r="O494" s="40"/>
      <c r="P494" s="40"/>
      <c r="R494" s="22"/>
      <c r="S494" s="22"/>
      <c r="T494" s="22"/>
      <c r="U494" s="52">
        <f t="shared" si="463"/>
        <v>1.1498550401228196E-2</v>
      </c>
      <c r="V494" s="52">
        <f t="shared" si="464"/>
        <v>1.6215948244069498</v>
      </c>
      <c r="W494" s="52">
        <f t="shared" si="465"/>
        <v>5.4945501495807436E-3</v>
      </c>
      <c r="X494" s="247">
        <f>W494+V494+SUM($U$490:U494)</f>
        <v>1.6529125307523274</v>
      </c>
      <c r="Y494" s="104">
        <f>W494+V494+SUM($U$491:U494)-$X$491</f>
        <v>1.5979653587251066</v>
      </c>
      <c r="Z494" s="42"/>
      <c r="AA494" s="1">
        <f t="shared" ref="AA494:AA509" si="499">LINEST(Y491:Y494,F491:F494,TRUE,TRUE)</f>
        <v>7.2355693001948107E-2</v>
      </c>
      <c r="AB494" s="41">
        <f t="shared" si="466"/>
        <v>2.2745675495459469E-2</v>
      </c>
      <c r="AC494" s="48">
        <f t="shared" si="467"/>
        <v>3.2077321378821226</v>
      </c>
      <c r="AD494" s="48">
        <f t="shared" si="468"/>
        <v>0.32237180597908777</v>
      </c>
      <c r="AE494" s="48">
        <f t="shared" si="469"/>
        <v>0.32429793236594745</v>
      </c>
      <c r="AF494" s="48">
        <f t="shared" si="470"/>
        <v>0.32237180597908782</v>
      </c>
      <c r="AG494" s="238">
        <f t="shared" si="471"/>
        <v>1.9261253505881227E-3</v>
      </c>
      <c r="AH494" s="48">
        <f t="shared" si="472"/>
        <v>1.0362715097297972E-9</v>
      </c>
      <c r="AI494" s="48">
        <f>AE494+AC494+SUM($AB$490:AB494)</f>
        <v>3.5947229015408175</v>
      </c>
      <c r="AJ494" s="48">
        <f>AE494+AC494+SUM($AB$491:AB494)-$AI$491</f>
        <v>2.4828384076267338</v>
      </c>
      <c r="AK494" s="41">
        <f t="shared" ref="AK494:AK510" si="500">LINEST(AJ491:AJ494,F491:F494,TRUE,TRUE)</f>
        <v>0.10982800513093913</v>
      </c>
      <c r="AL494" s="89"/>
      <c r="AM494" s="92">
        <f>AM493</f>
        <v>273.8005</v>
      </c>
      <c r="AN494"/>
      <c r="AO494"/>
      <c r="AP494"/>
      <c r="AQ494">
        <v>2265</v>
      </c>
      <c r="AR494" s="25">
        <v>394.47400000000005</v>
      </c>
      <c r="AT494" s="41"/>
      <c r="AU494" s="41"/>
      <c r="AV494" s="89">
        <f t="shared" si="479"/>
        <v>0</v>
      </c>
      <c r="AW494" s="86">
        <f t="shared" si="480"/>
        <v>4.5764772355432652E-3</v>
      </c>
      <c r="AX494" s="86">
        <f t="shared" si="481"/>
        <v>0.31972145513040418</v>
      </c>
      <c r="AY494" s="86">
        <f t="shared" si="473"/>
        <v>5.0728561255282995E-2</v>
      </c>
      <c r="AZ494" s="86">
        <f t="shared" si="474"/>
        <v>3.5439943402855345</v>
      </c>
      <c r="BA494" s="86">
        <f t="shared" si="495"/>
        <v>3.7082784612456399E-2</v>
      </c>
      <c r="BB494" s="86">
        <f t="shared" si="496"/>
        <v>2.4457556230142776</v>
      </c>
      <c r="BC494" s="89"/>
      <c r="BD494" s="89"/>
      <c r="BE494" s="41"/>
      <c r="BF494" s="89"/>
      <c r="BG494" s="89"/>
      <c r="BH494" s="89"/>
      <c r="BI494" s="89"/>
      <c r="BJ494" s="41"/>
      <c r="BK494" s="89"/>
      <c r="BL494" s="89"/>
      <c r="BM494" s="89">
        <f t="shared" si="482"/>
        <v>0</v>
      </c>
      <c r="BN494" s="86">
        <f t="shared" si="483"/>
        <v>8.4771146274955194E-5</v>
      </c>
      <c r="BO494" s="86">
        <f t="shared" si="484"/>
        <v>5.4097790033057888E-3</v>
      </c>
      <c r="BP494" s="86">
        <f t="shared" si="475"/>
        <v>2.5501503509764777E-2</v>
      </c>
      <c r="BQ494" s="86">
        <f t="shared" si="476"/>
        <v>1.6274110272425626</v>
      </c>
      <c r="BR494" s="86">
        <f t="shared" si="497"/>
        <v>2.4919673004129381E-2</v>
      </c>
      <c r="BS494" s="86">
        <f t="shared" si="498"/>
        <v>1.5730456857209771</v>
      </c>
      <c r="BT494" s="89">
        <f t="shared" si="485"/>
        <v>5.4314790691714701E-3</v>
      </c>
      <c r="BU494" s="89">
        <f t="shared" si="485"/>
        <v>0.35071769770185734</v>
      </c>
      <c r="BV494" s="41">
        <f t="shared" si="486"/>
        <v>378.16849664554184</v>
      </c>
      <c r="BW494" s="89" t="e">
        <f t="shared" si="487"/>
        <v>#REF!</v>
      </c>
      <c r="BX494" s="42" t="e">
        <f t="shared" si="488"/>
        <v>#REF!</v>
      </c>
      <c r="BY494" s="89" t="e">
        <f t="shared" si="489"/>
        <v>#REF!</v>
      </c>
      <c r="BZ494" s="89" t="e">
        <f t="shared" si="489"/>
        <v>#REF!</v>
      </c>
      <c r="CA494" s="41">
        <f t="shared" si="490"/>
        <v>409.75256271493964</v>
      </c>
      <c r="CB494" s="89" t="e">
        <f t="shared" si="491"/>
        <v>#REF!</v>
      </c>
      <c r="CC494" s="89" t="e">
        <f t="shared" si="492"/>
        <v>#REF!</v>
      </c>
      <c r="CD494" s="41"/>
      <c r="CE494" s="41"/>
      <c r="CF494" s="42"/>
      <c r="CG494" s="42"/>
      <c r="CH494" s="42" t="e">
        <f t="shared" si="493"/>
        <v>#REF!</v>
      </c>
      <c r="CI494" s="89"/>
      <c r="CJ494" s="89"/>
      <c r="CK494" s="42" t="e">
        <f t="shared" si="494"/>
        <v>#REF!</v>
      </c>
      <c r="CM494" s="89" t="e">
        <f t="shared" si="477"/>
        <v>#REF!</v>
      </c>
      <c r="CN494" s="89">
        <f t="shared" si="478"/>
        <v>0</v>
      </c>
    </row>
    <row r="495" spans="4:92" ht="14.4" x14ac:dyDescent="0.3">
      <c r="D495" s="47"/>
      <c r="E495" s="32">
        <v>41444.582638888889</v>
      </c>
      <c r="F495" s="21">
        <f t="shared" si="458"/>
        <v>1561.0784722222234</v>
      </c>
      <c r="G495" s="21">
        <f t="shared" si="462"/>
        <v>35.109722222223354</v>
      </c>
      <c r="H495" s="1"/>
      <c r="I495" s="21">
        <v>1078</v>
      </c>
      <c r="J495" s="21">
        <v>6837.1218699999999</v>
      </c>
      <c r="K495" s="21">
        <v>3920.0059200000001</v>
      </c>
      <c r="L495" s="21">
        <v>60</v>
      </c>
      <c r="M495" s="51">
        <v>4.3</v>
      </c>
      <c r="N495" s="40"/>
      <c r="O495" s="40"/>
      <c r="P495" s="40"/>
      <c r="R495" s="22"/>
      <c r="S495" s="22"/>
      <c r="T495" s="22"/>
      <c r="U495" s="52">
        <f t="shared" si="463"/>
        <v>1.3904871263638994E-2</v>
      </c>
      <c r="V495" s="52">
        <f t="shared" si="464"/>
        <v>1.9609486838230918</v>
      </c>
      <c r="W495" s="52">
        <f t="shared" si="465"/>
        <v>6.6444038435808398E-3</v>
      </c>
      <c r="X495" s="247">
        <f>W495+V495+SUM($U$490:U495)</f>
        <v>2.0073211151261083</v>
      </c>
      <c r="Y495" s="104">
        <f>W495+V495+SUM($U$491:U495)-$X$491</f>
        <v>1.9523739430988876</v>
      </c>
      <c r="Z495" s="42"/>
      <c r="AA495" s="1">
        <f t="shared" si="499"/>
        <v>4.2920619959850526E-2</v>
      </c>
      <c r="AB495" s="41">
        <f t="shared" si="466"/>
        <v>2.4252335674064669E-2</v>
      </c>
      <c r="AC495" s="48">
        <f t="shared" si="467"/>
        <v>3.4202104297114366</v>
      </c>
      <c r="AD495" s="48">
        <f t="shared" si="468"/>
        <v>0.34372552496934994</v>
      </c>
      <c r="AE495" s="48">
        <f t="shared" si="469"/>
        <v>0.34577923683621092</v>
      </c>
      <c r="AF495" s="48">
        <f t="shared" si="470"/>
        <v>0.34372552496934994</v>
      </c>
      <c r="AG495" s="238">
        <f t="shared" si="471"/>
        <v>2.0537107619474117E-3</v>
      </c>
      <c r="AH495" s="48">
        <f t="shared" si="472"/>
        <v>1.1049135255822015E-9</v>
      </c>
      <c r="AI495" s="48">
        <f>AE495+AC495+SUM($AB$490:AB495)</f>
        <v>3.8529348335144595</v>
      </c>
      <c r="AJ495" s="48">
        <f>AE495+AC495+SUM($AB$491:AB495)-$AI$491</f>
        <v>2.7410503396003758</v>
      </c>
      <c r="AK495" s="41">
        <f t="shared" si="500"/>
        <v>5.5073315844611184E-2</v>
      </c>
      <c r="AL495" s="89"/>
      <c r="AM495" s="92">
        <f>AM496</f>
        <v>345.26249999999999</v>
      </c>
      <c r="AN495"/>
      <c r="AO495"/>
      <c r="AP495"/>
      <c r="AQ495">
        <v>2038</v>
      </c>
      <c r="AR495" s="25">
        <v>401.17250000000001</v>
      </c>
      <c r="AT495" s="41"/>
      <c r="AU495" s="41"/>
      <c r="AV495" s="89">
        <f t="shared" si="479"/>
        <v>0</v>
      </c>
      <c r="AW495" s="86">
        <f t="shared" si="480"/>
        <v>5.1492972663505108E-3</v>
      </c>
      <c r="AX495" s="86">
        <f t="shared" si="481"/>
        <v>0.34062993956986043</v>
      </c>
      <c r="AY495" s="86">
        <f t="shared" si="473"/>
        <v>5.7377380397887957E-2</v>
      </c>
      <c r="AZ495" s="86">
        <f t="shared" si="474"/>
        <v>3.7955574531165714</v>
      </c>
      <c r="BA495" s="86">
        <f t="shared" si="495"/>
        <v>4.3731603755061361E-2</v>
      </c>
      <c r="BB495" s="86">
        <f t="shared" si="496"/>
        <v>2.6973187358453146</v>
      </c>
      <c r="BC495" s="89"/>
      <c r="BD495" s="89"/>
      <c r="BE495" s="41"/>
      <c r="BF495" s="89"/>
      <c r="BG495" s="89"/>
      <c r="BH495" s="89"/>
      <c r="BI495" s="89"/>
      <c r="BJ495" s="41"/>
      <c r="BK495" s="89"/>
      <c r="BL495" s="89"/>
      <c r="BM495" s="89">
        <f t="shared" si="482"/>
        <v>0</v>
      </c>
      <c r="BN495" s="86">
        <f t="shared" si="483"/>
        <v>1.0299613644388523E-4</v>
      </c>
      <c r="BO495" s="86">
        <f t="shared" si="484"/>
        <v>6.541407707136954E-3</v>
      </c>
      <c r="BP495" s="86">
        <f t="shared" si="475"/>
        <v>3.1115856941771859E-2</v>
      </c>
      <c r="BQ495" s="86">
        <f t="shared" si="476"/>
        <v>1.9762052581843363</v>
      </c>
      <c r="BR495" s="86">
        <f t="shared" si="497"/>
        <v>3.0534026436136463E-2</v>
      </c>
      <c r="BS495" s="86">
        <f t="shared" si="498"/>
        <v>1.9218399166627509</v>
      </c>
      <c r="BT495" s="89">
        <f t="shared" si="485"/>
        <v>5.6143534320070819E-3</v>
      </c>
      <c r="BU495" s="89">
        <f t="shared" si="485"/>
        <v>0.34879423094177375</v>
      </c>
      <c r="BV495" s="41">
        <f t="shared" si="486"/>
        <v>432.42649389935582</v>
      </c>
      <c r="BW495" s="89" t="e">
        <f t="shared" si="487"/>
        <v>#REF!</v>
      </c>
      <c r="BX495" s="42" t="e">
        <f t="shared" si="488"/>
        <v>#REF!</v>
      </c>
      <c r="BY495" s="89" t="e">
        <f t="shared" si="489"/>
        <v>#REF!</v>
      </c>
      <c r="BZ495" s="89" t="e">
        <f t="shared" si="489"/>
        <v>#REF!</v>
      </c>
      <c r="CA495" s="41">
        <f t="shared" si="490"/>
        <v>413.8676486392805</v>
      </c>
      <c r="CB495" s="89" t="e">
        <f t="shared" si="491"/>
        <v>#REF!</v>
      </c>
      <c r="CC495" s="89" t="e">
        <f t="shared" si="492"/>
        <v>#REF!</v>
      </c>
      <c r="CD495" s="41"/>
      <c r="CE495" s="41"/>
      <c r="CF495" s="42"/>
      <c r="CG495" s="42" t="e">
        <f t="shared" ref="CG495:CG508" si="501">CH495*13.49+CI495</f>
        <v>#REF!</v>
      </c>
      <c r="CH495" s="42" t="e">
        <f t="shared" si="493"/>
        <v>#REF!</v>
      </c>
      <c r="CI495" s="89"/>
      <c r="CJ495" s="89"/>
      <c r="CK495" s="42" t="e">
        <f t="shared" si="494"/>
        <v>#REF!</v>
      </c>
      <c r="CM495" s="89" t="e">
        <f t="shared" si="477"/>
        <v>#REF!</v>
      </c>
      <c r="CN495" s="89">
        <f t="shared" si="478"/>
        <v>0</v>
      </c>
    </row>
    <row r="496" spans="4:92" ht="14.4" x14ac:dyDescent="0.3">
      <c r="D496" s="47"/>
      <c r="E496" s="32">
        <v>41456.617361111108</v>
      </c>
      <c r="F496" s="21">
        <f t="shared" si="458"/>
        <v>1573.1131944444423</v>
      </c>
      <c r="G496" s="21">
        <f t="shared" si="462"/>
        <v>47.144444444442343</v>
      </c>
      <c r="H496" s="1"/>
      <c r="I496" s="21">
        <v>1023</v>
      </c>
      <c r="J496" s="21">
        <v>7891</v>
      </c>
      <c r="K496" s="21">
        <v>5029</v>
      </c>
      <c r="L496" s="21">
        <v>25</v>
      </c>
      <c r="M496" s="51">
        <v>4.3</v>
      </c>
      <c r="N496" s="40"/>
      <c r="O496" s="40"/>
      <c r="P496" s="40"/>
      <c r="R496" s="22"/>
      <c r="S496" s="22"/>
      <c r="T496" s="22"/>
      <c r="U496" s="52">
        <f t="shared" si="463"/>
        <v>1.6928510917704271E-2</v>
      </c>
      <c r="V496" s="52">
        <f t="shared" si="464"/>
        <v>2.3873605568692939</v>
      </c>
      <c r="W496" s="52">
        <f t="shared" si="465"/>
        <v>8.0892415956289668E-3</v>
      </c>
      <c r="X496" s="247">
        <f>W496+V496+SUM($U$490:U496)</f>
        <v>2.4521063368420628</v>
      </c>
      <c r="Y496" s="104">
        <f>W496+V496+SUM($U$491:U496)-$X$491</f>
        <v>2.397159164814842</v>
      </c>
      <c r="Z496" s="42"/>
      <c r="AA496" s="1">
        <f t="shared" si="499"/>
        <v>3.2960869132519548E-2</v>
      </c>
      <c r="AB496" s="41">
        <f t="shared" si="466"/>
        <v>2.6562513352874208E-2</v>
      </c>
      <c r="AC496" s="48">
        <f t="shared" si="467"/>
        <v>3.7460055983805129</v>
      </c>
      <c r="AD496" s="48">
        <f t="shared" si="468"/>
        <v>0.37646740377611809</v>
      </c>
      <c r="AE496" s="48">
        <f t="shared" si="469"/>
        <v>0.37871674378277098</v>
      </c>
      <c r="AF496" s="48">
        <f t="shared" si="470"/>
        <v>0.37646740377611804</v>
      </c>
      <c r="AG496" s="238">
        <f t="shared" si="471"/>
        <v>2.2493387964898962E-3</v>
      </c>
      <c r="AH496" s="48">
        <f t="shared" si="472"/>
        <v>1.2101630404379785E-9</v>
      </c>
      <c r="AI496" s="48">
        <f>AE496+AC496+SUM($AB$490:AB496)</f>
        <v>4.2382300224829699</v>
      </c>
      <c r="AJ496" s="48">
        <f>AE496+AC496+SUM($AB$491:AB496)-$AI$491</f>
        <v>3.1263455285688861</v>
      </c>
      <c r="AK496" s="41">
        <f t="shared" si="500"/>
        <v>3.5054330373931998E-2</v>
      </c>
      <c r="AL496" s="89"/>
      <c r="AM496" s="25">
        <v>345.26249999999999</v>
      </c>
      <c r="AN496" s="25">
        <v>1.2499999999988631E-2</v>
      </c>
      <c r="AQ496">
        <v>1814</v>
      </c>
      <c r="AR496" s="25">
        <v>414.62150000000003</v>
      </c>
      <c r="AT496" s="41"/>
      <c r="AU496" s="41"/>
      <c r="AV496" s="89">
        <f t="shared" si="479"/>
        <v>0</v>
      </c>
      <c r="AW496" s="86">
        <f t="shared" si="480"/>
        <v>5.6397981305208525E-3</v>
      </c>
      <c r="AX496" s="86">
        <f t="shared" si="481"/>
        <v>0.37307694565225014</v>
      </c>
      <c r="AY496" s="86">
        <f t="shared" si="473"/>
        <v>6.3115143837493601E-2</v>
      </c>
      <c r="AZ496" s="86">
        <f t="shared" si="474"/>
        <v>4.1751148786454761</v>
      </c>
      <c r="BA496" s="86">
        <f t="shared" si="495"/>
        <v>4.9469367194667005E-2</v>
      </c>
      <c r="BB496" s="86">
        <f t="shared" si="496"/>
        <v>3.0768761613742193</v>
      </c>
      <c r="BC496" s="91">
        <f>BA496-BA493</f>
        <v>2.1507744399921633E-2</v>
      </c>
      <c r="BD496" s="91">
        <f>BB496-BB493</f>
        <v>1.2683423530320452</v>
      </c>
      <c r="BE496" s="41">
        <f t="shared" ref="BE496:BE508" si="502">1000*(((BC496)/((BD496))/0.0112372-1))</f>
        <v>509.03829580845053</v>
      </c>
      <c r="BF496" s="89">
        <f t="shared" ref="BF496:BF510" si="503">(BE496-$B$10)/($AM$486-$B$10)</f>
        <v>0.33609183502448692</v>
      </c>
      <c r="BG496" s="89">
        <f t="shared" ref="BG496:BG508" si="504">1-BF496</f>
        <v>0.66390816497551308</v>
      </c>
      <c r="BH496" s="91">
        <f>BF496*($AJ496-$AJ493)</f>
        <v>0.43350808615242298</v>
      </c>
      <c r="BI496" s="91">
        <f>BG496*($AJ496-$AJ493)</f>
        <v>0.8563420112795439</v>
      </c>
      <c r="BJ496" s="41">
        <f t="shared" ref="BJ496:BJ503" si="505">1000*((BA496/BB496)/0.0112372-1)</f>
        <v>430.76473545190663</v>
      </c>
      <c r="BK496" s="89">
        <f t="shared" ref="BK496:BK518" si="506">(BJ496-$B$10)/($AM$486-$B$10)</f>
        <v>0.43546813990265948</v>
      </c>
      <c r="BL496" s="89">
        <f t="shared" ref="BL496:BL508" si="507">1-BK496</f>
        <v>0.56453186009734058</v>
      </c>
      <c r="BM496" s="89">
        <f t="shared" si="482"/>
        <v>0</v>
      </c>
      <c r="BN496" s="86">
        <f t="shared" si="483"/>
        <v>1.2657757073423773E-4</v>
      </c>
      <c r="BO496" s="86">
        <f t="shared" si="484"/>
        <v>7.9626640248947299E-3</v>
      </c>
      <c r="BP496" s="86">
        <f t="shared" si="475"/>
        <v>3.8369686407587825E-2</v>
      </c>
      <c r="BQ496" s="86">
        <f t="shared" si="476"/>
        <v>2.4137366504344753</v>
      </c>
      <c r="BR496" s="86">
        <f t="shared" si="497"/>
        <v>3.7787855901952432E-2</v>
      </c>
      <c r="BS496" s="86">
        <f t="shared" si="498"/>
        <v>2.3593713089128898</v>
      </c>
      <c r="BT496" s="89">
        <f t="shared" si="485"/>
        <v>7.253829465815969E-3</v>
      </c>
      <c r="BU496" s="89">
        <f t="shared" si="485"/>
        <v>0.43753139225013893</v>
      </c>
      <c r="BV496" s="41">
        <f t="shared" si="486"/>
        <v>475.36682019436529</v>
      </c>
      <c r="BW496" s="89" t="e">
        <f t="shared" si="487"/>
        <v>#REF!</v>
      </c>
      <c r="BX496" s="42" t="e">
        <f t="shared" si="488"/>
        <v>#REF!</v>
      </c>
      <c r="BY496" s="89" t="e">
        <f t="shared" si="489"/>
        <v>#REF!</v>
      </c>
      <c r="BZ496" s="89" t="e">
        <f t="shared" si="489"/>
        <v>#REF!</v>
      </c>
      <c r="CA496" s="41">
        <f t="shared" si="490"/>
        <v>425.27230463856228</v>
      </c>
      <c r="CB496" s="89" t="e">
        <f t="shared" si="491"/>
        <v>#REF!</v>
      </c>
      <c r="CC496" s="89" t="e">
        <f t="shared" si="492"/>
        <v>#REF!</v>
      </c>
      <c r="CD496" s="41" t="e">
        <f t="shared" ref="CD496:CD508" si="508">CK496+CJ496</f>
        <v>#REF!</v>
      </c>
      <c r="CE496" s="41" t="e">
        <f t="shared" ref="CE496:CE508" si="509">CH496+CI496</f>
        <v>#REF!</v>
      </c>
      <c r="CF496" s="42" t="e">
        <f t="shared" ref="CF496:CF508" si="510">CK496*13.49+CJ496</f>
        <v>#REF!</v>
      </c>
      <c r="CG496" s="42" t="e">
        <f t="shared" si="501"/>
        <v>#REF!</v>
      </c>
      <c r="CH496" s="42" t="e">
        <f t="shared" si="493"/>
        <v>#REF!</v>
      </c>
      <c r="CI496" s="89">
        <f t="shared" ref="CI496:CI504" si="511">BL496*$AJ496</f>
        <v>1.7649216565499968</v>
      </c>
      <c r="CJ496" s="89">
        <f t="shared" ref="CJ496:CJ504" si="512">BK496*$AJ496</f>
        <v>1.3614238720188896</v>
      </c>
      <c r="CK496" s="42" t="e">
        <f t="shared" si="494"/>
        <v>#REF!</v>
      </c>
      <c r="CM496" s="89" t="e">
        <f t="shared" si="477"/>
        <v>#REF!</v>
      </c>
      <c r="CN496" s="89">
        <f t="shared" si="478"/>
        <v>3.5459971616207848E-2</v>
      </c>
    </row>
    <row r="497" spans="1:92" ht="14.4" x14ac:dyDescent="0.3">
      <c r="D497" s="47"/>
      <c r="E497" s="32">
        <v>41470.447222222225</v>
      </c>
      <c r="F497" s="21">
        <f t="shared" si="458"/>
        <v>1586.9430555555591</v>
      </c>
      <c r="G497" s="21">
        <f t="shared" si="462"/>
        <v>60.974305555559113</v>
      </c>
      <c r="H497" s="1"/>
      <c r="I497" s="21">
        <v>1037</v>
      </c>
      <c r="J497" s="21">
        <v>9271</v>
      </c>
      <c r="K497" s="21">
        <v>6924</v>
      </c>
      <c r="L497" s="21">
        <v>5</v>
      </c>
      <c r="M497" s="51">
        <v>4.3</v>
      </c>
      <c r="N497" s="40"/>
      <c r="O497" s="40"/>
      <c r="P497" s="40"/>
      <c r="R497" s="22"/>
      <c r="S497" s="22"/>
      <c r="T497" s="22"/>
      <c r="U497" s="52">
        <f t="shared" si="463"/>
        <v>2.3626386498712008E-2</v>
      </c>
      <c r="V497" s="52">
        <f t="shared" si="464"/>
        <v>3.3319353073981701</v>
      </c>
      <c r="W497" s="52">
        <f t="shared" si="465"/>
        <v>1.1289802709103612E-2</v>
      </c>
      <c r="X497" s="247">
        <f>W497+V497+SUM($U$490:U497)</f>
        <v>3.4235080349831257</v>
      </c>
      <c r="Y497" s="104">
        <f>W497+V497+SUM($U$491:U497)-$X$491</f>
        <v>3.368560862955905</v>
      </c>
      <c r="Z497" s="42"/>
      <c r="AA497" s="1">
        <f t="shared" si="499"/>
        <v>4.4851483961386308E-2</v>
      </c>
      <c r="AB497" s="41">
        <f t="shared" si="466"/>
        <v>3.1634926231883166E-2</v>
      </c>
      <c r="AC497" s="48">
        <f t="shared" si="467"/>
        <v>4.4613478097759156</v>
      </c>
      <c r="AD497" s="48">
        <f t="shared" si="468"/>
        <v>0.44835811991704438</v>
      </c>
      <c r="AE497" s="48">
        <f t="shared" si="469"/>
        <v>0.45103699688307469</v>
      </c>
      <c r="AF497" s="48">
        <f t="shared" si="470"/>
        <v>0.44835811991704427</v>
      </c>
      <c r="AG497" s="238">
        <f t="shared" si="471"/>
        <v>2.6788755247729992E-3</v>
      </c>
      <c r="AH497" s="48">
        <f t="shared" si="472"/>
        <v>1.4412573842024782E-9</v>
      </c>
      <c r="AI497" s="48">
        <f>AE497+AC497+SUM($AB$490:AB497)</f>
        <v>5.0575274132105603</v>
      </c>
      <c r="AJ497" s="48">
        <f>AE497+AC497+SUM($AB$491:AB497)-$AI$491</f>
        <v>3.9456429192964766</v>
      </c>
      <c r="AK497" s="41">
        <f t="shared" si="500"/>
        <v>3.719538333569164E-2</v>
      </c>
      <c r="AL497" s="89"/>
      <c r="AM497" s="25">
        <v>382.77200000000005</v>
      </c>
      <c r="AN497" s="25">
        <v>0.18600000000000705</v>
      </c>
      <c r="AQ497">
        <v>1933</v>
      </c>
      <c r="AR497" s="25">
        <v>426.19150000000002</v>
      </c>
      <c r="AT497" s="41"/>
      <c r="AU497" s="41"/>
      <c r="AV497" s="89">
        <f t="shared" si="479"/>
        <v>0</v>
      </c>
      <c r="AW497" s="86">
        <f t="shared" si="480"/>
        <v>6.9011976840569469E-3</v>
      </c>
      <c r="AX497" s="86">
        <f t="shared" si="481"/>
        <v>0.44413579919901774</v>
      </c>
      <c r="AY497" s="86">
        <f t="shared" si="473"/>
        <v>7.7383888045333402E-2</v>
      </c>
      <c r="AZ497" s="86">
        <f t="shared" si="474"/>
        <v>4.9801435251652268</v>
      </c>
      <c r="BA497" s="86">
        <f t="shared" si="495"/>
        <v>6.3738111402506806E-2</v>
      </c>
      <c r="BB497" s="86">
        <f t="shared" si="496"/>
        <v>3.88190480789397</v>
      </c>
      <c r="BC497" s="89">
        <f t="shared" ref="BC497:BD508" si="513">BA497-BA496</f>
        <v>1.4268744207839801E-2</v>
      </c>
      <c r="BD497" s="89">
        <f t="shared" si="513"/>
        <v>0.8050286465197507</v>
      </c>
      <c r="BE497" s="41">
        <f t="shared" si="502"/>
        <v>577.30727798990063</v>
      </c>
      <c r="BF497" s="89">
        <f t="shared" si="503"/>
        <v>0.24941736722101582</v>
      </c>
      <c r="BG497" s="89">
        <f t="shared" si="504"/>
        <v>0.75058263277898418</v>
      </c>
      <c r="BH497" s="89">
        <f t="shared" ref="BH497:BI508" si="514">BF497*($AJ497-$AJ496)</f>
        <v>0.20434699816632351</v>
      </c>
      <c r="BI497" s="89">
        <f t="shared" si="514"/>
        <v>0.61495039256126693</v>
      </c>
      <c r="BJ497" s="41">
        <f t="shared" si="505"/>
        <v>461.15469875987515</v>
      </c>
      <c r="BK497" s="89">
        <f t="shared" si="506"/>
        <v>0.39688496769006859</v>
      </c>
      <c r="BL497" s="89">
        <f t="shared" si="507"/>
        <v>0.60311503230993146</v>
      </c>
      <c r="BM497" s="89">
        <f t="shared" si="482"/>
        <v>0</v>
      </c>
      <c r="BN497" s="86">
        <f t="shared" si="483"/>
        <v>1.780808888441161E-4</v>
      </c>
      <c r="BO497" s="86">
        <f t="shared" si="484"/>
        <v>1.1111721820259495E-2</v>
      </c>
      <c r="BP497" s="86">
        <f t="shared" si="475"/>
        <v>5.4001063574225579E-2</v>
      </c>
      <c r="BQ497" s="86">
        <f t="shared" si="476"/>
        <v>3.3695069714089003</v>
      </c>
      <c r="BR497" s="86">
        <f t="shared" si="497"/>
        <v>5.3419233068590186E-2</v>
      </c>
      <c r="BS497" s="86">
        <f t="shared" si="498"/>
        <v>3.3151416298873149</v>
      </c>
      <c r="BT497" s="89">
        <f t="shared" si="485"/>
        <v>1.5631377166637754E-2</v>
      </c>
      <c r="BU497" s="89">
        <f t="shared" si="485"/>
        <v>0.95577032097442505</v>
      </c>
      <c r="BV497" s="41">
        <f t="shared" si="486"/>
        <v>455.41079299609777</v>
      </c>
      <c r="BW497" s="89" t="e">
        <f t="shared" si="487"/>
        <v>#REF!</v>
      </c>
      <c r="BX497" s="42" t="e">
        <f t="shared" si="488"/>
        <v>#REF!</v>
      </c>
      <c r="BY497" s="89" t="e">
        <f t="shared" si="489"/>
        <v>#REF!</v>
      </c>
      <c r="BZ497" s="89" t="e">
        <f t="shared" si="489"/>
        <v>#REF!</v>
      </c>
      <c r="CA497" s="41">
        <f t="shared" si="490"/>
        <v>433.96136710016964</v>
      </c>
      <c r="CB497" s="89" t="e">
        <f t="shared" si="491"/>
        <v>#REF!</v>
      </c>
      <c r="CC497" s="89" t="e">
        <f t="shared" si="492"/>
        <v>#REF!</v>
      </c>
      <c r="CD497" s="41" t="e">
        <f t="shared" si="508"/>
        <v>#REF!</v>
      </c>
      <c r="CE497" s="41" t="e">
        <f t="shared" si="509"/>
        <v>#REF!</v>
      </c>
      <c r="CF497" s="42" t="e">
        <f t="shared" si="510"/>
        <v>#REF!</v>
      </c>
      <c r="CG497" s="42" t="e">
        <f t="shared" si="501"/>
        <v>#REF!</v>
      </c>
      <c r="CH497" s="42" t="e">
        <f t="shared" si="493"/>
        <v>#REF!</v>
      </c>
      <c r="CI497" s="89">
        <f t="shared" si="511"/>
        <v>2.3796765567549469</v>
      </c>
      <c r="CJ497" s="89">
        <f t="shared" si="512"/>
        <v>1.5659663625415301</v>
      </c>
      <c r="CK497" s="42" t="e">
        <f t="shared" si="494"/>
        <v>#REF!</v>
      </c>
      <c r="CM497" s="89" t="e">
        <f t="shared" si="477"/>
        <v>#REF!</v>
      </c>
      <c r="CN497" s="89">
        <f t="shared" si="478"/>
        <v>4.7811336466478012E-2</v>
      </c>
    </row>
    <row r="498" spans="1:92" ht="14.4" x14ac:dyDescent="0.3">
      <c r="D498" s="47"/>
      <c r="E498" s="32">
        <v>41507.454861111109</v>
      </c>
      <c r="F498" s="21">
        <f t="shared" si="458"/>
        <v>1623.9506944444438</v>
      </c>
      <c r="G498" s="21">
        <f t="shared" si="462"/>
        <v>97.981944444443798</v>
      </c>
      <c r="H498" s="1"/>
      <c r="I498" s="21">
        <v>1020</v>
      </c>
      <c r="J498" s="21">
        <v>11029</v>
      </c>
      <c r="K498" s="21">
        <v>9934</v>
      </c>
      <c r="L498" s="21">
        <v>9</v>
      </c>
      <c r="M498" s="51">
        <v>4.3</v>
      </c>
      <c r="N498" s="40"/>
      <c r="O498" s="40"/>
      <c r="P498" s="40"/>
      <c r="R498" s="22"/>
      <c r="S498" s="22"/>
      <c r="T498" s="22"/>
      <c r="U498" s="52">
        <f t="shared" si="463"/>
        <v>3.3341552330909609E-2</v>
      </c>
      <c r="V498" s="52">
        <f t="shared" si="464"/>
        <v>4.7020264999422432</v>
      </c>
      <c r="W498" s="52">
        <f t="shared" si="465"/>
        <v>1.593216753022066E-2</v>
      </c>
      <c r="X498" s="247">
        <f>W498+V498+SUM($U$490:U498)</f>
        <v>4.8315831446792261</v>
      </c>
      <c r="Y498" s="104">
        <f>W498+V498+SUM($U$491:U498)-$X$491</f>
        <v>4.7766359726520058</v>
      </c>
      <c r="Z498" s="42"/>
      <c r="AA498" s="1">
        <f t="shared" si="499"/>
        <v>4.5563251082057402E-2</v>
      </c>
      <c r="AB498" s="41">
        <f t="shared" si="466"/>
        <v>3.701670834080955E-2</v>
      </c>
      <c r="AC498" s="48">
        <f t="shared" si="467"/>
        <v>5.2203191330645256</v>
      </c>
      <c r="AD498" s="48">
        <f t="shared" si="468"/>
        <v>0.52463349007199411</v>
      </c>
      <c r="AE498" s="48">
        <f t="shared" si="469"/>
        <v>0.52776810169098753</v>
      </c>
      <c r="AF498" s="48">
        <f t="shared" si="470"/>
        <v>0.52463349007199411</v>
      </c>
      <c r="AG498" s="238">
        <f t="shared" si="471"/>
        <v>3.1346099325470838E-3</v>
      </c>
      <c r="AH498" s="48">
        <f t="shared" si="472"/>
        <v>1.6864462981200819E-9</v>
      </c>
      <c r="AI498" s="48">
        <f>AE498+AC498+SUM($AB$490:AB498)</f>
        <v>5.930246549647892</v>
      </c>
      <c r="AJ498" s="48">
        <f>AE498+AC498+SUM($AB$491:AB498)-$AI$491</f>
        <v>4.8183620557338083</v>
      </c>
      <c r="AK498" s="41">
        <f t="shared" si="500"/>
        <v>3.3218585430747093E-2</v>
      </c>
      <c r="AL498" s="89"/>
      <c r="AM498" s="25">
        <v>425.94450000000001</v>
      </c>
      <c r="AN498" s="25">
        <v>0.15149999999999864</v>
      </c>
      <c r="AQ498">
        <v>2300</v>
      </c>
      <c r="AR498" s="25">
        <v>423.52749999999997</v>
      </c>
      <c r="AS498" s="25">
        <v>8.5499999999996135E-2</v>
      </c>
      <c r="AT498" s="41"/>
      <c r="AU498" s="41"/>
      <c r="AV498" s="89">
        <f t="shared" si="479"/>
        <v>0</v>
      </c>
      <c r="AW498" s="86">
        <f t="shared" si="480"/>
        <v>8.3233865626692691E-3</v>
      </c>
      <c r="AX498" s="86">
        <f t="shared" si="481"/>
        <v>0.51944471512831825</v>
      </c>
      <c r="AY498" s="86">
        <f t="shared" si="473"/>
        <v>9.3525422030063463E-2</v>
      </c>
      <c r="AZ498" s="86">
        <f t="shared" si="474"/>
        <v>5.836721127617829</v>
      </c>
      <c r="BA498" s="86">
        <f t="shared" si="495"/>
        <v>7.9879645387236867E-2</v>
      </c>
      <c r="BB498" s="86">
        <f t="shared" si="496"/>
        <v>4.7384824103465721</v>
      </c>
      <c r="BC498" s="89">
        <f t="shared" si="513"/>
        <v>1.6141533984730061E-2</v>
      </c>
      <c r="BD498" s="89">
        <f t="shared" si="513"/>
        <v>0.85657760245260217</v>
      </c>
      <c r="BE498" s="41">
        <f t="shared" si="502"/>
        <v>676.94948276464356</v>
      </c>
      <c r="BF498" s="89">
        <f t="shared" si="503"/>
        <v>0.12291137879627551</v>
      </c>
      <c r="BG498" s="89">
        <f t="shared" si="504"/>
        <v>0.87708862120372455</v>
      </c>
      <c r="BH498" s="89">
        <f t="shared" si="514"/>
        <v>0.10726711236140732</v>
      </c>
      <c r="BI498" s="89">
        <f t="shared" si="514"/>
        <v>0.76545202407592439</v>
      </c>
      <c r="BJ498" s="41">
        <f t="shared" si="505"/>
        <v>500.16401919144823</v>
      </c>
      <c r="BK498" s="89">
        <f t="shared" si="506"/>
        <v>0.34735863845909942</v>
      </c>
      <c r="BL498" s="89">
        <f t="shared" si="507"/>
        <v>0.65264136154090058</v>
      </c>
      <c r="BM498" s="89">
        <f t="shared" si="482"/>
        <v>0</v>
      </c>
      <c r="BN498" s="86">
        <f t="shared" si="483"/>
        <v>2.5084568813495063E-4</v>
      </c>
      <c r="BO498" s="86">
        <f t="shared" si="484"/>
        <v>1.5681321842085708E-2</v>
      </c>
      <c r="BP498" s="86">
        <f t="shared" si="475"/>
        <v>7.6071369222634799E-2</v>
      </c>
      <c r="BQ498" s="86">
        <f t="shared" si="476"/>
        <v>4.7555117754565916</v>
      </c>
      <c r="BR498" s="86">
        <f t="shared" si="497"/>
        <v>7.5489538716999399E-2</v>
      </c>
      <c r="BS498" s="86">
        <f t="shared" si="498"/>
        <v>4.7011464339350066</v>
      </c>
      <c r="BT498" s="89">
        <f t="shared" si="485"/>
        <v>2.2070305648409214E-2</v>
      </c>
      <c r="BU498" s="89">
        <f t="shared" si="485"/>
        <v>1.3860048040476918</v>
      </c>
      <c r="BV498" s="41">
        <f t="shared" si="486"/>
        <v>417.05106749008445</v>
      </c>
      <c r="BW498" s="89" t="e">
        <f t="shared" si="487"/>
        <v>#REF!</v>
      </c>
      <c r="BX498" s="42" t="e">
        <f t="shared" si="488"/>
        <v>#REF!</v>
      </c>
      <c r="BY498" s="89" t="e">
        <f t="shared" si="489"/>
        <v>#REF!</v>
      </c>
      <c r="BZ498" s="89" t="e">
        <f t="shared" si="489"/>
        <v>#REF!</v>
      </c>
      <c r="CA498" s="41">
        <f t="shared" si="490"/>
        <v>428.9758264821877</v>
      </c>
      <c r="CB498" s="89" t="e">
        <f t="shared" si="491"/>
        <v>#REF!</v>
      </c>
      <c r="CC498" s="89" t="e">
        <f t="shared" si="492"/>
        <v>#REF!</v>
      </c>
      <c r="CD498" s="41" t="e">
        <f t="shared" si="508"/>
        <v>#REF!</v>
      </c>
      <c r="CE498" s="41" t="e">
        <f t="shared" si="509"/>
        <v>#REF!</v>
      </c>
      <c r="CF498" s="42" t="e">
        <f t="shared" si="510"/>
        <v>#REF!</v>
      </c>
      <c r="CG498" s="42" t="e">
        <f t="shared" si="501"/>
        <v>#REF!</v>
      </c>
      <c r="CH498" s="42" t="e">
        <f t="shared" si="493"/>
        <v>#REF!</v>
      </c>
      <c r="CI498" s="89">
        <f t="shared" si="511"/>
        <v>3.1446623724511253</v>
      </c>
      <c r="CJ498" s="89">
        <f t="shared" si="512"/>
        <v>1.6736996832826829</v>
      </c>
      <c r="CK498" s="42" t="e">
        <f t="shared" si="494"/>
        <v>#REF!</v>
      </c>
      <c r="CM498" s="89" t="e">
        <f t="shared" si="477"/>
        <v>#REF!</v>
      </c>
      <c r="CN498" s="89">
        <f t="shared" si="478"/>
        <v>6.3181069854198871E-2</v>
      </c>
    </row>
    <row r="499" spans="1:92" ht="14.4" x14ac:dyDescent="0.3">
      <c r="D499" s="47"/>
      <c r="E499" s="32">
        <v>41547.486805555556</v>
      </c>
      <c r="F499" s="21">
        <f t="shared" si="458"/>
        <v>1663.9826388888905</v>
      </c>
      <c r="G499" s="21">
        <f t="shared" si="462"/>
        <v>138.01388888889051</v>
      </c>
      <c r="H499" s="1">
        <v>10</v>
      </c>
      <c r="I499" s="21">
        <v>1126</v>
      </c>
      <c r="J499" s="21">
        <v>12194</v>
      </c>
      <c r="K499" s="21">
        <v>12234</v>
      </c>
      <c r="L499" s="21">
        <v>10</v>
      </c>
      <c r="M499" s="51">
        <v>4.3</v>
      </c>
      <c r="N499" s="40"/>
      <c r="O499" s="40"/>
      <c r="P499" s="40"/>
      <c r="R499" s="22"/>
      <c r="S499" s="22"/>
      <c r="T499" s="22"/>
      <c r="U499" s="52">
        <f t="shared" si="463"/>
        <v>4.5328187672916534E-2</v>
      </c>
      <c r="V499" s="52">
        <f t="shared" si="464"/>
        <v>6.3924540020537863</v>
      </c>
      <c r="W499" s="52">
        <f t="shared" si="465"/>
        <v>2.1659947703655317E-2</v>
      </c>
      <c r="X499" s="247">
        <f>W499+V499+SUM($U$490:U499)</f>
        <v>6.5730666146371206</v>
      </c>
      <c r="Y499" s="104">
        <f>W499+V499+SUM($U$491:U499)-$X$491</f>
        <v>6.5181194426099003</v>
      </c>
      <c r="Z499" s="42"/>
      <c r="AA499" s="1">
        <f t="shared" si="499"/>
        <v>4.3797751388434725E-2</v>
      </c>
      <c r="AB499" s="41">
        <f t="shared" si="466"/>
        <v>4.5179983691641681E-2</v>
      </c>
      <c r="AC499" s="48">
        <f t="shared" si="467"/>
        <v>6.3715533840970959</v>
      </c>
      <c r="AD499" s="48">
        <f t="shared" si="468"/>
        <v>0.64033063954014913</v>
      </c>
      <c r="AE499" s="48">
        <f t="shared" si="469"/>
        <v>0.64415652542178559</v>
      </c>
      <c r="AF499" s="48">
        <f t="shared" si="470"/>
        <v>0.64033063954014924</v>
      </c>
      <c r="AG499" s="238">
        <f t="shared" si="471"/>
        <v>3.8258838232788704E-3</v>
      </c>
      <c r="AH499" s="48">
        <f t="shared" si="472"/>
        <v>2.058357419152101E-9</v>
      </c>
      <c r="AI499" s="48">
        <f>AE499+AC499+SUM($AB$490:AB499)</f>
        <v>7.2430492081029021</v>
      </c>
      <c r="AJ499" s="48">
        <f>AE499+AC499+SUM($AB$491:AB499)-$AI$491</f>
        <v>6.1311647141888184</v>
      </c>
      <c r="AK499" s="41">
        <f t="shared" si="500"/>
        <v>3.1274419254073905E-2</v>
      </c>
      <c r="AL499" s="89"/>
      <c r="AM499" s="25">
        <v>428.76900000000001</v>
      </c>
      <c r="AN499" s="25">
        <v>0.18299999999999272</v>
      </c>
      <c r="AQ499">
        <v>1851</v>
      </c>
      <c r="AR499" s="41">
        <v>415.09449999999998</v>
      </c>
      <c r="AS499" s="41">
        <v>0.11050000000000182</v>
      </c>
      <c r="AT499" s="41"/>
      <c r="AU499" s="41"/>
      <c r="AV499" s="89">
        <f t="shared" si="479"/>
        <v>0</v>
      </c>
      <c r="AW499" s="86">
        <f t="shared" si="480"/>
        <v>1.0178743428153671E-2</v>
      </c>
      <c r="AX499" s="86">
        <f t="shared" si="481"/>
        <v>0.63397778199363186</v>
      </c>
      <c r="AY499" s="86">
        <f t="shared" si="473"/>
        <v>0.11445221249368974</v>
      </c>
      <c r="AZ499" s="86">
        <f t="shared" si="474"/>
        <v>7.1285969956092119</v>
      </c>
      <c r="BA499" s="86">
        <f t="shared" si="495"/>
        <v>0.10080643585086314</v>
      </c>
      <c r="BB499" s="86">
        <f t="shared" si="496"/>
        <v>6.030358278337955</v>
      </c>
      <c r="BC499" s="89">
        <f t="shared" si="513"/>
        <v>2.0926790463626277E-2</v>
      </c>
      <c r="BD499" s="89">
        <f t="shared" si="513"/>
        <v>1.2918758679913829</v>
      </c>
      <c r="BE499" s="41">
        <f t="shared" si="502"/>
        <v>441.53014774911583</v>
      </c>
      <c r="BF499" s="89">
        <f t="shared" si="503"/>
        <v>0.4218003459539299</v>
      </c>
      <c r="BG499" s="89">
        <f t="shared" si="504"/>
        <v>0.5781996540460701</v>
      </c>
      <c r="BH499" s="89">
        <f t="shared" si="514"/>
        <v>0.55374061550556208</v>
      </c>
      <c r="BI499" s="89">
        <f t="shared" si="514"/>
        <v>0.75906204294944801</v>
      </c>
      <c r="BJ499" s="41">
        <f t="shared" si="505"/>
        <v>487.60296061631215</v>
      </c>
      <c r="BK499" s="89">
        <f t="shared" si="506"/>
        <v>0.3633061893417896</v>
      </c>
      <c r="BL499" s="89">
        <f t="shared" si="507"/>
        <v>0.6366938106582104</v>
      </c>
      <c r="BM499" s="89">
        <f t="shared" si="482"/>
        <v>0</v>
      </c>
      <c r="BN499" s="86">
        <f t="shared" si="483"/>
        <v>3.3903869694820548E-4</v>
      </c>
      <c r="BO499" s="86">
        <f t="shared" si="484"/>
        <v>2.1320909006707113E-2</v>
      </c>
      <c r="BP499" s="86">
        <f t="shared" si="475"/>
        <v>0.1028868569061336</v>
      </c>
      <c r="BQ499" s="86">
        <f t="shared" si="476"/>
        <v>6.4701797577309872</v>
      </c>
      <c r="BR499" s="86">
        <f t="shared" si="497"/>
        <v>0.1023050264004982</v>
      </c>
      <c r="BS499" s="86">
        <f t="shared" si="498"/>
        <v>6.4158144162094022</v>
      </c>
      <c r="BT499" s="89">
        <f t="shared" si="485"/>
        <v>2.6815487683498798E-2</v>
      </c>
      <c r="BU499" s="89">
        <f t="shared" si="485"/>
        <v>1.7146679822743955</v>
      </c>
      <c r="BV499" s="41">
        <f t="shared" si="486"/>
        <v>391.7061640556654</v>
      </c>
      <c r="BW499" s="89" t="e">
        <f t="shared" si="487"/>
        <v>#REF!</v>
      </c>
      <c r="BX499" s="42" t="e">
        <f t="shared" si="488"/>
        <v>#REF!</v>
      </c>
      <c r="BY499" s="89" t="e">
        <f t="shared" si="489"/>
        <v>#REF!</v>
      </c>
      <c r="BZ499" s="89" t="e">
        <f t="shared" si="489"/>
        <v>#REF!</v>
      </c>
      <c r="CA499" s="41">
        <f t="shared" si="490"/>
        <v>419.01526766186413</v>
      </c>
      <c r="CB499" s="89" t="e">
        <f t="shared" si="491"/>
        <v>#REF!</v>
      </c>
      <c r="CC499" s="89" t="e">
        <f t="shared" si="492"/>
        <v>#REF!</v>
      </c>
      <c r="CD499" s="41" t="e">
        <f t="shared" si="508"/>
        <v>#REF!</v>
      </c>
      <c r="CE499" s="41" t="e">
        <f t="shared" si="509"/>
        <v>#REF!</v>
      </c>
      <c r="CF499" s="42" t="e">
        <f t="shared" si="510"/>
        <v>#REF!</v>
      </c>
      <c r="CG499" s="42" t="e">
        <f t="shared" si="501"/>
        <v>#REF!</v>
      </c>
      <c r="CH499" s="42" t="e">
        <f t="shared" si="493"/>
        <v>#REF!</v>
      </c>
      <c r="CI499" s="89">
        <f t="shared" si="511"/>
        <v>3.9036746256500363</v>
      </c>
      <c r="CJ499" s="89">
        <f t="shared" si="512"/>
        <v>2.2274900885387821</v>
      </c>
      <c r="CK499" s="42" t="e">
        <f t="shared" si="494"/>
        <v>#REF!</v>
      </c>
      <c r="CM499" s="89" t="e">
        <f t="shared" si="477"/>
        <v>#REF!</v>
      </c>
      <c r="CN499" s="89">
        <f t="shared" si="478"/>
        <v>7.8430785248024854E-2</v>
      </c>
    </row>
    <row r="500" spans="1:92" ht="14.4" x14ac:dyDescent="0.3">
      <c r="D500" s="47"/>
      <c r="E500" s="32">
        <v>41582.501388888886</v>
      </c>
      <c r="F500" s="21">
        <f t="shared" si="458"/>
        <v>1698.9972222222204</v>
      </c>
      <c r="G500" s="21">
        <f t="shared" si="462"/>
        <v>173.02847222222044</v>
      </c>
      <c r="H500" s="1"/>
      <c r="I500" s="21">
        <v>1102</v>
      </c>
      <c r="J500" s="21">
        <v>14503</v>
      </c>
      <c r="K500" s="21">
        <v>15888</v>
      </c>
      <c r="L500" s="21">
        <v>15</v>
      </c>
      <c r="M500" s="51">
        <v>4.3</v>
      </c>
      <c r="N500" s="40"/>
      <c r="O500" s="40"/>
      <c r="P500" s="40"/>
      <c r="R500" s="22"/>
      <c r="S500" s="22"/>
      <c r="T500" s="22"/>
      <c r="U500" s="52">
        <f t="shared" si="463"/>
        <v>5.7611915400832554E-2</v>
      </c>
      <c r="V500" s="52">
        <f t="shared" si="464"/>
        <v>8.1247792615825976</v>
      </c>
      <c r="W500" s="52">
        <f t="shared" si="465"/>
        <v>2.7529692642775716E-2</v>
      </c>
      <c r="X500" s="247">
        <f>W500+V500+SUM($U$490:U500)</f>
        <v>8.3688735345058838</v>
      </c>
      <c r="Y500" s="104">
        <f>W500+V500+SUM($U$491:U500)-$X$491</f>
        <v>8.3139263624786626</v>
      </c>
      <c r="Z500" s="42"/>
      <c r="AA500" s="1">
        <f t="shared" si="499"/>
        <v>4.40287782001825E-2</v>
      </c>
      <c r="AB500" s="41">
        <f t="shared" si="466"/>
        <v>5.2589728666809832E-2</v>
      </c>
      <c r="AC500" s="48">
        <f t="shared" si="467"/>
        <v>7.4165202436261586</v>
      </c>
      <c r="AD500" s="48">
        <f t="shared" si="468"/>
        <v>0.74534809087793241</v>
      </c>
      <c r="AE500" s="48">
        <f t="shared" si="469"/>
        <v>0.7498014413217633</v>
      </c>
      <c r="AF500" s="48">
        <f t="shared" si="470"/>
        <v>0.74534809087793263</v>
      </c>
      <c r="AG500" s="238">
        <f t="shared" si="471"/>
        <v>4.4533480478921757E-3</v>
      </c>
      <c r="AH500" s="48">
        <f t="shared" si="472"/>
        <v>2.3959384074003099E-9</v>
      </c>
      <c r="AI500" s="48">
        <f>AE500+AC500+SUM($AB$490:AB500)</f>
        <v>8.4462507121987525</v>
      </c>
      <c r="AJ500" s="48">
        <f>AE500+AC500+SUM($AB$491:AB500)-$AI$491</f>
        <v>7.3343662182846687</v>
      </c>
      <c r="AK500" s="41">
        <f t="shared" si="500"/>
        <v>3.0503147074765435E-2</v>
      </c>
      <c r="AL500" s="89"/>
      <c r="AM500" s="25">
        <v>424.60550000000001</v>
      </c>
      <c r="AN500" s="25">
        <v>5.0499999999999545E-2</v>
      </c>
      <c r="AQ500">
        <v>1731</v>
      </c>
      <c r="AR500" s="25">
        <v>402.03049999999996</v>
      </c>
      <c r="AS500" s="25">
        <v>9.2500000000001137E-2</v>
      </c>
      <c r="AT500" s="41"/>
      <c r="AU500" s="41"/>
      <c r="AV500" s="89">
        <f t="shared" si="479"/>
        <v>0</v>
      </c>
      <c r="AW500" s="86">
        <f t="shared" si="480"/>
        <v>1.1814126695572358E-2</v>
      </c>
      <c r="AX500" s="86">
        <f t="shared" si="481"/>
        <v>0.73798731462619094</v>
      </c>
      <c r="AY500" s="86">
        <f t="shared" si="473"/>
        <v>0.13308200080354796</v>
      </c>
      <c r="AZ500" s="86">
        <f t="shared" si="474"/>
        <v>8.3131687113952051</v>
      </c>
      <c r="BA500" s="86">
        <f t="shared" si="495"/>
        <v>0.11943622416072136</v>
      </c>
      <c r="BB500" s="86">
        <f t="shared" si="496"/>
        <v>7.2149299941239482</v>
      </c>
      <c r="BC500" s="89">
        <f t="shared" si="513"/>
        <v>1.8629788309858217E-2</v>
      </c>
      <c r="BD500" s="89">
        <f t="shared" si="513"/>
        <v>1.1845717157859932</v>
      </c>
      <c r="BE500" s="41">
        <f t="shared" si="502"/>
        <v>399.55010386340814</v>
      </c>
      <c r="BF500" s="89">
        <f t="shared" si="503"/>
        <v>0.47509831299391231</v>
      </c>
      <c r="BG500" s="89">
        <f t="shared" si="504"/>
        <v>0.52490168700608764</v>
      </c>
      <c r="BH500" s="89">
        <f t="shared" si="514"/>
        <v>0.57163900478767637</v>
      </c>
      <c r="BI500" s="89">
        <f t="shared" si="514"/>
        <v>0.63156249930817387</v>
      </c>
      <c r="BJ500" s="41">
        <f t="shared" si="505"/>
        <v>473.14614347621585</v>
      </c>
      <c r="BK500" s="89">
        <f t="shared" si="506"/>
        <v>0.38166059996445767</v>
      </c>
      <c r="BL500" s="89">
        <f t="shared" si="507"/>
        <v>0.61833940003554233</v>
      </c>
      <c r="BM500" s="89">
        <f t="shared" si="482"/>
        <v>0</v>
      </c>
      <c r="BN500" s="86">
        <f t="shared" si="483"/>
        <v>4.2700013256900056E-4</v>
      </c>
      <c r="BO500" s="86">
        <f t="shared" si="484"/>
        <v>2.7102692510206715E-2</v>
      </c>
      <c r="BP500" s="86">
        <f t="shared" si="475"/>
        <v>0.1298056667416142</v>
      </c>
      <c r="BQ500" s="86">
        <f t="shared" si="476"/>
        <v>8.2390678677642697</v>
      </c>
      <c r="BR500" s="86">
        <f t="shared" si="497"/>
        <v>0.1292238362359788</v>
      </c>
      <c r="BS500" s="86">
        <f t="shared" si="498"/>
        <v>8.1847025262426847</v>
      </c>
      <c r="BT500" s="89">
        <f t="shared" si="485"/>
        <v>2.6918809835480603E-2</v>
      </c>
      <c r="BU500" s="89">
        <f t="shared" si="485"/>
        <v>1.7688881100332825</v>
      </c>
      <c r="BV500" s="41">
        <f t="shared" si="486"/>
        <v>354.24543780440064</v>
      </c>
      <c r="BW500" s="89" t="e">
        <f t="shared" si="487"/>
        <v>#REF!</v>
      </c>
      <c r="BX500" s="42" t="e">
        <f t="shared" si="488"/>
        <v>#REF!</v>
      </c>
      <c r="BY500" s="89" t="e">
        <f t="shared" si="489"/>
        <v>#REF!</v>
      </c>
      <c r="BZ500" s="89" t="e">
        <f t="shared" si="489"/>
        <v>#REF!</v>
      </c>
      <c r="CA500" s="41">
        <f t="shared" si="490"/>
        <v>405.01713131464845</v>
      </c>
      <c r="CB500" s="89" t="e">
        <f t="shared" si="491"/>
        <v>#REF!</v>
      </c>
      <c r="CC500" s="89" t="e">
        <f t="shared" si="492"/>
        <v>#REF!</v>
      </c>
      <c r="CD500" s="41" t="e">
        <f t="shared" si="508"/>
        <v>#REF!</v>
      </c>
      <c r="CE500" s="41" t="e">
        <f t="shared" si="509"/>
        <v>#REF!</v>
      </c>
      <c r="CF500" s="42" t="e">
        <f t="shared" si="510"/>
        <v>#REF!</v>
      </c>
      <c r="CG500" s="42" t="e">
        <f t="shared" si="501"/>
        <v>#REF!</v>
      </c>
      <c r="CH500" s="42" t="e">
        <f t="shared" si="493"/>
        <v>#REF!</v>
      </c>
      <c r="CI500" s="89">
        <f t="shared" si="511"/>
        <v>4.5351276070550917</v>
      </c>
      <c r="CJ500" s="89">
        <f t="shared" si="512"/>
        <v>2.7992386112295771</v>
      </c>
      <c r="CK500" s="42" t="e">
        <f t="shared" si="494"/>
        <v>#REF!</v>
      </c>
      <c r="CM500" s="89" t="e">
        <f t="shared" si="477"/>
        <v>#REF!</v>
      </c>
      <c r="CN500" s="89">
        <f t="shared" si="478"/>
        <v>9.1117640052312751E-2</v>
      </c>
    </row>
    <row r="501" spans="1:92" ht="14.4" x14ac:dyDescent="0.3">
      <c r="D501" s="47"/>
      <c r="E501" s="32">
        <v>41612.652777777781</v>
      </c>
      <c r="F501" s="21">
        <f t="shared" si="458"/>
        <v>1729.1486111111153</v>
      </c>
      <c r="G501" s="21">
        <f t="shared" si="462"/>
        <v>203.17986111111531</v>
      </c>
      <c r="H501" s="1"/>
      <c r="I501" s="21">
        <v>1069</v>
      </c>
      <c r="J501" s="21">
        <v>16236</v>
      </c>
      <c r="K501" s="21">
        <v>17662</v>
      </c>
      <c r="L501" s="21">
        <v>32</v>
      </c>
      <c r="M501" s="51">
        <v>4.3</v>
      </c>
      <c r="N501" s="40"/>
      <c r="O501" s="40"/>
      <c r="P501" s="40"/>
      <c r="R501" s="22"/>
      <c r="S501" s="22"/>
      <c r="T501" s="22"/>
      <c r="U501" s="52">
        <f t="shared" si="463"/>
        <v>6.2126812805699351E-2</v>
      </c>
      <c r="V501" s="52">
        <f t="shared" si="464"/>
        <v>8.7614972833323961</v>
      </c>
      <c r="W501" s="52">
        <f t="shared" si="465"/>
        <v>2.968712374022978E-2</v>
      </c>
      <c r="X501" s="247">
        <f>W501+V501+SUM($U$490:U501)</f>
        <v>9.0698758001588367</v>
      </c>
      <c r="Y501" s="104">
        <f>W501+V501+SUM($U$491:U501)-$X$491</f>
        <v>9.0149286281316154</v>
      </c>
      <c r="Z501" s="42"/>
      <c r="AA501" s="1">
        <f t="shared" si="499"/>
        <v>4.1638532139138915E-2</v>
      </c>
      <c r="AB501" s="41">
        <f t="shared" si="466"/>
        <v>5.7110799043898451E-2</v>
      </c>
      <c r="AC501" s="48">
        <f t="shared" si="467"/>
        <v>8.0541088150936915</v>
      </c>
      <c r="AD501" s="48">
        <f t="shared" si="468"/>
        <v>0.80942469404197415</v>
      </c>
      <c r="AE501" s="48">
        <f t="shared" si="469"/>
        <v>0.81426089321464989</v>
      </c>
      <c r="AF501" s="48">
        <f t="shared" si="470"/>
        <v>0.80942469404197415</v>
      </c>
      <c r="AG501" s="238">
        <f t="shared" si="471"/>
        <v>4.8361965707615778E-3</v>
      </c>
      <c r="AH501" s="48">
        <f t="shared" si="472"/>
        <v>2.6019141070974039E-9</v>
      </c>
      <c r="AI501" s="48">
        <f>AE501+AC501+SUM($AB$490:AB501)</f>
        <v>9.2054095346030707</v>
      </c>
      <c r="AJ501" s="48">
        <f>AE501+AC501+SUM($AB$491:AB501)-$AI$491</f>
        <v>8.0935250406889878</v>
      </c>
      <c r="AK501" s="41">
        <f t="shared" si="500"/>
        <v>3.1552656852373663E-2</v>
      </c>
      <c r="AL501" s="89"/>
      <c r="AM501" s="25">
        <v>417.85599999999999</v>
      </c>
      <c r="AN501" s="25">
        <v>0.23599999999999</v>
      </c>
      <c r="AQ501"/>
      <c r="AR501" s="41">
        <v>394.47899999999998</v>
      </c>
      <c r="AS501" s="41">
        <v>3.1000000000005912E-2</v>
      </c>
      <c r="AT501" s="41"/>
      <c r="AU501" s="41"/>
      <c r="AV501" s="89">
        <f t="shared" si="479"/>
        <v>0</v>
      </c>
      <c r="AW501" s="86">
        <f t="shared" si="480"/>
        <v>1.276994010997125E-2</v>
      </c>
      <c r="AX501" s="86">
        <f t="shared" si="481"/>
        <v>0.80149095310467866</v>
      </c>
      <c r="AY501" s="86">
        <f t="shared" si="473"/>
        <v>0.14436715483234086</v>
      </c>
      <c r="AZ501" s="86">
        <f t="shared" si="474"/>
        <v>9.0610423797707309</v>
      </c>
      <c r="BA501" s="86">
        <f t="shared" si="495"/>
        <v>0.13072137818951426</v>
      </c>
      <c r="BB501" s="86">
        <f t="shared" si="496"/>
        <v>7.962803662499474</v>
      </c>
      <c r="BC501" s="89">
        <f t="shared" si="513"/>
        <v>1.1285154028792904E-2</v>
      </c>
      <c r="BD501" s="89">
        <f t="shared" si="513"/>
        <v>0.74787366837552582</v>
      </c>
      <c r="BE501" s="41">
        <f t="shared" si="502"/>
        <v>342.83031773545747</v>
      </c>
      <c r="BF501" s="89">
        <f t="shared" si="503"/>
        <v>0.54710989306259294</v>
      </c>
      <c r="BG501" s="89">
        <f t="shared" si="504"/>
        <v>0.45289010693740706</v>
      </c>
      <c r="BH501" s="89">
        <f t="shared" si="514"/>
        <v>0.41534330214315102</v>
      </c>
      <c r="BI501" s="89">
        <f t="shared" si="514"/>
        <v>0.34381552026116807</v>
      </c>
      <c r="BJ501" s="41">
        <f t="shared" si="505"/>
        <v>460.90676413510391</v>
      </c>
      <c r="BK501" s="89">
        <f t="shared" si="506"/>
        <v>0.39719974609990316</v>
      </c>
      <c r="BL501" s="89">
        <f t="shared" si="507"/>
        <v>0.60280025390009684</v>
      </c>
      <c r="BM501" s="89">
        <f t="shared" si="482"/>
        <v>0</v>
      </c>
      <c r="BN501" s="86">
        <f t="shared" si="483"/>
        <v>4.5802118915154357E-4</v>
      </c>
      <c r="BO501" s="86">
        <f t="shared" si="484"/>
        <v>2.9229102551078235E-2</v>
      </c>
      <c r="BP501" s="86">
        <f t="shared" si="475"/>
        <v>0.13993256254111616</v>
      </c>
      <c r="BQ501" s="86">
        <f t="shared" si="476"/>
        <v>8.9299432376177208</v>
      </c>
      <c r="BR501" s="86">
        <f t="shared" si="497"/>
        <v>0.13935073203548076</v>
      </c>
      <c r="BS501" s="86">
        <f t="shared" si="498"/>
        <v>8.8755778960961358</v>
      </c>
      <c r="BT501" s="89">
        <f t="shared" si="485"/>
        <v>1.0126895799501962E-2</v>
      </c>
      <c r="BU501" s="89">
        <f t="shared" si="485"/>
        <v>0.6908753698534511</v>
      </c>
      <c r="BV501" s="41">
        <f t="shared" si="486"/>
        <v>304.42321900346656</v>
      </c>
      <c r="BW501" s="89" t="e">
        <f t="shared" si="487"/>
        <v>#REF!</v>
      </c>
      <c r="BX501" s="42" t="e">
        <f t="shared" si="488"/>
        <v>#REF!</v>
      </c>
      <c r="BY501" s="89" t="e">
        <f t="shared" si="489"/>
        <v>#REF!</v>
      </c>
      <c r="BZ501" s="89" t="e">
        <f t="shared" si="489"/>
        <v>#REF!</v>
      </c>
      <c r="CA501" s="41">
        <f t="shared" si="490"/>
        <v>397.18689680072907</v>
      </c>
      <c r="CB501" s="89" t="e">
        <f t="shared" si="491"/>
        <v>#REF!</v>
      </c>
      <c r="CC501" s="89" t="e">
        <f t="shared" si="492"/>
        <v>#REF!</v>
      </c>
      <c r="CD501" s="41" t="e">
        <f t="shared" si="508"/>
        <v>#REF!</v>
      </c>
      <c r="CE501" s="41" t="e">
        <f t="shared" si="509"/>
        <v>#REF!</v>
      </c>
      <c r="CF501" s="42" t="e">
        <f t="shared" si="510"/>
        <v>#REF!</v>
      </c>
      <c r="CG501" s="42" t="e">
        <f t="shared" si="501"/>
        <v>#REF!</v>
      </c>
      <c r="CH501" s="42" t="e">
        <f t="shared" si="493"/>
        <v>#REF!</v>
      </c>
      <c r="CI501" s="89">
        <f t="shared" si="511"/>
        <v>4.8787789494741132</v>
      </c>
      <c r="CJ501" s="89">
        <f t="shared" si="512"/>
        <v>3.2147460912148742</v>
      </c>
      <c r="CK501" s="42" t="e">
        <f t="shared" si="494"/>
        <v>#REF!</v>
      </c>
      <c r="CM501" s="89" t="e">
        <f t="shared" si="477"/>
        <v>#REF!</v>
      </c>
      <c r="CN501" s="89">
        <f t="shared" si="478"/>
        <v>9.8022120374612554E-2</v>
      </c>
    </row>
    <row r="502" spans="1:92" ht="14.4" x14ac:dyDescent="0.3">
      <c r="D502" s="47"/>
      <c r="E502" s="32">
        <v>41673.601388888892</v>
      </c>
      <c r="F502" s="21">
        <f t="shared" si="458"/>
        <v>1790.0972222222263</v>
      </c>
      <c r="G502" s="21">
        <f t="shared" si="462"/>
        <v>264.12847222222626</v>
      </c>
      <c r="H502" s="1"/>
      <c r="I502" s="21">
        <v>1069</v>
      </c>
      <c r="J502" s="21">
        <v>18005</v>
      </c>
      <c r="K502" s="21">
        <v>19991</v>
      </c>
      <c r="L502" s="21">
        <v>16</v>
      </c>
      <c r="M502" s="51">
        <v>4.3</v>
      </c>
      <c r="N502" s="40"/>
      <c r="O502" s="40"/>
      <c r="P502" s="40"/>
      <c r="R502" s="22"/>
      <c r="S502" s="22"/>
      <c r="T502" s="22"/>
      <c r="U502" s="52">
        <f t="shared" si="463"/>
        <v>7.0319166277813136E-2</v>
      </c>
      <c r="V502" s="52">
        <f t="shared" si="464"/>
        <v>9.9168323061430144</v>
      </c>
      <c r="W502" s="52">
        <f t="shared" si="465"/>
        <v>3.3601816934148654E-2</v>
      </c>
      <c r="X502" s="247">
        <f>W502+V502+SUM($U$490:U502)</f>
        <v>10.299444682441186</v>
      </c>
      <c r="Y502" s="104">
        <f>W502+V502+SUM($U$491:U502)-$X$491</f>
        <v>10.244497510413964</v>
      </c>
      <c r="Z502" s="42"/>
      <c r="AA502" s="1">
        <f t="shared" si="499"/>
        <v>2.8206207519360794E-2</v>
      </c>
      <c r="AB502" s="41">
        <f t="shared" si="466"/>
        <v>6.3333329439849206E-2</v>
      </c>
      <c r="AC502" s="48">
        <f t="shared" si="467"/>
        <v>8.9316475249914937</v>
      </c>
      <c r="AD502" s="48">
        <f t="shared" si="468"/>
        <v>0.89761589161281996</v>
      </c>
      <c r="AE502" s="48">
        <f t="shared" si="469"/>
        <v>0.90297902083824655</v>
      </c>
      <c r="AF502" s="48">
        <f t="shared" si="470"/>
        <v>0.89761589161281996</v>
      </c>
      <c r="AG502" s="238">
        <f t="shared" si="471"/>
        <v>5.3631263400198458E-3</v>
      </c>
      <c r="AH502" s="48">
        <f t="shared" si="472"/>
        <v>2.88540671952998E-9</v>
      </c>
      <c r="AI502" s="48">
        <f>AE502+AC502+SUM($AB$490:AB502)</f>
        <v>10.234999701564318</v>
      </c>
      <c r="AJ502" s="48">
        <f>AE502+AC502+SUM($AB$491:AB502)-$AI$491</f>
        <v>9.1231152076502333</v>
      </c>
      <c r="AK502" s="41">
        <f t="shared" si="500"/>
        <v>2.320469592365822E-2</v>
      </c>
      <c r="AL502" s="89"/>
      <c r="AM502" s="41">
        <v>402.83299999999991</v>
      </c>
      <c r="AN502" s="41">
        <v>0.58224737011000771</v>
      </c>
      <c r="AO502" s="41"/>
      <c r="AP502" s="41"/>
      <c r="AQ502"/>
      <c r="AR502" s="41">
        <v>379.20066666666662</v>
      </c>
      <c r="AS502" s="41">
        <v>0.19804124149615257</v>
      </c>
      <c r="AT502" s="41"/>
      <c r="AU502" s="41"/>
      <c r="AV502" s="89">
        <f t="shared" si="479"/>
        <v>0</v>
      </c>
      <c r="AW502" s="86">
        <f t="shared" si="480"/>
        <v>1.4013575704010092E-2</v>
      </c>
      <c r="AX502" s="86">
        <f t="shared" si="481"/>
        <v>0.88896544513423637</v>
      </c>
      <c r="AY502" s="86">
        <f t="shared" si="473"/>
        <v>0.15883972920571887</v>
      </c>
      <c r="AZ502" s="86">
        <f t="shared" si="474"/>
        <v>10.076159972358598</v>
      </c>
      <c r="BA502" s="86">
        <f t="shared" si="495"/>
        <v>0.14519395256289228</v>
      </c>
      <c r="BB502" s="86">
        <f t="shared" si="496"/>
        <v>8.97792125508734</v>
      </c>
      <c r="BC502" s="89">
        <f t="shared" si="513"/>
        <v>1.4472574373378011E-2</v>
      </c>
      <c r="BD502" s="89">
        <f t="shared" si="513"/>
        <v>1.0151175925878659</v>
      </c>
      <c r="BE502" s="41">
        <f t="shared" si="502"/>
        <v>268.73618139963406</v>
      </c>
      <c r="BF502" s="89">
        <f t="shared" si="503"/>
        <v>0.64117999091752065</v>
      </c>
      <c r="BG502" s="89">
        <f t="shared" si="504"/>
        <v>0.35882000908247935</v>
      </c>
      <c r="BH502" s="89">
        <f t="shared" si="514"/>
        <v>0.66015261390098001</v>
      </c>
      <c r="BI502" s="89">
        <f t="shared" si="514"/>
        <v>0.36943755306026554</v>
      </c>
      <c r="BJ502" s="41">
        <f t="shared" si="505"/>
        <v>439.17837804549589</v>
      </c>
      <c r="BK502" s="89">
        <f t="shared" si="506"/>
        <v>0.42478615855790003</v>
      </c>
      <c r="BL502" s="89">
        <f t="shared" si="507"/>
        <v>0.57521384144209997</v>
      </c>
      <c r="BM502" s="89">
        <f t="shared" si="482"/>
        <v>0</v>
      </c>
      <c r="BN502" s="86">
        <f t="shared" si="483"/>
        <v>5.128249031146467E-4</v>
      </c>
      <c r="BO502" s="86">
        <f t="shared" si="484"/>
        <v>3.3088992031034006E-2</v>
      </c>
      <c r="BP502" s="86">
        <f t="shared" si="475"/>
        <v>0.15718827740055319</v>
      </c>
      <c r="BQ502" s="86">
        <f t="shared" si="476"/>
        <v>10.142256405040632</v>
      </c>
      <c r="BR502" s="86">
        <f t="shared" si="497"/>
        <v>0.15660644689491779</v>
      </c>
      <c r="BS502" s="86">
        <f t="shared" si="498"/>
        <v>10.087891063519047</v>
      </c>
      <c r="BT502" s="89">
        <f t="shared" si="485"/>
        <v>1.7255714859437027E-2</v>
      </c>
      <c r="BU502" s="89">
        <f t="shared" si="485"/>
        <v>1.2123131674229111</v>
      </c>
      <c r="BV502" s="41">
        <f t="shared" si="486"/>
        <v>266.65990319208174</v>
      </c>
      <c r="BW502" s="89" t="e">
        <f t="shared" si="487"/>
        <v>#REF!</v>
      </c>
      <c r="BX502" s="42" t="e">
        <f t="shared" si="488"/>
        <v>#REF!</v>
      </c>
      <c r="BY502" s="89" t="e">
        <f t="shared" si="489"/>
        <v>#REF!</v>
      </c>
      <c r="BZ502" s="89" t="e">
        <f t="shared" si="489"/>
        <v>#REF!</v>
      </c>
      <c r="CA502" s="41">
        <f t="shared" si="490"/>
        <v>381.50080423098132</v>
      </c>
      <c r="CB502" s="89" t="e">
        <f t="shared" si="491"/>
        <v>#REF!</v>
      </c>
      <c r="CC502" s="89" t="e">
        <f t="shared" si="492"/>
        <v>#REF!</v>
      </c>
      <c r="CD502" s="41" t="e">
        <f t="shared" si="508"/>
        <v>#REF!</v>
      </c>
      <c r="CE502" s="41" t="e">
        <f t="shared" si="509"/>
        <v>#REF!</v>
      </c>
      <c r="CF502" s="42" t="e">
        <f t="shared" si="510"/>
        <v>#REF!</v>
      </c>
      <c r="CG502" s="42" t="e">
        <f t="shared" si="501"/>
        <v>#REF!</v>
      </c>
      <c r="CH502" s="42" t="e">
        <f t="shared" si="493"/>
        <v>#REF!</v>
      </c>
      <c r="CI502" s="89">
        <f t="shared" si="511"/>
        <v>5.2477421445113324</v>
      </c>
      <c r="CJ502" s="89">
        <f t="shared" si="512"/>
        <v>3.875373063138901</v>
      </c>
      <c r="CK502" s="42" t="e">
        <f t="shared" si="494"/>
        <v>#REF!</v>
      </c>
      <c r="CM502" s="89" t="e">
        <f t="shared" si="477"/>
        <v>#REF!</v>
      </c>
      <c r="CN502" s="89">
        <f t="shared" si="478"/>
        <v>0.10543515447439246</v>
      </c>
    </row>
    <row r="503" spans="1:92" ht="14.4" x14ac:dyDescent="0.3">
      <c r="D503" s="47"/>
      <c r="E503" s="32">
        <v>41709.563888888886</v>
      </c>
      <c r="F503" s="21">
        <f t="shared" si="458"/>
        <v>1826.0597222222204</v>
      </c>
      <c r="G503" s="21">
        <f t="shared" si="462"/>
        <v>300.09097222222044</v>
      </c>
      <c r="H503" s="1">
        <v>10</v>
      </c>
      <c r="I503" s="21">
        <v>1130</v>
      </c>
      <c r="J503" s="21">
        <v>17014</v>
      </c>
      <c r="K503" s="21">
        <v>19790</v>
      </c>
      <c r="L503" s="21">
        <v>21</v>
      </c>
      <c r="M503" s="51">
        <v>4.3</v>
      </c>
      <c r="N503" s="40"/>
      <c r="O503" s="40"/>
      <c r="P503" s="40"/>
      <c r="R503" s="22"/>
      <c r="S503" s="22"/>
      <c r="T503" s="22"/>
      <c r="U503" s="52">
        <f t="shared" si="463"/>
        <v>7.3584395471921776E-2</v>
      </c>
      <c r="V503" s="52">
        <f t="shared" si="464"/>
        <v>10.377314591032025</v>
      </c>
      <c r="W503" s="52">
        <f t="shared" si="465"/>
        <v>3.5162097572218352E-2</v>
      </c>
      <c r="X503" s="247">
        <f>W503+V503+SUM($U$490:U503)</f>
        <v>10.835071643440189</v>
      </c>
      <c r="Y503" s="104">
        <f>W503+V503+SUM($U$491:U503)-$X$491</f>
        <v>10.780124471412968</v>
      </c>
      <c r="Z503" s="42"/>
      <c r="AA503" s="1">
        <f t="shared" si="499"/>
        <v>1.9511552430733679E-2</v>
      </c>
      <c r="AB503" s="41">
        <f t="shared" si="466"/>
        <v>6.326250149364715E-2</v>
      </c>
      <c r="AC503" s="48">
        <f t="shared" si="467"/>
        <v>8.921658941476446</v>
      </c>
      <c r="AD503" s="48">
        <f t="shared" si="468"/>
        <v>0.89661205539192979</v>
      </c>
      <c r="AE503" s="48">
        <f t="shared" si="469"/>
        <v>0.9019691868365417</v>
      </c>
      <c r="AF503" s="48">
        <f t="shared" si="470"/>
        <v>0.8966120553919299</v>
      </c>
      <c r="AG503" s="238">
        <f t="shared" si="471"/>
        <v>5.3571285624318754E-3</v>
      </c>
      <c r="AH503" s="48">
        <f t="shared" si="472"/>
        <v>2.8821798651436798E-9</v>
      </c>
      <c r="AI503" s="48">
        <f>AE503+AC503+SUM($AB$490:AB503)</f>
        <v>10.287263785541214</v>
      </c>
      <c r="AJ503" s="48">
        <f>AE503+AC503+SUM($AB$491:AB503)-$AI$491</f>
        <v>9.1753792916271308</v>
      </c>
      <c r="AK503" s="41">
        <f t="shared" si="500"/>
        <v>1.4822626853502534E-2</v>
      </c>
      <c r="AL503" s="89"/>
      <c r="AM503" s="1">
        <v>393.74199999999996</v>
      </c>
      <c r="AN503" s="1">
        <v>0.30829855659731958</v>
      </c>
      <c r="AO503" s="1"/>
      <c r="AP503" s="1"/>
      <c r="AQ503" s="1"/>
      <c r="AR503" s="1">
        <v>370.524</v>
      </c>
      <c r="AS503" s="1">
        <v>0.34789653634375439</v>
      </c>
      <c r="AT503" s="41"/>
      <c r="AU503" s="41"/>
      <c r="AV503" s="89">
        <f t="shared" si="479"/>
        <v>0</v>
      </c>
      <c r="AW503" s="86">
        <f t="shared" si="480"/>
        <v>1.3908589806920552E-2</v>
      </c>
      <c r="AX503" s="86">
        <f t="shared" si="481"/>
        <v>0.88806059702962115</v>
      </c>
      <c r="AY503" s="86">
        <f t="shared" si="473"/>
        <v>0.15863217315716485</v>
      </c>
      <c r="AZ503" s="86">
        <f t="shared" si="474"/>
        <v>10.12863161238405</v>
      </c>
      <c r="BA503" s="86">
        <f t="shared" si="495"/>
        <v>0.14498639651433826</v>
      </c>
      <c r="BB503" s="86">
        <f t="shared" si="496"/>
        <v>9.0303928951127919</v>
      </c>
      <c r="BC503" s="89">
        <f t="shared" si="513"/>
        <v>-2.0755604855401955E-4</v>
      </c>
      <c r="BD503" s="89">
        <f t="shared" si="513"/>
        <v>5.2471640025451904E-2</v>
      </c>
      <c r="BE503" s="41">
        <f t="shared" si="502"/>
        <v>-1352.008090225452</v>
      </c>
      <c r="BF503" s="89">
        <f t="shared" si="503"/>
        <v>2.6988809072027329</v>
      </c>
      <c r="BG503" s="89">
        <f t="shared" si="504"/>
        <v>-1.6988809072027329</v>
      </c>
      <c r="BH503" s="89">
        <f t="shared" si="514"/>
        <v>0.141054538377689</v>
      </c>
      <c r="BI503" s="89">
        <f t="shared" si="514"/>
        <v>-8.8790454400791474E-2</v>
      </c>
      <c r="BJ503" s="41">
        <f t="shared" si="505"/>
        <v>428.77058154392421</v>
      </c>
      <c r="BK503" s="89">
        <f t="shared" si="506"/>
        <v>0.43799992261231224</v>
      </c>
      <c r="BL503" s="89">
        <f t="shared" si="507"/>
        <v>0.56200007738768776</v>
      </c>
      <c r="BM503" s="89">
        <f t="shared" si="482"/>
        <v>0</v>
      </c>
      <c r="BN503" s="86">
        <f t="shared" si="483"/>
        <v>5.3331279936586298E-4</v>
      </c>
      <c r="BO503" s="86">
        <f t="shared" si="484"/>
        <v>3.4628784772852486E-2</v>
      </c>
      <c r="BP503" s="86">
        <f t="shared" si="475"/>
        <v>0.1643383867422733</v>
      </c>
      <c r="BQ503" s="86">
        <f t="shared" si="476"/>
        <v>10.670733256697917</v>
      </c>
      <c r="BR503" s="86">
        <f t="shared" si="497"/>
        <v>0.1637565562366379</v>
      </c>
      <c r="BS503" s="86">
        <f t="shared" si="498"/>
        <v>10.616367915176331</v>
      </c>
      <c r="BT503" s="89">
        <f t="shared" si="485"/>
        <v>7.1501093417201123E-3</v>
      </c>
      <c r="BU503" s="89">
        <f t="shared" si="485"/>
        <v>0.52847685165728464</v>
      </c>
      <c r="BV503" s="41">
        <f t="shared" ref="BV503:BV508" si="515">1000*((BT503/BU503)/0.0112372-1)</f>
        <v>204.00586813019882</v>
      </c>
      <c r="BW503" s="89" t="e">
        <f t="shared" si="487"/>
        <v>#REF!</v>
      </c>
      <c r="BX503" s="42" t="e">
        <f t="shared" si="488"/>
        <v>#REF!</v>
      </c>
      <c r="BY503" s="89" t="e">
        <f t="shared" si="489"/>
        <v>#REF!</v>
      </c>
      <c r="BZ503" s="89" t="e">
        <f t="shared" si="489"/>
        <v>#REF!</v>
      </c>
      <c r="CA503" s="41">
        <f t="shared" si="490"/>
        <v>372.66520567551311</v>
      </c>
      <c r="CB503" s="89" t="e">
        <f t="shared" si="491"/>
        <v>#REF!</v>
      </c>
      <c r="CC503" s="89" t="e">
        <f t="shared" si="492"/>
        <v>#REF!</v>
      </c>
      <c r="CD503" s="41" t="e">
        <f t="shared" si="508"/>
        <v>#REF!</v>
      </c>
      <c r="CE503" s="41" t="e">
        <f t="shared" si="509"/>
        <v>#REF!</v>
      </c>
      <c r="CF503" s="42" t="e">
        <f t="shared" si="510"/>
        <v>#REF!</v>
      </c>
      <c r="CG503" s="42" t="e">
        <f t="shared" si="501"/>
        <v>#REF!</v>
      </c>
      <c r="CH503" s="42" t="e">
        <f t="shared" si="493"/>
        <v>#REF!</v>
      </c>
      <c r="CI503" s="140">
        <f t="shared" si="511"/>
        <v>5.1565638719558349</v>
      </c>
      <c r="CJ503" s="140">
        <f t="shared" si="512"/>
        <v>4.018815419671296</v>
      </c>
      <c r="CK503" s="42" t="e">
        <f t="shared" si="494"/>
        <v>#REF!</v>
      </c>
      <c r="CM503" s="89" t="e">
        <f t="shared" si="477"/>
        <v>#REF!</v>
      </c>
      <c r="CN503" s="89">
        <f t="shared" si="478"/>
        <v>0.10360324372366095</v>
      </c>
    </row>
    <row r="504" spans="1:92" ht="14.4" x14ac:dyDescent="0.3">
      <c r="D504" s="47"/>
      <c r="E504" s="32">
        <v>41743.395833333336</v>
      </c>
      <c r="F504" s="21">
        <f t="shared" si="458"/>
        <v>1859.8916666666701</v>
      </c>
      <c r="G504" s="21">
        <f t="shared" si="462"/>
        <v>333.92291666667006</v>
      </c>
      <c r="H504" s="1"/>
      <c r="I504" s="21">
        <v>1094</v>
      </c>
      <c r="J504" s="21">
        <v>18090</v>
      </c>
      <c r="K504" s="21">
        <v>19676</v>
      </c>
      <c r="L504" s="21">
        <v>5</v>
      </c>
      <c r="M504" s="51">
        <v>4.3</v>
      </c>
      <c r="N504" s="40"/>
      <c r="O504" s="40"/>
      <c r="P504" s="40"/>
      <c r="R504" s="22"/>
      <c r="S504" s="22"/>
      <c r="T504" s="22"/>
      <c r="U504" s="52">
        <f t="shared" si="463"/>
        <v>7.0829736232398272E-2</v>
      </c>
      <c r="V504" s="52">
        <f t="shared" si="464"/>
        <v>9.9888359559043352</v>
      </c>
      <c r="W504" s="52">
        <f t="shared" si="465"/>
        <v>3.3845791358962887E-2</v>
      </c>
      <c r="X504" s="247">
        <f>W504+V504+SUM($U$490:U504)</f>
        <v>10.516106438331642</v>
      </c>
      <c r="Y504" s="104">
        <f>W504+V504+SUM($U$491:U504)-$X$491</f>
        <v>10.461159266304421</v>
      </c>
      <c r="Z504" s="42"/>
      <c r="AA504" s="1">
        <f t="shared" si="499"/>
        <v>1.2228538981944346E-2</v>
      </c>
      <c r="AB504" s="41">
        <f t="shared" si="466"/>
        <v>6.5120447674531637E-2</v>
      </c>
      <c r="AC504" s="48">
        <f t="shared" si="467"/>
        <v>9.1836777008695591</v>
      </c>
      <c r="AD504" s="48">
        <f t="shared" si="468"/>
        <v>0.9229445099221657</v>
      </c>
      <c r="AE504" s="48">
        <f t="shared" si="469"/>
        <v>0.92845897409427047</v>
      </c>
      <c r="AF504" s="48">
        <f t="shared" si="470"/>
        <v>0.92294450992216592</v>
      </c>
      <c r="AG504" s="238">
        <f t="shared" si="471"/>
        <v>5.5144612052783993E-3</v>
      </c>
      <c r="AH504" s="48">
        <f t="shared" si="472"/>
        <v>2.9668261397397561E-9</v>
      </c>
      <c r="AI504" s="48">
        <f>AE504+AC504+SUM($AB$490:AB504)</f>
        <v>10.640892779866586</v>
      </c>
      <c r="AJ504" s="48">
        <f>AE504+AC504+SUM($AB$491:AB504)-$AI$491</f>
        <v>9.5290082859525036</v>
      </c>
      <c r="AK504" s="41">
        <f t="shared" si="500"/>
        <v>1.0595950293643021E-2</v>
      </c>
      <c r="AL504" s="89"/>
      <c r="AM504" s="1">
        <v>384.40099999999995</v>
      </c>
      <c r="AN504" s="1">
        <v>4.2000000000001592E-2</v>
      </c>
      <c r="AO504" s="1"/>
      <c r="AP504" s="1"/>
      <c r="AQ504" s="1"/>
      <c r="AR504" s="1">
        <v>362.37799999999999</v>
      </c>
      <c r="AS504" s="1">
        <v>5.5000000000006821E-2</v>
      </c>
      <c r="AT504" s="41"/>
      <c r="AU504" s="41"/>
      <c r="AV504" s="89">
        <f t="shared" si="479"/>
        <v>0</v>
      </c>
      <c r="AW504" s="86">
        <f t="shared" si="480"/>
        <v>1.4222584363930667E-2</v>
      </c>
      <c r="AX504" s="86">
        <f t="shared" si="481"/>
        <v>0.91423638973033983</v>
      </c>
      <c r="AY504" s="86">
        <f t="shared" si="473"/>
        <v>0.16300235066049018</v>
      </c>
      <c r="AZ504" s="86">
        <f t="shared" si="474"/>
        <v>10.477890429206097</v>
      </c>
      <c r="BA504" s="86">
        <f t="shared" si="495"/>
        <v>0.14935657401766358</v>
      </c>
      <c r="BB504" s="86">
        <f t="shared" si="496"/>
        <v>9.379651711934839</v>
      </c>
      <c r="BC504" s="89">
        <f t="shared" si="513"/>
        <v>4.3701775033253287E-3</v>
      </c>
      <c r="BD504" s="89">
        <f t="shared" si="513"/>
        <v>0.34925881682204718</v>
      </c>
      <c r="BE504" s="41">
        <f t="shared" si="502"/>
        <v>113.50863212174556</v>
      </c>
      <c r="BF504" s="89">
        <f t="shared" si="503"/>
        <v>0.83825726953196333</v>
      </c>
      <c r="BG504" s="89">
        <f t="shared" si="504"/>
        <v>0.16174273046803667</v>
      </c>
      <c r="BH504" s="89">
        <f t="shared" ref="BH504:BH509" si="516">BF504*($AJ504-$AJ503)</f>
        <v>0.29643207521052112</v>
      </c>
      <c r="BI504" s="89">
        <f t="shared" si="514"/>
        <v>5.7196919114851634E-2</v>
      </c>
      <c r="BJ504" s="41">
        <f t="shared" ref="BJ504:BJ509" si="517">1000*((BA504/BB504)/0.0112372-1)</f>
        <v>417.03155126584915</v>
      </c>
      <c r="BK504" s="89">
        <f t="shared" si="506"/>
        <v>0.45290382434585025</v>
      </c>
      <c r="BL504" s="89">
        <f t="shared" si="507"/>
        <v>0.5470961756541497</v>
      </c>
      <c r="BM504" s="89">
        <f t="shared" si="482"/>
        <v>0</v>
      </c>
      <c r="BN504" s="86">
        <f t="shared" si="483"/>
        <v>5.103428505988405E-4</v>
      </c>
      <c r="BO504" s="86">
        <f t="shared" si="484"/>
        <v>3.3335448508364049E-2</v>
      </c>
      <c r="BP504" s="86">
        <f t="shared" si="475"/>
        <v>0.15856682681812292</v>
      </c>
      <c r="BQ504" s="86">
        <f t="shared" si="476"/>
        <v>10.357539611513518</v>
      </c>
      <c r="BR504" s="86">
        <f t="shared" si="497"/>
        <v>0.15798499631248752</v>
      </c>
      <c r="BS504" s="86">
        <f t="shared" si="498"/>
        <v>10.303174269991933</v>
      </c>
      <c r="BT504" s="89">
        <f t="shared" si="485"/>
        <v>-5.7715599241503768E-3</v>
      </c>
      <c r="BU504" s="89">
        <f t="shared" si="485"/>
        <v>-0.31319364518439841</v>
      </c>
      <c r="BV504" s="41">
        <f t="shared" si="515"/>
        <v>639.91809203437037</v>
      </c>
      <c r="BW504" s="89" t="e">
        <f t="shared" si="487"/>
        <v>#REF!</v>
      </c>
      <c r="BX504" s="42" t="e">
        <f t="shared" si="488"/>
        <v>#REF!</v>
      </c>
      <c r="BY504" s="89" t="e">
        <f t="shared" si="489"/>
        <v>#REF!</v>
      </c>
      <c r="BZ504" s="89" t="e">
        <f t="shared" si="489"/>
        <v>#REF!</v>
      </c>
      <c r="CA504" s="41">
        <f t="shared" ref="CA504:CA509" si="518">1000*((BR504/BS504/0.0112372-1))</f>
        <v>364.54131070184803</v>
      </c>
      <c r="CB504" s="89" t="e">
        <f t="shared" si="491"/>
        <v>#REF!</v>
      </c>
      <c r="CC504" s="89" t="e">
        <f t="shared" ref="CC504:CC509" si="519">1-CB504</f>
        <v>#REF!</v>
      </c>
      <c r="CD504" s="41" t="e">
        <f t="shared" si="508"/>
        <v>#REF!</v>
      </c>
      <c r="CE504" s="41" t="e">
        <f t="shared" si="509"/>
        <v>#REF!</v>
      </c>
      <c r="CF504" s="42" t="e">
        <f t="shared" si="510"/>
        <v>#REF!</v>
      </c>
      <c r="CG504" s="42" t="e">
        <f t="shared" si="501"/>
        <v>#REF!</v>
      </c>
      <c r="CH504" s="42" t="e">
        <f t="shared" si="493"/>
        <v>#REF!</v>
      </c>
      <c r="CI504" s="89">
        <f t="shared" si="511"/>
        <v>5.2132839910213189</v>
      </c>
      <c r="CJ504" s="89">
        <f t="shared" si="512"/>
        <v>4.3157242949311838</v>
      </c>
      <c r="CK504" s="42" t="e">
        <f t="shared" si="494"/>
        <v>#REF!</v>
      </c>
      <c r="CM504" s="89" t="e">
        <f t="shared" si="477"/>
        <v>#REF!</v>
      </c>
      <c r="CN504" s="89">
        <f t="shared" si="478"/>
        <v>0.10474283754340113</v>
      </c>
    </row>
    <row r="505" spans="1:92" ht="14.4" x14ac:dyDescent="0.3">
      <c r="D505" s="47"/>
      <c r="E505" s="32">
        <v>41752.490972222222</v>
      </c>
      <c r="F505" s="21">
        <f t="shared" si="458"/>
        <v>1868.9868055555562</v>
      </c>
      <c r="G505" s="21">
        <f t="shared" si="462"/>
        <v>343.0180555555562</v>
      </c>
      <c r="H505" s="1"/>
      <c r="I505" s="21">
        <v>1033</v>
      </c>
      <c r="J505" s="21">
        <v>19078</v>
      </c>
      <c r="K505" s="21">
        <v>20027</v>
      </c>
      <c r="L505" s="21">
        <v>25</v>
      </c>
      <c r="M505" s="51">
        <v>4.3</v>
      </c>
      <c r="N505" s="40"/>
      <c r="O505" s="40"/>
      <c r="P505" s="40"/>
      <c r="R505" s="22"/>
      <c r="S505" s="22"/>
      <c r="T505" s="22"/>
      <c r="U505" s="52">
        <f t="shared" si="463"/>
        <v>6.8073441615905547E-2</v>
      </c>
      <c r="V505" s="52">
        <f t="shared" si="464"/>
        <v>9.6001266900678424</v>
      </c>
      <c r="W505" s="52">
        <f t="shared" si="465"/>
        <v>3.2528703685396572E-2</v>
      </c>
      <c r="X505" s="247">
        <f>W505+V505+SUM($U$490:U505)</f>
        <v>10.194153526437489</v>
      </c>
      <c r="Y505" s="104">
        <f>W505+V505+SUM($U$491:U505)-$X$491</f>
        <v>10.139206354410268</v>
      </c>
      <c r="Z505" s="42"/>
      <c r="AA505" s="1">
        <f t="shared" si="499"/>
        <v>-9.8033923494512888E-4</v>
      </c>
      <c r="AB505" s="41">
        <f t="shared" si="466"/>
        <v>6.4847711546824088E-2</v>
      </c>
      <c r="AC505" s="48">
        <f t="shared" si="467"/>
        <v>9.1452148096626722</v>
      </c>
      <c r="AD505" s="48">
        <f t="shared" si="468"/>
        <v>0.9190790525932605</v>
      </c>
      <c r="AE505" s="48">
        <f t="shared" si="469"/>
        <v>0.92457042119925026</v>
      </c>
      <c r="AF505" s="48">
        <f t="shared" si="470"/>
        <v>0.91907905259326028</v>
      </c>
      <c r="AG505" s="238">
        <f t="shared" si="471"/>
        <v>5.4913656515893621E-3</v>
      </c>
      <c r="AH505" s="48">
        <f t="shared" si="472"/>
        <v>2.9544005391514682E-9</v>
      </c>
      <c r="AI505" s="48">
        <f>AE505+AC505+SUM($AB$490:AB505)</f>
        <v>10.663389047311504</v>
      </c>
      <c r="AJ505" s="48">
        <f>AE505+AC505+SUM($AB$491:AB505)-$AI$491</f>
        <v>9.5515045533974217</v>
      </c>
      <c r="AK505" s="41">
        <f t="shared" si="500"/>
        <v>5.9721492078126642E-3</v>
      </c>
      <c r="AL505" s="89"/>
      <c r="AM505" s="92">
        <f>AM504</f>
        <v>384.40099999999995</v>
      </c>
      <c r="AN505"/>
      <c r="AO505"/>
      <c r="AP505"/>
      <c r="AQ505"/>
      <c r="AR505" s="115">
        <v>362.37799999999999</v>
      </c>
      <c r="AS505"/>
      <c r="AT505" s="41"/>
      <c r="AU505" s="41"/>
      <c r="AV505" s="89">
        <f t="shared" si="479"/>
        <v>0</v>
      </c>
      <c r="AW505" s="86">
        <f t="shared" si="480"/>
        <v>1.4163017626846798E-2</v>
      </c>
      <c r="AX505" s="86">
        <f t="shared" si="481"/>
        <v>0.91040740357240346</v>
      </c>
      <c r="AY505" s="86">
        <f t="shared" si="473"/>
        <v>0.16334695938369306</v>
      </c>
      <c r="AZ505" s="86">
        <f t="shared" si="474"/>
        <v>10.500042087927811</v>
      </c>
      <c r="BA505" s="86">
        <f t="shared" si="495"/>
        <v>0.14970118274086647</v>
      </c>
      <c r="BB505" s="86">
        <f t="shared" si="496"/>
        <v>9.4018033706565536</v>
      </c>
      <c r="BC505" s="89">
        <f t="shared" si="513"/>
        <v>3.4460872320288272E-4</v>
      </c>
      <c r="BD505" s="89">
        <f t="shared" si="513"/>
        <v>2.215165872171454E-2</v>
      </c>
      <c r="BE505" s="41">
        <f>1000*(((BC505)/((BD505))/0.0112372-1))</f>
        <v>384.40099999999933</v>
      </c>
      <c r="BF505" s="89">
        <f t="shared" si="503"/>
        <v>0.49433165254437716</v>
      </c>
      <c r="BG505" s="89">
        <f t="shared" si="504"/>
        <v>0.50566834745562284</v>
      </c>
      <c r="BH505" s="89">
        <f t="shared" si="516"/>
        <v>1.1120617062126619E-2</v>
      </c>
      <c r="BI505" s="89">
        <f t="shared" si="514"/>
        <v>1.1375650382791442E-2</v>
      </c>
      <c r="BJ505" s="41">
        <f t="shared" si="517"/>
        <v>416.95467018175833</v>
      </c>
      <c r="BK505" s="89">
        <f t="shared" si="506"/>
        <v>0.45300143275943422</v>
      </c>
      <c r="BL505" s="89">
        <f t="shared" si="507"/>
        <v>0.54699856724056573</v>
      </c>
      <c r="BM505" s="89">
        <f t="shared" si="482"/>
        <v>0</v>
      </c>
      <c r="BN505" s="86">
        <f t="shared" si="483"/>
        <v>4.9048317969655473E-4</v>
      </c>
      <c r="BO505" s="86">
        <f t="shared" si="484"/>
        <v>3.2038220505700016E-2</v>
      </c>
      <c r="BP505" s="86">
        <f t="shared" si="475"/>
        <v>0.15371226853428629</v>
      </c>
      <c r="BQ505" s="86">
        <f t="shared" si="476"/>
        <v>10.040441257903202</v>
      </c>
      <c r="BR505" s="86">
        <f t="shared" si="497"/>
        <v>0.15313043802865089</v>
      </c>
      <c r="BS505" s="86">
        <f t="shared" si="498"/>
        <v>9.9860759163816173</v>
      </c>
      <c r="BT505" s="89">
        <f t="shared" si="485"/>
        <v>-4.8545582838366297E-3</v>
      </c>
      <c r="BU505" s="89">
        <f t="shared" si="485"/>
        <v>-0.3170983536103158</v>
      </c>
      <c r="BV505" s="41">
        <f t="shared" si="515"/>
        <v>362.37800000000362</v>
      </c>
      <c r="BW505" s="89" t="e">
        <f t="shared" si="487"/>
        <v>#REF!</v>
      </c>
      <c r="BX505" s="42" t="e">
        <f t="shared" si="488"/>
        <v>#REF!</v>
      </c>
      <c r="BY505" s="89" t="e">
        <f t="shared" si="489"/>
        <v>#REF!</v>
      </c>
      <c r="BZ505" s="89" t="e">
        <f t="shared" si="489"/>
        <v>#REF!</v>
      </c>
      <c r="CA505" s="41">
        <f t="shared" si="518"/>
        <v>364.61000457796587</v>
      </c>
      <c r="CB505" s="89" t="e">
        <f t="shared" si="491"/>
        <v>#REF!</v>
      </c>
      <c r="CC505" s="89" t="e">
        <f t="shared" si="519"/>
        <v>#REF!</v>
      </c>
      <c r="CD505" s="41">
        <f t="shared" si="508"/>
        <v>0</v>
      </c>
      <c r="CE505" s="41">
        <f t="shared" si="509"/>
        <v>0</v>
      </c>
      <c r="CF505" s="42">
        <f t="shared" si="510"/>
        <v>0</v>
      </c>
      <c r="CG505" s="42">
        <f t="shared" si="501"/>
        <v>0</v>
      </c>
      <c r="CH505" s="42"/>
      <c r="CI505" s="89"/>
      <c r="CJ505" s="89"/>
      <c r="CK505" s="42"/>
      <c r="CM505" s="89">
        <f t="shared" si="477"/>
        <v>0</v>
      </c>
      <c r="CN505" s="89">
        <f t="shared" si="478"/>
        <v>0</v>
      </c>
    </row>
    <row r="506" spans="1:92" ht="14.4" x14ac:dyDescent="0.3">
      <c r="D506" s="47"/>
      <c r="E506" s="32">
        <v>41772.59652777778</v>
      </c>
      <c r="F506" s="21">
        <f t="shared" si="458"/>
        <v>1889.0923611111139</v>
      </c>
      <c r="G506" s="21">
        <f t="shared" si="462"/>
        <v>363.12361111111386</v>
      </c>
      <c r="H506" s="1"/>
      <c r="I506" s="21">
        <v>1043</v>
      </c>
      <c r="J506" s="21">
        <v>19024</v>
      </c>
      <c r="K506" s="21">
        <v>20449</v>
      </c>
      <c r="L506" s="21">
        <v>6</v>
      </c>
      <c r="M506" s="51">
        <v>4.3</v>
      </c>
      <c r="N506" s="40"/>
      <c r="O506" s="40"/>
      <c r="P506" s="40"/>
      <c r="R506" s="22"/>
      <c r="S506" s="22"/>
      <c r="T506" s="22"/>
      <c r="U506" s="52">
        <f t="shared" si="463"/>
        <v>7.0180728491396713E-2</v>
      </c>
      <c r="V506" s="52">
        <f t="shared" si="464"/>
        <v>9.8973089757994561</v>
      </c>
      <c r="W506" s="52">
        <f t="shared" si="465"/>
        <v>3.3535664825098385E-2</v>
      </c>
      <c r="X506" s="247">
        <f>W506+V506+SUM($U$490:U506)</f>
        <v>10.5625235018002</v>
      </c>
      <c r="Y506" s="104">
        <f>W506+V506+SUM($U$491:U506)-$X$491</f>
        <v>10.507576329772979</v>
      </c>
      <c r="Z506" s="42"/>
      <c r="AA506" s="1">
        <f t="shared" si="499"/>
        <v>-5.981855141976581E-3</v>
      </c>
      <c r="AB506" s="41">
        <f t="shared" si="466"/>
        <v>6.5290145181687673E-2</v>
      </c>
      <c r="AC506" s="48">
        <f t="shared" si="467"/>
        <v>9.2076094652847988</v>
      </c>
      <c r="AD506" s="48">
        <f t="shared" si="468"/>
        <v>0.9253496128993427</v>
      </c>
      <c r="AE506" s="48">
        <f t="shared" si="469"/>
        <v>0.93087844722485891</v>
      </c>
      <c r="AF506" s="48">
        <f t="shared" si="470"/>
        <v>0.92534961289934281</v>
      </c>
      <c r="AG506" s="238">
        <f t="shared" si="471"/>
        <v>5.5288313509586203E-3</v>
      </c>
      <c r="AH506" s="48">
        <f t="shared" si="472"/>
        <v>2.9745573980166551E-9</v>
      </c>
      <c r="AI506" s="48">
        <f>AE506+AC506+SUM($AB$490:AB506)</f>
        <v>10.797381874140926</v>
      </c>
      <c r="AJ506" s="48">
        <f>AE506+AC506+SUM($AB$491:AB506)-$AI$491</f>
        <v>9.6854973802268418</v>
      </c>
      <c r="AK506" s="41">
        <f t="shared" si="500"/>
        <v>8.1604238537012694E-3</v>
      </c>
      <c r="AL506" s="89"/>
      <c r="AM506" s="25">
        <v>372.41800000000001</v>
      </c>
      <c r="AN506" s="25">
        <v>0.35921024484279318</v>
      </c>
      <c r="AQ506" s="25"/>
      <c r="AR506" s="25">
        <v>352.233</v>
      </c>
      <c r="AS506" s="25">
        <v>0.16546298679767849</v>
      </c>
      <c r="AT506" s="41"/>
      <c r="AU506" s="41"/>
      <c r="AV506" s="89">
        <f t="shared" si="479"/>
        <v>0</v>
      </c>
      <c r="AW506" s="86">
        <f t="shared" si="480"/>
        <v>1.4138093991355278E-2</v>
      </c>
      <c r="AX506" s="86">
        <f t="shared" si="481"/>
        <v>0.91674035323350367</v>
      </c>
      <c r="AY506" s="86">
        <f t="shared" si="473"/>
        <v>0.1639896167456176</v>
      </c>
      <c r="AZ506" s="86">
        <f t="shared" si="474"/>
        <v>10.633392257395309</v>
      </c>
      <c r="BA506" s="86">
        <f t="shared" si="495"/>
        <v>0.150343840102791</v>
      </c>
      <c r="BB506" s="86">
        <f t="shared" si="496"/>
        <v>9.5351535401240515</v>
      </c>
      <c r="BC506" s="89">
        <f t="shared" si="513"/>
        <v>6.4265736192453682E-4</v>
      </c>
      <c r="BD506" s="89">
        <f t="shared" si="513"/>
        <v>0.13335016946749789</v>
      </c>
      <c r="BE506" s="41">
        <f t="shared" si="502"/>
        <v>-571.127890058297</v>
      </c>
      <c r="BF506" s="89">
        <f t="shared" si="503"/>
        <v>1.7074734831420497</v>
      </c>
      <c r="BG506" s="89">
        <f t="shared" si="504"/>
        <v>-0.70747348314204972</v>
      </c>
      <c r="BH506" s="89">
        <f t="shared" si="516"/>
        <v>0.22878919874247952</v>
      </c>
      <c r="BI506" s="89">
        <f t="shared" si="514"/>
        <v>-9.4796371913059368E-2</v>
      </c>
      <c r="BJ506" s="41">
        <f t="shared" si="517"/>
        <v>403.1362270595331</v>
      </c>
      <c r="BK506" s="89">
        <f t="shared" si="506"/>
        <v>0.47054536215782572</v>
      </c>
      <c r="BL506" s="89">
        <f t="shared" si="507"/>
        <v>0.52945463784217428</v>
      </c>
      <c r="BM506" s="89">
        <f t="shared" si="482"/>
        <v>0</v>
      </c>
      <c r="BN506" s="86">
        <f t="shared" si="483"/>
        <v>5.0195751120460093E-4</v>
      </c>
      <c r="BO506" s="86">
        <f t="shared" si="484"/>
        <v>3.3033707313893788E-2</v>
      </c>
      <c r="BP506" s="86">
        <f t="shared" si="475"/>
        <v>0.15809849116322625</v>
      </c>
      <c r="BQ506" s="86">
        <f t="shared" si="476"/>
        <v>10.404425010636974</v>
      </c>
      <c r="BR506" s="86">
        <f t="shared" si="497"/>
        <v>0.15751666065759085</v>
      </c>
      <c r="BS506" s="86">
        <f t="shared" si="498"/>
        <v>10.350059669115389</v>
      </c>
      <c r="BT506" s="89">
        <f t="shared" si="485"/>
        <v>4.3862226289399509E-3</v>
      </c>
      <c r="BU506" s="89">
        <f t="shared" si="485"/>
        <v>0.36398375273377148</v>
      </c>
      <c r="BV506" s="41">
        <f t="shared" si="515"/>
        <v>72.384584249600707</v>
      </c>
      <c r="BW506" s="89" t="e">
        <f t="shared" si="487"/>
        <v>#REF!</v>
      </c>
      <c r="BX506" s="42" t="e">
        <f t="shared" si="488"/>
        <v>#REF!</v>
      </c>
      <c r="BY506" s="89" t="e">
        <f t="shared" si="489"/>
        <v>#REF!</v>
      </c>
      <c r="BZ506" s="89" t="e">
        <f t="shared" si="489"/>
        <v>#REF!</v>
      </c>
      <c r="CA506" s="41">
        <f t="shared" si="518"/>
        <v>354.33322274909227</v>
      </c>
      <c r="CB506" s="89" t="e">
        <f t="shared" si="491"/>
        <v>#REF!</v>
      </c>
      <c r="CC506" s="89" t="e">
        <f t="shared" si="519"/>
        <v>#REF!</v>
      </c>
      <c r="CD506" s="41" t="e">
        <f t="shared" si="508"/>
        <v>#REF!</v>
      </c>
      <c r="CE506" s="41" t="e">
        <f t="shared" si="509"/>
        <v>#REF!</v>
      </c>
      <c r="CF506" s="42" t="e">
        <f t="shared" si="510"/>
        <v>#REF!</v>
      </c>
      <c r="CG506" s="42" t="e">
        <f t="shared" si="501"/>
        <v>#REF!</v>
      </c>
      <c r="CH506" s="139" t="e">
        <f t="shared" ref="CH506:CH518" si="520">CC506*$Y506</f>
        <v>#REF!</v>
      </c>
      <c r="CI506" s="140">
        <f t="shared" ref="CI506:CI518" si="521">BL506*$AJ506</f>
        <v>5.1280315077693306</v>
      </c>
      <c r="CJ506" s="140">
        <f t="shared" ref="CJ506:CJ518" si="522">BK506*$AJ506</f>
        <v>4.5574658724575112</v>
      </c>
      <c r="CK506" s="139" t="e">
        <f t="shared" ref="CK506:CK518" si="523">CB506*$Y506</f>
        <v>#REF!</v>
      </c>
      <c r="CM506" s="89" t="e">
        <f t="shared" si="477"/>
        <v>#REF!</v>
      </c>
      <c r="CN506" s="89">
        <f t="shared" si="478"/>
        <v>0.10302998495013868</v>
      </c>
    </row>
    <row r="507" spans="1:92" ht="14.4" x14ac:dyDescent="0.3">
      <c r="D507" s="47"/>
      <c r="E507" s="32">
        <v>42073.534722222219</v>
      </c>
      <c r="F507" s="21">
        <f t="shared" si="458"/>
        <v>2190.0305555555533</v>
      </c>
      <c r="G507" s="21">
        <f t="shared" si="462"/>
        <v>664.06180555555329</v>
      </c>
      <c r="H507" s="1"/>
      <c r="I507" s="21">
        <v>1037</v>
      </c>
      <c r="J507" s="21">
        <v>21532</v>
      </c>
      <c r="K507" s="21">
        <v>23284</v>
      </c>
      <c r="L507" s="21">
        <v>11</v>
      </c>
      <c r="M507" s="51">
        <v>4.3</v>
      </c>
      <c r="N507" s="40"/>
      <c r="O507" s="40"/>
      <c r="P507" s="40"/>
      <c r="R507" s="22"/>
      <c r="S507" s="22"/>
      <c r="T507" s="22"/>
      <c r="U507" s="52">
        <f t="shared" si="463"/>
        <v>7.9450719704796419E-2</v>
      </c>
      <c r="V507" s="52">
        <f t="shared" si="464"/>
        <v>11.204618962660167</v>
      </c>
      <c r="W507" s="52">
        <f t="shared" si="465"/>
        <v>3.7965304199706604E-2</v>
      </c>
      <c r="X507" s="247">
        <f>W507+V507+SUM($U$490:U507)</f>
        <v>11.953713847740316</v>
      </c>
      <c r="Y507" s="104">
        <f>W507+V507+SUM($U$491:U507)-$X$491</f>
        <v>11.898766675713095</v>
      </c>
      <c r="Z507" s="42"/>
      <c r="AA507" s="1">
        <f t="shared" si="499"/>
        <v>4.8163623130905841E-3</v>
      </c>
      <c r="AB507" s="41">
        <f t="shared" si="466"/>
        <v>7.3472465928692512E-2</v>
      </c>
      <c r="AC507" s="48">
        <f t="shared" si="467"/>
        <v>10.361529612781254</v>
      </c>
      <c r="AD507" s="48">
        <f t="shared" si="468"/>
        <v>1.0413166905461977</v>
      </c>
      <c r="AE507" s="48">
        <f t="shared" si="469"/>
        <v>1.0475384119174163</v>
      </c>
      <c r="AF507" s="48">
        <f t="shared" si="470"/>
        <v>1.0413166905461977</v>
      </c>
      <c r="AG507" s="238">
        <f t="shared" si="471"/>
        <v>6.2217180238822384E-3</v>
      </c>
      <c r="AH507" s="48">
        <f t="shared" si="472"/>
        <v>3.3473362093245351E-9</v>
      </c>
      <c r="AI507" s="48">
        <f>AE507+AC507+SUM($AB$490:AB507)</f>
        <v>12.141434452258633</v>
      </c>
      <c r="AJ507" s="48">
        <f>AE507+AC507+SUM($AB$491:AB507)-$AI$491</f>
        <v>11.02954995834455</v>
      </c>
      <c r="AK507" s="41">
        <f t="shared" si="500"/>
        <v>4.5460923295129879E-3</v>
      </c>
      <c r="AL507" s="89"/>
      <c r="AM507" s="25">
        <v>299.62950000000001</v>
      </c>
      <c r="AN507" s="25">
        <v>0.41507168055649568</v>
      </c>
      <c r="AQ507" s="25"/>
      <c r="AR507" s="25">
        <v>286.39449999999999</v>
      </c>
      <c r="AS507" s="25">
        <v>0.17650000000000432</v>
      </c>
      <c r="AT507" s="41"/>
      <c r="AU507" s="41"/>
      <c r="AV507" s="89">
        <f t="shared" si="479"/>
        <v>0</v>
      </c>
      <c r="AW507" s="86">
        <f t="shared" si="480"/>
        <v>1.5078251186940277E-2</v>
      </c>
      <c r="AX507" s="86">
        <f t="shared" si="481"/>
        <v>1.032460160730476</v>
      </c>
      <c r="AY507" s="86">
        <f t="shared" si="473"/>
        <v>0.17476361378083663</v>
      </c>
      <c r="AZ507" s="86">
        <f t="shared" si="474"/>
        <v>11.966670838477796</v>
      </c>
      <c r="BA507" s="86">
        <f t="shared" si="495"/>
        <v>0.16111783713801003</v>
      </c>
      <c r="BB507" s="86">
        <f t="shared" si="496"/>
        <v>10.868432121206538</v>
      </c>
      <c r="BC507" s="89">
        <f t="shared" si="513"/>
        <v>1.077399703521903E-2</v>
      </c>
      <c r="BD507" s="89">
        <f t="shared" si="513"/>
        <v>1.333278581082487</v>
      </c>
      <c r="BE507" s="41">
        <f t="shared" si="502"/>
        <v>-280.88584263681105</v>
      </c>
      <c r="BF507" s="89">
        <f t="shared" si="503"/>
        <v>1.3389814653822976</v>
      </c>
      <c r="BG507" s="89">
        <f t="shared" si="504"/>
        <v>-0.33898146538229756</v>
      </c>
      <c r="BH507" s="89">
        <f t="shared" si="516"/>
        <v>1.7996614905989035</v>
      </c>
      <c r="BI507" s="89">
        <f t="shared" si="514"/>
        <v>-0.45560891248119562</v>
      </c>
      <c r="BJ507" s="41">
        <f t="shared" si="517"/>
        <v>319.22421800954635</v>
      </c>
      <c r="BK507" s="89">
        <f t="shared" si="506"/>
        <v>0.57708025537473184</v>
      </c>
      <c r="BL507" s="89">
        <f t="shared" si="507"/>
        <v>0.42291974462526816</v>
      </c>
      <c r="BM507" s="89">
        <f t="shared" si="482"/>
        <v>0</v>
      </c>
      <c r="BN507" s="86">
        <f t="shared" si="483"/>
        <v>5.4098619139490278E-4</v>
      </c>
      <c r="BO507" s="86">
        <f t="shared" si="484"/>
        <v>3.7424318008311704E-2</v>
      </c>
      <c r="BP507" s="86">
        <f t="shared" si="475"/>
        <v>0.17033431612971289</v>
      </c>
      <c r="BQ507" s="86">
        <f t="shared" si="476"/>
        <v>11.783379531610603</v>
      </c>
      <c r="BR507" s="86">
        <f t="shared" si="497"/>
        <v>0.16975248562407749</v>
      </c>
      <c r="BS507" s="86">
        <f t="shared" si="498"/>
        <v>11.729014190089018</v>
      </c>
      <c r="BT507" s="89">
        <f t="shared" si="485"/>
        <v>1.2235824966486647E-2</v>
      </c>
      <c r="BU507" s="89">
        <f t="shared" si="485"/>
        <v>1.3789545209736289</v>
      </c>
      <c r="BV507" s="41">
        <f t="shared" si="515"/>
        <v>-210.36715939044871</v>
      </c>
      <c r="BW507" s="89" t="e">
        <f t="shared" si="487"/>
        <v>#REF!</v>
      </c>
      <c r="BX507" s="42" t="e">
        <f t="shared" si="488"/>
        <v>#REF!</v>
      </c>
      <c r="BY507" s="89" t="e">
        <f t="shared" si="489"/>
        <v>#REF!</v>
      </c>
      <c r="BZ507" s="89" t="e">
        <f t="shared" si="489"/>
        <v>#REF!</v>
      </c>
      <c r="CA507" s="41">
        <f t="shared" si="518"/>
        <v>287.94263507252072</v>
      </c>
      <c r="CB507" s="89" t="e">
        <f t="shared" si="491"/>
        <v>#REF!</v>
      </c>
      <c r="CC507" s="89" t="e">
        <f t="shared" si="519"/>
        <v>#REF!</v>
      </c>
      <c r="CD507" s="41" t="e">
        <f t="shared" si="508"/>
        <v>#REF!</v>
      </c>
      <c r="CE507" s="41" t="e">
        <f t="shared" si="509"/>
        <v>#REF!</v>
      </c>
      <c r="CF507" s="42" t="e">
        <f t="shared" si="510"/>
        <v>#REF!</v>
      </c>
      <c r="CG507" s="42" t="e">
        <f t="shared" si="501"/>
        <v>#REF!</v>
      </c>
      <c r="CH507" s="139" t="e">
        <f t="shared" si="520"/>
        <v>#REF!</v>
      </c>
      <c r="CI507" s="140">
        <f t="shared" si="521"/>
        <v>4.6646144517147139</v>
      </c>
      <c r="CJ507" s="140">
        <f t="shared" si="522"/>
        <v>6.3649355066298359</v>
      </c>
      <c r="CK507" s="139" t="e">
        <f t="shared" si="523"/>
        <v>#REF!</v>
      </c>
      <c r="CM507" s="89" t="e">
        <f t="shared" si="477"/>
        <v>#REF!</v>
      </c>
      <c r="CN507" s="89">
        <f t="shared" si="478"/>
        <v>9.371922852467475E-2</v>
      </c>
    </row>
    <row r="508" spans="1:92" s="1" customFormat="1" ht="14.4" x14ac:dyDescent="0.3">
      <c r="A508"/>
      <c r="B508"/>
      <c r="C508"/>
      <c r="D508" s="94" t="s">
        <v>127</v>
      </c>
      <c r="E508" s="32">
        <v>42284.638888888891</v>
      </c>
      <c r="F508" s="21">
        <f t="shared" si="458"/>
        <v>2401.1347222222248</v>
      </c>
      <c r="G508" s="21">
        <f t="shared" si="462"/>
        <v>875.16597222222481</v>
      </c>
      <c r="I508" s="21">
        <v>1046</v>
      </c>
      <c r="J508" s="21">
        <v>26857</v>
      </c>
      <c r="K508" s="21">
        <v>29628</v>
      </c>
      <c r="L508" s="21">
        <v>11</v>
      </c>
      <c r="M508" s="51">
        <v>4.3</v>
      </c>
      <c r="N508" s="40"/>
      <c r="O508" s="40"/>
      <c r="P508" s="40"/>
      <c r="Q508" s="22"/>
      <c r="R508" s="22"/>
      <c r="S508" s="22"/>
      <c r="T508" s="22"/>
      <c r="U508" s="52">
        <f t="shared" si="463"/>
        <v>0.10197542151073145</v>
      </c>
      <c r="V508" s="52">
        <f t="shared" si="464"/>
        <v>14.381188060092894</v>
      </c>
      <c r="W508" s="52">
        <f t="shared" si="465"/>
        <v>4.8728669959606445E-2</v>
      </c>
      <c r="X508" s="247">
        <f>W508+V508+SUM($U$490:U508)</f>
        <v>15.243021732443674</v>
      </c>
      <c r="Y508" s="104">
        <f>W508+V508+SUM($U$491:U508)-$X$491</f>
        <v>15.188074560416453</v>
      </c>
      <c r="Z508" s="42"/>
      <c r="AA508" s="1">
        <f t="shared" si="499"/>
        <v>8.633878282902397E-3</v>
      </c>
      <c r="AB508" s="41">
        <f t="shared" si="466"/>
        <v>9.2438028065131461E-2</v>
      </c>
      <c r="AC508" s="48">
        <f t="shared" si="467"/>
        <v>13.03616740009163</v>
      </c>
      <c r="AD508" s="48">
        <f t="shared" si="468"/>
        <v>1.3101133907608347</v>
      </c>
      <c r="AE508" s="48">
        <f t="shared" si="469"/>
        <v>1.3179411347661101</v>
      </c>
      <c r="AF508" s="48">
        <f t="shared" si="470"/>
        <v>1.3101133907608347</v>
      </c>
      <c r="AG508" s="238">
        <f t="shared" si="471"/>
        <v>7.8277397938860127E-3</v>
      </c>
      <c r="AH508" s="48">
        <f t="shared" si="472"/>
        <v>4.2113893218348729E-9</v>
      </c>
      <c r="AI508" s="48">
        <f>AE508+AC508+SUM($AB$490:AB508)</f>
        <v>15.178912990482832</v>
      </c>
      <c r="AJ508" s="48">
        <f>AE508+AC508+SUM($AB$491:AB508)-$AI$491</f>
        <v>14.067028496568749</v>
      </c>
      <c r="AK508" s="41">
        <f t="shared" si="500"/>
        <v>7.8693849172961072E-3</v>
      </c>
      <c r="AL508" s="89"/>
      <c r="AM508" s="25">
        <v>267.89</v>
      </c>
      <c r="AN508" s="25">
        <v>5.5154328932532699E-2</v>
      </c>
      <c r="AO508" s="25"/>
      <c r="AP508" s="25"/>
      <c r="AQ508" s="25"/>
      <c r="AR508" s="25">
        <v>257.73649999999998</v>
      </c>
      <c r="AS508" s="25">
        <v>0.12798632739475319</v>
      </c>
      <c r="AT508" s="41"/>
      <c r="AU508" s="41"/>
      <c r="AV508" s="89">
        <f t="shared" si="479"/>
        <v>0</v>
      </c>
      <c r="AW508" s="86">
        <f t="shared" si="480"/>
        <v>1.8513636818229037E-2</v>
      </c>
      <c r="AX508" s="86">
        <f t="shared" si="481"/>
        <v>1.299427497947881</v>
      </c>
      <c r="AY508" s="86">
        <f t="shared" si="473"/>
        <v>0.21322415317977683</v>
      </c>
      <c r="AZ508" s="86">
        <f t="shared" si="474"/>
        <v>14.965688837303055</v>
      </c>
      <c r="BA508" s="86">
        <f t="shared" si="495"/>
        <v>0.19957837653695024</v>
      </c>
      <c r="BB508" s="86">
        <f t="shared" si="496"/>
        <v>13.867450120031798</v>
      </c>
      <c r="BC508" s="89">
        <f t="shared" si="513"/>
        <v>3.8460539398940202E-2</v>
      </c>
      <c r="BD508" s="89">
        <f t="shared" si="513"/>
        <v>2.9990179988252592</v>
      </c>
      <c r="BE508" s="41">
        <f t="shared" si="502"/>
        <v>141.24316119254976</v>
      </c>
      <c r="BF508" s="89">
        <f t="shared" si="503"/>
        <v>0.8030454431625198</v>
      </c>
      <c r="BG508" s="89">
        <f t="shared" si="504"/>
        <v>0.1969545568374802</v>
      </c>
      <c r="BH508" s="89">
        <f t="shared" si="516"/>
        <v>2.4392332988248953</v>
      </c>
      <c r="BI508" s="89">
        <f t="shared" si="514"/>
        <v>0.59824523939930441</v>
      </c>
      <c r="BJ508" s="41">
        <f t="shared" si="517"/>
        <v>280.73347975384678</v>
      </c>
      <c r="BK508" s="89">
        <f t="shared" si="506"/>
        <v>0.62594819139886015</v>
      </c>
      <c r="BL508" s="89">
        <f t="shared" si="507"/>
        <v>0.37405180860113985</v>
      </c>
      <c r="BM508" s="89">
        <f t="shared" si="482"/>
        <v>0</v>
      </c>
      <c r="BN508" s="86">
        <f t="shared" si="483"/>
        <v>6.7910547322024191E-4</v>
      </c>
      <c r="BO508" s="86">
        <f t="shared" si="484"/>
        <v>4.8049564486386205E-2</v>
      </c>
      <c r="BP508" s="86">
        <f t="shared" si="475"/>
        <v>0.21243386071277037</v>
      </c>
      <c r="BQ508" s="86">
        <f t="shared" si="476"/>
        <v>15.030587871730905</v>
      </c>
      <c r="BR508" s="86">
        <f t="shared" si="497"/>
        <v>0.21185203020713497</v>
      </c>
      <c r="BS508" s="86">
        <f t="shared" si="498"/>
        <v>14.97622253020932</v>
      </c>
      <c r="BT508" s="89">
        <f t="shared" ref="BT508:BU510" si="524">BR508-BR507</f>
        <v>4.209954458305748E-2</v>
      </c>
      <c r="BU508" s="89">
        <f t="shared" si="524"/>
        <v>3.2472083401203022</v>
      </c>
      <c r="BV508" s="41">
        <f t="shared" si="515"/>
        <v>153.74314470934891</v>
      </c>
      <c r="BW508" s="89" t="e">
        <f t="shared" si="487"/>
        <v>#REF!</v>
      </c>
      <c r="BX508" s="42" t="e">
        <f t="shared" si="488"/>
        <v>#REF!</v>
      </c>
      <c r="BY508" s="89" t="e">
        <f t="shared" ref="BY508:BZ510" si="525">BW508*($X508-$X507)</f>
        <v>#REF!</v>
      </c>
      <c r="BZ508" s="89" t="e">
        <f t="shared" si="525"/>
        <v>#REF!</v>
      </c>
      <c r="CA508" s="41">
        <f t="shared" si="518"/>
        <v>258.84493012935741</v>
      </c>
      <c r="CB508" s="89" t="e">
        <f t="shared" si="491"/>
        <v>#REF!</v>
      </c>
      <c r="CC508" s="89" t="e">
        <f t="shared" si="519"/>
        <v>#REF!</v>
      </c>
      <c r="CD508" s="41" t="e">
        <f t="shared" si="508"/>
        <v>#REF!</v>
      </c>
      <c r="CE508" s="41" t="e">
        <f t="shared" si="509"/>
        <v>#REF!</v>
      </c>
      <c r="CF508" s="42" t="e">
        <f t="shared" si="510"/>
        <v>#REF!</v>
      </c>
      <c r="CG508" s="42" t="e">
        <f t="shared" si="501"/>
        <v>#REF!</v>
      </c>
      <c r="CH508" s="42" t="e">
        <f t="shared" si="520"/>
        <v>#REF!</v>
      </c>
      <c r="CI508" s="89">
        <f t="shared" si="521"/>
        <v>5.2617974507853136</v>
      </c>
      <c r="CJ508" s="89">
        <f t="shared" si="522"/>
        <v>8.8052310457834349</v>
      </c>
      <c r="CK508" s="42" t="e">
        <f t="shared" si="523"/>
        <v>#REF!</v>
      </c>
      <c r="CM508" s="89" t="e">
        <f t="shared" si="477"/>
        <v>#REF!</v>
      </c>
      <c r="CN508" s="89">
        <f t="shared" si="478"/>
        <v>0.10571754704387723</v>
      </c>
    </row>
    <row r="509" spans="1:92" s="1" customFormat="1" ht="14.4" x14ac:dyDescent="0.3">
      <c r="A509"/>
      <c r="B509"/>
      <c r="C509"/>
      <c r="D509" s="47"/>
      <c r="E509" s="32">
        <v>42488.477083333331</v>
      </c>
      <c r="F509" s="21">
        <f t="shared" ref="F509:F515" si="526">E509-E$443</f>
        <v>2604.9729166666657</v>
      </c>
      <c r="G509" s="21">
        <f t="shared" ref="G509:G514" si="527">E509-E$491</f>
        <v>1079.0041666666657</v>
      </c>
      <c r="I509" s="21">
        <v>1028</v>
      </c>
      <c r="J509" s="21">
        <v>36284</v>
      </c>
      <c r="K509" s="21">
        <v>37780</v>
      </c>
      <c r="L509" s="21">
        <v>11</v>
      </c>
      <c r="M509" s="51">
        <v>4.3</v>
      </c>
      <c r="N509" s="40"/>
      <c r="O509" s="40"/>
      <c r="P509" s="40"/>
      <c r="Q509" s="22"/>
      <c r="R509" s="22"/>
      <c r="S509" s="22"/>
      <c r="T509" s="22"/>
      <c r="U509" s="52">
        <f t="shared" si="463"/>
        <v>0.12779579289778167</v>
      </c>
      <c r="V509" s="52">
        <f t="shared" si="464"/>
        <v>18.022532329109065</v>
      </c>
      <c r="W509" s="52">
        <f t="shared" si="465"/>
        <v>6.1066862211370032E-2</v>
      </c>
      <c r="X509" s="247">
        <f>W509+V509+SUM($U$490:U509)</f>
        <v>19.024499986609388</v>
      </c>
      <c r="Y509" s="104">
        <f>W509+V509+SUM($U$491:U509)-$X$491</f>
        <v>18.969552814582169</v>
      </c>
      <c r="Z509" s="42"/>
      <c r="AA509" s="1">
        <f t="shared" si="499"/>
        <v>1.1812969232389892E-2</v>
      </c>
      <c r="AB509" s="41">
        <f t="shared" si="466"/>
        <v>0.12273537717054288</v>
      </c>
      <c r="AC509" s="48">
        <f t="shared" si="467"/>
        <v>17.308882028305806</v>
      </c>
      <c r="AD509" s="48">
        <f t="shared" si="468"/>
        <v>1.7395141860654229</v>
      </c>
      <c r="AE509" s="48">
        <f t="shared" si="469"/>
        <v>1.749907539677477</v>
      </c>
      <c r="AF509" s="48">
        <f t="shared" si="470"/>
        <v>1.7395141860654224</v>
      </c>
      <c r="AG509" s="238">
        <f t="shared" si="471"/>
        <v>1.0393348020346489E-2</v>
      </c>
      <c r="AH509" s="48">
        <f t="shared" si="472"/>
        <v>5.5917079544708989E-9</v>
      </c>
      <c r="AI509" s="48">
        <f>AE509+AC509+SUM($AB$490:AB509)</f>
        <v>20.006329400778917</v>
      </c>
      <c r="AJ509" s="48">
        <f>AE509+AC509+SUM($AB$491:AB509)-$AI$491</f>
        <v>18.894444906864834</v>
      </c>
      <c r="AK509" s="41">
        <f t="shared" si="500"/>
        <v>1.2575764417062108E-2</v>
      </c>
      <c r="AL509" s="89"/>
      <c r="AM509" s="25">
        <v>243.607</v>
      </c>
      <c r="AN509" s="25">
        <v>0.25314422766478695</v>
      </c>
      <c r="AO509" s="25"/>
      <c r="AP509" s="25"/>
      <c r="AQ509" s="25"/>
      <c r="AR509" s="25">
        <v>237.16900000000001</v>
      </c>
      <c r="AS509" s="25">
        <v>0.26870057685088483</v>
      </c>
      <c r="AT509" s="25"/>
      <c r="AU509" s="25"/>
      <c r="AV509" s="89">
        <f t="shared" si="479"/>
        <v>0</v>
      </c>
      <c r="AW509" s="86">
        <f t="shared" si="480"/>
        <v>2.4117332379960943E-2</v>
      </c>
      <c r="AX509" s="86">
        <f t="shared" si="481"/>
        <v>1.7257902072975162</v>
      </c>
      <c r="AY509" s="86">
        <f t="shared" si="473"/>
        <v>0.27572845131606138</v>
      </c>
      <c r="AZ509" s="86">
        <f t="shared" si="474"/>
        <v>19.730600949462854</v>
      </c>
      <c r="BA509" s="86">
        <f>AY509-$AY$491</f>
        <v>0.26208267467323476</v>
      </c>
      <c r="BB509" s="86">
        <f>AZ509-$AZ$491</f>
        <v>18.632362232191596</v>
      </c>
      <c r="BC509" s="89">
        <f>BA509-BA508</f>
        <v>6.2504298136284525E-2</v>
      </c>
      <c r="BD509" s="89">
        <f>BB509-BB508</f>
        <v>4.7649121121597986</v>
      </c>
      <c r="BE509" s="41">
        <f>1000*(((BC509)/((BD509))/0.0112372-1))</f>
        <v>167.3386841356168</v>
      </c>
      <c r="BF509" s="89">
        <f t="shared" si="503"/>
        <v>0.76991450300682807</v>
      </c>
      <c r="BG509" s="89">
        <f>1-BF509</f>
        <v>0.23008549699317193</v>
      </c>
      <c r="BH509" s="89">
        <f t="shared" si="516"/>
        <v>3.7166979063401158</v>
      </c>
      <c r="BI509" s="89">
        <f>BG509*($AJ509-$AJ508)</f>
        <v>1.1107185039559686</v>
      </c>
      <c r="BJ509" s="41">
        <f t="shared" si="517"/>
        <v>251.73467496656809</v>
      </c>
      <c r="BK509" s="89">
        <f t="shared" si="506"/>
        <v>0.66276514532961739</v>
      </c>
      <c r="BL509" s="89">
        <f t="shared" ref="BL509:BL518" si="528">1-BK509</f>
        <v>0.33723485467038261</v>
      </c>
      <c r="BM509" s="89">
        <f t="shared" si="482"/>
        <v>0</v>
      </c>
      <c r="BN509" s="86">
        <f t="shared" si="483"/>
        <v>8.3732995899491456E-4</v>
      </c>
      <c r="BO509" s="86">
        <f t="shared" si="484"/>
        <v>6.0229532252375116E-2</v>
      </c>
      <c r="BP509" s="86">
        <f t="shared" si="475"/>
        <v>0.26085806961145003</v>
      </c>
      <c r="BQ509" s="86">
        <f t="shared" si="476"/>
        <v>18.763641916997937</v>
      </c>
      <c r="BR509" s="86">
        <f>BP509-$BP$491</f>
        <v>0.26027623910581466</v>
      </c>
      <c r="BS509" s="86">
        <f>BQ509-$BQ$491</f>
        <v>18.709276575476352</v>
      </c>
      <c r="BT509" s="89">
        <f t="shared" si="524"/>
        <v>4.8424208898679683E-2</v>
      </c>
      <c r="BU509" s="89">
        <f t="shared" si="524"/>
        <v>3.733054045267032</v>
      </c>
      <c r="BV509" s="41">
        <f>1000*((BT509/BU509)/0.0112372-1)</f>
        <v>154.35701487919218</v>
      </c>
      <c r="BW509" s="89" t="e">
        <f t="shared" si="487"/>
        <v>#REF!</v>
      </c>
      <c r="BX509" s="42" t="e">
        <f>1-BW509</f>
        <v>#REF!</v>
      </c>
      <c r="BY509" s="89" t="e">
        <f t="shared" si="525"/>
        <v>#REF!</v>
      </c>
      <c r="BZ509" s="89" t="e">
        <f t="shared" si="525"/>
        <v>#REF!</v>
      </c>
      <c r="CA509" s="41">
        <f t="shared" si="518"/>
        <v>237.99650057450083</v>
      </c>
      <c r="CB509" s="89" t="e">
        <f t="shared" si="491"/>
        <v>#REF!</v>
      </c>
      <c r="CC509" s="89" t="e">
        <f t="shared" si="519"/>
        <v>#REF!</v>
      </c>
      <c r="CD509" s="41" t="e">
        <f t="shared" ref="CD509:CD518" si="529">CK509+CJ509</f>
        <v>#REF!</v>
      </c>
      <c r="CE509" s="41" t="e">
        <f t="shared" ref="CE509:CE518" si="530">CH509+CI509</f>
        <v>#REF!</v>
      </c>
      <c r="CF509" s="42" t="e">
        <f t="shared" ref="CF509:CF518" si="531">CK509*13.49+CJ509</f>
        <v>#REF!</v>
      </c>
      <c r="CG509" s="42" t="e">
        <f t="shared" ref="CG509:CG518" si="532">CH509*13.49+CI509</f>
        <v>#REF!</v>
      </c>
      <c r="CH509" s="42" t="e">
        <f t="shared" si="520"/>
        <v>#REF!</v>
      </c>
      <c r="CI509" s="89">
        <f t="shared" si="521"/>
        <v>6.3718653822441134</v>
      </c>
      <c r="CJ509" s="89">
        <f t="shared" si="522"/>
        <v>12.522579524620721</v>
      </c>
      <c r="CK509" s="42" t="e">
        <f t="shared" si="523"/>
        <v>#REF!</v>
      </c>
      <c r="CM509" s="89" t="e">
        <f t="shared" si="477"/>
        <v>#REF!</v>
      </c>
      <c r="CN509" s="89">
        <f t="shared" si="478"/>
        <v>0.12802050717556765</v>
      </c>
    </row>
    <row r="510" spans="1:92" s="1" customFormat="1" ht="14.4" x14ac:dyDescent="0.3">
      <c r="A510"/>
      <c r="B510"/>
      <c r="C510"/>
      <c r="D510" s="47"/>
      <c r="E510" s="32">
        <v>42600.447222222225</v>
      </c>
      <c r="F510" s="21">
        <f t="shared" si="526"/>
        <v>2716.9430555555591</v>
      </c>
      <c r="G510" s="21">
        <f t="shared" si="527"/>
        <v>1190.9743055555591</v>
      </c>
      <c r="I510" s="21">
        <v>1023</v>
      </c>
      <c r="J510" s="21">
        <v>39767</v>
      </c>
      <c r="K510" s="21">
        <v>39110</v>
      </c>
      <c r="L510" s="21">
        <v>13</v>
      </c>
      <c r="M510" s="51">
        <v>4.3</v>
      </c>
      <c r="N510" s="40"/>
      <c r="O510" s="40"/>
      <c r="P510" s="40"/>
      <c r="Q510" s="22"/>
      <c r="R510" s="22"/>
      <c r="S510" s="22"/>
      <c r="T510" s="22"/>
      <c r="U510" s="52">
        <f t="shared" si="463"/>
        <v>0.13165123523392605</v>
      </c>
      <c r="V510" s="52">
        <f t="shared" si="464"/>
        <v>18.56625002568266</v>
      </c>
      <c r="W510" s="52">
        <f t="shared" si="465"/>
        <v>6.2909174548627725E-2</v>
      </c>
      <c r="X510" s="247">
        <f>W510+V510+SUM($U$490:U510)</f>
        <v>19.701711230754171</v>
      </c>
      <c r="Y510" s="104">
        <f>W510+V510+SUM($U$491:U510)-$X$491</f>
        <v>19.646764058726951</v>
      </c>
      <c r="Z510" s="42"/>
      <c r="AA510" s="1">
        <f t="shared" ref="AA510:AA518" si="533">LINEST(Y507:Y510,F507:F510,TRUE,TRUE)</f>
        <v>1.5374240787976388E-2</v>
      </c>
      <c r="AB510" s="41">
        <f t="shared" si="466"/>
        <v>0.13386281440929526</v>
      </c>
      <c r="AC510" s="48">
        <f t="shared" si="467"/>
        <v>18.878140239614481</v>
      </c>
      <c r="AD510" s="48">
        <f t="shared" si="468"/>
        <v>1.8972220562621829</v>
      </c>
      <c r="AE510" s="48">
        <f t="shared" si="469"/>
        <v>1.9085576923088905</v>
      </c>
      <c r="AF510" s="48">
        <f t="shared" si="470"/>
        <v>1.8972220562621831</v>
      </c>
      <c r="AG510" s="238">
        <f t="shared" si="471"/>
        <v>1.133562994804381E-2</v>
      </c>
      <c r="AH510" s="48">
        <f t="shared" si="472"/>
        <v>6.0986634937393355E-9</v>
      </c>
      <c r="AI510" s="48">
        <f>AE510+AC510+SUM($AB$490:AB510)</f>
        <v>21.868100579128303</v>
      </c>
      <c r="AJ510" s="48">
        <f>AE510+AC510+SUM($AB$491:AB510)-$AI$491</f>
        <v>20.75621608521422</v>
      </c>
      <c r="AK510" s="41">
        <f t="shared" si="500"/>
        <v>1.9029247975018711E-2</v>
      </c>
      <c r="AL510" s="89"/>
      <c r="AM510" s="25">
        <v>232.67449999999999</v>
      </c>
      <c r="AN510" s="25">
        <v>4.0305086527644786E-2</v>
      </c>
      <c r="AO510" s="25"/>
      <c r="AP510" s="25"/>
      <c r="AQ510" s="25"/>
      <c r="AR510" s="25">
        <v>227.4495</v>
      </c>
      <c r="AS510" s="25">
        <v>5.5861435713742719E-2</v>
      </c>
      <c r="AT510" s="25"/>
      <c r="AU510" s="25"/>
      <c r="AV510" s="89">
        <f t="shared" si="479"/>
        <v>0</v>
      </c>
      <c r="AW510" s="86">
        <f t="shared" si="480"/>
        <v>2.6075781551806544E-2</v>
      </c>
      <c r="AX510" s="86">
        <f t="shared" si="481"/>
        <v>1.8824819107570838</v>
      </c>
      <c r="AY510" s="86">
        <f t="shared" si="473"/>
        <v>0.29877420837325952</v>
      </c>
      <c r="AZ510" s="86">
        <f t="shared" si="474"/>
        <v>21.569326370755043</v>
      </c>
      <c r="BA510" s="86">
        <f>AY510-$AY$491</f>
        <v>0.2851284317304329</v>
      </c>
      <c r="BB510" s="86">
        <f>AZ510-$AZ$491</f>
        <v>20.471087653483785</v>
      </c>
      <c r="BC510" s="89">
        <f>BA510-BA509</f>
        <v>2.3045757057198135E-2</v>
      </c>
      <c r="BD510" s="89">
        <f>BB510-BB509</f>
        <v>1.8387254212921889</v>
      </c>
      <c r="BE510" s="41">
        <f>1000*(((BC510)/((BD510))/0.0112372-1))</f>
        <v>115.36237042253461</v>
      </c>
      <c r="BF510" s="89">
        <f t="shared" si="503"/>
        <v>0.83590375882279888</v>
      </c>
      <c r="BG510" s="89">
        <f>1-BF510</f>
        <v>0.16409624117720112</v>
      </c>
      <c r="BH510" s="89">
        <f>BF510*($AJ510-$AJ509)</f>
        <v>1.5562615260502033</v>
      </c>
      <c r="BI510" s="89">
        <f>BG510*($AJ510-$AJ509)</f>
        <v>0.30550965229918275</v>
      </c>
      <c r="BJ510" s="41">
        <f t="shared" ref="BJ510:BJ518" si="534">1000*((BA510/BB510)/0.0112372-1)</f>
        <v>239.48563244524212</v>
      </c>
      <c r="BK510" s="89">
        <f t="shared" si="506"/>
        <v>0.67831655986244588</v>
      </c>
      <c r="BL510" s="89">
        <f t="shared" si="528"/>
        <v>0.32168344013755412</v>
      </c>
      <c r="BM510" s="89">
        <f t="shared" si="482"/>
        <v>0</v>
      </c>
      <c r="BN510" s="86">
        <f t="shared" si="483"/>
        <v>8.5590665151983334E-4</v>
      </c>
      <c r="BO510" s="86">
        <f t="shared" si="484"/>
        <v>6.205326789710789E-2</v>
      </c>
      <c r="BP510" s="86">
        <f t="shared" si="475"/>
        <v>0.26805034098310759</v>
      </c>
      <c r="BQ510" s="86">
        <f t="shared" si="476"/>
        <v>19.433660889771062</v>
      </c>
      <c r="BR510" s="86">
        <f>BP510-$BP$491</f>
        <v>0.26746851047747222</v>
      </c>
      <c r="BS510" s="86">
        <f>BQ510-$BQ$491</f>
        <v>19.379295548249477</v>
      </c>
      <c r="BT510" s="89">
        <f t="shared" si="524"/>
        <v>7.1922713716575659E-3</v>
      </c>
      <c r="BU510" s="89">
        <f t="shared" si="524"/>
        <v>0.67001897277312494</v>
      </c>
      <c r="BV510" s="41">
        <f>1000*((BT510/BU510)/0.0112372-1)</f>
        <v>-44.741624465381548</v>
      </c>
      <c r="BW510" s="89" t="e">
        <f t="shared" si="487"/>
        <v>#REF!</v>
      </c>
      <c r="BX510" s="42" t="e">
        <f>1-BW510</f>
        <v>#REF!</v>
      </c>
      <c r="BY510" s="89" t="e">
        <f t="shared" si="525"/>
        <v>#REF!</v>
      </c>
      <c r="BZ510" s="89" t="e">
        <f t="shared" si="525"/>
        <v>#REF!</v>
      </c>
      <c r="CA510" s="41">
        <f t="shared" ref="CA510:CA518" si="535">1000*((BR510/BS510/0.0112372-1))</f>
        <v>228.221124187296</v>
      </c>
      <c r="CB510" s="89" t="e">
        <f t="shared" si="491"/>
        <v>#REF!</v>
      </c>
      <c r="CC510" s="89" t="e">
        <f t="shared" ref="CC510:CC518" si="536">1-CB510</f>
        <v>#REF!</v>
      </c>
      <c r="CD510" s="41" t="e">
        <f t="shared" si="529"/>
        <v>#REF!</v>
      </c>
      <c r="CE510" s="41" t="e">
        <f t="shared" si="530"/>
        <v>#REF!</v>
      </c>
      <c r="CF510" s="42" t="e">
        <f t="shared" si="531"/>
        <v>#REF!</v>
      </c>
      <c r="CG510" s="42" t="e">
        <f t="shared" si="532"/>
        <v>#REF!</v>
      </c>
      <c r="CH510" s="42" t="e">
        <f t="shared" si="520"/>
        <v>#REF!</v>
      </c>
      <c r="CI510" s="89">
        <f t="shared" si="521"/>
        <v>6.6769309945301467</v>
      </c>
      <c r="CJ510" s="89">
        <f t="shared" si="522"/>
        <v>14.079285090684074</v>
      </c>
      <c r="CK510" s="42" t="e">
        <f t="shared" si="523"/>
        <v>#REF!</v>
      </c>
      <c r="CM510" s="89" t="e">
        <f t="shared" si="477"/>
        <v>#REF!</v>
      </c>
      <c r="CN510" s="89">
        <f t="shared" si="478"/>
        <v>0.13414974124813817</v>
      </c>
    </row>
    <row r="511" spans="1:92" s="1" customFormat="1" ht="14.4" x14ac:dyDescent="0.3">
      <c r="A511"/>
      <c r="B511"/>
      <c r="C511"/>
      <c r="D511" s="47"/>
      <c r="E511" s="32">
        <v>42800.575694444444</v>
      </c>
      <c r="F511" s="21">
        <f t="shared" si="526"/>
        <v>2917.0715277777781</v>
      </c>
      <c r="G511" s="21">
        <f t="shared" si="527"/>
        <v>1391.1027777777781</v>
      </c>
      <c r="I511" s="21">
        <v>1017</v>
      </c>
      <c r="J511" s="21">
        <v>32188</v>
      </c>
      <c r="K511" s="21">
        <v>34540</v>
      </c>
      <c r="L511" s="21">
        <v>47</v>
      </c>
      <c r="M511" s="51">
        <v>4.3</v>
      </c>
      <c r="N511" s="40"/>
      <c r="O511" s="40"/>
      <c r="P511" s="40"/>
      <c r="Q511" s="22"/>
      <c r="R511" s="22"/>
      <c r="S511" s="22"/>
      <c r="T511" s="22"/>
      <c r="U511" s="52">
        <f t="shared" si="463"/>
        <v>0.11558587759677413</v>
      </c>
      <c r="V511" s="52">
        <f t="shared" si="464"/>
        <v>16.300616542537725</v>
      </c>
      <c r="W511" s="52">
        <f t="shared" si="465"/>
        <v>5.5232388334006045E-2</v>
      </c>
      <c r="X511" s="247">
        <f>W511+V511+SUM($U$490:U511)</f>
        <v>17.543986838991387</v>
      </c>
      <c r="Y511" s="104">
        <f>W511+V511+SUM($U$491:U511)-$X$491</f>
        <v>17.489039666964167</v>
      </c>
      <c r="Z511" s="42"/>
      <c r="AA511" s="1">
        <f t="shared" si="533"/>
        <v>4.5706370196311021E-3</v>
      </c>
      <c r="AB511" s="41">
        <f t="shared" si="466"/>
        <v>0.10771506161218779</v>
      </c>
      <c r="AC511" s="48">
        <f t="shared" si="467"/>
        <v>15.190626672588426</v>
      </c>
      <c r="AD511" s="48">
        <f t="shared" si="468"/>
        <v>1.5266330054696071</v>
      </c>
      <c r="AE511" s="48">
        <f t="shared" si="469"/>
        <v>1.5357544238453709</v>
      </c>
      <c r="AF511" s="48">
        <f t="shared" si="470"/>
        <v>1.5266330054696069</v>
      </c>
      <c r="AG511" s="238">
        <f t="shared" si="471"/>
        <v>9.1214134683673138E-3</v>
      </c>
      <c r="AH511" s="48">
        <f t="shared" si="472"/>
        <v>4.9073965527988876E-9</v>
      </c>
      <c r="AI511" s="48">
        <f>AE511+AC511+SUM($AB$490:AB511)</f>
        <v>17.915498805250916</v>
      </c>
      <c r="AJ511" s="48">
        <f>AE511+AC511+SUM($AB$491:AB511)-$AI$491</f>
        <v>16.803614311336833</v>
      </c>
      <c r="AK511" s="41">
        <f t="shared" ref="AK511:AK518" si="537">LINEST(AJ508:AJ511,F508:F511,TRUE,TRUE)</f>
        <v>5.8717202736942638E-3</v>
      </c>
      <c r="AL511" s="86"/>
      <c r="AM511" s="25">
        <v>215.57249999999999</v>
      </c>
      <c r="AN511" s="25">
        <v>0.22980970388564001</v>
      </c>
      <c r="AP511" s="25"/>
      <c r="AR511" s="25">
        <v>214.87900000000002</v>
      </c>
      <c r="AS511" s="25">
        <v>0.25597265478952652</v>
      </c>
      <c r="AT511" s="25"/>
      <c r="AU511" s="25"/>
      <c r="AV511" s="89">
        <f t="shared" si="479"/>
        <v>0</v>
      </c>
      <c r="AW511" s="86">
        <f t="shared" si="480"/>
        <v>2.0695151059357878E-2</v>
      </c>
      <c r="AX511" s="86">
        <f t="shared" si="481"/>
        <v>1.515059272786013</v>
      </c>
      <c r="AY511" s="86">
        <f t="shared" si="473"/>
        <v>0.24142138112814845</v>
      </c>
      <c r="AZ511" s="86">
        <f t="shared" si="474"/>
        <v>17.674077424122768</v>
      </c>
      <c r="BA511" s="86">
        <f>AY511-$AY$491</f>
        <v>0.22777560448532186</v>
      </c>
      <c r="BB511" s="86">
        <f>AZ511-$AZ$491</f>
        <v>16.57583870685151</v>
      </c>
      <c r="BC511" s="89"/>
      <c r="BD511" s="89"/>
      <c r="BE511" s="41"/>
      <c r="BF511" s="89"/>
      <c r="BG511" s="89"/>
      <c r="BH511" s="89"/>
      <c r="BI511" s="89"/>
      <c r="BJ511" s="41">
        <f t="shared" si="534"/>
        <v>222.85111877139263</v>
      </c>
      <c r="BK511" s="89">
        <f t="shared" si="506"/>
        <v>0.69943577936418655</v>
      </c>
      <c r="BL511" s="89">
        <f t="shared" si="528"/>
        <v>0.30056422063581345</v>
      </c>
      <c r="BM511" s="89">
        <f t="shared" si="482"/>
        <v>0</v>
      </c>
      <c r="BN511" s="86">
        <f t="shared" si="483"/>
        <v>7.4386846242773766E-4</v>
      </c>
      <c r="BO511" s="86">
        <f t="shared" si="484"/>
        <v>5.4488519871578309E-2</v>
      </c>
      <c r="BP511" s="86">
        <f t="shared" si="475"/>
        <v>0.23628198794977642</v>
      </c>
      <c r="BQ511" s="86">
        <f t="shared" si="476"/>
        <v>17.30770485104161</v>
      </c>
      <c r="BR511" s="86">
        <f>BP511-$BP$491</f>
        <v>0.23570015744414102</v>
      </c>
      <c r="BS511" s="86">
        <f>BQ511-$BQ$491</f>
        <v>17.253339509520025</v>
      </c>
      <c r="BT511" s="89"/>
      <c r="BU511" s="89"/>
      <c r="BV511" s="41"/>
      <c r="BW511" s="89"/>
      <c r="BX511" s="42"/>
      <c r="BY511" s="89"/>
      <c r="BZ511" s="89"/>
      <c r="CA511" s="41">
        <f t="shared" si="535"/>
        <v>215.70609400370367</v>
      </c>
      <c r="CB511" s="89" t="e">
        <f t="shared" ref="CB511:CB518" si="538">(CA511-$P$446)/($AR$486-$P$446)</f>
        <v>#REF!</v>
      </c>
      <c r="CC511" s="89" t="e">
        <f t="shared" si="536"/>
        <v>#REF!</v>
      </c>
      <c r="CD511" s="41" t="e">
        <f t="shared" si="529"/>
        <v>#REF!</v>
      </c>
      <c r="CE511" s="41" t="e">
        <f t="shared" si="530"/>
        <v>#REF!</v>
      </c>
      <c r="CF511" s="42" t="e">
        <f t="shared" si="531"/>
        <v>#REF!</v>
      </c>
      <c r="CG511" s="42" t="e">
        <f t="shared" si="532"/>
        <v>#REF!</v>
      </c>
      <c r="CH511" s="42" t="e">
        <f t="shared" si="520"/>
        <v>#REF!</v>
      </c>
      <c r="CI511" s="89">
        <f t="shared" si="521"/>
        <v>5.0505652393517568</v>
      </c>
      <c r="CJ511" s="89">
        <f t="shared" si="522"/>
        <v>11.753049071985076</v>
      </c>
      <c r="CK511" s="42" t="e">
        <f t="shared" si="523"/>
        <v>#REF!</v>
      </c>
      <c r="CM511" s="89" t="e">
        <f t="shared" si="477"/>
        <v>#REF!</v>
      </c>
      <c r="CN511" s="89">
        <f t="shared" si="478"/>
        <v>0.10147356930465878</v>
      </c>
    </row>
    <row r="512" spans="1:92" s="1" customFormat="1" ht="14.4" x14ac:dyDescent="0.3">
      <c r="A512"/>
      <c r="B512"/>
      <c r="C512"/>
      <c r="D512" s="47" t="s">
        <v>126</v>
      </c>
      <c r="E512" s="32">
        <v>42810.431250000001</v>
      </c>
      <c r="F512" s="21">
        <f t="shared" si="526"/>
        <v>2926.9270833333358</v>
      </c>
      <c r="G512" s="21">
        <f t="shared" si="527"/>
        <v>1400.9583333333358</v>
      </c>
      <c r="H512" s="1">
        <v>5</v>
      </c>
      <c r="I512" s="21">
        <v>1073</v>
      </c>
      <c r="J512" s="21">
        <v>30569</v>
      </c>
      <c r="K512" s="21">
        <v>32945</v>
      </c>
      <c r="L512" s="21">
        <v>12</v>
      </c>
      <c r="M512" s="51">
        <v>4.3</v>
      </c>
      <c r="N512" s="40"/>
      <c r="O512" s="40"/>
      <c r="P512" s="40"/>
      <c r="Q512" s="22"/>
      <c r="R512" s="22"/>
      <c r="S512" s="22"/>
      <c r="T512" s="22"/>
      <c r="U512" s="52">
        <f t="shared" si="463"/>
        <v>0.11631901676302514</v>
      </c>
      <c r="V512" s="52">
        <f t="shared" si="464"/>
        <v>16.404008242889422</v>
      </c>
      <c r="W512" s="52">
        <f t="shared" si="465"/>
        <v>5.5582716834123573E-2</v>
      </c>
      <c r="X512" s="247">
        <f>W512+V512+SUM($U$490:U512)</f>
        <v>17.764047884606224</v>
      </c>
      <c r="Y512" s="104">
        <f>W512+V512+SUM($U$491:U512)-$X$491</f>
        <v>17.709100712579005</v>
      </c>
      <c r="Z512" s="42"/>
      <c r="AA512" s="1">
        <f t="shared" si="533"/>
        <v>-5.4679781822429925E-3</v>
      </c>
      <c r="AB512" s="41">
        <f t="shared" si="466"/>
        <v>0.10793006597143467</v>
      </c>
      <c r="AC512" s="48">
        <f t="shared" si="467"/>
        <v>15.220947882133455</v>
      </c>
      <c r="AD512" s="48">
        <f t="shared" si="468"/>
        <v>1.5296802371773504</v>
      </c>
      <c r="AE512" s="48">
        <f t="shared" si="469"/>
        <v>1.5388198623357494</v>
      </c>
      <c r="AF512" s="48">
        <f t="shared" si="470"/>
        <v>1.5296802371773504</v>
      </c>
      <c r="AG512" s="238">
        <f t="shared" si="471"/>
        <v>9.1396202412070606E-3</v>
      </c>
      <c r="AH512" s="48">
        <f t="shared" si="472"/>
        <v>4.9171919484994797E-9</v>
      </c>
      <c r="AI512" s="48">
        <f>AE512+AC512+SUM($AB$490:AB512)</f>
        <v>18.056815519257757</v>
      </c>
      <c r="AJ512" s="48">
        <f>AE512+AC512+SUM($AB$491:AB512)-$AI$491</f>
        <v>16.944931025343674</v>
      </c>
      <c r="AK512" s="41">
        <f t="shared" si="537"/>
        <v>-8.9366387034513252E-3</v>
      </c>
      <c r="AL512" s="86"/>
      <c r="AM512" s="25">
        <v>215.57249999999999</v>
      </c>
      <c r="AN512" s="25">
        <v>0.22980970388564001</v>
      </c>
      <c r="AP512" s="25"/>
      <c r="AR512" s="25">
        <v>214.87900000000002</v>
      </c>
      <c r="AS512" s="25">
        <v>0.25597265478952652</v>
      </c>
      <c r="AT512" s="25"/>
      <c r="AU512" s="25"/>
      <c r="AV512" s="89">
        <f t="shared" si="479"/>
        <v>0</v>
      </c>
      <c r="AW512" s="86">
        <f t="shared" si="480"/>
        <v>2.073645956001172E-2</v>
      </c>
      <c r="AX512" s="86">
        <f t="shared" si="481"/>
        <v>1.5180834027757377</v>
      </c>
      <c r="AY512" s="86">
        <f t="shared" si="473"/>
        <v>0.24332570300290551</v>
      </c>
      <c r="AZ512" s="86">
        <f t="shared" si="474"/>
        <v>17.813489816254851</v>
      </c>
      <c r="BA512" s="86">
        <f>AY512-$AY$491</f>
        <v>0.22967992636007892</v>
      </c>
      <c r="BB512" s="86">
        <f>AZ512-$AZ$491</f>
        <v>16.715251098983593</v>
      </c>
      <c r="BC512" s="89"/>
      <c r="BD512" s="89"/>
      <c r="BE512" s="41"/>
      <c r="BF512" s="89"/>
      <c r="BG512" s="89"/>
      <c r="BH512" s="89"/>
      <c r="BI512" s="89"/>
      <c r="BJ512" s="41">
        <f t="shared" si="534"/>
        <v>222.79041195650095</v>
      </c>
      <c r="BK512" s="89">
        <f t="shared" si="506"/>
        <v>0.69951285288578668</v>
      </c>
      <c r="BL512" s="89">
        <f t="shared" si="528"/>
        <v>0.30048714711421332</v>
      </c>
      <c r="BM512" s="89">
        <f t="shared" si="482"/>
        <v>0</v>
      </c>
      <c r="BN512" s="86">
        <f t="shared" si="483"/>
        <v>7.4858667814477545E-4</v>
      </c>
      <c r="BO512" s="86">
        <f t="shared" si="484"/>
        <v>5.4834130155978794E-2</v>
      </c>
      <c r="BP512" s="86">
        <f t="shared" si="475"/>
        <v>0.23924576475862688</v>
      </c>
      <c r="BQ512" s="86">
        <f t="shared" si="476"/>
        <v>17.524802119847596</v>
      </c>
      <c r="BR512" s="86">
        <f>BP512-$BP$491</f>
        <v>0.23866393425299148</v>
      </c>
      <c r="BS512" s="86">
        <f>BQ512-$BQ$491</f>
        <v>17.470436778326011</v>
      </c>
      <c r="BT512" s="89"/>
      <c r="BU512" s="89"/>
      <c r="BV512" s="41"/>
      <c r="BW512" s="89"/>
      <c r="BX512" s="42"/>
      <c r="BY512" s="89"/>
      <c r="BZ512" s="89"/>
      <c r="CA512" s="41">
        <f t="shared" si="535"/>
        <v>215.69581607811261</v>
      </c>
      <c r="CB512" s="89" t="e">
        <f t="shared" si="538"/>
        <v>#REF!</v>
      </c>
      <c r="CC512" s="89" t="e">
        <f t="shared" si="536"/>
        <v>#REF!</v>
      </c>
      <c r="CD512" s="41" t="e">
        <f t="shared" si="529"/>
        <v>#REF!</v>
      </c>
      <c r="CE512" s="41" t="e">
        <f t="shared" si="530"/>
        <v>#REF!</v>
      </c>
      <c r="CF512" s="42" t="e">
        <f t="shared" si="531"/>
        <v>#REF!</v>
      </c>
      <c r="CG512" s="42" t="e">
        <f t="shared" si="532"/>
        <v>#REF!</v>
      </c>
      <c r="CH512" s="42" t="e">
        <f t="shared" si="520"/>
        <v>#REF!</v>
      </c>
      <c r="CI512" s="89">
        <f t="shared" si="521"/>
        <v>5.0917339818526424</v>
      </c>
      <c r="CJ512" s="89">
        <f t="shared" si="522"/>
        <v>11.853197043491033</v>
      </c>
      <c r="CK512" s="42" t="e">
        <f t="shared" si="523"/>
        <v>#REF!</v>
      </c>
      <c r="CM512" s="89" t="e">
        <f t="shared" si="477"/>
        <v>#REF!</v>
      </c>
      <c r="CN512" s="89">
        <f t="shared" si="478"/>
        <v>0.10230071221785189</v>
      </c>
    </row>
    <row r="513" spans="1:92" s="1" customFormat="1" ht="14.4" x14ac:dyDescent="0.3">
      <c r="A513"/>
      <c r="B513"/>
      <c r="C513"/>
      <c r="D513" s="47"/>
      <c r="E513" s="32">
        <v>42811.433333333334</v>
      </c>
      <c r="F513" s="21">
        <f t="shared" si="526"/>
        <v>2927.9291666666686</v>
      </c>
      <c r="G513" s="21">
        <f t="shared" si="527"/>
        <v>1401.9604166666686</v>
      </c>
      <c r="I513" s="21">
        <v>1047</v>
      </c>
      <c r="J513" s="21">
        <v>4490</v>
      </c>
      <c r="K513" s="21">
        <v>258.45999999999998</v>
      </c>
      <c r="L513" s="21">
        <v>11</v>
      </c>
      <c r="M513" s="51">
        <v>4.3</v>
      </c>
      <c r="N513" s="40"/>
      <c r="O513" s="40"/>
      <c r="P513" s="40"/>
      <c r="Q513" s="22"/>
      <c r="R513" s="22"/>
      <c r="S513" s="22"/>
      <c r="T513" s="22"/>
      <c r="U513" s="52">
        <f t="shared" si="463"/>
        <v>8.904335401268864E-4</v>
      </c>
      <c r="V513" s="52">
        <f t="shared" si="464"/>
        <v>0.12557430021734628</v>
      </c>
      <c r="W513" s="52">
        <f t="shared" si="465"/>
        <v>4.2549117674635834E-4</v>
      </c>
      <c r="X513" s="250">
        <f>W513+V513+SUM($U$513:U513)</f>
        <v>0.12689022493421953</v>
      </c>
      <c r="Y513" s="256">
        <f>W513+V513+SUM($U$513:U513)-$X$513+$Y$512</f>
        <v>17.709100712579005</v>
      </c>
      <c r="Z513" s="42"/>
      <c r="AA513" s="1">
        <f t="shared" si="533"/>
        <v>-9.6446481006371224E-3</v>
      </c>
      <c r="AB513" s="41">
        <f t="shared" si="466"/>
        <v>1.5468724735625319E-2</v>
      </c>
      <c r="AC513" s="48">
        <f t="shared" si="467"/>
        <v>2.1814927183157349</v>
      </c>
      <c r="AD513" s="48">
        <f t="shared" si="468"/>
        <v>0.21923643156750269</v>
      </c>
      <c r="AE513" s="48">
        <f t="shared" si="469"/>
        <v>0.22054633853818392</v>
      </c>
      <c r="AF513" s="48">
        <f t="shared" si="470"/>
        <v>0.21923643156750264</v>
      </c>
      <c r="AG513" s="238">
        <f t="shared" si="471"/>
        <v>1.3099062659407566E-3</v>
      </c>
      <c r="AH513" s="48">
        <f t="shared" si="472"/>
        <v>7.0474050060992922E-10</v>
      </c>
      <c r="AI513" s="84">
        <f>AE513+AC513+SUM($AB$513:AB513)</f>
        <v>2.4175077815895438</v>
      </c>
      <c r="AJ513" s="84">
        <f>AE513+AC513+SUM($AB$513:AB513)-$AI$513+$AJ$512</f>
        <v>16.944931025343674</v>
      </c>
      <c r="AK513" s="41">
        <f t="shared" si="537"/>
        <v>-1.8564673156423302E-2</v>
      </c>
      <c r="AL513" s="86"/>
      <c r="AM513" s="25">
        <v>215.57249999999999</v>
      </c>
      <c r="AN513" s="25">
        <v>0.22980970388564001</v>
      </c>
      <c r="AP513" s="25"/>
      <c r="AR513" s="25">
        <v>214.87900000000002</v>
      </c>
      <c r="AS513" s="25">
        <v>0.25597265478952652</v>
      </c>
      <c r="AT513" s="47">
        <f>(1/(1/((AM513/1000+1)*0.0112372)+1))*AI513</f>
        <v>3.2577271437641102E-2</v>
      </c>
      <c r="AU513" s="47">
        <f>(1-(1/(1/((AM513/1000+1)*0.0112372)+1)))*AI513</f>
        <v>2.3849305101519027</v>
      </c>
      <c r="AV513" s="89">
        <f t="shared" si="479"/>
        <v>0</v>
      </c>
      <c r="AW513" s="86">
        <f t="shared" si="480"/>
        <v>2.9719854429639944E-3</v>
      </c>
      <c r="AX513" s="86">
        <f t="shared" si="481"/>
        <v>0.21757435309521994</v>
      </c>
      <c r="AY513" s="86">
        <f t="shared" si="473"/>
        <v>3.2577271437641102E-2</v>
      </c>
      <c r="AZ513" s="86">
        <f t="shared" si="474"/>
        <v>2.3849305101519027</v>
      </c>
      <c r="BA513" s="93">
        <f t="shared" ref="BA513:BA518" si="539">AY513-$AT$513+$BA$512</f>
        <v>0.22967992636007892</v>
      </c>
      <c r="BB513" s="93">
        <f t="shared" ref="BB513:BB518" si="540">AZ513-$AU$513+$BB$512</f>
        <v>16.715251098983593</v>
      </c>
      <c r="BC513" s="89"/>
      <c r="BD513" s="89"/>
      <c r="BE513" s="41"/>
      <c r="BF513" s="89"/>
      <c r="BG513" s="89"/>
      <c r="BH513" s="89"/>
      <c r="BI513" s="89"/>
      <c r="BJ513" s="41">
        <f t="shared" si="534"/>
        <v>222.79041195650095</v>
      </c>
      <c r="BK513" s="89">
        <f t="shared" si="506"/>
        <v>0.69951285288578668</v>
      </c>
      <c r="BL513" s="89">
        <f t="shared" si="528"/>
        <v>0.30048714711421332</v>
      </c>
      <c r="BM513" s="89">
        <f t="shared" si="482"/>
        <v>-7.1307508100090899E-2</v>
      </c>
      <c r="BN513" s="86">
        <f t="shared" si="483"/>
        <v>5.7305048173701826E-6</v>
      </c>
      <c r="BO513" s="86">
        <f t="shared" si="484"/>
        <v>4.1976067192898812E-4</v>
      </c>
      <c r="BP513" s="86">
        <f t="shared" si="475"/>
        <v>1.7089544625180164E-3</v>
      </c>
      <c r="BQ513" s="86">
        <f t="shared" si="476"/>
        <v>0.12518127047170152</v>
      </c>
      <c r="BR513" s="93">
        <f t="shared" ref="BR513:BR518" si="541">BP513-$BN$512+$BR$512</f>
        <v>0.23962430203736473</v>
      </c>
      <c r="BS513" s="93">
        <f t="shared" ref="BS513:BS518" si="542">BQ513-$BO$512+$BS$512</f>
        <v>17.540783918641733</v>
      </c>
      <c r="BT513" s="89"/>
      <c r="BU513" s="89"/>
      <c r="BV513" s="41"/>
      <c r="BW513" s="89"/>
      <c r="BX513" s="42"/>
      <c r="BY513" s="89"/>
      <c r="BZ513" s="89"/>
      <c r="CA513" s="41">
        <f t="shared" si="535"/>
        <v>215.69254024531514</v>
      </c>
      <c r="CB513" s="89" t="e">
        <f t="shared" si="538"/>
        <v>#REF!</v>
      </c>
      <c r="CC513" s="89" t="e">
        <f t="shared" si="536"/>
        <v>#REF!</v>
      </c>
      <c r="CD513" s="41" t="e">
        <f t="shared" si="529"/>
        <v>#REF!</v>
      </c>
      <c r="CE513" s="41" t="e">
        <f t="shared" si="530"/>
        <v>#REF!</v>
      </c>
      <c r="CF513" s="42" t="e">
        <f t="shared" si="531"/>
        <v>#REF!</v>
      </c>
      <c r="CG513" s="42" t="e">
        <f t="shared" si="532"/>
        <v>#REF!</v>
      </c>
      <c r="CH513" s="42" t="e">
        <f t="shared" si="520"/>
        <v>#REF!</v>
      </c>
      <c r="CI513" s="89">
        <f t="shared" si="521"/>
        <v>5.0917339818526424</v>
      </c>
      <c r="CJ513" s="89">
        <f t="shared" si="522"/>
        <v>11.853197043491033</v>
      </c>
      <c r="CK513" s="42" t="e">
        <f t="shared" si="523"/>
        <v>#REF!</v>
      </c>
      <c r="CM513" s="89" t="e">
        <f t="shared" si="477"/>
        <v>#REF!</v>
      </c>
      <c r="CN513" s="89">
        <f t="shared" si="478"/>
        <v>0.10230071221785189</v>
      </c>
    </row>
    <row r="514" spans="1:92" s="1" customFormat="1" ht="14.4" x14ac:dyDescent="0.3">
      <c r="A514"/>
      <c r="B514"/>
      <c r="C514"/>
      <c r="D514" s="47"/>
      <c r="E514" s="32">
        <v>42947.59652777778</v>
      </c>
      <c r="F514" s="21">
        <f t="shared" si="526"/>
        <v>3064.0923611111139</v>
      </c>
      <c r="G514" s="21">
        <f t="shared" si="527"/>
        <v>1538.1236111111139</v>
      </c>
      <c r="I514" s="21">
        <v>1041</v>
      </c>
      <c r="J514" s="21">
        <v>13224</v>
      </c>
      <c r="K514" s="21">
        <v>2359</v>
      </c>
      <c r="L514" s="21">
        <v>11</v>
      </c>
      <c r="M514" s="51">
        <v>4.3</v>
      </c>
      <c r="N514" s="40"/>
      <c r="O514" s="40"/>
      <c r="P514" s="40"/>
      <c r="Q514" s="22"/>
      <c r="R514" s="22"/>
      <c r="S514" s="22"/>
      <c r="T514" s="22"/>
      <c r="U514" s="52">
        <f t="shared" si="463"/>
        <v>8.0805358057798142E-3</v>
      </c>
      <c r="V514" s="52">
        <f t="shared" si="464"/>
        <v>1.1395658221133662</v>
      </c>
      <c r="W514" s="52">
        <f t="shared" si="465"/>
        <v>3.8612614347976982E-3</v>
      </c>
      <c r="X514" s="247">
        <f>W514+V514+SUM($U$513:U514)</f>
        <v>1.1523980528940707</v>
      </c>
      <c r="Y514" s="104">
        <f>W514+V514+SUM($U$513:U514)-$X$513+$Y$512</f>
        <v>18.734608540538858</v>
      </c>
      <c r="Z514" s="42"/>
      <c r="AA514" s="1">
        <f t="shared" si="533"/>
        <v>7.9070081908362618E-3</v>
      </c>
      <c r="AB514" s="41">
        <f t="shared" si="466"/>
        <v>4.5297586051560944E-2</v>
      </c>
      <c r="AC514" s="48">
        <f t="shared" si="467"/>
        <v>6.3881383771204554</v>
      </c>
      <c r="AD514" s="48">
        <f t="shared" si="468"/>
        <v>0.64199740407137373</v>
      </c>
      <c r="AE514" s="48">
        <f t="shared" si="469"/>
        <v>0.64583324863762426</v>
      </c>
      <c r="AF514" s="48">
        <f t="shared" si="470"/>
        <v>0.64199740407137362</v>
      </c>
      <c r="AG514" s="238">
        <f t="shared" si="471"/>
        <v>3.8358425025352711E-3</v>
      </c>
      <c r="AH514" s="48">
        <f t="shared" si="472"/>
        <v>2.0637152716848004E-9</v>
      </c>
      <c r="AI514" s="48">
        <f>AE514+AC514+SUM($AB$513:AB514)</f>
        <v>7.0947379365452656</v>
      </c>
      <c r="AJ514" s="48">
        <f>AE514+AC514+SUM($AB$513:AB514)-$AI$513+$AJ$512</f>
        <v>21.622161180299397</v>
      </c>
      <c r="AK514" s="41">
        <f t="shared" si="537"/>
        <v>3.3619067720117066E-2</v>
      </c>
      <c r="AL514" s="86"/>
      <c r="AM514">
        <v>192.52</v>
      </c>
      <c r="AN514">
        <v>0.15</v>
      </c>
      <c r="AO514" s="25"/>
      <c r="AP514" s="25"/>
      <c r="AQ514" s="26"/>
      <c r="AR514" s="41">
        <v>69.7</v>
      </c>
      <c r="AS514" s="41">
        <v>0.01</v>
      </c>
      <c r="AV514" s="89">
        <f>AJ514-BA514-BB514</f>
        <v>0</v>
      </c>
      <c r="AW514" s="86">
        <f>(1/(1/((AM514/1000+1)*0.0112372)+1))*AE514</f>
        <v>8.5401014627801107E-3</v>
      </c>
      <c r="AX514" s="86">
        <f>(1-(1/(1/((AM514/1000+1)*0.0112372)+1)))*AE514</f>
        <v>0.63729314717484409</v>
      </c>
      <c r="AY514" s="86">
        <f>(1/(1/((AM514/1000+1)*0.0112372)+1))*AI514</f>
        <v>9.3816448685082446E-2</v>
      </c>
      <c r="AZ514" s="86">
        <f>(1-(1/(1/((AM514/1000+1)*0.0112372)+1)))*AI514</f>
        <v>7.0009214878601833</v>
      </c>
      <c r="BA514" s="86">
        <f t="shared" si="539"/>
        <v>0.29091910360752027</v>
      </c>
      <c r="BB514" s="86">
        <f t="shared" si="540"/>
        <v>21.331242076691872</v>
      </c>
      <c r="BC514" s="89"/>
      <c r="BD514" s="89"/>
      <c r="BE514" s="41"/>
      <c r="BF514" s="89"/>
      <c r="BG514" s="89"/>
      <c r="BH514" s="89"/>
      <c r="BI514" s="89"/>
      <c r="BJ514" s="41">
        <f t="shared" si="534"/>
        <v>213.66264722681615</v>
      </c>
      <c r="BK514" s="89">
        <f t="shared" si="506"/>
        <v>0.71110148545215435</v>
      </c>
      <c r="BL514" s="89">
        <f t="shared" si="528"/>
        <v>0.28889851454784565</v>
      </c>
      <c r="BM514" s="89">
        <f>Y514-BR514-BS514</f>
        <v>-7.1307508100090899E-2</v>
      </c>
      <c r="BN514" s="86">
        <f>(1/(1/((AR514/1000+1)*0.0112372)+1))*W514</f>
        <v>4.5862743723876784E-5</v>
      </c>
      <c r="BO514" s="86">
        <f>(1-(1/(1/((AR514/1000+1)*0.0112372)+1)))*W514</f>
        <v>3.8153986910738217E-3</v>
      </c>
      <c r="BP514" s="86">
        <f>(1/(1/((AR514/1000+1)*0.0112372)+1))*X514</f>
        <v>1.3687790236494161E-2</v>
      </c>
      <c r="BQ514" s="86">
        <f>(1-(1/(1/((AR514/1000+1)*0.0112372)+1)))*X514</f>
        <v>1.1387102626575765</v>
      </c>
      <c r="BR514" s="86">
        <f t="shared" si="541"/>
        <v>0.25160313781134086</v>
      </c>
      <c r="BS514" s="86">
        <f t="shared" si="542"/>
        <v>18.554312910827608</v>
      </c>
      <c r="BT514" s="89"/>
      <c r="BU514" s="89"/>
      <c r="BV514" s="41"/>
      <c r="BW514" s="89"/>
      <c r="BX514" s="42"/>
      <c r="BY514" s="89"/>
      <c r="BZ514" s="89"/>
      <c r="CA514" s="41">
        <f t="shared" si="535"/>
        <v>206.73821438879946</v>
      </c>
      <c r="CB514" s="89" t="e">
        <f t="shared" si="538"/>
        <v>#REF!</v>
      </c>
      <c r="CC514" s="89" t="e">
        <f t="shared" si="536"/>
        <v>#REF!</v>
      </c>
      <c r="CD514" s="41" t="e">
        <f t="shared" si="529"/>
        <v>#REF!</v>
      </c>
      <c r="CE514" s="41" t="e">
        <f t="shared" si="530"/>
        <v>#REF!</v>
      </c>
      <c r="CF514" s="42" t="e">
        <f t="shared" si="531"/>
        <v>#REF!</v>
      </c>
      <c r="CG514" s="42" t="e">
        <f t="shared" si="532"/>
        <v>#REF!</v>
      </c>
      <c r="CH514" s="42" t="e">
        <f t="shared" si="520"/>
        <v>#REF!</v>
      </c>
      <c r="CI514" s="89">
        <f t="shared" si="521"/>
        <v>6.2466102463025885</v>
      </c>
      <c r="CJ514" s="89">
        <f t="shared" si="522"/>
        <v>15.375550933996808</v>
      </c>
      <c r="CK514" s="42" t="e">
        <f t="shared" si="523"/>
        <v>#REF!</v>
      </c>
      <c r="CM514" s="89" t="e">
        <f t="shared" si="477"/>
        <v>#REF!</v>
      </c>
      <c r="CN514" s="89">
        <f t="shared" si="478"/>
        <v>0.12550394019437208</v>
      </c>
    </row>
    <row r="515" spans="1:92" s="1" customFormat="1" ht="14.4" x14ac:dyDescent="0.3">
      <c r="A515"/>
      <c r="B515"/>
      <c r="C515"/>
      <c r="D515" s="47"/>
      <c r="E515" s="32">
        <v>42955.435416666667</v>
      </c>
      <c r="F515" s="21">
        <f t="shared" si="526"/>
        <v>3071.9312500000015</v>
      </c>
      <c r="G515" s="21">
        <f>E515-E$491</f>
        <v>1545.9625000000015</v>
      </c>
      <c r="I515" s="21">
        <v>1022</v>
      </c>
      <c r="J515" s="21">
        <v>13694</v>
      </c>
      <c r="K515" s="21">
        <v>2463</v>
      </c>
      <c r="L515" s="21">
        <v>12</v>
      </c>
      <c r="M515" s="51">
        <v>4.3</v>
      </c>
      <c r="N515" s="40"/>
      <c r="O515" s="40"/>
      <c r="P515" s="40"/>
      <c r="Q515" s="22"/>
      <c r="R515" s="22"/>
      <c r="S515" s="22"/>
      <c r="T515" s="22"/>
      <c r="U515" s="52">
        <f t="shared" si="463"/>
        <v>8.2827927799588082E-3</v>
      </c>
      <c r="V515" s="52">
        <f t="shared" si="464"/>
        <v>1.1680893186485326</v>
      </c>
      <c r="W515" s="52">
        <f t="shared" si="465"/>
        <v>3.9579093642280244E-3</v>
      </c>
      <c r="X515" s="247">
        <f>W515+V515+SUM($U$513:U515)</f>
        <v>1.1893009901386262</v>
      </c>
      <c r="Y515" s="104">
        <f>W515+V515+SUM($U$513:U515)-$X$513+$Y$512</f>
        <v>18.771511477783413</v>
      </c>
      <c r="Z515" s="42"/>
      <c r="AA515" s="1">
        <f t="shared" si="533"/>
        <v>7.4214851463160645E-3</v>
      </c>
      <c r="AB515" s="41">
        <f t="shared" si="466"/>
        <v>4.6051386247972365E-2</v>
      </c>
      <c r="AC515" s="48">
        <f t="shared" si="467"/>
        <v>6.4944438203706891</v>
      </c>
      <c r="AD515" s="48">
        <f t="shared" si="468"/>
        <v>0.65268092633972974</v>
      </c>
      <c r="AE515" s="48">
        <f t="shared" si="469"/>
        <v>0.65658060345511782</v>
      </c>
      <c r="AF515" s="48">
        <f t="shared" si="470"/>
        <v>0.65268092633972985</v>
      </c>
      <c r="AG515" s="238">
        <f t="shared" si="471"/>
        <v>3.8996750173302796E-3</v>
      </c>
      <c r="AH515" s="48">
        <f t="shared" si="472"/>
        <v>2.0980576972472258E-9</v>
      </c>
      <c r="AI515" s="48">
        <f>AE515+AC515+SUM($AB$513:AB515)</f>
        <v>7.2578421208609658</v>
      </c>
      <c r="AJ515" s="48">
        <f>AE515+AC515+SUM($AB$513:AB515)-$AI$513+$AJ$512</f>
        <v>21.785265364615096</v>
      </c>
      <c r="AK515" s="41">
        <f t="shared" si="537"/>
        <v>3.3829072419688945E-2</v>
      </c>
      <c r="AL515" s="86"/>
      <c r="AM515">
        <v>192.52</v>
      </c>
      <c r="AN515">
        <v>0.15</v>
      </c>
      <c r="AO515" s="25"/>
      <c r="AP515" s="25"/>
      <c r="AQ515" s="26"/>
      <c r="AR515" s="41">
        <v>69.7</v>
      </c>
      <c r="AS515" s="41">
        <v>0.01</v>
      </c>
      <c r="AV515" s="89">
        <f>AJ515-BA515-BB515</f>
        <v>0</v>
      </c>
      <c r="AW515" s="86">
        <f>(1/(1/((AM515/1000+1)*0.0112372)+1))*AE515</f>
        <v>8.6822178694400502E-3</v>
      </c>
      <c r="AX515" s="86">
        <f>(1-(1/(1/((AM515/1000+1)*0.0112372)+1)))*AE515</f>
        <v>0.64789838558567769</v>
      </c>
      <c r="AY515" s="86">
        <f>(1/(1/((AM515/1000+1)*0.0112372)+1))*AI515</f>
        <v>9.597323805137542E-2</v>
      </c>
      <c r="AZ515" s="86">
        <f>(1-(1/(1/((AM515/1000+1)*0.0112372)+1)))*AI515</f>
        <v>7.16186888280959</v>
      </c>
      <c r="BA515" s="86">
        <f t="shared" si="539"/>
        <v>0.2930758929738132</v>
      </c>
      <c r="BB515" s="86">
        <f t="shared" si="540"/>
        <v>21.492189471641282</v>
      </c>
      <c r="BC515" s="89"/>
      <c r="BD515" s="89"/>
      <c r="BE515" s="41"/>
      <c r="BF515" s="89"/>
      <c r="BG515" s="89"/>
      <c r="BH515" s="89"/>
      <c r="BI515" s="89"/>
      <c r="BJ515" s="41">
        <f t="shared" si="534"/>
        <v>213.50431742993891</v>
      </c>
      <c r="BK515" s="89">
        <f t="shared" si="506"/>
        <v>0.71130250135195616</v>
      </c>
      <c r="BL515" s="89">
        <f t="shared" si="528"/>
        <v>0.28869749864804384</v>
      </c>
      <c r="BM515" s="89">
        <f>Y515-BR515-BS515</f>
        <v>-7.1307508100090899E-2</v>
      </c>
      <c r="BN515" s="86">
        <f>(1/(1/((AR515/1000+1)*0.0112372)+1))*W515</f>
        <v>4.7010694799906064E-5</v>
      </c>
      <c r="BO515" s="86">
        <f>(1-(1/(1/((AR515/1000+1)*0.0112372)+1)))*W515</f>
        <v>3.9108986694281183E-3</v>
      </c>
      <c r="BP515" s="86">
        <f>(1/(1/((AR515/1000+1)*0.0112372)+1))*X515</f>
        <v>1.4126110713386196E-2</v>
      </c>
      <c r="BQ515" s="86">
        <f>(1-(1/(1/((AR515/1000+1)*0.0112372)+1)))*X515</f>
        <v>1.1751748794252401</v>
      </c>
      <c r="BR515" s="86">
        <f t="shared" si="541"/>
        <v>0.25204145828823288</v>
      </c>
      <c r="BS515" s="86">
        <f t="shared" si="542"/>
        <v>18.590777527595272</v>
      </c>
      <c r="BT515" s="89"/>
      <c r="BU515" s="89"/>
      <c r="BV515" s="41"/>
      <c r="BW515" s="89"/>
      <c r="BX515" s="42"/>
      <c r="BY515" s="89"/>
      <c r="BZ515" s="89"/>
      <c r="CA515" s="41">
        <f t="shared" si="535"/>
        <v>206.46942272783787</v>
      </c>
      <c r="CB515" s="89" t="e">
        <f t="shared" si="538"/>
        <v>#REF!</v>
      </c>
      <c r="CC515" s="89" t="e">
        <f t="shared" si="536"/>
        <v>#REF!</v>
      </c>
      <c r="CD515" s="41" t="e">
        <f t="shared" si="529"/>
        <v>#REF!</v>
      </c>
      <c r="CE515" s="41" t="e">
        <f t="shared" si="530"/>
        <v>#REF!</v>
      </c>
      <c r="CF515" s="42" t="e">
        <f t="shared" si="531"/>
        <v>#REF!</v>
      </c>
      <c r="CG515" s="42" t="e">
        <f t="shared" si="532"/>
        <v>#REF!</v>
      </c>
      <c r="CH515" s="42" t="e">
        <f t="shared" si="520"/>
        <v>#REF!</v>
      </c>
      <c r="CI515" s="89">
        <f t="shared" si="521"/>
        <v>6.2893516181482427</v>
      </c>
      <c r="CJ515" s="89">
        <f t="shared" si="522"/>
        <v>15.495913746466853</v>
      </c>
      <c r="CK515" s="42" t="e">
        <f t="shared" si="523"/>
        <v>#REF!</v>
      </c>
      <c r="CM515" s="89" t="e">
        <f t="shared" si="477"/>
        <v>#REF!</v>
      </c>
      <c r="CN515" s="89">
        <f t="shared" si="478"/>
        <v>0.12636267963295278</v>
      </c>
    </row>
    <row r="516" spans="1:92" s="1" customFormat="1" ht="14.4" x14ac:dyDescent="0.3">
      <c r="A516"/>
      <c r="B516"/>
      <c r="C516"/>
      <c r="D516" s="47"/>
      <c r="E516" s="32">
        <v>43045.474305555559</v>
      </c>
      <c r="F516" s="21">
        <f>E516-E$443</f>
        <v>3161.9701388888934</v>
      </c>
      <c r="G516" s="21">
        <f>E516-E$491</f>
        <v>1636.0013888888934</v>
      </c>
      <c r="H516" s="1">
        <v>5</v>
      </c>
      <c r="I516" s="21">
        <v>1071</v>
      </c>
      <c r="J516" s="21">
        <v>14805</v>
      </c>
      <c r="K516" s="21">
        <v>3760</v>
      </c>
      <c r="L516" s="21">
        <v>11</v>
      </c>
      <c r="M516" s="51">
        <v>4.3</v>
      </c>
      <c r="N516" s="40"/>
      <c r="O516" s="40"/>
      <c r="P516" s="40"/>
      <c r="Q516" s="22"/>
      <c r="R516" s="22"/>
      <c r="S516" s="22"/>
      <c r="T516" s="22"/>
      <c r="U516" s="52">
        <f t="shared" si="463"/>
        <v>1.3250699476789928E-2</v>
      </c>
      <c r="V516" s="52">
        <f t="shared" si="464"/>
        <v>1.8686934388737644</v>
      </c>
      <c r="W516" s="52">
        <f t="shared" si="465"/>
        <v>6.3318096848511323E-3</v>
      </c>
      <c r="X516" s="247">
        <f>W516+V516+SUM($U$513:U516)</f>
        <v>1.9055297101612709</v>
      </c>
      <c r="Y516" s="104">
        <f>W516+V516+SUM($U$513:U516)-$X$513+$Y$512</f>
        <v>19.487740197806055</v>
      </c>
      <c r="Z516" s="42"/>
      <c r="AA516" s="1">
        <f t="shared" si="533"/>
        <v>7.5794951118071732E-3</v>
      </c>
      <c r="AB516" s="41">
        <f t="shared" si="466"/>
        <v>5.2174629189860336E-2</v>
      </c>
      <c r="AC516" s="48">
        <f t="shared" si="467"/>
        <v>7.3579804155654465</v>
      </c>
      <c r="AD516" s="48">
        <f t="shared" si="468"/>
        <v>0.73946493440399541</v>
      </c>
      <c r="AE516" s="48">
        <f t="shared" si="469"/>
        <v>0.74388313381193427</v>
      </c>
      <c r="AF516" s="48">
        <f t="shared" si="470"/>
        <v>0.73946493440399541</v>
      </c>
      <c r="AG516" s="238">
        <f t="shared" si="471"/>
        <v>4.4181970309119184E-3</v>
      </c>
      <c r="AH516" s="48">
        <f t="shared" si="472"/>
        <v>2.3770268669735425E-9</v>
      </c>
      <c r="AI516" s="48">
        <f>AE516+AC516+SUM($AB$513:AB516)</f>
        <v>8.2608558756023989</v>
      </c>
      <c r="AJ516" s="48">
        <f>AE516+AC516+SUM($AB$513:AB516)-$AI$513+$AJ$512</f>
        <v>22.788279119356531</v>
      </c>
      <c r="AK516" s="41">
        <f t="shared" si="537"/>
        <v>2.6003356828215002E-2</v>
      </c>
      <c r="AL516" s="86"/>
      <c r="AM516" s="41">
        <v>175.55220167715703</v>
      </c>
      <c r="AQ516" s="42"/>
      <c r="AR516" s="41">
        <v>56.056201677157006</v>
      </c>
      <c r="AV516" s="89">
        <f>AJ516-BA516-BB516</f>
        <v>0</v>
      </c>
      <c r="AW516" s="86">
        <f>(1/(1/((AM516/1000+1)*0.0112372)+1))*AE516</f>
        <v>9.6985165358653754E-3</v>
      </c>
      <c r="AX516" s="86">
        <f>(1-(1/(1/((AM516/1000+1)*0.0112372)+1)))*AE516</f>
        <v>0.73418461727606898</v>
      </c>
      <c r="AY516" s="86">
        <f>(1/(1/((AM516/1000+1)*0.0112372)+1))*AI516</f>
        <v>0.10770246517000029</v>
      </c>
      <c r="AZ516" s="86">
        <f>(1-(1/(1/((AM516/1000+1)*0.0112372)+1)))*AI516</f>
        <v>8.1531534104323988</v>
      </c>
      <c r="BA516" s="86">
        <f t="shared" si="539"/>
        <v>0.3048051200924381</v>
      </c>
      <c r="BB516" s="86">
        <f t="shared" si="540"/>
        <v>22.483473999264088</v>
      </c>
      <c r="BC516" s="89"/>
      <c r="BD516" s="89"/>
      <c r="BE516" s="41"/>
      <c r="BF516" s="89"/>
      <c r="BG516" s="89"/>
      <c r="BH516" s="89"/>
      <c r="BI516" s="89"/>
      <c r="BJ516" s="41">
        <f t="shared" si="534"/>
        <v>206.42611892913544</v>
      </c>
      <c r="BK516" s="89">
        <f t="shared" si="506"/>
        <v>0.72028899958967518</v>
      </c>
      <c r="BL516" s="89">
        <f t="shared" si="528"/>
        <v>0.27971100041032482</v>
      </c>
      <c r="BM516" s="89">
        <f>Y516-BR516-BS516</f>
        <v>-7.1307508100094452E-2</v>
      </c>
      <c r="BN516" s="86">
        <f>(1/(1/((AR516/1000+1)*0.0112372)+1))*W516</f>
        <v>7.42590711831183E-5</v>
      </c>
      <c r="BO516" s="86">
        <f>(1-(1/(1/((AR516/1000+1)*0.0112372)+1)))*W516</f>
        <v>6.2575506136680137E-3</v>
      </c>
      <c r="BP516" s="86">
        <f>(1/(1/((AR516/1000+1)*0.0112372)+1))*X516</f>
        <v>2.2347934229128601E-2</v>
      </c>
      <c r="BQ516" s="86">
        <f>(1-(1/(1/((AR516/1000+1)*0.0112372)+1)))*X516</f>
        <v>1.8831817759321423</v>
      </c>
      <c r="BR516" s="86">
        <f t="shared" si="541"/>
        <v>0.26026328180397529</v>
      </c>
      <c r="BS516" s="86">
        <f t="shared" si="542"/>
        <v>19.298784424102173</v>
      </c>
      <c r="BT516" s="89"/>
      <c r="BU516" s="89"/>
      <c r="BV516" s="41"/>
      <c r="BW516" s="89"/>
      <c r="BX516" s="42"/>
      <c r="BY516" s="89"/>
      <c r="BZ516" s="89"/>
      <c r="CA516" s="41">
        <f t="shared" si="535"/>
        <v>200.12045047207104</v>
      </c>
      <c r="CB516" s="89" t="e">
        <f t="shared" si="538"/>
        <v>#REF!</v>
      </c>
      <c r="CC516" s="89" t="e">
        <f t="shared" si="536"/>
        <v>#REF!</v>
      </c>
      <c r="CD516" s="41" t="e">
        <f t="shared" si="529"/>
        <v>#REF!</v>
      </c>
      <c r="CE516" s="41" t="e">
        <f t="shared" si="530"/>
        <v>#REF!</v>
      </c>
      <c r="CF516" s="42" t="e">
        <f t="shared" si="531"/>
        <v>#REF!</v>
      </c>
      <c r="CG516" s="42" t="e">
        <f t="shared" si="532"/>
        <v>#REF!</v>
      </c>
      <c r="CH516" s="42" t="e">
        <f t="shared" si="520"/>
        <v>#REF!</v>
      </c>
      <c r="CI516" s="89">
        <f t="shared" si="521"/>
        <v>6.3741323501049312</v>
      </c>
      <c r="CJ516" s="89">
        <f t="shared" si="522"/>
        <v>16.414146769251602</v>
      </c>
      <c r="CK516" s="42" t="e">
        <f t="shared" si="523"/>
        <v>#REF!</v>
      </c>
      <c r="CM516" s="89" t="e">
        <f t="shared" si="477"/>
        <v>#REF!</v>
      </c>
      <c r="CN516" s="89">
        <f t="shared" si="478"/>
        <v>0.12806605402219459</v>
      </c>
    </row>
    <row r="517" spans="1:92" s="1" customFormat="1" ht="14.4" x14ac:dyDescent="0.3">
      <c r="A517"/>
      <c r="B517"/>
      <c r="C517"/>
      <c r="D517" s="47"/>
      <c r="E517" s="32">
        <v>43136.457638888889</v>
      </c>
      <c r="F517" s="21">
        <f>E517-E$443</f>
        <v>3252.9534722222234</v>
      </c>
      <c r="G517" s="21">
        <f>E517-E$491</f>
        <v>1726.9847222222234</v>
      </c>
      <c r="I517" s="21">
        <v>1041</v>
      </c>
      <c r="J517" s="21">
        <v>15270</v>
      </c>
      <c r="K517" s="21">
        <v>4812.2299999999996</v>
      </c>
      <c r="L517" s="21">
        <v>340</v>
      </c>
      <c r="M517" s="51">
        <v>4.3</v>
      </c>
      <c r="N517" s="40"/>
      <c r="O517" s="40"/>
      <c r="P517" s="40"/>
      <c r="Q517" s="22"/>
      <c r="R517" s="22"/>
      <c r="S517" s="22"/>
      <c r="T517" s="22"/>
      <c r="U517" s="52">
        <f t="shared" si="463"/>
        <v>1.648384774084264E-2</v>
      </c>
      <c r="V517" s="52">
        <f t="shared" si="464"/>
        <v>2.3246514778078016</v>
      </c>
      <c r="W517" s="52">
        <f t="shared" si="465"/>
        <v>7.8767605402189599E-3</v>
      </c>
      <c r="X517" s="247">
        <f>W517+V517+SUM($U$513:U517)</f>
        <v>2.3795165476915185</v>
      </c>
      <c r="Y517" s="104">
        <f>W517+V517+SUM($U$513:U517)-$X$513+$Y$512</f>
        <v>19.961727035336303</v>
      </c>
      <c r="Z517" s="42"/>
      <c r="AA517" s="1">
        <f t="shared" si="533"/>
        <v>6.656796570296936E-3</v>
      </c>
      <c r="AB517" s="41">
        <f t="shared" si="466"/>
        <v>5.2305969374420412E-2</v>
      </c>
      <c r="AC517" s="48">
        <f t="shared" si="467"/>
        <v>7.3765027993518872</v>
      </c>
      <c r="AD517" s="48">
        <f t="shared" si="468"/>
        <v>0.74132640352161794</v>
      </c>
      <c r="AE517" s="48">
        <f t="shared" si="469"/>
        <v>0.74575572494680287</v>
      </c>
      <c r="AF517" s="48">
        <f t="shared" si="470"/>
        <v>0.74132640352161783</v>
      </c>
      <c r="AG517" s="238">
        <f t="shared" si="471"/>
        <v>4.4293190421743484E-3</v>
      </c>
      <c r="AH517" s="48">
        <f t="shared" si="472"/>
        <v>2.3830106018320403E-9</v>
      </c>
      <c r="AI517" s="48">
        <f>AE517+AC517+SUM($AB$513:AB517)</f>
        <v>8.3335568198981296</v>
      </c>
      <c r="AJ517" s="48">
        <f>AE517+AC517+SUM($AB$513:AB517)-$AI$513+$AJ$512</f>
        <v>22.86098006365226</v>
      </c>
      <c r="AK517" s="41">
        <f t="shared" si="537"/>
        <v>6.7860042905457853E-3</v>
      </c>
      <c r="AL517" s="86"/>
      <c r="AM517">
        <v>165.398</v>
      </c>
      <c r="AN517">
        <v>2.0378817433796335</v>
      </c>
      <c r="AO517"/>
      <c r="AP517"/>
      <c r="AQ517"/>
      <c r="AR517">
        <v>52.051000000000002</v>
      </c>
      <c r="AS517">
        <v>9.4752308678997602E-2</v>
      </c>
      <c r="AV517" s="89">
        <f>AJ517-BA517-BB517</f>
        <v>0</v>
      </c>
      <c r="AW517" s="86">
        <f>(1/(1/((AM517/1000+1)*0.0112372)+1))*AE517</f>
        <v>9.640031557216799E-3</v>
      </c>
      <c r="AX517" s="86">
        <f>(1-(1/(1/((AM517/1000+1)*0.0112372)+1)))*AE517</f>
        <v>0.73611569338958605</v>
      </c>
      <c r="AY517" s="86">
        <f>(1/(1/((AM517/1000+1)*0.0112372)+1))*AI517</f>
        <v>0.10772394772216848</v>
      </c>
      <c r="AZ517" s="86">
        <f>(1-(1/(1/((AM517/1000+1)*0.0112372)+1)))*AI517</f>
        <v>8.2258328721759604</v>
      </c>
      <c r="BA517" s="86">
        <f t="shared" si="539"/>
        <v>0.30482660264460626</v>
      </c>
      <c r="BB517" s="86">
        <f t="shared" si="540"/>
        <v>22.55615346100765</v>
      </c>
      <c r="BC517" s="89"/>
      <c r="BD517" s="89"/>
      <c r="BE517" s="41"/>
      <c r="BF517" s="89"/>
      <c r="BG517" s="89"/>
      <c r="BH517" s="89"/>
      <c r="BI517" s="89"/>
      <c r="BJ517" s="41">
        <f t="shared" si="534"/>
        <v>202.6235793789981</v>
      </c>
      <c r="BK517" s="89">
        <f t="shared" si="506"/>
        <v>0.72511671316146709</v>
      </c>
      <c r="BL517" s="89">
        <f t="shared" si="528"/>
        <v>0.27488328683853291</v>
      </c>
      <c r="BM517" s="89">
        <f>Y517-BR517-BS517</f>
        <v>-7.1307508100094452E-2</v>
      </c>
      <c r="BN517" s="86">
        <f>(1/(1/((AR517/1000+1)*0.0112372)+1))*W517</f>
        <v>9.2031898834973194E-5</v>
      </c>
      <c r="BO517" s="86">
        <f>(1-(1/(1/((AR517/1000+1)*0.0112372)+1)))*W517</f>
        <v>7.784728641383987E-3</v>
      </c>
      <c r="BP517" s="86">
        <f>(1/(1/((AR517/1000+1)*0.0112372)+1))*X517</f>
        <v>2.7802219589527211E-2</v>
      </c>
      <c r="BQ517" s="86">
        <f>(1-(1/(1/((AR517/1000+1)*0.0112372)+1)))*X517</f>
        <v>2.3517143281019912</v>
      </c>
      <c r="BR517" s="86">
        <f t="shared" si="541"/>
        <v>0.26571756716437389</v>
      </c>
      <c r="BS517" s="86">
        <f t="shared" si="542"/>
        <v>19.767316976272024</v>
      </c>
      <c r="BT517" s="89"/>
      <c r="BU517" s="89"/>
      <c r="BV517" s="41"/>
      <c r="BW517" s="89"/>
      <c r="BX517" s="42"/>
      <c r="BY517" s="89"/>
      <c r="BZ517" s="89"/>
      <c r="CA517" s="41">
        <f t="shared" si="535"/>
        <v>196.22928606024149</v>
      </c>
      <c r="CB517" s="89" t="e">
        <f t="shared" si="538"/>
        <v>#REF!</v>
      </c>
      <c r="CC517" s="89" t="e">
        <f t="shared" si="536"/>
        <v>#REF!</v>
      </c>
      <c r="CD517" s="41" t="e">
        <f t="shared" si="529"/>
        <v>#REF!</v>
      </c>
      <c r="CE517" s="41" t="e">
        <f t="shared" si="530"/>
        <v>#REF!</v>
      </c>
      <c r="CF517" s="42" t="e">
        <f t="shared" si="531"/>
        <v>#REF!</v>
      </c>
      <c r="CG517" s="42" t="e">
        <f t="shared" si="532"/>
        <v>#REF!</v>
      </c>
      <c r="CH517" s="42" t="e">
        <f t="shared" si="520"/>
        <v>#REF!</v>
      </c>
      <c r="CI517" s="89">
        <f t="shared" si="521"/>
        <v>6.2841013402469068</v>
      </c>
      <c r="CJ517" s="89">
        <f t="shared" si="522"/>
        <v>16.576878723405354</v>
      </c>
      <c r="CK517" s="42" t="e">
        <f t="shared" si="523"/>
        <v>#REF!</v>
      </c>
      <c r="CM517" s="89" t="e">
        <f t="shared" si="477"/>
        <v>#REF!</v>
      </c>
      <c r="CN517" s="89">
        <f t="shared" si="478"/>
        <v>0.12625719353125098</v>
      </c>
    </row>
    <row r="518" spans="1:92" s="1" customFormat="1" ht="14.4" x14ac:dyDescent="0.3">
      <c r="A518"/>
      <c r="B518"/>
      <c r="C518"/>
      <c r="D518" s="47"/>
      <c r="E518" s="32">
        <v>43426.465277777781</v>
      </c>
      <c r="F518" s="21">
        <f>E518-E$443</f>
        <v>3542.9611111111153</v>
      </c>
      <c r="G518" s="21">
        <f>E518-E$491</f>
        <v>2016.9923611111153</v>
      </c>
      <c r="I518" s="21">
        <v>1052</v>
      </c>
      <c r="J518" s="21">
        <v>17397</v>
      </c>
      <c r="K518" s="21">
        <v>8237</v>
      </c>
      <c r="L518" s="21">
        <v>15</v>
      </c>
      <c r="M518" s="51">
        <v>4.3</v>
      </c>
      <c r="N518" s="40"/>
      <c r="O518" s="40"/>
      <c r="P518" s="40"/>
      <c r="Q518" s="22"/>
      <c r="R518" s="22"/>
      <c r="S518" s="22"/>
      <c r="T518" s="22"/>
      <c r="U518" s="52">
        <f t="shared" si="463"/>
        <v>2.8513221932429226E-2</v>
      </c>
      <c r="V518" s="52">
        <f t="shared" si="464"/>
        <v>4.021106269869918</v>
      </c>
      <c r="W518" s="52">
        <f t="shared" si="465"/>
        <v>1.3624963353391384E-2</v>
      </c>
      <c r="X518" s="247">
        <f>W518+V518+SUM($U$513:U518)</f>
        <v>4.1102327644992371</v>
      </c>
      <c r="Y518" s="104">
        <f>W518+V518+SUM($U$513:U518)-$X$513+$Y$512</f>
        <v>21.692443252144024</v>
      </c>
      <c r="Z518" s="42"/>
      <c r="AA518" s="1">
        <f t="shared" si="533"/>
        <v>6.0781911630499678E-3</v>
      </c>
      <c r="AB518" s="41">
        <f t="shared" si="466"/>
        <v>6.0221503212148982E-2</v>
      </c>
      <c r="AC518" s="48">
        <f t="shared" si="467"/>
        <v>8.4927990502521489</v>
      </c>
      <c r="AD518" s="48">
        <f t="shared" si="468"/>
        <v>0.85351234141853916</v>
      </c>
      <c r="AE518" s="48">
        <f t="shared" si="469"/>
        <v>0.85861195810903612</v>
      </c>
      <c r="AF518" s="48">
        <f t="shared" si="470"/>
        <v>0.85351234141853916</v>
      </c>
      <c r="AG518" s="238">
        <f t="shared" si="471"/>
        <v>5.0996139468620812E-3</v>
      </c>
      <c r="AH518" s="48">
        <f t="shared" si="472"/>
        <v>2.743634853328889E-9</v>
      </c>
      <c r="AI518" s="48">
        <f>AE518+AC518+SUM($AB$513:AB518)</f>
        <v>9.6229308071727733</v>
      </c>
      <c r="AJ518" s="48">
        <f>AE518+AC518+SUM($AB$513:AB518)-$AI$513+$AJ$512</f>
        <v>24.150354050926904</v>
      </c>
      <c r="AK518" s="41">
        <f t="shared" si="537"/>
        <v>4.5945055758759784E-3</v>
      </c>
      <c r="AL518" s="86"/>
      <c r="AM518">
        <v>146.67599999999999</v>
      </c>
      <c r="AN518"/>
      <c r="AO518"/>
      <c r="AP518"/>
      <c r="AQ518"/>
      <c r="AR518" s="146">
        <v>42.082000000000001</v>
      </c>
      <c r="AV518" s="89">
        <f>AJ518-BA518-BB518</f>
        <v>0</v>
      </c>
      <c r="AW518" s="86">
        <f>(1/(1/((AM518/1000+1)*0.0112372)+1))*AE518</f>
        <v>1.092283675574743E-2</v>
      </c>
      <c r="AX518" s="86">
        <f>(1-(1/(1/((AM518/1000+1)*0.0112372)+1)))*AE518</f>
        <v>0.84768912135328867</v>
      </c>
      <c r="AY518" s="86">
        <f>(1/(1/((AM518/1000+1)*0.0112372)+1))*AI518</f>
        <v>0.12241816728256311</v>
      </c>
      <c r="AZ518" s="86">
        <f>(1-(1/(1/((AM518/1000+1)*0.0112372)+1)))*AI518</f>
        <v>9.5005126398902107</v>
      </c>
      <c r="BA518" s="86">
        <f t="shared" si="539"/>
        <v>0.31952082220500089</v>
      </c>
      <c r="BB518" s="86">
        <f t="shared" si="540"/>
        <v>23.8308332287219</v>
      </c>
      <c r="BC518" s="89"/>
      <c r="BD518" s="89"/>
      <c r="BE518" s="41"/>
      <c r="BF518" s="89"/>
      <c r="BG518" s="89"/>
      <c r="BH518" s="89"/>
      <c r="BI518" s="89"/>
      <c r="BJ518" s="41">
        <f t="shared" si="534"/>
        <v>193.16863131413942</v>
      </c>
      <c r="BK518" s="89">
        <f t="shared" si="506"/>
        <v>0.73712073849544602</v>
      </c>
      <c r="BL518" s="89">
        <f t="shared" si="528"/>
        <v>0.26287926150455398</v>
      </c>
      <c r="BM518" s="89">
        <f>Y518-BR518-BS518</f>
        <v>-7.1307508100094452E-2</v>
      </c>
      <c r="BN518" s="86">
        <f>(1/(1/((AR518/1000+1)*0.0112372)+1))*W518</f>
        <v>1.5770275089047406E-4</v>
      </c>
      <c r="BO518" s="86">
        <f>(1-(1/(1/((AR518/1000+1)*0.0112372)+1)))*W518</f>
        <v>1.346726060250091E-2</v>
      </c>
      <c r="BP518" s="86">
        <f>(1/(1/((AR518/1000+1)*0.0112372)+1))*X518</f>
        <v>4.7574073922213217E-2</v>
      </c>
      <c r="BQ518" s="86">
        <f>(1-(1/(1/((AR518/1000+1)*0.0112372)+1)))*X518</f>
        <v>4.0626586905770239</v>
      </c>
      <c r="BR518" s="86">
        <f t="shared" si="541"/>
        <v>0.28548942149705991</v>
      </c>
      <c r="BS518" s="86">
        <f t="shared" si="542"/>
        <v>21.478261338747057</v>
      </c>
      <c r="BT518" s="89"/>
      <c r="BU518" s="89"/>
      <c r="BV518" s="41"/>
      <c r="BW518" s="89"/>
      <c r="BX518" s="42"/>
      <c r="BY518" s="89"/>
      <c r="BZ518" s="89"/>
      <c r="CA518" s="41">
        <f t="shared" si="535"/>
        <v>182.85847984445326</v>
      </c>
      <c r="CB518" s="89" t="e">
        <f t="shared" si="538"/>
        <v>#REF!</v>
      </c>
      <c r="CC518" s="89" t="e">
        <f t="shared" si="536"/>
        <v>#REF!</v>
      </c>
      <c r="CD518" s="41" t="e">
        <f t="shared" si="529"/>
        <v>#REF!</v>
      </c>
      <c r="CE518" s="41" t="e">
        <f t="shared" si="530"/>
        <v>#REF!</v>
      </c>
      <c r="CF518" s="42" t="e">
        <f t="shared" si="531"/>
        <v>#REF!</v>
      </c>
      <c r="CG518" s="42" t="e">
        <f t="shared" si="532"/>
        <v>#REF!</v>
      </c>
      <c r="CH518" s="42" t="e">
        <f t="shared" si="520"/>
        <v>#REF!</v>
      </c>
      <c r="CI518" s="89">
        <f t="shared" si="521"/>
        <v>6.3486272379811783</v>
      </c>
      <c r="CJ518" s="89">
        <f t="shared" si="522"/>
        <v>17.801726812945727</v>
      </c>
      <c r="CK518" s="42" t="e">
        <f t="shared" si="523"/>
        <v>#REF!</v>
      </c>
      <c r="CM518" s="89" t="e">
        <f t="shared" si="477"/>
        <v>#REF!</v>
      </c>
      <c r="CN518" s="89">
        <f t="shared" si="478"/>
        <v>0.12755361736608581</v>
      </c>
    </row>
    <row r="519" spans="1:92" s="1" customFormat="1" ht="14.4" x14ac:dyDescent="0.3">
      <c r="A519"/>
      <c r="B519"/>
      <c r="C519"/>
      <c r="D519" s="47"/>
      <c r="E519" s="32"/>
      <c r="F519" s="21"/>
      <c r="G519" s="21"/>
      <c r="I519" s="21"/>
      <c r="J519" s="21"/>
      <c r="K519" s="21"/>
      <c r="L519" s="21"/>
      <c r="M519" s="51"/>
      <c r="N519" s="40"/>
      <c r="O519" s="40"/>
      <c r="P519" s="40"/>
      <c r="Q519" s="22"/>
      <c r="R519" s="22"/>
      <c r="S519" s="22"/>
      <c r="T519" s="22"/>
      <c r="U519" s="52"/>
      <c r="V519" s="52"/>
      <c r="W519" s="52"/>
      <c r="X519" s="247"/>
      <c r="Y519" s="104"/>
      <c r="Z519" s="42"/>
      <c r="AA519" s="42"/>
      <c r="AB519" s="41"/>
      <c r="AC519" s="48"/>
      <c r="AD519" s="48"/>
      <c r="AE519" s="48"/>
      <c r="AF519" s="48"/>
      <c r="AG519" s="238"/>
      <c r="AH519" s="48"/>
      <c r="AI519" s="48"/>
      <c r="AJ519" s="48"/>
      <c r="AK519" s="46"/>
      <c r="AL519" s="86"/>
      <c r="AV519" s="41"/>
      <c r="AW519" s="86"/>
      <c r="AX519" s="86"/>
      <c r="AY519" s="86"/>
      <c r="AZ519" s="86"/>
      <c r="BA519" s="86"/>
      <c r="BB519" s="86"/>
      <c r="BC519" s="89"/>
      <c r="BD519" s="89"/>
      <c r="BE519" s="41"/>
      <c r="BF519" s="89"/>
      <c r="BG519" s="89"/>
      <c r="BH519" s="89"/>
      <c r="BI519" s="89"/>
      <c r="BJ519" s="41"/>
      <c r="BK519" s="89"/>
      <c r="BL519" s="89"/>
      <c r="BM519" s="89"/>
      <c r="BN519" s="86"/>
      <c r="BO519" s="86"/>
      <c r="BP519" s="86"/>
      <c r="BQ519" s="86"/>
      <c r="BR519" s="86"/>
      <c r="BS519" s="86"/>
      <c r="BT519" s="89"/>
      <c r="BU519" s="89"/>
      <c r="BV519" s="41"/>
      <c r="BW519" s="89"/>
      <c r="BX519" s="42"/>
      <c r="BY519" s="89"/>
      <c r="BZ519" s="89"/>
      <c r="CA519" s="41"/>
      <c r="CB519" s="89"/>
      <c r="CC519" s="89"/>
      <c r="CD519" s="41"/>
      <c r="CE519" s="41"/>
      <c r="CF519" s="42"/>
      <c r="CG519" s="42"/>
      <c r="CH519" s="42"/>
      <c r="CI519" s="89"/>
      <c r="CJ519" s="89"/>
      <c r="CK519" s="42"/>
    </row>
    <row r="520" spans="1:92" ht="14.4" thickBot="1" x14ac:dyDescent="0.3">
      <c r="D520" s="47"/>
      <c r="E520" s="32"/>
      <c r="F520" s="21"/>
      <c r="G520" s="21"/>
      <c r="H520" s="1"/>
      <c r="I520" s="21"/>
      <c r="L520" s="21"/>
      <c r="M520" s="21"/>
      <c r="N520" s="40"/>
      <c r="O520" s="40"/>
      <c r="P520" s="40"/>
      <c r="R520" s="22"/>
      <c r="S520" s="22"/>
      <c r="T520" s="22"/>
      <c r="U520" s="21"/>
      <c r="V520" s="21"/>
      <c r="W520" s="21"/>
      <c r="X520" s="246"/>
      <c r="Y520" s="255"/>
      <c r="Z520" s="47"/>
      <c r="AA520" s="47"/>
      <c r="AB520" s="46"/>
      <c r="AC520" s="46"/>
      <c r="AD520" s="46"/>
      <c r="AE520" s="46"/>
      <c r="AF520" s="46"/>
      <c r="AG520" s="85"/>
      <c r="AH520" s="46"/>
      <c r="AI520" s="46"/>
      <c r="AJ520" s="46"/>
      <c r="AK520" s="46"/>
      <c r="AL520" s="86"/>
      <c r="AM520" s="41"/>
      <c r="AN520" s="41"/>
      <c r="AO520" s="41"/>
      <c r="AP520" s="41"/>
      <c r="AQ520"/>
      <c r="AR520" s="41"/>
      <c r="AS520" s="41"/>
      <c r="AT520" s="41"/>
      <c r="AU520" s="41"/>
      <c r="AV520" s="41"/>
      <c r="AW520" s="22"/>
      <c r="AX520" s="22"/>
      <c r="AY520" s="22"/>
      <c r="AZ520" s="22"/>
      <c r="BA520" s="22"/>
      <c r="BB520" s="22"/>
      <c r="BD520" s="1"/>
      <c r="BE520" s="1"/>
      <c r="BG520" s="1"/>
      <c r="BH520" s="1"/>
      <c r="BI520" s="1"/>
      <c r="BL520" s="1"/>
      <c r="BU520" s="89"/>
    </row>
    <row r="521" spans="1:92" ht="15" thickBot="1" x14ac:dyDescent="0.35">
      <c r="D521" s="22" t="s">
        <v>152</v>
      </c>
      <c r="E521" s="32">
        <v>39882.510416666664</v>
      </c>
      <c r="F521" s="21"/>
      <c r="G521" s="21"/>
      <c r="H521" s="1"/>
      <c r="I521" s="22"/>
      <c r="L521" s="21"/>
      <c r="M521" s="21"/>
      <c r="N521" s="43">
        <v>91.8</v>
      </c>
      <c r="O521" s="44">
        <v>17.440000000000001</v>
      </c>
      <c r="P521" s="45">
        <f>O521-R521</f>
        <v>10.146592000000002</v>
      </c>
      <c r="Q521" s="22">
        <v>41.82</v>
      </c>
      <c r="R521" s="47">
        <f>Q521*O521/100</f>
        <v>7.2934080000000003</v>
      </c>
      <c r="S521" s="47">
        <f>P521/$A$8+R521</f>
        <v>11.521154666666668</v>
      </c>
      <c r="T521" s="47">
        <f>$A$6-S521</f>
        <v>105.47884533333334</v>
      </c>
      <c r="U521" s="52"/>
      <c r="V521" s="52"/>
      <c r="W521" s="52"/>
      <c r="X521" s="247"/>
      <c r="Y521" s="104"/>
      <c r="Z521" s="42"/>
      <c r="AA521" s="42"/>
      <c r="AB521" s="41"/>
      <c r="AC521" s="48"/>
      <c r="AD521" s="48"/>
      <c r="AE521" s="48"/>
      <c r="AF521" s="48"/>
      <c r="AG521" s="238"/>
      <c r="AH521" s="48"/>
      <c r="AI521" s="48"/>
      <c r="AJ521" s="48"/>
      <c r="AK521" s="46"/>
      <c r="AL521" s="86"/>
      <c r="AM521" s="41"/>
      <c r="AN521" s="41"/>
      <c r="AO521" s="41"/>
      <c r="AP521" s="41"/>
      <c r="AQ521"/>
      <c r="AR521" s="41"/>
      <c r="AS521" s="41"/>
      <c r="AT521" s="41"/>
      <c r="AU521" s="41"/>
      <c r="AV521" s="41"/>
      <c r="AW521" s="47"/>
      <c r="AX521" s="47"/>
      <c r="AY521" s="47"/>
      <c r="AZ521" s="47"/>
      <c r="BA521" s="47"/>
      <c r="BB521" s="47"/>
      <c r="BC521" s="42"/>
      <c r="BD521" s="1"/>
      <c r="BE521" s="1"/>
      <c r="BG521" s="1"/>
      <c r="BH521" s="1"/>
      <c r="BI521" s="1"/>
      <c r="BL521" s="1"/>
    </row>
    <row r="522" spans="1:92" ht="14.4" x14ac:dyDescent="0.3">
      <c r="D522" s="22"/>
      <c r="E522" s="32">
        <v>39883.510416666664</v>
      </c>
      <c r="F522" s="21">
        <f>E522-E$522</f>
        <v>0</v>
      </c>
      <c r="G522" s="21">
        <f>E522-E$522</f>
        <v>0</v>
      </c>
      <c r="H522" s="21"/>
      <c r="I522" s="50">
        <v>1037</v>
      </c>
      <c r="J522" s="21">
        <v>540</v>
      </c>
      <c r="K522" s="21">
        <v>0.67</v>
      </c>
      <c r="L522" s="21" t="s">
        <v>153</v>
      </c>
      <c r="M522" s="51">
        <v>4.3</v>
      </c>
      <c r="N522" s="40"/>
      <c r="O522" s="40"/>
      <c r="P522" s="40"/>
      <c r="R522" s="22"/>
      <c r="S522" s="85">
        <f>$A$36*R521*$A$3/($A$36*R521*$A$3+T521*1000)</f>
        <v>3.4735323032768915E-3</v>
      </c>
      <c r="T522" s="22"/>
      <c r="U522" s="52">
        <f t="shared" ref="U522:U565" si="543">($A$5*I522/1000/$A$3*K522)/$P$521</f>
        <v>2.2285248873444592E-6</v>
      </c>
      <c r="V522" s="52">
        <f t="shared" ref="V522:V565" si="544">($T$521*I522/1000/$A$3*K522)/$P$521</f>
        <v>3.1341630921825371E-4</v>
      </c>
      <c r="W522" s="52">
        <f t="shared" ref="W522:W565" si="545">($A$36*$R$521*K522*I522/1000000)/$P$521</f>
        <v>1.0924563568889973E-6</v>
      </c>
      <c r="X522" s="247">
        <f>W522+V522+SUM($U$522:U522)</f>
        <v>3.1673729046248717E-4</v>
      </c>
      <c r="Y522" s="104">
        <v>0</v>
      </c>
      <c r="Z522" s="42"/>
      <c r="AA522" s="42"/>
      <c r="AB522" s="41">
        <f t="shared" ref="AB522:AB565" si="546">($A$5*I522/1000/$A$3*J522)/$P$521</f>
        <v>1.7961245360686683E-3</v>
      </c>
      <c r="AC522" s="48">
        <f t="shared" ref="AC522:AC565" si="547">($T$521*I522/1000/$A$3*J522)/$P$521</f>
        <v>0.25260418951918956</v>
      </c>
      <c r="AD522" s="48">
        <f t="shared" ref="AD522:AD565" si="548">($A$4*$R$521/1000*J522/1000000*I522/1000*1000000)/$P$521</f>
        <v>2.6115131566735398E-2</v>
      </c>
      <c r="AE522" s="48">
        <f t="shared" ref="AE522:AE565" si="549">($A$4*((I522/1000)*J522/10^6)*(1+($A$18/(10^-M522))+(($A$18*$A$19)/(10^-M522)^2))*1000000)*$R$521/1000/$P$521</f>
        <v>2.6271165819961195E-2</v>
      </c>
      <c r="AF522" s="48">
        <f t="shared" ref="AF522:AF565" si="550">AE522/(1+($A$18/(10^-M522))+(($A$18*$A$19)/(10^-M522)^2))*1</f>
        <v>2.6115131566735391E-2</v>
      </c>
      <c r="AG522" s="238">
        <f t="shared" ref="AG522:AG565" si="551">AE522/(1+($A$18/(10^-M522))+(($A$18*$A$19)/(10^-M522)^2))*($A$18/(10^-M522))</f>
        <v>1.5603416927811661E-4</v>
      </c>
      <c r="AH522" s="48">
        <f t="shared" ref="AH522:AH565" si="552">AE522/(1+($A$18/(10^-M522))+(($A$18*$A$19)/(10^-M522)^2))*(($A$18*$A$19)/(10^-M522)^2)</f>
        <v>8.394768498213116E-11</v>
      </c>
      <c r="AI522" s="48">
        <f>AE522+AC522+SUM($AB$522:AB522)</f>
        <v>0.2806714798752194</v>
      </c>
      <c r="AJ522" s="48">
        <v>0</v>
      </c>
      <c r="AK522" s="46"/>
      <c r="AL522" s="86"/>
      <c r="AM522" s="41"/>
      <c r="AN522" s="41"/>
      <c r="AO522" s="41"/>
      <c r="AP522" s="41"/>
      <c r="AQ522"/>
      <c r="AR522" s="41"/>
      <c r="AS522" s="41"/>
      <c r="AT522" s="41"/>
      <c r="AU522" s="41"/>
      <c r="AV522" s="41"/>
      <c r="AW522" s="22"/>
      <c r="AX522" s="22"/>
      <c r="AY522" s="22"/>
      <c r="AZ522" s="22"/>
      <c r="BA522" s="22"/>
      <c r="BB522" s="22"/>
      <c r="BD522" s="1"/>
      <c r="BE522" s="1"/>
      <c r="BG522" s="1"/>
      <c r="BH522" s="1"/>
      <c r="BI522" s="1"/>
      <c r="BL522" s="1"/>
    </row>
    <row r="523" spans="1:92" ht="14.4" x14ac:dyDescent="0.3">
      <c r="D523" s="22"/>
      <c r="E523" s="32">
        <v>39890.617361111108</v>
      </c>
      <c r="F523" s="21">
        <f t="shared" ref="F523:F587" si="553">E523-E$522</f>
        <v>7.1069444444437977</v>
      </c>
      <c r="G523" s="21">
        <f t="shared" ref="G523:G566" si="554">E523-E$522</f>
        <v>7.1069444444437977</v>
      </c>
      <c r="H523" s="21"/>
      <c r="I523" s="50">
        <v>1037</v>
      </c>
      <c r="J523" s="21">
        <v>1174</v>
      </c>
      <c r="K523" s="21">
        <v>1.24</v>
      </c>
      <c r="L523" s="21">
        <v>994</v>
      </c>
      <c r="M523" s="51">
        <v>4.3</v>
      </c>
      <c r="N523" s="40"/>
      <c r="O523" s="40"/>
      <c r="P523" s="40"/>
      <c r="R523" s="22"/>
      <c r="S523" s="85">
        <f>S522*100</f>
        <v>0.34735323032768917</v>
      </c>
      <c r="T523" s="22"/>
      <c r="U523" s="52">
        <f t="shared" si="543"/>
        <v>4.1244341198613864E-6</v>
      </c>
      <c r="V523" s="52">
        <f t="shared" si="544"/>
        <v>5.8005406482184265E-4</v>
      </c>
      <c r="W523" s="52">
        <f t="shared" si="545"/>
        <v>2.0218595261826224E-6</v>
      </c>
      <c r="X523" s="247">
        <f>W523+V523+SUM($U$522:U523)</f>
        <v>5.8842888335523108E-4</v>
      </c>
      <c r="Y523" s="104">
        <f>W523+V523+SUM($U$522:U523)-$X$522</f>
        <v>2.7169159289274392E-4</v>
      </c>
      <c r="Z523" s="42"/>
      <c r="AA523" s="42"/>
      <c r="AB523" s="41">
        <f t="shared" si="546"/>
        <v>3.9049077876752163E-3</v>
      </c>
      <c r="AC523" s="48">
        <f t="shared" si="547"/>
        <v>0.54918021943616391</v>
      </c>
      <c r="AD523" s="48">
        <f t="shared" si="548"/>
        <v>5.6776230480272867E-2</v>
      </c>
      <c r="AE523" s="48">
        <f t="shared" si="549"/>
        <v>5.7115460504878604E-2</v>
      </c>
      <c r="AF523" s="48">
        <f t="shared" si="550"/>
        <v>5.6776230480272874E-2</v>
      </c>
      <c r="AG523" s="238">
        <f t="shared" si="551"/>
        <v>3.3922984209723876E-4</v>
      </c>
      <c r="AH523" s="48">
        <f t="shared" si="552"/>
        <v>1.8250848549818886E-10</v>
      </c>
      <c r="AI523" s="48">
        <f>AE523+AC523+SUM($AB$522:AB523)</f>
        <v>0.61199671226478636</v>
      </c>
      <c r="AJ523" s="48">
        <f>AE523+AC523+SUM($AB$521:AB523)-$AI$522</f>
        <v>0.33132523238956696</v>
      </c>
      <c r="AK523" s="46"/>
      <c r="AL523" s="86"/>
      <c r="AM523" s="41"/>
      <c r="AN523" s="41"/>
      <c r="AO523" s="41"/>
      <c r="AP523" s="41"/>
      <c r="AQ523"/>
      <c r="AR523" s="41"/>
      <c r="AS523" s="41"/>
      <c r="AT523" s="41"/>
      <c r="AU523" s="41"/>
      <c r="AV523" s="41"/>
      <c r="AW523" s="22"/>
      <c r="AX523" s="22"/>
      <c r="AY523" s="22"/>
      <c r="AZ523" s="22"/>
      <c r="BA523" s="22"/>
      <c r="BB523" s="22"/>
      <c r="BD523" s="1"/>
      <c r="BE523" s="1"/>
      <c r="BG523" s="1"/>
      <c r="BH523" s="1"/>
      <c r="BI523" s="1"/>
      <c r="BL523" s="1"/>
    </row>
    <row r="524" spans="1:92" ht="14.4" x14ac:dyDescent="0.3">
      <c r="D524" s="22"/>
      <c r="E524" s="32">
        <v>39897.475694444445</v>
      </c>
      <c r="F524" s="21">
        <f t="shared" si="553"/>
        <v>13.965277777781012</v>
      </c>
      <c r="G524" s="21">
        <f t="shared" si="554"/>
        <v>13.965277777781012</v>
      </c>
      <c r="H524" s="21"/>
      <c r="I524" s="50">
        <v>1037</v>
      </c>
      <c r="J524" s="21">
        <v>2845</v>
      </c>
      <c r="K524" s="21">
        <v>1.7</v>
      </c>
      <c r="L524" s="21">
        <v>1208</v>
      </c>
      <c r="M524" s="51">
        <v>4.3</v>
      </c>
      <c r="N524" s="40"/>
      <c r="O524" s="40"/>
      <c r="P524" s="40"/>
      <c r="R524" s="22"/>
      <c r="S524" s="22"/>
      <c r="T524" s="22"/>
      <c r="U524" s="52">
        <f t="shared" si="543"/>
        <v>5.6544661320680305E-6</v>
      </c>
      <c r="V524" s="52">
        <f t="shared" si="544"/>
        <v>7.9523541144930034E-4</v>
      </c>
      <c r="W524" s="52">
        <f t="shared" si="545"/>
        <v>2.7719041891213366E-6</v>
      </c>
      <c r="X524" s="247">
        <f>W524+V524+SUM($U$522:U524)</f>
        <v>8.1001474077769555E-4</v>
      </c>
      <c r="Y524" s="104">
        <f>W524+V524+SUM($U$522:U524)-$X$522</f>
        <v>4.9327745031520838E-4</v>
      </c>
      <c r="Z524" s="42"/>
      <c r="AA524" s="42"/>
      <c r="AB524" s="41">
        <f t="shared" si="546"/>
        <v>9.4629153798432633E-3</v>
      </c>
      <c r="AC524" s="48">
        <f t="shared" si="547"/>
        <v>1.3308498503372117</v>
      </c>
      <c r="AD524" s="48">
        <f t="shared" si="548"/>
        <v>0.13758805427289297</v>
      </c>
      <c r="AE524" s="48">
        <f t="shared" si="549"/>
        <v>0.13841012362553629</v>
      </c>
      <c r="AF524" s="48">
        <f t="shared" si="550"/>
        <v>0.13758805427289295</v>
      </c>
      <c r="AG524" s="238">
        <f t="shared" si="551"/>
        <v>8.2206891036341065E-4</v>
      </c>
      <c r="AH524" s="48">
        <f t="shared" si="552"/>
        <v>4.4227993291511693E-10</v>
      </c>
      <c r="AI524" s="48">
        <f>AE524+AC524+SUM($AB$522:AB524)</f>
        <v>1.4844239216663351</v>
      </c>
      <c r="AJ524" s="48">
        <f>AE524+AC524+SUM($AB$521:AB524)-$AI$522</f>
        <v>1.2037524417911156</v>
      </c>
      <c r="AK524" s="46"/>
      <c r="AL524" s="86"/>
      <c r="AM524" s="41"/>
      <c r="AN524" s="41"/>
      <c r="AO524" s="41"/>
      <c r="AP524" s="41"/>
      <c r="AQ524"/>
      <c r="AR524" s="41"/>
      <c r="AS524" s="41"/>
      <c r="AT524" s="41"/>
      <c r="AU524" s="41"/>
      <c r="AV524" s="41"/>
      <c r="AW524" s="22"/>
      <c r="AX524" s="22"/>
      <c r="AY524" s="22"/>
      <c r="AZ524" s="22"/>
      <c r="BA524" s="22"/>
      <c r="BB524" s="22"/>
      <c r="BD524" s="1"/>
      <c r="BE524" s="1"/>
      <c r="BG524" s="1"/>
      <c r="BH524" s="1"/>
      <c r="BI524" s="1"/>
      <c r="BL524" s="1"/>
    </row>
    <row r="525" spans="1:92" ht="14.4" x14ac:dyDescent="0.3">
      <c r="D525" s="33"/>
      <c r="E525" s="32">
        <v>39912.703472222223</v>
      </c>
      <c r="F525" s="21">
        <f t="shared" si="553"/>
        <v>29.193055555559113</v>
      </c>
      <c r="G525" s="21">
        <f t="shared" si="554"/>
        <v>29.193055555559113</v>
      </c>
      <c r="H525" s="21"/>
      <c r="I525" s="50">
        <v>1037</v>
      </c>
      <c r="J525" s="21">
        <v>13048</v>
      </c>
      <c r="K525" s="21">
        <v>1.35</v>
      </c>
      <c r="L525" s="21">
        <v>1565</v>
      </c>
      <c r="M525" s="51">
        <v>4.3</v>
      </c>
      <c r="N525" s="40"/>
      <c r="O525" s="40"/>
      <c r="P525" s="40"/>
      <c r="R525" s="22"/>
      <c r="S525" s="22"/>
      <c r="T525" s="22"/>
      <c r="U525" s="52">
        <f t="shared" si="543"/>
        <v>4.4903113401716708E-6</v>
      </c>
      <c r="V525" s="52">
        <f t="shared" si="544"/>
        <v>6.3151047379797389E-4</v>
      </c>
      <c r="W525" s="52">
        <f t="shared" si="545"/>
        <v>2.2012180325375322E-6</v>
      </c>
      <c r="X525" s="247">
        <f>W525+V525+SUM($U$522:U525)</f>
        <v>6.5020942830995695E-4</v>
      </c>
      <c r="Y525" s="104">
        <f>W525+V525+SUM($U$522:U525)-$X$522</f>
        <v>3.3347213784746979E-4</v>
      </c>
      <c r="Z525" s="42"/>
      <c r="AA525" s="1">
        <f>LINEST(Y522:Y525,F522:F525,TRUE,TRUE)</f>
        <v>1.0193373090353005E-5</v>
      </c>
      <c r="AB525" s="41">
        <f t="shared" si="546"/>
        <v>4.339969064189627E-2</v>
      </c>
      <c r="AC525" s="48">
        <f t="shared" si="547"/>
        <v>6.1036656756414533</v>
      </c>
      <c r="AD525" s="48">
        <f t="shared" si="548"/>
        <v>0.63101895681993236</v>
      </c>
      <c r="AE525" s="48">
        <f t="shared" si="549"/>
        <v>0.63478920670158101</v>
      </c>
      <c r="AF525" s="48">
        <f t="shared" si="550"/>
        <v>0.63101895681993236</v>
      </c>
      <c r="AG525" s="238">
        <f t="shared" si="551"/>
        <v>3.7702478532238262E-3</v>
      </c>
      <c r="AH525" s="48">
        <f t="shared" si="552"/>
        <v>2.0284248030497179E-9</v>
      </c>
      <c r="AI525" s="48">
        <f>AE525+AC525+SUM($AB$522:AB525)</f>
        <v>6.7970185206885176</v>
      </c>
      <c r="AJ525" s="48">
        <f>AE525+AC525+SUM($AB$521:AB525)-$AI$522</f>
        <v>6.5163470408132982</v>
      </c>
      <c r="AK525" s="41">
        <f t="shared" ref="AK525:AK566" si="555">LINEST(AJ522:AJ525,F522:F525,TRUE,TRUE)</f>
        <v>0.2321722953645971</v>
      </c>
      <c r="AL525" s="89"/>
      <c r="AM525" s="41"/>
      <c r="AN525" s="41"/>
      <c r="AO525" s="41"/>
      <c r="AP525" s="41"/>
      <c r="AQ525"/>
      <c r="AR525" s="41"/>
      <c r="AS525" s="41"/>
      <c r="AT525" s="41"/>
      <c r="AU525" s="41"/>
      <c r="AV525" s="41"/>
      <c r="AW525" s="22"/>
      <c r="AX525" s="22"/>
      <c r="AY525" s="22"/>
      <c r="AZ525" s="22"/>
      <c r="BA525" s="22"/>
      <c r="BB525" s="22"/>
      <c r="BD525" s="1"/>
      <c r="BE525" s="1"/>
      <c r="BG525" s="1"/>
      <c r="BH525" s="1"/>
      <c r="BI525" s="1"/>
      <c r="BL525" s="1"/>
    </row>
    <row r="526" spans="1:92" ht="14.4" x14ac:dyDescent="0.3">
      <c r="D526" s="47"/>
      <c r="E526" s="32">
        <v>39920.504861111112</v>
      </c>
      <c r="F526" s="21">
        <f t="shared" si="553"/>
        <v>36.994444444448163</v>
      </c>
      <c r="G526" s="21">
        <f t="shared" si="554"/>
        <v>36.994444444448163</v>
      </c>
      <c r="H526" s="21"/>
      <c r="I526" s="50">
        <v>1037</v>
      </c>
      <c r="J526" s="21">
        <v>18277</v>
      </c>
      <c r="K526" s="21">
        <v>1.57</v>
      </c>
      <c r="L526" s="21">
        <v>1768</v>
      </c>
      <c r="M526" s="51">
        <v>4.3</v>
      </c>
      <c r="N526" s="40"/>
      <c r="O526" s="40"/>
      <c r="P526" s="40"/>
      <c r="R526" s="22"/>
      <c r="S526" s="22"/>
      <c r="T526" s="22"/>
      <c r="U526" s="52">
        <f t="shared" si="543"/>
        <v>5.2220657807922404E-6</v>
      </c>
      <c r="V526" s="52">
        <f t="shared" si="544"/>
        <v>7.3442329175023627E-4</v>
      </c>
      <c r="W526" s="52">
        <f t="shared" si="545"/>
        <v>2.5599350452473525E-6</v>
      </c>
      <c r="X526" s="247">
        <f>W526+V526+SUM($U$522:U526)</f>
        <v>7.5870302905572137E-4</v>
      </c>
      <c r="Y526" s="104">
        <f>W526+V526+SUM($U$522:U526)-$X$522</f>
        <v>4.4196573859323421E-4</v>
      </c>
      <c r="Z526" s="42"/>
      <c r="AA526" s="1">
        <f t="shared" ref="AA526:AA566" si="556">LINEST(Y523:Y526,F523:F526,TRUE,TRUE)</f>
        <v>2.3119046097587056E-6</v>
      </c>
      <c r="AB526" s="41">
        <f t="shared" si="546"/>
        <v>6.0792163232827871E-2</v>
      </c>
      <c r="AC526" s="48">
        <f t="shared" si="547"/>
        <v>8.5497162441522718</v>
      </c>
      <c r="AD526" s="48">
        <f t="shared" si="548"/>
        <v>0.88390048082448647</v>
      </c>
      <c r="AE526" s="48">
        <f t="shared" si="549"/>
        <v>0.88918166239153851</v>
      </c>
      <c r="AF526" s="48">
        <f t="shared" si="550"/>
        <v>0.88390048082448669</v>
      </c>
      <c r="AG526" s="238">
        <f t="shared" si="551"/>
        <v>5.2811787257335879E-3</v>
      </c>
      <c r="AH526" s="48">
        <f t="shared" si="552"/>
        <v>2.8413182192933543E-9</v>
      </c>
      <c r="AI526" s="48">
        <f>AE526+AC526+SUM($AB$522:AB526)</f>
        <v>9.5582537081221215</v>
      </c>
      <c r="AJ526" s="48">
        <f>AE526+AC526+SUM($AB$521:AB526)-$AI$522</f>
        <v>9.2775822282469029</v>
      </c>
      <c r="AK526" s="41">
        <f t="shared" si="555"/>
        <v>0.31021073444456548</v>
      </c>
      <c r="AL526" s="89"/>
      <c r="AM526" s="41"/>
      <c r="AN526" s="41"/>
      <c r="AO526" s="41"/>
      <c r="AP526" s="41"/>
      <c r="AQ526"/>
      <c r="AR526" s="41"/>
      <c r="AS526" s="41"/>
      <c r="AT526" s="41"/>
      <c r="AU526" s="41"/>
      <c r="AV526" s="41"/>
      <c r="AW526" s="22"/>
      <c r="AX526" s="22"/>
      <c r="AY526" s="22"/>
      <c r="AZ526" s="22"/>
      <c r="BA526" s="22"/>
      <c r="BB526" s="22"/>
      <c r="BD526" s="1"/>
      <c r="BE526" s="1"/>
      <c r="BG526" s="1"/>
      <c r="BH526" s="1"/>
      <c r="BI526" s="1"/>
      <c r="BL526" s="1"/>
    </row>
    <row r="527" spans="1:92" ht="14.4" x14ac:dyDescent="0.3">
      <c r="D527" s="47"/>
      <c r="E527" s="32">
        <v>39940.574999999997</v>
      </c>
      <c r="F527" s="21">
        <f t="shared" si="553"/>
        <v>57.064583333332848</v>
      </c>
      <c r="G527" s="21">
        <f t="shared" si="554"/>
        <v>57.064583333332848</v>
      </c>
      <c r="H527" s="21"/>
      <c r="I527" s="50">
        <v>1037</v>
      </c>
      <c r="J527" s="21">
        <v>25003</v>
      </c>
      <c r="K527" s="21">
        <v>5.0199999999999996</v>
      </c>
      <c r="L527" s="21">
        <v>250</v>
      </c>
      <c r="M527" s="51">
        <v>4.3</v>
      </c>
      <c r="N527" s="40"/>
      <c r="O527" s="40"/>
      <c r="P527" s="40"/>
      <c r="R527" s="22"/>
      <c r="S527" s="22"/>
      <c r="T527" s="22"/>
      <c r="U527" s="52">
        <f t="shared" si="543"/>
        <v>1.6697305872342062E-5</v>
      </c>
      <c r="V527" s="52">
        <f t="shared" si="544"/>
        <v>2.3482833914561692E-3</v>
      </c>
      <c r="W527" s="52">
        <f t="shared" si="545"/>
        <v>8.185270017287711E-6</v>
      </c>
      <c r="X527" s="247">
        <f>W527+V527+SUM($U$522:U527)</f>
        <v>2.3948857696060367E-3</v>
      </c>
      <c r="Y527" s="104">
        <f>W527+V527+SUM($U$522:U527)-$X$522</f>
        <v>2.0781484791435496E-3</v>
      </c>
      <c r="Z527" s="42"/>
      <c r="AA527" s="1">
        <f t="shared" si="556"/>
        <v>3.8081073765596608E-5</v>
      </c>
      <c r="AB527" s="41">
        <f t="shared" si="546"/>
        <v>8.3163892176527629E-2</v>
      </c>
      <c r="AC527" s="48">
        <f t="shared" si="547"/>
        <v>11.696041760274621</v>
      </c>
      <c r="AD527" s="48">
        <f t="shared" si="548"/>
        <v>1.209178952894602</v>
      </c>
      <c r="AE527" s="48">
        <f t="shared" si="549"/>
        <v>1.2164036277712773</v>
      </c>
      <c r="AF527" s="48">
        <f t="shared" si="550"/>
        <v>1.2091789528946018</v>
      </c>
      <c r="AG527" s="238">
        <f t="shared" si="551"/>
        <v>7.2246709897421284E-3</v>
      </c>
      <c r="AH527" s="48">
        <f t="shared" si="552"/>
        <v>3.8869332733485647E-9</v>
      </c>
      <c r="AI527" s="48">
        <f>AE527+AC527+SUM($AB$522:AB527)</f>
        <v>13.114965081800738</v>
      </c>
      <c r="AJ527" s="48">
        <f>AE527+AC527+SUM($AB$521:AB527)-$AI$522</f>
        <v>12.83429360192552</v>
      </c>
      <c r="AK527" s="41">
        <f t="shared" si="555"/>
        <v>0.2686641749974108</v>
      </c>
      <c r="AL527" s="89"/>
      <c r="AM527" s="41"/>
      <c r="AN527" s="41"/>
      <c r="AO527" s="41"/>
      <c r="AP527" s="41"/>
      <c r="AQ527"/>
      <c r="AR527" s="41"/>
      <c r="AS527" s="41"/>
      <c r="AT527" s="41"/>
      <c r="AU527" s="41"/>
      <c r="AV527" s="41"/>
      <c r="AW527" s="22"/>
      <c r="AX527" s="22"/>
      <c r="AY527" s="22"/>
      <c r="AZ527" s="22"/>
      <c r="BA527" s="22"/>
      <c r="BB527" s="22"/>
      <c r="BD527" s="1"/>
      <c r="BE527" s="1"/>
      <c r="BG527" s="1"/>
      <c r="BH527" s="1"/>
      <c r="BI527" s="1"/>
      <c r="BL527" s="1"/>
    </row>
    <row r="528" spans="1:92" ht="14.4" x14ac:dyDescent="0.3">
      <c r="D528" s="47"/>
      <c r="E528" s="32">
        <v>39959.586111111108</v>
      </c>
      <c r="F528" s="21">
        <f t="shared" si="553"/>
        <v>76.075694444443798</v>
      </c>
      <c r="G528" s="21">
        <f t="shared" si="554"/>
        <v>76.075694444443798</v>
      </c>
      <c r="H528" s="21"/>
      <c r="I528" s="50">
        <v>1037</v>
      </c>
      <c r="J528" s="21">
        <v>27841</v>
      </c>
      <c r="K528" s="21">
        <v>7.76</v>
      </c>
      <c r="L528" s="21">
        <v>623</v>
      </c>
      <c r="M528" s="51">
        <v>4.3</v>
      </c>
      <c r="N528" s="40"/>
      <c r="O528" s="40"/>
      <c r="P528" s="40"/>
      <c r="R528" s="22"/>
      <c r="S528" s="22"/>
      <c r="T528" s="22"/>
      <c r="U528" s="52">
        <f t="shared" si="543"/>
        <v>2.5810974814616423E-5</v>
      </c>
      <c r="V528" s="52">
        <f t="shared" si="544"/>
        <v>3.6300157604979826E-3</v>
      </c>
      <c r="W528" s="52">
        <f t="shared" si="545"/>
        <v>1.2652927357400925E-5</v>
      </c>
      <c r="X528" s="247">
        <f>W528+V528+SUM($U$522:U528)</f>
        <v>3.7068967708025801E-3</v>
      </c>
      <c r="Y528" s="104">
        <f>W528+V528+SUM($U$522:U528)-$X$522</f>
        <v>3.390159480340093E-3</v>
      </c>
      <c r="Z528" s="42"/>
      <c r="AA528" s="1">
        <f t="shared" si="556"/>
        <v>6.8661988734834931E-5</v>
      </c>
      <c r="AB528" s="41">
        <f t="shared" si="546"/>
        <v>9.2603524460532965E-2</v>
      </c>
      <c r="AC528" s="48">
        <f t="shared" si="547"/>
        <v>13.023617111858806</v>
      </c>
      <c r="AD528" s="48">
        <f t="shared" si="548"/>
        <v>1.3464284776842224</v>
      </c>
      <c r="AE528" s="48">
        <f t="shared" si="549"/>
        <v>1.3544731992472958</v>
      </c>
      <c r="AF528" s="48">
        <f t="shared" si="550"/>
        <v>1.3464284776842226</v>
      </c>
      <c r="AG528" s="238">
        <f t="shared" si="551"/>
        <v>8.0447172349482326E-3</v>
      </c>
      <c r="AH528" s="48">
        <f t="shared" si="552"/>
        <v>4.3281249955324332E-9</v>
      </c>
      <c r="AI528" s="48">
        <f>AE528+AC528+SUM($AB$522:AB528)</f>
        <v>14.673213529321474</v>
      </c>
      <c r="AJ528" s="48">
        <f>AE528+AC528+SUM($AB$521:AB528)-$AI$522</f>
        <v>14.392542049446256</v>
      </c>
      <c r="AK528" s="41">
        <f t="shared" si="555"/>
        <v>0.1628977564438307</v>
      </c>
      <c r="AL528" s="89"/>
      <c r="AM528" s="41"/>
      <c r="AN528" s="41"/>
      <c r="AO528" s="41"/>
      <c r="AP528" s="41"/>
      <c r="AQ528"/>
      <c r="AR528" s="41"/>
      <c r="AS528" s="41"/>
      <c r="AT528" s="41"/>
      <c r="AU528" s="41"/>
      <c r="AV528" s="41"/>
      <c r="AW528" s="22"/>
      <c r="AX528" s="22"/>
      <c r="AY528" s="22"/>
      <c r="AZ528" s="22"/>
      <c r="BA528" s="22"/>
      <c r="BB528" s="22"/>
      <c r="BD528" s="1"/>
      <c r="BE528" s="1"/>
      <c r="BG528" s="1"/>
      <c r="BH528" s="1"/>
      <c r="BI528" s="1"/>
      <c r="BL528" s="1"/>
    </row>
    <row r="529" spans="4:64" ht="14.4" x14ac:dyDescent="0.3">
      <c r="D529" s="47"/>
      <c r="E529" s="32">
        <v>39974.420138888891</v>
      </c>
      <c r="F529" s="21">
        <f t="shared" si="553"/>
        <v>90.909722222226264</v>
      </c>
      <c r="G529" s="21">
        <f t="shared" si="554"/>
        <v>90.909722222226264</v>
      </c>
      <c r="H529" s="21"/>
      <c r="I529" s="50">
        <v>1037</v>
      </c>
      <c r="J529" s="21">
        <v>29678.799999999999</v>
      </c>
      <c r="K529" s="21">
        <v>14.61</v>
      </c>
      <c r="L529" s="21">
        <v>839</v>
      </c>
      <c r="M529" s="51">
        <v>4.3</v>
      </c>
      <c r="N529" s="40"/>
      <c r="O529" s="40"/>
      <c r="P529" s="40"/>
      <c r="R529" s="22"/>
      <c r="S529" s="22"/>
      <c r="T529" s="22"/>
      <c r="U529" s="52">
        <f t="shared" si="543"/>
        <v>4.8595147170302303E-5</v>
      </c>
      <c r="V529" s="52">
        <f t="shared" si="544"/>
        <v>6.8343466831025171E-3</v>
      </c>
      <c r="W529" s="52">
        <f t="shared" si="545"/>
        <v>2.3822070707683957E-5</v>
      </c>
      <c r="X529" s="247">
        <f>W529+V529+SUM($U$522:U529)</f>
        <v>6.9709919839276999E-3</v>
      </c>
      <c r="Y529" s="104">
        <f>W529+V529+SUM($U$522:U529)-$X$522</f>
        <v>6.6542546934652124E-3</v>
      </c>
      <c r="Z529" s="42"/>
      <c r="AA529" s="1">
        <f t="shared" si="556"/>
        <v>1.0835448250448633E-4</v>
      </c>
      <c r="AB529" s="41">
        <f t="shared" si="546"/>
        <v>9.8716334964953315E-2</v>
      </c>
      <c r="AC529" s="48">
        <f t="shared" si="547"/>
        <v>13.883313370189114</v>
      </c>
      <c r="AD529" s="48">
        <f t="shared" si="548"/>
        <v>1.4353069754496786</v>
      </c>
      <c r="AE529" s="48">
        <f t="shared" si="549"/>
        <v>1.443882733587897</v>
      </c>
      <c r="AF529" s="48">
        <f t="shared" si="550"/>
        <v>1.4353069754496786</v>
      </c>
      <c r="AG529" s="238">
        <f t="shared" si="551"/>
        <v>8.5757535243914211E-3</v>
      </c>
      <c r="AH529" s="48">
        <f t="shared" si="552"/>
        <v>4.6138269500882861E-9</v>
      </c>
      <c r="AI529" s="48">
        <f>AE529+AC529+SUM($AB$522:AB529)</f>
        <v>15.721035656957335</v>
      </c>
      <c r="AJ529" s="48">
        <f>AE529+AC529+SUM($AB$521:AB529)-$AI$522</f>
        <v>15.440364177082117</v>
      </c>
      <c r="AK529" s="41">
        <f t="shared" si="555"/>
        <v>0.1122674890034969</v>
      </c>
      <c r="AL529" s="89"/>
      <c r="AM529" s="41"/>
      <c r="AN529" s="41"/>
      <c r="AO529" s="41"/>
      <c r="AP529" s="41"/>
      <c r="AQ529"/>
      <c r="AR529" s="41"/>
      <c r="AS529" s="41"/>
      <c r="AT529" s="41"/>
      <c r="AU529" s="41"/>
      <c r="AV529" s="41"/>
      <c r="AW529" s="22"/>
      <c r="AX529" s="22"/>
      <c r="AY529" s="22"/>
      <c r="AZ529" s="22"/>
      <c r="BA529" s="22"/>
      <c r="BB529" s="22"/>
      <c r="BD529" s="1"/>
      <c r="BE529" s="1"/>
      <c r="BG529" s="1"/>
      <c r="BH529" s="1"/>
      <c r="BI529" s="1"/>
      <c r="BL529" s="1"/>
    </row>
    <row r="530" spans="4:64" ht="14.4" x14ac:dyDescent="0.3">
      <c r="D530" s="47"/>
      <c r="E530" s="32">
        <v>39993.416666666664</v>
      </c>
      <c r="F530" s="21">
        <f t="shared" si="553"/>
        <v>109.90625</v>
      </c>
      <c r="G530" s="21">
        <f t="shared" si="554"/>
        <v>109.90625</v>
      </c>
      <c r="H530" s="21"/>
      <c r="I530" s="50">
        <v>1037</v>
      </c>
      <c r="J530" s="21">
        <v>31357</v>
      </c>
      <c r="K530" s="21">
        <v>15.62</v>
      </c>
      <c r="L530" s="21">
        <v>1281</v>
      </c>
      <c r="M530" s="51">
        <v>4.3</v>
      </c>
      <c r="N530" s="40"/>
      <c r="O530" s="40"/>
      <c r="P530" s="40"/>
      <c r="R530" s="22"/>
      <c r="S530" s="22"/>
      <c r="T530" s="22"/>
      <c r="U530" s="52">
        <f t="shared" si="543"/>
        <v>5.1954565284060369E-5</v>
      </c>
      <c r="V530" s="52">
        <f t="shared" si="544"/>
        <v>7.3068100746106306E-3</v>
      </c>
      <c r="W530" s="52">
        <f t="shared" si="545"/>
        <v>2.5468907902397225E-5</v>
      </c>
      <c r="X530" s="247">
        <f>W530+V530+SUM($U$522:U530)</f>
        <v>7.4970567779145871E-3</v>
      </c>
      <c r="Y530" s="104">
        <f>W530+V530+SUM($U$522:U530)-$X$522</f>
        <v>7.1803194874520996E-3</v>
      </c>
      <c r="Z530" s="42"/>
      <c r="AA530" s="1">
        <f t="shared" si="556"/>
        <v>1.0557834940143355E-4</v>
      </c>
      <c r="AB530" s="41">
        <f t="shared" si="546"/>
        <v>0.10429829088426897</v>
      </c>
      <c r="AC530" s="48">
        <f t="shared" si="547"/>
        <v>14.668351056950419</v>
      </c>
      <c r="AD530" s="48">
        <f t="shared" si="548"/>
        <v>1.5164670009965218</v>
      </c>
      <c r="AE530" s="48">
        <f t="shared" si="549"/>
        <v>1.5255276789194874</v>
      </c>
      <c r="AF530" s="48">
        <f t="shared" si="550"/>
        <v>1.5164670009965215</v>
      </c>
      <c r="AG530" s="238">
        <f t="shared" si="551"/>
        <v>9.0606730482479681E-3</v>
      </c>
      <c r="AH530" s="48">
        <f t="shared" si="552"/>
        <v>4.8747176999716418E-9</v>
      </c>
      <c r="AI530" s="48">
        <f>AE530+AC530+SUM($AB$522:AB530)</f>
        <v>16.692016579934499</v>
      </c>
      <c r="AJ530" s="48">
        <f>AE530+AC530+SUM($AB$521:AB530)-$AI$522</f>
        <v>16.411345100059279</v>
      </c>
      <c r="AK530" s="41">
        <f t="shared" si="555"/>
        <v>6.7910145605623931E-2</v>
      </c>
      <c r="AL530" s="89"/>
      <c r="AM530" s="41"/>
      <c r="AN530" s="41"/>
      <c r="AO530" s="41"/>
      <c r="AP530" s="41"/>
      <c r="AQ530"/>
      <c r="AR530" s="41"/>
      <c r="AS530" s="41"/>
      <c r="AT530" s="41"/>
      <c r="AU530" s="41"/>
      <c r="AV530" s="41"/>
      <c r="AW530" s="22"/>
      <c r="AX530" s="22"/>
      <c r="AY530" s="22"/>
      <c r="AZ530" s="22"/>
      <c r="BA530" s="22"/>
      <c r="BB530" s="22"/>
      <c r="BD530" s="1"/>
      <c r="BE530" s="1"/>
      <c r="BG530" s="1"/>
      <c r="BH530" s="1"/>
      <c r="BI530" s="1"/>
      <c r="BL530" s="1"/>
    </row>
    <row r="531" spans="4:64" ht="14.4" x14ac:dyDescent="0.3">
      <c r="D531" s="47"/>
      <c r="E531" s="32">
        <v>40007.415277777778</v>
      </c>
      <c r="F531" s="21">
        <f t="shared" si="553"/>
        <v>123.90486111111386</v>
      </c>
      <c r="G531" s="21">
        <f t="shared" si="554"/>
        <v>123.90486111111386</v>
      </c>
      <c r="H531" s="21"/>
      <c r="I531" s="50">
        <v>1037</v>
      </c>
      <c r="J531" s="21">
        <v>31837</v>
      </c>
      <c r="K531" s="21">
        <v>14.96</v>
      </c>
      <c r="L531" s="21">
        <v>157</v>
      </c>
      <c r="M531" s="51">
        <v>4.3</v>
      </c>
      <c r="N531" s="40"/>
      <c r="O531" s="40"/>
      <c r="P531" s="40"/>
      <c r="R531" s="22"/>
      <c r="S531" s="22"/>
      <c r="T531" s="22"/>
      <c r="U531" s="52">
        <f t="shared" si="543"/>
        <v>4.9759301962198663E-5</v>
      </c>
      <c r="V531" s="52">
        <f t="shared" si="544"/>
        <v>6.998071620753844E-3</v>
      </c>
      <c r="W531" s="52">
        <f t="shared" si="545"/>
        <v>2.4392756864267765E-5</v>
      </c>
      <c r="X531" s="247">
        <f>W531+V531+SUM($U$522:U531)</f>
        <v>7.2370014749818697E-3</v>
      </c>
      <c r="Y531" s="104">
        <f>W531+V531+SUM($U$522:U531)-$X$522</f>
        <v>6.9202641845193822E-3</v>
      </c>
      <c r="Z531" s="42"/>
      <c r="AA531" s="1">
        <f t="shared" si="556"/>
        <v>6.8070179737408961E-5</v>
      </c>
      <c r="AB531" s="41">
        <f t="shared" si="546"/>
        <v>0.10589484602744109</v>
      </c>
      <c r="AC531" s="48">
        <f t="shared" si="547"/>
        <v>14.89288811430081</v>
      </c>
      <c r="AD531" s="48">
        <f t="shared" si="548"/>
        <v>1.5396804512780642</v>
      </c>
      <c r="AE531" s="48">
        <f t="shared" si="549"/>
        <v>1.548879826315009</v>
      </c>
      <c r="AF531" s="48">
        <f t="shared" si="550"/>
        <v>1.5396804512780646</v>
      </c>
      <c r="AG531" s="238">
        <f t="shared" si="551"/>
        <v>9.1993700876062956E-3</v>
      </c>
      <c r="AH531" s="48">
        <f t="shared" si="552"/>
        <v>4.949337864400204E-9</v>
      </c>
      <c r="AI531" s="48">
        <f>AE531+AC531+SUM($AB$522:AB531)</f>
        <v>17.045800630707852</v>
      </c>
      <c r="AJ531" s="48">
        <f>AE531+AC531+SUM($AB$521:AB531)-$AI$522</f>
        <v>16.765129150832632</v>
      </c>
      <c r="AK531" s="41">
        <f t="shared" si="555"/>
        <v>4.9913820915937906E-2</v>
      </c>
      <c r="AL531" s="89"/>
      <c r="AM531" s="41"/>
      <c r="AN531" s="41"/>
      <c r="AO531" s="41"/>
      <c r="AP531" s="41"/>
      <c r="AQ531"/>
      <c r="AR531" s="41"/>
      <c r="AS531" s="41"/>
      <c r="AT531" s="41"/>
      <c r="AU531" s="41"/>
      <c r="AV531" s="41"/>
      <c r="AW531" s="22"/>
      <c r="AX531" s="22"/>
      <c r="AY531" s="22"/>
      <c r="AZ531" s="22"/>
      <c r="BA531" s="22"/>
      <c r="BB531" s="22"/>
      <c r="BD531" s="1"/>
      <c r="BE531" s="1"/>
      <c r="BG531" s="1"/>
      <c r="BH531" s="1"/>
      <c r="BI531" s="1"/>
      <c r="BL531" s="1"/>
    </row>
    <row r="532" spans="4:64" ht="14.4" x14ac:dyDescent="0.3">
      <c r="D532" s="47"/>
      <c r="E532" s="32">
        <v>40021.369444444441</v>
      </c>
      <c r="F532" s="21">
        <f t="shared" si="553"/>
        <v>137.85902777777665</v>
      </c>
      <c r="G532" s="21">
        <f t="shared" si="554"/>
        <v>137.85902777777665</v>
      </c>
      <c r="H532" s="21"/>
      <c r="I532" s="50">
        <v>1037</v>
      </c>
      <c r="J532" s="21">
        <v>32952.1</v>
      </c>
      <c r="K532" s="21">
        <v>17.02</v>
      </c>
      <c r="L532" s="21">
        <v>225</v>
      </c>
      <c r="M532" s="51">
        <v>4.3</v>
      </c>
      <c r="N532" s="40"/>
      <c r="O532" s="40"/>
      <c r="P532" s="40"/>
      <c r="R532" s="22"/>
      <c r="S532" s="22"/>
      <c r="T532" s="22"/>
      <c r="U532" s="52">
        <f t="shared" si="543"/>
        <v>5.6611184451645808E-5</v>
      </c>
      <c r="V532" s="52">
        <f t="shared" si="544"/>
        <v>7.9617098252159364E-3</v>
      </c>
      <c r="W532" s="52">
        <f t="shared" si="545"/>
        <v>2.7751652528732442E-5</v>
      </c>
      <c r="X532" s="247">
        <f>W532+V532+SUM($U$522:U532)</f>
        <v>8.2606097595600714E-3</v>
      </c>
      <c r="Y532" s="104">
        <f>W532+V532+SUM($U$522:U532)-$X$522</f>
        <v>7.9438724690975848E-3</v>
      </c>
      <c r="Z532" s="42"/>
      <c r="AA532" s="1">
        <f t="shared" si="556"/>
        <v>2.306419361530233E-5</v>
      </c>
      <c r="AB532" s="41">
        <f t="shared" si="546"/>
        <v>0.1096038431944229</v>
      </c>
      <c r="AC532" s="48">
        <f t="shared" si="547"/>
        <v>15.414515765657937</v>
      </c>
      <c r="AD532" s="48">
        <f t="shared" si="548"/>
        <v>1.5936081979633729</v>
      </c>
      <c r="AE532" s="48">
        <f t="shared" si="549"/>
        <v>1.6031297837332281</v>
      </c>
      <c r="AF532" s="48">
        <f t="shared" si="550"/>
        <v>1.5936081979633725</v>
      </c>
      <c r="AG532" s="238">
        <f t="shared" si="551"/>
        <v>9.5215806471656023E-3</v>
      </c>
      <c r="AH532" s="48">
        <f t="shared" si="552"/>
        <v>5.1226898338883028E-9</v>
      </c>
      <c r="AI532" s="48">
        <f>AE532+AC532+SUM($AB$522:AB532)</f>
        <v>17.731282082677623</v>
      </c>
      <c r="AJ532" s="48">
        <f>AE532+AC532+SUM($AB$521:AB532)-$AI$522</f>
        <v>17.450610602802403</v>
      </c>
      <c r="AK532" s="41">
        <f t="shared" si="555"/>
        <v>4.1465246859439413E-2</v>
      </c>
      <c r="AL532" s="89"/>
      <c r="AM532" s="41"/>
      <c r="AN532" s="41"/>
      <c r="AO532" s="41"/>
      <c r="AP532" s="41"/>
      <c r="AQ532"/>
      <c r="AR532" s="41"/>
      <c r="AS532" s="41"/>
      <c r="AT532" s="41"/>
      <c r="AU532" s="41"/>
      <c r="AV532" s="41"/>
      <c r="AW532" s="22"/>
      <c r="AX532" s="22"/>
      <c r="AY532" s="22"/>
      <c r="AZ532" s="22"/>
      <c r="BA532" s="22"/>
      <c r="BB532" s="22"/>
      <c r="BD532" s="1"/>
      <c r="BE532" s="1"/>
      <c r="BG532" s="1"/>
      <c r="BH532" s="1"/>
      <c r="BI532" s="1"/>
      <c r="BL532" s="1"/>
    </row>
    <row r="533" spans="4:64" ht="14.4" x14ac:dyDescent="0.3">
      <c r="D533" s="47"/>
      <c r="E533" s="32">
        <v>40035.436111111114</v>
      </c>
      <c r="F533" s="21">
        <f t="shared" si="553"/>
        <v>151.92569444444962</v>
      </c>
      <c r="G533" s="21">
        <f t="shared" si="554"/>
        <v>151.92569444444962</v>
      </c>
      <c r="H533" s="21"/>
      <c r="I533" s="50">
        <v>1037</v>
      </c>
      <c r="J533" s="21">
        <v>32771.5</v>
      </c>
      <c r="K533" s="21">
        <v>18.38</v>
      </c>
      <c r="L533" s="21">
        <v>424</v>
      </c>
      <c r="M533" s="51">
        <v>4.3</v>
      </c>
      <c r="N533" s="40"/>
      <c r="O533" s="40"/>
      <c r="P533" s="40"/>
      <c r="R533" s="22"/>
      <c r="S533" s="22"/>
      <c r="T533" s="22"/>
      <c r="U533" s="52">
        <f t="shared" si="543"/>
        <v>6.1134757357300234E-5</v>
      </c>
      <c r="V533" s="52">
        <f t="shared" si="544"/>
        <v>8.5978981543753767E-3</v>
      </c>
      <c r="W533" s="52">
        <f t="shared" si="545"/>
        <v>2.9969175880029501E-5</v>
      </c>
      <c r="X533" s="247">
        <f>W533+V533+SUM($U$522:U533)</f>
        <v>8.9601503694281097E-3</v>
      </c>
      <c r="Y533" s="104">
        <f>W533+V533+SUM($U$522:U533)-$X$522</f>
        <v>8.6434130789656231E-3</v>
      </c>
      <c r="Z533" s="42"/>
      <c r="AA533" s="1">
        <f t="shared" si="556"/>
        <v>3.8663732512504198E-5</v>
      </c>
      <c r="AB533" s="41">
        <f t="shared" si="546"/>
        <v>0.10900313932180439</v>
      </c>
      <c r="AC533" s="48">
        <f t="shared" si="547"/>
        <v>15.330033697829851</v>
      </c>
      <c r="AD533" s="48">
        <f t="shared" si="548"/>
        <v>1.5848741372949426</v>
      </c>
      <c r="AE533" s="48">
        <f t="shared" si="549"/>
        <v>1.5943435382756634</v>
      </c>
      <c r="AF533" s="48">
        <f t="shared" si="550"/>
        <v>1.5848741372949422</v>
      </c>
      <c r="AG533" s="238">
        <f t="shared" si="551"/>
        <v>9.4693958861070335E-3</v>
      </c>
      <c r="AH533" s="48">
        <f t="shared" si="552"/>
        <v>5.0946139970220568E-9</v>
      </c>
      <c r="AI533" s="48">
        <f>AE533+AC533+SUM($AB$522:AB533)</f>
        <v>17.747016908713775</v>
      </c>
      <c r="AJ533" s="48">
        <f>AE533+AC533+SUM($AB$521:AB533)-$AI$522</f>
        <v>17.466345428838554</v>
      </c>
      <c r="AK533" s="41">
        <f t="shared" si="555"/>
        <v>2.748703817152209E-2</v>
      </c>
      <c r="AL533" s="89"/>
      <c r="AM533" s="41"/>
      <c r="AN533" s="41"/>
      <c r="AO533" s="41"/>
      <c r="AP533" s="41"/>
      <c r="AQ533"/>
      <c r="AR533" s="41"/>
      <c r="AS533" s="41"/>
      <c r="AT533" s="41"/>
      <c r="AU533" s="41"/>
      <c r="AV533" s="41"/>
      <c r="AW533" s="22"/>
      <c r="AX533" s="22"/>
      <c r="AY533" s="22"/>
      <c r="AZ533" s="22"/>
      <c r="BA533" s="22"/>
      <c r="BB533" s="22"/>
      <c r="BD533" s="1"/>
      <c r="BE533" s="1"/>
      <c r="BG533" s="1"/>
      <c r="BH533" s="1"/>
      <c r="BI533" s="1"/>
      <c r="BL533" s="1"/>
    </row>
    <row r="534" spans="4:64" ht="14.4" x14ac:dyDescent="0.3">
      <c r="D534" s="47"/>
      <c r="E534" s="32">
        <v>40049.410416666666</v>
      </c>
      <c r="F534" s="21">
        <f t="shared" si="553"/>
        <v>165.90000000000146</v>
      </c>
      <c r="G534" s="21">
        <f t="shared" si="554"/>
        <v>165.90000000000146</v>
      </c>
      <c r="H534" s="21"/>
      <c r="I534" s="50">
        <v>1037</v>
      </c>
      <c r="J534" s="21">
        <v>33836</v>
      </c>
      <c r="K534" s="21">
        <v>20.260000000000002</v>
      </c>
      <c r="L534" s="21">
        <v>710</v>
      </c>
      <c r="M534" s="51">
        <v>4.3</v>
      </c>
      <c r="N534" s="40"/>
      <c r="O534" s="40"/>
      <c r="P534" s="40"/>
      <c r="R534" s="22"/>
      <c r="S534" s="22"/>
      <c r="T534" s="22"/>
      <c r="U534" s="52">
        <f t="shared" si="543"/>
        <v>6.7387931668057817E-5</v>
      </c>
      <c r="V534" s="52">
        <f t="shared" si="544"/>
        <v>9.4773349623310747E-3</v>
      </c>
      <c r="W534" s="52">
        <f t="shared" si="545"/>
        <v>3.303457580682252E-5</v>
      </c>
      <c r="X534" s="247">
        <f>W534+V534+SUM($U$522:U534)</f>
        <v>9.910040508978658E-3</v>
      </c>
      <c r="Y534" s="104">
        <f>W534+V534+SUM($U$522:U534)-$X$522</f>
        <v>9.5933032185161714E-3</v>
      </c>
      <c r="Z534" s="42"/>
      <c r="AA534" s="1">
        <f t="shared" si="556"/>
        <v>6.2246449463995197E-5</v>
      </c>
      <c r="AB534" s="41">
        <f t="shared" si="546"/>
        <v>0.11254383296744346</v>
      </c>
      <c r="AC534" s="48">
        <f t="shared" si="547"/>
        <v>15.827991401057957</v>
      </c>
      <c r="AD534" s="48">
        <f t="shared" si="548"/>
        <v>1.6363547994297383</v>
      </c>
      <c r="AE534" s="48">
        <f t="shared" si="549"/>
        <v>1.6461317901559391</v>
      </c>
      <c r="AF534" s="48">
        <f t="shared" si="550"/>
        <v>1.6363547994297387</v>
      </c>
      <c r="AG534" s="238">
        <f t="shared" si="551"/>
        <v>9.7769854661006565E-3</v>
      </c>
      <c r="AH534" s="48">
        <f t="shared" si="552"/>
        <v>5.2600997575099819E-9</v>
      </c>
      <c r="AI534" s="48">
        <f>AE534+AC534+SUM($AB$522:AB534)</f>
        <v>18.409306696789599</v>
      </c>
      <c r="AJ534" s="48">
        <f>AE534+AC534+SUM($AB$521:AB534)-$AI$522</f>
        <v>18.128635216914379</v>
      </c>
      <c r="AK534" s="41">
        <f t="shared" si="555"/>
        <v>2.9305538531047906E-2</v>
      </c>
      <c r="AL534" s="89"/>
      <c r="AM534" s="41"/>
      <c r="AN534" s="41"/>
      <c r="AO534" s="41"/>
      <c r="AP534" s="41"/>
      <c r="AQ534"/>
      <c r="AR534" s="41"/>
      <c r="AS534" s="41"/>
      <c r="AT534" s="41"/>
      <c r="AU534" s="41"/>
      <c r="AV534" s="41"/>
      <c r="AW534" s="22"/>
      <c r="AX534" s="22"/>
      <c r="AY534" s="22"/>
      <c r="AZ534" s="22"/>
      <c r="BA534" s="22"/>
      <c r="BB534" s="22"/>
      <c r="BD534" s="1"/>
      <c r="BE534" s="1"/>
      <c r="BG534" s="1"/>
      <c r="BH534" s="1"/>
      <c r="BI534" s="1"/>
      <c r="BL534" s="1"/>
    </row>
    <row r="535" spans="4:64" ht="14.4" x14ac:dyDescent="0.3">
      <c r="D535" s="47"/>
      <c r="E535" s="32">
        <v>40063.375</v>
      </c>
      <c r="F535" s="21">
        <f t="shared" si="553"/>
        <v>179.86458333333576</v>
      </c>
      <c r="G535" s="21">
        <f t="shared" si="554"/>
        <v>179.86458333333576</v>
      </c>
      <c r="H535" s="21"/>
      <c r="I535" s="50">
        <v>1037</v>
      </c>
      <c r="J535" s="21">
        <v>35924.300000000003</v>
      </c>
      <c r="K535" s="21">
        <v>22.46</v>
      </c>
      <c r="L535" s="21">
        <v>1004</v>
      </c>
      <c r="M535" s="51">
        <v>4.3</v>
      </c>
      <c r="N535" s="40"/>
      <c r="O535" s="40"/>
      <c r="P535" s="40"/>
      <c r="R535" s="22"/>
      <c r="S535" s="22"/>
      <c r="T535" s="22"/>
      <c r="U535" s="52">
        <f t="shared" si="543"/>
        <v>7.4705476074263504E-5</v>
      </c>
      <c r="V535" s="52">
        <f t="shared" si="544"/>
        <v>1.05064631418537E-2</v>
      </c>
      <c r="W535" s="52">
        <f t="shared" si="545"/>
        <v>3.6621745933920718E-5</v>
      </c>
      <c r="X535" s="247">
        <f>W535+V535+SUM($U$522:U535)</f>
        <v>1.1017461334702645E-2</v>
      </c>
      <c r="Y535" s="104">
        <f>W535+V535+SUM($U$522:U535)-$X$522</f>
        <v>1.0700724044240158E-2</v>
      </c>
      <c r="Z535" s="42"/>
      <c r="AA535" s="1">
        <f t="shared" si="556"/>
        <v>6.5853354996298587E-5</v>
      </c>
      <c r="AB535" s="41">
        <f t="shared" si="546"/>
        <v>0.11948984568720679</v>
      </c>
      <c r="AC535" s="48">
        <f t="shared" si="547"/>
        <v>16.804867936193002</v>
      </c>
      <c r="AD535" s="48">
        <f t="shared" si="548"/>
        <v>1.7373478165608747</v>
      </c>
      <c r="AE535" s="48">
        <f t="shared" si="549"/>
        <v>1.7477282264185783</v>
      </c>
      <c r="AF535" s="48">
        <f t="shared" si="550"/>
        <v>1.7373478165608751</v>
      </c>
      <c r="AG535" s="238">
        <f t="shared" si="551"/>
        <v>1.0380404272958976E-2</v>
      </c>
      <c r="AH535" s="48">
        <f t="shared" si="552"/>
        <v>5.5847441103769911E-9</v>
      </c>
      <c r="AI535" s="48">
        <f>AE535+AC535+SUM($AB$522:AB535)</f>
        <v>19.607269513874492</v>
      </c>
      <c r="AJ535" s="48">
        <f>AE535+AC535+SUM($AB$521:AB535)-$AI$522</f>
        <v>19.326598033999272</v>
      </c>
      <c r="AK535" s="41">
        <f t="shared" si="555"/>
        <v>4.4901875737355469E-2</v>
      </c>
      <c r="AL535" s="89"/>
      <c r="AM535" s="41"/>
      <c r="AN535" s="41"/>
      <c r="AO535" s="41"/>
      <c r="AP535" s="41"/>
      <c r="AQ535"/>
      <c r="AR535" s="41"/>
      <c r="AS535" s="41"/>
      <c r="AT535" s="41"/>
      <c r="AU535" s="41"/>
      <c r="AV535" s="41"/>
      <c r="AW535" s="22"/>
      <c r="AX535" s="22"/>
      <c r="AY535" s="22"/>
      <c r="AZ535" s="22"/>
      <c r="BA535" s="22"/>
      <c r="BB535" s="22"/>
      <c r="BD535" s="1"/>
      <c r="BE535" s="1"/>
      <c r="BG535" s="1"/>
      <c r="BH535" s="1"/>
      <c r="BI535" s="1"/>
      <c r="BL535" s="1"/>
    </row>
    <row r="536" spans="4:64" ht="14.4" x14ac:dyDescent="0.3">
      <c r="D536" s="47"/>
      <c r="E536" s="32">
        <v>40077.354166666664</v>
      </c>
      <c r="F536" s="21">
        <f t="shared" si="553"/>
        <v>193.84375</v>
      </c>
      <c r="G536" s="21">
        <f t="shared" si="554"/>
        <v>193.84375</v>
      </c>
      <c r="H536" s="21"/>
      <c r="I536" s="50">
        <v>1037</v>
      </c>
      <c r="J536" s="21">
        <v>35970.300000000003</v>
      </c>
      <c r="K536" s="21">
        <v>22.42</v>
      </c>
      <c r="L536" s="21">
        <v>1352</v>
      </c>
      <c r="M536" s="51">
        <v>4.3</v>
      </c>
      <c r="N536" s="40"/>
      <c r="O536" s="40"/>
      <c r="P536" s="40"/>
      <c r="R536" s="22"/>
      <c r="S536" s="22"/>
      <c r="T536" s="22"/>
      <c r="U536" s="52">
        <f t="shared" si="543"/>
        <v>7.4572429812332498E-5</v>
      </c>
      <c r="V536" s="52">
        <f t="shared" si="544"/>
        <v>1.0487751720407832E-2</v>
      </c>
      <c r="W536" s="52">
        <f t="shared" si="545"/>
        <v>3.6556524658882576E-5</v>
      </c>
      <c r="X536" s="247">
        <f>W536+V536+SUM($U$522:U536)</f>
        <v>1.1073257121794073E-2</v>
      </c>
      <c r="Y536" s="104">
        <f>W536+V536+SUM($U$522:U536)-$X$522</f>
        <v>1.0756519831331586E-2</v>
      </c>
      <c r="Z536" s="42"/>
      <c r="AA536" s="1">
        <f t="shared" si="556"/>
        <v>5.329545912624179E-5</v>
      </c>
      <c r="AB536" s="41">
        <f t="shared" si="546"/>
        <v>0.11964284888842745</v>
      </c>
      <c r="AC536" s="48">
        <f t="shared" si="547"/>
        <v>16.826386070855747</v>
      </c>
      <c r="AD536" s="48">
        <f t="shared" si="548"/>
        <v>1.7395724388795231</v>
      </c>
      <c r="AE536" s="48">
        <f t="shared" si="549"/>
        <v>1.7499661405439824</v>
      </c>
      <c r="AF536" s="48">
        <f t="shared" si="550"/>
        <v>1.7395724388795228</v>
      </c>
      <c r="AG536" s="238">
        <f t="shared" si="551"/>
        <v>1.0393696072564148E-2</v>
      </c>
      <c r="AH536" s="48">
        <f t="shared" si="552"/>
        <v>5.5918952094680617E-9</v>
      </c>
      <c r="AI536" s="48">
        <f>AE536+AC536+SUM($AB$522:AB536)</f>
        <v>19.750668411551068</v>
      </c>
      <c r="AJ536" s="48">
        <f>AE536+AC536+SUM($AB$521:AB536)-$AI$522</f>
        <v>19.469996931675848</v>
      </c>
      <c r="AK536" s="41">
        <f t="shared" si="555"/>
        <v>5.1593291227606967E-2</v>
      </c>
      <c r="AL536" s="89"/>
      <c r="AM536" s="41"/>
      <c r="AN536" s="41"/>
      <c r="AO536" s="41"/>
      <c r="AP536" s="41"/>
      <c r="AQ536"/>
      <c r="AR536" s="41"/>
      <c r="AS536" s="41"/>
      <c r="AT536" s="41"/>
      <c r="AU536" s="41"/>
      <c r="AV536" s="41"/>
      <c r="AW536" s="22"/>
      <c r="AX536" s="22"/>
      <c r="AY536" s="22"/>
      <c r="AZ536" s="22"/>
      <c r="BA536" s="22"/>
      <c r="BB536" s="22"/>
      <c r="BD536" s="1"/>
      <c r="BE536" s="1"/>
      <c r="BG536" s="1"/>
      <c r="BH536" s="1"/>
      <c r="BI536" s="1"/>
      <c r="BL536" s="1"/>
    </row>
    <row r="537" spans="4:64" ht="14.4" x14ac:dyDescent="0.3">
      <c r="D537" s="47"/>
      <c r="E537" s="32">
        <v>40091.357638888891</v>
      </c>
      <c r="F537" s="21">
        <f t="shared" si="553"/>
        <v>207.84722222222626</v>
      </c>
      <c r="G537" s="21">
        <f t="shared" si="554"/>
        <v>207.84722222222626</v>
      </c>
      <c r="H537" s="21"/>
      <c r="I537" s="50">
        <v>1037</v>
      </c>
      <c r="J537" s="21">
        <v>35918.800000000003</v>
      </c>
      <c r="K537" s="21">
        <v>23.75</v>
      </c>
      <c r="L537" s="21">
        <v>1662</v>
      </c>
      <c r="M537" s="51">
        <v>4.3</v>
      </c>
      <c r="N537" s="40"/>
      <c r="O537" s="40"/>
      <c r="P537" s="40"/>
      <c r="R537" s="22"/>
      <c r="S537" s="22"/>
      <c r="T537" s="22"/>
      <c r="U537" s="52">
        <f t="shared" si="543"/>
        <v>7.8996218021538662E-5</v>
      </c>
      <c r="V537" s="52">
        <f t="shared" si="544"/>
        <v>1.1109906483482873E-2</v>
      </c>
      <c r="W537" s="52">
        <f t="shared" si="545"/>
        <v>3.872513205390103E-5</v>
      </c>
      <c r="X537" s="247">
        <f>W537+V537+SUM($U$522:U537)</f>
        <v>1.1776576710285669E-2</v>
      </c>
      <c r="Y537" s="104">
        <f>W537+V537+SUM($U$522:U537)-$X$522</f>
        <v>1.1459839419823183E-2</v>
      </c>
      <c r="Z537" s="42"/>
      <c r="AA537" s="1">
        <f t="shared" si="556"/>
        <v>4.0444318763561805E-5</v>
      </c>
      <c r="AB537" s="41">
        <f t="shared" si="546"/>
        <v>0.11947155182619128</v>
      </c>
      <c r="AC537" s="48">
        <f t="shared" si="547"/>
        <v>16.802295115744197</v>
      </c>
      <c r="AD537" s="48">
        <f t="shared" si="548"/>
        <v>1.7370818291097323</v>
      </c>
      <c r="AE537" s="48">
        <f t="shared" si="549"/>
        <v>1.7474606497296705</v>
      </c>
      <c r="AF537" s="48">
        <f t="shared" si="550"/>
        <v>1.7370818291097316</v>
      </c>
      <c r="AG537" s="238">
        <f t="shared" si="551"/>
        <v>1.0378815036049656E-2</v>
      </c>
      <c r="AH537" s="48">
        <f t="shared" si="552"/>
        <v>5.5838890876595786E-9</v>
      </c>
      <c r="AI537" s="48">
        <f>AE537+AC537+SUM($AB$522:AB537)</f>
        <v>19.843543517451401</v>
      </c>
      <c r="AJ537" s="48">
        <f>AE537+AC537+SUM($AB$521:AB537)-$AI$522</f>
        <v>19.562872037576181</v>
      </c>
      <c r="AK537" s="41">
        <f t="shared" si="555"/>
        <v>3.1788114236059609E-2</v>
      </c>
      <c r="AL537" s="89"/>
      <c r="AM537" s="41"/>
      <c r="AN537" s="41"/>
      <c r="AO537" s="41"/>
      <c r="AP537" s="41"/>
      <c r="AQ537"/>
      <c r="AR537" s="41"/>
      <c r="AS537" s="41"/>
      <c r="AT537" s="41"/>
      <c r="AU537" s="41"/>
      <c r="AV537" s="41"/>
      <c r="AW537" s="22"/>
      <c r="AX537" s="22"/>
      <c r="AY537" s="22"/>
      <c r="AZ537" s="22"/>
      <c r="BA537" s="22"/>
      <c r="BB537" s="22"/>
      <c r="BD537" s="1"/>
      <c r="BE537" s="1"/>
      <c r="BG537" s="1"/>
      <c r="BH537" s="1"/>
      <c r="BI537" s="1"/>
      <c r="BL537" s="1"/>
    </row>
    <row r="538" spans="4:64" ht="14.4" x14ac:dyDescent="0.3">
      <c r="D538" s="47"/>
      <c r="E538" s="32">
        <v>40105.410416666666</v>
      </c>
      <c r="F538" s="21">
        <f t="shared" si="553"/>
        <v>221.90000000000146</v>
      </c>
      <c r="G538" s="21">
        <f t="shared" si="554"/>
        <v>221.90000000000146</v>
      </c>
      <c r="H538" s="21"/>
      <c r="I538" s="50">
        <v>1037</v>
      </c>
      <c r="J538" s="21">
        <v>34103</v>
      </c>
      <c r="K538" s="21">
        <v>29.41</v>
      </c>
      <c r="L538" s="21">
        <v>1988</v>
      </c>
      <c r="M538" s="51">
        <v>4.3</v>
      </c>
      <c r="N538" s="40"/>
      <c r="O538" s="40"/>
      <c r="P538" s="40"/>
      <c r="R538" s="22"/>
      <c r="S538" s="22"/>
      <c r="T538" s="22"/>
      <c r="U538" s="52">
        <f t="shared" si="543"/>
        <v>9.7822264084776927E-5</v>
      </c>
      <c r="V538" s="52">
        <f t="shared" si="544"/>
        <v>1.3757572618072896E-2</v>
      </c>
      <c r="W538" s="52">
        <f t="shared" si="545"/>
        <v>4.7953942471799124E-5</v>
      </c>
      <c r="X538" s="247">
        <f>W538+V538+SUM($U$522:U538)</f>
        <v>1.4531293919378368E-2</v>
      </c>
      <c r="Y538" s="104">
        <f>W538+V538+SUM($U$522:U538)-$X$522</f>
        <v>1.4214556628915881E-2</v>
      </c>
      <c r="Z538" s="42"/>
      <c r="AA538" s="1">
        <f t="shared" si="556"/>
        <v>8.0309500254848376E-5</v>
      </c>
      <c r="AB538" s="41">
        <f t="shared" si="546"/>
        <v>0.11343191676583297</v>
      </c>
      <c r="AC538" s="48">
        <f t="shared" si="547"/>
        <v>15.952890139209112</v>
      </c>
      <c r="AD538" s="48">
        <f t="shared" si="548"/>
        <v>1.6492672811488462</v>
      </c>
      <c r="AE538" s="48">
        <f t="shared" si="549"/>
        <v>1.6591214221446973</v>
      </c>
      <c r="AF538" s="48">
        <f t="shared" si="550"/>
        <v>1.6492672811488462</v>
      </c>
      <c r="AG538" s="238">
        <f t="shared" si="551"/>
        <v>9.8541356942437233E-3</v>
      </c>
      <c r="AH538" s="48">
        <f t="shared" si="552"/>
        <v>5.3016072239733673E-9</v>
      </c>
      <c r="AI538" s="48">
        <f>AE538+AC538+SUM($AB$522:AB538)</f>
        <v>19.019231230097176</v>
      </c>
      <c r="AJ538" s="48">
        <f>AE538+AC538+SUM($AB$521:AB538)-$AI$522</f>
        <v>18.738559750221956</v>
      </c>
      <c r="AK538" s="41">
        <f t="shared" si="555"/>
        <v>-1.19473087603991E-2</v>
      </c>
      <c r="AL538" s="89"/>
      <c r="AM538" s="41"/>
      <c r="AN538" s="41"/>
      <c r="AO538" s="41"/>
      <c r="AP538" s="41"/>
      <c r="AQ538"/>
      <c r="AR538" s="41"/>
      <c r="AS538" s="41"/>
      <c r="AT538" s="41"/>
      <c r="AU538" s="41"/>
      <c r="AV538" s="41"/>
      <c r="AW538" s="22"/>
      <c r="AX538" s="22"/>
      <c r="AY538" s="22"/>
      <c r="AZ538" s="22"/>
      <c r="BA538" s="22"/>
      <c r="BB538" s="22"/>
      <c r="BD538" s="1"/>
      <c r="BE538" s="1"/>
      <c r="BG538" s="1"/>
      <c r="BH538" s="1"/>
      <c r="BI538" s="1"/>
      <c r="BL538" s="1"/>
    </row>
    <row r="539" spans="4:64" ht="14.4" x14ac:dyDescent="0.3">
      <c r="D539" s="47"/>
      <c r="E539" s="32">
        <v>40119.366666666669</v>
      </c>
      <c r="F539" s="21">
        <f t="shared" si="553"/>
        <v>235.85625000000437</v>
      </c>
      <c r="G539" s="21">
        <f t="shared" si="554"/>
        <v>235.85625000000437</v>
      </c>
      <c r="H539" s="21"/>
      <c r="I539" s="50">
        <v>1037</v>
      </c>
      <c r="J539" s="21">
        <v>35608.400000000001</v>
      </c>
      <c r="K539" s="21">
        <v>29.22</v>
      </c>
      <c r="L539" s="21">
        <v>2293</v>
      </c>
      <c r="M539" s="51">
        <v>4.3</v>
      </c>
      <c r="N539" s="40"/>
      <c r="O539" s="40"/>
      <c r="P539" s="40"/>
      <c r="R539" s="22"/>
      <c r="S539" s="22"/>
      <c r="T539" s="22"/>
      <c r="U539" s="52">
        <f t="shared" si="543"/>
        <v>9.7190294340604607E-5</v>
      </c>
      <c r="V539" s="52">
        <f t="shared" si="544"/>
        <v>1.3668693366205034E-2</v>
      </c>
      <c r="W539" s="52">
        <f t="shared" si="545"/>
        <v>4.7644141415367914E-5</v>
      </c>
      <c r="X539" s="247">
        <f>W539+V539+SUM($U$522:U539)</f>
        <v>1.453929516079468E-2</v>
      </c>
      <c r="Y539" s="104">
        <f>W539+V539+SUM($U$522:U539)-$X$522</f>
        <v>1.4222557870332194E-2</v>
      </c>
      <c r="Z539" s="42"/>
      <c r="AA539" s="1">
        <f t="shared" si="556"/>
        <v>9.3932116612049669E-5</v>
      </c>
      <c r="AB539" s="41">
        <f t="shared" si="546"/>
        <v>0.11843911283360661</v>
      </c>
      <c r="AC539" s="48">
        <f t="shared" si="547"/>
        <v>16.657094485324276</v>
      </c>
      <c r="AD539" s="48">
        <f t="shared" si="548"/>
        <v>1.7220704645943348</v>
      </c>
      <c r="AE539" s="48">
        <f t="shared" si="549"/>
        <v>1.7323595944139005</v>
      </c>
      <c r="AF539" s="48">
        <f t="shared" si="550"/>
        <v>1.7220704645943343</v>
      </c>
      <c r="AG539" s="238">
        <f t="shared" si="551"/>
        <v>1.0289124283931273E-2</v>
      </c>
      <c r="AH539" s="48">
        <f t="shared" si="552"/>
        <v>5.5356347146624432E-9</v>
      </c>
      <c r="AI539" s="48">
        <f>AE539+AC539+SUM($AB$522:AB539)</f>
        <v>19.915112861315148</v>
      </c>
      <c r="AJ539" s="48">
        <f>AE539+AC539+SUM($AB$521:AB539)-$AI$522</f>
        <v>19.634441381439927</v>
      </c>
      <c r="AK539" s="41">
        <f t="shared" si="555"/>
        <v>-2.3918668435125917E-3</v>
      </c>
      <c r="AL539" s="89"/>
      <c r="AM539" s="41"/>
      <c r="AN539" s="41"/>
      <c r="AO539" s="41"/>
      <c r="AP539" s="41"/>
      <c r="AQ539"/>
      <c r="AR539" s="41"/>
      <c r="AS539" s="41"/>
      <c r="AT539" s="41"/>
      <c r="AU539" s="41"/>
      <c r="AV539" s="41"/>
      <c r="AW539" s="22"/>
      <c r="AX539" s="22"/>
      <c r="AY539" s="22"/>
      <c r="AZ539" s="22"/>
      <c r="BA539" s="22"/>
      <c r="BB539" s="22"/>
      <c r="BD539" s="1"/>
      <c r="BE539" s="1"/>
      <c r="BG539" s="1"/>
      <c r="BH539" s="1"/>
      <c r="BI539" s="1"/>
      <c r="BL539" s="1"/>
    </row>
    <row r="540" spans="4:64" ht="14.4" x14ac:dyDescent="0.3">
      <c r="D540" s="47"/>
      <c r="E540" s="32">
        <v>40161.411111111112</v>
      </c>
      <c r="F540" s="21">
        <f t="shared" si="553"/>
        <v>277.90069444444816</v>
      </c>
      <c r="G540" s="21">
        <f t="shared" si="554"/>
        <v>277.90069444444816</v>
      </c>
      <c r="H540" s="21"/>
      <c r="I540" s="50">
        <v>1037</v>
      </c>
      <c r="J540" s="21">
        <v>37006</v>
      </c>
      <c r="K540" s="21">
        <v>39.01</v>
      </c>
      <c r="L540" s="21">
        <v>2527</v>
      </c>
      <c r="M540" s="51">
        <v>4.3</v>
      </c>
      <c r="N540" s="40"/>
      <c r="O540" s="40"/>
      <c r="P540" s="40"/>
      <c r="R540" s="22"/>
      <c r="S540" s="22"/>
      <c r="T540" s="22"/>
      <c r="U540" s="52">
        <f t="shared" si="543"/>
        <v>1.2975336694821991E-4</v>
      </c>
      <c r="V540" s="52">
        <f t="shared" si="544"/>
        <v>1.8248313765080709E-2</v>
      </c>
      <c r="W540" s="52">
        <f t="shared" si="545"/>
        <v>6.3607048480954917E-5</v>
      </c>
      <c r="X540" s="247">
        <f>W540+V540+SUM($U$522:U540)</f>
        <v>1.9264631833684161E-2</v>
      </c>
      <c r="Y540" s="104">
        <f>W540+V540+SUM($U$522:U540)-$X$522</f>
        <v>1.8947894543221672E-2</v>
      </c>
      <c r="Z540" s="42"/>
      <c r="AA540" s="1">
        <f t="shared" si="556"/>
        <v>1.0051931470391023E-4</v>
      </c>
      <c r="AB540" s="41">
        <f t="shared" si="546"/>
        <v>0.1230877492254762</v>
      </c>
      <c r="AC540" s="48">
        <f t="shared" si="547"/>
        <v>17.31087155064283</v>
      </c>
      <c r="AD540" s="48">
        <f t="shared" si="548"/>
        <v>1.7896602939974262</v>
      </c>
      <c r="AE540" s="48">
        <f t="shared" si="549"/>
        <v>1.8003532635805262</v>
      </c>
      <c r="AF540" s="48">
        <f t="shared" si="550"/>
        <v>1.789660293997426</v>
      </c>
      <c r="AG540" s="238">
        <f t="shared" si="551"/>
        <v>1.0692963830196267E-2</v>
      </c>
      <c r="AH540" s="48">
        <f t="shared" si="552"/>
        <v>5.7529037600902703E-9</v>
      </c>
      <c r="AI540" s="48">
        <f>AE540+AC540+SUM($AB$522:AB540)</f>
        <v>20.759971345025804</v>
      </c>
      <c r="AJ540" s="48">
        <f>AE540+AC540+SUM($AB$521:AB540)-$AI$522</f>
        <v>20.479299865150583</v>
      </c>
      <c r="AK540" s="41">
        <f t="shared" si="555"/>
        <v>1.8213131016535527E-2</v>
      </c>
      <c r="AL540" s="89"/>
      <c r="AM540" s="41"/>
      <c r="AN540" s="41"/>
      <c r="AO540" s="41"/>
      <c r="AP540" s="41"/>
      <c r="AQ540"/>
      <c r="AR540" s="41"/>
      <c r="AS540" s="41"/>
      <c r="AT540" s="41"/>
      <c r="AU540" s="41"/>
      <c r="AV540" s="41"/>
      <c r="AW540" s="22"/>
      <c r="AX540" s="22"/>
      <c r="AY540" s="22"/>
      <c r="AZ540" s="22"/>
      <c r="BA540" s="22"/>
      <c r="BB540" s="22"/>
      <c r="BD540" s="1"/>
      <c r="BE540" s="1"/>
      <c r="BG540" s="1"/>
      <c r="BH540" s="1"/>
      <c r="BI540" s="1"/>
      <c r="BL540" s="1"/>
    </row>
    <row r="541" spans="4:64" ht="14.4" x14ac:dyDescent="0.3">
      <c r="D541" s="47"/>
      <c r="E541" s="32">
        <v>40189.384722222225</v>
      </c>
      <c r="F541" s="21">
        <f t="shared" si="553"/>
        <v>305.87430555556057</v>
      </c>
      <c r="G541" s="21">
        <f t="shared" si="554"/>
        <v>305.87430555556057</v>
      </c>
      <c r="H541" s="21"/>
      <c r="I541" s="50">
        <v>1037</v>
      </c>
      <c r="J541" s="21">
        <v>37676.800000000003</v>
      </c>
      <c r="K541" s="21">
        <v>42.68</v>
      </c>
      <c r="L541" s="21">
        <v>2752</v>
      </c>
      <c r="M541" s="51">
        <v>4.3</v>
      </c>
      <c r="N541" s="40"/>
      <c r="O541" s="40"/>
      <c r="P541" s="40"/>
      <c r="R541" s="22"/>
      <c r="S541" s="22"/>
      <c r="T541" s="22"/>
      <c r="U541" s="52">
        <f t="shared" si="543"/>
        <v>1.4196036148039033E-4</v>
      </c>
      <c r="V541" s="52">
        <f t="shared" si="544"/>
        <v>1.9965086682738904E-2</v>
      </c>
      <c r="W541" s="52">
        <f t="shared" si="545"/>
        <v>6.9591100465705083E-5</v>
      </c>
      <c r="X541" s="247">
        <f>W541+V541+SUM($U$522:U541)</f>
        <v>2.1129349164807496E-2</v>
      </c>
      <c r="Y541" s="104">
        <f>W541+V541+SUM($U$522:U541)-$X$522</f>
        <v>2.0812611874345008E-2</v>
      </c>
      <c r="Z541" s="42"/>
      <c r="AA541" s="1">
        <f t="shared" si="556"/>
        <v>8.5869407112805789E-5</v>
      </c>
      <c r="AB541" s="41">
        <f t="shared" si="546"/>
        <v>0.1253189350380593</v>
      </c>
      <c r="AC541" s="48">
        <f t="shared" si="547"/>
        <v>17.624662088290002</v>
      </c>
      <c r="AD541" s="48">
        <f t="shared" si="548"/>
        <v>1.8221010907658823</v>
      </c>
      <c r="AE541" s="48">
        <f t="shared" si="549"/>
        <v>1.832987889565767</v>
      </c>
      <c r="AF541" s="48">
        <f t="shared" si="550"/>
        <v>1.8221010907658819</v>
      </c>
      <c r="AG541" s="238">
        <f t="shared" si="551"/>
        <v>1.0886792942699529E-2</v>
      </c>
      <c r="AH541" s="48">
        <f t="shared" si="552"/>
        <v>5.857185439879185E-9</v>
      </c>
      <c r="AI541" s="48">
        <f>AE541+AC541+SUM($AB$522:AB541)</f>
        <v>21.231715443696277</v>
      </c>
      <c r="AJ541" s="48">
        <f>AE541+AC541+SUM($AB$521:AB541)-$AI$522</f>
        <v>20.951043963821057</v>
      </c>
      <c r="AK541" s="41">
        <f t="shared" si="555"/>
        <v>2.448408271646527E-2</v>
      </c>
      <c r="AL541" s="89"/>
      <c r="AM541" s="41"/>
      <c r="AN541" s="41"/>
      <c r="AO541" s="41"/>
      <c r="AP541" s="41"/>
      <c r="AQ541"/>
      <c r="AR541" s="41"/>
      <c r="AS541" s="41"/>
      <c r="AT541" s="41"/>
      <c r="AU541" s="41"/>
      <c r="AV541" s="41"/>
      <c r="AW541" s="22"/>
      <c r="AX541" s="22"/>
      <c r="AY541" s="22"/>
      <c r="AZ541" s="22"/>
      <c r="BA541" s="22"/>
      <c r="BB541" s="22"/>
      <c r="BD541" s="1"/>
      <c r="BE541" s="1"/>
      <c r="BG541" s="1"/>
      <c r="BH541" s="1"/>
      <c r="BI541" s="1"/>
      <c r="BL541" s="1"/>
    </row>
    <row r="542" spans="4:64" ht="14.4" x14ac:dyDescent="0.3">
      <c r="D542" s="47"/>
      <c r="E542" s="32">
        <v>40203.430555555555</v>
      </c>
      <c r="F542" s="21">
        <f t="shared" si="553"/>
        <v>319.92013888889051</v>
      </c>
      <c r="G542" s="21">
        <f t="shared" si="554"/>
        <v>319.92013888889051</v>
      </c>
      <c r="H542" s="21"/>
      <c r="I542" s="50">
        <v>1037</v>
      </c>
      <c r="J542" s="21">
        <v>39480</v>
      </c>
      <c r="K542" s="21">
        <v>50.25</v>
      </c>
      <c r="L542" s="79">
        <v>2958</v>
      </c>
      <c r="M542" s="51">
        <v>4.3</v>
      </c>
      <c r="N542" s="40"/>
      <c r="O542" s="40"/>
      <c r="P542" s="40"/>
      <c r="R542" s="22"/>
      <c r="S542" s="22"/>
      <c r="T542" s="22"/>
      <c r="U542" s="52">
        <f t="shared" si="543"/>
        <v>1.6713936655083443E-4</v>
      </c>
      <c r="V542" s="52">
        <f t="shared" si="544"/>
        <v>2.3506223191369028E-2</v>
      </c>
      <c r="W542" s="52">
        <f t="shared" si="545"/>
        <v>8.1934226766674806E-5</v>
      </c>
      <c r="X542" s="247">
        <f>W542+V542+SUM($U$522:U542)</f>
        <v>2.4849968166289423E-2</v>
      </c>
      <c r="Y542" s="104">
        <f>W542+V542+SUM($U$522:U542)-$X$522</f>
        <v>2.4533230875826935E-2</v>
      </c>
      <c r="Z542" s="42"/>
      <c r="AA542" s="1">
        <f t="shared" si="556"/>
        <v>1.1320937110745327E-4</v>
      </c>
      <c r="AB542" s="41">
        <f t="shared" si="546"/>
        <v>0.13131666052590932</v>
      </c>
      <c r="AC542" s="48">
        <f t="shared" si="547"/>
        <v>18.468172967069634</v>
      </c>
      <c r="AD542" s="48">
        <f t="shared" si="548"/>
        <v>1.9093062856568765</v>
      </c>
      <c r="AE542" s="48">
        <f t="shared" si="549"/>
        <v>1.9207141232816072</v>
      </c>
      <c r="AF542" s="48">
        <f t="shared" si="550"/>
        <v>1.9093062856568763</v>
      </c>
      <c r="AG542" s="238">
        <f t="shared" si="551"/>
        <v>1.1407831487222303E-2</v>
      </c>
      <c r="AH542" s="48">
        <f t="shared" si="552"/>
        <v>6.1375085242491444E-9</v>
      </c>
      <c r="AI542" s="48">
        <f>AE542+AC542+SUM($AB$522:AB542)</f>
        <v>22.294269216717655</v>
      </c>
      <c r="AJ542" s="48">
        <f>AE542+AC542+SUM($AB$521:AB542)-$AI$522</f>
        <v>22.013597736842435</v>
      </c>
      <c r="AK542" s="41">
        <f t="shared" si="555"/>
        <v>2.549985338692589E-2</v>
      </c>
      <c r="AL542" s="89"/>
      <c r="AM542" s="41"/>
      <c r="AN542" s="41"/>
      <c r="AO542" s="41"/>
      <c r="AP542" s="41"/>
      <c r="AQ542"/>
      <c r="AR542" s="41"/>
      <c r="AS542" s="41"/>
      <c r="AT542" s="41"/>
      <c r="AU542" s="41"/>
      <c r="AV542" s="41"/>
      <c r="AW542" s="22"/>
      <c r="AX542" s="22"/>
      <c r="AY542" s="22"/>
      <c r="AZ542" s="22"/>
      <c r="BA542" s="22"/>
      <c r="BB542" s="22"/>
      <c r="BD542" s="1"/>
      <c r="BE542" s="1"/>
      <c r="BG542" s="1"/>
      <c r="BH542" s="1"/>
      <c r="BI542" s="1"/>
      <c r="BL542" s="1"/>
    </row>
    <row r="543" spans="4:64" ht="14.4" x14ac:dyDescent="0.3">
      <c r="D543" s="47"/>
      <c r="E543" s="32">
        <v>40288.425000000003</v>
      </c>
      <c r="F543" s="21">
        <f t="shared" si="553"/>
        <v>404.91458333333867</v>
      </c>
      <c r="G543" s="21">
        <f t="shared" si="554"/>
        <v>404.91458333333867</v>
      </c>
      <c r="H543" s="21"/>
      <c r="I543" s="50">
        <v>1037</v>
      </c>
      <c r="J543" s="21">
        <v>41279</v>
      </c>
      <c r="K543" s="21">
        <v>78.83</v>
      </c>
      <c r="L543" s="21">
        <v>11</v>
      </c>
      <c r="M543" s="51">
        <v>4.3</v>
      </c>
      <c r="N543" s="40"/>
      <c r="O543" s="40"/>
      <c r="P543" s="40"/>
      <c r="R543" s="22"/>
      <c r="S543" s="22"/>
      <c r="T543" s="22"/>
      <c r="U543" s="52">
        <f t="shared" si="543"/>
        <v>2.6220092070054285E-4</v>
      </c>
      <c r="V543" s="52">
        <f t="shared" si="544"/>
        <v>3.6875533814440205E-2</v>
      </c>
      <c r="W543" s="52">
        <f t="shared" si="545"/>
        <v>1.2853482778143232E-4</v>
      </c>
      <c r="X543" s="247">
        <f>W543+V543+SUM($U$522:U543)</f>
        <v>3.85280803110759E-2</v>
      </c>
      <c r="Y543" s="104">
        <f>W543+V543+SUM($U$522:U543)-$X$522</f>
        <v>3.8211343020613416E-2</v>
      </c>
      <c r="Z543" s="90">
        <f>(0.05-Y543)/((Y544-Y543)/(G544-G543))+G543</f>
        <v>438.83134089521059</v>
      </c>
      <c r="AA543" s="1">
        <f t="shared" si="556"/>
        <v>1.5793430036162095E-4</v>
      </c>
      <c r="AB543" s="41">
        <f t="shared" si="546"/>
        <v>0.1373004161562566</v>
      </c>
      <c r="AC543" s="48">
        <f t="shared" si="547"/>
        <v>19.309719146597452</v>
      </c>
      <c r="AD543" s="48">
        <f t="shared" si="548"/>
        <v>1.9963083628579081</v>
      </c>
      <c r="AE543" s="48">
        <f t="shared" si="549"/>
        <v>2.008236025707737</v>
      </c>
      <c r="AF543" s="48">
        <f t="shared" si="550"/>
        <v>1.9963083628579075</v>
      </c>
      <c r="AG543" s="238">
        <f t="shared" si="551"/>
        <v>1.1927656432650693E-2</v>
      </c>
      <c r="AH543" s="48">
        <f t="shared" si="552"/>
        <v>6.4171786821803545E-9</v>
      </c>
      <c r="AI543" s="48">
        <f>AE543+AC543+SUM($AB$522:AB543)</f>
        <v>23.360637714827863</v>
      </c>
      <c r="AJ543" s="48">
        <f>AE543+AC543+SUM($AB$521:AB543)-$AI$522</f>
        <v>23.079966234952643</v>
      </c>
      <c r="AK543" s="41">
        <f t="shared" si="555"/>
        <v>2.0171990158754614E-2</v>
      </c>
      <c r="AL543" s="89"/>
      <c r="AM543" s="41"/>
      <c r="AN543" s="41"/>
      <c r="AO543" s="41"/>
      <c r="AP543" s="41"/>
      <c r="AQ543"/>
      <c r="AR543" s="41"/>
      <c r="AS543" s="41"/>
      <c r="AT543" s="41"/>
      <c r="AU543" s="41"/>
      <c r="AV543" s="41"/>
      <c r="AW543" s="22"/>
      <c r="AX543" s="22"/>
      <c r="AY543" s="22"/>
      <c r="AZ543" s="22"/>
      <c r="BA543" s="22"/>
      <c r="BB543" s="22"/>
      <c r="BD543" s="1"/>
      <c r="BE543" s="1"/>
      <c r="BG543" s="1"/>
      <c r="BH543" s="1"/>
      <c r="BI543" s="1"/>
      <c r="BL543" s="1"/>
    </row>
    <row r="544" spans="4:64" ht="14.4" x14ac:dyDescent="0.3">
      <c r="D544" s="47"/>
      <c r="E544" s="32">
        <v>40361.428472222222</v>
      </c>
      <c r="F544" s="21">
        <f t="shared" si="553"/>
        <v>477.91805555555766</v>
      </c>
      <c r="G544" s="21">
        <f t="shared" si="554"/>
        <v>477.91805555555766</v>
      </c>
      <c r="H544" s="21"/>
      <c r="I544" s="50">
        <v>1037</v>
      </c>
      <c r="J544" s="21">
        <v>42553</v>
      </c>
      <c r="K544" s="21">
        <v>131.94999999999999</v>
      </c>
      <c r="L544" s="21">
        <v>11</v>
      </c>
      <c r="M544" s="51">
        <v>4.3</v>
      </c>
      <c r="N544" s="40"/>
      <c r="O544" s="40"/>
      <c r="P544" s="40"/>
      <c r="R544" s="22"/>
      <c r="S544" s="22"/>
      <c r="T544" s="22"/>
      <c r="U544" s="52">
        <f t="shared" si="543"/>
        <v>4.3888635654492736E-4</v>
      </c>
      <c r="V544" s="52">
        <f t="shared" si="544"/>
        <v>6.1724301494550105E-2</v>
      </c>
      <c r="W544" s="52">
        <f t="shared" si="545"/>
        <v>2.1514868103209432E-4</v>
      </c>
      <c r="X544" s="247">
        <f>W544+V544+SUM($U$522:U544)</f>
        <v>6.3902348200981396E-2</v>
      </c>
      <c r="Y544" s="104">
        <f>W544+V544+SUM($U$522:U544)-$X$522</f>
        <v>6.3585610910518911E-2</v>
      </c>
      <c r="Z544" s="42"/>
      <c r="AA544" s="1">
        <f t="shared" si="556"/>
        <v>2.3753763616416736E-4</v>
      </c>
      <c r="AB544" s="41">
        <f t="shared" si="546"/>
        <v>0.14153793959875935</v>
      </c>
      <c r="AC544" s="48">
        <f t="shared" si="547"/>
        <v>19.905677919648284</v>
      </c>
      <c r="AD544" s="48">
        <f t="shared" si="548"/>
        <v>2.0579207288135026</v>
      </c>
      <c r="AE544" s="48">
        <f t="shared" si="549"/>
        <v>2.070216516920016</v>
      </c>
      <c r="AF544" s="48">
        <f t="shared" si="550"/>
        <v>2.0579207288135017</v>
      </c>
      <c r="AG544" s="238">
        <f t="shared" si="551"/>
        <v>1.2295781491280917E-2</v>
      </c>
      <c r="AH544" s="48">
        <f t="shared" si="552"/>
        <v>6.6152330352678271E-9</v>
      </c>
      <c r="AI544" s="48">
        <f>AE544+AC544+SUM($AB$522:AB544)</f>
        <v>24.160114918689732</v>
      </c>
      <c r="AJ544" s="48">
        <f>AE544+AC544+SUM($AB$521:AB544)-$AI$522</f>
        <v>23.879443438814512</v>
      </c>
      <c r="AK544" s="41">
        <f t="shared" si="555"/>
        <v>1.5214630812650235E-2</v>
      </c>
      <c r="AL544" s="89"/>
      <c r="AM544" s="41"/>
      <c r="AN544" s="41"/>
      <c r="AO544" s="41"/>
      <c r="AP544" s="41"/>
      <c r="AQ544"/>
      <c r="AR544" s="41"/>
      <c r="AS544" s="41"/>
      <c r="AT544" s="41"/>
      <c r="AU544" s="41"/>
      <c r="AV544" s="41"/>
      <c r="AW544" s="22"/>
      <c r="AX544" s="22"/>
      <c r="AY544" s="22"/>
      <c r="AZ544" s="22"/>
      <c r="BA544" s="22"/>
      <c r="BB544" s="22"/>
      <c r="BD544" s="1"/>
      <c r="BE544" s="1"/>
      <c r="BG544" s="1"/>
      <c r="BH544" s="1"/>
      <c r="BI544" s="1"/>
      <c r="BL544" s="1"/>
    </row>
    <row r="545" spans="4:64" ht="14.4" x14ac:dyDescent="0.3">
      <c r="D545" s="47"/>
      <c r="E545" s="32">
        <v>40437.584722222222</v>
      </c>
      <c r="F545" s="21">
        <f t="shared" si="553"/>
        <v>554.07430555555766</v>
      </c>
      <c r="G545" s="21">
        <f t="shared" si="554"/>
        <v>554.07430555555766</v>
      </c>
      <c r="H545" s="21"/>
      <c r="I545" s="50">
        <v>1037</v>
      </c>
      <c r="J545" s="21">
        <v>41753</v>
      </c>
      <c r="K545" s="21">
        <v>214.66</v>
      </c>
      <c r="L545" s="21">
        <v>8</v>
      </c>
      <c r="M545" s="51">
        <v>4.3</v>
      </c>
      <c r="N545" s="40"/>
      <c r="O545" s="40"/>
      <c r="P545" s="40"/>
      <c r="R545" s="22"/>
      <c r="S545" s="22"/>
      <c r="T545" s="22"/>
      <c r="U545" s="52">
        <f t="shared" si="543"/>
        <v>7.1399276465277848E-4</v>
      </c>
      <c r="V545" s="52">
        <f t="shared" si="544"/>
        <v>0.10041484318923929</v>
      </c>
      <c r="W545" s="52">
        <f t="shared" si="545"/>
        <v>3.5000997249222708E-4</v>
      </c>
      <c r="X545" s="247">
        <f>W545+V545+SUM($U$522:U545)</f>
        <v>0.10344174395178349</v>
      </c>
      <c r="Y545" s="104">
        <f>W545+V545+SUM($U$522:U545)-$X$522</f>
        <v>0.103125006661321</v>
      </c>
      <c r="Z545" s="42"/>
      <c r="AA545" s="1">
        <f t="shared" si="556"/>
        <v>3.3458155234540284E-4</v>
      </c>
      <c r="AB545" s="41">
        <f t="shared" si="546"/>
        <v>0.13887701436013911</v>
      </c>
      <c r="AC545" s="48">
        <f t="shared" si="547"/>
        <v>19.531449490730964</v>
      </c>
      <c r="AD545" s="48">
        <f t="shared" si="548"/>
        <v>2.0192316450109318</v>
      </c>
      <c r="AE545" s="48">
        <f t="shared" si="549"/>
        <v>2.0312962712608145</v>
      </c>
      <c r="AF545" s="48">
        <f t="shared" si="550"/>
        <v>2.0192316450109313</v>
      </c>
      <c r="AG545" s="238">
        <f t="shared" si="551"/>
        <v>1.2064619759017044E-2</v>
      </c>
      <c r="AH545" s="48">
        <f t="shared" si="552"/>
        <v>6.4908660945535603E-9</v>
      </c>
      <c r="AI545" s="48">
        <f>AE545+AC545+SUM($AB$522:AB545)</f>
        <v>23.885843258473347</v>
      </c>
      <c r="AJ545" s="48">
        <f>AE545+AC545+SUM($AB$521:AB545)-$AI$522</f>
        <v>23.605171778598127</v>
      </c>
      <c r="AK545" s="41">
        <f t="shared" si="555"/>
        <v>7.2589104021187328E-3</v>
      </c>
      <c r="AL545" s="89"/>
      <c r="AM545" s="41"/>
      <c r="AN545" s="41"/>
      <c r="AO545" s="41"/>
      <c r="AP545" s="41"/>
      <c r="AQ545"/>
      <c r="AR545" s="41"/>
      <c r="AS545" s="41"/>
      <c r="AT545" s="41"/>
      <c r="AU545" s="41"/>
      <c r="AV545" s="41"/>
      <c r="AW545" s="22"/>
      <c r="AX545" s="22"/>
      <c r="AY545" s="22"/>
      <c r="AZ545" s="22"/>
      <c r="BA545" s="22"/>
      <c r="BB545" s="22"/>
      <c r="BD545" s="1"/>
      <c r="BE545" s="1"/>
      <c r="BG545" s="1"/>
      <c r="BH545" s="1"/>
      <c r="BI545" s="1"/>
      <c r="BL545" s="1"/>
    </row>
    <row r="546" spans="4:64" ht="14.4" x14ac:dyDescent="0.3">
      <c r="D546" s="37" t="s">
        <v>143</v>
      </c>
      <c r="E546" s="117">
        <v>40457.481944444444</v>
      </c>
      <c r="F546" s="21">
        <f t="shared" si="553"/>
        <v>573.97152777777956</v>
      </c>
      <c r="G546" s="21">
        <f t="shared" si="554"/>
        <v>573.97152777777956</v>
      </c>
      <c r="H546" s="21"/>
      <c r="I546" s="50">
        <v>1037</v>
      </c>
      <c r="J546" s="21">
        <v>41932</v>
      </c>
      <c r="K546" s="21">
        <v>241.82</v>
      </c>
      <c r="L546" s="21">
        <v>16</v>
      </c>
      <c r="M546" s="51">
        <v>4.3</v>
      </c>
      <c r="N546" s="40"/>
      <c r="O546" s="40"/>
      <c r="P546" s="40"/>
      <c r="R546" s="22"/>
      <c r="S546" s="22"/>
      <c r="T546" s="22"/>
      <c r="U546" s="52">
        <f t="shared" si="543"/>
        <v>8.0433117650393585E-4</v>
      </c>
      <c r="V546" s="52">
        <f t="shared" si="544"/>
        <v>0.11311989835098225</v>
      </c>
      <c r="W546" s="52">
        <f t="shared" si="545"/>
        <v>3.942952182431304E-4</v>
      </c>
      <c r="X546" s="247">
        <f>W546+V546+SUM($U$522:U546)</f>
        <v>0.1169954155357813</v>
      </c>
      <c r="Y546" s="104">
        <f>W546+V546+SUM($U$522:U546)-$X$522</f>
        <v>0.11667867824531881</v>
      </c>
      <c r="Z546" s="42"/>
      <c r="AA546" s="1">
        <f t="shared" si="556"/>
        <v>4.6354900309531264E-4</v>
      </c>
      <c r="AB546" s="41">
        <f t="shared" si="546"/>
        <v>0.13947239638228037</v>
      </c>
      <c r="AC546" s="48">
        <f t="shared" si="547"/>
        <v>19.615183101701213</v>
      </c>
      <c r="AD546" s="48">
        <f t="shared" si="548"/>
        <v>2.0278883275117563</v>
      </c>
      <c r="AE546" s="48">
        <f t="shared" si="549"/>
        <v>2.0400046762270607</v>
      </c>
      <c r="AF546" s="48">
        <f t="shared" si="550"/>
        <v>2.0278883275117563</v>
      </c>
      <c r="AG546" s="238">
        <f t="shared" si="551"/>
        <v>1.2116342196611084E-2</v>
      </c>
      <c r="AH546" s="48">
        <f t="shared" si="552"/>
        <v>6.5186931975383768E-9</v>
      </c>
      <c r="AI546" s="48">
        <f>AE546+AC546+SUM($AB$522:AB546)</f>
        <v>24.117757670792123</v>
      </c>
      <c r="AJ546" s="48">
        <f>AE546+AC546+SUM($AB$521:AB546)-$AI$522</f>
        <v>23.837086190916903</v>
      </c>
      <c r="AK546" s="41">
        <f t="shared" si="555"/>
        <v>3.4137719670656397E-3</v>
      </c>
      <c r="AL546" s="89"/>
      <c r="AM546" s="41"/>
      <c r="AN546" s="41"/>
      <c r="AO546" s="41"/>
      <c r="AP546" s="41"/>
      <c r="AQ546"/>
      <c r="AR546" s="41"/>
      <c r="AS546" s="41"/>
      <c r="AT546" s="41"/>
      <c r="AU546" s="41"/>
      <c r="AV546" s="41"/>
      <c r="AW546" s="22"/>
      <c r="AX546" s="22"/>
      <c r="AY546" s="22"/>
      <c r="AZ546" s="22"/>
      <c r="BA546" s="22"/>
      <c r="BB546" s="22"/>
      <c r="BD546" s="1"/>
      <c r="BE546" s="1"/>
      <c r="BG546" s="1"/>
      <c r="BH546" s="1"/>
      <c r="BI546" s="1"/>
      <c r="BL546" s="1"/>
    </row>
    <row r="547" spans="4:64" ht="14.4" x14ac:dyDescent="0.3">
      <c r="D547" s="47"/>
      <c r="E547" s="32">
        <v>40507.510416666664</v>
      </c>
      <c r="F547" s="21">
        <f t="shared" si="553"/>
        <v>624</v>
      </c>
      <c r="G547" s="21">
        <f t="shared" si="554"/>
        <v>624</v>
      </c>
      <c r="H547" s="21"/>
      <c r="I547" s="50">
        <v>1037</v>
      </c>
      <c r="J547" s="21">
        <v>40329</v>
      </c>
      <c r="K547" s="21">
        <v>305.61</v>
      </c>
      <c r="L547" s="21">
        <v>13</v>
      </c>
      <c r="M547" s="51">
        <v>4.3</v>
      </c>
      <c r="N547" s="40"/>
      <c r="O547" s="40"/>
      <c r="P547" s="40"/>
      <c r="R547" s="22"/>
      <c r="S547" s="22"/>
      <c r="T547" s="22"/>
      <c r="U547" s="52">
        <f t="shared" si="543"/>
        <v>1.0165067027184181E-3</v>
      </c>
      <c r="V547" s="52">
        <f t="shared" si="544"/>
        <v>0.1429599377017769</v>
      </c>
      <c r="W547" s="52">
        <f t="shared" si="545"/>
        <v>4.9830684661021868E-4</v>
      </c>
      <c r="X547" s="247">
        <f>W547+V547+SUM($U$522:U547)</f>
        <v>0.14795597321766146</v>
      </c>
      <c r="Y547" s="104">
        <f>W547+V547+SUM($U$522:U547)-$X$522</f>
        <v>0.14763923592719896</v>
      </c>
      <c r="Z547" s="42"/>
      <c r="AA547" s="1">
        <f t="shared" si="556"/>
        <v>5.734645171452655E-4</v>
      </c>
      <c r="AB547" s="41">
        <f t="shared" si="546"/>
        <v>0.13414056743539507</v>
      </c>
      <c r="AC547" s="48">
        <f t="shared" si="547"/>
        <v>18.865322887258138</v>
      </c>
      <c r="AD547" s="48">
        <f t="shared" si="548"/>
        <v>1.9503650758423545</v>
      </c>
      <c r="AE547" s="48">
        <f t="shared" si="549"/>
        <v>1.9620182339874355</v>
      </c>
      <c r="AF547" s="48">
        <f t="shared" si="550"/>
        <v>1.950365075842355</v>
      </c>
      <c r="AG547" s="238">
        <f t="shared" si="551"/>
        <v>1.1653151875587343E-2</v>
      </c>
      <c r="AH547" s="48">
        <f t="shared" si="552"/>
        <v>6.2694929400821621E-9</v>
      </c>
      <c r="AI547" s="48">
        <f>AE547+AC547+SUM($AB$522:AB547)</f>
        <v>23.42405158154482</v>
      </c>
      <c r="AJ547" s="48">
        <f>AE547+AC547+SUM($AB$521:AB547)-$AI$522</f>
        <v>23.143380101669599</v>
      </c>
      <c r="AK547" s="41">
        <f t="shared" si="555"/>
        <v>-4.4132328178456181E-3</v>
      </c>
      <c r="AL547" s="89"/>
      <c r="AM547" s="41"/>
      <c r="AN547" s="41"/>
      <c r="AO547" s="41"/>
      <c r="AP547" s="41"/>
      <c r="AQ547"/>
      <c r="AR547" s="41"/>
      <c r="AS547" s="41"/>
      <c r="AT547" s="41"/>
      <c r="AU547" s="41"/>
      <c r="AV547" s="41"/>
      <c r="AW547" s="22"/>
      <c r="AX547" s="22"/>
      <c r="AY547" s="22"/>
      <c r="AZ547" s="22"/>
      <c r="BA547" s="22"/>
      <c r="BB547" s="22"/>
      <c r="BD547" s="1"/>
      <c r="BE547" s="1"/>
      <c r="BG547" s="1"/>
      <c r="BH547" s="1"/>
      <c r="BI547" s="1"/>
      <c r="BL547" s="1"/>
    </row>
    <row r="548" spans="4:64" ht="14.4" x14ac:dyDescent="0.3">
      <c r="D548" s="90">
        <f>(F549-F548)/Y549*0.2+F548</f>
        <v>706.85249145533271</v>
      </c>
      <c r="E548" s="117">
        <v>40534.434027777781</v>
      </c>
      <c r="F548" s="21">
        <f t="shared" si="553"/>
        <v>650.92361111111677</v>
      </c>
      <c r="G548" s="21">
        <f t="shared" si="554"/>
        <v>650.92361111111677</v>
      </c>
      <c r="H548" s="21"/>
      <c r="I548" s="50">
        <v>1037</v>
      </c>
      <c r="J548" s="21">
        <v>44656</v>
      </c>
      <c r="K548" s="21">
        <v>392.83</v>
      </c>
      <c r="L548" s="21">
        <v>16</v>
      </c>
      <c r="M548" s="51">
        <v>4.3</v>
      </c>
      <c r="N548" s="40"/>
      <c r="O548" s="40"/>
      <c r="P548" s="40"/>
      <c r="R548" s="22"/>
      <c r="S548" s="22"/>
      <c r="T548" s="22"/>
      <c r="U548" s="52">
        <f t="shared" si="543"/>
        <v>1.3066140768589907E-3</v>
      </c>
      <c r="V548" s="52">
        <f t="shared" si="544"/>
        <v>0.18376019216448744</v>
      </c>
      <c r="W548" s="52">
        <f t="shared" si="545"/>
        <v>6.4052183683090277E-4</v>
      </c>
      <c r="X548" s="247">
        <f>W548+V548+SUM($U$522:U548)</f>
        <v>0.19020505674745167</v>
      </c>
      <c r="Y548" s="104">
        <f>W548+V548+SUM($U$522:U548)-$X$522</f>
        <v>0.18988831945698917</v>
      </c>
      <c r="Z548" s="42"/>
      <c r="AA548" s="1">
        <f t="shared" si="556"/>
        <v>8.4424434999866391E-4</v>
      </c>
      <c r="AB548" s="41">
        <f t="shared" si="546"/>
        <v>0.14853284681978232</v>
      </c>
      <c r="AC548" s="48">
        <f t="shared" si="547"/>
        <v>20.88943090216468</v>
      </c>
      <c r="AD548" s="48">
        <f t="shared" si="548"/>
        <v>2.1596246578595109</v>
      </c>
      <c r="AE548" s="48">
        <f t="shared" si="549"/>
        <v>2.1725281126966434</v>
      </c>
      <c r="AF548" s="48">
        <f t="shared" si="550"/>
        <v>2.1596246578595109</v>
      </c>
      <c r="AG548" s="238">
        <f t="shared" si="551"/>
        <v>1.2903447894969586E-2</v>
      </c>
      <c r="AH548" s="48">
        <f t="shared" si="552"/>
        <v>6.9421626306704624E-9</v>
      </c>
      <c r="AI548" s="48">
        <f>AE548+AC548+SUM($AB$522:AB548)</f>
        <v>25.807202321980352</v>
      </c>
      <c r="AJ548" s="48">
        <f>AE548+AC548+SUM($AB$521:AB548)-$AI$522</f>
        <v>25.526530842105132</v>
      </c>
      <c r="AK548" s="41">
        <f t="shared" si="555"/>
        <v>1.3347666156309784E-2</v>
      </c>
      <c r="AL548" s="89"/>
      <c r="AM548" s="41"/>
      <c r="AN548" s="41"/>
      <c r="AO548" s="41"/>
      <c r="AP548" s="41"/>
      <c r="AQ548"/>
      <c r="AR548" s="41"/>
      <c r="AS548" s="41"/>
      <c r="AT548" s="41"/>
      <c r="AU548" s="41"/>
      <c r="AV548" s="41"/>
      <c r="AW548" s="22"/>
      <c r="AX548" s="22"/>
      <c r="AY548" s="22"/>
      <c r="AZ548" s="22"/>
      <c r="BA548" s="22"/>
      <c r="BB548" s="22"/>
      <c r="BD548" s="1"/>
      <c r="BE548" s="1"/>
      <c r="BG548" s="1"/>
      <c r="BH548" s="1"/>
      <c r="BI548" s="1"/>
      <c r="BL548" s="1"/>
    </row>
    <row r="549" spans="4:64" ht="14.4" x14ac:dyDescent="0.3">
      <c r="D549" s="37" t="s">
        <v>143</v>
      </c>
      <c r="E549" s="117">
        <v>40609.625</v>
      </c>
      <c r="F549" s="21">
        <f t="shared" si="553"/>
        <v>726.11458333333576</v>
      </c>
      <c r="G549" s="21">
        <f t="shared" si="554"/>
        <v>726.11458333333576</v>
      </c>
      <c r="H549" s="21"/>
      <c r="I549" s="50">
        <v>1037</v>
      </c>
      <c r="J549" s="21">
        <v>46806</v>
      </c>
      <c r="K549" s="21">
        <v>557.16</v>
      </c>
      <c r="L549" s="21">
        <v>64</v>
      </c>
      <c r="M549" s="51">
        <v>4.3</v>
      </c>
      <c r="N549" s="40"/>
      <c r="O549" s="40"/>
      <c r="P549" s="40"/>
      <c r="R549" s="22"/>
      <c r="S549" s="22"/>
      <c r="T549" s="22"/>
      <c r="U549" s="52">
        <f t="shared" si="543"/>
        <v>1.8532013824370727E-3</v>
      </c>
      <c r="V549" s="52">
        <f t="shared" si="544"/>
        <v>0.260631389319466</v>
      </c>
      <c r="W549" s="52">
        <f t="shared" si="545"/>
        <v>9.084671400063786E-4</v>
      </c>
      <c r="X549" s="247">
        <f>W549+V549+SUM($U$522:U549)</f>
        <v>0.26919740058804276</v>
      </c>
      <c r="Y549" s="104">
        <f>W549+V549+SUM($U$522:U549)-$X$522</f>
        <v>0.26888066329758026</v>
      </c>
      <c r="Z549" s="42"/>
      <c r="AA549" s="1">
        <f t="shared" si="556"/>
        <v>1.0293235759987376E-3</v>
      </c>
      <c r="AB549" s="41">
        <f t="shared" si="546"/>
        <v>0.15568408339857423</v>
      </c>
      <c r="AC549" s="48">
        <f t="shared" si="547"/>
        <v>21.895169804879973</v>
      </c>
      <c r="AD549" s="48">
        <f t="shared" si="548"/>
        <v>2.2636015705789205</v>
      </c>
      <c r="AE549" s="48">
        <f t="shared" si="549"/>
        <v>2.2771262729057478</v>
      </c>
      <c r="AF549" s="48">
        <f t="shared" si="550"/>
        <v>2.2636015705789201</v>
      </c>
      <c r="AG549" s="238">
        <f t="shared" si="551"/>
        <v>1.3524695050428753E-2</v>
      </c>
      <c r="AH549" s="48">
        <f t="shared" si="552"/>
        <v>7.2763987838400579E-9</v>
      </c>
      <c r="AI549" s="48">
        <f>AE549+AC549+SUM($AB$522:AB549)</f>
        <v>27.073223468303322</v>
      </c>
      <c r="AJ549" s="48">
        <f>AE549+AC549+SUM($AB$521:AB549)-$AI$522</f>
        <v>26.792551988428102</v>
      </c>
      <c r="AK549" s="41">
        <f t="shared" si="555"/>
        <v>2.2261077280480171E-2</v>
      </c>
      <c r="AL549" s="89"/>
      <c r="AM549" s="41"/>
      <c r="AN549" s="41"/>
      <c r="AO549" s="41"/>
      <c r="AP549" s="41"/>
      <c r="AQ549"/>
      <c r="AR549" s="41"/>
      <c r="AS549" s="41"/>
      <c r="AT549" s="41"/>
      <c r="AU549" s="41"/>
      <c r="AV549" s="41"/>
      <c r="AW549" s="22"/>
      <c r="AX549" s="22"/>
      <c r="AY549" s="22"/>
      <c r="AZ549" s="22"/>
      <c r="BA549" s="22"/>
      <c r="BB549" s="22"/>
      <c r="BD549" s="1"/>
      <c r="BE549" s="1"/>
      <c r="BG549" s="1"/>
      <c r="BH549" s="1"/>
      <c r="BI549" s="1"/>
      <c r="BL549" s="1"/>
    </row>
    <row r="550" spans="4:64" ht="14.4" x14ac:dyDescent="0.3">
      <c r="D550" s="47"/>
      <c r="E550" s="32">
        <v>40659.428472222222</v>
      </c>
      <c r="F550" s="21">
        <f t="shared" si="553"/>
        <v>775.91805555555766</v>
      </c>
      <c r="G550" s="21">
        <f t="shared" si="554"/>
        <v>775.91805555555766</v>
      </c>
      <c r="H550" s="21"/>
      <c r="I550" s="50">
        <v>1037</v>
      </c>
      <c r="J550" s="21">
        <v>42956</v>
      </c>
      <c r="K550" s="46">
        <v>640.79999999999995</v>
      </c>
      <c r="L550" s="21">
        <v>18</v>
      </c>
      <c r="M550" s="51">
        <v>4.3</v>
      </c>
      <c r="N550" s="40"/>
      <c r="O550" s="40"/>
      <c r="P550" s="40"/>
      <c r="R550" s="22"/>
      <c r="S550" s="22"/>
      <c r="T550" s="22"/>
      <c r="U550" s="52">
        <f t="shared" si="543"/>
        <v>2.1314011161348199E-3</v>
      </c>
      <c r="V550" s="52">
        <f t="shared" si="544"/>
        <v>0.29975697156277159</v>
      </c>
      <c r="W550" s="52">
        <f t="shared" si="545"/>
        <v>1.0448448261111485E-3</v>
      </c>
      <c r="X550" s="247">
        <f>W550+V550+SUM($U$522:U550)</f>
        <v>0.31059076163358795</v>
      </c>
      <c r="Y550" s="104">
        <f>W550+V550+SUM($U$522:U550)-$X$522</f>
        <v>0.31027402434312545</v>
      </c>
      <c r="Z550" s="42"/>
      <c r="AA550" s="1">
        <f t="shared" si="556"/>
        <v>1.0566438247118764E-3</v>
      </c>
      <c r="AB550" s="41">
        <f t="shared" si="546"/>
        <v>0.1428783806877143</v>
      </c>
      <c r="AC550" s="48">
        <f t="shared" si="547"/>
        <v>20.094195490715382</v>
      </c>
      <c r="AD550" s="48">
        <f t="shared" si="548"/>
        <v>2.0774103547790475</v>
      </c>
      <c r="AE550" s="48">
        <f t="shared" si="549"/>
        <v>2.0898225906708388</v>
      </c>
      <c r="AF550" s="48">
        <f t="shared" si="550"/>
        <v>2.077410354779047</v>
      </c>
      <c r="AG550" s="238">
        <f t="shared" si="551"/>
        <v>1.2412229213908846E-2</v>
      </c>
      <c r="AH550" s="48">
        <f t="shared" si="552"/>
        <v>6.6778828816526404E-9</v>
      </c>
      <c r="AI550" s="48">
        <f>AE550+AC550+SUM($AB$522:AB550)</f>
        <v>25.227823852591538</v>
      </c>
      <c r="AJ550" s="48">
        <f>AE550+AC550+SUM($AB$521:AB550)-$AI$522</f>
        <v>24.947152372716317</v>
      </c>
      <c r="AK550" s="41">
        <f t="shared" si="555"/>
        <v>1.1065697695616526E-2</v>
      </c>
      <c r="AL550" s="89"/>
      <c r="AM550" s="41"/>
      <c r="AN550" s="41"/>
      <c r="AO550" s="41"/>
      <c r="AP550" s="41"/>
      <c r="AQ550"/>
      <c r="AR550" s="41"/>
      <c r="AS550" s="41"/>
      <c r="AT550" s="41"/>
      <c r="AU550" s="41"/>
      <c r="AV550" s="41"/>
      <c r="AW550" s="22"/>
      <c r="AX550" s="22"/>
      <c r="AY550" s="22"/>
      <c r="AZ550" s="22"/>
      <c r="BA550" s="22"/>
      <c r="BB550" s="22"/>
      <c r="BD550" s="1"/>
      <c r="BE550" s="1"/>
      <c r="BG550" s="1"/>
      <c r="BH550" s="1"/>
      <c r="BI550" s="1"/>
      <c r="BL550" s="1"/>
    </row>
    <row r="551" spans="4:64" ht="14.4" x14ac:dyDescent="0.3">
      <c r="D551" s="47"/>
      <c r="E551" s="32">
        <v>40695.461805555555</v>
      </c>
      <c r="F551" s="21">
        <f t="shared" si="553"/>
        <v>811.95138888889051</v>
      </c>
      <c r="G551" s="21">
        <f t="shared" si="554"/>
        <v>811.95138888889051</v>
      </c>
      <c r="H551" s="21"/>
      <c r="I551" s="50">
        <v>1037</v>
      </c>
      <c r="J551" s="21">
        <v>41167</v>
      </c>
      <c r="K551" s="46">
        <v>720.5</v>
      </c>
      <c r="L551" s="21">
        <v>11</v>
      </c>
      <c r="M551" s="51">
        <v>4.3</v>
      </c>
      <c r="N551" s="40"/>
      <c r="O551" s="40"/>
      <c r="P551" s="40"/>
      <c r="R551" s="22"/>
      <c r="S551" s="22"/>
      <c r="T551" s="22"/>
      <c r="U551" s="52">
        <f t="shared" si="543"/>
        <v>2.3964957930323622E-3</v>
      </c>
      <c r="V551" s="52">
        <f t="shared" si="544"/>
        <v>0.33703947879365936</v>
      </c>
      <c r="W551" s="52">
        <f t="shared" si="545"/>
        <v>1.1747982166246606E-3</v>
      </c>
      <c r="X551" s="247">
        <f>W551+V551+SUM($U$522:U551)</f>
        <v>0.35039971804802156</v>
      </c>
      <c r="Y551" s="104">
        <f>W551+V551+SUM($U$522:U551)-$X$522</f>
        <v>0.35008298075755906</v>
      </c>
      <c r="Z551" s="42"/>
      <c r="AA551" s="1">
        <f t="shared" si="556"/>
        <v>9.8106372587454527E-4</v>
      </c>
      <c r="AB551" s="41">
        <f t="shared" si="546"/>
        <v>0.13692788662284977</v>
      </c>
      <c r="AC551" s="48">
        <f t="shared" si="547"/>
        <v>19.257327166549029</v>
      </c>
      <c r="AD551" s="48">
        <f t="shared" si="548"/>
        <v>1.9908918911255484</v>
      </c>
      <c r="AE551" s="48">
        <f t="shared" si="549"/>
        <v>2.0027871913154494</v>
      </c>
      <c r="AF551" s="48">
        <f t="shared" si="550"/>
        <v>1.9908918911255482</v>
      </c>
      <c r="AG551" s="238">
        <f t="shared" si="551"/>
        <v>1.1895293790133755E-2</v>
      </c>
      <c r="AH551" s="48">
        <f t="shared" si="552"/>
        <v>6.399767310480359E-9</v>
      </c>
      <c r="AI551" s="48">
        <f>AE551+AC551+SUM($AB$522:AB551)</f>
        <v>24.440848015692644</v>
      </c>
      <c r="AJ551" s="48">
        <f>AE551+AC551+SUM($AB$521:AB551)-$AI$522</f>
        <v>24.160176535817424</v>
      </c>
      <c r="AK551" s="41">
        <f t="shared" si="555"/>
        <v>-9.3132648630493853E-3</v>
      </c>
      <c r="AL551" s="89"/>
      <c r="AM551" s="41"/>
      <c r="AN551" s="41"/>
      <c r="AO551" s="41"/>
      <c r="AP551" s="41"/>
      <c r="AQ551"/>
      <c r="AR551" s="41"/>
      <c r="AS551" s="41"/>
      <c r="AT551" s="41"/>
      <c r="AU551" s="41"/>
      <c r="AV551" s="41"/>
      <c r="AW551" s="22"/>
      <c r="AX551" s="22"/>
      <c r="AY551" s="22"/>
      <c r="AZ551" s="22"/>
      <c r="BA551" s="22"/>
      <c r="BB551" s="22"/>
      <c r="BD551" s="1"/>
      <c r="BE551" s="1"/>
      <c r="BG551" s="1"/>
      <c r="BH551" s="1"/>
      <c r="BI551" s="1"/>
      <c r="BL551" s="1"/>
    </row>
    <row r="552" spans="4:64" ht="14.4" x14ac:dyDescent="0.3">
      <c r="D552" s="47"/>
      <c r="E552" s="32">
        <v>40749.435416666667</v>
      </c>
      <c r="F552" s="21">
        <f t="shared" si="553"/>
        <v>865.92500000000291</v>
      </c>
      <c r="G552" s="21">
        <f t="shared" si="554"/>
        <v>865.92500000000291</v>
      </c>
      <c r="H552" s="21"/>
      <c r="I552" s="50">
        <v>1037</v>
      </c>
      <c r="J552" s="21">
        <v>39192</v>
      </c>
      <c r="K552" s="21">
        <v>932</v>
      </c>
      <c r="L552" s="21" t="s">
        <v>148</v>
      </c>
      <c r="M552" s="51">
        <v>4.3</v>
      </c>
      <c r="N552" s="40"/>
      <c r="O552" s="1"/>
      <c r="P552" s="1"/>
      <c r="Q552" s="42"/>
      <c r="R552" s="22"/>
      <c r="S552" s="22"/>
      <c r="T552" s="22"/>
      <c r="U552" s="52">
        <f t="shared" si="543"/>
        <v>3.0999779029925907E-3</v>
      </c>
      <c r="V552" s="52">
        <f t="shared" si="544"/>
        <v>0.43597611968867528</v>
      </c>
      <c r="W552" s="52">
        <f t="shared" si="545"/>
        <v>1.519655708388874E-3</v>
      </c>
      <c r="X552" s="247">
        <f>W552+V552+SUM($U$522:U552)</f>
        <v>0.45278119433779429</v>
      </c>
      <c r="Y552" s="104">
        <f>W552+V552+SUM($U$522:U552)-$X$522</f>
        <v>0.45246445704733179</v>
      </c>
      <c r="Z552" s="42"/>
      <c r="AA552" s="1">
        <f t="shared" si="556"/>
        <v>1.3056716648692844E-3</v>
      </c>
      <c r="AB552" s="41">
        <f t="shared" si="546"/>
        <v>0.13035872744000604</v>
      </c>
      <c r="AC552" s="48">
        <f t="shared" si="547"/>
        <v>18.333450732659401</v>
      </c>
      <c r="AD552" s="48">
        <f t="shared" si="548"/>
        <v>1.8953782154879508</v>
      </c>
      <c r="AE552" s="48">
        <f t="shared" si="549"/>
        <v>1.9067028348442954</v>
      </c>
      <c r="AF552" s="48">
        <f t="shared" si="550"/>
        <v>1.8953782154879515</v>
      </c>
      <c r="AG552" s="238">
        <f t="shared" si="551"/>
        <v>1.1324613263607312E-2</v>
      </c>
      <c r="AH552" s="48">
        <f t="shared" si="552"/>
        <v>6.0927364255920102E-9</v>
      </c>
      <c r="AI552" s="48">
        <f>AE552+AC552+SUM($AB$522:AB552)</f>
        <v>23.551245952771868</v>
      </c>
      <c r="AJ552" s="48">
        <f>AE552+AC552+SUM($AB$521:AB552)-$AI$522</f>
        <v>23.270574472896648</v>
      </c>
      <c r="AK552" s="41">
        <f t="shared" si="555"/>
        <v>-2.4876397315937569E-2</v>
      </c>
      <c r="AL552" s="89"/>
      <c r="AM552" s="41"/>
      <c r="AN552" s="41"/>
      <c r="AO552" s="41"/>
      <c r="AP552" s="41"/>
      <c r="AQ552"/>
      <c r="AR552" s="41"/>
      <c r="AS552" s="41"/>
      <c r="AT552" s="41"/>
      <c r="AU552" s="41"/>
      <c r="AV552" s="41"/>
      <c r="AW552" s="22"/>
      <c r="AX552" s="22"/>
      <c r="AY552" s="22"/>
      <c r="AZ552" s="22"/>
      <c r="BA552" s="22"/>
      <c r="BB552" s="22"/>
      <c r="BD552" s="1"/>
      <c r="BE552" s="1"/>
      <c r="BG552" s="1"/>
      <c r="BH552" s="1"/>
      <c r="BI552" s="1"/>
      <c r="BL552" s="1"/>
    </row>
    <row r="553" spans="4:64" ht="14.4" x14ac:dyDescent="0.3">
      <c r="D553" s="47"/>
      <c r="E553" s="32">
        <v>40799.636111111111</v>
      </c>
      <c r="F553" s="21">
        <f t="shared" si="553"/>
        <v>916.12569444444671</v>
      </c>
      <c r="G553" s="21">
        <f t="shared" si="554"/>
        <v>916.12569444444671</v>
      </c>
      <c r="H553" s="21"/>
      <c r="I553" s="50">
        <v>1037</v>
      </c>
      <c r="J553" s="21">
        <v>32198</v>
      </c>
      <c r="K553" s="21">
        <v>897.9</v>
      </c>
      <c r="L553" s="21" t="s">
        <v>148</v>
      </c>
      <c r="M553" s="51">
        <v>4.3</v>
      </c>
      <c r="N553" s="40"/>
      <c r="O553" s="21"/>
      <c r="P553" s="21"/>
      <c r="R553" s="22"/>
      <c r="S553" s="22"/>
      <c r="T553" s="22"/>
      <c r="U553" s="52">
        <f t="shared" si="543"/>
        <v>2.9865559646964027E-3</v>
      </c>
      <c r="V553" s="52">
        <f t="shared" si="544"/>
        <v>0.42002463290607456</v>
      </c>
      <c r="W553" s="52">
        <f t="shared" si="545"/>
        <v>1.4640545714188517E-3</v>
      </c>
      <c r="X553" s="247">
        <f>W553+V553+SUM($U$522:U553)</f>
        <v>0.43976066238292</v>
      </c>
      <c r="Y553" s="104">
        <f>W553+V553+SUM($U$522:U553)-$X$522</f>
        <v>0.4394439250924575</v>
      </c>
      <c r="Z553" s="42"/>
      <c r="AA553" s="1">
        <f t="shared" si="556"/>
        <v>1.0260495716448803E-3</v>
      </c>
      <c r="AB553" s="41">
        <f t="shared" si="546"/>
        <v>0.10709558854136848</v>
      </c>
      <c r="AC553" s="48">
        <f t="shared" si="547"/>
        <v>15.061758692849748</v>
      </c>
      <c r="AD553" s="48">
        <f t="shared" si="548"/>
        <v>1.5571389003439744</v>
      </c>
      <c r="AE553" s="48">
        <f t="shared" si="549"/>
        <v>1.5664425871687235</v>
      </c>
      <c r="AF553" s="48">
        <f t="shared" si="550"/>
        <v>1.5571389003439746</v>
      </c>
      <c r="AG553" s="238">
        <f t="shared" si="551"/>
        <v>9.3036818192903693E-3</v>
      </c>
      <c r="AH553" s="48">
        <f t="shared" si="552"/>
        <v>5.0054584463975173E-9</v>
      </c>
      <c r="AI553" s="48">
        <f>AE553+AC553+SUM($AB$522:AB553)</f>
        <v>20.046389253828014</v>
      </c>
      <c r="AJ553" s="48">
        <f>AE553+AC553+SUM($AB$521:AB553)-$AI$522</f>
        <v>19.765717773952794</v>
      </c>
      <c r="AK553" s="41">
        <f t="shared" si="555"/>
        <v>-3.5010374399479863E-2</v>
      </c>
      <c r="AL553" s="89"/>
      <c r="AM553" s="41"/>
      <c r="AN553" s="41"/>
      <c r="AO553" s="41"/>
      <c r="AP553" s="41"/>
      <c r="AQ553"/>
      <c r="AR553" s="41"/>
      <c r="AS553" s="41"/>
      <c r="AT553" s="41"/>
      <c r="AU553" s="41"/>
      <c r="AV553" s="41"/>
      <c r="AW553" s="22"/>
      <c r="AX553" s="22"/>
      <c r="AY553" s="22"/>
      <c r="AZ553" s="22"/>
      <c r="BA553" s="22"/>
      <c r="BB553" s="22"/>
      <c r="BD553" s="1"/>
      <c r="BE553" s="1"/>
      <c r="BG553" s="1"/>
      <c r="BH553" s="1"/>
      <c r="BI553" s="1"/>
      <c r="BL553" s="1"/>
    </row>
    <row r="554" spans="4:64" ht="14.4" x14ac:dyDescent="0.3">
      <c r="D554" s="47"/>
      <c r="E554" s="32">
        <v>40851.493055555555</v>
      </c>
      <c r="F554" s="21">
        <f t="shared" si="553"/>
        <v>967.98263888889051</v>
      </c>
      <c r="G554" s="21">
        <f t="shared" si="554"/>
        <v>967.98263888889051</v>
      </c>
      <c r="H554" s="21"/>
      <c r="I554" s="50">
        <v>1037</v>
      </c>
      <c r="J554" s="21">
        <v>45951</v>
      </c>
      <c r="K554" s="21">
        <v>1571</v>
      </c>
      <c r="L554" s="21">
        <v>10</v>
      </c>
      <c r="M554" s="51">
        <v>4.3</v>
      </c>
      <c r="N554" s="40"/>
      <c r="O554" s="40"/>
      <c r="P554" s="40"/>
      <c r="R554" s="22"/>
      <c r="S554" s="22"/>
      <c r="T554" s="22"/>
      <c r="U554" s="52">
        <f t="shared" si="543"/>
        <v>5.2253919373405153E-3</v>
      </c>
      <c r="V554" s="52">
        <f t="shared" si="544"/>
        <v>0.73489107728638292</v>
      </c>
      <c r="W554" s="52">
        <f t="shared" si="545"/>
        <v>2.5615655771233058E-3</v>
      </c>
      <c r="X554" s="247">
        <f>W554+V554+SUM($U$522:U554)</f>
        <v>0.76095000970627324</v>
      </c>
      <c r="Y554" s="104">
        <f>W554+V554+SUM($U$522:U554)-$X$522</f>
        <v>0.7606332724158108</v>
      </c>
      <c r="Z554" s="42"/>
      <c r="AA554" s="1">
        <f t="shared" si="556"/>
        <v>2.3512441078792764E-3</v>
      </c>
      <c r="AB554" s="41">
        <f t="shared" si="546"/>
        <v>0.15284021954979884</v>
      </c>
      <c r="AC554" s="48">
        <f t="shared" si="547"/>
        <v>21.495213171474589</v>
      </c>
      <c r="AD554" s="48">
        <f t="shared" si="548"/>
        <v>2.2222526122649229</v>
      </c>
      <c r="AE554" s="48">
        <f t="shared" si="549"/>
        <v>2.2355302603574758</v>
      </c>
      <c r="AF554" s="48">
        <f t="shared" si="550"/>
        <v>2.2222526122649224</v>
      </c>
      <c r="AG554" s="238">
        <f t="shared" si="551"/>
        <v>1.3277640949071736E-2</v>
      </c>
      <c r="AH554" s="48">
        <f t="shared" si="552"/>
        <v>7.1434816159516838E-9</v>
      </c>
      <c r="AI554" s="48">
        <f>AE554+AC554+SUM($AB$522:AB554)</f>
        <v>27.301771625191403</v>
      </c>
      <c r="AJ554" s="48">
        <f>AE554+AC554+SUM($AB$521:AB554)-$AI$522</f>
        <v>27.021100145316183</v>
      </c>
      <c r="AK554" s="41">
        <f t="shared" si="555"/>
        <v>9.7449067866845346E-3</v>
      </c>
      <c r="AL554" s="89"/>
      <c r="AM554" s="41"/>
      <c r="AN554" s="41"/>
      <c r="AO554" s="41"/>
      <c r="AP554" s="41"/>
      <c r="AQ554"/>
      <c r="AR554" s="41"/>
      <c r="AS554" s="41"/>
      <c r="AT554" s="41"/>
      <c r="AU554" s="41"/>
      <c r="AV554" s="41"/>
      <c r="AW554" s="22"/>
      <c r="AX554" s="22"/>
      <c r="AY554" s="22"/>
      <c r="AZ554" s="22"/>
      <c r="BA554" s="22"/>
      <c r="BB554" s="22"/>
      <c r="BD554" s="1"/>
      <c r="BE554" s="1"/>
      <c r="BG554" s="1"/>
      <c r="BH554" s="1"/>
      <c r="BI554" s="1"/>
      <c r="BL554" s="1"/>
    </row>
    <row r="555" spans="4:64" ht="14.4" x14ac:dyDescent="0.3">
      <c r="D555" s="47"/>
      <c r="E555" s="32">
        <v>40941.618750000001</v>
      </c>
      <c r="F555" s="21">
        <f t="shared" si="553"/>
        <v>1058.1083333333372</v>
      </c>
      <c r="G555" s="21">
        <f t="shared" si="554"/>
        <v>1058.1083333333372</v>
      </c>
      <c r="H555" s="21"/>
      <c r="I555" s="50">
        <v>1037</v>
      </c>
      <c r="J555" s="21">
        <v>49542</v>
      </c>
      <c r="K555" s="21">
        <v>2412</v>
      </c>
      <c r="L555" s="21">
        <v>45</v>
      </c>
      <c r="M555" s="51">
        <v>4.3</v>
      </c>
      <c r="N555" s="40"/>
      <c r="O555" s="40"/>
      <c r="P555" s="40"/>
      <c r="R555" s="22"/>
      <c r="S555" s="22"/>
      <c r="T555" s="22"/>
      <c r="U555" s="52">
        <f t="shared" si="543"/>
        <v>8.0226895944400523E-3</v>
      </c>
      <c r="V555" s="52">
        <f t="shared" si="544"/>
        <v>1.1282987131857132</v>
      </c>
      <c r="W555" s="52">
        <f t="shared" si="545"/>
        <v>3.9328428848003898E-3</v>
      </c>
      <c r="X555" s="247">
        <f>W555+V555+SUM($U$522:U555)</f>
        <v>1.1637516125077207</v>
      </c>
      <c r="Y555" s="104">
        <f>W555+V555+SUM($U$522:U555)-$X$522</f>
        <v>1.1634348752172583</v>
      </c>
      <c r="Z555" s="42"/>
      <c r="AA555" s="1">
        <f t="shared" si="556"/>
        <v>3.9978005245298364E-3</v>
      </c>
      <c r="AB555" s="41">
        <f t="shared" si="546"/>
        <v>0.1647844477146555</v>
      </c>
      <c r="AC555" s="48">
        <f t="shared" si="547"/>
        <v>23.175031031777198</v>
      </c>
      <c r="AD555" s="48">
        <f t="shared" si="548"/>
        <v>2.3959182371837127</v>
      </c>
      <c r="AE555" s="48">
        <f t="shared" si="549"/>
        <v>2.4102335130602177</v>
      </c>
      <c r="AF555" s="48">
        <f t="shared" si="550"/>
        <v>2.3959182371837127</v>
      </c>
      <c r="AG555" s="238">
        <f t="shared" si="551"/>
        <v>1.431526817477121E-2</v>
      </c>
      <c r="AH555" s="48">
        <f t="shared" si="552"/>
        <v>7.7017337210828548E-9</v>
      </c>
      <c r="AI555" s="48">
        <f>AE555+AC555+SUM($AB$522:AB555)</f>
        <v>29.32107718591141</v>
      </c>
      <c r="AJ555" s="48">
        <f>AE555+AC555+SUM($AB$521:AB555)-$AI$522</f>
        <v>29.040405706036189</v>
      </c>
      <c r="AK555" s="41">
        <f t="shared" si="555"/>
        <v>3.9469584155357527E-2</v>
      </c>
      <c r="AL555" s="89"/>
      <c r="AM555" s="41"/>
      <c r="AN555" s="41"/>
      <c r="AO555" s="41"/>
      <c r="AP555" s="41"/>
      <c r="AQ555"/>
      <c r="AR555" s="41"/>
      <c r="AS555" s="41"/>
      <c r="AT555" s="41"/>
      <c r="AU555" s="41"/>
      <c r="AV555" s="41"/>
      <c r="AW555" s="22"/>
      <c r="AX555" s="22"/>
      <c r="AY555" s="22"/>
      <c r="AZ555" s="22"/>
      <c r="BA555" s="22"/>
      <c r="BB555" s="22"/>
      <c r="BD555" s="1"/>
      <c r="BE555" s="1"/>
      <c r="BG555" s="1"/>
      <c r="BH555" s="1"/>
      <c r="BI555" s="1"/>
      <c r="BL555" s="1"/>
    </row>
    <row r="556" spans="4:64" ht="14.4" x14ac:dyDescent="0.3">
      <c r="D556" s="47"/>
      <c r="E556" s="32">
        <v>41016.475694444445</v>
      </c>
      <c r="F556" s="21">
        <f t="shared" si="553"/>
        <v>1132.965277777781</v>
      </c>
      <c r="G556" s="21">
        <f t="shared" si="554"/>
        <v>1132.965277777781</v>
      </c>
      <c r="H556" s="21"/>
      <c r="I556" s="50">
        <v>1037</v>
      </c>
      <c r="J556" s="21">
        <v>50587</v>
      </c>
      <c r="K556" s="21">
        <v>3561</v>
      </c>
      <c r="L556" s="21">
        <v>10</v>
      </c>
      <c r="M556" s="51">
        <v>4.3</v>
      </c>
      <c r="N556" s="40"/>
      <c r="O556" s="40"/>
      <c r="P556" s="40"/>
      <c r="R556" s="22"/>
      <c r="S556" s="22"/>
      <c r="T556" s="22"/>
      <c r="U556" s="52">
        <f t="shared" si="543"/>
        <v>1.1844443468408386E-2</v>
      </c>
      <c r="V556" s="52">
        <f t="shared" si="544"/>
        <v>1.6657842942182108</v>
      </c>
      <c r="W556" s="52">
        <f t="shared" si="545"/>
        <v>5.8063240102712238E-3</v>
      </c>
      <c r="X556" s="247">
        <f>W556+V556+SUM($U$522:U556)</f>
        <v>1.7149551181340976</v>
      </c>
      <c r="Y556" s="104">
        <f>W556+V556+SUM($U$522:U556)-$X$522</f>
        <v>1.7146383808436352</v>
      </c>
      <c r="Z556" s="42"/>
      <c r="AA556" s="1">
        <f t="shared" si="556"/>
        <v>5.6935614279692163E-3</v>
      </c>
      <c r="AB556" s="41">
        <f t="shared" si="546"/>
        <v>0.1682602813076032</v>
      </c>
      <c r="AC556" s="48">
        <f t="shared" si="547"/>
        <v>23.663866917050445</v>
      </c>
      <c r="AD556" s="48">
        <f t="shared" si="548"/>
        <v>2.4464558529008209</v>
      </c>
      <c r="AE556" s="48">
        <f t="shared" si="549"/>
        <v>2.4610730839525501</v>
      </c>
      <c r="AF556" s="48">
        <f t="shared" si="550"/>
        <v>2.4464558529008209</v>
      </c>
      <c r="AG556" s="238">
        <f t="shared" si="551"/>
        <v>1.4617223187540898E-2</v>
      </c>
      <c r="AH556" s="48">
        <f t="shared" si="552"/>
        <v>7.8641880373908687E-9</v>
      </c>
      <c r="AI556" s="48">
        <f>AE556+AC556+SUM($AB$522:AB556)</f>
        <v>30.029012923384592</v>
      </c>
      <c r="AJ556" s="48">
        <f>AE556+AC556+SUM($AB$521:AB556)-$AI$522</f>
        <v>29.748341443509371</v>
      </c>
      <c r="AK556" s="41">
        <f t="shared" si="555"/>
        <v>4.0993778046983183E-2</v>
      </c>
      <c r="AL556" s="89"/>
      <c r="AM556" s="41"/>
      <c r="AN556" s="41"/>
      <c r="AO556" s="41"/>
      <c r="AP556" s="41"/>
      <c r="AQ556"/>
      <c r="AR556" s="41"/>
      <c r="AS556" s="41"/>
      <c r="AT556" s="41"/>
      <c r="AU556" s="41"/>
      <c r="AV556" s="41"/>
      <c r="AW556" s="22"/>
      <c r="AX556" s="22"/>
      <c r="AY556" s="22"/>
      <c r="AZ556" s="22"/>
      <c r="BA556" s="22"/>
      <c r="BB556" s="22"/>
      <c r="BD556" s="1"/>
      <c r="BE556" s="1"/>
      <c r="BG556" s="1"/>
      <c r="BH556" s="1"/>
      <c r="BI556" s="1"/>
      <c r="BL556" s="1"/>
    </row>
    <row r="557" spans="4:64" ht="14.4" x14ac:dyDescent="0.3">
      <c r="D557" s="47"/>
      <c r="E557" s="32">
        <v>41085.431944444441</v>
      </c>
      <c r="F557" s="21">
        <f t="shared" si="553"/>
        <v>1201.9215277777766</v>
      </c>
      <c r="G557" s="21">
        <f t="shared" si="554"/>
        <v>1201.9215277777766</v>
      </c>
      <c r="H557" s="21"/>
      <c r="I557" s="50">
        <v>1037</v>
      </c>
      <c r="J557" s="21">
        <v>47171</v>
      </c>
      <c r="K557" s="21">
        <v>4873</v>
      </c>
      <c r="L557" s="21">
        <v>11</v>
      </c>
      <c r="M557" s="51">
        <v>4.3</v>
      </c>
      <c r="N557" s="40"/>
      <c r="O557" s="40"/>
      <c r="P557" s="40"/>
      <c r="R557" s="22"/>
      <c r="S557" s="22"/>
      <c r="T557" s="22"/>
      <c r="U557" s="52">
        <f t="shared" si="543"/>
        <v>1.6208360859745596E-2</v>
      </c>
      <c r="V557" s="52">
        <f t="shared" si="544"/>
        <v>2.2795189176426121</v>
      </c>
      <c r="W557" s="52">
        <f t="shared" si="545"/>
        <v>7.9455818315225125E-3</v>
      </c>
      <c r="X557" s="247">
        <f>W557+V557+SUM($U$522:U557)</f>
        <v>2.3470373602394954</v>
      </c>
      <c r="Y557" s="104">
        <f>W557+V557+SUM($U$522:U557)-$X$522</f>
        <v>2.3467206229490327</v>
      </c>
      <c r="Z557" s="42"/>
      <c r="AA557" s="1">
        <f t="shared" si="556"/>
        <v>6.7687522056703343E-3</v>
      </c>
      <c r="AB557" s="41">
        <f t="shared" si="546"/>
        <v>0.15689813053869475</v>
      </c>
      <c r="AC557" s="48">
        <f t="shared" si="547"/>
        <v>22.065911525573501</v>
      </c>
      <c r="AD557" s="48">
        <f t="shared" si="548"/>
        <v>2.281253465063843</v>
      </c>
      <c r="AE557" s="48">
        <f t="shared" si="549"/>
        <v>2.2948836349877584</v>
      </c>
      <c r="AF557" s="48">
        <f t="shared" si="550"/>
        <v>2.281253465063843</v>
      </c>
      <c r="AG557" s="238">
        <f t="shared" si="551"/>
        <v>1.3630162590774146E-2</v>
      </c>
      <c r="AH557" s="48">
        <f t="shared" si="552"/>
        <v>7.3331412005409428E-9</v>
      </c>
      <c r="AI557" s="48">
        <f>AE557+AC557+SUM($AB$522:AB557)</f>
        <v>28.421766213481554</v>
      </c>
      <c r="AJ557" s="48">
        <f>AE557+AC557+SUM($AB$521:AB557)-$AI$522</f>
        <v>28.141094733606334</v>
      </c>
      <c r="AK557" s="41">
        <f t="shared" si="555"/>
        <v>5.8358520208586871E-3</v>
      </c>
      <c r="AL557" s="89"/>
      <c r="AM557" s="41"/>
      <c r="AN557" s="41"/>
      <c r="AO557" s="41"/>
      <c r="AP557" s="41"/>
      <c r="AQ557"/>
      <c r="AR557" s="41"/>
      <c r="AS557" s="41"/>
      <c r="AT557" s="41"/>
      <c r="AU557" s="41"/>
      <c r="AV557" s="41"/>
      <c r="AW557" s="22"/>
      <c r="AX557" s="22"/>
      <c r="AY557" s="22"/>
      <c r="AZ557" s="22"/>
      <c r="BA557" s="22"/>
      <c r="BB557" s="22"/>
      <c r="BD557" s="1"/>
      <c r="BE557" s="1"/>
      <c r="BG557" s="1"/>
      <c r="BH557" s="1"/>
      <c r="BI557" s="1"/>
      <c r="BL557" s="1"/>
    </row>
    <row r="558" spans="4:64" ht="14.4" x14ac:dyDescent="0.3">
      <c r="D558" s="47"/>
      <c r="E558" s="32">
        <v>41130.564583333333</v>
      </c>
      <c r="F558" s="21">
        <f t="shared" si="553"/>
        <v>1247.0541666666686</v>
      </c>
      <c r="G558" s="21">
        <f t="shared" si="554"/>
        <v>1247.0541666666686</v>
      </c>
      <c r="H558" s="21"/>
      <c r="I558" s="50">
        <v>1037</v>
      </c>
      <c r="J558" s="21">
        <v>49467</v>
      </c>
      <c r="K558" s="21">
        <v>5808</v>
      </c>
      <c r="L558" s="21">
        <v>12</v>
      </c>
      <c r="M558" s="51">
        <v>4.3</v>
      </c>
      <c r="N558" s="40"/>
      <c r="O558" s="40"/>
      <c r="P558" s="40"/>
      <c r="R558" s="22"/>
      <c r="S558" s="22"/>
      <c r="T558" s="22"/>
      <c r="U558" s="52">
        <f t="shared" si="543"/>
        <v>1.931831723238301E-2</v>
      </c>
      <c r="V558" s="52">
        <f t="shared" si="544"/>
        <v>2.7168983939397271</v>
      </c>
      <c r="W558" s="52">
        <f t="shared" si="545"/>
        <v>9.470129135539249E-3</v>
      </c>
      <c r="X558" s="247">
        <f>W558+V558+SUM($U$522:U558)</f>
        <v>2.8052597010730107</v>
      </c>
      <c r="Y558" s="104">
        <f>W558+V558+SUM($U$522:U558)-$X$522</f>
        <v>2.804942963782548</v>
      </c>
      <c r="Z558" s="42"/>
      <c r="AA558" s="1">
        <f t="shared" si="556"/>
        <v>8.6833210655786423E-3</v>
      </c>
      <c r="AB558" s="41">
        <f t="shared" si="546"/>
        <v>0.16453498597353486</v>
      </c>
      <c r="AC558" s="48">
        <f t="shared" si="547"/>
        <v>23.139947116566201</v>
      </c>
      <c r="AD558" s="48">
        <f t="shared" si="548"/>
        <v>2.3922911355772221</v>
      </c>
      <c r="AE558" s="48">
        <f t="shared" si="549"/>
        <v>2.4065847400296678</v>
      </c>
      <c r="AF558" s="48">
        <f t="shared" si="550"/>
        <v>2.3922911355772221</v>
      </c>
      <c r="AG558" s="238">
        <f t="shared" si="551"/>
        <v>1.4293596762371475E-2</v>
      </c>
      <c r="AH558" s="48">
        <f t="shared" si="552"/>
        <v>7.690074320390894E-9</v>
      </c>
      <c r="AI558" s="48">
        <f>AE558+AC558+SUM($AB$522:AB558)</f>
        <v>29.772037895489696</v>
      </c>
      <c r="AJ558" s="48">
        <f>AE558+AC558+SUM($AB$521:AB558)-$AI$522</f>
        <v>29.491366415614475</v>
      </c>
      <c r="AK558" s="41">
        <f t="shared" si="555"/>
        <v>-8.5993668583925892E-4</v>
      </c>
      <c r="AL558" s="89"/>
      <c r="AM558" s="41"/>
      <c r="AN558" s="41"/>
      <c r="AO558" s="41"/>
      <c r="AP558" s="41"/>
      <c r="AQ558"/>
      <c r="AR558" s="41"/>
      <c r="AS558" s="41"/>
      <c r="AT558" s="41"/>
      <c r="AU558" s="41"/>
      <c r="AV558" s="41"/>
      <c r="AW558" s="22"/>
      <c r="AX558" s="22"/>
      <c r="AY558" s="22"/>
      <c r="AZ558" s="22"/>
      <c r="BA558" s="22"/>
      <c r="BB558" s="22"/>
      <c r="BD558" s="1"/>
      <c r="BE558" s="1"/>
      <c r="BG558" s="1"/>
      <c r="BH558" s="1"/>
      <c r="BI558" s="1"/>
      <c r="BL558" s="1"/>
    </row>
    <row r="559" spans="4:64" ht="14.4" x14ac:dyDescent="0.3">
      <c r="D559" s="47"/>
      <c r="E559" s="32">
        <v>41157.493055555555</v>
      </c>
      <c r="F559" s="21">
        <f t="shared" si="553"/>
        <v>1273.9826388888905</v>
      </c>
      <c r="G559" s="21">
        <f t="shared" si="554"/>
        <v>1273.9826388888905</v>
      </c>
      <c r="H559" s="21"/>
      <c r="I559" s="50">
        <v>1037</v>
      </c>
      <c r="J559" s="21">
        <v>47858</v>
      </c>
      <c r="K559" s="21">
        <v>6149</v>
      </c>
      <c r="L559" s="21">
        <v>11</v>
      </c>
      <c r="M559" s="51">
        <v>4.3</v>
      </c>
      <c r="N559" s="40"/>
      <c r="O559" s="40"/>
      <c r="P559" s="40"/>
      <c r="R559" s="22"/>
      <c r="S559" s="22"/>
      <c r="T559" s="22"/>
      <c r="U559" s="52">
        <f t="shared" si="543"/>
        <v>2.0452536615344893E-2</v>
      </c>
      <c r="V559" s="52">
        <f t="shared" si="544"/>
        <v>2.8764132617657343</v>
      </c>
      <c r="W559" s="52">
        <f t="shared" si="545"/>
        <v>1.0026140505239469E-2</v>
      </c>
      <c r="X559" s="247">
        <f>W559+V559+SUM($U$522:U559)</f>
        <v>2.9857831168840625</v>
      </c>
      <c r="Y559" s="104">
        <f>W559+V559+SUM($U$522:U559)-$X$522</f>
        <v>2.9854663795935998</v>
      </c>
      <c r="Z559" s="42"/>
      <c r="AA559" s="1">
        <f t="shared" si="556"/>
        <v>9.1808486110457419E-3</v>
      </c>
      <c r="AB559" s="41">
        <f t="shared" si="546"/>
        <v>0.15918320008735989</v>
      </c>
      <c r="AC559" s="48">
        <f t="shared" si="547"/>
        <v>22.387280188906246</v>
      </c>
      <c r="AD559" s="48">
        <f t="shared" si="548"/>
        <v>2.3144777157793013</v>
      </c>
      <c r="AE559" s="48">
        <f t="shared" si="549"/>
        <v>2.3283063959475983</v>
      </c>
      <c r="AF559" s="48">
        <f t="shared" si="550"/>
        <v>2.3144777157793008</v>
      </c>
      <c r="AG559" s="238">
        <f t="shared" si="551"/>
        <v>1.3828672728355751E-2</v>
      </c>
      <c r="AH559" s="48">
        <f t="shared" si="552"/>
        <v>7.4399413108793204E-9</v>
      </c>
      <c r="AI559" s="48">
        <f>AE559+AC559+SUM($AB$522:AB559)</f>
        <v>29.100275823835034</v>
      </c>
      <c r="AJ559" s="48">
        <f>AE559+AC559+SUM($AB$521:AB559)-$AI$522</f>
        <v>28.819604343959814</v>
      </c>
      <c r="AK559" s="41">
        <f t="shared" si="555"/>
        <v>-3.9325102638120323E-3</v>
      </c>
      <c r="AL559" s="89"/>
      <c r="AM559" s="41"/>
      <c r="AN559" s="41"/>
      <c r="AO559" s="41"/>
      <c r="AP559" s="41"/>
      <c r="AQ559"/>
      <c r="AR559" s="41"/>
      <c r="AS559" s="41"/>
      <c r="AT559" s="41"/>
      <c r="AU559" s="41"/>
      <c r="AV559" s="41"/>
      <c r="AW559" s="22"/>
      <c r="AX559" s="22"/>
      <c r="AY559" s="22"/>
      <c r="AZ559" s="22"/>
      <c r="BA559" s="22"/>
      <c r="BB559" s="22"/>
      <c r="BD559" s="1"/>
      <c r="BE559" s="1"/>
      <c r="BG559" s="1"/>
      <c r="BH559" s="1"/>
      <c r="BI559" s="1"/>
      <c r="BL559" s="1"/>
    </row>
    <row r="560" spans="4:64" ht="14.4" x14ac:dyDescent="0.3">
      <c r="D560" s="47"/>
      <c r="E560" s="32">
        <v>41191.599999999999</v>
      </c>
      <c r="F560" s="21">
        <f t="shared" si="553"/>
        <v>1308.0895833333343</v>
      </c>
      <c r="G560" s="21">
        <f t="shared" si="554"/>
        <v>1308.0895833333343</v>
      </c>
      <c r="H560" s="21"/>
      <c r="I560" s="50">
        <v>1037</v>
      </c>
      <c r="J560" s="21">
        <v>5680</v>
      </c>
      <c r="K560" s="21">
        <v>31</v>
      </c>
      <c r="L560" s="21">
        <v>11</v>
      </c>
      <c r="M560" s="51">
        <v>4.3</v>
      </c>
      <c r="N560" s="40"/>
      <c r="O560" s="40"/>
      <c r="P560" s="40"/>
      <c r="R560" s="22"/>
      <c r="S560" s="22"/>
      <c r="T560" s="22"/>
      <c r="U560" s="52">
        <f t="shared" si="543"/>
        <v>1.0311085299653466E-4</v>
      </c>
      <c r="V560" s="52">
        <f t="shared" si="544"/>
        <v>1.4501351620546067E-2</v>
      </c>
      <c r="W560" s="52">
        <f t="shared" si="545"/>
        <v>5.0546488154565544E-5</v>
      </c>
      <c r="X560" s="249">
        <f>W560+V560+SUM($U$560:U560)</f>
        <v>1.4655008961697167E-2</v>
      </c>
      <c r="Y560" s="256">
        <f>W560+V560+SUM($U$560:U560)+$Y$559-$X$560</f>
        <v>2.9854663795935998</v>
      </c>
      <c r="Z560" s="153"/>
      <c r="AA560" s="1">
        <f t="shared" si="556"/>
        <v>6.2368828993831314E-3</v>
      </c>
      <c r="AB560" s="41">
        <f t="shared" si="546"/>
        <v>1.8892569194203773E-2</v>
      </c>
      <c r="AC560" s="48">
        <f t="shared" si="547"/>
        <v>2.6570218453129564</v>
      </c>
      <c r="AD560" s="48">
        <f t="shared" si="548"/>
        <v>0.27469249499825382</v>
      </c>
      <c r="AE560" s="48">
        <f t="shared" si="549"/>
        <v>0.27633374418033263</v>
      </c>
      <c r="AF560" s="48">
        <f t="shared" si="550"/>
        <v>0.27469249499825382</v>
      </c>
      <c r="AG560" s="238">
        <f t="shared" si="551"/>
        <v>1.6412482990735234E-3</v>
      </c>
      <c r="AH560" s="48">
        <f t="shared" si="552"/>
        <v>8.8300527907130571E-10</v>
      </c>
      <c r="AI560" s="48">
        <f>AE560+AC560+SUM($AB$560:AB560)</f>
        <v>2.9522481586874929</v>
      </c>
      <c r="AJ560" s="84" t="e">
        <f>AE560+AC560+SUM($AB$560:AB560)+$AJ$559-$AI$567</f>
        <v>#REF!</v>
      </c>
      <c r="AK560" s="41" t="e">
        <f t="shared" si="555"/>
        <v>#VALUE!</v>
      </c>
      <c r="AL560" s="89"/>
      <c r="AM560" s="41"/>
      <c r="AN560" s="41"/>
      <c r="AO560" s="41"/>
      <c r="AP560" s="41"/>
      <c r="AQ560"/>
      <c r="AR560" s="41"/>
      <c r="AS560" s="41"/>
      <c r="AT560" s="41"/>
      <c r="AU560" s="41"/>
      <c r="AV560" s="41"/>
      <c r="AW560" s="22"/>
      <c r="AX560" s="22"/>
      <c r="AY560" s="22"/>
      <c r="AZ560" s="22"/>
      <c r="BA560" s="22"/>
      <c r="BB560" s="22"/>
      <c r="BD560" s="1"/>
      <c r="BE560" s="1"/>
      <c r="BG560" s="1"/>
      <c r="BH560" s="1"/>
      <c r="BI560" s="1"/>
      <c r="BL560" s="1"/>
    </row>
    <row r="561" spans="1:92" ht="14.4" x14ac:dyDescent="0.3">
      <c r="D561" s="47"/>
      <c r="E561" s="32">
        <v>41211.431944444441</v>
      </c>
      <c r="F561" s="21">
        <f t="shared" si="553"/>
        <v>1327.9215277777766</v>
      </c>
      <c r="G561" s="21">
        <f t="shared" si="554"/>
        <v>1327.9215277777766</v>
      </c>
      <c r="H561" s="21"/>
      <c r="I561" s="50">
        <v>1037</v>
      </c>
      <c r="J561" s="21">
        <v>14372</v>
      </c>
      <c r="K561" s="21">
        <v>1117</v>
      </c>
      <c r="L561" s="21">
        <v>12</v>
      </c>
      <c r="M561" s="51">
        <v>4.3</v>
      </c>
      <c r="N561" s="40"/>
      <c r="O561" s="40"/>
      <c r="P561" s="40"/>
      <c r="R561" s="22"/>
      <c r="S561" s="22"/>
      <c r="T561" s="22"/>
      <c r="U561" s="52">
        <f t="shared" si="543"/>
        <v>3.7153168644235234E-3</v>
      </c>
      <c r="V561" s="52">
        <f t="shared" si="544"/>
        <v>0.52251644387580498</v>
      </c>
      <c r="W561" s="52">
        <f t="shared" si="545"/>
        <v>1.8213041054403138E-3</v>
      </c>
      <c r="X561" s="247">
        <f>W561+V561+SUM($U$560:U561)</f>
        <v>0.52815617569866535</v>
      </c>
      <c r="Y561" s="104">
        <f>W561+V561+SUM($U$560:U561)+$Y$559-$X$560</f>
        <v>3.4989675463305683</v>
      </c>
      <c r="Z561" s="42"/>
      <c r="AA561" s="1">
        <f t="shared" si="556"/>
        <v>7.109534874934059E-3</v>
      </c>
      <c r="AB561" s="41">
        <f t="shared" si="546"/>
        <v>4.7803521911812787E-2</v>
      </c>
      <c r="AC561" s="48">
        <f t="shared" si="547"/>
        <v>6.723013725499615</v>
      </c>
      <c r="AD561" s="48">
        <f t="shared" si="548"/>
        <v>0.69504939051318715</v>
      </c>
      <c r="AE561" s="48">
        <f t="shared" si="549"/>
        <v>0.69920221326755982</v>
      </c>
      <c r="AF561" s="48">
        <f t="shared" si="550"/>
        <v>0.69504939051318715</v>
      </c>
      <c r="AG561" s="238">
        <f t="shared" si="551"/>
        <v>4.152820520120541E-3</v>
      </c>
      <c r="AH561" s="48">
        <f t="shared" si="552"/>
        <v>2.2342520899318314E-9</v>
      </c>
      <c r="AI561" s="48">
        <f>AE561+AC561+SUM($AB$522:AB561)</f>
        <v>11.873601268854379</v>
      </c>
      <c r="AJ561" s="48" t="e">
        <f>AE561+AC561+SUM($AB$560:AB561)+$AJ$559-$AI$567</f>
        <v>#REF!</v>
      </c>
      <c r="AK561" s="41" t="e">
        <f t="shared" si="555"/>
        <v>#VALUE!</v>
      </c>
      <c r="AL561" s="89"/>
      <c r="AM561" s="41"/>
      <c r="AN561" s="41"/>
      <c r="AO561" s="41"/>
      <c r="AP561" s="41"/>
      <c r="AQ561"/>
      <c r="AR561" s="41"/>
      <c r="AS561" s="41"/>
      <c r="AT561" s="41"/>
      <c r="AU561" s="41"/>
      <c r="AV561" s="41"/>
      <c r="AW561" s="22"/>
      <c r="AX561" s="22"/>
      <c r="AY561" s="22"/>
      <c r="AZ561" s="22"/>
      <c r="BA561" s="22"/>
      <c r="BB561" s="22"/>
      <c r="BD561" s="1"/>
      <c r="BE561" s="1"/>
      <c r="BG561" s="1"/>
      <c r="BH561" s="1"/>
      <c r="BI561" s="1"/>
      <c r="BL561" s="1"/>
    </row>
    <row r="562" spans="1:92" ht="14.4" x14ac:dyDescent="0.3">
      <c r="D562" s="47"/>
      <c r="E562" s="32">
        <v>41243.434027777781</v>
      </c>
      <c r="F562" s="21">
        <f t="shared" si="553"/>
        <v>1359.9236111111168</v>
      </c>
      <c r="G562" s="21">
        <f t="shared" si="554"/>
        <v>1359.9236111111168</v>
      </c>
      <c r="H562" s="21"/>
      <c r="I562" s="50">
        <v>1037</v>
      </c>
      <c r="J562" s="21">
        <v>15673</v>
      </c>
      <c r="K562" s="21">
        <v>3169</v>
      </c>
      <c r="L562" s="21">
        <v>11</v>
      </c>
      <c r="M562" s="51">
        <v>4.3</v>
      </c>
      <c r="N562" s="40"/>
      <c r="O562" s="40"/>
      <c r="P562" s="40"/>
      <c r="R562" s="22"/>
      <c r="S562" s="22"/>
      <c r="T562" s="22"/>
      <c r="U562" s="52">
        <f t="shared" si="543"/>
        <v>1.0540590101484464E-2</v>
      </c>
      <c r="V562" s="52">
        <f t="shared" si="544"/>
        <v>1.4824123640487252</v>
      </c>
      <c r="W562" s="52">
        <f t="shared" si="545"/>
        <v>5.1671555148973631E-3</v>
      </c>
      <c r="X562" s="247">
        <f>W562+V562+SUM($U$560:U562)</f>
        <v>1.5019385373825271</v>
      </c>
      <c r="Y562" s="104">
        <f>W562+V562+SUM($U$560:U562)+$Y$559-$X$560</f>
        <v>4.4727499080144293</v>
      </c>
      <c r="Z562" s="42"/>
      <c r="AA562" s="1">
        <f t="shared" si="556"/>
        <v>1.7603255779679593E-2</v>
      </c>
      <c r="AB562" s="41">
        <f t="shared" si="546"/>
        <v>5.2130851581118957E-2</v>
      </c>
      <c r="AC562" s="48">
        <f t="shared" si="547"/>
        <v>7.331602708026403</v>
      </c>
      <c r="AD562" s="48">
        <f t="shared" si="548"/>
        <v>0.75796751304711829</v>
      </c>
      <c r="AE562" s="48">
        <f t="shared" si="549"/>
        <v>0.76249626277083649</v>
      </c>
      <c r="AF562" s="48">
        <f t="shared" si="550"/>
        <v>0.75796751304711796</v>
      </c>
      <c r="AG562" s="238">
        <f t="shared" si="551"/>
        <v>4.5287472872146683E-3</v>
      </c>
      <c r="AH562" s="48">
        <f t="shared" si="552"/>
        <v>2.4365038272684096E-9</v>
      </c>
      <c r="AI562" s="48">
        <f>AE562+AC562+SUM($AB$522:AB562)</f>
        <v>12.597615152465561</v>
      </c>
      <c r="AJ562" s="48" t="e">
        <f>AE562+AC562+SUM($AB$560:AB562)+$AJ$559-$AI$567</f>
        <v>#REF!</v>
      </c>
      <c r="AK562" s="41" t="e">
        <f t="shared" si="555"/>
        <v>#VALUE!</v>
      </c>
      <c r="AL562" s="89"/>
      <c r="AM562" s="41"/>
      <c r="AN562" s="41"/>
      <c r="AO562" s="41"/>
      <c r="AP562" s="41"/>
      <c r="AQ562"/>
      <c r="AR562" s="41"/>
      <c r="AS562" s="41"/>
      <c r="AT562" s="41"/>
      <c r="AU562" s="41"/>
      <c r="AV562" s="41"/>
      <c r="AW562" s="22"/>
      <c r="AX562" s="22"/>
      <c r="AY562" s="22"/>
      <c r="AZ562" s="22"/>
      <c r="BA562" s="22"/>
      <c r="BB562" s="22"/>
      <c r="BD562" s="1"/>
      <c r="BE562" s="1"/>
      <c r="BG562" s="1"/>
      <c r="BH562" s="1"/>
      <c r="BI562" s="1"/>
      <c r="BL562" s="1"/>
    </row>
    <row r="563" spans="1:92" ht="14.4" x14ac:dyDescent="0.3">
      <c r="D563" s="47"/>
      <c r="E563" s="32">
        <v>41277.424305555556</v>
      </c>
      <c r="F563" s="21">
        <f t="shared" si="553"/>
        <v>1393.913888888892</v>
      </c>
      <c r="G563" s="21">
        <f t="shared" si="554"/>
        <v>1393.913888888892</v>
      </c>
      <c r="H563" s="21"/>
      <c r="I563" s="50">
        <v>1037</v>
      </c>
      <c r="J563" s="21">
        <v>17390</v>
      </c>
      <c r="K563" s="21">
        <v>5930</v>
      </c>
      <c r="L563" s="21">
        <v>12</v>
      </c>
      <c r="M563" s="51">
        <v>4.3</v>
      </c>
      <c r="N563" s="40"/>
      <c r="O563" s="40"/>
      <c r="P563" s="40"/>
      <c r="R563" s="22"/>
      <c r="S563" s="22"/>
      <c r="T563" s="22"/>
      <c r="U563" s="52">
        <f t="shared" si="543"/>
        <v>1.97241083312726E-2</v>
      </c>
      <c r="V563" s="52">
        <f t="shared" si="544"/>
        <v>2.7739682293496184</v>
      </c>
      <c r="W563" s="52">
        <f t="shared" si="545"/>
        <v>9.6690540244056041E-3</v>
      </c>
      <c r="X563" s="247">
        <f>W563+V563+SUM($U$560:U563)</f>
        <v>2.8177204095242012</v>
      </c>
      <c r="Y563" s="104">
        <f>W563+V563+SUM($U$560:U563)+$Y$559-$X$560</f>
        <v>5.7885317801561031</v>
      </c>
      <c r="Z563" s="42"/>
      <c r="AA563" s="1">
        <f t="shared" si="556"/>
        <v>3.2674676131264992E-2</v>
      </c>
      <c r="AB563" s="41">
        <f t="shared" si="546"/>
        <v>5.7841862374507676E-2</v>
      </c>
      <c r="AC563" s="48">
        <f t="shared" si="547"/>
        <v>8.134790473590197</v>
      </c>
      <c r="AD563" s="48">
        <f t="shared" si="548"/>
        <v>0.84100395915838611</v>
      </c>
      <c r="AE563" s="48">
        <f t="shared" si="549"/>
        <v>0.84602884001689838</v>
      </c>
      <c r="AF563" s="48">
        <f t="shared" si="550"/>
        <v>0.84100395915838588</v>
      </c>
      <c r="AG563" s="238">
        <f t="shared" si="551"/>
        <v>5.0248781550860135E-3</v>
      </c>
      <c r="AH563" s="48">
        <f t="shared" si="552"/>
        <v>2.7034263737764085E-9</v>
      </c>
      <c r="AI563" s="48">
        <f>AE563+AC563+SUM($AB$522:AB563)</f>
        <v>13.542177357649926</v>
      </c>
      <c r="AJ563" s="48" t="e">
        <f>AE563+AC563+SUM($AB$560:AB563)+$AJ$559-$AI$567</f>
        <v>#REF!</v>
      </c>
      <c r="AK563" s="41" t="e">
        <f t="shared" si="555"/>
        <v>#VALUE!</v>
      </c>
      <c r="AL563" s="89"/>
      <c r="AM563" s="41"/>
      <c r="AN563" s="41"/>
      <c r="AO563" s="41"/>
      <c r="AP563" s="41"/>
      <c r="AQ563"/>
      <c r="AR563" s="41"/>
      <c r="AS563" s="41"/>
      <c r="AT563" s="41"/>
      <c r="AU563" s="41"/>
      <c r="AV563" s="41"/>
      <c r="AW563" s="22"/>
      <c r="AX563" s="22"/>
      <c r="AY563" s="22"/>
      <c r="AZ563" s="22"/>
      <c r="BA563" s="22"/>
      <c r="BB563" s="22"/>
      <c r="BD563" s="1"/>
      <c r="BE563" s="1"/>
      <c r="BG563" s="1"/>
      <c r="BH563" s="1"/>
      <c r="BI563" s="1"/>
      <c r="BL563" s="1"/>
    </row>
    <row r="564" spans="1:92" ht="14.4" x14ac:dyDescent="0.3">
      <c r="D564" s="47"/>
      <c r="E564" s="32">
        <v>41330.48541666667</v>
      </c>
      <c r="F564" s="21">
        <f t="shared" si="553"/>
        <v>1446.9750000000058</v>
      </c>
      <c r="G564" s="21">
        <f t="shared" si="554"/>
        <v>1446.9750000000058</v>
      </c>
      <c r="H564" s="21"/>
      <c r="I564" s="50">
        <v>1037</v>
      </c>
      <c r="J564" s="21">
        <v>18947</v>
      </c>
      <c r="K564" s="21">
        <v>10731</v>
      </c>
      <c r="L564" s="21">
        <v>10</v>
      </c>
      <c r="M564" s="51">
        <v>4.3</v>
      </c>
      <c r="N564" s="40"/>
      <c r="O564" s="40"/>
      <c r="P564" s="40"/>
      <c r="R564" s="22"/>
      <c r="S564" s="22"/>
      <c r="T564" s="22"/>
      <c r="U564" s="52">
        <f t="shared" si="543"/>
        <v>3.5692985919542376E-2</v>
      </c>
      <c r="V564" s="52">
        <f t="shared" si="544"/>
        <v>5.0198065883896721</v>
      </c>
      <c r="W564" s="52">
        <f t="shared" si="545"/>
        <v>1.7497237560859448E-2</v>
      </c>
      <c r="X564" s="247">
        <f>W564+V564+SUM($U$560:U564)</f>
        <v>5.1070799380202514</v>
      </c>
      <c r="Y564" s="104">
        <f>W564+V564+SUM($U$560:U564)+$Y$559-$X$560</f>
        <v>8.0778913086521555</v>
      </c>
      <c r="Z564" s="42"/>
      <c r="AA564" s="1">
        <f t="shared" si="556"/>
        <v>3.8821962940855131E-2</v>
      </c>
      <c r="AB564" s="41">
        <f t="shared" si="546"/>
        <v>6.3020688120172336E-2</v>
      </c>
      <c r="AC564" s="48">
        <f t="shared" si="547"/>
        <v>8.8631325533705265</v>
      </c>
      <c r="AD564" s="48">
        <f t="shared" si="548"/>
        <v>0.91630258850913981</v>
      </c>
      <c r="AE564" s="48">
        <f t="shared" si="549"/>
        <v>0.92177736813111988</v>
      </c>
      <c r="AF564" s="48">
        <f t="shared" si="550"/>
        <v>0.9163025885091397</v>
      </c>
      <c r="AG564" s="238">
        <f t="shared" si="551"/>
        <v>5.4747766765045839E-3</v>
      </c>
      <c r="AH564" s="48">
        <f t="shared" si="552"/>
        <v>2.9454755321415534E-9</v>
      </c>
      <c r="AI564" s="48">
        <f>AE564+AC564+SUM($AB$522:AB564)</f>
        <v>14.40928865366465</v>
      </c>
      <c r="AJ564" s="48" t="e">
        <f>AE564+AC564+SUM($AB$560:AB564)+$AJ$559-$AI$567</f>
        <v>#REF!</v>
      </c>
      <c r="AK564" s="41" t="e">
        <f t="shared" si="555"/>
        <v>#VALUE!</v>
      </c>
      <c r="AL564" s="89"/>
      <c r="AM564" s="41"/>
      <c r="AN564" s="41"/>
      <c r="AO564" s="41"/>
      <c r="AP564" s="41"/>
      <c r="AQ564"/>
      <c r="AR564" s="41"/>
      <c r="AS564" s="41"/>
      <c r="AT564" s="41"/>
      <c r="AU564" s="41"/>
      <c r="AV564" s="41"/>
      <c r="AW564" s="22"/>
      <c r="AX564" s="22"/>
      <c r="AY564" s="22"/>
      <c r="AZ564" s="22"/>
      <c r="BA564" s="22"/>
      <c r="BB564" s="22"/>
      <c r="BD564" s="1"/>
      <c r="BE564" s="1"/>
      <c r="BG564" s="1"/>
      <c r="BH564" s="1"/>
      <c r="BI564" s="1"/>
      <c r="BL564" s="1"/>
    </row>
    <row r="565" spans="1:92" ht="14.4" x14ac:dyDescent="0.3">
      <c r="D565" s="47"/>
      <c r="E565" s="32">
        <v>41360.418749999997</v>
      </c>
      <c r="F565" s="21">
        <f t="shared" si="553"/>
        <v>1476.9083333333328</v>
      </c>
      <c r="G565" s="21">
        <f t="shared" si="554"/>
        <v>1476.9083333333328</v>
      </c>
      <c r="H565" s="21"/>
      <c r="I565" s="50">
        <v>1037</v>
      </c>
      <c r="J565" s="21">
        <v>22472</v>
      </c>
      <c r="K565" s="21">
        <v>15979</v>
      </c>
      <c r="L565" s="21">
        <v>10</v>
      </c>
      <c r="M565" s="51">
        <v>4.3</v>
      </c>
      <c r="N565" s="40"/>
      <c r="O565" s="40"/>
      <c r="P565" s="40"/>
      <c r="R565" s="22"/>
      <c r="S565" s="22"/>
      <c r="T565" s="22"/>
      <c r="U565" s="52">
        <f t="shared" si="543"/>
        <v>5.3148655484891213E-2</v>
      </c>
      <c r="V565" s="52">
        <f t="shared" si="544"/>
        <v>7.4747450820872769</v>
      </c>
      <c r="W565" s="52">
        <f t="shared" si="545"/>
        <v>2.6054268845864609E-2</v>
      </c>
      <c r="X565" s="247">
        <f>W565+V565+SUM($U$560:U565)</f>
        <v>7.6237241184877522</v>
      </c>
      <c r="Y565" s="104">
        <f>W565+V565+SUM($U$560:U565)+$Y$559-$X$560</f>
        <v>10.594535489119655</v>
      </c>
      <c r="Z565" s="42"/>
      <c r="AA565" s="1">
        <f t="shared" si="556"/>
        <v>5.0589892945359628E-2</v>
      </c>
      <c r="AB565" s="41">
        <f t="shared" si="546"/>
        <v>7.4745389952842814E-2</v>
      </c>
      <c r="AC565" s="48">
        <f t="shared" si="547"/>
        <v>10.512076568287458</v>
      </c>
      <c r="AD565" s="48">
        <f t="shared" si="548"/>
        <v>1.0867763640142178</v>
      </c>
      <c r="AE565" s="48">
        <f t="shared" si="549"/>
        <v>1.093269700566978</v>
      </c>
      <c r="AF565" s="48">
        <f t="shared" si="550"/>
        <v>1.0867763640142183</v>
      </c>
      <c r="AG565" s="238">
        <f t="shared" si="551"/>
        <v>6.493333059292292E-3</v>
      </c>
      <c r="AH565" s="48">
        <f t="shared" si="552"/>
        <v>3.4934673646637996E-9</v>
      </c>
      <c r="AI565" s="48">
        <f>AE565+AC565+SUM($AB$522:AB565)</f>
        <v>16.30447039097028</v>
      </c>
      <c r="AJ565" s="48" t="e">
        <f>AE565+AC565+SUM($AB$560:AB565)+$AJ$559-$AI$567</f>
        <v>#REF!</v>
      </c>
      <c r="AK565" s="41" t="e">
        <f t="shared" si="555"/>
        <v>#VALUE!</v>
      </c>
      <c r="AL565" s="120" t="e">
        <f>LINEST(AJ561:AJ565,G561:G565,TRUE,TRUE)*120</f>
        <v>#VALUE!</v>
      </c>
      <c r="AM565" s="25">
        <v>-3.4661396482674616</v>
      </c>
      <c r="AN565" s="25">
        <v>0.37148285071453307</v>
      </c>
      <c r="AQ565"/>
      <c r="AR565" s="25">
        <v>-74.791325134130659</v>
      </c>
      <c r="AS565" s="25">
        <v>2.547592946454548E-2</v>
      </c>
      <c r="AW565" s="22"/>
      <c r="AX565" s="22"/>
      <c r="AY565" s="22"/>
      <c r="AZ565" s="22"/>
      <c r="BA565" s="22"/>
      <c r="BB565" s="22"/>
      <c r="BD565" s="1"/>
      <c r="BE565" s="1"/>
      <c r="BG565" s="1"/>
      <c r="BH565" s="1"/>
      <c r="BI565" s="1"/>
      <c r="BL565" s="1"/>
    </row>
    <row r="566" spans="1:92" ht="14.4" x14ac:dyDescent="0.3">
      <c r="D566" s="47"/>
      <c r="E566" s="87">
        <v>41409.479861111111</v>
      </c>
      <c r="F566" s="21">
        <f t="shared" si="553"/>
        <v>1525.9694444444467</v>
      </c>
      <c r="G566" s="21">
        <f t="shared" si="554"/>
        <v>1525.9694444444467</v>
      </c>
      <c r="H566" s="21"/>
      <c r="I566" s="21"/>
      <c r="L566" s="21"/>
      <c r="M566" s="51"/>
      <c r="N566" s="40"/>
      <c r="O566" s="40"/>
      <c r="P566" s="40"/>
      <c r="R566" s="22"/>
      <c r="S566" s="22"/>
      <c r="T566" s="22"/>
      <c r="U566" s="52"/>
      <c r="V566" s="52"/>
      <c r="W566" s="52"/>
      <c r="X566" s="247"/>
      <c r="Y566" s="257">
        <f>LINEST(Y563:Y565,G563:G565)*(F566-F565)+Y565</f>
        <v>13.35169418035141</v>
      </c>
      <c r="Z566" s="154"/>
      <c r="AA566" s="1">
        <f t="shared" si="556"/>
        <v>5.8505840084593967E-2</v>
      </c>
      <c r="AB566" s="41"/>
      <c r="AC566" s="48"/>
      <c r="AD566" s="48"/>
      <c r="AE566" s="48"/>
      <c r="AF566" s="48"/>
      <c r="AG566" s="238"/>
      <c r="AH566" s="48"/>
      <c r="AI566" s="48"/>
      <c r="AJ566" s="88" t="e">
        <f>LINEST(AJ563:AJ565,G563:G565)*(F566-F565)+AJ565</f>
        <v>#VALUE!</v>
      </c>
      <c r="AK566" s="41" t="e">
        <f t="shared" si="555"/>
        <v>#VALUE!</v>
      </c>
      <c r="AL566" s="89"/>
      <c r="AQ566"/>
      <c r="AW566" s="22"/>
      <c r="AX566" s="22"/>
      <c r="AY566" s="22"/>
      <c r="AZ566" s="22"/>
      <c r="BA566" s="22"/>
      <c r="BB566" s="22"/>
      <c r="BD566" s="1"/>
      <c r="BE566" s="1"/>
      <c r="BG566" s="1"/>
      <c r="BH566" s="1"/>
      <c r="BI566" s="1"/>
      <c r="BL566" s="1"/>
    </row>
    <row r="567" spans="1:92" ht="14.4" x14ac:dyDescent="0.3">
      <c r="A567" s="19"/>
      <c r="B567" s="19"/>
      <c r="C567" s="19"/>
      <c r="D567" s="47"/>
      <c r="E567" s="32"/>
      <c r="F567" s="21"/>
      <c r="G567" s="21"/>
      <c r="H567" s="21"/>
      <c r="I567" s="21"/>
      <c r="L567" s="21"/>
      <c r="M567" s="21"/>
      <c r="N567" s="40"/>
      <c r="O567" s="40"/>
      <c r="P567" s="40"/>
      <c r="R567" s="22"/>
      <c r="S567" s="22"/>
      <c r="T567" s="22"/>
      <c r="U567" s="52"/>
      <c r="V567" s="52"/>
      <c r="W567" s="52"/>
      <c r="X567" s="247"/>
      <c r="Y567" s="104"/>
      <c r="Z567" s="42"/>
      <c r="AA567" s="42"/>
      <c r="AB567" s="41"/>
      <c r="AC567" s="48"/>
      <c r="AD567" s="48"/>
      <c r="AE567" s="48"/>
      <c r="AF567" s="48"/>
      <c r="AG567" s="238"/>
      <c r="AH567" s="186" t="s">
        <v>392</v>
      </c>
      <c r="AI567" s="48" t="e">
        <f>AVERAGE(#REF!,#REF!,#REF!,#REF!)</f>
        <v>#REF!</v>
      </c>
      <c r="AJ567" s="48"/>
      <c r="AK567" s="46"/>
      <c r="AL567" s="86"/>
      <c r="AM567" s="41"/>
      <c r="AN567" s="41"/>
      <c r="AO567" s="41"/>
      <c r="AP567" s="41"/>
      <c r="AQ567"/>
      <c r="AR567" s="41"/>
      <c r="AS567" s="41"/>
      <c r="AT567" s="41"/>
      <c r="AU567" s="41"/>
      <c r="AV567" s="41"/>
      <c r="AW567" s="22"/>
      <c r="AX567" s="22"/>
      <c r="AY567" s="22"/>
      <c r="AZ567" s="22"/>
      <c r="BA567" s="22"/>
      <c r="BB567" s="22"/>
      <c r="BD567" s="1"/>
      <c r="BE567" s="1"/>
      <c r="BG567" s="1"/>
      <c r="BH567" s="1"/>
      <c r="BI567" s="1"/>
      <c r="BL567" s="1"/>
      <c r="BQ567" s="42"/>
      <c r="BR567" s="42"/>
      <c r="BS567" s="42"/>
    </row>
    <row r="568" spans="1:92" ht="14.4" x14ac:dyDescent="0.3">
      <c r="A568" s="19"/>
      <c r="B568" s="19"/>
      <c r="C568" s="19"/>
      <c r="D568" s="47"/>
      <c r="E568" s="32"/>
      <c r="F568" s="21"/>
      <c r="G568" s="21"/>
      <c r="H568" s="21"/>
      <c r="I568" s="21"/>
      <c r="L568" s="21"/>
      <c r="M568" s="21"/>
      <c r="N568" s="40"/>
      <c r="O568" s="40"/>
      <c r="P568" s="40"/>
      <c r="R568" s="22"/>
      <c r="S568" s="22"/>
      <c r="T568" s="22"/>
      <c r="U568" s="52"/>
      <c r="V568" s="52"/>
      <c r="W568" s="52"/>
      <c r="X568" s="247"/>
      <c r="Y568" s="104"/>
      <c r="Z568" s="42"/>
      <c r="AA568" s="42"/>
      <c r="AB568" s="41"/>
      <c r="AC568" s="48"/>
      <c r="AD568" s="48"/>
      <c r="AE568" s="48"/>
      <c r="AF568" s="48"/>
      <c r="AG568" s="238"/>
      <c r="AH568" s="186"/>
      <c r="AI568" s="48"/>
      <c r="AJ568" s="48"/>
      <c r="AK568" s="46"/>
      <c r="AL568" s="86"/>
      <c r="AM568" s="41"/>
      <c r="AN568" s="41"/>
      <c r="AO568" s="41"/>
      <c r="AP568" s="41"/>
      <c r="AQ568"/>
      <c r="AR568" s="41"/>
      <c r="AS568" s="41"/>
      <c r="AT568" s="41"/>
      <c r="AU568" s="41"/>
      <c r="AV568" s="41"/>
      <c r="AW568" s="22"/>
      <c r="AX568" s="22"/>
      <c r="AY568" s="22"/>
      <c r="AZ568" s="22"/>
      <c r="BA568" s="22"/>
      <c r="BB568" s="22"/>
      <c r="BD568" s="1"/>
      <c r="BE568" s="1"/>
      <c r="BG568" s="1"/>
      <c r="BH568" s="1"/>
      <c r="BI568" s="1"/>
      <c r="BL568" s="1"/>
      <c r="BQ568" s="42"/>
      <c r="BR568" s="42"/>
      <c r="BS568" s="42"/>
    </row>
    <row r="569" spans="1:92" ht="14.4" x14ac:dyDescent="0.3">
      <c r="A569" s="19"/>
      <c r="B569" s="19"/>
      <c r="C569" s="19"/>
      <c r="D569" s="22" t="s">
        <v>152</v>
      </c>
      <c r="E569" s="32">
        <v>41408.4375</v>
      </c>
      <c r="F569" s="21">
        <f t="shared" si="553"/>
        <v>1524.9270833333358</v>
      </c>
      <c r="G569" s="21"/>
      <c r="H569" s="21"/>
      <c r="I569" s="21"/>
      <c r="L569" s="21"/>
      <c r="M569" s="51"/>
      <c r="N569" s="40"/>
      <c r="O569" s="1" t="s">
        <v>360</v>
      </c>
      <c r="P569" s="40">
        <v>48.516502923674594</v>
      </c>
      <c r="R569" s="22"/>
      <c r="S569" s="22"/>
      <c r="T569" s="22"/>
      <c r="U569" s="52"/>
      <c r="V569" s="52"/>
      <c r="W569" s="52"/>
      <c r="X569" s="247"/>
      <c r="Y569" s="104"/>
      <c r="Z569" s="42"/>
      <c r="AA569" s="42"/>
      <c r="AB569" s="41"/>
      <c r="AC569" s="48"/>
      <c r="AD569" s="48"/>
      <c r="AE569" s="48"/>
      <c r="AF569" s="48"/>
      <c r="AG569" s="238"/>
      <c r="AH569" s="48"/>
      <c r="AI569" s="48"/>
      <c r="AJ569" s="48"/>
      <c r="AK569" s="46"/>
      <c r="AL569" s="86"/>
      <c r="AM569" s="41"/>
      <c r="AN569" s="41"/>
      <c r="AO569" s="41"/>
      <c r="AP569" s="41"/>
      <c r="AQ569"/>
      <c r="AR569" s="41"/>
      <c r="AS569" s="41"/>
      <c r="AT569" s="41"/>
      <c r="AU569" s="41"/>
      <c r="AV569" s="41"/>
      <c r="AW569" s="22"/>
      <c r="AX569" s="22"/>
      <c r="AY569" s="22"/>
      <c r="AZ569" s="22"/>
      <c r="BA569" s="22"/>
      <c r="BB569" s="22"/>
      <c r="BD569" s="1"/>
      <c r="BE569" s="1"/>
      <c r="BG569" s="1"/>
      <c r="BH569" s="1"/>
      <c r="BI569" s="1"/>
      <c r="BL569" s="1"/>
      <c r="CM569" s="89">
        <f>CH569/$P$569</f>
        <v>0</v>
      </c>
      <c r="CN569" s="89">
        <f>CI569/$P$569</f>
        <v>0</v>
      </c>
    </row>
    <row r="570" spans="1:92" ht="14.4" x14ac:dyDescent="0.3">
      <c r="A570" s="19"/>
      <c r="B570" s="19"/>
      <c r="C570" s="19"/>
      <c r="D570" s="47"/>
      <c r="E570" s="32">
        <v>41409.479861111111</v>
      </c>
      <c r="F570" s="21">
        <f t="shared" si="553"/>
        <v>1525.9694444444467</v>
      </c>
      <c r="G570" s="21">
        <f t="shared" ref="G570:G587" si="557">E570-E$570</f>
        <v>0</v>
      </c>
      <c r="H570" s="21"/>
      <c r="I570" s="50">
        <v>1037</v>
      </c>
      <c r="J570" s="21">
        <v>3440</v>
      </c>
      <c r="K570" s="21">
        <v>83.6</v>
      </c>
      <c r="L570" s="21">
        <v>11</v>
      </c>
      <c r="M570" s="51">
        <v>4.3</v>
      </c>
      <c r="N570" s="40"/>
      <c r="O570" s="40"/>
      <c r="P570" s="40"/>
      <c r="R570" s="22"/>
      <c r="S570" s="22"/>
      <c r="T570" s="22"/>
      <c r="U570" s="52">
        <f t="shared" ref="U570:U597" si="558">($A$5*I570/1000/$A$3*K570)/$P$521</f>
        <v>2.7806668743581605E-4</v>
      </c>
      <c r="V570" s="52">
        <f t="shared" ref="V570:V597" si="559">($T$521*I570/1000/$A$3*K570)/$P$521</f>
        <v>3.9106870821859707E-2</v>
      </c>
      <c r="W570" s="52">
        <f t="shared" ref="W570:W597" si="560">($A$36*$R$521*K570*I570/1000000)/$P$521</f>
        <v>1.363124648297316E-4</v>
      </c>
      <c r="X570" s="247">
        <f>W570+V570+SUM($U$569:U570)</f>
        <v>3.9521249974125254E-2</v>
      </c>
      <c r="Y570" s="258">
        <v>0</v>
      </c>
      <c r="Z570" s="155"/>
      <c r="AA570" s="155"/>
      <c r="AB570" s="41">
        <f t="shared" ref="AB570:AB597" si="561">($A$5*I570/1000/$A$3*J570)/$P$521</f>
        <v>1.1441978526067072E-2</v>
      </c>
      <c r="AC570" s="48">
        <f t="shared" ref="AC570:AC597" si="562">($T$521*I570/1000/$A$3*J570)/$P$521</f>
        <v>1.6091822443444668</v>
      </c>
      <c r="AD570" s="48">
        <f t="shared" ref="AD570:AD597" si="563">($A$4*$R$521/1000*J570/1000000*I570/1000*1000000)/$P$521</f>
        <v>0.16636306035105511</v>
      </c>
      <c r="AE570" s="48">
        <f t="shared" ref="AE570:AE597" si="564">($A$4*((I570/1000)*J570/10^6)*(1+($A$18/(10^-M570))+(($A$18*$A$19)/(10^-M570)^2))*1000000)*$R$521/1000/$P$521</f>
        <v>0.16735705633456766</v>
      </c>
      <c r="AF570" s="48">
        <f t="shared" ref="AF570:AF597" si="565">AE570/(1+($A$18/(10^-M570))+(($A$18*$A$19)/(10^-M570)^2))*1</f>
        <v>0.16636306035105514</v>
      </c>
      <c r="AG570" s="238">
        <f t="shared" ref="AG570:AG597" si="566">AE570/(1+($A$18/(10^-M570))+(($A$18*$A$19)/(10^-M570)^2))*($A$18/(10^-M570))</f>
        <v>9.9399544873466912E-4</v>
      </c>
      <c r="AH570" s="48">
        <f t="shared" ref="AH570:AH597" si="567">AE570/(1+($A$18/(10^-M570))+(($A$18*$A$19)/(10^-M570)^2))*(($A$18*$A$19)/(10^-M570)^2)</f>
        <v>5.3477784507135415E-10</v>
      </c>
      <c r="AI570" s="48">
        <f>AE570+AC570+SUM($AB$569:AB570)</f>
        <v>1.7879812792051015</v>
      </c>
      <c r="AJ570" s="130">
        <v>0</v>
      </c>
      <c r="AK570" s="46"/>
      <c r="AL570" s="86"/>
      <c r="AM570" s="25">
        <v>65.543999999999997</v>
      </c>
      <c r="AN570" s="25">
        <v>0.19374725804511467</v>
      </c>
      <c r="AQ570"/>
      <c r="AR570" s="114">
        <v>-74.791325134130659</v>
      </c>
      <c r="AS570" s="41">
        <v>2.547592946454548E-2</v>
      </c>
      <c r="AT570" s="41"/>
      <c r="AU570" s="41"/>
      <c r="AV570" s="41"/>
      <c r="AW570" s="86"/>
      <c r="AX570" s="86"/>
      <c r="AY570" s="86">
        <f t="shared" ref="AY570:AY592" si="568">(1/(1/((AM570/1000+1)*0.0112372)+1))*AI570</f>
        <v>2.115549670849803E-2</v>
      </c>
      <c r="AZ570" s="86">
        <f t="shared" ref="AZ570:AZ592" si="569">(1-(1/(1/((AM570/1000+1)*0.0112372)+1)))*AI570</f>
        <v>1.7668257824966034</v>
      </c>
      <c r="BA570" s="86"/>
      <c r="BB570" s="86"/>
      <c r="BC570" s="89"/>
      <c r="BD570" s="89"/>
      <c r="BE570" s="41"/>
      <c r="BF570" s="89"/>
      <c r="BG570" s="89"/>
      <c r="BH570" s="89"/>
      <c r="BI570" s="89"/>
      <c r="BJ570" s="41"/>
      <c r="BK570" s="89"/>
      <c r="BL570" s="89"/>
      <c r="BM570" s="89"/>
      <c r="BN570" s="86"/>
      <c r="BO570" s="86"/>
      <c r="BP570" s="86">
        <f t="shared" ref="BP570:BP592" si="570">(1/(1/((AR570/1000+1)*0.0112372)+1))*X570</f>
        <v>4.0666475635367088E-4</v>
      </c>
      <c r="BQ570" s="86">
        <f t="shared" ref="BQ570:BQ592" si="571">(1-(1/(1/((AR570/1000+1)*0.0112372)+1)))*X570</f>
        <v>3.9114585217771586E-2</v>
      </c>
      <c r="BR570" s="86"/>
      <c r="BS570" s="86"/>
      <c r="BT570" s="89"/>
      <c r="BU570" s="89"/>
      <c r="BV570" s="41"/>
      <c r="BW570" s="89"/>
      <c r="BX570" s="42"/>
      <c r="BY570" s="89"/>
      <c r="BZ570" s="89"/>
      <c r="CA570" s="41"/>
      <c r="CB570" s="89"/>
      <c r="CC570" s="89"/>
      <c r="CD570" s="41"/>
      <c r="CE570" s="41"/>
      <c r="CF570" s="42"/>
      <c r="CG570" s="42"/>
      <c r="CH570" s="42">
        <v>0</v>
      </c>
      <c r="CI570" s="89">
        <v>0</v>
      </c>
      <c r="CJ570" s="89">
        <v>0</v>
      </c>
      <c r="CK570" s="42">
        <v>0</v>
      </c>
      <c r="CM570" s="89">
        <f t="shared" ref="CM570:CM597" si="572">CH570/$P$569</f>
        <v>0</v>
      </c>
      <c r="CN570" s="89">
        <f t="shared" ref="CN570:CN597" si="573">CI570/$P$569</f>
        <v>0</v>
      </c>
    </row>
    <row r="571" spans="1:92" ht="14.4" x14ac:dyDescent="0.3">
      <c r="A571" s="19"/>
      <c r="B571" s="19"/>
      <c r="C571" s="19"/>
      <c r="D571" s="47"/>
      <c r="E571" s="32">
        <v>41415.48333333333</v>
      </c>
      <c r="F571" s="21">
        <f t="shared" si="553"/>
        <v>1531.9729166666657</v>
      </c>
      <c r="G571" s="21">
        <f t="shared" si="557"/>
        <v>6.0034722222189885</v>
      </c>
      <c r="H571" s="21"/>
      <c r="I571" s="50">
        <v>1037</v>
      </c>
      <c r="J571" s="21">
        <v>5609</v>
      </c>
      <c r="K571" s="21">
        <v>788</v>
      </c>
      <c r="L571" s="21">
        <v>11</v>
      </c>
      <c r="M571" s="51">
        <v>4.3</v>
      </c>
      <c r="N571" s="40"/>
      <c r="O571" s="40"/>
      <c r="P571" s="40"/>
      <c r="R571" s="22"/>
      <c r="S571" s="22"/>
      <c r="T571" s="22"/>
      <c r="U571" s="52">
        <f t="shared" si="558"/>
        <v>2.6210113600409458E-3</v>
      </c>
      <c r="V571" s="52">
        <f t="shared" si="559"/>
        <v>0.36861500248355805</v>
      </c>
      <c r="W571" s="52">
        <f t="shared" si="560"/>
        <v>1.2848591182515372E-3</v>
      </c>
      <c r="X571" s="247">
        <f>W571+V571+SUM($U$569:U571)</f>
        <v>0.37279893964928634</v>
      </c>
      <c r="Y571" s="104">
        <f>W571+V571+SUM($U$570:U571)-$X$570</f>
        <v>0.33327768967516108</v>
      </c>
      <c r="Z571" s="42"/>
      <c r="AA571" s="42"/>
      <c r="AB571" s="41">
        <f t="shared" si="561"/>
        <v>1.8656412079276225E-2</v>
      </c>
      <c r="AC571" s="48">
        <f t="shared" si="562"/>
        <v>2.6238090722465448</v>
      </c>
      <c r="AD571" s="48">
        <f t="shared" si="563"/>
        <v>0.27125883881077556</v>
      </c>
      <c r="AE571" s="48">
        <f t="shared" si="564"/>
        <v>0.27287957237807842</v>
      </c>
      <c r="AF571" s="48">
        <f t="shared" si="565"/>
        <v>0.27125883881077556</v>
      </c>
      <c r="AG571" s="238">
        <f t="shared" si="566"/>
        <v>1.6207326953351037E-3</v>
      </c>
      <c r="AH571" s="48">
        <f t="shared" si="567"/>
        <v>8.7196771308291411E-10</v>
      </c>
      <c r="AI571" s="48">
        <f>AE571+AC571+SUM($AB$569:AB571)</f>
        <v>2.9267870352299665</v>
      </c>
      <c r="AJ571" s="48">
        <f>AE571+AC571+SUM($AB$570:AB571)-$AI$570</f>
        <v>1.138805756024865</v>
      </c>
      <c r="AK571" s="46"/>
      <c r="AL571" s="86"/>
      <c r="AM571" s="25">
        <v>154.76900000000001</v>
      </c>
      <c r="AN571" s="25">
        <v>0.1796051224213765</v>
      </c>
      <c r="AQ571">
        <v>312</v>
      </c>
      <c r="AR571" s="25">
        <v>198.79499999999999</v>
      </c>
      <c r="AS571" s="41">
        <v>0.25738686835190638</v>
      </c>
      <c r="AT571" s="41"/>
      <c r="AU571" s="41"/>
      <c r="AV571" s="99">
        <f t="shared" ref="AV571:AV592" si="574">AJ571-BA571-BB571</f>
        <v>0</v>
      </c>
      <c r="AW571" s="86">
        <f t="shared" ref="AW571:AW592" si="575">(1/(1/((AM571/1000+1)*0.0112372)+1))*AE571</f>
        <v>3.4956258183281466E-3</v>
      </c>
      <c r="AX571" s="86">
        <f t="shared" ref="AX571:AX592" si="576">(1-(1/(1/((AM571/1000+1)*0.0112372)+1)))*AE571</f>
        <v>0.26938394655975029</v>
      </c>
      <c r="AY571" s="86">
        <f t="shared" si="568"/>
        <v>3.749255481433706E-2</v>
      </c>
      <c r="AZ571" s="86">
        <f t="shared" si="569"/>
        <v>2.8892944804156295</v>
      </c>
      <c r="BA571" s="131">
        <f>AY571-$AY$570</f>
        <v>1.633705810583903E-2</v>
      </c>
      <c r="BB571" s="131">
        <f>AZ571-$AZ$570</f>
        <v>1.1224686979190261</v>
      </c>
      <c r="BC571" s="89">
        <f>AY571-AY570</f>
        <v>1.633705810583903E-2</v>
      </c>
      <c r="BD571" s="89">
        <f>AZ571-AZ570</f>
        <v>1.1224686979190261</v>
      </c>
      <c r="BE571" s="41">
        <f>1000*(((BC571)/((BD571))/0.0112372-1))</f>
        <v>295.21392352928967</v>
      </c>
      <c r="BF571" s="89">
        <f>(BE571-$B$10)/($AM$565-$B$10)</f>
        <v>0.61571041653734015</v>
      </c>
      <c r="BG571" s="89">
        <f>1-BF571</f>
        <v>0.38428958346265985</v>
      </c>
      <c r="BH571" s="89">
        <f>BF571*($AJ571-$AJ570)</f>
        <v>0.70117456639719022</v>
      </c>
      <c r="BI571" s="89">
        <f>BG571*($AJ571-$AJ570)</f>
        <v>0.43763118962767478</v>
      </c>
      <c r="BJ571" s="41">
        <f>1000*((BA571/BB571)/0.0112372-1)</f>
        <v>295.21392352928967</v>
      </c>
      <c r="BK571" s="89">
        <f>(BJ571-$B$10)/($AM$565-$B$10)</f>
        <v>0.61571041653734015</v>
      </c>
      <c r="BL571" s="89">
        <f>1-BK571</f>
        <v>0.38428958346265985</v>
      </c>
      <c r="BM571" s="89">
        <f t="shared" ref="BM571:BM592" si="577">Y571-BR571-BS571</f>
        <v>0</v>
      </c>
      <c r="BN571" s="86">
        <f t="shared" ref="BN571:BN592" si="578">(1/(1/((AR571/1000+1)*0.0112372)+1))*W571</f>
        <v>1.7078399789289904E-5</v>
      </c>
      <c r="BO571" s="86">
        <f t="shared" ref="BO571:BO592" si="579">(1-(1/(1/((AR571/1000+1)*0.0112372)+1)))*W571</f>
        <v>1.2677807184622472E-3</v>
      </c>
      <c r="BP571" s="86">
        <f t="shared" si="570"/>
        <v>4.9552587065093629E-3</v>
      </c>
      <c r="BQ571" s="86">
        <f t="shared" si="571"/>
        <v>0.36784368094277697</v>
      </c>
      <c r="BR571" s="131">
        <f>BP571-$BP$570</f>
        <v>4.5485939501556921E-3</v>
      </c>
      <c r="BS571" s="131">
        <f>BQ571-$BQ$570</f>
        <v>0.32872909572500542</v>
      </c>
      <c r="BT571" s="89">
        <f t="shared" ref="BT571:BU586" si="580">BR571-BR570</f>
        <v>4.5485939501556921E-3</v>
      </c>
      <c r="BU571" s="89">
        <f t="shared" si="580"/>
        <v>0.32872909572500542</v>
      </c>
      <c r="BV571" s="41">
        <f t="shared" ref="BV571:BV581" si="581">1000*((BT571/BU571)/0.0112372-1)</f>
        <v>231.34829621880493</v>
      </c>
      <c r="BW571" s="89" t="e">
        <f t="shared" ref="BW571:BW589" si="582">(BV571-$P$446)/($AR$565-$P$446)</f>
        <v>#REF!</v>
      </c>
      <c r="BX571" s="42" t="e">
        <f t="shared" ref="BX571:BX587" si="583">1-BW571</f>
        <v>#REF!</v>
      </c>
      <c r="BY571" s="89" t="e">
        <f t="shared" ref="BY571:BZ586" si="584">BW571*($X571-$X570)</f>
        <v>#REF!</v>
      </c>
      <c r="BZ571" s="89" t="e">
        <f t="shared" si="584"/>
        <v>#REF!</v>
      </c>
      <c r="CA571" s="41">
        <f t="shared" ref="CA571:CA582" si="585">1000*((BR571/BS571/0.0112372-1))</f>
        <v>231.34829621880493</v>
      </c>
      <c r="CB571" s="89" t="e">
        <f t="shared" ref="CB571:CB583" si="586">(CA571-$P$446)/($AR$565-$P$446)</f>
        <v>#REF!</v>
      </c>
      <c r="CC571" s="89" t="e">
        <f t="shared" ref="CC571:CC582" si="587">1-CB571</f>
        <v>#REF!</v>
      </c>
      <c r="CD571" s="41" t="e">
        <f>CK571+CJ571</f>
        <v>#REF!</v>
      </c>
      <c r="CE571" s="41" t="e">
        <f>CH571+CI571</f>
        <v>#REF!</v>
      </c>
      <c r="CF571" s="42" t="e">
        <f>CK571*13.49+CJ571</f>
        <v>#REF!</v>
      </c>
      <c r="CG571" s="42" t="e">
        <f>CH571*13.49+CI571</f>
        <v>#REF!</v>
      </c>
      <c r="CH571" s="42" t="e">
        <f t="shared" ref="CH571:CH583" si="588">CC571*$Y571</f>
        <v>#REF!</v>
      </c>
      <c r="CI571" s="89">
        <f>BL571*$AJ571</f>
        <v>0.43763118962767478</v>
      </c>
      <c r="CJ571" s="89">
        <f>BK571*$AJ571</f>
        <v>0.70117456639719022</v>
      </c>
      <c r="CK571" s="42" t="e">
        <f t="shared" ref="CK571:CK583" si="589">CB571*$Y571</f>
        <v>#REF!</v>
      </c>
      <c r="CM571" s="89" t="e">
        <f t="shared" si="572"/>
        <v>#REF!</v>
      </c>
      <c r="CN571" s="89">
        <f t="shared" si="573"/>
        <v>9.0202542074425546E-3</v>
      </c>
    </row>
    <row r="572" spans="1:92" ht="14.4" x14ac:dyDescent="0.3">
      <c r="A572" s="19"/>
      <c r="B572" s="19"/>
      <c r="C572" s="19"/>
      <c r="D572" s="47"/>
      <c r="E572" s="32">
        <v>41422.481249999997</v>
      </c>
      <c r="F572" s="21">
        <f t="shared" si="553"/>
        <v>1538.9708333333328</v>
      </c>
      <c r="G572" s="21">
        <f t="shared" si="557"/>
        <v>13.00138888888614</v>
      </c>
      <c r="H572" s="21"/>
      <c r="I572" s="50">
        <v>1037</v>
      </c>
      <c r="J572" s="21">
        <v>6527</v>
      </c>
      <c r="K572" s="21">
        <v>1770</v>
      </c>
      <c r="L572" s="21">
        <v>12</v>
      </c>
      <c r="M572" s="51">
        <v>4.3</v>
      </c>
      <c r="N572" s="40"/>
      <c r="O572" s="40"/>
      <c r="P572" s="40"/>
      <c r="R572" s="22"/>
      <c r="S572" s="22"/>
      <c r="T572" s="22"/>
      <c r="U572" s="52">
        <f t="shared" si="558"/>
        <v>5.8872970904473021E-3</v>
      </c>
      <c r="V572" s="52">
        <f t="shared" si="559"/>
        <v>0.82798039897956566</v>
      </c>
      <c r="W572" s="52">
        <f t="shared" si="560"/>
        <v>2.8860414204380977E-3</v>
      </c>
      <c r="X572" s="247">
        <f>W572+V572+SUM($U$569:U572)</f>
        <v>0.83965281553792781</v>
      </c>
      <c r="Y572" s="104">
        <f>W572+V572+SUM($U$570:U572)-$X$570</f>
        <v>0.8001315655638026</v>
      </c>
      <c r="Z572" s="42"/>
      <c r="AA572" s="42"/>
      <c r="AB572" s="41">
        <f t="shared" si="561"/>
        <v>2.1709823790592962E-2</v>
      </c>
      <c r="AC572" s="48">
        <f t="shared" si="562"/>
        <v>3.0532361944291666</v>
      </c>
      <c r="AD572" s="48">
        <f t="shared" si="563"/>
        <v>0.3156545624742258</v>
      </c>
      <c r="AE572" s="48">
        <f t="shared" si="564"/>
        <v>0.3175405542720125</v>
      </c>
      <c r="AF572" s="48">
        <f t="shared" si="565"/>
        <v>0.3156545624742258</v>
      </c>
      <c r="AG572" s="238">
        <f t="shared" si="566"/>
        <v>1.8859907831079025E-3</v>
      </c>
      <c r="AH572" s="48">
        <f t="shared" si="567"/>
        <v>1.0146787775525374E-9</v>
      </c>
      <c r="AI572" s="48">
        <f>AE572+AC572+SUM($AB$569:AB572)</f>
        <v>3.4225849630971155</v>
      </c>
      <c r="AJ572" s="48">
        <f>AE572+AC572+SUM($AB$570:AB572)-$AI$570</f>
        <v>1.6346036838920139</v>
      </c>
      <c r="AK572" s="46"/>
      <c r="AL572" s="86"/>
      <c r="AM572" s="25">
        <v>196.60249999999999</v>
      </c>
      <c r="AN572" s="25">
        <v>0.1803122292025664</v>
      </c>
      <c r="AQ572">
        <v>542</v>
      </c>
      <c r="AR572" s="25">
        <v>238.86500000000001</v>
      </c>
      <c r="AS572" s="41">
        <v>0.36486709909225223</v>
      </c>
      <c r="AT572" s="41"/>
      <c r="AU572" s="41"/>
      <c r="AV572" s="99">
        <f t="shared" si="574"/>
        <v>0</v>
      </c>
      <c r="AW572" s="86">
        <f t="shared" si="575"/>
        <v>4.2131449813279289E-3</v>
      </c>
      <c r="AX572" s="86">
        <f t="shared" si="576"/>
        <v>0.31332740929068459</v>
      </c>
      <c r="AY572" s="86">
        <f t="shared" si="568"/>
        <v>4.5411039523753798E-2</v>
      </c>
      <c r="AZ572" s="86">
        <f t="shared" si="569"/>
        <v>3.3771739235733618</v>
      </c>
      <c r="BA572" s="86">
        <f t="shared" ref="BA572:BA587" si="590">AY572-$AY$570</f>
        <v>2.4255542815255767E-2</v>
      </c>
      <c r="BB572" s="86">
        <f t="shared" ref="BB572:BB587" si="591">AZ572-$AZ$570</f>
        <v>1.6103481410767584</v>
      </c>
      <c r="BC572" s="89">
        <f>AY572-AY571</f>
        <v>7.9184847094167371E-3</v>
      </c>
      <c r="BD572" s="89">
        <f>AZ572-AZ571</f>
        <v>0.48787944315773224</v>
      </c>
      <c r="BE572" s="41">
        <f>1000*(((BC572)/((BD572))/0.0112372-1))</f>
        <v>444.34669652559421</v>
      </c>
      <c r="BF572" s="89">
        <f>(BE572-$B$10)/($AM$565-$B$10)</f>
        <v>0.42383228913346338</v>
      </c>
      <c r="BG572" s="89">
        <f>1-BF572</f>
        <v>0.57616771086653662</v>
      </c>
      <c r="BH572" s="89">
        <f>BF572*($AJ572-$AJ571)</f>
        <v>0.21013517071556148</v>
      </c>
      <c r="BI572" s="89">
        <f>BG572*($AJ572-$AJ571)</f>
        <v>0.28566275715158745</v>
      </c>
      <c r="BJ572" s="41">
        <f>1000*((BA572/BB572)/0.0112372-1)</f>
        <v>340.39596360501866</v>
      </c>
      <c r="BK572" s="89">
        <f>(BJ572-$B$10)/($AM$565-$B$10)</f>
        <v>0.55757802170664372</v>
      </c>
      <c r="BL572" s="89">
        <f>1-BK572</f>
        <v>0.44242197829335628</v>
      </c>
      <c r="BM572" s="89">
        <f t="shared" si="577"/>
        <v>0</v>
      </c>
      <c r="BN572" s="86">
        <f t="shared" si="578"/>
        <v>3.9626012816952194E-5</v>
      </c>
      <c r="BO572" s="86">
        <f t="shared" si="579"/>
        <v>2.8464154076211457E-3</v>
      </c>
      <c r="BP572" s="86">
        <f t="shared" si="570"/>
        <v>1.1528626371982306E-2</v>
      </c>
      <c r="BQ572" s="86">
        <f t="shared" si="571"/>
        <v>0.82812418916594555</v>
      </c>
      <c r="BR572" s="86">
        <f t="shared" ref="BR572:BR587" si="592">BP572-$BP$570</f>
        <v>1.1121961615628635E-2</v>
      </c>
      <c r="BS572" s="86">
        <f t="shared" ref="BS572:BS587" si="593">BQ572-$BQ$570</f>
        <v>0.78900960394817399</v>
      </c>
      <c r="BT572" s="89">
        <f t="shared" si="580"/>
        <v>6.5733676654729425E-3</v>
      </c>
      <c r="BU572" s="89">
        <f t="shared" si="580"/>
        <v>0.46028050822316857</v>
      </c>
      <c r="BV572" s="41">
        <f t="shared" si="581"/>
        <v>270.8878556978791</v>
      </c>
      <c r="BW572" s="89" t="e">
        <f t="shared" si="582"/>
        <v>#REF!</v>
      </c>
      <c r="BX572" s="42" t="e">
        <f t="shared" si="583"/>
        <v>#REF!</v>
      </c>
      <c r="BY572" s="89" t="e">
        <f t="shared" si="584"/>
        <v>#REF!</v>
      </c>
      <c r="BZ572" s="89" t="e">
        <f t="shared" si="584"/>
        <v>#REF!</v>
      </c>
      <c r="CA572" s="41">
        <f t="shared" si="585"/>
        <v>254.41428735614969</v>
      </c>
      <c r="CB572" s="89" t="e">
        <f t="shared" si="586"/>
        <v>#REF!</v>
      </c>
      <c r="CC572" s="89" t="e">
        <f t="shared" si="587"/>
        <v>#REF!</v>
      </c>
      <c r="CD572" s="41" t="e">
        <f>CK572+CJ572</f>
        <v>#REF!</v>
      </c>
      <c r="CE572" s="41" t="e">
        <f>CH572+CI572</f>
        <v>#REF!</v>
      </c>
      <c r="CF572" s="42" t="e">
        <f>CK572*13.49+CJ572</f>
        <v>#REF!</v>
      </c>
      <c r="CG572" s="42"/>
      <c r="CH572" s="42" t="e">
        <f t="shared" si="588"/>
        <v>#REF!</v>
      </c>
      <c r="CI572" s="89">
        <f>BL572*$AJ572</f>
        <v>0.72318459555311276</v>
      </c>
      <c r="CJ572" s="89">
        <f>BK572*$AJ572</f>
        <v>0.91141908833890117</v>
      </c>
      <c r="CK572" s="42" t="e">
        <f t="shared" si="589"/>
        <v>#REF!</v>
      </c>
      <c r="CM572" s="89" t="e">
        <f t="shared" si="572"/>
        <v>#REF!</v>
      </c>
      <c r="CN572" s="89">
        <f t="shared" si="573"/>
        <v>1.4905950593570512E-2</v>
      </c>
    </row>
    <row r="573" spans="1:92" ht="14.4" x14ac:dyDescent="0.3">
      <c r="A573" s="19"/>
      <c r="B573" s="19"/>
      <c r="C573" s="19"/>
      <c r="D573" s="47"/>
      <c r="E573" s="32">
        <v>41431.504166666666</v>
      </c>
      <c r="F573" s="21">
        <f t="shared" si="553"/>
        <v>1547.9937500000015</v>
      </c>
      <c r="G573" s="21">
        <f t="shared" si="557"/>
        <v>22.024305555554747</v>
      </c>
      <c r="H573" s="112">
        <v>5</v>
      </c>
      <c r="I573" s="21">
        <v>1068</v>
      </c>
      <c r="J573" s="21">
        <v>7324.2997500000001</v>
      </c>
      <c r="K573" s="21">
        <v>2930.9592499999999</v>
      </c>
      <c r="L573" s="21">
        <v>9</v>
      </c>
      <c r="M573" s="51">
        <v>4.3</v>
      </c>
      <c r="N573" s="40"/>
      <c r="O573" s="40"/>
      <c r="P573" s="40"/>
      <c r="R573" s="22"/>
      <c r="S573" s="22"/>
      <c r="T573" s="22"/>
      <c r="U573" s="52">
        <f t="shared" si="558"/>
        <v>1.0040260071995618E-2</v>
      </c>
      <c r="V573" s="52">
        <f t="shared" si="559"/>
        <v>1.4120467189872907</v>
      </c>
      <c r="W573" s="52">
        <f t="shared" si="560"/>
        <v>4.9218862229268934E-3</v>
      </c>
      <c r="X573" s="247">
        <f>W573+V573+SUM($U$569:U573)</f>
        <v>1.4357952404201375</v>
      </c>
      <c r="Y573" s="104">
        <f>W573+V573+SUM($U$570:U573)-$X$570</f>
        <v>1.3962739904460122</v>
      </c>
      <c r="Z573" s="42"/>
      <c r="AA573" s="1">
        <f t="shared" ref="AA573:AA589" si="594">LINEST(Y570:Y573,F570:F573,TRUE,TRUE)</f>
        <v>6.3898739135694035E-2</v>
      </c>
      <c r="AB573" s="41">
        <f t="shared" si="561"/>
        <v>2.5090036422462204E-2</v>
      </c>
      <c r="AC573" s="48">
        <f t="shared" si="562"/>
        <v>3.5286240949501209</v>
      </c>
      <c r="AD573" s="48">
        <f t="shared" si="563"/>
        <v>0.36480187705744538</v>
      </c>
      <c r="AE573" s="48">
        <f t="shared" si="564"/>
        <v>0.36698151717591737</v>
      </c>
      <c r="AF573" s="48">
        <f t="shared" si="565"/>
        <v>0.36480187705744543</v>
      </c>
      <c r="AG573" s="238">
        <f t="shared" si="566"/>
        <v>2.1796389458079912E-3</v>
      </c>
      <c r="AH573" s="48">
        <f t="shared" si="567"/>
        <v>1.172663939212804E-9</v>
      </c>
      <c r="AI573" s="48">
        <f>AE573+AC573+SUM($AB$569:AB573)</f>
        <v>3.9725038629444365</v>
      </c>
      <c r="AJ573" s="48">
        <f>AE573+AC573+SUM($AB$570:AB573)-$AI$570</f>
        <v>2.1845225837393349</v>
      </c>
      <c r="AK573" s="41">
        <f t="shared" ref="AK573:AK589" si="595">LINEST(AJ570:AJ573,F570:F573,TRUE,TRUE)</f>
        <v>9.4120213155630641E-2</v>
      </c>
      <c r="AL573" s="89"/>
      <c r="AM573" s="92">
        <f>AM572</f>
        <v>196.60249999999999</v>
      </c>
      <c r="AN573"/>
      <c r="AO573"/>
      <c r="AP573"/>
      <c r="AQ573">
        <v>2238</v>
      </c>
      <c r="AR573" s="25">
        <v>260.80250000000001</v>
      </c>
      <c r="AS573" s="41">
        <v>7.4999999999931788E-3</v>
      </c>
      <c r="AT573" s="41"/>
      <c r="AU573" s="41"/>
      <c r="AV573" s="99">
        <f t="shared" si="574"/>
        <v>0</v>
      </c>
      <c r="AW573" s="86">
        <f t="shared" si="575"/>
        <v>4.8691303095898773E-3</v>
      </c>
      <c r="AX573" s="86">
        <f t="shared" si="576"/>
        <v>0.36211238686632752</v>
      </c>
      <c r="AY573" s="86">
        <f t="shared" si="568"/>
        <v>5.2707392767013611E-2</v>
      </c>
      <c r="AZ573" s="86">
        <f t="shared" si="569"/>
        <v>3.9197964701774231</v>
      </c>
      <c r="BA573" s="86">
        <f t="shared" si="590"/>
        <v>3.1551896058515577E-2</v>
      </c>
      <c r="BB573" s="86">
        <f t="shared" si="591"/>
        <v>2.1529706876808197</v>
      </c>
      <c r="BC573" s="89"/>
      <c r="BD573" s="89"/>
      <c r="BE573" s="41"/>
      <c r="BF573" s="89"/>
      <c r="BG573" s="89"/>
      <c r="BH573" s="89"/>
      <c r="BI573" s="89"/>
      <c r="BJ573" s="41"/>
      <c r="BK573" s="89"/>
      <c r="BL573" s="89"/>
      <c r="BM573" s="89">
        <f t="shared" si="577"/>
        <v>0</v>
      </c>
      <c r="BN573" s="86">
        <f t="shared" si="578"/>
        <v>6.8758577917048765E-5</v>
      </c>
      <c r="BO573" s="86">
        <f t="shared" si="579"/>
        <v>4.8531276450098446E-3</v>
      </c>
      <c r="BP573" s="86">
        <f t="shared" si="570"/>
        <v>2.0058009153378627E-2</v>
      </c>
      <c r="BQ573" s="86">
        <f t="shared" si="571"/>
        <v>1.4157372312667589</v>
      </c>
      <c r="BR573" s="86">
        <f t="shared" si="592"/>
        <v>1.9651344397024956E-2</v>
      </c>
      <c r="BS573" s="86">
        <f t="shared" si="593"/>
        <v>1.3766226460489872</v>
      </c>
      <c r="BT573" s="89">
        <f t="shared" si="580"/>
        <v>8.5293827813963212E-3</v>
      </c>
      <c r="BU573" s="89">
        <f t="shared" si="580"/>
        <v>0.58761304210081322</v>
      </c>
      <c r="BV573" s="41">
        <f t="shared" si="581"/>
        <v>291.71906089673928</v>
      </c>
      <c r="BW573" s="89" t="e">
        <f t="shared" si="582"/>
        <v>#REF!</v>
      </c>
      <c r="BX573" s="42" t="e">
        <f t="shared" si="583"/>
        <v>#REF!</v>
      </c>
      <c r="BY573" s="89" t="e">
        <f t="shared" si="584"/>
        <v>#REF!</v>
      </c>
      <c r="BZ573" s="89" t="e">
        <f t="shared" si="584"/>
        <v>#REF!</v>
      </c>
      <c r="CA573" s="41">
        <f>1000*((BR573/BS573/0.0112372-1))</f>
        <v>270.33787507859654</v>
      </c>
      <c r="CB573" s="89" t="e">
        <f t="shared" si="586"/>
        <v>#REF!</v>
      </c>
      <c r="CC573" s="89" t="e">
        <f>1-CB573</f>
        <v>#REF!</v>
      </c>
      <c r="CD573" s="41"/>
      <c r="CE573" s="41"/>
      <c r="CF573" s="42"/>
      <c r="CG573" s="42"/>
      <c r="CH573" s="42" t="e">
        <f t="shared" si="588"/>
        <v>#REF!</v>
      </c>
      <c r="CI573" s="89"/>
      <c r="CJ573" s="89"/>
      <c r="CK573" s="42" t="e">
        <f t="shared" si="589"/>
        <v>#REF!</v>
      </c>
      <c r="CM573" s="89" t="e">
        <f t="shared" si="572"/>
        <v>#REF!</v>
      </c>
      <c r="CN573" s="89">
        <f t="shared" si="573"/>
        <v>0</v>
      </c>
    </row>
    <row r="574" spans="1:92" ht="14.4" x14ac:dyDescent="0.3">
      <c r="A574" s="19"/>
      <c r="B574" s="19"/>
      <c r="C574" s="19"/>
      <c r="D574" s="47"/>
      <c r="E574" s="32">
        <v>41444.586111111108</v>
      </c>
      <c r="F574" s="21">
        <f t="shared" si="553"/>
        <v>1561.0756944444438</v>
      </c>
      <c r="G574" s="21">
        <f t="shared" si="557"/>
        <v>35.10624999999709</v>
      </c>
      <c r="H574" s="1"/>
      <c r="I574" s="21">
        <v>1060</v>
      </c>
      <c r="J574" s="21">
        <v>8133.2</v>
      </c>
      <c r="K574" s="21">
        <v>4325.3588</v>
      </c>
      <c r="L574" s="21">
        <v>61</v>
      </c>
      <c r="M574" s="51">
        <v>4.3</v>
      </c>
      <c r="N574" s="40"/>
      <c r="O574" s="40"/>
      <c r="P574" s="40"/>
      <c r="R574" s="22"/>
      <c r="S574" s="22"/>
      <c r="T574" s="22"/>
      <c r="U574" s="52">
        <f t="shared" si="558"/>
        <v>1.4705911018356662E-2</v>
      </c>
      <c r="V574" s="52">
        <f t="shared" si="559"/>
        <v>2.0682166850546735</v>
      </c>
      <c r="W574" s="52">
        <f t="shared" si="560"/>
        <v>7.2090583628130964E-3</v>
      </c>
      <c r="X574" s="247">
        <f>W574+V574+SUM($U$569:U574)</f>
        <v>2.1089582896457633</v>
      </c>
      <c r="Y574" s="104">
        <f>W574+V574+SUM($U$570:U574)-$X$570</f>
        <v>2.0694370396716382</v>
      </c>
      <c r="Z574" s="42"/>
      <c r="AA574" s="1">
        <f t="shared" si="594"/>
        <v>5.9704353680745594E-2</v>
      </c>
      <c r="AB574" s="41">
        <f t="shared" si="561"/>
        <v>2.7652299155967917E-2</v>
      </c>
      <c r="AC574" s="48">
        <f t="shared" si="562"/>
        <v>3.8889767810445384</v>
      </c>
      <c r="AD574" s="48">
        <f t="shared" si="563"/>
        <v>0.40205643655503176</v>
      </c>
      <c r="AE574" s="48">
        <f t="shared" si="564"/>
        <v>0.40445866744834275</v>
      </c>
      <c r="AF574" s="48">
        <f t="shared" si="565"/>
        <v>0.40205643655503182</v>
      </c>
      <c r="AG574" s="238">
        <f t="shared" si="566"/>
        <v>2.4022296008913628E-3</v>
      </c>
      <c r="AH574" s="48">
        <f t="shared" si="567"/>
        <v>1.292419568889013E-9</v>
      </c>
      <c r="AI574" s="48">
        <f>AE574+AC574+SUM($AB$569:AB574)</f>
        <v>4.3979859984672469</v>
      </c>
      <c r="AJ574" s="48">
        <f>AE574+AC574+SUM($AB$570:AB574)-$AI$570</f>
        <v>2.6100047192621454</v>
      </c>
      <c r="AK574" s="41">
        <f t="shared" si="595"/>
        <v>5.0231628701192396E-2</v>
      </c>
      <c r="AL574" s="89"/>
      <c r="AM574" s="92">
        <f>AM575</f>
        <v>324.07349999999997</v>
      </c>
      <c r="AN574"/>
      <c r="AO574"/>
      <c r="AP574"/>
      <c r="AQ574">
        <v>2633</v>
      </c>
      <c r="AR574" s="25">
        <v>283.33499999999998</v>
      </c>
      <c r="AS574" s="41">
        <v>0.11100000000001842</v>
      </c>
      <c r="AT574" s="41"/>
      <c r="AU574" s="41"/>
      <c r="AV574" s="99">
        <f t="shared" si="574"/>
        <v>0</v>
      </c>
      <c r="AW574" s="86">
        <f t="shared" si="575"/>
        <v>5.9296647038962775E-3</v>
      </c>
      <c r="AX574" s="86">
        <f t="shared" si="576"/>
        <v>0.39852900274444647</v>
      </c>
      <c r="AY574" s="86">
        <f t="shared" si="568"/>
        <v>6.4477743814630964E-2</v>
      </c>
      <c r="AZ574" s="86">
        <f t="shared" si="569"/>
        <v>4.3335082546526156</v>
      </c>
      <c r="BA574" s="86">
        <f t="shared" si="590"/>
        <v>4.332224710613293E-2</v>
      </c>
      <c r="BB574" s="86">
        <f t="shared" si="591"/>
        <v>2.5666824721560122</v>
      </c>
      <c r="BC574" s="89"/>
      <c r="BD574" s="89"/>
      <c r="BE574" s="41"/>
      <c r="BF574" s="89"/>
      <c r="BG574" s="89"/>
      <c r="BH574" s="89"/>
      <c r="BI574" s="89"/>
      <c r="BJ574" s="41"/>
      <c r="BK574" s="89"/>
      <c r="BL574" s="89"/>
      <c r="BM574" s="89">
        <f t="shared" si="577"/>
        <v>0</v>
      </c>
      <c r="BN574" s="86">
        <f t="shared" si="578"/>
        <v>1.0248455512605273E-4</v>
      </c>
      <c r="BO574" s="86">
        <f t="shared" si="579"/>
        <v>7.1065738076870437E-3</v>
      </c>
      <c r="BP574" s="86">
        <f t="shared" si="570"/>
        <v>2.9981121141791856E-2</v>
      </c>
      <c r="BQ574" s="86">
        <f t="shared" si="571"/>
        <v>2.0789771685039713</v>
      </c>
      <c r="BR574" s="86">
        <f t="shared" si="592"/>
        <v>2.9574456385438184E-2</v>
      </c>
      <c r="BS574" s="86">
        <f t="shared" si="593"/>
        <v>2.0398625832861996</v>
      </c>
      <c r="BT574" s="89">
        <f t="shared" si="580"/>
        <v>9.9231119884132281E-3</v>
      </c>
      <c r="BU574" s="89">
        <f t="shared" si="580"/>
        <v>0.66323993723721242</v>
      </c>
      <c r="BV574" s="41">
        <f t="shared" si="581"/>
        <v>331.43237377456637</v>
      </c>
      <c r="BW574" s="89" t="e">
        <f t="shared" si="582"/>
        <v>#REF!</v>
      </c>
      <c r="BX574" s="42" t="e">
        <f t="shared" si="583"/>
        <v>#REF!</v>
      </c>
      <c r="BY574" s="89" t="e">
        <f t="shared" si="584"/>
        <v>#REF!</v>
      </c>
      <c r="BZ574" s="89" t="e">
        <f t="shared" si="584"/>
        <v>#REF!</v>
      </c>
      <c r="CA574" s="41">
        <f>1000*((BR574/BS574/0.0112372-1))</f>
        <v>290.20211094068895</v>
      </c>
      <c r="CB574" s="89" t="e">
        <f t="shared" si="586"/>
        <v>#REF!</v>
      </c>
      <c r="CC574" s="89" t="e">
        <f>1-CB574</f>
        <v>#REF!</v>
      </c>
      <c r="CD574" s="41"/>
      <c r="CE574" s="41"/>
      <c r="CF574" s="42"/>
      <c r="CG574" s="42" t="e">
        <f t="shared" ref="CG574:CG587" si="596">CH574*13.49+CI574</f>
        <v>#REF!</v>
      </c>
      <c r="CH574" s="42" t="e">
        <f t="shared" si="588"/>
        <v>#REF!</v>
      </c>
      <c r="CI574" s="89"/>
      <c r="CJ574" s="89"/>
      <c r="CK574" s="42" t="e">
        <f t="shared" si="589"/>
        <v>#REF!</v>
      </c>
      <c r="CM574" s="89" t="e">
        <f t="shared" si="572"/>
        <v>#REF!</v>
      </c>
      <c r="CN574" s="89">
        <f t="shared" si="573"/>
        <v>0</v>
      </c>
    </row>
    <row r="575" spans="1:92" ht="14.4" x14ac:dyDescent="0.3">
      <c r="A575" s="19"/>
      <c r="B575" s="19"/>
      <c r="C575" s="19"/>
      <c r="D575" s="47"/>
      <c r="E575" s="32">
        <v>41456.623611111114</v>
      </c>
      <c r="F575" s="21">
        <f t="shared" si="553"/>
        <v>1573.1131944444496</v>
      </c>
      <c r="G575" s="21">
        <f t="shared" si="557"/>
        <v>47.14375000000291</v>
      </c>
      <c r="H575" s="1"/>
      <c r="I575" s="21">
        <v>1067</v>
      </c>
      <c r="J575" s="21">
        <v>9055</v>
      </c>
      <c r="K575" s="21">
        <v>5539</v>
      </c>
      <c r="L575" s="21">
        <v>26</v>
      </c>
      <c r="M575" s="51">
        <v>4.3</v>
      </c>
      <c r="N575" s="40"/>
      <c r="O575" s="40"/>
      <c r="P575" s="40"/>
      <c r="R575" s="22"/>
      <c r="S575" s="22"/>
      <c r="T575" s="22"/>
      <c r="U575" s="52">
        <f t="shared" si="558"/>
        <v>1.895656803856996E-2</v>
      </c>
      <c r="V575" s="52">
        <f t="shared" si="559"/>
        <v>2.6660225442548411</v>
      </c>
      <c r="W575" s="52">
        <f t="shared" si="560"/>
        <v>9.2927942497478423E-3</v>
      </c>
      <c r="X575" s="247">
        <f>W575+V575+SUM($U$569:U575)</f>
        <v>2.7278044527714354</v>
      </c>
      <c r="Y575" s="104">
        <f>W575+V575+SUM($U$570:U575)-$X$570</f>
        <v>2.6882832027973103</v>
      </c>
      <c r="Z575" s="42"/>
      <c r="AA575" s="1">
        <f t="shared" si="594"/>
        <v>5.4649951008859922E-2</v>
      </c>
      <c r="AB575" s="41">
        <f t="shared" si="561"/>
        <v>3.0989659431170064E-2</v>
      </c>
      <c r="AC575" s="48">
        <f t="shared" si="562"/>
        <v>4.3583379920974155</v>
      </c>
      <c r="AD575" s="48">
        <f t="shared" si="563"/>
        <v>0.4505806902592126</v>
      </c>
      <c r="AE575" s="48">
        <f t="shared" si="564"/>
        <v>0.4532728467717273</v>
      </c>
      <c r="AF575" s="48">
        <f t="shared" si="565"/>
        <v>0.45058069025921266</v>
      </c>
      <c r="AG575" s="238">
        <f t="shared" si="566"/>
        <v>2.6921550641127194E-3</v>
      </c>
      <c r="AH575" s="48">
        <f t="shared" si="567"/>
        <v>1.4484018871684384E-9</v>
      </c>
      <c r="AI575" s="48">
        <f>AE575+AC575+SUM($AB$569:AB575)</f>
        <v>4.9471510482746792</v>
      </c>
      <c r="AJ575" s="48">
        <f>AE575+AC575+SUM($AB$570:AB575)-$AI$570</f>
        <v>3.1591697690695777</v>
      </c>
      <c r="AK575" s="41">
        <f t="shared" si="595"/>
        <v>4.2953674191643691E-2</v>
      </c>
      <c r="AL575" s="89"/>
      <c r="AM575" s="25">
        <v>324.07349999999997</v>
      </c>
      <c r="AN575" s="25">
        <v>1.2500000000017053E-2</v>
      </c>
      <c r="AQ575">
        <v>1866</v>
      </c>
      <c r="AR575" s="25">
        <v>314.51400000000001</v>
      </c>
      <c r="AS575" s="41">
        <v>0.14799999999999613</v>
      </c>
      <c r="AT575" s="41"/>
      <c r="AU575" s="41"/>
      <c r="AV575" s="99">
        <f t="shared" si="574"/>
        <v>0</v>
      </c>
      <c r="AW575" s="86">
        <f t="shared" si="575"/>
        <v>6.6453168569571477E-3</v>
      </c>
      <c r="AX575" s="86">
        <f t="shared" si="576"/>
        <v>0.44662752991477012</v>
      </c>
      <c r="AY575" s="86">
        <f t="shared" si="568"/>
        <v>7.2528911645945826E-2</v>
      </c>
      <c r="AZ575" s="86">
        <f t="shared" si="569"/>
        <v>4.8746221366287328</v>
      </c>
      <c r="BA575" s="86">
        <f t="shared" si="590"/>
        <v>5.1373414937447792E-2</v>
      </c>
      <c r="BB575" s="86">
        <f t="shared" si="591"/>
        <v>3.1077963541321294</v>
      </c>
      <c r="BC575" s="91">
        <f>BA575-BA572</f>
        <v>2.7117872122192025E-2</v>
      </c>
      <c r="BD575" s="91">
        <f>BB575-BB572</f>
        <v>1.497448213055371</v>
      </c>
      <c r="BE575" s="41">
        <f t="shared" ref="BE575:BE583" si="597">1000*(((BC575)/((BD575))/0.0112372-1))</f>
        <v>611.55705599787473</v>
      </c>
      <c r="BF575" s="89">
        <f t="shared" ref="BF575:BF589" si="598">(BE575-$B$10)/($AM$565-$B$10)</f>
        <v>0.20869506601708432</v>
      </c>
      <c r="BG575" s="89">
        <f t="shared" ref="BG575:BG587" si="599">1-BF575</f>
        <v>0.79130493398291568</v>
      </c>
      <c r="BH575" s="91">
        <f>BF575*($AJ575-$AJ572)</f>
        <v>0.31816941979353947</v>
      </c>
      <c r="BI575" s="91">
        <f>BG575*($AJ575-$AJ572)</f>
        <v>1.2063966653840243</v>
      </c>
      <c r="BJ575" s="41">
        <f t="shared" ref="BJ575:BJ582" si="600">1000*((BA575/BB575)/0.0112372-1)</f>
        <v>471.05114399157787</v>
      </c>
      <c r="BK575" s="89">
        <f t="shared" ref="BK575:BK597" si="601">(BJ575-$B$10)/($AM$565-$B$10)</f>
        <v>0.38947364837208548</v>
      </c>
      <c r="BL575" s="89">
        <f t="shared" ref="BL575:BL587" si="602">1-BK575</f>
        <v>0.61052635162791447</v>
      </c>
      <c r="BM575" s="89">
        <f t="shared" si="577"/>
        <v>0</v>
      </c>
      <c r="BN575" s="86">
        <f t="shared" si="578"/>
        <v>1.352699735160335E-4</v>
      </c>
      <c r="BO575" s="86">
        <f t="shared" si="579"/>
        <v>9.1575242762318085E-3</v>
      </c>
      <c r="BP575" s="86">
        <f t="shared" si="570"/>
        <v>3.9707113508224152E-2</v>
      </c>
      <c r="BQ575" s="86">
        <f t="shared" si="571"/>
        <v>2.6880973392632113</v>
      </c>
      <c r="BR575" s="86">
        <f t="shared" si="592"/>
        <v>3.9300448751870484E-2</v>
      </c>
      <c r="BS575" s="86">
        <f t="shared" si="593"/>
        <v>2.6489827540454396</v>
      </c>
      <c r="BT575" s="89">
        <f t="shared" si="580"/>
        <v>9.7259923664323004E-3</v>
      </c>
      <c r="BU575" s="89">
        <f t="shared" si="580"/>
        <v>0.60912017075923997</v>
      </c>
      <c r="BV575" s="41">
        <f t="shared" si="581"/>
        <v>420.9304876628359</v>
      </c>
      <c r="BW575" s="89" t="e">
        <f t="shared" si="582"/>
        <v>#REF!</v>
      </c>
      <c r="BX575" s="42" t="e">
        <f t="shared" si="583"/>
        <v>#REF!</v>
      </c>
      <c r="BY575" s="89" t="e">
        <f t="shared" si="584"/>
        <v>#REF!</v>
      </c>
      <c r="BZ575" s="89" t="e">
        <f t="shared" si="584"/>
        <v>#REF!</v>
      </c>
      <c r="CA575" s="41">
        <f t="shared" si="585"/>
        <v>320.2624392046103</v>
      </c>
      <c r="CB575" s="89" t="e">
        <f t="shared" si="586"/>
        <v>#REF!</v>
      </c>
      <c r="CC575" s="89" t="e">
        <f t="shared" si="587"/>
        <v>#REF!</v>
      </c>
      <c r="CD575" s="41" t="e">
        <f t="shared" ref="CD575:CD587" si="603">CK575+CJ575</f>
        <v>#REF!</v>
      </c>
      <c r="CE575" s="41" t="e">
        <f t="shared" ref="CE575:CE587" si="604">CH575+CI575</f>
        <v>#REF!</v>
      </c>
      <c r="CF575" s="42" t="e">
        <f t="shared" ref="CF575:CF587" si="605">CK575*13.49+CJ575</f>
        <v>#REF!</v>
      </c>
      <c r="CG575" s="42" t="e">
        <f t="shared" si="596"/>
        <v>#REF!</v>
      </c>
      <c r="CH575" s="42" t="e">
        <f t="shared" si="588"/>
        <v>#REF!</v>
      </c>
      <c r="CI575" s="89">
        <f t="shared" ref="CI575:CI583" si="606">BL575*$AJ575</f>
        <v>1.9287563932832503</v>
      </c>
      <c r="CJ575" s="89">
        <f t="shared" ref="CJ575:CJ583" si="607">BK575*$AJ575</f>
        <v>1.2304133757863271</v>
      </c>
      <c r="CK575" s="42" t="e">
        <f t="shared" si="589"/>
        <v>#REF!</v>
      </c>
      <c r="CM575" s="89" t="e">
        <f t="shared" si="572"/>
        <v>#REF!</v>
      </c>
      <c r="CN575" s="89">
        <f t="shared" si="573"/>
        <v>3.975464588446409E-2</v>
      </c>
    </row>
    <row r="576" spans="1:92" ht="14.4" x14ac:dyDescent="0.3">
      <c r="A576" s="19"/>
      <c r="B576" s="19"/>
      <c r="C576" s="19"/>
      <c r="D576" s="47"/>
      <c r="E576" s="32">
        <v>41470.47152777778</v>
      </c>
      <c r="F576" s="21">
        <f t="shared" si="553"/>
        <v>1586.9611111111153</v>
      </c>
      <c r="G576" s="21">
        <f t="shared" si="557"/>
        <v>60.991666666668607</v>
      </c>
      <c r="H576" s="1"/>
      <c r="I576" s="21">
        <v>1051</v>
      </c>
      <c r="J576" s="21">
        <v>10307</v>
      </c>
      <c r="K576" s="21">
        <v>7240</v>
      </c>
      <c r="L576" s="21">
        <v>6</v>
      </c>
      <c r="M576" s="51">
        <v>4.3</v>
      </c>
      <c r="N576" s="40"/>
      <c r="O576" s="40"/>
      <c r="P576" s="40"/>
      <c r="R576" s="22"/>
      <c r="S576" s="22"/>
      <c r="T576" s="22"/>
      <c r="U576" s="52">
        <f t="shared" si="558"/>
        <v>2.4406483561618546E-2</v>
      </c>
      <c r="V576" s="52">
        <f t="shared" si="559"/>
        <v>3.4324902729686739</v>
      </c>
      <c r="W576" s="52">
        <f t="shared" si="560"/>
        <v>1.19644246593849E-2</v>
      </c>
      <c r="X576" s="247">
        <f>W576+V576+SUM($U$569:U576)</f>
        <v>3.5213502954565237</v>
      </c>
      <c r="Y576" s="104">
        <f>W576+V576+SUM($U$570:U576)-$X$570</f>
        <v>3.4818290454823986</v>
      </c>
      <c r="Z576" s="42"/>
      <c r="AA576" s="1">
        <f t="shared" si="594"/>
        <v>5.3354998252880689E-2</v>
      </c>
      <c r="AB576" s="41">
        <f t="shared" si="561"/>
        <v>3.4745528462652255E-2</v>
      </c>
      <c r="AC576" s="48">
        <f t="shared" si="562"/>
        <v>4.8865576303160383</v>
      </c>
      <c r="AD576" s="48">
        <f t="shared" si="563"/>
        <v>0.50518994030557718</v>
      </c>
      <c r="AE576" s="48">
        <f t="shared" si="564"/>
        <v>0.50820837943812891</v>
      </c>
      <c r="AF576" s="48">
        <f t="shared" si="565"/>
        <v>0.50518994030557729</v>
      </c>
      <c r="AG576" s="238">
        <f t="shared" si="566"/>
        <v>3.018437508607049E-3</v>
      </c>
      <c r="AH576" s="48">
        <f t="shared" si="567"/>
        <v>1.6239445647263799E-9</v>
      </c>
      <c r="AI576" s="48">
        <f>AE576+AC576+SUM($AB$569:AB576)</f>
        <v>5.5650517476223555</v>
      </c>
      <c r="AJ576" s="48">
        <f>AE576+AC576+SUM($AB$570:AB576)-$AI$570</f>
        <v>3.777070468417254</v>
      </c>
      <c r="AK576" s="41">
        <f t="shared" si="595"/>
        <v>4.1319782792489199E-2</v>
      </c>
      <c r="AL576" s="89"/>
      <c r="AM576" s="25">
        <v>372.483</v>
      </c>
      <c r="AN576" s="25">
        <v>0.14600000000001501</v>
      </c>
      <c r="AQ576">
        <v>1806</v>
      </c>
      <c r="AR576" s="25">
        <v>346.05949999999996</v>
      </c>
      <c r="AS576" s="41">
        <v>0.13050000000001205</v>
      </c>
      <c r="AT576" s="41"/>
      <c r="AU576" s="41"/>
      <c r="AV576" s="99">
        <f t="shared" si="574"/>
        <v>0</v>
      </c>
      <c r="AW576" s="86">
        <f t="shared" si="575"/>
        <v>7.718980911678189E-3</v>
      </c>
      <c r="AX576" s="86">
        <f t="shared" si="576"/>
        <v>0.50048939852645069</v>
      </c>
      <c r="AY576" s="86">
        <f t="shared" si="568"/>
        <v>8.4525422937517677E-2</v>
      </c>
      <c r="AZ576" s="86">
        <f t="shared" si="569"/>
        <v>5.4805263246848384</v>
      </c>
      <c r="BA576" s="86">
        <f t="shared" si="590"/>
        <v>6.3369926229019644E-2</v>
      </c>
      <c r="BB576" s="86">
        <f t="shared" si="591"/>
        <v>3.713700542188235</v>
      </c>
      <c r="BC576" s="89">
        <f t="shared" ref="BC576:BD587" si="608">BA576-BA575</f>
        <v>1.1996511291571851E-2</v>
      </c>
      <c r="BD576" s="89">
        <f t="shared" si="608"/>
        <v>0.60590418805610557</v>
      </c>
      <c r="BE576" s="41">
        <f t="shared" si="597"/>
        <v>761.94725024755701</v>
      </c>
      <c r="BF576" s="89">
        <f t="shared" si="598"/>
        <v>1.5199107531491274E-2</v>
      </c>
      <c r="BG576" s="89">
        <f t="shared" si="599"/>
        <v>0.98480089246850877</v>
      </c>
      <c r="BH576" s="89">
        <f t="shared" ref="BH576:BI587" si="609">BF576*($AJ576-$AJ575)</f>
        <v>9.3915391731689921E-3</v>
      </c>
      <c r="BI576" s="89">
        <f t="shared" si="609"/>
        <v>0.6085091601745074</v>
      </c>
      <c r="BJ576" s="41">
        <f t="shared" si="600"/>
        <v>518.51193601490468</v>
      </c>
      <c r="BK576" s="89">
        <f t="shared" si="601"/>
        <v>0.3284093516680574</v>
      </c>
      <c r="BL576" s="89">
        <f t="shared" si="602"/>
        <v>0.6715906483319426</v>
      </c>
      <c r="BM576" s="89">
        <f t="shared" si="577"/>
        <v>0</v>
      </c>
      <c r="BN576" s="86">
        <f t="shared" si="578"/>
        <v>1.782765666820426E-4</v>
      </c>
      <c r="BO576" s="86">
        <f t="shared" si="579"/>
        <v>1.1786148092702857E-2</v>
      </c>
      <c r="BP576" s="86">
        <f t="shared" si="570"/>
        <v>5.2470073457845622E-2</v>
      </c>
      <c r="BQ576" s="86">
        <f t="shared" si="571"/>
        <v>3.4688802219986781</v>
      </c>
      <c r="BR576" s="86">
        <f t="shared" si="592"/>
        <v>5.2063408701491953E-2</v>
      </c>
      <c r="BS576" s="86">
        <f t="shared" si="593"/>
        <v>3.4297656367809064</v>
      </c>
      <c r="BT576" s="89">
        <f t="shared" si="580"/>
        <v>1.2762959949621469E-2</v>
      </c>
      <c r="BU576" s="89">
        <f t="shared" si="580"/>
        <v>0.78078288273546681</v>
      </c>
      <c r="BV576" s="41">
        <f t="shared" si="581"/>
        <v>454.6650758787132</v>
      </c>
      <c r="BW576" s="89" t="e">
        <f t="shared" si="582"/>
        <v>#REF!</v>
      </c>
      <c r="BX576" s="42" t="e">
        <f t="shared" si="583"/>
        <v>#REF!</v>
      </c>
      <c r="BY576" s="89" t="e">
        <f t="shared" si="584"/>
        <v>#REF!</v>
      </c>
      <c r="BZ576" s="89" t="e">
        <f t="shared" si="584"/>
        <v>#REF!</v>
      </c>
      <c r="CA576" s="41">
        <f t="shared" si="585"/>
        <v>350.85907151799114</v>
      </c>
      <c r="CB576" s="89" t="e">
        <f t="shared" si="586"/>
        <v>#REF!</v>
      </c>
      <c r="CC576" s="89" t="e">
        <f t="shared" si="587"/>
        <v>#REF!</v>
      </c>
      <c r="CD576" s="41" t="e">
        <f t="shared" si="603"/>
        <v>#REF!</v>
      </c>
      <c r="CE576" s="41" t="e">
        <f t="shared" si="604"/>
        <v>#REF!</v>
      </c>
      <c r="CF576" s="42" t="e">
        <f t="shared" si="605"/>
        <v>#REF!</v>
      </c>
      <c r="CG576" s="42" t="e">
        <f t="shared" si="596"/>
        <v>#REF!</v>
      </c>
      <c r="CH576" s="42" t="e">
        <f t="shared" si="588"/>
        <v>#REF!</v>
      </c>
      <c r="CI576" s="89">
        <f t="shared" si="606"/>
        <v>2.5366452046797776</v>
      </c>
      <c r="CJ576" s="89">
        <f t="shared" si="607"/>
        <v>1.2404252637374762</v>
      </c>
      <c r="CK576" s="42" t="e">
        <f t="shared" si="589"/>
        <v>#REF!</v>
      </c>
      <c r="CM576" s="89" t="e">
        <f t="shared" si="572"/>
        <v>#REF!</v>
      </c>
      <c r="CN576" s="89">
        <f t="shared" si="573"/>
        <v>5.2284172432427549E-2</v>
      </c>
    </row>
    <row r="577" spans="1:92" ht="14.4" x14ac:dyDescent="0.3">
      <c r="A577" s="19"/>
      <c r="B577" s="19"/>
      <c r="C577" s="19"/>
      <c r="D577" s="47"/>
      <c r="E577" s="32">
        <v>41507.454861111109</v>
      </c>
      <c r="F577" s="21">
        <f t="shared" si="553"/>
        <v>1623.9444444444453</v>
      </c>
      <c r="G577" s="21">
        <f t="shared" si="557"/>
        <v>97.974999999998545</v>
      </c>
      <c r="H577" s="1"/>
      <c r="I577" s="21">
        <v>1056</v>
      </c>
      <c r="J577" s="21">
        <v>11932</v>
      </c>
      <c r="K577" s="21">
        <v>9977</v>
      </c>
      <c r="L577" s="21">
        <v>10</v>
      </c>
      <c r="M577" s="51">
        <v>4.3</v>
      </c>
      <c r="N577" s="40"/>
      <c r="O577" s="40"/>
      <c r="P577" s="40"/>
      <c r="R577" s="22"/>
      <c r="S577" s="22"/>
      <c r="T577" s="22"/>
      <c r="U577" s="52">
        <f t="shared" si="558"/>
        <v>3.3793083374679636E-2</v>
      </c>
      <c r="V577" s="52">
        <f t="shared" si="559"/>
        <v>4.7526072194856956</v>
      </c>
      <c r="W577" s="52">
        <f t="shared" si="560"/>
        <v>1.656587680990183E-2</v>
      </c>
      <c r="X577" s="247">
        <f>W577+V577+SUM($U$569:U577)</f>
        <v>4.8798617774987418</v>
      </c>
      <c r="Y577" s="104">
        <f>W577+V577+SUM($U$570:U577)-$X$570</f>
        <v>4.8403405275246163</v>
      </c>
      <c r="Z577" s="42"/>
      <c r="AA577" s="1">
        <f t="shared" si="594"/>
        <v>4.3636561488645691E-2</v>
      </c>
      <c r="AB577" s="41">
        <f t="shared" si="561"/>
        <v>4.0414861263573965E-2</v>
      </c>
      <c r="AC577" s="48">
        <f t="shared" si="562"/>
        <v>5.6838838671848571</v>
      </c>
      <c r="AD577" s="48">
        <f t="shared" si="563"/>
        <v>0.58762040045381403</v>
      </c>
      <c r="AE577" s="48">
        <f t="shared" si="564"/>
        <v>0.59113135003990969</v>
      </c>
      <c r="AF577" s="48">
        <f t="shared" si="565"/>
        <v>0.58762040045381425</v>
      </c>
      <c r="AG577" s="238">
        <f t="shared" si="566"/>
        <v>3.5109476971762772E-3</v>
      </c>
      <c r="AH577" s="48">
        <f t="shared" si="567"/>
        <v>1.8889191555597872E-9</v>
      </c>
      <c r="AI577" s="48">
        <f>AE577+AC577+SUM($AB$569:AB577)</f>
        <v>6.4857158163565298</v>
      </c>
      <c r="AJ577" s="48">
        <f>AE577+AC577+SUM($AB$570:AB577)-$AI$570</f>
        <v>4.6977345371514279</v>
      </c>
      <c r="AK577" s="41">
        <f t="shared" si="595"/>
        <v>3.2419882117468921E-2</v>
      </c>
      <c r="AL577" s="89"/>
      <c r="AM577" s="25">
        <v>479.62900000000002</v>
      </c>
      <c r="AN577" s="25">
        <v>8.0000000000097771E-3</v>
      </c>
      <c r="AQ577">
        <v>1970</v>
      </c>
      <c r="AR577" s="25">
        <v>419.024</v>
      </c>
      <c r="AS577" s="41">
        <v>0.14300000000000068</v>
      </c>
      <c r="AT577" s="41"/>
      <c r="AU577" s="41"/>
      <c r="AV577" s="99">
        <f t="shared" si="574"/>
        <v>0</v>
      </c>
      <c r="AW577" s="86">
        <f t="shared" si="575"/>
        <v>9.6679266348906525E-3</v>
      </c>
      <c r="AX577" s="86">
        <f t="shared" si="576"/>
        <v>0.581463423405019</v>
      </c>
      <c r="AY577" s="86">
        <f t="shared" si="568"/>
        <v>0.10607359038401787</v>
      </c>
      <c r="AZ577" s="86">
        <f t="shared" si="569"/>
        <v>6.3796422259725123</v>
      </c>
      <c r="BA577" s="86">
        <f t="shared" si="590"/>
        <v>8.4918093675519835E-2</v>
      </c>
      <c r="BB577" s="86">
        <f t="shared" si="591"/>
        <v>4.6128164434759089</v>
      </c>
      <c r="BC577" s="89">
        <f t="shared" si="608"/>
        <v>2.1548167446500191E-2</v>
      </c>
      <c r="BD577" s="89">
        <f t="shared" si="608"/>
        <v>0.89911590128767394</v>
      </c>
      <c r="BE577" s="138">
        <f t="shared" si="597"/>
        <v>1132.7333136304226</v>
      </c>
      <c r="BF577" s="89">
        <f t="shared" si="598"/>
        <v>-0.4618639422591968</v>
      </c>
      <c r="BG577" s="89">
        <f t="shared" si="599"/>
        <v>1.4618639422591968</v>
      </c>
      <c r="BH577" s="89">
        <f t="shared" si="609"/>
        <v>-0.42522153628195763</v>
      </c>
      <c r="BI577" s="89">
        <f t="shared" si="609"/>
        <v>1.3458856050161314</v>
      </c>
      <c r="BJ577" s="41">
        <f t="shared" si="600"/>
        <v>638.23406549742742</v>
      </c>
      <c r="BK577" s="89">
        <f t="shared" si="601"/>
        <v>0.17437172766115874</v>
      </c>
      <c r="BL577" s="89">
        <f t="shared" si="602"/>
        <v>0.82562827233884128</v>
      </c>
      <c r="BM577" s="89">
        <f t="shared" si="577"/>
        <v>0</v>
      </c>
      <c r="BN577" s="86">
        <f t="shared" si="578"/>
        <v>2.6001099625526169E-4</v>
      </c>
      <c r="BO577" s="86">
        <f t="shared" si="579"/>
        <v>1.630586581364657E-2</v>
      </c>
      <c r="BP577" s="86">
        <f t="shared" si="570"/>
        <v>7.6592246635385858E-2</v>
      </c>
      <c r="BQ577" s="86">
        <f t="shared" si="571"/>
        <v>4.8032695308633562</v>
      </c>
      <c r="BR577" s="86">
        <f t="shared" si="592"/>
        <v>7.6185581879032183E-2</v>
      </c>
      <c r="BS577" s="86">
        <f t="shared" si="593"/>
        <v>4.7641549456455845</v>
      </c>
      <c r="BT577" s="89">
        <f t="shared" si="580"/>
        <v>2.4122173177540229E-2</v>
      </c>
      <c r="BU577" s="89">
        <f t="shared" si="580"/>
        <v>1.3343893088646781</v>
      </c>
      <c r="BV577" s="41">
        <f t="shared" si="581"/>
        <v>608.70261123930129</v>
      </c>
      <c r="BW577" s="89" t="e">
        <f t="shared" si="582"/>
        <v>#REF!</v>
      </c>
      <c r="BX577" s="42" t="e">
        <f t="shared" si="583"/>
        <v>#REF!</v>
      </c>
      <c r="BY577" s="89" t="e">
        <f t="shared" si="584"/>
        <v>#REF!</v>
      </c>
      <c r="BZ577" s="89" t="e">
        <f t="shared" si="584"/>
        <v>#REF!</v>
      </c>
      <c r="CA577" s="41">
        <f t="shared" si="585"/>
        <v>423.07831431957396</v>
      </c>
      <c r="CB577" s="89" t="e">
        <f t="shared" si="586"/>
        <v>#REF!</v>
      </c>
      <c r="CC577" s="89" t="e">
        <f t="shared" si="587"/>
        <v>#REF!</v>
      </c>
      <c r="CD577" s="41" t="e">
        <f t="shared" si="603"/>
        <v>#REF!</v>
      </c>
      <c r="CE577" s="41" t="e">
        <f t="shared" si="604"/>
        <v>#REF!</v>
      </c>
      <c r="CF577" s="42" t="e">
        <f t="shared" si="605"/>
        <v>#REF!</v>
      </c>
      <c r="CG577" s="42" t="e">
        <f t="shared" si="596"/>
        <v>#REF!</v>
      </c>
      <c r="CH577" s="42" t="e">
        <f t="shared" si="588"/>
        <v>#REF!</v>
      </c>
      <c r="CI577" s="140">
        <f t="shared" si="606"/>
        <v>3.8785824498148398</v>
      </c>
      <c r="CJ577" s="140">
        <f t="shared" si="607"/>
        <v>0.8191520873365884</v>
      </c>
      <c r="CK577" s="42" t="e">
        <f t="shared" si="589"/>
        <v>#REF!</v>
      </c>
      <c r="CM577" s="89" t="e">
        <f t="shared" si="572"/>
        <v>#REF!</v>
      </c>
      <c r="CN577" s="89">
        <f t="shared" si="573"/>
        <v>7.9943570044950799E-2</v>
      </c>
    </row>
    <row r="578" spans="1:92" ht="14.4" x14ac:dyDescent="0.3">
      <c r="A578" s="19"/>
      <c r="B578" s="19"/>
      <c r="C578" s="19"/>
      <c r="D578" s="47"/>
      <c r="E578" s="32">
        <v>41547.494444444441</v>
      </c>
      <c r="F578" s="21">
        <f t="shared" si="553"/>
        <v>1663.9840277777766</v>
      </c>
      <c r="G578" s="21">
        <f t="shared" si="557"/>
        <v>138.01458333332994</v>
      </c>
      <c r="H578" s="1"/>
      <c r="I578" s="21">
        <v>1059</v>
      </c>
      <c r="J578" s="21">
        <v>14610</v>
      </c>
      <c r="K578" s="21">
        <v>14254</v>
      </c>
      <c r="L578" s="21">
        <v>11</v>
      </c>
      <c r="M578" s="51">
        <v>4.3</v>
      </c>
      <c r="N578" s="40"/>
      <c r="O578" s="40"/>
      <c r="P578" s="40"/>
      <c r="R578" s="22"/>
      <c r="S578" s="22"/>
      <c r="T578" s="22"/>
      <c r="U578" s="52">
        <f t="shared" si="558"/>
        <v>4.8416862613330912E-2</v>
      </c>
      <c r="V578" s="52">
        <f t="shared" si="559"/>
        <v>6.8092730174890415</v>
      </c>
      <c r="W578" s="52">
        <f t="shared" si="560"/>
        <v>2.3734672941249035E-2</v>
      </c>
      <c r="X578" s="247">
        <f>W578+V578+SUM($U$569:U578)</f>
        <v>6.9921132342467658</v>
      </c>
      <c r="Y578" s="104">
        <f>W578+V578+SUM($U$570:U578)-$X$570</f>
        <v>6.9525919842726402</v>
      </c>
      <c r="Z578" s="42"/>
      <c r="AA578" s="1">
        <f t="shared" si="594"/>
        <v>4.5646115636319901E-2</v>
      </c>
      <c r="AB578" s="41">
        <f t="shared" si="561"/>
        <v>4.9626095326277861E-2</v>
      </c>
      <c r="AC578" s="48">
        <f t="shared" si="562"/>
        <v>6.979337644556959</v>
      </c>
      <c r="AD578" s="48">
        <f t="shared" si="563"/>
        <v>0.72154908112649441</v>
      </c>
      <c r="AE578" s="48">
        <f t="shared" si="564"/>
        <v>0.72586023582053194</v>
      </c>
      <c r="AF578" s="48">
        <f t="shared" si="565"/>
        <v>0.72154908112649452</v>
      </c>
      <c r="AG578" s="238">
        <f t="shared" si="566"/>
        <v>4.311152374601464E-3</v>
      </c>
      <c r="AH578" s="48">
        <f t="shared" si="567"/>
        <v>2.3194359487243894E-9</v>
      </c>
      <c r="AI578" s="48">
        <f>AE578+AC578+SUM($AB$569:AB578)</f>
        <v>7.9655245748355314</v>
      </c>
      <c r="AJ578" s="48">
        <f>AE578+AC578+SUM($AB$570:AB578)-$AI$570</f>
        <v>6.1775432956304304</v>
      </c>
      <c r="AK578" s="41">
        <f t="shared" si="595"/>
        <v>3.2063590148455084E-2</v>
      </c>
      <c r="AL578" s="89"/>
      <c r="AM578" s="25">
        <v>516.82150000000001</v>
      </c>
      <c r="AN578" s="25">
        <v>0.30349999999998545</v>
      </c>
      <c r="AQ578">
        <v>1652</v>
      </c>
      <c r="AR578" s="25">
        <v>445.27499999999998</v>
      </c>
      <c r="AS578" s="41">
        <v>1.099999999999568E-2</v>
      </c>
      <c r="AT578" s="41"/>
      <c r="AU578" s="41"/>
      <c r="AV578" s="99">
        <f t="shared" si="574"/>
        <v>0</v>
      </c>
      <c r="AW578" s="86">
        <f t="shared" si="575"/>
        <v>1.2164814670033658E-2</v>
      </c>
      <c r="AX578" s="86">
        <f t="shared" si="576"/>
        <v>0.71369542115049833</v>
      </c>
      <c r="AY578" s="86">
        <f t="shared" si="568"/>
        <v>0.13349557589821065</v>
      </c>
      <c r="AZ578" s="86">
        <f t="shared" si="569"/>
        <v>7.8320289989373206</v>
      </c>
      <c r="BA578" s="86">
        <f t="shared" si="590"/>
        <v>0.11234007918971262</v>
      </c>
      <c r="BB578" s="86">
        <f t="shared" si="591"/>
        <v>6.0652032164407172</v>
      </c>
      <c r="BC578" s="89">
        <f t="shared" si="608"/>
        <v>2.7421985514192782E-2</v>
      </c>
      <c r="BD578" s="89">
        <f t="shared" si="608"/>
        <v>1.4523867729648083</v>
      </c>
      <c r="BE578" s="41">
        <f t="shared" si="597"/>
        <v>680.19040965009572</v>
      </c>
      <c r="BF578" s="89">
        <f t="shared" si="598"/>
        <v>0.12038959759692344</v>
      </c>
      <c r="BG578" s="89">
        <f t="shared" si="599"/>
        <v>0.87961040240307653</v>
      </c>
      <c r="BH578" s="89">
        <f t="shared" si="609"/>
        <v>0.17815358095368999</v>
      </c>
      <c r="BI578" s="89">
        <f t="shared" si="609"/>
        <v>1.3016551775253125</v>
      </c>
      <c r="BJ578" s="41">
        <f t="shared" si="600"/>
        <v>648.28102305428456</v>
      </c>
      <c r="BK578" s="89">
        <f t="shared" si="601"/>
        <v>0.16144504921628233</v>
      </c>
      <c r="BL578" s="89">
        <f t="shared" si="602"/>
        <v>0.83855495078371767</v>
      </c>
      <c r="BM578" s="89">
        <f t="shared" si="577"/>
        <v>0</v>
      </c>
      <c r="BN578" s="86">
        <f t="shared" si="578"/>
        <v>3.7931079849569599E-4</v>
      </c>
      <c r="BO578" s="86">
        <f t="shared" si="579"/>
        <v>2.3355362142753338E-2</v>
      </c>
      <c r="BP578" s="86">
        <f t="shared" si="570"/>
        <v>0.11174302088002115</v>
      </c>
      <c r="BQ578" s="86">
        <f t="shared" si="571"/>
        <v>6.8803702133667448</v>
      </c>
      <c r="BR578" s="86">
        <f t="shared" si="592"/>
        <v>0.11133635612366748</v>
      </c>
      <c r="BS578" s="86">
        <f t="shared" si="593"/>
        <v>6.8412556281489731</v>
      </c>
      <c r="BT578" s="89">
        <f t="shared" si="580"/>
        <v>3.5150774244635294E-2</v>
      </c>
      <c r="BU578" s="89">
        <f t="shared" si="580"/>
        <v>2.0771006825033886</v>
      </c>
      <c r="BV578" s="41">
        <f t="shared" si="581"/>
        <v>505.9801114646616</v>
      </c>
      <c r="BW578" s="89" t="e">
        <f t="shared" si="582"/>
        <v>#REF!</v>
      </c>
      <c r="BX578" s="42" t="e">
        <f t="shared" si="583"/>
        <v>#REF!</v>
      </c>
      <c r="BY578" s="89" t="e">
        <f t="shared" si="584"/>
        <v>#REF!</v>
      </c>
      <c r="BZ578" s="89" t="e">
        <f t="shared" si="584"/>
        <v>#REF!</v>
      </c>
      <c r="CA578" s="41">
        <f t="shared" si="585"/>
        <v>448.24845687678328</v>
      </c>
      <c r="CB578" s="89" t="e">
        <f t="shared" si="586"/>
        <v>#REF!</v>
      </c>
      <c r="CC578" s="89" t="e">
        <f t="shared" si="587"/>
        <v>#REF!</v>
      </c>
      <c r="CD578" s="41" t="e">
        <f t="shared" si="603"/>
        <v>#REF!</v>
      </c>
      <c r="CE578" s="41" t="e">
        <f t="shared" si="604"/>
        <v>#REF!</v>
      </c>
      <c r="CF578" s="42" t="e">
        <f t="shared" si="605"/>
        <v>#REF!</v>
      </c>
      <c r="CG578" s="42" t="e">
        <f t="shared" si="596"/>
        <v>#REF!</v>
      </c>
      <c r="CH578" s="42" t="e">
        <f t="shared" si="588"/>
        <v>#REF!</v>
      </c>
      <c r="CI578" s="89">
        <f t="shared" si="606"/>
        <v>5.1802095142316604</v>
      </c>
      <c r="CJ578" s="89">
        <f t="shared" si="607"/>
        <v>0.99733378139876983</v>
      </c>
      <c r="CK578" s="42" t="e">
        <f t="shared" si="589"/>
        <v>#REF!</v>
      </c>
      <c r="CM578" s="89" t="e">
        <f t="shared" si="572"/>
        <v>#REF!</v>
      </c>
      <c r="CN578" s="89">
        <f t="shared" si="573"/>
        <v>0.10677211262281383</v>
      </c>
    </row>
    <row r="579" spans="1:92" ht="14.4" x14ac:dyDescent="0.3">
      <c r="A579" s="19"/>
      <c r="B579" s="19"/>
      <c r="C579" s="19"/>
      <c r="D579" s="47"/>
      <c r="E579" s="32">
        <v>41582.547222222223</v>
      </c>
      <c r="F579" s="21">
        <f t="shared" si="553"/>
        <v>1699.0368055555591</v>
      </c>
      <c r="G579" s="21">
        <f t="shared" si="557"/>
        <v>173.0673611111124</v>
      </c>
      <c r="H579" s="1"/>
      <c r="I579" s="21">
        <v>1060</v>
      </c>
      <c r="J579" s="21">
        <v>17031</v>
      </c>
      <c r="K579" s="21">
        <v>18095</v>
      </c>
      <c r="L579" s="21">
        <v>16</v>
      </c>
      <c r="M579" s="51">
        <v>4.3</v>
      </c>
      <c r="N579" s="40"/>
      <c r="O579" s="40"/>
      <c r="P579" s="40"/>
      <c r="R579" s="22"/>
      <c r="S579" s="22"/>
      <c r="T579" s="22"/>
      <c r="U579" s="52">
        <f t="shared" si="558"/>
        <v>6.1521707719869111E-2</v>
      </c>
      <c r="V579" s="52">
        <f t="shared" si="559"/>
        <v>8.6523182576354856</v>
      </c>
      <c r="W579" s="52">
        <f t="shared" si="560"/>
        <v>3.0158864757093212E-2</v>
      </c>
      <c r="X579" s="247">
        <f>W579+V579+SUM($U$569:U579)</f>
        <v>8.9031043739289224</v>
      </c>
      <c r="Y579" s="104">
        <f>W579+V579+SUM($U$570:U579)-$X$570</f>
        <v>8.8635831239547969</v>
      </c>
      <c r="Z579" s="42"/>
      <c r="AA579" s="1">
        <f t="shared" si="594"/>
        <v>4.8510838284900805E-2</v>
      </c>
      <c r="AB579" s="41">
        <f t="shared" si="561"/>
        <v>5.7904183706940643E-2</v>
      </c>
      <c r="AC579" s="48">
        <f t="shared" si="562"/>
        <v>8.1435552498364157</v>
      </c>
      <c r="AD579" s="48">
        <f t="shared" si="563"/>
        <v>0.841910093317359</v>
      </c>
      <c r="AE579" s="48">
        <f t="shared" si="564"/>
        <v>0.84694038820055129</v>
      </c>
      <c r="AF579" s="48">
        <f t="shared" si="565"/>
        <v>0.84191009331735911</v>
      </c>
      <c r="AG579" s="238">
        <f t="shared" si="566"/>
        <v>5.0302921768529962E-3</v>
      </c>
      <c r="AH579" s="48">
        <f t="shared" si="567"/>
        <v>2.706339162660303E-9</v>
      </c>
      <c r="AI579" s="48">
        <f>AE579+AC579+SUM($AB$569:AB579)</f>
        <v>9.308726516201947</v>
      </c>
      <c r="AJ579" s="48">
        <f>AE579+AC579+SUM($AB$570:AB579)-$AI$570</f>
        <v>7.5207452369968451</v>
      </c>
      <c r="AK579" s="41">
        <f t="shared" si="595"/>
        <v>3.3772288872292271E-2</v>
      </c>
      <c r="AL579" s="89"/>
      <c r="AM579" s="25">
        <v>508.62800000000004</v>
      </c>
      <c r="AN579" s="25">
        <v>0.46799999999998931</v>
      </c>
      <c r="AQ579">
        <v>1996</v>
      </c>
      <c r="AR579" s="25">
        <v>441.38749999999999</v>
      </c>
      <c r="AS579" s="41">
        <v>4.7500000000013642E-2</v>
      </c>
      <c r="AT579" s="41"/>
      <c r="AU579" s="41"/>
      <c r="AV579" s="99">
        <f t="shared" si="574"/>
        <v>0</v>
      </c>
      <c r="AW579" s="86">
        <f t="shared" si="575"/>
        <v>1.4118622979353426E-2</v>
      </c>
      <c r="AX579" s="86">
        <f t="shared" si="576"/>
        <v>0.83282176522119788</v>
      </c>
      <c r="AY579" s="86">
        <f t="shared" si="568"/>
        <v>0.15517786367397116</v>
      </c>
      <c r="AZ579" s="86">
        <f t="shared" si="569"/>
        <v>9.1535486525279754</v>
      </c>
      <c r="BA579" s="86">
        <f t="shared" si="590"/>
        <v>0.13402236696547312</v>
      </c>
      <c r="BB579" s="86">
        <f t="shared" si="591"/>
        <v>7.3867228700313721</v>
      </c>
      <c r="BC579" s="89">
        <f t="shared" si="608"/>
        <v>2.1682287775760506E-2</v>
      </c>
      <c r="BD579" s="89">
        <f t="shared" si="608"/>
        <v>1.3215196535906548</v>
      </c>
      <c r="BE579" s="41">
        <f t="shared" si="597"/>
        <v>460.06895706148975</v>
      </c>
      <c r="BF579" s="89">
        <f t="shared" si="598"/>
        <v>0.40360361739637801</v>
      </c>
      <c r="BG579" s="89">
        <f t="shared" si="599"/>
        <v>0.59639638260362204</v>
      </c>
      <c r="BH579" s="89">
        <f t="shared" si="609"/>
        <v>0.54212116242932262</v>
      </c>
      <c r="BI579" s="89">
        <f t="shared" si="609"/>
        <v>0.80108077893709217</v>
      </c>
      <c r="BJ579" s="41">
        <f t="shared" si="600"/>
        <v>614.60899438491583</v>
      </c>
      <c r="BK579" s="89">
        <f t="shared" si="601"/>
        <v>0.20476836224237502</v>
      </c>
      <c r="BL579" s="89">
        <f t="shared" si="602"/>
        <v>0.79523163775762495</v>
      </c>
      <c r="BM579" s="89">
        <f t="shared" si="577"/>
        <v>0</v>
      </c>
      <c r="BN579" s="86">
        <f t="shared" si="578"/>
        <v>4.8070194022477601E-4</v>
      </c>
      <c r="BO579" s="86">
        <f t="shared" si="579"/>
        <v>2.9678162816868435E-2</v>
      </c>
      <c r="BP579" s="86">
        <f t="shared" si="570"/>
        <v>0.14190652005774687</v>
      </c>
      <c r="BQ579" s="86">
        <f t="shared" si="571"/>
        <v>8.7611978538711757</v>
      </c>
      <c r="BR579" s="86">
        <f t="shared" si="592"/>
        <v>0.1414998553013932</v>
      </c>
      <c r="BS579" s="86">
        <f t="shared" si="593"/>
        <v>8.7220832686534049</v>
      </c>
      <c r="BT579" s="89">
        <f t="shared" si="580"/>
        <v>3.0163499177725719E-2</v>
      </c>
      <c r="BU579" s="89">
        <f t="shared" si="580"/>
        <v>1.8808276405044317</v>
      </c>
      <c r="BV579" s="41">
        <f t="shared" si="581"/>
        <v>427.1663993374799</v>
      </c>
      <c r="BW579" s="89" t="e">
        <f t="shared" si="582"/>
        <v>#REF!</v>
      </c>
      <c r="BX579" s="42" t="e">
        <f t="shared" si="583"/>
        <v>#REF!</v>
      </c>
      <c r="BY579" s="89" t="e">
        <f t="shared" si="584"/>
        <v>#REF!</v>
      </c>
      <c r="BZ579" s="89" t="e">
        <f t="shared" si="584"/>
        <v>#REF!</v>
      </c>
      <c r="CA579" s="41">
        <f t="shared" si="585"/>
        <v>443.70232777926219</v>
      </c>
      <c r="CB579" s="89" t="e">
        <f t="shared" si="586"/>
        <v>#REF!</v>
      </c>
      <c r="CC579" s="89" t="e">
        <f t="shared" si="587"/>
        <v>#REF!</v>
      </c>
      <c r="CD579" s="41" t="e">
        <f t="shared" si="603"/>
        <v>#REF!</v>
      </c>
      <c r="CE579" s="41" t="e">
        <f t="shared" si="604"/>
        <v>#REF!</v>
      </c>
      <c r="CF579" s="42" t="e">
        <f t="shared" si="605"/>
        <v>#REF!</v>
      </c>
      <c r="CG579" s="42" t="e">
        <f t="shared" si="596"/>
        <v>#REF!</v>
      </c>
      <c r="CH579" s="42" t="e">
        <f t="shared" si="588"/>
        <v>#REF!</v>
      </c>
      <c r="CI579" s="89">
        <f t="shared" si="606"/>
        <v>5.9807345519748587</v>
      </c>
      <c r="CJ579" s="89">
        <f t="shared" si="607"/>
        <v>1.5400106850219866</v>
      </c>
      <c r="CK579" s="42" t="e">
        <f t="shared" si="589"/>
        <v>#REF!</v>
      </c>
      <c r="CM579" s="89" t="e">
        <f t="shared" si="572"/>
        <v>#REF!</v>
      </c>
      <c r="CN579" s="89">
        <f t="shared" si="573"/>
        <v>0.12327216908818958</v>
      </c>
    </row>
    <row r="580" spans="1:92" ht="14.4" x14ac:dyDescent="0.3">
      <c r="A580" s="19"/>
      <c r="B580" s="19"/>
      <c r="C580" s="19"/>
      <c r="D580" s="47"/>
      <c r="E580" s="32">
        <v>41612.654861111114</v>
      </c>
      <c r="F580" s="21">
        <f t="shared" si="553"/>
        <v>1729.1444444444496</v>
      </c>
      <c r="G580" s="21">
        <f t="shared" si="557"/>
        <v>203.17500000000291</v>
      </c>
      <c r="H580" s="1"/>
      <c r="I580" s="21">
        <v>1061</v>
      </c>
      <c r="J580" s="21">
        <v>19294</v>
      </c>
      <c r="K580" s="21">
        <v>21037</v>
      </c>
      <c r="L580" s="21">
        <v>33</v>
      </c>
      <c r="M580" s="51">
        <v>4.3</v>
      </c>
      <c r="N580" s="40"/>
      <c r="O580" s="40"/>
      <c r="P580" s="40"/>
      <c r="R580" s="22"/>
      <c r="S580" s="22"/>
      <c r="T580" s="22"/>
      <c r="U580" s="52">
        <f t="shared" si="558"/>
        <v>7.1591773365224556E-2</v>
      </c>
      <c r="V580" s="52">
        <f t="shared" si="559"/>
        <v>10.068556786572765</v>
      </c>
      <c r="W580" s="52">
        <f t="shared" si="560"/>
        <v>3.5095362119555759E-2</v>
      </c>
      <c r="X580" s="247">
        <f>W580+V580+SUM($U$569:U580)</f>
        <v>10.395871173593891</v>
      </c>
      <c r="Y580" s="104">
        <f>W580+V580+SUM($U$570:U580)-$X$570</f>
        <v>10.356349923619765</v>
      </c>
      <c r="Z580" s="42"/>
      <c r="AA580" s="1">
        <f t="shared" si="594"/>
        <v>5.2680678183976003E-2</v>
      </c>
      <c r="AB580" s="41">
        <f t="shared" si="561"/>
        <v>6.5660107206761534E-2</v>
      </c>
      <c r="AC580" s="48">
        <f t="shared" si="562"/>
        <v>9.2343363901761144</v>
      </c>
      <c r="AD580" s="48">
        <f t="shared" si="563"/>
        <v>0.95467897907774724</v>
      </c>
      <c r="AE580" s="48">
        <f t="shared" si="564"/>
        <v>0.96038305225808351</v>
      </c>
      <c r="AF580" s="48">
        <f t="shared" si="565"/>
        <v>0.95467897907774724</v>
      </c>
      <c r="AG580" s="238">
        <f t="shared" si="566"/>
        <v>5.704070111498899E-3</v>
      </c>
      <c r="AH580" s="48">
        <f t="shared" si="567"/>
        <v>3.0688373133361879E-9</v>
      </c>
      <c r="AI580" s="48">
        <f>AE580+AC580+SUM($AB$569:AB580)</f>
        <v>10.578610427805941</v>
      </c>
      <c r="AJ580" s="48">
        <f>AE580+AC580+SUM($AB$570:AB580)-$AI$570</f>
        <v>8.7906291486008392</v>
      </c>
      <c r="AK580" s="41">
        <f t="shared" si="595"/>
        <v>3.8776481637363469E-2</v>
      </c>
      <c r="AL580" s="89"/>
      <c r="AM580" s="25">
        <v>493.34649999999999</v>
      </c>
      <c r="AN580" s="25">
        <v>0.15850000000000364</v>
      </c>
      <c r="AQ580"/>
      <c r="AR580" s="25">
        <v>430.49250000000001</v>
      </c>
      <c r="AS580" s="41">
        <v>3.1499999999994088E-2</v>
      </c>
      <c r="AT580" s="41"/>
      <c r="AU580" s="41"/>
      <c r="AV580" s="99">
        <f t="shared" si="574"/>
        <v>0</v>
      </c>
      <c r="AW580" s="86">
        <f t="shared" si="575"/>
        <v>1.5850236622489428E-2</v>
      </c>
      <c r="AX580" s="86">
        <f t="shared" si="576"/>
        <v>0.9445328156355941</v>
      </c>
      <c r="AY580" s="86">
        <f t="shared" si="568"/>
        <v>0.17459020962897984</v>
      </c>
      <c r="AZ580" s="86">
        <f t="shared" si="569"/>
        <v>10.404020218176962</v>
      </c>
      <c r="BA580" s="86">
        <f t="shared" si="590"/>
        <v>0.1534347129204818</v>
      </c>
      <c r="BB580" s="86">
        <f t="shared" si="591"/>
        <v>8.6371944356803585</v>
      </c>
      <c r="BC580" s="89">
        <f t="shared" si="608"/>
        <v>1.9412345955008681E-2</v>
      </c>
      <c r="BD580" s="89">
        <f t="shared" si="608"/>
        <v>1.2504715656489864</v>
      </c>
      <c r="BE580" s="41">
        <f t="shared" si="597"/>
        <v>381.48473714495259</v>
      </c>
      <c r="BF580" s="89">
        <f t="shared" si="598"/>
        <v>0.50471213069045617</v>
      </c>
      <c r="BG580" s="89">
        <f t="shared" si="599"/>
        <v>0.49528786930954383</v>
      </c>
      <c r="BH580" s="89">
        <f t="shared" si="609"/>
        <v>0.64092581475518284</v>
      </c>
      <c r="BI580" s="89">
        <f t="shared" si="609"/>
        <v>0.62895809684881132</v>
      </c>
      <c r="BJ580" s="41">
        <f t="shared" si="600"/>
        <v>580.85784323132339</v>
      </c>
      <c r="BK580" s="89">
        <f t="shared" si="601"/>
        <v>0.24819347632670166</v>
      </c>
      <c r="BL580" s="89">
        <f t="shared" si="602"/>
        <v>0.75180652367329837</v>
      </c>
      <c r="BM580" s="89">
        <f t="shared" si="577"/>
        <v>0</v>
      </c>
      <c r="BN580" s="86">
        <f t="shared" si="578"/>
        <v>5.5522341492684406E-4</v>
      </c>
      <c r="BO580" s="86">
        <f t="shared" si="579"/>
        <v>3.4540138704628916E-2</v>
      </c>
      <c r="BP580" s="86">
        <f t="shared" si="570"/>
        <v>0.16446706190063956</v>
      </c>
      <c r="BQ580" s="86">
        <f t="shared" si="571"/>
        <v>10.231404111693251</v>
      </c>
      <c r="BR580" s="86">
        <f t="shared" si="592"/>
        <v>0.16406039714428589</v>
      </c>
      <c r="BS580" s="86">
        <f t="shared" si="593"/>
        <v>10.192289526475481</v>
      </c>
      <c r="BT580" s="89">
        <f t="shared" si="580"/>
        <v>2.256054184289269E-2</v>
      </c>
      <c r="BU580" s="89">
        <f t="shared" si="580"/>
        <v>1.4702062578220758</v>
      </c>
      <c r="BV580" s="41">
        <f t="shared" si="581"/>
        <v>365.56742563708087</v>
      </c>
      <c r="BW580" s="89" t="e">
        <f t="shared" si="582"/>
        <v>#REF!</v>
      </c>
      <c r="BX580" s="42" t="e">
        <f t="shared" si="583"/>
        <v>#REF!</v>
      </c>
      <c r="BY580" s="89" t="e">
        <f t="shared" si="584"/>
        <v>#REF!</v>
      </c>
      <c r="BZ580" s="89" t="e">
        <f t="shared" si="584"/>
        <v>#REF!</v>
      </c>
      <c r="CA580" s="41">
        <f t="shared" si="585"/>
        <v>432.43160967560624</v>
      </c>
      <c r="CB580" s="89" t="e">
        <f t="shared" si="586"/>
        <v>#REF!</v>
      </c>
      <c r="CC580" s="89" t="e">
        <f t="shared" si="587"/>
        <v>#REF!</v>
      </c>
      <c r="CD580" s="41" t="e">
        <f t="shared" si="603"/>
        <v>#REF!</v>
      </c>
      <c r="CE580" s="41" t="e">
        <f t="shared" si="604"/>
        <v>#REF!</v>
      </c>
      <c r="CF580" s="42" t="e">
        <f t="shared" si="605"/>
        <v>#REF!</v>
      </c>
      <c r="CG580" s="42" t="e">
        <f t="shared" si="596"/>
        <v>#REF!</v>
      </c>
      <c r="CH580" s="42" t="e">
        <f t="shared" si="588"/>
        <v>#REF!</v>
      </c>
      <c r="CI580" s="89">
        <f t="shared" si="606"/>
        <v>6.6088523411107634</v>
      </c>
      <c r="CJ580" s="89">
        <f t="shared" si="607"/>
        <v>2.1817768074900759</v>
      </c>
      <c r="CK580" s="42" t="e">
        <f t="shared" si="589"/>
        <v>#REF!</v>
      </c>
      <c r="CM580" s="89" t="e">
        <f t="shared" si="572"/>
        <v>#REF!</v>
      </c>
      <c r="CN580" s="89">
        <f t="shared" si="573"/>
        <v>0.13621864608641943</v>
      </c>
    </row>
    <row r="581" spans="1:92" ht="14.4" x14ac:dyDescent="0.3">
      <c r="A581" s="19"/>
      <c r="B581" s="19"/>
      <c r="C581" s="19"/>
      <c r="D581" s="47"/>
      <c r="E581" s="32">
        <v>41673.609027777777</v>
      </c>
      <c r="F581" s="21">
        <f t="shared" si="553"/>
        <v>1790.0986111111124</v>
      </c>
      <c r="G581" s="21">
        <f t="shared" si="557"/>
        <v>264.1291666666657</v>
      </c>
      <c r="H581" s="1"/>
      <c r="I581" s="21">
        <v>1061</v>
      </c>
      <c r="J581" s="21">
        <v>21761</v>
      </c>
      <c r="K581" s="21">
        <v>26202</v>
      </c>
      <c r="L581" s="21">
        <v>17</v>
      </c>
      <c r="M581" s="51">
        <v>4.3</v>
      </c>
      <c r="N581" s="40"/>
      <c r="O581" s="40"/>
      <c r="P581" s="40"/>
      <c r="R581" s="22"/>
      <c r="S581" s="22"/>
      <c r="T581" s="22"/>
      <c r="U581" s="52">
        <f t="shared" si="558"/>
        <v>8.9168971132557576E-2</v>
      </c>
      <c r="V581" s="52">
        <f t="shared" si="559"/>
        <v>12.540586819498007</v>
      </c>
      <c r="W581" s="52">
        <f t="shared" si="560"/>
        <v>4.3711968353691115E-2</v>
      </c>
      <c r="X581" s="247">
        <f>W581+V581+SUM($U$569:U581)</f>
        <v>12.965686783885824</v>
      </c>
      <c r="Y581" s="104">
        <f>W581+V581+SUM($U$570:U581)-$X$570</f>
        <v>12.926165533911698</v>
      </c>
      <c r="Z581" s="42"/>
      <c r="AA581" s="1">
        <f t="shared" si="594"/>
        <v>4.7054301875819979E-2</v>
      </c>
      <c r="AB581" s="41">
        <f t="shared" si="561"/>
        <v>7.4055643875108226E-2</v>
      </c>
      <c r="AC581" s="48">
        <f t="shared" si="562"/>
        <v>10.415071741817272</v>
      </c>
      <c r="AD581" s="48">
        <f t="shared" si="563"/>
        <v>1.0767476554219373</v>
      </c>
      <c r="AE581" s="48">
        <f t="shared" si="564"/>
        <v>1.0831810718455557</v>
      </c>
      <c r="AF581" s="48">
        <f t="shared" si="565"/>
        <v>1.0767476554219371</v>
      </c>
      <c r="AG581" s="238">
        <f t="shared" si="566"/>
        <v>6.4334129623886968E-3</v>
      </c>
      <c r="AH581" s="48">
        <f t="shared" si="567"/>
        <v>3.461229852571202E-9</v>
      </c>
      <c r="AI581" s="48">
        <f>AE581+AC581+SUM($AB$569:AB581)</f>
        <v>11.956199442909679</v>
      </c>
      <c r="AJ581" s="48">
        <f>AE581+AC581+SUM($AB$570:AB581)-$AI$570</f>
        <v>10.168218163704577</v>
      </c>
      <c r="AK581" s="41">
        <f t="shared" si="595"/>
        <v>3.1607114554565059E-2</v>
      </c>
      <c r="AL581" s="89"/>
      <c r="AM581" s="41">
        <v>459.40100000000001</v>
      </c>
      <c r="AN581" s="41">
        <v>0.23051681066682994</v>
      </c>
      <c r="AO581" s="41"/>
      <c r="AP581" s="41"/>
      <c r="AQ581"/>
      <c r="AR581" s="41">
        <v>403.02850000000001</v>
      </c>
      <c r="AS581" s="41">
        <v>0.10535891039679623</v>
      </c>
      <c r="AT581" s="41"/>
      <c r="AU581" s="41"/>
      <c r="AV581" s="99">
        <f t="shared" si="574"/>
        <v>0</v>
      </c>
      <c r="AW581" s="86">
        <f t="shared" si="575"/>
        <v>1.7477098543941368E-2</v>
      </c>
      <c r="AX581" s="86">
        <f t="shared" si="576"/>
        <v>1.0657039733016143</v>
      </c>
      <c r="AY581" s="86">
        <f t="shared" si="568"/>
        <v>0.19291296839107216</v>
      </c>
      <c r="AZ581" s="86">
        <f t="shared" si="569"/>
        <v>11.763286474518607</v>
      </c>
      <c r="BA581" s="86">
        <f t="shared" si="590"/>
        <v>0.17175747168257413</v>
      </c>
      <c r="BB581" s="86">
        <f t="shared" si="591"/>
        <v>9.9964606920220032</v>
      </c>
      <c r="BC581" s="89">
        <f t="shared" si="608"/>
        <v>1.8322758762092328E-2</v>
      </c>
      <c r="BD581" s="89">
        <f t="shared" si="608"/>
        <v>1.3592662563416447</v>
      </c>
      <c r="BE581" s="41">
        <f t="shared" si="597"/>
        <v>199.57724091790863</v>
      </c>
      <c r="BF581" s="89">
        <f t="shared" si="598"/>
        <v>0.73875907446744804</v>
      </c>
      <c r="BG581" s="89">
        <f t="shared" si="599"/>
        <v>0.26124092553255196</v>
      </c>
      <c r="BH581" s="89">
        <f t="shared" si="609"/>
        <v>1.0177063857945603</v>
      </c>
      <c r="BI581" s="89">
        <f t="shared" si="609"/>
        <v>0.35988262930917703</v>
      </c>
      <c r="BJ581" s="41">
        <f t="shared" si="600"/>
        <v>529.01330816144036</v>
      </c>
      <c r="BK581" s="89">
        <f t="shared" si="601"/>
        <v>0.3148980115235378</v>
      </c>
      <c r="BL581" s="89">
        <f t="shared" si="602"/>
        <v>0.6851019884764622</v>
      </c>
      <c r="BM581" s="89">
        <f t="shared" si="577"/>
        <v>0</v>
      </c>
      <c r="BN581" s="86">
        <f t="shared" si="578"/>
        <v>6.7847093405363275E-4</v>
      </c>
      <c r="BO581" s="86">
        <f t="shared" si="579"/>
        <v>4.3033497419637481E-2</v>
      </c>
      <c r="BP581" s="86">
        <f t="shared" si="570"/>
        <v>0.20124560742108596</v>
      </c>
      <c r="BQ581" s="86">
        <f t="shared" si="571"/>
        <v>12.764441176464738</v>
      </c>
      <c r="BR581" s="86">
        <f t="shared" si="592"/>
        <v>0.20083894266473229</v>
      </c>
      <c r="BS581" s="86">
        <f t="shared" si="593"/>
        <v>12.725326591246967</v>
      </c>
      <c r="BT581" s="89">
        <f t="shared" si="580"/>
        <v>3.6778545520446404E-2</v>
      </c>
      <c r="BU581" s="89">
        <f t="shared" si="580"/>
        <v>2.5330370647714862</v>
      </c>
      <c r="BV581" s="41">
        <f t="shared" si="581"/>
        <v>292.09633622256683</v>
      </c>
      <c r="BW581" s="89" t="e">
        <f t="shared" si="582"/>
        <v>#REF!</v>
      </c>
      <c r="BX581" s="42" t="e">
        <f t="shared" si="583"/>
        <v>#REF!</v>
      </c>
      <c r="BY581" s="89" t="e">
        <f t="shared" si="584"/>
        <v>#REF!</v>
      </c>
      <c r="BZ581" s="89" t="e">
        <f t="shared" si="584"/>
        <v>#REF!</v>
      </c>
      <c r="CA581" s="41">
        <f t="shared" si="585"/>
        <v>404.49720291579052</v>
      </c>
      <c r="CB581" s="89" t="e">
        <f t="shared" si="586"/>
        <v>#REF!</v>
      </c>
      <c r="CC581" s="89" t="e">
        <f t="shared" si="587"/>
        <v>#REF!</v>
      </c>
      <c r="CD581" s="41" t="e">
        <f t="shared" si="603"/>
        <v>#REF!</v>
      </c>
      <c r="CE581" s="41" t="e">
        <f t="shared" si="604"/>
        <v>#REF!</v>
      </c>
      <c r="CF581" s="42" t="e">
        <f t="shared" si="605"/>
        <v>#REF!</v>
      </c>
      <c r="CG581" s="42" t="e">
        <f t="shared" si="596"/>
        <v>#REF!</v>
      </c>
      <c r="CH581" s="42" t="e">
        <f t="shared" si="588"/>
        <v>#REF!</v>
      </c>
      <c r="CI581" s="89">
        <f t="shared" si="606"/>
        <v>6.9662664832164864</v>
      </c>
      <c r="CJ581" s="89">
        <f t="shared" si="607"/>
        <v>3.2019516804880901</v>
      </c>
      <c r="CK581" s="42" t="e">
        <f t="shared" si="589"/>
        <v>#REF!</v>
      </c>
      <c r="CM581" s="89" t="e">
        <f t="shared" si="572"/>
        <v>#REF!</v>
      </c>
      <c r="CN581" s="89">
        <f t="shared" si="573"/>
        <v>0.14358550314674798</v>
      </c>
    </row>
    <row r="582" spans="1:92" ht="14.4" x14ac:dyDescent="0.3">
      <c r="A582" s="19"/>
      <c r="B582" s="19"/>
      <c r="C582" s="19"/>
      <c r="D582" s="47"/>
      <c r="E582" s="32">
        <v>41709.570833333331</v>
      </c>
      <c r="F582" s="21">
        <f t="shared" si="553"/>
        <v>1826.0604166666672</v>
      </c>
      <c r="G582" s="21">
        <f t="shared" si="557"/>
        <v>300.09097222222044</v>
      </c>
      <c r="H582" s="1"/>
      <c r="I582" s="21">
        <v>1071</v>
      </c>
      <c r="J582" s="21">
        <v>23082</v>
      </c>
      <c r="K582" s="21">
        <v>29892</v>
      </c>
      <c r="L582" s="21">
        <v>22</v>
      </c>
      <c r="M582" s="51">
        <v>4.3</v>
      </c>
      <c r="N582" s="40"/>
      <c r="O582" s="40"/>
      <c r="P582" s="40"/>
      <c r="R582" s="22"/>
      <c r="S582" s="22"/>
      <c r="T582" s="22"/>
      <c r="U582" s="52">
        <f t="shared" si="558"/>
        <v>0.10268532306698153</v>
      </c>
      <c r="V582" s="52">
        <f t="shared" si="559"/>
        <v>14.441505746380683</v>
      </c>
      <c r="W582" s="52">
        <f t="shared" si="560"/>
        <v>5.033788699456649E-2</v>
      </c>
      <c r="X582" s="247">
        <f>W582+V582+SUM($U$569:U582)</f>
        <v>14.975916952476357</v>
      </c>
      <c r="Y582" s="104">
        <f>W582+V582+SUM($U$570:U582)-$X$570</f>
        <v>14.936395702502232</v>
      </c>
      <c r="Z582" s="42"/>
      <c r="AA582" s="1">
        <f t="shared" si="594"/>
        <v>4.6787172983346462E-2</v>
      </c>
      <c r="AB582" s="41">
        <f t="shared" si="561"/>
        <v>7.9291537101300269E-2</v>
      </c>
      <c r="AC582" s="48">
        <f t="shared" si="562"/>
        <v>11.151439704200421</v>
      </c>
      <c r="AD582" s="48">
        <f t="shared" si="563"/>
        <v>1.1528760294436351</v>
      </c>
      <c r="AE582" s="48">
        <f t="shared" si="564"/>
        <v>1.1597643022389101</v>
      </c>
      <c r="AF582" s="48">
        <f t="shared" si="565"/>
        <v>1.1528760294436353</v>
      </c>
      <c r="AG582" s="238">
        <f t="shared" si="566"/>
        <v>6.8882690893285305E-3</v>
      </c>
      <c r="AH582" s="48">
        <f t="shared" si="567"/>
        <v>3.7059462440718204E-9</v>
      </c>
      <c r="AI582" s="48">
        <f>AE582+AC582+SUM($AB$569:AB582)</f>
        <v>12.848442172787482</v>
      </c>
      <c r="AJ582" s="48">
        <f>AE582+AC582+SUM($AB$570:AB582)-$AI$570</f>
        <v>11.06046089358238</v>
      </c>
      <c r="AK582" s="41">
        <f t="shared" si="595"/>
        <v>2.6802098553874439E-2</v>
      </c>
      <c r="AL582" s="89"/>
      <c r="AM582" s="41">
        <v>445.79049999999995</v>
      </c>
      <c r="AN582" s="41">
        <v>7.2831998462220507E-2</v>
      </c>
      <c r="AO582" s="41"/>
      <c r="AP582" s="41"/>
      <c r="AQ582"/>
      <c r="AR582" s="41">
        <v>391.11599999999999</v>
      </c>
      <c r="AS582" s="41">
        <v>0.16122034611053895</v>
      </c>
      <c r="AT582" s="41"/>
      <c r="AU582" s="41"/>
      <c r="AV582" s="99">
        <f t="shared" si="574"/>
        <v>0</v>
      </c>
      <c r="AW582" s="86">
        <f t="shared" si="575"/>
        <v>1.8541040083723231E-2</v>
      </c>
      <c r="AX582" s="86">
        <f t="shared" si="576"/>
        <v>1.1412232621551868</v>
      </c>
      <c r="AY582" s="86">
        <f t="shared" si="568"/>
        <v>0.20540680626155275</v>
      </c>
      <c r="AZ582" s="86">
        <f t="shared" si="569"/>
        <v>12.643035366525929</v>
      </c>
      <c r="BA582" s="86">
        <f t="shared" si="590"/>
        <v>0.18425130955305472</v>
      </c>
      <c r="BB582" s="86">
        <f t="shared" si="591"/>
        <v>10.876209584029326</v>
      </c>
      <c r="BC582" s="89">
        <f t="shared" si="608"/>
        <v>1.2493837870480584E-2</v>
      </c>
      <c r="BD582" s="89">
        <f t="shared" si="608"/>
        <v>0.87974889200732243</v>
      </c>
      <c r="BE582" s="41">
        <f t="shared" si="597"/>
        <v>263.80196666280796</v>
      </c>
      <c r="BF582" s="89">
        <f t="shared" si="598"/>
        <v>0.65612586205300294</v>
      </c>
      <c r="BG582" s="89">
        <f t="shared" si="599"/>
        <v>0.34387413794699706</v>
      </c>
      <c r="BH582" s="89">
        <f t="shared" si="609"/>
        <v>0.58542353030159877</v>
      </c>
      <c r="BI582" s="89">
        <f t="shared" si="609"/>
        <v>0.30681919957620518</v>
      </c>
      <c r="BJ582" s="41">
        <f t="shared" si="600"/>
        <v>507.56103822966156</v>
      </c>
      <c r="BK582" s="89">
        <f t="shared" si="601"/>
        <v>0.34249906325999424</v>
      </c>
      <c r="BL582" s="89">
        <f t="shared" si="602"/>
        <v>0.65750093674000576</v>
      </c>
      <c r="BM582" s="89">
        <f t="shared" si="577"/>
        <v>0</v>
      </c>
      <c r="BN582" s="86">
        <f t="shared" si="578"/>
        <v>7.7478277229985125E-4</v>
      </c>
      <c r="BO582" s="86">
        <f t="shared" si="579"/>
        <v>4.9563104222266639E-2</v>
      </c>
      <c r="BP582" s="86">
        <f t="shared" si="570"/>
        <v>0.23050396325583586</v>
      </c>
      <c r="BQ582" s="86">
        <f t="shared" si="571"/>
        <v>14.745412989220521</v>
      </c>
      <c r="BR582" s="86">
        <f t="shared" si="592"/>
        <v>0.23009729849948218</v>
      </c>
      <c r="BS582" s="86">
        <f t="shared" si="593"/>
        <v>14.70629840400275</v>
      </c>
      <c r="BT582" s="89">
        <f t="shared" si="580"/>
        <v>2.9258355834749894E-2</v>
      </c>
      <c r="BU582" s="89">
        <f t="shared" si="580"/>
        <v>1.9809718127557829</v>
      </c>
      <c r="BV582" s="41">
        <f t="shared" ref="BV582:BV587" si="610">1000*((BT582/BU582)/0.0112372-1)</f>
        <v>314.35750978043961</v>
      </c>
      <c r="BW582" s="89" t="e">
        <f t="shared" si="582"/>
        <v>#REF!</v>
      </c>
      <c r="BX582" s="42" t="e">
        <f t="shared" si="583"/>
        <v>#REF!</v>
      </c>
      <c r="BY582" s="89" t="e">
        <f t="shared" si="584"/>
        <v>#REF!</v>
      </c>
      <c r="BZ582" s="89" t="e">
        <f t="shared" si="584"/>
        <v>#REF!</v>
      </c>
      <c r="CA582" s="41">
        <f t="shared" si="585"/>
        <v>392.3551814222659</v>
      </c>
      <c r="CB582" s="89" t="e">
        <f t="shared" si="586"/>
        <v>#REF!</v>
      </c>
      <c r="CC582" s="89" t="e">
        <f t="shared" si="587"/>
        <v>#REF!</v>
      </c>
      <c r="CD582" s="41" t="e">
        <f t="shared" si="603"/>
        <v>#REF!</v>
      </c>
      <c r="CE582" s="41" t="e">
        <f t="shared" si="604"/>
        <v>#REF!</v>
      </c>
      <c r="CF582" s="42" t="e">
        <f t="shared" si="605"/>
        <v>#REF!</v>
      </c>
      <c r="CG582" s="42" t="e">
        <f t="shared" si="596"/>
        <v>#REF!</v>
      </c>
      <c r="CH582" s="42" t="e">
        <f t="shared" si="588"/>
        <v>#REF!</v>
      </c>
      <c r="CI582" s="89">
        <f t="shared" si="606"/>
        <v>7.2722633983066167</v>
      </c>
      <c r="CJ582" s="89">
        <f t="shared" si="607"/>
        <v>3.7881974952757642</v>
      </c>
      <c r="CK582" s="42" t="e">
        <f t="shared" si="589"/>
        <v>#REF!</v>
      </c>
      <c r="CM582" s="89" t="e">
        <f t="shared" si="572"/>
        <v>#REF!</v>
      </c>
      <c r="CN582" s="89">
        <f t="shared" si="573"/>
        <v>0.14989257180690102</v>
      </c>
    </row>
    <row r="583" spans="1:92" ht="14.4" x14ac:dyDescent="0.3">
      <c r="A583" s="19"/>
      <c r="B583" s="19"/>
      <c r="C583" s="19"/>
      <c r="D583" s="47"/>
      <c r="E583" s="32">
        <v>41743.399305555555</v>
      </c>
      <c r="F583" s="21">
        <f t="shared" si="553"/>
        <v>1859.8888888888905</v>
      </c>
      <c r="G583" s="21">
        <f t="shared" si="557"/>
        <v>333.9194444444438</v>
      </c>
      <c r="H583" s="1"/>
      <c r="I583" s="21">
        <v>1063</v>
      </c>
      <c r="J583" s="21">
        <v>24152</v>
      </c>
      <c r="K583" s="21">
        <v>29656</v>
      </c>
      <c r="L583" s="21">
        <v>6</v>
      </c>
      <c r="M583" s="51">
        <v>4.3</v>
      </c>
      <c r="N583" s="40"/>
      <c r="O583" s="40"/>
      <c r="P583" s="40"/>
      <c r="R583" s="22"/>
      <c r="S583" s="22"/>
      <c r="T583" s="22"/>
      <c r="U583" s="52">
        <f t="shared" si="558"/>
        <v>0.10111364513710584</v>
      </c>
      <c r="V583" s="52">
        <f t="shared" si="559"/>
        <v>14.220467382008454</v>
      </c>
      <c r="W583" s="52">
        <f t="shared" si="560"/>
        <v>4.9567426877551231E-2</v>
      </c>
      <c r="X583" s="247">
        <f>W583+V583+SUM($U$569:U583)</f>
        <v>14.855221773124221</v>
      </c>
      <c r="Y583" s="104">
        <f>W583+V583+SUM($U$570:U583)-$X$570</f>
        <v>14.815700523150095</v>
      </c>
      <c r="Z583" s="42"/>
      <c r="AA583" s="1">
        <f t="shared" si="594"/>
        <v>3.6886596315058036E-2</v>
      </c>
      <c r="AB583" s="41">
        <f t="shared" si="561"/>
        <v>8.234747630669613E-2</v>
      </c>
      <c r="AC583" s="48">
        <f t="shared" si="562"/>
        <v>11.581222289259109</v>
      </c>
      <c r="AD583" s="48">
        <f t="shared" si="563"/>
        <v>1.1973085021403982</v>
      </c>
      <c r="AE583" s="48">
        <f t="shared" si="564"/>
        <v>1.2044622527364834</v>
      </c>
      <c r="AF583" s="48">
        <f t="shared" si="565"/>
        <v>1.197308502140398</v>
      </c>
      <c r="AG583" s="238">
        <f t="shared" si="566"/>
        <v>7.1537467473098883E-3</v>
      </c>
      <c r="AH583" s="48">
        <f t="shared" si="567"/>
        <v>3.8487754391456887E-9</v>
      </c>
      <c r="AI583" s="48">
        <f>AE583+AC583+SUM($AB$569:AB583)</f>
        <v>13.405270184650441</v>
      </c>
      <c r="AJ583" s="48">
        <f>AE583+AC583+SUM($AB$570:AB583)-$AI$570</f>
        <v>11.617288905445339</v>
      </c>
      <c r="AK583" s="41">
        <f t="shared" si="595"/>
        <v>2.2009213000353869E-2</v>
      </c>
      <c r="AL583" s="89"/>
      <c r="AM583" s="41">
        <v>433.59950000000003</v>
      </c>
      <c r="AN583" s="41">
        <v>3.6500000000017963E-2</v>
      </c>
      <c r="AO583" s="41"/>
      <c r="AP583" s="41"/>
      <c r="AQ583"/>
      <c r="AR583" s="41">
        <v>384.48500000000001</v>
      </c>
      <c r="AS583" s="41">
        <v>5.6999999999987949E-2</v>
      </c>
      <c r="AT583" s="41"/>
      <c r="AU583" s="41"/>
      <c r="AV583" s="99">
        <f t="shared" si="574"/>
        <v>0</v>
      </c>
      <c r="AW583" s="86">
        <f t="shared" si="575"/>
        <v>1.9095831414323451E-2</v>
      </c>
      <c r="AX583" s="86">
        <f t="shared" si="576"/>
        <v>1.18536642132216</v>
      </c>
      <c r="AY583" s="86">
        <f t="shared" si="568"/>
        <v>0.21253034615900632</v>
      </c>
      <c r="AZ583" s="86">
        <f t="shared" si="569"/>
        <v>13.192739838491434</v>
      </c>
      <c r="BA583" s="86">
        <f t="shared" si="590"/>
        <v>0.19137484945050828</v>
      </c>
      <c r="BB583" s="86">
        <f t="shared" si="591"/>
        <v>11.425914055994831</v>
      </c>
      <c r="BC583" s="89">
        <f t="shared" si="608"/>
        <v>7.123539897453568E-3</v>
      </c>
      <c r="BD583" s="89">
        <f t="shared" si="608"/>
        <v>0.54970447196550509</v>
      </c>
      <c r="BE583" s="41">
        <f t="shared" si="597"/>
        <v>153.21021445861072</v>
      </c>
      <c r="BF583" s="89">
        <f t="shared" si="598"/>
        <v>0.79841610378129668</v>
      </c>
      <c r="BG583" s="89">
        <f t="shared" si="599"/>
        <v>0.20158389621870332</v>
      </c>
      <c r="BH583" s="89">
        <f t="shared" ref="BH583:BH588" si="611">BF583*($AJ583-$AJ582)</f>
        <v>0.44458045170790861</v>
      </c>
      <c r="BI583" s="89">
        <f t="shared" si="609"/>
        <v>0.11224756015504944</v>
      </c>
      <c r="BJ583" s="41">
        <f t="shared" ref="BJ583:BJ588" si="612">1000*((BA583/BB583)/0.0112372-1)</f>
        <v>490.51310390099331</v>
      </c>
      <c r="BK583" s="89">
        <f t="shared" si="601"/>
        <v>0.36443338158162958</v>
      </c>
      <c r="BL583" s="89">
        <f t="shared" si="602"/>
        <v>0.63556661841837037</v>
      </c>
      <c r="BM583" s="89">
        <f t="shared" si="577"/>
        <v>0</v>
      </c>
      <c r="BN583" s="86">
        <f t="shared" si="578"/>
        <v>7.593432236338018E-4</v>
      </c>
      <c r="BO583" s="86">
        <f t="shared" si="579"/>
        <v>4.8808083653917429E-2</v>
      </c>
      <c r="BP583" s="86">
        <f t="shared" si="570"/>
        <v>0.22757307973369748</v>
      </c>
      <c r="BQ583" s="86">
        <f t="shared" si="571"/>
        <v>14.627648693390523</v>
      </c>
      <c r="BR583" s="86">
        <f t="shared" si="592"/>
        <v>0.2271664149773438</v>
      </c>
      <c r="BS583" s="86">
        <f t="shared" si="593"/>
        <v>14.588534108172752</v>
      </c>
      <c r="BT583" s="89">
        <f t="shared" si="580"/>
        <v>-2.9308835221383833E-3</v>
      </c>
      <c r="BU583" s="89">
        <f t="shared" si="580"/>
        <v>-0.11776429582999803</v>
      </c>
      <c r="BV583" s="41">
        <f t="shared" si="610"/>
        <v>1214.7607031950608</v>
      </c>
      <c r="BW583" s="89" t="e">
        <f t="shared" si="582"/>
        <v>#REF!</v>
      </c>
      <c r="BX583" s="42" t="e">
        <f t="shared" si="583"/>
        <v>#REF!</v>
      </c>
      <c r="BY583" s="89" t="e">
        <f t="shared" si="584"/>
        <v>#REF!</v>
      </c>
      <c r="BZ583" s="89" t="e">
        <f t="shared" si="584"/>
        <v>#REF!</v>
      </c>
      <c r="CA583" s="41">
        <f>1000*((BR583/BS583/0.0112372-1))</f>
        <v>385.71640562477063</v>
      </c>
      <c r="CB583" s="89" t="e">
        <f t="shared" si="586"/>
        <v>#REF!</v>
      </c>
      <c r="CC583" s="89" t="e">
        <f>1-CB583</f>
        <v>#REF!</v>
      </c>
      <c r="CD583" s="41" t="e">
        <f t="shared" si="603"/>
        <v>#REF!</v>
      </c>
      <c r="CE583" s="41" t="e">
        <f t="shared" si="604"/>
        <v>#REF!</v>
      </c>
      <c r="CF583" s="42" t="e">
        <f t="shared" si="605"/>
        <v>#REF!</v>
      </c>
      <c r="CG583" s="42" t="e">
        <f t="shared" si="596"/>
        <v>#REF!</v>
      </c>
      <c r="CH583" s="42" t="e">
        <f t="shared" si="588"/>
        <v>#REF!</v>
      </c>
      <c r="CI583" s="89">
        <f t="shared" si="606"/>
        <v>7.3835610248231447</v>
      </c>
      <c r="CJ583" s="89">
        <f t="shared" si="607"/>
        <v>4.233727880622193</v>
      </c>
      <c r="CK583" s="42" t="e">
        <f t="shared" si="589"/>
        <v>#REF!</v>
      </c>
      <c r="CM583" s="89" t="e">
        <f t="shared" si="572"/>
        <v>#REF!</v>
      </c>
      <c r="CN583" s="89">
        <f t="shared" si="573"/>
        <v>0.15218658765325374</v>
      </c>
    </row>
    <row r="584" spans="1:92" ht="14.4" x14ac:dyDescent="0.3">
      <c r="A584" s="19"/>
      <c r="B584" s="19"/>
      <c r="C584" s="19"/>
      <c r="D584" s="47"/>
      <c r="E584" s="32">
        <v>41752.493055555555</v>
      </c>
      <c r="F584" s="21">
        <f t="shared" si="553"/>
        <v>1868.9826388888905</v>
      </c>
      <c r="G584" s="21">
        <f t="shared" si="557"/>
        <v>343.0131944444438</v>
      </c>
      <c r="H584" s="1"/>
      <c r="I584" s="21">
        <v>1056</v>
      </c>
      <c r="J584" s="21">
        <v>25038</v>
      </c>
      <c r="K584" s="21">
        <v>30203</v>
      </c>
      <c r="L584" s="21">
        <v>26</v>
      </c>
      <c r="M584" s="51">
        <v>4.3</v>
      </c>
      <c r="N584" s="40"/>
      <c r="O584" s="40"/>
      <c r="P584" s="40"/>
      <c r="R584" s="22"/>
      <c r="S584" s="22"/>
      <c r="T584" s="22"/>
      <c r="U584" s="52">
        <f t="shared" si="558"/>
        <v>0.10230054096075464</v>
      </c>
      <c r="V584" s="52">
        <f t="shared" si="559"/>
        <v>14.38739058335436</v>
      </c>
      <c r="W584" s="52">
        <f t="shared" si="560"/>
        <v>5.014926102931392E-2</v>
      </c>
      <c r="X584" s="247">
        <f>W584+V584+SUM($U$569:U584)</f>
        <v>15.125027349582641</v>
      </c>
      <c r="Y584" s="104">
        <f>W584+V584+SUM($U$570:U584)-$X$570</f>
        <v>15.085506099608516</v>
      </c>
      <c r="Z584" s="42"/>
      <c r="AA584" s="1">
        <f t="shared" si="594"/>
        <v>2.4538744990518911E-2</v>
      </c>
      <c r="AB584" s="41">
        <f t="shared" si="561"/>
        <v>8.480617635914893E-2</v>
      </c>
      <c r="AC584" s="48">
        <f t="shared" si="562"/>
        <v>11.927010079330744</v>
      </c>
      <c r="AD584" s="48">
        <f t="shared" si="563"/>
        <v>1.2330572901913006</v>
      </c>
      <c r="AE584" s="48">
        <f t="shared" si="564"/>
        <v>1.2404246347887409</v>
      </c>
      <c r="AF584" s="48">
        <f t="shared" si="565"/>
        <v>1.2330572901913006</v>
      </c>
      <c r="AG584" s="238">
        <f t="shared" si="566"/>
        <v>7.3673406337495485E-3</v>
      </c>
      <c r="AH584" s="48">
        <f t="shared" si="567"/>
        <v>3.9636907322247694E-9</v>
      </c>
      <c r="AI584" s="48">
        <f>AE584+AC584+SUM($AB$569:AB584)</f>
        <v>13.871826533133481</v>
      </c>
      <c r="AJ584" s="48">
        <f>AE584+AC584+SUM($AB$570:AB584)-$AI$570</f>
        <v>12.083845253928379</v>
      </c>
      <c r="AK584" s="41">
        <f t="shared" si="595"/>
        <v>2.2731323547694225E-2</v>
      </c>
      <c r="AL584" s="89"/>
      <c r="AM584" s="92">
        <f>AM583</f>
        <v>433.59950000000003</v>
      </c>
      <c r="AN584"/>
      <c r="AO584"/>
      <c r="AP584"/>
      <c r="AQ584"/>
      <c r="AR584" s="92">
        <f>AR583</f>
        <v>384.48500000000001</v>
      </c>
      <c r="AS584" s="41"/>
      <c r="AT584" s="41"/>
      <c r="AU584" s="41"/>
      <c r="AV584" s="99">
        <f t="shared" si="574"/>
        <v>0</v>
      </c>
      <c r="AW584" s="86">
        <f t="shared" si="575"/>
        <v>1.9665987584321452E-2</v>
      </c>
      <c r="AX584" s="86">
        <f t="shared" si="576"/>
        <v>1.2207586472044194</v>
      </c>
      <c r="AY584" s="86">
        <f t="shared" si="568"/>
        <v>0.21992724162474053</v>
      </c>
      <c r="AZ584" s="86">
        <f t="shared" si="569"/>
        <v>13.651899291508741</v>
      </c>
      <c r="BA584" s="86">
        <f t="shared" si="590"/>
        <v>0.1987717449162425</v>
      </c>
      <c r="BB584" s="86">
        <f t="shared" si="591"/>
        <v>11.885073509012138</v>
      </c>
      <c r="BC584" s="89">
        <f t="shared" si="608"/>
        <v>7.3968954657342156E-3</v>
      </c>
      <c r="BD584" s="89">
        <f t="shared" si="608"/>
        <v>0.45915945301730687</v>
      </c>
      <c r="BE584" s="41">
        <f t="shared" ref="BE584:BE589" si="613">1000*(((BC584)/((BD584))/0.0112372-1))</f>
        <v>433.59950000000322</v>
      </c>
      <c r="BF584" s="89">
        <f t="shared" si="598"/>
        <v>0.43765991335542398</v>
      </c>
      <c r="BG584" s="89">
        <f t="shared" si="599"/>
        <v>0.56234008664457602</v>
      </c>
      <c r="BH584" s="89">
        <f t="shared" si="611"/>
        <v>0.20419301105251045</v>
      </c>
      <c r="BI584" s="89">
        <f t="shared" si="609"/>
        <v>0.26236333743052992</v>
      </c>
      <c r="BJ584" s="41">
        <f t="shared" si="612"/>
        <v>488.31434432103737</v>
      </c>
      <c r="BK584" s="89">
        <f t="shared" si="601"/>
        <v>0.36726236318196326</v>
      </c>
      <c r="BL584" s="89">
        <f t="shared" si="602"/>
        <v>0.63273763681803674</v>
      </c>
      <c r="BM584" s="89">
        <f t="shared" si="577"/>
        <v>0</v>
      </c>
      <c r="BN584" s="86">
        <f t="shared" si="578"/>
        <v>7.6825657355432809E-4</v>
      </c>
      <c r="BO584" s="86">
        <f t="shared" si="579"/>
        <v>4.9381004455759589E-2</v>
      </c>
      <c r="BP584" s="86">
        <f t="shared" si="570"/>
        <v>0.23170633919637698</v>
      </c>
      <c r="BQ584" s="86">
        <f t="shared" si="571"/>
        <v>14.893321010386263</v>
      </c>
      <c r="BR584" s="86">
        <f t="shared" si="592"/>
        <v>0.23129967444002331</v>
      </c>
      <c r="BS584" s="86">
        <f t="shared" si="593"/>
        <v>14.854206425168492</v>
      </c>
      <c r="BT584" s="89">
        <f t="shared" si="580"/>
        <v>4.1332594626795061E-3</v>
      </c>
      <c r="BU584" s="89">
        <f t="shared" si="580"/>
        <v>0.26567231699574023</v>
      </c>
      <c r="BV584" s="41">
        <f t="shared" si="610"/>
        <v>384.48500000000331</v>
      </c>
      <c r="BW584" s="89" t="e">
        <f t="shared" si="582"/>
        <v>#REF!</v>
      </c>
      <c r="BX584" s="42" t="e">
        <f t="shared" si="583"/>
        <v>#REF!</v>
      </c>
      <c r="BY584" s="89" t="e">
        <f t="shared" si="584"/>
        <v>#REF!</v>
      </c>
      <c r="BZ584" s="89" t="e">
        <f t="shared" si="584"/>
        <v>#REF!</v>
      </c>
      <c r="CA584" s="41"/>
      <c r="CB584" s="89"/>
      <c r="CC584" s="89"/>
      <c r="CD584" s="41">
        <f t="shared" si="603"/>
        <v>0</v>
      </c>
      <c r="CE584" s="41">
        <f t="shared" si="604"/>
        <v>0</v>
      </c>
      <c r="CF584" s="42">
        <f t="shared" si="605"/>
        <v>0</v>
      </c>
      <c r="CG584" s="42">
        <f t="shared" si="596"/>
        <v>0</v>
      </c>
      <c r="CH584" s="42"/>
      <c r="CI584" s="89"/>
      <c r="CJ584" s="89"/>
      <c r="CK584" s="42"/>
      <c r="CM584" s="89">
        <f t="shared" si="572"/>
        <v>0</v>
      </c>
      <c r="CN584" s="89">
        <f t="shared" si="573"/>
        <v>0</v>
      </c>
    </row>
    <row r="585" spans="1:92" ht="14.4" x14ac:dyDescent="0.3">
      <c r="A585" s="19"/>
      <c r="B585" s="19"/>
      <c r="C585" s="19"/>
      <c r="D585" s="47"/>
      <c r="E585" s="32">
        <v>41772.606944444444</v>
      </c>
      <c r="F585" s="21">
        <f t="shared" si="553"/>
        <v>1889.0965277777796</v>
      </c>
      <c r="G585" s="21">
        <f t="shared" si="557"/>
        <v>363.12708333333285</v>
      </c>
      <c r="H585" s="1"/>
      <c r="I585" s="21">
        <v>1067</v>
      </c>
      <c r="J585" s="21">
        <v>25091</v>
      </c>
      <c r="K585" s="21">
        <v>30759</v>
      </c>
      <c r="L585" s="21">
        <v>8</v>
      </c>
      <c r="M585" s="51">
        <v>4.3</v>
      </c>
      <c r="N585" s="40"/>
      <c r="O585" s="40"/>
      <c r="P585" s="40"/>
      <c r="R585" s="22"/>
      <c r="S585" s="22"/>
      <c r="T585" s="22"/>
      <c r="U585" s="52">
        <f t="shared" si="558"/>
        <v>0.105269015399598</v>
      </c>
      <c r="V585" s="52">
        <f t="shared" si="559"/>
        <v>14.804872258301977</v>
      </c>
      <c r="W585" s="52">
        <f t="shared" si="560"/>
        <v>5.1604451765299493E-2</v>
      </c>
      <c r="X585" s="247">
        <f>W585+V585+SUM($U$569:U585)</f>
        <v>15.649233230665843</v>
      </c>
      <c r="Y585" s="104">
        <f>W585+V585+SUM($U$570:U585)-$X$570</f>
        <v>15.609711980691717</v>
      </c>
      <c r="Z585" s="42"/>
      <c r="AA585" s="1">
        <f t="shared" si="594"/>
        <v>9.7522065264672685E-3</v>
      </c>
      <c r="AB585" s="41">
        <f t="shared" si="561"/>
        <v>8.5870960219490672E-2</v>
      </c>
      <c r="AC585" s="48">
        <f t="shared" si="562"/>
        <v>12.076759642155302</v>
      </c>
      <c r="AD585" s="48">
        <f t="shared" si="563"/>
        <v>1.2485389397342794</v>
      </c>
      <c r="AE585" s="48">
        <f t="shared" si="564"/>
        <v>1.2559987850192609</v>
      </c>
      <c r="AF585" s="48">
        <f t="shared" si="565"/>
        <v>1.2485389397342797</v>
      </c>
      <c r="AG585" s="238">
        <f t="shared" si="566"/>
        <v>7.4598412715242658E-3</v>
      </c>
      <c r="AH585" s="48">
        <f t="shared" si="567"/>
        <v>4.0134568471500031E-9</v>
      </c>
      <c r="AI585" s="48">
        <f>AE585+AC585+SUM($AB$569:AB585)</f>
        <v>14.123021206408049</v>
      </c>
      <c r="AJ585" s="48">
        <f>AE585+AC585+SUM($AB$570:AB585)-$AI$570</f>
        <v>12.335039927202947</v>
      </c>
      <c r="AK585" s="41">
        <f t="shared" si="595"/>
        <v>2.0886014542182387E-2</v>
      </c>
      <c r="AL585" s="89"/>
      <c r="AM585" s="25">
        <v>416.95249999999999</v>
      </c>
      <c r="AN585" s="25">
        <v>0.22273863607376085</v>
      </c>
      <c r="AQ585" s="25"/>
      <c r="AR585" s="25">
        <v>374.774</v>
      </c>
      <c r="AS585" s="25">
        <v>0.33234018715769664</v>
      </c>
      <c r="AT585" s="41"/>
      <c r="AU585" s="41"/>
      <c r="AV585" s="99">
        <f t="shared" si="574"/>
        <v>0</v>
      </c>
      <c r="AW585" s="86">
        <f t="shared" si="575"/>
        <v>1.9685298700941805E-2</v>
      </c>
      <c r="AX585" s="86">
        <f t="shared" si="576"/>
        <v>1.2363134863183189</v>
      </c>
      <c r="AY585" s="86">
        <f t="shared" si="568"/>
        <v>0.22135044581561003</v>
      </c>
      <c r="AZ585" s="86">
        <f t="shared" si="569"/>
        <v>13.901670760592438</v>
      </c>
      <c r="BA585" s="86">
        <f t="shared" si="590"/>
        <v>0.200194949107112</v>
      </c>
      <c r="BB585" s="86">
        <f t="shared" si="591"/>
        <v>12.134844978095835</v>
      </c>
      <c r="BC585" s="89">
        <f t="shared" si="608"/>
        <v>1.4232041908694981E-3</v>
      </c>
      <c r="BD585" s="89">
        <f t="shared" si="608"/>
        <v>0.24977146908369718</v>
      </c>
      <c r="BE585" s="138">
        <f t="shared" si="613"/>
        <v>-492.93191690109086</v>
      </c>
      <c r="BF585" s="89">
        <f t="shared" si="598"/>
        <v>1.6297594745983972</v>
      </c>
      <c r="BG585" s="89">
        <f t="shared" si="599"/>
        <v>-0.62975947459839721</v>
      </c>
      <c r="BH585" s="89">
        <f t="shared" si="611"/>
        <v>0.40938689873787676</v>
      </c>
      <c r="BI585" s="89">
        <f t="shared" si="609"/>
        <v>-0.15819222546330827</v>
      </c>
      <c r="BJ585" s="41">
        <f t="shared" si="612"/>
        <v>468.1173561732088</v>
      </c>
      <c r="BK585" s="89">
        <f t="shared" si="601"/>
        <v>0.3932483365340424</v>
      </c>
      <c r="BL585" s="89">
        <f t="shared" si="602"/>
        <v>0.60675166346595755</v>
      </c>
      <c r="BM585" s="89">
        <f t="shared" si="577"/>
        <v>0</v>
      </c>
      <c r="BN585" s="86">
        <f t="shared" si="578"/>
        <v>7.8508854283405763E-4</v>
      </c>
      <c r="BO585" s="86">
        <f t="shared" si="579"/>
        <v>5.0819363222465434E-2</v>
      </c>
      <c r="BP585" s="86">
        <f t="shared" si="570"/>
        <v>0.23808088824219012</v>
      </c>
      <c r="BQ585" s="86">
        <f t="shared" si="571"/>
        <v>15.411152342423652</v>
      </c>
      <c r="BR585" s="86">
        <f t="shared" si="592"/>
        <v>0.23767422348583644</v>
      </c>
      <c r="BS585" s="86">
        <f t="shared" si="593"/>
        <v>15.372037757205881</v>
      </c>
      <c r="BT585" s="89">
        <f t="shared" si="580"/>
        <v>6.3745490458131382E-3</v>
      </c>
      <c r="BU585" s="89">
        <f t="shared" si="580"/>
        <v>0.51783133203738885</v>
      </c>
      <c r="BV585" s="41">
        <f t="shared" si="610"/>
        <v>95.476415277155226</v>
      </c>
      <c r="BW585" s="89" t="e">
        <f t="shared" si="582"/>
        <v>#REF!</v>
      </c>
      <c r="BX585" s="42" t="e">
        <f t="shared" si="583"/>
        <v>#REF!</v>
      </c>
      <c r="BY585" s="89" t="e">
        <f t="shared" si="584"/>
        <v>#REF!</v>
      </c>
      <c r="BZ585" s="89" t="e">
        <f t="shared" si="584"/>
        <v>#REF!</v>
      </c>
      <c r="CA585" s="41">
        <f t="shared" ref="CA585:CA597" si="614">1000*((BR585/BS585/0.0112372-1))</f>
        <v>375.91793169589204</v>
      </c>
      <c r="CB585" s="89" t="e">
        <f t="shared" ref="CB585:CB594" si="615">(CA585-$P$446)/($AR$565-$P$446)</f>
        <v>#REF!</v>
      </c>
      <c r="CC585" s="89" t="e">
        <f t="shared" ref="CC585:CC597" si="616">1-CB585</f>
        <v>#REF!</v>
      </c>
      <c r="CD585" s="41" t="e">
        <f t="shared" si="603"/>
        <v>#REF!</v>
      </c>
      <c r="CE585" s="114" t="e">
        <f t="shared" si="604"/>
        <v>#REF!</v>
      </c>
      <c r="CF585" s="42" t="e">
        <f t="shared" si="605"/>
        <v>#REF!</v>
      </c>
      <c r="CG585" s="42" t="e">
        <f t="shared" si="596"/>
        <v>#REF!</v>
      </c>
      <c r="CH585" s="42" t="e">
        <f t="shared" ref="CH585:CH597" si="617">CC585*$Y585</f>
        <v>#REF!</v>
      </c>
      <c r="CI585" s="139">
        <f t="shared" ref="CI585:CI597" si="618">BL585*$AJ585</f>
        <v>7.4843059947493922</v>
      </c>
      <c r="CJ585" s="139">
        <f t="shared" ref="CJ585:CJ597" si="619">BK585*$AJ585</f>
        <v>4.8507339324535543</v>
      </c>
      <c r="CK585" s="42" t="e">
        <f t="shared" ref="CK585:CK597" si="620">CB585*$Y585</f>
        <v>#REF!</v>
      </c>
      <c r="CM585" s="89" t="e">
        <f t="shared" si="572"/>
        <v>#REF!</v>
      </c>
      <c r="CN585" s="89">
        <f t="shared" si="573"/>
        <v>0.15426309696153462</v>
      </c>
    </row>
    <row r="586" spans="1:92" ht="14.4" x14ac:dyDescent="0.3">
      <c r="A586" s="19"/>
      <c r="B586" s="19"/>
      <c r="C586" s="19"/>
      <c r="D586" s="47"/>
      <c r="E586" s="32">
        <v>42073.538194444445</v>
      </c>
      <c r="F586" s="21">
        <f t="shared" si="553"/>
        <v>2190.027777777781</v>
      </c>
      <c r="G586" s="21">
        <f t="shared" si="557"/>
        <v>664.0583333333343</v>
      </c>
      <c r="H586" s="1"/>
      <c r="I586" s="21">
        <v>1071</v>
      </c>
      <c r="J586" s="21">
        <v>26726</v>
      </c>
      <c r="K586" s="21">
        <v>31996</v>
      </c>
      <c r="L586" s="21">
        <v>12</v>
      </c>
      <c r="M586" s="51">
        <v>4.3</v>
      </c>
      <c r="N586" s="40"/>
      <c r="O586" s="40"/>
      <c r="P586" s="40"/>
      <c r="R586" s="22"/>
      <c r="S586" s="22"/>
      <c r="T586" s="22"/>
      <c r="U586" s="52">
        <f t="shared" si="558"/>
        <v>0.10991300671922727</v>
      </c>
      <c r="V586" s="52">
        <f t="shared" si="559"/>
        <v>15.457996047812001</v>
      </c>
      <c r="W586" s="52">
        <f t="shared" si="560"/>
        <v>5.388100603098319E-2</v>
      </c>
      <c r="X586" s="247">
        <f>W586+V586+SUM($U$569:U586)</f>
        <v>16.414546581160778</v>
      </c>
      <c r="Y586" s="104">
        <f>W586+V586+SUM($U$570:U586)-$X$570</f>
        <v>16.375025331186652</v>
      </c>
      <c r="Z586" s="42"/>
      <c r="AA586" s="1">
        <f t="shared" si="594"/>
        <v>3.9323479271307438E-3</v>
      </c>
      <c r="AB586" s="41">
        <f t="shared" si="561"/>
        <v>9.1809445479999627E-2</v>
      </c>
      <c r="AC586" s="48">
        <f t="shared" si="562"/>
        <v>12.911939066565306</v>
      </c>
      <c r="AD586" s="48">
        <f t="shared" si="563"/>
        <v>1.3348827988437135</v>
      </c>
      <c r="AE586" s="48">
        <f t="shared" si="564"/>
        <v>1.3428585365928909</v>
      </c>
      <c r="AF586" s="48">
        <f t="shared" si="565"/>
        <v>1.3348827988437133</v>
      </c>
      <c r="AG586" s="238">
        <f t="shared" si="566"/>
        <v>7.9757334581662884E-3</v>
      </c>
      <c r="AH586" s="48">
        <f t="shared" si="567"/>
        <v>4.2910111480401804E-9</v>
      </c>
      <c r="AI586" s="48">
        <f>AE586+AC586+SUM($AB$569:AB586)</f>
        <v>15.136869827871683</v>
      </c>
      <c r="AJ586" s="48">
        <f>AE586+AC586+SUM($AB$570:AB586)-$AI$570</f>
        <v>13.348888548666581</v>
      </c>
      <c r="AK586" s="41">
        <f t="shared" si="595"/>
        <v>4.3201576245960813E-3</v>
      </c>
      <c r="AL586" s="89"/>
      <c r="AM586" s="25">
        <v>331.596</v>
      </c>
      <c r="AN586" s="25">
        <v>1.2163601440362857</v>
      </c>
      <c r="AQ586" s="25"/>
      <c r="AR586" s="25">
        <v>319.99866666666662</v>
      </c>
      <c r="AS586" s="25">
        <v>0.30616371800430187</v>
      </c>
      <c r="AV586" s="99">
        <f t="shared" si="574"/>
        <v>0</v>
      </c>
      <c r="AW586" s="86">
        <f t="shared" si="575"/>
        <v>1.9797505420192329E-2</v>
      </c>
      <c r="AX586" s="86">
        <f t="shared" si="576"/>
        <v>1.3230610311726985</v>
      </c>
      <c r="AY586" s="86">
        <f t="shared" si="568"/>
        <v>0.22315996383533124</v>
      </c>
      <c r="AZ586" s="86">
        <f t="shared" si="569"/>
        <v>14.913709864036351</v>
      </c>
      <c r="BA586" s="86">
        <f t="shared" si="590"/>
        <v>0.2020044671268332</v>
      </c>
      <c r="BB586" s="86">
        <f t="shared" si="591"/>
        <v>13.146884081539747</v>
      </c>
      <c r="BC586" s="89">
        <f t="shared" si="608"/>
        <v>1.8095180197212068E-3</v>
      </c>
      <c r="BD586" s="89">
        <f t="shared" si="608"/>
        <v>1.0120391034439127</v>
      </c>
      <c r="BE586" s="138">
        <f t="shared" si="613"/>
        <v>-840.88632428824542</v>
      </c>
      <c r="BF586" s="89">
        <f t="shared" si="598"/>
        <v>2.0774467184547651</v>
      </c>
      <c r="BG586" s="89">
        <f t="shared" si="599"/>
        <v>-1.0774467184547651</v>
      </c>
      <c r="BH586" s="89">
        <f t="shared" si="611"/>
        <v>2.1062164916695134</v>
      </c>
      <c r="BI586" s="89">
        <f t="shared" si="609"/>
        <v>-1.0923678702058794</v>
      </c>
      <c r="BJ586" s="41">
        <f t="shared" si="612"/>
        <v>367.35105269304324</v>
      </c>
      <c r="BK586" s="89">
        <f t="shared" si="601"/>
        <v>0.52289689887696911</v>
      </c>
      <c r="BL586" s="89">
        <f t="shared" si="602"/>
        <v>0.47710310112303089</v>
      </c>
      <c r="BM586" s="89">
        <f t="shared" si="577"/>
        <v>0</v>
      </c>
      <c r="BN586" s="86">
        <f t="shared" si="578"/>
        <v>7.8754010628563458E-4</v>
      </c>
      <c r="BO586" s="86">
        <f t="shared" si="579"/>
        <v>5.3093465924697554E-2</v>
      </c>
      <c r="BP586" s="86">
        <f t="shared" si="570"/>
        <v>0.23991968063336422</v>
      </c>
      <c r="BQ586" s="86">
        <f t="shared" si="571"/>
        <v>16.174626900527414</v>
      </c>
      <c r="BR586" s="86">
        <f t="shared" si="592"/>
        <v>0.23951301587701054</v>
      </c>
      <c r="BS586" s="86">
        <f t="shared" si="593"/>
        <v>16.135512315309644</v>
      </c>
      <c r="BT586" s="89">
        <f t="shared" si="580"/>
        <v>1.8387923911740989E-3</v>
      </c>
      <c r="BU586" s="89">
        <f t="shared" si="580"/>
        <v>0.76347455810376275</v>
      </c>
      <c r="BV586" s="41">
        <f t="shared" si="610"/>
        <v>-785.67145376754229</v>
      </c>
      <c r="BW586" s="89" t="e">
        <f t="shared" si="582"/>
        <v>#REF!</v>
      </c>
      <c r="BX586" s="42" t="e">
        <f t="shared" si="583"/>
        <v>#REF!</v>
      </c>
      <c r="BY586" s="89" t="e">
        <f t="shared" si="584"/>
        <v>#REF!</v>
      </c>
      <c r="BZ586" s="89" t="e">
        <f t="shared" si="584"/>
        <v>#REF!</v>
      </c>
      <c r="CA586" s="41">
        <f t="shared" si="614"/>
        <v>320.95568907014882</v>
      </c>
      <c r="CB586" s="89" t="e">
        <f t="shared" si="615"/>
        <v>#REF!</v>
      </c>
      <c r="CC586" s="89" t="e">
        <f t="shared" si="616"/>
        <v>#REF!</v>
      </c>
      <c r="CD586" s="41" t="e">
        <f t="shared" si="603"/>
        <v>#REF!</v>
      </c>
      <c r="CE586" s="41" t="e">
        <f t="shared" si="604"/>
        <v>#REF!</v>
      </c>
      <c r="CF586" s="42" t="e">
        <f t="shared" si="605"/>
        <v>#REF!</v>
      </c>
      <c r="CG586" s="42" t="e">
        <f t="shared" si="596"/>
        <v>#REF!</v>
      </c>
      <c r="CH586" s="139" t="e">
        <f t="shared" si="617"/>
        <v>#REF!</v>
      </c>
      <c r="CI586" s="139">
        <f t="shared" si="618"/>
        <v>6.3687961231145414</v>
      </c>
      <c r="CJ586" s="139">
        <f t="shared" si="619"/>
        <v>6.9800924255520398</v>
      </c>
      <c r="CK586" s="139" t="e">
        <f t="shared" si="620"/>
        <v>#REF!</v>
      </c>
      <c r="CM586" s="89" t="e">
        <f t="shared" si="572"/>
        <v>#REF!</v>
      </c>
      <c r="CN586" s="89">
        <f t="shared" si="573"/>
        <v>0.13127071695859516</v>
      </c>
    </row>
    <row r="587" spans="1:92" ht="14.4" x14ac:dyDescent="0.3">
      <c r="A587" s="19"/>
      <c r="B587" s="19"/>
      <c r="C587" s="19"/>
      <c r="D587" s="94" t="s">
        <v>127</v>
      </c>
      <c r="E587" s="32">
        <v>42284.640972222223</v>
      </c>
      <c r="F587" s="21">
        <f t="shared" si="553"/>
        <v>2401.1305555555591</v>
      </c>
      <c r="G587" s="21">
        <f t="shared" si="557"/>
        <v>875.1611111111124</v>
      </c>
      <c r="H587" s="1"/>
      <c r="I587" s="21">
        <v>1089</v>
      </c>
      <c r="J587" s="21">
        <v>31375</v>
      </c>
      <c r="K587" s="21">
        <v>38213</v>
      </c>
      <c r="L587" s="21">
        <v>12</v>
      </c>
      <c r="M587" s="51">
        <v>4.3</v>
      </c>
      <c r="N587" s="40"/>
      <c r="O587" s="40"/>
      <c r="P587" s="40"/>
      <c r="R587" s="22"/>
      <c r="S587" s="22"/>
      <c r="T587" s="22"/>
      <c r="U587" s="52">
        <f t="shared" si="558"/>
        <v>0.1334759263020224</v>
      </c>
      <c r="V587" s="52">
        <f t="shared" si="559"/>
        <v>18.77184878151256</v>
      </c>
      <c r="W587" s="52">
        <f t="shared" si="560"/>
        <v>6.5431902963421162E-2</v>
      </c>
      <c r="X587" s="247">
        <f>W587+V587+SUM($U$569:U587)</f>
        <v>19.873426138095798</v>
      </c>
      <c r="Y587" s="104">
        <f>W587+V587+SUM($U$570:U587)-$X$570</f>
        <v>19.833904888121673</v>
      </c>
      <c r="Z587" s="42"/>
      <c r="AA587" s="1">
        <f t="shared" si="594"/>
        <v>7.748882354932889E-3</v>
      </c>
      <c r="AB587" s="41">
        <f t="shared" si="561"/>
        <v>0.1095911649890339</v>
      </c>
      <c r="AC587" s="48">
        <f t="shared" si="562"/>
        <v>15.41273272237083</v>
      </c>
      <c r="AD587" s="48">
        <f t="shared" si="563"/>
        <v>1.5934238605217788</v>
      </c>
      <c r="AE587" s="48">
        <f t="shared" si="564"/>
        <v>1.6029443449012406</v>
      </c>
      <c r="AF587" s="48">
        <f t="shared" si="565"/>
        <v>1.593423860521779</v>
      </c>
      <c r="AG587" s="238">
        <f t="shared" si="566"/>
        <v>9.5204792573643539E-3</v>
      </c>
      <c r="AH587" s="48">
        <f t="shared" si="567"/>
        <v>5.1220972769855067E-9</v>
      </c>
      <c r="AI587" s="48">
        <f>AE587+AC587+SUM($AB$569:AB587)</f>
        <v>18.007340456974589</v>
      </c>
      <c r="AJ587" s="48">
        <f>AE587+AC587+SUM($AB$570:AB587)-$AI$570</f>
        <v>16.219359177769487</v>
      </c>
      <c r="AK587" s="41">
        <f t="shared" si="595"/>
        <v>7.0308035375700635E-3</v>
      </c>
      <c r="AL587" s="89"/>
      <c r="AM587" s="25">
        <v>287.62450000000001</v>
      </c>
      <c r="AN587" s="25">
        <v>0.42779960261787414</v>
      </c>
      <c r="AQ587" s="25"/>
      <c r="AR587" s="25">
        <v>287.58550000000002</v>
      </c>
      <c r="AS587" s="25">
        <v>0.17041273426598785</v>
      </c>
      <c r="AV587" s="99">
        <f t="shared" si="574"/>
        <v>0</v>
      </c>
      <c r="AW587" s="86">
        <f t="shared" si="575"/>
        <v>2.2862666399864454E-2</v>
      </c>
      <c r="AX587" s="86">
        <f t="shared" si="576"/>
        <v>1.5800816785013763</v>
      </c>
      <c r="AY587" s="86">
        <f t="shared" si="568"/>
        <v>0.25683725010549746</v>
      </c>
      <c r="AZ587" s="86">
        <f t="shared" si="569"/>
        <v>17.750503206869091</v>
      </c>
      <c r="BA587" s="86">
        <f t="shared" si="590"/>
        <v>0.23568175339699943</v>
      </c>
      <c r="BB587" s="86">
        <f t="shared" si="591"/>
        <v>15.983677424372488</v>
      </c>
      <c r="BC587" s="89">
        <f t="shared" si="608"/>
        <v>3.3677286270166223E-2</v>
      </c>
      <c r="BD587" s="89">
        <f t="shared" si="608"/>
        <v>2.8367933428327401</v>
      </c>
      <c r="BE587" s="41">
        <f t="shared" si="613"/>
        <v>56.455671666655327</v>
      </c>
      <c r="BF587" s="89">
        <f t="shared" si="598"/>
        <v>0.92290302986560346</v>
      </c>
      <c r="BG587" s="89">
        <f t="shared" si="599"/>
        <v>7.7096970134396536E-2</v>
      </c>
      <c r="BH587" s="89">
        <f t="shared" si="611"/>
        <v>2.6491660407392965</v>
      </c>
      <c r="BI587" s="89">
        <f t="shared" si="609"/>
        <v>0.22130458836360917</v>
      </c>
      <c r="BJ587" s="41">
        <f t="shared" si="612"/>
        <v>312.17314063957025</v>
      </c>
      <c r="BK587" s="89">
        <f t="shared" si="601"/>
        <v>0.59389024410993507</v>
      </c>
      <c r="BL587" s="89">
        <f t="shared" si="602"/>
        <v>0.40610975589006493</v>
      </c>
      <c r="BM587" s="89">
        <f t="shared" si="577"/>
        <v>0</v>
      </c>
      <c r="BN587" s="86">
        <f t="shared" si="578"/>
        <v>9.3322211128845473E-4</v>
      </c>
      <c r="BO587" s="86">
        <f t="shared" si="579"/>
        <v>6.44986808521327E-2</v>
      </c>
      <c r="BP587" s="86">
        <f t="shared" si="570"/>
        <v>0.28344461736802912</v>
      </c>
      <c r="BQ587" s="86">
        <f t="shared" si="571"/>
        <v>19.589981520727768</v>
      </c>
      <c r="BR587" s="86">
        <f t="shared" si="592"/>
        <v>0.28303795261167547</v>
      </c>
      <c r="BS587" s="86">
        <f t="shared" si="593"/>
        <v>19.550866935509998</v>
      </c>
      <c r="BT587" s="89">
        <f t="shared" ref="BT587:BU589" si="621">BR587-BR586</f>
        <v>4.3524936734664926E-2</v>
      </c>
      <c r="BU587" s="89">
        <f t="shared" si="621"/>
        <v>3.415354620200354</v>
      </c>
      <c r="BV587" s="41">
        <f t="shared" si="610"/>
        <v>134.08141746722134</v>
      </c>
      <c r="BW587" s="89" t="e">
        <f t="shared" si="582"/>
        <v>#REF!</v>
      </c>
      <c r="BX587" s="42" t="e">
        <f t="shared" si="583"/>
        <v>#REF!</v>
      </c>
      <c r="BY587" s="89" t="e">
        <f t="shared" ref="BY587:BZ589" si="622">BW587*($X587-$X586)</f>
        <v>#REF!</v>
      </c>
      <c r="BZ587" s="89" t="e">
        <f t="shared" si="622"/>
        <v>#REF!</v>
      </c>
      <c r="CA587" s="41">
        <f t="shared" si="614"/>
        <v>288.31049185097066</v>
      </c>
      <c r="CB587" s="89" t="e">
        <f t="shared" si="615"/>
        <v>#REF!</v>
      </c>
      <c r="CC587" s="89" t="e">
        <f t="shared" si="616"/>
        <v>#REF!</v>
      </c>
      <c r="CD587" s="41" t="e">
        <f t="shared" si="603"/>
        <v>#REF!</v>
      </c>
      <c r="CE587" s="41" t="e">
        <f t="shared" si="604"/>
        <v>#REF!</v>
      </c>
      <c r="CF587" s="42" t="e">
        <f t="shared" si="605"/>
        <v>#REF!</v>
      </c>
      <c r="CG587" s="42" t="e">
        <f t="shared" si="596"/>
        <v>#REF!</v>
      </c>
      <c r="CH587" s="42" t="e">
        <f t="shared" si="617"/>
        <v>#REF!</v>
      </c>
      <c r="CI587" s="89">
        <f t="shared" si="618"/>
        <v>6.5868399963772504</v>
      </c>
      <c r="CJ587" s="89">
        <f t="shared" si="619"/>
        <v>9.6325191813922366</v>
      </c>
      <c r="CK587" s="42" t="e">
        <f t="shared" si="620"/>
        <v>#REF!</v>
      </c>
      <c r="CM587" s="89" t="e">
        <f t="shared" si="572"/>
        <v>#REF!</v>
      </c>
      <c r="CN587" s="89">
        <f t="shared" si="573"/>
        <v>0.13576493769016212</v>
      </c>
    </row>
    <row r="588" spans="1:92" ht="14.4" x14ac:dyDescent="0.3">
      <c r="A588" s="19"/>
      <c r="B588" s="19"/>
      <c r="C588" s="19"/>
      <c r="D588" s="47"/>
      <c r="E588" s="32">
        <v>42488.479861111111</v>
      </c>
      <c r="F588" s="21">
        <f t="shared" ref="F588:F594" si="623">E588-E$522</f>
        <v>2604.9694444444467</v>
      </c>
      <c r="G588" s="21">
        <f t="shared" ref="G588:G593" si="624">E588-E$570</f>
        <v>1079</v>
      </c>
      <c r="H588" s="1"/>
      <c r="I588" s="21">
        <v>1071</v>
      </c>
      <c r="J588" s="21">
        <v>44127</v>
      </c>
      <c r="K588" s="21">
        <v>50488</v>
      </c>
      <c r="L588" s="21"/>
      <c r="M588" s="51">
        <v>4.3</v>
      </c>
      <c r="N588" s="40"/>
      <c r="O588" s="40"/>
      <c r="P588" s="40"/>
      <c r="R588" s="22"/>
      <c r="S588" s="22"/>
      <c r="T588" s="22"/>
      <c r="U588" s="52">
        <f t="shared" si="558"/>
        <v>0.17343692596700669</v>
      </c>
      <c r="V588" s="52">
        <f t="shared" si="559"/>
        <v>24.391902252216912</v>
      </c>
      <c r="W588" s="52">
        <f t="shared" si="560"/>
        <v>8.5021384938501032E-2</v>
      </c>
      <c r="X588" s="247">
        <f>W588+V588+SUM($U$569:U588)</f>
        <v>25.686506016742236</v>
      </c>
      <c r="Y588" s="104">
        <f>W588+V588+SUM($U$570:U588)-$X$570</f>
        <v>25.64698476676811</v>
      </c>
      <c r="Z588" s="42"/>
      <c r="AA588" s="1">
        <f t="shared" si="594"/>
        <v>1.3654678035114429E-2</v>
      </c>
      <c r="AB588" s="41">
        <f t="shared" si="561"/>
        <v>0.15158554967806417</v>
      </c>
      <c r="AC588" s="48">
        <f t="shared" si="562"/>
        <v>21.318758332347798</v>
      </c>
      <c r="AD588" s="48">
        <f t="shared" si="563"/>
        <v>2.2040100750047347</v>
      </c>
      <c r="AE588" s="48">
        <f t="shared" si="564"/>
        <v>2.2171787264923482</v>
      </c>
      <c r="AF588" s="48">
        <f t="shared" si="565"/>
        <v>2.2040100750047347</v>
      </c>
      <c r="AG588" s="238">
        <f t="shared" si="566"/>
        <v>1.3168644402772723E-2</v>
      </c>
      <c r="AH588" s="48">
        <f t="shared" si="567"/>
        <v>7.0848405646025989E-9</v>
      </c>
      <c r="AI588" s="48">
        <f>AE588+AC588+SUM($AB$569:AB588)</f>
        <v>24.679185998220731</v>
      </c>
      <c r="AJ588" s="48">
        <f>AE588+AC588+SUM($AB$570:AB588)-$AI$570</f>
        <v>22.891204719015629</v>
      </c>
      <c r="AK588" s="41">
        <f t="shared" si="595"/>
        <v>1.4042076151347102E-2</v>
      </c>
      <c r="AL588" s="89"/>
      <c r="AM588" s="25">
        <v>258.32350000000002</v>
      </c>
      <c r="AN588" s="25">
        <v>3.5355339059295219E-3</v>
      </c>
      <c r="AQ588" s="25"/>
      <c r="AR588" s="25">
        <v>264.72199999999998</v>
      </c>
      <c r="AS588" s="25">
        <v>0.29132799384884184</v>
      </c>
      <c r="AV588" s="99">
        <f t="shared" si="574"/>
        <v>0</v>
      </c>
      <c r="AW588" s="86">
        <f t="shared" si="575"/>
        <v>3.0913857038337676E-2</v>
      </c>
      <c r="AX588" s="86">
        <f t="shared" si="576"/>
        <v>2.1862648694540106</v>
      </c>
      <c r="AY588" s="86">
        <f t="shared" si="568"/>
        <v>0.34409893016541782</v>
      </c>
      <c r="AZ588" s="86">
        <f t="shared" si="569"/>
        <v>24.335087068055316</v>
      </c>
      <c r="BA588" s="86">
        <f>AY588-$AY$570</f>
        <v>0.32294343345691978</v>
      </c>
      <c r="BB588" s="86">
        <f>AZ588-$AZ$570</f>
        <v>22.568261285558712</v>
      </c>
      <c r="BC588" s="89">
        <f>BA588-BA587</f>
        <v>8.7261680059920355E-2</v>
      </c>
      <c r="BD588" s="89">
        <f>BB588-BB587</f>
        <v>6.5845838611862249</v>
      </c>
      <c r="BE588" s="41">
        <f t="shared" si="613"/>
        <v>179.33483413603702</v>
      </c>
      <c r="BF588" s="89">
        <f t="shared" si="598"/>
        <v>0.76480348462234604</v>
      </c>
      <c r="BG588" s="89">
        <f>1-BF588</f>
        <v>0.23519651537765396</v>
      </c>
      <c r="BH588" s="89">
        <f t="shared" si="611"/>
        <v>5.1026507188071122</v>
      </c>
      <c r="BI588" s="89">
        <f>BG588*($AJ588-$AJ587)</f>
        <v>1.5691948224390304</v>
      </c>
      <c r="BJ588" s="41">
        <f t="shared" si="612"/>
        <v>273.41583638458201</v>
      </c>
      <c r="BK588" s="89">
        <f t="shared" si="601"/>
        <v>0.64375640574734883</v>
      </c>
      <c r="BL588" s="89">
        <f t="shared" ref="BL588:BL597" si="625">1-BK588</f>
        <v>0.35624359425265117</v>
      </c>
      <c r="BM588" s="89">
        <f t="shared" si="577"/>
        <v>0</v>
      </c>
      <c r="BN588" s="86">
        <f t="shared" si="578"/>
        <v>1.1913864111859707E-3</v>
      </c>
      <c r="BO588" s="86">
        <f t="shared" si="579"/>
        <v>8.3829998527315056E-2</v>
      </c>
      <c r="BP588" s="86">
        <f t="shared" si="570"/>
        <v>0.35993949335604541</v>
      </c>
      <c r="BQ588" s="86">
        <f t="shared" si="571"/>
        <v>25.326566523386187</v>
      </c>
      <c r="BR588" s="86">
        <f>BP588-$BP$570</f>
        <v>0.35953282859969177</v>
      </c>
      <c r="BS588" s="86">
        <f>BQ588-$BQ$570</f>
        <v>25.287451938168417</v>
      </c>
      <c r="BT588" s="89">
        <f t="shared" si="621"/>
        <v>7.6494875988016298E-2</v>
      </c>
      <c r="BU588" s="89">
        <f t="shared" si="621"/>
        <v>5.7365850026584191</v>
      </c>
      <c r="BV588" s="41">
        <f>1000*((BT588/BU588)/0.0112372-1)</f>
        <v>186.64496596466429</v>
      </c>
      <c r="BW588" s="89" t="e">
        <f t="shared" si="582"/>
        <v>#REF!</v>
      </c>
      <c r="BX588" s="42" t="e">
        <f>1-BW588</f>
        <v>#REF!</v>
      </c>
      <c r="BY588" s="89" t="e">
        <f t="shared" si="622"/>
        <v>#REF!</v>
      </c>
      <c r="BZ588" s="89" t="e">
        <f t="shared" si="622"/>
        <v>#REF!</v>
      </c>
      <c r="CA588" s="41">
        <f t="shared" si="614"/>
        <v>265.24715860123035</v>
      </c>
      <c r="CB588" s="89" t="e">
        <f t="shared" si="615"/>
        <v>#REF!</v>
      </c>
      <c r="CC588" s="89" t="e">
        <f t="shared" si="616"/>
        <v>#REF!</v>
      </c>
      <c r="CD588" s="41" t="e">
        <f t="shared" ref="CD588:CD597" si="626">CK588+CJ588</f>
        <v>#REF!</v>
      </c>
      <c r="CE588" s="41" t="e">
        <f t="shared" ref="CE588:CE597" si="627">CH588+CI588</f>
        <v>#REF!</v>
      </c>
      <c r="CF588" s="42" t="e">
        <f t="shared" ref="CF588:CF597" si="628">CK588*13.49+CJ588</f>
        <v>#REF!</v>
      </c>
      <c r="CG588" s="42" t="e">
        <f t="shared" ref="CG588:CG597" si="629">CH588*13.49+CI588</f>
        <v>#REF!</v>
      </c>
      <c r="CH588" s="42" t="e">
        <f t="shared" si="617"/>
        <v>#REF!</v>
      </c>
      <c r="CI588" s="89">
        <f t="shared" si="618"/>
        <v>8.1548450458753781</v>
      </c>
      <c r="CJ588" s="89">
        <f t="shared" si="619"/>
        <v>14.736359673140251</v>
      </c>
      <c r="CK588" s="42" t="e">
        <f t="shared" si="620"/>
        <v>#REF!</v>
      </c>
      <c r="CM588" s="89" t="e">
        <f t="shared" si="572"/>
        <v>#REF!</v>
      </c>
      <c r="CN588" s="89">
        <f t="shared" si="573"/>
        <v>0.16808394163743526</v>
      </c>
    </row>
    <row r="589" spans="1:92" ht="14.4" x14ac:dyDescent="0.3">
      <c r="A589" s="19"/>
      <c r="B589" s="19"/>
      <c r="C589" s="19"/>
      <c r="D589" s="47"/>
      <c r="E589" s="32">
        <v>42600.449305555558</v>
      </c>
      <c r="F589" s="21">
        <f t="shared" si="623"/>
        <v>2716.9388888888934</v>
      </c>
      <c r="G589" s="21">
        <f t="shared" si="624"/>
        <v>1190.9694444444467</v>
      </c>
      <c r="H589" s="1"/>
      <c r="I589" s="21">
        <v>1077</v>
      </c>
      <c r="J589" s="21">
        <v>48020</v>
      </c>
      <c r="K589" s="21">
        <v>51904</v>
      </c>
      <c r="L589" s="21">
        <v>14</v>
      </c>
      <c r="M589" s="51">
        <v>4.3</v>
      </c>
      <c r="N589" s="40"/>
      <c r="O589" s="40"/>
      <c r="P589" s="40"/>
      <c r="R589" s="22"/>
      <c r="S589" s="22"/>
      <c r="T589" s="22"/>
      <c r="U589" s="52">
        <f t="shared" si="558"/>
        <v>0.17930007073459137</v>
      </c>
      <c r="V589" s="52">
        <f t="shared" si="559"/>
        <v>25.216485905692924</v>
      </c>
      <c r="W589" s="52">
        <f t="shared" si="560"/>
        <v>8.7895586527670141E-2</v>
      </c>
      <c r="X589" s="247">
        <f>W589+V589+SUM($U$569:U589)</f>
        <v>26.693263942542007</v>
      </c>
      <c r="Y589" s="104">
        <f>W589+V589+SUM($U$570:U589)-$X$570</f>
        <v>26.653742692567882</v>
      </c>
      <c r="Z589" s="42"/>
      <c r="AA589" s="1">
        <f t="shared" si="594"/>
        <v>2.0741930633490939E-2</v>
      </c>
      <c r="AB589" s="41">
        <f t="shared" si="561"/>
        <v>0.16588296464000998</v>
      </c>
      <c r="AC589" s="48">
        <f t="shared" si="562"/>
        <v>23.329524760931225</v>
      </c>
      <c r="AD589" s="48">
        <f t="shared" si="563"/>
        <v>2.4118903557410984</v>
      </c>
      <c r="AE589" s="48">
        <f t="shared" si="564"/>
        <v>2.4263010627888071</v>
      </c>
      <c r="AF589" s="48">
        <f t="shared" si="565"/>
        <v>2.4118903557410989</v>
      </c>
      <c r="AG589" s="238">
        <f t="shared" si="566"/>
        <v>1.4410699294631539E-2</v>
      </c>
      <c r="AH589" s="48">
        <f t="shared" si="567"/>
        <v>7.7530764598213656E-9</v>
      </c>
      <c r="AI589" s="48">
        <f>AE589+AC589+SUM($AB$569:AB589)</f>
        <v>27.064957727740627</v>
      </c>
      <c r="AJ589" s="48">
        <f>AE589+AC589+SUM($AB$570:AB589)-$AI$570</f>
        <v>25.276976448535525</v>
      </c>
      <c r="AK589" s="41">
        <f t="shared" si="595"/>
        <v>2.3662649236939417E-2</v>
      </c>
      <c r="AL589" s="89"/>
      <c r="AM589" s="25">
        <v>245.88850000000002</v>
      </c>
      <c r="AN589" s="25">
        <v>0.1859690834520657</v>
      </c>
      <c r="AQ589" s="25"/>
      <c r="AR589" s="25">
        <v>254.3415</v>
      </c>
      <c r="AS589" s="25">
        <v>0.34153257531310538</v>
      </c>
      <c r="AV589" s="99">
        <f t="shared" si="574"/>
        <v>0</v>
      </c>
      <c r="AW589" s="86">
        <f t="shared" si="575"/>
        <v>3.3499929523910704E-2</v>
      </c>
      <c r="AX589" s="86">
        <f t="shared" si="576"/>
        <v>2.3928011332648964</v>
      </c>
      <c r="AY589" s="86">
        <f t="shared" si="568"/>
        <v>0.37368576816464644</v>
      </c>
      <c r="AZ589" s="86">
        <f t="shared" si="569"/>
        <v>26.691271959575982</v>
      </c>
      <c r="BA589" s="86">
        <f>AY589-$AY$570</f>
        <v>0.3525302714561484</v>
      </c>
      <c r="BB589" s="86">
        <f>AZ589-$AZ$570</f>
        <v>24.924446177079378</v>
      </c>
      <c r="BC589" s="89">
        <f>BA589-BA588</f>
        <v>2.9586837999228621E-2</v>
      </c>
      <c r="BD589" s="89">
        <f>BB589-BB588</f>
        <v>2.356184891520666</v>
      </c>
      <c r="BE589" s="41">
        <f t="shared" si="613"/>
        <v>117.45765877855519</v>
      </c>
      <c r="BF589" s="89">
        <f t="shared" si="598"/>
        <v>0.84441627729085711</v>
      </c>
      <c r="BG589" s="89">
        <f>1-BF589</f>
        <v>0.15558372270914289</v>
      </c>
      <c r="BH589" s="89">
        <f>BF589*($AJ589-$AJ588)</f>
        <v>2.0145844823069594</v>
      </c>
      <c r="BI589" s="89">
        <f>BG589*($AJ589-$AJ588)</f>
        <v>0.37118724721293561</v>
      </c>
      <c r="BJ589" s="41">
        <f t="shared" ref="BJ589:BJ597" si="630">1000*((BA589/BB589)/0.0112372-1)</f>
        <v>258.67262808323386</v>
      </c>
      <c r="BK589" s="89">
        <f t="shared" si="601"/>
        <v>0.6627254032651384</v>
      </c>
      <c r="BL589" s="89">
        <f t="shared" si="625"/>
        <v>0.3372745967348616</v>
      </c>
      <c r="BM589" s="89">
        <f t="shared" si="577"/>
        <v>0</v>
      </c>
      <c r="BN589" s="86">
        <f t="shared" si="578"/>
        <v>1.2216933395515128E-3</v>
      </c>
      <c r="BO589" s="86">
        <f t="shared" si="579"/>
        <v>8.6673893188118634E-2</v>
      </c>
      <c r="BP589" s="86">
        <f t="shared" si="570"/>
        <v>0.37101957058137341</v>
      </c>
      <c r="BQ589" s="86">
        <f t="shared" si="571"/>
        <v>26.322244371960636</v>
      </c>
      <c r="BR589" s="86">
        <f>BP589-$BP$570</f>
        <v>0.37061290582501977</v>
      </c>
      <c r="BS589" s="86">
        <f>BQ589-$BQ$570</f>
        <v>26.283129786742865</v>
      </c>
      <c r="BT589" s="89">
        <f t="shared" si="621"/>
        <v>1.1080077225328E-2</v>
      </c>
      <c r="BU589" s="89">
        <f t="shared" si="621"/>
        <v>0.99567784857444863</v>
      </c>
      <c r="BV589" s="41">
        <f>1000*((BT589/BU589)/0.0112372-1)</f>
        <v>-9.7021604795551895</v>
      </c>
      <c r="BW589" s="89" t="e">
        <f t="shared" si="582"/>
        <v>#REF!</v>
      </c>
      <c r="BX589" s="42" t="e">
        <f>1-BW589</f>
        <v>#REF!</v>
      </c>
      <c r="BY589" s="89" t="e">
        <f t="shared" si="622"/>
        <v>#REF!</v>
      </c>
      <c r="BZ589" s="89" t="e">
        <f t="shared" si="622"/>
        <v>#REF!</v>
      </c>
      <c r="CA589" s="41">
        <f t="shared" si="614"/>
        <v>254.83131586443997</v>
      </c>
      <c r="CB589" s="89" t="e">
        <f t="shared" si="615"/>
        <v>#REF!</v>
      </c>
      <c r="CC589" s="89" t="e">
        <f t="shared" si="616"/>
        <v>#REF!</v>
      </c>
      <c r="CD589" s="41" t="e">
        <f t="shared" si="626"/>
        <v>#REF!</v>
      </c>
      <c r="CE589" s="41" t="e">
        <f t="shared" si="627"/>
        <v>#REF!</v>
      </c>
      <c r="CF589" s="42" t="e">
        <f t="shared" si="628"/>
        <v>#REF!</v>
      </c>
      <c r="CG589" s="42" t="e">
        <f t="shared" si="629"/>
        <v>#REF!</v>
      </c>
      <c r="CH589" s="42" t="e">
        <f t="shared" si="617"/>
        <v>#REF!</v>
      </c>
      <c r="CI589" s="89">
        <f t="shared" si="618"/>
        <v>8.5252820383564138</v>
      </c>
      <c r="CJ589" s="89">
        <f t="shared" si="619"/>
        <v>16.751694410179113</v>
      </c>
      <c r="CK589" s="42" t="e">
        <f t="shared" si="620"/>
        <v>#REF!</v>
      </c>
      <c r="CM589" s="89" t="e">
        <f t="shared" si="572"/>
        <v>#REF!</v>
      </c>
      <c r="CN589" s="89">
        <f t="shared" si="573"/>
        <v>0.17571921974195573</v>
      </c>
    </row>
    <row r="590" spans="1:92" ht="14.4" x14ac:dyDescent="0.3">
      <c r="A590" s="19"/>
      <c r="B590" s="19"/>
      <c r="C590" s="19"/>
      <c r="D590" s="47"/>
      <c r="E590" s="32">
        <v>42800.577777777777</v>
      </c>
      <c r="F590" s="21">
        <f t="shared" si="623"/>
        <v>2917.0673611111124</v>
      </c>
      <c r="G590" s="21">
        <f t="shared" si="624"/>
        <v>1391.0979166666657</v>
      </c>
      <c r="H590" s="1"/>
      <c r="I590" s="21">
        <v>1051</v>
      </c>
      <c r="J590" s="21">
        <v>39436</v>
      </c>
      <c r="K590" s="21">
        <v>46936</v>
      </c>
      <c r="L590" s="21">
        <v>48</v>
      </c>
      <c r="M590" s="51">
        <v>4.3</v>
      </c>
      <c r="N590" s="40"/>
      <c r="O590" s="40"/>
      <c r="P590" s="40"/>
      <c r="R590" s="22"/>
      <c r="S590" s="22"/>
      <c r="T590" s="22"/>
      <c r="U590" s="52">
        <f t="shared" si="558"/>
        <v>0.15822413155360884</v>
      </c>
      <c r="V590" s="52">
        <f t="shared" si="559"/>
        <v>22.252398266858794</v>
      </c>
      <c r="W590" s="52">
        <f t="shared" si="560"/>
        <v>7.7563844725537248E-2</v>
      </c>
      <c r="X590" s="247">
        <f>W590+V590+SUM($U$569:U590)</f>
        <v>23.877068693459357</v>
      </c>
      <c r="Y590" s="104">
        <f>W590+V590+SUM($U$570:U590)-$X$570</f>
        <v>23.837547443485231</v>
      </c>
      <c r="Z590" s="42"/>
      <c r="AA590" s="1">
        <f t="shared" ref="AA590:AA597" si="631">LINEST(Y587:Y590,F587:F590,TRUE,TRUE)</f>
        <v>7.8725783919588524E-3</v>
      </c>
      <c r="AB590" s="41">
        <f t="shared" si="561"/>
        <v>0.13294117206298192</v>
      </c>
      <c r="AC590" s="48">
        <f t="shared" si="562"/>
        <v>18.696641768617766</v>
      </c>
      <c r="AD590" s="48">
        <f t="shared" si="563"/>
        <v>1.932926213824657</v>
      </c>
      <c r="AE590" s="48">
        <f t="shared" si="564"/>
        <v>1.9444751772118032</v>
      </c>
      <c r="AF590" s="48">
        <f t="shared" si="565"/>
        <v>1.9329262138246579</v>
      </c>
      <c r="AG590" s="238">
        <f t="shared" si="566"/>
        <v>1.1548957173709866E-2</v>
      </c>
      <c r="AH590" s="48">
        <f t="shared" si="567"/>
        <v>6.2134353210972661E-9</v>
      </c>
      <c r="AI590" s="48">
        <f>AE590+AC590+SUM($AB$569:AB590)</f>
        <v>22.083190021913147</v>
      </c>
      <c r="AJ590" s="48">
        <f>AE590+AC590+SUM($AB$570:AB590)-$AI$570</f>
        <v>20.295208742708045</v>
      </c>
      <c r="AK590" s="41">
        <f t="shared" ref="AK590:AK597" si="632">LINEST(AJ587:AJ590,F587:F590,TRUE,TRUE)</f>
        <v>8.5803207378152523E-3</v>
      </c>
      <c r="AL590" s="86"/>
      <c r="AM590" s="25">
        <v>228.3835</v>
      </c>
      <c r="AN590" s="25">
        <v>0.26375082938257549</v>
      </c>
      <c r="AO590" s="1"/>
      <c r="AQ590" s="1"/>
      <c r="AR590" s="25">
        <v>239.9485</v>
      </c>
      <c r="AS590" s="25">
        <v>2.3334523779167001E-2</v>
      </c>
      <c r="AV590" s="99">
        <f t="shared" si="574"/>
        <v>0</v>
      </c>
      <c r="AW590" s="86">
        <f t="shared" si="575"/>
        <v>2.647528616108033E-2</v>
      </c>
      <c r="AX590" s="86">
        <f t="shared" si="576"/>
        <v>1.9179998910507228</v>
      </c>
      <c r="AY590" s="86">
        <f t="shared" si="568"/>
        <v>0.30067690348097464</v>
      </c>
      <c r="AZ590" s="86">
        <f t="shared" si="569"/>
        <v>21.782513118432171</v>
      </c>
      <c r="BA590" s="86">
        <f>AY590-$AY$570</f>
        <v>0.27952140677247661</v>
      </c>
      <c r="BB590" s="86">
        <f>AZ590-$AZ$570</f>
        <v>20.015687335935567</v>
      </c>
      <c r="BC590" s="89"/>
      <c r="BD590" s="89"/>
      <c r="BE590" s="41"/>
      <c r="BF590" s="89"/>
      <c r="BG590" s="89"/>
      <c r="BH590" s="89"/>
      <c r="BI590" s="89"/>
      <c r="BJ590" s="41">
        <f t="shared" si="630"/>
        <v>242.75767672349002</v>
      </c>
      <c r="BK590" s="89">
        <f t="shared" si="601"/>
        <v>0.68320199605743559</v>
      </c>
      <c r="BL590" s="89">
        <f t="shared" si="625"/>
        <v>0.31679800394256441</v>
      </c>
      <c r="BM590" s="89">
        <f t="shared" si="577"/>
        <v>0</v>
      </c>
      <c r="BN590" s="86">
        <f t="shared" si="578"/>
        <v>1.0658880494863515E-3</v>
      </c>
      <c r="BO590" s="86">
        <f t="shared" si="579"/>
        <v>7.6497956676050888E-2</v>
      </c>
      <c r="BP590" s="86">
        <f t="shared" si="570"/>
        <v>0.32812043120322182</v>
      </c>
      <c r="BQ590" s="86">
        <f t="shared" si="571"/>
        <v>23.548948262256133</v>
      </c>
      <c r="BR590" s="86">
        <f>BP590-$BP$570</f>
        <v>0.32771376644686817</v>
      </c>
      <c r="BS590" s="86">
        <f>BQ590-$BQ$570</f>
        <v>23.509833677038362</v>
      </c>
      <c r="BT590" s="89"/>
      <c r="BU590" s="89"/>
      <c r="BV590" s="41"/>
      <c r="BW590" s="89"/>
      <c r="BX590" s="42"/>
      <c r="BY590" s="89"/>
      <c r="BZ590" s="89"/>
      <c r="CA590" s="41">
        <f t="shared" si="614"/>
        <v>240.47214971529618</v>
      </c>
      <c r="CB590" s="89" t="e">
        <f t="shared" si="615"/>
        <v>#REF!</v>
      </c>
      <c r="CC590" s="89" t="e">
        <f t="shared" si="616"/>
        <v>#REF!</v>
      </c>
      <c r="CD590" s="41" t="e">
        <f t="shared" si="626"/>
        <v>#REF!</v>
      </c>
      <c r="CE590" s="41" t="e">
        <f t="shared" si="627"/>
        <v>#REF!</v>
      </c>
      <c r="CF590" s="42" t="e">
        <f t="shared" si="628"/>
        <v>#REF!</v>
      </c>
      <c r="CG590" s="42" t="e">
        <f t="shared" si="629"/>
        <v>#REF!</v>
      </c>
      <c r="CH590" s="42" t="e">
        <f t="shared" si="617"/>
        <v>#REF!</v>
      </c>
      <c r="CI590" s="89">
        <f t="shared" si="618"/>
        <v>6.429481619287591</v>
      </c>
      <c r="CJ590" s="89">
        <f t="shared" si="619"/>
        <v>13.865727123420454</v>
      </c>
      <c r="CK590" s="42" t="e">
        <f t="shared" si="620"/>
        <v>#REF!</v>
      </c>
      <c r="CM590" s="89" t="e">
        <f t="shared" si="572"/>
        <v>#REF!</v>
      </c>
      <c r="CN590" s="89">
        <f t="shared" si="573"/>
        <v>0.13252153868967742</v>
      </c>
    </row>
    <row r="591" spans="1:92" ht="14.4" x14ac:dyDescent="0.3">
      <c r="A591" s="19"/>
      <c r="B591" s="19"/>
      <c r="C591" s="19"/>
      <c r="D591" s="47" t="s">
        <v>126</v>
      </c>
      <c r="E591" s="32">
        <v>42810.43472222222</v>
      </c>
      <c r="F591" s="21">
        <f t="shared" si="623"/>
        <v>2926.9243055555562</v>
      </c>
      <c r="G591" s="21">
        <f t="shared" si="624"/>
        <v>1400.9548611111095</v>
      </c>
      <c r="H591" s="1"/>
      <c r="I591" s="21">
        <v>1041</v>
      </c>
      <c r="J591" s="21">
        <v>37756</v>
      </c>
      <c r="K591" s="21">
        <v>45196</v>
      </c>
      <c r="L591" s="21">
        <v>13</v>
      </c>
      <c r="M591" s="51">
        <v>4.3</v>
      </c>
      <c r="N591" s="40"/>
      <c r="O591" s="40"/>
      <c r="P591" s="40"/>
      <c r="R591" s="22"/>
      <c r="S591" s="22"/>
      <c r="T591" s="22"/>
      <c r="U591" s="52">
        <f t="shared" si="558"/>
        <v>0.15090883238326025</v>
      </c>
      <c r="V591" s="52">
        <f t="shared" si="559"/>
        <v>21.223585853850441</v>
      </c>
      <c r="W591" s="52">
        <f t="shared" si="560"/>
        <v>7.3977775246764174E-2</v>
      </c>
      <c r="X591" s="247">
        <f>W591+V591+SUM($U$569:U591)</f>
        <v>22.995579043355487</v>
      </c>
      <c r="Y591" s="104">
        <f>W591+V591+SUM($U$570:U591)-$X$570</f>
        <v>22.956057793381362</v>
      </c>
      <c r="Z591" s="42"/>
      <c r="AA591" s="1">
        <f t="shared" si="631"/>
        <v>-8.9548257477768591E-3</v>
      </c>
      <c r="AB591" s="41">
        <f t="shared" si="561"/>
        <v>0.12606677306536804</v>
      </c>
      <c r="AC591" s="48">
        <f t="shared" si="562"/>
        <v>17.729836877112515</v>
      </c>
      <c r="AD591" s="48">
        <f t="shared" si="563"/>
        <v>1.8329744395129137</v>
      </c>
      <c r="AE591" s="48">
        <f t="shared" si="564"/>
        <v>1.8439262050485581</v>
      </c>
      <c r="AF591" s="48">
        <f t="shared" si="565"/>
        <v>1.8329744395129139</v>
      </c>
      <c r="AG591" s="238">
        <f t="shared" si="566"/>
        <v>1.0951759643505872E-2</v>
      </c>
      <c r="AH591" s="48">
        <f t="shared" si="567"/>
        <v>5.8921380669790758E-9</v>
      </c>
      <c r="AI591" s="48">
        <f>AE591+AC591+SUM($AB$569:AB591)</f>
        <v>21.141902931310018</v>
      </c>
      <c r="AJ591" s="48">
        <f>AE591+AC591+SUM($AB$570:AB591)-$AI$570</f>
        <v>19.353921652104916</v>
      </c>
      <c r="AK591" s="41">
        <f t="shared" si="632"/>
        <v>-1.3201546312684821E-2</v>
      </c>
      <c r="AL591" s="86"/>
      <c r="AM591" s="25">
        <v>228.3835</v>
      </c>
      <c r="AN591" s="25">
        <v>0.26375082938257549</v>
      </c>
      <c r="AQ591"/>
      <c r="AR591" s="25">
        <v>239.9485</v>
      </c>
      <c r="AS591" s="25">
        <v>2.3334523779167001E-2</v>
      </c>
      <c r="AV591" s="99">
        <f t="shared" si="574"/>
        <v>0</v>
      </c>
      <c r="AW591" s="86">
        <f t="shared" si="575"/>
        <v>2.5106246924980868E-2</v>
      </c>
      <c r="AX591" s="86">
        <f t="shared" si="576"/>
        <v>1.8188199581235771</v>
      </c>
      <c r="AY591" s="86">
        <f t="shared" si="568"/>
        <v>0.28786067143260119</v>
      </c>
      <c r="AZ591" s="86">
        <f t="shared" si="569"/>
        <v>20.854042259877417</v>
      </c>
      <c r="BA591" s="86">
        <f>AY591-$AY$570</f>
        <v>0.26670517472410316</v>
      </c>
      <c r="BB591" s="86">
        <f>AZ591-$AZ$570</f>
        <v>19.087216477380814</v>
      </c>
      <c r="BC591" s="89"/>
      <c r="BD591" s="89"/>
      <c r="BE591" s="41"/>
      <c r="BF591" s="89"/>
      <c r="BG591" s="89"/>
      <c r="BH591" s="89"/>
      <c r="BI591" s="89"/>
      <c r="BJ591" s="41">
        <f t="shared" si="630"/>
        <v>243.4568883774937</v>
      </c>
      <c r="BK591" s="89">
        <f t="shared" si="601"/>
        <v>0.68230237205036026</v>
      </c>
      <c r="BL591" s="89">
        <f t="shared" si="625"/>
        <v>0.31769762794963974</v>
      </c>
      <c r="BM591" s="89">
        <f t="shared" si="577"/>
        <v>0</v>
      </c>
      <c r="BN591" s="86">
        <f t="shared" si="578"/>
        <v>1.016608019395302E-3</v>
      </c>
      <c r="BO591" s="86">
        <f t="shared" si="579"/>
        <v>7.2961167227368867E-2</v>
      </c>
      <c r="BP591" s="86">
        <f t="shared" si="570"/>
        <v>0.31600693570649491</v>
      </c>
      <c r="BQ591" s="86">
        <f t="shared" si="571"/>
        <v>22.67957210764899</v>
      </c>
      <c r="BR591" s="86">
        <f>BP591-$BP$570</f>
        <v>0.31560027095014126</v>
      </c>
      <c r="BS591" s="86">
        <f>BQ591-$BQ$570</f>
        <v>22.64045752243122</v>
      </c>
      <c r="BT591" s="89"/>
      <c r="BU591" s="89"/>
      <c r="BV591" s="41"/>
      <c r="BW591" s="89"/>
      <c r="BX591" s="42"/>
      <c r="BY591" s="89"/>
      <c r="BZ591" s="89"/>
      <c r="CA591" s="41">
        <f t="shared" si="614"/>
        <v>240.49225746159041</v>
      </c>
      <c r="CB591" s="89" t="e">
        <f t="shared" si="615"/>
        <v>#REF!</v>
      </c>
      <c r="CC591" s="89" t="e">
        <f t="shared" si="616"/>
        <v>#REF!</v>
      </c>
      <c r="CD591" s="41" t="e">
        <f t="shared" si="626"/>
        <v>#REF!</v>
      </c>
      <c r="CE591" s="41" t="e">
        <f t="shared" si="627"/>
        <v>#REF!</v>
      </c>
      <c r="CF591" s="42" t="e">
        <f t="shared" si="628"/>
        <v>#REF!</v>
      </c>
      <c r="CG591" s="42" t="e">
        <f t="shared" si="629"/>
        <v>#REF!</v>
      </c>
      <c r="CH591" s="42" t="e">
        <f t="shared" si="617"/>
        <v>#REF!</v>
      </c>
      <c r="CI591" s="89">
        <f t="shared" si="618"/>
        <v>6.1486950003969048</v>
      </c>
      <c r="CJ591" s="89">
        <f t="shared" si="619"/>
        <v>13.205226651708012</v>
      </c>
      <c r="CK591" s="42" t="e">
        <f t="shared" si="620"/>
        <v>#REF!</v>
      </c>
      <c r="CM591" s="89" t="e">
        <f t="shared" si="572"/>
        <v>#REF!</v>
      </c>
      <c r="CN591" s="89">
        <f t="shared" si="573"/>
        <v>0.12673409314084191</v>
      </c>
    </row>
    <row r="592" spans="1:92" ht="14.4" x14ac:dyDescent="0.3">
      <c r="A592" s="19"/>
      <c r="B592" s="19"/>
      <c r="C592" s="19"/>
      <c r="D592" s="47"/>
      <c r="E592" s="32">
        <v>42811.438194444447</v>
      </c>
      <c r="F592" s="21">
        <f t="shared" si="623"/>
        <v>2927.9277777777825</v>
      </c>
      <c r="G592" s="21">
        <f t="shared" si="624"/>
        <v>1401.9583333333358</v>
      </c>
      <c r="H592" s="1"/>
      <c r="I592" s="21">
        <v>1040</v>
      </c>
      <c r="J592" s="21">
        <v>5744</v>
      </c>
      <c r="K592" s="21">
        <v>239.67</v>
      </c>
      <c r="L592" s="21">
        <v>13</v>
      </c>
      <c r="M592" s="51">
        <v>4.3</v>
      </c>
      <c r="N592" s="40"/>
      <c r="O592" s="40"/>
      <c r="P592" s="40"/>
      <c r="R592" s="22"/>
      <c r="S592" s="22"/>
      <c r="T592" s="22"/>
      <c r="U592" s="52">
        <f t="shared" si="558"/>
        <v>7.9948614997314336E-4</v>
      </c>
      <c r="V592" s="52">
        <f t="shared" si="559"/>
        <v>0.11243850127887911</v>
      </c>
      <c r="W592" s="52">
        <f t="shared" si="560"/>
        <v>3.9192011349876857E-4</v>
      </c>
      <c r="X592" s="250">
        <f>W592+V592+SUM($U$592:U592)</f>
        <v>0.11362990754235103</v>
      </c>
      <c r="Y592" s="256">
        <f>W592+V592+SUM($U$592:U592)-$X$592+$Y$591</f>
        <v>22.956057793381362</v>
      </c>
      <c r="Z592" s="42"/>
      <c r="AA592" s="1">
        <f t="shared" si="631"/>
        <v>-1.6593198139101806E-2</v>
      </c>
      <c r="AB592" s="41">
        <f t="shared" si="561"/>
        <v>1.9160714505135127E-2</v>
      </c>
      <c r="AC592" s="48">
        <f t="shared" si="562"/>
        <v>2.6947333890177396</v>
      </c>
      <c r="AD592" s="48">
        <f t="shared" si="563"/>
        <v>0.27859125030912041</v>
      </c>
      <c r="AE592" s="48">
        <f t="shared" si="564"/>
        <v>0.28025579400809209</v>
      </c>
      <c r="AF592" s="48">
        <f t="shared" si="565"/>
        <v>0.27859125030912041</v>
      </c>
      <c r="AG592" s="238">
        <f t="shared" si="566"/>
        <v>1.6645428034337691E-3</v>
      </c>
      <c r="AH592" s="48">
        <f t="shared" si="567"/>
        <v>8.9553791678069922E-10</v>
      </c>
      <c r="AI592" s="84">
        <f>AE592+AC592+SUM($AB$592:AB592)</f>
        <v>2.9941498975309671</v>
      </c>
      <c r="AJ592" s="84">
        <f>AE592+AC592+SUM($AB$592:AB592)-$AI$592+$AJ$591</f>
        <v>19.353921652104916</v>
      </c>
      <c r="AK592" s="41">
        <f t="shared" si="632"/>
        <v>-2.7234721281890445E-2</v>
      </c>
      <c r="AL592" s="86"/>
      <c r="AM592" s="25">
        <v>228.3835</v>
      </c>
      <c r="AN592" s="25">
        <v>0.26375082938257549</v>
      </c>
      <c r="AQ592"/>
      <c r="AR592" s="25">
        <v>239.9485</v>
      </c>
      <c r="AS592" s="25">
        <v>2.3334523779167001E-2</v>
      </c>
      <c r="AT592" s="47">
        <f>(1/(1/((AM592/1000+1)*0.0112372)+1))*AI592</f>
        <v>4.0767285833892164E-2</v>
      </c>
      <c r="AU592" s="47">
        <f>(1-(1/(1/((AM592/1000+1)*0.0112372)+1)))*AI592</f>
        <v>2.9533826116970747</v>
      </c>
      <c r="AV592" s="99">
        <f t="shared" si="574"/>
        <v>0</v>
      </c>
      <c r="AW592" s="86">
        <f t="shared" si="575"/>
        <v>3.8158637516290642E-3</v>
      </c>
      <c r="AX592" s="86">
        <f t="shared" si="576"/>
        <v>0.27643993025646302</v>
      </c>
      <c r="AY592" s="86">
        <f t="shared" si="568"/>
        <v>4.0767285833892164E-2</v>
      </c>
      <c r="AZ592" s="86">
        <f t="shared" si="569"/>
        <v>2.9533826116970747</v>
      </c>
      <c r="BA592" s="93">
        <f t="shared" ref="BA592:BA597" si="633">AY592-$AT$592+$BA$591</f>
        <v>0.26670517472410316</v>
      </c>
      <c r="BB592" s="93">
        <f t="shared" ref="BB592:BB597" si="634">AZ592-$AU$592+$BB$591</f>
        <v>19.087216477380814</v>
      </c>
      <c r="BC592" s="89"/>
      <c r="BD592" s="89"/>
      <c r="BE592" s="41"/>
      <c r="BF592" s="89"/>
      <c r="BG592" s="89"/>
      <c r="BH592" s="89"/>
      <c r="BI592" s="89"/>
      <c r="BJ592" s="41">
        <f t="shared" si="630"/>
        <v>243.4568883774937</v>
      </c>
      <c r="BK592" s="89">
        <f t="shared" si="601"/>
        <v>0.68230237205036026</v>
      </c>
      <c r="BL592" s="89">
        <f t="shared" si="625"/>
        <v>0.31769762794963974</v>
      </c>
      <c r="BM592" s="89">
        <f t="shared" si="577"/>
        <v>-3.9652132295586284E-2</v>
      </c>
      <c r="BN592" s="86">
        <f t="shared" si="578"/>
        <v>5.385794977155556E-6</v>
      </c>
      <c r="BO592" s="86">
        <f t="shared" si="579"/>
        <v>3.8653431852161301E-4</v>
      </c>
      <c r="BP592" s="86">
        <f t="shared" si="570"/>
        <v>1.5615105329320315E-3</v>
      </c>
      <c r="BQ592" s="86">
        <f t="shared" si="571"/>
        <v>0.11206839700941899</v>
      </c>
      <c r="BR592" s="93">
        <f t="shared" ref="BR592:BR597" si="635">BP592-$BN$591+$BR$591</f>
        <v>0.31614517346367799</v>
      </c>
      <c r="BS592" s="93">
        <f t="shared" ref="BS592:BS597" si="636">BQ592-$BO$591+$BS$591</f>
        <v>22.67956475221327</v>
      </c>
      <c r="BT592" s="89"/>
      <c r="BU592" s="89"/>
      <c r="BV592" s="41"/>
      <c r="BW592" s="89"/>
      <c r="BX592" s="42"/>
      <c r="BY592" s="89"/>
      <c r="BZ592" s="89"/>
      <c r="CA592" s="41">
        <f t="shared" si="614"/>
        <v>240.49131984006934</v>
      </c>
      <c r="CB592" s="89" t="e">
        <f t="shared" si="615"/>
        <v>#REF!</v>
      </c>
      <c r="CC592" s="89" t="e">
        <f t="shared" si="616"/>
        <v>#REF!</v>
      </c>
      <c r="CD592" s="41" t="e">
        <f t="shared" si="626"/>
        <v>#REF!</v>
      </c>
      <c r="CE592" s="41" t="e">
        <f t="shared" si="627"/>
        <v>#REF!</v>
      </c>
      <c r="CF592" s="42" t="e">
        <f t="shared" si="628"/>
        <v>#REF!</v>
      </c>
      <c r="CG592" s="42" t="e">
        <f t="shared" si="629"/>
        <v>#REF!</v>
      </c>
      <c r="CH592" s="42" t="e">
        <f t="shared" si="617"/>
        <v>#REF!</v>
      </c>
      <c r="CI592" s="89">
        <f t="shared" si="618"/>
        <v>6.1486950003969048</v>
      </c>
      <c r="CJ592" s="89">
        <f t="shared" si="619"/>
        <v>13.205226651708012</v>
      </c>
      <c r="CK592" s="42" t="e">
        <f t="shared" si="620"/>
        <v>#REF!</v>
      </c>
      <c r="CM592" s="89" t="e">
        <f t="shared" si="572"/>
        <v>#REF!</v>
      </c>
      <c r="CN592" s="89">
        <f t="shared" si="573"/>
        <v>0.12673409314084191</v>
      </c>
    </row>
    <row r="593" spans="1:92" ht="14.4" x14ac:dyDescent="0.3">
      <c r="A593" s="19"/>
      <c r="B593" s="19"/>
      <c r="C593" s="19"/>
      <c r="D593" s="47"/>
      <c r="E593" s="32">
        <v>42947.598611111112</v>
      </c>
      <c r="F593" s="21">
        <f t="shared" si="623"/>
        <v>3064.0881944444482</v>
      </c>
      <c r="G593" s="21">
        <f t="shared" si="624"/>
        <v>1538.1187500000015</v>
      </c>
      <c r="H593" s="1"/>
      <c r="I593" s="21">
        <v>1039</v>
      </c>
      <c r="J593" s="21">
        <v>15791</v>
      </c>
      <c r="K593" s="21">
        <v>3068</v>
      </c>
      <c r="L593" s="21">
        <v>12</v>
      </c>
      <c r="M593" s="51">
        <v>4.3</v>
      </c>
      <c r="N593" s="40"/>
      <c r="O593" s="40"/>
      <c r="P593" s="40"/>
      <c r="R593" s="22"/>
      <c r="S593" s="22"/>
      <c r="T593" s="22"/>
      <c r="U593" s="52">
        <f t="shared" si="558"/>
        <v>1.0224329386135867E-2</v>
      </c>
      <c r="V593" s="52">
        <f t="shared" si="559"/>
        <v>1.4379339439430401</v>
      </c>
      <c r="W593" s="52">
        <f t="shared" si="560"/>
        <v>5.0121197641732418E-3</v>
      </c>
      <c r="X593" s="247">
        <f>W593+V593+SUM($U$592:U593)</f>
        <v>1.4539698792433224</v>
      </c>
      <c r="Y593" s="104">
        <f>W593+V593+SUM($U$592:U593)-$X$592+$Y$591</f>
        <v>24.296397765082332</v>
      </c>
      <c r="Z593" s="42"/>
      <c r="AA593" s="1">
        <f t="shared" si="631"/>
        <v>7.0211555234382383E-3</v>
      </c>
      <c r="AB593" s="41">
        <f t="shared" si="561"/>
        <v>5.2624636680727338E-2</v>
      </c>
      <c r="AC593" s="48">
        <f t="shared" si="562"/>
        <v>7.4010478842257319</v>
      </c>
      <c r="AD593" s="48">
        <f t="shared" si="563"/>
        <v>0.76514700566191829</v>
      </c>
      <c r="AE593" s="48">
        <f t="shared" si="564"/>
        <v>0.7697186518483955</v>
      </c>
      <c r="AF593" s="48">
        <f t="shared" si="565"/>
        <v>0.76514700566191829</v>
      </c>
      <c r="AG593" s="238">
        <f t="shared" si="566"/>
        <v>4.5716437268947079E-3</v>
      </c>
      <c r="AH593" s="48">
        <f t="shared" si="567"/>
        <v>2.4595824697335506E-9</v>
      </c>
      <c r="AI593" s="48">
        <f>AE593+AC593+SUM($AB$592:AB593)</f>
        <v>8.2425518872599906</v>
      </c>
      <c r="AJ593" s="48">
        <f>AE593+AC593+SUM($AB$592:AB593)-$AI$592+$AJ$591</f>
        <v>24.602323641833941</v>
      </c>
      <c r="AK593" s="41">
        <f t="shared" si="632"/>
        <v>3.4607692568285053E-2</v>
      </c>
      <c r="AL593" s="86"/>
      <c r="AM593" s="25">
        <v>203.81</v>
      </c>
      <c r="AN593" s="25">
        <v>0.26</v>
      </c>
      <c r="AR593" s="25">
        <v>71.040000000000006</v>
      </c>
      <c r="AS593" s="25">
        <v>0.09</v>
      </c>
      <c r="AT593" s="1"/>
      <c r="AU593" s="1"/>
      <c r="AV593" s="99">
        <f>AJ593-BA593-BB593</f>
        <v>0</v>
      </c>
      <c r="AW593" s="86">
        <f>(1/(1/((AM593/1000+1)*0.0112372)+1))*AE593</f>
        <v>1.0273361033483999E-2</v>
      </c>
      <c r="AX593" s="86">
        <f>(1-(1/(1/((AM593/1000+1)*0.0112372)+1)))*AE593</f>
        <v>0.75944529081491152</v>
      </c>
      <c r="AY593" s="86">
        <f>(1/(1/((AM593/1000+1)*0.0112372)+1))*AI593</f>
        <v>0.11001254961368037</v>
      </c>
      <c r="AZ593" s="86">
        <f>(1-(1/(1/((AM593/1000+1)*0.0112372)+1)))*AI593</f>
        <v>8.1325393376463104</v>
      </c>
      <c r="BA593" s="93">
        <f t="shared" si="633"/>
        <v>0.33595043850389139</v>
      </c>
      <c r="BB593" s="93">
        <f t="shared" si="634"/>
        <v>24.266373203330048</v>
      </c>
      <c r="BC593" s="89"/>
      <c r="BD593" s="89"/>
      <c r="BE593" s="41"/>
      <c r="BF593" s="89"/>
      <c r="BG593" s="89"/>
      <c r="BH593" s="89"/>
      <c r="BI593" s="89"/>
      <c r="BJ593" s="41">
        <f t="shared" si="630"/>
        <v>232.00431596862404</v>
      </c>
      <c r="BK593" s="89">
        <f t="shared" si="601"/>
        <v>0.69703755133805223</v>
      </c>
      <c r="BL593" s="89">
        <f t="shared" si="625"/>
        <v>0.30296244866194777</v>
      </c>
      <c r="BM593" s="89">
        <f>Y593-BR593-BS593</f>
        <v>-3.9652132295589837E-2</v>
      </c>
      <c r="BN593" s="86">
        <f>(1/(1/((AR593/1000+1)*0.0112372)+1))*W593</f>
        <v>5.9605934084227538E-5</v>
      </c>
      <c r="BO593" s="86">
        <f>(1-(1/(1/((AR593/1000+1)*0.0112372)+1)))*W593</f>
        <v>4.9525138300890144E-3</v>
      </c>
      <c r="BP593" s="86">
        <f>(1/(1/((AR593/1000+1)*0.0112372)+1))*X593</f>
        <v>1.7291133664066653E-2</v>
      </c>
      <c r="BQ593" s="86">
        <f>(1-(1/(1/((AR593/1000+1)*0.0112372)+1)))*X593</f>
        <v>1.4366787455792558</v>
      </c>
      <c r="BR593" s="86">
        <f t="shared" si="635"/>
        <v>0.33187479659481262</v>
      </c>
      <c r="BS593" s="86">
        <f t="shared" si="636"/>
        <v>24.004175100783108</v>
      </c>
      <c r="BT593" s="89"/>
      <c r="BU593" s="89"/>
      <c r="BV593" s="41"/>
      <c r="BW593" s="89"/>
      <c r="BX593" s="42"/>
      <c r="BY593" s="89"/>
      <c r="BZ593" s="89"/>
      <c r="CA593" s="41">
        <f t="shared" si="614"/>
        <v>230.35198884230067</v>
      </c>
      <c r="CB593" s="89" t="e">
        <f t="shared" si="615"/>
        <v>#REF!</v>
      </c>
      <c r="CC593" s="89" t="e">
        <f t="shared" si="616"/>
        <v>#REF!</v>
      </c>
      <c r="CD593" s="41" t="e">
        <f t="shared" si="626"/>
        <v>#REF!</v>
      </c>
      <c r="CE593" s="41" t="e">
        <f t="shared" si="627"/>
        <v>#REF!</v>
      </c>
      <c r="CF593" s="42" t="e">
        <f t="shared" si="628"/>
        <v>#REF!</v>
      </c>
      <c r="CG593" s="42" t="e">
        <f t="shared" si="629"/>
        <v>#REF!</v>
      </c>
      <c r="CH593" s="42" t="e">
        <f t="shared" si="617"/>
        <v>#REF!</v>
      </c>
      <c r="CI593" s="89">
        <f t="shared" si="618"/>
        <v>7.4535802133037388</v>
      </c>
      <c r="CJ593" s="89">
        <f t="shared" si="619"/>
        <v>17.148743428530203</v>
      </c>
      <c r="CK593" s="42" t="e">
        <f t="shared" si="620"/>
        <v>#REF!</v>
      </c>
      <c r="CM593" s="89" t="e">
        <f t="shared" si="572"/>
        <v>#REF!</v>
      </c>
      <c r="CN593" s="89">
        <f t="shared" si="573"/>
        <v>0.15362979118733258</v>
      </c>
    </row>
    <row r="594" spans="1:92" ht="14.4" x14ac:dyDescent="0.3">
      <c r="A594" s="19"/>
      <c r="B594" s="19"/>
      <c r="C594" s="19"/>
      <c r="D594" s="47"/>
      <c r="E594" s="32">
        <v>42955.4375</v>
      </c>
      <c r="F594" s="21">
        <f t="shared" si="623"/>
        <v>3071.9270833333358</v>
      </c>
      <c r="G594" s="21">
        <f>E594-E$570</f>
        <v>1545.9576388888891</v>
      </c>
      <c r="H594" s="1"/>
      <c r="I594" s="21">
        <v>1029</v>
      </c>
      <c r="J594" s="21">
        <v>16359</v>
      </c>
      <c r="K594" s="21">
        <v>3227</v>
      </c>
      <c r="L594" s="21">
        <v>13</v>
      </c>
      <c r="M594" s="51">
        <v>4.3</v>
      </c>
      <c r="N594" s="40"/>
      <c r="O594" s="40"/>
      <c r="P594" s="40"/>
      <c r="R594" s="22"/>
      <c r="S594" s="22"/>
      <c r="T594" s="22"/>
      <c r="U594" s="52">
        <f t="shared" si="558"/>
        <v>1.0650702882875293E-2</v>
      </c>
      <c r="V594" s="52">
        <f t="shared" si="559"/>
        <v>1.4978984560987876</v>
      </c>
      <c r="W594" s="52">
        <f t="shared" si="560"/>
        <v>5.2211344534716063E-3</v>
      </c>
      <c r="X594" s="247">
        <f>W594+V594+SUM($U$592:U594)</f>
        <v>1.5247941089712436</v>
      </c>
      <c r="Y594" s="104">
        <f>W594+V594+SUM($U$592:U594)-$X$592+$Y$591</f>
        <v>24.367221994810254</v>
      </c>
      <c r="Z594" s="42"/>
      <c r="AA594" s="1">
        <f t="shared" si="631"/>
        <v>9.7847315250782201E-3</v>
      </c>
      <c r="AB594" s="41">
        <f t="shared" si="561"/>
        <v>5.3992825677396016E-2</v>
      </c>
      <c r="AC594" s="48">
        <f t="shared" si="562"/>
        <v>7.5934678783142431</v>
      </c>
      <c r="AD594" s="48">
        <f t="shared" si="563"/>
        <v>0.78504007818481147</v>
      </c>
      <c r="AE594" s="48">
        <f t="shared" si="564"/>
        <v>0.78973058269323693</v>
      </c>
      <c r="AF594" s="48">
        <f t="shared" si="565"/>
        <v>0.78504007818481158</v>
      </c>
      <c r="AG594" s="238">
        <f t="shared" si="566"/>
        <v>4.6905019848960863E-3</v>
      </c>
      <c r="AH594" s="48">
        <f t="shared" si="567"/>
        <v>2.5235292042621904E-9</v>
      </c>
      <c r="AI594" s="48">
        <f>AE594+AC594+SUM($AB$592:AB594)</f>
        <v>8.5089766378707381</v>
      </c>
      <c r="AJ594" s="48">
        <f>AE594+AC594+SUM($AB$592:AB594)-$AI$592+$AJ$591</f>
        <v>24.868748392444687</v>
      </c>
      <c r="AK594" s="41">
        <f t="shared" si="632"/>
        <v>3.8273434950819307E-2</v>
      </c>
      <c r="AL594" s="86"/>
      <c r="AM594" s="25">
        <v>203.81</v>
      </c>
      <c r="AN594" s="25">
        <v>0.26</v>
      </c>
      <c r="AR594" s="25">
        <v>71.040000000000006</v>
      </c>
      <c r="AS594" s="25">
        <v>0.09</v>
      </c>
      <c r="AT594" s="1"/>
      <c r="AU594" s="1"/>
      <c r="AV594" s="99">
        <f>AJ594-BA594-BB594</f>
        <v>0</v>
      </c>
      <c r="AW594" s="86">
        <f>(1/(1/((AM594/1000+1)*0.0112372)+1))*AE594</f>
        <v>1.0540458355411262E-2</v>
      </c>
      <c r="AX594" s="86">
        <f>(1-(1/(1/((AM594/1000+1)*0.0112372)+1)))*AE594</f>
        <v>0.77919012433782564</v>
      </c>
      <c r="AY594" s="86">
        <f>(1/(1/((AM594/1000+1)*0.0112372)+1))*AI594</f>
        <v>0.1135684952110845</v>
      </c>
      <c r="AZ594" s="86">
        <f>(1-(1/(1/((AM594/1000+1)*0.0112372)+1)))*AI594</f>
        <v>8.3954081426596545</v>
      </c>
      <c r="BA594" s="93">
        <f t="shared" si="633"/>
        <v>0.33950638410129552</v>
      </c>
      <c r="BB594" s="93">
        <f t="shared" si="634"/>
        <v>24.529242008343395</v>
      </c>
      <c r="BC594" s="89"/>
      <c r="BD594" s="89"/>
      <c r="BE594" s="41"/>
      <c r="BF594" s="89"/>
      <c r="BG594" s="89"/>
      <c r="BH594" s="89"/>
      <c r="BI594" s="89"/>
      <c r="BJ594" s="41">
        <f t="shared" si="630"/>
        <v>231.70217022175078</v>
      </c>
      <c r="BK594" s="89">
        <f t="shared" si="601"/>
        <v>0.69742629996082828</v>
      </c>
      <c r="BL594" s="89">
        <f t="shared" si="625"/>
        <v>0.30257370003917172</v>
      </c>
      <c r="BM594" s="89">
        <f>Y594-BR594-BS594</f>
        <v>-3.9652132295586284E-2</v>
      </c>
      <c r="BN594" s="86">
        <f>(1/(1/((AR594/1000+1)*0.0112372)+1))*W594</f>
        <v>6.2091612076602617E-5</v>
      </c>
      <c r="BO594" s="86">
        <f>(1-(1/(1/((AR594/1000+1)*0.0112372)+1)))*W594</f>
        <v>5.159042841395004E-3</v>
      </c>
      <c r="BP594" s="86">
        <f>(1/(1/((AR594/1000+1)*0.0112372)+1))*X594</f>
        <v>1.8133400921705699E-2</v>
      </c>
      <c r="BQ594" s="86">
        <f>(1-(1/(1/((AR594/1000+1)*0.0112372)+1)))*X594</f>
        <v>1.5066607080495378</v>
      </c>
      <c r="BR594" s="86">
        <f t="shared" si="635"/>
        <v>0.33271706385245164</v>
      </c>
      <c r="BS594" s="86">
        <f t="shared" si="636"/>
        <v>24.074157063253388</v>
      </c>
      <c r="BT594" s="89"/>
      <c r="BU594" s="89"/>
      <c r="BV594" s="41"/>
      <c r="BW594" s="89"/>
      <c r="BX594" s="42"/>
      <c r="BY594" s="89"/>
      <c r="BZ594" s="89"/>
      <c r="CA594" s="41">
        <f t="shared" si="614"/>
        <v>229.8888795589753</v>
      </c>
      <c r="CB594" s="89" t="e">
        <f t="shared" si="615"/>
        <v>#REF!</v>
      </c>
      <c r="CC594" s="89" t="e">
        <f t="shared" si="616"/>
        <v>#REF!</v>
      </c>
      <c r="CD594" s="41" t="e">
        <f t="shared" si="626"/>
        <v>#REF!</v>
      </c>
      <c r="CE594" s="41" t="e">
        <f t="shared" si="627"/>
        <v>#REF!</v>
      </c>
      <c r="CF594" s="42" t="e">
        <f t="shared" si="628"/>
        <v>#REF!</v>
      </c>
      <c r="CG594" s="42" t="e">
        <f t="shared" si="629"/>
        <v>#REF!</v>
      </c>
      <c r="CH594" s="42" t="e">
        <f t="shared" si="617"/>
        <v>#REF!</v>
      </c>
      <c r="CI594" s="89">
        <f t="shared" si="618"/>
        <v>7.5246292164451924</v>
      </c>
      <c r="CJ594" s="89">
        <f t="shared" si="619"/>
        <v>17.344119175999495</v>
      </c>
      <c r="CK594" s="42" t="e">
        <f t="shared" si="620"/>
        <v>#REF!</v>
      </c>
      <c r="CM594" s="89" t="e">
        <f t="shared" si="572"/>
        <v>#REF!</v>
      </c>
      <c r="CN594" s="89">
        <f t="shared" si="573"/>
        <v>0.15509422079086826</v>
      </c>
    </row>
    <row r="595" spans="1:92" ht="14.4" x14ac:dyDescent="0.3">
      <c r="A595" s="19"/>
      <c r="B595" s="19"/>
      <c r="C595" s="19"/>
      <c r="D595" s="47"/>
      <c r="E595" s="32">
        <v>43045.476388888892</v>
      </c>
      <c r="F595" s="21">
        <f>E595-E$522</f>
        <v>3161.9659722222277</v>
      </c>
      <c r="G595" s="21">
        <f>E595-E$570</f>
        <v>1635.996527777781</v>
      </c>
      <c r="H595" s="1">
        <v>5</v>
      </c>
      <c r="I595" s="21">
        <v>1076</v>
      </c>
      <c r="J595" s="21">
        <v>17501</v>
      </c>
      <c r="K595" s="21">
        <v>4952</v>
      </c>
      <c r="L595" s="21">
        <v>12</v>
      </c>
      <c r="M595" s="51">
        <v>4.3</v>
      </c>
      <c r="N595" s="40"/>
      <c r="O595" s="40"/>
      <c r="P595" s="40"/>
      <c r="R595" s="22"/>
      <c r="S595" s="22"/>
      <c r="T595" s="22"/>
      <c r="U595" s="52">
        <f t="shared" si="558"/>
        <v>1.7090581385068328E-2</v>
      </c>
      <c r="V595" s="52">
        <f t="shared" si="559"/>
        <v>2.4035930540964903</v>
      </c>
      <c r="W595" s="52">
        <f t="shared" si="560"/>
        <v>8.3780595779188016E-3</v>
      </c>
      <c r="X595" s="247">
        <f>W595+V595+SUM($U$592:U595)</f>
        <v>2.4507362134784616</v>
      </c>
      <c r="Y595" s="104">
        <f>W595+V595+SUM($U$592:U595)-$X$592+$Y$591</f>
        <v>25.293164099317472</v>
      </c>
      <c r="Z595" s="42"/>
      <c r="AA595" s="1">
        <f t="shared" si="631"/>
        <v>9.9659104645000891E-3</v>
      </c>
      <c r="AB595" s="41">
        <f t="shared" si="561"/>
        <v>6.040029580373199E-2</v>
      </c>
      <c r="AC595" s="48">
        <f t="shared" si="562"/>
        <v>8.4946046122259027</v>
      </c>
      <c r="AD595" s="48">
        <f t="shared" si="563"/>
        <v>0.87820284167861939</v>
      </c>
      <c r="AE595" s="48">
        <f t="shared" si="564"/>
        <v>0.88344998064982982</v>
      </c>
      <c r="AF595" s="48">
        <f t="shared" si="565"/>
        <v>0.87820284167861951</v>
      </c>
      <c r="AG595" s="238">
        <f t="shared" si="566"/>
        <v>5.2471361482072211E-3</v>
      </c>
      <c r="AH595" s="48">
        <f t="shared" si="567"/>
        <v>2.8230030285413244E-9</v>
      </c>
      <c r="AI595" s="48">
        <f>AE595+AC595+SUM($AB$592:AB595)</f>
        <v>9.564233065542723</v>
      </c>
      <c r="AJ595" s="48">
        <f>AE595+AC595+SUM($AB$592:AB595)-$AI$592+$AJ$591</f>
        <v>25.924004820116672</v>
      </c>
      <c r="AK595" s="41">
        <f t="shared" si="632"/>
        <v>2.9274911723366444E-2</v>
      </c>
      <c r="AL595" s="86"/>
      <c r="AM595" s="25">
        <v>184.05020167715702</v>
      </c>
      <c r="AO595" s="1"/>
      <c r="AP595" s="1"/>
      <c r="AQ595" s="42"/>
      <c r="AR595" s="25">
        <v>32.422701677157008</v>
      </c>
      <c r="AT595" s="1"/>
      <c r="AU595" s="1"/>
      <c r="AV595" s="99">
        <f>AJ595-BA595-BB595</f>
        <v>0</v>
      </c>
      <c r="AW595" s="86">
        <f>(1/(1/((AM595/1000+1)*0.0112372)+1))*AE595</f>
        <v>1.1600316306335855E-2</v>
      </c>
      <c r="AX595" s="86">
        <f>(1-(1/(1/((AM595/1000+1)*0.0112372)+1)))*AE595</f>
        <v>0.87184966434349398</v>
      </c>
      <c r="AY595" s="86">
        <f>(1/(1/((AM595/1000+1)*0.0112372)+1))*AI595</f>
        <v>0.12558507127500629</v>
      </c>
      <c r="AZ595" s="86">
        <f>(1-(1/(1/((AM595/1000+1)*0.0112372)+1)))*AI595</f>
        <v>9.4386479942677166</v>
      </c>
      <c r="BA595" s="93">
        <f t="shared" si="633"/>
        <v>0.35152296016521728</v>
      </c>
      <c r="BB595" s="93">
        <f t="shared" si="634"/>
        <v>25.572481859951456</v>
      </c>
      <c r="BC595" s="89"/>
      <c r="BD595" s="89"/>
      <c r="BE595" s="41"/>
      <c r="BF595" s="89"/>
      <c r="BG595" s="89"/>
      <c r="BH595" s="89"/>
      <c r="BI595" s="89"/>
      <c r="BJ595" s="41">
        <f t="shared" si="630"/>
        <v>223.27107598885766</v>
      </c>
      <c r="BK595" s="89">
        <f t="shared" si="601"/>
        <v>0.708273966378278</v>
      </c>
      <c r="BL595" s="89">
        <f t="shared" si="625"/>
        <v>0.291726033621722</v>
      </c>
      <c r="BM595" s="89">
        <f>Y595-BR595-BS595</f>
        <v>-3.9652132295586284E-2</v>
      </c>
      <c r="BN595" s="86">
        <f>(1/(1/((AR595/1000+1)*0.0112372)+1))*W595</f>
        <v>9.6083677857961787E-5</v>
      </c>
      <c r="BO595" s="86">
        <f>(1-(1/(1/((AR595/1000+1)*0.0112372)+1)))*W595</f>
        <v>8.2819759000608388E-3</v>
      </c>
      <c r="BP595" s="86">
        <f>(1/(1/((AR595/1000+1)*0.0112372)+1))*X595</f>
        <v>2.8106239477136807E-2</v>
      </c>
      <c r="BQ595" s="86">
        <f>(1-(1/(1/((AR595/1000+1)*0.0112372)+1)))*X595</f>
        <v>2.4226299740013246</v>
      </c>
      <c r="BR595" s="86">
        <f t="shared" si="635"/>
        <v>0.34268990240788277</v>
      </c>
      <c r="BS595" s="86">
        <f t="shared" si="636"/>
        <v>24.990126329205175</v>
      </c>
      <c r="BT595" s="89"/>
      <c r="BU595" s="89"/>
      <c r="BV595" s="41"/>
      <c r="BW595" s="89"/>
      <c r="BX595" s="42"/>
      <c r="BY595" s="89"/>
      <c r="BZ595" s="89"/>
      <c r="CA595" s="41">
        <f t="shared" si="614"/>
        <v>220.32285684706164</v>
      </c>
      <c r="CB595" s="89" t="e">
        <f>(CA595-$P$446)/($AR$565-$P$446)</f>
        <v>#REF!</v>
      </c>
      <c r="CC595" s="89" t="e">
        <f t="shared" si="616"/>
        <v>#REF!</v>
      </c>
      <c r="CD595" s="41" t="e">
        <f t="shared" si="626"/>
        <v>#REF!</v>
      </c>
      <c r="CE595" s="41" t="e">
        <f t="shared" si="627"/>
        <v>#REF!</v>
      </c>
      <c r="CF595" s="42" t="e">
        <f t="shared" si="628"/>
        <v>#REF!</v>
      </c>
      <c r="CG595" s="42" t="e">
        <f t="shared" si="629"/>
        <v>#REF!</v>
      </c>
      <c r="CH595" s="42" t="e">
        <f t="shared" si="617"/>
        <v>#REF!</v>
      </c>
      <c r="CI595" s="89">
        <f t="shared" si="618"/>
        <v>7.5627071017630394</v>
      </c>
      <c r="CJ595" s="89">
        <f t="shared" si="619"/>
        <v>18.361297718353633</v>
      </c>
      <c r="CK595" s="42" t="e">
        <f t="shared" si="620"/>
        <v>#REF!</v>
      </c>
      <c r="CM595" s="89" t="e">
        <f t="shared" si="572"/>
        <v>#REF!</v>
      </c>
      <c r="CN595" s="89">
        <f t="shared" si="573"/>
        <v>0.15587906477226052</v>
      </c>
    </row>
    <row r="596" spans="1:92" ht="14.4" x14ac:dyDescent="0.3">
      <c r="A596" s="19"/>
      <c r="B596" s="19"/>
      <c r="C596" s="19"/>
      <c r="D596" s="47"/>
      <c r="E596" s="32">
        <v>43136.461111111108</v>
      </c>
      <c r="F596" s="21">
        <f>E596-E$522</f>
        <v>3252.9506944444438</v>
      </c>
      <c r="G596" s="21">
        <f>E596-E$570</f>
        <v>1726.9812499999971</v>
      </c>
      <c r="H596" s="1"/>
      <c r="I596" s="21">
        <v>1060</v>
      </c>
      <c r="J596" s="21">
        <v>18155.099999999999</v>
      </c>
      <c r="K596" s="21">
        <v>6333.59</v>
      </c>
      <c r="L596" s="21">
        <v>341</v>
      </c>
      <c r="M596" s="51">
        <v>4.3</v>
      </c>
      <c r="N596" s="40"/>
      <c r="O596" s="40"/>
      <c r="P596" s="40"/>
      <c r="R596" s="22"/>
      <c r="S596" s="22"/>
      <c r="T596" s="22"/>
      <c r="U596" s="52">
        <f t="shared" si="558"/>
        <v>2.1533753677672608E-2</v>
      </c>
      <c r="V596" s="52">
        <f t="shared" si="559"/>
        <v>3.0284739648177692</v>
      </c>
      <c r="W596" s="52">
        <f t="shared" si="560"/>
        <v>1.0556169341634596E-2</v>
      </c>
      <c r="X596" s="247">
        <f>W596+V596+SUM($U$592:U596)</f>
        <v>3.0993289876411292</v>
      </c>
      <c r="Y596" s="104">
        <f>W596+V596+SUM($U$592:U596)-$X$592+$Y$591</f>
        <v>25.941756873480141</v>
      </c>
      <c r="Z596" s="42"/>
      <c r="AA596" s="1">
        <f t="shared" si="631"/>
        <v>8.8527081576016999E-3</v>
      </c>
      <c r="AB596" s="41">
        <f t="shared" si="561"/>
        <v>6.1726043427742225E-2</v>
      </c>
      <c r="AC596" s="48">
        <f t="shared" si="562"/>
        <v>8.6810557170045861</v>
      </c>
      <c r="AD596" s="48">
        <f t="shared" si="563"/>
        <v>0.89747882891116115</v>
      </c>
      <c r="AE596" s="48">
        <f t="shared" si="564"/>
        <v>0.90284113920614339</v>
      </c>
      <c r="AF596" s="48">
        <f t="shared" si="565"/>
        <v>0.89747882891116115</v>
      </c>
      <c r="AG596" s="238">
        <f t="shared" si="566"/>
        <v>5.3623074100160777E-3</v>
      </c>
      <c r="AH596" s="48">
        <f t="shared" si="567"/>
        <v>2.8849661283550034E-9</v>
      </c>
      <c r="AI596" s="48">
        <f>AE596+AC596+SUM($AB$592:AB596)</f>
        <v>9.8318013723054634</v>
      </c>
      <c r="AJ596" s="48">
        <f>AE596+AC596+SUM($AB$592:AB596)-$AI$592+$AJ$591</f>
        <v>26.191573126879412</v>
      </c>
      <c r="AK596" s="41">
        <f t="shared" si="632"/>
        <v>8.3673307038497433E-3</v>
      </c>
      <c r="AL596" s="86"/>
      <c r="AM596" s="25">
        <v>173.196</v>
      </c>
      <c r="AO596"/>
      <c r="AP596"/>
      <c r="AQ596"/>
      <c r="AR596" s="25">
        <v>50.390500000000003</v>
      </c>
      <c r="AS596" s="25">
        <v>3.464823227814047E-2</v>
      </c>
      <c r="AT596" s="1"/>
      <c r="AU596" s="1"/>
      <c r="AV596" s="99">
        <f>AJ596-BA596-BB596</f>
        <v>0</v>
      </c>
      <c r="AW596" s="86">
        <f>(1/(1/((AM596/1000+1)*0.0112372)+1))*AE596</f>
        <v>1.1747675512083611E-2</v>
      </c>
      <c r="AX596" s="86">
        <f>(1-(1/(1/((AM596/1000+1)*0.0112372)+1)))*AE596</f>
        <v>0.89109346369405984</v>
      </c>
      <c r="AY596" s="86">
        <f>(1/(1/((AM596/1000+1)*0.0112372)+1))*AI596</f>
        <v>0.1279303824398845</v>
      </c>
      <c r="AZ596" s="86">
        <f>(1-(1/(1/((AM596/1000+1)*0.0112372)+1)))*AI596</f>
        <v>9.7038709898655799</v>
      </c>
      <c r="BA596" s="93">
        <f t="shared" si="633"/>
        <v>0.35386827133009546</v>
      </c>
      <c r="BB596" s="93">
        <f t="shared" si="634"/>
        <v>25.837704855549319</v>
      </c>
      <c r="BC596" s="89"/>
      <c r="BD596" s="89"/>
      <c r="BE596" s="41"/>
      <c r="BF596" s="89"/>
      <c r="BG596" s="89"/>
      <c r="BH596" s="89"/>
      <c r="BI596" s="89"/>
      <c r="BJ596" s="41">
        <f t="shared" si="630"/>
        <v>218.79196102121458</v>
      </c>
      <c r="BK596" s="89">
        <f t="shared" si="601"/>
        <v>0.714036912879912</v>
      </c>
      <c r="BL596" s="89">
        <f t="shared" si="625"/>
        <v>0.285963087120088</v>
      </c>
      <c r="BM596" s="89">
        <f>Y596-BR596-BS596</f>
        <v>-3.9652132295586284E-2</v>
      </c>
      <c r="BN596" s="86">
        <f>(1/(1/((AR596/1000+1)*0.0112372)+1))*W596</f>
        <v>1.2314565390174375E-4</v>
      </c>
      <c r="BO596" s="86">
        <f>(1-(1/(1/((AR596/1000+1)*0.0112372)+1)))*W596</f>
        <v>1.0433023687732853E-2</v>
      </c>
      <c r="BP596" s="86">
        <f>(1/(1/((AR596/1000+1)*0.0112372)+1))*X596</f>
        <v>3.6156003422032623E-2</v>
      </c>
      <c r="BQ596" s="86">
        <f>(1-(1/(1/((AR596/1000+1)*0.0112372)+1)))*X596</f>
        <v>3.0631729842190962</v>
      </c>
      <c r="BR596" s="86">
        <f t="shared" si="635"/>
        <v>0.35073966635277859</v>
      </c>
      <c r="BS596" s="86">
        <f t="shared" si="636"/>
        <v>25.630669339422948</v>
      </c>
      <c r="BT596" s="89"/>
      <c r="BU596" s="89"/>
      <c r="BV596" s="41"/>
      <c r="BW596" s="89"/>
      <c r="BX596" s="42"/>
      <c r="BY596" s="89"/>
      <c r="BZ596" s="89"/>
      <c r="CA596" s="41">
        <f t="shared" si="614"/>
        <v>217.77436091277781</v>
      </c>
      <c r="CB596" s="89" t="e">
        <f>(CA596-$P$446)/($AR$565-$P$446)</f>
        <v>#REF!</v>
      </c>
      <c r="CC596" s="89" t="e">
        <f t="shared" si="616"/>
        <v>#REF!</v>
      </c>
      <c r="CD596" s="41" t="e">
        <f t="shared" si="626"/>
        <v>#REF!</v>
      </c>
      <c r="CE596" s="41" t="e">
        <f t="shared" si="627"/>
        <v>#REF!</v>
      </c>
      <c r="CF596" s="42" t="e">
        <f t="shared" si="628"/>
        <v>#REF!</v>
      </c>
      <c r="CG596" s="42" t="e">
        <f t="shared" si="629"/>
        <v>#REF!</v>
      </c>
      <c r="CH596" s="42" t="e">
        <f t="shared" si="617"/>
        <v>#REF!</v>
      </c>
      <c r="CI596" s="89">
        <f t="shared" si="618"/>
        <v>7.4898231078939732</v>
      </c>
      <c r="CJ596" s="89">
        <f t="shared" si="619"/>
        <v>18.70175001898544</v>
      </c>
      <c r="CK596" s="42" t="e">
        <f t="shared" si="620"/>
        <v>#REF!</v>
      </c>
      <c r="CM596" s="89" t="e">
        <f t="shared" si="572"/>
        <v>#REF!</v>
      </c>
      <c r="CN596" s="89">
        <f t="shared" si="573"/>
        <v>0.15437681317791693</v>
      </c>
    </row>
    <row r="597" spans="1:92" ht="14.4" x14ac:dyDescent="0.3">
      <c r="A597" s="19"/>
      <c r="B597" s="19"/>
      <c r="C597" s="19"/>
      <c r="D597" s="47"/>
      <c r="E597" s="32">
        <v>43426.46875</v>
      </c>
      <c r="F597" s="21">
        <f>E597-E$522</f>
        <v>3542.9583333333358</v>
      </c>
      <c r="G597" s="21">
        <f>E597-E$570</f>
        <v>2016.9888888888891</v>
      </c>
      <c r="H597" s="1"/>
      <c r="I597" s="21">
        <v>1068</v>
      </c>
      <c r="J597" s="21">
        <v>20991</v>
      </c>
      <c r="K597" s="21">
        <v>10366</v>
      </c>
      <c r="L597" s="21">
        <v>16</v>
      </c>
      <c r="M597" s="51">
        <v>4.3</v>
      </c>
      <c r="N597" s="40"/>
      <c r="O597" s="40"/>
      <c r="P597" s="40"/>
      <c r="R597" s="22"/>
      <c r="S597" s="22"/>
      <c r="T597" s="22"/>
      <c r="U597" s="52">
        <f t="shared" si="558"/>
        <v>3.5509649581892545E-2</v>
      </c>
      <c r="V597" s="52">
        <f t="shared" si="559"/>
        <v>4.9940224481190789</v>
      </c>
      <c r="W597" s="52">
        <f t="shared" si="560"/>
        <v>1.7407363335692969E-2</v>
      </c>
      <c r="X597" s="247">
        <f>W597+V597+SUM($U$592:U597)</f>
        <v>5.1072383145183897</v>
      </c>
      <c r="Y597" s="104">
        <f>W597+V597+SUM($U$592:U597)-$X$592+$Y$591</f>
        <v>27.949666200357399</v>
      </c>
      <c r="Z597" s="42"/>
      <c r="AA597" s="1">
        <f t="shared" si="631"/>
        <v>7.414316637267865E-3</v>
      </c>
      <c r="AB597" s="41">
        <f t="shared" si="561"/>
        <v>7.1906526565069115E-2</v>
      </c>
      <c r="AC597" s="48">
        <f t="shared" si="562"/>
        <v>10.112823192018867</v>
      </c>
      <c r="AD597" s="48">
        <f t="shared" si="563"/>
        <v>1.0455001109577522</v>
      </c>
      <c r="AE597" s="48">
        <f t="shared" si="564"/>
        <v>1.0517468276799682</v>
      </c>
      <c r="AF597" s="48">
        <f t="shared" si="565"/>
        <v>1.0455001109577526</v>
      </c>
      <c r="AG597" s="238">
        <f t="shared" si="566"/>
        <v>6.2467133614316599E-3</v>
      </c>
      <c r="AH597" s="48">
        <f t="shared" si="567"/>
        <v>3.3607839094810363E-9</v>
      </c>
      <c r="AI597" s="48">
        <f>AE597+AC597+SUM($AB$592:AB597)</f>
        <v>11.484381062358638</v>
      </c>
      <c r="AJ597" s="48">
        <f>AE597+AC597+SUM($AB$592:AB597)-$AI$592+$AJ$591</f>
        <v>27.844152816932585</v>
      </c>
      <c r="AK597" s="41">
        <f t="shared" si="632"/>
        <v>5.9389213308986598E-3</v>
      </c>
      <c r="AL597" s="86"/>
      <c r="AM597">
        <v>152.30199999999999</v>
      </c>
      <c r="AN597"/>
      <c r="AO597"/>
      <c r="AP597"/>
      <c r="AQ597"/>
      <c r="AR597" s="146">
        <v>40.548999999999999</v>
      </c>
      <c r="AS597" s="1"/>
      <c r="AT597" s="1"/>
      <c r="AU597" s="1"/>
      <c r="AV597" s="99">
        <f>AJ597-BA597-BB597</f>
        <v>0</v>
      </c>
      <c r="AW597" s="86">
        <f>(1/(1/((AM597/1000+1)*0.0112372)+1))*AE597</f>
        <v>1.3444609970457416E-2</v>
      </c>
      <c r="AX597" s="86">
        <f>(1-(1/(1/((AM597/1000+1)*0.0112372)+1)))*AE597</f>
        <v>1.0383022177095107</v>
      </c>
      <c r="AY597" s="86">
        <f>(1/(1/((AM597/1000+1)*0.0112372)+1))*AI597</f>
        <v>0.14680626560682333</v>
      </c>
      <c r="AZ597" s="86">
        <f>(1-(1/(1/((AM597/1000+1)*0.0112372)+1)))*AI597</f>
        <v>11.337574796751815</v>
      </c>
      <c r="BA597" s="93">
        <f t="shared" si="633"/>
        <v>0.37274415449703435</v>
      </c>
      <c r="BB597" s="93">
        <f t="shared" si="634"/>
        <v>27.471408662435554</v>
      </c>
      <c r="BC597" s="89"/>
      <c r="BD597" s="89"/>
      <c r="BE597" s="41"/>
      <c r="BF597" s="89"/>
      <c r="BG597" s="89"/>
      <c r="BH597" s="89"/>
      <c r="BI597" s="89"/>
      <c r="BJ597" s="41">
        <f t="shared" si="630"/>
        <v>207.45735540530029</v>
      </c>
      <c r="BK597" s="89">
        <f t="shared" si="601"/>
        <v>0.72862031300549668</v>
      </c>
      <c r="BL597" s="89">
        <f t="shared" si="625"/>
        <v>0.27137968699450332</v>
      </c>
      <c r="BM597" s="89">
        <f>Y597-BR597-BS597</f>
        <v>-3.9652132295589837E-2</v>
      </c>
      <c r="BN597" s="86">
        <f>(1/(1/((AR597/1000+1)*0.0112372)+1))*W597</f>
        <v>2.0118933592988333E-4</v>
      </c>
      <c r="BO597" s="86">
        <f>(1-(1/(1/((AR597/1000+1)*0.0112372)+1)))*W597</f>
        <v>1.7206173999763087E-2</v>
      </c>
      <c r="BP597" s="86">
        <f>(1/(1/((AR597/1000+1)*0.0112372)+1))*X597</f>
        <v>5.9028002410148286E-2</v>
      </c>
      <c r="BQ597" s="86">
        <f>(1-(1/(1/((AR597/1000+1)*0.0112372)+1)))*X597</f>
        <v>5.0482103121082416</v>
      </c>
      <c r="BR597" s="86">
        <f t="shared" si="635"/>
        <v>0.37361166534089424</v>
      </c>
      <c r="BS597" s="86">
        <f t="shared" si="636"/>
        <v>27.615706667312093</v>
      </c>
      <c r="BT597" s="89"/>
      <c r="BU597" s="89"/>
      <c r="BV597" s="41"/>
      <c r="BW597" s="89"/>
      <c r="BX597" s="42"/>
      <c r="BY597" s="89"/>
      <c r="BZ597" s="89"/>
      <c r="CA597" s="41">
        <f t="shared" si="614"/>
        <v>203.94363847695553</v>
      </c>
      <c r="CB597" s="89" t="e">
        <f>(CA597-$P$446)/($AR$565-$P$446)</f>
        <v>#REF!</v>
      </c>
      <c r="CC597" s="89" t="e">
        <f t="shared" si="616"/>
        <v>#REF!</v>
      </c>
      <c r="CD597" s="41" t="e">
        <f t="shared" si="626"/>
        <v>#REF!</v>
      </c>
      <c r="CE597" s="41" t="e">
        <f t="shared" si="627"/>
        <v>#REF!</v>
      </c>
      <c r="CF597" s="42" t="e">
        <f t="shared" si="628"/>
        <v>#REF!</v>
      </c>
      <c r="CG597" s="42" t="e">
        <f t="shared" si="629"/>
        <v>#REF!</v>
      </c>
      <c r="CH597" s="42" t="e">
        <f t="shared" si="617"/>
        <v>#REF!</v>
      </c>
      <c r="CI597" s="89">
        <f t="shared" si="618"/>
        <v>7.5563374760862825</v>
      </c>
      <c r="CJ597" s="89">
        <f t="shared" si="619"/>
        <v>20.287815340846301</v>
      </c>
      <c r="CK597" s="42" t="e">
        <f t="shared" si="620"/>
        <v>#REF!</v>
      </c>
      <c r="CM597" s="89" t="e">
        <f t="shared" si="572"/>
        <v>#REF!</v>
      </c>
      <c r="CN597" s="89">
        <f t="shared" si="573"/>
        <v>0.15574777695692113</v>
      </c>
    </row>
    <row r="598" spans="1:92" ht="14.4" x14ac:dyDescent="0.3">
      <c r="A598" s="19"/>
      <c r="B598" s="19"/>
      <c r="C598" s="19"/>
      <c r="D598" s="47"/>
      <c r="E598" s="32"/>
      <c r="F598" s="21"/>
      <c r="G598" s="21"/>
      <c r="H598" s="1"/>
      <c r="I598" s="21"/>
      <c r="L598" s="21"/>
      <c r="M598" s="51"/>
      <c r="N598" s="40"/>
      <c r="O598" s="40"/>
      <c r="P598" s="40"/>
      <c r="R598" s="22"/>
      <c r="S598" s="22"/>
      <c r="T598" s="22"/>
      <c r="U598" s="52"/>
      <c r="V598" s="52"/>
      <c r="W598" s="52"/>
      <c r="X598" s="247"/>
      <c r="Y598" s="104"/>
      <c r="Z598" s="42"/>
      <c r="AA598" s="42"/>
      <c r="AB598" s="41"/>
      <c r="AC598" s="48"/>
      <c r="AD598" s="48"/>
      <c r="AE598" s="48"/>
      <c r="AF598" s="48"/>
      <c r="AG598" s="238"/>
      <c r="AH598" s="48"/>
      <c r="AI598" s="48"/>
      <c r="AJ598" s="48"/>
      <c r="AK598" s="46"/>
      <c r="AL598" s="86"/>
      <c r="AM598" s="1"/>
      <c r="AN598" s="1"/>
      <c r="AQ598"/>
      <c r="AR598" s="1"/>
      <c r="AS598" s="1"/>
      <c r="AT598" s="1"/>
      <c r="AU598" s="1"/>
      <c r="AV598" s="99"/>
      <c r="AW598" s="86"/>
      <c r="AX598" s="86"/>
      <c r="AY598" s="86"/>
      <c r="AZ598" s="86"/>
      <c r="BA598" s="86"/>
      <c r="BB598" s="86"/>
      <c r="BC598" s="89"/>
      <c r="BD598" s="89"/>
      <c r="BE598" s="41"/>
      <c r="BF598" s="89"/>
      <c r="BG598" s="89"/>
      <c r="BH598" s="89"/>
      <c r="BI598" s="89"/>
      <c r="BJ598" s="41"/>
      <c r="BK598" s="89"/>
      <c r="BL598" s="89"/>
      <c r="BM598" s="89"/>
      <c r="BN598" s="86"/>
      <c r="BO598" s="86"/>
      <c r="BP598" s="86"/>
      <c r="BQ598" s="86"/>
      <c r="BR598" s="86"/>
      <c r="BS598" s="86"/>
      <c r="BT598" s="89"/>
      <c r="BU598" s="89"/>
      <c r="BV598" s="41"/>
      <c r="BW598" s="89"/>
      <c r="BX598" s="42"/>
      <c r="BY598" s="89"/>
      <c r="BZ598" s="89"/>
      <c r="CA598" s="41"/>
      <c r="CB598" s="89"/>
      <c r="CC598" s="89"/>
      <c r="CD598" s="41"/>
      <c r="CE598" s="41"/>
      <c r="CF598" s="42"/>
      <c r="CG598" s="42"/>
      <c r="CH598" s="42"/>
      <c r="CI598" s="89"/>
      <c r="CJ598" s="89"/>
      <c r="CK598" s="42"/>
    </row>
    <row r="599" spans="1:92" x14ac:dyDescent="0.25">
      <c r="A599" s="19"/>
      <c r="B599" s="19"/>
      <c r="C599" s="19"/>
      <c r="E599" s="32"/>
      <c r="F599" s="21"/>
      <c r="G599" s="21"/>
      <c r="I599" s="21"/>
      <c r="L599" s="21"/>
      <c r="M599" s="21"/>
      <c r="N599" s="40"/>
      <c r="O599" s="40"/>
      <c r="P599" s="40"/>
      <c r="R599" s="22"/>
      <c r="S599" s="22"/>
      <c r="T599" s="22"/>
      <c r="U599" s="21"/>
      <c r="V599" s="21"/>
      <c r="W599" s="21"/>
      <c r="X599" s="246"/>
      <c r="Y599" s="255"/>
      <c r="Z599" s="47"/>
      <c r="AA599" s="47"/>
      <c r="AB599" s="46"/>
      <c r="AC599" s="46"/>
      <c r="AD599" s="46"/>
      <c r="AE599" s="46"/>
      <c r="AF599" s="46"/>
      <c r="AG599" s="85"/>
      <c r="AH599" s="46"/>
      <c r="AI599" s="46"/>
      <c r="AJ599" s="46"/>
      <c r="AK599" s="46"/>
      <c r="AL599" s="86"/>
      <c r="AM599" s="41"/>
      <c r="AN599" s="41"/>
      <c r="AO599" s="41"/>
      <c r="AP599" s="41"/>
      <c r="AQ599"/>
      <c r="AR599" s="41"/>
      <c r="AT599" s="41"/>
      <c r="AU599" s="41"/>
      <c r="AW599" s="22"/>
      <c r="AX599" s="22"/>
      <c r="AY599" s="22"/>
      <c r="AZ599" s="22"/>
      <c r="BA599" s="22"/>
      <c r="BB599" s="22"/>
    </row>
    <row r="600" spans="1:92" ht="14.4" thickBot="1" x14ac:dyDescent="0.3">
      <c r="E600" s="22"/>
      <c r="F600" s="21"/>
      <c r="G600" s="21"/>
      <c r="I600" s="21"/>
      <c r="L600" s="21"/>
      <c r="M600" s="21"/>
      <c r="N600" s="40"/>
      <c r="O600" s="40"/>
      <c r="P600" s="40"/>
      <c r="R600" s="22"/>
      <c r="S600" s="22"/>
      <c r="T600" s="22"/>
      <c r="U600" s="21"/>
      <c r="V600" s="21"/>
      <c r="W600" s="21"/>
      <c r="X600" s="246"/>
      <c r="Y600" s="255"/>
      <c r="Z600" s="47"/>
      <c r="AA600" s="47"/>
      <c r="AB600" s="46"/>
      <c r="AC600" s="46"/>
      <c r="AD600" s="46"/>
      <c r="AE600" s="46"/>
      <c r="AF600" s="46"/>
      <c r="AG600" s="85"/>
      <c r="AH600" s="46"/>
      <c r="AI600" s="46"/>
      <c r="AJ600" s="46"/>
      <c r="AK600" s="46"/>
      <c r="AL600" s="86"/>
      <c r="AM600" s="41"/>
      <c r="AN600" s="41"/>
      <c r="AO600" s="41"/>
      <c r="AP600" s="41"/>
      <c r="AQ600"/>
      <c r="AR600" s="41"/>
      <c r="AT600" s="41"/>
      <c r="AU600" s="41"/>
      <c r="AW600" s="22"/>
      <c r="AX600" s="22"/>
      <c r="AY600" s="22"/>
      <c r="AZ600" s="22"/>
      <c r="BA600" s="22"/>
      <c r="BB600" s="22"/>
    </row>
    <row r="601" spans="1:92" ht="15" thickBot="1" x14ac:dyDescent="0.35">
      <c r="D601" s="22" t="s">
        <v>157</v>
      </c>
      <c r="E601" s="32">
        <f>E602-1</f>
        <v>39883.638194444444</v>
      </c>
      <c r="F601" s="21"/>
      <c r="G601" s="21"/>
      <c r="H601" s="21"/>
      <c r="I601" s="21"/>
      <c r="L601" s="21"/>
      <c r="M601" s="21"/>
      <c r="N601" s="43">
        <v>91.97</v>
      </c>
      <c r="O601" s="44">
        <v>20.27</v>
      </c>
      <c r="P601" s="45">
        <f>O601-R601</f>
        <v>13.564684</v>
      </c>
      <c r="Q601" s="1">
        <v>33.08</v>
      </c>
      <c r="R601" s="47">
        <f>Q601*O601/100</f>
        <v>6.7053159999999989</v>
      </c>
      <c r="S601" s="47">
        <f>P601/$A$8+R601</f>
        <v>12.357267666666665</v>
      </c>
      <c r="T601" s="47">
        <f>$A$6-S601</f>
        <v>104.64273233333333</v>
      </c>
      <c r="U601" s="52"/>
      <c r="V601" s="52"/>
      <c r="W601" s="52"/>
      <c r="X601" s="247"/>
      <c r="Y601" s="104"/>
      <c r="Z601" s="42"/>
      <c r="AA601" s="42"/>
      <c r="AB601" s="41"/>
      <c r="AC601" s="48"/>
      <c r="AD601" s="48"/>
      <c r="AE601" s="48"/>
      <c r="AF601" s="48"/>
      <c r="AG601" s="238"/>
      <c r="AH601" s="48"/>
      <c r="AI601" s="48"/>
      <c r="AJ601" s="48"/>
      <c r="AK601" s="46"/>
      <c r="AL601" s="86"/>
      <c r="AM601" s="41"/>
      <c r="AN601" s="41"/>
      <c r="AO601" s="41"/>
      <c r="AP601" s="41"/>
      <c r="AQ601"/>
      <c r="AR601" s="41"/>
      <c r="AT601" s="41"/>
      <c r="AU601" s="41"/>
      <c r="AW601" s="22"/>
      <c r="AX601" s="22"/>
      <c r="AY601" s="22"/>
      <c r="AZ601" s="22"/>
      <c r="BA601" s="22"/>
      <c r="BB601" s="22"/>
    </row>
    <row r="602" spans="1:92" ht="14.4" x14ac:dyDescent="0.3">
      <c r="D602" s="22"/>
      <c r="E602" s="32">
        <v>39884.638194444444</v>
      </c>
      <c r="F602" s="21">
        <f t="shared" ref="F602:F644" si="637">E602-E$602</f>
        <v>0</v>
      </c>
      <c r="G602" s="21">
        <f>E602-E$602</f>
        <v>0</v>
      </c>
      <c r="H602" s="21"/>
      <c r="I602" s="50">
        <v>1037</v>
      </c>
      <c r="J602" s="21">
        <v>2376</v>
      </c>
      <c r="K602" s="21">
        <v>1.0900000000000001</v>
      </c>
      <c r="L602" s="21">
        <v>851</v>
      </c>
      <c r="M602" s="51">
        <v>6.94</v>
      </c>
      <c r="S602" s="85">
        <f>$A$36*R601*$A$3/($A$36*R601*$A$3+T601*1000)</f>
        <v>3.2197855677912391E-3</v>
      </c>
      <c r="U602" s="52">
        <f t="shared" ref="U602:U643" si="638">($A$5*I602/1000/$A$3*K602)/$P$601</f>
        <v>2.7119376486463607E-6</v>
      </c>
      <c r="V602" s="52">
        <f t="shared" ref="V602:V643" si="639">($T$601*I602/1000/$A$3*K602)/$P$601</f>
        <v>3.7837942062932074E-4</v>
      </c>
      <c r="W602" s="52">
        <f t="shared" ref="W602:W643" si="640">($A$36*$R$601*K602*I602/1000000)/$P$601</f>
        <v>1.2222359353164654E-6</v>
      </c>
      <c r="X602" s="247">
        <f>W602+V602+SUM($U$602:U602)</f>
        <v>3.8231359421328357E-4</v>
      </c>
      <c r="Y602" s="104">
        <v>0</v>
      </c>
      <c r="Z602" s="42"/>
      <c r="AA602" s="42"/>
      <c r="AB602" s="41">
        <f t="shared" ref="AB602:AB643" si="641">($A$5*I602/1000/$A$3*J602)/$P$601</f>
        <v>5.911526470810783E-3</v>
      </c>
      <c r="AC602" s="48">
        <f t="shared" ref="AC602:AC643" si="642">($T$601*I602/1000/$A$3*J602)/$P$601</f>
        <v>0.82479770955528986</v>
      </c>
      <c r="AD602" s="48">
        <f t="shared" ref="AD602:AD643" si="643">($A$4*$R$601/1000*J602/1000000*I602/1000*1000000)/$P$601</f>
        <v>7.9021296641574632E-2</v>
      </c>
      <c r="AE602" s="48">
        <f t="shared" ref="AE602:AE643" si="644">($A$4*((I602/1000)*J602/10^6)*(1+($A$18/(10^-M602))+(($A$18*$A$19)/(10^-M602)^2))*1000000)*$R$601/1000/$P$601</f>
        <v>0.28516668719627569</v>
      </c>
      <c r="AF602" s="48">
        <f t="shared" ref="AF602:AF643" si="645">AE602/(1+($A$18/(10^-M602))+(($A$18*$A$19)/(10^-M602)^2))*1</f>
        <v>7.9021296641574618E-2</v>
      </c>
      <c r="AG602" s="238">
        <f t="shared" ref="AG602:AG643" si="646">AE602/(1+($A$18/(10^-M602))+(($A$18*$A$19)/(10^-M602)^2))*($A$18/(10^-M602))</f>
        <v>0.20609698885000652</v>
      </c>
      <c r="AH602" s="48">
        <f t="shared" ref="AH602:AH643" si="647">AE602/(1+($A$18/(10^-M602))+(($A$18*$A$19)/(10^-M602)^2))*(($A$18*$A$19)/(10^-M602)^2)</f>
        <v>4.8401704694561439E-5</v>
      </c>
      <c r="AI602" s="48">
        <f>AE602+AC602+SUM($AB$602:AB602)</f>
        <v>1.1158759232223763</v>
      </c>
      <c r="AJ602" s="48">
        <v>0</v>
      </c>
      <c r="AK602" s="46"/>
      <c r="AL602" s="86"/>
      <c r="AM602" s="41"/>
      <c r="AN602" s="41"/>
      <c r="AO602" s="41"/>
      <c r="AP602" s="41"/>
      <c r="AQ602"/>
      <c r="AR602" s="41"/>
      <c r="AT602" s="41"/>
      <c r="AU602" s="41"/>
      <c r="AW602" s="47"/>
      <c r="AX602" s="47"/>
      <c r="AY602" s="47"/>
      <c r="AZ602" s="47"/>
      <c r="BA602" s="47"/>
      <c r="BB602" s="47"/>
      <c r="BC602" s="42"/>
    </row>
    <row r="603" spans="1:92" ht="14.4" x14ac:dyDescent="0.3">
      <c r="D603" s="22"/>
      <c r="E603" s="32">
        <v>39891.631944444445</v>
      </c>
      <c r="F603" s="21">
        <f t="shared" si="637"/>
        <v>6.9937500000014552</v>
      </c>
      <c r="G603" s="21">
        <f t="shared" ref="G603:G643" si="648">E603-E$602</f>
        <v>6.9937500000014552</v>
      </c>
      <c r="H603" s="21"/>
      <c r="I603" s="50">
        <v>1037</v>
      </c>
      <c r="J603" s="21">
        <v>4830</v>
      </c>
      <c r="K603" s="21">
        <v>1.1000000000000001</v>
      </c>
      <c r="L603" s="21">
        <v>1079</v>
      </c>
      <c r="M603" s="51">
        <v>6.94</v>
      </c>
      <c r="N603" s="40"/>
      <c r="O603" s="40"/>
      <c r="P603" s="40"/>
      <c r="Q603" s="46"/>
      <c r="R603" s="22"/>
      <c r="S603" s="85">
        <f>S602*100</f>
        <v>0.3219785567791239</v>
      </c>
      <c r="T603" s="22"/>
      <c r="U603" s="52">
        <f t="shared" si="638"/>
        <v>2.736817810560548E-6</v>
      </c>
      <c r="V603" s="52">
        <f t="shared" si="639"/>
        <v>3.8185079146078237E-4</v>
      </c>
      <c r="W603" s="52">
        <f t="shared" si="640"/>
        <v>1.2334491090349652E-6</v>
      </c>
      <c r="X603" s="247">
        <f>W603+V603+SUM($U$602:U603)</f>
        <v>3.8853299602902426E-4</v>
      </c>
      <c r="Y603" s="104">
        <f>W603+V603+SUM($U$602:U603)-$X$602</f>
        <v>6.2194018157406901E-6</v>
      </c>
      <c r="Z603" s="42"/>
      <c r="AA603" s="42"/>
      <c r="AB603" s="41">
        <f t="shared" si="641"/>
        <v>1.2017118204552223E-2</v>
      </c>
      <c r="AC603" s="48">
        <f t="shared" si="642"/>
        <v>1.6766721115959806</v>
      </c>
      <c r="AD603" s="48">
        <f t="shared" si="643"/>
        <v>0.16063672675875654</v>
      </c>
      <c r="AE603" s="48">
        <f t="shared" si="644"/>
        <v>0.57969490705303539</v>
      </c>
      <c r="AF603" s="48">
        <f t="shared" si="645"/>
        <v>0.16063672675875654</v>
      </c>
      <c r="AG603" s="238">
        <f t="shared" si="646"/>
        <v>0.41895978794003869</v>
      </c>
      <c r="AH603" s="48">
        <f t="shared" si="647"/>
        <v>9.8392354240207008E-5</v>
      </c>
      <c r="AI603" s="48">
        <f>AE603+AC603+SUM($AB$602:AB603)</f>
        <v>2.2742956633243789</v>
      </c>
      <c r="AJ603" s="48">
        <f>AE603+AC603+SUM($AB$601:AB603)-$AI$602</f>
        <v>1.1584197401020027</v>
      </c>
      <c r="AK603" s="46"/>
      <c r="AL603" s="86"/>
      <c r="AM603" s="41"/>
      <c r="AN603" s="41"/>
      <c r="AO603" s="41"/>
      <c r="AP603" s="41"/>
      <c r="AQ603"/>
      <c r="AR603" s="41"/>
      <c r="AT603" s="41"/>
      <c r="AU603" s="41"/>
      <c r="AW603" s="22"/>
      <c r="AX603" s="22"/>
      <c r="AY603" s="22"/>
      <c r="AZ603" s="22"/>
      <c r="BA603" s="22"/>
      <c r="BB603" s="22"/>
    </row>
    <row r="604" spans="1:92" ht="14.4" x14ac:dyDescent="0.3">
      <c r="D604" s="22"/>
      <c r="E604" s="32">
        <v>39898.480555555558</v>
      </c>
      <c r="F604" s="21">
        <f t="shared" si="637"/>
        <v>13.84236111111386</v>
      </c>
      <c r="G604" s="21">
        <f t="shared" si="648"/>
        <v>13.84236111111386</v>
      </c>
      <c r="H604" s="21"/>
      <c r="I604" s="50">
        <v>1037</v>
      </c>
      <c r="J604" s="21">
        <v>5792</v>
      </c>
      <c r="K604" s="21">
        <v>1.73</v>
      </c>
      <c r="L604" s="21">
        <v>1296</v>
      </c>
      <c r="M604" s="51">
        <v>6.94</v>
      </c>
      <c r="N604" s="40"/>
      <c r="O604" s="40"/>
      <c r="P604" s="40"/>
      <c r="R604" s="22"/>
      <c r="S604" s="22"/>
      <c r="T604" s="22"/>
      <c r="U604" s="52">
        <f t="shared" si="638"/>
        <v>4.3042680111543156E-6</v>
      </c>
      <c r="V604" s="52">
        <f t="shared" si="639"/>
        <v>6.0054715384286672E-4</v>
      </c>
      <c r="W604" s="52">
        <f t="shared" si="640"/>
        <v>1.9398790533004447E-6</v>
      </c>
      <c r="X604" s="247">
        <f>W604+V604+SUM($U$602:U604)</f>
        <v>6.1224005636652842E-4</v>
      </c>
      <c r="Y604" s="104">
        <f>W604+V604+SUM($U$602:U604)-$X$602</f>
        <v>2.2992646215324485E-4</v>
      </c>
      <c r="Z604" s="42"/>
      <c r="AA604" s="42"/>
      <c r="AB604" s="41">
        <f t="shared" si="641"/>
        <v>1.4410589780696991E-2</v>
      </c>
      <c r="AC604" s="48">
        <f t="shared" si="642"/>
        <v>2.0106179855825919</v>
      </c>
      <c r="AD604" s="48">
        <f t="shared" si="643"/>
        <v>0.19263103962457923</v>
      </c>
      <c r="AE604" s="48">
        <f t="shared" si="644"/>
        <v>0.69515380986566877</v>
      </c>
      <c r="AF604" s="48">
        <f t="shared" si="645"/>
        <v>0.19263103962457923</v>
      </c>
      <c r="AG604" s="238">
        <f t="shared" si="646"/>
        <v>0.50240478090035268</v>
      </c>
      <c r="AH604" s="48">
        <f t="shared" si="647"/>
        <v>1.1798934073691073E-4</v>
      </c>
      <c r="AI604" s="48">
        <f>AE604+AC604+SUM($AB$602:AB604)</f>
        <v>2.7381110299043203</v>
      </c>
      <c r="AJ604" s="48">
        <f>AE604+AC604+SUM($AB$601:AB604)-$AI$602</f>
        <v>1.622235106681944</v>
      </c>
      <c r="AK604" s="46"/>
      <c r="AL604" s="86"/>
      <c r="AM604" s="41"/>
      <c r="AN604" s="41"/>
      <c r="AO604" s="41"/>
      <c r="AP604" s="41"/>
      <c r="AQ604"/>
      <c r="AR604" s="41"/>
      <c r="AT604" s="41"/>
      <c r="AU604" s="41"/>
      <c r="AW604" s="22"/>
      <c r="AX604" s="22"/>
      <c r="AY604" s="22"/>
      <c r="AZ604" s="22"/>
      <c r="BA604" s="22"/>
      <c r="BB604" s="22"/>
    </row>
    <row r="605" spans="1:92" ht="14.4" x14ac:dyDescent="0.3">
      <c r="D605" s="22"/>
      <c r="E605" s="32">
        <v>39914.468055555553</v>
      </c>
      <c r="F605" s="21">
        <f t="shared" si="637"/>
        <v>29.829861111109494</v>
      </c>
      <c r="G605" s="21">
        <f t="shared" si="648"/>
        <v>29.829861111109494</v>
      </c>
      <c r="H605" s="21"/>
      <c r="I605" s="50">
        <v>1037</v>
      </c>
      <c r="J605" s="21">
        <v>8333</v>
      </c>
      <c r="K605" s="21">
        <v>3.09</v>
      </c>
      <c r="L605" s="21">
        <v>1653</v>
      </c>
      <c r="M605" s="51">
        <v>6.94</v>
      </c>
      <c r="N605" s="40"/>
      <c r="O605" s="100" t="s">
        <v>131</v>
      </c>
      <c r="P605" s="101" t="e">
        <f>(((AVERAGE(#REF!,#REF!,#REF!))/1000+1)*0.0112372)/(((AVERAGE(AR717,AR643,AR793))/1000+1)*0.0112372)</f>
        <v>#REF!</v>
      </c>
      <c r="R605" s="22"/>
      <c r="S605" s="22"/>
      <c r="T605" s="22"/>
      <c r="U605" s="52">
        <f t="shared" si="638"/>
        <v>7.6879700314837195E-6</v>
      </c>
      <c r="V605" s="52">
        <f t="shared" si="639"/>
        <v>1.0726535869216521E-3</v>
      </c>
      <c r="W605" s="52">
        <f t="shared" si="640"/>
        <v>3.4648706790164012E-6</v>
      </c>
      <c r="X605" s="247">
        <f>W605+V605+SUM($U$602:U605)</f>
        <v>1.0935594511025134E-3</v>
      </c>
      <c r="Y605" s="104">
        <f>W605+V605+SUM($U$602:U605)-$X$602</f>
        <v>7.1124585688922982E-4</v>
      </c>
      <c r="Z605" s="42"/>
      <c r="AA605" s="1">
        <f>LINEST(Y602:Y605,F602:F605,TRUE,TRUE)</f>
        <v>2.5466364732812362E-5</v>
      </c>
      <c r="AB605" s="41">
        <f t="shared" si="641"/>
        <v>2.0732638923091858E-2</v>
      </c>
      <c r="AC605" s="48">
        <f t="shared" si="642"/>
        <v>2.8926933138569995</v>
      </c>
      <c r="AD605" s="48">
        <f t="shared" si="643"/>
        <v>0.27713992631070766</v>
      </c>
      <c r="AE605" s="48">
        <f t="shared" si="644"/>
        <v>1.0001237392283526</v>
      </c>
      <c r="AF605" s="48">
        <f t="shared" si="645"/>
        <v>0.27713992631070766</v>
      </c>
      <c r="AG605" s="238">
        <f t="shared" si="646"/>
        <v>0.7228140606427208</v>
      </c>
      <c r="AH605" s="48">
        <f t="shared" si="647"/>
        <v>1.6975227492415008E-4</v>
      </c>
      <c r="AI605" s="48">
        <f>AE605+AC605+SUM($AB$602:AB605)</f>
        <v>3.9458889264645038</v>
      </c>
      <c r="AJ605" s="48">
        <f>AE605+AC605+SUM($AB$601:AB605)-$AI$602</f>
        <v>2.8300130032421276</v>
      </c>
      <c r="AK605" s="46"/>
      <c r="AL605" s="86"/>
      <c r="AM605" s="41"/>
      <c r="AN605" s="41"/>
      <c r="AO605" s="41"/>
      <c r="AP605" s="41"/>
      <c r="AQ605"/>
      <c r="AR605" s="41"/>
      <c r="AT605" s="41"/>
      <c r="AU605" s="41"/>
      <c r="AW605" s="22"/>
      <c r="AX605" s="22"/>
      <c r="AY605" s="22"/>
      <c r="AZ605" s="22"/>
      <c r="BA605" s="22"/>
      <c r="BB605" s="22"/>
    </row>
    <row r="606" spans="1:92" ht="14.4" x14ac:dyDescent="0.3">
      <c r="D606" s="33"/>
      <c r="E606" s="32">
        <v>39921.59652777778</v>
      </c>
      <c r="F606" s="21">
        <f t="shared" si="637"/>
        <v>36.958333333335759</v>
      </c>
      <c r="G606" s="21">
        <f t="shared" si="648"/>
        <v>36.958333333335759</v>
      </c>
      <c r="H606" s="21"/>
      <c r="I606" s="50">
        <v>1037</v>
      </c>
      <c r="J606" s="21">
        <v>10087</v>
      </c>
      <c r="K606" s="21">
        <v>2.23</v>
      </c>
      <c r="L606" s="21">
        <v>1853</v>
      </c>
      <c r="M606" s="51">
        <v>6.94</v>
      </c>
      <c r="N606" s="40"/>
      <c r="O606" s="28" t="s">
        <v>132</v>
      </c>
      <c r="P606" s="102" t="e">
        <f>((((B$10)/1000+1)*0.0112372)/(P605*0.0112372)-1)*1000</f>
        <v>#REF!</v>
      </c>
      <c r="R606" s="22"/>
      <c r="S606" s="22"/>
      <c r="T606" s="22"/>
      <c r="U606" s="52">
        <f t="shared" si="638"/>
        <v>5.5482761068636554E-6</v>
      </c>
      <c r="V606" s="52">
        <f t="shared" si="639"/>
        <v>7.7411569541594968E-4</v>
      </c>
      <c r="W606" s="52">
        <f t="shared" si="640"/>
        <v>2.5005377392254287E-6</v>
      </c>
      <c r="X606" s="247">
        <f>W606+V606+SUM($U$602:U606)</f>
        <v>7.9960550276388369E-4</v>
      </c>
      <c r="Y606" s="104">
        <f>W606+V606+SUM($U$602:U606)-$X$602</f>
        <v>4.1729190855060012E-4</v>
      </c>
      <c r="Z606" s="42"/>
      <c r="AA606" s="1">
        <f t="shared" ref="AA606:AA644" si="649">LINEST(Y603:Y606,F603:F606,TRUE,TRUE)</f>
        <v>1.7286523133214522E-5</v>
      </c>
      <c r="AB606" s="41">
        <f t="shared" si="641"/>
        <v>2.509661932284022E-2</v>
      </c>
      <c r="AC606" s="48">
        <f t="shared" si="642"/>
        <v>3.5015717576953738</v>
      </c>
      <c r="AD606" s="48">
        <f t="shared" si="643"/>
        <v>0.33547467139038861</v>
      </c>
      <c r="AE606" s="48">
        <f t="shared" si="644"/>
        <v>1.2106382044397446</v>
      </c>
      <c r="AF606" s="48">
        <f t="shared" si="645"/>
        <v>0.33547467139038856</v>
      </c>
      <c r="AG606" s="238">
        <f t="shared" si="646"/>
        <v>0.87495804988637038</v>
      </c>
      <c r="AH606" s="48">
        <f t="shared" si="647"/>
        <v>2.0548316298570762E-4</v>
      </c>
      <c r="AI606" s="48">
        <f>AE606+AC606+SUM($AB$602:AB606)</f>
        <v>4.7903784548371098</v>
      </c>
      <c r="AJ606" s="48">
        <f>AE606+AC606+SUM($AB$601:AB606)-$AI$602</f>
        <v>3.6745025316147335</v>
      </c>
      <c r="AK606" s="46"/>
      <c r="AL606" s="86"/>
      <c r="AM606" s="41"/>
      <c r="AN606" s="41"/>
      <c r="AO606" s="41"/>
      <c r="AP606" s="41"/>
      <c r="AQ606"/>
      <c r="AR606" s="41"/>
      <c r="AT606" s="41"/>
      <c r="AU606" s="41"/>
      <c r="AW606" s="22"/>
      <c r="AX606" s="22"/>
      <c r="AY606" s="22"/>
      <c r="AZ606" s="22"/>
      <c r="BA606" s="22"/>
      <c r="BB606" s="22"/>
    </row>
    <row r="607" spans="1:92" ht="14.4" x14ac:dyDescent="0.3">
      <c r="D607" s="22"/>
      <c r="E607" s="32">
        <v>39941.463194444441</v>
      </c>
      <c r="F607" s="21">
        <f t="shared" si="637"/>
        <v>56.82499999999709</v>
      </c>
      <c r="G607" s="21">
        <f t="shared" si="648"/>
        <v>56.82499999999709</v>
      </c>
      <c r="H607" s="21"/>
      <c r="I607" s="50">
        <v>1037</v>
      </c>
      <c r="J607" s="21">
        <v>13933</v>
      </c>
      <c r="K607" s="21">
        <v>4.18</v>
      </c>
      <c r="L607" s="21">
        <v>313</v>
      </c>
      <c r="M607" s="51">
        <v>6.94</v>
      </c>
      <c r="N607" s="40"/>
      <c r="O607" s="40"/>
      <c r="P607" s="40"/>
      <c r="R607" s="22"/>
      <c r="S607" s="22"/>
      <c r="T607" s="22"/>
      <c r="U607" s="52">
        <f t="shared" si="638"/>
        <v>1.0399907680130081E-5</v>
      </c>
      <c r="V607" s="52">
        <f t="shared" si="639"/>
        <v>1.4510330075509727E-3</v>
      </c>
      <c r="W607" s="52">
        <f t="shared" si="640"/>
        <v>4.6871066143328671E-6</v>
      </c>
      <c r="X607" s="247">
        <f>W607+V607+SUM($U$602:U607)</f>
        <v>1.4891092914541442E-3</v>
      </c>
      <c r="Y607" s="104">
        <f>W607+V607+SUM($U$602:U607)-$X$602</f>
        <v>1.1067956972408606E-3</v>
      </c>
      <c r="Z607" s="42"/>
      <c r="AA607" s="1">
        <f t="shared" si="649"/>
        <v>1.8888459977345759E-5</v>
      </c>
      <c r="AB607" s="41">
        <f t="shared" si="641"/>
        <v>3.4665529595036465E-2</v>
      </c>
      <c r="AC607" s="48">
        <f t="shared" si="642"/>
        <v>4.8366609794755275</v>
      </c>
      <c r="AD607" s="48">
        <f t="shared" si="643"/>
        <v>0.46338540661071526</v>
      </c>
      <c r="AE607" s="48">
        <f t="shared" si="644"/>
        <v>1.672233776391292</v>
      </c>
      <c r="AF607" s="48">
        <f t="shared" si="645"/>
        <v>0.4633854066107152</v>
      </c>
      <c r="AG607" s="238">
        <f t="shared" si="646"/>
        <v>1.2085645394137801</v>
      </c>
      <c r="AH607" s="48">
        <f t="shared" si="647"/>
        <v>2.8383036679685379E-4</v>
      </c>
      <c r="AI607" s="48">
        <f>AE607+AC607+SUM($AB$602:AB607)</f>
        <v>6.6217287781638481</v>
      </c>
      <c r="AJ607" s="48">
        <f>AE607+AC607+SUM($AB$601:AB607)-$AI$602</f>
        <v>5.5058528549414714</v>
      </c>
      <c r="AK607" s="46"/>
      <c r="AL607" s="86"/>
      <c r="AM607" s="41"/>
      <c r="AN607" s="41"/>
      <c r="AO607" s="41"/>
      <c r="AP607" s="41"/>
      <c r="AQ607"/>
      <c r="AR607" s="41"/>
      <c r="AT607" s="41"/>
      <c r="AU607" s="41"/>
      <c r="AW607" s="22"/>
      <c r="AX607" s="22"/>
      <c r="AY607" s="22"/>
      <c r="AZ607" s="22"/>
      <c r="BA607" s="22"/>
      <c r="BB607" s="22"/>
    </row>
    <row r="608" spans="1:92" ht="14.4" x14ac:dyDescent="0.3">
      <c r="D608" s="22"/>
      <c r="E608" s="32">
        <v>39960.438888888886</v>
      </c>
      <c r="F608" s="21">
        <f t="shared" si="637"/>
        <v>75.800694444442343</v>
      </c>
      <c r="G608" s="21">
        <f t="shared" si="648"/>
        <v>75.800694444442343</v>
      </c>
      <c r="H608" s="21"/>
      <c r="I608" s="50">
        <v>1037</v>
      </c>
      <c r="J608" s="21">
        <v>14726.3</v>
      </c>
      <c r="K608" s="21">
        <v>6.86</v>
      </c>
      <c r="L608" s="21">
        <v>677</v>
      </c>
      <c r="M608" s="51">
        <v>6.94</v>
      </c>
      <c r="N608" s="40"/>
      <c r="O608" s="40"/>
      <c r="P608" s="40"/>
      <c r="R608" s="22"/>
      <c r="S608" s="22"/>
      <c r="T608" s="22"/>
      <c r="U608" s="52">
        <f t="shared" si="638"/>
        <v>1.7067791073132142E-5</v>
      </c>
      <c r="V608" s="52">
        <f t="shared" si="639"/>
        <v>2.3813603903826974E-3</v>
      </c>
      <c r="W608" s="52">
        <f t="shared" si="640"/>
        <v>7.6922371708907811E-6</v>
      </c>
      <c r="X608" s="247">
        <f>W608+V608+SUM($U$602:U608)</f>
        <v>2.4395095959155589E-3</v>
      </c>
      <c r="Y608" s="104">
        <f>W608+V608+SUM($U$602:U608)-$X$602</f>
        <v>2.0571960017022753E-3</v>
      </c>
      <c r="Z608" s="42"/>
      <c r="AA608" s="1">
        <f t="shared" si="649"/>
        <v>3.2171397178005011E-5</v>
      </c>
      <c r="AB608" s="41">
        <f t="shared" si="641"/>
        <v>3.6639272839688902E-2</v>
      </c>
      <c r="AC608" s="48">
        <f t="shared" si="642"/>
        <v>5.1120448275353798</v>
      </c>
      <c r="AD608" s="48">
        <f t="shared" si="643"/>
        <v>0.48976907438250011</v>
      </c>
      <c r="AE608" s="48">
        <f t="shared" si="644"/>
        <v>1.7674453643343917</v>
      </c>
      <c r="AF608" s="48">
        <f t="shared" si="645"/>
        <v>0.48976907438250011</v>
      </c>
      <c r="AG608" s="238">
        <f t="shared" si="646"/>
        <v>1.2773762992011157</v>
      </c>
      <c r="AH608" s="48">
        <f t="shared" si="647"/>
        <v>2.9999075077589233E-4</v>
      </c>
      <c r="AI608" s="48">
        <f>AE608+AC608+SUM($AB$602:AB608)</f>
        <v>7.0289634870064885</v>
      </c>
      <c r="AJ608" s="48">
        <f>AE608+AC608+SUM($AB$601:AB608)-$AI$602</f>
        <v>5.9130875637841118</v>
      </c>
      <c r="AK608" s="46"/>
      <c r="AL608" s="86"/>
      <c r="AQ608"/>
      <c r="AR608" s="41"/>
      <c r="AT608" s="41"/>
      <c r="AU608" s="41"/>
      <c r="AW608" s="22"/>
      <c r="AX608" s="22"/>
      <c r="AY608" s="22"/>
      <c r="AZ608" s="22"/>
      <c r="BA608" s="22"/>
      <c r="BB608" s="22"/>
    </row>
    <row r="609" spans="4:54" ht="14.4" x14ac:dyDescent="0.3">
      <c r="D609" s="22"/>
      <c r="E609" s="32">
        <v>39974.540277777778</v>
      </c>
      <c r="F609" s="21">
        <f t="shared" si="637"/>
        <v>89.902083333334303</v>
      </c>
      <c r="G609" s="21">
        <f t="shared" si="648"/>
        <v>89.902083333334303</v>
      </c>
      <c r="H609" s="21"/>
      <c r="I609" s="50">
        <v>1037</v>
      </c>
      <c r="J609" s="21">
        <v>15853.5</v>
      </c>
      <c r="K609" s="21">
        <v>5.33</v>
      </c>
      <c r="L609" s="21">
        <v>885</v>
      </c>
      <c r="M609" s="51">
        <v>6.94</v>
      </c>
      <c r="N609" s="40"/>
      <c r="O609" s="40"/>
      <c r="P609" s="40"/>
      <c r="R609" s="22"/>
      <c r="S609" s="22"/>
      <c r="T609" s="22"/>
      <c r="U609" s="52">
        <f t="shared" si="638"/>
        <v>1.3261126300261562E-5</v>
      </c>
      <c r="V609" s="52">
        <f t="shared" si="639"/>
        <v>1.8502406531690635E-3</v>
      </c>
      <c r="W609" s="52">
        <f t="shared" si="640"/>
        <v>5.9766215919603293E-6</v>
      </c>
      <c r="X609" s="247">
        <f>W609+V609+SUM($U$602:U609)</f>
        <v>1.9199353694232563E-3</v>
      </c>
      <c r="Y609" s="104">
        <f>W609+V609+SUM($U$602:U609)-$X$602</f>
        <v>1.5376217752099727E-3</v>
      </c>
      <c r="Z609" s="42"/>
      <c r="AA609" s="1">
        <f t="shared" si="649"/>
        <v>2.542169653673847E-5</v>
      </c>
      <c r="AB609" s="41">
        <f t="shared" si="641"/>
        <v>3.9443764690656039E-2</v>
      </c>
      <c r="AC609" s="48">
        <f t="shared" si="642"/>
        <v>5.5033377476577385</v>
      </c>
      <c r="AD609" s="48">
        <f t="shared" si="643"/>
        <v>0.52725762891717309</v>
      </c>
      <c r="AE609" s="48">
        <f t="shared" si="644"/>
        <v>1.9027315132433322</v>
      </c>
      <c r="AF609" s="48">
        <f t="shared" si="645"/>
        <v>0.52725762891717309</v>
      </c>
      <c r="AG609" s="238">
        <f t="shared" si="646"/>
        <v>1.3751509312851762</v>
      </c>
      <c r="AH609" s="48">
        <f t="shared" si="647"/>
        <v>3.2295304098284083E-4</v>
      </c>
      <c r="AI609" s="48">
        <f>AE609+AC609+SUM($AB$602:AB609)</f>
        <v>7.5949863207284443</v>
      </c>
      <c r="AJ609" s="48">
        <f>AE609+AC609+SUM($AB$601:AB609)-$AI$602</f>
        <v>6.4791103975060675</v>
      </c>
      <c r="AK609" s="46"/>
      <c r="AL609" s="86"/>
      <c r="AQ609"/>
      <c r="AR609" s="41"/>
      <c r="AT609" s="41"/>
      <c r="AU609" s="41"/>
      <c r="AW609" s="22"/>
      <c r="AX609" s="22"/>
      <c r="AY609" s="22"/>
      <c r="AZ609" s="22"/>
      <c r="BA609" s="22"/>
      <c r="BB609" s="22"/>
    </row>
    <row r="610" spans="4:54" ht="14.4" x14ac:dyDescent="0.3">
      <c r="D610" s="22"/>
      <c r="E610" s="32">
        <v>39993.570833333331</v>
      </c>
      <c r="F610" s="21">
        <f t="shared" si="637"/>
        <v>108.9326388888876</v>
      </c>
      <c r="G610" s="21">
        <f t="shared" si="648"/>
        <v>108.9326388888876</v>
      </c>
      <c r="H610" s="21"/>
      <c r="I610" s="50">
        <v>1037</v>
      </c>
      <c r="J610" s="21">
        <v>16574</v>
      </c>
      <c r="K610" s="21">
        <v>5.65</v>
      </c>
      <c r="L610" s="21">
        <v>1323</v>
      </c>
      <c r="M610" s="51">
        <v>6.94</v>
      </c>
      <c r="N610" s="40"/>
      <c r="O610" s="40"/>
      <c r="P610" s="40"/>
      <c r="R610" s="22"/>
      <c r="S610" s="22"/>
      <c r="T610" s="22"/>
      <c r="U610" s="52">
        <f t="shared" si="638"/>
        <v>1.4057291481515541E-5</v>
      </c>
      <c r="V610" s="52">
        <f t="shared" si="639"/>
        <v>1.9613245197758365E-3</v>
      </c>
      <c r="W610" s="52">
        <f t="shared" si="640"/>
        <v>6.3354431509523204E-6</v>
      </c>
      <c r="X610" s="247">
        <f>W610+V610+SUM($U$602:U610)</f>
        <v>2.0454353490705368E-3</v>
      </c>
      <c r="Y610" s="104">
        <f>W610+V610+SUM($U$602:U610)-$X$602</f>
        <v>1.6631217548572531E-3</v>
      </c>
      <c r="Z610" s="42"/>
      <c r="AA610" s="1">
        <f t="shared" si="649"/>
        <v>7.4258992922627368E-6</v>
      </c>
      <c r="AB610" s="41">
        <f t="shared" si="641"/>
        <v>4.1236380356573198E-2</v>
      </c>
      <c r="AC610" s="48">
        <f t="shared" si="642"/>
        <v>5.7534500160645514</v>
      </c>
      <c r="AD610" s="48">
        <f t="shared" si="643"/>
        <v>0.55122010544505806</v>
      </c>
      <c r="AE610" s="48">
        <f t="shared" si="644"/>
        <v>1.9892056707033137</v>
      </c>
      <c r="AF610" s="48">
        <f t="shared" si="645"/>
        <v>0.55122010544505795</v>
      </c>
      <c r="AG610" s="238">
        <f t="shared" si="646"/>
        <v>1.4376479348484883</v>
      </c>
      <c r="AH610" s="48">
        <f t="shared" si="647"/>
        <v>3.376304097675342E-4</v>
      </c>
      <c r="AI610" s="48">
        <f>AE610+AC610+SUM($AB$602:AB610)</f>
        <v>7.9728091269518115</v>
      </c>
      <c r="AJ610" s="48">
        <f>AE610+AC610+SUM($AB$601:AB610)-$AI$602</f>
        <v>6.8569332037294348</v>
      </c>
      <c r="AK610" s="46"/>
      <c r="AL610" s="86"/>
      <c r="AQ610"/>
      <c r="AR610" s="41"/>
      <c r="AT610" s="41"/>
      <c r="AU610" s="41"/>
      <c r="AW610" s="22"/>
      <c r="AX610" s="22"/>
      <c r="AY610" s="22"/>
      <c r="AZ610" s="22"/>
      <c r="BA610" s="22"/>
      <c r="BB610" s="22"/>
    </row>
    <row r="611" spans="4:54" ht="14.4" x14ac:dyDescent="0.3">
      <c r="D611" s="22"/>
      <c r="E611" s="32">
        <v>40007.624305555553</v>
      </c>
      <c r="F611" s="21">
        <f t="shared" si="637"/>
        <v>122.98611111110949</v>
      </c>
      <c r="G611" s="21">
        <f t="shared" si="648"/>
        <v>122.98611111110949</v>
      </c>
      <c r="H611" s="21"/>
      <c r="I611" s="50">
        <v>1037</v>
      </c>
      <c r="J611" s="21">
        <v>16425</v>
      </c>
      <c r="K611" s="21">
        <v>7.36</v>
      </c>
      <c r="L611" s="21">
        <v>198</v>
      </c>
      <c r="M611" s="51">
        <v>6.94</v>
      </c>
      <c r="N611" s="40"/>
      <c r="O611" s="40"/>
      <c r="P611" s="40"/>
      <c r="R611" s="22"/>
      <c r="S611" s="22"/>
      <c r="T611" s="22"/>
      <c r="U611" s="52">
        <f t="shared" si="638"/>
        <v>1.8311799168841483E-5</v>
      </c>
      <c r="V611" s="52">
        <f t="shared" si="639"/>
        <v>2.5549289319557801E-3</v>
      </c>
      <c r="W611" s="52">
        <f t="shared" si="640"/>
        <v>8.2528958568157643E-6</v>
      </c>
      <c r="X611" s="247">
        <f>W611+V611+SUM($U$602:U611)</f>
        <v>2.6592690131251851E-3</v>
      </c>
      <c r="Y611" s="104">
        <f>W611+V611+SUM($U$602:U611)-$X$602</f>
        <v>2.2769554189119015E-3</v>
      </c>
      <c r="Z611" s="42"/>
      <c r="AA611" s="1">
        <f t="shared" si="649"/>
        <v>4.9179046355649616E-6</v>
      </c>
      <c r="AB611" s="41">
        <f t="shared" si="641"/>
        <v>4.0865665944051818E-2</v>
      </c>
      <c r="AC611" s="48">
        <f t="shared" si="642"/>
        <v>5.701726590675773</v>
      </c>
      <c r="AD611" s="48">
        <f t="shared" si="643"/>
        <v>0.54626464534421859</v>
      </c>
      <c r="AE611" s="48">
        <f t="shared" si="644"/>
        <v>1.9713227429288001</v>
      </c>
      <c r="AF611" s="48">
        <f t="shared" si="645"/>
        <v>0.54626464534421848</v>
      </c>
      <c r="AG611" s="238">
        <f t="shared" si="646"/>
        <v>1.4247235024669012</v>
      </c>
      <c r="AH611" s="48">
        <f t="shared" si="647"/>
        <v>3.3459511768020692E-4</v>
      </c>
      <c r="AI611" s="48">
        <f>AE611+AC611+SUM($AB$602:AB611)</f>
        <v>7.9440684397325718</v>
      </c>
      <c r="AJ611" s="48">
        <f>AE611+AC611+SUM($AB$601:AB611)-$AI$602</f>
        <v>6.828192516510196</v>
      </c>
      <c r="AK611" s="46"/>
      <c r="AL611" s="86"/>
      <c r="AM611" s="41"/>
      <c r="AN611" s="41"/>
      <c r="AO611" s="41"/>
      <c r="AP611" s="41"/>
      <c r="AQ611"/>
      <c r="AR611" s="41"/>
      <c r="AT611" s="41"/>
      <c r="AU611" s="41"/>
      <c r="AW611" s="22"/>
      <c r="AX611" s="22"/>
      <c r="AY611" s="22"/>
      <c r="AZ611" s="22"/>
      <c r="BA611" s="22"/>
      <c r="BB611" s="22"/>
    </row>
    <row r="612" spans="4:54" ht="14.4" x14ac:dyDescent="0.3">
      <c r="D612" s="22"/>
      <c r="E612" s="32">
        <v>40021.486111111109</v>
      </c>
      <c r="F612" s="21">
        <f t="shared" si="637"/>
        <v>136.8479166666657</v>
      </c>
      <c r="G612" s="21">
        <f t="shared" si="648"/>
        <v>136.8479166666657</v>
      </c>
      <c r="H612" s="21"/>
      <c r="I612" s="50">
        <v>1037</v>
      </c>
      <c r="J612" s="21">
        <v>16702.8</v>
      </c>
      <c r="K612" s="21">
        <v>4.8600000000000003</v>
      </c>
      <c r="L612" s="21">
        <v>270</v>
      </c>
      <c r="M612" s="51">
        <v>6.94</v>
      </c>
      <c r="N612" s="40"/>
      <c r="O612" s="40"/>
      <c r="P612" s="40"/>
      <c r="R612" s="22"/>
      <c r="S612" s="22"/>
      <c r="T612" s="22"/>
      <c r="U612" s="52">
        <f t="shared" si="638"/>
        <v>1.2091758690294784E-5</v>
      </c>
      <c r="V612" s="52">
        <f t="shared" si="639"/>
        <v>1.6870862240903658E-3</v>
      </c>
      <c r="W612" s="52">
        <f t="shared" si="640"/>
        <v>5.4496024271908457E-6</v>
      </c>
      <c r="X612" s="247">
        <f>W612+V612+SUM($U$602:U612)</f>
        <v>1.8007147705204408E-3</v>
      </c>
      <c r="Y612" s="104">
        <f>W612+V612+SUM($U$602:U612)-$X$602</f>
        <v>1.4184011763071571E-3</v>
      </c>
      <c r="Z612" s="42"/>
      <c r="AA612" s="1">
        <f t="shared" si="649"/>
        <v>2.30777698961914E-6</v>
      </c>
      <c r="AB612" s="41">
        <f t="shared" si="641"/>
        <v>4.1556836842027926E-2</v>
      </c>
      <c r="AC612" s="48">
        <f t="shared" si="642"/>
        <v>5.7981612723737772</v>
      </c>
      <c r="AD612" s="48">
        <f t="shared" si="643"/>
        <v>0.5555037514919583</v>
      </c>
      <c r="AE612" s="48">
        <f t="shared" si="644"/>
        <v>2.0046642015580618</v>
      </c>
      <c r="AF612" s="48">
        <f t="shared" si="645"/>
        <v>0.5555037514919583</v>
      </c>
      <c r="AG612" s="238">
        <f t="shared" si="646"/>
        <v>1.4488201958602231</v>
      </c>
      <c r="AH612" s="48">
        <f t="shared" si="647"/>
        <v>3.4025420588060652E-4</v>
      </c>
      <c r="AI612" s="48">
        <f>AE612+AC612+SUM($AB$602:AB612)</f>
        <v>8.1154014169018662</v>
      </c>
      <c r="AJ612" s="48">
        <f>AE612+AC612+SUM($AB$601:AB612)-$AI$602</f>
        <v>6.9995254936794904</v>
      </c>
      <c r="AK612" s="46"/>
      <c r="AL612" s="86"/>
      <c r="AM612" s="41"/>
      <c r="AN612" s="41"/>
      <c r="AO612" s="41"/>
      <c r="AP612" s="41"/>
      <c r="AQ612"/>
      <c r="AR612" s="41"/>
      <c r="AT612" s="41"/>
      <c r="AU612" s="41"/>
      <c r="AW612" s="22"/>
      <c r="AX612" s="22"/>
      <c r="AY612" s="22"/>
      <c r="AZ612" s="22"/>
      <c r="BA612" s="22"/>
      <c r="BB612" s="22"/>
    </row>
    <row r="613" spans="4:54" ht="14.4" x14ac:dyDescent="0.3">
      <c r="D613" s="22"/>
      <c r="E613" s="32">
        <v>40035.577777777777</v>
      </c>
      <c r="F613" s="21">
        <f t="shared" si="637"/>
        <v>150.93958333333285</v>
      </c>
      <c r="G613" s="21">
        <f t="shared" si="648"/>
        <v>150.93958333333285</v>
      </c>
      <c r="H613" s="21"/>
      <c r="I613" s="50">
        <v>1037</v>
      </c>
      <c r="J613" s="21">
        <v>16332</v>
      </c>
      <c r="K613" s="21">
        <v>6.09</v>
      </c>
      <c r="L613" s="21">
        <v>467</v>
      </c>
      <c r="M613" s="51">
        <v>6.94</v>
      </c>
      <c r="N613" s="40"/>
      <c r="O613" s="40"/>
      <c r="P613" s="40"/>
      <c r="R613" s="22"/>
      <c r="S613" s="22"/>
      <c r="T613" s="22"/>
      <c r="U613" s="52">
        <f t="shared" si="638"/>
        <v>1.5152018605739758E-5</v>
      </c>
      <c r="V613" s="52">
        <f t="shared" si="639"/>
        <v>2.1140648363601492E-3</v>
      </c>
      <c r="W613" s="52">
        <f t="shared" si="640"/>
        <v>6.8288227945663059E-6</v>
      </c>
      <c r="X613" s="247">
        <f>W613+V613+SUM($U$602:U613)</f>
        <v>2.2442246217633396E-3</v>
      </c>
      <c r="Y613" s="104">
        <f>W613+V613+SUM($U$602:U613)-$X$602</f>
        <v>1.8619110275500559E-3</v>
      </c>
      <c r="Z613" s="42"/>
      <c r="AA613" s="1">
        <f t="shared" si="649"/>
        <v>-1.8162076069834467E-6</v>
      </c>
      <c r="AB613" s="41">
        <f t="shared" si="641"/>
        <v>4.0634280438249876E-2</v>
      </c>
      <c r="AC613" s="48">
        <f t="shared" si="642"/>
        <v>5.6694428419431793</v>
      </c>
      <c r="AD613" s="48">
        <f t="shared" si="643"/>
        <v>0.54317164004637908</v>
      </c>
      <c r="AE613" s="48">
        <f t="shared" si="644"/>
        <v>1.9601609155259152</v>
      </c>
      <c r="AF613" s="48">
        <f t="shared" si="645"/>
        <v>0.54317164004637908</v>
      </c>
      <c r="AG613" s="238">
        <f t="shared" si="646"/>
        <v>1.4166565748730247</v>
      </c>
      <c r="AH613" s="48">
        <f t="shared" si="647"/>
        <v>3.3270060651160668E-4</v>
      </c>
      <c r="AI613" s="48">
        <f>AE613+AC613+SUM($AB$602:AB613)</f>
        <v>7.9828139808773715</v>
      </c>
      <c r="AJ613" s="48">
        <f>AE613+AC613+SUM($AB$601:AB613)-$AI$602</f>
        <v>6.8669380576549948</v>
      </c>
      <c r="AK613" s="46"/>
      <c r="AL613" s="86"/>
      <c r="AM613" s="41"/>
      <c r="AN613" s="41"/>
      <c r="AO613" s="41"/>
      <c r="AP613" s="41"/>
      <c r="AQ613"/>
      <c r="AR613" s="41"/>
      <c r="AT613" s="41"/>
      <c r="AU613" s="41"/>
      <c r="AW613" s="22"/>
      <c r="AX613" s="22"/>
      <c r="AY613" s="22"/>
      <c r="AZ613" s="22"/>
      <c r="BA613" s="22"/>
      <c r="BB613" s="22"/>
    </row>
    <row r="614" spans="4:54" ht="14.4" x14ac:dyDescent="0.3">
      <c r="D614" s="22"/>
      <c r="E614" s="32">
        <v>40049.533333333333</v>
      </c>
      <c r="F614" s="21">
        <f t="shared" si="637"/>
        <v>164.89513888888905</v>
      </c>
      <c r="G614" s="21">
        <f t="shared" si="648"/>
        <v>164.89513888888905</v>
      </c>
      <c r="H614" s="21"/>
      <c r="I614" s="50">
        <v>1037</v>
      </c>
      <c r="J614" s="21">
        <v>16829</v>
      </c>
      <c r="K614" s="21">
        <v>6.58</v>
      </c>
      <c r="L614" s="21">
        <v>751</v>
      </c>
      <c r="M614" s="51">
        <v>6.94</v>
      </c>
      <c r="N614" s="40"/>
      <c r="O614" s="40"/>
      <c r="P614" s="40"/>
      <c r="R614" s="22"/>
      <c r="S614" s="22"/>
      <c r="T614" s="22"/>
      <c r="U614" s="52">
        <f t="shared" si="638"/>
        <v>1.6371146539534911E-5</v>
      </c>
      <c r="V614" s="52">
        <f t="shared" si="639"/>
        <v>2.2841620071017707E-3</v>
      </c>
      <c r="W614" s="52">
        <f t="shared" si="640"/>
        <v>7.3782683067727898E-6</v>
      </c>
      <c r="X614" s="247">
        <f>W614+V614+SUM($U$602:U614)</f>
        <v>2.4312423845567026E-3</v>
      </c>
      <c r="Y614" s="104">
        <f>W614+V614+SUM($U$602:U614)-$X$602</f>
        <v>2.048928790343419E-3</v>
      </c>
      <c r="Z614" s="42"/>
      <c r="AA614" s="1">
        <f t="shared" si="649"/>
        <v>-1.6663222482019499E-6</v>
      </c>
      <c r="AB614" s="41">
        <f t="shared" si="641"/>
        <v>4.1870824485384962E-2</v>
      </c>
      <c r="AC614" s="48">
        <f t="shared" si="642"/>
        <v>5.8419699722668232</v>
      </c>
      <c r="AD614" s="48">
        <f t="shared" si="643"/>
        <v>0.55970092642300484</v>
      </c>
      <c r="AE614" s="48">
        <f t="shared" si="644"/>
        <v>2.0198106813241261</v>
      </c>
      <c r="AF614" s="48">
        <f t="shared" si="645"/>
        <v>0.55970092642300473</v>
      </c>
      <c r="AG614" s="238">
        <f t="shared" si="646"/>
        <v>1.4597669298639562</v>
      </c>
      <c r="AH614" s="48">
        <f t="shared" si="647"/>
        <v>3.4282503716530913E-4</v>
      </c>
      <c r="AI614" s="48">
        <f>AE614+AC614+SUM($AB$602:AB614)</f>
        <v>8.2568617014846115</v>
      </c>
      <c r="AJ614" s="48">
        <f>AE614+AC614+SUM($AB$601:AB614)-$AI$602</f>
        <v>7.1409857782622357</v>
      </c>
      <c r="AK614" s="46"/>
      <c r="AL614" s="86"/>
      <c r="AM614" s="41"/>
      <c r="AN614" s="41"/>
      <c r="AO614" s="41"/>
      <c r="AP614" s="41"/>
      <c r="AQ614"/>
      <c r="AR614" s="41"/>
      <c r="AT614" s="41"/>
      <c r="AU614" s="41"/>
      <c r="AW614" s="22"/>
      <c r="AX614" s="22"/>
      <c r="AY614" s="22"/>
      <c r="AZ614" s="22"/>
      <c r="BA614" s="22"/>
      <c r="BB614" s="22"/>
    </row>
    <row r="615" spans="4:54" ht="14.4" x14ac:dyDescent="0.3">
      <c r="D615" s="22"/>
      <c r="E615" s="32">
        <v>40063.476388888892</v>
      </c>
      <c r="F615" s="21">
        <f t="shared" si="637"/>
        <v>178.83819444444816</v>
      </c>
      <c r="G615" s="21">
        <f t="shared" si="648"/>
        <v>178.83819444444816</v>
      </c>
      <c r="H615" s="21"/>
      <c r="I615" s="50">
        <v>1037</v>
      </c>
      <c r="J615" s="21">
        <v>16517.2</v>
      </c>
      <c r="K615" s="21">
        <v>5.21</v>
      </c>
      <c r="L615" s="21">
        <v>1046</v>
      </c>
      <c r="M615" s="51">
        <v>6.94</v>
      </c>
      <c r="N615" s="40"/>
      <c r="O615" s="40"/>
      <c r="P615" s="40"/>
      <c r="R615" s="22"/>
      <c r="S615" s="22"/>
      <c r="T615" s="22"/>
      <c r="U615" s="52">
        <f t="shared" si="638"/>
        <v>1.2962564357291321E-5</v>
      </c>
      <c r="V615" s="52">
        <f t="shared" si="639"/>
        <v>1.8085842031915235E-3</v>
      </c>
      <c r="W615" s="52">
        <f t="shared" si="640"/>
        <v>5.8420635073383331E-6</v>
      </c>
      <c r="X615" s="247">
        <f>W615+V615+SUM($U$602:U615)</f>
        <v>1.9670909402043119E-3</v>
      </c>
      <c r="Y615" s="104">
        <f>W615+V615+SUM($U$602:U615)-$X$602</f>
        <v>1.5847773459910282E-3</v>
      </c>
      <c r="Z615" s="42"/>
      <c r="AA615" s="1">
        <f t="shared" si="649"/>
        <v>4.9355462387869468E-6</v>
      </c>
      <c r="AB615" s="41">
        <f t="shared" si="641"/>
        <v>4.1095061036900617E-2</v>
      </c>
      <c r="AC615" s="48">
        <f t="shared" si="642"/>
        <v>5.7337326297418496</v>
      </c>
      <c r="AD615" s="48">
        <f t="shared" si="643"/>
        <v>0.54933104414487233</v>
      </c>
      <c r="AE615" s="48">
        <f t="shared" si="644"/>
        <v>1.9823885546120894</v>
      </c>
      <c r="AF615" s="48">
        <f t="shared" si="645"/>
        <v>0.5493310441448721</v>
      </c>
      <c r="AG615" s="238">
        <f t="shared" si="646"/>
        <v>1.4327210371352388</v>
      </c>
      <c r="AH615" s="48">
        <f t="shared" si="647"/>
        <v>3.364733319785396E-4</v>
      </c>
      <c r="AI615" s="48">
        <f>AE615+AC615+SUM($AB$602:AB615)</f>
        <v>8.1522972932845015</v>
      </c>
      <c r="AJ615" s="48">
        <f>AE615+AC615+SUM($AB$601:AB615)-$AI$602</f>
        <v>7.0364213700621256</v>
      </c>
      <c r="AK615" s="46"/>
      <c r="AL615" s="86"/>
      <c r="AM615" s="41"/>
      <c r="AN615" s="41"/>
      <c r="AO615" s="41"/>
      <c r="AP615" s="41"/>
      <c r="AQ615"/>
      <c r="AR615" s="41"/>
      <c r="AT615" s="41"/>
      <c r="AU615" s="41"/>
      <c r="AW615" s="22"/>
      <c r="AX615" s="22"/>
      <c r="AY615" s="22"/>
      <c r="AZ615" s="22"/>
      <c r="BA615" s="22"/>
      <c r="BB615" s="22"/>
    </row>
    <row r="616" spans="4:54" ht="14.4" x14ac:dyDescent="0.3">
      <c r="D616" s="22"/>
      <c r="E616" s="32">
        <v>40077.457638888889</v>
      </c>
      <c r="F616" s="21">
        <f t="shared" si="637"/>
        <v>192.81944444444525</v>
      </c>
      <c r="G616" s="21">
        <f t="shared" si="648"/>
        <v>192.81944444444525</v>
      </c>
      <c r="H616" s="21"/>
      <c r="I616" s="50">
        <v>1037</v>
      </c>
      <c r="J616" s="21">
        <v>17207.8</v>
      </c>
      <c r="K616" s="21">
        <v>6.92</v>
      </c>
      <c r="L616" s="21">
        <v>1396</v>
      </c>
      <c r="M616" s="51">
        <v>6.94</v>
      </c>
      <c r="N616" s="40"/>
      <c r="O616" s="40"/>
      <c r="P616" s="40"/>
      <c r="R616" s="22"/>
      <c r="S616" s="22"/>
      <c r="T616" s="22"/>
      <c r="U616" s="52">
        <f t="shared" si="638"/>
        <v>1.7217072044617262E-5</v>
      </c>
      <c r="V616" s="52">
        <f t="shared" si="639"/>
        <v>2.4021886153714669E-3</v>
      </c>
      <c r="W616" s="52">
        <f t="shared" si="640"/>
        <v>7.7595162132017787E-6</v>
      </c>
      <c r="X616" s="247">
        <f>W616+V616+SUM($U$602:U616)</f>
        <v>2.5798298771347364E-3</v>
      </c>
      <c r="Y616" s="104">
        <f>W616+V616+SUM($U$602:U616)-$X$602</f>
        <v>2.1975162829214528E-3</v>
      </c>
      <c r="Z616" s="42"/>
      <c r="AA616" s="1">
        <f t="shared" si="649"/>
        <v>3.8950660625456757E-6</v>
      </c>
      <c r="AB616" s="41">
        <f t="shared" si="641"/>
        <v>4.2813285018694358E-2</v>
      </c>
      <c r="AC616" s="48">
        <f t="shared" si="642"/>
        <v>5.9734654993625913</v>
      </c>
      <c r="AD616" s="48">
        <f t="shared" si="643"/>
        <v>0.57229910284044094</v>
      </c>
      <c r="AE616" s="48">
        <f t="shared" si="644"/>
        <v>2.0652741245522188</v>
      </c>
      <c r="AF616" s="48">
        <f t="shared" si="645"/>
        <v>0.57229910284044083</v>
      </c>
      <c r="AG616" s="238">
        <f t="shared" si="646"/>
        <v>1.4926244801065411</v>
      </c>
      <c r="AH616" s="48">
        <f t="shared" si="647"/>
        <v>3.5054160523698407E-4</v>
      </c>
      <c r="AI616" s="48">
        <f>AE616+AC616+SUM($AB$602:AB616)</f>
        <v>8.5177290178640668</v>
      </c>
      <c r="AJ616" s="48">
        <f>AE616+AC616+SUM($AB$601:AB616)-$AI$602</f>
        <v>7.4018530946416909</v>
      </c>
      <c r="AK616" s="46"/>
      <c r="AL616" s="86"/>
      <c r="AM616" s="41"/>
      <c r="AN616" s="41"/>
      <c r="AO616" s="41"/>
      <c r="AP616" s="41"/>
      <c r="AQ616"/>
      <c r="AR616" s="41"/>
      <c r="AT616" s="41"/>
      <c r="AU616" s="41"/>
      <c r="AW616" s="22"/>
      <c r="AX616" s="22"/>
      <c r="AY616" s="22"/>
      <c r="AZ616" s="22"/>
      <c r="BA616" s="22"/>
      <c r="BB616" s="22"/>
    </row>
    <row r="617" spans="4:54" ht="14.4" x14ac:dyDescent="0.3">
      <c r="D617" s="22"/>
      <c r="E617" s="32">
        <v>40091.453472222223</v>
      </c>
      <c r="F617" s="21">
        <f t="shared" si="637"/>
        <v>206.81527777777956</v>
      </c>
      <c r="G617" s="21">
        <f t="shared" si="648"/>
        <v>206.81527777777956</v>
      </c>
      <c r="H617" s="21"/>
      <c r="I617" s="50">
        <v>1037</v>
      </c>
      <c r="J617" s="21">
        <v>17838.599999999999</v>
      </c>
      <c r="K617" s="21">
        <v>4.97</v>
      </c>
      <c r="L617" s="21">
        <v>1703</v>
      </c>
      <c r="M617" s="51">
        <v>6.94</v>
      </c>
      <c r="N617" s="40"/>
      <c r="O617" s="40"/>
      <c r="P617" s="40"/>
      <c r="R617" s="22"/>
      <c r="S617" s="22"/>
      <c r="T617" s="22"/>
      <c r="U617" s="52">
        <f t="shared" si="638"/>
        <v>1.2365440471350836E-5</v>
      </c>
      <c r="V617" s="52">
        <f t="shared" si="639"/>
        <v>1.7252713032364438E-3</v>
      </c>
      <c r="W617" s="52">
        <f t="shared" si="640"/>
        <v>5.5729473380943409E-6</v>
      </c>
      <c r="X617" s="247">
        <f>W617+V617+SUM($U$602:U617)</f>
        <v>1.9130914365959564E-3</v>
      </c>
      <c r="Y617" s="104">
        <f>W617+V617+SUM($U$602:U617)-$X$602</f>
        <v>1.5307778423826728E-3</v>
      </c>
      <c r="Z617" s="42"/>
      <c r="AA617" s="1">
        <f t="shared" si="649"/>
        <v>-6.7388464677832495E-6</v>
      </c>
      <c r="AB617" s="41">
        <f t="shared" si="641"/>
        <v>4.438272563224125E-2</v>
      </c>
      <c r="AC617" s="48">
        <f t="shared" si="642"/>
        <v>6.1924395714111915</v>
      </c>
      <c r="AD617" s="48">
        <f t="shared" si="643"/>
        <v>0.59327832587137774</v>
      </c>
      <c r="AE617" s="48">
        <f t="shared" si="644"/>
        <v>2.1409825194526446</v>
      </c>
      <c r="AF617" s="48">
        <f t="shared" si="645"/>
        <v>0.59327832587137752</v>
      </c>
      <c r="AG617" s="238">
        <f t="shared" si="646"/>
        <v>1.5473408018938244</v>
      </c>
      <c r="AH617" s="48">
        <f t="shared" si="647"/>
        <v>3.6339168744293089E-4</v>
      </c>
      <c r="AI617" s="48">
        <f>AE617+AC617+SUM($AB$602:AB617)</f>
        <v>8.856794210445333</v>
      </c>
      <c r="AJ617" s="48">
        <f>AE617+AC617+SUM($AB$601:AB617)-$AI$602</f>
        <v>7.7409182872229572</v>
      </c>
      <c r="AK617" s="46"/>
      <c r="AL617" s="86"/>
      <c r="AM617" s="41"/>
      <c r="AN617" s="41"/>
      <c r="AO617" s="41"/>
      <c r="AP617" s="41"/>
      <c r="AQ617"/>
      <c r="AR617" s="41"/>
      <c r="AT617" s="41"/>
      <c r="AU617" s="41"/>
      <c r="AW617" s="22"/>
      <c r="AX617" s="22"/>
      <c r="AY617" s="22"/>
      <c r="AZ617" s="22"/>
      <c r="BA617" s="22"/>
      <c r="BB617" s="22"/>
    </row>
    <row r="618" spans="4:54" ht="14.4" x14ac:dyDescent="0.3">
      <c r="D618" s="22"/>
      <c r="E618" s="32">
        <v>40105.536805555559</v>
      </c>
      <c r="F618" s="21">
        <f t="shared" si="637"/>
        <v>220.89861111111531</v>
      </c>
      <c r="G618" s="21">
        <f t="shared" si="648"/>
        <v>220.89861111111531</v>
      </c>
      <c r="H618" s="21"/>
      <c r="I618" s="50">
        <v>1037</v>
      </c>
      <c r="J618" s="21">
        <v>18117</v>
      </c>
      <c r="K618" s="21">
        <v>7.29</v>
      </c>
      <c r="L618" s="21">
        <v>2029</v>
      </c>
      <c r="M618" s="51">
        <v>6.94</v>
      </c>
      <c r="N618" s="40"/>
      <c r="O618" s="40"/>
      <c r="P618" s="40"/>
      <c r="R618" s="22"/>
      <c r="S618" s="22"/>
      <c r="T618" s="22"/>
      <c r="U618" s="52">
        <f t="shared" si="638"/>
        <v>1.8137638035442177E-5</v>
      </c>
      <c r="V618" s="52">
        <f t="shared" si="639"/>
        <v>2.5306293361355486E-3</v>
      </c>
      <c r="W618" s="52">
        <f t="shared" si="640"/>
        <v>8.1744036407862682E-6</v>
      </c>
      <c r="X618" s="247">
        <f>W618+V618+SUM($U$602:U618)</f>
        <v>2.7391885638331955E-3</v>
      </c>
      <c r="Y618" s="104">
        <f>W618+V618+SUM($U$602:U618)-$X$602</f>
        <v>2.3568749696199118E-3</v>
      </c>
      <c r="Z618" s="42"/>
      <c r="AA618" s="1">
        <f t="shared" si="649"/>
        <v>1.1783442334355847E-5</v>
      </c>
      <c r="AB618" s="41">
        <f t="shared" si="641"/>
        <v>4.5075389339932215E-2</v>
      </c>
      <c r="AC618" s="48">
        <f t="shared" si="642"/>
        <v>6.2890825353590847</v>
      </c>
      <c r="AD618" s="48">
        <f t="shared" si="643"/>
        <v>0.60253738689200664</v>
      </c>
      <c r="AE618" s="48">
        <f t="shared" si="644"/>
        <v>2.1743959898716025</v>
      </c>
      <c r="AF618" s="48">
        <f t="shared" si="645"/>
        <v>0.60253738689200653</v>
      </c>
      <c r="AG618" s="238">
        <f t="shared" si="646"/>
        <v>1.5714895399813</v>
      </c>
      <c r="AH618" s="48">
        <f t="shared" si="647"/>
        <v>3.6906299829603104E-4</v>
      </c>
      <c r="AI618" s="48">
        <f>AE618+AC618+SUM($AB$602:AB618)</f>
        <v>9.0319260341521179</v>
      </c>
      <c r="AJ618" s="48">
        <f>AE618+AC618+SUM($AB$601:AB618)-$AI$602</f>
        <v>7.9160501109297421</v>
      </c>
      <c r="AK618" s="46"/>
      <c r="AL618" s="86"/>
      <c r="AM618" s="41"/>
      <c r="AN618" s="41"/>
      <c r="AO618" s="41"/>
      <c r="AP618" s="41"/>
      <c r="AQ618"/>
      <c r="AR618" s="41"/>
      <c r="AT618" s="41"/>
      <c r="AU618" s="41"/>
      <c r="AW618" s="22"/>
      <c r="AX618" s="22"/>
      <c r="AY618" s="22"/>
      <c r="AZ618" s="22"/>
      <c r="BA618" s="22"/>
      <c r="BB618" s="22"/>
    </row>
    <row r="619" spans="4:54" ht="14.4" x14ac:dyDescent="0.3">
      <c r="D619" s="22"/>
      <c r="E619" s="32">
        <v>40119.461805555555</v>
      </c>
      <c r="F619" s="21">
        <f t="shared" si="637"/>
        <v>234.82361111111095</v>
      </c>
      <c r="G619" s="21">
        <f t="shared" si="648"/>
        <v>234.82361111111095</v>
      </c>
      <c r="H619" s="21"/>
      <c r="I619" s="50">
        <v>1037</v>
      </c>
      <c r="J619" s="21">
        <v>17790</v>
      </c>
      <c r="K619" s="21">
        <v>6.76</v>
      </c>
      <c r="L619" s="21">
        <v>2333</v>
      </c>
      <c r="M619" s="51">
        <v>6.94</v>
      </c>
      <c r="N619" s="40"/>
      <c r="O619" s="40"/>
      <c r="P619" s="40"/>
      <c r="R619" s="22"/>
      <c r="S619" s="22"/>
      <c r="T619" s="22"/>
      <c r="U619" s="52">
        <f t="shared" si="638"/>
        <v>1.6818989453990272E-5</v>
      </c>
      <c r="V619" s="52">
        <f t="shared" si="639"/>
        <v>2.3466466820680804E-3</v>
      </c>
      <c r="W619" s="52">
        <f t="shared" si="640"/>
        <v>7.5801054337057845E-6</v>
      </c>
      <c r="X619" s="247">
        <f>W619+V619+SUM($U$602:U619)</f>
        <v>2.5714306010126368E-3</v>
      </c>
      <c r="Y619" s="104">
        <f>W619+V619+SUM($U$602:U619)-$X$602</f>
        <v>2.1891170067993532E-3</v>
      </c>
      <c r="Z619" s="42"/>
      <c r="AA619" s="1">
        <f t="shared" si="649"/>
        <v>5.7389135820480206E-6</v>
      </c>
      <c r="AB619" s="41">
        <f t="shared" si="641"/>
        <v>4.4261808045338309E-2</v>
      </c>
      <c r="AC619" s="48">
        <f t="shared" si="642"/>
        <v>6.1755687091702889</v>
      </c>
      <c r="AD619" s="48">
        <f t="shared" si="643"/>
        <v>0.59166198116734547</v>
      </c>
      <c r="AE619" s="48">
        <f t="shared" si="644"/>
        <v>2.1351495644872669</v>
      </c>
      <c r="AF619" s="48">
        <f t="shared" si="645"/>
        <v>0.59166198116734547</v>
      </c>
      <c r="AG619" s="238">
        <f t="shared" si="646"/>
        <v>1.5431251816673472</v>
      </c>
      <c r="AH619" s="48">
        <f t="shared" si="647"/>
        <v>3.6240165257417855E-4</v>
      </c>
      <c r="AI619" s="48">
        <f>AE619+AC619+SUM($AB$602:AB619)</f>
        <v>8.9234275906243248</v>
      </c>
      <c r="AJ619" s="48">
        <f>AE619+AC619+SUM($AB$601:AB619)-$AI$602</f>
        <v>7.8075516674019489</v>
      </c>
      <c r="AK619" s="46"/>
      <c r="AL619" s="86"/>
      <c r="AM619" s="41"/>
      <c r="AN619" s="41"/>
      <c r="AO619" s="41"/>
      <c r="AP619" s="41"/>
      <c r="AQ619"/>
      <c r="AR619" s="41"/>
      <c r="AT619" s="41"/>
      <c r="AU619" s="41"/>
      <c r="AW619" s="22"/>
      <c r="AX619" s="22"/>
      <c r="AY619" s="22"/>
      <c r="AZ619" s="22"/>
      <c r="BA619" s="22"/>
      <c r="BB619" s="22"/>
    </row>
    <row r="620" spans="4:54" ht="14.4" x14ac:dyDescent="0.3">
      <c r="D620" s="22"/>
      <c r="E620" s="32">
        <v>40161.533333333333</v>
      </c>
      <c r="F620" s="21">
        <f t="shared" si="637"/>
        <v>276.89513888888905</v>
      </c>
      <c r="G620" s="21">
        <f t="shared" si="648"/>
        <v>276.89513888888905</v>
      </c>
      <c r="H620" s="21"/>
      <c r="I620" s="50">
        <v>1037</v>
      </c>
      <c r="J620" s="21">
        <v>18289</v>
      </c>
      <c r="K620" s="21">
        <v>9.06</v>
      </c>
      <c r="L620" s="21">
        <v>2569</v>
      </c>
      <c r="M620" s="51">
        <v>6.94</v>
      </c>
      <c r="N620" s="40"/>
      <c r="O620" s="40"/>
      <c r="P620" s="40"/>
      <c r="R620" s="22"/>
      <c r="S620" s="22"/>
      <c r="T620" s="22"/>
      <c r="U620" s="52">
        <f t="shared" si="638"/>
        <v>2.2541426694253237E-5</v>
      </c>
      <c r="V620" s="52">
        <f t="shared" si="639"/>
        <v>3.1450619733042616E-3</v>
      </c>
      <c r="W620" s="52">
        <f t="shared" si="640"/>
        <v>1.0159135388960712E-5</v>
      </c>
      <c r="X620" s="247">
        <f>W620+V620+SUM($U$602:U620)</f>
        <v>3.3949663488983266E-3</v>
      </c>
      <c r="Y620" s="104">
        <f>W620+V620+SUM($U$602:U620)-$X$602</f>
        <v>3.012652754685043E-3</v>
      </c>
      <c r="Z620" s="42"/>
      <c r="AA620" s="1">
        <f t="shared" si="649"/>
        <v>1.8461361957480205E-5</v>
      </c>
      <c r="AB620" s="41">
        <f t="shared" si="641"/>
        <v>4.5503328124856232E-2</v>
      </c>
      <c r="AC620" s="48">
        <f t="shared" si="642"/>
        <v>6.3487901136602254</v>
      </c>
      <c r="AD620" s="48">
        <f t="shared" si="643"/>
        <v>0.6082577837869354</v>
      </c>
      <c r="AE620" s="48">
        <f t="shared" si="644"/>
        <v>2.1950393695844639</v>
      </c>
      <c r="AF620" s="48">
        <f t="shared" si="645"/>
        <v>0.60825778378693529</v>
      </c>
      <c r="AG620" s="238">
        <f t="shared" si="646"/>
        <v>1.5864090189721252</v>
      </c>
      <c r="AH620" s="48">
        <f t="shared" si="647"/>
        <v>3.7256682540354977E-4</v>
      </c>
      <c r="AI620" s="48">
        <f>AE620+AC620+SUM($AB$602:AB620)</f>
        <v>9.2020421283363127</v>
      </c>
      <c r="AJ620" s="48">
        <f>AE620+AC620+SUM($AB$601:AB620)-$AI$602</f>
        <v>8.0861662051139369</v>
      </c>
      <c r="AK620" s="46"/>
      <c r="AL620" s="86"/>
      <c r="AM620" s="41"/>
      <c r="AN620" s="41"/>
      <c r="AO620" s="41"/>
      <c r="AP620" s="41"/>
      <c r="AQ620"/>
      <c r="AR620" s="41"/>
      <c r="AT620" s="41"/>
      <c r="AU620" s="41"/>
      <c r="AW620" s="22"/>
      <c r="AX620" s="22"/>
      <c r="AY620" s="22"/>
      <c r="AZ620" s="22"/>
      <c r="BA620" s="22"/>
      <c r="BB620" s="22"/>
    </row>
    <row r="621" spans="4:54" ht="14.4" x14ac:dyDescent="0.3">
      <c r="D621" s="22"/>
      <c r="E621" s="32">
        <v>40189.481944444444</v>
      </c>
      <c r="F621" s="21">
        <f t="shared" si="637"/>
        <v>304.84375</v>
      </c>
      <c r="G621" s="21">
        <f t="shared" si="648"/>
        <v>304.84375</v>
      </c>
      <c r="H621" s="21"/>
      <c r="I621" s="50">
        <v>1037</v>
      </c>
      <c r="J621" s="21">
        <v>17930.3</v>
      </c>
      <c r="K621" s="21">
        <v>5.68</v>
      </c>
      <c r="L621" s="21">
        <v>2793</v>
      </c>
      <c r="M621" s="51">
        <v>6.94</v>
      </c>
      <c r="N621" s="40"/>
      <c r="O621" s="40"/>
      <c r="P621" s="40"/>
      <c r="R621" s="22"/>
      <c r="S621" s="22"/>
      <c r="T621" s="22"/>
      <c r="U621" s="52">
        <f t="shared" si="638"/>
        <v>1.4131931967258101E-5</v>
      </c>
      <c r="V621" s="52">
        <f t="shared" si="639"/>
        <v>1.9717386322702216E-3</v>
      </c>
      <c r="W621" s="52">
        <f t="shared" si="640"/>
        <v>6.3690826721078192E-6</v>
      </c>
      <c r="X621" s="247">
        <f>W621+V621+SUM($U$602:U621)</f>
        <v>2.2319848871146914E-3</v>
      </c>
      <c r="Y621" s="104">
        <f>W621+V621+SUM($U$602:U621)-$X$602</f>
        <v>1.8496712929014078E-3</v>
      </c>
      <c r="Z621" s="42"/>
      <c r="AA621" s="1">
        <f t="shared" si="649"/>
        <v>-1.6722345725302076E-6</v>
      </c>
      <c r="AB621" s="41">
        <f t="shared" si="641"/>
        <v>4.4610876716994347E-2</v>
      </c>
      <c r="AC621" s="48">
        <f t="shared" si="642"/>
        <v>6.2242720419356949</v>
      </c>
      <c r="AD621" s="48">
        <f t="shared" si="643"/>
        <v>0.59632809561129019</v>
      </c>
      <c r="AE621" s="48">
        <f t="shared" si="644"/>
        <v>2.1519883213111881</v>
      </c>
      <c r="AF621" s="48">
        <f t="shared" si="645"/>
        <v>0.59632809561129019</v>
      </c>
      <c r="AG621" s="238">
        <f t="shared" si="646"/>
        <v>1.5552949659837005</v>
      </c>
      <c r="AH621" s="48">
        <f t="shared" si="647"/>
        <v>3.6525971619734643E-4</v>
      </c>
      <c r="AI621" s="48">
        <f>AE621+AC621+SUM($AB$602:AB621)</f>
        <v>9.0790838850555016</v>
      </c>
      <c r="AJ621" s="48">
        <f>AE621+AC621+SUM($AB$601:AB621)-$AI$602</f>
        <v>7.9632079618331257</v>
      </c>
      <c r="AK621" s="46"/>
      <c r="AL621" s="86"/>
      <c r="AM621" s="41"/>
      <c r="AN621" s="41"/>
      <c r="AO621" s="41"/>
      <c r="AP621" s="41"/>
      <c r="AQ621"/>
      <c r="AR621" s="41"/>
      <c r="AT621" s="41"/>
      <c r="AU621" s="41"/>
      <c r="AW621" s="22"/>
      <c r="AX621" s="22"/>
      <c r="AY621" s="22"/>
      <c r="AZ621" s="22"/>
      <c r="BA621" s="22"/>
      <c r="BB621" s="22"/>
    </row>
    <row r="622" spans="4:54" ht="14.4" x14ac:dyDescent="0.3">
      <c r="D622" s="22"/>
      <c r="E622" s="32">
        <v>40203.584722222222</v>
      </c>
      <c r="F622" s="21">
        <f t="shared" si="637"/>
        <v>318.9465277777781</v>
      </c>
      <c r="G622" s="21">
        <f t="shared" si="648"/>
        <v>318.9465277777781</v>
      </c>
      <c r="H622" s="21"/>
      <c r="I622" s="50">
        <v>1037</v>
      </c>
      <c r="J622" s="21">
        <v>19240</v>
      </c>
      <c r="K622" s="21">
        <v>6.7</v>
      </c>
      <c r="L622" s="98">
        <v>2999</v>
      </c>
      <c r="M622" s="51">
        <v>6.94</v>
      </c>
      <c r="N622" s="40"/>
      <c r="O622" s="40"/>
      <c r="P622" s="40"/>
      <c r="R622" s="22"/>
      <c r="S622" s="22"/>
      <c r="T622" s="22"/>
      <c r="U622" s="52">
        <f t="shared" si="638"/>
        <v>1.6669708482505152E-5</v>
      </c>
      <c r="V622" s="52">
        <f t="shared" si="639"/>
        <v>2.3258184570793105E-3</v>
      </c>
      <c r="W622" s="52">
        <f t="shared" si="640"/>
        <v>7.5128263913947868E-6</v>
      </c>
      <c r="X622" s="247">
        <f>W622+V622+SUM($U$602:U622)</f>
        <v>2.6038781641255725E-3</v>
      </c>
      <c r="Y622" s="104">
        <f>W622+V622+SUM($U$602:U622)-$X$602</f>
        <v>2.2215645699122889E-3</v>
      </c>
      <c r="Z622" s="42"/>
      <c r="AA622" s="1">
        <f t="shared" si="649"/>
        <v>-2.8437914526625997E-6</v>
      </c>
      <c r="AB622" s="41">
        <f t="shared" si="641"/>
        <v>4.7869431522895398E-2</v>
      </c>
      <c r="AC622" s="48">
        <f t="shared" si="642"/>
        <v>6.6789174797322284</v>
      </c>
      <c r="AD622" s="48">
        <f t="shared" si="643"/>
        <v>0.63988625731645443</v>
      </c>
      <c r="AE622" s="48">
        <f t="shared" si="644"/>
        <v>2.3091780562526703</v>
      </c>
      <c r="AF622" s="48">
        <f t="shared" si="645"/>
        <v>0.63988625731645443</v>
      </c>
      <c r="AG622" s="238">
        <f t="shared" si="646"/>
        <v>1.6688998592062818</v>
      </c>
      <c r="AH622" s="48">
        <f t="shared" si="647"/>
        <v>3.9193972993407499E-4</v>
      </c>
      <c r="AI622" s="48">
        <f>AE622+AC622+SUM($AB$602:AB622)</f>
        <v>9.7387884893164127</v>
      </c>
      <c r="AJ622" s="48">
        <f>AE622+AC622+SUM($AB$601:AB622)-$AI$602</f>
        <v>8.6229125660940369</v>
      </c>
      <c r="AK622" s="95"/>
      <c r="AL622" s="161"/>
      <c r="AM622" s="41"/>
      <c r="AN622" s="41"/>
      <c r="AO622" s="41"/>
      <c r="AP622" s="41"/>
      <c r="AQ622"/>
      <c r="AR622" s="41"/>
      <c r="AT622" s="41"/>
      <c r="AU622" s="41"/>
      <c r="AW622" s="22"/>
      <c r="AX622" s="22"/>
      <c r="AY622" s="22"/>
      <c r="AZ622" s="22"/>
      <c r="BA622" s="22"/>
      <c r="BB622" s="22"/>
    </row>
    <row r="623" spans="4:54" ht="14.4" x14ac:dyDescent="0.3">
      <c r="D623" s="22"/>
      <c r="E623" s="32">
        <v>40288.561111111114</v>
      </c>
      <c r="F623" s="21">
        <f t="shared" si="637"/>
        <v>403.92291666667006</v>
      </c>
      <c r="G623" s="21">
        <f t="shared" si="648"/>
        <v>403.92291666667006</v>
      </c>
      <c r="H623" s="21"/>
      <c r="I623" s="50">
        <v>1037</v>
      </c>
      <c r="J623" s="21">
        <v>19142</v>
      </c>
      <c r="K623" s="21">
        <v>4.74</v>
      </c>
      <c r="L623" s="21">
        <v>38</v>
      </c>
      <c r="M623" s="51">
        <v>6.94</v>
      </c>
      <c r="N623" s="40"/>
      <c r="O623" s="40"/>
      <c r="P623" s="40"/>
      <c r="R623" s="22"/>
      <c r="S623" s="22"/>
      <c r="T623" s="22"/>
      <c r="U623" s="52">
        <f t="shared" si="638"/>
        <v>1.1793196747324542E-5</v>
      </c>
      <c r="V623" s="52">
        <f t="shared" si="639"/>
        <v>1.6454297741128258E-3</v>
      </c>
      <c r="W623" s="52">
        <f t="shared" si="640"/>
        <v>5.3150443425688496E-6</v>
      </c>
      <c r="X623" s="247">
        <f>W623+V623+SUM($U$602:U623)</f>
        <v>1.9330848958575863E-3</v>
      </c>
      <c r="Y623" s="104">
        <f>W623+V623+SUM($U$602:U623)-$X$602</f>
        <v>1.5507713016443027E-3</v>
      </c>
      <c r="Z623" s="42"/>
      <c r="AA623" s="1">
        <f t="shared" si="649"/>
        <v>-9.2656512233173001E-6</v>
      </c>
      <c r="AB623" s="41">
        <f t="shared" si="641"/>
        <v>4.7625605936136364E-2</v>
      </c>
      <c r="AC623" s="48">
        <f t="shared" si="642"/>
        <v>6.6448980455839051</v>
      </c>
      <c r="AD623" s="48">
        <f t="shared" si="643"/>
        <v>0.63662696141120434</v>
      </c>
      <c r="AE623" s="48">
        <f t="shared" si="644"/>
        <v>2.2974161306023189</v>
      </c>
      <c r="AF623" s="48">
        <f t="shared" si="645"/>
        <v>0.63662696141120423</v>
      </c>
      <c r="AG623" s="238">
        <f t="shared" si="646"/>
        <v>1.6603992258277882</v>
      </c>
      <c r="AH623" s="48">
        <f t="shared" si="647"/>
        <v>3.8994336332630265E-4</v>
      </c>
      <c r="AI623" s="48">
        <f>AE623+AC623+SUM($AB$602:AB623)</f>
        <v>9.7406327354538753</v>
      </c>
      <c r="AJ623" s="48">
        <f>AE623+AC623+SUM($AB$601:AB623)-$AI$602</f>
        <v>8.6247568122314995</v>
      </c>
      <c r="AK623" s="46"/>
      <c r="AL623" s="86"/>
      <c r="AM623" s="41"/>
      <c r="AN623" s="41"/>
      <c r="AO623" s="41"/>
      <c r="AP623" s="41"/>
      <c r="AQ623"/>
      <c r="AR623" s="41"/>
      <c r="AT623" s="41"/>
      <c r="AU623" s="41"/>
      <c r="AW623" s="22"/>
      <c r="AX623" s="22"/>
      <c r="AY623" s="22"/>
      <c r="AZ623" s="22"/>
      <c r="BA623" s="22"/>
      <c r="BB623" s="22"/>
    </row>
    <row r="624" spans="4:54" ht="14.4" x14ac:dyDescent="0.3">
      <c r="E624" s="32">
        <v>40364.396527777775</v>
      </c>
      <c r="F624" s="21">
        <f t="shared" si="637"/>
        <v>479.75833333333139</v>
      </c>
      <c r="G624" s="21">
        <f t="shared" si="648"/>
        <v>479.75833333333139</v>
      </c>
      <c r="H624" s="21"/>
      <c r="I624" s="50">
        <v>1037</v>
      </c>
      <c r="J624" s="21">
        <v>21582</v>
      </c>
      <c r="K624" s="21">
        <v>25.73</v>
      </c>
      <c r="L624" s="21">
        <v>7</v>
      </c>
      <c r="M624" s="51">
        <v>6.94</v>
      </c>
      <c r="N624" s="40"/>
      <c r="O624" s="40"/>
      <c r="P624" s="40"/>
      <c r="R624" s="22"/>
      <c r="S624" s="22"/>
      <c r="T624" s="22"/>
      <c r="U624" s="52">
        <f t="shared" si="638"/>
        <v>6.4016656605202628E-5</v>
      </c>
      <c r="V624" s="52">
        <f t="shared" si="639"/>
        <v>8.931837149350844E-3</v>
      </c>
      <c r="W624" s="52">
        <f t="shared" si="640"/>
        <v>2.8851495977699678E-5</v>
      </c>
      <c r="X624" s="247">
        <f>W624+V624+SUM($U$602:U624)</f>
        <v>9.3070453793359376E-3</v>
      </c>
      <c r="Y624" s="104">
        <f>W624+V624+SUM($U$602:U624)-$X$602</f>
        <v>8.9247317851226544E-3</v>
      </c>
      <c r="Z624" s="42"/>
      <c r="AA624" s="1">
        <f t="shared" si="649"/>
        <v>3.5161202130049844E-5</v>
      </c>
      <c r="AB624" s="41">
        <f t="shared" si="641"/>
        <v>5.369636544319794E-2</v>
      </c>
      <c r="AC624" s="48">
        <f t="shared" si="642"/>
        <v>7.4919125284605492</v>
      </c>
      <c r="AD624" s="48">
        <f t="shared" si="643"/>
        <v>0.71777677782763616</v>
      </c>
      <c r="AE624" s="48">
        <f t="shared" si="644"/>
        <v>2.590264075366171</v>
      </c>
      <c r="AF624" s="48">
        <f t="shared" si="645"/>
        <v>0.71777677782763616</v>
      </c>
      <c r="AG624" s="238">
        <f t="shared" si="646"/>
        <v>1.8720476487208928</v>
      </c>
      <c r="AH624" s="48">
        <f t="shared" si="647"/>
        <v>4.3964881764226645E-4</v>
      </c>
      <c r="AI624" s="48">
        <f>AE624+AC624+SUM($AB$602:AB624)</f>
        <v>10.934191528537569</v>
      </c>
      <c r="AJ624" s="48">
        <f>AE624+AC624+SUM($AB$601:AB624)-$AI$602</f>
        <v>9.8183156053151937</v>
      </c>
      <c r="AK624" s="46"/>
      <c r="AL624" s="86"/>
      <c r="AM624" s="41"/>
      <c r="AN624" s="41"/>
      <c r="AO624" s="41"/>
      <c r="AP624" s="41"/>
      <c r="AQ624"/>
      <c r="AR624" s="41"/>
      <c r="AT624" s="41"/>
      <c r="AU624" s="41"/>
      <c r="AW624" s="22"/>
      <c r="AX624" s="22"/>
      <c r="AY624" s="22"/>
      <c r="AZ624" s="22"/>
      <c r="BA624" s="22"/>
      <c r="BB624" s="22"/>
    </row>
    <row r="625" spans="4:54" ht="14.4" x14ac:dyDescent="0.3">
      <c r="E625" s="32">
        <v>40507.593055555553</v>
      </c>
      <c r="F625" s="21">
        <f t="shared" si="637"/>
        <v>622.95486111110949</v>
      </c>
      <c r="G625" s="21">
        <f t="shared" si="648"/>
        <v>622.95486111110949</v>
      </c>
      <c r="H625" s="21"/>
      <c r="I625" s="50">
        <v>1037</v>
      </c>
      <c r="J625" s="21">
        <v>19814</v>
      </c>
      <c r="K625" s="21">
        <v>65.86</v>
      </c>
      <c r="L625" s="21">
        <v>42</v>
      </c>
      <c r="M625" s="51">
        <v>6.94</v>
      </c>
      <c r="N625" s="40"/>
      <c r="O625" s="40"/>
      <c r="P625" s="40"/>
      <c r="R625" s="22"/>
      <c r="S625" s="22"/>
      <c r="T625" s="22"/>
      <c r="U625" s="52">
        <f t="shared" si="638"/>
        <v>1.6386074636683424E-4</v>
      </c>
      <c r="V625" s="52">
        <f t="shared" si="639"/>
        <v>2.2862448296006473E-2</v>
      </c>
      <c r="W625" s="52">
        <f t="shared" si="640"/>
        <v>7.3849962110038899E-5</v>
      </c>
      <c r="X625" s="247">
        <f>W625+V625+SUM($U$602:U625)</f>
        <v>2.3446515738490742E-2</v>
      </c>
      <c r="Y625" s="104">
        <f>W625+V625+SUM($U$602:U625)-$X$602</f>
        <v>2.3064202144277457E-2</v>
      </c>
      <c r="Z625" s="42"/>
      <c r="AA625" s="1">
        <f t="shared" si="649"/>
        <v>7.3364377200696104E-5</v>
      </c>
      <c r="AB625" s="41">
        <f t="shared" si="641"/>
        <v>4.9297552816769716E-2</v>
      </c>
      <c r="AC625" s="48">
        <f t="shared" si="642"/>
        <v>6.8781741654581277</v>
      </c>
      <c r="AD625" s="48">
        <f t="shared" si="643"/>
        <v>0.65897641904720528</v>
      </c>
      <c r="AE625" s="48">
        <f t="shared" si="644"/>
        <v>2.378069335061872</v>
      </c>
      <c r="AF625" s="48">
        <f t="shared" si="645"/>
        <v>0.65897641904720528</v>
      </c>
      <c r="AG625" s="238">
        <f t="shared" si="646"/>
        <v>1.7186892832803156</v>
      </c>
      <c r="AH625" s="48">
        <f t="shared" si="647"/>
        <v>4.0363273435102716E-4</v>
      </c>
      <c r="AI625" s="48">
        <f>AE625+AC625+SUM($AB$602:AB625)</f>
        <v>10.157555978047618</v>
      </c>
      <c r="AJ625" s="48">
        <f>AE625+AC625+SUM($AB$601:AB625)-$AI$602</f>
        <v>9.0416800548252425</v>
      </c>
      <c r="AK625" s="46"/>
      <c r="AL625" s="86"/>
      <c r="AM625" s="41"/>
      <c r="AN625" s="41"/>
      <c r="AO625" s="41"/>
      <c r="AP625" s="41"/>
      <c r="AQ625"/>
      <c r="AR625" s="41"/>
      <c r="AT625" s="41"/>
      <c r="AU625" s="41"/>
      <c r="AW625" s="22"/>
      <c r="AX625" s="22"/>
      <c r="AY625" s="22"/>
      <c r="AZ625" s="22"/>
      <c r="BA625" s="22"/>
      <c r="BB625" s="22"/>
    </row>
    <row r="626" spans="4:54" ht="14.4" x14ac:dyDescent="0.3">
      <c r="E626" s="32">
        <v>40534.581944444442</v>
      </c>
      <c r="F626" s="21">
        <f t="shared" si="637"/>
        <v>649.94374999999854</v>
      </c>
      <c r="G626" s="21">
        <f t="shared" si="648"/>
        <v>649.94374999999854</v>
      </c>
      <c r="H626" s="21"/>
      <c r="I626" s="50">
        <v>1037</v>
      </c>
      <c r="J626" s="21">
        <v>21939</v>
      </c>
      <c r="K626" s="21">
        <v>74.900000000000006</v>
      </c>
      <c r="L626" s="21">
        <v>44</v>
      </c>
      <c r="M626" s="51">
        <v>6.94</v>
      </c>
      <c r="N626" s="40"/>
      <c r="O626" s="40"/>
      <c r="P626" s="40"/>
      <c r="R626" s="22"/>
      <c r="S626" s="22"/>
      <c r="T626" s="22"/>
      <c r="U626" s="52">
        <f t="shared" si="638"/>
        <v>1.8635241273725912E-4</v>
      </c>
      <c r="V626" s="52">
        <f t="shared" si="639"/>
        <v>2.6000567527647817E-2</v>
      </c>
      <c r="W626" s="52">
        <f t="shared" si="640"/>
        <v>8.3986671151562621E-5</v>
      </c>
      <c r="X626" s="247">
        <f>W626+V626+SUM($U$602:U626)</f>
        <v>2.6781124091910868E-2</v>
      </c>
      <c r="Y626" s="104">
        <f>W626+V626+SUM($U$602:U626)-$X$602</f>
        <v>2.6398810497697583E-2</v>
      </c>
      <c r="Z626" s="42"/>
      <c r="AA626" s="1">
        <f t="shared" si="649"/>
        <v>1.0017104112430881E-4</v>
      </c>
      <c r="AB626" s="41">
        <f t="shared" si="641"/>
        <v>5.458458722353441E-2</v>
      </c>
      <c r="AC626" s="48">
        <f t="shared" si="642"/>
        <v>7.6158404671437303</v>
      </c>
      <c r="AD626" s="48">
        <f t="shared" si="643"/>
        <v>0.72964992719676169</v>
      </c>
      <c r="AE626" s="48">
        <f t="shared" si="644"/>
        <v>2.6331110902353081</v>
      </c>
      <c r="AF626" s="48">
        <f t="shared" si="645"/>
        <v>0.72964992719676147</v>
      </c>
      <c r="AG626" s="238">
        <f t="shared" si="646"/>
        <v>1.9030142417425473</v>
      </c>
      <c r="AH626" s="48">
        <f t="shared" si="647"/>
        <v>4.4692129599915121E-4</v>
      </c>
      <c r="AI626" s="48">
        <f>AE626+AC626+SUM($AB$602:AB626)</f>
        <v>11.204848622130191</v>
      </c>
      <c r="AJ626" s="48">
        <f>AE626+AC626+SUM($AB$601:AB626)-$AI$602</f>
        <v>10.088972698907815</v>
      </c>
      <c r="AK626" s="46"/>
      <c r="AL626" s="86"/>
      <c r="AM626" s="41"/>
      <c r="AN626" s="41"/>
      <c r="AO626" s="41"/>
      <c r="AP626" s="41"/>
      <c r="AQ626"/>
      <c r="AR626" s="41"/>
      <c r="AT626" s="41"/>
      <c r="AU626" s="41"/>
      <c r="AW626" s="22"/>
      <c r="AX626" s="22"/>
      <c r="AY626" s="22"/>
      <c r="AZ626" s="22"/>
      <c r="BA626" s="22"/>
      <c r="BB626" s="22"/>
    </row>
    <row r="627" spans="4:54" ht="14.4" x14ac:dyDescent="0.3">
      <c r="E627" s="32">
        <v>40610.525000000001</v>
      </c>
      <c r="F627" s="21">
        <f t="shared" si="637"/>
        <v>725.88680555555766</v>
      </c>
      <c r="G627" s="21">
        <f t="shared" si="648"/>
        <v>725.88680555555766</v>
      </c>
      <c r="H627" s="21"/>
      <c r="I627" s="50">
        <v>1037</v>
      </c>
      <c r="J627" s="21">
        <v>20906</v>
      </c>
      <c r="K627" s="21">
        <v>87.53</v>
      </c>
      <c r="L627" s="21">
        <v>28</v>
      </c>
      <c r="M627" s="51">
        <v>6.94</v>
      </c>
      <c r="N627" s="40"/>
      <c r="O627" s="40"/>
      <c r="P627" s="40"/>
      <c r="R627" s="22"/>
      <c r="S627" s="22"/>
      <c r="T627" s="22"/>
      <c r="U627" s="52">
        <f t="shared" si="638"/>
        <v>2.1777605723487703E-4</v>
      </c>
      <c r="V627" s="52">
        <f t="shared" si="639"/>
        <v>3.0384908887783887E-2</v>
      </c>
      <c r="W627" s="52">
        <f t="shared" si="640"/>
        <v>9.81489095580277E-5</v>
      </c>
      <c r="X627" s="247">
        <f>W627+V627+SUM($U$602:U627)</f>
        <v>3.1397403747688284E-2</v>
      </c>
      <c r="Y627" s="104">
        <f>W627+V627+SUM($U$602:U627)-$X$602</f>
        <v>3.1015090153474999E-2</v>
      </c>
      <c r="Z627" s="42"/>
      <c r="AA627" s="1">
        <f t="shared" si="649"/>
        <v>9.1983270127729623E-5</v>
      </c>
      <c r="AB627" s="41">
        <f t="shared" si="641"/>
        <v>5.2014466497798915E-2</v>
      </c>
      <c r="AC627" s="48">
        <f t="shared" si="642"/>
        <v>7.2572478602537416</v>
      </c>
      <c r="AD627" s="48">
        <f t="shared" si="643"/>
        <v>0.69529428770570667</v>
      </c>
      <c r="AE627" s="48">
        <f t="shared" si="644"/>
        <v>2.5091307923086443</v>
      </c>
      <c r="AF627" s="48">
        <f t="shared" si="645"/>
        <v>0.69529428770570656</v>
      </c>
      <c r="AG627" s="238">
        <f t="shared" si="646"/>
        <v>1.8134106266406718</v>
      </c>
      <c r="AH627" s="48">
        <f t="shared" si="647"/>
        <v>4.2587796226620429E-4</v>
      </c>
      <c r="AI627" s="48">
        <f>AE627+AC627+SUM($AB$602:AB627)</f>
        <v>10.774290183811338</v>
      </c>
      <c r="AJ627" s="48">
        <f>AE627+AC627+SUM($AB$601:AB627)-$AI$602</f>
        <v>9.6584142605889625</v>
      </c>
      <c r="AK627" s="46"/>
      <c r="AL627" s="86"/>
      <c r="AM627" s="41"/>
      <c r="AN627" s="41"/>
      <c r="AO627" s="41"/>
      <c r="AP627" s="41"/>
      <c r="AQ627"/>
      <c r="AR627" s="41"/>
      <c r="AT627" s="41"/>
      <c r="AU627" s="41"/>
      <c r="AW627" s="22"/>
      <c r="AX627" s="22"/>
      <c r="AY627" s="22"/>
      <c r="AZ627" s="22"/>
      <c r="BA627" s="22"/>
      <c r="BB627" s="22"/>
    </row>
    <row r="628" spans="4:54" ht="14.4" x14ac:dyDescent="0.3">
      <c r="E628" s="32">
        <v>40659.555555555555</v>
      </c>
      <c r="F628" s="21">
        <f t="shared" si="637"/>
        <v>774.91736111111095</v>
      </c>
      <c r="G628" s="21">
        <f t="shared" si="648"/>
        <v>774.91736111111095</v>
      </c>
      <c r="H628" s="21"/>
      <c r="I628" s="50">
        <v>1037</v>
      </c>
      <c r="J628" s="21">
        <v>19330</v>
      </c>
      <c r="K628" s="47">
        <v>96.37</v>
      </c>
      <c r="L628" s="21">
        <v>48</v>
      </c>
      <c r="M628" s="51">
        <v>6.94</v>
      </c>
      <c r="N628" s="40"/>
      <c r="O628" s="40"/>
      <c r="P628" s="40"/>
      <c r="R628" s="22"/>
      <c r="S628" s="22"/>
      <c r="T628" s="22"/>
      <c r="U628" s="52">
        <f t="shared" si="638"/>
        <v>2.3977012036701815E-4</v>
      </c>
      <c r="V628" s="52">
        <f t="shared" si="639"/>
        <v>3.3453600702795995E-2</v>
      </c>
      <c r="W628" s="52">
        <f t="shared" si="640"/>
        <v>1.0806135512518141E-4</v>
      </c>
      <c r="X628" s="247">
        <f>W628+V628+SUM($U$602:U628)</f>
        <v>3.4715778128634557E-2</v>
      </c>
      <c r="Y628" s="104">
        <f>W628+V628+SUM($U$602:U628)-$X$602</f>
        <v>3.4333464534421272E-2</v>
      </c>
      <c r="Z628" s="42"/>
      <c r="AA628" s="1">
        <f t="shared" si="649"/>
        <v>7.0883077697406525E-5</v>
      </c>
      <c r="AB628" s="41">
        <f t="shared" si="641"/>
        <v>4.8093352980123079E-2</v>
      </c>
      <c r="AC628" s="48">
        <f t="shared" si="642"/>
        <v>6.7101598172153833</v>
      </c>
      <c r="AD628" s="48">
        <f t="shared" si="643"/>
        <v>0.64287948824984753</v>
      </c>
      <c r="AE628" s="48">
        <f t="shared" si="644"/>
        <v>2.3199798247070751</v>
      </c>
      <c r="AF628" s="48">
        <f t="shared" si="645"/>
        <v>0.64287948824984753</v>
      </c>
      <c r="AG628" s="238">
        <f t="shared" si="646"/>
        <v>1.6767065633293885</v>
      </c>
      <c r="AH628" s="48">
        <f t="shared" si="647"/>
        <v>3.9377312783917207E-4</v>
      </c>
      <c r="AI628" s="48">
        <f>AE628+AC628+SUM($AB$602:AB628)</f>
        <v>10.086144526151532</v>
      </c>
      <c r="AJ628" s="48">
        <f>AE628+AC628+SUM($AB$601:AB628)-$AI$602</f>
        <v>8.9702686029291563</v>
      </c>
      <c r="AK628" s="46"/>
      <c r="AL628" s="86"/>
      <c r="AM628" s="41"/>
      <c r="AN628" s="41"/>
      <c r="AO628" s="41"/>
      <c r="AP628" s="41"/>
      <c r="AQ628"/>
      <c r="AR628" s="41"/>
      <c r="AT628" s="41"/>
      <c r="AU628" s="41"/>
      <c r="AW628" s="22"/>
      <c r="AX628" s="22"/>
      <c r="AY628" s="22"/>
      <c r="AZ628" s="22"/>
      <c r="BA628" s="22"/>
      <c r="BB628" s="22"/>
    </row>
    <row r="629" spans="4:54" ht="14.4" x14ac:dyDescent="0.3">
      <c r="E629" s="32">
        <v>40695.578472222223</v>
      </c>
      <c r="F629" s="21">
        <f t="shared" si="637"/>
        <v>810.94027777777956</v>
      </c>
      <c r="G629" s="21">
        <f t="shared" si="648"/>
        <v>810.94027777777956</v>
      </c>
      <c r="H629" s="21"/>
      <c r="I629" s="50">
        <v>1037</v>
      </c>
      <c r="J629" s="21">
        <v>19760</v>
      </c>
      <c r="K629" s="47">
        <v>116.6</v>
      </c>
      <c r="L629" s="21">
        <v>40</v>
      </c>
      <c r="M629" s="51">
        <v>6.94</v>
      </c>
      <c r="N629" s="40"/>
      <c r="O629" s="40"/>
      <c r="P629" s="40"/>
      <c r="R629" s="22"/>
      <c r="S629" s="22"/>
      <c r="T629" s="22"/>
      <c r="U629" s="52">
        <f t="shared" si="638"/>
        <v>2.9010268791941803E-4</v>
      </c>
      <c r="V629" s="52">
        <f t="shared" si="639"/>
        <v>4.0476183894842921E-2</v>
      </c>
      <c r="W629" s="52">
        <f t="shared" si="640"/>
        <v>1.3074560555770626E-4</v>
      </c>
      <c r="X629" s="247">
        <f>W629+V629+SUM($U$602:U629)</f>
        <v>4.205114825903343E-2</v>
      </c>
      <c r="Y629" s="104">
        <f>W629+V629+SUM($U$602:U629)-$X$602</f>
        <v>4.1668834664820145E-2</v>
      </c>
      <c r="Z629" s="90">
        <f>(0.05-Y629)/((Y630-Y629)/(G630-G629))+G629</f>
        <v>864.76952546883024</v>
      </c>
      <c r="AA629" s="1">
        <f t="shared" si="649"/>
        <v>8.8145223219064357E-5</v>
      </c>
      <c r="AB629" s="41">
        <f t="shared" si="641"/>
        <v>4.9163199942433108E-2</v>
      </c>
      <c r="AC629" s="48">
        <f t="shared" si="642"/>
        <v>6.8594287629682356</v>
      </c>
      <c r="AD629" s="48">
        <f t="shared" si="643"/>
        <v>0.65718048048716948</v>
      </c>
      <c r="AE629" s="48">
        <f t="shared" si="644"/>
        <v>2.3715882739892287</v>
      </c>
      <c r="AF629" s="48">
        <f t="shared" si="645"/>
        <v>0.65718048048716926</v>
      </c>
      <c r="AG629" s="238">
        <f t="shared" si="646"/>
        <v>1.7140052608064513</v>
      </c>
      <c r="AH629" s="48">
        <f t="shared" si="647"/>
        <v>4.0253269560796884E-4</v>
      </c>
      <c r="AI629" s="48">
        <f>AE629+AC629+SUM($AB$602:AB629)</f>
        <v>10.336185121128972</v>
      </c>
      <c r="AJ629" s="48">
        <f>AE629+AC629+SUM($AB$601:AB629)-$AI$602</f>
        <v>9.2203091979065963</v>
      </c>
      <c r="AK629" s="46"/>
      <c r="AL629" s="86"/>
      <c r="AM629" s="41"/>
      <c r="AN629" s="41"/>
      <c r="AO629" s="41"/>
      <c r="AP629" s="41"/>
      <c r="AQ629"/>
      <c r="AR629" s="41"/>
      <c r="AT629" s="41"/>
      <c r="AU629" s="41"/>
      <c r="AW629" s="22"/>
      <c r="AX629" s="22"/>
      <c r="AY629" s="22"/>
      <c r="AZ629" s="22"/>
      <c r="BA629" s="22"/>
      <c r="BB629" s="22"/>
    </row>
    <row r="630" spans="4:54" ht="14.4" x14ac:dyDescent="0.3">
      <c r="E630" s="32">
        <v>40749.576388888891</v>
      </c>
      <c r="F630" s="21">
        <f t="shared" si="637"/>
        <v>864.93819444444671</v>
      </c>
      <c r="G630" s="21">
        <f t="shared" si="648"/>
        <v>864.93819444444671</v>
      </c>
      <c r="H630" s="21"/>
      <c r="I630" s="50">
        <v>1037</v>
      </c>
      <c r="J630" s="21">
        <v>19005</v>
      </c>
      <c r="K630" s="21">
        <v>139.6</v>
      </c>
      <c r="L630" s="21" t="s">
        <v>158</v>
      </c>
      <c r="M630" s="51">
        <v>6.94</v>
      </c>
      <c r="N630" s="40"/>
      <c r="P630" s="40"/>
      <c r="R630" s="22"/>
      <c r="S630" s="22"/>
      <c r="T630" s="22"/>
      <c r="U630" s="52">
        <f t="shared" si="638"/>
        <v>3.4732706032204768E-4</v>
      </c>
      <c r="V630" s="52">
        <f t="shared" si="639"/>
        <v>4.846033680720474E-2</v>
      </c>
      <c r="W630" s="52">
        <f t="shared" si="640"/>
        <v>1.5653590511025553E-4</v>
      </c>
      <c r="X630" s="247">
        <f>W630+V630+SUM($U$602:U630)</f>
        <v>5.0408418531269844E-2</v>
      </c>
      <c r="Y630" s="104">
        <f>W630+V630+SUM($U$602:U630)-$X$602</f>
        <v>5.0026104937056559E-2</v>
      </c>
      <c r="Z630" s="42"/>
      <c r="AA630" s="1">
        <f t="shared" si="649"/>
        <v>1.4144951888667189E-4</v>
      </c>
      <c r="AB630" s="41">
        <f t="shared" si="641"/>
        <v>4.728474771791201E-2</v>
      </c>
      <c r="AC630" s="48">
        <f t="shared" si="642"/>
        <v>6.5973402651928801</v>
      </c>
      <c r="AD630" s="48">
        <f t="shared" si="643"/>
        <v>0.63207059876815064</v>
      </c>
      <c r="AE630" s="48">
        <f t="shared" si="644"/>
        <v>2.2809734386217255</v>
      </c>
      <c r="AF630" s="48">
        <f t="shared" si="645"/>
        <v>0.63207059876815053</v>
      </c>
      <c r="AG630" s="238">
        <f t="shared" si="646"/>
        <v>1.6485156873292821</v>
      </c>
      <c r="AH630" s="48">
        <f t="shared" si="647"/>
        <v>3.8715252429298829E-4</v>
      </c>
      <c r="AI630" s="48">
        <f>AE630+AC630+SUM($AB$602:AB630)</f>
        <v>10.030766535704025</v>
      </c>
      <c r="AJ630" s="48">
        <f>AE630+AC630+SUM($AB$601:AB630)-$AI$602</f>
        <v>8.9148906124816492</v>
      </c>
      <c r="AK630" s="46"/>
      <c r="AL630" s="86"/>
      <c r="AM630" s="41"/>
      <c r="AN630" s="41"/>
      <c r="AO630" s="41"/>
      <c r="AP630" s="41"/>
      <c r="AQ630"/>
      <c r="AR630" s="41"/>
      <c r="AT630" s="41"/>
      <c r="AU630" s="41"/>
      <c r="AW630" s="22"/>
      <c r="AX630" s="22"/>
      <c r="AY630" s="22"/>
      <c r="AZ630" s="22"/>
      <c r="BA630" s="22"/>
      <c r="BB630" s="22"/>
    </row>
    <row r="631" spans="4:54" ht="14.4" x14ac:dyDescent="0.3">
      <c r="E631" s="32">
        <v>40800.470833333333</v>
      </c>
      <c r="F631" s="21">
        <f t="shared" si="637"/>
        <v>915.83263888888905</v>
      </c>
      <c r="G631" s="21">
        <f t="shared" si="648"/>
        <v>915.83263888888905</v>
      </c>
      <c r="H631" s="21"/>
      <c r="I631" s="50">
        <v>1037</v>
      </c>
      <c r="J631" s="21">
        <v>19032</v>
      </c>
      <c r="K631" s="21">
        <v>160</v>
      </c>
      <c r="L631" s="21">
        <v>31</v>
      </c>
      <c r="M631" s="51">
        <v>6.94</v>
      </c>
      <c r="N631" s="40"/>
      <c r="O631" s="40"/>
      <c r="P631" s="40"/>
      <c r="R631" s="22"/>
      <c r="S631" s="22"/>
      <c r="T631" s="22"/>
      <c r="U631" s="52">
        <f t="shared" si="638"/>
        <v>3.9808259062698874E-4</v>
      </c>
      <c r="V631" s="52">
        <f t="shared" si="639"/>
        <v>5.5541933303386519E-2</v>
      </c>
      <c r="W631" s="52">
        <f t="shared" si="640"/>
        <v>1.794107794959949E-4</v>
      </c>
      <c r="X631" s="247">
        <f>W631+V631+SUM($U$602:U631)</f>
        <v>5.7910972492464352E-2</v>
      </c>
      <c r="Y631" s="104">
        <f>W631+V631+SUM($U$602:U631)-$X$602</f>
        <v>5.7528658898251067E-2</v>
      </c>
      <c r="Z631" s="42"/>
      <c r="AA631" s="1">
        <f t="shared" si="649"/>
        <v>1.626097487026454E-4</v>
      </c>
      <c r="AB631" s="41">
        <f t="shared" si="641"/>
        <v>4.7351924155080306E-2</v>
      </c>
      <c r="AC631" s="48">
        <f t="shared" si="642"/>
        <v>6.6067129664378266</v>
      </c>
      <c r="AD631" s="48">
        <f t="shared" si="643"/>
        <v>0.63296856804816848</v>
      </c>
      <c r="AE631" s="48">
        <f t="shared" si="644"/>
        <v>2.2842139691580465</v>
      </c>
      <c r="AF631" s="48">
        <f t="shared" si="645"/>
        <v>0.63296856804816837</v>
      </c>
      <c r="AG631" s="238">
        <f t="shared" si="646"/>
        <v>1.6508576985662138</v>
      </c>
      <c r="AH631" s="48">
        <f t="shared" si="647"/>
        <v>3.877025436645174E-4</v>
      </c>
      <c r="AI631" s="48">
        <f>AE631+AC631+SUM($AB$602:AB631)</f>
        <v>10.090731691640373</v>
      </c>
      <c r="AJ631" s="48">
        <f>AE631+AC631+SUM($AB$601:AB631)-$AI$602</f>
        <v>8.9748557684179975</v>
      </c>
      <c r="AK631" s="46"/>
      <c r="AL631" s="86"/>
      <c r="AM631" s="41"/>
      <c r="AN631" s="41"/>
      <c r="AO631" s="41"/>
      <c r="AP631" s="41"/>
      <c r="AQ631"/>
      <c r="AR631" s="41"/>
      <c r="AT631" s="41"/>
      <c r="AU631" s="41"/>
      <c r="AW631" s="22"/>
      <c r="AX631" s="22"/>
      <c r="AY631" s="22"/>
      <c r="AZ631" s="22"/>
      <c r="BA631" s="22"/>
      <c r="BB631" s="22"/>
    </row>
    <row r="632" spans="4:54" ht="14.4" x14ac:dyDescent="0.3">
      <c r="E632" s="32">
        <v>40854.475694444445</v>
      </c>
      <c r="F632" s="21">
        <f t="shared" si="637"/>
        <v>969.83750000000146</v>
      </c>
      <c r="G632" s="21">
        <f t="shared" si="648"/>
        <v>969.83750000000146</v>
      </c>
      <c r="H632" s="21"/>
      <c r="I632" s="50">
        <v>1037</v>
      </c>
      <c r="J632" s="21">
        <v>22636</v>
      </c>
      <c r="K632" s="21">
        <v>223</v>
      </c>
      <c r="L632" s="21">
        <v>25</v>
      </c>
      <c r="M632" s="51">
        <v>6.94</v>
      </c>
      <c r="N632" s="40"/>
      <c r="O632" s="40"/>
      <c r="P632" s="40"/>
      <c r="R632" s="22"/>
      <c r="S632" s="22"/>
      <c r="T632" s="22"/>
      <c r="U632" s="52">
        <f t="shared" si="638"/>
        <v>5.5482761068636555E-4</v>
      </c>
      <c r="V632" s="52">
        <f t="shared" si="639"/>
        <v>7.7411569541594963E-2</v>
      </c>
      <c r="W632" s="52">
        <f t="shared" si="640"/>
        <v>2.5005377392254289E-4</v>
      </c>
      <c r="X632" s="247">
        <f>W632+V632+SUM($U$602:U632)</f>
        <v>8.0406079335785696E-2</v>
      </c>
      <c r="Y632" s="104">
        <f>W632+V632+SUM($U$602:U632)-$X$602</f>
        <v>8.0023765741572411E-2</v>
      </c>
      <c r="Z632" s="42"/>
      <c r="AA632" s="1">
        <f t="shared" si="649"/>
        <v>2.3264050595204661E-4</v>
      </c>
      <c r="AB632" s="41">
        <f t="shared" si="641"/>
        <v>5.6318734508953236E-2</v>
      </c>
      <c r="AC632" s="48">
        <f t="shared" si="642"/>
        <v>7.8577950140966077</v>
      </c>
      <c r="AD632" s="48">
        <f t="shared" si="643"/>
        <v>0.75283083786981642</v>
      </c>
      <c r="AE632" s="48">
        <f t="shared" si="644"/>
        <v>2.7167647859321962</v>
      </c>
      <c r="AF632" s="48">
        <f t="shared" si="645"/>
        <v>0.75283083786981619</v>
      </c>
      <c r="AG632" s="238">
        <f t="shared" si="646"/>
        <v>1.9634728281181602</v>
      </c>
      <c r="AH632" s="48">
        <f t="shared" si="647"/>
        <v>4.611199442197361E-4</v>
      </c>
      <c r="AI632" s="48">
        <f>AE632+AC632+SUM($AB$602:AB632)</f>
        <v>11.830683290582257</v>
      </c>
      <c r="AJ632" s="48">
        <f>AE632+AC632+SUM($AB$601:AB632)-$AI$602</f>
        <v>10.714807367359882</v>
      </c>
      <c r="AK632" s="46"/>
      <c r="AL632" s="86"/>
      <c r="AM632" s="41"/>
      <c r="AN632" s="41"/>
      <c r="AO632" s="41"/>
      <c r="AP632" s="41"/>
      <c r="AQ632"/>
      <c r="AR632" s="41"/>
      <c r="AT632" s="41"/>
      <c r="AU632" s="41"/>
      <c r="AW632" s="22"/>
      <c r="AX632" s="22"/>
      <c r="AY632" s="22"/>
      <c r="AZ632" s="22"/>
      <c r="BA632" s="22"/>
      <c r="BB632" s="22"/>
    </row>
    <row r="633" spans="4:54" ht="14.4" x14ac:dyDescent="0.3">
      <c r="D633" s="90">
        <f>(F634-F633)/Y634*0.2+F633</f>
        <v>1116.9640030637474</v>
      </c>
      <c r="E633" s="32">
        <v>40945.43472222222</v>
      </c>
      <c r="F633" s="21">
        <f t="shared" si="637"/>
        <v>1060.7965277777766</v>
      </c>
      <c r="G633" s="21">
        <f t="shared" si="648"/>
        <v>1060.7965277777766</v>
      </c>
      <c r="H633" s="21"/>
      <c r="I633" s="50">
        <v>1037</v>
      </c>
      <c r="J633" s="21">
        <v>24119</v>
      </c>
      <c r="K633" s="21">
        <v>395.6</v>
      </c>
      <c r="L633" s="21">
        <v>5</v>
      </c>
      <c r="M633" s="51">
        <v>6.94</v>
      </c>
      <c r="N633" s="40"/>
      <c r="O633" s="40"/>
      <c r="P633" s="40"/>
      <c r="R633" s="22"/>
      <c r="S633" s="22"/>
      <c r="T633" s="22"/>
      <c r="U633" s="52">
        <f t="shared" si="638"/>
        <v>9.8425920532522961E-4</v>
      </c>
      <c r="V633" s="52">
        <f t="shared" si="639"/>
        <v>0.13732743009262319</v>
      </c>
      <c r="W633" s="52">
        <f t="shared" si="640"/>
        <v>4.4359315230384742E-4</v>
      </c>
      <c r="X633" s="247">
        <f>W633+V633+SUM($U$602:U633)</f>
        <v>0.14149973847052047</v>
      </c>
      <c r="Y633" s="104">
        <f>W633+V633+SUM($U$602:U633)-$X$602</f>
        <v>0.14111742487630718</v>
      </c>
      <c r="Z633" s="42"/>
      <c r="AA633" s="1">
        <f t="shared" si="649"/>
        <v>4.7836465233586577E-4</v>
      </c>
      <c r="AB633" s="41">
        <f t="shared" si="641"/>
        <v>6.0008462520827137E-2</v>
      </c>
      <c r="AC633" s="48">
        <f t="shared" si="642"/>
        <v>8.3725993084023713</v>
      </c>
      <c r="AD633" s="48">
        <f t="shared" si="643"/>
        <v>0.80215263202783615</v>
      </c>
      <c r="AE633" s="48">
        <f t="shared" si="644"/>
        <v>2.8947539261308814</v>
      </c>
      <c r="AF633" s="48">
        <f t="shared" si="645"/>
        <v>0.80215263202783604</v>
      </c>
      <c r="AG633" s="238">
        <f t="shared" si="646"/>
        <v>2.0921099638355676</v>
      </c>
      <c r="AH633" s="48">
        <f t="shared" si="647"/>
        <v>4.913302674781682E-4</v>
      </c>
      <c r="AI633" s="48">
        <f>AE633+AC633+SUM($AB$602:AB633)</f>
        <v>12.583485187607533</v>
      </c>
      <c r="AJ633" s="48">
        <f>AE633+AC633+SUM($AB$601:AB633)-$AI$602</f>
        <v>11.467609264385157</v>
      </c>
      <c r="AK633" s="46"/>
      <c r="AL633" s="86"/>
      <c r="AM633" s="41"/>
      <c r="AN633" s="41"/>
      <c r="AO633" s="41"/>
      <c r="AP633" s="41"/>
      <c r="AQ633"/>
      <c r="AR633" s="41"/>
      <c r="AT633" s="41"/>
      <c r="AU633" s="41"/>
      <c r="AW633" s="22"/>
      <c r="AX633" s="22"/>
      <c r="AY633" s="22"/>
      <c r="AZ633" s="22"/>
      <c r="BA633" s="22"/>
      <c r="BB633" s="22"/>
    </row>
    <row r="634" spans="4:54" ht="14.4" x14ac:dyDescent="0.3">
      <c r="E634" s="32">
        <v>41016.606944444444</v>
      </c>
      <c r="F634" s="21">
        <f t="shared" si="637"/>
        <v>1131.96875</v>
      </c>
      <c r="G634" s="21">
        <f t="shared" si="648"/>
        <v>1131.96875</v>
      </c>
      <c r="H634" s="21"/>
      <c r="I634" s="50">
        <v>1037</v>
      </c>
      <c r="J634" s="21">
        <v>23848</v>
      </c>
      <c r="K634" s="21">
        <v>713</v>
      </c>
      <c r="L634" s="21">
        <v>38</v>
      </c>
      <c r="M634" s="51">
        <v>6.94</v>
      </c>
      <c r="N634" s="40"/>
      <c r="O634" s="40"/>
      <c r="P634" s="40"/>
      <c r="R634" s="22"/>
      <c r="S634" s="22"/>
      <c r="T634" s="22"/>
      <c r="U634" s="52">
        <f t="shared" si="638"/>
        <v>1.7739555444815185E-3</v>
      </c>
      <c r="V634" s="52">
        <f t="shared" si="639"/>
        <v>0.24750874028321618</v>
      </c>
      <c r="W634" s="52">
        <f t="shared" si="640"/>
        <v>7.9949928612902722E-4</v>
      </c>
      <c r="X634" s="247">
        <f>W634+V634+SUM($U$602:U634)</f>
        <v>0.25381091033942016</v>
      </c>
      <c r="Y634" s="104">
        <f>W634+V634+SUM($U$602:U634)-$X$602</f>
        <v>0.2534285967452069</v>
      </c>
      <c r="Z634" s="42"/>
      <c r="AA634" s="1">
        <f t="shared" si="649"/>
        <v>8.82713073486402E-4</v>
      </c>
      <c r="AB634" s="41">
        <f t="shared" si="641"/>
        <v>5.9334210132952668E-2</v>
      </c>
      <c r="AC634" s="48">
        <f t="shared" si="642"/>
        <v>8.2785251588697601</v>
      </c>
      <c r="AD634" s="48">
        <f t="shared" si="643"/>
        <v>0.79313968110617517</v>
      </c>
      <c r="AE634" s="48">
        <f t="shared" si="644"/>
        <v>2.8622286011181743</v>
      </c>
      <c r="AF634" s="48">
        <f t="shared" si="645"/>
        <v>0.79313968110617472</v>
      </c>
      <c r="AG634" s="238">
        <f t="shared" si="646"/>
        <v>2.0686031103093243</v>
      </c>
      <c r="AH634" s="48">
        <f t="shared" si="647"/>
        <v>4.8580970267504252E-4</v>
      </c>
      <c r="AI634" s="48">
        <f>AE634+AC634+SUM($AB$602:AB634)</f>
        <v>12.516219923195166</v>
      </c>
      <c r="AJ634" s="48">
        <f>AE634+AC634+SUM($AB$601:AB634)-$AI$602</f>
        <v>11.40034399997279</v>
      </c>
      <c r="AK634" s="46"/>
      <c r="AL634" s="86"/>
      <c r="AM634" s="41"/>
      <c r="AN634" s="41"/>
      <c r="AO634" s="41"/>
      <c r="AP634" s="41"/>
      <c r="AQ634"/>
      <c r="AR634" s="41"/>
      <c r="AT634" s="41"/>
      <c r="AU634" s="41"/>
      <c r="AW634" s="22"/>
      <c r="AX634" s="22"/>
      <c r="AY634" s="22"/>
      <c r="AZ634" s="22"/>
      <c r="BA634" s="22"/>
      <c r="BB634" s="22"/>
    </row>
    <row r="635" spans="4:54" ht="14.4" x14ac:dyDescent="0.3">
      <c r="E635" s="32">
        <v>41085.572222222225</v>
      </c>
      <c r="F635" s="21">
        <f t="shared" si="637"/>
        <v>1200.934027777781</v>
      </c>
      <c r="G635" s="21">
        <f t="shared" si="648"/>
        <v>1200.934027777781</v>
      </c>
      <c r="H635" s="21"/>
      <c r="I635" s="50">
        <v>1037</v>
      </c>
      <c r="J635" s="21">
        <v>23333</v>
      </c>
      <c r="K635" s="21">
        <v>1323</v>
      </c>
      <c r="L635" s="21">
        <v>41</v>
      </c>
      <c r="M635" s="51">
        <v>6.94</v>
      </c>
      <c r="N635" s="40"/>
      <c r="O635" s="40"/>
      <c r="P635" s="40"/>
      <c r="R635" s="22"/>
      <c r="S635" s="22"/>
      <c r="T635" s="22"/>
      <c r="U635" s="52">
        <f t="shared" si="638"/>
        <v>3.2916454212469129E-3</v>
      </c>
      <c r="V635" s="52">
        <f t="shared" si="639"/>
        <v>0.45926236100237727</v>
      </c>
      <c r="W635" s="52">
        <f t="shared" si="640"/>
        <v>1.4835028829575079E-3</v>
      </c>
      <c r="X635" s="247">
        <f>W635+V635+SUM($U$602:U635)</f>
        <v>0.46954018007665665</v>
      </c>
      <c r="Y635" s="104">
        <f>W635+V635+SUM($U$602:U635)-$X$602</f>
        <v>0.4691578664824434</v>
      </c>
      <c r="Z635" s="42"/>
      <c r="AA635" s="1">
        <f t="shared" si="649"/>
        <v>1.6388286058283421E-3</v>
      </c>
      <c r="AB635" s="41">
        <f t="shared" si="641"/>
        <v>5.8052881794372048E-2</v>
      </c>
      <c r="AC635" s="48">
        <f t="shared" si="642"/>
        <v>8.0997495610494852</v>
      </c>
      <c r="AD635" s="48">
        <f t="shared" si="643"/>
        <v>0.77601174854287069</v>
      </c>
      <c r="AE635" s="48">
        <f t="shared" si="644"/>
        <v>2.8004184816290834</v>
      </c>
      <c r="AF635" s="48">
        <f t="shared" si="645"/>
        <v>0.77601174854287069</v>
      </c>
      <c r="AG635" s="238">
        <f t="shared" si="646"/>
        <v>2.0239314144937723</v>
      </c>
      <c r="AH635" s="48">
        <f t="shared" si="647"/>
        <v>4.7531859244032083E-4</v>
      </c>
      <c r="AI635" s="48">
        <f>AE635+AC635+SUM($AB$602:AB635)</f>
        <v>12.333687087680174</v>
      </c>
      <c r="AJ635" s="48">
        <f>AE635+AC635+SUM($AB$601:AB635)-$AI$602</f>
        <v>11.217811164457798</v>
      </c>
      <c r="AK635" s="46"/>
      <c r="AL635" s="86"/>
      <c r="AM635" s="41"/>
      <c r="AN635" s="41"/>
      <c r="AO635" s="41"/>
      <c r="AP635" s="41"/>
      <c r="AQ635"/>
      <c r="AR635" s="41"/>
      <c r="AT635" s="41"/>
      <c r="AU635" s="41"/>
      <c r="AW635" s="22"/>
      <c r="AX635" s="22"/>
      <c r="AY635" s="22"/>
      <c r="AZ635" s="22"/>
      <c r="BA635" s="22"/>
      <c r="BB635" s="22"/>
    </row>
    <row r="636" spans="4:54" ht="14.4" x14ac:dyDescent="0.3">
      <c r="E636" s="32">
        <v>41131.386805555558</v>
      </c>
      <c r="F636" s="21">
        <f t="shared" si="637"/>
        <v>1246.7486111111139</v>
      </c>
      <c r="G636" s="21">
        <f t="shared" si="648"/>
        <v>1246.7486111111139</v>
      </c>
      <c r="H636" s="21"/>
      <c r="I636" s="50">
        <v>1037</v>
      </c>
      <c r="J636" s="21">
        <v>23459</v>
      </c>
      <c r="K636" s="21">
        <v>2034</v>
      </c>
      <c r="L636" s="21">
        <v>8</v>
      </c>
      <c r="M636" s="51">
        <v>6.94</v>
      </c>
      <c r="N636" s="40"/>
      <c r="O636" s="40"/>
      <c r="P636" s="40"/>
      <c r="R636" s="22"/>
      <c r="S636" s="22"/>
      <c r="T636" s="22"/>
      <c r="U636" s="52">
        <f t="shared" si="638"/>
        <v>5.0606249333455941E-3</v>
      </c>
      <c r="V636" s="52">
        <f t="shared" si="639"/>
        <v>0.70607682711930109</v>
      </c>
      <c r="W636" s="52">
        <f t="shared" si="640"/>
        <v>2.280759534342835E-3</v>
      </c>
      <c r="X636" s="247">
        <f>W636+V636+SUM($U$602:U636)</f>
        <v>0.72221252777831135</v>
      </c>
      <c r="Y636" s="104">
        <f>W636+V636+SUM($U$602:U636)-$X$602</f>
        <v>0.7218302141840981</v>
      </c>
      <c r="Z636" s="42"/>
      <c r="AA636" s="1">
        <f t="shared" si="649"/>
        <v>3.0533411965560854E-3</v>
      </c>
      <c r="AB636" s="41">
        <f t="shared" si="641"/>
        <v>5.8366371834490803E-2</v>
      </c>
      <c r="AC636" s="48">
        <f t="shared" si="642"/>
        <v>8.1434888335259021</v>
      </c>
      <c r="AD636" s="48">
        <f t="shared" si="643"/>
        <v>0.78020227184962088</v>
      </c>
      <c r="AE636" s="48">
        <f t="shared" si="644"/>
        <v>2.8155409574652484</v>
      </c>
      <c r="AF636" s="48">
        <f t="shared" si="645"/>
        <v>0.78020227184962054</v>
      </c>
      <c r="AG636" s="238">
        <f t="shared" si="646"/>
        <v>2.0348608002661202</v>
      </c>
      <c r="AH636" s="48">
        <f t="shared" si="647"/>
        <v>4.7788534950745645E-4</v>
      </c>
      <c r="AI636" s="48">
        <f>AE636+AC636+SUM($AB$602:AB636)</f>
        <v>12.450915207827247</v>
      </c>
      <c r="AJ636" s="48">
        <f>AE636+AC636+SUM($AB$601:AB636)-$AI$602</f>
        <v>11.335039284604871</v>
      </c>
      <c r="AK636" s="46"/>
      <c r="AL636" s="86"/>
      <c r="AM636" s="41"/>
      <c r="AN636" s="41"/>
      <c r="AO636" s="41"/>
      <c r="AP636" s="41"/>
      <c r="AQ636"/>
      <c r="AR636" s="41"/>
      <c r="AT636" s="41"/>
      <c r="AU636" s="41"/>
      <c r="AW636" s="22"/>
      <c r="AX636" s="22"/>
      <c r="AY636" s="22"/>
      <c r="AZ636" s="22"/>
      <c r="BA636" s="22"/>
      <c r="BB636" s="22"/>
    </row>
    <row r="637" spans="4:54" ht="14.4" x14ac:dyDescent="0.3">
      <c r="D637" s="47" t="s">
        <v>126</v>
      </c>
      <c r="E637" s="32">
        <v>41157.636111111111</v>
      </c>
      <c r="F637" s="21">
        <f t="shared" si="637"/>
        <v>1272.9979166666672</v>
      </c>
      <c r="G637" s="21">
        <f t="shared" si="648"/>
        <v>1272.9979166666672</v>
      </c>
      <c r="H637" s="21"/>
      <c r="I637" s="50">
        <v>1037</v>
      </c>
      <c r="J637" s="21">
        <v>23734</v>
      </c>
      <c r="K637" s="21">
        <v>2652</v>
      </c>
      <c r="L637" s="21">
        <v>39</v>
      </c>
      <c r="M637" s="51">
        <v>6.94</v>
      </c>
      <c r="N637" s="40"/>
      <c r="O637" s="40"/>
      <c r="P637" s="40"/>
      <c r="R637" s="22"/>
      <c r="S637" s="22"/>
      <c r="T637" s="22"/>
      <c r="U637" s="52">
        <f t="shared" si="638"/>
        <v>6.5982189396423391E-3</v>
      </c>
      <c r="V637" s="52">
        <f t="shared" si="639"/>
        <v>0.92060754450363158</v>
      </c>
      <c r="W637" s="52">
        <f t="shared" si="640"/>
        <v>2.9737336701461158E-3</v>
      </c>
      <c r="X637" s="247">
        <f>W637+V637+SUM($U$602:U637)</f>
        <v>0.94403443823808741</v>
      </c>
      <c r="Y637" s="104">
        <f>W637+V637+SUM($U$602:U637)-$X$602</f>
        <v>0.94365212464387416</v>
      </c>
      <c r="Z637" s="42"/>
      <c r="AA637" s="1">
        <f t="shared" si="649"/>
        <v>4.7504405058039307E-3</v>
      </c>
      <c r="AB637" s="41">
        <f t="shared" si="641"/>
        <v>5.9050576287130938E-2</v>
      </c>
      <c r="AC637" s="48">
        <f t="shared" si="642"/>
        <v>8.2389515313910984</v>
      </c>
      <c r="AD637" s="48">
        <f t="shared" si="643"/>
        <v>0.78934825525721075</v>
      </c>
      <c r="AE637" s="48">
        <f t="shared" si="644"/>
        <v>2.8485463610759298</v>
      </c>
      <c r="AF637" s="48">
        <f t="shared" si="645"/>
        <v>0.78934825525721064</v>
      </c>
      <c r="AG637" s="238">
        <f t="shared" si="646"/>
        <v>2.0587146184200575</v>
      </c>
      <c r="AH637" s="48">
        <f t="shared" si="647"/>
        <v>4.8348739866191983E-4</v>
      </c>
      <c r="AI637" s="48">
        <f>AE637+AC637+SUM($AB$602:AB637)</f>
        <v>12.638433885590254</v>
      </c>
      <c r="AJ637" s="48">
        <f>AE637+AC637+SUM($AB$601:AB637)-$AI$602</f>
        <v>11.522557962367879</v>
      </c>
      <c r="AK637" s="46"/>
      <c r="AL637" s="86"/>
      <c r="AM637" s="41"/>
      <c r="AN637" s="41"/>
      <c r="AO637" s="41"/>
      <c r="AP637" s="41"/>
      <c r="AQ637"/>
      <c r="AR637" s="41"/>
      <c r="AT637" s="41"/>
      <c r="AU637" s="41"/>
      <c r="AW637" s="22"/>
      <c r="AX637" s="22"/>
      <c r="AY637" s="22"/>
      <c r="AZ637" s="22"/>
      <c r="BA637" s="22"/>
      <c r="BB637" s="22"/>
    </row>
    <row r="638" spans="4:54" ht="14.4" x14ac:dyDescent="0.3">
      <c r="E638" s="32">
        <v>41192.48333333333</v>
      </c>
      <c r="F638" s="21">
        <f t="shared" si="637"/>
        <v>1307.8451388888861</v>
      </c>
      <c r="G638" s="21">
        <f t="shared" si="648"/>
        <v>1307.8451388888861</v>
      </c>
      <c r="H638" s="21"/>
      <c r="I638" s="50">
        <v>1037</v>
      </c>
      <c r="J638" s="21">
        <v>3086</v>
      </c>
      <c r="K638" s="21">
        <v>18.2</v>
      </c>
      <c r="L638" s="21">
        <v>11</v>
      </c>
      <c r="M638" s="51">
        <v>6.94</v>
      </c>
      <c r="N638" s="40"/>
      <c r="O638" s="40"/>
      <c r="P638" s="40"/>
      <c r="R638" s="22"/>
      <c r="S638" s="22"/>
      <c r="T638" s="22"/>
      <c r="U638" s="52">
        <f t="shared" si="638"/>
        <v>4.5281894683819972E-5</v>
      </c>
      <c r="V638" s="52">
        <f t="shared" si="639"/>
        <v>6.3178949132602158E-3</v>
      </c>
      <c r="W638" s="52">
        <f t="shared" si="640"/>
        <v>2.0407976167669412E-5</v>
      </c>
      <c r="X638" s="250">
        <f>W638+V638+SUM($U$638:U638)</f>
        <v>6.3835847841117056E-3</v>
      </c>
      <c r="Y638" s="256">
        <f>W638+V638+SUM($U$638:U638)+$Y$637-$X$638</f>
        <v>0.94365212464387416</v>
      </c>
      <c r="Z638" s="153"/>
      <c r="AA638" s="1">
        <f t="shared" si="649"/>
        <v>4.7570592821381463E-3</v>
      </c>
      <c r="AB638" s="41">
        <f t="shared" si="641"/>
        <v>7.6780179667180455E-3</v>
      </c>
      <c r="AC638" s="48">
        <f t="shared" si="642"/>
        <v>1.0712650385890676</v>
      </c>
      <c r="AD638" s="48">
        <f t="shared" si="643"/>
        <v>0.10263456289389702</v>
      </c>
      <c r="AE638" s="48">
        <f t="shared" si="644"/>
        <v>0.37038063833657697</v>
      </c>
      <c r="AF638" s="48">
        <f t="shared" si="645"/>
        <v>0.10263456289389701</v>
      </c>
      <c r="AG638" s="238">
        <f t="shared" si="646"/>
        <v>0.26768321026562297</v>
      </c>
      <c r="AH638" s="48">
        <f t="shared" si="647"/>
        <v>6.2865177056993526E-5</v>
      </c>
      <c r="AI638" s="84">
        <f>AE638+AC638+SUM($AB$638:AB638)</f>
        <v>1.4493236948923627</v>
      </c>
      <c r="AJ638" s="84">
        <f>AE638+AC638+SUM($AB$638:AB638)+$AJ$637-$AI$645</f>
        <v>11.166740245930528</v>
      </c>
      <c r="AK638" s="46"/>
      <c r="AL638" s="86"/>
      <c r="AM638" s="41"/>
      <c r="AN638" s="41"/>
      <c r="AO638" s="41"/>
      <c r="AP638" s="41"/>
      <c r="AQ638"/>
      <c r="AR638" s="41"/>
      <c r="AT638" s="41"/>
      <c r="AU638" s="41"/>
      <c r="AW638" s="22"/>
      <c r="AX638" s="22"/>
      <c r="AY638" s="22"/>
      <c r="AZ638" s="22"/>
      <c r="BA638" s="22"/>
      <c r="BB638" s="22"/>
    </row>
    <row r="639" spans="4:54" ht="14.4" x14ac:dyDescent="0.3">
      <c r="E639" s="32">
        <v>41211.492361111108</v>
      </c>
      <c r="F639" s="21">
        <f t="shared" si="637"/>
        <v>1326.8541666666642</v>
      </c>
      <c r="G639" s="21">
        <f t="shared" si="648"/>
        <v>1326.8541666666642</v>
      </c>
      <c r="H639" s="21"/>
      <c r="I639" s="50">
        <v>1037</v>
      </c>
      <c r="J639" s="21">
        <v>13205</v>
      </c>
      <c r="K639" s="21">
        <v>943</v>
      </c>
      <c r="L639" s="21">
        <v>40</v>
      </c>
      <c r="M639" s="51">
        <v>6.94</v>
      </c>
      <c r="N639" s="40"/>
      <c r="O639" s="40"/>
      <c r="P639" s="40"/>
      <c r="R639" s="22"/>
      <c r="S639" s="22"/>
      <c r="T639" s="22"/>
      <c r="U639" s="52">
        <f t="shared" si="638"/>
        <v>2.3461992685078147E-3</v>
      </c>
      <c r="V639" s="52">
        <f t="shared" si="639"/>
        <v>0.32735026940683432</v>
      </c>
      <c r="W639" s="52">
        <f t="shared" si="640"/>
        <v>1.0574022816545198E-3</v>
      </c>
      <c r="X639" s="247">
        <f>W639+V639+SUM($U$638:U639)</f>
        <v>0.33079915285168049</v>
      </c>
      <c r="Y639" s="104">
        <f>W639+V639+SUM($U$638:U639)+$Y$637-$X$638</f>
        <v>1.2680676927114429</v>
      </c>
      <c r="Z639" s="42"/>
      <c r="AA639" s="1">
        <f t="shared" si="649"/>
        <v>5.6657649128125246E-3</v>
      </c>
      <c r="AB639" s="41">
        <f t="shared" si="641"/>
        <v>3.2854253807683663E-2</v>
      </c>
      <c r="AC639" s="48">
        <f t="shared" si="642"/>
        <v>4.5839451829451185</v>
      </c>
      <c r="AD639" s="48">
        <f t="shared" si="643"/>
        <v>0.43917349417171414</v>
      </c>
      <c r="AE639" s="48">
        <f t="shared" si="644"/>
        <v>1.5848594715601099</v>
      </c>
      <c r="AF639" s="48">
        <f t="shared" si="645"/>
        <v>0.4391734941717142</v>
      </c>
      <c r="AG639" s="238">
        <f t="shared" si="646"/>
        <v>1.1454169771735423</v>
      </c>
      <c r="AH639" s="48">
        <f t="shared" si="647"/>
        <v>2.690002148534023E-4</v>
      </c>
      <c r="AI639" s="48">
        <f>AE639+AC639+SUM($AB$638:AB639)</f>
        <v>6.2093369262796303</v>
      </c>
      <c r="AJ639" s="48">
        <f>AE639+AC639+SUM($AB$638:AB639)+$AJ$637-$AI$645</f>
        <v>15.926753477317797</v>
      </c>
      <c r="AK639" s="46"/>
      <c r="AL639" s="86"/>
      <c r="AM639" s="41"/>
      <c r="AN639" s="41"/>
      <c r="AO639" s="41"/>
      <c r="AP639" s="41"/>
      <c r="AQ639"/>
      <c r="AR639" s="41"/>
      <c r="AT639" s="41"/>
      <c r="AU639" s="41"/>
      <c r="AW639" s="22"/>
      <c r="AX639" s="22"/>
      <c r="AY639" s="22"/>
      <c r="AZ639" s="22"/>
      <c r="BA639" s="22"/>
      <c r="BB639" s="22"/>
    </row>
    <row r="640" spans="4:54" ht="14.4" x14ac:dyDescent="0.3">
      <c r="E640" s="32">
        <v>41243.546527777777</v>
      </c>
      <c r="F640" s="21">
        <f t="shared" si="637"/>
        <v>1358.9083333333328</v>
      </c>
      <c r="G640" s="21">
        <f t="shared" si="648"/>
        <v>1358.9083333333328</v>
      </c>
      <c r="H640" s="21"/>
      <c r="I640" s="50">
        <v>1037</v>
      </c>
      <c r="J640" s="21">
        <v>14835</v>
      </c>
      <c r="K640" s="21">
        <v>2834</v>
      </c>
      <c r="L640" s="21">
        <v>39</v>
      </c>
      <c r="M640" s="51">
        <v>6.94</v>
      </c>
      <c r="N640" s="40"/>
      <c r="O640" s="40"/>
      <c r="P640" s="40"/>
      <c r="R640" s="22"/>
      <c r="S640" s="22"/>
      <c r="T640" s="22"/>
      <c r="U640" s="52">
        <f t="shared" si="638"/>
        <v>7.0510378864805379E-3</v>
      </c>
      <c r="V640" s="52">
        <f t="shared" si="639"/>
        <v>0.98378649363623372</v>
      </c>
      <c r="W640" s="52">
        <f t="shared" si="640"/>
        <v>3.1778134318228091E-3</v>
      </c>
      <c r="X640" s="247">
        <f>W640+V640+SUM($U$638:U640)</f>
        <v>0.99640682611772868</v>
      </c>
      <c r="Y640" s="104">
        <f>W640+V640+SUM($U$638:U640)+$Y$637-$X$638</f>
        <v>1.9336753659774912</v>
      </c>
      <c r="Z640" s="42"/>
      <c r="AA640" s="1">
        <f t="shared" si="649"/>
        <v>1.1656651103086155E-2</v>
      </c>
      <c r="AB640" s="41">
        <f t="shared" si="641"/>
        <v>3.6909720199696107E-2</v>
      </c>
      <c r="AC640" s="48">
        <f t="shared" si="642"/>
        <v>5.1497786284733689</v>
      </c>
      <c r="AD640" s="48">
        <f t="shared" si="643"/>
        <v>0.4933842321876093</v>
      </c>
      <c r="AE640" s="48">
        <f t="shared" si="644"/>
        <v>1.7804915002343222</v>
      </c>
      <c r="AF640" s="48">
        <f t="shared" si="645"/>
        <v>0.49338423218760913</v>
      </c>
      <c r="AG640" s="238">
        <f t="shared" si="646"/>
        <v>1.2868050629586896</v>
      </c>
      <c r="AH640" s="48">
        <f t="shared" si="647"/>
        <v>3.0220508802349279E-4</v>
      </c>
      <c r="AI640" s="48">
        <f>AE640+AC640+SUM($AB$638:AB640)</f>
        <v>7.0077121206817887</v>
      </c>
      <c r="AJ640" s="48">
        <f>AE640+AC640+SUM($AB$638:AB640)+$AJ$637-$AI$645</f>
        <v>16.725128671719954</v>
      </c>
      <c r="AK640" s="46"/>
      <c r="AL640" s="86"/>
      <c r="AM640" s="41"/>
      <c r="AN640" s="41"/>
      <c r="AO640" s="41"/>
      <c r="AP640" s="41"/>
      <c r="AQ640"/>
      <c r="AR640" s="41"/>
      <c r="AT640" s="41"/>
      <c r="AU640" s="41"/>
      <c r="AW640" s="22"/>
      <c r="AX640" s="22"/>
      <c r="AY640" s="22"/>
      <c r="AZ640" s="22"/>
      <c r="BA640" s="22"/>
      <c r="BB640" s="22"/>
    </row>
    <row r="641" spans="4:92" ht="14.4" x14ac:dyDescent="0.3">
      <c r="E641" s="32">
        <v>41277.570833333331</v>
      </c>
      <c r="F641" s="21">
        <f t="shared" si="637"/>
        <v>1392.9326388888876</v>
      </c>
      <c r="G641" s="21">
        <f t="shared" si="648"/>
        <v>1392.9326388888876</v>
      </c>
      <c r="H641" s="21"/>
      <c r="I641" s="50">
        <v>1037</v>
      </c>
      <c r="J641" s="21">
        <v>15893</v>
      </c>
      <c r="K641" s="21">
        <v>5158</v>
      </c>
      <c r="L641" s="21">
        <v>44</v>
      </c>
      <c r="M641" s="51">
        <v>6.94</v>
      </c>
      <c r="N641" s="40"/>
      <c r="O641" s="40"/>
      <c r="P641" s="40"/>
      <c r="R641" s="22"/>
      <c r="S641" s="22"/>
      <c r="T641" s="22"/>
      <c r="U641" s="52">
        <f t="shared" si="638"/>
        <v>1.2833187515337548E-2</v>
      </c>
      <c r="V641" s="52">
        <f t="shared" si="639"/>
        <v>1.7905330748679229</v>
      </c>
      <c r="W641" s="52">
        <f t="shared" si="640"/>
        <v>5.7837550040021344E-3</v>
      </c>
      <c r="X641" s="247">
        <f>W641+V641+SUM($U$638:U641)</f>
        <v>1.8185925364369346</v>
      </c>
      <c r="Y641" s="104">
        <f>W641+V641+SUM($U$638:U641)+$Y$637-$X$638</f>
        <v>2.7558610762966969</v>
      </c>
      <c r="Z641" s="42"/>
      <c r="AA641" s="1">
        <f t="shared" si="649"/>
        <v>2.1392262841653249E-2</v>
      </c>
      <c r="AB641" s="41">
        <f t="shared" si="641"/>
        <v>3.9542041330217076E-2</v>
      </c>
      <c r="AC641" s="48">
        <f t="shared" si="642"/>
        <v>5.5170496624420124</v>
      </c>
      <c r="AD641" s="48">
        <f t="shared" si="643"/>
        <v>0.52857132471571777</v>
      </c>
      <c r="AE641" s="48">
        <f t="shared" si="644"/>
        <v>1.9074722893983205</v>
      </c>
      <c r="AF641" s="48">
        <f t="shared" si="645"/>
        <v>0.52857132471571777</v>
      </c>
      <c r="AG641" s="238">
        <f t="shared" si="646"/>
        <v>1.3785772069836506</v>
      </c>
      <c r="AH641" s="48">
        <f t="shared" si="647"/>
        <v>3.237576989523001E-4</v>
      </c>
      <c r="AI641" s="48">
        <f>AE641+AC641+SUM($AB$638:AB641)</f>
        <v>7.5415059851446484</v>
      </c>
      <c r="AJ641" s="48">
        <f>AE641+AC641+SUM($AB$638:AB641)+$AJ$637-$AI$645</f>
        <v>17.258922536182812</v>
      </c>
      <c r="AK641" s="46"/>
      <c r="AL641" s="86"/>
      <c r="AM641" s="41"/>
      <c r="AN641" s="41"/>
      <c r="AO641" s="41"/>
      <c r="AP641" s="41"/>
      <c r="AQ641"/>
      <c r="AR641" s="41"/>
      <c r="AT641" s="41"/>
      <c r="AU641" s="41"/>
      <c r="AW641" s="22"/>
      <c r="AX641" s="22"/>
      <c r="AY641" s="22"/>
      <c r="AZ641" s="22"/>
      <c r="BA641" s="22"/>
      <c r="BB641" s="22"/>
    </row>
    <row r="642" spans="4:92" ht="14.4" x14ac:dyDescent="0.3">
      <c r="E642" s="32">
        <v>41330.602083333331</v>
      </c>
      <c r="F642" s="21">
        <f t="shared" si="637"/>
        <v>1445.9638888888876</v>
      </c>
      <c r="G642" s="21">
        <f t="shared" si="648"/>
        <v>1445.9638888888876</v>
      </c>
      <c r="H642" s="21"/>
      <c r="I642" s="50">
        <v>1037</v>
      </c>
      <c r="J642" s="21">
        <v>14491</v>
      </c>
      <c r="K642" s="21">
        <v>8181</v>
      </c>
      <c r="L642" s="21">
        <v>38</v>
      </c>
      <c r="M642" s="51">
        <v>6.94</v>
      </c>
      <c r="N642" s="40"/>
      <c r="O642" s="40"/>
      <c r="P642" s="40"/>
      <c r="R642" s="22"/>
      <c r="S642" s="22"/>
      <c r="T642" s="22"/>
      <c r="U642" s="52">
        <f t="shared" si="638"/>
        <v>2.0354460461996217E-2</v>
      </c>
      <c r="V642" s="52">
        <f t="shared" si="639"/>
        <v>2.8399284772187818</v>
      </c>
      <c r="W642" s="52">
        <f t="shared" si="640"/>
        <v>9.1734974191045888E-3</v>
      </c>
      <c r="X642" s="247">
        <f>W642+V642+SUM($U$638:U642)</f>
        <v>2.8917321416648925</v>
      </c>
      <c r="Y642" s="104">
        <f>W642+V642+SUM($U$638:U642)+$Y$637-$X$638</f>
        <v>3.8290006815246547</v>
      </c>
      <c r="Z642" s="42"/>
      <c r="AA642" s="1">
        <f t="shared" si="649"/>
        <v>2.1669457175868115E-2</v>
      </c>
      <c r="AB642" s="41">
        <f t="shared" si="641"/>
        <v>3.6053842629848086E-2</v>
      </c>
      <c r="AC642" s="48">
        <f t="shared" si="642"/>
        <v>5.0303634718710875</v>
      </c>
      <c r="AD642" s="48">
        <f t="shared" si="643"/>
        <v>0.48194343839775167</v>
      </c>
      <c r="AE642" s="48">
        <f t="shared" si="644"/>
        <v>1.7392047408085993</v>
      </c>
      <c r="AF642" s="48">
        <f t="shared" si="645"/>
        <v>0.48194343839775167</v>
      </c>
      <c r="AG642" s="238">
        <f t="shared" si="646"/>
        <v>1.2569661049770391</v>
      </c>
      <c r="AH642" s="48">
        <f t="shared" si="647"/>
        <v>2.9519743380845538E-4</v>
      </c>
      <c r="AI642" s="48">
        <f>AE642+AC642+SUM($AB$638:AB642)</f>
        <v>6.9226060886138496</v>
      </c>
      <c r="AJ642" s="48">
        <f>AE642+AC642+SUM($AB$638:AB642)+$AJ$637-$AI$645</f>
        <v>16.640022639652013</v>
      </c>
      <c r="AK642" s="46"/>
      <c r="AL642" s="86"/>
      <c r="AM642" s="41"/>
      <c r="AN642" s="41"/>
      <c r="AO642" s="41"/>
      <c r="AP642" s="41"/>
      <c r="AQ642"/>
      <c r="AR642" s="41"/>
      <c r="AT642" s="41"/>
      <c r="AU642" s="41"/>
      <c r="AW642" s="22"/>
      <c r="AX642" s="22"/>
      <c r="AY642" s="22"/>
      <c r="AZ642" s="22"/>
      <c r="BA642" s="22"/>
      <c r="BB642" s="22"/>
    </row>
    <row r="643" spans="4:92" ht="14.4" x14ac:dyDescent="0.3">
      <c r="E643" s="32">
        <v>41360.425694444442</v>
      </c>
      <c r="F643" s="21">
        <f t="shared" si="637"/>
        <v>1475.7874999999985</v>
      </c>
      <c r="G643" s="21">
        <f t="shared" si="648"/>
        <v>1475.7874999999985</v>
      </c>
      <c r="H643" s="21"/>
      <c r="I643" s="50">
        <v>1037</v>
      </c>
      <c r="J643" s="21">
        <v>16540</v>
      </c>
      <c r="K643" s="21">
        <v>12287</v>
      </c>
      <c r="L643" s="21">
        <v>11</v>
      </c>
      <c r="M643" s="51">
        <v>6.94</v>
      </c>
      <c r="N643" s="40"/>
      <c r="O643" s="40"/>
      <c r="P643" s="40"/>
      <c r="R643" s="22"/>
      <c r="S643" s="22"/>
      <c r="T643" s="22"/>
      <c r="U643" s="52">
        <f t="shared" si="638"/>
        <v>3.0570254943961313E-2</v>
      </c>
      <c r="V643" s="52">
        <f t="shared" si="639"/>
        <v>4.2652733406169387</v>
      </c>
      <c r="W643" s="52">
        <f t="shared" si="640"/>
        <v>1.3777626547920557E-2</v>
      </c>
      <c r="X643" s="247">
        <f>W643+V643+SUM($U$638:U643)</f>
        <v>4.3522513891358265</v>
      </c>
      <c r="Y643" s="104">
        <f>W643+V643+SUM($U$638:U643)+$Y$637-$X$638</f>
        <v>5.2895199289955892</v>
      </c>
      <c r="Z643" s="42"/>
      <c r="AA643" s="1">
        <f t="shared" si="649"/>
        <v>2.7169087351773452E-2</v>
      </c>
      <c r="AB643" s="41">
        <f t="shared" si="641"/>
        <v>4.115178780606496E-2</v>
      </c>
      <c r="AC643" s="48">
        <f t="shared" si="642"/>
        <v>5.741647355237582</v>
      </c>
      <c r="AD643" s="48">
        <f t="shared" si="643"/>
        <v>0.55008932931466514</v>
      </c>
      <c r="AE643" s="48">
        <f t="shared" si="644"/>
        <v>1.9851250026205389</v>
      </c>
      <c r="AF643" s="48">
        <f t="shared" si="645"/>
        <v>0.55008932931466514</v>
      </c>
      <c r="AG643" s="238">
        <f t="shared" si="646"/>
        <v>1.4346987355130929</v>
      </c>
      <c r="AH643" s="48">
        <f t="shared" si="647"/>
        <v>3.3693779278116427E-4</v>
      </c>
      <c r="AI643" s="48">
        <f>AE643+AC643+SUM($AB$638:AB643)</f>
        <v>7.9209620215983483</v>
      </c>
      <c r="AJ643" s="48">
        <f>AE643+AC643+SUM($AB$638:AB643)+$AJ$637-$AI$645</f>
        <v>17.638378572636512</v>
      </c>
      <c r="AK643" s="46"/>
      <c r="AL643" s="120">
        <f>LINEST(AJ639:AJ643,G639:G643,TRUE,TRUE)*120</f>
        <v>0.96252714676371465</v>
      </c>
      <c r="AM643" s="25">
        <v>-15.467843751813806</v>
      </c>
      <c r="AN643" s="25">
        <v>0.33927335498789996</v>
      </c>
      <c r="AQ643"/>
      <c r="AR643" s="25">
        <v>-113.26400002794389</v>
      </c>
      <c r="AS643" s="25">
        <v>0.34938417551789325</v>
      </c>
      <c r="AW643" s="22"/>
      <c r="AX643" s="22"/>
      <c r="AY643" s="22"/>
      <c r="AZ643" s="22"/>
      <c r="BA643" s="22"/>
      <c r="BB643" s="22"/>
    </row>
    <row r="644" spans="4:92" ht="14.4" x14ac:dyDescent="0.3">
      <c r="E644" s="87">
        <v>41409.489583333336</v>
      </c>
      <c r="F644" s="21">
        <f t="shared" si="637"/>
        <v>1524.851388888892</v>
      </c>
      <c r="G644" s="21"/>
      <c r="H644" s="21"/>
      <c r="I644" s="21"/>
      <c r="L644" s="21"/>
      <c r="M644" s="51"/>
      <c r="N644" s="40"/>
      <c r="O644" s="40"/>
      <c r="P644" s="40"/>
      <c r="R644" s="22"/>
      <c r="S644" s="22"/>
      <c r="T644" s="22"/>
      <c r="U644" s="52"/>
      <c r="V644" s="52"/>
      <c r="W644" s="52"/>
      <c r="X644" s="247"/>
      <c r="Y644" s="257">
        <f>LINEST(Y641:Y643,G641:G643)*(F644-F643)+Y643</f>
        <v>6.7307593507200991</v>
      </c>
      <c r="Z644" s="154"/>
      <c r="AA644" s="1">
        <f t="shared" si="649"/>
        <v>3.099427713219632E-2</v>
      </c>
      <c r="AB644" s="41"/>
      <c r="AC644" s="48"/>
      <c r="AD644" s="48"/>
      <c r="AE644" s="48"/>
      <c r="AF644" s="48"/>
      <c r="AG644" s="238"/>
      <c r="AH644" s="48"/>
      <c r="AI644" s="48"/>
      <c r="AJ644" s="88">
        <f>LINEST(AJ641:AJ643,G641:G643)*(F644-F643)+AJ643</f>
        <v>17.770216153861497</v>
      </c>
      <c r="AK644" s="46"/>
      <c r="AL644" s="86"/>
      <c r="AQ644"/>
      <c r="AW644" s="22"/>
      <c r="AX644" s="22"/>
      <c r="AY644" s="22"/>
      <c r="AZ644" s="22"/>
      <c r="BA644" s="22"/>
      <c r="BB644" s="22"/>
    </row>
    <row r="645" spans="4:92" ht="14.4" x14ac:dyDescent="0.3">
      <c r="E645" s="32"/>
      <c r="F645" s="21"/>
      <c r="G645" s="21"/>
      <c r="H645" s="21"/>
      <c r="I645" s="21"/>
      <c r="L645" s="21"/>
      <c r="M645" s="21"/>
      <c r="N645" s="40"/>
      <c r="O645" s="40"/>
      <c r="P645" s="40"/>
      <c r="R645" s="22"/>
      <c r="S645" s="22"/>
      <c r="T645" s="22"/>
      <c r="U645" s="52"/>
      <c r="V645" s="52"/>
      <c r="W645" s="52"/>
      <c r="X645" s="247"/>
      <c r="Y645" s="104"/>
      <c r="Z645" s="42"/>
      <c r="AA645" s="42"/>
      <c r="AB645" s="41"/>
      <c r="AC645" s="48"/>
      <c r="AD645" s="48"/>
      <c r="AE645" s="48"/>
      <c r="AF645" s="48"/>
      <c r="AG645" s="238"/>
      <c r="AH645" s="186" t="s">
        <v>392</v>
      </c>
      <c r="AI645" s="48">
        <f>AVERAGE(AI668)</f>
        <v>1.8051414113297128</v>
      </c>
      <c r="AJ645" s="48"/>
      <c r="AK645" s="46"/>
      <c r="AL645" s="86"/>
      <c r="AM645" s="41"/>
      <c r="AN645" s="41"/>
      <c r="AO645" s="41"/>
      <c r="AP645" s="41"/>
      <c r="AQ645"/>
      <c r="AR645" s="41"/>
      <c r="AT645" s="41"/>
      <c r="AU645" s="41"/>
      <c r="AW645" s="22"/>
      <c r="AX645" s="22"/>
      <c r="AY645" s="22"/>
      <c r="AZ645" s="22"/>
      <c r="BA645" s="22"/>
      <c r="BB645" s="22"/>
      <c r="BQ645" s="42"/>
      <c r="BR645" s="42"/>
      <c r="BS645" s="42"/>
    </row>
    <row r="646" spans="4:92" ht="14.4" x14ac:dyDescent="0.3">
      <c r="E646" s="32"/>
      <c r="F646" s="21"/>
      <c r="G646" s="21"/>
      <c r="H646" s="21"/>
      <c r="I646" s="21"/>
      <c r="L646" s="21"/>
      <c r="M646" s="21"/>
      <c r="N646" s="40"/>
      <c r="O646" s="40"/>
      <c r="P646" s="40"/>
      <c r="R646" s="22"/>
      <c r="S646" s="22"/>
      <c r="T646" s="22"/>
      <c r="U646" s="52"/>
      <c r="V646" s="52"/>
      <c r="W646" s="52"/>
      <c r="X646" s="247"/>
      <c r="Y646" s="104"/>
      <c r="Z646" s="42"/>
      <c r="AA646" s="42"/>
      <c r="AB646" s="41"/>
      <c r="AC646" s="48"/>
      <c r="AD646" s="48"/>
      <c r="AE646" s="48"/>
      <c r="AF646" s="48"/>
      <c r="AG646" s="238"/>
      <c r="AH646" s="186"/>
      <c r="AI646" s="48"/>
      <c r="AJ646" s="48"/>
      <c r="AK646" s="46"/>
      <c r="AL646" s="86"/>
      <c r="AM646" s="41"/>
      <c r="AN646" s="41"/>
      <c r="AO646" s="41"/>
      <c r="AP646" s="41"/>
      <c r="AQ646"/>
      <c r="AR646" s="41"/>
      <c r="AT646" s="41"/>
      <c r="AU646" s="41"/>
      <c r="AW646" s="22"/>
      <c r="AX646" s="22"/>
      <c r="AY646" s="22"/>
      <c r="AZ646" s="22"/>
      <c r="BA646" s="22"/>
      <c r="BB646" s="22"/>
      <c r="BQ646" s="42"/>
      <c r="BR646" s="42"/>
      <c r="BS646" s="42"/>
    </row>
    <row r="647" spans="4:92" ht="14.4" x14ac:dyDescent="0.3">
      <c r="D647" s="22" t="s">
        <v>157</v>
      </c>
      <c r="E647" s="32">
        <v>41408.4375</v>
      </c>
      <c r="F647" s="21">
        <f t="shared" ref="F647:F663" si="650">E647-E$602</f>
        <v>1523.7993055555562</v>
      </c>
      <c r="G647" s="21"/>
      <c r="H647" s="21"/>
      <c r="I647" s="21"/>
      <c r="L647" s="21"/>
      <c r="M647" s="51"/>
      <c r="N647" s="40"/>
      <c r="O647" s="1" t="s">
        <v>360</v>
      </c>
      <c r="P647" s="142">
        <v>19.547728625786171</v>
      </c>
      <c r="R647" s="22"/>
      <c r="S647" s="22"/>
      <c r="T647" s="22"/>
      <c r="U647" s="52"/>
      <c r="V647" s="52"/>
      <c r="W647" s="52"/>
      <c r="X647" s="247"/>
      <c r="Y647" s="104"/>
      <c r="Z647" s="42"/>
      <c r="AA647" s="42"/>
      <c r="AB647" s="41"/>
      <c r="AC647" s="48"/>
      <c r="AD647" s="48"/>
      <c r="AE647" s="48"/>
      <c r="AF647" s="48"/>
      <c r="AG647" s="238"/>
      <c r="AH647" s="48"/>
      <c r="AI647" s="48"/>
      <c r="AJ647" s="48"/>
      <c r="AK647" s="46"/>
      <c r="AL647" s="86"/>
      <c r="AM647" s="41"/>
      <c r="AN647" s="41"/>
      <c r="AO647" s="41"/>
      <c r="AP647" s="41"/>
      <c r="AQ647"/>
      <c r="AR647" s="41"/>
      <c r="AT647" s="41"/>
      <c r="AU647" s="41"/>
      <c r="AW647" s="22"/>
      <c r="AX647" s="22"/>
      <c r="AY647" s="22"/>
      <c r="AZ647" s="22"/>
      <c r="BA647" s="22"/>
      <c r="BB647" s="22"/>
      <c r="CM647" s="89">
        <f>CH647/$P$647</f>
        <v>0</v>
      </c>
      <c r="CN647" s="89">
        <f>CI647/$P$647</f>
        <v>0</v>
      </c>
    </row>
    <row r="648" spans="4:92" ht="14.4" x14ac:dyDescent="0.3">
      <c r="E648" s="32">
        <v>41409.489583333336</v>
      </c>
      <c r="F648" s="21">
        <f t="shared" si="650"/>
        <v>1524.851388888892</v>
      </c>
      <c r="G648" s="21">
        <f t="shared" ref="G648:G663" si="651">E648-E$648</f>
        <v>0</v>
      </c>
      <c r="H648" s="21"/>
      <c r="I648" s="50">
        <v>1037</v>
      </c>
      <c r="J648" s="21">
        <v>3286</v>
      </c>
      <c r="K648" s="21">
        <v>98.6</v>
      </c>
      <c r="L648" s="21">
        <v>12</v>
      </c>
      <c r="M648" s="51">
        <v>6.94</v>
      </c>
      <c r="N648" s="40"/>
      <c r="R648" s="22"/>
      <c r="S648" s="22"/>
      <c r="T648" s="22"/>
      <c r="U648" s="52">
        <f t="shared" ref="U648:U673" si="652">($A$5*I648/1000/$A$3*K648)/$P$601</f>
        <v>2.4531839647388179E-4</v>
      </c>
      <c r="V648" s="52">
        <f t="shared" ref="V648:V673" si="653">($T$601*I648/1000/$A$3*K648)/$P$601</f>
        <v>3.4227716398211941E-2</v>
      </c>
      <c r="W648" s="52">
        <f t="shared" ref="W648:W673" si="654">($A$36*$R$601*K648*I648/1000000)/$P$601</f>
        <v>1.1056189286440683E-4</v>
      </c>
      <c r="X648" s="247">
        <f>W648+V648+SUM($U$647:U648)</f>
        <v>3.4583596687550233E-2</v>
      </c>
      <c r="Y648" s="258">
        <v>0</v>
      </c>
      <c r="Z648" s="90"/>
      <c r="AA648" s="155"/>
      <c r="AB648" s="41">
        <f t="shared" ref="AB648:AB673" si="655">($A$5*I648/1000/$A$3*J648)/$P$601</f>
        <v>8.1756212050017821E-3</v>
      </c>
      <c r="AC648" s="48">
        <f t="shared" ref="AC648:AC673" si="656">($T$601*I648/1000/$A$3*J648)/$P$601</f>
        <v>1.1406924552183006</v>
      </c>
      <c r="AD648" s="48">
        <f t="shared" ref="AD648:AD673" si="657">($A$4*$R$601/1000*J648/1000000*I648/1000*1000000)/$P$601</f>
        <v>0.10928618719032586</v>
      </c>
      <c r="AE648" s="48">
        <f t="shared" ref="AE648:AE673" si="658">($A$4*((I648/1000)*J648/10^6)*(1+($A$18/(10^-M648))+(($A$18*$A$19)/(10^-M648)^2))*1000000)*$R$601/1000/$P$601</f>
        <v>0.39438456823525331</v>
      </c>
      <c r="AF648" s="48">
        <f t="shared" ref="AF648:AF673" si="659">AE648/(1+($A$18/(10^-M648))+(($A$18*$A$19)/(10^-M648)^2))*1</f>
        <v>0.10928618719032583</v>
      </c>
      <c r="AG648" s="238">
        <f t="shared" ref="AG648:AG673" si="660">AE648/(1+($A$18/(10^-M648))+(($A$18*$A$19)/(10^-M648)^2))*($A$18/(10^-M648))</f>
        <v>0.28503144165030364</v>
      </c>
      <c r="AH648" s="48">
        <f t="shared" ref="AH648:AH673" si="661">AE648/(1+($A$18/(10^-M648))+(($A$18*$A$19)/(10^-M648)^2))*(($A$18*$A$19)/(10^-M648)^2)</f>
        <v>6.693939462387579E-5</v>
      </c>
      <c r="AI648" s="48">
        <f>AE648+AC648+SUM($AB$647:AB648)</f>
        <v>1.5432526446585557</v>
      </c>
      <c r="AJ648" s="130">
        <v>0</v>
      </c>
      <c r="AK648" s="46"/>
      <c r="AL648" s="86"/>
      <c r="AM648" s="25">
        <v>-4.9745000000000008</v>
      </c>
      <c r="AN648" s="25">
        <v>0.14637110370557346</v>
      </c>
      <c r="AQ648"/>
      <c r="AR648" s="114">
        <v>-113.26400002794389</v>
      </c>
      <c r="AS648" s="114">
        <v>0.34938417551789325</v>
      </c>
      <c r="AT648" s="41"/>
      <c r="AU648" s="41"/>
      <c r="AV648" s="41"/>
      <c r="AW648" s="86"/>
      <c r="AX648" s="86"/>
      <c r="AY648" s="86">
        <f t="shared" ref="AY648:AY668" si="662">(1/(1/((AM648/1000+1)*0.0112372)+1))*AI648</f>
        <v>1.706476537193417E-2</v>
      </c>
      <c r="AZ648" s="86">
        <f t="shared" ref="AZ648:AZ668" si="663">(1-(1/(1/((AM648/1000+1)*0.0112372)+1)))*AI648</f>
        <v>1.5261878792866217</v>
      </c>
      <c r="BA648" s="86"/>
      <c r="BB648" s="86"/>
      <c r="BC648" s="89"/>
      <c r="BD648" s="89"/>
      <c r="BE648" s="41"/>
      <c r="BF648" s="89"/>
      <c r="BG648" s="89"/>
      <c r="BH648" s="89"/>
      <c r="BI648" s="89"/>
      <c r="BJ648" s="41"/>
      <c r="BK648" s="89"/>
      <c r="BL648" s="89"/>
      <c r="BM648" s="89"/>
      <c r="BN648" s="86"/>
      <c r="BO648" s="86"/>
      <c r="BP648" s="86">
        <f t="shared" ref="BP648:BP668" si="664">(1/(1/((AR648/1000+1)*0.0112372)+1))*X648</f>
        <v>3.4120589847887384E-4</v>
      </c>
      <c r="BQ648" s="86">
        <f t="shared" ref="BQ648:BQ668" si="665">(1-(1/(1/((AR648/1000+1)*0.0112372)+1)))*X648</f>
        <v>3.4242390789071361E-2</v>
      </c>
      <c r="BR648" s="86"/>
      <c r="BS648" s="86"/>
      <c r="BT648" s="89"/>
      <c r="BU648" s="89">
        <f>BS648-BS647</f>
        <v>0</v>
      </c>
      <c r="BV648" s="41"/>
      <c r="BW648" s="89"/>
      <c r="BX648" s="42"/>
      <c r="BY648" s="89"/>
      <c r="BZ648" s="89"/>
      <c r="CA648" s="41"/>
      <c r="CB648" s="89"/>
      <c r="CC648" s="89"/>
      <c r="CD648" s="41"/>
      <c r="CE648" s="41"/>
      <c r="CF648" s="42"/>
      <c r="CG648" s="42"/>
      <c r="CH648" s="42"/>
      <c r="CI648" s="21">
        <f>CG648-CG$648</f>
        <v>0</v>
      </c>
      <c r="CJ648" s="21">
        <f>CH648-CH$648</f>
        <v>0</v>
      </c>
      <c r="CK648" s="21">
        <f>CI648-CI$648</f>
        <v>0</v>
      </c>
      <c r="CM648" s="89">
        <f t="shared" ref="CM648:CM673" si="666">CH648/$P$647</f>
        <v>0</v>
      </c>
      <c r="CN648" s="89">
        <f t="shared" ref="CN648:CN673" si="667">CI648/$P$647</f>
        <v>0</v>
      </c>
    </row>
    <row r="649" spans="4:92" ht="14.4" x14ac:dyDescent="0.3">
      <c r="E649" s="32">
        <v>41415.488888888889</v>
      </c>
      <c r="F649" s="21">
        <f t="shared" si="650"/>
        <v>1530.8506944444453</v>
      </c>
      <c r="G649" s="21">
        <f t="shared" si="651"/>
        <v>5.9993055555532919</v>
      </c>
      <c r="H649" s="21"/>
      <c r="I649" s="50">
        <v>1037</v>
      </c>
      <c r="J649" s="21">
        <v>5564</v>
      </c>
      <c r="K649" s="21">
        <v>620</v>
      </c>
      <c r="L649" s="21">
        <v>12</v>
      </c>
      <c r="M649" s="51">
        <v>6.94</v>
      </c>
      <c r="N649" s="40"/>
      <c r="R649" s="22"/>
      <c r="S649" s="22"/>
      <c r="T649" s="22"/>
      <c r="U649" s="52">
        <f t="shared" si="652"/>
        <v>1.5425700386795813E-3</v>
      </c>
      <c r="V649" s="52">
        <f t="shared" si="653"/>
        <v>0.21522499155062275</v>
      </c>
      <c r="W649" s="52">
        <f t="shared" si="654"/>
        <v>6.952167705469803E-4</v>
      </c>
      <c r="X649" s="247">
        <f>W649+V649+SUM($U$647:U649)</f>
        <v>0.21770809675632319</v>
      </c>
      <c r="Y649" s="104">
        <f>W649+V649+SUM($U$648:U649)-$X$648</f>
        <v>0.18312450006877296</v>
      </c>
      <c r="Z649" s="90"/>
      <c r="AA649" s="42"/>
      <c r="AB649" s="41">
        <f t="shared" si="655"/>
        <v>1.3843322089053534E-2</v>
      </c>
      <c r="AC649" s="48">
        <f t="shared" si="656"/>
        <v>1.9314707306252661</v>
      </c>
      <c r="AD649" s="48">
        <f t="shared" si="657"/>
        <v>0.18504818792665034</v>
      </c>
      <c r="AE649" s="48">
        <f t="shared" si="658"/>
        <v>0.66778932978117755</v>
      </c>
      <c r="AF649" s="48">
        <f t="shared" si="659"/>
        <v>0.18504818792665031</v>
      </c>
      <c r="AG649" s="238">
        <f t="shared" si="660"/>
        <v>0.48262779712181658</v>
      </c>
      <c r="AH649" s="48">
        <f t="shared" si="661"/>
        <v>1.1334473271066492E-4</v>
      </c>
      <c r="AI649" s="48">
        <f>AE649+AC649+SUM($AB$647:AB649)</f>
        <v>2.6212790037004989</v>
      </c>
      <c r="AJ649" s="48">
        <f>AE649+AC649+SUM($AB$648:AB649)-$AI$648</f>
        <v>1.0780263590419432</v>
      </c>
      <c r="AK649" s="46"/>
      <c r="AL649" s="86"/>
      <c r="AM649" s="25">
        <v>4.8164999999999996</v>
      </c>
      <c r="AN649" s="25">
        <v>7.778174593052108E-3</v>
      </c>
      <c r="AQ649">
        <v>186</v>
      </c>
      <c r="AR649" s="25">
        <v>-85.172499999999999</v>
      </c>
      <c r="AS649" s="25">
        <v>0.45749808742785353</v>
      </c>
      <c r="AT649" s="41"/>
      <c r="AU649" s="41"/>
      <c r="AV649" s="41">
        <f t="shared" ref="AV649:AV668" si="668">AJ649-BA649-BB649</f>
        <v>0</v>
      </c>
      <c r="AW649" s="86">
        <f t="shared" ref="AW649:AW668" si="669">(1/(1/((AM649/1000+1)*0.0112372)+1))*AE649</f>
        <v>7.4560371379210934E-3</v>
      </c>
      <c r="AX649" s="86">
        <f t="shared" ref="AX649:AX668" si="670">(1-(1/(1/((AM649/1000+1)*0.0112372)+1)))*AE649</f>
        <v>0.66033329264325646</v>
      </c>
      <c r="AY649" s="86">
        <f t="shared" si="662"/>
        <v>2.9267244516841939E-2</v>
      </c>
      <c r="AZ649" s="86">
        <f t="shared" si="663"/>
        <v>2.5920117591836571</v>
      </c>
      <c r="BA649" s="131">
        <f>AY649-$AY$648</f>
        <v>1.2202479144907769E-2</v>
      </c>
      <c r="BB649" s="131">
        <f>AZ649-$AZ$648</f>
        <v>1.0658238798970354</v>
      </c>
      <c r="BC649" s="89">
        <f>BA649-BA648</f>
        <v>1.2202479144907769E-2</v>
      </c>
      <c r="BD649" s="89">
        <f>BB649-BB648</f>
        <v>1.0658238798970354</v>
      </c>
      <c r="BE649" s="41">
        <f>1000*(((BC649)/((BD649))/0.0112372-1))</f>
        <v>18.836551349890041</v>
      </c>
      <c r="BF649" s="89">
        <f>(BE649-$B$10)/($AM$643-$B$10)</f>
        <v>0.95653425308421758</v>
      </c>
      <c r="BG649" s="89">
        <f>1-BF649</f>
        <v>4.3465746915782422E-2</v>
      </c>
      <c r="BH649" s="89">
        <f>BF649*($AJ649-$AJ648)</f>
        <v>1.0311691381512837</v>
      </c>
      <c r="BI649" s="89">
        <f>BG649*($AJ649-$AJ648)</f>
        <v>4.6857220890659496E-2</v>
      </c>
      <c r="BJ649" s="41">
        <f>1000*((BA649/BB649)/0.0112372-1)</f>
        <v>18.836551349890041</v>
      </c>
      <c r="BK649" s="89">
        <f>(BJ649-$B$10)/($AM$643-$B$10)</f>
        <v>0.95653425308421758</v>
      </c>
      <c r="BL649" s="89">
        <f>1-BK649</f>
        <v>4.3465746915782422E-2</v>
      </c>
      <c r="BM649" s="89">
        <f t="shared" ref="BM649:BM668" si="671">Y649-BR649-BS649</f>
        <v>0</v>
      </c>
      <c r="BN649" s="86">
        <f t="shared" ref="BN649:BN668" si="672">(1/(1/((AR649/1000+1)*0.0112372)+1))*W649</f>
        <v>7.0741744155354036E-6</v>
      </c>
      <c r="BO649" s="86">
        <f t="shared" ref="BO649:BO668" si="673">(1-(1/(1/((AR649/1000+1)*0.0112372)+1)))*W649</f>
        <v>6.8814259613144487E-4</v>
      </c>
      <c r="BP649" s="86">
        <f t="shared" si="664"/>
        <v>2.2152875381829026E-3</v>
      </c>
      <c r="BQ649" s="86">
        <f t="shared" si="665"/>
        <v>0.21549280921814029</v>
      </c>
      <c r="BR649" s="131">
        <f>BP649-$BP$648</f>
        <v>1.8740816397040288E-3</v>
      </c>
      <c r="BS649" s="131">
        <f>BQ649-$BQ$648</f>
        <v>0.18125041842906892</v>
      </c>
      <c r="BT649" s="89">
        <f t="shared" ref="BT649:BU663" si="674">BR649-BR648</f>
        <v>1.8740816397040288E-3</v>
      </c>
      <c r="BU649" s="89">
        <f t="shared" si="674"/>
        <v>0.18125041842906892</v>
      </c>
      <c r="BV649" s="41">
        <f t="shared" ref="BV649:BV659" si="675">1000*((BT649/BU649)/0.0112372-1)</f>
        <v>-79.86536675227984</v>
      </c>
      <c r="BW649" s="89" t="e">
        <f t="shared" ref="BW649:BW665" si="676">(BV649-$P$606)/($AR$643-$P$606)</f>
        <v>#REF!</v>
      </c>
      <c r="BX649" s="42" t="e">
        <f t="shared" ref="BX649:BX663" si="677">1-BW649</f>
        <v>#REF!</v>
      </c>
      <c r="BY649" s="89" t="e">
        <f t="shared" ref="BY649:BZ663" si="678">BW649*($X649-$X648)</f>
        <v>#REF!</v>
      </c>
      <c r="BZ649" s="89" t="e">
        <f t="shared" si="678"/>
        <v>#REF!</v>
      </c>
      <c r="CA649" s="41">
        <f t="shared" ref="CA649:CA660" si="679">1000*((BR649/BS649/0.0112372-1))</f>
        <v>-79.86536675227984</v>
      </c>
      <c r="CB649" s="89" t="e">
        <f t="shared" ref="CB649:CB665" si="680">(CA649-$P$606)/($AR$643-$P$606)</f>
        <v>#REF!</v>
      </c>
      <c r="CC649" s="89" t="e">
        <f t="shared" ref="CC649:CC660" si="681">1-CB649</f>
        <v>#REF!</v>
      </c>
      <c r="CD649" s="41" t="e">
        <f>CK649+CJ649</f>
        <v>#REF!</v>
      </c>
      <c r="CE649" s="41" t="e">
        <f>CH649+CI649</f>
        <v>#REF!</v>
      </c>
      <c r="CF649" s="42" t="e">
        <f>CK649*13.49+CJ649</f>
        <v>#REF!</v>
      </c>
      <c r="CG649" s="42" t="e">
        <f>CH649*13.49+CI649</f>
        <v>#REF!</v>
      </c>
      <c r="CH649" s="42" t="e">
        <f t="shared" ref="CH649:CH663" si="682">CC649*$Y649</f>
        <v>#REF!</v>
      </c>
      <c r="CI649" s="89">
        <f>BL649*$AJ649</f>
        <v>4.6857220890659496E-2</v>
      </c>
      <c r="CJ649" s="89">
        <f>BK649*$AJ649</f>
        <v>1.0311691381512837</v>
      </c>
      <c r="CK649" s="42" t="e">
        <f t="shared" ref="CK649:CK663" si="683">CB649*$Y649</f>
        <v>#REF!</v>
      </c>
      <c r="CM649" s="89" t="e">
        <f t="shared" si="666"/>
        <v>#REF!</v>
      </c>
      <c r="CN649" s="89">
        <f t="shared" si="667"/>
        <v>2.3970672904087848E-3</v>
      </c>
    </row>
    <row r="650" spans="4:92" ht="14.4" x14ac:dyDescent="0.3">
      <c r="E650" s="32">
        <v>41422.48541666667</v>
      </c>
      <c r="F650" s="21">
        <f t="shared" si="650"/>
        <v>1537.8472222222263</v>
      </c>
      <c r="G650" s="21">
        <f t="shared" si="651"/>
        <v>12.995833333334303</v>
      </c>
      <c r="H650" s="21"/>
      <c r="I650" s="50">
        <v>1037</v>
      </c>
      <c r="J650" s="21">
        <v>6300</v>
      </c>
      <c r="K650" s="21">
        <v>1148</v>
      </c>
      <c r="L650" s="21">
        <v>13</v>
      </c>
      <c r="M650" s="51">
        <v>6.94</v>
      </c>
      <c r="N650" s="40"/>
      <c r="O650" s="40"/>
      <c r="P650" s="40"/>
      <c r="R650" s="22"/>
      <c r="S650" s="22"/>
      <c r="T650" s="22"/>
      <c r="U650" s="52">
        <f t="shared" si="652"/>
        <v>2.8562425877486442E-3</v>
      </c>
      <c r="V650" s="52">
        <f t="shared" si="653"/>
        <v>0.39851337145179827</v>
      </c>
      <c r="W650" s="52">
        <f t="shared" si="654"/>
        <v>1.2872723428837634E-3</v>
      </c>
      <c r="X650" s="247">
        <f>W650+V650+SUM($U$647:U650)</f>
        <v>0.40444477481758417</v>
      </c>
      <c r="Y650" s="104">
        <f>W650+V650+SUM($U$648:U650)-$X$648</f>
        <v>0.36986117813003394</v>
      </c>
      <c r="Z650" s="42"/>
      <c r="AA650" s="42"/>
      <c r="AB650" s="41">
        <f t="shared" si="655"/>
        <v>1.5674502005937681E-2</v>
      </c>
      <c r="AC650" s="48">
        <f t="shared" si="656"/>
        <v>2.1869636238208443</v>
      </c>
      <c r="AD650" s="48">
        <f t="shared" si="657"/>
        <v>0.20952616533750851</v>
      </c>
      <c r="AE650" s="48">
        <f t="shared" si="658"/>
        <v>0.7561237918083068</v>
      </c>
      <c r="AF650" s="48">
        <f t="shared" si="659"/>
        <v>0.20952616533750845</v>
      </c>
      <c r="AG650" s="238">
        <f t="shared" si="660"/>
        <v>0.5464692886174416</v>
      </c>
      <c r="AH650" s="48">
        <f t="shared" si="661"/>
        <v>1.2833785335679168E-4</v>
      </c>
      <c r="AI650" s="48">
        <f>AE650+AC650+SUM($AB$647:AB650)</f>
        <v>2.9807808609291437</v>
      </c>
      <c r="AJ650" s="48">
        <f>AE650+AC650+SUM($AB$648:AB650)-$AI$648</f>
        <v>1.437528216270588</v>
      </c>
      <c r="AK650" s="46"/>
      <c r="AL650" s="86"/>
      <c r="AM650" s="25">
        <v>8.1125000000000007</v>
      </c>
      <c r="AN650" s="25">
        <v>4.3133513652379357E-2</v>
      </c>
      <c r="AQ650">
        <v>373</v>
      </c>
      <c r="AR650" s="25">
        <v>-84.75800000000001</v>
      </c>
      <c r="AS650" s="25">
        <v>7.0710678118690922E-3</v>
      </c>
      <c r="AT650" s="41"/>
      <c r="AU650" s="41"/>
      <c r="AV650" s="41">
        <f t="shared" si="668"/>
        <v>0</v>
      </c>
      <c r="AW650" s="86">
        <f t="shared" si="669"/>
        <v>8.4696960863750621E-3</v>
      </c>
      <c r="AX650" s="86">
        <f t="shared" si="670"/>
        <v>0.74765409572193176</v>
      </c>
      <c r="AY650" s="86">
        <f t="shared" si="662"/>
        <v>3.3389119963776678E-2</v>
      </c>
      <c r="AZ650" s="86">
        <f t="shared" si="663"/>
        <v>2.9473917409653669</v>
      </c>
      <c r="BA650" s="86">
        <f t="shared" ref="BA650:BA663" si="684">AY650-$AY$648</f>
        <v>1.6324354591842508E-2</v>
      </c>
      <c r="BB650" s="86">
        <f t="shared" ref="BB650:BB663" si="685">AZ650-$AZ$648</f>
        <v>1.4212038616787452</v>
      </c>
      <c r="BC650" s="89">
        <f>BA650-BA649</f>
        <v>4.1218754469347398E-3</v>
      </c>
      <c r="BD650" s="89">
        <f>BB650-BB649</f>
        <v>0.35537998178170982</v>
      </c>
      <c r="BE650" s="41">
        <f>1000*(((BC650)/((BD650))/0.0112372-1))</f>
        <v>32.15231990048273</v>
      </c>
      <c r="BF650" s="89">
        <f>(BE650-$B$10)/($AM$643-$B$10)</f>
        <v>0.93966236759860367</v>
      </c>
      <c r="BG650" s="89">
        <f>1-BF650</f>
        <v>6.0337632401396335E-2</v>
      </c>
      <c r="BH650" s="89">
        <f>BF650*($AJ650-$AJ649)</f>
        <v>0.33781036631956357</v>
      </c>
      <c r="BI650" s="89">
        <f>BG650*($AJ650-$AJ649)</f>
        <v>2.1691490909081238E-2</v>
      </c>
      <c r="BJ650" s="41">
        <f>1000*((BA650/BB650)/0.0112372-1)</f>
        <v>22.16623382016536</v>
      </c>
      <c r="BK650" s="89">
        <f>(BJ650-$B$10)/($AM$643-$B$10)</f>
        <v>0.95231534366652248</v>
      </c>
      <c r="BL650" s="89">
        <f>1-BK650</f>
        <v>4.7684656333477515E-2</v>
      </c>
      <c r="BM650" s="89">
        <f t="shared" si="671"/>
        <v>0</v>
      </c>
      <c r="BN650" s="86">
        <f t="shared" si="672"/>
        <v>1.3104507081170702E-5</v>
      </c>
      <c r="BO650" s="86">
        <f t="shared" si="673"/>
        <v>1.2741678358025926E-3</v>
      </c>
      <c r="BP650" s="86">
        <f t="shared" si="664"/>
        <v>4.1172712556429864E-3</v>
      </c>
      <c r="BQ650" s="86">
        <f t="shared" si="665"/>
        <v>0.40032750356194119</v>
      </c>
      <c r="BR650" s="86">
        <f t="shared" ref="BR650:BR663" si="686">BP650-$BP$648</f>
        <v>3.7760653571641124E-3</v>
      </c>
      <c r="BS650" s="86">
        <f t="shared" ref="BS650:BS663" si="687">BQ650-$BQ$648</f>
        <v>0.36608511277286981</v>
      </c>
      <c r="BT650" s="89">
        <f t="shared" si="674"/>
        <v>1.9019837174600836E-3</v>
      </c>
      <c r="BU650" s="89">
        <f t="shared" si="674"/>
        <v>0.1848346943438009</v>
      </c>
      <c r="BV650" s="41">
        <f t="shared" si="675"/>
        <v>-84.274747817621673</v>
      </c>
      <c r="BW650" s="89" t="e">
        <f t="shared" si="676"/>
        <v>#REF!</v>
      </c>
      <c r="BX650" s="42" t="e">
        <f t="shared" si="677"/>
        <v>#REF!</v>
      </c>
      <c r="BY650" s="89" t="e">
        <f t="shared" si="678"/>
        <v>#REF!</v>
      </c>
      <c r="BZ650" s="89" t="e">
        <f t="shared" si="678"/>
        <v>#REF!</v>
      </c>
      <c r="CA650" s="41">
        <f t="shared" si="679"/>
        <v>-82.091643027992433</v>
      </c>
      <c r="CB650" s="89" t="e">
        <f t="shared" si="680"/>
        <v>#REF!</v>
      </c>
      <c r="CC650" s="89" t="e">
        <f t="shared" si="681"/>
        <v>#REF!</v>
      </c>
      <c r="CD650" s="41" t="e">
        <f>CK650+CJ650</f>
        <v>#REF!</v>
      </c>
      <c r="CE650" s="41" t="e">
        <f>CH650+CI650</f>
        <v>#REF!</v>
      </c>
      <c r="CF650" s="42" t="e">
        <f>CK650*13.49+CJ650</f>
        <v>#REF!</v>
      </c>
      <c r="CG650" s="42"/>
      <c r="CH650" s="42" t="e">
        <f t="shared" si="682"/>
        <v>#REF!</v>
      </c>
      <c r="CI650" s="89">
        <f>BL650*$AJ650</f>
        <v>6.8548038962539928E-2</v>
      </c>
      <c r="CJ650" s="89">
        <f>BK650*$AJ650</f>
        <v>1.3689801773080481</v>
      </c>
      <c r="CK650" s="42" t="e">
        <f t="shared" si="683"/>
        <v>#REF!</v>
      </c>
      <c r="CM650" s="89" t="e">
        <f t="shared" si="666"/>
        <v>#REF!</v>
      </c>
      <c r="CN650" s="89">
        <f t="shared" si="667"/>
        <v>3.5067009714937181E-3</v>
      </c>
    </row>
    <row r="651" spans="4:92" ht="14.4" x14ac:dyDescent="0.3">
      <c r="E651" s="32">
        <v>41431.538194444445</v>
      </c>
      <c r="F651" s="21">
        <f t="shared" si="650"/>
        <v>1546.9000000000015</v>
      </c>
      <c r="G651" s="21">
        <f t="shared" si="651"/>
        <v>22.048611111109494</v>
      </c>
      <c r="H651" s="112">
        <v>10</v>
      </c>
      <c r="I651" s="21">
        <v>1081</v>
      </c>
      <c r="J651" s="29">
        <v>6195.25209</v>
      </c>
      <c r="K651" s="21">
        <v>1649.3922700000001</v>
      </c>
      <c r="L651" s="21">
        <v>10</v>
      </c>
      <c r="M651" s="51">
        <v>6.94</v>
      </c>
      <c r="N651" s="40"/>
      <c r="O651" s="40"/>
      <c r="P651" s="40"/>
      <c r="R651" s="22"/>
      <c r="S651" s="22"/>
      <c r="T651" s="22"/>
      <c r="U651" s="52">
        <f t="shared" si="652"/>
        <v>4.2778356435250109E-3</v>
      </c>
      <c r="V651" s="52">
        <f t="shared" si="653"/>
        <v>0.59685921361517391</v>
      </c>
      <c r="W651" s="52">
        <f t="shared" si="654"/>
        <v>1.927966320134121E-3</v>
      </c>
      <c r="X651" s="247">
        <f>W651+V651+SUM($U$647:U651)</f>
        <v>0.60770914660173514</v>
      </c>
      <c r="Y651" s="104">
        <f>W651+V651+SUM($U$648:U651)-$X$648</f>
        <v>0.57312554991418496</v>
      </c>
      <c r="Z651" s="42"/>
      <c r="AA651" s="42"/>
      <c r="AB651" s="41">
        <f t="shared" si="655"/>
        <v>1.6067900094635955E-2</v>
      </c>
      <c r="AC651" s="48">
        <f t="shared" si="656"/>
        <v>2.2418519583489758</v>
      </c>
      <c r="AD651" s="48">
        <f t="shared" si="657"/>
        <v>0.21478484551406721</v>
      </c>
      <c r="AE651" s="48">
        <f t="shared" si="658"/>
        <v>0.77510095959354175</v>
      </c>
      <c r="AF651" s="48">
        <f t="shared" si="659"/>
        <v>0.21478484551406721</v>
      </c>
      <c r="AG651" s="238">
        <f t="shared" si="660"/>
        <v>0.56018455520728094</v>
      </c>
      <c r="AH651" s="48">
        <f t="shared" si="661"/>
        <v>1.3155887219356725E-4</v>
      </c>
      <c r="AI651" s="48">
        <f>AE651+AC651+SUM($AB$647:AB651)</f>
        <v>3.0707142633371465</v>
      </c>
      <c r="AJ651" s="48">
        <f>AE651+AC651+SUM($AB$648:AB651)-$AI$648</f>
        <v>1.5274616186785908</v>
      </c>
      <c r="AK651" s="46"/>
      <c r="AL651" s="86"/>
      <c r="AM651" s="92">
        <f>AM650</f>
        <v>8.1125000000000007</v>
      </c>
      <c r="AN651"/>
      <c r="AO651"/>
      <c r="AP651"/>
      <c r="AQ651">
        <v>1314</v>
      </c>
      <c r="AR651" s="25">
        <v>-83.671500000000009</v>
      </c>
      <c r="AS651" s="25">
        <v>2.7499999999996305E-2</v>
      </c>
      <c r="AV651" s="41">
        <f t="shared" si="668"/>
        <v>0</v>
      </c>
      <c r="AW651" s="86">
        <f t="shared" si="669"/>
        <v>8.6822682147254891E-3</v>
      </c>
      <c r="AX651" s="86">
        <f t="shared" si="670"/>
        <v>0.76641869137881624</v>
      </c>
      <c r="AY651" s="86">
        <f t="shared" si="662"/>
        <v>3.4396506048782402E-2</v>
      </c>
      <c r="AZ651" s="86">
        <f t="shared" si="663"/>
        <v>3.0363177572883639</v>
      </c>
      <c r="BA651" s="86">
        <f t="shared" si="684"/>
        <v>1.7331740676848232E-2</v>
      </c>
      <c r="BB651" s="86">
        <f t="shared" si="685"/>
        <v>1.5101298780017423</v>
      </c>
      <c r="BC651" s="89"/>
      <c r="BD651" s="89"/>
      <c r="BE651" s="41"/>
      <c r="BF651" s="89"/>
      <c r="BG651" s="89"/>
      <c r="BH651" s="89"/>
      <c r="BI651" s="89"/>
      <c r="BJ651" s="41"/>
      <c r="BK651" s="89"/>
      <c r="BL651" s="89"/>
      <c r="BM651" s="89">
        <f t="shared" si="671"/>
        <v>0</v>
      </c>
      <c r="BN651" s="86">
        <f t="shared" si="672"/>
        <v>1.964987077978023E-5</v>
      </c>
      <c r="BO651" s="86">
        <f t="shared" si="673"/>
        <v>1.9083164493543406E-3</v>
      </c>
      <c r="BP651" s="86">
        <f t="shared" si="664"/>
        <v>6.1937836142199297E-3</v>
      </c>
      <c r="BQ651" s="86">
        <f t="shared" si="665"/>
        <v>0.60151536298751518</v>
      </c>
      <c r="BR651" s="86">
        <f t="shared" si="686"/>
        <v>5.8525777157410561E-3</v>
      </c>
      <c r="BS651" s="86">
        <f t="shared" si="687"/>
        <v>0.56727297219844386</v>
      </c>
      <c r="BT651" s="89">
        <f t="shared" si="674"/>
        <v>2.0765123585769437E-3</v>
      </c>
      <c r="BU651" s="89">
        <f t="shared" si="674"/>
        <v>0.20118785942557404</v>
      </c>
      <c r="BV651" s="41">
        <f t="shared" si="675"/>
        <v>-81.509561233605638</v>
      </c>
      <c r="BW651" s="89" t="e">
        <f t="shared" si="676"/>
        <v>#REF!</v>
      </c>
      <c r="BX651" s="42" t="e">
        <f t="shared" si="677"/>
        <v>#REF!</v>
      </c>
      <c r="BY651" s="89" t="e">
        <f t="shared" si="678"/>
        <v>#REF!</v>
      </c>
      <c r="BZ651" s="89" t="e">
        <f t="shared" si="678"/>
        <v>#REF!</v>
      </c>
      <c r="CA651" s="41">
        <f t="shared" si="679"/>
        <v>-81.885203102308296</v>
      </c>
      <c r="CB651" s="89" t="e">
        <f t="shared" si="680"/>
        <v>#REF!</v>
      </c>
      <c r="CC651" s="89" t="e">
        <f t="shared" si="681"/>
        <v>#REF!</v>
      </c>
      <c r="CD651" s="41"/>
      <c r="CE651" s="41"/>
      <c r="CF651" s="42"/>
      <c r="CG651" s="42"/>
      <c r="CH651" s="42" t="e">
        <f t="shared" si="682"/>
        <v>#REF!</v>
      </c>
      <c r="CI651" s="89"/>
      <c r="CJ651" s="89"/>
      <c r="CK651" s="42" t="e">
        <f t="shared" si="683"/>
        <v>#REF!</v>
      </c>
      <c r="CM651" s="89" t="e">
        <f t="shared" si="666"/>
        <v>#REF!</v>
      </c>
      <c r="CN651" s="89">
        <f t="shared" si="667"/>
        <v>0</v>
      </c>
    </row>
    <row r="652" spans="4:92" ht="14.4" x14ac:dyDescent="0.3">
      <c r="E652" s="32">
        <v>41444.589583333334</v>
      </c>
      <c r="F652" s="21">
        <f t="shared" si="650"/>
        <v>1559.9513888888905</v>
      </c>
      <c r="G652" s="21">
        <f t="shared" si="651"/>
        <v>35.099999999998545</v>
      </c>
      <c r="I652" s="21">
        <v>1047</v>
      </c>
      <c r="J652" s="21">
        <v>6394.3657499999999</v>
      </c>
      <c r="K652" s="21">
        <v>2361.30962</v>
      </c>
      <c r="L652" s="21">
        <v>62</v>
      </c>
      <c r="M652" s="51">
        <v>6.94</v>
      </c>
      <c r="N652" s="40"/>
      <c r="O652" s="40"/>
      <c r="P652" s="40"/>
      <c r="R652" s="22"/>
      <c r="S652" s="22"/>
      <c r="T652" s="22"/>
      <c r="U652" s="52">
        <f t="shared" si="652"/>
        <v>5.9316301506130995E-3</v>
      </c>
      <c r="V652" s="52">
        <f t="shared" si="653"/>
        <v>0.8276026482012484</v>
      </c>
      <c r="W652" s="52">
        <f t="shared" si="654"/>
        <v>2.673310549268951E-3</v>
      </c>
      <c r="X652" s="247">
        <f>W652+V652+SUM($U$647:U652)</f>
        <v>0.84512955556755764</v>
      </c>
      <c r="Y652" s="104">
        <f>W652+V652+SUM($U$648:U652)-$X$648</f>
        <v>0.81054595888000747</v>
      </c>
      <c r="Z652" s="42"/>
      <c r="AA652" s="42"/>
      <c r="AB652" s="41">
        <f t="shared" si="655"/>
        <v>1.6062701966524724E-2</v>
      </c>
      <c r="AC652" s="48">
        <f t="shared" si="656"/>
        <v>2.2411266965775383</v>
      </c>
      <c r="AD652" s="48">
        <f t="shared" si="657"/>
        <v>0.21471536044528058</v>
      </c>
      <c r="AE652" s="48">
        <f t="shared" si="658"/>
        <v>0.7748502065976075</v>
      </c>
      <c r="AF652" s="48">
        <f t="shared" si="659"/>
        <v>0.21471536044528058</v>
      </c>
      <c r="AG652" s="238">
        <f t="shared" si="660"/>
        <v>0.5600033298407584</v>
      </c>
      <c r="AH652" s="48">
        <f t="shared" si="661"/>
        <v>1.3151631156848228E-4</v>
      </c>
      <c r="AI652" s="48">
        <f>AE652+AC652+SUM($AB$647:AB652)</f>
        <v>3.0858009505362993</v>
      </c>
      <c r="AJ652" s="48">
        <f>AE652+AC652+SUM($AB$648:AB652)-$AI$648</f>
        <v>1.5425483058777436</v>
      </c>
      <c r="AK652" s="46"/>
      <c r="AL652" s="86"/>
      <c r="AM652" s="92">
        <f>AM653</f>
        <v>22.551333333333332</v>
      </c>
      <c r="AN652"/>
      <c r="AO652"/>
      <c r="AP652"/>
      <c r="AQ652">
        <v>1826</v>
      </c>
      <c r="AR652" s="25">
        <v>-81.584499999999991</v>
      </c>
      <c r="AS652" s="25">
        <v>0.1425000000000054</v>
      </c>
      <c r="AV652" s="41">
        <f t="shared" si="668"/>
        <v>0</v>
      </c>
      <c r="AW652" s="86">
        <f t="shared" si="669"/>
        <v>8.8023599905720715E-3</v>
      </c>
      <c r="AX652" s="86">
        <f t="shared" si="670"/>
        <v>0.76604784660703551</v>
      </c>
      <c r="AY652" s="86">
        <f t="shared" si="662"/>
        <v>3.5054944290639954E-2</v>
      </c>
      <c r="AZ652" s="86">
        <f t="shared" si="663"/>
        <v>3.0507460062456593</v>
      </c>
      <c r="BA652" s="86">
        <f t="shared" si="684"/>
        <v>1.7990178918705784E-2</v>
      </c>
      <c r="BB652" s="86">
        <f t="shared" si="685"/>
        <v>1.5245581269590376</v>
      </c>
      <c r="BC652" s="89"/>
      <c r="BD652" s="89"/>
      <c r="BE652" s="41"/>
      <c r="BF652" s="89"/>
      <c r="BG652" s="89"/>
      <c r="BH652" s="89"/>
      <c r="BI652" s="89"/>
      <c r="BJ652" s="41"/>
      <c r="BK652" s="89"/>
      <c r="BL652" s="89"/>
      <c r="BM652" s="89">
        <f t="shared" si="671"/>
        <v>0</v>
      </c>
      <c r="BN652" s="86">
        <f t="shared" si="672"/>
        <v>2.7307855565510837E-5</v>
      </c>
      <c r="BO652" s="86">
        <f t="shared" si="673"/>
        <v>2.6460026937034399E-3</v>
      </c>
      <c r="BP652" s="86">
        <f t="shared" si="664"/>
        <v>8.6329947128268997E-3</v>
      </c>
      <c r="BQ652" s="86">
        <f t="shared" si="665"/>
        <v>0.83649656085473068</v>
      </c>
      <c r="BR652" s="86">
        <f t="shared" si="686"/>
        <v>8.2917888143480261E-3</v>
      </c>
      <c r="BS652" s="86">
        <f t="shared" si="687"/>
        <v>0.80225417006565936</v>
      </c>
      <c r="BT652" s="89">
        <f t="shared" si="674"/>
        <v>2.43921109860697E-3</v>
      </c>
      <c r="BU652" s="89">
        <f t="shared" si="674"/>
        <v>0.2349811978672155</v>
      </c>
      <c r="BV652" s="41">
        <f t="shared" si="675"/>
        <v>-76.242104208552931</v>
      </c>
      <c r="BW652" s="89" t="e">
        <f t="shared" si="676"/>
        <v>#REF!</v>
      </c>
      <c r="BX652" s="42" t="e">
        <f t="shared" si="677"/>
        <v>#REF!</v>
      </c>
      <c r="BY652" s="89" t="e">
        <f t="shared" si="678"/>
        <v>#REF!</v>
      </c>
      <c r="BZ652" s="89" t="e">
        <f t="shared" si="678"/>
        <v>#REF!</v>
      </c>
      <c r="CA652" s="41">
        <f t="shared" si="679"/>
        <v>-80.232332743741864</v>
      </c>
      <c r="CB652" s="89" t="e">
        <f t="shared" si="680"/>
        <v>#REF!</v>
      </c>
      <c r="CC652" s="89" t="e">
        <f t="shared" si="681"/>
        <v>#REF!</v>
      </c>
      <c r="CD652" s="41"/>
      <c r="CE652" s="41"/>
      <c r="CF652" s="42"/>
      <c r="CG652" s="42" t="e">
        <f t="shared" ref="CG652:CG663" si="688">CH652*13.49+CI652</f>
        <v>#REF!</v>
      </c>
      <c r="CH652" s="42" t="e">
        <f t="shared" si="682"/>
        <v>#REF!</v>
      </c>
      <c r="CI652" s="89"/>
      <c r="CJ652" s="89"/>
      <c r="CK652" s="42" t="e">
        <f t="shared" si="683"/>
        <v>#REF!</v>
      </c>
      <c r="CM652" s="89" t="e">
        <f t="shared" si="666"/>
        <v>#REF!</v>
      </c>
      <c r="CN652" s="89">
        <f t="shared" si="667"/>
        <v>0</v>
      </c>
    </row>
    <row r="653" spans="4:92" ht="14.4" x14ac:dyDescent="0.3">
      <c r="E653" s="32">
        <v>41456.62777777778</v>
      </c>
      <c r="F653" s="21">
        <f t="shared" si="650"/>
        <v>1571.9895833333358</v>
      </c>
      <c r="G653" s="21">
        <f t="shared" si="651"/>
        <v>47.138194444443798</v>
      </c>
      <c r="I653" s="21">
        <v>1026</v>
      </c>
      <c r="J653" s="21">
        <v>6909</v>
      </c>
      <c r="K653" s="21">
        <v>3074</v>
      </c>
      <c r="L653" s="21">
        <v>27</v>
      </c>
      <c r="M653" s="51">
        <v>6.94</v>
      </c>
      <c r="N653" s="40"/>
      <c r="O653" s="40"/>
      <c r="P653" s="40"/>
      <c r="R653" s="22"/>
      <c r="S653" s="22"/>
      <c r="T653" s="22"/>
      <c r="U653" s="52">
        <f t="shared" si="652"/>
        <v>7.5670337304763417E-3</v>
      </c>
      <c r="V653" s="52">
        <f t="shared" si="653"/>
        <v>1.055780113620721</v>
      </c>
      <c r="W653" s="52">
        <f t="shared" si="654"/>
        <v>3.4103662205347534E-3</v>
      </c>
      <c r="X653" s="247">
        <f>W653+V653+SUM($U$647:U653)</f>
        <v>1.0816111103887722</v>
      </c>
      <c r="Y653" s="104">
        <f>W653+V653+SUM($U$648:U653)-$X$648</f>
        <v>1.0470275137012219</v>
      </c>
      <c r="Z653" s="42"/>
      <c r="AA653" s="42"/>
      <c r="AB653" s="41">
        <f t="shared" si="655"/>
        <v>1.7007363709779129E-2</v>
      </c>
      <c r="AC653" s="48">
        <f t="shared" si="656"/>
        <v>2.3729293445040867</v>
      </c>
      <c r="AD653" s="48">
        <f t="shared" si="657"/>
        <v>0.22734296115183975</v>
      </c>
      <c r="AE653" s="48">
        <f t="shared" si="658"/>
        <v>0.82041983420141817</v>
      </c>
      <c r="AF653" s="48">
        <f t="shared" si="659"/>
        <v>0.22734296115183969</v>
      </c>
      <c r="AG653" s="238">
        <f t="shared" si="660"/>
        <v>0.59293762214712908</v>
      </c>
      <c r="AH653" s="48">
        <f t="shared" si="661"/>
        <v>1.3925090244936827E-4</v>
      </c>
      <c r="AI653" s="48">
        <f>AE653+AC653+SUM($AB$647:AB653)</f>
        <v>3.280180589776438</v>
      </c>
      <c r="AJ653" s="48">
        <f>AE653+AC653+SUM($AB$648:AB653)-$AI$648</f>
        <v>1.7369279451178823</v>
      </c>
      <c r="AK653" s="46"/>
      <c r="AL653" s="86"/>
      <c r="AM653" s="25">
        <v>22.551333333333332</v>
      </c>
      <c r="AN653" s="25">
        <v>9.719510732999212E-2</v>
      </c>
      <c r="AQ653">
        <v>2218</v>
      </c>
      <c r="AR653" s="25">
        <v>-78.230999999999995</v>
      </c>
      <c r="AS653" s="25">
        <v>1.5000000000000568E-2</v>
      </c>
      <c r="AV653" s="41">
        <f t="shared" si="668"/>
        <v>0</v>
      </c>
      <c r="AW653" s="86">
        <f t="shared" si="669"/>
        <v>9.3200345854674953E-3</v>
      </c>
      <c r="AX653" s="86">
        <f t="shared" si="670"/>
        <v>0.81109979961595069</v>
      </c>
      <c r="AY653" s="86">
        <f t="shared" si="662"/>
        <v>3.7263112456384251E-2</v>
      </c>
      <c r="AZ653" s="86">
        <f t="shared" si="663"/>
        <v>3.242917477320054</v>
      </c>
      <c r="BA653" s="86">
        <f t="shared" si="684"/>
        <v>2.0198347084450081E-2</v>
      </c>
      <c r="BB653" s="86">
        <f t="shared" si="685"/>
        <v>1.7167295980334323</v>
      </c>
      <c r="BC653" s="91">
        <f>BA653-BA650</f>
        <v>3.8739924926075725E-3</v>
      </c>
      <c r="BD653" s="91">
        <f>BB653-BB650</f>
        <v>0.29552573635468704</v>
      </c>
      <c r="BE653" s="41">
        <f t="shared" ref="BE653:BE661" si="689">1000*(((BC653)/((BD653))/0.0112372-1))</f>
        <v>166.55536709628649</v>
      </c>
      <c r="BF653" s="89">
        <f t="shared" ref="BF653:BF665" si="690">(BE653-$B$10)/($AM$643-$B$10)</f>
        <v>0.76936556403151146</v>
      </c>
      <c r="BG653" s="89">
        <f t="shared" ref="BG653:BG663" si="691">1-BF653</f>
        <v>0.23063443596848854</v>
      </c>
      <c r="BH653" s="91">
        <f>BF653*($AJ653-$AJ650)</f>
        <v>0.23034784125548013</v>
      </c>
      <c r="BI653" s="91">
        <f>BG653*($AJ653-$AJ650)</f>
        <v>6.9051887591814118E-2</v>
      </c>
      <c r="BJ653" s="41">
        <f t="shared" ref="BJ653:BJ660" si="692">1000*((BA653/BB653)/0.0112372-1)</f>
        <v>47.02204395003173</v>
      </c>
      <c r="BK653" s="89">
        <f t="shared" ref="BK653:BK673" si="693">(BJ653-$B$10)/($AM$643-$B$10)</f>
        <v>0.92082152634986469</v>
      </c>
      <c r="BL653" s="89">
        <f t="shared" ref="BL653:BL663" si="694">1-BK653</f>
        <v>7.9178473650135306E-2</v>
      </c>
      <c r="BM653" s="89">
        <f t="shared" si="671"/>
        <v>0</v>
      </c>
      <c r="BN653" s="86">
        <f t="shared" si="672"/>
        <v>3.4962775225855787E-5</v>
      </c>
      <c r="BO653" s="86">
        <f t="shared" si="673"/>
        <v>3.3754034453088977E-3</v>
      </c>
      <c r="BP653" s="86">
        <f t="shared" si="664"/>
        <v>1.1088582189974097E-2</v>
      </c>
      <c r="BQ653" s="86">
        <f t="shared" si="665"/>
        <v>1.070522528198798</v>
      </c>
      <c r="BR653" s="86">
        <f t="shared" si="686"/>
        <v>1.0747376291495223E-2</v>
      </c>
      <c r="BS653" s="86">
        <f t="shared" si="687"/>
        <v>1.0362801374097266</v>
      </c>
      <c r="BT653" s="89">
        <f t="shared" si="674"/>
        <v>2.4555874771471971E-3</v>
      </c>
      <c r="BU653" s="89">
        <f t="shared" si="674"/>
        <v>0.23402596734406722</v>
      </c>
      <c r="BV653" s="41">
        <f t="shared" si="675"/>
        <v>-66.244333525923182</v>
      </c>
      <c r="BW653" s="89" t="e">
        <f t="shared" si="676"/>
        <v>#REF!</v>
      </c>
      <c r="BX653" s="42" t="e">
        <f t="shared" si="677"/>
        <v>#REF!</v>
      </c>
      <c r="BY653" s="89" t="e">
        <f t="shared" si="678"/>
        <v>#REF!</v>
      </c>
      <c r="BZ653" s="89" t="e">
        <f t="shared" si="678"/>
        <v>#REF!</v>
      </c>
      <c r="CA653" s="41">
        <f t="shared" si="679"/>
        <v>-77.073384762416538</v>
      </c>
      <c r="CB653" s="89" t="e">
        <f t="shared" si="680"/>
        <v>#REF!</v>
      </c>
      <c r="CC653" s="89" t="e">
        <f t="shared" si="681"/>
        <v>#REF!</v>
      </c>
      <c r="CD653" s="41" t="e">
        <f t="shared" ref="CD653:CD663" si="695">CK653+CJ653</f>
        <v>#REF!</v>
      </c>
      <c r="CE653" s="41" t="e">
        <f t="shared" ref="CE653:CE665" si="696">CH653+CI653</f>
        <v>#REF!</v>
      </c>
      <c r="CF653" s="42" t="e">
        <f t="shared" ref="CF653:CF663" si="697">CK653*13.49+CJ653</f>
        <v>#REF!</v>
      </c>
      <c r="CG653" s="42" t="e">
        <f t="shared" si="688"/>
        <v>#REF!</v>
      </c>
      <c r="CH653" s="42" t="e">
        <f t="shared" si="682"/>
        <v>#REF!</v>
      </c>
      <c r="CI653" s="89">
        <f t="shared" ref="CI653:CI663" si="698">BL653*$AJ653</f>
        <v>0.13752730353469991</v>
      </c>
      <c r="CJ653" s="89">
        <f t="shared" ref="CJ653:CJ663" si="699">BK653*$AJ653</f>
        <v>1.5994006415831823</v>
      </c>
      <c r="CK653" s="42" t="e">
        <f t="shared" si="683"/>
        <v>#REF!</v>
      </c>
      <c r="CM653" s="89" t="e">
        <f t="shared" si="666"/>
        <v>#REF!</v>
      </c>
      <c r="CN653" s="89">
        <f t="shared" si="667"/>
        <v>7.0354620819363277E-3</v>
      </c>
    </row>
    <row r="654" spans="4:92" ht="14.4" x14ac:dyDescent="0.3">
      <c r="E654" s="32">
        <v>41470.476388888892</v>
      </c>
      <c r="F654" s="21">
        <f t="shared" si="650"/>
        <v>1585.8381944444482</v>
      </c>
      <c r="G654" s="21">
        <f t="shared" si="651"/>
        <v>60.986805555556202</v>
      </c>
      <c r="I654" s="21">
        <v>1022</v>
      </c>
      <c r="J654" s="21">
        <v>7317</v>
      </c>
      <c r="K654" s="21">
        <v>3978</v>
      </c>
      <c r="L654" s="21">
        <v>7</v>
      </c>
      <c r="M654" s="51">
        <v>6.94</v>
      </c>
      <c r="N654" s="40"/>
      <c r="O654" s="40"/>
      <c r="P654" s="40"/>
      <c r="R654" s="22"/>
      <c r="S654" s="22"/>
      <c r="T654" s="22"/>
      <c r="U654" s="52">
        <f t="shared" si="652"/>
        <v>9.7541655105802347E-3</v>
      </c>
      <c r="V654" s="52">
        <f t="shared" si="653"/>
        <v>1.3609367075449055</v>
      </c>
      <c r="W654" s="52">
        <f t="shared" si="654"/>
        <v>4.3960788007078059E-3</v>
      </c>
      <c r="X654" s="247">
        <f>W654+V654+SUM($U$647:U654)</f>
        <v>1.39750758240371</v>
      </c>
      <c r="Y654" s="104">
        <f>W654+V654+SUM($U$648:U654)-$X$648</f>
        <v>1.3629239857161597</v>
      </c>
      <c r="Z654" s="42"/>
      <c r="AA654" s="42"/>
      <c r="AB654" s="41">
        <f t="shared" si="655"/>
        <v>1.7941485430094415E-2</v>
      </c>
      <c r="AC654" s="48">
        <f t="shared" si="656"/>
        <v>2.5032614100316932</v>
      </c>
      <c r="AD654" s="48">
        <f t="shared" si="657"/>
        <v>0.23982966994437394</v>
      </c>
      <c r="AE654" s="48">
        <f t="shared" si="658"/>
        <v>0.86548102063705312</v>
      </c>
      <c r="AF654" s="48">
        <f t="shared" si="659"/>
        <v>0.23982966994437396</v>
      </c>
      <c r="AG654" s="238">
        <f t="shared" si="660"/>
        <v>0.62550445149771539</v>
      </c>
      <c r="AH654" s="48">
        <f t="shared" si="661"/>
        <v>1.468991949637846E-4</v>
      </c>
      <c r="AI654" s="48">
        <f>AE654+AC654+SUM($AB$647:AB654)</f>
        <v>3.4735153271697734</v>
      </c>
      <c r="AJ654" s="48">
        <f>AE654+AC654+SUM($AB$648:AB654)-$AI$648</f>
        <v>1.9302626825112177</v>
      </c>
      <c r="AK654" s="46"/>
      <c r="AL654" s="86"/>
      <c r="AM654" s="25">
        <v>28.855999999999998</v>
      </c>
      <c r="AN654" s="25">
        <v>7.8701969479804096E-2</v>
      </c>
      <c r="AQ654">
        <v>2042</v>
      </c>
      <c r="AR654" s="25">
        <v>-75.789500000000004</v>
      </c>
      <c r="AS654" s="25">
        <v>9.6499999999998934E-2</v>
      </c>
      <c r="AV654" s="41">
        <f t="shared" si="668"/>
        <v>0</v>
      </c>
      <c r="AW654" s="86">
        <f t="shared" si="669"/>
        <v>9.8918604027968902E-3</v>
      </c>
      <c r="AX654" s="86">
        <f t="shared" si="670"/>
        <v>0.85558916023425624</v>
      </c>
      <c r="AY654" s="86">
        <f t="shared" si="662"/>
        <v>3.9699921666737199E-2</v>
      </c>
      <c r="AZ654" s="86">
        <f t="shared" si="663"/>
        <v>3.4338154055030361</v>
      </c>
      <c r="BA654" s="86">
        <f t="shared" si="684"/>
        <v>2.2635156294803029E-2</v>
      </c>
      <c r="BB654" s="86">
        <f t="shared" si="685"/>
        <v>1.9076275262164144</v>
      </c>
      <c r="BC654" s="89">
        <f t="shared" ref="BC654:BD663" si="700">BA654-BA653</f>
        <v>2.4368092103529485E-3</v>
      </c>
      <c r="BD654" s="89">
        <f t="shared" si="700"/>
        <v>0.19089792818298212</v>
      </c>
      <c r="BE654" s="41">
        <f t="shared" si="689"/>
        <v>135.95781046288334</v>
      </c>
      <c r="BF654" s="89">
        <f t="shared" si="690"/>
        <v>0.80813452203021319</v>
      </c>
      <c r="BG654" s="89">
        <f t="shared" si="691"/>
        <v>0.19186547796978681</v>
      </c>
      <c r="BH654" s="89">
        <f t="shared" ref="BH654:BI663" si="701">BF654*($AJ654-$AJ653)</f>
        <v>0.15624047559519988</v>
      </c>
      <c r="BI654" s="89">
        <f t="shared" si="701"/>
        <v>3.7094261798135512E-2</v>
      </c>
      <c r="BJ654" s="41">
        <f t="shared" si="692"/>
        <v>55.921922639841966</v>
      </c>
      <c r="BK654" s="89">
        <f t="shared" si="693"/>
        <v>0.90954484085328102</v>
      </c>
      <c r="BL654" s="89">
        <f t="shared" si="694"/>
        <v>9.0455159146718978E-2</v>
      </c>
      <c r="BM654" s="89">
        <f t="shared" si="671"/>
        <v>0</v>
      </c>
      <c r="BN654" s="86">
        <f t="shared" si="672"/>
        <v>4.5186359782458753E-5</v>
      </c>
      <c r="BO654" s="86">
        <f t="shared" si="673"/>
        <v>4.3508924409253469E-3</v>
      </c>
      <c r="BP654" s="86">
        <f t="shared" si="664"/>
        <v>1.4364683455410478E-2</v>
      </c>
      <c r="BQ654" s="86">
        <f t="shared" si="665"/>
        <v>1.3831428989482994</v>
      </c>
      <c r="BR654" s="86">
        <f t="shared" si="686"/>
        <v>1.4023477556931604E-2</v>
      </c>
      <c r="BS654" s="86">
        <f t="shared" si="687"/>
        <v>1.348900508159228</v>
      </c>
      <c r="BT654" s="89">
        <f t="shared" si="674"/>
        <v>3.2761012654363812E-3</v>
      </c>
      <c r="BU654" s="89">
        <f t="shared" si="674"/>
        <v>0.31262037074950144</v>
      </c>
      <c r="BV654" s="41">
        <f t="shared" si="675"/>
        <v>-67.42894196492621</v>
      </c>
      <c r="BW654" s="89" t="e">
        <f t="shared" si="676"/>
        <v>#REF!</v>
      </c>
      <c r="BX654" s="42" t="e">
        <f t="shared" si="677"/>
        <v>#REF!</v>
      </c>
      <c r="BY654" s="89" t="e">
        <f t="shared" si="678"/>
        <v>#REF!</v>
      </c>
      <c r="BZ654" s="89" t="e">
        <f t="shared" si="678"/>
        <v>#REF!</v>
      </c>
      <c r="CA654" s="41">
        <f t="shared" si="679"/>
        <v>-74.838194498356046</v>
      </c>
      <c r="CB654" s="89" t="e">
        <f t="shared" si="680"/>
        <v>#REF!</v>
      </c>
      <c r="CC654" s="89" t="e">
        <f t="shared" si="681"/>
        <v>#REF!</v>
      </c>
      <c r="CD654" s="41" t="e">
        <f t="shared" si="695"/>
        <v>#REF!</v>
      </c>
      <c r="CE654" s="41" t="e">
        <f t="shared" si="696"/>
        <v>#REF!</v>
      </c>
      <c r="CF654" s="42" t="e">
        <f t="shared" si="697"/>
        <v>#REF!</v>
      </c>
      <c r="CG654" s="42" t="e">
        <f t="shared" si="688"/>
        <v>#REF!</v>
      </c>
      <c r="CH654" s="42" t="e">
        <f t="shared" si="682"/>
        <v>#REF!</v>
      </c>
      <c r="CI654" s="89">
        <f t="shared" si="698"/>
        <v>0.17460221814152488</v>
      </c>
      <c r="CJ654" s="89">
        <f t="shared" si="699"/>
        <v>1.7556604643696927</v>
      </c>
      <c r="CK654" s="42" t="e">
        <f t="shared" si="683"/>
        <v>#REF!</v>
      </c>
      <c r="CM654" s="89" t="e">
        <f t="shared" si="666"/>
        <v>#REF!</v>
      </c>
      <c r="CN654" s="89">
        <f t="shared" si="667"/>
        <v>8.9320975077994639E-3</v>
      </c>
    </row>
    <row r="655" spans="4:92" ht="14.4" x14ac:dyDescent="0.3">
      <c r="E655" s="32">
        <v>41507.473611111112</v>
      </c>
      <c r="F655" s="21">
        <f t="shared" si="650"/>
        <v>1622.8354166666686</v>
      </c>
      <c r="G655" s="21">
        <f t="shared" si="651"/>
        <v>97.984027777776646</v>
      </c>
      <c r="I655" s="21">
        <v>1009</v>
      </c>
      <c r="J655" s="21">
        <v>7673</v>
      </c>
      <c r="K655" s="21">
        <v>5499</v>
      </c>
      <c r="L655" s="21">
        <v>11</v>
      </c>
      <c r="M655" s="51">
        <v>6.94</v>
      </c>
      <c r="N655" s="40"/>
      <c r="O655" s="40"/>
      <c r="P655" s="40"/>
      <c r="R655" s="22"/>
      <c r="S655" s="22"/>
      <c r="T655" s="22"/>
      <c r="U655" s="52">
        <f t="shared" si="652"/>
        <v>1.331218461517919E-2</v>
      </c>
      <c r="V655" s="52">
        <f t="shared" si="653"/>
        <v>1.8573644952774853</v>
      </c>
      <c r="W655" s="52">
        <f t="shared" si="654"/>
        <v>5.9996329275344281E-3</v>
      </c>
      <c r="X655" s="247">
        <f>W655+V655+SUM($U$647:U655)</f>
        <v>1.9088511088782958</v>
      </c>
      <c r="Y655" s="104">
        <f>W655+V655+SUM($U$648:U655)-$X$648</f>
        <v>1.8742675121907455</v>
      </c>
      <c r="Z655" s="42"/>
      <c r="AA655" s="42"/>
      <c r="AB655" s="41">
        <f t="shared" si="655"/>
        <v>1.8575085024962707E-2</v>
      </c>
      <c r="AC655" s="48">
        <f t="shared" si="656"/>
        <v>2.5916635337814413</v>
      </c>
      <c r="AD655" s="48">
        <f t="shared" si="657"/>
        <v>0.24829920176247339</v>
      </c>
      <c r="AE655" s="48">
        <f t="shared" si="658"/>
        <v>0.89604529170471048</v>
      </c>
      <c r="AF655" s="48">
        <f t="shared" si="659"/>
        <v>0.24829920176247336</v>
      </c>
      <c r="AG655" s="238">
        <f t="shared" si="660"/>
        <v>0.64759400303465176</v>
      </c>
      <c r="AH655" s="48">
        <f t="shared" si="661"/>
        <v>1.5208690758536112E-4</v>
      </c>
      <c r="AI655" s="48">
        <f>AE655+AC655+SUM($AB$647:AB655)</f>
        <v>3.611056807012142</v>
      </c>
      <c r="AJ655" s="48">
        <f>AE655+AC655+SUM($AB$648:AB655)-$AI$648</f>
        <v>2.0678041623535863</v>
      </c>
      <c r="AK655" s="46"/>
      <c r="AL655" s="86"/>
      <c r="AM655" s="25">
        <v>44.133000000000003</v>
      </c>
      <c r="AN655" s="25">
        <v>2.1000000000000796E-2</v>
      </c>
      <c r="AQ655">
        <v>1743</v>
      </c>
      <c r="AR655" s="25">
        <v>-68.492500000000007</v>
      </c>
      <c r="AS655" s="25">
        <v>6.3499999999997669E-2</v>
      </c>
      <c r="AV655" s="41">
        <f t="shared" si="668"/>
        <v>0</v>
      </c>
      <c r="AW655" s="86">
        <f t="shared" si="669"/>
        <v>1.0391492356256386E-2</v>
      </c>
      <c r="AX655" s="86">
        <f t="shared" si="670"/>
        <v>0.88565379934845401</v>
      </c>
      <c r="AY655" s="86">
        <f t="shared" si="662"/>
        <v>4.1877647877246245E-2</v>
      </c>
      <c r="AZ655" s="86">
        <f t="shared" si="663"/>
        <v>3.5691791591348956</v>
      </c>
      <c r="BA655" s="86">
        <f t="shared" si="684"/>
        <v>2.4812882505312075E-2</v>
      </c>
      <c r="BB655" s="86">
        <f t="shared" si="685"/>
        <v>2.0429912798482741</v>
      </c>
      <c r="BC655" s="89">
        <f t="shared" si="700"/>
        <v>2.1777262105090456E-3</v>
      </c>
      <c r="BD655" s="89">
        <f t="shared" si="700"/>
        <v>0.13536375363185971</v>
      </c>
      <c r="BE655" s="41">
        <f t="shared" si="689"/>
        <v>431.66951950681653</v>
      </c>
      <c r="BF655" s="89">
        <f t="shared" si="690"/>
        <v>0.4334498710625968</v>
      </c>
      <c r="BG655" s="89">
        <f t="shared" si="691"/>
        <v>0.5665501289374032</v>
      </c>
      <c r="BH655" s="89">
        <f t="shared" si="701"/>
        <v>5.9617336703433443E-2</v>
      </c>
      <c r="BI655" s="89">
        <f t="shared" si="701"/>
        <v>7.7924143138935198E-2</v>
      </c>
      <c r="BJ655" s="41">
        <f t="shared" si="692"/>
        <v>80.818066657569744</v>
      </c>
      <c r="BK655" s="89">
        <f t="shared" si="693"/>
        <v>0.87799991805708577</v>
      </c>
      <c r="BL655" s="89">
        <f t="shared" si="694"/>
        <v>0.12200008194291423</v>
      </c>
      <c r="BM655" s="89">
        <f t="shared" si="671"/>
        <v>0</v>
      </c>
      <c r="BN655" s="86">
        <f t="shared" si="672"/>
        <v>6.2150808301488167E-5</v>
      </c>
      <c r="BO655" s="86">
        <f t="shared" si="673"/>
        <v>5.9374821192329395E-3</v>
      </c>
      <c r="BP655" s="86">
        <f t="shared" si="664"/>
        <v>1.9773982971443595E-2</v>
      </c>
      <c r="BQ655" s="86">
        <f t="shared" si="665"/>
        <v>1.8890771259068522</v>
      </c>
      <c r="BR655" s="86">
        <f t="shared" si="686"/>
        <v>1.9432777072964719E-2</v>
      </c>
      <c r="BS655" s="86">
        <f t="shared" si="687"/>
        <v>1.8548347351177807</v>
      </c>
      <c r="BT655" s="89">
        <f t="shared" si="674"/>
        <v>5.4092995160331149E-3</v>
      </c>
      <c r="BU655" s="89">
        <f t="shared" si="674"/>
        <v>0.50593422695855272</v>
      </c>
      <c r="BV655" s="41">
        <f t="shared" si="675"/>
        <v>-48.543674251842475</v>
      </c>
      <c r="BW655" s="89" t="e">
        <f t="shared" si="676"/>
        <v>#REF!</v>
      </c>
      <c r="BX655" s="42" t="e">
        <f t="shared" si="677"/>
        <v>#REF!</v>
      </c>
      <c r="BY655" s="89" t="e">
        <f t="shared" si="678"/>
        <v>#REF!</v>
      </c>
      <c r="BZ655" s="89" t="e">
        <f t="shared" si="678"/>
        <v>#REF!</v>
      </c>
      <c r="CA655" s="41">
        <f t="shared" si="679"/>
        <v>-67.665966416633694</v>
      </c>
      <c r="CB655" s="89" t="e">
        <f t="shared" si="680"/>
        <v>#REF!</v>
      </c>
      <c r="CC655" s="89" t="e">
        <f t="shared" si="681"/>
        <v>#REF!</v>
      </c>
      <c r="CD655" s="41" t="e">
        <f t="shared" si="695"/>
        <v>#REF!</v>
      </c>
      <c r="CE655" s="41" t="e">
        <f t="shared" si="696"/>
        <v>#REF!</v>
      </c>
      <c r="CF655" s="42" t="e">
        <f t="shared" si="697"/>
        <v>#REF!</v>
      </c>
      <c r="CG655" s="42" t="e">
        <f t="shared" si="688"/>
        <v>#REF!</v>
      </c>
      <c r="CH655" s="42" t="e">
        <f t="shared" si="682"/>
        <v>#REF!</v>
      </c>
      <c r="CI655" s="89">
        <f t="shared" si="698"/>
        <v>0.25227227724903667</v>
      </c>
      <c r="CJ655" s="89">
        <f t="shared" si="699"/>
        <v>1.8155318851045497</v>
      </c>
      <c r="CK655" s="42" t="e">
        <f t="shared" si="683"/>
        <v>#REF!</v>
      </c>
      <c r="CM655" s="89" t="e">
        <f t="shared" si="666"/>
        <v>#REF!</v>
      </c>
      <c r="CN655" s="89">
        <f t="shared" si="667"/>
        <v>1.2905452192345993E-2</v>
      </c>
    </row>
    <row r="656" spans="4:92" ht="14.4" x14ac:dyDescent="0.3">
      <c r="E656" s="32">
        <v>41547.55972222222</v>
      </c>
      <c r="F656" s="21">
        <f t="shared" si="650"/>
        <v>1662.9215277777766</v>
      </c>
      <c r="G656" s="21">
        <f t="shared" si="651"/>
        <v>138.07013888888469</v>
      </c>
      <c r="H656" s="20">
        <v>10</v>
      </c>
      <c r="I656" s="21">
        <v>1118</v>
      </c>
      <c r="J656" s="21">
        <v>7268</v>
      </c>
      <c r="K656" s="21">
        <v>6408</v>
      </c>
      <c r="L656" s="21">
        <v>12</v>
      </c>
      <c r="M656" s="51">
        <v>6.94</v>
      </c>
      <c r="N656" s="40"/>
      <c r="O656" s="40"/>
      <c r="P656" s="40"/>
      <c r="R656" s="22"/>
      <c r="S656" s="22"/>
      <c r="T656" s="22"/>
      <c r="U656" s="52">
        <f t="shared" si="652"/>
        <v>1.7188530636118596E-2</v>
      </c>
      <c r="V656" s="52">
        <f t="shared" si="653"/>
        <v>2.3982064140782104</v>
      </c>
      <c r="W656" s="52">
        <f t="shared" si="654"/>
        <v>7.7466529620392639E-3</v>
      </c>
      <c r="X656" s="247">
        <f>W656+V656+SUM($U$647:U656)</f>
        <v>2.468628578349644</v>
      </c>
      <c r="Y656" s="104">
        <f>W656+V656+SUM($U$648:U656)-$X$648</f>
        <v>2.4340449816620939</v>
      </c>
      <c r="Z656" s="42"/>
      <c r="AA656" s="42"/>
      <c r="AB656" s="41">
        <f t="shared" si="655"/>
        <v>1.9495355908756236E-2</v>
      </c>
      <c r="AC656" s="48">
        <f t="shared" si="656"/>
        <v>2.7200630801373964</v>
      </c>
      <c r="AD656" s="48">
        <f t="shared" si="657"/>
        <v>0.26060076191921555</v>
      </c>
      <c r="AE656" s="48">
        <f t="shared" si="658"/>
        <v>0.94043832632113133</v>
      </c>
      <c r="AF656" s="48">
        <f t="shared" si="659"/>
        <v>0.26060076191921561</v>
      </c>
      <c r="AG656" s="238">
        <f t="shared" si="660"/>
        <v>0.67967794260807457</v>
      </c>
      <c r="AH656" s="48">
        <f t="shared" si="661"/>
        <v>1.5962179384127406E-4</v>
      </c>
      <c r="AI656" s="48">
        <f>AE656+AC656+SUM($AB$647:AB656)</f>
        <v>3.8033447438932737</v>
      </c>
      <c r="AJ656" s="48">
        <f>AE656+AC656+SUM($AB$648:AB656)-$AI$648</f>
        <v>2.260092099234718</v>
      </c>
      <c r="AK656" s="46"/>
      <c r="AL656" s="86"/>
      <c r="AM656" s="25">
        <v>55.540999999999997</v>
      </c>
      <c r="AN656" s="25">
        <v>6.5999999999998948E-2</v>
      </c>
      <c r="AQ656">
        <v>1879</v>
      </c>
      <c r="AR656" s="25">
        <v>-63.001000000000005</v>
      </c>
      <c r="AS656" s="25">
        <v>3.2999999999997698E-2</v>
      </c>
      <c r="AV656" s="41">
        <f t="shared" si="668"/>
        <v>0</v>
      </c>
      <c r="AW656" s="86">
        <f t="shared" si="669"/>
        <v>1.1024084681956299E-2</v>
      </c>
      <c r="AX656" s="86">
        <f t="shared" si="670"/>
        <v>0.92941424163917508</v>
      </c>
      <c r="AY656" s="86">
        <f t="shared" si="662"/>
        <v>4.4583885362659663E-2</v>
      </c>
      <c r="AZ656" s="86">
        <f t="shared" si="663"/>
        <v>3.7587608585306143</v>
      </c>
      <c r="BA656" s="86">
        <f t="shared" si="684"/>
        <v>2.7519119990725493E-2</v>
      </c>
      <c r="BB656" s="86">
        <f t="shared" si="685"/>
        <v>2.2325729792439928</v>
      </c>
      <c r="BC656" s="89">
        <f t="shared" si="700"/>
        <v>2.706237485413418E-3</v>
      </c>
      <c r="BD656" s="89">
        <f t="shared" si="700"/>
        <v>0.18958169939571867</v>
      </c>
      <c r="BE656" s="41">
        <f t="shared" si="689"/>
        <v>270.31487309637379</v>
      </c>
      <c r="BF656" s="89">
        <f t="shared" si="690"/>
        <v>0.63789598368953349</v>
      </c>
      <c r="BG656" s="89">
        <f t="shared" si="691"/>
        <v>0.36210401631046651</v>
      </c>
      <c r="BH656" s="89">
        <f t="shared" si="701"/>
        <v>0.12265970264842041</v>
      </c>
      <c r="BI656" s="89">
        <f t="shared" si="701"/>
        <v>6.962823423271125E-2</v>
      </c>
      <c r="BJ656" s="41">
        <f t="shared" si="692"/>
        <v>96.909422652971642</v>
      </c>
      <c r="BK656" s="89">
        <f t="shared" si="693"/>
        <v>0.85761119512073059</v>
      </c>
      <c r="BL656" s="89">
        <f t="shared" si="694"/>
        <v>0.14238880487926941</v>
      </c>
      <c r="BM656" s="89">
        <f t="shared" si="671"/>
        <v>0</v>
      </c>
      <c r="BN656" s="86">
        <f t="shared" si="672"/>
        <v>8.0716524156905072E-5</v>
      </c>
      <c r="BO656" s="86">
        <f t="shared" si="673"/>
        <v>7.6659364378823588E-3</v>
      </c>
      <c r="BP656" s="86">
        <f t="shared" si="664"/>
        <v>2.5721962666355382E-2</v>
      </c>
      <c r="BQ656" s="86">
        <f t="shared" si="665"/>
        <v>2.4429066156832886</v>
      </c>
      <c r="BR656" s="86">
        <f t="shared" si="686"/>
        <v>2.5380756767876506E-2</v>
      </c>
      <c r="BS656" s="86">
        <f t="shared" si="687"/>
        <v>2.4086642248942174</v>
      </c>
      <c r="BT656" s="89">
        <f t="shared" si="674"/>
        <v>5.9479796949117869E-3</v>
      </c>
      <c r="BU656" s="89">
        <f t="shared" si="674"/>
        <v>0.55382948977643665</v>
      </c>
      <c r="BV656" s="41">
        <f t="shared" si="675"/>
        <v>-44.269843157656474</v>
      </c>
      <c r="BW656" s="89" t="e">
        <f t="shared" si="676"/>
        <v>#REF!</v>
      </c>
      <c r="BX656" s="42" t="e">
        <f t="shared" si="677"/>
        <v>#REF!</v>
      </c>
      <c r="BY656" s="89" t="e">
        <f t="shared" si="678"/>
        <v>#REF!</v>
      </c>
      <c r="BZ656" s="89" t="e">
        <f t="shared" si="678"/>
        <v>#REF!</v>
      </c>
      <c r="CA656" s="41">
        <f t="shared" si="679"/>
        <v>-62.286444076679828</v>
      </c>
      <c r="CB656" s="89" t="e">
        <f t="shared" si="680"/>
        <v>#REF!</v>
      </c>
      <c r="CC656" s="89" t="e">
        <f t="shared" si="681"/>
        <v>#REF!</v>
      </c>
      <c r="CD656" s="41" t="e">
        <f t="shared" si="695"/>
        <v>#REF!</v>
      </c>
      <c r="CE656" s="41" t="e">
        <f t="shared" si="696"/>
        <v>#REF!</v>
      </c>
      <c r="CF656" s="42" t="e">
        <f t="shared" si="697"/>
        <v>#REF!</v>
      </c>
      <c r="CG656" s="42" t="e">
        <f t="shared" si="688"/>
        <v>#REF!</v>
      </c>
      <c r="CH656" s="42" t="e">
        <f t="shared" si="682"/>
        <v>#REF!</v>
      </c>
      <c r="CI656" s="89">
        <f t="shared" si="698"/>
        <v>0.32181181292711064</v>
      </c>
      <c r="CJ656" s="89">
        <f t="shared" si="699"/>
        <v>1.9382802863076074</v>
      </c>
      <c r="CK656" s="42" t="e">
        <f t="shared" si="683"/>
        <v>#REF!</v>
      </c>
      <c r="CM656" s="89" t="e">
        <f t="shared" si="666"/>
        <v>#REF!</v>
      </c>
      <c r="CN656" s="89">
        <f t="shared" si="667"/>
        <v>1.6462875001374642E-2</v>
      </c>
    </row>
    <row r="657" spans="4:92" ht="14.4" x14ac:dyDescent="0.3">
      <c r="E657" s="32">
        <v>41582.556944444441</v>
      </c>
      <c r="F657" s="21">
        <f t="shared" si="650"/>
        <v>1697.9187499999971</v>
      </c>
      <c r="G657" s="21">
        <f t="shared" si="651"/>
        <v>173.06736111110513</v>
      </c>
      <c r="I657" s="21">
        <v>1053</v>
      </c>
      <c r="J657" s="21">
        <v>7925</v>
      </c>
      <c r="K657" s="21">
        <v>7351</v>
      </c>
      <c r="L657" s="21">
        <v>17</v>
      </c>
      <c r="M657" s="51">
        <v>6.94</v>
      </c>
      <c r="N657" s="40"/>
      <c r="O657" s="40"/>
      <c r="P657" s="40"/>
      <c r="R657" s="22"/>
      <c r="S657" s="22"/>
      <c r="T657" s="22"/>
      <c r="U657" s="52">
        <f t="shared" si="652"/>
        <v>1.8571596523957574E-2</v>
      </c>
      <c r="V657" s="52">
        <f t="shared" si="653"/>
        <v>2.5911768054122075</v>
      </c>
      <c r="W657" s="52">
        <f t="shared" si="654"/>
        <v>8.3699832328775099E-3</v>
      </c>
      <c r="X657" s="247">
        <f>W657+V657+SUM($U$647:U657)</f>
        <v>2.6807938964784372</v>
      </c>
      <c r="Y657" s="104">
        <f>W657+V657+SUM($U$648:U657)-$X$648</f>
        <v>2.6462102997908872</v>
      </c>
      <c r="Z657" s="42"/>
      <c r="AA657" s="42"/>
      <c r="AB657" s="41">
        <f t="shared" si="655"/>
        <v>2.0021752476175179E-2</v>
      </c>
      <c r="AC657" s="48">
        <f t="shared" si="656"/>
        <v>2.7935078469448706</v>
      </c>
      <c r="AD657" s="48">
        <f t="shared" si="657"/>
        <v>0.26763727600919041</v>
      </c>
      <c r="AE657" s="48">
        <f t="shared" si="658"/>
        <v>0.96583122036018365</v>
      </c>
      <c r="AF657" s="48">
        <f t="shared" si="659"/>
        <v>0.26763727600919035</v>
      </c>
      <c r="AG657" s="238">
        <f t="shared" si="660"/>
        <v>0.69803001258893405</v>
      </c>
      <c r="AH657" s="48">
        <f t="shared" si="661"/>
        <v>1.6393176205916957E-4</v>
      </c>
      <c r="AI657" s="48">
        <f>AE657+AC657+SUM($AB$647:AB657)</f>
        <v>3.9222041572159756</v>
      </c>
      <c r="AJ657" s="48">
        <f>AE657+AC657+SUM($AB$648:AB657)-$AI$648</f>
        <v>2.3789515125574199</v>
      </c>
      <c r="AK657" s="46"/>
      <c r="AL657" s="86"/>
      <c r="AM657" s="25">
        <v>67.121499999999997</v>
      </c>
      <c r="AN657" s="25">
        <v>2.7500000000003411E-2</v>
      </c>
      <c r="AQ657">
        <v>2068</v>
      </c>
      <c r="AR657" s="25">
        <v>-57.596499999999999</v>
      </c>
      <c r="AS657" s="25">
        <v>8.3500000000000796E-2</v>
      </c>
      <c r="AV657" s="41">
        <f t="shared" si="668"/>
        <v>0</v>
      </c>
      <c r="AW657" s="86">
        <f t="shared" si="669"/>
        <v>1.1444488147664507E-2</v>
      </c>
      <c r="AX657" s="86">
        <f t="shared" si="670"/>
        <v>0.95438673221251924</v>
      </c>
      <c r="AY657" s="86">
        <f t="shared" si="662"/>
        <v>4.6475634711040846E-2</v>
      </c>
      <c r="AZ657" s="86">
        <f t="shared" si="663"/>
        <v>3.8757285225049349</v>
      </c>
      <c r="BA657" s="86">
        <f t="shared" si="684"/>
        <v>2.9410869339106676E-2</v>
      </c>
      <c r="BB657" s="86">
        <f t="shared" si="685"/>
        <v>2.3495406432183135</v>
      </c>
      <c r="BC657" s="89">
        <f t="shared" si="700"/>
        <v>1.8917493483811831E-3</v>
      </c>
      <c r="BD657" s="89">
        <f t="shared" si="700"/>
        <v>0.11696766397432068</v>
      </c>
      <c r="BE657" s="41">
        <f t="shared" si="689"/>
        <v>439.2613602247053</v>
      </c>
      <c r="BF657" s="89">
        <f t="shared" si="690"/>
        <v>0.42383054892354249</v>
      </c>
      <c r="BG657" s="89">
        <f t="shared" si="691"/>
        <v>0.57616945107645745</v>
      </c>
      <c r="BH657" s="89">
        <f t="shared" si="701"/>
        <v>5.037625039329096E-2</v>
      </c>
      <c r="BI657" s="89">
        <f t="shared" si="701"/>
        <v>6.8483162929410923E-2</v>
      </c>
      <c r="BJ657" s="41">
        <f t="shared" si="692"/>
        <v>113.95279941277825</v>
      </c>
      <c r="BK657" s="89">
        <f t="shared" si="693"/>
        <v>0.83601620419797007</v>
      </c>
      <c r="BL657" s="89">
        <f t="shared" si="694"/>
        <v>0.16398379580202993</v>
      </c>
      <c r="BM657" s="89">
        <f t="shared" si="671"/>
        <v>0</v>
      </c>
      <c r="BN657" s="86">
        <f t="shared" si="672"/>
        <v>8.7709089458076035E-5</v>
      </c>
      <c r="BO657" s="86">
        <f t="shared" si="673"/>
        <v>8.2822741434194335E-3</v>
      </c>
      <c r="BP657" s="86">
        <f t="shared" si="664"/>
        <v>2.8092050502717236E-2</v>
      </c>
      <c r="BQ657" s="86">
        <f t="shared" si="665"/>
        <v>2.6527018459757201</v>
      </c>
      <c r="BR657" s="86">
        <f t="shared" si="686"/>
        <v>2.7750844604238361E-2</v>
      </c>
      <c r="BS657" s="86">
        <f t="shared" si="687"/>
        <v>2.6184594551866489</v>
      </c>
      <c r="BT657" s="89">
        <f t="shared" si="674"/>
        <v>2.3700878363618547E-3</v>
      </c>
      <c r="BU657" s="89">
        <f t="shared" si="674"/>
        <v>0.20979523029243152</v>
      </c>
      <c r="BV657" s="41">
        <f t="shared" si="675"/>
        <v>5.3348106215871383</v>
      </c>
      <c r="BW657" s="89" t="e">
        <f t="shared" si="676"/>
        <v>#REF!</v>
      </c>
      <c r="BX657" s="42" t="e">
        <f t="shared" si="677"/>
        <v>#REF!</v>
      </c>
      <c r="BY657" s="89" t="e">
        <f t="shared" si="678"/>
        <v>#REF!</v>
      </c>
      <c r="BZ657" s="89" t="e">
        <f t="shared" si="678"/>
        <v>#REF!</v>
      </c>
      <c r="CA657" s="41">
        <f t="shared" si="679"/>
        <v>-56.868519168969179</v>
      </c>
      <c r="CB657" s="89" t="e">
        <f t="shared" si="680"/>
        <v>#REF!</v>
      </c>
      <c r="CC657" s="89" t="e">
        <f t="shared" si="681"/>
        <v>#REF!</v>
      </c>
      <c r="CD657" s="41" t="e">
        <f t="shared" si="695"/>
        <v>#REF!</v>
      </c>
      <c r="CE657" s="41" t="e">
        <f t="shared" si="696"/>
        <v>#REF!</v>
      </c>
      <c r="CF657" s="42" t="e">
        <f t="shared" si="697"/>
        <v>#REF!</v>
      </c>
      <c r="CG657" s="42" t="e">
        <f t="shared" si="688"/>
        <v>#REF!</v>
      </c>
      <c r="CH657" s="42" t="e">
        <f t="shared" si="682"/>
        <v>#REF!</v>
      </c>
      <c r="CI657" s="89">
        <f t="shared" si="698"/>
        <v>0.39010949905814618</v>
      </c>
      <c r="CJ657" s="89">
        <f t="shared" si="699"/>
        <v>1.9888420134992737</v>
      </c>
      <c r="CK657" s="42" t="e">
        <f t="shared" si="683"/>
        <v>#REF!</v>
      </c>
      <c r="CM657" s="89" t="e">
        <f t="shared" si="666"/>
        <v>#REF!</v>
      </c>
      <c r="CN657" s="89">
        <f t="shared" si="667"/>
        <v>1.9956768713452342E-2</v>
      </c>
    </row>
    <row r="658" spans="4:92" ht="14.4" x14ac:dyDescent="0.3">
      <c r="E658" s="32">
        <v>41613.423611111109</v>
      </c>
      <c r="F658" s="21">
        <f t="shared" si="650"/>
        <v>1728.7854166666657</v>
      </c>
      <c r="G658" s="21">
        <f t="shared" si="651"/>
        <v>203.93402777777374</v>
      </c>
      <c r="I658" s="21">
        <v>1133</v>
      </c>
      <c r="J658" s="21">
        <v>8068</v>
      </c>
      <c r="K658" s="21">
        <v>7792</v>
      </c>
      <c r="L658" s="21">
        <v>6</v>
      </c>
      <c r="M658" s="51">
        <v>6.94</v>
      </c>
      <c r="N658" s="40"/>
      <c r="O658" s="40"/>
      <c r="P658" s="40"/>
      <c r="R658" s="22"/>
      <c r="S658" s="22"/>
      <c r="T658" s="22"/>
      <c r="U658" s="52">
        <f t="shared" si="652"/>
        <v>2.1181333569223162E-2</v>
      </c>
      <c r="V658" s="52">
        <f t="shared" si="653"/>
        <v>2.9552968255296892</v>
      </c>
      <c r="W658" s="52">
        <f t="shared" si="654"/>
        <v>9.5461586512328445E-3</v>
      </c>
      <c r="X658" s="247">
        <f>W658+V658+SUM($U$647:U658)</f>
        <v>3.0672714255834972</v>
      </c>
      <c r="Y658" s="104">
        <f>W658+V658+SUM($U$648:U658)-$X$648</f>
        <v>3.0326878288959471</v>
      </c>
      <c r="Z658" s="42"/>
      <c r="AA658" s="42"/>
      <c r="AB658" s="41">
        <f t="shared" si="655"/>
        <v>2.1931596411254167E-2</v>
      </c>
      <c r="AC658" s="48">
        <f t="shared" si="656"/>
        <v>3.0599762305407512</v>
      </c>
      <c r="AD658" s="48">
        <f t="shared" si="657"/>
        <v>0.29316678093117204</v>
      </c>
      <c r="AE658" s="48">
        <f t="shared" si="658"/>
        <v>1.057960363436435</v>
      </c>
      <c r="AF658" s="48">
        <f t="shared" si="659"/>
        <v>0.29316678093117204</v>
      </c>
      <c r="AG658" s="238">
        <f t="shared" si="660"/>
        <v>0.76461401354651448</v>
      </c>
      <c r="AH658" s="48">
        <f t="shared" si="661"/>
        <v>1.7956895874852381E-4</v>
      </c>
      <c r="AI658" s="48">
        <f>AE658+AC658+SUM($AB$647:AB658)</f>
        <v>4.3027332802993614</v>
      </c>
      <c r="AJ658" s="48">
        <f>AE658+AC658+SUM($AB$648:AB658)-$AI$648</f>
        <v>2.7594806356408057</v>
      </c>
      <c r="AK658" s="46"/>
      <c r="AL658" s="86"/>
      <c r="AM658" s="25">
        <v>75.912000000000006</v>
      </c>
      <c r="AN658" s="25">
        <v>5.6000000000004491E-2</v>
      </c>
      <c r="AQ658"/>
      <c r="AR658" s="25">
        <v>-53.061999999999998</v>
      </c>
      <c r="AS658" s="25">
        <v>7.0000000000000284E-2</v>
      </c>
      <c r="AV658" s="41">
        <f t="shared" si="668"/>
        <v>0</v>
      </c>
      <c r="AW658" s="86">
        <f t="shared" si="669"/>
        <v>1.2638194154488179E-2</v>
      </c>
      <c r="AX658" s="86">
        <f t="shared" si="670"/>
        <v>1.0453221692819468</v>
      </c>
      <c r="AY658" s="86">
        <f t="shared" si="662"/>
        <v>5.1399636953098723E-2</v>
      </c>
      <c r="AZ658" s="86">
        <f t="shared" si="663"/>
        <v>4.2513336433462623</v>
      </c>
      <c r="BA658" s="86">
        <f t="shared" si="684"/>
        <v>3.433487158116455E-2</v>
      </c>
      <c r="BB658" s="86">
        <f t="shared" si="685"/>
        <v>2.7251457640596408</v>
      </c>
      <c r="BC658" s="89">
        <f t="shared" si="700"/>
        <v>4.924002242057874E-3</v>
      </c>
      <c r="BD658" s="89">
        <f t="shared" si="700"/>
        <v>0.37560512084132736</v>
      </c>
      <c r="BE658" s="41">
        <f t="shared" si="689"/>
        <v>166.61787616261958</v>
      </c>
      <c r="BF658" s="89">
        <f t="shared" si="690"/>
        <v>0.7692863612573736</v>
      </c>
      <c r="BG658" s="89">
        <f t="shared" si="691"/>
        <v>0.2307136387426264</v>
      </c>
      <c r="BH658" s="89">
        <f t="shared" si="701"/>
        <v>0.29273586444927713</v>
      </c>
      <c r="BI658" s="89">
        <f t="shared" si="701"/>
        <v>8.7793258634108695E-2</v>
      </c>
      <c r="BJ658" s="41">
        <f t="shared" si="692"/>
        <v>121.21159370467471</v>
      </c>
      <c r="BK658" s="89">
        <f t="shared" si="693"/>
        <v>0.82681887205817017</v>
      </c>
      <c r="BL658" s="89">
        <f t="shared" si="694"/>
        <v>0.17318112794182983</v>
      </c>
      <c r="BM658" s="89">
        <f t="shared" si="671"/>
        <v>0</v>
      </c>
      <c r="BN658" s="86">
        <f t="shared" si="672"/>
        <v>1.0051049681296087E-4</v>
      </c>
      <c r="BO658" s="86">
        <f t="shared" si="673"/>
        <v>9.4456481544198841E-3</v>
      </c>
      <c r="BP658" s="86">
        <f t="shared" si="664"/>
        <v>3.2294977080208211E-2</v>
      </c>
      <c r="BQ658" s="86">
        <f t="shared" si="665"/>
        <v>3.0349764485032891</v>
      </c>
      <c r="BR658" s="86">
        <f t="shared" si="686"/>
        <v>3.1953771181729339E-2</v>
      </c>
      <c r="BS658" s="86">
        <f t="shared" si="687"/>
        <v>3.0007340577142179</v>
      </c>
      <c r="BT658" s="89">
        <f t="shared" si="674"/>
        <v>4.2029265774909778E-3</v>
      </c>
      <c r="BU658" s="89">
        <f t="shared" si="674"/>
        <v>0.38227460252756895</v>
      </c>
      <c r="BV658" s="41">
        <f t="shared" si="675"/>
        <v>-21.595937538501751</v>
      </c>
      <c r="BW658" s="89" t="e">
        <f t="shared" si="676"/>
        <v>#REF!</v>
      </c>
      <c r="BX658" s="42" t="e">
        <f t="shared" si="677"/>
        <v>#REF!</v>
      </c>
      <c r="BY658" s="89" t="e">
        <f t="shared" si="678"/>
        <v>#REF!</v>
      </c>
      <c r="BZ658" s="89" t="e">
        <f t="shared" si="678"/>
        <v>#REF!</v>
      </c>
      <c r="CA658" s="41">
        <f t="shared" si="679"/>
        <v>-52.375014625224537</v>
      </c>
      <c r="CB658" s="89" t="e">
        <f t="shared" si="680"/>
        <v>#REF!</v>
      </c>
      <c r="CC658" s="89" t="e">
        <f t="shared" si="681"/>
        <v>#REF!</v>
      </c>
      <c r="CD658" s="41" t="e">
        <f t="shared" si="695"/>
        <v>#REF!</v>
      </c>
      <c r="CE658" s="41" t="e">
        <f t="shared" si="696"/>
        <v>#REF!</v>
      </c>
      <c r="CF658" s="42" t="e">
        <f t="shared" si="697"/>
        <v>#REF!</v>
      </c>
      <c r="CG658" s="42" t="e">
        <f t="shared" si="688"/>
        <v>#REF!</v>
      </c>
      <c r="CH658" s="42" t="e">
        <f t="shared" si="682"/>
        <v>#REF!</v>
      </c>
      <c r="CI658" s="89">
        <f t="shared" si="698"/>
        <v>0.47788996901391229</v>
      </c>
      <c r="CJ658" s="89">
        <f t="shared" si="699"/>
        <v>2.2815906666268932</v>
      </c>
      <c r="CK658" s="42" t="e">
        <f t="shared" si="683"/>
        <v>#REF!</v>
      </c>
      <c r="CM658" s="89" t="e">
        <f t="shared" si="666"/>
        <v>#REF!</v>
      </c>
      <c r="CN658" s="89">
        <f t="shared" si="667"/>
        <v>2.4447340054818901E-2</v>
      </c>
    </row>
    <row r="659" spans="4:92" ht="14.4" x14ac:dyDescent="0.3">
      <c r="E659" s="32">
        <v>41695.587500000001</v>
      </c>
      <c r="F659" s="21">
        <f t="shared" si="650"/>
        <v>1810.9493055555577</v>
      </c>
      <c r="G659" s="21">
        <f t="shared" si="651"/>
        <v>286.0979166666657</v>
      </c>
      <c r="H659" s="21"/>
      <c r="I659" s="21">
        <v>1051</v>
      </c>
      <c r="J659" s="21">
        <v>9065</v>
      </c>
      <c r="K659" s="21">
        <v>11055</v>
      </c>
      <c r="L659" s="21">
        <v>34</v>
      </c>
      <c r="M659" s="51">
        <v>6.94</v>
      </c>
      <c r="N659" s="40"/>
      <c r="O659" s="40"/>
      <c r="P659" s="40"/>
      <c r="R659" s="22"/>
      <c r="S659" s="22"/>
      <c r="T659" s="22"/>
      <c r="U659" s="52">
        <f t="shared" si="652"/>
        <v>2.7876350014403386E-2</v>
      </c>
      <c r="V659" s="52">
        <f t="shared" si="653"/>
        <v>3.8894099106500346</v>
      </c>
      <c r="W659" s="52">
        <f t="shared" si="654"/>
        <v>1.2563517730604887E-2</v>
      </c>
      <c r="X659" s="247">
        <f>W659+V659+SUM($U$647:U659)</f>
        <v>4.0322782197976181</v>
      </c>
      <c r="Y659" s="104">
        <f>W659+V659+SUM($U$648:U659)-$X$648</f>
        <v>3.9976946231100681</v>
      </c>
      <c r="Z659" s="42"/>
      <c r="AA659" s="42"/>
      <c r="AB659" s="41">
        <f t="shared" si="655"/>
        <v>2.2858354851249811E-2</v>
      </c>
      <c r="AC659" s="48">
        <f t="shared" si="656"/>
        <v>3.1892809443729138</v>
      </c>
      <c r="AD659" s="48">
        <f t="shared" si="657"/>
        <v>0.30555506236128704</v>
      </c>
      <c r="AE659" s="48">
        <f t="shared" si="658"/>
        <v>1.1026663518929998</v>
      </c>
      <c r="AF659" s="48">
        <f t="shared" si="659"/>
        <v>0.30555506236128699</v>
      </c>
      <c r="AG659" s="238">
        <f t="shared" si="660"/>
        <v>0.79692413256865491</v>
      </c>
      <c r="AH659" s="48">
        <f t="shared" si="661"/>
        <v>1.8715696305796048E-4</v>
      </c>
      <c r="AI659" s="48">
        <f>AE659+AC659+SUM($AB$647:AB659)</f>
        <v>4.499602337439339</v>
      </c>
      <c r="AJ659" s="48">
        <f>AE659+AC659+SUM($AB$648:AB659)-$AI$648</f>
        <v>2.9563496927807833</v>
      </c>
      <c r="AK659" s="46"/>
      <c r="AL659" s="86"/>
      <c r="AM659" s="25">
        <v>91.12466666666667</v>
      </c>
      <c r="AN659" s="25">
        <v>0.35448178138422043</v>
      </c>
      <c r="AQ659"/>
      <c r="AR659" s="25">
        <v>-42.629000000000005</v>
      </c>
      <c r="AS659" s="25">
        <v>7.4953318805775201E-2</v>
      </c>
      <c r="AV659" s="41">
        <f t="shared" si="668"/>
        <v>0</v>
      </c>
      <c r="AW659" s="86">
        <f t="shared" si="669"/>
        <v>1.3356234079768676E-2</v>
      </c>
      <c r="AX659" s="86">
        <f t="shared" si="670"/>
        <v>1.0893101178132312</v>
      </c>
      <c r="AY659" s="86">
        <f t="shared" si="662"/>
        <v>5.4502200036793937E-2</v>
      </c>
      <c r="AZ659" s="86">
        <f t="shared" si="663"/>
        <v>4.4451001374025454</v>
      </c>
      <c r="BA659" s="86">
        <f t="shared" si="684"/>
        <v>3.743743466485977E-2</v>
      </c>
      <c r="BB659" s="86">
        <f t="shared" si="685"/>
        <v>2.9189122581159239</v>
      </c>
      <c r="BC659" s="89">
        <f t="shared" si="700"/>
        <v>3.10256308369522E-3</v>
      </c>
      <c r="BD659" s="89">
        <f t="shared" si="700"/>
        <v>0.1937664940562831</v>
      </c>
      <c r="BE659" s="41">
        <f t="shared" si="689"/>
        <v>424.89817028503319</v>
      </c>
      <c r="BF659" s="89">
        <f t="shared" si="690"/>
        <v>0.4420295807668439</v>
      </c>
      <c r="BG659" s="89">
        <f t="shared" si="691"/>
        <v>0.55797041923315605</v>
      </c>
      <c r="BH659" s="89">
        <f t="shared" si="701"/>
        <v>8.7021946793548133E-2</v>
      </c>
      <c r="BI659" s="89">
        <f t="shared" si="701"/>
        <v>0.10984711034642945</v>
      </c>
      <c r="BJ659" s="41">
        <f t="shared" si="692"/>
        <v>141.37125526089878</v>
      </c>
      <c r="BK659" s="89">
        <f t="shared" si="693"/>
        <v>0.80127535949912942</v>
      </c>
      <c r="BL659" s="89">
        <f t="shared" si="694"/>
        <v>0.19872464050087058</v>
      </c>
      <c r="BM659" s="89">
        <f t="shared" si="671"/>
        <v>0</v>
      </c>
      <c r="BN659" s="86">
        <f t="shared" si="672"/>
        <v>1.3372184970901574E-4</v>
      </c>
      <c r="BO659" s="86">
        <f t="shared" si="673"/>
        <v>1.2429795880895872E-2</v>
      </c>
      <c r="BP659" s="86">
        <f t="shared" si="664"/>
        <v>4.2918210779390842E-2</v>
      </c>
      <c r="BQ659" s="86">
        <f t="shared" si="665"/>
        <v>3.9893600090182275</v>
      </c>
      <c r="BR659" s="86">
        <f t="shared" si="686"/>
        <v>4.257700488091197E-2</v>
      </c>
      <c r="BS659" s="86">
        <f t="shared" si="687"/>
        <v>3.9551176182291563</v>
      </c>
      <c r="BT659" s="89">
        <f t="shared" si="674"/>
        <v>1.0623233699182631E-2</v>
      </c>
      <c r="BU659" s="89">
        <f t="shared" si="674"/>
        <v>0.95438356051493844</v>
      </c>
      <c r="BV659" s="41">
        <f t="shared" si="675"/>
        <v>-9.4516585230048911</v>
      </c>
      <c r="BW659" s="89" t="e">
        <f t="shared" si="676"/>
        <v>#REF!</v>
      </c>
      <c r="BX659" s="42" t="e">
        <f t="shared" si="677"/>
        <v>#REF!</v>
      </c>
      <c r="BY659" s="89" t="e">
        <f t="shared" si="678"/>
        <v>#REF!</v>
      </c>
      <c r="BZ659" s="89" t="e">
        <f t="shared" si="678"/>
        <v>#REF!</v>
      </c>
      <c r="CA659" s="41">
        <f t="shared" si="679"/>
        <v>-42.017460342318458</v>
      </c>
      <c r="CB659" s="89" t="e">
        <f t="shared" si="680"/>
        <v>#REF!</v>
      </c>
      <c r="CC659" s="89" t="e">
        <f t="shared" si="681"/>
        <v>#REF!</v>
      </c>
      <c r="CD659" s="41" t="e">
        <f t="shared" si="695"/>
        <v>#REF!</v>
      </c>
      <c r="CE659" s="41" t="e">
        <f t="shared" si="696"/>
        <v>#REF!</v>
      </c>
      <c r="CF659" s="42" t="e">
        <f t="shared" si="697"/>
        <v>#REF!</v>
      </c>
      <c r="CG659" s="42" t="e">
        <f t="shared" si="688"/>
        <v>#REF!</v>
      </c>
      <c r="CH659" s="42" t="e">
        <f t="shared" si="682"/>
        <v>#REF!</v>
      </c>
      <c r="CI659" s="89">
        <f t="shared" si="698"/>
        <v>0.58749952989272036</v>
      </c>
      <c r="CJ659" s="89">
        <f t="shared" si="699"/>
        <v>2.3688501628880632</v>
      </c>
      <c r="CK659" s="42" t="e">
        <f t="shared" si="683"/>
        <v>#REF!</v>
      </c>
      <c r="CM659" s="89" t="e">
        <f t="shared" si="666"/>
        <v>#REF!</v>
      </c>
      <c r="CN659" s="89">
        <f t="shared" si="667"/>
        <v>3.0054618679212011E-2</v>
      </c>
    </row>
    <row r="660" spans="4:92" ht="14.4" x14ac:dyDescent="0.3">
      <c r="E660" s="32">
        <v>41743.398611111108</v>
      </c>
      <c r="F660" s="21">
        <f t="shared" si="650"/>
        <v>1858.7604166666642</v>
      </c>
      <c r="G660" s="21">
        <f t="shared" si="651"/>
        <v>333.90902777777228</v>
      </c>
      <c r="H660" s="21"/>
      <c r="I660" s="21">
        <v>1034</v>
      </c>
      <c r="J660" s="21">
        <v>9535</v>
      </c>
      <c r="K660" s="21">
        <v>11910</v>
      </c>
      <c r="L660" s="21">
        <v>7</v>
      </c>
      <c r="M660" s="51">
        <v>6.94</v>
      </c>
      <c r="N660" s="40"/>
      <c r="O660" s="40"/>
      <c r="P660" s="40"/>
      <c r="R660" s="22"/>
      <c r="S660" s="22"/>
      <c r="T660" s="22"/>
      <c r="U660" s="52">
        <f t="shared" si="652"/>
        <v>2.9546547846045854E-2</v>
      </c>
      <c r="V660" s="52">
        <f t="shared" si="653"/>
        <v>4.1224419968370709</v>
      </c>
      <c r="W660" s="52">
        <f t="shared" si="654"/>
        <v>1.3316254730270052E-2</v>
      </c>
      <c r="X660" s="247">
        <f>W660+V660+SUM($U$647:U660)</f>
        <v>4.2956095908303658</v>
      </c>
      <c r="Y660" s="104">
        <f>W660+V660+SUM($U$648:U660)-$X$648</f>
        <v>4.2610259941428152</v>
      </c>
      <c r="Z660" s="42"/>
      <c r="AA660" s="42"/>
      <c r="AB660" s="41">
        <f t="shared" si="655"/>
        <v>2.3654604006049306E-2</v>
      </c>
      <c r="AC660" s="48">
        <f t="shared" si="656"/>
        <v>3.300376527274683</v>
      </c>
      <c r="AD660" s="48">
        <f t="shared" si="657"/>
        <v>0.31619878373726262</v>
      </c>
      <c r="AE660" s="48">
        <f t="shared" si="658"/>
        <v>1.1410766905387246</v>
      </c>
      <c r="AF660" s="48">
        <f t="shared" si="659"/>
        <v>0.31619878373726262</v>
      </c>
      <c r="AG660" s="238">
        <f t="shared" si="660"/>
        <v>0.8246842304027483</v>
      </c>
      <c r="AH660" s="48">
        <f t="shared" si="661"/>
        <v>1.9367639871374195E-4</v>
      </c>
      <c r="AI660" s="48">
        <f>AE660+AC660+SUM($AB$647:AB660)</f>
        <v>4.6727628629928821</v>
      </c>
      <c r="AJ660" s="48">
        <f>AE660+AC660+SUM($AB$648:AB660)-$AI$648</f>
        <v>3.1295102183343264</v>
      </c>
      <c r="AK660" s="46"/>
      <c r="AL660" s="86"/>
      <c r="AM660" s="25">
        <v>96.310500000000005</v>
      </c>
      <c r="AN660" s="25">
        <v>2.4999999999977263E-3</v>
      </c>
      <c r="AR660" s="25">
        <v>-36.584518144682654</v>
      </c>
      <c r="AS660" s="25">
        <v>6.6280514355987918E-2</v>
      </c>
      <c r="AV660" s="41">
        <f t="shared" si="668"/>
        <v>0</v>
      </c>
      <c r="AW660" s="86">
        <f t="shared" si="669"/>
        <v>1.3886376382823976E-2</v>
      </c>
      <c r="AX660" s="86">
        <f t="shared" si="670"/>
        <v>1.1271903141559008</v>
      </c>
      <c r="AY660" s="86">
        <f t="shared" si="662"/>
        <v>5.6865366194244607E-2</v>
      </c>
      <c r="AZ660" s="86">
        <f t="shared" si="663"/>
        <v>4.6158974967986381</v>
      </c>
      <c r="BA660" s="86">
        <f t="shared" si="684"/>
        <v>3.9800600822310434E-2</v>
      </c>
      <c r="BB660" s="86">
        <f t="shared" si="685"/>
        <v>3.0897096175120167</v>
      </c>
      <c r="BC660" s="89">
        <f t="shared" si="700"/>
        <v>2.3631661574506635E-3</v>
      </c>
      <c r="BD660" s="89">
        <f t="shared" si="700"/>
        <v>0.17079735939609275</v>
      </c>
      <c r="BE660" s="41">
        <f t="shared" si="689"/>
        <v>231.27481410913964</v>
      </c>
      <c r="BF660" s="89">
        <f t="shared" si="690"/>
        <v>0.68736210365711903</v>
      </c>
      <c r="BG660" s="89">
        <f t="shared" si="691"/>
        <v>0.31263789634288097</v>
      </c>
      <c r="BH660" s="89">
        <f t="shared" si="701"/>
        <v>0.11902398311485571</v>
      </c>
      <c r="BI660" s="89">
        <f t="shared" si="701"/>
        <v>5.4136542438687402E-2</v>
      </c>
      <c r="BJ660" s="41">
        <f t="shared" si="692"/>
        <v>146.34107195971069</v>
      </c>
      <c r="BK660" s="89">
        <f t="shared" si="693"/>
        <v>0.79497830064681763</v>
      </c>
      <c r="BL660" s="89">
        <f t="shared" si="694"/>
        <v>0.20502169935318237</v>
      </c>
      <c r="BM660" s="89">
        <f t="shared" si="671"/>
        <v>0</v>
      </c>
      <c r="BN660" s="86">
        <f t="shared" si="672"/>
        <v>1.4261899837178312E-4</v>
      </c>
      <c r="BO660" s="86">
        <f t="shared" si="673"/>
        <v>1.3173635731898269E-2</v>
      </c>
      <c r="BP660" s="86">
        <f t="shared" si="664"/>
        <v>4.6006594921005062E-2</v>
      </c>
      <c r="BQ660" s="86">
        <f t="shared" si="665"/>
        <v>4.2496029959093606</v>
      </c>
      <c r="BR660" s="86">
        <f t="shared" si="686"/>
        <v>4.566538902252619E-2</v>
      </c>
      <c r="BS660" s="86">
        <f t="shared" si="687"/>
        <v>4.2153606051202894</v>
      </c>
      <c r="BT660" s="89">
        <f t="shared" si="674"/>
        <v>3.0883841416142199E-3</v>
      </c>
      <c r="BU660" s="89">
        <f t="shared" si="674"/>
        <v>0.26024298689113312</v>
      </c>
      <c r="BV660" s="41">
        <f t="shared" ref="BV660:BV665" si="702">1000*((BT660/BU660)/0.0112372-1)</f>
        <v>56.07355682172188</v>
      </c>
      <c r="BW660" s="89" t="e">
        <f t="shared" si="676"/>
        <v>#REF!</v>
      </c>
      <c r="BX660" s="42" t="e">
        <f t="shared" si="677"/>
        <v>#REF!</v>
      </c>
      <c r="BY660" s="89" t="e">
        <f t="shared" si="678"/>
        <v>#REF!</v>
      </c>
      <c r="BZ660" s="89" t="e">
        <f t="shared" si="678"/>
        <v>#REF!</v>
      </c>
      <c r="CA660" s="41">
        <f t="shared" si="679"/>
        <v>-35.961632221006127</v>
      </c>
      <c r="CB660" s="89" t="e">
        <f t="shared" si="680"/>
        <v>#REF!</v>
      </c>
      <c r="CC660" s="89" t="e">
        <f t="shared" si="681"/>
        <v>#REF!</v>
      </c>
      <c r="CD660" s="41" t="e">
        <f t="shared" si="695"/>
        <v>#REF!</v>
      </c>
      <c r="CE660" s="41" t="e">
        <f t="shared" si="696"/>
        <v>#REF!</v>
      </c>
      <c r="CF660" s="42" t="e">
        <f t="shared" si="697"/>
        <v>#REF!</v>
      </c>
      <c r="CG660" s="42" t="e">
        <f t="shared" si="688"/>
        <v>#REF!</v>
      </c>
      <c r="CH660" s="42" t="e">
        <f t="shared" si="682"/>
        <v>#REF!</v>
      </c>
      <c r="CI660" s="89">
        <f t="shared" si="698"/>
        <v>0.64161750310605237</v>
      </c>
      <c r="CJ660" s="89">
        <f t="shared" si="699"/>
        <v>2.4878927152282739</v>
      </c>
      <c r="CK660" s="42" t="e">
        <f t="shared" si="683"/>
        <v>#REF!</v>
      </c>
      <c r="CM660" s="89" t="e">
        <f t="shared" si="666"/>
        <v>#REF!</v>
      </c>
      <c r="CN660" s="89">
        <f t="shared" si="667"/>
        <v>3.2823123104935563E-2</v>
      </c>
    </row>
    <row r="661" spans="4:92" ht="14.4" x14ac:dyDescent="0.3">
      <c r="E661" s="32">
        <v>41772.602083333331</v>
      </c>
      <c r="F661" s="21">
        <f t="shared" si="650"/>
        <v>1887.9638888888876</v>
      </c>
      <c r="G661" s="21">
        <f t="shared" si="651"/>
        <v>363.11249999999563</v>
      </c>
      <c r="H661" s="21">
        <v>10</v>
      </c>
      <c r="I661" s="21">
        <v>1118</v>
      </c>
      <c r="J661" s="21">
        <v>8699</v>
      </c>
      <c r="K661" s="21">
        <v>11467</v>
      </c>
      <c r="L661" s="21">
        <v>7</v>
      </c>
      <c r="M661" s="51">
        <v>6.94</v>
      </c>
      <c r="N661" s="40"/>
      <c r="O661" s="40"/>
      <c r="P661" s="40"/>
      <c r="R661" s="22"/>
      <c r="S661" s="22"/>
      <c r="T661" s="22"/>
      <c r="U661" s="52">
        <f t="shared" si="652"/>
        <v>3.0758564420157921E-2</v>
      </c>
      <c r="V661" s="52">
        <f t="shared" si="653"/>
        <v>4.2915469647682336</v>
      </c>
      <c r="W661" s="52">
        <f t="shared" si="654"/>
        <v>1.386249524277532E-2</v>
      </c>
      <c r="X661" s="247">
        <f>W661+V661+SUM($U$647:U661)</f>
        <v>4.4960193636941916</v>
      </c>
      <c r="Y661" s="104">
        <f>W661+V661+SUM($U$648:U661)-$X$648</f>
        <v>4.4614357670066411</v>
      </c>
      <c r="Z661" s="42"/>
      <c r="AA661" s="42"/>
      <c r="AB661" s="41">
        <f t="shared" si="655"/>
        <v>2.3333805868226542E-2</v>
      </c>
      <c r="AC661" s="48">
        <f t="shared" si="656"/>
        <v>3.2556176023823897</v>
      </c>
      <c r="AD661" s="48">
        <f t="shared" si="657"/>
        <v>0.31191057071206058</v>
      </c>
      <c r="AE661" s="48">
        <f t="shared" si="658"/>
        <v>1.1256016786829277</v>
      </c>
      <c r="AF661" s="48">
        <f t="shared" si="659"/>
        <v>0.31191057071206046</v>
      </c>
      <c r="AG661" s="238">
        <f t="shared" si="660"/>
        <v>0.81350005816560778</v>
      </c>
      <c r="AH661" s="48">
        <f t="shared" si="661"/>
        <v>1.9104980525938944E-4</v>
      </c>
      <c r="AI661" s="48">
        <f>AE661+AC661+SUM($AB$647:AB661)</f>
        <v>4.6358627321130186</v>
      </c>
      <c r="AJ661" s="48">
        <f>AE661+AC661+SUM($AB$648:AB661)-$AI$648</f>
        <v>3.0926100874544629</v>
      </c>
      <c r="AK661" s="46"/>
      <c r="AL661" s="86"/>
      <c r="AM661" s="25">
        <v>99.016500000000008</v>
      </c>
      <c r="AN661" s="25">
        <v>0.21001071401241259</v>
      </c>
      <c r="AO661"/>
      <c r="AP661"/>
      <c r="AQ661"/>
      <c r="AR661" s="25">
        <v>-35.721500000000006</v>
      </c>
      <c r="AS661" s="25">
        <v>2.61629509039016E-2</v>
      </c>
      <c r="AV661" s="41">
        <f t="shared" si="668"/>
        <v>0</v>
      </c>
      <c r="AW661" s="86">
        <f t="shared" si="669"/>
        <v>1.3731450785382458E-2</v>
      </c>
      <c r="AX661" s="86">
        <f t="shared" si="670"/>
        <v>1.1118702278975454</v>
      </c>
      <c r="AY661" s="86">
        <f t="shared" si="662"/>
        <v>5.6553861067695013E-2</v>
      </c>
      <c r="AZ661" s="86">
        <f t="shared" si="663"/>
        <v>4.579308871045324</v>
      </c>
      <c r="BA661" s="86">
        <f t="shared" si="684"/>
        <v>3.948909569576084E-2</v>
      </c>
      <c r="BB661" s="86">
        <f t="shared" si="685"/>
        <v>3.0531209917587026</v>
      </c>
      <c r="BC661" s="89">
        <f t="shared" si="700"/>
        <v>-3.1150512654959384E-4</v>
      </c>
      <c r="BD661" s="89">
        <f t="shared" si="700"/>
        <v>-3.6588625753314119E-2</v>
      </c>
      <c r="BE661" s="41">
        <f t="shared" si="689"/>
        <v>-242.36332417135543</v>
      </c>
      <c r="BF661" s="89">
        <f t="shared" si="690"/>
        <v>1.2874903200890677</v>
      </c>
      <c r="BG661" s="89">
        <f t="shared" si="691"/>
        <v>-0.28749032008906772</v>
      </c>
      <c r="BH661" s="89">
        <f>BF661*($AJ661-$AJ660)</f>
        <v>-4.7508561317844013E-2</v>
      </c>
      <c r="BI661" s="89">
        <f t="shared" si="701"/>
        <v>1.0608430437980463E-2</v>
      </c>
      <c r="BJ661" s="41">
        <f t="shared" ref="BJ661:BJ673" si="703">1000*((BA661/BB661)/0.0112372-1)</f>
        <v>150.99930847149557</v>
      </c>
      <c r="BK661" s="89">
        <f t="shared" si="693"/>
        <v>0.78907603276846505</v>
      </c>
      <c r="BL661" s="89">
        <f t="shared" si="694"/>
        <v>0.21092396723153495</v>
      </c>
      <c r="BM661" s="89">
        <f t="shared" si="671"/>
        <v>0</v>
      </c>
      <c r="BN661" s="86">
        <f t="shared" si="672"/>
        <v>1.4860088429047129E-4</v>
      </c>
      <c r="BO661" s="86">
        <f t="shared" si="673"/>
        <v>1.3713894358484848E-2</v>
      </c>
      <c r="BP661" s="86">
        <f t="shared" si="664"/>
        <v>4.819568494209131E-2</v>
      </c>
      <c r="BQ661" s="86">
        <f t="shared" si="665"/>
        <v>4.4478236787521004</v>
      </c>
      <c r="BR661" s="86">
        <f t="shared" si="686"/>
        <v>4.7854479043612438E-2</v>
      </c>
      <c r="BS661" s="86">
        <f t="shared" si="687"/>
        <v>4.4135812879630292</v>
      </c>
      <c r="BT661" s="89">
        <f t="shared" si="674"/>
        <v>2.1890900210862485E-3</v>
      </c>
      <c r="BU661" s="89">
        <f t="shared" si="674"/>
        <v>0.19822068284273975</v>
      </c>
      <c r="BV661" s="41">
        <f t="shared" si="702"/>
        <v>-17.219472660715439</v>
      </c>
      <c r="BW661" s="89" t="e">
        <f t="shared" si="676"/>
        <v>#REF!</v>
      </c>
      <c r="BX661" s="42" t="e">
        <f t="shared" si="677"/>
        <v>#REF!</v>
      </c>
      <c r="BY661" s="89" t="e">
        <f t="shared" si="678"/>
        <v>#REF!</v>
      </c>
      <c r="BZ661" s="89" t="e">
        <f t="shared" si="678"/>
        <v>#REF!</v>
      </c>
      <c r="CA661" s="41">
        <f t="shared" ref="CA661:CA673" si="704">1000*((BR661/BS661/0.0112372-1))</f>
        <v>-35.119893183340636</v>
      </c>
      <c r="CB661" s="89" t="e">
        <f t="shared" si="680"/>
        <v>#REF!</v>
      </c>
      <c r="CC661" s="89" t="e">
        <f t="shared" ref="CC661:CC673" si="705">1-CB661</f>
        <v>#REF!</v>
      </c>
      <c r="CD661" s="41" t="e">
        <f t="shared" si="695"/>
        <v>#REF!</v>
      </c>
      <c r="CE661" s="41" t="e">
        <f t="shared" si="696"/>
        <v>#REF!</v>
      </c>
      <c r="CF661" s="42" t="e">
        <f t="shared" si="697"/>
        <v>#REF!</v>
      </c>
      <c r="CG661" s="42" t="e">
        <f t="shared" si="688"/>
        <v>#REF!</v>
      </c>
      <c r="CH661" s="42" t="e">
        <f t="shared" si="682"/>
        <v>#REF!</v>
      </c>
      <c r="CI661" s="140">
        <f t="shared" si="698"/>
        <v>0.65230558874615951</v>
      </c>
      <c r="CJ661" s="140">
        <f t="shared" si="699"/>
        <v>2.4403044987083033</v>
      </c>
      <c r="CK661" s="42" t="e">
        <f t="shared" si="683"/>
        <v>#REF!</v>
      </c>
      <c r="CM661" s="89" t="e">
        <f t="shared" si="666"/>
        <v>#REF!</v>
      </c>
      <c r="CN661" s="89">
        <f t="shared" si="667"/>
        <v>3.336989177789576E-2</v>
      </c>
    </row>
    <row r="662" spans="4:92" ht="14.4" x14ac:dyDescent="0.3">
      <c r="E662" s="32">
        <v>42074.411805555559</v>
      </c>
      <c r="F662" s="21">
        <f t="shared" si="650"/>
        <v>2189.7736111111153</v>
      </c>
      <c r="G662" s="21">
        <f t="shared" si="651"/>
        <v>664.92222222222335</v>
      </c>
      <c r="H662" s="21"/>
      <c r="I662" s="21">
        <v>1102</v>
      </c>
      <c r="J662" s="21">
        <v>10228</v>
      </c>
      <c r="K662" s="21">
        <v>24309</v>
      </c>
      <c r="L662" s="21">
        <v>6</v>
      </c>
      <c r="M662" s="51">
        <v>6.94</v>
      </c>
      <c r="N662" s="40"/>
      <c r="O662" s="40"/>
      <c r="P662" s="40"/>
      <c r="R662" s="22"/>
      <c r="S662" s="22"/>
      <c r="T662" s="22"/>
      <c r="U662" s="52">
        <f t="shared" si="652"/>
        <v>6.4272195301938992E-2</v>
      </c>
      <c r="V662" s="52">
        <f t="shared" si="653"/>
        <v>8.9674908392753672</v>
      </c>
      <c r="W662" s="52">
        <f t="shared" si="654"/>
        <v>2.8966664030391092E-2</v>
      </c>
      <c r="X662" s="247">
        <f>W662+V662+SUM($U$647:U662)</f>
        <v>9.2513396022908783</v>
      </c>
      <c r="Y662" s="104">
        <f>W662+V662+SUM($U$648:U662)-$X$648</f>
        <v>9.2167560056033278</v>
      </c>
      <c r="Z662" s="42"/>
      <c r="AA662" s="42"/>
      <c r="AB662" s="41">
        <f t="shared" si="655"/>
        <v>2.7042495106677857E-2</v>
      </c>
      <c r="AC662" s="48">
        <f t="shared" si="656"/>
        <v>3.7730674360980898</v>
      </c>
      <c r="AD662" s="48">
        <f t="shared" si="657"/>
        <v>0.36148582575153981</v>
      </c>
      <c r="AE662" s="48">
        <f t="shared" si="658"/>
        <v>1.3045054912923622</v>
      </c>
      <c r="AF662" s="48">
        <f t="shared" si="659"/>
        <v>0.36148582575153981</v>
      </c>
      <c r="AG662" s="238">
        <f t="shared" si="660"/>
        <v>0.94279825016379226</v>
      </c>
      <c r="AH662" s="48">
        <f t="shared" si="661"/>
        <v>2.214153770300254E-4</v>
      </c>
      <c r="AI662" s="48">
        <f>AE662+AC662+SUM($AB$647:AB662)</f>
        <v>5.3592588735448317</v>
      </c>
      <c r="AJ662" s="48">
        <f>AE662+AC662+SUM($AB$648:AB662)-$AI$648</f>
        <v>3.8160062288862759</v>
      </c>
      <c r="AK662" s="46"/>
      <c r="AL662" s="86"/>
      <c r="AM662" s="25">
        <v>111.00466666666667</v>
      </c>
      <c r="AN662" s="25">
        <v>0.61999381717347002</v>
      </c>
      <c r="AQ662" s="25"/>
      <c r="AR662" s="25">
        <v>-14.599500000000001</v>
      </c>
      <c r="AS662" s="25">
        <v>0.23514942058189275</v>
      </c>
      <c r="AV662" s="41">
        <f t="shared" si="668"/>
        <v>0</v>
      </c>
      <c r="AW662" s="86">
        <f t="shared" si="669"/>
        <v>1.6085385991588482E-2</v>
      </c>
      <c r="AX662" s="86">
        <f t="shared" si="670"/>
        <v>1.2884201053007738</v>
      </c>
      <c r="AY662" s="86">
        <f t="shared" si="662"/>
        <v>6.6083085265061639E-2</v>
      </c>
      <c r="AZ662" s="86">
        <f t="shared" si="663"/>
        <v>5.2931757882797701</v>
      </c>
      <c r="BA662" s="86">
        <f t="shared" si="684"/>
        <v>4.9018319893127466E-2</v>
      </c>
      <c r="BB662" s="86">
        <f t="shared" si="685"/>
        <v>3.7669879089931486</v>
      </c>
      <c r="BC662" s="89">
        <f t="shared" si="700"/>
        <v>9.5292241973666258E-3</v>
      </c>
      <c r="BD662" s="89">
        <f t="shared" si="700"/>
        <v>0.71386691723444606</v>
      </c>
      <c r="BE662" s="41">
        <f>1000*(((BC662)/((BD662))/0.0112372-1))</f>
        <v>187.90628045332335</v>
      </c>
      <c r="BF662" s="89">
        <f t="shared" si="690"/>
        <v>0.74231266326919287</v>
      </c>
      <c r="BG662" s="89">
        <f t="shared" si="691"/>
        <v>0.25768733673080713</v>
      </c>
      <c r="BH662" s="89">
        <f>BF662*($AJ662-$AJ661)</f>
        <v>0.53698611634490689</v>
      </c>
      <c r="BI662" s="89">
        <f t="shared" si="701"/>
        <v>0.18641002508690618</v>
      </c>
      <c r="BJ662" s="41">
        <f t="shared" si="703"/>
        <v>157.9934021478322</v>
      </c>
      <c r="BK662" s="89">
        <f t="shared" si="693"/>
        <v>0.78021409234539019</v>
      </c>
      <c r="BL662" s="89">
        <f t="shared" si="694"/>
        <v>0.21978590765460981</v>
      </c>
      <c r="BM662" s="89">
        <f t="shared" si="671"/>
        <v>0</v>
      </c>
      <c r="BN662" s="86">
        <f t="shared" si="672"/>
        <v>3.1723916404795185E-4</v>
      </c>
      <c r="BO662" s="86">
        <f t="shared" si="673"/>
        <v>2.8649424866343139E-2</v>
      </c>
      <c r="BP662" s="86">
        <f t="shared" si="664"/>
        <v>0.10131947671555343</v>
      </c>
      <c r="BQ662" s="86">
        <f t="shared" si="665"/>
        <v>9.1500201255753257</v>
      </c>
      <c r="BR662" s="86">
        <f t="shared" si="686"/>
        <v>0.10097827081707456</v>
      </c>
      <c r="BS662" s="86">
        <f t="shared" si="687"/>
        <v>9.1157777347862545</v>
      </c>
      <c r="BT662" s="89">
        <f t="shared" si="674"/>
        <v>5.3123791773462117E-2</v>
      </c>
      <c r="BU662" s="89">
        <f t="shared" si="674"/>
        <v>4.7021964468232254</v>
      </c>
      <c r="BV662" s="41">
        <f t="shared" si="702"/>
        <v>5.3798719392710304</v>
      </c>
      <c r="BW662" s="89" t="e">
        <f t="shared" si="676"/>
        <v>#REF!</v>
      </c>
      <c r="BX662" s="42" t="e">
        <f t="shared" si="677"/>
        <v>#REF!</v>
      </c>
      <c r="BY662" s="89" t="e">
        <f t="shared" si="678"/>
        <v>#REF!</v>
      </c>
      <c r="BZ662" s="89" t="e">
        <f t="shared" si="678"/>
        <v>#REF!</v>
      </c>
      <c r="CA662" s="41">
        <f t="shared" si="704"/>
        <v>-14.228877935129836</v>
      </c>
      <c r="CB662" s="89" t="e">
        <f t="shared" si="680"/>
        <v>#REF!</v>
      </c>
      <c r="CC662" s="89" t="e">
        <f t="shared" si="705"/>
        <v>#REF!</v>
      </c>
      <c r="CD662" s="41" t="e">
        <f t="shared" si="695"/>
        <v>#REF!</v>
      </c>
      <c r="CE662" s="41" t="e">
        <f t="shared" si="696"/>
        <v>#REF!</v>
      </c>
      <c r="CF662" s="42" t="e">
        <f t="shared" si="697"/>
        <v>#REF!</v>
      </c>
      <c r="CG662" s="42" t="e">
        <f t="shared" si="688"/>
        <v>#REF!</v>
      </c>
      <c r="CH662" s="42" t="e">
        <f t="shared" si="682"/>
        <v>#REF!</v>
      </c>
      <c r="CI662" s="89">
        <f t="shared" si="698"/>
        <v>0.83870439263141483</v>
      </c>
      <c r="CJ662" s="89">
        <f t="shared" si="699"/>
        <v>2.9773018362548611</v>
      </c>
      <c r="CK662" s="42" t="e">
        <f t="shared" si="683"/>
        <v>#REF!</v>
      </c>
      <c r="CM662" s="89" t="e">
        <f t="shared" si="666"/>
        <v>#REF!</v>
      </c>
      <c r="CN662" s="89">
        <f t="shared" si="667"/>
        <v>4.2905465319640623E-2</v>
      </c>
    </row>
    <row r="663" spans="4:92" ht="14.4" x14ac:dyDescent="0.3">
      <c r="D663" s="94" t="s">
        <v>127</v>
      </c>
      <c r="E663" s="32">
        <v>42284.642361111109</v>
      </c>
      <c r="F663" s="21">
        <f t="shared" si="650"/>
        <v>2400.0041666666657</v>
      </c>
      <c r="G663" s="21">
        <f t="shared" si="651"/>
        <v>875.15277777777374</v>
      </c>
      <c r="H663" s="21"/>
      <c r="I663" s="21">
        <v>1093</v>
      </c>
      <c r="J663" s="21">
        <v>12441</v>
      </c>
      <c r="K663" s="21">
        <v>37520</v>
      </c>
      <c r="L663" s="21">
        <v>13</v>
      </c>
      <c r="M663" s="51">
        <v>6.94</v>
      </c>
      <c r="N663" s="40"/>
      <c r="O663" s="40"/>
      <c r="P663" s="40"/>
      <c r="R663" s="22"/>
      <c r="S663" s="22"/>
      <c r="T663" s="22"/>
      <c r="U663" s="52">
        <f t="shared" si="652"/>
        <v>9.839146738641999E-2</v>
      </c>
      <c r="V663" s="52">
        <f t="shared" si="653"/>
        <v>13.727935980801391</v>
      </c>
      <c r="W663" s="52">
        <f t="shared" si="654"/>
        <v>4.4343787633991522E-2</v>
      </c>
      <c r="X663" s="247">
        <f>W663+V663+SUM($U$647:U663)</f>
        <v>14.125553334806924</v>
      </c>
      <c r="Y663" s="104">
        <f>W663+V663+SUM($U$648:U663)-$X$648</f>
        <v>14.090969738119373</v>
      </c>
      <c r="Z663" s="42"/>
      <c r="AA663" s="42"/>
      <c r="AB663" s="41">
        <f t="shared" si="655"/>
        <v>3.2624953245054669E-2</v>
      </c>
      <c r="AC663" s="48">
        <f t="shared" si="656"/>
        <v>4.5519523330796936</v>
      </c>
      <c r="AD663" s="48">
        <f t="shared" si="657"/>
        <v>0.43610835898724809</v>
      </c>
      <c r="AE663" s="48">
        <f t="shared" si="658"/>
        <v>1.5737982199290765</v>
      </c>
      <c r="AF663" s="48">
        <f t="shared" si="659"/>
        <v>0.43610835898724792</v>
      </c>
      <c r="AG663" s="238">
        <f t="shared" si="660"/>
        <v>1.1374227381672901</v>
      </c>
      <c r="AH663" s="48">
        <f t="shared" si="661"/>
        <v>2.6712277453854176E-4</v>
      </c>
      <c r="AI663" s="48">
        <f>AE663+AC663+SUM($AB$647:AB663)</f>
        <v>6.4400614524082043</v>
      </c>
      <c r="AJ663" s="48">
        <f>AE663+AC663+SUM($AB$648:AB663)-$AI$648</f>
        <v>4.8968088077496486</v>
      </c>
      <c r="AK663" s="46"/>
      <c r="AL663" s="86"/>
      <c r="AM663" s="25">
        <v>120.19550000000001</v>
      </c>
      <c r="AN663" s="25">
        <v>0.46456915523955927</v>
      </c>
      <c r="AO663"/>
      <c r="AP663"/>
      <c r="AR663" s="25">
        <v>-7.4906666666666668</v>
      </c>
      <c r="AS663" s="25">
        <v>0.34879554660765583</v>
      </c>
      <c r="AV663" s="41">
        <f t="shared" si="668"/>
        <v>0</v>
      </c>
      <c r="AW663" s="86">
        <f t="shared" si="669"/>
        <v>1.9564478105574747E-2</v>
      </c>
      <c r="AX663" s="86">
        <f t="shared" si="670"/>
        <v>1.5542337418235017</v>
      </c>
      <c r="AY663" s="86">
        <f t="shared" si="662"/>
        <v>8.0058828183116298E-2</v>
      </c>
      <c r="AZ663" s="86">
        <f t="shared" si="663"/>
        <v>6.3600026242250873</v>
      </c>
      <c r="BA663" s="86">
        <f t="shared" si="684"/>
        <v>6.2994062811182125E-2</v>
      </c>
      <c r="BB663" s="86">
        <f t="shared" si="685"/>
        <v>4.8338147449384659</v>
      </c>
      <c r="BC663" s="89">
        <f t="shared" si="700"/>
        <v>1.3975742918054659E-2</v>
      </c>
      <c r="BD663" s="89">
        <f t="shared" si="700"/>
        <v>1.0668268359453172</v>
      </c>
      <c r="BE663" s="41">
        <f>1000*(((BC663)/((BD663))/0.0112372-1))</f>
        <v>165.79680551178799</v>
      </c>
      <c r="BF663" s="89">
        <f t="shared" si="690"/>
        <v>0.77032670751630683</v>
      </c>
      <c r="BG663" s="89">
        <f t="shared" si="691"/>
        <v>0.22967329248369317</v>
      </c>
      <c r="BH663" s="89">
        <f>BF663*($AJ663-$AJ662)</f>
        <v>0.83257109205095536</v>
      </c>
      <c r="BI663" s="89">
        <f t="shared" si="701"/>
        <v>0.24823148681241722</v>
      </c>
      <c r="BJ663" s="41">
        <f t="shared" si="703"/>
        <v>159.71561960126078</v>
      </c>
      <c r="BK663" s="89">
        <f t="shared" si="693"/>
        <v>0.77803193849184649</v>
      </c>
      <c r="BL663" s="89">
        <f t="shared" si="694"/>
        <v>0.22196806150815351</v>
      </c>
      <c r="BM663" s="89">
        <f t="shared" si="671"/>
        <v>0</v>
      </c>
      <c r="BN663" s="86">
        <f t="shared" si="672"/>
        <v>4.8911232866271823E-4</v>
      </c>
      <c r="BO663" s="86">
        <f t="shared" si="673"/>
        <v>4.38546753053288E-2</v>
      </c>
      <c r="BP663" s="86">
        <f t="shared" si="664"/>
        <v>0.15580496511174863</v>
      </c>
      <c r="BQ663" s="86">
        <f t="shared" si="665"/>
        <v>13.969748369695175</v>
      </c>
      <c r="BR663" s="86">
        <f t="shared" si="686"/>
        <v>0.15546375921326974</v>
      </c>
      <c r="BS663" s="86">
        <f t="shared" si="687"/>
        <v>13.935505978906104</v>
      </c>
      <c r="BT663" s="89">
        <f t="shared" si="674"/>
        <v>5.4485488396195186E-2</v>
      </c>
      <c r="BU663" s="89">
        <f t="shared" si="674"/>
        <v>4.8197282441198492</v>
      </c>
      <c r="BV663" s="41">
        <f t="shared" si="702"/>
        <v>6.005108359387723</v>
      </c>
      <c r="BW663" s="89" t="e">
        <f t="shared" si="676"/>
        <v>#REF!</v>
      </c>
      <c r="BX663" s="42" t="e">
        <f t="shared" si="677"/>
        <v>#REF!</v>
      </c>
      <c r="BY663" s="89" t="e">
        <f t="shared" si="678"/>
        <v>#REF!</v>
      </c>
      <c r="BZ663" s="89" t="e">
        <f t="shared" si="678"/>
        <v>#REF!</v>
      </c>
      <c r="CA663" s="41">
        <f t="shared" si="704"/>
        <v>-7.2307599347904983</v>
      </c>
      <c r="CB663" s="89" t="e">
        <f t="shared" si="680"/>
        <v>#REF!</v>
      </c>
      <c r="CC663" s="89" t="e">
        <f t="shared" si="705"/>
        <v>#REF!</v>
      </c>
      <c r="CD663" s="41" t="e">
        <f t="shared" si="695"/>
        <v>#REF!</v>
      </c>
      <c r="CE663" s="41" t="e">
        <f t="shared" si="696"/>
        <v>#REF!</v>
      </c>
      <c r="CF663" s="42" t="e">
        <f t="shared" si="697"/>
        <v>#REF!</v>
      </c>
      <c r="CG663" s="42" t="e">
        <f t="shared" si="688"/>
        <v>#REF!</v>
      </c>
      <c r="CH663" s="42" t="e">
        <f t="shared" si="682"/>
        <v>#REF!</v>
      </c>
      <c r="CI663" s="89">
        <f t="shared" si="698"/>
        <v>1.0869351586322418</v>
      </c>
      <c r="CJ663" s="89">
        <f t="shared" si="699"/>
        <v>3.8098736491174066</v>
      </c>
      <c r="CK663" s="42" t="e">
        <f t="shared" si="683"/>
        <v>#REF!</v>
      </c>
      <c r="CM663" s="89" t="e">
        <f t="shared" si="666"/>
        <v>#REF!</v>
      </c>
      <c r="CN663" s="89">
        <f t="shared" si="667"/>
        <v>5.5604166573011621E-2</v>
      </c>
    </row>
    <row r="664" spans="4:92" ht="14.4" x14ac:dyDescent="0.3">
      <c r="E664" s="32">
        <v>42488.481944444444</v>
      </c>
      <c r="F664" s="21">
        <f t="shared" ref="F664:F670" si="706">E664-E$602</f>
        <v>2603.84375</v>
      </c>
      <c r="G664" s="21">
        <f t="shared" ref="G664:G669" si="707">E664-E$648</f>
        <v>1078.992361111108</v>
      </c>
      <c r="H664" s="21"/>
      <c r="I664" s="21">
        <v>1055</v>
      </c>
      <c r="J664" s="21">
        <v>17329</v>
      </c>
      <c r="K664" s="21">
        <v>47911</v>
      </c>
      <c r="L664" s="21">
        <v>13</v>
      </c>
      <c r="M664" s="51">
        <v>6.94</v>
      </c>
      <c r="N664" s="40"/>
      <c r="O664" s="40"/>
      <c r="P664" s="40"/>
      <c r="R664" s="22"/>
      <c r="S664" s="22"/>
      <c r="T664" s="22"/>
      <c r="U664" s="52">
        <f t="shared" si="652"/>
        <v>0.12127244711007586</v>
      </c>
      <c r="V664" s="52">
        <f t="shared" si="653"/>
        <v>16.920373629797322</v>
      </c>
      <c r="W664" s="52">
        <f t="shared" si="654"/>
        <v>5.4655955270831759E-2</v>
      </c>
      <c r="X664" s="247">
        <f>W664+V664+SUM($U$647:U664)</f>
        <v>17.449575598549771</v>
      </c>
      <c r="Y664" s="104">
        <f>W664+V664+SUM($U$648:U664)-$X$648</f>
        <v>17.41499200186222</v>
      </c>
      <c r="Z664" s="42"/>
      <c r="AA664" s="42"/>
      <c r="AB664" s="41">
        <f t="shared" si="655"/>
        <v>4.386320961721743E-2</v>
      </c>
      <c r="AC664" s="48">
        <f t="shared" si="656"/>
        <v>6.1199548043405025</v>
      </c>
      <c r="AD664" s="48">
        <f t="shared" si="657"/>
        <v>0.58633378636268207</v>
      </c>
      <c r="AE664" s="48">
        <f t="shared" si="658"/>
        <v>2.115921537034438</v>
      </c>
      <c r="AF664" s="48">
        <f t="shared" si="659"/>
        <v>0.58633378636268185</v>
      </c>
      <c r="AG664" s="238">
        <f t="shared" si="660"/>
        <v>1.5292286126167494</v>
      </c>
      <c r="AH664" s="48">
        <f t="shared" si="661"/>
        <v>3.5913805500680147E-4</v>
      </c>
      <c r="AI664" s="48">
        <f>AE664+AC664+SUM($AB$647:AB664)</f>
        <v>8.5940504503915918</v>
      </c>
      <c r="AJ664" s="48">
        <f>AE664+AC664+SUM($AB$648:AB664)-$AI$648</f>
        <v>7.050797805733036</v>
      </c>
      <c r="AK664" s="46"/>
      <c r="AL664" s="86"/>
      <c r="AM664">
        <v>120.39349999999999</v>
      </c>
      <c r="AN664">
        <v>0.12374368670764381</v>
      </c>
      <c r="AR664" s="25">
        <v>-5.6926666666666668</v>
      </c>
      <c r="AS664" s="25">
        <v>0.2878373383238062</v>
      </c>
      <c r="AT664"/>
      <c r="AU664"/>
      <c r="AV664" s="41">
        <f t="shared" si="668"/>
        <v>0</v>
      </c>
      <c r="AW664" s="86">
        <f t="shared" si="669"/>
        <v>2.630840865492767E-2</v>
      </c>
      <c r="AX664" s="86">
        <f t="shared" si="670"/>
        <v>2.0896131283795105</v>
      </c>
      <c r="AY664" s="86">
        <f t="shared" si="662"/>
        <v>0.10685452522348769</v>
      </c>
      <c r="AZ664" s="86">
        <f t="shared" si="663"/>
        <v>8.4871959251681037</v>
      </c>
      <c r="BA664" s="86">
        <f>AY664-$AY$648</f>
        <v>8.9789759851553519E-2</v>
      </c>
      <c r="BB664" s="86">
        <f>AZ664-$AZ$648</f>
        <v>6.9610080458814823</v>
      </c>
      <c r="BC664" s="89">
        <f>BA664-BA663</f>
        <v>2.6795697040371394E-2</v>
      </c>
      <c r="BD664" s="89">
        <f>BB664-BB663</f>
        <v>2.1271933009430164</v>
      </c>
      <c r="BE664" s="41">
        <f>1000*(((BC664)/((BD664))/0.0112372-1))</f>
        <v>120.98549157831062</v>
      </c>
      <c r="BF664" s="89">
        <f t="shared" si="690"/>
        <v>0.82710535715060585</v>
      </c>
      <c r="BG664" s="89">
        <f>1-BF664</f>
        <v>0.17289464284939415</v>
      </c>
      <c r="BH664" s="89">
        <f>BF664*($AJ664-$AJ663)</f>
        <v>1.7815758394755252</v>
      </c>
      <c r="BI664" s="89">
        <f>BG664*($AJ664-$AJ663)</f>
        <v>0.37241315850786216</v>
      </c>
      <c r="BJ664" s="41">
        <f t="shared" si="703"/>
        <v>147.88019744227765</v>
      </c>
      <c r="BK664" s="89">
        <f t="shared" si="693"/>
        <v>0.79302813541292994</v>
      </c>
      <c r="BL664" s="89">
        <f t="shared" ref="BL664:BL673" si="708">1-BK664</f>
        <v>0.20697186458707006</v>
      </c>
      <c r="BM664" s="89">
        <f t="shared" si="671"/>
        <v>0</v>
      </c>
      <c r="BN664" s="86">
        <f t="shared" si="672"/>
        <v>6.0393566679070576E-4</v>
      </c>
      <c r="BO664" s="86">
        <f t="shared" si="673"/>
        <v>5.4052019604041053E-2</v>
      </c>
      <c r="BP664" s="86">
        <f t="shared" si="664"/>
        <v>0.19281377522549722</v>
      </c>
      <c r="BQ664" s="86">
        <f t="shared" si="665"/>
        <v>17.256761823324275</v>
      </c>
      <c r="BR664" s="86">
        <f>BP664-$BP$648</f>
        <v>0.19247256932701834</v>
      </c>
      <c r="BS664" s="86">
        <f>BQ664-$BQ$648</f>
        <v>17.222519432535204</v>
      </c>
      <c r="BT664" s="89">
        <f>BR664-BR663</f>
        <v>3.7008810113748597E-2</v>
      </c>
      <c r="BU664" s="89">
        <f>BS664-BS663</f>
        <v>3.2870134536291005</v>
      </c>
      <c r="BV664" s="41">
        <f t="shared" si="702"/>
        <v>1.9488011651671577</v>
      </c>
      <c r="BW664" s="89" t="e">
        <f t="shared" si="676"/>
        <v>#REF!</v>
      </c>
      <c r="BX664" s="42" t="e">
        <f>1-BW664</f>
        <v>#REF!</v>
      </c>
      <c r="BY664" s="89" t="e">
        <f>BW664*($X664-$X663)</f>
        <v>#REF!</v>
      </c>
      <c r="BZ664" s="89" t="e">
        <f>BX664*($X664-$X663)</f>
        <v>#REF!</v>
      </c>
      <c r="CA664" s="41">
        <f t="shared" si="704"/>
        <v>-5.4787897336727731</v>
      </c>
      <c r="CB664" s="89" t="e">
        <f t="shared" si="680"/>
        <v>#REF!</v>
      </c>
      <c r="CC664" s="89" t="e">
        <f t="shared" si="705"/>
        <v>#REF!</v>
      </c>
      <c r="CD664" s="41" t="e">
        <f t="shared" ref="CD664:CD673" si="709">CK664+CJ664</f>
        <v>#REF!</v>
      </c>
      <c r="CE664" s="41" t="e">
        <f t="shared" si="696"/>
        <v>#REF!</v>
      </c>
      <c r="CF664" s="42" t="e">
        <f t="shared" ref="CF664:CF673" si="710">CK664*13.49+CJ664</f>
        <v>#REF!</v>
      </c>
      <c r="CG664" s="42" t="e">
        <f t="shared" ref="CG664:CG673" si="711">CH664*13.49+CI664</f>
        <v>#REF!</v>
      </c>
      <c r="CH664" s="42" t="e">
        <f t="shared" ref="CH664:CH673" si="712">CC664*$Y664</f>
        <v>#REF!</v>
      </c>
      <c r="CI664" s="89">
        <f t="shared" ref="CI664:CI673" si="713">BL664*$AJ664</f>
        <v>1.4593167686789887</v>
      </c>
      <c r="CJ664" s="89">
        <f t="shared" ref="CJ664:CJ673" si="714">BK664*$AJ664</f>
        <v>5.5914810370540478</v>
      </c>
      <c r="CK664" s="42" t="e">
        <f t="shared" ref="CK664:CK673" si="715">CB664*$Y664</f>
        <v>#REF!</v>
      </c>
      <c r="CM664" s="89" t="e">
        <f t="shared" si="666"/>
        <v>#REF!</v>
      </c>
      <c r="CN664" s="89">
        <f t="shared" si="667"/>
        <v>7.4654032528052749E-2</v>
      </c>
    </row>
    <row r="665" spans="4:92" ht="14.4" x14ac:dyDescent="0.3">
      <c r="E665" s="32">
        <v>42600.454861111109</v>
      </c>
      <c r="F665" s="21">
        <f t="shared" si="706"/>
        <v>2715.8166666666657</v>
      </c>
      <c r="G665" s="21">
        <f t="shared" si="707"/>
        <v>1190.9652777777737</v>
      </c>
      <c r="H665" s="21"/>
      <c r="I665" s="21">
        <v>1045</v>
      </c>
      <c r="J665" s="21">
        <v>19177</v>
      </c>
      <c r="K665" s="21">
        <v>48928</v>
      </c>
      <c r="L665" s="21">
        <v>15</v>
      </c>
      <c r="M665" s="51">
        <v>6.94</v>
      </c>
      <c r="N665" s="40"/>
      <c r="O665" s="40"/>
      <c r="P665" s="40"/>
      <c r="R665" s="22"/>
      <c r="S665" s="22"/>
      <c r="T665" s="22"/>
      <c r="U665" s="21">
        <f t="shared" si="652"/>
        <v>0.12267277795887284</v>
      </c>
      <c r="V665" s="21">
        <f t="shared" si="653"/>
        <v>17.11575289138235</v>
      </c>
      <c r="W665" s="21">
        <f t="shared" si="654"/>
        <v>5.5287066640809658E-2</v>
      </c>
      <c r="X665" s="247">
        <f>W665+V665+SUM($U$647:U665)</f>
        <v>17.768258749463648</v>
      </c>
      <c r="Y665" s="104">
        <f>W665+V665+SUM($U$648:U665)-$X$648</f>
        <v>17.733675152776097</v>
      </c>
      <c r="Z665" s="42"/>
      <c r="AA665" s="42"/>
      <c r="AB665" s="41">
        <f t="shared" si="655"/>
        <v>4.8080768944516523E-2</v>
      </c>
      <c r="AC665" s="48">
        <f t="shared" si="656"/>
        <v>6.7084040467225172</v>
      </c>
      <c r="AD665" s="48">
        <f t="shared" si="657"/>
        <v>0.6427112733538265</v>
      </c>
      <c r="AE665" s="48">
        <f t="shared" si="658"/>
        <v>2.3193727822175925</v>
      </c>
      <c r="AF665" s="48">
        <f t="shared" si="659"/>
        <v>0.64271127335382627</v>
      </c>
      <c r="AG665" s="238">
        <f t="shared" si="660"/>
        <v>1.6762678387700214</v>
      </c>
      <c r="AH665" s="48">
        <f t="shared" si="661"/>
        <v>3.936700937449661E-4</v>
      </c>
      <c r="AI665" s="48">
        <f>AE665+AC665+SUM($AB$647:AB665)</f>
        <v>9.4340317069012762</v>
      </c>
      <c r="AJ665" s="48">
        <f>AE665+AC665+SUM($AB$648:AB665)-$AI$648</f>
        <v>7.8907790622427205</v>
      </c>
      <c r="AK665" s="46"/>
      <c r="AL665" s="86"/>
      <c r="AM665" s="25">
        <v>127.17</v>
      </c>
      <c r="AN665" s="25">
        <v>0.15556349186103965</v>
      </c>
      <c r="AR665" s="25">
        <v>-4.3796666666666662</v>
      </c>
      <c r="AS665" s="25">
        <v>0.28324783023587902</v>
      </c>
      <c r="AV665" s="41">
        <f t="shared" si="668"/>
        <v>0</v>
      </c>
      <c r="AW665" s="86">
        <f t="shared" si="669"/>
        <v>2.9010269193019744E-2</v>
      </c>
      <c r="AX665" s="86">
        <f t="shared" si="670"/>
        <v>2.2903625130245726</v>
      </c>
      <c r="AY665" s="86">
        <f t="shared" si="662"/>
        <v>0.117999056249602</v>
      </c>
      <c r="AZ665" s="86">
        <f t="shared" si="663"/>
        <v>9.3160326506516746</v>
      </c>
      <c r="BA665" s="86">
        <f>AY665-$AY$648</f>
        <v>0.10093429087766782</v>
      </c>
      <c r="BB665" s="86">
        <f>AZ665-$AZ$648</f>
        <v>7.7898447713650532</v>
      </c>
      <c r="BC665" s="89">
        <f>BA665-BA664</f>
        <v>1.1144531026114304E-2</v>
      </c>
      <c r="BD665" s="89">
        <f>BB665-BB664</f>
        <v>0.8288367254835709</v>
      </c>
      <c r="BE665" s="41">
        <f>1000*(((BC665)/((BD665))/0.0112372-1))</f>
        <v>196.56060664010243</v>
      </c>
      <c r="BF665" s="89">
        <f t="shared" si="690"/>
        <v>0.73134710767067768</v>
      </c>
      <c r="BG665" s="89">
        <f>1-BF665</f>
        <v>0.26865289232932232</v>
      </c>
      <c r="BH665" s="89">
        <f>BF665*($AJ665-$AJ664)</f>
        <v>0.61431786244593933</v>
      </c>
      <c r="BI665" s="89">
        <f>BG665*($AJ665-$AJ664)</f>
        <v>0.22566339406374514</v>
      </c>
      <c r="BJ665" s="41">
        <f t="shared" si="703"/>
        <v>153.05977574440811</v>
      </c>
      <c r="BK665" s="89">
        <f t="shared" si="693"/>
        <v>0.786465295900867</v>
      </c>
      <c r="BL665" s="89">
        <f t="shared" si="708"/>
        <v>0.213534704099133</v>
      </c>
      <c r="BM665" s="89">
        <f t="shared" si="671"/>
        <v>0</v>
      </c>
      <c r="BN665" s="86">
        <f t="shared" si="672"/>
        <v>6.117070920976977E-4</v>
      </c>
      <c r="BO665" s="86">
        <f t="shared" si="673"/>
        <v>5.4675359548711958E-2</v>
      </c>
      <c r="BP665" s="86">
        <f t="shared" si="664"/>
        <v>0.19659154575676199</v>
      </c>
      <c r="BQ665" s="86">
        <f t="shared" si="665"/>
        <v>17.571667203706888</v>
      </c>
      <c r="BR665" s="86">
        <f>BP665-$BP$648</f>
        <v>0.19625033985828311</v>
      </c>
      <c r="BS665" s="86">
        <f>BQ665-$BQ$648</f>
        <v>17.537424812917816</v>
      </c>
      <c r="BT665" s="89">
        <f>BR665-BR664</f>
        <v>3.777770531264768E-3</v>
      </c>
      <c r="BU665" s="89">
        <f>BS665-BS664</f>
        <v>0.31490538038261207</v>
      </c>
      <c r="BV665" s="41">
        <f t="shared" si="702"/>
        <v>67.572512259235879</v>
      </c>
      <c r="BW665" s="89" t="e">
        <f t="shared" si="676"/>
        <v>#REF!</v>
      </c>
      <c r="BX665" s="42" t="e">
        <f>1-BW665</f>
        <v>#REF!</v>
      </c>
      <c r="BY665" s="89" t="e">
        <f>BW665*($X665-$X664)</f>
        <v>#REF!</v>
      </c>
      <c r="BZ665" s="89" t="e">
        <f>BX665*($X665-$X664)</f>
        <v>#REF!</v>
      </c>
      <c r="CA665" s="41">
        <f t="shared" si="704"/>
        <v>-4.1670664740195429</v>
      </c>
      <c r="CB665" s="89" t="e">
        <f t="shared" si="680"/>
        <v>#REF!</v>
      </c>
      <c r="CC665" s="89" t="e">
        <f t="shared" si="705"/>
        <v>#REF!</v>
      </c>
      <c r="CD665" s="41" t="e">
        <f t="shared" si="709"/>
        <v>#REF!</v>
      </c>
      <c r="CE665" s="41" t="e">
        <f t="shared" si="696"/>
        <v>#REF!</v>
      </c>
      <c r="CF665" s="42" t="e">
        <f t="shared" si="710"/>
        <v>#REF!</v>
      </c>
      <c r="CG665" s="42" t="e">
        <f t="shared" si="711"/>
        <v>#REF!</v>
      </c>
      <c r="CH665" s="42" t="e">
        <f t="shared" si="712"/>
        <v>#REF!</v>
      </c>
      <c r="CI665" s="89">
        <f t="shared" si="713"/>
        <v>1.6849551721676335</v>
      </c>
      <c r="CJ665" s="89">
        <f t="shared" si="714"/>
        <v>6.2058238900750871</v>
      </c>
      <c r="CK665" s="42" t="e">
        <f t="shared" si="715"/>
        <v>#REF!</v>
      </c>
      <c r="CM665" s="89" t="e">
        <f t="shared" si="666"/>
        <v>#REF!</v>
      </c>
      <c r="CN665" s="89">
        <f t="shared" si="667"/>
        <v>8.6196979936837434E-2</v>
      </c>
    </row>
    <row r="666" spans="4:92" ht="14.4" x14ac:dyDescent="0.3">
      <c r="E666" s="32">
        <v>42800.57916666667</v>
      </c>
      <c r="F666" s="21">
        <f t="shared" si="706"/>
        <v>2915.9409722222263</v>
      </c>
      <c r="G666" s="21">
        <f t="shared" si="707"/>
        <v>1391.0895833333343</v>
      </c>
      <c r="H666" s="21"/>
      <c r="I666" s="21">
        <v>1020</v>
      </c>
      <c r="J666" s="21">
        <v>15895</v>
      </c>
      <c r="K666" s="21">
        <v>42875</v>
      </c>
      <c r="L666" s="21">
        <v>49</v>
      </c>
      <c r="M666" s="51">
        <v>6.94</v>
      </c>
      <c r="N666" s="40"/>
      <c r="O666" s="40"/>
      <c r="P666" s="40"/>
      <c r="R666" s="22"/>
      <c r="S666" s="22"/>
      <c r="T666" s="22"/>
      <c r="U666" s="21">
        <f t="shared" si="652"/>
        <v>0.10492494512171399</v>
      </c>
      <c r="V666" s="21">
        <f t="shared" si="653"/>
        <v>14.639510596614937</v>
      </c>
      <c r="W666" s="21">
        <f t="shared" si="654"/>
        <v>4.7288343263672837E-2</v>
      </c>
      <c r="X666" s="247">
        <f>W666+V666+SUM($U$647:U666)</f>
        <v>15.388942676440815</v>
      </c>
      <c r="Y666" s="104">
        <f>W666+V666+SUM($U$648:U666)-$X$648</f>
        <v>15.354359079753264</v>
      </c>
      <c r="Z666" s="47"/>
      <c r="AA666" s="47"/>
      <c r="AB666" s="41">
        <f t="shared" si="655"/>
        <v>3.8898705602557287E-2</v>
      </c>
      <c r="AC666" s="48">
        <f t="shared" si="656"/>
        <v>5.4272891179753806</v>
      </c>
      <c r="AD666" s="48">
        <f t="shared" si="657"/>
        <v>0.5199716468446054</v>
      </c>
      <c r="AE666" s="48">
        <f t="shared" si="658"/>
        <v>1.8764383560957123</v>
      </c>
      <c r="AF666" s="48">
        <f t="shared" si="659"/>
        <v>0.51997164684460528</v>
      </c>
      <c r="AG666" s="238">
        <f t="shared" si="660"/>
        <v>1.3561482189811449</v>
      </c>
      <c r="AH666" s="48">
        <f t="shared" si="661"/>
        <v>3.1849026996193664E-4</v>
      </c>
      <c r="AI666" s="48">
        <f>AE666+AC666+SUM($AB$647:AB666)</f>
        <v>7.7488810576348177</v>
      </c>
      <c r="AJ666" s="48">
        <f>AE666+AC666+SUM($AB$648:AB666)-$AI$648</f>
        <v>6.205628412976262</v>
      </c>
      <c r="AK666" s="46"/>
      <c r="AL666" s="86"/>
      <c r="AM666" s="25">
        <v>129.99933333333331</v>
      </c>
      <c r="AN666" s="25">
        <v>0.20224325287468206</v>
      </c>
      <c r="AR666" s="25">
        <v>-2.8759999999999999</v>
      </c>
      <c r="AS666" s="25">
        <v>4.8877397639399717E-2</v>
      </c>
      <c r="AV666" s="41">
        <f t="shared" si="668"/>
        <v>0</v>
      </c>
      <c r="AW666" s="86">
        <f t="shared" si="669"/>
        <v>2.3528304656917777E-2</v>
      </c>
      <c r="AX666" s="86">
        <f t="shared" si="670"/>
        <v>1.8529100514387944</v>
      </c>
      <c r="AY666" s="86">
        <f t="shared" si="662"/>
        <v>9.7161749908799916E-2</v>
      </c>
      <c r="AZ666" s="86">
        <f t="shared" si="663"/>
        <v>7.6517193077260179</v>
      </c>
      <c r="BA666" s="86">
        <f>AY666-$AY$648</f>
        <v>8.0096984536865742E-2</v>
      </c>
      <c r="BB666" s="86">
        <f>AZ666-$AZ$648</f>
        <v>6.1255314284393965</v>
      </c>
      <c r="BJ666" s="41">
        <f t="shared" si="703"/>
        <v>163.62832223996082</v>
      </c>
      <c r="BK666" s="89">
        <f t="shared" si="693"/>
        <v>0.77307430719864789</v>
      </c>
      <c r="BL666" s="89">
        <f t="shared" si="708"/>
        <v>0.22692569280135211</v>
      </c>
      <c r="BM666" s="89">
        <f t="shared" si="671"/>
        <v>0</v>
      </c>
      <c r="BN666" s="86">
        <f t="shared" si="672"/>
        <v>5.2398906188297247E-4</v>
      </c>
      <c r="BO666" s="86">
        <f t="shared" si="673"/>
        <v>4.6764354201789864E-2</v>
      </c>
      <c r="BP666" s="86">
        <f t="shared" si="664"/>
        <v>0.17052062051396907</v>
      </c>
      <c r="BQ666" s="86">
        <f t="shared" si="665"/>
        <v>15.218422055926846</v>
      </c>
      <c r="BR666" s="86">
        <f>BP666-$BP$648</f>
        <v>0.17017941461549019</v>
      </c>
      <c r="BS666" s="86">
        <f>BQ666-$BQ$648</f>
        <v>15.184179665137775</v>
      </c>
      <c r="CA666" s="41">
        <f t="shared" si="704"/>
        <v>-2.6270600428380808</v>
      </c>
      <c r="CB666" s="89" t="e">
        <f t="shared" ref="CB666:CB673" si="716">(CA666-$P$606)/($AR$643-$P$606)</f>
        <v>#REF!</v>
      </c>
      <c r="CC666" s="89" t="e">
        <f t="shared" si="705"/>
        <v>#REF!</v>
      </c>
      <c r="CD666" s="41" t="e">
        <f t="shared" si="709"/>
        <v>#REF!</v>
      </c>
      <c r="CE666" s="41" t="e">
        <f t="shared" ref="CE666:CE673" si="717">CH666+CI666</f>
        <v>#REF!</v>
      </c>
      <c r="CF666" s="42" t="e">
        <f t="shared" si="710"/>
        <v>#REF!</v>
      </c>
      <c r="CG666" s="42" t="e">
        <f t="shared" si="711"/>
        <v>#REF!</v>
      </c>
      <c r="CH666" s="42" t="e">
        <f t="shared" si="712"/>
        <v>#REF!</v>
      </c>
      <c r="CI666" s="89">
        <f t="shared" si="713"/>
        <v>1.4082165268823934</v>
      </c>
      <c r="CJ666" s="89">
        <f t="shared" si="714"/>
        <v>4.7974118860938688</v>
      </c>
      <c r="CK666" s="42" t="e">
        <f t="shared" si="715"/>
        <v>#REF!</v>
      </c>
      <c r="CM666" s="89" t="e">
        <f t="shared" si="666"/>
        <v>#REF!</v>
      </c>
      <c r="CN666" s="89">
        <f t="shared" si="667"/>
        <v>7.2039905701614879E-2</v>
      </c>
    </row>
    <row r="667" spans="4:92" ht="14.4" x14ac:dyDescent="0.3">
      <c r="D667" s="47" t="s">
        <v>126</v>
      </c>
      <c r="E667" s="32">
        <v>42810.4375</v>
      </c>
      <c r="F667" s="21">
        <f t="shared" si="706"/>
        <v>2925.7993055555562</v>
      </c>
      <c r="G667" s="21">
        <f t="shared" si="707"/>
        <v>1400.9479166666642</v>
      </c>
      <c r="H667" s="21">
        <v>5</v>
      </c>
      <c r="I667" s="21">
        <v>1076</v>
      </c>
      <c r="J667" s="21">
        <v>15530</v>
      </c>
      <c r="K667" s="21">
        <v>39575</v>
      </c>
      <c r="L667" s="21">
        <v>14</v>
      </c>
      <c r="M667" s="51">
        <v>6.94</v>
      </c>
      <c r="N667" s="40"/>
      <c r="O667" s="40"/>
      <c r="P667" s="40"/>
      <c r="R667" s="22"/>
      <c r="S667" s="22"/>
      <c r="T667" s="22"/>
      <c r="U667" s="21">
        <f t="shared" si="652"/>
        <v>0.1021662941893194</v>
      </c>
      <c r="V667" s="21">
        <f t="shared" si="653"/>
        <v>14.25461356845538</v>
      </c>
      <c r="W667" s="21">
        <f t="shared" si="654"/>
        <v>4.6045054243274472E-2</v>
      </c>
      <c r="X667" s="247">
        <f>W667+V667+SUM($U$647:U667)</f>
        <v>15.104968653450177</v>
      </c>
      <c r="Y667" s="104">
        <f>W667+V667+SUM($U$648:U667)-$X$648</f>
        <v>15.070385056762627</v>
      </c>
      <c r="Z667" s="47"/>
      <c r="AA667" s="47"/>
      <c r="AB667" s="41">
        <f t="shared" si="655"/>
        <v>4.0092041661658376E-2</v>
      </c>
      <c r="AC667" s="48">
        <f t="shared" si="656"/>
        <v>5.5937877123970203</v>
      </c>
      <c r="AD667" s="48">
        <f t="shared" si="657"/>
        <v>0.53592335799483581</v>
      </c>
      <c r="AE667" s="48">
        <f t="shared" si="658"/>
        <v>1.9340038076531074</v>
      </c>
      <c r="AF667" s="48">
        <f t="shared" si="659"/>
        <v>0.53592335799483581</v>
      </c>
      <c r="AG667" s="238">
        <f t="shared" si="660"/>
        <v>1.3977521887309645</v>
      </c>
      <c r="AH667" s="48">
        <f t="shared" si="661"/>
        <v>3.2826092730724003E-4</v>
      </c>
      <c r="AI667" s="48">
        <f>AE667+AC667+SUM($AB$647:AB667)</f>
        <v>8.0130371452755114</v>
      </c>
      <c r="AJ667" s="48">
        <f>AE667+AC667+SUM($AB$648:AB667)-$AI$648</f>
        <v>6.4697845006169556</v>
      </c>
      <c r="AK667" s="46"/>
      <c r="AL667" s="86"/>
      <c r="AM667" s="25">
        <v>129.99933333333331</v>
      </c>
      <c r="AN667" s="25">
        <v>0.20224325287468206</v>
      </c>
      <c r="AR667" s="25">
        <v>-2.8759999999999999</v>
      </c>
      <c r="AS667" s="25">
        <v>4.8877397639399717E-2</v>
      </c>
      <c r="AV667" s="41">
        <f t="shared" si="668"/>
        <v>0</v>
      </c>
      <c r="AW667" s="86">
        <f t="shared" si="669"/>
        <v>2.425010693598308E-2</v>
      </c>
      <c r="AX667" s="86">
        <f t="shared" si="670"/>
        <v>1.9097537007171244</v>
      </c>
      <c r="AY667" s="86">
        <f t="shared" si="662"/>
        <v>0.10047395299119773</v>
      </c>
      <c r="AZ667" s="86">
        <f t="shared" si="663"/>
        <v>7.9125631922843134</v>
      </c>
      <c r="BA667" s="86">
        <f>AY667-$AY$648</f>
        <v>8.3409187619263553E-2</v>
      </c>
      <c r="BB667" s="86">
        <f>AZ667-$AZ$648</f>
        <v>6.3863753129976919</v>
      </c>
      <c r="BJ667" s="41">
        <f t="shared" si="703"/>
        <v>162.25478628720836</v>
      </c>
      <c r="BK667" s="89">
        <f t="shared" si="693"/>
        <v>0.77481466046606651</v>
      </c>
      <c r="BL667" s="89">
        <f t="shared" si="708"/>
        <v>0.22518533953393349</v>
      </c>
      <c r="BM667" s="89">
        <f t="shared" si="671"/>
        <v>0</v>
      </c>
      <c r="BN667" s="86">
        <f t="shared" si="672"/>
        <v>5.1021251987524259E-4</v>
      </c>
      <c r="BO667" s="86">
        <f t="shared" si="673"/>
        <v>4.5534841723399229E-2</v>
      </c>
      <c r="BP667" s="86">
        <f t="shared" si="664"/>
        <v>0.16737398285156854</v>
      </c>
      <c r="BQ667" s="86">
        <f t="shared" si="665"/>
        <v>14.937594670598608</v>
      </c>
      <c r="BR667" s="86">
        <f>BP667-$BP$648</f>
        <v>0.16703277695308966</v>
      </c>
      <c r="BS667" s="86">
        <f>BQ667-$BQ$648</f>
        <v>14.903352279809537</v>
      </c>
      <c r="CA667" s="41">
        <f t="shared" si="704"/>
        <v>-2.6223692084564876</v>
      </c>
      <c r="CB667" s="89" t="e">
        <f t="shared" si="716"/>
        <v>#REF!</v>
      </c>
      <c r="CC667" s="89" t="e">
        <f t="shared" si="705"/>
        <v>#REF!</v>
      </c>
      <c r="CD667" s="41" t="e">
        <f t="shared" si="709"/>
        <v>#REF!</v>
      </c>
      <c r="CE667" s="41" t="e">
        <f t="shared" si="717"/>
        <v>#REF!</v>
      </c>
      <c r="CF667" s="42" t="e">
        <f t="shared" si="710"/>
        <v>#REF!</v>
      </c>
      <c r="CG667" s="42" t="e">
        <f t="shared" si="711"/>
        <v>#REF!</v>
      </c>
      <c r="CH667" s="42" t="e">
        <f t="shared" si="712"/>
        <v>#REF!</v>
      </c>
      <c r="CI667" s="89">
        <f t="shared" si="713"/>
        <v>1.4569006194828096</v>
      </c>
      <c r="CJ667" s="89">
        <f t="shared" si="714"/>
        <v>5.0128838811341465</v>
      </c>
      <c r="CK667" s="42" t="e">
        <f t="shared" si="715"/>
        <v>#REF!</v>
      </c>
      <c r="CM667" s="89" t="e">
        <f t="shared" si="666"/>
        <v>#REF!</v>
      </c>
      <c r="CN667" s="89">
        <f t="shared" si="667"/>
        <v>7.4530429973380913E-2</v>
      </c>
    </row>
    <row r="668" spans="4:92" ht="14.4" x14ac:dyDescent="0.3">
      <c r="E668" s="32">
        <v>42811.439583333333</v>
      </c>
      <c r="F668" s="21">
        <f t="shared" si="706"/>
        <v>2926.8013888888891</v>
      </c>
      <c r="G668" s="21">
        <f t="shared" si="707"/>
        <v>1401.9499999999971</v>
      </c>
      <c r="H668" s="21"/>
      <c r="I668" s="21">
        <v>1031</v>
      </c>
      <c r="J668" s="21">
        <v>3866</v>
      </c>
      <c r="K668" s="21">
        <v>303.12</v>
      </c>
      <c r="L668" s="21">
        <v>14</v>
      </c>
      <c r="M668" s="51">
        <v>6.94</v>
      </c>
      <c r="N668" s="40"/>
      <c r="O668" s="40"/>
      <c r="P668" s="40"/>
      <c r="R668" s="22"/>
      <c r="S668" s="22"/>
      <c r="T668" s="22"/>
      <c r="U668" s="21">
        <f t="shared" si="652"/>
        <v>7.4980391460854185E-4</v>
      </c>
      <c r="V668" s="21">
        <f t="shared" si="653"/>
        <v>0.1046153737851562</v>
      </c>
      <c r="W668" s="21">
        <f t="shared" si="654"/>
        <v>3.3792712355792899E-4</v>
      </c>
      <c r="X668" s="250">
        <f>W668+V668+SUM($U$668:U668)</f>
        <v>0.10570310482332267</v>
      </c>
      <c r="Y668" s="256">
        <f>W668+V668+SUM($U$668:U668)-$X$668+$Y$667</f>
        <v>15.070385056762627</v>
      </c>
      <c r="Z668" s="47"/>
      <c r="AA668" s="47"/>
      <c r="AB668" s="41">
        <f t="shared" si="655"/>
        <v>9.5630177285452051E-3</v>
      </c>
      <c r="AC668" s="48">
        <f t="shared" si="656"/>
        <v>1.3342670726227694</v>
      </c>
      <c r="AD668" s="48">
        <f t="shared" si="657"/>
        <v>0.12783196767320978</v>
      </c>
      <c r="AE668" s="48">
        <f t="shared" si="658"/>
        <v>0.461311320978398</v>
      </c>
      <c r="AF668" s="48">
        <f t="shared" si="659"/>
        <v>0.12783196767320976</v>
      </c>
      <c r="AG668" s="238">
        <f t="shared" si="660"/>
        <v>0.33340105434765649</v>
      </c>
      <c r="AH668" s="48">
        <f t="shared" si="661"/>
        <v>7.8298957531762066E-5</v>
      </c>
      <c r="AI668" s="84">
        <f>AE668+AC668+SUM($AB$668:AB668)</f>
        <v>1.8051414113297128</v>
      </c>
      <c r="AJ668" s="48">
        <f>AE668+AC668+SUM($AB$668:AB668)-$AI$668+$AJ$667</f>
        <v>6.4697845006169556</v>
      </c>
      <c r="AK668" s="46"/>
      <c r="AL668" s="86"/>
      <c r="AM668" s="25">
        <v>129.99933333333331</v>
      </c>
      <c r="AN668" s="25">
        <v>0.20224325287468206</v>
      </c>
      <c r="AR668" s="25">
        <v>-2.8759999999999999</v>
      </c>
      <c r="AS668" s="25">
        <v>4.8877397639399717E-2</v>
      </c>
      <c r="AT668" s="47">
        <f>(1/(1/((AM668/1000+1)*0.0112372)+1))*AI668</f>
        <v>2.2634325788860408E-2</v>
      </c>
      <c r="AU668" s="47">
        <f>(1-(1/(1/((AM668/1000+1)*0.0112372)+1)))*AI668</f>
        <v>1.7825070855408525</v>
      </c>
      <c r="AV668" s="41">
        <f t="shared" si="668"/>
        <v>0</v>
      </c>
      <c r="AW668" s="86">
        <f t="shared" si="669"/>
        <v>5.7842951602462903E-3</v>
      </c>
      <c r="AX668" s="86">
        <f t="shared" si="670"/>
        <v>0.45552702581815169</v>
      </c>
      <c r="AY668" s="86">
        <f t="shared" si="662"/>
        <v>2.2634325788860408E-2</v>
      </c>
      <c r="AZ668" s="86">
        <f t="shared" si="663"/>
        <v>1.7825070855408525</v>
      </c>
      <c r="BA668" s="93">
        <f t="shared" ref="BA668:BA673" si="718">AY668-$AT$668+$BA$667</f>
        <v>8.3409187619263553E-2</v>
      </c>
      <c r="BB668" s="93">
        <f t="shared" ref="BB668:BB673" si="719">AZ668-$AU$668+$BB$667</f>
        <v>6.3863753129976919</v>
      </c>
      <c r="BJ668" s="41">
        <f t="shared" si="703"/>
        <v>162.25478628720836</v>
      </c>
      <c r="BK668" s="89">
        <f t="shared" si="693"/>
        <v>0.77481466046606651</v>
      </c>
      <c r="BL668" s="89">
        <f t="shared" si="708"/>
        <v>0.22518533953393349</v>
      </c>
      <c r="BM668" s="89">
        <f t="shared" si="671"/>
        <v>-5.9658050580049249E-2</v>
      </c>
      <c r="BN668" s="86">
        <f t="shared" si="672"/>
        <v>3.7444770579213071E-6</v>
      </c>
      <c r="BO668" s="86">
        <f t="shared" si="673"/>
        <v>3.341826465000077E-4</v>
      </c>
      <c r="BP668" s="86">
        <f t="shared" si="664"/>
        <v>1.1712668897207728E-3</v>
      </c>
      <c r="BQ668" s="86">
        <f t="shared" si="665"/>
        <v>0.10453183793360189</v>
      </c>
      <c r="BR668" s="93">
        <f t="shared" ref="BR668:BR673" si="720">BP668-$BN$667+$BR$667</f>
        <v>0.16769383132293519</v>
      </c>
      <c r="BS668" s="93">
        <f t="shared" ref="BS668:BS673" si="721">BQ668-$BO$667+$BS$667</f>
        <v>14.96234927601974</v>
      </c>
      <c r="CA668" s="41">
        <f t="shared" si="704"/>
        <v>-2.6233692823467436</v>
      </c>
      <c r="CB668" s="89" t="e">
        <f t="shared" si="716"/>
        <v>#REF!</v>
      </c>
      <c r="CC668" s="89" t="e">
        <f t="shared" si="705"/>
        <v>#REF!</v>
      </c>
      <c r="CD668" s="41" t="e">
        <f t="shared" si="709"/>
        <v>#REF!</v>
      </c>
      <c r="CE668" s="41" t="e">
        <f t="shared" si="717"/>
        <v>#REF!</v>
      </c>
      <c r="CF668" s="42" t="e">
        <f t="shared" si="710"/>
        <v>#REF!</v>
      </c>
      <c r="CG668" s="42" t="e">
        <f t="shared" si="711"/>
        <v>#REF!</v>
      </c>
      <c r="CH668" s="42" t="e">
        <f t="shared" si="712"/>
        <v>#REF!</v>
      </c>
      <c r="CI668" s="89">
        <f t="shared" si="713"/>
        <v>1.4569006194828096</v>
      </c>
      <c r="CJ668" s="89">
        <f t="shared" si="714"/>
        <v>5.0128838811341465</v>
      </c>
      <c r="CK668" s="42" t="e">
        <f t="shared" si="715"/>
        <v>#REF!</v>
      </c>
      <c r="CM668" s="89" t="e">
        <f t="shared" si="666"/>
        <v>#REF!</v>
      </c>
      <c r="CN668" s="89">
        <f t="shared" si="667"/>
        <v>7.4530429973380913E-2</v>
      </c>
    </row>
    <row r="669" spans="4:92" ht="14.4" x14ac:dyDescent="0.3">
      <c r="E669" s="32">
        <v>42947.601388888892</v>
      </c>
      <c r="F669" s="21">
        <f t="shared" si="706"/>
        <v>3062.9631944444482</v>
      </c>
      <c r="G669" s="21">
        <f t="shared" si="707"/>
        <v>1538.1118055555562</v>
      </c>
      <c r="H669" s="21"/>
      <c r="I669" s="21">
        <v>1028</v>
      </c>
      <c r="J669" s="21">
        <v>12274</v>
      </c>
      <c r="K669" s="21">
        <v>1558</v>
      </c>
      <c r="L669" s="21">
        <v>13</v>
      </c>
      <c r="M669" s="51">
        <v>6.94</v>
      </c>
      <c r="N669" s="40"/>
      <c r="O669" s="40"/>
      <c r="P669" s="40"/>
      <c r="R669" s="22"/>
      <c r="S669" s="22"/>
      <c r="T669" s="22"/>
      <c r="U669" s="21">
        <f t="shared" si="652"/>
        <v>3.8426870246526051E-3</v>
      </c>
      <c r="V669" s="21">
        <f t="shared" si="653"/>
        <v>0.53614569301532744</v>
      </c>
      <c r="W669" s="21">
        <f t="shared" si="654"/>
        <v>1.7318503513711026E-3</v>
      </c>
      <c r="X669" s="247">
        <f>W669+V669+SUM($U$668:U669)</f>
        <v>0.54247003430595975</v>
      </c>
      <c r="Y669" s="104">
        <f>W669+V669+SUM($U$668:U669)-$X$668+$Y$667</f>
        <v>15.507151986245264</v>
      </c>
      <c r="Z669" s="47"/>
      <c r="AA669" s="47"/>
      <c r="AB669" s="48">
        <f t="shared" si="655"/>
        <v>3.0272875828360767E-2</v>
      </c>
      <c r="AC669" s="48">
        <f t="shared" si="656"/>
        <v>4.2237819230231892</v>
      </c>
      <c r="AD669" s="48">
        <f t="shared" si="657"/>
        <v>0.40466737531133029</v>
      </c>
      <c r="AE669" s="48">
        <f t="shared" si="658"/>
        <v>1.4603361339078691</v>
      </c>
      <c r="AF669" s="48">
        <f t="shared" si="659"/>
        <v>0.40466737531133007</v>
      </c>
      <c r="AG669" s="238">
        <f t="shared" si="660"/>
        <v>1.0554208938862424</v>
      </c>
      <c r="AH669" s="48">
        <f t="shared" si="661"/>
        <v>2.4786471029681104E-4</v>
      </c>
      <c r="AI669" s="48">
        <f>AE669+AC669+SUM($AB$668:AB669)</f>
        <v>5.7239539504879646</v>
      </c>
      <c r="AJ669" s="48">
        <f>AE669+AC669+SUM($AB$668:AB669)-$AI$668+$AJ$667</f>
        <v>10.388597039775208</v>
      </c>
      <c r="AK669" s="46"/>
      <c r="AL669" s="86"/>
      <c r="AM669">
        <v>128.77000000000001</v>
      </c>
      <c r="AN669">
        <v>0.13</v>
      </c>
      <c r="AR669" s="25">
        <v>7.37</v>
      </c>
      <c r="AS669" s="25">
        <v>0.02</v>
      </c>
      <c r="AV669" s="41">
        <f>AJ669-BA669-BB669</f>
        <v>0</v>
      </c>
      <c r="AW669" s="86">
        <f>(1/(1/((AM669/1000+1)*0.0112372)+1))*AE669</f>
        <v>1.8291206804848078E-2</v>
      </c>
      <c r="AX669" s="86">
        <f>(1-(1/(1/((AM669/1000+1)*0.0112372)+1)))*AE669</f>
        <v>1.4420449271030209</v>
      </c>
      <c r="AY669" s="86">
        <f>(1/(1/((AM669/1000+1)*0.0112372)+1))*AI669</f>
        <v>7.1694470210519209E-2</v>
      </c>
      <c r="AZ669" s="86">
        <f>(1-(1/(1/((AM669/1000+1)*0.0112372)+1)))*AI669</f>
        <v>5.6522594802774453</v>
      </c>
      <c r="BA669" s="86">
        <f t="shared" si="718"/>
        <v>0.13246933204092237</v>
      </c>
      <c r="BB669" s="86">
        <f t="shared" si="719"/>
        <v>10.256127707734285</v>
      </c>
      <c r="BJ669" s="41">
        <f t="shared" si="703"/>
        <v>149.40694243675057</v>
      </c>
      <c r="BK669" s="89">
        <f t="shared" si="693"/>
        <v>0.79109365700752587</v>
      </c>
      <c r="BL669" s="89">
        <f t="shared" si="708"/>
        <v>0.20890634299247413</v>
      </c>
      <c r="BM669" s="89">
        <f>Y669-BR669-BS669</f>
        <v>-5.9658050580049249E-2</v>
      </c>
      <c r="BN669" s="86">
        <f>(1/(1/((AR669/1000+1)*0.0112372)+1))*W669</f>
        <v>1.9385137328183989E-5</v>
      </c>
      <c r="BO669" s="86">
        <f>(1-(1/(1/((AR669/1000+1)*0.0112372)+1)))*W669</f>
        <v>1.7124652140429186E-3</v>
      </c>
      <c r="BP669" s="86">
        <f>(1/(1/((AR669/1000+1)*0.0112372)+1))*X669</f>
        <v>6.0720350942102628E-3</v>
      </c>
      <c r="BQ669" s="86">
        <f>(1-(1/(1/((AR669/1000+1)*0.0112372)+1)))*X669</f>
        <v>0.53639799921174947</v>
      </c>
      <c r="BR669" s="86">
        <f t="shared" si="720"/>
        <v>0.17259459952742467</v>
      </c>
      <c r="BS669" s="86">
        <f t="shared" si="721"/>
        <v>15.394215437297888</v>
      </c>
      <c r="CA669" s="41">
        <f t="shared" si="704"/>
        <v>-2.2734436064583141</v>
      </c>
      <c r="CB669" s="89" t="e">
        <f t="shared" si="716"/>
        <v>#REF!</v>
      </c>
      <c r="CC669" s="89" t="e">
        <f t="shared" si="705"/>
        <v>#REF!</v>
      </c>
      <c r="CD669" s="41" t="e">
        <f t="shared" si="709"/>
        <v>#REF!</v>
      </c>
      <c r="CE669" s="41" t="e">
        <f t="shared" si="717"/>
        <v>#REF!</v>
      </c>
      <c r="CF669" s="42" t="e">
        <f t="shared" si="710"/>
        <v>#REF!</v>
      </c>
      <c r="CG669" s="42" t="e">
        <f t="shared" si="711"/>
        <v>#REF!</v>
      </c>
      <c r="CH669" s="42" t="e">
        <f t="shared" si="712"/>
        <v>#REF!</v>
      </c>
      <c r="CI669" s="89">
        <f t="shared" si="713"/>
        <v>2.1702438164018809</v>
      </c>
      <c r="CJ669" s="89">
        <f t="shared" si="714"/>
        <v>8.2183532233733274</v>
      </c>
      <c r="CK669" s="42" t="e">
        <f t="shared" si="715"/>
        <v>#REF!</v>
      </c>
      <c r="CM669" s="89" t="e">
        <f t="shared" si="666"/>
        <v>#REF!</v>
      </c>
      <c r="CN669" s="89">
        <f t="shared" si="667"/>
        <v>0.11102281282639803</v>
      </c>
    </row>
    <row r="670" spans="4:92" ht="14.4" x14ac:dyDescent="0.3">
      <c r="E670" s="32">
        <v>42955.441666666666</v>
      </c>
      <c r="F670" s="21">
        <f t="shared" si="706"/>
        <v>3070.8034722222219</v>
      </c>
      <c r="G670" s="21">
        <f>E670-E$648</f>
        <v>1545.9520833333299</v>
      </c>
      <c r="H670" s="21">
        <v>5</v>
      </c>
      <c r="I670" s="21">
        <v>1071</v>
      </c>
      <c r="J670" s="21">
        <v>12513</v>
      </c>
      <c r="K670" s="21">
        <v>1533</v>
      </c>
      <c r="L670" s="21">
        <v>14</v>
      </c>
      <c r="M670" s="51">
        <v>6.94</v>
      </c>
      <c r="N670" s="40"/>
      <c r="O670" s="40"/>
      <c r="P670" s="40"/>
      <c r="R670" s="22"/>
      <c r="S670" s="22"/>
      <c r="T670" s="22"/>
      <c r="U670" s="21">
        <f t="shared" si="652"/>
        <v>3.9391822254266334E-3</v>
      </c>
      <c r="V670" s="21">
        <f t="shared" si="653"/>
        <v>0.54960905497005796</v>
      </c>
      <c r="W670" s="21">
        <f t="shared" si="654"/>
        <v>1.77533951567046E-3</v>
      </c>
      <c r="X670" s="247">
        <f>W670+V670+SUM($U$668:U670)</f>
        <v>0.55991606765041624</v>
      </c>
      <c r="Y670" s="104">
        <f>W670+V670+SUM($U$668:U670)-$X$668+$Y$667</f>
        <v>15.524598019589719</v>
      </c>
      <c r="Z670" s="47"/>
      <c r="AA670" s="47"/>
      <c r="AB670" s="48">
        <f t="shared" si="655"/>
        <v>3.2153285836114459E-2</v>
      </c>
      <c r="AC670" s="48">
        <f t="shared" si="656"/>
        <v>4.4861435778475762</v>
      </c>
      <c r="AD670" s="48">
        <f t="shared" si="657"/>
        <v>0.4298034273554498</v>
      </c>
      <c r="AE670" s="48">
        <f t="shared" si="658"/>
        <v>1.5510454109667775</v>
      </c>
      <c r="AF670" s="48">
        <f t="shared" si="659"/>
        <v>0.42980342735544974</v>
      </c>
      <c r="AG670" s="238">
        <f t="shared" si="660"/>
        <v>1.1209787227000076</v>
      </c>
      <c r="AH670" s="48">
        <f t="shared" si="661"/>
        <v>2.632609113202516E-4</v>
      </c>
      <c r="AI670" s="48">
        <f>AE670+AC670+SUM($AB$668:AB670)</f>
        <v>6.1091781682073742</v>
      </c>
      <c r="AJ670" s="48">
        <f>AE670+AC670+SUM($AB$668:AB670)-$AI$668+$AJ$667</f>
        <v>10.773821257494617</v>
      </c>
      <c r="AK670" s="46"/>
      <c r="AL670" s="86"/>
      <c r="AM670">
        <v>128.77000000000001</v>
      </c>
      <c r="AN670">
        <v>0.13</v>
      </c>
      <c r="AR670" s="25">
        <v>7.37</v>
      </c>
      <c r="AS670" s="25">
        <v>0.02</v>
      </c>
      <c r="AV670" s="41">
        <f>AJ670-BA670-BB670</f>
        <v>0</v>
      </c>
      <c r="AW670" s="86">
        <f>(1/(1/((AM670/1000+1)*0.0112372)+1))*AE670</f>
        <v>1.9427371354418441E-2</v>
      </c>
      <c r="AX670" s="86">
        <f>(1-(1/(1/((AM670/1000+1)*0.0112372)+1)))*AE670</f>
        <v>1.5316180396123591</v>
      </c>
      <c r="AY670" s="86">
        <f>(1/(1/((AM670/1000+1)*0.0112372)+1))*AI670</f>
        <v>7.6519534569973097E-2</v>
      </c>
      <c r="AZ670" s="86">
        <f>(1-(1/(1/((AM670/1000+1)*0.0112372)+1)))*AI670</f>
        <v>6.0326586336374008</v>
      </c>
      <c r="BA670" s="86">
        <f t="shared" si="718"/>
        <v>0.13729439640037625</v>
      </c>
      <c r="BB670" s="86">
        <f t="shared" si="719"/>
        <v>10.636526861094239</v>
      </c>
      <c r="BJ670" s="41">
        <f t="shared" si="703"/>
        <v>148.66889367953905</v>
      </c>
      <c r="BK670" s="89">
        <f t="shared" si="693"/>
        <v>0.79202880949738486</v>
      </c>
      <c r="BL670" s="89">
        <f t="shared" si="708"/>
        <v>0.20797119050261514</v>
      </c>
      <c r="BM670" s="89">
        <f>Y670-BR670-BS670</f>
        <v>-5.9658050580049249E-2</v>
      </c>
      <c r="BN670" s="86">
        <f>(1/(1/((AR670/1000+1)*0.0112372)+1))*W670</f>
        <v>1.987192501256074E-5</v>
      </c>
      <c r="BO670" s="86">
        <f>(1-(1/(1/((AR670/1000+1)*0.0112372)+1)))*W670</f>
        <v>1.7554675906578992E-3</v>
      </c>
      <c r="BP670" s="86">
        <f>(1/(1/((AR670/1000+1)*0.0112372)+1))*X670</f>
        <v>6.2673139483829798E-3</v>
      </c>
      <c r="BQ670" s="86">
        <f>(1-(1/(1/((AR670/1000+1)*0.0112372)+1)))*X670</f>
        <v>0.55364875370203326</v>
      </c>
      <c r="BR670" s="86">
        <f t="shared" si="720"/>
        <v>0.1727898783815974</v>
      </c>
      <c r="BS670" s="86">
        <f t="shared" si="721"/>
        <v>15.411466191788172</v>
      </c>
      <c r="CA670" s="41">
        <f t="shared" si="704"/>
        <v>-2.2626492617784377</v>
      </c>
      <c r="CB670" s="89" t="e">
        <f t="shared" si="716"/>
        <v>#REF!</v>
      </c>
      <c r="CC670" s="89" t="e">
        <f t="shared" si="705"/>
        <v>#REF!</v>
      </c>
      <c r="CD670" s="41" t="e">
        <f t="shared" si="709"/>
        <v>#REF!</v>
      </c>
      <c r="CE670" s="41" t="e">
        <f t="shared" si="717"/>
        <v>#REF!</v>
      </c>
      <c r="CF670" s="42" t="e">
        <f t="shared" si="710"/>
        <v>#REF!</v>
      </c>
      <c r="CG670" s="42" t="e">
        <f t="shared" si="711"/>
        <v>#REF!</v>
      </c>
      <c r="CH670" s="42" t="e">
        <f t="shared" si="712"/>
        <v>#REF!</v>
      </c>
      <c r="CI670" s="89">
        <f t="shared" si="713"/>
        <v>2.2406444331835376</v>
      </c>
      <c r="CJ670" s="89">
        <f t="shared" si="714"/>
        <v>8.533176824311079</v>
      </c>
      <c r="CK670" s="42" t="e">
        <f t="shared" si="715"/>
        <v>#REF!</v>
      </c>
      <c r="CM670" s="89" t="e">
        <f t="shared" si="666"/>
        <v>#REF!</v>
      </c>
      <c r="CN670" s="89">
        <f t="shared" si="667"/>
        <v>0.11462428582253879</v>
      </c>
    </row>
    <row r="671" spans="4:92" ht="14.4" x14ac:dyDescent="0.3">
      <c r="E671" s="32">
        <v>43045.478472222225</v>
      </c>
      <c r="F671" s="21">
        <f>E671-E$602</f>
        <v>3160.840277777781</v>
      </c>
      <c r="G671" s="21">
        <f>E671-E$648</f>
        <v>1635.9888888888891</v>
      </c>
      <c r="H671" s="21"/>
      <c r="I671" s="21">
        <v>1034</v>
      </c>
      <c r="J671" s="21">
        <v>13457</v>
      </c>
      <c r="K671" s="21">
        <v>2308</v>
      </c>
      <c r="L671" s="21">
        <v>13</v>
      </c>
      <c r="M671" s="51">
        <v>6.94</v>
      </c>
      <c r="N671" s="40"/>
      <c r="O671" s="40"/>
      <c r="P671" s="40"/>
      <c r="R671" s="22"/>
      <c r="S671" s="22"/>
      <c r="T671" s="22"/>
      <c r="U671" s="21">
        <f t="shared" si="652"/>
        <v>5.7257290032471731E-3</v>
      </c>
      <c r="V671" s="21">
        <f t="shared" si="653"/>
        <v>0.79887456999999662</v>
      </c>
      <c r="W671" s="21">
        <f t="shared" si="654"/>
        <v>2.5805135111220223E-3</v>
      </c>
      <c r="X671" s="247">
        <f>W671+V671+SUM($U$668:U671)</f>
        <v>0.81571248567905352</v>
      </c>
      <c r="Y671" s="104">
        <f>W671+V671+SUM($U$668:U671)-$X$668+$Y$667</f>
        <v>15.780394437618357</v>
      </c>
      <c r="Z671" s="47"/>
      <c r="AA671" s="47"/>
      <c r="AB671" s="48">
        <f t="shared" si="655"/>
        <v>3.3384374002035186E-2</v>
      </c>
      <c r="AC671" s="48">
        <f t="shared" si="656"/>
        <v>4.6579094837478134</v>
      </c>
      <c r="AD671" s="48">
        <f t="shared" si="657"/>
        <v>0.44625978319374343</v>
      </c>
      <c r="AE671" s="48">
        <f t="shared" si="658"/>
        <v>1.6104319899926183</v>
      </c>
      <c r="AF671" s="48">
        <f t="shared" si="659"/>
        <v>0.44625978319374332</v>
      </c>
      <c r="AG671" s="238">
        <f t="shared" si="660"/>
        <v>1.1638988661279268</v>
      </c>
      <c r="AH671" s="48">
        <f t="shared" si="661"/>
        <v>2.7334067094817252E-4</v>
      </c>
      <c r="AI671" s="48">
        <f>AE671+AC671+SUM($AB$668:AB671)</f>
        <v>6.3737150271354865</v>
      </c>
      <c r="AJ671" s="48">
        <f>AE671+AC671+SUM($AB$668:AB671)-$AI$668+$AJ$667</f>
        <v>11.038358116422728</v>
      </c>
      <c r="AK671" s="46"/>
      <c r="AL671" s="86"/>
      <c r="AM671" s="25">
        <v>125.483201677157</v>
      </c>
      <c r="AR671" s="25">
        <v>7.5492016771570061</v>
      </c>
      <c r="AV671" s="41">
        <f>AJ671-BA671-BB671</f>
        <v>0</v>
      </c>
      <c r="AW671" s="86">
        <f>(1/(1/((AM671/1000+1)*0.0112372)+1))*AE671</f>
        <v>2.0113206677670133E-2</v>
      </c>
      <c r="AX671" s="86">
        <f>(1-(1/(1/((AM671/1000+1)*0.0112372)+1)))*AE671</f>
        <v>1.5903187833149481</v>
      </c>
      <c r="AY671" s="86">
        <f>(1/(1/((AM671/1000+1)*0.0112372)+1))*AI671</f>
        <v>7.9603391165829707E-2</v>
      </c>
      <c r="AZ671" s="86">
        <f>(1-(1/(1/((AM671/1000+1)*0.0112372)+1)))*AI671</f>
        <v>6.2941116359696565</v>
      </c>
      <c r="BA671" s="86">
        <f t="shared" si="718"/>
        <v>0.14037825299623286</v>
      </c>
      <c r="BB671" s="86">
        <f t="shared" si="719"/>
        <v>10.897979863426496</v>
      </c>
      <c r="BJ671" s="41">
        <f t="shared" si="703"/>
        <v>146.29321475656855</v>
      </c>
      <c r="BK671" s="89">
        <f t="shared" si="693"/>
        <v>0.79503893862261366</v>
      </c>
      <c r="BL671" s="89">
        <f t="shared" si="708"/>
        <v>0.20496106137738634</v>
      </c>
      <c r="BM671" s="89">
        <f>Y671-BR671-BS671</f>
        <v>-5.9658050580047473E-2</v>
      </c>
      <c r="BN671" s="86">
        <f>(1/(1/((AR671/1000+1)*0.0112372)+1))*W671</f>
        <v>2.8889567656869231E-5</v>
      </c>
      <c r="BO671" s="86">
        <f>(1-(1/(1/((AR671/1000+1)*0.0112372)+1)))*W671</f>
        <v>2.5516239434651531E-3</v>
      </c>
      <c r="BP671" s="86">
        <f>(1/(1/((AR671/1000+1)*0.0112372)+1))*X671</f>
        <v>9.1321285248111492E-3</v>
      </c>
      <c r="BQ671" s="86">
        <f>(1-(1/(1/((AR671/1000+1)*0.0112372)+1)))*X671</f>
        <v>0.80658035715424237</v>
      </c>
      <c r="BR671" s="86">
        <f t="shared" si="720"/>
        <v>0.17565469295802555</v>
      </c>
      <c r="BS671" s="86">
        <f t="shared" si="721"/>
        <v>15.664397795240379</v>
      </c>
      <c r="CA671" s="41">
        <f t="shared" si="704"/>
        <v>-2.0978844230802318</v>
      </c>
      <c r="CB671" s="89" t="e">
        <f t="shared" si="716"/>
        <v>#REF!</v>
      </c>
      <c r="CC671" s="89" t="e">
        <f t="shared" si="705"/>
        <v>#REF!</v>
      </c>
      <c r="CD671" s="41" t="e">
        <f t="shared" si="709"/>
        <v>#REF!</v>
      </c>
      <c r="CE671" s="41" t="e">
        <f t="shared" si="717"/>
        <v>#REF!</v>
      </c>
      <c r="CF671" s="42" t="e">
        <f t="shared" si="710"/>
        <v>#REF!</v>
      </c>
      <c r="CG671" s="42" t="e">
        <f t="shared" si="711"/>
        <v>#REF!</v>
      </c>
      <c r="CH671" s="42" t="e">
        <f t="shared" si="712"/>
        <v>#REF!</v>
      </c>
      <c r="CI671" s="89">
        <f t="shared" si="713"/>
        <v>2.2624335954056893</v>
      </c>
      <c r="CJ671" s="89">
        <f t="shared" si="714"/>
        <v>8.7759245210170391</v>
      </c>
      <c r="CK671" s="42" t="e">
        <f t="shared" si="715"/>
        <v>#REF!</v>
      </c>
      <c r="CM671" s="89" t="e">
        <f t="shared" si="666"/>
        <v>#REF!</v>
      </c>
      <c r="CN671" s="89">
        <f t="shared" si="667"/>
        <v>0.11573895047945494</v>
      </c>
    </row>
    <row r="672" spans="4:92" ht="14.4" x14ac:dyDescent="0.3">
      <c r="E672" s="32">
        <v>43136.465277777781</v>
      </c>
      <c r="F672" s="21">
        <f>E672-E$602</f>
        <v>3251.8270833333372</v>
      </c>
      <c r="G672" s="21">
        <f>E672-E$648</f>
        <v>1726.9756944444453</v>
      </c>
      <c r="H672" s="21"/>
      <c r="I672" s="21">
        <v>1027</v>
      </c>
      <c r="J672" s="21">
        <v>13532.3</v>
      </c>
      <c r="K672" s="21">
        <v>2860.77</v>
      </c>
      <c r="L672" s="21">
        <v>342</v>
      </c>
      <c r="M672" s="51">
        <v>6.94</v>
      </c>
      <c r="N672" s="40"/>
      <c r="O672" s="40"/>
      <c r="P672" s="40"/>
      <c r="R672" s="22"/>
      <c r="S672" s="22"/>
      <c r="T672" s="22"/>
      <c r="U672" s="21">
        <f t="shared" si="652"/>
        <v>7.0490052228377861E-3</v>
      </c>
      <c r="V672" s="21">
        <f t="shared" si="653"/>
        <v>0.98350288899957761</v>
      </c>
      <c r="W672" s="21">
        <f t="shared" si="654"/>
        <v>3.1768973360748777E-3</v>
      </c>
      <c r="X672" s="247">
        <f>W672+V672+SUM($U$668:U672)</f>
        <v>1.0079861937264252</v>
      </c>
      <c r="Y672" s="104">
        <f>W672+V672+SUM($U$668:U672)-$X$668+$Y$667</f>
        <v>15.972668145665729</v>
      </c>
      <c r="Z672" s="47"/>
      <c r="AA672" s="47"/>
      <c r="AB672" s="48">
        <f t="shared" si="655"/>
        <v>3.3343908589997716E-2</v>
      </c>
      <c r="AC672" s="48">
        <f t="shared" si="656"/>
        <v>4.6522636020403541</v>
      </c>
      <c r="AD672" s="48">
        <f t="shared" si="657"/>
        <v>0.44571886887252282</v>
      </c>
      <c r="AE672" s="48">
        <f t="shared" si="658"/>
        <v>1.6084799751359249</v>
      </c>
      <c r="AF672" s="48">
        <f t="shared" si="659"/>
        <v>0.4457188688725226</v>
      </c>
      <c r="AG672" s="238">
        <f t="shared" si="660"/>
        <v>1.1624880969104197</v>
      </c>
      <c r="AH672" s="48">
        <f t="shared" si="661"/>
        <v>2.7300935298259243E-4</v>
      </c>
      <c r="AI672" s="48">
        <f>AE672+AC672+SUM($AB$668:AB672)</f>
        <v>6.3994610391613325</v>
      </c>
      <c r="AJ672" s="48">
        <f>AE672+AC672+SUM($AB$668:AB672)-$AI$668+$AJ$667</f>
        <v>11.064104128448577</v>
      </c>
      <c r="AK672" s="46"/>
      <c r="AL672" s="86"/>
      <c r="AM672">
        <v>124.953</v>
      </c>
      <c r="AN672"/>
      <c r="AO672"/>
      <c r="AP672"/>
      <c r="AQ672"/>
      <c r="AR672">
        <v>8.7040000000000006</v>
      </c>
      <c r="AS672"/>
      <c r="AV672" s="41">
        <f>AJ672-BA672-BB672</f>
        <v>0</v>
      </c>
      <c r="AW672" s="86">
        <f>(1/(1/((AM672/1000+1)*0.0112372)+1))*AE672</f>
        <v>2.0079481864681982E-2</v>
      </c>
      <c r="AX672" s="86">
        <f>(1-(1/(1/((AM672/1000+1)*0.0112372)+1)))*AE672</f>
        <v>1.5884004932712428</v>
      </c>
      <c r="AY672" s="86">
        <f>(1/(1/((AM672/1000+1)*0.0112372)+1))*AI672</f>
        <v>7.9887759789312993E-2</v>
      </c>
      <c r="AZ672" s="86">
        <f>(1-(1/(1/((AM672/1000+1)*0.0112372)+1)))*AI672</f>
        <v>6.319573279372019</v>
      </c>
      <c r="BA672" s="86">
        <f t="shared" si="718"/>
        <v>0.14066262161971615</v>
      </c>
      <c r="BB672" s="86">
        <f t="shared" si="719"/>
        <v>10.923441506828858</v>
      </c>
      <c r="BJ672" s="41">
        <f t="shared" si="703"/>
        <v>145.93796906944357</v>
      </c>
      <c r="BK672" s="89">
        <f t="shared" si="693"/>
        <v>0.79548905643065881</v>
      </c>
      <c r="BL672" s="89">
        <f t="shared" si="708"/>
        <v>0.20451094356934119</v>
      </c>
      <c r="BM672" s="89">
        <f>Y672-BR672-BS672</f>
        <v>-5.9658050580049249E-2</v>
      </c>
      <c r="BN672" s="86">
        <f>(1/(1/((AR672/1000+1)*0.0112372)+1))*W672</f>
        <v>3.5606557949964128E-5</v>
      </c>
      <c r="BO672" s="86">
        <f>(1-(1/(1/((AR672/1000+1)*0.0112372)+1)))*W672</f>
        <v>3.1412907781249136E-3</v>
      </c>
      <c r="BP672" s="86">
        <f>(1/(1/((AR672/1000+1)*0.0112372)+1))*X672</f>
        <v>1.1297475185026815E-2</v>
      </c>
      <c r="BQ672" s="86">
        <f>(1-(1/(1/((AR672/1000+1)*0.0112372)+1)))*X672</f>
        <v>0.9966887185413984</v>
      </c>
      <c r="BR672" s="86">
        <f t="shared" si="720"/>
        <v>0.17782003961824122</v>
      </c>
      <c r="BS672" s="86">
        <f t="shared" si="721"/>
        <v>15.854506156627536</v>
      </c>
      <c r="CA672" s="41">
        <f t="shared" si="704"/>
        <v>-1.9096120062823685</v>
      </c>
      <c r="CB672" s="89" t="e">
        <f t="shared" si="716"/>
        <v>#REF!</v>
      </c>
      <c r="CC672" s="89" t="e">
        <f t="shared" si="705"/>
        <v>#REF!</v>
      </c>
      <c r="CD672" s="41" t="e">
        <f t="shared" si="709"/>
        <v>#REF!</v>
      </c>
      <c r="CE672" s="41" t="e">
        <f t="shared" si="717"/>
        <v>#REF!</v>
      </c>
      <c r="CF672" s="42" t="e">
        <f t="shared" si="710"/>
        <v>#REF!</v>
      </c>
      <c r="CG672" s="42" t="e">
        <f t="shared" si="711"/>
        <v>#REF!</v>
      </c>
      <c r="CH672" s="42" t="e">
        <f t="shared" si="712"/>
        <v>#REF!</v>
      </c>
      <c r="CI672" s="89">
        <f t="shared" si="713"/>
        <v>2.2627303750584615</v>
      </c>
      <c r="CJ672" s="89">
        <f t="shared" si="714"/>
        <v>8.8013737533901146</v>
      </c>
      <c r="CK672" s="42" t="e">
        <f t="shared" si="715"/>
        <v>#REF!</v>
      </c>
      <c r="CM672" s="89" t="e">
        <f t="shared" si="666"/>
        <v>#REF!</v>
      </c>
      <c r="CN672" s="89">
        <f t="shared" si="667"/>
        <v>0.11575413278827729</v>
      </c>
    </row>
    <row r="673" spans="1:92" ht="14.4" x14ac:dyDescent="0.3">
      <c r="E673" s="32">
        <v>43426.472222222219</v>
      </c>
      <c r="F673" s="21">
        <f>E673-E$602</f>
        <v>3541.8340277777752</v>
      </c>
      <c r="G673" s="21">
        <f>E673-E$648</f>
        <v>2016.9826388888832</v>
      </c>
      <c r="H673" s="21"/>
      <c r="I673" s="21">
        <v>1037</v>
      </c>
      <c r="J673" s="21">
        <v>13783</v>
      </c>
      <c r="K673" s="21">
        <v>4444</v>
      </c>
      <c r="L673" s="21">
        <v>17</v>
      </c>
      <c r="M673" s="51">
        <v>6.94</v>
      </c>
      <c r="N673" s="40"/>
      <c r="O673" s="40"/>
      <c r="P673" s="40"/>
      <c r="R673" s="22"/>
      <c r="S673" s="22"/>
      <c r="T673" s="22"/>
      <c r="U673" s="21">
        <f t="shared" si="652"/>
        <v>1.1056743954664612E-2</v>
      </c>
      <c r="V673" s="21">
        <f t="shared" si="653"/>
        <v>1.5426771975015605</v>
      </c>
      <c r="W673" s="21">
        <f t="shared" si="654"/>
        <v>4.9831344005012582E-3</v>
      </c>
      <c r="X673" s="247">
        <f>W673+V673+SUM($U$668:U673)</f>
        <v>1.5800234832474993</v>
      </c>
      <c r="Y673" s="104">
        <f>W673+V673+SUM($U$668:U673)-$X$668+$Y$667</f>
        <v>16.544705435186803</v>
      </c>
      <c r="Z673" s="47"/>
      <c r="AA673" s="47"/>
      <c r="AB673" s="48">
        <f t="shared" si="655"/>
        <v>3.4292327166323661E-2</v>
      </c>
      <c r="AC673" s="48">
        <f t="shared" si="656"/>
        <v>4.7845904170036029</v>
      </c>
      <c r="AD673" s="48">
        <f t="shared" si="657"/>
        <v>0.45839668838839365</v>
      </c>
      <c r="AE673" s="48">
        <f t="shared" si="658"/>
        <v>1.6542308289672847</v>
      </c>
      <c r="AF673" s="48">
        <f t="shared" si="659"/>
        <v>0.45839668838839354</v>
      </c>
      <c r="AG673" s="238">
        <f t="shared" si="660"/>
        <v>1.1955533658752695</v>
      </c>
      <c r="AH673" s="48">
        <f t="shared" si="661"/>
        <v>2.8077470362169207E-4</v>
      </c>
      <c r="AI673" s="48">
        <f>AE673+AC673+SUM($AB$668:AB673)</f>
        <v>6.6118310351222638</v>
      </c>
      <c r="AJ673" s="48">
        <f>AE673+AC673+SUM($AB$668:AB673)-$AI$668+$AJ$667</f>
        <v>11.276474124409507</v>
      </c>
      <c r="AK673" s="46"/>
      <c r="AL673" s="86"/>
      <c r="AM673">
        <v>122.768</v>
      </c>
      <c r="AN673"/>
      <c r="AO673"/>
      <c r="AP673"/>
      <c r="AQ673"/>
      <c r="AR673" s="146">
        <v>9.3209999999999997</v>
      </c>
      <c r="AS673"/>
      <c r="AV673" s="41">
        <f>AJ673-BA673-BB673</f>
        <v>0</v>
      </c>
      <c r="AW673" s="86">
        <f>(1/(1/((AM673/1000+1)*0.0112372)+1))*AE673</f>
        <v>2.0611003271513832E-2</v>
      </c>
      <c r="AX673" s="86">
        <f>(1-(1/(1/((AM673/1000+1)*0.0112372)+1)))*AE673</f>
        <v>1.6336198256957708</v>
      </c>
      <c r="AY673" s="86">
        <f>(1/(1/((AM673/1000+1)*0.0112372)+1))*AI673</f>
        <v>8.2380565462364969E-2</v>
      </c>
      <c r="AZ673" s="86">
        <f>(1-(1/(1/((AM673/1000+1)*0.0112372)+1)))*AI673</f>
        <v>6.5294504696598992</v>
      </c>
      <c r="BA673" s="86">
        <f t="shared" si="718"/>
        <v>0.14315542729276812</v>
      </c>
      <c r="BB673" s="86">
        <f t="shared" si="719"/>
        <v>11.133318697116739</v>
      </c>
      <c r="BJ673" s="41">
        <f t="shared" si="703"/>
        <v>144.26092055132122</v>
      </c>
      <c r="BK673" s="89">
        <f t="shared" si="693"/>
        <v>0.79761397850662263</v>
      </c>
      <c r="BL673" s="89">
        <f t="shared" si="708"/>
        <v>0.20238602149337737</v>
      </c>
      <c r="BM673" s="89">
        <f>Y673-BR673-BS673</f>
        <v>-5.9658050580051025E-2</v>
      </c>
      <c r="BN673" s="86">
        <f>(1/(1/((AR673/1000+1)*0.0112372)+1))*W673</f>
        <v>5.5884581378281003E-5</v>
      </c>
      <c r="BO673" s="86">
        <f>(1-(1/(1/((AR673/1000+1)*0.0112372)+1)))*W673</f>
        <v>4.9272498191229776E-3</v>
      </c>
      <c r="BP673" s="86">
        <f>(1/(1/((AR673/1000+1)*0.0112372)+1))*X673</f>
        <v>1.7719560387586136E-2</v>
      </c>
      <c r="BQ673" s="86">
        <f>(1-(1/(1/((AR673/1000+1)*0.0112372)+1)))*X673</f>
        <v>1.5623039228599132</v>
      </c>
      <c r="BR673" s="86">
        <f t="shared" si="720"/>
        <v>0.18424212482080055</v>
      </c>
      <c r="BS673" s="86">
        <f t="shared" si="721"/>
        <v>16.420121360946052</v>
      </c>
      <c r="CA673" s="41">
        <f t="shared" si="704"/>
        <v>-1.4853056512473817</v>
      </c>
      <c r="CB673" s="89" t="e">
        <f t="shared" si="716"/>
        <v>#REF!</v>
      </c>
      <c r="CC673" s="89" t="e">
        <f t="shared" si="705"/>
        <v>#REF!</v>
      </c>
      <c r="CD673" s="41" t="e">
        <f t="shared" si="709"/>
        <v>#REF!</v>
      </c>
      <c r="CE673" s="41" t="e">
        <f t="shared" si="717"/>
        <v>#REF!</v>
      </c>
      <c r="CF673" s="42" t="e">
        <f t="shared" si="710"/>
        <v>#REF!</v>
      </c>
      <c r="CG673" s="42" t="e">
        <f t="shared" si="711"/>
        <v>#REF!</v>
      </c>
      <c r="CH673" s="42" t="e">
        <f t="shared" si="712"/>
        <v>#REF!</v>
      </c>
      <c r="CI673" s="89">
        <f t="shared" si="713"/>
        <v>2.2822007345122564</v>
      </c>
      <c r="CJ673" s="89">
        <f t="shared" si="714"/>
        <v>8.9942733898972502</v>
      </c>
      <c r="CK673" s="42" t="e">
        <f t="shared" si="715"/>
        <v>#REF!</v>
      </c>
      <c r="CM673" s="89" t="e">
        <f t="shared" si="666"/>
        <v>#REF!</v>
      </c>
      <c r="CN673" s="89">
        <f t="shared" si="667"/>
        <v>0.11675017482602641</v>
      </c>
    </row>
    <row r="674" spans="1:92" x14ac:dyDescent="0.25">
      <c r="E674" s="32"/>
      <c r="F674" s="21"/>
      <c r="G674" s="21"/>
      <c r="H674" s="21"/>
      <c r="I674" s="21"/>
      <c r="L674" s="21"/>
      <c r="M674" s="21"/>
      <c r="N674" s="40"/>
      <c r="O674" s="40"/>
      <c r="P674" s="40"/>
      <c r="R674" s="22"/>
      <c r="S674" s="22"/>
      <c r="T674" s="22"/>
      <c r="U674" s="21"/>
      <c r="V674" s="21"/>
      <c r="W674" s="21"/>
      <c r="X674" s="246"/>
      <c r="Y674" s="255"/>
      <c r="Z674" s="47"/>
      <c r="AA674" s="47"/>
      <c r="AB674" s="46"/>
      <c r="AC674" s="46"/>
      <c r="AD674" s="46"/>
      <c r="AE674" s="46"/>
      <c r="AF674" s="46"/>
      <c r="AG674" s="85"/>
      <c r="AH674" s="46"/>
      <c r="AI674" s="46"/>
      <c r="AJ674" s="46"/>
      <c r="AK674" s="46"/>
      <c r="AL674" s="86"/>
      <c r="AS674"/>
      <c r="AW674" s="22"/>
      <c r="AX674" s="22"/>
      <c r="AY674" s="22"/>
      <c r="AZ674" s="22"/>
      <c r="BA674" s="22"/>
      <c r="BB674" s="22"/>
    </row>
    <row r="675" spans="1:92" ht="14.4" thickBot="1" x14ac:dyDescent="0.3">
      <c r="E675" s="22"/>
      <c r="F675" s="21"/>
      <c r="G675" s="21"/>
      <c r="H675" s="21"/>
      <c r="I675" s="21"/>
      <c r="L675" s="21"/>
      <c r="M675" s="21"/>
      <c r="N675" s="40"/>
      <c r="O675" s="40"/>
      <c r="P675" s="40"/>
      <c r="R675" s="22"/>
      <c r="S675" s="22"/>
      <c r="T675" s="22"/>
      <c r="U675" s="21"/>
      <c r="V675" s="21"/>
      <c r="W675" s="21"/>
      <c r="X675" s="246"/>
      <c r="Y675" s="255"/>
      <c r="Z675" s="47"/>
      <c r="AA675" s="47"/>
      <c r="AB675" s="46"/>
      <c r="AC675" s="46"/>
      <c r="AD675" s="46"/>
      <c r="AE675" s="46"/>
      <c r="AF675" s="46"/>
      <c r="AG675" s="85"/>
      <c r="AH675" s="46"/>
      <c r="AI675" s="46"/>
      <c r="AJ675" s="46"/>
      <c r="AK675" s="46"/>
      <c r="AL675" s="86"/>
      <c r="AU675" s="41"/>
      <c r="AW675" s="22"/>
      <c r="AX675" s="22"/>
      <c r="AY675" s="22"/>
      <c r="AZ675" s="22"/>
      <c r="BA675" s="22"/>
      <c r="BB675" s="22"/>
    </row>
    <row r="676" spans="1:92" ht="15" thickBot="1" x14ac:dyDescent="0.35">
      <c r="D676" s="22" t="s">
        <v>159</v>
      </c>
      <c r="E676" s="32">
        <f>E677-1</f>
        <v>39883.640277777777</v>
      </c>
      <c r="F676" s="21"/>
      <c r="G676" s="21"/>
      <c r="H676" s="21"/>
      <c r="I676" s="21"/>
      <c r="L676" s="21"/>
      <c r="M676" s="21"/>
      <c r="N676" s="43">
        <v>91.87</v>
      </c>
      <c r="O676" s="44">
        <v>18.88</v>
      </c>
      <c r="P676" s="45">
        <f>O676-R676</f>
        <v>12.634495999999999</v>
      </c>
      <c r="Q676" s="1">
        <v>33.08</v>
      </c>
      <c r="R676" s="47">
        <f>Q676*O676/100</f>
        <v>6.2455039999999995</v>
      </c>
      <c r="S676" s="47">
        <f>P676/$A$8+R676</f>
        <v>11.509877333333332</v>
      </c>
      <c r="T676" s="47">
        <f>$A$6-S676</f>
        <v>105.49012266666666</v>
      </c>
      <c r="U676" s="52"/>
      <c r="V676" s="52"/>
      <c r="W676" s="52"/>
      <c r="X676" s="247"/>
      <c r="Y676" s="104"/>
      <c r="Z676" s="42"/>
      <c r="AA676" s="42"/>
      <c r="AB676" s="41"/>
      <c r="AC676" s="48"/>
      <c r="AD676" s="48"/>
      <c r="AE676" s="48"/>
      <c r="AF676" s="48"/>
      <c r="AG676" s="238"/>
      <c r="AH676" s="48"/>
      <c r="AI676" s="48"/>
      <c r="AJ676" s="48"/>
      <c r="AK676" s="46"/>
      <c r="AL676" s="86"/>
      <c r="AM676" s="41"/>
      <c r="AN676" s="41"/>
      <c r="AO676" s="41"/>
      <c r="AP676" s="41"/>
      <c r="AQ676"/>
      <c r="AR676" s="41"/>
      <c r="AT676" s="41"/>
      <c r="AU676" s="41"/>
      <c r="AW676" s="22"/>
      <c r="AX676" s="22"/>
      <c r="AY676" s="22"/>
      <c r="AZ676" s="22"/>
      <c r="BA676" s="22"/>
      <c r="BB676" s="22"/>
    </row>
    <row r="677" spans="1:92" ht="14.4" x14ac:dyDescent="0.3">
      <c r="D677" s="22"/>
      <c r="E677" s="32">
        <v>39884.640277777777</v>
      </c>
      <c r="F677" s="21">
        <f>E677-E$677</f>
        <v>0</v>
      </c>
      <c r="G677" s="21">
        <f>E677-E$677</f>
        <v>0</v>
      </c>
      <c r="H677" s="21"/>
      <c r="I677" s="50">
        <v>1037</v>
      </c>
      <c r="J677" s="21">
        <v>2067</v>
      </c>
      <c r="K677" s="21">
        <v>1.27</v>
      </c>
      <c r="L677" s="21">
        <v>852</v>
      </c>
      <c r="M677" s="51">
        <v>6.94</v>
      </c>
      <c r="S677" s="85">
        <f>$A$36*R676*$A$3/($A$36*R676*$A$3+T676*1000)</f>
        <v>2.9756293214736559E-3</v>
      </c>
      <c r="U677" s="52">
        <f t="shared" ref="U677:U717" si="722">($A$5*I677/1000/$A$3*K677)/$P$676</f>
        <v>3.3924127126097425E-6</v>
      </c>
      <c r="V677" s="52">
        <f t="shared" ref="V677:V717" si="723">($T$676*I677/1000/$A$3*K677)/$P$676</f>
        <v>4.7715471091888141E-4</v>
      </c>
      <c r="W677" s="52">
        <f t="shared" ref="W677:W717" si="724">($A$36*$R$676*K677*I677/1000000)/$P$676</f>
        <v>1.4240730622494596E-6</v>
      </c>
      <c r="X677" s="247">
        <f>W677+V677+SUM($U$677:U677)</f>
        <v>4.8197119669374065E-4</v>
      </c>
      <c r="Y677" s="104">
        <v>0</v>
      </c>
      <c r="Z677" s="42"/>
      <c r="AA677" s="42"/>
      <c r="AB677" s="41">
        <f t="shared" ref="AB677:AB717" si="725">($A$5*I677/1000/$A$3*J677)/$P$676</f>
        <v>5.5213520291057779E-3</v>
      </c>
      <c r="AC677" s="48">
        <f t="shared" ref="AC677:AC717" si="726">($T$676*I677/1000/$A$3*J677)/$P$676</f>
        <v>0.77659747044828964</v>
      </c>
      <c r="AD677" s="48">
        <f t="shared" ref="AD677:AD717" si="727">($A$4*$R$676/1000*J677/1000000*I677/1000*1000000)/$P$676</f>
        <v>6.8744537103592088E-2</v>
      </c>
      <c r="AE677" s="48">
        <f t="shared" ref="AE677:AE717" si="728">($A$4*((I677/1000)*J677/10^6)*(1+($A$18/(10^-M677))+(($A$18*$A$19)/(10^-M677)^2))*1000000)*$R$676/1000/$P$676</f>
        <v>0.24808061550282068</v>
      </c>
      <c r="AF677" s="48">
        <f t="shared" ref="AF677:AF717" si="729">AE677/(1+($A$18/(10^-M677))+(($A$18*$A$19)/(10^-M677)^2))*1</f>
        <v>6.874453710359206E-2</v>
      </c>
      <c r="AG677" s="238">
        <f t="shared" ref="AG677:AG717" si="730">AE677/(1+($A$18/(10^-M677))+(($A$18*$A$19)/(10^-M677)^2))*($A$18/(10^-M677))</f>
        <v>0.17929397136067488</v>
      </c>
      <c r="AH677" s="48">
        <f t="shared" ref="AH677:AH717" si="731">AE677/(1+($A$18/(10^-M677))+(($A$18*$A$19)/(10^-M677)^2))*(($A$18*$A$19)/(10^-M677)^2)</f>
        <v>4.2107038553728327E-5</v>
      </c>
      <c r="AI677" s="48">
        <f>AE677+AC677+SUM($AB$677:AB677)</f>
        <v>1.0301994379802162</v>
      </c>
      <c r="AJ677" s="48">
        <v>0</v>
      </c>
      <c r="AK677" s="46"/>
      <c r="AL677" s="86"/>
      <c r="AM677" s="41"/>
      <c r="AN677" s="41"/>
      <c r="AO677" s="41"/>
      <c r="AP677" s="41"/>
      <c r="AQ677"/>
      <c r="AR677" s="41"/>
      <c r="AT677" s="41"/>
      <c r="AU677" s="41"/>
      <c r="AW677" s="47"/>
      <c r="AX677" s="86">
        <v>0</v>
      </c>
      <c r="AY677" s="46">
        <v>0</v>
      </c>
      <c r="AZ677" s="47"/>
      <c r="BA677" s="47"/>
      <c r="BB677" s="47"/>
      <c r="BC677" s="42"/>
    </row>
    <row r="678" spans="1:92" ht="14.4" x14ac:dyDescent="0.3">
      <c r="D678" s="22"/>
      <c r="E678" s="32">
        <v>39891.634027777778</v>
      </c>
      <c r="F678" s="21">
        <f t="shared" ref="F678:F738" si="732">E678-E$677</f>
        <v>6.9937500000014552</v>
      </c>
      <c r="G678" s="21">
        <f t="shared" ref="G678:G717" si="733">E678-E$677</f>
        <v>6.9937500000014552</v>
      </c>
      <c r="H678" s="21"/>
      <c r="I678" s="50">
        <v>1037</v>
      </c>
      <c r="J678" s="21">
        <v>3727</v>
      </c>
      <c r="K678" s="21">
        <v>0.77500000000000002</v>
      </c>
      <c r="L678" s="21">
        <v>1080</v>
      </c>
      <c r="M678" s="51">
        <v>6.94</v>
      </c>
      <c r="N678" s="40"/>
      <c r="O678" s="40"/>
      <c r="P678" s="40"/>
      <c r="Q678" s="46"/>
      <c r="R678" s="22"/>
      <c r="S678" s="85">
        <f>S677*100</f>
        <v>0.29756293214736557</v>
      </c>
      <c r="T678" s="22"/>
      <c r="U678" s="52">
        <f t="shared" si="722"/>
        <v>2.0701731120256303E-6</v>
      </c>
      <c r="V678" s="52">
        <f t="shared" si="723"/>
        <v>2.9117708737175837E-4</v>
      </c>
      <c r="W678" s="52">
        <f t="shared" si="724"/>
        <v>8.6902096318372545E-7</v>
      </c>
      <c r="X678" s="247">
        <f>W678+V678+SUM($U$677:U678)</f>
        <v>2.9750869415957746E-4</v>
      </c>
      <c r="Y678" s="104">
        <f>W678+V678+SUM($U$677:U678)-$X$677</f>
        <v>-1.8446250253416319E-4</v>
      </c>
      <c r="Z678" s="42"/>
      <c r="AA678" s="42"/>
      <c r="AB678" s="41">
        <f t="shared" si="725"/>
        <v>9.9555292755090629E-3</v>
      </c>
      <c r="AC678" s="48">
        <f t="shared" si="726"/>
        <v>1.4002800059800558</v>
      </c>
      <c r="AD678" s="48">
        <f t="shared" si="727"/>
        <v>0.12395301876395147</v>
      </c>
      <c r="AE678" s="48">
        <f t="shared" si="728"/>
        <v>0.4473132336618349</v>
      </c>
      <c r="AF678" s="48">
        <f t="shared" si="729"/>
        <v>0.12395301876395146</v>
      </c>
      <c r="AG678" s="238">
        <f t="shared" si="730"/>
        <v>0.32328429185352464</v>
      </c>
      <c r="AH678" s="48">
        <f t="shared" si="731"/>
        <v>7.5923044358851226E-5</v>
      </c>
      <c r="AI678" s="48">
        <f>AE678+AC678+SUM($AB$677:AB678)</f>
        <v>1.8630701209465055</v>
      </c>
      <c r="AJ678" s="48">
        <f>AE678+AC678+SUM($AB$676:AB678)-$AI$677</f>
        <v>0.8328706829662893</v>
      </c>
      <c r="AK678" s="46"/>
      <c r="AL678" s="86"/>
      <c r="AM678" s="41"/>
      <c r="AN678" s="41"/>
      <c r="AO678" s="41"/>
      <c r="AP678" s="41"/>
      <c r="AQ678"/>
      <c r="AR678" s="41"/>
      <c r="AT678" s="41"/>
      <c r="AU678" s="41"/>
      <c r="AW678" s="22"/>
      <c r="AX678" s="86">
        <v>-1.8446250253416319E-4</v>
      </c>
      <c r="AY678" s="46">
        <v>0.8328706829662893</v>
      </c>
      <c r="AZ678" s="22"/>
      <c r="BA678" s="22"/>
      <c r="BB678" s="22"/>
    </row>
    <row r="679" spans="1:92" ht="14.4" x14ac:dyDescent="0.3">
      <c r="A679" s="1"/>
      <c r="B679" s="1"/>
      <c r="C679" s="1"/>
      <c r="D679" s="22"/>
      <c r="E679" s="32">
        <v>39898.482638888891</v>
      </c>
      <c r="F679" s="21">
        <f t="shared" si="732"/>
        <v>13.84236111111386</v>
      </c>
      <c r="G679" s="21">
        <f t="shared" si="733"/>
        <v>13.84236111111386</v>
      </c>
      <c r="H679" s="21"/>
      <c r="I679" s="50">
        <v>1037</v>
      </c>
      <c r="J679" s="21">
        <v>5015</v>
      </c>
      <c r="K679" s="21">
        <v>2.89</v>
      </c>
      <c r="L679" s="21">
        <v>1297</v>
      </c>
      <c r="M679" s="51">
        <v>6.94</v>
      </c>
      <c r="N679" s="40"/>
      <c r="O679" s="40"/>
      <c r="P679" s="40"/>
      <c r="R679" s="22"/>
      <c r="S679" s="22"/>
      <c r="T679" s="22"/>
      <c r="U679" s="52">
        <f t="shared" si="722"/>
        <v>7.7197423145213817E-6</v>
      </c>
      <c r="V679" s="52">
        <f t="shared" si="723"/>
        <v>1.0858087516185568E-3</v>
      </c>
      <c r="W679" s="52">
        <f t="shared" si="724"/>
        <v>3.2406072046464088E-6</v>
      </c>
      <c r="X679" s="247">
        <f>W679+V679+SUM($U$677:U679)</f>
        <v>1.10223168696236E-3</v>
      </c>
      <c r="Y679" s="104">
        <f>W679+V679+SUM($U$677:U679)-$X$677</f>
        <v>6.202604902686194E-4</v>
      </c>
      <c r="Z679" s="42"/>
      <c r="AA679" s="42"/>
      <c r="AB679" s="41">
        <f t="shared" si="725"/>
        <v>1.3396023428140044E-2</v>
      </c>
      <c r="AC679" s="48">
        <f t="shared" si="726"/>
        <v>1.8841975395733781</v>
      </c>
      <c r="AD679" s="48">
        <f t="shared" si="727"/>
        <v>0.16678947923295318</v>
      </c>
      <c r="AE679" s="48">
        <f t="shared" si="728"/>
        <v>0.60189854220931083</v>
      </c>
      <c r="AF679" s="48">
        <f t="shared" si="729"/>
        <v>0.16678947923295315</v>
      </c>
      <c r="AG679" s="238">
        <f t="shared" si="730"/>
        <v>0.43500690197086811</v>
      </c>
      <c r="AH679" s="48">
        <f t="shared" si="731"/>
        <v>1.0216100548957307E-4</v>
      </c>
      <c r="AI679" s="48">
        <f>AE679+AC679+SUM($AB$677:AB679)</f>
        <v>2.5149689865154436</v>
      </c>
      <c r="AJ679" s="48">
        <f>AE679+AC679+SUM($AB$676:AB679)-$AI$677</f>
        <v>1.4847695485352275</v>
      </c>
      <c r="AK679" s="46"/>
      <c r="AL679" s="86"/>
      <c r="AM679" s="41"/>
      <c r="AN679" s="41"/>
      <c r="AO679" s="41"/>
      <c r="AP679" s="41"/>
      <c r="AQ679"/>
      <c r="AR679" s="41"/>
      <c r="AT679" s="41"/>
      <c r="AU679" s="41"/>
      <c r="AW679" s="22"/>
      <c r="AX679" s="86">
        <v>6.202604902686194E-4</v>
      </c>
      <c r="AY679" s="46">
        <v>1.4847695485352275</v>
      </c>
      <c r="AZ679" s="22"/>
      <c r="BA679" s="22"/>
      <c r="BB679" s="22"/>
    </row>
    <row r="680" spans="1:92" ht="14.4" x14ac:dyDescent="0.3">
      <c r="D680" s="22"/>
      <c r="E680" s="32">
        <v>39914.470138888886</v>
      </c>
      <c r="F680" s="21">
        <f t="shared" si="732"/>
        <v>29.829861111109494</v>
      </c>
      <c r="G680" s="21">
        <f t="shared" si="733"/>
        <v>29.829861111109494</v>
      </c>
      <c r="H680" s="21"/>
      <c r="I680" s="50">
        <v>1037</v>
      </c>
      <c r="J680" s="21">
        <v>6107</v>
      </c>
      <c r="K680" s="21">
        <v>2.1800000000000002</v>
      </c>
      <c r="L680" s="21">
        <v>1654</v>
      </c>
      <c r="M680" s="51">
        <v>6.94</v>
      </c>
      <c r="N680" s="40"/>
      <c r="O680" s="40"/>
      <c r="P680" s="40"/>
      <c r="R680" s="22"/>
      <c r="S680" s="22"/>
      <c r="T680" s="22"/>
      <c r="U680" s="52">
        <f t="shared" si="722"/>
        <v>5.8231966247946753E-6</v>
      </c>
      <c r="V680" s="52">
        <f t="shared" si="723"/>
        <v>8.1905296834894608E-4</v>
      </c>
      <c r="W680" s="52">
        <f t="shared" si="724"/>
        <v>2.4444718706329313E-6</v>
      </c>
      <c r="X680" s="247">
        <f>W680+V680+SUM($U$677:U680)</f>
        <v>8.405029649835305E-4</v>
      </c>
      <c r="Y680" s="104">
        <f>W680+V680+SUM($U$677:U680)-$X$677</f>
        <v>3.5853176828978985E-4</v>
      </c>
      <c r="Z680" s="42"/>
      <c r="AA680" s="1">
        <f>LINEST(Y677:Y680,F677:F680,TRUE,TRUE)</f>
        <v>1.622928039244005E-5</v>
      </c>
      <c r="AB680" s="41">
        <f t="shared" si="725"/>
        <v>1.6312964122761963E-2</v>
      </c>
      <c r="AC680" s="48">
        <f t="shared" si="726"/>
        <v>2.2944754484894556</v>
      </c>
      <c r="AD680" s="48">
        <f t="shared" si="727"/>
        <v>0.20310734789145468</v>
      </c>
      <c r="AE680" s="48">
        <f t="shared" si="728"/>
        <v>0.73295999945608425</v>
      </c>
      <c r="AF680" s="48">
        <f t="shared" si="729"/>
        <v>0.20310734789145468</v>
      </c>
      <c r="AG680" s="238">
        <f t="shared" si="730"/>
        <v>0.52972824533122487</v>
      </c>
      <c r="AH680" s="48">
        <f t="shared" si="731"/>
        <v>1.2440623340475034E-4</v>
      </c>
      <c r="AI680" s="48">
        <f>AE680+AC680+SUM($AB$677:AB680)</f>
        <v>3.0726213168010568</v>
      </c>
      <c r="AJ680" s="48">
        <f>AE680+AC680+SUM($AB$676:AB680)-$AI$677</f>
        <v>2.0424218788208406</v>
      </c>
      <c r="AK680" s="46"/>
      <c r="AL680" s="86"/>
      <c r="AM680" s="41"/>
      <c r="AN680" s="41"/>
      <c r="AO680" s="41"/>
      <c r="AP680" s="41"/>
      <c r="AQ680"/>
      <c r="AR680" s="41"/>
      <c r="AT680" s="41"/>
      <c r="AU680" s="41"/>
      <c r="AW680" s="22"/>
      <c r="AX680" s="86">
        <v>3.5853176828978985E-4</v>
      </c>
      <c r="AY680" s="46">
        <v>2.0424218788208406</v>
      </c>
      <c r="AZ680" s="22"/>
      <c r="BA680" s="22"/>
      <c r="BB680" s="22"/>
    </row>
    <row r="681" spans="1:92" ht="14.4" x14ac:dyDescent="0.3">
      <c r="D681" s="33"/>
      <c r="E681" s="32">
        <v>39921.598611111112</v>
      </c>
      <c r="F681" s="21">
        <f t="shared" si="732"/>
        <v>36.958333333335759</v>
      </c>
      <c r="G681" s="21">
        <f t="shared" si="733"/>
        <v>36.958333333335759</v>
      </c>
      <c r="H681" s="21"/>
      <c r="I681" s="50">
        <v>1037</v>
      </c>
      <c r="J681" s="21">
        <v>7442</v>
      </c>
      <c r="K681" s="21">
        <v>1.93</v>
      </c>
      <c r="L681" s="21">
        <v>1854</v>
      </c>
      <c r="M681" s="51">
        <v>6.94</v>
      </c>
      <c r="N681" s="40"/>
      <c r="O681" s="40"/>
      <c r="P681" s="40"/>
      <c r="R681" s="22"/>
      <c r="S681" s="22"/>
      <c r="T681" s="22"/>
      <c r="U681" s="52">
        <f t="shared" si="722"/>
        <v>5.1553988467218915E-6</v>
      </c>
      <c r="V681" s="52">
        <f t="shared" si="723"/>
        <v>7.2512487564837874E-4</v>
      </c>
      <c r="W681" s="52">
        <f t="shared" si="724"/>
        <v>2.1641425276704388E-6</v>
      </c>
      <c r="X681" s="247">
        <f>W681+V681+SUM($U$677:U681)</f>
        <v>7.5144994178672256E-4</v>
      </c>
      <c r="Y681" s="104">
        <f>W681+V681+SUM($U$677:U681)-$X$677</f>
        <v>2.6947874509298191E-4</v>
      </c>
      <c r="Z681" s="42"/>
      <c r="AA681" s="1">
        <f t="shared" ref="AA681:AA718" si="734">LINEST(Y678:Y681,F678:F681,TRUE,TRUE)</f>
        <v>8.0559864589259377E-6</v>
      </c>
      <c r="AB681" s="41">
        <f t="shared" si="725"/>
        <v>1.9879004257670634E-2</v>
      </c>
      <c r="AC681" s="48">
        <f t="shared" si="726"/>
        <v>2.7960514635104845</v>
      </c>
      <c r="AD681" s="48">
        <f t="shared" si="727"/>
        <v>0.2475069400701172</v>
      </c>
      <c r="AE681" s="48">
        <f t="shared" si="728"/>
        <v>0.89318623152974919</v>
      </c>
      <c r="AF681" s="48">
        <f t="shared" si="729"/>
        <v>0.24750694007011717</v>
      </c>
      <c r="AG681" s="238">
        <f t="shared" si="730"/>
        <v>0.64552768982396835</v>
      </c>
      <c r="AH681" s="48">
        <f t="shared" si="731"/>
        <v>1.5160163566368953E-4</v>
      </c>
      <c r="AI681" s="48">
        <f>AE681+AC681+SUM($AB$677:AB681)</f>
        <v>3.7543025681534212</v>
      </c>
      <c r="AJ681" s="48">
        <f>AE681+AC681+SUM($AB$676:AB681)-$AI$677</f>
        <v>2.724103130173205</v>
      </c>
      <c r="AK681" s="46"/>
      <c r="AL681" s="86"/>
      <c r="AM681" s="41"/>
      <c r="AN681" s="41"/>
      <c r="AO681" s="41"/>
      <c r="AP681" s="41"/>
      <c r="AQ681"/>
      <c r="AR681" s="41"/>
      <c r="AT681" s="41"/>
      <c r="AU681" s="41"/>
      <c r="AW681" s="22"/>
      <c r="AX681" s="86">
        <v>2.6947874509298191E-4</v>
      </c>
      <c r="AY681" s="46">
        <v>2.724103130173205</v>
      </c>
      <c r="AZ681" s="22"/>
      <c r="BA681" s="22"/>
      <c r="BB681" s="22"/>
    </row>
    <row r="682" spans="1:92" ht="14.4" x14ac:dyDescent="0.3">
      <c r="D682" s="33"/>
      <c r="E682" s="32">
        <v>39941.46597222222</v>
      </c>
      <c r="F682" s="21">
        <f t="shared" si="732"/>
        <v>56.825694444443798</v>
      </c>
      <c r="G682" s="21">
        <f t="shared" si="733"/>
        <v>56.825694444443798</v>
      </c>
      <c r="H682" s="21"/>
      <c r="I682" s="50">
        <v>1037</v>
      </c>
      <c r="J682" s="21">
        <v>9304.1299999999992</v>
      </c>
      <c r="K682" s="21">
        <v>4.51</v>
      </c>
      <c r="L682" s="21">
        <v>314</v>
      </c>
      <c r="M682" s="51">
        <v>6.94</v>
      </c>
      <c r="N682" s="40"/>
      <c r="O682" s="40"/>
      <c r="P682" s="40"/>
      <c r="R682" s="22"/>
      <c r="S682" s="22"/>
      <c r="T682" s="22"/>
      <c r="U682" s="52">
        <f t="shared" si="722"/>
        <v>1.2047071916433021E-5</v>
      </c>
      <c r="V682" s="52">
        <f t="shared" si="723"/>
        <v>1.6944627923182324E-3</v>
      </c>
      <c r="W682" s="52">
        <f t="shared" si="724"/>
        <v>5.0571413470433566E-6</v>
      </c>
      <c r="X682" s="247">
        <f>W682+V682+SUM($U$677:U682)</f>
        <v>1.7357279291923822E-3</v>
      </c>
      <c r="Y682" s="104">
        <f>W682+V682+SUM($U$677:U682)-$X$677</f>
        <v>1.2537567324986416E-3</v>
      </c>
      <c r="Z682" s="42"/>
      <c r="AA682" s="1">
        <f t="shared" si="734"/>
        <v>1.5222205711807375E-5</v>
      </c>
      <c r="AB682" s="41">
        <f t="shared" si="725"/>
        <v>2.4853109363601321E-2</v>
      </c>
      <c r="AC682" s="48">
        <f t="shared" si="726"/>
        <v>3.4956767405525131</v>
      </c>
      <c r="AD682" s="48">
        <f t="shared" si="727"/>
        <v>0.30943788582566234</v>
      </c>
      <c r="AE682" s="48">
        <f t="shared" si="728"/>
        <v>1.1166784214408607</v>
      </c>
      <c r="AF682" s="48">
        <f t="shared" si="729"/>
        <v>0.30943788582566234</v>
      </c>
      <c r="AG682" s="238">
        <f t="shared" si="730"/>
        <v>0.80705100036574551</v>
      </c>
      <c r="AH682" s="48">
        <f t="shared" si="731"/>
        <v>1.8953524945278198E-4</v>
      </c>
      <c r="AI682" s="48">
        <f>AE682+AC682+SUM($AB$677:AB682)</f>
        <v>4.7022731444701629</v>
      </c>
      <c r="AJ682" s="48">
        <f>AE682+AC682+SUM($AB$676:AB682)-$AI$677</f>
        <v>3.6720737064899467</v>
      </c>
      <c r="AK682" s="46"/>
      <c r="AL682" s="86"/>
      <c r="AM682" s="41"/>
      <c r="AN682" s="41"/>
      <c r="AO682" s="41"/>
      <c r="AP682" s="41"/>
      <c r="AQ682"/>
      <c r="AR682" s="41"/>
      <c r="AT682" s="41"/>
      <c r="AU682" s="41"/>
      <c r="AW682" s="22"/>
      <c r="AX682" s="86">
        <v>1.2537567324986416E-3</v>
      </c>
      <c r="AY682" s="46">
        <v>3.6720737064899467</v>
      </c>
      <c r="AZ682" s="22"/>
      <c r="BA682" s="22"/>
      <c r="BB682" s="22"/>
    </row>
    <row r="683" spans="1:92" ht="14.4" x14ac:dyDescent="0.3">
      <c r="D683" s="33"/>
      <c r="E683" s="32">
        <v>39960.447222222225</v>
      </c>
      <c r="F683" s="21">
        <f t="shared" si="732"/>
        <v>75.806944444448163</v>
      </c>
      <c r="G683" s="21">
        <f t="shared" si="733"/>
        <v>75.806944444448163</v>
      </c>
      <c r="H683" s="21"/>
      <c r="I683" s="50">
        <v>1037</v>
      </c>
      <c r="J683" s="21">
        <v>10532.8</v>
      </c>
      <c r="K683" s="21">
        <v>7</v>
      </c>
      <c r="L683" s="21">
        <v>680</v>
      </c>
      <c r="M683" s="51">
        <v>6.94</v>
      </c>
      <c r="N683" s="40"/>
      <c r="O683" s="40"/>
      <c r="P683" s="40"/>
      <c r="R683" s="22"/>
      <c r="S683" s="22"/>
      <c r="T683" s="22"/>
      <c r="U683" s="52">
        <f t="shared" si="722"/>
        <v>1.869833778603795E-5</v>
      </c>
      <c r="V683" s="52">
        <f t="shared" si="723"/>
        <v>2.6299865956158821E-3</v>
      </c>
      <c r="W683" s="52">
        <f t="shared" si="724"/>
        <v>7.8492216029497767E-6</v>
      </c>
      <c r="X683" s="247">
        <f>W683+V683+SUM($U$677:U683)</f>
        <v>2.6927421505319763E-3</v>
      </c>
      <c r="Y683" s="104">
        <f>W683+V683+SUM($U$677:U683)-$X$677</f>
        <v>2.2107709538382357E-3</v>
      </c>
      <c r="Z683" s="42"/>
      <c r="AA683" s="1">
        <f t="shared" si="734"/>
        <v>4.3009493267131311E-5</v>
      </c>
      <c r="AB683" s="41">
        <f t="shared" si="725"/>
        <v>2.8135121747540071E-2</v>
      </c>
      <c r="AC683" s="48">
        <f t="shared" si="726"/>
        <v>3.957303259186137</v>
      </c>
      <c r="AD683" s="48">
        <f t="shared" si="727"/>
        <v>0.35030114194712852</v>
      </c>
      <c r="AE683" s="48">
        <f t="shared" si="728"/>
        <v>1.2641429641838944</v>
      </c>
      <c r="AF683" s="48">
        <f t="shared" si="729"/>
        <v>0.35030114194712847</v>
      </c>
      <c r="AG683" s="238">
        <f t="shared" si="730"/>
        <v>0.91362725764282371</v>
      </c>
      <c r="AH683" s="48">
        <f t="shared" si="731"/>
        <v>2.1456459394228822E-4</v>
      </c>
      <c r="AI683" s="48">
        <f>AE683+AC683+SUM($AB$677:AB683)</f>
        <v>5.3394993275943596</v>
      </c>
      <c r="AJ683" s="48">
        <f>AE683+AC683+SUM($AB$676:AB683)-$AI$677</f>
        <v>4.3092998896141435</v>
      </c>
      <c r="AK683" s="46"/>
      <c r="AL683" s="86"/>
      <c r="AM683" s="41"/>
      <c r="AN683" s="41"/>
      <c r="AO683" s="41"/>
      <c r="AP683" s="41"/>
      <c r="AQ683"/>
      <c r="AR683" s="41"/>
      <c r="AT683" s="41"/>
      <c r="AU683" s="41"/>
      <c r="AW683" s="22"/>
      <c r="AX683" s="86">
        <v>2.2107709538382357E-3</v>
      </c>
      <c r="AY683" s="46">
        <v>4.3092998896141435</v>
      </c>
      <c r="AZ683" s="22"/>
      <c r="BA683" s="22"/>
      <c r="BB683" s="22"/>
    </row>
    <row r="684" spans="1:92" ht="14.4" x14ac:dyDescent="0.3">
      <c r="D684" s="33"/>
      <c r="E684" s="32">
        <v>39974.543055555558</v>
      </c>
      <c r="F684" s="21">
        <f t="shared" si="732"/>
        <v>89.902777777781012</v>
      </c>
      <c r="G684" s="21">
        <f t="shared" si="733"/>
        <v>89.902777777781012</v>
      </c>
      <c r="H684" s="21"/>
      <c r="I684" s="50">
        <v>1037</v>
      </c>
      <c r="J684" s="21">
        <v>12116</v>
      </c>
      <c r="K684" s="21">
        <v>4.18</v>
      </c>
      <c r="L684" s="21">
        <v>886</v>
      </c>
      <c r="M684" s="51">
        <v>6.94</v>
      </c>
      <c r="N684" s="40"/>
      <c r="O684" s="40"/>
      <c r="P684" s="40"/>
      <c r="R684" s="22"/>
      <c r="S684" s="22"/>
      <c r="T684" s="22"/>
      <c r="U684" s="52">
        <f t="shared" si="722"/>
        <v>1.1165578849376947E-5</v>
      </c>
      <c r="V684" s="52">
        <f t="shared" si="723"/>
        <v>1.5704777099534836E-3</v>
      </c>
      <c r="W684" s="52">
        <f t="shared" si="724"/>
        <v>4.6871066143328679E-6</v>
      </c>
      <c r="X684" s="247">
        <f>W684+V684+SUM($U$677:U684)</f>
        <v>1.6412367287303377E-3</v>
      </c>
      <c r="Y684" s="104">
        <f>W684+V684+SUM($U$677:U684)-$X$677</f>
        <v>1.1592655320365971E-3</v>
      </c>
      <c r="Z684" s="42"/>
      <c r="AA684" s="1">
        <f t="shared" si="734"/>
        <v>2.2373616726270954E-5</v>
      </c>
      <c r="AB684" s="41">
        <f t="shared" si="725"/>
        <v>3.2364151516519397E-2</v>
      </c>
      <c r="AC684" s="48">
        <f t="shared" si="726"/>
        <v>4.5521310846402887</v>
      </c>
      <c r="AD684" s="48">
        <f t="shared" si="727"/>
        <v>0.40295539987765933</v>
      </c>
      <c r="AE684" s="48">
        <f t="shared" si="728"/>
        <v>1.4541580732618169</v>
      </c>
      <c r="AF684" s="48">
        <f t="shared" si="729"/>
        <v>0.40295539987765916</v>
      </c>
      <c r="AG684" s="238">
        <f t="shared" si="730"/>
        <v>1.0509558572839559</v>
      </c>
      <c r="AH684" s="48">
        <f t="shared" si="731"/>
        <v>2.4681610020172833E-4</v>
      </c>
      <c r="AI684" s="48">
        <f>AE684+AC684+SUM($AB$677:AB684)</f>
        <v>6.1567064136429535</v>
      </c>
      <c r="AJ684" s="48">
        <f>AE684+AC684+SUM($AB$676:AB684)-$AI$677</f>
        <v>5.1265069756627373</v>
      </c>
      <c r="AK684" s="46"/>
      <c r="AL684" s="86"/>
      <c r="AM684" s="41"/>
      <c r="AN684" s="41"/>
      <c r="AO684" s="41"/>
      <c r="AP684" s="41"/>
      <c r="AQ684"/>
      <c r="AR684" s="41"/>
      <c r="AT684" s="41"/>
      <c r="AU684" s="41"/>
      <c r="AW684" s="22"/>
      <c r="AX684" s="86">
        <v>1.1592655320365971E-3</v>
      </c>
      <c r="AY684" s="46">
        <v>5.1265069756627373</v>
      </c>
      <c r="AZ684" s="22"/>
      <c r="BA684" s="22"/>
      <c r="BB684" s="22"/>
    </row>
    <row r="685" spans="1:92" ht="14.4" x14ac:dyDescent="0.3">
      <c r="D685" s="33"/>
      <c r="E685" s="32">
        <v>39993.573611111111</v>
      </c>
      <c r="F685" s="21">
        <f t="shared" si="732"/>
        <v>108.9333333333343</v>
      </c>
      <c r="G685" s="21">
        <f t="shared" si="733"/>
        <v>108.9333333333343</v>
      </c>
      <c r="H685" s="21"/>
      <c r="I685" s="50">
        <v>1037</v>
      </c>
      <c r="J685" s="21">
        <v>12743</v>
      </c>
      <c r="K685" s="21">
        <v>5.62</v>
      </c>
      <c r="L685" s="21">
        <v>1324</v>
      </c>
      <c r="M685" s="51">
        <v>6.94</v>
      </c>
      <c r="N685" s="40"/>
      <c r="O685" s="40"/>
      <c r="P685" s="40"/>
      <c r="R685" s="22"/>
      <c r="S685" s="22"/>
      <c r="T685" s="22"/>
      <c r="U685" s="52">
        <f t="shared" si="722"/>
        <v>1.5012094051076183E-5</v>
      </c>
      <c r="V685" s="52">
        <f t="shared" si="723"/>
        <v>2.1115035239087508E-3</v>
      </c>
      <c r="W685" s="52">
        <f t="shared" si="724"/>
        <v>6.3018036297968224E-6</v>
      </c>
      <c r="X685" s="247">
        <f>W685+V685+SUM($U$677:U685)</f>
        <v>2.1988893337521447E-3</v>
      </c>
      <c r="Y685" s="104">
        <f>W685+V685+SUM($U$677:U685)-$X$677</f>
        <v>1.7169181370584041E-3</v>
      </c>
      <c r="Z685" s="42"/>
      <c r="AA685" s="1">
        <f t="shared" si="734"/>
        <v>3.1924765514414601E-6</v>
      </c>
      <c r="AB685" s="41">
        <f t="shared" si="725"/>
        <v>3.4038988343925942E-2</v>
      </c>
      <c r="AC685" s="48">
        <f t="shared" si="726"/>
        <v>4.7877027411333115</v>
      </c>
      <c r="AD685" s="48">
        <f t="shared" si="727"/>
        <v>0.42380824204696366</v>
      </c>
      <c r="AE685" s="48">
        <f t="shared" si="728"/>
        <v>1.5294103934941672</v>
      </c>
      <c r="AF685" s="48">
        <f t="shared" si="729"/>
        <v>0.42380824204696355</v>
      </c>
      <c r="AG685" s="238">
        <f t="shared" si="730"/>
        <v>1.1053425626749298</v>
      </c>
      <c r="AH685" s="48">
        <f t="shared" si="731"/>
        <v>2.5958877227390422E-4</v>
      </c>
      <c r="AI685" s="48">
        <f>AE685+AC685+SUM($AB$677:AB685)</f>
        <v>6.5015693787122535</v>
      </c>
      <c r="AJ685" s="48">
        <f>AE685+AC685+SUM($AB$676:AB685)-$AI$677</f>
        <v>5.4713699407320373</v>
      </c>
      <c r="AK685" s="46"/>
      <c r="AL685" s="86"/>
      <c r="AM685" s="41"/>
      <c r="AN685" s="41"/>
      <c r="AO685" s="41"/>
      <c r="AP685" s="41"/>
      <c r="AQ685"/>
      <c r="AR685" s="41"/>
      <c r="AT685" s="41"/>
      <c r="AU685" s="41"/>
      <c r="AW685" s="22"/>
      <c r="AX685" s="86">
        <v>1.7169181370584041E-3</v>
      </c>
      <c r="AY685" s="46">
        <v>5.4713699407320373</v>
      </c>
      <c r="AZ685" s="22"/>
      <c r="BA685" s="22"/>
      <c r="BB685" s="22"/>
    </row>
    <row r="686" spans="1:92" ht="14.4" x14ac:dyDescent="0.3">
      <c r="D686" s="22"/>
      <c r="E686" s="32">
        <v>40021.488888888889</v>
      </c>
      <c r="F686" s="21">
        <f t="shared" si="732"/>
        <v>136.8486111111124</v>
      </c>
      <c r="G686" s="21">
        <f t="shared" si="733"/>
        <v>136.8486111111124</v>
      </c>
      <c r="H686" s="21"/>
      <c r="I686" s="50">
        <v>1037</v>
      </c>
      <c r="J686" s="21">
        <v>13001.6</v>
      </c>
      <c r="K686" s="21">
        <v>4.0199999999999996</v>
      </c>
      <c r="L686" s="21">
        <v>271</v>
      </c>
      <c r="M686" s="51">
        <v>6.94</v>
      </c>
      <c r="N686" s="40"/>
      <c r="O686" s="40"/>
      <c r="P686" s="40"/>
      <c r="R686" s="22"/>
      <c r="S686" s="22"/>
      <c r="T686" s="22"/>
      <c r="U686" s="52">
        <f t="shared" si="722"/>
        <v>1.0738188271410365E-5</v>
      </c>
      <c r="V686" s="52">
        <f t="shared" si="723"/>
        <v>1.5103637306251205E-3</v>
      </c>
      <c r="W686" s="52">
        <f t="shared" si="724"/>
        <v>4.5076958348368719E-6</v>
      </c>
      <c r="X686" s="247">
        <f>W686+V686+SUM($U$677:U686)</f>
        <v>1.6066936209449653E-3</v>
      </c>
      <c r="Y686" s="104">
        <f>W686+V686+SUM($U$677:U686)-$X$677</f>
        <v>1.1247224242512247E-3</v>
      </c>
      <c r="Z686" s="42"/>
      <c r="AA686" s="1">
        <f t="shared" si="734"/>
        <v>-1.2550523145909107E-5</v>
      </c>
      <c r="AB686" s="41">
        <f t="shared" si="725"/>
        <v>3.4729758365564425E-2</v>
      </c>
      <c r="AC686" s="48">
        <f t="shared" si="726"/>
        <v>4.8848619602227785</v>
      </c>
      <c r="AD686" s="48">
        <f t="shared" si="727"/>
        <v>0.43240879226224616</v>
      </c>
      <c r="AE686" s="48">
        <f t="shared" si="728"/>
        <v>1.5604474748531563</v>
      </c>
      <c r="AF686" s="48">
        <f t="shared" si="729"/>
        <v>0.43240879226224616</v>
      </c>
      <c r="AG686" s="238">
        <f t="shared" si="730"/>
        <v>1.1277738258553223</v>
      </c>
      <c r="AH686" s="48">
        <f t="shared" si="731"/>
        <v>2.6485673558788309E-4</v>
      </c>
      <c r="AI686" s="48">
        <f>AE686+AC686+SUM($AB$677:AB686)</f>
        <v>6.6644954375262726</v>
      </c>
      <c r="AJ686" s="48">
        <f>AE686+AC686+SUM($AB$676:AB686)-$AI$677</f>
        <v>5.6342959995460564</v>
      </c>
      <c r="AK686" s="46"/>
      <c r="AL686" s="86"/>
      <c r="AM686" s="41"/>
      <c r="AN686" s="41"/>
      <c r="AO686" s="41"/>
      <c r="AP686" s="41"/>
      <c r="AQ686"/>
      <c r="AR686" s="41"/>
      <c r="AT686" s="41"/>
      <c r="AU686" s="41"/>
      <c r="AW686" s="22"/>
      <c r="AX686" s="86">
        <v>1.1247224242512247E-3</v>
      </c>
      <c r="AY686" s="46">
        <v>5.6342959995460564</v>
      </c>
      <c r="AZ686" s="22"/>
      <c r="BA686" s="22"/>
      <c r="BB686" s="22"/>
    </row>
    <row r="687" spans="1:92" ht="14.4" x14ac:dyDescent="0.3">
      <c r="D687" s="22"/>
      <c r="E687" s="32">
        <v>40035.599305555559</v>
      </c>
      <c r="F687" s="21">
        <f t="shared" si="732"/>
        <v>150.95902777778247</v>
      </c>
      <c r="G687" s="21">
        <f t="shared" si="733"/>
        <v>150.95902777778247</v>
      </c>
      <c r="H687" s="21"/>
      <c r="I687" s="50">
        <v>1037</v>
      </c>
      <c r="J687" s="21">
        <v>13029</v>
      </c>
      <c r="K687" s="21">
        <v>4.97</v>
      </c>
      <c r="L687" s="21">
        <v>476</v>
      </c>
      <c r="M687" s="51">
        <v>6.94</v>
      </c>
      <c r="N687" s="40"/>
      <c r="O687" s="40"/>
      <c r="P687" s="40"/>
      <c r="R687" s="22"/>
      <c r="S687" s="22"/>
      <c r="T687" s="22"/>
      <c r="U687" s="52">
        <f t="shared" si="722"/>
        <v>1.3275819828086942E-5</v>
      </c>
      <c r="V687" s="52">
        <f t="shared" si="723"/>
        <v>1.8672904828872759E-3</v>
      </c>
      <c r="W687" s="52">
        <f t="shared" si="724"/>
        <v>5.5729473380943417E-6</v>
      </c>
      <c r="X687" s="247">
        <f>W687+V687+SUM($U$677:U687)</f>
        <v>1.9779614445384649E-3</v>
      </c>
      <c r="Y687" s="104">
        <f>W687+V687+SUM($U$677:U687)-$X$677</f>
        <v>1.4959902478447243E-3</v>
      </c>
      <c r="Z687" s="42"/>
      <c r="AA687" s="1">
        <f t="shared" si="734"/>
        <v>9.9272616114107669E-7</v>
      </c>
      <c r="AB687" s="41">
        <f t="shared" si="725"/>
        <v>3.4802949002041207E-2</v>
      </c>
      <c r="AC687" s="48">
        <f t="shared" si="726"/>
        <v>4.8951564791827602</v>
      </c>
      <c r="AD687" s="48">
        <f t="shared" si="727"/>
        <v>0.43332006479085683</v>
      </c>
      <c r="AE687" s="48">
        <f t="shared" si="728"/>
        <v>1.5637360132492746</v>
      </c>
      <c r="AF687" s="48">
        <f t="shared" si="729"/>
        <v>0.43332006479085683</v>
      </c>
      <c r="AG687" s="238">
        <f t="shared" si="730"/>
        <v>1.1301505335550233</v>
      </c>
      <c r="AH687" s="48">
        <f t="shared" si="731"/>
        <v>2.6541490339454591E-4</v>
      </c>
      <c r="AI687" s="48">
        <f>AE687+AC687+SUM($AB$677:AB687)</f>
        <v>6.7128814438844149</v>
      </c>
      <c r="AJ687" s="48">
        <f>AE687+AC687+SUM($AB$676:AB687)-$AI$677</f>
        <v>5.6826820059041987</v>
      </c>
      <c r="AK687" s="46"/>
      <c r="AL687" s="86"/>
      <c r="AM687" s="41"/>
      <c r="AN687" s="41"/>
      <c r="AO687" s="41"/>
      <c r="AP687" s="41"/>
      <c r="AQ687"/>
      <c r="AR687" s="41"/>
      <c r="AT687" s="41"/>
      <c r="AU687" s="41"/>
      <c r="AW687" s="22"/>
      <c r="AX687" s="86">
        <v>1.4959902478447243E-3</v>
      </c>
      <c r="AY687" s="46">
        <v>5.6826820059041987</v>
      </c>
      <c r="AZ687" s="22"/>
      <c r="BA687" s="22"/>
      <c r="BB687" s="22"/>
    </row>
    <row r="688" spans="1:92" ht="14.4" x14ac:dyDescent="0.3">
      <c r="D688" s="22"/>
      <c r="E688" s="32">
        <v>40049.535416666666</v>
      </c>
      <c r="F688" s="21">
        <f t="shared" si="732"/>
        <v>164.89513888888905</v>
      </c>
      <c r="G688" s="21">
        <f t="shared" si="733"/>
        <v>164.89513888888905</v>
      </c>
      <c r="H688" s="21"/>
      <c r="I688" s="50">
        <v>1037</v>
      </c>
      <c r="J688" s="21">
        <v>13540</v>
      </c>
      <c r="K688" s="21">
        <v>4.62</v>
      </c>
      <c r="L688" s="21">
        <v>752</v>
      </c>
      <c r="M688" s="51">
        <v>6.94</v>
      </c>
      <c r="N688" s="40"/>
      <c r="O688" s="40"/>
      <c r="P688" s="40"/>
      <c r="R688" s="22"/>
      <c r="S688" s="22"/>
      <c r="T688" s="22"/>
      <c r="U688" s="52">
        <f t="shared" si="722"/>
        <v>1.2340902938785046E-5</v>
      </c>
      <c r="V688" s="52">
        <f t="shared" si="723"/>
        <v>1.7357911531064819E-3</v>
      </c>
      <c r="W688" s="52">
        <f t="shared" si="724"/>
        <v>5.1804862579468526E-6</v>
      </c>
      <c r="X688" s="247">
        <f>W688+V688+SUM($U$677:U688)</f>
        <v>1.8584105566163086E-3</v>
      </c>
      <c r="Y688" s="104">
        <f>W688+V688+SUM($U$677:U688)-$X$677</f>
        <v>1.376439359922568E-3</v>
      </c>
      <c r="Z688" s="42"/>
      <c r="AA688" s="1">
        <f t="shared" si="734"/>
        <v>-4.9929921627803084E-6</v>
      </c>
      <c r="AB688" s="41">
        <f t="shared" si="725"/>
        <v>3.6167927660421977E-2</v>
      </c>
      <c r="AC688" s="48">
        <f t="shared" si="726"/>
        <v>5.0871455006627198</v>
      </c>
      <c r="AD688" s="48">
        <f t="shared" si="727"/>
        <v>0.45031496486823264</v>
      </c>
      <c r="AE688" s="48">
        <f t="shared" si="728"/>
        <v>1.6250660541403927</v>
      </c>
      <c r="AF688" s="48">
        <f t="shared" si="729"/>
        <v>0.45031496486823247</v>
      </c>
      <c r="AG688" s="238">
        <f t="shared" si="730"/>
        <v>1.1744752647428824</v>
      </c>
      <c r="AH688" s="48">
        <f t="shared" si="731"/>
        <v>2.7582452927793011E-4</v>
      </c>
      <c r="AI688" s="48">
        <f>AE688+AC688+SUM($AB$677:AB688)</f>
        <v>7.0023684339159145</v>
      </c>
      <c r="AJ688" s="48">
        <f>AE688+AC688+SUM($AB$676:AB688)-$AI$677</f>
        <v>5.9721689959356983</v>
      </c>
      <c r="AK688" s="46"/>
      <c r="AL688" s="86"/>
      <c r="AM688" s="41"/>
      <c r="AN688" s="41"/>
      <c r="AO688" s="41"/>
      <c r="AP688" s="41"/>
      <c r="AQ688"/>
      <c r="AR688" s="41"/>
      <c r="AT688" s="41"/>
      <c r="AU688" s="41"/>
      <c r="AW688" s="22"/>
      <c r="AX688" s="86">
        <v>1.376439359922568E-3</v>
      </c>
      <c r="AY688" s="46">
        <v>5.9721689959356983</v>
      </c>
      <c r="AZ688" s="22"/>
      <c r="BA688" s="22"/>
      <c r="BB688" s="22"/>
    </row>
    <row r="689" spans="4:54" ht="14.4" x14ac:dyDescent="0.3">
      <c r="D689" s="22"/>
      <c r="E689" s="32">
        <v>40063.479166666664</v>
      </c>
      <c r="F689" s="21">
        <f t="shared" si="732"/>
        <v>178.8388888888876</v>
      </c>
      <c r="G689" s="21">
        <f t="shared" si="733"/>
        <v>178.8388888888876</v>
      </c>
      <c r="H689" s="21"/>
      <c r="I689" s="50">
        <v>1037</v>
      </c>
      <c r="J689" s="21">
        <v>13284.6</v>
      </c>
      <c r="K689" s="21">
        <v>5.57</v>
      </c>
      <c r="L689" s="21">
        <v>1047</v>
      </c>
      <c r="M689" s="51">
        <v>6.94</v>
      </c>
      <c r="N689" s="40"/>
      <c r="O689" s="40"/>
      <c r="P689" s="40"/>
      <c r="R689" s="22"/>
      <c r="S689" s="22"/>
      <c r="T689" s="22"/>
      <c r="U689" s="52">
        <f t="shared" si="722"/>
        <v>1.4878534495461626E-5</v>
      </c>
      <c r="V689" s="52">
        <f t="shared" si="723"/>
        <v>2.0927179053686373E-3</v>
      </c>
      <c r="W689" s="52">
        <f t="shared" si="724"/>
        <v>6.2457377612043241E-6</v>
      </c>
      <c r="X689" s="247">
        <f>W689+V689+SUM($U$677:U689)</f>
        <v>2.2312810948771828E-3</v>
      </c>
      <c r="Y689" s="104">
        <f>W689+V689+SUM($U$677:U689)-$X$677</f>
        <v>1.7493098981834422E-3</v>
      </c>
      <c r="Z689" s="42"/>
      <c r="AA689" s="1">
        <f t="shared" si="734"/>
        <v>1.2547377412194188E-5</v>
      </c>
      <c r="AB689" s="41">
        <f t="shared" si="725"/>
        <v>3.5485705450342818E-2</v>
      </c>
      <c r="AC689" s="48">
        <f t="shared" si="726"/>
        <v>4.9911885611598201</v>
      </c>
      <c r="AD689" s="48">
        <f t="shared" si="727"/>
        <v>0.44182084064169291</v>
      </c>
      <c r="AE689" s="48">
        <f t="shared" si="728"/>
        <v>1.5944130356597832</v>
      </c>
      <c r="AF689" s="48">
        <f t="shared" si="729"/>
        <v>0.44182084064169291</v>
      </c>
      <c r="AG689" s="238">
        <f t="shared" si="730"/>
        <v>1.1523215732646452</v>
      </c>
      <c r="AH689" s="48">
        <f t="shared" si="731"/>
        <v>2.7062175344502146E-4</v>
      </c>
      <c r="AI689" s="48">
        <f>AE689+AC689+SUM($AB$677:AB689)</f>
        <v>6.9112441813827479</v>
      </c>
      <c r="AJ689" s="48">
        <f>AE689+AC689+SUM($AB$676:AB689)-$AI$677</f>
        <v>5.8810447434025317</v>
      </c>
      <c r="AK689" s="46"/>
      <c r="AL689" s="86"/>
      <c r="AM689" s="41"/>
      <c r="AN689" s="41"/>
      <c r="AO689" s="41"/>
      <c r="AP689" s="41"/>
      <c r="AQ689"/>
      <c r="AR689" s="41"/>
      <c r="AT689" s="41"/>
      <c r="AU689" s="41"/>
      <c r="AW689" s="22"/>
      <c r="AX689" s="86">
        <v>1.7493098981834422E-3</v>
      </c>
      <c r="AY689" s="46">
        <v>5.8810447434025317</v>
      </c>
      <c r="AZ689" s="22"/>
      <c r="BA689" s="22"/>
      <c r="BB689" s="22"/>
    </row>
    <row r="690" spans="4:54" ht="14.4" x14ac:dyDescent="0.3">
      <c r="D690" s="22"/>
      <c r="E690" s="32">
        <v>40077.459722222222</v>
      </c>
      <c r="F690" s="21">
        <f t="shared" si="732"/>
        <v>192.81944444444525</v>
      </c>
      <c r="G690" s="21">
        <f t="shared" si="733"/>
        <v>192.81944444444525</v>
      </c>
      <c r="H690" s="21"/>
      <c r="I690" s="50">
        <v>1037</v>
      </c>
      <c r="J690" s="21">
        <v>13736</v>
      </c>
      <c r="K690" s="21">
        <v>5.64</v>
      </c>
      <c r="L690" s="21">
        <v>1397</v>
      </c>
      <c r="M690" s="51">
        <v>6.94</v>
      </c>
      <c r="N690" s="40"/>
      <c r="O690" s="40"/>
      <c r="P690" s="40"/>
      <c r="R690" s="22"/>
      <c r="S690" s="22"/>
      <c r="T690" s="22"/>
      <c r="U690" s="52">
        <f t="shared" si="722"/>
        <v>1.5065517873322004E-5</v>
      </c>
      <c r="V690" s="52">
        <f t="shared" si="723"/>
        <v>2.1190177713247961E-3</v>
      </c>
      <c r="W690" s="52">
        <f t="shared" si="724"/>
        <v>6.3242299772338202E-6</v>
      </c>
      <c r="X690" s="247">
        <f>W690+V690+SUM($U$677:U690)</f>
        <v>2.2727249709226932E-3</v>
      </c>
      <c r="Y690" s="104">
        <f>W690+V690+SUM($U$677:U690)-$X$677</f>
        <v>1.7907537742289526E-3</v>
      </c>
      <c r="Z690" s="42"/>
      <c r="AA690" s="1">
        <f t="shared" si="734"/>
        <v>9.0108913995191552E-6</v>
      </c>
      <c r="AB690" s="41">
        <f t="shared" si="725"/>
        <v>3.6691481118431041E-2</v>
      </c>
      <c r="AC690" s="48">
        <f t="shared" si="726"/>
        <v>5.1607851253399639</v>
      </c>
      <c r="AD690" s="48">
        <f t="shared" si="727"/>
        <v>0.45683355667873288</v>
      </c>
      <c r="AE690" s="48">
        <f t="shared" si="728"/>
        <v>1.648589905441096</v>
      </c>
      <c r="AF690" s="48">
        <f t="shared" si="729"/>
        <v>0.45683355667873282</v>
      </c>
      <c r="AG690" s="238">
        <f t="shared" si="730"/>
        <v>1.1914765314998697</v>
      </c>
      <c r="AH690" s="48">
        <f t="shared" si="731"/>
        <v>2.7981726249347479E-4</v>
      </c>
      <c r="AI690" s="48">
        <f>AE690+AC690+SUM($AB$677:AB690)</f>
        <v>7.1717090964626351</v>
      </c>
      <c r="AJ690" s="48">
        <f>AE690+AC690+SUM($AB$676:AB690)-$AI$677</f>
        <v>6.1415096584824189</v>
      </c>
      <c r="AK690" s="46"/>
      <c r="AL690" s="86"/>
      <c r="AM690" s="41"/>
      <c r="AN690" s="41"/>
      <c r="AO690" s="41"/>
      <c r="AP690" s="41"/>
      <c r="AQ690"/>
      <c r="AR690" s="41"/>
      <c r="AT690" s="41"/>
      <c r="AU690" s="41"/>
      <c r="AW690" s="22"/>
      <c r="AX690" s="86">
        <v>1.7907537742289526E-3</v>
      </c>
      <c r="AY690" s="46">
        <v>6.1415096584824189</v>
      </c>
      <c r="AZ690" s="22"/>
      <c r="BA690" s="22"/>
      <c r="BB690" s="22"/>
    </row>
    <row r="691" spans="4:54" ht="14.4" x14ac:dyDescent="0.3">
      <c r="D691" s="22"/>
      <c r="E691" s="32">
        <v>40091.456250000003</v>
      </c>
      <c r="F691" s="21">
        <f t="shared" si="732"/>
        <v>206.81597222222626</v>
      </c>
      <c r="G691" s="21">
        <f t="shared" si="733"/>
        <v>206.81597222222626</v>
      </c>
      <c r="H691" s="21"/>
      <c r="I691" s="50">
        <v>1037</v>
      </c>
      <c r="J691" s="21">
        <v>13686.3</v>
      </c>
      <c r="K691" s="21">
        <v>4.5999999999999996</v>
      </c>
      <c r="L691" s="21">
        <v>1704</v>
      </c>
      <c r="M691" s="51">
        <v>6.94</v>
      </c>
      <c r="N691" s="40"/>
      <c r="O691" s="40"/>
      <c r="P691" s="40"/>
      <c r="R691" s="22"/>
      <c r="S691" s="22"/>
      <c r="T691" s="22"/>
      <c r="U691" s="52">
        <f t="shared" si="722"/>
        <v>1.2287479116539223E-5</v>
      </c>
      <c r="V691" s="52">
        <f t="shared" si="723"/>
        <v>1.7282769056904364E-3</v>
      </c>
      <c r="W691" s="52">
        <f t="shared" si="724"/>
        <v>5.158059910509854E-6</v>
      </c>
      <c r="X691" s="247">
        <f>W691+V691+SUM($U$677:U691)</f>
        <v>1.8931054143381488E-3</v>
      </c>
      <c r="Y691" s="104">
        <f>W691+V691+SUM($U$677:U691)-$X$677</f>
        <v>1.4111342176444082E-3</v>
      </c>
      <c r="Z691" s="42"/>
      <c r="AA691" s="1">
        <f t="shared" si="734"/>
        <v>1.0313264863137879E-6</v>
      </c>
      <c r="AB691" s="41">
        <f t="shared" si="725"/>
        <v>3.6558722920150166E-2</v>
      </c>
      <c r="AC691" s="48">
        <f t="shared" si="726"/>
        <v>5.1421122205110921</v>
      </c>
      <c r="AD691" s="48">
        <f t="shared" si="727"/>
        <v>0.45518062804107029</v>
      </c>
      <c r="AE691" s="48">
        <f t="shared" si="728"/>
        <v>1.6426249288612746</v>
      </c>
      <c r="AF691" s="48">
        <f t="shared" si="729"/>
        <v>0.45518062804107018</v>
      </c>
      <c r="AG691" s="238">
        <f t="shared" si="730"/>
        <v>1.1871654960007763</v>
      </c>
      <c r="AH691" s="48">
        <f t="shared" si="731"/>
        <v>2.7880481942810448E-4</v>
      </c>
      <c r="AI691" s="48">
        <f>AE691+AC691+SUM($AB$677:AB691)</f>
        <v>7.1836299379740929</v>
      </c>
      <c r="AJ691" s="48">
        <f>AE691+AC691+SUM($AB$676:AB691)-$AI$677</f>
        <v>6.1534304999938767</v>
      </c>
      <c r="AK691" s="46"/>
      <c r="AL691" s="86"/>
      <c r="AM691" s="41"/>
      <c r="AN691" s="41"/>
      <c r="AO691" s="41"/>
      <c r="AP691" s="41"/>
      <c r="AQ691"/>
      <c r="AR691" s="41"/>
      <c r="AT691" s="41"/>
      <c r="AU691" s="41"/>
      <c r="AW691" s="22"/>
      <c r="AX691" s="86">
        <v>1.4111342176444082E-3</v>
      </c>
      <c r="AY691" s="46">
        <v>6.1534304999938767</v>
      </c>
      <c r="AZ691" s="22"/>
      <c r="BA691" s="22"/>
      <c r="BB691" s="22"/>
    </row>
    <row r="692" spans="4:54" ht="14.4" x14ac:dyDescent="0.3">
      <c r="D692" s="22"/>
      <c r="E692" s="32">
        <v>40105.538888888892</v>
      </c>
      <c r="F692" s="21">
        <f t="shared" si="732"/>
        <v>220.89861111111531</v>
      </c>
      <c r="G692" s="21">
        <f t="shared" si="733"/>
        <v>220.89861111111531</v>
      </c>
      <c r="H692" s="21"/>
      <c r="I692" s="50">
        <v>1037</v>
      </c>
      <c r="J692" s="21">
        <v>13995</v>
      </c>
      <c r="K692" s="21">
        <v>7.85</v>
      </c>
      <c r="L692" s="21">
        <v>2030</v>
      </c>
      <c r="M692" s="51">
        <v>6.94</v>
      </c>
      <c r="N692" s="40"/>
      <c r="O692" s="40"/>
      <c r="P692" s="40"/>
      <c r="R692" s="22"/>
      <c r="S692" s="22"/>
      <c r="T692" s="22"/>
      <c r="U692" s="52">
        <f t="shared" si="722"/>
        <v>2.0968850231485412E-5</v>
      </c>
      <c r="V692" s="52">
        <f t="shared" si="723"/>
        <v>2.9493421107978104E-3</v>
      </c>
      <c r="W692" s="52">
        <f t="shared" si="724"/>
        <v>8.8023413690222507E-6</v>
      </c>
      <c r="X692" s="247">
        <f>W692+V692+SUM($U$677:U692)</f>
        <v>3.1387837511355206E-3</v>
      </c>
      <c r="Y692" s="104">
        <f>W692+V692+SUM($U$677:U692)-$X$677</f>
        <v>2.65681255444178E-3</v>
      </c>
      <c r="Z692" s="42"/>
      <c r="AA692" s="1">
        <f t="shared" si="734"/>
        <v>1.6752479575586997E-5</v>
      </c>
      <c r="AB692" s="41">
        <f t="shared" si="725"/>
        <v>3.7383319616514442E-2</v>
      </c>
      <c r="AC692" s="48">
        <f t="shared" si="726"/>
        <v>5.2580946293777524</v>
      </c>
      <c r="AD692" s="48">
        <f t="shared" si="727"/>
        <v>0.4654474101426081</v>
      </c>
      <c r="AE692" s="48">
        <f t="shared" si="728"/>
        <v>1.6796749946598812</v>
      </c>
      <c r="AF692" s="48">
        <f t="shared" si="729"/>
        <v>0.46544741014260799</v>
      </c>
      <c r="AG692" s="238">
        <f t="shared" si="730"/>
        <v>1.2139424911430308</v>
      </c>
      <c r="AH692" s="48">
        <f t="shared" si="731"/>
        <v>2.8509337424258721E-4</v>
      </c>
      <c r="AI692" s="48">
        <f>AE692+AC692+SUM($AB$677:AB692)</f>
        <v>7.3740457322558735</v>
      </c>
      <c r="AJ692" s="48">
        <f>AE692+AC692+SUM($AB$676:AB692)-$AI$677</f>
        <v>6.3438462942756573</v>
      </c>
      <c r="AK692" s="46"/>
      <c r="AL692" s="86"/>
      <c r="AM692" s="41"/>
      <c r="AN692" s="41"/>
      <c r="AO692" s="41"/>
      <c r="AP692" s="41"/>
      <c r="AQ692"/>
      <c r="AR692" s="41"/>
      <c r="AT692" s="41"/>
      <c r="AU692" s="41"/>
      <c r="AW692" s="22"/>
      <c r="AX692" s="86">
        <v>2.65681255444178E-3</v>
      </c>
      <c r="AY692" s="46">
        <v>6.3438462942756573</v>
      </c>
      <c r="AZ692" s="22"/>
      <c r="BA692" s="22"/>
      <c r="BB692" s="22"/>
    </row>
    <row r="693" spans="4:54" ht="14.4" x14ac:dyDescent="0.3">
      <c r="D693" s="22"/>
      <c r="E693" s="32">
        <v>40119.463888888888</v>
      </c>
      <c r="F693" s="21">
        <f t="shared" si="732"/>
        <v>234.82361111111095</v>
      </c>
      <c r="G693" s="21">
        <f t="shared" si="733"/>
        <v>234.82361111111095</v>
      </c>
      <c r="H693" s="21"/>
      <c r="I693" s="50">
        <v>1037</v>
      </c>
      <c r="J693" s="21">
        <v>13411.6</v>
      </c>
      <c r="K693" s="21">
        <v>5.81</v>
      </c>
      <c r="L693" s="21">
        <v>2334</v>
      </c>
      <c r="M693" s="51">
        <v>6.94</v>
      </c>
      <c r="N693" s="40"/>
      <c r="O693" s="40"/>
      <c r="P693" s="40"/>
      <c r="R693" s="22"/>
      <c r="S693" s="22"/>
      <c r="T693" s="22"/>
      <c r="U693" s="52">
        <f t="shared" si="722"/>
        <v>1.5519620362411497E-5</v>
      </c>
      <c r="V693" s="52">
        <f t="shared" si="723"/>
        <v>2.1828888743611816E-3</v>
      </c>
      <c r="W693" s="52">
        <f t="shared" si="724"/>
        <v>6.5148539304483155E-6</v>
      </c>
      <c r="X693" s="247">
        <f>W693+V693+SUM($U$677:U693)</f>
        <v>2.3855626476227297E-3</v>
      </c>
      <c r="Y693" s="104">
        <f>W693+V693+SUM($U$677:U693)-$X$677</f>
        <v>1.9035914509289891E-3</v>
      </c>
      <c r="Z693" s="42"/>
      <c r="AA693" s="1">
        <f t="shared" si="734"/>
        <v>1.1359736887810898E-5</v>
      </c>
      <c r="AB693" s="41">
        <f t="shared" si="725"/>
        <v>3.5824946721603794E-2</v>
      </c>
      <c r="AC693" s="48">
        <f t="shared" si="726"/>
        <v>5.0389040322517085</v>
      </c>
      <c r="AD693" s="48">
        <f t="shared" si="727"/>
        <v>0.44604462206992523</v>
      </c>
      <c r="AE693" s="48">
        <f t="shared" si="728"/>
        <v>1.6096555311454428</v>
      </c>
      <c r="AF693" s="48">
        <f t="shared" si="729"/>
        <v>0.44604462206992523</v>
      </c>
      <c r="AG693" s="238">
        <f t="shared" si="730"/>
        <v>1.1633377001939176</v>
      </c>
      <c r="AH693" s="48">
        <f t="shared" si="731"/>
        <v>2.7320888159999173E-4</v>
      </c>
      <c r="AI693" s="48">
        <f>AE693+AC693+SUM($AB$677:AB693)</f>
        <v>7.1206606183369958</v>
      </c>
      <c r="AJ693" s="48">
        <f>AE693+AC693+SUM($AB$676:AB693)-$AI$677</f>
        <v>6.0904611803567796</v>
      </c>
      <c r="AK693" s="46"/>
      <c r="AL693" s="86"/>
      <c r="AM693" s="41"/>
      <c r="AN693" s="41"/>
      <c r="AO693" s="41"/>
      <c r="AP693" s="41"/>
      <c r="AQ693"/>
      <c r="AR693" s="41"/>
      <c r="AT693" s="41"/>
      <c r="AU693" s="41"/>
      <c r="AW693" s="22"/>
      <c r="AX693" s="86">
        <v>1.9035914509289891E-3</v>
      </c>
      <c r="AY693" s="46">
        <v>6.0904611803567796</v>
      </c>
      <c r="AZ693" s="22"/>
      <c r="BA693" s="22"/>
      <c r="BB693" s="22"/>
    </row>
    <row r="694" spans="4:54" ht="14.4" x14ac:dyDescent="0.3">
      <c r="D694" s="22"/>
      <c r="E694" s="32">
        <v>40161.535416666666</v>
      </c>
      <c r="F694" s="21">
        <f t="shared" si="732"/>
        <v>276.89513888888905</v>
      </c>
      <c r="G694" s="21">
        <f t="shared" si="733"/>
        <v>276.89513888888905</v>
      </c>
      <c r="H694" s="21"/>
      <c r="I694" s="50">
        <v>1037</v>
      </c>
      <c r="J694" s="21">
        <v>14298</v>
      </c>
      <c r="K694" s="21">
        <v>5.0199999999999996</v>
      </c>
      <c r="L694" s="21">
        <v>2570</v>
      </c>
      <c r="M694" s="51">
        <v>6.94</v>
      </c>
      <c r="N694" s="40"/>
      <c r="O694" s="40"/>
      <c r="P694" s="40"/>
      <c r="R694" s="22"/>
      <c r="S694" s="22"/>
      <c r="T694" s="22"/>
      <c r="U694" s="52">
        <f t="shared" si="722"/>
        <v>1.3409379383701498E-5</v>
      </c>
      <c r="V694" s="52">
        <f t="shared" si="723"/>
        <v>1.8860761014273895E-3</v>
      </c>
      <c r="W694" s="52">
        <f t="shared" si="724"/>
        <v>5.62901320668684E-6</v>
      </c>
      <c r="X694" s="247">
        <f>W694+V694+SUM($U$677:U694)</f>
        <v>2.1012734133488776E-3</v>
      </c>
      <c r="Y694" s="104">
        <f>W694+V694+SUM($U$677:U694)-$X$677</f>
        <v>1.619302216655137E-3</v>
      </c>
      <c r="Z694" s="42"/>
      <c r="AA694" s="1">
        <f t="shared" si="734"/>
        <v>-3.149427834846021E-6</v>
      </c>
      <c r="AB694" s="41">
        <f t="shared" si="725"/>
        <v>3.8192690523538658E-2</v>
      </c>
      <c r="AC694" s="48">
        <f t="shared" si="726"/>
        <v>5.3719354777308395</v>
      </c>
      <c r="AD694" s="48">
        <f t="shared" si="727"/>
        <v>0.4755246209516979</v>
      </c>
      <c r="AE694" s="48">
        <f t="shared" si="728"/>
        <v>1.7160409484563766</v>
      </c>
      <c r="AF694" s="48">
        <f t="shared" si="729"/>
        <v>0.47552462095169784</v>
      </c>
      <c r="AG694" s="238">
        <f t="shared" si="730"/>
        <v>1.2402250616908224</v>
      </c>
      <c r="AH694" s="48">
        <f t="shared" si="731"/>
        <v>2.9126581385641398E-4</v>
      </c>
      <c r="AI694" s="48">
        <f>AE694+AC694+SUM($AB$677:AB694)</f>
        <v>7.5982701716505989</v>
      </c>
      <c r="AJ694" s="48">
        <f>AE694+AC694+SUM($AB$676:AB694)-$AI$677</f>
        <v>6.5680707336703827</v>
      </c>
      <c r="AK694" s="46"/>
      <c r="AL694" s="86"/>
      <c r="AM694" s="41"/>
      <c r="AN694" s="41"/>
      <c r="AO694" s="41"/>
      <c r="AP694" s="41"/>
      <c r="AQ694"/>
      <c r="AR694" s="41"/>
      <c r="AT694" s="41"/>
      <c r="AU694" s="41"/>
      <c r="AW694" s="22"/>
      <c r="AX694" s="86">
        <v>1.619302216655137E-3</v>
      </c>
      <c r="AY694" s="46">
        <v>6.5680707336703827</v>
      </c>
      <c r="AZ694" s="22"/>
      <c r="BA694" s="22"/>
      <c r="BB694" s="22"/>
    </row>
    <row r="695" spans="4:54" ht="14.4" x14ac:dyDescent="0.3">
      <c r="D695" s="22"/>
      <c r="E695" s="32">
        <v>40189.484027777777</v>
      </c>
      <c r="F695" s="21">
        <f t="shared" si="732"/>
        <v>304.84375</v>
      </c>
      <c r="G695" s="21">
        <f t="shared" si="733"/>
        <v>304.84375</v>
      </c>
      <c r="H695" s="21"/>
      <c r="I695" s="50">
        <v>1037</v>
      </c>
      <c r="J695" s="21">
        <v>14651</v>
      </c>
      <c r="K695" s="21">
        <v>5.0599999999999996</v>
      </c>
      <c r="L695" s="21">
        <v>2794</v>
      </c>
      <c r="M695" s="51">
        <v>6.94</v>
      </c>
      <c r="N695" s="40"/>
      <c r="O695" s="40"/>
      <c r="P695" s="40"/>
      <c r="R695" s="22"/>
      <c r="S695" s="22"/>
      <c r="T695" s="22"/>
      <c r="U695" s="52">
        <f t="shared" si="722"/>
        <v>1.3516227028193146E-5</v>
      </c>
      <c r="V695" s="52">
        <f t="shared" si="723"/>
        <v>1.9011045962594802E-3</v>
      </c>
      <c r="W695" s="52">
        <f t="shared" si="724"/>
        <v>5.6738659015608399E-6</v>
      </c>
      <c r="X695" s="247">
        <f>W695+V695+SUM($U$677:U695)</f>
        <v>2.1298629879040352E-3</v>
      </c>
      <c r="Y695" s="104">
        <f>W695+V695+SUM($U$677:U695)-$X$677</f>
        <v>1.6478917912102946E-3</v>
      </c>
      <c r="Z695" s="42"/>
      <c r="AA695" s="1">
        <f t="shared" si="734"/>
        <v>-1.0226723014328233E-5</v>
      </c>
      <c r="AB695" s="41">
        <f t="shared" si="725"/>
        <v>3.9135620986177427E-2</v>
      </c>
      <c r="AC695" s="48">
        <f t="shared" si="726"/>
        <v>5.504561944624041</v>
      </c>
      <c r="AD695" s="48">
        <f t="shared" si="727"/>
        <v>0.48726473783489482</v>
      </c>
      <c r="AE695" s="48">
        <f t="shared" si="728"/>
        <v>1.7584078847275404</v>
      </c>
      <c r="AF695" s="48">
        <f t="shared" si="729"/>
        <v>0.48726473783489471</v>
      </c>
      <c r="AG695" s="238">
        <f t="shared" si="730"/>
        <v>1.2708446900847836</v>
      </c>
      <c r="AH695" s="48">
        <f t="shared" si="731"/>
        <v>2.984568078619612E-4</v>
      </c>
      <c r="AI695" s="48">
        <f>AE695+AC695+SUM($AB$677:AB695)</f>
        <v>7.8123991958011416</v>
      </c>
      <c r="AJ695" s="48">
        <f>AE695+AC695+SUM($AB$676:AB695)-$AI$677</f>
        <v>6.7821997578209254</v>
      </c>
      <c r="AK695" s="46"/>
      <c r="AL695" s="86"/>
      <c r="AM695" s="41"/>
      <c r="AN695" s="41"/>
      <c r="AO695" s="41"/>
      <c r="AP695" s="41"/>
      <c r="AQ695"/>
      <c r="AR695" s="41"/>
      <c r="AT695" s="41"/>
      <c r="AU695" s="41"/>
      <c r="AW695" s="22"/>
      <c r="AX695" s="86">
        <v>1.6478917912102946E-3</v>
      </c>
      <c r="AY695" s="46">
        <v>6.7821997578209254</v>
      </c>
      <c r="AZ695" s="22"/>
      <c r="BA695" s="22"/>
      <c r="BB695" s="22"/>
    </row>
    <row r="696" spans="4:54" ht="14.4" x14ac:dyDescent="0.3">
      <c r="D696" s="22"/>
      <c r="E696" s="32">
        <v>40203.586805555555</v>
      </c>
      <c r="F696" s="21">
        <f t="shared" si="732"/>
        <v>318.9465277777781</v>
      </c>
      <c r="G696" s="21">
        <f t="shared" si="733"/>
        <v>318.9465277777781</v>
      </c>
      <c r="H696" s="21"/>
      <c r="I696" s="50">
        <v>1037</v>
      </c>
      <c r="J696" s="21">
        <v>14631</v>
      </c>
      <c r="K696" s="21">
        <v>6.47</v>
      </c>
      <c r="L696" s="98">
        <v>3000</v>
      </c>
      <c r="M696" s="51">
        <v>6.94</v>
      </c>
      <c r="N696" s="40"/>
      <c r="O696" s="40"/>
      <c r="P696" s="40"/>
      <c r="R696" s="22"/>
      <c r="S696" s="22"/>
      <c r="T696" s="22"/>
      <c r="U696" s="52">
        <f t="shared" si="722"/>
        <v>1.7282606496523645E-5</v>
      </c>
      <c r="V696" s="52">
        <f t="shared" si="723"/>
        <v>2.4308590390906791E-3</v>
      </c>
      <c r="W696" s="52">
        <f t="shared" si="724"/>
        <v>7.2549233958692956E-6</v>
      </c>
      <c r="X696" s="247">
        <f>W696+V696+SUM($U$677:U696)</f>
        <v>2.6784810947260663E-3</v>
      </c>
      <c r="Y696" s="104">
        <f>W696+V696+SUM($U$677:U696)-$X$677</f>
        <v>2.1965098980323257E-3</v>
      </c>
      <c r="Z696" s="42"/>
      <c r="AA696" s="1">
        <f t="shared" si="734"/>
        <v>1.6720385226286412E-6</v>
      </c>
      <c r="AB696" s="41">
        <f t="shared" si="725"/>
        <v>3.9082197163931603E-2</v>
      </c>
      <c r="AC696" s="48">
        <f t="shared" si="726"/>
        <v>5.4970476972079956</v>
      </c>
      <c r="AD696" s="48">
        <f t="shared" si="727"/>
        <v>0.48659957540525184</v>
      </c>
      <c r="AE696" s="48">
        <f t="shared" si="728"/>
        <v>1.7560074917376729</v>
      </c>
      <c r="AF696" s="48">
        <f t="shared" si="729"/>
        <v>0.48659957540525189</v>
      </c>
      <c r="AG696" s="238">
        <f t="shared" si="730"/>
        <v>1.2691098669463157</v>
      </c>
      <c r="AH696" s="48">
        <f t="shared" si="731"/>
        <v>2.9804938610527296E-4</v>
      </c>
      <c r="AI696" s="48">
        <f>AE696+AC696+SUM($AB$677:AB696)</f>
        <v>7.8415667525591601</v>
      </c>
      <c r="AJ696" s="48">
        <f>AE696+AC696+SUM($AB$676:AB696)-$AI$677</f>
        <v>6.811367314578944</v>
      </c>
      <c r="AK696" s="95"/>
      <c r="AL696" s="161"/>
      <c r="AM696" s="41"/>
      <c r="AN696" s="41"/>
      <c r="AO696" s="41"/>
      <c r="AP696" s="41"/>
      <c r="AQ696"/>
      <c r="AR696" s="41"/>
      <c r="AT696" s="41"/>
      <c r="AU696" s="41"/>
      <c r="AW696" s="22"/>
      <c r="AX696" s="86">
        <v>2.1965098980323257E-3</v>
      </c>
      <c r="AY696" s="46">
        <v>6.811367314578944</v>
      </c>
      <c r="AZ696" s="22"/>
      <c r="BA696" s="22"/>
      <c r="BB696" s="22"/>
    </row>
    <row r="697" spans="4:54" ht="14.4" x14ac:dyDescent="0.3">
      <c r="E697" s="32">
        <v>40288.563194444447</v>
      </c>
      <c r="F697" s="21">
        <f t="shared" si="732"/>
        <v>403.92291666667006</v>
      </c>
      <c r="G697" s="21">
        <f t="shared" si="733"/>
        <v>403.92291666667006</v>
      </c>
      <c r="H697" s="21"/>
      <c r="I697" s="50">
        <v>1037</v>
      </c>
      <c r="J697" s="21">
        <v>14355</v>
      </c>
      <c r="K697" s="21">
        <v>3.01</v>
      </c>
      <c r="L697" s="21">
        <v>39</v>
      </c>
      <c r="M697" s="51">
        <v>6.94</v>
      </c>
      <c r="N697" s="40"/>
      <c r="O697" s="40"/>
      <c r="P697" s="40"/>
      <c r="R697" s="22"/>
      <c r="S697" s="22"/>
      <c r="T697" s="22"/>
      <c r="U697" s="52">
        <f t="shared" si="722"/>
        <v>8.0402852479963177E-6</v>
      </c>
      <c r="V697" s="52">
        <f t="shared" si="723"/>
        <v>1.130894236114829E-3</v>
      </c>
      <c r="W697" s="52">
        <f t="shared" si="724"/>
        <v>3.3751652892684041E-6</v>
      </c>
      <c r="X697" s="247">
        <f>W697+V697+SUM($U$677:U697)</f>
        <v>1.3826768188916116E-3</v>
      </c>
      <c r="Y697" s="104">
        <f>W697+V697+SUM($U$677:U697)-$X$677</f>
        <v>9.0070562219787104E-4</v>
      </c>
      <c r="Z697" s="42"/>
      <c r="AA697" s="1">
        <f t="shared" si="734"/>
        <v>-6.7539734221349302E-6</v>
      </c>
      <c r="AB697" s="41">
        <f t="shared" si="725"/>
        <v>3.8344948416939251E-2</v>
      </c>
      <c r="AC697" s="48">
        <f t="shared" si="726"/>
        <v>5.3933510828665696</v>
      </c>
      <c r="AD697" s="48">
        <f t="shared" si="727"/>
        <v>0.47742033387618016</v>
      </c>
      <c r="AE697" s="48">
        <f t="shared" si="728"/>
        <v>1.7228820684774993</v>
      </c>
      <c r="AF697" s="48">
        <f t="shared" si="729"/>
        <v>0.47742033387618005</v>
      </c>
      <c r="AG697" s="238">
        <f t="shared" si="730"/>
        <v>1.2451693076354562</v>
      </c>
      <c r="AH697" s="48">
        <f t="shared" si="731"/>
        <v>2.9242696586297541E-4</v>
      </c>
      <c r="AI697" s="48">
        <f>AE697+AC697+SUM($AB$677:AB697)</f>
        <v>7.7430896633744997</v>
      </c>
      <c r="AJ697" s="48">
        <f>AE697+AC697+SUM($AB$676:AB697)-$AI$677</f>
        <v>6.7128902253942835</v>
      </c>
      <c r="AK697" s="46"/>
      <c r="AL697" s="86"/>
      <c r="AM697" s="41"/>
      <c r="AN697" s="41"/>
      <c r="AO697" s="41"/>
      <c r="AP697" s="41"/>
      <c r="AQ697"/>
      <c r="AR697" s="41"/>
      <c r="AT697" s="41"/>
      <c r="AU697" s="41"/>
      <c r="AW697" s="22"/>
      <c r="AX697" s="86">
        <v>9.0070562219787104E-4</v>
      </c>
      <c r="AY697" s="46">
        <v>6.7128902253942835</v>
      </c>
      <c r="AZ697" s="22"/>
      <c r="BA697" s="22"/>
      <c r="BB697" s="22"/>
    </row>
    <row r="698" spans="4:54" ht="14.4" x14ac:dyDescent="0.3">
      <c r="E698" s="32">
        <v>40364.398611111108</v>
      </c>
      <c r="F698" s="21">
        <f t="shared" si="732"/>
        <v>479.75833333333139</v>
      </c>
      <c r="G698" s="21">
        <f t="shared" si="733"/>
        <v>479.75833333333139</v>
      </c>
      <c r="H698" s="21"/>
      <c r="I698" s="50">
        <v>1037</v>
      </c>
      <c r="J698" s="21">
        <v>15135</v>
      </c>
      <c r="K698" s="21">
        <v>8.8000000000000007</v>
      </c>
      <c r="L698" s="21">
        <v>8</v>
      </c>
      <c r="M698" s="51">
        <v>6.94</v>
      </c>
      <c r="N698" s="40"/>
      <c r="O698" s="40"/>
      <c r="P698" s="40"/>
      <c r="R698" s="22"/>
      <c r="S698" s="22"/>
      <c r="T698" s="22"/>
      <c r="U698" s="52">
        <f t="shared" si="722"/>
        <v>2.3506481788161996E-5</v>
      </c>
      <c r="V698" s="52">
        <f t="shared" si="723"/>
        <v>3.3062688630599657E-3</v>
      </c>
      <c r="W698" s="52">
        <f t="shared" si="724"/>
        <v>9.8675928722797231E-6</v>
      </c>
      <c r="X698" s="247">
        <f>W698+V698+SUM($U$677:U698)</f>
        <v>3.5880503552079214E-3</v>
      </c>
      <c r="Y698" s="104">
        <f>W698+V698+SUM($U$677:U698)-$X$677</f>
        <v>3.1060791585141808E-3</v>
      </c>
      <c r="Z698" s="42"/>
      <c r="AA698" s="1">
        <f t="shared" si="734"/>
        <v>4.9364481772122423E-6</v>
      </c>
      <c r="AB698" s="41">
        <f t="shared" si="725"/>
        <v>4.0428477484526333E-2</v>
      </c>
      <c r="AC698" s="48">
        <f t="shared" si="726"/>
        <v>5.6864067320923386</v>
      </c>
      <c r="AD698" s="48">
        <f t="shared" si="727"/>
        <v>0.50336166863225251</v>
      </c>
      <c r="AE698" s="48">
        <f t="shared" si="728"/>
        <v>1.8164973950823371</v>
      </c>
      <c r="AF698" s="48">
        <f t="shared" si="729"/>
        <v>0.50336166863225251</v>
      </c>
      <c r="AG698" s="238">
        <f t="shared" si="730"/>
        <v>1.3128274100357109</v>
      </c>
      <c r="AH698" s="48">
        <f t="shared" si="731"/>
        <v>3.0831641437381629E-4</v>
      </c>
      <c r="AI698" s="48">
        <f>AE698+AC698+SUM($AB$677:AB698)</f>
        <v>8.1701891166896328</v>
      </c>
      <c r="AJ698" s="48">
        <f>AE698+AC698+SUM($AB$676:AB698)-$AI$677</f>
        <v>7.1399896787094166</v>
      </c>
      <c r="AK698" s="46"/>
      <c r="AL698" s="86"/>
      <c r="AM698" s="41"/>
      <c r="AN698" s="41"/>
      <c r="AO698" s="41"/>
      <c r="AP698" s="41"/>
      <c r="AQ698"/>
      <c r="AR698" s="41"/>
      <c r="AT698" s="41"/>
      <c r="AU698" s="41"/>
      <c r="AW698" s="22"/>
      <c r="AX698" s="86">
        <v>3.1060791585141808E-3</v>
      </c>
      <c r="AY698" s="46">
        <v>7.1399896787094166</v>
      </c>
      <c r="AZ698" s="22"/>
      <c r="BA698" s="22"/>
      <c r="BB698" s="22"/>
    </row>
    <row r="699" spans="4:54" ht="14.4" x14ac:dyDescent="0.3">
      <c r="E699" s="32">
        <v>40507.595138888886</v>
      </c>
      <c r="F699" s="21">
        <f t="shared" si="732"/>
        <v>622.95486111110949</v>
      </c>
      <c r="G699" s="21">
        <f t="shared" si="733"/>
        <v>622.95486111110949</v>
      </c>
      <c r="H699" s="21"/>
      <c r="I699" s="50">
        <v>1037</v>
      </c>
      <c r="J699" s="21">
        <v>14681</v>
      </c>
      <c r="K699" s="21">
        <v>76.56</v>
      </c>
      <c r="L699" s="21">
        <v>43</v>
      </c>
      <c r="M699" s="51">
        <v>6.94</v>
      </c>
      <c r="N699" s="40"/>
      <c r="O699" s="40"/>
      <c r="P699" s="40"/>
      <c r="R699" s="22"/>
      <c r="S699" s="22"/>
      <c r="T699" s="22"/>
      <c r="U699" s="52">
        <f t="shared" si="722"/>
        <v>2.0450639155700933E-4</v>
      </c>
      <c r="V699" s="52">
        <f t="shared" si="723"/>
        <v>2.8764539108621701E-2</v>
      </c>
      <c r="W699" s="52">
        <f t="shared" si="724"/>
        <v>8.5848057988833565E-5</v>
      </c>
      <c r="X699" s="247">
        <f>W699+V699+SUM($U$677:U699)</f>
        <v>2.9326807457443219E-2</v>
      </c>
      <c r="Y699" s="104">
        <f>W699+V699+SUM($U$677:U699)-$X$677</f>
        <v>2.8844836260749476E-2</v>
      </c>
      <c r="Z699" s="42"/>
      <c r="AA699" s="1">
        <f t="shared" si="734"/>
        <v>9.0676084213766573E-5</v>
      </c>
      <c r="AB699" s="41">
        <f t="shared" si="725"/>
        <v>3.9215756719546163E-2</v>
      </c>
      <c r="AC699" s="48">
        <f t="shared" si="726"/>
        <v>5.5158333157481083</v>
      </c>
      <c r="AD699" s="48">
        <f t="shared" si="727"/>
        <v>0.48826248147935902</v>
      </c>
      <c r="AE699" s="48">
        <f t="shared" si="728"/>
        <v>1.7620084742123419</v>
      </c>
      <c r="AF699" s="48">
        <f t="shared" si="729"/>
        <v>0.48826248147935908</v>
      </c>
      <c r="AG699" s="238">
        <f t="shared" si="730"/>
        <v>1.2734469247924858</v>
      </c>
      <c r="AH699" s="48">
        <f t="shared" si="731"/>
        <v>2.9906794049699352E-4</v>
      </c>
      <c r="AI699" s="48">
        <f>AE699+AC699+SUM($AB$677:AB699)</f>
        <v>7.984342536194954</v>
      </c>
      <c r="AJ699" s="48">
        <f>AE699+AC699+SUM($AB$676:AB699)-$AI$677</f>
        <v>6.9541430982147379</v>
      </c>
      <c r="AK699" s="46"/>
      <c r="AL699" s="86"/>
      <c r="AM699" s="41"/>
      <c r="AN699" s="41"/>
      <c r="AO699" s="41"/>
      <c r="AP699" s="41"/>
      <c r="AQ699"/>
      <c r="AR699" s="41"/>
      <c r="AT699" s="41"/>
      <c r="AU699" s="41"/>
      <c r="AW699" s="22"/>
      <c r="AX699" s="86">
        <v>2.8844836260749476E-2</v>
      </c>
      <c r="AY699" s="46">
        <v>6.9541430982147379</v>
      </c>
      <c r="AZ699" s="22"/>
      <c r="BA699" s="22"/>
      <c r="BB699" s="22"/>
    </row>
    <row r="700" spans="4:54" ht="14.4" x14ac:dyDescent="0.3">
      <c r="E700" s="32">
        <v>40534.588888888888</v>
      </c>
      <c r="F700" s="21">
        <f t="shared" si="732"/>
        <v>649.94861111111095</v>
      </c>
      <c r="G700" s="21">
        <f t="shared" si="733"/>
        <v>649.94861111111095</v>
      </c>
      <c r="H700" s="21"/>
      <c r="I700" s="50">
        <v>1037</v>
      </c>
      <c r="J700" s="21">
        <v>16014</v>
      </c>
      <c r="K700" s="21">
        <v>91.91</v>
      </c>
      <c r="L700" s="21">
        <v>45</v>
      </c>
      <c r="M700" s="51">
        <v>6.94</v>
      </c>
      <c r="N700" s="40"/>
      <c r="O700" s="40"/>
      <c r="P700" s="40"/>
      <c r="R700" s="22"/>
      <c r="S700" s="22"/>
      <c r="T700" s="22"/>
      <c r="U700" s="52">
        <f t="shared" si="722"/>
        <v>2.4550917513067828E-4</v>
      </c>
      <c r="V700" s="52">
        <f t="shared" si="723"/>
        <v>3.4531724000436526E-2</v>
      </c>
      <c r="W700" s="52">
        <f t="shared" si="724"/>
        <v>1.0306027964673058E-4</v>
      </c>
      <c r="X700" s="247">
        <f>W700+V700+SUM($U$677:U700)</f>
        <v>3.5356713746046618E-2</v>
      </c>
      <c r="Y700" s="104">
        <f>W700+V700+SUM($U$677:U700)-$X$677</f>
        <v>3.4874742549352876E-2</v>
      </c>
      <c r="Z700" s="42"/>
      <c r="AA700" s="1">
        <f t="shared" si="734"/>
        <v>1.453396136933933E-4</v>
      </c>
      <c r="AB700" s="41">
        <f t="shared" si="725"/>
        <v>4.2776454472230246E-2</v>
      </c>
      <c r="AC700" s="48">
        <f t="shared" si="726"/>
        <v>6.0166579060275325</v>
      </c>
      <c r="AD700" s="48">
        <f t="shared" si="727"/>
        <v>0.53259555741505726</v>
      </c>
      <c r="AE700" s="48">
        <f t="shared" si="728"/>
        <v>1.9219946669870207</v>
      </c>
      <c r="AF700" s="48">
        <f t="shared" si="729"/>
        <v>0.53259555741505749</v>
      </c>
      <c r="AG700" s="238">
        <f t="shared" si="730"/>
        <v>1.3890728869713831</v>
      </c>
      <c r="AH700" s="48">
        <f t="shared" si="731"/>
        <v>3.2622260058026405E-4</v>
      </c>
      <c r="AI700" s="48">
        <f>AE700+AC700+SUM($AB$677:AB700)</f>
        <v>8.6879297737212866</v>
      </c>
      <c r="AJ700" s="48">
        <f>AE700+AC700+SUM($AB$676:AB700)-$AI$677</f>
        <v>7.6577303357410704</v>
      </c>
      <c r="AK700" s="46"/>
      <c r="AL700" s="86"/>
      <c r="AM700" s="41"/>
      <c r="AN700" s="41"/>
      <c r="AO700" s="41"/>
      <c r="AP700" s="41"/>
      <c r="AQ700"/>
      <c r="AR700" s="41"/>
      <c r="AT700" s="41"/>
      <c r="AU700" s="41"/>
      <c r="AW700" s="22"/>
      <c r="AX700" s="86">
        <v>3.4874742549352876E-2</v>
      </c>
      <c r="AY700" s="46">
        <v>7.6577303357410704</v>
      </c>
      <c r="AZ700" s="22"/>
      <c r="BA700" s="22"/>
      <c r="BB700" s="22"/>
    </row>
    <row r="701" spans="4:54" ht="14.4" x14ac:dyDescent="0.3">
      <c r="E701" s="32">
        <v>40610.527083333334</v>
      </c>
      <c r="F701" s="21">
        <f t="shared" si="732"/>
        <v>725.88680555555766</v>
      </c>
      <c r="G701" s="21">
        <f t="shared" si="733"/>
        <v>725.88680555555766</v>
      </c>
      <c r="H701" s="21"/>
      <c r="I701" s="50">
        <v>1037</v>
      </c>
      <c r="J701" s="21">
        <v>14877</v>
      </c>
      <c r="K701" s="21">
        <v>106.27</v>
      </c>
      <c r="L701" s="21">
        <v>29</v>
      </c>
      <c r="M701" s="51">
        <v>6.94</v>
      </c>
      <c r="N701" s="40"/>
      <c r="O701" s="40"/>
      <c r="P701" s="40"/>
      <c r="R701" s="22"/>
      <c r="S701" s="22"/>
      <c r="T701" s="22"/>
      <c r="U701" s="52">
        <f t="shared" si="722"/>
        <v>2.8386747950317895E-4</v>
      </c>
      <c r="V701" s="52">
        <f t="shared" si="723"/>
        <v>3.9926953645157102E-2</v>
      </c>
      <c r="W701" s="52">
        <f t="shared" si="724"/>
        <v>1.1916239710649613E-4</v>
      </c>
      <c r="X701" s="247">
        <f>W701+V701+SUM($U$677:U701)</f>
        <v>4.1051912987730144E-2</v>
      </c>
      <c r="Y701" s="104">
        <f>W701+V701+SUM($U$677:U701)-$X$677</f>
        <v>4.0569941791036401E-2</v>
      </c>
      <c r="Z701" s="42"/>
      <c r="AA701" s="1">
        <f t="shared" si="734"/>
        <v>1.5821588906830941E-4</v>
      </c>
      <c r="AB701" s="41">
        <f t="shared" si="725"/>
        <v>3.973931017755522E-2</v>
      </c>
      <c r="AC701" s="48">
        <f t="shared" si="726"/>
        <v>5.5894729404253534</v>
      </c>
      <c r="AD701" s="48">
        <f t="shared" si="727"/>
        <v>0.49478107328985932</v>
      </c>
      <c r="AE701" s="48">
        <f t="shared" si="728"/>
        <v>1.7855323255130449</v>
      </c>
      <c r="AF701" s="48">
        <f t="shared" si="729"/>
        <v>0.49478107328985937</v>
      </c>
      <c r="AG701" s="238">
        <f t="shared" si="730"/>
        <v>1.290448191549473</v>
      </c>
      <c r="AH701" s="48">
        <f t="shared" si="731"/>
        <v>3.0306067371253819E-4</v>
      </c>
      <c r="AI701" s="48">
        <f>AE701+AC701+SUM($AB$677:AB701)</f>
        <v>8.1640217768226861</v>
      </c>
      <c r="AJ701" s="48">
        <f>AE701+AC701+SUM($AB$676:AB701)-$AI$677</f>
        <v>7.13382233884247</v>
      </c>
      <c r="AK701" s="46"/>
      <c r="AL701" s="86"/>
      <c r="AM701" s="41"/>
      <c r="AN701" s="41"/>
      <c r="AO701" s="41"/>
      <c r="AP701" s="41"/>
      <c r="AQ701"/>
      <c r="AR701" s="41"/>
      <c r="AT701" s="41"/>
      <c r="AU701" s="41"/>
      <c r="AW701" s="22"/>
      <c r="AX701" s="86">
        <v>4.0569941791036401E-2</v>
      </c>
      <c r="AY701" s="46">
        <v>7.13382233884247</v>
      </c>
      <c r="AZ701" s="22"/>
      <c r="BA701" s="22"/>
      <c r="BB701" s="22"/>
    </row>
    <row r="702" spans="4:54" ht="14.4" x14ac:dyDescent="0.3">
      <c r="E702" s="32">
        <v>40659.557638888888</v>
      </c>
      <c r="F702" s="21">
        <f t="shared" si="732"/>
        <v>774.91736111111095</v>
      </c>
      <c r="G702" s="21">
        <f t="shared" si="733"/>
        <v>774.91736111111095</v>
      </c>
      <c r="H702" s="21"/>
      <c r="I702" s="50">
        <v>1037</v>
      </c>
      <c r="J702" s="21">
        <v>14570</v>
      </c>
      <c r="K702" s="46">
        <v>107.5</v>
      </c>
      <c r="L702" s="21">
        <v>49</v>
      </c>
      <c r="M702" s="51">
        <v>6.94</v>
      </c>
      <c r="N702" s="40"/>
      <c r="O702" s="40"/>
      <c r="P702" s="40"/>
      <c r="R702" s="22"/>
      <c r="S702" s="22"/>
      <c r="T702" s="22"/>
      <c r="U702" s="52">
        <f t="shared" si="722"/>
        <v>2.8715304457129707E-4</v>
      </c>
      <c r="V702" s="52">
        <f t="shared" si="723"/>
        <v>4.0389079861243904E-2</v>
      </c>
      <c r="W702" s="52">
        <f t="shared" si="724"/>
        <v>1.2054161747387159E-4</v>
      </c>
      <c r="X702" s="247">
        <f>W702+V702+SUM($U$677:U702)</f>
        <v>4.1802571468755614E-2</v>
      </c>
      <c r="Y702" s="104">
        <f>W702+V702+SUM($U$677:U702)-$X$677</f>
        <v>4.1320600272061872E-2</v>
      </c>
      <c r="Z702" s="42"/>
      <c r="AA702" s="1">
        <f t="shared" si="734"/>
        <v>7.800704092458852E-5</v>
      </c>
      <c r="AB702" s="41">
        <f t="shared" si="725"/>
        <v>3.8919254506081843E-2</v>
      </c>
      <c r="AC702" s="48">
        <f t="shared" si="726"/>
        <v>5.4741292425890569</v>
      </c>
      <c r="AD702" s="48">
        <f t="shared" si="727"/>
        <v>0.48457082999484108</v>
      </c>
      <c r="AE702" s="48">
        <f t="shared" si="728"/>
        <v>1.7486862931185765</v>
      </c>
      <c r="AF702" s="48">
        <f t="shared" si="729"/>
        <v>0.48457082999484108</v>
      </c>
      <c r="AG702" s="238">
        <f t="shared" si="730"/>
        <v>1.2638186563739882</v>
      </c>
      <c r="AH702" s="48">
        <f t="shared" si="731"/>
        <v>2.9680674974737388E-4</v>
      </c>
      <c r="AI702" s="48">
        <f>AE702+AC702+SUM($AB$677:AB702)</f>
        <v>8.0507513010980034</v>
      </c>
      <c r="AJ702" s="48">
        <f>AE702+AC702+SUM($AB$676:AB702)-$AI$677</f>
        <v>7.0205518631177872</v>
      </c>
      <c r="AK702" s="46"/>
      <c r="AL702" s="86"/>
      <c r="AM702" s="41"/>
      <c r="AN702" s="41"/>
      <c r="AO702" s="41"/>
      <c r="AP702" s="41"/>
      <c r="AQ702"/>
      <c r="AR702" s="41"/>
      <c r="AT702" s="41"/>
      <c r="AU702" s="41"/>
      <c r="AW702" s="22"/>
      <c r="AX702" s="86">
        <v>4.1320600272061872E-2</v>
      </c>
      <c r="AY702" s="46">
        <v>7.0205518631177872</v>
      </c>
      <c r="AZ702" s="22"/>
      <c r="BA702" s="22"/>
      <c r="BB702" s="22"/>
    </row>
    <row r="703" spans="4:54" ht="14.4" x14ac:dyDescent="0.3">
      <c r="E703" s="32">
        <v>40695.580555555556</v>
      </c>
      <c r="F703" s="21">
        <f t="shared" si="732"/>
        <v>810.94027777777956</v>
      </c>
      <c r="G703" s="21">
        <f t="shared" si="733"/>
        <v>810.94027777777956</v>
      </c>
      <c r="H703" s="21"/>
      <c r="I703" s="50">
        <v>1037</v>
      </c>
      <c r="J703" s="21">
        <v>14717</v>
      </c>
      <c r="K703" s="46">
        <v>113.4</v>
      </c>
      <c r="L703" s="21">
        <v>41</v>
      </c>
      <c r="M703" s="51">
        <v>6.94</v>
      </c>
      <c r="N703" s="40"/>
      <c r="O703" s="40"/>
      <c r="P703" s="40"/>
      <c r="R703" s="22"/>
      <c r="S703" s="22"/>
      <c r="T703" s="22"/>
      <c r="U703" s="52">
        <f t="shared" si="722"/>
        <v>3.029130721338148E-4</v>
      </c>
      <c r="V703" s="52">
        <f t="shared" si="723"/>
        <v>4.2605782848977293E-2</v>
      </c>
      <c r="W703" s="52">
        <f t="shared" si="724"/>
        <v>1.2715738996778639E-4</v>
      </c>
      <c r="X703" s="247">
        <f>W703+V703+SUM($U$677:U703)</f>
        <v>4.4328803301116729E-2</v>
      </c>
      <c r="Y703" s="104">
        <f>W703+V703+SUM($U$677:U703)-$X$677</f>
        <v>4.3846832104422986E-2</v>
      </c>
      <c r="Z703" s="90"/>
      <c r="AA703" s="1">
        <f t="shared" si="734"/>
        <v>5.3040483612923376E-5</v>
      </c>
      <c r="AB703" s="41">
        <f t="shared" si="725"/>
        <v>3.9311919599588643E-2</v>
      </c>
      <c r="AC703" s="48">
        <f t="shared" si="726"/>
        <v>5.5293589610969898</v>
      </c>
      <c r="AD703" s="48">
        <f t="shared" si="727"/>
        <v>0.48945977385271633</v>
      </c>
      <c r="AE703" s="48">
        <f t="shared" si="728"/>
        <v>1.7663291815941038</v>
      </c>
      <c r="AF703" s="48">
        <f t="shared" si="729"/>
        <v>0.48945977385271633</v>
      </c>
      <c r="AG703" s="238">
        <f t="shared" si="730"/>
        <v>1.2765696064417285</v>
      </c>
      <c r="AH703" s="48">
        <f t="shared" si="731"/>
        <v>2.9980129965903238E-4</v>
      </c>
      <c r="AI703" s="48">
        <f>AE703+AC703+SUM($AB$677:AB703)</f>
        <v>8.1629358276810535</v>
      </c>
      <c r="AJ703" s="48">
        <f>AE703+AC703+SUM($AB$676:AB703)-$AI$677</f>
        <v>7.1327363897008373</v>
      </c>
      <c r="AK703" s="46"/>
      <c r="AL703" s="86"/>
      <c r="AM703" s="41"/>
      <c r="AN703" s="41"/>
      <c r="AO703" s="41"/>
      <c r="AP703" s="41"/>
      <c r="AQ703"/>
      <c r="AR703" s="41"/>
      <c r="AT703" s="41"/>
      <c r="AU703" s="41"/>
      <c r="AW703" s="22"/>
      <c r="AX703" s="86">
        <v>4.3846832104422986E-2</v>
      </c>
      <c r="AY703" s="46">
        <v>7.1327363897008373</v>
      </c>
      <c r="AZ703" s="22"/>
      <c r="BA703" s="22"/>
      <c r="BB703" s="22"/>
    </row>
    <row r="704" spans="4:54" ht="14.4" x14ac:dyDescent="0.3">
      <c r="D704" s="22"/>
      <c r="E704" s="32">
        <v>40749.578472222223</v>
      </c>
      <c r="F704" s="21">
        <f t="shared" si="732"/>
        <v>864.93819444444671</v>
      </c>
      <c r="G704" s="21">
        <f t="shared" si="733"/>
        <v>864.93819444444671</v>
      </c>
      <c r="H704" s="21"/>
      <c r="I704" s="50">
        <v>1037</v>
      </c>
      <c r="J704" s="21">
        <v>14130</v>
      </c>
      <c r="K704" s="21">
        <v>118.2</v>
      </c>
      <c r="L704" s="21" t="s">
        <v>160</v>
      </c>
      <c r="M704" s="51">
        <v>6.94</v>
      </c>
      <c r="N704" s="40"/>
      <c r="P704" s="40"/>
      <c r="R704" s="22"/>
      <c r="S704" s="22"/>
      <c r="T704" s="22"/>
      <c r="U704" s="52">
        <f t="shared" si="722"/>
        <v>3.1573478947281223E-4</v>
      </c>
      <c r="V704" s="52">
        <f t="shared" si="723"/>
        <v>4.440920222882818E-2</v>
      </c>
      <c r="W704" s="52">
        <f t="shared" si="724"/>
        <v>1.3253971335266628E-4</v>
      </c>
      <c r="X704" s="247">
        <f>W704+V704+SUM($U$677:U704)</f>
        <v>4.6453339793825314E-2</v>
      </c>
      <c r="Y704" s="104">
        <f>W704+V704+SUM($U$677:U704)-$X$677</f>
        <v>4.5971368597131572E-2</v>
      </c>
      <c r="Z704" s="90">
        <f>(0.05-Y704)/((Y705-Y704)/(G705-G704))+G704</f>
        <v>915.75378863079482</v>
      </c>
      <c r="AA704" s="1">
        <f t="shared" si="734"/>
        <v>4.095321307652022E-5</v>
      </c>
      <c r="AB704" s="41">
        <f t="shared" si="725"/>
        <v>3.7743930416673746E-2</v>
      </c>
      <c r="AC704" s="48">
        <f t="shared" si="726"/>
        <v>5.3088157994360587</v>
      </c>
      <c r="AD704" s="48">
        <f t="shared" si="727"/>
        <v>0.46993725654269769</v>
      </c>
      <c r="AE704" s="48">
        <f t="shared" si="728"/>
        <v>1.6958776473414883</v>
      </c>
      <c r="AF704" s="48">
        <f t="shared" si="729"/>
        <v>0.46993725654269758</v>
      </c>
      <c r="AG704" s="238">
        <f t="shared" si="730"/>
        <v>1.2256525473276905</v>
      </c>
      <c r="AH704" s="48">
        <f t="shared" si="731"/>
        <v>2.8784347110023285E-4</v>
      </c>
      <c r="AI704" s="48">
        <f>AE704+AC704+SUM($AB$677:AB704)</f>
        <v>7.9096850621841801</v>
      </c>
      <c r="AJ704" s="48">
        <f>AE704+AC704+SUM($AB$676:AB704)-$AI$677</f>
        <v>6.8794856242039639</v>
      </c>
      <c r="AK704" s="46"/>
      <c r="AL704" s="86"/>
      <c r="AM704" s="41"/>
      <c r="AN704" s="41"/>
      <c r="AO704" s="41"/>
      <c r="AP704" s="41"/>
      <c r="AQ704"/>
      <c r="AR704" s="41"/>
      <c r="AT704" s="41"/>
      <c r="AU704" s="41"/>
      <c r="AW704" s="22"/>
      <c r="AX704" s="86">
        <v>4.5971368597131572E-2</v>
      </c>
      <c r="AY704" s="46">
        <v>6.8794856242039639</v>
      </c>
      <c r="AZ704" s="22"/>
      <c r="BA704" s="22"/>
      <c r="BB704" s="22"/>
    </row>
    <row r="705" spans="4:71" ht="14.4" x14ac:dyDescent="0.3">
      <c r="D705" s="22"/>
      <c r="E705" s="32">
        <v>40800.472916666666</v>
      </c>
      <c r="F705" s="21">
        <f t="shared" si="732"/>
        <v>915.83263888888905</v>
      </c>
      <c r="G705" s="21">
        <f t="shared" si="733"/>
        <v>915.83263888888905</v>
      </c>
      <c r="H705" s="21"/>
      <c r="I705" s="50">
        <v>1037</v>
      </c>
      <c r="J705" s="21">
        <v>14709</v>
      </c>
      <c r="K705" s="21">
        <v>128</v>
      </c>
      <c r="L705" s="21">
        <v>32</v>
      </c>
      <c r="M705" s="51">
        <v>6.94</v>
      </c>
      <c r="N705" s="40"/>
      <c r="O705" s="40"/>
      <c r="P705" s="40"/>
      <c r="R705" s="22"/>
      <c r="S705" s="22"/>
      <c r="T705" s="22"/>
      <c r="U705" s="52">
        <f t="shared" si="722"/>
        <v>3.4191246237326537E-4</v>
      </c>
      <c r="V705" s="52">
        <f t="shared" si="723"/>
        <v>4.8091183462690409E-2</v>
      </c>
      <c r="W705" s="52">
        <f t="shared" si="724"/>
        <v>1.4352862359679594E-4</v>
      </c>
      <c r="X705" s="247">
        <f>W705+V705+SUM($U$677:U705)</f>
        <v>5.0488222400304941E-2</v>
      </c>
      <c r="Y705" s="104">
        <f>W705+V705+SUM($U$677:U705)-$X$677</f>
        <v>5.0006251203611199E-2</v>
      </c>
      <c r="Z705" s="42"/>
      <c r="AA705" s="1">
        <f t="shared" si="734"/>
        <v>5.8989276091149543E-5</v>
      </c>
      <c r="AB705" s="41">
        <f t="shared" si="725"/>
        <v>3.9290550070690315E-2</v>
      </c>
      <c r="AC705" s="48">
        <f t="shared" si="726"/>
        <v>5.5263532621305727</v>
      </c>
      <c r="AD705" s="48">
        <f t="shared" si="727"/>
        <v>0.48919370888085922</v>
      </c>
      <c r="AE705" s="48">
        <f t="shared" si="728"/>
        <v>1.7653690243981566</v>
      </c>
      <c r="AF705" s="48">
        <f t="shared" si="729"/>
        <v>0.48919370888085911</v>
      </c>
      <c r="AG705" s="238">
        <f t="shared" si="730"/>
        <v>1.2758756771863411</v>
      </c>
      <c r="AH705" s="48">
        <f t="shared" si="731"/>
        <v>2.9963833095635707E-4</v>
      </c>
      <c r="AI705" s="48">
        <f>AE705+AC705+SUM($AB$677:AB705)</f>
        <v>8.2360044520060534</v>
      </c>
      <c r="AJ705" s="48">
        <f>AE705+AC705+SUM($AB$676:AB705)-$AI$677</f>
        <v>7.2058050140258372</v>
      </c>
      <c r="AK705" s="46"/>
      <c r="AL705" s="86"/>
      <c r="AM705" s="41"/>
      <c r="AN705" s="41"/>
      <c r="AO705" s="41"/>
      <c r="AP705" s="41"/>
      <c r="AQ705"/>
      <c r="AR705" s="41"/>
      <c r="AT705" s="41"/>
      <c r="AU705" s="41"/>
      <c r="AW705" s="22"/>
      <c r="AX705" s="86">
        <v>5.0006251203611199E-2</v>
      </c>
      <c r="AY705" s="46">
        <v>7.2058050140258372</v>
      </c>
      <c r="AZ705" s="22"/>
      <c r="BA705" s="22"/>
      <c r="BB705" s="22"/>
    </row>
    <row r="706" spans="4:71" ht="14.4" x14ac:dyDescent="0.3">
      <c r="D706" s="22"/>
      <c r="E706" s="32">
        <v>40854.477777777778</v>
      </c>
      <c r="F706" s="21">
        <f t="shared" si="732"/>
        <v>969.83750000000146</v>
      </c>
      <c r="G706" s="21">
        <f t="shared" si="733"/>
        <v>969.83750000000146</v>
      </c>
      <c r="H706" s="21"/>
      <c r="I706" s="50">
        <v>1037</v>
      </c>
      <c r="J706" s="21">
        <v>17194</v>
      </c>
      <c r="K706" s="21">
        <v>159</v>
      </c>
      <c r="L706" s="21">
        <v>26</v>
      </c>
      <c r="M706" s="51">
        <v>6.94</v>
      </c>
      <c r="N706" s="40"/>
      <c r="O706" s="40"/>
      <c r="P706" s="40"/>
      <c r="R706" s="22"/>
      <c r="S706" s="22"/>
      <c r="T706" s="22"/>
      <c r="U706" s="52">
        <f t="shared" si="722"/>
        <v>4.2471938685429052E-4</v>
      </c>
      <c r="V706" s="52">
        <f t="shared" si="723"/>
        <v>5.9738266957560737E-2</v>
      </c>
      <c r="W706" s="52">
        <f t="shared" si="724"/>
        <v>1.7828946212414493E-4</v>
      </c>
      <c r="X706" s="247">
        <f>W706+V706+SUM($U$677:U706)</f>
        <v>6.2594786120556897E-2</v>
      </c>
      <c r="Y706" s="104">
        <f>W706+V706+SUM($U$677:U706)-$X$677</f>
        <v>6.2112814923863155E-2</v>
      </c>
      <c r="Z706" s="42"/>
      <c r="AA706" s="1">
        <f t="shared" si="734"/>
        <v>1.1163653544633533E-4</v>
      </c>
      <c r="AB706" s="41">
        <f t="shared" si="725"/>
        <v>4.5928459984733792E-2</v>
      </c>
      <c r="AC706" s="48">
        <f t="shared" si="726"/>
        <v>6.4599985035742096</v>
      </c>
      <c r="AD706" s="48">
        <f t="shared" si="727"/>
        <v>0.57184014076398748</v>
      </c>
      <c r="AE706" s="48">
        <f t="shared" si="728"/>
        <v>2.0636178533892116</v>
      </c>
      <c r="AF706" s="48">
        <f t="shared" si="729"/>
        <v>0.57184014076398759</v>
      </c>
      <c r="AG706" s="238">
        <f t="shared" si="730"/>
        <v>1.4914274521409989</v>
      </c>
      <c r="AH706" s="48">
        <f t="shared" si="731"/>
        <v>3.5026048422486943E-4</v>
      </c>
      <c r="AI706" s="48">
        <f>AE706+AC706+SUM($AB$677:AB706)</f>
        <v>9.5138269824254778</v>
      </c>
      <c r="AJ706" s="48">
        <f>AE706+AC706+SUM($AB$676:AB706)-$AI$677</f>
        <v>8.4836275444452625</v>
      </c>
      <c r="AK706" s="46"/>
      <c r="AL706" s="86"/>
      <c r="AM706" s="41"/>
      <c r="AN706" s="41"/>
      <c r="AO706" s="41"/>
      <c r="AP706" s="41"/>
      <c r="AQ706"/>
      <c r="AR706" s="41"/>
      <c r="AT706" s="41"/>
      <c r="AU706" s="41"/>
      <c r="AW706" s="22"/>
      <c r="AX706" s="86">
        <v>6.2112814923863155E-2</v>
      </c>
      <c r="AY706" s="46">
        <v>8.4836275444452625</v>
      </c>
      <c r="AZ706" s="22"/>
      <c r="BA706" s="22"/>
      <c r="BB706" s="22"/>
    </row>
    <row r="707" spans="4:71" ht="14.4" x14ac:dyDescent="0.3">
      <c r="D707" s="22"/>
      <c r="E707" s="32">
        <v>40945.436805555553</v>
      </c>
      <c r="F707" s="21">
        <f t="shared" si="732"/>
        <v>1060.7965277777766</v>
      </c>
      <c r="G707" s="21">
        <f t="shared" si="733"/>
        <v>1060.7965277777766</v>
      </c>
      <c r="H707" s="21"/>
      <c r="I707" s="50">
        <v>1037</v>
      </c>
      <c r="J707" s="21">
        <v>18431</v>
      </c>
      <c r="K707" s="21">
        <v>250.8</v>
      </c>
      <c r="L707" s="21">
        <v>6</v>
      </c>
      <c r="M707" s="51">
        <v>6.94</v>
      </c>
      <c r="N707" s="40"/>
      <c r="O707" s="40"/>
      <c r="P707" s="40"/>
      <c r="R707" s="22"/>
      <c r="S707" s="22"/>
      <c r="T707" s="22"/>
      <c r="U707" s="52">
        <f t="shared" si="722"/>
        <v>6.6993473096261678E-4</v>
      </c>
      <c r="V707" s="52">
        <f t="shared" si="723"/>
        <v>9.4228662597209023E-2</v>
      </c>
      <c r="W707" s="52">
        <f t="shared" si="724"/>
        <v>2.8122639685997206E-4</v>
      </c>
      <c r="X707" s="247">
        <f>W707+V707+SUM($U$677:U707)</f>
        <v>9.7858053425903632E-2</v>
      </c>
      <c r="Y707" s="104">
        <f>W707+V707+SUM($U$677:U707)-$X$677</f>
        <v>9.737608222920989E-2</v>
      </c>
      <c r="Z707" s="42"/>
      <c r="AA707" s="1">
        <f t="shared" si="734"/>
        <v>2.6966586424559679E-4</v>
      </c>
      <c r="AB707" s="41">
        <f t="shared" si="725"/>
        <v>4.9232723390637917E-2</v>
      </c>
      <c r="AC707" s="48">
        <f t="shared" si="726"/>
        <v>6.9247547062566168</v>
      </c>
      <c r="AD707" s="48">
        <f t="shared" si="727"/>
        <v>0.61298043703739991</v>
      </c>
      <c r="AE707" s="48">
        <f t="shared" si="728"/>
        <v>2.2120821598125247</v>
      </c>
      <c r="AF707" s="48">
        <f t="shared" si="729"/>
        <v>0.61298043703739991</v>
      </c>
      <c r="AG707" s="238">
        <f t="shared" si="730"/>
        <v>1.5987262632552488</v>
      </c>
      <c r="AH707" s="48">
        <f t="shared" si="731"/>
        <v>3.7545951987603629E-4</v>
      </c>
      <c r="AI707" s="48">
        <f>AE707+AC707+SUM($AB$677:AB707)</f>
        <v>10.176280214921837</v>
      </c>
      <c r="AJ707" s="48">
        <f>AE707+AC707+SUM($AB$676:AB707)-$AI$677</f>
        <v>9.1460807769416199</v>
      </c>
      <c r="AK707" s="46"/>
      <c r="AL707" s="86"/>
      <c r="AM707" s="41"/>
      <c r="AN707" s="41"/>
      <c r="AO707" s="41"/>
      <c r="AP707" s="41"/>
      <c r="AQ707"/>
      <c r="AR707" s="41"/>
      <c r="AT707" s="41"/>
      <c r="AU707" s="41"/>
      <c r="AW707" s="22"/>
      <c r="AX707" s="86">
        <v>9.737608222920989E-2</v>
      </c>
      <c r="AY707" s="46">
        <v>9.1460807769416199</v>
      </c>
      <c r="AZ707" s="22"/>
      <c r="BA707" s="22"/>
      <c r="BB707" s="22"/>
    </row>
    <row r="708" spans="4:71" ht="14.4" x14ac:dyDescent="0.3">
      <c r="D708" s="90">
        <f>(F709-F708)/Y709*0.2+F708</f>
        <v>1170.6606147688342</v>
      </c>
      <c r="E708" s="32">
        <v>41016.609027777777</v>
      </c>
      <c r="F708" s="21">
        <f t="shared" si="732"/>
        <v>1131.96875</v>
      </c>
      <c r="G708" s="21">
        <f t="shared" si="733"/>
        <v>1131.96875</v>
      </c>
      <c r="H708" s="21"/>
      <c r="I708" s="50">
        <v>1037</v>
      </c>
      <c r="J708" s="21">
        <v>17646</v>
      </c>
      <c r="K708" s="21">
        <v>445</v>
      </c>
      <c r="L708" s="21">
        <v>39</v>
      </c>
      <c r="M708" s="51">
        <v>6.94</v>
      </c>
      <c r="N708" s="40"/>
      <c r="O708" s="40"/>
      <c r="P708" s="40"/>
      <c r="R708" s="22"/>
      <c r="S708" s="22"/>
      <c r="T708" s="22"/>
      <c r="U708" s="52">
        <f t="shared" si="722"/>
        <v>1.1886800449695553E-3</v>
      </c>
      <c r="V708" s="52">
        <f t="shared" si="723"/>
        <v>0.16719200500700962</v>
      </c>
      <c r="W708" s="52">
        <f t="shared" si="724"/>
        <v>4.9898623047323586E-4</v>
      </c>
      <c r="X708" s="247">
        <f>W708+V708+SUM($U$677:U708)</f>
        <v>0.17222783571428704</v>
      </c>
      <c r="Y708" s="104">
        <f>W708+V708+SUM($U$677:U708)-$X$677</f>
        <v>0.1717458645175933</v>
      </c>
      <c r="Z708" s="42"/>
      <c r="AA708" s="1">
        <f t="shared" si="734"/>
        <v>5.4509645232176111E-4</v>
      </c>
      <c r="AB708" s="41">
        <f t="shared" si="725"/>
        <v>4.7135838367489379E-2</v>
      </c>
      <c r="AC708" s="48">
        <f t="shared" si="726"/>
        <v>6.6298204951768351</v>
      </c>
      <c r="AD708" s="48">
        <f t="shared" si="727"/>
        <v>0.58687281167391658</v>
      </c>
      <c r="AE708" s="48">
        <f t="shared" si="728"/>
        <v>2.11786673496022</v>
      </c>
      <c r="AF708" s="48">
        <f t="shared" si="729"/>
        <v>0.58687281167391669</v>
      </c>
      <c r="AG708" s="238">
        <f t="shared" si="730"/>
        <v>1.5306344550703772</v>
      </c>
      <c r="AH708" s="48">
        <f t="shared" si="731"/>
        <v>3.5946821592602331E-4</v>
      </c>
      <c r="AI708" s="48">
        <f>AE708+AC708+SUM($AB$677:AB708)</f>
        <v>9.8342664173572398</v>
      </c>
      <c r="AJ708" s="48">
        <f>AE708+AC708+SUM($AB$676:AB708)-$AI$677</f>
        <v>8.8040669793770228</v>
      </c>
      <c r="AK708" s="46"/>
      <c r="AL708" s="86"/>
      <c r="AM708" s="41"/>
      <c r="AN708" s="41"/>
      <c r="AO708" s="41"/>
      <c r="AP708" s="41"/>
      <c r="AQ708"/>
      <c r="AR708" s="41"/>
      <c r="AT708" s="41"/>
      <c r="AU708" s="41"/>
      <c r="AW708" s="22"/>
      <c r="AX708" s="86">
        <v>0.1717458645175933</v>
      </c>
      <c r="AY708" s="46">
        <v>8.8040669793770228</v>
      </c>
      <c r="AZ708" s="22"/>
      <c r="BA708" s="22"/>
      <c r="BB708" s="22"/>
    </row>
    <row r="709" spans="4:71" ht="14.4" x14ac:dyDescent="0.3">
      <c r="D709" s="22"/>
      <c r="E709" s="32">
        <v>41085.570138888892</v>
      </c>
      <c r="F709" s="21">
        <f t="shared" si="732"/>
        <v>1200.9298611111153</v>
      </c>
      <c r="G709" s="21">
        <f t="shared" si="733"/>
        <v>1200.9298611111153</v>
      </c>
      <c r="H709" s="21"/>
      <c r="I709" s="50">
        <v>1037</v>
      </c>
      <c r="J709" s="21">
        <v>17999</v>
      </c>
      <c r="K709" s="21">
        <v>928.6</v>
      </c>
      <c r="L709" s="21">
        <v>40</v>
      </c>
      <c r="M709" s="51">
        <v>6.94</v>
      </c>
      <c r="N709" s="40"/>
      <c r="O709" s="40"/>
      <c r="P709" s="40"/>
      <c r="R709" s="22"/>
      <c r="S709" s="22"/>
      <c r="T709" s="22"/>
      <c r="U709" s="52">
        <f t="shared" si="722"/>
        <v>2.4804680668735488E-3</v>
      </c>
      <c r="V709" s="52">
        <f t="shared" si="723"/>
        <v>0.3488865075269868</v>
      </c>
      <c r="W709" s="52">
        <f t="shared" si="724"/>
        <v>1.0412553114998806E-3</v>
      </c>
      <c r="X709" s="247">
        <f>W709+V709+SUM($U$677:U709)</f>
        <v>0.35694507538216447</v>
      </c>
      <c r="Y709" s="104">
        <f>W709+V709+SUM($U$677:U709)-$X$677</f>
        <v>0.35646310418547072</v>
      </c>
      <c r="Z709" s="42"/>
      <c r="AA709" s="1">
        <f t="shared" si="734"/>
        <v>1.2207453975241359E-3</v>
      </c>
      <c r="AB709" s="41">
        <f t="shared" si="725"/>
        <v>4.8078768830128155E-2</v>
      </c>
      <c r="AC709" s="48">
        <f t="shared" si="726"/>
        <v>6.7624469620700358</v>
      </c>
      <c r="AD709" s="48">
        <f t="shared" si="727"/>
        <v>0.59861292855711346</v>
      </c>
      <c r="AE709" s="48">
        <f t="shared" si="728"/>
        <v>2.1602336712313832</v>
      </c>
      <c r="AF709" s="48">
        <f t="shared" si="729"/>
        <v>0.59861292855711346</v>
      </c>
      <c r="AG709" s="238">
        <f t="shared" si="730"/>
        <v>1.5612540834643382</v>
      </c>
      <c r="AH709" s="48">
        <f t="shared" si="731"/>
        <v>3.6665920993157047E-4</v>
      </c>
      <c r="AI709" s="48">
        <f>AE709+AC709+SUM($AB$677:AB709)</f>
        <v>10.05733858935173</v>
      </c>
      <c r="AJ709" s="48">
        <f>AE709+AC709+SUM($AB$676:AB709)-$AI$677</f>
        <v>9.0271391513715145</v>
      </c>
      <c r="AK709" s="46"/>
      <c r="AL709" s="86"/>
      <c r="AM709" s="41"/>
      <c r="AN709" s="41"/>
      <c r="AO709" s="41"/>
      <c r="AP709" s="41"/>
      <c r="AQ709"/>
      <c r="AR709" s="41"/>
      <c r="AT709" s="41"/>
      <c r="AU709" s="41"/>
      <c r="AW709" s="22"/>
      <c r="AX709" s="86">
        <v>0.35646310418547072</v>
      </c>
      <c r="AY709" s="46">
        <v>9.0271391513715145</v>
      </c>
      <c r="AZ709" s="22"/>
      <c r="BA709" s="22"/>
      <c r="BB709" s="22"/>
    </row>
    <row r="710" spans="4:71" ht="14.4" x14ac:dyDescent="0.3">
      <c r="D710" s="22"/>
      <c r="E710" s="32">
        <v>41131.388888888891</v>
      </c>
      <c r="F710" s="21">
        <f t="shared" si="732"/>
        <v>1246.7486111111139</v>
      </c>
      <c r="G710" s="21">
        <f t="shared" si="733"/>
        <v>1246.7486111111139</v>
      </c>
      <c r="H710" s="21"/>
      <c r="I710" s="50">
        <v>1037</v>
      </c>
      <c r="J710" s="21">
        <v>17903</v>
      </c>
      <c r="K710" s="21">
        <v>1563</v>
      </c>
      <c r="L710" s="21"/>
      <c r="M710" s="51">
        <v>6.94</v>
      </c>
      <c r="N710" s="40"/>
      <c r="O710" s="40"/>
      <c r="P710" s="40"/>
      <c r="R710" s="22"/>
      <c r="S710" s="22"/>
      <c r="T710" s="22"/>
      <c r="U710" s="52">
        <f t="shared" si="722"/>
        <v>4.1750717085110448E-3</v>
      </c>
      <c r="V710" s="52">
        <f t="shared" si="723"/>
        <v>0.58723843556394617</v>
      </c>
      <c r="W710" s="52">
        <f t="shared" si="724"/>
        <v>1.7526190522015005E-3</v>
      </c>
      <c r="X710" s="247">
        <f>W710+V710+SUM($U$677:U710)</f>
        <v>0.60018343886833647</v>
      </c>
      <c r="Y710" s="104">
        <f>W710+V710+SUM($U$677:U710)-$X$677</f>
        <v>0.59970146767164279</v>
      </c>
      <c r="Z710" s="42"/>
      <c r="AA710" s="1">
        <f t="shared" si="734"/>
        <v>2.6227588218874997E-3</v>
      </c>
      <c r="AB710" s="41">
        <f t="shared" si="725"/>
        <v>4.7822334483348203E-2</v>
      </c>
      <c r="AC710" s="48">
        <f t="shared" si="726"/>
        <v>6.7263785744730189</v>
      </c>
      <c r="AD710" s="48">
        <f t="shared" si="727"/>
        <v>0.59542014889482764</v>
      </c>
      <c r="AE710" s="48">
        <f t="shared" si="728"/>
        <v>2.1487117848800188</v>
      </c>
      <c r="AF710" s="48">
        <f t="shared" si="729"/>
        <v>0.59542014889482764</v>
      </c>
      <c r="AG710" s="238">
        <f t="shared" si="730"/>
        <v>1.5529269323996915</v>
      </c>
      <c r="AH710" s="48">
        <f t="shared" si="731"/>
        <v>3.6470358549946697E-4</v>
      </c>
      <c r="AI710" s="48">
        <f>AE710+AC710+SUM($AB$677:AB710)</f>
        <v>10.057570649886699</v>
      </c>
      <c r="AJ710" s="48">
        <f>AE710+AC710+SUM($AB$676:AB710)-$AI$677</f>
        <v>9.0273712119064839</v>
      </c>
      <c r="AK710" s="46"/>
      <c r="AL710" s="86"/>
      <c r="AM710" s="41"/>
      <c r="AN710" s="41"/>
      <c r="AO710" s="41"/>
      <c r="AP710" s="41"/>
      <c r="AQ710"/>
      <c r="AR710" s="41"/>
      <c r="AT710" s="41"/>
      <c r="AU710" s="41"/>
      <c r="AW710" s="22"/>
      <c r="AX710" s="86">
        <v>0.59970146767164279</v>
      </c>
      <c r="AY710" s="46">
        <v>9.0273712119064839</v>
      </c>
      <c r="AZ710" s="22"/>
      <c r="BA710" s="22"/>
      <c r="BB710" s="22"/>
    </row>
    <row r="711" spans="4:71" ht="14.4" x14ac:dyDescent="0.3">
      <c r="D711" s="47" t="s">
        <v>126</v>
      </c>
      <c r="E711" s="32">
        <v>41157.640277777777</v>
      </c>
      <c r="F711" s="21">
        <f t="shared" si="732"/>
        <v>1273</v>
      </c>
      <c r="G711" s="21">
        <f t="shared" si="733"/>
        <v>1273</v>
      </c>
      <c r="H711" s="21"/>
      <c r="I711" s="50">
        <v>1037</v>
      </c>
      <c r="J711" s="21">
        <v>18461</v>
      </c>
      <c r="K711" s="21">
        <v>2132</v>
      </c>
      <c r="L711" s="21">
        <v>40</v>
      </c>
      <c r="M711" s="51">
        <v>6.94</v>
      </c>
      <c r="N711" s="40"/>
      <c r="O711" s="40"/>
      <c r="P711" s="40"/>
      <c r="R711" s="22"/>
      <c r="S711" s="22"/>
      <c r="T711" s="22"/>
      <c r="U711" s="52">
        <f t="shared" si="722"/>
        <v>5.6949794514047011E-3</v>
      </c>
      <c r="V711" s="52">
        <f t="shared" si="723"/>
        <v>0.80101877455043702</v>
      </c>
      <c r="W711" s="52">
        <f t="shared" si="724"/>
        <v>2.3906486367841324E-3</v>
      </c>
      <c r="X711" s="247">
        <f>W711+V711+SUM($U$677:U711)</f>
        <v>0.82029678689081464</v>
      </c>
      <c r="Y711" s="104">
        <f>W711+V711+SUM($U$677:U711)-$X$677</f>
        <v>0.81981481569412096</v>
      </c>
      <c r="Z711" s="42"/>
      <c r="AA711" s="1">
        <f t="shared" si="734"/>
        <v>4.4446069634449031E-3</v>
      </c>
      <c r="AB711" s="41">
        <f t="shared" si="725"/>
        <v>4.9312859124006653E-2</v>
      </c>
      <c r="AC711" s="48">
        <f t="shared" si="726"/>
        <v>6.936026077380685</v>
      </c>
      <c r="AD711" s="48">
        <f t="shared" si="727"/>
        <v>0.61397818068186416</v>
      </c>
      <c r="AE711" s="48">
        <f t="shared" si="728"/>
        <v>2.2156827492973257</v>
      </c>
      <c r="AF711" s="48">
        <f t="shared" si="729"/>
        <v>0.61397818068186405</v>
      </c>
      <c r="AG711" s="238">
        <f t="shared" si="730"/>
        <v>1.6013284979629505</v>
      </c>
      <c r="AH711" s="48">
        <f t="shared" si="731"/>
        <v>3.760706525110685E-4</v>
      </c>
      <c r="AI711" s="48">
        <f>AE711+AC711+SUM($AB$677:AB711)</f>
        <v>10.383501976335678</v>
      </c>
      <c r="AJ711" s="48">
        <f>AE711+AC711+SUM($AB$676:AB711)-$AI$677</f>
        <v>9.3533025383554609</v>
      </c>
      <c r="AK711" s="46"/>
      <c r="AL711" s="86"/>
      <c r="AM711" s="41"/>
      <c r="AN711" s="41"/>
      <c r="AO711" s="41"/>
      <c r="AP711" s="41"/>
      <c r="AQ711"/>
      <c r="AR711" s="41"/>
      <c r="AT711" s="41"/>
      <c r="AU711" s="41"/>
      <c r="AW711" s="22"/>
      <c r="AX711" s="86">
        <v>0.81981481569412096</v>
      </c>
      <c r="AY711" s="46">
        <v>9.3533025383554609</v>
      </c>
      <c r="AZ711" s="22"/>
      <c r="BA711" s="22"/>
      <c r="BB711" s="22"/>
    </row>
    <row r="712" spans="4:71" ht="14.4" x14ac:dyDescent="0.3">
      <c r="D712" s="22"/>
      <c r="E712" s="32">
        <v>41192.48541666667</v>
      </c>
      <c r="F712" s="21">
        <f t="shared" si="732"/>
        <v>1307.8451388888934</v>
      </c>
      <c r="G712" s="21">
        <f t="shared" si="733"/>
        <v>1307.8451388888934</v>
      </c>
      <c r="H712" s="21"/>
      <c r="I712" s="50">
        <v>1037</v>
      </c>
      <c r="J712" s="21">
        <v>3245</v>
      </c>
      <c r="K712" s="21">
        <v>21.8</v>
      </c>
      <c r="L712" s="21">
        <v>12</v>
      </c>
      <c r="M712" s="51">
        <v>6.94</v>
      </c>
      <c r="N712" s="40"/>
      <c r="O712" s="40"/>
      <c r="P712" s="40"/>
      <c r="R712" s="22"/>
      <c r="S712" s="22"/>
      <c r="T712" s="22"/>
      <c r="U712" s="52">
        <f t="shared" si="722"/>
        <v>5.8231966247946758E-5</v>
      </c>
      <c r="V712" s="52">
        <f t="shared" si="723"/>
        <v>8.1905296834894614E-3</v>
      </c>
      <c r="W712" s="52">
        <f t="shared" si="724"/>
        <v>2.4444718706329312E-5</v>
      </c>
      <c r="X712" s="250">
        <f>W712+V712+SUM($U$712:U712)</f>
        <v>8.2732063684437373E-3</v>
      </c>
      <c r="Y712" s="256">
        <f>W712+V712+SUM($U$712:U712)+$Y$711-$X$712</f>
        <v>0.81981481569412096</v>
      </c>
      <c r="Z712" s="153"/>
      <c r="AA712" s="1">
        <f t="shared" si="734"/>
        <v>4.6511680271291841E-3</v>
      </c>
      <c r="AB712" s="41">
        <f t="shared" si="725"/>
        <v>8.668015159384734E-3</v>
      </c>
      <c r="AC712" s="48">
        <f t="shared" si="726"/>
        <v>1.2191866432533622</v>
      </c>
      <c r="AD712" s="48">
        <f t="shared" si="727"/>
        <v>0.10792260420955796</v>
      </c>
      <c r="AE712" s="48">
        <f t="shared" si="728"/>
        <v>0.38946376260602472</v>
      </c>
      <c r="AF712" s="48">
        <f t="shared" si="729"/>
        <v>0.10792260420955793</v>
      </c>
      <c r="AG712" s="238">
        <f t="shared" si="730"/>
        <v>0.28147505421644409</v>
      </c>
      <c r="AH712" s="48">
        <f t="shared" si="731"/>
        <v>6.6104180022664936E-5</v>
      </c>
      <c r="AI712" s="84">
        <f>AE712+AC712+SUM($AB$712:AB712)</f>
        <v>1.6173184210187717</v>
      </c>
      <c r="AJ712" s="84">
        <f>AE712+AC712+SUM($AB$712:AB712)+$AJ$711-$AI$719</f>
        <v>8.9368763218884979</v>
      </c>
      <c r="AK712" s="46"/>
      <c r="AL712" s="86"/>
      <c r="AM712" s="41"/>
      <c r="AN712" s="41"/>
      <c r="AO712" s="41"/>
      <c r="AP712" s="41"/>
      <c r="AQ712"/>
      <c r="AR712" s="41"/>
      <c r="AT712" s="41"/>
      <c r="AU712" s="41"/>
      <c r="AW712" s="22"/>
      <c r="AX712" s="86">
        <v>0.82569737342578053</v>
      </c>
      <c r="AY712" s="46">
        <v>8.7549382100769062</v>
      </c>
      <c r="AZ712" s="22"/>
      <c r="BA712" s="22"/>
      <c r="BB712" s="22"/>
    </row>
    <row r="713" spans="4:71" ht="14.4" x14ac:dyDescent="0.3">
      <c r="D713" s="22"/>
      <c r="E713" s="32">
        <v>41211.493750000001</v>
      </c>
      <c r="F713" s="21">
        <f t="shared" si="732"/>
        <v>1326.8534722222248</v>
      </c>
      <c r="G713" s="21">
        <f t="shared" si="733"/>
        <v>1326.8534722222248</v>
      </c>
      <c r="H713" s="21"/>
      <c r="I713" s="50">
        <v>1037</v>
      </c>
      <c r="J713" s="21">
        <v>13044</v>
      </c>
      <c r="K713" s="21">
        <v>1004</v>
      </c>
      <c r="L713" s="21">
        <v>41</v>
      </c>
      <c r="M713" s="51">
        <v>6.94</v>
      </c>
      <c r="N713" s="40"/>
      <c r="O713" s="40"/>
      <c r="P713" s="40"/>
      <c r="R713" s="22"/>
      <c r="S713" s="22"/>
      <c r="T713" s="22"/>
      <c r="U713" s="52">
        <f t="shared" si="722"/>
        <v>2.6818758767402999E-3</v>
      </c>
      <c r="V713" s="52">
        <f t="shared" si="723"/>
        <v>0.37721522028547788</v>
      </c>
      <c r="W713" s="52">
        <f t="shared" si="724"/>
        <v>1.1258026413373682E-3</v>
      </c>
      <c r="X713" s="247">
        <f>W713+V713+SUM($U$712:U713)</f>
        <v>0.38108113076980349</v>
      </c>
      <c r="Y713" s="104">
        <f>W713+V713+SUM($U$712:U713)+$Y$711-$X$712</f>
        <v>1.1926227400954807</v>
      </c>
      <c r="Z713" s="42"/>
      <c r="AA713" s="1">
        <f t="shared" si="734"/>
        <v>6.1305526373513462E-3</v>
      </c>
      <c r="AB713" s="41">
        <f t="shared" si="725"/>
        <v>3.4843016868725575E-2</v>
      </c>
      <c r="AC713" s="48">
        <f t="shared" si="726"/>
        <v>4.9007921647447947</v>
      </c>
      <c r="AD713" s="48">
        <f t="shared" si="727"/>
        <v>0.43381893661308901</v>
      </c>
      <c r="AE713" s="48">
        <f t="shared" si="728"/>
        <v>1.5655363079916753</v>
      </c>
      <c r="AF713" s="48">
        <f t="shared" si="729"/>
        <v>0.43381893661308896</v>
      </c>
      <c r="AG713" s="238">
        <f t="shared" si="730"/>
        <v>1.1314516509088743</v>
      </c>
      <c r="AH713" s="48">
        <f t="shared" si="731"/>
        <v>2.6572046971206205E-4</v>
      </c>
      <c r="AI713" s="48">
        <f>AE713+AC713+SUM($AB$712:AB713)</f>
        <v>6.5098395047645807</v>
      </c>
      <c r="AJ713" s="48">
        <f>AE713+AC713+SUM($AB$712:AB713)+$AJ$711-$AI$719</f>
        <v>13.829397405634309</v>
      </c>
      <c r="AK713" s="46"/>
      <c r="AL713" s="86"/>
      <c r="AM713" s="41"/>
      <c r="AN713" s="41"/>
      <c r="AO713" s="41"/>
      <c r="AP713" s="41"/>
      <c r="AQ713"/>
      <c r="AR713" s="41"/>
      <c r="AT713" s="41"/>
      <c r="AU713" s="41"/>
      <c r="AW713" s="22"/>
      <c r="AX713" s="86">
        <v>1.1985052978271402</v>
      </c>
      <c r="AY713" s="46">
        <v>13.647459293822717</v>
      </c>
      <c r="AZ713" s="22"/>
      <c r="BA713" s="22"/>
      <c r="BB713" s="22"/>
    </row>
    <row r="714" spans="4:71" ht="14.4" x14ac:dyDescent="0.3">
      <c r="D714" s="22"/>
      <c r="E714" s="32">
        <v>41243.546527777777</v>
      </c>
      <c r="F714" s="21">
        <f t="shared" si="732"/>
        <v>1358.90625</v>
      </c>
      <c r="G714" s="21">
        <f t="shared" si="733"/>
        <v>1358.90625</v>
      </c>
      <c r="H714" s="21"/>
      <c r="I714" s="50">
        <v>1037</v>
      </c>
      <c r="J714" s="21">
        <v>14038</v>
      </c>
      <c r="K714" s="21">
        <v>2903</v>
      </c>
      <c r="L714" s="21">
        <v>40</v>
      </c>
      <c r="M714" s="51">
        <v>6.94</v>
      </c>
      <c r="N714" s="40"/>
      <c r="O714" s="40"/>
      <c r="P714" s="40"/>
      <c r="R714" s="22"/>
      <c r="S714" s="22"/>
      <c r="T714" s="22"/>
      <c r="U714" s="52">
        <f t="shared" si="722"/>
        <v>7.7544677989811661E-3</v>
      </c>
      <c r="V714" s="52">
        <f t="shared" si="723"/>
        <v>1.0906930124389864</v>
      </c>
      <c r="W714" s="52">
        <f t="shared" si="724"/>
        <v>3.255184330480458E-3</v>
      </c>
      <c r="X714" s="247">
        <f>W714+V714+SUM($U$712:U714)</f>
        <v>1.1044427724114363</v>
      </c>
      <c r="Y714" s="104">
        <f>W714+V714+SUM($U$712:U714)+$Y$711-$X$712</f>
        <v>1.9159843817371136</v>
      </c>
      <c r="Z714" s="42"/>
      <c r="AA714" s="1">
        <f t="shared" si="734"/>
        <v>1.2942937008159728E-2</v>
      </c>
      <c r="AB714" s="41">
        <f t="shared" si="725"/>
        <v>3.7498180834342962E-2</v>
      </c>
      <c r="AC714" s="48">
        <f t="shared" si="726"/>
        <v>5.2742502613222495</v>
      </c>
      <c r="AD714" s="48">
        <f t="shared" si="727"/>
        <v>0.46687750936634037</v>
      </c>
      <c r="AE714" s="48">
        <f t="shared" si="728"/>
        <v>1.6848358395880971</v>
      </c>
      <c r="AF714" s="48">
        <f t="shared" si="729"/>
        <v>0.46687750936634032</v>
      </c>
      <c r="AG714" s="238">
        <f t="shared" si="730"/>
        <v>1.2176723608907374</v>
      </c>
      <c r="AH714" s="48">
        <f t="shared" si="731"/>
        <v>2.85969331019467E-4</v>
      </c>
      <c r="AI714" s="48">
        <f>AE714+AC714+SUM($AB$712:AB714)</f>
        <v>7.0400953137727997</v>
      </c>
      <c r="AJ714" s="48">
        <f>AE714+AC714+SUM($AB$712:AB714)+$AJ$711-$AI$719</f>
        <v>14.359653214642526</v>
      </c>
      <c r="AK714" s="46"/>
      <c r="AL714" s="86"/>
      <c r="AM714" s="41"/>
      <c r="AN714" s="41"/>
      <c r="AO714" s="41"/>
      <c r="AP714" s="41"/>
      <c r="AQ714"/>
      <c r="AR714" s="41"/>
      <c r="AT714" s="41"/>
      <c r="AU714" s="41"/>
      <c r="AW714" s="22"/>
      <c r="AX714" s="86">
        <v>1.9218669394687731</v>
      </c>
      <c r="AY714" s="46">
        <v>14.177715102830934</v>
      </c>
      <c r="AZ714" s="22"/>
      <c r="BA714" s="22"/>
      <c r="BB714" s="22"/>
    </row>
    <row r="715" spans="4:71" ht="14.4" x14ac:dyDescent="0.3">
      <c r="D715" s="22"/>
      <c r="E715" s="32">
        <v>41277.572916666664</v>
      </c>
      <c r="F715" s="21">
        <f t="shared" si="732"/>
        <v>1392.9326388888876</v>
      </c>
      <c r="G715" s="21">
        <f t="shared" si="733"/>
        <v>1392.9326388888876</v>
      </c>
      <c r="H715" s="21"/>
      <c r="I715" s="50">
        <v>1037</v>
      </c>
      <c r="J715" s="21">
        <v>15076</v>
      </c>
      <c r="K715" s="21">
        <v>5482</v>
      </c>
      <c r="L715" s="21">
        <v>45</v>
      </c>
      <c r="M715" s="51">
        <v>6.94</v>
      </c>
      <c r="N715" s="40"/>
      <c r="O715" s="40"/>
      <c r="P715" s="40"/>
      <c r="R715" s="22"/>
      <c r="S715" s="22"/>
      <c r="T715" s="22"/>
      <c r="U715" s="52">
        <f t="shared" si="722"/>
        <v>1.4643469677580005E-2</v>
      </c>
      <c r="V715" s="52">
        <f t="shared" si="723"/>
        <v>2.0596552167380375</v>
      </c>
      <c r="W715" s="52">
        <f t="shared" si="724"/>
        <v>6.1470618324815252E-3</v>
      </c>
      <c r="X715" s="247">
        <f>W715+V715+SUM($U$712:U715)</f>
        <v>2.0909403238900688</v>
      </c>
      <c r="Y715" s="104">
        <f>W715+V715+SUM($U$712:U715)+$Y$711-$X$712</f>
        <v>2.9024819332157459</v>
      </c>
      <c r="Z715" s="42"/>
      <c r="AA715" s="1">
        <f t="shared" si="734"/>
        <v>2.446325342961005E-2</v>
      </c>
      <c r="AB715" s="41">
        <f t="shared" si="725"/>
        <v>4.0270877208901164E-2</v>
      </c>
      <c r="AC715" s="48">
        <f t="shared" si="726"/>
        <v>5.6642397022150055</v>
      </c>
      <c r="AD715" s="48">
        <f t="shared" si="727"/>
        <v>0.50139943946480603</v>
      </c>
      <c r="AE715" s="48">
        <f t="shared" si="728"/>
        <v>1.8094162357622274</v>
      </c>
      <c r="AF715" s="48">
        <f t="shared" si="729"/>
        <v>0.50139943946480592</v>
      </c>
      <c r="AG715" s="238">
        <f t="shared" si="730"/>
        <v>1.3077096817772298</v>
      </c>
      <c r="AH715" s="48">
        <f t="shared" si="731"/>
        <v>3.0711452019158597E-4</v>
      </c>
      <c r="AI715" s="48">
        <f>AE715+AC715+SUM($AB$712:AB715)</f>
        <v>7.5949360280485871</v>
      </c>
      <c r="AJ715" s="48">
        <f>AE715+AC715+SUM($AB$712:AB715)+$AJ$711-$AI$719</f>
        <v>14.914493928918313</v>
      </c>
      <c r="AK715" s="46"/>
      <c r="AL715" s="86"/>
      <c r="AM715" s="41"/>
      <c r="AN715" s="41"/>
      <c r="AO715" s="41"/>
      <c r="AP715" s="41"/>
      <c r="AQ715"/>
      <c r="AR715" s="41"/>
      <c r="AT715" s="41"/>
      <c r="AU715" s="41"/>
      <c r="AW715" s="22"/>
      <c r="AX715" s="86">
        <v>2.9083644909474056</v>
      </c>
      <c r="AY715" s="46">
        <v>14.732555817106721</v>
      </c>
      <c r="AZ715" s="22"/>
      <c r="BA715" s="22"/>
      <c r="BB715" s="22"/>
    </row>
    <row r="716" spans="4:71" ht="14.4" x14ac:dyDescent="0.3">
      <c r="D716" s="22"/>
      <c r="E716" s="32">
        <v>41330.604166666664</v>
      </c>
      <c r="F716" s="21">
        <f t="shared" si="732"/>
        <v>1445.9638888888876</v>
      </c>
      <c r="G716" s="21">
        <f t="shared" si="733"/>
        <v>1445.9638888888876</v>
      </c>
      <c r="H716" s="21"/>
      <c r="I716" s="50">
        <v>1037</v>
      </c>
      <c r="J716" s="21">
        <v>14904</v>
      </c>
      <c r="K716" s="21">
        <v>9887</v>
      </c>
      <c r="L716" s="21">
        <v>39</v>
      </c>
      <c r="M716" s="51">
        <v>6.94</v>
      </c>
      <c r="N716" s="40"/>
      <c r="O716" s="40"/>
      <c r="P716" s="40"/>
      <c r="R716" s="22"/>
      <c r="S716" s="22"/>
      <c r="T716" s="22"/>
      <c r="U716" s="52">
        <f t="shared" si="722"/>
        <v>2.641006652722246E-2</v>
      </c>
      <c r="V716" s="52">
        <f t="shared" si="723"/>
        <v>3.7146682101220323</v>
      </c>
      <c r="W716" s="52">
        <f t="shared" si="724"/>
        <v>1.1086464855480637E-2</v>
      </c>
      <c r="X716" s="247">
        <f>W716+V716+SUM($U$712:U716)</f>
        <v>3.7773027868242846</v>
      </c>
      <c r="Y716" s="104">
        <f>W716+V716+SUM($U$712:U716)+$Y$711-$X$712</f>
        <v>4.5888443961499616</v>
      </c>
      <c r="Z716" s="42"/>
      <c r="AA716" s="1">
        <f t="shared" si="734"/>
        <v>2.8794705539223975E-2</v>
      </c>
      <c r="AB716" s="41">
        <f t="shared" si="725"/>
        <v>3.9811432337587084E-2</v>
      </c>
      <c r="AC716" s="48">
        <f t="shared" si="726"/>
        <v>5.5996171744370145</v>
      </c>
      <c r="AD716" s="48">
        <f t="shared" si="727"/>
        <v>0.49567904256987722</v>
      </c>
      <c r="AE716" s="48">
        <f t="shared" si="728"/>
        <v>1.7887728560493663</v>
      </c>
      <c r="AF716" s="48">
        <f t="shared" si="729"/>
        <v>0.49567904256987727</v>
      </c>
      <c r="AG716" s="238">
        <f t="shared" si="730"/>
        <v>1.2927902027864049</v>
      </c>
      <c r="AH716" s="48">
        <f t="shared" si="731"/>
        <v>3.036106930840673E-4</v>
      </c>
      <c r="AI716" s="48">
        <f>AE716+AC716+SUM($AB$712:AB716)</f>
        <v>7.5494815528953225</v>
      </c>
      <c r="AJ716" s="48">
        <f>AE716+AC716+SUM($AB$712:AB716)+$AJ$711-$AI$719</f>
        <v>14.869039453765049</v>
      </c>
      <c r="AK716" s="46"/>
      <c r="AL716" s="86"/>
      <c r="AM716" s="41"/>
      <c r="AN716" s="41"/>
      <c r="AO716" s="41"/>
      <c r="AP716" s="41"/>
      <c r="AQ716"/>
      <c r="AR716" s="41"/>
      <c r="AT716" s="41"/>
      <c r="AU716" s="41"/>
      <c r="AW716" s="22"/>
      <c r="AX716" s="86">
        <v>4.5947269538816213</v>
      </c>
      <c r="AY716" s="46">
        <v>14.687101341953458</v>
      </c>
      <c r="AZ716" s="22"/>
      <c r="BA716" s="22"/>
      <c r="BB716" s="22"/>
    </row>
    <row r="717" spans="4:71" ht="14.4" x14ac:dyDescent="0.3">
      <c r="D717" s="22"/>
      <c r="E717" s="32">
        <v>41360.427777777775</v>
      </c>
      <c r="F717" s="21">
        <f t="shared" si="732"/>
        <v>1475.7874999999985</v>
      </c>
      <c r="G717" s="21">
        <f t="shared" si="733"/>
        <v>1475.7874999999985</v>
      </c>
      <c r="H717" s="21"/>
      <c r="I717" s="50">
        <v>1037</v>
      </c>
      <c r="J717" s="21">
        <v>16856</v>
      </c>
      <c r="K717" s="21">
        <v>14557</v>
      </c>
      <c r="L717" s="21">
        <v>12</v>
      </c>
      <c r="M717" s="51">
        <v>6.94</v>
      </c>
      <c r="N717" s="40"/>
      <c r="O717" s="40"/>
      <c r="P717" s="40"/>
      <c r="R717" s="22"/>
      <c r="S717" s="22"/>
      <c r="T717" s="22"/>
      <c r="U717" s="52">
        <f t="shared" si="722"/>
        <v>3.8884529021622059E-2</v>
      </c>
      <c r="V717" s="52">
        <f t="shared" si="723"/>
        <v>5.4692449817686271</v>
      </c>
      <c r="W717" s="52">
        <f t="shared" si="724"/>
        <v>1.6323016982019989E-2</v>
      </c>
      <c r="X717" s="247">
        <f>W717+V717+SUM($U$712:U717)</f>
        <v>5.5760006396190409</v>
      </c>
      <c r="Y717" s="104">
        <f>W717+V717+SUM($U$712:U717)+$Y$711-$X$712</f>
        <v>6.387542248944718</v>
      </c>
      <c r="Z717" s="42"/>
      <c r="AA717" s="1">
        <f t="shared" si="734"/>
        <v>3.7031347366031316E-2</v>
      </c>
      <c r="AB717" s="41">
        <f t="shared" si="725"/>
        <v>4.5025597388779377E-2</v>
      </c>
      <c r="AC717" s="48">
        <f t="shared" si="726"/>
        <v>6.3330077222430434</v>
      </c>
      <c r="AD717" s="48">
        <f t="shared" si="727"/>
        <v>0.56059889570302279</v>
      </c>
      <c r="AE717" s="48">
        <f t="shared" si="728"/>
        <v>2.0230512118604485</v>
      </c>
      <c r="AF717" s="48">
        <f t="shared" si="729"/>
        <v>0.5605988957030229</v>
      </c>
      <c r="AG717" s="238">
        <f t="shared" si="730"/>
        <v>1.4621089411008887</v>
      </c>
      <c r="AH717" s="48">
        <f t="shared" si="731"/>
        <v>3.433750565368384E-4</v>
      </c>
      <c r="AI717" s="48">
        <f>AE717+AC717+SUM($AB$712:AB717)</f>
        <v>8.5621760539012133</v>
      </c>
      <c r="AJ717" s="48">
        <f>AE717+AC717+SUM($AB$712:AB717)+$AJ$711-$AI$719</f>
        <v>15.881733954770942</v>
      </c>
      <c r="AK717" s="46"/>
      <c r="AL717" s="120">
        <f>LINEST(AJ713:AJ717,G713:G717,TRUE,TRUE)*120</f>
        <v>1.3926709339115757</v>
      </c>
      <c r="AM717" s="25">
        <v>-13.850779499680776</v>
      </c>
      <c r="AN717" s="25">
        <v>0.23548720209053919</v>
      </c>
      <c r="AQ717"/>
      <c r="AR717" s="25">
        <v>-113.87390945481474</v>
      </c>
      <c r="AS717" s="25">
        <v>0.33264285043718411</v>
      </c>
      <c r="AW717" s="22"/>
      <c r="AX717" s="86">
        <v>6.3934248066763777</v>
      </c>
      <c r="AY717" s="46">
        <v>15.69979584295935</v>
      </c>
      <c r="AZ717" s="22"/>
      <c r="BA717" s="22"/>
      <c r="BB717" s="22"/>
    </row>
    <row r="718" spans="4:71" ht="14.4" x14ac:dyDescent="0.3">
      <c r="D718" s="22"/>
      <c r="E718" s="87">
        <v>41409.546527777777</v>
      </c>
      <c r="F718" s="21">
        <f t="shared" si="732"/>
        <v>1524.90625</v>
      </c>
      <c r="G718" s="21"/>
      <c r="H718" s="21"/>
      <c r="I718" s="50"/>
      <c r="L718" s="21"/>
      <c r="M718" s="51"/>
      <c r="N718" s="40"/>
      <c r="O718" s="40"/>
      <c r="P718" s="40"/>
      <c r="R718" s="22"/>
      <c r="S718" s="22"/>
      <c r="T718" s="22"/>
      <c r="U718" s="52"/>
      <c r="V718" s="52"/>
      <c r="W718" s="52"/>
      <c r="X718" s="247"/>
      <c r="Y718" s="257">
        <f>LINEST(Y715:Y717,G715:G717)*(F718-F717)+Y717</f>
        <v>8.3948729655530165</v>
      </c>
      <c r="Z718" s="154"/>
      <c r="AA718" s="1">
        <f t="shared" si="734"/>
        <v>4.2473555110038648E-2</v>
      </c>
      <c r="AB718" s="41"/>
      <c r="AC718" s="48"/>
      <c r="AD718" s="48"/>
      <c r="AE718" s="48"/>
      <c r="AF718" s="48"/>
      <c r="AG718" s="238"/>
      <c r="AH718" s="48"/>
      <c r="AI718" s="48"/>
      <c r="AJ718" s="88">
        <f>LINEST(AJ715:AJ717,G715:G717)*(F718-F717)+AJ717</f>
        <v>16.38345180123947</v>
      </c>
      <c r="AK718" s="46"/>
      <c r="AL718" s="86"/>
      <c r="AQ718"/>
      <c r="AW718" s="22"/>
      <c r="AX718" s="22"/>
      <c r="AY718" s="22"/>
      <c r="AZ718" s="22"/>
      <c r="BA718" s="22"/>
      <c r="BB718" s="22"/>
    </row>
    <row r="719" spans="4:71" ht="14.4" x14ac:dyDescent="0.3">
      <c r="D719" s="22"/>
      <c r="E719" s="32"/>
      <c r="F719" s="21"/>
      <c r="G719" s="21"/>
      <c r="H719" s="21"/>
      <c r="I719" s="21"/>
      <c r="L719" s="21"/>
      <c r="M719" s="21"/>
      <c r="N719" s="40"/>
      <c r="O719" s="40"/>
      <c r="P719" s="40"/>
      <c r="R719" s="22"/>
      <c r="S719" s="22"/>
      <c r="T719" s="22"/>
      <c r="U719" s="52"/>
      <c r="V719" s="52"/>
      <c r="W719" s="52"/>
      <c r="X719" s="247"/>
      <c r="Y719" s="104"/>
      <c r="Z719" s="42"/>
      <c r="AA719" s="42"/>
      <c r="AB719" s="41"/>
      <c r="AC719" s="48"/>
      <c r="AD719" s="48"/>
      <c r="AE719" s="48"/>
      <c r="AF719" s="48"/>
      <c r="AG719" s="238"/>
      <c r="AH719" s="186" t="s">
        <v>392</v>
      </c>
      <c r="AI719" s="48">
        <f>AVERAGE(AI743)</f>
        <v>2.0337446374857344</v>
      </c>
      <c r="AJ719" s="48"/>
      <c r="AK719" s="46"/>
      <c r="AL719" s="86"/>
      <c r="AM719" s="41"/>
      <c r="AN719" s="41"/>
      <c r="AO719" s="41"/>
      <c r="AP719" s="41"/>
      <c r="AQ719"/>
      <c r="AR719" s="41"/>
      <c r="AT719" s="41"/>
      <c r="AU719" s="41"/>
      <c r="AW719" s="22"/>
      <c r="AX719" s="22"/>
      <c r="AY719" s="22"/>
      <c r="AZ719" s="22"/>
      <c r="BA719" s="22"/>
      <c r="BB719" s="22"/>
      <c r="BQ719" s="42"/>
      <c r="BR719" s="42"/>
      <c r="BS719" s="42"/>
    </row>
    <row r="720" spans="4:71" ht="14.4" x14ac:dyDescent="0.3">
      <c r="D720" s="22"/>
      <c r="E720" s="32"/>
      <c r="F720" s="21"/>
      <c r="G720" s="21"/>
      <c r="H720" s="21"/>
      <c r="I720" s="21"/>
      <c r="L720" s="21"/>
      <c r="M720" s="21"/>
      <c r="N720" s="40"/>
      <c r="O720" s="40"/>
      <c r="P720" s="40"/>
      <c r="R720" s="22"/>
      <c r="S720" s="22"/>
      <c r="T720" s="22"/>
      <c r="U720" s="52"/>
      <c r="V720" s="52"/>
      <c r="W720" s="52"/>
      <c r="X720" s="247"/>
      <c r="Y720" s="104"/>
      <c r="Z720" s="42"/>
      <c r="AA720" s="42"/>
      <c r="AB720" s="41"/>
      <c r="AC720" s="48"/>
      <c r="AD720" s="48"/>
      <c r="AE720" s="48"/>
      <c r="AF720" s="48"/>
      <c r="AG720" s="238"/>
      <c r="AH720" s="186"/>
      <c r="AI720" s="48"/>
      <c r="AJ720" s="48"/>
      <c r="AK720" s="46"/>
      <c r="AL720" s="86"/>
      <c r="AM720" s="41"/>
      <c r="AN720" s="41"/>
      <c r="AO720" s="41"/>
      <c r="AP720" s="41"/>
      <c r="AQ720"/>
      <c r="AR720" s="41"/>
      <c r="AT720" s="41"/>
      <c r="AU720" s="41"/>
      <c r="AW720" s="22"/>
      <c r="AX720" s="22"/>
      <c r="AY720" s="22"/>
      <c r="AZ720" s="22"/>
      <c r="BA720" s="22"/>
      <c r="BB720" s="22"/>
      <c r="BQ720" s="42"/>
      <c r="BR720" s="42"/>
      <c r="BS720" s="42"/>
    </row>
    <row r="721" spans="4:92" ht="14.4" x14ac:dyDescent="0.3">
      <c r="D721" s="22" t="s">
        <v>159</v>
      </c>
      <c r="E721" s="32">
        <v>41408.4375</v>
      </c>
      <c r="F721" s="21">
        <f t="shared" si="732"/>
        <v>1523.7972222222234</v>
      </c>
      <c r="G721" s="21"/>
      <c r="H721" s="21"/>
      <c r="I721" s="21"/>
      <c r="L721" s="21"/>
      <c r="M721" s="21"/>
      <c r="N721" s="40"/>
      <c r="O721" s="1" t="s">
        <v>360</v>
      </c>
      <c r="P721" s="142">
        <v>20.98688873118039</v>
      </c>
      <c r="R721" s="22"/>
      <c r="S721" s="22"/>
      <c r="T721" s="22"/>
      <c r="U721" s="52"/>
      <c r="V721" s="52"/>
      <c r="W721" s="52"/>
      <c r="X721" s="247"/>
      <c r="Y721" s="104"/>
      <c r="Z721" s="42"/>
      <c r="AA721" s="42"/>
      <c r="AB721" s="41"/>
      <c r="AC721" s="48"/>
      <c r="AD721" s="48"/>
      <c r="AE721" s="48"/>
      <c r="AF721" s="48"/>
      <c r="AG721" s="238"/>
      <c r="AH721" s="48"/>
      <c r="AI721" s="48"/>
      <c r="AJ721" s="48"/>
      <c r="AK721" s="46"/>
      <c r="AL721" s="86"/>
      <c r="AM721" s="41"/>
      <c r="AN721" s="41"/>
      <c r="AO721" s="41"/>
      <c r="AP721" s="41"/>
      <c r="AQ721"/>
      <c r="AR721" s="41"/>
      <c r="AT721" s="41"/>
      <c r="AU721" s="41"/>
      <c r="AW721" s="22"/>
      <c r="AX721" s="22"/>
      <c r="AY721" s="22"/>
      <c r="AZ721" s="22"/>
      <c r="BA721" s="22"/>
      <c r="BB721" s="22"/>
      <c r="CM721" s="89">
        <f>CH721/$P$721</f>
        <v>0</v>
      </c>
      <c r="CN721" s="89">
        <f>CI721/$P$721</f>
        <v>0</v>
      </c>
    </row>
    <row r="722" spans="4:92" ht="14.4" x14ac:dyDescent="0.3">
      <c r="D722" s="22"/>
      <c r="E722" s="32">
        <v>41409.546527777777</v>
      </c>
      <c r="F722" s="21">
        <f t="shared" si="732"/>
        <v>1524.90625</v>
      </c>
      <c r="G722" s="21">
        <f>E722-E$722</f>
        <v>0</v>
      </c>
      <c r="H722" s="21"/>
      <c r="I722" s="50">
        <v>1037</v>
      </c>
      <c r="J722" s="21">
        <v>4806</v>
      </c>
      <c r="K722" s="21">
        <v>163.9</v>
      </c>
      <c r="L722" s="21">
        <v>13</v>
      </c>
      <c r="M722" s="51">
        <v>6.94</v>
      </c>
      <c r="N722" s="40"/>
      <c r="R722" s="22"/>
      <c r="S722" s="22"/>
      <c r="T722" s="22"/>
      <c r="U722" s="52">
        <f t="shared" ref="U722:U748" si="735">($A$5*I722/1000/$A$3*K722)/$P$676</f>
        <v>4.3780822330451711E-4</v>
      </c>
      <c r="V722" s="52">
        <f t="shared" ref="V722:V748" si="736">($T$676*I722/1000/$A$3*K722)/$P$676</f>
        <v>6.1579257574491862E-2</v>
      </c>
      <c r="W722" s="52">
        <f t="shared" ref="W722:W748" si="737">($A$36*$R$676*K722*I722/1000000)/$P$676</f>
        <v>1.8378391724620981E-4</v>
      </c>
      <c r="X722" s="247">
        <f>W722+V722+SUM($U$721:U722)</f>
        <v>6.220084971504259E-2</v>
      </c>
      <c r="Y722" s="258">
        <v>0</v>
      </c>
      <c r="Z722" s="155"/>
      <c r="AA722" s="155"/>
      <c r="AB722" s="41">
        <f t="shared" ref="AB722:AB748" si="738">($A$5*I722/1000/$A$3*J722)/$P$676</f>
        <v>1.2837744485671198E-2</v>
      </c>
      <c r="AC722" s="48">
        <f t="shared" ref="AC722:AC748" si="739">($T$676*I722/1000/$A$3*J722)/$P$676</f>
        <v>1.8056736540757039</v>
      </c>
      <c r="AD722" s="48">
        <f t="shared" ref="AD722:AD748" si="740">($A$4*$R$676/1000*J722/1000000*I722/1000*1000000)/$P$676</f>
        <v>0.15983853184318506</v>
      </c>
      <c r="AE722" s="48">
        <f t="shared" ref="AE722:AE748" si="741">($A$4*((I722/1000)*J722/10^6)*(1+($A$18/(10^-M722))+(($A$18*$A$19)/(10^-M722)^2))*1000000)*$R$676/1000/$P$676</f>
        <v>0.57681443546519418</v>
      </c>
      <c r="AF722" s="48">
        <f t="shared" ref="AF722:AF748" si="742">AE722/(1+($A$18/(10^-M722))+(($A$18*$A$19)/(10^-M722)^2))*1</f>
        <v>0.15983853184318506</v>
      </c>
      <c r="AG722" s="238">
        <f t="shared" ref="AG722:AG748" si="743">AE722/(1+($A$18/(10^-M722))+(($A$18*$A$19)/(10^-M722)^2))*($A$18/(10^-M722))</f>
        <v>0.41687800017387694</v>
      </c>
      <c r="AH722" s="48">
        <f t="shared" ref="AH722:AH748" si="744">AE722/(1+($A$18/(10^-M722))+(($A$18*$A$19)/(10^-M722)^2))*(($A$18*$A$19)/(10^-M722)^2)</f>
        <v>9.7903448132181118E-5</v>
      </c>
      <c r="AI722" s="48">
        <f>AE722+AC722+SUM($AB$721:AB722)</f>
        <v>2.3953258340265693</v>
      </c>
      <c r="AJ722" s="130">
        <v>0</v>
      </c>
      <c r="AK722" s="46"/>
      <c r="AL722" s="86"/>
      <c r="AM722" s="25">
        <v>-3.3759999999999999</v>
      </c>
      <c r="AN722" s="25">
        <v>0.33516861428241995</v>
      </c>
      <c r="AQ722"/>
      <c r="AR722" s="114">
        <v>-113.87390945481474</v>
      </c>
      <c r="AS722" s="114">
        <v>0.33264285043718411</v>
      </c>
      <c r="AT722" s="41"/>
      <c r="AU722" s="41"/>
      <c r="AV722" s="41"/>
      <c r="AW722" s="86"/>
      <c r="AX722" s="86"/>
      <c r="AY722" s="86">
        <f t="shared" ref="AY722:AY743" si="745">(1/(1/((AM722/1000+1)*0.0112372)+1))*AI722</f>
        <v>2.6528781686857215E-2</v>
      </c>
      <c r="AZ722" s="86">
        <f t="shared" ref="AZ722:AZ743" si="746">(1-(1/(1/((AM722/1000+1)*0.0112372)+1)))*AI722</f>
        <v>2.3687970523397119</v>
      </c>
      <c r="BA722" s="86"/>
      <c r="BB722" s="86"/>
      <c r="BC722" s="89"/>
      <c r="BD722" s="89"/>
      <c r="BE722" s="41"/>
      <c r="BF722" s="89"/>
      <c r="BG722" s="89"/>
      <c r="BH722" s="89"/>
      <c r="BI722" s="89"/>
      <c r="BJ722" s="41"/>
      <c r="BK722" s="89"/>
      <c r="BL722" s="89"/>
      <c r="BM722" s="89"/>
      <c r="BN722" s="86"/>
      <c r="BO722" s="86"/>
      <c r="BP722" s="86">
        <f t="shared" ref="BP722:BP743" si="747">(1/(1/((AR722/1000+1)*0.0112372)+1))*X722</f>
        <v>6.1326308101158878E-4</v>
      </c>
      <c r="BQ722" s="86">
        <f t="shared" ref="BQ722:BQ743" si="748">(1-(1/(1/((AR722/1000+1)*0.0112372)+1)))*X722</f>
        <v>6.1587586634031001E-2</v>
      </c>
      <c r="BR722" s="86"/>
      <c r="BS722" s="86"/>
      <c r="BT722" s="89"/>
      <c r="BU722" s="89"/>
      <c r="BV722" s="41"/>
      <c r="BW722" s="89"/>
      <c r="BX722" s="42"/>
      <c r="BY722" s="89"/>
      <c r="BZ722" s="89"/>
      <c r="CA722" s="41"/>
      <c r="CB722" s="89"/>
      <c r="CC722" s="89"/>
      <c r="CD722" s="41"/>
      <c r="CE722" s="41"/>
      <c r="CF722" s="42"/>
      <c r="CG722" s="42"/>
      <c r="CH722" s="89">
        <v>0</v>
      </c>
      <c r="CI722" s="42">
        <v>0</v>
      </c>
      <c r="CJ722" s="89">
        <v>0</v>
      </c>
      <c r="CK722" s="42">
        <v>0</v>
      </c>
      <c r="CM722" s="89">
        <f t="shared" ref="CM722:CM748" si="749">CH722/$P$721</f>
        <v>0</v>
      </c>
      <c r="CN722" s="89">
        <f t="shared" ref="CN722:CN748" si="750">CI722/$P$721</f>
        <v>0</v>
      </c>
    </row>
    <row r="723" spans="4:92" ht="14.4" x14ac:dyDescent="0.3">
      <c r="D723" s="22"/>
      <c r="E723" s="32">
        <v>41415.495138888888</v>
      </c>
      <c r="F723" s="21">
        <f t="shared" si="732"/>
        <v>1530.8548611111109</v>
      </c>
      <c r="G723" s="21">
        <f t="shared" ref="G723:G738" si="751">E723-E$722</f>
        <v>5.9486111111109494</v>
      </c>
      <c r="H723" s="21"/>
      <c r="I723" s="50">
        <v>1037</v>
      </c>
      <c r="J723" s="21">
        <v>7590</v>
      </c>
      <c r="K723" s="21">
        <v>917</v>
      </c>
      <c r="L723" s="21">
        <v>13</v>
      </c>
      <c r="M723" s="51">
        <v>6.94</v>
      </c>
      <c r="N723" s="40"/>
      <c r="O723" s="40"/>
      <c r="P723" s="40"/>
      <c r="R723" s="22"/>
      <c r="S723" s="22"/>
      <c r="T723" s="22"/>
      <c r="U723" s="52">
        <f t="shared" si="735"/>
        <v>2.4494822499709712E-3</v>
      </c>
      <c r="V723" s="52">
        <f t="shared" si="736"/>
        <v>0.3445282440256805</v>
      </c>
      <c r="W723" s="52">
        <f t="shared" si="737"/>
        <v>1.028248029986421E-3</v>
      </c>
      <c r="X723" s="247">
        <f>W723+V723+SUM($U$721:U723)</f>
        <v>0.34844378252894237</v>
      </c>
      <c r="Y723" s="104">
        <f>W723+V723+SUM($U$722:U723)-$X$722</f>
        <v>0.28624293281389979</v>
      </c>
      <c r="Z723" s="42"/>
      <c r="AA723" s="42"/>
      <c r="AB723" s="41">
        <f t="shared" si="738"/>
        <v>2.0274340542289718E-2</v>
      </c>
      <c r="AC723" s="48">
        <f t="shared" si="739"/>
        <v>2.8516568943892207</v>
      </c>
      <c r="AD723" s="48">
        <f t="shared" si="740"/>
        <v>0.25242914204947459</v>
      </c>
      <c r="AE723" s="48">
        <f t="shared" si="741"/>
        <v>0.91094913965476954</v>
      </c>
      <c r="AF723" s="48">
        <f t="shared" si="742"/>
        <v>0.25242914204947448</v>
      </c>
      <c r="AG723" s="238">
        <f t="shared" si="743"/>
        <v>0.65836538104863196</v>
      </c>
      <c r="AH723" s="48">
        <f t="shared" si="744"/>
        <v>1.5461655666318237E-4</v>
      </c>
      <c r="AI723" s="48">
        <f>AE723+AC723+SUM($AB$721:AB723)</f>
        <v>3.7957181190719509</v>
      </c>
      <c r="AJ723" s="48">
        <f>AE723+AC723+SUM($AB$722:AB723)-$AI$722</f>
        <v>1.4003922850453816</v>
      </c>
      <c r="AK723" s="46"/>
      <c r="AL723" s="86"/>
      <c r="AM723" s="25">
        <v>5.4085000000000001</v>
      </c>
      <c r="AN723" s="25">
        <v>0.11242997820864452</v>
      </c>
      <c r="AQ723">
        <v>213</v>
      </c>
      <c r="AR723" s="25">
        <v>-90.432500000000005</v>
      </c>
      <c r="AS723" s="25">
        <v>0.33304729393787014</v>
      </c>
      <c r="AT723" s="41"/>
      <c r="AU723" s="41"/>
      <c r="AV723" s="41">
        <f t="shared" ref="AV723:AV743" si="752">AJ723-BA723-BB723</f>
        <v>0</v>
      </c>
      <c r="AW723" s="86">
        <f t="shared" ref="AW723:AW743" si="753">(1/(1/((AM723/1000+1)*0.0112372)+1))*AE723</f>
        <v>1.0176903462848611E-2</v>
      </c>
      <c r="AX723" s="86">
        <f t="shared" ref="AX723:AX743" si="754">(1-(1/(1/((AM723/1000+1)*0.0112372)+1)))*AE723</f>
        <v>0.90077223619192093</v>
      </c>
      <c r="AY723" s="86">
        <f t="shared" si="745"/>
        <v>4.2404844780489059E-2</v>
      </c>
      <c r="AZ723" s="86">
        <f t="shared" si="746"/>
        <v>3.7533132742914619</v>
      </c>
      <c r="BA723" s="131">
        <f>AY723-$AY$722</f>
        <v>1.5876063093631845E-2</v>
      </c>
      <c r="BB723" s="131">
        <f>AZ723-$AZ$722</f>
        <v>1.3845162219517499</v>
      </c>
      <c r="BC723" s="89">
        <f>BA723-BA722</f>
        <v>1.5876063093631845E-2</v>
      </c>
      <c r="BD723" s="89">
        <f>BB723-BB722</f>
        <v>1.3845162219517499</v>
      </c>
      <c r="BE723" s="41">
        <f>1000*(((BC723)/((BD723))/0.0112372-1))</f>
        <v>20.438080279632231</v>
      </c>
      <c r="BF723" s="89">
        <f>(BE723-$B$10)/($AM$717-$B$10)</f>
        <v>0.95646473707865021</v>
      </c>
      <c r="BG723" s="89">
        <f>1-BF723</f>
        <v>4.3535262921349793E-2</v>
      </c>
      <c r="BH723" s="89">
        <f>BF723*($AJ723-$AJ722)</f>
        <v>1.339425838722901</v>
      </c>
      <c r="BI723" s="89">
        <f>BG723*($AJ723-$AJ722)</f>
        <v>6.0966446322480515E-2</v>
      </c>
      <c r="BJ723" s="41">
        <f>1000*((BA723/BB723)/0.0112372-1)</f>
        <v>20.438080279632231</v>
      </c>
      <c r="BK723" s="89">
        <f>(BJ723-$B$10)/($AM$717-$B$10)</f>
        <v>0.95646473707865021</v>
      </c>
      <c r="BL723" s="89">
        <f>1-BK723</f>
        <v>4.3535262921349793E-2</v>
      </c>
      <c r="BM723" s="89">
        <f t="shared" ref="BM723:BM743" si="755">Y723-BR723-BS723</f>
        <v>0</v>
      </c>
      <c r="BN723" s="86">
        <f t="shared" ref="BN723:BN743" si="756">(1/(1/((AR723/1000+1)*0.0112372)+1))*W723</f>
        <v>1.0403381914596756E-5</v>
      </c>
      <c r="BO723" s="86">
        <f t="shared" ref="BO723:BO743" si="757">(1-(1/(1/((AR723/1000+1)*0.0112372)+1)))*W723</f>
        <v>1.0178446480718242E-3</v>
      </c>
      <c r="BP723" s="86">
        <f t="shared" si="747"/>
        <v>3.5254079168653076E-3</v>
      </c>
      <c r="BQ723" s="86">
        <f t="shared" si="748"/>
        <v>0.34491837461207708</v>
      </c>
      <c r="BR723" s="131">
        <f>BP723-$BP$722</f>
        <v>2.9121448358537189E-3</v>
      </c>
      <c r="BS723" s="131">
        <f>BQ723-$BQ$722</f>
        <v>0.28333078797804606</v>
      </c>
      <c r="BT723" s="89">
        <f t="shared" ref="BT723:BU738" si="758">BR723-BR722</f>
        <v>2.9121448358537189E-3</v>
      </c>
      <c r="BU723" s="89">
        <f t="shared" si="758"/>
        <v>0.28333078797804606</v>
      </c>
      <c r="BV723" s="41">
        <f t="shared" ref="BV723:BV733" si="759">1000*((BT723/BU723)/0.0112372-1)</f>
        <v>-85.337043039868661</v>
      </c>
      <c r="BW723" s="89" t="e">
        <f t="shared" ref="BW723:BW740" si="760">(BV723-$P$606)/($AR$717-$P$606)</f>
        <v>#REF!</v>
      </c>
      <c r="BX723" s="42" t="e">
        <f t="shared" ref="BX723:BX738" si="761">1-BW723</f>
        <v>#REF!</v>
      </c>
      <c r="BY723" s="89" t="e">
        <f t="shared" ref="BY723:BZ738" si="762">BW723*($X723-$X722)</f>
        <v>#REF!</v>
      </c>
      <c r="BZ723" s="89" t="e">
        <f t="shared" si="762"/>
        <v>#REF!</v>
      </c>
      <c r="CA723" s="41">
        <f t="shared" ref="CA723:CA734" si="763">1000*((BR723/BS723/0.0112372-1))</f>
        <v>-85.337043039868661</v>
      </c>
      <c r="CB723" s="89" t="e">
        <f t="shared" ref="CB723:CB745" si="764">(CA723-$P$606)/($AR$717-$P$606)</f>
        <v>#REF!</v>
      </c>
      <c r="CC723" s="89" t="e">
        <f t="shared" ref="CC723:CC734" si="765">1-CB723</f>
        <v>#REF!</v>
      </c>
      <c r="CD723" s="41" t="e">
        <f>CK723+CJ723</f>
        <v>#REF!</v>
      </c>
      <c r="CE723" s="41" t="e">
        <f>CH723+CI723</f>
        <v>#REF!</v>
      </c>
      <c r="CF723" s="42" t="e">
        <f>CK723*13.49+CJ723</f>
        <v>#REF!</v>
      </c>
      <c r="CG723" s="42" t="e">
        <f>CH723*13.49+CI723</f>
        <v>#REF!</v>
      </c>
      <c r="CH723" s="42" t="e">
        <f t="shared" ref="CH723:CH734" si="766">CC723*$Y723</f>
        <v>#REF!</v>
      </c>
      <c r="CI723" s="89">
        <f>BL723*$AJ723</f>
        <v>6.0966446322480515E-2</v>
      </c>
      <c r="CJ723" s="89">
        <f>BK723*$AJ723</f>
        <v>1.339425838722901</v>
      </c>
      <c r="CK723" s="42" t="e">
        <f t="shared" ref="CK723:CK734" si="767">CB723*$Y723</f>
        <v>#REF!</v>
      </c>
      <c r="CM723" s="89" t="e">
        <f t="shared" si="749"/>
        <v>#REF!</v>
      </c>
      <c r="CN723" s="89">
        <f t="shared" si="750"/>
        <v>2.9049778222677751E-3</v>
      </c>
    </row>
    <row r="724" spans="4:92" ht="14.4" x14ac:dyDescent="0.3">
      <c r="D724" s="22"/>
      <c r="E724" s="32">
        <v>41422.499305555553</v>
      </c>
      <c r="F724" s="21">
        <f t="shared" si="732"/>
        <v>1537.8590277777766</v>
      </c>
      <c r="G724" s="21">
        <f t="shared" si="751"/>
        <v>12.952777777776646</v>
      </c>
      <c r="H724" s="21"/>
      <c r="I724" s="50">
        <v>1037</v>
      </c>
      <c r="J724" s="21">
        <v>8414</v>
      </c>
      <c r="K724" s="21">
        <v>1808</v>
      </c>
      <c r="L724" s="21">
        <v>14</v>
      </c>
      <c r="M724" s="51">
        <v>6.94</v>
      </c>
      <c r="N724" s="40"/>
      <c r="O724" s="40"/>
      <c r="P724" s="40"/>
      <c r="R724" s="22"/>
      <c r="S724" s="22"/>
      <c r="T724" s="22"/>
      <c r="U724" s="52">
        <f t="shared" si="735"/>
        <v>4.8295135310223733E-3</v>
      </c>
      <c r="V724" s="52">
        <f t="shared" si="736"/>
        <v>0.67928796641050204</v>
      </c>
      <c r="W724" s="52">
        <f t="shared" si="737"/>
        <v>2.0273418083047428E-3</v>
      </c>
      <c r="X724" s="247">
        <f>W724+V724+SUM($U$721:U724)</f>
        <v>0.68903211222310468</v>
      </c>
      <c r="Y724" s="104">
        <f>W724+V724+SUM($U$722:U724)-$X$722</f>
        <v>0.62683126250806209</v>
      </c>
      <c r="Z724" s="42"/>
      <c r="AA724" s="42"/>
      <c r="AB724" s="41">
        <f t="shared" si="738"/>
        <v>2.2475402018817616E-2</v>
      </c>
      <c r="AC724" s="48">
        <f t="shared" si="739"/>
        <v>3.1612438879302895</v>
      </c>
      <c r="AD724" s="48">
        <f t="shared" si="740"/>
        <v>0.27983383415076135</v>
      </c>
      <c r="AE724" s="48">
        <f t="shared" si="741"/>
        <v>1.0098453308373168</v>
      </c>
      <c r="AF724" s="48">
        <f t="shared" si="742"/>
        <v>0.27983383415076141</v>
      </c>
      <c r="AG724" s="238">
        <f t="shared" si="743"/>
        <v>0.72984009435351671</v>
      </c>
      <c r="AH724" s="48">
        <f t="shared" si="744"/>
        <v>1.7140233303873743E-4</v>
      </c>
      <c r="AI724" s="48">
        <f>AE724+AC724+SUM($AB$721:AB724)</f>
        <v>4.226676705814385</v>
      </c>
      <c r="AJ724" s="48">
        <f>AE724+AC724+SUM($AB$722:AB724)-$AI$722</f>
        <v>1.8313508717878157</v>
      </c>
      <c r="AK724" s="46"/>
      <c r="AL724" s="86"/>
      <c r="AM724" s="25">
        <v>9.0105000000000004</v>
      </c>
      <c r="AN724" s="25">
        <v>0.14919953083022391</v>
      </c>
      <c r="AQ724">
        <v>467</v>
      </c>
      <c r="AR724" s="25">
        <v>-90.109499999999997</v>
      </c>
      <c r="AS724" s="25">
        <v>0.16475588001646846</v>
      </c>
      <c r="AT724" s="41"/>
      <c r="AU724" s="41"/>
      <c r="AV724" s="41">
        <f t="shared" si="752"/>
        <v>0</v>
      </c>
      <c r="AW724" s="86">
        <f t="shared" si="753"/>
        <v>1.1321712902255799E-2</v>
      </c>
      <c r="AX724" s="86">
        <f t="shared" si="754"/>
        <v>0.99852361793506095</v>
      </c>
      <c r="AY724" s="86">
        <f t="shared" si="745"/>
        <v>4.7386682626145427E-2</v>
      </c>
      <c r="AZ724" s="86">
        <f t="shared" si="746"/>
        <v>4.1792900231882397</v>
      </c>
      <c r="BA724" s="86">
        <f t="shared" ref="BA724:BA738" si="768">AY724-$AY$722</f>
        <v>2.0857900939288212E-2</v>
      </c>
      <c r="BB724" s="86">
        <f t="shared" ref="BB724:BB738" si="769">AZ724-$AZ$722</f>
        <v>1.8104929708485278</v>
      </c>
      <c r="BC724" s="89">
        <f>BA724-BA723</f>
        <v>4.9818378456563672E-3</v>
      </c>
      <c r="BD724" s="89">
        <f>BB724-BB723</f>
        <v>0.42597674889677783</v>
      </c>
      <c r="BE724" s="41">
        <f>1000*(((BC724)/((BD724))/0.0112372-1))</f>
        <v>40.747993769347126</v>
      </c>
      <c r="BF724" s="89">
        <f>(BE724-$B$10)/($AM$717-$B$10)</f>
        <v>0.93067801132062267</v>
      </c>
      <c r="BG724" s="89">
        <f>1-BF724</f>
        <v>6.9321988679377333E-2</v>
      </c>
      <c r="BH724" s="89">
        <f>BF724*($AJ724-$AJ723)</f>
        <v>0.40108368047099469</v>
      </c>
      <c r="BI724" s="89">
        <f>BG724*($AJ724-$AJ723)</f>
        <v>2.9874906271439475E-2</v>
      </c>
      <c r="BJ724" s="41">
        <f>1000*((BA724/BB724)/0.0112372-1)</f>
        <v>25.216641178804622</v>
      </c>
      <c r="BK724" s="89">
        <f>(BJ724-$B$10)/($AM$717-$B$10)</f>
        <v>0.95039757980161932</v>
      </c>
      <c r="BL724" s="89">
        <f>1-BK724</f>
        <v>4.9602420198380681E-2</v>
      </c>
      <c r="BM724" s="89">
        <f t="shared" si="755"/>
        <v>0</v>
      </c>
      <c r="BN724" s="86">
        <f t="shared" si="756"/>
        <v>2.0519003648559402E-5</v>
      </c>
      <c r="BO724" s="86">
        <f t="shared" si="757"/>
        <v>2.0068228046561834E-3</v>
      </c>
      <c r="BP724" s="86">
        <f t="shared" si="747"/>
        <v>6.9737882219786315E-3</v>
      </c>
      <c r="BQ724" s="86">
        <f t="shared" si="748"/>
        <v>0.68205832400112609</v>
      </c>
      <c r="BR724" s="86">
        <f t="shared" ref="BR724:BR738" si="770">BP724-$BP$722</f>
        <v>6.3605251409670424E-3</v>
      </c>
      <c r="BS724" s="86">
        <f t="shared" ref="BS724:BS738" si="771">BQ724-$BQ$722</f>
        <v>0.62047073736709513</v>
      </c>
      <c r="BT724" s="89">
        <f t="shared" si="758"/>
        <v>3.4483803051133235E-3</v>
      </c>
      <c r="BU724" s="89">
        <f t="shared" si="758"/>
        <v>0.33713994938904907</v>
      </c>
      <c r="BV724" s="41">
        <f t="shared" si="759"/>
        <v>-89.779047808850493</v>
      </c>
      <c r="BW724" s="89" t="e">
        <f t="shared" si="760"/>
        <v>#REF!</v>
      </c>
      <c r="BX724" s="42" t="e">
        <f t="shared" si="761"/>
        <v>#REF!</v>
      </c>
      <c r="BY724" s="89" t="e">
        <f t="shared" si="762"/>
        <v>#REF!</v>
      </c>
      <c r="BZ724" s="89" t="e">
        <f t="shared" si="762"/>
        <v>#REF!</v>
      </c>
      <c r="CA724" s="41">
        <f t="shared" si="763"/>
        <v>-87.750657692116761</v>
      </c>
      <c r="CB724" s="89" t="e">
        <f t="shared" si="764"/>
        <v>#REF!</v>
      </c>
      <c r="CC724" s="89" t="e">
        <f t="shared" si="765"/>
        <v>#REF!</v>
      </c>
      <c r="CD724" s="41" t="e">
        <f>CK724+CJ724</f>
        <v>#REF!</v>
      </c>
      <c r="CE724" s="41" t="e">
        <f>CH724+CI724</f>
        <v>#REF!</v>
      </c>
      <c r="CF724" s="42" t="e">
        <f>CK724*13.49+CJ724</f>
        <v>#REF!</v>
      </c>
      <c r="CG724" s="42"/>
      <c r="CH724" s="42" t="e">
        <f t="shared" si="766"/>
        <v>#REF!</v>
      </c>
      <c r="CI724" s="89">
        <f>BL724*$AJ724</f>
        <v>9.0839435473090022E-2</v>
      </c>
      <c r="CJ724" s="89">
        <f>BK724*$AJ724</f>
        <v>1.7405114363147258</v>
      </c>
      <c r="CK724" s="42" t="e">
        <f t="shared" si="767"/>
        <v>#REF!</v>
      </c>
      <c r="CM724" s="89" t="e">
        <f t="shared" si="749"/>
        <v>#REF!</v>
      </c>
      <c r="CN724" s="89">
        <f t="shared" si="750"/>
        <v>4.3283898169302788E-3</v>
      </c>
    </row>
    <row r="725" spans="4:92" ht="14.4" x14ac:dyDescent="0.3">
      <c r="D725" s="22"/>
      <c r="E725" s="32">
        <v>41431.546527777777</v>
      </c>
      <c r="F725" s="21">
        <f t="shared" si="732"/>
        <v>1546.90625</v>
      </c>
      <c r="G725" s="21">
        <f t="shared" si="751"/>
        <v>22</v>
      </c>
      <c r="H725" s="112">
        <v>10</v>
      </c>
      <c r="I725" s="21">
        <v>1092</v>
      </c>
      <c r="J725" s="29">
        <v>8335.05242</v>
      </c>
      <c r="K725" s="21">
        <v>2739.8806399999999</v>
      </c>
      <c r="L725" s="21">
        <v>12</v>
      </c>
      <c r="M725" s="51">
        <v>6.94</v>
      </c>
      <c r="N725" s="40"/>
      <c r="O725" s="40"/>
      <c r="P725" s="40"/>
      <c r="R725" s="22"/>
      <c r="S725" s="22"/>
      <c r="T725" s="22"/>
      <c r="U725" s="52">
        <f t="shared" si="735"/>
        <v>7.7069135363768086E-3</v>
      </c>
      <c r="V725" s="52">
        <f t="shared" si="736"/>
        <v>1.0840043391117109</v>
      </c>
      <c r="W725" s="52">
        <f t="shared" si="737"/>
        <v>3.2352219172639639E-3</v>
      </c>
      <c r="X725" s="247">
        <f>W725+V725+SUM($U$721:U725)</f>
        <v>1.1026632785696495</v>
      </c>
      <c r="Y725" s="104">
        <f>W725+V725+SUM($U$722:U725)-$X$722</f>
        <v>1.0404624288546069</v>
      </c>
      <c r="Z725" s="42"/>
      <c r="AA725" s="42"/>
      <c r="AB725" s="41">
        <f t="shared" si="738"/>
        <v>2.3445374730670123E-2</v>
      </c>
      <c r="AC725" s="48">
        <f t="shared" si="739"/>
        <v>3.2976739417391436</v>
      </c>
      <c r="AD725" s="48">
        <f t="shared" si="740"/>
        <v>0.29191064517963827</v>
      </c>
      <c r="AE725" s="48">
        <f t="shared" si="741"/>
        <v>1.0534273060688946</v>
      </c>
      <c r="AF725" s="48">
        <f t="shared" si="742"/>
        <v>0.29191064517963827</v>
      </c>
      <c r="AG725" s="238">
        <f t="shared" si="743"/>
        <v>0.76133786133210313</v>
      </c>
      <c r="AH725" s="48">
        <f t="shared" si="744"/>
        <v>1.7879955715318185E-4</v>
      </c>
      <c r="AI725" s="48">
        <f>AE725+AC725+SUM($AB$721:AB725)</f>
        <v>4.4301341095854863</v>
      </c>
      <c r="AJ725" s="48">
        <f>AE725+AC725+SUM($AB$722:AB725)-$AI$722</f>
        <v>2.034808275558917</v>
      </c>
      <c r="AK725" s="46"/>
      <c r="AL725" s="86"/>
      <c r="AM725" s="92">
        <f>AM724</f>
        <v>9.0105000000000004</v>
      </c>
      <c r="AN725"/>
      <c r="AO725"/>
      <c r="AP725"/>
      <c r="AQ725">
        <v>2204</v>
      </c>
      <c r="AR725" s="25">
        <v>-88.153999999999996</v>
      </c>
      <c r="AS725" s="25">
        <v>1.2999999999998124E-2</v>
      </c>
      <c r="AT725" s="41"/>
      <c r="AU725" s="41"/>
      <c r="AV725" s="41">
        <f t="shared" si="752"/>
        <v>0</v>
      </c>
      <c r="AW725" s="86">
        <f t="shared" si="753"/>
        <v>1.1810324966121088E-2</v>
      </c>
      <c r="AX725" s="86">
        <f t="shared" si="754"/>
        <v>1.0416169811027733</v>
      </c>
      <c r="AY725" s="86">
        <f t="shared" si="745"/>
        <v>4.9667711456000789E-2</v>
      </c>
      <c r="AZ725" s="86">
        <f t="shared" si="746"/>
        <v>4.3804663981294851</v>
      </c>
      <c r="BA725" s="86">
        <f t="shared" si="768"/>
        <v>2.3138929769143574E-2</v>
      </c>
      <c r="BB725" s="86">
        <f t="shared" si="769"/>
        <v>2.0116693457897732</v>
      </c>
      <c r="BC725" s="89"/>
      <c r="BD725" s="89"/>
      <c r="BE725" s="41"/>
      <c r="BF725" s="89"/>
      <c r="BG725" s="89"/>
      <c r="BH725" s="89"/>
      <c r="BI725" s="89"/>
      <c r="BJ725" s="41"/>
      <c r="BK725" s="89"/>
      <c r="BL725" s="89"/>
      <c r="BM725" s="89">
        <f t="shared" si="755"/>
        <v>0</v>
      </c>
      <c r="BN725" s="86">
        <f t="shared" si="756"/>
        <v>3.2813781976929423E-5</v>
      </c>
      <c r="BO725" s="86">
        <f t="shared" si="757"/>
        <v>3.2024081352870345E-3</v>
      </c>
      <c r="BP725" s="86">
        <f t="shared" si="747"/>
        <v>1.1183947606150725E-2</v>
      </c>
      <c r="BQ725" s="86">
        <f t="shared" si="748"/>
        <v>1.0914793309634987</v>
      </c>
      <c r="BR725" s="86">
        <f t="shared" si="770"/>
        <v>1.0570684525139136E-2</v>
      </c>
      <c r="BS725" s="86">
        <f t="shared" si="771"/>
        <v>1.0298917443294677</v>
      </c>
      <c r="BT725" s="89">
        <f t="shared" si="758"/>
        <v>4.2101593841720932E-3</v>
      </c>
      <c r="BU725" s="89">
        <f t="shared" si="758"/>
        <v>0.4094210069623726</v>
      </c>
      <c r="BV725" s="41">
        <f t="shared" si="759"/>
        <v>-84.896314073037217</v>
      </c>
      <c r="BW725" s="89" t="e">
        <f t="shared" si="760"/>
        <v>#REF!</v>
      </c>
      <c r="BX725" s="42" t="e">
        <f t="shared" si="761"/>
        <v>#REF!</v>
      </c>
      <c r="BY725" s="89" t="e">
        <f t="shared" si="762"/>
        <v>#REF!</v>
      </c>
      <c r="BZ725" s="89" t="e">
        <f t="shared" si="762"/>
        <v>#REF!</v>
      </c>
      <c r="CA725" s="41">
        <f t="shared" si="763"/>
        <v>-86.615947908127765</v>
      </c>
      <c r="CB725" s="89" t="e">
        <f t="shared" si="764"/>
        <v>#REF!</v>
      </c>
      <c r="CC725" s="89" t="e">
        <f t="shared" si="765"/>
        <v>#REF!</v>
      </c>
      <c r="CD725" s="41"/>
      <c r="CE725" s="41"/>
      <c r="CF725" s="42"/>
      <c r="CG725" s="42"/>
      <c r="CH725" s="42" t="e">
        <f t="shared" si="766"/>
        <v>#REF!</v>
      </c>
      <c r="CI725" s="89"/>
      <c r="CJ725" s="89"/>
      <c r="CK725" s="42" t="e">
        <f t="shared" si="767"/>
        <v>#REF!</v>
      </c>
      <c r="CM725" s="89" t="e">
        <f t="shared" si="749"/>
        <v>#REF!</v>
      </c>
      <c r="CN725" s="89">
        <f t="shared" si="750"/>
        <v>0</v>
      </c>
    </row>
    <row r="726" spans="4:92" ht="14.4" x14ac:dyDescent="0.3">
      <c r="D726" s="22"/>
      <c r="E726" s="32">
        <v>41444.592361111114</v>
      </c>
      <c r="F726" s="21">
        <f t="shared" si="732"/>
        <v>1559.9520833333372</v>
      </c>
      <c r="G726" s="21">
        <f t="shared" si="751"/>
        <v>35.045833333337214</v>
      </c>
      <c r="I726" s="21">
        <v>1080</v>
      </c>
      <c r="J726" s="21">
        <v>8616.3288300000004</v>
      </c>
      <c r="K726" s="21">
        <v>4214.7996599999997</v>
      </c>
      <c r="L726" s="21">
        <v>63</v>
      </c>
      <c r="M726" s="51">
        <v>6.94</v>
      </c>
      <c r="N726" s="40"/>
      <c r="O726" s="40"/>
      <c r="P726" s="40"/>
      <c r="R726" s="22"/>
      <c r="S726" s="22"/>
      <c r="T726" s="22"/>
      <c r="U726" s="52">
        <f t="shared" si="735"/>
        <v>1.1725379193085897E-2</v>
      </c>
      <c r="V726" s="52">
        <f t="shared" si="736"/>
        <v>1.6492155858557493</v>
      </c>
      <c r="W726" s="52">
        <f t="shared" si="737"/>
        <v>4.9221006015770169E-3</v>
      </c>
      <c r="X726" s="247">
        <f>W726+V726+SUM($U$721:U726)</f>
        <v>1.6812867831910869</v>
      </c>
      <c r="Y726" s="104">
        <f>W726+V726+SUM($U$722:U726)-$X$722</f>
        <v>1.6190859334760443</v>
      </c>
      <c r="Z726" s="42"/>
      <c r="AA726" s="42"/>
      <c r="AB726" s="41">
        <f t="shared" si="738"/>
        <v>2.3970231312030653E-2</v>
      </c>
      <c r="AC726" s="48">
        <f t="shared" si="739"/>
        <v>3.3714968552726505</v>
      </c>
      <c r="AD726" s="48">
        <f t="shared" si="740"/>
        <v>0.29844546175014541</v>
      </c>
      <c r="AE726" s="48">
        <f t="shared" si="741"/>
        <v>1.0770097081813199</v>
      </c>
      <c r="AF726" s="48">
        <f t="shared" si="742"/>
        <v>0.29844546175014547</v>
      </c>
      <c r="AG726" s="238">
        <f t="shared" si="743"/>
        <v>0.77838144420290201</v>
      </c>
      <c r="AH726" s="48">
        <f t="shared" si="744"/>
        <v>1.8280222827250648E-4</v>
      </c>
      <c r="AI726" s="48">
        <f>AE726+AC726+SUM($AB$721:AB726)</f>
        <v>4.5515096565434501</v>
      </c>
      <c r="AJ726" s="48">
        <f>AE726+AC726+SUM($AB$722:AB726)-$AI$722</f>
        <v>2.1561838225168808</v>
      </c>
      <c r="AK726" s="46"/>
      <c r="AL726" s="86"/>
      <c r="AM726" s="92">
        <f>AM727</f>
        <v>38.421750000000003</v>
      </c>
      <c r="AN726"/>
      <c r="AO726"/>
      <c r="AP726"/>
      <c r="AQ726">
        <v>1996</v>
      </c>
      <c r="AR726" s="25">
        <v>-83.903500000000008</v>
      </c>
      <c r="AS726" s="25">
        <v>3.7500000000001421E-2</v>
      </c>
      <c r="AT726" s="41"/>
      <c r="AU726" s="41"/>
      <c r="AV726" s="41">
        <f t="shared" si="752"/>
        <v>0</v>
      </c>
      <c r="AW726" s="86">
        <f t="shared" si="753"/>
        <v>1.2422616617798716E-2</v>
      </c>
      <c r="AX726" s="86">
        <f t="shared" si="754"/>
        <v>1.0645870915635212</v>
      </c>
      <c r="AY726" s="86">
        <f t="shared" si="745"/>
        <v>5.2498746358495142E-2</v>
      </c>
      <c r="AZ726" s="86">
        <f t="shared" si="746"/>
        <v>4.4990109101849551</v>
      </c>
      <c r="BA726" s="86">
        <f t="shared" si="768"/>
        <v>2.5969964671637927E-2</v>
      </c>
      <c r="BB726" s="86">
        <f t="shared" si="769"/>
        <v>2.1302138578452432</v>
      </c>
      <c r="BC726" s="89"/>
      <c r="BD726" s="89"/>
      <c r="BE726" s="41"/>
      <c r="BF726" s="89"/>
      <c r="BG726" s="89"/>
      <c r="BH726" s="89"/>
      <c r="BI726" s="89"/>
      <c r="BJ726" s="41"/>
      <c r="BK726" s="89"/>
      <c r="BL726" s="89"/>
      <c r="BM726" s="89">
        <f t="shared" si="755"/>
        <v>0</v>
      </c>
      <c r="BN726" s="86">
        <f t="shared" si="756"/>
        <v>5.0153574598177218E-5</v>
      </c>
      <c r="BO726" s="86">
        <f t="shared" si="757"/>
        <v>4.8719470269788399E-3</v>
      </c>
      <c r="BP726" s="86">
        <f t="shared" si="747"/>
        <v>1.7131413785952902E-2</v>
      </c>
      <c r="BQ726" s="86">
        <f t="shared" si="748"/>
        <v>1.6641553694051341</v>
      </c>
      <c r="BR726" s="86">
        <f t="shared" si="770"/>
        <v>1.6518150704941312E-2</v>
      </c>
      <c r="BS726" s="86">
        <f t="shared" si="771"/>
        <v>1.6025677827711031</v>
      </c>
      <c r="BT726" s="89">
        <f t="shared" si="758"/>
        <v>5.9474661798021768E-3</v>
      </c>
      <c r="BU726" s="89">
        <f t="shared" si="758"/>
        <v>0.57267603844163539</v>
      </c>
      <c r="BV726" s="41">
        <f t="shared" si="759"/>
        <v>-75.802352780911406</v>
      </c>
      <c r="BW726" s="89" t="e">
        <f t="shared" si="760"/>
        <v>#REF!</v>
      </c>
      <c r="BX726" s="42" t="e">
        <f t="shared" si="761"/>
        <v>#REF!</v>
      </c>
      <c r="BY726" s="89" t="e">
        <f t="shared" si="762"/>
        <v>#REF!</v>
      </c>
      <c r="BZ726" s="89" t="e">
        <f t="shared" si="762"/>
        <v>#REF!</v>
      </c>
      <c r="CA726" s="41">
        <f t="shared" si="763"/>
        <v>-82.751720207220217</v>
      </c>
      <c r="CB726" s="89" t="e">
        <f t="shared" si="764"/>
        <v>#REF!</v>
      </c>
      <c r="CC726" s="89" t="e">
        <f t="shared" si="765"/>
        <v>#REF!</v>
      </c>
      <c r="CD726" s="41"/>
      <c r="CE726" s="41"/>
      <c r="CF726" s="42"/>
      <c r="CG726" s="42" t="e">
        <f t="shared" ref="CG726:CG738" si="772">CH726*13.49+CI726</f>
        <v>#REF!</v>
      </c>
      <c r="CH726" s="42" t="e">
        <f t="shared" si="766"/>
        <v>#REF!</v>
      </c>
      <c r="CI726" s="89"/>
      <c r="CJ726" s="89"/>
      <c r="CK726" s="42" t="e">
        <f t="shared" si="767"/>
        <v>#REF!</v>
      </c>
      <c r="CM726" s="89" t="e">
        <f t="shared" si="749"/>
        <v>#REF!</v>
      </c>
      <c r="CN726" s="89">
        <f t="shared" si="750"/>
        <v>0</v>
      </c>
    </row>
    <row r="727" spans="4:92" ht="14.4" x14ac:dyDescent="0.3">
      <c r="D727" s="22"/>
      <c r="E727" s="32">
        <v>41456.632638888892</v>
      </c>
      <c r="F727" s="21">
        <f t="shared" si="732"/>
        <v>1571.9923611111153</v>
      </c>
      <c r="G727" s="21">
        <f t="shared" si="751"/>
        <v>47.086111111115315</v>
      </c>
      <c r="I727" s="21">
        <v>1076</v>
      </c>
      <c r="J727" s="21">
        <v>9403</v>
      </c>
      <c r="K727" s="21">
        <v>5836</v>
      </c>
      <c r="L727" s="21">
        <v>28</v>
      </c>
      <c r="M727" s="51">
        <v>6.94</v>
      </c>
      <c r="N727" s="40"/>
      <c r="O727" s="40"/>
      <c r="P727" s="40"/>
      <c r="R727" s="22"/>
      <c r="S727" s="22"/>
      <c r="T727" s="22"/>
      <c r="U727" s="52">
        <f t="shared" si="735"/>
        <v>1.6175352702519023E-2</v>
      </c>
      <c r="V727" s="52">
        <f t="shared" si="736"/>
        <v>2.2751199210204396</v>
      </c>
      <c r="W727" s="52">
        <f t="shared" si="737"/>
        <v>6.7901184223310134E-3</v>
      </c>
      <c r="X727" s="247">
        <f>W727+V727+SUM($U$721:U727)</f>
        <v>2.3252344888790502</v>
      </c>
      <c r="Y727" s="104">
        <f>W727+V727+SUM($U$722:U727)-$X$722</f>
        <v>2.2630336391640076</v>
      </c>
      <c r="Z727" s="42"/>
      <c r="AA727" s="42"/>
      <c r="AB727" s="41">
        <f t="shared" si="738"/>
        <v>2.606183027103948E-2</v>
      </c>
      <c r="AC727" s="48">
        <f t="shared" si="739"/>
        <v>3.6656875629464012</v>
      </c>
      <c r="AD727" s="48">
        <f t="shared" si="740"/>
        <v>0.32448727206860539</v>
      </c>
      <c r="AE727" s="48">
        <f t="shared" si="741"/>
        <v>1.1709876241701334</v>
      </c>
      <c r="AF727" s="48">
        <f t="shared" si="742"/>
        <v>0.32448727206860539</v>
      </c>
      <c r="AG727" s="238">
        <f t="shared" si="743"/>
        <v>0.84630159888198719</v>
      </c>
      <c r="AH727" s="48">
        <f t="shared" si="744"/>
        <v>1.9875321954088721E-4</v>
      </c>
      <c r="AI727" s="48">
        <f>AE727+AC727+SUM($AB$721:AB727)</f>
        <v>4.9657401104770535</v>
      </c>
      <c r="AJ727" s="48">
        <f>AE727+AC727+SUM($AB$722:AB727)-$AI$722</f>
        <v>2.5704142764504843</v>
      </c>
      <c r="AK727" s="46"/>
      <c r="AL727" s="86"/>
      <c r="AM727" s="25">
        <v>38.421750000000003</v>
      </c>
      <c r="AN727" s="25">
        <v>0.17066396075328899</v>
      </c>
      <c r="AQ727">
        <v>2290</v>
      </c>
      <c r="AR727" s="25">
        <v>-77.240499999999997</v>
      </c>
      <c r="AS727" s="25">
        <v>5.4499999999997328E-2</v>
      </c>
      <c r="AT727" s="41"/>
      <c r="AU727" s="41"/>
      <c r="AV727" s="41">
        <f t="shared" si="752"/>
        <v>0</v>
      </c>
      <c r="AW727" s="86">
        <f t="shared" si="753"/>
        <v>1.3506591638636855E-2</v>
      </c>
      <c r="AX727" s="86">
        <f t="shared" si="754"/>
        <v>1.1574810325314966</v>
      </c>
      <c r="AY727" s="86">
        <f t="shared" si="745"/>
        <v>5.7276629121802196E-2</v>
      </c>
      <c r="AZ727" s="86">
        <f t="shared" si="746"/>
        <v>4.908463481355251</v>
      </c>
      <c r="BA727" s="86">
        <f t="shared" si="768"/>
        <v>3.0747847434944981E-2</v>
      </c>
      <c r="BB727" s="86">
        <f t="shared" si="769"/>
        <v>2.5396664290155391</v>
      </c>
      <c r="BC727" s="91">
        <f>BA727-BA724</f>
        <v>9.8899464956567693E-3</v>
      </c>
      <c r="BD727" s="91">
        <f>BB727-BB724</f>
        <v>0.72917345816701129</v>
      </c>
      <c r="BE727" s="41">
        <f t="shared" ref="BE727:BE735" si="773">1000*(((BC727)/((BD727))/0.0112372-1))</f>
        <v>206.99363412135276</v>
      </c>
      <c r="BF727" s="89">
        <f t="shared" ref="BF727:BF740" si="774">(BE727-$B$10)/($AM$717-$B$10)</f>
        <v>0.7196022360153369</v>
      </c>
      <c r="BG727" s="89">
        <f t="shared" ref="BG727:BG738" si="775">1-BF727</f>
        <v>0.2803977639846631</v>
      </c>
      <c r="BH727" s="91">
        <f>BF727*($AJ727-$AJ724)</f>
        <v>0.53183167855236402</v>
      </c>
      <c r="BI727" s="91">
        <f>BG727*($AJ727-$AJ724)</f>
        <v>0.20723172611030449</v>
      </c>
      <c r="BJ727" s="41">
        <f t="shared" ref="BJ727:BJ734" si="776">1000*((BA727/BB727)/0.0112372-1)</f>
        <v>77.407337187058715</v>
      </c>
      <c r="BK727" s="89">
        <f t="shared" ref="BK727:BK748" si="777">(BJ727-$B$10)/($AM$717-$B$10)</f>
        <v>0.88413303535799226</v>
      </c>
      <c r="BL727" s="89">
        <f t="shared" ref="BL727:BL738" si="778">1-BK727</f>
        <v>0.11586696464200774</v>
      </c>
      <c r="BM727" s="89">
        <f t="shared" si="755"/>
        <v>0</v>
      </c>
      <c r="BN727" s="86">
        <f t="shared" si="756"/>
        <v>6.9685732777666421E-5</v>
      </c>
      <c r="BO727" s="86">
        <f t="shared" si="757"/>
        <v>6.7204326895533469E-3</v>
      </c>
      <c r="BP727" s="86">
        <f t="shared" si="747"/>
        <v>2.3863452617342306E-2</v>
      </c>
      <c r="BQ727" s="86">
        <f t="shared" si="748"/>
        <v>2.3013710362617079</v>
      </c>
      <c r="BR727" s="86">
        <f t="shared" si="770"/>
        <v>2.3250189536330717E-2</v>
      </c>
      <c r="BS727" s="86">
        <f t="shared" si="771"/>
        <v>2.2397834496276769</v>
      </c>
      <c r="BT727" s="89">
        <f t="shared" si="758"/>
        <v>6.7320388313894045E-3</v>
      </c>
      <c r="BU727" s="89">
        <f t="shared" si="758"/>
        <v>0.63721566685657383</v>
      </c>
      <c r="BV727" s="41">
        <f t="shared" si="759"/>
        <v>-59.839378522486221</v>
      </c>
      <c r="BW727" s="89" t="e">
        <f t="shared" si="760"/>
        <v>#REF!</v>
      </c>
      <c r="BX727" s="42" t="e">
        <f t="shared" si="761"/>
        <v>#REF!</v>
      </c>
      <c r="BY727" s="89" t="e">
        <f t="shared" si="762"/>
        <v>#REF!</v>
      </c>
      <c r="BZ727" s="89" t="e">
        <f t="shared" si="762"/>
        <v>#REF!</v>
      </c>
      <c r="CA727" s="41">
        <f t="shared" si="763"/>
        <v>-76.233186869405614</v>
      </c>
      <c r="CB727" s="89" t="e">
        <f t="shared" si="764"/>
        <v>#REF!</v>
      </c>
      <c r="CC727" s="89" t="e">
        <f t="shared" si="765"/>
        <v>#REF!</v>
      </c>
      <c r="CD727" s="41" t="e">
        <f t="shared" ref="CD727:CD738" si="779">CK727+CJ727</f>
        <v>#REF!</v>
      </c>
      <c r="CE727" s="41" t="e">
        <f t="shared" ref="CE727:CE740" si="780">CH727+CI727</f>
        <v>#REF!</v>
      </c>
      <c r="CF727" s="42" t="e">
        <f t="shared" ref="CF727:CF738" si="781">CK727*13.49+CJ727</f>
        <v>#REF!</v>
      </c>
      <c r="CG727" s="42" t="e">
        <f t="shared" si="772"/>
        <v>#REF!</v>
      </c>
      <c r="CH727" s="42" t="e">
        <f t="shared" si="766"/>
        <v>#REF!</v>
      </c>
      <c r="CI727" s="89">
        <f t="shared" ref="CI727:CI734" si="782">BL727*$AJ727</f>
        <v>0.29782610008480015</v>
      </c>
      <c r="CJ727" s="89">
        <f t="shared" ref="CJ727:CJ734" si="783">BK727*$AJ727</f>
        <v>2.2725881763656841</v>
      </c>
      <c r="CK727" s="42" t="e">
        <f t="shared" si="767"/>
        <v>#REF!</v>
      </c>
      <c r="CM727" s="89" t="e">
        <f t="shared" si="749"/>
        <v>#REF!</v>
      </c>
      <c r="CN727" s="89">
        <f t="shared" si="750"/>
        <v>1.4191055372696455E-2</v>
      </c>
    </row>
    <row r="728" spans="4:92" ht="14.4" x14ac:dyDescent="0.3">
      <c r="D728" s="22"/>
      <c r="E728" s="32">
        <v>41470.48333333333</v>
      </c>
      <c r="F728" s="21">
        <f t="shared" si="732"/>
        <v>1585.8430555555533</v>
      </c>
      <c r="G728" s="21">
        <f t="shared" si="751"/>
        <v>60.936805555553292</v>
      </c>
      <c r="I728" s="21">
        <v>1049</v>
      </c>
      <c r="J728" s="21">
        <v>9904</v>
      </c>
      <c r="K728" s="21">
        <v>7831</v>
      </c>
      <c r="L728" s="21">
        <v>8</v>
      </c>
      <c r="M728" s="51">
        <v>6.94</v>
      </c>
      <c r="N728" s="40"/>
      <c r="O728" s="40"/>
      <c r="P728" s="40"/>
      <c r="R728" s="22"/>
      <c r="S728" s="22"/>
      <c r="T728" s="22"/>
      <c r="U728" s="52">
        <f t="shared" si="735"/>
        <v>2.1160158517617281E-2</v>
      </c>
      <c r="V728" s="52">
        <f t="shared" si="736"/>
        <v>2.9762502902260781</v>
      </c>
      <c r="W728" s="52">
        <f t="shared" si="737"/>
        <v>8.8826491027637414E-3</v>
      </c>
      <c r="X728" s="247">
        <f>W728+V728+SUM($U$721:U728)</f>
        <v>3.0496175472827387</v>
      </c>
      <c r="Y728" s="104">
        <f>W728+V728+SUM($U$722:U728)-$X$722</f>
        <v>2.9874166975676961</v>
      </c>
      <c r="Z728" s="42"/>
      <c r="AA728" s="42"/>
      <c r="AB728" s="41">
        <f t="shared" si="738"/>
        <v>2.6761615369490684E-2</v>
      </c>
      <c r="AC728" s="48">
        <f t="shared" si="739"/>
        <v>3.7641147841142995</v>
      </c>
      <c r="AD728" s="48">
        <f t="shared" si="740"/>
        <v>0.33320006603852931</v>
      </c>
      <c r="AE728" s="48">
        <f t="shared" si="741"/>
        <v>1.2024297631658594</v>
      </c>
      <c r="AF728" s="48">
        <f t="shared" si="742"/>
        <v>0.33320006603852925</v>
      </c>
      <c r="AG728" s="238">
        <f t="shared" si="743"/>
        <v>0.86902560719352706</v>
      </c>
      <c r="AH728" s="48">
        <f t="shared" si="744"/>
        <v>2.0408993380298827E-4</v>
      </c>
      <c r="AI728" s="48">
        <f>AE728+AC728+SUM($AB$721:AB728)</f>
        <v>5.1223710860101681</v>
      </c>
      <c r="AJ728" s="48">
        <f>AE728+AC728+SUM($AB$722:AB728)-$AI$722</f>
        <v>2.7270452519835988</v>
      </c>
      <c r="AK728" s="46"/>
      <c r="AL728" s="86"/>
      <c r="AM728" s="25">
        <v>50.123000000000005</v>
      </c>
      <c r="AN728" s="25">
        <v>8.9999999999999858E-2</v>
      </c>
      <c r="AQ728">
        <v>1823</v>
      </c>
      <c r="AR728" s="25">
        <v>-72.410499999999999</v>
      </c>
      <c r="AS728" s="25">
        <v>3.4499999999994202E-2</v>
      </c>
      <c r="AT728" s="41"/>
      <c r="AU728" s="41"/>
      <c r="AV728" s="41">
        <f t="shared" si="752"/>
        <v>0</v>
      </c>
      <c r="AW728" s="86">
        <f t="shared" si="753"/>
        <v>1.4023716830908991E-2</v>
      </c>
      <c r="AX728" s="86">
        <f t="shared" si="754"/>
        <v>1.1884060463349504</v>
      </c>
      <c r="AY728" s="86">
        <f t="shared" si="745"/>
        <v>5.9741270395627856E-2</v>
      </c>
      <c r="AZ728" s="86">
        <f t="shared" si="746"/>
        <v>5.0626298156145397</v>
      </c>
      <c r="BA728" s="86">
        <f t="shared" si="768"/>
        <v>3.3212488708770638E-2</v>
      </c>
      <c r="BB728" s="86">
        <f t="shared" si="769"/>
        <v>2.6938327632748278</v>
      </c>
      <c r="BC728" s="89">
        <f t="shared" ref="BC728:BD738" si="784">BA728-BA727</f>
        <v>2.4646412738256566E-3</v>
      </c>
      <c r="BD728" s="89">
        <f t="shared" si="784"/>
        <v>0.15416633425928872</v>
      </c>
      <c r="BE728" s="41">
        <f t="shared" si="773"/>
        <v>422.67618151762298</v>
      </c>
      <c r="BF728" s="89">
        <f t="shared" si="774"/>
        <v>0.44575829752111745</v>
      </c>
      <c r="BG728" s="89">
        <f t="shared" si="775"/>
        <v>0.5542417024788826</v>
      </c>
      <c r="BH728" s="89">
        <f t="shared" ref="BH728:BI738" si="785">BF728*($AJ728-$AJ727)</f>
        <v>6.9819556992712944E-2</v>
      </c>
      <c r="BI728" s="89">
        <f t="shared" si="785"/>
        <v>8.6811418540401614E-2</v>
      </c>
      <c r="BJ728" s="41">
        <f t="shared" si="776"/>
        <v>97.166853364178522</v>
      </c>
      <c r="BK728" s="89">
        <f t="shared" si="777"/>
        <v>0.85904512816288137</v>
      </c>
      <c r="BL728" s="89">
        <f t="shared" si="778"/>
        <v>0.14095487183711863</v>
      </c>
      <c r="BM728" s="89">
        <f t="shared" si="755"/>
        <v>0</v>
      </c>
      <c r="BN728" s="86">
        <f t="shared" si="756"/>
        <v>9.1633230682928294E-5</v>
      </c>
      <c r="BO728" s="86">
        <f t="shared" si="757"/>
        <v>8.7910158720808131E-3</v>
      </c>
      <c r="BP728" s="86">
        <f t="shared" si="747"/>
        <v>3.1459793691266995E-2</v>
      </c>
      <c r="BQ728" s="86">
        <f t="shared" si="748"/>
        <v>3.0181577535914719</v>
      </c>
      <c r="BR728" s="86">
        <f t="shared" si="770"/>
        <v>3.0846530610255406E-2</v>
      </c>
      <c r="BS728" s="86">
        <f t="shared" si="771"/>
        <v>2.9565701669574409</v>
      </c>
      <c r="BT728" s="89">
        <f t="shared" si="758"/>
        <v>7.5963410739246888E-3</v>
      </c>
      <c r="BU728" s="89">
        <f t="shared" si="758"/>
        <v>0.71678671732976396</v>
      </c>
      <c r="BV728" s="41">
        <f t="shared" si="759"/>
        <v>-56.90292733381996</v>
      </c>
      <c r="BW728" s="89" t="e">
        <f t="shared" si="760"/>
        <v>#REF!</v>
      </c>
      <c r="BX728" s="42" t="e">
        <f t="shared" si="761"/>
        <v>#REF!</v>
      </c>
      <c r="BY728" s="89" t="e">
        <f t="shared" si="762"/>
        <v>#REF!</v>
      </c>
      <c r="BZ728" s="89" t="e">
        <f t="shared" si="762"/>
        <v>#REF!</v>
      </c>
      <c r="CA728" s="41">
        <f t="shared" si="763"/>
        <v>-71.546785906392628</v>
      </c>
      <c r="CB728" s="89" t="e">
        <f t="shared" si="764"/>
        <v>#REF!</v>
      </c>
      <c r="CC728" s="89" t="e">
        <f t="shared" si="765"/>
        <v>#REF!</v>
      </c>
      <c r="CD728" s="41" t="e">
        <f t="shared" si="779"/>
        <v>#REF!</v>
      </c>
      <c r="CE728" s="41" t="e">
        <f t="shared" si="780"/>
        <v>#REF!</v>
      </c>
      <c r="CF728" s="42" t="e">
        <f t="shared" si="781"/>
        <v>#REF!</v>
      </c>
      <c r="CG728" s="42" t="e">
        <f t="shared" si="772"/>
        <v>#REF!</v>
      </c>
      <c r="CH728" s="42" t="e">
        <f t="shared" si="766"/>
        <v>#REF!</v>
      </c>
      <c r="CI728" s="89">
        <f t="shared" si="782"/>
        <v>0.38439031398737106</v>
      </c>
      <c r="CJ728" s="89">
        <f t="shared" si="783"/>
        <v>2.3426549379962278</v>
      </c>
      <c r="CK728" s="42" t="e">
        <f t="shared" si="767"/>
        <v>#REF!</v>
      </c>
      <c r="CM728" s="89" t="e">
        <f t="shared" si="749"/>
        <v>#REF!</v>
      </c>
      <c r="CN728" s="89">
        <f t="shared" si="750"/>
        <v>1.8315736025048785E-2</v>
      </c>
    </row>
    <row r="729" spans="4:92" ht="14.4" x14ac:dyDescent="0.3">
      <c r="D729" s="22"/>
      <c r="E729" s="32">
        <v>41507.484027777777</v>
      </c>
      <c r="F729" s="21">
        <f t="shared" si="732"/>
        <v>1622.84375</v>
      </c>
      <c r="G729" s="21">
        <f t="shared" si="751"/>
        <v>97.9375</v>
      </c>
      <c r="I729" s="21">
        <v>1054</v>
      </c>
      <c r="J729" s="21">
        <v>10434</v>
      </c>
      <c r="K729" s="21">
        <v>10875</v>
      </c>
      <c r="L729" s="21">
        <v>12</v>
      </c>
      <c r="M729" s="51">
        <v>6.94</v>
      </c>
      <c r="N729" s="40"/>
      <c r="O729" s="40"/>
      <c r="P729" s="40"/>
      <c r="R729" s="22"/>
      <c r="S729" s="22"/>
      <c r="T729" s="22"/>
      <c r="U729" s="52">
        <f t="shared" si="735"/>
        <v>2.9525419794463902E-2</v>
      </c>
      <c r="V729" s="52">
        <f t="shared" si="736"/>
        <v>4.1528535412037675</v>
      </c>
      <c r="W729" s="52">
        <f t="shared" si="737"/>
        <v>1.2394233409341657E-2</v>
      </c>
      <c r="X729" s="247">
        <f>W729+V729+SUM($U$721:U729)</f>
        <v>4.2592578023614704</v>
      </c>
      <c r="Y729" s="104">
        <f>W729+V729+SUM($U$722:U729)-$X$722</f>
        <v>4.1970569526464274</v>
      </c>
      <c r="Z729" s="42"/>
      <c r="AA729" s="42"/>
      <c r="AB729" s="41">
        <f t="shared" si="738"/>
        <v>2.8328113115902193E-2</v>
      </c>
      <c r="AC729" s="48">
        <f t="shared" si="739"/>
        <v>3.984448170015642</v>
      </c>
      <c r="AD729" s="48">
        <f t="shared" si="740"/>
        <v>0.35270401396345813</v>
      </c>
      <c r="AE729" s="48">
        <f t="shared" si="741"/>
        <v>1.2728142854830293</v>
      </c>
      <c r="AF729" s="48">
        <f t="shared" si="742"/>
        <v>0.35270401396345807</v>
      </c>
      <c r="AG729" s="238">
        <f t="shared" si="743"/>
        <v>0.91989423513123059</v>
      </c>
      <c r="AH729" s="48">
        <f t="shared" si="744"/>
        <v>2.1603638834071147E-4</v>
      </c>
      <c r="AI729" s="48">
        <f>AE729+AC729+SUM($AB$721:AB729)</f>
        <v>5.4414171073445834</v>
      </c>
      <c r="AJ729" s="48">
        <f>AE729+AC729+SUM($AB$722:AB729)-$AI$722</f>
        <v>3.0460912733180141</v>
      </c>
      <c r="AK729" s="46"/>
      <c r="AL729" s="86"/>
      <c r="AM729" s="25">
        <v>80.566000000000003</v>
      </c>
      <c r="AN729" s="25">
        <v>0.1769999999999996</v>
      </c>
      <c r="AQ729">
        <v>3631</v>
      </c>
      <c r="AR729" s="25">
        <v>-56.911999999999999</v>
      </c>
      <c r="AS729" s="25">
        <v>5.1000000000001933E-2</v>
      </c>
      <c r="AT729" s="41"/>
      <c r="AU729" s="41"/>
      <c r="AV729" s="41">
        <f t="shared" si="752"/>
        <v>0</v>
      </c>
      <c r="AW729" s="86">
        <f t="shared" si="753"/>
        <v>1.5269779753350192E-2</v>
      </c>
      <c r="AX729" s="86">
        <f t="shared" si="754"/>
        <v>1.2575445057296792</v>
      </c>
      <c r="AY729" s="86">
        <f t="shared" si="745"/>
        <v>6.5279940461802383E-2</v>
      </c>
      <c r="AZ729" s="86">
        <f t="shared" si="746"/>
        <v>5.3761371668827813</v>
      </c>
      <c r="BA729" s="86">
        <f t="shared" si="768"/>
        <v>3.8751158774945171E-2</v>
      </c>
      <c r="BB729" s="86">
        <f t="shared" si="769"/>
        <v>3.0073401145430694</v>
      </c>
      <c r="BC729" s="89">
        <f t="shared" si="784"/>
        <v>5.5386700661745336E-3</v>
      </c>
      <c r="BD729" s="89">
        <f t="shared" si="784"/>
        <v>0.31350735126824159</v>
      </c>
      <c r="BE729" s="41">
        <f t="shared" si="773"/>
        <v>572.17054724038042</v>
      </c>
      <c r="BF729" s="89">
        <f t="shared" si="774"/>
        <v>0.25595097937497113</v>
      </c>
      <c r="BG729" s="89">
        <f t="shared" si="775"/>
        <v>0.74404902062502887</v>
      </c>
      <c r="BH729" s="89">
        <f t="shared" si="785"/>
        <v>8.166014162623153E-2</v>
      </c>
      <c r="BI729" s="89">
        <f t="shared" si="785"/>
        <v>0.23738587970818376</v>
      </c>
      <c r="BJ729" s="41">
        <f t="shared" si="776"/>
        <v>146.68474766207206</v>
      </c>
      <c r="BK729" s="89">
        <f t="shared" si="777"/>
        <v>0.79617413853402785</v>
      </c>
      <c r="BL729" s="89">
        <f t="shared" si="778"/>
        <v>0.20382586146597215</v>
      </c>
      <c r="BM729" s="89">
        <f t="shared" si="755"/>
        <v>0</v>
      </c>
      <c r="BN729" s="86">
        <f t="shared" si="756"/>
        <v>1.299725704443887E-4</v>
      </c>
      <c r="BO729" s="86">
        <f t="shared" si="757"/>
        <v>1.2264260838897268E-2</v>
      </c>
      <c r="BP729" s="86">
        <f t="shared" si="747"/>
        <v>4.4664858767384082E-2</v>
      </c>
      <c r="BQ729" s="86">
        <f t="shared" si="748"/>
        <v>4.214592943594087</v>
      </c>
      <c r="BR729" s="86">
        <f t="shared" si="770"/>
        <v>4.4051595686372493E-2</v>
      </c>
      <c r="BS729" s="86">
        <f t="shared" si="771"/>
        <v>4.1530053569600556</v>
      </c>
      <c r="BT729" s="89">
        <f t="shared" si="758"/>
        <v>1.3205065076117087E-2</v>
      </c>
      <c r="BU729" s="89">
        <f t="shared" si="758"/>
        <v>1.1964351900026147</v>
      </c>
      <c r="BV729" s="41">
        <f t="shared" si="759"/>
        <v>-17.815090836089009</v>
      </c>
      <c r="BW729" s="89" t="e">
        <f t="shared" si="760"/>
        <v>#REF!</v>
      </c>
      <c r="BX729" s="42" t="e">
        <f t="shared" si="761"/>
        <v>#REF!</v>
      </c>
      <c r="BY729" s="89" t="e">
        <f t="shared" si="762"/>
        <v>#REF!</v>
      </c>
      <c r="BZ729" s="89" t="e">
        <f t="shared" si="762"/>
        <v>#REF!</v>
      </c>
      <c r="CA729" s="41">
        <f t="shared" si="763"/>
        <v>-56.067275220748279</v>
      </c>
      <c r="CB729" s="89" t="e">
        <f t="shared" si="764"/>
        <v>#REF!</v>
      </c>
      <c r="CC729" s="89" t="e">
        <f t="shared" si="765"/>
        <v>#REF!</v>
      </c>
      <c r="CD729" s="41" t="e">
        <f t="shared" si="779"/>
        <v>#REF!</v>
      </c>
      <c r="CE729" s="41" t="e">
        <f t="shared" si="780"/>
        <v>#REF!</v>
      </c>
      <c r="CF729" s="42" t="e">
        <f t="shared" si="781"/>
        <v>#REF!</v>
      </c>
      <c r="CG729" s="42" t="e">
        <f t="shared" si="772"/>
        <v>#REF!</v>
      </c>
      <c r="CH729" s="42" t="e">
        <f t="shared" si="766"/>
        <v>#REF!</v>
      </c>
      <c r="CI729" s="89">
        <f t="shared" si="782"/>
        <v>0.62087217788802429</v>
      </c>
      <c r="CJ729" s="89">
        <f t="shared" si="783"/>
        <v>2.4252190954299899</v>
      </c>
      <c r="CK729" s="42" t="e">
        <f t="shared" si="767"/>
        <v>#REF!</v>
      </c>
      <c r="CM729" s="89" t="e">
        <f t="shared" si="749"/>
        <v>#REF!</v>
      </c>
      <c r="CN729" s="89">
        <f t="shared" si="750"/>
        <v>2.9583812343064911E-2</v>
      </c>
    </row>
    <row r="730" spans="4:92" ht="14.4" x14ac:dyDescent="0.3">
      <c r="D730" s="22"/>
      <c r="E730" s="32">
        <v>41547.568749999999</v>
      </c>
      <c r="F730" s="21">
        <f t="shared" si="732"/>
        <v>1662.9284722222219</v>
      </c>
      <c r="G730" s="21">
        <f t="shared" si="751"/>
        <v>138.0222222222219</v>
      </c>
      <c r="I730" s="21">
        <v>1047</v>
      </c>
      <c r="J730" s="21">
        <v>10468</v>
      </c>
      <c r="K730" s="21">
        <v>16852</v>
      </c>
      <c r="L730" s="21">
        <v>13</v>
      </c>
      <c r="M730" s="51">
        <v>6.94</v>
      </c>
      <c r="N730" s="40"/>
      <c r="O730" s="40"/>
      <c r="P730" s="40"/>
      <c r="R730" s="22"/>
      <c r="S730" s="22"/>
      <c r="T730" s="22"/>
      <c r="U730" s="52">
        <f t="shared" si="735"/>
        <v>4.5449000499203203E-2</v>
      </c>
      <c r="V730" s="52">
        <f t="shared" si="736"/>
        <v>6.3925608503177891</v>
      </c>
      <c r="W730" s="52">
        <f t="shared" si="737"/>
        <v>1.9078662533158344E-2</v>
      </c>
      <c r="X730" s="247">
        <f>W730+V730+SUM($U$721:U730)</f>
        <v>6.5510985410985114</v>
      </c>
      <c r="Y730" s="104">
        <f>W730+V730+SUM($U$722:U730)-$X$722</f>
        <v>6.4888976913834684</v>
      </c>
      <c r="Z730" s="42"/>
      <c r="AA730" s="42"/>
      <c r="AB730" s="41">
        <f t="shared" si="738"/>
        <v>2.8231672040449751E-2</v>
      </c>
      <c r="AC730" s="48">
        <f t="shared" si="739"/>
        <v>3.9708833955095306</v>
      </c>
      <c r="AD730" s="48">
        <f t="shared" si="740"/>
        <v>0.35150325787060233</v>
      </c>
      <c r="AE730" s="48">
        <f t="shared" si="741"/>
        <v>1.2684810784656406</v>
      </c>
      <c r="AF730" s="48">
        <f t="shared" si="742"/>
        <v>0.35150325787060227</v>
      </c>
      <c r="AG730" s="238">
        <f t="shared" si="743"/>
        <v>0.91676251968743872</v>
      </c>
      <c r="AH730" s="48">
        <f t="shared" si="744"/>
        <v>2.1530090759961179E-4</v>
      </c>
      <c r="AI730" s="48">
        <f>AE730+AC730+SUM($AB$721:AB730)</f>
        <v>5.4517507978615329</v>
      </c>
      <c r="AJ730" s="48">
        <f>AE730+AC730+SUM($AB$722:AB730)-$AI$722</f>
        <v>3.0564249638349636</v>
      </c>
      <c r="AK730" s="46"/>
      <c r="AL730" s="86"/>
      <c r="AM730" s="25">
        <v>104.17599999999999</v>
      </c>
      <c r="AN730" s="25">
        <v>0.22200000000000131</v>
      </c>
      <c r="AQ730">
        <v>3125</v>
      </c>
      <c r="AR730" s="25">
        <v>-41.77</v>
      </c>
      <c r="AS730" s="25">
        <v>3.5000000000000142E-2</v>
      </c>
      <c r="AT730" s="41"/>
      <c r="AU730" s="41"/>
      <c r="AV730" s="41">
        <f t="shared" si="752"/>
        <v>0</v>
      </c>
      <c r="AW730" s="86">
        <f t="shared" si="753"/>
        <v>1.5546223415105314E-2</v>
      </c>
      <c r="AX730" s="86">
        <f t="shared" si="754"/>
        <v>1.2529348550505355</v>
      </c>
      <c r="AY730" s="86">
        <f t="shared" si="745"/>
        <v>6.6815451444930465E-2</v>
      </c>
      <c r="AZ730" s="86">
        <f t="shared" si="746"/>
        <v>5.3849353464166025</v>
      </c>
      <c r="BA730" s="86">
        <f t="shared" si="768"/>
        <v>4.0286669758073254E-2</v>
      </c>
      <c r="BB730" s="86">
        <f t="shared" si="769"/>
        <v>3.0161382940768906</v>
      </c>
      <c r="BC730" s="89">
        <f t="shared" si="784"/>
        <v>1.5355109831280828E-3</v>
      </c>
      <c r="BD730" s="89">
        <f t="shared" si="784"/>
        <v>8.7981795338212265E-3</v>
      </c>
      <c r="BE730" s="41">
        <f>1000*(((BC730)/((BD730))/0.0112372-1))</f>
        <v>14531.092161708859</v>
      </c>
      <c r="BF730" s="89">
        <f t="shared" si="774"/>
        <v>-17.467161614501229</v>
      </c>
      <c r="BG730" s="89">
        <f t="shared" si="775"/>
        <v>18.467161614501229</v>
      </c>
      <c r="BH730" s="89">
        <f t="shared" si="785"/>
        <v>-0.18050024233379647</v>
      </c>
      <c r="BI730" s="89">
        <f t="shared" si="785"/>
        <v>0.19083393285074601</v>
      </c>
      <c r="BJ730" s="41">
        <f t="shared" si="776"/>
        <v>188.64456070013657</v>
      </c>
      <c r="BK730" s="89">
        <f t="shared" si="777"/>
        <v>0.742899357613931</v>
      </c>
      <c r="BL730" s="89">
        <f t="shared" si="778"/>
        <v>0.257100642386069</v>
      </c>
      <c r="BM730" s="89">
        <f t="shared" si="755"/>
        <v>0</v>
      </c>
      <c r="BN730" s="86">
        <f t="shared" si="756"/>
        <v>2.0324711632903857E-4</v>
      </c>
      <c r="BO730" s="86">
        <f t="shared" si="757"/>
        <v>1.8875415416829307E-2</v>
      </c>
      <c r="BP730" s="86">
        <f t="shared" si="747"/>
        <v>6.9789582207428688E-2</v>
      </c>
      <c r="BQ730" s="86">
        <f t="shared" si="748"/>
        <v>6.4813089588910833</v>
      </c>
      <c r="BR730" s="86">
        <f t="shared" si="770"/>
        <v>6.9176319126417099E-2</v>
      </c>
      <c r="BS730" s="86">
        <f t="shared" si="771"/>
        <v>6.4197213722570519</v>
      </c>
      <c r="BT730" s="89">
        <f t="shared" si="758"/>
        <v>2.5124723440044607E-2</v>
      </c>
      <c r="BU730" s="89">
        <f t="shared" si="758"/>
        <v>2.2667160152969963</v>
      </c>
      <c r="BV730" s="41">
        <f t="shared" si="759"/>
        <v>-13.615892506504078</v>
      </c>
      <c r="BW730" s="89" t="e">
        <f t="shared" si="760"/>
        <v>#REF!</v>
      </c>
      <c r="BX730" s="42" t="e">
        <f t="shared" si="761"/>
        <v>#REF!</v>
      </c>
      <c r="BY730" s="89" t="e">
        <f t="shared" si="762"/>
        <v>#REF!</v>
      </c>
      <c r="BZ730" s="89" t="e">
        <f t="shared" si="762"/>
        <v>#REF!</v>
      </c>
      <c r="CA730" s="41">
        <f t="shared" si="763"/>
        <v>-41.078271260900578</v>
      </c>
      <c r="CB730" s="89" t="e">
        <f t="shared" si="764"/>
        <v>#REF!</v>
      </c>
      <c r="CC730" s="89" t="e">
        <f t="shared" si="765"/>
        <v>#REF!</v>
      </c>
      <c r="CD730" s="41" t="e">
        <f t="shared" si="779"/>
        <v>#REF!</v>
      </c>
      <c r="CE730" s="41" t="e">
        <f t="shared" si="780"/>
        <v>#REF!</v>
      </c>
      <c r="CF730" s="42" t="e">
        <f t="shared" si="781"/>
        <v>#REF!</v>
      </c>
      <c r="CG730" s="42" t="e">
        <f t="shared" si="772"/>
        <v>#REF!</v>
      </c>
      <c r="CH730" s="42" t="e">
        <f t="shared" si="766"/>
        <v>#REF!</v>
      </c>
      <c r="CI730" s="140">
        <f t="shared" si="782"/>
        <v>0.78580882160678689</v>
      </c>
      <c r="CJ730" s="140">
        <f t="shared" si="783"/>
        <v>2.2706161422281768</v>
      </c>
      <c r="CK730" s="42" t="e">
        <f t="shared" si="767"/>
        <v>#REF!</v>
      </c>
      <c r="CM730" s="89" t="e">
        <f t="shared" si="749"/>
        <v>#REF!</v>
      </c>
      <c r="CN730" s="89">
        <f t="shared" si="750"/>
        <v>3.744284499108743E-2</v>
      </c>
    </row>
    <row r="731" spans="4:92" ht="14.4" x14ac:dyDescent="0.3">
      <c r="D731" s="22"/>
      <c r="E731" s="32">
        <v>41582.571527777778</v>
      </c>
      <c r="F731" s="21">
        <f t="shared" si="732"/>
        <v>1697.9312500000015</v>
      </c>
      <c r="G731" s="21">
        <f t="shared" si="751"/>
        <v>173.02500000000146</v>
      </c>
      <c r="I731" s="21">
        <v>1052</v>
      </c>
      <c r="J731" s="21">
        <v>12048</v>
      </c>
      <c r="K731" s="21">
        <v>23201</v>
      </c>
      <c r="L731" s="21">
        <v>18</v>
      </c>
      <c r="M731" s="51">
        <v>6.94</v>
      </c>
      <c r="N731" s="40"/>
      <c r="O731" s="40"/>
      <c r="P731" s="40"/>
      <c r="R731" s="22"/>
      <c r="S731" s="22"/>
      <c r="T731" s="22"/>
      <c r="U731" s="52">
        <f t="shared" si="735"/>
        <v>6.2870751066607999E-2</v>
      </c>
      <c r="V731" s="52">
        <f t="shared" si="736"/>
        <v>8.8429909895492553</v>
      </c>
      <c r="W731" s="52">
        <f t="shared" si="737"/>
        <v>2.6391996075404291E-2</v>
      </c>
      <c r="X731" s="247">
        <f>W731+V731+SUM($U$721:U731)</f>
        <v>9.0717127649388303</v>
      </c>
      <c r="Y731" s="104">
        <f>W731+V731+SUM($U$722:U731)-$X$722</f>
        <v>9.0095119152237881</v>
      </c>
      <c r="Z731" s="42"/>
      <c r="AA731" s="42"/>
      <c r="AB731" s="41">
        <f t="shared" si="738"/>
        <v>3.2648024173548257E-2</v>
      </c>
      <c r="AC731" s="48">
        <f t="shared" si="739"/>
        <v>4.5920587665225394</v>
      </c>
      <c r="AD731" s="48">
        <f t="shared" si="740"/>
        <v>0.40648980491123521</v>
      </c>
      <c r="AE731" s="48">
        <f t="shared" si="741"/>
        <v>1.4669127940455864</v>
      </c>
      <c r="AF731" s="48">
        <f t="shared" si="742"/>
        <v>0.40648980491123515</v>
      </c>
      <c r="AG731" s="238">
        <f t="shared" si="743"/>
        <v>1.0601740081591604</v>
      </c>
      <c r="AH731" s="48">
        <f t="shared" si="744"/>
        <v>2.4898097519083492E-4</v>
      </c>
      <c r="AI731" s="48">
        <f>AE731+AC731+SUM($AB$721:AB731)</f>
        <v>6.3040059086280351</v>
      </c>
      <c r="AJ731" s="48">
        <f>AE731+AC731+SUM($AB$722:AB731)-$AI$722</f>
        <v>3.9086800746014658</v>
      </c>
      <c r="AK731" s="46"/>
      <c r="AL731" s="86"/>
      <c r="AM731" s="25">
        <v>119.19799999999999</v>
      </c>
      <c r="AN731" s="25">
        <v>0.11599999999999966</v>
      </c>
      <c r="AQ731">
        <v>3373</v>
      </c>
      <c r="AR731" s="25">
        <v>-30.015000000000001</v>
      </c>
      <c r="AS731" s="25">
        <v>0.10999999999999943</v>
      </c>
      <c r="AT731" s="41"/>
      <c r="AU731" s="41"/>
      <c r="AV731" s="41">
        <f t="shared" si="752"/>
        <v>0</v>
      </c>
      <c r="AW731" s="86">
        <f t="shared" si="753"/>
        <v>1.8219708452733855E-2</v>
      </c>
      <c r="AX731" s="86">
        <f t="shared" si="754"/>
        <v>1.4486930855928526</v>
      </c>
      <c r="AY731" s="86">
        <f t="shared" si="745"/>
        <v>7.8298553401222187E-2</v>
      </c>
      <c r="AZ731" s="86">
        <f t="shared" si="746"/>
        <v>6.2257073552268132</v>
      </c>
      <c r="BA731" s="86">
        <f t="shared" si="768"/>
        <v>5.1769771714364976E-2</v>
      </c>
      <c r="BB731" s="86">
        <f t="shared" si="769"/>
        <v>3.8569103028871012</v>
      </c>
      <c r="BC731" s="89">
        <f t="shared" si="784"/>
        <v>1.1483101956291722E-2</v>
      </c>
      <c r="BD731" s="89">
        <f t="shared" si="784"/>
        <v>0.84077200881021064</v>
      </c>
      <c r="BE731" s="41">
        <f t="shared" si="773"/>
        <v>215.41016920427913</v>
      </c>
      <c r="BF731" s="89">
        <f t="shared" si="774"/>
        <v>0.7089160810927102</v>
      </c>
      <c r="BG731" s="89">
        <f t="shared" si="775"/>
        <v>0.2910839189072898</v>
      </c>
      <c r="BH731" s="89">
        <f t="shared" si="785"/>
        <v>0.60417735321582233</v>
      </c>
      <c r="BI731" s="89">
        <f t="shared" si="785"/>
        <v>0.24807775755067979</v>
      </c>
      <c r="BJ731" s="41">
        <f t="shared" si="776"/>
        <v>194.47922437178323</v>
      </c>
      <c r="BK731" s="89">
        <f t="shared" si="777"/>
        <v>0.73549130675899899</v>
      </c>
      <c r="BL731" s="89">
        <f t="shared" si="778"/>
        <v>0.26450869324100101</v>
      </c>
      <c r="BM731" s="89">
        <f t="shared" si="755"/>
        <v>0</v>
      </c>
      <c r="BN731" s="86">
        <f t="shared" si="756"/>
        <v>2.8456875025231672E-4</v>
      </c>
      <c r="BO731" s="86">
        <f t="shared" si="757"/>
        <v>2.6107427325151977E-2</v>
      </c>
      <c r="BP731" s="86">
        <f t="shared" si="747"/>
        <v>9.781472976848668E-2</v>
      </c>
      <c r="BQ731" s="86">
        <f t="shared" si="748"/>
        <v>8.9738980351703432</v>
      </c>
      <c r="BR731" s="86">
        <f t="shared" si="770"/>
        <v>9.7201466687475091E-2</v>
      </c>
      <c r="BS731" s="86">
        <f t="shared" si="771"/>
        <v>8.9123104485363118</v>
      </c>
      <c r="BT731" s="89">
        <f t="shared" si="758"/>
        <v>2.8025147561057992E-2</v>
      </c>
      <c r="BU731" s="89">
        <f t="shared" si="758"/>
        <v>2.49258907627926</v>
      </c>
      <c r="BV731" s="41">
        <f t="shared" si="759"/>
        <v>0.55072282082413437</v>
      </c>
      <c r="BW731" s="89" t="e">
        <f t="shared" si="760"/>
        <v>#REF!</v>
      </c>
      <c r="BX731" s="42" t="e">
        <f t="shared" si="761"/>
        <v>#REF!</v>
      </c>
      <c r="BY731" s="89" t="e">
        <f t="shared" si="762"/>
        <v>#REF!</v>
      </c>
      <c r="BZ731" s="89" t="e">
        <f t="shared" si="762"/>
        <v>#REF!</v>
      </c>
      <c r="CA731" s="41">
        <f t="shared" si="763"/>
        <v>-29.435501801310828</v>
      </c>
      <c r="CB731" s="89" t="e">
        <f t="shared" si="764"/>
        <v>#REF!</v>
      </c>
      <c r="CC731" s="89" t="e">
        <f t="shared" si="765"/>
        <v>#REF!</v>
      </c>
      <c r="CD731" s="41" t="e">
        <f t="shared" si="779"/>
        <v>#REF!</v>
      </c>
      <c r="CE731" s="41" t="e">
        <f t="shared" si="780"/>
        <v>#REF!</v>
      </c>
      <c r="CF731" s="42" t="e">
        <f t="shared" si="781"/>
        <v>#REF!</v>
      </c>
      <c r="CG731" s="42" t="e">
        <f t="shared" si="772"/>
        <v>#REF!</v>
      </c>
      <c r="CH731" s="42" t="e">
        <f t="shared" si="766"/>
        <v>#REF!</v>
      </c>
      <c r="CI731" s="89">
        <f t="shared" si="782"/>
        <v>1.033879858829972</v>
      </c>
      <c r="CJ731" s="89">
        <f t="shared" si="783"/>
        <v>2.8748002157714936</v>
      </c>
      <c r="CK731" s="42" t="e">
        <f t="shared" si="767"/>
        <v>#REF!</v>
      </c>
      <c r="CM731" s="89" t="e">
        <f t="shared" si="749"/>
        <v>#REF!</v>
      </c>
      <c r="CN731" s="89">
        <f t="shared" si="750"/>
        <v>4.9263131475697414E-2</v>
      </c>
    </row>
    <row r="732" spans="4:92" ht="14.4" x14ac:dyDescent="0.3">
      <c r="D732" s="22"/>
      <c r="E732" s="32">
        <v>41613.428472222222</v>
      </c>
      <c r="F732" s="21">
        <f t="shared" si="732"/>
        <v>1728.7881944444453</v>
      </c>
      <c r="G732" s="21">
        <f t="shared" si="751"/>
        <v>203.88194444444525</v>
      </c>
      <c r="H732" s="21"/>
      <c r="I732" s="21">
        <v>1052</v>
      </c>
      <c r="J732" s="21">
        <v>13457</v>
      </c>
      <c r="K732" s="21">
        <v>28595</v>
      </c>
      <c r="L732" s="21">
        <v>7</v>
      </c>
      <c r="M732" s="51">
        <v>6.94</v>
      </c>
      <c r="N732" s="40"/>
      <c r="O732" s="40"/>
      <c r="P732" s="40"/>
      <c r="R732" s="22"/>
      <c r="S732" s="22"/>
      <c r="T732" s="22"/>
      <c r="U732" s="52">
        <f t="shared" si="735"/>
        <v>7.7487570654267299E-2</v>
      </c>
      <c r="V732" s="52">
        <f t="shared" si="736"/>
        <v>10.898897777947544</v>
      </c>
      <c r="W732" s="52">
        <f t="shared" si="737"/>
        <v>3.2527870685581904E-2</v>
      </c>
      <c r="X732" s="247">
        <f>W732+V732+SUM($U$721:U732)</f>
        <v>11.211242998601566</v>
      </c>
      <c r="Y732" s="104">
        <f>W732+V732+SUM($U$722:U732)-$X$722</f>
        <v>11.149042148886524</v>
      </c>
      <c r="Z732" s="42"/>
      <c r="AA732" s="42"/>
      <c r="AB732" s="41">
        <f t="shared" si="738"/>
        <v>3.6466173746965383E-2</v>
      </c>
      <c r="AC732" s="48">
        <f t="shared" si="739"/>
        <v>5.1290948556684768</v>
      </c>
      <c r="AD732" s="48">
        <f t="shared" si="740"/>
        <v>0.45402832874257065</v>
      </c>
      <c r="AE732" s="48">
        <f t="shared" si="741"/>
        <v>1.6384665894315618</v>
      </c>
      <c r="AF732" s="48">
        <f t="shared" si="742"/>
        <v>0.45402832874257071</v>
      </c>
      <c r="AG732" s="238">
        <f t="shared" si="743"/>
        <v>1.1841601616698059</v>
      </c>
      <c r="AH732" s="48">
        <f t="shared" si="744"/>
        <v>2.7809901918518141E-4</v>
      </c>
      <c r="AI732" s="48">
        <f>AE732+AC732+SUM($AB$721:AB732)</f>
        <v>7.0490619669069137</v>
      </c>
      <c r="AJ732" s="48">
        <f>AE732+AC732+SUM($AB$722:AB732)-$AI$722</f>
        <v>4.6537361328803444</v>
      </c>
      <c r="AK732" s="46"/>
      <c r="AL732" s="86"/>
      <c r="AM732" s="25">
        <v>127.5385</v>
      </c>
      <c r="AN732" s="25">
        <v>0.25150000000000006</v>
      </c>
      <c r="AQ732"/>
      <c r="AR732" s="25">
        <v>-21.827500000000001</v>
      </c>
      <c r="AS732" s="25">
        <v>1.4499999999999957E-2</v>
      </c>
      <c r="AT732" s="41"/>
      <c r="AU732" s="41"/>
      <c r="AV732" s="41">
        <f t="shared" si="752"/>
        <v>0</v>
      </c>
      <c r="AW732" s="86">
        <f t="shared" si="753"/>
        <v>2.0500241389946109E-2</v>
      </c>
      <c r="AX732" s="86">
        <f t="shared" si="754"/>
        <v>1.6179663480416158</v>
      </c>
      <c r="AY732" s="86">
        <f t="shared" si="745"/>
        <v>8.8196776685214237E-2</v>
      </c>
      <c r="AZ732" s="86">
        <f t="shared" si="746"/>
        <v>6.9608651902216998</v>
      </c>
      <c r="BA732" s="86">
        <f t="shared" si="768"/>
        <v>6.1667994998357026E-2</v>
      </c>
      <c r="BB732" s="86">
        <f t="shared" si="769"/>
        <v>4.5920681378819879</v>
      </c>
      <c r="BC732" s="89">
        <f t="shared" si="784"/>
        <v>9.8982232839920498E-3</v>
      </c>
      <c r="BD732" s="89">
        <f t="shared" si="784"/>
        <v>0.73515783499488663</v>
      </c>
      <c r="BE732" s="41">
        <f t="shared" si="773"/>
        <v>198.17028779374857</v>
      </c>
      <c r="BF732" s="89">
        <f t="shared" si="774"/>
        <v>0.73080490372405216</v>
      </c>
      <c r="BG732" s="89">
        <f t="shared" si="775"/>
        <v>0.26919509627594784</v>
      </c>
      <c r="BH732" s="89">
        <f t="shared" si="785"/>
        <v>0.54449062093951761</v>
      </c>
      <c r="BI732" s="89">
        <f t="shared" si="785"/>
        <v>0.20056543733936091</v>
      </c>
      <c r="BJ732" s="41">
        <f t="shared" si="776"/>
        <v>195.07013768418301</v>
      </c>
      <c r="BK732" s="89">
        <f t="shared" si="777"/>
        <v>0.73474104656998651</v>
      </c>
      <c r="BL732" s="89">
        <f t="shared" si="778"/>
        <v>0.26525895343001349</v>
      </c>
      <c r="BM732" s="89">
        <f t="shared" si="755"/>
        <v>0</v>
      </c>
      <c r="BN732" s="86">
        <f t="shared" si="756"/>
        <v>3.5365639014525762E-4</v>
      </c>
      <c r="BO732" s="86">
        <f t="shared" si="757"/>
        <v>3.2174214295436647E-2</v>
      </c>
      <c r="BP732" s="86">
        <f t="shared" si="747"/>
        <v>0.12189324552634156</v>
      </c>
      <c r="BQ732" s="86">
        <f t="shared" si="748"/>
        <v>11.089349753075224</v>
      </c>
      <c r="BR732" s="86">
        <f t="shared" si="770"/>
        <v>0.12127998244532998</v>
      </c>
      <c r="BS732" s="86">
        <f t="shared" si="771"/>
        <v>11.027762166441192</v>
      </c>
      <c r="BT732" s="89">
        <f t="shared" si="758"/>
        <v>2.4078515757854885E-2</v>
      </c>
      <c r="BU732" s="89">
        <f t="shared" si="758"/>
        <v>2.1154517179048806</v>
      </c>
      <c r="BV732" s="41">
        <f t="shared" si="759"/>
        <v>12.904462701434527</v>
      </c>
      <c r="BW732" s="89" t="e">
        <f t="shared" si="760"/>
        <v>#REF!</v>
      </c>
      <c r="BX732" s="42" t="e">
        <f t="shared" si="761"/>
        <v>#REF!</v>
      </c>
      <c r="BY732" s="89" t="e">
        <f t="shared" si="762"/>
        <v>#REF!</v>
      </c>
      <c r="BZ732" s="89" t="e">
        <f t="shared" si="762"/>
        <v>#REF!</v>
      </c>
      <c r="CA732" s="41">
        <f t="shared" si="763"/>
        <v>-21.313441378577934</v>
      </c>
      <c r="CB732" s="89" t="e">
        <f t="shared" si="764"/>
        <v>#REF!</v>
      </c>
      <c r="CC732" s="89" t="e">
        <f t="shared" si="765"/>
        <v>#REF!</v>
      </c>
      <c r="CD732" s="41" t="e">
        <f t="shared" si="779"/>
        <v>#REF!</v>
      </c>
      <c r="CE732" s="41" t="e">
        <f t="shared" si="780"/>
        <v>#REF!</v>
      </c>
      <c r="CF732" s="42" t="e">
        <f t="shared" si="781"/>
        <v>#REF!</v>
      </c>
      <c r="CG732" s="42" t="e">
        <f t="shared" si="772"/>
        <v>#REF!</v>
      </c>
      <c r="CH732" s="42" t="e">
        <f t="shared" si="766"/>
        <v>#REF!</v>
      </c>
      <c r="CI732" s="89">
        <f t="shared" si="782"/>
        <v>1.2344451761472783</v>
      </c>
      <c r="CJ732" s="89">
        <f t="shared" si="783"/>
        <v>3.4192909567330658</v>
      </c>
      <c r="CK732" s="42" t="e">
        <f t="shared" si="767"/>
        <v>#REF!</v>
      </c>
      <c r="CM732" s="89" t="e">
        <f t="shared" si="749"/>
        <v>#REF!</v>
      </c>
      <c r="CN732" s="89">
        <f t="shared" si="750"/>
        <v>5.881982755801498E-2</v>
      </c>
    </row>
    <row r="733" spans="4:92" ht="14.4" x14ac:dyDescent="0.3">
      <c r="D733" s="22"/>
      <c r="E733" s="32">
        <v>41695.595833333333</v>
      </c>
      <c r="F733" s="21">
        <f t="shared" si="732"/>
        <v>1810.9555555555562</v>
      </c>
      <c r="G733" s="21">
        <f t="shared" si="751"/>
        <v>286.0493055555562</v>
      </c>
      <c r="H733" s="21"/>
      <c r="I733" s="21">
        <v>1041</v>
      </c>
      <c r="J733" s="21">
        <v>14859</v>
      </c>
      <c r="K733" s="21">
        <v>37163</v>
      </c>
      <c r="L733" s="21">
        <v>35</v>
      </c>
      <c r="M733" s="51">
        <v>6.94</v>
      </c>
      <c r="N733" s="40"/>
      <c r="O733" s="40"/>
      <c r="P733" s="40"/>
      <c r="R733" s="22"/>
      <c r="S733" s="22"/>
      <c r="T733" s="22"/>
      <c r="U733" s="52">
        <f t="shared" si="735"/>
        <v>9.9652385529049717E-2</v>
      </c>
      <c r="V733" s="52">
        <f t="shared" si="736"/>
        <v>14.016456497980547</v>
      </c>
      <c r="W733" s="52">
        <f t="shared" si="737"/>
        <v>4.1832256226762635E-2</v>
      </c>
      <c r="X733" s="247">
        <f>W733+V733+SUM($U$721:U733)</f>
        <v>14.437758489704798</v>
      </c>
      <c r="Y733" s="104">
        <f>W733+V733+SUM($U$722:U733)-$X$722</f>
        <v>14.375557639989756</v>
      </c>
      <c r="Z733" s="42"/>
      <c r="AA733" s="42"/>
      <c r="AB733" s="41">
        <f t="shared" si="738"/>
        <v>3.9844328944814732E-2</v>
      </c>
      <c r="AC733" s="48">
        <f t="shared" si="739"/>
        <v>5.6042441972793622</v>
      </c>
      <c r="AD733" s="48">
        <f t="shared" si="740"/>
        <v>0.49608862740058934</v>
      </c>
      <c r="AE733" s="48">
        <f t="shared" si="741"/>
        <v>1.7902509379622689</v>
      </c>
      <c r="AF733" s="48">
        <f t="shared" si="742"/>
        <v>0.4960886274005894</v>
      </c>
      <c r="AG733" s="238">
        <f t="shared" si="743"/>
        <v>1.2938584489918714</v>
      </c>
      <c r="AH733" s="48">
        <f t="shared" si="744"/>
        <v>3.0386156980801452E-4</v>
      </c>
      <c r="AI733" s="48">
        <f>AE733+AC733+SUM($AB$721:AB733)</f>
        <v>7.7158399859933207</v>
      </c>
      <c r="AJ733" s="48">
        <f>AE733+AC733+SUM($AB$722:AB733)-$AI$722</f>
        <v>5.3205141519667514</v>
      </c>
      <c r="AK733" s="46"/>
      <c r="AL733" s="86"/>
      <c r="AM733" s="25">
        <v>135.83449999999999</v>
      </c>
      <c r="AN733" s="25">
        <v>0.11384419177103512</v>
      </c>
      <c r="AQ733"/>
      <c r="AR733" s="25">
        <v>-13.5915</v>
      </c>
      <c r="AS733" s="25">
        <v>8.2731493398826683E-2</v>
      </c>
      <c r="AT733" s="41"/>
      <c r="AU733" s="41"/>
      <c r="AV733" s="41">
        <f t="shared" si="752"/>
        <v>0</v>
      </c>
      <c r="AW733" s="86">
        <f t="shared" si="753"/>
        <v>2.256207261781485E-2</v>
      </c>
      <c r="AX733" s="86">
        <f t="shared" si="754"/>
        <v>1.767688865344454</v>
      </c>
      <c r="AY733" s="86">
        <f t="shared" si="745"/>
        <v>9.724074898101788E-2</v>
      </c>
      <c r="AZ733" s="86">
        <f t="shared" si="746"/>
        <v>7.6185992370123028</v>
      </c>
      <c r="BA733" s="86">
        <f t="shared" si="768"/>
        <v>7.0711967294160669E-2</v>
      </c>
      <c r="BB733" s="86">
        <f t="shared" si="769"/>
        <v>5.2498021846725909</v>
      </c>
      <c r="BC733" s="89">
        <f t="shared" si="784"/>
        <v>9.0439722958036428E-3</v>
      </c>
      <c r="BD733" s="89">
        <f t="shared" si="784"/>
        <v>0.65773404679060299</v>
      </c>
      <c r="BE733" s="41">
        <f t="shared" si="773"/>
        <v>223.6318975953584</v>
      </c>
      <c r="BF733" s="89">
        <f t="shared" si="774"/>
        <v>0.69847726482768202</v>
      </c>
      <c r="BG733" s="89">
        <f t="shared" si="775"/>
        <v>0.30152273517231798</v>
      </c>
      <c r="BH733" s="89">
        <f t="shared" si="785"/>
        <v>0.46572928701869354</v>
      </c>
      <c r="BI733" s="89">
        <f t="shared" si="785"/>
        <v>0.20104873206771348</v>
      </c>
      <c r="BJ733" s="41">
        <f t="shared" si="776"/>
        <v>198.64856621710692</v>
      </c>
      <c r="BK733" s="89">
        <f t="shared" si="777"/>
        <v>0.73019765177561968</v>
      </c>
      <c r="BL733" s="89">
        <f t="shared" si="778"/>
        <v>0.26980234822438032</v>
      </c>
      <c r="BM733" s="89">
        <f t="shared" si="755"/>
        <v>0</v>
      </c>
      <c r="BN733" s="86">
        <f t="shared" si="756"/>
        <v>4.5860497933588397E-4</v>
      </c>
      <c r="BO733" s="86">
        <f t="shared" si="757"/>
        <v>4.137365124742675E-2</v>
      </c>
      <c r="BP733" s="86">
        <f t="shared" si="747"/>
        <v>0.15828044028836175</v>
      </c>
      <c r="BQ733" s="86">
        <f t="shared" si="748"/>
        <v>14.279478049416436</v>
      </c>
      <c r="BR733" s="86">
        <f t="shared" si="770"/>
        <v>0.15766717720735016</v>
      </c>
      <c r="BS733" s="86">
        <f t="shared" si="771"/>
        <v>14.217890462782405</v>
      </c>
      <c r="BT733" s="89">
        <f t="shared" si="758"/>
        <v>3.6387194762020181E-2</v>
      </c>
      <c r="BU733" s="89">
        <f t="shared" si="758"/>
        <v>3.1901282963412125</v>
      </c>
      <c r="BV733" s="41">
        <f t="shared" si="759"/>
        <v>15.038033386188365</v>
      </c>
      <c r="BW733" s="89" t="e">
        <f t="shared" si="760"/>
        <v>#REF!</v>
      </c>
      <c r="BX733" s="42" t="e">
        <f t="shared" si="761"/>
        <v>#REF!</v>
      </c>
      <c r="BY733" s="89" t="e">
        <f t="shared" si="762"/>
        <v>#REF!</v>
      </c>
      <c r="BZ733" s="89" t="e">
        <f t="shared" si="762"/>
        <v>#REF!</v>
      </c>
      <c r="CA733" s="41">
        <f t="shared" si="763"/>
        <v>-13.15710703598516</v>
      </c>
      <c r="CB733" s="89" t="e">
        <f t="shared" si="764"/>
        <v>#REF!</v>
      </c>
      <c r="CC733" s="89" t="e">
        <f t="shared" si="765"/>
        <v>#REF!</v>
      </c>
      <c r="CD733" s="41" t="e">
        <f t="shared" si="779"/>
        <v>#REF!</v>
      </c>
      <c r="CE733" s="41" t="e">
        <f t="shared" si="780"/>
        <v>#REF!</v>
      </c>
      <c r="CF733" s="42" t="e">
        <f t="shared" si="781"/>
        <v>#REF!</v>
      </c>
      <c r="CG733" s="42" t="e">
        <f t="shared" si="772"/>
        <v>#REF!</v>
      </c>
      <c r="CH733" s="42" t="e">
        <f t="shared" si="766"/>
        <v>#REF!</v>
      </c>
      <c r="CI733" s="89">
        <f t="shared" si="782"/>
        <v>1.4354872119616771</v>
      </c>
      <c r="CJ733" s="89">
        <f t="shared" si="783"/>
        <v>3.8850269400050745</v>
      </c>
      <c r="CK733" s="42" t="e">
        <f t="shared" si="767"/>
        <v>#REF!</v>
      </c>
      <c r="CM733" s="89" t="e">
        <f t="shared" si="749"/>
        <v>#REF!</v>
      </c>
      <c r="CN733" s="89">
        <f t="shared" si="750"/>
        <v>6.8399238703208173E-2</v>
      </c>
    </row>
    <row r="734" spans="4:92" ht="14.4" x14ac:dyDescent="0.3">
      <c r="D734" s="22"/>
      <c r="E734" s="32">
        <v>41743.406944444447</v>
      </c>
      <c r="F734" s="21">
        <f t="shared" si="732"/>
        <v>1858.7666666666701</v>
      </c>
      <c r="G734" s="21">
        <f t="shared" si="751"/>
        <v>333.86041666667006</v>
      </c>
      <c r="H734" s="21"/>
      <c r="I734" s="21">
        <v>1036</v>
      </c>
      <c r="J734" s="21">
        <v>15290</v>
      </c>
      <c r="K734" s="21">
        <v>34893</v>
      </c>
      <c r="L734" s="21">
        <v>8</v>
      </c>
      <c r="M734" s="51">
        <v>6.94</v>
      </c>
      <c r="N734" s="40"/>
      <c r="O734" s="40"/>
      <c r="P734" s="40"/>
      <c r="R734" s="22"/>
      <c r="S734" s="22"/>
      <c r="T734" s="22"/>
      <c r="U734" s="52">
        <f t="shared" si="735"/>
        <v>9.3115991180807031E-2</v>
      </c>
      <c r="V734" s="52">
        <f t="shared" si="736"/>
        <v>13.097089775855444</v>
      </c>
      <c r="W734" s="52">
        <f t="shared" si="737"/>
        <v>3.9088396943081527E-2</v>
      </c>
      <c r="X734" s="247">
        <f>W734+V734+SUM($U$721:U734)</f>
        <v>13.608763899476823</v>
      </c>
      <c r="Y734" s="104">
        <f>W734+V734+SUM($U$722:U734)-$X$722</f>
        <v>13.546563049761781</v>
      </c>
      <c r="Z734" s="42"/>
      <c r="AA734" s="42"/>
      <c r="AB734" s="41">
        <f t="shared" si="738"/>
        <v>4.0803126849354866E-2</v>
      </c>
      <c r="AC734" s="48">
        <f t="shared" si="739"/>
        <v>5.7391024753626736</v>
      </c>
      <c r="AD734" s="48">
        <f t="shared" si="740"/>
        <v>0.50802630458111508</v>
      </c>
      <c r="AE734" s="48">
        <f t="shared" si="741"/>
        <v>1.8333308164136441</v>
      </c>
      <c r="AF734" s="48">
        <f t="shared" si="742"/>
        <v>0.5080263045811152</v>
      </c>
      <c r="AG734" s="238">
        <f t="shared" si="743"/>
        <v>1.3249933382601322</v>
      </c>
      <c r="AH734" s="48">
        <f t="shared" si="744"/>
        <v>3.1117357239703329E-4</v>
      </c>
      <c r="AI734" s="48">
        <f>AE734+AC734+SUM($AB$721:AB734)</f>
        <v>7.9345812693773627</v>
      </c>
      <c r="AJ734" s="48">
        <f>AE734+AC734+SUM($AB$722:AB734)-$AI$722</f>
        <v>5.5392554353507935</v>
      </c>
      <c r="AK734" s="46"/>
      <c r="AL734" s="86"/>
      <c r="AM734" s="25">
        <v>136.06400000000002</v>
      </c>
      <c r="AN734" s="25">
        <v>2.1000000000000796E-2</v>
      </c>
      <c r="AR734" s="25">
        <v>-9.1141153601026232</v>
      </c>
      <c r="AS734" s="25">
        <v>3.4966885526386271E-2</v>
      </c>
      <c r="AT734" s="41"/>
      <c r="AU734" s="41"/>
      <c r="AV734" s="41">
        <f t="shared" si="752"/>
        <v>0</v>
      </c>
      <c r="AW734" s="86">
        <f t="shared" si="753"/>
        <v>2.3109606869744951E-2</v>
      </c>
      <c r="AX734" s="86">
        <f t="shared" si="754"/>
        <v>1.8102212095438992</v>
      </c>
      <c r="AY734" s="86">
        <f t="shared" si="745"/>
        <v>0.1000174393893901</v>
      </c>
      <c r="AZ734" s="86">
        <f t="shared" si="746"/>
        <v>7.8345638299879727</v>
      </c>
      <c r="BA734" s="86">
        <f t="shared" si="768"/>
        <v>7.3488657702532892E-2</v>
      </c>
      <c r="BB734" s="86">
        <f t="shared" si="769"/>
        <v>5.4657667776482608</v>
      </c>
      <c r="BC734" s="89">
        <f t="shared" si="784"/>
        <v>2.7766904083722233E-3</v>
      </c>
      <c r="BD734" s="89">
        <f t="shared" si="784"/>
        <v>0.21596459297566994</v>
      </c>
      <c r="BE734" s="41">
        <f t="shared" si="773"/>
        <v>144.16008881161525</v>
      </c>
      <c r="BF734" s="89">
        <f t="shared" si="774"/>
        <v>0.79937960198626146</v>
      </c>
      <c r="BG734" s="89">
        <f t="shared" si="775"/>
        <v>0.20062039801373854</v>
      </c>
      <c r="BH734" s="89">
        <f t="shared" si="785"/>
        <v>0.17485732004949958</v>
      </c>
      <c r="BI734" s="89">
        <f t="shared" si="785"/>
        <v>4.3883963334542496E-2</v>
      </c>
      <c r="BJ734" s="41">
        <f t="shared" si="776"/>
        <v>196.49560537493139</v>
      </c>
      <c r="BK734" s="89">
        <f t="shared" si="777"/>
        <v>0.732931184384366</v>
      </c>
      <c r="BL734" s="89">
        <f t="shared" si="778"/>
        <v>0.267068815615634</v>
      </c>
      <c r="BM734" s="89">
        <f t="shared" si="755"/>
        <v>0</v>
      </c>
      <c r="BN734" s="86">
        <f t="shared" si="756"/>
        <v>4.3044786886549277E-4</v>
      </c>
      <c r="BO734" s="86">
        <f t="shared" si="757"/>
        <v>3.8657949074216033E-2</v>
      </c>
      <c r="BP734" s="86">
        <f t="shared" si="747"/>
        <v>0.14986195077156439</v>
      </c>
      <c r="BQ734" s="86">
        <f t="shared" si="748"/>
        <v>13.458901948705259</v>
      </c>
      <c r="BR734" s="86">
        <f t="shared" si="770"/>
        <v>0.1492486876905528</v>
      </c>
      <c r="BS734" s="86">
        <f t="shared" si="771"/>
        <v>13.397314362071228</v>
      </c>
      <c r="BT734" s="89">
        <f t="shared" si="758"/>
        <v>-8.4184895167973561E-3</v>
      </c>
      <c r="BU734" s="89">
        <f t="shared" si="758"/>
        <v>-0.82057610071117715</v>
      </c>
      <c r="BV734" s="41">
        <f t="shared" ref="BV734:BV739" si="786">1000*((BT734/BU734)/0.0112372-1)</f>
        <v>-87.028541126098816</v>
      </c>
      <c r="BW734" s="89" t="e">
        <f t="shared" si="760"/>
        <v>#REF!</v>
      </c>
      <c r="BX734" s="42" t="e">
        <f t="shared" si="761"/>
        <v>#REF!</v>
      </c>
      <c r="BY734" s="89" t="e">
        <f t="shared" si="762"/>
        <v>#REF!</v>
      </c>
      <c r="BZ734" s="89" t="e">
        <f t="shared" si="762"/>
        <v>#REF!</v>
      </c>
      <c r="CA734" s="41">
        <f t="shared" si="763"/>
        <v>-8.6325335504796605</v>
      </c>
      <c r="CB734" s="89" t="e">
        <f t="shared" si="764"/>
        <v>#REF!</v>
      </c>
      <c r="CC734" s="89" t="e">
        <f t="shared" si="765"/>
        <v>#REF!</v>
      </c>
      <c r="CD734" s="41" t="e">
        <f t="shared" si="779"/>
        <v>#REF!</v>
      </c>
      <c r="CE734" s="41" t="e">
        <f t="shared" si="780"/>
        <v>#REF!</v>
      </c>
      <c r="CF734" s="42" t="e">
        <f t="shared" si="781"/>
        <v>#REF!</v>
      </c>
      <c r="CG734" s="42" t="e">
        <f t="shared" si="772"/>
        <v>#REF!</v>
      </c>
      <c r="CH734" s="42" t="e">
        <f t="shared" si="766"/>
        <v>#REF!</v>
      </c>
      <c r="CI734" s="89">
        <f t="shared" si="782"/>
        <v>1.4793623885115996</v>
      </c>
      <c r="CJ734" s="89">
        <f t="shared" si="783"/>
        <v>4.0598930468391936</v>
      </c>
      <c r="CK734" s="42" t="e">
        <f t="shared" si="767"/>
        <v>#REF!</v>
      </c>
      <c r="CM734" s="89" t="e">
        <f t="shared" si="749"/>
        <v>#REF!</v>
      </c>
      <c r="CN734" s="89">
        <f t="shared" si="750"/>
        <v>7.0489838082273673E-2</v>
      </c>
    </row>
    <row r="735" spans="4:92" ht="14.4" x14ac:dyDescent="0.3">
      <c r="D735" s="22"/>
      <c r="E735" s="32">
        <v>41752.497916666667</v>
      </c>
      <c r="F735" s="21">
        <f t="shared" si="732"/>
        <v>1867.8576388888905</v>
      </c>
      <c r="G735" s="21">
        <f t="shared" si="751"/>
        <v>342.95138888889051</v>
      </c>
      <c r="H735" s="21"/>
      <c r="I735" s="21">
        <v>1046</v>
      </c>
      <c r="J735" s="21">
        <v>15701</v>
      </c>
      <c r="K735" s="21">
        <v>35446</v>
      </c>
      <c r="L735" s="21">
        <v>27</v>
      </c>
      <c r="M735" s="51">
        <v>6.94</v>
      </c>
      <c r="N735" s="40"/>
      <c r="O735" s="40"/>
      <c r="P735" s="40"/>
      <c r="R735" s="22"/>
      <c r="S735" s="22"/>
      <c r="T735" s="22"/>
      <c r="U735" s="52">
        <f t="shared" si="735"/>
        <v>9.5504783041388694E-2</v>
      </c>
      <c r="V735" s="52">
        <f t="shared" si="736"/>
        <v>13.433081704385973</v>
      </c>
      <c r="W735" s="52">
        <f t="shared" si="737"/>
        <v>4.0091168253108288E-2</v>
      </c>
      <c r="X735" s="247">
        <f>W735+V735+SUM($U$721:U735)</f>
        <v>14.041263382358766</v>
      </c>
      <c r="Y735" s="104">
        <f>W735+V735+SUM($U$722:U735)-$X$722</f>
        <v>13.979062532643724</v>
      </c>
      <c r="Z735" s="42"/>
      <c r="AA735" s="42"/>
      <c r="AB735" s="41">
        <f t="shared" si="738"/>
        <v>4.2304367165063583E-2</v>
      </c>
      <c r="AC735" s="48">
        <f t="shared" si="739"/>
        <v>5.9502571754376845</v>
      </c>
      <c r="AD735" s="48">
        <f t="shared" si="740"/>
        <v>0.52671775371180229</v>
      </c>
      <c r="AE735" s="48">
        <f t="shared" si="741"/>
        <v>1.9007832482773279</v>
      </c>
      <c r="AF735" s="48">
        <f t="shared" si="742"/>
        <v>0.52671775371180229</v>
      </c>
      <c r="AG735" s="238">
        <f t="shared" si="743"/>
        <v>1.3737428722060347</v>
      </c>
      <c r="AH735" s="48">
        <f t="shared" si="744"/>
        <v>3.2262235949097925E-4</v>
      </c>
      <c r="AI735" s="48">
        <f>AE735+AC735+SUM($AB$721:AB735)</f>
        <v>8.2554927684811208</v>
      </c>
      <c r="AJ735" s="48">
        <f>AE735+AC735+SUM($AB$722:AB735)-$AI$722</f>
        <v>5.8601669344545515</v>
      </c>
      <c r="AK735" s="46"/>
      <c r="AL735" s="86"/>
      <c r="AM735" s="92">
        <f>AM736</f>
        <v>135.79750000000001</v>
      </c>
      <c r="AN735" s="41"/>
      <c r="AO735" s="41"/>
      <c r="AP735" s="41"/>
      <c r="AQ735"/>
      <c r="AR735" s="25">
        <f>AR736</f>
        <v>-11.4055</v>
      </c>
      <c r="AT735" s="173"/>
      <c r="AU735" s="173"/>
      <c r="AV735" s="41">
        <f t="shared" si="752"/>
        <v>0</v>
      </c>
      <c r="AW735" s="86">
        <f t="shared" si="753"/>
        <v>2.395431241988866E-2</v>
      </c>
      <c r="AX735" s="86">
        <f t="shared" si="754"/>
        <v>1.8768289358574393</v>
      </c>
      <c r="AY735" s="86">
        <f t="shared" si="745"/>
        <v>0.10403850788118664</v>
      </c>
      <c r="AZ735" s="86">
        <f t="shared" si="746"/>
        <v>8.1514542605999338</v>
      </c>
      <c r="BA735" s="86">
        <f t="shared" si="768"/>
        <v>7.7509726194329429E-2</v>
      </c>
      <c r="BB735" s="86">
        <f t="shared" si="769"/>
        <v>5.7826572082602219</v>
      </c>
      <c r="BC735" s="89">
        <f t="shared" si="784"/>
        <v>4.0210684917965367E-3</v>
      </c>
      <c r="BD735" s="89">
        <f t="shared" si="784"/>
        <v>0.31689043061196109</v>
      </c>
      <c r="BE735" s="41">
        <f t="shared" si="773"/>
        <v>129.20875177980486</v>
      </c>
      <c r="BF735" s="89">
        <f t="shared" si="774"/>
        <v>0.81836274674216503</v>
      </c>
      <c r="BG735" s="89">
        <f t="shared" si="775"/>
        <v>0.18163725325783497</v>
      </c>
      <c r="BH735" s="89">
        <f t="shared" ref="BH735:BH740" si="787">BF735*($AJ735-$AJ734)</f>
        <v>0.26262201586769729</v>
      </c>
      <c r="BI735" s="89">
        <f t="shared" si="785"/>
        <v>5.8289483236060785E-2</v>
      </c>
      <c r="BJ735" s="41">
        <f t="shared" ref="BJ735:BJ740" si="788">1000*((BA735/BB735)/0.0112372-1)</f>
        <v>192.80827630762553</v>
      </c>
      <c r="BK735" s="89">
        <f t="shared" si="777"/>
        <v>0.73761284605103794</v>
      </c>
      <c r="BL735" s="89">
        <f t="shared" si="778"/>
        <v>0.26238715394896206</v>
      </c>
      <c r="BM735" s="89">
        <f t="shared" si="755"/>
        <v>0</v>
      </c>
      <c r="BN735" s="86">
        <f t="shared" si="756"/>
        <v>4.4048083918038646E-4</v>
      </c>
      <c r="BO735" s="86">
        <f t="shared" si="757"/>
        <v>3.9650687413927903E-2</v>
      </c>
      <c r="BP735" s="86">
        <f t="shared" si="747"/>
        <v>0.15427107134336754</v>
      </c>
      <c r="BQ735" s="86">
        <f t="shared" si="748"/>
        <v>13.886992311015398</v>
      </c>
      <c r="BR735" s="86">
        <f t="shared" si="770"/>
        <v>0.15365780826235595</v>
      </c>
      <c r="BS735" s="86">
        <f t="shared" si="771"/>
        <v>13.825404724381366</v>
      </c>
      <c r="BT735" s="89">
        <f t="shared" si="758"/>
        <v>4.409120571803149E-3</v>
      </c>
      <c r="BU735" s="89">
        <f t="shared" si="758"/>
        <v>0.42809036231013842</v>
      </c>
      <c r="BV735" s="41">
        <f t="shared" si="786"/>
        <v>-83.445246535583934</v>
      </c>
      <c r="BW735" s="89" t="e">
        <f t="shared" si="760"/>
        <v>#REF!</v>
      </c>
      <c r="BX735" s="42" t="e">
        <f t="shared" si="761"/>
        <v>#REF!</v>
      </c>
      <c r="BY735" s="89" t="e">
        <f t="shared" si="762"/>
        <v>#REF!</v>
      </c>
      <c r="BZ735" s="89" t="e">
        <f t="shared" si="762"/>
        <v>#REF!</v>
      </c>
      <c r="CA735" s="41">
        <f t="shared" ref="CA735:CA740" si="789">1000*((BR735/BS735/0.0112372-1))</f>
        <v>-10.949037265609141</v>
      </c>
      <c r="CB735" s="89" t="e">
        <f t="shared" si="764"/>
        <v>#REF!</v>
      </c>
      <c r="CC735" s="89" t="e">
        <f t="shared" ref="CC735:CC740" si="790">1-CB735</f>
        <v>#REF!</v>
      </c>
      <c r="CD735" s="41">
        <f t="shared" si="779"/>
        <v>0</v>
      </c>
      <c r="CE735" s="41">
        <f t="shared" si="780"/>
        <v>0</v>
      </c>
      <c r="CF735" s="42">
        <f t="shared" si="781"/>
        <v>0</v>
      </c>
      <c r="CG735" s="42">
        <f t="shared" si="772"/>
        <v>0</v>
      </c>
      <c r="CH735" s="42"/>
      <c r="CI735" s="89"/>
      <c r="CJ735" s="89"/>
      <c r="CK735" s="42"/>
      <c r="CM735" s="89">
        <f t="shared" si="749"/>
        <v>0</v>
      </c>
      <c r="CN735" s="89">
        <f t="shared" si="750"/>
        <v>0</v>
      </c>
    </row>
    <row r="736" spans="4:92" ht="14.4" x14ac:dyDescent="0.3">
      <c r="D736" s="22"/>
      <c r="E736" s="32">
        <v>41772.602083333331</v>
      </c>
      <c r="F736" s="21">
        <f t="shared" si="732"/>
        <v>1887.9618055555547</v>
      </c>
      <c r="G736" s="21">
        <f t="shared" si="751"/>
        <v>363.05555555555475</v>
      </c>
      <c r="H736" s="21"/>
      <c r="I736" s="21">
        <v>1027</v>
      </c>
      <c r="J736" s="21">
        <v>15574</v>
      </c>
      <c r="K736" s="21">
        <v>35824</v>
      </c>
      <c r="L736" s="21">
        <v>9</v>
      </c>
      <c r="M736" s="51">
        <v>6.94</v>
      </c>
      <c r="N736" s="40"/>
      <c r="O736" s="40"/>
      <c r="P736" s="40"/>
      <c r="R736" s="22"/>
      <c r="S736" s="22"/>
      <c r="T736" s="22"/>
      <c r="U736" s="52">
        <f t="shared" si="735"/>
        <v>9.4769965928350047E-2</v>
      </c>
      <c r="V736" s="52">
        <f t="shared" si="736"/>
        <v>13.329727107863288</v>
      </c>
      <c r="W736" s="52">
        <f t="shared" si="737"/>
        <v>3.978270541411804E-2</v>
      </c>
      <c r="X736" s="247">
        <f>W736+V736+SUM($U$721:U736)</f>
        <v>14.032370288925442</v>
      </c>
      <c r="Y736" s="104">
        <f>W736+V736+SUM($U$722:U736)-$X$722</f>
        <v>13.9701694392104</v>
      </c>
      <c r="Z736" s="42"/>
      <c r="AA736" s="42"/>
      <c r="AB736" s="41">
        <f t="shared" si="738"/>
        <v>4.1199962298127613E-2</v>
      </c>
      <c r="AC736" s="48">
        <f t="shared" si="739"/>
        <v>5.7949187689220318</v>
      </c>
      <c r="AD736" s="48">
        <f t="shared" si="740"/>
        <v>0.51296717215999277</v>
      </c>
      <c r="AE736" s="48">
        <f t="shared" si="741"/>
        <v>1.8511610836862105</v>
      </c>
      <c r="AF736" s="48">
        <f t="shared" si="742"/>
        <v>0.51296717215999277</v>
      </c>
      <c r="AG736" s="238">
        <f t="shared" si="743"/>
        <v>1.3378797115998673</v>
      </c>
      <c r="AH736" s="48">
        <f t="shared" si="744"/>
        <v>3.141999263503541E-4</v>
      </c>
      <c r="AI736" s="48">
        <f>AE736+AC736+SUM($AB$721:AB736)</f>
        <v>8.0917321596724783</v>
      </c>
      <c r="AJ736" s="48">
        <f>AE736+AC736+SUM($AB$722:AB736)-$AI$722</f>
        <v>5.696406325645909</v>
      </c>
      <c r="AK736" s="46"/>
      <c r="AL736" s="86"/>
      <c r="AM736" s="41">
        <v>135.79750000000001</v>
      </c>
      <c r="AN736" s="41">
        <v>0.10677312395915597</v>
      </c>
      <c r="AO736" s="41"/>
      <c r="AP736" s="41"/>
      <c r="AQ736"/>
      <c r="AR736" s="25">
        <v>-11.4055</v>
      </c>
      <c r="AS736" s="25">
        <v>0.13222896808188522</v>
      </c>
      <c r="AT736" s="41"/>
      <c r="AU736" s="41"/>
      <c r="AV736" s="41">
        <f t="shared" si="752"/>
        <v>0</v>
      </c>
      <c r="AW736" s="86">
        <f t="shared" si="753"/>
        <v>2.33289571435077E-2</v>
      </c>
      <c r="AX736" s="86">
        <f t="shared" si="754"/>
        <v>1.8278321265427029</v>
      </c>
      <c r="AY736" s="86">
        <f t="shared" si="745"/>
        <v>0.10197474138438666</v>
      </c>
      <c r="AZ736" s="86">
        <f t="shared" si="746"/>
        <v>7.9897574182880922</v>
      </c>
      <c r="BA736" s="86">
        <f t="shared" si="768"/>
        <v>7.5445959697529444E-2</v>
      </c>
      <c r="BB736" s="86">
        <f t="shared" si="769"/>
        <v>5.6209603659483802</v>
      </c>
      <c r="BC736" s="89">
        <f t="shared" si="784"/>
        <v>-2.0637664967999847E-3</v>
      </c>
      <c r="BD736" s="89">
        <f t="shared" si="784"/>
        <v>-0.16169684231184167</v>
      </c>
      <c r="BE736" s="41">
        <f>1000*(((BC736)/((BD736))/0.0112372-1))</f>
        <v>135.79750000000689</v>
      </c>
      <c r="BF736" s="89">
        <f t="shared" si="774"/>
        <v>0.80999726337715294</v>
      </c>
      <c r="BG736" s="89">
        <f t="shared" si="775"/>
        <v>0.19000273662284706</v>
      </c>
      <c r="BH736" s="89">
        <f t="shared" si="787"/>
        <v>-0.13264564498397693</v>
      </c>
      <c r="BI736" s="89">
        <f t="shared" si="785"/>
        <v>-3.1114963824665592E-2</v>
      </c>
      <c r="BJ736" s="41">
        <f t="shared" si="788"/>
        <v>194.44829187552259</v>
      </c>
      <c r="BK736" s="89">
        <f t="shared" si="777"/>
        <v>0.73553058057464016</v>
      </c>
      <c r="BL736" s="89">
        <f t="shared" si="778"/>
        <v>0.26446941942535984</v>
      </c>
      <c r="BM736" s="89">
        <f t="shared" si="755"/>
        <v>0</v>
      </c>
      <c r="BN736" s="86">
        <f t="shared" si="756"/>
        <v>4.3709176432687796E-4</v>
      </c>
      <c r="BO736" s="86">
        <f t="shared" si="757"/>
        <v>3.934561364979116E-2</v>
      </c>
      <c r="BP736" s="86">
        <f t="shared" si="747"/>
        <v>0.15417336310913279</v>
      </c>
      <c r="BQ736" s="86">
        <f t="shared" si="748"/>
        <v>13.878196925816308</v>
      </c>
      <c r="BR736" s="86">
        <f t="shared" si="770"/>
        <v>0.1535601000281212</v>
      </c>
      <c r="BS736" s="86">
        <f t="shared" si="771"/>
        <v>13.816609339182277</v>
      </c>
      <c r="BT736" s="89">
        <f t="shared" si="758"/>
        <v>-9.7708234234744618E-5</v>
      </c>
      <c r="BU736" s="89">
        <f t="shared" si="758"/>
        <v>-8.7953851990896226E-3</v>
      </c>
      <c r="BV736" s="41">
        <f t="shared" si="786"/>
        <v>-11.405500000265301</v>
      </c>
      <c r="BW736" s="89" t="e">
        <f t="shared" si="760"/>
        <v>#REF!</v>
      </c>
      <c r="BX736" s="42" t="e">
        <f t="shared" si="761"/>
        <v>#REF!</v>
      </c>
      <c r="BY736" s="89" t="e">
        <f t="shared" si="762"/>
        <v>#REF!</v>
      </c>
      <c r="BZ736" s="89" t="e">
        <f t="shared" si="762"/>
        <v>#REF!</v>
      </c>
      <c r="CA736" s="41">
        <f t="shared" si="789"/>
        <v>-10.948746690296328</v>
      </c>
      <c r="CB736" s="89" t="e">
        <f t="shared" si="764"/>
        <v>#REF!</v>
      </c>
      <c r="CC736" s="89" t="e">
        <f t="shared" si="790"/>
        <v>#REF!</v>
      </c>
      <c r="CD736" s="41" t="e">
        <f t="shared" si="779"/>
        <v>#REF!</v>
      </c>
      <c r="CE736" s="41" t="e">
        <f t="shared" si="780"/>
        <v>#REF!</v>
      </c>
      <c r="CF736" s="42" t="e">
        <f t="shared" si="781"/>
        <v>#REF!</v>
      </c>
      <c r="CG736" s="42" t="e">
        <f t="shared" si="772"/>
        <v>#REF!</v>
      </c>
      <c r="CH736" s="42" t="e">
        <f t="shared" ref="CH736:CH748" si="791">CC736*$Y736</f>
        <v>#REF!</v>
      </c>
      <c r="CI736" s="89">
        <f t="shared" ref="CI736:CI748" si="792">BL736*$AJ736</f>
        <v>1.5065252737545209</v>
      </c>
      <c r="CJ736" s="89">
        <f t="shared" ref="CJ736:CJ748" si="793">BK736*$AJ736</f>
        <v>4.1898810518913878</v>
      </c>
      <c r="CK736" s="42" t="e">
        <f t="shared" ref="CK736:CK748" si="794">CB736*$Y736</f>
        <v>#REF!</v>
      </c>
      <c r="CM736" s="89" t="e">
        <f t="shared" si="749"/>
        <v>#REF!</v>
      </c>
      <c r="CN736" s="89">
        <f t="shared" si="750"/>
        <v>7.1784116886094901E-2</v>
      </c>
    </row>
    <row r="737" spans="1:92" ht="14.4" x14ac:dyDescent="0.3">
      <c r="D737" s="22"/>
      <c r="E737" s="32">
        <v>42074.415972222225</v>
      </c>
      <c r="F737" s="21">
        <f t="shared" si="732"/>
        <v>2189.7756944444482</v>
      </c>
      <c r="G737" s="21">
        <f t="shared" si="751"/>
        <v>664.86944444444816</v>
      </c>
      <c r="H737" s="21"/>
      <c r="I737" s="21">
        <v>1045</v>
      </c>
      <c r="J737" s="21">
        <v>15030</v>
      </c>
      <c r="K737" s="21">
        <v>33144</v>
      </c>
      <c r="L737" s="21">
        <v>7</v>
      </c>
      <c r="M737" s="51">
        <v>6.94</v>
      </c>
      <c r="N737" s="40"/>
      <c r="O737" s="40"/>
      <c r="P737" s="40"/>
      <c r="R737" s="22"/>
      <c r="S737" s="22"/>
      <c r="T737" s="22"/>
      <c r="U737" s="52">
        <f t="shared" si="735"/>
        <v>8.9216958867827725E-2</v>
      </c>
      <c r="V737" s="52">
        <f t="shared" si="736"/>
        <v>12.548677246552138</v>
      </c>
      <c r="W737" s="52">
        <f t="shared" si="737"/>
        <v>3.7451654200927803E-2</v>
      </c>
      <c r="X737" s="247">
        <f>W737+V737+SUM($U$721:U737)</f>
        <v>13.338206335268929</v>
      </c>
      <c r="Y737" s="104">
        <f>W737+V737+SUM($U$722:U737)-$X$722</f>
        <v>13.276005485553886</v>
      </c>
      <c r="Z737" s="42"/>
      <c r="AA737" s="42"/>
      <c r="AB737" s="41">
        <f t="shared" si="738"/>
        <v>4.0457726640823401E-2</v>
      </c>
      <c r="AC737" s="48">
        <f t="shared" si="739"/>
        <v>5.6905207282065726</v>
      </c>
      <c r="AD737" s="48">
        <f t="shared" si="740"/>
        <v>0.50372584025176048</v>
      </c>
      <c r="AE737" s="48">
        <f t="shared" si="741"/>
        <v>1.8178115928836847</v>
      </c>
      <c r="AF737" s="48">
        <f t="shared" si="742"/>
        <v>0.50372584025176048</v>
      </c>
      <c r="AG737" s="238">
        <f t="shared" si="743"/>
        <v>1.3137772131570853</v>
      </c>
      <c r="AH737" s="48">
        <f t="shared" si="744"/>
        <v>3.0853947483896549E-4</v>
      </c>
      <c r="AI737" s="48">
        <f>AE737+AC737+SUM($AB$721:AB737)</f>
        <v>7.994442354795317</v>
      </c>
      <c r="AJ737" s="48">
        <f>AE737+AC737+SUM($AB$722:AB737)-$AI$722</f>
        <v>5.5991165207687477</v>
      </c>
      <c r="AK737" s="46"/>
      <c r="AL737" s="86"/>
      <c r="AM737" s="25">
        <v>130.458</v>
      </c>
      <c r="AN737" s="25">
        <v>0.37335238046651126</v>
      </c>
      <c r="AQ737" s="25"/>
      <c r="AR737" s="25">
        <v>-5.0747499999999999</v>
      </c>
      <c r="AS737" s="25">
        <v>0.23630528453676178</v>
      </c>
      <c r="AT737" s="41"/>
      <c r="AU737" s="41"/>
      <c r="AV737" s="41">
        <f t="shared" si="752"/>
        <v>0</v>
      </c>
      <c r="AW737" s="86">
        <f t="shared" si="753"/>
        <v>2.2802330496290723E-2</v>
      </c>
      <c r="AX737" s="86">
        <f t="shared" si="754"/>
        <v>1.7950092623873939</v>
      </c>
      <c r="AY737" s="86">
        <f t="shared" si="745"/>
        <v>0.10028097379355402</v>
      </c>
      <c r="AZ737" s="86">
        <f t="shared" si="746"/>
        <v>7.894161381001763</v>
      </c>
      <c r="BA737" s="86">
        <f t="shared" si="768"/>
        <v>7.3752192106696812E-2</v>
      </c>
      <c r="BB737" s="86">
        <f t="shared" si="769"/>
        <v>5.5253643286620511</v>
      </c>
      <c r="BC737" s="89">
        <f t="shared" si="784"/>
        <v>-1.6937675908326316E-3</v>
      </c>
      <c r="BD737" s="89">
        <f t="shared" si="784"/>
        <v>-9.559603728632915E-2</v>
      </c>
      <c r="BE737" s="41">
        <f>1000*(((BC737)/((BD737))/0.0112372-1))</f>
        <v>576.72450796382145</v>
      </c>
      <c r="BF737" s="89">
        <f t="shared" si="774"/>
        <v>0.25016898841042712</v>
      </c>
      <c r="BG737" s="89">
        <f t="shared" si="775"/>
        <v>0.74983101158957288</v>
      </c>
      <c r="BH737" s="89">
        <f t="shared" si="787"/>
        <v>-2.4338892068767288E-2</v>
      </c>
      <c r="BI737" s="89">
        <f t="shared" si="785"/>
        <v>-7.2950912808394039E-2</v>
      </c>
      <c r="BJ737" s="41">
        <f t="shared" si="788"/>
        <v>187.83441282011171</v>
      </c>
      <c r="BK737" s="89">
        <f t="shared" si="777"/>
        <v>0.74392797160661128</v>
      </c>
      <c r="BL737" s="89">
        <f t="shared" si="778"/>
        <v>0.25607202839338872</v>
      </c>
      <c r="BM737" s="89">
        <f t="shared" si="755"/>
        <v>0</v>
      </c>
      <c r="BN737" s="86">
        <f t="shared" si="756"/>
        <v>4.1408645267705657E-4</v>
      </c>
      <c r="BO737" s="86">
        <f t="shared" si="757"/>
        <v>3.7037567748250746E-2</v>
      </c>
      <c r="BP737" s="86">
        <f t="shared" si="747"/>
        <v>0.14747467539923312</v>
      </c>
      <c r="BQ737" s="86">
        <f t="shared" si="748"/>
        <v>13.190731659869696</v>
      </c>
      <c r="BR737" s="86">
        <f t="shared" si="770"/>
        <v>0.14686141231822153</v>
      </c>
      <c r="BS737" s="86">
        <f t="shared" si="771"/>
        <v>13.129144073235665</v>
      </c>
      <c r="BT737" s="89">
        <f t="shared" si="758"/>
        <v>-6.6986877098996755E-3</v>
      </c>
      <c r="BU737" s="89">
        <f t="shared" si="758"/>
        <v>-0.68746526594661184</v>
      </c>
      <c r="BV737" s="41">
        <f t="shared" si="786"/>
        <v>-132.87669075278617</v>
      </c>
      <c r="BW737" s="89" t="e">
        <f t="shared" si="760"/>
        <v>#REF!</v>
      </c>
      <c r="BX737" s="42" t="e">
        <f t="shared" si="761"/>
        <v>#REF!</v>
      </c>
      <c r="BY737" s="89" t="e">
        <f t="shared" si="762"/>
        <v>#REF!</v>
      </c>
      <c r="BZ737" s="89" t="e">
        <f t="shared" si="762"/>
        <v>#REF!</v>
      </c>
      <c r="CA737" s="41">
        <f t="shared" si="789"/>
        <v>-4.5643833210105011</v>
      </c>
      <c r="CB737" s="89" t="e">
        <f t="shared" si="764"/>
        <v>#REF!</v>
      </c>
      <c r="CC737" s="89" t="e">
        <f t="shared" si="790"/>
        <v>#REF!</v>
      </c>
      <c r="CD737" s="41" t="e">
        <f t="shared" si="779"/>
        <v>#REF!</v>
      </c>
      <c r="CE737" s="41" t="e">
        <f t="shared" si="780"/>
        <v>#REF!</v>
      </c>
      <c r="CF737" s="42" t="e">
        <f t="shared" si="781"/>
        <v>#REF!</v>
      </c>
      <c r="CG737" s="42" t="e">
        <f t="shared" si="772"/>
        <v>#REF!</v>
      </c>
      <c r="CH737" s="139" t="e">
        <f t="shared" si="791"/>
        <v>#REF!</v>
      </c>
      <c r="CI737" s="89">
        <f t="shared" si="792"/>
        <v>1.4337771246841866</v>
      </c>
      <c r="CJ737" s="89">
        <f t="shared" si="793"/>
        <v>4.1653393960845611</v>
      </c>
      <c r="CK737" s="139" t="e">
        <f t="shared" si="794"/>
        <v>#REF!</v>
      </c>
      <c r="CM737" s="89" t="e">
        <f t="shared" si="749"/>
        <v>#REF!</v>
      </c>
      <c r="CN737" s="89">
        <f t="shared" si="750"/>
        <v>6.8317755101737043E-2</v>
      </c>
    </row>
    <row r="738" spans="1:92" s="1" customFormat="1" ht="14.4" x14ac:dyDescent="0.3">
      <c r="A738"/>
      <c r="B738"/>
      <c r="C738"/>
      <c r="D738" s="94" t="s">
        <v>127</v>
      </c>
      <c r="E738" s="32">
        <v>42284.644444444442</v>
      </c>
      <c r="F738" s="21">
        <f t="shared" si="732"/>
        <v>2400.0041666666657</v>
      </c>
      <c r="G738" s="21">
        <f t="shared" si="751"/>
        <v>875.0979166666657</v>
      </c>
      <c r="H738" s="21"/>
      <c r="I738" s="21">
        <v>1035</v>
      </c>
      <c r="J738" s="21">
        <v>17531</v>
      </c>
      <c r="K738" s="21">
        <v>38236</v>
      </c>
      <c r="L738" s="21">
        <v>14</v>
      </c>
      <c r="M738" s="51">
        <v>6.94</v>
      </c>
      <c r="N738" s="40"/>
      <c r="O738" s="40"/>
      <c r="P738" s="40"/>
      <c r="Q738" s="22"/>
      <c r="R738" s="22"/>
      <c r="S738" s="22"/>
      <c r="T738" s="22"/>
      <c r="U738" s="52">
        <f t="shared" si="735"/>
        <v>0.10193868041224549</v>
      </c>
      <c r="V738" s="52">
        <f t="shared" si="736"/>
        <v>14.33803186822121</v>
      </c>
      <c r="W738" s="52">
        <f t="shared" si="737"/>
        <v>4.2792001172716802E-2</v>
      </c>
      <c r="X738" s="247">
        <f>W738+V738+SUM($U$721:U738)</f>
        <v>15.234839984322035</v>
      </c>
      <c r="Y738" s="104">
        <f>W738+V738+SUM($U$722:U738)-$X$722</f>
        <v>15.172639134606992</v>
      </c>
      <c r="Z738" s="42"/>
      <c r="AA738" s="42"/>
      <c r="AB738" s="41">
        <f t="shared" si="738"/>
        <v>4.6738335764909399E-2</v>
      </c>
      <c r="AC738" s="48">
        <f t="shared" si="739"/>
        <v>6.5739103641015282</v>
      </c>
      <c r="AD738" s="48">
        <f t="shared" si="740"/>
        <v>0.58192363758253762</v>
      </c>
      <c r="AE738" s="48">
        <f t="shared" si="741"/>
        <v>2.1000064917096211</v>
      </c>
      <c r="AF738" s="48">
        <f t="shared" si="742"/>
        <v>0.58192363758253751</v>
      </c>
      <c r="AG738" s="238">
        <f t="shared" si="743"/>
        <v>1.5177264173529719</v>
      </c>
      <c r="AH738" s="48">
        <f t="shared" si="744"/>
        <v>3.5643677411180641E-4</v>
      </c>
      <c r="AI738" s="48">
        <f>AE738+AC738+SUM($AB$721:AB738)</f>
        <v>9.206765225281119</v>
      </c>
      <c r="AJ738" s="48">
        <f>AE738+AC738+SUM($AB$722:AB738)-$AI$722</f>
        <v>6.8114393912545497</v>
      </c>
      <c r="AK738" s="46"/>
      <c r="AL738" s="86"/>
      <c r="AM738">
        <v>129.15633333333335</v>
      </c>
      <c r="AN738">
        <v>0.14660263753880326</v>
      </c>
      <c r="AO738"/>
      <c r="AP738"/>
      <c r="AQ738" s="26"/>
      <c r="AR738" s="25">
        <v>-3.581</v>
      </c>
      <c r="AS738" s="25">
        <v>0.12990765951243977</v>
      </c>
      <c r="AV738" s="41">
        <f t="shared" si="752"/>
        <v>0</v>
      </c>
      <c r="AW738" s="86">
        <f t="shared" si="753"/>
        <v>2.6312185397152531E-2</v>
      </c>
      <c r="AX738" s="86">
        <f t="shared" si="754"/>
        <v>2.0736943063124684</v>
      </c>
      <c r="AY738" s="86">
        <f t="shared" si="745"/>
        <v>0.115356840310735</v>
      </c>
      <c r="AZ738" s="86">
        <f t="shared" si="746"/>
        <v>9.0914083849703839</v>
      </c>
      <c r="BA738" s="86">
        <f t="shared" si="768"/>
        <v>8.8828058623877784E-2</v>
      </c>
      <c r="BB738" s="86">
        <f t="shared" si="769"/>
        <v>6.722611332630672</v>
      </c>
      <c r="BC738" s="89">
        <f t="shared" si="784"/>
        <v>1.5075866517180972E-2</v>
      </c>
      <c r="BD738" s="89">
        <f t="shared" si="784"/>
        <v>1.1972470039686209</v>
      </c>
      <c r="BE738" s="41">
        <f>1000*(((BC738)/((BD738))/0.0112372-1))</f>
        <v>120.57367102816552</v>
      </c>
      <c r="BF738" s="89">
        <f t="shared" si="774"/>
        <v>0.82932638079967624</v>
      </c>
      <c r="BG738" s="89">
        <f t="shared" si="775"/>
        <v>0.17067361920032376</v>
      </c>
      <c r="BH738" s="89">
        <f t="shared" si="787"/>
        <v>1.0054113385406649</v>
      </c>
      <c r="BI738" s="89">
        <f t="shared" si="785"/>
        <v>0.2069115319451372</v>
      </c>
      <c r="BJ738" s="41">
        <f t="shared" si="788"/>
        <v>175.85577570863032</v>
      </c>
      <c r="BK738" s="89">
        <f t="shared" si="777"/>
        <v>0.75913679218111196</v>
      </c>
      <c r="BL738" s="89">
        <f t="shared" si="778"/>
        <v>0.24086320781888804</v>
      </c>
      <c r="BM738" s="89">
        <f t="shared" si="755"/>
        <v>0</v>
      </c>
      <c r="BN738" s="86">
        <f t="shared" si="756"/>
        <v>4.7383479867759576E-4</v>
      </c>
      <c r="BO738" s="86">
        <f t="shared" si="757"/>
        <v>4.2318166374039207E-2</v>
      </c>
      <c r="BP738" s="86">
        <f t="shared" si="747"/>
        <v>0.16869501633541636</v>
      </c>
      <c r="BQ738" s="86">
        <f t="shared" si="748"/>
        <v>15.066144967986618</v>
      </c>
      <c r="BR738" s="86">
        <f t="shared" si="770"/>
        <v>0.16808175325440478</v>
      </c>
      <c r="BS738" s="86">
        <f t="shared" si="771"/>
        <v>15.004557381352587</v>
      </c>
      <c r="BT738" s="89">
        <f t="shared" si="758"/>
        <v>2.1220340936183246E-2</v>
      </c>
      <c r="BU738" s="89">
        <f t="shared" si="758"/>
        <v>1.8754133081169222</v>
      </c>
      <c r="BV738" s="41">
        <f t="shared" si="786"/>
        <v>6.9253003081268805</v>
      </c>
      <c r="BW738" s="89" t="e">
        <f t="shared" si="760"/>
        <v>#REF!</v>
      </c>
      <c r="BX738" s="42" t="e">
        <f t="shared" si="761"/>
        <v>#REF!</v>
      </c>
      <c r="BY738" s="89" t="e">
        <f t="shared" si="762"/>
        <v>#REF!</v>
      </c>
      <c r="BZ738" s="89" t="e">
        <f t="shared" si="762"/>
        <v>#REF!</v>
      </c>
      <c r="CA738" s="41">
        <f t="shared" si="789"/>
        <v>-3.1282926029386759</v>
      </c>
      <c r="CB738" s="89" t="e">
        <f t="shared" si="764"/>
        <v>#REF!</v>
      </c>
      <c r="CC738" s="89" t="e">
        <f t="shared" si="790"/>
        <v>#REF!</v>
      </c>
      <c r="CD738" s="41" t="e">
        <f t="shared" si="779"/>
        <v>#REF!</v>
      </c>
      <c r="CE738" s="41" t="e">
        <f t="shared" si="780"/>
        <v>#REF!</v>
      </c>
      <c r="CF738" s="42" t="e">
        <f t="shared" si="781"/>
        <v>#REF!</v>
      </c>
      <c r="CG738" s="42" t="e">
        <f t="shared" si="772"/>
        <v>#REF!</v>
      </c>
      <c r="CH738" s="42" t="e">
        <f t="shared" si="791"/>
        <v>#REF!</v>
      </c>
      <c r="CI738" s="89">
        <f t="shared" si="792"/>
        <v>1.6406251416415047</v>
      </c>
      <c r="CJ738" s="89">
        <f t="shared" si="793"/>
        <v>5.1708142496130449</v>
      </c>
      <c r="CK738" s="42" t="e">
        <f t="shared" si="794"/>
        <v>#REF!</v>
      </c>
      <c r="CM738" s="89" t="e">
        <f t="shared" si="749"/>
        <v>#REF!</v>
      </c>
      <c r="CN738" s="89">
        <f t="shared" si="750"/>
        <v>7.8173814263569938E-2</v>
      </c>
    </row>
    <row r="739" spans="1:92" ht="14.4" x14ac:dyDescent="0.3">
      <c r="D739" s="22"/>
      <c r="E739" s="32">
        <v>42488.484027777777</v>
      </c>
      <c r="F739" s="21">
        <f t="shared" ref="F739:F745" si="795">E739-E$677</f>
        <v>2603.84375</v>
      </c>
      <c r="G739" s="21">
        <f t="shared" ref="G739:G744" si="796">E739-E$722</f>
        <v>1078.9375</v>
      </c>
      <c r="H739" s="21"/>
      <c r="I739" s="21">
        <v>1029</v>
      </c>
      <c r="J739" s="21">
        <v>22993</v>
      </c>
      <c r="K739" s="21">
        <v>46611</v>
      </c>
      <c r="L739" s="21">
        <v>14</v>
      </c>
      <c r="M739" s="51">
        <v>6.94</v>
      </c>
      <c r="N739" s="40"/>
      <c r="O739" s="40"/>
      <c r="P739" s="40"/>
      <c r="R739" s="22"/>
      <c r="S739" s="22"/>
      <c r="T739" s="22"/>
      <c r="U739" s="52">
        <f t="shared" si="735"/>
        <v>0.12354637291621715</v>
      </c>
      <c r="V739" s="52">
        <f t="shared" si="736"/>
        <v>17.377229378604653</v>
      </c>
      <c r="W739" s="52">
        <f t="shared" si="737"/>
        <v>5.1862516890895403E-2</v>
      </c>
      <c r="X739" s="247">
        <f>W739+V739+SUM($U$721:U739)</f>
        <v>18.406654383339873</v>
      </c>
      <c r="Y739" s="104">
        <f>W739+V739+SUM($U$722:U739)-$X$722</f>
        <v>18.344453533624829</v>
      </c>
      <c r="Z739" s="42"/>
      <c r="AA739" s="42"/>
      <c r="AB739" s="41">
        <f t="shared" si="738"/>
        <v>6.094487894408146E-2</v>
      </c>
      <c r="AC739" s="48">
        <f t="shared" si="739"/>
        <v>8.5721103409550707</v>
      </c>
      <c r="AD739" s="48">
        <f t="shared" si="740"/>
        <v>0.75880463150325095</v>
      </c>
      <c r="AE739" s="48">
        <f t="shared" si="741"/>
        <v>2.7383226065810731</v>
      </c>
      <c r="AF739" s="48">
        <f t="shared" si="742"/>
        <v>0.75880463150325095</v>
      </c>
      <c r="AG739" s="238">
        <f t="shared" si="743"/>
        <v>1.9790531960972713</v>
      </c>
      <c r="AH739" s="48">
        <f t="shared" si="744"/>
        <v>4.6477898055095765E-4</v>
      </c>
      <c r="AI739" s="48">
        <f>AE739+AC739+SUM($AB$721:AB739)</f>
        <v>11.904226195950194</v>
      </c>
      <c r="AJ739" s="48">
        <f>AE739+AC739+SUM($AB$722:AB739)-$AI$722</f>
        <v>9.5089003619236259</v>
      </c>
      <c r="AK739" s="46"/>
      <c r="AL739" s="86"/>
      <c r="AM739" s="1">
        <v>127.03700000000001</v>
      </c>
      <c r="AN739" s="1">
        <v>6.929646455628094E-2</v>
      </c>
      <c r="AQ739"/>
      <c r="AR739" s="25">
        <v>-1.9569999999999999</v>
      </c>
      <c r="AS739" s="25">
        <v>0.10323759005323588</v>
      </c>
      <c r="AT739" s="1"/>
      <c r="AU739" s="1"/>
      <c r="AV739" s="41">
        <f t="shared" si="752"/>
        <v>0</v>
      </c>
      <c r="AW739" s="86">
        <f t="shared" si="753"/>
        <v>3.4246422291222087E-2</v>
      </c>
      <c r="AX739" s="86">
        <f t="shared" si="754"/>
        <v>2.7040761842898511</v>
      </c>
      <c r="AY739" s="86">
        <f t="shared" si="745"/>
        <v>0.14887842519977698</v>
      </c>
      <c r="AZ739" s="86">
        <f t="shared" si="746"/>
        <v>11.755347770750417</v>
      </c>
      <c r="BA739" s="86">
        <f>AY739-$AY$722</f>
        <v>0.12234964351291977</v>
      </c>
      <c r="BB739" s="86">
        <f>AZ739-$AZ$722</f>
        <v>9.3865507184107049</v>
      </c>
      <c r="BC739" s="89">
        <f>BA739-BA738</f>
        <v>3.3521584889041986E-2</v>
      </c>
      <c r="BD739" s="89">
        <f>BB739-BB738</f>
        <v>2.6639393857800329</v>
      </c>
      <c r="BE739" s="41">
        <f>1000*(((BC739)/((BD739))/0.0112372-1))</f>
        <v>119.8042059882205</v>
      </c>
      <c r="BF739" s="89">
        <f t="shared" si="774"/>
        <v>0.83030334133550032</v>
      </c>
      <c r="BG739" s="89">
        <f>1-BF739</f>
        <v>0.16969665866449968</v>
      </c>
      <c r="BH739" s="89">
        <f t="shared" si="787"/>
        <v>2.2397108570686362</v>
      </c>
      <c r="BI739" s="89">
        <f>BG739*($AJ739-$AJ738)</f>
        <v>0.45775011360044021</v>
      </c>
      <c r="BJ739" s="41">
        <f t="shared" si="788"/>
        <v>159.94812350576893</v>
      </c>
      <c r="BK739" s="89">
        <f t="shared" si="777"/>
        <v>0.77933413398746676</v>
      </c>
      <c r="BL739" s="89">
        <f t="shared" ref="BL739:BL748" si="797">1-BK739</f>
        <v>0.22066586601253324</v>
      </c>
      <c r="BM739" s="89">
        <f t="shared" si="755"/>
        <v>0</v>
      </c>
      <c r="BN739" s="86">
        <f t="shared" si="756"/>
        <v>5.7519799024249385E-4</v>
      </c>
      <c r="BO739" s="86">
        <f t="shared" si="757"/>
        <v>5.1287318900652912E-2</v>
      </c>
      <c r="BP739" s="86">
        <f t="shared" si="747"/>
        <v>0.20414494403845532</v>
      </c>
      <c r="BQ739" s="86">
        <f t="shared" si="748"/>
        <v>18.202509439301419</v>
      </c>
      <c r="BR739" s="86">
        <f>BP739-$BP$722</f>
        <v>0.20353168095744373</v>
      </c>
      <c r="BS739" s="86">
        <f>BQ739-$BQ$722</f>
        <v>18.14092185266739</v>
      </c>
      <c r="BT739" s="89">
        <f>BR739-BR738</f>
        <v>3.5449927703038953E-2</v>
      </c>
      <c r="BU739" s="89">
        <f>BS739-BS738</f>
        <v>3.1363644713148027</v>
      </c>
      <c r="BV739" s="41">
        <f t="shared" si="786"/>
        <v>5.8442041176285375</v>
      </c>
      <c r="BW739" s="89" t="e">
        <f t="shared" si="760"/>
        <v>#REF!</v>
      </c>
      <c r="BX739" s="42" t="e">
        <f>1-BW739</f>
        <v>#REF!</v>
      </c>
      <c r="BY739" s="89" t="e">
        <f>BW739*($X739-$X738)</f>
        <v>#REF!</v>
      </c>
      <c r="BZ739" s="89" t="e">
        <f>BX739*($X739-$X738)</f>
        <v>#REF!</v>
      </c>
      <c r="CA739" s="41">
        <f t="shared" si="789"/>
        <v>-1.5770472934706348</v>
      </c>
      <c r="CB739" s="89" t="e">
        <f t="shared" si="764"/>
        <v>#REF!</v>
      </c>
      <c r="CC739" s="89" t="e">
        <f t="shared" si="790"/>
        <v>#REF!</v>
      </c>
      <c r="CD739" s="41" t="e">
        <f t="shared" ref="CD739:CD748" si="798">CK739+CJ739</f>
        <v>#REF!</v>
      </c>
      <c r="CE739" s="41" t="e">
        <f t="shared" si="780"/>
        <v>#REF!</v>
      </c>
      <c r="CF739" s="42" t="e">
        <f t="shared" ref="CF739:CF748" si="799">CK739*13.49+CJ739</f>
        <v>#REF!</v>
      </c>
      <c r="CG739" s="42" t="e">
        <f t="shared" ref="CG739:CG748" si="800">CH739*13.49+CI739</f>
        <v>#REF!</v>
      </c>
      <c r="CH739" s="42" t="e">
        <f t="shared" si="791"/>
        <v>#REF!</v>
      </c>
      <c r="CI739" s="89">
        <f t="shared" si="792"/>
        <v>2.0982897331907675</v>
      </c>
      <c r="CJ739" s="89">
        <f t="shared" si="793"/>
        <v>7.4106106287328579</v>
      </c>
      <c r="CK739" s="42" t="e">
        <f t="shared" si="794"/>
        <v>#REF!</v>
      </c>
      <c r="CM739" s="89" t="e">
        <f t="shared" si="749"/>
        <v>#REF!</v>
      </c>
      <c r="CN739" s="89">
        <f t="shared" si="750"/>
        <v>9.9980981462646321E-2</v>
      </c>
    </row>
    <row r="740" spans="1:92" ht="14.4" x14ac:dyDescent="0.3">
      <c r="D740" s="22"/>
      <c r="E740" s="32">
        <v>42600.457638888889</v>
      </c>
      <c r="F740" s="21">
        <f t="shared" si="795"/>
        <v>2715.8173611111124</v>
      </c>
      <c r="G740" s="21">
        <f t="shared" si="796"/>
        <v>1190.9111111111124</v>
      </c>
      <c r="H740" s="21"/>
      <c r="I740" s="21">
        <v>1016</v>
      </c>
      <c r="J740" s="21">
        <v>25151</v>
      </c>
      <c r="K740" s="21">
        <v>47153</v>
      </c>
      <c r="L740" s="21">
        <v>16</v>
      </c>
      <c r="M740" s="51">
        <v>6.94</v>
      </c>
      <c r="N740" s="40"/>
      <c r="O740" s="40"/>
      <c r="P740" s="40"/>
      <c r="R740" s="22"/>
      <c r="S740" s="22"/>
      <c r="T740" s="22"/>
      <c r="U740" s="52">
        <f t="shared" si="735"/>
        <v>0.1234040012634038</v>
      </c>
      <c r="V740" s="52">
        <f t="shared" si="736"/>
        <v>17.357204307778602</v>
      </c>
      <c r="W740" s="52">
        <f t="shared" si="737"/>
        <v>5.180275186441563E-2</v>
      </c>
      <c r="X740" s="247">
        <f>W740+V740+SUM($U$721:U740)</f>
        <v>18.509973548750747</v>
      </c>
      <c r="Y740" s="104">
        <f>W740+V740+SUM($U$722:U740)-$X$722</f>
        <v>18.447772699035703</v>
      </c>
      <c r="Z740" s="42"/>
      <c r="AA740" s="42"/>
      <c r="AB740" s="41">
        <f t="shared" si="738"/>
        <v>6.5822620740480328E-2</v>
      </c>
      <c r="AC740" s="48">
        <f t="shared" si="739"/>
        <v>9.2581817815396619</v>
      </c>
      <c r="AD740" s="48">
        <f t="shared" si="740"/>
        <v>0.81953578940382599</v>
      </c>
      <c r="AE740" s="48">
        <f t="shared" si="741"/>
        <v>2.9574850835859032</v>
      </c>
      <c r="AF740" s="48">
        <f t="shared" si="742"/>
        <v>0.8195357894038261</v>
      </c>
      <c r="AG740" s="238">
        <f t="shared" si="743"/>
        <v>2.1374473164754182</v>
      </c>
      <c r="AH740" s="48">
        <f t="shared" si="744"/>
        <v>5.0197770665887499E-4</v>
      </c>
      <c r="AI740" s="48">
        <f>AE740+AC740+SUM($AB$721:AB740)</f>
        <v>12.875282734280095</v>
      </c>
      <c r="AJ740" s="48">
        <f>AE740+AC740+SUM($AB$722:AB740)-$AI$722</f>
        <v>10.479956900253526</v>
      </c>
      <c r="AK740" s="46"/>
      <c r="AL740" s="86"/>
      <c r="AM740" s="25">
        <v>126.15649999999999</v>
      </c>
      <c r="AN740" s="25">
        <v>0.2340523445727494</v>
      </c>
      <c r="AR740" s="25">
        <v>-0.69500000000000006</v>
      </c>
      <c r="AS740" s="25">
        <v>0.11455129855222007</v>
      </c>
      <c r="AV740" s="41">
        <f t="shared" si="752"/>
        <v>0</v>
      </c>
      <c r="AW740" s="86">
        <f t="shared" si="753"/>
        <v>3.6958809714360413E-2</v>
      </c>
      <c r="AX740" s="86">
        <f t="shared" si="754"/>
        <v>2.9205262738715425</v>
      </c>
      <c r="AY740" s="86">
        <f t="shared" si="745"/>
        <v>0.16089857130162813</v>
      </c>
      <c r="AZ740" s="86">
        <f t="shared" si="746"/>
        <v>12.714384162978465</v>
      </c>
      <c r="BA740" s="86">
        <f>AY740-$AY$722</f>
        <v>0.13436978961477092</v>
      </c>
      <c r="BB740" s="86">
        <f>AZ740-$AZ$722</f>
        <v>10.345587110638753</v>
      </c>
      <c r="BC740" s="89">
        <f>BA740-BA739</f>
        <v>1.2020146101851148E-2</v>
      </c>
      <c r="BD740" s="89">
        <f>BB740-BB739</f>
        <v>0.95903639222804848</v>
      </c>
      <c r="BE740" s="41">
        <f>1000*(((BC740)/((BD740))/0.0112372-1))</f>
        <v>115.36380871526308</v>
      </c>
      <c r="BF740" s="89">
        <f t="shared" si="774"/>
        <v>0.83594114510026929</v>
      </c>
      <c r="BG740" s="89">
        <f>1-BF740</f>
        <v>0.16405885489973071</v>
      </c>
      <c r="BH740" s="89">
        <f t="shared" si="787"/>
        <v>0.81174611460860058</v>
      </c>
      <c r="BI740" s="89">
        <f>BG740*($AJ740-$AJ739)</f>
        <v>0.15931042372129994</v>
      </c>
      <c r="BJ740" s="41">
        <f t="shared" si="788"/>
        <v>155.81515551184276</v>
      </c>
      <c r="BK740" s="89">
        <f t="shared" si="777"/>
        <v>0.78458160647325814</v>
      </c>
      <c r="BL740" s="89">
        <f t="shared" si="797"/>
        <v>0.21541839352674186</v>
      </c>
      <c r="BM740" s="89">
        <f t="shared" si="755"/>
        <v>0</v>
      </c>
      <c r="BN740" s="86">
        <f t="shared" si="756"/>
        <v>5.752535646120461E-4</v>
      </c>
      <c r="BO740" s="86">
        <f t="shared" si="757"/>
        <v>5.1227498299803588E-2</v>
      </c>
      <c r="BP740" s="86">
        <f t="shared" si="747"/>
        <v>0.20554754103918235</v>
      </c>
      <c r="BQ740" s="86">
        <f t="shared" si="748"/>
        <v>18.304426007711566</v>
      </c>
      <c r="BR740" s="86">
        <f>BP740-$BP$722</f>
        <v>0.20493427795817076</v>
      </c>
      <c r="BS740" s="86">
        <f>BQ740-$BQ$722</f>
        <v>18.242838421077536</v>
      </c>
      <c r="BT740" s="89">
        <f>BR740-BR739</f>
        <v>1.402597000727035E-3</v>
      </c>
      <c r="BU740" s="89">
        <f>BS740-BS739</f>
        <v>0.10191656841014662</v>
      </c>
      <c r="BV740" s="41">
        <f>1000*((BT740/BU740)/0.0112372-1)</f>
        <v>224.70080434020056</v>
      </c>
      <c r="BW740" s="89" t="e">
        <f t="shared" si="760"/>
        <v>#REF!</v>
      </c>
      <c r="BX740" s="42" t="e">
        <f>1-BW740</f>
        <v>#REF!</v>
      </c>
      <c r="BY740" s="89" t="e">
        <f>BW740*($X740-$X739)</f>
        <v>#REF!</v>
      </c>
      <c r="BZ740" s="89" t="e">
        <f>BX740*($X740-$X739)</f>
        <v>#REF!</v>
      </c>
      <c r="CA740" s="41">
        <f t="shared" si="789"/>
        <v>-0.31290946505679873</v>
      </c>
      <c r="CB740" s="89" t="e">
        <f t="shared" si="764"/>
        <v>#REF!</v>
      </c>
      <c r="CC740" s="89" t="e">
        <f t="shared" si="790"/>
        <v>#REF!</v>
      </c>
      <c r="CD740" s="41" t="e">
        <f t="shared" si="798"/>
        <v>#REF!</v>
      </c>
      <c r="CE740" s="41" t="e">
        <f t="shared" si="780"/>
        <v>#REF!</v>
      </c>
      <c r="CF740" s="42" t="e">
        <f t="shared" si="799"/>
        <v>#REF!</v>
      </c>
      <c r="CG740" s="42" t="e">
        <f t="shared" si="800"/>
        <v>#REF!</v>
      </c>
      <c r="CH740" s="42" t="e">
        <f t="shared" si="791"/>
        <v>#REF!</v>
      </c>
      <c r="CI740" s="89">
        <f t="shared" si="792"/>
        <v>2.2575754796821079</v>
      </c>
      <c r="CJ740" s="89">
        <f t="shared" si="793"/>
        <v>8.2223814205714181</v>
      </c>
      <c r="CK740" s="42" t="e">
        <f t="shared" si="794"/>
        <v>#REF!</v>
      </c>
      <c r="CM740" s="89" t="e">
        <f t="shared" si="749"/>
        <v>#REF!</v>
      </c>
      <c r="CN740" s="89">
        <f t="shared" si="750"/>
        <v>0.10757075565603061</v>
      </c>
    </row>
    <row r="741" spans="1:92" ht="14.4" x14ac:dyDescent="0.3">
      <c r="D741" s="22"/>
      <c r="E741" s="32">
        <v>42800.581250000003</v>
      </c>
      <c r="F741" s="21">
        <f t="shared" si="795"/>
        <v>2915.9409722222263</v>
      </c>
      <c r="G741" s="21">
        <f t="shared" si="796"/>
        <v>1391.0347222222263</v>
      </c>
      <c r="H741" s="21">
        <v>5</v>
      </c>
      <c r="I741" s="21">
        <v>1057</v>
      </c>
      <c r="J741" s="21">
        <v>18295</v>
      </c>
      <c r="K741" s="21">
        <v>37087</v>
      </c>
      <c r="L741" s="21">
        <v>50</v>
      </c>
      <c r="M741" s="51">
        <v>6.94</v>
      </c>
      <c r="N741" s="40"/>
      <c r="O741" s="40"/>
      <c r="P741" s="40"/>
      <c r="R741" s="22"/>
      <c r="S741" s="22"/>
      <c r="T741" s="22"/>
      <c r="U741" s="52">
        <f t="shared" si="735"/>
        <v>0.10097710055360576</v>
      </c>
      <c r="V741" s="52">
        <f t="shared" si="736"/>
        <v>14.20278229856561</v>
      </c>
      <c r="W741" s="52">
        <f t="shared" si="737"/>
        <v>4.2388347463720701E-2</v>
      </c>
      <c r="X741" s="247">
        <f>W741+V741+SUM($U$721:U741)</f>
        <v>15.447114235690666</v>
      </c>
      <c r="Y741" s="104">
        <f>W741+V741+SUM($U$722:U741)-$X$722</f>
        <v>15.384913385975624</v>
      </c>
      <c r="Z741" s="42"/>
      <c r="AA741" s="42"/>
      <c r="AB741" s="41">
        <f t="shared" si="738"/>
        <v>4.9811957144773572E-2</v>
      </c>
      <c r="AC741" s="48">
        <f t="shared" si="739"/>
        <v>7.0062259592918776</v>
      </c>
      <c r="AD741" s="48">
        <f t="shared" si="740"/>
        <v>0.62019228589125408</v>
      </c>
      <c r="AE741" s="48">
        <f t="shared" si="741"/>
        <v>2.2381077900365143</v>
      </c>
      <c r="AF741" s="48">
        <f t="shared" si="742"/>
        <v>0.62019228589125386</v>
      </c>
      <c r="AG741" s="238">
        <f t="shared" si="743"/>
        <v>1.6175356272620485</v>
      </c>
      <c r="AH741" s="48">
        <f t="shared" si="744"/>
        <v>3.7987688321176264E-4</v>
      </c>
      <c r="AI741" s="48">
        <f>AE741+AC741+SUM($AB$721:AB741)</f>
        <v>9.9537615756276967</v>
      </c>
      <c r="AJ741" s="48">
        <f>AE741+AC741+SUM($AB$722:AB741)-$AI$722</f>
        <v>7.5584357416011274</v>
      </c>
      <c r="AK741" s="46"/>
      <c r="AL741" s="86"/>
      <c r="AM741" s="25">
        <v>124.0395</v>
      </c>
      <c r="AN741" s="25">
        <v>9.9702056147306983E-2</v>
      </c>
      <c r="AR741" s="25">
        <v>-9.1000000000000011E-2</v>
      </c>
      <c r="AS741" s="25">
        <v>0.10592922165295086</v>
      </c>
      <c r="AV741" s="41">
        <f t="shared" si="752"/>
        <v>0</v>
      </c>
      <c r="AW741" s="86">
        <f t="shared" si="753"/>
        <v>2.7917044556343473E-2</v>
      </c>
      <c r="AX741" s="86">
        <f t="shared" si="754"/>
        <v>2.2101907454801708</v>
      </c>
      <c r="AY741" s="86">
        <f t="shared" si="745"/>
        <v>0.12415827631138555</v>
      </c>
      <c r="AZ741" s="86">
        <f t="shared" si="746"/>
        <v>9.8296032993163109</v>
      </c>
      <c r="BA741" s="86">
        <f>AY741-$AY$722</f>
        <v>9.7629494624528343E-2</v>
      </c>
      <c r="BB741" s="86">
        <f>AZ741-$AZ$722</f>
        <v>7.460806246976599</v>
      </c>
      <c r="BC741" s="89"/>
      <c r="BD741" s="89"/>
      <c r="BE741" s="41"/>
      <c r="BF741" s="89"/>
      <c r="BG741" s="89"/>
      <c r="BH741" s="89"/>
      <c r="BI741" s="89"/>
      <c r="BJ741" s="41">
        <f t="shared" ref="BJ741:BJ748" si="801">1000*((BA741/BB741)/0.0112372-1)</f>
        <v>164.49376872527387</v>
      </c>
      <c r="BK741" s="89">
        <f t="shared" si="777"/>
        <v>0.77356270090243562</v>
      </c>
      <c r="BL741" s="89">
        <f t="shared" si="797"/>
        <v>0.22643729909756438</v>
      </c>
      <c r="BM741" s="89">
        <f t="shared" si="755"/>
        <v>0</v>
      </c>
      <c r="BN741" s="86">
        <f t="shared" si="756"/>
        <v>4.7099085560819125E-4</v>
      </c>
      <c r="BO741" s="86">
        <f t="shared" si="757"/>
        <v>4.1917356608112508E-2</v>
      </c>
      <c r="BP741" s="86">
        <f t="shared" si="747"/>
        <v>0.1716379615122369</v>
      </c>
      <c r="BQ741" s="86">
        <f t="shared" si="748"/>
        <v>15.275476274178429</v>
      </c>
      <c r="BR741" s="86">
        <f>BP741-$BP$722</f>
        <v>0.17102469843122531</v>
      </c>
      <c r="BS741" s="86">
        <f>BQ741-$BQ$722</f>
        <v>15.213888687544397</v>
      </c>
      <c r="BT741" s="89"/>
      <c r="BU741" s="89"/>
      <c r="BV741" s="41"/>
      <c r="BW741" s="89"/>
      <c r="BX741" s="42"/>
      <c r="BY741" s="89"/>
      <c r="BZ741" s="89"/>
      <c r="CA741" s="41">
        <f t="shared" ref="CA741:CA748" si="802">1000*((BR741/BS741/0.0112372-1))</f>
        <v>0.36960641940009253</v>
      </c>
      <c r="CB741" s="89" t="e">
        <f t="shared" si="764"/>
        <v>#REF!</v>
      </c>
      <c r="CC741" s="89" t="e">
        <f t="shared" ref="CC741:CC748" si="803">1-CB741</f>
        <v>#REF!</v>
      </c>
      <c r="CD741" s="41" t="e">
        <f t="shared" si="798"/>
        <v>#REF!</v>
      </c>
      <c r="CE741" s="41" t="e">
        <f t="shared" ref="CE741:CE748" si="804">CH741+CI741</f>
        <v>#REF!</v>
      </c>
      <c r="CF741" s="42" t="e">
        <f t="shared" si="799"/>
        <v>#REF!</v>
      </c>
      <c r="CG741" s="42" t="e">
        <f t="shared" si="800"/>
        <v>#REF!</v>
      </c>
      <c r="CH741" s="42" t="e">
        <f t="shared" si="791"/>
        <v>#REF!</v>
      </c>
      <c r="CI741" s="89">
        <f t="shared" si="792"/>
        <v>1.7115117747306554</v>
      </c>
      <c r="CJ741" s="89">
        <f t="shared" si="793"/>
        <v>5.846923966870472</v>
      </c>
      <c r="CK741" s="42" t="e">
        <f t="shared" si="794"/>
        <v>#REF!</v>
      </c>
      <c r="CM741" s="89" t="e">
        <f t="shared" si="749"/>
        <v>#REF!</v>
      </c>
      <c r="CN741" s="89">
        <f t="shared" si="750"/>
        <v>8.1551477050900295E-2</v>
      </c>
    </row>
    <row r="742" spans="1:92" ht="14.4" x14ac:dyDescent="0.3">
      <c r="D742" s="47" t="s">
        <v>126</v>
      </c>
      <c r="E742" s="32">
        <v>42810.439583333333</v>
      </c>
      <c r="F742" s="21">
        <f t="shared" si="795"/>
        <v>2925.7993055555562</v>
      </c>
      <c r="G742" s="21">
        <f t="shared" si="796"/>
        <v>1400.8930555555562</v>
      </c>
      <c r="H742" s="21"/>
      <c r="I742" s="21">
        <v>1037</v>
      </c>
      <c r="J742" s="21">
        <v>18757</v>
      </c>
      <c r="K742" s="21">
        <v>37934</v>
      </c>
      <c r="L742" s="21">
        <v>15</v>
      </c>
      <c r="M742" s="51">
        <v>6.94</v>
      </c>
      <c r="N742" s="40"/>
      <c r="O742" s="40"/>
      <c r="P742" s="40"/>
      <c r="R742" s="22"/>
      <c r="S742" s="22"/>
      <c r="T742" s="22"/>
      <c r="U742" s="52">
        <f t="shared" si="735"/>
        <v>0.10132896365365193</v>
      </c>
      <c r="V742" s="52">
        <f t="shared" si="736"/>
        <v>14.252273074013265</v>
      </c>
      <c r="W742" s="52">
        <f t="shared" si="737"/>
        <v>4.2536053183756709E-2</v>
      </c>
      <c r="X742" s="247">
        <f>W742+V742+SUM($U$721:U742)</f>
        <v>15.598081680512008</v>
      </c>
      <c r="Y742" s="104">
        <f>W742+V742+SUM($U$722:U742)-$X$722</f>
        <v>15.535880830796966</v>
      </c>
      <c r="Z742" s="42"/>
      <c r="AA742" s="42"/>
      <c r="AB742" s="41">
        <f t="shared" si="738"/>
        <v>5.0103531693244829E-2</v>
      </c>
      <c r="AC742" s="48">
        <f t="shared" si="739"/>
        <v>7.0472369391381564</v>
      </c>
      <c r="AD742" s="48">
        <f t="shared" si="740"/>
        <v>0.62382258464057905</v>
      </c>
      <c r="AE742" s="48">
        <f t="shared" si="741"/>
        <v>2.2512085655473668</v>
      </c>
      <c r="AF742" s="48">
        <f t="shared" si="742"/>
        <v>0.62382258464057871</v>
      </c>
      <c r="AG742" s="238">
        <f t="shared" si="743"/>
        <v>1.6270038804122779</v>
      </c>
      <c r="AH742" s="48">
        <f t="shared" si="744"/>
        <v>3.8210049451005423E-4</v>
      </c>
      <c r="AI742" s="48">
        <f>AE742+AC742+SUM($AB$721:AB742)</f>
        <v>10.057976862678071</v>
      </c>
      <c r="AJ742" s="48">
        <f>AE742+AC742+SUM($AB$722:AB742)-$AI$722</f>
        <v>7.6626510286515019</v>
      </c>
      <c r="AK742" s="46"/>
      <c r="AL742" s="86"/>
      <c r="AM742" s="25">
        <v>124.0395</v>
      </c>
      <c r="AN742" s="25">
        <v>9.9702056147306983E-2</v>
      </c>
      <c r="AR742" s="25">
        <v>-9.1000000000000011E-2</v>
      </c>
      <c r="AS742" s="25">
        <v>0.10592922165295086</v>
      </c>
      <c r="AV742" s="41">
        <f t="shared" si="752"/>
        <v>0</v>
      </c>
      <c r="AW742" s="86">
        <f t="shared" si="753"/>
        <v>2.8080457120871097E-2</v>
      </c>
      <c r="AX742" s="86">
        <f t="shared" si="754"/>
        <v>2.2231281084264958</v>
      </c>
      <c r="AY742" s="86">
        <f t="shared" si="745"/>
        <v>0.12545820602209443</v>
      </c>
      <c r="AZ742" s="86">
        <f t="shared" si="746"/>
        <v>9.9325186566559776</v>
      </c>
      <c r="BA742" s="86">
        <f>AY742-$AY$722</f>
        <v>9.8929424335237215E-2</v>
      </c>
      <c r="BB742" s="86">
        <f>AZ742-$AZ$722</f>
        <v>7.5637216043162656</v>
      </c>
      <c r="BC742" s="89"/>
      <c r="BD742" s="89"/>
      <c r="BE742" s="41"/>
      <c r="BF742" s="89"/>
      <c r="BG742" s="89"/>
      <c r="BH742" s="89"/>
      <c r="BI742" s="89"/>
      <c r="BJ742" s="41">
        <f t="shared" si="801"/>
        <v>163.94332996779747</v>
      </c>
      <c r="BK742" s="89">
        <f t="shared" si="777"/>
        <v>0.77426157208634394</v>
      </c>
      <c r="BL742" s="89">
        <f t="shared" si="797"/>
        <v>0.22573842791365606</v>
      </c>
      <c r="BM742" s="89">
        <f t="shared" si="755"/>
        <v>0</v>
      </c>
      <c r="BN742" s="86">
        <f t="shared" si="756"/>
        <v>4.7263206239308718E-4</v>
      </c>
      <c r="BO742" s="86">
        <f t="shared" si="757"/>
        <v>4.2063421121363624E-2</v>
      </c>
      <c r="BP742" s="86">
        <f t="shared" si="747"/>
        <v>0.17331541039288134</v>
      </c>
      <c r="BQ742" s="86">
        <f t="shared" si="748"/>
        <v>15.424766270119127</v>
      </c>
      <c r="BR742" s="86">
        <f>BP742-$BP$722</f>
        <v>0.17270214731186975</v>
      </c>
      <c r="BS742" s="86">
        <f>BQ742-$BQ$722</f>
        <v>15.363178683485096</v>
      </c>
      <c r="BT742" s="89"/>
      <c r="BU742" s="89"/>
      <c r="BV742" s="41"/>
      <c r="BW742" s="89"/>
      <c r="BX742" s="42"/>
      <c r="BY742" s="89"/>
      <c r="BZ742" s="89"/>
      <c r="CA742" s="41">
        <f t="shared" si="802"/>
        <v>0.36513052727515927</v>
      </c>
      <c r="CB742" s="89" t="e">
        <f t="shared" si="764"/>
        <v>#REF!</v>
      </c>
      <c r="CC742" s="89" t="e">
        <f t="shared" si="803"/>
        <v>#REF!</v>
      </c>
      <c r="CD742" s="41" t="e">
        <f t="shared" si="798"/>
        <v>#REF!</v>
      </c>
      <c r="CE742" s="41" t="e">
        <f t="shared" si="804"/>
        <v>#REF!</v>
      </c>
      <c r="CF742" s="42" t="e">
        <f t="shared" si="799"/>
        <v>#REF!</v>
      </c>
      <c r="CG742" s="42" t="e">
        <f t="shared" si="800"/>
        <v>#REF!</v>
      </c>
      <c r="CH742" s="42" t="e">
        <f t="shared" si="791"/>
        <v>#REF!</v>
      </c>
      <c r="CI742" s="89">
        <f t="shared" si="792"/>
        <v>1.7297547968587494</v>
      </c>
      <c r="CJ742" s="89">
        <f t="shared" si="793"/>
        <v>5.9328962317927525</v>
      </c>
      <c r="CK742" s="42" t="e">
        <f t="shared" si="794"/>
        <v>#REF!</v>
      </c>
      <c r="CM742" s="89" t="e">
        <f t="shared" si="749"/>
        <v>#REF!</v>
      </c>
      <c r="CN742" s="89">
        <f t="shared" si="750"/>
        <v>8.2420735108241119E-2</v>
      </c>
    </row>
    <row r="743" spans="1:92" ht="14.4" x14ac:dyDescent="0.3">
      <c r="D743" s="22"/>
      <c r="E743" s="32">
        <v>42811.443055555559</v>
      </c>
      <c r="F743" s="21">
        <f t="shared" si="795"/>
        <v>2926.8027777777825</v>
      </c>
      <c r="G743" s="21">
        <f t="shared" si="796"/>
        <v>1401.8965277777825</v>
      </c>
      <c r="H743" s="21">
        <v>5</v>
      </c>
      <c r="I743" s="21">
        <v>1092</v>
      </c>
      <c r="J743" s="21">
        <v>3875</v>
      </c>
      <c r="K743" s="21">
        <v>179.39</v>
      </c>
      <c r="L743" s="21">
        <v>15</v>
      </c>
      <c r="M743" s="51">
        <v>6.94</v>
      </c>
      <c r="N743" s="40"/>
      <c r="O743" s="40"/>
      <c r="P743" s="40"/>
      <c r="R743" s="22"/>
      <c r="S743" s="22"/>
      <c r="T743" s="22"/>
      <c r="U743" s="52">
        <f t="shared" si="735"/>
        <v>5.045997986578844E-4</v>
      </c>
      <c r="V743" s="52">
        <f t="shared" si="736"/>
        <v>7.0973726210660698E-2</v>
      </c>
      <c r="W743" s="52">
        <f t="shared" si="737"/>
        <v>2.1182180393740894E-4</v>
      </c>
      <c r="X743" s="250">
        <f>W743+V743+SUM($U$743:U743)</f>
        <v>7.1690147813255986E-2</v>
      </c>
      <c r="Y743" s="256">
        <f>W743+V743+SUM($U$743:U743)-$X$743+$Y$742</f>
        <v>15.535880830796966</v>
      </c>
      <c r="Z743" s="42"/>
      <c r="AA743" s="42"/>
      <c r="AB743" s="41">
        <f t="shared" si="738"/>
        <v>1.0899850715197628E-2</v>
      </c>
      <c r="AC743" s="48">
        <f t="shared" si="739"/>
        <v>1.5331021186594027</v>
      </c>
      <c r="AD743" s="48">
        <f t="shared" si="740"/>
        <v>0.13571045424464148</v>
      </c>
      <c r="AE743" s="48">
        <f t="shared" si="741"/>
        <v>0.48974266811113415</v>
      </c>
      <c r="AF743" s="48">
        <f t="shared" si="742"/>
        <v>0.13571045424464145</v>
      </c>
      <c r="AG743" s="238">
        <f t="shared" si="743"/>
        <v>0.35394908922023299</v>
      </c>
      <c r="AH743" s="48">
        <f t="shared" si="744"/>
        <v>8.3124646259702761E-5</v>
      </c>
      <c r="AI743" s="84">
        <f>AE743+AC743+SUM($AB$743:AB743)</f>
        <v>2.0337446374857344</v>
      </c>
      <c r="AJ743" s="84">
        <f>AE743+AC743+SUM($AB$743:AB743)-$AI$743+$AJ$742</f>
        <v>7.6626510286515019</v>
      </c>
      <c r="AK743" s="46"/>
      <c r="AL743" s="86"/>
      <c r="AM743" s="25">
        <v>124.0395</v>
      </c>
      <c r="AN743" s="25">
        <v>9.9702056147306983E-2</v>
      </c>
      <c r="AQ743"/>
      <c r="AR743" s="25">
        <v>-9.1000000000000011E-2</v>
      </c>
      <c r="AS743" s="25">
        <v>0.10592922165295086</v>
      </c>
      <c r="AT743" s="47">
        <f>(1/(1/((AM743/1000+1)*0.0112372)+1))*AI743</f>
        <v>2.5367920130418543E-2</v>
      </c>
      <c r="AU743" s="47">
        <f>(1-(1/(1/((AM743/1000+1)*0.0112372)+1)))*AI743</f>
        <v>2.0083767173553158</v>
      </c>
      <c r="AV743" s="41">
        <f t="shared" si="752"/>
        <v>0</v>
      </c>
      <c r="AW743" s="86">
        <f t="shared" si="753"/>
        <v>6.1088067105910067E-3</v>
      </c>
      <c r="AX743" s="86">
        <f t="shared" si="754"/>
        <v>0.48363386140054315</v>
      </c>
      <c r="AY743" s="86">
        <f t="shared" si="745"/>
        <v>2.5367920130418543E-2</v>
      </c>
      <c r="AZ743" s="86">
        <f t="shared" si="746"/>
        <v>2.0083767173553158</v>
      </c>
      <c r="BA743" s="93">
        <f t="shared" ref="BA743:BA748" si="805">AY743-$AT$743+$BA$742</f>
        <v>9.8929424335237215E-2</v>
      </c>
      <c r="BB743" s="93">
        <f t="shared" ref="BB743:BB748" si="806">AZ743-$AU$743+$BB$742</f>
        <v>7.5637216043162656</v>
      </c>
      <c r="BC743" s="89"/>
      <c r="BD743" s="89"/>
      <c r="BE743" s="41"/>
      <c r="BF743" s="89"/>
      <c r="BG743" s="89"/>
      <c r="BH743" s="89"/>
      <c r="BI743" s="89"/>
      <c r="BJ743" s="41">
        <f t="shared" si="801"/>
        <v>163.94332996779747</v>
      </c>
      <c r="BK743" s="89">
        <f t="shared" si="777"/>
        <v>0.77426157208634394</v>
      </c>
      <c r="BL743" s="89">
        <f t="shared" si="797"/>
        <v>0.22573842791365606</v>
      </c>
      <c r="BM743" s="89">
        <f t="shared" si="755"/>
        <v>-2.9154094629499028E-2</v>
      </c>
      <c r="BN743" s="86">
        <f t="shared" si="756"/>
        <v>2.3536216588376917E-6</v>
      </c>
      <c r="BO743" s="86">
        <f t="shared" si="757"/>
        <v>2.0946818227857126E-4</v>
      </c>
      <c r="BP743" s="86">
        <f t="shared" si="747"/>
        <v>7.9657278656928632E-4</v>
      </c>
      <c r="BQ743" s="86">
        <f t="shared" si="748"/>
        <v>7.0893575026686695E-2</v>
      </c>
      <c r="BR743" s="93">
        <f t="shared" ref="BR743:BR748" si="807">BP743-$BN$742+$BR$742</f>
        <v>0.17302608803604594</v>
      </c>
      <c r="BS743" s="93">
        <f t="shared" ref="BS743:BS748" si="808">BQ743-$BO$742+$BS$742</f>
        <v>15.392008837390419</v>
      </c>
      <c r="BT743" s="89"/>
      <c r="BU743" s="89"/>
      <c r="BV743" s="41"/>
      <c r="BW743" s="89"/>
      <c r="BX743" s="42"/>
      <c r="BY743" s="89"/>
      <c r="BZ743" s="89"/>
      <c r="CA743" s="41">
        <f t="shared" si="802"/>
        <v>0.36427616749379332</v>
      </c>
      <c r="CB743" s="89" t="e">
        <f t="shared" si="764"/>
        <v>#REF!</v>
      </c>
      <c r="CC743" s="89" t="e">
        <f t="shared" si="803"/>
        <v>#REF!</v>
      </c>
      <c r="CD743" s="41" t="e">
        <f t="shared" si="798"/>
        <v>#REF!</v>
      </c>
      <c r="CE743" s="41" t="e">
        <f t="shared" si="804"/>
        <v>#REF!</v>
      </c>
      <c r="CF743" s="42" t="e">
        <f t="shared" si="799"/>
        <v>#REF!</v>
      </c>
      <c r="CG743" s="42" t="e">
        <f t="shared" si="800"/>
        <v>#REF!</v>
      </c>
      <c r="CH743" s="42" t="e">
        <f t="shared" si="791"/>
        <v>#REF!</v>
      </c>
      <c r="CI743" s="89">
        <f t="shared" si="792"/>
        <v>1.7297547968587494</v>
      </c>
      <c r="CJ743" s="89">
        <f t="shared" si="793"/>
        <v>5.9328962317927525</v>
      </c>
      <c r="CK743" s="42" t="e">
        <f t="shared" si="794"/>
        <v>#REF!</v>
      </c>
      <c r="CM743" s="89" t="e">
        <f t="shared" si="749"/>
        <v>#REF!</v>
      </c>
      <c r="CN743" s="89">
        <f t="shared" si="750"/>
        <v>8.2420735108241119E-2</v>
      </c>
    </row>
    <row r="744" spans="1:92" ht="14.4" x14ac:dyDescent="0.3">
      <c r="D744" s="22"/>
      <c r="E744" s="32">
        <v>42947.604166666664</v>
      </c>
      <c r="F744" s="21">
        <f t="shared" si="795"/>
        <v>3062.9638888888876</v>
      </c>
      <c r="G744" s="21">
        <f t="shared" si="796"/>
        <v>1538.0576388888876</v>
      </c>
      <c r="H744" s="21"/>
      <c r="I744" s="21">
        <v>1068</v>
      </c>
      <c r="J744" s="21">
        <v>13042</v>
      </c>
      <c r="K744" s="21">
        <v>1330</v>
      </c>
      <c r="L744" s="21">
        <v>14</v>
      </c>
      <c r="M744" s="51">
        <v>6.94</v>
      </c>
      <c r="N744" s="40"/>
      <c r="O744" s="40"/>
      <c r="P744" s="40"/>
      <c r="R744" s="22"/>
      <c r="S744" s="22"/>
      <c r="T744" s="22"/>
      <c r="U744" s="52">
        <f t="shared" si="735"/>
        <v>3.6588878529824694E-3</v>
      </c>
      <c r="V744" s="52">
        <f t="shared" si="736"/>
        <v>0.51463537124626313</v>
      </c>
      <c r="W744" s="52">
        <f t="shared" si="737"/>
        <v>1.5359344721991984E-3</v>
      </c>
      <c r="X744" s="247">
        <f>W744+V744+SUM($U$743:U744)</f>
        <v>0.52033479337010269</v>
      </c>
      <c r="Y744" s="104">
        <f>W744+V744+SUM($U$743:U744)-$X$743+$Y$742</f>
        <v>15.984525476353813</v>
      </c>
      <c r="Z744" s="42"/>
      <c r="AA744" s="42"/>
      <c r="AB744" s="41">
        <f t="shared" si="738"/>
        <v>3.5879109307216064E-2</v>
      </c>
      <c r="AC744" s="48">
        <f t="shared" si="739"/>
        <v>5.046522189318619</v>
      </c>
      <c r="AD744" s="48">
        <f t="shared" si="740"/>
        <v>0.44671898259912551</v>
      </c>
      <c r="AE744" s="48">
        <f t="shared" si="741"/>
        <v>1.6120891176121421</v>
      </c>
      <c r="AF744" s="48">
        <f t="shared" si="742"/>
        <v>0.44671898259912551</v>
      </c>
      <c r="AG744" s="238">
        <f t="shared" si="743"/>
        <v>1.165096513075689</v>
      </c>
      <c r="AH744" s="48">
        <f t="shared" si="744"/>
        <v>2.7362193732774156E-4</v>
      </c>
      <c r="AI744" s="48">
        <f>AE744+AC744+SUM($AB$743:AB744)</f>
        <v>6.7053902669531746</v>
      </c>
      <c r="AJ744" s="48">
        <f>AE744+AC744+SUM($AB$743:AB744)-$AI$743+$AJ$742</f>
        <v>12.334296658118941</v>
      </c>
      <c r="AK744" s="46"/>
      <c r="AL744" s="86"/>
      <c r="AM744">
        <v>123.66</v>
      </c>
      <c r="AN744">
        <v>0.13</v>
      </c>
      <c r="AR744" s="25">
        <v>7.08</v>
      </c>
      <c r="AS744" s="25">
        <v>0.11</v>
      </c>
      <c r="AT744" s="1"/>
      <c r="AU744" s="1"/>
      <c r="AV744" s="41">
        <f>AJ744-BA744-BB744</f>
        <v>0</v>
      </c>
      <c r="AW744" s="86">
        <f>(1/(1/((AM744/1000+1)*0.0112372)+1))*AE744</f>
        <v>2.0101694302726038E-2</v>
      </c>
      <c r="AX744" s="86">
        <f>(1-(1/(1/((AM744/1000+1)*0.0112372)+1)))*AE744</f>
        <v>1.591987423309416</v>
      </c>
      <c r="AY744" s="86">
        <f>(1/(1/((AM744/1000+1)*0.0112372)+1))*AI744</f>
        <v>8.361182012469659E-2</v>
      </c>
      <c r="AZ744" s="86">
        <f>(1-(1/(1/((AM744/1000+1)*0.0112372)+1)))*AI744</f>
        <v>6.6217784468284782</v>
      </c>
      <c r="BA744" s="86">
        <f t="shared" si="805"/>
        <v>0.15717332432951525</v>
      </c>
      <c r="BB744" s="86">
        <f t="shared" si="806"/>
        <v>12.177123333789428</v>
      </c>
      <c r="BC744" s="89"/>
      <c r="BD744" s="89"/>
      <c r="BE744" s="41"/>
      <c r="BF744" s="89"/>
      <c r="BG744" s="89"/>
      <c r="BH744" s="89"/>
      <c r="BI744" s="89"/>
      <c r="BJ744" s="41">
        <f t="shared" si="801"/>
        <v>148.6190733275765</v>
      </c>
      <c r="BK744" s="89">
        <f t="shared" si="777"/>
        <v>0.79371819870502081</v>
      </c>
      <c r="BL744" s="89">
        <f t="shared" si="797"/>
        <v>0.20628180129497919</v>
      </c>
      <c r="BM744" s="89">
        <f>Y744-BR744-BS744</f>
        <v>-2.9154094629499028E-2</v>
      </c>
      <c r="BN744" s="86">
        <f>(1/(1/((AR744/1000+1)*0.0112372)+1))*W744</f>
        <v>1.7187296342153731E-5</v>
      </c>
      <c r="BO744" s="86">
        <f>(1-(1/(1/((AR744/1000+1)*0.0112372)+1)))*W744</f>
        <v>1.5187471758570448E-3</v>
      </c>
      <c r="BP744" s="86">
        <f>(1/(1/((AR744/1000+1)*0.0112372)+1))*X744</f>
        <v>5.8226105687830603E-3</v>
      </c>
      <c r="BQ744" s="86">
        <f>(1-(1/(1/((AR744/1000+1)*0.0112372)+1)))*X744</f>
        <v>0.51451218280131961</v>
      </c>
      <c r="BR744" s="86">
        <f t="shared" si="807"/>
        <v>0.17805212581825972</v>
      </c>
      <c r="BS744" s="86">
        <f t="shared" si="808"/>
        <v>15.835627445165052</v>
      </c>
      <c r="BT744" s="89"/>
      <c r="BU744" s="89"/>
      <c r="BV744" s="41"/>
      <c r="BW744" s="89"/>
      <c r="BX744" s="42"/>
      <c r="BY744" s="89"/>
      <c r="BZ744" s="89"/>
      <c r="CA744" s="41">
        <f t="shared" si="802"/>
        <v>0.58451359700950611</v>
      </c>
      <c r="CB744" s="89" t="e">
        <f t="shared" si="764"/>
        <v>#REF!</v>
      </c>
      <c r="CC744" s="89" t="e">
        <f t="shared" si="803"/>
        <v>#REF!</v>
      </c>
      <c r="CD744" s="41" t="e">
        <f t="shared" si="798"/>
        <v>#REF!</v>
      </c>
      <c r="CE744" s="41" t="e">
        <f t="shared" si="804"/>
        <v>#REF!</v>
      </c>
      <c r="CF744" s="42" t="e">
        <f t="shared" si="799"/>
        <v>#REF!</v>
      </c>
      <c r="CG744" s="42" t="e">
        <f t="shared" si="800"/>
        <v>#REF!</v>
      </c>
      <c r="CH744" s="42" t="e">
        <f t="shared" si="791"/>
        <v>#REF!</v>
      </c>
      <c r="CI744" s="89">
        <f t="shared" si="792"/>
        <v>2.5443409323434172</v>
      </c>
      <c r="CJ744" s="89">
        <f t="shared" si="793"/>
        <v>9.7899557257755241</v>
      </c>
      <c r="CK744" s="42" t="e">
        <f t="shared" si="794"/>
        <v>#REF!</v>
      </c>
      <c r="CM744" s="89" t="e">
        <f t="shared" si="749"/>
        <v>#REF!</v>
      </c>
      <c r="CN744" s="89">
        <f t="shared" si="750"/>
        <v>0.12123478448538537</v>
      </c>
    </row>
    <row r="745" spans="1:92" ht="14.4" x14ac:dyDescent="0.3">
      <c r="D745" s="22"/>
      <c r="E745" s="32">
        <v>42955.443749999999</v>
      </c>
      <c r="F745" s="21">
        <f t="shared" si="795"/>
        <v>3070.8034722222219</v>
      </c>
      <c r="G745" s="21">
        <f>E745-E$722</f>
        <v>1545.8972222222219</v>
      </c>
      <c r="H745" s="21"/>
      <c r="I745" s="21">
        <v>1057</v>
      </c>
      <c r="J745" s="21">
        <v>13538</v>
      </c>
      <c r="K745" s="21">
        <v>1376</v>
      </c>
      <c r="L745" s="21">
        <v>15</v>
      </c>
      <c r="M745" s="51">
        <v>6.94</v>
      </c>
      <c r="N745" s="40"/>
      <c r="O745" s="40"/>
      <c r="P745" s="40"/>
      <c r="R745" s="22"/>
      <c r="S745" s="22"/>
      <c r="T745" s="22"/>
      <c r="U745" s="52">
        <f t="shared" si="735"/>
        <v>3.7464472823836256E-3</v>
      </c>
      <c r="V745" s="52">
        <f t="shared" si="736"/>
        <v>0.52695091117713155</v>
      </c>
      <c r="W745" s="52">
        <f t="shared" si="737"/>
        <v>1.5726903257227514E-3</v>
      </c>
      <c r="X745" s="247">
        <f>W745+V745+SUM($U$743:U745)</f>
        <v>0.5364335364368783</v>
      </c>
      <c r="Y745" s="104">
        <f>W745+V745+SUM($U$743:U745)-$X$743+$Y$742</f>
        <v>16.000624219420587</v>
      </c>
      <c r="Z745" s="42"/>
      <c r="AA745" s="42"/>
      <c r="AB745" s="41">
        <f t="shared" si="738"/>
        <v>3.6860031474498199E-2</v>
      </c>
      <c r="AC745" s="48">
        <f t="shared" si="739"/>
        <v>5.1844923223226793</v>
      </c>
      <c r="AD745" s="48">
        <f t="shared" si="740"/>
        <v>0.45893212169422237</v>
      </c>
      <c r="AE745" s="48">
        <f t="shared" si="741"/>
        <v>1.6561630643079717</v>
      </c>
      <c r="AF745" s="48">
        <f t="shared" si="742"/>
        <v>0.45893212169422237</v>
      </c>
      <c r="AG745" s="238">
        <f t="shared" si="743"/>
        <v>1.1969498399493643</v>
      </c>
      <c r="AH745" s="48">
        <f t="shared" si="744"/>
        <v>2.8110266438485077E-4</v>
      </c>
      <c r="AI745" s="48">
        <f>AE745+AC745+SUM($AB$743:AB745)</f>
        <v>6.9242943781275628</v>
      </c>
      <c r="AJ745" s="48">
        <f>AE745+AC745+SUM($AB$743:AB745)-$AI$743+$AJ$742</f>
        <v>12.55320076929333</v>
      </c>
      <c r="AK745" s="46"/>
      <c r="AL745" s="86"/>
      <c r="AM745">
        <v>123.66</v>
      </c>
      <c r="AN745">
        <v>0.13</v>
      </c>
      <c r="AR745" s="25">
        <v>7.08</v>
      </c>
      <c r="AS745" s="25">
        <v>0.11</v>
      </c>
      <c r="AT745" s="1"/>
      <c r="AU745" s="1"/>
      <c r="AV745" s="41">
        <f>AJ745-BA745-BB745</f>
        <v>0</v>
      </c>
      <c r="AW745" s="86">
        <f>(1/(1/((AM745/1000+1)*0.0112372)+1))*AE745</f>
        <v>2.0651267520183467E-2</v>
      </c>
      <c r="AX745" s="86">
        <f>(1-(1/(1/((AM745/1000+1)*0.0112372)+1)))*AE745</f>
        <v>1.6355117967877881</v>
      </c>
      <c r="AY745" s="86">
        <f>(1/(1/((AM745/1000+1)*0.0112372)+1))*AI745</f>
        <v>8.634141086280378E-2</v>
      </c>
      <c r="AZ745" s="86">
        <f>(1-(1/(1/((AM745/1000+1)*0.0112372)+1)))*AI745</f>
        <v>6.8379529672647594</v>
      </c>
      <c r="BA745" s="86">
        <f t="shared" si="805"/>
        <v>0.15990291506762244</v>
      </c>
      <c r="BB745" s="86">
        <f t="shared" si="806"/>
        <v>12.393297854225709</v>
      </c>
      <c r="BC745" s="89"/>
      <c r="BD745" s="89"/>
      <c r="BE745" s="41"/>
      <c r="BF745" s="89"/>
      <c r="BG745" s="89"/>
      <c r="BH745" s="89"/>
      <c r="BI745" s="89"/>
      <c r="BJ745" s="41">
        <f t="shared" si="801"/>
        <v>148.1837157842827</v>
      </c>
      <c r="BK745" s="89">
        <f t="shared" si="777"/>
        <v>0.79427095564223238</v>
      </c>
      <c r="BL745" s="89">
        <f t="shared" si="797"/>
        <v>0.20572904435776762</v>
      </c>
      <c r="BM745" s="89">
        <f>Y745-BR745-BS745</f>
        <v>-2.9154094629500804E-2</v>
      </c>
      <c r="BN745" s="86">
        <f>(1/(1/((AR745/1000+1)*0.0112372)+1))*W745</f>
        <v>1.7598598880284519E-5</v>
      </c>
      <c r="BO745" s="86">
        <f>(1-(1/(1/((AR745/1000+1)*0.0112372)+1)))*W745</f>
        <v>1.5550917268424668E-3</v>
      </c>
      <c r="BP745" s="86">
        <f>(1/(1/((AR745/1000+1)*0.0112372)+1))*X745</f>
        <v>6.0027574909552583E-3</v>
      </c>
      <c r="BQ745" s="86">
        <f>(1-(1/(1/((AR745/1000+1)*0.0112372)+1)))*X745</f>
        <v>0.53043077894592305</v>
      </c>
      <c r="BR745" s="86">
        <f t="shared" si="807"/>
        <v>0.17823227274043194</v>
      </c>
      <c r="BS745" s="86">
        <f t="shared" si="808"/>
        <v>15.851546041309655</v>
      </c>
      <c r="BT745" s="89"/>
      <c r="BU745" s="89"/>
      <c r="BV745" s="41"/>
      <c r="BW745" s="89"/>
      <c r="BX745" s="42"/>
      <c r="BY745" s="89"/>
      <c r="BZ745" s="89"/>
      <c r="CA745" s="41">
        <f t="shared" si="802"/>
        <v>0.5910365585266586</v>
      </c>
      <c r="CB745" s="89" t="e">
        <f t="shared" si="764"/>
        <v>#REF!</v>
      </c>
      <c r="CC745" s="89" t="e">
        <f t="shared" si="803"/>
        <v>#REF!</v>
      </c>
      <c r="CD745" s="41" t="e">
        <f t="shared" si="798"/>
        <v>#REF!</v>
      </c>
      <c r="CE745" s="41" t="e">
        <f t="shared" si="804"/>
        <v>#REF!</v>
      </c>
      <c r="CF745" s="42" t="e">
        <f t="shared" si="799"/>
        <v>#REF!</v>
      </c>
      <c r="CG745" s="42" t="e">
        <f t="shared" si="800"/>
        <v>#REF!</v>
      </c>
      <c r="CH745" s="42" t="e">
        <f t="shared" si="791"/>
        <v>#REF!</v>
      </c>
      <c r="CI745" s="89">
        <f t="shared" si="792"/>
        <v>2.5825579978979101</v>
      </c>
      <c r="CJ745" s="89">
        <f t="shared" si="793"/>
        <v>9.9706427713954202</v>
      </c>
      <c r="CK745" s="42" t="e">
        <f t="shared" si="794"/>
        <v>#REF!</v>
      </c>
      <c r="CM745" s="89" t="e">
        <f t="shared" si="749"/>
        <v>#REF!</v>
      </c>
      <c r="CN745" s="89">
        <f t="shared" si="750"/>
        <v>0.12305578168244552</v>
      </c>
    </row>
    <row r="746" spans="1:92" ht="14.4" x14ac:dyDescent="0.3">
      <c r="D746" s="22"/>
      <c r="E746" s="32">
        <v>43045.480555555558</v>
      </c>
      <c r="F746" s="21">
        <f>E746-E$677</f>
        <v>3160.840277777781</v>
      </c>
      <c r="G746" s="21">
        <f>E746-E$722</f>
        <v>1635.934027777781</v>
      </c>
      <c r="H746" s="21"/>
      <c r="I746" s="21">
        <v>1046</v>
      </c>
      <c r="J746" s="21">
        <v>14811</v>
      </c>
      <c r="K746" s="21">
        <v>2154</v>
      </c>
      <c r="L746" s="21">
        <v>14</v>
      </c>
      <c r="M746" s="51">
        <v>6.94</v>
      </c>
      <c r="N746" s="40"/>
      <c r="O746" s="40"/>
      <c r="P746" s="40"/>
      <c r="R746" s="22"/>
      <c r="S746" s="22"/>
      <c r="T746" s="22"/>
      <c r="U746" s="52">
        <f t="shared" si="735"/>
        <v>5.8036817319627385E-3</v>
      </c>
      <c r="V746" s="52">
        <f t="shared" si="736"/>
        <v>0.81630813043072248</v>
      </c>
      <c r="W746" s="52">
        <f t="shared" si="737"/>
        <v>2.4362798740956738E-3</v>
      </c>
      <c r="X746" s="247">
        <f>W746+V746+SUM($U$743:U746)</f>
        <v>0.83245802697080484</v>
      </c>
      <c r="Y746" s="104">
        <f>W746+V746+SUM($U$743:U746)-$X$743+$Y$742</f>
        <v>16.296648709954514</v>
      </c>
      <c r="Z746" s="42"/>
      <c r="AA746" s="42"/>
      <c r="AB746" s="41">
        <f t="shared" si="738"/>
        <v>3.9906374248885851E-2</v>
      </c>
      <c r="AC746" s="48">
        <f t="shared" si="739"/>
        <v>5.612971086262502</v>
      </c>
      <c r="AD746" s="48">
        <f t="shared" si="740"/>
        <v>0.49686113306321278</v>
      </c>
      <c r="AE746" s="48">
        <f t="shared" si="741"/>
        <v>1.7930387039192091</v>
      </c>
      <c r="AF746" s="48">
        <f t="shared" si="742"/>
        <v>0.49686113306321272</v>
      </c>
      <c r="AG746" s="238">
        <f t="shared" si="743"/>
        <v>1.2958732361151251</v>
      </c>
      <c r="AH746" s="48">
        <f t="shared" si="744"/>
        <v>3.0433474087133896E-4</v>
      </c>
      <c r="AI746" s="48">
        <f>AE746+AC746+SUM($AB$743:AB746)</f>
        <v>7.5295551559275093</v>
      </c>
      <c r="AJ746" s="48">
        <f>AE746+AC746+SUM($AB$743:AB746)-$AI$743+$AJ$742</f>
        <v>13.158461547093278</v>
      </c>
      <c r="AK746" s="46"/>
      <c r="AL746" s="86"/>
      <c r="AM746" s="25">
        <v>120.404201677157</v>
      </c>
      <c r="AR746" s="25">
        <v>6.4712016771570067</v>
      </c>
      <c r="AT746" s="1"/>
      <c r="AU746" s="1"/>
      <c r="AV746" s="41">
        <f>AJ746-BA746-BB746</f>
        <v>0</v>
      </c>
      <c r="AW746" s="86">
        <f>(1/(1/((AM746/1000+1)*0.0112372)+1))*AE746</f>
        <v>2.2294040257278418E-2</v>
      </c>
      <c r="AX746" s="86">
        <f>(1-(1/(1/((AM746/1000+1)*0.0112372)+1)))*AE746</f>
        <v>1.7707446636619306</v>
      </c>
      <c r="AY746" s="86">
        <f>(1/(1/((AM746/1000+1)*0.0112372)+1))*AI746</f>
        <v>9.3619956668380883E-2</v>
      </c>
      <c r="AZ746" s="86">
        <f>(1-(1/(1/((AM746/1000+1)*0.0112372)+1)))*AI746</f>
        <v>7.435935199259128</v>
      </c>
      <c r="BA746" s="86">
        <f t="shared" si="805"/>
        <v>0.16718146087319957</v>
      </c>
      <c r="BB746" s="86">
        <f t="shared" si="806"/>
        <v>12.991280086220078</v>
      </c>
      <c r="BC746" s="89"/>
      <c r="BD746" s="89"/>
      <c r="BE746" s="41"/>
      <c r="BF746" s="89"/>
      <c r="BG746" s="89"/>
      <c r="BH746" s="89"/>
      <c r="BI746" s="89"/>
      <c r="BJ746" s="41">
        <f t="shared" si="801"/>
        <v>145.19135079838509</v>
      </c>
      <c r="BK746" s="89">
        <f t="shared" si="777"/>
        <v>0.79807024781048019</v>
      </c>
      <c r="BL746" s="89">
        <f t="shared" si="797"/>
        <v>0.20192975218951981</v>
      </c>
      <c r="BM746" s="89">
        <f>Y746-BR746-BS746</f>
        <v>-2.9154094629500804E-2</v>
      </c>
      <c r="BN746" s="86">
        <f>(1/(1/((AR746/1000+1)*0.0112372)+1))*W746</f>
        <v>2.724597629500737E-5</v>
      </c>
      <c r="BO746" s="86">
        <f>(1-(1/(1/((AR746/1000+1)*0.0112372)+1)))*W746</f>
        <v>2.4090338978006664E-3</v>
      </c>
      <c r="BP746" s="86">
        <f>(1/(1/((AR746/1000+1)*0.0112372)+1))*X746</f>
        <v>9.309739784249621E-3</v>
      </c>
      <c r="BQ746" s="86">
        <f>(1-(1/(1/((AR746/1000+1)*0.0112372)+1)))*X746</f>
        <v>0.82314828718655519</v>
      </c>
      <c r="BR746" s="86">
        <f t="shared" si="807"/>
        <v>0.18153925503372628</v>
      </c>
      <c r="BS746" s="86">
        <f t="shared" si="808"/>
        <v>16.144263549550288</v>
      </c>
      <c r="BT746" s="89"/>
      <c r="BU746" s="89"/>
      <c r="BV746" s="41"/>
      <c r="BW746" s="89"/>
      <c r="BX746" s="42"/>
      <c r="BY746" s="89"/>
      <c r="BZ746" s="89"/>
      <c r="CA746" s="41">
        <f t="shared" si="802"/>
        <v>0.67764948507287315</v>
      </c>
      <c r="CB746" s="89" t="e">
        <f>(CA746-$P$606)/($AR$717-$P$606)</f>
        <v>#REF!</v>
      </c>
      <c r="CC746" s="89" t="e">
        <f t="shared" si="803"/>
        <v>#REF!</v>
      </c>
      <c r="CD746" s="41" t="e">
        <f t="shared" si="798"/>
        <v>#REF!</v>
      </c>
      <c r="CE746" s="41" t="e">
        <f t="shared" si="804"/>
        <v>#REF!</v>
      </c>
      <c r="CF746" s="42" t="e">
        <f t="shared" si="799"/>
        <v>#REF!</v>
      </c>
      <c r="CG746" s="42" t="e">
        <f t="shared" si="800"/>
        <v>#REF!</v>
      </c>
      <c r="CH746" s="42" t="e">
        <f t="shared" si="791"/>
        <v>#REF!</v>
      </c>
      <c r="CI746" s="89">
        <f t="shared" si="792"/>
        <v>2.6570848793998709</v>
      </c>
      <c r="CJ746" s="89">
        <f t="shared" si="793"/>
        <v>10.501376667693407</v>
      </c>
      <c r="CK746" s="42" t="e">
        <f t="shared" si="794"/>
        <v>#REF!</v>
      </c>
      <c r="CM746" s="89" t="e">
        <f t="shared" si="749"/>
        <v>#REF!</v>
      </c>
      <c r="CN746" s="89">
        <f t="shared" si="750"/>
        <v>0.1266068979272863</v>
      </c>
    </row>
    <row r="747" spans="1:92" ht="14.4" x14ac:dyDescent="0.3">
      <c r="D747" s="22"/>
      <c r="E747" s="32">
        <v>43136.468055555553</v>
      </c>
      <c r="F747" s="21">
        <f>E747-E$677</f>
        <v>3251.8277777777766</v>
      </c>
      <c r="G747" s="21">
        <f>E747-E$722</f>
        <v>1726.9215277777766</v>
      </c>
      <c r="H747" s="21"/>
      <c r="I747" s="21">
        <v>1029</v>
      </c>
      <c r="J747" s="21">
        <v>14943.1</v>
      </c>
      <c r="K747" s="21">
        <v>2745.84</v>
      </c>
      <c r="L747" s="21">
        <v>343</v>
      </c>
      <c r="M747" s="51">
        <v>6.94</v>
      </c>
      <c r="N747" s="40"/>
      <c r="O747" s="40"/>
      <c r="P747" s="40"/>
      <c r="R747" s="22"/>
      <c r="S747" s="22"/>
      <c r="T747" s="22"/>
      <c r="U747" s="52">
        <f t="shared" si="735"/>
        <v>7.2780796938118827E-3</v>
      </c>
      <c r="V747" s="52">
        <f t="shared" si="736"/>
        <v>1.023687359570655</v>
      </c>
      <c r="W747" s="52">
        <f t="shared" si="737"/>
        <v>3.0552052815793753E-3</v>
      </c>
      <c r="X747" s="247">
        <f>W747+V747+SUM($U$743:U747)</f>
        <v>1.0477342612120331</v>
      </c>
      <c r="Y747" s="104">
        <f>W747+V747+SUM($U$743:U747)-$X$743+$Y$742</f>
        <v>16.511924944195744</v>
      </c>
      <c r="Z747" s="42"/>
      <c r="AA747" s="42"/>
      <c r="AB747" s="41">
        <f t="shared" si="738"/>
        <v>3.9607942441147466E-2</v>
      </c>
      <c r="AC747" s="48">
        <f t="shared" si="739"/>
        <v>5.5709956089212245</v>
      </c>
      <c r="AD747" s="48">
        <f t="shared" si="740"/>
        <v>0.49314545683539451</v>
      </c>
      <c r="AE747" s="48">
        <f t="shared" si="741"/>
        <v>1.7796298239638857</v>
      </c>
      <c r="AF747" s="48">
        <f t="shared" si="742"/>
        <v>0.49314545683539451</v>
      </c>
      <c r="AG747" s="238">
        <f t="shared" si="743"/>
        <v>1.2861823082938777</v>
      </c>
      <c r="AH747" s="48">
        <f t="shared" si="744"/>
        <v>3.0205883461362215E-4</v>
      </c>
      <c r="AI747" s="48">
        <f>AE747+AC747+SUM($AB$743:AB747)</f>
        <v>7.5137787410720556</v>
      </c>
      <c r="AJ747" s="48">
        <f>AE747+AC747+SUM($AB$743:AB747)-$AI$743+$AJ$742</f>
        <v>13.142685132237823</v>
      </c>
      <c r="AK747" s="46"/>
      <c r="AL747" s="86"/>
      <c r="AM747">
        <v>120.01900000000001</v>
      </c>
      <c r="AN747"/>
      <c r="AO747"/>
      <c r="AP747"/>
      <c r="AQ747"/>
      <c r="AR747">
        <v>7.13</v>
      </c>
      <c r="AT747" s="1"/>
      <c r="AU747" s="1"/>
      <c r="AV747" s="41">
        <f>AJ747-BA747-BB747</f>
        <v>0</v>
      </c>
      <c r="AW747" s="86">
        <f>(1/(1/((AM747/1000+1)*0.0112372)+1))*AE747</f>
        <v>2.2119805805515095E-2</v>
      </c>
      <c r="AX747" s="86">
        <f>(1-(1/(1/((AM747/1000+1)*0.0112372)+1)))*AE747</f>
        <v>1.7575100181583705</v>
      </c>
      <c r="AY747" s="86">
        <f>(1/(1/((AM747/1000+1)*0.0112372)+1))*AI747</f>
        <v>9.3392077599557213E-2</v>
      </c>
      <c r="AZ747" s="86">
        <f>(1-(1/(1/((AM747/1000+1)*0.0112372)+1)))*AI747</f>
        <v>7.420386663472498</v>
      </c>
      <c r="BA747" s="86">
        <f t="shared" si="805"/>
        <v>0.16695358180437589</v>
      </c>
      <c r="BB747" s="86">
        <f t="shared" si="806"/>
        <v>12.975731550433448</v>
      </c>
      <c r="BC747" s="89"/>
      <c r="BD747" s="89"/>
      <c r="BE747" s="41"/>
      <c r="BF747" s="89"/>
      <c r="BG747" s="89"/>
      <c r="BH747" s="89"/>
      <c r="BI747" s="89"/>
      <c r="BJ747" s="41">
        <f t="shared" si="801"/>
        <v>145.00076874887569</v>
      </c>
      <c r="BK747" s="89">
        <f t="shared" si="777"/>
        <v>0.79831222260016066</v>
      </c>
      <c r="BL747" s="89">
        <f t="shared" si="797"/>
        <v>0.20168777739983934</v>
      </c>
      <c r="BM747" s="89">
        <f>Y747-BR747-BS747</f>
        <v>-2.9154094629497251E-2</v>
      </c>
      <c r="BN747" s="86">
        <f>(1/(1/((AR747/1000+1)*0.0112372)+1))*W747</f>
        <v>3.4189802634151499E-5</v>
      </c>
      <c r="BO747" s="86">
        <f>(1-(1/(1/((AR747/1000+1)*0.0112372)+1)))*W747</f>
        <v>3.0210154789452239E-3</v>
      </c>
      <c r="BP747" s="86">
        <f>(1/(1/((AR747/1000+1)*0.0112372)+1))*X747</f>
        <v>1.1724851295543714E-2</v>
      </c>
      <c r="BQ747" s="86">
        <f>(1-(1/(1/((AR747/1000+1)*0.0112372)+1)))*X747</f>
        <v>1.0360094099164894</v>
      </c>
      <c r="BR747" s="86">
        <f t="shared" si="807"/>
        <v>0.18395436654502037</v>
      </c>
      <c r="BS747" s="86">
        <f t="shared" si="808"/>
        <v>16.357124672280221</v>
      </c>
      <c r="BT747" s="89"/>
      <c r="BU747" s="89"/>
      <c r="BV747" s="41"/>
      <c r="BW747" s="89"/>
      <c r="BX747" s="42"/>
      <c r="BY747" s="89"/>
      <c r="BZ747" s="89"/>
      <c r="CA747" s="41">
        <f t="shared" si="802"/>
        <v>0.79476929214683523</v>
      </c>
      <c r="CB747" s="89" t="e">
        <f>(CA747-$P$606)/($AR$717-$P$606)</f>
        <v>#REF!</v>
      </c>
      <c r="CC747" s="89" t="e">
        <f t="shared" si="803"/>
        <v>#REF!</v>
      </c>
      <c r="CD747" s="41" t="e">
        <f t="shared" si="798"/>
        <v>#REF!</v>
      </c>
      <c r="CE747" s="41" t="e">
        <f t="shared" si="804"/>
        <v>#REF!</v>
      </c>
      <c r="CF747" s="42" t="e">
        <f t="shared" si="799"/>
        <v>#REF!</v>
      </c>
      <c r="CG747" s="42" t="e">
        <f t="shared" si="800"/>
        <v>#REF!</v>
      </c>
      <c r="CH747" s="42" t="e">
        <f t="shared" si="791"/>
        <v>#REF!</v>
      </c>
      <c r="CI747" s="89">
        <f t="shared" si="792"/>
        <v>2.65071895338696</v>
      </c>
      <c r="CJ747" s="89">
        <f t="shared" si="793"/>
        <v>10.491966178850863</v>
      </c>
      <c r="CK747" s="42" t="e">
        <f t="shared" si="794"/>
        <v>#REF!</v>
      </c>
      <c r="CM747" s="89" t="e">
        <f t="shared" si="749"/>
        <v>#REF!</v>
      </c>
      <c r="CN747" s="89">
        <f t="shared" si="750"/>
        <v>0.12630356921122687</v>
      </c>
    </row>
    <row r="748" spans="1:92" ht="14.4" x14ac:dyDescent="0.3">
      <c r="D748" s="22"/>
      <c r="E748" s="32">
        <v>43426.475694444445</v>
      </c>
      <c r="F748" s="21">
        <f>E748-E$677</f>
        <v>3541.8354166666686</v>
      </c>
      <c r="G748" s="21">
        <f>E748-E$722</f>
        <v>2016.9291666666686</v>
      </c>
      <c r="H748" s="21"/>
      <c r="I748" s="21">
        <v>1040</v>
      </c>
      <c r="J748" s="21">
        <v>15133</v>
      </c>
      <c r="K748" s="21">
        <v>4504</v>
      </c>
      <c r="L748" s="21">
        <v>18</v>
      </c>
      <c r="M748" s="51">
        <v>6.94</v>
      </c>
      <c r="N748" s="40"/>
      <c r="O748" s="40"/>
      <c r="P748" s="40"/>
      <c r="R748" s="22"/>
      <c r="S748" s="22"/>
      <c r="T748" s="22"/>
      <c r="U748" s="52">
        <f t="shared" si="735"/>
        <v>1.2065850106605252E-2</v>
      </c>
      <c r="V748" s="52">
        <f t="shared" si="736"/>
        <v>1.6971040104312014</v>
      </c>
      <c r="W748" s="52">
        <f t="shared" si="737"/>
        <v>5.0650240892234789E-3</v>
      </c>
      <c r="X748" s="247">
        <f>W748+V748+SUM($U$743:U748)</f>
        <v>1.7352265809868286</v>
      </c>
      <c r="Y748" s="104">
        <f>W748+V748+SUM($U$743:U748)-$X$743+$Y$742</f>
        <v>17.199417263970538</v>
      </c>
      <c r="Z748" s="42"/>
      <c r="AA748" s="42"/>
      <c r="AB748" s="41">
        <f t="shared" si="738"/>
        <v>4.0540077633938111E-2</v>
      </c>
      <c r="AC748" s="48">
        <f t="shared" si="739"/>
        <v>5.7021036833604288</v>
      </c>
      <c r="AD748" s="48">
        <f t="shared" si="740"/>
        <v>0.5047511653663066</v>
      </c>
      <c r="AE748" s="48">
        <f t="shared" si="741"/>
        <v>1.8215117165040353</v>
      </c>
      <c r="AF748" s="48">
        <f t="shared" si="742"/>
        <v>0.50475116536630649</v>
      </c>
      <c r="AG748" s="238">
        <f t="shared" si="743"/>
        <v>1.3164513836361995</v>
      </c>
      <c r="AH748" s="48">
        <f t="shared" si="744"/>
        <v>3.0916750152948255E-4</v>
      </c>
      <c r="AI748" s="48">
        <f>AE748+AC748+SUM($AB$743:AB748)</f>
        <v>7.7273087856853477</v>
      </c>
      <c r="AJ748" s="48">
        <f>AE748+AC748+SUM($AB$743:AB748)-$AI$743+$AJ$742</f>
        <v>13.356215176851116</v>
      </c>
      <c r="AK748" s="46"/>
      <c r="AL748" s="86"/>
      <c r="AM748">
        <v>118.024</v>
      </c>
      <c r="AN748"/>
      <c r="AO748"/>
      <c r="AP748"/>
      <c r="AQ748"/>
      <c r="AR748" s="146">
        <v>7.2590000000000003</v>
      </c>
      <c r="AT748" s="1"/>
      <c r="AU748" s="1"/>
      <c r="AV748" s="41">
        <f>AJ748-BA748-BB748</f>
        <v>0</v>
      </c>
      <c r="AW748" s="86">
        <f>(1/(1/((AM748/1000+1)*0.0112372)+1))*AE748</f>
        <v>2.2600547246332401E-2</v>
      </c>
      <c r="AX748" s="86">
        <f>(1-(1/(1/((AM748/1000+1)*0.0112372)+1)))*AE748</f>
        <v>1.7989111692577029</v>
      </c>
      <c r="AY748" s="86">
        <f>(1/(1/((AM748/1000+1)*0.0112372)+1))*AI748</f>
        <v>9.5877180319797445E-2</v>
      </c>
      <c r="AZ748" s="86">
        <f>(1-(1/(1/((AM748/1000+1)*0.0112372)+1)))*AI748</f>
        <v>7.6314316053655498</v>
      </c>
      <c r="BA748" s="86">
        <f t="shared" si="805"/>
        <v>0.16943868452461613</v>
      </c>
      <c r="BB748" s="86">
        <f t="shared" si="806"/>
        <v>13.1867764923265</v>
      </c>
      <c r="BC748" s="89"/>
      <c r="BD748" s="89"/>
      <c r="BE748" s="41"/>
      <c r="BF748" s="89"/>
      <c r="BG748" s="89"/>
      <c r="BH748" s="89"/>
      <c r="BI748" s="89"/>
      <c r="BJ748" s="41">
        <f t="shared" si="801"/>
        <v>143.44640995629132</v>
      </c>
      <c r="BK748" s="89">
        <f t="shared" si="777"/>
        <v>0.80028573292231198</v>
      </c>
      <c r="BL748" s="89">
        <f t="shared" si="797"/>
        <v>0.19971426707768802</v>
      </c>
      <c r="BM748" s="89">
        <f>Y748-BR748-BS748</f>
        <v>-2.9154094629500804E-2</v>
      </c>
      <c r="BN748" s="86">
        <f>(1/(1/((AR748/1000+1)*0.0112372)+1))*W748</f>
        <v>5.6688206124502988E-5</v>
      </c>
      <c r="BO748" s="86">
        <f>(1-(1/(1/((AR748/1000+1)*0.0112372)+1)))*W748</f>
        <v>5.0083358830989759E-3</v>
      </c>
      <c r="BP748" s="86">
        <f>(1/(1/((AR748/1000+1)*0.0112372)+1))*X748</f>
        <v>1.9420812292874717E-2</v>
      </c>
      <c r="BQ748" s="86">
        <f>(1-(1/(1/((AR748/1000+1)*0.0112372)+1)))*X748</f>
        <v>1.7158057686939538</v>
      </c>
      <c r="BR748" s="86">
        <f t="shared" si="807"/>
        <v>0.1916503275423514</v>
      </c>
      <c r="BS748" s="86">
        <f t="shared" si="808"/>
        <v>17.036921031057688</v>
      </c>
      <c r="BT748" s="89"/>
      <c r="BU748" s="89"/>
      <c r="BV748" s="41"/>
      <c r="BW748" s="89"/>
      <c r="BX748" s="42"/>
      <c r="BY748" s="89"/>
      <c r="BZ748" s="89"/>
      <c r="CA748" s="41">
        <f t="shared" si="802"/>
        <v>1.0605453501049134</v>
      </c>
      <c r="CB748" s="89" t="e">
        <f>(CA748-$P$606)/($AR$717-$P$606)</f>
        <v>#REF!</v>
      </c>
      <c r="CC748" s="89" t="e">
        <f t="shared" si="803"/>
        <v>#REF!</v>
      </c>
      <c r="CD748" s="41" t="e">
        <f t="shared" si="798"/>
        <v>#REF!</v>
      </c>
      <c r="CE748" s="41" t="e">
        <f t="shared" si="804"/>
        <v>#REF!</v>
      </c>
      <c r="CF748" s="42" t="e">
        <f t="shared" si="799"/>
        <v>#REF!</v>
      </c>
      <c r="CG748" s="42" t="e">
        <f t="shared" si="800"/>
        <v>#REF!</v>
      </c>
      <c r="CH748" s="42" t="e">
        <f t="shared" si="791"/>
        <v>#REF!</v>
      </c>
      <c r="CI748" s="89">
        <f t="shared" si="792"/>
        <v>2.6674267249767141</v>
      </c>
      <c r="CJ748" s="89">
        <f t="shared" si="793"/>
        <v>10.688788451874402</v>
      </c>
      <c r="CK748" s="42" t="e">
        <f t="shared" si="794"/>
        <v>#REF!</v>
      </c>
      <c r="CM748" s="89" t="e">
        <f t="shared" si="749"/>
        <v>#REF!</v>
      </c>
      <c r="CN748" s="89">
        <f t="shared" si="750"/>
        <v>0.12709967442738174</v>
      </c>
    </row>
    <row r="749" spans="1:92" ht="14.4" x14ac:dyDescent="0.3">
      <c r="D749" s="22"/>
      <c r="E749" s="32"/>
      <c r="F749" s="21"/>
      <c r="G749" s="21"/>
      <c r="H749" s="21"/>
      <c r="I749" s="21"/>
      <c r="L749" s="21"/>
      <c r="M749" s="51"/>
      <c r="N749" s="40"/>
      <c r="O749" s="40"/>
      <c r="P749" s="40"/>
      <c r="R749" s="22"/>
      <c r="S749" s="22"/>
      <c r="T749" s="22"/>
      <c r="U749" s="52"/>
      <c r="V749" s="52"/>
      <c r="W749" s="52"/>
      <c r="X749" s="247"/>
      <c r="Y749" s="104"/>
      <c r="Z749" s="42"/>
      <c r="AA749" s="42"/>
      <c r="AB749" s="41"/>
      <c r="AC749" s="48"/>
      <c r="AD749" s="48"/>
      <c r="AE749" s="48"/>
      <c r="AF749" s="48"/>
      <c r="AG749" s="238"/>
      <c r="AH749" s="48"/>
      <c r="AI749" s="48"/>
      <c r="AJ749" s="48"/>
      <c r="AK749" s="46"/>
      <c r="AL749" s="86"/>
      <c r="AS749" s="1"/>
      <c r="AT749" s="1"/>
      <c r="AU749" s="1"/>
      <c r="AV749" s="41"/>
      <c r="AW749" s="86"/>
      <c r="AX749" s="86"/>
      <c r="AY749" s="86"/>
      <c r="AZ749" s="86"/>
      <c r="BA749" s="86"/>
      <c r="BB749" s="86"/>
      <c r="BC749" s="89"/>
      <c r="BD749" s="89"/>
      <c r="BE749" s="41"/>
      <c r="BF749" s="89"/>
      <c r="BG749" s="89"/>
      <c r="BH749" s="89"/>
      <c r="BI749" s="89"/>
      <c r="BJ749" s="41"/>
      <c r="BK749" s="89"/>
      <c r="BL749" s="89"/>
      <c r="BM749" s="89"/>
      <c r="BN749" s="86"/>
      <c r="BO749" s="86"/>
      <c r="BP749" s="86"/>
      <c r="BQ749" s="86"/>
      <c r="BR749" s="86"/>
      <c r="BS749" s="86"/>
      <c r="BT749" s="89"/>
      <c r="BU749" s="89"/>
      <c r="BV749" s="41"/>
      <c r="BW749" s="89"/>
      <c r="BX749" s="42"/>
      <c r="BY749" s="89"/>
      <c r="BZ749" s="89"/>
      <c r="CA749" s="41"/>
      <c r="CB749" s="89"/>
      <c r="CC749" s="89"/>
      <c r="CD749" s="41"/>
      <c r="CE749" s="42"/>
      <c r="CF749" s="42"/>
      <c r="CG749" s="42"/>
      <c r="CH749" s="42"/>
      <c r="CI749" s="89"/>
      <c r="CJ749" s="89"/>
      <c r="CK749" s="42"/>
    </row>
    <row r="750" spans="1:92" ht="14.4" thickBot="1" x14ac:dyDescent="0.3">
      <c r="E750" s="22"/>
      <c r="F750" s="21"/>
      <c r="G750" s="21"/>
      <c r="H750" s="21"/>
      <c r="I750" s="21"/>
      <c r="L750" s="21"/>
      <c r="M750" s="21"/>
      <c r="N750" s="40"/>
      <c r="O750" s="40"/>
      <c r="P750" s="40"/>
      <c r="R750" s="22"/>
      <c r="S750" s="22"/>
      <c r="T750" s="22"/>
      <c r="U750" s="21"/>
      <c r="V750" s="21"/>
      <c r="W750" s="21"/>
      <c r="X750" s="246"/>
      <c r="Y750" s="255"/>
      <c r="Z750" s="47"/>
      <c r="AA750" s="47"/>
      <c r="AB750" s="46"/>
      <c r="AC750" s="46"/>
      <c r="AD750" s="46"/>
      <c r="AE750" s="46"/>
      <c r="AF750" s="46"/>
      <c r="AG750" s="85"/>
      <c r="AH750" s="46"/>
      <c r="AI750" s="46"/>
      <c r="AJ750" s="46"/>
      <c r="AK750" s="46"/>
      <c r="AL750" s="86"/>
      <c r="AM750" s="41"/>
      <c r="AN750" s="41"/>
      <c r="AO750" s="41"/>
      <c r="AP750" s="41"/>
      <c r="AQ750"/>
      <c r="AR750" s="41"/>
      <c r="AT750" s="41"/>
      <c r="AU750" s="41"/>
      <c r="AW750" s="22"/>
      <c r="AX750" s="22"/>
      <c r="AY750" s="22"/>
      <c r="AZ750" s="22"/>
      <c r="BA750" s="22"/>
      <c r="BB750" s="22"/>
      <c r="CE750" s="42"/>
    </row>
    <row r="751" spans="1:92" ht="15" thickBot="1" x14ac:dyDescent="0.35">
      <c r="D751" s="22" t="s">
        <v>161</v>
      </c>
      <c r="E751" s="32">
        <f>E752-1</f>
        <v>39883.642361111109</v>
      </c>
      <c r="F751" s="21"/>
      <c r="G751" s="21"/>
      <c r="H751" s="21"/>
      <c r="I751" s="21"/>
      <c r="L751" s="21"/>
      <c r="M751" s="21"/>
      <c r="N751" s="43">
        <v>92.06</v>
      </c>
      <c r="O751" s="44">
        <v>19.420000000000002</v>
      </c>
      <c r="P751" s="45">
        <f>O751-R751</f>
        <v>12.995864000000001</v>
      </c>
      <c r="Q751" s="1">
        <v>33.08</v>
      </c>
      <c r="R751" s="47">
        <f>Q751*O751/100</f>
        <v>6.4241359999999998</v>
      </c>
      <c r="S751" s="47">
        <f>P751/$A$8+R751</f>
        <v>11.839079333333334</v>
      </c>
      <c r="T751" s="47">
        <f>$A$6-S751</f>
        <v>105.16092066666667</v>
      </c>
      <c r="U751" s="52"/>
      <c r="V751" s="52"/>
      <c r="W751" s="52"/>
      <c r="X751" s="247"/>
      <c r="Y751" s="104"/>
      <c r="Z751" s="42"/>
      <c r="AA751" s="42"/>
      <c r="AB751" s="41"/>
      <c r="AC751" s="48"/>
      <c r="AD751" s="48"/>
      <c r="AE751" s="48"/>
      <c r="AF751" s="48"/>
      <c r="AG751" s="238"/>
      <c r="AH751" s="48"/>
      <c r="AI751" s="48"/>
      <c r="AJ751" s="48"/>
      <c r="AK751" s="46"/>
      <c r="AL751" s="86"/>
      <c r="AM751" s="41"/>
      <c r="AN751" s="41"/>
      <c r="AO751" s="41"/>
      <c r="AP751" s="41"/>
      <c r="AQ751"/>
      <c r="AR751" s="41"/>
      <c r="AT751" s="41"/>
      <c r="AU751" s="41"/>
      <c r="AW751" s="22"/>
      <c r="AX751" s="22"/>
      <c r="AY751" s="22"/>
      <c r="AZ751" s="22"/>
      <c r="BA751" s="22"/>
      <c r="BB751" s="22"/>
    </row>
    <row r="752" spans="1:92" ht="14.4" x14ac:dyDescent="0.3">
      <c r="D752" s="22"/>
      <c r="E752" s="32">
        <v>39884.642361111109</v>
      </c>
      <c r="F752" s="21">
        <f t="shared" ref="F752:F794" si="809">E752-E$752</f>
        <v>0</v>
      </c>
      <c r="G752" s="21">
        <f>E752-E$752</f>
        <v>0</v>
      </c>
      <c r="H752" s="21"/>
      <c r="I752" s="50">
        <v>1037</v>
      </c>
      <c r="J752" s="21">
        <v>2963</v>
      </c>
      <c r="K752" s="21">
        <v>0.754</v>
      </c>
      <c r="L752" s="21">
        <v>853</v>
      </c>
      <c r="M752" s="51">
        <v>6.94</v>
      </c>
      <c r="S752" s="85">
        <f>$A$36*R751*$A$3/($A$36*R751*$A$3+T751*1000)</f>
        <v>3.0700281781668188E-3</v>
      </c>
      <c r="U752" s="52">
        <f t="shared" ref="U752:U793" si="810">($A$5*I752/1000/$A$3*K752)/$P$751</f>
        <v>1.9580738672936508E-6</v>
      </c>
      <c r="V752" s="52">
        <f t="shared" ref="V752:V793" si="811">($T$751*I752/1000/$A$3*K752)/$P$751</f>
        <v>2.7455046749058772E-4</v>
      </c>
      <c r="W752" s="52">
        <f t="shared" ref="W752:W793" si="812">($A$36*$R$751*K752*I752/1000000)/$P$751</f>
        <v>8.4547329837487594E-7</v>
      </c>
      <c r="X752" s="247">
        <f>W752+V752+SUM($U$752:U752)</f>
        <v>2.7735401465625624E-4</v>
      </c>
      <c r="Y752" s="104">
        <v>0</v>
      </c>
      <c r="Z752" s="42"/>
      <c r="AA752" s="42"/>
      <c r="AB752" s="41">
        <f t="shared" ref="AB752:AB793" si="813">($A$5*I752/1000/$A$3*J752)/$P$751</f>
        <v>7.6946589771765082E-3</v>
      </c>
      <c r="AC752" s="48">
        <f t="shared" ref="AC752:AC793" si="814">($T$751*I752/1000/$A$3*J752)/$P$751</f>
        <v>1.0789032296745509</v>
      </c>
      <c r="AD752" s="48">
        <f t="shared" ref="AD752:AD793" si="815">($A$4*$R$751/1000*J752/1000000*I752/1000*1000000)/$P$751</f>
        <v>9.8543813951593257E-2</v>
      </c>
      <c r="AE752" s="48">
        <f t="shared" ref="AE752:AE793" si="816">($A$4*((I752/1000)*J752/10^6)*(1+($A$18/(10^-M752))+(($A$18*$A$19)/(10^-M752)^2))*1000000)*$R$751/1000/$P$751</f>
        <v>0.35561822144889094</v>
      </c>
      <c r="AF752" s="48">
        <f t="shared" ref="AF752:AF793" si="817">AE752/(1+($A$18/(10^-M752))+(($A$18*$A$19)/(10^-M752)^2))*1</f>
        <v>9.8543813951593257E-2</v>
      </c>
      <c r="AG752" s="238">
        <f t="shared" ref="AG752:AG793" si="818">AE752/(1+($A$18/(10^-M752))+(($A$18*$A$19)/(10^-M752)^2))*($A$18/(10^-M752))</f>
        <v>0.25701404796404431</v>
      </c>
      <c r="AH752" s="48">
        <f t="shared" ref="AH752:AH793" si="819">AE752/(1+($A$18/(10^-M752))+(($A$18*$A$19)/(10^-M752)^2))*(($A$18*$A$19)/(10^-M752)^2)</f>
        <v>6.0359533253360918E-5</v>
      </c>
      <c r="AI752" s="48">
        <f>AE752+AC752+SUM($AB$752:AB752)</f>
        <v>1.4422161101006183</v>
      </c>
      <c r="AJ752" s="48">
        <v>0</v>
      </c>
      <c r="AK752" s="46"/>
      <c r="AL752" s="86"/>
      <c r="AM752" s="41"/>
      <c r="AN752" s="41"/>
      <c r="AO752" s="41"/>
      <c r="AP752" s="41"/>
      <c r="AQ752"/>
      <c r="AR752" s="41"/>
      <c r="AT752" s="41"/>
      <c r="AU752" s="41"/>
      <c r="AW752" s="47"/>
      <c r="AX752" s="47"/>
      <c r="AY752" s="47"/>
      <c r="AZ752" s="47"/>
      <c r="BA752" s="47"/>
      <c r="BB752" s="47"/>
      <c r="BC752" s="42"/>
    </row>
    <row r="753" spans="4:54" ht="14.4" x14ac:dyDescent="0.3">
      <c r="D753" s="22"/>
      <c r="E753" s="32">
        <v>39891.636111111111</v>
      </c>
      <c r="F753" s="21">
        <f t="shared" si="809"/>
        <v>6.9937500000014552</v>
      </c>
      <c r="G753" s="21">
        <f t="shared" ref="G753:G793" si="820">E753-E$752</f>
        <v>6.9937500000014552</v>
      </c>
      <c r="H753" s="21"/>
      <c r="I753" s="50">
        <v>1037</v>
      </c>
      <c r="J753" s="21">
        <v>4945</v>
      </c>
      <c r="K753" s="21">
        <v>1.04</v>
      </c>
      <c r="L753" s="21">
        <v>1081</v>
      </c>
      <c r="M753" s="51">
        <v>6.94</v>
      </c>
      <c r="N753" s="40"/>
      <c r="O753" s="40"/>
      <c r="P753" s="40"/>
      <c r="Q753" s="46"/>
      <c r="R753" s="22"/>
      <c r="S753" s="85">
        <f>S752*100</f>
        <v>0.30700281781668187</v>
      </c>
      <c r="T753" s="22"/>
      <c r="U753" s="52">
        <f t="shared" si="810"/>
        <v>2.7007915410946908E-6</v>
      </c>
      <c r="V753" s="52">
        <f t="shared" si="811"/>
        <v>3.7869029998701753E-4</v>
      </c>
      <c r="W753" s="52">
        <f t="shared" si="812"/>
        <v>1.1661700667239669E-6</v>
      </c>
      <c r="X753" s="247">
        <f>W753+V753+SUM($U$752:U753)</f>
        <v>3.8451533546212985E-4</v>
      </c>
      <c r="Y753" s="104">
        <f>W753+V753+SUM($U$752:U753)-$X$752</f>
        <v>1.0716132080587361E-4</v>
      </c>
      <c r="Z753" s="42"/>
      <c r="AA753" s="42"/>
      <c r="AB753" s="41">
        <f t="shared" si="813"/>
        <v>1.2841744394916582E-2</v>
      </c>
      <c r="AC753" s="48">
        <f t="shared" si="814"/>
        <v>1.8005995513805786</v>
      </c>
      <c r="AD753" s="48">
        <f t="shared" si="815"/>
        <v>0.16446141072920309</v>
      </c>
      <c r="AE753" s="48">
        <f t="shared" si="816"/>
        <v>0.59349716674477415</v>
      </c>
      <c r="AF753" s="48">
        <f t="shared" si="817"/>
        <v>0.16446141072920306</v>
      </c>
      <c r="AG753" s="238">
        <f t="shared" si="818"/>
        <v>0.42893502098622993</v>
      </c>
      <c r="AH753" s="48">
        <f t="shared" si="819"/>
        <v>1.0073502934116428E-4</v>
      </c>
      <c r="AI753" s="48">
        <f>AE753+AC753+SUM($AB$752:AB753)</f>
        <v>2.4146331214974457</v>
      </c>
      <c r="AJ753" s="48">
        <f>AE753+AC753+SUM($AB$751:AB753)-$AI$752</f>
        <v>0.97241701139682735</v>
      </c>
      <c r="AK753" s="46"/>
      <c r="AL753" s="86"/>
      <c r="AM753" s="41"/>
      <c r="AN753" s="41"/>
      <c r="AO753" s="41"/>
      <c r="AP753" s="41"/>
      <c r="AQ753"/>
      <c r="AR753" s="41"/>
      <c r="AT753" s="41"/>
      <c r="AU753" s="41"/>
      <c r="AW753" s="22"/>
      <c r="AX753" s="22"/>
      <c r="AY753" s="22"/>
      <c r="AZ753" s="22"/>
      <c r="BA753" s="22"/>
      <c r="BB753" s="22"/>
    </row>
    <row r="754" spans="4:54" ht="14.4" x14ac:dyDescent="0.3">
      <c r="D754" s="22"/>
      <c r="E754" s="32">
        <v>39898.484722222223</v>
      </c>
      <c r="F754" s="21">
        <f t="shared" si="809"/>
        <v>13.84236111111386</v>
      </c>
      <c r="G754" s="21">
        <f t="shared" si="820"/>
        <v>13.84236111111386</v>
      </c>
      <c r="H754" s="21"/>
      <c r="I754" s="50">
        <v>1037</v>
      </c>
      <c r="J754" s="21">
        <v>6641</v>
      </c>
      <c r="K754" s="21">
        <v>4.33</v>
      </c>
      <c r="L754" s="21">
        <v>1298</v>
      </c>
      <c r="M754" s="51">
        <v>6.94</v>
      </c>
      <c r="N754" s="40"/>
      <c r="O754" s="40"/>
      <c r="P754" s="40"/>
      <c r="R754" s="22"/>
      <c r="S754" s="22"/>
      <c r="T754" s="22"/>
      <c r="U754" s="52">
        <f t="shared" si="810"/>
        <v>1.1244641704750012E-5</v>
      </c>
      <c r="V754" s="52">
        <f t="shared" si="811"/>
        <v>1.5766624989844095E-3</v>
      </c>
      <c r="W754" s="52">
        <f t="shared" si="812"/>
        <v>4.8553042201103629E-6</v>
      </c>
      <c r="X754" s="247">
        <f>W754+V754+SUM($U$752:U754)</f>
        <v>1.5974213103176582E-3</v>
      </c>
      <c r="Y754" s="104">
        <f>W754+V754+SUM($U$752:U754)-$X$752</f>
        <v>1.3200672956614019E-3</v>
      </c>
      <c r="Z754" s="42"/>
      <c r="AA754" s="42"/>
      <c r="AB754" s="41">
        <f t="shared" si="813"/>
        <v>1.7246112138855619E-2</v>
      </c>
      <c r="AC754" s="48">
        <f t="shared" si="814"/>
        <v>2.4181560405901767</v>
      </c>
      <c r="AD754" s="48">
        <f t="shared" si="815"/>
        <v>0.22086718476291967</v>
      </c>
      <c r="AE754" s="48">
        <f t="shared" si="816"/>
        <v>0.79705049228555003</v>
      </c>
      <c r="AF754" s="48">
        <f t="shared" si="817"/>
        <v>0.22086718476291961</v>
      </c>
      <c r="AG754" s="238">
        <f t="shared" si="818"/>
        <v>0.57604802312832204</v>
      </c>
      <c r="AH754" s="48">
        <f t="shared" si="819"/>
        <v>1.3528439430832598E-4</v>
      </c>
      <c r="AI754" s="48">
        <f>AE754+AC754+SUM($AB$752:AB754)</f>
        <v>3.2529890483866755</v>
      </c>
      <c r="AJ754" s="48">
        <f>AE754+AC754+SUM($AB$751:AB754)-$AI$752</f>
        <v>1.8107729382860571</v>
      </c>
      <c r="AK754" s="46"/>
      <c r="AL754" s="86"/>
      <c r="AM754" s="41"/>
      <c r="AN754" s="41"/>
      <c r="AO754" s="41"/>
      <c r="AP754" s="41"/>
      <c r="AQ754"/>
      <c r="AR754" s="41"/>
      <c r="AT754" s="41"/>
      <c r="AU754" s="41"/>
      <c r="AW754" s="22"/>
      <c r="AX754" s="22"/>
      <c r="AY754" s="22"/>
      <c r="AZ754" s="22"/>
      <c r="BA754" s="22"/>
      <c r="BB754" s="22"/>
    </row>
    <row r="755" spans="4:54" ht="14.4" x14ac:dyDescent="0.3">
      <c r="D755" s="22"/>
      <c r="E755" s="32">
        <v>39914.472916666666</v>
      </c>
      <c r="F755" s="21">
        <f t="shared" si="809"/>
        <v>29.830555555556202</v>
      </c>
      <c r="G755" s="21">
        <f t="shared" si="820"/>
        <v>29.830555555556202</v>
      </c>
      <c r="H755" s="21"/>
      <c r="I755" s="50">
        <v>1037</v>
      </c>
      <c r="J755" s="21">
        <v>8372</v>
      </c>
      <c r="K755" s="21">
        <v>2.63</v>
      </c>
      <c r="L755" s="21">
        <v>1655</v>
      </c>
      <c r="M755" s="51">
        <v>6.94</v>
      </c>
      <c r="N755" s="40"/>
      <c r="O755" s="40"/>
      <c r="P755" s="40"/>
      <c r="R755" s="22"/>
      <c r="S755" s="22"/>
      <c r="T755" s="22"/>
      <c r="U755" s="52">
        <f t="shared" si="810"/>
        <v>6.8298863010375352E-6</v>
      </c>
      <c r="V755" s="52">
        <f t="shared" si="811"/>
        <v>9.5764950862101551E-4</v>
      </c>
      <c r="W755" s="52">
        <f t="shared" si="812"/>
        <v>2.9490646879654157E-6</v>
      </c>
      <c r="X755" s="247">
        <f>W755+V755+SUM($U$752:U755)</f>
        <v>9.8333196672315687E-4</v>
      </c>
      <c r="Y755" s="104">
        <f>W755+V755+SUM($U$752:U755)-$X$752</f>
        <v>7.0597795206690057E-4</v>
      </c>
      <c r="Z755" s="42"/>
      <c r="AA755" s="1">
        <f>LINEST(Y752:Y755,F752:F755,TRUE,TRUE)</f>
        <v>2.6731883011116004E-5</v>
      </c>
      <c r="AB755" s="41">
        <f t="shared" si="813"/>
        <v>2.1741371905812261E-2</v>
      </c>
      <c r="AC755" s="48">
        <f t="shared" si="814"/>
        <v>3.0484569148954912</v>
      </c>
      <c r="AD755" s="48">
        <f t="shared" si="815"/>
        <v>0.27843699304851127</v>
      </c>
      <c r="AE755" s="48">
        <f t="shared" si="816"/>
        <v>1.0048045055585944</v>
      </c>
      <c r="AF755" s="48">
        <f t="shared" si="817"/>
        <v>0.27843699304851122</v>
      </c>
      <c r="AG755" s="238">
        <f t="shared" si="818"/>
        <v>0.7261969657627334</v>
      </c>
      <c r="AH755" s="48">
        <f t="shared" si="819"/>
        <v>1.7054674734969208E-4</v>
      </c>
      <c r="AI755" s="48">
        <f>AE755+AC755+SUM($AB$752:AB755)</f>
        <v>4.1127853078708467</v>
      </c>
      <c r="AJ755" s="48">
        <f>AE755+AC755+SUM($AB$751:AB755)-$AI$752</f>
        <v>2.6705691977702282</v>
      </c>
      <c r="AK755" s="46"/>
      <c r="AL755" s="86"/>
      <c r="AT755" s="41"/>
      <c r="AU755" s="41"/>
      <c r="AW755" s="22"/>
      <c r="AX755" s="22"/>
      <c r="AY755" s="22"/>
      <c r="AZ755" s="22"/>
      <c r="BA755" s="22"/>
      <c r="BB755" s="22"/>
    </row>
    <row r="756" spans="4:54" ht="14.4" x14ac:dyDescent="0.3">
      <c r="D756" s="33"/>
      <c r="E756" s="32">
        <v>39921.600694444445</v>
      </c>
      <c r="F756" s="21">
        <f t="shared" si="809"/>
        <v>36.958333333335759</v>
      </c>
      <c r="G756" s="21">
        <f t="shared" si="820"/>
        <v>36.958333333335759</v>
      </c>
      <c r="H756" s="21"/>
      <c r="I756" s="50">
        <v>1037</v>
      </c>
      <c r="J756" s="21">
        <v>9978</v>
      </c>
      <c r="K756" s="21">
        <v>2.09</v>
      </c>
      <c r="L756" s="21">
        <v>1855</v>
      </c>
      <c r="M756" s="51">
        <v>6.94</v>
      </c>
      <c r="N756" s="40"/>
      <c r="O756" s="40"/>
      <c r="P756" s="40"/>
      <c r="R756" s="22"/>
      <c r="S756" s="22"/>
      <c r="T756" s="22"/>
      <c r="U756" s="52">
        <f t="shared" si="810"/>
        <v>5.4275522316229847E-6</v>
      </c>
      <c r="V756" s="52">
        <f t="shared" si="811"/>
        <v>7.6102185285852563E-4</v>
      </c>
      <c r="W756" s="52">
        <f t="shared" si="812"/>
        <v>2.3435533071664331E-6</v>
      </c>
      <c r="X756" s="247">
        <f>W756+V756+SUM($U$752:U756)</f>
        <v>7.9152635181149093E-4</v>
      </c>
      <c r="Y756" s="104">
        <f>W756+V756+SUM($U$752:U756)-$X$752</f>
        <v>5.1417233715523474E-4</v>
      </c>
      <c r="Z756" s="42"/>
      <c r="AA756" s="1">
        <f t="shared" ref="AA756:AA794" si="821">LINEST(Y753:Y756,F753:F756,TRUE,TRUE)</f>
        <v>1.891278959190968E-6</v>
      </c>
      <c r="AB756" s="41">
        <f t="shared" si="813"/>
        <v>2.5912017304848871E-2</v>
      </c>
      <c r="AC756" s="48">
        <f t="shared" si="814"/>
        <v>3.6332421281446741</v>
      </c>
      <c r="AD756" s="48">
        <f t="shared" si="815"/>
        <v>0.33184953614883483</v>
      </c>
      <c r="AE756" s="48">
        <f t="shared" si="816"/>
        <v>1.1975560626449659</v>
      </c>
      <c r="AF756" s="48">
        <f t="shared" si="817"/>
        <v>0.33184953614883483</v>
      </c>
      <c r="AG756" s="238">
        <f t="shared" si="818"/>
        <v>0.86550326378171938</v>
      </c>
      <c r="AH756" s="48">
        <f t="shared" si="819"/>
        <v>2.0326271441175676E-4</v>
      </c>
      <c r="AI756" s="48">
        <f>AE756+AC756+SUM($AB$752:AB756)</f>
        <v>4.9162340955112498</v>
      </c>
      <c r="AJ756" s="48">
        <f>AE756+AC756+SUM($AB$751:AB756)-$AI$752</f>
        <v>3.4740179854106312</v>
      </c>
      <c r="AK756" s="46"/>
      <c r="AL756" s="86"/>
      <c r="AM756" s="41"/>
      <c r="AN756" s="41"/>
      <c r="AO756" s="41"/>
      <c r="AP756" s="41"/>
      <c r="AQ756"/>
      <c r="AR756" s="41"/>
      <c r="AT756" s="41"/>
      <c r="AU756" s="41"/>
      <c r="AW756" s="22"/>
      <c r="AX756" s="22"/>
      <c r="AY756" s="22"/>
      <c r="AZ756" s="22"/>
      <c r="BA756" s="22"/>
      <c r="BB756" s="22"/>
    </row>
    <row r="757" spans="4:54" ht="14.4" x14ac:dyDescent="0.3">
      <c r="D757" s="33"/>
      <c r="E757" s="32">
        <v>39941.459027777775</v>
      </c>
      <c r="F757" s="21">
        <f t="shared" si="809"/>
        <v>56.816666666665697</v>
      </c>
      <c r="G757" s="21">
        <f t="shared" si="820"/>
        <v>56.816666666665697</v>
      </c>
      <c r="H757" s="21"/>
      <c r="I757" s="50">
        <v>1037</v>
      </c>
      <c r="J757" s="21">
        <v>15036</v>
      </c>
      <c r="K757" s="21">
        <v>5.0199999999999996</v>
      </c>
      <c r="L757" s="21">
        <v>312</v>
      </c>
      <c r="M757" s="51">
        <v>6.94</v>
      </c>
      <c r="N757" s="40"/>
      <c r="O757" s="40"/>
      <c r="P757" s="40"/>
      <c r="R757" s="22"/>
      <c r="S757" s="22"/>
      <c r="T757" s="22"/>
      <c r="U757" s="52">
        <f t="shared" si="810"/>
        <v>1.3036513015668602E-5</v>
      </c>
      <c r="V757" s="52">
        <f t="shared" si="811"/>
        <v>1.8279089480142576E-3</v>
      </c>
      <c r="W757" s="52">
        <f t="shared" si="812"/>
        <v>5.6290132066868409E-6</v>
      </c>
      <c r="X757" s="247">
        <f>W757+V757+SUM($U$752:U757)</f>
        <v>1.874735419882412E-3</v>
      </c>
      <c r="Y757" s="104">
        <f>W757+V757+SUM($U$752:U757)-$X$752</f>
        <v>1.5973814052261557E-3</v>
      </c>
      <c r="Z757" s="42"/>
      <c r="AA757" s="1">
        <f t="shared" si="821"/>
        <v>7.2619451343822985E-6</v>
      </c>
      <c r="AB757" s="41">
        <f t="shared" si="813"/>
        <v>3.904721308836516E-2</v>
      </c>
      <c r="AC757" s="48">
        <f t="shared" si="814"/>
        <v>5.474987837119996</v>
      </c>
      <c r="AD757" s="48">
        <f t="shared" si="815"/>
        <v>0.50006911460552028</v>
      </c>
      <c r="AE757" s="48">
        <f t="shared" si="816"/>
        <v>1.804615449782492</v>
      </c>
      <c r="AF757" s="48">
        <f t="shared" si="817"/>
        <v>0.50006911460552017</v>
      </c>
      <c r="AG757" s="238">
        <f t="shared" si="818"/>
        <v>1.3042400355002939</v>
      </c>
      <c r="AH757" s="48">
        <f t="shared" si="819"/>
        <v>3.0629967667820951E-4</v>
      </c>
      <c r="AI757" s="48">
        <f>AE757+AC757+SUM($AB$752:AB757)</f>
        <v>7.404086404712463</v>
      </c>
      <c r="AJ757" s="48">
        <f>AE757+AC757+SUM($AB$751:AB757)-$AI$752</f>
        <v>5.9618702946118445</v>
      </c>
      <c r="AK757" s="46"/>
      <c r="AL757" s="86"/>
      <c r="AM757" s="41"/>
      <c r="AN757" s="41"/>
      <c r="AO757" s="41"/>
      <c r="AP757" s="41"/>
      <c r="AQ757"/>
      <c r="AR757" s="41"/>
      <c r="AT757" s="41"/>
      <c r="AU757" s="41"/>
      <c r="AW757" s="22"/>
      <c r="AX757" s="22"/>
      <c r="AY757" s="22"/>
      <c r="AZ757" s="22"/>
      <c r="BA757" s="22"/>
      <c r="BB757" s="22"/>
    </row>
    <row r="758" spans="4:54" ht="14.4" x14ac:dyDescent="0.3">
      <c r="D758" s="22"/>
      <c r="E758" s="32">
        <v>39960.443749999999</v>
      </c>
      <c r="F758" s="21">
        <f t="shared" si="809"/>
        <v>75.801388888889051</v>
      </c>
      <c r="G758" s="21">
        <f t="shared" si="820"/>
        <v>75.801388888889051</v>
      </c>
      <c r="H758" s="21"/>
      <c r="I758" s="50">
        <v>1037</v>
      </c>
      <c r="J758" s="21">
        <v>15562</v>
      </c>
      <c r="K758" s="21">
        <v>5.47</v>
      </c>
      <c r="L758" s="21">
        <v>679</v>
      </c>
      <c r="M758" s="51">
        <v>6.94</v>
      </c>
      <c r="N758" s="40"/>
      <c r="O758" s="40"/>
      <c r="P758" s="40"/>
      <c r="R758" s="22"/>
      <c r="S758" s="22"/>
      <c r="T758" s="22"/>
      <c r="U758" s="52">
        <f t="shared" si="810"/>
        <v>1.4205124740180728E-5</v>
      </c>
      <c r="V758" s="52">
        <f t="shared" si="811"/>
        <v>1.9917653278163326E-3</v>
      </c>
      <c r="W758" s="52">
        <f t="shared" si="812"/>
        <v>6.1336060240193258E-6</v>
      </c>
      <c r="X758" s="247">
        <f>W758+V758+SUM($U$752:U758)</f>
        <v>2.0533015172420001E-3</v>
      </c>
      <c r="Y758" s="104">
        <f>W758+V758+SUM($U$752:U758)-$X$752</f>
        <v>1.7759475025857438E-3</v>
      </c>
      <c r="Z758" s="42"/>
      <c r="AA758" s="1">
        <f t="shared" si="821"/>
        <v>2.8275741356545468E-5</v>
      </c>
      <c r="AB758" s="41">
        <f t="shared" si="813"/>
        <v>4.0413190348572665E-2</v>
      </c>
      <c r="AC758" s="48">
        <f t="shared" si="814"/>
        <v>5.666517738844199</v>
      </c>
      <c r="AD758" s="48">
        <f t="shared" si="815"/>
        <v>0.51756288650512805</v>
      </c>
      <c r="AE758" s="48">
        <f t="shared" si="816"/>
        <v>1.8677457854160109</v>
      </c>
      <c r="AF758" s="48">
        <f t="shared" si="817"/>
        <v>0.51756288650512794</v>
      </c>
      <c r="AG758" s="238">
        <f t="shared" si="818"/>
        <v>1.3498658840420037</v>
      </c>
      <c r="AH758" s="48">
        <f t="shared" si="819"/>
        <v>3.1701486887910984E-4</v>
      </c>
      <c r="AI758" s="48">
        <f>AE758+AC758+SUM($AB$752:AB758)</f>
        <v>7.6991598324187569</v>
      </c>
      <c r="AJ758" s="48">
        <f>AE758+AC758+SUM($AB$751:AB758)-$AI$752</f>
        <v>6.2569437223181383</v>
      </c>
      <c r="AK758" s="46"/>
      <c r="AL758" s="86"/>
      <c r="AM758" s="41"/>
      <c r="AN758" s="41"/>
      <c r="AO758" s="41"/>
      <c r="AP758" s="41"/>
      <c r="AQ758"/>
      <c r="AR758" s="41"/>
      <c r="AT758" s="41"/>
      <c r="AU758" s="41"/>
      <c r="AW758" s="22"/>
      <c r="AX758" s="22"/>
      <c r="AY758" s="22"/>
      <c r="AZ758" s="22"/>
      <c r="BA758" s="22"/>
      <c r="BB758" s="22"/>
    </row>
    <row r="759" spans="4:54" ht="14.4" x14ac:dyDescent="0.3">
      <c r="D759" s="22"/>
      <c r="E759" s="32">
        <v>39974.54583333333</v>
      </c>
      <c r="F759" s="21">
        <f t="shared" si="809"/>
        <v>89.903472222220444</v>
      </c>
      <c r="G759" s="21">
        <f t="shared" si="820"/>
        <v>89.903472222220444</v>
      </c>
      <c r="H759" s="21"/>
      <c r="I759" s="50">
        <v>1037</v>
      </c>
      <c r="J759" s="21">
        <v>16096.8</v>
      </c>
      <c r="K759" s="21">
        <v>4.6500000000000004</v>
      </c>
      <c r="L759" s="21">
        <v>887</v>
      </c>
      <c r="M759" s="51">
        <v>6.94</v>
      </c>
      <c r="N759" s="40"/>
      <c r="O759" s="40"/>
      <c r="P759" s="40"/>
      <c r="R759" s="22"/>
      <c r="S759" s="22"/>
      <c r="T759" s="22"/>
      <c r="U759" s="52">
        <f t="shared" si="810"/>
        <v>1.20756544866253E-5</v>
      </c>
      <c r="V759" s="52">
        <f t="shared" si="811"/>
        <v>1.6931825912881076E-3</v>
      </c>
      <c r="W759" s="52">
        <f t="shared" si="812"/>
        <v>5.2141257791023531E-6</v>
      </c>
      <c r="X759" s="247">
        <f>W759+V759+SUM($U$752:U759)</f>
        <v>1.7658749549554834E-3</v>
      </c>
      <c r="Y759" s="104">
        <f>W759+V759+SUM($U$752:U759)-$X$752</f>
        <v>1.4885209402992271E-3</v>
      </c>
      <c r="Z759" s="42"/>
      <c r="AA759" s="1">
        <f t="shared" si="821"/>
        <v>1.8527885304713592E-5</v>
      </c>
      <c r="AB759" s="41">
        <f t="shared" si="813"/>
        <v>4.1802020460281746E-2</v>
      </c>
      <c r="AC759" s="48">
        <f t="shared" si="814"/>
        <v>5.8612519431067529</v>
      </c>
      <c r="AD759" s="48">
        <f t="shared" si="815"/>
        <v>0.53534932987377881</v>
      </c>
      <c r="AE759" s="48">
        <f t="shared" si="816"/>
        <v>1.9319322939650718</v>
      </c>
      <c r="AF759" s="48">
        <f t="shared" si="817"/>
        <v>0.5353493298737787</v>
      </c>
      <c r="AG759" s="238">
        <f t="shared" si="818"/>
        <v>1.39625505476464</v>
      </c>
      <c r="AH759" s="48">
        <f t="shared" si="819"/>
        <v>3.2790932665295309E-4</v>
      </c>
      <c r="AI759" s="48">
        <f>AE759+AC759+SUM($AB$752:AB759)</f>
        <v>7.9998825656906538</v>
      </c>
      <c r="AJ759" s="48">
        <f>AE759+AC759+SUM($AB$751:AB759)-$AI$752</f>
        <v>6.5576664555900352</v>
      </c>
      <c r="AK759" s="46"/>
      <c r="AL759" s="86"/>
      <c r="AM759" s="41"/>
      <c r="AN759" s="41"/>
      <c r="AO759" s="41"/>
      <c r="AP759" s="41"/>
      <c r="AQ759"/>
      <c r="AR759" s="41"/>
      <c r="AT759" s="41"/>
      <c r="AU759" s="41"/>
      <c r="AW759" s="22"/>
      <c r="AX759" s="22"/>
      <c r="AY759" s="22"/>
      <c r="AZ759" s="22"/>
      <c r="BA759" s="22"/>
      <c r="BB759" s="22"/>
    </row>
    <row r="760" spans="4:54" ht="14.4" x14ac:dyDescent="0.3">
      <c r="D760" s="22"/>
      <c r="E760" s="32">
        <v>39993.576388888891</v>
      </c>
      <c r="F760" s="21">
        <f t="shared" si="809"/>
        <v>108.93402777778101</v>
      </c>
      <c r="G760" s="21">
        <f t="shared" si="820"/>
        <v>108.93402777778101</v>
      </c>
      <c r="H760" s="21"/>
      <c r="I760" s="50">
        <v>1037</v>
      </c>
      <c r="J760" s="21">
        <v>17061</v>
      </c>
      <c r="K760" s="21">
        <v>5.36</v>
      </c>
      <c r="L760" s="21">
        <v>1325</v>
      </c>
      <c r="M760" s="51">
        <v>6.94</v>
      </c>
      <c r="N760" s="40"/>
      <c r="O760" s="40"/>
      <c r="P760" s="40"/>
      <c r="R760" s="22"/>
      <c r="S760" s="22"/>
      <c r="T760" s="22"/>
      <c r="U760" s="52">
        <f t="shared" si="810"/>
        <v>1.39194640964111E-5</v>
      </c>
      <c r="V760" s="52">
        <f t="shared" si="811"/>
        <v>1.9517115460869368E-3</v>
      </c>
      <c r="W760" s="52">
        <f t="shared" si="812"/>
        <v>6.0102611131158289E-6</v>
      </c>
      <c r="X760" s="247">
        <f>W760+V760+SUM($U$752:U760)</f>
        <v>2.0391195091847376E-3</v>
      </c>
      <c r="Y760" s="104">
        <f>W760+V760+SUM($U$752:U760)-$X$752</f>
        <v>1.7617654945284813E-3</v>
      </c>
      <c r="Z760" s="42"/>
      <c r="AA760" s="1">
        <f t="shared" si="821"/>
        <v>1.5492223794025271E-6</v>
      </c>
      <c r="AB760" s="41">
        <f t="shared" si="813"/>
        <v>4.4305965848669734E-2</v>
      </c>
      <c r="AC760" s="48">
        <f t="shared" si="814"/>
        <v>6.2123415462293332</v>
      </c>
      <c r="AD760" s="48">
        <f t="shared" si="815"/>
        <v>0.56741681060686233</v>
      </c>
      <c r="AE760" s="48">
        <f t="shared" si="816"/>
        <v>2.0476552400065913</v>
      </c>
      <c r="AF760" s="48">
        <f t="shared" si="817"/>
        <v>0.56741681060686233</v>
      </c>
      <c r="AG760" s="238">
        <f t="shared" si="818"/>
        <v>1.4798908782701861</v>
      </c>
      <c r="AH760" s="48">
        <f t="shared" si="819"/>
        <v>3.4755112954289267E-4</v>
      </c>
      <c r="AI760" s="48">
        <f>AE760+AC760+SUM($AB$752:AB760)</f>
        <v>8.5110010807034229</v>
      </c>
      <c r="AJ760" s="48">
        <f>AE760+AC760+SUM($AB$751:AB760)-$AI$752</f>
        <v>7.0687849706028043</v>
      </c>
      <c r="AK760" s="46"/>
      <c r="AL760" s="86"/>
      <c r="AM760" s="41"/>
      <c r="AN760" s="41"/>
      <c r="AO760" s="41"/>
      <c r="AP760" s="41"/>
      <c r="AQ760"/>
      <c r="AR760" s="41"/>
      <c r="AT760" s="41"/>
      <c r="AU760" s="41"/>
      <c r="AW760" s="22"/>
      <c r="AX760" s="22"/>
      <c r="AY760" s="22"/>
      <c r="AZ760" s="22"/>
      <c r="BA760" s="22"/>
      <c r="BB760" s="22"/>
    </row>
    <row r="761" spans="4:54" ht="14.4" x14ac:dyDescent="0.3">
      <c r="D761" s="22"/>
      <c r="E761" s="32">
        <v>40007.629166666666</v>
      </c>
      <c r="F761" s="21">
        <f t="shared" si="809"/>
        <v>122.9868055555562</v>
      </c>
      <c r="G761" s="21">
        <f t="shared" si="820"/>
        <v>122.9868055555562</v>
      </c>
      <c r="H761" s="21"/>
      <c r="I761" s="50">
        <v>1037</v>
      </c>
      <c r="J761" s="21">
        <v>16893</v>
      </c>
      <c r="K761" s="21">
        <v>4.9800000000000004</v>
      </c>
      <c r="L761" s="21">
        <v>200</v>
      </c>
      <c r="M761" s="51">
        <v>6.94</v>
      </c>
      <c r="N761" s="40"/>
      <c r="O761" s="40"/>
      <c r="P761" s="40"/>
      <c r="R761" s="22"/>
      <c r="S761" s="22"/>
      <c r="T761" s="22"/>
      <c r="U761" s="52">
        <f t="shared" si="810"/>
        <v>1.2932636417934193E-5</v>
      </c>
      <c r="V761" s="52">
        <f t="shared" si="811"/>
        <v>1.8133439364762956E-3</v>
      </c>
      <c r="W761" s="52">
        <f t="shared" si="812"/>
        <v>5.5841605118128419E-6</v>
      </c>
      <c r="X761" s="247">
        <f>W761+V761+SUM($U$752:U761)</f>
        <v>1.9132584353907273E-3</v>
      </c>
      <c r="Y761" s="104">
        <f>W761+V761+SUM($U$752:U761)-$X$752</f>
        <v>1.635904420734471E-3</v>
      </c>
      <c r="Z761" s="42"/>
      <c r="AA761" s="1">
        <f t="shared" si="821"/>
        <v>-5.4545465324769334E-7</v>
      </c>
      <c r="AB761" s="41">
        <f t="shared" si="813"/>
        <v>4.3869684138185205E-2</v>
      </c>
      <c r="AC761" s="48">
        <f t="shared" si="814"/>
        <v>6.1511684977698922</v>
      </c>
      <c r="AD761" s="48">
        <f t="shared" si="815"/>
        <v>0.56182944619786201</v>
      </c>
      <c r="AE761" s="48">
        <f t="shared" si="816"/>
        <v>2.0274919388917025</v>
      </c>
      <c r="AF761" s="48">
        <f t="shared" si="817"/>
        <v>0.5618294461978619</v>
      </c>
      <c r="AG761" s="238">
        <f t="shared" si="818"/>
        <v>1.4653183639070539</v>
      </c>
      <c r="AH761" s="48">
        <f t="shared" si="819"/>
        <v>3.4412878678671143E-4</v>
      </c>
      <c r="AI761" s="48">
        <f>AE761+AC761+SUM($AB$752:AB761)</f>
        <v>8.4735344152672791</v>
      </c>
      <c r="AJ761" s="48">
        <f>AE761+AC761+SUM($AB$751:AB761)-$AI$752</f>
        <v>7.0313183051666606</v>
      </c>
      <c r="AK761" s="46"/>
      <c r="AL761" s="86"/>
      <c r="AM761" s="41"/>
      <c r="AN761" s="41"/>
      <c r="AO761" s="41"/>
      <c r="AP761" s="41"/>
      <c r="AQ761"/>
      <c r="AR761" s="41"/>
      <c r="AT761" s="41"/>
      <c r="AU761" s="41"/>
      <c r="AW761" s="22"/>
      <c r="AX761" s="22"/>
      <c r="AY761" s="22"/>
      <c r="AZ761" s="22"/>
      <c r="BA761" s="22"/>
      <c r="BB761" s="22"/>
    </row>
    <row r="762" spans="4:54" ht="14.4" x14ac:dyDescent="0.3">
      <c r="D762" s="22"/>
      <c r="E762" s="32">
        <v>40021.490972222222</v>
      </c>
      <c r="F762" s="21">
        <f t="shared" si="809"/>
        <v>136.8486111111124</v>
      </c>
      <c r="G762" s="21">
        <f t="shared" si="820"/>
        <v>136.8486111111124</v>
      </c>
      <c r="H762" s="21"/>
      <c r="I762" s="50">
        <v>1037</v>
      </c>
      <c r="J762" s="21">
        <v>17477.5</v>
      </c>
      <c r="K762" s="21">
        <v>4.79</v>
      </c>
      <c r="L762" s="21">
        <v>272</v>
      </c>
      <c r="M762" s="51">
        <v>6.94</v>
      </c>
      <c r="N762" s="40"/>
      <c r="O762" s="40"/>
      <c r="P762" s="40"/>
      <c r="R762" s="22"/>
      <c r="S762" s="22"/>
      <c r="T762" s="22"/>
      <c r="U762" s="52">
        <f t="shared" si="810"/>
        <v>1.243922257869574E-5</v>
      </c>
      <c r="V762" s="52">
        <f t="shared" si="811"/>
        <v>1.7441601316709751E-3</v>
      </c>
      <c r="W762" s="52">
        <f t="shared" si="812"/>
        <v>5.3711102111613479E-6</v>
      </c>
      <c r="X762" s="247">
        <f>W762+V762+SUM($U$752:U762)</f>
        <v>1.856300802863451E-3</v>
      </c>
      <c r="Y762" s="104">
        <f>W762+V762+SUM($U$752:U762)-$X$752</f>
        <v>1.5789467882071947E-3</v>
      </c>
      <c r="Z762" s="42"/>
      <c r="AA762" s="1">
        <f t="shared" si="821"/>
        <v>1.378947188982826E-6</v>
      </c>
      <c r="AB762" s="41">
        <f t="shared" si="813"/>
        <v>4.5387580922579288E-2</v>
      </c>
      <c r="AC762" s="48">
        <f t="shared" si="814"/>
        <v>6.3639997288683645</v>
      </c>
      <c r="AD762" s="48">
        <f t="shared" si="815"/>
        <v>0.58126881820417531</v>
      </c>
      <c r="AE762" s="48">
        <f t="shared" si="816"/>
        <v>2.0976434240205846</v>
      </c>
      <c r="AF762" s="48">
        <f t="shared" si="817"/>
        <v>0.58126881820417531</v>
      </c>
      <c r="AG762" s="238">
        <f t="shared" si="818"/>
        <v>1.5160185701287834</v>
      </c>
      <c r="AH762" s="48">
        <f t="shared" si="819"/>
        <v>3.5603568762592494E-4</v>
      </c>
      <c r="AI762" s="48">
        <f>AE762+AC762+SUM($AB$752:AB762)</f>
        <v>8.8019047124172136</v>
      </c>
      <c r="AJ762" s="48">
        <f>AE762+AC762+SUM($AB$751:AB762)-$AI$752</f>
        <v>7.3596886023165951</v>
      </c>
      <c r="AK762" s="46"/>
      <c r="AL762" s="86"/>
      <c r="AM762" s="41"/>
      <c r="AN762" s="41"/>
      <c r="AO762" s="41"/>
      <c r="AP762" s="41"/>
      <c r="AQ762"/>
      <c r="AR762" s="41"/>
      <c r="AT762" s="41"/>
      <c r="AU762" s="41"/>
      <c r="AW762" s="22"/>
      <c r="AX762" s="22"/>
      <c r="AY762" s="22"/>
      <c r="AZ762" s="22"/>
      <c r="BA762" s="22"/>
      <c r="BB762" s="22"/>
    </row>
    <row r="763" spans="4:54" ht="14.4" x14ac:dyDescent="0.3">
      <c r="D763" s="22"/>
      <c r="E763" s="32">
        <v>40035.579861111109</v>
      </c>
      <c r="F763" s="21">
        <f t="shared" si="809"/>
        <v>150.9375</v>
      </c>
      <c r="G763" s="21">
        <f t="shared" si="820"/>
        <v>150.9375</v>
      </c>
      <c r="H763" s="21"/>
      <c r="I763" s="50">
        <v>1037</v>
      </c>
      <c r="J763" s="21">
        <v>17628.2</v>
      </c>
      <c r="K763" s="21">
        <v>4.6900000000000004</v>
      </c>
      <c r="L763" s="21">
        <v>469</v>
      </c>
      <c r="M763" s="51">
        <v>6.94</v>
      </c>
      <c r="N763" s="40"/>
      <c r="O763" s="40"/>
      <c r="P763" s="40"/>
      <c r="R763" s="22"/>
      <c r="S763" s="22"/>
      <c r="T763" s="22"/>
      <c r="U763" s="52">
        <f t="shared" si="810"/>
        <v>1.2179531084359713E-5</v>
      </c>
      <c r="V763" s="52">
        <f t="shared" si="811"/>
        <v>1.7077476028260698E-3</v>
      </c>
      <c r="W763" s="52">
        <f t="shared" si="812"/>
        <v>5.2589784739763513E-6</v>
      </c>
      <c r="X763" s="247">
        <f>W763+V763+SUM($U$752:U763)</f>
        <v>1.8319556733657203E-3</v>
      </c>
      <c r="Y763" s="104">
        <f>W763+V763+SUM($U$752:U763)-$X$752</f>
        <v>1.554601658709464E-3</v>
      </c>
      <c r="Z763" s="42"/>
      <c r="AA763" s="1">
        <f t="shared" si="821"/>
        <v>-4.8502859789129835E-6</v>
      </c>
      <c r="AB763" s="41">
        <f t="shared" si="813"/>
        <v>4.5778936004543677E-2</v>
      </c>
      <c r="AC763" s="48">
        <f t="shared" si="814"/>
        <v>6.4188734098376372</v>
      </c>
      <c r="AD763" s="48">
        <f t="shared" si="815"/>
        <v>0.58628081711153446</v>
      </c>
      <c r="AE763" s="48">
        <f t="shared" si="816"/>
        <v>2.1157303851992375</v>
      </c>
      <c r="AF763" s="48">
        <f t="shared" si="817"/>
        <v>0.58628081711153446</v>
      </c>
      <c r="AG763" s="238">
        <f t="shared" si="818"/>
        <v>1.5290904624771404</v>
      </c>
      <c r="AH763" s="48">
        <f t="shared" si="819"/>
        <v>3.5910561056257074E-4</v>
      </c>
      <c r="AI763" s="48">
        <f>AE763+AC763+SUM($AB$752:AB763)</f>
        <v>8.9206442905696814</v>
      </c>
      <c r="AJ763" s="48">
        <f>AE763+AC763+SUM($AB$751:AB763)-$AI$752</f>
        <v>7.4784281804690629</v>
      </c>
      <c r="AK763" s="46"/>
      <c r="AL763" s="86"/>
      <c r="AM763" s="41"/>
      <c r="AN763" s="41"/>
      <c r="AO763" s="41"/>
      <c r="AP763" s="41"/>
      <c r="AQ763"/>
      <c r="AR763" s="41"/>
      <c r="AT763" s="41"/>
      <c r="AU763" s="41"/>
      <c r="AW763" s="22"/>
      <c r="AX763" s="22"/>
      <c r="AY763" s="22"/>
      <c r="AZ763" s="22"/>
      <c r="BA763" s="22"/>
      <c r="BB763" s="22"/>
    </row>
    <row r="764" spans="4:54" ht="14.4" x14ac:dyDescent="0.3">
      <c r="D764" s="22"/>
      <c r="E764" s="32">
        <v>40049.538194444445</v>
      </c>
      <c r="F764" s="21">
        <f t="shared" si="809"/>
        <v>164.89583333333576</v>
      </c>
      <c r="G764" s="21">
        <f t="shared" si="820"/>
        <v>164.89583333333576</v>
      </c>
      <c r="H764" s="21"/>
      <c r="I764" s="50">
        <v>1037</v>
      </c>
      <c r="J764" s="21">
        <v>17781</v>
      </c>
      <c r="K764" s="21">
        <v>3.53</v>
      </c>
      <c r="L764" s="21">
        <v>753</v>
      </c>
      <c r="M764" s="51">
        <v>6.94</v>
      </c>
      <c r="N764" s="40"/>
      <c r="O764" s="40"/>
      <c r="P764" s="40"/>
      <c r="R764" s="22"/>
      <c r="S764" s="22"/>
      <c r="T764" s="22"/>
      <c r="U764" s="52">
        <f t="shared" si="810"/>
        <v>9.1671097500617867E-6</v>
      </c>
      <c r="V764" s="52">
        <f t="shared" si="811"/>
        <v>1.2853622682251651E-3</v>
      </c>
      <c r="W764" s="52">
        <f t="shared" si="812"/>
        <v>3.9582503226303872E-6</v>
      </c>
      <c r="X764" s="247">
        <f>W764+V764+SUM($U$752:U764)</f>
        <v>1.4174367203635314E-3</v>
      </c>
      <c r="Y764" s="104">
        <f>W764+V764+SUM($U$752:U764)-$X$752</f>
        <v>1.1400827057072751E-3</v>
      </c>
      <c r="Z764" s="42"/>
      <c r="AA764" s="1">
        <f t="shared" si="821"/>
        <v>-1.0813854706695969E-5</v>
      </c>
      <c r="AB764" s="41">
        <f t="shared" si="813"/>
        <v>4.6175744607889133E-2</v>
      </c>
      <c r="AC764" s="48">
        <f t="shared" si="814"/>
        <v>6.4745117539126529</v>
      </c>
      <c r="AD764" s="48">
        <f t="shared" si="815"/>
        <v>0.59136265807400601</v>
      </c>
      <c r="AE764" s="48">
        <f t="shared" si="816"/>
        <v>2.1340693876418255</v>
      </c>
      <c r="AF764" s="48">
        <f t="shared" si="817"/>
        <v>0.5913626580740059</v>
      </c>
      <c r="AG764" s="238">
        <f t="shared" si="818"/>
        <v>1.542344511255036</v>
      </c>
      <c r="AH764" s="48">
        <f t="shared" si="819"/>
        <v>3.6221831278366868E-4</v>
      </c>
      <c r="AI764" s="48">
        <f>AE764+AC764+SUM($AB$752:AB764)</f>
        <v>9.0407973816951746</v>
      </c>
      <c r="AJ764" s="48">
        <f>AE764+AC764+SUM($AB$751:AB764)-$AI$752</f>
        <v>7.598581271594556</v>
      </c>
      <c r="AK764" s="46"/>
      <c r="AL764" s="86"/>
      <c r="AM764" s="41"/>
      <c r="AN764" s="41"/>
      <c r="AO764" s="41"/>
      <c r="AP764" s="41"/>
      <c r="AQ764"/>
      <c r="AR764" s="41"/>
      <c r="AT764" s="41"/>
      <c r="AU764" s="41"/>
      <c r="AW764" s="22"/>
      <c r="AX764" s="22"/>
      <c r="AY764" s="22"/>
      <c r="AZ764" s="22"/>
      <c r="BA764" s="22"/>
      <c r="BB764" s="22"/>
    </row>
    <row r="765" spans="4:54" ht="14.4" x14ac:dyDescent="0.3">
      <c r="D765" s="22"/>
      <c r="E765" s="32">
        <v>40063.481249999997</v>
      </c>
      <c r="F765" s="21">
        <f t="shared" si="809"/>
        <v>178.8388888888876</v>
      </c>
      <c r="G765" s="21">
        <f t="shared" si="820"/>
        <v>178.8388888888876</v>
      </c>
      <c r="H765" s="21"/>
      <c r="I765" s="50">
        <v>1037</v>
      </c>
      <c r="J765" s="21">
        <v>17445.099999999999</v>
      </c>
      <c r="K765" s="21">
        <v>4.71</v>
      </c>
      <c r="L765" s="21">
        <v>1048</v>
      </c>
      <c r="M765" s="51">
        <v>6.94</v>
      </c>
      <c r="N765" s="40"/>
      <c r="O765" s="40"/>
      <c r="P765" s="40"/>
      <c r="R765" s="22"/>
      <c r="S765" s="22"/>
      <c r="T765" s="22"/>
      <c r="U765" s="52">
        <f t="shared" si="810"/>
        <v>1.2231469383226918E-5</v>
      </c>
      <c r="V765" s="52">
        <f t="shared" si="811"/>
        <v>1.7150301085950507E-3</v>
      </c>
      <c r="W765" s="52">
        <f t="shared" si="812"/>
        <v>5.2814048214133499E-6</v>
      </c>
      <c r="X765" s="247">
        <f>W765+V765+SUM($U$752:U765)</f>
        <v>1.8606591846154271E-3</v>
      </c>
      <c r="Y765" s="104">
        <f>W765+V765+SUM($U$752:U765)-$X$752</f>
        <v>1.5833051699591708E-3</v>
      </c>
      <c r="Z765" s="42"/>
      <c r="AA765" s="1">
        <f t="shared" si="821"/>
        <v>-2.8789548836386343E-6</v>
      </c>
      <c r="AB765" s="41">
        <f t="shared" si="813"/>
        <v>4.5303440878414411E-2</v>
      </c>
      <c r="AC765" s="48">
        <f t="shared" si="814"/>
        <v>6.3522020695226153</v>
      </c>
      <c r="AD765" s="48">
        <f t="shared" si="815"/>
        <v>0.58019125506815383</v>
      </c>
      <c r="AE765" s="48">
        <f t="shared" si="816"/>
        <v>2.0937547873769988</v>
      </c>
      <c r="AF765" s="48">
        <f t="shared" si="817"/>
        <v>0.58019125506815372</v>
      </c>
      <c r="AG765" s="238">
        <f t="shared" si="818"/>
        <v>1.5132081566444648</v>
      </c>
      <c r="AH765" s="48">
        <f t="shared" si="819"/>
        <v>3.5537566438008996E-4</v>
      </c>
      <c r="AI765" s="48">
        <f>AE765+AC765+SUM($AB$752:AB765)</f>
        <v>8.9234765379187237</v>
      </c>
      <c r="AJ765" s="48">
        <f>AE765+AC765+SUM($AB$751:AB765)-$AI$752</f>
        <v>7.4812604278181052</v>
      </c>
      <c r="AK765" s="46"/>
      <c r="AL765" s="86"/>
      <c r="AM765" s="41"/>
      <c r="AN765" s="41"/>
      <c r="AO765" s="41"/>
      <c r="AP765" s="41"/>
      <c r="AQ765"/>
      <c r="AR765" s="41"/>
      <c r="AT765" s="41"/>
      <c r="AU765" s="41"/>
      <c r="AW765" s="22"/>
      <c r="AX765" s="22"/>
      <c r="AY765" s="22"/>
      <c r="AZ765" s="22"/>
      <c r="BA765" s="22"/>
      <c r="BB765" s="22"/>
    </row>
    <row r="766" spans="4:54" ht="14.4" x14ac:dyDescent="0.3">
      <c r="E766" s="32">
        <v>40077.462500000001</v>
      </c>
      <c r="F766" s="21">
        <f t="shared" si="809"/>
        <v>192.82013888889196</v>
      </c>
      <c r="G766" s="21">
        <f t="shared" si="820"/>
        <v>192.82013888889196</v>
      </c>
      <c r="H766" s="21"/>
      <c r="I766" s="50">
        <v>1037</v>
      </c>
      <c r="J766" s="21">
        <v>18568.8</v>
      </c>
      <c r="K766" s="21">
        <v>0</v>
      </c>
      <c r="L766" s="21">
        <v>1398</v>
      </c>
      <c r="M766" s="51">
        <v>6.94</v>
      </c>
      <c r="N766" s="40"/>
      <c r="O766" s="40"/>
      <c r="P766" s="40"/>
      <c r="R766" s="22"/>
      <c r="S766" s="22"/>
      <c r="T766" s="22"/>
      <c r="U766" s="52">
        <f t="shared" si="810"/>
        <v>0</v>
      </c>
      <c r="V766" s="52">
        <f t="shared" si="811"/>
        <v>0</v>
      </c>
      <c r="W766" s="52">
        <f t="shared" si="812"/>
        <v>0</v>
      </c>
      <c r="X766" s="247">
        <f>W766+V766+SUM($U$752:U766)</f>
        <v>1.4034767119896295E-4</v>
      </c>
      <c r="Y766" s="104">
        <f>W766+V766+SUM($U$752:U766)-$X$752</f>
        <v>-1.370063434572933E-4</v>
      </c>
      <c r="Z766" s="42"/>
      <c r="AA766" s="1">
        <f t="shared" si="821"/>
        <v>-3.3195767357649655E-5</v>
      </c>
      <c r="AB766" s="41">
        <f t="shared" si="813"/>
        <v>4.8221594200268364E-2</v>
      </c>
      <c r="AC766" s="48">
        <f t="shared" si="814"/>
        <v>6.7613696561528185</v>
      </c>
      <c r="AD766" s="48">
        <f t="shared" si="815"/>
        <v>0.61756340617763938</v>
      </c>
      <c r="AE766" s="48">
        <f t="shared" si="816"/>
        <v>2.2286208675127122</v>
      </c>
      <c r="AF766" s="48">
        <f t="shared" si="817"/>
        <v>0.61756340617763916</v>
      </c>
      <c r="AG766" s="238">
        <f t="shared" si="818"/>
        <v>1.6106791946792933</v>
      </c>
      <c r="AH766" s="48">
        <f t="shared" si="819"/>
        <v>3.7826665577961804E-4</v>
      </c>
      <c r="AI766" s="48">
        <f>AE766+AC766+SUM($AB$752:AB766)</f>
        <v>9.5157317988849108</v>
      </c>
      <c r="AJ766" s="48">
        <f>AE766+AC766+SUM($AB$751:AB766)-$AI$752</f>
        <v>8.0735156887842923</v>
      </c>
      <c r="AK766" s="46"/>
      <c r="AL766" s="86"/>
      <c r="AM766" s="41"/>
      <c r="AN766" s="41"/>
      <c r="AO766" s="41"/>
      <c r="AP766" s="41"/>
      <c r="AQ766"/>
      <c r="AR766" s="41"/>
      <c r="AT766" s="41"/>
      <c r="AU766" s="41"/>
      <c r="AW766" s="22"/>
      <c r="AX766" s="22"/>
      <c r="AY766" s="22"/>
      <c r="AZ766" s="22"/>
      <c r="BA766" s="22"/>
      <c r="BB766" s="22"/>
    </row>
    <row r="767" spans="4:54" ht="14.4" x14ac:dyDescent="0.3">
      <c r="D767" s="22"/>
      <c r="E767" s="32">
        <v>40091.458333333336</v>
      </c>
      <c r="F767" s="21">
        <f t="shared" si="809"/>
        <v>206.81597222222626</v>
      </c>
      <c r="G767" s="21">
        <f t="shared" si="820"/>
        <v>206.81597222222626</v>
      </c>
      <c r="H767" s="21"/>
      <c r="I767" s="50">
        <v>1037</v>
      </c>
      <c r="J767" s="21">
        <v>18160.3</v>
      </c>
      <c r="K767" s="21">
        <v>5.13</v>
      </c>
      <c r="L767" s="21">
        <v>1705</v>
      </c>
      <c r="M767" s="51">
        <v>6.94</v>
      </c>
      <c r="N767" s="40"/>
      <c r="O767" s="40"/>
      <c r="P767" s="40"/>
      <c r="R767" s="22"/>
      <c r="S767" s="22"/>
      <c r="T767" s="22"/>
      <c r="U767" s="52">
        <f t="shared" si="810"/>
        <v>1.3322173659438235E-5</v>
      </c>
      <c r="V767" s="52">
        <f t="shared" si="811"/>
        <v>1.8679627297436539E-3</v>
      </c>
      <c r="W767" s="52">
        <f t="shared" si="812"/>
        <v>5.752358117590336E-6</v>
      </c>
      <c r="X767" s="247">
        <f>W767+V767+SUM($U$752:U767)</f>
        <v>2.0273849327196456E-3</v>
      </c>
      <c r="Y767" s="104">
        <f>W767+V767+SUM($U$752:U767)-$X$752</f>
        <v>1.7500309180633893E-3</v>
      </c>
      <c r="Z767" s="42"/>
      <c r="AA767" s="1">
        <f t="shared" si="821"/>
        <v>7.9635865192564866E-7</v>
      </c>
      <c r="AB767" s="41">
        <f t="shared" si="813"/>
        <v>4.7160754445905687E-2</v>
      </c>
      <c r="AC767" s="48">
        <f t="shared" si="814"/>
        <v>6.612624475821379</v>
      </c>
      <c r="AD767" s="48">
        <f t="shared" si="815"/>
        <v>0.60397746355218329</v>
      </c>
      <c r="AE767" s="48">
        <f t="shared" si="816"/>
        <v>2.1795928406946659</v>
      </c>
      <c r="AF767" s="48">
        <f t="shared" si="817"/>
        <v>0.6039774635521834</v>
      </c>
      <c r="AG767" s="238">
        <f t="shared" si="818"/>
        <v>1.5752454320760834</v>
      </c>
      <c r="AH767" s="48">
        <f t="shared" si="819"/>
        <v>3.6994506639926109E-4</v>
      </c>
      <c r="AI767" s="48">
        <f>AE767+AC767+SUM($AB$752:AB767)</f>
        <v>9.3651193461813289</v>
      </c>
      <c r="AJ767" s="48">
        <f>AE767+AC767+SUM($AB$751:AB767)-$AI$752</f>
        <v>7.9229032360807103</v>
      </c>
      <c r="AK767" s="46"/>
      <c r="AL767" s="86"/>
      <c r="AM767" s="41"/>
      <c r="AN767" s="41"/>
      <c r="AO767" s="41"/>
      <c r="AP767" s="41"/>
      <c r="AQ767"/>
      <c r="AR767" s="41"/>
      <c r="AT767" s="41"/>
      <c r="AU767" s="41"/>
      <c r="AW767" s="22"/>
      <c r="AX767" s="22"/>
      <c r="AY767" s="22"/>
      <c r="AZ767" s="22"/>
      <c r="BA767" s="22"/>
      <c r="BB767" s="22"/>
    </row>
    <row r="768" spans="4:54" ht="14.4" x14ac:dyDescent="0.3">
      <c r="D768" s="22"/>
      <c r="E768" s="32">
        <v>40105.541666666664</v>
      </c>
      <c r="F768" s="21">
        <f t="shared" si="809"/>
        <v>220.89930555555475</v>
      </c>
      <c r="G768" s="21">
        <f t="shared" si="820"/>
        <v>220.89930555555475</v>
      </c>
      <c r="H768" s="21"/>
      <c r="I768" s="50">
        <v>1037</v>
      </c>
      <c r="J768" s="21">
        <v>18122</v>
      </c>
      <c r="K768" s="21">
        <v>6.54</v>
      </c>
      <c r="L768" s="21">
        <v>2031</v>
      </c>
      <c r="M768" s="51">
        <v>6.94</v>
      </c>
      <c r="N768" s="40"/>
      <c r="O768" s="40"/>
      <c r="P768" s="40"/>
      <c r="R768" s="22"/>
      <c r="S768" s="22"/>
      <c r="T768" s="22"/>
      <c r="U768" s="52">
        <f t="shared" si="810"/>
        <v>1.6983823729576228E-5</v>
      </c>
      <c r="V768" s="52">
        <f t="shared" si="811"/>
        <v>2.3813793864568221E-3</v>
      </c>
      <c r="W768" s="52">
        <f t="shared" si="812"/>
        <v>7.3334156118987917E-6</v>
      </c>
      <c r="X768" s="247">
        <f>W768+V768+SUM($U$752:U768)</f>
        <v>2.5593664706566981E-3</v>
      </c>
      <c r="Y768" s="104">
        <f>W768+V768+SUM($U$752:U768)-$X$752</f>
        <v>2.2820124560004418E-3</v>
      </c>
      <c r="Z768" s="42"/>
      <c r="AA768" s="1">
        <f t="shared" si="821"/>
        <v>2.8455202230621746E-5</v>
      </c>
      <c r="AB768" s="41">
        <f t="shared" si="813"/>
        <v>4.7061292603574993E-2</v>
      </c>
      <c r="AC768" s="48">
        <f t="shared" si="814"/>
        <v>6.598678477273781</v>
      </c>
      <c r="AD768" s="48">
        <f t="shared" si="815"/>
        <v>0.60270367749941733</v>
      </c>
      <c r="AE768" s="48">
        <f t="shared" si="816"/>
        <v>2.1749960881190695</v>
      </c>
      <c r="AF768" s="48">
        <f t="shared" si="817"/>
        <v>0.60270367749941733</v>
      </c>
      <c r="AG768" s="238">
        <f t="shared" si="818"/>
        <v>1.5719232457659171</v>
      </c>
      <c r="AH768" s="48">
        <f t="shared" si="819"/>
        <v>3.6916485373520314E-4</v>
      </c>
      <c r="AI768" s="48">
        <f>AE768+AC768+SUM($AB$752:AB768)</f>
        <v>9.3936378876617113</v>
      </c>
      <c r="AJ768" s="48">
        <f>AE768+AC768+SUM($AB$751:AB768)-$AI$752</f>
        <v>7.9514217775610927</v>
      </c>
      <c r="AK768" s="46"/>
      <c r="AL768" s="86"/>
      <c r="AM768" s="41"/>
      <c r="AN768" s="41"/>
      <c r="AO768" s="41"/>
      <c r="AP768" s="41"/>
      <c r="AQ768"/>
      <c r="AR768" s="41"/>
      <c r="AT768" s="41"/>
      <c r="AU768" s="41"/>
      <c r="AW768" s="22"/>
      <c r="AX768" s="22"/>
      <c r="AY768" s="22"/>
      <c r="AZ768" s="22"/>
      <c r="BA768" s="22"/>
      <c r="BB768" s="22"/>
    </row>
    <row r="769" spans="4:54" ht="14.4" x14ac:dyDescent="0.3">
      <c r="D769" s="22"/>
      <c r="E769" s="32">
        <v>40119.46597222222</v>
      </c>
      <c r="F769" s="21">
        <f t="shared" si="809"/>
        <v>234.82361111111095</v>
      </c>
      <c r="G769" s="21">
        <f t="shared" si="820"/>
        <v>234.82361111111095</v>
      </c>
      <c r="H769" s="21"/>
      <c r="I769" s="50">
        <v>1037</v>
      </c>
      <c r="J769" s="21">
        <v>18204.900000000001</v>
      </c>
      <c r="K769" s="21">
        <v>6.58</v>
      </c>
      <c r="L769" s="21">
        <v>2335</v>
      </c>
      <c r="M769" s="51">
        <v>6.94</v>
      </c>
      <c r="N769" s="40"/>
      <c r="O769" s="40"/>
      <c r="P769" s="40"/>
      <c r="R769" s="22"/>
      <c r="S769" s="22"/>
      <c r="T769" s="22"/>
      <c r="U769" s="52">
        <f t="shared" si="810"/>
        <v>1.708770032731064E-5</v>
      </c>
      <c r="V769" s="52">
        <f t="shared" si="811"/>
        <v>2.3959443979947844E-3</v>
      </c>
      <c r="W769" s="52">
        <f t="shared" si="812"/>
        <v>7.3782683067727915E-6</v>
      </c>
      <c r="X769" s="247">
        <f>W769+V769+SUM($U$752:U769)</f>
        <v>2.5910640352168452E-3</v>
      </c>
      <c r="Y769" s="104">
        <f>W769+V769+SUM($U$752:U769)-$X$752</f>
        <v>2.3137100205605889E-3</v>
      </c>
      <c r="Z769" s="42"/>
      <c r="AA769" s="1">
        <f t="shared" si="821"/>
        <v>5.6300357191635766E-5</v>
      </c>
      <c r="AB769" s="41">
        <f t="shared" si="813"/>
        <v>4.7276576852379557E-2</v>
      </c>
      <c r="AC769" s="48">
        <f t="shared" si="814"/>
        <v>6.6288644636862086</v>
      </c>
      <c r="AD769" s="48">
        <f t="shared" si="815"/>
        <v>0.60546077577028712</v>
      </c>
      <c r="AE769" s="48">
        <f t="shared" si="816"/>
        <v>2.1849457170620705</v>
      </c>
      <c r="AF769" s="48">
        <f t="shared" si="817"/>
        <v>0.6054607757702869</v>
      </c>
      <c r="AG769" s="238">
        <f t="shared" si="818"/>
        <v>1.5791140876748668</v>
      </c>
      <c r="AH769" s="48">
        <f t="shared" si="819"/>
        <v>3.7085361691667571E-4</v>
      </c>
      <c r="AI769" s="48">
        <f>AE769+AC769+SUM($AB$752:AB769)</f>
        <v>9.4810500798695188</v>
      </c>
      <c r="AJ769" s="48">
        <f>AE769+AC769+SUM($AB$751:AB769)-$AI$752</f>
        <v>8.0388339697689002</v>
      </c>
      <c r="AK769" s="46"/>
      <c r="AL769" s="86"/>
      <c r="AM769" s="41"/>
      <c r="AN769" s="41"/>
      <c r="AO769" s="41"/>
      <c r="AP769" s="41"/>
      <c r="AQ769"/>
      <c r="AR769" s="41"/>
      <c r="AT769" s="41"/>
      <c r="AU769" s="41"/>
      <c r="AW769" s="22"/>
      <c r="AX769" s="22"/>
      <c r="AY769" s="22"/>
      <c r="AZ769" s="22"/>
      <c r="BA769" s="22"/>
      <c r="BB769" s="22"/>
    </row>
    <row r="770" spans="4:54" ht="14.4" x14ac:dyDescent="0.3">
      <c r="D770" s="22"/>
      <c r="E770" s="32">
        <v>40161.538194444445</v>
      </c>
      <c r="F770" s="21">
        <f t="shared" si="809"/>
        <v>276.89583333333576</v>
      </c>
      <c r="G770" s="21">
        <f t="shared" si="820"/>
        <v>276.89583333333576</v>
      </c>
      <c r="H770" s="21"/>
      <c r="I770" s="50">
        <v>1037</v>
      </c>
      <c r="J770" s="21">
        <v>18888</v>
      </c>
      <c r="K770" s="21">
        <v>5.44</v>
      </c>
      <c r="L770" s="21">
        <v>2571</v>
      </c>
      <c r="M770" s="51">
        <v>6.94</v>
      </c>
      <c r="N770" s="40"/>
      <c r="O770" s="40"/>
      <c r="P770" s="40"/>
      <c r="R770" s="22"/>
      <c r="S770" s="22"/>
      <c r="T770" s="22"/>
      <c r="U770" s="52">
        <f t="shared" si="810"/>
        <v>1.4127217291879923E-5</v>
      </c>
      <c r="V770" s="52">
        <f t="shared" si="811"/>
        <v>1.9808415691628615E-3</v>
      </c>
      <c r="W770" s="52">
        <f t="shared" si="812"/>
        <v>6.0999665028638278E-6</v>
      </c>
      <c r="X770" s="247">
        <f>W770+V770+SUM($U$752:U770)</f>
        <v>2.1888101218728931E-3</v>
      </c>
      <c r="Y770" s="104">
        <f>W770+V770+SUM($U$752:U770)-$X$752</f>
        <v>1.9114561072166368E-3</v>
      </c>
      <c r="Z770" s="42"/>
      <c r="AA770" s="1">
        <f t="shared" si="821"/>
        <v>-2.4015678145806152E-7</v>
      </c>
      <c r="AB770" s="41">
        <f t="shared" si="813"/>
        <v>4.9050529450188958E-2</v>
      </c>
      <c r="AC770" s="48">
        <f t="shared" si="814"/>
        <v>6.8775984482257568</v>
      </c>
      <c r="AD770" s="48">
        <f t="shared" si="815"/>
        <v>0.6281793985547397</v>
      </c>
      <c r="AE770" s="48">
        <f t="shared" si="816"/>
        <v>2.2669311396309997</v>
      </c>
      <c r="AF770" s="48">
        <f t="shared" si="817"/>
        <v>0.62817939855473959</v>
      </c>
      <c r="AG770" s="238">
        <f t="shared" si="818"/>
        <v>1.6383669719692437</v>
      </c>
      <c r="AH770" s="48">
        <f t="shared" si="819"/>
        <v>3.8476910701636211E-4</v>
      </c>
      <c r="AI770" s="48">
        <f>AE770+AC770+SUM($AB$752:AB770)</f>
        <v>9.8608200164281836</v>
      </c>
      <c r="AJ770" s="48">
        <f>AE770+AC770+SUM($AB$751:AB770)-$AI$752</f>
        <v>8.4186039063275651</v>
      </c>
      <c r="AK770" s="46"/>
      <c r="AL770" s="86"/>
      <c r="AM770" s="41"/>
      <c r="AN770" s="41"/>
      <c r="AO770" s="41"/>
      <c r="AP770" s="41"/>
      <c r="AQ770"/>
      <c r="AR770" s="41"/>
      <c r="AT770" s="41"/>
      <c r="AU770" s="41"/>
      <c r="AW770" s="22"/>
      <c r="AX770" s="22"/>
      <c r="AY770" s="22"/>
      <c r="AZ770" s="22"/>
      <c r="BA770" s="22"/>
      <c r="BB770" s="22"/>
    </row>
    <row r="771" spans="4:54" ht="14.4" x14ac:dyDescent="0.3">
      <c r="D771" s="22"/>
      <c r="E771" s="32">
        <v>40189.486111111109</v>
      </c>
      <c r="F771" s="21">
        <f t="shared" si="809"/>
        <v>304.84375</v>
      </c>
      <c r="G771" s="21">
        <f t="shared" si="820"/>
        <v>304.84375</v>
      </c>
      <c r="H771" s="21"/>
      <c r="I771" s="50">
        <v>1037</v>
      </c>
      <c r="J771" s="21">
        <v>18866.900000000001</v>
      </c>
      <c r="K771" s="21">
        <v>6.99</v>
      </c>
      <c r="L771" s="21">
        <v>2795</v>
      </c>
      <c r="M771" s="51">
        <v>6.94</v>
      </c>
      <c r="N771" s="40"/>
      <c r="O771" s="40"/>
      <c r="P771" s="40"/>
      <c r="R771" s="22"/>
      <c r="S771" s="22"/>
      <c r="T771" s="22"/>
      <c r="U771" s="52">
        <f t="shared" si="810"/>
        <v>1.8152435454088354E-5</v>
      </c>
      <c r="V771" s="52">
        <f t="shared" si="811"/>
        <v>2.5452357662588969E-3</v>
      </c>
      <c r="W771" s="52">
        <f t="shared" si="812"/>
        <v>7.8380084292312783E-6</v>
      </c>
      <c r="X771" s="247">
        <f>W771+V771+SUM($U$752:U771)</f>
        <v>2.7730947963493847E-3</v>
      </c>
      <c r="Y771" s="104">
        <f>W771+V771+SUM($U$752:U771)-$X$752</f>
        <v>2.4957407816931284E-3</v>
      </c>
      <c r="Z771" s="42"/>
      <c r="AA771" s="1">
        <f t="shared" si="821"/>
        <v>5.4875862355513394E-7</v>
      </c>
      <c r="AB771" s="41">
        <f t="shared" si="813"/>
        <v>4.8995734544884061E-2</v>
      </c>
      <c r="AC771" s="48">
        <f t="shared" si="814"/>
        <v>6.8699154046394826</v>
      </c>
      <c r="AD771" s="48">
        <f t="shared" si="815"/>
        <v>0.62747765219146656</v>
      </c>
      <c r="AE771" s="48">
        <f t="shared" si="816"/>
        <v>2.2643987250266893</v>
      </c>
      <c r="AF771" s="48">
        <f t="shared" si="817"/>
        <v>0.62747765219146634</v>
      </c>
      <c r="AG771" s="238">
        <f t="shared" si="818"/>
        <v>1.6365367335581598</v>
      </c>
      <c r="AH771" s="48">
        <f t="shared" si="819"/>
        <v>3.8433927706305607E-4</v>
      </c>
      <c r="AI771" s="48">
        <f>AE771+AC771+SUM($AB$752:AB771)</f>
        <v>9.8996002927824858</v>
      </c>
      <c r="AJ771" s="48">
        <f>AE771+AC771+SUM($AB$751:AB771)-$AI$752</f>
        <v>8.4573841826818672</v>
      </c>
      <c r="AK771" s="46"/>
      <c r="AL771" s="86"/>
      <c r="AM771" s="41"/>
      <c r="AN771" s="41"/>
      <c r="AO771" s="41"/>
      <c r="AP771" s="41"/>
      <c r="AQ771"/>
      <c r="AR771" s="41"/>
      <c r="AT771" s="41"/>
      <c r="AU771" s="41"/>
      <c r="AW771" s="22"/>
      <c r="AX771" s="22"/>
      <c r="AY771" s="22"/>
      <c r="AZ771" s="22"/>
      <c r="BA771" s="22"/>
      <c r="BB771" s="22"/>
    </row>
    <row r="772" spans="4:54" ht="14.4" x14ac:dyDescent="0.3">
      <c r="D772" s="33"/>
      <c r="E772" s="32">
        <v>40203.589583333334</v>
      </c>
      <c r="F772" s="21">
        <f t="shared" si="809"/>
        <v>318.94722222222481</v>
      </c>
      <c r="G772" s="21">
        <f t="shared" si="820"/>
        <v>318.94722222222481</v>
      </c>
      <c r="H772" s="21"/>
      <c r="I772" s="50">
        <v>1037</v>
      </c>
      <c r="J772" s="21">
        <v>18690</v>
      </c>
      <c r="K772" s="21">
        <v>8.43</v>
      </c>
      <c r="L772" s="79">
        <v>3001</v>
      </c>
      <c r="M772" s="51">
        <v>6.94</v>
      </c>
      <c r="N772" s="40"/>
      <c r="O772" s="40"/>
      <c r="P772" s="40"/>
      <c r="R772" s="22"/>
      <c r="S772" s="22"/>
      <c r="T772" s="22"/>
      <c r="U772" s="52">
        <f t="shared" si="810"/>
        <v>2.1891992972527158E-5</v>
      </c>
      <c r="V772" s="52">
        <f t="shared" si="811"/>
        <v>3.0695761816255363E-3</v>
      </c>
      <c r="W772" s="52">
        <f t="shared" si="812"/>
        <v>9.4527054446952319E-6</v>
      </c>
      <c r="X772" s="247">
        <f>W772+V772+SUM($U$752:U772)</f>
        <v>3.3209419017040153E-3</v>
      </c>
      <c r="Y772" s="104">
        <f>W772+V772+SUM($U$752:U772)-$X$752</f>
        <v>3.043587887047759E-3</v>
      </c>
      <c r="Z772" s="42"/>
      <c r="AA772" s="1">
        <f t="shared" si="821"/>
        <v>7.8122176249216395E-6</v>
      </c>
      <c r="AB772" s="41">
        <f t="shared" si="813"/>
        <v>4.8536340291403621E-2</v>
      </c>
      <c r="AC772" s="48">
        <f t="shared" si="814"/>
        <v>6.8055016411128451</v>
      </c>
      <c r="AD772" s="48">
        <f t="shared" si="815"/>
        <v>0.62159429050127524</v>
      </c>
      <c r="AE772" s="48">
        <f t="shared" si="816"/>
        <v>2.2431672490313104</v>
      </c>
      <c r="AF772" s="48">
        <f t="shared" si="817"/>
        <v>0.62159429050127513</v>
      </c>
      <c r="AG772" s="238">
        <f t="shared" si="818"/>
        <v>1.6211922228984101</v>
      </c>
      <c r="AH772" s="48">
        <f t="shared" si="819"/>
        <v>3.8073563162514872E-4</v>
      </c>
      <c r="AI772" s="48">
        <f>AE772+AC772+SUM($AB$752:AB772)</f>
        <v>9.8624913935518705</v>
      </c>
      <c r="AJ772" s="48">
        <f>AE772+AC772+SUM($AB$751:AB772)-$AI$752</f>
        <v>8.420275283451252</v>
      </c>
      <c r="AK772" s="185"/>
      <c r="AL772" s="162"/>
      <c r="AM772" s="41"/>
      <c r="AN772" s="41"/>
      <c r="AO772" s="41"/>
      <c r="AP772" s="41"/>
      <c r="AQ772"/>
      <c r="AR772" s="41"/>
      <c r="AT772" s="41"/>
      <c r="AU772" s="41"/>
      <c r="AW772" s="22"/>
      <c r="AX772" s="22"/>
      <c r="AY772" s="22"/>
      <c r="AZ772" s="22"/>
      <c r="BA772" s="22"/>
      <c r="BB772" s="22"/>
    </row>
    <row r="773" spans="4:54" ht="14.4" x14ac:dyDescent="0.3">
      <c r="E773" s="32">
        <v>40288.568749999999</v>
      </c>
      <c r="F773" s="21">
        <f t="shared" si="809"/>
        <v>403.92638888888905</v>
      </c>
      <c r="G773" s="21">
        <f t="shared" si="820"/>
        <v>403.92638888888905</v>
      </c>
      <c r="H773" s="21"/>
      <c r="I773" s="50">
        <v>1037</v>
      </c>
      <c r="J773" s="21">
        <v>21200</v>
      </c>
      <c r="K773" s="21">
        <v>6.57</v>
      </c>
      <c r="L773" s="21">
        <v>40</v>
      </c>
      <c r="M773" s="51">
        <v>6.94</v>
      </c>
      <c r="U773" s="52">
        <f t="shared" si="810"/>
        <v>1.7061731177877039E-5</v>
      </c>
      <c r="V773" s="52">
        <f t="shared" si="811"/>
        <v>2.3923031451102937E-3</v>
      </c>
      <c r="W773" s="52">
        <f t="shared" si="812"/>
        <v>7.3670551330542905E-6</v>
      </c>
      <c r="X773" s="247">
        <f>W773+V773+SUM($U$752:U773)</f>
        <v>2.6586449460550086E-3</v>
      </c>
      <c r="Y773" s="104">
        <f>W773+V773+SUM($U$752:U773)-$X$752</f>
        <v>2.3812909313987523E-3</v>
      </c>
      <c r="Z773" s="42"/>
      <c r="AA773" s="1">
        <f t="shared" si="821"/>
        <v>1.7739091710280114E-6</v>
      </c>
      <c r="AB773" s="41">
        <f t="shared" si="813"/>
        <v>5.505459679923793E-2</v>
      </c>
      <c r="AC773" s="48">
        <f t="shared" si="814"/>
        <v>7.7194561151199741</v>
      </c>
      <c r="AD773" s="48">
        <f t="shared" si="815"/>
        <v>0.70507217542145717</v>
      </c>
      <c r="AE773" s="48">
        <f t="shared" si="816"/>
        <v>2.5444165692596985</v>
      </c>
      <c r="AF773" s="48">
        <f t="shared" si="817"/>
        <v>0.70507217542145684</v>
      </c>
      <c r="AG773" s="238">
        <f t="shared" si="818"/>
        <v>1.8389125267761521</v>
      </c>
      <c r="AH773" s="48">
        <f t="shared" si="819"/>
        <v>4.3186706208952114E-4</v>
      </c>
      <c r="AI773" s="48">
        <f>AE773+AC773+SUM($AB$752:AB773)</f>
        <v>11.132749784586625</v>
      </c>
      <c r="AJ773" s="48">
        <f>AE773+AC773+SUM($AB$751:AB773)-$AI$752</f>
        <v>9.6905336744860069</v>
      </c>
      <c r="AK773" s="46"/>
      <c r="AL773" s="86"/>
      <c r="AM773" s="41"/>
      <c r="AN773" s="41"/>
      <c r="AO773" s="41"/>
      <c r="AP773" s="41"/>
      <c r="AQ773"/>
      <c r="AR773" s="41"/>
      <c r="AT773" s="41"/>
      <c r="AU773" s="41"/>
    </row>
    <row r="774" spans="4:54" ht="14.4" x14ac:dyDescent="0.3">
      <c r="E774" s="32">
        <v>40364.401388888888</v>
      </c>
      <c r="F774" s="21">
        <f t="shared" si="809"/>
        <v>479.7590277777781</v>
      </c>
      <c r="G774" s="21">
        <f t="shared" si="820"/>
        <v>479.7590277777781</v>
      </c>
      <c r="H774" s="21"/>
      <c r="I774" s="50">
        <v>1037</v>
      </c>
      <c r="J774" s="21">
        <v>19060</v>
      </c>
      <c r="K774" s="21">
        <v>23.59</v>
      </c>
      <c r="L774" s="21">
        <v>9</v>
      </c>
      <c r="M774" s="51">
        <v>6.94</v>
      </c>
      <c r="U774" s="52">
        <f t="shared" si="810"/>
        <v>6.1261223513869002E-5</v>
      </c>
      <c r="V774" s="52">
        <f t="shared" si="811"/>
        <v>8.5897155545132161E-3</v>
      </c>
      <c r="W774" s="52">
        <f t="shared" si="812"/>
        <v>2.6451876801940749E-5</v>
      </c>
      <c r="X774" s="247">
        <f>W774+V774+SUM($U$752:U774)</f>
        <v>8.9364034006406863E-3</v>
      </c>
      <c r="Y774" s="104">
        <f>W774+V774+SUM($U$752:U774)-$X$752</f>
        <v>8.6590493859844304E-3</v>
      </c>
      <c r="Z774" s="42"/>
      <c r="AA774" s="1">
        <f t="shared" si="821"/>
        <v>3.0175342732478169E-5</v>
      </c>
      <c r="AB774" s="41">
        <f t="shared" si="813"/>
        <v>4.9497198820446932E-2</v>
      </c>
      <c r="AC774" s="48">
        <f t="shared" si="814"/>
        <v>6.9402279978389947</v>
      </c>
      <c r="AD774" s="48">
        <f t="shared" si="815"/>
        <v>0.63389979544966846</v>
      </c>
      <c r="AE774" s="48">
        <f t="shared" si="816"/>
        <v>2.2875745193438615</v>
      </c>
      <c r="AF774" s="48">
        <f t="shared" si="817"/>
        <v>0.63389979544966846</v>
      </c>
      <c r="AG774" s="238">
        <f t="shared" si="818"/>
        <v>1.6532864509600693</v>
      </c>
      <c r="AH774" s="48">
        <f t="shared" si="819"/>
        <v>3.8827293412388095E-4</v>
      </c>
      <c r="AI774" s="48">
        <f>AE774+AC774+SUM($AB$752:AB774)</f>
        <v>10.146176816210255</v>
      </c>
      <c r="AJ774" s="48">
        <f>AE774+AC774+SUM($AB$751:AB774)-$AI$752</f>
        <v>8.7039607061096369</v>
      </c>
      <c r="AK774" s="46"/>
      <c r="AL774" s="86"/>
      <c r="AM774" s="41"/>
      <c r="AN774" s="41"/>
      <c r="AO774" s="41"/>
      <c r="AP774" s="41"/>
      <c r="AQ774"/>
      <c r="AR774" s="41"/>
      <c r="AT774" s="41"/>
      <c r="AU774" s="41"/>
    </row>
    <row r="775" spans="4:54" ht="14.4" x14ac:dyDescent="0.3">
      <c r="E775" s="32">
        <v>40507.59652777778</v>
      </c>
      <c r="F775" s="21">
        <f t="shared" si="809"/>
        <v>622.95416666667006</v>
      </c>
      <c r="G775" s="21">
        <f t="shared" si="820"/>
        <v>622.95416666667006</v>
      </c>
      <c r="H775" s="21"/>
      <c r="I775" s="50">
        <v>1037</v>
      </c>
      <c r="J775" s="21">
        <v>20371</v>
      </c>
      <c r="K775" s="21">
        <v>107.57</v>
      </c>
      <c r="L775" s="21">
        <v>44</v>
      </c>
      <c r="M775" s="51">
        <v>6.94</v>
      </c>
      <c r="U775" s="52">
        <f t="shared" si="810"/>
        <v>2.7935014045726527E-4</v>
      </c>
      <c r="V775" s="52">
        <f t="shared" si="811"/>
        <v>3.916895727846488E-2</v>
      </c>
      <c r="W775" s="52">
        <f t="shared" si="812"/>
        <v>1.2062010968990108E-4</v>
      </c>
      <c r="X775" s="247">
        <f>W775+V775+SUM($U$752:U775)</f>
        <v>3.9889163497937571E-2</v>
      </c>
      <c r="Y775" s="104">
        <f>W775+V775+SUM($U$752:U775)-$X$752</f>
        <v>3.9611809483281316E-2</v>
      </c>
      <c r="Z775" s="42"/>
      <c r="AA775" s="1">
        <f t="shared" si="821"/>
        <v>1.2530173430155833E-4</v>
      </c>
      <c r="AB775" s="41">
        <f t="shared" si="813"/>
        <v>5.2901754311192255E-2</v>
      </c>
      <c r="AC775" s="48">
        <f t="shared" si="814"/>
        <v>7.4175962509957065</v>
      </c>
      <c r="AD775" s="48">
        <f t="shared" si="815"/>
        <v>0.67750119271275944</v>
      </c>
      <c r="AE775" s="48">
        <f t="shared" si="816"/>
        <v>2.4449202798296858</v>
      </c>
      <c r="AF775" s="48">
        <f t="shared" si="817"/>
        <v>0.67750119271275966</v>
      </c>
      <c r="AG775" s="238">
        <f t="shared" si="818"/>
        <v>1.7670041076866516</v>
      </c>
      <c r="AH775" s="48">
        <f t="shared" si="819"/>
        <v>4.1497943027479436E-4</v>
      </c>
      <c r="AI775" s="48">
        <f>AE775+AC775+SUM($AB$752:AB775)</f>
        <v>10.833792584163985</v>
      </c>
      <c r="AJ775" s="48">
        <f>AE775+AC775+SUM($AB$751:AB775)-$AI$752</f>
        <v>9.3915764740633669</v>
      </c>
      <c r="AK775" s="46"/>
      <c r="AL775" s="86"/>
      <c r="AM775" s="41"/>
      <c r="AN775" s="41"/>
      <c r="AO775" s="41"/>
      <c r="AP775" s="41"/>
      <c r="AQ775"/>
      <c r="AR775" s="41"/>
      <c r="AT775" s="41"/>
      <c r="AU775" s="41"/>
    </row>
    <row r="776" spans="4:54" ht="14.4" x14ac:dyDescent="0.3">
      <c r="E776" s="32">
        <v>40534.593055555553</v>
      </c>
      <c r="F776" s="21">
        <f t="shared" si="809"/>
        <v>649.9506944444438</v>
      </c>
      <c r="G776" s="21">
        <f t="shared" si="820"/>
        <v>649.9506944444438</v>
      </c>
      <c r="H776" s="21"/>
      <c r="I776" s="50">
        <v>1037</v>
      </c>
      <c r="J776" s="21">
        <v>21272</v>
      </c>
      <c r="K776" s="21">
        <v>121.42</v>
      </c>
      <c r="L776" s="21">
        <v>46</v>
      </c>
      <c r="M776" s="51">
        <v>6.94</v>
      </c>
      <c r="U776" s="52">
        <f t="shared" si="810"/>
        <v>3.1531741242280513E-4</v>
      </c>
      <c r="V776" s="52">
        <f t="shared" si="811"/>
        <v>4.4212092523484299E-2</v>
      </c>
      <c r="W776" s="52">
        <f t="shared" si="812"/>
        <v>1.3615035529002313E-4</v>
      </c>
      <c r="X776" s="247">
        <f>W776+V776+SUM($U$752:U776)</f>
        <v>4.526314640097992E-2</v>
      </c>
      <c r="Y776" s="104">
        <f>W776+V776+SUM($U$752:U776)-$X$752</f>
        <v>4.4985792386323664E-2</v>
      </c>
      <c r="Z776" s="90">
        <f>(0.05-Y776)/((Y777-Y776)/(G777-G776))+G776</f>
        <v>680.02613175855458</v>
      </c>
      <c r="AA776" s="1">
        <f t="shared" si="821"/>
        <v>1.8164844635331967E-4</v>
      </c>
      <c r="AB776" s="41">
        <f t="shared" si="813"/>
        <v>5.5241574675159874E-2</v>
      </c>
      <c r="AC776" s="48">
        <f t="shared" si="814"/>
        <v>7.7456731358883051</v>
      </c>
      <c r="AD776" s="48">
        <f t="shared" si="815"/>
        <v>0.70746676016817156</v>
      </c>
      <c r="AE776" s="48">
        <f t="shared" si="816"/>
        <v>2.5530579840232228</v>
      </c>
      <c r="AF776" s="48">
        <f t="shared" si="817"/>
        <v>0.70746676016817145</v>
      </c>
      <c r="AG776" s="238">
        <f t="shared" si="818"/>
        <v>1.8451578900746377</v>
      </c>
      <c r="AH776" s="48">
        <f t="shared" si="819"/>
        <v>4.3333378041359892E-4</v>
      </c>
      <c r="AI776" s="48">
        <f>AE776+AC776+SUM($AB$752:AB776)</f>
        <v>11.325248747925281</v>
      </c>
      <c r="AJ776" s="48">
        <f>AE776+AC776+SUM($AB$751:AB776)-$AI$752</f>
        <v>9.8830326378246625</v>
      </c>
      <c r="AK776" s="46"/>
      <c r="AL776" s="86"/>
      <c r="AM776" s="41"/>
      <c r="AN776" s="41"/>
      <c r="AO776" s="41"/>
      <c r="AP776" s="41"/>
      <c r="AQ776"/>
      <c r="AR776" s="41"/>
      <c r="AT776" s="41"/>
      <c r="AU776" s="41"/>
    </row>
    <row r="777" spans="4:54" ht="14.4" x14ac:dyDescent="0.3">
      <c r="E777" s="32">
        <v>40610.529166666667</v>
      </c>
      <c r="F777" s="21">
        <f t="shared" si="809"/>
        <v>725.88680555555766</v>
      </c>
      <c r="G777" s="21">
        <f t="shared" si="820"/>
        <v>725.88680555555766</v>
      </c>
      <c r="H777" s="21"/>
      <c r="I777" s="50">
        <v>1037</v>
      </c>
      <c r="J777" s="21">
        <v>21034</v>
      </c>
      <c r="K777" s="21">
        <v>154.97999999999999</v>
      </c>
      <c r="L777" s="21">
        <v>30</v>
      </c>
      <c r="M777" s="51">
        <v>6.94</v>
      </c>
      <c r="U777" s="52">
        <f t="shared" si="810"/>
        <v>4.0246987792197614E-4</v>
      </c>
      <c r="V777" s="52">
        <f t="shared" si="811"/>
        <v>5.6432137203834588E-2</v>
      </c>
      <c r="W777" s="52">
        <f t="shared" si="812"/>
        <v>1.7378176628930802E-4</v>
      </c>
      <c r="X777" s="247">
        <f>W777+V777+SUM($U$752:U777)</f>
        <v>5.792329237025147E-2</v>
      </c>
      <c r="Y777" s="104">
        <f>W777+V777+SUM($U$752:U777)-$X$752</f>
        <v>5.7645938355595214E-2</v>
      </c>
      <c r="Z777" s="42"/>
      <c r="AA777" s="1">
        <f t="shared" si="821"/>
        <v>2.016260597071014E-4</v>
      </c>
      <c r="AB777" s="41">
        <f t="shared" si="813"/>
        <v>5.4623508918640117E-2</v>
      </c>
      <c r="AC777" s="48">
        <f t="shared" si="814"/>
        <v>7.6590113172374306</v>
      </c>
      <c r="AD777" s="48">
        <f t="shared" si="815"/>
        <v>0.69955132725542113</v>
      </c>
      <c r="AE777" s="48">
        <f t="shared" si="816"/>
        <v>2.5244933074437976</v>
      </c>
      <c r="AF777" s="48">
        <f t="shared" si="817"/>
        <v>0.69955132725542113</v>
      </c>
      <c r="AG777" s="238">
        <f t="shared" si="818"/>
        <v>1.8245134947268677</v>
      </c>
      <c r="AH777" s="48">
        <f t="shared" si="819"/>
        <v>4.28485461509009E-4</v>
      </c>
      <c r="AI777" s="48">
        <f>AE777+AC777+SUM($AB$752:AB777)</f>
        <v>11.264645761613622</v>
      </c>
      <c r="AJ777" s="48">
        <f>AE777+AC777+SUM($AB$751:AB777)-$AI$752</f>
        <v>9.8224296515130032</v>
      </c>
      <c r="AK777" s="46"/>
      <c r="AL777" s="86"/>
      <c r="AM777" s="41"/>
      <c r="AN777" s="41"/>
      <c r="AO777" s="41"/>
      <c r="AP777" s="41"/>
      <c r="AQ777"/>
      <c r="AR777" s="41"/>
      <c r="AT777" s="41"/>
      <c r="AU777" s="41"/>
    </row>
    <row r="778" spans="4:54" ht="14.4" x14ac:dyDescent="0.3">
      <c r="E778" s="32">
        <v>40659.55972222222</v>
      </c>
      <c r="F778" s="21">
        <f t="shared" si="809"/>
        <v>774.91736111111095</v>
      </c>
      <c r="G778" s="21">
        <f t="shared" si="820"/>
        <v>774.91736111111095</v>
      </c>
      <c r="H778" s="21"/>
      <c r="I778" s="50">
        <v>1037</v>
      </c>
      <c r="J778" s="21">
        <v>18888</v>
      </c>
      <c r="K778" s="46">
        <v>164.7</v>
      </c>
      <c r="L778" s="21">
        <v>50</v>
      </c>
      <c r="M778" s="51">
        <v>6.94</v>
      </c>
      <c r="U778" s="52">
        <f t="shared" si="810"/>
        <v>4.2771189117143807E-4</v>
      </c>
      <c r="V778" s="52">
        <f t="shared" si="811"/>
        <v>5.9971435007559415E-2</v>
      </c>
      <c r="W778" s="52">
        <f t="shared" si="812"/>
        <v>1.8468097114368972E-4</v>
      </c>
      <c r="X778" s="247">
        <f>W778+V778+SUM($U$752:U778)</f>
        <v>6.1901201270002121E-2</v>
      </c>
      <c r="Y778" s="104">
        <f>W778+V778+SUM($U$752:U778)-$X$752</f>
        <v>6.1623847255345865E-2</v>
      </c>
      <c r="Z778" s="42"/>
      <c r="AA778" s="1">
        <f t="shared" si="821"/>
        <v>1.4744769072172579E-4</v>
      </c>
      <c r="AB778" s="41">
        <f t="shared" si="813"/>
        <v>4.9050529450188958E-2</v>
      </c>
      <c r="AC778" s="48">
        <f t="shared" si="814"/>
        <v>6.8775984482257568</v>
      </c>
      <c r="AD778" s="48">
        <f t="shared" si="815"/>
        <v>0.6281793985547397</v>
      </c>
      <c r="AE778" s="48">
        <f t="shared" si="816"/>
        <v>2.2669311396309997</v>
      </c>
      <c r="AF778" s="48">
        <f t="shared" si="817"/>
        <v>0.62817939855473959</v>
      </c>
      <c r="AG778" s="238">
        <f t="shared" si="818"/>
        <v>1.6383669719692437</v>
      </c>
      <c r="AH778" s="48">
        <f t="shared" si="819"/>
        <v>3.8476910701636211E-4</v>
      </c>
      <c r="AI778" s="48">
        <f>AE778+AC778+SUM($AB$752:AB778)</f>
        <v>10.274721254239338</v>
      </c>
      <c r="AJ778" s="48">
        <f>AE778+AC778+SUM($AB$751:AB778)-$AI$752</f>
        <v>8.8325051441387199</v>
      </c>
      <c r="AK778" s="46"/>
      <c r="AL778" s="86"/>
      <c r="AM778" s="41"/>
      <c r="AN778" s="41"/>
      <c r="AO778" s="41"/>
      <c r="AP778" s="41"/>
      <c r="AQ778"/>
      <c r="AR778" s="41"/>
      <c r="AT778" s="41"/>
      <c r="AU778" s="41"/>
    </row>
    <row r="779" spans="4:54" ht="14.4" x14ac:dyDescent="0.3">
      <c r="E779" s="32">
        <v>40695.582638888889</v>
      </c>
      <c r="F779" s="21">
        <f t="shared" si="809"/>
        <v>810.94027777777956</v>
      </c>
      <c r="G779" s="21">
        <f t="shared" si="820"/>
        <v>810.94027777777956</v>
      </c>
      <c r="H779" s="21"/>
      <c r="I779" s="50">
        <v>1037</v>
      </c>
      <c r="J779" s="21">
        <v>18930</v>
      </c>
      <c r="K779" s="46">
        <v>185</v>
      </c>
      <c r="L779" s="21">
        <v>42</v>
      </c>
      <c r="M779" s="51">
        <v>6.94</v>
      </c>
      <c r="U779" s="52">
        <f t="shared" si="810"/>
        <v>4.804292645216517E-4</v>
      </c>
      <c r="V779" s="52">
        <f t="shared" si="811"/>
        <v>6.7363178363075246E-2</v>
      </c>
      <c r="W779" s="52">
        <f t="shared" si="812"/>
        <v>2.0744371379224411E-4</v>
      </c>
      <c r="X779" s="247">
        <f>W779+V779+SUM($U$752:U779)</f>
        <v>6.979613663268816E-2</v>
      </c>
      <c r="Y779" s="104">
        <f>W779+V779+SUM($U$752:U779)-$X$752</f>
        <v>6.9518782618031905E-2</v>
      </c>
      <c r="Z779" s="42"/>
      <c r="AA779" s="1">
        <f t="shared" si="821"/>
        <v>1.4560296647025229E-4</v>
      </c>
      <c r="AB779" s="41">
        <f t="shared" si="813"/>
        <v>4.9159599877810094E-2</v>
      </c>
      <c r="AC779" s="48">
        <f t="shared" si="814"/>
        <v>6.892891710340618</v>
      </c>
      <c r="AD779" s="48">
        <f t="shared" si="815"/>
        <v>0.62957623965698983</v>
      </c>
      <c r="AE779" s="48">
        <f t="shared" si="816"/>
        <v>2.2719719649097225</v>
      </c>
      <c r="AF779" s="48">
        <f t="shared" si="817"/>
        <v>0.62957623965698983</v>
      </c>
      <c r="AG779" s="238">
        <f t="shared" si="818"/>
        <v>1.6420101005600272</v>
      </c>
      <c r="AH779" s="48">
        <f t="shared" si="819"/>
        <v>3.8562469270540751E-4</v>
      </c>
      <c r="AI779" s="48">
        <f>AE779+AC779+SUM($AB$752:AB779)</f>
        <v>10.344214941510733</v>
      </c>
      <c r="AJ779" s="48">
        <f>AE779+AC779+SUM($AB$751:AB779)-$AI$752</f>
        <v>8.9019988314101148</v>
      </c>
      <c r="AK779" s="46"/>
      <c r="AL779" s="86"/>
      <c r="AM779" s="41"/>
      <c r="AN779" s="41"/>
      <c r="AO779" s="41"/>
      <c r="AP779" s="41"/>
      <c r="AQ779"/>
      <c r="AR779" s="41"/>
      <c r="AT779" s="41"/>
      <c r="AU779" s="41"/>
    </row>
    <row r="780" spans="4:54" ht="14.4" x14ac:dyDescent="0.3">
      <c r="E780" s="32">
        <v>40749.580555555556</v>
      </c>
      <c r="F780" s="21">
        <f t="shared" si="809"/>
        <v>864.93819444444671</v>
      </c>
      <c r="G780" s="21">
        <f t="shared" si="820"/>
        <v>864.93819444444671</v>
      </c>
      <c r="H780" s="21"/>
      <c r="I780" s="50">
        <v>1037</v>
      </c>
      <c r="J780" s="21">
        <v>19317</v>
      </c>
      <c r="K780" s="21">
        <v>215.6</v>
      </c>
      <c r="L780" s="21" t="s">
        <v>162</v>
      </c>
      <c r="M780" s="51">
        <v>6.94</v>
      </c>
      <c r="U780" s="52">
        <f t="shared" si="810"/>
        <v>5.5989486178847632E-4</v>
      </c>
      <c r="V780" s="52">
        <f t="shared" si="811"/>
        <v>7.8505412189616333E-2</v>
      </c>
      <c r="W780" s="52">
        <f t="shared" si="812"/>
        <v>2.417560253708531E-4</v>
      </c>
      <c r="X780" s="247">
        <f>W780+V780+SUM($U$752:U780)</f>
        <v>8.1532577632596331E-2</v>
      </c>
      <c r="Y780" s="104">
        <f>W780+V780+SUM($U$752:U780)-$X$752</f>
        <v>8.1255223617940076E-2</v>
      </c>
      <c r="Z780" s="42"/>
      <c r="AA780" s="1">
        <f t="shared" si="821"/>
        <v>1.7372362149507166E-4</v>
      </c>
      <c r="AB780" s="41">
        <f t="shared" si="813"/>
        <v>5.0164605960890528E-2</v>
      </c>
      <c r="AC780" s="48">
        <f t="shared" si="814"/>
        <v>7.0338081969704014</v>
      </c>
      <c r="AD780" s="48">
        <f t="shared" si="815"/>
        <v>0.6424471326705794</v>
      </c>
      <c r="AE780" s="48">
        <f t="shared" si="816"/>
        <v>2.3184195692636607</v>
      </c>
      <c r="AF780" s="48">
        <f t="shared" si="817"/>
        <v>0.64244713267057951</v>
      </c>
      <c r="AG780" s="238">
        <f t="shared" si="818"/>
        <v>1.6755789282893838</v>
      </c>
      <c r="AH780" s="48">
        <f t="shared" si="819"/>
        <v>3.9350830369732465E-4</v>
      </c>
      <c r="AI780" s="48">
        <f>AE780+AC780+SUM($AB$752:AB780)</f>
        <v>10.581743638455345</v>
      </c>
      <c r="AJ780" s="48">
        <f>AE780+AC780+SUM($AB$751:AB780)-$AI$752</f>
        <v>9.1395275283547264</v>
      </c>
      <c r="AK780" s="46"/>
      <c r="AL780" s="86"/>
      <c r="AM780" s="41"/>
      <c r="AN780" s="41"/>
      <c r="AO780" s="41"/>
      <c r="AP780" s="41"/>
      <c r="AQ780"/>
      <c r="AR780" s="41"/>
      <c r="AT780" s="41"/>
      <c r="AU780" s="41"/>
    </row>
    <row r="781" spans="4:54" ht="14.4" x14ac:dyDescent="0.3">
      <c r="E781" s="32">
        <v>40800.493750000001</v>
      </c>
      <c r="F781" s="21">
        <f t="shared" si="809"/>
        <v>915.85138888889196</v>
      </c>
      <c r="G781" s="21">
        <f t="shared" si="820"/>
        <v>915.85138888889196</v>
      </c>
      <c r="H781" s="21"/>
      <c r="I781" s="50">
        <v>1037</v>
      </c>
      <c r="J781" s="21">
        <v>19164</v>
      </c>
      <c r="K781" s="21">
        <v>277</v>
      </c>
      <c r="L781" s="21">
        <v>33</v>
      </c>
      <c r="M781" s="51">
        <v>6.94</v>
      </c>
      <c r="O781" s="40"/>
      <c r="U781" s="52">
        <f t="shared" si="810"/>
        <v>7.1934543931079741E-4</v>
      </c>
      <c r="V781" s="52">
        <f t="shared" si="811"/>
        <v>0.10086270490038833</v>
      </c>
      <c r="W781" s="52">
        <f t="shared" si="812"/>
        <v>3.1060491200244115E-4</v>
      </c>
      <c r="X781" s="247">
        <f>W781+V781+SUM($U$752:U781)</f>
        <v>0.10467806466931071</v>
      </c>
      <c r="Y781" s="104">
        <f>W781+V781+SUM($U$752:U781)-$X$752</f>
        <v>0.10440071065465445</v>
      </c>
      <c r="Z781" s="42"/>
      <c r="AA781" s="1">
        <f t="shared" si="821"/>
        <v>2.9603700556311407E-4</v>
      </c>
      <c r="AB781" s="41">
        <f t="shared" si="813"/>
        <v>4.97672779745564E-2</v>
      </c>
      <c r="AC781" s="48">
        <f t="shared" si="814"/>
        <v>6.9780970278376966</v>
      </c>
      <c r="AD781" s="48">
        <f t="shared" si="815"/>
        <v>0.63735864008381138</v>
      </c>
      <c r="AE781" s="48">
        <f t="shared" si="816"/>
        <v>2.3000565628911733</v>
      </c>
      <c r="AF781" s="48">
        <f t="shared" si="817"/>
        <v>0.63735864008381149</v>
      </c>
      <c r="AG781" s="238">
        <f t="shared" si="818"/>
        <v>1.6623075312801032</v>
      </c>
      <c r="AH781" s="48">
        <f t="shared" si="819"/>
        <v>3.9039152725865972E-4</v>
      </c>
      <c r="AI781" s="48">
        <f>AE781+AC781+SUM($AB$752:AB781)</f>
        <v>10.557436740924709</v>
      </c>
      <c r="AJ781" s="48">
        <f>AE781+AC781+SUM($AB$751:AB781)-$AI$752</f>
        <v>9.1152206308240906</v>
      </c>
      <c r="AK781" s="46"/>
      <c r="AL781" s="86"/>
      <c r="AM781" s="41"/>
      <c r="AN781" s="41"/>
      <c r="AO781" s="41"/>
      <c r="AP781" s="41"/>
      <c r="AQ781"/>
      <c r="AR781" s="41"/>
      <c r="AT781" s="41"/>
      <c r="AU781" s="41"/>
    </row>
    <row r="782" spans="4:54" ht="14.4" x14ac:dyDescent="0.3">
      <c r="D782" s="90">
        <f>(F783-F782)/Y783*0.2+F782</f>
        <v>1020.3797299471073</v>
      </c>
      <c r="E782" s="32">
        <v>40854.479861111111</v>
      </c>
      <c r="F782" s="21">
        <f t="shared" si="809"/>
        <v>969.83750000000146</v>
      </c>
      <c r="G782" s="21">
        <f t="shared" si="820"/>
        <v>969.83750000000146</v>
      </c>
      <c r="H782" s="21"/>
      <c r="I782" s="50">
        <v>1037</v>
      </c>
      <c r="J782" s="21">
        <v>22097</v>
      </c>
      <c r="K782" s="21">
        <v>442</v>
      </c>
      <c r="L782" s="21">
        <v>27</v>
      </c>
      <c r="M782" s="51">
        <v>6.94</v>
      </c>
      <c r="O782" s="40"/>
      <c r="U782" s="52">
        <f t="shared" si="810"/>
        <v>1.1478364049652436E-3</v>
      </c>
      <c r="V782" s="52">
        <f t="shared" si="811"/>
        <v>0.16094337749448245</v>
      </c>
      <c r="W782" s="52">
        <f t="shared" si="812"/>
        <v>4.9562227835768589E-4</v>
      </c>
      <c r="X782" s="247">
        <f>W782+V782+SUM($U$752:U782)</f>
        <v>0.16609159103472534</v>
      </c>
      <c r="Y782" s="104">
        <f>W782+V782+SUM($U$752:U782)-$X$752</f>
        <v>0.16581423702006909</v>
      </c>
      <c r="Z782" s="42"/>
      <c r="AA782" s="1">
        <f t="shared" si="821"/>
        <v>5.9191498389508631E-4</v>
      </c>
      <c r="AB782" s="41">
        <f t="shared" si="813"/>
        <v>5.7384029503432105E-2</v>
      </c>
      <c r="AC782" s="48">
        <f t="shared" si="814"/>
        <v>8.0460764988587758</v>
      </c>
      <c r="AD782" s="48">
        <f t="shared" si="815"/>
        <v>0.73490471039094052</v>
      </c>
      <c r="AE782" s="48">
        <f t="shared" si="816"/>
        <v>2.6520741948552624</v>
      </c>
      <c r="AF782" s="48">
        <f t="shared" si="817"/>
        <v>0.7349047103909403</v>
      </c>
      <c r="AG782" s="238">
        <f t="shared" si="818"/>
        <v>1.9167193445364452</v>
      </c>
      <c r="AH782" s="48">
        <f t="shared" si="819"/>
        <v>4.5013992787698825E-4</v>
      </c>
      <c r="AI782" s="48">
        <f>AE782+AC782+SUM($AB$752:AB782)</f>
        <v>12.034817873413308</v>
      </c>
      <c r="AJ782" s="48">
        <f>AE782+AC782+SUM($AB$751:AB782)-$AI$752</f>
        <v>10.59260176331269</v>
      </c>
      <c r="AK782" s="46"/>
      <c r="AL782" s="86"/>
      <c r="AM782" s="41"/>
      <c r="AN782" s="41"/>
      <c r="AO782" s="41"/>
      <c r="AP782" s="41"/>
      <c r="AQ782"/>
      <c r="AR782" s="41"/>
      <c r="AT782" s="41"/>
      <c r="AU782" s="41"/>
    </row>
    <row r="783" spans="4:54" ht="14.4" x14ac:dyDescent="0.3">
      <c r="E783" s="32">
        <v>40945.438888888886</v>
      </c>
      <c r="F783" s="21">
        <f t="shared" si="809"/>
        <v>1060.7965277777766</v>
      </c>
      <c r="G783" s="21">
        <f t="shared" si="820"/>
        <v>1060.7965277777766</v>
      </c>
      <c r="H783" s="21"/>
      <c r="I783" s="50">
        <v>1037</v>
      </c>
      <c r="J783" s="21">
        <v>23709</v>
      </c>
      <c r="K783" s="21">
        <v>966.6</v>
      </c>
      <c r="L783" s="21">
        <v>7</v>
      </c>
      <c r="M783" s="51">
        <v>6.94</v>
      </c>
      <c r="O783" s="40"/>
      <c r="U783" s="52">
        <f t="shared" si="810"/>
        <v>2.5101779842520463E-3</v>
      </c>
      <c r="V783" s="52">
        <f t="shared" si="811"/>
        <v>0.35196350381485686</v>
      </c>
      <c r="W783" s="52">
        <f t="shared" si="812"/>
        <v>1.0838653716301791E-3</v>
      </c>
      <c r="X783" s="247">
        <f>W783+V783+SUM($U$752:U783)</f>
        <v>0.36021013843262428</v>
      </c>
      <c r="Y783" s="104">
        <f>W783+V783+SUM($U$752:U783)-$X$752</f>
        <v>0.359932784417968</v>
      </c>
      <c r="Z783" s="42"/>
      <c r="AA783" s="1">
        <f t="shared" si="821"/>
        <v>1.4573386838786873E-3</v>
      </c>
      <c r="AB783" s="41">
        <f t="shared" si="813"/>
        <v>6.1570256392128875E-2</v>
      </c>
      <c r="AC783" s="48">
        <f t="shared" si="814"/>
        <v>8.633046463838653</v>
      </c>
      <c r="AD783" s="48">
        <f t="shared" si="815"/>
        <v>0.78851680222015685</v>
      </c>
      <c r="AE783" s="48">
        <f t="shared" si="816"/>
        <v>2.845545869838594</v>
      </c>
      <c r="AF783" s="48">
        <f t="shared" si="817"/>
        <v>0.78851680222015663</v>
      </c>
      <c r="AG783" s="238">
        <f t="shared" si="818"/>
        <v>2.0565460894969712</v>
      </c>
      <c r="AH783" s="48">
        <f t="shared" si="819"/>
        <v>4.8297812146605933E-4</v>
      </c>
      <c r="AI783" s="48">
        <f>AE783+AC783+SUM($AB$752:AB783)</f>
        <v>12.876829769768648</v>
      </c>
      <c r="AJ783" s="48">
        <f>AE783+AC783+SUM($AB$751:AB783)-$AI$752</f>
        <v>11.434613659668029</v>
      </c>
      <c r="AK783" s="46"/>
      <c r="AL783" s="86"/>
      <c r="AM783" s="41"/>
      <c r="AN783" s="41"/>
      <c r="AO783" s="41"/>
      <c r="AP783" s="41"/>
      <c r="AQ783"/>
      <c r="AR783" s="41"/>
      <c r="AT783" s="41"/>
      <c r="AU783" s="41"/>
    </row>
    <row r="784" spans="4:54" ht="14.4" x14ac:dyDescent="0.3">
      <c r="E784" s="32">
        <v>41016.611111111109</v>
      </c>
      <c r="F784" s="21">
        <f t="shared" si="809"/>
        <v>1131.96875</v>
      </c>
      <c r="G784" s="21">
        <f t="shared" si="820"/>
        <v>1131.96875</v>
      </c>
      <c r="H784" s="21"/>
      <c r="I784" s="50">
        <v>1037</v>
      </c>
      <c r="J784" s="21">
        <v>22561</v>
      </c>
      <c r="K784" s="21">
        <v>1927</v>
      </c>
      <c r="L784" s="21">
        <v>40</v>
      </c>
      <c r="M784" s="51">
        <v>6.94</v>
      </c>
      <c r="O784" s="40"/>
      <c r="U784" s="52">
        <f t="shared" si="810"/>
        <v>5.0042550958552586E-3</v>
      </c>
      <c r="V784" s="52">
        <f t="shared" si="811"/>
        <v>0.70166943084132971</v>
      </c>
      <c r="W784" s="52">
        <f t="shared" si="812"/>
        <v>2.1607785755548888E-3</v>
      </c>
      <c r="X784" s="247">
        <f>W784+V784+SUM($U$752:U784)</f>
        <v>0.71599723375887703</v>
      </c>
      <c r="Y784" s="104">
        <f>W784+V784+SUM($U$752:U784)-$X$752</f>
        <v>0.7157198797442208</v>
      </c>
      <c r="Z784" s="42"/>
      <c r="AA784" s="1">
        <f t="shared" si="821"/>
        <v>2.7627204859000192E-3</v>
      </c>
      <c r="AB784" s="41">
        <f t="shared" si="813"/>
        <v>5.8588998037151271E-2</v>
      </c>
      <c r="AC784" s="48">
        <f t="shared" si="814"/>
        <v>8.215030632699138</v>
      </c>
      <c r="AD784" s="48">
        <f t="shared" si="815"/>
        <v>0.75033647875865528</v>
      </c>
      <c r="AE784" s="48">
        <f t="shared" si="816"/>
        <v>2.7077633122201914</v>
      </c>
      <c r="AF784" s="48">
        <f t="shared" si="817"/>
        <v>0.75033647875865517</v>
      </c>
      <c r="AG784" s="238">
        <f t="shared" si="818"/>
        <v>1.9569672413489043</v>
      </c>
      <c r="AH784" s="48">
        <f t="shared" si="819"/>
        <v>4.5959211263215511E-4</v>
      </c>
      <c r="AI784" s="48">
        <f>AE784+AC784+SUM($AB$752:AB784)</f>
        <v>12.37962037904788</v>
      </c>
      <c r="AJ784" s="48">
        <f>AE784+AC784+SUM($AB$751:AB784)-$AI$752</f>
        <v>10.937404268947262</v>
      </c>
      <c r="AK784" s="46"/>
      <c r="AL784" s="86"/>
      <c r="AM784" s="41"/>
      <c r="AN784" s="41"/>
      <c r="AO784" s="41"/>
      <c r="AP784" s="41"/>
      <c r="AQ784"/>
      <c r="AR784" s="41"/>
      <c r="AT784" s="41"/>
      <c r="AU784" s="41"/>
    </row>
    <row r="785" spans="4:92" ht="14.4" x14ac:dyDescent="0.3">
      <c r="E785" s="32">
        <v>41085.574305555558</v>
      </c>
      <c r="F785" s="21">
        <f t="shared" si="809"/>
        <v>1200.9319444444482</v>
      </c>
      <c r="G785" s="21">
        <f t="shared" si="820"/>
        <v>1200.9319444444482</v>
      </c>
      <c r="H785" s="21"/>
      <c r="I785" s="50">
        <v>1037</v>
      </c>
      <c r="J785" s="21">
        <v>23021</v>
      </c>
      <c r="K785" s="21">
        <v>4290</v>
      </c>
      <c r="L785" s="21">
        <v>42</v>
      </c>
      <c r="M785" s="51">
        <v>6.94</v>
      </c>
      <c r="O785" s="40"/>
      <c r="U785" s="52">
        <f t="shared" si="810"/>
        <v>1.1140765107015598E-2</v>
      </c>
      <c r="V785" s="52">
        <f t="shared" si="811"/>
        <v>1.5620974874464475</v>
      </c>
      <c r="W785" s="52">
        <f t="shared" si="812"/>
        <v>4.8104515252363634E-3</v>
      </c>
      <c r="X785" s="247">
        <f>W785+V785+SUM($U$752:U785)</f>
        <v>1.5902157284206919</v>
      </c>
      <c r="Y785" s="104">
        <f>W785+V785+SUM($U$752:U785)-$X$752</f>
        <v>1.5899383744060356</v>
      </c>
      <c r="Z785" s="42"/>
      <c r="AA785" s="1">
        <f t="shared" si="821"/>
        <v>5.9093446041023146E-3</v>
      </c>
      <c r="AB785" s="41">
        <f t="shared" si="813"/>
        <v>5.9783578911096993E-2</v>
      </c>
      <c r="AC785" s="48">
        <f t="shared" si="814"/>
        <v>8.3825282653857034</v>
      </c>
      <c r="AD785" s="48">
        <f t="shared" si="815"/>
        <v>0.76563521464044182</v>
      </c>
      <c r="AE785" s="48">
        <f t="shared" si="816"/>
        <v>2.7629723509871478</v>
      </c>
      <c r="AF785" s="48">
        <f t="shared" si="817"/>
        <v>0.7656352146404416</v>
      </c>
      <c r="AG785" s="238">
        <f t="shared" si="818"/>
        <v>1.9968681735336702</v>
      </c>
      <c r="AH785" s="48">
        <f t="shared" si="819"/>
        <v>4.6896281303598442E-4</v>
      </c>
      <c r="AI785" s="48">
        <f>AE785+AC785+SUM($AB$752:AB785)</f>
        <v>12.662110629412499</v>
      </c>
      <c r="AJ785" s="48">
        <f>AE785+AC785+SUM($AB$751:AB785)-$AI$752</f>
        <v>11.219894519311881</v>
      </c>
      <c r="AK785" s="46"/>
      <c r="AL785" s="86"/>
      <c r="AM785" s="41"/>
      <c r="AQ785"/>
      <c r="AR785" s="41"/>
      <c r="AT785" s="41"/>
      <c r="AU785" s="41"/>
    </row>
    <row r="786" spans="4:92" ht="14.4" x14ac:dyDescent="0.3">
      <c r="E786" s="32">
        <v>41131.390972222223</v>
      </c>
      <c r="F786" s="21">
        <f t="shared" si="809"/>
        <v>1246.7486111111139</v>
      </c>
      <c r="G786" s="21">
        <f t="shared" si="820"/>
        <v>1246.7486111111139</v>
      </c>
      <c r="H786" s="21"/>
      <c r="I786" s="50">
        <v>1037</v>
      </c>
      <c r="J786" s="21">
        <v>24165</v>
      </c>
      <c r="K786" s="21">
        <v>6916</v>
      </c>
      <c r="L786" s="21">
        <v>10</v>
      </c>
      <c r="M786" s="51">
        <v>6.94</v>
      </c>
      <c r="O786" s="40"/>
      <c r="U786" s="52">
        <f t="shared" si="810"/>
        <v>1.7960263748279696E-2</v>
      </c>
      <c r="V786" s="52">
        <f t="shared" si="811"/>
        <v>2.5182904949136664</v>
      </c>
      <c r="W786" s="52">
        <f t="shared" si="812"/>
        <v>7.7550309437143796E-3</v>
      </c>
      <c r="X786" s="247">
        <f>W786+V786+SUM($U$752:U786)</f>
        <v>2.5673135790546686</v>
      </c>
      <c r="Y786" s="104">
        <f>W786+V786+SUM($U$752:U786)-$X$752</f>
        <v>2.5670362250400123</v>
      </c>
      <c r="Z786" s="42"/>
      <c r="AA786" s="1">
        <f t="shared" si="821"/>
        <v>1.1671191669028668E-2</v>
      </c>
      <c r="AB786" s="41">
        <f t="shared" si="813"/>
        <v>6.2754449606301166E-2</v>
      </c>
      <c r="AC786" s="48">
        <f t="shared" si="814"/>
        <v>8.7990875953714216</v>
      </c>
      <c r="AD786" s="48">
        <f t="shared" si="815"/>
        <v>0.80368250561601462</v>
      </c>
      <c r="AE786" s="48">
        <f t="shared" si="816"/>
        <v>2.9002748300075765</v>
      </c>
      <c r="AF786" s="48">
        <f t="shared" si="817"/>
        <v>0.80368250561601451</v>
      </c>
      <c r="AG786" s="238">
        <f t="shared" si="818"/>
        <v>2.0961000570540436</v>
      </c>
      <c r="AH786" s="48">
        <f t="shared" si="819"/>
        <v>4.9226733751855099E-4</v>
      </c>
      <c r="AI786" s="48">
        <f>AE786+AC786+SUM($AB$752:AB786)</f>
        <v>13.278726888024948</v>
      </c>
      <c r="AJ786" s="48">
        <f>AE786+AC786+SUM($AB$751:AB786)-$AI$752</f>
        <v>11.83651077792433</v>
      </c>
      <c r="AK786" s="46"/>
      <c r="AL786" s="86"/>
      <c r="AM786" s="41"/>
      <c r="AQ786"/>
      <c r="AR786" s="41"/>
      <c r="AT786" s="41"/>
      <c r="AU786" s="41"/>
    </row>
    <row r="787" spans="4:92" ht="14.4" x14ac:dyDescent="0.3">
      <c r="D787" s="47" t="s">
        <v>126</v>
      </c>
      <c r="E787" s="32">
        <v>41157.642361111109</v>
      </c>
      <c r="F787" s="21">
        <f t="shared" si="809"/>
        <v>1273</v>
      </c>
      <c r="G787" s="21">
        <f t="shared" si="820"/>
        <v>1273</v>
      </c>
      <c r="H787" s="21"/>
      <c r="I787" s="50">
        <v>1037</v>
      </c>
      <c r="J787" s="21">
        <v>24538</v>
      </c>
      <c r="K787" s="21">
        <v>9028</v>
      </c>
      <c r="L787" s="21">
        <v>41</v>
      </c>
      <c r="M787" s="51">
        <v>6.94</v>
      </c>
      <c r="O787" s="40"/>
      <c r="U787" s="52">
        <f t="shared" si="810"/>
        <v>2.3444948108656605E-2</v>
      </c>
      <c r="V787" s="52">
        <f t="shared" si="811"/>
        <v>3.2873231041180717</v>
      </c>
      <c r="W787" s="52">
        <f t="shared" si="812"/>
        <v>1.0123253233061513E-2</v>
      </c>
      <c r="X787" s="247">
        <f>W787+V787+SUM($U$752:U787)</f>
        <v>3.3621593586570779</v>
      </c>
      <c r="Y787" s="104">
        <f>W787+V787+SUM($U$752:U787)-$X$752</f>
        <v>3.3618820046424216</v>
      </c>
      <c r="Z787" s="42"/>
      <c r="AA787" s="1">
        <f t="shared" si="821"/>
        <v>1.8324598054225809E-2</v>
      </c>
      <c r="AB787" s="41">
        <f t="shared" si="813"/>
        <v>6.3723098880174536E-2</v>
      </c>
      <c r="AC787" s="48">
        <f t="shared" si="814"/>
        <v>8.9349063279629206</v>
      </c>
      <c r="AD787" s="48">
        <f t="shared" si="815"/>
        <v>0.81608778492885448</v>
      </c>
      <c r="AE787" s="48">
        <f t="shared" si="816"/>
        <v>2.9450421592686085</v>
      </c>
      <c r="AF787" s="48">
        <f t="shared" si="817"/>
        <v>0.81608778492885437</v>
      </c>
      <c r="AG787" s="238">
        <f t="shared" si="818"/>
        <v>2.128454508586473</v>
      </c>
      <c r="AH787" s="48">
        <f t="shared" si="819"/>
        <v>4.9986575328078643E-4</v>
      </c>
      <c r="AI787" s="48">
        <f>AE787+AC787+SUM($AB$752:AB787)</f>
        <v>13.523036048757653</v>
      </c>
      <c r="AJ787" s="48">
        <f>AE787+AC787+SUM($AB$751:AB787)-$AI$752</f>
        <v>12.080819938657035</v>
      </c>
      <c r="AK787" s="46"/>
      <c r="AL787" s="86"/>
      <c r="AM787" s="41"/>
      <c r="AQ787"/>
      <c r="AR787" s="41"/>
      <c r="AT787" s="41"/>
      <c r="AU787" s="41"/>
    </row>
    <row r="788" spans="4:92" ht="14.4" x14ac:dyDescent="0.3">
      <c r="E788" s="32">
        <v>41192.488194444442</v>
      </c>
      <c r="F788" s="21">
        <f t="shared" si="809"/>
        <v>1307.8458333333328</v>
      </c>
      <c r="G788" s="21">
        <f t="shared" si="820"/>
        <v>1307.8458333333328</v>
      </c>
      <c r="H788" s="21"/>
      <c r="I788" s="50">
        <v>1037</v>
      </c>
      <c r="J788" s="21">
        <v>3080</v>
      </c>
      <c r="K788" s="21">
        <v>51</v>
      </c>
      <c r="L788" s="21">
        <v>13</v>
      </c>
      <c r="M788" s="51">
        <v>6.94</v>
      </c>
      <c r="O788" s="40"/>
      <c r="U788" s="52">
        <f t="shared" si="810"/>
        <v>1.3244266211137425E-4</v>
      </c>
      <c r="V788" s="52">
        <f t="shared" si="811"/>
        <v>1.8570389710901823E-2</v>
      </c>
      <c r="W788" s="52">
        <f t="shared" si="812"/>
        <v>5.7187185964348378E-5</v>
      </c>
      <c r="X788" s="250">
        <f>W788+V788+SUM($U$752:U788)</f>
        <v>8.3473020864921935E-2</v>
      </c>
      <c r="Y788" s="256">
        <f>W788+V788+SUM($U$788:U788)+$Y$787-$X$788</f>
        <v>3.2971690033364771</v>
      </c>
      <c r="Z788" s="153"/>
      <c r="AA788" s="1">
        <f t="shared" si="821"/>
        <v>1.7168230439667278E-2</v>
      </c>
      <c r="AB788" s="41">
        <f t="shared" si="813"/>
        <v>7.9984980255496611E-3</v>
      </c>
      <c r="AC788" s="48">
        <f t="shared" si="814"/>
        <v>1.1215058884230904</v>
      </c>
      <c r="AD788" s="48">
        <f t="shared" si="815"/>
        <v>0.10243501416500415</v>
      </c>
      <c r="AE788" s="48">
        <f t="shared" si="816"/>
        <v>0.36966052043961656</v>
      </c>
      <c r="AF788" s="48">
        <f t="shared" si="817"/>
        <v>0.10243501416500411</v>
      </c>
      <c r="AG788" s="238">
        <f t="shared" si="818"/>
        <v>0.26716276332408251</v>
      </c>
      <c r="AH788" s="48">
        <f t="shared" si="819"/>
        <v>6.274295052998704E-5</v>
      </c>
      <c r="AI788" s="84">
        <f>AE788+AC788+SUM($AB$788:AB788)</f>
        <v>1.4991649068882567</v>
      </c>
      <c r="AJ788" s="84">
        <f>AE788+AC788+SUM($AB$788:AB788)+$AJ$787-$AI$795</f>
        <v>11.774942346304009</v>
      </c>
      <c r="AK788" s="46"/>
      <c r="AL788" s="86"/>
      <c r="AM788" s="41"/>
      <c r="AQ788"/>
      <c r="AR788" s="41"/>
      <c r="AT788" s="41"/>
      <c r="AU788" s="41"/>
    </row>
    <row r="789" spans="4:92" ht="14.4" x14ac:dyDescent="0.3">
      <c r="E789" s="32">
        <v>41211.495833333334</v>
      </c>
      <c r="F789" s="21">
        <f t="shared" si="809"/>
        <v>1326.8534722222248</v>
      </c>
      <c r="G789" s="21">
        <f t="shared" si="820"/>
        <v>1326.8534722222248</v>
      </c>
      <c r="H789" s="21"/>
      <c r="I789" s="50">
        <v>1037</v>
      </c>
      <c r="J789" s="21">
        <v>12943</v>
      </c>
      <c r="K789" s="21">
        <v>2183</v>
      </c>
      <c r="L789" s="21">
        <v>42</v>
      </c>
      <c r="M789" s="51">
        <v>6.94</v>
      </c>
      <c r="O789" s="40"/>
      <c r="U789" s="52">
        <f t="shared" si="810"/>
        <v>5.6690653213554909E-3</v>
      </c>
      <c r="V789" s="52">
        <f t="shared" si="811"/>
        <v>0.79488550468428776</v>
      </c>
      <c r="W789" s="52">
        <f t="shared" si="812"/>
        <v>2.4478358227484802E-3</v>
      </c>
      <c r="X789" s="247">
        <f>W789+V789+SUM($U$752:U789)</f>
        <v>0.86784784979644747</v>
      </c>
      <c r="Y789" s="104">
        <f>W789+V789+SUM($U$788:U789)+$Y$787-$X$788</f>
        <v>4.0815438322680029</v>
      </c>
      <c r="Z789" s="42"/>
      <c r="AA789" s="1">
        <f t="shared" si="821"/>
        <v>1.5554182152733426E-2</v>
      </c>
      <c r="AB789" s="41">
        <f t="shared" si="813"/>
        <v>3.36118701119121E-2</v>
      </c>
      <c r="AC789" s="48">
        <f t="shared" si="814"/>
        <v>4.7128736083961229</v>
      </c>
      <c r="AD789" s="48">
        <f t="shared" si="815"/>
        <v>0.43045986634339239</v>
      </c>
      <c r="AE789" s="48">
        <f t="shared" si="816"/>
        <v>1.5534143233928437</v>
      </c>
      <c r="AF789" s="48">
        <f t="shared" si="817"/>
        <v>0.43045986634339239</v>
      </c>
      <c r="AG789" s="238">
        <f t="shared" si="818"/>
        <v>1.1226907940596105</v>
      </c>
      <c r="AH789" s="48">
        <f t="shared" si="819"/>
        <v>2.636629898407865E-4</v>
      </c>
      <c r="AI789" s="48">
        <f>AE789+AC789+SUM($AB$788:AB789)</f>
        <v>6.3078982999264275</v>
      </c>
      <c r="AJ789" s="48">
        <f>AE789+AC789+SUM($AB$788:AB789)+$AJ$787-$AI$795</f>
        <v>16.58367573934218</v>
      </c>
      <c r="AK789" s="46"/>
      <c r="AL789" s="86"/>
      <c r="AM789" s="41"/>
      <c r="AQ789"/>
      <c r="AR789" s="41"/>
      <c r="AT789" s="41"/>
      <c r="AU789" s="41"/>
    </row>
    <row r="790" spans="4:92" ht="14.4" x14ac:dyDescent="0.3">
      <c r="E790" s="32">
        <v>41243.552083333336</v>
      </c>
      <c r="F790" s="21">
        <f t="shared" si="809"/>
        <v>1358.9097222222263</v>
      </c>
      <c r="G790" s="21">
        <f t="shared" si="820"/>
        <v>1358.9097222222263</v>
      </c>
      <c r="H790" s="21"/>
      <c r="I790" s="50">
        <v>1037</v>
      </c>
      <c r="J790" s="21">
        <v>14936</v>
      </c>
      <c r="K790" s="21">
        <v>6126</v>
      </c>
      <c r="L790" s="21">
        <v>41</v>
      </c>
      <c r="M790" s="51">
        <v>6.94</v>
      </c>
      <c r="O790" s="40"/>
      <c r="U790" s="52">
        <f t="shared" si="810"/>
        <v>1.5908700943025073E-2</v>
      </c>
      <c r="V790" s="52">
        <f t="shared" si="811"/>
        <v>2.2306315170389128</v>
      </c>
      <c r="W790" s="52">
        <f t="shared" si="812"/>
        <v>6.8691902199529056E-3</v>
      </c>
      <c r="X790" s="247">
        <f>W790+V790+SUM($U$752:U790)</f>
        <v>2.3239239174913018</v>
      </c>
      <c r="Y790" s="104">
        <f>W790+V790+SUM($U$788:U790)+$Y$787-$X$788</f>
        <v>5.5376198999628574</v>
      </c>
      <c r="Z790" s="42"/>
      <c r="AA790" s="1">
        <f t="shared" si="821"/>
        <v>2.5782816008861124E-2</v>
      </c>
      <c r="AB790" s="41">
        <f t="shared" si="813"/>
        <v>3.8787521594029137E-2</v>
      </c>
      <c r="AC790" s="48">
        <f t="shared" si="814"/>
        <v>5.4385753082750901</v>
      </c>
      <c r="AD790" s="48">
        <f t="shared" si="815"/>
        <v>0.4967433024573058</v>
      </c>
      <c r="AE790" s="48">
        <f t="shared" si="816"/>
        <v>1.7926134848331545</v>
      </c>
      <c r="AF790" s="48">
        <f t="shared" si="817"/>
        <v>0.49674330245730591</v>
      </c>
      <c r="AG790" s="238">
        <f t="shared" si="818"/>
        <v>1.2955659198079539</v>
      </c>
      <c r="AH790" s="48">
        <f t="shared" si="819"/>
        <v>3.042625678947685E-4</v>
      </c>
      <c r="AI790" s="48">
        <f>AE790+AC790+SUM($AB$788:AB790)</f>
        <v>7.3115866828397351</v>
      </c>
      <c r="AJ790" s="48">
        <f>AE790+AC790+SUM($AB$788:AB790)+$AJ$787-$AI$795</f>
        <v>17.587364122255487</v>
      </c>
      <c r="AK790" s="46"/>
      <c r="AL790" s="86"/>
      <c r="AM790" s="41"/>
      <c r="AQ790"/>
      <c r="AR790" s="41"/>
      <c r="AT790" s="41"/>
      <c r="AU790" s="41"/>
    </row>
    <row r="791" spans="4:92" ht="14.4" x14ac:dyDescent="0.3">
      <c r="E791" s="32">
        <v>41277.574305555558</v>
      </c>
      <c r="F791" s="21">
        <f t="shared" si="809"/>
        <v>1392.9319444444482</v>
      </c>
      <c r="G791" s="21">
        <f t="shared" si="820"/>
        <v>1392.9319444444482</v>
      </c>
      <c r="H791" s="21"/>
      <c r="I791" s="50">
        <v>1037</v>
      </c>
      <c r="J791" s="21">
        <v>15500</v>
      </c>
      <c r="K791" s="21">
        <v>9854</v>
      </c>
      <c r="L791" s="21">
        <v>46</v>
      </c>
      <c r="M791" s="51">
        <v>6.94</v>
      </c>
      <c r="O791" s="40"/>
      <c r="U791" s="52">
        <f t="shared" si="810"/>
        <v>2.5589999851872196E-2</v>
      </c>
      <c r="V791" s="52">
        <f t="shared" si="811"/>
        <v>3.5880905923769917</v>
      </c>
      <c r="W791" s="52">
        <f t="shared" si="812"/>
        <v>1.1049461382209587E-2</v>
      </c>
      <c r="X791" s="247">
        <f>W791+V791+SUM($U$752:U791)</f>
        <v>3.7111532638435096</v>
      </c>
      <c r="Y791" s="104">
        <f>W791+V791+SUM($U$788:U791)+$Y$787-$X$788</f>
        <v>6.9248492463150653</v>
      </c>
      <c r="Z791" s="42"/>
      <c r="AA791" s="1">
        <f t="shared" si="821"/>
        <v>4.2943759861383025E-2</v>
      </c>
      <c r="AB791" s="41">
        <f t="shared" si="813"/>
        <v>4.0252181622084333E-2</v>
      </c>
      <c r="AC791" s="48">
        <f t="shared" si="814"/>
        <v>5.6439419709603582</v>
      </c>
      <c r="AD791" s="48">
        <f t="shared" si="815"/>
        <v>0.51550088297323515</v>
      </c>
      <c r="AE791" s="48">
        <f t="shared" si="816"/>
        <v>1.8603045671474212</v>
      </c>
      <c r="AF791" s="48">
        <f t="shared" si="817"/>
        <v>0.51550088297323504</v>
      </c>
      <c r="AG791" s="238">
        <f t="shared" si="818"/>
        <v>1.344487932312753</v>
      </c>
      <c r="AH791" s="48">
        <f t="shared" si="819"/>
        <v>3.1575186143337637E-4</v>
      </c>
      <c r="AI791" s="48">
        <f>AE791+AC791+SUM($AB$788:AB791)</f>
        <v>7.6248966094613539</v>
      </c>
      <c r="AJ791" s="48">
        <f>AE791+AC791+SUM($AB$788:AB791)+$AJ$787-$AI$795</f>
        <v>17.900674048877107</v>
      </c>
      <c r="AK791" s="46"/>
      <c r="AL791" s="86"/>
      <c r="AM791" s="41"/>
      <c r="AQ791"/>
      <c r="AR791" s="41"/>
      <c r="AT791" s="41"/>
      <c r="AU791" s="41"/>
    </row>
    <row r="792" spans="4:92" ht="14.4" x14ac:dyDescent="0.3">
      <c r="E792" s="32">
        <v>41330.605555555558</v>
      </c>
      <c r="F792" s="21">
        <f t="shared" si="809"/>
        <v>1445.9631944444482</v>
      </c>
      <c r="G792" s="21">
        <f t="shared" si="820"/>
        <v>1445.9631944444482</v>
      </c>
      <c r="H792" s="21"/>
      <c r="I792" s="50">
        <v>1037</v>
      </c>
      <c r="J792" s="21">
        <v>14292</v>
      </c>
      <c r="K792" s="21">
        <v>10652</v>
      </c>
      <c r="L792" s="21">
        <v>40</v>
      </c>
      <c r="M792" s="51">
        <v>6.94</v>
      </c>
      <c r="O792" s="40"/>
      <c r="U792" s="52">
        <f t="shared" si="810"/>
        <v>2.7662337976673702E-2</v>
      </c>
      <c r="V792" s="52">
        <f t="shared" si="811"/>
        <v>3.8786625725593376</v>
      </c>
      <c r="W792" s="52">
        <f t="shared" si="812"/>
        <v>1.1944272644945859E-2</v>
      </c>
      <c r="X792" s="247">
        <f>W792+V792+SUM($U$752:U792)</f>
        <v>4.0302823932652654</v>
      </c>
      <c r="Y792" s="104">
        <f>W792+V792+SUM($U$788:U792)+$Y$787-$X$788</f>
        <v>7.2439783757368215</v>
      </c>
      <c r="Z792" s="42"/>
      <c r="AA792" s="1">
        <f t="shared" si="821"/>
        <v>2.64670633438048E-2</v>
      </c>
      <c r="AB792" s="41">
        <f t="shared" si="813"/>
        <v>3.7115108370505114E-2</v>
      </c>
      <c r="AC792" s="48">
        <f t="shared" si="814"/>
        <v>5.2040786225138982</v>
      </c>
      <c r="AD792" s="48">
        <f t="shared" si="815"/>
        <v>0.47532507222280496</v>
      </c>
      <c r="AE792" s="48">
        <f t="shared" si="816"/>
        <v>1.7153208305594159</v>
      </c>
      <c r="AF792" s="48">
        <f t="shared" si="817"/>
        <v>0.47532507222280485</v>
      </c>
      <c r="AG792" s="238">
        <f t="shared" si="818"/>
        <v>1.2397046147492816</v>
      </c>
      <c r="AH792" s="48">
        <f t="shared" si="819"/>
        <v>2.9114358732940744E-4</v>
      </c>
      <c r="AI792" s="48">
        <f>AE792+AC792+SUM($AB$788:AB792)</f>
        <v>7.0771646327973947</v>
      </c>
      <c r="AJ792" s="48">
        <f>AE792+AC792+SUM($AB$788:AB792)+$AJ$787-$AI$795</f>
        <v>17.352942072213146</v>
      </c>
      <c r="AK792" s="46"/>
      <c r="AL792" s="86"/>
      <c r="AM792" s="41"/>
      <c r="AQ792"/>
      <c r="AR792" s="41"/>
      <c r="AT792" s="41"/>
      <c r="AU792" s="41"/>
    </row>
    <row r="793" spans="4:92" ht="14.4" x14ac:dyDescent="0.3">
      <c r="E793" s="32">
        <v>41360.433333333334</v>
      </c>
      <c r="F793" s="21">
        <f t="shared" si="809"/>
        <v>1475.7909722222248</v>
      </c>
      <c r="G793" s="21">
        <f t="shared" si="820"/>
        <v>1475.7909722222248</v>
      </c>
      <c r="H793" s="21"/>
      <c r="I793" s="21">
        <v>1037</v>
      </c>
      <c r="J793" s="21">
        <v>16933</v>
      </c>
      <c r="K793" s="21">
        <v>13190</v>
      </c>
      <c r="L793" s="21">
        <v>41</v>
      </c>
      <c r="M793" s="51">
        <v>6.94</v>
      </c>
      <c r="O793" s="40"/>
      <c r="U793" s="52">
        <f t="shared" si="810"/>
        <v>3.4253308102922091E-2</v>
      </c>
      <c r="V793" s="52">
        <f t="shared" si="811"/>
        <v>4.8028125546430402</v>
      </c>
      <c r="W793" s="52">
        <f t="shared" si="812"/>
        <v>1.4790176134701081E-2</v>
      </c>
      <c r="X793" s="247">
        <f>W793+V793+SUM($U$752:U793)</f>
        <v>4.9915315869416457</v>
      </c>
      <c r="Y793" s="104">
        <f>W793+V793+SUM($U$788:U793)+$Y$787-$X$788</f>
        <v>8.2052275694132017</v>
      </c>
      <c r="Z793" s="42"/>
      <c r="AA793" s="1">
        <f t="shared" si="821"/>
        <v>1.999780221682209E-2</v>
      </c>
      <c r="AB793" s="41">
        <f t="shared" si="813"/>
        <v>4.3973560735919612E-2</v>
      </c>
      <c r="AC793" s="48">
        <f t="shared" si="814"/>
        <v>6.1657335093078549</v>
      </c>
      <c r="AD793" s="48">
        <f t="shared" si="815"/>
        <v>0.56315977105714776</v>
      </c>
      <c r="AE793" s="48">
        <f t="shared" si="816"/>
        <v>2.032292724871438</v>
      </c>
      <c r="AF793" s="48">
        <f t="shared" si="817"/>
        <v>0.56315977105714776</v>
      </c>
      <c r="AG793" s="238">
        <f t="shared" si="818"/>
        <v>1.4687880101839903</v>
      </c>
      <c r="AH793" s="48">
        <f t="shared" si="819"/>
        <v>3.4494363030008795E-4</v>
      </c>
      <c r="AI793" s="48">
        <f>AE793+AC793+SUM($AB$788:AB793)</f>
        <v>8.3997649746392931</v>
      </c>
      <c r="AJ793" s="48">
        <f>AE793+AC793+SUM($AB$788:AB793)+$AJ$787-$AI$795</f>
        <v>18.675542414055045</v>
      </c>
      <c r="AK793" s="46"/>
      <c r="AL793" s="120">
        <f>LINEST(AJ789:AJ793,G789:G793,TRUE,TRUE)*120</f>
        <v>1.1472500707069571</v>
      </c>
      <c r="AM793" s="25">
        <v>-10.164176678855423</v>
      </c>
      <c r="AN793" s="25">
        <v>0.28845392839680845</v>
      </c>
      <c r="AQ793"/>
      <c r="AR793" s="25">
        <v>-107.4253396579668</v>
      </c>
      <c r="AS793" s="25">
        <v>0.23874585326783984</v>
      </c>
    </row>
    <row r="794" spans="4:92" ht="14.4" x14ac:dyDescent="0.3">
      <c r="E794" s="87">
        <v>41409.554861111108</v>
      </c>
      <c r="F794" s="21">
        <f t="shared" si="809"/>
        <v>1524.9124999999985</v>
      </c>
      <c r="G794" s="21"/>
      <c r="H794" s="21"/>
      <c r="I794" s="21"/>
      <c r="L794" s="21"/>
      <c r="M794" s="51"/>
      <c r="O794" s="40"/>
      <c r="U794" s="52"/>
      <c r="V794" s="52"/>
      <c r="W794" s="52"/>
      <c r="X794" s="247"/>
      <c r="Y794" s="257">
        <f>LINEST(Y791:Y793,G791:G793)*(F794-F793)+Y793</f>
        <v>8.910312915165342</v>
      </c>
      <c r="Z794" s="154"/>
      <c r="AA794" s="1">
        <f t="shared" si="821"/>
        <v>1.58307910095444E-2</v>
      </c>
      <c r="AB794" s="41"/>
      <c r="AC794" s="48"/>
      <c r="AD794" s="48"/>
      <c r="AE794" s="48"/>
      <c r="AF794" s="48"/>
      <c r="AG794" s="238"/>
      <c r="AH794" s="48"/>
      <c r="AI794" s="48"/>
      <c r="AJ794" s="88">
        <f>LINEST(AJ791:AJ793,G791:G793)*(F794-F793)+AJ793</f>
        <v>19.022343660387172</v>
      </c>
      <c r="AK794" s="46"/>
      <c r="AL794" s="86"/>
      <c r="AQ794"/>
    </row>
    <row r="795" spans="4:92" ht="14.4" x14ac:dyDescent="0.3">
      <c r="E795" s="32"/>
      <c r="F795" s="21"/>
      <c r="G795" s="21"/>
      <c r="H795" s="21"/>
      <c r="I795" s="21"/>
      <c r="L795" s="21"/>
      <c r="M795" s="21"/>
      <c r="O795" s="40"/>
      <c r="U795" s="52"/>
      <c r="V795" s="52"/>
      <c r="W795" s="52"/>
      <c r="X795" s="247"/>
      <c r="Y795" s="104"/>
      <c r="Z795" s="42"/>
      <c r="AA795" s="42"/>
      <c r="AB795" s="41"/>
      <c r="AC795" s="48"/>
      <c r="AD795" s="48"/>
      <c r="AE795" s="48"/>
      <c r="AF795" s="48"/>
      <c r="AG795" s="238"/>
      <c r="AH795" s="186" t="s">
        <v>392</v>
      </c>
      <c r="AI795" s="48">
        <f>AVERAGE(AI818)</f>
        <v>1.8050424992412828</v>
      </c>
      <c r="AJ795" s="48"/>
      <c r="AK795" s="46"/>
      <c r="AL795" s="86"/>
      <c r="AM795" s="41"/>
      <c r="AN795" s="41"/>
      <c r="AO795" s="41"/>
      <c r="AP795" s="41"/>
      <c r="AQ795"/>
      <c r="AR795" s="41"/>
      <c r="AT795" s="41"/>
      <c r="AU795" s="41"/>
      <c r="BQ795" s="42"/>
      <c r="BR795" s="42"/>
      <c r="BS795" s="42"/>
    </row>
    <row r="796" spans="4:92" ht="14.4" x14ac:dyDescent="0.3">
      <c r="E796" s="32"/>
      <c r="F796" s="21"/>
      <c r="G796" s="21"/>
      <c r="H796" s="21"/>
      <c r="I796" s="21"/>
      <c r="L796" s="21"/>
      <c r="M796" s="21"/>
      <c r="O796" s="40"/>
      <c r="U796" s="52"/>
      <c r="V796" s="52"/>
      <c r="W796" s="52"/>
      <c r="X796" s="247"/>
      <c r="Y796" s="104"/>
      <c r="Z796" s="42"/>
      <c r="AA796" s="42"/>
      <c r="AB796" s="41"/>
      <c r="AC796" s="48"/>
      <c r="AD796" s="48"/>
      <c r="AE796" s="48"/>
      <c r="AF796" s="48"/>
      <c r="AG796" s="238"/>
      <c r="AH796" s="186"/>
      <c r="AI796" s="48"/>
      <c r="AJ796" s="48"/>
      <c r="AK796" s="46"/>
      <c r="AL796" s="86"/>
      <c r="AM796" s="41"/>
      <c r="AN796" s="41"/>
      <c r="AO796" s="41"/>
      <c r="AP796" s="41"/>
      <c r="AQ796"/>
      <c r="AR796" s="41"/>
      <c r="AT796" s="41"/>
      <c r="AU796" s="41"/>
      <c r="BQ796" s="42"/>
      <c r="BR796" s="42"/>
      <c r="BS796" s="42"/>
    </row>
    <row r="797" spans="4:92" ht="14.4" x14ac:dyDescent="0.3">
      <c r="D797" s="22" t="s">
        <v>161</v>
      </c>
      <c r="E797" s="32">
        <v>41408.4375</v>
      </c>
      <c r="F797" s="21">
        <f t="shared" ref="F797:F813" si="822">E797-E$752</f>
        <v>1523.7951388888905</v>
      </c>
      <c r="G797" s="21"/>
      <c r="H797" s="21"/>
      <c r="I797" s="21"/>
      <c r="L797" s="21"/>
      <c r="M797" s="51">
        <v>6.94</v>
      </c>
      <c r="O797" s="1" t="s">
        <v>360</v>
      </c>
      <c r="P797" s="142">
        <v>20.403319219602764</v>
      </c>
      <c r="U797" s="52"/>
      <c r="V797" s="52"/>
      <c r="W797" s="52"/>
      <c r="X797" s="247"/>
      <c r="Y797" s="104"/>
      <c r="Z797" s="42"/>
      <c r="AA797" s="42"/>
      <c r="AB797" s="41"/>
      <c r="AC797" s="48"/>
      <c r="AD797" s="48"/>
      <c r="AE797" s="48"/>
      <c r="AF797" s="48"/>
      <c r="AG797" s="238"/>
      <c r="AH797" s="48"/>
      <c r="AI797" s="48"/>
      <c r="AJ797" s="48"/>
      <c r="AK797" s="46"/>
      <c r="AL797" s="86"/>
      <c r="AM797" s="41"/>
      <c r="AN797" s="41"/>
      <c r="AO797" s="41"/>
      <c r="AP797" s="41"/>
      <c r="AQ797"/>
      <c r="AR797" s="41"/>
      <c r="AT797" s="41"/>
      <c r="AU797" s="41"/>
      <c r="CM797" s="89">
        <f>CH797/$P$797</f>
        <v>0</v>
      </c>
      <c r="CN797" s="89">
        <f>CI797/$P$797</f>
        <v>0</v>
      </c>
    </row>
    <row r="798" spans="4:92" ht="14.4" x14ac:dyDescent="0.3">
      <c r="E798" s="32">
        <v>41409.554861111108</v>
      </c>
      <c r="F798" s="21">
        <f t="shared" si="822"/>
        <v>1524.9124999999985</v>
      </c>
      <c r="G798" s="21">
        <f t="shared" ref="G798:G813" si="823">E798-E$798</f>
        <v>0</v>
      </c>
      <c r="H798" s="21"/>
      <c r="I798" s="50">
        <v>1037</v>
      </c>
      <c r="J798" s="21">
        <v>3691</v>
      </c>
      <c r="K798" s="21">
        <v>36.200000000000003</v>
      </c>
      <c r="L798" s="21">
        <v>14</v>
      </c>
      <c r="M798" s="51">
        <v>6.94</v>
      </c>
      <c r="O798" s="40"/>
      <c r="U798" s="52">
        <f t="shared" ref="U798:U823" si="824">($A$5*I798/1000/$A$3*K798)/$P$751</f>
        <v>9.4008320949642133E-5</v>
      </c>
      <c r="V798" s="52">
        <f t="shared" ref="V798:V823" si="825">($T$751*I798/1000/$A$3*K798)/$P$751</f>
        <v>1.3181335441855804E-2</v>
      </c>
      <c r="W798" s="52">
        <f t="shared" ref="W798:W823" si="826">($A$36*$R$751*K798*I798/1000000)/$P$751</f>
        <v>4.0591688860968855E-5</v>
      </c>
      <c r="X798" s="247">
        <f>W798+V798+SUM($U$797:U798)</f>
        <v>1.3315935451666415E-2</v>
      </c>
      <c r="Y798" s="258">
        <v>0</v>
      </c>
      <c r="Z798" s="155"/>
      <c r="AA798" s="155"/>
      <c r="AB798" s="41">
        <f t="shared" ref="AB798:AB823" si="827">($A$5*I798/1000/$A$3*J798)/$P$751</f>
        <v>9.5852130559427925E-3</v>
      </c>
      <c r="AC798" s="48">
        <f t="shared" ref="AC798:AC823" si="828">($T$751*I798/1000/$A$3*J798)/$P$751</f>
        <v>1.3439864396654633</v>
      </c>
      <c r="AD798" s="48">
        <f t="shared" ref="AD798:AD823" si="829">($A$4*$R$751/1000*J798/1000000*I798/1000*1000000)/$P$751</f>
        <v>0.12275572639059427</v>
      </c>
      <c r="AE798" s="48">
        <f t="shared" ref="AE798:AE823" si="830">($A$4*((I798/1000)*J798/10^6)*(1+($A$18/(10^-M798))+(($A$18*$A$19)/(10^-M798)^2))*1000000)*$R$751/1000/$P$751</f>
        <v>0.44299252628007302</v>
      </c>
      <c r="AF798" s="48">
        <f t="shared" ref="AF798:AF823" si="831">AE798/(1+($A$18/(10^-M798))+(($A$18*$A$19)/(10^-M798)^2))*1</f>
        <v>0.12275572639059422</v>
      </c>
      <c r="AG798" s="238">
        <f t="shared" ref="AG798:AG823" si="832">AE798/(1+($A$18/(10^-M798))+(($A$18*$A$19)/(10^-M798)^2))*($A$18/(10^-M798))</f>
        <v>0.32016161020428197</v>
      </c>
      <c r="AH798" s="48">
        <f t="shared" ref="AH798:AH823" si="833">AE798/(1+($A$18/(10^-M798))+(($A$18*$A$19)/(10^-M798)^2))*(($A$18*$A$19)/(10^-M798)^2)</f>
        <v>7.518968519681239E-5</v>
      </c>
      <c r="AI798" s="48">
        <f>AE798+AC798+SUM($AB$797:AB798)</f>
        <v>1.7965641790014792</v>
      </c>
      <c r="AJ798" s="130">
        <v>0</v>
      </c>
      <c r="AK798" s="46"/>
      <c r="AL798" s="86"/>
      <c r="AM798" s="25">
        <v>-4.7829999999999995</v>
      </c>
      <c r="AN798" s="25">
        <v>0.10465180361565818</v>
      </c>
      <c r="AQ798"/>
      <c r="AR798" s="114">
        <v>-107.4253396579668</v>
      </c>
      <c r="AS798" s="114">
        <v>0.23874585326783984</v>
      </c>
      <c r="AT798" s="114"/>
      <c r="AU798" s="114"/>
      <c r="AV798" s="41"/>
      <c r="AW798" s="86"/>
      <c r="AX798" s="86"/>
      <c r="AY798" s="86">
        <f t="shared" ref="AY798:AY818" si="834">(1/(1/((AM798/1000+1)*0.0112372)+1))*AI798</f>
        <v>1.986957961026144E-2</v>
      </c>
      <c r="AZ798" s="86">
        <f t="shared" ref="AZ798:AZ818" si="835">(1-(1/(1/((AM798/1000+1)*0.0112372)+1)))*AI798</f>
        <v>1.7766945993912178</v>
      </c>
      <c r="BA798" s="86"/>
      <c r="BB798" s="86"/>
      <c r="BC798" s="89"/>
      <c r="BD798" s="89"/>
      <c r="BE798" s="41"/>
      <c r="BF798" s="89"/>
      <c r="BG798" s="89"/>
      <c r="BH798" s="89"/>
      <c r="BI798" s="89"/>
      <c r="BJ798" s="41"/>
      <c r="BK798" s="89"/>
      <c r="BL798" s="89"/>
      <c r="BM798" s="89"/>
      <c r="BN798" s="86"/>
      <c r="BO798" s="86"/>
      <c r="BP798" s="86">
        <f>(1/(1/((AR798/1000+1)*0.0112372)+1))*X798</f>
        <v>1.3223306196343389E-4</v>
      </c>
      <c r="BQ798" s="86">
        <f>(1-(1/(1/((AR798/1000+1)*0.0112372)+1)))*X798</f>
        <v>1.3183702389702982E-2</v>
      </c>
      <c r="BR798" s="86"/>
      <c r="BS798" s="86"/>
      <c r="BT798" s="89"/>
      <c r="BU798" s="89"/>
      <c r="BV798" s="41"/>
      <c r="BW798" s="89"/>
      <c r="BX798" s="42"/>
      <c r="BY798" s="89"/>
      <c r="BZ798" s="89"/>
      <c r="CA798" s="41"/>
      <c r="CB798" s="89"/>
      <c r="CC798" s="89"/>
      <c r="CD798" s="41"/>
      <c r="CE798" s="41"/>
      <c r="CF798" s="42"/>
      <c r="CG798" s="42"/>
      <c r="CH798" s="89">
        <v>0</v>
      </c>
      <c r="CI798" s="89"/>
      <c r="CJ798" s="89">
        <v>0</v>
      </c>
      <c r="CK798" s="42">
        <v>0</v>
      </c>
      <c r="CM798" s="89">
        <f t="shared" ref="CM798:CM823" si="836">CH798/$P$797</f>
        <v>0</v>
      </c>
      <c r="CN798" s="89">
        <f t="shared" ref="CN798:CN823" si="837">CI798/$P$797</f>
        <v>0</v>
      </c>
    </row>
    <row r="799" spans="4:92" ht="14.4" x14ac:dyDescent="0.3">
      <c r="E799" s="32">
        <v>41415.500694444447</v>
      </c>
      <c r="F799" s="21">
        <f t="shared" si="822"/>
        <v>1530.8583333333372</v>
      </c>
      <c r="G799" s="21">
        <f t="shared" si="823"/>
        <v>5.945833333338669</v>
      </c>
      <c r="H799" s="21"/>
      <c r="I799" s="50">
        <v>1037</v>
      </c>
      <c r="J799" s="21">
        <v>6177</v>
      </c>
      <c r="K799" s="21">
        <v>208.1</v>
      </c>
      <c r="L799" s="21">
        <v>14</v>
      </c>
      <c r="M799" s="51">
        <v>6.94</v>
      </c>
      <c r="N799" s="40"/>
      <c r="O799" s="40"/>
      <c r="P799" s="40"/>
      <c r="R799" s="22"/>
      <c r="S799" s="22"/>
      <c r="T799" s="22"/>
      <c r="U799" s="52">
        <f t="shared" si="824"/>
        <v>5.4041799971327415E-4</v>
      </c>
      <c r="V799" s="52">
        <f t="shared" si="825"/>
        <v>7.5774472526248415E-2</v>
      </c>
      <c r="W799" s="52">
        <f t="shared" si="826"/>
        <v>2.3334614508197841E-4</v>
      </c>
      <c r="X799" s="247">
        <f>W799+V799+SUM($U$797:U799)</f>
        <v>7.6642244991993319E-2</v>
      </c>
      <c r="Y799" s="104">
        <f>W799+V799+SUM($U$798:U799)-$X$798</f>
        <v>6.3326309540326906E-2</v>
      </c>
      <c r="Z799" s="42"/>
      <c r="AA799" s="42"/>
      <c r="AB799" s="41">
        <f t="shared" si="827"/>
        <v>1.6041143605136445E-2</v>
      </c>
      <c r="AC799" s="48">
        <f t="shared" si="828"/>
        <v>2.249201906749815</v>
      </c>
      <c r="AD799" s="48">
        <f t="shared" si="829"/>
        <v>0.20543541639520471</v>
      </c>
      <c r="AE799" s="48">
        <f t="shared" si="830"/>
        <v>0.74136137492062071</v>
      </c>
      <c r="AF799" s="48">
        <f t="shared" si="831"/>
        <v>0.20543541639520468</v>
      </c>
      <c r="AG799" s="238">
        <f t="shared" si="832"/>
        <v>0.53580012631586282</v>
      </c>
      <c r="AH799" s="48">
        <f t="shared" si="833"/>
        <v>1.2583220955315907E-4</v>
      </c>
      <c r="AI799" s="48">
        <f>AE799+AC799+SUM($AB$797:AB799)</f>
        <v>3.016189638331515</v>
      </c>
      <c r="AJ799" s="48">
        <f>AE799+AC799+SUM($AB$798:AB799)-$AI$798</f>
        <v>1.2196254593300357</v>
      </c>
      <c r="AK799" s="46"/>
      <c r="AL799" s="86"/>
      <c r="AM799" s="25">
        <v>4.9365000000000006</v>
      </c>
      <c r="AN799" s="25">
        <v>0.11525840533336548</v>
      </c>
      <c r="AQ799"/>
      <c r="AR799" s="41"/>
      <c r="AT799" s="41"/>
      <c r="AU799" s="41"/>
      <c r="AV799" s="41">
        <f t="shared" ref="AV799:AV818" si="838">AJ799-BA799-BB799</f>
        <v>0</v>
      </c>
      <c r="AW799" s="86">
        <f t="shared" ref="AW799:AW818" si="839">(1/(1/((AM799/1000+1)*0.0112372)+1))*AE799</f>
        <v>8.2784651695679366E-3</v>
      </c>
      <c r="AX799" s="86">
        <f t="shared" ref="AX799:AX818" si="840">(1-(1/(1/((AM799/1000+1)*0.0112372)+1)))*AE799</f>
        <v>0.73308290975105272</v>
      </c>
      <c r="AY799" s="86">
        <f t="shared" si="834"/>
        <v>3.368049875597133E-2</v>
      </c>
      <c r="AZ799" s="86">
        <f t="shared" si="835"/>
        <v>2.9825091395755439</v>
      </c>
      <c r="BA799" s="131">
        <f>AY799-$AY$798</f>
        <v>1.381091914570989E-2</v>
      </c>
      <c r="BB799" s="131">
        <f>AZ799-$AZ$798</f>
        <v>1.2058145401843261</v>
      </c>
      <c r="BC799" s="89">
        <f>BA799-BA798</f>
        <v>1.381091914570989E-2</v>
      </c>
      <c r="BD799" s="89">
        <f>BB799-BB798</f>
        <v>1.2058145401843261</v>
      </c>
      <c r="BE799" s="41">
        <f>1000*(((BC799)/((BD799))/0.0112372-1))</f>
        <v>19.257593819405059</v>
      </c>
      <c r="BF799" s="89">
        <f>(BE799-$B$10)/($AM$793-$B$10)</f>
        <v>0.96246862086795693</v>
      </c>
      <c r="BG799" s="89">
        <f>1-BF799</f>
        <v>3.7531379132043075E-2</v>
      </c>
      <c r="BH799" s="89">
        <f>BF799*($AJ799-$AJ798)</f>
        <v>1.1738512338168281</v>
      </c>
      <c r="BI799" s="89">
        <f>BG799*($AJ799-$AJ798)</f>
        <v>4.5774225513207756E-2</v>
      </c>
      <c r="BJ799" s="41">
        <f>1000*((BA799/BB799)/0.0112372-1)</f>
        <v>19.257593819405059</v>
      </c>
      <c r="BK799" s="89">
        <f>(BJ799-$B$10)/($AM$793-$B$10)</f>
        <v>0.96246862086795693</v>
      </c>
      <c r="BL799" s="89">
        <f>1-BK799</f>
        <v>3.7531379132043075E-2</v>
      </c>
      <c r="BM799" s="89"/>
      <c r="BN799" s="86"/>
      <c r="BO799" s="86"/>
      <c r="BP799" s="86"/>
      <c r="BQ799" s="86"/>
      <c r="BR799" s="86"/>
      <c r="BS799" s="86"/>
      <c r="BT799" s="89"/>
      <c r="BU799" s="89"/>
      <c r="BV799" s="41"/>
      <c r="BW799" s="89"/>
      <c r="BX799" s="42"/>
      <c r="BY799" s="89"/>
      <c r="BZ799" s="89"/>
      <c r="CA799" s="41"/>
      <c r="CB799" s="89"/>
      <c r="CC799" s="89"/>
      <c r="CD799" s="41"/>
      <c r="CE799" s="41"/>
      <c r="CF799" s="42"/>
      <c r="CG799" s="42"/>
      <c r="CH799" s="42"/>
      <c r="CI799" s="89">
        <f>BL799*$AJ799</f>
        <v>4.5774225513207756E-2</v>
      </c>
      <c r="CJ799" s="89">
        <f>BK799*$AJ799</f>
        <v>1.1738512338168281</v>
      </c>
      <c r="CK799" s="42"/>
      <c r="CM799" s="89">
        <f t="shared" si="836"/>
        <v>0</v>
      </c>
      <c r="CN799" s="89">
        <f t="shared" si="837"/>
        <v>2.2434695561313156E-3</v>
      </c>
    </row>
    <row r="800" spans="4:92" ht="14.4" x14ac:dyDescent="0.3">
      <c r="E800" s="32">
        <v>41422.511805555558</v>
      </c>
      <c r="F800" s="21">
        <f t="shared" si="822"/>
        <v>1537.8694444444482</v>
      </c>
      <c r="G800" s="21">
        <f t="shared" si="823"/>
        <v>12.956944444449618</v>
      </c>
      <c r="H800" s="21"/>
      <c r="I800" s="50">
        <v>1037</v>
      </c>
      <c r="J800" s="21">
        <v>7316</v>
      </c>
      <c r="K800" s="21">
        <v>333</v>
      </c>
      <c r="L800" s="21">
        <v>15</v>
      </c>
      <c r="M800" s="51">
        <v>6.94</v>
      </c>
      <c r="N800" s="40"/>
      <c r="O800" s="40"/>
      <c r="P800" s="40"/>
      <c r="R800" s="22"/>
      <c r="S800" s="22"/>
      <c r="T800" s="22"/>
      <c r="U800" s="52">
        <f t="shared" si="824"/>
        <v>8.6477267613897313E-4</v>
      </c>
      <c r="V800" s="52">
        <f t="shared" si="825"/>
        <v>0.12125372105353543</v>
      </c>
      <c r="W800" s="52">
        <f t="shared" si="826"/>
        <v>3.733986848260394E-4</v>
      </c>
      <c r="X800" s="247">
        <f>W800+V800+SUM($U$797:U800)</f>
        <v>0.12312631873516336</v>
      </c>
      <c r="Y800" s="104">
        <f>W800+V800+SUM($U$798:U800)-$X$798</f>
        <v>0.10981038328349695</v>
      </c>
      <c r="Z800" s="42"/>
      <c r="AA800" s="42"/>
      <c r="AB800" s="41">
        <f t="shared" si="827"/>
        <v>1.8999029725623805E-2</v>
      </c>
      <c r="AC800" s="48">
        <f t="shared" si="828"/>
        <v>2.663940610293289</v>
      </c>
      <c r="AD800" s="48">
        <f t="shared" si="829"/>
        <v>0.24331641676336702</v>
      </c>
      <c r="AE800" s="48">
        <f t="shared" si="830"/>
        <v>0.87806375569358297</v>
      </c>
      <c r="AF800" s="48">
        <f t="shared" si="831"/>
        <v>0.24331641676336696</v>
      </c>
      <c r="AG800" s="238">
        <f t="shared" si="832"/>
        <v>0.63459830405161943</v>
      </c>
      <c r="AH800" s="48">
        <f t="shared" si="833"/>
        <v>1.4903487859655367E-4</v>
      </c>
      <c r="AI800" s="48">
        <f>AE800+AC800+SUM($AB$797:AB800)</f>
        <v>3.5866297523735748</v>
      </c>
      <c r="AJ800" s="48">
        <f>AE800+AC800+SUM($AB$798:AB800)-$AI$798</f>
        <v>1.7900655733720956</v>
      </c>
      <c r="AK800" s="46"/>
      <c r="AL800" s="86"/>
      <c r="AM800" s="25">
        <v>7.3914999999999997</v>
      </c>
      <c r="AN800" s="25">
        <v>0.21991020894901886</v>
      </c>
      <c r="AQ800"/>
      <c r="AR800" s="41"/>
      <c r="AT800" s="41"/>
      <c r="AU800" s="41"/>
      <c r="AV800" s="41">
        <f t="shared" si="838"/>
        <v>0</v>
      </c>
      <c r="AW800" s="86">
        <f t="shared" si="839"/>
        <v>9.8286469668378909E-3</v>
      </c>
      <c r="AX800" s="86">
        <f t="shared" si="840"/>
        <v>0.86823510872674503</v>
      </c>
      <c r="AY800" s="86">
        <f t="shared" si="834"/>
        <v>4.0147104818136721E-2</v>
      </c>
      <c r="AZ800" s="86">
        <f t="shared" si="835"/>
        <v>3.5464826475554383</v>
      </c>
      <c r="BA800" s="86">
        <f t="shared" ref="BA800:BA813" si="841">AY800-$AY$798</f>
        <v>2.0277525207875281E-2</v>
      </c>
      <c r="BB800" s="86">
        <f t="shared" ref="BB800:BB813" si="842">AZ800-$AZ$798</f>
        <v>1.7697880481642205</v>
      </c>
      <c r="BC800" s="89">
        <f>BA800-BA799</f>
        <v>6.4666060621653906E-3</v>
      </c>
      <c r="BD800" s="89">
        <f>BB800-BB799</f>
        <v>0.56397350797989443</v>
      </c>
      <c r="BE800" s="41">
        <f>1000*(((BC800)/((BD800))/0.0112372-1))</f>
        <v>20.374485608464667</v>
      </c>
      <c r="BF800" s="89">
        <f>(BE800-$B$10)/($AM$793-$B$10)</f>
        <v>0.96104387692920801</v>
      </c>
      <c r="BG800" s="89">
        <f>1-BF800</f>
        <v>3.8956123070791993E-2</v>
      </c>
      <c r="BH800" s="89">
        <f>BF800*($AJ800-$AJ799)</f>
        <v>0.54821797875492073</v>
      </c>
      <c r="BI800" s="89">
        <f>BG800*($AJ800-$AJ799)</f>
        <v>2.2222135287139105E-2</v>
      </c>
      <c r="BJ800" s="41">
        <f>1000*((BA800/BB800)/0.0112372-1)</f>
        <v>19.613510665472234</v>
      </c>
      <c r="BK800" s="89">
        <f>(BJ800-$B$10)/($AM$793-$B$10)</f>
        <v>0.96201460162088226</v>
      </c>
      <c r="BL800" s="89">
        <f>1-BK800</f>
        <v>3.7985398379117741E-2</v>
      </c>
      <c r="BM800" s="89"/>
      <c r="BN800" s="86"/>
      <c r="BO800" s="86"/>
      <c r="BP800" s="86"/>
      <c r="BQ800" s="86"/>
      <c r="BR800" s="86"/>
      <c r="BS800" s="86"/>
      <c r="BT800" s="89"/>
      <c r="BU800" s="89"/>
      <c r="BV800" s="41"/>
      <c r="BW800" s="89"/>
      <c r="BX800" s="42"/>
      <c r="BY800" s="89"/>
      <c r="BZ800" s="89"/>
      <c r="CA800" s="41"/>
      <c r="CB800" s="89"/>
      <c r="CC800" s="89"/>
      <c r="CD800" s="41"/>
      <c r="CE800" s="41"/>
      <c r="CF800" s="42"/>
      <c r="CG800" s="42"/>
      <c r="CH800" s="42"/>
      <c r="CI800" s="89">
        <f>BL800*$AJ800</f>
        <v>6.7996353929282868E-2</v>
      </c>
      <c r="CJ800" s="89">
        <f>BK800*$AJ800</f>
        <v>1.7220692194428127</v>
      </c>
      <c r="CK800" s="42"/>
      <c r="CM800" s="89">
        <f t="shared" si="836"/>
        <v>0</v>
      </c>
      <c r="CN800" s="89">
        <f t="shared" si="837"/>
        <v>3.3326123655387624E-3</v>
      </c>
    </row>
    <row r="801" spans="4:92" ht="14.4" x14ac:dyDescent="0.3">
      <c r="E801" s="32">
        <v>41431.550000000003</v>
      </c>
      <c r="F801" s="21">
        <f t="shared" si="822"/>
        <v>1546.9076388888934</v>
      </c>
      <c r="G801" s="21">
        <f t="shared" si="823"/>
        <v>21.995138888894871</v>
      </c>
      <c r="H801" s="112">
        <v>10</v>
      </c>
      <c r="I801" s="21">
        <v>1087</v>
      </c>
      <c r="J801" s="29">
        <v>6945.8877199999997</v>
      </c>
      <c r="K801" s="21">
        <v>453.33407</v>
      </c>
      <c r="L801" s="21">
        <v>13</v>
      </c>
      <c r="M801" s="51">
        <v>6.94</v>
      </c>
      <c r="N801" s="40"/>
      <c r="O801" s="40"/>
      <c r="P801" s="40"/>
      <c r="R801" s="22"/>
      <c r="S801" s="22"/>
      <c r="T801" s="22"/>
      <c r="U801" s="52">
        <f t="shared" si="824"/>
        <v>1.2340332811183639E-3</v>
      </c>
      <c r="V801" s="52">
        <f t="shared" si="825"/>
        <v>0.17302943463428613</v>
      </c>
      <c r="W801" s="52">
        <f t="shared" si="826"/>
        <v>5.3284107710071605E-4</v>
      </c>
      <c r="X801" s="247">
        <f>W801+V801+SUM($U$797:U801)</f>
        <v>0.1762955079893071</v>
      </c>
      <c r="Y801" s="104">
        <f>W801+V801+SUM($U$798:U801)-$X$798</f>
        <v>0.16297957253764067</v>
      </c>
      <c r="Z801" s="42"/>
      <c r="AA801" s="42"/>
      <c r="AB801" s="41">
        <f t="shared" si="827"/>
        <v>1.8907594157640414E-2</v>
      </c>
      <c r="AC801" s="48">
        <f t="shared" si="828"/>
        <v>2.6511200122788714</v>
      </c>
      <c r="AD801" s="48">
        <f t="shared" si="829"/>
        <v>0.24214542145004128</v>
      </c>
      <c r="AE801" s="48">
        <f t="shared" si="830"/>
        <v>0.87383794735563458</v>
      </c>
      <c r="AF801" s="48">
        <f t="shared" si="831"/>
        <v>0.24214542145004125</v>
      </c>
      <c r="AG801" s="238">
        <f t="shared" si="832"/>
        <v>0.63154420827882329</v>
      </c>
      <c r="AH801" s="48">
        <f t="shared" si="833"/>
        <v>1.4831762676998105E-4</v>
      </c>
      <c r="AI801" s="48">
        <f>AE801+AC801+SUM($AB$797:AB801)</f>
        <v>3.5884909401788492</v>
      </c>
      <c r="AJ801" s="48">
        <f>AE801+AC801+SUM($AB$798:AB801)-$AI$798</f>
        <v>1.7919267611773699</v>
      </c>
      <c r="AK801" s="46"/>
      <c r="AL801" s="86"/>
      <c r="AM801" s="92">
        <f>AM800</f>
        <v>7.3914999999999997</v>
      </c>
      <c r="AN801"/>
      <c r="AO801"/>
      <c r="AP801"/>
      <c r="AQ801">
        <v>337</v>
      </c>
      <c r="AR801" s="25">
        <v>-50.174000000000007</v>
      </c>
      <c r="AS801" s="25">
        <v>3.8000000000000256E-2</v>
      </c>
      <c r="AV801" s="41">
        <f t="shared" si="838"/>
        <v>0</v>
      </c>
      <c r="AW801" s="86">
        <f t="shared" si="839"/>
        <v>9.7813451871733743E-3</v>
      </c>
      <c r="AX801" s="86">
        <f t="shared" si="840"/>
        <v>0.86405660216846125</v>
      </c>
      <c r="AY801" s="86">
        <f t="shared" si="834"/>
        <v>4.0167938109294012E-2</v>
      </c>
      <c r="AZ801" s="86">
        <f t="shared" si="835"/>
        <v>3.5483230020695551</v>
      </c>
      <c r="BA801" s="86">
        <f t="shared" si="841"/>
        <v>2.0298358499032571E-2</v>
      </c>
      <c r="BB801" s="86">
        <f t="shared" si="842"/>
        <v>1.7716284026783373</v>
      </c>
      <c r="BC801" s="89"/>
      <c r="BD801" s="89"/>
      <c r="BE801" s="41"/>
      <c r="BF801" s="89"/>
      <c r="BG801" s="89"/>
      <c r="BH801" s="89"/>
      <c r="BI801" s="89"/>
      <c r="BJ801" s="41"/>
      <c r="BK801" s="89"/>
      <c r="BL801" s="89"/>
      <c r="BM801" s="89">
        <f t="shared" ref="BM801:BM818" si="843">Y801-BR801-BS801</f>
        <v>0</v>
      </c>
      <c r="BN801" s="86">
        <f t="shared" ref="BN801:BN818" si="844">(1/(1/((AR801/1000+1)*0.0112372)+1))*W801</f>
        <v>5.6271570027409681E-6</v>
      </c>
      <c r="BO801" s="86">
        <f t="shared" ref="BO801:BO818" si="845">(1-(1/(1/((AR801/1000+1)*0.0112372)+1)))*W801</f>
        <v>5.2721392009797503E-4</v>
      </c>
      <c r="BP801" s="86">
        <f t="shared" ref="BP801:BP818" si="846">(1/(1/((AR801/1000+1)*0.0112372)+1))*X801</f>
        <v>1.8617980950937324E-3</v>
      </c>
      <c r="BQ801" s="86">
        <f t="shared" ref="BQ801:BQ818" si="847">(1-(1/(1/((AR801/1000+1)*0.0112372)+1)))*X801</f>
        <v>0.17443370989421336</v>
      </c>
      <c r="BR801" s="131">
        <f>BP801-$BP$798</f>
        <v>1.7295650331302986E-3</v>
      </c>
      <c r="BS801" s="131">
        <f>BQ801-$BQ$798</f>
        <v>0.16125000750451038</v>
      </c>
      <c r="BT801" s="89">
        <f t="shared" ref="BT801:BU813" si="848">BR801-BR800</f>
        <v>1.7295650331302986E-3</v>
      </c>
      <c r="BU801" s="89">
        <f t="shared" si="848"/>
        <v>0.16125000750451038</v>
      </c>
      <c r="BV801" s="41">
        <f t="shared" ref="BV801:BV809" si="849">1000*((BT801/BU801)/0.0112372-1)</f>
        <v>-45.493165343658326</v>
      </c>
      <c r="BW801" s="89" t="e">
        <f t="shared" ref="BW801:BW815" si="850">(BV801-$P$606)/($AR$793-$P$606)</f>
        <v>#REF!</v>
      </c>
      <c r="BX801" s="42" t="e">
        <f t="shared" ref="BX801:BX813" si="851">1-BW801</f>
        <v>#REF!</v>
      </c>
      <c r="BY801" s="89" t="e">
        <f t="shared" ref="BY801:BZ813" si="852">BW801*($Y801-$Y800)</f>
        <v>#REF!</v>
      </c>
      <c r="BZ801" s="89" t="e">
        <f t="shared" si="852"/>
        <v>#REF!</v>
      </c>
      <c r="CA801" s="41">
        <f t="shared" ref="CA801:CA810" si="853">1000*((BR801/BS801/0.0112372-1))</f>
        <v>-45.493165343658326</v>
      </c>
      <c r="CB801" s="89" t="e">
        <f t="shared" ref="CB801:CB820" si="854">(CA801-$P$606)/($AR$793-$P$606)</f>
        <v>#REF!</v>
      </c>
      <c r="CC801" s="89" t="e">
        <f t="shared" ref="CC801:CC810" si="855">1-CB801</f>
        <v>#REF!</v>
      </c>
      <c r="CD801" s="41"/>
      <c r="CE801" s="41"/>
      <c r="CF801" s="42"/>
      <c r="CG801" s="42"/>
      <c r="CH801" s="42" t="e">
        <f t="shared" ref="CH801:CH814" si="856">CC801*$Y801</f>
        <v>#REF!</v>
      </c>
      <c r="CI801" s="89"/>
      <c r="CJ801" s="89"/>
      <c r="CK801" s="42" t="e">
        <f t="shared" ref="CK801:CK814" si="857">CB801*$Y801</f>
        <v>#REF!</v>
      </c>
      <c r="CM801" s="89" t="e">
        <f t="shared" si="836"/>
        <v>#REF!</v>
      </c>
      <c r="CN801" s="89">
        <f t="shared" si="837"/>
        <v>0</v>
      </c>
    </row>
    <row r="802" spans="4:92" ht="14.4" x14ac:dyDescent="0.3">
      <c r="E802" s="32">
        <v>41444.595138888886</v>
      </c>
      <c r="F802" s="21">
        <f t="shared" si="822"/>
        <v>1559.9527777777766</v>
      </c>
      <c r="G802" s="21">
        <f t="shared" si="823"/>
        <v>35.040277777778101</v>
      </c>
      <c r="I802" s="21">
        <v>1052</v>
      </c>
      <c r="J802" s="21">
        <v>6927.0396099999998</v>
      </c>
      <c r="K802" s="21">
        <v>676.73469999999998</v>
      </c>
      <c r="L802" s="21">
        <v>64</v>
      </c>
      <c r="M802" s="51">
        <v>6.94</v>
      </c>
      <c r="N802" s="40"/>
      <c r="O802" s="40"/>
      <c r="P802" s="40"/>
      <c r="R802" s="22"/>
      <c r="S802" s="22"/>
      <c r="T802" s="22"/>
      <c r="U802" s="52">
        <f t="shared" si="824"/>
        <v>1.7828432235165847E-3</v>
      </c>
      <c r="V802" s="52">
        <f t="shared" si="825"/>
        <v>0.24998057971910909</v>
      </c>
      <c r="W802" s="52">
        <f t="shared" si="826"/>
        <v>7.6981076447092363E-4</v>
      </c>
      <c r="X802" s="247">
        <f>W802+V802+SUM($U$797:U802)</f>
        <v>0.25526646598501684</v>
      </c>
      <c r="Y802" s="104">
        <f>W802+V802+SUM($U$798:U802)-$X$798</f>
        <v>0.24195053053335042</v>
      </c>
      <c r="Z802" s="42"/>
      <c r="AA802" s="42"/>
      <c r="AB802" s="41">
        <f t="shared" si="827"/>
        <v>1.8249139031469002E-2</v>
      </c>
      <c r="AC802" s="48">
        <f t="shared" si="828"/>
        <v>2.5587950158977093</v>
      </c>
      <c r="AD802" s="48">
        <f t="shared" si="829"/>
        <v>0.23371273071723922</v>
      </c>
      <c r="AE802" s="48">
        <f t="shared" si="830"/>
        <v>0.8434066258938866</v>
      </c>
      <c r="AF802" s="48">
        <f t="shared" si="831"/>
        <v>0.23371273071723916</v>
      </c>
      <c r="AG802" s="238">
        <f t="shared" si="832"/>
        <v>0.60955074269679321</v>
      </c>
      <c r="AH802" s="48">
        <f t="shared" si="833"/>
        <v>1.4315247985419489E-4</v>
      </c>
      <c r="AI802" s="48">
        <f>AE802+AC802+SUM($AB$797:AB802)</f>
        <v>3.4839837613674081</v>
      </c>
      <c r="AJ802" s="48">
        <f>AE802+AC802+SUM($AB$798:AB802)-$AI$798</f>
        <v>1.6874195823659288</v>
      </c>
      <c r="AK802" s="46"/>
      <c r="AL802" s="86"/>
      <c r="AM802" s="92">
        <f>AM803</f>
        <v>13.603</v>
      </c>
      <c r="AN802"/>
      <c r="AO802"/>
      <c r="AP802"/>
      <c r="AQ802">
        <v>508</v>
      </c>
      <c r="AR802" s="25">
        <v>-49.085499999999996</v>
      </c>
      <c r="AS802" s="25">
        <v>1.150000000000162E-2</v>
      </c>
      <c r="AV802" s="41">
        <f t="shared" si="838"/>
        <v>0</v>
      </c>
      <c r="AW802" s="86">
        <f t="shared" si="839"/>
        <v>9.498265947083839E-3</v>
      </c>
      <c r="AX802" s="86">
        <f t="shared" si="840"/>
        <v>0.83390835994680279</v>
      </c>
      <c r="AY802" s="86">
        <f t="shared" si="834"/>
        <v>3.9235883741981142E-2</v>
      </c>
      <c r="AZ802" s="86">
        <f t="shared" si="835"/>
        <v>3.444747877625427</v>
      </c>
      <c r="BA802" s="86">
        <f t="shared" si="841"/>
        <v>1.9366304131719702E-2</v>
      </c>
      <c r="BB802" s="86">
        <f t="shared" si="842"/>
        <v>1.6680532782342092</v>
      </c>
      <c r="BC802" s="89"/>
      <c r="BD802" s="89"/>
      <c r="BE802" s="41"/>
      <c r="BF802" s="89"/>
      <c r="BG802" s="89"/>
      <c r="BH802" s="89"/>
      <c r="BI802" s="89"/>
      <c r="BJ802" s="41"/>
      <c r="BK802" s="89"/>
      <c r="BL802" s="89"/>
      <c r="BM802" s="89">
        <f t="shared" si="843"/>
        <v>0</v>
      </c>
      <c r="BN802" s="86">
        <f t="shared" si="844"/>
        <v>8.1389330282582147E-6</v>
      </c>
      <c r="BO802" s="86">
        <f t="shared" si="845"/>
        <v>7.6167183144266537E-4</v>
      </c>
      <c r="BP802" s="86">
        <f t="shared" si="846"/>
        <v>2.6988407630803893E-3</v>
      </c>
      <c r="BQ802" s="86">
        <f t="shared" si="847"/>
        <v>0.25256762522193643</v>
      </c>
      <c r="BR802" s="86">
        <f t="shared" ref="BR802:BR813" si="858">BP802-$BP$798</f>
        <v>2.5666077011169556E-3</v>
      </c>
      <c r="BS802" s="86">
        <f t="shared" ref="BS802:BS813" si="859">BQ802-$BQ$798</f>
        <v>0.23938392283223345</v>
      </c>
      <c r="BT802" s="89">
        <f t="shared" si="848"/>
        <v>8.3704266798665695E-4</v>
      </c>
      <c r="BU802" s="89">
        <f t="shared" si="848"/>
        <v>7.8133915327723069E-2</v>
      </c>
      <c r="BV802" s="41">
        <f t="shared" si="849"/>
        <v>-46.655427317433777</v>
      </c>
      <c r="BW802" s="89" t="e">
        <f t="shared" si="850"/>
        <v>#REF!</v>
      </c>
      <c r="BX802" s="42" t="e">
        <f t="shared" si="851"/>
        <v>#REF!</v>
      </c>
      <c r="BY802" s="89" t="e">
        <f t="shared" si="852"/>
        <v>#REF!</v>
      </c>
      <c r="BZ802" s="89" t="e">
        <f t="shared" si="852"/>
        <v>#REF!</v>
      </c>
      <c r="CA802" s="41">
        <f t="shared" si="853"/>
        <v>-45.872522810831541</v>
      </c>
      <c r="CB802" s="89" t="e">
        <f t="shared" si="854"/>
        <v>#REF!</v>
      </c>
      <c r="CC802" s="89" t="e">
        <f t="shared" si="855"/>
        <v>#REF!</v>
      </c>
      <c r="CD802" s="41"/>
      <c r="CE802" s="41"/>
      <c r="CF802" s="42"/>
      <c r="CG802" s="42"/>
      <c r="CH802" s="42" t="e">
        <f t="shared" si="856"/>
        <v>#REF!</v>
      </c>
      <c r="CI802" s="89"/>
      <c r="CJ802" s="89"/>
      <c r="CK802" s="42" t="e">
        <f t="shared" si="857"/>
        <v>#REF!</v>
      </c>
      <c r="CM802" s="89" t="e">
        <f t="shared" si="836"/>
        <v>#REF!</v>
      </c>
      <c r="CN802" s="89">
        <f t="shared" si="837"/>
        <v>0</v>
      </c>
    </row>
    <row r="803" spans="4:92" ht="14.4" x14ac:dyDescent="0.3">
      <c r="E803" s="32">
        <v>41456.636805555558</v>
      </c>
      <c r="F803" s="21">
        <f t="shared" si="822"/>
        <v>1571.9944444444482</v>
      </c>
      <c r="G803" s="21">
        <f t="shared" si="823"/>
        <v>47.081944444449618</v>
      </c>
      <c r="I803" s="21">
        <v>1027</v>
      </c>
      <c r="J803" s="21">
        <v>7545</v>
      </c>
      <c r="K803" s="21">
        <v>906</v>
      </c>
      <c r="L803" s="21">
        <v>29</v>
      </c>
      <c r="M803" s="51">
        <v>6.94</v>
      </c>
      <c r="N803" s="40"/>
      <c r="O803" s="40"/>
      <c r="P803" s="40"/>
      <c r="R803" s="22"/>
      <c r="S803" s="22"/>
      <c r="T803" s="22"/>
      <c r="U803" s="52">
        <f t="shared" si="824"/>
        <v>2.3301163664695198E-3</v>
      </c>
      <c r="V803" s="52">
        <f t="shared" si="825"/>
        <v>0.32671624314453707</v>
      </c>
      <c r="W803" s="52">
        <f t="shared" si="826"/>
        <v>1.0061168798903232E-3</v>
      </c>
      <c r="X803" s="247">
        <f>W803+V803+SUM($U$797:U803)</f>
        <v>0.33456855189233375</v>
      </c>
      <c r="Y803" s="104">
        <f>W803+V803+SUM($U$798:U803)-$X$798</f>
        <v>0.32125261644066733</v>
      </c>
      <c r="Z803" s="42"/>
      <c r="AA803" s="42"/>
      <c r="AB803" s="41">
        <f t="shared" si="827"/>
        <v>1.9404777025400138E-2</v>
      </c>
      <c r="AC803" s="48">
        <f t="shared" si="828"/>
        <v>2.7208322897632802</v>
      </c>
      <c r="AD803" s="48">
        <f t="shared" si="829"/>
        <v>0.24851273365526813</v>
      </c>
      <c r="AE803" s="48">
        <f t="shared" si="830"/>
        <v>0.89681587109364669</v>
      </c>
      <c r="AF803" s="48">
        <f t="shared" si="831"/>
        <v>0.24851273365526805</v>
      </c>
      <c r="AG803" s="238">
        <f t="shared" si="832"/>
        <v>0.64815091973937311</v>
      </c>
      <c r="AH803" s="48">
        <f t="shared" si="833"/>
        <v>1.5221769900561328E-4</v>
      </c>
      <c r="AI803" s="48">
        <f>AE803+AC803+SUM($AB$797:AB803)</f>
        <v>3.7188350574581395</v>
      </c>
      <c r="AJ803" s="48">
        <f>AE803+AC803+SUM($AB$798:AB803)-$AI$798</f>
        <v>1.9222708784566602</v>
      </c>
      <c r="AL803" s="86"/>
      <c r="AM803" s="25">
        <v>13.603</v>
      </c>
      <c r="AN803" s="25">
        <v>2.5999999999999801E-2</v>
      </c>
      <c r="AQ803">
        <v>295</v>
      </c>
      <c r="AR803" s="25">
        <v>-45.597499999999997</v>
      </c>
      <c r="AS803" s="25">
        <v>3.3500000000000085E-2</v>
      </c>
      <c r="AV803" s="41">
        <f t="shared" si="838"/>
        <v>0</v>
      </c>
      <c r="AW803" s="86">
        <f t="shared" si="839"/>
        <v>1.0099749501238603E-2</v>
      </c>
      <c r="AX803" s="86">
        <f t="shared" si="840"/>
        <v>0.88671612159240809</v>
      </c>
      <c r="AY803" s="86">
        <f t="shared" si="834"/>
        <v>4.1880729063089338E-2</v>
      </c>
      <c r="AZ803" s="86">
        <f t="shared" si="835"/>
        <v>3.6769543283950501</v>
      </c>
      <c r="BA803" s="86">
        <f t="shared" si="841"/>
        <v>2.2011149452827897E-2</v>
      </c>
      <c r="BB803" s="86">
        <f t="shared" si="842"/>
        <v>1.9002597290038323</v>
      </c>
      <c r="BC803" s="91">
        <f>BA803-BA800</f>
        <v>1.7336242449526168E-3</v>
      </c>
      <c r="BD803" s="91">
        <f>BB803-BB800</f>
        <v>0.1304716808396118</v>
      </c>
      <c r="BE803" s="41">
        <f t="shared" ref="BE803:BE811" si="860">1000*(((BC803)/((BD803))/0.0112372-1))</f>
        <v>182.44406055451191</v>
      </c>
      <c r="BF803" s="89">
        <f t="shared" ref="BF803:BF815" si="861">(BE803-$B$10)/($AM$793-$B$10)</f>
        <v>0.75430259113783127</v>
      </c>
      <c r="BG803" s="89">
        <f t="shared" ref="BG803:BG813" si="862">1-BF803</f>
        <v>0.24569740886216873</v>
      </c>
      <c r="BH803" s="91">
        <f>BF803*($AJ803-$AJ800)</f>
        <v>9.9722804187454592E-2</v>
      </c>
      <c r="BI803" s="91">
        <f>BG803*($AJ803-$AJ800)</f>
        <v>3.248250089711003E-2</v>
      </c>
      <c r="BJ803" s="41">
        <f t="shared" ref="BJ803:BJ810" si="863">1000*((BA803/BB803)/0.0112372-1)</f>
        <v>30.793443183011917</v>
      </c>
      <c r="BK803" s="89">
        <f t="shared" ref="BK803:BK823" si="864">(BJ803-$B$10)/($AM$793-$B$10)</f>
        <v>0.94775311161261611</v>
      </c>
      <c r="BL803" s="89">
        <f t="shared" ref="BL803:BL813" si="865">1-BK803</f>
        <v>5.2246888387383894E-2</v>
      </c>
      <c r="BM803" s="89">
        <f t="shared" si="843"/>
        <v>0</v>
      </c>
      <c r="BN803" s="86">
        <f t="shared" si="844"/>
        <v>1.0675916958576849E-5</v>
      </c>
      <c r="BO803" s="86">
        <f t="shared" si="845"/>
        <v>9.9544096293174627E-4</v>
      </c>
      <c r="BP803" s="86">
        <f t="shared" si="846"/>
        <v>3.55011047756522E-3</v>
      </c>
      <c r="BQ803" s="86">
        <f t="shared" si="847"/>
        <v>0.33101844141476855</v>
      </c>
      <c r="BR803" s="86">
        <f t="shared" si="858"/>
        <v>3.4178774156017862E-3</v>
      </c>
      <c r="BS803" s="86">
        <f t="shared" si="859"/>
        <v>0.31783473902506559</v>
      </c>
      <c r="BT803" s="89">
        <f t="shared" si="848"/>
        <v>8.5126971448483066E-4</v>
      </c>
      <c r="BU803" s="89">
        <f t="shared" si="848"/>
        <v>7.8450816192832146E-2</v>
      </c>
      <c r="BV803" s="41">
        <f t="shared" si="849"/>
        <v>-34.368096412806359</v>
      </c>
      <c r="BW803" s="89" t="e">
        <f t="shared" si="850"/>
        <v>#REF!</v>
      </c>
      <c r="BX803" s="42" t="e">
        <f t="shared" si="851"/>
        <v>#REF!</v>
      </c>
      <c r="BY803" s="89" t="e">
        <f t="shared" si="852"/>
        <v>#REF!</v>
      </c>
      <c r="BZ803" s="89" t="e">
        <f t="shared" si="852"/>
        <v>#REF!</v>
      </c>
      <c r="CA803" s="41">
        <f t="shared" si="853"/>
        <v>-43.032897276115257</v>
      </c>
      <c r="CB803" s="89" t="e">
        <f t="shared" si="854"/>
        <v>#REF!</v>
      </c>
      <c r="CC803" s="89" t="e">
        <f t="shared" si="855"/>
        <v>#REF!</v>
      </c>
      <c r="CD803" s="41" t="e">
        <f t="shared" ref="CD803:CD813" si="866">CK803+CJ803</f>
        <v>#REF!</v>
      </c>
      <c r="CE803" s="41" t="e">
        <f t="shared" ref="CE803:CE809" si="867">CH803+CI803</f>
        <v>#REF!</v>
      </c>
      <c r="CF803" s="42" t="e">
        <f t="shared" ref="CF803:CF813" si="868">CK803*13.49+CJ803</f>
        <v>#REF!</v>
      </c>
      <c r="CG803" s="42" t="e">
        <f t="shared" ref="CG803:CG813" si="869">CH803*13.49+CI803</f>
        <v>#REF!</v>
      </c>
      <c r="CH803" s="42" t="e">
        <f t="shared" si="856"/>
        <v>#REF!</v>
      </c>
      <c r="CI803" s="89">
        <f t="shared" ref="CI803:CI814" si="870">BL803*$AJ803</f>
        <v>0.10043267203704352</v>
      </c>
      <c r="CJ803" s="89">
        <f t="shared" ref="CJ803:CJ814" si="871">BK803*$AJ803</f>
        <v>1.8218382064196168</v>
      </c>
      <c r="CK803" s="42" t="e">
        <f t="shared" si="857"/>
        <v>#REF!</v>
      </c>
      <c r="CM803" s="89" t="e">
        <f t="shared" si="836"/>
        <v>#REF!</v>
      </c>
      <c r="CN803" s="89">
        <f t="shared" si="837"/>
        <v>4.9223692947249226E-3</v>
      </c>
    </row>
    <row r="804" spans="4:92" ht="14.4" x14ac:dyDescent="0.3">
      <c r="E804" s="32">
        <v>41470.493750000001</v>
      </c>
      <c r="F804" s="21">
        <f t="shared" si="822"/>
        <v>1585.851388888892</v>
      </c>
      <c r="G804" s="21">
        <f t="shared" si="823"/>
        <v>60.938888888893416</v>
      </c>
      <c r="I804" s="21">
        <v>1007</v>
      </c>
      <c r="J804" s="21">
        <v>7703</v>
      </c>
      <c r="K804" s="21">
        <v>1224</v>
      </c>
      <c r="L804" s="21">
        <v>9</v>
      </c>
      <c r="M804" s="51">
        <v>6.94</v>
      </c>
      <c r="N804" s="40"/>
      <c r="O804" s="40"/>
      <c r="P804" s="40"/>
      <c r="R804" s="22"/>
      <c r="S804" s="22"/>
      <c r="T804" s="22"/>
      <c r="U804" s="52">
        <f t="shared" si="824"/>
        <v>3.0866675582523558E-3</v>
      </c>
      <c r="V804" s="52">
        <f t="shared" si="825"/>
        <v>0.43279573629033297</v>
      </c>
      <c r="W804" s="52">
        <f t="shared" si="826"/>
        <v>1.3327867988296737E-3</v>
      </c>
      <c r="X804" s="247">
        <f>W804+V804+SUM($U$797:U804)</f>
        <v>0.4440613825153214</v>
      </c>
      <c r="Y804" s="104">
        <f>W804+V804+SUM($U$798:U804)-$X$798</f>
        <v>0.43074544706365497</v>
      </c>
      <c r="Z804" s="42"/>
      <c r="AA804" s="42"/>
      <c r="AB804" s="41">
        <f t="shared" si="827"/>
        <v>1.9425326961779326E-2</v>
      </c>
      <c r="AC804" s="48">
        <f t="shared" si="828"/>
        <v>2.7237136900689825</v>
      </c>
      <c r="AD804" s="48">
        <f t="shared" si="829"/>
        <v>0.24877591219420975</v>
      </c>
      <c r="AE804" s="48">
        <f t="shared" si="830"/>
        <v>0.89776561192657123</v>
      </c>
      <c r="AF804" s="48">
        <f t="shared" si="831"/>
        <v>0.24877591219420969</v>
      </c>
      <c r="AG804" s="238">
        <f t="shared" si="832"/>
        <v>0.64883732083263579</v>
      </c>
      <c r="AH804" s="48">
        <f t="shared" si="833"/>
        <v>1.5237889972573787E-4</v>
      </c>
      <c r="AI804" s="48">
        <f>AE804+AC804+SUM($AB$797:AB804)</f>
        <v>3.7420915255585459</v>
      </c>
      <c r="AJ804" s="48">
        <f>AE804+AC804+SUM($AB$798:AB804)-$AI$798</f>
        <v>1.9455273465570666</v>
      </c>
      <c r="AK804" s="46"/>
      <c r="AL804" s="86"/>
      <c r="AM804" s="25">
        <v>15.917</v>
      </c>
      <c r="AN804" s="25">
        <v>1.5000000000000568E-2</v>
      </c>
      <c r="AQ804">
        <v>334</v>
      </c>
      <c r="AR804" s="25">
        <v>-45.233499999999999</v>
      </c>
      <c r="AS804" s="25">
        <v>0.33650000000000091</v>
      </c>
      <c r="AV804" s="41">
        <f t="shared" si="838"/>
        <v>0</v>
      </c>
      <c r="AW804" s="86">
        <f t="shared" si="839"/>
        <v>1.0133266345185339E-2</v>
      </c>
      <c r="AX804" s="86">
        <f t="shared" si="840"/>
        <v>0.88763234558138593</v>
      </c>
      <c r="AY804" s="86">
        <f t="shared" si="834"/>
        <v>4.2237761853198649E-2</v>
      </c>
      <c r="AZ804" s="86">
        <f t="shared" si="835"/>
        <v>3.699853763705347</v>
      </c>
      <c r="BA804" s="86">
        <f t="shared" si="841"/>
        <v>2.2368182242937209E-2</v>
      </c>
      <c r="BB804" s="86">
        <f t="shared" si="842"/>
        <v>1.9231591643141293</v>
      </c>
      <c r="BC804" s="89">
        <f t="shared" ref="BC804:BD813" si="872">BA804-BA803</f>
        <v>3.5703279010931149E-4</v>
      </c>
      <c r="BD804" s="89">
        <f t="shared" si="872"/>
        <v>2.2899435310296923E-2</v>
      </c>
      <c r="BE804" s="41">
        <f t="shared" si="860"/>
        <v>387.47517165851099</v>
      </c>
      <c r="BF804" s="89">
        <f t="shared" si="861"/>
        <v>0.49275815535470269</v>
      </c>
      <c r="BG804" s="89">
        <f t="shared" si="862"/>
        <v>0.50724184464529731</v>
      </c>
      <c r="BH804" s="89">
        <f t="shared" ref="BH804:BI813" si="873">BF804*($AJ804-$AJ803)</f>
        <v>1.1459814321221734E-2</v>
      </c>
      <c r="BI804" s="89">
        <f t="shared" si="873"/>
        <v>1.1796653779184646E-2</v>
      </c>
      <c r="BJ804" s="41">
        <f t="shared" si="863"/>
        <v>35.040522841913948</v>
      </c>
      <c r="BK804" s="89">
        <f t="shared" si="864"/>
        <v>0.94233539696856838</v>
      </c>
      <c r="BL804" s="89">
        <f t="shared" si="865"/>
        <v>5.7664603031431616E-2</v>
      </c>
      <c r="BM804" s="89">
        <f t="shared" si="843"/>
        <v>0</v>
      </c>
      <c r="BN804" s="86">
        <f t="shared" si="844"/>
        <v>1.4147551408991398E-5</v>
      </c>
      <c r="BO804" s="86">
        <f t="shared" si="845"/>
        <v>1.3186392474206822E-3</v>
      </c>
      <c r="BP804" s="86">
        <f t="shared" si="846"/>
        <v>4.7137180855932031E-3</v>
      </c>
      <c r="BQ804" s="86">
        <f t="shared" si="847"/>
        <v>0.43934766442972817</v>
      </c>
      <c r="BR804" s="86">
        <f t="shared" si="858"/>
        <v>4.5814850236297689E-3</v>
      </c>
      <c r="BS804" s="86">
        <f t="shared" si="859"/>
        <v>0.42616396204002521</v>
      </c>
      <c r="BT804" s="89">
        <f t="shared" si="848"/>
        <v>1.1636076080279827E-3</v>
      </c>
      <c r="BU804" s="89">
        <f t="shared" si="848"/>
        <v>0.10832922301495962</v>
      </c>
      <c r="BV804" s="41">
        <f t="shared" si="849"/>
        <v>-44.121235835986703</v>
      </c>
      <c r="BW804" s="89" t="e">
        <f t="shared" si="850"/>
        <v>#REF!</v>
      </c>
      <c r="BX804" s="42" t="e">
        <f t="shared" si="851"/>
        <v>#REF!</v>
      </c>
      <c r="BY804" s="89" t="e">
        <f t="shared" si="852"/>
        <v>#REF!</v>
      </c>
      <c r="BZ804" s="89" t="e">
        <f t="shared" si="852"/>
        <v>#REF!</v>
      </c>
      <c r="CA804" s="41">
        <f t="shared" si="853"/>
        <v>-43.309548708591386</v>
      </c>
      <c r="CB804" s="89" t="e">
        <f t="shared" si="854"/>
        <v>#REF!</v>
      </c>
      <c r="CC804" s="89" t="e">
        <f t="shared" si="855"/>
        <v>#REF!</v>
      </c>
      <c r="CD804" s="41" t="e">
        <f t="shared" si="866"/>
        <v>#REF!</v>
      </c>
      <c r="CE804" s="41" t="e">
        <f t="shared" si="867"/>
        <v>#REF!</v>
      </c>
      <c r="CF804" s="42" t="e">
        <f t="shared" si="868"/>
        <v>#REF!</v>
      </c>
      <c r="CG804" s="42" t="e">
        <f t="shared" si="869"/>
        <v>#REF!</v>
      </c>
      <c r="CH804" s="42" t="e">
        <f t="shared" si="856"/>
        <v>#REF!</v>
      </c>
      <c r="CI804" s="89">
        <f t="shared" si="870"/>
        <v>0.11218806212600774</v>
      </c>
      <c r="CJ804" s="89">
        <f t="shared" si="871"/>
        <v>1.833339284431059</v>
      </c>
      <c r="CK804" s="42" t="e">
        <f t="shared" si="857"/>
        <v>#REF!</v>
      </c>
      <c r="CM804" s="89" t="e">
        <f t="shared" si="836"/>
        <v>#REF!</v>
      </c>
      <c r="CN804" s="89">
        <f t="shared" si="837"/>
        <v>5.4985201632399864E-3</v>
      </c>
    </row>
    <row r="805" spans="4:92" ht="14.4" x14ac:dyDescent="0.3">
      <c r="E805" s="32">
        <v>41507.493055555555</v>
      </c>
      <c r="F805" s="21">
        <f t="shared" si="822"/>
        <v>1622.8506944444453</v>
      </c>
      <c r="G805" s="21">
        <f t="shared" si="823"/>
        <v>97.938194444446708</v>
      </c>
      <c r="I805" s="21">
        <v>1026</v>
      </c>
      <c r="J805" s="21">
        <v>7484</v>
      </c>
      <c r="K805" s="21">
        <v>1917</v>
      </c>
      <c r="L805" s="21">
        <v>13</v>
      </c>
      <c r="M805" s="51">
        <v>6.94</v>
      </c>
      <c r="N805" s="40"/>
      <c r="O805" s="40"/>
      <c r="P805" s="40"/>
      <c r="R805" s="22"/>
      <c r="S805" s="22"/>
      <c r="T805" s="22"/>
      <c r="U805" s="52">
        <f t="shared" si="824"/>
        <v>4.9254786702301045E-3</v>
      </c>
      <c r="V805" s="52">
        <f t="shared" si="825"/>
        <v>0.69062382891390262</v>
      </c>
      <c r="W805" s="52">
        <f t="shared" si="826"/>
        <v>2.1267638401968512E-3</v>
      </c>
      <c r="X805" s="247">
        <f>W805+V805+SUM($U$797:U805)</f>
        <v>0.70760893085048826</v>
      </c>
      <c r="Y805" s="104">
        <f>W805+V805+SUM($U$798:U805)-$X$798</f>
        <v>0.69429299539882183</v>
      </c>
      <c r="Z805" s="42"/>
      <c r="AA805" s="42"/>
      <c r="AB805" s="41">
        <f t="shared" si="827"/>
        <v>1.9229150948357903E-2</v>
      </c>
      <c r="AC805" s="48">
        <f t="shared" si="828"/>
        <v>2.6962069564901654</v>
      </c>
      <c r="AD805" s="48">
        <f t="shared" si="829"/>
        <v>0.24626352891306538</v>
      </c>
      <c r="AE805" s="48">
        <f t="shared" si="830"/>
        <v>0.88869909381436007</v>
      </c>
      <c r="AF805" s="48">
        <f t="shared" si="831"/>
        <v>0.24626352891306533</v>
      </c>
      <c r="AG805" s="238">
        <f t="shared" si="832"/>
        <v>0.64228472487322541</v>
      </c>
      <c r="AH805" s="48">
        <f t="shared" si="833"/>
        <v>1.5084002806934029E-4</v>
      </c>
      <c r="AI805" s="48">
        <f>AE805+AC805+SUM($AB$797:AB805)</f>
        <v>3.7247474248158756</v>
      </c>
      <c r="AJ805" s="48">
        <f>AE805+AC805+SUM($AB$798:AB805)-$AI$798</f>
        <v>1.9281832458143964</v>
      </c>
      <c r="AK805" s="46"/>
      <c r="AL805" s="86"/>
      <c r="AM805" s="25">
        <v>23.721250000000001</v>
      </c>
      <c r="AN805" s="25">
        <v>0.21006829246699735</v>
      </c>
      <c r="AQ805">
        <v>605</v>
      </c>
      <c r="AR805" s="25">
        <v>-40.015250000000002</v>
      </c>
      <c r="AS805" s="25">
        <v>0.17519185911451499</v>
      </c>
      <c r="AV805" s="41">
        <f t="shared" si="838"/>
        <v>0</v>
      </c>
      <c r="AW805" s="86">
        <f t="shared" si="839"/>
        <v>1.0107111678647373E-2</v>
      </c>
      <c r="AX805" s="86">
        <f t="shared" si="840"/>
        <v>0.87859198213571266</v>
      </c>
      <c r="AY805" s="86">
        <f t="shared" si="834"/>
        <v>4.2361287931314363E-2</v>
      </c>
      <c r="AZ805" s="86">
        <f t="shared" si="835"/>
        <v>3.6823861368845612</v>
      </c>
      <c r="BA805" s="86">
        <f t="shared" si="841"/>
        <v>2.2491708321052923E-2</v>
      </c>
      <c r="BB805" s="86">
        <f t="shared" si="842"/>
        <v>1.9056915374933434</v>
      </c>
      <c r="BC805" s="89">
        <f t="shared" si="872"/>
        <v>1.2352607811571409E-4</v>
      </c>
      <c r="BD805" s="89">
        <f t="shared" si="872"/>
        <v>-1.7467626820785842E-2</v>
      </c>
      <c r="BE805" s="41">
        <f t="shared" si="860"/>
        <v>-1629.312904647612</v>
      </c>
      <c r="BF805" s="89">
        <f t="shared" si="861"/>
        <v>3.0654394263646889</v>
      </c>
      <c r="BG805" s="89">
        <f t="shared" si="862"/>
        <v>-2.0654394263646889</v>
      </c>
      <c r="BH805" s="89">
        <f t="shared" si="873"/>
        <v>-5.3167290231422408E-2</v>
      </c>
      <c r="BI805" s="89">
        <f t="shared" si="873"/>
        <v>3.5823189488752176E-2</v>
      </c>
      <c r="BJ805" s="41">
        <f t="shared" si="863"/>
        <v>50.296037177420374</v>
      </c>
      <c r="BK805" s="89">
        <f t="shared" si="864"/>
        <v>0.92287496060855856</v>
      </c>
      <c r="BL805" s="89">
        <f t="shared" si="865"/>
        <v>7.7125039391441441E-2</v>
      </c>
      <c r="BM805" s="89">
        <f t="shared" si="843"/>
        <v>0</v>
      </c>
      <c r="BN805" s="86">
        <f t="shared" si="844"/>
        <v>2.2697698992134179E-5</v>
      </c>
      <c r="BO805" s="86">
        <f t="shared" si="845"/>
        <v>2.1040661412047167E-3</v>
      </c>
      <c r="BP805" s="86">
        <f t="shared" si="846"/>
        <v>7.5518937331112762E-3</v>
      </c>
      <c r="BQ805" s="86">
        <f t="shared" si="847"/>
        <v>0.70005703711737699</v>
      </c>
      <c r="BR805" s="86">
        <f t="shared" si="858"/>
        <v>7.419660671147842E-3</v>
      </c>
      <c r="BS805" s="86">
        <f t="shared" si="859"/>
        <v>0.68687333472767398</v>
      </c>
      <c r="BT805" s="89">
        <f t="shared" si="848"/>
        <v>2.8381756475180731E-3</v>
      </c>
      <c r="BU805" s="89">
        <f t="shared" si="848"/>
        <v>0.26070937268764877</v>
      </c>
      <c r="BV805" s="41">
        <f t="shared" si="849"/>
        <v>-31.221450504892225</v>
      </c>
      <c r="BW805" s="89" t="e">
        <f t="shared" si="850"/>
        <v>#REF!</v>
      </c>
      <c r="BX805" s="42" t="e">
        <f t="shared" si="851"/>
        <v>#REF!</v>
      </c>
      <c r="BY805" s="89" t="e">
        <f t="shared" si="852"/>
        <v>#REF!</v>
      </c>
      <c r="BZ805" s="89" t="e">
        <f t="shared" si="852"/>
        <v>#REF!</v>
      </c>
      <c r="CA805" s="41">
        <f t="shared" si="853"/>
        <v>-38.721394910304021</v>
      </c>
      <c r="CB805" s="89" t="e">
        <f t="shared" si="854"/>
        <v>#REF!</v>
      </c>
      <c r="CC805" s="89" t="e">
        <f t="shared" si="855"/>
        <v>#REF!</v>
      </c>
      <c r="CD805" s="41" t="e">
        <f t="shared" si="866"/>
        <v>#REF!</v>
      </c>
      <c r="CE805" s="41" t="e">
        <f t="shared" si="867"/>
        <v>#REF!</v>
      </c>
      <c r="CF805" s="42" t="e">
        <f t="shared" si="868"/>
        <v>#REF!</v>
      </c>
      <c r="CG805" s="42" t="e">
        <f t="shared" si="869"/>
        <v>#REF!</v>
      </c>
      <c r="CH805" s="42" t="e">
        <f t="shared" si="856"/>
        <v>#REF!</v>
      </c>
      <c r="CI805" s="140">
        <f t="shared" si="870"/>
        <v>0.14871120878735272</v>
      </c>
      <c r="CJ805" s="140">
        <f t="shared" si="871"/>
        <v>1.7794720370270436</v>
      </c>
      <c r="CK805" s="42" t="e">
        <f t="shared" si="857"/>
        <v>#REF!</v>
      </c>
      <c r="CM805" s="89" t="e">
        <f t="shared" si="836"/>
        <v>#REF!</v>
      </c>
      <c r="CN805" s="89">
        <f t="shared" si="837"/>
        <v>7.2885792349156805E-3</v>
      </c>
    </row>
    <row r="806" spans="4:92" ht="14.4" x14ac:dyDescent="0.3">
      <c r="E806" s="32">
        <v>41547.57916666667</v>
      </c>
      <c r="F806" s="21">
        <f t="shared" si="822"/>
        <v>1662.9368055555606</v>
      </c>
      <c r="G806" s="21">
        <f t="shared" si="823"/>
        <v>138.02430555556202</v>
      </c>
      <c r="I806" s="21">
        <v>1124</v>
      </c>
      <c r="J806" s="21">
        <v>7663</v>
      </c>
      <c r="K806" s="21">
        <v>2502</v>
      </c>
      <c r="L806" s="21">
        <v>14</v>
      </c>
      <c r="M806" s="51">
        <v>6.94</v>
      </c>
      <c r="N806" s="40"/>
      <c r="O806" s="40"/>
      <c r="P806" s="40"/>
      <c r="R806" s="22"/>
      <c r="S806" s="22"/>
      <c r="T806" s="22"/>
      <c r="U806" s="52">
        <f t="shared" si="824"/>
        <v>7.0425929176808665E-3</v>
      </c>
      <c r="V806" s="52">
        <f t="shared" si="825"/>
        <v>0.98747407347182148</v>
      </c>
      <c r="W806" s="52">
        <f t="shared" si="826"/>
        <v>3.0409089067987751E-3</v>
      </c>
      <c r="X806" s="247">
        <f>W806+V806+SUM($U$797:U806)</f>
        <v>1.01241591339269</v>
      </c>
      <c r="Y806" s="104">
        <f>W806+V806+SUM($U$798:U806)-$X$798</f>
        <v>0.99909997794102356</v>
      </c>
      <c r="Z806" s="42"/>
      <c r="AA806" s="42"/>
      <c r="AB806" s="41">
        <f t="shared" si="827"/>
        <v>2.1569700051234406E-2</v>
      </c>
      <c r="AC806" s="48">
        <f t="shared" si="828"/>
        <v>3.0243860211888762</v>
      </c>
      <c r="AD806" s="48">
        <f t="shared" si="829"/>
        <v>0.27623842916823743</v>
      </c>
      <c r="AE806" s="48">
        <f t="shared" si="830"/>
        <v>0.99687047758167058</v>
      </c>
      <c r="AF806" s="48">
        <f t="shared" si="831"/>
        <v>0.27623842916823754</v>
      </c>
      <c r="AG806" s="238">
        <f t="shared" si="832"/>
        <v>0.72046284831874807</v>
      </c>
      <c r="AH806" s="48">
        <f t="shared" si="833"/>
        <v>1.6920009468505902E-4</v>
      </c>
      <c r="AI806" s="48">
        <f>AE806+AC806+SUM($AB$797:AB806)</f>
        <v>4.1826675733331307</v>
      </c>
      <c r="AJ806" s="48">
        <f>AE806+AC806+SUM($AB$798:AB806)-$AI$798</f>
        <v>2.3861033943316512</v>
      </c>
      <c r="AK806" s="46"/>
      <c r="AM806" s="25">
        <v>31.492249999999999</v>
      </c>
      <c r="AN806" s="25">
        <v>7.4784273079304825E-2</v>
      </c>
      <c r="AQ806">
        <v>1810</v>
      </c>
      <c r="AR806" s="25">
        <v>-33.564500000000002</v>
      </c>
      <c r="AS806" s="25">
        <v>0.47419906157646596</v>
      </c>
      <c r="AV806" s="41">
        <f t="shared" si="838"/>
        <v>0</v>
      </c>
      <c r="AW806" s="86">
        <f t="shared" si="839"/>
        <v>1.1422412007056248E-2</v>
      </c>
      <c r="AX806" s="86">
        <f t="shared" si="840"/>
        <v>0.98544806557461428</v>
      </c>
      <c r="AY806" s="86">
        <f t="shared" si="834"/>
        <v>4.7926138235196168E-2</v>
      </c>
      <c r="AZ806" s="86">
        <f t="shared" si="835"/>
        <v>4.1347414350979346</v>
      </c>
      <c r="BA806" s="86">
        <f t="shared" si="841"/>
        <v>2.8056558624934728E-2</v>
      </c>
      <c r="BB806" s="86">
        <f t="shared" si="842"/>
        <v>2.358046835706717</v>
      </c>
      <c r="BC806" s="89">
        <f t="shared" si="872"/>
        <v>5.5648503038818048E-3</v>
      </c>
      <c r="BD806" s="89">
        <f t="shared" si="872"/>
        <v>0.45235529821337361</v>
      </c>
      <c r="BE806" s="41">
        <f t="shared" si="860"/>
        <v>94.751866462435601</v>
      </c>
      <c r="BF806" s="89">
        <f t="shared" si="861"/>
        <v>0.8661656411057117</v>
      </c>
      <c r="BG806" s="89">
        <f t="shared" si="862"/>
        <v>0.1338343588942883</v>
      </c>
      <c r="BH806" s="89">
        <f t="shared" si="873"/>
        <v>0.39663469901567072</v>
      </c>
      <c r="BI806" s="89">
        <f t="shared" si="873"/>
        <v>6.1285449501584079E-2</v>
      </c>
      <c r="BJ806" s="41">
        <f t="shared" si="863"/>
        <v>58.824209565276675</v>
      </c>
      <c r="BK806" s="89">
        <f t="shared" si="864"/>
        <v>0.91199614312845556</v>
      </c>
      <c r="BL806" s="89">
        <f t="shared" si="865"/>
        <v>8.8003856871544439E-2</v>
      </c>
      <c r="BM806" s="89">
        <f t="shared" si="843"/>
        <v>0</v>
      </c>
      <c r="BN806" s="86">
        <f t="shared" si="844"/>
        <v>3.2669566476644159E-5</v>
      </c>
      <c r="BO806" s="86">
        <f t="shared" si="845"/>
        <v>3.0082393403221309E-3</v>
      </c>
      <c r="BP806" s="86">
        <f t="shared" si="846"/>
        <v>1.0876744420277227E-2</v>
      </c>
      <c r="BQ806" s="86">
        <f t="shared" si="847"/>
        <v>1.0015391689724127</v>
      </c>
      <c r="BR806" s="86">
        <f t="shared" si="858"/>
        <v>1.0744511358313794E-2</v>
      </c>
      <c r="BS806" s="86">
        <f t="shared" si="859"/>
        <v>0.98835546658270967</v>
      </c>
      <c r="BT806" s="89">
        <f t="shared" si="848"/>
        <v>3.3248506871659516E-3</v>
      </c>
      <c r="BU806" s="89">
        <f t="shared" si="848"/>
        <v>0.3014821318550357</v>
      </c>
      <c r="BV806" s="41">
        <f t="shared" si="849"/>
        <v>-18.585526273104058</v>
      </c>
      <c r="BW806" s="89" t="e">
        <f t="shared" si="850"/>
        <v>#REF!</v>
      </c>
      <c r="BX806" s="42" t="e">
        <f t="shared" si="851"/>
        <v>#REF!</v>
      </c>
      <c r="BY806" s="89" t="e">
        <f t="shared" si="852"/>
        <v>#REF!</v>
      </c>
      <c r="BZ806" s="89" t="e">
        <f t="shared" si="852"/>
        <v>#REF!</v>
      </c>
      <c r="CA806" s="41">
        <f t="shared" si="853"/>
        <v>-32.579268105981882</v>
      </c>
      <c r="CB806" s="89" t="e">
        <f t="shared" si="854"/>
        <v>#REF!</v>
      </c>
      <c r="CC806" s="89" t="e">
        <f t="shared" si="855"/>
        <v>#REF!</v>
      </c>
      <c r="CD806" s="41" t="e">
        <f t="shared" si="866"/>
        <v>#REF!</v>
      </c>
      <c r="CE806" s="41" t="e">
        <f t="shared" si="867"/>
        <v>#REF!</v>
      </c>
      <c r="CF806" s="42" t="e">
        <f t="shared" si="868"/>
        <v>#REF!</v>
      </c>
      <c r="CG806" s="42" t="e">
        <f t="shared" si="869"/>
        <v>#REF!</v>
      </c>
      <c r="CH806" s="42" t="e">
        <f t="shared" si="856"/>
        <v>#REF!</v>
      </c>
      <c r="CI806" s="89">
        <f t="shared" si="870"/>
        <v>0.20998630159546899</v>
      </c>
      <c r="CJ806" s="89">
        <f t="shared" si="871"/>
        <v>2.1761170927361824</v>
      </c>
      <c r="CK806" s="42" t="e">
        <f t="shared" si="857"/>
        <v>#REF!</v>
      </c>
      <c r="CM806" s="89" t="e">
        <f t="shared" si="836"/>
        <v>#REF!</v>
      </c>
      <c r="CN806" s="89">
        <f t="shared" si="837"/>
        <v>1.0291771614969481E-2</v>
      </c>
    </row>
    <row r="807" spans="4:92" ht="14.4" x14ac:dyDescent="0.3">
      <c r="E807" s="32">
        <v>41582.581944444442</v>
      </c>
      <c r="F807" s="21">
        <f t="shared" si="822"/>
        <v>1697.9395833333328</v>
      </c>
      <c r="G807" s="21">
        <f t="shared" si="823"/>
        <v>173.0270833333343</v>
      </c>
      <c r="H807" s="21"/>
      <c r="I807" s="21">
        <v>1035</v>
      </c>
      <c r="J807" s="21">
        <v>8537</v>
      </c>
      <c r="K807" s="21">
        <v>3248</v>
      </c>
      <c r="L807" s="21">
        <v>19</v>
      </c>
      <c r="M807" s="51">
        <v>6.94</v>
      </c>
      <c r="N807" s="40"/>
      <c r="O807" s="40"/>
      <c r="P807" s="40"/>
      <c r="R807" s="22"/>
      <c r="S807" s="22"/>
      <c r="T807" s="22"/>
      <c r="U807" s="52">
        <f t="shared" si="824"/>
        <v>8.4185120798412564E-3</v>
      </c>
      <c r="V807" s="52">
        <f t="shared" si="825"/>
        <v>1.1803979746127486</v>
      </c>
      <c r="W807" s="52">
        <f t="shared" si="826"/>
        <v>3.6350146408877545E-3</v>
      </c>
      <c r="X807" s="247">
        <f>W807+V807+SUM($U$797:U807)</f>
        <v>1.2143524323475472</v>
      </c>
      <c r="Y807" s="104">
        <f>W807+V807+SUM($U$798:U807)-$X$798</f>
        <v>1.2010364968958809</v>
      </c>
      <c r="Z807" s="42"/>
      <c r="AA807" s="42"/>
      <c r="AB807" s="41">
        <f t="shared" si="827"/>
        <v>2.2127105180297046E-2</v>
      </c>
      <c r="AC807" s="48">
        <f t="shared" si="828"/>
        <v>3.102542336597609</v>
      </c>
      <c r="AD807" s="48">
        <f t="shared" si="829"/>
        <v>0.28337699469751432</v>
      </c>
      <c r="AE807" s="48">
        <f t="shared" si="830"/>
        <v>1.0226316479222541</v>
      </c>
      <c r="AF807" s="48">
        <f t="shared" si="831"/>
        <v>0.28337699469751432</v>
      </c>
      <c r="AG807" s="238">
        <f t="shared" si="832"/>
        <v>0.73908108065383171</v>
      </c>
      <c r="AH807" s="48">
        <f t="shared" si="833"/>
        <v>1.7357257090824777E-4</v>
      </c>
      <c r="AI807" s="48">
        <f>AE807+AC807+SUM($AB$797:AB807)</f>
        <v>4.3087121642627446</v>
      </c>
      <c r="AJ807" s="48">
        <f>AE807+AC807+SUM($AB$798:AB807)-$AI$798</f>
        <v>2.5121479852612651</v>
      </c>
      <c r="AK807" s="46"/>
      <c r="AL807" s="86"/>
      <c r="AM807" s="25">
        <v>38.705999999999996</v>
      </c>
      <c r="AN807" s="25">
        <v>4.3481796957655056E-2</v>
      </c>
      <c r="AQ807">
        <v>2375</v>
      </c>
      <c r="AR807" s="25">
        <v>-26.536333333333332</v>
      </c>
      <c r="AS807" s="25">
        <v>0.32230454886988824</v>
      </c>
      <c r="AV807" s="41">
        <f t="shared" si="838"/>
        <v>0</v>
      </c>
      <c r="AW807" s="86">
        <f t="shared" si="839"/>
        <v>1.1798592084086942E-2</v>
      </c>
      <c r="AX807" s="86">
        <f t="shared" si="840"/>
        <v>1.0108330558381673</v>
      </c>
      <c r="AY807" s="86">
        <f t="shared" si="834"/>
        <v>4.9711679994617591E-2</v>
      </c>
      <c r="AZ807" s="86">
        <f t="shared" si="835"/>
        <v>4.2590004842681273</v>
      </c>
      <c r="BA807" s="86">
        <f t="shared" si="841"/>
        <v>2.9842100384356151E-2</v>
      </c>
      <c r="BB807" s="86">
        <f t="shared" si="842"/>
        <v>2.4823058848769097</v>
      </c>
      <c r="BC807" s="89">
        <f t="shared" si="872"/>
        <v>1.7855417594214232E-3</v>
      </c>
      <c r="BD807" s="89">
        <f t="shared" si="872"/>
        <v>0.1242590491701927</v>
      </c>
      <c r="BE807" s="41">
        <f t="shared" si="860"/>
        <v>278.74478370730026</v>
      </c>
      <c r="BF807" s="89">
        <f t="shared" si="861"/>
        <v>0.63145821807228419</v>
      </c>
      <c r="BG807" s="89">
        <f t="shared" si="862"/>
        <v>0.36854178192771581</v>
      </c>
      <c r="BH807" s="89">
        <f t="shared" si="873"/>
        <v>7.9591892786064017E-2</v>
      </c>
      <c r="BI807" s="89">
        <f t="shared" si="873"/>
        <v>4.6452698143549929E-2</v>
      </c>
      <c r="BJ807" s="41">
        <f t="shared" si="863"/>
        <v>69.832974279705027</v>
      </c>
      <c r="BK807" s="89">
        <f t="shared" si="864"/>
        <v>0.89795300040537929</v>
      </c>
      <c r="BL807" s="89">
        <f t="shared" si="865"/>
        <v>0.10204699959462071</v>
      </c>
      <c r="BM807" s="89">
        <f t="shared" si="843"/>
        <v>0</v>
      </c>
      <c r="BN807" s="86">
        <f t="shared" si="844"/>
        <v>3.9333180761021871E-5</v>
      </c>
      <c r="BO807" s="86">
        <f t="shared" si="845"/>
        <v>3.5956814601267326E-3</v>
      </c>
      <c r="BP807" s="86">
        <f t="shared" si="846"/>
        <v>1.3140069146309545E-2</v>
      </c>
      <c r="BQ807" s="86">
        <f t="shared" si="847"/>
        <v>1.2012123632012377</v>
      </c>
      <c r="BR807" s="86">
        <f t="shared" si="858"/>
        <v>1.3007836084346112E-2</v>
      </c>
      <c r="BS807" s="86">
        <f t="shared" si="859"/>
        <v>1.1880286608115347</v>
      </c>
      <c r="BT807" s="89">
        <f t="shared" si="848"/>
        <v>2.2633247260323182E-3</v>
      </c>
      <c r="BU807" s="89">
        <f t="shared" si="848"/>
        <v>0.19967319422882501</v>
      </c>
      <c r="BV807" s="41">
        <f t="shared" si="849"/>
        <v>8.7161913228599452</v>
      </c>
      <c r="BW807" s="89" t="e">
        <f t="shared" si="850"/>
        <v>#REF!</v>
      </c>
      <c r="BX807" s="42" t="e">
        <f t="shared" si="851"/>
        <v>#REF!</v>
      </c>
      <c r="BY807" s="89" t="e">
        <f t="shared" si="852"/>
        <v>#REF!</v>
      </c>
      <c r="BZ807" s="89" t="e">
        <f t="shared" si="852"/>
        <v>#REF!</v>
      </c>
      <c r="CA807" s="41">
        <f t="shared" si="853"/>
        <v>-25.638697930114862</v>
      </c>
      <c r="CB807" s="89" t="e">
        <f t="shared" si="854"/>
        <v>#REF!</v>
      </c>
      <c r="CC807" s="89" t="e">
        <f t="shared" si="855"/>
        <v>#REF!</v>
      </c>
      <c r="CD807" s="41" t="e">
        <f t="shared" si="866"/>
        <v>#REF!</v>
      </c>
      <c r="CE807" s="41" t="e">
        <f t="shared" si="867"/>
        <v>#REF!</v>
      </c>
      <c r="CF807" s="42" t="e">
        <f t="shared" si="868"/>
        <v>#REF!</v>
      </c>
      <c r="CG807" s="42" t="e">
        <f t="shared" si="869"/>
        <v>#REF!</v>
      </c>
      <c r="CH807" s="42" t="e">
        <f t="shared" si="856"/>
        <v>#REF!</v>
      </c>
      <c r="CI807" s="89">
        <f t="shared" si="870"/>
        <v>0.25635716443358358</v>
      </c>
      <c r="CJ807" s="89">
        <f t="shared" si="871"/>
        <v>2.2557908208276816</v>
      </c>
      <c r="CK807" s="42" t="e">
        <f t="shared" si="857"/>
        <v>#REF!</v>
      </c>
      <c r="CM807" s="89" t="e">
        <f t="shared" si="836"/>
        <v>#REF!</v>
      </c>
      <c r="CN807" s="89">
        <f t="shared" si="837"/>
        <v>1.2564483340891171E-2</v>
      </c>
    </row>
    <row r="808" spans="4:92" ht="14.4" x14ac:dyDescent="0.3">
      <c r="E808" s="32">
        <v>41613.436805555553</v>
      </c>
      <c r="F808" s="21">
        <f t="shared" si="822"/>
        <v>1728.7944444444438</v>
      </c>
      <c r="G808" s="21">
        <f t="shared" si="823"/>
        <v>203.88194444444525</v>
      </c>
      <c r="H808" s="21"/>
      <c r="I808" s="21">
        <v>1106</v>
      </c>
      <c r="J808" s="21">
        <v>9763</v>
      </c>
      <c r="K808" s="21">
        <v>3815</v>
      </c>
      <c r="L808" s="21">
        <v>8</v>
      </c>
      <c r="M808" s="51">
        <v>6.94</v>
      </c>
      <c r="N808" s="40"/>
      <c r="O808" s="40"/>
      <c r="P808" s="40"/>
      <c r="R808" s="22"/>
      <c r="S808" s="22"/>
      <c r="T808" s="22"/>
      <c r="U808" s="52">
        <f t="shared" si="824"/>
        <v>1.0566438710573701E-2</v>
      </c>
      <c r="V808" s="52">
        <f t="shared" si="825"/>
        <v>1.481568563962449</v>
      </c>
      <c r="W808" s="52">
        <f t="shared" si="826"/>
        <v>4.5624641327001326E-3</v>
      </c>
      <c r="X808" s="247">
        <f>W808+V808+SUM($U$797:U808)</f>
        <v>1.5270169098996338</v>
      </c>
      <c r="Y808" s="104">
        <f>W808+V808+SUM($U$798:U808)-$X$798</f>
        <v>1.5137009744479675</v>
      </c>
      <c r="Z808" s="42"/>
      <c r="AA808" s="42"/>
      <c r="AB808" s="41">
        <f t="shared" si="827"/>
        <v>2.7040666089470783E-2</v>
      </c>
      <c r="AC808" s="48">
        <f t="shared" si="828"/>
        <v>3.7914951218782149</v>
      </c>
      <c r="AD808" s="48">
        <f t="shared" si="829"/>
        <v>0.34630389418840146</v>
      </c>
      <c r="AE808" s="48">
        <f t="shared" si="830"/>
        <v>1.2497179680157195</v>
      </c>
      <c r="AF808" s="48">
        <f t="shared" si="831"/>
        <v>0.34630389418840146</v>
      </c>
      <c r="AG808" s="238">
        <f t="shared" si="832"/>
        <v>0.90320195760633137</v>
      </c>
      <c r="AH808" s="48">
        <f t="shared" si="833"/>
        <v>2.1211622098674863E-4</v>
      </c>
      <c r="AI808" s="48">
        <f>AE808+AC808+SUM($AB$797:AB808)</f>
        <v>5.2517919357262866</v>
      </c>
      <c r="AJ808" s="48">
        <f>AE808+AC808+SUM($AB$798:AB808)-$AI$798</f>
        <v>3.4552277567248071</v>
      </c>
      <c r="AK808" s="46"/>
      <c r="AL808" s="86"/>
      <c r="AM808" s="25">
        <v>44.633749999999999</v>
      </c>
      <c r="AN808" s="25">
        <v>0.24067963665420539</v>
      </c>
      <c r="AQ808"/>
      <c r="AR808" s="25">
        <v>-19.809999999999999</v>
      </c>
      <c r="AS808" s="25">
        <v>7.6999999999999957E-2</v>
      </c>
      <c r="AV808" s="41">
        <f t="shared" si="838"/>
        <v>0</v>
      </c>
      <c r="AW808" s="86">
        <f t="shared" si="839"/>
        <v>1.4499926134699533E-2</v>
      </c>
      <c r="AX808" s="86">
        <f t="shared" si="840"/>
        <v>1.2352180418810199</v>
      </c>
      <c r="AY808" s="86">
        <f t="shared" si="834"/>
        <v>6.0934224434455737E-2</v>
      </c>
      <c r="AZ808" s="86">
        <f t="shared" si="835"/>
        <v>5.190857711291831</v>
      </c>
      <c r="BA808" s="86">
        <f t="shared" si="841"/>
        <v>4.1064644824194294E-2</v>
      </c>
      <c r="BB808" s="86">
        <f t="shared" si="842"/>
        <v>3.4141631119006135</v>
      </c>
      <c r="BC808" s="89">
        <f t="shared" si="872"/>
        <v>1.1222544439838143E-2</v>
      </c>
      <c r="BD808" s="89">
        <f t="shared" si="872"/>
        <v>0.93185722702370377</v>
      </c>
      <c r="BE808" s="41">
        <f t="shared" si="860"/>
        <v>71.72619440938189</v>
      </c>
      <c r="BF808" s="89">
        <f t="shared" si="861"/>
        <v>0.89553794647544949</v>
      </c>
      <c r="BG808" s="89">
        <f t="shared" si="862"/>
        <v>0.10446205352455051</v>
      </c>
      <c r="BH808" s="89">
        <f t="shared" si="873"/>
        <v>0.84456372189899653</v>
      </c>
      <c r="BI808" s="89">
        <f t="shared" si="873"/>
        <v>9.8516049564545377E-2</v>
      </c>
      <c r="BJ808" s="41">
        <f t="shared" si="863"/>
        <v>70.349707312768572</v>
      </c>
      <c r="BK808" s="89">
        <f t="shared" si="864"/>
        <v>0.89729383873544821</v>
      </c>
      <c r="BL808" s="89">
        <f t="shared" si="865"/>
        <v>0.10270616126455179</v>
      </c>
      <c r="BM808" s="89">
        <f t="shared" si="843"/>
        <v>0</v>
      </c>
      <c r="BN808" s="86">
        <f t="shared" si="844"/>
        <v>4.970618340040279E-5</v>
      </c>
      <c r="BO808" s="86">
        <f t="shared" si="845"/>
        <v>4.51275794929973E-3</v>
      </c>
      <c r="BP808" s="86">
        <f t="shared" si="846"/>
        <v>1.6636225594625666E-2</v>
      </c>
      <c r="BQ808" s="86">
        <f t="shared" si="847"/>
        <v>1.510380684305008</v>
      </c>
      <c r="BR808" s="86">
        <f t="shared" si="858"/>
        <v>1.6503992532662232E-2</v>
      </c>
      <c r="BS808" s="86">
        <f t="shared" si="859"/>
        <v>1.497196981915305</v>
      </c>
      <c r="BT808" s="89">
        <f t="shared" si="848"/>
        <v>3.4961564483161206E-3</v>
      </c>
      <c r="BU808" s="89">
        <f t="shared" si="848"/>
        <v>0.30916832110377035</v>
      </c>
      <c r="BV808" s="41">
        <f t="shared" si="849"/>
        <v>6.3238378077250523</v>
      </c>
      <c r="BW808" s="89" t="e">
        <f t="shared" si="850"/>
        <v>#REF!</v>
      </c>
      <c r="BX808" s="42" t="e">
        <f t="shared" si="851"/>
        <v>#REF!</v>
      </c>
      <c r="BY808" s="89" t="e">
        <f t="shared" si="852"/>
        <v>#REF!</v>
      </c>
      <c r="BZ808" s="89" t="e">
        <f t="shared" si="852"/>
        <v>#REF!</v>
      </c>
      <c r="CA808" s="41">
        <f t="shared" si="853"/>
        <v>-19.038495263632104</v>
      </c>
      <c r="CB808" s="89" t="e">
        <f t="shared" si="854"/>
        <v>#REF!</v>
      </c>
      <c r="CC808" s="89" t="e">
        <f t="shared" si="855"/>
        <v>#REF!</v>
      </c>
      <c r="CD808" s="41" t="e">
        <f t="shared" si="866"/>
        <v>#REF!</v>
      </c>
      <c r="CE808" s="41" t="e">
        <f t="shared" si="867"/>
        <v>#REF!</v>
      </c>
      <c r="CF808" s="42" t="e">
        <f t="shared" si="868"/>
        <v>#REF!</v>
      </c>
      <c r="CG808" s="42" t="e">
        <f t="shared" si="869"/>
        <v>#REF!</v>
      </c>
      <c r="CH808" s="42" t="e">
        <f t="shared" si="856"/>
        <v>#REF!</v>
      </c>
      <c r="CI808" s="89">
        <f t="shared" si="870"/>
        <v>0.35487317918793354</v>
      </c>
      <c r="CJ808" s="89">
        <f t="shared" si="871"/>
        <v>3.1003545775368737</v>
      </c>
      <c r="CK808" s="42" t="e">
        <f t="shared" si="857"/>
        <v>#REF!</v>
      </c>
      <c r="CM808" s="89" t="e">
        <f t="shared" si="836"/>
        <v>#REF!</v>
      </c>
      <c r="CN808" s="89">
        <f t="shared" si="837"/>
        <v>1.7392914131686199E-2</v>
      </c>
    </row>
    <row r="809" spans="4:92" ht="14.4" x14ac:dyDescent="0.3">
      <c r="E809" s="32">
        <v>41695.599999999999</v>
      </c>
      <c r="F809" s="21">
        <f t="shared" si="822"/>
        <v>1810.9576388888891</v>
      </c>
      <c r="G809" s="21">
        <f t="shared" si="823"/>
        <v>286.04513888889051</v>
      </c>
      <c r="H809" s="21">
        <v>10</v>
      </c>
      <c r="I809" s="21">
        <v>1133</v>
      </c>
      <c r="J809" s="21">
        <v>9121</v>
      </c>
      <c r="K809" s="21">
        <v>6554</v>
      </c>
      <c r="L809" s="21">
        <v>36</v>
      </c>
      <c r="M809" s="51">
        <v>6.94</v>
      </c>
      <c r="N809" s="40"/>
      <c r="O809" s="40"/>
      <c r="P809" s="40"/>
      <c r="R809" s="22"/>
      <c r="S809" s="22"/>
      <c r="T809" s="22"/>
      <c r="U809" s="52">
        <f t="shared" si="824"/>
        <v>1.8595819238612775E-2</v>
      </c>
      <c r="V809" s="52">
        <f t="shared" si="825"/>
        <v>2.607404628911242</v>
      </c>
      <c r="W809" s="52">
        <f t="shared" si="826"/>
        <v>8.029456339858838E-3</v>
      </c>
      <c r="X809" s="247">
        <f>W809+V809+SUM($U$797:U809)</f>
        <v>2.6749157862941981</v>
      </c>
      <c r="Y809" s="104">
        <f>W809+V809+SUM($U$798:U809)-$X$798</f>
        <v>2.6615998508425318</v>
      </c>
      <c r="Z809" s="42"/>
      <c r="AA809" s="42"/>
      <c r="AB809" s="41">
        <f t="shared" si="827"/>
        <v>2.5879229062463701E-2</v>
      </c>
      <c r="AC809" s="48">
        <f t="shared" si="828"/>
        <v>3.6286447391363197</v>
      </c>
      <c r="AD809" s="48">
        <f t="shared" si="829"/>
        <v>0.33142962430258049</v>
      </c>
      <c r="AE809" s="48">
        <f t="shared" si="830"/>
        <v>1.196040713299916</v>
      </c>
      <c r="AF809" s="48">
        <f t="shared" si="831"/>
        <v>0.33142962430258055</v>
      </c>
      <c r="AG809" s="238">
        <f t="shared" si="832"/>
        <v>0.86440808348509635</v>
      </c>
      <c r="AH809" s="48">
        <f t="shared" si="833"/>
        <v>2.0300551223912809E-4</v>
      </c>
      <c r="AI809" s="48">
        <f>AE809+AC809+SUM($AB$797:AB809)</f>
        <v>5.0611435273310512</v>
      </c>
      <c r="AJ809" s="48">
        <f>AE809+AC809+SUM($AB$798:AB809)-$AI$798</f>
        <v>3.2645793483295718</v>
      </c>
      <c r="AK809" s="46"/>
      <c r="AL809" s="86"/>
      <c r="AM809" s="41">
        <v>60.122666666666667</v>
      </c>
      <c r="AN809" s="41">
        <v>0.26737489286268762</v>
      </c>
      <c r="AO809" s="41"/>
      <c r="AP809" s="41"/>
      <c r="AQ809"/>
      <c r="AR809" s="41">
        <v>0.1085</v>
      </c>
      <c r="AS809" s="25">
        <v>0.19728279195104675</v>
      </c>
      <c r="AT809" s="41"/>
      <c r="AU809" s="41"/>
      <c r="AV809" s="41">
        <f t="shared" si="838"/>
        <v>0</v>
      </c>
      <c r="AW809" s="86">
        <f t="shared" si="839"/>
        <v>1.4080468333918697E-2</v>
      </c>
      <c r="AX809" s="86">
        <f t="shared" si="840"/>
        <v>1.1819602449659974</v>
      </c>
      <c r="AY809" s="86">
        <f t="shared" si="834"/>
        <v>5.9582646625284778E-2</v>
      </c>
      <c r="AZ809" s="86">
        <f t="shared" si="835"/>
        <v>5.0015608807057665</v>
      </c>
      <c r="BA809" s="86">
        <f t="shared" si="841"/>
        <v>3.9713067015023334E-2</v>
      </c>
      <c r="BB809" s="86">
        <f t="shared" si="842"/>
        <v>3.224866281314549</v>
      </c>
      <c r="BC809" s="89">
        <f t="shared" si="872"/>
        <v>-1.351577809170959E-3</v>
      </c>
      <c r="BD809" s="89">
        <f t="shared" si="872"/>
        <v>-0.1892968305860645</v>
      </c>
      <c r="BE809" s="41">
        <f t="shared" si="860"/>
        <v>-364.61113510805563</v>
      </c>
      <c r="BF809" s="89">
        <f t="shared" si="861"/>
        <v>1.4521442100091269</v>
      </c>
      <c r="BG809" s="89">
        <f t="shared" si="862"/>
        <v>-0.45214421000912686</v>
      </c>
      <c r="BH809" s="89">
        <f t="shared" si="873"/>
        <v>-0.2768489823985964</v>
      </c>
      <c r="BI809" s="89">
        <f t="shared" si="873"/>
        <v>8.6200574003361063E-2</v>
      </c>
      <c r="BJ809" s="41">
        <f t="shared" si="863"/>
        <v>95.881528392104627</v>
      </c>
      <c r="BK809" s="89">
        <f t="shared" si="864"/>
        <v>0.8647246071551562</v>
      </c>
      <c r="BL809" s="89">
        <f t="shared" si="865"/>
        <v>0.1352753928448438</v>
      </c>
      <c r="BM809" s="89">
        <f t="shared" si="843"/>
        <v>0</v>
      </c>
      <c r="BN809" s="86">
        <f t="shared" si="844"/>
        <v>8.9235530285979158E-5</v>
      </c>
      <c r="BO809" s="86">
        <f t="shared" si="845"/>
        <v>7.940220809572858E-3</v>
      </c>
      <c r="BP809" s="86">
        <f t="shared" si="846"/>
        <v>2.9727732309270654E-2</v>
      </c>
      <c r="BQ809" s="86">
        <f t="shared" si="847"/>
        <v>2.6451880539849273</v>
      </c>
      <c r="BR809" s="86">
        <f t="shared" si="858"/>
        <v>2.9595499247307221E-2</v>
      </c>
      <c r="BS809" s="86">
        <f t="shared" si="859"/>
        <v>2.6320043515952243</v>
      </c>
      <c r="BT809" s="89">
        <f t="shared" si="848"/>
        <v>1.3091506714644988E-2</v>
      </c>
      <c r="BU809" s="89">
        <f t="shared" si="848"/>
        <v>1.1348073696799192</v>
      </c>
      <c r="BV809" s="41">
        <f t="shared" si="849"/>
        <v>26.61918230973459</v>
      </c>
      <c r="BW809" s="89" t="e">
        <f t="shared" si="850"/>
        <v>#REF!</v>
      </c>
      <c r="BX809" s="42" t="e">
        <f t="shared" si="851"/>
        <v>#REF!</v>
      </c>
      <c r="BY809" s="89" t="e">
        <f t="shared" si="852"/>
        <v>#REF!</v>
      </c>
      <c r="BZ809" s="89" t="e">
        <f t="shared" si="852"/>
        <v>#REF!</v>
      </c>
      <c r="CA809" s="41">
        <f t="shared" si="853"/>
        <v>0.64713670020677405</v>
      </c>
      <c r="CB809" s="89" t="e">
        <f t="shared" si="854"/>
        <v>#REF!</v>
      </c>
      <c r="CC809" s="89" t="e">
        <f t="shared" si="855"/>
        <v>#REF!</v>
      </c>
      <c r="CD809" s="41" t="e">
        <f t="shared" si="866"/>
        <v>#REF!</v>
      </c>
      <c r="CE809" s="41" t="e">
        <f t="shared" si="867"/>
        <v>#REF!</v>
      </c>
      <c r="CF809" s="42" t="e">
        <f t="shared" si="868"/>
        <v>#REF!</v>
      </c>
      <c r="CG809" s="42" t="e">
        <f t="shared" si="869"/>
        <v>#REF!</v>
      </c>
      <c r="CH809" s="42" t="e">
        <f t="shared" si="856"/>
        <v>#REF!</v>
      </c>
      <c r="CI809" s="140">
        <f t="shared" si="870"/>
        <v>0.44161725381844696</v>
      </c>
      <c r="CJ809" s="140">
        <f t="shared" si="871"/>
        <v>2.8229620945111247</v>
      </c>
      <c r="CK809" s="42" t="e">
        <f t="shared" si="857"/>
        <v>#REF!</v>
      </c>
      <c r="CM809" s="89" t="e">
        <f t="shared" si="836"/>
        <v>#REF!</v>
      </c>
      <c r="CN809" s="89">
        <f t="shared" si="837"/>
        <v>2.1644382909725649E-2</v>
      </c>
    </row>
    <row r="810" spans="4:92" ht="14.4" x14ac:dyDescent="0.3">
      <c r="E810" s="32">
        <v>41743.409722222219</v>
      </c>
      <c r="F810" s="21">
        <f t="shared" si="822"/>
        <v>1858.7673611111095</v>
      </c>
      <c r="G810" s="21">
        <f t="shared" si="823"/>
        <v>333.85486111111095</v>
      </c>
      <c r="H810" s="21"/>
      <c r="I810" s="21">
        <v>1022</v>
      </c>
      <c r="J810" s="21">
        <v>10483</v>
      </c>
      <c r="K810" s="21">
        <v>7902</v>
      </c>
      <c r="L810" s="21">
        <v>9</v>
      </c>
      <c r="M810" s="51">
        <v>6.94</v>
      </c>
      <c r="N810" s="40"/>
      <c r="O810" s="40"/>
      <c r="P810" s="40"/>
      <c r="R810" s="22"/>
      <c r="S810" s="22"/>
      <c r="T810" s="22"/>
      <c r="U810" s="52">
        <f t="shared" si="824"/>
        <v>2.0223992250575171E-2</v>
      </c>
      <c r="V810" s="52">
        <f t="shared" si="825"/>
        <v>2.8356981928346889</v>
      </c>
      <c r="W810" s="52">
        <f t="shared" si="826"/>
        <v>8.7324823235779506E-3</v>
      </c>
      <c r="X810" s="247">
        <f>W810+V810+SUM($U$797:U810)</f>
        <v>2.9241363684519395</v>
      </c>
      <c r="Y810" s="104">
        <f>W810+V810+SUM($U$798:U810)-$X$798</f>
        <v>2.9108204330002732</v>
      </c>
      <c r="Z810" s="42"/>
      <c r="AA810" s="42"/>
      <c r="AB810" s="41">
        <f t="shared" si="827"/>
        <v>2.6829677393416792E-2</v>
      </c>
      <c r="AC810" s="48">
        <f t="shared" si="828"/>
        <v>3.7619114345084852</v>
      </c>
      <c r="AD810" s="48">
        <f t="shared" si="829"/>
        <v>0.34360180812175373</v>
      </c>
      <c r="AE810" s="48">
        <f t="shared" si="830"/>
        <v>1.2399668633781917</v>
      </c>
      <c r="AF810" s="48">
        <f t="shared" si="831"/>
        <v>0.34360180812175384</v>
      </c>
      <c r="AG810" s="238">
        <f t="shared" si="832"/>
        <v>0.8961545941028497</v>
      </c>
      <c r="AH810" s="48">
        <f t="shared" si="833"/>
        <v>2.1046115358826762E-4</v>
      </c>
      <c r="AI810" s="48">
        <f>AE810+AC810+SUM($AB$797:AB810)</f>
        <v>5.2651660501749094</v>
      </c>
      <c r="AJ810" s="48">
        <f>AE810+AC810+SUM($AB$798:AB810)-$AI$798</f>
        <v>3.4686018711734299</v>
      </c>
      <c r="AK810" s="46"/>
      <c r="AL810" s="86"/>
      <c r="AM810" s="41">
        <v>68.52600000000001</v>
      </c>
      <c r="AN810" s="41">
        <v>8.5000000000000853E-2</v>
      </c>
      <c r="AO810" s="41"/>
      <c r="AP810" s="41"/>
      <c r="AQ810"/>
      <c r="AR810" s="41">
        <v>10.3255</v>
      </c>
      <c r="AS810" s="25">
        <v>4.6499999999999986E-2</v>
      </c>
      <c r="AT810" s="41"/>
      <c r="AU810" s="41"/>
      <c r="AV810" s="41">
        <f t="shared" si="838"/>
        <v>0</v>
      </c>
      <c r="AW810" s="86">
        <f t="shared" si="839"/>
        <v>1.4711930490282629E-2</v>
      </c>
      <c r="AX810" s="86">
        <f t="shared" si="840"/>
        <v>1.225254932887909</v>
      </c>
      <c r="AY810" s="86">
        <f t="shared" si="834"/>
        <v>6.2470021770528204E-2</v>
      </c>
      <c r="AZ810" s="86">
        <f t="shared" si="835"/>
        <v>5.2026960284043815</v>
      </c>
      <c r="BA810" s="86">
        <f t="shared" si="841"/>
        <v>4.260044216026676E-2</v>
      </c>
      <c r="BB810" s="86">
        <f t="shared" si="842"/>
        <v>3.426001429013164</v>
      </c>
      <c r="BC810" s="89">
        <f t="shared" si="872"/>
        <v>2.887375145243426E-3</v>
      </c>
      <c r="BD810" s="89">
        <f t="shared" si="872"/>
        <v>0.20113514769861496</v>
      </c>
      <c r="BE810" s="41">
        <f t="shared" si="860"/>
        <v>277.48889757624949</v>
      </c>
      <c r="BF810" s="89">
        <f t="shared" si="861"/>
        <v>0.63306026776993674</v>
      </c>
      <c r="BG810" s="89">
        <f t="shared" si="862"/>
        <v>0.36693973223006326</v>
      </c>
      <c r="BH810" s="89">
        <f t="shared" si="873"/>
        <v>0.12915855294263087</v>
      </c>
      <c r="BI810" s="89">
        <f t="shared" si="873"/>
        <v>7.4863969901227276E-2</v>
      </c>
      <c r="BJ810" s="41">
        <f t="shared" si="863"/>
        <v>106.54341099223275</v>
      </c>
      <c r="BK810" s="89">
        <f t="shared" si="864"/>
        <v>0.85112395867785262</v>
      </c>
      <c r="BL810" s="89">
        <f t="shared" si="865"/>
        <v>0.14887604132214738</v>
      </c>
      <c r="BM810" s="89">
        <f t="shared" si="843"/>
        <v>0</v>
      </c>
      <c r="BN810" s="86">
        <f t="shared" si="844"/>
        <v>9.8028932754221955E-5</v>
      </c>
      <c r="BO810" s="86">
        <f t="shared" si="845"/>
        <v>8.6344533908237295E-3</v>
      </c>
      <c r="BP810" s="86">
        <f t="shared" si="846"/>
        <v>3.2825714018703121E-2</v>
      </c>
      <c r="BQ810" s="86">
        <f t="shared" si="847"/>
        <v>2.8913106544332363</v>
      </c>
      <c r="BR810" s="86">
        <f t="shared" si="858"/>
        <v>3.2693480956739684E-2</v>
      </c>
      <c r="BS810" s="86">
        <f t="shared" si="859"/>
        <v>2.8781269520435333</v>
      </c>
      <c r="BT810" s="89">
        <f t="shared" si="848"/>
        <v>3.0979817094324638E-3</v>
      </c>
      <c r="BU810" s="89">
        <f t="shared" si="848"/>
        <v>0.24612260044830903</v>
      </c>
      <c r="BV810" s="41">
        <f t="shared" ref="BV810:BV815" si="874">1000*((BT810/BU810)/0.0112372-1)</f>
        <v>120.13210166248723</v>
      </c>
      <c r="BW810" s="89" t="e">
        <f t="shared" si="850"/>
        <v>#REF!</v>
      </c>
      <c r="BX810" s="42" t="e">
        <f t="shared" si="851"/>
        <v>#REF!</v>
      </c>
      <c r="BY810" s="89" t="e">
        <f t="shared" si="852"/>
        <v>#REF!</v>
      </c>
      <c r="BZ810" s="89" t="e">
        <f t="shared" si="852"/>
        <v>#REF!</v>
      </c>
      <c r="CA810" s="41">
        <f t="shared" si="853"/>
        <v>10.864875799627471</v>
      </c>
      <c r="CB810" s="89" t="e">
        <f t="shared" si="854"/>
        <v>#REF!</v>
      </c>
      <c r="CC810" s="89" t="e">
        <f t="shared" si="855"/>
        <v>#REF!</v>
      </c>
      <c r="CD810" s="41" t="e">
        <f t="shared" si="866"/>
        <v>#REF!</v>
      </c>
      <c r="CE810" s="41" t="e">
        <f t="shared" ref="CE810:CE815" si="875">CH810+CI810</f>
        <v>#REF!</v>
      </c>
      <c r="CF810" s="42" t="e">
        <f t="shared" si="868"/>
        <v>#REF!</v>
      </c>
      <c r="CG810" s="42" t="e">
        <f t="shared" si="869"/>
        <v>#REF!</v>
      </c>
      <c r="CH810" s="42" t="e">
        <f t="shared" si="856"/>
        <v>#REF!</v>
      </c>
      <c r="CI810" s="89">
        <f t="shared" si="870"/>
        <v>0.51639171550289331</v>
      </c>
      <c r="CJ810" s="89">
        <f t="shared" si="871"/>
        <v>2.9522101556705365</v>
      </c>
      <c r="CK810" s="42" t="e">
        <f t="shared" si="857"/>
        <v>#REF!</v>
      </c>
      <c r="CM810" s="89" t="e">
        <f t="shared" si="836"/>
        <v>#REF!</v>
      </c>
      <c r="CN810" s="89">
        <f t="shared" si="837"/>
        <v>2.5309201407130024E-2</v>
      </c>
    </row>
    <row r="811" spans="4:92" ht="14.4" x14ac:dyDescent="0.3">
      <c r="E811" s="32">
        <v>41772.612500000003</v>
      </c>
      <c r="F811" s="21">
        <f t="shared" si="822"/>
        <v>1887.9701388888934</v>
      </c>
      <c r="G811" s="21">
        <f t="shared" si="823"/>
        <v>363.05763888889487</v>
      </c>
      <c r="H811" s="21">
        <v>10</v>
      </c>
      <c r="I811" s="21">
        <v>1114</v>
      </c>
      <c r="J811" s="21">
        <v>9521</v>
      </c>
      <c r="K811" s="21">
        <v>8739</v>
      </c>
      <c r="L811" s="21">
        <v>10</v>
      </c>
      <c r="M811" s="51">
        <v>6.94</v>
      </c>
      <c r="N811" s="40"/>
      <c r="O811" s="40"/>
      <c r="P811" s="40"/>
      <c r="R811" s="22"/>
      <c r="S811" s="22"/>
      <c r="T811" s="22"/>
      <c r="U811" s="52">
        <f t="shared" si="824"/>
        <v>2.4379562019950229E-2</v>
      </c>
      <c r="V811" s="52">
        <f t="shared" si="825"/>
        <v>3.4183695832907546</v>
      </c>
      <c r="W811" s="52">
        <f t="shared" si="826"/>
        <v>1.0526808542943989E-2</v>
      </c>
      <c r="X811" s="247">
        <f>W811+V811+SUM($U$797:U811)</f>
        <v>3.5329816471473214</v>
      </c>
      <c r="Y811" s="104">
        <f>W811+V811+SUM($U$798:U811)-$X$798</f>
        <v>3.5196657116956551</v>
      </c>
      <c r="Z811" s="42"/>
      <c r="AA811" s="42"/>
      <c r="AB811" s="41">
        <f t="shared" si="827"/>
        <v>2.6561140861877348E-2</v>
      </c>
      <c r="AC811" s="48">
        <f t="shared" si="828"/>
        <v>3.7242587026560563</v>
      </c>
      <c r="AD811" s="48">
        <f t="shared" si="829"/>
        <v>0.34016271951734361</v>
      </c>
      <c r="AE811" s="48">
        <f t="shared" si="830"/>
        <v>1.2275561140489011</v>
      </c>
      <c r="AF811" s="48">
        <f t="shared" si="831"/>
        <v>0.34016271951734367</v>
      </c>
      <c r="AG811" s="238">
        <f t="shared" si="832"/>
        <v>0.88718503987024555</v>
      </c>
      <c r="AH811" s="48">
        <f t="shared" si="833"/>
        <v>2.0835466131183597E-4</v>
      </c>
      <c r="AI811" s="48">
        <f>AE811+AC811+SUM($AB$797:AB811)</f>
        <v>5.2416637098550671</v>
      </c>
      <c r="AJ811" s="48">
        <f>AE811+AC811+SUM($AB$798:AB811)-$AI$798</f>
        <v>3.4450995308535877</v>
      </c>
      <c r="AK811" s="46"/>
      <c r="AL811" s="86"/>
      <c r="AM811" s="41">
        <v>74.933500000000009</v>
      </c>
      <c r="AN811" s="41">
        <v>0.14495689014324104</v>
      </c>
      <c r="AO811" s="41"/>
      <c r="AP811" s="41"/>
      <c r="AQ811"/>
      <c r="AR811" s="41">
        <v>20.469000000000001</v>
      </c>
      <c r="AS811" s="25">
        <v>0.16829141392239799</v>
      </c>
      <c r="AT811" s="41"/>
      <c r="AU811" s="41"/>
      <c r="AV811" s="89">
        <f t="shared" si="838"/>
        <v>0</v>
      </c>
      <c r="AW811" s="86">
        <f t="shared" si="839"/>
        <v>1.4650975571523468E-2</v>
      </c>
      <c r="AX811" s="86">
        <f t="shared" si="840"/>
        <v>1.2129051384773777</v>
      </c>
      <c r="AY811" s="86">
        <f t="shared" si="834"/>
        <v>6.255965498304579E-2</v>
      </c>
      <c r="AZ811" s="86">
        <f t="shared" si="835"/>
        <v>5.1791040548720213</v>
      </c>
      <c r="BA811" s="86">
        <f t="shared" si="841"/>
        <v>4.2690075372784353E-2</v>
      </c>
      <c r="BB811" s="86">
        <f t="shared" si="842"/>
        <v>3.4024094554808038</v>
      </c>
      <c r="BC811" s="89">
        <f t="shared" si="872"/>
        <v>8.9633212517592487E-5</v>
      </c>
      <c r="BD811" s="89">
        <f t="shared" si="872"/>
        <v>-2.35919735323602E-2</v>
      </c>
      <c r="BE811" s="41">
        <f t="shared" si="860"/>
        <v>-1338.1010965451328</v>
      </c>
      <c r="BF811" s="89">
        <f t="shared" si="861"/>
        <v>2.6939600560709089</v>
      </c>
      <c r="BG811" s="89">
        <f t="shared" si="862"/>
        <v>-1.6939600560709089</v>
      </c>
      <c r="BH811" s="89">
        <f>BF811*($AJ811-$AJ810)</f>
        <v>-6.3314366045839732E-2</v>
      </c>
      <c r="BI811" s="89">
        <f t="shared" si="873"/>
        <v>3.9812025725997506E-2</v>
      </c>
      <c r="BJ811" s="41">
        <f t="shared" ref="BJ811:BJ823" si="876">1000*((BA811/BB811)/0.0112372-1)</f>
        <v>116.56043434919216</v>
      </c>
      <c r="BK811" s="89">
        <f t="shared" si="864"/>
        <v>0.83834591388252655</v>
      </c>
      <c r="BL811" s="89">
        <f t="shared" si="865"/>
        <v>0.16165408611747345</v>
      </c>
      <c r="BM811" s="89">
        <f t="shared" si="843"/>
        <v>0</v>
      </c>
      <c r="BN811" s="86">
        <f t="shared" si="844"/>
        <v>1.1934461858644982E-4</v>
      </c>
      <c r="BO811" s="86">
        <f t="shared" si="845"/>
        <v>1.0407463924357539E-2</v>
      </c>
      <c r="BP811" s="86">
        <f t="shared" si="846"/>
        <v>4.0054147981474102E-2</v>
      </c>
      <c r="BQ811" s="86">
        <f t="shared" si="847"/>
        <v>3.4929274991658477</v>
      </c>
      <c r="BR811" s="86">
        <f t="shared" si="858"/>
        <v>3.9921914919510665E-2</v>
      </c>
      <c r="BS811" s="86">
        <f t="shared" si="859"/>
        <v>3.4797437967761446</v>
      </c>
      <c r="BT811" s="89">
        <f t="shared" si="848"/>
        <v>7.2284339627709804E-3</v>
      </c>
      <c r="BU811" s="89">
        <f t="shared" si="848"/>
        <v>0.60161684473261134</v>
      </c>
      <c r="BV811" s="41">
        <f t="shared" si="874"/>
        <v>69.217651039315214</v>
      </c>
      <c r="BW811" s="89" t="e">
        <f t="shared" si="850"/>
        <v>#REF!</v>
      </c>
      <c r="BX811" s="42" t="e">
        <f t="shared" si="851"/>
        <v>#REF!</v>
      </c>
      <c r="BY811" s="89" t="e">
        <f t="shared" si="852"/>
        <v>#REF!</v>
      </c>
      <c r="BZ811" s="89" t="e">
        <f t="shared" si="852"/>
        <v>#REF!</v>
      </c>
      <c r="CA811" s="41">
        <f t="shared" ref="CA811:CA823" si="877">1000*((BR811/BS811/0.0112372-1))</f>
        <v>20.953553176857653</v>
      </c>
      <c r="CB811" s="89" t="e">
        <f t="shared" si="854"/>
        <v>#REF!</v>
      </c>
      <c r="CC811" s="89" t="e">
        <f t="shared" ref="CC811:CC823" si="878">1-CB811</f>
        <v>#REF!</v>
      </c>
      <c r="CD811" s="41" t="e">
        <f t="shared" si="866"/>
        <v>#REF!</v>
      </c>
      <c r="CE811" s="41" t="e">
        <f t="shared" si="875"/>
        <v>#REF!</v>
      </c>
      <c r="CF811" s="42" t="e">
        <f t="shared" si="868"/>
        <v>#REF!</v>
      </c>
      <c r="CG811" s="42" t="e">
        <f t="shared" si="869"/>
        <v>#REF!</v>
      </c>
      <c r="CH811" s="42" t="e">
        <f t="shared" si="856"/>
        <v>#REF!</v>
      </c>
      <c r="CI811" s="140">
        <f t="shared" si="870"/>
        <v>0.55691441624387328</v>
      </c>
      <c r="CJ811" s="140">
        <f t="shared" si="871"/>
        <v>2.8881851146097146</v>
      </c>
      <c r="CK811" s="42" t="e">
        <f t="shared" si="857"/>
        <v>#REF!</v>
      </c>
      <c r="CM811" s="89" t="e">
        <f t="shared" si="836"/>
        <v>#REF!</v>
      </c>
      <c r="CN811" s="89">
        <f t="shared" si="837"/>
        <v>2.7295285156780286E-2</v>
      </c>
    </row>
    <row r="812" spans="4:92" ht="14.4" x14ac:dyDescent="0.3">
      <c r="E812" s="32">
        <v>42074.420138888891</v>
      </c>
      <c r="F812" s="21">
        <f t="shared" si="822"/>
        <v>2189.777777777781</v>
      </c>
      <c r="G812" s="21">
        <f t="shared" si="823"/>
        <v>664.86527777778247</v>
      </c>
      <c r="H812" s="21"/>
      <c r="I812" s="21">
        <v>1111</v>
      </c>
      <c r="J812" s="21">
        <v>11234</v>
      </c>
      <c r="K812" s="21">
        <v>24811</v>
      </c>
      <c r="L812" s="21">
        <v>8</v>
      </c>
      <c r="M812" s="51">
        <v>6.94</v>
      </c>
      <c r="N812" s="40"/>
      <c r="O812" s="40"/>
      <c r="P812" s="40"/>
      <c r="R812" s="22"/>
      <c r="S812" s="22"/>
      <c r="T812" s="22"/>
      <c r="U812" s="52">
        <f t="shared" si="824"/>
        <v>6.9029908340347071E-2</v>
      </c>
      <c r="V812" s="52">
        <f t="shared" si="825"/>
        <v>9.6789982861420132</v>
      </c>
      <c r="W812" s="52">
        <f t="shared" si="826"/>
        <v>2.9806303667029105E-2</v>
      </c>
      <c r="X812" s="247">
        <f>W812+V812+SUM($U$797:U812)</f>
        <v>9.8819197534630128</v>
      </c>
      <c r="Y812" s="104">
        <f>W812+V812+SUM($U$798:U812)-$X$798</f>
        <v>9.868603818011346</v>
      </c>
      <c r="Z812" s="42"/>
      <c r="AA812" s="42"/>
      <c r="AB812" s="41">
        <f t="shared" si="827"/>
        <v>3.1255571734128372E-2</v>
      </c>
      <c r="AC812" s="48">
        <f t="shared" si="828"/>
        <v>4.382486266031977</v>
      </c>
      <c r="AD812" s="48">
        <f t="shared" si="829"/>
        <v>0.40028326857037921</v>
      </c>
      <c r="AE812" s="48">
        <f t="shared" si="830"/>
        <v>1.4445150673249898</v>
      </c>
      <c r="AF812" s="48">
        <f t="shared" si="831"/>
        <v>0.40028326857037921</v>
      </c>
      <c r="AG812" s="238">
        <f t="shared" si="832"/>
        <v>1.0439866193740772</v>
      </c>
      <c r="AH812" s="48">
        <f t="shared" si="833"/>
        <v>2.4517938053327367E-4</v>
      </c>
      <c r="AI812" s="48">
        <f>AE812+AC812+SUM($AB$797:AB812)</f>
        <v>6.1481057982412048</v>
      </c>
      <c r="AJ812" s="48">
        <f>AE812+AC812+SUM($AB$798:AB812)-$AI$798</f>
        <v>4.3515416192397254</v>
      </c>
      <c r="AK812" s="46"/>
      <c r="AL812" s="86"/>
      <c r="AM812" s="25">
        <v>104.94750000000001</v>
      </c>
      <c r="AN812" s="25">
        <v>0.67811540315790131</v>
      </c>
      <c r="AQ812" s="25"/>
      <c r="AR812" s="25">
        <v>77.835999999999999</v>
      </c>
      <c r="AS812" s="25">
        <v>0.3757055584718772</v>
      </c>
      <c r="AV812" s="89">
        <f t="shared" si="838"/>
        <v>0</v>
      </c>
      <c r="AW812" s="86">
        <f t="shared" si="839"/>
        <v>1.7715875066523876E-2</v>
      </c>
      <c r="AX812" s="86">
        <f t="shared" si="840"/>
        <v>1.426799192258466</v>
      </c>
      <c r="AY812" s="86">
        <f t="shared" si="834"/>
        <v>7.5401826316088827E-2</v>
      </c>
      <c r="AZ812" s="86">
        <f t="shared" si="835"/>
        <v>6.0727039719251161</v>
      </c>
      <c r="BA812" s="86">
        <f t="shared" si="841"/>
        <v>5.553224670582739E-2</v>
      </c>
      <c r="BB812" s="86">
        <f t="shared" si="842"/>
        <v>4.2960093725338986</v>
      </c>
      <c r="BC812" s="89">
        <f t="shared" si="872"/>
        <v>1.2842171333043037E-2</v>
      </c>
      <c r="BD812" s="89">
        <f t="shared" si="872"/>
        <v>0.89359991705309483</v>
      </c>
      <c r="BE812" s="41">
        <f>1000*(((BC812)/((BD812))/0.0112372-1))</f>
        <v>278.9018907026699</v>
      </c>
      <c r="BF812" s="89">
        <f t="shared" si="861"/>
        <v>0.6312578072163888</v>
      </c>
      <c r="BG812" s="89">
        <f t="shared" si="862"/>
        <v>0.3687421927836112</v>
      </c>
      <c r="BH812" s="89">
        <f>BF812*($AJ812-$AJ811)</f>
        <v>0.57219864508327734</v>
      </c>
      <c r="BI812" s="89">
        <f t="shared" si="873"/>
        <v>0.33424344330286032</v>
      </c>
      <c r="BJ812" s="41">
        <f t="shared" si="876"/>
        <v>150.32858971198681</v>
      </c>
      <c r="BK812" s="89">
        <f t="shared" si="864"/>
        <v>0.79527014311659983</v>
      </c>
      <c r="BL812" s="89">
        <f t="shared" si="865"/>
        <v>0.20472985688340017</v>
      </c>
      <c r="BM812" s="89">
        <f t="shared" si="843"/>
        <v>0</v>
      </c>
      <c r="BN812" s="86">
        <f t="shared" si="844"/>
        <v>3.5668956475273903E-4</v>
      </c>
      <c r="BO812" s="86">
        <f t="shared" si="845"/>
        <v>2.9449614102276367E-2</v>
      </c>
      <c r="BP812" s="86">
        <f t="shared" si="846"/>
        <v>0.11825611438305333</v>
      </c>
      <c r="BQ812" s="86">
        <f t="shared" si="847"/>
        <v>9.7636636390799598</v>
      </c>
      <c r="BR812" s="86">
        <f t="shared" si="858"/>
        <v>0.1181238813210899</v>
      </c>
      <c r="BS812" s="86">
        <f t="shared" si="859"/>
        <v>9.7504799366902564</v>
      </c>
      <c r="BT812" s="89">
        <f t="shared" si="848"/>
        <v>7.820196640157924E-2</v>
      </c>
      <c r="BU812" s="89">
        <f t="shared" si="848"/>
        <v>6.2707361399141117</v>
      </c>
      <c r="BV812" s="41">
        <f t="shared" si="874"/>
        <v>109.79058513542128</v>
      </c>
      <c r="BW812" s="89" t="e">
        <f t="shared" si="850"/>
        <v>#REF!</v>
      </c>
      <c r="BX812" s="42" t="e">
        <f t="shared" si="851"/>
        <v>#REF!</v>
      </c>
      <c r="BY812" s="89" t="e">
        <f t="shared" si="852"/>
        <v>#REF!</v>
      </c>
      <c r="BZ812" s="89" t="e">
        <f t="shared" si="852"/>
        <v>#REF!</v>
      </c>
      <c r="CA812" s="41">
        <f t="shared" si="877"/>
        <v>78.086493348248354</v>
      </c>
      <c r="CB812" s="89" t="e">
        <f t="shared" si="854"/>
        <v>#REF!</v>
      </c>
      <c r="CC812" s="89" t="e">
        <f t="shared" si="878"/>
        <v>#REF!</v>
      </c>
      <c r="CD812" s="41" t="e">
        <f t="shared" si="866"/>
        <v>#REF!</v>
      </c>
      <c r="CE812" s="41" t="e">
        <f t="shared" si="875"/>
        <v>#REF!</v>
      </c>
      <c r="CF812" s="42" t="e">
        <f t="shared" si="868"/>
        <v>#REF!</v>
      </c>
      <c r="CG812" s="42" t="e">
        <f t="shared" si="869"/>
        <v>#REF!</v>
      </c>
      <c r="CH812" s="42" t="e">
        <f t="shared" si="856"/>
        <v>#REF!</v>
      </c>
      <c r="CI812" s="89">
        <f t="shared" si="870"/>
        <v>0.89089049292910838</v>
      </c>
      <c r="CJ812" s="89">
        <f t="shared" si="871"/>
        <v>3.460651126310617</v>
      </c>
      <c r="CK812" s="42" t="e">
        <f t="shared" si="857"/>
        <v>#REF!</v>
      </c>
      <c r="CM812" s="89" t="e">
        <f t="shared" si="836"/>
        <v>#REF!</v>
      </c>
      <c r="CN812" s="89">
        <f t="shared" si="837"/>
        <v>4.3663998163258326E-2</v>
      </c>
    </row>
    <row r="813" spans="4:92" ht="14.4" x14ac:dyDescent="0.3">
      <c r="D813" s="94" t="s">
        <v>127</v>
      </c>
      <c r="E813" s="32">
        <v>42284.644444444442</v>
      </c>
      <c r="F813" s="21">
        <f t="shared" si="822"/>
        <v>2400.0020833333328</v>
      </c>
      <c r="G813" s="21">
        <f t="shared" si="823"/>
        <v>875.0895833333343</v>
      </c>
      <c r="H813" s="21"/>
      <c r="I813" s="21">
        <v>1055</v>
      </c>
      <c r="J813" s="21">
        <v>13620</v>
      </c>
      <c r="K813" s="21">
        <v>28491</v>
      </c>
      <c r="L813" s="21">
        <v>15</v>
      </c>
      <c r="M813" s="51">
        <v>6.94</v>
      </c>
      <c r="N813" s="40"/>
      <c r="O813" s="40"/>
      <c r="P813" s="40"/>
      <c r="R813" s="22"/>
      <c r="S813" s="22"/>
      <c r="T813" s="22"/>
      <c r="U813" s="52">
        <f t="shared" si="824"/>
        <v>7.5272982017452264E-2</v>
      </c>
      <c r="V813" s="52">
        <f t="shared" si="825"/>
        <v>10.554368120374299</v>
      </c>
      <c r="W813" s="52">
        <f t="shared" si="826"/>
        <v>3.2501989556078303E-2</v>
      </c>
      <c r="X813" s="247">
        <f>W813+V813+SUM($U$797:U813)</f>
        <v>10.835258255601799</v>
      </c>
      <c r="Y813" s="104">
        <f>W813+V813+SUM($U$798:U813)-$X$798</f>
        <v>10.821942320150132</v>
      </c>
      <c r="Z813" s="42"/>
      <c r="AA813" s="42"/>
      <c r="AB813" s="41">
        <f t="shared" si="827"/>
        <v>3.5983925277375303E-2</v>
      </c>
      <c r="AC813" s="48">
        <f t="shared" si="828"/>
        <v>5.0454702818257671</v>
      </c>
      <c r="AD813" s="48">
        <f t="shared" si="829"/>
        <v>0.46083825784867721</v>
      </c>
      <c r="AE813" s="48">
        <f t="shared" si="830"/>
        <v>1.6630417989733421</v>
      </c>
      <c r="AF813" s="48">
        <f t="shared" si="831"/>
        <v>0.46083825784867716</v>
      </c>
      <c r="AG813" s="238">
        <f t="shared" si="832"/>
        <v>1.201921270923892</v>
      </c>
      <c r="AH813" s="48">
        <f t="shared" si="833"/>
        <v>2.8227020077284528E-4</v>
      </c>
      <c r="AI813" s="48">
        <f>AE813+AC813+SUM($AB$797:AB813)</f>
        <v>7.0656004709607227</v>
      </c>
      <c r="AJ813" s="48">
        <f>AE813+AC813+SUM($AB$798:AB813)-$AI$798</f>
        <v>5.2690362919592433</v>
      </c>
      <c r="AK813" s="46"/>
      <c r="AL813" s="86"/>
      <c r="AM813" s="1">
        <v>107.34950000000001</v>
      </c>
      <c r="AN813" s="1">
        <v>0.3387041481883557</v>
      </c>
      <c r="AO813" s="1"/>
      <c r="AP813" s="1"/>
      <c r="AR813" s="25">
        <v>76.703333333333333</v>
      </c>
      <c r="AS813" s="25">
        <v>0.20608331648470585</v>
      </c>
      <c r="AT813"/>
      <c r="AU813"/>
      <c r="AV813" s="89">
        <f t="shared" si="838"/>
        <v>0</v>
      </c>
      <c r="AW813" s="86">
        <f t="shared" si="839"/>
        <v>2.0439731639464869E-2</v>
      </c>
      <c r="AX813" s="86">
        <f t="shared" si="840"/>
        <v>1.6426020673338773</v>
      </c>
      <c r="AY813" s="86">
        <f t="shared" si="834"/>
        <v>8.6840257164473564E-2</v>
      </c>
      <c r="AZ813" s="86">
        <f t="shared" si="835"/>
        <v>6.9787602137962494</v>
      </c>
      <c r="BA813" s="86">
        <f t="shared" si="841"/>
        <v>6.6970677554212127E-2</v>
      </c>
      <c r="BB813" s="86">
        <f t="shared" si="842"/>
        <v>5.2020656144050319</v>
      </c>
      <c r="BC813" s="89">
        <f t="shared" si="872"/>
        <v>1.1438430848384737E-2</v>
      </c>
      <c r="BD813" s="89">
        <f t="shared" si="872"/>
        <v>0.90605624187113332</v>
      </c>
      <c r="BE813" s="41">
        <f>1000*(((BC813)/((BD813))/0.0112372-1))</f>
        <v>123.44853918375121</v>
      </c>
      <c r="BF813" s="89">
        <f t="shared" si="861"/>
        <v>0.8295592205711102</v>
      </c>
      <c r="BG813" s="89">
        <f t="shared" si="862"/>
        <v>0.1704407794288898</v>
      </c>
      <c r="BH813" s="89">
        <f>BF813*($AJ813-$AJ812)</f>
        <v>0.76111616557934914</v>
      </c>
      <c r="BI813" s="89">
        <f t="shared" si="873"/>
        <v>0.15637850714016879</v>
      </c>
      <c r="BJ813" s="41">
        <f t="shared" si="876"/>
        <v>145.64682685696283</v>
      </c>
      <c r="BK813" s="89">
        <f t="shared" si="864"/>
        <v>0.80124235395716104</v>
      </c>
      <c r="BL813" s="89">
        <f t="shared" si="865"/>
        <v>0.19875764604283896</v>
      </c>
      <c r="BM813" s="89">
        <f t="shared" si="843"/>
        <v>0</v>
      </c>
      <c r="BN813" s="86">
        <f t="shared" si="844"/>
        <v>3.8854476566085893E-4</v>
      </c>
      <c r="BO813" s="86">
        <f t="shared" si="845"/>
        <v>3.2113444790417445E-2</v>
      </c>
      <c r="BP813" s="86">
        <f t="shared" si="846"/>
        <v>0.12953000531040923</v>
      </c>
      <c r="BQ813" s="86">
        <f t="shared" si="847"/>
        <v>10.70572825029139</v>
      </c>
      <c r="BR813" s="86">
        <f t="shared" si="858"/>
        <v>0.12939777224844579</v>
      </c>
      <c r="BS813" s="86">
        <f t="shared" si="859"/>
        <v>10.692544547901687</v>
      </c>
      <c r="BT813" s="89">
        <f t="shared" si="848"/>
        <v>1.1273890927355881E-2</v>
      </c>
      <c r="BU813" s="89">
        <f t="shared" si="848"/>
        <v>0.94206461121143015</v>
      </c>
      <c r="BV813" s="41">
        <f t="shared" si="874"/>
        <v>64.964248543479158</v>
      </c>
      <c r="BW813" s="89" t="e">
        <f t="shared" si="850"/>
        <v>#REF!</v>
      </c>
      <c r="BX813" s="42" t="e">
        <f t="shared" si="851"/>
        <v>#REF!</v>
      </c>
      <c r="BY813" s="89" t="e">
        <f t="shared" si="852"/>
        <v>#REF!</v>
      </c>
      <c r="BZ813" s="89" t="e">
        <f t="shared" si="852"/>
        <v>#REF!</v>
      </c>
      <c r="CA813" s="41">
        <f t="shared" si="877"/>
        <v>76.930360456321182</v>
      </c>
      <c r="CB813" s="89" t="e">
        <f t="shared" si="854"/>
        <v>#REF!</v>
      </c>
      <c r="CC813" s="89" t="e">
        <f t="shared" si="878"/>
        <v>#REF!</v>
      </c>
      <c r="CD813" s="41" t="e">
        <f t="shared" si="866"/>
        <v>#REF!</v>
      </c>
      <c r="CE813" s="41" t="e">
        <f t="shared" si="875"/>
        <v>#REF!</v>
      </c>
      <c r="CF813" s="42" t="e">
        <f t="shared" si="868"/>
        <v>#REF!</v>
      </c>
      <c r="CG813" s="42" t="e">
        <f t="shared" si="869"/>
        <v>#REF!</v>
      </c>
      <c r="CH813" s="42" t="e">
        <f t="shared" si="856"/>
        <v>#REF!</v>
      </c>
      <c r="CI813" s="89">
        <f t="shared" si="870"/>
        <v>1.0472612503041079</v>
      </c>
      <c r="CJ813" s="89">
        <f t="shared" si="871"/>
        <v>4.2217750416551354</v>
      </c>
      <c r="CK813" s="42" t="e">
        <f t="shared" si="857"/>
        <v>#REF!</v>
      </c>
      <c r="CM813" s="89" t="e">
        <f t="shared" si="836"/>
        <v>#REF!</v>
      </c>
      <c r="CN813" s="89">
        <f t="shared" si="837"/>
        <v>5.1327984384910152E-2</v>
      </c>
    </row>
    <row r="814" spans="4:92" ht="14.4" x14ac:dyDescent="0.3">
      <c r="E814" s="32">
        <v>42488.486805555556</v>
      </c>
      <c r="F814" s="21">
        <f t="shared" ref="F814:F820" si="879">E814-E$752</f>
        <v>2603.8444444444467</v>
      </c>
      <c r="G814" s="21">
        <f t="shared" ref="G814:G819" si="880">E814-E$798</f>
        <v>1078.9319444444482</v>
      </c>
      <c r="H814" s="21"/>
      <c r="I814" s="21">
        <v>1030</v>
      </c>
      <c r="J814" s="21">
        <v>18062</v>
      </c>
      <c r="K814" s="21">
        <v>36285</v>
      </c>
      <c r="L814" s="21">
        <v>15</v>
      </c>
      <c r="M814" s="51">
        <v>6.94</v>
      </c>
      <c r="N814" s="40"/>
      <c r="O814" s="40"/>
      <c r="P814" s="40"/>
      <c r="R814" s="22"/>
      <c r="S814" s="22"/>
      <c r="T814" s="22"/>
      <c r="U814" s="52">
        <f t="shared" si="824"/>
        <v>9.3592989856723791E-2</v>
      </c>
      <c r="V814" s="52">
        <f t="shared" si="825"/>
        <v>13.123099975038761</v>
      </c>
      <c r="W814" s="52">
        <f t="shared" si="826"/>
        <v>4.0412353773098722E-2</v>
      </c>
      <c r="X814" s="247">
        <f>W814+V814+SUM($U$797:U814)</f>
        <v>13.505493464340006</v>
      </c>
      <c r="Y814" s="104">
        <f>W814+V814+SUM($U$798:U814)-$X$798</f>
        <v>13.492177528888339</v>
      </c>
      <c r="Z814" s="42"/>
      <c r="AA814" s="42"/>
      <c r="AB814" s="41">
        <f t="shared" si="827"/>
        <v>4.6588854424476918E-2</v>
      </c>
      <c r="AC814" s="48">
        <f t="shared" si="828"/>
        <v>6.5324357654444007</v>
      </c>
      <c r="AD814" s="48">
        <f t="shared" si="829"/>
        <v>0.59665326510781413</v>
      </c>
      <c r="AE814" s="48">
        <f t="shared" si="830"/>
        <v>2.1531617709006277</v>
      </c>
      <c r="AF814" s="48">
        <f t="shared" si="831"/>
        <v>0.59665326510781425</v>
      </c>
      <c r="AG814" s="238">
        <f t="shared" si="832"/>
        <v>1.556143046905524</v>
      </c>
      <c r="AH814" s="48">
        <f t="shared" si="833"/>
        <v>3.6545888728938539E-4</v>
      </c>
      <c r="AI814" s="48">
        <f>AE814+AC814+SUM($AB$797:AB814)</f>
        <v>9.0892747809311185</v>
      </c>
      <c r="AJ814" s="48">
        <f>AE814+AC814+SUM($AB$798:AB814)-$AI$798</f>
        <v>7.292710601929639</v>
      </c>
      <c r="AK814" s="46"/>
      <c r="AL814" s="86"/>
      <c r="AM814" s="1">
        <v>105.96899999999999</v>
      </c>
      <c r="AN814" s="1">
        <v>0.13010764773833303</v>
      </c>
      <c r="AQ814"/>
      <c r="AR814" s="25">
        <v>73.460499999999996</v>
      </c>
      <c r="AS814" s="25">
        <v>3.3234018715765645E-2</v>
      </c>
      <c r="AT814" s="1"/>
      <c r="AU814" s="1"/>
      <c r="AV814" s="89">
        <f t="shared" si="838"/>
        <v>0</v>
      </c>
      <c r="AW814" s="86">
        <f t="shared" si="839"/>
        <v>2.6430999072807139E-2</v>
      </c>
      <c r="AX814" s="86">
        <f t="shared" si="840"/>
        <v>2.1267307718278206</v>
      </c>
      <c r="AY814" s="86">
        <f t="shared" si="834"/>
        <v>0.11157480898743262</v>
      </c>
      <c r="AZ814" s="86">
        <f t="shared" si="835"/>
        <v>8.9776999719436859</v>
      </c>
      <c r="BA814" s="86">
        <f>AY814-$AY$798</f>
        <v>9.1705229377171182E-2</v>
      </c>
      <c r="BB814" s="86">
        <f>AZ814-$AZ$798</f>
        <v>7.2010053725524683</v>
      </c>
      <c r="BC814" s="89">
        <f>BA814-BA813</f>
        <v>2.4734551822959056E-2</v>
      </c>
      <c r="BD814" s="89">
        <f>BB814-BB813</f>
        <v>1.9989397581474364</v>
      </c>
      <c r="BE814" s="41">
        <f>1000*(((BC814)/((BD814))/0.0112372-1))</f>
        <v>101.14935576816197</v>
      </c>
      <c r="BF814" s="89">
        <f t="shared" si="861"/>
        <v>0.85800479311593469</v>
      </c>
      <c r="BG814" s="89">
        <f>1-BF814</f>
        <v>0.14199520688406531</v>
      </c>
      <c r="BH814" s="89">
        <f>BF814*($AJ814-$AJ813)</f>
        <v>1.7363222576601813</v>
      </c>
      <c r="BI814" s="89">
        <f>BG814*($AJ814-$AJ813)</f>
        <v>0.28735205231021443</v>
      </c>
      <c r="BJ814" s="41">
        <f t="shared" si="876"/>
        <v>133.29469552326657</v>
      </c>
      <c r="BK814" s="89">
        <f t="shared" si="864"/>
        <v>0.81699913936887358</v>
      </c>
      <c r="BL814" s="89">
        <f t="shared" ref="BL814:BL823" si="881">1-BK814</f>
        <v>0.18300086063112642</v>
      </c>
      <c r="BM814" s="89">
        <f t="shared" si="843"/>
        <v>0</v>
      </c>
      <c r="BN814" s="86">
        <f t="shared" si="844"/>
        <v>4.8167145548691628E-4</v>
      </c>
      <c r="BO814" s="86">
        <f t="shared" si="845"/>
        <v>3.9930682317611807E-2</v>
      </c>
      <c r="BP814" s="86">
        <f t="shared" si="846"/>
        <v>0.16097084397910044</v>
      </c>
      <c r="BQ814" s="86">
        <f t="shared" si="847"/>
        <v>13.344522620360905</v>
      </c>
      <c r="BR814" s="86">
        <f>BP814-$BP$798</f>
        <v>0.160838610917137</v>
      </c>
      <c r="BS814" s="86">
        <f>BQ814-$BQ$798</f>
        <v>13.331338917971202</v>
      </c>
      <c r="BT814" s="89">
        <f>BR814-BR813</f>
        <v>3.1440838668691212E-2</v>
      </c>
      <c r="BU814" s="89">
        <f>BS814-BS813</f>
        <v>2.6387943700695153</v>
      </c>
      <c r="BV814" s="41">
        <f t="shared" si="874"/>
        <v>60.304153745274427</v>
      </c>
      <c r="BW814" s="89" t="e">
        <f t="shared" si="850"/>
        <v>#REF!</v>
      </c>
      <c r="BX814" s="42" t="e">
        <f>1-BW814</f>
        <v>#REF!</v>
      </c>
      <c r="BY814" s="89" t="e">
        <f>BW814*($Y814-$Y813)</f>
        <v>#REF!</v>
      </c>
      <c r="BZ814" s="89" t="e">
        <f>BX814*($Y814-$Y813)</f>
        <v>#REF!</v>
      </c>
      <c r="CA814" s="41">
        <f t="shared" si="877"/>
        <v>73.639382638213121</v>
      </c>
      <c r="CB814" s="89" t="e">
        <f t="shared" si="854"/>
        <v>#REF!</v>
      </c>
      <c r="CC814" s="89" t="e">
        <f t="shared" si="878"/>
        <v>#REF!</v>
      </c>
      <c r="CD814" s="41" t="e">
        <f t="shared" ref="CD814:CD823" si="882">CK814+CJ814</f>
        <v>#REF!</v>
      </c>
      <c r="CE814" s="41" t="e">
        <f t="shared" si="875"/>
        <v>#REF!</v>
      </c>
      <c r="CF814" s="42" t="e">
        <f t="shared" ref="CF814:CF823" si="883">CK814*13.49+CJ814</f>
        <v>#REF!</v>
      </c>
      <c r="CG814" s="42" t="e">
        <f t="shared" ref="CG814:CG823" si="884">CH814*13.49+CI814</f>
        <v>#REF!</v>
      </c>
      <c r="CH814" s="42" t="e">
        <f t="shared" si="856"/>
        <v>#REF!</v>
      </c>
      <c r="CI814" s="89">
        <f t="shared" si="870"/>
        <v>1.3345723164868639</v>
      </c>
      <c r="CJ814" s="89">
        <f t="shared" si="871"/>
        <v>5.9581382854427751</v>
      </c>
      <c r="CK814" s="42" t="e">
        <f t="shared" si="857"/>
        <v>#REF!</v>
      </c>
      <c r="CM814" s="89" t="e">
        <f t="shared" si="836"/>
        <v>#REF!</v>
      </c>
      <c r="CN814" s="89">
        <f t="shared" si="837"/>
        <v>6.5409569008000212E-2</v>
      </c>
    </row>
    <row r="815" spans="4:92" ht="14.4" x14ac:dyDescent="0.3">
      <c r="E815" s="32">
        <v>42600.459722222222</v>
      </c>
      <c r="F815" s="21">
        <f t="shared" si="879"/>
        <v>2715.8173611111124</v>
      </c>
      <c r="G815" s="21">
        <f t="shared" si="880"/>
        <v>1190.9048611111139</v>
      </c>
      <c r="H815" s="21"/>
      <c r="I815" s="21">
        <v>1015</v>
      </c>
      <c r="J815" s="21">
        <v>19868</v>
      </c>
      <c r="K815" s="21">
        <v>37470</v>
      </c>
      <c r="L815" s="21">
        <v>17</v>
      </c>
      <c r="M815" s="51">
        <v>6.94</v>
      </c>
      <c r="N815" s="40"/>
      <c r="O815" s="40"/>
      <c r="P815" s="40"/>
      <c r="R815" s="22"/>
      <c r="S815" s="22"/>
      <c r="T815" s="22"/>
      <c r="U815" s="52">
        <f t="shared" si="824"/>
        <v>9.5242043367044657E-2</v>
      </c>
      <c r="V815" s="52">
        <f t="shared" si="825"/>
        <v>13.354321288870679</v>
      </c>
      <c r="W815" s="52">
        <f t="shared" si="826"/>
        <v>4.1124395710768168E-2</v>
      </c>
      <c r="X815" s="247">
        <f>W815+V815+SUM($U$797:U815)</f>
        <v>13.832668863476638</v>
      </c>
      <c r="Y815" s="104">
        <f>W815+V815+SUM($U$798:U815)-$X$798</f>
        <v>13.819352928024971</v>
      </c>
      <c r="Z815" s="42"/>
      <c r="AA815" s="42"/>
      <c r="AB815" s="41">
        <f t="shared" si="827"/>
        <v>5.0500905193926963E-2</v>
      </c>
      <c r="AC815" s="48">
        <f t="shared" si="828"/>
        <v>7.0809622462578767</v>
      </c>
      <c r="AD815" s="48">
        <f t="shared" si="829"/>
        <v>0.64675404336677889</v>
      </c>
      <c r="AE815" s="48">
        <f t="shared" si="830"/>
        <v>2.3339620560043697</v>
      </c>
      <c r="AF815" s="48">
        <f t="shared" si="831"/>
        <v>0.64675404336677866</v>
      </c>
      <c r="AG815" s="238">
        <f t="shared" si="832"/>
        <v>1.6868118662878415</v>
      </c>
      <c r="AH815" s="48">
        <f t="shared" si="833"/>
        <v>3.9614634974975558E-4</v>
      </c>
      <c r="AI815" s="48">
        <f>AE815+AC815+SUM($AB$797:AB815)</f>
        <v>9.869102452042263</v>
      </c>
      <c r="AJ815" s="48">
        <f>AE815+AC815+SUM($AB$798:AB815)-$AI$798</f>
        <v>8.0725382730407844</v>
      </c>
      <c r="AK815" s="46"/>
      <c r="AL815" s="86"/>
      <c r="AM815" s="25">
        <v>106.60149999999999</v>
      </c>
      <c r="AN815" s="25">
        <v>0.32597622612699734</v>
      </c>
      <c r="AR815" s="25">
        <v>72.294999999999987</v>
      </c>
      <c r="AS815" s="25">
        <v>8.6267027304758714E-2</v>
      </c>
      <c r="AV815" s="89">
        <f t="shared" si="838"/>
        <v>0</v>
      </c>
      <c r="AW815" s="86">
        <f t="shared" si="839"/>
        <v>2.8666585186093323E-2</v>
      </c>
      <c r="AX815" s="86">
        <f t="shared" si="840"/>
        <v>2.3052954708182765</v>
      </c>
      <c r="AY815" s="86">
        <f t="shared" si="834"/>
        <v>0.12121596639668009</v>
      </c>
      <c r="AZ815" s="86">
        <f t="shared" si="835"/>
        <v>9.7478864856455836</v>
      </c>
      <c r="BA815" s="86">
        <f>AY815-$AY$798</f>
        <v>0.10134638678641865</v>
      </c>
      <c r="BB815" s="86">
        <f>AZ815-$AZ$798</f>
        <v>7.971191886254366</v>
      </c>
      <c r="BC815" s="89">
        <f>BA815-BA814</f>
        <v>9.6411574092474667E-3</v>
      </c>
      <c r="BD815" s="89">
        <f>BB815-BB814</f>
        <v>0.77018651370189772</v>
      </c>
      <c r="BE815" s="41">
        <f>1000*(((BC815)/((BD815))/0.0112372-1))</f>
        <v>113.97425339314937</v>
      </c>
      <c r="BF815" s="89">
        <f t="shared" si="861"/>
        <v>0.84164493145766028</v>
      </c>
      <c r="BG815" s="89">
        <f>1-BF815</f>
        <v>0.15835506854233972</v>
      </c>
      <c r="BH815" s="89">
        <f>BF815*($AJ815-$AJ814)</f>
        <v>0.65633800680112675</v>
      </c>
      <c r="BI815" s="89">
        <f>BG815*($AJ815-$AJ814)</f>
        <v>0.12348966431001858</v>
      </c>
      <c r="BJ815" s="41">
        <f t="shared" si="876"/>
        <v>131.42793027915877</v>
      </c>
      <c r="BK815" s="89">
        <f t="shared" si="864"/>
        <v>0.81938044657576903</v>
      </c>
      <c r="BL815" s="89">
        <f t="shared" si="881"/>
        <v>0.18061955342423097</v>
      </c>
      <c r="BM815" s="89">
        <f t="shared" si="843"/>
        <v>0</v>
      </c>
      <c r="BN815" s="86">
        <f t="shared" si="844"/>
        <v>4.8963237504419757E-4</v>
      </c>
      <c r="BO815" s="86">
        <f t="shared" si="845"/>
        <v>4.0634763335723974E-2</v>
      </c>
      <c r="BP815" s="86">
        <f t="shared" si="846"/>
        <v>0.16469354483549384</v>
      </c>
      <c r="BQ815" s="86">
        <f t="shared" si="847"/>
        <v>13.667975318641144</v>
      </c>
      <c r="BR815" s="86">
        <f>BP815-$BP$798</f>
        <v>0.16456131177353039</v>
      </c>
      <c r="BS815" s="86">
        <f>BQ815-$BQ$798</f>
        <v>13.65479161625144</v>
      </c>
      <c r="BT815" s="89">
        <f>BR815-BR814</f>
        <v>3.7227008563933961E-3</v>
      </c>
      <c r="BU815" s="89">
        <f>BS815-BS814</f>
        <v>0.32345269828023859</v>
      </c>
      <c r="BV815" s="41">
        <f t="shared" si="874"/>
        <v>24.21056231645413</v>
      </c>
      <c r="BW815" s="89" t="e">
        <f t="shared" si="850"/>
        <v>#REF!</v>
      </c>
      <c r="BX815" s="42" t="e">
        <f>1-BW815</f>
        <v>#REF!</v>
      </c>
      <c r="BY815" s="89" t="e">
        <f>BW815*($Y815-$Y814)</f>
        <v>#REF!</v>
      </c>
      <c r="BZ815" s="89" t="e">
        <f>BX815*($Y815-$Y814)</f>
        <v>#REF!</v>
      </c>
      <c r="CA815" s="41">
        <f t="shared" si="877"/>
        <v>72.468520002209715</v>
      </c>
      <c r="CB815" s="89" t="e">
        <f t="shared" si="854"/>
        <v>#REF!</v>
      </c>
      <c r="CC815" s="89" t="e">
        <f t="shared" si="878"/>
        <v>#REF!</v>
      </c>
      <c r="CD815" s="41" t="e">
        <f t="shared" si="882"/>
        <v>#REF!</v>
      </c>
      <c r="CE815" s="41" t="e">
        <f t="shared" si="875"/>
        <v>#REF!</v>
      </c>
      <c r="CF815" s="42" t="e">
        <f t="shared" si="883"/>
        <v>#REF!</v>
      </c>
      <c r="CG815" s="42" t="e">
        <f t="shared" si="884"/>
        <v>#REF!</v>
      </c>
      <c r="CH815" s="42" t="e">
        <f t="shared" ref="CH815:CH823" si="885">CC815*$Y815</f>
        <v>#REF!</v>
      </c>
      <c r="CI815" s="89">
        <f t="shared" ref="CI815:CI823" si="886">BL815*$AJ815</f>
        <v>1.4580582578766392</v>
      </c>
      <c r="CJ815" s="89">
        <f t="shared" ref="CJ815:CJ823" si="887">BK815*$AJ815</f>
        <v>6.614480015164145</v>
      </c>
      <c r="CK815" s="42" t="e">
        <f t="shared" ref="CK815:CK823" si="888">CB815*$Y815</f>
        <v>#REF!</v>
      </c>
      <c r="CM815" s="89" t="e">
        <f t="shared" si="836"/>
        <v>#REF!</v>
      </c>
      <c r="CN815" s="89">
        <f t="shared" si="837"/>
        <v>7.1461816686953075E-2</v>
      </c>
    </row>
    <row r="816" spans="4:92" ht="14.4" x14ac:dyDescent="0.3">
      <c r="E816" s="32">
        <v>42800.583333333336</v>
      </c>
      <c r="F816" s="21">
        <f t="shared" si="879"/>
        <v>2915.9409722222263</v>
      </c>
      <c r="G816" s="21">
        <f t="shared" si="880"/>
        <v>1391.0284722222277</v>
      </c>
      <c r="H816" s="21">
        <v>5</v>
      </c>
      <c r="I816" s="21">
        <v>1064</v>
      </c>
      <c r="J816" s="21">
        <v>15392</v>
      </c>
      <c r="K816" s="21">
        <v>31611</v>
      </c>
      <c r="L816" s="21">
        <v>51</v>
      </c>
      <c r="M816" s="51">
        <v>6.94</v>
      </c>
      <c r="N816" s="40"/>
      <c r="O816" s="40"/>
      <c r="P816" s="40"/>
      <c r="R816" s="22"/>
      <c r="S816" s="22"/>
      <c r="T816" s="22"/>
      <c r="U816" s="52">
        <f t="shared" si="824"/>
        <v>8.4228454468788572E-2</v>
      </c>
      <c r="V816" s="52">
        <f t="shared" si="825"/>
        <v>11.810055757690963</v>
      </c>
      <c r="W816" s="52">
        <f t="shared" si="826"/>
        <v>3.6368857378793154E-2</v>
      </c>
      <c r="X816" s="247">
        <f>W816+V816+SUM($U$797:U816)</f>
        <v>12.367876248433735</v>
      </c>
      <c r="Y816" s="104">
        <f>W816+V816+SUM($U$798:U816)-$X$798</f>
        <v>12.354560312982068</v>
      </c>
      <c r="Z816" s="42"/>
      <c r="AA816" s="42"/>
      <c r="AB816" s="41">
        <f t="shared" si="827"/>
        <v>4.1012444123361913E-2</v>
      </c>
      <c r="AC816" s="48">
        <f t="shared" si="828"/>
        <v>5.7505418437372837</v>
      </c>
      <c r="AD816" s="48">
        <f t="shared" si="829"/>
        <v>0.52523739848386308</v>
      </c>
      <c r="AE816" s="48">
        <f t="shared" si="830"/>
        <v>1.8954410428951525</v>
      </c>
      <c r="AF816" s="48">
        <f t="shared" si="831"/>
        <v>0.52523739848386308</v>
      </c>
      <c r="AG816" s="238">
        <f t="shared" si="832"/>
        <v>1.3698819287911159</v>
      </c>
      <c r="AH816" s="48">
        <f t="shared" si="833"/>
        <v>3.2171562017346638E-4</v>
      </c>
      <c r="AI816" s="48">
        <f>AE816+AC816+SUM($AB$797:AB816)</f>
        <v>8.1411734805358158</v>
      </c>
      <c r="AJ816" s="48">
        <f>AE816+AC816+SUM($AB$798:AB816)-$AI$798</f>
        <v>6.3446093015343363</v>
      </c>
      <c r="AK816" s="46"/>
      <c r="AL816" s="86"/>
      <c r="AM816" s="25">
        <v>105.29166666666667</v>
      </c>
      <c r="AN816" s="25">
        <v>0.37055139094778283</v>
      </c>
      <c r="AR816" s="25">
        <v>70.165666666666667</v>
      </c>
      <c r="AS816" s="25">
        <v>4.8180217240415837E-2</v>
      </c>
      <c r="AV816" s="89">
        <f t="shared" si="838"/>
        <v>0</v>
      </c>
      <c r="AW816" s="86">
        <f t="shared" si="839"/>
        <v>2.325328990731533E-2</v>
      </c>
      <c r="AX816" s="86">
        <f t="shared" si="840"/>
        <v>1.8721877529878372</v>
      </c>
      <c r="AY816" s="86">
        <f t="shared" si="834"/>
        <v>9.9875998696055707E-2</v>
      </c>
      <c r="AZ816" s="86">
        <f t="shared" si="835"/>
        <v>8.0412974818397611</v>
      </c>
      <c r="BA816" s="86">
        <f>AY816-$AY$798</f>
        <v>8.000641908579427E-2</v>
      </c>
      <c r="BB816" s="86">
        <f>AZ816-$AZ$798</f>
        <v>6.2646028824485436</v>
      </c>
      <c r="BC816" s="89"/>
      <c r="BD816" s="89"/>
      <c r="BE816" s="41"/>
      <c r="BF816" s="89"/>
      <c r="BG816" s="89"/>
      <c r="BH816" s="89"/>
      <c r="BI816" s="89"/>
      <c r="BJ816" s="41">
        <f t="shared" si="876"/>
        <v>136.50977729014713</v>
      </c>
      <c r="BK816" s="89">
        <f t="shared" si="864"/>
        <v>0.81289787521346035</v>
      </c>
      <c r="BL816" s="89">
        <f t="shared" si="881"/>
        <v>0.18710212478653965</v>
      </c>
      <c r="BM816" s="89">
        <f t="shared" si="843"/>
        <v>0</v>
      </c>
      <c r="BN816" s="86">
        <f t="shared" si="844"/>
        <v>4.3216267434393165E-4</v>
      </c>
      <c r="BO816" s="86">
        <f t="shared" si="845"/>
        <v>3.5936694704449226E-2</v>
      </c>
      <c r="BP816" s="86">
        <f t="shared" si="846"/>
        <v>0.14696459720493091</v>
      </c>
      <c r="BQ816" s="86">
        <f t="shared" si="847"/>
        <v>12.220911651228805</v>
      </c>
      <c r="BR816" s="86">
        <f>BP816-$BP$798</f>
        <v>0.14683236414296746</v>
      </c>
      <c r="BS816" s="86">
        <f>BQ816-$BQ$798</f>
        <v>12.207727948839102</v>
      </c>
      <c r="BT816" s="89"/>
      <c r="BU816" s="89"/>
      <c r="BV816" s="41"/>
      <c r="BW816" s="89"/>
      <c r="BX816" s="42"/>
      <c r="BY816" s="89"/>
      <c r="BZ816" s="89"/>
      <c r="CA816" s="41">
        <f t="shared" si="877"/>
        <v>70.357455587936713</v>
      </c>
      <c r="CB816" s="89" t="e">
        <f t="shared" si="854"/>
        <v>#REF!</v>
      </c>
      <c r="CC816" s="89" t="e">
        <f t="shared" si="878"/>
        <v>#REF!</v>
      </c>
      <c r="CD816" s="41" t="e">
        <f t="shared" si="882"/>
        <v>#REF!</v>
      </c>
      <c r="CE816" s="41" t="e">
        <f t="shared" ref="CE816:CE823" si="889">CH816+CI816</f>
        <v>#REF!</v>
      </c>
      <c r="CF816" s="42" t="e">
        <f t="shared" si="883"/>
        <v>#REF!</v>
      </c>
      <c r="CG816" s="42" t="e">
        <f t="shared" si="884"/>
        <v>#REF!</v>
      </c>
      <c r="CH816" s="42" t="e">
        <f t="shared" si="885"/>
        <v>#REF!</v>
      </c>
      <c r="CI816" s="89">
        <f t="shared" si="886"/>
        <v>1.1870898812575175</v>
      </c>
      <c r="CJ816" s="89">
        <f t="shared" si="887"/>
        <v>5.1575194202768184</v>
      </c>
      <c r="CK816" s="42" t="e">
        <f t="shared" si="888"/>
        <v>#REF!</v>
      </c>
      <c r="CM816" s="89" t="e">
        <f t="shared" si="836"/>
        <v>#REF!</v>
      </c>
      <c r="CN816" s="89">
        <f t="shared" si="837"/>
        <v>5.8181213972136693E-2</v>
      </c>
    </row>
    <row r="817" spans="4:92" ht="14.4" x14ac:dyDescent="0.3">
      <c r="D817" s="47" t="s">
        <v>126</v>
      </c>
      <c r="E817" s="32">
        <v>42810.442361111112</v>
      </c>
      <c r="F817" s="21">
        <f t="shared" si="879"/>
        <v>2925.8000000000029</v>
      </c>
      <c r="G817" s="21">
        <f t="shared" si="880"/>
        <v>1400.8875000000044</v>
      </c>
      <c r="H817" s="21"/>
      <c r="I817" s="21">
        <v>1036</v>
      </c>
      <c r="J817" s="21">
        <v>15750</v>
      </c>
      <c r="K817" s="21">
        <v>32103</v>
      </c>
      <c r="L817" s="21">
        <v>17</v>
      </c>
      <c r="M817" s="51">
        <v>6.94</v>
      </c>
      <c r="N817" s="40"/>
      <c r="O817" s="40"/>
      <c r="P817" s="40"/>
      <c r="R817" s="22"/>
      <c r="S817" s="22"/>
      <c r="T817" s="22"/>
      <c r="U817" s="52">
        <f t="shared" si="824"/>
        <v>8.3288366250777318E-2</v>
      </c>
      <c r="V817" s="52">
        <f t="shared" si="825"/>
        <v>11.678241701005692</v>
      </c>
      <c r="W817" s="52">
        <f t="shared" si="826"/>
        <v>3.5962938327565586E-2</v>
      </c>
      <c r="X817" s="247">
        <f>W817+V817+SUM($U$797:U817)</f>
        <v>12.318944638948015</v>
      </c>
      <c r="Y817" s="104">
        <f>W817+V817+SUM($U$798:U817)-$X$798</f>
        <v>12.305628703496348</v>
      </c>
      <c r="Z817" s="42"/>
      <c r="AA817" s="42"/>
      <c r="AB817" s="41">
        <f t="shared" si="827"/>
        <v>4.0861968303577322E-2</v>
      </c>
      <c r="AC817" s="48">
        <f t="shared" si="828"/>
        <v>5.7294429427417901</v>
      </c>
      <c r="AD817" s="48">
        <f t="shared" si="829"/>
        <v>0.52331028758355547</v>
      </c>
      <c r="AE817" s="48">
        <f t="shared" si="830"/>
        <v>1.8884866159918179</v>
      </c>
      <c r="AF817" s="48">
        <f t="shared" si="831"/>
        <v>0.52331028758355547</v>
      </c>
      <c r="AG817" s="238">
        <f t="shared" si="832"/>
        <v>1.3648557931718168</v>
      </c>
      <c r="AH817" s="48">
        <f t="shared" si="833"/>
        <v>3.2053523644560327E-4</v>
      </c>
      <c r="AI817" s="48">
        <f>AE817+AC817+SUM($AB$797:AB817)</f>
        <v>8.1539821209405652</v>
      </c>
      <c r="AJ817" s="48">
        <f>AE817+AC817+SUM($AB$798:AB817)-$AI$798</f>
        <v>6.3574179419390857</v>
      </c>
      <c r="AK817" s="46"/>
      <c r="AL817" s="86"/>
      <c r="AM817" s="25">
        <v>105.29166666666667</v>
      </c>
      <c r="AN817" s="25">
        <v>0.37055139094778283</v>
      </c>
      <c r="AR817" s="25">
        <v>70.165666666666667</v>
      </c>
      <c r="AS817" s="25">
        <v>4.8180217240415837E-2</v>
      </c>
      <c r="AV817" s="89">
        <f t="shared" si="838"/>
        <v>0</v>
      </c>
      <c r="AW817" s="86">
        <f t="shared" si="839"/>
        <v>2.3167972927645275E-2</v>
      </c>
      <c r="AX817" s="86">
        <f t="shared" si="840"/>
        <v>1.8653186430641726</v>
      </c>
      <c r="AY817" s="86">
        <f t="shared" si="834"/>
        <v>0.1000331352262404</v>
      </c>
      <c r="AZ817" s="86">
        <f t="shared" si="835"/>
        <v>8.0539489857143245</v>
      </c>
      <c r="BA817" s="86">
        <f>AY817-$AY$798</f>
        <v>8.016355561597896E-2</v>
      </c>
      <c r="BB817" s="86">
        <f>AZ817-$AZ$798</f>
        <v>6.2772543863231069</v>
      </c>
      <c r="BC817" s="89"/>
      <c r="BD817" s="89"/>
      <c r="BE817" s="41"/>
      <c r="BF817" s="89"/>
      <c r="BG817" s="89"/>
      <c r="BH817" s="89"/>
      <c r="BI817" s="89"/>
      <c r="BJ817" s="41">
        <f t="shared" si="876"/>
        <v>136.44685869179173</v>
      </c>
      <c r="BK817" s="89">
        <f t="shared" si="864"/>
        <v>0.8129781362490589</v>
      </c>
      <c r="BL817" s="89">
        <f t="shared" si="881"/>
        <v>0.1870218637509411</v>
      </c>
      <c r="BM817" s="89">
        <f t="shared" si="843"/>
        <v>0</v>
      </c>
      <c r="BN817" s="86">
        <f t="shared" si="844"/>
        <v>4.2733923265813521E-4</v>
      </c>
      <c r="BO817" s="86">
        <f t="shared" si="845"/>
        <v>3.5535599094907451E-2</v>
      </c>
      <c r="BP817" s="86">
        <f t="shared" si="846"/>
        <v>0.14638315426887563</v>
      </c>
      <c r="BQ817" s="86">
        <f t="shared" si="847"/>
        <v>12.172561484679139</v>
      </c>
      <c r="BR817" s="86">
        <f>BP817-$BP$798</f>
        <v>0.14625092120691219</v>
      </c>
      <c r="BS817" s="86">
        <f>BQ817-$BQ$798</f>
        <v>12.159377782289436</v>
      </c>
      <c r="BT817" s="89"/>
      <c r="BU817" s="89"/>
      <c r="BV817" s="41"/>
      <c r="BW817" s="89"/>
      <c r="BX817" s="42"/>
      <c r="BY817" s="89"/>
      <c r="BZ817" s="89"/>
      <c r="CA817" s="41">
        <f t="shared" si="877"/>
        <v>70.358218211358462</v>
      </c>
      <c r="CB817" s="89" t="e">
        <f t="shared" si="854"/>
        <v>#REF!</v>
      </c>
      <c r="CC817" s="89" t="e">
        <f t="shared" si="878"/>
        <v>#REF!</v>
      </c>
      <c r="CD817" s="41" t="e">
        <f t="shared" si="882"/>
        <v>#REF!</v>
      </c>
      <c r="CE817" s="41" t="e">
        <f t="shared" si="889"/>
        <v>#REF!</v>
      </c>
      <c r="CF817" s="42" t="e">
        <f t="shared" si="883"/>
        <v>#REF!</v>
      </c>
      <c r="CG817" s="42" t="e">
        <f t="shared" si="884"/>
        <v>#REF!</v>
      </c>
      <c r="CH817" s="42" t="e">
        <f t="shared" si="885"/>
        <v>#REF!</v>
      </c>
      <c r="CI817" s="89">
        <f t="shared" si="886"/>
        <v>1.1889761521451201</v>
      </c>
      <c r="CJ817" s="89">
        <f t="shared" si="887"/>
        <v>5.1684417897939658</v>
      </c>
      <c r="CK817" s="42" t="e">
        <f t="shared" si="888"/>
        <v>#REF!</v>
      </c>
      <c r="CM817" s="89" t="e">
        <f t="shared" si="836"/>
        <v>#REF!</v>
      </c>
      <c r="CN817" s="89">
        <f t="shared" si="837"/>
        <v>5.8273663189212628E-2</v>
      </c>
    </row>
    <row r="818" spans="4:92" ht="14.4" x14ac:dyDescent="0.3">
      <c r="E818" s="32">
        <v>42811.445138888892</v>
      </c>
      <c r="F818" s="21">
        <f t="shared" si="879"/>
        <v>2926.8027777777825</v>
      </c>
      <c r="G818" s="21">
        <f t="shared" si="880"/>
        <v>1401.8902777777839</v>
      </c>
      <c r="H818" s="21"/>
      <c r="I818" s="21">
        <v>1031</v>
      </c>
      <c r="J818" s="21">
        <v>3730</v>
      </c>
      <c r="K818" s="21">
        <v>189.19</v>
      </c>
      <c r="L818" s="21">
        <v>16</v>
      </c>
      <c r="M818" s="51">
        <v>6.94</v>
      </c>
      <c r="N818" s="40"/>
      <c r="O818" s="40"/>
      <c r="P818" s="40"/>
      <c r="R818" s="22"/>
      <c r="S818" s="22"/>
      <c r="T818" s="22"/>
      <c r="U818" s="52">
        <f t="shared" si="824"/>
        <v>4.884676553678839E-4</v>
      </c>
      <c r="V818" s="52">
        <f t="shared" si="825"/>
        <v>6.8490277805832944E-2</v>
      </c>
      <c r="W818" s="52">
        <f t="shared" si="826"/>
        <v>2.1091459654897263E-4</v>
      </c>
      <c r="X818" s="250">
        <f>W818+V818+SUM($U$818:U818)</f>
        <v>6.9189660057749791E-2</v>
      </c>
      <c r="Y818" s="256">
        <f>W818+V818+SUM($U$818:U818)-$X$818+$Y$817</f>
        <v>12.305628703496348</v>
      </c>
      <c r="Z818" s="42"/>
      <c r="AA818" s="42"/>
      <c r="AB818" s="41">
        <f t="shared" si="827"/>
        <v>9.6304474576997014E-3</v>
      </c>
      <c r="AC818" s="48">
        <f t="shared" si="828"/>
        <v>1.3503289614448801</v>
      </c>
      <c r="AD818" s="48">
        <f t="shared" si="829"/>
        <v>0.12333503347673888</v>
      </c>
      <c r="AE818" s="48">
        <f t="shared" si="830"/>
        <v>0.44508309033870275</v>
      </c>
      <c r="AF818" s="48">
        <f t="shared" si="831"/>
        <v>0.12333503347673887</v>
      </c>
      <c r="AG818" s="238">
        <f t="shared" si="832"/>
        <v>0.32167251234266914</v>
      </c>
      <c r="AH818" s="48">
        <f t="shared" si="833"/>
        <v>7.5544519294741994E-5</v>
      </c>
      <c r="AI818" s="84">
        <f>AE818+AC818+SUM($AB$818:AB818)</f>
        <v>1.8050424992412828</v>
      </c>
      <c r="AJ818" s="84">
        <f>AE818+AC818+SUM($AB$818:AB818)-$AI$818+$AJ$817</f>
        <v>6.3574179419390857</v>
      </c>
      <c r="AK818" s="46"/>
      <c r="AL818" s="86"/>
      <c r="AM818" s="25">
        <v>105.29166666666667</v>
      </c>
      <c r="AN818" s="25">
        <v>0.37055139094778283</v>
      </c>
      <c r="AQ818"/>
      <c r="AR818" s="25">
        <v>70.165666666666667</v>
      </c>
      <c r="AS818" s="25">
        <v>4.8180217240415837E-2</v>
      </c>
      <c r="AT818" s="47">
        <f>(1/(1/((AM818/1000+1)*0.0112372)+1))*AI818</f>
        <v>2.2144279658401558E-2</v>
      </c>
      <c r="AU818" s="47">
        <f>(1-(1/(1/((AM818/1000+1)*0.0112372)+1)))*AI818</f>
        <v>1.7828982195828813</v>
      </c>
      <c r="AV818" s="89">
        <f t="shared" si="838"/>
        <v>0</v>
      </c>
      <c r="AW818" s="86">
        <f t="shared" si="839"/>
        <v>5.4602838591493834E-3</v>
      </c>
      <c r="AX818" s="86">
        <f t="shared" si="840"/>
        <v>0.43962280647955337</v>
      </c>
      <c r="AY818" s="86">
        <f t="shared" si="834"/>
        <v>2.2144279658401558E-2</v>
      </c>
      <c r="AZ818" s="86">
        <f t="shared" si="835"/>
        <v>1.7828982195828813</v>
      </c>
      <c r="BA818" s="93">
        <f t="shared" ref="BA818:BA823" si="890">AY818-$AT$818+$BA$817</f>
        <v>8.016355561597896E-2</v>
      </c>
      <c r="BB818" s="93">
        <f t="shared" ref="BB818:BB823" si="891">AZ818-$AU$818+$BB$817</f>
        <v>6.2772543863231069</v>
      </c>
      <c r="BC818" s="89"/>
      <c r="BD818" s="89"/>
      <c r="BE818" s="41"/>
      <c r="BF818" s="89"/>
      <c r="BG818" s="89"/>
      <c r="BH818" s="89"/>
      <c r="BI818" s="89"/>
      <c r="BJ818" s="41">
        <f t="shared" si="876"/>
        <v>136.44685869179173</v>
      </c>
      <c r="BK818" s="89">
        <f t="shared" si="864"/>
        <v>0.8129781362490589</v>
      </c>
      <c r="BL818" s="89">
        <f t="shared" si="881"/>
        <v>0.1870218637509411</v>
      </c>
      <c r="BM818" s="89">
        <f t="shared" si="843"/>
        <v>-3.3226721730185815E-2</v>
      </c>
      <c r="BN818" s="86">
        <f t="shared" si="844"/>
        <v>2.506249100801419E-6</v>
      </c>
      <c r="BO818" s="86">
        <f t="shared" si="845"/>
        <v>2.0840834744817121E-4</v>
      </c>
      <c r="BP818" s="86">
        <f t="shared" si="846"/>
        <v>8.221646398201165E-4</v>
      </c>
      <c r="BQ818" s="86">
        <f t="shared" si="847"/>
        <v>6.8367495417929677E-2</v>
      </c>
      <c r="BR818" s="93">
        <f t="shared" ref="BR818:BR823" si="892">BP818-$BN$817+$BR$817</f>
        <v>0.14664574661407417</v>
      </c>
      <c r="BS818" s="93">
        <f t="shared" ref="BS818:BS823" si="893">BQ818-$BO$817+$BS$817</f>
        <v>12.192209678612459</v>
      </c>
      <c r="BT818" s="89"/>
      <c r="BU818" s="89"/>
      <c r="BV818" s="41"/>
      <c r="BW818" s="89"/>
      <c r="BX818" s="42"/>
      <c r="BY818" s="89"/>
      <c r="BZ818" s="89"/>
      <c r="CA818" s="41">
        <f t="shared" si="877"/>
        <v>70.357699697281006</v>
      </c>
      <c r="CB818" s="89" t="e">
        <f t="shared" si="854"/>
        <v>#REF!</v>
      </c>
      <c r="CC818" s="89" t="e">
        <f t="shared" si="878"/>
        <v>#REF!</v>
      </c>
      <c r="CD818" s="41" t="e">
        <f t="shared" si="882"/>
        <v>#REF!</v>
      </c>
      <c r="CE818" s="41" t="e">
        <f t="shared" si="889"/>
        <v>#REF!</v>
      </c>
      <c r="CF818" s="42" t="e">
        <f t="shared" si="883"/>
        <v>#REF!</v>
      </c>
      <c r="CG818" s="42" t="e">
        <f t="shared" si="884"/>
        <v>#REF!</v>
      </c>
      <c r="CH818" s="42" t="e">
        <f t="shared" si="885"/>
        <v>#REF!</v>
      </c>
      <c r="CI818" s="89">
        <f t="shared" si="886"/>
        <v>1.1889761521451201</v>
      </c>
      <c r="CJ818" s="89">
        <f t="shared" si="887"/>
        <v>5.1684417897939658</v>
      </c>
      <c r="CK818" s="42" t="e">
        <f t="shared" si="888"/>
        <v>#REF!</v>
      </c>
      <c r="CM818" s="89" t="e">
        <f t="shared" si="836"/>
        <v>#REF!</v>
      </c>
      <c r="CN818" s="89">
        <f t="shared" si="837"/>
        <v>5.8273663189212628E-2</v>
      </c>
    </row>
    <row r="819" spans="4:92" ht="14.4" x14ac:dyDescent="0.3">
      <c r="E819" s="32">
        <v>42947.606249999997</v>
      </c>
      <c r="F819" s="21">
        <f t="shared" si="879"/>
        <v>3062.9638888888876</v>
      </c>
      <c r="G819" s="21">
        <f t="shared" si="880"/>
        <v>1538.0513888888891</v>
      </c>
      <c r="H819" s="21"/>
      <c r="I819" s="21">
        <v>1020</v>
      </c>
      <c r="J819" s="21">
        <v>12167</v>
      </c>
      <c r="K819" s="21">
        <v>2020</v>
      </c>
      <c r="L819" s="21">
        <v>15</v>
      </c>
      <c r="M819" s="51">
        <v>6.94</v>
      </c>
      <c r="N819" s="40"/>
      <c r="O819" s="40"/>
      <c r="P819" s="40"/>
      <c r="R819" s="22"/>
      <c r="S819" s="22"/>
      <c r="T819" s="22"/>
      <c r="U819" s="52">
        <f t="shared" si="824"/>
        <v>5.1597719858240305E-3</v>
      </c>
      <c r="V819" s="52">
        <f t="shared" si="825"/>
        <v>0.72347516327910677</v>
      </c>
      <c r="W819" s="52">
        <f t="shared" si="826"/>
        <v>2.227928942101904E-3</v>
      </c>
      <c r="X819" s="247">
        <f>W819+V819+SUM($U$818:U819)</f>
        <v>0.73135133186240053</v>
      </c>
      <c r="Y819" s="104">
        <f>W819+V819+SUM($U$818:U819)-$X$818+$Y$817</f>
        <v>12.967790375300998</v>
      </c>
      <c r="Z819" s="42"/>
      <c r="AA819" s="42"/>
      <c r="AB819" s="41">
        <f t="shared" si="827"/>
        <v>3.1078686015604446E-2</v>
      </c>
      <c r="AC819" s="48">
        <f t="shared" si="828"/>
        <v>4.3576843126816298</v>
      </c>
      <c r="AD819" s="48">
        <f t="shared" si="829"/>
        <v>0.39801793187532647</v>
      </c>
      <c r="AE819" s="48">
        <f t="shared" si="830"/>
        <v>1.4363400741501435</v>
      </c>
      <c r="AF819" s="48">
        <f t="shared" si="831"/>
        <v>0.39801793187532641</v>
      </c>
      <c r="AG819" s="238">
        <f t="shared" si="832"/>
        <v>1.0380783504462783</v>
      </c>
      <c r="AH819" s="48">
        <f t="shared" si="833"/>
        <v>2.4379182853896718E-4</v>
      </c>
      <c r="AI819" s="48">
        <f>AE819+AC819+SUM($AB$818:AB819)</f>
        <v>5.8347335203050772</v>
      </c>
      <c r="AJ819" s="48">
        <f>AE819+AC819+SUM($AB$818:AB819)-$AI$818+$AJ$817</f>
        <v>10.387108963002881</v>
      </c>
      <c r="AK819" s="46"/>
      <c r="AL819" s="86"/>
      <c r="AM819">
        <v>105.77</v>
      </c>
      <c r="AN819">
        <v>0.04</v>
      </c>
      <c r="AR819" s="25">
        <v>46.64</v>
      </c>
      <c r="AS819" s="25">
        <v>0.03</v>
      </c>
      <c r="AT819" s="1"/>
      <c r="AU819" s="1"/>
      <c r="AV819" s="89">
        <f>AJ819-BA819-BB819</f>
        <v>0</v>
      </c>
      <c r="AW819" s="86">
        <f>(1/(1/((AM819/1000+1)*0.0112372)+1))*AE819</f>
        <v>1.7628566776095346E-2</v>
      </c>
      <c r="AX819" s="86">
        <f>(1-(1/(1/((AM819/1000+1)*0.0112372)+1)))*AE819</f>
        <v>1.4187115073740482</v>
      </c>
      <c r="AY819" s="86">
        <f>(1/(1/((AM819/1000+1)*0.0112372)+1))*AI819</f>
        <v>7.16111673931253E-2</v>
      </c>
      <c r="AZ819" s="86">
        <f>(1-(1/(1/((AM819/1000+1)*0.0112372)+1)))*AI819</f>
        <v>5.7631223529119522</v>
      </c>
      <c r="BA819" s="86">
        <f t="shared" si="890"/>
        <v>0.1296304433507027</v>
      </c>
      <c r="BB819" s="86">
        <f t="shared" si="891"/>
        <v>10.257478519652178</v>
      </c>
      <c r="BC819" s="89"/>
      <c r="BD819" s="89"/>
      <c r="BE819" s="41"/>
      <c r="BF819" s="89"/>
      <c r="BG819" s="89"/>
      <c r="BH819" s="89"/>
      <c r="BI819" s="89"/>
      <c r="BJ819" s="41">
        <f t="shared" si="876"/>
        <v>124.62641437702837</v>
      </c>
      <c r="BK819" s="89">
        <f t="shared" si="864"/>
        <v>0.82805668419411926</v>
      </c>
      <c r="BL819" s="89">
        <f t="shared" si="881"/>
        <v>0.17194331580588074</v>
      </c>
      <c r="BM819" s="89">
        <f>Y819-BR819-BS819</f>
        <v>-3.3226721730185815E-2</v>
      </c>
      <c r="BN819" s="86">
        <f>(1/(1/((AR819/1000+1)*0.0112372)+1))*W819</f>
        <v>2.5898744388078448E-5</v>
      </c>
      <c r="BO819" s="86">
        <f>(1-(1/(1/((AR819/1000+1)*0.0112372)+1)))*W819</f>
        <v>2.2020301977138256E-3</v>
      </c>
      <c r="BP819" s="86">
        <f>(1/(1/((AR819/1000+1)*0.0112372)+1))*X819</f>
        <v>8.5016540895219862E-3</v>
      </c>
      <c r="BQ819" s="86">
        <f>(1-(1/(1/((AR819/1000+1)*0.0112372)+1)))*X819</f>
        <v>0.72284967777287856</v>
      </c>
      <c r="BR819" s="86">
        <f t="shared" si="892"/>
        <v>0.15432523606377604</v>
      </c>
      <c r="BS819" s="86">
        <f t="shared" si="893"/>
        <v>12.846691860967407</v>
      </c>
      <c r="BT819" s="89"/>
      <c r="BU819" s="89"/>
      <c r="BV819" s="41"/>
      <c r="BW819" s="89"/>
      <c r="BX819" s="42"/>
      <c r="BY819" s="89"/>
      <c r="BZ819" s="89"/>
      <c r="CA819" s="41">
        <f t="shared" si="877"/>
        <v>69.024188864161175</v>
      </c>
      <c r="CB819" s="89" t="e">
        <f t="shared" si="854"/>
        <v>#REF!</v>
      </c>
      <c r="CC819" s="89" t="e">
        <f t="shared" si="878"/>
        <v>#REF!</v>
      </c>
      <c r="CD819" s="41" t="e">
        <f t="shared" si="882"/>
        <v>#REF!</v>
      </c>
      <c r="CE819" s="41" t="e">
        <f t="shared" si="889"/>
        <v>#REF!</v>
      </c>
      <c r="CF819" s="42" t="e">
        <f t="shared" si="883"/>
        <v>#REF!</v>
      </c>
      <c r="CG819" s="42" t="e">
        <f t="shared" si="884"/>
        <v>#REF!</v>
      </c>
      <c r="CH819" s="42" t="e">
        <f t="shared" si="885"/>
        <v>#REF!</v>
      </c>
      <c r="CI819" s="89">
        <f t="shared" si="886"/>
        <v>1.7859939567356986</v>
      </c>
      <c r="CJ819" s="89">
        <f t="shared" si="887"/>
        <v>8.6011150062671824</v>
      </c>
      <c r="CK819" s="42" t="e">
        <f t="shared" si="888"/>
        <v>#REF!</v>
      </c>
      <c r="CM819" s="89" t="e">
        <f t="shared" si="836"/>
        <v>#REF!</v>
      </c>
      <c r="CN819" s="89">
        <f t="shared" si="837"/>
        <v>8.7534480910330545E-2</v>
      </c>
    </row>
    <row r="820" spans="4:92" ht="14.4" x14ac:dyDescent="0.3">
      <c r="E820" s="32">
        <v>42955.446527777778</v>
      </c>
      <c r="F820" s="21">
        <f t="shared" si="879"/>
        <v>3070.8041666666686</v>
      </c>
      <c r="G820" s="21">
        <f>E820-E$798</f>
        <v>1545.8916666666701</v>
      </c>
      <c r="H820" s="21">
        <v>5</v>
      </c>
      <c r="I820" s="21">
        <v>1065</v>
      </c>
      <c r="J820" s="21">
        <v>11996</v>
      </c>
      <c r="K820" s="21">
        <v>1981</v>
      </c>
      <c r="L820" s="21">
        <v>16</v>
      </c>
      <c r="M820" s="51">
        <v>6.94</v>
      </c>
      <c r="N820" s="40"/>
      <c r="O820" s="40"/>
      <c r="P820" s="40"/>
      <c r="R820" s="22"/>
      <c r="S820" s="22"/>
      <c r="T820" s="22"/>
      <c r="U820" s="52">
        <f t="shared" si="824"/>
        <v>5.2833946533061716E-3</v>
      </c>
      <c r="V820" s="52">
        <f t="shared" si="825"/>
        <v>0.74080886131602841</v>
      </c>
      <c r="W820" s="52">
        <f t="shared" si="826"/>
        <v>2.2813077579759387E-3</v>
      </c>
      <c r="X820" s="247">
        <f>W820+V820+SUM($U$818:U820)</f>
        <v>0.75402180336850244</v>
      </c>
      <c r="Y820" s="104">
        <f>W820+V820+SUM($U$818:U820)-$X$818+$Y$817</f>
        <v>12.9904608468071</v>
      </c>
      <c r="Z820" s="42"/>
      <c r="AA820" s="42"/>
      <c r="AB820" s="41">
        <f t="shared" si="827"/>
        <v>3.1993741676456751E-2</v>
      </c>
      <c r="AC820" s="48">
        <f t="shared" si="828"/>
        <v>4.4859884403569286</v>
      </c>
      <c r="AD820" s="48">
        <f t="shared" si="829"/>
        <v>0.40973684951233258</v>
      </c>
      <c r="AE820" s="48">
        <f t="shared" si="830"/>
        <v>1.478630508021775</v>
      </c>
      <c r="AF820" s="48">
        <f t="shared" si="831"/>
        <v>0.40973684951233263</v>
      </c>
      <c r="AG820" s="238">
        <f t="shared" si="832"/>
        <v>1.0686426886717475</v>
      </c>
      <c r="AH820" s="48">
        <f t="shared" si="833"/>
        <v>2.5096983769489189E-4</v>
      </c>
      <c r="AI820" s="48">
        <f>AE820+AC820+SUM($AB$818:AB820)</f>
        <v>6.0373218235284645</v>
      </c>
      <c r="AJ820" s="48">
        <f>AE820+AC820+SUM($AB$818:AB820)-$AI$818+$AJ$817</f>
        <v>10.589697266226267</v>
      </c>
      <c r="AK820" s="46"/>
      <c r="AL820" s="86"/>
      <c r="AM820">
        <v>105.77</v>
      </c>
      <c r="AN820">
        <v>0.04</v>
      </c>
      <c r="AR820" s="25">
        <v>46.64</v>
      </c>
      <c r="AS820" s="25">
        <v>0.03</v>
      </c>
      <c r="AT820" s="1"/>
      <c r="AU820" s="1"/>
      <c r="AV820" s="89">
        <f>AJ820-BA820-BB820</f>
        <v>0</v>
      </c>
      <c r="AW820" s="86">
        <f>(1/(1/((AM820/1000+1)*0.0112372)+1))*AE820</f>
        <v>1.8147608019122147E-2</v>
      </c>
      <c r="AX820" s="86">
        <f>(1-(1/(1/((AM820/1000+1)*0.0112372)+1)))*AE820</f>
        <v>1.4604829000026529</v>
      </c>
      <c r="AY820" s="86">
        <f>(1/(1/((AM820/1000+1)*0.0112372)+1))*AI820</f>
        <v>7.4097585126434329E-2</v>
      </c>
      <c r="AZ820" s="86">
        <f>(1-(1/(1/((AM820/1000+1)*0.0112372)+1)))*AI820</f>
        <v>5.96322423840203</v>
      </c>
      <c r="BA820" s="86">
        <f t="shared" si="890"/>
        <v>0.13211686108401172</v>
      </c>
      <c r="BB820" s="86">
        <f t="shared" si="891"/>
        <v>10.457580405142256</v>
      </c>
      <c r="BC820" s="89"/>
      <c r="BD820" s="89"/>
      <c r="BE820" s="41"/>
      <c r="BF820" s="89"/>
      <c r="BG820" s="89"/>
      <c r="BH820" s="89"/>
      <c r="BI820" s="89"/>
      <c r="BJ820" s="41">
        <f t="shared" si="876"/>
        <v>124.26560394820574</v>
      </c>
      <c r="BK820" s="89">
        <f t="shared" si="864"/>
        <v>0.82851694585647373</v>
      </c>
      <c r="BL820" s="89">
        <f t="shared" si="881"/>
        <v>0.17148305414352627</v>
      </c>
      <c r="BM820" s="89">
        <f>Y820-BR820-BS820</f>
        <v>-3.3226721730185815E-2</v>
      </c>
      <c r="BN820" s="86">
        <f>(1/(1/((AR820/1000+1)*0.0112372)+1))*W820</f>
        <v>2.6519250851249435E-5</v>
      </c>
      <c r="BO820" s="86">
        <f>(1-(1/(1/((AR820/1000+1)*0.0112372)+1)))*W820</f>
        <v>2.2547885071246892E-3</v>
      </c>
      <c r="BP820" s="86">
        <f>(1/(1/((AR820/1000+1)*0.0112372)+1))*X820</f>
        <v>8.765188861928069E-3</v>
      </c>
      <c r="BQ820" s="86">
        <f>(1-(1/(1/((AR820/1000+1)*0.0112372)+1)))*X820</f>
        <v>0.74525661450657443</v>
      </c>
      <c r="BR820" s="86">
        <f t="shared" si="892"/>
        <v>0.15458877083618211</v>
      </c>
      <c r="BS820" s="86">
        <f t="shared" si="893"/>
        <v>12.869098797701103</v>
      </c>
      <c r="BT820" s="89"/>
      <c r="BU820" s="89"/>
      <c r="BV820" s="41"/>
      <c r="BW820" s="89"/>
      <c r="BX820" s="42"/>
      <c r="BY820" s="89"/>
      <c r="BZ820" s="89"/>
      <c r="CA820" s="41">
        <f t="shared" si="877"/>
        <v>68.985214798330972</v>
      </c>
      <c r="CB820" s="89" t="e">
        <f t="shared" si="854"/>
        <v>#REF!</v>
      </c>
      <c r="CC820" s="89" t="e">
        <f t="shared" si="878"/>
        <v>#REF!</v>
      </c>
      <c r="CD820" s="41" t="e">
        <f t="shared" si="882"/>
        <v>#REF!</v>
      </c>
      <c r="CE820" s="41" t="e">
        <f t="shared" si="889"/>
        <v>#REF!</v>
      </c>
      <c r="CF820" s="42" t="e">
        <f t="shared" si="883"/>
        <v>#REF!</v>
      </c>
      <c r="CG820" s="42" t="e">
        <f t="shared" si="884"/>
        <v>#REF!</v>
      </c>
      <c r="CH820" s="42" t="e">
        <f t="shared" si="885"/>
        <v>#REF!</v>
      </c>
      <c r="CI820" s="89">
        <f t="shared" si="886"/>
        <v>1.8159536296678311</v>
      </c>
      <c r="CJ820" s="89">
        <f t="shared" si="887"/>
        <v>8.7737436365584358</v>
      </c>
      <c r="CK820" s="42" t="e">
        <f t="shared" si="888"/>
        <v>#REF!</v>
      </c>
      <c r="CM820" s="89" t="e">
        <f t="shared" si="836"/>
        <v>#REF!</v>
      </c>
      <c r="CN820" s="89">
        <f t="shared" si="837"/>
        <v>8.9002853414317476E-2</v>
      </c>
    </row>
    <row r="821" spans="4:92" ht="14.4" x14ac:dyDescent="0.3">
      <c r="E821" s="32">
        <v>43045.48333333333</v>
      </c>
      <c r="F821" s="21">
        <f>E821-E$752</f>
        <v>3160.8409722222204</v>
      </c>
      <c r="G821" s="21">
        <f>E821-E$798</f>
        <v>1635.9284722222219</v>
      </c>
      <c r="H821" s="21"/>
      <c r="I821" s="21">
        <v>1035</v>
      </c>
      <c r="J821" s="21">
        <v>13205</v>
      </c>
      <c r="K821" s="21">
        <v>2766</v>
      </c>
      <c r="L821" s="21">
        <v>15</v>
      </c>
      <c r="M821" s="51">
        <v>6.94</v>
      </c>
      <c r="N821" s="40"/>
      <c r="O821" s="40"/>
      <c r="P821" s="40"/>
      <c r="R821" s="22"/>
      <c r="S821" s="22"/>
      <c r="T821" s="22"/>
      <c r="U821" s="52">
        <f t="shared" si="824"/>
        <v>7.1692131812933855E-3</v>
      </c>
      <c r="V821" s="52">
        <f t="shared" si="825"/>
        <v>1.0052280781338863</v>
      </c>
      <c r="W821" s="52">
        <f t="shared" si="826"/>
        <v>3.0955820494752242E-3</v>
      </c>
      <c r="X821" s="247">
        <f>W821+V821+SUM($U$818:U821)</f>
        <v>1.0264245076591529</v>
      </c>
      <c r="Y821" s="104">
        <f>W821+V821+SUM($U$818:U821)-$X$818+$Y$817</f>
        <v>13.262863551097752</v>
      </c>
      <c r="Z821" s="42"/>
      <c r="AA821" s="42"/>
      <c r="AB821" s="41">
        <f t="shared" si="827"/>
        <v>3.4226124388640332E-2</v>
      </c>
      <c r="AC821" s="48">
        <f t="shared" si="828"/>
        <v>4.7990010020816944</v>
      </c>
      <c r="AD821" s="48">
        <f t="shared" si="829"/>
        <v>0.43832648646839367</v>
      </c>
      <c r="AE821" s="48">
        <f t="shared" si="830"/>
        <v>1.58180284769982</v>
      </c>
      <c r="AF821" s="48">
        <f t="shared" si="831"/>
        <v>0.43832648646839356</v>
      </c>
      <c r="AG821" s="238">
        <f t="shared" si="832"/>
        <v>1.1432078798212306</v>
      </c>
      <c r="AH821" s="48">
        <f t="shared" si="833"/>
        <v>2.6848141019601864E-4</v>
      </c>
      <c r="AI821" s="48">
        <f>AE821+AC821+SUM($AB$818:AB821)</f>
        <v>6.487732849319916</v>
      </c>
      <c r="AJ821" s="48">
        <f>AE821+AC821+SUM($AB$818:AB821)-$AI$818+$AJ$817</f>
        <v>11.04010829201772</v>
      </c>
      <c r="AK821" s="46"/>
      <c r="AL821" s="86"/>
      <c r="AM821" s="25">
        <v>102.78920167715701</v>
      </c>
      <c r="AR821" s="25">
        <v>38.111201677157005</v>
      </c>
      <c r="AS821" s="1"/>
      <c r="AT821" s="1"/>
      <c r="AU821" s="1"/>
      <c r="AV821" s="89">
        <f>AJ821-BA821-BB821</f>
        <v>0</v>
      </c>
      <c r="AW821" s="86">
        <f>(1/(1/((AM821/1000+1)*0.0112372)+1))*AE821</f>
        <v>1.9362175446666463E-2</v>
      </c>
      <c r="AX821" s="86">
        <f>(1-(1/(1/((AM821/1000+1)*0.0112372)+1)))*AE821</f>
        <v>1.5624406722531536</v>
      </c>
      <c r="AY821" s="86">
        <f>(1/(1/((AM821/1000+1)*0.0112372)+1))*AI821</f>
        <v>7.9413576642815537E-2</v>
      </c>
      <c r="AZ821" s="86">
        <f>(1-(1/(1/((AM821/1000+1)*0.0112372)+1)))*AI821</f>
        <v>6.408319272677101</v>
      </c>
      <c r="BA821" s="86">
        <f t="shared" si="890"/>
        <v>0.13743285260039295</v>
      </c>
      <c r="BB821" s="86">
        <f t="shared" si="891"/>
        <v>10.902675439417326</v>
      </c>
      <c r="BC821" s="89"/>
      <c r="BD821" s="89"/>
      <c r="BE821" s="41"/>
      <c r="BF821" s="89"/>
      <c r="BG821" s="89"/>
      <c r="BH821" s="89"/>
      <c r="BI821" s="89"/>
      <c r="BJ821" s="41">
        <f t="shared" si="876"/>
        <v>121.7584937471008</v>
      </c>
      <c r="BK821" s="89">
        <f t="shared" si="864"/>
        <v>0.83171509817327749</v>
      </c>
      <c r="BL821" s="89">
        <f t="shared" si="881"/>
        <v>0.16828490182672251</v>
      </c>
      <c r="BM821" s="89">
        <f>Y821-BR821-BS821</f>
        <v>-3.3226721730184039E-2</v>
      </c>
      <c r="BN821" s="86">
        <f>(1/(1/((AR821/1000+1)*0.0112372)+1))*W821</f>
        <v>3.5694999760789652E-5</v>
      </c>
      <c r="BO821" s="86">
        <f>(1-(1/(1/((AR821/1000+1)*0.0112372)+1)))*W821</f>
        <v>3.0598870497144342E-3</v>
      </c>
      <c r="BP821" s="86">
        <f>(1/(1/((AR821/1000+1)*0.0112372)+1))*X821</f>
        <v>1.1835648989363136E-2</v>
      </c>
      <c r="BQ821" s="86">
        <f>(1-(1/(1/((AR821/1000+1)*0.0112372)+1)))*X821</f>
        <v>1.0145888586697898</v>
      </c>
      <c r="BR821" s="86">
        <f t="shared" si="892"/>
        <v>0.1576592309636172</v>
      </c>
      <c r="BS821" s="86">
        <f t="shared" si="893"/>
        <v>13.138431041864319</v>
      </c>
      <c r="BT821" s="89"/>
      <c r="BU821" s="89"/>
      <c r="BV821" s="41"/>
      <c r="BW821" s="89"/>
      <c r="BX821" s="42"/>
      <c r="BY821" s="89"/>
      <c r="BZ821" s="89"/>
      <c r="CA821" s="41">
        <f t="shared" si="877"/>
        <v>67.868528143935961</v>
      </c>
      <c r="CB821" s="89" t="e">
        <f>(CA821-$P$606)/($AR$793-$P$606)</f>
        <v>#REF!</v>
      </c>
      <c r="CC821" s="89" t="e">
        <f t="shared" si="878"/>
        <v>#REF!</v>
      </c>
      <c r="CD821" s="41" t="e">
        <f t="shared" si="882"/>
        <v>#REF!</v>
      </c>
      <c r="CE821" s="41" t="e">
        <f t="shared" si="889"/>
        <v>#REF!</v>
      </c>
      <c r="CF821" s="42" t="e">
        <f t="shared" si="883"/>
        <v>#REF!</v>
      </c>
      <c r="CG821" s="42" t="e">
        <f t="shared" si="884"/>
        <v>#REF!</v>
      </c>
      <c r="CH821" s="42" t="e">
        <f t="shared" si="885"/>
        <v>#REF!</v>
      </c>
      <c r="CI821" s="89">
        <f t="shared" si="886"/>
        <v>1.8578835400785871</v>
      </c>
      <c r="CJ821" s="89">
        <f t="shared" si="887"/>
        <v>9.1822247519391329</v>
      </c>
      <c r="CK821" s="42" t="e">
        <f t="shared" si="888"/>
        <v>#REF!</v>
      </c>
      <c r="CM821" s="89" t="e">
        <f t="shared" si="836"/>
        <v>#REF!</v>
      </c>
      <c r="CN821" s="89">
        <f t="shared" si="837"/>
        <v>9.1057906808300115E-2</v>
      </c>
    </row>
    <row r="822" spans="4:92" ht="14.4" x14ac:dyDescent="0.3">
      <c r="E822" s="32">
        <v>43136.470833333333</v>
      </c>
      <c r="F822" s="21">
        <f>E822-E$752</f>
        <v>3251.8284722222234</v>
      </c>
      <c r="G822" s="21">
        <f>E822-E$798</f>
        <v>1726.9159722222248</v>
      </c>
      <c r="H822" s="21"/>
      <c r="I822" s="21">
        <v>1018</v>
      </c>
      <c r="J822" s="21">
        <v>13358.4</v>
      </c>
      <c r="K822" s="21">
        <v>3352.8</v>
      </c>
      <c r="L822" s="21">
        <v>344</v>
      </c>
      <c r="M822" s="51">
        <v>6.94</v>
      </c>
      <c r="N822" s="40"/>
      <c r="O822" s="40"/>
      <c r="P822" s="40"/>
      <c r="R822" s="22"/>
      <c r="S822" s="22"/>
      <c r="T822" s="22"/>
      <c r="U822" s="52">
        <f t="shared" si="824"/>
        <v>8.547407210893072E-3</v>
      </c>
      <c r="V822" s="52">
        <f t="shared" si="825"/>
        <v>1.1984709488138945</v>
      </c>
      <c r="W822" s="52">
        <f t="shared" si="826"/>
        <v>3.6906700446062367E-3</v>
      </c>
      <c r="X822" s="247">
        <f>W822+V822+SUM($U$818:U822)</f>
        <v>1.2288098735451853</v>
      </c>
      <c r="Y822" s="104">
        <f>W822+V822+SUM($U$818:U822)-$X$818+$Y$817</f>
        <v>13.465248916983784</v>
      </c>
      <c r="Z822" s="42"/>
      <c r="AA822" s="42"/>
      <c r="AB822" s="41">
        <f t="shared" si="827"/>
        <v>3.4055024005605464E-2</v>
      </c>
      <c r="AC822" s="48">
        <f t="shared" si="828"/>
        <v>4.7750102370065406</v>
      </c>
      <c r="AD822" s="48">
        <f t="shared" si="829"/>
        <v>0.4361352412991345</v>
      </c>
      <c r="AE822" s="48">
        <f t="shared" si="830"/>
        <v>1.5738952309900265</v>
      </c>
      <c r="AF822" s="48">
        <f t="shared" si="831"/>
        <v>0.43613524129913439</v>
      </c>
      <c r="AG822" s="238">
        <f t="shared" si="832"/>
        <v>1.1374928504505426</v>
      </c>
      <c r="AH822" s="48">
        <f t="shared" si="833"/>
        <v>2.6713924034936411E-4</v>
      </c>
      <c r="AI822" s="48">
        <f>AE822+AC822+SUM($AB$818:AB822)</f>
        <v>6.4898894915405734</v>
      </c>
      <c r="AJ822" s="48">
        <f>AE822+AC822+SUM($AB$818:AB822)-$AI$818+$AJ$817</f>
        <v>11.042264934238375</v>
      </c>
      <c r="AK822" s="46"/>
      <c r="AL822" s="86"/>
      <c r="AM822">
        <v>102.297</v>
      </c>
      <c r="AN822"/>
      <c r="AO822"/>
      <c r="AP822"/>
      <c r="AQ822"/>
      <c r="AR822">
        <v>34.625</v>
      </c>
      <c r="AS822" s="1"/>
      <c r="AT822" s="1"/>
      <c r="AU822" s="1"/>
      <c r="AV822" s="89">
        <f>AJ822-BA822-BB822</f>
        <v>0</v>
      </c>
      <c r="AW822" s="86">
        <f>(1/(1/((AM822/1000+1)*0.0112372)+1))*AE822</f>
        <v>1.9256888272483189E-2</v>
      </c>
      <c r="AX822" s="86">
        <f>(1-(1/(1/((AM822/1000+1)*0.0112372)+1)))*AE822</f>
        <v>1.5546383427175432</v>
      </c>
      <c r="AY822" s="86">
        <f>(1/(1/((AM822/1000+1)*0.0112372)+1))*AI822</f>
        <v>7.9404952997250353E-2</v>
      </c>
      <c r="AZ822" s="86">
        <f>(1-(1/(1/((AM822/1000+1)*0.0112372)+1)))*AI822</f>
        <v>6.4104845385433231</v>
      </c>
      <c r="BA822" s="86">
        <f t="shared" si="890"/>
        <v>0.13742422895482775</v>
      </c>
      <c r="BB822" s="86">
        <f t="shared" si="891"/>
        <v>10.904840705283549</v>
      </c>
      <c r="BC822" s="89"/>
      <c r="BD822" s="89"/>
      <c r="BE822" s="41"/>
      <c r="BF822" s="89"/>
      <c r="BG822" s="89"/>
      <c r="BH822" s="89"/>
      <c r="BI822" s="89"/>
      <c r="BJ822" s="41">
        <f t="shared" si="876"/>
        <v>121.46538311043309</v>
      </c>
      <c r="BK822" s="89">
        <f t="shared" si="864"/>
        <v>0.83208899975180628</v>
      </c>
      <c r="BL822" s="89">
        <f t="shared" si="881"/>
        <v>0.16791100024819372</v>
      </c>
      <c r="BM822" s="89">
        <f>Y822-BR822-BS822</f>
        <v>-3.3226721730182263E-2</v>
      </c>
      <c r="BN822" s="86">
        <f>(1/(1/((AR822/1000+1)*0.0112372)+1))*W822</f>
        <v>4.2415656396997133E-5</v>
      </c>
      <c r="BO822" s="86">
        <f>(1-(1/(1/((AR822/1000+1)*0.0112372)+1)))*W822</f>
        <v>3.6482543882092396E-3</v>
      </c>
      <c r="BP822" s="86">
        <f>(1/(1/((AR822/1000+1)*0.0112372)+1))*X822</f>
        <v>1.4122307533208627E-2</v>
      </c>
      <c r="BQ822" s="86">
        <f>(1-(1/(1/((AR822/1000+1)*0.0112372)+1)))*X822</f>
        <v>1.2146875660119767</v>
      </c>
      <c r="BR822" s="86">
        <f t="shared" si="892"/>
        <v>0.15994588950746269</v>
      </c>
      <c r="BS822" s="86">
        <f t="shared" si="893"/>
        <v>13.338529749206504</v>
      </c>
      <c r="BT822" s="89"/>
      <c r="BU822" s="89"/>
      <c r="BV822" s="41"/>
      <c r="BW822" s="89"/>
      <c r="BX822" s="42"/>
      <c r="BY822" s="89"/>
      <c r="BZ822" s="89"/>
      <c r="CA822" s="41">
        <f t="shared" si="877"/>
        <v>67.104647222920647</v>
      </c>
      <c r="CB822" s="89" t="e">
        <f>(CA822-$P$606)/($AR$793-$P$606)</f>
        <v>#REF!</v>
      </c>
      <c r="CC822" s="89" t="e">
        <f t="shared" si="878"/>
        <v>#REF!</v>
      </c>
      <c r="CD822" s="41" t="e">
        <f t="shared" si="882"/>
        <v>#REF!</v>
      </c>
      <c r="CE822" s="41" t="e">
        <f t="shared" si="889"/>
        <v>#REF!</v>
      </c>
      <c r="CF822" s="42" t="e">
        <f t="shared" si="883"/>
        <v>#REF!</v>
      </c>
      <c r="CG822" s="42" t="e">
        <f t="shared" si="884"/>
        <v>#REF!</v>
      </c>
      <c r="CH822" s="42" t="e">
        <f t="shared" si="885"/>
        <v>#REF!</v>
      </c>
      <c r="CI822" s="89">
        <f t="shared" si="886"/>
        <v>1.8541177501135206</v>
      </c>
      <c r="CJ822" s="89">
        <f t="shared" si="887"/>
        <v>9.1881471841248548</v>
      </c>
      <c r="CK822" s="42" t="e">
        <f t="shared" si="888"/>
        <v>#REF!</v>
      </c>
      <c r="CM822" s="89" t="e">
        <f t="shared" si="836"/>
        <v>#REF!</v>
      </c>
      <c r="CN822" s="89">
        <f t="shared" si="837"/>
        <v>9.0873339291390978E-2</v>
      </c>
    </row>
    <row r="823" spans="4:92" ht="14.4" x14ac:dyDescent="0.3">
      <c r="E823" s="32">
        <v>43426.482638888891</v>
      </c>
      <c r="F823" s="21">
        <f>E823-E$752</f>
        <v>3541.840277777781</v>
      </c>
      <c r="G823" s="21">
        <f>E823-E$798</f>
        <v>2016.9277777777825</v>
      </c>
      <c r="H823" s="21"/>
      <c r="I823" s="21">
        <v>1038</v>
      </c>
      <c r="J823" s="21">
        <v>13715</v>
      </c>
      <c r="K823" s="21">
        <v>5430</v>
      </c>
      <c r="L823" s="21">
        <v>20</v>
      </c>
      <c r="M823" s="51">
        <v>6.94</v>
      </c>
      <c r="N823" s="40"/>
      <c r="O823" s="40"/>
      <c r="P823" s="40"/>
      <c r="R823" s="22"/>
      <c r="S823" s="22"/>
      <c r="T823" s="22"/>
      <c r="U823" s="52">
        <f t="shared" si="824"/>
        <v>1.4114846260230738E-2</v>
      </c>
      <c r="V823" s="52">
        <f t="shared" si="825"/>
        <v>1.9791069703924289</v>
      </c>
      <c r="W823" s="52">
        <f t="shared" si="826"/>
        <v>6.0946248366951289E-3</v>
      </c>
      <c r="X823" s="247">
        <f>W823+V823+SUM($U$818:U823)</f>
        <v>2.0259646961760391</v>
      </c>
      <c r="Y823" s="104">
        <f>W823+V823+SUM($U$818:U823)-$X$818+$Y$817</f>
        <v>14.262403739614637</v>
      </c>
      <c r="Z823" s="42"/>
      <c r="AA823" s="42"/>
      <c r="AB823" s="41">
        <f t="shared" si="827"/>
        <v>3.5651034338685925E-2</v>
      </c>
      <c r="AC823" s="48">
        <f t="shared" si="828"/>
        <v>4.9987941250335473</v>
      </c>
      <c r="AD823" s="48">
        <f t="shared" si="829"/>
        <v>0.45657499643245597</v>
      </c>
      <c r="AE823" s="48">
        <f t="shared" si="830"/>
        <v>1.6476568307890074</v>
      </c>
      <c r="AF823" s="48">
        <f t="shared" si="831"/>
        <v>0.45657499643245597</v>
      </c>
      <c r="AG823" s="238">
        <f t="shared" si="832"/>
        <v>1.1908021754660061</v>
      </c>
      <c r="AH823" s="48">
        <f t="shared" si="833"/>
        <v>2.7965889054543135E-4</v>
      </c>
      <c r="AI823" s="48">
        <f>AE823+AC823+SUM($AB$818:AB823)</f>
        <v>6.8230860137052476</v>
      </c>
      <c r="AJ823" s="48">
        <f>AE823+AC823+SUM($AB$818:AB823)-$AI$818+$AJ$817</f>
        <v>11.375461456403052</v>
      </c>
      <c r="AK823" s="46"/>
      <c r="AL823" s="86"/>
      <c r="AM823">
        <v>102.065</v>
      </c>
      <c r="AN823"/>
      <c r="AO823"/>
      <c r="AP823"/>
      <c r="AQ823"/>
      <c r="AR823" s="146">
        <v>30.053999999999998</v>
      </c>
      <c r="AS823" s="1"/>
      <c r="AT823" s="1"/>
      <c r="AU823" s="1"/>
      <c r="AV823" s="89">
        <f>AJ823-BA823-BB823</f>
        <v>0</v>
      </c>
      <c r="AW823" s="86">
        <f>(1/(1/((AM823/1000+1)*0.0112372)+1))*AE823</f>
        <v>2.0155183541019684E-2</v>
      </c>
      <c r="AX823" s="86">
        <f>(1-(1/(1/((AM823/1000+1)*0.0112372)+1)))*AE823</f>
        <v>1.6275016472479877</v>
      </c>
      <c r="AY823" s="86">
        <f>(1/(1/((AM823/1000+1)*0.0112372)+1))*AI823</f>
        <v>8.3464316326440163E-2</v>
      </c>
      <c r="AZ823" s="86">
        <f>(1-(1/(1/((AM823/1000+1)*0.0112372)+1)))*AI823</f>
        <v>6.7396216973788077</v>
      </c>
      <c r="BA823" s="86">
        <f t="shared" si="890"/>
        <v>0.14148359228401758</v>
      </c>
      <c r="BB823" s="86">
        <f t="shared" si="891"/>
        <v>11.233977864119034</v>
      </c>
      <c r="BC823" s="89"/>
      <c r="BD823" s="89"/>
      <c r="BE823" s="41"/>
      <c r="BF823" s="89"/>
      <c r="BG823" s="89"/>
      <c r="BH823" s="89"/>
      <c r="BI823" s="89"/>
      <c r="BJ823" s="41">
        <f t="shared" si="876"/>
        <v>120.76459666724682</v>
      </c>
      <c r="BK823" s="89">
        <f t="shared" si="864"/>
        <v>0.83298294601147727</v>
      </c>
      <c r="BL823" s="89">
        <f t="shared" si="881"/>
        <v>0.16701705398852273</v>
      </c>
      <c r="BM823" s="89">
        <f>Y823-BR823-BS823</f>
        <v>-3.3226721730184039E-2</v>
      </c>
      <c r="BN823" s="86">
        <f>(1/(1/((AR823/1000+1)*0.0112372)+1))*W823</f>
        <v>6.9737604642731188E-5</v>
      </c>
      <c r="BO823" s="86">
        <f>(1-(1/(1/((AR823/1000+1)*0.0112372)+1)))*W823</f>
        <v>6.0248872320523977E-3</v>
      </c>
      <c r="BP823" s="86">
        <f>(1/(1/((AR823/1000+1)*0.0112372)+1))*X823</f>
        <v>2.3182054480431206E-2</v>
      </c>
      <c r="BQ823" s="86">
        <f>(1-(1/(1/((AR823/1000+1)*0.0112372)+1)))*X823</f>
        <v>2.002782641695608</v>
      </c>
      <c r="BR823" s="86">
        <f t="shared" si="892"/>
        <v>0.16900563645468525</v>
      </c>
      <c r="BS823" s="86">
        <f t="shared" si="893"/>
        <v>14.126624824890136</v>
      </c>
      <c r="BT823" s="89"/>
      <c r="BU823" s="89"/>
      <c r="BV823" s="41"/>
      <c r="BW823" s="89"/>
      <c r="BX823" s="42"/>
      <c r="BY823" s="89"/>
      <c r="BZ823" s="89"/>
      <c r="CA823" s="41">
        <f t="shared" si="877"/>
        <v>64.644627938605254</v>
      </c>
      <c r="CB823" s="89" t="e">
        <f>(CA823-$P$606)/($AR$793-$P$606)</f>
        <v>#REF!</v>
      </c>
      <c r="CC823" s="89" t="e">
        <f t="shared" si="878"/>
        <v>#REF!</v>
      </c>
      <c r="CD823" s="41" t="e">
        <f t="shared" si="882"/>
        <v>#REF!</v>
      </c>
      <c r="CE823" s="41" t="e">
        <f t="shared" si="889"/>
        <v>#REF!</v>
      </c>
      <c r="CF823" s="42" t="e">
        <f t="shared" si="883"/>
        <v>#REF!</v>
      </c>
      <c r="CG823" s="42" t="e">
        <f t="shared" si="884"/>
        <v>#REF!</v>
      </c>
      <c r="CH823" s="42" t="e">
        <f t="shared" si="885"/>
        <v>#REF!</v>
      </c>
      <c r="CI823" s="89">
        <f t="shared" si="886"/>
        <v>1.8998960602084281</v>
      </c>
      <c r="CJ823" s="89">
        <f t="shared" si="887"/>
        <v>9.4755653961946233</v>
      </c>
      <c r="CK823" s="42" t="e">
        <f t="shared" si="888"/>
        <v>#REF!</v>
      </c>
      <c r="CM823" s="89" t="e">
        <f t="shared" si="836"/>
        <v>#REF!</v>
      </c>
      <c r="CN823" s="89">
        <f t="shared" si="837"/>
        <v>9.31170090395428E-2</v>
      </c>
    </row>
    <row r="824" spans="4:92" x14ac:dyDescent="0.25">
      <c r="E824" s="32"/>
      <c r="F824" s="21"/>
      <c r="G824" s="21"/>
      <c r="H824" s="21"/>
      <c r="I824" s="21"/>
      <c r="L824" s="21"/>
      <c r="M824" s="21"/>
      <c r="N824" s="40"/>
      <c r="O824" s="40"/>
      <c r="P824" s="40"/>
      <c r="R824" s="22"/>
      <c r="S824" s="22"/>
      <c r="T824" s="22"/>
      <c r="U824" s="21"/>
      <c r="V824" s="21"/>
      <c r="W824" s="21"/>
      <c r="X824" s="246"/>
      <c r="Y824" s="255"/>
      <c r="Z824" s="47"/>
      <c r="AA824" s="47"/>
      <c r="AB824" s="46"/>
      <c r="AC824" s="46"/>
      <c r="AD824" s="46"/>
      <c r="AE824" s="46"/>
      <c r="AF824" s="46"/>
      <c r="AG824" s="85"/>
      <c r="AH824" s="46"/>
      <c r="AI824" s="46"/>
      <c r="AJ824" s="46"/>
      <c r="AK824" s="46"/>
      <c r="AL824" s="86"/>
      <c r="AM824" s="41"/>
      <c r="AN824" s="41"/>
      <c r="AO824" s="41"/>
      <c r="AP824" s="41"/>
      <c r="AQ824"/>
      <c r="AR824" s="41"/>
      <c r="AT824" s="41"/>
      <c r="AU824" s="41"/>
      <c r="AW824" s="22"/>
      <c r="AX824" s="22"/>
      <c r="AY824" s="22"/>
      <c r="AZ824" s="22"/>
      <c r="BA824" s="22"/>
      <c r="BB824" s="22"/>
    </row>
    <row r="825" spans="4:92" x14ac:dyDescent="0.25">
      <c r="E825" s="32"/>
      <c r="F825" s="21"/>
      <c r="G825" s="21"/>
      <c r="H825" s="21"/>
      <c r="I825" s="21"/>
      <c r="L825" s="21"/>
      <c r="M825" s="21"/>
      <c r="N825" s="40"/>
      <c r="O825" s="40"/>
      <c r="P825" s="40"/>
      <c r="R825" s="22"/>
      <c r="S825" s="22"/>
      <c r="T825" s="22"/>
      <c r="U825" s="21"/>
      <c r="V825" s="21"/>
      <c r="W825" s="21"/>
      <c r="X825" s="246"/>
      <c r="Y825" s="255"/>
      <c r="Z825" s="47"/>
      <c r="AA825" s="47"/>
      <c r="AB825" s="46"/>
      <c r="AC825" s="46"/>
      <c r="AD825" s="46"/>
      <c r="AE825" s="46"/>
      <c r="AF825" s="46"/>
      <c r="AG825" s="85"/>
      <c r="AH825" s="46"/>
      <c r="AI825" s="46"/>
      <c r="AJ825" s="46"/>
      <c r="AK825" s="46"/>
      <c r="AL825" s="86"/>
      <c r="AM825" s="41"/>
      <c r="AN825" s="41"/>
      <c r="AO825" s="41"/>
      <c r="AP825" s="41"/>
      <c r="AQ825"/>
      <c r="AR825" s="41"/>
      <c r="AT825" s="41"/>
      <c r="AU825" s="41"/>
      <c r="AW825" s="22"/>
      <c r="AX825" s="22"/>
      <c r="AY825" s="22"/>
      <c r="AZ825" s="22"/>
      <c r="BA825" s="22"/>
      <c r="BB825" s="22"/>
    </row>
    <row r="826" spans="4:92" ht="14.4" thickBot="1" x14ac:dyDescent="0.3">
      <c r="D826" s="47"/>
      <c r="E826" s="32"/>
      <c r="F826" s="21"/>
      <c r="G826" s="21"/>
      <c r="H826" s="21"/>
      <c r="I826" s="21"/>
      <c r="L826" s="21"/>
      <c r="M826" s="21"/>
      <c r="N826" s="40"/>
      <c r="O826" s="40"/>
      <c r="P826" s="40"/>
      <c r="R826" s="22"/>
      <c r="S826" s="22"/>
      <c r="T826" s="22"/>
      <c r="U826" s="21"/>
      <c r="V826" s="21"/>
      <c r="W826" s="21"/>
      <c r="X826" s="246"/>
      <c r="Y826" s="255"/>
      <c r="Z826" s="47"/>
      <c r="AA826" s="47"/>
      <c r="AB826" s="46"/>
      <c r="AC826" s="46"/>
      <c r="AD826" s="46"/>
      <c r="AE826" s="46"/>
      <c r="AF826" s="46"/>
      <c r="AG826" s="85"/>
      <c r="AH826" s="46"/>
      <c r="AI826" s="46"/>
      <c r="AJ826" s="46"/>
      <c r="AK826" s="46"/>
      <c r="AL826" s="86"/>
      <c r="AW826" s="22"/>
      <c r="AX826" s="22"/>
      <c r="AY826" s="22"/>
      <c r="AZ826" s="22"/>
      <c r="BA826" s="22"/>
      <c r="BB826" s="22"/>
      <c r="CI826" s="89"/>
      <c r="CJ826" s="89"/>
    </row>
    <row r="827" spans="4:92" ht="15" thickBot="1" x14ac:dyDescent="0.35">
      <c r="D827" s="22" t="s">
        <v>169</v>
      </c>
      <c r="E827" s="32">
        <f>E828-1</f>
        <v>39883.664583333331</v>
      </c>
      <c r="F827" s="21"/>
      <c r="G827" s="21"/>
      <c r="H827" s="21"/>
      <c r="I827" s="21"/>
      <c r="L827" s="21"/>
      <c r="M827" s="21"/>
      <c r="N827" s="43">
        <v>93.68</v>
      </c>
      <c r="O827" s="44">
        <v>19.440000000000001</v>
      </c>
      <c r="P827" s="45">
        <f>O827-R827</f>
        <v>12.171384</v>
      </c>
      <c r="Q827" s="1">
        <v>37.39</v>
      </c>
      <c r="R827" s="47">
        <f>Q827*O827/100</f>
        <v>7.2686160000000006</v>
      </c>
      <c r="S827" s="47">
        <f>P827/$A$8+R827</f>
        <v>12.340026000000002</v>
      </c>
      <c r="T827" s="47">
        <f>$A$6-S827</f>
        <v>104.65997400000001</v>
      </c>
      <c r="U827" s="52"/>
      <c r="V827" s="52"/>
      <c r="W827" s="52"/>
      <c r="X827" s="247"/>
      <c r="Y827" s="104"/>
      <c r="Z827" s="42"/>
      <c r="AA827" s="42"/>
      <c r="AB827" s="41"/>
      <c r="AC827" s="48"/>
      <c r="AD827" s="48"/>
      <c r="AE827" s="48"/>
      <c r="AF827" s="48"/>
      <c r="AG827" s="238"/>
      <c r="AH827" s="48"/>
      <c r="AI827" s="48"/>
      <c r="AJ827" s="48"/>
      <c r="AK827" s="46"/>
      <c r="AL827" s="86"/>
      <c r="AM827" s="41"/>
      <c r="AN827" s="41"/>
      <c r="AO827" s="41"/>
      <c r="AP827" s="41"/>
      <c r="AQ827"/>
      <c r="AR827" s="41"/>
      <c r="AT827" s="41"/>
      <c r="AU827" s="41"/>
      <c r="AW827" s="22"/>
      <c r="AX827" s="22"/>
      <c r="AY827" s="22"/>
      <c r="AZ827" s="22"/>
      <c r="BA827" s="22"/>
      <c r="BB827" s="22"/>
    </row>
    <row r="828" spans="4:92" ht="14.4" x14ac:dyDescent="0.3">
      <c r="D828" s="22"/>
      <c r="E828" s="32">
        <v>39884.664583333331</v>
      </c>
      <c r="F828" s="21">
        <f t="shared" ref="F828:F872" si="894">E828-E$828</f>
        <v>0</v>
      </c>
      <c r="G828" s="21">
        <f>E828-E$828</f>
        <v>0</v>
      </c>
      <c r="H828" s="21"/>
      <c r="I828" s="50">
        <v>1037</v>
      </c>
      <c r="J828" s="21">
        <v>1882</v>
      </c>
      <c r="K828" s="21">
        <v>1.24</v>
      </c>
      <c r="L828" s="21">
        <v>863</v>
      </c>
      <c r="M828" s="51">
        <v>7.15</v>
      </c>
      <c r="S828" s="85">
        <f>$A$36*R827*$A$3/($A$36*R827*$A$3+T827*1000)</f>
        <v>3.4887565775727877E-3</v>
      </c>
      <c r="U828" s="52">
        <f t="shared" ref="U828:U871" si="895">($A$5*I828/1000/$A$3*K828)/$P$827</f>
        <v>3.4383066252048735E-6</v>
      </c>
      <c r="V828" s="52">
        <f t="shared" ref="V828:V871" si="896">($T$827*I828/1000/$A$3*K828)/$P$827</f>
        <v>4.7980410933062638E-4</v>
      </c>
      <c r="W828" s="52">
        <f t="shared" ref="W828:W871" si="897">($A$36*$R$827*K828*I828/1000000)/$P$827</f>
        <v>1.6797800861982758E-6</v>
      </c>
      <c r="X828" s="247">
        <f>W828+V828+SUM($U$828:U828)</f>
        <v>4.849221960420295E-4</v>
      </c>
      <c r="Y828" s="104">
        <v>0</v>
      </c>
      <c r="Z828" s="42"/>
      <c r="AA828" s="42"/>
      <c r="AB828" s="41">
        <f t="shared" ref="AB828:AB871" si="898">($A$5*I828/1000/$A$3*J828)/$P$827</f>
        <v>5.2184621521254616E-3</v>
      </c>
      <c r="AC828" s="48">
        <f t="shared" ref="AC828:AC871" si="899">($T$827*I828/1000/$A$3*J828)/$P$827</f>
        <v>0.72821881754857976</v>
      </c>
      <c r="AD828" s="48">
        <f t="shared" ref="AD828:AD871" si="900">($A$4*$R$827/1000*J828/1000000*I828/1000*1000000)/$P$827</f>
        <v>7.561701460204108E-2</v>
      </c>
      <c r="AE828" s="48">
        <f t="shared" ref="AE828:AE871" si="901">($A$4*((I828/1000)*J828/10^6)*(1+($A$18/(10^-M828))+(($A$18*$A$19)/(10^-M828)^2))*1000000)*$R$827/1000/$P$827</f>
        <v>0.39558933082806946</v>
      </c>
      <c r="AF828" s="48">
        <f t="shared" ref="AF828:AF871" si="902">AE828/(1+($A$18/(10^-M828))+(($A$18*$A$19)/(10^-M828)^2))*1</f>
        <v>7.561701460204108E-2</v>
      </c>
      <c r="AG828" s="238">
        <f t="shared" ref="AG828:AG871" si="903">AE828/(1+($A$18/(10^-M828))+(($A$18*$A$19)/(10^-M828)^2))*($A$18/(10^-M828))</f>
        <v>0.31985049133454396</v>
      </c>
      <c r="AH828" s="48">
        <f t="shared" ref="AH828:AH871" si="904">AE828/(1+($A$18/(10^-M828))+(($A$18*$A$19)/(10^-M828)^2))*(($A$18*$A$19)/(10^-M828)^2)</f>
        <v>1.2182489148443082E-4</v>
      </c>
      <c r="AI828" s="48">
        <f>AE828+AC828+SUM($AB$828:AB828)</f>
        <v>1.1290266105287745</v>
      </c>
      <c r="AJ828" s="48">
        <v>0</v>
      </c>
      <c r="AK828" s="46"/>
      <c r="AL828" s="86"/>
      <c r="AM828" s="41"/>
      <c r="AN828" s="41"/>
      <c r="AO828" s="41"/>
      <c r="AP828" s="41"/>
      <c r="AQ828"/>
      <c r="AR828" s="41"/>
      <c r="AT828" s="41"/>
      <c r="AU828" s="41"/>
      <c r="AW828" s="47"/>
      <c r="AX828" s="47"/>
      <c r="AY828" s="47"/>
      <c r="AZ828" s="47"/>
      <c r="BA828" s="47"/>
      <c r="BB828" s="47"/>
      <c r="BC828" s="42"/>
    </row>
    <row r="829" spans="4:92" ht="14.4" x14ac:dyDescent="0.3">
      <c r="D829" s="22"/>
      <c r="E829" s="32">
        <v>39891.661111111112</v>
      </c>
      <c r="F829" s="21">
        <f t="shared" si="894"/>
        <v>6.9965277777810115</v>
      </c>
      <c r="G829" s="21">
        <f t="shared" ref="G829:G872" si="905">E829-E$828</f>
        <v>6.9965277777810115</v>
      </c>
      <c r="H829" s="21"/>
      <c r="I829" s="50">
        <v>1037</v>
      </c>
      <c r="J829" s="21">
        <v>2738</v>
      </c>
      <c r="K829" s="21">
        <v>1.04</v>
      </c>
      <c r="L829" s="21">
        <v>1091</v>
      </c>
      <c r="M829" s="51">
        <v>7.15</v>
      </c>
      <c r="N829" s="40"/>
      <c r="O829" s="40"/>
      <c r="P829" s="40"/>
      <c r="Q829" s="46"/>
      <c r="R829" s="22"/>
      <c r="S829" s="85">
        <f>S828*100</f>
        <v>0.3488756577572788</v>
      </c>
      <c r="T829" s="22"/>
      <c r="U829" s="52">
        <f t="shared" si="895"/>
        <v>2.8837410404944104E-6</v>
      </c>
      <c r="V829" s="52">
        <f t="shared" si="896"/>
        <v>4.024163497611705E-4</v>
      </c>
      <c r="W829" s="52">
        <f t="shared" si="897"/>
        <v>1.408847814230812E-6</v>
      </c>
      <c r="X829" s="247">
        <f>W829+V829+SUM($U$828:U829)</f>
        <v>4.1014724524110062E-4</v>
      </c>
      <c r="Y829" s="104">
        <f>W829+V829+SUM($U$828:U829)-$X$828</f>
        <v>-7.4774950800928874E-5</v>
      </c>
      <c r="Z829" s="42"/>
      <c r="AA829" s="42"/>
      <c r="AB829" s="41">
        <f t="shared" si="898"/>
        <v>7.592002854686245E-3</v>
      </c>
      <c r="AC829" s="48">
        <f t="shared" si="899"/>
        <v>1.0594384285058509</v>
      </c>
      <c r="AD829" s="48">
        <f t="shared" si="900"/>
        <v>0.11001030073346892</v>
      </c>
      <c r="AE829" s="48">
        <f t="shared" si="901"/>
        <v>0.57551731551926366</v>
      </c>
      <c r="AF829" s="48">
        <f t="shared" si="902"/>
        <v>0.1100103007334689</v>
      </c>
      <c r="AG829" s="238">
        <f t="shared" si="903"/>
        <v>0.46532977963548428</v>
      </c>
      <c r="AH829" s="48">
        <f t="shared" si="904"/>
        <v>1.7723515031050561E-4</v>
      </c>
      <c r="AI829" s="48">
        <f>AE829+AC829+SUM($AB$828:AB829)</f>
        <v>1.6477662090319263</v>
      </c>
      <c r="AJ829" s="48">
        <f>AE829+AC829+SUM($AB$827:AB829)-$AI$828</f>
        <v>0.51873959850315177</v>
      </c>
      <c r="AK829" s="46"/>
      <c r="AL829" s="86"/>
      <c r="AM829" s="41"/>
      <c r="AN829" s="41"/>
      <c r="AO829" s="41"/>
      <c r="AP829" s="41"/>
      <c r="AQ829"/>
      <c r="AR829" s="41"/>
      <c r="AT829" s="41"/>
      <c r="AU829" s="41"/>
      <c r="AW829" s="22"/>
      <c r="AX829" s="22"/>
      <c r="AY829" s="22"/>
      <c r="AZ829" s="22"/>
      <c r="BA829" s="22"/>
      <c r="BB829" s="22"/>
    </row>
    <row r="830" spans="4:92" ht="14.4" x14ac:dyDescent="0.3">
      <c r="D830" s="22"/>
      <c r="E830" s="32">
        <v>39898.509027777778</v>
      </c>
      <c r="F830" s="21">
        <f t="shared" si="894"/>
        <v>13.844444444446708</v>
      </c>
      <c r="G830" s="21">
        <f t="shared" si="905"/>
        <v>13.844444444446708</v>
      </c>
      <c r="H830" s="21"/>
      <c r="I830" s="50">
        <v>1037</v>
      </c>
      <c r="J830" s="21">
        <v>3555</v>
      </c>
      <c r="K830" s="21">
        <v>2.2000000000000002</v>
      </c>
      <c r="L830" s="21">
        <v>1310</v>
      </c>
      <c r="M830" s="51">
        <v>7.15</v>
      </c>
      <c r="N830" s="40"/>
      <c r="O830" s="40"/>
      <c r="P830" s="40"/>
      <c r="R830" s="22"/>
      <c r="S830" s="22"/>
      <c r="T830" s="22"/>
      <c r="U830" s="52">
        <f t="shared" si="895"/>
        <v>6.1002214318150989E-6</v>
      </c>
      <c r="V830" s="52">
        <f t="shared" si="896"/>
        <v>8.5126535526401463E-4</v>
      </c>
      <c r="W830" s="52">
        <f t="shared" si="897"/>
        <v>2.9802549916421026E-6</v>
      </c>
      <c r="X830" s="247">
        <f>W830+V830+SUM($U$828:U830)</f>
        <v>8.6666787935317112E-4</v>
      </c>
      <c r="Y830" s="104">
        <f>W830+V830+SUM($U$828:U830)-$X$828</f>
        <v>3.8174568331114162E-4</v>
      </c>
      <c r="Z830" s="42"/>
      <c r="AA830" s="42"/>
      <c r="AB830" s="41">
        <f t="shared" si="898"/>
        <v>9.8574032682284887E-3</v>
      </c>
      <c r="AC830" s="48">
        <f t="shared" si="899"/>
        <v>1.3755674263470781</v>
      </c>
      <c r="AD830" s="48">
        <f t="shared" si="900"/>
        <v>0.14283660303414245</v>
      </c>
      <c r="AE830" s="48">
        <f t="shared" si="901"/>
        <v>0.74724764670233113</v>
      </c>
      <c r="AF830" s="48">
        <f t="shared" si="902"/>
        <v>0.14283660303414245</v>
      </c>
      <c r="AG830" s="238">
        <f t="shared" si="903"/>
        <v>0.60418092279187252</v>
      </c>
      <c r="AH830" s="48">
        <f t="shared" si="904"/>
        <v>2.3012087631623361E-4</v>
      </c>
      <c r="AI830" s="48">
        <f>AE830+AC830+SUM($AB$828:AB830)</f>
        <v>2.1454829413244494</v>
      </c>
      <c r="AJ830" s="48">
        <f>AE830+AC830+SUM($AB$827:AB830)-$AI$828</f>
        <v>1.0164563307956749</v>
      </c>
      <c r="AK830" s="46"/>
      <c r="AL830" s="86"/>
      <c r="AM830" s="41"/>
      <c r="AN830" s="41"/>
      <c r="AO830" s="41"/>
      <c r="AP830" s="41"/>
      <c r="AQ830"/>
      <c r="AR830" s="41"/>
      <c r="AT830" s="41"/>
      <c r="AU830" s="41"/>
      <c r="AW830" s="22"/>
      <c r="AX830" s="22"/>
      <c r="AY830" s="22"/>
      <c r="AZ830" s="22"/>
      <c r="BA830" s="22"/>
      <c r="BB830" s="22"/>
    </row>
    <row r="831" spans="4:92" ht="14.4" x14ac:dyDescent="0.3">
      <c r="D831" s="22"/>
      <c r="E831" s="32">
        <v>39914.493055555555</v>
      </c>
      <c r="F831" s="21">
        <f t="shared" si="894"/>
        <v>29.828472222223354</v>
      </c>
      <c r="G831" s="21">
        <f t="shared" si="905"/>
        <v>29.828472222223354</v>
      </c>
      <c r="H831" s="21"/>
      <c r="I831" s="50">
        <v>1037</v>
      </c>
      <c r="J831" s="21">
        <v>5203</v>
      </c>
      <c r="K831" s="21">
        <v>1.08</v>
      </c>
      <c r="L831" s="21">
        <v>1665</v>
      </c>
      <c r="M831" s="51">
        <v>7.15</v>
      </c>
      <c r="N831" s="40"/>
      <c r="O831" s="100" t="s">
        <v>131</v>
      </c>
      <c r="P831" s="101" t="e">
        <f>(((AVERAGE(#REF!,#REF!,#REF!))/1000+1)*0.0112372)/(((AVERAGE(AR949,AR871,AR1028))/1000+1)*0.0112372)</f>
        <v>#REF!</v>
      </c>
      <c r="R831" s="22"/>
      <c r="S831" s="22"/>
      <c r="T831" s="22"/>
      <c r="U831" s="52">
        <f t="shared" si="895"/>
        <v>2.9946541574365031E-6</v>
      </c>
      <c r="V831" s="52">
        <f t="shared" si="896"/>
        <v>4.1789390167506173E-4</v>
      </c>
      <c r="W831" s="52">
        <f t="shared" si="897"/>
        <v>1.463034268624305E-6</v>
      </c>
      <c r="X831" s="247">
        <f>W831+V831+SUM($U$828:U831)</f>
        <v>4.3477385919863689E-4</v>
      </c>
      <c r="Y831" s="104">
        <f>W831+V831+SUM($U$828:U831)-$X$828</f>
        <v>-5.014833684339261E-5</v>
      </c>
      <c r="Z831" s="42"/>
      <c r="AA831" s="1">
        <f>LINEST(Y828:Y831,F828:F831,TRUE,TRUE)</f>
        <v>2.6164445972580291E-8</v>
      </c>
      <c r="AB831" s="41">
        <f t="shared" si="898"/>
        <v>1.4427023686242707E-2</v>
      </c>
      <c r="AC831" s="48">
        <f t="shared" si="899"/>
        <v>2.0132425651993944</v>
      </c>
      <c r="AD831" s="48">
        <f t="shared" si="900"/>
        <v>0.20905171465165773</v>
      </c>
      <c r="AE831" s="48">
        <f t="shared" si="901"/>
        <v>1.0936510564816395</v>
      </c>
      <c r="AF831" s="48">
        <f t="shared" si="902"/>
        <v>0.20905171465165767</v>
      </c>
      <c r="AG831" s="238">
        <f t="shared" si="903"/>
        <v>0.88426254325910325</v>
      </c>
      <c r="AH831" s="48">
        <f t="shared" si="904"/>
        <v>3.367985708785832E-4</v>
      </c>
      <c r="AI831" s="48">
        <f>AE831+AC831+SUM($AB$828:AB831)</f>
        <v>3.1439885136423169</v>
      </c>
      <c r="AJ831" s="48">
        <f>AE831+AC831+SUM($AB$827:AB831)-$AI$828</f>
        <v>2.0149619031135426</v>
      </c>
      <c r="AK831" s="46"/>
      <c r="AL831" s="86"/>
      <c r="AM831" s="41"/>
      <c r="AN831" s="41"/>
      <c r="AO831" s="41"/>
      <c r="AP831" s="41"/>
      <c r="AQ831"/>
      <c r="AR831" s="41"/>
      <c r="AT831" s="41"/>
      <c r="AU831" s="41"/>
      <c r="AW831" s="22"/>
      <c r="AX831" s="22"/>
      <c r="AY831" s="22"/>
      <c r="AZ831" s="22"/>
      <c r="BA831" s="22"/>
      <c r="BB831" s="22"/>
    </row>
    <row r="832" spans="4:92" ht="14.4" x14ac:dyDescent="0.3">
      <c r="D832" s="33"/>
      <c r="E832" s="32">
        <v>39921.690972222219</v>
      </c>
      <c r="F832" s="21">
        <f t="shared" si="894"/>
        <v>37.026388888887595</v>
      </c>
      <c r="G832" s="21">
        <f t="shared" si="905"/>
        <v>37.026388888887595</v>
      </c>
      <c r="H832" s="21"/>
      <c r="I832" s="50">
        <v>1037</v>
      </c>
      <c r="J832" s="21">
        <v>6182</v>
      </c>
      <c r="K832" s="21">
        <v>0.98</v>
      </c>
      <c r="L832" s="21">
        <v>1865</v>
      </c>
      <c r="M832" s="51">
        <v>7.15</v>
      </c>
      <c r="N832" s="40"/>
      <c r="O832" s="28" t="s">
        <v>132</v>
      </c>
      <c r="P832" s="102" t="e">
        <f>((((B$10)/1000+1)*0.0112372)/(P831*0.0112372)-1)*1000</f>
        <v>#REF!</v>
      </c>
      <c r="R832" s="22"/>
      <c r="S832" s="22"/>
      <c r="T832" s="22"/>
      <c r="U832" s="52">
        <f t="shared" si="895"/>
        <v>2.7173713650812709E-6</v>
      </c>
      <c r="V832" s="52">
        <f t="shared" si="896"/>
        <v>3.7920002189033379E-4</v>
      </c>
      <c r="W832" s="52">
        <f t="shared" si="897"/>
        <v>1.3275681326405727E-6</v>
      </c>
      <c r="X832" s="247">
        <f>W832+V832+SUM($U$828:U832)</f>
        <v>3.986618846430065E-4</v>
      </c>
      <c r="Y832" s="104">
        <f>W832+V832+SUM($U$828:U832)-$X$828</f>
        <v>-8.6260311399023E-5</v>
      </c>
      <c r="Z832" s="42"/>
      <c r="AA832" s="1">
        <f t="shared" ref="AA832:AA872" si="906">LINEST(Y829:Y832,F829:F832,TRUE,TRUE)</f>
        <v>-6.3373786399109558E-6</v>
      </c>
      <c r="AB832" s="41">
        <f t="shared" si="898"/>
        <v>1.7141622223400425E-2</v>
      </c>
      <c r="AC832" s="48">
        <f t="shared" si="899"/>
        <v>2.3920556482918811</v>
      </c>
      <c r="AD832" s="48">
        <f t="shared" si="900"/>
        <v>0.24838702671084903</v>
      </c>
      <c r="AE832" s="48">
        <f t="shared" si="901"/>
        <v>1.2994331791600031</v>
      </c>
      <c r="AF832" s="48">
        <f t="shared" si="902"/>
        <v>0.24838702671084911</v>
      </c>
      <c r="AG832" s="238">
        <f t="shared" si="903"/>
        <v>1.0506459816313236</v>
      </c>
      <c r="AH832" s="48">
        <f t="shared" si="904"/>
        <v>4.0017081783036738E-4</v>
      </c>
      <c r="AI832" s="48">
        <f>AE832+AC832+SUM($AB$828:AB832)</f>
        <v>3.7457253416365677</v>
      </c>
      <c r="AJ832" s="48">
        <f>AE832+AC832+SUM($AB$827:AB832)-$AI$828</f>
        <v>2.6166987311077934</v>
      </c>
      <c r="AK832" s="46"/>
      <c r="AL832" s="86"/>
      <c r="AM832" s="41"/>
      <c r="AN832" s="41"/>
      <c r="AO832" s="41"/>
      <c r="AP832" s="41"/>
      <c r="AQ832"/>
      <c r="AR832" s="41"/>
      <c r="AT832" s="41"/>
      <c r="AU832" s="41"/>
      <c r="AW832" s="22"/>
      <c r="AX832" s="22"/>
      <c r="AY832" s="22"/>
      <c r="AZ832" s="22"/>
      <c r="BA832" s="22"/>
      <c r="BB832" s="22"/>
    </row>
    <row r="833" spans="4:54" ht="14.4" x14ac:dyDescent="0.3">
      <c r="D833" s="22"/>
      <c r="E833" s="32">
        <v>39941.499305555553</v>
      </c>
      <c r="F833" s="21">
        <f t="shared" si="894"/>
        <v>56.834722222221899</v>
      </c>
      <c r="G833" s="21">
        <f t="shared" si="905"/>
        <v>56.834722222221899</v>
      </c>
      <c r="H833" s="21"/>
      <c r="I833" s="50">
        <v>1037</v>
      </c>
      <c r="J833" s="21">
        <v>8501.41</v>
      </c>
      <c r="K833" s="21">
        <v>0</v>
      </c>
      <c r="L833" s="21">
        <v>324</v>
      </c>
      <c r="M833" s="51">
        <v>7.15</v>
      </c>
      <c r="N833" s="40"/>
      <c r="O833" s="40"/>
      <c r="P833" s="40"/>
      <c r="R833" s="22"/>
      <c r="S833" s="22"/>
      <c r="T833" s="22"/>
      <c r="U833" s="52">
        <f t="shared" si="895"/>
        <v>0</v>
      </c>
      <c r="V833" s="52">
        <f t="shared" si="896"/>
        <v>0</v>
      </c>
      <c r="W833" s="52">
        <f t="shared" si="897"/>
        <v>0</v>
      </c>
      <c r="X833" s="247">
        <f>W833+V833+SUM($U$828:U833)</f>
        <v>1.813429462003216E-5</v>
      </c>
      <c r="Y833" s="104">
        <f>W833+V833+SUM($U$828:U833)-$X$828</f>
        <v>-4.6678790142199735E-4</v>
      </c>
      <c r="Z833" s="42"/>
      <c r="AA833" s="1">
        <f t="shared" si="906"/>
        <v>-1.9210749020620844E-5</v>
      </c>
      <c r="AB833" s="41">
        <f t="shared" si="898"/>
        <v>2.3572947037566908E-2</v>
      </c>
      <c r="AC833" s="48">
        <f t="shared" si="899"/>
        <v>3.2895253654068388</v>
      </c>
      <c r="AD833" s="48">
        <f t="shared" si="900"/>
        <v>0.34157876945161431</v>
      </c>
      <c r="AE833" s="48">
        <f t="shared" si="901"/>
        <v>1.7869644489878098</v>
      </c>
      <c r="AF833" s="48">
        <f t="shared" si="902"/>
        <v>0.34157876945161425</v>
      </c>
      <c r="AG833" s="238">
        <f t="shared" si="903"/>
        <v>1.4448353695730103</v>
      </c>
      <c r="AH833" s="48">
        <f t="shared" si="904"/>
        <v>5.503099631852577E-4</v>
      </c>
      <c r="AI833" s="48">
        <f>AE833+AC833+SUM($AB$828:AB833)</f>
        <v>5.1542992756168982</v>
      </c>
      <c r="AJ833" s="48">
        <f>AE833+AC833+SUM($AB$827:AB833)-$AI$828</f>
        <v>4.0252726650881234</v>
      </c>
      <c r="AK833" s="46"/>
      <c r="AL833" s="86"/>
      <c r="AM833" s="41"/>
      <c r="AN833" s="41"/>
      <c r="AO833" s="41"/>
      <c r="AP833" s="41"/>
      <c r="AQ833"/>
      <c r="AR833" s="41"/>
      <c r="AT833" s="41"/>
      <c r="AU833" s="41"/>
      <c r="AW833" s="22"/>
      <c r="AX833" s="22"/>
      <c r="AY833" s="22"/>
      <c r="AZ833" s="22"/>
      <c r="BA833" s="22"/>
      <c r="BB833" s="22"/>
    </row>
    <row r="834" spans="4:54" ht="14.4" x14ac:dyDescent="0.3">
      <c r="D834" s="22"/>
      <c r="E834" s="32">
        <v>39960.486805555556</v>
      </c>
      <c r="F834" s="21">
        <f t="shared" si="894"/>
        <v>75.822222222224809</v>
      </c>
      <c r="G834" s="21">
        <f t="shared" si="905"/>
        <v>75.822222222224809</v>
      </c>
      <c r="H834" s="21"/>
      <c r="I834" s="50">
        <v>1037</v>
      </c>
      <c r="J834" s="21">
        <v>9287.41</v>
      </c>
      <c r="K834" s="21">
        <v>3.73</v>
      </c>
      <c r="L834" s="21">
        <v>694</v>
      </c>
      <c r="M834" s="51">
        <v>7.15</v>
      </c>
      <c r="N834" s="40"/>
      <c r="O834" s="40"/>
      <c r="P834" s="40"/>
      <c r="R834" s="22"/>
      <c r="S834" s="22"/>
      <c r="T834" s="22"/>
      <c r="U834" s="52">
        <f t="shared" si="895"/>
        <v>1.0342648154850145E-5</v>
      </c>
      <c r="V834" s="52">
        <f t="shared" si="896"/>
        <v>1.4432817159703521E-3</v>
      </c>
      <c r="W834" s="52">
        <f t="shared" si="897"/>
        <v>5.0528868721932016E-6</v>
      </c>
      <c r="X834" s="247">
        <f>W834+V834+SUM($U$828:U834)</f>
        <v>1.4768115456174277E-3</v>
      </c>
      <c r="Y834" s="104">
        <f>W834+V834+SUM($U$828:U834)-$X$828</f>
        <v>9.9188934957539828E-4</v>
      </c>
      <c r="Z834" s="42"/>
      <c r="AA834" s="1">
        <f t="shared" si="906"/>
        <v>1.909021944981369E-5</v>
      </c>
      <c r="AB834" s="41">
        <f t="shared" si="898"/>
        <v>2.575238978547903E-2</v>
      </c>
      <c r="AC834" s="48">
        <f t="shared" si="899"/>
        <v>3.5936592605148006</v>
      </c>
      <c r="AD834" s="48">
        <f t="shared" si="900"/>
        <v>0.37315952050220103</v>
      </c>
      <c r="AE834" s="48">
        <f t="shared" si="901"/>
        <v>1.9521786966131349</v>
      </c>
      <c r="AF834" s="48">
        <f t="shared" si="902"/>
        <v>0.37315952050220097</v>
      </c>
      <c r="AG834" s="238">
        <f t="shared" si="903"/>
        <v>1.5784179871016772</v>
      </c>
      <c r="AH834" s="48">
        <f t="shared" si="904"/>
        <v>6.0118900925686363E-4</v>
      </c>
      <c r="AI834" s="48">
        <f>AE834+AC834+SUM($AB$828:AB834)</f>
        <v>5.6493998081356649</v>
      </c>
      <c r="AJ834" s="48">
        <f>AE834+AC834+SUM($AB$827:AB834)-$AI$828</f>
        <v>4.5203731976068902</v>
      </c>
      <c r="AK834" s="46"/>
      <c r="AL834" s="86"/>
      <c r="AM834" s="41"/>
      <c r="AN834" s="41"/>
      <c r="AO834" s="41"/>
      <c r="AP834" s="41"/>
      <c r="AQ834"/>
      <c r="AR834" s="41"/>
      <c r="AT834" s="41"/>
      <c r="AU834" s="41"/>
      <c r="AW834" s="22"/>
      <c r="AX834" s="22"/>
      <c r="AY834" s="22"/>
      <c r="AZ834" s="22"/>
      <c r="BA834" s="22"/>
      <c r="BB834" s="22"/>
    </row>
    <row r="835" spans="4:54" ht="14.4" x14ac:dyDescent="0.3">
      <c r="D835" s="22"/>
      <c r="E835" s="32">
        <v>39974.568749999999</v>
      </c>
      <c r="F835" s="21">
        <f t="shared" si="894"/>
        <v>89.904166666667152</v>
      </c>
      <c r="G835" s="21">
        <f t="shared" si="905"/>
        <v>89.904166666667152</v>
      </c>
      <c r="H835" s="21"/>
      <c r="I835" s="50">
        <v>1037</v>
      </c>
      <c r="J835" s="21">
        <v>9390.44</v>
      </c>
      <c r="K835" s="21">
        <v>3.12</v>
      </c>
      <c r="L835" s="21">
        <v>894</v>
      </c>
      <c r="M835" s="51">
        <v>7.15</v>
      </c>
      <c r="N835" s="40"/>
      <c r="O835" s="40"/>
      <c r="P835" s="40"/>
      <c r="R835" s="22"/>
      <c r="S835" s="22"/>
      <c r="T835" s="22"/>
      <c r="U835" s="52">
        <f t="shared" si="895"/>
        <v>8.6512231214832312E-6</v>
      </c>
      <c r="V835" s="52">
        <f t="shared" si="896"/>
        <v>1.2072490492835116E-3</v>
      </c>
      <c r="W835" s="52">
        <f t="shared" si="897"/>
        <v>4.2265434426924358E-6</v>
      </c>
      <c r="X835" s="247">
        <f>W835+V835+SUM($U$828:U835)</f>
        <v>1.2486037586225698E-3</v>
      </c>
      <c r="Y835" s="104">
        <f>W835+V835+SUM($U$828:U835)-$X$828</f>
        <v>7.6368156258054031E-4</v>
      </c>
      <c r="Z835" s="42"/>
      <c r="AA835" s="1">
        <f t="shared" si="906"/>
        <v>2.2755751284969357E-5</v>
      </c>
      <c r="AB835" s="41">
        <f t="shared" si="898"/>
        <v>2.6038074246442625E-2</v>
      </c>
      <c r="AC835" s="48">
        <f t="shared" si="899"/>
        <v>3.6335255648570062</v>
      </c>
      <c r="AD835" s="48">
        <f t="shared" si="900"/>
        <v>0.37729917035047328</v>
      </c>
      <c r="AE835" s="48">
        <f t="shared" si="901"/>
        <v>1.9738352156116561</v>
      </c>
      <c r="AF835" s="48">
        <f t="shared" si="902"/>
        <v>0.37729917035047322</v>
      </c>
      <c r="AG835" s="238">
        <f t="shared" si="903"/>
        <v>1.5959281869540674</v>
      </c>
      <c r="AH835" s="48">
        <f t="shared" si="904"/>
        <v>6.0785830711533389E-4</v>
      </c>
      <c r="AI835" s="48">
        <f>AE835+AC835+SUM($AB$828:AB835)</f>
        <v>5.7369607057228338</v>
      </c>
      <c r="AJ835" s="48">
        <f>AE835+AC835+SUM($AB$827:AB835)-$AI$828</f>
        <v>4.6079340951940591</v>
      </c>
      <c r="AK835" s="46"/>
      <c r="AL835" s="86"/>
      <c r="AM835" s="41"/>
      <c r="AN835" s="41"/>
      <c r="AO835" s="41"/>
      <c r="AP835" s="41"/>
      <c r="AQ835"/>
      <c r="AR835" s="41"/>
      <c r="AT835" s="41"/>
      <c r="AU835" s="41"/>
      <c r="AW835" s="22"/>
      <c r="AX835" s="22"/>
      <c r="AY835" s="22"/>
      <c r="AZ835" s="22"/>
      <c r="BA835" s="22"/>
      <c r="BB835" s="22"/>
    </row>
    <row r="836" spans="4:54" ht="14.4" x14ac:dyDescent="0.3">
      <c r="D836" s="22"/>
      <c r="E836" s="32">
        <v>39993.586111111108</v>
      </c>
      <c r="F836" s="21">
        <f t="shared" si="894"/>
        <v>108.92152777777665</v>
      </c>
      <c r="G836" s="21">
        <f t="shared" si="905"/>
        <v>108.92152777777665</v>
      </c>
      <c r="H836" s="21"/>
      <c r="I836" s="50">
        <v>1037</v>
      </c>
      <c r="J836" s="21">
        <v>9380.77</v>
      </c>
      <c r="K836" s="21">
        <v>3.55</v>
      </c>
      <c r="L836" s="21">
        <v>1329</v>
      </c>
      <c r="M836" s="51">
        <v>7.15</v>
      </c>
      <c r="N836" s="40"/>
      <c r="O836" s="40"/>
      <c r="P836" s="40"/>
      <c r="R836" s="22"/>
      <c r="S836" s="22"/>
      <c r="T836" s="22"/>
      <c r="U836" s="52">
        <f t="shared" si="895"/>
        <v>9.8435391286107263E-6</v>
      </c>
      <c r="V836" s="52">
        <f t="shared" si="896"/>
        <v>1.3736327323578415E-3</v>
      </c>
      <c r="W836" s="52">
        <f t="shared" si="897"/>
        <v>4.8090478274224831E-6</v>
      </c>
      <c r="X836" s="247">
        <f>W836+V836+SUM($U$828:U836)</f>
        <v>1.4254134852102404E-3</v>
      </c>
      <c r="Y836" s="104">
        <f>W836+V836+SUM($U$828:U836)-$X$828</f>
        <v>9.4049128916821097E-4</v>
      </c>
      <c r="Z836" s="42"/>
      <c r="AA836" s="1">
        <f t="shared" si="906"/>
        <v>2.4067269148073124E-5</v>
      </c>
      <c r="AB836" s="41">
        <f t="shared" si="898"/>
        <v>2.6011261000421875E-2</v>
      </c>
      <c r="AC836" s="48">
        <f t="shared" si="899"/>
        <v>3.629783866681823</v>
      </c>
      <c r="AD836" s="48">
        <f t="shared" si="900"/>
        <v>0.37691063871859137</v>
      </c>
      <c r="AE836" s="48">
        <f t="shared" si="901"/>
        <v>1.971802617934129</v>
      </c>
      <c r="AF836" s="48">
        <f t="shared" si="902"/>
        <v>0.37691063871859148</v>
      </c>
      <c r="AG836" s="238">
        <f t="shared" si="903"/>
        <v>1.5942847468630983</v>
      </c>
      <c r="AH836" s="48">
        <f t="shared" si="904"/>
        <v>6.0723235243910977E-4</v>
      </c>
      <c r="AI836" s="48">
        <f>AE836+AC836+SUM($AB$828:AB836)</f>
        <v>5.7571976708705455</v>
      </c>
      <c r="AJ836" s="48">
        <f>AE836+AC836+SUM($AB$827:AB836)-$AI$828</f>
        <v>4.6281710603417707</v>
      </c>
      <c r="AK836" s="46"/>
      <c r="AL836" s="86"/>
      <c r="AM836" s="41"/>
      <c r="AN836" s="41"/>
      <c r="AO836" s="41"/>
      <c r="AP836" s="41"/>
      <c r="AQ836"/>
      <c r="AR836" s="41"/>
      <c r="AT836" s="41"/>
      <c r="AU836" s="41"/>
      <c r="AW836" s="22"/>
      <c r="AX836" s="22"/>
      <c r="AY836" s="22"/>
      <c r="AZ836" s="22"/>
      <c r="BA836" s="22"/>
      <c r="BB836" s="22"/>
    </row>
    <row r="837" spans="4:54" ht="14.4" x14ac:dyDescent="0.3">
      <c r="D837" s="22"/>
      <c r="E837" s="32">
        <v>40010.369444444441</v>
      </c>
      <c r="F837" s="21">
        <f t="shared" si="894"/>
        <v>125.70486111110949</v>
      </c>
      <c r="G837" s="21">
        <f t="shared" si="905"/>
        <v>125.70486111110949</v>
      </c>
      <c r="H837" s="21"/>
      <c r="I837" s="50">
        <v>1037</v>
      </c>
      <c r="J837" s="21">
        <v>9841.2199999999993</v>
      </c>
      <c r="K837" s="21">
        <v>7.81</v>
      </c>
      <c r="L837" s="21">
        <v>249</v>
      </c>
      <c r="M837" s="51">
        <v>7.15</v>
      </c>
      <c r="N837" s="40"/>
      <c r="O837" s="40"/>
      <c r="P837" s="40"/>
      <c r="R837" s="22"/>
      <c r="S837" s="22"/>
      <c r="T837" s="22"/>
      <c r="U837" s="52">
        <f t="shared" si="895"/>
        <v>2.1655786082943599E-5</v>
      </c>
      <c r="V837" s="52">
        <f t="shared" si="896"/>
        <v>3.0219920111872515E-3</v>
      </c>
      <c r="W837" s="52">
        <f t="shared" si="897"/>
        <v>1.0579905220329464E-5</v>
      </c>
      <c r="X837" s="247">
        <f>W837+V837+SUM($U$828:U837)</f>
        <v>3.1011994075155007E-3</v>
      </c>
      <c r="Y837" s="104">
        <f>W837+V837+SUM($U$828:U837)-$X$828</f>
        <v>2.6162772114734713E-3</v>
      </c>
      <c r="Z837" s="42"/>
      <c r="AA837" s="1">
        <f t="shared" si="906"/>
        <v>3.0474956056489012E-5</v>
      </c>
      <c r="AB837" s="41">
        <f t="shared" si="898"/>
        <v>2.7288009617821535E-2</v>
      </c>
      <c r="AC837" s="48">
        <f t="shared" si="899"/>
        <v>3.8079498361506023</v>
      </c>
      <c r="AD837" s="48">
        <f t="shared" si="900"/>
        <v>0.39541109268963798</v>
      </c>
      <c r="AE837" s="48">
        <f t="shared" si="901"/>
        <v>2.0685874783909743</v>
      </c>
      <c r="AF837" s="48">
        <f t="shared" si="902"/>
        <v>0.39541109268963798</v>
      </c>
      <c r="AG837" s="238">
        <f t="shared" si="903"/>
        <v>1.6725393476787145</v>
      </c>
      <c r="AH837" s="48">
        <f t="shared" si="904"/>
        <v>6.3703802262189701E-4</v>
      </c>
      <c r="AI837" s="48">
        <f>AE837+AC837+SUM($AB$828:AB837)</f>
        <v>6.0594365104139918</v>
      </c>
      <c r="AJ837" s="48">
        <f>AE837+AC837+SUM($AB$827:AB837)-$AI$828</f>
        <v>4.9304098998852171</v>
      </c>
      <c r="AK837" s="46"/>
      <c r="AL837" s="86"/>
      <c r="AM837" s="41"/>
      <c r="AN837" s="41"/>
      <c r="AO837" s="41"/>
      <c r="AP837" s="41"/>
      <c r="AQ837"/>
      <c r="AR837" s="41"/>
      <c r="AT837" s="41"/>
      <c r="AU837" s="41"/>
      <c r="AW837" s="22"/>
      <c r="AX837" s="22"/>
      <c r="AY837" s="22"/>
      <c r="AZ837" s="22"/>
      <c r="BA837" s="22"/>
      <c r="BB837" s="22"/>
    </row>
    <row r="838" spans="4:54" ht="14.4" x14ac:dyDescent="0.3">
      <c r="D838" s="33"/>
      <c r="E838" s="32">
        <v>40021.500694444447</v>
      </c>
      <c r="F838" s="21">
        <f t="shared" si="894"/>
        <v>136.83611111111531</v>
      </c>
      <c r="G838" s="21">
        <f t="shared" si="905"/>
        <v>136.83611111111531</v>
      </c>
      <c r="H838" s="21"/>
      <c r="I838" s="50">
        <v>1037</v>
      </c>
      <c r="J838" s="21">
        <v>9949.94</v>
      </c>
      <c r="K838" s="21">
        <v>3.08</v>
      </c>
      <c r="L838" s="21">
        <v>276</v>
      </c>
      <c r="M838" s="51">
        <v>7.15</v>
      </c>
      <c r="N838" s="40"/>
      <c r="O838" s="40"/>
      <c r="P838" s="40"/>
      <c r="R838" s="22"/>
      <c r="S838" s="22"/>
      <c r="T838" s="22"/>
      <c r="U838" s="52">
        <f t="shared" si="895"/>
        <v>8.5403100045411377E-6</v>
      </c>
      <c r="V838" s="52">
        <f t="shared" si="896"/>
        <v>1.1917714973696204E-3</v>
      </c>
      <c r="W838" s="52">
        <f t="shared" si="897"/>
        <v>4.1723569882989437E-6</v>
      </c>
      <c r="X838" s="247">
        <f>W838+V838+SUM($U$828:U838)</f>
        <v>1.2731116554703804E-3</v>
      </c>
      <c r="Y838" s="104">
        <f>W838+V838+SUM($U$828:U838)-$X$828</f>
        <v>7.8818945942835095E-4</v>
      </c>
      <c r="Z838" s="42"/>
      <c r="AA838" s="1">
        <f t="shared" si="906"/>
        <v>1.4781406337471701E-5</v>
      </c>
      <c r="AB838" s="41">
        <f t="shared" si="898"/>
        <v>2.7589471469670144E-2</v>
      </c>
      <c r="AC838" s="48">
        <f t="shared" si="899"/>
        <v>3.8500178222525587</v>
      </c>
      <c r="AD838" s="48">
        <f t="shared" si="900"/>
        <v>0.39977936146091003</v>
      </c>
      <c r="AE838" s="48">
        <f t="shared" si="901"/>
        <v>2.0914400140167073</v>
      </c>
      <c r="AF838" s="48">
        <f t="shared" si="902"/>
        <v>0.39977936146091014</v>
      </c>
      <c r="AG838" s="238">
        <f t="shared" si="903"/>
        <v>1.6910165769124514</v>
      </c>
      <c r="AH838" s="48">
        <f t="shared" si="904"/>
        <v>6.44075643345695E-4</v>
      </c>
      <c r="AI838" s="48">
        <f>AE838+AC838+SUM($AB$828:AB838)</f>
        <v>6.1519465036113514</v>
      </c>
      <c r="AJ838" s="48">
        <f>AE838+AC838+SUM($AB$827:AB838)-$AI$828</f>
        <v>5.0229198930825767</v>
      </c>
      <c r="AK838" s="46"/>
      <c r="AL838" s="86"/>
      <c r="AM838" s="41"/>
      <c r="AN838" s="41"/>
      <c r="AO838" s="41"/>
      <c r="AP838" s="41"/>
      <c r="AQ838"/>
      <c r="AR838" s="41"/>
      <c r="AT838" s="41"/>
      <c r="AU838" s="41"/>
      <c r="AW838" s="22"/>
      <c r="AX838" s="22"/>
      <c r="AY838" s="22"/>
      <c r="AZ838" s="22"/>
      <c r="BA838" s="22"/>
      <c r="BB838" s="22"/>
    </row>
    <row r="839" spans="4:54" ht="14.4" x14ac:dyDescent="0.3">
      <c r="D839" s="33"/>
      <c r="E839" s="32">
        <v>40035.592361111114</v>
      </c>
      <c r="F839" s="21">
        <f t="shared" si="894"/>
        <v>150.92777777778247</v>
      </c>
      <c r="G839" s="21">
        <f t="shared" si="905"/>
        <v>150.92777777778247</v>
      </c>
      <c r="H839" s="21"/>
      <c r="I839" s="50">
        <v>1037</v>
      </c>
      <c r="J839" s="21">
        <v>9968.41</v>
      </c>
      <c r="K839" s="21">
        <v>5.0599999999999996</v>
      </c>
      <c r="L839" s="21">
        <v>473</v>
      </c>
      <c r="M839" s="51">
        <v>7.15</v>
      </c>
      <c r="N839" s="40"/>
      <c r="O839" s="40"/>
      <c r="P839" s="40"/>
      <c r="R839" s="22"/>
      <c r="S839" s="22"/>
      <c r="T839" s="22"/>
      <c r="U839" s="52">
        <f t="shared" si="895"/>
        <v>1.4030509293174725E-5</v>
      </c>
      <c r="V839" s="52">
        <f t="shared" si="896"/>
        <v>1.9579103171072335E-3</v>
      </c>
      <c r="W839" s="52">
        <f t="shared" si="897"/>
        <v>6.8545864807768347E-6</v>
      </c>
      <c r="X839" s="247">
        <f>W839+V839+SUM($U$828:U839)</f>
        <v>2.0559632139936462E-3</v>
      </c>
      <c r="Y839" s="104">
        <f>W839+V839+SUM($U$828:U839)-$X$828</f>
        <v>1.5710410179516168E-3</v>
      </c>
      <c r="Z839" s="42"/>
      <c r="AA839" s="1">
        <f t="shared" si="906"/>
        <v>3.87931590720591E-6</v>
      </c>
      <c r="AB839" s="41">
        <f t="shared" si="898"/>
        <v>2.764068560141816E-2</v>
      </c>
      <c r="AC839" s="48">
        <f t="shared" si="899"/>
        <v>3.8571645818487981</v>
      </c>
      <c r="AD839" s="48">
        <f t="shared" si="900"/>
        <v>0.40052146893152613</v>
      </c>
      <c r="AE839" s="48">
        <f t="shared" si="901"/>
        <v>2.0953223386396576</v>
      </c>
      <c r="AF839" s="48">
        <f t="shared" si="902"/>
        <v>0.40052146893152618</v>
      </c>
      <c r="AG839" s="238">
        <f t="shared" si="903"/>
        <v>1.6941555984719348</v>
      </c>
      <c r="AH839" s="48">
        <f t="shared" si="904"/>
        <v>6.4527123619676668E-4</v>
      </c>
      <c r="AI839" s="48">
        <f>AE839+AC839+SUM($AB$828:AB839)</f>
        <v>6.1906162734319592</v>
      </c>
      <c r="AJ839" s="48">
        <f>AE839+AC839+SUM($AB$827:AB839)-$AI$828</f>
        <v>5.0615896629031845</v>
      </c>
      <c r="AK839" s="46"/>
      <c r="AL839" s="86"/>
      <c r="AM839" s="41"/>
      <c r="AN839" s="41"/>
      <c r="AO839" s="41"/>
      <c r="AP839" s="41"/>
      <c r="AQ839"/>
      <c r="AR839" s="41"/>
      <c r="AT839" s="41"/>
      <c r="AU839" s="41"/>
      <c r="AW839" s="22"/>
      <c r="AX839" s="22"/>
      <c r="AY839" s="22"/>
      <c r="AZ839" s="22"/>
      <c r="BA839" s="22"/>
      <c r="BB839" s="22"/>
    </row>
    <row r="840" spans="4:54" ht="14.4" x14ac:dyDescent="0.3">
      <c r="D840" s="33"/>
      <c r="E840" s="32">
        <v>40049.570833333331</v>
      </c>
      <c r="F840" s="21">
        <f t="shared" si="894"/>
        <v>164.90625</v>
      </c>
      <c r="G840" s="21">
        <f t="shared" si="905"/>
        <v>164.90625</v>
      </c>
      <c r="H840" s="21"/>
      <c r="I840" s="50">
        <v>1037</v>
      </c>
      <c r="J840" s="21">
        <v>9671</v>
      </c>
      <c r="K840" s="21">
        <v>7.18</v>
      </c>
      <c r="L840" s="21">
        <v>757</v>
      </c>
      <c r="M840" s="51">
        <v>7.15</v>
      </c>
      <c r="N840" s="40"/>
      <c r="O840" s="40"/>
      <c r="P840" s="40"/>
      <c r="R840" s="22"/>
      <c r="S840" s="22"/>
      <c r="T840" s="22"/>
      <c r="U840" s="52">
        <f t="shared" si="895"/>
        <v>1.990890449110564E-5</v>
      </c>
      <c r="V840" s="52">
        <f t="shared" si="896"/>
        <v>2.7782205685434659E-3</v>
      </c>
      <c r="W840" s="52">
        <f t="shared" si="897"/>
        <v>9.7264685636319505E-6</v>
      </c>
      <c r="X840" s="247">
        <f>W840+V840+SUM($U$828:U840)</f>
        <v>2.8990542520038391E-3</v>
      </c>
      <c r="Y840" s="104">
        <f>W840+V840+SUM($U$828:U840)-$X$828</f>
        <v>2.4141320559618097E-3</v>
      </c>
      <c r="Z840" s="42"/>
      <c r="AA840" s="1">
        <f t="shared" si="906"/>
        <v>3.9727045847736034E-6</v>
      </c>
      <c r="AB840" s="41">
        <f t="shared" si="898"/>
        <v>2.6816018848674465E-2</v>
      </c>
      <c r="AC840" s="48">
        <f t="shared" si="899"/>
        <v>3.7420851139810383</v>
      </c>
      <c r="AD840" s="48">
        <f t="shared" si="900"/>
        <v>0.38857181095448412</v>
      </c>
      <c r="AE840" s="48">
        <f t="shared" si="901"/>
        <v>2.0328078737716577</v>
      </c>
      <c r="AF840" s="48">
        <f t="shared" si="902"/>
        <v>0.38857181095448423</v>
      </c>
      <c r="AG840" s="238">
        <f t="shared" si="903"/>
        <v>1.6436100434093384</v>
      </c>
      <c r="AH840" s="48">
        <f t="shared" si="904"/>
        <v>6.2601940783524465E-4</v>
      </c>
      <c r="AI840" s="48">
        <f>AE840+AC840+SUM($AB$828:AB840)</f>
        <v>6.0398383595448744</v>
      </c>
      <c r="AJ840" s="48">
        <f>AE840+AC840+SUM($AB$827:AB840)-$AI$828</f>
        <v>4.9108117490160996</v>
      </c>
      <c r="AK840" s="46"/>
      <c r="AL840" s="86"/>
      <c r="AM840" s="41"/>
      <c r="AN840" s="41"/>
      <c r="AO840" s="41"/>
      <c r="AP840" s="41"/>
      <c r="AQ840"/>
      <c r="AR840" s="41"/>
      <c r="AT840" s="41"/>
      <c r="AU840" s="41"/>
      <c r="AW840" s="22"/>
      <c r="AX840" s="22"/>
      <c r="AY840" s="22"/>
      <c r="AZ840" s="22"/>
      <c r="BA840" s="22"/>
      <c r="BB840" s="22"/>
    </row>
    <row r="841" spans="4:54" ht="14.4" x14ac:dyDescent="0.3">
      <c r="D841" s="33"/>
      <c r="E841" s="32">
        <v>40063.493750000001</v>
      </c>
      <c r="F841" s="21">
        <f t="shared" si="894"/>
        <v>178.82916666667006</v>
      </c>
      <c r="G841" s="21">
        <f t="shared" si="905"/>
        <v>178.82916666667006</v>
      </c>
      <c r="H841" s="21"/>
      <c r="I841" s="50">
        <v>1037</v>
      </c>
      <c r="J841" s="21">
        <v>9840.49</v>
      </c>
      <c r="K841" s="21">
        <v>11.63</v>
      </c>
      <c r="L841" s="21">
        <v>1053</v>
      </c>
      <c r="M841" s="51">
        <v>7.15</v>
      </c>
      <c r="N841" s="40"/>
      <c r="O841" s="40"/>
      <c r="P841" s="40"/>
      <c r="R841" s="22"/>
      <c r="S841" s="22"/>
      <c r="T841" s="22"/>
      <c r="U841" s="52">
        <f t="shared" si="895"/>
        <v>3.2247988750913452E-5</v>
      </c>
      <c r="V841" s="52">
        <f t="shared" si="896"/>
        <v>4.5000982189638593E-3</v>
      </c>
      <c r="W841" s="52">
        <f t="shared" si="897"/>
        <v>1.5754711614908024E-5</v>
      </c>
      <c r="X841" s="247">
        <f>W841+V841+SUM($U$828:U841)</f>
        <v>4.6592081342264223E-3</v>
      </c>
      <c r="Y841" s="104">
        <f>W841+V841+SUM($U$828:U841)-$X$828</f>
        <v>4.1742859381843928E-3</v>
      </c>
      <c r="Z841" s="42"/>
      <c r="AA841" s="1">
        <f t="shared" si="906"/>
        <v>7.8564913371919522E-5</v>
      </c>
      <c r="AB841" s="41">
        <f t="shared" si="898"/>
        <v>2.7285985453437345E-2</v>
      </c>
      <c r="AC841" s="48">
        <f t="shared" si="899"/>
        <v>3.8076673708281734</v>
      </c>
      <c r="AD841" s="48">
        <f t="shared" si="900"/>
        <v>0.39538176196665209</v>
      </c>
      <c r="AE841" s="48">
        <f t="shared" si="901"/>
        <v>2.0684340351330013</v>
      </c>
      <c r="AF841" s="48">
        <f t="shared" si="902"/>
        <v>0.39538176196665198</v>
      </c>
      <c r="AG841" s="238">
        <f t="shared" si="903"/>
        <v>1.6724152823978033</v>
      </c>
      <c r="AH841" s="48">
        <f t="shared" si="904"/>
        <v>6.3699076854602883E-4</v>
      </c>
      <c r="AI841" s="48">
        <f>AE841+AC841+SUM($AB$828:AB841)</f>
        <v>6.1683327632067897</v>
      </c>
      <c r="AJ841" s="48">
        <f>AE841+AC841+SUM($AB$827:AB841)-$AI$828</f>
        <v>5.039306152678015</v>
      </c>
      <c r="AK841" s="46"/>
      <c r="AL841" s="86"/>
      <c r="AM841" s="41"/>
      <c r="AN841" s="41"/>
      <c r="AO841" s="41"/>
      <c r="AP841" s="41"/>
      <c r="AQ841"/>
      <c r="AR841" s="41"/>
      <c r="AT841" s="41"/>
      <c r="AU841" s="41"/>
      <c r="AW841" s="22"/>
      <c r="AX841" s="22"/>
      <c r="AY841" s="22"/>
      <c r="AZ841" s="22"/>
      <c r="BA841" s="22"/>
      <c r="BB841" s="22"/>
    </row>
    <row r="842" spans="4:54" ht="14.4" x14ac:dyDescent="0.3">
      <c r="D842" s="33"/>
      <c r="E842" s="32">
        <v>40077.47152777778</v>
      </c>
      <c r="F842" s="21">
        <f t="shared" si="894"/>
        <v>192.80694444444816</v>
      </c>
      <c r="G842" s="21">
        <f t="shared" si="905"/>
        <v>192.80694444444816</v>
      </c>
      <c r="H842" s="21"/>
      <c r="I842" s="50">
        <v>1037</v>
      </c>
      <c r="J842" s="21">
        <v>9713.2199999999993</v>
      </c>
      <c r="K842" s="21">
        <v>18</v>
      </c>
      <c r="L842" s="21">
        <v>1402</v>
      </c>
      <c r="M842" s="51">
        <v>7.15</v>
      </c>
      <c r="N842" s="40"/>
      <c r="O842" s="40"/>
      <c r="P842" s="40"/>
      <c r="R842" s="22"/>
      <c r="S842" s="22"/>
      <c r="T842" s="22"/>
      <c r="U842" s="52">
        <f t="shared" si="895"/>
        <v>4.991090262394171E-5</v>
      </c>
      <c r="V842" s="52">
        <f t="shared" si="896"/>
        <v>6.9648983612510288E-3</v>
      </c>
      <c r="W842" s="52">
        <f t="shared" si="897"/>
        <v>2.4383904477071744E-5</v>
      </c>
      <c r="X842" s="247">
        <f>W842+V842+SUM($U$828:U842)</f>
        <v>7.1825483719996971E-3</v>
      </c>
      <c r="Y842" s="104">
        <f>W842+V842+SUM($U$828:U842)-$X$828</f>
        <v>6.6976261759576676E-3</v>
      </c>
      <c r="Z842" s="42"/>
      <c r="AA842" s="1">
        <f t="shared" si="906"/>
        <v>1.2281229511535403E-4</v>
      </c>
      <c r="AB842" s="41">
        <f t="shared" si="898"/>
        <v>2.6933087643606839E-2</v>
      </c>
      <c r="AC842" s="48">
        <f t="shared" si="899"/>
        <v>3.7584216700261504</v>
      </c>
      <c r="AD842" s="48">
        <f t="shared" si="900"/>
        <v>0.3902681713989572</v>
      </c>
      <c r="AE842" s="48">
        <f t="shared" si="901"/>
        <v>2.0416823591848146</v>
      </c>
      <c r="AF842" s="48">
        <f t="shared" si="902"/>
        <v>0.3902681713989572</v>
      </c>
      <c r="AG842" s="238">
        <f t="shared" si="903"/>
        <v>1.6507854354094151</v>
      </c>
      <c r="AH842" s="48">
        <f t="shared" si="904"/>
        <v>6.2875237644229704E-4</v>
      </c>
      <c r="AI842" s="48">
        <f>AE842+AC842+SUM($AB$828:AB842)</f>
        <v>6.1192684741001875</v>
      </c>
      <c r="AJ842" s="48">
        <f>AE842+AC842+SUM($AB$827:AB842)-$AI$828</f>
        <v>4.9902418635714128</v>
      </c>
      <c r="AK842" s="46"/>
      <c r="AL842" s="86"/>
      <c r="AM842" s="41"/>
      <c r="AN842" s="41"/>
      <c r="AO842" s="41"/>
      <c r="AP842" s="41"/>
      <c r="AQ842"/>
      <c r="AR842" s="41"/>
      <c r="AT842" s="41"/>
      <c r="AU842" s="41"/>
      <c r="AW842" s="22"/>
      <c r="AX842" s="22"/>
      <c r="AY842" s="22"/>
      <c r="AZ842" s="22"/>
      <c r="BA842" s="22"/>
      <c r="BB842" s="22"/>
    </row>
    <row r="843" spans="4:54" ht="14.4" x14ac:dyDescent="0.3">
      <c r="D843" s="33"/>
      <c r="E843" s="32">
        <v>40091.470138888886</v>
      </c>
      <c r="F843" s="21">
        <f t="shared" si="894"/>
        <v>206.80555555555475</v>
      </c>
      <c r="G843" s="21">
        <f t="shared" si="905"/>
        <v>206.80555555555475</v>
      </c>
      <c r="H843" s="21"/>
      <c r="I843" s="50">
        <v>1037</v>
      </c>
      <c r="J843" s="21">
        <v>9801.49</v>
      </c>
      <c r="K843" s="21">
        <v>28.44</v>
      </c>
      <c r="L843" s="21">
        <v>1710</v>
      </c>
      <c r="M843" s="51">
        <v>7.15</v>
      </c>
      <c r="N843" s="40"/>
      <c r="O843" s="40"/>
      <c r="P843" s="40"/>
      <c r="R843" s="22"/>
      <c r="S843" s="22"/>
      <c r="T843" s="22"/>
      <c r="U843" s="52">
        <f t="shared" si="895"/>
        <v>7.885922614582792E-5</v>
      </c>
      <c r="V843" s="52">
        <f t="shared" si="896"/>
        <v>1.1004539410776623E-2</v>
      </c>
      <c r="W843" s="52">
        <f t="shared" si="897"/>
        <v>3.8526569073773364E-5</v>
      </c>
      <c r="X843" s="247">
        <f>W843+V843+SUM($U$828:U843)</f>
        <v>1.1315191312267821E-2</v>
      </c>
      <c r="Y843" s="104">
        <f>W843+V843+SUM($U$828:U843)-$X$828</f>
        <v>1.0830269116225791E-2</v>
      </c>
      <c r="Z843" s="42"/>
      <c r="AA843" s="1">
        <f t="shared" si="906"/>
        <v>1.988744825932802E-4</v>
      </c>
      <c r="AB843" s="41">
        <f t="shared" si="898"/>
        <v>2.7177845164418804E-2</v>
      </c>
      <c r="AC843" s="48">
        <f t="shared" si="899"/>
        <v>3.7925767577121303</v>
      </c>
      <c r="AD843" s="48">
        <f t="shared" si="900"/>
        <v>0.39381477813589782</v>
      </c>
      <c r="AE843" s="48">
        <f t="shared" si="901"/>
        <v>2.060236381624875</v>
      </c>
      <c r="AF843" s="48">
        <f t="shared" si="902"/>
        <v>0.39381477813589777</v>
      </c>
      <c r="AG843" s="238">
        <f t="shared" si="903"/>
        <v>1.6657871372532516</v>
      </c>
      <c r="AH843" s="48">
        <f t="shared" si="904"/>
        <v>6.3446623572568212E-4</v>
      </c>
      <c r="AI843" s="48">
        <f>AE843+AC843+SUM($AB$828:AB843)</f>
        <v>6.1991554293906468</v>
      </c>
      <c r="AJ843" s="48">
        <f>AE843+AC843+SUM($AB$827:AB843)-$AI$828</f>
        <v>5.0701288188618721</v>
      </c>
      <c r="AK843" s="46"/>
      <c r="AL843" s="86"/>
      <c r="AM843" s="41"/>
      <c r="AN843" s="41"/>
      <c r="AO843" s="41"/>
      <c r="AP843" s="41"/>
      <c r="AQ843"/>
      <c r="AR843" s="41"/>
      <c r="AT843" s="41"/>
      <c r="AU843" s="41"/>
      <c r="AW843" s="22"/>
      <c r="AX843" s="22"/>
      <c r="AY843" s="22"/>
      <c r="AZ843" s="22"/>
      <c r="BA843" s="22"/>
      <c r="BB843" s="22"/>
    </row>
    <row r="844" spans="4:54" ht="14.4" x14ac:dyDescent="0.3">
      <c r="D844" s="22"/>
      <c r="E844" s="32">
        <v>40105.552777777775</v>
      </c>
      <c r="F844" s="21">
        <f t="shared" si="894"/>
        <v>220.8881944444438</v>
      </c>
      <c r="G844" s="21">
        <f t="shared" si="905"/>
        <v>220.8881944444438</v>
      </c>
      <c r="H844" s="21"/>
      <c r="I844" s="50">
        <v>1037</v>
      </c>
      <c r="J844" s="21">
        <v>9643</v>
      </c>
      <c r="K844" s="21">
        <v>44.21</v>
      </c>
      <c r="L844" s="21">
        <v>2035</v>
      </c>
      <c r="M844" s="51">
        <v>7.15</v>
      </c>
      <c r="N844" s="40"/>
      <c r="O844" s="40"/>
      <c r="P844" s="40"/>
      <c r="R844" s="22"/>
      <c r="S844" s="22"/>
      <c r="T844" s="22"/>
      <c r="U844" s="52">
        <f t="shared" si="895"/>
        <v>1.2258672250024797E-4</v>
      </c>
      <c r="V844" s="52">
        <f t="shared" si="896"/>
        <v>1.7106564252828221E-2</v>
      </c>
      <c r="W844" s="52">
        <f t="shared" si="897"/>
        <v>5.9889578718407894E-5</v>
      </c>
      <c r="X844" s="247">
        <f>W844+V844+SUM($U$828:U844)</f>
        <v>1.7561165886464301E-2</v>
      </c>
      <c r="Y844" s="104">
        <f>W844+V844+SUM($U$828:U844)-$X$828</f>
        <v>1.7076243690422273E-2</v>
      </c>
      <c r="Z844" s="42"/>
      <c r="AA844" s="1">
        <f t="shared" si="906"/>
        <v>3.0570591372229149E-4</v>
      </c>
      <c r="AB844" s="41">
        <f t="shared" si="898"/>
        <v>2.6738379666814999E-2</v>
      </c>
      <c r="AC844" s="48">
        <f t="shared" si="899"/>
        <v>3.7312508276413148</v>
      </c>
      <c r="AD844" s="48">
        <f t="shared" si="900"/>
        <v>0.38744679692214778</v>
      </c>
      <c r="AE844" s="48">
        <f t="shared" si="901"/>
        <v>2.0269223789453101</v>
      </c>
      <c r="AF844" s="48">
        <f t="shared" si="902"/>
        <v>0.38744679692214778</v>
      </c>
      <c r="AG844" s="238">
        <f t="shared" si="903"/>
        <v>1.638851375100429</v>
      </c>
      <c r="AH844" s="48">
        <f t="shared" si="904"/>
        <v>6.2420692273345711E-4</v>
      </c>
      <c r="AI844" s="48">
        <f>AE844+AC844+SUM($AB$828:AB844)</f>
        <v>6.1312538763070803</v>
      </c>
      <c r="AJ844" s="48">
        <f>AE844+AC844+SUM($AB$827:AB844)-$AI$828</f>
        <v>5.0022272657783056</v>
      </c>
      <c r="AK844" s="46"/>
      <c r="AL844" s="86"/>
      <c r="AM844" s="41"/>
      <c r="AN844" s="41"/>
      <c r="AO844" s="41"/>
      <c r="AP844" s="41"/>
      <c r="AQ844"/>
      <c r="AR844" s="41"/>
      <c r="AT844" s="41"/>
      <c r="AU844" s="41"/>
      <c r="AW844" s="22"/>
      <c r="AX844" s="22"/>
      <c r="AY844" s="22"/>
      <c r="AZ844" s="22"/>
      <c r="BA844" s="22"/>
      <c r="BB844" s="22"/>
    </row>
    <row r="845" spans="4:54" ht="14.4" x14ac:dyDescent="0.3">
      <c r="D845" s="22"/>
      <c r="E845" s="32">
        <v>40119.475694444445</v>
      </c>
      <c r="F845" s="21">
        <f t="shared" si="894"/>
        <v>234.81111111111386</v>
      </c>
      <c r="G845" s="21">
        <f t="shared" si="905"/>
        <v>234.81111111111386</v>
      </c>
      <c r="H845" s="21"/>
      <c r="I845" s="50">
        <v>1037</v>
      </c>
      <c r="J845" s="21">
        <v>9796.98</v>
      </c>
      <c r="K845" s="21">
        <v>55.52</v>
      </c>
      <c r="L845" s="21">
        <v>2339</v>
      </c>
      <c r="M845" s="51">
        <v>7.15</v>
      </c>
      <c r="N845" s="40"/>
      <c r="O845" s="40"/>
      <c r="P845" s="40"/>
      <c r="R845" s="22"/>
      <c r="S845" s="22"/>
      <c r="T845" s="22"/>
      <c r="U845" s="52">
        <f t="shared" si="895"/>
        <v>1.5394740631562468E-4</v>
      </c>
      <c r="V845" s="52">
        <f t="shared" si="896"/>
        <v>2.1482842056480954E-2</v>
      </c>
      <c r="W845" s="52">
        <f t="shared" si="897"/>
        <v>7.521079869816798E-5</v>
      </c>
      <c r="X845" s="247">
        <f>W845+V845+SUM($U$828:U845)</f>
        <v>2.2106712316412421E-2</v>
      </c>
      <c r="Y845" s="104">
        <f>W845+V845+SUM($U$828:U845)-$X$828</f>
        <v>2.1621790120370393E-2</v>
      </c>
      <c r="Z845" s="42"/>
      <c r="AA845" s="1">
        <f t="shared" si="906"/>
        <v>3.6420790842369322E-4</v>
      </c>
      <c r="AB845" s="41">
        <f t="shared" si="898"/>
        <v>2.7165339710483585E-2</v>
      </c>
      <c r="AC845" s="48">
        <f t="shared" si="899"/>
        <v>3.7908316637338384</v>
      </c>
      <c r="AD845" s="48">
        <f t="shared" si="900"/>
        <v>0.39363357051854636</v>
      </c>
      <c r="AE845" s="48">
        <f t="shared" si="901"/>
        <v>2.0592883965653459</v>
      </c>
      <c r="AF845" s="48">
        <f t="shared" si="902"/>
        <v>0.39363357051854653</v>
      </c>
      <c r="AG845" s="238">
        <f t="shared" si="903"/>
        <v>1.6650206517506383</v>
      </c>
      <c r="AH845" s="48">
        <f t="shared" si="904"/>
        <v>6.3417429616107292E-4</v>
      </c>
      <c r="AI845" s="48">
        <f>AE845+AC845+SUM($AB$828:AB845)</f>
        <v>6.2503660697301244</v>
      </c>
      <c r="AJ845" s="48">
        <f>AE845+AC845+SUM($AB$827:AB845)-$AI$828</f>
        <v>5.1213394592013497</v>
      </c>
      <c r="AK845" s="46"/>
      <c r="AL845" s="86"/>
      <c r="AM845" s="41"/>
      <c r="AN845" s="41"/>
      <c r="AO845" s="41"/>
      <c r="AP845" s="41"/>
      <c r="AQ845"/>
      <c r="AR845" s="41"/>
      <c r="AT845" s="41"/>
      <c r="AU845" s="41"/>
      <c r="AW845" s="22"/>
      <c r="AX845" s="22"/>
      <c r="AY845" s="22"/>
      <c r="AZ845" s="22"/>
      <c r="BA845" s="22"/>
      <c r="BB845" s="22"/>
    </row>
    <row r="846" spans="4:54" ht="14.4" x14ac:dyDescent="0.3">
      <c r="D846" s="22"/>
      <c r="E846" s="32">
        <v>40161.54791666667</v>
      </c>
      <c r="F846" s="21">
        <f t="shared" si="894"/>
        <v>276.88333333333867</v>
      </c>
      <c r="G846" s="21">
        <f t="shared" si="905"/>
        <v>276.88333333333867</v>
      </c>
      <c r="H846" s="21"/>
      <c r="I846" s="50">
        <v>1037</v>
      </c>
      <c r="J846" s="21">
        <v>9959</v>
      </c>
      <c r="K846" s="21">
        <v>66.930000000000007</v>
      </c>
      <c r="L846" s="21">
        <v>2575</v>
      </c>
      <c r="M846" s="51">
        <v>7.15</v>
      </c>
      <c r="N846" s="40"/>
      <c r="O846" s="40"/>
      <c r="P846" s="40"/>
      <c r="R846" s="22"/>
      <c r="S846" s="22"/>
      <c r="T846" s="22"/>
      <c r="U846" s="52">
        <f t="shared" si="895"/>
        <v>1.8558537292335663E-4</v>
      </c>
      <c r="V846" s="52">
        <f t="shared" si="896"/>
        <v>2.589781373991841E-2</v>
      </c>
      <c r="W846" s="52">
        <f t="shared" si="897"/>
        <v>9.0667484813911799E-5</v>
      </c>
      <c r="X846" s="247">
        <f>W846+V846+SUM($U$828:U846)</f>
        <v>2.6722726058888972E-2</v>
      </c>
      <c r="Y846" s="104">
        <f>W846+V846+SUM($U$828:U846)-$X$828</f>
        <v>2.6237803862846944E-2</v>
      </c>
      <c r="Z846" s="42"/>
      <c r="AA846" s="1">
        <f t="shared" si="906"/>
        <v>2.0380462071571911E-4</v>
      </c>
      <c r="AB846" s="41">
        <f t="shared" si="898"/>
        <v>2.7614593290657529E-2</v>
      </c>
      <c r="AC846" s="48">
        <f t="shared" si="899"/>
        <v>3.8535234877610551</v>
      </c>
      <c r="AD846" s="48">
        <f t="shared" si="900"/>
        <v>0.40014338385851589</v>
      </c>
      <c r="AE846" s="48">
        <f t="shared" si="901"/>
        <v>2.093344391985517</v>
      </c>
      <c r="AF846" s="48">
        <f t="shared" si="902"/>
        <v>0.40014338385851594</v>
      </c>
      <c r="AG846" s="238">
        <f t="shared" si="903"/>
        <v>1.6925563460152619</v>
      </c>
      <c r="AH846" s="48">
        <f t="shared" si="904"/>
        <v>6.446621117393445E-4</v>
      </c>
      <c r="AI846" s="48">
        <f>AE846+AC846+SUM($AB$828:AB846)</f>
        <v>6.3747284824681687</v>
      </c>
      <c r="AJ846" s="48">
        <f>AE846+AC846+SUM($AB$827:AB846)-$AI$828</f>
        <v>5.245701871939394</v>
      </c>
      <c r="AK846" s="46"/>
      <c r="AL846" s="86"/>
      <c r="AM846" s="41"/>
      <c r="AN846" s="41"/>
      <c r="AO846" s="41"/>
      <c r="AP846" s="41"/>
      <c r="AQ846"/>
      <c r="AR846" s="41"/>
      <c r="AT846" s="41"/>
      <c r="AU846" s="41"/>
      <c r="AW846" s="22"/>
      <c r="AX846" s="22"/>
      <c r="AY846" s="22"/>
      <c r="AZ846" s="22"/>
      <c r="BA846" s="22"/>
      <c r="BB846" s="22"/>
    </row>
    <row r="847" spans="4:54" ht="14.4" x14ac:dyDescent="0.3">
      <c r="D847" s="22"/>
      <c r="E847" s="32">
        <v>40189.495833333334</v>
      </c>
      <c r="F847" s="21">
        <f t="shared" si="894"/>
        <v>304.83125000000291</v>
      </c>
      <c r="G847" s="21">
        <f t="shared" si="905"/>
        <v>304.83125000000291</v>
      </c>
      <c r="H847" s="21"/>
      <c r="I847" s="50">
        <v>1037</v>
      </c>
      <c r="J847" s="21">
        <v>9985.56</v>
      </c>
      <c r="K847" s="21">
        <v>74.61</v>
      </c>
      <c r="L847" s="21">
        <v>2799</v>
      </c>
      <c r="M847" s="51">
        <v>7.15</v>
      </c>
      <c r="N847" s="40"/>
      <c r="O847" s="40"/>
      <c r="P847" s="40"/>
      <c r="R847" s="22"/>
      <c r="S847" s="22"/>
      <c r="T847" s="22"/>
      <c r="U847" s="52">
        <f t="shared" si="895"/>
        <v>2.068806913762384E-4</v>
      </c>
      <c r="V847" s="52">
        <f t="shared" si="896"/>
        <v>2.8869503707385512E-2</v>
      </c>
      <c r="W847" s="52">
        <f t="shared" si="897"/>
        <v>1.0107128405746239E-4</v>
      </c>
      <c r="X847" s="247">
        <f>W847+V847+SUM($U$828:U847)</f>
        <v>2.9911700516975868E-2</v>
      </c>
      <c r="Y847" s="104">
        <f>W847+V847+SUM($U$828:U847)-$X$828</f>
        <v>2.9426778320933839E-2</v>
      </c>
      <c r="Z847" s="42"/>
      <c r="AA847" s="1">
        <f t="shared" si="906"/>
        <v>1.3701110034123376E-4</v>
      </c>
      <c r="AB847" s="41">
        <f t="shared" si="898"/>
        <v>2.7688239600307082E-2</v>
      </c>
      <c r="AC847" s="48">
        <f t="shared" si="899"/>
        <v>3.8638005822318786</v>
      </c>
      <c r="AD847" s="48">
        <f t="shared" si="900"/>
        <v>0.40121054002633216</v>
      </c>
      <c r="AE847" s="48">
        <f t="shared" si="901"/>
        <v>2.0989272042207956</v>
      </c>
      <c r="AF847" s="48">
        <f t="shared" si="902"/>
        <v>0.40121054002633227</v>
      </c>
      <c r="AG847" s="238">
        <f t="shared" si="903"/>
        <v>1.6970702828111419</v>
      </c>
      <c r="AH847" s="48">
        <f t="shared" si="904"/>
        <v>6.4638138332161156E-4</v>
      </c>
      <c r="AI847" s="48">
        <f>AE847+AC847+SUM($AB$828:AB847)</f>
        <v>6.4182766287745787</v>
      </c>
      <c r="AJ847" s="48">
        <f>AE847+AC847+SUM($AB$827:AB847)-$AI$828</f>
        <v>5.289250018245804</v>
      </c>
      <c r="AK847" s="46"/>
      <c r="AL847" s="86"/>
      <c r="AM847" s="41"/>
      <c r="AN847" s="41"/>
      <c r="AO847" s="41"/>
      <c r="AP847" s="41"/>
      <c r="AQ847"/>
      <c r="AR847" s="41"/>
      <c r="AT847" s="41"/>
      <c r="AU847" s="41"/>
      <c r="AW847" s="22"/>
      <c r="AX847" s="22"/>
      <c r="AY847" s="22"/>
      <c r="AZ847" s="22"/>
      <c r="BA847" s="22"/>
      <c r="BB847" s="22"/>
    </row>
    <row r="848" spans="4:54" ht="14.4" x14ac:dyDescent="0.3">
      <c r="D848" s="90">
        <f>(F849-F848)/Y849*0.2+F848</f>
        <v>347.35546096500656</v>
      </c>
      <c r="E848" s="32">
        <v>40203.606944444444</v>
      </c>
      <c r="F848" s="21">
        <f t="shared" si="894"/>
        <v>318.9423611111124</v>
      </c>
      <c r="G848" s="21">
        <f t="shared" si="905"/>
        <v>318.9423611111124</v>
      </c>
      <c r="H848" s="21"/>
      <c r="I848" s="50">
        <v>1037</v>
      </c>
      <c r="J848" s="21">
        <v>10217</v>
      </c>
      <c r="K848" s="21">
        <v>88.91</v>
      </c>
      <c r="L848" s="98">
        <v>3005</v>
      </c>
      <c r="M848" s="51">
        <v>7.15</v>
      </c>
      <c r="N848" s="40"/>
      <c r="O848" s="40"/>
      <c r="P848" s="40"/>
      <c r="R848" s="22"/>
      <c r="S848" s="22"/>
      <c r="T848" s="22"/>
      <c r="U848" s="52">
        <f t="shared" si="895"/>
        <v>2.4653213068303654E-4</v>
      </c>
      <c r="V848" s="52">
        <f t="shared" si="896"/>
        <v>3.4402728516601609E-2</v>
      </c>
      <c r="W848" s="52">
        <f t="shared" si="897"/>
        <v>1.2044294150313607E-4</v>
      </c>
      <c r="X848" s="247">
        <f>W848+V848+SUM($U$828:U848)</f>
        <v>3.5710829114320677E-2</v>
      </c>
      <c r="Y848" s="104">
        <f>W848+V848+SUM($U$828:U848)-$X$828</f>
        <v>3.5225906918278649E-2</v>
      </c>
      <c r="Z848" s="90">
        <f>(0.05-Y848)/((Y849-Y848)/(G849-G848))+G848</f>
        <v>321.17256766928972</v>
      </c>
      <c r="AA848" s="1">
        <f t="shared" si="906"/>
        <v>1.4752804010288194E-4</v>
      </c>
      <c r="AB848" s="41">
        <f t="shared" si="898"/>
        <v>2.832998289493403E-2</v>
      </c>
      <c r="AC848" s="48">
        <f t="shared" si="899"/>
        <v>3.9533536976056536</v>
      </c>
      <c r="AD848" s="48">
        <f t="shared" si="900"/>
        <v>0.4105095845850445</v>
      </c>
      <c r="AE848" s="48">
        <f t="shared" si="901"/>
        <v>2.1475750228854338</v>
      </c>
      <c r="AF848" s="48">
        <f t="shared" si="902"/>
        <v>0.41050958458504455</v>
      </c>
      <c r="AG848" s="238">
        <f t="shared" si="903"/>
        <v>1.7364040754330692</v>
      </c>
      <c r="AH848" s="48">
        <f t="shared" si="904"/>
        <v>6.6136286732010091E-4</v>
      </c>
      <c r="AI848" s="48">
        <f>AE848+AC848+SUM($AB$828:AB848)</f>
        <v>6.5848075457079256</v>
      </c>
      <c r="AJ848" s="48">
        <f>AE848+AC848+SUM($AB$827:AB848)-$AI$828</f>
        <v>5.4557809351791509</v>
      </c>
      <c r="AK848" s="95"/>
      <c r="AL848" s="161"/>
      <c r="AM848" s="41"/>
      <c r="AN848" s="41"/>
      <c r="AO848" s="41"/>
      <c r="AP848" s="41"/>
      <c r="AQ848"/>
      <c r="AR848" s="41"/>
      <c r="AT848" s="41"/>
      <c r="AU848" s="41"/>
      <c r="AW848" s="22"/>
      <c r="AX848" s="22"/>
      <c r="AY848" s="22"/>
      <c r="AZ848" s="22"/>
      <c r="BA848" s="22"/>
      <c r="BB848" s="22"/>
    </row>
    <row r="849" spans="4:54" ht="14.4" x14ac:dyDescent="0.3">
      <c r="D849" s="90"/>
      <c r="E849" s="32">
        <v>40288.597916666666</v>
      </c>
      <c r="F849" s="21">
        <f t="shared" si="894"/>
        <v>403.9333333333343</v>
      </c>
      <c r="G849" s="21">
        <f t="shared" si="905"/>
        <v>403.9333333333343</v>
      </c>
      <c r="H849" s="21"/>
      <c r="I849" s="50">
        <v>1037</v>
      </c>
      <c r="J849" s="21">
        <v>10098</v>
      </c>
      <c r="K849" s="21">
        <v>1528</v>
      </c>
      <c r="L849" s="21">
        <v>44</v>
      </c>
      <c r="M849" s="51">
        <v>7.15</v>
      </c>
      <c r="N849" s="40"/>
      <c r="O849" s="40"/>
      <c r="P849" s="40"/>
      <c r="R849" s="22"/>
      <c r="S849" s="22"/>
      <c r="T849" s="22"/>
      <c r="U849" s="52">
        <f t="shared" si="895"/>
        <v>4.2368810671879415E-3</v>
      </c>
      <c r="V849" s="52">
        <f t="shared" si="896"/>
        <v>0.59124248311064287</v>
      </c>
      <c r="W849" s="52">
        <f t="shared" si="897"/>
        <v>2.0699225578314235E-3</v>
      </c>
      <c r="X849" s="247">
        <f>W849+V849+SUM($U$828:U849)</f>
        <v>0.59873694439187819</v>
      </c>
      <c r="Y849" s="104">
        <f>W849+V849+SUM($U$828:U849)-$X$828</f>
        <v>0.59825202219583618</v>
      </c>
      <c r="Z849" s="42"/>
      <c r="AA849" s="1">
        <f t="shared" si="906"/>
        <v>4.9379302264145686E-3</v>
      </c>
      <c r="AB849" s="41">
        <f t="shared" si="898"/>
        <v>2.8000016372031301E-2</v>
      </c>
      <c r="AC849" s="48">
        <f t="shared" si="899"/>
        <v>3.9073079806618272</v>
      </c>
      <c r="AD849" s="48">
        <f t="shared" si="900"/>
        <v>0.40572827494761465</v>
      </c>
      <c r="AE849" s="48">
        <f t="shared" si="901"/>
        <v>2.1225616698734564</v>
      </c>
      <c r="AF849" s="48">
        <f t="shared" si="902"/>
        <v>0.4057282749476146</v>
      </c>
      <c r="AG849" s="238">
        <f t="shared" si="903"/>
        <v>1.7161797351202042</v>
      </c>
      <c r="AH849" s="48">
        <f t="shared" si="904"/>
        <v>6.5365980563750377E-4</v>
      </c>
      <c r="AI849" s="48">
        <f>AE849+AC849+SUM($AB$828:AB849)</f>
        <v>6.5417484921241531</v>
      </c>
      <c r="AJ849" s="48">
        <f>AE849+AC849+SUM($AB$827:AB849)-$AI$828</f>
        <v>5.4127218815953784</v>
      </c>
      <c r="AK849" s="46"/>
      <c r="AL849" s="86"/>
      <c r="AM849" s="41"/>
      <c r="AN849" s="41"/>
      <c r="AO849" s="41"/>
      <c r="AP849" s="41"/>
      <c r="AQ849"/>
      <c r="AR849" s="41"/>
      <c r="AT849" s="41"/>
      <c r="AU849" s="41"/>
      <c r="AW849" s="22"/>
      <c r="AX849" s="22"/>
      <c r="AY849" s="22"/>
      <c r="AZ849" s="22"/>
      <c r="BA849" s="22"/>
      <c r="BB849" s="22"/>
    </row>
    <row r="850" spans="4:54" ht="14.4" x14ac:dyDescent="0.3">
      <c r="D850" s="90"/>
      <c r="E850" s="32">
        <v>40364.418749999997</v>
      </c>
      <c r="F850" s="21">
        <f t="shared" si="894"/>
        <v>479.7541666666657</v>
      </c>
      <c r="G850" s="21">
        <f t="shared" si="905"/>
        <v>479.7541666666657</v>
      </c>
      <c r="H850" s="21"/>
      <c r="I850" s="50">
        <v>1037</v>
      </c>
      <c r="J850" s="21">
        <v>11203</v>
      </c>
      <c r="K850" s="21">
        <v>4154</v>
      </c>
      <c r="L850" s="21">
        <v>13</v>
      </c>
      <c r="M850" s="51">
        <v>7.15</v>
      </c>
      <c r="N850" s="40"/>
      <c r="O850" s="40"/>
      <c r="P850" s="40"/>
      <c r="R850" s="22"/>
      <c r="S850" s="22"/>
      <c r="T850" s="22"/>
      <c r="U850" s="52">
        <f t="shared" si="895"/>
        <v>1.1518327194436328E-2</v>
      </c>
      <c r="V850" s="52">
        <f t="shared" si="896"/>
        <v>1.6073437662575984</v>
      </c>
      <c r="W850" s="52">
        <f t="shared" si="897"/>
        <v>5.6272632887642247E-3</v>
      </c>
      <c r="X850" s="247">
        <f>W850+V850+SUM($U$828:U850)</f>
        <v>1.6299138954642027</v>
      </c>
      <c r="Y850" s="104">
        <f>W850+V850+SUM($U$828:U850)-$X$828</f>
        <v>1.6294289732681606</v>
      </c>
      <c r="Z850" s="42"/>
      <c r="AA850" s="1">
        <f t="shared" si="906"/>
        <v>9.0462484484140852E-3</v>
      </c>
      <c r="AB850" s="41">
        <f t="shared" si="898"/>
        <v>3.1063991227556612E-2</v>
      </c>
      <c r="AC850" s="48">
        <f t="shared" si="899"/>
        <v>4.3348753522830705</v>
      </c>
      <c r="AD850" s="48">
        <f t="shared" si="900"/>
        <v>0.45012615015231999</v>
      </c>
      <c r="AE850" s="48">
        <f t="shared" si="901"/>
        <v>2.3548285192703839</v>
      </c>
      <c r="AF850" s="48">
        <f t="shared" si="902"/>
        <v>0.45012615015231999</v>
      </c>
      <c r="AG850" s="238">
        <f t="shared" si="903"/>
        <v>1.9039771808825166</v>
      </c>
      <c r="AH850" s="48">
        <f t="shared" si="904"/>
        <v>7.2518823554733184E-4</v>
      </c>
      <c r="AI850" s="48">
        <f>AE850+AC850+SUM($AB$828:AB850)</f>
        <v>7.2326467043698814</v>
      </c>
      <c r="AJ850" s="48">
        <f>AE850+AC850+SUM($AB$827:AB850)-$AI$828</f>
        <v>6.1036200938411067</v>
      </c>
      <c r="AK850" s="46"/>
      <c r="AL850" s="86"/>
      <c r="AM850" s="41"/>
      <c r="AN850" s="41"/>
      <c r="AO850" s="41"/>
      <c r="AP850" s="41"/>
      <c r="AQ850"/>
      <c r="AR850" s="41"/>
      <c r="AT850" s="41"/>
      <c r="AU850" s="41"/>
      <c r="AW850" s="22"/>
      <c r="AX850" s="22"/>
      <c r="AY850" s="22"/>
      <c r="AZ850" s="22"/>
      <c r="BA850" s="22"/>
      <c r="BB850" s="22"/>
    </row>
    <row r="851" spans="4:54" ht="14.4" x14ac:dyDescent="0.3">
      <c r="D851" s="22"/>
      <c r="E851" s="32">
        <v>40437.597916666666</v>
      </c>
      <c r="F851" s="21">
        <f t="shared" si="894"/>
        <v>552.9333333333343</v>
      </c>
      <c r="G851" s="21">
        <f t="shared" si="905"/>
        <v>552.9333333333343</v>
      </c>
      <c r="H851" s="21"/>
      <c r="I851" s="50">
        <v>1037</v>
      </c>
      <c r="J851" s="21">
        <v>11224</v>
      </c>
      <c r="K851" s="21">
        <v>6901</v>
      </c>
      <c r="L851" s="21">
        <v>12</v>
      </c>
      <c r="M851" s="51">
        <v>7.15</v>
      </c>
      <c r="N851" s="40"/>
      <c r="O851" s="40"/>
      <c r="P851" s="40"/>
      <c r="R851" s="22"/>
      <c r="S851" s="22"/>
      <c r="T851" s="22"/>
      <c r="U851" s="52">
        <f t="shared" si="895"/>
        <v>1.9135285500434543E-2</v>
      </c>
      <c r="V851" s="52">
        <f t="shared" si="896"/>
        <v>2.6702646439440745</v>
      </c>
      <c r="W851" s="52">
        <f t="shared" si="897"/>
        <v>9.3485180442373413E-3</v>
      </c>
      <c r="X851" s="247">
        <f>W851+V851+SUM($U$828:U851)</f>
        <v>2.7156913134065865</v>
      </c>
      <c r="Y851" s="104">
        <f>W851+V851+SUM($U$828:U851)-$X$828</f>
        <v>2.7152063912105446</v>
      </c>
      <c r="Z851" s="42"/>
      <c r="AA851" s="1">
        <f t="shared" si="906"/>
        <v>1.1592946233794898E-2</v>
      </c>
      <c r="AB851" s="41">
        <f t="shared" si="898"/>
        <v>3.1122220613951212E-2</v>
      </c>
      <c r="AC851" s="48">
        <f t="shared" si="899"/>
        <v>4.3430010670378634</v>
      </c>
      <c r="AD851" s="48">
        <f t="shared" si="900"/>
        <v>0.45096991067657238</v>
      </c>
      <c r="AE851" s="48">
        <f t="shared" si="901"/>
        <v>2.3592426403901441</v>
      </c>
      <c r="AF851" s="48">
        <f t="shared" si="902"/>
        <v>0.45096991067657227</v>
      </c>
      <c r="AG851" s="238">
        <f t="shared" si="903"/>
        <v>1.9075461821141984</v>
      </c>
      <c r="AH851" s="48">
        <f t="shared" si="904"/>
        <v>7.2654759937367235E-4</v>
      </c>
      <c r="AI851" s="48">
        <f>AE851+AC851+SUM($AB$828:AB851)</f>
        <v>7.2763087608583845</v>
      </c>
      <c r="AJ851" s="48">
        <f>AE851+AC851+SUM($AB$827:AB851)-$AI$828</f>
        <v>6.1472821503296098</v>
      </c>
      <c r="AK851" s="46"/>
      <c r="AL851" s="86"/>
      <c r="AM851" s="41"/>
      <c r="AN851" s="41"/>
      <c r="AO851" s="41"/>
      <c r="AP851" s="41"/>
      <c r="AQ851"/>
      <c r="AR851" s="41"/>
      <c r="AT851" s="41"/>
      <c r="AU851" s="41"/>
      <c r="AW851" s="22"/>
      <c r="AX851" s="22"/>
      <c r="AY851" s="22"/>
      <c r="AZ851" s="22"/>
      <c r="BA851" s="22"/>
      <c r="BB851" s="22"/>
    </row>
    <row r="852" spans="4:54" ht="14.4" x14ac:dyDescent="0.3">
      <c r="D852" s="22"/>
      <c r="E852" s="32">
        <v>40457.543055555558</v>
      </c>
      <c r="F852" s="21">
        <f t="shared" si="894"/>
        <v>572.87847222222626</v>
      </c>
      <c r="G852" s="21">
        <f t="shared" si="905"/>
        <v>572.87847222222626</v>
      </c>
      <c r="H852" s="21"/>
      <c r="I852" s="50">
        <v>1037</v>
      </c>
      <c r="J852" s="21">
        <v>15299</v>
      </c>
      <c r="K852" s="21">
        <v>9016</v>
      </c>
      <c r="L852" s="21">
        <v>20</v>
      </c>
      <c r="M852" s="51">
        <v>7.15</v>
      </c>
      <c r="N852" s="40"/>
      <c r="O852" s="40"/>
      <c r="P852" s="40"/>
      <c r="S852" s="22"/>
      <c r="T852" s="22"/>
      <c r="U852" s="52">
        <f t="shared" si="895"/>
        <v>2.4999816558747695E-2</v>
      </c>
      <c r="V852" s="52">
        <f t="shared" si="896"/>
        <v>3.4886402013910707</v>
      </c>
      <c r="W852" s="52">
        <f t="shared" si="897"/>
        <v>1.2213626820293267E-2</v>
      </c>
      <c r="X852" s="247">
        <f>W852+V852+SUM($U$828:U852)</f>
        <v>3.5619317961883867</v>
      </c>
      <c r="Y852" s="104">
        <f>W852+V852+SUM($U$828:U852)-$X$828</f>
        <v>3.5614468739923448</v>
      </c>
      <c r="Z852" s="42"/>
      <c r="AA852" s="1">
        <f t="shared" si="906"/>
        <v>1.6504847292298338E-2</v>
      </c>
      <c r="AB852" s="41">
        <f t="shared" si="898"/>
        <v>4.2421494402426908E-2</v>
      </c>
      <c r="AC852" s="48">
        <f t="shared" si="899"/>
        <v>5.9197766682655262</v>
      </c>
      <c r="AD852" s="48">
        <f t="shared" si="900"/>
        <v>0.61469963145410544</v>
      </c>
      <c r="AE852" s="48">
        <f t="shared" si="901"/>
        <v>3.2157923338674999</v>
      </c>
      <c r="AF852" s="48">
        <f t="shared" si="902"/>
        <v>0.61469963145410544</v>
      </c>
      <c r="AG852" s="238">
        <f t="shared" si="903"/>
        <v>2.6001023735000999</v>
      </c>
      <c r="AH852" s="48">
        <f t="shared" si="904"/>
        <v>9.9032891329453089E-4</v>
      </c>
      <c r="AI852" s="48">
        <f>AE852+AC852+SUM($AB$828:AB852)</f>
        <v>9.7520555499658315</v>
      </c>
      <c r="AJ852" s="48">
        <f>AE852+AC852+SUM($AB$827:AB852)-$AI$828</f>
        <v>8.6230289394370576</v>
      </c>
      <c r="AK852" s="46"/>
      <c r="AL852" s="86"/>
      <c r="AM852" s="41"/>
      <c r="AN852" s="41"/>
      <c r="AO852" s="41"/>
      <c r="AP852" s="41"/>
      <c r="AQ852"/>
      <c r="AR852" s="41"/>
      <c r="AT852" s="41"/>
      <c r="AU852" s="41"/>
      <c r="AW852" s="22"/>
      <c r="AX852" s="22"/>
      <c r="AY852" s="22"/>
      <c r="AZ852" s="22"/>
      <c r="BA852" s="22"/>
      <c r="BB852" s="22"/>
    </row>
    <row r="853" spans="4:54" ht="14.4" x14ac:dyDescent="0.3">
      <c r="D853" s="22"/>
      <c r="E853" s="32">
        <v>40507.60833333333</v>
      </c>
      <c r="F853" s="21">
        <f t="shared" si="894"/>
        <v>622.94374999999854</v>
      </c>
      <c r="G853" s="21">
        <f t="shared" si="905"/>
        <v>622.94374999999854</v>
      </c>
      <c r="H853" s="21"/>
      <c r="I853" s="50">
        <v>1037</v>
      </c>
      <c r="J853" s="21">
        <v>17811</v>
      </c>
      <c r="K853" s="21">
        <v>24135</v>
      </c>
      <c r="L853" s="21">
        <v>48</v>
      </c>
      <c r="M853" s="51">
        <v>7.15</v>
      </c>
      <c r="N853" s="40"/>
      <c r="O853" s="40"/>
      <c r="P853" s="40"/>
      <c r="S853" s="22"/>
      <c r="T853" s="22"/>
      <c r="U853" s="52">
        <f t="shared" si="895"/>
        <v>6.6922201934935185E-2</v>
      </c>
      <c r="V853" s="52">
        <f t="shared" si="896"/>
        <v>9.3387678860440868</v>
      </c>
      <c r="W853" s="52">
        <f t="shared" si="897"/>
        <v>3.2694751919673699E-2</v>
      </c>
      <c r="X853" s="247">
        <f>W853+V853+SUM($U$828:U853)</f>
        <v>9.4994628078757195</v>
      </c>
      <c r="Y853" s="104">
        <f>W853+V853+SUM($U$828:U853)-$X$828</f>
        <v>9.4989778856796772</v>
      </c>
      <c r="Z853" s="42"/>
      <c r="AA853" s="1">
        <f t="shared" si="906"/>
        <v>5.1381072342220016E-2</v>
      </c>
      <c r="AB853" s="41">
        <f t="shared" si="898"/>
        <v>4.9386838146390333E-2</v>
      </c>
      <c r="AC853" s="48">
        <f t="shared" si="899"/>
        <v>6.8917669284578924</v>
      </c>
      <c r="AD853" s="48">
        <f t="shared" si="900"/>
        <v>0.71562946178371623</v>
      </c>
      <c r="AE853" s="48">
        <f t="shared" si="901"/>
        <v>3.7438052982883865</v>
      </c>
      <c r="AF853" s="48">
        <f t="shared" si="902"/>
        <v>0.71562946178371589</v>
      </c>
      <c r="AG853" s="238">
        <f t="shared" si="903"/>
        <v>3.0270229017851014</v>
      </c>
      <c r="AH853" s="48">
        <f t="shared" si="904"/>
        <v>1.1529347195691801E-3</v>
      </c>
      <c r="AI853" s="48">
        <f>AE853+AC853+SUM($AB$828:AB853)</f>
        <v>11.301445612725473</v>
      </c>
      <c r="AJ853" s="48">
        <f>AE853+AC853+SUM($AB$827:AB853)-$AI$828</f>
        <v>10.172419002196699</v>
      </c>
      <c r="AK853" s="46"/>
      <c r="AL853" s="86"/>
      <c r="AM853" s="41"/>
      <c r="AN853" s="41"/>
      <c r="AO853" s="41"/>
      <c r="AP853" s="41"/>
      <c r="AQ853"/>
      <c r="AR853" s="41"/>
      <c r="AT853" s="41"/>
      <c r="AU853" s="41"/>
      <c r="AW853" s="22"/>
      <c r="AX853" s="22"/>
      <c r="AY853" s="22"/>
      <c r="AZ853" s="22"/>
      <c r="BA853" s="22"/>
      <c r="BB853" s="22"/>
    </row>
    <row r="854" spans="4:54" ht="14.4" x14ac:dyDescent="0.3">
      <c r="D854" s="22"/>
      <c r="E854" s="32">
        <v>40534.604861111111</v>
      </c>
      <c r="F854" s="21">
        <f t="shared" si="894"/>
        <v>649.94027777777956</v>
      </c>
      <c r="G854" s="21">
        <f t="shared" si="905"/>
        <v>649.94027777777956</v>
      </c>
      <c r="H854" s="21"/>
      <c r="I854" s="50">
        <v>1037</v>
      </c>
      <c r="J854" s="21">
        <v>22370</v>
      </c>
      <c r="K854" s="21">
        <v>42571</v>
      </c>
      <c r="L854" s="21">
        <v>50</v>
      </c>
      <c r="M854" s="51">
        <v>7.15</v>
      </c>
      <c r="N854" s="40"/>
      <c r="O854" s="40"/>
      <c r="P854" s="40"/>
      <c r="S854" s="22"/>
      <c r="T854" s="22"/>
      <c r="U854" s="52">
        <f t="shared" si="895"/>
        <v>0.11804205753354571</v>
      </c>
      <c r="V854" s="52">
        <f t="shared" si="896"/>
        <v>16.472371563156528</v>
      </c>
      <c r="W854" s="52">
        <f t="shared" si="897"/>
        <v>5.7669288749634513E-2</v>
      </c>
      <c r="X854" s="247">
        <f>W854+V854+SUM($U$828:U854)</f>
        <v>16.776083079351665</v>
      </c>
      <c r="Y854" s="104">
        <f>W854+V854+SUM($U$828:U854)-$X$828</f>
        <v>16.775598157155624</v>
      </c>
      <c r="Z854" s="42"/>
      <c r="AA854" s="1">
        <f t="shared" si="906"/>
        <v>0.14100887198814596</v>
      </c>
      <c r="AB854" s="41">
        <f t="shared" si="898"/>
        <v>6.2028160649865341E-2</v>
      </c>
      <c r="AC854" s="48">
        <f t="shared" si="899"/>
        <v>8.6558209078436388</v>
      </c>
      <c r="AD854" s="48">
        <f t="shared" si="900"/>
        <v>0.89880585369163613</v>
      </c>
      <c r="AE854" s="48">
        <f t="shared" si="901"/>
        <v>4.7020899737640356</v>
      </c>
      <c r="AF854" s="48">
        <f t="shared" si="902"/>
        <v>0.89880585369163613</v>
      </c>
      <c r="AG854" s="238">
        <f t="shared" si="903"/>
        <v>3.8018360739392931</v>
      </c>
      <c r="AH854" s="48">
        <f t="shared" si="904"/>
        <v>1.4480461331066513E-3</v>
      </c>
      <c r="AI854" s="48">
        <f>AE854+AC854+SUM($AB$828:AB854)</f>
        <v>14.085812428236734</v>
      </c>
      <c r="AJ854" s="48">
        <f>AE854+AC854+SUM($AB$827:AB854)-$AI$828</f>
        <v>12.95678581770796</v>
      </c>
      <c r="AK854" s="46"/>
      <c r="AL854" s="86"/>
      <c r="AM854" s="41"/>
      <c r="AN854" s="41"/>
      <c r="AO854" s="41"/>
      <c r="AP854" s="41"/>
      <c r="AQ854"/>
      <c r="AR854" s="41"/>
      <c r="AT854" s="41"/>
      <c r="AU854" s="41"/>
      <c r="AW854" s="22"/>
      <c r="AX854" s="22"/>
      <c r="AY854" s="22"/>
      <c r="AZ854" s="22"/>
      <c r="BA854" s="22"/>
      <c r="BB854" s="22"/>
    </row>
    <row r="855" spans="4:54" ht="14.4" x14ac:dyDescent="0.3">
      <c r="D855" s="22"/>
      <c r="E855" s="32">
        <v>40610.539583333331</v>
      </c>
      <c r="F855" s="21">
        <f t="shared" si="894"/>
        <v>725.875</v>
      </c>
      <c r="G855" s="21">
        <f t="shared" si="905"/>
        <v>725.875</v>
      </c>
      <c r="H855" s="21"/>
      <c r="I855" s="50">
        <v>1037</v>
      </c>
      <c r="J855" s="21">
        <v>23987</v>
      </c>
      <c r="K855" s="21">
        <v>51757</v>
      </c>
      <c r="L855" s="21">
        <v>34</v>
      </c>
      <c r="M855" s="51">
        <v>7.15</v>
      </c>
      <c r="N855" s="40"/>
      <c r="O855" s="40"/>
      <c r="P855" s="40"/>
      <c r="S855" s="22"/>
      <c r="T855" s="22"/>
      <c r="U855" s="52">
        <f t="shared" si="895"/>
        <v>0.14351325483929731</v>
      </c>
      <c r="V855" s="52">
        <f t="shared" si="896"/>
        <v>20.026791360181637</v>
      </c>
      <c r="W855" s="52">
        <f t="shared" si="897"/>
        <v>7.011320800110013E-2</v>
      </c>
      <c r="X855" s="247">
        <f>W855+V855+SUM($U$828:U855)</f>
        <v>20.486460050467539</v>
      </c>
      <c r="Y855" s="104">
        <f>W855+V855+SUM($U$828:U855)-$X$828</f>
        <v>20.485975128271498</v>
      </c>
      <c r="Z855" s="42"/>
      <c r="AA855" s="1">
        <f t="shared" si="906"/>
        <v>0.11266351594097057</v>
      </c>
      <c r="AB855" s="41">
        <f t="shared" si="898"/>
        <v>6.651182340224944E-2</v>
      </c>
      <c r="AC855" s="48">
        <f t="shared" si="899"/>
        <v>9.2815009439626888</v>
      </c>
      <c r="AD855" s="48">
        <f t="shared" si="900"/>
        <v>0.96377541405906464</v>
      </c>
      <c r="AE855" s="48">
        <f t="shared" si="901"/>
        <v>5.0419772999856018</v>
      </c>
      <c r="AF855" s="48">
        <f t="shared" si="902"/>
        <v>0.96377541405906453</v>
      </c>
      <c r="AG855" s="238">
        <f t="shared" si="903"/>
        <v>4.0766491687788022</v>
      </c>
      <c r="AH855" s="48">
        <f t="shared" si="904"/>
        <v>1.5527171477348789E-3</v>
      </c>
      <c r="AI855" s="48">
        <f>AE855+AC855+SUM($AB$828:AB855)</f>
        <v>15.1178916139796</v>
      </c>
      <c r="AJ855" s="48">
        <f>AE855+AC855+SUM($AB$827:AB855)-$AI$828</f>
        <v>13.988865003450826</v>
      </c>
      <c r="AK855" s="46"/>
      <c r="AL855" s="86"/>
      <c r="AM855" s="41"/>
      <c r="AN855" s="41"/>
      <c r="AO855" s="41"/>
      <c r="AP855" s="41"/>
      <c r="AQ855"/>
      <c r="AR855" s="41"/>
      <c r="AT855" s="41"/>
      <c r="AU855" s="41"/>
      <c r="AW855" s="22"/>
      <c r="AX855" s="22"/>
      <c r="AY855" s="22"/>
      <c r="AZ855" s="22"/>
      <c r="BA855" s="22"/>
      <c r="BB855" s="22"/>
    </row>
    <row r="856" spans="4:54" ht="14.4" x14ac:dyDescent="0.3">
      <c r="D856" s="22"/>
      <c r="E856" s="32">
        <v>40659.569444444445</v>
      </c>
      <c r="F856" s="21">
        <f t="shared" si="894"/>
        <v>774.90486111111386</v>
      </c>
      <c r="G856" s="21">
        <f t="shared" si="905"/>
        <v>774.90486111111386</v>
      </c>
      <c r="H856" s="21"/>
      <c r="I856" s="50">
        <v>1037</v>
      </c>
      <c r="J856" s="21">
        <v>22795</v>
      </c>
      <c r="K856" s="21">
        <v>50075</v>
      </c>
      <c r="L856" s="21">
        <v>54</v>
      </c>
      <c r="M856" s="51">
        <v>7.15</v>
      </c>
      <c r="N856" s="40"/>
      <c r="O856" s="40"/>
      <c r="P856" s="40"/>
      <c r="R856" s="22"/>
      <c r="S856" s="22"/>
      <c r="T856" s="22"/>
      <c r="U856" s="52">
        <f t="shared" si="895"/>
        <v>0.1388493582718823</v>
      </c>
      <c r="V856" s="52">
        <f t="shared" si="896"/>
        <v>19.375960302202515</v>
      </c>
      <c r="W856" s="52">
        <f t="shared" si="897"/>
        <v>6.7834667593853759E-2</v>
      </c>
      <c r="X856" s="247">
        <f>W856+V856+SUM($U$828:U856)</f>
        <v>19.97219981035305</v>
      </c>
      <c r="Y856" s="104">
        <f>W856+V856+SUM($U$828:U856)-$X$828</f>
        <v>19.97171488815701</v>
      </c>
      <c r="Z856" s="42"/>
      <c r="AA856" s="1">
        <f t="shared" si="906"/>
        <v>6.1419399882655948E-2</v>
      </c>
      <c r="AB856" s="41">
        <f t="shared" si="898"/>
        <v>6.3206612517375083E-2</v>
      </c>
      <c r="AC856" s="48">
        <f t="shared" si="899"/>
        <v>8.8202698969287319</v>
      </c>
      <c r="AD856" s="48">
        <f t="shared" si="900"/>
        <v>0.91588195953959961</v>
      </c>
      <c r="AE856" s="48">
        <f t="shared" si="901"/>
        <v>4.7914233773782371</v>
      </c>
      <c r="AF856" s="48">
        <f t="shared" si="902"/>
        <v>0.91588195953959939</v>
      </c>
      <c r="AG856" s="238">
        <f t="shared" si="903"/>
        <v>3.8740658607709499</v>
      </c>
      <c r="AH856" s="48">
        <f t="shared" si="904"/>
        <v>1.4755570676873537E-3</v>
      </c>
      <c r="AI856" s="48">
        <f>AE856+AC856+SUM($AB$828:AB856)</f>
        <v>14.469313256855653</v>
      </c>
      <c r="AJ856" s="48">
        <f>AE856+AC856+SUM($AB$827:AB856)-$AI$828</f>
        <v>13.340286646326879</v>
      </c>
      <c r="AK856" s="46"/>
      <c r="AL856" s="86"/>
      <c r="AM856" s="41"/>
      <c r="AN856" s="41"/>
      <c r="AO856" s="41"/>
      <c r="AP856" s="41"/>
      <c r="AQ856"/>
      <c r="AR856" s="41"/>
      <c r="AT856" s="41"/>
      <c r="AU856" s="41"/>
      <c r="AW856" s="22"/>
      <c r="AX856" s="22"/>
      <c r="AY856" s="22"/>
      <c r="AZ856" s="22"/>
      <c r="BA856" s="22"/>
      <c r="BB856" s="22"/>
    </row>
    <row r="857" spans="4:54" ht="14.4" x14ac:dyDescent="0.3">
      <c r="D857" s="22"/>
      <c r="E857" s="32">
        <v>40700.537499999999</v>
      </c>
      <c r="F857" s="21">
        <f t="shared" si="894"/>
        <v>815.87291666666715</v>
      </c>
      <c r="G857" s="21">
        <f t="shared" si="905"/>
        <v>815.87291666666715</v>
      </c>
      <c r="H857" s="21"/>
      <c r="I857" s="50">
        <v>1037</v>
      </c>
      <c r="J857" s="21">
        <v>22045</v>
      </c>
      <c r="K857" s="21">
        <v>50796</v>
      </c>
      <c r="L857" s="21">
        <v>7</v>
      </c>
      <c r="M857" s="51">
        <v>7.15</v>
      </c>
      <c r="N857" s="40"/>
      <c r="O857" s="40"/>
      <c r="P857" s="40"/>
      <c r="R857" s="22"/>
      <c r="S857" s="22"/>
      <c r="T857" s="22"/>
      <c r="U857" s="52">
        <f t="shared" si="895"/>
        <v>0.14084856720476352</v>
      </c>
      <c r="V857" s="52">
        <f t="shared" si="896"/>
        <v>19.654943175450402</v>
      </c>
      <c r="W857" s="52">
        <f t="shared" si="897"/>
        <v>6.8811378434296466E-2</v>
      </c>
      <c r="X857" s="247">
        <f>W857+V857+SUM($U$828:U857)</f>
        <v>20.393007961646145</v>
      </c>
      <c r="Y857" s="104">
        <f>W857+V857+SUM($U$828:U857)-$X$828</f>
        <v>20.392523039450104</v>
      </c>
      <c r="Z857" s="42"/>
      <c r="AA857" s="1">
        <f t="shared" si="906"/>
        <v>2.0703343583353205E-2</v>
      </c>
      <c r="AB857" s="41">
        <f t="shared" si="898"/>
        <v>6.112699157471084E-2</v>
      </c>
      <c r="AC857" s="48">
        <f t="shared" si="899"/>
        <v>8.5300657985432728</v>
      </c>
      <c r="AD857" s="48">
        <f t="shared" si="900"/>
        <v>0.8857476551020167</v>
      </c>
      <c r="AE857" s="48">
        <f t="shared" si="901"/>
        <v>4.6337761945296458</v>
      </c>
      <c r="AF857" s="48">
        <f t="shared" si="902"/>
        <v>0.88574765510201703</v>
      </c>
      <c r="AG857" s="238">
        <f t="shared" si="903"/>
        <v>3.7466015310680252</v>
      </c>
      <c r="AH857" s="48">
        <f t="shared" si="904"/>
        <v>1.4270083596037608E-3</v>
      </c>
      <c r="AI857" s="48">
        <f>AE857+AC857+SUM($AB$828:AB857)</f>
        <v>14.082588967196314</v>
      </c>
      <c r="AJ857" s="48">
        <f>AE857+AC857+SUM($AB$827:AB857)-$AI$828</f>
        <v>12.95356235666754</v>
      </c>
      <c r="AK857" s="46"/>
      <c r="AL857" s="86"/>
      <c r="AM857" s="41"/>
      <c r="AN857" s="41"/>
      <c r="AO857" s="41"/>
      <c r="AP857" s="41"/>
      <c r="AQ857"/>
      <c r="AR857" s="41"/>
      <c r="AT857" s="41"/>
      <c r="AU857" s="41"/>
      <c r="AW857" s="22"/>
      <c r="AX857" s="22"/>
      <c r="AY857" s="22"/>
      <c r="AZ857" s="22"/>
      <c r="BA857" s="22"/>
      <c r="BB857" s="22"/>
    </row>
    <row r="858" spans="4:54" ht="14.4" x14ac:dyDescent="0.3">
      <c r="E858" s="32">
        <v>40749.59097222222</v>
      </c>
      <c r="F858" s="21">
        <f t="shared" si="894"/>
        <v>864.92638888888905</v>
      </c>
      <c r="G858" s="21">
        <f t="shared" si="905"/>
        <v>864.92638888888905</v>
      </c>
      <c r="H858" s="21"/>
      <c r="I858" s="50">
        <v>1037</v>
      </c>
      <c r="J858" s="21">
        <v>23405</v>
      </c>
      <c r="K858" s="21">
        <v>51611</v>
      </c>
      <c r="L858" s="21" t="s">
        <v>170</v>
      </c>
      <c r="M858" s="51">
        <v>7.15</v>
      </c>
      <c r="U858" s="52">
        <f t="shared" si="895"/>
        <v>0.14310842196245865</v>
      </c>
      <c r="V858" s="52">
        <f t="shared" si="896"/>
        <v>19.970298295695937</v>
      </c>
      <c r="W858" s="52">
        <f t="shared" si="897"/>
        <v>6.9915427442563877E-2</v>
      </c>
      <c r="X858" s="247">
        <f>W858+V858+SUM($U$828:U858)</f>
        <v>20.852575552862405</v>
      </c>
      <c r="Y858" s="104">
        <f>W858+V858+SUM($U$828:U858)-$X$828</f>
        <v>20.852090630666364</v>
      </c>
      <c r="Z858" s="42"/>
      <c r="AA858" s="1">
        <f t="shared" si="906"/>
        <v>3.2436054926586167E-3</v>
      </c>
      <c r="AB858" s="41">
        <f t="shared" si="898"/>
        <v>6.4898037550741999E-2</v>
      </c>
      <c r="AC858" s="48">
        <f t="shared" si="899"/>
        <v>9.0563025636155725</v>
      </c>
      <c r="AD858" s="48">
        <f t="shared" si="900"/>
        <v>0.94039119381550007</v>
      </c>
      <c r="AE858" s="48">
        <f t="shared" si="901"/>
        <v>4.9196430860950926</v>
      </c>
      <c r="AF858" s="48">
        <f t="shared" si="902"/>
        <v>0.94039119381550007</v>
      </c>
      <c r="AG858" s="238">
        <f t="shared" si="903"/>
        <v>3.9777368489293305</v>
      </c>
      <c r="AH858" s="48">
        <f t="shared" si="904"/>
        <v>1.5150433502620099E-3</v>
      </c>
      <c r="AI858" s="48">
        <f>AE858+AC858+SUM($AB$828:AB858)</f>
        <v>14.959590661384802</v>
      </c>
      <c r="AJ858" s="48">
        <f>AE858+AC858+SUM($AB$827:AB858)-$AI$828</f>
        <v>13.830564050856028</v>
      </c>
      <c r="AK858" s="46"/>
      <c r="AL858" s="86"/>
      <c r="AM858" s="41"/>
      <c r="AN858" s="41"/>
      <c r="AO858" s="41"/>
      <c r="AP858" s="41"/>
      <c r="AQ858"/>
      <c r="AR858" s="41"/>
      <c r="AT858" s="41"/>
      <c r="AU858" s="41"/>
    </row>
    <row r="859" spans="4:54" ht="14.4" x14ac:dyDescent="0.3">
      <c r="E859" s="32">
        <v>40800.549305555556</v>
      </c>
      <c r="F859" s="21">
        <f t="shared" si="894"/>
        <v>915.88472222222481</v>
      </c>
      <c r="G859" s="21">
        <f t="shared" si="905"/>
        <v>915.88472222222481</v>
      </c>
      <c r="H859" s="21"/>
      <c r="I859" s="50">
        <v>1037</v>
      </c>
      <c r="J859" s="21">
        <v>24061</v>
      </c>
      <c r="K859" s="21">
        <v>52425</v>
      </c>
      <c r="L859" s="21">
        <v>37</v>
      </c>
      <c r="M859" s="51">
        <v>7.15</v>
      </c>
      <c r="U859" s="52">
        <f t="shared" si="895"/>
        <v>0.14536550389223024</v>
      </c>
      <c r="V859" s="52">
        <f t="shared" si="896"/>
        <v>20.285266477143619</v>
      </c>
      <c r="W859" s="52">
        <f t="shared" si="897"/>
        <v>7.1018121789471464E-2</v>
      </c>
      <c r="X859" s="247">
        <f>W859+V859+SUM($U$828:U859)</f>
        <v>21.314011932549224</v>
      </c>
      <c r="Y859" s="104">
        <f>W859+V859+SUM($U$828:U859)-$X$828</f>
        <v>21.313527010353184</v>
      </c>
      <c r="Z859" s="42"/>
      <c r="AA859" s="1">
        <f t="shared" si="906"/>
        <v>9.4895160461512182E-3</v>
      </c>
      <c r="AB859" s="41">
        <f t="shared" si="898"/>
        <v>6.6717012668592313E-2</v>
      </c>
      <c r="AC859" s="48">
        <f t="shared" si="899"/>
        <v>9.3101344150033896</v>
      </c>
      <c r="AD859" s="48">
        <f t="shared" si="900"/>
        <v>0.96674866543023941</v>
      </c>
      <c r="AE859" s="48">
        <f t="shared" si="901"/>
        <v>5.0575318220266627</v>
      </c>
      <c r="AF859" s="48">
        <f t="shared" si="902"/>
        <v>0.9667486654302393</v>
      </c>
      <c r="AG859" s="238">
        <f t="shared" si="903"/>
        <v>4.0892256493094914</v>
      </c>
      <c r="AH859" s="48">
        <f t="shared" si="904"/>
        <v>1.5575072869324601E-3</v>
      </c>
      <c r="AI859" s="48">
        <f>AE859+AC859+SUM($AB$828:AB859)</f>
        <v>15.418028261372783</v>
      </c>
      <c r="AJ859" s="48">
        <f>AE859+AC859+SUM($AB$827:AB859)-$AI$828</f>
        <v>14.289001650844009</v>
      </c>
      <c r="AK859" s="46"/>
      <c r="AL859" s="86"/>
      <c r="AM859" s="41"/>
      <c r="AN859" s="41"/>
      <c r="AO859" s="41"/>
      <c r="AP859" s="41"/>
      <c r="AQ859"/>
      <c r="AR859" s="41"/>
      <c r="AT859" s="41"/>
      <c r="AU859" s="41"/>
    </row>
    <row r="860" spans="4:54" ht="14.4" x14ac:dyDescent="0.3">
      <c r="E860" s="32">
        <v>40855.411805555559</v>
      </c>
      <c r="F860" s="21">
        <f t="shared" si="894"/>
        <v>970.74722222222772</v>
      </c>
      <c r="G860" s="21">
        <f t="shared" si="905"/>
        <v>970.74722222222772</v>
      </c>
      <c r="H860" s="21"/>
      <c r="I860" s="50">
        <v>1037</v>
      </c>
      <c r="J860" s="21">
        <v>27967</v>
      </c>
      <c r="K860" s="21">
        <v>60024</v>
      </c>
      <c r="L860" s="21">
        <v>4</v>
      </c>
      <c r="M860" s="51">
        <v>7.15</v>
      </c>
      <c r="U860" s="52">
        <f t="shared" si="895"/>
        <v>0.16643622328330432</v>
      </c>
      <c r="V860" s="52">
        <f t="shared" si="896"/>
        <v>23.225614401985098</v>
      </c>
      <c r="W860" s="52">
        <f t="shared" si="897"/>
        <v>8.1312193462875243E-2</v>
      </c>
      <c r="X860" s="247">
        <f>W860+V860+SUM($U$828:U860)</f>
        <v>24.431090152347412</v>
      </c>
      <c r="Y860" s="104">
        <f>W860+V860+SUM($U$828:U860)-$X$828</f>
        <v>24.430605230151372</v>
      </c>
      <c r="Z860" s="42"/>
      <c r="AA860" s="1">
        <f t="shared" si="906"/>
        <v>2.4685564348081428E-2</v>
      </c>
      <c r="AB860" s="41">
        <f t="shared" si="898"/>
        <v>7.7547678537987663E-2</v>
      </c>
      <c r="AC860" s="48">
        <f t="shared" si="899"/>
        <v>10.821517359394862</v>
      </c>
      <c r="AD860" s="48">
        <f t="shared" si="900"/>
        <v>1.1236881229411706</v>
      </c>
      <c r="AE860" s="48">
        <f t="shared" si="901"/>
        <v>5.8785583503021357</v>
      </c>
      <c r="AF860" s="48">
        <f t="shared" si="902"/>
        <v>1.1236881229411706</v>
      </c>
      <c r="AG860" s="238">
        <f t="shared" si="903"/>
        <v>4.7530598784023335</v>
      </c>
      <c r="AH860" s="48">
        <f t="shared" si="904"/>
        <v>1.8103489586318157E-3</v>
      </c>
      <c r="AI860" s="48">
        <f>AE860+AC860+SUM($AB$828:AB860)</f>
        <v>17.827985412577714</v>
      </c>
      <c r="AJ860" s="48">
        <f>AE860+AC860+SUM($AB$827:AB860)-$AI$828</f>
        <v>16.698958802048939</v>
      </c>
      <c r="AK860" s="46"/>
      <c r="AL860" s="86"/>
      <c r="AM860" s="41"/>
      <c r="AN860" s="41"/>
      <c r="AO860" s="41"/>
      <c r="AP860" s="41"/>
      <c r="AQ860"/>
      <c r="AR860" s="41"/>
      <c r="AT860" s="41"/>
      <c r="AU860" s="41"/>
    </row>
    <row r="861" spans="4:54" ht="14.4" x14ac:dyDescent="0.3">
      <c r="E861" s="32">
        <v>40945.449305555558</v>
      </c>
      <c r="F861" s="21">
        <f t="shared" si="894"/>
        <v>1060.7847222222263</v>
      </c>
      <c r="G861" s="21">
        <f t="shared" si="905"/>
        <v>1060.7847222222263</v>
      </c>
      <c r="H861" s="21"/>
      <c r="I861" s="50">
        <v>1037</v>
      </c>
      <c r="J861" s="21">
        <v>29616</v>
      </c>
      <c r="K861" s="21">
        <v>62868</v>
      </c>
      <c r="L861" s="21">
        <v>11</v>
      </c>
      <c r="M861" s="51">
        <v>7.15</v>
      </c>
      <c r="U861" s="52">
        <f t="shared" si="895"/>
        <v>0.17432214589788708</v>
      </c>
      <c r="V861" s="52">
        <f t="shared" si="896"/>
        <v>24.326068343062762</v>
      </c>
      <c r="W861" s="52">
        <f t="shared" si="897"/>
        <v>8.5164850370252579E-2</v>
      </c>
      <c r="X861" s="247">
        <f>W861+V861+SUM($U$828:U861)</f>
        <v>25.709718896230338</v>
      </c>
      <c r="Y861" s="104">
        <f>W861+V861+SUM($U$828:U861)-$X$828</f>
        <v>25.709233974034298</v>
      </c>
      <c r="Z861" s="42"/>
      <c r="AA861" s="1">
        <f t="shared" si="906"/>
        <v>2.7015974702902689E-2</v>
      </c>
      <c r="AB861" s="41">
        <f t="shared" si="898"/>
        <v>8.2120071783925441E-2</v>
      </c>
      <c r="AC861" s="48">
        <f t="shared" si="899"/>
        <v>11.459579437045026</v>
      </c>
      <c r="AD861" s="48">
        <f t="shared" si="900"/>
        <v>1.1899434136312692</v>
      </c>
      <c r="AE861" s="48">
        <f t="shared" si="901"/>
        <v>6.2251719563252426</v>
      </c>
      <c r="AF861" s="48">
        <f t="shared" si="902"/>
        <v>1.1899434136312692</v>
      </c>
      <c r="AG861" s="238">
        <f t="shared" si="903"/>
        <v>5.0333114513091681</v>
      </c>
      <c r="AH861" s="48">
        <f t="shared" si="904"/>
        <v>1.9170913848049432E-3</v>
      </c>
      <c r="AI861" s="48">
        <f>AE861+AC861+SUM($AB$828:AB861)</f>
        <v>18.894781168034914</v>
      </c>
      <c r="AJ861" s="48">
        <f>AE861+AC861+SUM($AB$827:AB861)-$AI$828</f>
        <v>17.765754557506138</v>
      </c>
      <c r="AK861" s="46"/>
      <c r="AL861" s="86"/>
      <c r="AM861" s="41"/>
      <c r="AN861" s="41"/>
      <c r="AO861" s="41"/>
      <c r="AP861" s="41"/>
      <c r="AQ861"/>
      <c r="AR861" s="41"/>
      <c r="AT861" s="41"/>
      <c r="AU861" s="41"/>
    </row>
    <row r="862" spans="4:54" ht="14.4" x14ac:dyDescent="0.3">
      <c r="E862" s="32">
        <v>41016.631249999999</v>
      </c>
      <c r="F862" s="21">
        <f t="shared" si="894"/>
        <v>1131.9666666666672</v>
      </c>
      <c r="G862" s="21">
        <f t="shared" si="905"/>
        <v>1131.9666666666672</v>
      </c>
      <c r="H862" s="21"/>
      <c r="I862" s="50">
        <v>1037</v>
      </c>
      <c r="J862" s="21">
        <v>28931</v>
      </c>
      <c r="K862" s="21">
        <v>63388</v>
      </c>
      <c r="L862" s="21">
        <v>44</v>
      </c>
      <c r="M862" s="51">
        <v>7.15</v>
      </c>
      <c r="U862" s="52">
        <f t="shared" si="895"/>
        <v>0.1757640164181343</v>
      </c>
      <c r="V862" s="52">
        <f t="shared" si="896"/>
        <v>24.527276517943342</v>
      </c>
      <c r="W862" s="52">
        <f t="shared" si="897"/>
        <v>8.5869274277367999E-2</v>
      </c>
      <c r="X862" s="247">
        <f>W862+V862+SUM($U$828:U862)</f>
        <v>26.087395511436171</v>
      </c>
      <c r="Y862" s="104">
        <f>W862+V862+SUM($U$828:U862)-$X$828</f>
        <v>26.08691058924013</v>
      </c>
      <c r="Z862" s="42"/>
      <c r="AA862" s="1">
        <f t="shared" si="906"/>
        <v>2.0465806746909964E-2</v>
      </c>
      <c r="AB862" s="41">
        <f t="shared" si="898"/>
        <v>8.0220684656292091E-2</v>
      </c>
      <c r="AC862" s="48">
        <f t="shared" si="899"/>
        <v>11.194526360519641</v>
      </c>
      <c r="AD862" s="48">
        <f t="shared" si="900"/>
        <v>1.1624207489116101</v>
      </c>
      <c r="AE862" s="48">
        <f t="shared" si="901"/>
        <v>6.0811875293235262</v>
      </c>
      <c r="AF862" s="48">
        <f t="shared" si="902"/>
        <v>1.1624207489116101</v>
      </c>
      <c r="AG862" s="238">
        <f t="shared" si="903"/>
        <v>4.9168940301804938</v>
      </c>
      <c r="AH862" s="48">
        <f t="shared" si="904"/>
        <v>1.8727502314219275E-3</v>
      </c>
      <c r="AI862" s="48">
        <f>AE862+AC862+SUM($AB$828:AB862)</f>
        <v>18.565964349164101</v>
      </c>
      <c r="AJ862" s="48">
        <f>AE862+AC862+SUM($AB$827:AB862)-$AI$828</f>
        <v>17.436937738635326</v>
      </c>
      <c r="AK862" s="46"/>
      <c r="AL862" s="86"/>
      <c r="AM862" s="41"/>
      <c r="AN862" s="41"/>
      <c r="AO862" s="41"/>
      <c r="AP862" s="41"/>
      <c r="AQ862"/>
      <c r="AR862" s="41"/>
      <c r="AT862" s="41"/>
      <c r="AU862" s="41"/>
    </row>
    <row r="863" spans="4:54" ht="14.4" x14ac:dyDescent="0.3">
      <c r="E863" s="32">
        <v>41085.583333333336</v>
      </c>
      <c r="F863" s="21">
        <f t="shared" si="894"/>
        <v>1200.9187500000044</v>
      </c>
      <c r="G863" s="21">
        <f t="shared" si="905"/>
        <v>1200.9187500000044</v>
      </c>
      <c r="H863" s="21"/>
      <c r="I863" s="50">
        <v>1037</v>
      </c>
      <c r="J863" s="21">
        <v>29116</v>
      </c>
      <c r="K863" s="21">
        <v>61775</v>
      </c>
      <c r="L863" s="21">
        <v>46</v>
      </c>
      <c r="M863" s="51">
        <v>7.15</v>
      </c>
      <c r="U863" s="52">
        <f t="shared" si="895"/>
        <v>0.17129144497744442</v>
      </c>
      <c r="V863" s="52">
        <f t="shared" si="896"/>
        <v>23.903144237015685</v>
      </c>
      <c r="W863" s="52">
        <f t="shared" si="897"/>
        <v>8.3684205503950407E-2</v>
      </c>
      <c r="X863" s="247">
        <f>W863+V863+SUM($U$828:U863)</f>
        <v>25.63236960671254</v>
      </c>
      <c r="Y863" s="104">
        <f>W863+V863+SUM($U$828:U863)-$X$828</f>
        <v>25.6318846845165</v>
      </c>
      <c r="Z863" s="42"/>
      <c r="AA863" s="1">
        <f t="shared" si="906"/>
        <v>5.5203705802577352E-3</v>
      </c>
      <c r="AB863" s="41">
        <f t="shared" si="898"/>
        <v>8.073365782214928E-2</v>
      </c>
      <c r="AC863" s="48">
        <f t="shared" si="899"/>
        <v>11.266110038121386</v>
      </c>
      <c r="AD863" s="48">
        <f t="shared" si="900"/>
        <v>1.1698538773395475</v>
      </c>
      <c r="AE863" s="48">
        <f t="shared" si="901"/>
        <v>6.1200738344261794</v>
      </c>
      <c r="AF863" s="48">
        <f t="shared" si="902"/>
        <v>1.1698538773395473</v>
      </c>
      <c r="AG863" s="238">
        <f t="shared" si="903"/>
        <v>4.9483352315072162</v>
      </c>
      <c r="AH863" s="48">
        <f t="shared" si="904"/>
        <v>1.8847255794158808E-3</v>
      </c>
      <c r="AI863" s="48">
        <f>AE863+AC863+SUM($AB$828:AB863)</f>
        <v>18.75716798969065</v>
      </c>
      <c r="AJ863" s="48">
        <f>AE863+AC863+SUM($AB$827:AB863)-$AI$828</f>
        <v>17.628141379161875</v>
      </c>
      <c r="AK863" s="46"/>
      <c r="AL863" s="86"/>
      <c r="AM863" s="41"/>
      <c r="AQ863"/>
      <c r="AR863" s="41"/>
      <c r="AT863" s="41"/>
      <c r="AU863" s="41"/>
    </row>
    <row r="864" spans="4:54" ht="14.4" x14ac:dyDescent="0.3">
      <c r="E864" s="32">
        <v>41131.4</v>
      </c>
      <c r="F864" s="21">
        <f t="shared" si="894"/>
        <v>1246.7354166666701</v>
      </c>
      <c r="G864" s="21">
        <f t="shared" si="905"/>
        <v>1246.7354166666701</v>
      </c>
      <c r="H864" s="21"/>
      <c r="I864" s="50">
        <v>1037</v>
      </c>
      <c r="J864" s="21">
        <v>29213</v>
      </c>
      <c r="K864" s="21">
        <v>61052</v>
      </c>
      <c r="L864" s="21">
        <v>14</v>
      </c>
      <c r="M864" s="51">
        <v>7.15</v>
      </c>
      <c r="U864" s="52">
        <f t="shared" si="895"/>
        <v>0.1692866903887161</v>
      </c>
      <c r="V864" s="52">
        <f t="shared" si="896"/>
        <v>23.623387486172099</v>
      </c>
      <c r="W864" s="52">
        <f t="shared" si="897"/>
        <v>8.2704785340788026E-2</v>
      </c>
      <c r="X864" s="247">
        <f>W864+V864+SUM($U$828:U864)</f>
        <v>25.520920126094509</v>
      </c>
      <c r="Y864" s="104">
        <f>W864+V864+SUM($U$828:U864)-$X$828</f>
        <v>25.520435203898469</v>
      </c>
      <c r="Z864" s="42"/>
      <c r="AA864" s="1">
        <f t="shared" si="906"/>
        <v>-1.5201295731546362E-3</v>
      </c>
      <c r="AB864" s="41">
        <f t="shared" si="898"/>
        <v>8.1002622130733851E-2</v>
      </c>
      <c r="AC864" s="48">
        <f t="shared" si="899"/>
        <v>11.30364310151257</v>
      </c>
      <c r="AD864" s="48">
        <f t="shared" si="900"/>
        <v>1.1737512473801415</v>
      </c>
      <c r="AE864" s="48">
        <f t="shared" si="901"/>
        <v>6.1404628700745976</v>
      </c>
      <c r="AF864" s="48">
        <f t="shared" si="902"/>
        <v>1.1737512473801412</v>
      </c>
      <c r="AG864" s="238">
        <f t="shared" si="903"/>
        <v>4.9648206181487948</v>
      </c>
      <c r="AH864" s="48">
        <f t="shared" si="904"/>
        <v>1.8910045456613587E-3</v>
      </c>
      <c r="AI864" s="48">
        <f>AE864+AC864+SUM($AB$828:AB864)</f>
        <v>18.896092710860984</v>
      </c>
      <c r="AJ864" s="48">
        <f>AE864+AC864+SUM($AB$827:AB864)-$AI$828</f>
        <v>17.767066100332208</v>
      </c>
      <c r="AK864" s="46"/>
      <c r="AL864" s="86"/>
      <c r="AM864" s="41"/>
      <c r="AQ864"/>
      <c r="AR864" s="41"/>
      <c r="AT864" s="41"/>
      <c r="AU864" s="41"/>
    </row>
    <row r="865" spans="4:92" ht="14.4" x14ac:dyDescent="0.3">
      <c r="D865" s="47" t="s">
        <v>126</v>
      </c>
      <c r="E865" s="32">
        <v>41158.409722222219</v>
      </c>
      <c r="F865" s="21">
        <f t="shared" si="894"/>
        <v>1273.7451388888876</v>
      </c>
      <c r="G865" s="21">
        <f t="shared" si="905"/>
        <v>1273.7451388888876</v>
      </c>
      <c r="H865" s="21"/>
      <c r="I865" s="50">
        <v>1037</v>
      </c>
      <c r="J865" s="21">
        <v>29490</v>
      </c>
      <c r="K865" s="21">
        <v>61124</v>
      </c>
      <c r="L865" s="21">
        <v>6</v>
      </c>
      <c r="M865" s="51">
        <v>7.15</v>
      </c>
      <c r="U865" s="52">
        <f t="shared" si="895"/>
        <v>0.16948633399921184</v>
      </c>
      <c r="V865" s="52">
        <f t="shared" si="896"/>
        <v>23.651247079617104</v>
      </c>
      <c r="W865" s="52">
        <f t="shared" si="897"/>
        <v>8.2802320958696302E-2</v>
      </c>
      <c r="X865" s="247">
        <f>W865+V865+SUM($U$828:U865)</f>
        <v>25.718363589156631</v>
      </c>
      <c r="Y865" s="104">
        <f>W865+V865+SUM($U$828:U865)-$X$828</f>
        <v>25.717878666960591</v>
      </c>
      <c r="Z865" s="42"/>
      <c r="AA865" s="1">
        <f t="shared" si="906"/>
        <v>-3.0810415674201361E-3</v>
      </c>
      <c r="AB865" s="41">
        <f t="shared" si="898"/>
        <v>8.1770695465557833E-2</v>
      </c>
      <c r="AC865" s="48">
        <f t="shared" si="899"/>
        <v>11.410825148516269</v>
      </c>
      <c r="AD865" s="48">
        <f t="shared" si="900"/>
        <v>1.1848808504857553</v>
      </c>
      <c r="AE865" s="48">
        <f t="shared" si="901"/>
        <v>6.1986872296066791</v>
      </c>
      <c r="AF865" s="48">
        <f t="shared" si="902"/>
        <v>1.1848808504857553</v>
      </c>
      <c r="AG865" s="238">
        <f t="shared" si="903"/>
        <v>5.011897443919076</v>
      </c>
      <c r="AH865" s="48">
        <f t="shared" si="904"/>
        <v>1.9089352018468995E-3</v>
      </c>
      <c r="AI865" s="48">
        <f>AE865+AC865+SUM($AB$828:AB865)</f>
        <v>19.143269812862322</v>
      </c>
      <c r="AJ865" s="48">
        <f>AE865+AC865+SUM($AB$827:AB865)-$AI$828</f>
        <v>18.014243202333546</v>
      </c>
      <c r="AK865" s="46"/>
      <c r="AL865" s="86"/>
      <c r="AM865" s="41"/>
      <c r="AQ865"/>
      <c r="AR865" s="41"/>
      <c r="AT865" s="41"/>
      <c r="AU865" s="41"/>
    </row>
    <row r="866" spans="4:92" ht="14.4" x14ac:dyDescent="0.3">
      <c r="E866" s="32">
        <v>41192.496527777781</v>
      </c>
      <c r="F866" s="21">
        <f t="shared" si="894"/>
        <v>1307.8319444444496</v>
      </c>
      <c r="G866" s="21">
        <f t="shared" si="905"/>
        <v>1307.8319444444496</v>
      </c>
      <c r="H866" s="21"/>
      <c r="I866" s="50">
        <v>1037</v>
      </c>
      <c r="J866" s="21">
        <v>4389</v>
      </c>
      <c r="K866" s="21">
        <v>228</v>
      </c>
      <c r="L866" s="21">
        <v>17</v>
      </c>
      <c r="M866" s="51">
        <v>7.15</v>
      </c>
      <c r="U866" s="52">
        <f t="shared" si="895"/>
        <v>6.3220476656992834E-4</v>
      </c>
      <c r="V866" s="52">
        <f t="shared" si="896"/>
        <v>8.8222045909179689E-2</v>
      </c>
      <c r="W866" s="52">
        <f t="shared" si="897"/>
        <v>3.0886279004290878E-4</v>
      </c>
      <c r="X866" s="250">
        <f>W866+V866+SUM($U$866:U866)</f>
        <v>8.9163113465792532E-2</v>
      </c>
      <c r="Y866" s="256">
        <f>W866+V866+SUM($U$866:U866)+$Y$865-$X$866</f>
        <v>25.717878666960591</v>
      </c>
      <c r="Z866" s="153"/>
      <c r="AA866" s="1">
        <f t="shared" si="906"/>
        <v>1.1344691640010277E-3</v>
      </c>
      <c r="AB866" s="41">
        <f t="shared" si="898"/>
        <v>1.2169941756471122E-2</v>
      </c>
      <c r="AC866" s="48">
        <f t="shared" si="899"/>
        <v>1.6982743837517089</v>
      </c>
      <c r="AD866" s="48">
        <f t="shared" si="900"/>
        <v>0.17634594956873445</v>
      </c>
      <c r="AE866" s="48">
        <f t="shared" si="901"/>
        <v>0.9225513140299666</v>
      </c>
      <c r="AF866" s="48">
        <f t="shared" si="902"/>
        <v>0.17634594956873451</v>
      </c>
      <c r="AG866" s="238">
        <f t="shared" si="903"/>
        <v>0.74592125742152693</v>
      </c>
      <c r="AH866" s="48">
        <f t="shared" si="904"/>
        <v>2.8410703970518963E-4</v>
      </c>
      <c r="AI866" s="84">
        <f>AE866+AC866+SUM($AB$866:AB866)</f>
        <v>2.6329956395381466</v>
      </c>
      <c r="AJ866" s="84">
        <f>AE866+AC866+SUM($AB$866:AB866)+$AJ$865-$AI$873</f>
        <v>18.223654436556814</v>
      </c>
      <c r="AK866" s="46"/>
      <c r="AL866" s="86"/>
      <c r="AM866" s="41"/>
      <c r="AQ866"/>
      <c r="AR866" s="41"/>
      <c r="AT866" s="41"/>
      <c r="AU866" s="41"/>
    </row>
    <row r="867" spans="4:92" ht="14.4" x14ac:dyDescent="0.3">
      <c r="E867" s="32">
        <v>41211.551388888889</v>
      </c>
      <c r="F867" s="21">
        <f t="shared" si="894"/>
        <v>1326.8868055555577</v>
      </c>
      <c r="G867" s="21">
        <f t="shared" si="905"/>
        <v>1326.8868055555577</v>
      </c>
      <c r="H867" s="21"/>
      <c r="I867" s="50">
        <v>1037</v>
      </c>
      <c r="J867" s="21">
        <v>17634</v>
      </c>
      <c r="K867" s="21">
        <v>1085</v>
      </c>
      <c r="L867" s="21">
        <v>46</v>
      </c>
      <c r="M867" s="51">
        <v>7.15</v>
      </c>
      <c r="U867" s="52">
        <f t="shared" si="895"/>
        <v>3.0085182970542644E-3</v>
      </c>
      <c r="V867" s="52">
        <f t="shared" si="896"/>
        <v>0.41982859566429814</v>
      </c>
      <c r="W867" s="52">
        <f t="shared" si="897"/>
        <v>1.4698075754234915E-3</v>
      </c>
      <c r="X867" s="247">
        <f>W867+V867+SUM($U$828:U867)</f>
        <v>2.4092533148841793</v>
      </c>
      <c r="Y867" s="104">
        <f>W867+V867+SUM($U$866:U867)+$Y$865-$X$866</f>
        <v>26.053654679798143</v>
      </c>
      <c r="Z867" s="42"/>
      <c r="AA867" s="1">
        <f t="shared" si="906"/>
        <v>5.5380948770504682E-3</v>
      </c>
      <c r="AB867" s="41">
        <f t="shared" si="898"/>
        <v>4.8896047603921571E-2</v>
      </c>
      <c r="AC867" s="48">
        <f t="shared" si="899"/>
        <v>6.8232787612389236</v>
      </c>
      <c r="AD867" s="48">
        <f t="shared" si="900"/>
        <v>0.70851776593644666</v>
      </c>
      <c r="AE867" s="48">
        <f t="shared" si="901"/>
        <v>3.7066005631361194</v>
      </c>
      <c r="AF867" s="48">
        <f t="shared" si="902"/>
        <v>0.70851776593644655</v>
      </c>
      <c r="AG867" s="238">
        <f t="shared" si="903"/>
        <v>2.9969413199752117</v>
      </c>
      <c r="AH867" s="48">
        <f t="shared" si="904"/>
        <v>1.1414772244614521E-3</v>
      </c>
      <c r="AI867" s="48">
        <f>AE867+AC867+SUM($AB$866:AB867)</f>
        <v>10.590945313735435</v>
      </c>
      <c r="AJ867" s="48">
        <f>AE867+AC867+SUM($AB$866:AB867)+$AJ$865-$AE$865</f>
        <v>22.406501286462301</v>
      </c>
      <c r="AK867" s="46"/>
      <c r="AL867" s="86"/>
      <c r="AM867" s="41"/>
      <c r="AQ867"/>
      <c r="AR867" s="41"/>
      <c r="AT867" s="41"/>
      <c r="AU867" s="41"/>
    </row>
    <row r="868" spans="4:92" ht="14.4" x14ac:dyDescent="0.3">
      <c r="E868" s="32">
        <v>41243.563194444447</v>
      </c>
      <c r="F868" s="21">
        <f t="shared" si="894"/>
        <v>1358.8986111111153</v>
      </c>
      <c r="G868" s="21">
        <f t="shared" si="905"/>
        <v>1358.8986111111153</v>
      </c>
      <c r="H868" s="21"/>
      <c r="I868" s="50">
        <v>1037</v>
      </c>
      <c r="J868" s="21">
        <v>18509</v>
      </c>
      <c r="K868" s="21">
        <v>1788</v>
      </c>
      <c r="L868" s="21">
        <v>45</v>
      </c>
      <c r="M868" s="51">
        <v>7.15</v>
      </c>
      <c r="U868" s="52">
        <f t="shared" si="895"/>
        <v>4.9578163273115436E-3</v>
      </c>
      <c r="V868" s="52">
        <f t="shared" si="896"/>
        <v>0.69184657055093546</v>
      </c>
      <c r="W868" s="52">
        <f t="shared" si="897"/>
        <v>2.4221345113891271E-3</v>
      </c>
      <c r="X868" s="247">
        <f>W868+V868+SUM($U$828:U868)</f>
        <v>2.6871814330340937</v>
      </c>
      <c r="Y868" s="104">
        <f>W868+V868+SUM($U$866:U868)+$Y$865-$X$866</f>
        <v>26.331582797948055</v>
      </c>
      <c r="Z868" s="42"/>
      <c r="AA868" s="1">
        <f t="shared" si="906"/>
        <v>7.6636208947131043E-3</v>
      </c>
      <c r="AB868" s="41">
        <f t="shared" si="898"/>
        <v>5.132227203702984E-2</v>
      </c>
      <c r="AC868" s="48">
        <f t="shared" si="899"/>
        <v>7.1618502093552934</v>
      </c>
      <c r="AD868" s="48">
        <f t="shared" si="900"/>
        <v>0.74367445444696001</v>
      </c>
      <c r="AE868" s="48">
        <f t="shared" si="901"/>
        <v>3.8905222764594782</v>
      </c>
      <c r="AF868" s="48">
        <f t="shared" si="902"/>
        <v>0.74367445444695979</v>
      </c>
      <c r="AG868" s="238">
        <f t="shared" si="903"/>
        <v>3.1456497046286258</v>
      </c>
      <c r="AH868" s="48">
        <f t="shared" si="904"/>
        <v>1.1981173838923114E-3</v>
      </c>
      <c r="AI868" s="48">
        <f>AE868+AC868+SUM($AB$866:AB868)</f>
        <v>11.164760747212194</v>
      </c>
      <c r="AJ868" s="48">
        <f>AE868+AC868+SUM($AB$866:AB868)+$AJ$865-$AE$865</f>
        <v>22.980316719939058</v>
      </c>
      <c r="AK868" s="46"/>
      <c r="AL868" s="86"/>
      <c r="AM868" s="41"/>
      <c r="AQ868"/>
      <c r="AR868" s="41"/>
      <c r="AT868" s="41"/>
      <c r="AU868" s="41"/>
    </row>
    <row r="869" spans="4:92" ht="14.4" x14ac:dyDescent="0.3">
      <c r="E869" s="32">
        <v>41277.584027777775</v>
      </c>
      <c r="F869" s="21">
        <f t="shared" si="894"/>
        <v>1392.9194444444438</v>
      </c>
      <c r="G869" s="21">
        <f t="shared" si="905"/>
        <v>1392.9194444444438</v>
      </c>
      <c r="H869" s="21"/>
      <c r="I869" s="50">
        <v>1037</v>
      </c>
      <c r="J869" s="21">
        <v>19276</v>
      </c>
      <c r="K869" s="21">
        <v>2454</v>
      </c>
      <c r="L869" s="21">
        <v>50</v>
      </c>
      <c r="M869" s="51">
        <v>7.15</v>
      </c>
      <c r="U869" s="52">
        <f t="shared" si="895"/>
        <v>6.8045197243973878E-3</v>
      </c>
      <c r="V869" s="52">
        <f t="shared" si="896"/>
        <v>0.94954780991722354</v>
      </c>
      <c r="W869" s="52">
        <f t="shared" si="897"/>
        <v>3.3243389770407808E-3</v>
      </c>
      <c r="X869" s="247">
        <f>W869+V869+SUM($U$828:U869)</f>
        <v>2.9525893965904308</v>
      </c>
      <c r="Y869" s="104">
        <f>W869+V869+SUM($U$866:U869)+$Y$865-$X$866</f>
        <v>26.596990761504394</v>
      </c>
      <c r="Z869" s="42"/>
      <c r="AA869" s="1">
        <f t="shared" si="906"/>
        <v>9.9290386283819899E-3</v>
      </c>
      <c r="AB869" s="41">
        <f t="shared" si="898"/>
        <v>5.3449031054394476E-2</v>
      </c>
      <c r="AC869" s="48">
        <f t="shared" si="899"/>
        <v>7.4586322673041563</v>
      </c>
      <c r="AD869" s="48">
        <f t="shared" si="900"/>
        <v>0.77449180311846122</v>
      </c>
      <c r="AE869" s="48">
        <f t="shared" si="901"/>
        <v>4.0517427954526397</v>
      </c>
      <c r="AF869" s="48">
        <f t="shared" si="902"/>
        <v>0.77449180311846122</v>
      </c>
      <c r="AG869" s="238">
        <f t="shared" si="903"/>
        <v>3.2760032258048195</v>
      </c>
      <c r="AH869" s="48">
        <f t="shared" si="904"/>
        <v>1.2477665293591331E-3</v>
      </c>
      <c r="AI869" s="48">
        <f>AE869+AC869+SUM($AB$866:AB869)</f>
        <v>11.676212355208614</v>
      </c>
      <c r="AJ869" s="48">
        <f>AE869+AC869+SUM($AB$866:AB869)+$AJ$865-$AE$865</f>
        <v>23.491768327935478</v>
      </c>
      <c r="AK869" s="46"/>
      <c r="AL869" s="86"/>
      <c r="AM869" s="41"/>
      <c r="AQ869"/>
      <c r="AR869" s="41"/>
      <c r="AT869" s="41"/>
      <c r="AU869" s="41"/>
    </row>
    <row r="870" spans="4:92" ht="14.4" x14ac:dyDescent="0.3">
      <c r="E870" s="32">
        <v>41330.618750000001</v>
      </c>
      <c r="F870" s="21">
        <f t="shared" si="894"/>
        <v>1445.9541666666701</v>
      </c>
      <c r="G870" s="21">
        <f t="shared" si="905"/>
        <v>1445.9541666666701</v>
      </c>
      <c r="H870" s="21"/>
      <c r="I870" s="50">
        <v>1037</v>
      </c>
      <c r="J870" s="21">
        <v>18761</v>
      </c>
      <c r="K870" s="21">
        <v>3215</v>
      </c>
      <c r="L870" s="21">
        <v>44</v>
      </c>
      <c r="M870" s="51">
        <v>7.15</v>
      </c>
      <c r="U870" s="52">
        <f t="shared" si="895"/>
        <v>8.9146417742207006E-3</v>
      </c>
      <c r="V870" s="52">
        <f t="shared" si="896"/>
        <v>1.2440082350790032</v>
      </c>
      <c r="W870" s="52">
        <f t="shared" si="897"/>
        <v>4.355236271876982E-3</v>
      </c>
      <c r="X870" s="247">
        <f>W870+V870+SUM($U$828:U870)</f>
        <v>3.2569953608212678</v>
      </c>
      <c r="Y870" s="104">
        <f>W870+V870+SUM($U$866:U870)+$Y$865-$X$866</f>
        <v>26.901396725735232</v>
      </c>
      <c r="Z870" s="42"/>
      <c r="AA870" s="1">
        <f t="shared" si="906"/>
        <v>7.0873060449263238E-3</v>
      </c>
      <c r="AB870" s="41">
        <f t="shared" si="898"/>
        <v>5.2021024673765029E-2</v>
      </c>
      <c r="AC870" s="48">
        <f t="shared" si="899"/>
        <v>7.2593587864128075</v>
      </c>
      <c r="AD870" s="48">
        <f t="shared" si="900"/>
        <v>0.7537995807379877</v>
      </c>
      <c r="AE870" s="48">
        <f t="shared" si="901"/>
        <v>3.9434917298966061</v>
      </c>
      <c r="AF870" s="48">
        <f t="shared" si="902"/>
        <v>0.75379958073798781</v>
      </c>
      <c r="AG870" s="238">
        <f t="shared" si="903"/>
        <v>3.1884777194088101</v>
      </c>
      <c r="AH870" s="48">
        <f t="shared" si="904"/>
        <v>1.2144297498083991E-3</v>
      </c>
      <c r="AI870" s="48">
        <f>AE870+AC870+SUM($AB$866:AB870)</f>
        <v>11.420708833434997</v>
      </c>
      <c r="AJ870" s="48">
        <f>AE870+AC870+SUM($AB$866:AB870)+$AJ$865-$AE$865</f>
        <v>23.236264806161863</v>
      </c>
      <c r="AK870" s="46"/>
      <c r="AL870" s="86"/>
      <c r="AM870" s="41"/>
      <c r="AQ870"/>
      <c r="AR870" s="41"/>
      <c r="AT870" s="41"/>
      <c r="AU870" s="41"/>
    </row>
    <row r="871" spans="4:92" ht="14.4" x14ac:dyDescent="0.3">
      <c r="E871" s="32">
        <v>41360.435416666667</v>
      </c>
      <c r="F871" s="21">
        <f t="shared" si="894"/>
        <v>1475.7708333333358</v>
      </c>
      <c r="G871" s="21">
        <f t="shared" si="905"/>
        <v>1475.7708333333358</v>
      </c>
      <c r="H871" s="21"/>
      <c r="I871" s="50">
        <v>1037</v>
      </c>
      <c r="J871" s="21">
        <v>19968</v>
      </c>
      <c r="K871" s="21">
        <v>3855</v>
      </c>
      <c r="L871" s="21">
        <v>14</v>
      </c>
      <c r="M871" s="51">
        <v>7.15</v>
      </c>
      <c r="U871" s="52">
        <f t="shared" si="895"/>
        <v>1.0689251645294185E-2</v>
      </c>
      <c r="V871" s="52">
        <f t="shared" si="896"/>
        <v>1.4916490657012618</v>
      </c>
      <c r="W871" s="52">
        <f t="shared" si="897"/>
        <v>5.2222195421728658E-3</v>
      </c>
      <c r="X871" s="247">
        <f>W871+V871+SUM($U$828:U871)</f>
        <v>3.5161924263591162</v>
      </c>
      <c r="Y871" s="104">
        <f>W871+V871+SUM($U$866:U871)+$Y$865-$X$866</f>
        <v>27.160593791273079</v>
      </c>
      <c r="Z871" s="42"/>
      <c r="AA871" s="1">
        <f t="shared" si="906"/>
        <v>6.8592924072603065E-3</v>
      </c>
      <c r="AB871" s="41">
        <f t="shared" si="898"/>
        <v>5.5367827977492678E-2</v>
      </c>
      <c r="AC871" s="48">
        <f t="shared" si="899"/>
        <v>7.7263939154144738</v>
      </c>
      <c r="AD871" s="48">
        <f t="shared" si="900"/>
        <v>0.80229572134620419</v>
      </c>
      <c r="AE871" s="48">
        <f t="shared" si="901"/>
        <v>4.1971985961609422</v>
      </c>
      <c r="AF871" s="48">
        <f t="shared" si="902"/>
        <v>0.80229572134620442</v>
      </c>
      <c r="AG871" s="238">
        <f t="shared" si="903"/>
        <v>3.3936103140107203</v>
      </c>
      <c r="AH871" s="48">
        <f t="shared" si="904"/>
        <v>1.2925608040175959E-3</v>
      </c>
      <c r="AI871" s="48">
        <f>AE871+AC871+SUM($AB$866:AB871)</f>
        <v>12.196818656678492</v>
      </c>
      <c r="AJ871" s="48">
        <f>AE871+AC871+SUM($AB$866:AB871)+$AJ$865-$AE$865</f>
        <v>24.012374629405357</v>
      </c>
      <c r="AK871" s="46"/>
      <c r="AL871" s="120">
        <f>LINEST(AJ867:AJ871,G867:G871,TRUE,TRUE)*120</f>
        <v>1.0297668761383667</v>
      </c>
      <c r="AM871" s="25">
        <v>-14.627678913459867</v>
      </c>
      <c r="AN871" s="25">
        <v>1.145226514726802E-2</v>
      </c>
      <c r="AQ871"/>
      <c r="AR871" s="25">
        <v>-68.051439948583237</v>
      </c>
      <c r="AS871" s="25">
        <v>0.56920505260785548</v>
      </c>
    </row>
    <row r="872" spans="4:92" ht="14.4" x14ac:dyDescent="0.3">
      <c r="E872" s="87">
        <v>41409.563888888886</v>
      </c>
      <c r="F872" s="21">
        <f t="shared" si="894"/>
        <v>1524.8993055555547</v>
      </c>
      <c r="G872" s="21">
        <f t="shared" si="905"/>
        <v>1524.8993055555547</v>
      </c>
      <c r="H872" s="21"/>
      <c r="I872" s="21"/>
      <c r="L872" s="21"/>
      <c r="M872" s="51"/>
      <c r="U872" s="52"/>
      <c r="V872" s="52"/>
      <c r="W872" s="52"/>
      <c r="X872" s="247">
        <f>W872+V872+SUM($U$828:U872)</f>
        <v>2.0193211411156815</v>
      </c>
      <c r="Y872" s="257">
        <f>LINEST(Y869:Y871,G869:G871)*(F872-F871)+Y871</f>
        <v>27.488708925970453</v>
      </c>
      <c r="Z872" s="154"/>
      <c r="AA872" s="1">
        <f t="shared" si="906"/>
        <v>6.8451297578813472E-3</v>
      </c>
      <c r="AB872" s="41"/>
      <c r="AC872" s="48"/>
      <c r="AD872" s="48"/>
      <c r="AE872" s="48"/>
      <c r="AF872" s="48"/>
      <c r="AG872" s="238"/>
      <c r="AH872" s="48"/>
      <c r="AI872" s="48"/>
      <c r="AJ872" s="88">
        <f>LINEST(AJ869:AJ871,G869:G871)*(F872-F871)+AJ871</f>
        <v>24.257519779113824</v>
      </c>
      <c r="AK872" s="46"/>
      <c r="AL872" s="86"/>
      <c r="AQ872"/>
    </row>
    <row r="873" spans="4:92" ht="14.4" x14ac:dyDescent="0.3">
      <c r="E873" s="32"/>
      <c r="F873" s="21"/>
      <c r="G873" s="21"/>
      <c r="H873" s="21"/>
      <c r="I873" s="21"/>
      <c r="L873" s="21"/>
      <c r="M873" s="21"/>
      <c r="U873" s="52"/>
      <c r="V873" s="52"/>
      <c r="W873" s="52"/>
      <c r="X873" s="247">
        <f>W873+V873+SUM($U$828:U873)</f>
        <v>2.0193211411156815</v>
      </c>
      <c r="Y873" s="104"/>
      <c r="Z873" s="42"/>
      <c r="AA873" s="42"/>
      <c r="AB873" s="41"/>
      <c r="AC873" s="48"/>
      <c r="AD873" s="48"/>
      <c r="AE873" s="48"/>
      <c r="AF873" s="48"/>
      <c r="AG873" s="238"/>
      <c r="AH873" s="186" t="s">
        <v>392</v>
      </c>
      <c r="AI873" s="48">
        <f>AVERAGE(AI897)</f>
        <v>2.4235844053148798</v>
      </c>
      <c r="AJ873" s="48"/>
      <c r="AK873" s="46"/>
      <c r="AL873" s="86"/>
      <c r="AM873" s="41"/>
      <c r="AN873" s="41"/>
      <c r="AO873" s="41"/>
      <c r="AP873" s="41"/>
      <c r="AQ873"/>
      <c r="AR873" s="41"/>
      <c r="AT873" s="47"/>
      <c r="AU873" s="47"/>
      <c r="BQ873" s="42"/>
      <c r="BR873" s="42"/>
      <c r="BS873" s="42"/>
    </row>
    <row r="874" spans="4:92" ht="14.4" x14ac:dyDescent="0.3">
      <c r="E874" s="32"/>
      <c r="F874" s="21"/>
      <c r="G874" s="21"/>
      <c r="H874" s="21"/>
      <c r="I874" s="21"/>
      <c r="L874" s="21"/>
      <c r="M874" s="21"/>
      <c r="U874" s="52"/>
      <c r="V874" s="52"/>
      <c r="W874" s="52"/>
      <c r="X874" s="247"/>
      <c r="Y874" s="104"/>
      <c r="Z874" s="42"/>
      <c r="AA874" s="42"/>
      <c r="AB874" s="41"/>
      <c r="AC874" s="48"/>
      <c r="AD874" s="48"/>
      <c r="AE874" s="48"/>
      <c r="AF874" s="48"/>
      <c r="AG874" s="238"/>
      <c r="AH874" s="186"/>
      <c r="AI874" s="48"/>
      <c r="AJ874" s="48"/>
      <c r="AK874" s="46"/>
      <c r="AL874" s="86"/>
      <c r="AM874" s="41"/>
      <c r="AN874" s="41"/>
      <c r="AO874" s="41"/>
      <c r="AP874" s="41"/>
      <c r="AQ874"/>
      <c r="AR874" s="41"/>
      <c r="AT874" s="47"/>
      <c r="AU874" s="47"/>
      <c r="BQ874" s="42"/>
      <c r="BR874" s="42"/>
      <c r="BS874" s="42"/>
    </row>
    <row r="875" spans="4:92" ht="14.4" x14ac:dyDescent="0.3">
      <c r="D875" s="22" t="s">
        <v>169</v>
      </c>
      <c r="E875" s="32">
        <v>41408.4375</v>
      </c>
      <c r="F875" s="21">
        <f t="shared" ref="F875:F892" si="907">E875-E$828</f>
        <v>1523.7729166666686</v>
      </c>
      <c r="G875" s="21"/>
      <c r="H875" s="21"/>
      <c r="I875" s="21"/>
      <c r="L875" s="21"/>
      <c r="M875" s="51"/>
      <c r="O875" s="1" t="s">
        <v>360</v>
      </c>
      <c r="P875" s="40">
        <v>45.634499482376278</v>
      </c>
      <c r="U875" s="52"/>
      <c r="V875" s="52"/>
      <c r="W875" s="52"/>
      <c r="X875" s="247"/>
      <c r="Y875" s="104"/>
      <c r="Z875" s="42"/>
      <c r="AA875" s="42"/>
      <c r="AB875" s="41"/>
      <c r="AC875" s="48"/>
      <c r="AD875" s="48"/>
      <c r="AE875" s="48"/>
      <c r="AF875" s="48"/>
      <c r="AG875" s="238"/>
      <c r="AH875" s="48"/>
      <c r="AI875" s="48"/>
      <c r="AJ875" s="48"/>
      <c r="AK875" s="46"/>
      <c r="AL875" s="86"/>
      <c r="AM875" s="41"/>
      <c r="AN875" s="41"/>
      <c r="AO875" s="41"/>
      <c r="AP875" s="41"/>
      <c r="AQ875"/>
      <c r="AR875" s="41"/>
      <c r="AT875" s="47"/>
      <c r="AU875" s="47"/>
      <c r="BV875" s="41"/>
      <c r="CM875" s="89">
        <f>CH875/$P$875</f>
        <v>0</v>
      </c>
      <c r="CN875" s="89">
        <f>CI875/$P$875</f>
        <v>0</v>
      </c>
    </row>
    <row r="876" spans="4:92" ht="14.4" x14ac:dyDescent="0.3">
      <c r="E876" s="32">
        <v>41409.563888888886</v>
      </c>
      <c r="F876" s="21">
        <f t="shared" si="907"/>
        <v>1524.8993055555547</v>
      </c>
      <c r="G876" s="21">
        <f t="shared" ref="G876:G892" si="908">E876-E$876</f>
        <v>0</v>
      </c>
      <c r="H876" s="21"/>
      <c r="I876" s="50">
        <v>1037</v>
      </c>
      <c r="J876" s="21">
        <v>4428</v>
      </c>
      <c r="K876" s="21">
        <v>166.1</v>
      </c>
      <c r="L876" s="21">
        <v>15</v>
      </c>
      <c r="M876" s="51">
        <v>7.15</v>
      </c>
      <c r="U876" s="52">
        <f t="shared" ref="U876:U902" si="909">($A$5*I876/1000/$A$3*K876)/$P$827</f>
        <v>4.6056671810203994E-4</v>
      </c>
      <c r="V876" s="52">
        <f t="shared" ref="V876:V902" si="910">($T$827*I876/1000/$A$3*K876)/$P$827</f>
        <v>6.4270534322433098E-2</v>
      </c>
      <c r="W876" s="52">
        <f t="shared" ref="W876:W902" si="911">($A$36*$R$827*K876*I876/1000000)/$P$827</f>
        <v>2.2500925186897872E-4</v>
      </c>
      <c r="X876" s="247">
        <f>W876+V876+SUM($U$875:U876)</f>
        <v>6.4956110292404126E-2</v>
      </c>
      <c r="Y876" s="258">
        <v>0</v>
      </c>
      <c r="Z876" s="155"/>
      <c r="AA876" s="155"/>
      <c r="AB876" s="41">
        <f t="shared" ref="AB876:AB902" si="912">($A$5*I876/1000/$A$3*J876)/$P$827</f>
        <v>1.2278082045489662E-2</v>
      </c>
      <c r="AC876" s="48">
        <f t="shared" ref="AC876:AC902" si="913">($T$827*I876/1000/$A$3*J876)/$P$827</f>
        <v>1.7133649968677529</v>
      </c>
      <c r="AD876" s="48">
        <f t="shared" ref="AD876:AD902" si="914">($A$4*$R$827/1000*J876/1000000*I876/1000*1000000)/$P$827</f>
        <v>0.17791293339948877</v>
      </c>
      <c r="AE876" s="48">
        <f t="shared" ref="AE876:AE902" si="915">($A$4*((I876/1000)*J876/10^6)*(1+($A$18/(10^-M876))+(($A$18*$A$19)/(10^-M876)^2))*1000000)*$R$827/1000/$P$827</f>
        <v>0.93074896753809322</v>
      </c>
      <c r="AF876" s="48">
        <f t="shared" ref="AF876:AF902" si="916">AE876/(1+($A$18/(10^-M876))+(($A$18*$A$19)/(10^-M876)^2))*1</f>
        <v>0.17791293339948877</v>
      </c>
      <c r="AG876" s="238">
        <f t="shared" ref="AG876:AG902" si="917">AE876/(1+($A$18/(10^-M876))+(($A$18*$A$19)/(10^-M876)^2))*($A$18/(10^-M876))</f>
        <v>0.75254940256607894</v>
      </c>
      <c r="AH876" s="48">
        <f t="shared" ref="AH876:AH902" si="918">AE876/(1+($A$18/(10^-M876))+(($A$18*$A$19)/(10^-M876)^2))*(($A$18*$A$19)/(10^-M876)^2)</f>
        <v>2.8663157252553645E-4</v>
      </c>
      <c r="AI876" s="48">
        <f>AE876+AC876+SUM($AB$875:AB876)</f>
        <v>2.656392046451336</v>
      </c>
      <c r="AJ876" s="130">
        <v>0</v>
      </c>
      <c r="AK876" s="46"/>
      <c r="AL876" s="86"/>
      <c r="AM876" s="25">
        <v>-2.8079999999999998</v>
      </c>
      <c r="AN876" s="25">
        <v>7.2124891681044287E-2</v>
      </c>
      <c r="AQ876"/>
      <c r="AR876" s="92">
        <v>-68.051439948583237</v>
      </c>
      <c r="AT876" s="47"/>
      <c r="AU876" s="47"/>
      <c r="AV876" s="41"/>
      <c r="AW876" s="86"/>
      <c r="AX876" s="86"/>
      <c r="AY876" s="86">
        <f t="shared" ref="AY876:AY897" si="919">(1/(1/((AM876/1000+1)*0.0112372)+1))*AI876</f>
        <v>2.943673116955341E-2</v>
      </c>
      <c r="AZ876" s="86">
        <f t="shared" ref="AZ876:AZ897" si="920">(1-(1/(1/((AM876/1000+1)*0.0112372)+1)))*AI876</f>
        <v>2.6269553152817826</v>
      </c>
      <c r="BA876" s="86"/>
      <c r="BB876" s="86"/>
      <c r="BC876" s="89">
        <f t="shared" ref="BC876:BD878" si="921">BA876-BA875</f>
        <v>0</v>
      </c>
      <c r="BD876" s="89">
        <f t="shared" si="921"/>
        <v>0</v>
      </c>
      <c r="BE876" s="41" t="e">
        <f>1000*(((BC876)/((BD876))/0.0112372-1))</f>
        <v>#DIV/0!</v>
      </c>
      <c r="BF876" s="89">
        <v>0</v>
      </c>
      <c r="BG876" s="89">
        <v>0</v>
      </c>
      <c r="BH876" s="89">
        <f t="shared" ref="BH876:BI878" si="922">BF876*($AJ876-$AJ875)</f>
        <v>0</v>
      </c>
      <c r="BI876" s="89">
        <f t="shared" si="922"/>
        <v>0</v>
      </c>
      <c r="BJ876" s="41" t="e">
        <f>1000*((BA876/BB876)/0.0112372-1)</f>
        <v>#DIV/0!</v>
      </c>
      <c r="BK876" s="89" t="e">
        <f>(BJ876-$B$10)/($AM$871-$B$10)</f>
        <v>#DIV/0!</v>
      </c>
      <c r="BL876" s="89" t="e">
        <f>1-BK876</f>
        <v>#DIV/0!</v>
      </c>
      <c r="BM876" s="89"/>
      <c r="BN876" s="86"/>
      <c r="BO876" s="86"/>
      <c r="BP876" s="86">
        <f t="shared" ref="BP876:BP888" si="923">(1/(1/((AR876/1000+1)*0.0112372)+1))*X876</f>
        <v>6.7320226315127889E-4</v>
      </c>
      <c r="BQ876" s="86">
        <f t="shared" ref="BQ876:BQ888" si="924">(1-(1/(1/((AR876/1000+1)*0.0112372)+1)))*X876</f>
        <v>6.428290802925285E-2</v>
      </c>
      <c r="BR876" s="86"/>
      <c r="BS876" s="86"/>
      <c r="BT876" s="89"/>
      <c r="BU876" s="89"/>
      <c r="BV876" s="41"/>
      <c r="BW876" s="89"/>
      <c r="BX876" s="42"/>
      <c r="BY876" s="89"/>
      <c r="BZ876" s="89"/>
      <c r="CA876" s="41"/>
      <c r="CB876" s="89"/>
      <c r="CC876" s="89"/>
      <c r="CD876" s="41"/>
      <c r="CE876" s="41"/>
      <c r="CF876" s="42"/>
      <c r="CG876" s="42"/>
      <c r="CH876" s="42">
        <v>0</v>
      </c>
      <c r="CI876" s="1">
        <v>0</v>
      </c>
      <c r="CJ876" s="1">
        <v>0</v>
      </c>
      <c r="CK876" s="42">
        <v>0</v>
      </c>
      <c r="CM876" s="89">
        <f t="shared" ref="CM876:CM902" si="925">CH876/$P$875</f>
        <v>0</v>
      </c>
      <c r="CN876" s="89">
        <f t="shared" ref="CN876:CN902" si="926">CI876/$P$875</f>
        <v>0</v>
      </c>
    </row>
    <row r="877" spans="4:92" ht="14.4" x14ac:dyDescent="0.3">
      <c r="E877" s="32">
        <v>41415.54583333333</v>
      </c>
      <c r="F877" s="21">
        <f t="shared" si="907"/>
        <v>1530.8812499999985</v>
      </c>
      <c r="G877" s="21">
        <f t="shared" si="908"/>
        <v>5.9819444444437977</v>
      </c>
      <c r="H877" s="21"/>
      <c r="I877" s="50">
        <v>1037</v>
      </c>
      <c r="J877" s="21">
        <v>7802</v>
      </c>
      <c r="K877" s="21">
        <v>1012</v>
      </c>
      <c r="L877" s="21">
        <v>15</v>
      </c>
      <c r="M877" s="51">
        <v>7.15</v>
      </c>
      <c r="U877" s="52">
        <f t="shared" si="909"/>
        <v>2.8061018586349453E-3</v>
      </c>
      <c r="V877" s="52">
        <f t="shared" si="910"/>
        <v>0.39158206342144669</v>
      </c>
      <c r="W877" s="52">
        <f t="shared" si="911"/>
        <v>1.3709172961553671E-3</v>
      </c>
      <c r="X877" s="247">
        <f>W877+V877+SUM($U$875:U877)</f>
        <v>0.396219649294339</v>
      </c>
      <c r="Y877" s="104">
        <f>W877+V877+SUM($U$876:U877)-$X$876</f>
        <v>0.33126353900193489</v>
      </c>
      <c r="Z877" s="42"/>
      <c r="AA877" s="42"/>
      <c r="AB877" s="41">
        <f t="shared" si="912"/>
        <v>2.163360345955518E-2</v>
      </c>
      <c r="AC877" s="48">
        <f t="shared" si="913"/>
        <v>3.0188965008044732</v>
      </c>
      <c r="AD877" s="48">
        <f t="shared" si="914"/>
        <v>0.31347712429602792</v>
      </c>
      <c r="AE877" s="48">
        <f t="shared" si="915"/>
        <v>1.6399510941129636</v>
      </c>
      <c r="AF877" s="48">
        <f t="shared" si="916"/>
        <v>0.31347712429602786</v>
      </c>
      <c r="AG877" s="238">
        <f t="shared" si="917"/>
        <v>1.325968933789645</v>
      </c>
      <c r="AH877" s="48">
        <f t="shared" si="918"/>
        <v>5.0503602729092944E-4</v>
      </c>
      <c r="AI877" s="48">
        <f>AE877+AC877+SUM($AB$875:AB877)</f>
        <v>4.6927592804224814</v>
      </c>
      <c r="AJ877" s="48">
        <f>AE877+AC877+SUM($AB$876:AB877)-$AI$876</f>
        <v>2.0363672339711454</v>
      </c>
      <c r="AK877" s="46"/>
      <c r="AL877" s="86"/>
      <c r="AM877" s="25">
        <v>17.168500000000002</v>
      </c>
      <c r="AN877" s="25">
        <v>4.454772721475167E-2</v>
      </c>
      <c r="AQ877">
        <v>280</v>
      </c>
      <c r="AR877" s="25">
        <v>15.766999999999999</v>
      </c>
      <c r="AS877" s="25">
        <v>6.0811183182043302E-2</v>
      </c>
      <c r="AT877" s="47"/>
      <c r="AU877" s="47"/>
      <c r="AV877" s="41">
        <f t="shared" ref="AV877:AV897" si="927">AJ877-BA877-BB877</f>
        <v>0</v>
      </c>
      <c r="AW877" s="86">
        <f t="shared" ref="AW877:AW897" si="928">(1/(1/((AM877/1000+1)*0.0112372)+1))*AE877</f>
        <v>1.8533012754898038E-2</v>
      </c>
      <c r="AX877" s="86">
        <f t="shared" ref="AX877:AX897" si="929">(1-(1/(1/((AM877/1000+1)*0.0112372)+1)))*AE877</f>
        <v>1.6214180813580656</v>
      </c>
      <c r="AY877" s="86">
        <f t="shared" si="919"/>
        <v>5.3032659273768087E-2</v>
      </c>
      <c r="AZ877" s="86">
        <f t="shared" si="920"/>
        <v>4.6397266211487134</v>
      </c>
      <c r="BA877" s="131">
        <f>AY877-$AY$876</f>
        <v>2.3595928104214677E-2</v>
      </c>
      <c r="BB877" s="131">
        <f>AZ877-$AZ$876</f>
        <v>2.0127713058669308</v>
      </c>
      <c r="BC877" s="89">
        <f t="shared" si="921"/>
        <v>2.3595928104214677E-2</v>
      </c>
      <c r="BD877" s="89">
        <f t="shared" si="921"/>
        <v>2.0127713058669308</v>
      </c>
      <c r="BE877" s="41">
        <f>1000*(((BC877)/((BD877))/0.0112372-1))</f>
        <v>43.240698417556843</v>
      </c>
      <c r="BF877" s="89">
        <f>(BE877-$B$10)/($AM$871-$B$10)</f>
        <v>0.92659912182998805</v>
      </c>
      <c r="BG877" s="89">
        <f>1-BF877</f>
        <v>7.3400878170011952E-2</v>
      </c>
      <c r="BH877" s="89">
        <f t="shared" si="922"/>
        <v>1.886896090721025</v>
      </c>
      <c r="BI877" s="89">
        <f t="shared" si="922"/>
        <v>0.14947114325012026</v>
      </c>
      <c r="BJ877" s="41">
        <f>1000*((BA877/BB877)/0.0112372-1)</f>
        <v>43.240698417556843</v>
      </c>
      <c r="BK877" s="89">
        <f>(BJ877-$B$10)/($AM$871-$B$10)</f>
        <v>0.92659912182998805</v>
      </c>
      <c r="BL877" s="89">
        <f>1-BK877</f>
        <v>7.3400878170011952E-2</v>
      </c>
      <c r="BM877" s="89">
        <f t="shared" ref="BM877:BM888" si="930">Y877-BR877-BS877</f>
        <v>0</v>
      </c>
      <c r="BN877" s="86">
        <f t="shared" ref="BN877:BN888" si="931">(1/(1/((AR877/1000+1)*0.0112372)+1))*W877</f>
        <v>1.5471568447469161E-5</v>
      </c>
      <c r="BO877" s="86">
        <f t="shared" ref="BO877:BO888" si="932">(1-(1/(1/((AR877/1000+1)*0.0112372)+1)))*W877</f>
        <v>1.3554457277078979E-3</v>
      </c>
      <c r="BP877" s="86">
        <f t="shared" si="923"/>
        <v>4.4715603497607771E-3</v>
      </c>
      <c r="BQ877" s="86">
        <f t="shared" si="924"/>
        <v>0.39174808894457824</v>
      </c>
      <c r="BR877" s="131">
        <f>BP877-$BP$876</f>
        <v>3.7983580866094982E-3</v>
      </c>
      <c r="BS877" s="131">
        <f>BQ877-$BQ$876</f>
        <v>0.32746518091532539</v>
      </c>
      <c r="BT877" s="89">
        <f t="shared" ref="BT877:BU888" si="933">BR877-BR876</f>
        <v>3.7983580866094982E-3</v>
      </c>
      <c r="BU877" s="89">
        <f t="shared" si="933"/>
        <v>0.32746518091532539</v>
      </c>
      <c r="BV877" s="41">
        <f t="shared" ref="BV877:BV887" si="934">1000*((BT877/BU877)/0.0112372-1)</f>
        <v>32.220941916235148</v>
      </c>
      <c r="BW877" s="89" t="e">
        <f t="shared" ref="BW877:BW888" si="935">(BV877-$P$832)/($AR$871-$P$832)</f>
        <v>#REF!</v>
      </c>
      <c r="BX877" s="42" t="e">
        <f t="shared" ref="BX877:BX892" si="936">1-BW877</f>
        <v>#REF!</v>
      </c>
      <c r="BY877" s="89" t="e">
        <f t="shared" ref="BY877:BZ888" si="937">BW877*($X877-$X876)</f>
        <v>#REF!</v>
      </c>
      <c r="BZ877" s="89" t="e">
        <f t="shared" si="937"/>
        <v>#REF!</v>
      </c>
      <c r="CA877" s="41">
        <f t="shared" ref="CA877:CA892" si="938">1000*((BR877/BS877/0.0112372-1))</f>
        <v>32.220941916235148</v>
      </c>
      <c r="CB877" s="89" t="e">
        <f t="shared" ref="CB877:CB888" si="939">(CA877-$P$832)/($AR$871-$P$832)</f>
        <v>#REF!</v>
      </c>
      <c r="CC877" s="89" t="e">
        <f t="shared" ref="CC877:CC888" si="940">1-CB877</f>
        <v>#REF!</v>
      </c>
      <c r="CD877" s="41" t="e">
        <f>CK877+CJ877</f>
        <v>#REF!</v>
      </c>
      <c r="CE877" s="41" t="e">
        <f>CH877+CI877</f>
        <v>#REF!</v>
      </c>
      <c r="CF877" s="42" t="e">
        <f>CK877*13.49+CJ877</f>
        <v>#REF!</v>
      </c>
      <c r="CG877" s="42" t="e">
        <f>CH877*13.49+CI877</f>
        <v>#REF!</v>
      </c>
      <c r="CH877" s="42" t="e">
        <f t="shared" ref="CH877:CH888" si="941">CC877*$Y877</f>
        <v>#REF!</v>
      </c>
      <c r="CI877" s="89">
        <f>BL877*$AJ877</f>
        <v>0.14947114325012026</v>
      </c>
      <c r="CJ877" s="89">
        <f>BK877*$AJ877</f>
        <v>1.886896090721025</v>
      </c>
      <c r="CK877" s="42" t="e">
        <f t="shared" ref="CK877:CK888" si="942">CB877*$Y877</f>
        <v>#REF!</v>
      </c>
      <c r="CM877" s="89" t="e">
        <f t="shared" si="925"/>
        <v>#REF!</v>
      </c>
      <c r="CN877" s="89">
        <f t="shared" si="926"/>
        <v>3.2753978885611524E-3</v>
      </c>
    </row>
    <row r="878" spans="4:92" ht="14.4" x14ac:dyDescent="0.3">
      <c r="E878" s="32">
        <v>41422.522222222222</v>
      </c>
      <c r="F878" s="21">
        <f t="shared" si="907"/>
        <v>1537.8576388888905</v>
      </c>
      <c r="G878" s="21">
        <f t="shared" si="908"/>
        <v>12.958333333335759</v>
      </c>
      <c r="H878" s="21"/>
      <c r="I878" s="50">
        <v>1037</v>
      </c>
      <c r="J878" s="21">
        <v>8783</v>
      </c>
      <c r="K878" s="21">
        <v>1490</v>
      </c>
      <c r="L878" s="21">
        <v>16</v>
      </c>
      <c r="M878" s="51">
        <v>7.15</v>
      </c>
      <c r="U878" s="52">
        <f t="shared" si="909"/>
        <v>4.1315136060929535E-3</v>
      </c>
      <c r="V878" s="52">
        <f t="shared" si="910"/>
        <v>0.57653880879244623</v>
      </c>
      <c r="W878" s="52">
        <f t="shared" si="911"/>
        <v>2.0184454261576055E-3</v>
      </c>
      <c r="X878" s="247">
        <f>W878+V878+SUM($U$875:U878)</f>
        <v>0.58595543640143377</v>
      </c>
      <c r="Y878" s="104">
        <f>W878+V878+SUM($U$876:U878)-$X$876</f>
        <v>0.52099932610902966</v>
      </c>
      <c r="Z878" s="42"/>
      <c r="AA878" s="42"/>
      <c r="AB878" s="41">
        <f t="shared" si="912"/>
        <v>2.4353747652560005E-2</v>
      </c>
      <c r="AC878" s="48">
        <f t="shared" si="913"/>
        <v>3.3984834614926545</v>
      </c>
      <c r="AD878" s="48">
        <f t="shared" si="914"/>
        <v>0.35289279450038624</v>
      </c>
      <c r="AE878" s="48">
        <f t="shared" si="915"/>
        <v>1.8461536092789235</v>
      </c>
      <c r="AF878" s="48">
        <f t="shared" si="916"/>
        <v>0.35289279450038619</v>
      </c>
      <c r="AG878" s="238">
        <f t="shared" si="917"/>
        <v>1.4926922770410731</v>
      </c>
      <c r="AH878" s="48">
        <f t="shared" si="918"/>
        <v>5.6853773746426981E-4</v>
      </c>
      <c r="AI878" s="48">
        <f>AE878+AC878+SUM($AB$875:AB878)</f>
        <v>5.3029025039291824</v>
      </c>
      <c r="AJ878" s="48">
        <f>AE878+AC878+SUM($AB$876:AB878)-$AI$876</f>
        <v>2.6465104574778464</v>
      </c>
      <c r="AK878" s="46"/>
      <c r="AL878" s="86"/>
      <c r="AM878" s="25">
        <v>25.863500000000002</v>
      </c>
      <c r="AN878" s="25">
        <v>2.7577164466273885E-2</v>
      </c>
      <c r="AQ878">
        <v>350</v>
      </c>
      <c r="AR878" s="25">
        <v>69.712500000000006</v>
      </c>
      <c r="AS878" s="25">
        <v>0.30759144981769043</v>
      </c>
      <c r="AT878" s="47"/>
      <c r="AU878" s="47"/>
      <c r="AV878" s="41">
        <f t="shared" si="927"/>
        <v>0</v>
      </c>
      <c r="AW878" s="86">
        <f t="shared" si="928"/>
        <v>2.1039609977955408E-2</v>
      </c>
      <c r="AX878" s="86">
        <f t="shared" si="929"/>
        <v>1.825113999300968</v>
      </c>
      <c r="AY878" s="86">
        <f t="shared" si="919"/>
        <v>6.0434299655796733E-2</v>
      </c>
      <c r="AZ878" s="86">
        <f t="shared" si="920"/>
        <v>5.2424682042733854</v>
      </c>
      <c r="BA878" s="86">
        <f t="shared" ref="BA878:BA892" si="943">AY878-$AY$876</f>
        <v>3.0997568486243323E-2</v>
      </c>
      <c r="BB878" s="86">
        <f t="shared" ref="BB878:BB892" si="944">AZ878-$AZ$876</f>
        <v>2.6155128889916028</v>
      </c>
      <c r="BC878" s="89">
        <f t="shared" si="921"/>
        <v>7.4016403820286458E-3</v>
      </c>
      <c r="BD878" s="89">
        <f t="shared" si="921"/>
        <v>0.60274158312467208</v>
      </c>
      <c r="BE878" s="41">
        <f>1000*(((BC878)/((BD878))/0.0112372-1))</f>
        <v>92.795040979385618</v>
      </c>
      <c r="BF878" s="89">
        <f>(BE878-$B$10)/($AM$871-$B$10)</f>
        <v>0.8637438556390995</v>
      </c>
      <c r="BG878" s="89">
        <f>1-BF878</f>
        <v>0.1362561443609005</v>
      </c>
      <c r="BH878" s="89">
        <f t="shared" si="922"/>
        <v>0.52700746036374679</v>
      </c>
      <c r="BI878" s="89">
        <f t="shared" si="922"/>
        <v>8.3135763142954233E-2</v>
      </c>
      <c r="BJ878" s="41">
        <f>1000*((BA878/BB878)/0.0112372-1)</f>
        <v>54.660432960686563</v>
      </c>
      <c r="BK878" s="89">
        <f>(BJ878-$B$10)/($AM$871-$B$10)</f>
        <v>0.91211420653437858</v>
      </c>
      <c r="BL878" s="89">
        <f>1-BK878</f>
        <v>8.788579346562142E-2</v>
      </c>
      <c r="BM878" s="89">
        <f t="shared" si="930"/>
        <v>0</v>
      </c>
      <c r="BN878" s="86">
        <f t="shared" si="931"/>
        <v>2.3974681787380212E-5</v>
      </c>
      <c r="BO878" s="86">
        <f t="shared" si="932"/>
        <v>1.9944707443702255E-3</v>
      </c>
      <c r="BP878" s="86">
        <f t="shared" si="923"/>
        <v>6.9598587840209291E-3</v>
      </c>
      <c r="BQ878" s="86">
        <f t="shared" si="924"/>
        <v>0.57899557761741283</v>
      </c>
      <c r="BR878" s="86">
        <f t="shared" ref="BR878:BR892" si="945">BP878-$BP$876</f>
        <v>6.2866565208696502E-3</v>
      </c>
      <c r="BS878" s="86">
        <f t="shared" ref="BS878:BS892" si="946">BQ878-$BQ$876</f>
        <v>0.51471266958815998</v>
      </c>
      <c r="BT878" s="89">
        <f t="shared" si="933"/>
        <v>2.488298434260152E-3</v>
      </c>
      <c r="BU878" s="89">
        <f t="shared" si="933"/>
        <v>0.18724748867283458</v>
      </c>
      <c r="BV878" s="41">
        <f t="shared" si="934"/>
        <v>182.57407524432435</v>
      </c>
      <c r="BW878" s="89" t="e">
        <f t="shared" si="935"/>
        <v>#REF!</v>
      </c>
      <c r="BX878" s="42" t="e">
        <f t="shared" si="936"/>
        <v>#REF!</v>
      </c>
      <c r="BY878" s="89" t="e">
        <f t="shared" si="937"/>
        <v>#REF!</v>
      </c>
      <c r="BZ878" s="89" t="e">
        <f t="shared" si="937"/>
        <v>#REF!</v>
      </c>
      <c r="CA878" s="41">
        <f t="shared" si="938"/>
        <v>86.917956956302106</v>
      </c>
      <c r="CB878" s="89" t="e">
        <f t="shared" si="939"/>
        <v>#REF!</v>
      </c>
      <c r="CC878" s="89" t="e">
        <f t="shared" si="940"/>
        <v>#REF!</v>
      </c>
      <c r="CD878" s="41" t="e">
        <f>CK878+CJ878</f>
        <v>#REF!</v>
      </c>
      <c r="CE878" s="41" t="e">
        <f>CH878+CI878</f>
        <v>#REF!</v>
      </c>
      <c r="CF878" s="42" t="e">
        <f>CK878*13.49+CJ878</f>
        <v>#REF!</v>
      </c>
      <c r="CG878" s="42"/>
      <c r="CH878" s="42" t="e">
        <f t="shared" si="941"/>
        <v>#REF!</v>
      </c>
      <c r="CI878" s="89">
        <f>BL878*$AJ878</f>
        <v>0.23259067147050527</v>
      </c>
      <c r="CJ878" s="89">
        <f>BK878*$AJ878</f>
        <v>2.4139197860073414</v>
      </c>
      <c r="CK878" s="42" t="e">
        <f t="shared" si="942"/>
        <v>#REF!</v>
      </c>
      <c r="CM878" s="89" t="e">
        <f t="shared" si="925"/>
        <v>#REF!</v>
      </c>
      <c r="CN878" s="89">
        <f t="shared" si="926"/>
        <v>5.0968165337351877E-3</v>
      </c>
    </row>
    <row r="879" spans="4:92" ht="14.4" x14ac:dyDescent="0.3">
      <c r="E879" s="32">
        <v>41431.554166666669</v>
      </c>
      <c r="F879" s="21">
        <f t="shared" si="907"/>
        <v>1546.8895833333372</v>
      </c>
      <c r="G879" s="21">
        <f t="shared" si="908"/>
        <v>21.990277777782467</v>
      </c>
      <c r="H879" s="112">
        <v>0</v>
      </c>
      <c r="I879" s="21">
        <v>1049</v>
      </c>
      <c r="J879" s="21">
        <v>9347.5065900000009</v>
      </c>
      <c r="K879" s="21">
        <v>1989.39327</v>
      </c>
      <c r="L879" s="21">
        <v>14</v>
      </c>
      <c r="M879" s="51">
        <v>7.15</v>
      </c>
      <c r="U879" s="52">
        <f t="shared" si="909"/>
        <v>5.5800783271670422E-3</v>
      </c>
      <c r="V879" s="52">
        <f t="shared" si="910"/>
        <v>0.77868113685235518</v>
      </c>
      <c r="W879" s="52">
        <f t="shared" si="911"/>
        <v>2.7261397761007642E-3</v>
      </c>
      <c r="X879" s="247">
        <f>W879+V879+SUM($U$875:U879)</f>
        <v>0.79438553713845295</v>
      </c>
      <c r="Y879" s="104">
        <f>W879+V879+SUM($U$876:U879)-$X$876</f>
        <v>0.72942942684604883</v>
      </c>
      <c r="Z879" s="42"/>
      <c r="AA879" s="42"/>
      <c r="AB879" s="41">
        <f t="shared" si="912"/>
        <v>2.6218958173066562E-2</v>
      </c>
      <c r="AC879" s="48">
        <f t="shared" si="913"/>
        <v>3.6587673076003124</v>
      </c>
      <c r="AD879" s="48">
        <f t="shared" si="914"/>
        <v>0.37992023037200207</v>
      </c>
      <c r="AE879" s="48">
        <f t="shared" si="915"/>
        <v>1.9875472536421654</v>
      </c>
      <c r="AF879" s="48">
        <f t="shared" si="916"/>
        <v>0.37992023037200201</v>
      </c>
      <c r="AG879" s="238">
        <f t="shared" si="917"/>
        <v>1.6070149422315059</v>
      </c>
      <c r="AH879" s="48">
        <f t="shared" si="918"/>
        <v>6.1208103865766474E-4</v>
      </c>
      <c r="AI879" s="48">
        <f>AE879+AC879+SUM($AB$875:AB879)</f>
        <v>5.7307989525731493</v>
      </c>
      <c r="AJ879" s="48">
        <f>AE879+AC879+SUM($AB$876:AB879)-$AI$876</f>
        <v>3.0744069061218133</v>
      </c>
      <c r="AK879" s="46"/>
      <c r="AL879" s="86"/>
      <c r="AM879" s="92">
        <f>AM878</f>
        <v>25.863500000000002</v>
      </c>
      <c r="AN879"/>
      <c r="AO879"/>
      <c r="AP879"/>
      <c r="AQ879">
        <v>1560</v>
      </c>
      <c r="AR879" s="25">
        <v>121.52549999999999</v>
      </c>
      <c r="AS879" s="25">
        <v>0.1074999999999946</v>
      </c>
      <c r="AT879" s="47"/>
      <c r="AU879" s="47"/>
      <c r="AV879" s="41">
        <f t="shared" si="927"/>
        <v>0</v>
      </c>
      <c r="AW879" s="86">
        <f t="shared" si="928"/>
        <v>2.265099654720534E-2</v>
      </c>
      <c r="AX879" s="86">
        <f t="shared" si="929"/>
        <v>1.9648962570949602</v>
      </c>
      <c r="AY879" s="86">
        <f t="shared" si="919"/>
        <v>6.5310803076299009E-2</v>
      </c>
      <c r="AZ879" s="86">
        <f t="shared" si="920"/>
        <v>5.6654881494968503</v>
      </c>
      <c r="BA879" s="86">
        <f t="shared" si="943"/>
        <v>3.5874071906745603E-2</v>
      </c>
      <c r="BB879" s="86">
        <f t="shared" si="944"/>
        <v>3.0385328342150677</v>
      </c>
      <c r="BC879" s="89"/>
      <c r="BD879" s="89"/>
      <c r="BE879" s="41"/>
      <c r="BF879" s="89"/>
      <c r="BG879" s="89"/>
      <c r="BH879" s="89"/>
      <c r="BI879" s="89"/>
      <c r="BJ879" s="41"/>
      <c r="BK879" s="89"/>
      <c r="BL879" s="89"/>
      <c r="BM879" s="89">
        <f t="shared" si="930"/>
        <v>0</v>
      </c>
      <c r="BN879" s="86">
        <f t="shared" si="931"/>
        <v>3.3929405944768733E-5</v>
      </c>
      <c r="BO879" s="86">
        <f t="shared" si="932"/>
        <v>2.6922103701559953E-3</v>
      </c>
      <c r="BP879" s="86">
        <f t="shared" si="923"/>
        <v>9.8868845986961901E-3</v>
      </c>
      <c r="BQ879" s="86">
        <f t="shared" si="924"/>
        <v>0.7844986525397567</v>
      </c>
      <c r="BR879" s="86">
        <f t="shared" si="945"/>
        <v>9.2136823355449121E-3</v>
      </c>
      <c r="BS879" s="86">
        <f t="shared" si="946"/>
        <v>0.72021574451050385</v>
      </c>
      <c r="BT879" s="89">
        <f t="shared" si="933"/>
        <v>2.9270258146752619E-3</v>
      </c>
      <c r="BU879" s="89">
        <f t="shared" si="933"/>
        <v>0.20550307492234388</v>
      </c>
      <c r="BV879" s="41">
        <f t="shared" si="934"/>
        <v>267.50627364257065</v>
      </c>
      <c r="BW879" s="89" t="e">
        <f t="shared" si="935"/>
        <v>#REF!</v>
      </c>
      <c r="BX879" s="42" t="e">
        <f t="shared" si="936"/>
        <v>#REF!</v>
      </c>
      <c r="BY879" s="89" t="e">
        <f t="shared" si="937"/>
        <v>#REF!</v>
      </c>
      <c r="BZ879" s="89" t="e">
        <f t="shared" si="937"/>
        <v>#REF!</v>
      </c>
      <c r="CA879" s="41">
        <f t="shared" si="938"/>
        <v>138.44620339765279</v>
      </c>
      <c r="CB879" s="89" t="e">
        <f t="shared" si="939"/>
        <v>#REF!</v>
      </c>
      <c r="CC879" s="89" t="e">
        <f t="shared" si="940"/>
        <v>#REF!</v>
      </c>
      <c r="CD879" s="41"/>
      <c r="CE879" s="41"/>
      <c r="CF879" s="42"/>
      <c r="CG879" s="42"/>
      <c r="CH879" s="42" t="e">
        <f t="shared" si="941"/>
        <v>#REF!</v>
      </c>
      <c r="CI879" s="89"/>
      <c r="CJ879" s="89"/>
      <c r="CK879" s="42" t="e">
        <f t="shared" si="942"/>
        <v>#REF!</v>
      </c>
      <c r="CM879" s="89" t="e">
        <f t="shared" si="925"/>
        <v>#REF!</v>
      </c>
      <c r="CN879" s="89">
        <f t="shared" si="926"/>
        <v>0</v>
      </c>
    </row>
    <row r="880" spans="4:92" ht="14.4" x14ac:dyDescent="0.3">
      <c r="E880" s="32">
        <v>41444.600694444445</v>
      </c>
      <c r="F880" s="21">
        <f t="shared" si="907"/>
        <v>1559.9361111111139</v>
      </c>
      <c r="G880" s="21">
        <f t="shared" si="908"/>
        <v>35.036805555559113</v>
      </c>
      <c r="I880" s="21">
        <v>1042</v>
      </c>
      <c r="J880" s="21">
        <v>9568.70982</v>
      </c>
      <c r="K880" s="21">
        <v>2646.7731600000002</v>
      </c>
      <c r="L880" s="21">
        <v>65</v>
      </c>
      <c r="M880" s="51">
        <v>7.15</v>
      </c>
      <c r="U880" s="52">
        <f t="shared" si="909"/>
        <v>7.3744324777452186E-3</v>
      </c>
      <c r="V880" s="52">
        <f t="shared" si="910"/>
        <v>1.0290772151807603</v>
      </c>
      <c r="W880" s="52">
        <f t="shared" si="911"/>
        <v>3.6027690876441593E-3</v>
      </c>
      <c r="X880" s="247">
        <f>W880+V880+SUM($U$875:U880)</f>
        <v>1.0530326772561467</v>
      </c>
      <c r="Y880" s="104">
        <f>W880+V880+SUM($U$876:U880)-$X$876</f>
        <v>0.98807656696374258</v>
      </c>
      <c r="Z880" s="42"/>
      <c r="AA880" s="42"/>
      <c r="AB880" s="41">
        <f t="shared" si="912"/>
        <v>2.6660314353016787E-2</v>
      </c>
      <c r="AC880" s="48">
        <f t="shared" si="913"/>
        <v>3.7203570760247522</v>
      </c>
      <c r="AD880" s="48">
        <f t="shared" si="914"/>
        <v>0.38631560811569304</v>
      </c>
      <c r="AE880" s="48">
        <f t="shared" si="915"/>
        <v>2.0210045808764412</v>
      </c>
      <c r="AF880" s="48">
        <f t="shared" si="916"/>
        <v>0.3863156081156931</v>
      </c>
      <c r="AG880" s="238">
        <f t="shared" si="917"/>
        <v>1.6340665882711576</v>
      </c>
      <c r="AH880" s="48">
        <f t="shared" si="918"/>
        <v>6.2238448959033455E-4</v>
      </c>
      <c r="AI880" s="48">
        <f>AE880+AC880+SUM($AB$875:AB880)</f>
        <v>5.8525063625848812</v>
      </c>
      <c r="AJ880" s="48">
        <f>AE880+AC880+SUM($AB$876:AB880)-$AI$876</f>
        <v>3.1961143161335452</v>
      </c>
      <c r="AK880" s="46"/>
      <c r="AL880" s="86"/>
      <c r="AM880" s="92">
        <f>AM881</f>
        <v>62.587000000000003</v>
      </c>
      <c r="AN880"/>
      <c r="AO880"/>
      <c r="AP880"/>
      <c r="AQ880">
        <v>2018</v>
      </c>
      <c r="AR880" s="25">
        <v>170.0325</v>
      </c>
      <c r="AS880" s="25">
        <v>0.11549999999999727</v>
      </c>
      <c r="AT880" s="47"/>
      <c r="AU880" s="47"/>
      <c r="AV880" s="41">
        <f t="shared" si="927"/>
        <v>0</v>
      </c>
      <c r="AW880" s="86">
        <f t="shared" si="928"/>
        <v>2.3847064588541737E-2</v>
      </c>
      <c r="AX880" s="86">
        <f t="shared" si="929"/>
        <v>1.9971575162878994</v>
      </c>
      <c r="AY880" s="86">
        <f t="shared" si="919"/>
        <v>6.905728891167999E-2</v>
      </c>
      <c r="AZ880" s="86">
        <f t="shared" si="920"/>
        <v>5.7834490736732009</v>
      </c>
      <c r="BA880" s="86">
        <f t="shared" si="943"/>
        <v>3.9620557742126583E-2</v>
      </c>
      <c r="BB880" s="86">
        <f t="shared" si="944"/>
        <v>3.1564937583914183</v>
      </c>
      <c r="BC880" s="89"/>
      <c r="BD880" s="89"/>
      <c r="BE880" s="41"/>
      <c r="BF880" s="89"/>
      <c r="BG880" s="89"/>
      <c r="BH880" s="89"/>
      <c r="BI880" s="89"/>
      <c r="BJ880" s="41"/>
      <c r="BK880" s="89"/>
      <c r="BL880" s="89"/>
      <c r="BM880" s="89">
        <f t="shared" si="930"/>
        <v>0</v>
      </c>
      <c r="BN880" s="86">
        <f t="shared" si="931"/>
        <v>4.6754091198806028E-5</v>
      </c>
      <c r="BO880" s="86">
        <f t="shared" si="932"/>
        <v>3.556014996445353E-3</v>
      </c>
      <c r="BP880" s="86">
        <f t="shared" si="923"/>
        <v>1.3665484695259906E-2</v>
      </c>
      <c r="BQ880" s="86">
        <f t="shared" si="924"/>
        <v>1.0393671925608867</v>
      </c>
      <c r="BR880" s="86">
        <f t="shared" si="945"/>
        <v>1.2992282432108627E-2</v>
      </c>
      <c r="BS880" s="86">
        <f t="shared" si="946"/>
        <v>0.97508428453163387</v>
      </c>
      <c r="BT880" s="89">
        <f t="shared" si="933"/>
        <v>3.7786000965637154E-3</v>
      </c>
      <c r="BU880" s="89">
        <f t="shared" si="933"/>
        <v>0.25486854002113002</v>
      </c>
      <c r="BV880" s="41">
        <f t="shared" si="934"/>
        <v>319.33957468089648</v>
      </c>
      <c r="BW880" s="89" t="e">
        <f t="shared" si="935"/>
        <v>#REF!</v>
      </c>
      <c r="BX880" s="42" t="e">
        <f t="shared" si="936"/>
        <v>#REF!</v>
      </c>
      <c r="BY880" s="89" t="e">
        <f t="shared" si="937"/>
        <v>#REF!</v>
      </c>
      <c r="BZ880" s="89" t="e">
        <f t="shared" si="937"/>
        <v>#REF!</v>
      </c>
      <c r="CA880" s="41">
        <f t="shared" si="938"/>
        <v>185.72830010440654</v>
      </c>
      <c r="CB880" s="89" t="e">
        <f t="shared" si="939"/>
        <v>#REF!</v>
      </c>
      <c r="CC880" s="89" t="e">
        <f t="shared" si="940"/>
        <v>#REF!</v>
      </c>
      <c r="CD880" s="41"/>
      <c r="CE880" s="41"/>
      <c r="CF880" s="42"/>
      <c r="CG880" s="42" t="e">
        <f t="shared" ref="CG880:CG892" si="947">CH880*13.49+CI880</f>
        <v>#REF!</v>
      </c>
      <c r="CH880" s="42" t="e">
        <f t="shared" si="941"/>
        <v>#REF!</v>
      </c>
      <c r="CI880" s="89"/>
      <c r="CJ880" s="89"/>
      <c r="CK880" s="42" t="e">
        <f t="shared" si="942"/>
        <v>#REF!</v>
      </c>
      <c r="CM880" s="89" t="e">
        <f t="shared" si="925"/>
        <v>#REF!</v>
      </c>
      <c r="CN880" s="89">
        <f t="shared" si="926"/>
        <v>0</v>
      </c>
    </row>
    <row r="881" spans="4:92" ht="14.4" x14ac:dyDescent="0.3">
      <c r="E881" s="32">
        <v>41457.544444444444</v>
      </c>
      <c r="F881" s="21">
        <f t="shared" si="907"/>
        <v>1572.8798611111124</v>
      </c>
      <c r="G881" s="21">
        <f t="shared" si="908"/>
        <v>47.980555555557657</v>
      </c>
      <c r="H881" s="21"/>
      <c r="I881" s="21">
        <v>1032</v>
      </c>
      <c r="J881" s="21">
        <v>10404</v>
      </c>
      <c r="K881" s="21">
        <v>3629</v>
      </c>
      <c r="L881" s="21">
        <v>4</v>
      </c>
      <c r="M881" s="51">
        <v>7.15</v>
      </c>
      <c r="U881" s="52">
        <f t="shared" si="909"/>
        <v>1.0014074730643821E-2</v>
      </c>
      <c r="V881" s="52">
        <f t="shared" si="910"/>
        <v>1.3974304012576526</v>
      </c>
      <c r="W881" s="52">
        <f t="shared" si="911"/>
        <v>4.8923627668706077E-3</v>
      </c>
      <c r="X881" s="247">
        <f>W881+V881+SUM($U$875:U881)</f>
        <v>1.4326895317429094</v>
      </c>
      <c r="Y881" s="104">
        <f>W881+V881+SUM($U$876:U881)-$X$876</f>
        <v>1.3677334214505052</v>
      </c>
      <c r="Z881" s="42"/>
      <c r="AA881" s="42"/>
      <c r="AB881" s="41">
        <f t="shared" si="912"/>
        <v>2.8709405758506015E-2</v>
      </c>
      <c r="AC881" s="48">
        <f t="shared" si="913"/>
        <v>4.0063008803209197</v>
      </c>
      <c r="AD881" s="48">
        <f t="shared" si="914"/>
        <v>0.41600753079576591</v>
      </c>
      <c r="AE881" s="48">
        <f t="shared" si="915"/>
        <v>2.1763374498851538</v>
      </c>
      <c r="AF881" s="48">
        <f t="shared" si="916"/>
        <v>0.41600753079576586</v>
      </c>
      <c r="AG881" s="238">
        <f t="shared" si="917"/>
        <v>1.7596596986031308</v>
      </c>
      <c r="AH881" s="48">
        <f t="shared" si="918"/>
        <v>6.7022048625723198E-4</v>
      </c>
      <c r="AI881" s="48">
        <f>AE881+AC881+SUM($AB$875:AB881)</f>
        <v>6.3224924416482668</v>
      </c>
      <c r="AJ881" s="48">
        <f>AE881+AC881+SUM($AB$876:AB881)-$AI$876</f>
        <v>3.6661003951969309</v>
      </c>
      <c r="AK881" s="46"/>
      <c r="AL881" s="86"/>
      <c r="AM881" s="25">
        <v>62.587000000000003</v>
      </c>
      <c r="AN881" s="25">
        <v>0.26307888550774999</v>
      </c>
      <c r="AQ881">
        <v>1755</v>
      </c>
      <c r="AR881" s="25">
        <v>200.274</v>
      </c>
      <c r="AS881" s="25">
        <v>0.14699999999999136</v>
      </c>
      <c r="AT881" s="47"/>
      <c r="AU881" s="47"/>
      <c r="AV881" s="41">
        <f t="shared" si="927"/>
        <v>0</v>
      </c>
      <c r="AW881" s="86">
        <f t="shared" si="928"/>
        <v>2.5679931765105909E-2</v>
      </c>
      <c r="AX881" s="86">
        <f t="shared" si="929"/>
        <v>2.150657518120048</v>
      </c>
      <c r="AY881" s="86">
        <f t="shared" si="919"/>
        <v>7.4602941053784289E-2</v>
      </c>
      <c r="AZ881" s="86">
        <f t="shared" si="920"/>
        <v>6.2478895005944821</v>
      </c>
      <c r="BA881" s="86">
        <f t="shared" si="943"/>
        <v>4.5166209884230882E-2</v>
      </c>
      <c r="BB881" s="86">
        <f t="shared" si="944"/>
        <v>3.6209341853126995</v>
      </c>
      <c r="BC881" s="91">
        <f>BA881-BA878</f>
        <v>1.4168641397987559E-2</v>
      </c>
      <c r="BD881" s="91">
        <f>BB881-BB878</f>
        <v>1.0054212963210967</v>
      </c>
      <c r="BE881" s="41">
        <f t="shared" ref="BE881:BE889" si="948">1000*(((BC881)/((BD881))/0.0112372-1))</f>
        <v>254.07069126860881</v>
      </c>
      <c r="BF881" s="89">
        <f t="shared" ref="BF881:BF894" si="949">(BE881-$B$10)/($AM$871-$B$10)</f>
        <v>0.65918006960178388</v>
      </c>
      <c r="BG881" s="89">
        <f t="shared" ref="BG881:BG892" si="950">1-BF881</f>
        <v>0.34081993039821612</v>
      </c>
      <c r="BH881" s="91">
        <f>BF881*($AJ881-$AJ878)</f>
        <v>0.67209336611094461</v>
      </c>
      <c r="BI881" s="91">
        <f>BG881*($AJ881-$AJ878)</f>
        <v>0.34749657160813985</v>
      </c>
      <c r="BJ881" s="41">
        <f t="shared" ref="BJ881:BJ888" si="951">1000*((BA881/BB881)/0.0112372-1)</f>
        <v>110.03048669458559</v>
      </c>
      <c r="BK881" s="89">
        <f t="shared" ref="BK881:BK888" si="952">(BJ881-$B$10)/($AM$871-$B$10)</f>
        <v>0.84188222914297905</v>
      </c>
      <c r="BL881" s="89">
        <f t="shared" ref="BL881:BL892" si="953">1-BK881</f>
        <v>0.15811777085702095</v>
      </c>
      <c r="BM881" s="89">
        <f t="shared" si="930"/>
        <v>0</v>
      </c>
      <c r="BN881" s="86">
        <f t="shared" si="931"/>
        <v>6.5108647074644071E-5</v>
      </c>
      <c r="BO881" s="86">
        <f t="shared" si="932"/>
        <v>4.8272541197959635E-3</v>
      </c>
      <c r="BP881" s="86">
        <f t="shared" si="923"/>
        <v>1.9066549545640677E-2</v>
      </c>
      <c r="BQ881" s="86">
        <f t="shared" si="924"/>
        <v>1.4136229821972686</v>
      </c>
      <c r="BR881" s="86">
        <f t="shared" si="945"/>
        <v>1.8393347282489397E-2</v>
      </c>
      <c r="BS881" s="86">
        <f t="shared" si="946"/>
        <v>1.3493400741680157</v>
      </c>
      <c r="BT881" s="89">
        <f t="shared" si="933"/>
        <v>5.4010648503807698E-3</v>
      </c>
      <c r="BU881" s="89">
        <f t="shared" si="933"/>
        <v>0.37425578963638184</v>
      </c>
      <c r="BV881" s="41">
        <f t="shared" si="934"/>
        <v>284.25940202776513</v>
      </c>
      <c r="BW881" s="89" t="e">
        <f t="shared" si="935"/>
        <v>#REF!</v>
      </c>
      <c r="BX881" s="42" t="e">
        <f t="shared" si="936"/>
        <v>#REF!</v>
      </c>
      <c r="BY881" s="89" t="e">
        <f t="shared" si="937"/>
        <v>#REF!</v>
      </c>
      <c r="BZ881" s="89" t="e">
        <f t="shared" si="937"/>
        <v>#REF!</v>
      </c>
      <c r="CA881" s="41">
        <f t="shared" si="938"/>
        <v>213.05709294175458</v>
      </c>
      <c r="CB881" s="89" t="e">
        <f t="shared" si="939"/>
        <v>#REF!</v>
      </c>
      <c r="CC881" s="89" t="e">
        <f t="shared" si="940"/>
        <v>#REF!</v>
      </c>
      <c r="CD881" s="41" t="e">
        <f t="shared" ref="CD881:CD892" si="954">CK881+CJ881</f>
        <v>#REF!</v>
      </c>
      <c r="CE881" s="41" t="e">
        <f t="shared" ref="CE881:CE894" si="955">CH881+CI881</f>
        <v>#REF!</v>
      </c>
      <c r="CF881" s="42" t="e">
        <f t="shared" ref="CF881:CF892" si="956">CK881*13.49+CJ881</f>
        <v>#REF!</v>
      </c>
      <c r="CG881" s="42" t="e">
        <f t="shared" si="947"/>
        <v>#REF!</v>
      </c>
      <c r="CH881" s="42" t="e">
        <f t="shared" si="941"/>
        <v>#REF!</v>
      </c>
      <c r="CI881" s="89">
        <f t="shared" ref="CI881:CI888" si="957">BL881*$AJ881</f>
        <v>0.5796756222265822</v>
      </c>
      <c r="CJ881" s="89">
        <f t="shared" ref="CJ881:CJ888" si="958">BK881*$AJ881</f>
        <v>3.0864247729703487</v>
      </c>
      <c r="CK881" s="42" t="e">
        <f t="shared" si="942"/>
        <v>#REF!</v>
      </c>
      <c r="CM881" s="89" t="e">
        <f t="shared" si="925"/>
        <v>#REF!</v>
      </c>
      <c r="CN881" s="89">
        <f t="shared" si="926"/>
        <v>1.2702574341818932E-2</v>
      </c>
    </row>
    <row r="882" spans="4:92" ht="14.4" x14ac:dyDescent="0.3">
      <c r="E882" s="32">
        <v>41470.499305555553</v>
      </c>
      <c r="F882" s="21">
        <f t="shared" si="907"/>
        <v>1585.8347222222219</v>
      </c>
      <c r="G882" s="21">
        <f t="shared" si="908"/>
        <v>60.935416666667152</v>
      </c>
      <c r="H882" s="21"/>
      <c r="I882" s="21">
        <v>1020</v>
      </c>
      <c r="J882" s="21">
        <v>11317</v>
      </c>
      <c r="K882" s="21">
        <v>4837</v>
      </c>
      <c r="L882" s="21">
        <v>10</v>
      </c>
      <c r="M882" s="51">
        <v>7.15</v>
      </c>
      <c r="U882" s="52">
        <f t="shared" si="909"/>
        <v>1.3192297048743499E-2</v>
      </c>
      <c r="V882" s="52">
        <f t="shared" si="910"/>
        <v>1.8409406214956956</v>
      </c>
      <c r="W882" s="52">
        <f t="shared" si="911"/>
        <v>6.4450790139669962E-3</v>
      </c>
      <c r="X882" s="247">
        <f>W882+V882+SUM($U$875:U882)</f>
        <v>1.8909447652767921</v>
      </c>
      <c r="Y882" s="104">
        <f>W882+V882+SUM($U$876:U882)-$X$876</f>
        <v>1.825988654984388</v>
      </c>
      <c r="Z882" s="42"/>
      <c r="AA882" s="42"/>
      <c r="AB882" s="41">
        <f t="shared" si="912"/>
        <v>3.086566584672942E-2</v>
      </c>
      <c r="AC882" s="48">
        <f t="shared" si="913"/>
        <v>4.3071997133485196</v>
      </c>
      <c r="AD882" s="48">
        <f t="shared" si="914"/>
        <v>0.44725235845262235</v>
      </c>
      <c r="AE882" s="48">
        <f t="shared" si="915"/>
        <v>2.3397943190787247</v>
      </c>
      <c r="AF882" s="48">
        <f t="shared" si="916"/>
        <v>0.44725235845262223</v>
      </c>
      <c r="AG882" s="238">
        <f t="shared" si="917"/>
        <v>1.8918214022924866</v>
      </c>
      <c r="AH882" s="48">
        <f t="shared" si="918"/>
        <v>7.2055833361577514E-4</v>
      </c>
      <c r="AI882" s="48">
        <f>AE882+AC882+SUM($AB$875:AB882)</f>
        <v>6.8177138097161682</v>
      </c>
      <c r="AJ882" s="48">
        <f>AE882+AC882+SUM($AB$876:AB882)-$AI$876</f>
        <v>4.1613217632648318</v>
      </c>
      <c r="AK882" s="46"/>
      <c r="AL882" s="86"/>
      <c r="AM882" s="25">
        <v>80.608333333333334</v>
      </c>
      <c r="AN882" s="25">
        <v>0.29816363888904612</v>
      </c>
      <c r="AQ882">
        <v>1940</v>
      </c>
      <c r="AR882" s="25">
        <v>223.39850000000001</v>
      </c>
      <c r="AS882" s="25">
        <v>6.0500000000004661E-2</v>
      </c>
      <c r="AT882" s="47"/>
      <c r="AU882" s="47"/>
      <c r="AV882" s="41">
        <f t="shared" si="927"/>
        <v>0</v>
      </c>
      <c r="AW882" s="86">
        <f t="shared" si="928"/>
        <v>2.8071280513214277E-2</v>
      </c>
      <c r="AX882" s="86">
        <f t="shared" si="929"/>
        <v>2.3117230385655105</v>
      </c>
      <c r="AY882" s="86">
        <f t="shared" si="919"/>
        <v>8.1794350576384192E-2</v>
      </c>
      <c r="AZ882" s="86">
        <f t="shared" si="920"/>
        <v>6.735919459139784</v>
      </c>
      <c r="BA882" s="86">
        <f t="shared" si="943"/>
        <v>5.2357619406830785E-2</v>
      </c>
      <c r="BB882" s="86">
        <f t="shared" si="944"/>
        <v>4.1089641438580013</v>
      </c>
      <c r="BC882" s="89">
        <f t="shared" ref="BC882:BD892" si="959">BA882-BA881</f>
        <v>7.1914095225999036E-3</v>
      </c>
      <c r="BD882" s="89">
        <f t="shared" si="959"/>
        <v>0.48802995854530185</v>
      </c>
      <c r="BE882" s="41">
        <f t="shared" si="948"/>
        <v>311.32224207710425</v>
      </c>
      <c r="BF882" s="89">
        <f t="shared" si="949"/>
        <v>0.58656158089074406</v>
      </c>
      <c r="BG882" s="89">
        <f t="shared" si="950"/>
        <v>0.41343841910925594</v>
      </c>
      <c r="BH882" s="89">
        <f t="shared" ref="BH882:BI892" si="960">BF882*($AJ882-$AJ881)</f>
        <v>0.29047782854478504</v>
      </c>
      <c r="BI882" s="89">
        <f t="shared" si="960"/>
        <v>0.20474353952311594</v>
      </c>
      <c r="BJ882" s="41">
        <f t="shared" si="951"/>
        <v>133.93831445737669</v>
      </c>
      <c r="BK882" s="89">
        <f t="shared" si="952"/>
        <v>0.81155728080568246</v>
      </c>
      <c r="BL882" s="89">
        <f t="shared" si="953"/>
        <v>0.18844271919431754</v>
      </c>
      <c r="BM882" s="89">
        <f t="shared" si="930"/>
        <v>0</v>
      </c>
      <c r="BN882" s="86">
        <f t="shared" si="931"/>
        <v>8.7402624246520281E-5</v>
      </c>
      <c r="BO882" s="86">
        <f t="shared" si="932"/>
        <v>6.357676389720476E-3</v>
      </c>
      <c r="BP882" s="86">
        <f t="shared" si="923"/>
        <v>2.5643368286447869E-2</v>
      </c>
      <c r="BQ882" s="86">
        <f t="shared" si="924"/>
        <v>1.8653013969903443</v>
      </c>
      <c r="BR882" s="86">
        <f t="shared" si="945"/>
        <v>2.4970166023296589E-2</v>
      </c>
      <c r="BS882" s="86">
        <f t="shared" si="946"/>
        <v>1.8010184889610914</v>
      </c>
      <c r="BT882" s="89">
        <f t="shared" si="933"/>
        <v>6.5768187408071915E-3</v>
      </c>
      <c r="BU882" s="89">
        <f t="shared" si="933"/>
        <v>0.45167841479307569</v>
      </c>
      <c r="BV882" s="41">
        <f t="shared" si="934"/>
        <v>295.77150606183756</v>
      </c>
      <c r="BW882" s="89" t="e">
        <f t="shared" si="935"/>
        <v>#REF!</v>
      </c>
      <c r="BX882" s="42" t="e">
        <f t="shared" si="936"/>
        <v>#REF!</v>
      </c>
      <c r="BY882" s="89" t="e">
        <f t="shared" si="937"/>
        <v>#REF!</v>
      </c>
      <c r="BZ882" s="89" t="e">
        <f t="shared" si="937"/>
        <v>#REF!</v>
      </c>
      <c r="CA882" s="41">
        <f t="shared" si="938"/>
        <v>233.801085981032</v>
      </c>
      <c r="CB882" s="89" t="e">
        <f t="shared" si="939"/>
        <v>#REF!</v>
      </c>
      <c r="CC882" s="89" t="e">
        <f t="shared" si="940"/>
        <v>#REF!</v>
      </c>
      <c r="CD882" s="41" t="e">
        <f t="shared" si="954"/>
        <v>#REF!</v>
      </c>
      <c r="CE882" s="41" t="e">
        <f t="shared" si="955"/>
        <v>#REF!</v>
      </c>
      <c r="CF882" s="42" t="e">
        <f t="shared" si="956"/>
        <v>#REF!</v>
      </c>
      <c r="CG882" s="42" t="e">
        <f t="shared" si="947"/>
        <v>#REF!</v>
      </c>
      <c r="CH882" s="42" t="e">
        <f t="shared" si="941"/>
        <v>#REF!</v>
      </c>
      <c r="CI882" s="89">
        <f t="shared" si="957"/>
        <v>0.78417078851211708</v>
      </c>
      <c r="CJ882" s="89">
        <f t="shared" si="958"/>
        <v>3.3771509747527149</v>
      </c>
      <c r="CK882" s="42" t="e">
        <f t="shared" si="942"/>
        <v>#REF!</v>
      </c>
      <c r="CM882" s="89" t="e">
        <f t="shared" si="925"/>
        <v>#REF!</v>
      </c>
      <c r="CN882" s="89">
        <f t="shared" si="926"/>
        <v>1.7183727167095552E-2</v>
      </c>
    </row>
    <row r="883" spans="4:92" ht="14.4" x14ac:dyDescent="0.3">
      <c r="E883" s="32">
        <v>41507.502083333333</v>
      </c>
      <c r="F883" s="21">
        <f t="shared" si="907"/>
        <v>1622.8375000000015</v>
      </c>
      <c r="G883" s="21">
        <f t="shared" si="908"/>
        <v>97.938194444446708</v>
      </c>
      <c r="H883" s="21"/>
      <c r="I883" s="21">
        <v>1020</v>
      </c>
      <c r="J883" s="21">
        <v>11300</v>
      </c>
      <c r="K883" s="21">
        <v>7975</v>
      </c>
      <c r="L883" s="21">
        <v>14</v>
      </c>
      <c r="M883" s="51">
        <v>7.15</v>
      </c>
      <c r="U883" s="52">
        <f t="shared" si="909"/>
        <v>2.1750789531471866E-2</v>
      </c>
      <c r="V883" s="52">
        <f t="shared" si="910"/>
        <v>3.0352494224577575</v>
      </c>
      <c r="W883" s="52">
        <f t="shared" si="911"/>
        <v>1.0626319027576348E-2</v>
      </c>
      <c r="X883" s="247">
        <f>W883+V883+SUM($U$875:U883)</f>
        <v>3.1111855957839349</v>
      </c>
      <c r="Y883" s="104">
        <f>W883+V883+SUM($U$876:U883)-$X$876</f>
        <v>3.0462294854915308</v>
      </c>
      <c r="Z883" s="42"/>
      <c r="AA883" s="42"/>
      <c r="AB883" s="41">
        <f t="shared" si="912"/>
        <v>3.0819300527351986E-2</v>
      </c>
      <c r="AC883" s="48">
        <f t="shared" si="913"/>
        <v>4.3007295891877941</v>
      </c>
      <c r="AD883" s="48">
        <f t="shared" si="914"/>
        <v>0.44658051166516127</v>
      </c>
      <c r="AE883" s="48">
        <f t="shared" si="915"/>
        <v>2.336279562215215</v>
      </c>
      <c r="AF883" s="48">
        <f t="shared" si="916"/>
        <v>0.44658051166516138</v>
      </c>
      <c r="AG883" s="238">
        <f t="shared" si="917"/>
        <v>1.8889795746138642</v>
      </c>
      <c r="AH883" s="48">
        <f t="shared" si="918"/>
        <v>7.1947593618964915E-4</v>
      </c>
      <c r="AI883" s="48">
        <f>AE883+AC883+SUM($AB$875:AB883)</f>
        <v>6.8385482292192847</v>
      </c>
      <c r="AJ883" s="48">
        <f>AE883+AC883+SUM($AB$876:AB883)-$AI$876</f>
        <v>4.1821561827679492</v>
      </c>
      <c r="AK883" s="46"/>
      <c r="AL883" s="86"/>
      <c r="AM883" s="25">
        <v>121.27350000000001</v>
      </c>
      <c r="AN883" s="25">
        <v>2.2500000000000853E-2</v>
      </c>
      <c r="AQ883">
        <v>2322</v>
      </c>
      <c r="AR883" s="25">
        <v>287.36350000000004</v>
      </c>
      <c r="AS883" s="25">
        <v>6.4999999999884039E-3</v>
      </c>
      <c r="AT883" s="47"/>
      <c r="AU883" s="47"/>
      <c r="AV883" s="41">
        <f t="shared" si="927"/>
        <v>0</v>
      </c>
      <c r="AW883" s="86">
        <f t="shared" si="928"/>
        <v>2.9070772092911767E-2</v>
      </c>
      <c r="AX883" s="86">
        <f t="shared" si="929"/>
        <v>2.3072087901223033</v>
      </c>
      <c r="AY883" s="86">
        <f t="shared" si="919"/>
        <v>8.5093359644647606E-2</v>
      </c>
      <c r="AZ883" s="86">
        <f t="shared" si="920"/>
        <v>6.7534548695746368</v>
      </c>
      <c r="BA883" s="86">
        <f t="shared" si="943"/>
        <v>5.56566284750942E-2</v>
      </c>
      <c r="BB883" s="86">
        <f t="shared" si="944"/>
        <v>4.1264995542928542</v>
      </c>
      <c r="BC883" s="89">
        <f t="shared" si="959"/>
        <v>3.2990090682634143E-3</v>
      </c>
      <c r="BD883" s="89">
        <f t="shared" si="959"/>
        <v>1.7535410434852849E-2</v>
      </c>
      <c r="BE883" s="41">
        <f t="shared" si="948"/>
        <v>15742.081947958159</v>
      </c>
      <c r="BF883" s="89">
        <f t="shared" si="949"/>
        <v>-18.985981584839784</v>
      </c>
      <c r="BG883" s="89">
        <f t="shared" si="950"/>
        <v>19.985981584839784</v>
      </c>
      <c r="BH883" s="89">
        <f t="shared" si="960"/>
        <v>-0.39556190501701333</v>
      </c>
      <c r="BI883" s="89">
        <f t="shared" si="960"/>
        <v>0.4163963245201307</v>
      </c>
      <c r="BJ883" s="41">
        <f t="shared" si="951"/>
        <v>200.26455565491742</v>
      </c>
      <c r="BK883" s="89">
        <f t="shared" si="952"/>
        <v>0.72742835626771862</v>
      </c>
      <c r="BL883" s="89">
        <f t="shared" si="953"/>
        <v>0.27257164373228138</v>
      </c>
      <c r="BM883" s="89">
        <f t="shared" si="930"/>
        <v>0</v>
      </c>
      <c r="BN883" s="86">
        <f t="shared" si="931"/>
        <v>1.5153205108011202E-4</v>
      </c>
      <c r="BO883" s="86">
        <f t="shared" si="932"/>
        <v>1.0474786976496236E-2</v>
      </c>
      <c r="BP883" s="86">
        <f t="shared" si="923"/>
        <v>4.4365723765359889E-2</v>
      </c>
      <c r="BQ883" s="86">
        <f t="shared" si="924"/>
        <v>3.0668198720185753</v>
      </c>
      <c r="BR883" s="86">
        <f t="shared" si="945"/>
        <v>4.3692521502208613E-2</v>
      </c>
      <c r="BS883" s="86">
        <f t="shared" si="946"/>
        <v>3.0025369639893222</v>
      </c>
      <c r="BT883" s="89">
        <f t="shared" si="933"/>
        <v>1.8722355478912024E-2</v>
      </c>
      <c r="BU883" s="89">
        <f t="shared" si="933"/>
        <v>1.2015184750282308</v>
      </c>
      <c r="BV883" s="41">
        <f t="shared" si="934"/>
        <v>386.66617934971549</v>
      </c>
      <c r="BW883" s="89" t="e">
        <f t="shared" si="935"/>
        <v>#REF!</v>
      </c>
      <c r="BX883" s="42" t="e">
        <f t="shared" si="936"/>
        <v>#REF!</v>
      </c>
      <c r="BY883" s="89" t="e">
        <f t="shared" si="937"/>
        <v>#REF!</v>
      </c>
      <c r="BZ883" s="89" t="e">
        <f t="shared" si="937"/>
        <v>#REF!</v>
      </c>
      <c r="CA883" s="41">
        <f t="shared" si="938"/>
        <v>294.97276715339461</v>
      </c>
      <c r="CB883" s="89" t="e">
        <f t="shared" si="939"/>
        <v>#REF!</v>
      </c>
      <c r="CC883" s="89" t="e">
        <f t="shared" si="940"/>
        <v>#REF!</v>
      </c>
      <c r="CD883" s="41" t="e">
        <f t="shared" si="954"/>
        <v>#REF!</v>
      </c>
      <c r="CE883" s="41" t="e">
        <f t="shared" si="955"/>
        <v>#REF!</v>
      </c>
      <c r="CF883" s="42" t="e">
        <f t="shared" si="956"/>
        <v>#REF!</v>
      </c>
      <c r="CG883" s="42" t="e">
        <f t="shared" si="947"/>
        <v>#REF!</v>
      </c>
      <c r="CH883" s="42" t="e">
        <f t="shared" si="941"/>
        <v>#REF!</v>
      </c>
      <c r="CI883" s="89">
        <f t="shared" si="957"/>
        <v>1.1399371850821833</v>
      </c>
      <c r="CJ883" s="89">
        <f t="shared" si="958"/>
        <v>3.0422189976857661</v>
      </c>
      <c r="CK883" s="42" t="e">
        <f t="shared" si="942"/>
        <v>#REF!</v>
      </c>
      <c r="CM883" s="89" t="e">
        <f t="shared" si="925"/>
        <v>#REF!</v>
      </c>
      <c r="CN883" s="89">
        <f t="shared" si="926"/>
        <v>2.4979723630417356E-2</v>
      </c>
    </row>
    <row r="884" spans="4:92" ht="14.4" x14ac:dyDescent="0.3">
      <c r="E884" s="32">
        <v>41547.595138888886</v>
      </c>
      <c r="F884" s="21">
        <f t="shared" si="907"/>
        <v>1662.9305555555547</v>
      </c>
      <c r="G884" s="21">
        <f t="shared" si="908"/>
        <v>138.03125</v>
      </c>
      <c r="H884" s="21">
        <v>10</v>
      </c>
      <c r="I884" s="21">
        <v>1137</v>
      </c>
      <c r="J884" s="21">
        <v>10429</v>
      </c>
      <c r="K884" s="21">
        <v>9872</v>
      </c>
      <c r="L884" s="21">
        <v>15</v>
      </c>
      <c r="M884" s="51">
        <v>7.15</v>
      </c>
      <c r="U884" s="52">
        <f t="shared" si="909"/>
        <v>3.0013025271077853E-2</v>
      </c>
      <c r="V884" s="52">
        <f t="shared" si="910"/>
        <v>4.1882165927098018</v>
      </c>
      <c r="W884" s="52">
        <f t="shared" si="911"/>
        <v>1.4662823207025109E-2</v>
      </c>
      <c r="X884" s="247">
        <f>W884+V884+SUM($U$875:U884)</f>
        <v>4.2982022954865062</v>
      </c>
      <c r="Y884" s="104">
        <f>W884+V884+SUM($U$876:U884)-$X$876</f>
        <v>4.2332461851941021</v>
      </c>
      <c r="Z884" s="42"/>
      <c r="AA884" s="42"/>
      <c r="AB884" s="41">
        <f t="shared" si="912"/>
        <v>3.1706426312000706E-2</v>
      </c>
      <c r="AC884" s="48">
        <f t="shared" si="913"/>
        <v>4.4245250045958793</v>
      </c>
      <c r="AD884" s="48">
        <f t="shared" si="914"/>
        <v>0.45943521894406864</v>
      </c>
      <c r="AE884" s="48">
        <f t="shared" si="915"/>
        <v>2.4035287795668405</v>
      </c>
      <c r="AF884" s="48">
        <f t="shared" si="916"/>
        <v>0.4594352189440688</v>
      </c>
      <c r="AG884" s="238">
        <f t="shared" si="917"/>
        <v>1.9433533747534071</v>
      </c>
      <c r="AH884" s="48">
        <f t="shared" si="918"/>
        <v>7.4018586936485742E-4</v>
      </c>
      <c r="AI884" s="48">
        <f>AE884+AC884+SUM($AB$875:AB884)</f>
        <v>7.0612992882909955</v>
      </c>
      <c r="AJ884" s="48">
        <f>AE884+AC884+SUM($AB$876:AB884)-$AI$876</f>
        <v>4.4049072418396591</v>
      </c>
      <c r="AK884" s="46"/>
      <c r="AL884" s="86"/>
      <c r="AM884" s="25">
        <v>148.04499999999999</v>
      </c>
      <c r="AN884" s="25">
        <v>0.20000000000000284</v>
      </c>
      <c r="AQ884">
        <v>2094</v>
      </c>
      <c r="AR884" s="25">
        <v>343.036</v>
      </c>
      <c r="AS884" s="25">
        <v>5.0000000000011369E-2</v>
      </c>
      <c r="AT884" s="47"/>
      <c r="AU884" s="47"/>
      <c r="AV884" s="41">
        <f t="shared" si="927"/>
        <v>0</v>
      </c>
      <c r="AW884" s="86">
        <f t="shared" si="928"/>
        <v>3.0612544517383669E-2</v>
      </c>
      <c r="AX884" s="86">
        <f t="shared" si="929"/>
        <v>2.3729162350494568</v>
      </c>
      <c r="AY884" s="86">
        <f t="shared" si="919"/>
        <v>8.9936239021167222E-2</v>
      </c>
      <c r="AZ884" s="86">
        <f t="shared" si="920"/>
        <v>6.9713630492698284</v>
      </c>
      <c r="BA884" s="86">
        <f t="shared" si="943"/>
        <v>6.0499507851613815E-2</v>
      </c>
      <c r="BB884" s="86">
        <f t="shared" si="944"/>
        <v>4.3444077339880458</v>
      </c>
      <c r="BC884" s="89">
        <f t="shared" si="959"/>
        <v>4.8428793765196154E-3</v>
      </c>
      <c r="BD884" s="89">
        <f t="shared" si="959"/>
        <v>0.21790817969519161</v>
      </c>
      <c r="BE884" s="41">
        <f t="shared" si="948"/>
        <v>977.75280304676505</v>
      </c>
      <c r="BF884" s="89">
        <f t="shared" si="949"/>
        <v>-0.25874617907452802</v>
      </c>
      <c r="BG884" s="89">
        <f t="shared" si="950"/>
        <v>1.258746179074528</v>
      </c>
      <c r="BH884" s="89">
        <f t="shared" si="960"/>
        <v>-5.7635985419609417E-2</v>
      </c>
      <c r="BI884" s="89">
        <f t="shared" si="960"/>
        <v>0.28038704449131929</v>
      </c>
      <c r="BJ884" s="41">
        <f t="shared" si="951"/>
        <v>239.26205752338015</v>
      </c>
      <c r="BK884" s="89">
        <f t="shared" si="952"/>
        <v>0.67796350144367279</v>
      </c>
      <c r="BL884" s="89">
        <f t="shared" si="953"/>
        <v>0.32203649855632721</v>
      </c>
      <c r="BM884" s="89">
        <f t="shared" si="930"/>
        <v>0</v>
      </c>
      <c r="BN884" s="86">
        <f t="shared" si="931"/>
        <v>2.1800074262976507E-4</v>
      </c>
      <c r="BO884" s="86">
        <f t="shared" si="932"/>
        <v>1.4444822464395345E-2</v>
      </c>
      <c r="BP884" s="86">
        <f t="shared" si="923"/>
        <v>6.3903879843554792E-2</v>
      </c>
      <c r="BQ884" s="86">
        <f t="shared" si="924"/>
        <v>4.234298415642952</v>
      </c>
      <c r="BR884" s="86">
        <f t="shared" si="945"/>
        <v>6.3230677580403516E-2</v>
      </c>
      <c r="BS884" s="86">
        <f t="shared" si="946"/>
        <v>4.1700155076136989</v>
      </c>
      <c r="BT884" s="89">
        <f t="shared" si="933"/>
        <v>1.9538156078194903E-2</v>
      </c>
      <c r="BU884" s="89">
        <f t="shared" si="933"/>
        <v>1.1674785436243766</v>
      </c>
      <c r="BV884" s="41">
        <f t="shared" si="934"/>
        <v>489.28068283152146</v>
      </c>
      <c r="BW884" s="89" t="e">
        <f t="shared" si="935"/>
        <v>#REF!</v>
      </c>
      <c r="BX884" s="42" t="e">
        <f t="shared" si="936"/>
        <v>#REF!</v>
      </c>
      <c r="BY884" s="89" t="e">
        <f t="shared" si="937"/>
        <v>#REF!</v>
      </c>
      <c r="BZ884" s="89" t="e">
        <f t="shared" si="937"/>
        <v>#REF!</v>
      </c>
      <c r="CA884" s="41">
        <f t="shared" si="938"/>
        <v>349.37312177951043</v>
      </c>
      <c r="CB884" s="89" t="e">
        <f t="shared" si="939"/>
        <v>#REF!</v>
      </c>
      <c r="CC884" s="89" t="e">
        <f t="shared" si="940"/>
        <v>#REF!</v>
      </c>
      <c r="CD884" s="41" t="e">
        <f t="shared" si="954"/>
        <v>#REF!</v>
      </c>
      <c r="CE884" s="41" t="e">
        <f t="shared" si="955"/>
        <v>#REF!</v>
      </c>
      <c r="CF884" s="42" t="e">
        <f t="shared" si="956"/>
        <v>#REF!</v>
      </c>
      <c r="CG884" s="42" t="e">
        <f t="shared" si="947"/>
        <v>#REF!</v>
      </c>
      <c r="CH884" s="42" t="e">
        <f t="shared" si="941"/>
        <v>#REF!</v>
      </c>
      <c r="CI884" s="89">
        <f t="shared" si="957"/>
        <v>1.4185409046274526</v>
      </c>
      <c r="CJ884" s="89">
        <f t="shared" si="958"/>
        <v>2.9863663372122065</v>
      </c>
      <c r="CK884" s="42" t="e">
        <f t="shared" si="942"/>
        <v>#REF!</v>
      </c>
      <c r="CM884" s="89" t="e">
        <f t="shared" si="925"/>
        <v>#REF!</v>
      </c>
      <c r="CN884" s="89">
        <f t="shared" si="926"/>
        <v>3.1084835392470627E-2</v>
      </c>
    </row>
    <row r="885" spans="4:92" ht="14.4" x14ac:dyDescent="0.3">
      <c r="E885" s="32">
        <v>41582.591666666667</v>
      </c>
      <c r="F885" s="21">
        <f t="shared" si="907"/>
        <v>1697.9270833333358</v>
      </c>
      <c r="G885" s="21">
        <f t="shared" si="908"/>
        <v>173.02777777778101</v>
      </c>
      <c r="H885" s="21"/>
      <c r="I885" s="21">
        <v>1118</v>
      </c>
      <c r="J885" s="21">
        <v>11857</v>
      </c>
      <c r="K885" s="21">
        <v>12354</v>
      </c>
      <c r="L885" s="21">
        <v>20</v>
      </c>
      <c r="M885" s="51">
        <v>7.15</v>
      </c>
      <c r="U885" s="52">
        <f t="shared" si="909"/>
        <v>3.6931212223083931E-2</v>
      </c>
      <c r="V885" s="52">
        <f t="shared" si="910"/>
        <v>5.1536262814085951</v>
      </c>
      <c r="W885" s="52">
        <f t="shared" si="911"/>
        <v>1.804269415552846E-2</v>
      </c>
      <c r="X885" s="247">
        <f>W885+V885+SUM($U$875:U885)</f>
        <v>5.3039230673568865</v>
      </c>
      <c r="Y885" s="104">
        <f>W885+V885+SUM($U$876:U885)-$X$876</f>
        <v>5.2389669570644823</v>
      </c>
      <c r="Z885" s="42"/>
      <c r="AA885" s="42"/>
      <c r="AB885" s="41">
        <f t="shared" si="912"/>
        <v>3.5445473800316186E-2</v>
      </c>
      <c r="AC885" s="48">
        <f t="shared" si="913"/>
        <v>4.9462964884783638</v>
      </c>
      <c r="AD885" s="48">
        <f t="shared" si="914"/>
        <v>0.51361509038502939</v>
      </c>
      <c r="AE885" s="48">
        <f t="shared" si="915"/>
        <v>2.6869700024249297</v>
      </c>
      <c r="AF885" s="48">
        <f t="shared" si="916"/>
        <v>0.51361509038502962</v>
      </c>
      <c r="AG885" s="238">
        <f t="shared" si="917"/>
        <v>2.1725274381839141</v>
      </c>
      <c r="AH885" s="48">
        <f t="shared" si="918"/>
        <v>8.2747385598628772E-4</v>
      </c>
      <c r="AI885" s="48">
        <f>AE885+AC885+SUM($AB$875:AB885)</f>
        <v>7.9019574688318865</v>
      </c>
      <c r="AJ885" s="48">
        <f>AE885+AC885+SUM($AB$876:AB885)-$AI$876</f>
        <v>5.245565422380551</v>
      </c>
      <c r="AK885" s="46"/>
      <c r="AL885" s="86"/>
      <c r="AM885" s="25">
        <v>158.82049999999998</v>
      </c>
      <c r="AN885" s="25">
        <v>0.4065000000000083</v>
      </c>
      <c r="AQ885">
        <v>1966</v>
      </c>
      <c r="AR885" s="25">
        <v>363.53449999999998</v>
      </c>
      <c r="AS885" s="25">
        <v>4.949999999999477E-2</v>
      </c>
      <c r="AT885" s="47"/>
      <c r="AU885" s="47"/>
      <c r="AV885" s="41">
        <f t="shared" si="927"/>
        <v>0</v>
      </c>
      <c r="AW885" s="86">
        <f t="shared" si="928"/>
        <v>3.4539676421538733E-2</v>
      </c>
      <c r="AX885" s="86">
        <f t="shared" si="929"/>
        <v>2.6524303260033912</v>
      </c>
      <c r="AY885" s="86">
        <f t="shared" si="919"/>
        <v>0.10157577264498691</v>
      </c>
      <c r="AZ885" s="86">
        <f t="shared" si="920"/>
        <v>7.8003816961868999</v>
      </c>
      <c r="BA885" s="86">
        <f t="shared" si="943"/>
        <v>7.2139041475433499E-2</v>
      </c>
      <c r="BB885" s="86">
        <f t="shared" si="944"/>
        <v>5.1734263809051173</v>
      </c>
      <c r="BC885" s="89">
        <f t="shared" si="959"/>
        <v>1.1639533623819684E-2</v>
      </c>
      <c r="BD885" s="89">
        <f t="shared" si="959"/>
        <v>0.8290186469170715</v>
      </c>
      <c r="BE885" s="41">
        <f t="shared" si="948"/>
        <v>249.43356741019596</v>
      </c>
      <c r="BF885" s="89">
        <f t="shared" si="949"/>
        <v>0.66506184785597011</v>
      </c>
      <c r="BG885" s="89">
        <f t="shared" si="950"/>
        <v>0.33493815214402989</v>
      </c>
      <c r="BH885" s="89">
        <f t="shared" si="960"/>
        <v>0.55908968296576333</v>
      </c>
      <c r="BI885" s="89">
        <f t="shared" si="960"/>
        <v>0.28156849757512858</v>
      </c>
      <c r="BJ885" s="41">
        <f t="shared" si="951"/>
        <v>240.89199689868357</v>
      </c>
      <c r="BK885" s="89">
        <f t="shared" si="952"/>
        <v>0.6758960686413531</v>
      </c>
      <c r="BL885" s="89">
        <f t="shared" si="953"/>
        <v>0.3241039313586469</v>
      </c>
      <c r="BM885" s="89">
        <f t="shared" si="930"/>
        <v>0</v>
      </c>
      <c r="BN885" s="86">
        <f t="shared" si="931"/>
        <v>2.7228373521523961E-4</v>
      </c>
      <c r="BO885" s="86">
        <f t="shared" si="932"/>
        <v>1.7770410420313219E-2</v>
      </c>
      <c r="BP885" s="86">
        <f t="shared" si="923"/>
        <v>8.0041925647323306E-2</v>
      </c>
      <c r="BQ885" s="86">
        <f t="shared" si="924"/>
        <v>5.2238811417095627</v>
      </c>
      <c r="BR885" s="86">
        <f t="shared" si="945"/>
        <v>7.936872338417203E-2</v>
      </c>
      <c r="BS885" s="86">
        <f t="shared" si="946"/>
        <v>5.1595982336803097</v>
      </c>
      <c r="BT885" s="89">
        <f t="shared" si="933"/>
        <v>1.6138045803768514E-2</v>
      </c>
      <c r="BU885" s="89">
        <f t="shared" si="933"/>
        <v>0.9895827260666108</v>
      </c>
      <c r="BV885" s="41">
        <f t="shared" si="934"/>
        <v>451.24497006656793</v>
      </c>
      <c r="BW885" s="89" t="e">
        <f t="shared" si="935"/>
        <v>#REF!</v>
      </c>
      <c r="BX885" s="42" t="e">
        <f t="shared" si="936"/>
        <v>#REF!</v>
      </c>
      <c r="BY885" s="89" t="e">
        <f t="shared" si="937"/>
        <v>#REF!</v>
      </c>
      <c r="BZ885" s="89" t="e">
        <f t="shared" si="937"/>
        <v>#REF!</v>
      </c>
      <c r="CA885" s="41">
        <f t="shared" si="938"/>
        <v>368.91158519693113</v>
      </c>
      <c r="CB885" s="89" t="e">
        <f t="shared" si="939"/>
        <v>#REF!</v>
      </c>
      <c r="CC885" s="89" t="e">
        <f t="shared" si="940"/>
        <v>#REF!</v>
      </c>
      <c r="CD885" s="41" t="e">
        <f t="shared" si="954"/>
        <v>#REF!</v>
      </c>
      <c r="CE885" s="41" t="e">
        <f t="shared" si="955"/>
        <v>#REF!</v>
      </c>
      <c r="CF885" s="42" t="e">
        <f t="shared" si="956"/>
        <v>#REF!</v>
      </c>
      <c r="CG885" s="42" t="e">
        <f t="shared" si="947"/>
        <v>#REF!</v>
      </c>
      <c r="CH885" s="42" t="e">
        <f t="shared" si="941"/>
        <v>#REF!</v>
      </c>
      <c r="CI885" s="89">
        <f t="shared" si="957"/>
        <v>1.7001083755925177</v>
      </c>
      <c r="CJ885" s="89">
        <f t="shared" si="958"/>
        <v>3.5454570467880333</v>
      </c>
      <c r="CK885" s="42" t="e">
        <f t="shared" si="942"/>
        <v>#REF!</v>
      </c>
      <c r="CM885" s="89" t="e">
        <f t="shared" si="925"/>
        <v>#REF!</v>
      </c>
      <c r="CN885" s="89">
        <f t="shared" si="926"/>
        <v>3.7254892567608583E-2</v>
      </c>
    </row>
    <row r="886" spans="4:92" ht="14.4" x14ac:dyDescent="0.3">
      <c r="E886" s="32">
        <v>41613.441666666666</v>
      </c>
      <c r="F886" s="21">
        <f t="shared" si="907"/>
        <v>1728.7770833333343</v>
      </c>
      <c r="G886" s="21">
        <f t="shared" si="908"/>
        <v>203.87777777777956</v>
      </c>
      <c r="H886" s="21"/>
      <c r="I886" s="21">
        <v>1089</v>
      </c>
      <c r="J886" s="21">
        <v>13027</v>
      </c>
      <c r="K886" s="21">
        <v>15632</v>
      </c>
      <c r="L886" s="21">
        <v>9</v>
      </c>
      <c r="M886" s="51">
        <v>7.15</v>
      </c>
      <c r="U886" s="52">
        <f t="shared" si="909"/>
        <v>4.5518358152320283E-2</v>
      </c>
      <c r="V886" s="52">
        <f t="shared" si="910"/>
        <v>6.351933574326039</v>
      </c>
      <c r="W886" s="52">
        <f t="shared" si="911"/>
        <v>2.2237932771965212E-2</v>
      </c>
      <c r="X886" s="247">
        <f>W886+V886+SUM($U$875:U886)</f>
        <v>6.551943957043088</v>
      </c>
      <c r="Y886" s="104">
        <f>W886+V886+SUM($U$876:U886)-$X$876</f>
        <v>6.4869878467506839</v>
      </c>
      <c r="Z886" s="42"/>
      <c r="AA886" s="42"/>
      <c r="AB886" s="41">
        <f t="shared" si="912"/>
        <v>3.7932935750401506E-2</v>
      </c>
      <c r="AC886" s="48">
        <f t="shared" si="913"/>
        <v>5.2934134258409227</v>
      </c>
      <c r="AD886" s="48">
        <f t="shared" si="914"/>
        <v>0.54965912809545203</v>
      </c>
      <c r="AE886" s="48">
        <f t="shared" si="915"/>
        <v>2.8755338704015805</v>
      </c>
      <c r="AF886" s="48">
        <f t="shared" si="916"/>
        <v>0.54965912809545214</v>
      </c>
      <c r="AG886" s="238">
        <f t="shared" si="917"/>
        <v>2.3249891987021387</v>
      </c>
      <c r="AH886" s="48">
        <f t="shared" si="918"/>
        <v>8.8554360398999206E-4</v>
      </c>
      <c r="AI886" s="48">
        <f>AE886+AC886+SUM($AB$875:AB886)</f>
        <v>8.4755712099214975</v>
      </c>
      <c r="AJ886" s="48">
        <f>AE886+AC886+SUM($AB$876:AB886)-$AI$876</f>
        <v>5.819179163470162</v>
      </c>
      <c r="AK886" s="46"/>
      <c r="AL886" s="86"/>
      <c r="AM886" s="25">
        <v>161.684</v>
      </c>
      <c r="AN886" s="25">
        <v>0.242999999999995</v>
      </c>
      <c r="AQ886"/>
      <c r="AR886" s="25">
        <v>355.91849999999999</v>
      </c>
      <c r="AS886" s="25">
        <v>0.12950000000000728</v>
      </c>
      <c r="AT886" s="47"/>
      <c r="AU886" s="47"/>
      <c r="AV886" s="41">
        <f t="shared" si="927"/>
        <v>0</v>
      </c>
      <c r="AW886" s="86">
        <f t="shared" si="928"/>
        <v>3.7053733851096227E-2</v>
      </c>
      <c r="AX886" s="86">
        <f t="shared" si="929"/>
        <v>2.8384801365504844</v>
      </c>
      <c r="AY886" s="86">
        <f t="shared" si="919"/>
        <v>0.10921504458042991</v>
      </c>
      <c r="AZ886" s="86">
        <f t="shared" si="920"/>
        <v>8.3663561653410685</v>
      </c>
      <c r="BA886" s="86">
        <f t="shared" si="943"/>
        <v>7.9778313410876503E-2</v>
      </c>
      <c r="BB886" s="86">
        <f t="shared" si="944"/>
        <v>5.7394008500592859</v>
      </c>
      <c r="BC886" s="89">
        <f t="shared" si="959"/>
        <v>7.6392719354430039E-3</v>
      </c>
      <c r="BD886" s="89">
        <f t="shared" si="959"/>
        <v>0.5659744691541686</v>
      </c>
      <c r="BE886" s="41">
        <f t="shared" si="948"/>
        <v>201.14937203420391</v>
      </c>
      <c r="BF886" s="89">
        <f t="shared" si="949"/>
        <v>0.72630604556445955</v>
      </c>
      <c r="BG886" s="89">
        <f t="shared" si="950"/>
        <v>0.27369395443554045</v>
      </c>
      <c r="BH886" s="89">
        <f t="shared" si="960"/>
        <v>0.41661912797223105</v>
      </c>
      <c r="BI886" s="89">
        <f t="shared" si="960"/>
        <v>0.15699461311737989</v>
      </c>
      <c r="BJ886" s="41">
        <f t="shared" si="951"/>
        <v>236.97289251860985</v>
      </c>
      <c r="BK886" s="89">
        <f t="shared" si="952"/>
        <v>0.68086710319260491</v>
      </c>
      <c r="BL886" s="89">
        <f t="shared" si="953"/>
        <v>0.31913289680739509</v>
      </c>
      <c r="BM886" s="89">
        <f t="shared" si="930"/>
        <v>0</v>
      </c>
      <c r="BN886" s="86">
        <f t="shared" si="931"/>
        <v>3.3374809021847768E-4</v>
      </c>
      <c r="BO886" s="86">
        <f t="shared" si="932"/>
        <v>2.1904184681746736E-2</v>
      </c>
      <c r="BP886" s="86">
        <f t="shared" si="923"/>
        <v>9.8331927041273401E-2</v>
      </c>
      <c r="BQ886" s="86">
        <f t="shared" si="924"/>
        <v>6.4536120300018149</v>
      </c>
      <c r="BR886" s="86">
        <f t="shared" si="945"/>
        <v>9.7658724778122125E-2</v>
      </c>
      <c r="BS886" s="86">
        <f t="shared" si="946"/>
        <v>6.3893291219725619</v>
      </c>
      <c r="BT886" s="89">
        <f t="shared" si="933"/>
        <v>1.8290001393950095E-2</v>
      </c>
      <c r="BU886" s="89">
        <f t="shared" si="933"/>
        <v>1.2297308882922522</v>
      </c>
      <c r="BV886" s="41">
        <f t="shared" si="934"/>
        <v>323.56582905870891</v>
      </c>
      <c r="BW886" s="89" t="e">
        <f t="shared" si="935"/>
        <v>#REF!</v>
      </c>
      <c r="BX886" s="42" t="e">
        <f t="shared" si="936"/>
        <v>#REF!</v>
      </c>
      <c r="BY886" s="89" t="e">
        <f t="shared" si="937"/>
        <v>#REF!</v>
      </c>
      <c r="BZ886" s="89" t="e">
        <f t="shared" si="937"/>
        <v>#REF!</v>
      </c>
      <c r="CA886" s="41">
        <f t="shared" si="938"/>
        <v>360.18405278912735</v>
      </c>
      <c r="CB886" s="89" t="e">
        <f t="shared" si="939"/>
        <v>#REF!</v>
      </c>
      <c r="CC886" s="89" t="e">
        <f t="shared" si="940"/>
        <v>#REF!</v>
      </c>
      <c r="CD886" s="41" t="e">
        <f t="shared" si="954"/>
        <v>#REF!</v>
      </c>
      <c r="CE886" s="41" t="e">
        <f t="shared" si="955"/>
        <v>#REF!</v>
      </c>
      <c r="CF886" s="42" t="e">
        <f t="shared" si="956"/>
        <v>#REF!</v>
      </c>
      <c r="CG886" s="42" t="e">
        <f t="shared" si="947"/>
        <v>#REF!</v>
      </c>
      <c r="CH886" s="42" t="e">
        <f t="shared" si="941"/>
        <v>#REF!</v>
      </c>
      <c r="CI886" s="89">
        <f t="shared" si="957"/>
        <v>1.8570915034794668</v>
      </c>
      <c r="CJ886" s="89">
        <f t="shared" si="958"/>
        <v>3.9620876599906949</v>
      </c>
      <c r="CK886" s="42" t="e">
        <f t="shared" si="942"/>
        <v>#REF!</v>
      </c>
      <c r="CM886" s="89" t="e">
        <f t="shared" si="925"/>
        <v>#REF!</v>
      </c>
      <c r="CN886" s="89">
        <f t="shared" si="926"/>
        <v>4.0694902421284637E-2</v>
      </c>
    </row>
    <row r="887" spans="4:92" ht="14.4" x14ac:dyDescent="0.3">
      <c r="E887" s="32">
        <v>41695.605555555558</v>
      </c>
      <c r="F887" s="21">
        <f t="shared" si="907"/>
        <v>1810.9409722222263</v>
      </c>
      <c r="G887" s="21">
        <f t="shared" si="908"/>
        <v>286.04166666667152</v>
      </c>
      <c r="H887" s="21"/>
      <c r="I887" s="21">
        <v>1077</v>
      </c>
      <c r="J887" s="21">
        <v>14145</v>
      </c>
      <c r="K887" s="21">
        <v>18788</v>
      </c>
      <c r="L887" s="21">
        <v>37</v>
      </c>
      <c r="M887" s="51">
        <v>7.15</v>
      </c>
      <c r="U887" s="52">
        <f t="shared" si="909"/>
        <v>5.4105375734651788E-2</v>
      </c>
      <c r="V887" s="52">
        <f t="shared" si="910"/>
        <v>7.5502229568651833</v>
      </c>
      <c r="W887" s="52">
        <f t="shared" si="911"/>
        <v>2.6433108684693896E-2</v>
      </c>
      <c r="X887" s="247">
        <f>W887+V887+SUM($U$875:U887)</f>
        <v>7.8085338912296125</v>
      </c>
      <c r="Y887" s="104">
        <f>W887+V887+SUM($U$876:U887)-$X$876</f>
        <v>7.7435777809372084</v>
      </c>
      <c r="Z887" s="42"/>
      <c r="AA887" s="42"/>
      <c r="AB887" s="41">
        <f t="shared" si="912"/>
        <v>4.0734540119578957E-2</v>
      </c>
      <c r="AC887" s="48">
        <f t="shared" si="913"/>
        <v>5.6843678797561212</v>
      </c>
      <c r="AD887" s="48">
        <f t="shared" si="914"/>
        <v>0.59025517963660357</v>
      </c>
      <c r="AE887" s="48">
        <f t="shared" si="915"/>
        <v>3.0879115336555918</v>
      </c>
      <c r="AF887" s="48">
        <f t="shared" si="916"/>
        <v>0.59025517963660357</v>
      </c>
      <c r="AG887" s="238">
        <f t="shared" si="917"/>
        <v>2.4967054070186894</v>
      </c>
      <c r="AH887" s="48">
        <f t="shared" si="918"/>
        <v>9.5094700029867997E-4</v>
      </c>
      <c r="AI887" s="48">
        <f>AE887+AC887+SUM($AB$875:AB887)</f>
        <v>9.1196378672102867</v>
      </c>
      <c r="AJ887" s="48">
        <f>AE887+AC887+SUM($AB$876:AB887)-$AI$876</f>
        <v>6.4632458207589512</v>
      </c>
      <c r="AK887" s="46"/>
      <c r="AL887" s="86"/>
      <c r="AM887" s="25">
        <v>166.13900000000001</v>
      </c>
      <c r="AN887" s="25">
        <v>0.1796051224213765</v>
      </c>
      <c r="AQ887"/>
      <c r="AR887" s="25">
        <v>336.88200000000001</v>
      </c>
      <c r="AS887" s="25">
        <v>2.404163056033683E-2</v>
      </c>
      <c r="AT887" s="47"/>
      <c r="AU887" s="47"/>
      <c r="AV887" s="41">
        <f t="shared" si="927"/>
        <v>0</v>
      </c>
      <c r="AW887" s="86">
        <f t="shared" si="928"/>
        <v>3.9941023655593211E-2</v>
      </c>
      <c r="AX887" s="86">
        <f t="shared" si="929"/>
        <v>3.0479705099999985</v>
      </c>
      <c r="AY887" s="86">
        <f t="shared" si="919"/>
        <v>0.11795923160838707</v>
      </c>
      <c r="AZ887" s="86">
        <f t="shared" si="920"/>
        <v>9.0016786356019001</v>
      </c>
      <c r="BA887" s="86">
        <f t="shared" si="943"/>
        <v>8.8522500438833668E-2</v>
      </c>
      <c r="BB887" s="86">
        <f t="shared" si="944"/>
        <v>6.3747233203201175</v>
      </c>
      <c r="BC887" s="89">
        <f t="shared" si="959"/>
        <v>8.7441870279571648E-3</v>
      </c>
      <c r="BD887" s="89">
        <f t="shared" si="959"/>
        <v>0.63532247026083155</v>
      </c>
      <c r="BE887" s="41">
        <f t="shared" si="948"/>
        <v>224.80545437755927</v>
      </c>
      <c r="BF887" s="89">
        <f t="shared" si="949"/>
        <v>0.69630041385075114</v>
      </c>
      <c r="BG887" s="89">
        <f t="shared" si="950"/>
        <v>0.30369958614924886</v>
      </c>
      <c r="BH887" s="89">
        <f t="shared" si="960"/>
        <v>0.4484638800176538</v>
      </c>
      <c r="BI887" s="89">
        <f t="shared" si="960"/>
        <v>0.19560277727113537</v>
      </c>
      <c r="BJ887" s="41">
        <f t="shared" si="951"/>
        <v>235.76025214692842</v>
      </c>
      <c r="BK887" s="89">
        <f t="shared" si="952"/>
        <v>0.68240522940749204</v>
      </c>
      <c r="BL887" s="89">
        <f t="shared" si="953"/>
        <v>0.31759477059250796</v>
      </c>
      <c r="BM887" s="89">
        <f t="shared" si="930"/>
        <v>0</v>
      </c>
      <c r="BN887" s="86">
        <f t="shared" si="931"/>
        <v>3.9122232156250404E-4</v>
      </c>
      <c r="BO887" s="86">
        <f t="shared" si="932"/>
        <v>2.6041886363131393E-2</v>
      </c>
      <c r="BP887" s="86">
        <f t="shared" si="923"/>
        <v>0.11556993894915085</v>
      </c>
      <c r="BQ887" s="86">
        <f t="shared" si="924"/>
        <v>7.6929639522804614</v>
      </c>
      <c r="BR887" s="86">
        <f t="shared" si="945"/>
        <v>0.11489673668599958</v>
      </c>
      <c r="BS887" s="86">
        <f t="shared" si="946"/>
        <v>7.6286810442512083</v>
      </c>
      <c r="BT887" s="89">
        <f t="shared" si="933"/>
        <v>1.7238011907877451E-2</v>
      </c>
      <c r="BU887" s="89">
        <f t="shared" si="933"/>
        <v>1.2393519222786464</v>
      </c>
      <c r="BV887" s="41">
        <f t="shared" si="934"/>
        <v>237.75423556062236</v>
      </c>
      <c r="BW887" s="89" t="e">
        <f t="shared" si="935"/>
        <v>#REF!</v>
      </c>
      <c r="BX887" s="42" t="e">
        <f t="shared" si="936"/>
        <v>#REF!</v>
      </c>
      <c r="BY887" s="89" t="e">
        <f t="shared" si="937"/>
        <v>#REF!</v>
      </c>
      <c r="BZ887" s="89" t="e">
        <f t="shared" si="937"/>
        <v>#REF!</v>
      </c>
      <c r="CA887" s="41">
        <f t="shared" si="938"/>
        <v>340.29416245995782</v>
      </c>
      <c r="CB887" s="89" t="e">
        <f t="shared" si="939"/>
        <v>#REF!</v>
      </c>
      <c r="CC887" s="89" t="e">
        <f t="shared" si="940"/>
        <v>#REF!</v>
      </c>
      <c r="CD887" s="41" t="e">
        <f t="shared" si="954"/>
        <v>#REF!</v>
      </c>
      <c r="CE887" s="41" t="e">
        <f t="shared" si="955"/>
        <v>#REF!</v>
      </c>
      <c r="CF887" s="42" t="e">
        <f t="shared" si="956"/>
        <v>#REF!</v>
      </c>
      <c r="CG887" s="42" t="e">
        <f t="shared" si="947"/>
        <v>#REF!</v>
      </c>
      <c r="CH887" s="42" t="e">
        <f t="shared" si="941"/>
        <v>#REF!</v>
      </c>
      <c r="CI887" s="89">
        <f t="shared" si="957"/>
        <v>2.0526930737269251</v>
      </c>
      <c r="CJ887" s="89">
        <f t="shared" si="958"/>
        <v>4.4105527470320265</v>
      </c>
      <c r="CK887" s="42" t="e">
        <f t="shared" si="942"/>
        <v>#REF!</v>
      </c>
      <c r="CM887" s="89" t="e">
        <f t="shared" si="925"/>
        <v>#REF!</v>
      </c>
      <c r="CN887" s="89">
        <f t="shared" si="926"/>
        <v>4.4981167691335387E-2</v>
      </c>
    </row>
    <row r="888" spans="4:92" ht="14.4" x14ac:dyDescent="0.3">
      <c r="E888" s="32">
        <v>41743.413194444445</v>
      </c>
      <c r="F888" s="21">
        <f t="shared" si="907"/>
        <v>1858.7486111111139</v>
      </c>
      <c r="G888" s="21">
        <f t="shared" si="908"/>
        <v>333.84930555555911</v>
      </c>
      <c r="H888" s="21"/>
      <c r="I888" s="21">
        <v>1060</v>
      </c>
      <c r="J888" s="21">
        <v>14192</v>
      </c>
      <c r="K888" s="21">
        <v>18015</v>
      </c>
      <c r="L888" s="21">
        <v>10</v>
      </c>
      <c r="M888" s="51">
        <v>7.15</v>
      </c>
      <c r="U888" s="52">
        <f t="shared" si="909"/>
        <v>5.1060409590513688E-2</v>
      </c>
      <c r="V888" s="52">
        <f t="shared" si="910"/>
        <v>7.1253081868966834</v>
      </c>
      <c r="W888" s="52">
        <f t="shared" si="911"/>
        <v>2.4945494562504788E-2</v>
      </c>
      <c r="X888" s="247">
        <f>W888+V888+SUM($U$875:U888)</f>
        <v>7.4331919167294371</v>
      </c>
      <c r="Y888" s="104">
        <f>W888+V888+SUM($U$876:U888)-$X$876</f>
        <v>7.368235806437033</v>
      </c>
      <c r="Z888" s="42"/>
      <c r="AA888" s="42"/>
      <c r="AB888" s="41">
        <f t="shared" si="912"/>
        <v>4.0224775626343065E-2</v>
      </c>
      <c r="AC888" s="48">
        <f t="shared" si="913"/>
        <v>5.6132319616118647</v>
      </c>
      <c r="AD888" s="48">
        <f t="shared" si="914"/>
        <v>0.58286854579603398</v>
      </c>
      <c r="AE888" s="48">
        <f t="shared" si="915"/>
        <v>3.0492684643220409</v>
      </c>
      <c r="AF888" s="48">
        <f t="shared" si="916"/>
        <v>0.5828685457960342</v>
      </c>
      <c r="AG888" s="238">
        <f t="shared" si="917"/>
        <v>2.4654608719673057</v>
      </c>
      <c r="AH888" s="48">
        <f t="shared" si="918"/>
        <v>9.390465587009989E-4</v>
      </c>
      <c r="AI888" s="48">
        <f>AE888+AC888+SUM($AB$875:AB888)</f>
        <v>9.0500836553588222</v>
      </c>
      <c r="AJ888" s="48">
        <f>AE888+AC888+SUM($AB$876:AB888)-$AI$876</f>
        <v>6.3936916089074867</v>
      </c>
      <c r="AK888" s="46"/>
      <c r="AL888" s="86"/>
      <c r="AM888" s="25">
        <v>167.70100000000002</v>
      </c>
      <c r="AN888" s="25">
        <v>0.15800000000000125</v>
      </c>
      <c r="AQ888"/>
      <c r="AR888" s="25">
        <v>326.577</v>
      </c>
      <c r="AS888" s="25">
        <v>4.3000000000006366E-2</v>
      </c>
      <c r="AT888" s="47"/>
      <c r="AU888" s="47"/>
      <c r="AV888" s="41">
        <f t="shared" si="927"/>
        <v>0</v>
      </c>
      <c r="AW888" s="86">
        <f t="shared" si="928"/>
        <v>3.9493335241943608E-2</v>
      </c>
      <c r="AX888" s="86">
        <f t="shared" si="929"/>
        <v>3.0097751290800971</v>
      </c>
      <c r="AY888" s="86">
        <f t="shared" si="919"/>
        <v>0.11721433909499566</v>
      </c>
      <c r="AZ888" s="86">
        <f t="shared" si="920"/>
        <v>8.932869316263826</v>
      </c>
      <c r="BA888" s="86">
        <f t="shared" si="943"/>
        <v>8.7777607925442258E-2</v>
      </c>
      <c r="BB888" s="86">
        <f t="shared" si="944"/>
        <v>6.3059140009820434</v>
      </c>
      <c r="BC888" s="89">
        <f t="shared" si="959"/>
        <v>-7.4489251339140972E-4</v>
      </c>
      <c r="BD888" s="89">
        <f t="shared" si="959"/>
        <v>-6.8809319338074104E-2</v>
      </c>
      <c r="BE888" s="41">
        <f t="shared" si="948"/>
        <v>-36.640827009338125</v>
      </c>
      <c r="BF888" s="89">
        <f t="shared" si="949"/>
        <v>1.0279217160744192</v>
      </c>
      <c r="BG888" s="89">
        <f t="shared" si="950"/>
        <v>-2.7921716074419178E-2</v>
      </c>
      <c r="BH888" s="89">
        <f t="shared" si="960"/>
        <v>-7.1496284806561075E-2</v>
      </c>
      <c r="BI888" s="89">
        <f t="shared" si="960"/>
        <v>1.9420729550965929E-3</v>
      </c>
      <c r="BJ888" s="41">
        <f t="shared" si="951"/>
        <v>238.73265754934602</v>
      </c>
      <c r="BK888" s="89">
        <f t="shared" si="952"/>
        <v>0.67863499811922345</v>
      </c>
      <c r="BL888" s="89">
        <f t="shared" si="953"/>
        <v>0.32136500188077655</v>
      </c>
      <c r="BM888" s="89">
        <f t="shared" si="930"/>
        <v>0</v>
      </c>
      <c r="BN888" s="86">
        <f t="shared" si="931"/>
        <v>3.6640082233759701E-4</v>
      </c>
      <c r="BO888" s="86">
        <f t="shared" si="932"/>
        <v>2.4579093740167191E-2</v>
      </c>
      <c r="BP888" s="86">
        <f t="shared" si="923"/>
        <v>0.10917913950587854</v>
      </c>
      <c r="BQ888" s="86">
        <f t="shared" si="924"/>
        <v>7.324012777223559</v>
      </c>
      <c r="BR888" s="86">
        <f t="shared" si="945"/>
        <v>0.10850593724272727</v>
      </c>
      <c r="BS888" s="86">
        <f t="shared" si="946"/>
        <v>7.259729869194306</v>
      </c>
      <c r="BT888" s="89">
        <f t="shared" si="933"/>
        <v>-6.3907994432723103E-3</v>
      </c>
      <c r="BU888" s="89">
        <f t="shared" si="933"/>
        <v>-0.36895117505690234</v>
      </c>
      <c r="BV888" s="41">
        <f>1000*((BT888/BU888)/0.0112372-1)</f>
        <v>541.44552160323565</v>
      </c>
      <c r="BW888" s="89" t="e">
        <f t="shared" si="935"/>
        <v>#REF!</v>
      </c>
      <c r="BX888" s="42" t="e">
        <f t="shared" si="936"/>
        <v>#REF!</v>
      </c>
      <c r="BY888" s="89" t="e">
        <f t="shared" si="937"/>
        <v>#REF!</v>
      </c>
      <c r="BZ888" s="89" t="e">
        <f t="shared" si="937"/>
        <v>#REF!</v>
      </c>
      <c r="CA888" s="41">
        <f t="shared" si="938"/>
        <v>330.0713261206709</v>
      </c>
      <c r="CB888" s="89" t="e">
        <f t="shared" si="939"/>
        <v>#REF!</v>
      </c>
      <c r="CC888" s="89" t="e">
        <f t="shared" si="940"/>
        <v>#REF!</v>
      </c>
      <c r="CD888" s="41" t="e">
        <f t="shared" si="954"/>
        <v>#REF!</v>
      </c>
      <c r="CE888" s="41" t="e">
        <f t="shared" si="955"/>
        <v>#REF!</v>
      </c>
      <c r="CF888" s="42" t="e">
        <f t="shared" si="956"/>
        <v>#REF!</v>
      </c>
      <c r="CG888" s="42" t="e">
        <f t="shared" si="947"/>
        <v>#REF!</v>
      </c>
      <c r="CH888" s="42" t="e">
        <f t="shared" si="941"/>
        <v>#REF!</v>
      </c>
      <c r="CI888" s="89">
        <f t="shared" si="957"/>
        <v>2.0547087159216595</v>
      </c>
      <c r="CJ888" s="89">
        <f t="shared" si="958"/>
        <v>4.3389828929858272</v>
      </c>
      <c r="CK888" s="42" t="e">
        <f t="shared" si="942"/>
        <v>#REF!</v>
      </c>
      <c r="CM888" s="89" t="e">
        <f t="shared" si="925"/>
        <v>#REF!</v>
      </c>
      <c r="CN888" s="89">
        <f t="shared" si="926"/>
        <v>4.5025336954011591E-2</v>
      </c>
    </row>
    <row r="889" spans="4:92" ht="14.4" x14ac:dyDescent="0.3">
      <c r="E889" s="32">
        <v>41752.5</v>
      </c>
      <c r="F889" s="21">
        <f t="shared" si="907"/>
        <v>1867.8354166666686</v>
      </c>
      <c r="G889" s="21">
        <f t="shared" si="908"/>
        <v>342.93611111111386</v>
      </c>
      <c r="H889" s="21"/>
      <c r="I889" s="21">
        <v>1054</v>
      </c>
      <c r="J889" s="21">
        <v>14444</v>
      </c>
      <c r="K889" s="21">
        <v>18018</v>
      </c>
      <c r="L889" s="21">
        <v>28</v>
      </c>
      <c r="M889" s="51">
        <v>7.15</v>
      </c>
      <c r="U889" s="52">
        <f t="shared" si="909"/>
        <v>5.0779843256509354E-2</v>
      </c>
      <c r="V889" s="52">
        <f t="shared" si="910"/>
        <v>7.0861560999337918</v>
      </c>
      <c r="W889" s="52">
        <f t="shared" si="911"/>
        <v>2.4808424256656178E-2</v>
      </c>
      <c r="X889" s="247">
        <f>W889+V889+SUM($U$875:U889)</f>
        <v>7.4446826027172062</v>
      </c>
      <c r="Y889" s="104">
        <f>W889+V889+SUM($U$876:U889)-$X$876</f>
        <v>7.3797264924248021</v>
      </c>
      <c r="Z889" s="42"/>
      <c r="AA889" s="42"/>
      <c r="AB889" s="41">
        <f t="shared" si="912"/>
        <v>4.0707295815130481E-2</v>
      </c>
      <c r="AC889" s="48">
        <f t="shared" si="913"/>
        <v>5.6805660288291548</v>
      </c>
      <c r="AD889" s="48">
        <f t="shared" si="914"/>
        <v>0.58986040184436372</v>
      </c>
      <c r="AE889" s="48">
        <f t="shared" si="915"/>
        <v>3.0858462592794504</v>
      </c>
      <c r="AF889" s="48">
        <f t="shared" si="916"/>
        <v>0.58986040184436384</v>
      </c>
      <c r="AG889" s="238">
        <f t="shared" si="917"/>
        <v>2.4950355464525145</v>
      </c>
      <c r="AH889" s="48">
        <f t="shared" si="918"/>
        <v>9.5031098257233654E-4</v>
      </c>
      <c r="AI889" s="48">
        <f>AE889+AC889+SUM($AB$875:AB889)</f>
        <v>9.1947028133486501</v>
      </c>
      <c r="AJ889" s="48">
        <f>AE889+AC889+SUM($AB$876:AB889)-$AI$876</f>
        <v>6.5383107668973146</v>
      </c>
      <c r="AK889" s="46"/>
      <c r="AL889" s="86"/>
      <c r="AM889" s="92">
        <f>AM890</f>
        <v>168.56900000000002</v>
      </c>
      <c r="AN889"/>
      <c r="AO889"/>
      <c r="AP889"/>
      <c r="AQ889"/>
      <c r="AR889" s="92">
        <f>AR890</f>
        <v>318.85699999999997</v>
      </c>
      <c r="AS889"/>
      <c r="AT889" s="47"/>
      <c r="AU889" s="47"/>
      <c r="AV889" s="41">
        <f t="shared" si="927"/>
        <v>0</v>
      </c>
      <c r="AW889" s="86">
        <f t="shared" si="928"/>
        <v>3.9996405468267576E-2</v>
      </c>
      <c r="AX889" s="86">
        <f t="shared" si="929"/>
        <v>3.0458498538111827</v>
      </c>
      <c r="AY889" s="86">
        <f t="shared" si="919"/>
        <v>0.11917478415427753</v>
      </c>
      <c r="AZ889" s="86">
        <f t="shared" si="920"/>
        <v>9.0755280291943716</v>
      </c>
      <c r="BA889" s="86">
        <f t="shared" si="943"/>
        <v>8.973805298472412E-2</v>
      </c>
      <c r="BB889" s="86">
        <f t="shared" si="944"/>
        <v>6.448572713912589</v>
      </c>
      <c r="BC889" s="89">
        <f t="shared" si="959"/>
        <v>1.9604450592818623E-3</v>
      </c>
      <c r="BD889" s="89">
        <f t="shared" si="959"/>
        <v>0.14265871293054566</v>
      </c>
      <c r="BE889" s="41">
        <f t="shared" si="948"/>
        <v>222.92060886593279</v>
      </c>
      <c r="BF889" s="89">
        <f t="shared" si="949"/>
        <v>0.69869117236427936</v>
      </c>
      <c r="BG889" s="89">
        <f t="shared" si="950"/>
        <v>0.30130882763572064</v>
      </c>
      <c r="BH889" s="89">
        <f t="shared" ref="BH889:BH894" si="961">BF889*($AJ889-$AJ888)</f>
        <v>0.10104412904224783</v>
      </c>
      <c r="BI889" s="89">
        <f t="shared" si="960"/>
        <v>4.357502894758012E-2</v>
      </c>
      <c r="BJ889" s="41"/>
      <c r="BK889" s="89"/>
      <c r="BL889" s="89"/>
      <c r="BM889" s="89"/>
      <c r="BN889" s="86"/>
      <c r="BO889" s="86"/>
      <c r="BP889" s="86"/>
      <c r="BQ889" s="86"/>
      <c r="BR889" s="86"/>
      <c r="BS889" s="86"/>
      <c r="BT889" s="89"/>
      <c r="BU889" s="89"/>
      <c r="BV889" s="41"/>
      <c r="BW889" s="89"/>
      <c r="BX889" s="42"/>
      <c r="BY889" s="89"/>
      <c r="BZ889" s="89"/>
      <c r="CA889" s="41"/>
      <c r="CB889" s="89"/>
      <c r="CC889" s="89"/>
      <c r="CD889" s="41">
        <f t="shared" si="954"/>
        <v>0</v>
      </c>
      <c r="CE889" s="41">
        <f t="shared" si="955"/>
        <v>0</v>
      </c>
      <c r="CF889" s="42">
        <f t="shared" si="956"/>
        <v>0</v>
      </c>
      <c r="CG889" s="42">
        <f t="shared" si="947"/>
        <v>0</v>
      </c>
      <c r="CH889" s="42"/>
      <c r="CI889" s="89"/>
      <c r="CJ889" s="89"/>
      <c r="CK889" s="42"/>
      <c r="CM889" s="89">
        <f t="shared" si="925"/>
        <v>0</v>
      </c>
      <c r="CN889" s="89">
        <f t="shared" si="926"/>
        <v>0</v>
      </c>
    </row>
    <row r="890" spans="4:92" ht="14.4" x14ac:dyDescent="0.3">
      <c r="E890" s="32">
        <v>41772.615277777775</v>
      </c>
      <c r="F890" s="21">
        <f t="shared" si="907"/>
        <v>1887.9506944444438</v>
      </c>
      <c r="G890" s="21">
        <f t="shared" si="908"/>
        <v>363.05138888888905</v>
      </c>
      <c r="H890" s="21"/>
      <c r="I890" s="21">
        <v>1053</v>
      </c>
      <c r="J890" s="21">
        <v>14208</v>
      </c>
      <c r="K890" s="21">
        <v>18308</v>
      </c>
      <c r="L890" s="21">
        <v>11</v>
      </c>
      <c r="M890" s="51">
        <v>7.15</v>
      </c>
      <c r="U890" s="52">
        <f t="shared" si="909"/>
        <v>5.1548192002400003E-2</v>
      </c>
      <c r="V890" s="52">
        <f t="shared" si="910"/>
        <v>7.1933765796242586</v>
      </c>
      <c r="W890" s="52">
        <f t="shared" si="911"/>
        <v>2.5183800005038021E-2</v>
      </c>
      <c r="X890" s="247">
        <f>W890+V890+SUM($U$875:U890)</f>
        <v>7.6038266501584548</v>
      </c>
      <c r="Y890" s="104">
        <f>W890+V890+SUM($U$876:U890)-$X$876</f>
        <v>7.5388705398660507</v>
      </c>
      <c r="Z890" s="42"/>
      <c r="AA890" s="42"/>
      <c r="AB890" s="41">
        <f t="shared" si="912"/>
        <v>4.0004190079205769E-2</v>
      </c>
      <c r="AC890" s="48">
        <f t="shared" si="913"/>
        <v>5.5824499914409804</v>
      </c>
      <c r="AD890" s="48">
        <f t="shared" si="914"/>
        <v>0.57967219789647395</v>
      </c>
      <c r="AE890" s="48">
        <f t="shared" si="915"/>
        <v>3.0325468159822426</v>
      </c>
      <c r="AF890" s="48">
        <f t="shared" si="916"/>
        <v>0.57967219789647406</v>
      </c>
      <c r="AG890" s="238">
        <f t="shared" si="917"/>
        <v>2.4519407210921234</v>
      </c>
      <c r="AH890" s="48">
        <f t="shared" si="918"/>
        <v>9.3389699364530723E-4</v>
      </c>
      <c r="AI890" s="48">
        <f>AE890+AC890+SUM($AB$875:AB890)</f>
        <v>9.083291522742476</v>
      </c>
      <c r="AJ890" s="48">
        <f>AE890+AC890+SUM($AB$876:AB890)-$AI$876</f>
        <v>6.4268994762911404</v>
      </c>
      <c r="AK890" s="46"/>
      <c r="AL890" s="86"/>
      <c r="AM890">
        <v>168.56900000000002</v>
      </c>
      <c r="AN890">
        <v>8.0610173055269477E-2</v>
      </c>
      <c r="AO890"/>
      <c r="AP890"/>
      <c r="AQ890"/>
      <c r="AR890">
        <v>318.85699999999997</v>
      </c>
      <c r="AS890">
        <v>0.30547012947255991</v>
      </c>
      <c r="AT890" s="47"/>
      <c r="AU890" s="47"/>
      <c r="AV890" s="41">
        <f t="shared" si="927"/>
        <v>0</v>
      </c>
      <c r="AW890" s="86">
        <f t="shared" si="928"/>
        <v>3.9305578393218854E-2</v>
      </c>
      <c r="AX890" s="86">
        <f t="shared" si="929"/>
        <v>2.9932412375890238</v>
      </c>
      <c r="AY890" s="86">
        <f t="shared" si="919"/>
        <v>0.11773075526287448</v>
      </c>
      <c r="AZ890" s="86">
        <f t="shared" si="920"/>
        <v>8.9655607674796016</v>
      </c>
      <c r="BA890" s="86">
        <f t="shared" si="943"/>
        <v>8.8294024093321072E-2</v>
      </c>
      <c r="BB890" s="86">
        <f t="shared" si="944"/>
        <v>6.338605452197819</v>
      </c>
      <c r="BC890" s="89">
        <f t="shared" si="959"/>
        <v>-1.4440288914030486E-3</v>
      </c>
      <c r="BD890" s="89">
        <f t="shared" si="959"/>
        <v>-0.10996726171477</v>
      </c>
      <c r="BE890" s="41">
        <f>1000*(((BC890)/((BD890))/0.0112372-1))</f>
        <v>168.56900000001639</v>
      </c>
      <c r="BF890" s="89">
        <f t="shared" si="949"/>
        <v>0.76763134322635362</v>
      </c>
      <c r="BG890" s="89">
        <f t="shared" si="950"/>
        <v>0.23236865677364638</v>
      </c>
      <c r="BH890" s="89">
        <f t="shared" si="961"/>
        <v>-8.5522798658599103E-2</v>
      </c>
      <c r="BI890" s="89">
        <f t="shared" si="960"/>
        <v>-2.5888491947575056E-2</v>
      </c>
      <c r="BJ890" s="41">
        <f t="shared" ref="BJ890:BJ902" si="962">1000*((BA890/BB890)/0.0112372-1)</f>
        <v>239.59404241070038</v>
      </c>
      <c r="BK890" s="89">
        <f t="shared" ref="BK890:BK902" si="963">(BJ890-$B$10)/($AM$871-$B$10)</f>
        <v>0.67754240820774037</v>
      </c>
      <c r="BL890" s="89">
        <f t="shared" si="953"/>
        <v>0.32245759179225963</v>
      </c>
      <c r="BM890" s="89">
        <f t="shared" ref="BM890:BM897" si="964">Y890-BR890-BS890</f>
        <v>0</v>
      </c>
      <c r="BN890" s="86">
        <f t="shared" ref="BN890:BN897" si="965">(1/(1/((AR890/1000+1)*0.0112372)+1))*W890</f>
        <v>3.6777986763357354E-4</v>
      </c>
      <c r="BO890" s="86">
        <f t="shared" ref="BO890:BO897" si="966">(1-(1/(1/((AR890/1000+1)*0.0112372)+1)))*W890</f>
        <v>2.4816020137404447E-2</v>
      </c>
      <c r="BP890" s="86">
        <f t="shared" ref="BP890:BP897" si="967">(1/(1/((AR890/1000+1)*0.0112372)+1))*X890</f>
        <v>0.11104497170182691</v>
      </c>
      <c r="BQ890" s="86">
        <f t="shared" ref="BQ890:BQ897" si="968">(1-(1/(1/((AR890/1000+1)*0.0112372)+1)))*X890</f>
        <v>7.4927816784566277</v>
      </c>
      <c r="BR890" s="86">
        <f t="shared" si="945"/>
        <v>0.11037176943867563</v>
      </c>
      <c r="BS890" s="86">
        <f t="shared" si="946"/>
        <v>7.4284987704273746</v>
      </c>
      <c r="BT890" s="89">
        <f t="shared" ref="BT890:BU892" si="969">BR890-BR889</f>
        <v>0.11037176943867563</v>
      </c>
      <c r="BU890" s="89">
        <f t="shared" si="969"/>
        <v>7.4284987704273746</v>
      </c>
      <c r="BV890" s="41">
        <f t="shared" ref="BV890:BV902" si="970">1000*((BT890/BU890)/0.0112372-1)</f>
        <v>322.20513270212382</v>
      </c>
      <c r="BW890" s="89" t="e">
        <f t="shared" ref="BW890:BW902" si="971">(BV890-$P$832)/($AR$871-$P$832)</f>
        <v>#REF!</v>
      </c>
      <c r="BX890" s="42" t="e">
        <f t="shared" si="936"/>
        <v>#REF!</v>
      </c>
      <c r="BY890" s="89" t="e">
        <f t="shared" ref="BY890:BZ892" si="972">BW890*($X890-$X889)</f>
        <v>#REF!</v>
      </c>
      <c r="BZ890" s="89" t="e">
        <f t="shared" si="972"/>
        <v>#REF!</v>
      </c>
      <c r="CA890" s="41">
        <f t="shared" si="938"/>
        <v>322.20513270212382</v>
      </c>
      <c r="CB890" s="89" t="e">
        <f t="shared" ref="CB890:CB902" si="973">(CA890-$P$832)/($AR$871-$P$832)</f>
        <v>#REF!</v>
      </c>
      <c r="CC890" s="89" t="e">
        <f t="shared" ref="CC890:CC902" si="974">1-CB890</f>
        <v>#REF!</v>
      </c>
      <c r="CD890" s="41" t="e">
        <f t="shared" si="954"/>
        <v>#REF!</v>
      </c>
      <c r="CE890" s="41" t="e">
        <f t="shared" si="955"/>
        <v>#REF!</v>
      </c>
      <c r="CF890" s="42" t="e">
        <f t="shared" si="956"/>
        <v>#REF!</v>
      </c>
      <c r="CG890" s="42" t="e">
        <f t="shared" si="947"/>
        <v>#REF!</v>
      </c>
      <c r="CH890" s="42" t="e">
        <f t="shared" ref="CH890:CH902" si="975">CC890*$Y890</f>
        <v>#REF!</v>
      </c>
      <c r="CI890" s="89">
        <f t="shared" ref="CI890:CI902" si="976">BL890*$AJ890</f>
        <v>2.0724025278157758</v>
      </c>
      <c r="CJ890" s="89">
        <f t="shared" ref="CJ890:CJ902" si="977">BK890*$AJ890</f>
        <v>4.3544969484753651</v>
      </c>
      <c r="CK890" s="42" t="e">
        <f t="shared" ref="CK890:CK902" si="978">CB890*$Y890</f>
        <v>#REF!</v>
      </c>
      <c r="CM890" s="89" t="e">
        <f t="shared" si="925"/>
        <v>#REF!</v>
      </c>
      <c r="CN890" s="89">
        <f t="shared" si="926"/>
        <v>4.5413065801589936E-2</v>
      </c>
    </row>
    <row r="891" spans="4:92" ht="14.4" x14ac:dyDescent="0.3">
      <c r="D891" s="94"/>
      <c r="E891" s="32">
        <v>42074.429861111108</v>
      </c>
      <c r="F891" s="21">
        <f t="shared" si="907"/>
        <v>2189.7652777777766</v>
      </c>
      <c r="G891" s="21">
        <f t="shared" si="908"/>
        <v>664.8659722222219</v>
      </c>
      <c r="H891" s="21"/>
      <c r="I891" s="21">
        <v>1068</v>
      </c>
      <c r="J891" s="21">
        <v>13866</v>
      </c>
      <c r="K891" s="21">
        <v>18829</v>
      </c>
      <c r="L891" s="21">
        <v>9</v>
      </c>
      <c r="M891" s="51">
        <v>7.15</v>
      </c>
      <c r="U891" s="52">
        <f t="shared" si="909"/>
        <v>5.3770326139538201E-2</v>
      </c>
      <c r="V891" s="52">
        <f t="shared" si="910"/>
        <v>7.5034679143141174</v>
      </c>
      <c r="W891" s="52">
        <f t="shared" si="911"/>
        <v>2.6269420654768092E-2</v>
      </c>
      <c r="X891" s="247">
        <f>W891+V891+SUM($U$875:U891)</f>
        <v>7.9687739316375819</v>
      </c>
      <c r="Y891" s="104">
        <f>W891+V891+SUM($U$876:U891)-$X$876</f>
        <v>7.9038178213451777</v>
      </c>
      <c r="Z891" s="42"/>
      <c r="AA891" s="42"/>
      <c r="AB891" s="41">
        <f t="shared" si="912"/>
        <v>3.9597394564280457E-2</v>
      </c>
      <c r="AC891" s="48">
        <f t="shared" si="913"/>
        <v>5.5256830474204444</v>
      </c>
      <c r="AD891" s="48">
        <f t="shared" si="914"/>
        <v>0.57377761411001804</v>
      </c>
      <c r="AE891" s="48">
        <f t="shared" si="915"/>
        <v>3.0017093851756167</v>
      </c>
      <c r="AF891" s="48">
        <f t="shared" si="916"/>
        <v>0.57377761411001815</v>
      </c>
      <c r="AG891" s="238">
        <f t="shared" si="917"/>
        <v>2.4270073707048727</v>
      </c>
      <c r="AH891" s="48">
        <f t="shared" si="918"/>
        <v>9.2440036072598145E-4</v>
      </c>
      <c r="AI891" s="48">
        <f>AE891+AC891+SUM($AB$875:AB891)</f>
        <v>9.0352845424795944</v>
      </c>
      <c r="AJ891" s="48">
        <f>AE891+AC891+SUM($AB$876:AB891)-$AI$876</f>
        <v>6.3788924960282589</v>
      </c>
      <c r="AK891" s="46"/>
      <c r="AL891" s="86"/>
      <c r="AM891" s="25">
        <v>167.67950000000002</v>
      </c>
      <c r="AN891" s="25">
        <v>0.31749094475274842</v>
      </c>
      <c r="AQ891" s="25"/>
      <c r="AR891" s="25">
        <v>267.92700000000002</v>
      </c>
      <c r="AS891" s="25">
        <v>0.21599999999997976</v>
      </c>
      <c r="AV891" s="41">
        <f t="shared" si="927"/>
        <v>0</v>
      </c>
      <c r="AW891" s="86">
        <f t="shared" si="928"/>
        <v>3.8876655820257663E-2</v>
      </c>
      <c r="AX891" s="86">
        <f t="shared" si="929"/>
        <v>2.9628327293553589</v>
      </c>
      <c r="AY891" s="86">
        <f t="shared" si="919"/>
        <v>0.11702053807434881</v>
      </c>
      <c r="AZ891" s="86">
        <f t="shared" si="920"/>
        <v>8.9182640044052448</v>
      </c>
      <c r="BA891" s="86">
        <f t="shared" si="943"/>
        <v>8.7583806904795405E-2</v>
      </c>
      <c r="BB891" s="86">
        <f t="shared" si="944"/>
        <v>6.2913086891234622</v>
      </c>
      <c r="BC891" s="89">
        <f t="shared" si="959"/>
        <v>-7.102171885256664E-4</v>
      </c>
      <c r="BD891" s="89">
        <f t="shared" si="959"/>
        <v>-4.7296763074356818E-2</v>
      </c>
      <c r="BE891" s="41">
        <f>1000*(((BC891)/((BD891))/0.0112372-1))</f>
        <v>336.29286345863773</v>
      </c>
      <c r="BF891" s="89">
        <f t="shared" si="949"/>
        <v>0.55488857358709809</v>
      </c>
      <c r="BG891" s="89">
        <f t="shared" si="950"/>
        <v>0.44511142641290191</v>
      </c>
      <c r="BH891" s="89">
        <f t="shared" si="961"/>
        <v>-2.6638524800294303E-2</v>
      </c>
      <c r="BI891" s="89">
        <f t="shared" si="960"/>
        <v>-2.1368455462587223E-2</v>
      </c>
      <c r="BJ891" s="41">
        <f t="shared" si="962"/>
        <v>238.86708058849959</v>
      </c>
      <c r="BK891" s="89">
        <f t="shared" si="963"/>
        <v>0.67846449447672941</v>
      </c>
      <c r="BL891" s="89">
        <f t="shared" si="953"/>
        <v>0.32153550552327059</v>
      </c>
      <c r="BM891" s="89">
        <f t="shared" si="964"/>
        <v>0</v>
      </c>
      <c r="BN891" s="86">
        <f t="shared" si="965"/>
        <v>3.6902748828211251E-4</v>
      </c>
      <c r="BO891" s="86">
        <f t="shared" si="966"/>
        <v>2.5900393166485979E-2</v>
      </c>
      <c r="BP891" s="86">
        <f t="shared" si="967"/>
        <v>0.1119437184141491</v>
      </c>
      <c r="BQ891" s="86">
        <f t="shared" si="968"/>
        <v>7.8568302132234322</v>
      </c>
      <c r="BR891" s="86">
        <f t="shared" si="945"/>
        <v>0.11127051615099783</v>
      </c>
      <c r="BS891" s="86">
        <f t="shared" si="946"/>
        <v>7.7925473051941792</v>
      </c>
      <c r="BT891" s="89">
        <f t="shared" si="969"/>
        <v>8.9874671232219316E-4</v>
      </c>
      <c r="BU891" s="89">
        <f t="shared" si="969"/>
        <v>0.36404853476680454</v>
      </c>
      <c r="BV891" s="41">
        <f t="shared" si="970"/>
        <v>-780.30512962040018</v>
      </c>
      <c r="BW891" s="89" t="e">
        <f t="shared" si="971"/>
        <v>#REF!</v>
      </c>
      <c r="BX891" s="42" t="e">
        <f t="shared" si="936"/>
        <v>#REF!</v>
      </c>
      <c r="BY891" s="89" t="e">
        <f t="shared" si="972"/>
        <v>#REF!</v>
      </c>
      <c r="BZ891" s="89" t="e">
        <f t="shared" si="972"/>
        <v>#REF!</v>
      </c>
      <c r="CA891" s="41">
        <f t="shared" si="938"/>
        <v>270.69858037149561</v>
      </c>
      <c r="CB891" s="89" t="e">
        <f t="shared" si="973"/>
        <v>#REF!</v>
      </c>
      <c r="CC891" s="89" t="e">
        <f t="shared" si="974"/>
        <v>#REF!</v>
      </c>
      <c r="CD891" s="41" t="e">
        <f t="shared" si="954"/>
        <v>#REF!</v>
      </c>
      <c r="CE891" s="41" t="e">
        <f t="shared" si="955"/>
        <v>#REF!</v>
      </c>
      <c r="CF891" s="42" t="e">
        <f t="shared" si="956"/>
        <v>#REF!</v>
      </c>
      <c r="CG891" s="42" t="e">
        <f t="shared" si="947"/>
        <v>#REF!</v>
      </c>
      <c r="CH891" s="42" t="e">
        <f t="shared" si="975"/>
        <v>#REF!</v>
      </c>
      <c r="CI891" s="89">
        <f t="shared" si="976"/>
        <v>2.0510404233890438</v>
      </c>
      <c r="CJ891" s="89">
        <f t="shared" si="977"/>
        <v>4.3278520726392156</v>
      </c>
      <c r="CK891" s="42" t="e">
        <f t="shared" si="978"/>
        <v>#REF!</v>
      </c>
      <c r="CM891" s="89" t="e">
        <f t="shared" si="925"/>
        <v>#REF!</v>
      </c>
      <c r="CN891" s="89">
        <f t="shared" si="926"/>
        <v>4.4944952758409047E-2</v>
      </c>
    </row>
    <row r="892" spans="4:92" ht="14.4" x14ac:dyDescent="0.3">
      <c r="D892" s="94" t="s">
        <v>127</v>
      </c>
      <c r="E892" s="32">
        <v>42284.654166666667</v>
      </c>
      <c r="F892" s="21">
        <f t="shared" si="907"/>
        <v>2399.9895833333358</v>
      </c>
      <c r="G892" s="21">
        <f t="shared" si="908"/>
        <v>875.09027777778101</v>
      </c>
      <c r="H892" s="21"/>
      <c r="I892" s="21">
        <v>1068</v>
      </c>
      <c r="J892" s="21">
        <v>16294</v>
      </c>
      <c r="K892" s="21">
        <v>22926</v>
      </c>
      <c r="L892" s="21">
        <v>16</v>
      </c>
      <c r="M892" s="51">
        <v>7.15</v>
      </c>
      <c r="U892" s="52">
        <f t="shared" si="909"/>
        <v>6.5470205378673998E-2</v>
      </c>
      <c r="V892" s="52">
        <f t="shared" si="910"/>
        <v>9.1361466569422412</v>
      </c>
      <c r="W892" s="52">
        <f t="shared" si="911"/>
        <v>3.1985380951256748E-2</v>
      </c>
      <c r="X892" s="247">
        <f>W892+V892+SUM($U$875:U892)</f>
        <v>9.672638839940868</v>
      </c>
      <c r="Y892" s="104">
        <f>W892+V892+SUM($U$876:U892)-$X$876</f>
        <v>9.607682729648463</v>
      </c>
      <c r="Z892" s="42"/>
      <c r="AA892" s="42"/>
      <c r="AB892" s="41">
        <f t="shared" si="912"/>
        <v>4.653107940504729E-2</v>
      </c>
      <c r="AC892" s="48">
        <f t="shared" si="913"/>
        <v>6.4932554142989138</v>
      </c>
      <c r="AD892" s="48">
        <f t="shared" si="914"/>
        <v>0.674248697844269</v>
      </c>
      <c r="AE892" s="48">
        <f t="shared" si="915"/>
        <v>3.5273224233413747</v>
      </c>
      <c r="AF892" s="48">
        <f t="shared" si="916"/>
        <v>0.67424869784426922</v>
      </c>
      <c r="AG892" s="238">
        <f t="shared" si="917"/>
        <v>2.8519874584065481</v>
      </c>
      <c r="AH892" s="48">
        <f t="shared" si="918"/>
        <v>1.086267090557417E-3</v>
      </c>
      <c r="AI892" s="48">
        <f>AE892+AC892+SUM($AB$875:AB892)</f>
        <v>10.575001026928868</v>
      </c>
      <c r="AJ892" s="48">
        <f>AE892+AC892+SUM($AB$876:AB892)-$AI$876</f>
        <v>7.9186089804775328</v>
      </c>
      <c r="AK892" s="46"/>
      <c r="AL892" s="86"/>
      <c r="AM892">
        <v>166.90699999999998</v>
      </c>
      <c r="AN892">
        <v>0.39315137033972863</v>
      </c>
      <c r="AO892"/>
      <c r="AP892"/>
      <c r="AR892">
        <v>245.047</v>
      </c>
      <c r="AS892" s="1">
        <v>6.5053823869151442E-2</v>
      </c>
      <c r="AT892"/>
      <c r="AU892"/>
      <c r="AV892" s="89">
        <f t="shared" si="927"/>
        <v>0</v>
      </c>
      <c r="AW892" s="86">
        <f t="shared" si="928"/>
        <v>4.5654304005341421E-2</v>
      </c>
      <c r="AX892" s="86">
        <f t="shared" si="929"/>
        <v>3.4816681193360335</v>
      </c>
      <c r="AY892" s="86">
        <f t="shared" si="919"/>
        <v>0.13687274759613982</v>
      </c>
      <c r="AZ892" s="86">
        <f t="shared" si="920"/>
        <v>10.438128279332728</v>
      </c>
      <c r="BA892" s="86">
        <f t="shared" si="943"/>
        <v>0.10743601642658641</v>
      </c>
      <c r="BB892" s="86">
        <f t="shared" si="944"/>
        <v>7.8111729640509457</v>
      </c>
      <c r="BC892" s="89">
        <f t="shared" si="959"/>
        <v>1.9852209521791009E-2</v>
      </c>
      <c r="BD892" s="89">
        <f t="shared" si="959"/>
        <v>1.5198642749274835</v>
      </c>
      <c r="BE892" s="41">
        <f>1000*(((BC892)/((BD892))/0.0112372-1))</f>
        <v>162.37412225752323</v>
      </c>
      <c r="BF892" s="89">
        <f t="shared" si="949"/>
        <v>0.77548899342196631</v>
      </c>
      <c r="BG892" s="89">
        <f t="shared" si="950"/>
        <v>0.22451100657803369</v>
      </c>
      <c r="BH892" s="89">
        <f t="shared" si="961"/>
        <v>1.1940331866807761</v>
      </c>
      <c r="BI892" s="89">
        <f t="shared" si="960"/>
        <v>0.34568329776849782</v>
      </c>
      <c r="BJ892" s="41">
        <f t="shared" si="962"/>
        <v>223.98341136419475</v>
      </c>
      <c r="BK892" s="89">
        <f t="shared" si="963"/>
        <v>0.69734310213505057</v>
      </c>
      <c r="BL892" s="89">
        <f t="shared" si="953"/>
        <v>0.30265689786494943</v>
      </c>
      <c r="BM892" s="89">
        <f t="shared" si="964"/>
        <v>0</v>
      </c>
      <c r="BN892" s="86">
        <f t="shared" si="965"/>
        <v>4.4132786741675554E-4</v>
      </c>
      <c r="BO892" s="86">
        <f t="shared" si="966"/>
        <v>3.1544053083839993E-2</v>
      </c>
      <c r="BP892" s="86">
        <f t="shared" si="967"/>
        <v>0.13346112957131612</v>
      </c>
      <c r="BQ892" s="86">
        <f t="shared" si="968"/>
        <v>9.5391777103695521</v>
      </c>
      <c r="BR892" s="86">
        <f t="shared" si="945"/>
        <v>0.13278792730816483</v>
      </c>
      <c r="BS892" s="86">
        <f t="shared" si="946"/>
        <v>9.4748948023402999</v>
      </c>
      <c r="BT892" s="89">
        <f t="shared" si="969"/>
        <v>2.1517411157167002E-2</v>
      </c>
      <c r="BU892" s="89">
        <f t="shared" si="969"/>
        <v>1.6823474971461208</v>
      </c>
      <c r="BV892" s="41">
        <f t="shared" si="970"/>
        <v>138.19376332713529</v>
      </c>
      <c r="BW892" s="89" t="e">
        <f t="shared" si="971"/>
        <v>#REF!</v>
      </c>
      <c r="BX892" s="42" t="e">
        <f t="shared" si="936"/>
        <v>#REF!</v>
      </c>
      <c r="BY892" s="89" t="e">
        <f t="shared" si="972"/>
        <v>#REF!</v>
      </c>
      <c r="BZ892" s="89" t="e">
        <f t="shared" si="972"/>
        <v>#REF!</v>
      </c>
      <c r="CA892" s="41">
        <f t="shared" si="938"/>
        <v>247.17123236766093</v>
      </c>
      <c r="CB892" s="89" t="e">
        <f t="shared" si="973"/>
        <v>#REF!</v>
      </c>
      <c r="CC892" s="89" t="e">
        <f t="shared" si="974"/>
        <v>#REF!</v>
      </c>
      <c r="CD892" s="41" t="e">
        <f t="shared" si="954"/>
        <v>#REF!</v>
      </c>
      <c r="CE892" s="41" t="e">
        <f t="shared" si="955"/>
        <v>#REF!</v>
      </c>
      <c r="CF892" s="42" t="e">
        <f t="shared" si="956"/>
        <v>#REF!</v>
      </c>
      <c r="CG892" s="42" t="e">
        <f t="shared" si="947"/>
        <v>#REF!</v>
      </c>
      <c r="CH892" s="42" t="e">
        <f t="shared" si="975"/>
        <v>#REF!</v>
      </c>
      <c r="CI892" s="89">
        <f t="shared" si="976"/>
        <v>2.3966216294368601</v>
      </c>
      <c r="CJ892" s="89">
        <f t="shared" si="977"/>
        <v>5.5219873510406732</v>
      </c>
      <c r="CK892" s="42" t="e">
        <f t="shared" si="978"/>
        <v>#REF!</v>
      </c>
      <c r="CM892" s="89" t="e">
        <f t="shared" si="925"/>
        <v>#REF!</v>
      </c>
      <c r="CN892" s="89">
        <f t="shared" si="926"/>
        <v>5.2517758639215893E-2</v>
      </c>
    </row>
    <row r="893" spans="4:92" ht="14.4" x14ac:dyDescent="0.3">
      <c r="E893" s="32">
        <v>42488.491666666669</v>
      </c>
      <c r="F893" s="21">
        <f t="shared" ref="F893:F899" si="979">E893-E$828</f>
        <v>2603.8270833333372</v>
      </c>
      <c r="G893" s="21">
        <f t="shared" ref="G893:G898" si="980">E893-E$876</f>
        <v>1078.9277777777825</v>
      </c>
      <c r="H893" s="21"/>
      <c r="I893" s="21">
        <v>1042</v>
      </c>
      <c r="J893" s="21">
        <v>21050</v>
      </c>
      <c r="K893" s="21">
        <v>29154</v>
      </c>
      <c r="L893" s="21">
        <v>16</v>
      </c>
      <c r="M893" s="51">
        <v>7.15</v>
      </c>
      <c r="U893" s="52">
        <f t="shared" si="909"/>
        <v>8.1228798789913709E-2</v>
      </c>
      <c r="V893" s="52">
        <f t="shared" si="910"/>
        <v>11.335205292538134</v>
      </c>
      <c r="W893" s="52">
        <f t="shared" si="911"/>
        <v>3.9684220608152833E-2</v>
      </c>
      <c r="X893" s="247">
        <f>W893+V893+SUM($U$875:U893)</f>
        <v>11.960625113983571</v>
      </c>
      <c r="Y893" s="104">
        <f>W893+V893+SUM($U$876:U893)-$X$876</f>
        <v>11.895669003691166</v>
      </c>
      <c r="Z893" s="42"/>
      <c r="AA893" s="42"/>
      <c r="AB893" s="41">
        <f t="shared" si="912"/>
        <v>5.864945511860066E-2</v>
      </c>
      <c r="AC893" s="48">
        <f t="shared" si="913"/>
        <v>8.1843339304358835</v>
      </c>
      <c r="AD893" s="48">
        <f t="shared" si="914"/>
        <v>0.8498474406485178</v>
      </c>
      <c r="AE893" s="48">
        <f t="shared" si="915"/>
        <v>4.4459647358654131</v>
      </c>
      <c r="AF893" s="48">
        <f t="shared" si="916"/>
        <v>0.8498474406485178</v>
      </c>
      <c r="AG893" s="238">
        <f t="shared" si="917"/>
        <v>3.5947481248948425</v>
      </c>
      <c r="AH893" s="48">
        <f t="shared" si="918"/>
        <v>1.3691703220525234E-3</v>
      </c>
      <c r="AI893" s="48">
        <f>AE893+AC893+SUM($AB$875:AB893)</f>
        <v>13.243371310708477</v>
      </c>
      <c r="AJ893" s="48">
        <f>AE893+AC893+SUM($AB$876:AB893)-$AI$876</f>
        <v>10.586979264257142</v>
      </c>
      <c r="AK893" s="46"/>
      <c r="AL893" s="86"/>
      <c r="AM893">
        <v>164.6275</v>
      </c>
      <c r="AN893">
        <v>0.4801255044256672</v>
      </c>
      <c r="AR893">
        <v>229.30200000000002</v>
      </c>
      <c r="AS893">
        <v>0.13010764773832298</v>
      </c>
      <c r="AT893"/>
      <c r="AU893"/>
      <c r="AV893" s="89">
        <f t="shared" si="927"/>
        <v>0</v>
      </c>
      <c r="AW893" s="86">
        <f t="shared" si="928"/>
        <v>5.7433377570334135E-2</v>
      </c>
      <c r="AX893" s="86">
        <f t="shared" si="929"/>
        <v>4.3885313582950785</v>
      </c>
      <c r="AY893" s="86">
        <f t="shared" si="919"/>
        <v>0.17107907731616248</v>
      </c>
      <c r="AZ893" s="86">
        <f t="shared" si="920"/>
        <v>13.072292233392314</v>
      </c>
      <c r="BA893" s="86">
        <f>AY893-$AY$876</f>
        <v>0.14164234614660906</v>
      </c>
      <c r="BB893" s="86">
        <f>AZ893-$AZ$876</f>
        <v>10.445336918110531</v>
      </c>
      <c r="BC893" s="89">
        <f>BA893-BA892</f>
        <v>3.4206329720022646E-2</v>
      </c>
      <c r="BD893" s="89">
        <f>BB893-BB892</f>
        <v>2.6341639540595851</v>
      </c>
      <c r="BE893" s="41">
        <f>1000*(((BC893)/((BD893))/0.0112372-1))</f>
        <v>155.59476178487586</v>
      </c>
      <c r="BF893" s="89">
        <f t="shared" si="949"/>
        <v>0.78408800785910826</v>
      </c>
      <c r="BG893" s="89">
        <f>1-BF893</f>
        <v>0.21591199214089174</v>
      </c>
      <c r="BH893" s="89">
        <f t="shared" si="961"/>
        <v>2.092237140039197</v>
      </c>
      <c r="BI893" s="89">
        <f>BG893*($AJ893-$AJ892)</f>
        <v>0.57613314374041202</v>
      </c>
      <c r="BJ893" s="41">
        <f t="shared" si="962"/>
        <v>206.73677614304543</v>
      </c>
      <c r="BK893" s="89">
        <f t="shared" si="963"/>
        <v>0.7192189215220185</v>
      </c>
      <c r="BL893" s="89">
        <f t="shared" ref="BL893:BL902" si="981">1-BK893</f>
        <v>0.2807810784779815</v>
      </c>
      <c r="BM893" s="89">
        <f t="shared" si="964"/>
        <v>0</v>
      </c>
      <c r="BN893" s="86">
        <f t="shared" si="965"/>
        <v>5.4072482315033004E-4</v>
      </c>
      <c r="BO893" s="86">
        <f t="shared" si="966"/>
        <v>3.9143495785002501E-2</v>
      </c>
      <c r="BP893" s="86">
        <f t="shared" si="967"/>
        <v>0.16297175049464072</v>
      </c>
      <c r="BQ893" s="86">
        <f t="shared" si="968"/>
        <v>11.79765336348893</v>
      </c>
      <c r="BR893" s="86">
        <f>BP893-$BP$876</f>
        <v>0.16229854823148943</v>
      </c>
      <c r="BS893" s="86">
        <f>BQ893-$BQ$876</f>
        <v>11.733370455459678</v>
      </c>
      <c r="BT893" s="89">
        <f t="shared" ref="BT893:BT902" si="982">BR893-BR892</f>
        <v>2.9510620923324599E-2</v>
      </c>
      <c r="BU893" s="89">
        <f t="shared" ref="BU893:BU902" si="983">BS893-BS892</f>
        <v>2.2584756531193779</v>
      </c>
      <c r="BV893" s="41">
        <f t="shared" si="970"/>
        <v>162.79946638077769</v>
      </c>
      <c r="BW893" s="89" t="e">
        <f t="shared" si="971"/>
        <v>#REF!</v>
      </c>
      <c r="BX893" s="42" t="e">
        <f t="shared" ref="BX893:BX902" si="984">1-BW893</f>
        <v>#REF!</v>
      </c>
      <c r="BY893" s="89" t="e">
        <f t="shared" ref="BY893:BY902" si="985">BW893*($X893-$X892)</f>
        <v>#REF!</v>
      </c>
      <c r="BZ893" s="89" t="e">
        <f t="shared" ref="BZ893:BZ902" si="986">BX893*($X893-$X892)</f>
        <v>#REF!</v>
      </c>
      <c r="CA893" s="41">
        <f t="shared" ref="CA893:CA902" si="987">1000*((BR893/BS893/0.0112372-1))</f>
        <v>230.93109233156463</v>
      </c>
      <c r="CB893" s="89" t="e">
        <f t="shared" si="973"/>
        <v>#REF!</v>
      </c>
      <c r="CC893" s="89" t="e">
        <f t="shared" si="974"/>
        <v>#REF!</v>
      </c>
      <c r="CD893" s="41" t="e">
        <f t="shared" ref="CD893:CD902" si="988">CK893+CJ893</f>
        <v>#REF!</v>
      </c>
      <c r="CE893" s="41" t="e">
        <f t="shared" si="955"/>
        <v>#REF!</v>
      </c>
      <c r="CF893" s="42" t="e">
        <f t="shared" ref="CF893:CF902" si="989">CK893*13.49+CJ893</f>
        <v>#REF!</v>
      </c>
      <c r="CG893" s="42" t="e">
        <f t="shared" ref="CG893:CG902" si="990">CH893*13.49+CI893</f>
        <v>#REF!</v>
      </c>
      <c r="CH893" s="42" t="e">
        <f t="shared" si="975"/>
        <v>#REF!</v>
      </c>
      <c r="CI893" s="89">
        <f t="shared" si="976"/>
        <v>2.9726234556421476</v>
      </c>
      <c r="CJ893" s="89">
        <f t="shared" si="977"/>
        <v>7.6143558086149943</v>
      </c>
      <c r="CK893" s="42" t="e">
        <f t="shared" si="978"/>
        <v>#REF!</v>
      </c>
      <c r="CM893" s="89" t="e">
        <f t="shared" si="925"/>
        <v>#REF!</v>
      </c>
      <c r="CN893" s="89">
        <f t="shared" si="926"/>
        <v>6.5139828186132592E-2</v>
      </c>
    </row>
    <row r="894" spans="4:92" ht="14.4" x14ac:dyDescent="0.3">
      <c r="E894" s="32">
        <v>42600.463194444441</v>
      </c>
      <c r="F894" s="21">
        <f t="shared" si="979"/>
        <v>2715.7986111111095</v>
      </c>
      <c r="G894" s="21">
        <f t="shared" si="980"/>
        <v>1190.8993055555547</v>
      </c>
      <c r="H894" s="21"/>
      <c r="I894" s="21">
        <v>1034</v>
      </c>
      <c r="J894" s="21">
        <v>23169</v>
      </c>
      <c r="K894" s="21">
        <v>30646</v>
      </c>
      <c r="L894" s="21">
        <v>18</v>
      </c>
      <c r="M894" s="51">
        <v>7.15</v>
      </c>
      <c r="U894" s="52">
        <f t="shared" si="909"/>
        <v>8.473025209230528E-2</v>
      </c>
      <c r="V894" s="52">
        <f t="shared" si="910"/>
        <v>11.823821307992155</v>
      </c>
      <c r="W894" s="52">
        <f t="shared" si="911"/>
        <v>4.1394850918723254E-2</v>
      </c>
      <c r="X894" s="247">
        <f>W894+V894+SUM($U$875:U894)</f>
        <v>12.535682011840468</v>
      </c>
      <c r="Y894" s="104">
        <f>W894+V894+SUM($U$876:U894)-$X$876</f>
        <v>12.470725901548063</v>
      </c>
      <c r="Z894" s="42"/>
      <c r="AA894" s="42"/>
      <c r="AB894" s="41">
        <f t="shared" si="912"/>
        <v>6.4057795820877797E-2</v>
      </c>
      <c r="AC894" s="48">
        <f t="shared" si="913"/>
        <v>8.9390496601471732</v>
      </c>
      <c r="AD894" s="48">
        <f t="shared" si="914"/>
        <v>0.92821584994901163</v>
      </c>
      <c r="AE894" s="48">
        <f t="shared" si="915"/>
        <v>4.8559479487229833</v>
      </c>
      <c r="AF894" s="48">
        <f t="shared" si="916"/>
        <v>0.92821584994901163</v>
      </c>
      <c r="AG894" s="238">
        <f t="shared" si="917"/>
        <v>3.9262366708495913</v>
      </c>
      <c r="AH894" s="48">
        <f t="shared" si="918"/>
        <v>1.4954279243803255E-3</v>
      </c>
      <c r="AI894" s="48">
        <f>AE894+AC894+SUM($AB$875:AB894)</f>
        <v>14.472128049098215</v>
      </c>
      <c r="AJ894" s="48">
        <f>AE894+AC894+SUM($AB$876:AB894)-$AI$876</f>
        <v>11.815736002646879</v>
      </c>
      <c r="AK894" s="46"/>
      <c r="AL894" s="86"/>
      <c r="AM894" s="25">
        <v>164.834</v>
      </c>
      <c r="AN894" s="25">
        <v>0.28284271247462306</v>
      </c>
      <c r="AR894" s="25">
        <v>221.6165</v>
      </c>
      <c r="AS894" s="25">
        <v>0.10818733752155592</v>
      </c>
      <c r="AV894" s="89">
        <f t="shared" si="927"/>
        <v>0</v>
      </c>
      <c r="AW894" s="86">
        <f t="shared" si="928"/>
        <v>6.274055693973582E-2</v>
      </c>
      <c r="AX894" s="86">
        <f t="shared" si="929"/>
        <v>4.7932073917832474</v>
      </c>
      <c r="AY894" s="86">
        <f t="shared" si="919"/>
        <v>0.18698498902616476</v>
      </c>
      <c r="AZ894" s="86">
        <f t="shared" si="920"/>
        <v>14.28514306007205</v>
      </c>
      <c r="BA894" s="86">
        <f>AY894-$AY$876</f>
        <v>0.15754825785661133</v>
      </c>
      <c r="BB894" s="86">
        <f>AZ894-$AZ$876</f>
        <v>11.658187744790268</v>
      </c>
      <c r="BC894" s="89">
        <f>BA894-BA893</f>
        <v>1.5905911710002274E-2</v>
      </c>
      <c r="BD894" s="89">
        <f>BB894-BB893</f>
        <v>1.2128508266797375</v>
      </c>
      <c r="BE894" s="41">
        <f>1000*(((BC894)/((BD894))/0.0112372-1))</f>
        <v>167.05968867234833</v>
      </c>
      <c r="BF894" s="89">
        <f t="shared" si="949"/>
        <v>0.76954577010321368</v>
      </c>
      <c r="BG894" s="89">
        <f>1-BF894</f>
        <v>0.23045422989678632</v>
      </c>
      <c r="BH894" s="89">
        <f t="shared" si="961"/>
        <v>0.94558455051364365</v>
      </c>
      <c r="BI894" s="89">
        <f>BG894*($AJ894-$AJ893)</f>
        <v>0.28317218787609388</v>
      </c>
      <c r="BJ894" s="41">
        <f t="shared" si="962"/>
        <v>202.60900007762882</v>
      </c>
      <c r="BK894" s="89">
        <f t="shared" si="963"/>
        <v>0.72445463750481898</v>
      </c>
      <c r="BL894" s="89">
        <f t="shared" si="981"/>
        <v>0.27554536249518102</v>
      </c>
      <c r="BM894" s="89">
        <f t="shared" si="964"/>
        <v>0</v>
      </c>
      <c r="BN894" s="86">
        <f t="shared" si="965"/>
        <v>5.6055479817214481E-4</v>
      </c>
      <c r="BO894" s="86">
        <f t="shared" si="966"/>
        <v>4.083429612055111E-2</v>
      </c>
      <c r="BP894" s="86">
        <f t="shared" si="967"/>
        <v>0.16975388349373363</v>
      </c>
      <c r="BQ894" s="86">
        <f t="shared" si="968"/>
        <v>12.365928128346734</v>
      </c>
      <c r="BR894" s="86">
        <f>BP894-$BP$876</f>
        <v>0.16908068123058234</v>
      </c>
      <c r="BS894" s="86">
        <f>BQ894-$BQ$876</f>
        <v>12.301645220317482</v>
      </c>
      <c r="BT894" s="89">
        <f t="shared" si="982"/>
        <v>6.7821329990929158E-3</v>
      </c>
      <c r="BU894" s="89">
        <f t="shared" si="983"/>
        <v>0.56827476485780437</v>
      </c>
      <c r="BV894" s="41">
        <f t="shared" si="970"/>
        <v>62.061878658010052</v>
      </c>
      <c r="BW894" s="89" t="e">
        <f t="shared" si="971"/>
        <v>#REF!</v>
      </c>
      <c r="BX894" s="42" t="e">
        <f t="shared" si="984"/>
        <v>#REF!</v>
      </c>
      <c r="BY894" s="89" t="e">
        <f t="shared" si="985"/>
        <v>#REF!</v>
      </c>
      <c r="BZ894" s="89" t="e">
        <f t="shared" si="986"/>
        <v>#REF!</v>
      </c>
      <c r="CA894" s="41">
        <f t="shared" si="987"/>
        <v>223.13017538319048</v>
      </c>
      <c r="CB894" s="89" t="e">
        <f t="shared" si="973"/>
        <v>#REF!</v>
      </c>
      <c r="CC894" s="89" t="e">
        <f t="shared" si="974"/>
        <v>#REF!</v>
      </c>
      <c r="CD894" s="41" t="e">
        <f t="shared" si="988"/>
        <v>#REF!</v>
      </c>
      <c r="CE894" s="41" t="e">
        <f t="shared" si="955"/>
        <v>#REF!</v>
      </c>
      <c r="CF894" s="42" t="e">
        <f t="shared" si="989"/>
        <v>#REF!</v>
      </c>
      <c r="CG894" s="42" t="e">
        <f t="shared" si="990"/>
        <v>#REF!</v>
      </c>
      <c r="CH894" s="42" t="e">
        <f t="shared" si="975"/>
        <v>#REF!</v>
      </c>
      <c r="CI894" s="89">
        <f t="shared" si="976"/>
        <v>3.2557712599966955</v>
      </c>
      <c r="CJ894" s="89">
        <f t="shared" si="977"/>
        <v>8.5599647426501839</v>
      </c>
      <c r="CK894" s="42" t="e">
        <f t="shared" si="978"/>
        <v>#REF!</v>
      </c>
      <c r="CM894" s="89" t="e">
        <f t="shared" si="925"/>
        <v>#REF!</v>
      </c>
      <c r="CN894" s="89">
        <f t="shared" si="926"/>
        <v>7.1344515595137659E-2</v>
      </c>
    </row>
    <row r="895" spans="4:92" ht="14.4" x14ac:dyDescent="0.3">
      <c r="E895" s="32">
        <v>42800.59097222222</v>
      </c>
      <c r="F895" s="21">
        <f t="shared" si="979"/>
        <v>2915.9263888888891</v>
      </c>
      <c r="G895" s="21">
        <f t="shared" si="980"/>
        <v>1391.0270833333343</v>
      </c>
      <c r="H895" s="21"/>
      <c r="I895" s="21">
        <v>1014</v>
      </c>
      <c r="J895" s="21">
        <v>18621</v>
      </c>
      <c r="K895" s="21">
        <v>27469</v>
      </c>
      <c r="L895" s="21">
        <v>52</v>
      </c>
      <c r="M895" s="51">
        <v>7.15</v>
      </c>
      <c r="U895" s="52">
        <f t="shared" si="909"/>
        <v>7.4477478857577065E-2</v>
      </c>
      <c r="V895" s="52">
        <f t="shared" si="910"/>
        <v>10.393081334426089</v>
      </c>
      <c r="W895" s="52">
        <f t="shared" si="911"/>
        <v>3.6385872318108504E-2</v>
      </c>
      <c r="X895" s="247">
        <f>W895+V895+SUM($U$875:U895)</f>
        <v>11.174410538531363</v>
      </c>
      <c r="Y895" s="104">
        <f>W895+V895+SUM($U$876:U895)-$X$876</f>
        <v>11.109454428238958</v>
      </c>
      <c r="Z895" s="42"/>
      <c r="AA895" s="42"/>
      <c r="AB895" s="41">
        <f t="shared" si="912"/>
        <v>5.0487645484252885E-2</v>
      </c>
      <c r="AC895" s="48">
        <f t="shared" si="913"/>
        <v>7.0453808849374999</v>
      </c>
      <c r="AD895" s="48">
        <f t="shared" si="914"/>
        <v>0.73158047610836419</v>
      </c>
      <c r="AE895" s="48">
        <f t="shared" si="915"/>
        <v>3.8272528016832954</v>
      </c>
      <c r="AF895" s="48">
        <f t="shared" si="916"/>
        <v>0.73158047610836452</v>
      </c>
      <c r="AG895" s="238">
        <f t="shared" si="917"/>
        <v>3.0944936925307269</v>
      </c>
      <c r="AH895" s="48">
        <f t="shared" si="918"/>
        <v>1.1786330442041023E-3</v>
      </c>
      <c r="AI895" s="48">
        <f>AE895+AC895+SUM($AB$875:AB895)</f>
        <v>11.600251772333106</v>
      </c>
      <c r="AJ895" s="48">
        <f>AE895+AC895+SUM($AB$876:AB895)-$AI$876</f>
        <v>8.9438597258817705</v>
      </c>
      <c r="AK895" s="46"/>
      <c r="AL895" s="86"/>
      <c r="AM895" s="25">
        <v>162.78333333333333</v>
      </c>
      <c r="AN895" s="25">
        <v>0.20756284188970964</v>
      </c>
      <c r="AR895" s="25">
        <v>211.17833333333331</v>
      </c>
      <c r="AS895" s="25">
        <v>0.27557999443598058</v>
      </c>
      <c r="AV895" s="89">
        <f t="shared" si="927"/>
        <v>0</v>
      </c>
      <c r="AW895" s="86">
        <f t="shared" si="928"/>
        <v>4.9363521569929757E-2</v>
      </c>
      <c r="AX895" s="86">
        <f t="shared" si="929"/>
        <v>3.7778892801133654</v>
      </c>
      <c r="AY895" s="86">
        <f t="shared" si="919"/>
        <v>0.14961888023919623</v>
      </c>
      <c r="AZ895" s="86">
        <f t="shared" si="920"/>
        <v>11.450632892093909</v>
      </c>
      <c r="BA895" s="86">
        <f>AY895-$AY$876</f>
        <v>0.12018214906964282</v>
      </c>
      <c r="BB895" s="86">
        <f>AZ895-$AZ$876</f>
        <v>8.8236775768121269</v>
      </c>
      <c r="BC895" s="89"/>
      <c r="BD895" s="89"/>
      <c r="BE895" s="41"/>
      <c r="BF895" s="89"/>
      <c r="BG895" s="89"/>
      <c r="BH895" s="89"/>
      <c r="BI895" s="89"/>
      <c r="BJ895" s="41">
        <f t="shared" si="962"/>
        <v>212.08262260108103</v>
      </c>
      <c r="BK895" s="89">
        <f t="shared" si="963"/>
        <v>0.71243819182681145</v>
      </c>
      <c r="BL895" s="89">
        <f t="shared" si="981"/>
        <v>0.28756180817318855</v>
      </c>
      <c r="BM895" s="89">
        <f t="shared" si="964"/>
        <v>0</v>
      </c>
      <c r="BN895" s="86">
        <f t="shared" si="965"/>
        <v>4.8857135414352227E-4</v>
      </c>
      <c r="BO895" s="86">
        <f t="shared" si="966"/>
        <v>3.5897300963964984E-2</v>
      </c>
      <c r="BP895" s="86">
        <f t="shared" si="967"/>
        <v>0.15004441396472537</v>
      </c>
      <c r="BQ895" s="86">
        <f t="shared" si="968"/>
        <v>11.024366124566638</v>
      </c>
      <c r="BR895" s="86">
        <f>BP895-$BP$876</f>
        <v>0.14937121170157408</v>
      </c>
      <c r="BS895" s="86">
        <f>BQ895-$BQ$876</f>
        <v>10.960083216537386</v>
      </c>
      <c r="BT895" s="89">
        <f t="shared" si="982"/>
        <v>-1.9709469529008261E-2</v>
      </c>
      <c r="BU895" s="89">
        <f t="shared" si="983"/>
        <v>-1.3415620037800959</v>
      </c>
      <c r="BV895" s="41">
        <f t="shared" si="970"/>
        <v>307.39275982126782</v>
      </c>
      <c r="BW895" s="89" t="e">
        <f t="shared" si="971"/>
        <v>#REF!</v>
      </c>
      <c r="BX895" s="42" t="e">
        <f t="shared" si="984"/>
        <v>#REF!</v>
      </c>
      <c r="BY895" s="89" t="e">
        <f t="shared" si="985"/>
        <v>#REF!</v>
      </c>
      <c r="BZ895" s="89" t="e">
        <f t="shared" si="986"/>
        <v>#REF!</v>
      </c>
      <c r="CA895" s="41">
        <f t="shared" si="987"/>
        <v>212.81606741621184</v>
      </c>
      <c r="CB895" s="89" t="e">
        <f t="shared" si="973"/>
        <v>#REF!</v>
      </c>
      <c r="CC895" s="89" t="e">
        <f t="shared" si="974"/>
        <v>#REF!</v>
      </c>
      <c r="CD895" s="41" t="e">
        <f t="shared" si="988"/>
        <v>#REF!</v>
      </c>
      <c r="CE895" s="41" t="e">
        <f t="shared" ref="CE895:CE902" si="991">CH895+CI895</f>
        <v>#REF!</v>
      </c>
      <c r="CF895" s="42" t="e">
        <f t="shared" si="989"/>
        <v>#REF!</v>
      </c>
      <c r="CG895" s="42" t="e">
        <f t="shared" si="990"/>
        <v>#REF!</v>
      </c>
      <c r="CH895" s="42" t="e">
        <f t="shared" si="975"/>
        <v>#REF!</v>
      </c>
      <c r="CI895" s="89">
        <f t="shared" si="976"/>
        <v>2.5719124748219202</v>
      </c>
      <c r="CJ895" s="89">
        <f t="shared" si="977"/>
        <v>6.3719472510598498</v>
      </c>
      <c r="CK895" s="42" t="e">
        <f t="shared" si="978"/>
        <v>#REF!</v>
      </c>
      <c r="CM895" s="89" t="e">
        <f t="shared" si="925"/>
        <v>#REF!</v>
      </c>
      <c r="CN895" s="89">
        <f t="shared" si="926"/>
        <v>5.6358950004813238E-2</v>
      </c>
    </row>
    <row r="896" spans="4:92" ht="14.4" x14ac:dyDescent="0.3">
      <c r="D896" s="47" t="s">
        <v>126</v>
      </c>
      <c r="E896" s="32">
        <v>42810.450694444444</v>
      </c>
      <c r="F896" s="21">
        <f t="shared" si="979"/>
        <v>2925.7861111111124</v>
      </c>
      <c r="G896" s="21">
        <f t="shared" si="980"/>
        <v>1400.8868055555577</v>
      </c>
      <c r="H896" s="21">
        <v>5</v>
      </c>
      <c r="I896" s="21">
        <v>1066</v>
      </c>
      <c r="J896" s="21">
        <v>17466</v>
      </c>
      <c r="K896" s="21">
        <v>25326</v>
      </c>
      <c r="L896" s="21">
        <v>18</v>
      </c>
      <c r="M896" s="51">
        <v>7.15</v>
      </c>
      <c r="U896" s="52">
        <f t="shared" si="909"/>
        <v>7.2188492026374604E-2</v>
      </c>
      <c r="V896" s="52">
        <f t="shared" si="910"/>
        <v>10.073660931439431</v>
      </c>
      <c r="W896" s="52">
        <f t="shared" si="911"/>
        <v>3.5267590874435671E-2</v>
      </c>
      <c r="X896" s="247">
        <f>W896+V896+SUM($U$875:U896)</f>
        <v>10.926060346127407</v>
      </c>
      <c r="Y896" s="104">
        <f>W896+V896+SUM($U$876:U896)-$X$876</f>
        <v>10.861104235835002</v>
      </c>
      <c r="Z896" s="42"/>
      <c r="AA896" s="42"/>
      <c r="AB896" s="41">
        <f t="shared" si="912"/>
        <v>4.9784577182842085E-2</v>
      </c>
      <c r="AC896" s="48">
        <f t="shared" si="913"/>
        <v>6.9472700714096609</v>
      </c>
      <c r="AD896" s="48">
        <f t="shared" si="914"/>
        <v>0.72139281459732696</v>
      </c>
      <c r="AE896" s="48">
        <f t="shared" si="915"/>
        <v>3.7739561961367274</v>
      </c>
      <c r="AF896" s="48">
        <f t="shared" si="916"/>
        <v>0.7213928145973274</v>
      </c>
      <c r="AG896" s="238">
        <f t="shared" si="917"/>
        <v>3.0514011616102152</v>
      </c>
      <c r="AH896" s="48">
        <f t="shared" si="918"/>
        <v>1.1622199291850296E-3</v>
      </c>
      <c r="AI896" s="48">
        <f>AE896+AC896+SUM($AB$875:AB896)</f>
        <v>11.498628930441543</v>
      </c>
      <c r="AJ896" s="48">
        <f>AE896+AC896+SUM($AB$876:AB896)-$AI$876</f>
        <v>8.842236883990207</v>
      </c>
      <c r="AK896" s="46"/>
      <c r="AL896" s="86"/>
      <c r="AM896" s="25">
        <v>162.78333333333333</v>
      </c>
      <c r="AN896" s="25">
        <v>0.20756284188970964</v>
      </c>
      <c r="AR896" s="25">
        <v>211.17833333333331</v>
      </c>
      <c r="AS896" s="25">
        <v>0.27557999443598058</v>
      </c>
      <c r="AV896" s="89">
        <f t="shared" si="927"/>
        <v>0</v>
      </c>
      <c r="AW896" s="86">
        <f t="shared" si="928"/>
        <v>4.8676107313849019E-2</v>
      </c>
      <c r="AX896" s="86">
        <f t="shared" si="929"/>
        <v>3.7252800888228781</v>
      </c>
      <c r="AY896" s="86">
        <f t="shared" si="919"/>
        <v>0.14830815904891964</v>
      </c>
      <c r="AZ896" s="86">
        <f t="shared" si="920"/>
        <v>11.350320771392623</v>
      </c>
      <c r="BA896" s="86">
        <f>AY896-$AY$876</f>
        <v>0.11887142787936623</v>
      </c>
      <c r="BB896" s="86">
        <f>AZ896-$AZ$876</f>
        <v>8.7233654561108409</v>
      </c>
      <c r="BC896" s="89"/>
      <c r="BD896" s="89"/>
      <c r="BE896" s="41"/>
      <c r="BF896" s="89"/>
      <c r="BG896" s="89"/>
      <c r="BH896" s="89"/>
      <c r="BI896" s="89"/>
      <c r="BJ896" s="41">
        <f t="shared" si="962"/>
        <v>212.64952722984987</v>
      </c>
      <c r="BK896" s="89">
        <f t="shared" si="963"/>
        <v>0.71171912383995151</v>
      </c>
      <c r="BL896" s="89">
        <f t="shared" si="981"/>
        <v>0.28828087616004849</v>
      </c>
      <c r="BM896" s="89">
        <f t="shared" si="964"/>
        <v>0</v>
      </c>
      <c r="BN896" s="86">
        <f t="shared" si="965"/>
        <v>4.735556284115079E-4</v>
      </c>
      <c r="BO896" s="86">
        <f t="shared" si="966"/>
        <v>3.4794035246024167E-2</v>
      </c>
      <c r="BP896" s="86">
        <f t="shared" si="967"/>
        <v>0.14670969139043055</v>
      </c>
      <c r="BQ896" s="86">
        <f t="shared" si="968"/>
        <v>10.779350654736977</v>
      </c>
      <c r="BR896" s="86">
        <f>BP896-$BP$876</f>
        <v>0.14603648912727926</v>
      </c>
      <c r="BS896" s="86">
        <f>BQ896-$BQ$876</f>
        <v>10.715067746707724</v>
      </c>
      <c r="BT896" s="89">
        <f t="shared" si="982"/>
        <v>-3.3347225742948183E-3</v>
      </c>
      <c r="BU896" s="89">
        <f t="shared" si="983"/>
        <v>-0.24501546982966182</v>
      </c>
      <c r="BV896" s="41">
        <f t="shared" si="970"/>
        <v>211.17833333333303</v>
      </c>
      <c r="BW896" s="89" t="e">
        <f t="shared" si="971"/>
        <v>#REF!</v>
      </c>
      <c r="BX896" s="42" t="e">
        <f t="shared" si="984"/>
        <v>#REF!</v>
      </c>
      <c r="BY896" s="89" t="e">
        <f t="shared" si="985"/>
        <v>#REF!</v>
      </c>
      <c r="BZ896" s="89" t="e">
        <f t="shared" si="986"/>
        <v>#REF!</v>
      </c>
      <c r="CA896" s="41">
        <f t="shared" si="987"/>
        <v>212.85351656681527</v>
      </c>
      <c r="CB896" s="89" t="e">
        <f t="shared" si="973"/>
        <v>#REF!</v>
      </c>
      <c r="CC896" s="89" t="e">
        <f t="shared" si="974"/>
        <v>#REF!</v>
      </c>
      <c r="CD896" s="41" t="e">
        <f t="shared" si="988"/>
        <v>#REF!</v>
      </c>
      <c r="CE896" s="41" t="e">
        <f t="shared" si="991"/>
        <v>#REF!</v>
      </c>
      <c r="CF896" s="42" t="e">
        <f t="shared" si="989"/>
        <v>#REF!</v>
      </c>
      <c r="CG896" s="42" t="e">
        <f t="shared" si="990"/>
        <v>#REF!</v>
      </c>
      <c r="CH896" s="42" t="e">
        <f t="shared" si="975"/>
        <v>#REF!</v>
      </c>
      <c r="CI896" s="89">
        <f t="shared" si="976"/>
        <v>2.549047796131394</v>
      </c>
      <c r="CJ896" s="89">
        <f t="shared" si="977"/>
        <v>6.2931890878588135</v>
      </c>
      <c r="CK896" s="42" t="e">
        <f t="shared" si="978"/>
        <v>#REF!</v>
      </c>
      <c r="CM896" s="89" t="e">
        <f t="shared" si="925"/>
        <v>#REF!</v>
      </c>
      <c r="CN896" s="89">
        <f t="shared" si="926"/>
        <v>5.5857910682592639E-2</v>
      </c>
    </row>
    <row r="897" spans="4:92" ht="14.4" x14ac:dyDescent="0.3">
      <c r="E897" s="32">
        <v>42811.448611111111</v>
      </c>
      <c r="F897" s="21">
        <f t="shared" si="979"/>
        <v>2926.7840277777796</v>
      </c>
      <c r="G897" s="21">
        <f t="shared" si="980"/>
        <v>1401.8847222222248</v>
      </c>
      <c r="H897" s="21"/>
      <c r="I897" s="21">
        <v>1055</v>
      </c>
      <c r="J897" s="21">
        <v>3971</v>
      </c>
      <c r="K897" s="21">
        <v>193.12</v>
      </c>
      <c r="L897" s="21">
        <v>17</v>
      </c>
      <c r="M897" s="51">
        <v>7.15</v>
      </c>
      <c r="U897" s="52">
        <f t="shared" si="909"/>
        <v>5.4478341144573465E-4</v>
      </c>
      <c r="V897" s="52">
        <f t="shared" si="910"/>
        <v>7.602269023672252E-2</v>
      </c>
      <c r="W897" s="52">
        <f t="shared" si="911"/>
        <v>2.66153204350464E-4</v>
      </c>
      <c r="X897" s="250">
        <f>W897+V897+SUM($U$897:U897)</f>
        <v>7.683362685251871E-2</v>
      </c>
      <c r="Y897" s="256">
        <f>W897+V897+SUM($U$897:U897)-$X$897+$Y$896</f>
        <v>10.861104235835002</v>
      </c>
      <c r="Z897" s="42"/>
      <c r="AA897" s="42"/>
      <c r="AB897" s="41">
        <f t="shared" si="912"/>
        <v>1.1202024269112531E-2</v>
      </c>
      <c r="AC897" s="48">
        <f t="shared" si="913"/>
        <v>1.5632047583369153</v>
      </c>
      <c r="AD897" s="48">
        <f t="shared" si="914"/>
        <v>0.16232054732540216</v>
      </c>
      <c r="AE897" s="48">
        <f t="shared" si="915"/>
        <v>0.84917762270885233</v>
      </c>
      <c r="AF897" s="48">
        <f t="shared" si="916"/>
        <v>0.16232054732540216</v>
      </c>
      <c r="AG897" s="238">
        <f t="shared" si="917"/>
        <v>0.68659556435755642</v>
      </c>
      <c r="AH897" s="48">
        <f t="shared" si="918"/>
        <v>2.6151102589385712E-4</v>
      </c>
      <c r="AI897" s="84">
        <f>AE897+AC897+SUM($AB$897:AB897)</f>
        <v>2.4235844053148798</v>
      </c>
      <c r="AJ897" s="84">
        <f>AE897+AC897+SUM($AB$897:AB897)-$AI$897+$AJ$896</f>
        <v>8.842236883990207</v>
      </c>
      <c r="AK897" s="46"/>
      <c r="AL897" s="86"/>
      <c r="AM897" s="25">
        <v>162.78333333333333</v>
      </c>
      <c r="AN897" s="25">
        <v>0.20756284188970964</v>
      </c>
      <c r="AR897" s="25">
        <v>211.17833333333331</v>
      </c>
      <c r="AS897" s="25">
        <v>0.27557999443598058</v>
      </c>
      <c r="AT897" s="47">
        <f>(1/(1/((AM897/1000+1)*0.0112372)+1))*AI897</f>
        <v>3.1259147818949423E-2</v>
      </c>
      <c r="AU897" s="47">
        <f>(1-(1/(1/((AM897/1000+1)*0.0112372)+1)))*AI897</f>
        <v>2.3923252574959304</v>
      </c>
      <c r="AV897" s="89">
        <f t="shared" si="927"/>
        <v>0</v>
      </c>
      <c r="AW897" s="86">
        <f t="shared" si="928"/>
        <v>1.0952607540545436E-2</v>
      </c>
      <c r="AX897" s="86">
        <f t="shared" si="929"/>
        <v>0.83822501516830683</v>
      </c>
      <c r="AY897" s="86">
        <f t="shared" si="919"/>
        <v>3.1259147818949423E-2</v>
      </c>
      <c r="AZ897" s="86">
        <f t="shared" si="920"/>
        <v>2.3923252574959304</v>
      </c>
      <c r="BA897" s="93">
        <f t="shared" ref="BA897:BA902" si="992">AY897-$AT$897+$BA$896</f>
        <v>0.11887142787936623</v>
      </c>
      <c r="BB897" s="93">
        <f t="shared" ref="BB897:BB902" si="993">AZ897-$AU$897+$BB$896</f>
        <v>8.7233654561108409</v>
      </c>
      <c r="BC897" s="89"/>
      <c r="BD897" s="89"/>
      <c r="BE897" s="41"/>
      <c r="BF897" s="89"/>
      <c r="BG897" s="89"/>
      <c r="BH897" s="89"/>
      <c r="BI897" s="89"/>
      <c r="BJ897" s="41">
        <f t="shared" si="962"/>
        <v>212.64952722984987</v>
      </c>
      <c r="BK897" s="89">
        <f t="shared" si="963"/>
        <v>0.71171912383995151</v>
      </c>
      <c r="BL897" s="89">
        <f t="shared" si="981"/>
        <v>0.28828087616004849</v>
      </c>
      <c r="BM897" s="89">
        <f t="shared" si="964"/>
        <v>-4.1566035978084059E-2</v>
      </c>
      <c r="BN897" s="86">
        <f t="shared" si="965"/>
        <v>3.5737725434282938E-6</v>
      </c>
      <c r="BO897" s="86">
        <f t="shared" si="966"/>
        <v>2.6257943180703569E-4</v>
      </c>
      <c r="BP897" s="86">
        <f t="shared" si="967"/>
        <v>1.0316836377291113E-3</v>
      </c>
      <c r="BQ897" s="86">
        <f t="shared" si="968"/>
        <v>7.5801943214789599E-2</v>
      </c>
      <c r="BR897" s="86">
        <f t="shared" ref="BR897:BR902" si="994">BP897-$BN$896+$BR$896</f>
        <v>0.14659461713659686</v>
      </c>
      <c r="BS897" s="86">
        <f t="shared" ref="BS897:BS902" si="995">BQ897-$BO$896+$BS$896</f>
        <v>10.75607565467649</v>
      </c>
      <c r="BT897" s="89">
        <f t="shared" si="982"/>
        <v>5.5812800931759332E-4</v>
      </c>
      <c r="BU897" s="89">
        <f t="shared" si="983"/>
        <v>4.1007907968765522E-2</v>
      </c>
      <c r="BV897" s="41">
        <f t="shared" si="970"/>
        <v>211.17833333330839</v>
      </c>
      <c r="BW897" s="89" t="e">
        <f t="shared" si="971"/>
        <v>#REF!</v>
      </c>
      <c r="BX897" s="42" t="e">
        <f t="shared" si="984"/>
        <v>#REF!</v>
      </c>
      <c r="BY897" s="89" t="e">
        <f t="shared" si="985"/>
        <v>#REF!</v>
      </c>
      <c r="BZ897" s="89" t="e">
        <f t="shared" si="986"/>
        <v>#REF!</v>
      </c>
      <c r="CA897" s="41">
        <f t="shared" si="987"/>
        <v>212.84712987318488</v>
      </c>
      <c r="CB897" s="89" t="e">
        <f t="shared" si="973"/>
        <v>#REF!</v>
      </c>
      <c r="CC897" s="89" t="e">
        <f t="shared" si="974"/>
        <v>#REF!</v>
      </c>
      <c r="CD897" s="41" t="e">
        <f t="shared" si="988"/>
        <v>#REF!</v>
      </c>
      <c r="CE897" s="41" t="e">
        <f t="shared" si="991"/>
        <v>#REF!</v>
      </c>
      <c r="CF897" s="42" t="e">
        <f t="shared" si="989"/>
        <v>#REF!</v>
      </c>
      <c r="CG897" s="42" t="e">
        <f t="shared" si="990"/>
        <v>#REF!</v>
      </c>
      <c r="CH897" s="42" t="e">
        <f t="shared" si="975"/>
        <v>#REF!</v>
      </c>
      <c r="CI897" s="89">
        <f t="shared" si="976"/>
        <v>2.549047796131394</v>
      </c>
      <c r="CJ897" s="89">
        <f t="shared" si="977"/>
        <v>6.2931890878588135</v>
      </c>
      <c r="CK897" s="42" t="e">
        <f t="shared" si="978"/>
        <v>#REF!</v>
      </c>
      <c r="CM897" s="89" t="e">
        <f t="shared" si="925"/>
        <v>#REF!</v>
      </c>
      <c r="CN897" s="89">
        <f t="shared" si="926"/>
        <v>5.5857910682592639E-2</v>
      </c>
    </row>
    <row r="898" spans="4:92" ht="14.4" x14ac:dyDescent="0.3">
      <c r="E898" s="32">
        <v>42947.609722222223</v>
      </c>
      <c r="F898" s="21">
        <f t="shared" si="979"/>
        <v>3062.945138888892</v>
      </c>
      <c r="G898" s="21">
        <f t="shared" si="980"/>
        <v>1538.0458333333372</v>
      </c>
      <c r="H898" s="21"/>
      <c r="I898" s="21">
        <v>1040</v>
      </c>
      <c r="J898" s="21">
        <v>13089</v>
      </c>
      <c r="K898" s="21">
        <v>1823</v>
      </c>
      <c r="L898" s="21">
        <v>16</v>
      </c>
      <c r="M898" s="51">
        <v>7.15</v>
      </c>
      <c r="U898" s="52">
        <f t="shared" si="909"/>
        <v>5.0694888301073375E-3</v>
      </c>
      <c r="V898" s="52">
        <f t="shared" si="910"/>
        <v>0.70743009220309927</v>
      </c>
      <c r="W898" s="52">
        <f t="shared" si="911"/>
        <v>2.4766919627220545E-3</v>
      </c>
      <c r="X898" s="247">
        <f>W898+V898+SUM($U$897:U898)</f>
        <v>0.7155210564073744</v>
      </c>
      <c r="Y898" s="104">
        <f>W898+V898+SUM($U$897:U898)-$X$897+$Y$896</f>
        <v>11.499791665389857</v>
      </c>
      <c r="Z898" s="42"/>
      <c r="AA898" s="42"/>
      <c r="AB898" s="41">
        <f t="shared" si="912"/>
        <v>3.6398540481225969E-2</v>
      </c>
      <c r="AC898" s="48">
        <f t="shared" si="913"/>
        <v>5.0792937338707445</v>
      </c>
      <c r="AD898" s="48">
        <f t="shared" si="914"/>
        <v>0.52742530017982914</v>
      </c>
      <c r="AE898" s="48">
        <f t="shared" si="915"/>
        <v>2.759217917528054</v>
      </c>
      <c r="AF898" s="48">
        <f t="shared" si="916"/>
        <v>0.52742530017982903</v>
      </c>
      <c r="AG898" s="238">
        <f t="shared" si="917"/>
        <v>2.2309428941701981</v>
      </c>
      <c r="AH898" s="48">
        <f t="shared" si="918"/>
        <v>8.4972317802687583E-4</v>
      </c>
      <c r="AI898" s="48">
        <f>AE898+AC898+SUM($AB$897:AB898)</f>
        <v>7.8861122161491366</v>
      </c>
      <c r="AJ898" s="48">
        <f>AE898+AC898+SUM($AB$897:AB898)-$AI$897+$AJ$896</f>
        <v>14.304764694824463</v>
      </c>
      <c r="AK898" s="46"/>
      <c r="AL898" s="86"/>
      <c r="AM898">
        <v>162.34</v>
      </c>
      <c r="AN898">
        <v>0.1</v>
      </c>
      <c r="AR898" s="25">
        <v>99.58</v>
      </c>
      <c r="AS898" s="25">
        <v>0.03</v>
      </c>
      <c r="AV898" s="89">
        <f>AJ898-BA898-BB898</f>
        <v>0</v>
      </c>
      <c r="AW898" s="86">
        <f>(1/(1/((AM898/1000+1)*0.0112372)+1))*AE898</f>
        <v>3.5574721384079987E-2</v>
      </c>
      <c r="AX898" s="86">
        <f>(1-(1/(1/((AM898/1000+1)*0.0112372)+1)))*AE898</f>
        <v>2.723643196143974</v>
      </c>
      <c r="AY898" s="86">
        <f>(1/(1/((AM898/1000+1)*0.0112372)+1))*AI898</f>
        <v>0.10167600141725402</v>
      </c>
      <c r="AZ898" s="86">
        <f>(1-(1/(1/((AM898/1000+1)*0.0112372)+1)))*AI898</f>
        <v>7.7844362147318824</v>
      </c>
      <c r="BA898" s="86">
        <f t="shared" si="992"/>
        <v>0.18928828147767085</v>
      </c>
      <c r="BB898" s="86">
        <f t="shared" si="993"/>
        <v>14.115476413346792</v>
      </c>
      <c r="BC898" s="89"/>
      <c r="BD898" s="89"/>
      <c r="BE898" s="41"/>
      <c r="BF898" s="89"/>
      <c r="BG898" s="89"/>
      <c r="BH898" s="89"/>
      <c r="BI898" s="89"/>
      <c r="BJ898" s="41">
        <f t="shared" si="962"/>
        <v>193.35615429751664</v>
      </c>
      <c r="BK898" s="89">
        <f t="shared" si="963"/>
        <v>0.73619104756427123</v>
      </c>
      <c r="BL898" s="89">
        <f t="shared" si="981"/>
        <v>0.26380895243572877</v>
      </c>
      <c r="BM898" s="89">
        <f>Y898-BR898-BS898</f>
        <v>-4.1566035978085836E-2</v>
      </c>
      <c r="BN898" s="86">
        <f>(1/(1/((AR898/1000+1)*0.0112372)+1))*W898</f>
        <v>3.0228986743654385E-5</v>
      </c>
      <c r="BO898" s="86">
        <f>(1-(1/(1/((AR898/1000+1)*0.0112372)+1)))*W898</f>
        <v>2.4464629759784E-3</v>
      </c>
      <c r="BP898" s="86">
        <f>(1/(1/((AR898/1000+1)*0.0112372)+1))*X898</f>
        <v>8.7332122260258081E-3</v>
      </c>
      <c r="BQ898" s="86">
        <f>(1-(1/(1/((AR898/1000+1)*0.0112372)+1)))*X898</f>
        <v>0.70678784418134866</v>
      </c>
      <c r="BR898" s="86">
        <f t="shared" si="994"/>
        <v>0.15429614572489356</v>
      </c>
      <c r="BS898" s="86">
        <f t="shared" si="995"/>
        <v>11.387061555643049</v>
      </c>
      <c r="BT898" s="89">
        <f t="shared" si="982"/>
        <v>7.7015285882967022E-3</v>
      </c>
      <c r="BU898" s="89">
        <f t="shared" si="983"/>
        <v>0.63098590096655904</v>
      </c>
      <c r="BV898" s="41">
        <f t="shared" si="970"/>
        <v>86.173408009212693</v>
      </c>
      <c r="BW898" s="89" t="e">
        <f t="shared" si="971"/>
        <v>#REF!</v>
      </c>
      <c r="BX898" s="42" t="e">
        <f t="shared" si="984"/>
        <v>#REF!</v>
      </c>
      <c r="BY898" s="89" t="e">
        <f t="shared" si="985"/>
        <v>#REF!</v>
      </c>
      <c r="BZ898" s="89" t="e">
        <f t="shared" si="986"/>
        <v>#REF!</v>
      </c>
      <c r="CA898" s="41">
        <f t="shared" si="987"/>
        <v>205.82781833890107</v>
      </c>
      <c r="CB898" s="89" t="e">
        <f t="shared" si="973"/>
        <v>#REF!</v>
      </c>
      <c r="CC898" s="89" t="e">
        <f t="shared" si="974"/>
        <v>#REF!</v>
      </c>
      <c r="CD898" s="41" t="e">
        <f t="shared" si="988"/>
        <v>#REF!</v>
      </c>
      <c r="CE898" s="41" t="e">
        <f t="shared" si="991"/>
        <v>#REF!</v>
      </c>
      <c r="CF898" s="42" t="e">
        <f t="shared" si="989"/>
        <v>#REF!</v>
      </c>
      <c r="CG898" s="42" t="e">
        <f t="shared" si="990"/>
        <v>#REF!</v>
      </c>
      <c r="CH898" s="42" t="e">
        <f t="shared" si="975"/>
        <v>#REF!</v>
      </c>
      <c r="CI898" s="89">
        <f t="shared" si="976"/>
        <v>3.7737249889812392</v>
      </c>
      <c r="CJ898" s="89">
        <f t="shared" si="977"/>
        <v>10.531039705843224</v>
      </c>
      <c r="CK898" s="42" t="e">
        <f t="shared" si="978"/>
        <v>#REF!</v>
      </c>
      <c r="CM898" s="89" t="e">
        <f t="shared" si="925"/>
        <v>#REF!</v>
      </c>
      <c r="CN898" s="89">
        <f t="shared" si="926"/>
        <v>8.2694562924671172E-2</v>
      </c>
    </row>
    <row r="899" spans="4:92" ht="14.4" x14ac:dyDescent="0.3">
      <c r="E899" s="32">
        <v>42955.45</v>
      </c>
      <c r="F899" s="21">
        <f t="shared" si="979"/>
        <v>3070.7854166666657</v>
      </c>
      <c r="G899" s="21">
        <f>E899-E$876</f>
        <v>1545.8861111111109</v>
      </c>
      <c r="H899" s="21"/>
      <c r="I899" s="21">
        <v>1029</v>
      </c>
      <c r="J899" s="21">
        <v>13533</v>
      </c>
      <c r="K899" s="21">
        <v>1905</v>
      </c>
      <c r="L899" s="21">
        <v>17</v>
      </c>
      <c r="M899" s="51">
        <v>7.15</v>
      </c>
      <c r="U899" s="52">
        <f t="shared" si="909"/>
        <v>5.2414870520769647E-3</v>
      </c>
      <c r="V899" s="52">
        <f t="shared" si="910"/>
        <v>0.73143186478894906</v>
      </c>
      <c r="W899" s="52">
        <f t="shared" si="911"/>
        <v>2.5607214631767653E-3</v>
      </c>
      <c r="X899" s="247">
        <f>W899+V899+SUM($U$897:U899)</f>
        <v>0.74484834554575585</v>
      </c>
      <c r="Y899" s="104">
        <f>W899+V899+SUM($U$897:U899)-$X$897+$Y$896</f>
        <v>11.52911895452824</v>
      </c>
      <c r="Z899" s="42"/>
      <c r="AA899" s="42"/>
      <c r="AB899" s="41">
        <f t="shared" si="912"/>
        <v>3.7235193845542025E-2</v>
      </c>
      <c r="AC899" s="48">
        <f t="shared" si="913"/>
        <v>5.196045893012518</v>
      </c>
      <c r="AD899" s="48">
        <f t="shared" si="914"/>
        <v>0.53954864759944499</v>
      </c>
      <c r="AE899" s="48">
        <f t="shared" si="915"/>
        <v>2.8226410362317202</v>
      </c>
      <c r="AF899" s="48">
        <f t="shared" si="916"/>
        <v>0.5395486475994451</v>
      </c>
      <c r="AG899" s="238">
        <f t="shared" si="917"/>
        <v>2.2822231337986865</v>
      </c>
      <c r="AH899" s="48">
        <f t="shared" si="918"/>
        <v>8.6925483358873024E-4</v>
      </c>
      <c r="AI899" s="48">
        <f>AE899+AC899+SUM($AB$897:AB899)</f>
        <v>8.103522687840119</v>
      </c>
      <c r="AJ899" s="48">
        <f>AE899+AC899+SUM($AB$897:AB899)-$AI$897+$AJ$896</f>
        <v>14.522175166515446</v>
      </c>
      <c r="AK899" s="46"/>
      <c r="AL899" s="86"/>
      <c r="AM899">
        <v>162.34</v>
      </c>
      <c r="AN899">
        <v>0.1</v>
      </c>
      <c r="AR899" s="25">
        <v>99.58</v>
      </c>
      <c r="AS899" s="25">
        <v>0.03</v>
      </c>
      <c r="AV899" s="89">
        <f>AJ899-BA899-BB899</f>
        <v>0</v>
      </c>
      <c r="AW899" s="86">
        <f>(1/(1/((AM899/1000+1)*0.0112372)+1))*AE899</f>
        <v>3.6392438521555562E-2</v>
      </c>
      <c r="AX899" s="86">
        <f>(1-(1/(1/((AM899/1000+1)*0.0112372)+1)))*AE899</f>
        <v>2.7862485977101645</v>
      </c>
      <c r="AY899" s="86">
        <f>(1/(1/((AM899/1000+1)*0.0112372)+1))*AI899</f>
        <v>0.10447908446019004</v>
      </c>
      <c r="AZ899" s="86">
        <f>(1-(1/(1/((AM899/1000+1)*0.0112372)+1)))*AI899</f>
        <v>7.9990436033799295</v>
      </c>
      <c r="BA899" s="86">
        <f t="shared" si="992"/>
        <v>0.19209136452060685</v>
      </c>
      <c r="BB899" s="86">
        <f t="shared" si="993"/>
        <v>14.33008380199484</v>
      </c>
      <c r="BC899" s="89"/>
      <c r="BD899" s="89"/>
      <c r="BE899" s="41"/>
      <c r="BF899" s="89"/>
      <c r="BG899" s="89"/>
      <c r="BH899" s="89"/>
      <c r="BI899" s="89"/>
      <c r="BJ899" s="41">
        <f t="shared" si="962"/>
        <v>192.89165625468075</v>
      </c>
      <c r="BK899" s="89">
        <f t="shared" si="963"/>
        <v>0.73678022192555281</v>
      </c>
      <c r="BL899" s="89">
        <f t="shared" si="981"/>
        <v>0.26321977807444719</v>
      </c>
      <c r="BM899" s="89">
        <f>Y899-BR899-BS899</f>
        <v>-4.1566035978084059E-2</v>
      </c>
      <c r="BN899" s="86">
        <f>(1/(1/((AR899/1000+1)*0.0112372)+1))*W899</f>
        <v>3.1254599413115947E-5</v>
      </c>
      <c r="BO899" s="86">
        <f>(1-(1/(1/((AR899/1000+1)*0.0112372)+1)))*W899</f>
        <v>2.5294668637636493E-3</v>
      </c>
      <c r="BP899" s="86">
        <f>(1/(1/((AR899/1000+1)*0.0112372)+1))*X899</f>
        <v>9.0911631734730998E-3</v>
      </c>
      <c r="BQ899" s="86">
        <f>(1-(1/(1/((AR899/1000+1)*0.0112372)+1)))*X899</f>
        <v>0.73575718237228271</v>
      </c>
      <c r="BR899" s="86">
        <f t="shared" si="994"/>
        <v>0.15465409667234087</v>
      </c>
      <c r="BS899" s="86">
        <f t="shared" si="995"/>
        <v>11.416030893833984</v>
      </c>
      <c r="BT899" s="89">
        <f t="shared" si="982"/>
        <v>3.5795094744731082E-4</v>
      </c>
      <c r="BU899" s="89">
        <f t="shared" si="983"/>
        <v>2.8969338190934835E-2</v>
      </c>
      <c r="BV899" s="41">
        <f t="shared" si="970"/>
        <v>99.580000000032868</v>
      </c>
      <c r="BW899" s="89" t="e">
        <f t="shared" si="971"/>
        <v>#REF!</v>
      </c>
      <c r="BX899" s="42" t="e">
        <f t="shared" si="984"/>
        <v>#REF!</v>
      </c>
      <c r="BY899" s="89" t="e">
        <f t="shared" si="985"/>
        <v>#REF!</v>
      </c>
      <c r="BZ899" s="89" t="e">
        <f t="shared" si="986"/>
        <v>#REF!</v>
      </c>
      <c r="CA899" s="41">
        <f t="shared" si="987"/>
        <v>205.55820370574773</v>
      </c>
      <c r="CB899" s="89" t="e">
        <f t="shared" si="973"/>
        <v>#REF!</v>
      </c>
      <c r="CC899" s="89" t="e">
        <f t="shared" si="974"/>
        <v>#REF!</v>
      </c>
      <c r="CD899" s="41" t="e">
        <f t="shared" si="988"/>
        <v>#REF!</v>
      </c>
      <c r="CE899" s="41" t="e">
        <f t="shared" si="991"/>
        <v>#REF!</v>
      </c>
      <c r="CF899" s="42" t="e">
        <f t="shared" si="989"/>
        <v>#REF!</v>
      </c>
      <c r="CG899" s="42" t="e">
        <f t="shared" si="990"/>
        <v>#REF!</v>
      </c>
      <c r="CH899" s="42" t="e">
        <f t="shared" si="975"/>
        <v>#REF!</v>
      </c>
      <c r="CI899" s="89">
        <f t="shared" si="976"/>
        <v>3.8225237244884438</v>
      </c>
      <c r="CJ899" s="89">
        <f t="shared" si="977"/>
        <v>10.699651442027003</v>
      </c>
      <c r="CK899" s="42" t="e">
        <f t="shared" si="978"/>
        <v>#REF!</v>
      </c>
      <c r="CM899" s="89" t="e">
        <f t="shared" si="925"/>
        <v>#REF!</v>
      </c>
      <c r="CN899" s="89">
        <f t="shared" si="926"/>
        <v>8.3763901606166966E-2</v>
      </c>
    </row>
    <row r="900" spans="4:92" ht="14.4" x14ac:dyDescent="0.3">
      <c r="E900" s="32">
        <v>43045.486805555556</v>
      </c>
      <c r="F900" s="21">
        <f>E900-E$828</f>
        <v>3160.8222222222248</v>
      </c>
      <c r="G900" s="21">
        <f>E900-E$876</f>
        <v>1635.9229166666701</v>
      </c>
      <c r="H900" s="21">
        <v>5</v>
      </c>
      <c r="I900" s="21">
        <v>1081</v>
      </c>
      <c r="J900" s="21">
        <v>14091</v>
      </c>
      <c r="K900" s="21">
        <v>2891</v>
      </c>
      <c r="L900" s="21">
        <v>16</v>
      </c>
      <c r="M900" s="51">
        <v>7.15</v>
      </c>
      <c r="U900" s="52">
        <f t="shared" si="909"/>
        <v>8.3563755204203657E-3</v>
      </c>
      <c r="V900" s="52">
        <f t="shared" si="910"/>
        <v>1.1661040596019092</v>
      </c>
      <c r="W900" s="52">
        <f t="shared" si="911"/>
        <v>4.0824960429933993E-3</v>
      </c>
      <c r="X900" s="247">
        <f>W900+V900+SUM($U$897:U900)</f>
        <v>1.1893986904589531</v>
      </c>
      <c r="Y900" s="104">
        <f>W900+V900+SUM($U$897:U900)-$X$897+$Y$896</f>
        <v>11.973669299441436</v>
      </c>
      <c r="Z900" s="42"/>
      <c r="AA900" s="42"/>
      <c r="AB900" s="41">
        <f t="shared" si="912"/>
        <v>4.0729743154010165E-2</v>
      </c>
      <c r="AC900" s="48">
        <f t="shared" si="913"/>
        <v>5.683698479367175</v>
      </c>
      <c r="AD900" s="48">
        <f t="shared" si="914"/>
        <v>0.59018567022848922</v>
      </c>
      <c r="AE900" s="48">
        <f t="shared" si="915"/>
        <v>3.0875478961807858</v>
      </c>
      <c r="AF900" s="48">
        <f t="shared" si="916"/>
        <v>0.59018567022848911</v>
      </c>
      <c r="AG900" s="238">
        <f t="shared" si="917"/>
        <v>2.4964113909370602</v>
      </c>
      <c r="AH900" s="48">
        <f t="shared" si="918"/>
        <v>9.508350152362538E-4</v>
      </c>
      <c r="AI900" s="48">
        <f>AE900+AC900+SUM($AB$897:AB900)</f>
        <v>8.8968118772978517</v>
      </c>
      <c r="AJ900" s="48">
        <f>AE900+AC900+SUM($AB$897:AB900)-$AI$897+$AJ$896</f>
        <v>15.315464355973178</v>
      </c>
      <c r="AK900" s="46"/>
      <c r="AL900" s="86"/>
      <c r="AM900" s="25">
        <v>158.90320167715703</v>
      </c>
      <c r="AR900" s="25">
        <v>87.690201677157006</v>
      </c>
      <c r="AV900" s="89">
        <f>AJ900-BA900-BB900</f>
        <v>0</v>
      </c>
      <c r="AW900" s="86">
        <f>(1/(1/((AM900/1000+1)*0.0112372)+1))*AE900</f>
        <v>3.9691704086946708E-2</v>
      </c>
      <c r="AX900" s="86">
        <f>(1-(1/(1/((AM900/1000+1)*0.0112372)+1)))*AE900</f>
        <v>3.047856192093839</v>
      </c>
      <c r="AY900" s="86">
        <f>(1/(1/((AM900/1000+1)*0.0112372)+1))*AI900</f>
        <v>0.11437219315293896</v>
      </c>
      <c r="AZ900" s="86">
        <f>(1-(1/(1/((AM900/1000+1)*0.0112372)+1)))*AI900</f>
        <v>8.7824396841449115</v>
      </c>
      <c r="BA900" s="86">
        <f t="shared" si="992"/>
        <v>0.20198447321335578</v>
      </c>
      <c r="BB900" s="86">
        <f t="shared" si="993"/>
        <v>15.113479882759822</v>
      </c>
      <c r="BC900" s="89"/>
      <c r="BD900" s="89"/>
      <c r="BE900" s="41"/>
      <c r="BF900" s="89"/>
      <c r="BG900" s="89"/>
      <c r="BH900" s="89"/>
      <c r="BI900" s="89"/>
      <c r="BJ900" s="41">
        <f t="shared" si="962"/>
        <v>189.3109109751332</v>
      </c>
      <c r="BK900" s="89">
        <f t="shared" si="963"/>
        <v>0.74132207811962736</v>
      </c>
      <c r="BL900" s="89">
        <f t="shared" si="981"/>
        <v>0.25867792188037264</v>
      </c>
      <c r="BM900" s="89">
        <f>Y900-BR900-BS900</f>
        <v>-4.1566035978085836E-2</v>
      </c>
      <c r="BN900" s="86">
        <f>(1/(1/((AR900/1000+1)*0.0112372)+1))*W900</f>
        <v>4.9296157997002346E-5</v>
      </c>
      <c r="BO900" s="86">
        <f>(1-(1/(1/((AR900/1000+1)*0.0112372)+1)))*W900</f>
        <v>4.0331998849963968E-3</v>
      </c>
      <c r="BP900" s="86">
        <f>(1/(1/((AR900/1000+1)*0.0112372)+1))*X900</f>
        <v>1.4361994512381952E-2</v>
      </c>
      <c r="BQ900" s="86">
        <f>(1-(1/(1/((AR900/1000+1)*0.0112372)+1)))*X900</f>
        <v>1.175036695946571</v>
      </c>
      <c r="BR900" s="86">
        <f t="shared" si="994"/>
        <v>0.15992492801124972</v>
      </c>
      <c r="BS900" s="86">
        <f t="shared" si="995"/>
        <v>11.855310407408272</v>
      </c>
      <c r="BT900" s="89">
        <f t="shared" si="982"/>
        <v>5.270831338908849E-3</v>
      </c>
      <c r="BU900" s="89">
        <f t="shared" si="983"/>
        <v>0.43927951357428796</v>
      </c>
      <c r="BV900" s="41">
        <f t="shared" si="970"/>
        <v>67.775763961157807</v>
      </c>
      <c r="BW900" s="89" t="e">
        <f t="shared" si="971"/>
        <v>#REF!</v>
      </c>
      <c r="BX900" s="42" t="e">
        <f t="shared" si="984"/>
        <v>#REF!</v>
      </c>
      <c r="BY900" s="89" t="e">
        <f t="shared" si="985"/>
        <v>#REF!</v>
      </c>
      <c r="BZ900" s="89" t="e">
        <f t="shared" si="986"/>
        <v>#REF!</v>
      </c>
      <c r="CA900" s="41">
        <f t="shared" si="987"/>
        <v>200.452896376784</v>
      </c>
      <c r="CB900" s="89" t="e">
        <f t="shared" si="973"/>
        <v>#REF!</v>
      </c>
      <c r="CC900" s="89" t="e">
        <f t="shared" si="974"/>
        <v>#REF!</v>
      </c>
      <c r="CD900" s="41" t="e">
        <f t="shared" si="988"/>
        <v>#REF!</v>
      </c>
      <c r="CE900" s="41" t="e">
        <f t="shared" si="991"/>
        <v>#REF!</v>
      </c>
      <c r="CF900" s="42" t="e">
        <f t="shared" si="989"/>
        <v>#REF!</v>
      </c>
      <c r="CG900" s="42" t="e">
        <f t="shared" si="990"/>
        <v>#REF!</v>
      </c>
      <c r="CH900" s="42" t="e">
        <f t="shared" si="975"/>
        <v>#REF!</v>
      </c>
      <c r="CI900" s="89">
        <f t="shared" si="976"/>
        <v>3.9617724922360615</v>
      </c>
      <c r="CJ900" s="89">
        <f t="shared" si="977"/>
        <v>11.353691863737117</v>
      </c>
      <c r="CK900" s="42" t="e">
        <f t="shared" si="978"/>
        <v>#REF!</v>
      </c>
      <c r="CM900" s="89" t="e">
        <f t="shared" si="925"/>
        <v>#REF!</v>
      </c>
      <c r="CN900" s="89">
        <f t="shared" si="926"/>
        <v>8.6815294068604179E-2</v>
      </c>
    </row>
    <row r="901" spans="4:92" ht="14.4" x14ac:dyDescent="0.3">
      <c r="E901" s="32">
        <v>43136.473611111112</v>
      </c>
      <c r="F901" s="21">
        <f>E901-E$828</f>
        <v>3251.809027777781</v>
      </c>
      <c r="G901" s="21">
        <f>E901-E$876</f>
        <v>1726.9097222222263</v>
      </c>
      <c r="H901" s="21"/>
      <c r="I901" s="21">
        <v>1053</v>
      </c>
      <c r="J901" s="21">
        <v>14336</v>
      </c>
      <c r="K901" s="21">
        <v>3730.06</v>
      </c>
      <c r="L901" s="21">
        <v>345</v>
      </c>
      <c r="M901" s="51">
        <v>7.15</v>
      </c>
      <c r="U901" s="52">
        <f t="shared" si="909"/>
        <v>1.0502395076495093E-2</v>
      </c>
      <c r="V901" s="52">
        <f t="shared" si="910"/>
        <v>1.4655738608582729</v>
      </c>
      <c r="W901" s="52">
        <f t="shared" si="911"/>
        <v>5.1309310163203036E-3</v>
      </c>
      <c r="X901" s="247">
        <f>W901+V901+SUM($U$897:U901)</f>
        <v>1.5004193217651387</v>
      </c>
      <c r="Y901" s="104">
        <f>W901+V901+SUM($U$897:U901)-$X$897+$Y$896</f>
        <v>12.284689930747621</v>
      </c>
      <c r="Z901" s="42"/>
      <c r="AA901" s="42"/>
      <c r="AB901" s="41">
        <f t="shared" si="912"/>
        <v>4.0364588188027441E-2</v>
      </c>
      <c r="AC901" s="48">
        <f t="shared" si="913"/>
        <v>5.6327423337062141</v>
      </c>
      <c r="AD901" s="48">
        <f t="shared" si="914"/>
        <v>0.58489446994959537</v>
      </c>
      <c r="AE901" s="48">
        <f t="shared" si="915"/>
        <v>3.0598670575676676</v>
      </c>
      <c r="AF901" s="48">
        <f t="shared" si="916"/>
        <v>0.58489446994959526</v>
      </c>
      <c r="AG901" s="238">
        <f t="shared" si="917"/>
        <v>2.4740302771379978</v>
      </c>
      <c r="AH901" s="48">
        <f t="shared" si="918"/>
        <v>9.4231048007454383E-4</v>
      </c>
      <c r="AI901" s="48">
        <f>AE901+AC901+SUM($AB$897:AB901)</f>
        <v>8.8585394812117997</v>
      </c>
      <c r="AJ901" s="48">
        <f>AE901+AC901+SUM($AB$897:AB901)-$AI$897+$AJ$896</f>
        <v>15.277191959887126</v>
      </c>
      <c r="AK901" s="46"/>
      <c r="AL901" s="86"/>
      <c r="AM901">
        <v>158.506</v>
      </c>
      <c r="AN901"/>
      <c r="AO901"/>
      <c r="AP901"/>
      <c r="AQ901"/>
      <c r="AR901">
        <v>85.147999999999996</v>
      </c>
      <c r="AV901" s="89">
        <f>AJ901-BA901-BB901</f>
        <v>0</v>
      </c>
      <c r="AW901" s="86">
        <f>(1/(1/((AM901/1000+1)*0.0112372)+1))*AE901</f>
        <v>3.9322546781475405E-2</v>
      </c>
      <c r="AX901" s="86">
        <f>(1-(1/(1/((AM901/1000+1)*0.0112372)+1)))*AE901</f>
        <v>3.0205445107861921</v>
      </c>
      <c r="AY901" s="86">
        <f>(1/(1/((AM901/1000+1)*0.0112372)+1))*AI901</f>
        <v>0.11384165606279593</v>
      </c>
      <c r="AZ901" s="86">
        <f>(1-(1/(1/((AM901/1000+1)*0.0112372)+1)))*AI901</f>
        <v>8.7446978251490037</v>
      </c>
      <c r="BA901" s="86">
        <f t="shared" si="992"/>
        <v>0.20145393612321275</v>
      </c>
      <c r="BB901" s="86">
        <f t="shared" si="993"/>
        <v>15.075738023763915</v>
      </c>
      <c r="BC901" s="89"/>
      <c r="BD901" s="89"/>
      <c r="BE901" s="41"/>
      <c r="BF901" s="89"/>
      <c r="BG901" s="89"/>
      <c r="BH901" s="89"/>
      <c r="BI901" s="89"/>
      <c r="BJ901" s="41">
        <f t="shared" si="962"/>
        <v>189.15663891481981</v>
      </c>
      <c r="BK901" s="89">
        <f t="shared" si="963"/>
        <v>0.7415177584760908</v>
      </c>
      <c r="BL901" s="89">
        <f t="shared" si="981"/>
        <v>0.2584822415239092</v>
      </c>
      <c r="BM901" s="89">
        <f>Y901-BR901-BS901</f>
        <v>-4.1566035978085836E-2</v>
      </c>
      <c r="BN901" s="86">
        <f>(1/(1/((AR901/1000+1)*0.0112372)+1))*W901</f>
        <v>6.1812952928253108E-5</v>
      </c>
      <c r="BO901" s="86">
        <f>(1-(1/(1/((AR901/1000+1)*0.0112372)+1)))*W901</f>
        <v>5.0691180633920504E-3</v>
      </c>
      <c r="BP901" s="86">
        <f>(1/(1/((AR901/1000+1)*0.0112372)+1))*X901</f>
        <v>1.8075734913197722E-2</v>
      </c>
      <c r="BQ901" s="86">
        <f>(1-(1/(1/((AR901/1000+1)*0.0112372)+1)))*X901</f>
        <v>1.482343586851941</v>
      </c>
      <c r="BR901" s="86">
        <f t="shared" si="994"/>
        <v>0.16363866841206548</v>
      </c>
      <c r="BS901" s="86">
        <f t="shared" si="995"/>
        <v>12.162617298313641</v>
      </c>
      <c r="BT901" s="89">
        <f t="shared" si="982"/>
        <v>3.7137404008157626E-3</v>
      </c>
      <c r="BU901" s="89">
        <f t="shared" si="983"/>
        <v>0.30730689090536956</v>
      </c>
      <c r="BV901" s="41">
        <f t="shared" si="970"/>
        <v>75.427488200359377</v>
      </c>
      <c r="BW901" s="89" t="e">
        <f t="shared" si="971"/>
        <v>#REF!</v>
      </c>
      <c r="BX901" s="42" t="e">
        <f t="shared" si="984"/>
        <v>#REF!</v>
      </c>
      <c r="BY901" s="89" t="e">
        <f t="shared" si="985"/>
        <v>#REF!</v>
      </c>
      <c r="BZ901" s="89" t="e">
        <f t="shared" si="986"/>
        <v>#REF!</v>
      </c>
      <c r="CA901" s="41">
        <f t="shared" si="987"/>
        <v>197.29394065791928</v>
      </c>
      <c r="CB901" s="89" t="e">
        <f t="shared" si="973"/>
        <v>#REF!</v>
      </c>
      <c r="CC901" s="89" t="e">
        <f t="shared" si="974"/>
        <v>#REF!</v>
      </c>
      <c r="CD901" s="41" t="e">
        <f t="shared" si="988"/>
        <v>#REF!</v>
      </c>
      <c r="CE901" s="41" t="e">
        <f t="shared" si="991"/>
        <v>#REF!</v>
      </c>
      <c r="CF901" s="42" t="e">
        <f t="shared" si="989"/>
        <v>#REF!</v>
      </c>
      <c r="CG901" s="42" t="e">
        <f t="shared" si="990"/>
        <v>#REF!</v>
      </c>
      <c r="CH901" s="42" t="e">
        <f t="shared" si="975"/>
        <v>#REF!</v>
      </c>
      <c r="CI901" s="89">
        <f t="shared" si="976"/>
        <v>3.9488828219826679</v>
      </c>
      <c r="CJ901" s="89">
        <f t="shared" si="977"/>
        <v>11.328309137904458</v>
      </c>
      <c r="CK901" s="42" t="e">
        <f t="shared" si="978"/>
        <v>#REF!</v>
      </c>
      <c r="CM901" s="89" t="e">
        <f t="shared" si="925"/>
        <v>#REF!</v>
      </c>
      <c r="CN901" s="89">
        <f t="shared" si="926"/>
        <v>8.6532839557223559E-2</v>
      </c>
    </row>
    <row r="902" spans="4:92" ht="14.4" x14ac:dyDescent="0.3">
      <c r="E902" s="32">
        <v>43426.490277777775</v>
      </c>
      <c r="F902" s="21">
        <f>E902-E$828</f>
        <v>3541.8256944444438</v>
      </c>
      <c r="G902" s="21">
        <f>E902-E$876</f>
        <v>2016.9263888888891</v>
      </c>
      <c r="H902" s="21"/>
      <c r="I902" s="21">
        <v>1073</v>
      </c>
      <c r="J902" s="21">
        <v>14793</v>
      </c>
      <c r="K902" s="21">
        <v>6137</v>
      </c>
      <c r="L902" s="21">
        <v>21</v>
      </c>
      <c r="M902" s="51">
        <v>7.15</v>
      </c>
      <c r="U902" s="52">
        <f t="shared" si="909"/>
        <v>1.7607593683143619E-2</v>
      </c>
      <c r="V902" s="52">
        <f t="shared" si="910"/>
        <v>2.4570803961071674</v>
      </c>
      <c r="W902" s="52">
        <f t="shared" si="911"/>
        <v>8.6021662576568052E-3</v>
      </c>
      <c r="X902" s="247">
        <f>W902+V902+SUM($U$897:U902)</f>
        <v>2.5130046859385131</v>
      </c>
      <c r="Y902" s="104">
        <f>W902+V902+SUM($U$897:U902)-$X$897+$Y$896</f>
        <v>13.297275294920997</v>
      </c>
      <c r="Z902" s="42"/>
      <c r="AA902" s="42"/>
      <c r="AB902" s="41">
        <f t="shared" si="912"/>
        <v>4.2442420295705323E-2</v>
      </c>
      <c r="AC902" s="48">
        <f t="shared" si="913"/>
        <v>5.9226968061941223</v>
      </c>
      <c r="AD902" s="48">
        <f t="shared" si="914"/>
        <v>0.61500285365472074</v>
      </c>
      <c r="AE902" s="48">
        <f t="shared" si="915"/>
        <v>3.2173786364749866</v>
      </c>
      <c r="AF902" s="48">
        <f t="shared" si="916"/>
        <v>0.61500285365472063</v>
      </c>
      <c r="AG902" s="238">
        <f t="shared" si="917"/>
        <v>2.6013849653924237</v>
      </c>
      <c r="AH902" s="48">
        <f t="shared" si="918"/>
        <v>9.9081742784221604E-4</v>
      </c>
      <c r="AI902" s="48">
        <f>AE902+AC902+SUM($AB$897:AB902)</f>
        <v>9.3484479529027311</v>
      </c>
      <c r="AJ902" s="48">
        <f>AE902+AC902+SUM($AB$897:AB902)-$AI$897+$AJ$896</f>
        <v>15.767100431578058</v>
      </c>
      <c r="AK902" s="46"/>
      <c r="AL902" s="86"/>
      <c r="AM902">
        <v>155.62799999999999</v>
      </c>
      <c r="AN902"/>
      <c r="AO902"/>
      <c r="AP902"/>
      <c r="AQ902"/>
      <c r="AR902" s="146">
        <v>81.492999999999995</v>
      </c>
      <c r="AT902" s="47">
        <f>(1/(1/((AM902/1000+1)*0.0112372)+1))*AI902</f>
        <v>0.11984287741383709</v>
      </c>
      <c r="AU902" s="47">
        <f>(1-(1/(1/((AM902/1000+1)*0.0112372)+1)))*AI902</f>
        <v>9.2286050754888933</v>
      </c>
      <c r="AV902" s="89">
        <f>AJ902-BA902-BB902</f>
        <v>0</v>
      </c>
      <c r="AW902" s="86">
        <f>(1/(1/((AM902/1000+1)*0.0112372)+1))*AE902</f>
        <v>4.1245339918188878E-2</v>
      </c>
      <c r="AX902" s="86">
        <f>(1-(1/(1/((AM902/1000+1)*0.0112372)+1)))*AE902</f>
        <v>3.1761332965567979</v>
      </c>
      <c r="AY902" s="86">
        <f>(1/(1/((AM902/1000+1)*0.0112372)+1))*AI902</f>
        <v>0.11984287741383709</v>
      </c>
      <c r="AZ902" s="86">
        <f>(1-(1/(1/((AM902/1000+1)*0.0112372)+1)))*AI902</f>
        <v>9.2286050754888933</v>
      </c>
      <c r="BA902" s="86">
        <f t="shared" si="992"/>
        <v>0.20745515747425392</v>
      </c>
      <c r="BB902" s="86">
        <f t="shared" si="993"/>
        <v>15.559645274103804</v>
      </c>
      <c r="BC902" s="89"/>
      <c r="BD902" s="89"/>
      <c r="BE902" s="41"/>
      <c r="BF902" s="89"/>
      <c r="BG902" s="89"/>
      <c r="BH902" s="89"/>
      <c r="BI902" s="89"/>
      <c r="BJ902" s="41">
        <f t="shared" si="962"/>
        <v>186.49642455411231</v>
      </c>
      <c r="BK902" s="89">
        <f t="shared" si="963"/>
        <v>0.74489200325713034</v>
      </c>
      <c r="BL902" s="89">
        <f t="shared" si="981"/>
        <v>0.25510799674286966</v>
      </c>
      <c r="BM902" s="89">
        <f>Y902-BR902-BS902</f>
        <v>-4.1566035978084059E-2</v>
      </c>
      <c r="BN902" s="86">
        <f>(1/(1/((AR902/1000+1)*0.0112372)+1))*W902</f>
        <v>1.0328648758477973E-4</v>
      </c>
      <c r="BO902" s="86">
        <f>(1-(1/(1/((AR902/1000+1)*0.0112372)+1)))*W902</f>
        <v>8.4988797700720261E-3</v>
      </c>
      <c r="BP902" s="86">
        <f>(1/(1/((AR902/1000+1)*0.0112372)+1))*X902</f>
        <v>3.0173728281948416E-2</v>
      </c>
      <c r="BQ902" s="86">
        <f>(1-(1/(1/((AR902/1000+1)*0.0112372)+1)))*X902</f>
        <v>2.4828309576565646</v>
      </c>
      <c r="BR902" s="86">
        <f t="shared" si="994"/>
        <v>0.17573666178081618</v>
      </c>
      <c r="BS902" s="86">
        <f t="shared" si="995"/>
        <v>13.163104669118265</v>
      </c>
      <c r="BT902" s="89">
        <f t="shared" si="982"/>
        <v>1.2097993368750698E-2</v>
      </c>
      <c r="BU902" s="89">
        <f t="shared" si="983"/>
        <v>1.000487370804624</v>
      </c>
      <c r="BV902" s="41">
        <f t="shared" si="970"/>
        <v>76.077673462107811</v>
      </c>
      <c r="BW902" s="89" t="e">
        <f t="shared" si="971"/>
        <v>#REF!</v>
      </c>
      <c r="BX902" s="42" t="e">
        <f t="shared" si="984"/>
        <v>#REF!</v>
      </c>
      <c r="BY902" s="89" t="e">
        <f t="shared" si="985"/>
        <v>#REF!</v>
      </c>
      <c r="BZ902" s="89" t="e">
        <f t="shared" si="986"/>
        <v>#REF!</v>
      </c>
      <c r="CA902" s="41">
        <f t="shared" si="987"/>
        <v>188.08066252073229</v>
      </c>
      <c r="CB902" s="89" t="e">
        <f t="shared" si="973"/>
        <v>#REF!</v>
      </c>
      <c r="CC902" s="89" t="e">
        <f t="shared" si="974"/>
        <v>#REF!</v>
      </c>
      <c r="CD902" s="41" t="e">
        <f t="shared" si="988"/>
        <v>#REF!</v>
      </c>
      <c r="CE902" s="41" t="e">
        <f t="shared" si="991"/>
        <v>#REF!</v>
      </c>
      <c r="CF902" s="42" t="e">
        <f t="shared" si="989"/>
        <v>#REF!</v>
      </c>
      <c r="CG902" s="42" t="e">
        <f t="shared" si="990"/>
        <v>#REF!</v>
      </c>
      <c r="CH902" s="42" t="e">
        <f t="shared" si="975"/>
        <v>#REF!</v>
      </c>
      <c r="CI902" s="89">
        <f t="shared" si="976"/>
        <v>4.0223134055435139</v>
      </c>
      <c r="CJ902" s="89">
        <f t="shared" si="977"/>
        <v>11.744787026034544</v>
      </c>
      <c r="CK902" s="42" t="e">
        <f t="shared" si="978"/>
        <v>#REF!</v>
      </c>
      <c r="CM902" s="89" t="e">
        <f t="shared" si="925"/>
        <v>#REF!</v>
      </c>
      <c r="CN902" s="89">
        <f t="shared" si="926"/>
        <v>8.8141941977404686E-2</v>
      </c>
    </row>
    <row r="903" spans="4:92" x14ac:dyDescent="0.25">
      <c r="E903" s="32"/>
      <c r="F903" s="21"/>
      <c r="G903" s="21"/>
      <c r="H903" s="21"/>
      <c r="I903" s="21"/>
      <c r="L903" s="21"/>
      <c r="M903" s="21"/>
      <c r="U903" s="21"/>
      <c r="V903" s="21"/>
      <c r="W903" s="21"/>
      <c r="X903" s="246"/>
      <c r="Y903" s="255"/>
      <c r="Z903" s="47"/>
      <c r="AA903" s="47"/>
      <c r="AB903" s="46"/>
      <c r="AC903" s="46"/>
      <c r="AD903" s="46"/>
      <c r="AE903" s="46"/>
      <c r="AF903" s="46"/>
      <c r="AG903" s="85"/>
      <c r="AH903" s="46"/>
      <c r="AI903" s="46"/>
      <c r="AJ903" s="46"/>
      <c r="AK903" s="46"/>
      <c r="AL903" s="86"/>
      <c r="CE903" s="42"/>
    </row>
    <row r="904" spans="4:92" ht="14.4" thickBot="1" x14ac:dyDescent="0.3">
      <c r="E904" s="32"/>
      <c r="F904" s="21"/>
      <c r="G904" s="21"/>
      <c r="H904" s="21"/>
      <c r="I904" s="21"/>
      <c r="L904" s="21"/>
      <c r="M904" s="21"/>
      <c r="U904" s="21"/>
      <c r="V904" s="21"/>
      <c r="W904" s="21"/>
      <c r="X904" s="246"/>
      <c r="Y904" s="255"/>
      <c r="Z904" s="47"/>
      <c r="AA904" s="47"/>
      <c r="AB904" s="46"/>
      <c r="AC904" s="46"/>
      <c r="AD904" s="46"/>
      <c r="AE904" s="46"/>
      <c r="AF904" s="46"/>
      <c r="AG904" s="85"/>
      <c r="AH904" s="46"/>
      <c r="AI904" s="46"/>
      <c r="AJ904" s="46"/>
      <c r="AK904" s="46"/>
      <c r="AL904" s="86"/>
      <c r="CE904" s="42"/>
    </row>
    <row r="905" spans="4:92" ht="15" thickBot="1" x14ac:dyDescent="0.35">
      <c r="D905" s="22" t="s">
        <v>171</v>
      </c>
      <c r="E905" s="32">
        <f>E906-1</f>
        <v>39883.667361111111</v>
      </c>
      <c r="F905" s="21"/>
      <c r="G905" s="21"/>
      <c r="H905" s="21"/>
      <c r="I905" s="21"/>
      <c r="L905" s="21"/>
      <c r="M905" s="21"/>
      <c r="N905" s="43">
        <v>91.91</v>
      </c>
      <c r="O905" s="44">
        <v>19.48</v>
      </c>
      <c r="P905" s="45">
        <f>O905-R905</f>
        <v>12.196428000000001</v>
      </c>
      <c r="Q905" s="1">
        <v>37.39</v>
      </c>
      <c r="R905" s="47">
        <f>Q905*O905/100</f>
        <v>7.2835720000000004</v>
      </c>
      <c r="S905" s="47">
        <f>P905/$A$8+R905</f>
        <v>12.365417000000001</v>
      </c>
      <c r="T905" s="47">
        <f>$A$6-S905</f>
        <v>104.63458299999999</v>
      </c>
      <c r="U905" s="52"/>
      <c r="V905" s="52"/>
      <c r="W905" s="52"/>
      <c r="X905" s="247"/>
      <c r="Y905" s="104"/>
      <c r="Z905" s="42"/>
      <c r="AA905" s="42"/>
      <c r="AB905" s="41"/>
      <c r="AC905" s="48"/>
      <c r="AD905" s="48"/>
      <c r="AE905" s="48"/>
      <c r="AF905" s="48"/>
      <c r="AG905" s="238"/>
      <c r="AH905" s="48"/>
      <c r="AI905" s="48"/>
      <c r="AJ905" s="48"/>
      <c r="AK905" s="46"/>
      <c r="AL905" s="86"/>
      <c r="AT905" s="41"/>
      <c r="AU905" s="41"/>
      <c r="AW905" s="22"/>
      <c r="AX905" s="22"/>
      <c r="AY905" s="22"/>
      <c r="AZ905" s="22"/>
      <c r="BA905" s="22"/>
      <c r="BB905" s="22"/>
    </row>
    <row r="906" spans="4:92" ht="14.4" x14ac:dyDescent="0.3">
      <c r="D906" s="22"/>
      <c r="E906" s="32">
        <v>39884.667361111111</v>
      </c>
      <c r="F906" s="21">
        <f>E906-E$906</f>
        <v>0</v>
      </c>
      <c r="G906" s="21">
        <f>E906-E$906</f>
        <v>0</v>
      </c>
      <c r="H906" s="21"/>
      <c r="I906" s="50">
        <v>1037</v>
      </c>
      <c r="J906" s="21">
        <v>3802</v>
      </c>
      <c r="K906" s="21">
        <v>1.39</v>
      </c>
      <c r="L906" s="21">
        <v>864</v>
      </c>
      <c r="M906" s="51">
        <v>7.15</v>
      </c>
      <c r="S906" s="85">
        <f>$A$36*R905*$A$3/($A$36*R905*$A$3+T905*1000)</f>
        <v>3.4967553571677618E-3</v>
      </c>
      <c r="U906" s="52">
        <f t="shared" ref="U906:U949" si="996">($A$5*I906/1000/$A$3*K906)/$P$905</f>
        <v>3.8463165820873352E-6</v>
      </c>
      <c r="V906" s="52">
        <f t="shared" ref="V906:V949" si="997">($T$905*I906/1000/$A$3*K906)/$P$905</f>
        <v>5.3661030887025801E-4</v>
      </c>
      <c r="W906" s="52">
        <f t="shared" ref="W906:W949" si="998">($A$36*$R$905*K906*I906/1000000)/$P$905</f>
        <v>1.8829792901738733E-6</v>
      </c>
      <c r="X906" s="247">
        <f>W906+V906+SUM($U$906:U906)</f>
        <v>5.4233960474251916E-4</v>
      </c>
      <c r="Y906" s="104">
        <v>0</v>
      </c>
      <c r="Z906" s="42"/>
      <c r="AA906" s="42"/>
      <c r="AB906" s="41">
        <f t="shared" ref="AB906:AB949" si="999">($A$5*I906/1000/$A$3*J906)/$P$905</f>
        <v>1.0520644348989965E-2</v>
      </c>
      <c r="AC906" s="48">
        <f t="shared" ref="AC906:AC949" si="1000">($T$905*I906/1000/$A$3*J906)/$P$905</f>
        <v>1.467764312463828</v>
      </c>
      <c r="AD906" s="48">
        <f t="shared" ref="AD906:AD949" si="1001">($A$4*$R$905/1000*J906/1000000*I906/1000*1000000)/$P$905</f>
        <v>0.15276083396225304</v>
      </c>
      <c r="AE906" s="48">
        <f t="shared" ref="AE906:AE949" si="1002">($A$4*((I906/1000)*J906/10^6)*(1+($A$18/(10^-M906))+(($A$18*$A$19)/(10^-M906)^2))*1000000)*$R$905/1000/$P$905</f>
        <v>0.79916611892046741</v>
      </c>
      <c r="AF906" s="48">
        <f t="shared" ref="AF906:AF949" si="1003">AE906/(1+($A$18/(10^-M906))+(($A$18*$A$19)/(10^-M906)^2))*1</f>
        <v>0.15276083396225298</v>
      </c>
      <c r="AG906" s="238">
        <f t="shared" ref="AG906:AG949" si="1004">AE906/(1+($A$18/(10^-M906))+(($A$18*$A$19)/(10^-M906)^2))*($A$18/(10^-M906))</f>
        <v>0.64615917537403611</v>
      </c>
      <c r="AH906" s="48">
        <f t="shared" ref="AH906:AH949" si="1005">AE906/(1+($A$18/(10^-M906))+(($A$18*$A$19)/(10^-M906)^2))*(($A$18*$A$19)/(10^-M906)^2)</f>
        <v>2.4610958417843029E-4</v>
      </c>
      <c r="AI906" s="48">
        <f>AE906+AC906+SUM($AB$906:AB906)</f>
        <v>2.2774510757332851</v>
      </c>
      <c r="AJ906" s="48">
        <v>0</v>
      </c>
      <c r="AK906" s="46"/>
      <c r="AL906" s="86"/>
      <c r="AM906" s="41"/>
      <c r="AN906" s="41"/>
      <c r="AO906" s="41"/>
      <c r="AP906" s="41"/>
      <c r="AQ906"/>
      <c r="AR906" s="41"/>
      <c r="AT906" s="41"/>
      <c r="AU906" s="41"/>
      <c r="AW906" s="47"/>
      <c r="AX906" s="47"/>
      <c r="AY906" s="47"/>
      <c r="AZ906" s="47"/>
      <c r="BA906" s="47"/>
      <c r="BB906" s="47"/>
      <c r="BC906" s="42"/>
    </row>
    <row r="907" spans="4:92" ht="14.4" x14ac:dyDescent="0.3">
      <c r="D907" s="22"/>
      <c r="E907" s="32">
        <v>39891.659722222219</v>
      </c>
      <c r="F907" s="21">
        <f t="shared" ref="F907:F971" si="1006">E907-E$906</f>
        <v>6.992361111108039</v>
      </c>
      <c r="G907" s="21">
        <f t="shared" ref="G907:G949" si="1007">E907-E$906</f>
        <v>6.992361111108039</v>
      </c>
      <c r="H907" s="21"/>
      <c r="I907" s="50">
        <v>1037</v>
      </c>
      <c r="J907" s="21">
        <v>6110</v>
      </c>
      <c r="K907" s="21">
        <v>1.45</v>
      </c>
      <c r="L907" s="21">
        <v>1092</v>
      </c>
      <c r="M907" s="51">
        <v>7.15</v>
      </c>
      <c r="N907" s="40"/>
      <c r="O907" s="40"/>
      <c r="P907" s="40"/>
      <c r="R907" s="22"/>
      <c r="S907" s="85">
        <f>S906*100</f>
        <v>0.34967553571677618</v>
      </c>
      <c r="T907" s="22"/>
      <c r="U907" s="52">
        <f t="shared" si="996"/>
        <v>4.0123446359903856E-6</v>
      </c>
      <c r="V907" s="52">
        <f t="shared" si="997"/>
        <v>5.5977334378552095E-4</v>
      </c>
      <c r="W907" s="52">
        <f t="shared" si="998"/>
        <v>1.964258971764113E-6</v>
      </c>
      <c r="X907" s="247">
        <f>W907+V907+SUM($U$906:U907)</f>
        <v>5.6959626397536274E-4</v>
      </c>
      <c r="Y907" s="104">
        <f>W907+V907+SUM($U$906:U907)-$X$906</f>
        <v>2.7256659232843578E-5</v>
      </c>
      <c r="Z907" s="42"/>
      <c r="AA907" s="42"/>
      <c r="AB907" s="41">
        <f t="shared" si="999"/>
        <v>1.690719015579397E-2</v>
      </c>
      <c r="AC907" s="48">
        <f t="shared" si="1000"/>
        <v>2.3587690555376093</v>
      </c>
      <c r="AD907" s="48">
        <f t="shared" si="1001"/>
        <v>0.24549413348484114</v>
      </c>
      <c r="AE907" s="48">
        <f t="shared" si="1002"/>
        <v>1.2842990496065381</v>
      </c>
      <c r="AF907" s="48">
        <f t="shared" si="1003"/>
        <v>0.24549413348484114</v>
      </c>
      <c r="AG907" s="238">
        <f t="shared" si="1004"/>
        <v>1.0384094059798425</v>
      </c>
      <c r="AH907" s="48">
        <f t="shared" si="1005"/>
        <v>3.9551014185434236E-4</v>
      </c>
      <c r="AI907" s="48">
        <f>AE907+AC907+SUM($AB$906:AB907)</f>
        <v>3.6704959396489309</v>
      </c>
      <c r="AJ907" s="48">
        <f>AE907+AC907+SUM($AB$905:AB907)-$AI$906</f>
        <v>1.3930448639156459</v>
      </c>
      <c r="AK907" s="46"/>
      <c r="AL907" s="86"/>
      <c r="AM907" s="41"/>
      <c r="AN907" s="41"/>
      <c r="AO907" s="41"/>
      <c r="AP907" s="41"/>
      <c r="AQ907"/>
      <c r="AR907" s="41"/>
      <c r="AT907" s="41"/>
      <c r="AU907" s="41"/>
      <c r="AW907" s="22"/>
      <c r="AX907" s="22"/>
      <c r="AY907" s="22"/>
      <c r="AZ907" s="22"/>
      <c r="BA907" s="22"/>
      <c r="BB907" s="22"/>
    </row>
    <row r="908" spans="4:92" ht="14.4" x14ac:dyDescent="0.3">
      <c r="D908" s="22"/>
      <c r="E908" s="32">
        <v>39898.511111111111</v>
      </c>
      <c r="F908" s="21">
        <f t="shared" si="1006"/>
        <v>13.84375</v>
      </c>
      <c r="G908" s="21">
        <f t="shared" si="1007"/>
        <v>13.84375</v>
      </c>
      <c r="H908" s="21"/>
      <c r="I908" s="50">
        <v>1037</v>
      </c>
      <c r="J908" s="21">
        <v>8288</v>
      </c>
      <c r="K908" s="21">
        <v>4.17</v>
      </c>
      <c r="L908" s="21">
        <v>1311</v>
      </c>
      <c r="M908" s="51">
        <v>7.15</v>
      </c>
      <c r="N908" s="40"/>
      <c r="O908" s="40"/>
      <c r="P908" s="40"/>
      <c r="R908" s="22"/>
      <c r="S908" s="22"/>
      <c r="T908" s="22"/>
      <c r="U908" s="52">
        <f t="shared" si="996"/>
        <v>1.1538949746262006E-5</v>
      </c>
      <c r="V908" s="52">
        <f t="shared" si="997"/>
        <v>1.6098309266107742E-3</v>
      </c>
      <c r="W908" s="52">
        <f t="shared" si="998"/>
        <v>5.6489378705216221E-6</v>
      </c>
      <c r="X908" s="247">
        <f>W908+V908+SUM($U$906:U908)</f>
        <v>1.6348774754456356E-3</v>
      </c>
      <c r="Y908" s="104">
        <f>W908+V908+SUM($U$906:U908)-$X$906</f>
        <v>1.0925378707031166E-3</v>
      </c>
      <c r="Z908" s="42"/>
      <c r="AA908" s="42"/>
      <c r="AB908" s="41">
        <f t="shared" si="999"/>
        <v>2.29340085124747E-2</v>
      </c>
      <c r="AC908" s="48">
        <f t="shared" si="1000"/>
        <v>3.1995872229616533</v>
      </c>
      <c r="AD908" s="48">
        <f t="shared" si="1001"/>
        <v>0.33300415357158147</v>
      </c>
      <c r="AE908" s="48">
        <f t="shared" si="1002"/>
        <v>1.7421064685988521</v>
      </c>
      <c r="AF908" s="48">
        <f t="shared" si="1003"/>
        <v>0.33300415357158153</v>
      </c>
      <c r="AG908" s="238">
        <f t="shared" si="1004"/>
        <v>1.4085658194371415</v>
      </c>
      <c r="AH908" s="48">
        <f t="shared" si="1005"/>
        <v>5.3649559012909805E-4</v>
      </c>
      <c r="AI908" s="48">
        <f>AE908+AC908+SUM($AB$906:AB908)</f>
        <v>4.992055534577764</v>
      </c>
      <c r="AJ908" s="48">
        <f>AE908+AC908+SUM($AB$905:AB908)-$AI$906</f>
        <v>2.7146044588444789</v>
      </c>
      <c r="AK908" s="46"/>
      <c r="AL908" s="86"/>
      <c r="AW908" s="22"/>
      <c r="AX908" s="22"/>
      <c r="AY908" s="22"/>
      <c r="AZ908" s="22"/>
      <c r="BA908" s="22"/>
      <c r="BB908" s="22"/>
    </row>
    <row r="909" spans="4:92" ht="14.4" x14ac:dyDescent="0.3">
      <c r="D909" s="22"/>
      <c r="E909" s="32">
        <v>39914.495138888888</v>
      </c>
      <c r="F909" s="21">
        <f t="shared" si="1006"/>
        <v>29.827777777776646</v>
      </c>
      <c r="G909" s="21">
        <f t="shared" si="1007"/>
        <v>29.827777777776646</v>
      </c>
      <c r="H909" s="21"/>
      <c r="I909" s="50">
        <v>1037</v>
      </c>
      <c r="J909" s="21">
        <v>11563</v>
      </c>
      <c r="K909" s="21">
        <v>4.3600000000000003</v>
      </c>
      <c r="L909" s="21">
        <v>1666</v>
      </c>
      <c r="M909" s="51">
        <v>7.15</v>
      </c>
      <c r="N909" s="40"/>
      <c r="O909" s="40"/>
      <c r="P909" s="40"/>
      <c r="R909" s="22"/>
      <c r="S909" s="22"/>
      <c r="T909" s="22"/>
      <c r="U909" s="52">
        <f t="shared" si="996"/>
        <v>1.2064705250288333E-5</v>
      </c>
      <c r="V909" s="52">
        <f t="shared" si="997"/>
        <v>1.6831805371757737E-3</v>
      </c>
      <c r="W909" s="52">
        <f t="shared" si="998"/>
        <v>5.9063235288907114E-6</v>
      </c>
      <c r="X909" s="247">
        <f>W909+V909+SUM($U$906:U909)</f>
        <v>1.7205491769192926E-3</v>
      </c>
      <c r="Y909" s="104">
        <f>W909+V909+SUM($U$906:U909)-$X$906</f>
        <v>1.1782095721767733E-3</v>
      </c>
      <c r="Z909" s="42"/>
      <c r="AA909" s="1">
        <f>LINEST(Y906:Y909,F906:F909,TRUE,TRUE)</f>
        <v>4.3707169530256966E-5</v>
      </c>
      <c r="AB909" s="41">
        <f t="shared" si="999"/>
        <v>3.1996373121349543E-2</v>
      </c>
      <c r="AC909" s="48">
        <f t="shared" si="1000"/>
        <v>4.463902878753089</v>
      </c>
      <c r="AD909" s="48">
        <f t="shared" si="1001"/>
        <v>0.46459061628235976</v>
      </c>
      <c r="AE909" s="48">
        <f t="shared" si="1002"/>
        <v>2.4304991670377079</v>
      </c>
      <c r="AF909" s="48">
        <f t="shared" si="1003"/>
        <v>0.46459061628235959</v>
      </c>
      <c r="AG909" s="238">
        <f t="shared" si="1004"/>
        <v>1.9651600591399208</v>
      </c>
      <c r="AH909" s="48">
        <f t="shared" si="1005"/>
        <v>7.484916154274565E-4</v>
      </c>
      <c r="AI909" s="48">
        <f>AE909+AC909+SUM($AB$906:AB909)</f>
        <v>6.9767602619294049</v>
      </c>
      <c r="AJ909" s="48">
        <f>AE909+AC909+SUM($AB$905:AB909)-$AI$906</f>
        <v>4.6993091861961194</v>
      </c>
      <c r="AK909" s="46"/>
      <c r="AL909" s="86"/>
      <c r="AW909" s="22"/>
      <c r="AX909" s="22"/>
      <c r="AY909" s="22"/>
      <c r="AZ909" s="22"/>
      <c r="BA909" s="22"/>
      <c r="BB909" s="22"/>
    </row>
    <row r="910" spans="4:92" ht="14.4" x14ac:dyDescent="0.3">
      <c r="D910" s="33"/>
      <c r="E910" s="32">
        <v>39921.693055555559</v>
      </c>
      <c r="F910" s="21">
        <f t="shared" si="1006"/>
        <v>37.025694444448163</v>
      </c>
      <c r="G910" s="21">
        <f t="shared" si="1007"/>
        <v>37.025694444448163</v>
      </c>
      <c r="H910" s="21"/>
      <c r="I910" s="50">
        <v>1037</v>
      </c>
      <c r="J910" s="21">
        <v>13118</v>
      </c>
      <c r="K910" s="21">
        <v>3.84</v>
      </c>
      <c r="L910" s="21">
        <v>1866</v>
      </c>
      <c r="M910" s="51">
        <v>7.15</v>
      </c>
      <c r="N910" s="40"/>
      <c r="O910" s="40"/>
      <c r="P910" s="40"/>
      <c r="R910" s="22"/>
      <c r="S910" s="22"/>
      <c r="T910" s="22"/>
      <c r="U910" s="52">
        <f t="shared" si="996"/>
        <v>1.0625795449795229E-5</v>
      </c>
      <c r="V910" s="52">
        <f t="shared" si="997"/>
        <v>1.4824342345768282E-3</v>
      </c>
      <c r="W910" s="52">
        <f t="shared" si="998"/>
        <v>5.2018996217753065E-6</v>
      </c>
      <c r="X910" s="247">
        <f>W910+V910+SUM($U$906:U910)</f>
        <v>1.5297242458630267E-3</v>
      </c>
      <c r="Y910" s="104">
        <f>W910+V910+SUM($U$906:U910)-$X$906</f>
        <v>9.8738464112050738E-4</v>
      </c>
      <c r="Z910" s="42"/>
      <c r="AA910" s="1">
        <f t="shared" ref="AA910:AA950" si="1008">LINEST(Y907:Y910,F907:F910,TRUE,TRUE)</f>
        <v>2.590607496788167E-5</v>
      </c>
      <c r="AB910" s="41">
        <f t="shared" si="999"/>
        <v>3.6299266851670266E-2</v>
      </c>
      <c r="AC910" s="48">
        <f t="shared" si="1000"/>
        <v>5.0642115336403197</v>
      </c>
      <c r="AD910" s="48">
        <f t="shared" si="1001"/>
        <v>0.52706907414961468</v>
      </c>
      <c r="AE910" s="48">
        <f t="shared" si="1002"/>
        <v>2.7573543261437914</v>
      </c>
      <c r="AF910" s="48">
        <f t="shared" si="1003"/>
        <v>0.52706907414961468</v>
      </c>
      <c r="AG910" s="238">
        <f t="shared" si="1004"/>
        <v>2.2294361027239891</v>
      </c>
      <c r="AH910" s="48">
        <f t="shared" si="1005"/>
        <v>8.4914927018744067E-4</v>
      </c>
      <c r="AI910" s="48">
        <f>AE910+AC910+SUM($AB$906:AB910)</f>
        <v>7.9402233427743898</v>
      </c>
      <c r="AJ910" s="48">
        <f>AE910+AC910+SUM($AB$905:AB910)-$AI$906</f>
        <v>5.6627722670411043</v>
      </c>
      <c r="AK910" s="46"/>
      <c r="AL910" s="86"/>
      <c r="AW910" s="22"/>
      <c r="AX910" s="22"/>
      <c r="AY910" s="22"/>
      <c r="AZ910" s="22"/>
      <c r="BA910" s="22"/>
      <c r="BB910" s="22"/>
    </row>
    <row r="911" spans="4:92" ht="14.4" x14ac:dyDescent="0.3">
      <c r="D911" s="22"/>
      <c r="E911" s="32">
        <v>39941.502083333333</v>
      </c>
      <c r="F911" s="21">
        <f t="shared" si="1006"/>
        <v>56.834722222221899</v>
      </c>
      <c r="G911" s="21">
        <f t="shared" si="1007"/>
        <v>56.834722222221899</v>
      </c>
      <c r="H911" s="21"/>
      <c r="I911" s="50">
        <v>1037</v>
      </c>
      <c r="J911" s="21">
        <v>17547</v>
      </c>
      <c r="K911" s="21">
        <v>6.35</v>
      </c>
      <c r="L911" s="21">
        <v>325</v>
      </c>
      <c r="M911" s="51">
        <v>7.15</v>
      </c>
      <c r="N911" s="40"/>
      <c r="O911" s="40"/>
      <c r="P911" s="40"/>
      <c r="R911" s="22"/>
      <c r="S911" s="22"/>
      <c r="T911" s="22"/>
      <c r="U911" s="52">
        <f t="shared" si="996"/>
        <v>1.7571302371406171E-5</v>
      </c>
      <c r="V911" s="52">
        <f t="shared" si="997"/>
        <v>2.4514211951986607E-3</v>
      </c>
      <c r="W911" s="52">
        <f t="shared" si="998"/>
        <v>8.6020996349669757E-6</v>
      </c>
      <c r="X911" s="247">
        <f>W911+V911+SUM($U$906:U911)</f>
        <v>2.5196827088694571E-3</v>
      </c>
      <c r="Y911" s="104">
        <f>W911+V911+SUM($U$906:U911)-$X$906</f>
        <v>1.9773431041269379E-3</v>
      </c>
      <c r="Z911" s="42"/>
      <c r="AA911" s="1">
        <f t="shared" si="1008"/>
        <v>2.01297945481887E-5</v>
      </c>
      <c r="AB911" s="41">
        <f t="shared" si="999"/>
        <v>4.8554904363947105E-2</v>
      </c>
      <c r="AC911" s="48">
        <f t="shared" si="1000"/>
        <v>6.7740295609686463</v>
      </c>
      <c r="AD911" s="48">
        <f t="shared" si="1001"/>
        <v>0.70502218662168703</v>
      </c>
      <c r="AE911" s="48">
        <f t="shared" si="1002"/>
        <v>3.6883134899256831</v>
      </c>
      <c r="AF911" s="48">
        <f t="shared" si="1003"/>
        <v>0.70502218662168703</v>
      </c>
      <c r="AG911" s="238">
        <f t="shared" si="1004"/>
        <v>2.9821554577296725</v>
      </c>
      <c r="AH911" s="48">
        <f t="shared" si="1005"/>
        <v>1.1358455743237556E-3</v>
      </c>
      <c r="AI911" s="48">
        <f>AE911+AC911+SUM($AB$906:AB911)</f>
        <v>10.629555438248556</v>
      </c>
      <c r="AJ911" s="48">
        <f>AE911+AC911+SUM($AB$905:AB911)-$AI$906</f>
        <v>8.35210436251527</v>
      </c>
      <c r="AK911" s="46"/>
      <c r="AL911" s="86"/>
      <c r="AM911" s="41"/>
      <c r="AN911" s="41"/>
      <c r="AO911" s="41"/>
      <c r="AP911" s="41"/>
      <c r="AQ911"/>
      <c r="AR911" s="41"/>
      <c r="AT911" s="41"/>
      <c r="AU911" s="41"/>
      <c r="AW911" s="22"/>
      <c r="AX911" s="22"/>
      <c r="AY911" s="22"/>
      <c r="AZ911" s="22"/>
      <c r="BA911" s="22"/>
      <c r="BB911" s="22"/>
    </row>
    <row r="912" spans="4:92" ht="14.4" x14ac:dyDescent="0.3">
      <c r="D912" s="22"/>
      <c r="E912" s="32">
        <v>39960.466666666667</v>
      </c>
      <c r="F912" s="21">
        <f t="shared" si="1006"/>
        <v>75.799305555556202</v>
      </c>
      <c r="G912" s="21">
        <f t="shared" si="1007"/>
        <v>75.799305555556202</v>
      </c>
      <c r="H912" s="21"/>
      <c r="I912" s="50">
        <v>1037</v>
      </c>
      <c r="J912" s="21">
        <v>18584.8</v>
      </c>
      <c r="K912" s="21">
        <v>6.81</v>
      </c>
      <c r="L912" s="21">
        <v>686</v>
      </c>
      <c r="M912" s="51">
        <v>7.15</v>
      </c>
      <c r="N912" s="40"/>
      <c r="O912" s="40"/>
      <c r="P912" s="40"/>
      <c r="R912" s="22"/>
      <c r="S912" s="22"/>
      <c r="T912" s="22"/>
      <c r="U912" s="52">
        <f t="shared" si="996"/>
        <v>1.8844184117996227E-5</v>
      </c>
      <c r="V912" s="52">
        <f t="shared" si="997"/>
        <v>2.6290044628823435E-3</v>
      </c>
      <c r="W912" s="52">
        <f t="shared" si="998"/>
        <v>9.2252438604921436E-6</v>
      </c>
      <c r="X912" s="247">
        <f>W912+V912+SUM($U$906:U912)</f>
        <v>2.7167333048966611E-3</v>
      </c>
      <c r="Y912" s="104">
        <f>W912+V912+SUM($U$906:U912)-$X$906</f>
        <v>2.1743937001541419E-3</v>
      </c>
      <c r="Z912" s="42"/>
      <c r="AA912" s="1">
        <f t="shared" si="1008"/>
        <v>2.6286625178348938E-5</v>
      </c>
      <c r="AB912" s="41">
        <f t="shared" si="999"/>
        <v>5.142663626962353E-2</v>
      </c>
      <c r="AC912" s="48">
        <f t="shared" si="1000"/>
        <v>7.1746728548863112</v>
      </c>
      <c r="AD912" s="48">
        <f t="shared" si="1001"/>
        <v>0.74672002814878469</v>
      </c>
      <c r="AE912" s="48">
        <f t="shared" si="1002"/>
        <v>3.9064551517393746</v>
      </c>
      <c r="AF912" s="48">
        <f t="shared" si="1003"/>
        <v>0.74672002814878458</v>
      </c>
      <c r="AG912" s="238">
        <f t="shared" si="1004"/>
        <v>3.1585320995506008</v>
      </c>
      <c r="AH912" s="48">
        <f t="shared" si="1005"/>
        <v>1.2030240399892927E-3</v>
      </c>
      <c r="AI912" s="48">
        <f>AE912+AC912+SUM($AB$906:AB912)</f>
        <v>11.299767030249535</v>
      </c>
      <c r="AJ912" s="48">
        <f>AE912+AC912+SUM($AB$905:AB912)-$AI$906</f>
        <v>9.0223159545162499</v>
      </c>
      <c r="AK912" s="46"/>
      <c r="AL912" s="86"/>
      <c r="AM912" s="41"/>
      <c r="AN912" s="41"/>
      <c r="AO912" s="41"/>
      <c r="AP912" s="41"/>
      <c r="AQ912"/>
      <c r="AR912" s="41"/>
      <c r="AT912" s="41"/>
      <c r="AU912" s="41"/>
      <c r="AW912" s="22"/>
      <c r="AX912" s="22"/>
      <c r="AY912" s="22"/>
      <c r="AZ912" s="22"/>
      <c r="BA912" s="22"/>
      <c r="BB912" s="22"/>
    </row>
    <row r="913" spans="4:54" ht="14.4" x14ac:dyDescent="0.3">
      <c r="D913" s="22"/>
      <c r="E913" s="32">
        <v>39974.565972222219</v>
      </c>
      <c r="F913" s="21">
        <f t="shared" si="1006"/>
        <v>89.898611111108039</v>
      </c>
      <c r="G913" s="21">
        <f t="shared" si="1007"/>
        <v>89.898611111108039</v>
      </c>
      <c r="H913" s="21"/>
      <c r="I913" s="50">
        <v>1037</v>
      </c>
      <c r="J913" s="21">
        <v>18982.599999999999</v>
      </c>
      <c r="K913" s="21">
        <v>6.41</v>
      </c>
      <c r="L913" s="21">
        <v>893</v>
      </c>
      <c r="M913" s="51">
        <v>7.15</v>
      </c>
      <c r="N913" s="40"/>
      <c r="O913" s="40"/>
      <c r="P913" s="40"/>
      <c r="R913" s="22"/>
      <c r="S913" s="22"/>
      <c r="T913" s="22"/>
      <c r="U913" s="52">
        <f t="shared" si="996"/>
        <v>1.7737330425309225E-5</v>
      </c>
      <c r="V913" s="52">
        <f t="shared" si="997"/>
        <v>2.4745842301139237E-3</v>
      </c>
      <c r="W913" s="52">
        <f t="shared" si="998"/>
        <v>8.6833793165572169E-6</v>
      </c>
      <c r="X913" s="247">
        <f>W913+V913+SUM($U$906:U913)</f>
        <v>2.5795085380096159E-3</v>
      </c>
      <c r="Y913" s="104">
        <f>W913+V913+SUM($U$906:U913)-$X$906</f>
        <v>2.0371689332670966E-3</v>
      </c>
      <c r="Z913" s="42"/>
      <c r="AA913" s="1">
        <f t="shared" si="1008"/>
        <v>1.9694172393520755E-5</v>
      </c>
      <c r="AB913" s="41">
        <f t="shared" si="999"/>
        <v>5.2527402267000756E-2</v>
      </c>
      <c r="AC913" s="48">
        <f t="shared" si="1000"/>
        <v>7.3282437763745039</v>
      </c>
      <c r="AD913" s="48">
        <f t="shared" si="1001"/>
        <v>0.76270326322247872</v>
      </c>
      <c r="AE913" s="48">
        <f t="shared" si="1002"/>
        <v>3.990071217522269</v>
      </c>
      <c r="AF913" s="48">
        <f t="shared" si="1003"/>
        <v>0.76270326322247861</v>
      </c>
      <c r="AG913" s="238">
        <f t="shared" si="1004"/>
        <v>3.2261391800250334</v>
      </c>
      <c r="AH913" s="48">
        <f t="shared" si="1005"/>
        <v>1.228774274756831E-3</v>
      </c>
      <c r="AI913" s="48">
        <f>AE913+AC913+SUM($AB$906:AB913)</f>
        <v>11.589481419787624</v>
      </c>
      <c r="AJ913" s="48">
        <f>AE913+AC913+SUM($AB$905:AB913)-$AI$906</f>
        <v>9.3120303440543388</v>
      </c>
      <c r="AK913" s="46"/>
      <c r="AL913" s="86"/>
      <c r="AM913" s="41"/>
      <c r="AN913" s="41"/>
      <c r="AO913" s="41"/>
      <c r="AP913" s="41"/>
      <c r="AQ913"/>
      <c r="AR913" s="41"/>
      <c r="AT913" s="41"/>
      <c r="AU913" s="41"/>
      <c r="AW913" s="22"/>
      <c r="AX913" s="22"/>
      <c r="AY913" s="22"/>
      <c r="AZ913" s="22"/>
      <c r="BA913" s="22"/>
      <c r="BB913" s="22"/>
    </row>
    <row r="914" spans="4:54" ht="14.4" x14ac:dyDescent="0.3">
      <c r="D914" s="33"/>
      <c r="E914" s="32">
        <v>39993.591666666667</v>
      </c>
      <c r="F914" s="21">
        <f t="shared" si="1006"/>
        <v>108.9243055555562</v>
      </c>
      <c r="G914" s="21">
        <f t="shared" si="1007"/>
        <v>108.9243055555562</v>
      </c>
      <c r="H914" s="21"/>
      <c r="I914" s="50">
        <v>1037</v>
      </c>
      <c r="J914" s="21">
        <v>19776</v>
      </c>
      <c r="K914" s="21">
        <v>7.11</v>
      </c>
      <c r="L914" s="21">
        <v>1330</v>
      </c>
      <c r="M914" s="51">
        <v>7.15</v>
      </c>
      <c r="N914" s="40"/>
      <c r="O914" s="40"/>
      <c r="P914" s="40"/>
      <c r="R914" s="22"/>
      <c r="S914" s="22"/>
      <c r="T914" s="22"/>
      <c r="U914" s="52">
        <f t="shared" si="996"/>
        <v>1.9674324387511479E-5</v>
      </c>
      <c r="V914" s="52">
        <f t="shared" si="997"/>
        <v>2.7448196374586587E-3</v>
      </c>
      <c r="W914" s="52">
        <f t="shared" si="998"/>
        <v>9.6316422684433394E-6</v>
      </c>
      <c r="X914" s="247">
        <f>W914+V914+SUM($U$906:U914)</f>
        <v>2.8703665326937481E-3</v>
      </c>
      <c r="Y914" s="104">
        <f>W914+V914+SUM($U$906:U914)-$X$906</f>
        <v>2.3280269279512288E-3</v>
      </c>
      <c r="Z914" s="42"/>
      <c r="AA914" s="1">
        <f t="shared" si="1008"/>
        <v>5.6093442732181845E-6</v>
      </c>
      <c r="AB914" s="41">
        <f t="shared" si="999"/>
        <v>5.4722846566445431E-2</v>
      </c>
      <c r="AC914" s="48">
        <f t="shared" si="1000"/>
        <v>7.6345363080706639</v>
      </c>
      <c r="AD914" s="48">
        <f t="shared" si="1001"/>
        <v>0.79458133941018283</v>
      </c>
      <c r="AE914" s="48">
        <f t="shared" si="1002"/>
        <v>4.1568409173517011</v>
      </c>
      <c r="AF914" s="48">
        <f t="shared" si="1003"/>
        <v>0.79458133941018294</v>
      </c>
      <c r="AG914" s="238">
        <f t="shared" si="1004"/>
        <v>3.3609794456067701</v>
      </c>
      <c r="AH914" s="48">
        <f t="shared" si="1005"/>
        <v>1.2801323347481953E-3</v>
      </c>
      <c r="AI914" s="48">
        <f>AE914+AC914+SUM($AB$906:AB914)</f>
        <v>12.117266497879662</v>
      </c>
      <c r="AJ914" s="48">
        <f>AE914+AC914+SUM($AB$905:AB914)-$AI$906</f>
        <v>9.8398154221463763</v>
      </c>
      <c r="AK914" s="46"/>
      <c r="AL914" s="86"/>
      <c r="AM914" s="41"/>
      <c r="AN914" s="41"/>
      <c r="AO914" s="41"/>
      <c r="AP914" s="41"/>
      <c r="AQ914"/>
      <c r="AR914" s="41"/>
      <c r="AT914" s="41"/>
      <c r="AU914" s="41"/>
      <c r="AW914" s="22"/>
      <c r="AX914" s="22"/>
      <c r="AY914" s="22"/>
      <c r="AZ914" s="22"/>
      <c r="BA914" s="22"/>
      <c r="BB914" s="22"/>
    </row>
    <row r="915" spans="4:54" ht="14.4" x14ac:dyDescent="0.3">
      <c r="D915" s="33"/>
      <c r="E915" s="32">
        <v>40010.378472222219</v>
      </c>
      <c r="F915" s="21">
        <f t="shared" si="1006"/>
        <v>125.71111111110804</v>
      </c>
      <c r="G915" s="21">
        <f t="shared" si="1007"/>
        <v>125.71111111110804</v>
      </c>
      <c r="H915" s="21"/>
      <c r="I915" s="50">
        <v>1037</v>
      </c>
      <c r="J915" s="21">
        <v>19150.8</v>
      </c>
      <c r="K915" s="21">
        <v>7.33</v>
      </c>
      <c r="L915" s="21">
        <v>252</v>
      </c>
      <c r="M915" s="51">
        <v>7.15</v>
      </c>
      <c r="N915" s="40"/>
      <c r="O915" s="40"/>
      <c r="P915" s="40"/>
      <c r="R915" s="22"/>
      <c r="S915" s="22"/>
      <c r="T915" s="22"/>
      <c r="U915" s="52">
        <f t="shared" si="996"/>
        <v>2.0283093918489331E-5</v>
      </c>
      <c r="V915" s="52">
        <f t="shared" si="997"/>
        <v>2.8297507654812888E-3</v>
      </c>
      <c r="W915" s="52">
        <f t="shared" si="998"/>
        <v>9.929667767607551E-6</v>
      </c>
      <c r="X915" s="247">
        <f>W915+V915+SUM($U$906:U915)</f>
        <v>2.975878780134032E-3</v>
      </c>
      <c r="Y915" s="104">
        <f>W915+V915+SUM($U$906:U915)-$X$906</f>
        <v>2.4335391753915127E-3</v>
      </c>
      <c r="Z915" s="42"/>
      <c r="AA915" s="1">
        <f t="shared" si="1008"/>
        <v>6.5788732086224473E-6</v>
      </c>
      <c r="AB915" s="41">
        <f t="shared" si="999"/>
        <v>5.2992834244775647E-2</v>
      </c>
      <c r="AC915" s="48">
        <f t="shared" si="1000"/>
        <v>7.3931774842536244</v>
      </c>
      <c r="AD915" s="48">
        <f t="shared" si="1001"/>
        <v>0.7694613832310141</v>
      </c>
      <c r="AE915" s="48">
        <f t="shared" si="1002"/>
        <v>4.0254262257291131</v>
      </c>
      <c r="AF915" s="48">
        <f t="shared" si="1003"/>
        <v>0.76946138323101376</v>
      </c>
      <c r="AG915" s="238">
        <f t="shared" si="1004"/>
        <v>3.2547251803664095</v>
      </c>
      <c r="AH915" s="48">
        <f t="shared" si="1005"/>
        <v>1.2396621316897115E-3</v>
      </c>
      <c r="AI915" s="48">
        <f>AE915+AC915+SUM($AB$906:AB915)</f>
        <v>11.797485816684807</v>
      </c>
      <c r="AJ915" s="48">
        <f>AE915+AC915+SUM($AB$905:AB915)-$AI$906</f>
        <v>9.5200347409515214</v>
      </c>
      <c r="AK915" s="46"/>
      <c r="AL915" s="86"/>
      <c r="AM915" s="41"/>
      <c r="AN915" s="41"/>
      <c r="AO915" s="41"/>
      <c r="AP915" s="41"/>
      <c r="AQ915"/>
      <c r="AR915" s="41"/>
      <c r="AT915" s="41"/>
      <c r="AU915" s="41"/>
      <c r="AW915" s="22"/>
      <c r="AX915" s="22"/>
      <c r="AY915" s="22"/>
      <c r="AZ915" s="22"/>
      <c r="BA915" s="22"/>
      <c r="BB915" s="22"/>
    </row>
    <row r="916" spans="4:54" ht="14.4" x14ac:dyDescent="0.3">
      <c r="D916" s="33"/>
      <c r="E916" s="32">
        <v>40021.503472222219</v>
      </c>
      <c r="F916" s="21">
        <f t="shared" si="1006"/>
        <v>136.83611111110804</v>
      </c>
      <c r="G916" s="21">
        <f t="shared" si="1007"/>
        <v>136.83611111110804</v>
      </c>
      <c r="H916" s="21"/>
      <c r="I916" s="50">
        <v>1037</v>
      </c>
      <c r="J916" s="21">
        <v>19516.5</v>
      </c>
      <c r="K916" s="21">
        <v>7.18</v>
      </c>
      <c r="L916" s="21">
        <v>277</v>
      </c>
      <c r="M916" s="51">
        <v>7.15</v>
      </c>
      <c r="N916" s="40"/>
      <c r="O916" s="40"/>
      <c r="P916" s="40"/>
      <c r="R916" s="22"/>
      <c r="S916" s="22"/>
      <c r="T916" s="22"/>
      <c r="U916" s="52">
        <f t="shared" si="996"/>
        <v>1.9868023783731705E-5</v>
      </c>
      <c r="V916" s="52">
        <f t="shared" si="997"/>
        <v>2.7718431781931312E-3</v>
      </c>
      <c r="W916" s="52">
        <f t="shared" si="998"/>
        <v>9.7264685636319522E-6</v>
      </c>
      <c r="X916" s="247">
        <f>W916+V916+SUM($U$906:U916)</f>
        <v>2.9376360174256304E-3</v>
      </c>
      <c r="Y916" s="104">
        <f>W916+V916+SUM($U$906:U916)-$X$906</f>
        <v>2.3952964126831111E-3</v>
      </c>
      <c r="Z916" s="42"/>
      <c r="AA916" s="1">
        <f t="shared" si="1008"/>
        <v>7.9013545235705323E-6</v>
      </c>
      <c r="AB916" s="41">
        <f t="shared" si="999"/>
        <v>5.4004775233314734E-2</v>
      </c>
      <c r="AC916" s="48">
        <f t="shared" si="1000"/>
        <v>7.5343561820621519</v>
      </c>
      <c r="AD916" s="48">
        <f t="shared" si="1001"/>
        <v>0.78415487007477946</v>
      </c>
      <c r="AE916" s="48">
        <f t="shared" si="1002"/>
        <v>4.1022949920860885</v>
      </c>
      <c r="AF916" s="48">
        <f t="shared" si="1003"/>
        <v>0.78415487007477946</v>
      </c>
      <c r="AG916" s="238">
        <f t="shared" si="1004"/>
        <v>3.3168767875295582</v>
      </c>
      <c r="AH916" s="48">
        <f t="shared" si="1005"/>
        <v>1.2633344817512722E-3</v>
      </c>
      <c r="AI916" s="48">
        <f>AE916+AC916+SUM($AB$906:AB916)</f>
        <v>12.069538056083626</v>
      </c>
      <c r="AJ916" s="48">
        <f>AE916+AC916+SUM($AB$905:AB916)-$AI$906</f>
        <v>9.7920869803503408</v>
      </c>
      <c r="AK916" s="46"/>
      <c r="AL916" s="86"/>
      <c r="AM916" s="41"/>
      <c r="AN916" s="41"/>
      <c r="AO916" s="41"/>
      <c r="AP916" s="41"/>
      <c r="AQ916"/>
      <c r="AR916" s="41"/>
      <c r="AT916" s="41"/>
      <c r="AU916" s="41"/>
      <c r="AW916" s="22"/>
      <c r="AX916" s="22"/>
      <c r="AY916" s="22"/>
      <c r="AZ916" s="22"/>
      <c r="BA916" s="22"/>
      <c r="BB916" s="22"/>
    </row>
    <row r="917" spans="4:54" ht="14.4" x14ac:dyDescent="0.3">
      <c r="D917" s="33"/>
      <c r="E917" s="32">
        <v>40035.594444444447</v>
      </c>
      <c r="F917" s="21">
        <f t="shared" si="1006"/>
        <v>150.92708333333576</v>
      </c>
      <c r="G917" s="21">
        <f t="shared" si="1007"/>
        <v>150.92708333333576</v>
      </c>
      <c r="H917" s="21"/>
      <c r="I917" s="50">
        <v>1037</v>
      </c>
      <c r="J917" s="21">
        <v>19526.8</v>
      </c>
      <c r="K917" s="21">
        <v>6.17</v>
      </c>
      <c r="L917" s="21">
        <v>474</v>
      </c>
      <c r="M917" s="51">
        <v>7.15</v>
      </c>
      <c r="N917" s="40"/>
      <c r="O917" s="40"/>
      <c r="P917" s="40"/>
      <c r="R917" s="22"/>
      <c r="S917" s="22"/>
      <c r="T917" s="22"/>
      <c r="U917" s="52">
        <f t="shared" si="996"/>
        <v>1.707321820969702E-5</v>
      </c>
      <c r="V917" s="52">
        <f t="shared" si="997"/>
        <v>2.381932090452872E-3</v>
      </c>
      <c r="W917" s="52">
        <f t="shared" si="998"/>
        <v>8.3582605901962589E-6</v>
      </c>
      <c r="X917" s="247">
        <f>W917+V917+SUM($U$906:U917)</f>
        <v>2.5634299399216326E-3</v>
      </c>
      <c r="Y917" s="104">
        <f>W917+V917+SUM($U$906:U917)-$X$906</f>
        <v>2.0210903351791133E-3</v>
      </c>
      <c r="Z917" s="42"/>
      <c r="AA917" s="1">
        <f t="shared" si="1008"/>
        <v>-6.6984567046541847E-6</v>
      </c>
      <c r="AB917" s="41">
        <f t="shared" si="999"/>
        <v>5.403327671590142E-2</v>
      </c>
      <c r="AC917" s="48">
        <f t="shared" si="1000"/>
        <v>7.5383325030559387</v>
      </c>
      <c r="AD917" s="48">
        <f t="shared" si="1001"/>
        <v>0.78456871452238885</v>
      </c>
      <c r="AE917" s="48">
        <f t="shared" si="1002"/>
        <v>4.1044600133972082</v>
      </c>
      <c r="AF917" s="48">
        <f t="shared" si="1003"/>
        <v>0.78456871452238874</v>
      </c>
      <c r="AG917" s="238">
        <f t="shared" si="1004"/>
        <v>3.3186272976574775</v>
      </c>
      <c r="AH917" s="48">
        <f t="shared" si="1005"/>
        <v>1.2640012173422866E-3</v>
      </c>
      <c r="AI917" s="48">
        <f>AE917+AC917+SUM($AB$906:AB917)</f>
        <v>12.129712675104434</v>
      </c>
      <c r="AJ917" s="48">
        <f>AE917+AC917+SUM($AB$905:AB917)-$AI$906</f>
        <v>9.8522615993711486</v>
      </c>
      <c r="AK917" s="46"/>
      <c r="AL917" s="86"/>
      <c r="AM917" s="41"/>
      <c r="AN917" s="41"/>
      <c r="AO917" s="41"/>
      <c r="AP917" s="41"/>
      <c r="AQ917"/>
      <c r="AR917" s="41"/>
      <c r="AT917" s="41"/>
      <c r="AU917" s="41"/>
      <c r="AW917" s="22"/>
      <c r="AX917" s="22"/>
      <c r="AY917" s="22"/>
      <c r="AZ917" s="22"/>
      <c r="BA917" s="22"/>
      <c r="BB917" s="22"/>
    </row>
    <row r="918" spans="4:54" ht="14.4" x14ac:dyDescent="0.3">
      <c r="D918" s="33"/>
      <c r="E918" s="32">
        <v>40049.576388888891</v>
      </c>
      <c r="F918" s="21">
        <f t="shared" si="1006"/>
        <v>164.90902777777956</v>
      </c>
      <c r="G918" s="21">
        <f t="shared" si="1007"/>
        <v>164.90902777777956</v>
      </c>
      <c r="H918" s="21"/>
      <c r="I918" s="50">
        <v>1037</v>
      </c>
      <c r="J918" s="21">
        <v>19879</v>
      </c>
      <c r="K918" s="21">
        <v>7.69</v>
      </c>
      <c r="L918" s="21">
        <v>758</v>
      </c>
      <c r="M918" s="51">
        <v>7.15</v>
      </c>
      <c r="N918" s="40"/>
      <c r="O918" s="40"/>
      <c r="P918" s="40"/>
      <c r="R918" s="22"/>
      <c r="S918" s="22"/>
      <c r="T918" s="22"/>
      <c r="U918" s="52">
        <f t="shared" si="996"/>
        <v>2.1279262241907633E-5</v>
      </c>
      <c r="V918" s="52">
        <f t="shared" si="997"/>
        <v>2.9687289749728667E-3</v>
      </c>
      <c r="W918" s="52">
        <f t="shared" si="998"/>
        <v>1.0417345857148985E-5</v>
      </c>
      <c r="X918" s="247">
        <f>W918+V918+SUM($U$906:U918)</f>
        <v>3.1735651719504874E-3</v>
      </c>
      <c r="Y918" s="104">
        <f>W918+V918+SUM($U$906:U918)-$X$906</f>
        <v>2.6312255672079682E-3</v>
      </c>
      <c r="Z918" s="42"/>
      <c r="AA918" s="1">
        <f t="shared" si="1008"/>
        <v>1.9562597510393858E-6</v>
      </c>
      <c r="AB918" s="41">
        <f t="shared" si="999"/>
        <v>5.5007861392312334E-2</v>
      </c>
      <c r="AC918" s="48">
        <f t="shared" si="1000"/>
        <v>7.6742995180085316</v>
      </c>
      <c r="AD918" s="48">
        <f t="shared" si="1001"/>
        <v>0.79871978388627773</v>
      </c>
      <c r="AE918" s="48">
        <f t="shared" si="1002"/>
        <v>4.1784911304629073</v>
      </c>
      <c r="AF918" s="48">
        <f t="shared" si="1003"/>
        <v>0.79871978388627751</v>
      </c>
      <c r="AG918" s="238">
        <f t="shared" si="1004"/>
        <v>3.3784845468859714</v>
      </c>
      <c r="AH918" s="48">
        <f t="shared" si="1005"/>
        <v>1.2867996906583421E-3</v>
      </c>
      <c r="AI918" s="48">
        <f>AE918+AC918+SUM($AB$906:AB918)</f>
        <v>12.394718668515038</v>
      </c>
      <c r="AJ918" s="48">
        <f>AE918+AC918+SUM($AB$905:AB918)-$AI$906</f>
        <v>10.117267592781753</v>
      </c>
      <c r="AK918" s="46"/>
      <c r="AL918" s="86"/>
      <c r="AM918" s="41"/>
      <c r="AN918" s="41"/>
      <c r="AO918" s="41"/>
      <c r="AP918" s="41"/>
      <c r="AQ918"/>
      <c r="AR918" s="41"/>
      <c r="AT918" s="41"/>
      <c r="AU918" s="41"/>
      <c r="AW918" s="22"/>
      <c r="AX918" s="22"/>
      <c r="AY918" s="22"/>
      <c r="AZ918" s="22"/>
      <c r="BA918" s="22"/>
      <c r="BB918" s="22"/>
    </row>
    <row r="919" spans="4:54" ht="14.4" x14ac:dyDescent="0.3">
      <c r="D919" s="33"/>
      <c r="E919" s="32">
        <v>40063.496527777781</v>
      </c>
      <c r="F919" s="21">
        <f t="shared" si="1006"/>
        <v>178.82916666667006</v>
      </c>
      <c r="G919" s="21">
        <f t="shared" si="1007"/>
        <v>178.82916666667006</v>
      </c>
      <c r="H919" s="21"/>
      <c r="I919" s="50">
        <v>1037</v>
      </c>
      <c r="J919" s="21">
        <v>19365.5</v>
      </c>
      <c r="K919" s="21">
        <v>7.15</v>
      </c>
      <c r="L919" s="21">
        <v>1054</v>
      </c>
      <c r="M919" s="51">
        <v>7.15</v>
      </c>
      <c r="N919" s="40"/>
      <c r="O919" s="40"/>
      <c r="P919" s="40"/>
      <c r="R919" s="22"/>
      <c r="S919" s="22"/>
      <c r="T919" s="22"/>
      <c r="U919" s="52">
        <f t="shared" si="996"/>
        <v>1.978500975678018E-5</v>
      </c>
      <c r="V919" s="52">
        <f t="shared" si="997"/>
        <v>2.7602616607355001E-3</v>
      </c>
      <c r="W919" s="52">
        <f t="shared" si="998"/>
        <v>9.6858287228368341E-6</v>
      </c>
      <c r="X919" s="247">
        <f>W919+V919+SUM($U$906:U919)</f>
        <v>2.9841513503355895E-3</v>
      </c>
      <c r="Y919" s="104">
        <f>W919+V919+SUM($U$906:U919)-$X$906</f>
        <v>2.4418117455930703E-3</v>
      </c>
      <c r="Z919" s="42"/>
      <c r="AA919" s="1">
        <f t="shared" si="1008"/>
        <v>5.3439553740154212E-6</v>
      </c>
      <c r="AB919" s="41">
        <f t="shared" si="999"/>
        <v>5.3586937964325392E-2</v>
      </c>
      <c r="AC919" s="48">
        <f t="shared" si="1000"/>
        <v>7.4760625441920734</v>
      </c>
      <c r="AD919" s="48">
        <f t="shared" si="1001"/>
        <v>0.7780878301146793</v>
      </c>
      <c r="AE919" s="48">
        <f t="shared" si="1002"/>
        <v>4.0705553592725714</v>
      </c>
      <c r="AF919" s="48">
        <f t="shared" si="1003"/>
        <v>0.7780878301146793</v>
      </c>
      <c r="AG919" s="238">
        <f t="shared" si="1004"/>
        <v>3.2912139691493683</v>
      </c>
      <c r="AH919" s="48">
        <f t="shared" si="1005"/>
        <v>1.2535600085237751E-3</v>
      </c>
      <c r="AI919" s="48">
        <f>AE919+AC919+SUM($AB$906:AB919)</f>
        <v>12.14213286147257</v>
      </c>
      <c r="AJ919" s="48">
        <f>AE919+AC919+SUM($AB$905:AB919)-$AI$906</f>
        <v>9.8646817857392843</v>
      </c>
      <c r="AK919" s="46"/>
      <c r="AL919" s="86"/>
      <c r="AM919" s="41"/>
      <c r="AN919" s="41"/>
      <c r="AO919" s="41"/>
      <c r="AP919" s="41"/>
      <c r="AQ919"/>
      <c r="AR919" s="41"/>
      <c r="AT919" s="41"/>
      <c r="AU919" s="41"/>
      <c r="AW919" s="22"/>
      <c r="AX919" s="22"/>
      <c r="AY919" s="22"/>
      <c r="AZ919" s="22"/>
      <c r="BA919" s="22"/>
      <c r="BB919" s="22"/>
    </row>
    <row r="920" spans="4:54" ht="14.4" x14ac:dyDescent="0.3">
      <c r="D920" s="22"/>
      <c r="E920" s="32">
        <v>40077.473611111112</v>
      </c>
      <c r="F920" s="21">
        <f t="shared" si="1006"/>
        <v>192.80625000000146</v>
      </c>
      <c r="G920" s="21">
        <f t="shared" si="1007"/>
        <v>192.80625000000146</v>
      </c>
      <c r="H920" s="21"/>
      <c r="I920" s="50">
        <v>1037</v>
      </c>
      <c r="J920" s="21">
        <v>19809.599999999999</v>
      </c>
      <c r="K920" s="21">
        <v>8.4700000000000006</v>
      </c>
      <c r="L920" s="21">
        <v>1403</v>
      </c>
      <c r="M920" s="51">
        <v>7.15</v>
      </c>
      <c r="N920" s="40"/>
      <c r="O920" s="40"/>
      <c r="P920" s="40"/>
      <c r="R920" s="22"/>
      <c r="S920" s="22"/>
      <c r="T920" s="22"/>
      <c r="U920" s="52">
        <f t="shared" si="996"/>
        <v>2.3437626942647289E-5</v>
      </c>
      <c r="V920" s="52">
        <f t="shared" si="997"/>
        <v>3.2698484288712845E-3</v>
      </c>
      <c r="W920" s="52">
        <f t="shared" si="998"/>
        <v>1.1473981717822095E-5</v>
      </c>
      <c r="X920" s="247">
        <f>W920+V920+SUM($U$906:U920)</f>
        <v>3.518963898409006E-3</v>
      </c>
      <c r="Y920" s="104">
        <f>W920+V920+SUM($U$906:U920)-$X$906</f>
        <v>2.9766242936664867E-3</v>
      </c>
      <c r="Z920" s="42"/>
      <c r="AA920" s="1">
        <f t="shared" si="1008"/>
        <v>1.9192756647592972E-5</v>
      </c>
      <c r="AB920" s="41">
        <f t="shared" si="999"/>
        <v>5.4815822276631135E-2</v>
      </c>
      <c r="AC920" s="48">
        <f t="shared" si="1000"/>
        <v>7.6475076076232114</v>
      </c>
      <c r="AD920" s="48">
        <f t="shared" si="1001"/>
        <v>0.7959313562489867</v>
      </c>
      <c r="AE920" s="48">
        <f t="shared" si="1002"/>
        <v>4.1639035111433174</v>
      </c>
      <c r="AF920" s="48">
        <f t="shared" si="1003"/>
        <v>0.79593135624898648</v>
      </c>
      <c r="AG920" s="238">
        <f t="shared" si="1004"/>
        <v>3.3666898475774603</v>
      </c>
      <c r="AH920" s="48">
        <f t="shared" si="1005"/>
        <v>1.2823073168703402E-3</v>
      </c>
      <c r="AI920" s="48">
        <f>AE920+AC920+SUM($AB$906:AB920)</f>
        <v>12.461741899051084</v>
      </c>
      <c r="AJ920" s="48">
        <f>AE920+AC920+SUM($AB$905:AB920)-$AI$906</f>
        <v>10.184290823317799</v>
      </c>
      <c r="AK920" s="46"/>
      <c r="AL920" s="86"/>
      <c r="AM920" s="41"/>
      <c r="AN920" s="41"/>
      <c r="AO920" s="41"/>
      <c r="AP920" s="41"/>
      <c r="AQ920"/>
      <c r="AR920" s="41"/>
      <c r="AT920" s="41"/>
      <c r="AU920" s="41"/>
      <c r="AW920" s="22"/>
      <c r="AX920" s="22"/>
      <c r="AY920" s="22"/>
      <c r="AZ920" s="22"/>
      <c r="BA920" s="22"/>
      <c r="BB920" s="22"/>
    </row>
    <row r="921" spans="4:54" ht="14.4" x14ac:dyDescent="0.3">
      <c r="D921" s="22"/>
      <c r="E921" s="32">
        <v>40091.472222222219</v>
      </c>
      <c r="F921" s="21">
        <f t="shared" si="1006"/>
        <v>206.80486111110804</v>
      </c>
      <c r="G921" s="21">
        <f t="shared" si="1007"/>
        <v>206.80486111110804</v>
      </c>
      <c r="H921" s="21"/>
      <c r="I921" s="50">
        <v>1037</v>
      </c>
      <c r="J921" s="21">
        <v>19390.8</v>
      </c>
      <c r="K921" s="21">
        <v>6.74</v>
      </c>
      <c r="L921" s="21">
        <v>1711</v>
      </c>
      <c r="M921" s="51">
        <v>7.15</v>
      </c>
      <c r="N921" s="40"/>
      <c r="O921" s="40"/>
      <c r="P921" s="40"/>
      <c r="R921" s="22"/>
      <c r="S921" s="22"/>
      <c r="T921" s="22"/>
      <c r="U921" s="52">
        <f t="shared" si="996"/>
        <v>1.8650484721776002E-5</v>
      </c>
      <c r="V921" s="52">
        <f t="shared" si="997"/>
        <v>2.60198092214787E-3</v>
      </c>
      <c r="W921" s="52">
        <f t="shared" si="998"/>
        <v>9.1304175653035308E-6</v>
      </c>
      <c r="X921" s="247">
        <f>W921+V921+SUM($U$906:U921)</f>
        <v>2.8674033122548489E-3</v>
      </c>
      <c r="Y921" s="104">
        <f>W921+V921+SUM($U$906:U921)-$X$906</f>
        <v>2.3250637075123296E-3</v>
      </c>
      <c r="Z921" s="42"/>
      <c r="AA921" s="1">
        <f t="shared" si="1008"/>
        <v>-2.7529256651426681E-6</v>
      </c>
      <c r="AB921" s="41">
        <f t="shared" si="999"/>
        <v>5.3656946460387843E-2</v>
      </c>
      <c r="AC921" s="48">
        <f t="shared" si="1000"/>
        <v>7.4858296239146753</v>
      </c>
      <c r="AD921" s="48">
        <f t="shared" si="1001"/>
        <v>0.7791043606510405</v>
      </c>
      <c r="AE921" s="48">
        <f t="shared" si="1002"/>
        <v>4.0758733242406642</v>
      </c>
      <c r="AF921" s="48">
        <f t="shared" si="1003"/>
        <v>0.7791043606510405</v>
      </c>
      <c r="AG921" s="238">
        <f t="shared" si="1004"/>
        <v>3.2955137658713469</v>
      </c>
      <c r="AH921" s="48">
        <f t="shared" si="1005"/>
        <v>1.2551977182764617E-3</v>
      </c>
      <c r="AI921" s="48">
        <f>AE921+AC921+SUM($AB$906:AB921)</f>
        <v>12.265690674900283</v>
      </c>
      <c r="AJ921" s="48">
        <f>AE921+AC921+SUM($AB$905:AB921)-$AI$906</f>
        <v>9.988239599166997</v>
      </c>
      <c r="AK921" s="46"/>
      <c r="AL921" s="86"/>
      <c r="AM921" s="41"/>
      <c r="AN921" s="41"/>
      <c r="AO921" s="41"/>
      <c r="AP921" s="41"/>
      <c r="AQ921"/>
      <c r="AR921" s="41"/>
      <c r="AT921" s="41"/>
      <c r="AU921" s="41"/>
      <c r="AW921" s="22"/>
      <c r="AX921" s="22"/>
      <c r="AY921" s="22"/>
      <c r="AZ921" s="22"/>
      <c r="BA921" s="22"/>
      <c r="BB921" s="22"/>
    </row>
    <row r="922" spans="4:54" ht="14.4" x14ac:dyDescent="0.3">
      <c r="D922" s="22"/>
      <c r="E922" s="32">
        <v>40105.555555555555</v>
      </c>
      <c r="F922" s="21">
        <f t="shared" si="1006"/>
        <v>220.8881944444438</v>
      </c>
      <c r="G922" s="21">
        <f t="shared" si="1007"/>
        <v>220.8881944444438</v>
      </c>
      <c r="H922" s="21"/>
      <c r="I922" s="50">
        <v>1037</v>
      </c>
      <c r="J922" s="21">
        <v>19297</v>
      </c>
      <c r="K922" s="21">
        <v>8.7799999999999994</v>
      </c>
      <c r="L922" s="21">
        <v>2036</v>
      </c>
      <c r="M922" s="51">
        <v>7.15</v>
      </c>
      <c r="N922" s="40"/>
      <c r="O922" s="40"/>
      <c r="P922" s="40"/>
      <c r="R922" s="22"/>
      <c r="S922" s="22"/>
      <c r="T922" s="22"/>
      <c r="U922" s="52">
        <f t="shared" si="996"/>
        <v>2.4295438554479716E-5</v>
      </c>
      <c r="V922" s="52">
        <f t="shared" si="997"/>
        <v>3.3895241092668097E-3</v>
      </c>
      <c r="W922" s="52">
        <f t="shared" si="998"/>
        <v>1.1893926739371662E-5</v>
      </c>
      <c r="X922" s="247">
        <f>W922+V922+SUM($U$906:U922)</f>
        <v>3.6820054471023364E-3</v>
      </c>
      <c r="Y922" s="104">
        <f>W922+V922+SUM($U$906:U922)-$X$906</f>
        <v>3.1396658423598171E-3</v>
      </c>
      <c r="Z922" s="42"/>
      <c r="AA922" s="1">
        <f t="shared" si="1008"/>
        <v>1.0303166057709642E-5</v>
      </c>
      <c r="AB922" s="41">
        <f t="shared" si="999"/>
        <v>5.3397389269452748E-2</v>
      </c>
      <c r="AC922" s="48">
        <f t="shared" si="1000"/>
        <v>7.4496180793304818</v>
      </c>
      <c r="AD922" s="48">
        <f t="shared" si="1001"/>
        <v>0.77533556364271361</v>
      </c>
      <c r="AE922" s="48">
        <f t="shared" si="1002"/>
        <v>4.056156916572399</v>
      </c>
      <c r="AF922" s="48">
        <f t="shared" si="1003"/>
        <v>0.77533556364271328</v>
      </c>
      <c r="AG922" s="238">
        <f t="shared" si="1004"/>
        <v>3.2795722270365002</v>
      </c>
      <c r="AH922" s="48">
        <f t="shared" si="1005"/>
        <v>1.2491258931854735E-3</v>
      </c>
      <c r="AI922" s="48">
        <f>AE922+AC922+SUM($AB$906:AB922)</f>
        <v>12.263160111917276</v>
      </c>
      <c r="AJ922" s="48">
        <f>AE922+AC922+SUM($AB$905:AB922)-$AI$906</f>
        <v>9.9857090361839909</v>
      </c>
      <c r="AK922" s="46"/>
      <c r="AL922" s="86"/>
      <c r="AM922" s="41"/>
      <c r="AN922" s="41"/>
      <c r="AO922" s="41"/>
      <c r="AP922" s="41"/>
      <c r="AQ922"/>
      <c r="AR922" s="41"/>
      <c r="AT922" s="41"/>
      <c r="AU922" s="41"/>
      <c r="AW922" s="22"/>
      <c r="AX922" s="22"/>
      <c r="AY922" s="22"/>
      <c r="AZ922" s="22"/>
      <c r="BA922" s="22"/>
      <c r="BB922" s="22"/>
    </row>
    <row r="923" spans="4:54" ht="14.4" x14ac:dyDescent="0.3">
      <c r="D923" s="22"/>
      <c r="E923" s="32">
        <v>40119.477777777778</v>
      </c>
      <c r="F923" s="21">
        <f t="shared" si="1006"/>
        <v>234.81041666666715</v>
      </c>
      <c r="G923" s="21">
        <f t="shared" si="1007"/>
        <v>234.81041666666715</v>
      </c>
      <c r="H923" s="21"/>
      <c r="I923" s="50">
        <v>1037</v>
      </c>
      <c r="J923" s="21">
        <v>18816.599999999999</v>
      </c>
      <c r="K923" s="21">
        <v>8.1199999999999992</v>
      </c>
      <c r="L923" s="21">
        <v>2340</v>
      </c>
      <c r="M923" s="51">
        <v>7.15</v>
      </c>
      <c r="N923" s="40"/>
      <c r="O923" s="40"/>
      <c r="P923" s="40"/>
      <c r="R923" s="22"/>
      <c r="S923" s="22"/>
      <c r="T923" s="22"/>
      <c r="U923" s="52">
        <f t="shared" si="996"/>
        <v>2.2469129961546158E-5</v>
      </c>
      <c r="V923" s="52">
        <f t="shared" si="997"/>
        <v>3.1347307251989175E-3</v>
      </c>
      <c r="W923" s="52">
        <f t="shared" si="998"/>
        <v>1.0999850241879031E-5</v>
      </c>
      <c r="X923" s="247">
        <f>W923+V923+SUM($U$906:U923)</f>
        <v>3.4487871164984975E-3</v>
      </c>
      <c r="Y923" s="104">
        <f>W923+V923+SUM($U$906:U923)-$X$906</f>
        <v>2.9064475117559782E-3</v>
      </c>
      <c r="Z923" s="42"/>
      <c r="AA923" s="1">
        <f t="shared" si="1008"/>
        <v>4.3351746213861892E-6</v>
      </c>
      <c r="AB923" s="41">
        <f t="shared" si="999"/>
        <v>5.2068057984535648E-2</v>
      </c>
      <c r="AC923" s="48">
        <f t="shared" si="1000"/>
        <v>7.2641593797756085</v>
      </c>
      <c r="AD923" s="48">
        <f t="shared" si="1001"/>
        <v>0.75603353717362709</v>
      </c>
      <c r="AE923" s="48">
        <f t="shared" si="1002"/>
        <v>3.9551786410517802</v>
      </c>
      <c r="AF923" s="48">
        <f t="shared" si="1003"/>
        <v>0.75603353717362687</v>
      </c>
      <c r="AG923" s="238">
        <f t="shared" si="1004"/>
        <v>3.1979270750507856</v>
      </c>
      <c r="AH923" s="48">
        <f t="shared" si="1005"/>
        <v>1.2180288273676621E-3</v>
      </c>
      <c r="AI923" s="48">
        <f>AE923+AC923+SUM($AB$906:AB923)</f>
        <v>12.02879119482632</v>
      </c>
      <c r="AJ923" s="48">
        <f>AE923+AC923+SUM($AB$905:AB923)-$AI$906</f>
        <v>9.7513401190930349</v>
      </c>
      <c r="AK923" s="46"/>
      <c r="AL923" s="86"/>
      <c r="AM923" s="41"/>
      <c r="AN923" s="41"/>
      <c r="AO923" s="41"/>
      <c r="AP923" s="41"/>
      <c r="AQ923"/>
      <c r="AR923" s="41"/>
      <c r="AT923" s="41"/>
      <c r="AU923" s="41"/>
      <c r="AW923" s="22"/>
      <c r="AX923" s="22"/>
      <c r="AY923" s="22"/>
      <c r="AZ923" s="22"/>
      <c r="BA923" s="22"/>
      <c r="BB923" s="22"/>
    </row>
    <row r="924" spans="4:54" ht="14.4" x14ac:dyDescent="0.3">
      <c r="D924" s="22"/>
      <c r="E924" s="32">
        <v>40161.550000000003</v>
      </c>
      <c r="F924" s="21">
        <f t="shared" si="1006"/>
        <v>276.88263888889196</v>
      </c>
      <c r="G924" s="21">
        <f t="shared" si="1007"/>
        <v>276.88263888889196</v>
      </c>
      <c r="H924" s="21"/>
      <c r="I924" s="50">
        <v>1037</v>
      </c>
      <c r="J924" s="21">
        <v>19751</v>
      </c>
      <c r="K924" s="21">
        <v>12.17</v>
      </c>
      <c r="L924" s="21">
        <v>2576</v>
      </c>
      <c r="M924" s="51">
        <v>7.15</v>
      </c>
      <c r="N924" s="40"/>
      <c r="O924" s="40"/>
      <c r="P924" s="40"/>
      <c r="R924" s="22"/>
      <c r="S924" s="22"/>
      <c r="T924" s="22"/>
      <c r="U924" s="52">
        <f t="shared" si="996"/>
        <v>3.3676023600002067E-5</v>
      </c>
      <c r="V924" s="52">
        <f t="shared" si="997"/>
        <v>4.6982355819791656E-3</v>
      </c>
      <c r="W924" s="52">
        <f t="shared" si="998"/>
        <v>1.6486228749220176E-5</v>
      </c>
      <c r="X924" s="247">
        <f>W924+V924+SUM($U$906:U924)</f>
        <v>5.0514543753860898E-3</v>
      </c>
      <c r="Y924" s="104">
        <f>W924+V924+SUM($U$906:U924)-$X$906</f>
        <v>4.5091147706435705E-3</v>
      </c>
      <c r="Z924" s="42"/>
      <c r="AA924" s="1">
        <f t="shared" si="1008"/>
        <v>2.9261826903277252E-5</v>
      </c>
      <c r="AB924" s="41">
        <f t="shared" si="999"/>
        <v>5.4653668210652484E-2</v>
      </c>
      <c r="AC924" s="48">
        <f t="shared" si="1000"/>
        <v>7.6248850435226379</v>
      </c>
      <c r="AD924" s="48">
        <f t="shared" si="1001"/>
        <v>0.79357686259559701</v>
      </c>
      <c r="AE924" s="48">
        <f t="shared" si="1002"/>
        <v>4.1515860112567484</v>
      </c>
      <c r="AF924" s="48">
        <f t="shared" si="1003"/>
        <v>0.7935768625955969</v>
      </c>
      <c r="AG924" s="238">
        <f t="shared" si="1004"/>
        <v>3.3567306346166728</v>
      </c>
      <c r="AH924" s="48">
        <f t="shared" si="1005"/>
        <v>1.2785140444787424E-3</v>
      </c>
      <c r="AI924" s="48">
        <f>AE924+AC924+SUM($AB$906:AB924)</f>
        <v>12.640577896988971</v>
      </c>
      <c r="AJ924" s="48">
        <f>AE924+AC924+SUM($AB$905:AB924)-$AI$906</f>
        <v>10.363126821255685</v>
      </c>
      <c r="AK924" s="46"/>
      <c r="AL924" s="86"/>
      <c r="AM924" s="41"/>
      <c r="AN924" s="41"/>
      <c r="AO924" s="41"/>
      <c r="AP924" s="41"/>
      <c r="AQ924"/>
      <c r="AR924" s="41"/>
      <c r="AT924" s="41"/>
      <c r="AU924" s="41"/>
      <c r="AW924" s="22"/>
      <c r="AX924" s="22"/>
      <c r="AY924" s="22"/>
      <c r="AZ924" s="22"/>
      <c r="BA924" s="22"/>
      <c r="BB924" s="22"/>
    </row>
    <row r="925" spans="4:54" ht="14.4" x14ac:dyDescent="0.3">
      <c r="D925" s="22"/>
      <c r="E925" s="32">
        <v>40189.497916666667</v>
      </c>
      <c r="F925" s="21">
        <f t="shared" si="1006"/>
        <v>304.8305555555562</v>
      </c>
      <c r="G925" s="21">
        <f t="shared" si="1007"/>
        <v>304.8305555555562</v>
      </c>
      <c r="H925" s="21"/>
      <c r="I925" s="50">
        <v>1037</v>
      </c>
      <c r="J925" s="21">
        <v>19371.900000000001</v>
      </c>
      <c r="K925" s="21">
        <v>9.58</v>
      </c>
      <c r="L925" s="21">
        <v>2800</v>
      </c>
      <c r="M925" s="51">
        <v>7.15</v>
      </c>
      <c r="N925" s="40"/>
      <c r="O925" s="40"/>
      <c r="P925" s="40"/>
      <c r="R925" s="22"/>
      <c r="S925" s="22"/>
      <c r="T925" s="22"/>
      <c r="U925" s="52">
        <f t="shared" si="996"/>
        <v>2.6509145939853724E-5</v>
      </c>
      <c r="V925" s="52">
        <f t="shared" si="997"/>
        <v>3.6983645748036487E-3</v>
      </c>
      <c r="W925" s="52">
        <f t="shared" si="998"/>
        <v>1.2977655827241517E-5</v>
      </c>
      <c r="X925" s="247">
        <f>W925+V925+SUM($U$906:U925)</f>
        <v>4.0745839412284473E-3</v>
      </c>
      <c r="Y925" s="104">
        <f>W925+V925+SUM($U$906:U925)-$X$906</f>
        <v>3.532244336485928E-3</v>
      </c>
      <c r="Z925" s="42"/>
      <c r="AA925" s="1">
        <f t="shared" si="1008"/>
        <v>1.0675184346770991E-5</v>
      </c>
      <c r="AB925" s="41">
        <f t="shared" si="999"/>
        <v>5.3604647623408393E-2</v>
      </c>
      <c r="AC925" s="48">
        <f t="shared" si="1000"/>
        <v>7.4785332679163687</v>
      </c>
      <c r="AD925" s="48">
        <f t="shared" si="1001"/>
        <v>0.7783449761792135</v>
      </c>
      <c r="AE925" s="48">
        <f t="shared" si="1002"/>
        <v>4.0719006152328783</v>
      </c>
      <c r="AF925" s="48">
        <f t="shared" si="1003"/>
        <v>0.77834497617921317</v>
      </c>
      <c r="AG925" s="238">
        <f t="shared" si="1004"/>
        <v>3.2923016647628325</v>
      </c>
      <c r="AH925" s="48">
        <f t="shared" si="1005"/>
        <v>1.2539742908327549E-3</v>
      </c>
      <c r="AI925" s="48">
        <f>AE925+AC925+SUM($AB$906:AB925)</f>
        <v>12.468145372982239</v>
      </c>
      <c r="AJ925" s="48">
        <f>AE925+AC925+SUM($AB$905:AB925)-$AI$906</f>
        <v>10.190694297248953</v>
      </c>
      <c r="AK925" s="46"/>
      <c r="AL925" s="86"/>
      <c r="AM925" s="41"/>
      <c r="AN925" s="41"/>
      <c r="AO925" s="41"/>
      <c r="AP925" s="41"/>
      <c r="AQ925"/>
      <c r="AR925" s="41"/>
      <c r="AT925" s="41"/>
      <c r="AU925" s="41"/>
      <c r="AW925" s="22"/>
      <c r="AX925" s="22"/>
      <c r="AY925" s="22"/>
      <c r="AZ925" s="22"/>
      <c r="BA925" s="22"/>
      <c r="BB925" s="22"/>
    </row>
    <row r="926" spans="4:54" ht="14.4" x14ac:dyDescent="0.3">
      <c r="D926" s="22"/>
      <c r="E926" s="32">
        <v>40203.609027777777</v>
      </c>
      <c r="F926" s="21">
        <f t="shared" si="1006"/>
        <v>318.9416666666657</v>
      </c>
      <c r="G926" s="21">
        <f t="shared" si="1007"/>
        <v>318.9416666666657</v>
      </c>
      <c r="H926" s="21"/>
      <c r="I926" s="50">
        <v>1037</v>
      </c>
      <c r="J926" s="21">
        <v>19914</v>
      </c>
      <c r="K926" s="21">
        <v>11.76</v>
      </c>
      <c r="L926" s="79">
        <v>3006</v>
      </c>
      <c r="M926" s="51">
        <v>7.15</v>
      </c>
      <c r="N926" s="40"/>
      <c r="O926" s="40"/>
      <c r="P926" s="40"/>
      <c r="R926" s="22"/>
      <c r="S926" s="22"/>
      <c r="T926" s="22"/>
      <c r="U926" s="52">
        <f t="shared" si="996"/>
        <v>3.2541498564997886E-5</v>
      </c>
      <c r="V926" s="52">
        <f t="shared" si="997"/>
        <v>4.5399548433915351E-3</v>
      </c>
      <c r="W926" s="52">
        <f t="shared" si="998"/>
        <v>1.5930817591686876E-5</v>
      </c>
      <c r="X926" s="247">
        <f>W926+V926+SUM($U$906:U926)</f>
        <v>4.9516688701457768E-3</v>
      </c>
      <c r="Y926" s="104">
        <f>W926+V926+SUM($U$906:U926)-$X$906</f>
        <v>4.4093292654032576E-3</v>
      </c>
      <c r="Z926" s="42"/>
      <c r="AA926" s="1">
        <f t="shared" si="1008"/>
        <v>1.3246182820417732E-5</v>
      </c>
      <c r="AB926" s="41">
        <f t="shared" si="999"/>
        <v>5.5104711090422448E-2</v>
      </c>
      <c r="AC926" s="48">
        <f t="shared" si="1000"/>
        <v>7.6878112883757694</v>
      </c>
      <c r="AD926" s="48">
        <f t="shared" si="1001"/>
        <v>0.80012605142669824</v>
      </c>
      <c r="AE926" s="48">
        <f t="shared" si="1002"/>
        <v>4.1858479989958424</v>
      </c>
      <c r="AF926" s="48">
        <f t="shared" si="1003"/>
        <v>0.80012605142669824</v>
      </c>
      <c r="AG926" s="238">
        <f t="shared" si="1004"/>
        <v>3.3844328822721086</v>
      </c>
      <c r="AH926" s="48">
        <f t="shared" si="1005"/>
        <v>1.2890652970355767E-3</v>
      </c>
      <c r="AI926" s="48">
        <f>AE926+AC926+SUM($AB$906:AB926)</f>
        <v>12.846475488295027</v>
      </c>
      <c r="AJ926" s="48">
        <f>AE926+AC926+SUM($AB$905:AB926)-$AI$906</f>
        <v>10.569024412561742</v>
      </c>
      <c r="AK926" s="185"/>
      <c r="AL926" s="162"/>
      <c r="AM926" s="41"/>
      <c r="AN926" s="41"/>
      <c r="AO926" s="41"/>
      <c r="AP926" s="41"/>
      <c r="AQ926"/>
      <c r="AR926" s="41"/>
      <c r="AT926" s="41"/>
      <c r="AU926" s="41"/>
      <c r="AW926" s="22"/>
      <c r="AX926" s="22"/>
      <c r="AY926" s="22"/>
      <c r="AZ926" s="22"/>
      <c r="BA926" s="22"/>
      <c r="BB926" s="22"/>
    </row>
    <row r="927" spans="4:54" ht="14.4" x14ac:dyDescent="0.3">
      <c r="D927" s="22"/>
      <c r="E927" s="32">
        <v>40288.6</v>
      </c>
      <c r="F927" s="21">
        <f t="shared" si="1006"/>
        <v>403.9326388888876</v>
      </c>
      <c r="G927" s="21">
        <f t="shared" si="1007"/>
        <v>403.9326388888876</v>
      </c>
      <c r="H927" s="21"/>
      <c r="I927" s="50">
        <v>1037</v>
      </c>
      <c r="J927" s="21">
        <v>19925</v>
      </c>
      <c r="K927" s="21">
        <v>27.05</v>
      </c>
      <c r="L927" s="21">
        <v>45</v>
      </c>
      <c r="M927" s="51">
        <v>7.15</v>
      </c>
      <c r="N927" s="40"/>
      <c r="O927" s="40"/>
      <c r="P927" s="40"/>
      <c r="R927" s="22"/>
      <c r="S927" s="22"/>
      <c r="T927" s="22"/>
      <c r="U927" s="52">
        <f t="shared" si="996"/>
        <v>7.4850980967958573E-5</v>
      </c>
      <c r="V927" s="52">
        <f t="shared" si="997"/>
        <v>1.0442668240964376E-2</v>
      </c>
      <c r="W927" s="52">
        <f t="shared" si="998"/>
        <v>3.6643589783599483E-5</v>
      </c>
      <c r="X927" s="247">
        <f>W927+V927+SUM($U$906:U927)</f>
        <v>1.0949946020878489E-2</v>
      </c>
      <c r="Y927" s="104">
        <f>W927+V927+SUM($U$906:U927)-$X$906</f>
        <v>1.0407606416135969E-2</v>
      </c>
      <c r="Z927" s="90">
        <f>(0.05-Y927)/((Y928-Y927)/(G928-G927))+G927</f>
        <v>460.03456794057115</v>
      </c>
      <c r="AA927" s="1">
        <f t="shared" si="1008"/>
        <v>5.3469143983344696E-5</v>
      </c>
      <c r="AB927" s="41">
        <f t="shared" si="999"/>
        <v>5.5135149566971339E-2</v>
      </c>
      <c r="AC927" s="48">
        <f t="shared" si="1000"/>
        <v>7.692057844776901</v>
      </c>
      <c r="AD927" s="48">
        <f t="shared" si="1001"/>
        <v>0.80056802122511617</v>
      </c>
      <c r="AE927" s="48">
        <f t="shared" si="1002"/>
        <v>4.1881601576776211</v>
      </c>
      <c r="AF927" s="48">
        <f t="shared" si="1003"/>
        <v>0.80056802122511594</v>
      </c>
      <c r="AG927" s="238">
        <f t="shared" si="1004"/>
        <v>3.3863023591077508</v>
      </c>
      <c r="AH927" s="48">
        <f t="shared" si="1005"/>
        <v>1.2897773447541358E-3</v>
      </c>
      <c r="AI927" s="48">
        <f>AE927+AC927+SUM($AB$906:AB927)</f>
        <v>12.90816935294491</v>
      </c>
      <c r="AJ927" s="48">
        <f>AE927+AC927+SUM($AB$905:AB927)-$AI$906</f>
        <v>10.630718277211624</v>
      </c>
      <c r="AK927" s="46"/>
      <c r="AL927" s="86"/>
      <c r="AM927" s="41"/>
      <c r="AN927" s="41"/>
      <c r="AO927" s="41"/>
      <c r="AP927" s="41"/>
      <c r="AQ927"/>
      <c r="AR927" s="41"/>
      <c r="AT927" s="41"/>
      <c r="AU927" s="41"/>
      <c r="AW927" s="22"/>
      <c r="AX927" s="22"/>
      <c r="AY927" s="22"/>
      <c r="AZ927" s="22"/>
      <c r="BA927" s="22"/>
      <c r="BB927" s="22"/>
    </row>
    <row r="928" spans="4:54" ht="14.4" x14ac:dyDescent="0.3">
      <c r="D928" s="22"/>
      <c r="E928" s="32">
        <v>40364.421527777777</v>
      </c>
      <c r="F928" s="21">
        <f t="shared" si="1006"/>
        <v>479.7541666666657</v>
      </c>
      <c r="G928" s="21">
        <f t="shared" si="1007"/>
        <v>479.7541666666657</v>
      </c>
      <c r="H928" s="21"/>
      <c r="I928" s="50">
        <v>1037</v>
      </c>
      <c r="J928" s="21">
        <v>21825</v>
      </c>
      <c r="K928" s="21">
        <v>164</v>
      </c>
      <c r="L928" s="21">
        <v>14</v>
      </c>
      <c r="M928" s="51">
        <v>7.15</v>
      </c>
      <c r="N928" s="40"/>
      <c r="O928" s="40"/>
      <c r="P928" s="40"/>
      <c r="R928" s="22"/>
      <c r="S928" s="22"/>
      <c r="T928" s="22"/>
      <c r="U928" s="52">
        <f t="shared" si="996"/>
        <v>4.5381001400167126E-4</v>
      </c>
      <c r="V928" s="52">
        <f t="shared" si="997"/>
        <v>6.3312295435052027E-2</v>
      </c>
      <c r="W928" s="52">
        <f t="shared" si="998"/>
        <v>2.221644630133204E-4</v>
      </c>
      <c r="X928" s="247">
        <f>W928+V928+SUM($U$906:U928)</f>
        <v>6.4458904102197526E-2</v>
      </c>
      <c r="Y928" s="104">
        <f>W928+V928+SUM($U$906:U928)-$X$906</f>
        <v>6.3916564497455003E-2</v>
      </c>
      <c r="Z928" s="42"/>
      <c r="AA928" s="1">
        <f t="shared" si="1008"/>
        <v>3.19600935745235E-4</v>
      </c>
      <c r="AB928" s="41">
        <f t="shared" si="999"/>
        <v>6.0392704607234601E-2</v>
      </c>
      <c r="AC928" s="48">
        <f t="shared" si="1000"/>
        <v>8.4255539504268935</v>
      </c>
      <c r="AD928" s="48">
        <f t="shared" si="1001"/>
        <v>0.87690825913365922</v>
      </c>
      <c r="AE928" s="48">
        <f t="shared" si="1002"/>
        <v>4.5875330208940568</v>
      </c>
      <c r="AF928" s="48">
        <f t="shared" si="1003"/>
        <v>0.876908259133659</v>
      </c>
      <c r="AG928" s="238">
        <f t="shared" si="1004"/>
        <v>3.7092119943551651</v>
      </c>
      <c r="AH928" s="48">
        <f t="shared" si="1005"/>
        <v>1.4127674052325729E-3</v>
      </c>
      <c r="AI928" s="48">
        <f>AE928+AC928+SUM($AB$906:AB928)</f>
        <v>14.101431026418572</v>
      </c>
      <c r="AJ928" s="48">
        <f>AE928+AC928+SUM($AB$905:AB928)-$AI$906</f>
        <v>11.823979950685287</v>
      </c>
      <c r="AK928" s="46"/>
      <c r="AL928" s="86"/>
      <c r="AM928" s="41"/>
      <c r="AN928" s="41"/>
      <c r="AO928" s="41"/>
      <c r="AP928" s="41"/>
      <c r="AQ928"/>
      <c r="AR928" s="41"/>
      <c r="AT928" s="41"/>
      <c r="AU928" s="41"/>
      <c r="AW928" s="22"/>
      <c r="AX928" s="22"/>
      <c r="AY928" s="22"/>
      <c r="AZ928" s="22"/>
      <c r="BA928" s="22"/>
      <c r="BB928" s="22"/>
    </row>
    <row r="929" spans="4:54" ht="14.4" x14ac:dyDescent="0.3">
      <c r="D929" s="22"/>
      <c r="E929" s="32">
        <v>40437.600694444445</v>
      </c>
      <c r="F929" s="21">
        <f t="shared" si="1006"/>
        <v>552.9333333333343</v>
      </c>
      <c r="G929" s="21">
        <f t="shared" si="1007"/>
        <v>552.9333333333343</v>
      </c>
      <c r="H929" s="21"/>
      <c r="I929" s="50">
        <v>1037</v>
      </c>
      <c r="J929" s="21">
        <v>20378</v>
      </c>
      <c r="K929" s="21">
        <v>254.47</v>
      </c>
      <c r="L929" s="21">
        <v>13</v>
      </c>
      <c r="M929" s="51">
        <v>7.15</v>
      </c>
      <c r="N929" s="40"/>
      <c r="O929" s="40"/>
      <c r="P929" s="40"/>
      <c r="R929" s="22"/>
      <c r="S929" s="22"/>
      <c r="T929" s="22"/>
      <c r="U929" s="52">
        <f t="shared" si="996"/>
        <v>7.0415264794515412E-4</v>
      </c>
      <c r="V929" s="52">
        <f t="shared" si="997"/>
        <v>9.8238291581449325E-2</v>
      </c>
      <c r="W929" s="52">
        <f t="shared" si="998"/>
        <v>3.4472067623780254E-4</v>
      </c>
      <c r="X929" s="247">
        <f>W929+V929+SUM($U$906:U929)</f>
        <v>0.10021160910976447</v>
      </c>
      <c r="Y929" s="104">
        <f>W929+V929+SUM($U$906:U929)-$X$906</f>
        <v>9.9669269505021946E-2</v>
      </c>
      <c r="Z929" s="42"/>
      <c r="AA929" s="1">
        <f t="shared" si="1008"/>
        <v>4.3208034464206553E-4</v>
      </c>
      <c r="AB929" s="41">
        <f t="shared" si="999"/>
        <v>5.6388661373939372E-2</v>
      </c>
      <c r="AC929" s="48">
        <f t="shared" si="1000"/>
        <v>7.8669387583871355</v>
      </c>
      <c r="AD929" s="48">
        <f t="shared" si="1001"/>
        <v>0.81876914110541599</v>
      </c>
      <c r="AE929" s="48">
        <f t="shared" si="1002"/>
        <v>4.2833790561181715</v>
      </c>
      <c r="AF929" s="48">
        <f t="shared" si="1003"/>
        <v>0.81876914110541599</v>
      </c>
      <c r="AG929" s="238">
        <f t="shared" si="1004"/>
        <v>3.4632908142483187</v>
      </c>
      <c r="AH929" s="48">
        <f t="shared" si="1005"/>
        <v>1.3191007644366263E-3</v>
      </c>
      <c r="AI929" s="48">
        <f>AE929+AC929+SUM($AB$906:AB929)</f>
        <v>13.295050530976868</v>
      </c>
      <c r="AJ929" s="48">
        <f>AE929+AC929+SUM($AB$905:AB929)-$AI$906</f>
        <v>11.017599455243582</v>
      </c>
      <c r="AK929" s="46"/>
      <c r="AL929" s="86"/>
      <c r="AM929" s="41"/>
      <c r="AN929" s="41"/>
      <c r="AO929" s="41"/>
      <c r="AP929" s="41"/>
      <c r="AQ929"/>
      <c r="AR929" s="41"/>
      <c r="AT929" s="41"/>
      <c r="AU929" s="41"/>
      <c r="AW929" s="22"/>
      <c r="AX929" s="22"/>
      <c r="AY929" s="22"/>
      <c r="AZ929" s="22"/>
      <c r="BA929" s="22"/>
      <c r="BB929" s="22"/>
    </row>
    <row r="930" spans="4:54" ht="14.4" x14ac:dyDescent="0.3">
      <c r="D930" s="22"/>
      <c r="E930" s="32">
        <v>40457.545138888891</v>
      </c>
      <c r="F930" s="21">
        <f t="shared" si="1006"/>
        <v>572.87777777777956</v>
      </c>
      <c r="G930" s="21">
        <f t="shared" si="1007"/>
        <v>572.87777777777956</v>
      </c>
      <c r="H930" s="21"/>
      <c r="I930" s="50">
        <v>1037</v>
      </c>
      <c r="J930" s="21">
        <v>20377</v>
      </c>
      <c r="K930" s="21">
        <v>289.91000000000003</v>
      </c>
      <c r="L930" s="21">
        <v>21</v>
      </c>
      <c r="M930" s="51">
        <v>7.15</v>
      </c>
      <c r="N930" s="40"/>
      <c r="O930" s="40"/>
      <c r="P930" s="40"/>
      <c r="R930" s="22"/>
      <c r="S930" s="22"/>
      <c r="T930" s="22"/>
      <c r="U930" s="52">
        <f t="shared" si="996"/>
        <v>8.0221988511722264E-4</v>
      </c>
      <c r="V930" s="52">
        <f t="shared" si="997"/>
        <v>0.11191992420473132</v>
      </c>
      <c r="W930" s="52">
        <f t="shared" si="998"/>
        <v>3.9272987483043723E-4</v>
      </c>
      <c r="X930" s="247">
        <f>W930+V930+SUM($U$906:U930)</f>
        <v>0.11474347081675632</v>
      </c>
      <c r="Y930" s="104">
        <f>W930+V930+SUM($U$906:U930)-$X$906</f>
        <v>0.11420113121201379</v>
      </c>
      <c r="Z930" s="42"/>
      <c r="AA930" s="1">
        <f t="shared" si="1008"/>
        <v>5.9902599811127754E-4</v>
      </c>
      <c r="AB930" s="41">
        <f t="shared" si="999"/>
        <v>5.6385894239707655E-2</v>
      </c>
      <c r="AC930" s="48">
        <f t="shared" si="1000"/>
        <v>7.8665527078052149</v>
      </c>
      <c r="AD930" s="48">
        <f t="shared" si="1001"/>
        <v>0.81872896203283263</v>
      </c>
      <c r="AE930" s="48">
        <f t="shared" si="1002"/>
        <v>4.2831688598743725</v>
      </c>
      <c r="AF930" s="48">
        <f t="shared" si="1003"/>
        <v>0.81872896203283241</v>
      </c>
      <c r="AG930" s="238">
        <f t="shared" si="1004"/>
        <v>3.4631208618087141</v>
      </c>
      <c r="AH930" s="48">
        <f t="shared" si="1005"/>
        <v>1.3190360328258479E-3</v>
      </c>
      <c r="AI930" s="48">
        <f>AE930+AC930+SUM($AB$906:AB930)</f>
        <v>13.350840178390857</v>
      </c>
      <c r="AJ930" s="48">
        <f>AE930+AC930+SUM($AB$905:AB930)-$AI$906</f>
        <v>11.073389102657572</v>
      </c>
      <c r="AK930" s="46"/>
      <c r="AL930" s="86"/>
      <c r="AM930" s="41"/>
      <c r="AN930" s="41"/>
      <c r="AO930" s="41"/>
      <c r="AP930" s="41"/>
      <c r="AQ930"/>
      <c r="AR930" s="41"/>
      <c r="AT930" s="41"/>
      <c r="AU930" s="41"/>
      <c r="AW930" s="22"/>
      <c r="AX930" s="22"/>
      <c r="AY930" s="22"/>
      <c r="AZ930" s="22"/>
      <c r="BA930" s="22"/>
      <c r="BB930" s="22"/>
    </row>
    <row r="931" spans="4:54" ht="14.4" x14ac:dyDescent="0.3">
      <c r="D931" s="90">
        <f>(F932-F931)/Y932*0.2+F931</f>
        <v>645.68115625837413</v>
      </c>
      <c r="E931" s="32">
        <v>40507.609722222223</v>
      </c>
      <c r="F931" s="21">
        <f t="shared" si="1006"/>
        <v>622.9423611111124</v>
      </c>
      <c r="G931" s="21">
        <f t="shared" si="1007"/>
        <v>622.9423611111124</v>
      </c>
      <c r="H931" s="21"/>
      <c r="I931" s="50">
        <v>1037</v>
      </c>
      <c r="J931" s="21">
        <v>19936</v>
      </c>
      <c r="K931" s="21">
        <v>424.46</v>
      </c>
      <c r="L931" s="21">
        <v>49</v>
      </c>
      <c r="M931" s="51">
        <v>7.15</v>
      </c>
      <c r="N931" s="40"/>
      <c r="O931" s="40"/>
      <c r="P931" s="40"/>
      <c r="R931" s="22"/>
      <c r="S931" s="22"/>
      <c r="T931" s="22"/>
      <c r="U931" s="52">
        <f t="shared" si="996"/>
        <v>1.1745377959948133E-3</v>
      </c>
      <c r="V931" s="52">
        <f t="shared" si="997"/>
        <v>0.16386303000220845</v>
      </c>
      <c r="W931" s="52">
        <f t="shared" si="998"/>
        <v>5.749995607965486E-4</v>
      </c>
      <c r="X931" s="247">
        <f>W931+V931+SUM($U$906:U931)</f>
        <v>0.16804338409619438</v>
      </c>
      <c r="Y931" s="104">
        <f>W931+V931+SUM($U$906:U931)-$X$906</f>
        <v>0.16750104449145187</v>
      </c>
      <c r="Z931" s="42"/>
      <c r="AA931" s="1">
        <f t="shared" si="1008"/>
        <v>7.0480253700234302E-4</v>
      </c>
      <c r="AB931" s="41">
        <f t="shared" si="999"/>
        <v>5.5165588043520231E-2</v>
      </c>
      <c r="AC931" s="48">
        <f t="shared" si="1000"/>
        <v>7.6963044011780317</v>
      </c>
      <c r="AD931" s="48">
        <f t="shared" si="1001"/>
        <v>0.80100999102353398</v>
      </c>
      <c r="AE931" s="48">
        <f t="shared" si="1002"/>
        <v>4.1904723163593998</v>
      </c>
      <c r="AF931" s="48">
        <f t="shared" si="1003"/>
        <v>0.80100999102353376</v>
      </c>
      <c r="AG931" s="238">
        <f t="shared" si="1004"/>
        <v>3.3881718359433934</v>
      </c>
      <c r="AH931" s="48">
        <f t="shared" si="1005"/>
        <v>1.2904893924726951E-3</v>
      </c>
      <c r="AI931" s="48">
        <f>AE931+AC931+SUM($AB$906:AB931)</f>
        <v>13.143060916292221</v>
      </c>
      <c r="AJ931" s="48">
        <f>AE931+AC931+SUM($AB$905:AB931)-$AI$906</f>
        <v>10.865609840558935</v>
      </c>
      <c r="AK931" s="46"/>
      <c r="AL931" s="86"/>
      <c r="AM931" s="41"/>
      <c r="AN931" s="41"/>
      <c r="AO931" s="41"/>
      <c r="AP931" s="41"/>
      <c r="AQ931"/>
      <c r="AR931" s="41"/>
      <c r="AT931" s="41"/>
      <c r="AU931" s="41"/>
      <c r="AW931" s="22"/>
      <c r="AX931" s="22"/>
      <c r="AY931" s="22"/>
      <c r="AZ931" s="22"/>
      <c r="BA931" s="22"/>
      <c r="BB931" s="22"/>
    </row>
    <row r="932" spans="4:54" ht="14.4" x14ac:dyDescent="0.3">
      <c r="D932" s="22"/>
      <c r="E932" s="32">
        <v>40534.606944444444</v>
      </c>
      <c r="F932" s="21">
        <f t="shared" si="1006"/>
        <v>649.93958333333285</v>
      </c>
      <c r="G932" s="21">
        <f t="shared" si="1007"/>
        <v>649.93958333333285</v>
      </c>
      <c r="H932" s="21"/>
      <c r="I932" s="50">
        <v>1037</v>
      </c>
      <c r="J932" s="21">
        <v>21164</v>
      </c>
      <c r="K932" s="21">
        <v>600.74</v>
      </c>
      <c r="L932" s="21">
        <v>51</v>
      </c>
      <c r="M932" s="51">
        <v>7.15</v>
      </c>
      <c r="N932" s="40"/>
      <c r="O932" s="40"/>
      <c r="P932" s="40"/>
      <c r="R932" s="22"/>
      <c r="S932" s="22"/>
      <c r="T932" s="22"/>
      <c r="U932" s="52">
        <f t="shared" si="996"/>
        <v>1.6623282183619754E-3</v>
      </c>
      <c r="V932" s="52">
        <f t="shared" si="997"/>
        <v>0.23191602658325094</v>
      </c>
      <c r="W932" s="52">
        <f t="shared" si="998"/>
        <v>8.1379926530867112E-4</v>
      </c>
      <c r="X932" s="247">
        <f>W932+V932+SUM($U$906:U932)</f>
        <v>0.23799750860011096</v>
      </c>
      <c r="Y932" s="104">
        <f>W932+V932+SUM($U$906:U932)-$X$906</f>
        <v>0.23745516899536845</v>
      </c>
      <c r="Z932" s="42"/>
      <c r="AA932" s="1">
        <f t="shared" si="1008"/>
        <v>1.3591181557634417E-3</v>
      </c>
      <c r="AB932" s="41">
        <f t="shared" si="999"/>
        <v>5.8563628880069329E-2</v>
      </c>
      <c r="AC932" s="48">
        <f t="shared" si="1000"/>
        <v>8.1703745157770804</v>
      </c>
      <c r="AD932" s="48">
        <f t="shared" si="1001"/>
        <v>0.85034989215600276</v>
      </c>
      <c r="AE932" s="48">
        <f t="shared" si="1002"/>
        <v>4.4485933037434968</v>
      </c>
      <c r="AF932" s="48">
        <f t="shared" si="1003"/>
        <v>0.85034989215600276</v>
      </c>
      <c r="AG932" s="238">
        <f t="shared" si="1004"/>
        <v>3.5968734317769862</v>
      </c>
      <c r="AH932" s="48">
        <f t="shared" si="1005"/>
        <v>1.3699798105082325E-3</v>
      </c>
      <c r="AI932" s="48">
        <f>AE932+AC932+SUM($AB$906:AB932)</f>
        <v>13.933815647155434</v>
      </c>
      <c r="AJ932" s="48">
        <f>AE932+AC932+SUM($AB$905:AB932)-$AI$906</f>
        <v>11.656364571422149</v>
      </c>
      <c r="AK932" s="46"/>
      <c r="AL932" s="86"/>
      <c r="AM932" s="41"/>
      <c r="AN932" s="41"/>
      <c r="AO932" s="41"/>
      <c r="AP932" s="41"/>
      <c r="AQ932"/>
      <c r="AR932" s="41"/>
      <c r="AT932" s="41"/>
      <c r="AU932" s="41"/>
      <c r="AW932" s="22"/>
      <c r="AX932" s="22"/>
      <c r="AY932" s="22"/>
      <c r="AZ932" s="22"/>
      <c r="BA932" s="22"/>
      <c r="BB932" s="22"/>
    </row>
    <row r="933" spans="4:54" ht="14.4" x14ac:dyDescent="0.3">
      <c r="D933" s="22"/>
      <c r="E933" s="32">
        <v>40610.541666666664</v>
      </c>
      <c r="F933" s="21">
        <f t="shared" si="1006"/>
        <v>725.87430555555329</v>
      </c>
      <c r="G933" s="21">
        <f t="shared" si="1007"/>
        <v>725.87430555555329</v>
      </c>
      <c r="H933" s="21"/>
      <c r="I933" s="50">
        <v>1037</v>
      </c>
      <c r="J933" s="21">
        <v>20550</v>
      </c>
      <c r="K933" s="21">
        <v>1188</v>
      </c>
      <c r="L933" s="21">
        <v>35</v>
      </c>
      <c r="M933" s="51">
        <v>7.15</v>
      </c>
      <c r="N933" s="40"/>
      <c r="O933" s="40"/>
      <c r="P933" s="40"/>
      <c r="R933" s="22"/>
      <c r="S933" s="22"/>
      <c r="T933" s="22"/>
      <c r="U933" s="52">
        <f t="shared" si="996"/>
        <v>3.2873554672803989E-3</v>
      </c>
      <c r="V933" s="52">
        <f t="shared" si="997"/>
        <v>0.45862809132220611</v>
      </c>
      <c r="W933" s="52">
        <f t="shared" si="998"/>
        <v>1.6093376954867352E-3</v>
      </c>
      <c r="X933" s="247">
        <f>W933+V933+SUM($U$906:U933)</f>
        <v>0.46879246723652457</v>
      </c>
      <c r="Y933" s="104">
        <f>W933+V933+SUM($U$906:U933)-$X$906</f>
        <v>0.46825012763178203</v>
      </c>
      <c r="Z933" s="42"/>
      <c r="AA933" s="1">
        <f t="shared" si="1008"/>
        <v>2.3845263552416999E-3</v>
      </c>
      <c r="AB933" s="41">
        <f t="shared" si="999"/>
        <v>5.686460846179478E-2</v>
      </c>
      <c r="AC933" s="48">
        <f t="shared" si="1000"/>
        <v>7.9333394584775556</v>
      </c>
      <c r="AD933" s="48">
        <f t="shared" si="1001"/>
        <v>0.82567994158976843</v>
      </c>
      <c r="AE933" s="48">
        <f t="shared" si="1002"/>
        <v>4.3195328100514487</v>
      </c>
      <c r="AF933" s="48">
        <f t="shared" si="1003"/>
        <v>0.82567994158976832</v>
      </c>
      <c r="AG933" s="238">
        <f t="shared" si="1004"/>
        <v>3.4925226338601898</v>
      </c>
      <c r="AH933" s="48">
        <f t="shared" si="1005"/>
        <v>1.3302346014904638E-3</v>
      </c>
      <c r="AI933" s="48">
        <f>AE933+AC933+SUM($AB$906:AB933)</f>
        <v>13.624584704625656</v>
      </c>
      <c r="AJ933" s="48">
        <f>AE933+AC933+SUM($AB$905:AB933)-$AI$906</f>
        <v>11.347133628892371</v>
      </c>
      <c r="AK933" s="46"/>
      <c r="AL933" s="86"/>
      <c r="AM933" s="41"/>
      <c r="AN933" s="41"/>
      <c r="AO933" s="41"/>
      <c r="AP933" s="41"/>
      <c r="AQ933"/>
      <c r="AR933" s="41"/>
      <c r="AT933" s="41"/>
      <c r="AU933" s="41"/>
      <c r="AW933" s="22"/>
      <c r="AX933" s="22"/>
      <c r="AY933" s="22"/>
      <c r="AZ933" s="22"/>
      <c r="BA933" s="22"/>
      <c r="BB933" s="22"/>
    </row>
    <row r="934" spans="4:54" ht="14.4" x14ac:dyDescent="0.3">
      <c r="D934" s="22"/>
      <c r="E934" s="32">
        <v>40659.571527777778</v>
      </c>
      <c r="F934" s="21">
        <f t="shared" si="1006"/>
        <v>774.90416666666715</v>
      </c>
      <c r="G934" s="21">
        <f t="shared" si="1007"/>
        <v>774.90416666666715</v>
      </c>
      <c r="H934" s="21"/>
      <c r="I934" s="50">
        <v>1037</v>
      </c>
      <c r="J934" s="21">
        <v>21245</v>
      </c>
      <c r="K934" s="21">
        <v>2097</v>
      </c>
      <c r="L934" s="21">
        <v>55</v>
      </c>
      <c r="M934" s="51">
        <v>7.15</v>
      </c>
      <c r="N934" s="40"/>
      <c r="O934" s="40"/>
      <c r="P934" s="40"/>
      <c r="R934" s="22"/>
      <c r="S934" s="22"/>
      <c r="T934" s="22"/>
      <c r="U934" s="52">
        <f t="shared" si="996"/>
        <v>5.8026804839116132E-3</v>
      </c>
      <c r="V934" s="52">
        <f t="shared" si="997"/>
        <v>0.80954807028843978</v>
      </c>
      <c r="W934" s="52">
        <f t="shared" si="998"/>
        <v>2.8407248715788588E-3</v>
      </c>
      <c r="X934" s="247">
        <f>W934+V934+SUM($U$906:U934)</f>
        <v>0.82674651386276199</v>
      </c>
      <c r="Y934" s="104">
        <f>W934+V934+SUM($U$906:U934)-$X$906</f>
        <v>0.82620417425801951</v>
      </c>
      <c r="Z934" s="42"/>
      <c r="AA934" s="1">
        <f t="shared" si="1008"/>
        <v>4.1508874068122183E-3</v>
      </c>
      <c r="AB934" s="41">
        <f t="shared" si="999"/>
        <v>5.8787766752838443E-2</v>
      </c>
      <c r="AC934" s="48">
        <f t="shared" si="1000"/>
        <v>8.2016446129126841</v>
      </c>
      <c r="AD934" s="48">
        <f t="shared" si="1001"/>
        <v>0.85360439703526181</v>
      </c>
      <c r="AE934" s="48">
        <f t="shared" si="1002"/>
        <v>4.4656191994911456</v>
      </c>
      <c r="AF934" s="48">
        <f t="shared" si="1003"/>
        <v>0.85360439703526181</v>
      </c>
      <c r="AG934" s="238">
        <f t="shared" si="1004"/>
        <v>3.6106395793849027</v>
      </c>
      <c r="AH934" s="48">
        <f t="shared" si="1005"/>
        <v>1.3752230709812607E-3</v>
      </c>
      <c r="AI934" s="48">
        <f>AE934+AC934+SUM($AB$906:AB934)</f>
        <v>14.09776401525332</v>
      </c>
      <c r="AJ934" s="48">
        <f>AE934+AC934+SUM($AB$905:AB934)-$AI$906</f>
        <v>11.820312939520035</v>
      </c>
      <c r="AK934" s="46"/>
      <c r="AL934" s="86"/>
      <c r="AM934" s="41"/>
      <c r="AN934" s="41"/>
      <c r="AO934" s="41"/>
      <c r="AP934" s="41"/>
      <c r="AQ934"/>
      <c r="AR934" s="41"/>
      <c r="AT934" s="41"/>
      <c r="AU934" s="41"/>
      <c r="AW934" s="22"/>
      <c r="AX934" s="22"/>
      <c r="AY934" s="22"/>
      <c r="AZ934" s="22"/>
      <c r="BA934" s="22"/>
      <c r="BB934" s="22"/>
    </row>
    <row r="935" spans="4:54" ht="14.4" x14ac:dyDescent="0.3">
      <c r="D935" s="22"/>
      <c r="E935" s="32">
        <v>40700.538888888892</v>
      </c>
      <c r="F935" s="21">
        <f t="shared" si="1006"/>
        <v>815.87152777778101</v>
      </c>
      <c r="G935" s="21">
        <f t="shared" si="1007"/>
        <v>815.87152777778101</v>
      </c>
      <c r="H935" s="21"/>
      <c r="I935" s="50">
        <v>1037</v>
      </c>
      <c r="J935" s="21">
        <v>18231</v>
      </c>
      <c r="K935" s="21">
        <v>3186</v>
      </c>
      <c r="L935" s="21">
        <v>8</v>
      </c>
      <c r="M935" s="51">
        <v>7.15</v>
      </c>
      <c r="N935" s="40"/>
      <c r="O935" s="40"/>
      <c r="P935" s="40"/>
      <c r="R935" s="22"/>
      <c r="S935" s="22"/>
      <c r="T935" s="22"/>
      <c r="U935" s="52">
        <f t="shared" si="996"/>
        <v>8.8160896622519781E-3</v>
      </c>
      <c r="V935" s="52">
        <f t="shared" si="997"/>
        <v>1.2299571540004619</v>
      </c>
      <c r="W935" s="52">
        <f t="shared" si="998"/>
        <v>4.3159510924416994E-3</v>
      </c>
      <c r="X935" s="247">
        <f>W935+V935+SUM($U$906:U935)</f>
        <v>1.2574469134578989</v>
      </c>
      <c r="Y935" s="104">
        <f>W935+V935+SUM($U$906:U935)-$X$906</f>
        <v>1.2569045738531563</v>
      </c>
      <c r="Z935" s="42"/>
      <c r="AA935" s="1">
        <f t="shared" si="1008"/>
        <v>5.9974598750045238E-3</v>
      </c>
      <c r="AB935" s="41">
        <f t="shared" si="999"/>
        <v>5.0447624178441876E-2</v>
      </c>
      <c r="AC935" s="48">
        <f t="shared" si="1000"/>
        <v>7.0380881590026441</v>
      </c>
      <c r="AD935" s="48">
        <f t="shared" si="1001"/>
        <v>0.73250467226876259</v>
      </c>
      <c r="AE935" s="48">
        <f t="shared" si="1002"/>
        <v>3.8320877206835999</v>
      </c>
      <c r="AF935" s="48">
        <f t="shared" si="1003"/>
        <v>0.73250467226876248</v>
      </c>
      <c r="AG935" s="238">
        <f t="shared" si="1004"/>
        <v>3.0984029264187414</v>
      </c>
      <c r="AH935" s="48">
        <f t="shared" si="1005"/>
        <v>1.1801219960959927E-3</v>
      </c>
      <c r="AI935" s="48">
        <f>AE935+AC935+SUM($AB$906:AB935)</f>
        <v>12.351123706714176</v>
      </c>
      <c r="AJ935" s="48">
        <f>AE935+AC935+SUM($AB$905:AB935)-$AI$906</f>
        <v>10.073672630980891</v>
      </c>
      <c r="AK935" s="46"/>
      <c r="AL935" s="86"/>
      <c r="AM935" s="41"/>
      <c r="AN935" s="41"/>
      <c r="AO935" s="41"/>
      <c r="AP935" s="41"/>
      <c r="AQ935"/>
      <c r="AR935" s="41"/>
      <c r="AT935" s="41"/>
      <c r="AU935" s="41"/>
      <c r="AW935" s="22"/>
      <c r="AX935" s="22"/>
      <c r="AY935" s="22"/>
      <c r="AZ935" s="22"/>
      <c r="BA935" s="22"/>
      <c r="BB935" s="22"/>
    </row>
    <row r="936" spans="4:54" ht="14.4" x14ac:dyDescent="0.3">
      <c r="D936" s="22"/>
      <c r="E936" s="32">
        <v>40749.593055555553</v>
      </c>
      <c r="F936" s="21">
        <f t="shared" si="1006"/>
        <v>864.92569444444234</v>
      </c>
      <c r="G936" s="21">
        <f t="shared" si="1007"/>
        <v>864.92569444444234</v>
      </c>
      <c r="H936" s="21"/>
      <c r="I936" s="50">
        <v>1037</v>
      </c>
      <c r="J936" s="21">
        <v>20182</v>
      </c>
      <c r="K936" s="21">
        <v>5519</v>
      </c>
      <c r="L936" s="21" t="s">
        <v>172</v>
      </c>
      <c r="M936" s="51">
        <v>7.15</v>
      </c>
      <c r="N936" s="40"/>
      <c r="P936" s="40"/>
      <c r="R936" s="22"/>
      <c r="S936" s="22"/>
      <c r="T936" s="22"/>
      <c r="U936" s="52">
        <f t="shared" si="996"/>
        <v>1.5271813824848926E-2</v>
      </c>
      <c r="V936" s="52">
        <f t="shared" si="997"/>
        <v>2.1306131616222692</v>
      </c>
      <c r="W936" s="52">
        <f t="shared" si="998"/>
        <v>7.4763760449421644E-3</v>
      </c>
      <c r="X936" s="247">
        <f>W936+V936+SUM($U$906:U936)</f>
        <v>2.1765351598570559</v>
      </c>
      <c r="Y936" s="104">
        <f>W936+V936+SUM($U$906:U936)-$X$906</f>
        <v>2.1759928202523136</v>
      </c>
      <c r="Z936" s="42"/>
      <c r="AA936" s="1">
        <f t="shared" si="1008"/>
        <v>1.2140485438063443E-2</v>
      </c>
      <c r="AB936" s="41">
        <f t="shared" si="999"/>
        <v>5.5846303064522734E-2</v>
      </c>
      <c r="AC936" s="48">
        <f t="shared" si="1000"/>
        <v>7.7912728443306101</v>
      </c>
      <c r="AD936" s="48">
        <f t="shared" si="1001"/>
        <v>0.81089404287906119</v>
      </c>
      <c r="AE936" s="48">
        <f t="shared" si="1002"/>
        <v>4.2421805923337388</v>
      </c>
      <c r="AF936" s="48">
        <f t="shared" si="1003"/>
        <v>0.81089404287906097</v>
      </c>
      <c r="AG936" s="238">
        <f t="shared" si="1004"/>
        <v>3.4299801360859536</v>
      </c>
      <c r="AH936" s="48">
        <f t="shared" si="1005"/>
        <v>1.3064133687241139E-3</v>
      </c>
      <c r="AI936" s="48">
        <f>AE936+AC936+SUM($AB$906:AB936)</f>
        <v>13.570247566756805</v>
      </c>
      <c r="AJ936" s="48">
        <f>AE936+AC936+SUM($AB$905:AB936)-$AI$906</f>
        <v>11.29279649102352</v>
      </c>
      <c r="AK936" s="46"/>
      <c r="AL936" s="86"/>
      <c r="AM936" s="41"/>
      <c r="AN936" s="41"/>
      <c r="AO936" s="41"/>
      <c r="AP936" s="41"/>
      <c r="AQ936"/>
      <c r="AR936" s="41"/>
      <c r="AT936" s="41"/>
      <c r="AU936" s="41"/>
      <c r="AW936" s="22"/>
      <c r="AX936" s="22"/>
      <c r="AY936" s="22"/>
      <c r="AZ936" s="22"/>
      <c r="BA936" s="22"/>
      <c r="BB936" s="22"/>
    </row>
    <row r="937" spans="4:54" ht="14.4" x14ac:dyDescent="0.3">
      <c r="D937" s="22"/>
      <c r="E937" s="32">
        <v>40800.551388888889</v>
      </c>
      <c r="F937" s="21">
        <f t="shared" si="1006"/>
        <v>915.8840277777781</v>
      </c>
      <c r="G937" s="21">
        <f t="shared" si="1007"/>
        <v>915.8840277777781</v>
      </c>
      <c r="H937" s="21"/>
      <c r="I937" s="50">
        <v>1037</v>
      </c>
      <c r="J937" s="21">
        <v>22447</v>
      </c>
      <c r="K937" s="21">
        <v>10741</v>
      </c>
      <c r="L937" s="21">
        <v>38</v>
      </c>
      <c r="M937" s="51">
        <v>7.15</v>
      </c>
      <c r="N937" s="40"/>
      <c r="O937" s="40"/>
      <c r="P937" s="40"/>
      <c r="R937" s="22"/>
      <c r="S937" s="22"/>
      <c r="T937" s="22"/>
      <c r="U937" s="52">
        <f t="shared" si="996"/>
        <v>2.9721788782877748E-2</v>
      </c>
      <c r="V937" s="52">
        <f t="shared" si="997"/>
        <v>4.1465693004139865</v>
      </c>
      <c r="W937" s="52">
        <f t="shared" si="998"/>
        <v>1.4550417666012647E-2</v>
      </c>
      <c r="X937" s="247">
        <f>W937+V937+SUM($U$906:U937)</f>
        <v>4.2292871290527216</v>
      </c>
      <c r="Y937" s="104">
        <f>W937+V937+SUM($U$906:U937)-$X$906</f>
        <v>4.2287447894479788</v>
      </c>
      <c r="Z937" s="42"/>
      <c r="AA937" s="1">
        <f t="shared" si="1008"/>
        <v>2.3862111314901895E-2</v>
      </c>
      <c r="AB937" s="41">
        <f t="shared" si="999"/>
        <v>6.2113862099362892E-2</v>
      </c>
      <c r="AC937" s="48">
        <f t="shared" si="1000"/>
        <v>8.6656774123817861</v>
      </c>
      <c r="AD937" s="48">
        <f t="shared" si="1001"/>
        <v>0.90189964228056119</v>
      </c>
      <c r="AE937" s="48">
        <f t="shared" si="1002"/>
        <v>4.7182750845364909</v>
      </c>
      <c r="AF937" s="48">
        <f t="shared" si="1003"/>
        <v>0.90189964228056119</v>
      </c>
      <c r="AG937" s="238">
        <f t="shared" si="1004"/>
        <v>3.814922411788793</v>
      </c>
      <c r="AH937" s="48">
        <f t="shared" si="1005"/>
        <v>1.4530304671365667E-3</v>
      </c>
      <c r="AI937" s="48">
        <f>AE937+AC937+SUM($AB$906:AB937)</f>
        <v>14.982860489110095</v>
      </c>
      <c r="AJ937" s="48">
        <f>AE937+AC937+SUM($AB$905:AB937)-$AI$906</f>
        <v>12.70540941337681</v>
      </c>
      <c r="AK937" s="46"/>
      <c r="AL937" s="86"/>
      <c r="AM937" s="41"/>
      <c r="AN937" s="41"/>
      <c r="AO937" s="41"/>
      <c r="AP937" s="41"/>
      <c r="AQ937"/>
      <c r="AR937" s="41"/>
      <c r="AT937" s="41"/>
      <c r="AU937" s="41"/>
      <c r="AW937" s="22"/>
      <c r="AX937" s="22"/>
      <c r="AY937" s="22"/>
      <c r="AZ937" s="22"/>
      <c r="BA937" s="22"/>
      <c r="BB937" s="22"/>
    </row>
    <row r="938" spans="4:54" ht="14.4" x14ac:dyDescent="0.3">
      <c r="D938" s="22"/>
      <c r="E938" s="32">
        <v>40855.425000000003</v>
      </c>
      <c r="F938" s="21">
        <f t="shared" si="1006"/>
        <v>970.75763888889196</v>
      </c>
      <c r="G938" s="21">
        <f t="shared" si="1007"/>
        <v>970.75763888889196</v>
      </c>
      <c r="H938" s="21"/>
      <c r="I938" s="50">
        <v>1037</v>
      </c>
      <c r="J938" s="21">
        <v>26175</v>
      </c>
      <c r="K938" s="21">
        <v>21729</v>
      </c>
      <c r="L938" s="21">
        <v>5</v>
      </c>
      <c r="M938" s="51">
        <v>7.15</v>
      </c>
      <c r="N938" s="40"/>
      <c r="O938" s="40"/>
      <c r="P938" s="40"/>
      <c r="R938" s="22"/>
      <c r="S938" s="22"/>
      <c r="T938" s="22"/>
      <c r="U938" s="52">
        <f t="shared" si="996"/>
        <v>6.0127059720989723E-2</v>
      </c>
      <c r="V938" s="52">
        <f t="shared" si="997"/>
        <v>8.3884930945624738</v>
      </c>
      <c r="W938" s="52">
        <f t="shared" si="998"/>
        <v>2.9435436687905107E-2</v>
      </c>
      <c r="X938" s="247">
        <f>W938+V938+SUM($U$906:U938)</f>
        <v>8.5462230019440906</v>
      </c>
      <c r="Y938" s="104">
        <f>W938+V938+SUM($U$906:U938)-$X$906</f>
        <v>8.5456806623393486</v>
      </c>
      <c r="Z938" s="42"/>
      <c r="AA938" s="1">
        <f t="shared" si="1008"/>
        <v>4.6739219924696915E-2</v>
      </c>
      <c r="AB938" s="41">
        <f t="shared" si="999"/>
        <v>7.242973851520576E-2</v>
      </c>
      <c r="AC938" s="48">
        <f t="shared" si="1000"/>
        <v>10.104873981783458</v>
      </c>
      <c r="AD938" s="48">
        <f t="shared" si="1001"/>
        <v>1.0516872248716393</v>
      </c>
      <c r="AE938" s="48">
        <f t="shared" si="1002"/>
        <v>5.501886681415896</v>
      </c>
      <c r="AF938" s="48">
        <f t="shared" si="1003"/>
        <v>1.0516872248716391</v>
      </c>
      <c r="AG938" s="238">
        <f t="shared" si="1004"/>
        <v>4.4485051066321395</v>
      </c>
      <c r="AH938" s="48">
        <f t="shared" si="1005"/>
        <v>1.6943499121174154E-3</v>
      </c>
      <c r="AI938" s="48">
        <f>AE938+AC938+SUM($AB$906:AB938)</f>
        <v>17.278098393906376</v>
      </c>
      <c r="AJ938" s="48">
        <f>AE938+AC938+SUM($AB$905:AB938)-$AI$906</f>
        <v>15.00064731817309</v>
      </c>
      <c r="AK938" s="46"/>
      <c r="AL938" s="86"/>
      <c r="AM938" s="41"/>
      <c r="AN938" s="41"/>
      <c r="AO938" s="41"/>
      <c r="AP938" s="41"/>
      <c r="AQ938"/>
      <c r="AR938" s="41"/>
      <c r="AT938" s="41"/>
      <c r="AU938" s="41"/>
      <c r="AW938" s="22"/>
      <c r="AX938" s="22"/>
      <c r="AY938" s="22"/>
      <c r="AZ938" s="22"/>
      <c r="BA938" s="22"/>
      <c r="BB938" s="22"/>
    </row>
    <row r="939" spans="4:54" ht="14.4" x14ac:dyDescent="0.3">
      <c r="D939" s="22"/>
      <c r="E939" s="32">
        <v>40945.451388888891</v>
      </c>
      <c r="F939" s="21">
        <f t="shared" si="1006"/>
        <v>1060.7840277777796</v>
      </c>
      <c r="G939" s="21">
        <f t="shared" si="1007"/>
        <v>1060.7840277777796</v>
      </c>
      <c r="H939" s="21"/>
      <c r="I939" s="50">
        <v>1037</v>
      </c>
      <c r="J939" s="21">
        <v>31466</v>
      </c>
      <c r="K939" s="21">
        <v>47423</v>
      </c>
      <c r="L939" s="21">
        <v>12</v>
      </c>
      <c r="M939" s="51">
        <v>7.15</v>
      </c>
      <c r="N939" s="40"/>
      <c r="O939" s="40"/>
      <c r="P939" s="40"/>
      <c r="R939" s="22"/>
      <c r="S939" s="22"/>
      <c r="T939" s="22"/>
      <c r="U939" s="52">
        <f t="shared" si="996"/>
        <v>0.13122580667073935</v>
      </c>
      <c r="V939" s="52">
        <f t="shared" si="997"/>
        <v>18.307676746441903</v>
      </c>
      <c r="W939" s="52">
        <f t="shared" si="998"/>
        <v>6.4242105667565191E-2</v>
      </c>
      <c r="X939" s="247">
        <f>W939+V939+SUM($U$906:U939)</f>
        <v>18.631439129473918</v>
      </c>
      <c r="Y939" s="104">
        <f>W939+V939+SUM($U$906:U939)-$X$906</f>
        <v>18.630896789869176</v>
      </c>
      <c r="Z939" s="42"/>
      <c r="AA939" s="1">
        <f t="shared" si="1008"/>
        <v>8.5834655582371383E-2</v>
      </c>
      <c r="AB939" s="41">
        <f t="shared" si="999"/>
        <v>8.7070645735223093E-2</v>
      </c>
      <c r="AC939" s="48">
        <f t="shared" si="1000"/>
        <v>12.147467610727727</v>
      </c>
      <c r="AD939" s="48">
        <f t="shared" si="1001"/>
        <v>1.2642746979106401</v>
      </c>
      <c r="AE939" s="48">
        <f t="shared" si="1002"/>
        <v>6.6140350073517702</v>
      </c>
      <c r="AF939" s="48">
        <f t="shared" si="1003"/>
        <v>1.2642746979106398</v>
      </c>
      <c r="AG939" s="238">
        <f t="shared" si="1004"/>
        <v>5.3477234645763865</v>
      </c>
      <c r="AH939" s="48">
        <f t="shared" si="1005"/>
        <v>2.0368448647444738E-3</v>
      </c>
      <c r="AI939" s="48">
        <f>AE939+AC939+SUM($AB$906:AB939)</f>
        <v>20.519910994521744</v>
      </c>
      <c r="AJ939" s="48">
        <f>AE939+AC939+SUM($AB$905:AB939)-$AI$906</f>
        <v>18.242459918788459</v>
      </c>
      <c r="AK939" s="46"/>
      <c r="AL939" s="86"/>
      <c r="AM939" s="41"/>
      <c r="AN939" s="41"/>
      <c r="AO939" s="41"/>
      <c r="AP939" s="41"/>
      <c r="AQ939"/>
      <c r="AR939" s="41"/>
      <c r="AT939" s="41"/>
      <c r="AU939" s="41"/>
      <c r="AW939" s="22"/>
      <c r="AX939" s="22"/>
      <c r="AY939" s="22"/>
      <c r="AZ939" s="22"/>
      <c r="BA939" s="22"/>
      <c r="BB939" s="22"/>
    </row>
    <row r="940" spans="4:54" ht="14.4" x14ac:dyDescent="0.3">
      <c r="D940" s="22"/>
      <c r="E940" s="32">
        <v>41016.633333333331</v>
      </c>
      <c r="F940" s="21">
        <f t="shared" si="1006"/>
        <v>1131.9659722222204</v>
      </c>
      <c r="G940" s="21">
        <f t="shared" si="1007"/>
        <v>1131.9659722222204</v>
      </c>
      <c r="H940" s="21"/>
      <c r="I940" s="50">
        <v>1037</v>
      </c>
      <c r="J940" s="21">
        <v>33089</v>
      </c>
      <c r="K940" s="21">
        <v>60336</v>
      </c>
      <c r="L940" s="21">
        <v>45</v>
      </c>
      <c r="M940" s="51">
        <v>7.15</v>
      </c>
      <c r="N940" s="40"/>
      <c r="O940" s="40"/>
      <c r="P940" s="40"/>
      <c r="R940" s="22"/>
      <c r="S940" s="22"/>
      <c r="T940" s="22"/>
      <c r="U940" s="52">
        <f t="shared" si="996"/>
        <v>0.16695781100490756</v>
      </c>
      <c r="V940" s="52">
        <f t="shared" si="997"/>
        <v>23.29274791078841</v>
      </c>
      <c r="W940" s="52">
        <f t="shared" si="998"/>
        <v>8.1734847807144489E-2</v>
      </c>
      <c r="X940" s="247">
        <f>W940+V940+SUM($U$906:U940)</f>
        <v>23.800960846964912</v>
      </c>
      <c r="Y940" s="104">
        <f>W940+V940+SUM($U$906:U940)-$X$906</f>
        <v>23.80041850736017</v>
      </c>
      <c r="Z940" s="42"/>
      <c r="AA940" s="1">
        <f t="shared" si="1008"/>
        <v>9.3647437231603028E-2</v>
      </c>
      <c r="AB940" s="41">
        <f t="shared" si="999"/>
        <v>9.1561704593300597E-2</v>
      </c>
      <c r="AC940" s="48">
        <f t="shared" si="1000"/>
        <v>12.774027705185588</v>
      </c>
      <c r="AD940" s="48">
        <f t="shared" si="1001"/>
        <v>1.3294853327135694</v>
      </c>
      <c r="AE940" s="48">
        <f t="shared" si="1002"/>
        <v>6.9551835110361253</v>
      </c>
      <c r="AF940" s="48">
        <f t="shared" si="1003"/>
        <v>1.3294853327135689</v>
      </c>
      <c r="AG940" s="238">
        <f t="shared" si="1004"/>
        <v>5.6235562740535192</v>
      </c>
      <c r="AH940" s="48">
        <f t="shared" si="1005"/>
        <v>2.1419042690373701E-3</v>
      </c>
      <c r="AI940" s="48">
        <f>AE940+AC940+SUM($AB$906:AB940)</f>
        <v>21.579181297257261</v>
      </c>
      <c r="AJ940" s="48">
        <f>AE940+AC940+SUM($AB$905:AB940)-$AI$906</f>
        <v>19.301730221523975</v>
      </c>
      <c r="AK940" s="46"/>
      <c r="AL940" s="86"/>
      <c r="AM940" s="41"/>
      <c r="AN940" s="41"/>
      <c r="AO940" s="41"/>
      <c r="AP940" s="41"/>
      <c r="AQ940"/>
      <c r="AR940" s="41"/>
      <c r="AT940" s="41"/>
      <c r="AU940" s="41"/>
      <c r="AW940" s="22"/>
      <c r="AX940" s="22"/>
      <c r="AY940" s="22"/>
      <c r="AZ940" s="22"/>
      <c r="BA940" s="22"/>
      <c r="BB940" s="22"/>
    </row>
    <row r="941" spans="4:54" ht="14.4" x14ac:dyDescent="0.3">
      <c r="D941" s="22"/>
      <c r="E941" s="32">
        <v>41085.586111111108</v>
      </c>
      <c r="F941" s="21">
        <f t="shared" si="1006"/>
        <v>1200.9187499999971</v>
      </c>
      <c r="G941" s="21">
        <f t="shared" si="1007"/>
        <v>1200.9187499999971</v>
      </c>
      <c r="H941" s="21"/>
      <c r="I941" s="50">
        <v>1037</v>
      </c>
      <c r="J941" s="21">
        <v>33175</v>
      </c>
      <c r="K941" s="21">
        <v>64409</v>
      </c>
      <c r="L941" s="21">
        <v>47</v>
      </c>
      <c r="M941" s="51">
        <v>7.15</v>
      </c>
      <c r="N941" s="40"/>
      <c r="O941" s="40"/>
      <c r="P941" s="40"/>
      <c r="R941" s="22"/>
      <c r="S941" s="22"/>
      <c r="T941" s="22"/>
      <c r="U941" s="52">
        <f t="shared" si="996"/>
        <v>0.17822834873069296</v>
      </c>
      <c r="V941" s="52">
        <f t="shared" si="997"/>
        <v>24.865131930952845</v>
      </c>
      <c r="W941" s="52">
        <f t="shared" si="998"/>
        <v>8.7252383525761895E-2</v>
      </c>
      <c r="X941" s="247">
        <f>W941+V941+SUM($U$906:U941)</f>
        <v>25.557090751578659</v>
      </c>
      <c r="Y941" s="104">
        <f>W941+V941+SUM($U$906:U941)-$X$906</f>
        <v>25.556548411973917</v>
      </c>
      <c r="Z941" s="42"/>
      <c r="AA941" s="1">
        <f t="shared" si="1008"/>
        <v>7.5021448926806455E-2</v>
      </c>
      <c r="AB941" s="41">
        <f t="shared" si="999"/>
        <v>9.1799678137228308E-2</v>
      </c>
      <c r="AC941" s="48">
        <f t="shared" si="1000"/>
        <v>12.8072280552308</v>
      </c>
      <c r="AD941" s="48">
        <f t="shared" si="1001"/>
        <v>1.3329407329557454</v>
      </c>
      <c r="AE941" s="48">
        <f t="shared" si="1002"/>
        <v>6.9732603880027657</v>
      </c>
      <c r="AF941" s="48">
        <f t="shared" si="1003"/>
        <v>1.3329407329557454</v>
      </c>
      <c r="AG941" s="238">
        <f t="shared" si="1004"/>
        <v>5.6381721838594565</v>
      </c>
      <c r="AH941" s="48">
        <f t="shared" si="1005"/>
        <v>2.1474711875642894E-3</v>
      </c>
      <c r="AI941" s="48">
        <f>AE941+AC941+SUM($AB$906:AB941)</f>
        <v>21.722258202406341</v>
      </c>
      <c r="AJ941" s="48">
        <f>AE941+AC941+SUM($AB$905:AB941)-$AI$906</f>
        <v>19.444807126673055</v>
      </c>
      <c r="AK941" s="46"/>
      <c r="AL941" s="86"/>
      <c r="AM941" s="41"/>
      <c r="AN941" s="41"/>
      <c r="AO941" s="41"/>
      <c r="AP941" s="41"/>
      <c r="AQ941"/>
      <c r="AR941" s="41"/>
      <c r="AT941" s="41"/>
      <c r="AU941" s="41"/>
      <c r="AW941" s="22"/>
      <c r="AX941" s="22"/>
      <c r="AY941" s="22"/>
      <c r="AZ941" s="22"/>
      <c r="BA941" s="22"/>
      <c r="BB941" s="22"/>
    </row>
    <row r="942" spans="4:54" ht="14.4" x14ac:dyDescent="0.3">
      <c r="D942" s="22"/>
      <c r="E942" s="32">
        <v>41131.402083333334</v>
      </c>
      <c r="F942" s="21">
        <f t="shared" si="1006"/>
        <v>1246.7347222222234</v>
      </c>
      <c r="G942" s="21">
        <f t="shared" si="1007"/>
        <v>1246.7347222222234</v>
      </c>
      <c r="H942" s="21"/>
      <c r="I942" s="50">
        <v>1037</v>
      </c>
      <c r="J942" s="21">
        <v>33392</v>
      </c>
      <c r="K942" s="21">
        <v>65167</v>
      </c>
      <c r="L942" s="21">
        <v>15</v>
      </c>
      <c r="M942" s="51">
        <v>7.15</v>
      </c>
      <c r="N942" s="40"/>
      <c r="O942" s="40"/>
      <c r="P942" s="40"/>
      <c r="R942" s="22"/>
      <c r="S942" s="22"/>
      <c r="T942" s="22"/>
      <c r="U942" s="52">
        <f t="shared" si="996"/>
        <v>0.18032583647833483</v>
      </c>
      <c r="V942" s="52">
        <f t="shared" si="997"/>
        <v>25.157758272049001</v>
      </c>
      <c r="W942" s="52">
        <f t="shared" si="998"/>
        <v>8.8279216836518584E-2</v>
      </c>
      <c r="X942" s="247">
        <f>W942+V942+SUM($U$906:U942)</f>
        <v>26.031069762463908</v>
      </c>
      <c r="Y942" s="104">
        <f>W942+V942+SUM($U$906:U942)-$X$906</f>
        <v>26.030527422859166</v>
      </c>
      <c r="Z942" s="42"/>
      <c r="AA942" s="1">
        <f t="shared" si="1008"/>
        <v>3.9254939890524324E-2</v>
      </c>
      <c r="AB942" s="41">
        <f t="shared" si="999"/>
        <v>9.2400146265511018E-2</v>
      </c>
      <c r="AC942" s="48">
        <f t="shared" si="1000"/>
        <v>12.891001031507667</v>
      </c>
      <c r="AD942" s="48">
        <f t="shared" si="1001"/>
        <v>1.3416595917063525</v>
      </c>
      <c r="AE942" s="48">
        <f t="shared" si="1002"/>
        <v>7.0188729729069594</v>
      </c>
      <c r="AF942" s="48">
        <f t="shared" si="1003"/>
        <v>1.341659591706353</v>
      </c>
      <c r="AG942" s="238">
        <f t="shared" si="1004"/>
        <v>5.6750518632535041</v>
      </c>
      <c r="AH942" s="48">
        <f t="shared" si="1005"/>
        <v>2.1615179471031428E-3</v>
      </c>
      <c r="AI942" s="48">
        <f>AE942+AC942+SUM($AB$906:AB942)</f>
        <v>21.944043909852912</v>
      </c>
      <c r="AJ942" s="48">
        <f>AE942+AC942+SUM($AB$905:AB942)-$AI$906</f>
        <v>19.666592834119626</v>
      </c>
      <c r="AK942" s="46"/>
      <c r="AL942" s="86"/>
      <c r="AM942" s="41"/>
      <c r="AN942" s="41"/>
      <c r="AO942" s="41"/>
      <c r="AP942" s="41"/>
      <c r="AQ942"/>
      <c r="AR942" s="41"/>
      <c r="AT942" s="41"/>
      <c r="AU942" s="41"/>
      <c r="AW942" s="22"/>
      <c r="AX942" s="22"/>
      <c r="AY942" s="22"/>
      <c r="AZ942" s="22"/>
      <c r="BA942" s="22"/>
      <c r="BB942" s="22"/>
    </row>
    <row r="943" spans="4:54" ht="14.4" x14ac:dyDescent="0.3">
      <c r="D943" s="47" t="s">
        <v>126</v>
      </c>
      <c r="E943" s="32">
        <v>41158.411805555559</v>
      </c>
      <c r="F943" s="21">
        <f t="shared" si="1006"/>
        <v>1273.7444444444482</v>
      </c>
      <c r="G943" s="21">
        <f t="shared" si="1007"/>
        <v>1273.7444444444482</v>
      </c>
      <c r="H943" s="21"/>
      <c r="I943" s="50">
        <v>1037</v>
      </c>
      <c r="J943" s="21">
        <v>34674</v>
      </c>
      <c r="K943" s="21">
        <v>67566</v>
      </c>
      <c r="L943" s="21">
        <v>7</v>
      </c>
      <c r="M943" s="51">
        <v>7.15</v>
      </c>
      <c r="N943" s="40"/>
      <c r="O943" s="40"/>
      <c r="P943" s="40"/>
      <c r="R943" s="22"/>
      <c r="S943" s="22"/>
      <c r="T943" s="22"/>
      <c r="U943" s="52">
        <f t="shared" si="996"/>
        <v>0.18696419150022511</v>
      </c>
      <c r="V943" s="52">
        <f t="shared" si="997"/>
        <v>26.083893618077592</v>
      </c>
      <c r="W943" s="52">
        <f t="shared" si="998"/>
        <v>9.1529049438768315E-2</v>
      </c>
      <c r="X943" s="247">
        <f>W943+V943+SUM($U$906:U943)</f>
        <v>27.147419132594973</v>
      </c>
      <c r="Y943" s="104">
        <f>W943+V943+SUM($U$906:U943)-$X$906</f>
        <v>27.146876792990231</v>
      </c>
      <c r="Z943" s="42"/>
      <c r="AA943" s="1">
        <f t="shared" si="1008"/>
        <v>2.2079379274133809E-2</v>
      </c>
      <c r="AB943" s="41">
        <f t="shared" si="999"/>
        <v>9.594761235057285E-2</v>
      </c>
      <c r="AC943" s="48">
        <f t="shared" si="1000"/>
        <v>13.385917877530451</v>
      </c>
      <c r="AD943" s="48">
        <f t="shared" si="1001"/>
        <v>1.3931691627583274</v>
      </c>
      <c r="AE943" s="48">
        <f t="shared" si="1002"/>
        <v>7.288344557456151</v>
      </c>
      <c r="AF943" s="48">
        <f t="shared" si="1003"/>
        <v>1.3931691627583271</v>
      </c>
      <c r="AG943" s="238">
        <f t="shared" si="1004"/>
        <v>5.8929308908257036</v>
      </c>
      <c r="AH943" s="48">
        <f t="shared" si="1005"/>
        <v>2.2445038721206978E-3</v>
      </c>
      <c r="AI943" s="48">
        <f>AE943+AC943+SUM($AB$906:AB943)</f>
        <v>22.804379952775463</v>
      </c>
      <c r="AJ943" s="48">
        <f>AE943+AC943+SUM($AB$905:AB943)-$AI$906</f>
        <v>20.526928877042177</v>
      </c>
      <c r="AK943" s="46"/>
      <c r="AL943" s="86"/>
      <c r="AM943" s="41"/>
      <c r="AN943" s="41"/>
      <c r="AO943" s="41"/>
      <c r="AP943" s="41"/>
      <c r="AQ943"/>
      <c r="AR943" s="41"/>
      <c r="AT943" s="41"/>
      <c r="AU943" s="41"/>
      <c r="AW943" s="22"/>
      <c r="AX943" s="22"/>
      <c r="AY943" s="22"/>
      <c r="AZ943" s="22"/>
      <c r="BA943" s="22"/>
      <c r="BB943" s="22"/>
    </row>
    <row r="944" spans="4:54" ht="14.4" x14ac:dyDescent="0.3">
      <c r="D944" s="22"/>
      <c r="E944" s="32">
        <v>41192.498611111114</v>
      </c>
      <c r="F944" s="21">
        <f t="shared" si="1006"/>
        <v>1307.8312500000029</v>
      </c>
      <c r="G944" s="21">
        <f t="shared" si="1007"/>
        <v>1307.8312500000029</v>
      </c>
      <c r="H944" s="21"/>
      <c r="I944" s="50">
        <v>1037</v>
      </c>
      <c r="J944" s="21">
        <v>4503</v>
      </c>
      <c r="K944" s="21">
        <v>265</v>
      </c>
      <c r="L944" s="21">
        <v>18</v>
      </c>
      <c r="M944" s="51">
        <v>7.15</v>
      </c>
      <c r="N944" s="40"/>
      <c r="O944" s="40"/>
      <c r="P944" s="40"/>
      <c r="R944" s="22"/>
      <c r="S944" s="22"/>
      <c r="T944" s="22"/>
      <c r="U944" s="52">
        <f t="shared" si="996"/>
        <v>7.3329057140513962E-4</v>
      </c>
      <c r="V944" s="52">
        <f t="shared" si="997"/>
        <v>0.10230340420907796</v>
      </c>
      <c r="W944" s="52">
        <f t="shared" si="998"/>
        <v>3.5898526035688956E-4</v>
      </c>
      <c r="X944" s="250">
        <f>W944+V944+SUM($U$944:U944)</f>
        <v>0.10339568004084</v>
      </c>
      <c r="Y944" s="256">
        <f>W944+V944+SUM($U$944:U944)+$Y$943-$X$944</f>
        <v>27.146876792990231</v>
      </c>
      <c r="Z944" s="153"/>
      <c r="AA944" s="1">
        <f t="shared" si="1008"/>
        <v>1.6596998130846672E-2</v>
      </c>
      <c r="AB944" s="41">
        <f t="shared" si="999"/>
        <v>1.2460405445423936E-2</v>
      </c>
      <c r="AC944" s="48">
        <f t="shared" si="1000"/>
        <v>1.7383857703904835</v>
      </c>
      <c r="AD944" s="48">
        <f t="shared" si="1001"/>
        <v>0.18092636384324703</v>
      </c>
      <c r="AE944" s="48">
        <f t="shared" si="1002"/>
        <v>0.94651368582295259</v>
      </c>
      <c r="AF944" s="48">
        <f t="shared" si="1003"/>
        <v>0.18092636384324706</v>
      </c>
      <c r="AG944" s="238">
        <f t="shared" si="1004"/>
        <v>0.76529583553637159</v>
      </c>
      <c r="AH944" s="48">
        <f t="shared" si="1005"/>
        <v>2.9148644333389583E-4</v>
      </c>
      <c r="AI944" s="84">
        <f>AE944+AC944+SUM($AB$944:AB944)</f>
        <v>2.6973598616588599</v>
      </c>
      <c r="AJ944" s="84">
        <f>AE944+AC944+SUM($AB$944:AB944)+$AJ$943-$AI$944</f>
        <v>20.526928877042177</v>
      </c>
      <c r="AK944" s="46"/>
      <c r="AL944" s="86"/>
      <c r="AM944" s="41"/>
      <c r="AN944" s="41"/>
      <c r="AO944" s="41"/>
      <c r="AP944" s="41"/>
      <c r="AQ944"/>
      <c r="AR944" s="41"/>
      <c r="AT944" s="41"/>
      <c r="AU944" s="41"/>
      <c r="AW944" s="22"/>
      <c r="AX944" s="22"/>
      <c r="AY944" s="22"/>
      <c r="AZ944" s="22"/>
      <c r="BA944" s="22"/>
      <c r="BB944" s="22"/>
    </row>
    <row r="945" spans="4:92" ht="14.4" x14ac:dyDescent="0.3">
      <c r="D945" s="22"/>
      <c r="E945" s="32">
        <v>41211.553472222222</v>
      </c>
      <c r="F945" s="21">
        <f t="shared" si="1006"/>
        <v>1326.8861111111109</v>
      </c>
      <c r="G945" s="21">
        <f t="shared" si="1007"/>
        <v>1326.8861111111109</v>
      </c>
      <c r="H945" s="21"/>
      <c r="I945" s="50">
        <v>1037</v>
      </c>
      <c r="J945" s="21">
        <v>17493</v>
      </c>
      <c r="K945" s="21">
        <v>1173</v>
      </c>
      <c r="L945" s="21">
        <v>47</v>
      </c>
      <c r="M945" s="51">
        <v>7.15</v>
      </c>
      <c r="N945" s="40"/>
      <c r="O945" s="40"/>
      <c r="P945" s="40"/>
      <c r="R945" s="22"/>
      <c r="S945" s="22"/>
      <c r="T945" s="22"/>
      <c r="U945" s="52">
        <f t="shared" si="996"/>
        <v>3.2458484538046362E-3</v>
      </c>
      <c r="V945" s="52">
        <f t="shared" si="997"/>
        <v>0.45283733259339043</v>
      </c>
      <c r="W945" s="52">
        <f t="shared" si="998"/>
        <v>1.5890177750891754E-3</v>
      </c>
      <c r="X945" s="247">
        <f>W945+V945+SUM($U$944:U945)</f>
        <v>0.45840548939368941</v>
      </c>
      <c r="Y945" s="104">
        <f>W945+V945+SUM($U$944:U945)+$Y$943-$X$944</f>
        <v>27.501886602343081</v>
      </c>
      <c r="Z945" s="42"/>
      <c r="AA945" s="1">
        <f t="shared" si="1008"/>
        <v>1.5878564766177296E-2</v>
      </c>
      <c r="AB945" s="41">
        <f t="shared" si="999"/>
        <v>4.8405479115434358E-2</v>
      </c>
      <c r="AC945" s="48">
        <f t="shared" si="1000"/>
        <v>6.7531828295449099</v>
      </c>
      <c r="AD945" s="48">
        <f t="shared" si="1001"/>
        <v>0.70285251670218096</v>
      </c>
      <c r="AE945" s="48">
        <f t="shared" si="1002"/>
        <v>3.6769628927605842</v>
      </c>
      <c r="AF945" s="48">
        <f t="shared" si="1003"/>
        <v>0.70285251670218096</v>
      </c>
      <c r="AG945" s="238">
        <f t="shared" si="1004"/>
        <v>2.9729780259910612</v>
      </c>
      <c r="AH945" s="48">
        <f t="shared" si="1005"/>
        <v>1.1323500673417366E-3</v>
      </c>
      <c r="AI945" s="48">
        <f>AE945+AC945+SUM($AB$944:AB945)</f>
        <v>10.491011606866351</v>
      </c>
      <c r="AJ945" s="48">
        <f>AE945+AC945+SUM($AB$944:AB945)+$AJ$943-$AI$944</f>
        <v>28.320580622249668</v>
      </c>
      <c r="AK945" s="46"/>
      <c r="AL945" s="86"/>
      <c r="AM945" s="41"/>
      <c r="AN945" s="41"/>
      <c r="AO945" s="41"/>
      <c r="AP945" s="41"/>
      <c r="AQ945"/>
      <c r="AR945" s="41"/>
      <c r="AT945" s="41"/>
      <c r="AU945" s="41"/>
      <c r="AW945" s="22"/>
      <c r="AX945" s="22"/>
      <c r="AY945" s="22"/>
      <c r="AZ945" s="22"/>
      <c r="BA945" s="22"/>
      <c r="BB945" s="22"/>
    </row>
    <row r="946" spans="4:92" ht="14.4" x14ac:dyDescent="0.3">
      <c r="D946" s="22"/>
      <c r="E946" s="32">
        <v>41243.56527777778</v>
      </c>
      <c r="F946" s="21">
        <f t="shared" si="1006"/>
        <v>1358.8979166666686</v>
      </c>
      <c r="G946" s="21">
        <f t="shared" si="1007"/>
        <v>1358.8979166666686</v>
      </c>
      <c r="H946" s="21"/>
      <c r="I946" s="50">
        <v>1037</v>
      </c>
      <c r="J946" s="21">
        <v>18665</v>
      </c>
      <c r="K946" s="21">
        <v>2057</v>
      </c>
      <c r="L946" s="21">
        <v>46</v>
      </c>
      <c r="M946" s="51">
        <v>7.15</v>
      </c>
      <c r="N946" s="40"/>
      <c r="O946" s="40"/>
      <c r="P946" s="40"/>
      <c r="R946" s="22"/>
      <c r="S946" s="22"/>
      <c r="T946" s="22"/>
      <c r="U946" s="52">
        <f t="shared" si="996"/>
        <v>5.6919951146429124E-3</v>
      </c>
      <c r="V946" s="52">
        <f t="shared" si="997"/>
        <v>0.7941060470115977</v>
      </c>
      <c r="W946" s="52">
        <f t="shared" si="998"/>
        <v>2.786538417185366E-3</v>
      </c>
      <c r="X946" s="247">
        <f>W946+V946+SUM($U$944:U946)</f>
        <v>0.80656371956863571</v>
      </c>
      <c r="Y946" s="104">
        <f>W946+V946+SUM($U$944:U946)+$Y$943-$X$944</f>
        <v>27.850044832518027</v>
      </c>
      <c r="Z946" s="42"/>
      <c r="AA946" s="1">
        <f t="shared" si="1008"/>
        <v>8.7024113238674053E-3</v>
      </c>
      <c r="AB946" s="41">
        <f t="shared" si="999"/>
        <v>5.1648560435007276E-2</v>
      </c>
      <c r="AC946" s="48">
        <f t="shared" si="1000"/>
        <v>7.2056341115563791</v>
      </c>
      <c r="AD946" s="48">
        <f t="shared" si="1001"/>
        <v>0.74994238976997696</v>
      </c>
      <c r="AE946" s="48">
        <f t="shared" si="1002"/>
        <v>3.9233128904919843</v>
      </c>
      <c r="AF946" s="48">
        <f t="shared" si="1003"/>
        <v>0.74994238976997685</v>
      </c>
      <c r="AG946" s="238">
        <f t="shared" si="1004"/>
        <v>3.1721622852068343</v>
      </c>
      <c r="AH946" s="48">
        <f t="shared" si="1005"/>
        <v>1.2082155151736985E-3</v>
      </c>
      <c r="AI946" s="48">
        <f>AE946+AC946+SUM($AB$944:AB946)</f>
        <v>11.241461447044228</v>
      </c>
      <c r="AJ946" s="48">
        <f>AE946+AC946+SUM($AB$944:AB946)+$AJ$943-$AI$944</f>
        <v>29.071030462427544</v>
      </c>
      <c r="AK946" s="46"/>
      <c r="AL946" s="86"/>
      <c r="AM946" s="41"/>
      <c r="AN946" s="41"/>
      <c r="AO946" s="41"/>
      <c r="AP946" s="41"/>
      <c r="AQ946"/>
      <c r="AR946" s="41"/>
      <c r="AT946" s="41"/>
      <c r="AU946" s="41"/>
      <c r="AW946" s="22"/>
      <c r="AX946" s="22"/>
      <c r="AY946" s="22"/>
      <c r="AZ946" s="22"/>
      <c r="BA946" s="22"/>
      <c r="BB946" s="22"/>
    </row>
    <row r="947" spans="4:92" ht="14.4" x14ac:dyDescent="0.3">
      <c r="D947" s="22"/>
      <c r="E947" s="32">
        <v>41277.586111111108</v>
      </c>
      <c r="F947" s="21">
        <f t="shared" si="1006"/>
        <v>1392.9187499999971</v>
      </c>
      <c r="G947" s="21">
        <f t="shared" si="1007"/>
        <v>1392.9187499999971</v>
      </c>
      <c r="H947" s="21"/>
      <c r="I947" s="50">
        <v>1037</v>
      </c>
      <c r="J947" s="21">
        <v>19487</v>
      </c>
      <c r="K947" s="21">
        <v>2897</v>
      </c>
      <c r="L947" s="21">
        <v>51</v>
      </c>
      <c r="M947" s="51">
        <v>7.15</v>
      </c>
      <c r="N947" s="40"/>
      <c r="O947" s="40"/>
      <c r="P947" s="40"/>
      <c r="R947" s="22"/>
      <c r="S947" s="22"/>
      <c r="T947" s="22"/>
      <c r="U947" s="52">
        <f t="shared" si="996"/>
        <v>8.016387869285619E-3</v>
      </c>
      <c r="V947" s="52">
        <f t="shared" si="997"/>
        <v>1.1183885358252788</v>
      </c>
      <c r="W947" s="52">
        <f t="shared" si="998"/>
        <v>3.9244539594487137E-3</v>
      </c>
      <c r="X947" s="247">
        <f>W947+V947+SUM($U$944:U947)</f>
        <v>1.1400005117938659</v>
      </c>
      <c r="Y947" s="104">
        <f>W947+V947+SUM($U$944:U947)+$Y$943-$X$944</f>
        <v>28.183481624743255</v>
      </c>
      <c r="Z947" s="42"/>
      <c r="AA947" s="1">
        <f t="shared" si="1008"/>
        <v>1.1840784922222642E-2</v>
      </c>
      <c r="AB947" s="41">
        <f t="shared" si="999"/>
        <v>5.3923144773479072E-2</v>
      </c>
      <c r="AC947" s="48">
        <f t="shared" si="1000"/>
        <v>7.5229676898954816</v>
      </c>
      <c r="AD947" s="48">
        <f t="shared" si="1001"/>
        <v>0.78296958743356793</v>
      </c>
      <c r="AE947" s="48">
        <f t="shared" si="1002"/>
        <v>4.0960942028940437</v>
      </c>
      <c r="AF947" s="48">
        <f t="shared" si="1003"/>
        <v>0.78296958743356782</v>
      </c>
      <c r="AG947" s="238">
        <f t="shared" si="1004"/>
        <v>3.3118631905612426</v>
      </c>
      <c r="AH947" s="48">
        <f t="shared" si="1005"/>
        <v>1.2614248992333175E-3</v>
      </c>
      <c r="AI947" s="48">
        <f>AE947+AC947+SUM($AB$944:AB947)</f>
        <v>11.785499482558869</v>
      </c>
      <c r="AJ947" s="48">
        <f>AE947+AC947+SUM($AB$944:AB947)+$AJ$943-$AI$944</f>
        <v>29.615068497942183</v>
      </c>
      <c r="AK947" s="46"/>
      <c r="AL947" s="86"/>
      <c r="AM947" s="41"/>
      <c r="AN947" s="41"/>
      <c r="AO947" s="41"/>
      <c r="AP947" s="41"/>
      <c r="AQ947"/>
      <c r="AR947" s="41"/>
      <c r="AT947" s="41"/>
      <c r="AU947" s="41"/>
      <c r="AW947" s="22"/>
      <c r="AX947" s="22"/>
      <c r="AY947" s="22"/>
      <c r="AZ947" s="22"/>
      <c r="BA947" s="22"/>
      <c r="BB947" s="22"/>
    </row>
    <row r="948" spans="4:92" ht="14.4" x14ac:dyDescent="0.3">
      <c r="D948" s="22"/>
      <c r="E948" s="32">
        <v>41330.620138888888</v>
      </c>
      <c r="F948" s="21">
        <f t="shared" si="1006"/>
        <v>1445.9527777777766</v>
      </c>
      <c r="G948" s="21">
        <f t="shared" si="1007"/>
        <v>1445.9527777777766</v>
      </c>
      <c r="H948" s="21"/>
      <c r="I948" s="50">
        <v>1037</v>
      </c>
      <c r="J948" s="21">
        <v>17985</v>
      </c>
      <c r="K948" s="21">
        <v>3618</v>
      </c>
      <c r="L948" s="21">
        <v>45</v>
      </c>
      <c r="M948" s="51">
        <v>7.15</v>
      </c>
      <c r="N948" s="40"/>
      <c r="O948" s="40"/>
      <c r="P948" s="40"/>
      <c r="R948" s="22"/>
      <c r="S948" s="22"/>
      <c r="T948" s="22"/>
      <c r="U948" s="52">
        <f t="shared" si="996"/>
        <v>1.0011491650353943E-2</v>
      </c>
      <c r="V948" s="52">
        <f t="shared" si="997"/>
        <v>1.3967310053903552</v>
      </c>
      <c r="W948" s="52">
        <f t="shared" si="998"/>
        <v>4.9011647998914208E-3</v>
      </c>
      <c r="X948" s="247">
        <f>W948+V948+SUM($U$944:U948)</f>
        <v>1.4293311838497389</v>
      </c>
      <c r="Y948" s="104">
        <f>W948+V948+SUM($U$944:U948)+$Y$943-$X$944</f>
        <v>28.47281229679913</v>
      </c>
      <c r="Z948" s="42"/>
      <c r="AA948" s="1">
        <f t="shared" si="1008"/>
        <v>8.1213930300278511E-3</v>
      </c>
      <c r="AB948" s="41">
        <f t="shared" si="999"/>
        <v>4.9766909157439372E-2</v>
      </c>
      <c r="AC948" s="48">
        <f t="shared" si="1000"/>
        <v>6.9431197158500657</v>
      </c>
      <c r="AD948" s="48">
        <f t="shared" si="1001"/>
        <v>0.72262062041323527</v>
      </c>
      <c r="AE948" s="48">
        <f t="shared" si="1002"/>
        <v>3.7803794447092613</v>
      </c>
      <c r="AF948" s="48">
        <f t="shared" si="1003"/>
        <v>0.72262062041323538</v>
      </c>
      <c r="AG948" s="238">
        <f t="shared" si="1004"/>
        <v>3.0565946262761816</v>
      </c>
      <c r="AH948" s="48">
        <f t="shared" si="1005"/>
        <v>1.1641980198445741E-3</v>
      </c>
      <c r="AI948" s="48">
        <f>AE948+AC948+SUM($AB$944:AB948)</f>
        <v>10.939703659486112</v>
      </c>
      <c r="AJ948" s="48">
        <f>AE948+AC948+SUM($AB$944:AB948)+$AJ$943-$AI$944</f>
        <v>28.769272674869427</v>
      </c>
      <c r="AK948" s="46"/>
      <c r="AL948" s="86"/>
      <c r="AM948" s="41"/>
      <c r="AN948" s="41"/>
      <c r="AO948" s="41"/>
      <c r="AP948" s="41"/>
      <c r="AQ948"/>
      <c r="AR948" s="41"/>
      <c r="AT948" s="41"/>
      <c r="AU948" s="41"/>
      <c r="AW948" s="22"/>
      <c r="AX948" s="22"/>
      <c r="AY948" s="22"/>
      <c r="AZ948" s="22"/>
      <c r="BA948" s="22"/>
      <c r="BB948" s="22"/>
    </row>
    <row r="949" spans="4:92" ht="14.4" x14ac:dyDescent="0.3">
      <c r="D949" s="22"/>
      <c r="E949" s="32">
        <v>41360.4375</v>
      </c>
      <c r="F949" s="21">
        <f t="shared" si="1006"/>
        <v>1475.7701388888891</v>
      </c>
      <c r="G949" s="21">
        <f t="shared" si="1007"/>
        <v>1475.7701388888891</v>
      </c>
      <c r="H949" s="21"/>
      <c r="I949" s="50">
        <v>1037</v>
      </c>
      <c r="J949" s="21">
        <v>20258</v>
      </c>
      <c r="K949" s="21">
        <v>4657</v>
      </c>
      <c r="L949" s="21">
        <v>15</v>
      </c>
      <c r="M949" s="51">
        <v>7.15</v>
      </c>
      <c r="N949" s="40"/>
      <c r="O949" s="40"/>
      <c r="P949" s="40"/>
      <c r="R949" s="22"/>
      <c r="S949" s="22"/>
      <c r="T949" s="22"/>
      <c r="U949" s="52">
        <f t="shared" si="996"/>
        <v>1.2886544117108432E-2</v>
      </c>
      <c r="V949" s="52">
        <f t="shared" si="997"/>
        <v>1.797837560006325</v>
      </c>
      <c r="W949" s="52">
        <f t="shared" si="998"/>
        <v>6.3086579527623947E-3</v>
      </c>
      <c r="X949" s="247">
        <f>W949+V949+SUM($U$944:U949)</f>
        <v>1.8447317757356883</v>
      </c>
      <c r="Y949" s="104">
        <f>W949+V949+SUM($U$944:U949)+$Y$943-$X$944</f>
        <v>28.888212888685079</v>
      </c>
      <c r="Z949" s="42"/>
      <c r="AA949" s="1">
        <f t="shared" si="1008"/>
        <v>8.282796246742094E-3</v>
      </c>
      <c r="AB949" s="41">
        <f t="shared" si="999"/>
        <v>5.6056605266133271E-2</v>
      </c>
      <c r="AC949" s="48">
        <f t="shared" si="1000"/>
        <v>7.8206126885566096</v>
      </c>
      <c r="AD949" s="48">
        <f t="shared" si="1001"/>
        <v>0.81394765239540312</v>
      </c>
      <c r="AE949" s="48">
        <f t="shared" si="1002"/>
        <v>4.2581555068623969</v>
      </c>
      <c r="AF949" s="48">
        <f t="shared" si="1003"/>
        <v>0.81394765239540279</v>
      </c>
      <c r="AG949" s="238">
        <f t="shared" si="1004"/>
        <v>3.4428965214958507</v>
      </c>
      <c r="AH949" s="48">
        <f t="shared" si="1005"/>
        <v>1.3113329711432514E-3</v>
      </c>
      <c r="AI949" s="48">
        <f>AE949+AC949+SUM($AB$944:AB949)</f>
        <v>12.351029299611923</v>
      </c>
      <c r="AJ949" s="48">
        <f>AE949+AC949+SUM($AB$944:AB949)+$AJ$943-$AI$944</f>
        <v>30.180598314995244</v>
      </c>
      <c r="AK949" s="46"/>
      <c r="AL949" s="120">
        <f>LINEST(AJ945:AJ949,G945:G949,TRUE,TRUE)*120</f>
        <v>0.97339082461160298</v>
      </c>
      <c r="AM949" s="25">
        <v>5.4046851239189664</v>
      </c>
      <c r="AN949" s="25">
        <v>0.21616150465470113</v>
      </c>
      <c r="AQ949"/>
      <c r="AR949" s="25">
        <v>-94.674887141619621</v>
      </c>
      <c r="AS949" s="25">
        <v>0.18561034324175021</v>
      </c>
      <c r="AW949" s="22"/>
      <c r="AX949" s="22"/>
      <c r="AY949" s="22"/>
      <c r="AZ949" s="22"/>
      <c r="BA949" s="22"/>
      <c r="BB949" s="22"/>
    </row>
    <row r="950" spans="4:92" ht="14.4" x14ac:dyDescent="0.3">
      <c r="D950" s="22"/>
      <c r="E950" s="87">
        <v>41409.572222222225</v>
      </c>
      <c r="F950" s="21">
        <f t="shared" si="1006"/>
        <v>1524.9048611111139</v>
      </c>
      <c r="G950" s="21"/>
      <c r="H950" s="21"/>
      <c r="I950" s="21"/>
      <c r="L950" s="21"/>
      <c r="M950" s="51"/>
      <c r="N950" s="40"/>
      <c r="O950" s="40"/>
      <c r="P950" s="40"/>
      <c r="R950" s="22"/>
      <c r="S950" s="22"/>
      <c r="T950" s="22"/>
      <c r="U950" s="52"/>
      <c r="V950" s="52"/>
      <c r="W950" s="52"/>
      <c r="X950" s="247"/>
      <c r="Y950" s="257">
        <f>LINEST(Y947:Y949,G947:G949)*(F950-F949)+Y949</f>
        <v>29.288685487946701</v>
      </c>
      <c r="Z950" s="154"/>
      <c r="AA950" s="1">
        <f t="shared" si="1008"/>
        <v>8.6281010881809009E-3</v>
      </c>
      <c r="AB950" s="41"/>
      <c r="AC950" s="48"/>
      <c r="AD950" s="48"/>
      <c r="AE950" s="48"/>
      <c r="AF950" s="48"/>
      <c r="AG950" s="238"/>
      <c r="AH950" s="48"/>
      <c r="AI950" s="48"/>
      <c r="AJ950" s="88">
        <f>LINEST(AJ947:AJ949,G947:G949)*(F950-F949)+AJ949</f>
        <v>30.385585942461212</v>
      </c>
      <c r="AK950" s="46"/>
      <c r="AL950" s="86"/>
      <c r="AQ950"/>
      <c r="AW950" s="22"/>
      <c r="AX950" s="22"/>
      <c r="AY950" s="22"/>
      <c r="AZ950" s="22"/>
      <c r="BA950" s="22"/>
      <c r="BB950" s="22"/>
    </row>
    <row r="951" spans="4:92" ht="14.4" x14ac:dyDescent="0.3">
      <c r="D951" s="22"/>
      <c r="E951" s="32"/>
      <c r="F951" s="21"/>
      <c r="G951" s="21"/>
      <c r="H951" s="21"/>
      <c r="I951" s="21"/>
      <c r="L951" s="21"/>
      <c r="M951" s="21"/>
      <c r="N951" s="40"/>
      <c r="O951" s="40"/>
      <c r="P951" s="40"/>
      <c r="R951" s="22"/>
      <c r="S951" s="22"/>
      <c r="T951" s="22"/>
      <c r="U951" s="52"/>
      <c r="V951" s="52"/>
      <c r="W951" s="52"/>
      <c r="X951" s="247"/>
      <c r="Y951" s="104"/>
      <c r="Z951" s="42"/>
      <c r="AA951" s="42"/>
      <c r="AB951" s="41"/>
      <c r="AC951" s="48"/>
      <c r="AD951" s="48"/>
      <c r="AE951" s="48"/>
      <c r="AF951" s="48"/>
      <c r="AG951" s="238"/>
      <c r="AH951" s="186" t="s">
        <v>392</v>
      </c>
      <c r="AI951" s="48">
        <f>AVERAGE(AI976)</f>
        <v>3.7240634349611086</v>
      </c>
      <c r="AJ951" s="48"/>
      <c r="AK951" s="46"/>
      <c r="AL951" s="86"/>
      <c r="AM951" s="41"/>
      <c r="AN951" s="41"/>
      <c r="AO951" s="41"/>
      <c r="AP951" s="41"/>
      <c r="AQ951"/>
      <c r="AR951" s="41"/>
      <c r="AT951" s="41"/>
      <c r="AU951" s="41"/>
      <c r="AW951" s="22"/>
      <c r="AX951" s="22"/>
      <c r="AY951" s="22"/>
      <c r="AZ951" s="22"/>
      <c r="BA951" s="22"/>
      <c r="BB951" s="22"/>
      <c r="BQ951" s="42"/>
      <c r="BR951" s="42"/>
      <c r="BS951" s="42"/>
    </row>
    <row r="952" spans="4:92" ht="14.4" x14ac:dyDescent="0.3">
      <c r="D952" s="22"/>
      <c r="E952" s="32"/>
      <c r="F952" s="21"/>
      <c r="G952" s="21"/>
      <c r="H952" s="21"/>
      <c r="I952" s="21"/>
      <c r="L952" s="21"/>
      <c r="M952" s="21"/>
      <c r="N952" s="40"/>
      <c r="O952" s="40"/>
      <c r="P952" s="40"/>
      <c r="R952" s="22"/>
      <c r="S952" s="22"/>
      <c r="T952" s="22"/>
      <c r="U952" s="52"/>
      <c r="V952" s="52"/>
      <c r="W952" s="52"/>
      <c r="X952" s="247"/>
      <c r="Y952" s="104"/>
      <c r="Z952" s="42"/>
      <c r="AA952" s="42"/>
      <c r="AB952" s="41"/>
      <c r="AC952" s="48"/>
      <c r="AD952" s="48"/>
      <c r="AE952" s="48"/>
      <c r="AF952" s="48"/>
      <c r="AG952" s="238"/>
      <c r="AH952" s="186"/>
      <c r="AI952" s="48"/>
      <c r="AJ952" s="48"/>
      <c r="AK952" s="46"/>
      <c r="AL952" s="86"/>
      <c r="AM952" s="41"/>
      <c r="AN952" s="41"/>
      <c r="AO952" s="41"/>
      <c r="AP952" s="41"/>
      <c r="AQ952"/>
      <c r="AR952" s="41"/>
      <c r="AT952" s="41"/>
      <c r="AU952" s="41"/>
      <c r="AW952" s="22"/>
      <c r="AX952" s="22"/>
      <c r="AY952" s="22"/>
      <c r="AZ952" s="22"/>
      <c r="BA952" s="22"/>
      <c r="BB952" s="22"/>
      <c r="BQ952" s="42"/>
      <c r="BR952" s="42"/>
      <c r="BS952" s="42"/>
    </row>
    <row r="953" spans="4:92" ht="14.4" x14ac:dyDescent="0.3">
      <c r="D953" s="22" t="s">
        <v>171</v>
      </c>
      <c r="E953" s="32">
        <v>41408.4375</v>
      </c>
      <c r="F953" s="21">
        <f t="shared" si="1006"/>
        <v>1523.7701388888891</v>
      </c>
      <c r="G953" s="21"/>
      <c r="H953" s="21"/>
      <c r="I953" s="21"/>
      <c r="L953" s="21"/>
      <c r="M953" s="51"/>
      <c r="N953" s="40"/>
      <c r="O953" s="1" t="s">
        <v>360</v>
      </c>
      <c r="P953" s="40">
        <v>45.540794144630119</v>
      </c>
      <c r="R953" s="22"/>
      <c r="S953" s="22"/>
      <c r="T953" s="22"/>
      <c r="U953" s="52"/>
      <c r="V953" s="52"/>
      <c r="W953" s="52"/>
      <c r="X953" s="247"/>
      <c r="Y953" s="104"/>
      <c r="Z953" s="42"/>
      <c r="AA953" s="42"/>
      <c r="AB953" s="41"/>
      <c r="AC953" s="48"/>
      <c r="AD953" s="48"/>
      <c r="AE953" s="48"/>
      <c r="AF953" s="48"/>
      <c r="AG953" s="238"/>
      <c r="AH953" s="48"/>
      <c r="AI953" s="48"/>
      <c r="AJ953" s="48"/>
      <c r="AK953" s="46"/>
      <c r="AL953" s="86"/>
      <c r="AM953" s="41"/>
      <c r="AN953" s="41"/>
      <c r="AO953" s="41"/>
      <c r="AP953" s="41"/>
      <c r="AQ953"/>
      <c r="AR953" s="41"/>
      <c r="AT953" s="41"/>
      <c r="AU953" s="41"/>
      <c r="AW953" s="22"/>
      <c r="AX953" s="22"/>
      <c r="AY953" s="22"/>
      <c r="AZ953" s="22"/>
      <c r="BA953" s="22"/>
      <c r="BB953" s="22"/>
      <c r="CM953" s="89">
        <f>CH953/$P$953</f>
        <v>0</v>
      </c>
      <c r="CN953" s="89">
        <f>CI953/$P$953</f>
        <v>0</v>
      </c>
    </row>
    <row r="954" spans="4:92" ht="14.4" x14ac:dyDescent="0.3">
      <c r="D954" s="122"/>
      <c r="E954" s="32">
        <v>41409.572222222225</v>
      </c>
      <c r="F954" s="21">
        <f t="shared" si="1006"/>
        <v>1524.9048611111139</v>
      </c>
      <c r="G954" s="21">
        <f t="shared" ref="G954:G971" si="1009">E954-E$954</f>
        <v>0</v>
      </c>
      <c r="H954" s="21"/>
      <c r="I954" s="50">
        <v>1037</v>
      </c>
      <c r="J954" s="21">
        <v>4501</v>
      </c>
      <c r="K954" s="21">
        <v>167.5</v>
      </c>
      <c r="L954" s="21">
        <v>16</v>
      </c>
      <c r="M954" s="51">
        <v>7.15</v>
      </c>
      <c r="N954" s="40"/>
      <c r="R954" s="22"/>
      <c r="S954" s="22"/>
      <c r="T954" s="22"/>
      <c r="U954" s="52">
        <f t="shared" ref="U954:U981" si="1010">($A$5*I954/1000/$A$3*K954)/$P$905</f>
        <v>4.6349498381268253E-4</v>
      </c>
      <c r="V954" s="52">
        <f t="shared" ref="V954:V981" si="1011">($T$905*I954/1000/$A$3*K954)/$P$905</f>
        <v>6.4663472471775701E-2</v>
      </c>
      <c r="W954" s="52">
        <f t="shared" ref="W954:W981" si="1012">($A$36*$R$905*K954*I954/1000000)/$P$905</f>
        <v>2.2690577777275095E-4</v>
      </c>
      <c r="X954" s="247">
        <f>W954+V954+SUM($U$953:U954)</f>
        <v>6.5353873233361129E-2</v>
      </c>
      <c r="Y954" s="258">
        <v>0</v>
      </c>
      <c r="Z954" s="155"/>
      <c r="AA954" s="155"/>
      <c r="AB954" s="41">
        <f t="shared" ref="AB954:AB981" si="1013">($A$5*I954/1000/$A$3*J954)/$P$905</f>
        <v>1.2454871176960501E-2</v>
      </c>
      <c r="AC954" s="48">
        <f t="shared" ref="AC954:AC981" si="1014">($T$905*I954/1000/$A$3*J954)/$P$905</f>
        <v>1.7376136692266413</v>
      </c>
      <c r="AD954" s="48">
        <f t="shared" ref="AD954:AD981" si="1015">($A$4*$R$905/1000*J954/1000000*I954/1000*1000000)/$P$905</f>
        <v>0.18084600569808018</v>
      </c>
      <c r="AE954" s="48">
        <f t="shared" ref="AE954:AE981" si="1016">($A$4*((I954/1000)*J954/10^6)*(1+($A$18/(10^-M954))+(($A$18*$A$19)/(10^-M954)^2))*1000000)*$R$905/1000/$P$905</f>
        <v>0.94609329333535619</v>
      </c>
      <c r="AF954" s="48">
        <f t="shared" ref="AF954:AF981" si="1017">AE954/(1+($A$18/(10^-M954))+(($A$18*$A$19)/(10^-M954)^2))*1</f>
        <v>0.18084600569808015</v>
      </c>
      <c r="AG954" s="238">
        <f t="shared" ref="AG954:AG981" si="1018">AE954/(1+($A$18/(10^-M954))+(($A$18*$A$19)/(10^-M954)^2))*($A$18/(10^-M954))</f>
        <v>0.76495593065716372</v>
      </c>
      <c r="AH954" s="48">
        <f t="shared" ref="AH954:AH981" si="1019">AE954/(1+($A$18/(10^-M954))+(($A$18*$A$19)/(10^-M954)^2))*(($A$18*$A$19)/(10^-M954)^2)</f>
        <v>2.9135698011233953E-4</v>
      </c>
      <c r="AI954" s="48">
        <f>AE954+AC954+SUM($AB$953:AB954)</f>
        <v>2.6961618337389579</v>
      </c>
      <c r="AJ954" s="130">
        <v>0</v>
      </c>
      <c r="AK954" s="46"/>
      <c r="AL954" s="86"/>
      <c r="AM954" s="25">
        <v>14.1805</v>
      </c>
      <c r="AN954" s="25">
        <v>0.25667976157079136</v>
      </c>
      <c r="AQ954"/>
      <c r="AR954" s="92">
        <v>-94.674887141619621</v>
      </c>
      <c r="AT954" s="92"/>
      <c r="AU954" s="92"/>
      <c r="AV954" s="41"/>
      <c r="AW954" s="86"/>
      <c r="AX954" s="86"/>
      <c r="AY954" s="86">
        <f t="shared" ref="AY954:AY976" si="1020">(1/(1/((AM954/1000+1)*0.0112372)+1))*AI954</f>
        <v>3.0380705556109621E-2</v>
      </c>
      <c r="AZ954" s="86">
        <f t="shared" ref="AZ954:AZ976" si="1021">(1-(1/(1/((AM954/1000+1)*0.0112372)+1)))*AI954</f>
        <v>2.6657811281828483</v>
      </c>
      <c r="BA954" s="86"/>
      <c r="BB954" s="86"/>
      <c r="BC954" s="89"/>
      <c r="BD954" s="89"/>
      <c r="BE954" s="41"/>
      <c r="BF954" s="89"/>
      <c r="BG954" s="89"/>
      <c r="BH954" s="89"/>
      <c r="BI954" s="89"/>
      <c r="BJ954" s="41"/>
      <c r="BK954" s="89"/>
      <c r="BL954" s="89"/>
      <c r="BM954" s="89"/>
      <c r="BN954" s="86"/>
      <c r="BO954" s="86"/>
      <c r="BP954" s="86">
        <f t="shared" ref="BP954:BP965" si="1022">(1/(1/((AR954/1000+1)*0.0112372)+1))*X954</f>
        <v>6.5817004959258267E-4</v>
      </c>
      <c r="BQ954" s="86">
        <f t="shared" ref="BQ954:BQ965" si="1023">(1-(1/(1/((AR954/1000+1)*0.0112372)+1)))*X954</f>
        <v>6.4695703183768549E-2</v>
      </c>
      <c r="BR954" s="86"/>
      <c r="BS954" s="86"/>
      <c r="BT954" s="89"/>
      <c r="BU954" s="89"/>
      <c r="BV954" s="41"/>
      <c r="BW954" s="89"/>
      <c r="BX954" s="42"/>
      <c r="BY954" s="89"/>
      <c r="BZ954" s="89"/>
      <c r="CA954" s="41"/>
      <c r="CB954" s="89"/>
      <c r="CC954" s="89"/>
      <c r="CD954" s="41"/>
      <c r="CE954" s="41"/>
      <c r="CF954" s="42"/>
      <c r="CG954" s="42"/>
      <c r="CI954" s="21">
        <f>CG954-CG$954</f>
        <v>0</v>
      </c>
      <c r="CJ954" s="21">
        <f>CH954-CH$954</f>
        <v>0</v>
      </c>
      <c r="CK954" s="21">
        <f>CI954-CI$954</f>
        <v>0</v>
      </c>
      <c r="CM954" s="89">
        <f t="shared" ref="CM954:CM981" si="1024">CH954/$P$953</f>
        <v>0</v>
      </c>
      <c r="CN954" s="89">
        <f t="shared" ref="CN954:CN981" si="1025">CI954/$P$953</f>
        <v>0</v>
      </c>
    </row>
    <row r="955" spans="4:92" ht="14.4" x14ac:dyDescent="0.3">
      <c r="D955" s="122"/>
      <c r="E955" s="32">
        <v>41415.550694444442</v>
      </c>
      <c r="F955" s="21">
        <f t="shared" si="1006"/>
        <v>1530.8833333333314</v>
      </c>
      <c r="G955" s="21">
        <f t="shared" si="1009"/>
        <v>5.9784722222175333</v>
      </c>
      <c r="H955" s="21"/>
      <c r="I955" s="50">
        <v>1037</v>
      </c>
      <c r="J955" s="21">
        <v>7956</v>
      </c>
      <c r="K955" s="21">
        <v>957</v>
      </c>
      <c r="L955" s="21">
        <v>16</v>
      </c>
      <c r="M955" s="51">
        <v>7.15</v>
      </c>
      <c r="N955" s="40"/>
      <c r="R955" s="22"/>
      <c r="S955" s="22"/>
      <c r="T955" s="22"/>
      <c r="U955" s="52">
        <f t="shared" si="1010"/>
        <v>2.6481474597536549E-3</v>
      </c>
      <c r="V955" s="52">
        <f t="shared" si="1011"/>
        <v>0.36945040689844388</v>
      </c>
      <c r="W955" s="52">
        <f t="shared" si="1012"/>
        <v>1.2964109213643145E-3</v>
      </c>
      <c r="X955" s="247">
        <f>W955+V955+SUM($U$953:U955)</f>
        <v>0.37385846026337449</v>
      </c>
      <c r="Y955" s="104">
        <f>W955+V955+SUM($U$954:U955)-$X$954</f>
        <v>0.30850458703001338</v>
      </c>
      <c r="Z955" s="42"/>
      <c r="AA955" s="42"/>
      <c r="AB955" s="41">
        <f t="shared" si="1013"/>
        <v>2.2015319947544493E-2</v>
      </c>
      <c r="AC955" s="48">
        <f t="shared" si="1014"/>
        <v>3.0714184297638654</v>
      </c>
      <c r="AD955" s="48">
        <f t="shared" si="1015"/>
        <v>0.31966470147387821</v>
      </c>
      <c r="AE955" s="48">
        <f t="shared" si="1016"/>
        <v>1.6723213156578749</v>
      </c>
      <c r="AF955" s="48">
        <f t="shared" si="1017"/>
        <v>0.31966470147387821</v>
      </c>
      <c r="AG955" s="238">
        <f t="shared" si="1018"/>
        <v>1.3521416094886458</v>
      </c>
      <c r="AH955" s="48">
        <f t="shared" si="1019"/>
        <v>5.1500469535076059E-4</v>
      </c>
      <c r="AI955" s="48">
        <f>AE955+AC955+SUM($AB$953:AB955)</f>
        <v>4.7782099365462454</v>
      </c>
      <c r="AJ955" s="48">
        <f>AE955+AC955+SUM($AB$954:AB955)-$AI$954</f>
        <v>2.0820481028072875</v>
      </c>
      <c r="AK955" s="46"/>
      <c r="AL955" s="86"/>
      <c r="AM955" s="25">
        <v>33.203499999999998</v>
      </c>
      <c r="AN955" s="25">
        <v>0.18314065632751214</v>
      </c>
      <c r="AQ955">
        <v>265</v>
      </c>
      <c r="AR955" s="25">
        <v>-49.502499999999998</v>
      </c>
      <c r="AS955" s="25">
        <v>8.6974134085943622E-2</v>
      </c>
      <c r="AV955" s="41">
        <f t="shared" ref="AV955:AV976" si="1026">AJ955-BA955-BB955</f>
        <v>0</v>
      </c>
      <c r="AW955" s="86">
        <f t="shared" ref="AW955:AW976" si="1027">(1/(1/((AM955/1000+1)*0.0112372)+1))*AE955</f>
        <v>1.9193335543303901E-2</v>
      </c>
      <c r="AX955" s="86">
        <f t="shared" ref="AX955:AX976" si="1028">(1-(1/(1/((AM955/1000+1)*0.0112372)+1)))*AE955</f>
        <v>1.6531279801145711</v>
      </c>
      <c r="AY955" s="86">
        <f t="shared" si="1020"/>
        <v>5.4839812032416266E-2</v>
      </c>
      <c r="AZ955" s="86">
        <f t="shared" si="1021"/>
        <v>4.7233701245138286</v>
      </c>
      <c r="BA955" s="131">
        <f>AY955-$AY$954</f>
        <v>2.4459106476306645E-2</v>
      </c>
      <c r="BB955" s="131">
        <f>AZ955-$AZ$954</f>
        <v>2.0575889963309804</v>
      </c>
      <c r="BC955" s="89">
        <f>BA955-BA954</f>
        <v>2.4459106476306645E-2</v>
      </c>
      <c r="BD955" s="89">
        <f>BB955-BB954</f>
        <v>2.0575889963309804</v>
      </c>
      <c r="BE955" s="41">
        <f>1000*(((BC955)/((BD955))/0.0112372-1))</f>
        <v>57.849410573904471</v>
      </c>
      <c r="BF955" s="89">
        <f>(BE955-$B$10)/($AM$949-$B$10)</f>
        <v>0.93174421113215289</v>
      </c>
      <c r="BG955" s="89">
        <f>1-BF955</f>
        <v>6.8255788867847111E-2</v>
      </c>
      <c r="BH955" s="89">
        <f>BF955*($AJ955-$AJ954)</f>
        <v>1.9399362670893716</v>
      </c>
      <c r="BI955" s="89">
        <f>BG955*($AJ955-$AJ954)</f>
        <v>0.14211183571791586</v>
      </c>
      <c r="BJ955" s="41">
        <f>1000*((BA955/BB955)/0.0112372-1)</f>
        <v>57.849410573904471</v>
      </c>
      <c r="BK955" s="89">
        <f>(BJ955-$B$10)/($AM$949-$B$10)</f>
        <v>0.93174421113215289</v>
      </c>
      <c r="BL955" s="89">
        <f>1-BK955</f>
        <v>6.8255788867847111E-2</v>
      </c>
      <c r="BM955" s="89">
        <f t="shared" ref="BM955:BM965" si="1029">Y955-BR955-BS955</f>
        <v>0</v>
      </c>
      <c r="BN955" s="86">
        <f t="shared" ref="BN955:BN965" si="1030">(1/(1/((AR955/1000+1)*0.0112372)+1))*W955</f>
        <v>1.3700540439267922E-5</v>
      </c>
      <c r="BO955" s="86">
        <f t="shared" ref="BO955:BO965" si="1031">(1-(1/(1/((AR955/1000+1)*0.0112372)+1)))*W955</f>
        <v>1.2827103809250466E-3</v>
      </c>
      <c r="BP955" s="86">
        <f t="shared" si="1022"/>
        <v>3.9509563433872139E-3</v>
      </c>
      <c r="BQ955" s="86">
        <f t="shared" si="1023"/>
        <v>0.36990750391998728</v>
      </c>
      <c r="BR955" s="131">
        <f>BP955-$BP$954</f>
        <v>3.2927862937946312E-3</v>
      </c>
      <c r="BS955" s="131">
        <f>BQ955-$BQ$954</f>
        <v>0.30521180073621873</v>
      </c>
      <c r="BT955" s="89">
        <f t="shared" ref="BT955:BU965" si="1032">BR955-BR954</f>
        <v>3.2927862937946312E-3</v>
      </c>
      <c r="BU955" s="89">
        <f t="shared" si="1032"/>
        <v>0.30521180073621873</v>
      </c>
      <c r="BV955" s="41">
        <f t="shared" ref="BV955:BV965" si="1033">1000*((BT955/BU955)/0.0112372-1)</f>
        <v>-39.927315346041439</v>
      </c>
      <c r="BW955" s="89" t="e">
        <f t="shared" ref="BW955:BW965" si="1034">(BV955-$P$832)/($AR$949-$P$832)</f>
        <v>#REF!</v>
      </c>
      <c r="BX955" s="42" t="e">
        <f t="shared" ref="BX955:BX965" si="1035">1-BW955</f>
        <v>#REF!</v>
      </c>
      <c r="BY955" s="89" t="e">
        <f t="shared" ref="BY955:BZ965" si="1036">BW955*($X955-$X954)</f>
        <v>#REF!</v>
      </c>
      <c r="BZ955" s="89" t="e">
        <f t="shared" si="1036"/>
        <v>#REF!</v>
      </c>
      <c r="CA955" s="41">
        <f t="shared" ref="CA955:CA965" si="1037">1000*((BR955/BS955/0.0112372-1))</f>
        <v>-39.927315346041439</v>
      </c>
      <c r="CB955" s="89" t="e">
        <f t="shared" ref="CB955:CB965" si="1038">(CA955-$P$832)/($AR$949-$P$832)</f>
        <v>#REF!</v>
      </c>
      <c r="CC955" s="89" t="e">
        <f t="shared" ref="CC955:CC965" si="1039">1-CB955</f>
        <v>#REF!</v>
      </c>
      <c r="CD955" s="41" t="e">
        <f>CK955+CJ955</f>
        <v>#REF!</v>
      </c>
      <c r="CE955" s="41" t="e">
        <f>CH955+CI955</f>
        <v>#REF!</v>
      </c>
      <c r="CF955" s="42" t="e">
        <f>CK955*13.49+CJ955</f>
        <v>#REF!</v>
      </c>
      <c r="CG955" s="42" t="e">
        <f>CH955*13.49+CI955</f>
        <v>#REF!</v>
      </c>
      <c r="CH955" s="42" t="e">
        <f t="shared" ref="CH955:CH981" si="1040">CC955*$Y955</f>
        <v>#REF!</v>
      </c>
      <c r="CI955" s="89">
        <f>BL955*$AJ955</f>
        <v>0.14211183571791586</v>
      </c>
      <c r="CJ955" s="89">
        <f>BK955*$AJ955</f>
        <v>1.9399362670893716</v>
      </c>
      <c r="CK955" s="42" t="e">
        <f t="shared" ref="CK955:CK981" si="1041">CB955*$Y955</f>
        <v>#REF!</v>
      </c>
      <c r="CM955" s="89" t="e">
        <f t="shared" si="1024"/>
        <v>#REF!</v>
      </c>
      <c r="CN955" s="89">
        <f t="shared" si="1025"/>
        <v>3.1205392524906767E-3</v>
      </c>
    </row>
    <row r="956" spans="4:92" ht="14.4" x14ac:dyDescent="0.3">
      <c r="D956" s="122"/>
      <c r="E956" s="32">
        <v>41422.530555555553</v>
      </c>
      <c r="F956" s="21">
        <f t="shared" si="1006"/>
        <v>1537.8631944444423</v>
      </c>
      <c r="G956" s="21">
        <f t="shared" si="1009"/>
        <v>12.958333333328483</v>
      </c>
      <c r="H956" s="21"/>
      <c r="I956" s="50">
        <v>1037</v>
      </c>
      <c r="J956" s="21">
        <v>8872</v>
      </c>
      <c r="K956" s="21">
        <v>1388</v>
      </c>
      <c r="L956" s="21">
        <v>17</v>
      </c>
      <c r="M956" s="51">
        <v>7.15</v>
      </c>
      <c r="N956" s="40"/>
      <c r="O956" s="40"/>
      <c r="P956" s="40"/>
      <c r="R956" s="22"/>
      <c r="S956" s="22"/>
      <c r="T956" s="22"/>
      <c r="U956" s="52">
        <f t="shared" si="1010"/>
        <v>3.8407823136239003E-3</v>
      </c>
      <c r="V956" s="52">
        <f t="shared" si="1011"/>
        <v>0.53583820770641599</v>
      </c>
      <c r="W956" s="52">
        <f t="shared" si="1012"/>
        <v>1.880269967454199E-3</v>
      </c>
      <c r="X956" s="247">
        <f>W956+V956+SUM($U$953:U956)</f>
        <v>0.54467090243106042</v>
      </c>
      <c r="Y956" s="104">
        <f>W956+V956+SUM($U$954:U956)-$X$954</f>
        <v>0.47931702919769931</v>
      </c>
      <c r="Z956" s="42"/>
      <c r="AA956" s="42"/>
      <c r="AB956" s="41">
        <f t="shared" si="1013"/>
        <v>2.455001490379773E-2</v>
      </c>
      <c r="AC956" s="48">
        <f t="shared" si="1014"/>
        <v>3.4250407628035466</v>
      </c>
      <c r="AD956" s="48">
        <f t="shared" si="1015"/>
        <v>0.35646873196031276</v>
      </c>
      <c r="AE956" s="48">
        <f t="shared" si="1016"/>
        <v>1.8648610749769567</v>
      </c>
      <c r="AF956" s="48">
        <f t="shared" si="1017"/>
        <v>0.3564687319603127</v>
      </c>
      <c r="AG956" s="238">
        <f t="shared" si="1018"/>
        <v>1.5078180441658204</v>
      </c>
      <c r="AH956" s="48">
        <f t="shared" si="1019"/>
        <v>5.7429885082352296E-4</v>
      </c>
      <c r="AI956" s="48">
        <f>AE956+AC956+SUM($AB$953:AB956)</f>
        <v>5.3489220438088063</v>
      </c>
      <c r="AJ956" s="48">
        <f>AE956+AC956+SUM($AB$954:AB956)-$AI$954</f>
        <v>2.6527602100698484</v>
      </c>
      <c r="AK956" s="46"/>
      <c r="AL956" s="86"/>
      <c r="AM956" s="25">
        <v>42.125500000000002</v>
      </c>
      <c r="AN956" s="25">
        <v>0.14637110370561585</v>
      </c>
      <c r="AQ956">
        <v>327</v>
      </c>
      <c r="AR956" s="25">
        <v>-43.545000000000002</v>
      </c>
      <c r="AS956" s="25">
        <v>0.61376868606936574</v>
      </c>
      <c r="AV956" s="41">
        <f t="shared" si="1026"/>
        <v>0</v>
      </c>
      <c r="AW956" s="86">
        <f t="shared" si="1027"/>
        <v>2.1585808951029614E-2</v>
      </c>
      <c r="AX956" s="86">
        <f t="shared" si="1028"/>
        <v>1.8432752660259273</v>
      </c>
      <c r="AY956" s="86">
        <f t="shared" si="1020"/>
        <v>6.1913893147796245E-2</v>
      </c>
      <c r="AZ956" s="86">
        <f t="shared" si="1021"/>
        <v>5.28700815066101</v>
      </c>
      <c r="BA956" s="86">
        <f t="shared" ref="BA956:BA971" si="1042">AY956-$AY$954</f>
        <v>3.1533187591686621E-2</v>
      </c>
      <c r="BB956" s="86">
        <f t="shared" ref="BB956:BB971" si="1043">AZ956-$AZ$954</f>
        <v>2.6212270224781618</v>
      </c>
      <c r="BC956" s="89">
        <f>BA956-BA955</f>
        <v>7.0740811153799758E-3</v>
      </c>
      <c r="BD956" s="89">
        <f>BB956-BB955</f>
        <v>0.56363802614718139</v>
      </c>
      <c r="BE956" s="41">
        <f>1000*(((BC956)/((BD956))/0.0112372-1))</f>
        <v>116.89318119954173</v>
      </c>
      <c r="BF956" s="89">
        <f>(BE956-$B$10)/($AM$949-$B$10)</f>
        <v>0.85489989347758888</v>
      </c>
      <c r="BG956" s="89">
        <f>1-BF956</f>
        <v>0.14510010652241112</v>
      </c>
      <c r="BH956" s="89">
        <f>BF956*($AJ956-$AJ955)</f>
        <v>0.48790171970513363</v>
      </c>
      <c r="BI956" s="89">
        <f>BG956*($AJ956-$AJ955)</f>
        <v>8.2810387557427312E-2</v>
      </c>
      <c r="BJ956" s="41">
        <f>1000*((BA956/BB956)/0.0112372-1)</f>
        <v>70.545492998790309</v>
      </c>
      <c r="BK956" s="89">
        <f>(BJ956-$B$10)/($AM$949-$B$10)</f>
        <v>0.91522050709888036</v>
      </c>
      <c r="BL956" s="89">
        <f>1-BK956</f>
        <v>8.4779492901119635E-2</v>
      </c>
      <c r="BM956" s="89">
        <f t="shared" si="1029"/>
        <v>0</v>
      </c>
      <c r="BN956" s="86">
        <f t="shared" si="1030"/>
        <v>1.9994015491867861E-5</v>
      </c>
      <c r="BO956" s="86">
        <f t="shared" si="1031"/>
        <v>1.8602759519623312E-3</v>
      </c>
      <c r="BP956" s="86">
        <f t="shared" si="1022"/>
        <v>5.7918057777208744E-3</v>
      </c>
      <c r="BQ956" s="86">
        <f t="shared" si="1023"/>
        <v>0.53887909665333955</v>
      </c>
      <c r="BR956" s="86">
        <f t="shared" ref="BR956:BR965" si="1044">BP956-$BP$954</f>
        <v>5.1336357281282913E-3</v>
      </c>
      <c r="BS956" s="86">
        <f t="shared" ref="BS956:BS965" si="1045">BQ956-$BQ$954</f>
        <v>0.474183393469571</v>
      </c>
      <c r="BT956" s="89">
        <f t="shared" si="1032"/>
        <v>1.8408494343336601E-3</v>
      </c>
      <c r="BU956" s="89">
        <f t="shared" si="1032"/>
        <v>0.16897159273335227</v>
      </c>
      <c r="BV956" s="41">
        <f t="shared" si="1033"/>
        <v>-30.503021055758637</v>
      </c>
      <c r="BW956" s="89" t="e">
        <f t="shared" si="1034"/>
        <v>#REF!</v>
      </c>
      <c r="BX956" s="42" t="e">
        <f t="shared" si="1035"/>
        <v>#REF!</v>
      </c>
      <c r="BY956" s="89" t="e">
        <f t="shared" si="1036"/>
        <v>#REF!</v>
      </c>
      <c r="BZ956" s="89" t="e">
        <f t="shared" si="1036"/>
        <v>#REF!</v>
      </c>
      <c r="CA956" s="41">
        <f t="shared" si="1037"/>
        <v>-36.569040808071776</v>
      </c>
      <c r="CB956" s="89" t="e">
        <f t="shared" si="1038"/>
        <v>#REF!</v>
      </c>
      <c r="CC956" s="89" t="e">
        <f t="shared" si="1039"/>
        <v>#REF!</v>
      </c>
      <c r="CD956" s="41" t="e">
        <f>CK956+CJ956</f>
        <v>#REF!</v>
      </c>
      <c r="CE956" s="41" t="e">
        <f>CH956+CI956</f>
        <v>#REF!</v>
      </c>
      <c r="CF956" s="42" t="e">
        <f>CK956*13.49+CJ956</f>
        <v>#REF!</v>
      </c>
      <c r="CG956" s="42" t="e">
        <f>CH956*13.49+CI956</f>
        <v>#REF!</v>
      </c>
      <c r="CH956" s="42" t="e">
        <f t="shared" si="1040"/>
        <v>#REF!</v>
      </c>
      <c r="CI956" s="89">
        <f>BL956*$AJ956</f>
        <v>0.22489966539798933</v>
      </c>
      <c r="CJ956" s="89">
        <f>BK956*$AJ956</f>
        <v>2.4278605446718591</v>
      </c>
      <c r="CK956" s="42" t="e">
        <f t="shared" si="1041"/>
        <v>#REF!</v>
      </c>
      <c r="CM956" s="89" t="e">
        <f t="shared" si="1024"/>
        <v>#REF!</v>
      </c>
      <c r="CN956" s="89">
        <f t="shared" si="1025"/>
        <v>4.9384221250895356E-3</v>
      </c>
    </row>
    <row r="957" spans="4:92" ht="14.4" x14ac:dyDescent="0.3">
      <c r="D957" s="122"/>
      <c r="E957" s="32">
        <v>41431.557638888888</v>
      </c>
      <c r="F957" s="21">
        <f t="shared" si="1006"/>
        <v>1546.8902777777766</v>
      </c>
      <c r="G957" s="21">
        <f t="shared" si="1009"/>
        <v>21.985416666662786</v>
      </c>
      <c r="H957" s="112">
        <v>10</v>
      </c>
      <c r="I957" s="21">
        <v>1089</v>
      </c>
      <c r="J957" s="21">
        <v>8656.8669300000001</v>
      </c>
      <c r="K957" s="21">
        <v>1707.84482</v>
      </c>
      <c r="L957" s="21">
        <v>15</v>
      </c>
      <c r="M957" s="51">
        <v>7.15</v>
      </c>
      <c r="N957" s="40"/>
      <c r="O957" s="40"/>
      <c r="P957" s="40"/>
      <c r="R957" s="22"/>
      <c r="S957" s="22"/>
      <c r="T957" s="22"/>
      <c r="U957" s="52">
        <f t="shared" si="1010"/>
        <v>4.9628112398930075E-3</v>
      </c>
      <c r="V957" s="52">
        <f t="shared" si="1011"/>
        <v>0.6923755794585571</v>
      </c>
      <c r="W957" s="52">
        <f t="shared" si="1012"/>
        <v>2.4295636061994002E-3</v>
      </c>
      <c r="X957" s="247">
        <f>W957+V957+SUM($U$953:U957)</f>
        <v>0.70672037906183971</v>
      </c>
      <c r="Y957" s="104">
        <f>W957+V957+SUM($U$954:U957)-$X$954</f>
        <v>0.64136650582847854</v>
      </c>
      <c r="Z957" s="42"/>
      <c r="AA957" s="42"/>
      <c r="AB957" s="41">
        <f t="shared" si="1013"/>
        <v>2.5155913464352149E-2</v>
      </c>
      <c r="AC957" s="48">
        <f t="shared" si="1014"/>
        <v>3.5095713537687638</v>
      </c>
      <c r="AD957" s="48">
        <f t="shared" si="1015"/>
        <v>0.36526644114394352</v>
      </c>
      <c r="AE957" s="48">
        <f t="shared" si="1016"/>
        <v>1.910886164794223</v>
      </c>
      <c r="AF957" s="48">
        <f t="shared" si="1017"/>
        <v>0.36526644114394352</v>
      </c>
      <c r="AG957" s="238">
        <f t="shared" si="1018"/>
        <v>1.5450312510057371</v>
      </c>
      <c r="AH957" s="48">
        <f t="shared" si="1019"/>
        <v>5.8847264454241015E-4</v>
      </c>
      <c r="AI957" s="48">
        <f>AE957+AC957+SUM($AB$953:AB957)</f>
        <v>5.5046336380556422</v>
      </c>
      <c r="AJ957" s="48">
        <f>AE957+AC957+SUM($AB$954:AB957)-$AI$954</f>
        <v>2.8084718043166843</v>
      </c>
      <c r="AK957" s="46"/>
      <c r="AL957" s="86"/>
      <c r="AM957" s="92">
        <f>AM956</f>
        <v>42.125500000000002</v>
      </c>
      <c r="AN957"/>
      <c r="AO957"/>
      <c r="AP957"/>
      <c r="AQ957">
        <v>1330</v>
      </c>
      <c r="AR957" s="25">
        <v>-37.764499999999998</v>
      </c>
      <c r="AS957" s="25">
        <v>9.4500000000000028E-2</v>
      </c>
      <c r="AV957" s="41">
        <f t="shared" si="1026"/>
        <v>0</v>
      </c>
      <c r="AW957" s="86">
        <f t="shared" si="1027"/>
        <v>2.2118550402433313E-2</v>
      </c>
      <c r="AX957" s="86">
        <f t="shared" si="1028"/>
        <v>1.8887676143917898</v>
      </c>
      <c r="AY957" s="86">
        <f t="shared" si="1020"/>
        <v>6.3716258358788691E-2</v>
      </c>
      <c r="AZ957" s="86">
        <f t="shared" si="1021"/>
        <v>5.4409173796968542</v>
      </c>
      <c r="BA957" s="86">
        <f t="shared" si="1042"/>
        <v>3.3335552802679067E-2</v>
      </c>
      <c r="BB957" s="86">
        <f t="shared" si="1043"/>
        <v>2.7751362515140059</v>
      </c>
      <c r="BC957" s="89"/>
      <c r="BD957" s="89"/>
      <c r="BE957" s="41"/>
      <c r="BF957" s="89"/>
      <c r="BG957" s="89"/>
      <c r="BH957" s="89"/>
      <c r="BI957" s="89"/>
      <c r="BJ957" s="41"/>
      <c r="BK957" s="89"/>
      <c r="BL957" s="89"/>
      <c r="BM957" s="89">
        <f t="shared" si="1029"/>
        <v>0</v>
      </c>
      <c r="BN957" s="86">
        <f t="shared" si="1030"/>
        <v>2.5989445428119358E-5</v>
      </c>
      <c r="BO957" s="86">
        <f t="shared" si="1031"/>
        <v>2.4035741607712807E-3</v>
      </c>
      <c r="BP957" s="86">
        <f t="shared" si="1022"/>
        <v>7.5599052758695559E-3</v>
      </c>
      <c r="BQ957" s="86">
        <f t="shared" si="1023"/>
        <v>0.69916047378597013</v>
      </c>
      <c r="BR957" s="86">
        <f t="shared" si="1044"/>
        <v>6.9017352262769737E-3</v>
      </c>
      <c r="BS957" s="86">
        <f t="shared" si="1045"/>
        <v>0.63446477060220152</v>
      </c>
      <c r="BT957" s="89">
        <f t="shared" si="1032"/>
        <v>1.7680994981486824E-3</v>
      </c>
      <c r="BU957" s="89">
        <f t="shared" si="1032"/>
        <v>0.16028137713263052</v>
      </c>
      <c r="BV957" s="41">
        <f t="shared" si="1033"/>
        <v>-18.329986309571499</v>
      </c>
      <c r="BW957" s="89" t="e">
        <f t="shared" si="1034"/>
        <v>#REF!</v>
      </c>
      <c r="BX957" s="42" t="e">
        <f t="shared" si="1035"/>
        <v>#REF!</v>
      </c>
      <c r="BY957" s="89" t="e">
        <f t="shared" si="1036"/>
        <v>#REF!</v>
      </c>
      <c r="BZ957" s="89" t="e">
        <f t="shared" si="1036"/>
        <v>#REF!</v>
      </c>
      <c r="CA957" s="41">
        <f t="shared" si="1037"/>
        <v>-31.961407873871138</v>
      </c>
      <c r="CB957" s="89" t="e">
        <f t="shared" si="1038"/>
        <v>#REF!</v>
      </c>
      <c r="CC957" s="89" t="e">
        <f t="shared" si="1039"/>
        <v>#REF!</v>
      </c>
      <c r="CD957" s="41"/>
      <c r="CE957" s="41"/>
      <c r="CF957" s="42"/>
      <c r="CG957" s="42"/>
      <c r="CH957" s="42" t="e">
        <f t="shared" si="1040"/>
        <v>#REF!</v>
      </c>
      <c r="CI957" s="89"/>
      <c r="CJ957" s="89"/>
      <c r="CK957" s="42" t="e">
        <f t="shared" si="1041"/>
        <v>#REF!</v>
      </c>
      <c r="CM957" s="89" t="e">
        <f t="shared" si="1024"/>
        <v>#REF!</v>
      </c>
      <c r="CN957" s="89">
        <f t="shared" si="1025"/>
        <v>0</v>
      </c>
    </row>
    <row r="958" spans="4:92" ht="14.4" x14ac:dyDescent="0.3">
      <c r="D958" s="122"/>
      <c r="E958" s="32">
        <v>41444.604166666664</v>
      </c>
      <c r="F958" s="21">
        <f t="shared" si="1006"/>
        <v>1559.9368055555533</v>
      </c>
      <c r="G958" s="21">
        <f t="shared" si="1009"/>
        <v>35.031944444439432</v>
      </c>
      <c r="H958" s="21">
        <v>5</v>
      </c>
      <c r="I958" s="21">
        <v>1079</v>
      </c>
      <c r="J958" s="21">
        <v>8874.4771099999998</v>
      </c>
      <c r="K958" s="21">
        <v>2122.54241</v>
      </c>
      <c r="L958" s="21">
        <v>66</v>
      </c>
      <c r="M958" s="51">
        <v>7.15</v>
      </c>
      <c r="N958" s="40"/>
      <c r="O958" s="40"/>
      <c r="P958" s="40"/>
      <c r="R958" s="22"/>
      <c r="S958" s="22"/>
      <c r="T958" s="22"/>
      <c r="U958" s="52">
        <f t="shared" si="1010"/>
        <v>6.1112393270017825E-3</v>
      </c>
      <c r="V958" s="52">
        <f t="shared" si="1011"/>
        <v>0.85259597145870936</v>
      </c>
      <c r="W958" s="52">
        <f t="shared" si="1012"/>
        <v>2.9917810571369104E-3</v>
      </c>
      <c r="X958" s="247">
        <f>W958+V958+SUM($U$953:U958)</f>
        <v>0.87361422783993137</v>
      </c>
      <c r="Y958" s="104">
        <f>W958+V958+SUM($U$954:U958)-$X$954</f>
        <v>0.8082603546065702</v>
      </c>
      <c r="Z958" s="42"/>
      <c r="AA958" s="42"/>
      <c r="AB958" s="41">
        <f t="shared" si="1013"/>
        <v>2.5551458131387407E-2</v>
      </c>
      <c r="AC958" s="48">
        <f t="shared" si="1014"/>
        <v>3.5647548888262399</v>
      </c>
      <c r="AD958" s="48">
        <f t="shared" si="1015"/>
        <v>0.37100979023942238</v>
      </c>
      <c r="AE958" s="48">
        <f t="shared" si="1016"/>
        <v>1.9409324134771369</v>
      </c>
      <c r="AF958" s="48">
        <f t="shared" si="1017"/>
        <v>0.37100979023942232</v>
      </c>
      <c r="AG958" s="238">
        <f t="shared" si="1018"/>
        <v>1.5693248976111021</v>
      </c>
      <c r="AH958" s="48">
        <f t="shared" si="1019"/>
        <v>5.9772562661259917E-4</v>
      </c>
      <c r="AI958" s="48">
        <f>AE958+AC958+SUM($AB$953:AB958)</f>
        <v>5.6154148799274193</v>
      </c>
      <c r="AJ958" s="48">
        <f>AE958+AC958+SUM($AB$954:AB958)-$AI$954</f>
        <v>2.9192530461884614</v>
      </c>
      <c r="AK958" s="46"/>
      <c r="AL958" s="86"/>
      <c r="AM958" s="92">
        <f>AM959</f>
        <v>69.34975</v>
      </c>
      <c r="AN958"/>
      <c r="AO958"/>
      <c r="AP958"/>
      <c r="AQ958">
        <v>1610</v>
      </c>
      <c r="AR958" s="25">
        <v>-30.941666666666666</v>
      </c>
      <c r="AS958" s="25">
        <v>0.11533815018843027</v>
      </c>
      <c r="AV958" s="41">
        <f t="shared" si="1026"/>
        <v>0</v>
      </c>
      <c r="AW958" s="86">
        <f t="shared" si="1027"/>
        <v>2.3046273073028922E-2</v>
      </c>
      <c r="AX958" s="86">
        <f t="shared" si="1028"/>
        <v>1.9178861404041079</v>
      </c>
      <c r="AY958" s="86">
        <f t="shared" si="1020"/>
        <v>6.6676399364836339E-2</v>
      </c>
      <c r="AZ958" s="86">
        <f t="shared" si="1021"/>
        <v>5.5487384805625828</v>
      </c>
      <c r="BA958" s="86">
        <f t="shared" si="1042"/>
        <v>3.6295693808726714E-2</v>
      </c>
      <c r="BB958" s="86">
        <f t="shared" si="1043"/>
        <v>2.8829573523797345</v>
      </c>
      <c r="BC958" s="89"/>
      <c r="BD958" s="89"/>
      <c r="BE958" s="41"/>
      <c r="BF958" s="89"/>
      <c r="BG958" s="89"/>
      <c r="BH958" s="89"/>
      <c r="BI958" s="89"/>
      <c r="BJ958" s="41"/>
      <c r="BK958" s="89"/>
      <c r="BL958" s="89"/>
      <c r="BM958" s="89">
        <f t="shared" si="1029"/>
        <v>0</v>
      </c>
      <c r="BN958" s="86">
        <f t="shared" si="1030"/>
        <v>3.2228059188001712E-5</v>
      </c>
      <c r="BO958" s="86">
        <f t="shared" si="1031"/>
        <v>2.9595529979489087E-3</v>
      </c>
      <c r="BP958" s="86">
        <f t="shared" si="1022"/>
        <v>9.4107458081339433E-3</v>
      </c>
      <c r="BQ958" s="86">
        <f t="shared" si="1023"/>
        <v>0.86420348203179742</v>
      </c>
      <c r="BR958" s="86">
        <f t="shared" si="1044"/>
        <v>8.7525757585413602E-3</v>
      </c>
      <c r="BS958" s="86">
        <f t="shared" si="1045"/>
        <v>0.79950777884802893</v>
      </c>
      <c r="BT958" s="89">
        <f t="shared" si="1032"/>
        <v>1.8508405322643865E-3</v>
      </c>
      <c r="BU958" s="89">
        <f t="shared" si="1032"/>
        <v>0.16504300824582741</v>
      </c>
      <c r="BV958" s="41">
        <f t="shared" si="1033"/>
        <v>-2.0385617330090922</v>
      </c>
      <c r="BW958" s="89" t="e">
        <f t="shared" si="1034"/>
        <v>#REF!</v>
      </c>
      <c r="BX958" s="42" t="e">
        <f t="shared" si="1035"/>
        <v>#REF!</v>
      </c>
      <c r="BY958" s="89" t="e">
        <f t="shared" si="1036"/>
        <v>#REF!</v>
      </c>
      <c r="BZ958" s="89" t="e">
        <f t="shared" si="1036"/>
        <v>#REF!</v>
      </c>
      <c r="CA958" s="41">
        <f t="shared" si="1037"/>
        <v>-25.784411635659922</v>
      </c>
      <c r="CB958" s="89" t="e">
        <f t="shared" si="1038"/>
        <v>#REF!</v>
      </c>
      <c r="CC958" s="89" t="e">
        <f t="shared" si="1039"/>
        <v>#REF!</v>
      </c>
      <c r="CD958" s="41"/>
      <c r="CE958" s="41"/>
      <c r="CF958" s="42"/>
      <c r="CG958" s="42"/>
      <c r="CH958" s="42" t="e">
        <f t="shared" si="1040"/>
        <v>#REF!</v>
      </c>
      <c r="CI958" s="89"/>
      <c r="CJ958" s="89"/>
      <c r="CK958" s="42" t="e">
        <f t="shared" si="1041"/>
        <v>#REF!</v>
      </c>
      <c r="CM958" s="89" t="e">
        <f t="shared" si="1024"/>
        <v>#REF!</v>
      </c>
      <c r="CN958" s="89">
        <f t="shared" si="1025"/>
        <v>0</v>
      </c>
    </row>
    <row r="959" spans="4:92" ht="14.4" x14ac:dyDescent="0.3">
      <c r="D959" s="122"/>
      <c r="E959" s="32">
        <v>41457.550694444442</v>
      </c>
      <c r="F959" s="21">
        <f t="shared" si="1006"/>
        <v>1572.8833333333314</v>
      </c>
      <c r="G959" s="21">
        <f t="shared" si="1009"/>
        <v>47.978472222217533</v>
      </c>
      <c r="H959" s="21"/>
      <c r="I959" s="21">
        <v>1056</v>
      </c>
      <c r="J959" s="21">
        <v>9371</v>
      </c>
      <c r="K959" s="21">
        <v>2654</v>
      </c>
      <c r="L959" s="21">
        <v>5</v>
      </c>
      <c r="M959" s="51">
        <v>7.15</v>
      </c>
      <c r="N959" s="40"/>
      <c r="O959" s="40"/>
      <c r="P959" s="40"/>
      <c r="R959" s="22"/>
      <c r="S959" s="22"/>
      <c r="T959" s="22"/>
      <c r="U959" s="52">
        <f t="shared" si="1010"/>
        <v>7.4785311562517338E-3</v>
      </c>
      <c r="V959" s="52">
        <f t="shared" si="1011"/>
        <v>1.043350651982544</v>
      </c>
      <c r="W959" s="52">
        <f t="shared" si="1012"/>
        <v>3.6611441069939318E-3</v>
      </c>
      <c r="X959" s="247">
        <f>W959+V959+SUM($U$953:U959)</f>
        <v>1.0725168025698748</v>
      </c>
      <c r="Y959" s="104">
        <f>W959+V959+SUM($U$954:U959)-$X$954</f>
        <v>1.0071629293365136</v>
      </c>
      <c r="Z959" s="42"/>
      <c r="AA959" s="42"/>
      <c r="AB959" s="41">
        <f t="shared" si="1013"/>
        <v>2.6405921426237756E-2</v>
      </c>
      <c r="AC959" s="48">
        <f t="shared" si="1014"/>
        <v>3.6839634362202029</v>
      </c>
      <c r="AD959" s="48">
        <f t="shared" si="1015"/>
        <v>0.38341668483461933</v>
      </c>
      <c r="AE959" s="48">
        <f t="shared" si="1016"/>
        <v>2.0058389051761085</v>
      </c>
      <c r="AF959" s="48">
        <f t="shared" si="1017"/>
        <v>0.38341668483461938</v>
      </c>
      <c r="AG959" s="238">
        <f t="shared" si="1018"/>
        <v>1.6218045062427626</v>
      </c>
      <c r="AH959" s="48">
        <f t="shared" si="1019"/>
        <v>6.1771409872662323E-4</v>
      </c>
      <c r="AI959" s="48">
        <f>AE959+AC959+SUM($AB$953:AB959)</f>
        <v>5.8259358404465917</v>
      </c>
      <c r="AJ959" s="48">
        <f>AE959+AC959+SUM($AB$954:AB959)-$AI$954</f>
        <v>3.1297740067076338</v>
      </c>
      <c r="AK959" s="46"/>
      <c r="AL959" s="86"/>
      <c r="AM959" s="25">
        <v>69.34975</v>
      </c>
      <c r="AN959" s="25">
        <v>0.12481661548047338</v>
      </c>
      <c r="AQ959">
        <v>2083</v>
      </c>
      <c r="AR959" s="25">
        <v>-23.8095</v>
      </c>
      <c r="AS959" s="25">
        <v>1.4499999999999957E-2</v>
      </c>
      <c r="AV959" s="41">
        <f t="shared" si="1026"/>
        <v>0</v>
      </c>
      <c r="AW959" s="86">
        <f t="shared" si="1027"/>
        <v>2.3816960770096644E-2</v>
      </c>
      <c r="AX959" s="86">
        <f t="shared" si="1028"/>
        <v>1.9820219444060119</v>
      </c>
      <c r="AY959" s="86">
        <f t="shared" si="1020"/>
        <v>6.9176086376106061E-2</v>
      </c>
      <c r="AZ959" s="86">
        <f t="shared" si="1021"/>
        <v>5.7567597540704858</v>
      </c>
      <c r="BA959" s="86">
        <f t="shared" si="1042"/>
        <v>3.8795380819996436E-2</v>
      </c>
      <c r="BB959" s="86">
        <f t="shared" si="1043"/>
        <v>3.0909786258876375</v>
      </c>
      <c r="BC959" s="91">
        <f>BA959-BA956</f>
        <v>7.2621932283098156E-3</v>
      </c>
      <c r="BD959" s="91">
        <f>BB959-BB956</f>
        <v>0.46975160340947575</v>
      </c>
      <c r="BE959" s="41">
        <f t="shared" ref="BE959:BE967" si="1046">1000*(((BC959)/((BD959))/0.0112372-1))</f>
        <v>375.75600939528317</v>
      </c>
      <c r="BF959" s="89">
        <f t="shared" ref="BF959:BF973" si="1047">(BE959-$B$10)/($AM$949-$B$10)</f>
        <v>0.51799496365938547</v>
      </c>
      <c r="BG959" s="89">
        <f t="shared" ref="BG959:BG971" si="1048">1-BF959</f>
        <v>0.48200503634061453</v>
      </c>
      <c r="BH959" s="91">
        <f>BF959*($AJ959-$AJ956)</f>
        <v>0.24709074425441516</v>
      </c>
      <c r="BI959" s="91">
        <f>BG959*($AJ959-$AJ956)</f>
        <v>0.22992305238337027</v>
      </c>
      <c r="BJ959" s="41">
        <f t="shared" ref="BJ959:BJ966" si="1049">1000*((BA959/BB959)/0.0112372-1)</f>
        <v>116.92987374277375</v>
      </c>
      <c r="BK959" s="89">
        <f t="shared" ref="BK959:BK981" si="1050">(BJ959-$B$10)/($AM$949-$B$10)</f>
        <v>0.85485213884712052</v>
      </c>
      <c r="BL959" s="89">
        <f t="shared" ref="BL959:BL971" si="1051">1-BK959</f>
        <v>0.14514786115287948</v>
      </c>
      <c r="BM959" s="89">
        <f t="shared" si="1029"/>
        <v>0</v>
      </c>
      <c r="BN959" s="86">
        <f t="shared" si="1030"/>
        <v>3.972568493997845E-5</v>
      </c>
      <c r="BO959" s="86">
        <f t="shared" si="1031"/>
        <v>3.6214184220539534E-3</v>
      </c>
      <c r="BP959" s="86">
        <f t="shared" si="1022"/>
        <v>1.163747269885723E-2</v>
      </c>
      <c r="BQ959" s="86">
        <f t="shared" si="1023"/>
        <v>1.0608793298710175</v>
      </c>
      <c r="BR959" s="86">
        <f t="shared" si="1044"/>
        <v>1.0979302649264647E-2</v>
      </c>
      <c r="BS959" s="86">
        <f t="shared" si="1045"/>
        <v>0.99618362668724902</v>
      </c>
      <c r="BT959" s="89">
        <f t="shared" si="1032"/>
        <v>2.2267268907232868E-3</v>
      </c>
      <c r="BU959" s="89">
        <f t="shared" si="1032"/>
        <v>0.1966758478392201</v>
      </c>
      <c r="BV959" s="41">
        <f t="shared" si="1033"/>
        <v>7.5295959565262471</v>
      </c>
      <c r="BW959" s="89" t="e">
        <f t="shared" si="1034"/>
        <v>#REF!</v>
      </c>
      <c r="BX959" s="42" t="e">
        <f t="shared" si="1035"/>
        <v>#REF!</v>
      </c>
      <c r="BY959" s="89" t="e">
        <f t="shared" si="1036"/>
        <v>#REF!</v>
      </c>
      <c r="BZ959" s="89" t="e">
        <f t="shared" si="1036"/>
        <v>#REF!</v>
      </c>
      <c r="CA959" s="41">
        <f t="shared" si="1037"/>
        <v>-19.20725004357071</v>
      </c>
      <c r="CB959" s="89" t="e">
        <f t="shared" si="1038"/>
        <v>#REF!</v>
      </c>
      <c r="CC959" s="89" t="e">
        <f t="shared" si="1039"/>
        <v>#REF!</v>
      </c>
      <c r="CD959" s="41" t="e">
        <f t="shared" ref="CD959:CD965" si="1052">CK959+CJ959</f>
        <v>#REF!</v>
      </c>
      <c r="CE959" s="41" t="e">
        <f t="shared" ref="CE959:CE965" si="1053">CH959+CI959</f>
        <v>#REF!</v>
      </c>
      <c r="CF959" s="42" t="e">
        <f t="shared" ref="CF959:CF965" si="1054">CK959*13.49+CJ959</f>
        <v>#REF!</v>
      </c>
      <c r="CG959" s="42" t="e">
        <f t="shared" ref="CG959:CG965" si="1055">CH959*13.49+CI959</f>
        <v>#REF!</v>
      </c>
      <c r="CH959" s="42" t="e">
        <f t="shared" si="1040"/>
        <v>#REF!</v>
      </c>
      <c r="CI959" s="89">
        <f t="shared" ref="CI959:CI967" si="1056">BL959*$AJ959</f>
        <v>0.45428000296549093</v>
      </c>
      <c r="CJ959" s="89">
        <f t="shared" ref="CJ959:CJ967" si="1057">BK959*$AJ959</f>
        <v>2.6754940037421431</v>
      </c>
      <c r="CK959" s="42" t="e">
        <f t="shared" si="1041"/>
        <v>#REF!</v>
      </c>
      <c r="CM959" s="89" t="e">
        <f t="shared" si="1024"/>
        <v>#REF!</v>
      </c>
      <c r="CN959" s="89">
        <f t="shared" si="1025"/>
        <v>9.9752323493255707E-3</v>
      </c>
    </row>
    <row r="960" spans="4:92" ht="14.4" x14ac:dyDescent="0.3">
      <c r="D960" s="122"/>
      <c r="E960" s="32">
        <v>41470.506249999999</v>
      </c>
      <c r="F960" s="21">
        <f t="shared" si="1006"/>
        <v>1585.8388888888876</v>
      </c>
      <c r="G960" s="21">
        <f t="shared" si="1009"/>
        <v>60.934027777773736</v>
      </c>
      <c r="H960" s="21"/>
      <c r="I960" s="21">
        <v>1016</v>
      </c>
      <c r="J960" s="21">
        <v>9855</v>
      </c>
      <c r="K960" s="21">
        <v>3280</v>
      </c>
      <c r="L960" s="21">
        <v>11</v>
      </c>
      <c r="M960" s="51">
        <v>7.15</v>
      </c>
      <c r="N960" s="40"/>
      <c r="O960" s="40"/>
      <c r="P960" s="40"/>
      <c r="R960" s="22"/>
      <c r="S960" s="22"/>
      <c r="T960" s="22"/>
      <c r="U960" s="52">
        <f t="shared" si="1010"/>
        <v>8.8924006600906071E-3</v>
      </c>
      <c r="V960" s="52">
        <f t="shared" si="1011"/>
        <v>1.2406035132500071</v>
      </c>
      <c r="W960" s="52">
        <f t="shared" si="1012"/>
        <v>4.3533094391809734E-3</v>
      </c>
      <c r="X960" s="247">
        <f>W960+V960+SUM($U$953:U960)</f>
        <v>1.2793542298296154</v>
      </c>
      <c r="Y960" s="104">
        <f>W960+V960+SUM($U$954:U960)-$X$954</f>
        <v>1.2140003565962543</v>
      </c>
      <c r="Z960" s="42"/>
      <c r="AA960" s="42"/>
      <c r="AB960" s="41">
        <f t="shared" si="1013"/>
        <v>2.6717868446705165E-2</v>
      </c>
      <c r="AC960" s="48">
        <f t="shared" si="1014"/>
        <v>3.7274840314264694</v>
      </c>
      <c r="AD960" s="48">
        <f t="shared" si="1015"/>
        <v>0.38794618753596455</v>
      </c>
      <c r="AE960" s="48">
        <f t="shared" si="1016"/>
        <v>2.0295349338019291</v>
      </c>
      <c r="AF960" s="48">
        <f t="shared" si="1017"/>
        <v>0.38794618753596449</v>
      </c>
      <c r="AG960" s="238">
        <f t="shared" si="1018"/>
        <v>1.640963734786113</v>
      </c>
      <c r="AH960" s="48">
        <f t="shared" si="1019"/>
        <v>6.2501147985141194E-4</v>
      </c>
      <c r="AI960" s="48">
        <f>AE960+AC960+SUM($AB$953:AB960)</f>
        <v>5.9198703327253845</v>
      </c>
      <c r="AJ960" s="48">
        <f>AE960+AC960+SUM($AB$954:AB960)-$AI$954</f>
        <v>3.2237084989864266</v>
      </c>
      <c r="AK960" s="46"/>
      <c r="AL960" s="86"/>
      <c r="AM960" s="25">
        <v>77.751666666666651</v>
      </c>
      <c r="AN960" s="25">
        <v>0.13396599900306444</v>
      </c>
      <c r="AQ960">
        <v>2010</v>
      </c>
      <c r="AR960" s="25">
        <v>-19.31775</v>
      </c>
      <c r="AS960" s="25">
        <v>0.12806321681107319</v>
      </c>
      <c r="AV960" s="41">
        <f t="shared" si="1026"/>
        <v>0</v>
      </c>
      <c r="AW960" s="86">
        <f t="shared" si="1027"/>
        <v>2.4285398709776258E-2</v>
      </c>
      <c r="AX960" s="86">
        <f t="shared" si="1028"/>
        <v>2.0052495350921529</v>
      </c>
      <c r="AY960" s="86">
        <f t="shared" si="1020"/>
        <v>7.0837120832945757E-2</v>
      </c>
      <c r="AZ960" s="86">
        <f t="shared" si="1021"/>
        <v>5.8490332118924391</v>
      </c>
      <c r="BA960" s="86">
        <f t="shared" si="1042"/>
        <v>4.0456415276836133E-2</v>
      </c>
      <c r="BB960" s="86">
        <f t="shared" si="1043"/>
        <v>3.1832520837095908</v>
      </c>
      <c r="BC960" s="89">
        <f t="shared" ref="BC960:BD971" si="1058">BA960-BA959</f>
        <v>1.6610344568396967E-3</v>
      </c>
      <c r="BD960" s="89">
        <f t="shared" si="1058"/>
        <v>9.2273457821953286E-2</v>
      </c>
      <c r="BE960" s="41">
        <f t="shared" si="1046"/>
        <v>601.93074118502989</v>
      </c>
      <c r="BF960" s="89">
        <f t="shared" si="1047"/>
        <v>0.22363295474763586</v>
      </c>
      <c r="BG960" s="89">
        <f t="shared" si="1048"/>
        <v>0.77636704525236411</v>
      </c>
      <c r="BH960" s="89">
        <f t="shared" ref="BH960:BI971" si="1059">BF960*($AJ960-$AJ959)</f>
        <v>2.1006848061025422E-2</v>
      </c>
      <c r="BI960" s="89">
        <f t="shared" si="1059"/>
        <v>7.2927644217767373E-2</v>
      </c>
      <c r="BJ960" s="41">
        <f t="shared" si="1049"/>
        <v>130.98867458816298</v>
      </c>
      <c r="BK960" s="89">
        <f t="shared" si="1050"/>
        <v>0.83655488332705641</v>
      </c>
      <c r="BL960" s="89">
        <f t="shared" si="1051"/>
        <v>0.16344511667294359</v>
      </c>
      <c r="BM960" s="89">
        <f t="shared" si="1029"/>
        <v>0</v>
      </c>
      <c r="BN960" s="86">
        <f t="shared" si="1030"/>
        <v>4.745108685347411E-5</v>
      </c>
      <c r="BO960" s="86">
        <f t="shared" si="1031"/>
        <v>4.3058583523274989E-3</v>
      </c>
      <c r="BP960" s="86">
        <f t="shared" si="1022"/>
        <v>1.3944965209600597E-2</v>
      </c>
      <c r="BQ960" s="86">
        <f t="shared" si="1023"/>
        <v>1.2654092646200148</v>
      </c>
      <c r="BR960" s="86">
        <f t="shared" si="1044"/>
        <v>1.3286795160008014E-2</v>
      </c>
      <c r="BS960" s="86">
        <f t="shared" si="1045"/>
        <v>1.2007135614362463</v>
      </c>
      <c r="BT960" s="89">
        <f t="shared" si="1032"/>
        <v>2.3074925107433673E-3</v>
      </c>
      <c r="BU960" s="89">
        <f t="shared" si="1032"/>
        <v>0.20452993474899728</v>
      </c>
      <c r="BV960" s="41">
        <f t="shared" si="1033"/>
        <v>3.980574207633536</v>
      </c>
      <c r="BW960" s="89" t="e">
        <f t="shared" si="1034"/>
        <v>#REF!</v>
      </c>
      <c r="BX960" s="42" t="e">
        <f t="shared" si="1035"/>
        <v>#REF!</v>
      </c>
      <c r="BY960" s="89" t="e">
        <f t="shared" si="1036"/>
        <v>#REF!</v>
      </c>
      <c r="BZ960" s="89" t="e">
        <f t="shared" si="1036"/>
        <v>#REF!</v>
      </c>
      <c r="CA960" s="41">
        <f t="shared" si="1037"/>
        <v>-15.2574285929018</v>
      </c>
      <c r="CB960" s="89" t="e">
        <f t="shared" si="1038"/>
        <v>#REF!</v>
      </c>
      <c r="CC960" s="89" t="e">
        <f t="shared" si="1039"/>
        <v>#REF!</v>
      </c>
      <c r="CD960" s="41" t="e">
        <f t="shared" si="1052"/>
        <v>#REF!</v>
      </c>
      <c r="CE960" s="41" t="e">
        <f t="shared" si="1053"/>
        <v>#REF!</v>
      </c>
      <c r="CF960" s="42" t="e">
        <f t="shared" si="1054"/>
        <v>#REF!</v>
      </c>
      <c r="CG960" s="42" t="e">
        <f t="shared" si="1055"/>
        <v>#REF!</v>
      </c>
      <c r="CH960" s="42" t="e">
        <f t="shared" si="1040"/>
        <v>#REF!</v>
      </c>
      <c r="CI960" s="89">
        <f t="shared" si="1056"/>
        <v>0.52689941173639632</v>
      </c>
      <c r="CJ960" s="89">
        <f t="shared" si="1057"/>
        <v>2.6968090872500303</v>
      </c>
      <c r="CK960" s="42" t="e">
        <f t="shared" si="1041"/>
        <v>#REF!</v>
      </c>
      <c r="CM960" s="89" t="e">
        <f t="shared" si="1024"/>
        <v>#REF!</v>
      </c>
      <c r="CN960" s="89">
        <f t="shared" si="1025"/>
        <v>1.1569833632304476E-2</v>
      </c>
    </row>
    <row r="961" spans="4:92" ht="14.4" x14ac:dyDescent="0.3">
      <c r="D961" s="122"/>
      <c r="E961" s="32">
        <v>41507.577777777777</v>
      </c>
      <c r="F961" s="21">
        <f t="shared" si="1006"/>
        <v>1622.9104166666657</v>
      </c>
      <c r="G961" s="21">
        <f t="shared" si="1009"/>
        <v>98.005555555551837</v>
      </c>
      <c r="H961" s="21"/>
      <c r="I961" s="21">
        <v>1005</v>
      </c>
      <c r="J961" s="21">
        <v>10213</v>
      </c>
      <c r="K961" s="21">
        <v>4644</v>
      </c>
      <c r="L961" s="21">
        <v>15</v>
      </c>
      <c r="M961" s="51">
        <v>7.15</v>
      </c>
      <c r="N961" s="40"/>
      <c r="O961" s="40"/>
      <c r="P961" s="40"/>
      <c r="R961" s="22"/>
      <c r="S961" s="22"/>
      <c r="T961" s="22"/>
      <c r="U961" s="52">
        <f t="shared" si="1010"/>
        <v>1.2454025293111461E-2</v>
      </c>
      <c r="V961" s="52">
        <f t="shared" si="1011"/>
        <v>1.7374956576215603</v>
      </c>
      <c r="W961" s="52">
        <f t="shared" si="1012"/>
        <v>6.0969166748890387E-3</v>
      </c>
      <c r="X961" s="247">
        <f>W961+V961+SUM($U$953:U961)</f>
        <v>1.790444006729988</v>
      </c>
      <c r="Y961" s="104">
        <f>W961+V961+SUM($U$954:U961)-$X$954</f>
        <v>1.7250901334966269</v>
      </c>
      <c r="Z961" s="42"/>
      <c r="AA961" s="42"/>
      <c r="AB961" s="41">
        <f t="shared" si="1013"/>
        <v>2.7388665012607095E-2</v>
      </c>
      <c r="AC961" s="48">
        <f t="shared" si="1014"/>
        <v>3.8210687233611105</v>
      </c>
      <c r="AD961" s="48">
        <f t="shared" si="1015"/>
        <v>0.39768622240712065</v>
      </c>
      <c r="AE961" s="48">
        <f t="shared" si="1016"/>
        <v>2.0804897869814774</v>
      </c>
      <c r="AF961" s="48">
        <f t="shared" si="1017"/>
        <v>0.39768622240712076</v>
      </c>
      <c r="AG961" s="238">
        <f t="shared" si="1018"/>
        <v>1.6821628611408161</v>
      </c>
      <c r="AH961" s="48">
        <f t="shared" si="1019"/>
        <v>6.4070343354037911E-4</v>
      </c>
      <c r="AI961" s="48">
        <f>AE961+AC961+SUM($AB$953:AB961)</f>
        <v>6.0917985428521799</v>
      </c>
      <c r="AJ961" s="48">
        <f>AE961+AC961+SUM($AB$954:AB961)-$AI$954</f>
        <v>3.395636709113222</v>
      </c>
      <c r="AK961" s="46"/>
      <c r="AL961" s="86"/>
      <c r="AM961" s="25">
        <v>97.414500000000004</v>
      </c>
      <c r="AN961" s="25">
        <v>0.10750000000000171</v>
      </c>
      <c r="AQ961">
        <v>1695</v>
      </c>
      <c r="AR961" s="25">
        <v>-7.702</v>
      </c>
      <c r="AS961" s="25">
        <v>8.6000000000000298E-2</v>
      </c>
      <c r="AV961" s="41">
        <f t="shared" si="1026"/>
        <v>0</v>
      </c>
      <c r="AW961" s="86">
        <f t="shared" si="1027"/>
        <v>2.5343785550975783E-2</v>
      </c>
      <c r="AX961" s="86">
        <f t="shared" si="1028"/>
        <v>2.0551460014305016</v>
      </c>
      <c r="AY961" s="86">
        <f t="shared" si="1020"/>
        <v>7.4208120057052185E-2</v>
      </c>
      <c r="AZ961" s="86">
        <f t="shared" si="1021"/>
        <v>6.017590422795128</v>
      </c>
      <c r="BA961" s="86">
        <f t="shared" si="1042"/>
        <v>4.382741450094256E-2</v>
      </c>
      <c r="BB961" s="86">
        <f t="shared" si="1043"/>
        <v>3.3518092946122797</v>
      </c>
      <c r="BC961" s="89">
        <f t="shared" si="1058"/>
        <v>3.3709992241064274E-3</v>
      </c>
      <c r="BD961" s="89">
        <f t="shared" si="1058"/>
        <v>0.16855721090268894</v>
      </c>
      <c r="BE961" s="41">
        <f t="shared" si="1046"/>
        <v>779.72624798547895</v>
      </c>
      <c r="BF961" s="89">
        <f t="shared" si="1047"/>
        <v>-7.7644349745498026E-3</v>
      </c>
      <c r="BG961" s="89">
        <f t="shared" si="1048"/>
        <v>1.0077644349745498</v>
      </c>
      <c r="BH961" s="89">
        <f t="shared" si="1059"/>
        <v>-1.3349254078202375E-3</v>
      </c>
      <c r="BI961" s="89">
        <f t="shared" si="1059"/>
        <v>0.17326313553461561</v>
      </c>
      <c r="BJ961" s="41">
        <f t="shared" si="1049"/>
        <v>163.61266550417321</v>
      </c>
      <c r="BK961" s="89">
        <f t="shared" si="1050"/>
        <v>0.79409539446743127</v>
      </c>
      <c r="BL961" s="89">
        <f t="shared" si="1051"/>
        <v>0.20590460553256873</v>
      </c>
      <c r="BM961" s="89">
        <f t="shared" si="1029"/>
        <v>0</v>
      </c>
      <c r="BN961" s="86">
        <f t="shared" si="1030"/>
        <v>6.723487787568946E-5</v>
      </c>
      <c r="BO961" s="86">
        <f t="shared" si="1031"/>
        <v>6.0296817970133488E-3</v>
      </c>
      <c r="BP961" s="86">
        <f t="shared" si="1022"/>
        <v>1.9744452902161685E-2</v>
      </c>
      <c r="BQ961" s="86">
        <f t="shared" si="1023"/>
        <v>1.7706995538278263</v>
      </c>
      <c r="BR961" s="86">
        <f t="shared" si="1044"/>
        <v>1.9086282852569102E-2</v>
      </c>
      <c r="BS961" s="86">
        <f t="shared" si="1045"/>
        <v>1.7060038506440578</v>
      </c>
      <c r="BT961" s="89">
        <f t="shared" si="1032"/>
        <v>5.7994876925610873E-3</v>
      </c>
      <c r="BU961" s="89">
        <f t="shared" si="1032"/>
        <v>0.50529028920781149</v>
      </c>
      <c r="BV961" s="41">
        <f t="shared" si="1033"/>
        <v>21.387570845610824</v>
      </c>
      <c r="BW961" s="89" t="e">
        <f t="shared" si="1034"/>
        <v>#REF!</v>
      </c>
      <c r="BX961" s="42" t="e">
        <f t="shared" si="1035"/>
        <v>#REF!</v>
      </c>
      <c r="BY961" s="89" t="e">
        <f t="shared" si="1036"/>
        <v>#REF!</v>
      </c>
      <c r="BZ961" s="89" t="e">
        <f t="shared" si="1036"/>
        <v>#REF!</v>
      </c>
      <c r="CA961" s="41">
        <f t="shared" si="1037"/>
        <v>-4.403782302879744</v>
      </c>
      <c r="CB961" s="89" t="e">
        <f t="shared" si="1038"/>
        <v>#REF!</v>
      </c>
      <c r="CC961" s="89" t="e">
        <f t="shared" si="1039"/>
        <v>#REF!</v>
      </c>
      <c r="CD961" s="41" t="e">
        <f t="shared" si="1052"/>
        <v>#REF!</v>
      </c>
      <c r="CE961" s="41" t="e">
        <f t="shared" si="1053"/>
        <v>#REF!</v>
      </c>
      <c r="CF961" s="42" t="e">
        <f t="shared" si="1054"/>
        <v>#REF!</v>
      </c>
      <c r="CG961" s="42" t="e">
        <f t="shared" si="1055"/>
        <v>#REF!</v>
      </c>
      <c r="CH961" s="42" t="e">
        <f t="shared" si="1040"/>
        <v>#REF!</v>
      </c>
      <c r="CI961" s="140">
        <f t="shared" si="1056"/>
        <v>0.69917723712186786</v>
      </c>
      <c r="CJ961" s="140">
        <f t="shared" si="1057"/>
        <v>2.6964594719913544</v>
      </c>
      <c r="CK961" s="42" t="e">
        <f t="shared" si="1041"/>
        <v>#REF!</v>
      </c>
      <c r="CM961" s="89" t="e">
        <f t="shared" si="1024"/>
        <v>#REF!</v>
      </c>
      <c r="CN961" s="89">
        <f t="shared" si="1025"/>
        <v>1.535276778225244E-2</v>
      </c>
    </row>
    <row r="962" spans="4:92" ht="14.4" x14ac:dyDescent="0.3">
      <c r="D962" s="122"/>
      <c r="E962" s="32">
        <v>41547.607638888891</v>
      </c>
      <c r="F962" s="21">
        <f t="shared" si="1006"/>
        <v>1662.9402777777796</v>
      </c>
      <c r="G962" s="21">
        <f t="shared" si="1009"/>
        <v>138.0354166666657</v>
      </c>
      <c r="H962" s="21">
        <v>10</v>
      </c>
      <c r="I962" s="21">
        <v>1142</v>
      </c>
      <c r="J962" s="21">
        <v>12164</v>
      </c>
      <c r="K962" s="21">
        <v>4645</v>
      </c>
      <c r="L962" s="21">
        <v>16</v>
      </c>
      <c r="M962" s="51">
        <v>7.15</v>
      </c>
      <c r="N962" s="40"/>
      <c r="O962" s="40"/>
      <c r="P962" s="40"/>
      <c r="R962" s="22"/>
      <c r="S962" s="22"/>
      <c r="T962" s="22"/>
      <c r="U962" s="52">
        <f t="shared" si="1010"/>
        <v>1.4154785510343656E-2</v>
      </c>
      <c r="V962" s="52">
        <f t="shared" si="1011"/>
        <v>1.9747734391056675</v>
      </c>
      <c r="W962" s="52">
        <f t="shared" si="1012"/>
        <v>6.9295304751971496E-3</v>
      </c>
      <c r="X962" s="247">
        <f>W962+V962+SUM($U$953:U962)</f>
        <v>2.0427091875247472</v>
      </c>
      <c r="Y962" s="104">
        <f>W962+V962+SUM($U$954:U962)-$X$954</f>
        <v>1.977355314291386</v>
      </c>
      <c r="Z962" s="42"/>
      <c r="AA962" s="42"/>
      <c r="AB962" s="41">
        <f t="shared" si="1013"/>
        <v>3.7067558869283153E-2</v>
      </c>
      <c r="AC962" s="48">
        <f t="shared" si="1014"/>
        <v>5.1713980868205249</v>
      </c>
      <c r="AD962" s="48">
        <f t="shared" si="1015"/>
        <v>0.53822475296964389</v>
      </c>
      <c r="AE962" s="48">
        <f t="shared" si="1016"/>
        <v>2.8157151004030418</v>
      </c>
      <c r="AF962" s="48">
        <f t="shared" si="1017"/>
        <v>0.53822475296964378</v>
      </c>
      <c r="AG962" s="238">
        <f t="shared" si="1018"/>
        <v>2.2766232254970213</v>
      </c>
      <c r="AH962" s="48">
        <f t="shared" si="1019"/>
        <v>8.6712193637689008E-4</v>
      </c>
      <c r="AI962" s="48">
        <f>AE962+AC962+SUM($AB$953:AB962)</f>
        <v>8.2144207786024435</v>
      </c>
      <c r="AJ962" s="48">
        <f>AE962+AC962+SUM($AB$954:AB962)-$AI$954</f>
        <v>5.5182589448634856</v>
      </c>
      <c r="AK962" s="46"/>
      <c r="AL962" s="86"/>
      <c r="AM962" s="25">
        <v>129.55625000000001</v>
      </c>
      <c r="AN962" s="25">
        <v>0.26920194557245897</v>
      </c>
      <c r="AQ962">
        <v>2268</v>
      </c>
      <c r="AR962" s="25">
        <v>-0.95649999999999991</v>
      </c>
      <c r="AS962" s="25">
        <v>4.8499999999999932E-2</v>
      </c>
      <c r="AV962" s="41">
        <f t="shared" si="1026"/>
        <v>0</v>
      </c>
      <c r="AW962" s="86">
        <f t="shared" si="1027"/>
        <v>3.5292047421581624E-2</v>
      </c>
      <c r="AX962" s="86">
        <f t="shared" si="1028"/>
        <v>2.7804230529814604</v>
      </c>
      <c r="AY962" s="86">
        <f t="shared" si="1020"/>
        <v>0.10295918348335953</v>
      </c>
      <c r="AZ962" s="86">
        <f t="shared" si="1021"/>
        <v>8.1114615951190832</v>
      </c>
      <c r="BA962" s="86">
        <f t="shared" si="1042"/>
        <v>7.2578477927249904E-2</v>
      </c>
      <c r="BB962" s="86">
        <f t="shared" si="1043"/>
        <v>5.4456804669362349</v>
      </c>
      <c r="BC962" s="89">
        <f t="shared" si="1058"/>
        <v>2.8751063426307344E-2</v>
      </c>
      <c r="BD962" s="89">
        <f t="shared" si="1058"/>
        <v>2.0938711723239551</v>
      </c>
      <c r="BE962" s="41">
        <f t="shared" si="1046"/>
        <v>221.9286411615864</v>
      </c>
      <c r="BF962" s="89">
        <f t="shared" si="1047"/>
        <v>0.71819828779097716</v>
      </c>
      <c r="BG962" s="89">
        <f t="shared" si="1048"/>
        <v>0.28180171220902284</v>
      </c>
      <c r="BH962" s="89">
        <f t="shared" si="1059"/>
        <v>1.5244636553428952</v>
      </c>
      <c r="BI962" s="89">
        <f t="shared" si="1059"/>
        <v>0.59815858040736836</v>
      </c>
      <c r="BJ962" s="41">
        <f t="shared" si="1049"/>
        <v>186.03523345621852</v>
      </c>
      <c r="BK962" s="89">
        <f t="shared" si="1050"/>
        <v>0.76491285893353267</v>
      </c>
      <c r="BL962" s="89">
        <f t="shared" si="1051"/>
        <v>0.23508714106646733</v>
      </c>
      <c r="BM962" s="89">
        <f t="shared" si="1029"/>
        <v>0</v>
      </c>
      <c r="BN962" s="86">
        <f t="shared" si="1030"/>
        <v>7.6930383389550884E-5</v>
      </c>
      <c r="BO962" s="86">
        <f t="shared" si="1031"/>
        <v>6.8526000918075992E-3</v>
      </c>
      <c r="BP962" s="86">
        <f t="shared" si="1022"/>
        <v>2.2677784809823767E-2</v>
      </c>
      <c r="BQ962" s="86">
        <f t="shared" si="1023"/>
        <v>2.0200314027149235</v>
      </c>
      <c r="BR962" s="86">
        <f t="shared" si="1044"/>
        <v>2.2019614760231183E-2</v>
      </c>
      <c r="BS962" s="86">
        <f t="shared" si="1045"/>
        <v>1.955335699531155</v>
      </c>
      <c r="BT962" s="89">
        <f t="shared" si="1032"/>
        <v>2.9333319076620817E-3</v>
      </c>
      <c r="BU962" s="89">
        <f t="shared" si="1032"/>
        <v>0.24933184888709725</v>
      </c>
      <c r="BV962" s="41">
        <f t="shared" si="1033"/>
        <v>46.948546602185729</v>
      </c>
      <c r="BW962" s="89" t="e">
        <f t="shared" si="1034"/>
        <v>#REF!</v>
      </c>
      <c r="BX962" s="42" t="e">
        <f t="shared" si="1035"/>
        <v>#REF!</v>
      </c>
      <c r="BY962" s="89" t="e">
        <f t="shared" si="1036"/>
        <v>#REF!</v>
      </c>
      <c r="BZ962" s="89" t="e">
        <f t="shared" si="1036"/>
        <v>#REF!</v>
      </c>
      <c r="CA962" s="41">
        <f t="shared" si="1037"/>
        <v>2.1443368326876655</v>
      </c>
      <c r="CB962" s="89" t="e">
        <f t="shared" si="1038"/>
        <v>#REF!</v>
      </c>
      <c r="CC962" s="89" t="e">
        <f t="shared" si="1039"/>
        <v>#REF!</v>
      </c>
      <c r="CD962" s="41" t="e">
        <f t="shared" si="1052"/>
        <v>#REF!</v>
      </c>
      <c r="CE962" s="41" t="e">
        <f t="shared" si="1053"/>
        <v>#REF!</v>
      </c>
      <c r="CF962" s="42" t="e">
        <f t="shared" si="1054"/>
        <v>#REF!</v>
      </c>
      <c r="CG962" s="42" t="e">
        <f t="shared" si="1055"/>
        <v>#REF!</v>
      </c>
      <c r="CH962" s="42" t="e">
        <f t="shared" si="1040"/>
        <v>#REF!</v>
      </c>
      <c r="CI962" s="89">
        <f t="shared" si="1056"/>
        <v>1.2972717190124174</v>
      </c>
      <c r="CJ962" s="89">
        <f t="shared" si="1057"/>
        <v>4.2209872258510686</v>
      </c>
      <c r="CK962" s="42" t="e">
        <f t="shared" si="1041"/>
        <v>#REF!</v>
      </c>
      <c r="CM962" s="89" t="e">
        <f t="shared" si="1024"/>
        <v>#REF!</v>
      </c>
      <c r="CN962" s="89">
        <f t="shared" si="1025"/>
        <v>2.8485926593473414E-2</v>
      </c>
    </row>
    <row r="963" spans="4:92" ht="14.4" x14ac:dyDescent="0.3">
      <c r="D963" s="122"/>
      <c r="E963" s="32">
        <v>41582.597916666666</v>
      </c>
      <c r="F963" s="21">
        <f t="shared" si="1006"/>
        <v>1697.9305555555547</v>
      </c>
      <c r="G963" s="21">
        <f t="shared" si="1009"/>
        <v>173.02569444444089</v>
      </c>
      <c r="H963" s="21"/>
      <c r="I963" s="21">
        <v>1013</v>
      </c>
      <c r="J963" s="21">
        <v>19544</v>
      </c>
      <c r="K963" s="21">
        <v>4108</v>
      </c>
      <c r="L963" s="21">
        <v>21</v>
      </c>
      <c r="M963" s="51">
        <v>7.15</v>
      </c>
      <c r="O963" s="40"/>
      <c r="P963" s="40"/>
      <c r="R963" s="22"/>
      <c r="S963" s="22"/>
      <c r="T963" s="22"/>
      <c r="U963" s="52">
        <f t="shared" si="1010"/>
        <v>1.1104304204827543E-2</v>
      </c>
      <c r="V963" s="52">
        <f t="shared" si="1011"/>
        <v>1.549192319969702</v>
      </c>
      <c r="W963" s="52">
        <f t="shared" si="1012"/>
        <v>5.4361554498287938E-3</v>
      </c>
      <c r="X963" s="247">
        <f>W963+V963+SUM($U$953:U963)</f>
        <v>1.6267389975682407</v>
      </c>
      <c r="Y963" s="104">
        <f>W963+V963+SUM($U$954:U963)-$X$954</f>
        <v>1.5613851243348795</v>
      </c>
      <c r="Z963" s="42"/>
      <c r="AA963" s="42"/>
      <c r="AB963" s="41">
        <f t="shared" si="1013"/>
        <v>5.2829240842051962E-2</v>
      </c>
      <c r="AC963" s="48">
        <f t="shared" si="1014"/>
        <v>7.3703541142862345</v>
      </c>
      <c r="AD963" s="48">
        <f t="shared" si="1015"/>
        <v>0.76708599026060253</v>
      </c>
      <c r="AE963" s="48">
        <f t="shared" si="1016"/>
        <v>4.0129993913643318</v>
      </c>
      <c r="AF963" s="48">
        <f t="shared" si="1017"/>
        <v>0.7670859902606022</v>
      </c>
      <c r="AG963" s="238">
        <f t="shared" si="1018"/>
        <v>3.2446775659148566</v>
      </c>
      <c r="AH963" s="48">
        <f t="shared" si="1019"/>
        <v>1.2358351888729891E-3</v>
      </c>
      <c r="AI963" s="48">
        <f>AE963+AC963+SUM($AB$953:AB963)</f>
        <v>11.663490337871494</v>
      </c>
      <c r="AJ963" s="48">
        <f>AE963+AC963+SUM($AB$954:AB963)-$AI$954</f>
        <v>8.967328504132535</v>
      </c>
      <c r="AK963" s="46"/>
      <c r="AL963" s="86"/>
      <c r="AM963" s="25">
        <v>140.93349999999998</v>
      </c>
      <c r="AN963" s="25">
        <v>8.8499999999996248E-2</v>
      </c>
      <c r="AQ963">
        <v>2663</v>
      </c>
      <c r="AR963" s="25">
        <v>4.7975000000000003</v>
      </c>
      <c r="AS963" s="25">
        <v>0.2905000000000002</v>
      </c>
      <c r="AV963" s="41">
        <f t="shared" si="1026"/>
        <v>0</v>
      </c>
      <c r="AW963" s="86">
        <f t="shared" si="1027"/>
        <v>5.0798967201340056E-2</v>
      </c>
      <c r="AX963" s="86">
        <f t="shared" si="1028"/>
        <v>3.9622004241629916</v>
      </c>
      <c r="AY963" s="86">
        <f t="shared" si="1020"/>
        <v>0.14764349688207801</v>
      </c>
      <c r="AZ963" s="86">
        <f t="shared" si="1021"/>
        <v>11.515846840989415</v>
      </c>
      <c r="BA963" s="86">
        <f t="shared" si="1042"/>
        <v>0.11726279132596838</v>
      </c>
      <c r="BB963" s="86">
        <f t="shared" si="1043"/>
        <v>8.8500657128065665</v>
      </c>
      <c r="BC963" s="89">
        <f t="shared" si="1058"/>
        <v>4.4684313398718478E-2</v>
      </c>
      <c r="BD963" s="89">
        <f t="shared" si="1058"/>
        <v>3.4043852458703316</v>
      </c>
      <c r="BE963" s="41">
        <f t="shared" si="1046"/>
        <v>168.04151503590538</v>
      </c>
      <c r="BF963" s="89">
        <f t="shared" si="1047"/>
        <v>0.78833133304902114</v>
      </c>
      <c r="BG963" s="89">
        <f t="shared" si="1048"/>
        <v>0.21166866695097886</v>
      </c>
      <c r="BH963" s="89">
        <f t="shared" si="1059"/>
        <v>2.7190096034373696</v>
      </c>
      <c r="BI963" s="89">
        <f t="shared" si="1059"/>
        <v>0.73005995583167982</v>
      </c>
      <c r="BJ963" s="41">
        <f t="shared" si="1049"/>
        <v>179.1135278444944</v>
      </c>
      <c r="BK963" s="89">
        <f t="shared" si="1050"/>
        <v>0.77392132399432867</v>
      </c>
      <c r="BL963" s="89">
        <f t="shared" si="1051"/>
        <v>0.22607867600567133</v>
      </c>
      <c r="BM963" s="89">
        <f t="shared" si="1029"/>
        <v>0</v>
      </c>
      <c r="BN963" s="86">
        <f t="shared" si="1030"/>
        <v>6.0694918668331279E-5</v>
      </c>
      <c r="BO963" s="86">
        <f t="shared" si="1031"/>
        <v>5.3754605311604623E-3</v>
      </c>
      <c r="BP963" s="86">
        <f t="shared" si="1022"/>
        <v>1.8162613645479303E-2</v>
      </c>
      <c r="BQ963" s="86">
        <f t="shared" si="1023"/>
        <v>1.6085763839227614</v>
      </c>
      <c r="BR963" s="86">
        <f t="shared" si="1044"/>
        <v>1.750444359588672E-2</v>
      </c>
      <c r="BS963" s="86">
        <f t="shared" si="1045"/>
        <v>1.5438806807389929</v>
      </c>
      <c r="BT963" s="89">
        <f t="shared" si="1032"/>
        <v>-4.5151711643444635E-3</v>
      </c>
      <c r="BU963" s="89">
        <f t="shared" si="1032"/>
        <v>-0.41145501879216217</v>
      </c>
      <c r="BV963" s="41">
        <f t="shared" si="1033"/>
        <v>-23.451664939930673</v>
      </c>
      <c r="BW963" s="89" t="e">
        <f t="shared" si="1034"/>
        <v>#REF!</v>
      </c>
      <c r="BX963" s="42" t="e">
        <f t="shared" si="1035"/>
        <v>#REF!</v>
      </c>
      <c r="BY963" s="89" t="e">
        <f t="shared" si="1036"/>
        <v>#REF!</v>
      </c>
      <c r="BZ963" s="89" t="e">
        <f t="shared" si="1036"/>
        <v>#REF!</v>
      </c>
      <c r="CA963" s="41">
        <f t="shared" si="1037"/>
        <v>8.9658506463821119</v>
      </c>
      <c r="CB963" s="89" t="e">
        <f t="shared" si="1038"/>
        <v>#REF!</v>
      </c>
      <c r="CC963" s="89" t="e">
        <f t="shared" si="1039"/>
        <v>#REF!</v>
      </c>
      <c r="CD963" s="41" t="e">
        <f t="shared" si="1052"/>
        <v>#REF!</v>
      </c>
      <c r="CE963" s="41" t="e">
        <f t="shared" si="1053"/>
        <v>#REF!</v>
      </c>
      <c r="CF963" s="42" t="e">
        <f t="shared" si="1054"/>
        <v>#REF!</v>
      </c>
      <c r="CG963" s="42" t="e">
        <f t="shared" si="1055"/>
        <v>#REF!</v>
      </c>
      <c r="CH963" s="42" t="e">
        <f t="shared" si="1040"/>
        <v>#REF!</v>
      </c>
      <c r="CI963" s="89">
        <f t="shared" si="1056"/>
        <v>2.027321755522201</v>
      </c>
      <c r="CJ963" s="89">
        <f t="shared" si="1057"/>
        <v>6.9400067486103341</v>
      </c>
      <c r="CK963" s="42" t="e">
        <f t="shared" si="1041"/>
        <v>#REF!</v>
      </c>
      <c r="CM963" s="89" t="e">
        <f t="shared" si="1024"/>
        <v>#REF!</v>
      </c>
      <c r="CN963" s="89">
        <f t="shared" si="1025"/>
        <v>4.4516609637586871E-2</v>
      </c>
    </row>
    <row r="964" spans="4:92" ht="14.4" x14ac:dyDescent="0.3">
      <c r="D964" s="122"/>
      <c r="E964" s="32">
        <v>41589.576388888891</v>
      </c>
      <c r="F964" s="21">
        <f t="shared" si="1006"/>
        <v>1704.9090277777796</v>
      </c>
      <c r="G964" s="21">
        <f t="shared" si="1009"/>
        <v>180.0041666666657</v>
      </c>
      <c r="H964" s="21">
        <v>10</v>
      </c>
      <c r="I964" s="21">
        <v>1089</v>
      </c>
      <c r="J964" s="21">
        <v>19817</v>
      </c>
      <c r="K964" s="21">
        <v>3951</v>
      </c>
      <c r="L964" s="21">
        <v>14</v>
      </c>
      <c r="M964" s="51">
        <v>7.15</v>
      </c>
      <c r="O964" s="40"/>
      <c r="P964" s="40"/>
      <c r="R964" s="22"/>
      <c r="S964" s="22"/>
      <c r="T964" s="22"/>
      <c r="U964" s="52">
        <f t="shared" si="1010"/>
        <v>1.1481176146212906E-2</v>
      </c>
      <c r="V964" s="52">
        <f t="shared" si="1011"/>
        <v>1.6017707712113791</v>
      </c>
      <c r="W964" s="52">
        <f t="shared" si="1012"/>
        <v>5.6206545791987299E-3</v>
      </c>
      <c r="X964" s="247">
        <f>W964+V964+SUM($U$953:U964)</f>
        <v>1.6909831240855009</v>
      </c>
      <c r="Y964" s="104">
        <f>W964+V964+SUM($U$954:U964)-$X$954</f>
        <v>1.6256292508521397</v>
      </c>
      <c r="Z964" s="42"/>
      <c r="AA964" s="42"/>
      <c r="AB964" s="41">
        <f t="shared" si="1013"/>
        <v>5.7586045985700107E-2</v>
      </c>
      <c r="AC964" s="48">
        <f t="shared" si="1014"/>
        <v>8.0339892111100735</v>
      </c>
      <c r="AD964" s="48">
        <f t="shared" si="1015"/>
        <v>0.83615528836014219</v>
      </c>
      <c r="AE964" s="48">
        <f t="shared" si="1016"/>
        <v>4.3743344369193302</v>
      </c>
      <c r="AF964" s="48">
        <f t="shared" si="1017"/>
        <v>0.8361552883601423</v>
      </c>
      <c r="AG964" s="238">
        <f t="shared" si="1018"/>
        <v>3.5368320373593516</v>
      </c>
      <c r="AH964" s="48">
        <f t="shared" si="1019"/>
        <v>1.3471111998364681E-3</v>
      </c>
      <c r="AI964" s="48">
        <f>AE964+AC964+SUM($AB$953:AB964)</f>
        <v>12.746046526236031</v>
      </c>
      <c r="AJ964" s="48">
        <f>AE964+AC964+SUM($AB$954:AB964)-$AI$954</f>
        <v>10.049884692497074</v>
      </c>
      <c r="AK964" s="46"/>
      <c r="AL964" s="86"/>
      <c r="AM964" s="25">
        <v>142.45400000000001</v>
      </c>
      <c r="AN964" s="25">
        <v>3.3000000000001251E-2</v>
      </c>
      <c r="AQ964"/>
      <c r="AR964" s="25">
        <v>5.7886666666666668</v>
      </c>
      <c r="AS964" s="25">
        <v>0.15595797154646773</v>
      </c>
      <c r="AV964" s="41">
        <f t="shared" si="1026"/>
        <v>0</v>
      </c>
      <c r="AW964" s="86">
        <f t="shared" si="1027"/>
        <v>5.5445823302907128E-2</v>
      </c>
      <c r="AX964" s="86">
        <f t="shared" si="1028"/>
        <v>4.3188886136164228</v>
      </c>
      <c r="AY964" s="86">
        <f t="shared" si="1020"/>
        <v>0.16155944491569954</v>
      </c>
      <c r="AZ964" s="86">
        <f t="shared" si="1021"/>
        <v>12.584487081320331</v>
      </c>
      <c r="BA964" s="86">
        <f t="shared" si="1042"/>
        <v>0.13117873935958993</v>
      </c>
      <c r="BB964" s="86">
        <f t="shared" si="1043"/>
        <v>9.9187059531374828</v>
      </c>
      <c r="BC964" s="89">
        <f t="shared" si="1058"/>
        <v>1.3915948033621547E-2</v>
      </c>
      <c r="BD964" s="89">
        <f t="shared" si="1058"/>
        <v>1.0686402403309163</v>
      </c>
      <c r="BE964" s="41">
        <f t="shared" si="1046"/>
        <v>158.83916355729011</v>
      </c>
      <c r="BF964" s="89">
        <f t="shared" si="1047"/>
        <v>0.80030801429242082</v>
      </c>
      <c r="BG964" s="89">
        <f t="shared" si="1048"/>
        <v>0.19969198570757918</v>
      </c>
      <c r="BH964" s="89">
        <f t="shared" si="1059"/>
        <v>0.86637839346999568</v>
      </c>
      <c r="BI964" s="89">
        <f t="shared" si="1059"/>
        <v>0.21617779489454281</v>
      </c>
      <c r="BJ964" s="41">
        <f t="shared" si="1049"/>
        <v>176.92917016449084</v>
      </c>
      <c r="BK964" s="89">
        <f t="shared" si="1050"/>
        <v>0.77676422297680825</v>
      </c>
      <c r="BL964" s="89">
        <f t="shared" si="1051"/>
        <v>0.22323577702319175</v>
      </c>
      <c r="BM964" s="89">
        <f t="shared" si="1029"/>
        <v>0</v>
      </c>
      <c r="BN964" s="86">
        <f t="shared" si="1030"/>
        <v>6.281607141027021E-5</v>
      </c>
      <c r="BO964" s="86">
        <f t="shared" si="1031"/>
        <v>5.5578385077884596E-3</v>
      </c>
      <c r="BP964" s="86">
        <f t="shared" si="1022"/>
        <v>1.889831783458561E-2</v>
      </c>
      <c r="BQ964" s="86">
        <f t="shared" si="1023"/>
        <v>1.6720848062509153</v>
      </c>
      <c r="BR964" s="86">
        <f t="shared" si="1044"/>
        <v>1.8240147784993027E-2</v>
      </c>
      <c r="BS964" s="86">
        <f t="shared" si="1045"/>
        <v>1.6073891030671468</v>
      </c>
      <c r="BT964" s="89">
        <f t="shared" si="1032"/>
        <v>7.3570418910630722E-4</v>
      </c>
      <c r="BU964" s="89">
        <f t="shared" si="1032"/>
        <v>6.3508422328153902E-2</v>
      </c>
      <c r="BV964" s="41">
        <f t="shared" si="1033"/>
        <v>30.893483226158036</v>
      </c>
      <c r="BW964" s="89" t="e">
        <f t="shared" si="1034"/>
        <v>#REF!</v>
      </c>
      <c r="BX964" s="42" t="e">
        <f t="shared" si="1035"/>
        <v>#REF!</v>
      </c>
      <c r="BY964" s="89" t="e">
        <f t="shared" si="1036"/>
        <v>#REF!</v>
      </c>
      <c r="BZ964" s="89" t="e">
        <f t="shared" si="1036"/>
        <v>#REF!</v>
      </c>
      <c r="CA964" s="41">
        <f t="shared" si="1037"/>
        <v>9.8322179421885814</v>
      </c>
      <c r="CB964" s="89" t="e">
        <f t="shared" si="1038"/>
        <v>#REF!</v>
      </c>
      <c r="CC964" s="89" t="e">
        <f t="shared" si="1039"/>
        <v>#REF!</v>
      </c>
      <c r="CD964" s="41" t="e">
        <f t="shared" si="1052"/>
        <v>#REF!</v>
      </c>
      <c r="CE964" s="41" t="e">
        <f t="shared" si="1053"/>
        <v>#REF!</v>
      </c>
      <c r="CF964" s="42" t="e">
        <f t="shared" si="1054"/>
        <v>#REF!</v>
      </c>
      <c r="CG964" s="42" t="e">
        <f t="shared" si="1055"/>
        <v>#REF!</v>
      </c>
      <c r="CH964" s="42" t="e">
        <f t="shared" si="1040"/>
        <v>#REF!</v>
      </c>
      <c r="CI964" s="89">
        <f t="shared" si="1056"/>
        <v>2.2434938183230648</v>
      </c>
      <c r="CJ964" s="89">
        <f t="shared" si="1057"/>
        <v>7.8063908741740091</v>
      </c>
      <c r="CK964" s="42" t="e">
        <f t="shared" si="1041"/>
        <v>#REF!</v>
      </c>
      <c r="CM964" s="89" t="e">
        <f t="shared" si="1024"/>
        <v>#REF!</v>
      </c>
      <c r="CN964" s="89">
        <f t="shared" si="1025"/>
        <v>4.9263388143783685E-2</v>
      </c>
    </row>
    <row r="965" spans="4:92" ht="14.4" x14ac:dyDescent="0.3">
      <c r="D965" s="122"/>
      <c r="E965" s="32">
        <v>41613.448611111111</v>
      </c>
      <c r="F965" s="21">
        <f t="shared" si="1006"/>
        <v>1728.78125</v>
      </c>
      <c r="G965" s="21">
        <f t="shared" si="1009"/>
        <v>203.87638888888614</v>
      </c>
      <c r="H965" s="21"/>
      <c r="I965" s="21">
        <v>1123</v>
      </c>
      <c r="J965" s="21">
        <v>22842</v>
      </c>
      <c r="K965" s="21">
        <v>3677</v>
      </c>
      <c r="L965" s="21">
        <v>10</v>
      </c>
      <c r="M965" s="51">
        <v>7.15</v>
      </c>
      <c r="N965" s="40"/>
      <c r="O965" s="40"/>
      <c r="P965" s="40"/>
      <c r="R965" s="22"/>
      <c r="S965" s="22"/>
      <c r="T965" s="22"/>
      <c r="U965" s="52">
        <f t="shared" si="1010"/>
        <v>1.1018560401290629E-2</v>
      </c>
      <c r="V965" s="52">
        <f t="shared" si="1011"/>
        <v>1.5372299637991433</v>
      </c>
      <c r="W965" s="52">
        <f t="shared" si="1012"/>
        <v>5.394179236255358E-3</v>
      </c>
      <c r="X965" s="247">
        <f>W965+V965+SUM($U$953:U965)</f>
        <v>1.6372344017316123</v>
      </c>
      <c r="Y965" s="104">
        <f>W965+V965+SUM($U$954:U965)-$X$954</f>
        <v>1.5718805284982511</v>
      </c>
      <c r="Z965" s="42"/>
      <c r="AA965" s="42"/>
      <c r="AB965" s="41">
        <f t="shared" si="1013"/>
        <v>6.8448723602469563E-2</v>
      </c>
      <c r="AC965" s="48">
        <f t="shared" si="1014"/>
        <v>9.5494715347022119</v>
      </c>
      <c r="AD965" s="48">
        <f t="shared" si="1015"/>
        <v>0.99388248041754768</v>
      </c>
      <c r="AE965" s="48">
        <f t="shared" si="1016"/>
        <v>5.1994819872127946</v>
      </c>
      <c r="AF965" s="48">
        <f t="shared" si="1017"/>
        <v>0.99388248041754745</v>
      </c>
      <c r="AG965" s="238">
        <f t="shared" si="1018"/>
        <v>4.2039982848220925</v>
      </c>
      <c r="AH965" s="48">
        <f t="shared" si="1019"/>
        <v>1.6012219731546561E-3</v>
      </c>
      <c r="AI965" s="48">
        <f>AE965+AC965+SUM($AB$953:AB965)</f>
        <v>15.155125123724103</v>
      </c>
      <c r="AJ965" s="48">
        <f>AE965+AC965+SUM($AB$954:AB965)-$AI$954</f>
        <v>12.458963289985146</v>
      </c>
      <c r="AK965" s="46"/>
      <c r="AL965" s="86"/>
      <c r="AM965" s="25">
        <v>147.2655</v>
      </c>
      <c r="AN965" s="25">
        <v>4.949999999999477E-2</v>
      </c>
      <c r="AQ965"/>
      <c r="AR965" s="25">
        <v>8.160499999999999</v>
      </c>
      <c r="AS965" s="25">
        <v>0.14650000000000052</v>
      </c>
      <c r="AV965" s="41">
        <f t="shared" si="1026"/>
        <v>0</v>
      </c>
      <c r="AW965" s="86">
        <f t="shared" si="1027"/>
        <v>6.6178810848010361E-2</v>
      </c>
      <c r="AX965" s="86">
        <f t="shared" si="1028"/>
        <v>5.1333031763647838</v>
      </c>
      <c r="AY965" s="86">
        <f t="shared" si="1020"/>
        <v>0.19289386162072306</v>
      </c>
      <c r="AZ965" s="86">
        <f t="shared" si="1021"/>
        <v>14.96223126210338</v>
      </c>
      <c r="BA965" s="86">
        <f t="shared" si="1042"/>
        <v>0.16251315606461345</v>
      </c>
      <c r="BB965" s="86">
        <f t="shared" si="1043"/>
        <v>12.296450133920532</v>
      </c>
      <c r="BC965" s="89">
        <f t="shared" si="1058"/>
        <v>3.1334416705023516E-2</v>
      </c>
      <c r="BD965" s="89">
        <f t="shared" si="1058"/>
        <v>2.3777441807830488</v>
      </c>
      <c r="BE965" s="41">
        <f t="shared" si="1046"/>
        <v>172.7309222607889</v>
      </c>
      <c r="BF965" s="89">
        <f t="shared" si="1047"/>
        <v>0.78222816086705871</v>
      </c>
      <c r="BG965" s="89">
        <f t="shared" si="1048"/>
        <v>0.21777183913294129</v>
      </c>
      <c r="BH965" s="89">
        <f t="shared" si="1059"/>
        <v>1.884449120697288</v>
      </c>
      <c r="BI965" s="89">
        <f t="shared" si="1059"/>
        <v>0.52462947679078431</v>
      </c>
      <c r="BJ965" s="41">
        <f t="shared" si="1049"/>
        <v>176.11736192603234</v>
      </c>
      <c r="BK965" s="89">
        <f t="shared" si="1050"/>
        <v>0.77782077559005902</v>
      </c>
      <c r="BL965" s="89">
        <f t="shared" si="1051"/>
        <v>0.22217922440994098</v>
      </c>
      <c r="BM965" s="89">
        <f t="shared" si="1029"/>
        <v>0</v>
      </c>
      <c r="BN965" s="86">
        <f t="shared" si="1030"/>
        <v>6.042556817401873E-5</v>
      </c>
      <c r="BO965" s="86">
        <f t="shared" si="1031"/>
        <v>5.3337536680813395E-3</v>
      </c>
      <c r="BP965" s="86">
        <f t="shared" si="1022"/>
        <v>1.8340291381819217E-2</v>
      </c>
      <c r="BQ965" s="86">
        <f t="shared" si="1023"/>
        <v>1.6188941103497931</v>
      </c>
      <c r="BR965" s="86">
        <f t="shared" si="1044"/>
        <v>1.7682121332226634E-2</v>
      </c>
      <c r="BS965" s="86">
        <f t="shared" si="1045"/>
        <v>1.5541984071660246</v>
      </c>
      <c r="BT965" s="89">
        <f t="shared" si="1032"/>
        <v>-5.5802645276639348E-4</v>
      </c>
      <c r="BU965" s="89">
        <f t="shared" si="1032"/>
        <v>-5.3190695901122131E-2</v>
      </c>
      <c r="BV965" s="41">
        <f t="shared" si="1033"/>
        <v>-66.399654035185776</v>
      </c>
      <c r="BW965" s="89" t="e">
        <f t="shared" si="1034"/>
        <v>#REF!</v>
      </c>
      <c r="BX965" s="42" t="e">
        <f t="shared" si="1035"/>
        <v>#REF!</v>
      </c>
      <c r="BY965" s="89" t="e">
        <f t="shared" si="1036"/>
        <v>#REF!</v>
      </c>
      <c r="BZ965" s="89" t="e">
        <f t="shared" si="1036"/>
        <v>#REF!</v>
      </c>
      <c r="CA965" s="41">
        <f t="shared" si="1037"/>
        <v>12.441168190513441</v>
      </c>
      <c r="CB965" s="89" t="e">
        <f t="shared" si="1038"/>
        <v>#REF!</v>
      </c>
      <c r="CC965" s="89" t="e">
        <f t="shared" si="1039"/>
        <v>#REF!</v>
      </c>
      <c r="CD965" s="41" t="e">
        <f t="shared" si="1052"/>
        <v>#REF!</v>
      </c>
      <c r="CE965" s="41" t="e">
        <f t="shared" si="1053"/>
        <v>#REF!</v>
      </c>
      <c r="CF965" s="42" t="e">
        <f t="shared" si="1054"/>
        <v>#REF!</v>
      </c>
      <c r="CG965" s="42" t="e">
        <f t="shared" si="1055"/>
        <v>#REF!</v>
      </c>
      <c r="CH965" s="42" t="e">
        <f t="shared" si="1040"/>
        <v>#REF!</v>
      </c>
      <c r="CI965" s="89">
        <f t="shared" si="1056"/>
        <v>2.7681228007208265</v>
      </c>
      <c r="CJ965" s="89">
        <f t="shared" si="1057"/>
        <v>9.6908404892643194</v>
      </c>
      <c r="CK965" s="42" t="e">
        <f t="shared" si="1041"/>
        <v>#REF!</v>
      </c>
      <c r="CM965" s="89" t="e">
        <f t="shared" si="1024"/>
        <v>#REF!</v>
      </c>
      <c r="CN965" s="89">
        <f t="shared" si="1025"/>
        <v>6.078336692877425E-2</v>
      </c>
    </row>
    <row r="966" spans="4:92" ht="14.4" x14ac:dyDescent="0.3">
      <c r="D966" s="122"/>
      <c r="E966" s="32">
        <v>41695.612500000003</v>
      </c>
      <c r="F966" s="21">
        <f t="shared" si="1006"/>
        <v>1810.945138888892</v>
      </c>
      <c r="G966" s="21">
        <f t="shared" si="1009"/>
        <v>286.0402777777781</v>
      </c>
      <c r="H966" s="21">
        <v>10</v>
      </c>
      <c r="I966" s="21">
        <v>1117</v>
      </c>
      <c r="J966" s="21">
        <v>28905</v>
      </c>
      <c r="K966" s="21">
        <v>4.54</v>
      </c>
      <c r="L966" s="21">
        <v>38</v>
      </c>
      <c r="M966" s="51">
        <v>7.15</v>
      </c>
      <c r="N966" s="40"/>
      <c r="O966" s="40"/>
      <c r="P966" s="40"/>
      <c r="R966" s="22"/>
      <c r="S966" s="22"/>
      <c r="T966" s="22"/>
      <c r="U966" s="52">
        <f t="shared" si="1010"/>
        <v>1.3531953493925928E-5</v>
      </c>
      <c r="V966" s="52">
        <f t="shared" si="1011"/>
        <v>1.8878804146831097E-3</v>
      </c>
      <c r="W966" s="52">
        <f t="shared" si="1012"/>
        <v>6.624620631417373E-6</v>
      </c>
      <c r="X966" s="247">
        <f>W966+V966+SUM($U$953:U966)</f>
        <v>9.6518295685022015E-2</v>
      </c>
      <c r="Y966" s="104">
        <f>W966+V966+SUM($U$954:U966)-$X$954</f>
        <v>3.1164422451660886E-2</v>
      </c>
      <c r="Z966" s="42"/>
      <c r="AA966" s="42"/>
      <c r="AB966" s="41">
        <f t="shared" si="1013"/>
        <v>8.6154430780160551E-2</v>
      </c>
      <c r="AC966" s="48">
        <f t="shared" si="1014"/>
        <v>12.019643917712617</v>
      </c>
      <c r="AD966" s="48">
        <f t="shared" si="1015"/>
        <v>1.250971162881678</v>
      </c>
      <c r="AE966" s="48">
        <f t="shared" si="1016"/>
        <v>6.5444377540424252</v>
      </c>
      <c r="AF966" s="48">
        <f t="shared" si="1017"/>
        <v>1.2509711628816782</v>
      </c>
      <c r="AG966" s="238">
        <f t="shared" si="1018"/>
        <v>5.2914511793255894</v>
      </c>
      <c r="AH966" s="48">
        <f t="shared" si="1019"/>
        <v>2.0154118351572567E-3</v>
      </c>
      <c r="AI966" s="48">
        <f>AE966+AC966+SUM($AB$953:AB966)</f>
        <v>19.056407704344299</v>
      </c>
      <c r="AJ966" s="48">
        <f>AE966+AC966+SUM($AB$954:AB966)-$AI$954</f>
        <v>16.36024587060534</v>
      </c>
      <c r="AK966" s="46"/>
      <c r="AL966" s="86"/>
      <c r="AM966" s="25">
        <v>152.21899999999999</v>
      </c>
      <c r="AN966" s="25">
        <v>0.14283556979968132</v>
      </c>
      <c r="AQ966"/>
      <c r="AV966" s="41">
        <f t="shared" si="1026"/>
        <v>0</v>
      </c>
      <c r="AW966" s="86">
        <f t="shared" si="1027"/>
        <v>8.3652409557172236E-2</v>
      </c>
      <c r="AX966" s="86">
        <f t="shared" si="1028"/>
        <v>6.4607853444852532</v>
      </c>
      <c r="AY966" s="86">
        <f t="shared" si="1020"/>
        <v>0.24358309787385404</v>
      </c>
      <c r="AZ966" s="86">
        <f t="shared" si="1021"/>
        <v>18.812824606470446</v>
      </c>
      <c r="BA966" s="86">
        <f t="shared" si="1042"/>
        <v>0.21320239231774443</v>
      </c>
      <c r="BB966" s="86">
        <f t="shared" si="1043"/>
        <v>16.1470434782876</v>
      </c>
      <c r="BC966" s="89">
        <f t="shared" si="1058"/>
        <v>5.0689236253130987E-2</v>
      </c>
      <c r="BD966" s="89">
        <f t="shared" si="1058"/>
        <v>3.8505933443670681</v>
      </c>
      <c r="BE966" s="41">
        <f t="shared" si="1046"/>
        <v>171.46679012700662</v>
      </c>
      <c r="BF966" s="89">
        <f t="shared" si="1047"/>
        <v>0.78387340422154628</v>
      </c>
      <c r="BG966" s="89">
        <f t="shared" si="1048"/>
        <v>0.21612659577845372</v>
      </c>
      <c r="BH966" s="89">
        <f t="shared" si="1059"/>
        <v>3.0581116573009703</v>
      </c>
      <c r="BI966" s="89">
        <f t="shared" si="1059"/>
        <v>0.84317092331922339</v>
      </c>
      <c r="BJ966" s="41">
        <f t="shared" si="1049"/>
        <v>175.00833779781289</v>
      </c>
      <c r="BK966" s="89">
        <f t="shared" si="1050"/>
        <v>0.77926414889587015</v>
      </c>
      <c r="BL966" s="89">
        <f t="shared" si="1051"/>
        <v>0.22073585110412985</v>
      </c>
      <c r="BM966" s="89">
        <f t="shared" ref="BM966:BM981" si="1060">Y966-BR966-BS966</f>
        <v>0</v>
      </c>
      <c r="BN966" s="86">
        <f t="shared" ref="BN966:BN981" si="1061">(1/(1/((AR966/1000+1)*0.0112372)+1))*W966</f>
        <v>7.3614960920507379E-8</v>
      </c>
      <c r="BO966" s="86">
        <f t="shared" ref="BO966:BO981" si="1062">(1-(1/(1/((AR966/1000+1)*0.0112372)+1)))*W966</f>
        <v>6.5510056704968654E-6</v>
      </c>
      <c r="BP966" s="86">
        <f t="shared" ref="BP966:BP981" si="1063">(1/(1/((AR966/1000+1)*0.0112372)+1))*X966</f>
        <v>1.0725430119379799E-3</v>
      </c>
      <c r="BQ966" s="86">
        <f t="shared" ref="BQ966:BQ981" si="1064">(1-(1/(1/((AR966/1000+1)*0.0112372)+1)))*X966</f>
        <v>9.5445752673084042E-2</v>
      </c>
      <c r="BR966" s="86">
        <f t="shared" ref="BR966:BR975" si="1065">BP966-$BP$954</f>
        <v>4.1437296234539726E-4</v>
      </c>
      <c r="BS966" s="86">
        <f t="shared" ref="BS966:BS975" si="1066">BQ966-$BQ$954</f>
        <v>3.0750049489315492E-2</v>
      </c>
      <c r="BT966" s="89"/>
      <c r="BU966" s="89"/>
      <c r="BV966" s="41"/>
      <c r="BW966" s="89"/>
      <c r="BX966" s="42"/>
      <c r="BY966" s="89"/>
      <c r="BZ966" s="89"/>
      <c r="CA966" s="41">
        <f>1000*((BR966/BS966/0.0112372-1))</f>
        <v>199.18857039886205</v>
      </c>
      <c r="CB966" s="89" t="e">
        <f t="shared" ref="CB966:CB981" si="1067">(CA966-$P$832)/($AR$949-$P$832)</f>
        <v>#REF!</v>
      </c>
      <c r="CC966" s="89" t="e">
        <f t="shared" ref="CC966:CC981" si="1068">1-CB966</f>
        <v>#REF!</v>
      </c>
      <c r="CD966" s="41" t="e">
        <f t="shared" ref="CD966:CD981" si="1069">CK966+CJ966</f>
        <v>#REF!</v>
      </c>
      <c r="CE966" s="41" t="e">
        <f t="shared" ref="CE966:CE981" si="1070">CH966+CI966</f>
        <v>#REF!</v>
      </c>
      <c r="CF966" s="42" t="e">
        <f t="shared" ref="CF966:CF981" si="1071">CK966*13.49+CJ966</f>
        <v>#REF!</v>
      </c>
      <c r="CG966" s="42" t="e">
        <f t="shared" ref="CG966:CG981" si="1072">CH966*13.49+CI966</f>
        <v>#REF!</v>
      </c>
      <c r="CH966" s="42" t="e">
        <f>CC966*$Y966</f>
        <v>#REF!</v>
      </c>
      <c r="CI966" s="89">
        <f t="shared" si="1056"/>
        <v>3.6112927965208956</v>
      </c>
      <c r="CJ966" s="89">
        <f t="shared" si="1057"/>
        <v>12.748953074084444</v>
      </c>
      <c r="CK966" s="42" t="e">
        <f t="shared" si="1041"/>
        <v>#REF!</v>
      </c>
      <c r="CM966" s="89" t="e">
        <f t="shared" si="1024"/>
        <v>#REF!</v>
      </c>
      <c r="CN966" s="89">
        <f t="shared" si="1025"/>
        <v>7.9297975899410539E-2</v>
      </c>
    </row>
    <row r="967" spans="4:92" ht="14.4" x14ac:dyDescent="0.3">
      <c r="D967" s="122"/>
      <c r="E967" s="32">
        <v>41743.418055555558</v>
      </c>
      <c r="F967" s="21">
        <f t="shared" si="1006"/>
        <v>1858.7506944444467</v>
      </c>
      <c r="G967" s="21">
        <f t="shared" si="1009"/>
        <v>333.84583333333285</v>
      </c>
      <c r="H967" s="21"/>
      <c r="I967" s="21">
        <v>1014</v>
      </c>
      <c r="J967" s="21">
        <v>29808</v>
      </c>
      <c r="K967" s="21">
        <v>4.2</v>
      </c>
      <c r="L967" s="21">
        <v>11</v>
      </c>
      <c r="M967" s="51">
        <v>7.15</v>
      </c>
      <c r="N967" s="40"/>
      <c r="O967" s="40"/>
      <c r="P967" s="40"/>
      <c r="R967" s="22"/>
      <c r="S967" s="22"/>
      <c r="T967" s="22"/>
      <c r="U967" s="52">
        <f t="shared" si="1010"/>
        <v>1.1364196013537627E-5</v>
      </c>
      <c r="V967" s="52">
        <f t="shared" si="1011"/>
        <v>1.5854505480090292E-3</v>
      </c>
      <c r="W967" s="52">
        <f t="shared" si="1012"/>
        <v>5.5633864988188775E-6</v>
      </c>
      <c r="X967" s="247">
        <f>W967+V967+SUM($U$953:U967)</f>
        <v>9.6226168780228868E-2</v>
      </c>
      <c r="Y967" s="104">
        <f>W967+V967+SUM($U$954:U967)-$X$954</f>
        <v>3.087229554686774E-2</v>
      </c>
      <c r="Z967" s="42"/>
      <c r="AA967" s="42"/>
      <c r="AB967" s="41">
        <f t="shared" si="1013"/>
        <v>8.065332256464991E-2</v>
      </c>
      <c r="AC967" s="48">
        <f t="shared" si="1014"/>
        <v>11.252169032155509</v>
      </c>
      <c r="AD967" s="48">
        <f t="shared" si="1015"/>
        <v>1.171094507912471</v>
      </c>
      <c r="AE967" s="48">
        <f t="shared" si="1016"/>
        <v>6.1265641755316915</v>
      </c>
      <c r="AF967" s="48">
        <f t="shared" si="1017"/>
        <v>1.171094507912471</v>
      </c>
      <c r="AG967" s="238">
        <f t="shared" si="1018"/>
        <v>4.953582943287465</v>
      </c>
      <c r="AH967" s="48">
        <f t="shared" si="1019"/>
        <v>1.8867243317563973E-3</v>
      </c>
      <c r="AI967" s="48">
        <f>AE967+AC967+SUM($AB$953:AB967)</f>
        <v>17.951712562841109</v>
      </c>
      <c r="AJ967" s="48">
        <f>AE967+AC967+SUM($AB$954:AB967)-$AI$954</f>
        <v>15.255550729102151</v>
      </c>
      <c r="AK967" s="46"/>
      <c r="AL967" s="86"/>
      <c r="AM967" s="25">
        <v>148.05099999999999</v>
      </c>
      <c r="AN967" s="25">
        <v>9.0000000000003411E-3</v>
      </c>
      <c r="AQ967"/>
      <c r="AV967" s="41">
        <f t="shared" si="1026"/>
        <v>0</v>
      </c>
      <c r="AW967" s="86">
        <f t="shared" si="1027"/>
        <v>7.8031387790683679E-2</v>
      </c>
      <c r="AX967" s="86">
        <f t="shared" si="1028"/>
        <v>6.0485327877410073</v>
      </c>
      <c r="AY967" s="86">
        <f t="shared" si="1020"/>
        <v>0.22864316839974586</v>
      </c>
      <c r="AZ967" s="86">
        <f t="shared" si="1021"/>
        <v>17.723069394441364</v>
      </c>
      <c r="BA967" s="86">
        <f t="shared" si="1042"/>
        <v>0.19826246284363624</v>
      </c>
      <c r="BB967" s="86">
        <f t="shared" si="1043"/>
        <v>15.057288266258515</v>
      </c>
      <c r="BC967" s="89">
        <f t="shared" si="1058"/>
        <v>-1.4939929474108188E-2</v>
      </c>
      <c r="BD967" s="89">
        <f t="shared" si="1058"/>
        <v>-1.0897552120290843</v>
      </c>
      <c r="BE967" s="41">
        <f t="shared" si="1046"/>
        <v>220.00463884864385</v>
      </c>
      <c r="BF967" s="89">
        <f t="shared" si="1047"/>
        <v>0.72070233933337091</v>
      </c>
      <c r="BG967" s="89">
        <f t="shared" si="1048"/>
        <v>0.27929766066662909</v>
      </c>
      <c r="BH967" s="89">
        <f t="shared" ref="BH967:BH972" si="1073">BF967*($AJ967-$AJ966)</f>
        <v>-0.79615637273155759</v>
      </c>
      <c r="BI967" s="89">
        <f t="shared" si="1059"/>
        <v>-0.3085387687716315</v>
      </c>
      <c r="BJ967" s="41">
        <f t="shared" ref="BJ967:BJ972" si="1074">1000*((BA967/BB967)/0.0112372-1)</f>
        <v>171.75177840112156</v>
      </c>
      <c r="BK967" s="89">
        <f t="shared" si="1050"/>
        <v>0.78350249753262946</v>
      </c>
      <c r="BL967" s="89">
        <f t="shared" si="1051"/>
        <v>0.21649750246737054</v>
      </c>
      <c r="BM967" s="89">
        <f t="shared" si="1060"/>
        <v>0</v>
      </c>
      <c r="BN967" s="86">
        <f t="shared" si="1061"/>
        <v>6.1822178579395106E-8</v>
      </c>
      <c r="BO967" s="86">
        <f t="shared" si="1062"/>
        <v>5.5015643202394826E-6</v>
      </c>
      <c r="BP967" s="86">
        <f t="shared" si="1063"/>
        <v>1.0692968017960453E-3</v>
      </c>
      <c r="BQ967" s="86">
        <f t="shared" si="1064"/>
        <v>9.5156871978432825E-2</v>
      </c>
      <c r="BR967" s="86">
        <f t="shared" si="1065"/>
        <v>4.1112675220346265E-4</v>
      </c>
      <c r="BS967" s="86">
        <f t="shared" si="1066"/>
        <v>3.0461168794664276E-2</v>
      </c>
      <c r="BT967" s="89"/>
      <c r="BU967" s="89"/>
      <c r="BV967" s="41"/>
      <c r="BW967" s="89"/>
      <c r="BX967" s="42"/>
      <c r="BY967" s="89"/>
      <c r="BZ967" s="89"/>
      <c r="CA967" s="41">
        <f t="shared" ref="CA967:CA981" si="1075">1000*((BR967/BS967/0.0112372-1))</f>
        <v>201.07758959478628</v>
      </c>
      <c r="CB967" s="89" t="e">
        <f t="shared" si="1067"/>
        <v>#REF!</v>
      </c>
      <c r="CC967" s="89" t="e">
        <f t="shared" si="1068"/>
        <v>#REF!</v>
      </c>
      <c r="CD967" s="41" t="e">
        <f t="shared" si="1069"/>
        <v>#REF!</v>
      </c>
      <c r="CE967" s="41" t="e">
        <f t="shared" si="1070"/>
        <v>#REF!</v>
      </c>
      <c r="CF967" s="42" t="e">
        <f t="shared" si="1071"/>
        <v>#REF!</v>
      </c>
      <c r="CG967" s="42" t="e">
        <f t="shared" si="1072"/>
        <v>#REF!</v>
      </c>
      <c r="CH967" s="42" t="e">
        <f t="shared" si="1040"/>
        <v>#REF!</v>
      </c>
      <c r="CI967" s="89">
        <f t="shared" si="1056"/>
        <v>3.3027886316148893</v>
      </c>
      <c r="CJ967" s="89">
        <f t="shared" si="1057"/>
        <v>11.952762097487261</v>
      </c>
      <c r="CK967" s="42" t="e">
        <f t="shared" si="1041"/>
        <v>#REF!</v>
      </c>
      <c r="CM967" s="89" t="e">
        <f t="shared" si="1024"/>
        <v>#REF!</v>
      </c>
      <c r="CN967" s="89">
        <f t="shared" si="1025"/>
        <v>7.2523738192306716E-2</v>
      </c>
    </row>
    <row r="968" spans="4:92" ht="14.4" x14ac:dyDescent="0.3">
      <c r="D968" s="122"/>
      <c r="E968" s="32">
        <v>41752.504861111112</v>
      </c>
      <c r="F968" s="21">
        <f t="shared" si="1006"/>
        <v>1867.8375000000015</v>
      </c>
      <c r="G968" s="21">
        <f t="shared" si="1009"/>
        <v>342.9326388888876</v>
      </c>
      <c r="H968" s="21">
        <v>10</v>
      </c>
      <c r="I968" s="21">
        <v>1120</v>
      </c>
      <c r="J968" s="21">
        <v>29480</v>
      </c>
      <c r="K968" s="21">
        <v>1.4</v>
      </c>
      <c r="L968" s="21">
        <v>29</v>
      </c>
      <c r="M968" s="51">
        <v>7.15</v>
      </c>
      <c r="N968" s="40"/>
      <c r="O968" s="40"/>
      <c r="P968" s="40"/>
      <c r="R968" s="22"/>
      <c r="S968" s="22"/>
      <c r="T968" s="22"/>
      <c r="U968" s="52">
        <f t="shared" si="1010"/>
        <v>4.1840563889421896E-6</v>
      </c>
      <c r="V968" s="52">
        <f t="shared" si="1011"/>
        <v>5.8372932734060249E-4</v>
      </c>
      <c r="W968" s="52">
        <f t="shared" si="1012"/>
        <v>2.0483211304001118E-6</v>
      </c>
      <c r="X968" s="247">
        <f>W968+V968+SUM($U$953:U968)</f>
        <v>9.5225116550580968E-2</v>
      </c>
      <c r="Y968" s="104">
        <f>W968+V968+SUM($U$954:U968)-$X$954</f>
        <v>2.9871243317219839E-2</v>
      </c>
      <c r="Z968" s="42"/>
      <c r="AA968" s="42"/>
      <c r="AB968" s="41">
        <f t="shared" si="1013"/>
        <v>8.8104273104296971E-2</v>
      </c>
      <c r="AC968" s="48">
        <f t="shared" si="1014"/>
        <v>12.291671835714974</v>
      </c>
      <c r="AD968" s="48">
        <f t="shared" si="1015"/>
        <v>1.2792830732219012</v>
      </c>
      <c r="AE968" s="48">
        <f t="shared" si="1016"/>
        <v>6.6925511082246301</v>
      </c>
      <c r="AF968" s="48">
        <f t="shared" si="1017"/>
        <v>1.2792830732219012</v>
      </c>
      <c r="AG968" s="238">
        <f t="shared" si="1018"/>
        <v>5.4112070104781118</v>
      </c>
      <c r="AH968" s="48">
        <f t="shared" si="1019"/>
        <v>2.0610245246169842E-3</v>
      </c>
      <c r="AI968" s="48">
        <f>AE968+AC968+SUM($AB$953:AB968)</f>
        <v>19.645306572197807</v>
      </c>
      <c r="AJ968" s="48">
        <f>AE968+AC968+SUM($AB$954:AB968)-$AI$954</f>
        <v>16.949144738458848</v>
      </c>
      <c r="AK968" s="46"/>
      <c r="AL968" s="86"/>
      <c r="AM968" s="92">
        <f>AM967</f>
        <v>148.05099999999999</v>
      </c>
      <c r="AQ968"/>
      <c r="AV968" s="41">
        <f t="shared" si="1026"/>
        <v>0</v>
      </c>
      <c r="AW968" s="86">
        <f t="shared" si="1027"/>
        <v>8.5240117604664531E-2</v>
      </c>
      <c r="AX968" s="86">
        <f t="shared" si="1028"/>
        <v>6.6073109906199656</v>
      </c>
      <c r="AY968" s="86">
        <f t="shared" si="1020"/>
        <v>0.25021373994976515</v>
      </c>
      <c r="AZ968" s="86">
        <f t="shared" si="1021"/>
        <v>19.395092832248039</v>
      </c>
      <c r="BA968" s="86">
        <f t="shared" si="1042"/>
        <v>0.21983303439365554</v>
      </c>
      <c r="BB968" s="86">
        <f t="shared" si="1043"/>
        <v>16.729311704065189</v>
      </c>
      <c r="BC968" s="89">
        <f t="shared" si="1058"/>
        <v>2.1570571550019291E-2</v>
      </c>
      <c r="BD968" s="89">
        <f t="shared" si="1058"/>
        <v>1.6720234378066738</v>
      </c>
      <c r="BE968" s="41">
        <f t="shared" ref="BE968:BE973" si="1076">1000*(((BC968)/((BD968))/0.0112372-1))</f>
        <v>148.05100000000348</v>
      </c>
      <c r="BF968" s="89">
        <f t="shared" si="1047"/>
        <v>0.81434859907420587</v>
      </c>
      <c r="BG968" s="89">
        <f t="shared" si="1048"/>
        <v>0.18565140092579413</v>
      </c>
      <c r="BH968" s="89">
        <f t="shared" si="1073"/>
        <v>1.3791759089200943</v>
      </c>
      <c r="BI968" s="89">
        <f t="shared" si="1059"/>
        <v>0.3144181004366034</v>
      </c>
      <c r="BJ968" s="41">
        <f t="shared" si="1074"/>
        <v>169.38298656545371</v>
      </c>
      <c r="BK968" s="89">
        <f t="shared" si="1050"/>
        <v>0.78658543397704683</v>
      </c>
      <c r="BL968" s="89">
        <f t="shared" si="1051"/>
        <v>0.21341456602295317</v>
      </c>
      <c r="BM968" s="89">
        <f t="shared" si="1060"/>
        <v>0</v>
      </c>
      <c r="BN968" s="86">
        <f t="shared" si="1061"/>
        <v>2.2761617359935073E-8</v>
      </c>
      <c r="BO968" s="86">
        <f t="shared" si="1062"/>
        <v>2.0255595130401766E-6</v>
      </c>
      <c r="BP968" s="86">
        <f t="shared" si="1063"/>
        <v>1.0581727805327853E-3</v>
      </c>
      <c r="BQ968" s="86">
        <f t="shared" si="1064"/>
        <v>9.4166943770048181E-2</v>
      </c>
      <c r="BR968" s="86">
        <f t="shared" si="1065"/>
        <v>4.0000273094020268E-4</v>
      </c>
      <c r="BS968" s="86">
        <f t="shared" si="1066"/>
        <v>2.9471240586279632E-2</v>
      </c>
      <c r="BT968" s="89"/>
      <c r="BU968" s="89"/>
      <c r="BV968" s="41"/>
      <c r="BW968" s="89"/>
      <c r="BX968" s="42"/>
      <c r="BY968" s="89"/>
      <c r="BZ968" s="89"/>
      <c r="CA968" s="41">
        <f t="shared" si="1075"/>
        <v>207.83171239566144</v>
      </c>
      <c r="CB968" s="89" t="e">
        <f t="shared" si="1067"/>
        <v>#REF!</v>
      </c>
      <c r="CC968" s="89" t="e">
        <f t="shared" si="1068"/>
        <v>#REF!</v>
      </c>
      <c r="CD968" s="41" t="e">
        <f t="shared" si="1069"/>
        <v>#REF!</v>
      </c>
      <c r="CE968" s="41" t="e">
        <f t="shared" si="1070"/>
        <v>#REF!</v>
      </c>
      <c r="CF968" s="42" t="e">
        <f t="shared" si="1071"/>
        <v>#REF!</v>
      </c>
      <c r="CG968" s="42" t="e">
        <f t="shared" si="1072"/>
        <v>#REF!</v>
      </c>
      <c r="CH968" s="42" t="e">
        <f t="shared" si="1040"/>
        <v>#REF!</v>
      </c>
      <c r="CI968" s="89"/>
      <c r="CJ968" s="89"/>
      <c r="CK968" s="42" t="e">
        <f t="shared" si="1041"/>
        <v>#REF!</v>
      </c>
      <c r="CM968" s="89" t="e">
        <f t="shared" si="1024"/>
        <v>#REF!</v>
      </c>
      <c r="CN968" s="89">
        <f t="shared" si="1025"/>
        <v>0</v>
      </c>
    </row>
    <row r="969" spans="4:92" ht="14.4" x14ac:dyDescent="0.3">
      <c r="D969" s="122"/>
      <c r="E969" s="32">
        <v>41772.618055555555</v>
      </c>
      <c r="F969" s="21">
        <f t="shared" si="1006"/>
        <v>1887.9506944444438</v>
      </c>
      <c r="G969" s="21">
        <f t="shared" si="1009"/>
        <v>363.04583333332994</v>
      </c>
      <c r="H969" s="21"/>
      <c r="I969" s="21">
        <v>1084</v>
      </c>
      <c r="J969" s="21">
        <v>32360</v>
      </c>
      <c r="K969" s="21">
        <v>2.2000000000000002</v>
      </c>
      <c r="L969" s="21">
        <v>12</v>
      </c>
      <c r="M969" s="51">
        <v>7.15</v>
      </c>
      <c r="N969" s="40"/>
      <c r="O969" s="40"/>
      <c r="P969" s="40"/>
      <c r="R969" s="22"/>
      <c r="S969" s="22"/>
      <c r="T969" s="22"/>
      <c r="U969" s="52">
        <f t="shared" si="1010"/>
        <v>6.363608211957485E-6</v>
      </c>
      <c r="V969" s="52">
        <f t="shared" si="1011"/>
        <v>8.878046555113961E-4</v>
      </c>
      <c r="W969" s="52">
        <f t="shared" si="1012"/>
        <v>3.1153292294503747E-6</v>
      </c>
      <c r="X969" s="247">
        <f>W969+V969+SUM($U$953:U969)</f>
        <v>9.553662249506277E-2</v>
      </c>
      <c r="Y969" s="104">
        <f>W969+V969+SUM($U$954:U969)-$X$954</f>
        <v>3.0182749261701641E-2</v>
      </c>
      <c r="Z969" s="42"/>
      <c r="AA969" s="42"/>
      <c r="AB969" s="41">
        <f t="shared" si="1013"/>
        <v>9.3602891699520074E-2</v>
      </c>
      <c r="AC969" s="48">
        <f t="shared" si="1014"/>
        <v>13.058799387431261</v>
      </c>
      <c r="AD969" s="48">
        <f t="shared" si="1015"/>
        <v>1.3591235786494298</v>
      </c>
      <c r="AE969" s="48">
        <f t="shared" si="1016"/>
        <v>7.1102355709248863</v>
      </c>
      <c r="AF969" s="48">
        <f t="shared" si="1017"/>
        <v>1.35912357864943</v>
      </c>
      <c r="AG969" s="238">
        <f t="shared" si="1018"/>
        <v>5.7489223384871622</v>
      </c>
      <c r="AH969" s="48">
        <f t="shared" si="1019"/>
        <v>2.1896537882947422E-3</v>
      </c>
      <c r="AI969" s="48">
        <f>AE969+AC969+SUM($AB$953:AB969)</f>
        <v>20.923721478313873</v>
      </c>
      <c r="AJ969" s="48">
        <f>AE969+AC969+SUM($AB$954:AB969)-$AI$954</f>
        <v>18.227559644574914</v>
      </c>
      <c r="AK969" s="46"/>
      <c r="AL969" s="86"/>
      <c r="AM969" s="25">
        <v>142.0915</v>
      </c>
      <c r="AN969" s="25">
        <v>0.10535891039679623</v>
      </c>
      <c r="AQ969"/>
      <c r="AV969" s="41">
        <f t="shared" si="1026"/>
        <v>0</v>
      </c>
      <c r="AW969" s="86">
        <f t="shared" si="1027"/>
        <v>9.0095845660231669E-2</v>
      </c>
      <c r="AX969" s="86">
        <f t="shared" si="1028"/>
        <v>7.0201397252646549</v>
      </c>
      <c r="AY969" s="86">
        <f t="shared" si="1020"/>
        <v>0.26513050969176616</v>
      </c>
      <c r="AZ969" s="86">
        <f t="shared" si="1021"/>
        <v>20.658590968622107</v>
      </c>
      <c r="BA969" s="86">
        <f t="shared" si="1042"/>
        <v>0.23474980413565655</v>
      </c>
      <c r="BB969" s="86">
        <f t="shared" si="1043"/>
        <v>17.992809840439257</v>
      </c>
      <c r="BC969" s="89">
        <f t="shared" si="1058"/>
        <v>1.4916769742001013E-2</v>
      </c>
      <c r="BD969" s="89">
        <f t="shared" si="1058"/>
        <v>1.2634981363740678</v>
      </c>
      <c r="BE969" s="41">
        <f t="shared" si="1076"/>
        <v>50.611305129681703</v>
      </c>
      <c r="BF969" s="89">
        <f t="shared" si="1047"/>
        <v>0.9411644644133953</v>
      </c>
      <c r="BG969" s="89">
        <f t="shared" si="1048"/>
        <v>5.8835535586604704E-2</v>
      </c>
      <c r="BH969" s="89">
        <f t="shared" si="1073"/>
        <v>1.2031986804128278</v>
      </c>
      <c r="BI969" s="89">
        <f t="shared" si="1059"/>
        <v>7.5216225703237674E-2</v>
      </c>
      <c r="BJ969" s="41">
        <f t="shared" si="1074"/>
        <v>161.04255505537179</v>
      </c>
      <c r="BK969" s="89">
        <f t="shared" si="1050"/>
        <v>0.79744034316637591</v>
      </c>
      <c r="BL969" s="89">
        <f t="shared" si="1051"/>
        <v>0.20255965683362409</v>
      </c>
      <c r="BM969" s="89">
        <f t="shared" si="1060"/>
        <v>0</v>
      </c>
      <c r="BN969" s="86">
        <f t="shared" si="1061"/>
        <v>3.4618561913248196E-8</v>
      </c>
      <c r="BO969" s="86">
        <f t="shared" si="1062"/>
        <v>3.0807106675371267E-6</v>
      </c>
      <c r="BP969" s="86">
        <f t="shared" si="1063"/>
        <v>1.0616343369305632E-3</v>
      </c>
      <c r="BQ969" s="86">
        <f t="shared" si="1064"/>
        <v>9.4474988158132212E-2</v>
      </c>
      <c r="BR969" s="86">
        <f t="shared" si="1065"/>
        <v>4.0346428733798053E-4</v>
      </c>
      <c r="BS969" s="86">
        <f t="shared" si="1066"/>
        <v>2.9779284974363662E-2</v>
      </c>
      <c r="BT969" s="89"/>
      <c r="BU969" s="89"/>
      <c r="BV969" s="41"/>
      <c r="BW969" s="89"/>
      <c r="BX969" s="42"/>
      <c r="BY969" s="89"/>
      <c r="BZ969" s="89"/>
      <c r="CA969" s="41">
        <f t="shared" si="1075"/>
        <v>205.68184906870445</v>
      </c>
      <c r="CB969" s="89" t="e">
        <f t="shared" si="1067"/>
        <v>#REF!</v>
      </c>
      <c r="CC969" s="89" t="e">
        <f t="shared" si="1068"/>
        <v>#REF!</v>
      </c>
      <c r="CD969" s="41" t="e">
        <f t="shared" si="1069"/>
        <v>#REF!</v>
      </c>
      <c r="CE969" s="41" t="e">
        <f t="shared" si="1070"/>
        <v>#REF!</v>
      </c>
      <c r="CF969" s="42" t="e">
        <f t="shared" si="1071"/>
        <v>#REF!</v>
      </c>
      <c r="CG969" s="42" t="e">
        <f t="shared" si="1072"/>
        <v>#REF!</v>
      </c>
      <c r="CH969" s="42" t="e">
        <f t="shared" si="1040"/>
        <v>#REF!</v>
      </c>
      <c r="CI969" s="89">
        <f t="shared" ref="CI969:CI981" si="1077">BL969*$AJ969</f>
        <v>3.6921682265195095</v>
      </c>
      <c r="CJ969" s="89">
        <f t="shared" ref="CJ969:CJ981" si="1078">BK969*$AJ969</f>
        <v>14.535391418055404</v>
      </c>
      <c r="CK969" s="42" t="e">
        <f t="shared" si="1041"/>
        <v>#REF!</v>
      </c>
      <c r="CM969" s="89" t="e">
        <f t="shared" si="1024"/>
        <v>#REF!</v>
      </c>
      <c r="CN969" s="89">
        <f t="shared" si="1025"/>
        <v>8.1073865659737648E-2</v>
      </c>
    </row>
    <row r="970" spans="4:92" ht="14.4" x14ac:dyDescent="0.3">
      <c r="D970" s="122"/>
      <c r="E970" s="32">
        <v>42074.44027777778</v>
      </c>
      <c r="F970" s="21">
        <f t="shared" si="1006"/>
        <v>2189.7729166666686</v>
      </c>
      <c r="G970" s="21">
        <f t="shared" si="1009"/>
        <v>664.86805555555475</v>
      </c>
      <c r="H970" s="21"/>
      <c r="I970" s="21">
        <v>1045</v>
      </c>
      <c r="J970" s="21">
        <v>42945</v>
      </c>
      <c r="K970" s="21">
        <v>15.7</v>
      </c>
      <c r="L970" s="21">
        <v>11</v>
      </c>
      <c r="M970" s="51">
        <v>7.15</v>
      </c>
      <c r="N970" s="40"/>
      <c r="O970" s="40"/>
      <c r="P970" s="40"/>
      <c r="R970" s="22"/>
      <c r="S970" s="22"/>
      <c r="T970" s="22"/>
      <c r="U970" s="52">
        <f t="shared" si="1010"/>
        <v>4.3779158893609725E-5</v>
      </c>
      <c r="V970" s="52">
        <f t="shared" si="1011"/>
        <v>6.107752046564793E-3</v>
      </c>
      <c r="W970" s="52">
        <f t="shared" si="1012"/>
        <v>2.1432258052238165E-5</v>
      </c>
      <c r="X970" s="247">
        <f>W970+V970+SUM($U$953:U970)</f>
        <v>0.10081866597383257</v>
      </c>
      <c r="Y970" s="104">
        <f>W970+V970+SUM($U$954:U970)-$X$954</f>
        <v>3.5464792740471443E-2</v>
      </c>
      <c r="Z970" s="42"/>
      <c r="AA970" s="42"/>
      <c r="AB970" s="41">
        <f t="shared" si="1013"/>
        <v>0.11975133622204263</v>
      </c>
      <c r="AC970" s="48">
        <f t="shared" si="1014"/>
        <v>16.706841505714969</v>
      </c>
      <c r="AD970" s="48">
        <f t="shared" si="1015"/>
        <v>1.7388016724593154</v>
      </c>
      <c r="AE970" s="48">
        <f t="shared" si="1016"/>
        <v>9.0965160906040552</v>
      </c>
      <c r="AF970" s="48">
        <f t="shared" si="1017"/>
        <v>1.7388016724593152</v>
      </c>
      <c r="AG970" s="238">
        <f t="shared" si="1018"/>
        <v>7.3549130734186212</v>
      </c>
      <c r="AH970" s="48">
        <f t="shared" si="1019"/>
        <v>2.8013447261191547E-3</v>
      </c>
      <c r="AI970" s="48">
        <f>AE970+AC970+SUM($AB$953:AB970)</f>
        <v>26.677795452498792</v>
      </c>
      <c r="AJ970" s="48">
        <f>AE970+AC970+SUM($AB$954:AB970)-$AI$954</f>
        <v>23.981633618759833</v>
      </c>
      <c r="AK970" s="46"/>
      <c r="AL970" s="86"/>
      <c r="AM970" s="25">
        <v>150.648</v>
      </c>
      <c r="AN970" s="25">
        <v>0.32809754647055711</v>
      </c>
      <c r="AQ970" s="25"/>
      <c r="AV970" s="41">
        <f t="shared" si="1026"/>
        <v>0</v>
      </c>
      <c r="AW970" s="86">
        <f t="shared" si="1027"/>
        <v>0.11611711292233183</v>
      </c>
      <c r="AX970" s="86">
        <f t="shared" si="1028"/>
        <v>8.9803989776817232</v>
      </c>
      <c r="AY970" s="86">
        <f t="shared" si="1020"/>
        <v>0.34054230831036397</v>
      </c>
      <c r="AZ970" s="86">
        <f t="shared" si="1021"/>
        <v>26.337253144188427</v>
      </c>
      <c r="BA970" s="86">
        <f t="shared" si="1042"/>
        <v>0.31016160275425436</v>
      </c>
      <c r="BB970" s="86">
        <f t="shared" si="1043"/>
        <v>23.67147201600558</v>
      </c>
      <c r="BC970" s="89">
        <f t="shared" si="1058"/>
        <v>7.5411798618597814E-2</v>
      </c>
      <c r="BD970" s="89">
        <f t="shared" si="1058"/>
        <v>5.6786621755663234</v>
      </c>
      <c r="BE970" s="41">
        <f t="shared" si="1076"/>
        <v>181.77597137036682</v>
      </c>
      <c r="BF970" s="89">
        <f t="shared" si="1047"/>
        <v>0.77045620559366468</v>
      </c>
      <c r="BG970" s="89">
        <f t="shared" si="1048"/>
        <v>0.22954379440633532</v>
      </c>
      <c r="BH970" s="89">
        <f t="shared" si="1073"/>
        <v>4.4332620008557715</v>
      </c>
      <c r="BI970" s="89">
        <f t="shared" si="1059"/>
        <v>1.3208119733291479</v>
      </c>
      <c r="BJ970" s="41">
        <f t="shared" si="1074"/>
        <v>166.01639305406567</v>
      </c>
      <c r="BK970" s="89">
        <f t="shared" si="1050"/>
        <v>0.79096698987128644</v>
      </c>
      <c r="BL970" s="89">
        <f t="shared" si="1051"/>
        <v>0.20903301012871356</v>
      </c>
      <c r="BM970" s="89">
        <f t="shared" si="1060"/>
        <v>0</v>
      </c>
      <c r="BN970" s="86">
        <f t="shared" si="1061"/>
        <v>2.3816229286720336E-7</v>
      </c>
      <c r="BO970" s="86">
        <f t="shared" si="1062"/>
        <v>2.119409575937096E-5</v>
      </c>
      <c r="BP970" s="86">
        <f t="shared" si="1063"/>
        <v>1.1203301394382558E-3</v>
      </c>
      <c r="BQ970" s="86">
        <f t="shared" si="1064"/>
        <v>9.9698335834394317E-2</v>
      </c>
      <c r="BR970" s="86">
        <f t="shared" si="1065"/>
        <v>4.6216008984567309E-4</v>
      </c>
      <c r="BS970" s="86">
        <f t="shared" si="1066"/>
        <v>3.5002632650625767E-2</v>
      </c>
      <c r="BT970" s="89"/>
      <c r="BU970" s="89"/>
      <c r="BV970" s="41"/>
      <c r="BW970" s="89"/>
      <c r="BX970" s="42"/>
      <c r="BY970" s="89"/>
      <c r="BZ970" s="89"/>
      <c r="CA970" s="41">
        <f t="shared" si="1075"/>
        <v>174.98850611059692</v>
      </c>
      <c r="CB970" s="89" t="e">
        <f t="shared" si="1067"/>
        <v>#REF!</v>
      </c>
      <c r="CC970" s="89" t="e">
        <f t="shared" si="1068"/>
        <v>#REF!</v>
      </c>
      <c r="CD970" s="41" t="e">
        <f t="shared" si="1069"/>
        <v>#REF!</v>
      </c>
      <c r="CE970" s="41" t="e">
        <f t="shared" si="1070"/>
        <v>#REF!</v>
      </c>
      <c r="CF970" s="42" t="e">
        <f t="shared" si="1071"/>
        <v>#REF!</v>
      </c>
      <c r="CG970" s="42" t="e">
        <f t="shared" si="1072"/>
        <v>#REF!</v>
      </c>
      <c r="CH970" s="42" t="e">
        <f t="shared" si="1040"/>
        <v>#REF!</v>
      </c>
      <c r="CI970" s="89">
        <f t="shared" si="1077"/>
        <v>5.0129530631333221</v>
      </c>
      <c r="CJ970" s="89">
        <f t="shared" si="1078"/>
        <v>18.968680555626513</v>
      </c>
      <c r="CK970" s="42" t="e">
        <f t="shared" si="1041"/>
        <v>#REF!</v>
      </c>
      <c r="CM970" s="89" t="e">
        <f t="shared" si="1024"/>
        <v>#REF!</v>
      </c>
      <c r="CN970" s="89">
        <f t="shared" si="1025"/>
        <v>0.11007610115917177</v>
      </c>
    </row>
    <row r="971" spans="4:92" ht="14.4" x14ac:dyDescent="0.3">
      <c r="D971" s="94" t="s">
        <v>127</v>
      </c>
      <c r="E971" s="32">
        <v>42284.655555555553</v>
      </c>
      <c r="F971" s="21">
        <f t="shared" si="1006"/>
        <v>2399.9881944444423</v>
      </c>
      <c r="G971" s="21">
        <f t="shared" si="1009"/>
        <v>875.08333333332848</v>
      </c>
      <c r="H971" s="21"/>
      <c r="I971" s="21">
        <v>1023</v>
      </c>
      <c r="J971" s="21">
        <v>41329</v>
      </c>
      <c r="K971" s="21">
        <v>55.65</v>
      </c>
      <c r="L971" s="21">
        <v>17</v>
      </c>
      <c r="M971" s="51">
        <v>7.15</v>
      </c>
      <c r="N971" s="40"/>
      <c r="O971" s="40"/>
      <c r="P971" s="40"/>
      <c r="R971" s="22"/>
      <c r="S971" s="22"/>
      <c r="T971" s="22"/>
      <c r="U971" s="52">
        <f t="shared" si="1010"/>
        <v>1.5191206697682361E-4</v>
      </c>
      <c r="V971" s="52">
        <f t="shared" si="1011"/>
        <v>2.1193674374384013E-2</v>
      </c>
      <c r="W971" s="52">
        <f t="shared" si="1012"/>
        <v>7.4369145113279268E-5</v>
      </c>
      <c r="X971" s="247">
        <f>W971+V971+SUM($U$953:U971)</f>
        <v>0.11610943725568965</v>
      </c>
      <c r="Y971" s="104">
        <f>W971+V971+SUM($U$954:U971)-$X$954</f>
        <v>5.0755564022328517E-2</v>
      </c>
      <c r="Z971" s="42"/>
      <c r="AA971" s="42"/>
      <c r="AB971" s="41">
        <f t="shared" si="1013"/>
        <v>0.11281893649748685</v>
      </c>
      <c r="AC971" s="48">
        <f t="shared" si="1014"/>
        <v>15.739683166557356</v>
      </c>
      <c r="AD971" s="48">
        <f t="shared" si="1015"/>
        <v>1.6381425181191627</v>
      </c>
      <c r="AE971" s="48">
        <f t="shared" si="1016"/>
        <v>8.5699191637522851</v>
      </c>
      <c r="AF971" s="48">
        <f t="shared" si="1017"/>
        <v>1.6381425181191627</v>
      </c>
      <c r="AG971" s="238">
        <f t="shared" si="1018"/>
        <v>6.9291374706332078</v>
      </c>
      <c r="AH971" s="48">
        <f t="shared" si="1019"/>
        <v>2.6391749999148005E-3</v>
      </c>
      <c r="AI971" s="48">
        <f>AE971+AC971+SUM($AB$953:AB971)</f>
        <v>25.296859122986895</v>
      </c>
      <c r="AJ971" s="48">
        <f>AE971+AC971+SUM($AB$954:AB971)-$AI$954</f>
        <v>22.600697289247936</v>
      </c>
      <c r="AK971" s="46"/>
      <c r="AL971" s="86"/>
      <c r="AM971" s="1">
        <v>148.88350000000003</v>
      </c>
      <c r="AN971" s="1">
        <v>0.20152543263816364</v>
      </c>
      <c r="AO971" s="1"/>
      <c r="AP971" s="1"/>
      <c r="AR971" s="1"/>
      <c r="AS971" s="1"/>
      <c r="AT971" s="1"/>
      <c r="AU971" s="1"/>
      <c r="AV971" s="41">
        <f t="shared" si="1026"/>
        <v>0</v>
      </c>
      <c r="AW971" s="86">
        <f t="shared" si="1027"/>
        <v>0.10922948078432396</v>
      </c>
      <c r="AX971" s="86">
        <f t="shared" si="1028"/>
        <v>8.4606896829679616</v>
      </c>
      <c r="AY971" s="86">
        <f t="shared" si="1020"/>
        <v>0.32242577026458369</v>
      </c>
      <c r="AZ971" s="86">
        <f t="shared" si="1021"/>
        <v>24.974433352722311</v>
      </c>
      <c r="BA971" s="86">
        <f t="shared" si="1042"/>
        <v>0.29204506470847408</v>
      </c>
      <c r="BB971" s="86">
        <f t="shared" si="1043"/>
        <v>22.308652224539465</v>
      </c>
      <c r="BC971" s="89">
        <f t="shared" si="1058"/>
        <v>-1.8116538045780284E-2</v>
      </c>
      <c r="BD971" s="89">
        <f t="shared" si="1058"/>
        <v>-1.3628197914661158</v>
      </c>
      <c r="BE971" s="41">
        <f t="shared" si="1076"/>
        <v>182.98344737670246</v>
      </c>
      <c r="BF971" s="89">
        <f t="shared" si="1047"/>
        <v>0.76888469908573132</v>
      </c>
      <c r="BG971" s="89">
        <f t="shared" si="1048"/>
        <v>0.23111530091426868</v>
      </c>
      <c r="BH971" s="89">
        <f t="shared" si="1073"/>
        <v>-1.0617808141733092</v>
      </c>
      <c r="BI971" s="89">
        <f t="shared" si="1059"/>
        <v>-0.31915551533858777</v>
      </c>
      <c r="BJ971" s="41">
        <f t="shared" si="1074"/>
        <v>164.97988770174632</v>
      </c>
      <c r="BK971" s="89">
        <f t="shared" si="1050"/>
        <v>0.79231598140248971</v>
      </c>
      <c r="BL971" s="89">
        <f t="shared" si="1051"/>
        <v>0.20768401859751029</v>
      </c>
      <c r="BM971" s="89">
        <f t="shared" si="1060"/>
        <v>0</v>
      </c>
      <c r="BN971" s="86">
        <f t="shared" si="1061"/>
        <v>8.2641437386494651E-7</v>
      </c>
      <c r="BO971" s="86">
        <f t="shared" si="1062"/>
        <v>7.3542730739414327E-5</v>
      </c>
      <c r="BP971" s="86">
        <f t="shared" si="1063"/>
        <v>1.2902462135784122E-3</v>
      </c>
      <c r="BQ971" s="86">
        <f t="shared" si="1064"/>
        <v>0.11481919104211123</v>
      </c>
      <c r="BR971" s="86">
        <f t="shared" si="1065"/>
        <v>6.3207616398582955E-4</v>
      </c>
      <c r="BS971" s="86">
        <f t="shared" si="1066"/>
        <v>5.0123487858342683E-2</v>
      </c>
      <c r="CA971" s="41">
        <f t="shared" si="1075"/>
        <v>122.19936519145347</v>
      </c>
      <c r="CB971" s="89" t="e">
        <f t="shared" si="1067"/>
        <v>#REF!</v>
      </c>
      <c r="CC971" s="89" t="e">
        <f t="shared" si="1068"/>
        <v>#REF!</v>
      </c>
      <c r="CD971" s="41" t="e">
        <f t="shared" si="1069"/>
        <v>#REF!</v>
      </c>
      <c r="CE971" s="41" t="e">
        <f t="shared" si="1070"/>
        <v>#REF!</v>
      </c>
      <c r="CF971" s="42" t="e">
        <f t="shared" si="1071"/>
        <v>#REF!</v>
      </c>
      <c r="CG971" s="42" t="e">
        <f t="shared" si="1072"/>
        <v>#REF!</v>
      </c>
      <c r="CH971" s="42" t="e">
        <f t="shared" si="1040"/>
        <v>#REF!</v>
      </c>
      <c r="CI971" s="89">
        <f t="shared" si="1077"/>
        <v>4.6938036361368685</v>
      </c>
      <c r="CJ971" s="89">
        <f t="shared" si="1078"/>
        <v>17.906893653111066</v>
      </c>
      <c r="CK971" s="42" t="e">
        <f t="shared" si="1041"/>
        <v>#REF!</v>
      </c>
      <c r="CM971" s="89" t="e">
        <f t="shared" si="1024"/>
        <v>#REF!</v>
      </c>
      <c r="CN971" s="89">
        <f t="shared" si="1025"/>
        <v>0.10306811122419418</v>
      </c>
    </row>
    <row r="972" spans="4:92" ht="14.4" x14ac:dyDescent="0.3">
      <c r="D972" s="22"/>
      <c r="E972" s="32">
        <v>42488.494444444441</v>
      </c>
      <c r="F972" s="21">
        <f t="shared" ref="F972:F978" si="1079">E972-E$906</f>
        <v>2603.8270833333299</v>
      </c>
      <c r="G972" s="21">
        <f t="shared" ref="G972:G977" si="1080">E972-E$954</f>
        <v>1078.9222222222161</v>
      </c>
      <c r="H972" s="21"/>
      <c r="I972" s="21">
        <v>1040</v>
      </c>
      <c r="J972" s="21">
        <v>39695</v>
      </c>
      <c r="K972" s="21">
        <v>70.11</v>
      </c>
      <c r="L972" s="21">
        <v>17</v>
      </c>
      <c r="M972" s="51">
        <v>7.15</v>
      </c>
      <c r="N972" s="40"/>
      <c r="O972" s="40"/>
      <c r="P972" s="40"/>
      <c r="R972" s="22"/>
      <c r="S972" s="22"/>
      <c r="T972" s="22"/>
      <c r="U972" s="52">
        <f t="shared" si="1010"/>
        <v>1.9456502625375414E-4</v>
      </c>
      <c r="V972" s="52">
        <f t="shared" si="1011"/>
        <v>2.7144307184594148E-2</v>
      </c>
      <c r="W972" s="52">
        <f t="shared" si="1012"/>
        <v>9.5250067749008915E-5</v>
      </c>
      <c r="X972" s="247">
        <f>W972+V972+SUM($U$953:U972)</f>
        <v>0.12227551601478927</v>
      </c>
      <c r="Y972" s="104">
        <f>W972+V972+SUM($U$954:U972)-$X$954</f>
        <v>5.6921642781428139E-2</v>
      </c>
      <c r="Z972" s="42"/>
      <c r="AA972" s="42"/>
      <c r="AB972" s="41">
        <f t="shared" si="1013"/>
        <v>0.11015916013611138</v>
      </c>
      <c r="AC972" s="48">
        <f t="shared" si="1014"/>
        <v>15.368610379296317</v>
      </c>
      <c r="AD972" s="48">
        <f t="shared" si="1015"/>
        <v>1.5995222928136841</v>
      </c>
      <c r="AE972" s="48">
        <f t="shared" si="1016"/>
        <v>8.3678780072026964</v>
      </c>
      <c r="AF972" s="48">
        <f t="shared" si="1017"/>
        <v>1.5995222928136841</v>
      </c>
      <c r="AG972" s="238">
        <f t="shared" si="1018"/>
        <v>6.7657787595756744</v>
      </c>
      <c r="AH972" s="48">
        <f t="shared" si="1019"/>
        <v>2.5769548133376752E-3</v>
      </c>
      <c r="AI972" s="48">
        <f>AE972+AC972+SUM($AB$953:AB972)</f>
        <v>24.833904339312376</v>
      </c>
      <c r="AJ972" s="48">
        <f>AE972+AC972+SUM($AB$954:AB972)-$AI$954</f>
        <v>22.137742505573417</v>
      </c>
      <c r="AK972" s="46"/>
      <c r="AL972" s="86"/>
      <c r="AM972">
        <v>143.6515</v>
      </c>
      <c r="AN972">
        <v>0.39668690424563802</v>
      </c>
      <c r="AQ972" s="25"/>
      <c r="AV972" s="41">
        <f t="shared" si="1026"/>
        <v>0</v>
      </c>
      <c r="AW972" s="86">
        <f t="shared" si="1027"/>
        <v>0.10617478846618998</v>
      </c>
      <c r="AX972" s="86">
        <f t="shared" si="1028"/>
        <v>8.2617032187365069</v>
      </c>
      <c r="AY972" s="86">
        <f t="shared" si="1020"/>
        <v>0.31510193357820293</v>
      </c>
      <c r="AZ972" s="86">
        <f t="shared" si="1021"/>
        <v>24.518802405734174</v>
      </c>
      <c r="BA972" s="86">
        <f>AY972-$AY$954</f>
        <v>0.28472122802209332</v>
      </c>
      <c r="BB972" s="86">
        <f>AZ972-$AZ$954</f>
        <v>21.853021277551328</v>
      </c>
      <c r="BC972" s="89">
        <f>BA972-BA971</f>
        <v>-7.323836686380758E-3</v>
      </c>
      <c r="BD972" s="89">
        <f>BB972-BB971</f>
        <v>-0.455630946988137</v>
      </c>
      <c r="BE972" s="41">
        <f t="shared" si="1076"/>
        <v>430.43236105693228</v>
      </c>
      <c r="BF972" s="89">
        <f t="shared" si="1047"/>
        <v>0.44683475673560774</v>
      </c>
      <c r="BG972" s="89">
        <f>1-BF972</f>
        <v>0.55316524326439231</v>
      </c>
      <c r="BH972" s="89">
        <f t="shared" si="1073"/>
        <v>-0.20686428814278957</v>
      </c>
      <c r="BI972" s="89">
        <f>BG972*($AJ972-$AJ971)</f>
        <v>-0.25609049553172936</v>
      </c>
      <c r="BJ972" s="41">
        <f t="shared" si="1074"/>
        <v>159.44525886122941</v>
      </c>
      <c r="BK972" s="89">
        <f t="shared" si="1050"/>
        <v>0.79951919305740593</v>
      </c>
      <c r="BL972" s="89">
        <f t="shared" ref="BL972:BL981" si="1081">1-BK972</f>
        <v>0.20048080694259407</v>
      </c>
      <c r="BM972" s="89">
        <f t="shared" si="1060"/>
        <v>0</v>
      </c>
      <c r="BN972" s="86">
        <f t="shared" si="1061"/>
        <v>1.0584500464472262E-6</v>
      </c>
      <c r="BO972" s="86">
        <f t="shared" si="1062"/>
        <v>9.4191617702561687E-5</v>
      </c>
      <c r="BP972" s="86">
        <f t="shared" si="1063"/>
        <v>1.3587657065635935E-3</v>
      </c>
      <c r="BQ972" s="86">
        <f t="shared" si="1064"/>
        <v>0.12091675030822567</v>
      </c>
      <c r="BR972" s="86">
        <f t="shared" si="1065"/>
        <v>7.0059565697101083E-4</v>
      </c>
      <c r="BS972" s="86">
        <f t="shared" si="1066"/>
        <v>5.6221047124457121E-2</v>
      </c>
      <c r="CA972" s="41">
        <f t="shared" si="1075"/>
        <v>108.94600351202843</v>
      </c>
      <c r="CB972" s="89" t="e">
        <f t="shared" si="1067"/>
        <v>#REF!</v>
      </c>
      <c r="CC972" s="89" t="e">
        <f t="shared" si="1068"/>
        <v>#REF!</v>
      </c>
      <c r="CD972" s="41" t="e">
        <f t="shared" si="1069"/>
        <v>#REF!</v>
      </c>
      <c r="CE972" s="41" t="e">
        <f t="shared" si="1070"/>
        <v>#REF!</v>
      </c>
      <c r="CF972" s="42" t="e">
        <f t="shared" si="1071"/>
        <v>#REF!</v>
      </c>
      <c r="CG972" s="42" t="e">
        <f t="shared" si="1072"/>
        <v>#REF!</v>
      </c>
      <c r="CH972" s="42" t="e">
        <f t="shared" si="1040"/>
        <v>#REF!</v>
      </c>
      <c r="CI972" s="89">
        <f t="shared" si="1077"/>
        <v>4.4381924814047231</v>
      </c>
      <c r="CJ972" s="89">
        <f t="shared" si="1078"/>
        <v>17.699550024168694</v>
      </c>
      <c r="CK972" s="42" t="e">
        <f t="shared" si="1041"/>
        <v>#REF!</v>
      </c>
      <c r="CM972" s="89" t="e">
        <f t="shared" si="1024"/>
        <v>#REF!</v>
      </c>
      <c r="CN972" s="89">
        <f t="shared" si="1025"/>
        <v>9.7455315937393386E-2</v>
      </c>
    </row>
    <row r="973" spans="4:92" ht="14.4" x14ac:dyDescent="0.3">
      <c r="D973" s="22"/>
      <c r="E973" s="32">
        <v>42600.46597222222</v>
      </c>
      <c r="F973" s="21">
        <f t="shared" si="1079"/>
        <v>2715.7986111111095</v>
      </c>
      <c r="G973" s="21">
        <f t="shared" si="1080"/>
        <v>1190.8937499999956</v>
      </c>
      <c r="H973" s="21"/>
      <c r="I973" s="21">
        <v>1029</v>
      </c>
      <c r="J973" s="21">
        <v>41475</v>
      </c>
      <c r="K973" s="21">
        <v>87.21</v>
      </c>
      <c r="L973" s="21">
        <v>19</v>
      </c>
      <c r="M973" s="51">
        <v>7.15</v>
      </c>
      <c r="N973" s="40"/>
      <c r="O973" s="40"/>
      <c r="P973" s="40"/>
      <c r="R973" s="22"/>
      <c r="S973" s="22"/>
      <c r="T973" s="22"/>
      <c r="U973" s="52">
        <f t="shared" si="1010"/>
        <v>2.394600847272693E-4</v>
      </c>
      <c r="V973" s="52">
        <f t="shared" si="1011"/>
        <v>3.3407741480776645E-2</v>
      </c>
      <c r="W973" s="52">
        <f t="shared" si="1012"/>
        <v>1.1722861879456468E-4</v>
      </c>
      <c r="X973" s="247">
        <f>W973+V973+SUM($U$953:U973)</f>
        <v>0.12880038894674459</v>
      </c>
      <c r="Y973" s="104">
        <f>W973+V973+SUM($U$954:U973)-$X$954</f>
        <v>6.3446515713383458E-2</v>
      </c>
      <c r="Z973" s="42"/>
      <c r="AA973" s="42"/>
      <c r="AB973" s="41">
        <f t="shared" si="1013"/>
        <v>0.11388151604246639</v>
      </c>
      <c r="AC973" s="48">
        <f t="shared" si="1014"/>
        <v>15.887926590015038</v>
      </c>
      <c r="AD973" s="48">
        <f t="shared" si="1015"/>
        <v>1.653571281991205</v>
      </c>
      <c r="AE973" s="48">
        <f t="shared" si="1016"/>
        <v>8.6506345213707636</v>
      </c>
      <c r="AF973" s="48">
        <f t="shared" si="1017"/>
        <v>1.6535712819912047</v>
      </c>
      <c r="AG973" s="238">
        <f t="shared" si="1018"/>
        <v>6.9943992074411048</v>
      </c>
      <c r="AH973" s="48">
        <f t="shared" si="1019"/>
        <v>2.6640319384535999E-3</v>
      </c>
      <c r="AI973" s="48">
        <f>AE973+AC973+SUM($AB$953:AB973)</f>
        <v>25.749858580241636</v>
      </c>
      <c r="AJ973" s="48">
        <f>AE973+AC973+SUM($AB$954:AB973)-$AI$954</f>
        <v>23.053696746502677</v>
      </c>
      <c r="AK973" s="46"/>
      <c r="AL973" s="86"/>
      <c r="AM973" s="25">
        <v>142.86733333333333</v>
      </c>
      <c r="AN973" s="25">
        <v>0.26015444131002968</v>
      </c>
      <c r="AV973" s="41">
        <f t="shared" si="1026"/>
        <v>0</v>
      </c>
      <c r="AW973" s="86">
        <f t="shared" si="1027"/>
        <v>0.10968820314969673</v>
      </c>
      <c r="AX973" s="86">
        <f t="shared" si="1028"/>
        <v>8.5409463182210672</v>
      </c>
      <c r="AY973" s="86">
        <f t="shared" si="1020"/>
        <v>0.32650272208910147</v>
      </c>
      <c r="AZ973" s="86">
        <f t="shared" si="1021"/>
        <v>25.423355858152537</v>
      </c>
      <c r="BA973" s="86">
        <f>AY973-$AY$954</f>
        <v>0.29612201653299186</v>
      </c>
      <c r="BB973" s="86">
        <f>AZ973-$AZ$954</f>
        <v>22.75757472996969</v>
      </c>
      <c r="BC973" s="89">
        <f>BA973-BA972</f>
        <v>1.1400788510898541E-2</v>
      </c>
      <c r="BD973" s="89">
        <f>BB973-BB972</f>
        <v>0.90455345241836227</v>
      </c>
      <c r="BE973" s="41">
        <f t="shared" si="1076"/>
        <v>121.61173201782982</v>
      </c>
      <c r="BF973" s="89">
        <f t="shared" si="1047"/>
        <v>0.84875879147635092</v>
      </c>
      <c r="BG973" s="89">
        <f>1-BF973</f>
        <v>0.15124120852364908</v>
      </c>
      <c r="BH973" s="89">
        <f>BF973*($AJ973-$AJ972)</f>
        <v>0.77742421457875688</v>
      </c>
      <c r="BI973" s="89">
        <f>BG973*($AJ973-$AJ972)</f>
        <v>0.13853002635050291</v>
      </c>
      <c r="BJ973" s="41">
        <f t="shared" ref="BJ973:BJ981" si="1082">1000*((BA973/BB973)/0.0112372-1)</f>
        <v>157.94147615461739</v>
      </c>
      <c r="BK973" s="89">
        <f t="shared" si="1050"/>
        <v>0.80147633696549092</v>
      </c>
      <c r="BL973" s="89">
        <f t="shared" si="1081"/>
        <v>0.19852366303450908</v>
      </c>
      <c r="BM973" s="89">
        <f t="shared" si="1060"/>
        <v>0</v>
      </c>
      <c r="BN973" s="86">
        <f t="shared" si="1061"/>
        <v>1.3026829265362095E-6</v>
      </c>
      <c r="BO973" s="86">
        <f t="shared" si="1062"/>
        <v>1.1592593586802847E-4</v>
      </c>
      <c r="BP973" s="86">
        <f t="shared" si="1063"/>
        <v>1.4312722382763985E-3</v>
      </c>
      <c r="BQ973" s="86">
        <f t="shared" si="1064"/>
        <v>0.12736911670846818</v>
      </c>
      <c r="BR973" s="86">
        <f t="shared" si="1065"/>
        <v>7.7310218868381587E-4</v>
      </c>
      <c r="BS973" s="86">
        <f t="shared" si="1066"/>
        <v>6.2673413524699628E-2</v>
      </c>
      <c r="CA973" s="41">
        <f t="shared" si="1075"/>
        <v>97.729771732588233</v>
      </c>
      <c r="CB973" s="89" t="e">
        <f t="shared" si="1067"/>
        <v>#REF!</v>
      </c>
      <c r="CC973" s="89" t="e">
        <f t="shared" si="1068"/>
        <v>#REF!</v>
      </c>
      <c r="CD973" s="41" t="e">
        <f t="shared" si="1069"/>
        <v>#REF!</v>
      </c>
      <c r="CE973" s="41" t="e">
        <f t="shared" si="1070"/>
        <v>#REF!</v>
      </c>
      <c r="CF973" s="42" t="e">
        <f t="shared" si="1071"/>
        <v>#REF!</v>
      </c>
      <c r="CG973" s="42" t="e">
        <f t="shared" si="1072"/>
        <v>#REF!</v>
      </c>
      <c r="CH973" s="42" t="e">
        <f t="shared" si="1040"/>
        <v>#REF!</v>
      </c>
      <c r="CI973" s="89">
        <f t="shared" si="1077"/>
        <v>4.5767043246024555</v>
      </c>
      <c r="CJ973" s="89">
        <f t="shared" si="1078"/>
        <v>18.476992421900221</v>
      </c>
      <c r="CK973" s="42" t="e">
        <f t="shared" si="1041"/>
        <v>#REF!</v>
      </c>
      <c r="CM973" s="89" t="e">
        <f t="shared" si="1024"/>
        <v>#REF!</v>
      </c>
      <c r="CN973" s="89">
        <f t="shared" si="1025"/>
        <v>0.10049680534923459</v>
      </c>
    </row>
    <row r="974" spans="4:92" ht="14.4" x14ac:dyDescent="0.3">
      <c r="D974" s="22"/>
      <c r="E974" s="32">
        <v>42800.59652777778</v>
      </c>
      <c r="F974" s="21">
        <f t="shared" si="1079"/>
        <v>2915.9291666666686</v>
      </c>
      <c r="G974" s="21">
        <f t="shared" si="1080"/>
        <v>1391.0243055555547</v>
      </c>
      <c r="H974" s="21">
        <v>5</v>
      </c>
      <c r="I974" s="21">
        <v>1068</v>
      </c>
      <c r="J974" s="21">
        <v>29972</v>
      </c>
      <c r="K974" s="21">
        <v>90.39</v>
      </c>
      <c r="L974" s="21">
        <v>54</v>
      </c>
      <c r="M974" s="51">
        <v>7.15</v>
      </c>
      <c r="N974" s="40"/>
      <c r="O974" s="40"/>
      <c r="P974" s="40"/>
      <c r="R974" s="22"/>
      <c r="S974" s="22"/>
      <c r="T974" s="22"/>
      <c r="U974" s="52">
        <f t="shared" si="1010"/>
        <v>2.5759836943383009E-4</v>
      </c>
      <c r="V974" s="52">
        <f t="shared" si="1011"/>
        <v>3.593826395625168E-2</v>
      </c>
      <c r="W974" s="52">
        <f t="shared" si="1012"/>
        <v>1.2610828684393689E-4</v>
      </c>
      <c r="X974" s="247">
        <f>W974+V974+SUM($U$953:U974)</f>
        <v>0.13159738945970281</v>
      </c>
      <c r="Y974" s="104">
        <f>W974+V974+SUM($U$954:U974)-$X$954</f>
        <v>6.6243516226341684E-2</v>
      </c>
      <c r="Z974" s="42"/>
      <c r="AA974" s="42"/>
      <c r="AB974" s="41">
        <f t="shared" si="1013"/>
        <v>8.5415846096589837E-2</v>
      </c>
      <c r="AC974" s="48">
        <f t="shared" si="1014"/>
        <v>11.916601917211807</v>
      </c>
      <c r="AD974" s="48">
        <f t="shared" si="1015"/>
        <v>1.2402468375959512</v>
      </c>
      <c r="AE974" s="48">
        <f t="shared" si="1016"/>
        <v>6.4883335996310096</v>
      </c>
      <c r="AF974" s="48">
        <f t="shared" si="1017"/>
        <v>1.2402468375959514</v>
      </c>
      <c r="AG974" s="238">
        <f t="shared" si="1018"/>
        <v>5.2460886279219983</v>
      </c>
      <c r="AH974" s="48">
        <f t="shared" si="1019"/>
        <v>1.9981341130592177E-3</v>
      </c>
      <c r="AI974" s="48">
        <f>AE974+AC974+SUM($AB$953:AB974)</f>
        <v>19.701648831795236</v>
      </c>
      <c r="AJ974" s="48">
        <f>AE974+AC974+SUM($AB$954:AB974)-$AI$954</f>
        <v>17.005486998056277</v>
      </c>
      <c r="AK974" s="46"/>
      <c r="AL974" s="86"/>
      <c r="AM974" s="25">
        <v>140.083</v>
      </c>
      <c r="AN974" s="25">
        <v>7.3539105243390329E-2</v>
      </c>
      <c r="AV974" s="41">
        <f t="shared" si="1026"/>
        <v>0</v>
      </c>
      <c r="AW974" s="86">
        <f t="shared" si="1027"/>
        <v>8.2072789768765489E-2</v>
      </c>
      <c r="AX974" s="86">
        <f t="shared" si="1028"/>
        <v>6.4062608098622436</v>
      </c>
      <c r="AY974" s="86">
        <f t="shared" si="1020"/>
        <v>0.24921179804348087</v>
      </c>
      <c r="AZ974" s="86">
        <f t="shared" si="1021"/>
        <v>19.452437033751753</v>
      </c>
      <c r="BA974" s="86">
        <f>AY974-$AY$954</f>
        <v>0.21883109248737126</v>
      </c>
      <c r="BB974" s="86">
        <f>AZ974-$AZ$954</f>
        <v>16.786655905568907</v>
      </c>
      <c r="BC974" s="89"/>
      <c r="BD974" s="89"/>
      <c r="BE974" s="41"/>
      <c r="BF974" s="89"/>
      <c r="BG974" s="89"/>
      <c r="BH974" s="89"/>
      <c r="BI974" s="89"/>
      <c r="BJ974" s="41">
        <f t="shared" si="1082"/>
        <v>160.07676828708895</v>
      </c>
      <c r="BK974" s="89">
        <f t="shared" si="1050"/>
        <v>0.79869729583762483</v>
      </c>
      <c r="BL974" s="89">
        <f t="shared" si="1081"/>
        <v>0.20130270416237517</v>
      </c>
      <c r="BM974" s="89">
        <f t="shared" si="1060"/>
        <v>0</v>
      </c>
      <c r="BN974" s="86">
        <f t="shared" si="1061"/>
        <v>1.4013567152421682E-6</v>
      </c>
      <c r="BO974" s="86">
        <f t="shared" si="1062"/>
        <v>1.2470693012869472E-4</v>
      </c>
      <c r="BP974" s="86">
        <f t="shared" si="1063"/>
        <v>1.4623534269077249E-3</v>
      </c>
      <c r="BQ974" s="86">
        <f t="shared" si="1064"/>
        <v>0.13013503603279508</v>
      </c>
      <c r="BR974" s="86">
        <f t="shared" si="1065"/>
        <v>8.0418337731514222E-4</v>
      </c>
      <c r="BS974" s="86">
        <f t="shared" si="1066"/>
        <v>6.5439332849026532E-2</v>
      </c>
      <c r="CA974" s="41">
        <f t="shared" si="1075"/>
        <v>93.599034874056301</v>
      </c>
      <c r="CB974" s="89" t="e">
        <f t="shared" si="1067"/>
        <v>#REF!</v>
      </c>
      <c r="CC974" s="89" t="e">
        <f t="shared" si="1068"/>
        <v>#REF!</v>
      </c>
      <c r="CD974" s="41" t="e">
        <f t="shared" si="1069"/>
        <v>#REF!</v>
      </c>
      <c r="CE974" s="41" t="e">
        <f t="shared" si="1070"/>
        <v>#REF!</v>
      </c>
      <c r="CF974" s="42" t="e">
        <f t="shared" si="1071"/>
        <v>#REF!</v>
      </c>
      <c r="CG974" s="42" t="e">
        <f t="shared" si="1072"/>
        <v>#REF!</v>
      </c>
      <c r="CH974" s="42" t="e">
        <f t="shared" si="1040"/>
        <v>#REF!</v>
      </c>
      <c r="CI974" s="89">
        <f t="shared" si="1077"/>
        <v>3.42325051830684</v>
      </c>
      <c r="CJ974" s="89">
        <f t="shared" si="1078"/>
        <v>13.582236479749437</v>
      </c>
      <c r="CK974" s="42" t="e">
        <f t="shared" si="1041"/>
        <v>#REF!</v>
      </c>
      <c r="CM974" s="89" t="e">
        <f t="shared" si="1024"/>
        <v>#REF!</v>
      </c>
      <c r="CN974" s="89">
        <f t="shared" si="1025"/>
        <v>7.5168880618004946E-2</v>
      </c>
    </row>
    <row r="975" spans="4:92" ht="14.4" x14ac:dyDescent="0.3">
      <c r="D975" s="47" t="s">
        <v>126</v>
      </c>
      <c r="E975" s="32">
        <v>42810.453472222223</v>
      </c>
      <c r="F975" s="21">
        <f t="shared" si="1079"/>
        <v>2925.7861111111124</v>
      </c>
      <c r="G975" s="21">
        <f t="shared" si="1080"/>
        <v>1400.8812499999985</v>
      </c>
      <c r="H975" s="21">
        <v>5</v>
      </c>
      <c r="I975" s="21">
        <v>1089</v>
      </c>
      <c r="J975" s="21">
        <v>28677</v>
      </c>
      <c r="K975" s="21">
        <v>89.36</v>
      </c>
      <c r="L975" s="21">
        <v>19</v>
      </c>
      <c r="M975" s="51">
        <v>7.15</v>
      </c>
      <c r="N975" s="40"/>
      <c r="O975" s="40"/>
      <c r="P975" s="40"/>
      <c r="R975" s="22"/>
      <c r="S975" s="22"/>
      <c r="T975" s="22"/>
      <c r="U975" s="52">
        <f t="shared" si="1010"/>
        <v>2.5967043797154774E-4</v>
      </c>
      <c r="V975" s="52">
        <f t="shared" si="1011"/>
        <v>3.6227343992773692E-2</v>
      </c>
      <c r="W975" s="52">
        <f t="shared" si="1012"/>
        <v>1.2712267608129549E-4</v>
      </c>
      <c r="X975" s="247">
        <f>W975+V975+SUM($U$953:U975)</f>
        <v>0.13214715432343374</v>
      </c>
      <c r="Y975" s="104">
        <f>W975+V975+SUM($U$954:U975)-$X$954</f>
        <v>6.6793281090072612E-2</v>
      </c>
      <c r="Z975" s="42"/>
      <c r="AA975" s="42"/>
      <c r="AB975" s="41">
        <f t="shared" si="1013"/>
        <v>8.3332242051366107E-2</v>
      </c>
      <c r="AC975" s="48">
        <f t="shared" si="1014"/>
        <v>11.625912529999678</v>
      </c>
      <c r="AD975" s="48">
        <f t="shared" si="1015"/>
        <v>1.2099926933594287</v>
      </c>
      <c r="AE975" s="48">
        <f t="shared" si="1016"/>
        <v>6.3300594765875582</v>
      </c>
      <c r="AF975" s="48">
        <f t="shared" si="1017"/>
        <v>1.2099926933594287</v>
      </c>
      <c r="AG975" s="238">
        <f t="shared" si="1018"/>
        <v>5.1181173908943896</v>
      </c>
      <c r="AH975" s="48">
        <f t="shared" si="1019"/>
        <v>1.9493923337392338E-3</v>
      </c>
      <c r="AI975" s="48">
        <f>AE975+AC975+SUM($AB$953:AB975)</f>
        <v>19.336017563591021</v>
      </c>
      <c r="AJ975" s="48">
        <f>AE975+AC975+SUM($AB$954:AB975)-$AI$954</f>
        <v>16.639855729852062</v>
      </c>
      <c r="AK975" s="46"/>
      <c r="AL975" s="86"/>
      <c r="AM975" s="25">
        <v>140.083</v>
      </c>
      <c r="AN975" s="25">
        <v>7.3539105243390329E-2</v>
      </c>
      <c r="AV975" s="41">
        <f t="shared" si="1026"/>
        <v>0</v>
      </c>
      <c r="AW975" s="86">
        <f t="shared" si="1027"/>
        <v>8.0070735061356535E-2</v>
      </c>
      <c r="AX975" s="86">
        <f t="shared" si="1028"/>
        <v>6.2499887415262014</v>
      </c>
      <c r="AY975" s="86">
        <f t="shared" si="1020"/>
        <v>0.24458682342597382</v>
      </c>
      <c r="AZ975" s="86">
        <f t="shared" si="1021"/>
        <v>19.091430740165045</v>
      </c>
      <c r="BA975" s="86">
        <f>AY975-$AY$954</f>
        <v>0.21420611786986421</v>
      </c>
      <c r="BB975" s="86">
        <f>AZ975-$AZ$954</f>
        <v>16.425649611982195</v>
      </c>
      <c r="BC975" s="89"/>
      <c r="BD975" s="89"/>
      <c r="BE975" s="41"/>
      <c r="BF975" s="89"/>
      <c r="BG975" s="89"/>
      <c r="BH975" s="89"/>
      <c r="BI975" s="89"/>
      <c r="BJ975" s="41">
        <f t="shared" si="1082"/>
        <v>160.51619542419871</v>
      </c>
      <c r="BK975" s="89">
        <f t="shared" si="1050"/>
        <v>0.79812538997605309</v>
      </c>
      <c r="BL975" s="89">
        <f t="shared" si="1081"/>
        <v>0.20187461002394691</v>
      </c>
      <c r="BM975" s="89">
        <f t="shared" si="1060"/>
        <v>0</v>
      </c>
      <c r="BN975" s="86">
        <f t="shared" si="1061"/>
        <v>1.4126289417168727E-6</v>
      </c>
      <c r="BO975" s="86">
        <f t="shared" si="1062"/>
        <v>1.257100471395786E-4</v>
      </c>
      <c r="BP975" s="86">
        <f t="shared" si="1063"/>
        <v>1.4684625946941919E-3</v>
      </c>
      <c r="BQ975" s="86">
        <f t="shared" si="1064"/>
        <v>0.13067869172873955</v>
      </c>
      <c r="BR975" s="86">
        <f t="shared" si="1065"/>
        <v>8.1029254510160925E-4</v>
      </c>
      <c r="BS975" s="86">
        <f t="shared" si="1066"/>
        <v>6.5982988544971005E-2</v>
      </c>
      <c r="CA975" s="41">
        <f t="shared" si="1075"/>
        <v>92.827841426073704</v>
      </c>
      <c r="CB975" s="89" t="e">
        <f t="shared" si="1067"/>
        <v>#REF!</v>
      </c>
      <c r="CC975" s="89" t="e">
        <f t="shared" si="1068"/>
        <v>#REF!</v>
      </c>
      <c r="CD975" s="41" t="e">
        <f t="shared" si="1069"/>
        <v>#REF!</v>
      </c>
      <c r="CE975" s="41" t="e">
        <f t="shared" si="1070"/>
        <v>#REF!</v>
      </c>
      <c r="CF975" s="42" t="e">
        <f t="shared" si="1071"/>
        <v>#REF!</v>
      </c>
      <c r="CG975" s="42" t="e">
        <f t="shared" si="1072"/>
        <v>#REF!</v>
      </c>
      <c r="CH975" s="42" t="e">
        <f t="shared" si="1040"/>
        <v>#REF!</v>
      </c>
      <c r="CI975" s="89">
        <f t="shared" si="1077"/>
        <v>3.3591643863186236</v>
      </c>
      <c r="CJ975" s="89">
        <f t="shared" si="1078"/>
        <v>13.280691343533439</v>
      </c>
      <c r="CK975" s="42" t="e">
        <f t="shared" si="1041"/>
        <v>#REF!</v>
      </c>
      <c r="CM975" s="89" t="e">
        <f t="shared" si="1024"/>
        <v>#REF!</v>
      </c>
      <c r="CN975" s="89">
        <f t="shared" si="1025"/>
        <v>7.3761655882645924E-2</v>
      </c>
    </row>
    <row r="976" spans="4:92" ht="14.4" x14ac:dyDescent="0.3">
      <c r="D976" s="22"/>
      <c r="E976" s="32">
        <v>42811.450694444444</v>
      </c>
      <c r="F976" s="21">
        <f t="shared" si="1079"/>
        <v>2926.7833333333328</v>
      </c>
      <c r="G976" s="21">
        <f t="shared" si="1080"/>
        <v>1401.878472222219</v>
      </c>
      <c r="H976" s="21"/>
      <c r="I976" s="21">
        <v>1038</v>
      </c>
      <c r="J976" s="21">
        <v>6211</v>
      </c>
      <c r="K976" s="21">
        <v>1.65</v>
      </c>
      <c r="L976" s="21">
        <v>18</v>
      </c>
      <c r="M976" s="51">
        <v>7.15</v>
      </c>
      <c r="N976" s="40"/>
      <c r="O976" s="40"/>
      <c r="P976" s="40"/>
      <c r="R976" s="22"/>
      <c r="S976" s="22"/>
      <c r="T976" s="22"/>
      <c r="U976" s="52">
        <f t="shared" si="1010"/>
        <v>4.5701743477941884E-6</v>
      </c>
      <c r="V976" s="52">
        <f t="shared" si="1011"/>
        <v>6.3759771615832259E-4</v>
      </c>
      <c r="W976" s="52">
        <f t="shared" si="1012"/>
        <v>2.2373466836966022E-6</v>
      </c>
      <c r="X976" s="250">
        <f>W976+V976+SUM($U$976:U976)</f>
        <v>6.4440523718981338E-4</v>
      </c>
      <c r="Y976" s="256">
        <f>W976+V976+SUM($U$976:U976)-$X$976+$Y$975</f>
        <v>6.6793281090072612E-2</v>
      </c>
      <c r="Z976" s="42"/>
      <c r="AA976" s="42"/>
      <c r="AB976" s="41">
        <f t="shared" si="1013"/>
        <v>1.7203244166151339E-2</v>
      </c>
      <c r="AC976" s="48">
        <f t="shared" si="1014"/>
        <v>2.4000723727632374</v>
      </c>
      <c r="AD976" s="48">
        <f t="shared" si="1015"/>
        <v>0.24979286805088535</v>
      </c>
      <c r="AE976" s="48">
        <f t="shared" si="1016"/>
        <v>1.3067878180317203</v>
      </c>
      <c r="AF976" s="48">
        <f t="shared" si="1017"/>
        <v>0.24979286805088535</v>
      </c>
      <c r="AG976" s="238">
        <f t="shared" si="1018"/>
        <v>1.0565925142432693</v>
      </c>
      <c r="AH976" s="48">
        <f t="shared" si="1019"/>
        <v>4.0243573756563582E-4</v>
      </c>
      <c r="AI976" s="84">
        <f>AE976+AC976+SUM($AB$976:AB976)</f>
        <v>3.7240634349611086</v>
      </c>
      <c r="AJ976" s="84">
        <f>AE976+AC976+SUM($AB$976:AB976)-$AI$976+$AJ$975</f>
        <v>16.639855729852062</v>
      </c>
      <c r="AK976" s="46"/>
      <c r="AL976" s="86"/>
      <c r="AM976" s="25">
        <v>140.083</v>
      </c>
      <c r="AN976" s="25">
        <v>7.3539105243390329E-2</v>
      </c>
      <c r="AQ976" s="25"/>
      <c r="AT976" s="47">
        <f>(1/(1/((AM976/1000+1)*0.0112372)+1))*AI976</f>
        <v>4.710674485055634E-2</v>
      </c>
      <c r="AU976" s="47">
        <f>(1-(1/(1/((AM976/1000+1)*0.0112372)+1)))*AI976</f>
        <v>3.6769566901105519</v>
      </c>
      <c r="AV976" s="41">
        <f t="shared" si="1026"/>
        <v>0</v>
      </c>
      <c r="AW976" s="86">
        <f t="shared" si="1027"/>
        <v>1.6529933335702796E-2</v>
      </c>
      <c r="AX976" s="86">
        <f t="shared" si="1028"/>
        <v>1.2902578846960175</v>
      </c>
      <c r="AY976" s="86">
        <f t="shared" si="1020"/>
        <v>4.710674485055634E-2</v>
      </c>
      <c r="AZ976" s="86">
        <f t="shared" si="1021"/>
        <v>3.6769566901105519</v>
      </c>
      <c r="BA976" s="93">
        <f t="shared" ref="BA976:BA981" si="1083">AY976-$AT$976+$BA$975</f>
        <v>0.21420611786986421</v>
      </c>
      <c r="BB976" s="93">
        <f t="shared" ref="BB976:BB981" si="1084">AZ976-$AU$976+$BB$975</f>
        <v>16.425649611982195</v>
      </c>
      <c r="BC976" s="89"/>
      <c r="BD976" s="89"/>
      <c r="BE976" s="41"/>
      <c r="BF976" s="89"/>
      <c r="BG976" s="89"/>
      <c r="BH976" s="89"/>
      <c r="BI976" s="89"/>
      <c r="BJ976" s="41">
        <f t="shared" si="1082"/>
        <v>160.51619542419871</v>
      </c>
      <c r="BK976" s="89">
        <f t="shared" si="1050"/>
        <v>0.79812538997605309</v>
      </c>
      <c r="BL976" s="89">
        <f t="shared" si="1081"/>
        <v>0.20187461002394691</v>
      </c>
      <c r="BM976" s="89">
        <f t="shared" si="1060"/>
        <v>-5.1728256110851467E-4</v>
      </c>
      <c r="BN976" s="86">
        <f t="shared" si="1061"/>
        <v>2.4862131410944394E-8</v>
      </c>
      <c r="BO976" s="86">
        <f t="shared" si="1062"/>
        <v>2.2124845522856579E-6</v>
      </c>
      <c r="BP976" s="86">
        <f t="shared" si="1063"/>
        <v>7.1608427096524635E-6</v>
      </c>
      <c r="BQ976" s="86">
        <f t="shared" si="1064"/>
        <v>6.3724439448016091E-4</v>
      </c>
      <c r="BR976" s="93">
        <f t="shared" ref="BR976:BR981" si="1085">BP976-$BN$975+$BR$975</f>
        <v>8.1604075886954487E-4</v>
      </c>
      <c r="BS976" s="93">
        <f t="shared" ref="BS976:BS981" si="1086">BQ976-$BO$975+$BS$975</f>
        <v>6.6494522892311586E-2</v>
      </c>
      <c r="CA976" s="41">
        <f t="shared" si="1075"/>
        <v>92.113728034270977</v>
      </c>
      <c r="CB976" s="89" t="e">
        <f t="shared" si="1067"/>
        <v>#REF!</v>
      </c>
      <c r="CC976" s="89" t="e">
        <f t="shared" si="1068"/>
        <v>#REF!</v>
      </c>
      <c r="CD976" s="41" t="e">
        <f t="shared" si="1069"/>
        <v>#REF!</v>
      </c>
      <c r="CE976" s="41" t="e">
        <f t="shared" si="1070"/>
        <v>#REF!</v>
      </c>
      <c r="CF976" s="42" t="e">
        <f t="shared" si="1071"/>
        <v>#REF!</v>
      </c>
      <c r="CG976" s="42" t="e">
        <f t="shared" si="1072"/>
        <v>#REF!</v>
      </c>
      <c r="CH976" s="42" t="e">
        <f t="shared" si="1040"/>
        <v>#REF!</v>
      </c>
      <c r="CI976" s="89">
        <f t="shared" si="1077"/>
        <v>3.3591643863186236</v>
      </c>
      <c r="CJ976" s="89">
        <f t="shared" si="1078"/>
        <v>13.280691343533439</v>
      </c>
      <c r="CK976" s="42" t="e">
        <f t="shared" si="1041"/>
        <v>#REF!</v>
      </c>
      <c r="CM976" s="89" t="e">
        <f t="shared" si="1024"/>
        <v>#REF!</v>
      </c>
      <c r="CN976" s="89">
        <f t="shared" si="1025"/>
        <v>7.3761655882645924E-2</v>
      </c>
    </row>
    <row r="977" spans="4:92" ht="14.4" x14ac:dyDescent="0.3">
      <c r="D977" s="22"/>
      <c r="E977" s="32">
        <v>42947.611805555556</v>
      </c>
      <c r="F977" s="21">
        <f t="shared" si="1079"/>
        <v>3062.9444444444453</v>
      </c>
      <c r="G977" s="21">
        <f t="shared" si="1080"/>
        <v>1538.0395833333314</v>
      </c>
      <c r="H977" s="21"/>
      <c r="I977" s="21">
        <v>1038</v>
      </c>
      <c r="J977" s="21">
        <v>21520</v>
      </c>
      <c r="K977" s="21">
        <v>20.72</v>
      </c>
      <c r="L977" s="21">
        <v>17</v>
      </c>
      <c r="M977" s="51">
        <v>7.15</v>
      </c>
      <c r="N977" s="40"/>
      <c r="O977" s="40"/>
      <c r="P977" s="40"/>
      <c r="R977" s="22"/>
      <c r="S977" s="22"/>
      <c r="T977" s="22"/>
      <c r="U977" s="52">
        <f t="shared" si="1010"/>
        <v>5.7390310597754904E-5</v>
      </c>
      <c r="V977" s="52">
        <f t="shared" si="1011"/>
        <v>8.0066816235154197E-3</v>
      </c>
      <c r="W977" s="52">
        <f t="shared" si="1012"/>
        <v>2.8095650476480969E-5</v>
      </c>
      <c r="X977" s="247">
        <f>W977+V977+SUM($U$976:U977)</f>
        <v>8.096737758937449E-3</v>
      </c>
      <c r="Y977" s="104">
        <f>W977+V977+SUM($U$976:U977)-$X$976+$Y$975</f>
        <v>7.4245613611820249E-2</v>
      </c>
      <c r="Z977" s="42"/>
      <c r="AA977" s="42"/>
      <c r="AB977" s="41">
        <f t="shared" si="1013"/>
        <v>5.9606152705776329E-2</v>
      </c>
      <c r="AC977" s="48">
        <f t="shared" si="1014"/>
        <v>8.3158199101376375</v>
      </c>
      <c r="AD977" s="48">
        <f t="shared" si="1015"/>
        <v>0.86548744492916685</v>
      </c>
      <c r="AE977" s="48">
        <f t="shared" si="1016"/>
        <v>4.5277851946615089</v>
      </c>
      <c r="AF977" s="48">
        <f t="shared" si="1017"/>
        <v>0.86548744492916685</v>
      </c>
      <c r="AG977" s="238">
        <f t="shared" si="1018"/>
        <v>3.660903382147024</v>
      </c>
      <c r="AH977" s="48">
        <f t="shared" si="1019"/>
        <v>1.3943675853183846E-3</v>
      </c>
      <c r="AI977" s="48">
        <f>AE977+AC977+SUM($AB$976:AB977)</f>
        <v>12.920414501671074</v>
      </c>
      <c r="AJ977" s="48">
        <f>AE977+AC977+SUM($AB$976:AB977)-$AI$976+$AJ$975</f>
        <v>25.836206796562028</v>
      </c>
      <c r="AK977" s="46"/>
      <c r="AL977" s="86"/>
      <c r="AM977">
        <v>139.47999999999999</v>
      </c>
      <c r="AN977">
        <v>0.1</v>
      </c>
      <c r="AR977"/>
      <c r="AS977"/>
      <c r="AV977" s="41">
        <f>AJ977-BA977-BB977</f>
        <v>0</v>
      </c>
      <c r="AW977" s="86">
        <f>(1/(1/((AM977/1000+1)*0.0112372)+1))*AE977</f>
        <v>5.7243342197232837E-2</v>
      </c>
      <c r="AX977" s="86">
        <f>(1-(1/(1/((AM977/1000+1)*0.0112372)+1)))*AE977</f>
        <v>4.4705418524642759</v>
      </c>
      <c r="AY977" s="86">
        <f>(1/(1/((AM977/1000+1)*0.0112372)+1))*AI977</f>
        <v>0.1633486742085915</v>
      </c>
      <c r="AZ977" s="86">
        <f>(1-(1/(1/((AM977/1000+1)*0.0112372)+1)))*AI977</f>
        <v>12.757065827462482</v>
      </c>
      <c r="BA977" s="86">
        <f t="shared" si="1083"/>
        <v>0.33044804722789939</v>
      </c>
      <c r="BB977" s="86">
        <f t="shared" si="1084"/>
        <v>25.505758749334124</v>
      </c>
      <c r="BC977" s="89"/>
      <c r="BD977" s="89"/>
      <c r="BE977" s="41"/>
      <c r="BF977" s="89"/>
      <c r="BG977" s="89"/>
      <c r="BH977" s="89"/>
      <c r="BI977" s="89"/>
      <c r="BJ977" s="41">
        <f t="shared" si="1082"/>
        <v>152.9403315940132</v>
      </c>
      <c r="BK977" s="89">
        <f t="shared" si="1050"/>
        <v>0.8079852292191404</v>
      </c>
      <c r="BL977" s="89">
        <f t="shared" si="1081"/>
        <v>0.1920147707808596</v>
      </c>
      <c r="BM977" s="89">
        <f t="shared" si="1060"/>
        <v>-5.1728256110851467E-4</v>
      </c>
      <c r="BN977" s="86">
        <f t="shared" si="1061"/>
        <v>3.1220809868773808E-7</v>
      </c>
      <c r="BO977" s="86">
        <f t="shared" si="1062"/>
        <v>2.7783442377793233E-5</v>
      </c>
      <c r="BP977" s="86">
        <f t="shared" si="1063"/>
        <v>8.9973610093390454E-5</v>
      </c>
      <c r="BQ977" s="86">
        <f t="shared" si="1064"/>
        <v>8.0067641488440582E-3</v>
      </c>
      <c r="BR977" s="86">
        <f t="shared" si="1085"/>
        <v>8.9885352625328283E-4</v>
      </c>
      <c r="BS977" s="86">
        <f t="shared" si="1086"/>
        <v>7.3864042646675482E-2</v>
      </c>
      <c r="CA977" s="41">
        <f t="shared" si="1075"/>
        <v>82.923411419137722</v>
      </c>
      <c r="CB977" s="89" t="e">
        <f t="shared" si="1067"/>
        <v>#REF!</v>
      </c>
      <c r="CC977" s="89" t="e">
        <f t="shared" si="1068"/>
        <v>#REF!</v>
      </c>
      <c r="CD977" s="41" t="e">
        <f t="shared" si="1069"/>
        <v>#REF!</v>
      </c>
      <c r="CE977" s="41" t="e">
        <f t="shared" si="1070"/>
        <v>#REF!</v>
      </c>
      <c r="CF977" s="42" t="e">
        <f t="shared" si="1071"/>
        <v>#REF!</v>
      </c>
      <c r="CG977" s="42" t="e">
        <f t="shared" si="1072"/>
        <v>#REF!</v>
      </c>
      <c r="CH977" s="42" t="e">
        <f t="shared" si="1040"/>
        <v>#REF!</v>
      </c>
      <c r="CI977" s="89">
        <f t="shared" si="1077"/>
        <v>4.9609333258887442</v>
      </c>
      <c r="CJ977" s="89">
        <f t="shared" si="1078"/>
        <v>20.875273470673282</v>
      </c>
      <c r="CK977" s="42" t="e">
        <f t="shared" si="1041"/>
        <v>#REF!</v>
      </c>
      <c r="CM977" s="89" t="e">
        <f t="shared" si="1024"/>
        <v>#REF!</v>
      </c>
      <c r="CN977" s="89">
        <f t="shared" si="1025"/>
        <v>0.10893383435812803</v>
      </c>
    </row>
    <row r="978" spans="4:92" ht="14.4" x14ac:dyDescent="0.3">
      <c r="D978" s="22"/>
      <c r="E978" s="32">
        <v>42955.452777777777</v>
      </c>
      <c r="F978" s="21">
        <f t="shared" si="1079"/>
        <v>3070.7854166666657</v>
      </c>
      <c r="G978" s="21">
        <f>E978-E$954</f>
        <v>1545.8805555555518</v>
      </c>
      <c r="H978" s="21"/>
      <c r="I978" s="21">
        <v>1030</v>
      </c>
      <c r="J978" s="21">
        <v>22023</v>
      </c>
      <c r="K978" s="21">
        <v>21.96</v>
      </c>
      <c r="L978" s="21">
        <v>18</v>
      </c>
      <c r="M978" s="51">
        <v>7.15</v>
      </c>
      <c r="N978" s="40"/>
      <c r="O978" s="40"/>
      <c r="P978" s="40"/>
      <c r="R978" s="22"/>
      <c r="S978" s="22"/>
      <c r="T978" s="22"/>
      <c r="U978" s="52">
        <f t="shared" si="1010"/>
        <v>6.035608077181481E-5</v>
      </c>
      <c r="V978" s="52">
        <f t="shared" si="1011"/>
        <v>8.4204444574308788E-3</v>
      </c>
      <c r="W978" s="52">
        <f t="shared" si="1012"/>
        <v>2.9547554836922236E-5</v>
      </c>
      <c r="X978" s="247">
        <f>W978+V978+SUM($U$976:U978)</f>
        <v>8.5723085779851656E-3</v>
      </c>
      <c r="Y978" s="104">
        <f>W978+V978+SUM($U$976:U978)-$X$976+$Y$975</f>
        <v>7.4721184430867962E-2</v>
      </c>
      <c r="Z978" s="42"/>
      <c r="AA978" s="42"/>
      <c r="AB978" s="41">
        <f t="shared" si="1013"/>
        <v>6.0529233462553615E-2</v>
      </c>
      <c r="AC978" s="48">
        <f t="shared" si="1014"/>
        <v>8.4446014702185916</v>
      </c>
      <c r="AD978" s="48">
        <f t="shared" si="1015"/>
        <v>0.87889067210254235</v>
      </c>
      <c r="AE978" s="48">
        <f t="shared" si="1016"/>
        <v>4.5979039859991016</v>
      </c>
      <c r="AF978" s="48">
        <f t="shared" si="1017"/>
        <v>0.87889067210254235</v>
      </c>
      <c r="AG978" s="238">
        <f t="shared" si="1018"/>
        <v>3.7175973526698556</v>
      </c>
      <c r="AH978" s="48">
        <f t="shared" si="1019"/>
        <v>1.4159612267036076E-3</v>
      </c>
      <c r="AI978" s="48">
        <f>AE978+AC978+SUM($AB$976:AB978)</f>
        <v>13.179844086552174</v>
      </c>
      <c r="AJ978" s="48">
        <f>AE978+AC978+SUM($AB$976:AB978)-$AI$976+$AJ$975</f>
        <v>26.095636381443128</v>
      </c>
      <c r="AK978" s="46"/>
      <c r="AL978" s="86"/>
      <c r="AM978">
        <v>139.47999999999999</v>
      </c>
      <c r="AN978">
        <v>0.1</v>
      </c>
      <c r="AV978" s="41">
        <f>AJ978-BA978-BB978</f>
        <v>0</v>
      </c>
      <c r="AW978" s="86">
        <f>(1/(1/((AM978/1000+1)*0.0112372)+1))*AE978</f>
        <v>5.812983168258358E-2</v>
      </c>
      <c r="AX978" s="86">
        <f>(1-(1/(1/((AM978/1000+1)*0.0112372)+1)))*AE978</f>
        <v>4.5397741543165182</v>
      </c>
      <c r="AY978" s="86">
        <f>(1/(1/((AM978/1000+1)*0.0112372)+1))*AI978</f>
        <v>0.16662855959735609</v>
      </c>
      <c r="AZ978" s="86">
        <f>(1-(1/(1/((AM978/1000+1)*0.0112372)+1)))*AI978</f>
        <v>13.013215526954818</v>
      </c>
      <c r="BA978" s="86">
        <f t="shared" si="1083"/>
        <v>0.33372793261666395</v>
      </c>
      <c r="BB978" s="86">
        <f t="shared" si="1084"/>
        <v>25.76190844882646</v>
      </c>
      <c r="BC978" s="89"/>
      <c r="BD978" s="89"/>
      <c r="BE978" s="41"/>
      <c r="BF978" s="89"/>
      <c r="BG978" s="89"/>
      <c r="BH978" s="89"/>
      <c r="BI978" s="89"/>
      <c r="BJ978" s="41">
        <f t="shared" si="1082"/>
        <v>152.80649601658581</v>
      </c>
      <c r="BK978" s="89">
        <f t="shared" si="1050"/>
        <v>0.80815941361685639</v>
      </c>
      <c r="BL978" s="89">
        <f t="shared" si="1081"/>
        <v>0.19184058638314361</v>
      </c>
      <c r="BM978" s="89">
        <f t="shared" si="1060"/>
        <v>-5.1728256110851467E-4</v>
      </c>
      <c r="BN978" s="86">
        <f t="shared" si="1061"/>
        <v>3.2834213695210432E-7</v>
      </c>
      <c r="BO978" s="86">
        <f t="shared" si="1062"/>
        <v>2.9219212699970131E-5</v>
      </c>
      <c r="BP978" s="86">
        <f t="shared" si="1063"/>
        <v>9.5258309279499311E-5</v>
      </c>
      <c r="BQ978" s="86">
        <f t="shared" si="1064"/>
        <v>8.477050268705667E-3</v>
      </c>
      <c r="BR978" s="86">
        <f t="shared" si="1085"/>
        <v>9.0413822543939173E-4</v>
      </c>
      <c r="BS978" s="86">
        <f t="shared" si="1086"/>
        <v>7.4334328766537089E-2</v>
      </c>
      <c r="CA978" s="41">
        <f t="shared" si="1075"/>
        <v>82.398785313688279</v>
      </c>
      <c r="CB978" s="89" t="e">
        <f t="shared" si="1067"/>
        <v>#REF!</v>
      </c>
      <c r="CC978" s="89" t="e">
        <f t="shared" si="1068"/>
        <v>#REF!</v>
      </c>
      <c r="CD978" s="41" t="e">
        <f t="shared" si="1069"/>
        <v>#REF!</v>
      </c>
      <c r="CE978" s="41" t="e">
        <f t="shared" si="1070"/>
        <v>#REF!</v>
      </c>
      <c r="CF978" s="42" t="e">
        <f t="shared" si="1071"/>
        <v>#REF!</v>
      </c>
      <c r="CG978" s="42" t="e">
        <f t="shared" si="1072"/>
        <v>#REF!</v>
      </c>
      <c r="CH978" s="42" t="e">
        <f t="shared" si="1040"/>
        <v>#REF!</v>
      </c>
      <c r="CI978" s="89">
        <f t="shared" si="1077"/>
        <v>5.0062021854573455</v>
      </c>
      <c r="CJ978" s="89">
        <f t="shared" si="1078"/>
        <v>21.089434195985781</v>
      </c>
      <c r="CK978" s="42" t="e">
        <f t="shared" si="1041"/>
        <v>#REF!</v>
      </c>
      <c r="CM978" s="89" t="e">
        <f t="shared" si="1024"/>
        <v>#REF!</v>
      </c>
      <c r="CN978" s="89">
        <f t="shared" si="1025"/>
        <v>0.10992786312769307</v>
      </c>
    </row>
    <row r="979" spans="4:92" ht="14.4" x14ac:dyDescent="0.3">
      <c r="D979" s="22"/>
      <c r="E979" s="32">
        <v>43045.489583333336</v>
      </c>
      <c r="F979" s="21">
        <f>E979-E$906</f>
        <v>3160.8222222222248</v>
      </c>
      <c r="G979" s="21">
        <f>E979-E$954</f>
        <v>1635.9173611111109</v>
      </c>
      <c r="H979" s="21">
        <v>5</v>
      </c>
      <c r="I979" s="21">
        <v>1078</v>
      </c>
      <c r="J979" s="21">
        <v>22923</v>
      </c>
      <c r="K979" s="21">
        <v>64.94</v>
      </c>
      <c r="L979" s="21">
        <v>17</v>
      </c>
      <c r="M979" s="51">
        <v>7.15</v>
      </c>
      <c r="N979" s="40"/>
      <c r="O979" s="40"/>
      <c r="P979" s="40"/>
      <c r="R979" s="22"/>
      <c r="S979" s="22"/>
      <c r="T979" s="22"/>
      <c r="U979" s="52">
        <f t="shared" si="1010"/>
        <v>1.8680242755481023E-4</v>
      </c>
      <c r="V979" s="52">
        <f t="shared" si="1011"/>
        <v>2.6061325480780374E-2</v>
      </c>
      <c r="W979" s="52">
        <f t="shared" si="1012"/>
        <v>9.1449857268126005E-5</v>
      </c>
      <c r="X979" s="247">
        <f>W979+V979+SUM($U$976:U979)</f>
        <v>2.6461894331320672E-2</v>
      </c>
      <c r="Y979" s="104">
        <f>W979+V979+SUM($U$976:U979)-$X$976+$Y$975</f>
        <v>9.2610770184203467E-2</v>
      </c>
      <c r="Z979" s="42"/>
      <c r="AA979" s="42"/>
      <c r="AB979" s="41">
        <f t="shared" si="1013"/>
        <v>6.5938898165058754E-2</v>
      </c>
      <c r="AC979" s="48">
        <f t="shared" si="1014"/>
        <v>9.1993188173071836</v>
      </c>
      <c r="AD979" s="48">
        <f t="shared" si="1015"/>
        <v>0.95743955789300139</v>
      </c>
      <c r="AE979" s="48">
        <f t="shared" si="1016"/>
        <v>5.0088313590337323</v>
      </c>
      <c r="AF979" s="48">
        <f t="shared" si="1017"/>
        <v>0.95743955789300117</v>
      </c>
      <c r="AG979" s="238">
        <f t="shared" si="1018"/>
        <v>4.0498492915500384</v>
      </c>
      <c r="AH979" s="48">
        <f t="shared" si="1019"/>
        <v>1.5425095906929378E-3</v>
      </c>
      <c r="AI979" s="48">
        <f>AE979+AC979+SUM($AB$976:AB979)</f>
        <v>14.411427704840456</v>
      </c>
      <c r="AJ979" s="48">
        <f>AE979+AC979+SUM($AB$976:AB979)-$AI$976+$AJ$975</f>
        <v>27.327219999731412</v>
      </c>
      <c r="AK979" s="46"/>
      <c r="AL979" s="86"/>
      <c r="AM979" s="25">
        <v>135.62020167715701</v>
      </c>
      <c r="AR979"/>
      <c r="AV979" s="41">
        <f>AJ979-BA979-BB979</f>
        <v>0</v>
      </c>
      <c r="AW979" s="86">
        <f>(1/(1/((AM979/1000+1)*0.0112372)+1))*AE979</f>
        <v>6.3113254991346915E-2</v>
      </c>
      <c r="AX979" s="86">
        <f>(1-(1/(1/((AM979/1000+1)*0.0112372)+1)))*AE979</f>
        <v>4.9457181040423848</v>
      </c>
      <c r="AY979" s="86">
        <f>(1/(1/((AM979/1000+1)*0.0112372)+1))*AI979</f>
        <v>0.18158968556298558</v>
      </c>
      <c r="AZ979" s="86">
        <f>(1-(1/(1/((AM979/1000+1)*0.0112372)+1)))*AI979</f>
        <v>14.229838019277469</v>
      </c>
      <c r="BA979" s="86">
        <f t="shared" si="1083"/>
        <v>0.34868905858229343</v>
      </c>
      <c r="BB979" s="86">
        <f t="shared" si="1084"/>
        <v>26.97853094114911</v>
      </c>
      <c r="BC979" s="89"/>
      <c r="BD979" s="89"/>
      <c r="BE979" s="41"/>
      <c r="BF979" s="89"/>
      <c r="BG979" s="89"/>
      <c r="BH979" s="89"/>
      <c r="BI979" s="89"/>
      <c r="BJ979" s="41">
        <f t="shared" si="1082"/>
        <v>150.16967268940263</v>
      </c>
      <c r="BK979" s="89">
        <f t="shared" si="1050"/>
        <v>0.81159118782785244</v>
      </c>
      <c r="BL979" s="89">
        <f t="shared" si="1081"/>
        <v>0.18840881217214756</v>
      </c>
      <c r="BM979" s="89">
        <f t="shared" si="1060"/>
        <v>-5.1728256110852855E-4</v>
      </c>
      <c r="BN979" s="86">
        <f t="shared" si="1061"/>
        <v>1.0162208590560014E-6</v>
      </c>
      <c r="BO979" s="86">
        <f t="shared" si="1062"/>
        <v>9.0433636409070008E-5</v>
      </c>
      <c r="BP979" s="86">
        <f t="shared" si="1063"/>
        <v>2.940532636456774E-4</v>
      </c>
      <c r="BQ979" s="86">
        <f t="shared" si="1064"/>
        <v>2.6167841067674995E-2</v>
      </c>
      <c r="BR979" s="86">
        <f t="shared" si="1085"/>
        <v>1.1029331798055697E-3</v>
      </c>
      <c r="BS979" s="86">
        <f t="shared" si="1086"/>
        <v>9.2025119565506422E-2</v>
      </c>
      <c r="CA979" s="41">
        <f t="shared" si="1075"/>
        <v>66.558548648349984</v>
      </c>
      <c r="CB979" s="89" t="e">
        <f t="shared" si="1067"/>
        <v>#REF!</v>
      </c>
      <c r="CC979" s="89" t="e">
        <f t="shared" si="1068"/>
        <v>#REF!</v>
      </c>
      <c r="CD979" s="41" t="e">
        <f t="shared" si="1069"/>
        <v>#REF!</v>
      </c>
      <c r="CE979" s="41" t="e">
        <f t="shared" si="1070"/>
        <v>#REF!</v>
      </c>
      <c r="CF979" s="42" t="e">
        <f t="shared" si="1071"/>
        <v>#REF!</v>
      </c>
      <c r="CG979" s="42" t="e">
        <f t="shared" si="1072"/>
        <v>#REF!</v>
      </c>
      <c r="CH979" s="42" t="e">
        <f t="shared" si="1040"/>
        <v>#REF!</v>
      </c>
      <c r="CI979" s="89">
        <f t="shared" si="1077"/>
        <v>5.1486890601163493</v>
      </c>
      <c r="CJ979" s="89">
        <f t="shared" si="1078"/>
        <v>22.178530939615062</v>
      </c>
      <c r="CK979" s="42" t="e">
        <f t="shared" si="1041"/>
        <v>#REF!</v>
      </c>
      <c r="CM979" s="89" t="e">
        <f t="shared" si="1024"/>
        <v>#REF!</v>
      </c>
      <c r="CN979" s="89">
        <f t="shared" si="1025"/>
        <v>0.11305663761077495</v>
      </c>
    </row>
    <row r="980" spans="4:92" ht="14.4" x14ac:dyDescent="0.3">
      <c r="D980" s="22"/>
      <c r="E980" s="32">
        <v>43136.476388888892</v>
      </c>
      <c r="F980" s="21">
        <f>E980-E$906</f>
        <v>3251.809027777781</v>
      </c>
      <c r="G980" s="21">
        <f>E980-E$954</f>
        <v>1726.9041666666672</v>
      </c>
      <c r="H980" s="21"/>
      <c r="I980" s="21">
        <v>1054</v>
      </c>
      <c r="J980" s="21">
        <v>23034.1</v>
      </c>
      <c r="K980" s="21">
        <v>274.52</v>
      </c>
      <c r="L980" s="21">
        <v>346</v>
      </c>
      <c r="M980" s="51">
        <v>7.15</v>
      </c>
      <c r="N980" s="40"/>
      <c r="O980" s="40"/>
      <c r="P980" s="40"/>
      <c r="R980" s="22"/>
      <c r="S980" s="22"/>
      <c r="T980" s="22"/>
      <c r="U980" s="52">
        <f t="shared" si="1010"/>
        <v>7.7208670059094394E-4</v>
      </c>
      <c r="V980" s="52">
        <f t="shared" si="1011"/>
        <v>0.10771595994157236</v>
      </c>
      <c r="W980" s="52">
        <f t="shared" si="1012"/>
        <v>3.7797805677307437E-4</v>
      </c>
      <c r="X980" s="247">
        <f>W980+V980+SUM($U$976:U980)</f>
        <v>0.10917514369220856</v>
      </c>
      <c r="Y980" s="104">
        <f>W980+V980+SUM($U$976:U980)-$X$976+$Y$975</f>
        <v>0.17532401954509136</v>
      </c>
      <c r="Z980" s="42"/>
      <c r="AA980" s="42"/>
      <c r="AB980" s="41">
        <f t="shared" si="1013"/>
        <v>6.4783339174128887E-2</v>
      </c>
      <c r="AC980" s="48">
        <f t="shared" si="1014"/>
        <v>9.038103573110055</v>
      </c>
      <c r="AD980" s="48">
        <f t="shared" si="1015"/>
        <v>0.9406607229384697</v>
      </c>
      <c r="AE980" s="48">
        <f t="shared" si="1016"/>
        <v>4.9210531238485711</v>
      </c>
      <c r="AF980" s="48">
        <f t="shared" si="1017"/>
        <v>0.9406607229384697</v>
      </c>
      <c r="AG980" s="238">
        <f t="shared" si="1018"/>
        <v>3.9788769233274603</v>
      </c>
      <c r="AH980" s="48">
        <f t="shared" si="1019"/>
        <v>1.5154775826411971E-3</v>
      </c>
      <c r="AI980" s="48">
        <f>AE980+AC980+SUM($AB$976:AB980)</f>
        <v>14.227217564632294</v>
      </c>
      <c r="AJ980" s="48">
        <f>AE980+AC980+SUM($AB$976:AB980)-$AI$976+$AJ$975</f>
        <v>27.143009859523247</v>
      </c>
      <c r="AK980" s="46"/>
      <c r="AL980" s="86"/>
      <c r="AM980">
        <v>135.94200000000001</v>
      </c>
      <c r="AN980"/>
      <c r="AO980" s="1"/>
      <c r="AP980" s="1"/>
      <c r="AQ980" s="1"/>
      <c r="AR980" s="1"/>
      <c r="AV980" s="41">
        <f>AJ980-BA980-BB980</f>
        <v>0</v>
      </c>
      <c r="AW980" s="86">
        <f>(1/(1/((AM980/1000+1)*0.0112372)+1))*AE980</f>
        <v>6.2024563924552273E-2</v>
      </c>
      <c r="AX980" s="86">
        <f>(1-(1/(1/((AM980/1000+1)*0.0112372)+1)))*AE980</f>
        <v>4.8590285599240186</v>
      </c>
      <c r="AY980" s="86">
        <f>(1/(1/((AM980/1000+1)*0.0112372)+1))*AI980</f>
        <v>0.17931872367513232</v>
      </c>
      <c r="AZ980" s="86">
        <f>(1-(1/(1/((AM980/1000+1)*0.0112372)+1)))*AI980</f>
        <v>14.047898840957163</v>
      </c>
      <c r="BA980" s="86">
        <f t="shared" si="1083"/>
        <v>0.34641809669444018</v>
      </c>
      <c r="BB980" s="86">
        <f t="shared" si="1084"/>
        <v>26.796591762828804</v>
      </c>
      <c r="BC980" s="89"/>
      <c r="BD980" s="89"/>
      <c r="BE980" s="41"/>
      <c r="BF980" s="89"/>
      <c r="BG980" s="89"/>
      <c r="BH980" s="89"/>
      <c r="BI980" s="89"/>
      <c r="BJ980" s="41">
        <f t="shared" si="1082"/>
        <v>150.43715853800933</v>
      </c>
      <c r="BK980" s="89">
        <f t="shared" si="1050"/>
        <v>0.81124306020489367</v>
      </c>
      <c r="BL980" s="89">
        <f t="shared" si="1081"/>
        <v>0.18875693979510633</v>
      </c>
      <c r="BM980" s="89">
        <f t="shared" si="1060"/>
        <v>-5.1728256110852855E-4</v>
      </c>
      <c r="BN980" s="86">
        <f t="shared" si="1061"/>
        <v>4.2002163484199264E-6</v>
      </c>
      <c r="BO980" s="86">
        <f t="shared" si="1062"/>
        <v>3.7377784042465445E-4</v>
      </c>
      <c r="BP980" s="86">
        <f t="shared" si="1063"/>
        <v>1.2131900652963378E-3</v>
      </c>
      <c r="BQ980" s="86">
        <f t="shared" si="1064"/>
        <v>0.10796195362691222</v>
      </c>
      <c r="BR980" s="86">
        <f t="shared" si="1085"/>
        <v>2.0220699814562301E-3</v>
      </c>
      <c r="BS980" s="86">
        <f t="shared" si="1086"/>
        <v>0.17381923212474365</v>
      </c>
      <c r="CA980" s="41">
        <f t="shared" si="1075"/>
        <v>35.238093751762008</v>
      </c>
      <c r="CB980" s="89" t="e">
        <f t="shared" si="1067"/>
        <v>#REF!</v>
      </c>
      <c r="CC980" s="89" t="e">
        <f t="shared" si="1068"/>
        <v>#REF!</v>
      </c>
      <c r="CD980" s="41" t="e">
        <f t="shared" si="1069"/>
        <v>#REF!</v>
      </c>
      <c r="CE980" s="41" t="e">
        <f t="shared" si="1070"/>
        <v>#REF!</v>
      </c>
      <c r="CF980" s="42" t="e">
        <f t="shared" si="1071"/>
        <v>#REF!</v>
      </c>
      <c r="CG980" s="42" t="e">
        <f t="shared" si="1072"/>
        <v>#REF!</v>
      </c>
      <c r="CH980" s="42" t="e">
        <f t="shared" si="1040"/>
        <v>#REF!</v>
      </c>
      <c r="CI980" s="89">
        <f t="shared" si="1077"/>
        <v>5.1234314779120069</v>
      </c>
      <c r="CJ980" s="89">
        <f t="shared" si="1078"/>
        <v>22.01957838161124</v>
      </c>
      <c r="CK980" s="42" t="e">
        <f t="shared" si="1041"/>
        <v>#REF!</v>
      </c>
      <c r="CM980" s="89" t="e">
        <f t="shared" si="1024"/>
        <v>#REF!</v>
      </c>
      <c r="CN980" s="89">
        <f t="shared" si="1025"/>
        <v>0.11250202316720315</v>
      </c>
    </row>
    <row r="981" spans="4:92" ht="14.4" x14ac:dyDescent="0.3">
      <c r="D981" s="22"/>
      <c r="E981" s="32">
        <v>43426.494444444441</v>
      </c>
      <c r="F981" s="21">
        <f>E981-E$906</f>
        <v>3541.8270833333299</v>
      </c>
      <c r="G981" s="21">
        <f>E981-E$954</f>
        <v>2016.9222222222161</v>
      </c>
      <c r="H981" s="21"/>
      <c r="I981" s="21">
        <v>1063</v>
      </c>
      <c r="J981" s="21">
        <v>23176</v>
      </c>
      <c r="K981" s="21">
        <v>1116</v>
      </c>
      <c r="L981" s="21">
        <v>22</v>
      </c>
      <c r="M981" s="51">
        <v>7.15</v>
      </c>
      <c r="N981" s="40"/>
      <c r="O981" s="40"/>
      <c r="P981" s="40"/>
      <c r="R981" s="22"/>
      <c r="S981" s="22"/>
      <c r="T981" s="22"/>
      <c r="U981" s="52">
        <f t="shared" si="1010"/>
        <v>3.1655481930186425E-3</v>
      </c>
      <c r="V981" s="52">
        <f t="shared" si="1011"/>
        <v>0.44163442019054566</v>
      </c>
      <c r="W981" s="52">
        <f t="shared" si="1012"/>
        <v>1.5497064691088625E-3</v>
      </c>
      <c r="X981" s="247">
        <f>W981+V981+SUM($U$976:U981)</f>
        <v>0.44743088054653629</v>
      </c>
      <c r="Y981" s="104">
        <f>W981+V981+SUM($U$976:U981)-$X$976+$Y$975</f>
        <v>0.51357975639941911</v>
      </c>
      <c r="Z981" s="42"/>
      <c r="AA981" s="42"/>
      <c r="AB981" s="41">
        <f t="shared" si="1013"/>
        <v>6.573901874677425E-2</v>
      </c>
      <c r="AC981" s="48">
        <f t="shared" si="1014"/>
        <v>9.171433084530543</v>
      </c>
      <c r="AD981" s="48">
        <f t="shared" si="1015"/>
        <v>0.95453728825854067</v>
      </c>
      <c r="AE981" s="48">
        <f t="shared" si="1016"/>
        <v>4.9936481769334993</v>
      </c>
      <c r="AF981" s="48">
        <f t="shared" si="1017"/>
        <v>0.95453728825854089</v>
      </c>
      <c r="AG981" s="238">
        <f t="shared" si="1018"/>
        <v>4.0375730548663649</v>
      </c>
      <c r="AH981" s="48">
        <f t="shared" si="1019"/>
        <v>1.5378338085936648E-3</v>
      </c>
      <c r="AI981" s="48">
        <f>AE981+AC981+SUM($AB$976:AB981)</f>
        <v>14.498881147884486</v>
      </c>
      <c r="AJ981" s="48">
        <f>AE981+AC981+SUM($AB$976:AB981)-$AI$976+$AJ$975</f>
        <v>27.414673442775438</v>
      </c>
      <c r="AK981" s="46"/>
      <c r="AL981" s="86"/>
      <c r="AM981">
        <v>134.364</v>
      </c>
      <c r="AN981"/>
      <c r="AO981"/>
      <c r="AP981"/>
      <c r="AQ981"/>
      <c r="AR981" s="146">
        <v>40.976999999999997</v>
      </c>
      <c r="AT981" s="47"/>
      <c r="AU981" s="47"/>
      <c r="AV981" s="41">
        <f>AJ981-BA981-BB981</f>
        <v>0</v>
      </c>
      <c r="AW981" s="86">
        <f>(1/(1/((AM981/1000+1)*0.0112372)+1))*AE981</f>
        <v>6.2853213897695534E-2</v>
      </c>
      <c r="AX981" s="86">
        <f>(1-(1/(1/((AM981/1000+1)*0.0112372)+1)))*AE981</f>
        <v>4.9307949630358037</v>
      </c>
      <c r="AY981" s="86">
        <f>(1/(1/((AM981/1000+1)*0.0112372)+1))*AI981</f>
        <v>0.18249208710271236</v>
      </c>
      <c r="AZ981" s="86">
        <f>(1-(1/(1/((AM981/1000+1)*0.0112372)+1)))*AI981</f>
        <v>14.316389060781773</v>
      </c>
      <c r="BA981" s="86">
        <f t="shared" si="1083"/>
        <v>0.34959146012202025</v>
      </c>
      <c r="BB981" s="86">
        <f t="shared" si="1084"/>
        <v>27.065081982653417</v>
      </c>
      <c r="BC981" s="89"/>
      <c r="BD981" s="89"/>
      <c r="BE981" s="41"/>
      <c r="BF981" s="89"/>
      <c r="BG981" s="89"/>
      <c r="BH981" s="89"/>
      <c r="BI981" s="89"/>
      <c r="BJ981" s="41">
        <f t="shared" si="1082"/>
        <v>149.45866269391206</v>
      </c>
      <c r="BK981" s="89">
        <f t="shared" si="1050"/>
        <v>0.81251655349081919</v>
      </c>
      <c r="BL981" s="89">
        <f t="shared" si="1081"/>
        <v>0.18748344650918081</v>
      </c>
      <c r="BM981" s="89">
        <f t="shared" si="1060"/>
        <v>-5.1728256110850079E-4</v>
      </c>
      <c r="BN981" s="86">
        <f t="shared" si="1061"/>
        <v>1.7918346975743507E-5</v>
      </c>
      <c r="BO981" s="86">
        <f t="shared" si="1062"/>
        <v>1.531788122133119E-3</v>
      </c>
      <c r="BP981" s="86">
        <f t="shared" si="1063"/>
        <v>5.1733808467002637E-3</v>
      </c>
      <c r="BQ981" s="86">
        <f t="shared" si="1064"/>
        <v>0.44225749969983602</v>
      </c>
      <c r="BR981" s="86">
        <f t="shared" si="1085"/>
        <v>5.9822607628601566E-3</v>
      </c>
      <c r="BS981" s="86">
        <f t="shared" si="1086"/>
        <v>0.50811477819766748</v>
      </c>
      <c r="CA981" s="41">
        <f t="shared" si="1075"/>
        <v>47.720406890504385</v>
      </c>
      <c r="CB981" s="89" t="e">
        <f t="shared" si="1067"/>
        <v>#REF!</v>
      </c>
      <c r="CC981" s="89" t="e">
        <f t="shared" si="1068"/>
        <v>#REF!</v>
      </c>
      <c r="CD981" s="41" t="e">
        <f t="shared" si="1069"/>
        <v>#REF!</v>
      </c>
      <c r="CE981" s="41" t="e">
        <f t="shared" si="1070"/>
        <v>#REF!</v>
      </c>
      <c r="CF981" s="42" t="e">
        <f t="shared" si="1071"/>
        <v>#REF!</v>
      </c>
      <c r="CG981" s="42" t="e">
        <f t="shared" si="1072"/>
        <v>#REF!</v>
      </c>
      <c r="CH981" s="42" t="e">
        <f t="shared" si="1040"/>
        <v>#REF!</v>
      </c>
      <c r="CI981" s="89">
        <f t="shared" si="1077"/>
        <v>5.1397974619752489</v>
      </c>
      <c r="CJ981" s="89">
        <f t="shared" si="1078"/>
        <v>22.274875980800189</v>
      </c>
      <c r="CK981" s="42" t="e">
        <f t="shared" si="1041"/>
        <v>#REF!</v>
      </c>
      <c r="CM981" s="89" t="e">
        <f t="shared" si="1024"/>
        <v>#REF!</v>
      </c>
      <c r="CN981" s="89">
        <f t="shared" si="1025"/>
        <v>0.11286139292283952</v>
      </c>
    </row>
    <row r="982" spans="4:92" x14ac:dyDescent="0.25">
      <c r="D982" s="22"/>
      <c r="E982" s="32"/>
      <c r="F982" s="21"/>
      <c r="G982" s="21"/>
      <c r="H982" s="21"/>
      <c r="I982" s="21"/>
      <c r="L982" s="21"/>
      <c r="M982" s="21"/>
      <c r="N982" s="40"/>
      <c r="O982" s="40"/>
      <c r="P982" s="40"/>
      <c r="R982" s="22"/>
      <c r="S982" s="22"/>
      <c r="T982" s="22"/>
      <c r="U982" s="21"/>
      <c r="V982" s="21"/>
      <c r="W982" s="21"/>
      <c r="X982" s="246"/>
      <c r="Y982" s="255"/>
      <c r="Z982" s="47"/>
      <c r="AA982" s="47"/>
      <c r="AB982" s="46"/>
      <c r="AC982" s="46"/>
      <c r="AD982" s="46"/>
      <c r="AE982" s="46"/>
      <c r="AF982" s="46"/>
      <c r="AG982" s="85"/>
      <c r="AH982" s="46"/>
      <c r="AI982" s="46"/>
      <c r="AJ982" s="46"/>
      <c r="AK982" s="46"/>
      <c r="AL982" s="86"/>
      <c r="AM982"/>
      <c r="AN982"/>
      <c r="AO982"/>
      <c r="AP982"/>
      <c r="AQ982"/>
      <c r="AR982" s="146"/>
      <c r="AW982" s="22"/>
      <c r="AX982" s="22"/>
      <c r="AY982" s="22"/>
      <c r="AZ982" s="22"/>
      <c r="BA982" s="22"/>
      <c r="BB982" s="22"/>
    </row>
    <row r="983" spans="4:92" ht="14.4" thickBot="1" x14ac:dyDescent="0.3">
      <c r="D983" s="22"/>
      <c r="E983" s="32"/>
      <c r="F983" s="21"/>
      <c r="G983" s="21"/>
      <c r="H983" s="21"/>
      <c r="I983" s="21"/>
      <c r="L983" s="21"/>
      <c r="M983" s="21"/>
      <c r="N983" s="40"/>
      <c r="O983" s="40"/>
      <c r="P983" s="40"/>
      <c r="R983" s="22"/>
      <c r="S983" s="22"/>
      <c r="T983" s="22"/>
      <c r="U983" s="21"/>
      <c r="V983" s="21"/>
      <c r="W983" s="21"/>
      <c r="X983" s="246"/>
      <c r="Y983" s="255"/>
      <c r="Z983" s="47"/>
      <c r="AA983" s="47"/>
      <c r="AB983" s="46"/>
      <c r="AC983" s="46"/>
      <c r="AD983" s="46"/>
      <c r="AE983" s="46"/>
      <c r="AF983" s="46"/>
      <c r="AG983" s="85"/>
      <c r="AH983" s="46"/>
      <c r="AI983" s="46"/>
      <c r="AJ983" s="46"/>
      <c r="AK983" s="46"/>
      <c r="AL983" s="86"/>
      <c r="AW983" s="22"/>
      <c r="AX983" s="22"/>
      <c r="AY983" s="22"/>
      <c r="AZ983" s="22"/>
      <c r="BA983" s="22"/>
      <c r="BB983" s="22"/>
    </row>
    <row r="984" spans="4:92" ht="15" thickBot="1" x14ac:dyDescent="0.35">
      <c r="D984" s="22" t="s">
        <v>173</v>
      </c>
      <c r="E984" s="32">
        <f>E985-1</f>
        <v>39883.669444444444</v>
      </c>
      <c r="F984" s="21"/>
      <c r="G984" s="21"/>
      <c r="H984" s="21"/>
      <c r="I984" s="21"/>
      <c r="L984" s="21"/>
      <c r="M984" s="21"/>
      <c r="N984" s="43">
        <v>89.05</v>
      </c>
      <c r="O984" s="44">
        <v>19.66</v>
      </c>
      <c r="P984" s="45">
        <f>O984-R984</f>
        <v>12.309125999999999</v>
      </c>
      <c r="Q984" s="1">
        <v>37.39</v>
      </c>
      <c r="R984" s="47">
        <f>Q984*O984/100</f>
        <v>7.3508740000000001</v>
      </c>
      <c r="S984" s="47">
        <f>P984/$A$8+R984</f>
        <v>12.4796765</v>
      </c>
      <c r="T984" s="47">
        <f>$A$6-S984</f>
        <v>104.5203235</v>
      </c>
      <c r="U984" s="52"/>
      <c r="V984" s="52"/>
      <c r="W984" s="52"/>
      <c r="X984" s="247"/>
      <c r="Y984" s="104"/>
      <c r="Z984" s="42"/>
      <c r="AA984" s="42"/>
      <c r="AB984" s="41"/>
      <c r="AC984" s="48"/>
      <c r="AD984" s="48"/>
      <c r="AE984" s="48"/>
      <c r="AF984" s="48"/>
      <c r="AG984" s="238"/>
      <c r="AH984" s="48"/>
      <c r="AI984" s="48"/>
      <c r="AJ984" s="48"/>
      <c r="AK984" s="46"/>
      <c r="AL984" s="86"/>
      <c r="AM984" s="41"/>
      <c r="AN984" s="41"/>
      <c r="AO984" s="41"/>
      <c r="AP984" s="41"/>
      <c r="AQ984"/>
      <c r="AR984" s="41"/>
      <c r="AT984" s="41"/>
      <c r="AU984" s="41"/>
      <c r="AW984" s="22"/>
      <c r="AX984" s="22"/>
      <c r="AY984" s="22"/>
      <c r="AZ984" s="22"/>
      <c r="BA984" s="22"/>
      <c r="BB984" s="22"/>
    </row>
    <row r="985" spans="4:92" ht="14.4" x14ac:dyDescent="0.3">
      <c r="E985" s="32">
        <v>39884.669444444444</v>
      </c>
      <c r="F985" s="21">
        <f t="shared" ref="F985:F1029" si="1087">E985-E$985</f>
        <v>0</v>
      </c>
      <c r="G985" s="21">
        <f>E985-E$985</f>
        <v>0</v>
      </c>
      <c r="H985" s="21"/>
      <c r="I985" s="50">
        <v>1037</v>
      </c>
      <c r="J985" s="21">
        <v>2376</v>
      </c>
      <c r="K985" s="21">
        <v>1.56</v>
      </c>
      <c r="L985" s="21">
        <v>865</v>
      </c>
      <c r="M985" s="51">
        <v>7.15</v>
      </c>
      <c r="S985" s="85">
        <f>$A$36*R984*$A$3/($A$36*R984*$A$3+T984*1000)</f>
        <v>3.5327963650504039E-3</v>
      </c>
      <c r="U985" s="52">
        <f t="shared" ref="U985:U1028" si="1088">($A$5*I985/1000/$A$3*K985)/$P$984</f>
        <v>4.2772069552806206E-6</v>
      </c>
      <c r="V985" s="52">
        <f t="shared" ref="V985:V1028" si="1089">($T$984*I985/1000/$A$3*K985)/$P$984</f>
        <v>5.9607340618984058E-4</v>
      </c>
      <c r="W985" s="52">
        <f t="shared" ref="W985:W1028" si="1090">($A$36*$R$984*K985*I985/1000000)/$P$984</f>
        <v>2.1132717213462179E-6</v>
      </c>
      <c r="X985" s="247">
        <f>W985+V985+SUM($U$985:U985)</f>
        <v>6.0246388486646745E-4</v>
      </c>
      <c r="Y985" s="104">
        <v>0</v>
      </c>
      <c r="Z985" s="89"/>
      <c r="AA985" s="1"/>
      <c r="AB985" s="41">
        <f t="shared" ref="AB985:AB1028" si="1091">($A$5*I985/1000/$A$3*J985)/$P$984</f>
        <v>6.5145152088120226E-3</v>
      </c>
      <c r="AC985" s="48">
        <f t="shared" ref="AC985:AC1028" si="1092">($T$984*I985/1000/$A$3*J985)/$P$984</f>
        <v>0.90786564942760339</v>
      </c>
      <c r="AD985" s="48">
        <f t="shared" ref="AD985:AD1028" si="1093">($A$4*$R$984/1000*J985/1000000*I985/1000*1000000)/$P$984</f>
        <v>9.5465476458262311E-2</v>
      </c>
      <c r="AE985" s="48">
        <f t="shared" ref="AE985:AE1028" si="1094">($A$4*((I985/1000)*J985/10^6)*(1+($A$18/(10^-M985))+(($A$18*$A$19)/(10^-M985)^2))*1000000)*$R$984/1000/$P$984</f>
        <v>0.4994262752643428</v>
      </c>
      <c r="AF985" s="48">
        <f t="shared" ref="AF985:AF1028" si="1095">AE985/(1+($A$18/(10^-M985))+(($A$18*$A$19)/(10^-M985)^2))*1</f>
        <v>9.5465476458262283E-2</v>
      </c>
      <c r="AG985" s="238">
        <f t="shared" ref="AG985:AG1028" si="1096">AE985/(1+($A$18/(10^-M985))+(($A$18*$A$19)/(10^-M985)^2))*($A$18/(10^-M985))</f>
        <v>0.4038069964988717</v>
      </c>
      <c r="AH985" s="48">
        <f t="shared" ref="AH985:AH1028" si="1097">AE985/(1+($A$18/(10^-M985))+(($A$18*$A$19)/(10^-M985)^2))*(($A$18*$A$19)/(10^-M985)^2)</f>
        <v>1.5380230720882446E-4</v>
      </c>
      <c r="AI985" s="48">
        <f>AE985+AC985+SUM($AB$985:AB985)</f>
        <v>1.4138064399007582</v>
      </c>
      <c r="AJ985" s="48">
        <v>0</v>
      </c>
      <c r="AK985" s="46"/>
      <c r="AL985" s="86"/>
      <c r="AM985" s="41"/>
      <c r="AN985" s="41"/>
      <c r="AO985" s="41"/>
      <c r="AP985" s="41"/>
      <c r="AQ985"/>
      <c r="AR985" s="41"/>
      <c r="AT985" s="41"/>
      <c r="AU985" s="41"/>
      <c r="AW985" s="47"/>
      <c r="AX985" s="47"/>
      <c r="AY985" s="47"/>
      <c r="AZ985" s="47"/>
      <c r="BA985" s="47"/>
      <c r="BB985" s="47"/>
      <c r="BC985" s="42"/>
    </row>
    <row r="986" spans="4:92" ht="14.4" x14ac:dyDescent="0.3">
      <c r="D986" s="22"/>
      <c r="E986" s="32">
        <v>39891.663888888892</v>
      </c>
      <c r="F986" s="21">
        <f t="shared" si="1087"/>
        <v>6.9944444444481633</v>
      </c>
      <c r="G986" s="21">
        <f t="shared" ref="G986:G1028" si="1098">E986-E$985</f>
        <v>6.9944444444481633</v>
      </c>
      <c r="H986" s="21"/>
      <c r="I986" s="50">
        <v>1037</v>
      </c>
      <c r="J986" s="21">
        <v>3907</v>
      </c>
      <c r="K986" s="21">
        <v>2.0099999999999998</v>
      </c>
      <c r="L986" s="21">
        <v>1093</v>
      </c>
      <c r="M986" s="51">
        <v>7.15</v>
      </c>
      <c r="N986" s="40"/>
      <c r="O986" s="40"/>
      <c r="P986" s="40"/>
      <c r="Q986" s="46"/>
      <c r="R986" s="22"/>
      <c r="S986" s="85">
        <f>S985*100</f>
        <v>0.35327963650504041</v>
      </c>
      <c r="T986" s="22"/>
      <c r="U986" s="52">
        <f t="shared" si="1088"/>
        <v>5.5110166539192616E-6</v>
      </c>
      <c r="V986" s="52">
        <f t="shared" si="1089"/>
        <v>7.6801765797537142E-4</v>
      </c>
      <c r="W986" s="52">
        <f t="shared" si="1090"/>
        <v>2.7228693332730113E-6</v>
      </c>
      <c r="X986" s="247">
        <f>W986+V986+SUM($U$985:U986)</f>
        <v>7.8052875091784435E-4</v>
      </c>
      <c r="Y986" s="104">
        <f>W986+V986+SUM($U$985:U986)-$X$985</f>
        <v>1.780648660513769E-4</v>
      </c>
      <c r="Z986" s="89"/>
      <c r="AA986" s="89"/>
      <c r="AB986" s="41">
        <f t="shared" si="1091"/>
        <v>1.0712209983513708E-2</v>
      </c>
      <c r="AC986" s="48">
        <f t="shared" si="1092"/>
        <v>1.4928582038357099</v>
      </c>
      <c r="AD986" s="48">
        <f t="shared" si="1093"/>
        <v>0.15697963658351466</v>
      </c>
      <c r="AE986" s="48">
        <f t="shared" si="1094"/>
        <v>0.82123672451927066</v>
      </c>
      <c r="AF986" s="48">
        <f t="shared" si="1095"/>
        <v>0.1569796365835146</v>
      </c>
      <c r="AG986" s="238">
        <f t="shared" si="1096"/>
        <v>0.66400418153244589</v>
      </c>
      <c r="AH986" s="48">
        <f t="shared" si="1097"/>
        <v>2.5290640331013345E-4</v>
      </c>
      <c r="AI986" s="48">
        <f>AE986+AC986+SUM($AB$985:AB986)</f>
        <v>2.331321653547306</v>
      </c>
      <c r="AJ986" s="48">
        <f>AE986+AC986+SUM($AB$984:AB986)-$AI$985</f>
        <v>0.91751521364654787</v>
      </c>
      <c r="AK986" s="46"/>
      <c r="AL986" s="86"/>
      <c r="AM986" s="41"/>
      <c r="AN986" s="41"/>
      <c r="AO986" s="41"/>
      <c r="AP986" s="41"/>
      <c r="AQ986"/>
      <c r="AR986" s="41"/>
      <c r="AT986" s="41"/>
      <c r="AU986" s="41"/>
      <c r="AW986" s="22"/>
      <c r="AX986" s="22"/>
      <c r="AY986" s="22"/>
      <c r="AZ986" s="22"/>
      <c r="BA986" s="22"/>
      <c r="BB986" s="22"/>
    </row>
    <row r="987" spans="4:92" ht="14.4" x14ac:dyDescent="0.3">
      <c r="D987" s="22"/>
      <c r="E987" s="32">
        <v>39898.513194444444</v>
      </c>
      <c r="F987" s="21">
        <f t="shared" si="1087"/>
        <v>13.84375</v>
      </c>
      <c r="G987" s="21">
        <f t="shared" si="1098"/>
        <v>13.84375</v>
      </c>
      <c r="H987" s="21"/>
      <c r="I987" s="50">
        <v>1037</v>
      </c>
      <c r="J987" s="21">
        <v>5616</v>
      </c>
      <c r="K987" s="21">
        <v>2.67</v>
      </c>
      <c r="L987" s="21">
        <v>1312</v>
      </c>
      <c r="M987" s="51">
        <v>7.15</v>
      </c>
      <c r="N987" s="40"/>
      <c r="O987" s="40"/>
      <c r="P987" s="40"/>
      <c r="R987" s="22"/>
      <c r="S987" s="22"/>
      <c r="T987" s="22"/>
      <c r="U987" s="52">
        <f t="shared" si="1088"/>
        <v>7.320604211922601E-6</v>
      </c>
      <c r="V987" s="52">
        <f t="shared" si="1089"/>
        <v>1.0202025605941503E-3</v>
      </c>
      <c r="W987" s="52">
        <f t="shared" si="1090"/>
        <v>3.616945830765642E-6</v>
      </c>
      <c r="X987" s="247">
        <f>W987+V987+SUM($U$985:U987)</f>
        <v>1.0409283342460384E-3</v>
      </c>
      <c r="Y987" s="104">
        <f>W987+V987+SUM($U$985:U987)-$X$985</f>
        <v>4.3846444937957094E-4</v>
      </c>
      <c r="Z987" s="89"/>
      <c r="AA987" s="89"/>
      <c r="AB987" s="41">
        <f t="shared" si="1091"/>
        <v>1.5397945039010234E-2</v>
      </c>
      <c r="AC987" s="48">
        <f t="shared" si="1092"/>
        <v>2.1458642622834261</v>
      </c>
      <c r="AD987" s="48">
        <f t="shared" si="1093"/>
        <v>0.22564567162861995</v>
      </c>
      <c r="AE987" s="48">
        <f t="shared" si="1094"/>
        <v>1.1804621051702648</v>
      </c>
      <c r="AF987" s="48">
        <f t="shared" si="1095"/>
        <v>0.22564567162861995</v>
      </c>
      <c r="AG987" s="238">
        <f t="shared" si="1096"/>
        <v>0.95445290081551493</v>
      </c>
      <c r="AH987" s="48">
        <f t="shared" si="1097"/>
        <v>3.6353272612994877E-4</v>
      </c>
      <c r="AI987" s="48">
        <f>AE987+AC987+SUM($AB$985:AB987)</f>
        <v>3.3589510376850269</v>
      </c>
      <c r="AJ987" s="48">
        <f>AE987+AC987+SUM($AB$984:AB987)-$AI$985</f>
        <v>1.9451445977842687</v>
      </c>
      <c r="AK987" s="46"/>
      <c r="AL987" s="86"/>
      <c r="AM987" s="41"/>
      <c r="AN987" s="41"/>
      <c r="AO987" s="41"/>
      <c r="AP987" s="41"/>
      <c r="AQ987"/>
      <c r="AR987" s="41"/>
      <c r="AT987" s="41"/>
      <c r="AU987" s="41"/>
      <c r="AW987" s="22"/>
      <c r="AX987" s="22"/>
      <c r="AY987" s="22"/>
      <c r="AZ987" s="22"/>
      <c r="BA987" s="22"/>
      <c r="BB987" s="22"/>
    </row>
    <row r="988" spans="4:92" ht="14.4" x14ac:dyDescent="0.3">
      <c r="D988" s="22"/>
      <c r="E988" s="32">
        <v>39914.49722222222</v>
      </c>
      <c r="F988" s="21">
        <f t="shared" si="1087"/>
        <v>29.827777777776646</v>
      </c>
      <c r="G988" s="21">
        <f t="shared" si="1098"/>
        <v>29.827777777776646</v>
      </c>
      <c r="H988" s="21"/>
      <c r="I988" s="50">
        <v>1037</v>
      </c>
      <c r="J988" s="21">
        <v>7748</v>
      </c>
      <c r="K988" s="21">
        <v>3.14</v>
      </c>
      <c r="L988" s="21">
        <v>1667</v>
      </c>
      <c r="M988" s="51">
        <v>7.15</v>
      </c>
      <c r="N988" s="40"/>
      <c r="O988" s="40"/>
      <c r="P988" s="40"/>
      <c r="R988" s="22"/>
      <c r="S988" s="22"/>
      <c r="T988" s="22"/>
      <c r="U988" s="52">
        <f t="shared" si="1088"/>
        <v>8.6092498971674039E-6</v>
      </c>
      <c r="V988" s="52">
        <f t="shared" si="1089"/>
        <v>1.199788779125705E-3</v>
      </c>
      <c r="W988" s="52">
        <f t="shared" si="1090"/>
        <v>4.2536366698891823E-6</v>
      </c>
      <c r="X988" s="247">
        <f>W988+V988+SUM($U$985:U988)</f>
        <v>1.2297604935138839E-3</v>
      </c>
      <c r="Y988" s="104">
        <f>W988+V988+SUM($U$985:U988)-$X$985</f>
        <v>6.2729660864741649E-4</v>
      </c>
      <c r="Z988" s="89"/>
      <c r="AA988" s="1">
        <f>LINEST(Y985:Y988,F985:F988,TRUE,TRUE)</f>
        <v>2.1026088547043516E-5</v>
      </c>
      <c r="AB988" s="41">
        <f t="shared" si="1091"/>
        <v>2.1243461211227083E-2</v>
      </c>
      <c r="AC988" s="48">
        <f t="shared" si="1092"/>
        <v>2.9604979174095418</v>
      </c>
      <c r="AD988" s="48">
        <f t="shared" si="1093"/>
        <v>0.31130745437652202</v>
      </c>
      <c r="AE988" s="48">
        <f t="shared" si="1094"/>
        <v>1.6286004969478654</v>
      </c>
      <c r="AF988" s="48">
        <f t="shared" si="1095"/>
        <v>0.31130745437652196</v>
      </c>
      <c r="AG988" s="238">
        <f t="shared" si="1096"/>
        <v>1.3167915020510346</v>
      </c>
      <c r="AH988" s="48">
        <f t="shared" si="1097"/>
        <v>5.0154052030891073E-4</v>
      </c>
      <c r="AI988" s="48">
        <f>AE988+AC988+SUM($AB$985:AB988)</f>
        <v>4.64296654579997</v>
      </c>
      <c r="AJ988" s="48">
        <f>AE988+AC988+SUM($AB$984:AB988)-$AI$985</f>
        <v>3.2291601058992119</v>
      </c>
      <c r="AK988" s="46"/>
      <c r="AL988" s="86"/>
      <c r="AM988" s="41"/>
      <c r="AN988" s="41"/>
      <c r="AO988" s="41"/>
      <c r="AP988" s="41"/>
      <c r="AQ988"/>
      <c r="AR988" s="41"/>
      <c r="AT988" s="41"/>
      <c r="AU988" s="41"/>
      <c r="AW988" s="22"/>
      <c r="AX988" s="22"/>
      <c r="AY988" s="22"/>
      <c r="AZ988" s="22"/>
      <c r="BA988" s="22"/>
      <c r="BB988" s="22"/>
    </row>
    <row r="989" spans="4:92" ht="14.4" x14ac:dyDescent="0.3">
      <c r="D989" s="33"/>
      <c r="E989" s="32">
        <v>39921.695138888892</v>
      </c>
      <c r="F989" s="21">
        <f t="shared" si="1087"/>
        <v>37.025694444448163</v>
      </c>
      <c r="G989" s="21">
        <f t="shared" si="1098"/>
        <v>37.025694444448163</v>
      </c>
      <c r="H989" s="21"/>
      <c r="I989" s="50">
        <v>1037</v>
      </c>
      <c r="J989" s="21">
        <v>9168</v>
      </c>
      <c r="K989" s="21">
        <v>2.64</v>
      </c>
      <c r="L989" s="21">
        <v>1867</v>
      </c>
      <c r="M989" s="51">
        <v>7.15</v>
      </c>
      <c r="N989" s="40"/>
      <c r="O989" s="40"/>
      <c r="P989" s="40"/>
      <c r="R989" s="22"/>
      <c r="S989" s="22"/>
      <c r="T989" s="22"/>
      <c r="U989" s="52">
        <f t="shared" si="1088"/>
        <v>7.2383502320133585E-6</v>
      </c>
      <c r="V989" s="52">
        <f t="shared" si="1089"/>
        <v>1.0087396104751149E-3</v>
      </c>
      <c r="W989" s="52">
        <f t="shared" si="1090"/>
        <v>3.5763059899705227E-6</v>
      </c>
      <c r="X989" s="247">
        <f>W989+V989+SUM($U$985:U989)</f>
        <v>1.0452723444153887E-3</v>
      </c>
      <c r="Y989" s="104">
        <f>W989+V989+SUM($U$985:U989)-$X$985</f>
        <v>4.4280845954892121E-4</v>
      </c>
      <c r="Z989" s="89"/>
      <c r="AA989" s="1">
        <f t="shared" ref="AA989:AA1029" si="1099">LINEST(Y986:Y989,F986:F989,TRUE,TRUE)</f>
        <v>9.4099615838598746E-6</v>
      </c>
      <c r="AB989" s="41">
        <f t="shared" si="1091"/>
        <v>2.5136816260264573E-2</v>
      </c>
      <c r="AC989" s="48">
        <f t="shared" si="1092"/>
        <v>3.5030775563772174</v>
      </c>
      <c r="AD989" s="48">
        <f t="shared" si="1093"/>
        <v>0.36836173744501205</v>
      </c>
      <c r="AE989" s="48">
        <f t="shared" si="1094"/>
        <v>1.9270791631412014</v>
      </c>
      <c r="AF989" s="48">
        <f t="shared" si="1095"/>
        <v>0.36836173744501205</v>
      </c>
      <c r="AG989" s="238">
        <f t="shared" si="1096"/>
        <v>1.5581239662885755</v>
      </c>
      <c r="AH989" s="48">
        <f t="shared" si="1097"/>
        <v>5.9345940761384791E-4</v>
      </c>
      <c r="AI989" s="48">
        <f>AE989+AC989+SUM($AB$985:AB989)</f>
        <v>5.509161667221246</v>
      </c>
      <c r="AJ989" s="48">
        <f>AE989+AC989+SUM($AB$984:AB989)-$AI$985</f>
        <v>4.0953552273204874</v>
      </c>
      <c r="AK989" s="46"/>
      <c r="AL989" s="86"/>
      <c r="AM989" s="41"/>
      <c r="AN989" s="41"/>
      <c r="AO989" s="41"/>
      <c r="AP989" s="41"/>
      <c r="AQ989"/>
      <c r="AR989" s="41"/>
      <c r="AT989" s="41"/>
      <c r="AU989" s="41"/>
      <c r="AW989" s="22"/>
      <c r="AX989" s="22"/>
      <c r="AY989" s="22"/>
      <c r="AZ989" s="22"/>
      <c r="BA989" s="22"/>
      <c r="BB989" s="22"/>
    </row>
    <row r="990" spans="4:92" ht="14.4" x14ac:dyDescent="0.3">
      <c r="D990" s="33"/>
      <c r="E990" s="32">
        <v>39941.504861111112</v>
      </c>
      <c r="F990" s="21">
        <f t="shared" si="1087"/>
        <v>56.835416666668607</v>
      </c>
      <c r="G990" s="21">
        <f t="shared" si="1098"/>
        <v>56.835416666668607</v>
      </c>
      <c r="H990" s="21"/>
      <c r="I990" s="50">
        <v>1037</v>
      </c>
      <c r="J990" s="21">
        <v>12241</v>
      </c>
      <c r="K990" s="21">
        <v>4.42</v>
      </c>
      <c r="L990" s="21">
        <v>326</v>
      </c>
      <c r="M990" s="51">
        <v>7.15</v>
      </c>
      <c r="N990" s="40"/>
      <c r="O990" s="40"/>
      <c r="P990" s="40"/>
      <c r="R990" s="22"/>
      <c r="S990" s="22"/>
      <c r="T990" s="22"/>
      <c r="U990" s="52">
        <f t="shared" si="1088"/>
        <v>1.2118753039961759E-5</v>
      </c>
      <c r="V990" s="52">
        <f t="shared" si="1089"/>
        <v>1.6888746508712151E-3</v>
      </c>
      <c r="W990" s="52">
        <f t="shared" si="1090"/>
        <v>5.9876032104809509E-6</v>
      </c>
      <c r="X990" s="247">
        <f>W990+V990+SUM($U$985:U990)</f>
        <v>1.7399374350719611E-3</v>
      </c>
      <c r="Y990" s="104">
        <f>W990+V990+SUM($U$985:U990)-$X$985</f>
        <v>1.1374735502054935E-3</v>
      </c>
      <c r="Z990" s="89"/>
      <c r="AA990" s="1">
        <f t="shared" si="1099"/>
        <v>1.5566236746869687E-5</v>
      </c>
      <c r="AB990" s="41">
        <f t="shared" si="1091"/>
        <v>3.3562365602301331E-2</v>
      </c>
      <c r="AC990" s="48">
        <f t="shared" si="1092"/>
        <v>4.6772657469037426</v>
      </c>
      <c r="AD990" s="48">
        <f t="shared" si="1093"/>
        <v>0.49183202749393462</v>
      </c>
      <c r="AE990" s="48">
        <f t="shared" si="1094"/>
        <v>2.5730122203328372</v>
      </c>
      <c r="AF990" s="48">
        <f t="shared" si="1095"/>
        <v>0.49183202749393468</v>
      </c>
      <c r="AG990" s="238">
        <f t="shared" si="1096"/>
        <v>2.0803878131913676</v>
      </c>
      <c r="AH990" s="48">
        <f t="shared" si="1097"/>
        <v>7.9237964753502545E-4</v>
      </c>
      <c r="AI990" s="48">
        <f>AE990+AC990+SUM($AB$985:AB990)</f>
        <v>7.3628452805417082</v>
      </c>
      <c r="AJ990" s="48">
        <f>AE990+AC990+SUM($AB$984:AB990)-$AI$985</f>
        <v>5.9490388406409505</v>
      </c>
      <c r="AK990" s="46"/>
      <c r="AL990" s="86"/>
      <c r="AM990" s="41"/>
      <c r="AN990" s="41"/>
      <c r="AO990" s="41"/>
      <c r="AP990" s="41"/>
      <c r="AQ990"/>
      <c r="AR990" s="41"/>
      <c r="AT990" s="41"/>
      <c r="AU990" s="41"/>
      <c r="AW990" s="22"/>
      <c r="AX990" s="22"/>
      <c r="AY990" s="22"/>
      <c r="AZ990" s="22"/>
      <c r="BA990" s="22"/>
      <c r="BB990" s="22"/>
    </row>
    <row r="991" spans="4:92" ht="14.4" x14ac:dyDescent="0.3">
      <c r="D991" s="22"/>
      <c r="E991" s="32">
        <v>39960.469444444447</v>
      </c>
      <c r="F991" s="21">
        <f t="shared" si="1087"/>
        <v>75.80000000000291</v>
      </c>
      <c r="G991" s="21">
        <f t="shared" si="1098"/>
        <v>75.80000000000291</v>
      </c>
      <c r="H991" s="21"/>
      <c r="I991" s="50">
        <v>1037</v>
      </c>
      <c r="J991" s="21">
        <v>12570.2</v>
      </c>
      <c r="K991" s="21">
        <v>7.65</v>
      </c>
      <c r="L991" s="21">
        <v>687</v>
      </c>
      <c r="M991" s="51">
        <v>7.15</v>
      </c>
      <c r="N991" s="40"/>
      <c r="O991" s="40"/>
      <c r="P991" s="40"/>
      <c r="R991" s="22"/>
      <c r="S991" s="22"/>
      <c r="T991" s="22"/>
      <c r="U991" s="52">
        <f t="shared" si="1088"/>
        <v>2.0974764876856892E-5</v>
      </c>
      <c r="V991" s="52">
        <f t="shared" si="1089"/>
        <v>2.9230522803540267E-3</v>
      </c>
      <c r="W991" s="52">
        <f t="shared" si="1090"/>
        <v>1.0363159402755492E-5</v>
      </c>
      <c r="X991" s="247">
        <f>W991+V991+SUM($U$985:U991)</f>
        <v>2.9994653856239041E-3</v>
      </c>
      <c r="Y991" s="104">
        <f>W991+V991+SUM($U$985:U991)-$X$985</f>
        <v>2.3970015007574366E-3</v>
      </c>
      <c r="Z991" s="89"/>
      <c r="AA991" s="1">
        <f t="shared" si="1099"/>
        <v>4.0236929197692645E-5</v>
      </c>
      <c r="AB991" s="41">
        <f t="shared" si="1091"/>
        <v>3.446496594183876E-2</v>
      </c>
      <c r="AC991" s="48">
        <f t="shared" si="1092"/>
        <v>4.8030525195432912</v>
      </c>
      <c r="AD991" s="48">
        <f t="shared" si="1093"/>
        <v>0.50505897818840428</v>
      </c>
      <c r="AE991" s="48">
        <f t="shared" si="1094"/>
        <v>2.6422088237911798</v>
      </c>
      <c r="AF991" s="48">
        <f t="shared" si="1095"/>
        <v>0.50505897818840439</v>
      </c>
      <c r="AG991" s="238">
        <f t="shared" si="1096"/>
        <v>2.1363361563089724</v>
      </c>
      <c r="AH991" s="48">
        <f t="shared" si="1097"/>
        <v>8.1368929380318429E-4</v>
      </c>
      <c r="AI991" s="48">
        <f>AE991+AC991+SUM($AB$985:AB991)</f>
        <v>7.5922936225814386</v>
      </c>
      <c r="AJ991" s="48">
        <f>AE991+AC991+SUM($AB$984:AB991)-$AI$985</f>
        <v>6.17848718268068</v>
      </c>
      <c r="AK991" s="46"/>
      <c r="AL991" s="86"/>
      <c r="AM991" s="41"/>
      <c r="AN991" s="41"/>
      <c r="AO991" s="41"/>
      <c r="AP991" s="41"/>
      <c r="AQ991"/>
      <c r="AR991" s="41"/>
      <c r="AT991" s="41"/>
      <c r="AU991" s="41"/>
      <c r="AW991" s="22"/>
      <c r="AX991" s="22"/>
      <c r="AY991" s="22"/>
      <c r="AZ991" s="22"/>
      <c r="BA991" s="22"/>
      <c r="BB991" s="22"/>
    </row>
    <row r="992" spans="4:92" ht="14.4" x14ac:dyDescent="0.3">
      <c r="D992" s="22"/>
      <c r="E992" s="32">
        <v>39974.570833333331</v>
      </c>
      <c r="F992" s="21">
        <f t="shared" si="1087"/>
        <v>89.901388888887595</v>
      </c>
      <c r="G992" s="21">
        <f t="shared" si="1098"/>
        <v>89.901388888887595</v>
      </c>
      <c r="H992" s="21"/>
      <c r="I992" s="50">
        <v>1037</v>
      </c>
      <c r="J992" s="21">
        <v>12934.6</v>
      </c>
      <c r="K992" s="21">
        <v>5.48</v>
      </c>
      <c r="L992" s="21">
        <v>895</v>
      </c>
      <c r="M992" s="51">
        <v>7.15</v>
      </c>
      <c r="N992" s="40"/>
      <c r="O992" s="40"/>
      <c r="P992" s="40"/>
      <c r="R992" s="22"/>
      <c r="S992" s="22"/>
      <c r="T992" s="22"/>
      <c r="U992" s="52">
        <f t="shared" si="1088"/>
        <v>1.5025060330088335E-5</v>
      </c>
      <c r="V992" s="52">
        <f t="shared" si="1089"/>
        <v>2.0938988884104661E-3</v>
      </c>
      <c r="W992" s="52">
        <f t="shared" si="1090"/>
        <v>7.4235442519085096E-6</v>
      </c>
      <c r="X992" s="247">
        <f>W992+V992+SUM($U$985:U992)</f>
        <v>2.1823974388595849E-3</v>
      </c>
      <c r="Y992" s="104">
        <f>W992+V992+SUM($U$985:U992)-$X$985</f>
        <v>1.5799335539931174E-3</v>
      </c>
      <c r="Z992" s="89"/>
      <c r="AA992" s="1">
        <f t="shared" si="1099"/>
        <v>2.78478470783472E-5</v>
      </c>
      <c r="AB992" s="41">
        <f t="shared" si="1091"/>
        <v>3.5464077617803028E-2</v>
      </c>
      <c r="AC992" s="48">
        <f t="shared" si="1092"/>
        <v>4.9422891536558415</v>
      </c>
      <c r="AD992" s="48">
        <f t="shared" si="1093"/>
        <v>0.51970023223781125</v>
      </c>
      <c r="AE992" s="48">
        <f t="shared" si="1094"/>
        <v>2.7188043350312148</v>
      </c>
      <c r="AF992" s="48">
        <f t="shared" si="1095"/>
        <v>0.51970023223781103</v>
      </c>
      <c r="AG992" s="238">
        <f t="shared" si="1096"/>
        <v>2.198266825300633</v>
      </c>
      <c r="AH992" s="48">
        <f t="shared" si="1097"/>
        <v>8.3727749277073252E-4</v>
      </c>
      <c r="AI992" s="48">
        <f>AE992+AC992+SUM($AB$985:AB992)</f>
        <v>7.8435898455518274</v>
      </c>
      <c r="AJ992" s="48">
        <f>AE992+AC992+SUM($AB$984:AB992)-$AI$985</f>
        <v>6.4297834056510688</v>
      </c>
      <c r="AK992" s="46"/>
      <c r="AL992" s="86"/>
      <c r="AM992" s="41"/>
      <c r="AN992" s="41"/>
      <c r="AO992" s="41"/>
      <c r="AP992" s="41"/>
      <c r="AQ992"/>
      <c r="AR992" s="41"/>
      <c r="AT992" s="41"/>
      <c r="AU992" s="41"/>
      <c r="AW992" s="22"/>
      <c r="AX992" s="22"/>
      <c r="AY992" s="22"/>
      <c r="AZ992" s="22"/>
      <c r="BA992" s="22"/>
      <c r="BB992" s="22"/>
    </row>
    <row r="993" spans="4:54" ht="14.4" x14ac:dyDescent="0.3">
      <c r="D993" s="22"/>
      <c r="E993" s="32">
        <v>39993.594444444447</v>
      </c>
      <c r="F993" s="21">
        <f t="shared" si="1087"/>
        <v>108.92500000000291</v>
      </c>
      <c r="G993" s="21">
        <f t="shared" si="1098"/>
        <v>108.92500000000291</v>
      </c>
      <c r="H993" s="21"/>
      <c r="I993" s="50">
        <v>1037</v>
      </c>
      <c r="J993" s="21">
        <v>13794</v>
      </c>
      <c r="K993" s="21">
        <v>7.13</v>
      </c>
      <c r="L993" s="21">
        <v>1331</v>
      </c>
      <c r="M993" s="51">
        <v>7.15</v>
      </c>
      <c r="N993" s="40"/>
      <c r="O993" s="40"/>
      <c r="P993" s="40"/>
      <c r="R993" s="22"/>
      <c r="S993" s="22"/>
      <c r="T993" s="21">
        <f>AJ993/Y993</f>
        <v>3125.4744920627277</v>
      </c>
      <c r="U993" s="52">
        <f t="shared" si="1088"/>
        <v>1.9549029225096686E-5</v>
      </c>
      <c r="V993" s="52">
        <f t="shared" si="1089"/>
        <v>2.7243611449574122E-3</v>
      </c>
      <c r="W993" s="52">
        <f t="shared" si="1090"/>
        <v>9.6587354956400842E-6</v>
      </c>
      <c r="X993" s="247">
        <f>W993+V993+SUM($U$985:U993)</f>
        <v>2.8346439158753595E-3</v>
      </c>
      <c r="Y993" s="104">
        <f>W993+V993+SUM($U$985:U993)-$X$985</f>
        <v>2.2321800310088919E-3</v>
      </c>
      <c r="Z993" s="89"/>
      <c r="AA993" s="1">
        <f t="shared" si="1099"/>
        <v>1.5618250600419836E-5</v>
      </c>
      <c r="AB993" s="41">
        <f t="shared" si="1091"/>
        <v>3.78203799622698E-2</v>
      </c>
      <c r="AC993" s="48">
        <f t="shared" si="1092"/>
        <v>5.2706644647324747</v>
      </c>
      <c r="AD993" s="48">
        <f t="shared" si="1093"/>
        <v>0.55423012721602272</v>
      </c>
      <c r="AE993" s="48">
        <f t="shared" si="1094"/>
        <v>2.8994469869513235</v>
      </c>
      <c r="AF993" s="48">
        <f t="shared" si="1095"/>
        <v>0.55423012721602272</v>
      </c>
      <c r="AG993" s="238">
        <f t="shared" si="1096"/>
        <v>2.3443239518962273</v>
      </c>
      <c r="AH993" s="48">
        <f t="shared" si="1097"/>
        <v>8.9290783907345316E-4</v>
      </c>
      <c r="AI993" s="48">
        <f>AE993+AC993+SUM($AB$985:AB993)</f>
        <v>8.3904281885108389</v>
      </c>
      <c r="AJ993" s="48">
        <f>AE993+AC993+SUM($AB$984:AB993)-$AI$985</f>
        <v>6.9766217486100803</v>
      </c>
      <c r="AK993" s="46"/>
      <c r="AL993" s="86"/>
      <c r="AM993" s="41"/>
      <c r="AN993" s="41"/>
      <c r="AO993" s="41"/>
      <c r="AP993" s="41"/>
      <c r="AQ993"/>
      <c r="AR993" s="41"/>
      <c r="AT993" s="41"/>
      <c r="AU993" s="41"/>
      <c r="AW993" s="22"/>
      <c r="AX993" s="22"/>
      <c r="AY993" s="22"/>
      <c r="AZ993" s="22"/>
      <c r="BA993" s="22"/>
      <c r="BB993" s="22"/>
    </row>
    <row r="994" spans="4:54" ht="14.4" x14ac:dyDescent="0.3">
      <c r="D994" s="22"/>
      <c r="E994" s="32">
        <v>40010.375694444447</v>
      </c>
      <c r="F994" s="21">
        <f t="shared" si="1087"/>
        <v>125.70625000000291</v>
      </c>
      <c r="G994" s="21">
        <f t="shared" si="1098"/>
        <v>125.70625000000291</v>
      </c>
      <c r="H994" s="21"/>
      <c r="I994" s="50">
        <v>1037</v>
      </c>
      <c r="J994" s="21">
        <v>13634.8</v>
      </c>
      <c r="K994" s="21">
        <v>6.43</v>
      </c>
      <c r="L994" s="21">
        <v>251</v>
      </c>
      <c r="M994" s="51">
        <v>7.15</v>
      </c>
      <c r="N994" s="40"/>
      <c r="O994" s="40"/>
      <c r="P994" s="40"/>
      <c r="R994" s="22"/>
      <c r="S994" s="22"/>
      <c r="T994" s="21">
        <f>AJ994/Y994</f>
        <v>3492.3477466532959</v>
      </c>
      <c r="U994" s="52">
        <f t="shared" si="1088"/>
        <v>1.7629769693881019E-5</v>
      </c>
      <c r="V994" s="52">
        <f t="shared" si="1089"/>
        <v>2.4568923088465868E-3</v>
      </c>
      <c r="W994" s="52">
        <f t="shared" si="1090"/>
        <v>8.7104725437539617E-6</v>
      </c>
      <c r="X994" s="247">
        <f>W994+V994+SUM($U$985:U994)</f>
        <v>2.5838565865065289E-3</v>
      </c>
      <c r="Y994" s="104">
        <f>W994+V994+SUM($U$985:U994)-$X$985</f>
        <v>1.9813927016400614E-3</v>
      </c>
      <c r="Z994" s="89"/>
      <c r="AA994" s="1">
        <f t="shared" si="1099"/>
        <v>-2.6520630244948507E-6</v>
      </c>
      <c r="AB994" s="41">
        <f t="shared" si="1091"/>
        <v>3.7383885508884752E-2</v>
      </c>
      <c r="AC994" s="48">
        <f t="shared" si="1092"/>
        <v>5.2098344094341265</v>
      </c>
      <c r="AD994" s="48">
        <f t="shared" si="1093"/>
        <v>0.54783361886073856</v>
      </c>
      <c r="AE994" s="48">
        <f t="shared" si="1094"/>
        <v>2.8659837449386614</v>
      </c>
      <c r="AF994" s="48">
        <f t="shared" si="1095"/>
        <v>0.54783361886073834</v>
      </c>
      <c r="AG994" s="238">
        <f t="shared" si="1096"/>
        <v>2.3172675235112856</v>
      </c>
      <c r="AH994" s="48">
        <f t="shared" si="1097"/>
        <v>8.8260256663757553E-4</v>
      </c>
      <c r="AI994" s="48">
        <f>AE994+AC994+SUM($AB$985:AB994)</f>
        <v>8.3335187767087131</v>
      </c>
      <c r="AJ994" s="48">
        <f>AE994+AC994+SUM($AB$984:AB994)-$AI$985</f>
        <v>6.9197123368079545</v>
      </c>
      <c r="AK994" s="46"/>
      <c r="AL994" s="86"/>
      <c r="AM994" s="41"/>
      <c r="AN994" s="41"/>
      <c r="AO994" s="41"/>
      <c r="AP994" s="41"/>
      <c r="AQ994"/>
      <c r="AR994" s="41"/>
      <c r="AT994" s="41"/>
      <c r="AU994" s="41"/>
      <c r="AW994" s="22"/>
      <c r="AX994" s="22"/>
      <c r="AY994" s="22"/>
      <c r="AZ994" s="22"/>
      <c r="BA994" s="22"/>
      <c r="BB994" s="22"/>
    </row>
    <row r="995" spans="4:54" ht="14.4" x14ac:dyDescent="0.3">
      <c r="D995" s="22"/>
      <c r="E995" s="32">
        <v>40021.505555555559</v>
      </c>
      <c r="F995" s="21">
        <f t="shared" si="1087"/>
        <v>136.83611111111531</v>
      </c>
      <c r="G995" s="21">
        <f t="shared" si="1098"/>
        <v>136.83611111111531</v>
      </c>
      <c r="H995" s="21"/>
      <c r="I995" s="50">
        <v>1037</v>
      </c>
      <c r="J995" s="21">
        <v>14042.8</v>
      </c>
      <c r="K995" s="21">
        <v>6.25</v>
      </c>
      <c r="L995" s="21">
        <v>278</v>
      </c>
      <c r="M995" s="51">
        <v>7.15</v>
      </c>
      <c r="N995" s="40"/>
      <c r="O995" s="40"/>
      <c r="P995" s="40"/>
      <c r="R995" s="22"/>
      <c r="S995" s="22"/>
      <c r="T995" s="22"/>
      <c r="U995" s="52">
        <f t="shared" si="1088"/>
        <v>1.7136245814425564E-5</v>
      </c>
      <c r="V995" s="52">
        <f t="shared" si="1089"/>
        <v>2.3881146081323745E-3</v>
      </c>
      <c r="W995" s="52">
        <f t="shared" si="1090"/>
        <v>8.4666334989832432E-6</v>
      </c>
      <c r="X995" s="247">
        <f>W995+V995+SUM($U$985:U995)</f>
        <v>2.5319712925619712E-3</v>
      </c>
      <c r="Y995" s="104">
        <f>W995+V995+SUM($U$985:U995)-$X$985</f>
        <v>1.9295074076955037E-3</v>
      </c>
      <c r="Z995" s="89"/>
      <c r="AA995" s="1">
        <f t="shared" si="1099"/>
        <v>5.9538653325282799E-6</v>
      </c>
      <c r="AB995" s="41">
        <f t="shared" si="1091"/>
        <v>3.8502539635650451E-2</v>
      </c>
      <c r="AC995" s="48">
        <f t="shared" si="1092"/>
        <v>5.3657305310530088</v>
      </c>
      <c r="AD995" s="48">
        <f t="shared" si="1093"/>
        <v>0.56422668047478353</v>
      </c>
      <c r="AE995" s="48">
        <f t="shared" si="1094"/>
        <v>2.9517438124082962</v>
      </c>
      <c r="AF995" s="48">
        <f t="shared" si="1095"/>
        <v>0.56422668047478342</v>
      </c>
      <c r="AG995" s="238">
        <f t="shared" si="1096"/>
        <v>2.3866081188696779</v>
      </c>
      <c r="AH995" s="48">
        <f t="shared" si="1097"/>
        <v>9.0901306383505049E-4</v>
      </c>
      <c r="AI995" s="48">
        <f>AE995+AC995+SUM($AB$985:AB995)</f>
        <v>8.6136775054328805</v>
      </c>
      <c r="AJ995" s="48">
        <f>AE995+AC995+SUM($AB$984:AB995)-$AI$985</f>
        <v>7.1998710655321219</v>
      </c>
      <c r="AK995" s="46"/>
      <c r="AL995" s="86"/>
      <c r="AM995" s="41"/>
      <c r="AN995" s="41"/>
      <c r="AO995" s="41"/>
      <c r="AP995" s="41"/>
      <c r="AQ995"/>
      <c r="AR995" s="41"/>
      <c r="AT995" s="41"/>
      <c r="AU995" s="41"/>
      <c r="AW995" s="22"/>
      <c r="AX995" s="22"/>
      <c r="AY995" s="22"/>
      <c r="AZ995" s="22"/>
      <c r="BA995" s="22"/>
      <c r="BB995" s="22"/>
    </row>
    <row r="996" spans="4:54" ht="14.4" x14ac:dyDescent="0.3">
      <c r="D996" s="22"/>
      <c r="E996" s="32">
        <v>40035.597222222219</v>
      </c>
      <c r="F996" s="21">
        <f t="shared" si="1087"/>
        <v>150.92777777777519</v>
      </c>
      <c r="G996" s="21">
        <f t="shared" si="1098"/>
        <v>150.92777777777519</v>
      </c>
      <c r="H996" s="21"/>
      <c r="I996" s="50">
        <v>1037</v>
      </c>
      <c r="J996" s="21">
        <v>14161.5</v>
      </c>
      <c r="K996" s="21">
        <v>4.82</v>
      </c>
      <c r="L996" s="21">
        <v>475</v>
      </c>
      <c r="M996" s="51">
        <v>7.15</v>
      </c>
      <c r="N996" s="40"/>
      <c r="O996" s="40"/>
      <c r="P996" s="40"/>
      <c r="R996" s="22"/>
      <c r="S996" s="22"/>
      <c r="T996" s="22"/>
      <c r="U996" s="52">
        <f t="shared" si="1088"/>
        <v>1.3215472772084996E-5</v>
      </c>
      <c r="V996" s="52">
        <f t="shared" si="1089"/>
        <v>1.841713985791687E-3</v>
      </c>
      <c r="W996" s="52">
        <f t="shared" si="1090"/>
        <v>6.5294677544158775E-6</v>
      </c>
      <c r="X996" s="247">
        <f>W996+V996+SUM($U$985:U996)</f>
        <v>1.9968489772488013E-3</v>
      </c>
      <c r="Y996" s="104">
        <f>W996+V996+SUM($U$985:U996)-$X$985</f>
        <v>1.3943850923823337E-3</v>
      </c>
      <c r="Z996" s="89"/>
      <c r="AA996" s="1">
        <f t="shared" si="1099"/>
        <v>-1.8705063716957225E-5</v>
      </c>
      <c r="AB996" s="41">
        <f t="shared" si="1091"/>
        <v>3.8827991216158021E-2</v>
      </c>
      <c r="AC996" s="48">
        <f t="shared" si="1092"/>
        <v>5.4110856036906592</v>
      </c>
      <c r="AD996" s="48">
        <f t="shared" si="1093"/>
        <v>0.56899593639043822</v>
      </c>
      <c r="AE996" s="48">
        <f t="shared" si="1094"/>
        <v>2.9766941065471335</v>
      </c>
      <c r="AF996" s="48">
        <f t="shared" si="1095"/>
        <v>0.56899593639043822</v>
      </c>
      <c r="AG996" s="238">
        <f t="shared" si="1096"/>
        <v>2.406781473450661</v>
      </c>
      <c r="AH996" s="48">
        <f t="shared" si="1097"/>
        <v>9.1669670603441392E-4</v>
      </c>
      <c r="AI996" s="48">
        <f>AE996+AC996+SUM($AB$985:AB996)</f>
        <v>8.7228108634255257</v>
      </c>
      <c r="AJ996" s="48">
        <f>AE996+AC996+SUM($AB$984:AB996)-$AI$985</f>
        <v>7.3090044235247671</v>
      </c>
      <c r="AK996" s="46"/>
      <c r="AL996" s="86"/>
      <c r="AM996" s="41"/>
      <c r="AN996" s="41"/>
      <c r="AO996" s="41"/>
      <c r="AP996" s="41"/>
      <c r="AQ996"/>
      <c r="AR996" s="41"/>
      <c r="AT996" s="41"/>
      <c r="AU996" s="41"/>
      <c r="AW996" s="22"/>
      <c r="AX996" s="22"/>
      <c r="AY996" s="22"/>
      <c r="AZ996" s="22"/>
      <c r="BA996" s="22"/>
      <c r="BB996" s="22"/>
    </row>
    <row r="997" spans="4:54" ht="14.4" x14ac:dyDescent="0.3">
      <c r="D997" s="22"/>
      <c r="E997" s="32">
        <v>40049.581944444442</v>
      </c>
      <c r="F997" s="21">
        <f t="shared" si="1087"/>
        <v>164.91249999999854</v>
      </c>
      <c r="G997" s="21">
        <f t="shared" si="1098"/>
        <v>164.91249999999854</v>
      </c>
      <c r="H997" s="21"/>
      <c r="I997" s="50">
        <v>1037</v>
      </c>
      <c r="J997" s="21">
        <v>14165</v>
      </c>
      <c r="K997" s="21">
        <v>6.43</v>
      </c>
      <c r="L997" s="21">
        <v>759</v>
      </c>
      <c r="M997" s="51">
        <v>7.15</v>
      </c>
      <c r="N997" s="40"/>
      <c r="O997" s="40"/>
      <c r="P997" s="40"/>
      <c r="R997" s="22"/>
      <c r="S997" s="22"/>
      <c r="T997" s="22"/>
      <c r="U997" s="52">
        <f t="shared" si="1088"/>
        <v>1.7629769693881019E-5</v>
      </c>
      <c r="V997" s="52">
        <f t="shared" si="1089"/>
        <v>2.4568923088465868E-3</v>
      </c>
      <c r="W997" s="52">
        <f t="shared" si="1090"/>
        <v>8.7104725437539617E-6</v>
      </c>
      <c r="X997" s="247">
        <f>W997+V997+SUM($U$985:U997)</f>
        <v>2.6318380747869202E-3</v>
      </c>
      <c r="Y997" s="104">
        <f>W997+V997+SUM($U$985:U997)-$X$985</f>
        <v>2.0293741899204527E-3</v>
      </c>
      <c r="Z997" s="89"/>
      <c r="AA997" s="1">
        <f t="shared" si="1099"/>
        <v>-2.6894923325944223E-6</v>
      </c>
      <c r="AB997" s="41">
        <f t="shared" si="1091"/>
        <v>3.8837587513814102E-2</v>
      </c>
      <c r="AC997" s="48">
        <f t="shared" si="1092"/>
        <v>5.4124229478712138</v>
      </c>
      <c r="AD997" s="48">
        <f t="shared" si="1093"/>
        <v>0.56913656314448036</v>
      </c>
      <c r="AE997" s="48">
        <f t="shared" si="1094"/>
        <v>2.9774297934004275</v>
      </c>
      <c r="AF997" s="48">
        <f t="shared" si="1095"/>
        <v>0.56913656314448036</v>
      </c>
      <c r="AG997" s="238">
        <f t="shared" si="1096"/>
        <v>2.4073763069892751</v>
      </c>
      <c r="AH997" s="48">
        <f t="shared" si="1097"/>
        <v>9.1692326667213754E-4</v>
      </c>
      <c r="AI997" s="48">
        <f>AE997+AC997+SUM($AB$985:AB997)</f>
        <v>8.7637214819731888</v>
      </c>
      <c r="AJ997" s="48">
        <f>AE997+AC997+SUM($AB$984:AB997)-$AI$985</f>
        <v>7.3499150420724302</v>
      </c>
      <c r="AK997" s="46"/>
      <c r="AL997" s="86"/>
      <c r="AM997" s="41"/>
      <c r="AN997" s="41"/>
      <c r="AO997" s="41"/>
      <c r="AP997" s="41"/>
      <c r="AQ997"/>
      <c r="AR997" s="41"/>
      <c r="AT997" s="41"/>
      <c r="AU997" s="41"/>
      <c r="AW997" s="22"/>
      <c r="AX997" s="22"/>
      <c r="AY997" s="22"/>
      <c r="AZ997" s="22"/>
      <c r="BA997" s="22"/>
      <c r="BB997" s="22"/>
    </row>
    <row r="998" spans="4:54" ht="14.4" x14ac:dyDescent="0.3">
      <c r="D998" s="22"/>
      <c r="E998" s="32">
        <v>40063.511111111111</v>
      </c>
      <c r="F998" s="21">
        <f t="shared" si="1087"/>
        <v>178.84166666666715</v>
      </c>
      <c r="G998" s="21">
        <f t="shared" si="1098"/>
        <v>178.84166666666715</v>
      </c>
      <c r="H998" s="21"/>
      <c r="I998" s="50">
        <v>1037</v>
      </c>
      <c r="J998" s="21">
        <v>13497.9</v>
      </c>
      <c r="K998" s="21">
        <v>6.12</v>
      </c>
      <c r="L998" s="21">
        <v>1060</v>
      </c>
      <c r="M998" s="51">
        <v>7.15</v>
      </c>
      <c r="N998" s="40"/>
      <c r="O998" s="40"/>
      <c r="P998" s="40"/>
      <c r="R998" s="22"/>
      <c r="S998" s="22"/>
      <c r="T998" s="22"/>
      <c r="U998" s="52">
        <f t="shared" si="1088"/>
        <v>1.6779811901485512E-5</v>
      </c>
      <c r="V998" s="52">
        <f t="shared" si="1089"/>
        <v>2.3384418242832208E-3</v>
      </c>
      <c r="W998" s="52">
        <f t="shared" si="1090"/>
        <v>8.2905275222043926E-6</v>
      </c>
      <c r="X998" s="247">
        <f>W998+V998+SUM($U$985:U998)</f>
        <v>2.5297474571034902E-3</v>
      </c>
      <c r="Y998" s="104">
        <f>W998+V998+SUM($U$985:U998)-$X$985</f>
        <v>1.9272835722370226E-3</v>
      </c>
      <c r="Z998" s="89"/>
      <c r="AA998" s="1">
        <f t="shared" si="1099"/>
        <v>4.4649566863893982E-6</v>
      </c>
      <c r="AB998" s="41">
        <f t="shared" si="1091"/>
        <v>3.7008533180565573E-2</v>
      </c>
      <c r="AC998" s="48">
        <f t="shared" si="1092"/>
        <v>5.157525147057596</v>
      </c>
      <c r="AD998" s="48">
        <f t="shared" si="1093"/>
        <v>0.54233310382406508</v>
      </c>
      <c r="AE998" s="48">
        <f t="shared" si="1094"/>
        <v>2.8372078791626989</v>
      </c>
      <c r="AF998" s="48">
        <f t="shared" si="1095"/>
        <v>0.54233310382406508</v>
      </c>
      <c r="AG998" s="238">
        <f t="shared" si="1096"/>
        <v>2.2940010345295123</v>
      </c>
      <c r="AH998" s="48">
        <f t="shared" si="1097"/>
        <v>8.7374080912205052E-4</v>
      </c>
      <c r="AI998" s="48">
        <f>AE998+AC998+SUM($AB$985:AB998)</f>
        <v>8.4056103001024081</v>
      </c>
      <c r="AJ998" s="48">
        <f>AE998+AC998+SUM($AB$984:AB998)-$AI$985</f>
        <v>6.9918038602016495</v>
      </c>
      <c r="AK998" s="46"/>
      <c r="AL998" s="86"/>
      <c r="AM998" s="41"/>
      <c r="AN998" s="41"/>
      <c r="AO998" s="41"/>
      <c r="AP998" s="41"/>
      <c r="AQ998"/>
      <c r="AR998" s="41"/>
      <c r="AT998" s="41"/>
      <c r="AU998" s="41"/>
      <c r="AW998" s="22"/>
      <c r="AX998" s="22"/>
      <c r="AY998" s="22"/>
      <c r="AZ998" s="22"/>
      <c r="BA998" s="22"/>
      <c r="BB998" s="22"/>
    </row>
    <row r="999" spans="4:54" ht="14.4" x14ac:dyDescent="0.3">
      <c r="D999" s="22"/>
      <c r="E999" s="32">
        <v>40077.476388888892</v>
      </c>
      <c r="F999" s="21">
        <f t="shared" si="1087"/>
        <v>192.80694444444816</v>
      </c>
      <c r="G999" s="21">
        <f t="shared" si="1098"/>
        <v>192.80694444444816</v>
      </c>
      <c r="H999" s="21"/>
      <c r="I999" s="50">
        <v>1037</v>
      </c>
      <c r="J999" s="21">
        <v>13888.8</v>
      </c>
      <c r="K999" s="21">
        <v>6</v>
      </c>
      <c r="L999" s="21">
        <v>1404</v>
      </c>
      <c r="M999" s="51">
        <v>7.15</v>
      </c>
      <c r="N999" s="40"/>
      <c r="O999" s="40"/>
      <c r="P999" s="40"/>
      <c r="R999" s="22"/>
      <c r="S999" s="22"/>
      <c r="T999" s="22"/>
      <c r="U999" s="52">
        <f t="shared" si="1088"/>
        <v>1.6450795981848542E-5</v>
      </c>
      <c r="V999" s="52">
        <f t="shared" si="1089"/>
        <v>2.2925900238070793E-3</v>
      </c>
      <c r="W999" s="52">
        <f t="shared" si="1090"/>
        <v>8.1279681590239136E-6</v>
      </c>
      <c r="X999" s="247">
        <f>W999+V999+SUM($U$985:U999)</f>
        <v>2.5001838932460171E-3</v>
      </c>
      <c r="Y999" s="104">
        <f>W999+V999+SUM($U$985:U999)-$X$985</f>
        <v>1.8977200083795495E-3</v>
      </c>
      <c r="Z999" s="89"/>
      <c r="AA999" s="1">
        <f t="shared" si="1099"/>
        <v>1.0094875035515758E-5</v>
      </c>
      <c r="AB999" s="41">
        <f t="shared" si="1091"/>
        <v>3.8080302538783001E-2</v>
      </c>
      <c r="AC999" s="48">
        <f t="shared" si="1092"/>
        <v>5.3068873871086266</v>
      </c>
      <c r="AD999" s="48">
        <f t="shared" si="1093"/>
        <v>0.55803910329693318</v>
      </c>
      <c r="AE999" s="48">
        <f t="shared" si="1094"/>
        <v>2.9193735908633855</v>
      </c>
      <c r="AF999" s="48">
        <f t="shared" si="1095"/>
        <v>0.55803910329693318</v>
      </c>
      <c r="AG999" s="238">
        <f t="shared" si="1096"/>
        <v>2.3604354431706773</v>
      </c>
      <c r="AH999" s="48">
        <f t="shared" si="1097"/>
        <v>8.9904439577521945E-4</v>
      </c>
      <c r="AI999" s="48">
        <f>AE999+AC999+SUM($AB$985:AB999)</f>
        <v>8.6752185543929095</v>
      </c>
      <c r="AJ999" s="48">
        <f>AE999+AC999+SUM($AB$984:AB999)-$AI$985</f>
        <v>7.2614121144921508</v>
      </c>
      <c r="AK999" s="46"/>
      <c r="AL999" s="86"/>
      <c r="AM999" s="41"/>
      <c r="AN999" s="41"/>
      <c r="AO999" s="41"/>
      <c r="AP999" s="41"/>
      <c r="AQ999"/>
      <c r="AR999" s="41"/>
      <c r="AT999" s="41"/>
      <c r="AU999" s="41"/>
      <c r="AW999" s="22"/>
      <c r="AX999" s="22"/>
      <c r="AY999" s="22"/>
      <c r="AZ999" s="22"/>
      <c r="BA999" s="22"/>
      <c r="BB999" s="22"/>
    </row>
    <row r="1000" spans="4:54" ht="14.4" x14ac:dyDescent="0.3">
      <c r="D1000" s="22"/>
      <c r="E1000" s="32">
        <v>40091.474305555559</v>
      </c>
      <c r="F1000" s="21">
        <f t="shared" si="1087"/>
        <v>206.80486111111531</v>
      </c>
      <c r="G1000" s="21">
        <f t="shared" si="1098"/>
        <v>206.80486111111531</v>
      </c>
      <c r="H1000" s="21"/>
      <c r="I1000" s="50">
        <v>1037</v>
      </c>
      <c r="J1000" s="21">
        <v>14355.2</v>
      </c>
      <c r="K1000" s="21">
        <v>5.0199999999999996</v>
      </c>
      <c r="L1000" s="21">
        <v>1712</v>
      </c>
      <c r="M1000" s="51">
        <v>7.15</v>
      </c>
      <c r="N1000" s="40"/>
      <c r="O1000" s="40"/>
      <c r="P1000" s="40"/>
      <c r="R1000" s="22"/>
      <c r="S1000" s="22"/>
      <c r="T1000" s="22"/>
      <c r="U1000" s="52">
        <f t="shared" si="1088"/>
        <v>1.3763832638146611E-5</v>
      </c>
      <c r="V1000" s="52">
        <f t="shared" si="1089"/>
        <v>1.9181336532519229E-3</v>
      </c>
      <c r="W1000" s="52">
        <f t="shared" si="1090"/>
        <v>6.8004000263833417E-6</v>
      </c>
      <c r="X1000" s="247">
        <f>W1000+V1000+SUM($U$985:U1000)</f>
        <v>2.1381637871963665E-3</v>
      </c>
      <c r="Y1000" s="104">
        <f>W1000+V1000+SUM($U$985:U1000)-$X$985</f>
        <v>1.5356999023298989E-3</v>
      </c>
      <c r="Z1000" s="89"/>
      <c r="AA1000" s="1">
        <f t="shared" si="1099"/>
        <v>-1.0822033990854477E-5</v>
      </c>
      <c r="AB1000" s="41">
        <f t="shared" si="1091"/>
        <v>3.9359077746438702E-2</v>
      </c>
      <c r="AC1000" s="48">
        <f t="shared" si="1092"/>
        <v>5.485098051625898</v>
      </c>
      <c r="AD1000" s="48">
        <f t="shared" si="1093"/>
        <v>0.57677862274985137</v>
      </c>
      <c r="AE1000" s="48">
        <f t="shared" si="1094"/>
        <v>3.0174091189708308</v>
      </c>
      <c r="AF1000" s="48">
        <f t="shared" si="1095"/>
        <v>0.57677862274985137</v>
      </c>
      <c r="AG1000" s="238">
        <f t="shared" si="1096"/>
        <v>2.4397012610019373</v>
      </c>
      <c r="AH1000" s="48">
        <f t="shared" si="1097"/>
        <v>9.2923521904213679E-4</v>
      </c>
      <c r="AI1000" s="48">
        <f>AE1000+AC1000+SUM($AB$985:AB1000)</f>
        <v>8.9908238247640639</v>
      </c>
      <c r="AJ1000" s="48">
        <f>AE1000+AC1000+SUM($AB$984:AB1000)-$AI$985</f>
        <v>7.5770173848633053</v>
      </c>
      <c r="AK1000" s="46"/>
      <c r="AL1000" s="86"/>
      <c r="AM1000" s="41"/>
      <c r="AN1000" s="41"/>
      <c r="AO1000" s="41"/>
      <c r="AP1000" s="41"/>
      <c r="AQ1000"/>
      <c r="AR1000" s="41"/>
      <c r="AT1000" s="41"/>
      <c r="AU1000" s="41"/>
      <c r="AW1000" s="22"/>
      <c r="AX1000" s="22"/>
      <c r="AY1000" s="22"/>
      <c r="AZ1000" s="22"/>
      <c r="BA1000" s="22"/>
      <c r="BB1000" s="22"/>
    </row>
    <row r="1001" spans="4:54" ht="14.4" x14ac:dyDescent="0.3">
      <c r="D1001" s="22"/>
      <c r="E1001" s="32">
        <v>40105.558333333334</v>
      </c>
      <c r="F1001" s="21">
        <f t="shared" si="1087"/>
        <v>220.88888888889051</v>
      </c>
      <c r="G1001" s="21">
        <f t="shared" si="1098"/>
        <v>220.88888888889051</v>
      </c>
      <c r="H1001" s="21"/>
      <c r="I1001" s="50">
        <v>1037</v>
      </c>
      <c r="J1001" s="21">
        <v>14208</v>
      </c>
      <c r="K1001" s="21">
        <v>7.82</v>
      </c>
      <c r="L1001" s="21">
        <v>2037</v>
      </c>
      <c r="M1001" s="51">
        <v>7.15</v>
      </c>
      <c r="N1001" s="40"/>
      <c r="O1001" s="40"/>
      <c r="P1001" s="40"/>
      <c r="R1001" s="22"/>
      <c r="S1001" s="22"/>
      <c r="T1001" s="22"/>
      <c r="U1001" s="52">
        <f t="shared" si="1088"/>
        <v>2.1440870763009266E-5</v>
      </c>
      <c r="V1001" s="52">
        <f t="shared" si="1089"/>
        <v>2.9880089976952267E-3</v>
      </c>
      <c r="W1001" s="52">
        <f t="shared" si="1090"/>
        <v>1.0593451833927839E-5</v>
      </c>
      <c r="X1001" s="247">
        <f>W1001+V1001+SUM($U$985:U1001)</f>
        <v>3.2332730542102236E-3</v>
      </c>
      <c r="Y1001" s="104">
        <f>W1001+V1001+SUM($U$985:U1001)-$X$985</f>
        <v>2.630809169343756E-3</v>
      </c>
      <c r="Z1001" s="89"/>
      <c r="AA1001" s="1">
        <f t="shared" si="1099"/>
        <v>1.251607860917721E-5</v>
      </c>
      <c r="AB1001" s="41">
        <f t="shared" si="1091"/>
        <v>3.8955484885017343E-2</v>
      </c>
      <c r="AC1001" s="48">
        <f t="shared" si="1092"/>
        <v>5.4288531763751635</v>
      </c>
      <c r="AD1001" s="48">
        <f t="shared" si="1093"/>
        <v>0.57086426326556849</v>
      </c>
      <c r="AE1001" s="48">
        <f t="shared" si="1094"/>
        <v>2.9864682318837468</v>
      </c>
      <c r="AF1001" s="48">
        <f t="shared" si="1095"/>
        <v>0.57086426326556838</v>
      </c>
      <c r="AG1001" s="238">
        <f t="shared" si="1096"/>
        <v>2.4146842618922428</v>
      </c>
      <c r="AH1001" s="48">
        <f t="shared" si="1097"/>
        <v>9.1970672593559674E-4</v>
      </c>
      <c r="AI1001" s="48">
        <f>AE1001+AC1001+SUM($AB$985:AB1001)</f>
        <v>8.9425935473112617</v>
      </c>
      <c r="AJ1001" s="48">
        <f>AE1001+AC1001+SUM($AB$984:AB1001)-$AI$985</f>
        <v>7.5287871074105031</v>
      </c>
      <c r="AK1001" s="46"/>
      <c r="AL1001" s="86"/>
      <c r="AM1001" s="41"/>
      <c r="AN1001" s="41"/>
      <c r="AO1001" s="41"/>
      <c r="AP1001" s="41"/>
      <c r="AQ1001"/>
      <c r="AR1001" s="41"/>
      <c r="AT1001" s="41"/>
      <c r="AU1001" s="41"/>
      <c r="AW1001" s="22"/>
      <c r="AX1001" s="22"/>
      <c r="AY1001" s="22"/>
      <c r="AZ1001" s="22"/>
      <c r="BA1001" s="22"/>
      <c r="BB1001" s="22"/>
    </row>
    <row r="1002" spans="4:54" ht="14.4" x14ac:dyDescent="0.3">
      <c r="D1002" s="22"/>
      <c r="E1002" s="32">
        <v>40119.480555555558</v>
      </c>
      <c r="F1002" s="21">
        <f t="shared" si="1087"/>
        <v>234.81111111111386</v>
      </c>
      <c r="G1002" s="21">
        <f t="shared" si="1098"/>
        <v>234.81111111111386</v>
      </c>
      <c r="H1002" s="21"/>
      <c r="I1002" s="50">
        <v>1037</v>
      </c>
      <c r="J1002" s="21">
        <v>13804.8</v>
      </c>
      <c r="K1002" s="21">
        <v>6.36</v>
      </c>
      <c r="L1002" s="21">
        <v>2341</v>
      </c>
      <c r="M1002" s="51">
        <v>7.15</v>
      </c>
      <c r="N1002" s="40"/>
      <c r="O1002" s="40"/>
      <c r="P1002" s="40"/>
      <c r="R1002" s="22"/>
      <c r="S1002" s="22"/>
      <c r="T1002" s="22"/>
      <c r="U1002" s="52">
        <f t="shared" si="1088"/>
        <v>1.7437843740759456E-5</v>
      </c>
      <c r="V1002" s="52">
        <f t="shared" si="1089"/>
        <v>2.4301454252355042E-3</v>
      </c>
      <c r="W1002" s="52">
        <f t="shared" si="1090"/>
        <v>8.615646248565349E-6</v>
      </c>
      <c r="X1002" s="247">
        <f>W1002+V1002+SUM($U$985:U1002)</f>
        <v>2.6908695199058985E-3</v>
      </c>
      <c r="Y1002" s="104">
        <f>W1002+V1002+SUM($U$985:U1002)-$X$985</f>
        <v>2.088405635039431E-3</v>
      </c>
      <c r="Z1002" s="89"/>
      <c r="AA1002" s="1">
        <f t="shared" si="1099"/>
        <v>1.1942637832216385E-5</v>
      </c>
      <c r="AB1002" s="41">
        <f t="shared" si="1091"/>
        <v>3.7849991395037121E-2</v>
      </c>
      <c r="AC1002" s="48">
        <f t="shared" si="1092"/>
        <v>5.2747911267753276</v>
      </c>
      <c r="AD1002" s="48">
        <f t="shared" si="1093"/>
        <v>0.55466406119992395</v>
      </c>
      <c r="AE1002" s="48">
        <f t="shared" si="1094"/>
        <v>2.9017171063843428</v>
      </c>
      <c r="AF1002" s="48">
        <f t="shared" si="1095"/>
        <v>0.55466406119992384</v>
      </c>
      <c r="AG1002" s="238">
        <f t="shared" si="1096"/>
        <v>2.3461594382439492</v>
      </c>
      <c r="AH1002" s="48">
        <f t="shared" si="1097"/>
        <v>8.9360694046985685E-4</v>
      </c>
      <c r="AI1002" s="48">
        <f>AE1002+AC1002+SUM($AB$985:AB1002)</f>
        <v>8.7416303636070598</v>
      </c>
      <c r="AJ1002" s="48">
        <f>AE1002+AC1002+SUM($AB$984:AB1002)-$AI$985</f>
        <v>7.3278239237063012</v>
      </c>
      <c r="AK1002" s="46"/>
      <c r="AL1002" s="86"/>
      <c r="AM1002" s="41"/>
      <c r="AN1002" s="41"/>
      <c r="AO1002" s="41"/>
      <c r="AP1002" s="41"/>
      <c r="AQ1002"/>
      <c r="AR1002" s="41"/>
      <c r="AT1002" s="41"/>
      <c r="AU1002" s="41"/>
      <c r="AW1002" s="22"/>
      <c r="AX1002" s="22"/>
      <c r="AY1002" s="22"/>
      <c r="AZ1002" s="22"/>
      <c r="BA1002" s="22"/>
      <c r="BB1002" s="22"/>
    </row>
    <row r="1003" spans="4:54" ht="14.4" x14ac:dyDescent="0.3">
      <c r="D1003" s="22"/>
      <c r="E1003" s="32">
        <v>40161.552777777775</v>
      </c>
      <c r="F1003" s="21">
        <f t="shared" si="1087"/>
        <v>276.88333333333139</v>
      </c>
      <c r="G1003" s="21">
        <f t="shared" si="1098"/>
        <v>276.88333333333139</v>
      </c>
      <c r="H1003" s="21"/>
      <c r="I1003" s="50">
        <v>1037</v>
      </c>
      <c r="J1003" s="21">
        <v>14580</v>
      </c>
      <c r="K1003" s="21">
        <v>8.31</v>
      </c>
      <c r="L1003" s="21">
        <v>2577</v>
      </c>
      <c r="M1003" s="51">
        <v>7.15</v>
      </c>
      <c r="N1003" s="40"/>
      <c r="O1003" s="40"/>
      <c r="P1003" s="40"/>
      <c r="R1003" s="22"/>
      <c r="S1003" s="22"/>
      <c r="T1003" s="22"/>
      <c r="U1003" s="52">
        <f t="shared" si="1088"/>
        <v>2.2784352434860231E-5</v>
      </c>
      <c r="V1003" s="52">
        <f t="shared" si="1089"/>
        <v>3.1752371829728053E-3</v>
      </c>
      <c r="W1003" s="52">
        <f t="shared" si="1090"/>
        <v>1.1257235900248121E-5</v>
      </c>
      <c r="X1003" s="247">
        <f>W1003+V1003+SUM($U$985:U1003)</f>
        <v>3.4613872197297429E-3</v>
      </c>
      <c r="Y1003" s="104">
        <f>W1003+V1003+SUM($U$985:U1003)-$X$985</f>
        <v>2.8589233348632753E-3</v>
      </c>
      <c r="Z1003" s="89"/>
      <c r="AA1003" s="1">
        <f t="shared" si="1099"/>
        <v>1.4670389152007905E-5</v>
      </c>
      <c r="AB1003" s="41">
        <f t="shared" si="1091"/>
        <v>3.9975434235891956E-2</v>
      </c>
      <c r="AC1003" s="48">
        <f t="shared" si="1092"/>
        <v>5.5709937578512028</v>
      </c>
      <c r="AD1003" s="48">
        <f t="shared" si="1093"/>
        <v>0.58581087826660949</v>
      </c>
      <c r="AE1003" s="48">
        <f t="shared" si="1094"/>
        <v>3.0646612345766493</v>
      </c>
      <c r="AF1003" s="48">
        <f t="shared" si="1095"/>
        <v>0.58581087826660949</v>
      </c>
      <c r="AG1003" s="238">
        <f t="shared" si="1096"/>
        <v>2.4779065694248947</v>
      </c>
      <c r="AH1003" s="48">
        <f t="shared" si="1097"/>
        <v>9.4378688514505931E-4</v>
      </c>
      <c r="AI1003" s="48">
        <f>AE1003+AC1003+SUM($AB$985:AB1003)</f>
        <v>9.2407525571111346</v>
      </c>
      <c r="AJ1003" s="48">
        <f>AE1003+AC1003+SUM($AB$984:AB1003)-$AI$985</f>
        <v>7.826946117210376</v>
      </c>
      <c r="AK1003" s="46"/>
      <c r="AL1003" s="86"/>
      <c r="AM1003" s="41"/>
      <c r="AN1003" s="41"/>
      <c r="AO1003" s="41"/>
      <c r="AP1003" s="41"/>
      <c r="AQ1003"/>
      <c r="AR1003" s="41"/>
      <c r="AT1003" s="41"/>
      <c r="AU1003" s="41"/>
      <c r="AW1003" s="22"/>
      <c r="AX1003" s="22"/>
      <c r="AY1003" s="22"/>
      <c r="AZ1003" s="22"/>
      <c r="BA1003" s="22"/>
      <c r="BB1003" s="22"/>
    </row>
    <row r="1004" spans="4:54" ht="14.4" x14ac:dyDescent="0.3">
      <c r="D1004" s="22"/>
      <c r="E1004" s="32">
        <v>40189.50277777778</v>
      </c>
      <c r="F1004" s="21">
        <f t="shared" si="1087"/>
        <v>304.83333333333576</v>
      </c>
      <c r="G1004" s="21">
        <f t="shared" si="1098"/>
        <v>304.83333333333576</v>
      </c>
      <c r="H1004" s="21"/>
      <c r="I1004" s="50">
        <v>1037</v>
      </c>
      <c r="J1004" s="21">
        <v>15430.6</v>
      </c>
      <c r="K1004" s="21">
        <v>7.91</v>
      </c>
      <c r="L1004" s="21">
        <v>2802</v>
      </c>
      <c r="M1004" s="51">
        <v>7.15</v>
      </c>
      <c r="N1004" s="40"/>
      <c r="O1004" s="40"/>
      <c r="P1004" s="40"/>
      <c r="R1004" s="22"/>
      <c r="S1004" s="22"/>
      <c r="T1004" s="22"/>
      <c r="U1004" s="52">
        <f t="shared" si="1088"/>
        <v>2.1687632702736995E-5</v>
      </c>
      <c r="V1004" s="52">
        <f t="shared" si="1089"/>
        <v>3.0223978480523332E-3</v>
      </c>
      <c r="W1004" s="52">
        <f t="shared" si="1090"/>
        <v>1.0715371356313193E-5</v>
      </c>
      <c r="X1004" s="247">
        <f>W1004+V1004+SUM($U$985:U1004)</f>
        <v>3.3296936529680723E-3</v>
      </c>
      <c r="Y1004" s="104">
        <f>W1004+V1004+SUM($U$985:U1004)-$X$985</f>
        <v>2.7272297681016047E-3</v>
      </c>
      <c r="Z1004" s="89"/>
      <c r="AA1004" s="1">
        <f t="shared" si="1099"/>
        <v>4.8672352657994272E-6</v>
      </c>
      <c r="AB1004" s="41">
        <f t="shared" si="1091"/>
        <v>4.2307608746252015E-2</v>
      </c>
      <c r="AC1004" s="48">
        <f t="shared" si="1092"/>
        <v>5.8960066035595862</v>
      </c>
      <c r="AD1004" s="48">
        <f t="shared" si="1093"/>
        <v>0.61998719740608688</v>
      </c>
      <c r="AE1004" s="48">
        <f t="shared" si="1094"/>
        <v>3.2434541595513333</v>
      </c>
      <c r="AF1004" s="48">
        <f t="shared" si="1095"/>
        <v>0.61998719740608665</v>
      </c>
      <c r="AG1004" s="238">
        <f t="shared" si="1096"/>
        <v>2.6224681145519737</v>
      </c>
      <c r="AH1004" s="48">
        <f t="shared" si="1097"/>
        <v>9.9884759327293206E-4</v>
      </c>
      <c r="AI1004" s="48">
        <f>AE1004+AC1004+SUM($AB$985:AB1004)</f>
        <v>9.7868659365404529</v>
      </c>
      <c r="AJ1004" s="48">
        <f>AE1004+AC1004+SUM($AB$984:AB1004)-$AI$985</f>
        <v>8.3730594966396943</v>
      </c>
      <c r="AK1004" s="46"/>
      <c r="AL1004" s="86"/>
      <c r="AM1004" s="41"/>
      <c r="AN1004" s="41"/>
      <c r="AO1004" s="41"/>
      <c r="AP1004" s="41"/>
      <c r="AQ1004"/>
      <c r="AR1004" s="41"/>
      <c r="AT1004" s="41"/>
      <c r="AU1004" s="41"/>
      <c r="AW1004" s="22"/>
      <c r="AX1004" s="22"/>
      <c r="AY1004" s="22"/>
      <c r="AZ1004" s="22"/>
      <c r="BA1004" s="22"/>
      <c r="BB1004" s="22"/>
    </row>
    <row r="1005" spans="4:54" ht="14.4" x14ac:dyDescent="0.3">
      <c r="D1005" s="22"/>
      <c r="E1005" s="32">
        <v>40203.611111111109</v>
      </c>
      <c r="F1005" s="21">
        <f t="shared" si="1087"/>
        <v>318.9416666666657</v>
      </c>
      <c r="G1005" s="21">
        <f t="shared" si="1098"/>
        <v>318.9416666666657</v>
      </c>
      <c r="H1005" s="21"/>
      <c r="I1005" s="50">
        <v>1037</v>
      </c>
      <c r="J1005" s="21">
        <v>14853</v>
      </c>
      <c r="K1005" s="21">
        <v>8.31</v>
      </c>
      <c r="L1005" s="98">
        <v>3007</v>
      </c>
      <c r="M1005" s="51">
        <v>7.15</v>
      </c>
      <c r="N1005" s="40"/>
      <c r="O1005" s="40"/>
      <c r="P1005" s="40"/>
      <c r="R1005" s="22"/>
      <c r="S1005" s="22"/>
      <c r="T1005" s="22"/>
      <c r="U1005" s="52">
        <f t="shared" si="1088"/>
        <v>2.2784352434860231E-5</v>
      </c>
      <c r="V1005" s="52">
        <f t="shared" si="1089"/>
        <v>3.1752371829728053E-3</v>
      </c>
      <c r="W1005" s="52">
        <f t="shared" si="1090"/>
        <v>1.1257235900248121E-5</v>
      </c>
      <c r="X1005" s="247">
        <f>W1005+V1005+SUM($U$985:U1005)</f>
        <v>3.5058592048673402E-3</v>
      </c>
      <c r="Y1005" s="104">
        <f>W1005+V1005+SUM($U$985:U1005)-$X$985</f>
        <v>2.9033953200008726E-3</v>
      </c>
      <c r="Z1005" s="89"/>
      <c r="AA1005" s="1">
        <f t="shared" si="1099"/>
        <v>8.8719557520824234E-6</v>
      </c>
      <c r="AB1005" s="41">
        <f t="shared" si="1091"/>
        <v>4.0723945453066068E-2</v>
      </c>
      <c r="AC1005" s="48">
        <f t="shared" si="1092"/>
        <v>5.6753066039344251</v>
      </c>
      <c r="AD1005" s="48">
        <f t="shared" si="1093"/>
        <v>0.59677976508188957</v>
      </c>
      <c r="AE1005" s="48">
        <f t="shared" si="1094"/>
        <v>3.1220448091335373</v>
      </c>
      <c r="AF1005" s="48">
        <f t="shared" si="1095"/>
        <v>0.59677976508188968</v>
      </c>
      <c r="AG1005" s="238">
        <f t="shared" si="1096"/>
        <v>2.5243035854367601</v>
      </c>
      <c r="AH1005" s="48">
        <f t="shared" si="1097"/>
        <v>9.6145861488748739E-4</v>
      </c>
      <c r="AI1005" s="48">
        <f>AE1005+AC1005+SUM($AB$985:AB1005)</f>
        <v>9.4854805319505626</v>
      </c>
      <c r="AJ1005" s="48">
        <f>AE1005+AC1005+SUM($AB$984:AB1005)-$AI$985</f>
        <v>8.071674092049804</v>
      </c>
      <c r="AK1005" s="95"/>
      <c r="AL1005" s="161"/>
      <c r="AM1005" s="41"/>
      <c r="AN1005" s="41"/>
      <c r="AO1005" s="41"/>
      <c r="AP1005" s="41"/>
      <c r="AQ1005"/>
      <c r="AR1005" s="41"/>
      <c r="AT1005" s="41"/>
      <c r="AU1005" s="41"/>
      <c r="AW1005" s="22"/>
      <c r="AX1005" s="22"/>
      <c r="AY1005" s="22"/>
      <c r="AZ1005" s="22"/>
      <c r="BA1005" s="22"/>
      <c r="BB1005" s="22"/>
    </row>
    <row r="1006" spans="4:54" ht="14.4" x14ac:dyDescent="0.3">
      <c r="E1006" s="32">
        <v>40288.602083333331</v>
      </c>
      <c r="F1006" s="21">
        <f t="shared" si="1087"/>
        <v>403.9326388888876</v>
      </c>
      <c r="G1006" s="21">
        <f t="shared" si="1098"/>
        <v>403.9326388888876</v>
      </c>
      <c r="H1006" s="21"/>
      <c r="I1006" s="50">
        <v>1037</v>
      </c>
      <c r="J1006" s="21">
        <v>15014</v>
      </c>
      <c r="K1006" s="21">
        <v>38.51</v>
      </c>
      <c r="L1006" s="21">
        <v>46</v>
      </c>
      <c r="M1006" s="51">
        <v>7.15</v>
      </c>
      <c r="N1006" s="40"/>
      <c r="O1006" s="40"/>
      <c r="P1006" s="40"/>
      <c r="R1006" s="22"/>
      <c r="S1006" s="22"/>
      <c r="T1006" s="21">
        <f>AJ1006/Y1006</f>
        <v>562.61917656020955</v>
      </c>
      <c r="U1006" s="52">
        <f t="shared" si="1088"/>
        <v>1.0558669221016456E-4</v>
      </c>
      <c r="V1006" s="52">
        <f t="shared" si="1089"/>
        <v>1.4714606969468438E-2</v>
      </c>
      <c r="W1006" s="52">
        <f t="shared" si="1090"/>
        <v>5.2168008967335147E-5</v>
      </c>
      <c r="X1006" s="247">
        <f>W1006+V1006+SUM($U$985:U1006)</f>
        <v>1.5191726456640225E-2</v>
      </c>
      <c r="Y1006" s="104">
        <f>W1006+V1006+SUM($U$985:U1006)-$X$985</f>
        <v>1.4589262571773757E-2</v>
      </c>
      <c r="Z1006" s="90">
        <f>(0.05-Y1006)/((Y1007-Y1006)/(G1007-G1006))+G1006</f>
        <v>468.03674600537113</v>
      </c>
      <c r="AA1006" s="1">
        <f t="shared" si="1099"/>
        <v>1.0184326531151968E-4</v>
      </c>
      <c r="AB1006" s="41">
        <f t="shared" si="1091"/>
        <v>4.1165375145245667E-2</v>
      </c>
      <c r="AC1006" s="48">
        <f t="shared" si="1092"/>
        <v>5.7368244362399148</v>
      </c>
      <c r="AD1006" s="48">
        <f t="shared" si="1093"/>
        <v>0.60324859576782408</v>
      </c>
      <c r="AE1006" s="48">
        <f t="shared" si="1094"/>
        <v>3.155886404385035</v>
      </c>
      <c r="AF1006" s="48">
        <f t="shared" si="1095"/>
        <v>0.60324859576782408</v>
      </c>
      <c r="AG1006" s="238">
        <f t="shared" si="1096"/>
        <v>2.5516659282129881</v>
      </c>
      <c r="AH1006" s="48">
        <f t="shared" si="1097"/>
        <v>9.7188040422276545E-4</v>
      </c>
      <c r="AI1006" s="48">
        <f>AE1006+AC1006+SUM($AB$985:AB1006)</f>
        <v>9.6220053346527958</v>
      </c>
      <c r="AJ1006" s="48">
        <f>AE1006+AC1006+SUM($AB$984:AB1006)-$AI$985</f>
        <v>8.2081988947520372</v>
      </c>
      <c r="AK1006" s="46"/>
      <c r="AL1006" s="86"/>
      <c r="AM1006" s="41"/>
      <c r="AN1006" s="41"/>
      <c r="AO1006" s="41"/>
      <c r="AP1006" s="41"/>
      <c r="AQ1006"/>
      <c r="AR1006" s="41"/>
      <c r="AT1006" s="41"/>
      <c r="AU1006" s="41"/>
      <c r="AW1006" s="22"/>
      <c r="AX1006" s="22"/>
      <c r="AY1006" s="22"/>
      <c r="AZ1006" s="22"/>
      <c r="BA1006" s="22"/>
      <c r="BB1006" s="22"/>
    </row>
    <row r="1007" spans="4:54" ht="14.4" x14ac:dyDescent="0.3">
      <c r="D1007" s="22"/>
      <c r="E1007" s="32">
        <v>40364.425000000003</v>
      </c>
      <c r="F1007" s="21">
        <f t="shared" si="1087"/>
        <v>479.75555555555911</v>
      </c>
      <c r="G1007" s="21">
        <f t="shared" si="1098"/>
        <v>479.75555555555911</v>
      </c>
      <c r="H1007" s="21"/>
      <c r="I1007" s="50">
        <v>1037</v>
      </c>
      <c r="J1007" s="21">
        <v>14126</v>
      </c>
      <c r="K1007" s="21">
        <v>146.69</v>
      </c>
      <c r="L1007" s="21">
        <v>15</v>
      </c>
      <c r="M1007" s="51">
        <v>7.15</v>
      </c>
      <c r="N1007" s="40"/>
      <c r="O1007" s="40"/>
      <c r="P1007" s="40"/>
      <c r="Q1007" s="22">
        <f>365*3</f>
        <v>1095</v>
      </c>
      <c r="R1007" s="22"/>
      <c r="S1007" s="22"/>
      <c r="T1007" s="21">
        <f>AJ1007/Y1007</f>
        <v>136.71873166513885</v>
      </c>
      <c r="U1007" s="52">
        <f t="shared" si="1088"/>
        <v>4.0219454376289379E-4</v>
      </c>
      <c r="V1007" s="52">
        <f t="shared" si="1089"/>
        <v>5.6050005098710075E-2</v>
      </c>
      <c r="W1007" s="52">
        <f t="shared" si="1090"/>
        <v>1.9871527487453635E-4</v>
      </c>
      <c r="X1007" s="247">
        <f>W1007+V1007+SUM($U$985:U1007)</f>
        <v>5.7075866395551955E-2</v>
      </c>
      <c r="Y1007" s="104">
        <f>W1007+V1007+SUM($U$985:U1007)-$X$985</f>
        <v>5.6473402510685486E-2</v>
      </c>
      <c r="Z1007" s="89"/>
      <c r="AA1007" s="1">
        <f t="shared" si="1099"/>
        <v>2.9405698242586831E-4</v>
      </c>
      <c r="AB1007" s="41">
        <f t="shared" si="1091"/>
        <v>3.8730657339932084E-2</v>
      </c>
      <c r="AC1007" s="48">
        <f t="shared" si="1092"/>
        <v>5.3975211127164675</v>
      </c>
      <c r="AD1007" s="48">
        <f t="shared" si="1093"/>
        <v>0.56756957931372598</v>
      </c>
      <c r="AE1007" s="48">
        <f t="shared" si="1094"/>
        <v>2.9692321398923007</v>
      </c>
      <c r="AF1007" s="48">
        <f t="shared" si="1095"/>
        <v>0.56756957931372609</v>
      </c>
      <c r="AG1007" s="238">
        <f t="shared" si="1096"/>
        <v>2.4007481618447231</v>
      </c>
      <c r="AH1007" s="48">
        <f t="shared" si="1097"/>
        <v>9.1439873385179072E-4</v>
      </c>
      <c r="AI1007" s="48">
        <f>AE1007+AC1007+SUM($AB$985:AB1007)</f>
        <v>9.1347784039765454</v>
      </c>
      <c r="AJ1007" s="48">
        <f>AE1007+AC1007+SUM($AB$984:AB1007)-$AI$985</f>
        <v>7.7209719640757868</v>
      </c>
      <c r="AK1007" s="46"/>
      <c r="AL1007" s="86"/>
      <c r="AM1007" s="41"/>
      <c r="AN1007" s="41"/>
      <c r="AO1007" s="41"/>
      <c r="AP1007" s="41"/>
      <c r="AQ1007"/>
      <c r="AR1007" s="41"/>
      <c r="AT1007" s="41"/>
      <c r="AU1007" s="41"/>
      <c r="AW1007" s="22"/>
      <c r="AX1007" s="22"/>
      <c r="AY1007" s="22"/>
      <c r="AZ1007" s="22"/>
      <c r="BA1007" s="22"/>
      <c r="BB1007" s="22"/>
    </row>
    <row r="1008" spans="4:54" ht="14.4" x14ac:dyDescent="0.3">
      <c r="D1008" s="22"/>
      <c r="E1008" s="32">
        <v>40437.605555555558</v>
      </c>
      <c r="F1008" s="21">
        <f t="shared" si="1087"/>
        <v>552.93611111111386</v>
      </c>
      <c r="G1008" s="21">
        <f t="shared" si="1098"/>
        <v>552.93611111111386</v>
      </c>
      <c r="H1008" s="21"/>
      <c r="I1008" s="50">
        <v>1037</v>
      </c>
      <c r="J1008" s="21">
        <v>15441</v>
      </c>
      <c r="K1008" s="21">
        <v>205.36</v>
      </c>
      <c r="L1008" s="21">
        <v>14</v>
      </c>
      <c r="M1008" s="51">
        <v>7.15</v>
      </c>
      <c r="N1008" s="40"/>
      <c r="O1008" s="40"/>
      <c r="P1008" s="40"/>
      <c r="R1008" s="22"/>
      <c r="S1008" s="22"/>
      <c r="T1008" s="22"/>
      <c r="U1008" s="52">
        <f t="shared" si="1088"/>
        <v>5.630559104720694E-4</v>
      </c>
      <c r="V1008" s="52">
        <f t="shared" si="1089"/>
        <v>7.8467714548170309E-2</v>
      </c>
      <c r="W1008" s="52">
        <f t="shared" si="1090"/>
        <v>2.781932568561919E-4</v>
      </c>
      <c r="X1008" s="247">
        <f>W1008+V1008+SUM($U$985:U1008)</f>
        <v>8.0136109737465905E-2</v>
      </c>
      <c r="Y1008" s="104">
        <f>W1008+V1008+SUM($U$985:U1008)-$X$985</f>
        <v>7.9533645852599436E-2</v>
      </c>
      <c r="Z1008" s="89"/>
      <c r="AA1008" s="1">
        <f t="shared" si="1099"/>
        <v>3.4734816389380243E-4</v>
      </c>
      <c r="AB1008" s="41">
        <f t="shared" si="1091"/>
        <v>4.233612345928723E-2</v>
      </c>
      <c r="AC1008" s="48">
        <f t="shared" si="1092"/>
        <v>5.8999804262675184</v>
      </c>
      <c r="AD1008" s="48">
        <f t="shared" si="1093"/>
        <v>0.62040505976095461</v>
      </c>
      <c r="AE1008" s="48">
        <f t="shared" si="1094"/>
        <v>3.2456402004868332</v>
      </c>
      <c r="AF1008" s="48">
        <f t="shared" si="1095"/>
        <v>0.62040505976095439</v>
      </c>
      <c r="AG1008" s="238">
        <f t="shared" si="1096"/>
        <v>2.6242356199238537</v>
      </c>
      <c r="AH1008" s="48">
        <f t="shared" si="1097"/>
        <v>9.9952080202502435E-4</v>
      </c>
      <c r="AI1008" s="48">
        <f>AE1008+AC1008+SUM($AB$985:AB1008)</f>
        <v>9.9559819015814153</v>
      </c>
      <c r="AJ1008" s="48">
        <f>AE1008+AC1008+SUM($AB$984:AB1008)-$AI$985</f>
        <v>8.5421754616806567</v>
      </c>
      <c r="AK1008" s="46"/>
      <c r="AL1008" s="86"/>
      <c r="AM1008" s="41"/>
      <c r="AN1008" s="41"/>
      <c r="AO1008" s="41"/>
      <c r="AP1008" s="41"/>
      <c r="AQ1008"/>
      <c r="AR1008" s="41"/>
      <c r="AT1008" s="41"/>
      <c r="AU1008" s="41"/>
      <c r="AW1008" s="22"/>
      <c r="AX1008" s="22"/>
      <c r="AY1008" s="22"/>
      <c r="AZ1008" s="22"/>
      <c r="BA1008" s="22"/>
      <c r="BB1008" s="22"/>
    </row>
    <row r="1009" spans="4:54" ht="14.4" x14ac:dyDescent="0.3">
      <c r="D1009" s="22"/>
      <c r="E1009" s="32">
        <v>40457.548611111109</v>
      </c>
      <c r="F1009" s="21">
        <f t="shared" si="1087"/>
        <v>572.8791666666657</v>
      </c>
      <c r="G1009" s="21">
        <f t="shared" si="1098"/>
        <v>572.8791666666657</v>
      </c>
      <c r="H1009" s="21"/>
      <c r="I1009" s="50">
        <v>1037</v>
      </c>
      <c r="J1009" s="21">
        <v>15696</v>
      </c>
      <c r="K1009" s="21">
        <v>222.65</v>
      </c>
      <c r="L1009" s="21">
        <v>22</v>
      </c>
      <c r="M1009" s="51">
        <v>7.15</v>
      </c>
      <c r="N1009" s="40"/>
      <c r="O1009" s="40"/>
      <c r="P1009" s="40"/>
      <c r="R1009" s="22"/>
      <c r="S1009" s="22"/>
      <c r="T1009" s="22"/>
      <c r="U1009" s="52">
        <f t="shared" si="1088"/>
        <v>6.1046162089309635E-4</v>
      </c>
      <c r="V1009" s="52">
        <f t="shared" si="1089"/>
        <v>8.5074194800107708E-2</v>
      </c>
      <c r="W1009" s="52">
        <f t="shared" si="1090"/>
        <v>3.0161535176777911E-4</v>
      </c>
      <c r="X1009" s="247">
        <f>W1009+V1009+SUM($U$985:U1009)</f>
        <v>8.7376473705207985E-2</v>
      </c>
      <c r="Y1009" s="104">
        <f>W1009+V1009+SUM($U$985:U1009)-$X$985</f>
        <v>8.6774009820341516E-2</v>
      </c>
      <c r="Z1009" s="89"/>
      <c r="AA1009" s="1">
        <f t="shared" si="1099"/>
        <v>4.1881091482910818E-4</v>
      </c>
      <c r="AB1009" s="41">
        <f t="shared" si="1091"/>
        <v>4.3035282288515782E-2</v>
      </c>
      <c r="AC1009" s="48">
        <f t="shared" si="1092"/>
        <v>5.9974155022793196</v>
      </c>
      <c r="AD1009" s="48">
        <f t="shared" si="1093"/>
        <v>0.6306507232697327</v>
      </c>
      <c r="AE1009" s="48">
        <f t="shared" si="1094"/>
        <v>3.2992402426553551</v>
      </c>
      <c r="AF1009" s="48">
        <f t="shared" si="1095"/>
        <v>0.63065072326973259</v>
      </c>
      <c r="AG1009" s="238">
        <f t="shared" si="1096"/>
        <v>2.6675734920228491</v>
      </c>
      <c r="AH1009" s="48">
        <f t="shared" si="1097"/>
        <v>1.0160273627734463E-3</v>
      </c>
      <c r="AI1009" s="48">
        <f>AE1009+AC1009+SUM($AB$985:AB1009)</f>
        <v>10.150052302050256</v>
      </c>
      <c r="AJ1009" s="48">
        <f>AE1009+AC1009+SUM($AB$984:AB1009)-$AI$985</f>
        <v>8.7362458621494969</v>
      </c>
      <c r="AK1009" s="46"/>
      <c r="AL1009" s="86"/>
      <c r="AM1009" s="41"/>
      <c r="AN1009" s="41"/>
      <c r="AO1009" s="41"/>
      <c r="AP1009" s="41"/>
      <c r="AQ1009"/>
      <c r="AR1009" s="41"/>
      <c r="AT1009" s="41"/>
      <c r="AU1009" s="41"/>
      <c r="AW1009" s="22"/>
      <c r="AX1009" s="22"/>
      <c r="AY1009" s="22"/>
      <c r="AZ1009" s="22"/>
      <c r="BA1009" s="22"/>
      <c r="BB1009" s="22"/>
    </row>
    <row r="1010" spans="4:54" ht="14.4" x14ac:dyDescent="0.3">
      <c r="D1010" s="22"/>
      <c r="E1010" s="32">
        <v>40507.612500000003</v>
      </c>
      <c r="F1010" s="21">
        <f t="shared" si="1087"/>
        <v>622.94305555555911</v>
      </c>
      <c r="G1010" s="21">
        <f t="shared" si="1098"/>
        <v>622.94305555555911</v>
      </c>
      <c r="H1010" s="21"/>
      <c r="I1010" s="50">
        <v>1037</v>
      </c>
      <c r="J1010" s="21">
        <v>15418</v>
      </c>
      <c r="K1010" s="21">
        <v>274.51</v>
      </c>
      <c r="L1010" s="21">
        <v>50</v>
      </c>
      <c r="M1010" s="51">
        <v>7.15</v>
      </c>
      <c r="N1010" s="40"/>
      <c r="O1010" s="40"/>
      <c r="P1010" s="40"/>
      <c r="R1010" s="22"/>
      <c r="S1010" s="22"/>
      <c r="T1010" s="22"/>
      <c r="U1010" s="52">
        <f t="shared" si="1088"/>
        <v>7.5265133416287382E-4</v>
      </c>
      <c r="V1010" s="52">
        <f t="shared" si="1089"/>
        <v>0.10488981457254688</v>
      </c>
      <c r="W1010" s="52">
        <f t="shared" si="1090"/>
        <v>3.718680898889424E-4</v>
      </c>
      <c r="X1010" s="247">
        <f>W1010+V1010+SUM($U$985:U1010)</f>
        <v>0.10801499754993121</v>
      </c>
      <c r="Y1010" s="104">
        <f>W1010+V1010+SUM($U$985:U1010)-$X$985</f>
        <v>0.10741253366506474</v>
      </c>
      <c r="Z1010" s="89"/>
      <c r="AA1010" s="1">
        <f t="shared" si="1099"/>
        <v>3.5272026182162769E-4</v>
      </c>
      <c r="AB1010" s="41">
        <f t="shared" si="1091"/>
        <v>4.2273062074690143E-2</v>
      </c>
      <c r="AC1010" s="48">
        <f t="shared" si="1092"/>
        <v>5.8911921645095919</v>
      </c>
      <c r="AD1010" s="48">
        <f t="shared" si="1093"/>
        <v>0.61948094109153529</v>
      </c>
      <c r="AE1010" s="48">
        <f t="shared" si="1094"/>
        <v>3.2408056868794768</v>
      </c>
      <c r="AF1010" s="48">
        <f t="shared" si="1095"/>
        <v>0.61948094109153529</v>
      </c>
      <c r="AG1010" s="238">
        <f t="shared" si="1096"/>
        <v>2.6203267138129642</v>
      </c>
      <c r="AH1010" s="48">
        <f t="shared" si="1097"/>
        <v>9.9803197497712781E-4</v>
      </c>
      <c r="AI1010" s="48">
        <f>AE1010+AC1010+SUM($AB$985:AB1010)</f>
        <v>10.02766747057934</v>
      </c>
      <c r="AJ1010" s="48">
        <f>AE1010+AC1010+SUM($AB$984:AB1010)-$AI$985</f>
        <v>8.6138610306785814</v>
      </c>
      <c r="AK1010" s="46"/>
      <c r="AL1010" s="86"/>
      <c r="AM1010" s="41"/>
      <c r="AN1010" s="41"/>
      <c r="AO1010" s="41"/>
      <c r="AP1010" s="41"/>
      <c r="AQ1010"/>
      <c r="AR1010" s="41"/>
      <c r="AT1010" s="41"/>
      <c r="AU1010" s="41"/>
      <c r="AW1010" s="22"/>
      <c r="AX1010" s="22"/>
      <c r="AY1010" s="22"/>
      <c r="AZ1010" s="22"/>
      <c r="BA1010" s="22"/>
      <c r="BB1010" s="22"/>
    </row>
    <row r="1011" spans="4:54" ht="14.4" x14ac:dyDescent="0.3">
      <c r="D1011" s="22"/>
      <c r="E1011" s="32">
        <v>40534.609027777777</v>
      </c>
      <c r="F1011" s="21">
        <f t="shared" si="1087"/>
        <v>649.93958333333285</v>
      </c>
      <c r="G1011" s="21">
        <f t="shared" si="1098"/>
        <v>649.93958333333285</v>
      </c>
      <c r="H1011" s="21"/>
      <c r="I1011" s="50">
        <v>1037</v>
      </c>
      <c r="J1011" s="21">
        <v>17071</v>
      </c>
      <c r="K1011" s="21">
        <v>343.71</v>
      </c>
      <c r="L1011" s="21">
        <v>52</v>
      </c>
      <c r="M1011" s="51">
        <v>7.15</v>
      </c>
      <c r="N1011" s="40"/>
      <c r="O1011" s="40"/>
      <c r="P1011" s="40"/>
      <c r="R1011" s="22"/>
      <c r="S1011" s="22"/>
      <c r="T1011" s="22"/>
      <c r="U1011" s="52">
        <f t="shared" si="1088"/>
        <v>9.4238384782019359E-4</v>
      </c>
      <c r="V1011" s="52">
        <f t="shared" si="1089"/>
        <v>0.13133101951378853</v>
      </c>
      <c r="W1011" s="52">
        <f t="shared" si="1090"/>
        <v>4.6561065598968497E-4</v>
      </c>
      <c r="X1011" s="247">
        <f>W1011+V1011+SUM($U$985:U1011)</f>
        <v>0.1354923289050938</v>
      </c>
      <c r="Y1011" s="104">
        <f>W1011+V1011+SUM($U$985:U1011)-$X$985</f>
        <v>0.13488986502022735</v>
      </c>
      <c r="Z1011" s="89"/>
      <c r="AA1011" s="1">
        <f t="shared" si="1099"/>
        <v>5.4219847129364401E-4</v>
      </c>
      <c r="AB1011" s="41">
        <f t="shared" si="1091"/>
        <v>4.6805256367689417E-2</v>
      </c>
      <c r="AC1011" s="48">
        <f t="shared" si="1092"/>
        <v>6.522800716068442</v>
      </c>
      <c r="AD1011" s="48">
        <f t="shared" si="1093"/>
        <v>0.68589694807196788</v>
      </c>
      <c r="AE1011" s="48">
        <f t="shared" si="1094"/>
        <v>3.5882600778777767</v>
      </c>
      <c r="AF1011" s="48">
        <f t="shared" si="1095"/>
        <v>0.68589694807196788</v>
      </c>
      <c r="AG1011" s="238">
        <f t="shared" si="1096"/>
        <v>2.9012580964782155</v>
      </c>
      <c r="AH1011" s="48">
        <f t="shared" si="1097"/>
        <v>1.1050333275933683E-3</v>
      </c>
      <c r="AI1011" s="48">
        <f>AE1011+AC1011+SUM($AB$985:AB1011)</f>
        <v>11.053535669504178</v>
      </c>
      <c r="AJ1011" s="48">
        <f>AE1011+AC1011+SUM($AB$984:AB1011)-$AI$985</f>
        <v>9.6397292296034198</v>
      </c>
      <c r="AK1011" s="46"/>
      <c r="AL1011" s="86"/>
      <c r="AM1011" s="41"/>
      <c r="AN1011" s="41"/>
      <c r="AO1011" s="41"/>
      <c r="AP1011" s="41"/>
      <c r="AQ1011"/>
      <c r="AR1011" s="41"/>
      <c r="AT1011" s="41"/>
      <c r="AU1011" s="41"/>
      <c r="AW1011" s="22"/>
      <c r="AX1011" s="22"/>
      <c r="AY1011" s="22"/>
      <c r="AZ1011" s="22"/>
      <c r="BA1011" s="22"/>
      <c r="BB1011" s="22"/>
    </row>
    <row r="1012" spans="4:54" ht="14.4" x14ac:dyDescent="0.3">
      <c r="D1012" s="90">
        <f>(F1013-F1012)/Y1013*0.2+F1012</f>
        <v>766.34473700336537</v>
      </c>
      <c r="E1012" s="32">
        <v>40610.543749999997</v>
      </c>
      <c r="F1012" s="21">
        <f t="shared" si="1087"/>
        <v>725.87430555555329</v>
      </c>
      <c r="G1012" s="21">
        <f t="shared" si="1098"/>
        <v>725.87430555555329</v>
      </c>
      <c r="H1012" s="21"/>
      <c r="I1012" s="50">
        <v>1037</v>
      </c>
      <c r="J1012" s="21">
        <v>17329</v>
      </c>
      <c r="K1012" s="21">
        <v>506.12</v>
      </c>
      <c r="L1012" s="21">
        <v>36</v>
      </c>
      <c r="M1012" s="51">
        <v>7.15</v>
      </c>
      <c r="N1012" s="40"/>
      <c r="O1012" s="40"/>
      <c r="P1012" s="40"/>
      <c r="R1012" s="22"/>
      <c r="S1012" s="22"/>
      <c r="T1012" s="21">
        <f>AJ1012/Y1012</f>
        <v>49.55854143501665</v>
      </c>
      <c r="U1012" s="52">
        <f t="shared" si="1088"/>
        <v>1.3876794770555307E-3</v>
      </c>
      <c r="V1012" s="52">
        <f t="shared" si="1089"/>
        <v>0.19338761047487318</v>
      </c>
      <c r="W1012" s="52">
        <f t="shared" si="1090"/>
        <v>6.8562120744086383E-4</v>
      </c>
      <c r="X1012" s="247">
        <f>W1012+V1012+SUM($U$985:U1012)</f>
        <v>0.19915660989468517</v>
      </c>
      <c r="Y1012" s="104">
        <f>W1012+V1012+SUM($U$985:U1012)-$X$985</f>
        <v>0.19855414600981872</v>
      </c>
      <c r="Z1012" s="89"/>
      <c r="AA1012" s="1">
        <f t="shared" si="1099"/>
        <v>7.5191797888004631E-4</v>
      </c>
      <c r="AB1012" s="41">
        <f t="shared" si="1091"/>
        <v>4.7512640594908902E-2</v>
      </c>
      <c r="AC1012" s="48">
        <f t="shared" si="1092"/>
        <v>6.6213820870921465</v>
      </c>
      <c r="AD1012" s="48">
        <f t="shared" si="1093"/>
        <v>0.69626314879849627</v>
      </c>
      <c r="AE1012" s="48">
        <f t="shared" si="1094"/>
        <v>3.6424907087776912</v>
      </c>
      <c r="AF1012" s="48">
        <f t="shared" si="1095"/>
        <v>0.69626314879849616</v>
      </c>
      <c r="AG1012" s="238">
        <f t="shared" si="1096"/>
        <v>2.9451058258960212</v>
      </c>
      <c r="AH1012" s="48">
        <f t="shared" si="1097"/>
        <v>1.1217340831741242E-3</v>
      </c>
      <c r="AI1012" s="48">
        <f>AE1012+AC1012+SUM($AB$985:AB1012)</f>
        <v>11.253860312022706</v>
      </c>
      <c r="AJ1012" s="48">
        <f>AE1012+AC1012+SUM($AB$984:AB1012)-$AI$985</f>
        <v>9.8400538721219473</v>
      </c>
      <c r="AK1012" s="46"/>
      <c r="AL1012" s="86"/>
      <c r="AM1012" s="41"/>
      <c r="AN1012" s="41"/>
      <c r="AO1012" s="41"/>
      <c r="AP1012" s="41"/>
      <c r="AQ1012"/>
      <c r="AR1012" s="41"/>
      <c r="AT1012" s="41"/>
      <c r="AU1012" s="41"/>
      <c r="AW1012" s="22"/>
      <c r="AX1012" s="22"/>
      <c r="AY1012" s="22"/>
      <c r="AZ1012" s="22"/>
      <c r="BA1012" s="22"/>
      <c r="BB1012" s="22"/>
    </row>
    <row r="1013" spans="4:54" ht="14.4" x14ac:dyDescent="0.3">
      <c r="D1013" s="22"/>
      <c r="E1013" s="32">
        <v>40659.573611111111</v>
      </c>
      <c r="F1013" s="21">
        <f t="shared" si="1087"/>
        <v>774.90416666666715</v>
      </c>
      <c r="G1013" s="21">
        <f t="shared" si="1098"/>
        <v>774.90416666666715</v>
      </c>
      <c r="H1013" s="21"/>
      <c r="I1013" s="50">
        <v>1037</v>
      </c>
      <c r="J1013" s="21">
        <v>16108</v>
      </c>
      <c r="K1013" s="46">
        <v>615.79999999999995</v>
      </c>
      <c r="L1013" s="21">
        <v>56</v>
      </c>
      <c r="M1013" s="51">
        <v>7.15</v>
      </c>
      <c r="N1013" s="40"/>
      <c r="O1013" s="40"/>
      <c r="P1013" s="40"/>
      <c r="R1013" s="22"/>
      <c r="S1013" s="22"/>
      <c r="T1013" s="22"/>
      <c r="U1013" s="52">
        <f t="shared" si="1088"/>
        <v>1.6884000276037219E-3</v>
      </c>
      <c r="V1013" s="52">
        <f t="shared" si="1089"/>
        <v>0.23529615611006655</v>
      </c>
      <c r="W1013" s="52">
        <f t="shared" si="1090"/>
        <v>8.3420046538782106E-4</v>
      </c>
      <c r="X1013" s="247">
        <f>W1013+V1013+SUM($U$985:U1013)</f>
        <v>0.24290213481542919</v>
      </c>
      <c r="Y1013" s="104">
        <f>W1013+V1013+SUM($U$985:U1013)-$X$985</f>
        <v>0.24229967093056273</v>
      </c>
      <c r="Z1013" s="89"/>
      <c r="AA1013" s="1">
        <f t="shared" si="1099"/>
        <v>8.7664184061666791E-4</v>
      </c>
      <c r="AB1013" s="41">
        <f t="shared" si="1091"/>
        <v>4.4164903612602717E-2</v>
      </c>
      <c r="AC1013" s="48">
        <f t="shared" si="1092"/>
        <v>6.1548400172474063</v>
      </c>
      <c r="AD1013" s="48">
        <f t="shared" si="1093"/>
        <v>0.64720450117411155</v>
      </c>
      <c r="AE1013" s="48">
        <f t="shared" si="1094"/>
        <v>3.3858410951001829</v>
      </c>
      <c r="AF1013" s="48">
        <f t="shared" si="1095"/>
        <v>0.64720450117411155</v>
      </c>
      <c r="AG1013" s="238">
        <f t="shared" si="1096"/>
        <v>2.7375938971396572</v>
      </c>
      <c r="AH1013" s="48">
        <f t="shared" si="1097"/>
        <v>1.042696786414034E-3</v>
      </c>
      <c r="AI1013" s="48">
        <f>AE1013+AC1013+SUM($AB$985:AB1013)</f>
        <v>10.574833532113059</v>
      </c>
      <c r="AJ1013" s="48">
        <f>AE1013+AC1013+SUM($AB$984:AB1013)-$AI$985</f>
        <v>9.1610270922123007</v>
      </c>
      <c r="AK1013" s="46"/>
      <c r="AL1013" s="86"/>
      <c r="AM1013" s="41"/>
      <c r="AN1013" s="41"/>
      <c r="AO1013" s="41"/>
      <c r="AP1013" s="41"/>
      <c r="AQ1013"/>
      <c r="AR1013" s="41"/>
      <c r="AT1013" s="41"/>
      <c r="AU1013" s="41"/>
      <c r="AW1013" s="22"/>
      <c r="AX1013" s="22"/>
      <c r="AY1013" s="22"/>
      <c r="AZ1013" s="22"/>
      <c r="BA1013" s="22"/>
      <c r="BB1013" s="22"/>
    </row>
    <row r="1014" spans="4:54" ht="14.4" x14ac:dyDescent="0.3">
      <c r="D1014" s="22"/>
      <c r="E1014" s="32">
        <v>40700.541666666664</v>
      </c>
      <c r="F1014" s="21">
        <f t="shared" si="1087"/>
        <v>815.87222222222044</v>
      </c>
      <c r="G1014" s="21">
        <f t="shared" si="1098"/>
        <v>815.87222222222044</v>
      </c>
      <c r="H1014" s="21"/>
      <c r="I1014" s="50">
        <v>1037</v>
      </c>
      <c r="J1014" s="21">
        <v>13946</v>
      </c>
      <c r="K1014" s="46">
        <v>714.2</v>
      </c>
      <c r="L1014" s="21">
        <v>9</v>
      </c>
      <c r="M1014" s="51">
        <v>7.15</v>
      </c>
      <c r="N1014" s="40"/>
      <c r="O1014" s="40"/>
      <c r="P1014" s="40"/>
      <c r="R1014" s="22"/>
      <c r="S1014" s="22"/>
      <c r="T1014" s="21"/>
      <c r="U1014" s="52">
        <f t="shared" si="1088"/>
        <v>1.9581930817060382E-3</v>
      </c>
      <c r="V1014" s="52">
        <f t="shared" si="1089"/>
        <v>0.27289463250050272</v>
      </c>
      <c r="W1014" s="52">
        <f t="shared" si="1090"/>
        <v>9.6749914319581331E-4</v>
      </c>
      <c r="X1014" s="247">
        <f>W1014+V1014+SUM($U$985:U1014)</f>
        <v>0.2825921029653794</v>
      </c>
      <c r="Y1014" s="104">
        <f>W1014+V1014+SUM($U$985:U1014)-$X$985</f>
        <v>0.28198963908051294</v>
      </c>
      <c r="Z1014" s="89"/>
      <c r="AA1014" s="1">
        <f t="shared" si="1099"/>
        <v>8.8293326432168002E-4</v>
      </c>
      <c r="AB1014" s="41">
        <f t="shared" si="1091"/>
        <v>3.8237133460476629E-2</v>
      </c>
      <c r="AC1014" s="48">
        <f t="shared" si="1092"/>
        <v>5.3287434120022548</v>
      </c>
      <c r="AD1014" s="48">
        <f t="shared" si="1093"/>
        <v>0.56033734624870624</v>
      </c>
      <c r="AE1014" s="48">
        <f t="shared" si="1094"/>
        <v>2.9313968160086383</v>
      </c>
      <c r="AF1014" s="48">
        <f t="shared" si="1095"/>
        <v>0.56033734624870613</v>
      </c>
      <c r="AG1014" s="238">
        <f t="shared" si="1096"/>
        <v>2.3701567227160205</v>
      </c>
      <c r="AH1014" s="48">
        <f t="shared" si="1097"/>
        <v>9.0274704391172806E-4</v>
      </c>
      <c r="AI1014" s="48">
        <f>AE1014+AC1014+SUM($AB$985:AB1014)</f>
        <v>9.3325297812368415</v>
      </c>
      <c r="AJ1014" s="48">
        <f>AE1014+AC1014+SUM($AB$984:AB1014)-$AI$985</f>
        <v>7.9187233413360829</v>
      </c>
      <c r="AK1014" s="46"/>
      <c r="AL1014" s="86"/>
      <c r="AM1014" s="41"/>
      <c r="AN1014" s="41"/>
      <c r="AO1014" s="41"/>
      <c r="AP1014" s="41"/>
      <c r="AQ1014"/>
      <c r="AR1014" s="41"/>
      <c r="AT1014" s="41"/>
      <c r="AU1014" s="41"/>
      <c r="AW1014" s="22"/>
      <c r="AX1014" s="22"/>
      <c r="AY1014" s="22"/>
      <c r="AZ1014" s="22"/>
      <c r="BA1014" s="22"/>
      <c r="BB1014" s="22"/>
    </row>
    <row r="1015" spans="4:54" ht="14.4" x14ac:dyDescent="0.3">
      <c r="D1015" s="22"/>
      <c r="E1015" s="32">
        <v>40749.595138888886</v>
      </c>
      <c r="F1015" s="21">
        <f t="shared" si="1087"/>
        <v>864.92569444444234</v>
      </c>
      <c r="G1015" s="21">
        <f t="shared" si="1098"/>
        <v>864.92569444444234</v>
      </c>
      <c r="H1015" s="21"/>
      <c r="I1015" s="50">
        <v>1037</v>
      </c>
      <c r="J1015" s="21">
        <v>16357</v>
      </c>
      <c r="K1015" s="21">
        <v>931.6</v>
      </c>
      <c r="L1015" s="21" t="s">
        <v>174</v>
      </c>
      <c r="M1015" s="51">
        <v>7.15</v>
      </c>
      <c r="N1015" s="40"/>
      <c r="P1015" s="40"/>
      <c r="R1015" s="22"/>
      <c r="S1015" s="22"/>
      <c r="T1015" s="22"/>
      <c r="U1015" s="52">
        <f t="shared" si="1088"/>
        <v>2.5542602561150168E-3</v>
      </c>
      <c r="V1015" s="52">
        <f t="shared" si="1089"/>
        <v>0.35596281102977917</v>
      </c>
      <c r="W1015" s="52">
        <f t="shared" si="1090"/>
        <v>1.2620025228244464E-3</v>
      </c>
      <c r="X1015" s="247">
        <f>W1015+V1015+SUM($U$985:U1015)</f>
        <v>0.3685090451303995</v>
      </c>
      <c r="Y1015" s="104">
        <f>W1015+V1015+SUM($U$985:U1015)-$X$985</f>
        <v>0.36790658124553305</v>
      </c>
      <c r="Z1015" s="89"/>
      <c r="AA1015" s="1">
        <f t="shared" si="1099"/>
        <v>1.1980396228548514E-3</v>
      </c>
      <c r="AB1015" s="41">
        <f t="shared" si="1091"/>
        <v>4.4847611645849439E-2</v>
      </c>
      <c r="AC1015" s="48">
        <f t="shared" si="1092"/>
        <v>6.2499825032354002</v>
      </c>
      <c r="AD1015" s="48">
        <f t="shared" si="1093"/>
        <v>0.65720909024738905</v>
      </c>
      <c r="AE1015" s="48">
        <f t="shared" si="1094"/>
        <v>3.4381799598059151</v>
      </c>
      <c r="AF1015" s="48">
        <f t="shared" si="1095"/>
        <v>0.65720909024738894</v>
      </c>
      <c r="AG1015" s="238">
        <f t="shared" si="1096"/>
        <v>2.7799120546010285</v>
      </c>
      <c r="AH1015" s="48">
        <f t="shared" si="1097"/>
        <v>1.0588149574977869E-3</v>
      </c>
      <c r="AI1015" s="48">
        <f>AE1015+AC1015+SUM($AB$985:AB1015)</f>
        <v>10.805399627913113</v>
      </c>
      <c r="AJ1015" s="48">
        <f>AE1015+AC1015+SUM($AB$984:AB1015)-$AI$985</f>
        <v>9.3915931880123544</v>
      </c>
      <c r="AK1015" s="46"/>
      <c r="AL1015" s="86"/>
      <c r="AM1015" s="41"/>
      <c r="AN1015" s="41"/>
      <c r="AO1015" s="41"/>
      <c r="AP1015" s="41"/>
      <c r="AQ1015"/>
      <c r="AR1015" s="41"/>
      <c r="AT1015" s="41"/>
      <c r="AU1015" s="41"/>
      <c r="AW1015" s="22"/>
      <c r="AX1015" s="22"/>
      <c r="AY1015" s="22"/>
      <c r="AZ1015" s="22"/>
      <c r="BA1015" s="22"/>
      <c r="BB1015" s="22"/>
    </row>
    <row r="1016" spans="4:54" ht="14.4" x14ac:dyDescent="0.3">
      <c r="D1016" s="22"/>
      <c r="E1016" s="32">
        <v>40800.553472222222</v>
      </c>
      <c r="F1016" s="21">
        <f t="shared" si="1087"/>
        <v>915.8840277777781</v>
      </c>
      <c r="G1016" s="21">
        <f t="shared" si="1098"/>
        <v>915.8840277777781</v>
      </c>
      <c r="H1016" s="21"/>
      <c r="I1016" s="50">
        <v>1037</v>
      </c>
      <c r="J1016" s="21">
        <v>16271</v>
      </c>
      <c r="K1016" s="21">
        <v>1169</v>
      </c>
      <c r="L1016" s="21">
        <v>39</v>
      </c>
      <c r="M1016" s="51">
        <v>7.15</v>
      </c>
      <c r="N1016" s="40"/>
      <c r="O1016" s="40"/>
      <c r="P1016" s="40"/>
      <c r="R1016" s="22"/>
      <c r="S1016" s="22"/>
      <c r="T1016" s="22"/>
      <c r="U1016" s="52">
        <f t="shared" si="1088"/>
        <v>3.2051634171301577E-3</v>
      </c>
      <c r="V1016" s="52">
        <f t="shared" si="1089"/>
        <v>0.44667295630507925</v>
      </c>
      <c r="W1016" s="52">
        <f t="shared" si="1090"/>
        <v>1.5835991296498258E-3</v>
      </c>
      <c r="X1016" s="247">
        <f>W1016+V1016+SUM($U$985:U1016)</f>
        <v>0.46274595042965511</v>
      </c>
      <c r="Y1016" s="104">
        <f>W1016+V1016+SUM($U$985:U1016)-$X$985</f>
        <v>0.46214348654478865</v>
      </c>
      <c r="Z1016" s="89"/>
      <c r="AA1016" s="1">
        <f t="shared" si="1099"/>
        <v>1.5888138533401445E-3</v>
      </c>
      <c r="AB1016" s="41">
        <f t="shared" si="1091"/>
        <v>4.4611816903442937E-2</v>
      </c>
      <c r="AC1016" s="48">
        <f t="shared" si="1092"/>
        <v>6.2171220462274972</v>
      </c>
      <c r="AD1016" s="48">
        <f t="shared" si="1093"/>
        <v>0.65375369000521288</v>
      </c>
      <c r="AE1016" s="48">
        <f t="shared" si="1094"/>
        <v>3.4201030828392764</v>
      </c>
      <c r="AF1016" s="48">
        <f t="shared" si="1095"/>
        <v>0.65375369000521277</v>
      </c>
      <c r="AG1016" s="238">
        <f t="shared" si="1096"/>
        <v>2.765296144795093</v>
      </c>
      <c r="AH1016" s="48">
        <f t="shared" si="1097"/>
        <v>1.0532480389708681E-3</v>
      </c>
      <c r="AI1016" s="48">
        <f>AE1016+AC1016+SUM($AB$985:AB1016)</f>
        <v>10.799074110842014</v>
      </c>
      <c r="AJ1016" s="48">
        <f>AE1016+AC1016+SUM($AB$984:AB1016)-$AI$985</f>
        <v>9.3852676709412552</v>
      </c>
      <c r="AK1016" s="46"/>
      <c r="AL1016" s="86"/>
      <c r="AM1016" s="41"/>
      <c r="AN1016" s="41"/>
      <c r="AO1016" s="41"/>
      <c r="AP1016" s="41"/>
      <c r="AQ1016"/>
      <c r="AR1016" s="41"/>
      <c r="AT1016" s="41"/>
      <c r="AU1016" s="41"/>
      <c r="AW1016" s="22"/>
      <c r="AX1016" s="22"/>
      <c r="AY1016" s="22"/>
      <c r="AZ1016" s="22"/>
      <c r="BA1016" s="22"/>
      <c r="BB1016" s="22"/>
    </row>
    <row r="1017" spans="4:54" ht="14.4" x14ac:dyDescent="0.3">
      <c r="D1017" s="22"/>
      <c r="E1017" s="32">
        <v>40855.427083333336</v>
      </c>
      <c r="F1017" s="21">
        <f t="shared" si="1087"/>
        <v>970.75763888889196</v>
      </c>
      <c r="G1017" s="21">
        <f t="shared" si="1098"/>
        <v>970.75763888889196</v>
      </c>
      <c r="H1017" s="21"/>
      <c r="I1017" s="50">
        <v>1037</v>
      </c>
      <c r="J1017" s="21">
        <v>18760</v>
      </c>
      <c r="K1017" s="21">
        <v>1801</v>
      </c>
      <c r="L1017" s="21">
        <v>6</v>
      </c>
      <c r="M1017" s="51">
        <v>7.15</v>
      </c>
      <c r="N1017" s="40"/>
      <c r="O1017" s="40"/>
      <c r="P1017" s="40"/>
      <c r="R1017" s="22"/>
      <c r="S1017" s="22"/>
      <c r="T1017" s="22"/>
      <c r="U1017" s="52">
        <f t="shared" si="1088"/>
        <v>4.9379805938848708E-3</v>
      </c>
      <c r="V1017" s="52">
        <f t="shared" si="1089"/>
        <v>0.68815910547942494</v>
      </c>
      <c r="W1017" s="52">
        <f t="shared" si="1090"/>
        <v>2.4397451090670116E-3</v>
      </c>
      <c r="X1017" s="247">
        <f>W1017+V1017+SUM($U$985:U1017)</f>
        <v>0.71002622617730282</v>
      </c>
      <c r="Y1017" s="104">
        <f>W1017+V1017+SUM($U$985:U1017)-$X$985</f>
        <v>0.70942376229243631</v>
      </c>
      <c r="Z1017" s="89"/>
      <c r="AA1017" s="1">
        <f t="shared" si="1099"/>
        <v>2.6867105216317757E-3</v>
      </c>
      <c r="AB1017" s="41">
        <f t="shared" si="1091"/>
        <v>5.1436155436579777E-2</v>
      </c>
      <c r="AC1017" s="48">
        <f t="shared" si="1092"/>
        <v>7.1681648077701352</v>
      </c>
      <c r="AD1017" s="48">
        <f t="shared" si="1093"/>
        <v>0.75375940166540423</v>
      </c>
      <c r="AE1017" s="48">
        <f t="shared" si="1094"/>
        <v>3.9432815336528075</v>
      </c>
      <c r="AF1017" s="48">
        <f t="shared" si="1095"/>
        <v>0.75375940166540423</v>
      </c>
      <c r="AG1017" s="238">
        <f t="shared" si="1096"/>
        <v>3.1883077669692059</v>
      </c>
      <c r="AH1017" s="48">
        <f t="shared" si="1097"/>
        <v>1.2143650181976207E-3</v>
      </c>
      <c r="AI1017" s="48">
        <f>AE1017+AC1017+SUM($AB$985:AB1017)</f>
        <v>12.324731478634762</v>
      </c>
      <c r="AJ1017" s="48">
        <f>AE1017+AC1017+SUM($AB$984:AB1017)-$AI$985</f>
        <v>10.910925038734003</v>
      </c>
      <c r="AK1017" s="46"/>
      <c r="AL1017" s="86"/>
      <c r="AM1017" s="41"/>
      <c r="AN1017" s="41"/>
      <c r="AO1017" s="41"/>
      <c r="AP1017" s="41"/>
      <c r="AQ1017"/>
      <c r="AR1017" s="41"/>
      <c r="AT1017" s="41"/>
      <c r="AU1017" s="41"/>
      <c r="AW1017" s="22"/>
      <c r="AX1017" s="22"/>
      <c r="AY1017" s="22"/>
      <c r="AZ1017" s="22"/>
      <c r="BA1017" s="22"/>
      <c r="BB1017" s="22"/>
    </row>
    <row r="1018" spans="4:54" ht="14.4" x14ac:dyDescent="0.3">
      <c r="D1018" s="22"/>
      <c r="E1018" s="32">
        <v>40945.453472222223</v>
      </c>
      <c r="F1018" s="21">
        <f t="shared" si="1087"/>
        <v>1060.7840277777796</v>
      </c>
      <c r="G1018" s="21">
        <f t="shared" si="1098"/>
        <v>1060.7840277777796</v>
      </c>
      <c r="H1018" s="21"/>
      <c r="I1018" s="50">
        <v>1037</v>
      </c>
      <c r="J1018" s="21">
        <v>20732</v>
      </c>
      <c r="K1018" s="21">
        <v>4227</v>
      </c>
      <c r="L1018" s="21">
        <v>13</v>
      </c>
      <c r="M1018" s="51">
        <v>7.15</v>
      </c>
      <c r="N1018" s="40"/>
      <c r="O1018" s="40"/>
      <c r="P1018" s="40"/>
      <c r="R1018" s="22"/>
      <c r="S1018" s="22"/>
      <c r="T1018" s="22"/>
      <c r="U1018" s="52">
        <f t="shared" si="1088"/>
        <v>1.1589585769212297E-2</v>
      </c>
      <c r="V1018" s="52">
        <f t="shared" si="1089"/>
        <v>1.6151296717720873</v>
      </c>
      <c r="W1018" s="52">
        <f t="shared" si="1090"/>
        <v>5.7261535680323489E-3</v>
      </c>
      <c r="X1018" s="247">
        <f>W1018+V1018+SUM($U$985:U1018)</f>
        <v>1.6518727866981429</v>
      </c>
      <c r="Y1018" s="104">
        <f>W1018+V1018+SUM($U$985:U1018)-$X$985</f>
        <v>1.6512703228132763</v>
      </c>
      <c r="Z1018" s="89"/>
      <c r="AA1018" s="1">
        <f t="shared" si="1099"/>
        <v>6.6805625490876973E-3</v>
      </c>
      <c r="AB1018" s="41">
        <f t="shared" si="1091"/>
        <v>5.6842983715947322E-2</v>
      </c>
      <c r="AC1018" s="48">
        <f t="shared" si="1092"/>
        <v>7.9216627289280606</v>
      </c>
      <c r="AD1018" s="48">
        <f t="shared" si="1093"/>
        <v>0.83299253279995533</v>
      </c>
      <c r="AE1018" s="48">
        <f t="shared" si="1094"/>
        <v>4.3577885264227074</v>
      </c>
      <c r="AF1018" s="48">
        <f t="shared" si="1095"/>
        <v>0.83299253279995511</v>
      </c>
      <c r="AG1018" s="238">
        <f t="shared" si="1096"/>
        <v>3.5234539778681002</v>
      </c>
      <c r="AH1018" s="48">
        <f t="shared" si="1097"/>
        <v>1.3420157546520826E-3</v>
      </c>
      <c r="AI1018" s="48">
        <f>AE1018+AC1018+SUM($AB$985:AB1018)</f>
        <v>13.549579376278535</v>
      </c>
      <c r="AJ1018" s="48">
        <f>AE1018+AC1018+SUM($AB$984:AB1018)-$AI$985</f>
        <v>12.135772936377776</v>
      </c>
      <c r="AK1018" s="46"/>
      <c r="AL1018" s="86"/>
      <c r="AM1018" s="41"/>
      <c r="AN1018" s="41"/>
      <c r="AO1018" s="41"/>
      <c r="AP1018" s="41"/>
      <c r="AQ1018"/>
      <c r="AR1018" s="41"/>
      <c r="AT1018" s="41"/>
      <c r="AU1018" s="41"/>
      <c r="AW1018" s="22"/>
      <c r="AX1018" s="22"/>
      <c r="AY1018" s="22"/>
      <c r="AZ1018" s="22"/>
      <c r="BA1018" s="22"/>
      <c r="BB1018" s="22"/>
    </row>
    <row r="1019" spans="4:54" ht="14.4" x14ac:dyDescent="0.3">
      <c r="D1019" s="22"/>
      <c r="E1019" s="32">
        <v>41016.636111111111</v>
      </c>
      <c r="F1019" s="21">
        <f t="shared" si="1087"/>
        <v>1131.9666666666672</v>
      </c>
      <c r="G1019" s="21">
        <f t="shared" si="1098"/>
        <v>1131.9666666666672</v>
      </c>
      <c r="H1019" s="21"/>
      <c r="I1019" s="50">
        <v>1037</v>
      </c>
      <c r="J1019" s="21">
        <v>22218</v>
      </c>
      <c r="K1019" s="21">
        <v>12408</v>
      </c>
      <c r="L1019" s="21">
        <v>46</v>
      </c>
      <c r="M1019" s="51">
        <v>7.15</v>
      </c>
      <c r="N1019" s="40"/>
      <c r="O1019" s="40"/>
      <c r="P1019" s="40"/>
      <c r="R1019" s="22"/>
      <c r="S1019" s="22"/>
      <c r="T1019" s="22"/>
      <c r="U1019" s="52">
        <f t="shared" si="1088"/>
        <v>3.4020246090462787E-2</v>
      </c>
      <c r="V1019" s="52">
        <f t="shared" si="1089"/>
        <v>4.7410761692330396</v>
      </c>
      <c r="W1019" s="52">
        <f t="shared" si="1090"/>
        <v>1.6808638152861453E-2</v>
      </c>
      <c r="X1019" s="247">
        <f>W1019+V1019+SUM($U$985:U1019)</f>
        <v>4.8229220148343872</v>
      </c>
      <c r="Y1019" s="104">
        <f>W1019+V1019+SUM($U$985:U1019)-$X$985</f>
        <v>4.8223195509495209</v>
      </c>
      <c r="Z1019" s="89"/>
      <c r="AA1019" s="1">
        <f t="shared" si="1099"/>
        <v>1.9129834991098903E-2</v>
      </c>
      <c r="AB1019" s="41">
        <f t="shared" si="1091"/>
        <v>6.0917297520785146E-2</v>
      </c>
      <c r="AC1019" s="48">
        <f t="shared" si="1092"/>
        <v>8.4894608581576154</v>
      </c>
      <c r="AD1019" s="48">
        <f t="shared" si="1093"/>
        <v>0.89269863465895261</v>
      </c>
      <c r="AE1019" s="48">
        <f t="shared" si="1094"/>
        <v>4.6701401447067203</v>
      </c>
      <c r="AF1019" s="48">
        <f t="shared" si="1095"/>
        <v>0.89269863465895261</v>
      </c>
      <c r="AG1019" s="238">
        <f t="shared" si="1096"/>
        <v>3.7760033031194995</v>
      </c>
      <c r="AH1019" s="48">
        <f t="shared" si="1097"/>
        <v>1.4382069282683763E-3</v>
      </c>
      <c r="AI1019" s="48">
        <f>AE1019+AC1019+SUM($AB$985:AB1019)</f>
        <v>14.490646421312888</v>
      </c>
      <c r="AJ1019" s="48">
        <f>AE1019+AC1019+SUM($AB$984:AB1019)-$AI$985</f>
        <v>13.07683998141213</v>
      </c>
      <c r="AK1019" s="46"/>
      <c r="AL1019" s="86"/>
      <c r="AM1019" s="41"/>
      <c r="AN1019" s="41"/>
      <c r="AO1019" s="41"/>
      <c r="AP1019" s="41"/>
      <c r="AQ1019"/>
      <c r="AR1019" s="41"/>
      <c r="AT1019" s="41"/>
      <c r="AU1019" s="41"/>
      <c r="AW1019" s="22"/>
      <c r="AX1019" s="22"/>
      <c r="AY1019" s="22"/>
      <c r="AZ1019" s="22"/>
      <c r="BA1019" s="22"/>
      <c r="BB1019" s="22"/>
    </row>
    <row r="1020" spans="4:54" ht="14.4" x14ac:dyDescent="0.3">
      <c r="D1020" s="22"/>
      <c r="E1020" s="32">
        <v>41085.588194444441</v>
      </c>
      <c r="F1020" s="21">
        <f t="shared" si="1087"/>
        <v>1200.9187499999971</v>
      </c>
      <c r="G1020" s="21">
        <f t="shared" si="1098"/>
        <v>1200.9187499999971</v>
      </c>
      <c r="H1020" s="21"/>
      <c r="I1020" s="50">
        <v>1037</v>
      </c>
      <c r="J1020" s="21">
        <v>25312</v>
      </c>
      <c r="K1020" s="21">
        <v>37178</v>
      </c>
      <c r="L1020" s="21">
        <v>48</v>
      </c>
      <c r="M1020" s="51">
        <v>7.15</v>
      </c>
      <c r="N1020" s="40"/>
      <c r="O1020" s="40"/>
      <c r="P1020" s="40"/>
      <c r="R1020" s="22"/>
      <c r="S1020" s="22"/>
      <c r="T1020" s="22"/>
      <c r="U1020" s="52">
        <f t="shared" si="1088"/>
        <v>0.10193461550219417</v>
      </c>
      <c r="V1020" s="52">
        <f t="shared" si="1089"/>
        <v>14.205651984183264</v>
      </c>
      <c r="W1020" s="52">
        <f t="shared" si="1090"/>
        <v>5.0363600036031846E-2</v>
      </c>
      <c r="X1020" s="247">
        <f>W1020+V1020+SUM($U$985:U1020)</f>
        <v>14.422987407169977</v>
      </c>
      <c r="Y1020" s="104">
        <f>W1020+V1020+SUM($U$985:U1020)-$X$985</f>
        <v>14.42238494328511</v>
      </c>
      <c r="Z1020" s="89"/>
      <c r="AA1020" s="1">
        <f t="shared" si="1099"/>
        <v>5.6479610604237639E-2</v>
      </c>
      <c r="AB1020" s="41">
        <f t="shared" si="1091"/>
        <v>6.9400424648758383E-2</v>
      </c>
      <c r="AC1020" s="48">
        <f t="shared" si="1092"/>
        <v>9.671673113767465</v>
      </c>
      <c r="AD1020" s="48">
        <f t="shared" si="1093"/>
        <v>1.0170126852321275</v>
      </c>
      <c r="AE1020" s="48">
        <f t="shared" si="1094"/>
        <v>5.3204873230181171</v>
      </c>
      <c r="AF1020" s="48">
        <f t="shared" si="1095"/>
        <v>1.0170126852321277</v>
      </c>
      <c r="AG1020" s="238">
        <f t="shared" si="1096"/>
        <v>4.3018361512539744</v>
      </c>
      <c r="AH1020" s="48">
        <f t="shared" si="1097"/>
        <v>1.6384865320158946E-3</v>
      </c>
      <c r="AI1020" s="48">
        <f>AE1020+AC1020+SUM($AB$985:AB1020)</f>
        <v>16.392606279882894</v>
      </c>
      <c r="AJ1020" s="48">
        <f>AE1020+AC1020+SUM($AB$984:AB1020)-$AI$985</f>
        <v>14.978799839982136</v>
      </c>
      <c r="AK1020" s="46"/>
      <c r="AL1020" s="86"/>
      <c r="AM1020" s="41"/>
      <c r="AN1020" s="41"/>
      <c r="AO1020" s="41"/>
      <c r="AP1020" s="41"/>
      <c r="AQ1020"/>
      <c r="AR1020" s="41"/>
      <c r="AT1020" s="41"/>
      <c r="AU1020" s="41"/>
      <c r="AW1020" s="22"/>
      <c r="AX1020" s="22"/>
      <c r="AY1020" s="22"/>
      <c r="AZ1020" s="22"/>
      <c r="BA1020" s="22"/>
      <c r="BB1020" s="22"/>
    </row>
    <row r="1021" spans="4:54" ht="14.4" x14ac:dyDescent="0.3">
      <c r="D1021" s="22"/>
      <c r="E1021" s="32">
        <v>41131.404166666667</v>
      </c>
      <c r="F1021" s="21">
        <f t="shared" si="1087"/>
        <v>1246.7347222222234</v>
      </c>
      <c r="G1021" s="21">
        <f t="shared" si="1098"/>
        <v>1246.7347222222234</v>
      </c>
      <c r="H1021" s="21"/>
      <c r="I1021" s="50">
        <v>1037</v>
      </c>
      <c r="J1021" s="21">
        <v>29212</v>
      </c>
      <c r="K1021" s="21">
        <v>59049</v>
      </c>
      <c r="L1021" s="21">
        <v>16</v>
      </c>
      <c r="M1021" s="51">
        <v>7.15</v>
      </c>
      <c r="N1021" s="40"/>
      <c r="O1021" s="40"/>
      <c r="P1021" s="40"/>
      <c r="R1021" s="22"/>
      <c r="S1021" s="22"/>
      <c r="T1021" s="22"/>
      <c r="U1021" s="52">
        <f t="shared" si="1088"/>
        <v>0.16190050865536243</v>
      </c>
      <c r="V1021" s="52">
        <f t="shared" si="1089"/>
        <v>22.562524719297372</v>
      </c>
      <c r="W1021" s="52">
        <f t="shared" si="1090"/>
        <v>7.9991398637033861E-2</v>
      </c>
      <c r="X1021" s="247">
        <f>W1021+V1021+SUM($U$985:U1021)</f>
        <v>22.971388449540449</v>
      </c>
      <c r="Y1021" s="104">
        <f>W1021+V1021+SUM($U$985:U1021)-$X$985</f>
        <v>22.970785985655581</v>
      </c>
      <c r="Z1021" s="89"/>
      <c r="AA1021" s="1">
        <f t="shared" si="1099"/>
        <v>0.11494793169069885</v>
      </c>
      <c r="AB1021" s="41">
        <f t="shared" si="1091"/>
        <v>8.0093442036959936E-2</v>
      </c>
      <c r="AC1021" s="48">
        <f t="shared" si="1092"/>
        <v>11.161856629242067</v>
      </c>
      <c r="AD1021" s="48">
        <f t="shared" si="1093"/>
        <v>1.173711068307558</v>
      </c>
      <c r="AE1021" s="48">
        <f t="shared" si="1094"/>
        <v>6.1402526738307994</v>
      </c>
      <c r="AF1021" s="48">
        <f t="shared" si="1095"/>
        <v>1.1737110683075578</v>
      </c>
      <c r="AG1021" s="238">
        <f t="shared" si="1096"/>
        <v>4.9646506657091907</v>
      </c>
      <c r="AH1021" s="48">
        <f t="shared" si="1097"/>
        <v>1.8909398140505805E-3</v>
      </c>
      <c r="AI1021" s="48">
        <f>AE1021+AC1021+SUM($AB$985:AB1021)</f>
        <v>18.782648588207138</v>
      </c>
      <c r="AJ1021" s="48">
        <f>AE1021+AC1021+SUM($AB$984:AB1021)-$AI$985</f>
        <v>17.368842148306381</v>
      </c>
      <c r="AK1021" s="46"/>
      <c r="AL1021" s="86"/>
      <c r="AM1021" s="41"/>
      <c r="AN1021" s="41"/>
      <c r="AO1021" s="41"/>
      <c r="AP1021" s="41"/>
      <c r="AQ1021"/>
      <c r="AR1021" s="41"/>
      <c r="AT1021" s="41"/>
      <c r="AU1021" s="41"/>
      <c r="AW1021" s="22"/>
      <c r="AX1021" s="22"/>
      <c r="AY1021" s="22"/>
      <c r="AZ1021" s="22"/>
      <c r="BA1021" s="22"/>
      <c r="BB1021" s="22"/>
    </row>
    <row r="1022" spans="4:54" ht="14.4" x14ac:dyDescent="0.3">
      <c r="D1022" s="47" t="s">
        <v>126</v>
      </c>
      <c r="E1022" s="32">
        <v>41158.413888888892</v>
      </c>
      <c r="F1022" s="21">
        <f t="shared" si="1087"/>
        <v>1273.7444444444482</v>
      </c>
      <c r="G1022" s="21">
        <f t="shared" si="1098"/>
        <v>1273.7444444444482</v>
      </c>
      <c r="H1022" s="21"/>
      <c r="I1022" s="50">
        <v>1037</v>
      </c>
      <c r="J1022" s="21">
        <v>30557</v>
      </c>
      <c r="K1022" s="21">
        <v>63151</v>
      </c>
      <c r="L1022" s="21">
        <v>8</v>
      </c>
      <c r="M1022" s="51">
        <v>7.15</v>
      </c>
      <c r="N1022" s="40"/>
      <c r="O1022" s="40"/>
      <c r="P1022" s="40"/>
      <c r="R1022" s="22"/>
      <c r="S1022" s="22"/>
      <c r="T1022" s="22"/>
      <c r="U1022" s="52">
        <f t="shared" si="1088"/>
        <v>0.17314736950828621</v>
      </c>
      <c r="V1022" s="52">
        <f t="shared" si="1089"/>
        <v>24.129892098906808</v>
      </c>
      <c r="W1022" s="52">
        <f t="shared" si="1090"/>
        <v>8.5548219535086525E-2</v>
      </c>
      <c r="X1022" s="247">
        <f>W1022+V1022+SUM($U$985:U1022)</f>
        <v>24.717460019556224</v>
      </c>
      <c r="Y1022" s="104">
        <f>W1022+V1022+SUM($U$985:U1022)-$X$985</f>
        <v>24.716857555671357</v>
      </c>
      <c r="Z1022" s="89"/>
      <c r="AA1022" s="1">
        <f t="shared" si="1099"/>
        <v>0.14631800102521381</v>
      </c>
      <c r="AB1022" s="41">
        <f t="shared" si="1091"/>
        <v>8.3781162136224316E-2</v>
      </c>
      <c r="AC1022" s="48">
        <f t="shared" si="1092"/>
        <v>11.675778892912154</v>
      </c>
      <c r="AD1022" s="48">
        <f t="shared" si="1093"/>
        <v>1.2277519209322898</v>
      </c>
      <c r="AE1022" s="48">
        <f t="shared" si="1094"/>
        <v>6.4229666217392767</v>
      </c>
      <c r="AF1022" s="48">
        <f t="shared" si="1095"/>
        <v>1.2277519209322898</v>
      </c>
      <c r="AG1022" s="238">
        <f t="shared" si="1096"/>
        <v>5.1932366969764399</v>
      </c>
      <c r="AH1022" s="48">
        <f t="shared" si="1097"/>
        <v>1.9780038305471587E-3</v>
      </c>
      <c r="AI1022" s="48">
        <f>AE1022+AC1022+SUM($AB$985:AB1022)</f>
        <v>19.663065961921927</v>
      </c>
      <c r="AJ1022" s="48">
        <f>AE1022+AC1022+SUM($AB$984:AB1022)-$AI$985</f>
        <v>18.24925952202117</v>
      </c>
      <c r="AK1022" s="46"/>
      <c r="AL1022" s="86"/>
      <c r="AM1022" s="41"/>
      <c r="AN1022" s="41"/>
      <c r="AO1022" s="41"/>
      <c r="AP1022" s="41"/>
      <c r="AQ1022"/>
      <c r="AR1022" s="41"/>
      <c r="AT1022" s="41"/>
      <c r="AU1022" s="41"/>
      <c r="AW1022" s="22"/>
      <c r="AX1022" s="22"/>
      <c r="AY1022" s="22"/>
      <c r="AZ1022" s="22"/>
      <c r="BA1022" s="22"/>
      <c r="BB1022" s="22"/>
    </row>
    <row r="1023" spans="4:54" ht="14.4" x14ac:dyDescent="0.3">
      <c r="D1023" s="22"/>
      <c r="E1023" s="32">
        <v>41192.5</v>
      </c>
      <c r="F1023" s="21">
        <f t="shared" si="1087"/>
        <v>1307.8305555555562</v>
      </c>
      <c r="G1023" s="21">
        <f t="shared" si="1098"/>
        <v>1307.8305555555562</v>
      </c>
      <c r="H1023" s="21"/>
      <c r="I1023" s="50">
        <v>1037</v>
      </c>
      <c r="J1023" s="21">
        <v>4312</v>
      </c>
      <c r="K1023" s="21">
        <v>221</v>
      </c>
      <c r="L1023" s="21">
        <v>19</v>
      </c>
      <c r="M1023" s="51">
        <v>7.15</v>
      </c>
      <c r="N1023" s="40"/>
      <c r="O1023" s="40"/>
      <c r="P1023" s="40"/>
      <c r="R1023" s="22"/>
      <c r="S1023" s="22"/>
      <c r="T1023" s="22"/>
      <c r="U1023" s="52">
        <f t="shared" si="1088"/>
        <v>6.0593765199808797E-4</v>
      </c>
      <c r="V1023" s="52">
        <f t="shared" si="1089"/>
        <v>8.4443732543560759E-2</v>
      </c>
      <c r="W1023" s="52">
        <f t="shared" si="1090"/>
        <v>2.9938016052404753E-4</v>
      </c>
      <c r="X1023" s="247">
        <f>W1023+V1023+SUM($U$1023:U1023)</f>
        <v>8.5349050356082895E-2</v>
      </c>
      <c r="Y1023" s="256">
        <f>W1023+V1023+SUM($U$1023:U1023)+$Y$1022-$X$1023</f>
        <v>24.716857555671357</v>
      </c>
      <c r="Z1023" s="91"/>
      <c r="AA1023" s="1">
        <f t="shared" si="1099"/>
        <v>9.7959834719105424E-2</v>
      </c>
      <c r="AB1023" s="41">
        <f t="shared" si="1091"/>
        <v>1.1822638712288485E-2</v>
      </c>
      <c r="AC1023" s="48">
        <f t="shared" si="1092"/>
        <v>1.6476080304426877</v>
      </c>
      <c r="AD1023" s="48">
        <f t="shared" si="1093"/>
        <v>0.17325216097980933</v>
      </c>
      <c r="AE1023" s="48">
        <f t="shared" si="1094"/>
        <v>0.90636620325751094</v>
      </c>
      <c r="AF1023" s="48">
        <f t="shared" si="1095"/>
        <v>0.17325216097980933</v>
      </c>
      <c r="AG1023" s="238">
        <f t="shared" si="1096"/>
        <v>0.7328349195720264</v>
      </c>
      <c r="AH1023" s="48">
        <f t="shared" si="1097"/>
        <v>2.7912270567527405E-4</v>
      </c>
      <c r="AI1023" s="84">
        <f>AE1023+AC1023+SUM($AB$1023:AB1023)</f>
        <v>2.5657968724124869</v>
      </c>
      <c r="AJ1023" s="84">
        <f>AE1023+AC1023+SUM($AB$1023:AB1023)+$AJ$1022-$AI$1023</f>
        <v>18.24925952202117</v>
      </c>
      <c r="AK1023" s="46"/>
      <c r="AL1023" s="86"/>
      <c r="AM1023" s="41"/>
      <c r="AN1023" s="41"/>
      <c r="AO1023" s="41"/>
      <c r="AP1023" s="41"/>
      <c r="AQ1023"/>
      <c r="AR1023" s="41"/>
      <c r="AT1023" s="41"/>
      <c r="AU1023" s="41"/>
      <c r="AW1023" s="22"/>
      <c r="AX1023" s="22"/>
      <c r="AY1023" s="22"/>
      <c r="AZ1023" s="22"/>
      <c r="BA1023" s="22"/>
      <c r="BB1023" s="22"/>
    </row>
    <row r="1024" spans="4:54" ht="14.4" x14ac:dyDescent="0.3">
      <c r="D1024" s="22"/>
      <c r="E1024" s="32">
        <v>41211.555555555555</v>
      </c>
      <c r="F1024" s="21">
        <f t="shared" si="1087"/>
        <v>1326.8861111111109</v>
      </c>
      <c r="G1024" s="21">
        <f t="shared" si="1098"/>
        <v>1326.8861111111109</v>
      </c>
      <c r="H1024" s="21"/>
      <c r="I1024" s="50">
        <v>1037</v>
      </c>
      <c r="J1024" s="21">
        <v>17141</v>
      </c>
      <c r="K1024" s="21">
        <v>1546</v>
      </c>
      <c r="L1024" s="21">
        <v>48</v>
      </c>
      <c r="M1024" s="51">
        <v>7.15</v>
      </c>
      <c r="N1024" s="40"/>
      <c r="O1024" s="40"/>
      <c r="P1024" s="40"/>
      <c r="R1024" s="22"/>
      <c r="S1024" s="22"/>
      <c r="T1024" s="22"/>
      <c r="U1024" s="52">
        <f t="shared" si="1088"/>
        <v>4.2388217646563073E-3</v>
      </c>
      <c r="V1024" s="52">
        <f t="shared" si="1089"/>
        <v>0.59072402946762415</v>
      </c>
      <c r="W1024" s="52">
        <f t="shared" si="1090"/>
        <v>2.0943064623084951E-3</v>
      </c>
      <c r="X1024" s="247">
        <f>W1024+V1024+SUM($U$1023:U1024)</f>
        <v>0.59766309534658701</v>
      </c>
      <c r="Y1024" s="104">
        <f>W1024+V1024+SUM($U$1023:U1024)+$Y$1022-$X$1023</f>
        <v>25.229171600661861</v>
      </c>
      <c r="Z1024" s="89"/>
      <c r="AA1024" s="1">
        <f t="shared" si="1099"/>
        <v>2.4406115105269219E-2</v>
      </c>
      <c r="AB1024" s="41">
        <f t="shared" si="1091"/>
        <v>4.699718232081098E-2</v>
      </c>
      <c r="AC1024" s="48">
        <f t="shared" si="1092"/>
        <v>6.5495475996795252</v>
      </c>
      <c r="AD1024" s="48">
        <f t="shared" si="1093"/>
        <v>0.68870948315280878</v>
      </c>
      <c r="AE1024" s="48">
        <f t="shared" si="1094"/>
        <v>3.6029738149436432</v>
      </c>
      <c r="AF1024" s="48">
        <f t="shared" si="1095"/>
        <v>0.68870948315280855</v>
      </c>
      <c r="AG1024" s="238">
        <f t="shared" si="1096"/>
        <v>2.9131547672504867</v>
      </c>
      <c r="AH1024" s="48">
        <f t="shared" si="1097"/>
        <v>1.1095645403478363E-3</v>
      </c>
      <c r="AI1024" s="48">
        <f>AE1024+AC1024+SUM($AB$1023:AB1024)</f>
        <v>10.211341235656267</v>
      </c>
      <c r="AJ1024" s="48">
        <f>AE1024+AC1024+SUM($AB$1023:AB1024)+$AJ$1022-$AI$1023</f>
        <v>25.894803885264949</v>
      </c>
      <c r="AK1024" s="46"/>
      <c r="AL1024" s="86"/>
      <c r="AM1024" s="41"/>
      <c r="AN1024" s="41"/>
      <c r="AO1024" s="41"/>
      <c r="AP1024" s="41"/>
      <c r="AQ1024"/>
      <c r="AR1024" s="41"/>
      <c r="AT1024" s="41"/>
      <c r="AU1024" s="41"/>
      <c r="AW1024" s="22"/>
      <c r="AX1024" s="22"/>
      <c r="AY1024" s="22"/>
      <c r="AZ1024" s="22"/>
      <c r="BA1024" s="22"/>
      <c r="BB1024" s="22"/>
    </row>
    <row r="1025" spans="4:92" ht="14.4" x14ac:dyDescent="0.3">
      <c r="D1025" s="22"/>
      <c r="E1025" s="32">
        <v>41243.567361111112</v>
      </c>
      <c r="F1025" s="21">
        <f t="shared" si="1087"/>
        <v>1358.8979166666686</v>
      </c>
      <c r="G1025" s="21">
        <f t="shared" si="1098"/>
        <v>1358.8979166666686</v>
      </c>
      <c r="H1025" s="21"/>
      <c r="I1025" s="50">
        <v>1037</v>
      </c>
      <c r="J1025" s="21">
        <v>18328</v>
      </c>
      <c r="K1025" s="21">
        <v>2357</v>
      </c>
      <c r="L1025" s="21">
        <v>47</v>
      </c>
      <c r="M1025" s="51">
        <v>7.15</v>
      </c>
      <c r="N1025" s="40"/>
      <c r="O1025" s="40"/>
      <c r="P1025" s="40"/>
      <c r="R1025" s="22"/>
      <c r="S1025" s="22"/>
      <c r="T1025" s="22"/>
      <c r="U1025" s="52">
        <f t="shared" si="1088"/>
        <v>6.4624210215361681E-3</v>
      </c>
      <c r="V1025" s="52">
        <f t="shared" si="1089"/>
        <v>0.900605781018881</v>
      </c>
      <c r="W1025" s="52">
        <f t="shared" si="1090"/>
        <v>3.192936825136561E-3</v>
      </c>
      <c r="X1025" s="247">
        <f>W1025+V1025+SUM($U$1023:U1025)</f>
        <v>0.91510589828220812</v>
      </c>
      <c r="Y1025" s="104">
        <f>W1025+V1025+SUM($U$1023:U1025)+$Y$1022-$X$1023</f>
        <v>25.546614403597481</v>
      </c>
      <c r="Z1025" s="89"/>
      <c r="AA1025" s="1">
        <f t="shared" si="1099"/>
        <v>1.0515477833735283E-2</v>
      </c>
      <c r="AB1025" s="41">
        <f t="shared" si="1091"/>
        <v>5.025169812588668E-2</v>
      </c>
      <c r="AC1025" s="48">
        <f t="shared" si="1092"/>
        <v>7.0030983260560244</v>
      </c>
      <c r="AD1025" s="48">
        <f t="shared" si="1093"/>
        <v>0.73640204230935657</v>
      </c>
      <c r="AE1025" s="48">
        <f t="shared" si="1094"/>
        <v>3.8524767563320177</v>
      </c>
      <c r="AF1025" s="48">
        <f t="shared" si="1095"/>
        <v>0.73640204230935646</v>
      </c>
      <c r="AG1025" s="238">
        <f t="shared" si="1096"/>
        <v>3.1148883130603195</v>
      </c>
      <c r="AH1025" s="48">
        <f t="shared" si="1097"/>
        <v>1.1864009623414708E-3</v>
      </c>
      <c r="AI1025" s="48">
        <f>AE1025+AC1025+SUM($AB$1023:AB1025)</f>
        <v>10.964646601547029</v>
      </c>
      <c r="AJ1025" s="48">
        <f>AE1025+AC1025+SUM($AB$1023:AB1025)+$AJ$1022-$AI$1023</f>
        <v>26.648109251155713</v>
      </c>
      <c r="AK1025" s="46"/>
      <c r="AL1025" s="86"/>
      <c r="AM1025" s="41"/>
      <c r="AN1025" s="41"/>
      <c r="AO1025" s="41"/>
      <c r="AP1025" s="41"/>
      <c r="AQ1025"/>
      <c r="AR1025" s="41"/>
      <c r="AT1025" s="41"/>
      <c r="AU1025" s="41"/>
      <c r="AW1025" s="22"/>
      <c r="AX1025" s="22"/>
      <c r="AY1025" s="22"/>
      <c r="AZ1025" s="22"/>
      <c r="BA1025" s="22"/>
      <c r="BB1025" s="22"/>
    </row>
    <row r="1026" spans="4:92" ht="14.4" x14ac:dyDescent="0.3">
      <c r="D1026" s="22"/>
      <c r="E1026" s="32">
        <v>41277.587500000001</v>
      </c>
      <c r="F1026" s="21">
        <f t="shared" si="1087"/>
        <v>1392.9180555555577</v>
      </c>
      <c r="G1026" s="21">
        <f t="shared" si="1098"/>
        <v>1392.9180555555577</v>
      </c>
      <c r="H1026" s="21"/>
      <c r="I1026" s="50">
        <v>1037</v>
      </c>
      <c r="J1026" s="21">
        <v>19016</v>
      </c>
      <c r="K1026" s="21">
        <v>3073</v>
      </c>
      <c r="L1026" s="21">
        <v>52</v>
      </c>
      <c r="M1026" s="51">
        <v>7.15</v>
      </c>
      <c r="N1026" s="40"/>
      <c r="O1026" s="40"/>
      <c r="P1026" s="40"/>
      <c r="R1026" s="22"/>
      <c r="S1026" s="22"/>
      <c r="T1026" s="22"/>
      <c r="U1026" s="52">
        <f t="shared" si="1088"/>
        <v>8.425549342036761E-3</v>
      </c>
      <c r="V1026" s="52">
        <f t="shared" si="1089"/>
        <v>1.1741881905265259</v>
      </c>
      <c r="W1026" s="52">
        <f t="shared" si="1090"/>
        <v>4.1628743587800816E-3</v>
      </c>
      <c r="X1026" s="247">
        <f>W1026+V1026+SUM($U$1023:U1026)</f>
        <v>1.1980837946655332</v>
      </c>
      <c r="Y1026" s="104">
        <f>W1026+V1026+SUM($U$1023:U1026)+$Y$1022-$X$1023</f>
        <v>25.829592299980806</v>
      </c>
      <c r="Z1026" s="89"/>
      <c r="AA1026" s="1">
        <f t="shared" si="1099"/>
        <v>1.2311162015673928E-2</v>
      </c>
      <c r="AB1026" s="41">
        <f t="shared" si="1091"/>
        <v>5.2138056065138647E-2</v>
      </c>
      <c r="AC1026" s="48">
        <f t="shared" si="1092"/>
        <v>7.2659819821192366</v>
      </c>
      <c r="AD1026" s="48">
        <f t="shared" si="1093"/>
        <v>0.76404524424676568</v>
      </c>
      <c r="AE1026" s="48">
        <f t="shared" si="1094"/>
        <v>3.9970917720651271</v>
      </c>
      <c r="AF1026" s="48">
        <f t="shared" si="1095"/>
        <v>0.76404524424676579</v>
      </c>
      <c r="AG1026" s="238">
        <f t="shared" si="1096"/>
        <v>3.2318155915078046</v>
      </c>
      <c r="AH1026" s="48">
        <f t="shared" si="1097"/>
        <v>1.2309363105568207E-3</v>
      </c>
      <c r="AI1026" s="48">
        <f>AE1026+AC1026+SUM($AB$1023:AB1026)</f>
        <v>11.424283329408489</v>
      </c>
      <c r="AJ1026" s="48">
        <f>AE1026+AC1026+SUM($AB$1023:AB1026)+$AJ$1022-$AI$1023</f>
        <v>27.107745979017171</v>
      </c>
      <c r="AK1026" s="46"/>
      <c r="AL1026" s="86"/>
      <c r="AM1026" s="41"/>
      <c r="AN1026" s="41"/>
      <c r="AO1026" s="41"/>
      <c r="AP1026" s="41"/>
      <c r="AQ1026"/>
      <c r="AR1026" s="41"/>
      <c r="AT1026" s="41"/>
      <c r="AU1026" s="41"/>
      <c r="AW1026" s="22"/>
      <c r="AX1026" s="22"/>
      <c r="AY1026" s="22"/>
      <c r="AZ1026" s="22"/>
      <c r="BA1026" s="22"/>
      <c r="BB1026" s="22"/>
    </row>
    <row r="1027" spans="4:92" ht="14.4" x14ac:dyDescent="0.3">
      <c r="D1027" s="22"/>
      <c r="E1027" s="32">
        <v>41330.62222222222</v>
      </c>
      <c r="F1027" s="21">
        <f t="shared" si="1087"/>
        <v>1445.9527777777766</v>
      </c>
      <c r="G1027" s="21">
        <f t="shared" si="1098"/>
        <v>1445.9527777777766</v>
      </c>
      <c r="H1027" s="21"/>
      <c r="I1027" s="50">
        <v>1037</v>
      </c>
      <c r="J1027" s="21">
        <v>17300</v>
      </c>
      <c r="K1027" s="21">
        <v>3721</v>
      </c>
      <c r="L1027" s="21">
        <v>46</v>
      </c>
      <c r="M1027" s="51">
        <v>7.15</v>
      </c>
      <c r="N1027" s="40"/>
      <c r="O1027" s="40"/>
      <c r="P1027" s="40"/>
      <c r="R1027" s="22"/>
      <c r="S1027" s="22"/>
      <c r="T1027" s="22"/>
      <c r="U1027" s="52">
        <f t="shared" si="1088"/>
        <v>1.0202235308076405E-2</v>
      </c>
      <c r="V1027" s="52">
        <f t="shared" si="1089"/>
        <v>1.4217879130976905</v>
      </c>
      <c r="W1027" s="52">
        <f t="shared" si="1090"/>
        <v>5.0406949199546646E-3</v>
      </c>
      <c r="X1027" s="247">
        <f>W1027+V1027+SUM($U$1023:U1027)</f>
        <v>1.4567635731059487</v>
      </c>
      <c r="Y1027" s="104">
        <f>W1027+V1027+SUM($U$1023:U1027)+$Y$1022-$X$1023</f>
        <v>26.088272078421223</v>
      </c>
      <c r="Z1027" s="89"/>
      <c r="AA1027" s="1">
        <f t="shared" si="1099"/>
        <v>7.1551205815622854E-3</v>
      </c>
      <c r="AB1027" s="41">
        <f t="shared" si="1091"/>
        <v>4.7433128414329964E-2</v>
      </c>
      <c r="AC1027" s="48">
        <f t="shared" si="1092"/>
        <v>6.6103012353104118</v>
      </c>
      <c r="AD1027" s="48">
        <f t="shared" si="1093"/>
        <v>0.69509795569357646</v>
      </c>
      <c r="AE1027" s="48">
        <f t="shared" si="1094"/>
        <v>3.6363950177075459</v>
      </c>
      <c r="AF1027" s="48">
        <f t="shared" si="1095"/>
        <v>0.69509795569357635</v>
      </c>
      <c r="AG1027" s="238">
        <f t="shared" si="1096"/>
        <v>2.9401772051475081</v>
      </c>
      <c r="AH1027" s="48">
        <f t="shared" si="1097"/>
        <v>1.1198568664615586E-3</v>
      </c>
      <c r="AI1027" s="48">
        <f>AE1027+AC1027+SUM($AB$1023:AB1027)</f>
        <v>10.455338956656414</v>
      </c>
      <c r="AJ1027" s="48">
        <f>AE1027+AC1027+SUM($AB$1023:AB1027)+$AJ$1022-$AI$1023</f>
        <v>26.138801606265094</v>
      </c>
      <c r="AK1027" s="46"/>
      <c r="AL1027" s="86"/>
      <c r="AM1027" s="41"/>
      <c r="AN1027" s="41"/>
      <c r="AO1027" s="41"/>
      <c r="AP1027" s="41"/>
      <c r="AQ1027"/>
      <c r="AR1027" s="41"/>
      <c r="AT1027" s="41"/>
      <c r="AU1027" s="41"/>
      <c r="AW1027" s="22"/>
      <c r="AX1027" s="22"/>
      <c r="AY1027" s="22"/>
      <c r="AZ1027" s="22"/>
      <c r="BA1027" s="22"/>
      <c r="BB1027" s="22"/>
    </row>
    <row r="1028" spans="4:92" ht="14.4" x14ac:dyDescent="0.3">
      <c r="D1028" s="47"/>
      <c r="E1028" s="32">
        <v>41360.438888888886</v>
      </c>
      <c r="F1028" s="21">
        <f t="shared" si="1087"/>
        <v>1475.7694444444423</v>
      </c>
      <c r="G1028" s="21">
        <f t="shared" si="1098"/>
        <v>1475.7694444444423</v>
      </c>
      <c r="H1028" s="21"/>
      <c r="I1028" s="50">
        <v>1037</v>
      </c>
      <c r="J1028" s="21">
        <v>19772</v>
      </c>
      <c r="K1028" s="21">
        <v>4689</v>
      </c>
      <c r="L1028" s="21">
        <v>16</v>
      </c>
      <c r="M1028" s="51">
        <v>7.15</v>
      </c>
      <c r="N1028" s="40"/>
      <c r="O1028" s="40"/>
      <c r="P1028" s="40"/>
      <c r="R1028" s="22"/>
      <c r="S1028" s="22"/>
      <c r="T1028" s="47">
        <f>AJ1028/Y1028</f>
        <v>1.0447582303777239</v>
      </c>
      <c r="U1028" s="52">
        <f t="shared" si="1088"/>
        <v>1.2856297059814635E-2</v>
      </c>
      <c r="V1028" s="52">
        <f t="shared" si="1089"/>
        <v>1.7916591036052325</v>
      </c>
      <c r="W1028" s="52">
        <f t="shared" si="1090"/>
        <v>6.3520071162771899E-3</v>
      </c>
      <c r="X1028" s="247">
        <f>W1028+V1028+SUM($U$1023:U1028)</f>
        <v>1.8408023728696281</v>
      </c>
      <c r="Y1028" s="104">
        <f>W1028+V1028+SUM($U$1023:U1028)+$Y$1022-$X$1023</f>
        <v>26.472310878184903</v>
      </c>
      <c r="Z1028" s="89"/>
      <c r="AA1028" s="1">
        <f t="shared" si="1099"/>
        <v>7.3841441088342919E-3</v>
      </c>
      <c r="AB1028" s="41">
        <f t="shared" si="1091"/>
        <v>5.4210856358851561E-2</v>
      </c>
      <c r="AC1028" s="48">
        <f t="shared" si="1092"/>
        <v>7.5548483251189289</v>
      </c>
      <c r="AD1028" s="48">
        <f t="shared" si="1093"/>
        <v>0.79442062311984929</v>
      </c>
      <c r="AE1028" s="48">
        <f t="shared" si="1094"/>
        <v>4.1560001323765094</v>
      </c>
      <c r="AF1028" s="48">
        <f t="shared" si="1095"/>
        <v>0.79442062311984929</v>
      </c>
      <c r="AG1028" s="238">
        <f t="shared" si="1096"/>
        <v>3.3602996358483548</v>
      </c>
      <c r="AH1028" s="48">
        <f t="shared" si="1097"/>
        <v>1.2798734083050831E-3</v>
      </c>
      <c r="AI1028" s="48">
        <f>AE1028+AC1028+SUM($AB$1023:AB1028)</f>
        <v>11.973702017492744</v>
      </c>
      <c r="AJ1028" s="48">
        <f>AE1028+AC1028+SUM($AB$1023:AB1028)+$AJ$1022-$AI$1023</f>
        <v>27.657164667101426</v>
      </c>
      <c r="AK1028" s="46"/>
      <c r="AL1028" s="120">
        <f>LINEST(AJ1024:AJ1028,G1024:G1028,TRUE,TRUE)*120</f>
        <v>0.84234008005522709</v>
      </c>
      <c r="AM1028" s="25">
        <v>-10.393771980901363</v>
      </c>
      <c r="AN1028" s="25">
        <v>0.31666394191085712</v>
      </c>
      <c r="AQ1028"/>
      <c r="AR1028" s="25">
        <v>-66.817694787796768</v>
      </c>
      <c r="AS1028" s="25">
        <v>0.54422491417620267</v>
      </c>
      <c r="AW1028" s="22"/>
      <c r="AX1028" s="22"/>
      <c r="AY1028" s="22"/>
      <c r="AZ1028" s="22"/>
      <c r="BA1028" s="22"/>
      <c r="BB1028" s="22"/>
    </row>
    <row r="1029" spans="4:92" ht="14.4" x14ac:dyDescent="0.3">
      <c r="D1029" s="22"/>
      <c r="E1029" s="87">
        <v>41409.580555555556</v>
      </c>
      <c r="F1029" s="21">
        <f t="shared" si="1087"/>
        <v>1524.9111111111124</v>
      </c>
      <c r="G1029" s="21"/>
      <c r="H1029" s="21"/>
      <c r="I1029" s="21"/>
      <c r="L1029" s="21"/>
      <c r="M1029" s="51"/>
      <c r="N1029" s="40"/>
      <c r="O1029" s="40"/>
      <c r="P1029" s="40"/>
      <c r="R1029" s="22"/>
      <c r="S1029" s="22"/>
      <c r="T1029" s="47"/>
      <c r="U1029" s="52"/>
      <c r="V1029" s="52"/>
      <c r="W1029" s="52"/>
      <c r="X1029" s="247"/>
      <c r="Y1029" s="257">
        <f>LINEST(Y1026:Y1028,G1026:G1028)*(F1029-F1028)+Y1028</f>
        <v>26.837033524620612</v>
      </c>
      <c r="Z1029" s="151"/>
      <c r="AA1029" s="1">
        <f t="shared" si="1099"/>
        <v>7.8727732234079775E-3</v>
      </c>
      <c r="AB1029" s="41"/>
      <c r="AC1029" s="48"/>
      <c r="AD1029" s="48"/>
      <c r="AE1029" s="48"/>
      <c r="AF1029" s="48"/>
      <c r="AG1029" s="238"/>
      <c r="AH1029" s="48"/>
      <c r="AI1029" s="48"/>
      <c r="AJ1029" s="88">
        <f>LINEST(AJ1026:AJ1028,G1026:G1028)*(F1029-F1028)+AJ1028</f>
        <v>27.840432840427773</v>
      </c>
      <c r="AK1029" s="46"/>
      <c r="AL1029" s="86"/>
      <c r="AQ1029"/>
      <c r="AW1029" s="22"/>
      <c r="AX1029" s="22"/>
      <c r="AY1029" s="22"/>
      <c r="AZ1029" s="22"/>
      <c r="BA1029" s="22"/>
      <c r="BB1029" s="22"/>
    </row>
    <row r="1030" spans="4:92" ht="14.4" x14ac:dyDescent="0.3">
      <c r="D1030" s="22"/>
      <c r="E1030" s="32"/>
      <c r="F1030" s="21"/>
      <c r="G1030" s="21"/>
      <c r="H1030" s="21"/>
      <c r="I1030" s="21"/>
      <c r="L1030" s="21"/>
      <c r="M1030" s="21"/>
      <c r="N1030" s="40"/>
      <c r="O1030" s="40"/>
      <c r="P1030" s="40"/>
      <c r="R1030" s="22"/>
      <c r="S1030" s="22"/>
      <c r="T1030" s="22"/>
      <c r="U1030" s="52"/>
      <c r="V1030" s="52"/>
      <c r="W1030" s="52"/>
      <c r="X1030" s="247"/>
      <c r="Y1030" s="104"/>
      <c r="Z1030" s="42"/>
      <c r="AA1030" s="42"/>
      <c r="AB1030" s="41"/>
      <c r="AC1030" s="48"/>
      <c r="AD1030" s="48"/>
      <c r="AE1030" s="48"/>
      <c r="AF1030" s="48"/>
      <c r="AG1030" s="238"/>
      <c r="AH1030" s="48"/>
      <c r="AI1030" s="48"/>
      <c r="AJ1030" s="48"/>
      <c r="AK1030" s="46"/>
      <c r="AL1030" s="86"/>
      <c r="AM1030" s="41"/>
      <c r="AN1030" s="41"/>
      <c r="AO1030" s="41"/>
      <c r="AP1030" s="41"/>
      <c r="AQ1030"/>
      <c r="AR1030" s="41"/>
      <c r="AT1030" s="41"/>
      <c r="AU1030" s="41"/>
      <c r="AW1030" s="22"/>
      <c r="AX1030" s="22"/>
      <c r="AY1030" s="22"/>
      <c r="AZ1030" s="22"/>
      <c r="BA1030" s="22"/>
      <c r="BB1030" s="22"/>
      <c r="BQ1030" s="42"/>
      <c r="BR1030" s="42"/>
      <c r="BS1030" s="42"/>
    </row>
    <row r="1031" spans="4:92" ht="14.4" x14ac:dyDescent="0.3">
      <c r="D1031" s="22"/>
      <c r="E1031" s="32"/>
      <c r="F1031" s="21"/>
      <c r="G1031" s="21"/>
      <c r="H1031" s="21"/>
      <c r="I1031" s="21"/>
      <c r="L1031" s="21"/>
      <c r="M1031" s="21"/>
      <c r="N1031" s="40"/>
      <c r="O1031" s="40"/>
      <c r="P1031" s="40"/>
      <c r="R1031" s="22"/>
      <c r="S1031" s="22"/>
      <c r="T1031" s="22"/>
      <c r="U1031" s="52"/>
      <c r="V1031" s="52"/>
      <c r="W1031" s="52"/>
      <c r="X1031" s="247"/>
      <c r="Y1031" s="104"/>
      <c r="Z1031" s="42"/>
      <c r="AA1031" s="42"/>
      <c r="AB1031" s="41"/>
      <c r="AC1031" s="48"/>
      <c r="AD1031" s="48"/>
      <c r="AE1031" s="48"/>
      <c r="AF1031" s="48"/>
      <c r="AG1031" s="238"/>
      <c r="AH1031" s="48"/>
      <c r="AI1031" s="48"/>
      <c r="AJ1031" s="48"/>
      <c r="AK1031" s="46"/>
      <c r="AL1031" s="86"/>
      <c r="AM1031" s="41"/>
      <c r="AN1031" s="41"/>
      <c r="AO1031" s="41"/>
      <c r="AP1031" s="41"/>
      <c r="AQ1031"/>
      <c r="AR1031" s="41"/>
      <c r="AT1031" s="41"/>
      <c r="AU1031" s="41"/>
      <c r="AW1031" s="22"/>
      <c r="AX1031" s="22"/>
      <c r="AY1031" s="22"/>
      <c r="AZ1031" s="22"/>
      <c r="BA1031" s="22"/>
      <c r="BB1031" s="22"/>
      <c r="BQ1031" s="42"/>
      <c r="BR1031" s="42"/>
      <c r="BS1031" s="42"/>
    </row>
    <row r="1032" spans="4:92" ht="14.4" x14ac:dyDescent="0.3">
      <c r="D1032" s="22" t="s">
        <v>173</v>
      </c>
      <c r="E1032" s="32">
        <v>41408.4375</v>
      </c>
      <c r="F1032" s="21">
        <f t="shared" ref="F1032:F1048" si="1100">E1032-E$985</f>
        <v>1523.7680555555562</v>
      </c>
      <c r="G1032" s="21"/>
      <c r="H1032" s="21"/>
      <c r="I1032" s="21"/>
      <c r="L1032" s="21"/>
      <c r="M1032" s="51"/>
      <c r="N1032" s="40"/>
      <c r="O1032" s="1" t="s">
        <v>360</v>
      </c>
      <c r="P1032" s="40">
        <v>45.123838755716932</v>
      </c>
      <c r="R1032" s="22"/>
      <c r="S1032" s="22"/>
      <c r="T1032" s="22"/>
      <c r="U1032" s="52"/>
      <c r="V1032" s="52"/>
      <c r="W1032" s="52"/>
      <c r="X1032" s="247"/>
      <c r="Y1032" s="104"/>
      <c r="Z1032" s="42"/>
      <c r="AA1032" s="42"/>
      <c r="AB1032" s="41"/>
      <c r="AC1032" s="48"/>
      <c r="AD1032" s="48"/>
      <c r="AE1032" s="48"/>
      <c r="AF1032" s="48"/>
      <c r="AG1032" s="238"/>
      <c r="AH1032" s="48"/>
      <c r="AI1032" s="48"/>
      <c r="AJ1032" s="48"/>
      <c r="AK1032" s="46"/>
      <c r="AL1032" s="86"/>
      <c r="AM1032" s="41"/>
      <c r="AN1032" s="41"/>
      <c r="AO1032" s="41"/>
      <c r="AP1032" s="41"/>
      <c r="AQ1032"/>
      <c r="AR1032" s="41"/>
      <c r="AT1032" s="41"/>
      <c r="AU1032" s="41"/>
      <c r="AW1032" s="22"/>
      <c r="AX1032" s="22"/>
      <c r="AY1032" s="22"/>
      <c r="AZ1032" s="22"/>
      <c r="BA1032" s="22"/>
      <c r="BB1032" s="22"/>
      <c r="CM1032" s="89">
        <f>CH1032/$P$1032</f>
        <v>0</v>
      </c>
      <c r="CN1032" s="89">
        <f>CI1032/$P$1032</f>
        <v>0</v>
      </c>
    </row>
    <row r="1033" spans="4:92" ht="14.4" x14ac:dyDescent="0.3">
      <c r="D1033" s="22"/>
      <c r="E1033" s="32">
        <v>41409.580555555556</v>
      </c>
      <c r="F1033" s="21">
        <f t="shared" si="1100"/>
        <v>1524.9111111111124</v>
      </c>
      <c r="G1033" s="21">
        <f t="shared" ref="G1033:G1048" si="1101">E1033-E$1033</f>
        <v>0</v>
      </c>
      <c r="H1033" s="21"/>
      <c r="I1033" s="50">
        <v>1037</v>
      </c>
      <c r="J1033" s="21">
        <v>3840</v>
      </c>
      <c r="K1033" s="21">
        <v>287.10000000000002</v>
      </c>
      <c r="L1033" s="21">
        <v>17</v>
      </c>
      <c r="M1033" s="51">
        <v>7.15</v>
      </c>
      <c r="N1033" s="40"/>
      <c r="O1033" s="40"/>
      <c r="P1033" s="40"/>
      <c r="R1033" s="22"/>
      <c r="S1033" s="22"/>
      <c r="T1033" s="22"/>
      <c r="U1033" s="52">
        <f t="shared" ref="U1033:U1058" si="1102">($A$5*I1033/1000/$A$3*K1033)/$P$984</f>
        <v>7.8717058773145271E-4</v>
      </c>
      <c r="V1033" s="52">
        <f t="shared" ref="V1033:V1058" si="1103">($T$984*I1033/1000/$A$3*K1033)/$P$984</f>
        <v>0.10970043263916876</v>
      </c>
      <c r="W1033" s="52">
        <f t="shared" ref="W1033:W1058" si="1104">($A$36*$R$984*K1033*I1033/1000000)/$P$984</f>
        <v>3.8892327640929433E-4</v>
      </c>
      <c r="X1033" s="247">
        <f>W1033+V1033+SUM($U$1032:U1033)</f>
        <v>0.11087652650330951</v>
      </c>
      <c r="Y1033" s="258">
        <v>0</v>
      </c>
      <c r="Z1033" s="155"/>
      <c r="AA1033" s="155"/>
      <c r="AB1033" s="41">
        <f t="shared" ref="AB1033:AB1058" si="1105">($A$5*I1033/1000/$A$3*J1033)/$P$984</f>
        <v>1.0528509428383065E-2</v>
      </c>
      <c r="AC1033" s="48">
        <f t="shared" ref="AC1033:AC1058" si="1106">($T$984*I1033/1000/$A$3*J1033)/$P$984</f>
        <v>1.4672576152365309</v>
      </c>
      <c r="AD1033" s="48">
        <f t="shared" ref="AD1033:AD1058" si="1107">($A$4*$R$984/1000*J1033/1000000*I1033/1000*1000000)/$P$984</f>
        <v>0.15428763872042389</v>
      </c>
      <c r="AE1033" s="48">
        <f t="shared" ref="AE1033:AE1058" si="1108">($A$4*((I1033/1000)*J1033/10^6)*(1+($A$18/(10^-M1033))+(($A$18*$A$19)/(10^-M1033)^2))*1000000)*$R$984/1000/$P$984</f>
        <v>0.80715357618479633</v>
      </c>
      <c r="AF1033" s="48">
        <f t="shared" ref="AF1033:AF1058" si="1109">AE1033/(1+($A$18/(10^-M1033))+(($A$18*$A$19)/(10^-M1033)^2))*1</f>
        <v>0.15428763872042386</v>
      </c>
      <c r="AG1033" s="238">
        <f t="shared" ref="AG1033:AG1058" si="1110">AE1033/(1+($A$18/(10^-M1033))+(($A$18*$A$19)/(10^-M1033)^2))*($A$18/(10^-M1033))</f>
        <v>0.65261736807898441</v>
      </c>
      <c r="AH1033" s="48">
        <f t="shared" ref="AH1033:AH1058" si="1111">AE1033/(1+($A$18/(10^-M1033))+(($A$18*$A$19)/(10^-M1033)^2))*(($A$18*$A$19)/(10^-M1033)^2)</f>
        <v>2.485693853879991E-4</v>
      </c>
      <c r="AI1033" s="48">
        <f>AE1033+AC1033+SUM($AB$1032:AB1033)</f>
        <v>2.2849397008497103</v>
      </c>
      <c r="AJ1033" s="130">
        <v>0</v>
      </c>
      <c r="AK1033" s="46"/>
      <c r="AL1033" s="86"/>
      <c r="AM1033" s="25">
        <v>1.077</v>
      </c>
      <c r="AN1033" s="25">
        <v>4.2426406871190515E-2</v>
      </c>
      <c r="AQ1033">
        <v>184</v>
      </c>
      <c r="AR1033" s="25">
        <v>228.73349999999999</v>
      </c>
      <c r="AS1033" s="25">
        <v>1.0528819971923078</v>
      </c>
      <c r="AV1033" s="41"/>
      <c r="AW1033" s="86"/>
      <c r="AX1033" s="86"/>
      <c r="AY1033" s="86">
        <f t="shared" ref="AY1033:AY1053" si="1112">(1/(1/((AM1033/1000+1)*0.0112372)+1))*AI1033</f>
        <v>2.5418042558975142E-2</v>
      </c>
      <c r="AZ1033" s="86">
        <f t="shared" ref="AZ1033:AZ1053" si="1113">(1-(1/(1/((AM1033/1000+1)*0.0112372)+1)))*AI1033</f>
        <v>2.2595216582907351</v>
      </c>
      <c r="BA1033" s="86"/>
      <c r="BB1033" s="86"/>
      <c r="BC1033" s="89"/>
      <c r="BD1033" s="89"/>
      <c r="BE1033" s="41"/>
      <c r="BF1033" s="89"/>
      <c r="BG1033" s="89"/>
      <c r="BH1033" s="89"/>
      <c r="BI1033" s="89"/>
      <c r="BJ1033" s="41"/>
      <c r="BK1033" s="89"/>
      <c r="BL1033" s="89"/>
      <c r="BM1033" s="89"/>
      <c r="BN1033" s="86"/>
      <c r="BO1033" s="86"/>
      <c r="BP1033" s="86">
        <f t="shared" ref="BP1033:BP1053" si="1114">(1/(1/((AR1033/1000+1)*0.0112372)+1))*X1033</f>
        <v>1.5100798464368762E-3</v>
      </c>
      <c r="BQ1033" s="86">
        <f t="shared" ref="BQ1033:BQ1053" si="1115">(1-(1/(1/((AR1033/1000+1)*0.0112372)+1)))*X1033</f>
        <v>0.10936644665687263</v>
      </c>
      <c r="BR1033" s="86"/>
      <c r="BS1033" s="86"/>
      <c r="BT1033" s="89"/>
      <c r="BU1033" s="89"/>
      <c r="BV1033" s="41"/>
      <c r="BW1033" s="89"/>
      <c r="BX1033" s="42"/>
      <c r="BY1033" s="89"/>
      <c r="BZ1033" s="89"/>
      <c r="CA1033" s="41"/>
      <c r="CB1033" s="89"/>
      <c r="CC1033" s="89"/>
      <c r="CD1033" s="41"/>
      <c r="CE1033" s="41"/>
      <c r="CF1033" s="42"/>
      <c r="CG1033" s="42"/>
      <c r="CH1033" s="42"/>
      <c r="CI1033" s="21">
        <f>CG1033-CG$1033</f>
        <v>0</v>
      </c>
      <c r="CJ1033" s="21">
        <f>CH1033-CH$1033</f>
        <v>0</v>
      </c>
      <c r="CK1033" s="21">
        <f>CI1033-CI$1033</f>
        <v>0</v>
      </c>
      <c r="CM1033" s="89">
        <f t="shared" ref="CM1033:CM1058" si="1116">CH1033/$P$1032</f>
        <v>0</v>
      </c>
      <c r="CN1033" s="89">
        <f t="shared" ref="CN1033:CN1058" si="1117">CI1033/$P$1032</f>
        <v>0</v>
      </c>
    </row>
    <row r="1034" spans="4:92" ht="14.4" x14ac:dyDescent="0.3">
      <c r="D1034" s="22"/>
      <c r="E1034" s="32">
        <v>41415.555555555555</v>
      </c>
      <c r="F1034" s="21">
        <f t="shared" si="1100"/>
        <v>1530.8861111111109</v>
      </c>
      <c r="G1034" s="21">
        <f t="shared" si="1101"/>
        <v>5.9749999999985448</v>
      </c>
      <c r="H1034" s="21"/>
      <c r="I1034" s="50">
        <v>1037</v>
      </c>
      <c r="J1034" s="21">
        <v>6867</v>
      </c>
      <c r="K1034" s="21">
        <v>2843</v>
      </c>
      <c r="L1034" s="21">
        <v>17</v>
      </c>
      <c r="M1034" s="51">
        <v>7.15</v>
      </c>
      <c r="N1034" s="40"/>
      <c r="O1034" s="40"/>
      <c r="P1034" s="40"/>
      <c r="R1034" s="22"/>
      <c r="S1034" s="22"/>
      <c r="T1034" s="22"/>
      <c r="U1034" s="52">
        <f t="shared" si="1102"/>
        <v>7.7949354960659004E-3</v>
      </c>
      <c r="V1034" s="52">
        <f t="shared" si="1103"/>
        <v>1.0863055729472544</v>
      </c>
      <c r="W1034" s="52">
        <f t="shared" si="1104"/>
        <v>3.8513022460174981E-3</v>
      </c>
      <c r="X1034" s="247">
        <f>W1034+V1034+SUM($U$1032:U1034)</f>
        <v>1.0987389812770694</v>
      </c>
      <c r="Y1034" s="104">
        <f>W1034+V1034+SUM($U$1033:U1034)-$X$1033</f>
        <v>0.98786245477375989</v>
      </c>
      <c r="Z1034" s="42"/>
      <c r="AA1034" s="42"/>
      <c r="AB1034" s="41">
        <f t="shared" si="1105"/>
        <v>1.8827936001225655E-2</v>
      </c>
      <c r="AC1034" s="48">
        <f t="shared" si="1106"/>
        <v>2.6238692822472021</v>
      </c>
      <c r="AD1034" s="48">
        <f t="shared" si="1107"/>
        <v>0.27590969143050809</v>
      </c>
      <c r="AE1034" s="48">
        <f t="shared" si="1108"/>
        <v>1.4434176061617179</v>
      </c>
      <c r="AF1034" s="48">
        <f t="shared" si="1109"/>
        <v>0.27590969143050803</v>
      </c>
      <c r="AG1034" s="238">
        <f t="shared" si="1110"/>
        <v>1.1670634027599966</v>
      </c>
      <c r="AH1034" s="48">
        <f t="shared" si="1111"/>
        <v>4.445119712133828E-4</v>
      </c>
      <c r="AI1034" s="48">
        <f>AE1034+AC1034+SUM($AB$1032:AB1034)</f>
        <v>4.0966433338385286</v>
      </c>
      <c r="AJ1034" s="48">
        <f>AE1034+AC1034+SUM($AB$1033:AB1034)-$AI$1033</f>
        <v>1.8117036329888183</v>
      </c>
      <c r="AK1034" s="46"/>
      <c r="AL1034" s="86"/>
      <c r="AM1034" s="25">
        <v>34.479750000000003</v>
      </c>
      <c r="AN1034" s="25">
        <v>0.15462939565296066</v>
      </c>
      <c r="AQ1034">
        <v>2078</v>
      </c>
      <c r="AR1034" s="25">
        <v>291.11475000000002</v>
      </c>
      <c r="AS1034" s="25">
        <v>0.70055900297039986</v>
      </c>
      <c r="AV1034" s="41">
        <f t="shared" ref="AV1034:AV1053" si="1118">AJ1034-BA1034-BB1034</f>
        <v>0</v>
      </c>
      <c r="AW1034" s="86">
        <f t="shared" ref="AW1034:AW1053" si="1119">(1/(1/((AM1034/1000+1)*0.0112372)+1))*AE1034</f>
        <v>1.6586421473341623E-2</v>
      </c>
      <c r="AX1034" s="86">
        <f t="shared" ref="AX1034:AX1053" si="1120">(1-(1/(1/((AM1034/1000+1)*0.0112372)+1)))*AE1034</f>
        <v>1.4268311846883763</v>
      </c>
      <c r="AY1034" s="86">
        <f t="shared" si="1112"/>
        <v>4.7074840067724888E-2</v>
      </c>
      <c r="AZ1034" s="86">
        <f t="shared" si="1113"/>
        <v>4.0495684937708036</v>
      </c>
      <c r="BA1034" s="131">
        <f>AY1034-$AY$1033</f>
        <v>2.1656797508749746E-2</v>
      </c>
      <c r="BB1034" s="131">
        <f>AZ1034-$AZ$1033</f>
        <v>1.7900468354800685</v>
      </c>
      <c r="BC1034" s="89">
        <f>BA1034-BA1033</f>
        <v>2.1656797508749746E-2</v>
      </c>
      <c r="BD1034" s="89">
        <f>BB1034-BB1033</f>
        <v>1.7900468354800685</v>
      </c>
      <c r="BE1034" s="41">
        <f>1000*(((BC1034)/((BD1034))/0.0112372-1))</f>
        <v>76.643025047063333</v>
      </c>
      <c r="BF1034" s="89">
        <f>(BE1034-$B$10)/($AM$1028-$B$10)</f>
        <v>0.88900550409864476</v>
      </c>
      <c r="BG1034" s="89">
        <f>1-BF1034</f>
        <v>0.11099449590135524</v>
      </c>
      <c r="BH1034" s="89">
        <f>BF1034*($AJ1034-$AJ1033)</f>
        <v>1.6106145015225706</v>
      </c>
      <c r="BI1034" s="89">
        <f>BG1034*($AJ1034-$AJ1033)</f>
        <v>0.20108913146624779</v>
      </c>
      <c r="BJ1034" s="41">
        <f>1000*((BA1034/BB1034)/0.0112372-1)</f>
        <v>76.643025047063333</v>
      </c>
      <c r="BK1034" s="89">
        <f>(BJ1034-$B$10)/($AM$1028-$B$10)</f>
        <v>0.88900550409864476</v>
      </c>
      <c r="BL1034" s="89">
        <f>1-BK1034</f>
        <v>0.11099449590135524</v>
      </c>
      <c r="BM1034" s="89">
        <f t="shared" ref="BM1034:BM1053" si="1121">Y1034-BR1034-BS1034</f>
        <v>0</v>
      </c>
      <c r="BN1034" s="86">
        <f t="shared" ref="BN1034:BN1053" si="1122">(1/(1/((AR1034/1000+1)*0.0112372)+1))*W1034</f>
        <v>5.5077581234682212E-5</v>
      </c>
      <c r="BO1034" s="86">
        <f t="shared" ref="BO1034:BO1053" si="1123">(1-(1/(1/((AR1034/1000+1)*0.0112372)+1)))*W1034</f>
        <v>3.796224664782816E-3</v>
      </c>
      <c r="BP1034" s="86">
        <f t="shared" si="1114"/>
        <v>1.5713096929636516E-2</v>
      </c>
      <c r="BQ1034" s="86">
        <f t="shared" si="1115"/>
        <v>1.0830258843474327</v>
      </c>
      <c r="BR1034" s="131">
        <f>BP1034-$BP$1033</f>
        <v>1.420301708319964E-2</v>
      </c>
      <c r="BS1034" s="131">
        <f>BQ1034-$BQ$1033</f>
        <v>0.97365943769056007</v>
      </c>
      <c r="BT1034" s="89">
        <f t="shared" ref="BT1034:BU1048" si="1124">BR1034-BR1033</f>
        <v>1.420301708319964E-2</v>
      </c>
      <c r="BU1034" s="89">
        <f t="shared" si="1124"/>
        <v>0.97365943769056007</v>
      </c>
      <c r="BV1034" s="41">
        <f t="shared" ref="BV1034:BV1044" si="1125">1000*((BT1034/BU1034)/0.0112372-1)</f>
        <v>298.12173353697079</v>
      </c>
      <c r="BW1034" s="89" t="e">
        <f t="shared" ref="BW1034:BW1050" si="1126">(BV1034-$P$832)/($AR$1028-$P$832)</f>
        <v>#REF!</v>
      </c>
      <c r="BX1034" s="42" t="e">
        <f t="shared" ref="BX1034:BX1048" si="1127">1-BW1034</f>
        <v>#REF!</v>
      </c>
      <c r="BY1034" s="89" t="e">
        <f t="shared" ref="BY1034:BZ1048" si="1128">BW1034*($X1034-$X1033)</f>
        <v>#REF!</v>
      </c>
      <c r="BZ1034" s="89" t="e">
        <f t="shared" si="1128"/>
        <v>#REF!</v>
      </c>
      <c r="CA1034" s="41">
        <f t="shared" ref="CA1034:CA1048" si="1129">1000*((BR1034/BS1034/0.0112372-1))</f>
        <v>298.12173353697079</v>
      </c>
      <c r="CB1034" s="89" t="e">
        <f t="shared" ref="CB1034:CB1053" si="1130">(CA1034-$P$832)/($AR$1028-$P$832)</f>
        <v>#REF!</v>
      </c>
      <c r="CC1034" s="89" t="e">
        <f t="shared" ref="CC1034:CC1045" si="1131">1-CB1034</f>
        <v>#REF!</v>
      </c>
      <c r="CD1034" s="41" t="e">
        <f>CK1034+CJ1034</f>
        <v>#REF!</v>
      </c>
      <c r="CE1034" s="41" t="e">
        <f>CH1034+CI1034</f>
        <v>#REF!</v>
      </c>
      <c r="CF1034" s="42" t="e">
        <f>CK1034*13.49+CJ1034</f>
        <v>#REF!</v>
      </c>
      <c r="CG1034" s="42" t="e">
        <f>CH1034*13.49+CI1034</f>
        <v>#REF!</v>
      </c>
      <c r="CH1034" s="42" t="e">
        <f t="shared" ref="CH1034:CH1049" si="1132">CC1034*$Y1034</f>
        <v>#REF!</v>
      </c>
      <c r="CI1034" s="89">
        <f>BL1034*$AJ1034</f>
        <v>0.20108913146624779</v>
      </c>
      <c r="CJ1034" s="89">
        <f>BK1034*$AJ1034</f>
        <v>1.6106145015225706</v>
      </c>
      <c r="CK1034" s="42" t="e">
        <f t="shared" ref="CK1034:CK1049" si="1133">CB1034*$Y1034</f>
        <v>#REF!</v>
      </c>
      <c r="CM1034" s="89" t="e">
        <f t="shared" si="1116"/>
        <v>#REF!</v>
      </c>
      <c r="CN1034" s="89">
        <f t="shared" si="1117"/>
        <v>4.4563835216872138E-3</v>
      </c>
    </row>
    <row r="1035" spans="4:92" ht="14.4" x14ac:dyDescent="0.3">
      <c r="D1035" s="22"/>
      <c r="E1035" s="32">
        <v>41422.623611111114</v>
      </c>
      <c r="F1035" s="21">
        <f t="shared" si="1100"/>
        <v>1537.9541666666701</v>
      </c>
      <c r="G1035" s="21">
        <f t="shared" si="1101"/>
        <v>13.043055555557657</v>
      </c>
      <c r="H1035" s="21"/>
      <c r="I1035" s="50">
        <v>1037</v>
      </c>
      <c r="J1035" s="21">
        <v>7813</v>
      </c>
      <c r="K1035" s="21">
        <v>4858</v>
      </c>
      <c r="L1035" s="21">
        <v>18</v>
      </c>
      <c r="M1035" s="51">
        <v>7.15</v>
      </c>
      <c r="N1035" s="40"/>
      <c r="O1035" s="40"/>
      <c r="P1035" s="40"/>
      <c r="R1035" s="22"/>
      <c r="S1035" s="22"/>
      <c r="T1035" s="22"/>
      <c r="U1035" s="52">
        <f t="shared" si="1102"/>
        <v>1.3319661146636703E-2</v>
      </c>
      <c r="V1035" s="52">
        <f t="shared" si="1103"/>
        <v>1.8562337226091319</v>
      </c>
      <c r="W1035" s="52">
        <f t="shared" si="1104"/>
        <v>6.5809448860896964E-3</v>
      </c>
      <c r="X1035" s="247">
        <f>W1035+V1035+SUM($U$1032:U1035)</f>
        <v>1.8847164347256555</v>
      </c>
      <c r="Y1035" s="104">
        <f>W1035+V1035+SUM($U$1033:U1035)-$X$1033</f>
        <v>1.7738399082223459</v>
      </c>
      <c r="Z1035" s="42"/>
      <c r="AA1035" s="42"/>
      <c r="AB1035" s="41">
        <f t="shared" si="1105"/>
        <v>2.1421678167697109E-2</v>
      </c>
      <c r="AC1035" s="48">
        <f t="shared" si="1106"/>
        <v>2.9853343093341183</v>
      </c>
      <c r="AD1035" s="48">
        <f t="shared" si="1107"/>
        <v>0.31391909409444585</v>
      </c>
      <c r="AE1035" s="48">
        <f t="shared" si="1108"/>
        <v>1.6422632527947429</v>
      </c>
      <c r="AF1035" s="48">
        <f t="shared" si="1109"/>
        <v>0.31391909409444574</v>
      </c>
      <c r="AG1035" s="238">
        <f t="shared" si="1110"/>
        <v>1.3278384106252878</v>
      </c>
      <c r="AH1035" s="48">
        <f t="shared" si="1111"/>
        <v>5.0574807500948873E-4</v>
      </c>
      <c r="AI1035" s="48">
        <f>AE1035+AC1035+SUM($AB$1032:AB1035)</f>
        <v>4.6783756857261674</v>
      </c>
      <c r="AJ1035" s="48">
        <f>AE1035+AC1035+SUM($AB$1033:AB1035)-$AI$1033</f>
        <v>2.393435984876457</v>
      </c>
      <c r="AK1035" s="46"/>
      <c r="AL1035" s="86"/>
      <c r="AM1035" s="25">
        <v>47.913499999999999</v>
      </c>
      <c r="AN1035" s="25">
        <v>2.3334523779156954E-2</v>
      </c>
      <c r="AQ1035">
        <v>1848</v>
      </c>
      <c r="AR1035" s="25">
        <v>329.95249999999999</v>
      </c>
      <c r="AS1035" s="25">
        <v>0.14919953083037055</v>
      </c>
      <c r="AV1035" s="41">
        <f t="shared" si="1118"/>
        <v>0</v>
      </c>
      <c r="AW1035" s="86">
        <f t="shared" si="1119"/>
        <v>1.9113583294115034E-2</v>
      </c>
      <c r="AX1035" s="86">
        <f t="shared" si="1120"/>
        <v>1.623149669500628</v>
      </c>
      <c r="AY1035" s="86">
        <f t="shared" si="1112"/>
        <v>5.444956720435478E-2</v>
      </c>
      <c r="AZ1035" s="86">
        <f t="shared" si="1113"/>
        <v>4.6239261185218128</v>
      </c>
      <c r="BA1035" s="86">
        <f t="shared" ref="BA1035:BA1048" si="1134">AY1035-$AY$1033</f>
        <v>2.9031524645379638E-2</v>
      </c>
      <c r="BB1035" s="86">
        <f t="shared" ref="BB1035:BB1048" si="1135">AZ1035-$AZ$1033</f>
        <v>2.3644044602310776</v>
      </c>
      <c r="BC1035" s="89">
        <f>BA1035-BA1034</f>
        <v>7.3747271366298925E-3</v>
      </c>
      <c r="BD1035" s="89">
        <f>BB1035-BB1034</f>
        <v>0.57435762475100915</v>
      </c>
      <c r="BE1035" s="41">
        <f>1000*(((BC1035)/((BD1035))/0.0112372-1))</f>
        <v>142.6295591395932</v>
      </c>
      <c r="BF1035" s="89">
        <f>(BE1035-$B$10)/($AM$1028-$B$10)</f>
        <v>0.8048555544454572</v>
      </c>
      <c r="BG1035" s="89">
        <f>1-BF1035</f>
        <v>0.1951444455545428</v>
      </c>
      <c r="BH1035" s="89">
        <f>BF1035*($AJ1035-$AJ1034)</f>
        <v>0.46821051461738528</v>
      </c>
      <c r="BI1035" s="89">
        <f>BG1035*($AJ1035-$AJ1034)</f>
        <v>0.11352183727025345</v>
      </c>
      <c r="BJ1035" s="41">
        <f>1000*((BA1035/BB1035)/0.0112372-1)</f>
        <v>92.672376041957222</v>
      </c>
      <c r="BK1035" s="89">
        <f>(BJ1035-$B$10)/($AM$1028-$B$10)</f>
        <v>0.86856392313453268</v>
      </c>
      <c r="BL1035" s="89">
        <f>1-BK1035</f>
        <v>0.13143607686546732</v>
      </c>
      <c r="BM1035" s="89">
        <f t="shared" si="1121"/>
        <v>0</v>
      </c>
      <c r="BN1035" s="86">
        <f t="shared" si="1122"/>
        <v>9.6903622126320949E-5</v>
      </c>
      <c r="BO1035" s="86">
        <f t="shared" si="1123"/>
        <v>6.4840412639633757E-3</v>
      </c>
      <c r="BP1035" s="86">
        <f t="shared" si="1114"/>
        <v>2.7752222874858536E-2</v>
      </c>
      <c r="BQ1035" s="86">
        <f t="shared" si="1115"/>
        <v>1.856964211850797</v>
      </c>
      <c r="BR1035" s="86">
        <f t="shared" ref="BR1035:BR1048" si="1136">BP1035-$BP$1033</f>
        <v>2.624214302842166E-2</v>
      </c>
      <c r="BS1035" s="86">
        <f t="shared" ref="BS1035:BS1048" si="1137">BQ1035-$BQ$1033</f>
        <v>1.7475977651939243</v>
      </c>
      <c r="BT1035" s="89">
        <f t="shared" si="1124"/>
        <v>1.203912594522202E-2</v>
      </c>
      <c r="BU1035" s="89">
        <f t="shared" si="1124"/>
        <v>0.77393832750336422</v>
      </c>
      <c r="BV1035" s="41">
        <f t="shared" si="1125"/>
        <v>384.30087253183063</v>
      </c>
      <c r="BW1035" s="89" t="e">
        <f t="shared" si="1126"/>
        <v>#REF!</v>
      </c>
      <c r="BX1035" s="42" t="e">
        <f t="shared" si="1127"/>
        <v>#REF!</v>
      </c>
      <c r="BY1035" s="89" t="e">
        <f t="shared" si="1128"/>
        <v>#REF!</v>
      </c>
      <c r="BZ1035" s="89" t="e">
        <f t="shared" si="1128"/>
        <v>#REF!</v>
      </c>
      <c r="CA1035" s="41">
        <f t="shared" si="1129"/>
        <v>336.28688802946402</v>
      </c>
      <c r="CB1035" s="89" t="e">
        <f t="shared" si="1130"/>
        <v>#REF!</v>
      </c>
      <c r="CC1035" s="89" t="e">
        <f t="shared" si="1131"/>
        <v>#REF!</v>
      </c>
      <c r="CD1035" s="41" t="e">
        <f>CK1035+CJ1035</f>
        <v>#REF!</v>
      </c>
      <c r="CE1035" s="41" t="e">
        <f>CH1035+CI1035</f>
        <v>#REF!</v>
      </c>
      <c r="CF1035" s="42" t="e">
        <f>CK1035*13.49+CJ1035</f>
        <v>#REF!</v>
      </c>
      <c r="CG1035" s="42" t="e">
        <f>CH1035*13.49+CI1035</f>
        <v>#REF!</v>
      </c>
      <c r="CH1035" s="42" t="e">
        <f t="shared" si="1132"/>
        <v>#REF!</v>
      </c>
      <c r="CI1035" s="89">
        <f>BL1035*$AJ1035</f>
        <v>0.31458383608079749</v>
      </c>
      <c r="CJ1035" s="89">
        <f>BK1035*$AJ1035</f>
        <v>2.0788521487956597</v>
      </c>
      <c r="CK1035" s="42" t="e">
        <f t="shared" si="1133"/>
        <v>#REF!</v>
      </c>
      <c r="CM1035" s="89" t="e">
        <f t="shared" si="1116"/>
        <v>#REF!</v>
      </c>
      <c r="CN1035" s="89">
        <f t="shared" si="1117"/>
        <v>6.971566355066401E-3</v>
      </c>
    </row>
    <row r="1036" spans="4:92" ht="14.4" x14ac:dyDescent="0.3">
      <c r="D1036" s="22"/>
      <c r="E1036" s="32">
        <v>41431.561111111114</v>
      </c>
      <c r="F1036" s="21">
        <f t="shared" si="1100"/>
        <v>1546.8916666666701</v>
      </c>
      <c r="G1036" s="21">
        <f t="shared" si="1101"/>
        <v>21.980555555557657</v>
      </c>
      <c r="H1036" s="112">
        <v>10</v>
      </c>
      <c r="I1036" s="21">
        <v>1080</v>
      </c>
      <c r="J1036" s="21">
        <v>7841.2450099999996</v>
      </c>
      <c r="K1036" s="21">
        <v>5381.3965900000003</v>
      </c>
      <c r="L1036" s="21">
        <v>16</v>
      </c>
      <c r="M1036" s="51">
        <v>7.15</v>
      </c>
      <c r="N1036" s="40"/>
      <c r="O1036" s="40"/>
      <c r="P1036" s="40"/>
      <c r="R1036" s="22"/>
      <c r="S1036" s="22"/>
      <c r="T1036" s="22"/>
      <c r="U1036" s="52">
        <f t="shared" si="1102"/>
        <v>1.536652491023238E-2</v>
      </c>
      <c r="V1036" s="52">
        <f t="shared" si="1103"/>
        <v>2.1414855395843961</v>
      </c>
      <c r="W1036" s="52">
        <f t="shared" si="1104"/>
        <v>7.5922542181561976E-3</v>
      </c>
      <c r="X1036" s="247">
        <f>W1036+V1036+SUM($U$1032:U1036)</f>
        <v>2.1863460859432187</v>
      </c>
      <c r="Y1036" s="104">
        <f>W1036+V1036+SUM($U$1033:U1036)-$X$1033</f>
        <v>2.0754695594399091</v>
      </c>
      <c r="Z1036" s="42"/>
      <c r="AA1036" s="42"/>
      <c r="AB1036" s="41">
        <f t="shared" si="1105"/>
        <v>2.2390597823120181E-2</v>
      </c>
      <c r="AC1036" s="48">
        <f t="shared" si="1106"/>
        <v>3.1203633704412224</v>
      </c>
      <c r="AD1036" s="48">
        <f t="shared" si="1107"/>
        <v>0.3281179060689145</v>
      </c>
      <c r="AE1036" s="48">
        <f t="shared" si="1108"/>
        <v>1.7165441346451364</v>
      </c>
      <c r="AF1036" s="48">
        <f t="shared" si="1109"/>
        <v>0.3281179060689145</v>
      </c>
      <c r="AG1036" s="238">
        <f t="shared" si="1110"/>
        <v>1.3878976051108376</v>
      </c>
      <c r="AH1036" s="48">
        <f t="shared" si="1111"/>
        <v>5.2862346538427364E-4</v>
      </c>
      <c r="AI1036" s="48">
        <f>AE1036+AC1036+SUM($AB$1032:AB1036)</f>
        <v>4.910076226506785</v>
      </c>
      <c r="AJ1036" s="48">
        <f>AE1036+AC1036+SUM($AB$1033:AB1036)-$AI$1033</f>
        <v>2.6251365256570747</v>
      </c>
      <c r="AK1036" s="46"/>
      <c r="AL1036" s="86"/>
      <c r="AM1036" s="92">
        <f>AM1035</f>
        <v>47.913499999999999</v>
      </c>
      <c r="AN1036"/>
      <c r="AO1036"/>
      <c r="AP1036"/>
      <c r="AQ1036">
        <v>2389</v>
      </c>
      <c r="AR1036" s="25">
        <v>350.392</v>
      </c>
      <c r="AS1036" s="25">
        <v>9.1000000000008185E-2</v>
      </c>
      <c r="AV1036" s="41">
        <f t="shared" si="1118"/>
        <v>0</v>
      </c>
      <c r="AW1036" s="86">
        <f t="shared" si="1119"/>
        <v>1.997810597036179E-2</v>
      </c>
      <c r="AX1036" s="86">
        <f t="shared" si="1120"/>
        <v>1.6965660286747748</v>
      </c>
      <c r="AY1036" s="86">
        <f t="shared" si="1112"/>
        <v>5.7146228399181709E-2</v>
      </c>
      <c r="AZ1036" s="86">
        <f t="shared" si="1113"/>
        <v>4.8529299981076033</v>
      </c>
      <c r="BA1036" s="86">
        <f t="shared" si="1134"/>
        <v>3.1728185840206563E-2</v>
      </c>
      <c r="BB1036" s="86">
        <f t="shared" si="1135"/>
        <v>2.5934083398168681</v>
      </c>
      <c r="BC1036" s="89"/>
      <c r="BD1036" s="89"/>
      <c r="BE1036" s="41"/>
      <c r="BF1036" s="89"/>
      <c r="BG1036" s="89"/>
      <c r="BH1036" s="89"/>
      <c r="BI1036" s="89"/>
      <c r="BJ1036" s="41"/>
      <c r="BK1036" s="89"/>
      <c r="BL1036" s="89"/>
      <c r="BM1036" s="89">
        <f t="shared" si="1121"/>
        <v>0</v>
      </c>
      <c r="BN1036" s="86">
        <f t="shared" si="1122"/>
        <v>1.1348748057366209E-4</v>
      </c>
      <c r="BO1036" s="86">
        <f t="shared" si="1123"/>
        <v>7.4787667375825363E-3</v>
      </c>
      <c r="BP1036" s="86">
        <f t="shared" si="1114"/>
        <v>3.2681059119756474E-2</v>
      </c>
      <c r="BQ1036" s="86">
        <f t="shared" si="1115"/>
        <v>2.1536650268234623</v>
      </c>
      <c r="BR1036" s="86">
        <f t="shared" si="1136"/>
        <v>3.1170979273319598E-2</v>
      </c>
      <c r="BS1036" s="86">
        <f t="shared" si="1137"/>
        <v>2.0442985801665898</v>
      </c>
      <c r="BT1036" s="89">
        <f t="shared" si="1124"/>
        <v>4.9288362448979377E-3</v>
      </c>
      <c r="BU1036" s="89">
        <f t="shared" si="1124"/>
        <v>0.29670081497266554</v>
      </c>
      <c r="BV1036" s="41">
        <f t="shared" si="1125"/>
        <v>478.31689299909908</v>
      </c>
      <c r="BW1036" s="89" t="e">
        <f t="shared" si="1126"/>
        <v>#REF!</v>
      </c>
      <c r="BX1036" s="42" t="e">
        <f t="shared" si="1127"/>
        <v>#REF!</v>
      </c>
      <c r="BY1036" s="89" t="e">
        <f t="shared" si="1128"/>
        <v>#REF!</v>
      </c>
      <c r="BZ1036" s="89" t="e">
        <f t="shared" si="1128"/>
        <v>#REF!</v>
      </c>
      <c r="CA1036" s="41">
        <f t="shared" si="1129"/>
        <v>356.90051983154069</v>
      </c>
      <c r="CB1036" s="89" t="e">
        <f t="shared" si="1130"/>
        <v>#REF!</v>
      </c>
      <c r="CC1036" s="89" t="e">
        <f t="shared" si="1131"/>
        <v>#REF!</v>
      </c>
      <c r="CD1036" s="41"/>
      <c r="CE1036" s="41"/>
      <c r="CF1036" s="42"/>
      <c r="CG1036" s="42"/>
      <c r="CH1036" s="42" t="e">
        <f t="shared" si="1132"/>
        <v>#REF!</v>
      </c>
      <c r="CI1036" s="89"/>
      <c r="CJ1036" s="89"/>
      <c r="CK1036" s="42" t="e">
        <f t="shared" si="1133"/>
        <v>#REF!</v>
      </c>
      <c r="CM1036" s="89" t="e">
        <f t="shared" si="1116"/>
        <v>#REF!</v>
      </c>
      <c r="CN1036" s="89">
        <f t="shared" si="1117"/>
        <v>0</v>
      </c>
    </row>
    <row r="1037" spans="4:92" ht="14.4" x14ac:dyDescent="0.3">
      <c r="D1037" s="22"/>
      <c r="E1037" s="32">
        <v>41444.606944444444</v>
      </c>
      <c r="F1037" s="21">
        <f t="shared" si="1100"/>
        <v>1559.9375</v>
      </c>
      <c r="G1037" s="21">
        <f t="shared" si="1101"/>
        <v>35.026388888887595</v>
      </c>
      <c r="I1037" s="21">
        <v>1065</v>
      </c>
      <c r="J1037" s="21">
        <v>7835.9154399999998</v>
      </c>
      <c r="K1037" s="21">
        <v>5782.5813099999996</v>
      </c>
      <c r="L1037" s="21">
        <v>67</v>
      </c>
      <c r="M1037" s="51">
        <v>7.15</v>
      </c>
      <c r="N1037" s="40"/>
      <c r="O1037" s="40"/>
      <c r="P1037" s="40"/>
      <c r="R1037" s="22"/>
      <c r="S1037" s="22"/>
      <c r="T1037" s="22"/>
      <c r="U1037" s="52">
        <f t="shared" si="1102"/>
        <v>1.6282769146401862E-2</v>
      </c>
      <c r="V1037" s="52">
        <f t="shared" si="1103"/>
        <v>2.2691737315436553</v>
      </c>
      <c r="W1037" s="52">
        <f t="shared" si="1104"/>
        <v>8.0449498801589258E-3</v>
      </c>
      <c r="X1037" s="247">
        <f>W1037+V1037+SUM($U$1032:U1037)</f>
        <v>2.3307697427108827</v>
      </c>
      <c r="Y1037" s="104">
        <f>W1037+V1037+SUM($U$1033:U1037)-$X$1033</f>
        <v>2.2198932162075731</v>
      </c>
      <c r="Z1037" s="42"/>
      <c r="AA1037" s="1">
        <f t="shared" ref="AA1037:AA1050" si="1138">LINEST(Y1034:Y1037,F1034:F1037,TRUE,TRUE)</f>
        <v>3.8833343921106989E-2</v>
      </c>
      <c r="AB1037" s="41">
        <f t="shared" si="1105"/>
        <v>2.2064610131741665E-2</v>
      </c>
      <c r="AC1037" s="48">
        <f t="shared" si="1106"/>
        <v>3.0749335851613551</v>
      </c>
      <c r="AD1037" s="48">
        <f t="shared" si="1107"/>
        <v>0.32334079383884667</v>
      </c>
      <c r="AE1037" s="48">
        <f t="shared" si="1108"/>
        <v>1.691552740309765</v>
      </c>
      <c r="AF1037" s="48">
        <f t="shared" si="1109"/>
        <v>0.32334079383884662</v>
      </c>
      <c r="AG1037" s="238">
        <f t="shared" si="1110"/>
        <v>1.367691019304867</v>
      </c>
      <c r="AH1037" s="48">
        <f t="shared" si="1111"/>
        <v>5.2092716605138165E-4</v>
      </c>
      <c r="AI1037" s="48">
        <f>AE1037+AC1037+SUM($AB$1032:AB1037)</f>
        <v>4.8617196570232872</v>
      </c>
      <c r="AJ1037" s="48">
        <f>AE1037+AC1037+SUM($AB$1033:AB1037)-$AI$1033</f>
        <v>2.5767799561735769</v>
      </c>
      <c r="AK1037" s="46"/>
      <c r="AL1037" s="86"/>
      <c r="AM1037" s="92">
        <f>AM1038</f>
        <v>70.399000000000001</v>
      </c>
      <c r="AN1037"/>
      <c r="AO1037"/>
      <c r="AP1037"/>
      <c r="AQ1037">
        <v>2154</v>
      </c>
      <c r="AR1037" s="25">
        <v>362.0025</v>
      </c>
      <c r="AS1037" s="25">
        <v>1.5499999999974534E-2</v>
      </c>
      <c r="AV1037" s="41">
        <f t="shared" si="1118"/>
        <v>0</v>
      </c>
      <c r="AW1037" s="86">
        <f t="shared" si="1119"/>
        <v>2.0104658310295974E-2</v>
      </c>
      <c r="AX1037" s="86">
        <f t="shared" si="1120"/>
        <v>1.671448081999469</v>
      </c>
      <c r="AY1037" s="86">
        <f t="shared" si="1112"/>
        <v>5.7783130360454113E-2</v>
      </c>
      <c r="AZ1037" s="86">
        <f t="shared" si="1113"/>
        <v>4.8039365266628336</v>
      </c>
      <c r="BA1037" s="86">
        <f t="shared" si="1134"/>
        <v>3.2365087801478967E-2</v>
      </c>
      <c r="BB1037" s="86">
        <f t="shared" si="1135"/>
        <v>2.5444148683720984</v>
      </c>
      <c r="BC1037" s="89"/>
      <c r="BD1037" s="89"/>
      <c r="BE1037" s="41"/>
      <c r="BF1037" s="89"/>
      <c r="BG1037" s="89"/>
      <c r="BH1037" s="89"/>
      <c r="BI1037" s="89"/>
      <c r="BJ1037" s="41"/>
      <c r="BK1037" s="89"/>
      <c r="BL1037" s="89"/>
      <c r="BM1037" s="89">
        <f t="shared" si="1121"/>
        <v>0</v>
      </c>
      <c r="BN1037" s="86">
        <f t="shared" si="1122"/>
        <v>1.2127262906010198E-4</v>
      </c>
      <c r="BO1037" s="86">
        <f t="shared" si="1123"/>
        <v>7.9236772510988245E-3</v>
      </c>
      <c r="BP1037" s="86">
        <f t="shared" si="1114"/>
        <v>3.513490806566745E-2</v>
      </c>
      <c r="BQ1037" s="86">
        <f t="shared" si="1115"/>
        <v>2.2956348346452153</v>
      </c>
      <c r="BR1037" s="86">
        <f t="shared" si="1136"/>
        <v>3.3624828219230574E-2</v>
      </c>
      <c r="BS1037" s="86">
        <f t="shared" si="1137"/>
        <v>2.1862683879883429</v>
      </c>
      <c r="BT1037" s="89">
        <f t="shared" si="1124"/>
        <v>2.4538489459109761E-3</v>
      </c>
      <c r="BU1037" s="89">
        <f t="shared" si="1124"/>
        <v>0.14196980782175306</v>
      </c>
      <c r="BV1037" s="41">
        <f t="shared" si="1125"/>
        <v>538.13239816347868</v>
      </c>
      <c r="BW1037" s="89" t="e">
        <f t="shared" si="1126"/>
        <v>#REF!</v>
      </c>
      <c r="BX1037" s="42" t="e">
        <f t="shared" si="1127"/>
        <v>#REF!</v>
      </c>
      <c r="BY1037" s="89" t="e">
        <f t="shared" si="1128"/>
        <v>#REF!</v>
      </c>
      <c r="BZ1037" s="89" t="e">
        <f t="shared" si="1128"/>
        <v>#REF!</v>
      </c>
      <c r="CA1037" s="41">
        <f t="shared" si="1129"/>
        <v>368.66918239800418</v>
      </c>
      <c r="CB1037" s="89" t="e">
        <f t="shared" si="1130"/>
        <v>#REF!</v>
      </c>
      <c r="CC1037" s="89" t="e">
        <f t="shared" si="1131"/>
        <v>#REF!</v>
      </c>
      <c r="CD1037" s="41"/>
      <c r="CE1037" s="41"/>
      <c r="CF1037" s="42"/>
      <c r="CG1037" s="42" t="e">
        <f t="shared" ref="CG1037:CG1048" si="1139">CH1037*13.49+CI1037</f>
        <v>#REF!</v>
      </c>
      <c r="CH1037" s="42" t="e">
        <f t="shared" si="1132"/>
        <v>#REF!</v>
      </c>
      <c r="CI1037" s="89"/>
      <c r="CJ1037" s="89"/>
      <c r="CK1037" s="42" t="e">
        <f t="shared" si="1133"/>
        <v>#REF!</v>
      </c>
      <c r="CM1037" s="89" t="e">
        <f t="shared" si="1116"/>
        <v>#REF!</v>
      </c>
      <c r="CN1037" s="89">
        <f t="shared" si="1117"/>
        <v>0</v>
      </c>
    </row>
    <row r="1038" spans="4:92" ht="14.4" x14ac:dyDescent="0.3">
      <c r="D1038" s="22"/>
      <c r="E1038" s="32">
        <v>41457.568749999999</v>
      </c>
      <c r="F1038" s="21">
        <f t="shared" si="1100"/>
        <v>1572.8993055555547</v>
      </c>
      <c r="G1038" s="21">
        <f t="shared" si="1101"/>
        <v>47.988194444442343</v>
      </c>
      <c r="I1038" s="21">
        <v>1047</v>
      </c>
      <c r="J1038" s="21">
        <v>8389</v>
      </c>
      <c r="K1038" s="21">
        <v>6214</v>
      </c>
      <c r="L1038" s="21">
        <v>6</v>
      </c>
      <c r="M1038" s="51">
        <v>7.15</v>
      </c>
      <c r="N1038" s="40"/>
      <c r="O1038" s="40"/>
      <c r="P1038" s="40"/>
      <c r="R1038" s="22"/>
      <c r="S1038" s="22"/>
      <c r="T1038" s="22"/>
      <c r="U1038" s="52">
        <f t="shared" si="1102"/>
        <v>1.7201837480564697E-2</v>
      </c>
      <c r="V1038" s="52">
        <f t="shared" si="1103"/>
        <v>2.397255491017396</v>
      </c>
      <c r="W1038" s="52">
        <f t="shared" si="1104"/>
        <v>8.4990408654392179E-3</v>
      </c>
      <c r="X1038" s="247">
        <f>W1038+V1038+SUM($U$1032:U1038)</f>
        <v>2.476507430650468</v>
      </c>
      <c r="Y1038" s="104">
        <f>W1038+V1038+SUM($U$1033:U1038)-$X$1033</f>
        <v>2.3656309041471584</v>
      </c>
      <c r="Z1038" s="42"/>
      <c r="AA1038" s="1">
        <f t="shared" si="1138"/>
        <v>1.5899534236420345E-2</v>
      </c>
      <c r="AB1038" s="41">
        <f t="shared" si="1105"/>
        <v>2.3222757422667724E-2</v>
      </c>
      <c r="AC1038" s="48">
        <f t="shared" si="1106"/>
        <v>3.2363334911723425</v>
      </c>
      <c r="AD1038" s="48">
        <f t="shared" si="1107"/>
        <v>0.34031259901439465</v>
      </c>
      <c r="AE1038" s="48">
        <f t="shared" si="1108"/>
        <v>1.7803404964473659</v>
      </c>
      <c r="AF1038" s="48">
        <f t="shared" si="1109"/>
        <v>0.3403125990143947</v>
      </c>
      <c r="AG1038" s="238">
        <f t="shared" si="1110"/>
        <v>1.4394796273688342</v>
      </c>
      <c r="AH1038" s="48">
        <f t="shared" si="1111"/>
        <v>5.482700641370493E-4</v>
      </c>
      <c r="AI1038" s="48">
        <f>AE1038+AC1038+SUM($AB$1032:AB1038)</f>
        <v>5.1351300765945442</v>
      </c>
      <c r="AJ1038" s="48">
        <f>AE1038+AC1038+SUM($AB$1033:AB1038)-$AI$1033</f>
        <v>2.8501903757448339</v>
      </c>
      <c r="AK1038" s="46"/>
      <c r="AL1038" s="86"/>
      <c r="AM1038" s="25">
        <v>70.399000000000001</v>
      </c>
      <c r="AN1038" s="25">
        <v>0.12300000000000466</v>
      </c>
      <c r="AQ1038">
        <v>2146</v>
      </c>
      <c r="AR1038" s="25">
        <v>362.19650000000001</v>
      </c>
      <c r="AS1038" s="25">
        <v>7.149999999998613E-2</v>
      </c>
      <c r="AV1038" s="41">
        <f t="shared" si="1118"/>
        <v>0</v>
      </c>
      <c r="AW1038" s="86">
        <f t="shared" si="1119"/>
        <v>2.1159929870411483E-2</v>
      </c>
      <c r="AX1038" s="86">
        <f t="shared" si="1120"/>
        <v>1.7591805665769544</v>
      </c>
      <c r="AY1038" s="86">
        <f t="shared" si="1112"/>
        <v>6.1032702740295E-2</v>
      </c>
      <c r="AZ1038" s="86">
        <f t="shared" si="1113"/>
        <v>5.074097373854249</v>
      </c>
      <c r="BA1038" s="86">
        <f t="shared" si="1134"/>
        <v>3.5614660181319854E-2</v>
      </c>
      <c r="BB1038" s="86">
        <f t="shared" si="1135"/>
        <v>2.8145757155635138</v>
      </c>
      <c r="BC1038" s="91">
        <f>BA1038-BA1035</f>
        <v>6.5831355359402162E-3</v>
      </c>
      <c r="BD1038" s="91">
        <f>BB1038-BB1035</f>
        <v>0.45017125533243618</v>
      </c>
      <c r="BE1038" s="41">
        <f t="shared" ref="BE1038:BE1046" si="1140">1000*(((BC1038)/((BD1038))/0.0112372-1))</f>
        <v>301.35841712503077</v>
      </c>
      <c r="BF1038" s="89">
        <f t="shared" ref="BF1038:BF1050" si="1141">(BE1038-$B$10)/($AM$1028-$B$10)</f>
        <v>0.60243508197068529</v>
      </c>
      <c r="BG1038" s="89">
        <f t="shared" ref="BG1038:BG1048" si="1142">1-BF1038</f>
        <v>0.39756491802931471</v>
      </c>
      <c r="BH1038" s="91">
        <f>BF1038*($AJ1038-$AJ1035)</f>
        <v>0.27516486890326108</v>
      </c>
      <c r="BI1038" s="91">
        <f>BG1038*($AJ1038-$AJ1035)</f>
        <v>0.18158952196511582</v>
      </c>
      <c r="BJ1038" s="41">
        <f t="shared" ref="BJ1038:BJ1045" si="1143">1000*((BA1038/BB1038)/0.0112372-1)</f>
        <v>126.05021575159702</v>
      </c>
      <c r="BK1038" s="89">
        <f t="shared" ref="BK1038:BK1058" si="1144">(BJ1038-$B$10)/($AM$1028-$B$10)</f>
        <v>0.82599851839362315</v>
      </c>
      <c r="BL1038" s="89">
        <f t="shared" ref="BL1038:BL1048" si="1145">1-BK1038</f>
        <v>0.17400148160637685</v>
      </c>
      <c r="BM1038" s="89">
        <f t="shared" si="1121"/>
        <v>0</v>
      </c>
      <c r="BN1038" s="86">
        <f t="shared" si="1122"/>
        <v>1.2813574261062832E-4</v>
      </c>
      <c r="BO1038" s="86">
        <f t="shared" si="1123"/>
        <v>8.370905122828589E-3</v>
      </c>
      <c r="BP1038" s="86">
        <f t="shared" si="1114"/>
        <v>3.7337050583852879E-2</v>
      </c>
      <c r="BQ1038" s="86">
        <f t="shared" si="1115"/>
        <v>2.4391703800666149</v>
      </c>
      <c r="BR1038" s="86">
        <f t="shared" si="1136"/>
        <v>3.5826970737416003E-2</v>
      </c>
      <c r="BS1038" s="86">
        <f t="shared" si="1137"/>
        <v>2.3298039334097425</v>
      </c>
      <c r="BT1038" s="89">
        <f t="shared" si="1124"/>
        <v>2.2021425181854293E-3</v>
      </c>
      <c r="BU1038" s="89">
        <f t="shared" si="1124"/>
        <v>0.14353554542139957</v>
      </c>
      <c r="BV1038" s="41">
        <f t="shared" si="1125"/>
        <v>365.29923776864393</v>
      </c>
      <c r="BW1038" s="89" t="e">
        <f t="shared" si="1126"/>
        <v>#REF!</v>
      </c>
      <c r="BX1038" s="42" t="e">
        <f t="shared" si="1127"/>
        <v>#REF!</v>
      </c>
      <c r="BY1038" s="89" t="e">
        <f t="shared" si="1128"/>
        <v>#REF!</v>
      </c>
      <c r="BZ1038" s="89" t="e">
        <f t="shared" si="1128"/>
        <v>#REF!</v>
      </c>
      <c r="CA1038" s="41">
        <f t="shared" si="1129"/>
        <v>368.46156542497101</v>
      </c>
      <c r="CB1038" s="89" t="e">
        <f t="shared" si="1130"/>
        <v>#REF!</v>
      </c>
      <c r="CC1038" s="89" t="e">
        <f t="shared" si="1131"/>
        <v>#REF!</v>
      </c>
      <c r="CD1038" s="41" t="e">
        <f t="shared" ref="CD1038:CD1048" si="1146">CK1038+CJ1038</f>
        <v>#REF!</v>
      </c>
      <c r="CE1038" s="41" t="e">
        <f t="shared" ref="CE1038:CE1050" si="1147">CH1038+CI1038</f>
        <v>#REF!</v>
      </c>
      <c r="CF1038" s="42" t="e">
        <f t="shared" ref="CF1038:CF1048" si="1148">CK1038*13.49+CJ1038</f>
        <v>#REF!</v>
      </c>
      <c r="CG1038" s="42" t="e">
        <f t="shared" si="1139"/>
        <v>#REF!</v>
      </c>
      <c r="CH1038" s="42" t="e">
        <f t="shared" si="1132"/>
        <v>#REF!</v>
      </c>
      <c r="CI1038" s="89">
        <f t="shared" ref="CI1038:CI1049" si="1149">BL1038*$AJ1038</f>
        <v>0.49593734823983704</v>
      </c>
      <c r="CJ1038" s="89">
        <f t="shared" ref="CJ1038:CJ1049" si="1150">BK1038*$AJ1038</f>
        <v>2.3542530275049969</v>
      </c>
      <c r="CK1038" s="42" t="e">
        <f t="shared" si="1133"/>
        <v>#REF!</v>
      </c>
      <c r="CM1038" s="89" t="e">
        <f t="shared" si="1116"/>
        <v>#REF!</v>
      </c>
      <c r="CN1038" s="89">
        <f t="shared" si="1117"/>
        <v>1.0990584177127541E-2</v>
      </c>
    </row>
    <row r="1039" spans="4:92" ht="14.4" x14ac:dyDescent="0.3">
      <c r="D1039" s="22"/>
      <c r="E1039" s="32">
        <v>41470.511805555558</v>
      </c>
      <c r="F1039" s="21">
        <f t="shared" si="1100"/>
        <v>1585.8423611111139</v>
      </c>
      <c r="G1039" s="21">
        <f t="shared" si="1101"/>
        <v>60.931250000001455</v>
      </c>
      <c r="I1039" s="21">
        <v>1032</v>
      </c>
      <c r="J1039" s="21">
        <v>8716</v>
      </c>
      <c r="K1039" s="21">
        <v>6890</v>
      </c>
      <c r="L1039" s="21">
        <v>12</v>
      </c>
      <c r="M1039" s="51">
        <v>7.15</v>
      </c>
      <c r="N1039" s="40"/>
      <c r="O1039" s="40"/>
      <c r="P1039" s="40"/>
      <c r="R1039" s="22"/>
      <c r="S1039" s="22"/>
      <c r="T1039" s="22"/>
      <c r="U1039" s="52">
        <f t="shared" si="1102"/>
        <v>1.879991253825368E-2</v>
      </c>
      <c r="V1039" s="52">
        <f t="shared" si="1103"/>
        <v>2.6199639203599747</v>
      </c>
      <c r="W1039" s="52">
        <f t="shared" si="1104"/>
        <v>9.2886137954638973E-3</v>
      </c>
      <c r="X1039" s="247">
        <f>W1039+V1039+SUM($U$1032:U1039)</f>
        <v>2.7188053454613255</v>
      </c>
      <c r="Y1039" s="104">
        <f>W1039+V1039+SUM($U$1033:U1039)-$X$1033</f>
        <v>2.6079288189580159</v>
      </c>
      <c r="Z1039" s="42"/>
      <c r="AA1039" s="1">
        <f t="shared" si="1138"/>
        <v>1.3425142894469826E-2</v>
      </c>
      <c r="AB1039" s="41">
        <f t="shared" si="1105"/>
        <v>2.378229864781119E-2</v>
      </c>
      <c r="AC1039" s="48">
        <f t="shared" si="1106"/>
        <v>3.314311397657117</v>
      </c>
      <c r="AD1039" s="48">
        <f t="shared" si="1107"/>
        <v>0.34851226820606451</v>
      </c>
      <c r="AE1039" s="48">
        <f t="shared" si="1108"/>
        <v>1.8232369485965978</v>
      </c>
      <c r="AF1039" s="48">
        <f t="shared" si="1109"/>
        <v>0.34851226820606457</v>
      </c>
      <c r="AG1039" s="238">
        <f t="shared" si="1110"/>
        <v>1.4741632000216156</v>
      </c>
      <c r="AH1039" s="48">
        <f t="shared" si="1111"/>
        <v>5.6148036891753514E-4</v>
      </c>
      <c r="AI1039" s="48">
        <f>AE1039+AC1039+SUM($AB$1032:AB1039)</f>
        <v>5.2797867338763611</v>
      </c>
      <c r="AJ1039" s="48">
        <f>AE1039+AC1039+SUM($AB$1033:AB1039)-$AI$1033</f>
        <v>2.9948470330266508</v>
      </c>
      <c r="AK1039" s="46"/>
      <c r="AL1039" s="86"/>
      <c r="AM1039" s="25">
        <v>73.834999999999994</v>
      </c>
      <c r="AN1039" s="25">
        <v>6.8999999999995509E-2</v>
      </c>
      <c r="AQ1039">
        <v>1895</v>
      </c>
      <c r="AR1039" s="25">
        <v>356.68299999999999</v>
      </c>
      <c r="AS1039" s="25">
        <v>0.16700000000000159</v>
      </c>
      <c r="AV1039" s="41">
        <f t="shared" si="1118"/>
        <v>0</v>
      </c>
      <c r="AW1039" s="86">
        <f t="shared" si="1119"/>
        <v>2.1738499228277659E-2</v>
      </c>
      <c r="AX1039" s="86">
        <f t="shared" si="1120"/>
        <v>1.8014984493683199</v>
      </c>
      <c r="AY1039" s="86">
        <f t="shared" si="1112"/>
        <v>6.2951027801508463E-2</v>
      </c>
      <c r="AZ1039" s="86">
        <f t="shared" si="1113"/>
        <v>5.2168357060748525</v>
      </c>
      <c r="BA1039" s="86">
        <f t="shared" si="1134"/>
        <v>3.7532985242533318E-2</v>
      </c>
      <c r="BB1039" s="86">
        <f t="shared" si="1135"/>
        <v>2.9573140477841173</v>
      </c>
      <c r="BC1039" s="89">
        <f t="shared" ref="BC1039:BD1048" si="1151">BA1039-BA1038</f>
        <v>1.9183250612134634E-3</v>
      </c>
      <c r="BD1039" s="89">
        <f t="shared" si="1151"/>
        <v>0.1427383322206035</v>
      </c>
      <c r="BE1039" s="41">
        <f t="shared" si="1140"/>
        <v>195.97877389261819</v>
      </c>
      <c r="BF1039" s="89">
        <f t="shared" si="1141"/>
        <v>0.73682146541133753</v>
      </c>
      <c r="BG1039" s="89">
        <f t="shared" si="1142"/>
        <v>0.26317853458866247</v>
      </c>
      <c r="BH1039" s="89">
        <f t="shared" ref="BH1039:BI1048" si="1152">BF1039*($AJ1039-$AJ1038)</f>
        <v>0.10658613019989394</v>
      </c>
      <c r="BI1039" s="89">
        <f t="shared" si="1152"/>
        <v>3.8070527081922934E-2</v>
      </c>
      <c r="BJ1039" s="41">
        <f>1000*((BA1039/BB1039)/0.0112372-1)</f>
        <v>129.42540201939278</v>
      </c>
      <c r="BK1039" s="89">
        <f t="shared" si="1144"/>
        <v>0.82169428028790792</v>
      </c>
      <c r="BL1039" s="89">
        <f t="shared" si="1145"/>
        <v>0.17830571971209208</v>
      </c>
      <c r="BM1039" s="89">
        <f t="shared" si="1121"/>
        <v>0</v>
      </c>
      <c r="BN1039" s="86">
        <f t="shared" si="1122"/>
        <v>1.3948143417135555E-4</v>
      </c>
      <c r="BO1039" s="86">
        <f t="shared" si="1123"/>
        <v>9.1491323612925418E-3</v>
      </c>
      <c r="BP1039" s="86">
        <f t="shared" si="1114"/>
        <v>4.0826637555206276E-2</v>
      </c>
      <c r="BQ1039" s="86">
        <f t="shared" si="1115"/>
        <v>2.677978707906119</v>
      </c>
      <c r="BR1039" s="86">
        <f t="shared" si="1136"/>
        <v>3.9316557708769399E-2</v>
      </c>
      <c r="BS1039" s="86">
        <f t="shared" si="1137"/>
        <v>2.5686122612492466</v>
      </c>
      <c r="BT1039" s="89">
        <f t="shared" si="1124"/>
        <v>3.4895869713533964E-3</v>
      </c>
      <c r="BU1039" s="89">
        <f t="shared" si="1124"/>
        <v>0.23880832783950412</v>
      </c>
      <c r="BV1039" s="41">
        <f t="shared" si="1125"/>
        <v>300.368523816672</v>
      </c>
      <c r="BW1039" s="89" t="e">
        <f t="shared" si="1126"/>
        <v>#REF!</v>
      </c>
      <c r="BX1039" s="42" t="e">
        <f t="shared" si="1127"/>
        <v>#REF!</v>
      </c>
      <c r="BY1039" s="89" t="e">
        <f t="shared" si="1128"/>
        <v>#REF!</v>
      </c>
      <c r="BZ1039" s="89" t="e">
        <f t="shared" si="1128"/>
        <v>#REF!</v>
      </c>
      <c r="CA1039" s="41">
        <f t="shared" si="1129"/>
        <v>362.13083748704753</v>
      </c>
      <c r="CB1039" s="89" t="e">
        <f t="shared" si="1130"/>
        <v>#REF!</v>
      </c>
      <c r="CC1039" s="89" t="e">
        <f t="shared" si="1131"/>
        <v>#REF!</v>
      </c>
      <c r="CD1039" s="41" t="e">
        <f t="shared" si="1146"/>
        <v>#REF!</v>
      </c>
      <c r="CE1039" s="41" t="e">
        <f t="shared" si="1147"/>
        <v>#REF!</v>
      </c>
      <c r="CF1039" s="42" t="e">
        <f t="shared" si="1148"/>
        <v>#REF!</v>
      </c>
      <c r="CG1039" s="42" t="e">
        <f t="shared" si="1139"/>
        <v>#REF!</v>
      </c>
      <c r="CH1039" s="42" t="e">
        <f t="shared" si="1132"/>
        <v>#REF!</v>
      </c>
      <c r="CI1039" s="89">
        <f t="shared" si="1149"/>
        <v>0.5339983556514406</v>
      </c>
      <c r="CJ1039" s="89">
        <f t="shared" si="1150"/>
        <v>2.4608486773752101</v>
      </c>
      <c r="CK1039" s="42" t="e">
        <f t="shared" si="1133"/>
        <v>#REF!</v>
      </c>
      <c r="CM1039" s="89" t="e">
        <f t="shared" si="1116"/>
        <v>#REF!</v>
      </c>
      <c r="CN1039" s="89">
        <f t="shared" si="1117"/>
        <v>1.1834063111126291E-2</v>
      </c>
    </row>
    <row r="1040" spans="4:92" ht="14.4" x14ac:dyDescent="0.3">
      <c r="D1040" s="22"/>
      <c r="E1040" s="32">
        <v>41507.591666666667</v>
      </c>
      <c r="F1040" s="21">
        <f t="shared" si="1100"/>
        <v>1622.9222222222234</v>
      </c>
      <c r="G1040" s="21">
        <f t="shared" si="1101"/>
        <v>98.011111111110949</v>
      </c>
      <c r="I1040" s="21">
        <v>1022</v>
      </c>
      <c r="J1040" s="21">
        <v>8769</v>
      </c>
      <c r="K1040" s="21">
        <v>7757</v>
      </c>
      <c r="L1040" s="21">
        <v>16</v>
      </c>
      <c r="M1040" s="51">
        <v>7.15</v>
      </c>
      <c r="N1040" s="40"/>
      <c r="O1040" s="40"/>
      <c r="P1040" s="40"/>
      <c r="R1040" s="22"/>
      <c r="S1040" s="22"/>
      <c r="T1040" s="22"/>
      <c r="U1040" s="52">
        <f t="shared" si="1102"/>
        <v>2.0960498002038815E-2</v>
      </c>
      <c r="V1040" s="52">
        <f t="shared" si="1103"/>
        <v>2.9210640425256007</v>
      </c>
      <c r="W1040" s="52">
        <f t="shared" si="1104"/>
        <v>1.0356110460906232E-2</v>
      </c>
      <c r="X1040" s="247">
        <f>W1040+V1040+SUM($U$1032:U1040)</f>
        <v>3.0419334622944327</v>
      </c>
      <c r="Y1040" s="104">
        <f>W1040+V1040+SUM($U$1033:U1040)-$X$1033</f>
        <v>2.9310569357911231</v>
      </c>
      <c r="Z1040" s="42"/>
      <c r="AA1040" s="1">
        <f t="shared" si="1138"/>
        <v>1.1313609703289165E-2</v>
      </c>
      <c r="AB1040" s="41">
        <f t="shared" si="1105"/>
        <v>2.3695063423988447E-2</v>
      </c>
      <c r="AC1040" s="48">
        <f t="shared" si="1106"/>
        <v>3.30215425923772</v>
      </c>
      <c r="AD1040" s="48">
        <f t="shared" si="1107"/>
        <v>0.34723389952639433</v>
      </c>
      <c r="AE1040" s="48">
        <f t="shared" si="1108"/>
        <v>1.8165491811251653</v>
      </c>
      <c r="AF1040" s="48">
        <f t="shared" si="1109"/>
        <v>0.34723389952639422</v>
      </c>
      <c r="AG1040" s="238">
        <f t="shared" si="1110"/>
        <v>1.4687558607812192</v>
      </c>
      <c r="AH1040" s="48">
        <f t="shared" si="1111"/>
        <v>5.5942081755204476E-4</v>
      </c>
      <c r="AI1040" s="48">
        <f>AE1040+AC1040+SUM($AB$1032:AB1040)</f>
        <v>5.2846368914095212</v>
      </c>
      <c r="AJ1040" s="48">
        <f>AE1040+AC1040+SUM($AB$1033:AB1040)-$AI$1033</f>
        <v>2.9996971905598109</v>
      </c>
      <c r="AK1040" s="46"/>
      <c r="AL1040" s="86"/>
      <c r="AM1040" s="25">
        <v>80.697500000000005</v>
      </c>
      <c r="AN1040" s="25">
        <v>0.2465000000000046</v>
      </c>
      <c r="AQ1040">
        <v>2021</v>
      </c>
      <c r="AR1040" s="25">
        <v>342.3365</v>
      </c>
      <c r="AS1040" s="25">
        <v>0.10849999999999227</v>
      </c>
      <c r="AV1040" s="41">
        <f t="shared" si="1118"/>
        <v>0</v>
      </c>
      <c r="AW1040" s="86">
        <f t="shared" si="1119"/>
        <v>2.1795513570216699E-2</v>
      </c>
      <c r="AX1040" s="86">
        <f t="shared" si="1120"/>
        <v>1.7947536675549485</v>
      </c>
      <c r="AY1040" s="86">
        <f t="shared" si="1112"/>
        <v>6.3406692357781916E-2</v>
      </c>
      <c r="AZ1040" s="86">
        <f t="shared" si="1113"/>
        <v>5.2212301990517389</v>
      </c>
      <c r="BA1040" s="86">
        <f t="shared" si="1134"/>
        <v>3.798864979880677E-2</v>
      </c>
      <c r="BB1040" s="86">
        <f t="shared" si="1135"/>
        <v>2.9617085407610038</v>
      </c>
      <c r="BC1040" s="89">
        <f t="shared" si="1151"/>
        <v>4.5566455627345237E-4</v>
      </c>
      <c r="BD1040" s="89">
        <f t="shared" si="1151"/>
        <v>4.3944929768864327E-3</v>
      </c>
      <c r="BE1040" s="41">
        <f t="shared" si="1140"/>
        <v>8227.3790901717384</v>
      </c>
      <c r="BF1040" s="89">
        <f t="shared" si="1141"/>
        <v>-9.505297499524465</v>
      </c>
      <c r="BG1040" s="89">
        <f t="shared" si="1142"/>
        <v>10.505297499524465</v>
      </c>
      <c r="BH1040" s="89">
        <f t="shared" si="1152"/>
        <v>-4.6102190272246379E-2</v>
      </c>
      <c r="BI1040" s="89">
        <f t="shared" si="1152"/>
        <v>5.0952347805406473E-2</v>
      </c>
      <c r="BJ1040" s="41">
        <f t="shared" si="1143"/>
        <v>141.44089919609803</v>
      </c>
      <c r="BK1040" s="89">
        <f t="shared" si="1144"/>
        <v>0.80637140424383602</v>
      </c>
      <c r="BL1040" s="89">
        <f t="shared" si="1145"/>
        <v>0.19362859575616398</v>
      </c>
      <c r="BM1040" s="89">
        <f t="shared" si="1121"/>
        <v>0</v>
      </c>
      <c r="BN1040" s="86">
        <f t="shared" si="1122"/>
        <v>1.5389133149969149E-4</v>
      </c>
      <c r="BO1040" s="86">
        <f t="shared" si="1123"/>
        <v>1.020221912940654E-2</v>
      </c>
      <c r="BP1040" s="86">
        <f t="shared" si="1114"/>
        <v>4.5202993209961614E-2</v>
      </c>
      <c r="BQ1040" s="86">
        <f t="shared" si="1115"/>
        <v>2.9967304690844712</v>
      </c>
      <c r="BR1040" s="86">
        <f t="shared" si="1136"/>
        <v>4.3692913363524738E-2</v>
      </c>
      <c r="BS1040" s="86">
        <f t="shared" si="1137"/>
        <v>2.8873640224275987</v>
      </c>
      <c r="BT1040" s="89">
        <f t="shared" si="1124"/>
        <v>4.3763556547553387E-3</v>
      </c>
      <c r="BU1040" s="89">
        <f t="shared" si="1124"/>
        <v>0.31875176117835213</v>
      </c>
      <c r="BV1040" s="41">
        <f t="shared" si="1125"/>
        <v>221.80501998261627</v>
      </c>
      <c r="BW1040" s="89" t="e">
        <f t="shared" si="1126"/>
        <v>#REF!</v>
      </c>
      <c r="BX1040" s="42" t="e">
        <f t="shared" si="1127"/>
        <v>#REF!</v>
      </c>
      <c r="BY1040" s="89" t="e">
        <f t="shared" si="1128"/>
        <v>#REF!</v>
      </c>
      <c r="BZ1040" s="89" t="e">
        <f t="shared" si="1128"/>
        <v>#REF!</v>
      </c>
      <c r="CA1040" s="41">
        <f t="shared" si="1129"/>
        <v>346.63951006144543</v>
      </c>
      <c r="CB1040" s="89" t="e">
        <f t="shared" si="1130"/>
        <v>#REF!</v>
      </c>
      <c r="CC1040" s="89" t="e">
        <f t="shared" si="1131"/>
        <v>#REF!</v>
      </c>
      <c r="CD1040" s="41" t="e">
        <f t="shared" si="1146"/>
        <v>#REF!</v>
      </c>
      <c r="CE1040" s="41" t="e">
        <f t="shared" si="1147"/>
        <v>#REF!</v>
      </c>
      <c r="CF1040" s="42" t="e">
        <f t="shared" si="1148"/>
        <v>#REF!</v>
      </c>
      <c r="CG1040" s="42" t="e">
        <f t="shared" si="1139"/>
        <v>#REF!</v>
      </c>
      <c r="CH1040" s="42" t="e">
        <f t="shared" si="1132"/>
        <v>#REF!</v>
      </c>
      <c r="CI1040" s="89">
        <f t="shared" si="1149"/>
        <v>0.58082715470180646</v>
      </c>
      <c r="CJ1040" s="89">
        <f t="shared" si="1150"/>
        <v>2.4188700358580046</v>
      </c>
      <c r="CK1040" s="42" t="e">
        <f t="shared" si="1133"/>
        <v>#REF!</v>
      </c>
      <c r="CM1040" s="89" t="e">
        <f t="shared" si="1116"/>
        <v>#REF!</v>
      </c>
      <c r="CN1040" s="89">
        <f t="shared" si="1117"/>
        <v>1.2871847137079378E-2</v>
      </c>
    </row>
    <row r="1041" spans="4:92" ht="14.4" x14ac:dyDescent="0.3">
      <c r="D1041" s="22"/>
      <c r="E1041" s="32">
        <v>41547.618055555555</v>
      </c>
      <c r="F1041" s="21">
        <f t="shared" si="1100"/>
        <v>1662.9486111111109</v>
      </c>
      <c r="G1041" s="21">
        <f t="shared" si="1101"/>
        <v>138.03749999999854</v>
      </c>
      <c r="H1041" s="20">
        <v>10</v>
      </c>
      <c r="I1041" s="21">
        <v>1036</v>
      </c>
      <c r="J1041" s="21">
        <v>8324</v>
      </c>
      <c r="K1041" s="21">
        <v>7869</v>
      </c>
      <c r="L1041" s="21">
        <v>17</v>
      </c>
      <c r="M1041" s="51">
        <v>7.15</v>
      </c>
      <c r="N1041" s="40"/>
      <c r="O1041" s="40"/>
      <c r="P1041" s="40"/>
      <c r="R1041" s="22"/>
      <c r="S1041" s="22"/>
      <c r="T1041" s="22"/>
      <c r="U1041" s="52">
        <f t="shared" si="1102"/>
        <v>2.155441351174673E-2</v>
      </c>
      <c r="V1041" s="52">
        <f t="shared" si="1103"/>
        <v>3.0038323641340519</v>
      </c>
      <c r="W1041" s="52">
        <f t="shared" si="1104"/>
        <v>1.0649550751417569E-2</v>
      </c>
      <c r="X1041" s="247">
        <f>W1041+V1041+SUM($U$1032:U1041)</f>
        <v>3.1465496377051418</v>
      </c>
      <c r="Y1041" s="104">
        <f>W1041+V1041+SUM($U$1033:U1041)-$X$1033</f>
        <v>3.0356731112018323</v>
      </c>
      <c r="Z1041" s="42"/>
      <c r="AA1041" s="1">
        <f t="shared" si="1138"/>
        <v>7.1522871660786493E-3</v>
      </c>
      <c r="AB1041" s="41">
        <f t="shared" si="1105"/>
        <v>2.2800729199616187E-2</v>
      </c>
      <c r="AC1041" s="48">
        <f t="shared" si="1106"/>
        <v>3.1775194559730395</v>
      </c>
      <c r="AD1041" s="48">
        <f t="shared" si="1107"/>
        <v>0.33412808273021266</v>
      </c>
      <c r="AE1041" s="48">
        <f t="shared" si="1108"/>
        <v>1.747986287923921</v>
      </c>
      <c r="AF1041" s="48">
        <f t="shared" si="1109"/>
        <v>0.33412808273021277</v>
      </c>
      <c r="AG1041" s="238">
        <f t="shared" si="1110"/>
        <v>1.4133198988662932</v>
      </c>
      <c r="AH1041" s="48">
        <f t="shared" si="1111"/>
        <v>5.3830632741497264E-4</v>
      </c>
      <c r="AI1041" s="48">
        <f>AE1041+AC1041+SUM($AB$1032:AB1041)</f>
        <v>5.1142399241432113</v>
      </c>
      <c r="AJ1041" s="48">
        <f>AE1041+AC1041+SUM($AB$1033:AB1041)-$AI$1033</f>
        <v>2.8293002232935009</v>
      </c>
      <c r="AK1041" s="46"/>
      <c r="AL1041" s="86"/>
      <c r="AM1041" s="25">
        <v>85.407999999999987</v>
      </c>
      <c r="AN1041" s="25">
        <v>7.0000000000000284E-2</v>
      </c>
      <c r="AQ1041">
        <v>1976</v>
      </c>
      <c r="AR1041" s="25">
        <v>327.01900000000001</v>
      </c>
      <c r="AS1041" s="25">
        <v>0.1290000000000191</v>
      </c>
      <c r="AV1041" s="41">
        <f t="shared" si="1118"/>
        <v>0</v>
      </c>
      <c r="AW1041" s="86">
        <f t="shared" si="1119"/>
        <v>2.10631891250578E-2</v>
      </c>
      <c r="AX1041" s="86">
        <f t="shared" si="1120"/>
        <v>1.7269230987988633</v>
      </c>
      <c r="AY1041" s="86">
        <f t="shared" si="1112"/>
        <v>6.162645753994507E-2</v>
      </c>
      <c r="AZ1041" s="86">
        <f t="shared" si="1113"/>
        <v>5.0526134666032663</v>
      </c>
      <c r="BA1041" s="86">
        <f t="shared" si="1134"/>
        <v>3.6208414980969925E-2</v>
      </c>
      <c r="BB1041" s="86">
        <f t="shared" si="1135"/>
        <v>2.7930918083125311</v>
      </c>
      <c r="BC1041" s="89">
        <f t="shared" si="1151"/>
        <v>-1.7802348178368455E-3</v>
      </c>
      <c r="BD1041" s="89">
        <f t="shared" si="1151"/>
        <v>-0.16861673244847264</v>
      </c>
      <c r="BE1041" s="41">
        <f t="shared" si="1140"/>
        <v>-60.452997870704465</v>
      </c>
      <c r="BF1041" s="89">
        <f t="shared" si="1141"/>
        <v>1.0638384997217387</v>
      </c>
      <c r="BG1041" s="89">
        <f t="shared" si="1142"/>
        <v>-6.3838499721738717E-2</v>
      </c>
      <c r="BH1041" s="89">
        <f t="shared" si="1152"/>
        <v>-0.18127485401372537</v>
      </c>
      <c r="BI1041" s="89">
        <f t="shared" si="1152"/>
        <v>1.0877886747415447E-2</v>
      </c>
      <c r="BJ1041" s="41">
        <f t="shared" si="1143"/>
        <v>153.62907329169272</v>
      </c>
      <c r="BK1041" s="89">
        <f t="shared" si="1144"/>
        <v>0.79082832033113371</v>
      </c>
      <c r="BL1041" s="89">
        <f t="shared" si="1145"/>
        <v>0.20917167966886629</v>
      </c>
      <c r="BM1041" s="89">
        <f t="shared" si="1121"/>
        <v>0</v>
      </c>
      <c r="BN1041" s="86">
        <f t="shared" si="1122"/>
        <v>1.5647255030925189E-4</v>
      </c>
      <c r="BO1041" s="86">
        <f t="shared" si="1123"/>
        <v>1.0493078201108317E-2</v>
      </c>
      <c r="BP1041" s="86">
        <f t="shared" si="1114"/>
        <v>4.6231870055254608E-2</v>
      </c>
      <c r="BQ1041" s="86">
        <f t="shared" si="1115"/>
        <v>3.1003177676498872</v>
      </c>
      <c r="BR1041" s="86">
        <f t="shared" si="1136"/>
        <v>4.4721790208817731E-2</v>
      </c>
      <c r="BS1041" s="86">
        <f t="shared" si="1137"/>
        <v>2.9909513209930148</v>
      </c>
      <c r="BT1041" s="89">
        <f t="shared" si="1124"/>
        <v>1.0288768452929933E-3</v>
      </c>
      <c r="BU1041" s="89">
        <f t="shared" si="1124"/>
        <v>0.10358729856541604</v>
      </c>
      <c r="BV1041" s="41">
        <f t="shared" si="1125"/>
        <v>-116.1088698827607</v>
      </c>
      <c r="BW1041" s="89" t="e">
        <f t="shared" si="1126"/>
        <v>#REF!</v>
      </c>
      <c r="BX1041" s="42" t="e">
        <f t="shared" si="1127"/>
        <v>#REF!</v>
      </c>
      <c r="BY1041" s="89" t="e">
        <f t="shared" si="1128"/>
        <v>#REF!</v>
      </c>
      <c r="BZ1041" s="89" t="e">
        <f t="shared" si="1128"/>
        <v>#REF!</v>
      </c>
      <c r="CA1041" s="41">
        <f t="shared" si="1129"/>
        <v>330.61288526902712</v>
      </c>
      <c r="CB1041" s="89" t="e">
        <f t="shared" si="1130"/>
        <v>#REF!</v>
      </c>
      <c r="CC1041" s="89" t="e">
        <f t="shared" si="1131"/>
        <v>#REF!</v>
      </c>
      <c r="CD1041" s="41" t="e">
        <f t="shared" si="1146"/>
        <v>#REF!</v>
      </c>
      <c r="CE1041" s="41" t="e">
        <f t="shared" si="1147"/>
        <v>#REF!</v>
      </c>
      <c r="CF1041" s="42" t="e">
        <f t="shared" si="1148"/>
        <v>#REF!</v>
      </c>
      <c r="CG1041" s="42" t="e">
        <f t="shared" si="1139"/>
        <v>#REF!</v>
      </c>
      <c r="CH1041" s="42" t="e">
        <f t="shared" si="1132"/>
        <v>#REF!</v>
      </c>
      <c r="CI1041" s="89">
        <f t="shared" si="1149"/>
        <v>0.59180947999380007</v>
      </c>
      <c r="CJ1041" s="89">
        <f t="shared" si="1150"/>
        <v>2.2374907432997011</v>
      </c>
      <c r="CK1041" s="42" t="e">
        <f t="shared" si="1133"/>
        <v>#REF!</v>
      </c>
      <c r="CM1041" s="89" t="e">
        <f t="shared" si="1116"/>
        <v>#REF!</v>
      </c>
      <c r="CN1041" s="89">
        <f t="shared" si="1117"/>
        <v>1.3115229029995176E-2</v>
      </c>
    </row>
    <row r="1042" spans="4:92" ht="14.4" x14ac:dyDescent="0.3">
      <c r="D1042" s="22"/>
      <c r="E1042" s="32">
        <v>41582.607638888891</v>
      </c>
      <c r="F1042" s="21">
        <f t="shared" si="1100"/>
        <v>1697.9381944444467</v>
      </c>
      <c r="G1042" s="21">
        <f t="shared" si="1101"/>
        <v>173.0270833333343</v>
      </c>
      <c r="I1042" s="21">
        <v>1016</v>
      </c>
      <c r="J1042" s="21">
        <v>9387</v>
      </c>
      <c r="K1042" s="21">
        <v>8436</v>
      </c>
      <c r="L1042" s="21">
        <v>22</v>
      </c>
      <c r="M1042" s="51">
        <v>7.15</v>
      </c>
      <c r="N1042" s="40"/>
      <c r="O1042" s="40"/>
      <c r="P1042" s="40"/>
      <c r="R1042" s="22"/>
      <c r="S1042" s="22"/>
      <c r="T1042" s="22"/>
      <c r="U1042" s="52">
        <f t="shared" si="1102"/>
        <v>2.2661423584268769E-2</v>
      </c>
      <c r="V1042" s="52">
        <f t="shared" si="1103"/>
        <v>3.1581057653310678</v>
      </c>
      <c r="W1042" s="52">
        <f t="shared" si="1104"/>
        <v>1.1196499521015453E-2</v>
      </c>
      <c r="X1042" s="247">
        <f>W1042+V1042+SUM($U$1032:U1042)</f>
        <v>3.3240314112560245</v>
      </c>
      <c r="Y1042" s="104">
        <f>W1042+V1042+SUM($U$1033:U1042)-$X$1033</f>
        <v>3.2131548847527149</v>
      </c>
      <c r="Z1042" s="42"/>
      <c r="AA1042" s="1">
        <f t="shared" si="1138"/>
        <v>5.0941502169339218E-3</v>
      </c>
      <c r="AB1042" s="41">
        <f t="shared" si="1105"/>
        <v>2.521607197552524E-2</v>
      </c>
      <c r="AC1042" s="48">
        <f t="shared" si="1106"/>
        <v>3.5141226670415757</v>
      </c>
      <c r="AD1042" s="48">
        <f t="shared" si="1107"/>
        <v>0.36952317223745307</v>
      </c>
      <c r="AE1042" s="48">
        <f t="shared" si="1108"/>
        <v>1.933155192653345</v>
      </c>
      <c r="AF1042" s="48">
        <f t="shared" si="1109"/>
        <v>0.36952317223745307</v>
      </c>
      <c r="AG1042" s="238">
        <f t="shared" si="1110"/>
        <v>1.5630366898464991</v>
      </c>
      <c r="AH1042" s="48">
        <f t="shared" si="1111"/>
        <v>5.9533056939271498E-4</v>
      </c>
      <c r="AI1042" s="48">
        <f>AE1042+AC1042+SUM($AB$1032:AB1042)</f>
        <v>5.6612281119166976</v>
      </c>
      <c r="AJ1042" s="48">
        <f>AE1042+AC1042+SUM($AB$1033:AB1042)-$AI$1033</f>
        <v>3.3762884110669873</v>
      </c>
      <c r="AK1042" s="46"/>
      <c r="AL1042" s="86"/>
      <c r="AM1042" s="25">
        <v>91.649500000000003</v>
      </c>
      <c r="AN1042" s="25">
        <v>0.11350000000000193</v>
      </c>
      <c r="AQ1042">
        <v>2129</v>
      </c>
      <c r="AR1042" s="25">
        <v>316.96050000000002</v>
      </c>
      <c r="AS1042" s="25">
        <v>0.21349999999998204</v>
      </c>
      <c r="AV1042" s="41">
        <f t="shared" si="1118"/>
        <v>0</v>
      </c>
      <c r="AW1042" s="86">
        <f t="shared" si="1119"/>
        <v>2.3426798176570531E-2</v>
      </c>
      <c r="AX1042" s="86">
        <f t="shared" si="1120"/>
        <v>1.9097283944767744</v>
      </c>
      <c r="AY1042" s="86">
        <f t="shared" si="1112"/>
        <v>6.8605174025043861E-2</v>
      </c>
      <c r="AZ1042" s="86">
        <f t="shared" si="1113"/>
        <v>5.5926229378916537</v>
      </c>
      <c r="BA1042" s="86">
        <f t="shared" si="1134"/>
        <v>4.3187131466068715E-2</v>
      </c>
      <c r="BB1042" s="86">
        <f t="shared" si="1135"/>
        <v>3.3331012796009185</v>
      </c>
      <c r="BC1042" s="89">
        <f t="shared" si="1151"/>
        <v>6.9787164850987904E-3</v>
      </c>
      <c r="BD1042" s="89">
        <f t="shared" si="1151"/>
        <v>0.54000947128838739</v>
      </c>
      <c r="BE1042" s="41">
        <f t="shared" si="1140"/>
        <v>150.0482663708267</v>
      </c>
      <c r="BF1042" s="89">
        <f t="shared" si="1141"/>
        <v>0.79539477811305226</v>
      </c>
      <c r="BG1042" s="89">
        <f t="shared" si="1142"/>
        <v>0.20460522188694774</v>
      </c>
      <c r="BH1042" s="89">
        <f t="shared" si="1152"/>
        <v>0.43507154824455274</v>
      </c>
      <c r="BI1042" s="89">
        <f t="shared" si="1152"/>
        <v>0.1119166395289336</v>
      </c>
      <c r="BJ1042" s="41">
        <f t="shared" si="1143"/>
        <v>153.04893200887082</v>
      </c>
      <c r="BK1042" s="89">
        <f t="shared" si="1144"/>
        <v>0.79156815097101463</v>
      </c>
      <c r="BL1042" s="89">
        <f t="shared" si="1145"/>
        <v>0.20843184902898537</v>
      </c>
      <c r="BM1042" s="89">
        <f t="shared" si="1121"/>
        <v>0</v>
      </c>
      <c r="BN1042" s="86">
        <f t="shared" si="1122"/>
        <v>1.6328004712097793E-4</v>
      </c>
      <c r="BO1042" s="86">
        <f t="shared" si="1123"/>
        <v>1.1033219473894474E-2</v>
      </c>
      <c r="BP1042" s="86">
        <f t="shared" si="1114"/>
        <v>4.8474793790932127E-2</v>
      </c>
      <c r="BQ1042" s="86">
        <f t="shared" si="1115"/>
        <v>3.2755566174650923</v>
      </c>
      <c r="BR1042" s="86">
        <f t="shared" si="1136"/>
        <v>4.6964713944495251E-2</v>
      </c>
      <c r="BS1042" s="86">
        <f t="shared" si="1137"/>
        <v>3.1661901708082199</v>
      </c>
      <c r="BT1042" s="89">
        <f t="shared" si="1124"/>
        <v>2.2429237356775197E-3</v>
      </c>
      <c r="BU1042" s="89">
        <f t="shared" si="1124"/>
        <v>0.1752388498152051</v>
      </c>
      <c r="BV1042" s="41">
        <f t="shared" si="1125"/>
        <v>139.00597508277124</v>
      </c>
      <c r="BW1042" s="89" t="e">
        <f t="shared" si="1126"/>
        <v>#REF!</v>
      </c>
      <c r="BX1042" s="42" t="e">
        <f t="shared" si="1127"/>
        <v>#REF!</v>
      </c>
      <c r="BY1042" s="89" t="e">
        <f t="shared" si="1128"/>
        <v>#REF!</v>
      </c>
      <c r="BZ1042" s="89" t="e">
        <f t="shared" si="1128"/>
        <v>#REF!</v>
      </c>
      <c r="CA1042" s="41">
        <f t="shared" si="1129"/>
        <v>320.00803440843771</v>
      </c>
      <c r="CB1042" s="89" t="e">
        <f t="shared" si="1130"/>
        <v>#REF!</v>
      </c>
      <c r="CC1042" s="89" t="e">
        <f t="shared" si="1131"/>
        <v>#REF!</v>
      </c>
      <c r="CD1042" s="41" t="e">
        <f t="shared" si="1146"/>
        <v>#REF!</v>
      </c>
      <c r="CE1042" s="41" t="e">
        <f t="shared" si="1147"/>
        <v>#REF!</v>
      </c>
      <c r="CF1042" s="42" t="e">
        <f t="shared" si="1148"/>
        <v>#REF!</v>
      </c>
      <c r="CG1042" s="42" t="e">
        <f t="shared" si="1139"/>
        <v>#REF!</v>
      </c>
      <c r="CH1042" s="42" t="e">
        <f t="shared" si="1132"/>
        <v>#REF!</v>
      </c>
      <c r="CI1042" s="89">
        <f t="shared" si="1149"/>
        <v>0.70372603637382725</v>
      </c>
      <c r="CJ1042" s="89">
        <f t="shared" si="1150"/>
        <v>2.6725623746931602</v>
      </c>
      <c r="CK1042" s="42" t="e">
        <f t="shared" si="1133"/>
        <v>#REF!</v>
      </c>
      <c r="CM1042" s="89" t="e">
        <f t="shared" si="1116"/>
        <v>#REF!</v>
      </c>
      <c r="CN1042" s="89">
        <f t="shared" si="1117"/>
        <v>1.5595438149301276E-2</v>
      </c>
    </row>
    <row r="1043" spans="4:92" ht="14.4" x14ac:dyDescent="0.3">
      <c r="D1043" s="22"/>
      <c r="E1043" s="32">
        <v>41613.454861111109</v>
      </c>
      <c r="F1043" s="21">
        <f t="shared" si="1100"/>
        <v>1728.7854166666657</v>
      </c>
      <c r="G1043" s="21">
        <f t="shared" si="1101"/>
        <v>203.87430555555329</v>
      </c>
      <c r="I1043" s="21">
        <v>1133</v>
      </c>
      <c r="J1043" s="21">
        <v>9776</v>
      </c>
      <c r="K1043" s="21">
        <v>9307</v>
      </c>
      <c r="L1043" s="21">
        <v>11</v>
      </c>
      <c r="M1043" s="51">
        <v>7.15</v>
      </c>
      <c r="N1043" s="40"/>
      <c r="O1043" s="40"/>
      <c r="P1043" s="40"/>
      <c r="R1043" s="22"/>
      <c r="S1043" s="22"/>
      <c r="T1043" s="22"/>
      <c r="U1043" s="52">
        <f t="shared" si="1102"/>
        <v>2.7880241633569901E-2</v>
      </c>
      <c r="V1043" s="52">
        <f t="shared" si="1103"/>
        <v>3.8854024997318595</v>
      </c>
      <c r="W1043" s="52">
        <f t="shared" si="1104"/>
        <v>1.3775000098085551E-2</v>
      </c>
      <c r="X1043" s="247">
        <f>W1043+V1043+SUM($U$1032:U1043)</f>
        <v>4.0817868878674561</v>
      </c>
      <c r="Y1043" s="104">
        <f>W1043+V1043+SUM($U$1033:U1043)-$X$1033</f>
        <v>3.9709103613641465</v>
      </c>
      <c r="Z1043" s="42"/>
      <c r="AA1043" s="1">
        <f t="shared" si="1138"/>
        <v>9.0828836796216072E-3</v>
      </c>
      <c r="AB1043" s="41">
        <f t="shared" si="1105"/>
        <v>2.9285187730716592E-2</v>
      </c>
      <c r="AC1043" s="48">
        <f t="shared" si="1106"/>
        <v>4.0811963938303064</v>
      </c>
      <c r="AD1043" s="48">
        <f t="shared" si="1107"/>
        <v>0.42915310046414662</v>
      </c>
      <c r="AE1043" s="48">
        <f t="shared" si="1108"/>
        <v>2.2451083096689803</v>
      </c>
      <c r="AF1043" s="48">
        <f t="shared" si="1109"/>
        <v>0.42915310046414668</v>
      </c>
      <c r="AG1043" s="238">
        <f t="shared" si="1110"/>
        <v>1.8152638101834706</v>
      </c>
      <c r="AH1043" s="48">
        <f t="shared" si="1111"/>
        <v>6.9139902136311666E-4</v>
      </c>
      <c r="AI1043" s="48">
        <f>AE1043+AC1043+SUM($AB$1032:AB1043)</f>
        <v>6.5695401434517802</v>
      </c>
      <c r="AJ1043" s="48">
        <f>AE1043+AC1043+SUM($AB$1033:AB1043)-$AI$1033</f>
        <v>4.2846004426020698</v>
      </c>
      <c r="AK1043" s="46"/>
      <c r="AL1043" s="86"/>
      <c r="AM1043" s="25">
        <v>110.13050000000001</v>
      </c>
      <c r="AN1043" s="25">
        <v>7.5000000000002842E-3</v>
      </c>
      <c r="AQ1043"/>
      <c r="AR1043" s="25">
        <v>328.22450000000003</v>
      </c>
      <c r="AS1043" s="25">
        <v>0.38849999999999341</v>
      </c>
      <c r="AV1043" s="41">
        <f t="shared" si="1118"/>
        <v>0</v>
      </c>
      <c r="AW1043" s="86">
        <f t="shared" si="1119"/>
        <v>2.7662105779589847E-2</v>
      </c>
      <c r="AX1043" s="86">
        <f t="shared" si="1120"/>
        <v>2.2174462038893905</v>
      </c>
      <c r="AY1043" s="86">
        <f t="shared" si="1112"/>
        <v>8.0943673669899227E-2</v>
      </c>
      <c r="AZ1043" s="86">
        <f t="shared" si="1113"/>
        <v>6.4885964697818803</v>
      </c>
      <c r="BA1043" s="86">
        <f t="shared" si="1134"/>
        <v>5.5525631110924081E-2</v>
      </c>
      <c r="BB1043" s="86">
        <f t="shared" si="1135"/>
        <v>4.2290748114911452</v>
      </c>
      <c r="BC1043" s="89">
        <f t="shared" si="1151"/>
        <v>1.2338499644855366E-2</v>
      </c>
      <c r="BD1043" s="89">
        <f t="shared" si="1151"/>
        <v>0.89597353189022666</v>
      </c>
      <c r="BE1043" s="41">
        <f t="shared" si="1140"/>
        <v>225.48799755589809</v>
      </c>
      <c r="BF1043" s="89">
        <f t="shared" si="1141"/>
        <v>0.69918954975279446</v>
      </c>
      <c r="BG1043" s="89">
        <f t="shared" si="1142"/>
        <v>0.30081045024720554</v>
      </c>
      <c r="BH1043" s="89">
        <f t="shared" si="1152"/>
        <v>0.63508228036406045</v>
      </c>
      <c r="BI1043" s="89">
        <f t="shared" si="1152"/>
        <v>0.27322975117102216</v>
      </c>
      <c r="BJ1043" s="41">
        <f t="shared" si="1143"/>
        <v>168.3959022796835</v>
      </c>
      <c r="BK1043" s="89">
        <f t="shared" si="1144"/>
        <v>0.77199678245805536</v>
      </c>
      <c r="BL1043" s="89">
        <f t="shared" si="1145"/>
        <v>0.22800321754194464</v>
      </c>
      <c r="BM1043" s="89">
        <f t="shared" si="1121"/>
        <v>0</v>
      </c>
      <c r="BN1043" s="86">
        <f t="shared" si="1122"/>
        <v>2.0257555305440149E-4</v>
      </c>
      <c r="BO1043" s="86">
        <f t="shared" si="1123"/>
        <v>1.357242454503115E-2</v>
      </c>
      <c r="BP1043" s="86">
        <f t="shared" si="1114"/>
        <v>6.0026876978017056E-2</v>
      </c>
      <c r="BQ1043" s="86">
        <f t="shared" si="1115"/>
        <v>4.0217600108894391</v>
      </c>
      <c r="BR1043" s="86">
        <f t="shared" si="1136"/>
        <v>5.851679713158018E-2</v>
      </c>
      <c r="BS1043" s="86">
        <f t="shared" si="1137"/>
        <v>3.9123935642325667</v>
      </c>
      <c r="BT1043" s="89">
        <f t="shared" si="1124"/>
        <v>1.1552083187084929E-2</v>
      </c>
      <c r="BU1043" s="89">
        <f t="shared" si="1124"/>
        <v>0.74620339342434683</v>
      </c>
      <c r="BV1043" s="41">
        <f t="shared" si="1125"/>
        <v>377.66928953628388</v>
      </c>
      <c r="BW1043" s="89" t="e">
        <f t="shared" si="1126"/>
        <v>#REF!</v>
      </c>
      <c r="BX1043" s="42" t="e">
        <f t="shared" si="1127"/>
        <v>#REF!</v>
      </c>
      <c r="BY1043" s="89" t="e">
        <f t="shared" si="1128"/>
        <v>#REF!</v>
      </c>
      <c r="BZ1043" s="89" t="e">
        <f t="shared" si="1128"/>
        <v>#REF!</v>
      </c>
      <c r="CA1043" s="41">
        <f t="shared" si="1129"/>
        <v>331.00565607893185</v>
      </c>
      <c r="CB1043" s="89" t="e">
        <f t="shared" si="1130"/>
        <v>#REF!</v>
      </c>
      <c r="CC1043" s="89" t="e">
        <f t="shared" si="1131"/>
        <v>#REF!</v>
      </c>
      <c r="CD1043" s="41" t="e">
        <f t="shared" si="1146"/>
        <v>#REF!</v>
      </c>
      <c r="CE1043" s="41" t="e">
        <f t="shared" si="1147"/>
        <v>#REF!</v>
      </c>
      <c r="CF1043" s="42" t="e">
        <f t="shared" si="1148"/>
        <v>#REF!</v>
      </c>
      <c r="CG1043" s="42" t="e">
        <f t="shared" si="1139"/>
        <v>#REF!</v>
      </c>
      <c r="CH1043" s="42" t="e">
        <f t="shared" si="1132"/>
        <v>#REF!</v>
      </c>
      <c r="CI1043" s="89">
        <f t="shared" si="1149"/>
        <v>0.97690268679491199</v>
      </c>
      <c r="CJ1043" s="89">
        <f t="shared" si="1150"/>
        <v>3.3076977558071579</v>
      </c>
      <c r="CK1043" s="42" t="e">
        <f t="shared" si="1133"/>
        <v>#REF!</v>
      </c>
      <c r="CM1043" s="89" t="e">
        <f t="shared" si="1116"/>
        <v>#REF!</v>
      </c>
      <c r="CN1043" s="89">
        <f t="shared" si="1117"/>
        <v>2.1649370127472676E-2</v>
      </c>
    </row>
    <row r="1044" spans="4:92" ht="14.4" x14ac:dyDescent="0.3">
      <c r="D1044" s="22"/>
      <c r="E1044" s="32">
        <v>41695.620833333334</v>
      </c>
      <c r="F1044" s="21">
        <f t="shared" si="1100"/>
        <v>1810.9513888888905</v>
      </c>
      <c r="G1044" s="21">
        <f t="shared" si="1101"/>
        <v>286.0402777777781</v>
      </c>
      <c r="I1044" s="21">
        <v>1061</v>
      </c>
      <c r="J1044" s="21">
        <v>13530</v>
      </c>
      <c r="K1044" s="21">
        <v>17755</v>
      </c>
      <c r="L1044" s="21">
        <v>39</v>
      </c>
      <c r="M1044" s="51">
        <v>7.15</v>
      </c>
      <c r="N1044" s="40"/>
      <c r="O1044" s="40"/>
      <c r="P1044" s="40"/>
      <c r="R1044" s="22"/>
      <c r="S1044" s="22"/>
      <c r="T1044" s="22"/>
      <c r="U1044" s="52">
        <f t="shared" si="1102"/>
        <v>4.9807296608782033E-2</v>
      </c>
      <c r="V1044" s="52">
        <f t="shared" si="1103"/>
        <v>6.9411663389471352</v>
      </c>
      <c r="W1044" s="52">
        <f t="shared" si="1104"/>
        <v>2.460866461233386E-2</v>
      </c>
      <c r="X1044" s="247">
        <f>W1044+V1044+SUM($U$1032:U1044)</f>
        <v>7.1981916882057622</v>
      </c>
      <c r="Y1044" s="104">
        <f>W1044+V1044+SUM($U$1033:U1044)-$X$1033</f>
        <v>7.0873151617024526</v>
      </c>
      <c r="Z1044" s="42"/>
      <c r="AA1044" s="1">
        <f t="shared" si="1138"/>
        <v>2.8885128361625906E-2</v>
      </c>
      <c r="AB1044" s="41">
        <f t="shared" si="1105"/>
        <v>3.7955095641611987E-2</v>
      </c>
      <c r="AC1044" s="48">
        <f t="shared" si="1106"/>
        <v>5.2894384999129684</v>
      </c>
      <c r="AD1044" s="48">
        <f t="shared" si="1107"/>
        <v>0.5562042873956482</v>
      </c>
      <c r="AE1044" s="48">
        <f t="shared" si="1108"/>
        <v>2.9097747777073519</v>
      </c>
      <c r="AF1044" s="48">
        <f t="shared" si="1109"/>
        <v>0.55620428739564809</v>
      </c>
      <c r="AG1044" s="238">
        <f t="shared" si="1110"/>
        <v>2.3526744019470445</v>
      </c>
      <c r="AH1044" s="48">
        <f t="shared" si="1111"/>
        <v>8.9608836465914919E-4</v>
      </c>
      <c r="AI1044" s="48">
        <f>AE1044+AC1044+SUM($AB$1032:AB1044)</f>
        <v>8.4804038132144246</v>
      </c>
      <c r="AJ1044" s="48">
        <f>AE1044+AC1044+SUM($AB$1033:AB1044)-$AI$1033</f>
        <v>6.1954641123647143</v>
      </c>
      <c r="AK1044" s="46"/>
      <c r="AL1044" s="86"/>
      <c r="AM1044" s="41">
        <v>196.39500000000001</v>
      </c>
      <c r="AN1044" s="41">
        <v>0.42426406871192451</v>
      </c>
      <c r="AO1044" s="41"/>
      <c r="AP1044" s="41"/>
      <c r="AQ1044"/>
      <c r="AR1044" s="41">
        <v>390.01249999999999</v>
      </c>
      <c r="AS1044" s="25">
        <v>6.7175144212741303E-2</v>
      </c>
      <c r="AT1044" s="41"/>
      <c r="AU1044" s="41"/>
      <c r="AV1044" s="41">
        <f t="shared" si="1118"/>
        <v>0</v>
      </c>
      <c r="AW1044" s="86">
        <f t="shared" si="1119"/>
        <v>3.8600440734581257E-2</v>
      </c>
      <c r="AX1044" s="86">
        <f t="shared" si="1120"/>
        <v>2.8711743369727709</v>
      </c>
      <c r="AY1044" s="86">
        <f t="shared" si="1112"/>
        <v>0.11249919660628215</v>
      </c>
      <c r="AZ1044" s="86">
        <f t="shared" si="1113"/>
        <v>8.3679046166081417</v>
      </c>
      <c r="BA1044" s="86">
        <f t="shared" si="1134"/>
        <v>8.7081154047306999E-2</v>
      </c>
      <c r="BB1044" s="86">
        <f t="shared" si="1135"/>
        <v>6.1083829583174065</v>
      </c>
      <c r="BC1044" s="89">
        <f t="shared" si="1151"/>
        <v>3.1555522936382918E-2</v>
      </c>
      <c r="BD1044" s="89">
        <f t="shared" si="1151"/>
        <v>1.8793081468262613</v>
      </c>
      <c r="BE1044" s="41">
        <f t="shared" si="1140"/>
        <v>494.23627265811666</v>
      </c>
      <c r="BF1044" s="89">
        <f t="shared" si="1141"/>
        <v>0.35646577845241795</v>
      </c>
      <c r="BG1044" s="89">
        <f t="shared" si="1142"/>
        <v>0.64353422154758211</v>
      </c>
      <c r="BH1044" s="89">
        <f t="shared" si="1152"/>
        <v>0.68115750555838517</v>
      </c>
      <c r="BI1044" s="89">
        <f t="shared" si="1152"/>
        <v>1.2297061642042595</v>
      </c>
      <c r="BJ1044" s="41">
        <f t="shared" si="1143"/>
        <v>268.64411310662126</v>
      </c>
      <c r="BK1044" s="89">
        <f t="shared" si="1144"/>
        <v>0.64415430656623618</v>
      </c>
      <c r="BL1044" s="89">
        <f t="shared" si="1145"/>
        <v>0.35584569343376382</v>
      </c>
      <c r="BM1044" s="89">
        <f t="shared" si="1121"/>
        <v>0</v>
      </c>
      <c r="BN1044" s="86">
        <f t="shared" si="1122"/>
        <v>3.7847193785314195E-4</v>
      </c>
      <c r="BO1044" s="86">
        <f t="shared" si="1123"/>
        <v>2.4230192674480719E-2</v>
      </c>
      <c r="BP1044" s="86">
        <f t="shared" si="1114"/>
        <v>0.11070546086877825</v>
      </c>
      <c r="BQ1044" s="86">
        <f t="shared" si="1115"/>
        <v>7.0874862273369841</v>
      </c>
      <c r="BR1044" s="86">
        <f t="shared" si="1136"/>
        <v>0.10919538102234137</v>
      </c>
      <c r="BS1044" s="86">
        <f t="shared" si="1137"/>
        <v>6.9781197806801112</v>
      </c>
      <c r="BT1044" s="89">
        <f t="shared" si="1124"/>
        <v>5.0678583890761193E-2</v>
      </c>
      <c r="BU1044" s="89">
        <f t="shared" si="1124"/>
        <v>3.0657262164475445</v>
      </c>
      <c r="BV1044" s="41">
        <f t="shared" si="1125"/>
        <v>471.06882728051858</v>
      </c>
      <c r="BW1044" s="89" t="e">
        <f t="shared" si="1126"/>
        <v>#REF!</v>
      </c>
      <c r="BX1044" s="42" t="e">
        <f t="shared" si="1127"/>
        <v>#REF!</v>
      </c>
      <c r="BY1044" s="89" t="e">
        <f t="shared" si="1128"/>
        <v>#REF!</v>
      </c>
      <c r="BZ1044" s="89" t="e">
        <f t="shared" si="1128"/>
        <v>#REF!</v>
      </c>
      <c r="CA1044" s="41">
        <f t="shared" si="1129"/>
        <v>392.54018821756432</v>
      </c>
      <c r="CB1044" s="89" t="e">
        <f t="shared" si="1130"/>
        <v>#REF!</v>
      </c>
      <c r="CC1044" s="89" t="e">
        <f t="shared" si="1131"/>
        <v>#REF!</v>
      </c>
      <c r="CD1044" s="41" t="e">
        <f t="shared" si="1146"/>
        <v>#REF!</v>
      </c>
      <c r="CE1044" s="41" t="e">
        <f t="shared" si="1147"/>
        <v>#REF!</v>
      </c>
      <c r="CF1044" s="42" t="e">
        <f t="shared" si="1148"/>
        <v>#REF!</v>
      </c>
      <c r="CG1044" s="42" t="e">
        <f t="shared" si="1139"/>
        <v>#REF!</v>
      </c>
      <c r="CH1044" s="42" t="e">
        <f t="shared" si="1132"/>
        <v>#REF!</v>
      </c>
      <c r="CI1044" s="89">
        <f t="shared" si="1149"/>
        <v>2.2046292232084199</v>
      </c>
      <c r="CJ1044" s="89">
        <f t="shared" si="1150"/>
        <v>3.9908348891562944</v>
      </c>
      <c r="CK1044" s="42" t="e">
        <f t="shared" si="1133"/>
        <v>#REF!</v>
      </c>
      <c r="CM1044" s="89" t="e">
        <f t="shared" si="1116"/>
        <v>#REF!</v>
      </c>
      <c r="CN1044" s="89">
        <f t="shared" si="1117"/>
        <v>4.8857306559032636E-2</v>
      </c>
    </row>
    <row r="1045" spans="4:92" ht="14.4" x14ac:dyDescent="0.3">
      <c r="D1045" s="22"/>
      <c r="E1045" s="32">
        <v>41743.419444444444</v>
      </c>
      <c r="F1045" s="21">
        <f t="shared" si="1100"/>
        <v>1858.75</v>
      </c>
      <c r="G1045" s="21">
        <f t="shared" si="1101"/>
        <v>333.8388888888876</v>
      </c>
      <c r="I1045" s="21">
        <v>1040</v>
      </c>
      <c r="J1045" s="21">
        <v>14901</v>
      </c>
      <c r="K1045" s="21">
        <v>19926</v>
      </c>
      <c r="L1045" s="21">
        <v>12</v>
      </c>
      <c r="M1045" s="51">
        <v>7.15</v>
      </c>
      <c r="N1045" s="40"/>
      <c r="O1045" s="40"/>
      <c r="P1045" s="40"/>
      <c r="R1045" s="22"/>
      <c r="S1045" s="22"/>
      <c r="T1045" s="22"/>
      <c r="U1045" s="52">
        <f t="shared" si="1102"/>
        <v>5.4791144835050883E-2</v>
      </c>
      <c r="V1045" s="52">
        <f t="shared" si="1103"/>
        <v>7.6357175774598298</v>
      </c>
      <c r="W1045" s="52">
        <f t="shared" si="1104"/>
        <v>2.7071071886560424E-2</v>
      </c>
      <c r="X1045" s="247">
        <f>W1045+V1045+SUM($U$1032:U1045)</f>
        <v>7.9499964788277335</v>
      </c>
      <c r="Y1045" s="104">
        <f>W1045+V1045+SUM($U$1033:U1045)-$X$1033</f>
        <v>7.8391199523244239</v>
      </c>
      <c r="Z1045" s="42"/>
      <c r="AA1045" s="1">
        <f t="shared" si="1138"/>
        <v>3.052696816829608E-2</v>
      </c>
      <c r="AB1045" s="41">
        <f t="shared" si="1105"/>
        <v>4.0973745317027667E-2</v>
      </c>
      <c r="AC1045" s="48">
        <f t="shared" si="1106"/>
        <v>5.710118820723121</v>
      </c>
      <c r="AD1045" s="48">
        <f t="shared" si="1107"/>
        <v>0.600440400181804</v>
      </c>
      <c r="AE1045" s="48">
        <f t="shared" si="1108"/>
        <v>3.1411953693242824</v>
      </c>
      <c r="AF1045" s="48">
        <f t="shared" si="1109"/>
        <v>0.600440400181804</v>
      </c>
      <c r="AG1045" s="238">
        <f t="shared" si="1110"/>
        <v>2.5397876129597465</v>
      </c>
      <c r="AH1045" s="48">
        <f t="shared" si="1111"/>
        <v>9.6735618273194877E-4</v>
      </c>
      <c r="AI1045" s="48">
        <f>AE1045+AC1045+SUM($AB$1032:AB1045)</f>
        <v>9.1734784709585373</v>
      </c>
      <c r="AJ1045" s="48">
        <f>AE1045+AC1045+SUM($AB$1033:AB1045)-$AI$1033</f>
        <v>6.888538770108827</v>
      </c>
      <c r="AK1045" s="46"/>
      <c r="AL1045" s="86"/>
      <c r="AM1045" s="41">
        <v>235.23399999999998</v>
      </c>
      <c r="AN1045" s="41">
        <v>0.21300000000000807</v>
      </c>
      <c r="AO1045" s="41"/>
      <c r="AP1045" s="41"/>
      <c r="AQ1045"/>
      <c r="AR1045" s="41">
        <v>409.82850000000002</v>
      </c>
      <c r="AS1045" s="41">
        <v>0.17050000000000409</v>
      </c>
      <c r="AT1045" s="41"/>
      <c r="AU1045" s="41"/>
      <c r="AV1045" s="41">
        <f t="shared" si="1118"/>
        <v>0</v>
      </c>
      <c r="AW1045" s="86">
        <f t="shared" si="1119"/>
        <v>4.3004657708095674E-2</v>
      </c>
      <c r="AX1045" s="86">
        <f t="shared" si="1120"/>
        <v>3.0981907116161871</v>
      </c>
      <c r="AY1045" s="86">
        <f t="shared" si="1112"/>
        <v>0.12558986476572453</v>
      </c>
      <c r="AZ1045" s="86">
        <f t="shared" si="1113"/>
        <v>9.0478886061928137</v>
      </c>
      <c r="BA1045" s="86">
        <f t="shared" si="1134"/>
        <v>0.10017182220674939</v>
      </c>
      <c r="BB1045" s="86">
        <f t="shared" si="1135"/>
        <v>6.7883669479020785</v>
      </c>
      <c r="BC1045" s="89">
        <f t="shared" si="1151"/>
        <v>1.309066815944239E-2</v>
      </c>
      <c r="BD1045" s="89">
        <f t="shared" si="1151"/>
        <v>0.67998398958467199</v>
      </c>
      <c r="BE1045" s="41">
        <f t="shared" si="1140"/>
        <v>713.18797006765931</v>
      </c>
      <c r="BF1045" s="89">
        <f t="shared" si="1141"/>
        <v>7.7245562284422656E-2</v>
      </c>
      <c r="BG1045" s="89">
        <f t="shared" si="1142"/>
        <v>0.9227544377155773</v>
      </c>
      <c r="BH1045" s="89">
        <f t="shared" si="1152"/>
        <v>5.3536941642527772E-2</v>
      </c>
      <c r="BI1045" s="89">
        <f t="shared" si="1152"/>
        <v>0.63953771610158494</v>
      </c>
      <c r="BJ1045" s="41">
        <f t="shared" si="1143"/>
        <v>313.17363069481587</v>
      </c>
      <c r="BK1045" s="89">
        <f t="shared" si="1144"/>
        <v>0.58736761948440153</v>
      </c>
      <c r="BL1045" s="89">
        <f t="shared" si="1145"/>
        <v>0.41263238051559847</v>
      </c>
      <c r="BM1045" s="89">
        <f t="shared" si="1121"/>
        <v>0</v>
      </c>
      <c r="BN1045" s="86">
        <f t="shared" si="1122"/>
        <v>4.2218564176387571E-4</v>
      </c>
      <c r="BO1045" s="86">
        <f t="shared" si="1123"/>
        <v>2.6648886244796551E-2</v>
      </c>
      <c r="BP1045" s="86">
        <f t="shared" si="1114"/>
        <v>0.12398380010585132</v>
      </c>
      <c r="BQ1045" s="86">
        <f t="shared" si="1115"/>
        <v>7.8260126787218827</v>
      </c>
      <c r="BR1045" s="86">
        <f t="shared" si="1136"/>
        <v>0.12247372025941444</v>
      </c>
      <c r="BS1045" s="86">
        <f t="shared" si="1137"/>
        <v>7.7166462320650098</v>
      </c>
      <c r="BT1045" s="89">
        <f t="shared" si="1124"/>
        <v>1.327833923707307E-2</v>
      </c>
      <c r="BU1045" s="89">
        <f t="shared" si="1124"/>
        <v>0.73852645138489859</v>
      </c>
      <c r="BV1045" s="41">
        <f t="shared" ref="BV1045:BV1050" si="1153">1000*((BT1045/BU1045)/0.0112372-1)</f>
        <v>599.99857016816031</v>
      </c>
      <c r="BW1045" s="89" t="e">
        <f t="shared" si="1126"/>
        <v>#REF!</v>
      </c>
      <c r="BX1045" s="42" t="e">
        <f t="shared" si="1127"/>
        <v>#REF!</v>
      </c>
      <c r="BY1045" s="89" t="e">
        <f t="shared" si="1128"/>
        <v>#REF!</v>
      </c>
      <c r="BZ1045" s="89" t="e">
        <f t="shared" si="1128"/>
        <v>#REF!</v>
      </c>
      <c r="CA1045" s="41">
        <f t="shared" si="1129"/>
        <v>412.39512234625056</v>
      </c>
      <c r="CB1045" s="89" t="e">
        <f t="shared" si="1130"/>
        <v>#REF!</v>
      </c>
      <c r="CC1045" s="89" t="e">
        <f t="shared" si="1131"/>
        <v>#REF!</v>
      </c>
      <c r="CD1045" s="41" t="e">
        <f t="shared" si="1146"/>
        <v>#REF!</v>
      </c>
      <c r="CE1045" s="41" t="e">
        <f t="shared" si="1147"/>
        <v>#REF!</v>
      </c>
      <c r="CF1045" s="42" t="e">
        <f t="shared" si="1148"/>
        <v>#REF!</v>
      </c>
      <c r="CG1045" s="42" t="e">
        <f t="shared" si="1139"/>
        <v>#REF!</v>
      </c>
      <c r="CH1045" s="42" t="e">
        <f t="shared" si="1132"/>
        <v>#REF!</v>
      </c>
      <c r="CI1045" s="89">
        <f t="shared" si="1149"/>
        <v>2.8424341509839981</v>
      </c>
      <c r="CJ1045" s="89">
        <f t="shared" si="1150"/>
        <v>4.0461046191248284</v>
      </c>
      <c r="CK1045" s="42" t="e">
        <f t="shared" si="1133"/>
        <v>#REF!</v>
      </c>
      <c r="CM1045" s="89" t="e">
        <f t="shared" si="1116"/>
        <v>#REF!</v>
      </c>
      <c r="CN1045" s="89">
        <f t="shared" si="1117"/>
        <v>6.2991851521583542E-2</v>
      </c>
    </row>
    <row r="1046" spans="4:92" ht="14.4" x14ac:dyDescent="0.3">
      <c r="D1046" s="22"/>
      <c r="E1046" s="32">
        <v>41772.620138888888</v>
      </c>
      <c r="F1046" s="21">
        <f t="shared" si="1100"/>
        <v>1887.9506944444438</v>
      </c>
      <c r="G1046" s="21">
        <f t="shared" si="1101"/>
        <v>363.03958333333139</v>
      </c>
      <c r="I1046" s="21">
        <v>1038</v>
      </c>
      <c r="J1046" s="21">
        <v>15749</v>
      </c>
      <c r="K1046" s="21">
        <v>22575</v>
      </c>
      <c r="L1046" s="21">
        <v>13</v>
      </c>
      <c r="M1046" s="51">
        <v>7.15</v>
      </c>
      <c r="N1046" s="40"/>
      <c r="O1046" s="40"/>
      <c r="P1046" s="40"/>
      <c r="R1046" s="22"/>
      <c r="S1046" s="22"/>
      <c r="T1046" s="22"/>
      <c r="U1046" s="52">
        <f t="shared" si="1102"/>
        <v>6.1955807557579477E-2</v>
      </c>
      <c r="V1046" s="52">
        <f t="shared" si="1103"/>
        <v>8.6341880648292708</v>
      </c>
      <c r="W1046" s="52">
        <f t="shared" si="1104"/>
        <v>3.0610970536030777E-2</v>
      </c>
      <c r="X1046" s="247">
        <f>W1046+V1046+SUM($U$1032:U1046)</f>
        <v>9.0139626724042259</v>
      </c>
      <c r="Y1046" s="104">
        <f>W1046+V1046+SUM($U$1033:U1046)-$X$1033</f>
        <v>8.9030861459009163</v>
      </c>
      <c r="Z1046" s="42"/>
      <c r="AA1046" s="1">
        <f t="shared" si="1138"/>
        <v>3.016166760847919E-2</v>
      </c>
      <c r="AB1046" s="41">
        <f t="shared" si="1105"/>
        <v>4.3222237573613251E-2</v>
      </c>
      <c r="AC1046" s="48">
        <f t="shared" si="1106"/>
        <v>6.0234696714505516</v>
      </c>
      <c r="AD1046" s="48">
        <f t="shared" si="1107"/>
        <v>0.63339041683036468</v>
      </c>
      <c r="AE1046" s="48">
        <f t="shared" si="1108"/>
        <v>3.3135729103496327</v>
      </c>
      <c r="AF1046" s="48">
        <f t="shared" si="1109"/>
        <v>0.63339041683036468</v>
      </c>
      <c r="AG1046" s="238">
        <f t="shared" si="1110"/>
        <v>2.6791620522970945</v>
      </c>
      <c r="AH1046" s="48">
        <f t="shared" si="1111"/>
        <v>1.0204412221737564E-3</v>
      </c>
      <c r="AI1046" s="48">
        <f>AE1046+AC1046+SUM($AB$1032:AB1046)</f>
        <v>9.7024291002849292</v>
      </c>
      <c r="AJ1046" s="48">
        <f>AE1046+AC1046+SUM($AB$1033:AB1046)-$AI$1033</f>
        <v>7.4174893994352189</v>
      </c>
      <c r="AK1046" s="46"/>
      <c r="AL1046" s="86"/>
      <c r="AM1046">
        <v>261.67700000000002</v>
      </c>
      <c r="AN1046">
        <v>8.9095454429528459E-2</v>
      </c>
      <c r="AO1046"/>
      <c r="AP1046"/>
      <c r="AQ1046"/>
      <c r="AR1046" s="41">
        <v>421.34950000000003</v>
      </c>
      <c r="AS1046" s="41">
        <v>0.25102290732119703</v>
      </c>
      <c r="AT1046" s="41"/>
      <c r="AU1046" s="41"/>
      <c r="AV1046" s="41">
        <f t="shared" si="1118"/>
        <v>0</v>
      </c>
      <c r="AW1046" s="86">
        <f t="shared" si="1119"/>
        <v>4.6322155860760453E-2</v>
      </c>
      <c r="AX1046" s="86">
        <f t="shared" si="1120"/>
        <v>3.2672507544888725</v>
      </c>
      <c r="AY1046" s="86">
        <f t="shared" si="1112"/>
        <v>0.13563529313255815</v>
      </c>
      <c r="AZ1046" s="86">
        <f t="shared" si="1113"/>
        <v>9.5667938071523704</v>
      </c>
      <c r="BA1046" s="86">
        <f t="shared" si="1134"/>
        <v>0.110217250573583</v>
      </c>
      <c r="BB1046" s="86">
        <f t="shared" si="1135"/>
        <v>7.3072721488616352</v>
      </c>
      <c r="BC1046" s="89">
        <f t="shared" si="1151"/>
        <v>1.0045428366833614E-2</v>
      </c>
      <c r="BD1046" s="89">
        <f t="shared" si="1151"/>
        <v>0.51890520095955672</v>
      </c>
      <c r="BE1046" s="41">
        <f t="shared" si="1140"/>
        <v>722.75027113147769</v>
      </c>
      <c r="BF1046" s="89">
        <f t="shared" si="1141"/>
        <v>6.5051147709464199E-2</v>
      </c>
      <c r="BG1046" s="89">
        <f t="shared" si="1142"/>
        <v>0.93494885229053581</v>
      </c>
      <c r="BH1046" s="89">
        <f>BF1046*($AJ1046-$AJ1045)</f>
        <v>3.4408845519325167E-2</v>
      </c>
      <c r="BI1046" s="89">
        <f t="shared" si="1152"/>
        <v>0.49454178380706676</v>
      </c>
      <c r="BJ1046" s="41">
        <f t="shared" ref="BJ1046:BJ1058" si="1154">1000*((BA1046/BB1046)/0.0112372-1)</f>
        <v>342.2585538486955</v>
      </c>
      <c r="BK1046" s="89">
        <f t="shared" si="1144"/>
        <v>0.5502767970503305</v>
      </c>
      <c r="BL1046" s="89">
        <f t="shared" si="1145"/>
        <v>0.4497232029496695</v>
      </c>
      <c r="BM1046" s="89">
        <f t="shared" si="1121"/>
        <v>0</v>
      </c>
      <c r="BN1046" s="86">
        <f t="shared" si="1122"/>
        <v>4.812318429687472E-4</v>
      </c>
      <c r="BO1046" s="86">
        <f t="shared" si="1123"/>
        <v>3.0129738693062028E-2</v>
      </c>
      <c r="BP1046" s="86">
        <f t="shared" si="1114"/>
        <v>0.14170755756295758</v>
      </c>
      <c r="BQ1046" s="86">
        <f t="shared" si="1115"/>
        <v>8.8722551148412681</v>
      </c>
      <c r="BR1046" s="86">
        <f t="shared" si="1136"/>
        <v>0.14019747771652072</v>
      </c>
      <c r="BS1046" s="86">
        <f t="shared" si="1137"/>
        <v>8.7628886681843952</v>
      </c>
      <c r="BT1046" s="89">
        <f t="shared" si="1124"/>
        <v>1.7723757457106276E-2</v>
      </c>
      <c r="BU1046" s="89">
        <f t="shared" si="1124"/>
        <v>1.0462424361193854</v>
      </c>
      <c r="BV1046" s="41">
        <f t="shared" si="1153"/>
        <v>507.52789322784577</v>
      </c>
      <c r="BW1046" s="89" t="e">
        <f t="shared" si="1126"/>
        <v>#REF!</v>
      </c>
      <c r="BX1046" s="42" t="e">
        <f t="shared" si="1127"/>
        <v>#REF!</v>
      </c>
      <c r="BY1046" s="89" t="e">
        <f t="shared" si="1128"/>
        <v>#REF!</v>
      </c>
      <c r="BZ1046" s="89" t="e">
        <f t="shared" si="1128"/>
        <v>#REF!</v>
      </c>
      <c r="CA1046" s="41">
        <f t="shared" si="1129"/>
        <v>423.75347068671499</v>
      </c>
      <c r="CB1046" s="89" t="e">
        <f t="shared" si="1130"/>
        <v>#REF!</v>
      </c>
      <c r="CC1046" s="89" t="e">
        <f t="shared" ref="CC1046:CC1058" si="1155">1-CB1046</f>
        <v>#REF!</v>
      </c>
      <c r="CD1046" s="41" t="e">
        <f t="shared" si="1146"/>
        <v>#REF!</v>
      </c>
      <c r="CE1046" s="41" t="e">
        <f t="shared" si="1147"/>
        <v>#REF!</v>
      </c>
      <c r="CF1046" s="42" t="e">
        <f t="shared" si="1148"/>
        <v>#REF!</v>
      </c>
      <c r="CG1046" s="42" t="e">
        <f t="shared" si="1139"/>
        <v>#REF!</v>
      </c>
      <c r="CH1046" s="42" t="e">
        <f t="shared" si="1132"/>
        <v>#REF!</v>
      </c>
      <c r="CI1046" s="89">
        <f t="shared" si="1149"/>
        <v>3.3358170905592273</v>
      </c>
      <c r="CJ1046" s="89">
        <f t="shared" si="1150"/>
        <v>4.0816723088759916</v>
      </c>
      <c r="CK1046" s="42" t="e">
        <f t="shared" si="1133"/>
        <v>#REF!</v>
      </c>
      <c r="CM1046" s="89" t="e">
        <f t="shared" si="1116"/>
        <v>#REF!</v>
      </c>
      <c r="CN1046" s="89">
        <f t="shared" si="1117"/>
        <v>7.392582684771247E-2</v>
      </c>
    </row>
    <row r="1047" spans="4:92" ht="14.4" x14ac:dyDescent="0.3">
      <c r="D1047" s="22"/>
      <c r="E1047" s="32">
        <v>42074.447916666664</v>
      </c>
      <c r="F1047" s="21">
        <f t="shared" si="1100"/>
        <v>2189.7784722222204</v>
      </c>
      <c r="G1047" s="21">
        <f t="shared" si="1101"/>
        <v>664.86736111110804</v>
      </c>
      <c r="I1047" s="21">
        <v>1055</v>
      </c>
      <c r="J1047" s="21">
        <v>15871</v>
      </c>
      <c r="K1047" s="21">
        <v>25355</v>
      </c>
      <c r="L1047" s="21">
        <v>12</v>
      </c>
      <c r="M1047" s="51">
        <v>7.15</v>
      </c>
      <c r="N1047" s="40"/>
      <c r="O1047" s="40"/>
      <c r="P1047" s="40"/>
      <c r="R1047" s="22"/>
      <c r="S1047" s="22"/>
      <c r="T1047" s="22"/>
      <c r="U1047" s="52">
        <f t="shared" si="1102"/>
        <v>7.0725004562256041E-2</v>
      </c>
      <c r="V1047" s="52">
        <f t="shared" si="1103"/>
        <v>9.8562671418479706</v>
      </c>
      <c r="W1047" s="52">
        <f t="shared" si="1104"/>
        <v>3.4943633473001307E-2</v>
      </c>
      <c r="X1047" s="247">
        <f>W1047+V1047+SUM($U$1032:U1047)</f>
        <v>10.311099416922151</v>
      </c>
      <c r="Y1047" s="104">
        <f>W1047+V1047+SUM($U$1033:U1047)-$X$1033</f>
        <v>10.200222890418841</v>
      </c>
      <c r="Z1047" s="42"/>
      <c r="AA1047" s="1">
        <f t="shared" si="1138"/>
        <v>7.2445312616006884E-3</v>
      </c>
      <c r="AB1047" s="41">
        <f t="shared" si="1105"/>
        <v>4.4270421905248096E-2</v>
      </c>
      <c r="AC1047" s="48">
        <f t="shared" si="1106"/>
        <v>6.1695450920240242</v>
      </c>
      <c r="AD1047" s="48">
        <f t="shared" si="1107"/>
        <v>0.64875079491348719</v>
      </c>
      <c r="AE1047" s="48">
        <f t="shared" si="1108"/>
        <v>3.3939305086910592</v>
      </c>
      <c r="AF1047" s="48">
        <f t="shared" si="1109"/>
        <v>0.64875079491348719</v>
      </c>
      <c r="AG1047" s="238">
        <f t="shared" si="1110"/>
        <v>2.7441345257916838</v>
      </c>
      <c r="AH1047" s="48">
        <f t="shared" si="1111"/>
        <v>1.0451879858880398E-3</v>
      </c>
      <c r="AI1047" s="48">
        <f>AE1047+AC1047+SUM($AB$1032:AB1047)</f>
        <v>9.9731325411050769</v>
      </c>
      <c r="AJ1047" s="48">
        <f>AE1047+AC1047+SUM($AB$1033:AB1047)-$AI$1033</f>
        <v>7.6881928402553665</v>
      </c>
      <c r="AK1047" s="46"/>
      <c r="AL1047" s="86"/>
      <c r="AM1047" s="25">
        <v>290.94050000000004</v>
      </c>
      <c r="AN1047" s="25">
        <v>0.75024029483891186</v>
      </c>
      <c r="AQ1047" s="25"/>
      <c r="AR1047" s="41">
        <v>402.16733333333332</v>
      </c>
      <c r="AS1047" s="41">
        <v>0.53477492669555426</v>
      </c>
      <c r="AT1047" s="41"/>
      <c r="AU1047" s="41"/>
      <c r="AV1047" s="41">
        <f t="shared" si="1118"/>
        <v>0</v>
      </c>
      <c r="AW1047" s="86">
        <f t="shared" si="1119"/>
        <v>4.8530238326865122E-2</v>
      </c>
      <c r="AX1047" s="86">
        <f t="shared" si="1120"/>
        <v>3.3454002703641943</v>
      </c>
      <c r="AY1047" s="86">
        <f t="shared" si="1112"/>
        <v>0.1426070739650788</v>
      </c>
      <c r="AZ1047" s="86">
        <f t="shared" si="1113"/>
        <v>9.8305254671399975</v>
      </c>
      <c r="BA1047" s="86">
        <f t="shared" si="1134"/>
        <v>0.11718903140610365</v>
      </c>
      <c r="BB1047" s="86">
        <f t="shared" si="1135"/>
        <v>7.5710038088492624</v>
      </c>
      <c r="BC1047" s="89">
        <f t="shared" si="1151"/>
        <v>6.9717808325206465E-3</v>
      </c>
      <c r="BD1047" s="89">
        <f t="shared" si="1151"/>
        <v>0.26373165998762715</v>
      </c>
      <c r="BE1047" s="41">
        <f>1000*(((BC1047)/((BD1047))/0.0112372-1))</f>
        <v>1352.4659557937357</v>
      </c>
      <c r="BF1047" s="89">
        <f t="shared" si="1141"/>
        <v>-0.73799971545369858</v>
      </c>
      <c r="BG1047" s="89">
        <f t="shared" si="1142"/>
        <v>1.7379997154536986</v>
      </c>
      <c r="BH1047" s="89">
        <f>BF1047*($AJ1047-$AJ1046)</f>
        <v>-0.19977906229760609</v>
      </c>
      <c r="BI1047" s="89">
        <f t="shared" si="1152"/>
        <v>0.47048250311775375</v>
      </c>
      <c r="BJ1047" s="41">
        <f t="shared" si="1154"/>
        <v>377.44856058668552</v>
      </c>
      <c r="BK1047" s="89">
        <f t="shared" si="1144"/>
        <v>0.50540040922331131</v>
      </c>
      <c r="BL1047" s="89">
        <f t="shared" si="1145"/>
        <v>0.49459959077668869</v>
      </c>
      <c r="BM1047" s="89">
        <f t="shared" si="1121"/>
        <v>0</v>
      </c>
      <c r="BN1047" s="86">
        <f t="shared" si="1122"/>
        <v>5.4204636287691549E-4</v>
      </c>
      <c r="BO1047" s="86">
        <f t="shared" si="1123"/>
        <v>3.4401587110124393E-2</v>
      </c>
      <c r="BP1047" s="86">
        <f t="shared" si="1114"/>
        <v>0.15994598674242819</v>
      </c>
      <c r="BQ1047" s="86">
        <f t="shared" si="1115"/>
        <v>10.151153430179724</v>
      </c>
      <c r="BR1047" s="86">
        <f t="shared" si="1136"/>
        <v>0.15843590689599132</v>
      </c>
      <c r="BS1047" s="86">
        <f t="shared" si="1137"/>
        <v>10.041786983522851</v>
      </c>
      <c r="BT1047" s="89">
        <f t="shared" si="1124"/>
        <v>1.8238429179470605E-2</v>
      </c>
      <c r="BU1047" s="89">
        <f t="shared" si="1124"/>
        <v>1.2788983153384557</v>
      </c>
      <c r="BV1047" s="41">
        <f t="shared" si="1153"/>
        <v>269.09258119634802</v>
      </c>
      <c r="BW1047" s="89" t="e">
        <f t="shared" si="1126"/>
        <v>#REF!</v>
      </c>
      <c r="BX1047" s="42" t="e">
        <f t="shared" si="1127"/>
        <v>#REF!</v>
      </c>
      <c r="BY1047" s="89" t="e">
        <f t="shared" si="1128"/>
        <v>#REF!</v>
      </c>
      <c r="BZ1047" s="89" t="e">
        <f t="shared" si="1128"/>
        <v>#REF!</v>
      </c>
      <c r="CA1047" s="41">
        <f t="shared" si="1129"/>
        <v>404.05622443537226</v>
      </c>
      <c r="CB1047" s="89" t="e">
        <f t="shared" si="1130"/>
        <v>#REF!</v>
      </c>
      <c r="CC1047" s="89" t="e">
        <f t="shared" si="1155"/>
        <v>#REF!</v>
      </c>
      <c r="CD1047" s="41" t="e">
        <f t="shared" si="1146"/>
        <v>#REF!</v>
      </c>
      <c r="CE1047" s="41" t="e">
        <f t="shared" si="1147"/>
        <v>#REF!</v>
      </c>
      <c r="CF1047" s="42" t="e">
        <f t="shared" si="1148"/>
        <v>#REF!</v>
      </c>
      <c r="CG1047" s="42" t="e">
        <f t="shared" si="1139"/>
        <v>#REF!</v>
      </c>
      <c r="CH1047" s="42" t="e">
        <f t="shared" si="1132"/>
        <v>#REF!</v>
      </c>
      <c r="CI1047" s="89">
        <f t="shared" si="1149"/>
        <v>3.8025770326025721</v>
      </c>
      <c r="CJ1047" s="89">
        <f t="shared" si="1150"/>
        <v>3.8856158076527945</v>
      </c>
      <c r="CK1047" s="42" t="e">
        <f t="shared" si="1133"/>
        <v>#REF!</v>
      </c>
      <c r="CM1047" s="89" t="e">
        <f t="shared" si="1116"/>
        <v>#REF!</v>
      </c>
      <c r="CN1047" s="89">
        <f t="shared" si="1117"/>
        <v>8.4269803666045751E-2</v>
      </c>
    </row>
    <row r="1048" spans="4:92" ht="14.4" x14ac:dyDescent="0.3">
      <c r="D1048" s="94" t="s">
        <v>127</v>
      </c>
      <c r="E1048" s="32">
        <v>42284.657638888886</v>
      </c>
      <c r="F1048" s="21">
        <f t="shared" si="1100"/>
        <v>2399.9881944444423</v>
      </c>
      <c r="G1048" s="21">
        <f t="shared" si="1101"/>
        <v>875.07708333332994</v>
      </c>
      <c r="I1048" s="21">
        <v>1046</v>
      </c>
      <c r="J1048" s="21">
        <v>17974</v>
      </c>
      <c r="K1048" s="21">
        <v>29384</v>
      </c>
      <c r="L1048" s="21">
        <v>18</v>
      </c>
      <c r="M1048" s="51">
        <v>7.15</v>
      </c>
      <c r="N1048" s="40"/>
      <c r="O1048" s="40"/>
      <c r="P1048" s="40"/>
      <c r="R1048" s="22"/>
      <c r="S1048" s="22"/>
      <c r="T1048" s="22"/>
      <c r="U1048" s="52">
        <f t="shared" si="1102"/>
        <v>8.1264245874420896E-2</v>
      </c>
      <c r="V1048" s="52">
        <f t="shared" si="1103"/>
        <v>11.325020357037351</v>
      </c>
      <c r="W1048" s="52">
        <f t="shared" si="1104"/>
        <v>4.0150835477090578E-2</v>
      </c>
      <c r="X1048" s="247">
        <f>W1048+V1048+SUM($U$1032:U1048)</f>
        <v>11.866324079990042</v>
      </c>
      <c r="Y1048" s="104">
        <f>W1048+V1048+SUM($U$1033:U1048)-$X$1033</f>
        <v>11.755447553486732</v>
      </c>
      <c r="Z1048" s="42"/>
      <c r="AA1048" s="1">
        <f t="shared" si="1138"/>
        <v>6.3823814704484288E-3</v>
      </c>
      <c r="AB1048" s="41">
        <f t="shared" si="1105"/>
        <v>4.970880599465155E-2</v>
      </c>
      <c r="AC1048" s="48">
        <f t="shared" si="1106"/>
        <v>6.9274406444796268</v>
      </c>
      <c r="AD1048" s="48">
        <f t="shared" si="1107"/>
        <v>0.72844635346489806</v>
      </c>
      <c r="AE1048" s="48">
        <f t="shared" si="1108"/>
        <v>3.8108566838811448</v>
      </c>
      <c r="AF1048" s="48">
        <f t="shared" si="1109"/>
        <v>0.72844635346489806</v>
      </c>
      <c r="AG1048" s="238">
        <f t="shared" si="1110"/>
        <v>3.0812367466873716</v>
      </c>
      <c r="AH1048" s="48">
        <f t="shared" si="1111"/>
        <v>1.1735837288754211E-3</v>
      </c>
      <c r="AI1048" s="48">
        <f>AE1048+AC1048+SUM($AB$1032:AB1048)</f>
        <v>11.197663074745417</v>
      </c>
      <c r="AJ1048" s="48">
        <f>AE1048+AC1048+SUM($AB$1033:AB1048)-$AI$1033</f>
        <v>8.912723373895707</v>
      </c>
      <c r="AK1048" s="46"/>
      <c r="AL1048" s="86"/>
      <c r="AM1048">
        <v>286.31200000000001</v>
      </c>
      <c r="AN1048">
        <v>0.26021529547664596</v>
      </c>
      <c r="AO1048"/>
      <c r="AP1048"/>
      <c r="AR1048" s="41">
        <v>377.94066666666669</v>
      </c>
      <c r="AS1048" s="41">
        <v>0.2841062008005768</v>
      </c>
      <c r="AT1048" s="41"/>
      <c r="AU1048" s="41"/>
      <c r="AV1048" s="41">
        <f t="shared" si="1118"/>
        <v>0</v>
      </c>
      <c r="AW1048" s="86">
        <f t="shared" si="1119"/>
        <v>5.4299328119294124E-2</v>
      </c>
      <c r="AX1048" s="86">
        <f t="shared" si="1120"/>
        <v>3.7565573557618506</v>
      </c>
      <c r="AY1048" s="86">
        <f t="shared" si="1112"/>
        <v>0.15955089154537955</v>
      </c>
      <c r="AZ1048" s="86">
        <f t="shared" si="1113"/>
        <v>11.038112183200038</v>
      </c>
      <c r="BA1048" s="86">
        <f t="shared" si="1134"/>
        <v>0.1341328489864044</v>
      </c>
      <c r="BB1048" s="86">
        <f t="shared" si="1135"/>
        <v>8.778590524909303</v>
      </c>
      <c r="BC1048" s="89">
        <f t="shared" si="1151"/>
        <v>1.6943817580300752E-2</v>
      </c>
      <c r="BD1048" s="89">
        <f t="shared" si="1151"/>
        <v>1.2075867160600406</v>
      </c>
      <c r="BE1048" s="41">
        <f>1000*(((BC1048)/((BD1048))/0.0112372-1))</f>
        <v>248.6330602439275</v>
      </c>
      <c r="BF1048" s="89">
        <f t="shared" si="1141"/>
        <v>0.66967359037256036</v>
      </c>
      <c r="BG1048" s="89">
        <f t="shared" si="1142"/>
        <v>0.33032640962743964</v>
      </c>
      <c r="BH1048" s="89">
        <f>BF1048*($AJ1048-$AJ1047)</f>
        <v>0.82003575898375414</v>
      </c>
      <c r="BI1048" s="89">
        <f t="shared" si="1152"/>
        <v>0.40449477465658634</v>
      </c>
      <c r="BJ1048" s="41">
        <f t="shared" si="1154"/>
        <v>359.72864454832478</v>
      </c>
      <c r="BK1048" s="89">
        <f t="shared" si="1144"/>
        <v>0.52799789919597495</v>
      </c>
      <c r="BL1048" s="89">
        <f t="shared" si="1145"/>
        <v>0.47200210080402505</v>
      </c>
      <c r="BM1048" s="89">
        <f t="shared" si="1121"/>
        <v>0</v>
      </c>
      <c r="BN1048" s="86">
        <f t="shared" si="1122"/>
        <v>6.1222357122327794E-4</v>
      </c>
      <c r="BO1048" s="86">
        <f t="shared" si="1123"/>
        <v>3.9538611905867299E-2</v>
      </c>
      <c r="BP1048" s="86">
        <f t="shared" si="1114"/>
        <v>0.18093878294735571</v>
      </c>
      <c r="BQ1048" s="86">
        <f t="shared" si="1115"/>
        <v>11.685385297042686</v>
      </c>
      <c r="BR1048" s="86">
        <f t="shared" si="1136"/>
        <v>0.17942870310091885</v>
      </c>
      <c r="BS1048" s="86">
        <f t="shared" si="1137"/>
        <v>11.576018850385813</v>
      </c>
      <c r="BT1048" s="89">
        <f t="shared" si="1124"/>
        <v>2.0992796204927527E-2</v>
      </c>
      <c r="BU1048" s="89">
        <f t="shared" si="1124"/>
        <v>1.534231866862962</v>
      </c>
      <c r="BV1048" s="41">
        <f t="shared" si="1153"/>
        <v>217.64637494529748</v>
      </c>
      <c r="BW1048" s="89" t="e">
        <f t="shared" si="1126"/>
        <v>#REF!</v>
      </c>
      <c r="BX1048" s="42" t="e">
        <f t="shared" si="1127"/>
        <v>#REF!</v>
      </c>
      <c r="BY1048" s="89" t="e">
        <f t="shared" si="1128"/>
        <v>#REF!</v>
      </c>
      <c r="BZ1048" s="89" t="e">
        <f t="shared" si="1128"/>
        <v>#REF!</v>
      </c>
      <c r="CA1048" s="41">
        <f t="shared" si="1129"/>
        <v>379.3503272628509</v>
      </c>
      <c r="CB1048" s="89" t="e">
        <f t="shared" si="1130"/>
        <v>#REF!</v>
      </c>
      <c r="CC1048" s="89" t="e">
        <f t="shared" si="1155"/>
        <v>#REF!</v>
      </c>
      <c r="CD1048" s="41" t="e">
        <f t="shared" si="1146"/>
        <v>#REF!</v>
      </c>
      <c r="CE1048" s="41" t="e">
        <f t="shared" si="1147"/>
        <v>#REF!</v>
      </c>
      <c r="CF1048" s="42" t="e">
        <f t="shared" si="1148"/>
        <v>#REF!</v>
      </c>
      <c r="CG1048" s="42" t="e">
        <f t="shared" si="1139"/>
        <v>#REF!</v>
      </c>
      <c r="CH1048" s="42" t="e">
        <f t="shared" si="1132"/>
        <v>#REF!</v>
      </c>
      <c r="CI1048" s="89">
        <f t="shared" si="1149"/>
        <v>4.2068241563639122</v>
      </c>
      <c r="CJ1048" s="89">
        <f t="shared" si="1150"/>
        <v>4.7058992175317949</v>
      </c>
      <c r="CK1048" s="42" t="e">
        <f t="shared" si="1133"/>
        <v>#REF!</v>
      </c>
      <c r="CM1048" s="89" t="e">
        <f t="shared" si="1116"/>
        <v>#REF!</v>
      </c>
      <c r="CN1048" s="89">
        <f t="shared" si="1117"/>
        <v>9.3228419220670392E-2</v>
      </c>
    </row>
    <row r="1049" spans="4:92" ht="14.4" x14ac:dyDescent="0.3">
      <c r="D1049" s="22"/>
      <c r="E1049" s="32">
        <v>42488.496527777781</v>
      </c>
      <c r="F1049" s="21">
        <f t="shared" ref="F1049:F1055" si="1156">E1049-E$985</f>
        <v>2603.8270833333372</v>
      </c>
      <c r="G1049" s="21">
        <f t="shared" ref="G1049:G1054" si="1157">E1049-E$1033</f>
        <v>1078.9159722222248</v>
      </c>
      <c r="I1049" s="21">
        <v>1028</v>
      </c>
      <c r="J1049" s="21">
        <v>24012</v>
      </c>
      <c r="K1049" s="21">
        <v>37769</v>
      </c>
      <c r="L1049" s="21">
        <v>18</v>
      </c>
      <c r="M1049" s="51">
        <v>7.15</v>
      </c>
      <c r="N1049" s="40"/>
      <c r="O1049" s="40"/>
      <c r="P1049" s="40"/>
      <c r="R1049" s="22"/>
      <c r="S1049" s="22"/>
      <c r="T1049" s="22"/>
      <c r="U1049" s="52">
        <f t="shared" si="1102"/>
        <v>0.10265627718012114</v>
      </c>
      <c r="V1049" s="52">
        <f t="shared" si="1103"/>
        <v>14.306223066895909</v>
      </c>
      <c r="W1049" s="52">
        <f t="shared" si="1104"/>
        <v>5.0720156834028148E-2</v>
      </c>
      <c r="X1049" s="247">
        <f>W1049+V1049+SUM($U$1032:U1049)</f>
        <v>14.960752388385659</v>
      </c>
      <c r="Y1049" s="104">
        <f>W1049+V1049+SUM($U$1033:U1049)-$X$1033</f>
        <v>14.849875861882349</v>
      </c>
      <c r="Z1049" s="42"/>
      <c r="AA1049" s="1">
        <f t="shared" si="1138"/>
        <v>8.0076372090785424E-3</v>
      </c>
      <c r="AB1049" s="41">
        <f t="shared" si="1105"/>
        <v>6.5264701942044243E-2</v>
      </c>
      <c r="AC1049" s="48">
        <f t="shared" si="1106"/>
        <v>9.0953170134847241</v>
      </c>
      <c r="AD1049" s="48">
        <f t="shared" si="1107"/>
        <v>0.95640668063463175</v>
      </c>
      <c r="AE1049" s="48">
        <f t="shared" si="1108"/>
        <v>5.003427876423153</v>
      </c>
      <c r="AF1049" s="48">
        <f t="shared" si="1109"/>
        <v>0.9564066806346313</v>
      </c>
      <c r="AG1049" s="238">
        <f t="shared" si="1110"/>
        <v>4.0454803502434222</v>
      </c>
      <c r="AH1049" s="48">
        <f t="shared" si="1111"/>
        <v>1.5408455450997619E-3</v>
      </c>
      <c r="AI1049" s="48">
        <f>AE1049+AC1049+SUM($AB$1032:AB1049)</f>
        <v>14.623375338234567</v>
      </c>
      <c r="AJ1049" s="48">
        <f>AE1049+AC1049+SUM($AB$1033:AB1049)-$AI$1033</f>
        <v>12.338435637384856</v>
      </c>
      <c r="AK1049" s="46"/>
      <c r="AL1049" s="86"/>
      <c r="AM1049" s="1">
        <v>281.19100000000003</v>
      </c>
      <c r="AN1049" s="1">
        <v>0.47800418408209744</v>
      </c>
      <c r="AQ1049"/>
      <c r="AR1049" s="1">
        <v>357.7715</v>
      </c>
      <c r="AS1049" s="1">
        <v>0.34577521600024491</v>
      </c>
      <c r="AT1049" s="1"/>
      <c r="AU1049" s="1"/>
      <c r="AV1049" s="41">
        <f t="shared" si="1118"/>
        <v>0</v>
      </c>
      <c r="AW1049" s="86">
        <f t="shared" si="1119"/>
        <v>7.1011989089384886E-2</v>
      </c>
      <c r="AX1049" s="86">
        <f t="shared" si="1120"/>
        <v>4.932415887333768</v>
      </c>
      <c r="AY1049" s="86">
        <f t="shared" si="1112"/>
        <v>0.20754470647252513</v>
      </c>
      <c r="AZ1049" s="86">
        <f t="shared" si="1113"/>
        <v>14.415830631762043</v>
      </c>
      <c r="BA1049" s="86">
        <f>AY1049-$AY$1033</f>
        <v>0.18212666391354998</v>
      </c>
      <c r="BB1049" s="86">
        <f>AZ1049-$AZ$1033</f>
        <v>12.156308973471308</v>
      </c>
      <c r="BC1049" s="89">
        <f>BA1049-BA1048</f>
        <v>4.7993814927145578E-2</v>
      </c>
      <c r="BD1049" s="89">
        <f>BB1049-BB1048</f>
        <v>3.3777184485620051</v>
      </c>
      <c r="BE1049" s="41">
        <f>1000*(((BC1049)/((BD1049))/0.0112372-1))</f>
        <v>264.45598393783155</v>
      </c>
      <c r="BF1049" s="89">
        <f t="shared" si="1141"/>
        <v>0.64949525777001527</v>
      </c>
      <c r="BG1049" s="89">
        <f>1-BF1049</f>
        <v>0.35050474222998473</v>
      </c>
      <c r="BH1049" s="89">
        <f>BF1049*($AJ1049-$AJ1048)</f>
        <v>2.2249838696207878</v>
      </c>
      <c r="BI1049" s="89">
        <f>BG1049*($AJ1049-$AJ1048)</f>
        <v>1.2007283938683619</v>
      </c>
      <c r="BJ1049" s="41">
        <f t="shared" si="1154"/>
        <v>333.25644611293438</v>
      </c>
      <c r="BK1049" s="89">
        <f t="shared" si="1144"/>
        <v>0.56175681980277004</v>
      </c>
      <c r="BL1049" s="89">
        <f t="shared" ref="BL1049:BL1058" si="1158">1-BK1049</f>
        <v>0.43824318019722996</v>
      </c>
      <c r="BM1049" s="89">
        <f t="shared" si="1121"/>
        <v>0</v>
      </c>
      <c r="BN1049" s="86">
        <f t="shared" si="1122"/>
        <v>7.6223547798018592E-4</v>
      </c>
      <c r="BO1049" s="86">
        <f t="shared" si="1123"/>
        <v>4.9957921356047957E-2</v>
      </c>
      <c r="BP1049" s="86">
        <f t="shared" si="1114"/>
        <v>0.22483400997793576</v>
      </c>
      <c r="BQ1049" s="86">
        <f t="shared" si="1115"/>
        <v>14.735918378407723</v>
      </c>
      <c r="BR1049" s="86">
        <f>BP1049-$BP$1033</f>
        <v>0.2233239301314989</v>
      </c>
      <c r="BS1049" s="86">
        <f>BQ1049-$BQ$1033</f>
        <v>14.62655193175085</v>
      </c>
      <c r="BT1049" s="89">
        <f>BR1049-BR1048</f>
        <v>4.3895227030580047E-2</v>
      </c>
      <c r="BU1049" s="89">
        <f>BS1049-BS1048</f>
        <v>3.0505330813650371</v>
      </c>
      <c r="BV1049" s="41">
        <f t="shared" si="1153"/>
        <v>280.51140239279636</v>
      </c>
      <c r="BW1049" s="89" t="e">
        <f t="shared" si="1126"/>
        <v>#REF!</v>
      </c>
      <c r="BX1049" s="42" t="e">
        <f>1-BW1049</f>
        <v>#REF!</v>
      </c>
      <c r="BY1049" s="89" t="e">
        <f>BW1049*($X1049-$X1048)</f>
        <v>#REF!</v>
      </c>
      <c r="BZ1049" s="89" t="e">
        <f>BX1049*($X1049-$X1048)</f>
        <v>#REF!</v>
      </c>
      <c r="CA1049" s="41">
        <f t="shared" ref="CA1049:CA1058" si="1159">1000*((BR1049/BS1049/0.0112372-1))</f>
        <v>358.73634992563973</v>
      </c>
      <c r="CB1049" s="89" t="e">
        <f t="shared" si="1130"/>
        <v>#REF!</v>
      </c>
      <c r="CC1049" s="89" t="e">
        <f t="shared" si="1155"/>
        <v>#REF!</v>
      </c>
      <c r="CD1049" s="41" t="e">
        <f t="shared" ref="CD1049:CD1058" si="1160">CK1049+CJ1049</f>
        <v>#REF!</v>
      </c>
      <c r="CE1049" s="41" t="e">
        <f t="shared" si="1147"/>
        <v>#REF!</v>
      </c>
      <c r="CF1049" s="42" t="e">
        <f t="shared" ref="CF1049:CF1058" si="1161">CK1049*13.49+CJ1049</f>
        <v>#REF!</v>
      </c>
      <c r="CG1049" s="42" t="e">
        <f t="shared" ref="CG1049:CG1058" si="1162">CH1049*13.49+CI1049</f>
        <v>#REF!</v>
      </c>
      <c r="CH1049" s="42" t="e">
        <f t="shared" si="1132"/>
        <v>#REF!</v>
      </c>
      <c r="CI1049" s="89">
        <f t="shared" si="1149"/>
        <v>5.4072352723863757</v>
      </c>
      <c r="CJ1049" s="89">
        <f t="shared" si="1150"/>
        <v>6.9312003649984808</v>
      </c>
      <c r="CK1049" s="42" t="e">
        <f t="shared" si="1133"/>
        <v>#REF!</v>
      </c>
      <c r="CM1049" s="89" t="e">
        <f t="shared" si="1116"/>
        <v>#REF!</v>
      </c>
      <c r="CN1049" s="89">
        <f t="shared" si="1117"/>
        <v>0.11983101219865321</v>
      </c>
    </row>
    <row r="1050" spans="4:92" ht="14.4" x14ac:dyDescent="0.3">
      <c r="D1050" s="22"/>
      <c r="E1050" s="32">
        <v>42600.468055555553</v>
      </c>
      <c r="F1050" s="21">
        <f t="shared" si="1156"/>
        <v>2715.7986111111095</v>
      </c>
      <c r="G1050" s="21">
        <f t="shared" si="1157"/>
        <v>1190.8874999999971</v>
      </c>
      <c r="I1050" s="21">
        <v>1016</v>
      </c>
      <c r="J1050" s="21">
        <v>26491</v>
      </c>
      <c r="K1050" s="21">
        <v>39075</v>
      </c>
      <c r="L1050" s="21">
        <v>20</v>
      </c>
      <c r="M1050" s="51">
        <v>7.15</v>
      </c>
      <c r="N1050" s="40"/>
      <c r="O1050" s="40"/>
      <c r="P1050" s="40"/>
      <c r="R1050" s="22"/>
      <c r="S1050" s="22"/>
      <c r="T1050" s="22"/>
      <c r="U1050" s="52">
        <f t="shared" si="1102"/>
        <v>0.10496623121803013</v>
      </c>
      <c r="V1050" s="52">
        <f t="shared" si="1103"/>
        <v>14.628139257979075</v>
      </c>
      <c r="W1050" s="52">
        <f t="shared" si="1104"/>
        <v>5.1861453151218442E-2</v>
      </c>
      <c r="X1050" s="247">
        <f>W1050+V1050+SUM($U$1032:U1050)</f>
        <v>15.388776107004045</v>
      </c>
      <c r="Y1050" s="104">
        <f>W1050+V1050+SUM($U$1033:U1050)-$X$1033</f>
        <v>15.277899580500735</v>
      </c>
      <c r="Z1050" s="42"/>
      <c r="AA1050" s="1">
        <f t="shared" si="1138"/>
        <v>1.039113039922197E-2</v>
      </c>
      <c r="AB1050" s="41">
        <f t="shared" si="1105"/>
        <v>7.1162135155389286E-2</v>
      </c>
      <c r="AC1050" s="48">
        <f t="shared" si="1106"/>
        <v>9.917185849856013</v>
      </c>
      <c r="AD1050" s="48">
        <f t="shared" si="1107"/>
        <v>1.0428292698138244</v>
      </c>
      <c r="AE1050" s="48">
        <f t="shared" si="1108"/>
        <v>5.4555464161691445</v>
      </c>
      <c r="AF1050" s="48">
        <f t="shared" si="1109"/>
        <v>1.0428292698138244</v>
      </c>
      <c r="AG1050" s="238">
        <f t="shared" si="1110"/>
        <v>4.4110370672977108</v>
      </c>
      <c r="AH1050" s="48">
        <f t="shared" si="1111"/>
        <v>1.680079057609717E-3</v>
      </c>
      <c r="AI1050" s="48">
        <f>AE1050+AC1050+SUM($AB$1032:AB1050)</f>
        <v>15.968524849507236</v>
      </c>
      <c r="AJ1050" s="48">
        <f>AE1050+AC1050+SUM($AB$1033:AB1050)-$AI$1033</f>
        <v>13.683585148657526</v>
      </c>
      <c r="AK1050" s="46"/>
      <c r="AL1050" s="86"/>
      <c r="AM1050" s="25">
        <v>279.19000000000005</v>
      </c>
      <c r="AN1050" s="25">
        <v>0.16829141392239799</v>
      </c>
      <c r="AR1050" s="25">
        <v>349.40250000000003</v>
      </c>
      <c r="AS1050" s="25">
        <v>4.3133513652364286E-2</v>
      </c>
      <c r="AV1050" s="41">
        <f t="shared" si="1118"/>
        <v>0</v>
      </c>
      <c r="AW1050" s="86">
        <f t="shared" si="1119"/>
        <v>7.7309540553920045E-2</v>
      </c>
      <c r="AX1050" s="86">
        <f t="shared" si="1120"/>
        <v>5.3782368756152241</v>
      </c>
      <c r="AY1050" s="86">
        <f t="shared" si="1112"/>
        <v>0.22628701605037987</v>
      </c>
      <c r="AZ1050" s="86">
        <f t="shared" si="1113"/>
        <v>15.742237833456857</v>
      </c>
      <c r="BA1050" s="86">
        <f>AY1050-$AY$1033</f>
        <v>0.20086897349140473</v>
      </c>
      <c r="BB1050" s="86">
        <f>AZ1050-$AZ$1033</f>
        <v>13.482716175166122</v>
      </c>
      <c r="BC1050" s="89">
        <f>BA1050-BA1049</f>
        <v>1.8742309577854749E-2</v>
      </c>
      <c r="BD1050" s="89">
        <f>BB1050-BB1049</f>
        <v>1.3264072016948134</v>
      </c>
      <c r="BE1050" s="41">
        <f>1000*(((BC1050)/((BD1050))/0.0112372-1))</f>
        <v>257.44247250068054</v>
      </c>
      <c r="BF1050" s="89">
        <f t="shared" si="1141"/>
        <v>0.65843930434625642</v>
      </c>
      <c r="BG1050" s="89">
        <f>1-BF1050</f>
        <v>0.34156069565374358</v>
      </c>
      <c r="BH1050" s="89">
        <f>BF1050*($AJ1050-$AJ1049)</f>
        <v>0.8856993084440834</v>
      </c>
      <c r="BI1050" s="89">
        <f>BG1050*($AJ1050-$AJ1049)</f>
        <v>0.45945020282858623</v>
      </c>
      <c r="BJ1050" s="41">
        <f t="shared" si="1154"/>
        <v>325.79799343307923</v>
      </c>
      <c r="BK1050" s="89">
        <f t="shared" si="1144"/>
        <v>0.571268281893208</v>
      </c>
      <c r="BL1050" s="89">
        <f t="shared" si="1158"/>
        <v>0.428731718106792</v>
      </c>
      <c r="BM1050" s="89">
        <f t="shared" si="1121"/>
        <v>0</v>
      </c>
      <c r="BN1050" s="86">
        <f t="shared" si="1122"/>
        <v>7.7465495930713313E-4</v>
      </c>
      <c r="BO1050" s="86">
        <f t="shared" si="1123"/>
        <v>5.1086798191911309E-2</v>
      </c>
      <c r="BP1050" s="86">
        <f t="shared" si="1114"/>
        <v>0.22986227736809428</v>
      </c>
      <c r="BQ1050" s="86">
        <f t="shared" si="1115"/>
        <v>15.158913829635951</v>
      </c>
      <c r="BR1050" s="86">
        <f>BP1050-$BP$1033</f>
        <v>0.22835219752165742</v>
      </c>
      <c r="BS1050" s="86">
        <f>BQ1050-$BQ$1033</f>
        <v>15.049547382979078</v>
      </c>
      <c r="BT1050" s="89">
        <f>BR1050-BR1049</f>
        <v>5.0282673901585195E-3</v>
      </c>
      <c r="BU1050" s="89">
        <f>BS1050-BS1049</f>
        <v>0.42299545122822835</v>
      </c>
      <c r="BV1050" s="41">
        <f t="shared" si="1153"/>
        <v>57.851135674909401</v>
      </c>
      <c r="BW1050" s="89" t="e">
        <f t="shared" si="1126"/>
        <v>#REF!</v>
      </c>
      <c r="BX1050" s="42" t="e">
        <f>1-BW1050</f>
        <v>#REF!</v>
      </c>
      <c r="BY1050" s="89" t="e">
        <f>BW1050*($X1050-$X1049)</f>
        <v>#REF!</v>
      </c>
      <c r="BZ1050" s="89" t="e">
        <f>BX1050*($X1050-$X1049)</f>
        <v>#REF!</v>
      </c>
      <c r="CA1050" s="41">
        <f t="shared" si="1159"/>
        <v>350.27941273470242</v>
      </c>
      <c r="CB1050" s="89" t="e">
        <f t="shared" si="1130"/>
        <v>#REF!</v>
      </c>
      <c r="CC1050" s="89" t="e">
        <f t="shared" si="1155"/>
        <v>#REF!</v>
      </c>
      <c r="CD1050" s="41" t="e">
        <f t="shared" si="1160"/>
        <v>#REF!</v>
      </c>
      <c r="CE1050" s="41" t="e">
        <f t="shared" si="1147"/>
        <v>#REF!</v>
      </c>
      <c r="CF1050" s="42" t="e">
        <f t="shared" si="1161"/>
        <v>#REF!</v>
      </c>
      <c r="CG1050" s="42" t="e">
        <f t="shared" si="1162"/>
        <v>#REF!</v>
      </c>
      <c r="CH1050" s="42" t="e">
        <f t="shared" ref="CH1050:CH1058" si="1163">CC1050*$Y1050</f>
        <v>#REF!</v>
      </c>
      <c r="CI1050" s="89">
        <f t="shared" ref="CI1050:CI1058" si="1164">BL1050*$AJ1050</f>
        <v>5.8665869706445237</v>
      </c>
      <c r="CJ1050" s="89">
        <f t="shared" ref="CJ1050:CJ1058" si="1165">BK1050*$AJ1050</f>
        <v>7.8169981780130025</v>
      </c>
      <c r="CK1050" s="42" t="e">
        <f t="shared" ref="CK1050:CK1058" si="1166">CB1050*$Y1050</f>
        <v>#REF!</v>
      </c>
      <c r="CM1050" s="89" t="e">
        <f t="shared" si="1116"/>
        <v>#REF!</v>
      </c>
      <c r="CN1050" s="89">
        <f t="shared" si="1117"/>
        <v>0.1300108131846664</v>
      </c>
    </row>
    <row r="1051" spans="4:92" ht="14.4" x14ac:dyDescent="0.3">
      <c r="D1051" s="22"/>
      <c r="E1051" s="32">
        <v>42800.598611111112</v>
      </c>
      <c r="F1051" s="21">
        <f t="shared" si="1156"/>
        <v>2915.9291666666686</v>
      </c>
      <c r="G1051" s="21">
        <f t="shared" si="1157"/>
        <v>1391.0180555555562</v>
      </c>
      <c r="H1051" s="20">
        <v>5</v>
      </c>
      <c r="I1051" s="21">
        <v>1070</v>
      </c>
      <c r="J1051" s="21">
        <v>19314</v>
      </c>
      <c r="K1051" s="21">
        <v>31864</v>
      </c>
      <c r="L1051" s="21">
        <v>55</v>
      </c>
      <c r="M1051" s="51">
        <v>7.15</v>
      </c>
      <c r="N1051" s="40"/>
      <c r="O1051" s="40"/>
      <c r="P1051" s="40"/>
      <c r="R1051" s="22"/>
      <c r="S1051" s="22"/>
      <c r="T1051" s="22"/>
      <c r="U1051" s="52">
        <f t="shared" si="1102"/>
        <v>9.0144862518035274E-2</v>
      </c>
      <c r="V1051" s="52">
        <f t="shared" si="1103"/>
        <v>12.562626922997424</v>
      </c>
      <c r="W1051" s="52">
        <f t="shared" si="1104"/>
        <v>4.453854835076787E-2</v>
      </c>
      <c r="X1051" s="247">
        <f>W1051+V1051+SUM($U$1032:U1051)</f>
        <v>13.40608572973998</v>
      </c>
      <c r="Y1051" s="104">
        <f>W1051+V1051+SUM($U$1033:U1051)-$X$1033</f>
        <v>13.29520920323667</v>
      </c>
      <c r="Z1051" s="42"/>
      <c r="AA1051" s="1">
        <f t="shared" ref="AA1051:AA1058" si="1167">LINEST(Y1048:Y1051,F1048:F1051,TRUE,TRUE)</f>
        <v>3.0557784402786281E-3</v>
      </c>
      <c r="AB1051" s="41">
        <f t="shared" si="1105"/>
        <v>5.4640279772575108E-2</v>
      </c>
      <c r="AC1051" s="48">
        <f t="shared" si="1106"/>
        <v>7.6146929572800737</v>
      </c>
      <c r="AD1051" s="48">
        <f t="shared" si="1107"/>
        <v>0.80071351053808704</v>
      </c>
      <c r="AE1051" s="48">
        <f t="shared" si="1108"/>
        <v>4.1889212829384341</v>
      </c>
      <c r="AF1051" s="48">
        <f t="shared" si="1109"/>
        <v>0.80071351053808715</v>
      </c>
      <c r="AG1051" s="238">
        <f t="shared" si="1110"/>
        <v>3.386917760660995</v>
      </c>
      <c r="AH1051" s="48">
        <f t="shared" si="1111"/>
        <v>1.2900117393524699E-3</v>
      </c>
      <c r="AI1051" s="48">
        <f>AE1051+AC1051+SUM($AB$1032:AB1051)</f>
        <v>12.454047103473162</v>
      </c>
      <c r="AJ1051" s="48">
        <f>AE1051+AC1051+SUM($AB$1033:AB1051)-$AI$1033</f>
        <v>10.169107402623451</v>
      </c>
      <c r="AK1051" s="46"/>
      <c r="AL1051" s="86"/>
      <c r="AM1051" s="25">
        <v>274.488</v>
      </c>
      <c r="AN1051" s="25">
        <v>0.15977171213953964</v>
      </c>
      <c r="AR1051" s="25">
        <v>337.79666666666662</v>
      </c>
      <c r="AS1051" s="25">
        <v>0.27854323422643396</v>
      </c>
      <c r="AV1051" s="41">
        <f t="shared" si="1118"/>
        <v>0</v>
      </c>
      <c r="AW1051" s="86">
        <f t="shared" si="1119"/>
        <v>5.9145315642443748E-2</v>
      </c>
      <c r="AX1051" s="86">
        <f t="shared" si="1120"/>
        <v>4.1297759672959904</v>
      </c>
      <c r="AY1051" s="86">
        <f t="shared" si="1112"/>
        <v>0.17584444710407046</v>
      </c>
      <c r="AZ1051" s="86">
        <f t="shared" si="1113"/>
        <v>12.278202656369091</v>
      </c>
      <c r="BA1051" s="86">
        <f>AY1051-$AY$1033</f>
        <v>0.15042640454509532</v>
      </c>
      <c r="BB1051" s="86">
        <f>AZ1051-$AZ$1033</f>
        <v>10.018680998078356</v>
      </c>
      <c r="BC1051" s="89"/>
      <c r="BD1051" s="89"/>
      <c r="BE1051" s="41"/>
      <c r="BF1051" s="89"/>
      <c r="BG1051" s="89"/>
      <c r="BH1051" s="89"/>
      <c r="BI1051" s="89"/>
      <c r="BJ1051" s="41">
        <f t="shared" si="1154"/>
        <v>336.15061569097014</v>
      </c>
      <c r="BK1051" s="89">
        <f t="shared" si="1144"/>
        <v>0.55806600276519103</v>
      </c>
      <c r="BL1051" s="89">
        <f t="shared" si="1158"/>
        <v>0.44193399723480897</v>
      </c>
      <c r="BM1051" s="89">
        <f t="shared" si="1121"/>
        <v>0</v>
      </c>
      <c r="BN1051" s="86">
        <f t="shared" si="1122"/>
        <v>6.5963558774312348E-4</v>
      </c>
      <c r="BO1051" s="86">
        <f t="shared" si="1123"/>
        <v>4.3878912763024747E-2</v>
      </c>
      <c r="BP1051" s="86">
        <f t="shared" si="1114"/>
        <v>0.19855005533693537</v>
      </c>
      <c r="BQ1051" s="86">
        <f t="shared" si="1115"/>
        <v>13.207535674403044</v>
      </c>
      <c r="BR1051" s="86">
        <f>BP1051-$BP$1033</f>
        <v>0.19703997549049851</v>
      </c>
      <c r="BS1051" s="86">
        <f>BQ1051-$BQ$1033</f>
        <v>13.098169227746171</v>
      </c>
      <c r="BT1051" s="89"/>
      <c r="BU1051" s="89"/>
      <c r="BV1051" s="41"/>
      <c r="BW1051" s="89"/>
      <c r="BX1051" s="42"/>
      <c r="BY1051" s="89"/>
      <c r="BZ1051" s="89"/>
      <c r="CA1051" s="41">
        <f t="shared" si="1159"/>
        <v>338.70731691038293</v>
      </c>
      <c r="CB1051" s="89" t="e">
        <f t="shared" si="1130"/>
        <v>#REF!</v>
      </c>
      <c r="CC1051" s="89" t="e">
        <f t="shared" si="1155"/>
        <v>#REF!</v>
      </c>
      <c r="CD1051" s="41" t="e">
        <f t="shared" si="1160"/>
        <v>#REF!</v>
      </c>
      <c r="CE1051" s="41" t="e">
        <f t="shared" ref="CE1051:CE1058" si="1168">CH1051+CI1051</f>
        <v>#REF!</v>
      </c>
      <c r="CF1051" s="42" t="e">
        <f t="shared" si="1161"/>
        <v>#REF!</v>
      </c>
      <c r="CG1051" s="42" t="e">
        <f t="shared" si="1162"/>
        <v>#REF!</v>
      </c>
      <c r="CH1051" s="42" t="e">
        <f t="shared" si="1163"/>
        <v>#REF!</v>
      </c>
      <c r="CI1051" s="89">
        <f t="shared" si="1164"/>
        <v>4.4940742827514679</v>
      </c>
      <c r="CJ1051" s="89">
        <f t="shared" si="1165"/>
        <v>5.6750331198719834</v>
      </c>
      <c r="CK1051" s="42" t="e">
        <f t="shared" si="1166"/>
        <v>#REF!</v>
      </c>
      <c r="CM1051" s="89" t="e">
        <f t="shared" si="1116"/>
        <v>#REF!</v>
      </c>
      <c r="CN1051" s="89">
        <f t="shared" si="1117"/>
        <v>9.9594236808633538E-2</v>
      </c>
    </row>
    <row r="1052" spans="4:92" ht="14.4" x14ac:dyDescent="0.3">
      <c r="D1052" s="47" t="s">
        <v>126</v>
      </c>
      <c r="E1052" s="32">
        <v>42810.457638888889</v>
      </c>
      <c r="F1052" s="21">
        <f t="shared" si="1156"/>
        <v>2925.7881944444453</v>
      </c>
      <c r="G1052" s="21">
        <f t="shared" si="1157"/>
        <v>1400.8770833333328</v>
      </c>
      <c r="H1052" s="20">
        <v>5</v>
      </c>
      <c r="I1052" s="21">
        <v>1084</v>
      </c>
      <c r="J1052" s="21">
        <v>18586</v>
      </c>
      <c r="K1052" s="21">
        <v>30260</v>
      </c>
      <c r="L1052" s="21">
        <v>20</v>
      </c>
      <c r="M1052" s="51">
        <v>7.15</v>
      </c>
      <c r="N1052" s="40"/>
      <c r="O1052" s="40"/>
      <c r="P1052" s="40"/>
      <c r="R1052" s="22"/>
      <c r="S1052" s="22"/>
      <c r="T1052" s="22"/>
      <c r="U1052" s="52">
        <f t="shared" si="1102"/>
        <v>8.6727158095345341E-2</v>
      </c>
      <c r="V1052" s="52">
        <f t="shared" si="1103"/>
        <v>12.08633416048152</v>
      </c>
      <c r="W1052" s="52">
        <f t="shared" si="1104"/>
        <v>4.2849937492349242E-2</v>
      </c>
      <c r="X1052" s="247">
        <f>W1052+V1052+SUM($U$1032:U1052)</f>
        <v>13.014831514461001</v>
      </c>
      <c r="Y1052" s="104">
        <f>W1052+V1052+SUM($U$1033:U1052)-$X$1033</f>
        <v>12.903954987957691</v>
      </c>
      <c r="Z1052" s="42"/>
      <c r="AA1052" s="1">
        <f t="shared" si="1167"/>
        <v>-6.5904357141401892E-3</v>
      </c>
      <c r="AB1052" s="41">
        <f t="shared" si="1105"/>
        <v>5.3268703250498629E-2</v>
      </c>
      <c r="AC1052" s="48">
        <f t="shared" si="1106"/>
        <v>7.4235494615568252</v>
      </c>
      <c r="AD1052" s="48">
        <f t="shared" si="1107"/>
        <v>0.78061405540106032</v>
      </c>
      <c r="AE1052" s="48">
        <f t="shared" si="1108"/>
        <v>4.0837712707419636</v>
      </c>
      <c r="AF1052" s="48">
        <f t="shared" si="1109"/>
        <v>0.7806140554010601</v>
      </c>
      <c r="AG1052" s="238">
        <f t="shared" si="1110"/>
        <v>3.3018995853869715</v>
      </c>
      <c r="AH1052" s="48">
        <f t="shared" si="1111"/>
        <v>1.2576299539322027E-3</v>
      </c>
      <c r="AI1052" s="48">
        <f>AE1052+AC1052+SUM($AB$1032:AB1052)</f>
        <v>12.211022298803941</v>
      </c>
      <c r="AJ1052" s="48">
        <f>AE1052+AC1052+SUM($AB$1033:AB1052)-$AI$1033</f>
        <v>9.9260825979542311</v>
      </c>
      <c r="AK1052" s="46"/>
      <c r="AL1052" s="86"/>
      <c r="AM1052" s="25">
        <v>274.488</v>
      </c>
      <c r="AN1052" s="25">
        <v>0.15977171213953964</v>
      </c>
      <c r="AQ1052"/>
      <c r="AR1052" s="25">
        <v>337.79666666666662</v>
      </c>
      <c r="AS1052" s="25">
        <v>0.27854323422643396</v>
      </c>
      <c r="AV1052" s="41">
        <f t="shared" si="1118"/>
        <v>0</v>
      </c>
      <c r="AW1052" s="86">
        <f t="shared" si="1119"/>
        <v>5.7660654021682883E-2</v>
      </c>
      <c r="AX1052" s="86">
        <f t="shared" si="1120"/>
        <v>4.0261106167202811</v>
      </c>
      <c r="AY1052" s="86">
        <f t="shared" si="1112"/>
        <v>0.17241306756498745</v>
      </c>
      <c r="AZ1052" s="86">
        <f t="shared" si="1113"/>
        <v>12.038609231238954</v>
      </c>
      <c r="BA1052" s="86">
        <f>AY1052-$AY$1033</f>
        <v>0.1469950250060123</v>
      </c>
      <c r="BB1052" s="86">
        <f>AZ1052-$AZ$1033</f>
        <v>9.7790875729482192</v>
      </c>
      <c r="BC1052" s="89"/>
      <c r="BD1052" s="89"/>
      <c r="BE1052" s="41"/>
      <c r="BF1052" s="89"/>
      <c r="BG1052" s="89"/>
      <c r="BH1052" s="89"/>
      <c r="BI1052" s="89"/>
      <c r="BJ1052" s="41">
        <f t="shared" si="1154"/>
        <v>337.66138621896391</v>
      </c>
      <c r="BK1052" s="89">
        <f t="shared" si="1144"/>
        <v>0.55613937840741035</v>
      </c>
      <c r="BL1052" s="89">
        <f t="shared" si="1158"/>
        <v>0.44386062159258965</v>
      </c>
      <c r="BM1052" s="89">
        <f t="shared" si="1121"/>
        <v>0</v>
      </c>
      <c r="BN1052" s="86">
        <f t="shared" si="1122"/>
        <v>6.3462651454006323E-4</v>
      </c>
      <c r="BO1052" s="86">
        <f t="shared" si="1123"/>
        <v>4.221531097780918E-2</v>
      </c>
      <c r="BP1052" s="86">
        <f t="shared" si="1114"/>
        <v>0.19275540746875727</v>
      </c>
      <c r="BQ1052" s="86">
        <f t="shared" si="1115"/>
        <v>12.822076106992244</v>
      </c>
      <c r="BR1052" s="86">
        <f>BP1052-$BP$1033</f>
        <v>0.19124532762232041</v>
      </c>
      <c r="BS1052" s="86">
        <f>BQ1052-$BQ$1033</f>
        <v>12.712709660335371</v>
      </c>
      <c r="BT1052" s="89"/>
      <c r="BU1052" s="89"/>
      <c r="BV1052" s="41"/>
      <c r="BW1052" s="89"/>
      <c r="BX1052" s="42"/>
      <c r="BY1052" s="89"/>
      <c r="BZ1052" s="89"/>
      <c r="CA1052" s="41">
        <f t="shared" si="1159"/>
        <v>338.73492855718212</v>
      </c>
      <c r="CB1052" s="89" t="e">
        <f t="shared" si="1130"/>
        <v>#REF!</v>
      </c>
      <c r="CC1052" s="89" t="e">
        <f t="shared" si="1155"/>
        <v>#REF!</v>
      </c>
      <c r="CD1052" s="41" t="e">
        <f t="shared" si="1160"/>
        <v>#REF!</v>
      </c>
      <c r="CE1052" s="41" t="e">
        <f t="shared" si="1168"/>
        <v>#REF!</v>
      </c>
      <c r="CF1052" s="42" t="e">
        <f t="shared" si="1161"/>
        <v>#REF!</v>
      </c>
      <c r="CG1052" s="42" t="e">
        <f t="shared" si="1162"/>
        <v>#REF!</v>
      </c>
      <c r="CH1052" s="42" t="e">
        <f t="shared" si="1163"/>
        <v>#REF!</v>
      </c>
      <c r="CI1052" s="89">
        <f t="shared" si="1164"/>
        <v>4.405797191907352</v>
      </c>
      <c r="CJ1052" s="89">
        <f t="shared" si="1165"/>
        <v>5.5202854060468791</v>
      </c>
      <c r="CK1052" s="42" t="e">
        <f t="shared" si="1166"/>
        <v>#REF!</v>
      </c>
      <c r="CM1052" s="89" t="e">
        <f t="shared" si="1116"/>
        <v>#REF!</v>
      </c>
      <c r="CN1052" s="89">
        <f t="shared" si="1117"/>
        <v>9.7637907443084343E-2</v>
      </c>
    </row>
    <row r="1053" spans="4:92" ht="14.4" x14ac:dyDescent="0.3">
      <c r="D1053" s="22"/>
      <c r="E1053" s="32">
        <v>42811.452777777777</v>
      </c>
      <c r="F1053" s="21">
        <f t="shared" si="1156"/>
        <v>2926.7833333333328</v>
      </c>
      <c r="G1053" s="21">
        <f t="shared" si="1157"/>
        <v>1401.8722222222204</v>
      </c>
      <c r="I1053" s="21">
        <v>1027</v>
      </c>
      <c r="J1053" s="21">
        <v>4264</v>
      </c>
      <c r="K1053" s="21">
        <v>174.86</v>
      </c>
      <c r="L1053" s="21">
        <v>19</v>
      </c>
      <c r="M1053" s="51">
        <v>7.15</v>
      </c>
      <c r="N1053" s="40"/>
      <c r="O1053" s="40"/>
      <c r="P1053" s="40"/>
      <c r="R1053" s="22"/>
      <c r="S1053" s="22"/>
      <c r="T1053" s="22"/>
      <c r="U1053" s="52">
        <f t="shared" si="1102"/>
        <v>4.7480778084080016E-4</v>
      </c>
      <c r="V1053" s="52">
        <f t="shared" si="1103"/>
        <v>6.6169417138396719E-2</v>
      </c>
      <c r="W1053" s="52">
        <f t="shared" si="1104"/>
        <v>2.345918415491271E-4</v>
      </c>
      <c r="X1053" s="250">
        <f>W1053+V1053+SUM($U$1053:U1053)</f>
        <v>6.687881676078665E-2</v>
      </c>
      <c r="Y1053" s="256">
        <f>W1053+V1053+SUM($U$1053:U1053)-$X$1053+$Y$1052</f>
        <v>12.903954987957691</v>
      </c>
      <c r="Z1053" s="42"/>
      <c r="AA1053" s="1">
        <f t="shared" si="1167"/>
        <v>-1.0896088857684776E-2</v>
      </c>
      <c r="AB1053" s="41">
        <f t="shared" si="1105"/>
        <v>1.1578293363291614E-2</v>
      </c>
      <c r="AC1053" s="48">
        <f t="shared" si="1106"/>
        <v>1.6135559572121903</v>
      </c>
      <c r="AD1053" s="48">
        <f t="shared" si="1107"/>
        <v>0.16967145782467766</v>
      </c>
      <c r="AE1053" s="48">
        <f t="shared" si="1108"/>
        <v>0.887633805893145</v>
      </c>
      <c r="AF1053" s="48">
        <f t="shared" si="1109"/>
        <v>0.16967145782467766</v>
      </c>
      <c r="AG1053" s="238">
        <f t="shared" si="1110"/>
        <v>0.71768899415405696</v>
      </c>
      <c r="AH1053" s="48">
        <f t="shared" si="1111"/>
        <v>2.7335391441040308E-4</v>
      </c>
      <c r="AI1053" s="84">
        <f>AE1053+AC1053+SUM($AB$1053:AB1053)</f>
        <v>2.512768056468627</v>
      </c>
      <c r="AJ1053" s="84">
        <f>AE1053+AC1053+SUM($AB$1053:AB1053)-$AI$1053+$AJ$1052</f>
        <v>9.9260825979542311</v>
      </c>
      <c r="AK1053" s="46"/>
      <c r="AL1053" s="86"/>
      <c r="AM1053" s="25">
        <v>274.488</v>
      </c>
      <c r="AN1053" s="25">
        <v>0.15977171213953964</v>
      </c>
      <c r="AQ1053"/>
      <c r="AR1053" s="25">
        <v>337.79666666666662</v>
      </c>
      <c r="AS1053" s="25">
        <v>0.27854323422643396</v>
      </c>
      <c r="AT1053" s="47">
        <f>(1/(1/((AM1053/1000+1)*0.0112372)+1))*AI1053</f>
        <v>3.5478933548217538E-2</v>
      </c>
      <c r="AU1053" s="47">
        <f>(1-(1/(1/((AM1053/1000+1)*0.0112372)+1)))*AI1053</f>
        <v>2.4772891229204097</v>
      </c>
      <c r="AV1053" s="41">
        <f t="shared" si="1118"/>
        <v>0</v>
      </c>
      <c r="AW1053" s="86">
        <f t="shared" si="1119"/>
        <v>1.2532911954751886E-2</v>
      </c>
      <c r="AX1053" s="86">
        <f t="shared" si="1120"/>
        <v>0.87510089393839319</v>
      </c>
      <c r="AY1053" s="86">
        <f t="shared" si="1112"/>
        <v>3.5478933548217538E-2</v>
      </c>
      <c r="AZ1053" s="86">
        <f t="shared" si="1113"/>
        <v>2.4772891229204097</v>
      </c>
      <c r="BA1053" s="93">
        <f t="shared" ref="BA1053:BA1058" si="1169">AY1053-$AT$1053+$BA$1052</f>
        <v>0.1469950250060123</v>
      </c>
      <c r="BB1053" s="93">
        <f t="shared" ref="BB1053:BB1058" si="1170">AZ1053-$AU$1053+$BB$1052</f>
        <v>9.7790875729482192</v>
      </c>
      <c r="BC1053" s="89"/>
      <c r="BD1053" s="89"/>
      <c r="BE1053" s="41"/>
      <c r="BF1053" s="89"/>
      <c r="BG1053" s="89"/>
      <c r="BH1053" s="89"/>
      <c r="BI1053" s="89"/>
      <c r="BJ1053" s="41">
        <f t="shared" si="1154"/>
        <v>337.66138621896391</v>
      </c>
      <c r="BK1053" s="89">
        <f t="shared" si="1144"/>
        <v>0.55613937840741035</v>
      </c>
      <c r="BL1053" s="89">
        <f t="shared" si="1158"/>
        <v>0.44386062159258965</v>
      </c>
      <c r="BM1053" s="89">
        <f t="shared" si="1121"/>
        <v>-2.4028879268437109E-2</v>
      </c>
      <c r="BN1053" s="86">
        <f t="shared" si="1122"/>
        <v>3.4744088662542199E-6</v>
      </c>
      <c r="BO1053" s="86">
        <f t="shared" si="1123"/>
        <v>2.3111743268287288E-4</v>
      </c>
      <c r="BP1053" s="86">
        <f t="shared" si="1114"/>
        <v>9.9050483761008298E-4</v>
      </c>
      <c r="BQ1053" s="86">
        <f t="shared" si="1115"/>
        <v>6.5888311923176568E-2</v>
      </c>
      <c r="BR1053" s="86">
        <f t="shared" ref="BR1053:BR1058" si="1171">BP1053-$BN$1052+$BR$1052</f>
        <v>0.19160120594539043</v>
      </c>
      <c r="BS1053" s="86">
        <f t="shared" ref="BS1053:BS1058" si="1172">BQ1053-$BO$1052+$BS$1052</f>
        <v>12.736382661280738</v>
      </c>
      <c r="BT1053" s="89"/>
      <c r="BU1053" s="89"/>
      <c r="BV1053" s="41"/>
      <c r="BW1053" s="89"/>
      <c r="BX1053" s="42"/>
      <c r="BY1053" s="89"/>
      <c r="BZ1053" s="89"/>
      <c r="CA1053" s="41">
        <f t="shared" si="1159"/>
        <v>338.73318461816802</v>
      </c>
      <c r="CB1053" s="89" t="e">
        <f t="shared" si="1130"/>
        <v>#REF!</v>
      </c>
      <c r="CC1053" s="89" t="e">
        <f t="shared" si="1155"/>
        <v>#REF!</v>
      </c>
      <c r="CD1053" s="41" t="e">
        <f t="shared" si="1160"/>
        <v>#REF!</v>
      </c>
      <c r="CE1053" s="41" t="e">
        <f t="shared" si="1168"/>
        <v>#REF!</v>
      </c>
      <c r="CF1053" s="42" t="e">
        <f t="shared" si="1161"/>
        <v>#REF!</v>
      </c>
      <c r="CG1053" s="42" t="e">
        <f t="shared" si="1162"/>
        <v>#REF!</v>
      </c>
      <c r="CH1053" s="42" t="e">
        <f t="shared" si="1163"/>
        <v>#REF!</v>
      </c>
      <c r="CI1053" s="89">
        <f t="shared" si="1164"/>
        <v>4.405797191907352</v>
      </c>
      <c r="CJ1053" s="89">
        <f t="shared" si="1165"/>
        <v>5.5202854060468791</v>
      </c>
      <c r="CK1053" s="42" t="e">
        <f t="shared" si="1166"/>
        <v>#REF!</v>
      </c>
      <c r="CM1053" s="89" t="e">
        <f t="shared" si="1116"/>
        <v>#REF!</v>
      </c>
      <c r="CN1053" s="89">
        <f t="shared" si="1117"/>
        <v>9.7637907443084343E-2</v>
      </c>
    </row>
    <row r="1054" spans="4:92" ht="14.4" x14ac:dyDescent="0.3">
      <c r="D1054" s="22"/>
      <c r="E1054" s="32">
        <v>42947.613888888889</v>
      </c>
      <c r="F1054" s="21">
        <f t="shared" si="1156"/>
        <v>3062.9444444444453</v>
      </c>
      <c r="G1054" s="21">
        <f t="shared" si="1157"/>
        <v>1538.0333333333328</v>
      </c>
      <c r="I1054" s="21">
        <v>1021</v>
      </c>
      <c r="J1054" s="21">
        <v>14020</v>
      </c>
      <c r="K1054" s="21">
        <v>1648</v>
      </c>
      <c r="L1054" s="21">
        <v>18</v>
      </c>
      <c r="M1054" s="51">
        <v>7.15</v>
      </c>
      <c r="N1054" s="40"/>
      <c r="O1054" s="40"/>
      <c r="P1054" s="40"/>
      <c r="R1054" s="22"/>
      <c r="S1054" s="22"/>
      <c r="T1054" s="22"/>
      <c r="U1054" s="52">
        <f t="shared" si="1102"/>
        <v>4.4487690333375454E-3</v>
      </c>
      <c r="V1054" s="52">
        <f t="shared" si="1103"/>
        <v>0.61998237138829682</v>
      </c>
      <c r="W1054" s="52">
        <f t="shared" si="1104"/>
        <v>2.1980366840435406E-3</v>
      </c>
      <c r="X1054" s="247">
        <f>W1054+V1054+SUM($U$1053:U1054)</f>
        <v>0.62710398488651864</v>
      </c>
      <c r="Y1054" s="104">
        <f>W1054+V1054+SUM($U$1053:U1054)-$X$1053+$Y$1052</f>
        <v>13.464180156083422</v>
      </c>
      <c r="Z1054" s="42"/>
      <c r="AA1054" s="1">
        <f t="shared" si="1167"/>
        <v>2.8701092074281112E-3</v>
      </c>
      <c r="AB1054" s="41">
        <f t="shared" si="1105"/>
        <v>3.7846930732641011E-2</v>
      </c>
      <c r="AC1054" s="48">
        <f t="shared" si="1106"/>
        <v>5.2743645915436419</v>
      </c>
      <c r="AD1054" s="48">
        <f t="shared" si="1107"/>
        <v>0.55461920942130993</v>
      </c>
      <c r="AE1054" s="48">
        <f t="shared" si="1108"/>
        <v>2.9014824649457505</v>
      </c>
      <c r="AF1054" s="48">
        <f t="shared" si="1109"/>
        <v>0.55461920942131004</v>
      </c>
      <c r="AG1054" s="238">
        <f t="shared" si="1110"/>
        <v>2.3459697208436743</v>
      </c>
      <c r="AH1054" s="48">
        <f t="shared" si="1111"/>
        <v>8.9353468076625356E-4</v>
      </c>
      <c r="AI1054" s="48">
        <f>AE1054+AC1054+SUM($AB$1053:AB1054)</f>
        <v>8.2252722805853242</v>
      </c>
      <c r="AJ1054" s="48">
        <f>AE1054+AC1054+SUM($AB$1053:AB1054)-$AI$1053+$AJ$1052</f>
        <v>15.638586822070929</v>
      </c>
      <c r="AK1054" s="46"/>
      <c r="AL1054" s="86"/>
      <c r="AM1054">
        <v>272.01</v>
      </c>
      <c r="AN1054">
        <v>0.12</v>
      </c>
      <c r="AR1054" s="25">
        <v>159.31</v>
      </c>
      <c r="AS1054" s="25">
        <v>0.11</v>
      </c>
      <c r="AT1054" s="1"/>
      <c r="AU1054" s="1"/>
      <c r="AV1054" s="41">
        <f>AJ1054-BA1054-BB1054</f>
        <v>0</v>
      </c>
      <c r="AW1054" s="86">
        <f>(1/(1/((AM1054/1000+1)*0.0112372)+1))*AE1054</f>
        <v>4.0888841165773217E-2</v>
      </c>
      <c r="AX1054" s="86">
        <f>(1-(1/(1/((AM1054/1000+1)*0.0112372)+1)))*AE1054</f>
        <v>2.8605936237799772</v>
      </c>
      <c r="AY1054" s="86">
        <f>(1/(1/((AM1054/1000+1)*0.0112372)+1))*AI1054</f>
        <v>0.11591379782210018</v>
      </c>
      <c r="AZ1054" s="86">
        <f>(1-(1/(1/((AM1054/1000+1)*0.0112372)+1)))*AI1054</f>
        <v>8.1093584827632235</v>
      </c>
      <c r="BA1054" s="86">
        <f t="shared" si="1169"/>
        <v>0.22742988927989494</v>
      </c>
      <c r="BB1054" s="86">
        <f t="shared" si="1170"/>
        <v>15.411156932791034</v>
      </c>
      <c r="BC1054" s="89"/>
      <c r="BD1054" s="89"/>
      <c r="BE1054" s="41"/>
      <c r="BF1054" s="89"/>
      <c r="BG1054" s="89"/>
      <c r="BH1054" s="89"/>
      <c r="BI1054" s="89"/>
      <c r="BJ1054" s="41">
        <f t="shared" si="1154"/>
        <v>313.27049299524811</v>
      </c>
      <c r="BK1054" s="89">
        <f t="shared" si="1144"/>
        <v>0.58724409492265939</v>
      </c>
      <c r="BL1054" s="89">
        <f t="shared" si="1158"/>
        <v>0.41275590507734061</v>
      </c>
      <c r="BM1054" s="89">
        <f>Y1054-BR1054-BS1054</f>
        <v>-2.4028879268438885E-2</v>
      </c>
      <c r="BN1054" s="86">
        <f>(1/(1/((AR1054/1000+1)*0.0112372)+1))*W1054</f>
        <v>2.8266460984700004E-5</v>
      </c>
      <c r="BO1054" s="86">
        <f>(1-(1/(1/((AR1054/1000+1)*0.0112372)+1)))*W1054</f>
        <v>2.1697702230588406E-3</v>
      </c>
      <c r="BP1054" s="86">
        <f>(1/(1/((AR1054/1000+1)*0.0112372)+1))*X1054</f>
        <v>8.0644742878156379E-3</v>
      </c>
      <c r="BQ1054" s="86">
        <f>(1-(1/(1/((AR1054/1000+1)*0.0112372)+1)))*X1054</f>
        <v>0.61903951059870299</v>
      </c>
      <c r="BR1054" s="86">
        <f t="shared" si="1171"/>
        <v>0.19867517539559598</v>
      </c>
      <c r="BS1054" s="86">
        <f t="shared" si="1172"/>
        <v>13.289533859956265</v>
      </c>
      <c r="BT1054" s="89"/>
      <c r="BU1054" s="89"/>
      <c r="BV1054" s="41"/>
      <c r="BW1054" s="89"/>
      <c r="BX1054" s="42"/>
      <c r="BY1054" s="89"/>
      <c r="BZ1054" s="89"/>
      <c r="CA1054" s="41">
        <f t="shared" si="1159"/>
        <v>330.38012002019366</v>
      </c>
      <c r="CB1054" s="89" t="e">
        <f>(CA1054-$P$832)/($AR$1028-$P$832)</f>
        <v>#REF!</v>
      </c>
      <c r="CC1054" s="89" t="e">
        <f t="shared" si="1155"/>
        <v>#REF!</v>
      </c>
      <c r="CD1054" s="41" t="e">
        <f t="shared" si="1160"/>
        <v>#REF!</v>
      </c>
      <c r="CE1054" s="41" t="e">
        <f t="shared" si="1168"/>
        <v>#REF!</v>
      </c>
      <c r="CF1054" s="42" t="e">
        <f t="shared" si="1161"/>
        <v>#REF!</v>
      </c>
      <c r="CG1054" s="42" t="e">
        <f t="shared" si="1162"/>
        <v>#REF!</v>
      </c>
      <c r="CH1054" s="42" t="e">
        <f t="shared" si="1163"/>
        <v>#REF!</v>
      </c>
      <c r="CI1054" s="89">
        <f t="shared" si="1164"/>
        <v>6.4549190578744584</v>
      </c>
      <c r="CJ1054" s="89">
        <f t="shared" si="1165"/>
        <v>9.1836677641964712</v>
      </c>
      <c r="CK1054" s="42" t="e">
        <f t="shared" si="1166"/>
        <v>#REF!</v>
      </c>
      <c r="CM1054" s="89" t="e">
        <f t="shared" si="1116"/>
        <v>#REF!</v>
      </c>
      <c r="CN1054" s="89">
        <f t="shared" si="1117"/>
        <v>0.14304897889603102</v>
      </c>
    </row>
    <row r="1055" spans="4:92" ht="14.4" x14ac:dyDescent="0.3">
      <c r="D1055" s="22"/>
      <c r="E1055" s="32">
        <v>42955.455555555556</v>
      </c>
      <c r="F1055" s="21">
        <f t="shared" si="1156"/>
        <v>3070.7861111111124</v>
      </c>
      <c r="G1055" s="21">
        <f>E1055-E$1033</f>
        <v>1545.875</v>
      </c>
      <c r="H1055" s="20">
        <v>5</v>
      </c>
      <c r="I1055" s="21">
        <v>1073</v>
      </c>
      <c r="J1055" s="21">
        <v>13842</v>
      </c>
      <c r="K1055" s="21">
        <v>1641</v>
      </c>
      <c r="L1055" s="21">
        <v>19</v>
      </c>
      <c r="M1055" s="51">
        <v>7.15</v>
      </c>
      <c r="N1055" s="40"/>
      <c r="O1055" s="40"/>
      <c r="P1055" s="40"/>
      <c r="R1055" s="22"/>
      <c r="S1055" s="22"/>
      <c r="T1055" s="22"/>
      <c r="U1055" s="52">
        <f t="shared" si="1102"/>
        <v>4.6554880117754801E-3</v>
      </c>
      <c r="V1055" s="52">
        <f t="shared" si="1103"/>
        <v>0.64879081738819333</v>
      </c>
      <c r="W1055" s="52">
        <f t="shared" si="1104"/>
        <v>2.3001718802044676E-3</v>
      </c>
      <c r="X1055" s="247">
        <f>W1055+V1055+SUM($U$1053:U1055)</f>
        <v>0.66067005409435164</v>
      </c>
      <c r="Y1055" s="104">
        <f>W1055+V1055+SUM($U$1053:U1055)-$X$1053+$Y$1052</f>
        <v>13.497746225291257</v>
      </c>
      <c r="Z1055" s="42"/>
      <c r="AA1055" s="1">
        <f t="shared" si="1167"/>
        <v>4.1046677430350946E-3</v>
      </c>
      <c r="AB1055" s="41">
        <f t="shared" si="1105"/>
        <v>3.9269509481411453E-2</v>
      </c>
      <c r="AC1055" s="48">
        <f t="shared" si="1106"/>
        <v>5.4726157795779233</v>
      </c>
      <c r="AD1055" s="48">
        <f t="shared" si="1107"/>
        <v>0.57546606505027009</v>
      </c>
      <c r="AE1055" s="48">
        <f t="shared" si="1108"/>
        <v>3.0105424921305191</v>
      </c>
      <c r="AF1055" s="48">
        <f t="shared" si="1109"/>
        <v>0.57546606505026998</v>
      </c>
      <c r="AG1055" s="238">
        <f t="shared" si="1110"/>
        <v>2.4341493064937425</v>
      </c>
      <c r="AH1055" s="48">
        <f t="shared" si="1111"/>
        <v>9.271205865065879E-4</v>
      </c>
      <c r="AI1055" s="48">
        <f>AE1055+AC1055+SUM($AB$1053:AB1055)</f>
        <v>8.5718530052857869</v>
      </c>
      <c r="AJ1055" s="48">
        <f>AE1055+AC1055+SUM($AB$1053:AB1055)-$AI$1053+$AJ$1052</f>
        <v>15.985167546771391</v>
      </c>
      <c r="AK1055" s="46"/>
      <c r="AL1055" s="86"/>
      <c r="AM1055">
        <v>272.01</v>
      </c>
      <c r="AN1055">
        <v>0.12</v>
      </c>
      <c r="AR1055" s="25">
        <v>159.31</v>
      </c>
      <c r="AS1055" s="25">
        <v>0.11</v>
      </c>
      <c r="AT1055" s="1"/>
      <c r="AU1055" s="1"/>
      <c r="AV1055" s="41">
        <f>AJ1055-BA1055-BB1055</f>
        <v>0</v>
      </c>
      <c r="AW1055" s="86">
        <f>(1/(1/((AM1055/1000+1)*0.0112372)+1))*AE1055</f>
        <v>4.2425758304845532E-2</v>
      </c>
      <c r="AX1055" s="86">
        <f>(1-(1/(1/((AM1055/1000+1)*0.0112372)+1)))*AE1055</f>
        <v>2.9681167338256733</v>
      </c>
      <c r="AY1055" s="86">
        <f>(1/(1/((AM1055/1000+1)*0.0112372)+1))*AI1055</f>
        <v>0.12079795079376418</v>
      </c>
      <c r="AZ1055" s="86">
        <f>(1-(1/(1/((AM1055/1000+1)*0.0112372)+1)))*AI1055</f>
        <v>8.4510550544920218</v>
      </c>
      <c r="BA1055" s="86">
        <f t="shared" si="1169"/>
        <v>0.23231404225155894</v>
      </c>
      <c r="BB1055" s="86">
        <f t="shared" si="1170"/>
        <v>15.75285350451983</v>
      </c>
      <c r="BC1055" s="89"/>
      <c r="BD1055" s="89"/>
      <c r="BE1055" s="41"/>
      <c r="BF1055" s="89"/>
      <c r="BG1055" s="89"/>
      <c r="BH1055" s="89"/>
      <c r="BI1055" s="89"/>
      <c r="BJ1055" s="41">
        <f t="shared" si="1154"/>
        <v>312.37550790570424</v>
      </c>
      <c r="BK1055" s="89">
        <f t="shared" si="1144"/>
        <v>0.58838543309507896</v>
      </c>
      <c r="BL1055" s="89">
        <f t="shared" si="1158"/>
        <v>0.41161456690492104</v>
      </c>
      <c r="BM1055" s="89">
        <f>Y1055-BR1055-BS1055</f>
        <v>-2.4028879268435333E-2</v>
      </c>
      <c r="BN1055" s="86">
        <f>(1/(1/((AR1055/1000+1)*0.0112372)+1))*W1055</f>
        <v>2.9579906096151264E-5</v>
      </c>
      <c r="BO1055" s="86">
        <f>(1-(1/(1/((AR1055/1000+1)*0.0112372)+1)))*W1055</f>
        <v>2.2705919741083163E-3</v>
      </c>
      <c r="BP1055" s="86">
        <f>(1/(1/((AR1055/1000+1)*0.0112372)+1))*X1055</f>
        <v>8.4961294974673432E-3</v>
      </c>
      <c r="BQ1055" s="86">
        <f>(1-(1/(1/((AR1055/1000+1)*0.0112372)+1)))*X1055</f>
        <v>0.65217392459688428</v>
      </c>
      <c r="BR1055" s="86">
        <f t="shared" si="1171"/>
        <v>0.1991068306052477</v>
      </c>
      <c r="BS1055" s="86">
        <f t="shared" si="1172"/>
        <v>13.322668273954445</v>
      </c>
      <c r="BT1055" s="89"/>
      <c r="BU1055" s="89"/>
      <c r="BV1055" s="41"/>
      <c r="BW1055" s="89"/>
      <c r="BX1055" s="42"/>
      <c r="BY1055" s="89"/>
      <c r="BZ1055" s="89"/>
      <c r="CA1055" s="41">
        <f t="shared" si="1159"/>
        <v>329.95465658727551</v>
      </c>
      <c r="CB1055" s="89" t="e">
        <f>(CA1055-$P$832)/($AR$1028-$P$832)</f>
        <v>#REF!</v>
      </c>
      <c r="CC1055" s="89" t="e">
        <f t="shared" si="1155"/>
        <v>#REF!</v>
      </c>
      <c r="CD1055" s="41" t="e">
        <f t="shared" si="1160"/>
        <v>#REF!</v>
      </c>
      <c r="CE1055" s="41" t="e">
        <f t="shared" si="1168"/>
        <v>#REF!</v>
      </c>
      <c r="CF1055" s="42" t="e">
        <f t="shared" si="1161"/>
        <v>#REF!</v>
      </c>
      <c r="CG1055" s="42" t="e">
        <f t="shared" si="1162"/>
        <v>#REF!</v>
      </c>
      <c r="CH1055" s="42" t="e">
        <f t="shared" si="1163"/>
        <v>#REF!</v>
      </c>
      <c r="CI1055" s="89">
        <f t="shared" si="1164"/>
        <v>6.5797278166669058</v>
      </c>
      <c r="CJ1055" s="89">
        <f t="shared" si="1165"/>
        <v>9.4054397301044865</v>
      </c>
      <c r="CK1055" s="42" t="e">
        <f t="shared" si="1166"/>
        <v>#REF!</v>
      </c>
      <c r="CM1055" s="89" t="e">
        <f t="shared" si="1116"/>
        <v>#REF!</v>
      </c>
      <c r="CN1055" s="89">
        <f t="shared" si="1117"/>
        <v>0.14581489514416129</v>
      </c>
    </row>
    <row r="1056" spans="4:92" ht="14.4" x14ac:dyDescent="0.3">
      <c r="D1056" s="22"/>
      <c r="E1056" s="32">
        <v>43045.491666666669</v>
      </c>
      <c r="F1056" s="21">
        <f>E1056-E$985</f>
        <v>3160.8222222222248</v>
      </c>
      <c r="G1056" s="21">
        <f>E1056-E$1033</f>
        <v>1635.9111111111124</v>
      </c>
      <c r="I1056" s="21">
        <v>1037</v>
      </c>
      <c r="J1056" s="21">
        <v>15110</v>
      </c>
      <c r="K1056" s="21">
        <v>2648</v>
      </c>
      <c r="L1056" s="21">
        <v>18</v>
      </c>
      <c r="M1056" s="51">
        <v>7.15</v>
      </c>
      <c r="N1056" s="40"/>
      <c r="O1056" s="40"/>
      <c r="P1056" s="40"/>
      <c r="R1056" s="22"/>
      <c r="S1056" s="22"/>
      <c r="T1056" s="22"/>
      <c r="U1056" s="52">
        <f t="shared" si="1102"/>
        <v>7.2602846266558232E-3</v>
      </c>
      <c r="V1056" s="52">
        <f t="shared" si="1103"/>
        <v>1.0117963971735244</v>
      </c>
      <c r="W1056" s="52">
        <f t="shared" si="1104"/>
        <v>3.5871432808492212E-3</v>
      </c>
      <c r="X1056" s="247">
        <f>W1056+V1056+SUM($U$1053:U1056)</f>
        <v>1.0322228899069832</v>
      </c>
      <c r="Y1056" s="104">
        <f>W1056+V1056+SUM($U$1053:U1056)-$X$1053+$Y$1052</f>
        <v>13.869299061103888</v>
      </c>
      <c r="Z1056" s="42"/>
      <c r="AA1056" s="1">
        <f t="shared" si="1167"/>
        <v>4.1242359180453476E-3</v>
      </c>
      <c r="AB1056" s="41">
        <f t="shared" si="1105"/>
        <v>4.1428587880955242E-2</v>
      </c>
      <c r="AC1056" s="48">
        <f t="shared" si="1106"/>
        <v>5.7735058766208285</v>
      </c>
      <c r="AD1056" s="48">
        <f t="shared" si="1107"/>
        <v>0.60710578673583471</v>
      </c>
      <c r="AE1056" s="48">
        <f t="shared" si="1108"/>
        <v>3.176065243789655</v>
      </c>
      <c r="AF1056" s="48">
        <f t="shared" si="1109"/>
        <v>0.60710578673583471</v>
      </c>
      <c r="AG1056" s="238">
        <f t="shared" si="1110"/>
        <v>2.567981362414963</v>
      </c>
      <c r="AH1056" s="48">
        <f t="shared" si="1111"/>
        <v>9.7809463885746551E-4</v>
      </c>
      <c r="AI1056" s="48">
        <f>AE1056+AC1056+SUM($AB$1053:AB1056)</f>
        <v>9.0796944418687833</v>
      </c>
      <c r="AJ1056" s="48">
        <f>AE1056+AC1056+SUM($AB$1053:AB1056)-$AI$1053+$AJ$1052</f>
        <v>16.493008983354386</v>
      </c>
      <c r="AK1056" s="46"/>
      <c r="AL1056" s="86"/>
      <c r="AM1056" s="25">
        <v>265.10020167715703</v>
      </c>
      <c r="AR1056" s="25">
        <v>138.56820167715702</v>
      </c>
      <c r="AS1056" s="1"/>
      <c r="AT1056" s="1"/>
      <c r="AU1056" s="1"/>
      <c r="AV1056" s="41">
        <f>AJ1056-BA1056-BB1056</f>
        <v>0</v>
      </c>
      <c r="AW1056" s="86">
        <f>(1/(1/((AM1056/1000+1)*0.0112372)+1))*AE1056</f>
        <v>4.4518642643523704E-2</v>
      </c>
      <c r="AX1056" s="86">
        <f>(1-(1/(1/((AM1056/1000+1)*0.0112372)+1)))*AE1056</f>
        <v>3.1315466011461313</v>
      </c>
      <c r="AY1056" s="86">
        <f>(1/(1/((AM1056/1000+1)*0.0112372)+1))*AI1056</f>
        <v>0.12726932261871229</v>
      </c>
      <c r="AZ1056" s="86">
        <f>(1-(1/(1/((AM1056/1000+1)*0.0112372)+1)))*AI1056</f>
        <v>8.952425119250071</v>
      </c>
      <c r="BA1056" s="86">
        <f t="shared" si="1169"/>
        <v>0.23878541407650705</v>
      </c>
      <c r="BB1056" s="86">
        <f t="shared" si="1170"/>
        <v>16.25422356927788</v>
      </c>
      <c r="BC1056" s="89"/>
      <c r="BD1056" s="89"/>
      <c r="BE1056" s="41"/>
      <c r="BF1056" s="89"/>
      <c r="BG1056" s="89"/>
      <c r="BH1056" s="89"/>
      <c r="BI1056" s="89"/>
      <c r="BJ1056" s="41">
        <f t="shared" si="1154"/>
        <v>307.32466625601649</v>
      </c>
      <c r="BK1056" s="89">
        <f t="shared" si="1144"/>
        <v>0.59482656652286969</v>
      </c>
      <c r="BL1056" s="89">
        <f t="shared" si="1158"/>
        <v>0.40517343347713031</v>
      </c>
      <c r="BM1056" s="89">
        <f>Y1056-BR1056-BS1056</f>
        <v>-2.4028879268435333E-2</v>
      </c>
      <c r="BN1056" s="86">
        <f>(1/(1/((AR1056/1000+1)*0.0112372)+1))*W1056</f>
        <v>4.5315275907063203E-5</v>
      </c>
      <c r="BO1056" s="86">
        <f>(1-(1/(1/((AR1056/1000+1)*0.0112372)+1)))*W1056</f>
        <v>3.5418280049421581E-3</v>
      </c>
      <c r="BP1056" s="86">
        <f>(1/(1/((AR1056/1000+1)*0.0112372)+1))*X1056</f>
        <v>1.3039753751527716E-2</v>
      </c>
      <c r="BQ1056" s="86">
        <f>(1-(1/(1/((AR1056/1000+1)*0.0112372)+1)))*X1056</f>
        <v>1.0191831361554555</v>
      </c>
      <c r="BR1056" s="86">
        <f t="shared" si="1171"/>
        <v>0.20365045485930805</v>
      </c>
      <c r="BS1056" s="86">
        <f t="shared" si="1172"/>
        <v>13.689677485513016</v>
      </c>
      <c r="BT1056" s="89"/>
      <c r="BU1056" s="89"/>
      <c r="BV1056" s="41"/>
      <c r="BW1056" s="89"/>
      <c r="BX1056" s="42"/>
      <c r="BY1056" s="89"/>
      <c r="BZ1056" s="89"/>
      <c r="CA1056" s="41">
        <f t="shared" si="1159"/>
        <v>323.83560432884173</v>
      </c>
      <c r="CB1056" s="89" t="e">
        <f>(CA1056-$P$832)/($AR$1028-$P$832)</f>
        <v>#REF!</v>
      </c>
      <c r="CC1056" s="89" t="e">
        <f t="shared" si="1155"/>
        <v>#REF!</v>
      </c>
      <c r="CD1056" s="41" t="e">
        <f t="shared" si="1160"/>
        <v>#REF!</v>
      </c>
      <c r="CE1056" s="41" t="e">
        <f t="shared" si="1168"/>
        <v>#REF!</v>
      </c>
      <c r="CF1056" s="42" t="e">
        <f t="shared" si="1161"/>
        <v>#REF!</v>
      </c>
      <c r="CG1056" s="42" t="e">
        <f t="shared" si="1162"/>
        <v>#REF!</v>
      </c>
      <c r="CH1056" s="42" t="e">
        <f t="shared" si="1163"/>
        <v>#REF!</v>
      </c>
      <c r="CI1056" s="89">
        <f t="shared" si="1164"/>
        <v>6.6825290781548512</v>
      </c>
      <c r="CJ1056" s="89">
        <f t="shared" si="1165"/>
        <v>9.8104799051995357</v>
      </c>
      <c r="CK1056" s="42" t="e">
        <f t="shared" si="1166"/>
        <v>#REF!</v>
      </c>
      <c r="CM1056" s="89" t="e">
        <f t="shared" si="1116"/>
        <v>#REF!</v>
      </c>
      <c r="CN1056" s="89">
        <f t="shared" si="1117"/>
        <v>0.14809309807021268</v>
      </c>
    </row>
    <row r="1057" spans="1:92" ht="14.4" x14ac:dyDescent="0.3">
      <c r="D1057" s="22"/>
      <c r="E1057" s="32">
        <v>43136.478472222225</v>
      </c>
      <c r="F1057" s="21">
        <f>E1057-E$985</f>
        <v>3251.809027777781</v>
      </c>
      <c r="G1057" s="21">
        <f>E1057-E$1033</f>
        <v>1726.8979166666686</v>
      </c>
      <c r="I1057" s="21">
        <v>1025</v>
      </c>
      <c r="J1057" s="21">
        <v>15295.4</v>
      </c>
      <c r="K1057" s="21">
        <v>3380.88</v>
      </c>
      <c r="L1057" s="21">
        <v>347</v>
      </c>
      <c r="M1057" s="51">
        <v>7.15</v>
      </c>
      <c r="N1057" s="40"/>
      <c r="O1057" s="40"/>
      <c r="P1057" s="40"/>
      <c r="R1057" s="22"/>
      <c r="S1057" s="22"/>
      <c r="T1057" s="22"/>
      <c r="U1057" s="52">
        <f t="shared" si="1102"/>
        <v>9.1624270808566225E-3</v>
      </c>
      <c r="V1057" s="52">
        <f t="shared" si="1103"/>
        <v>1.276879790048393</v>
      </c>
      <c r="W1057" s="52">
        <f t="shared" si="1104"/>
        <v>4.5269490701089349E-3</v>
      </c>
      <c r="X1057" s="247">
        <f>W1057+V1057+SUM($U$1053:U1057)</f>
        <v>1.3074085156519684</v>
      </c>
      <c r="Y1057" s="104">
        <f>W1057+V1057+SUM($U$1053:U1057)-$X$1053+$Y$1052</f>
        <v>14.144484686848873</v>
      </c>
      <c r="Z1057" s="42"/>
      <c r="AA1057" s="1">
        <f t="shared" si="1167"/>
        <v>3.6411778498033E-3</v>
      </c>
      <c r="AB1057" s="41">
        <f t="shared" si="1105"/>
        <v>4.1451630100013716E-2</v>
      </c>
      <c r="AC1057" s="48">
        <f t="shared" si="1106"/>
        <v>5.7767170502076945</v>
      </c>
      <c r="AD1057" s="48">
        <f t="shared" si="1107"/>
        <v>0.60744345367659147</v>
      </c>
      <c r="AE1057" s="48">
        <f t="shared" si="1108"/>
        <v>3.1778317435627508</v>
      </c>
      <c r="AF1057" s="48">
        <f t="shared" si="1109"/>
        <v>0.60744345367659136</v>
      </c>
      <c r="AG1057" s="238">
        <f t="shared" si="1110"/>
        <v>2.569409651239599</v>
      </c>
      <c r="AH1057" s="48">
        <f t="shared" si="1111"/>
        <v>9.7863864656038855E-4</v>
      </c>
      <c r="AI1057" s="48">
        <f>AE1057+AC1057+SUM($AB$1053:AB1057)</f>
        <v>9.1261237453287585</v>
      </c>
      <c r="AJ1057" s="48">
        <f>AE1057+AC1057+SUM($AB$1053:AB1057)-$AI$1053+$AJ$1052</f>
        <v>16.539438286814363</v>
      </c>
      <c r="AK1057" s="46"/>
      <c r="AL1057" s="86"/>
      <c r="AM1057">
        <v>263.33199999999999</v>
      </c>
      <c r="AN1057"/>
      <c r="AO1057"/>
      <c r="AP1057"/>
      <c r="AQ1057"/>
      <c r="AR1057">
        <v>134.32400000000001</v>
      </c>
      <c r="AS1057" s="1"/>
      <c r="AT1057" s="1"/>
      <c r="AU1057" s="1"/>
      <c r="AV1057" s="41">
        <f>AJ1057-BA1057-BB1057</f>
        <v>0</v>
      </c>
      <c r="AW1057" s="86">
        <f>(1/(1/((AM1057/1000+1)*0.0112372)+1))*AE1057</f>
        <v>4.4482017678394006E-2</v>
      </c>
      <c r="AX1057" s="86">
        <f>(1-(1/(1/((AM1057/1000+1)*0.0112372)+1)))*AE1057</f>
        <v>3.133349725884357</v>
      </c>
      <c r="AY1057" s="86">
        <f>(1/(1/((AM1057/1000+1)*0.0112372)+1))*AI1057</f>
        <v>0.12774382992341995</v>
      </c>
      <c r="AZ1057" s="86">
        <f>(1-(1/(1/((AM1057/1000+1)*0.0112372)+1)))*AI1057</f>
        <v>8.998379915405339</v>
      </c>
      <c r="BA1057" s="86">
        <f t="shared" si="1169"/>
        <v>0.23925992138121471</v>
      </c>
      <c r="BB1057" s="86">
        <f t="shared" si="1170"/>
        <v>16.300178365433148</v>
      </c>
      <c r="BC1057" s="89"/>
      <c r="BD1057" s="89"/>
      <c r="BE1057" s="41"/>
      <c r="BF1057" s="89"/>
      <c r="BG1057" s="89"/>
      <c r="BH1057" s="89"/>
      <c r="BI1057" s="89"/>
      <c r="BJ1057" s="41">
        <f t="shared" si="1154"/>
        <v>306.22950234305858</v>
      </c>
      <c r="BK1057" s="89">
        <f t="shared" si="1144"/>
        <v>0.59622318462692359</v>
      </c>
      <c r="BL1057" s="89">
        <f t="shared" si="1158"/>
        <v>0.40377681537307641</v>
      </c>
      <c r="BM1057" s="89">
        <f>Y1057-BR1057-BS1057</f>
        <v>-2.4028879268437109E-2</v>
      </c>
      <c r="BN1057" s="86">
        <f>(1/(1/((AR1057/1000+1)*0.0112372)+1))*W1057</f>
        <v>5.6977059892719982E-5</v>
      </c>
      <c r="BO1057" s="86">
        <f>(1-(1/(1/((AR1057/1000+1)*0.0112372)+1)))*W1057</f>
        <v>4.469972010216215E-3</v>
      </c>
      <c r="BP1057" s="86">
        <f>(1/(1/((AR1057/1000+1)*0.0112372)+1))*X1057</f>
        <v>1.6455297408230346E-2</v>
      </c>
      <c r="BQ1057" s="86">
        <f>(1-(1/(1/((AR1057/1000+1)*0.0112372)+1)))*X1057</f>
        <v>1.290953218243738</v>
      </c>
      <c r="BR1057" s="86">
        <f t="shared" si="1171"/>
        <v>0.20706599851601071</v>
      </c>
      <c r="BS1057" s="86">
        <f t="shared" si="1172"/>
        <v>13.961447567601299</v>
      </c>
      <c r="BT1057" s="89"/>
      <c r="BU1057" s="89"/>
      <c r="BV1057" s="41"/>
      <c r="BW1057" s="89"/>
      <c r="BX1057" s="42"/>
      <c r="BY1057" s="89"/>
      <c r="BZ1057" s="89"/>
      <c r="CA1057" s="41">
        <f t="shared" si="1159"/>
        <v>319.83679240259931</v>
      </c>
      <c r="CB1057" s="89" t="e">
        <f>(CA1057-$P$832)/($AR$1028-$P$832)</f>
        <v>#REF!</v>
      </c>
      <c r="CC1057" s="89" t="e">
        <f t="shared" si="1155"/>
        <v>#REF!</v>
      </c>
      <c r="CD1057" s="41" t="e">
        <f t="shared" si="1160"/>
        <v>#REF!</v>
      </c>
      <c r="CE1057" s="41" t="e">
        <f t="shared" si="1168"/>
        <v>#REF!</v>
      </c>
      <c r="CF1057" s="42" t="e">
        <f t="shared" si="1161"/>
        <v>#REF!</v>
      </c>
      <c r="CG1057" s="42" t="e">
        <f t="shared" si="1162"/>
        <v>#REF!</v>
      </c>
      <c r="CH1057" s="42" t="e">
        <f t="shared" si="1163"/>
        <v>#REF!</v>
      </c>
      <c r="CI1057" s="89">
        <f t="shared" si="1164"/>
        <v>6.6782417195094341</v>
      </c>
      <c r="CJ1057" s="89">
        <f t="shared" si="1165"/>
        <v>9.861196567304928</v>
      </c>
      <c r="CK1057" s="42" t="e">
        <f t="shared" si="1166"/>
        <v>#REF!</v>
      </c>
      <c r="CM1057" s="89" t="e">
        <f t="shared" si="1116"/>
        <v>#REF!</v>
      </c>
      <c r="CN1057" s="89">
        <f t="shared" si="1117"/>
        <v>0.14799808490724517</v>
      </c>
    </row>
    <row r="1058" spans="1:92" ht="14.4" x14ac:dyDescent="0.3">
      <c r="D1058" s="22"/>
      <c r="E1058" s="32">
        <v>43426.497916666667</v>
      </c>
      <c r="F1058" s="21">
        <f>E1058-E$985</f>
        <v>3541.8284722222234</v>
      </c>
      <c r="G1058" s="21">
        <f>E1058-E$1033</f>
        <v>2016.9173611111109</v>
      </c>
      <c r="I1058" s="21">
        <v>1043</v>
      </c>
      <c r="J1058" s="21">
        <v>16353</v>
      </c>
      <c r="K1058" s="21">
        <v>5233</v>
      </c>
      <c r="L1058" s="21">
        <v>23</v>
      </c>
      <c r="M1058" s="51">
        <v>7.15</v>
      </c>
      <c r="N1058" s="40"/>
      <c r="O1058" s="40"/>
      <c r="P1058" s="40"/>
      <c r="R1058" s="22"/>
      <c r="S1058" s="22"/>
      <c r="T1058" s="22"/>
      <c r="U1058" s="52">
        <f t="shared" si="1102"/>
        <v>1.4430851339449212E-2</v>
      </c>
      <c r="V1058" s="52">
        <f t="shared" si="1103"/>
        <v>2.0110896671728526</v>
      </c>
      <c r="W1058" s="52">
        <f t="shared" si="1104"/>
        <v>7.1299589590722509E-3</v>
      </c>
      <c r="X1058" s="247">
        <f>W1058+V1058+SUM($U$1053:U1058)</f>
        <v>2.0586522540048402</v>
      </c>
      <c r="Y1058" s="104">
        <f>W1058+V1058+SUM($U$1053:U1058)-$X$1053+$Y$1052</f>
        <v>14.895728425201746</v>
      </c>
      <c r="Z1058" s="42"/>
      <c r="AA1058" s="1">
        <f t="shared" si="1167"/>
        <v>2.8842503422786474E-3</v>
      </c>
      <c r="AB1058" s="41">
        <f t="shared" si="1105"/>
        <v>4.5096065727883224E-2</v>
      </c>
      <c r="AC1058" s="48">
        <f t="shared" si="1106"/>
        <v>6.2846071712741569</v>
      </c>
      <c r="AD1058" s="48">
        <f t="shared" si="1107"/>
        <v>0.66085000389316173</v>
      </c>
      <c r="AE1058" s="48">
        <f t="shared" si="1108"/>
        <v>3.4572273474912683</v>
      </c>
      <c r="AF1058" s="48">
        <f t="shared" si="1109"/>
        <v>0.66085000389316184</v>
      </c>
      <c r="AG1058" s="238">
        <f t="shared" si="1110"/>
        <v>2.7953126628455607</v>
      </c>
      <c r="AH1058" s="48">
        <f t="shared" si="1111"/>
        <v>1.0646807525458303E-3</v>
      </c>
      <c r="AI1058" s="48">
        <f>AE1058+AC1058+SUM($AB$1053:AB1058)</f>
        <v>9.9585055360516215</v>
      </c>
      <c r="AJ1058" s="48">
        <f>AE1058+AC1058+SUM($AB$1053:AB1058)-$AI$1053+$AJ$1052</f>
        <v>17.371820077537226</v>
      </c>
      <c r="AK1058" s="46"/>
      <c r="AL1058" s="86"/>
      <c r="AM1058">
        <v>259.58499999999998</v>
      </c>
      <c r="AN1058"/>
      <c r="AO1058"/>
      <c r="AP1058"/>
      <c r="AQ1058"/>
      <c r="AR1058" s="146">
        <v>124.31</v>
      </c>
      <c r="AS1058" s="1"/>
      <c r="AT1058" s="1"/>
      <c r="AU1058" s="1"/>
      <c r="AV1058" s="41">
        <f>AJ1058-BA1058-BB1058</f>
        <v>0</v>
      </c>
      <c r="AW1058" s="86">
        <f>(1/(1/((AM1058/1000+1)*0.0112372)+1))*AE1058</f>
        <v>4.8251357150138834E-2</v>
      </c>
      <c r="AX1058" s="86">
        <f>(1-(1/(1/((AM1058/1000+1)*0.0112372)+1)))*AE1058</f>
        <v>3.4089759903411294</v>
      </c>
      <c r="AY1058" s="86">
        <f>(1/(1/((AM1058/1000+1)*0.0112372)+1))*AI1058</f>
        <v>0.13898750617321826</v>
      </c>
      <c r="AZ1058" s="86">
        <f>(1-(1/(1/((AM1058/1000+1)*0.0112372)+1)))*AI1058</f>
        <v>9.8195180298784042</v>
      </c>
      <c r="BA1058" s="86">
        <f t="shared" si="1169"/>
        <v>0.25050359763101304</v>
      </c>
      <c r="BB1058" s="86">
        <f t="shared" si="1170"/>
        <v>17.121316479906213</v>
      </c>
      <c r="BC1058" s="89"/>
      <c r="BD1058" s="89"/>
      <c r="BE1058" s="41"/>
      <c r="BF1058" s="89"/>
      <c r="BG1058" s="89"/>
      <c r="BH1058" s="89"/>
      <c r="BI1058" s="89"/>
      <c r="BJ1058" s="41">
        <f t="shared" si="1154"/>
        <v>302.02313723485787</v>
      </c>
      <c r="BK1058" s="89">
        <f t="shared" si="1144"/>
        <v>0.60158739138434569</v>
      </c>
      <c r="BL1058" s="89">
        <f t="shared" si="1158"/>
        <v>0.39841260861565431</v>
      </c>
      <c r="BM1058" s="89">
        <f>Y1058-BR1058-BS1058</f>
        <v>-2.4028879268437109E-2</v>
      </c>
      <c r="BN1058" s="86">
        <f>(1/(1/((AR1058/1000+1)*0.0112372)+1))*W1058</f>
        <v>8.895670080478075E-5</v>
      </c>
      <c r="BO1058" s="86">
        <f>(1-(1/(1/((AR1058/1000+1)*0.0112372)+1)))*W1058</f>
        <v>7.0410022582674701E-3</v>
      </c>
      <c r="BP1058" s="86">
        <f>(1/(1/((AR1058/1000+1)*0.0112372)+1))*X1058</f>
        <v>2.5684707818349774E-2</v>
      </c>
      <c r="BQ1058" s="86">
        <f>(1-(1/(1/((AR1058/1000+1)*0.0112372)+1)))*X1058</f>
        <v>2.0329675461864904</v>
      </c>
      <c r="BR1058" s="86">
        <f t="shared" si="1171"/>
        <v>0.21629540892613011</v>
      </c>
      <c r="BS1058" s="86">
        <f t="shared" si="1172"/>
        <v>14.703461895544052</v>
      </c>
      <c r="BT1058" s="89"/>
      <c r="BU1058" s="89"/>
      <c r="BV1058" s="41"/>
      <c r="BW1058" s="89"/>
      <c r="BX1058" s="42"/>
      <c r="BY1058" s="89"/>
      <c r="BZ1058" s="89"/>
      <c r="CA1058" s="41">
        <f t="shared" si="1159"/>
        <v>309.0902561032263</v>
      </c>
      <c r="CB1058" s="89" t="e">
        <f>(CA1058-$P$832)/($AR$1028-$P$832)</f>
        <v>#REF!</v>
      </c>
      <c r="CC1058" s="89" t="e">
        <f t="shared" si="1155"/>
        <v>#REF!</v>
      </c>
      <c r="CD1058" s="41" t="e">
        <f t="shared" si="1160"/>
        <v>#REF!</v>
      </c>
      <c r="CE1058" s="41" t="e">
        <f t="shared" si="1168"/>
        <v>#REF!</v>
      </c>
      <c r="CF1058" s="42" t="e">
        <f t="shared" si="1161"/>
        <v>#REF!</v>
      </c>
      <c r="CG1058" s="42" t="e">
        <f t="shared" si="1162"/>
        <v>#REF!</v>
      </c>
      <c r="CH1058" s="42" t="e">
        <f t="shared" si="1163"/>
        <v>#REF!</v>
      </c>
      <c r="CI1058" s="89">
        <f t="shared" si="1164"/>
        <v>6.921152153493404</v>
      </c>
      <c r="CJ1058" s="89">
        <f t="shared" si="1165"/>
        <v>10.450667924043822</v>
      </c>
      <c r="CK1058" s="42" t="e">
        <f t="shared" si="1166"/>
        <v>#REF!</v>
      </c>
      <c r="CM1058" s="89" t="e">
        <f t="shared" si="1116"/>
        <v>#REF!</v>
      </c>
      <c r="CN1058" s="89">
        <f t="shared" si="1117"/>
        <v>0.15338128014688321</v>
      </c>
    </row>
    <row r="1059" spans="1:92" x14ac:dyDescent="0.25">
      <c r="E1059" s="22"/>
      <c r="F1059" s="21"/>
      <c r="G1059" s="21"/>
      <c r="I1059" s="21"/>
      <c r="L1059" s="21"/>
      <c r="M1059" s="21"/>
      <c r="U1059" s="21"/>
      <c r="V1059" s="21"/>
      <c r="W1059" s="21"/>
      <c r="X1059" s="246"/>
      <c r="Y1059" s="255"/>
      <c r="Z1059" s="47"/>
      <c r="AA1059" s="47"/>
      <c r="AB1059" s="46"/>
      <c r="AC1059" s="46"/>
      <c r="AD1059" s="46"/>
      <c r="AE1059" s="46"/>
      <c r="AF1059" s="46"/>
      <c r="AG1059" s="85"/>
      <c r="AH1059" s="46"/>
      <c r="AI1059" s="46"/>
      <c r="AJ1059" s="46"/>
      <c r="AK1059" s="46"/>
      <c r="AL1059" s="86"/>
      <c r="AM1059" s="41"/>
      <c r="AN1059" s="41"/>
      <c r="AO1059" s="41"/>
      <c r="AP1059" s="41"/>
      <c r="AQ1059"/>
      <c r="AR1059" s="41"/>
      <c r="AT1059" s="41"/>
      <c r="AU1059" s="41"/>
      <c r="AW1059" s="47"/>
      <c r="AX1059" s="47"/>
      <c r="AY1059" s="47"/>
      <c r="AZ1059" s="47"/>
      <c r="BA1059" s="47"/>
      <c r="BB1059" s="47"/>
      <c r="BC1059" s="42"/>
    </row>
    <row r="1060" spans="1:92" x14ac:dyDescent="0.25">
      <c r="E1060" s="22"/>
      <c r="F1060" s="21"/>
      <c r="G1060" s="21"/>
      <c r="I1060" s="21"/>
      <c r="L1060" s="21"/>
      <c r="M1060" s="21"/>
      <c r="U1060" s="21"/>
      <c r="V1060" s="21"/>
      <c r="W1060" s="21"/>
      <c r="X1060" s="246"/>
      <c r="Y1060" s="255"/>
      <c r="Z1060" s="47"/>
      <c r="AA1060" s="47"/>
      <c r="AB1060" s="46"/>
      <c r="AC1060" s="46"/>
      <c r="AD1060" s="46"/>
      <c r="AE1060" s="46"/>
      <c r="AF1060" s="46"/>
      <c r="AG1060" s="85"/>
      <c r="AH1060" s="46"/>
      <c r="AI1060" s="46"/>
      <c r="AJ1060" s="46"/>
      <c r="AK1060" s="46"/>
      <c r="AL1060" s="86"/>
      <c r="AM1060" s="41"/>
      <c r="AN1060" s="41"/>
      <c r="AO1060" s="41"/>
      <c r="AP1060" s="41"/>
      <c r="AQ1060"/>
      <c r="AR1060" s="41"/>
      <c r="AT1060" s="41"/>
      <c r="AU1060" s="41"/>
      <c r="AW1060" s="47"/>
      <c r="AX1060" s="47"/>
      <c r="AY1060" s="47"/>
      <c r="AZ1060" s="47"/>
      <c r="BA1060" s="47"/>
      <c r="BB1060" s="47"/>
      <c r="BC1060" s="42"/>
    </row>
    <row r="1061" spans="1:92" s="1" customFormat="1" ht="14.4" thickBot="1" x14ac:dyDescent="0.3">
      <c r="A1061"/>
      <c r="B1061"/>
      <c r="C1061"/>
      <c r="D1061" s="47"/>
      <c r="E1061" s="32"/>
      <c r="F1061" s="21"/>
      <c r="G1061" s="21"/>
      <c r="H1061" s="21"/>
      <c r="I1061" s="21"/>
      <c r="J1061" s="21"/>
      <c r="K1061" s="21"/>
      <c r="L1061" s="21"/>
      <c r="M1061" s="21"/>
      <c r="N1061" s="40"/>
      <c r="O1061" s="22"/>
      <c r="P1061" s="22"/>
      <c r="Q1061" s="22"/>
      <c r="R1061" s="22"/>
      <c r="S1061" s="22"/>
      <c r="T1061" s="22"/>
      <c r="U1061" s="21"/>
      <c r="V1061" s="21"/>
      <c r="W1061" s="21"/>
      <c r="X1061" s="246"/>
      <c r="Y1061" s="255"/>
      <c r="Z1061" s="47"/>
      <c r="AA1061" s="47"/>
      <c r="AB1061" s="46"/>
      <c r="AC1061" s="46"/>
      <c r="AD1061" s="46"/>
      <c r="AE1061" s="46"/>
      <c r="AF1061" s="46"/>
      <c r="AG1061" s="85"/>
      <c r="AH1061" s="46"/>
      <c r="AI1061" s="46"/>
      <c r="AJ1061" s="46"/>
      <c r="AK1061" s="46"/>
      <c r="AL1061" s="86"/>
      <c r="AN1061" s="25"/>
      <c r="AO1061" s="25"/>
      <c r="AP1061" s="25"/>
      <c r="AQ1061" s="25"/>
      <c r="AS1061" s="41"/>
      <c r="AV1061" s="41"/>
      <c r="AW1061" s="22"/>
      <c r="AX1061" s="22"/>
      <c r="AY1061" s="22"/>
      <c r="AZ1061" s="22"/>
      <c r="BA1061" s="22"/>
      <c r="BB1061" s="22"/>
      <c r="BT1061" s="22"/>
    </row>
    <row r="1062" spans="1:92" ht="15" thickBot="1" x14ac:dyDescent="0.35">
      <c r="D1062" s="22" t="s">
        <v>181</v>
      </c>
      <c r="E1062" s="32">
        <f>E1063-1</f>
        <v>39883.678472222222</v>
      </c>
      <c r="F1062" s="21"/>
      <c r="G1062" s="21"/>
      <c r="I1062" s="21"/>
      <c r="L1062" s="21"/>
      <c r="M1062" s="21"/>
      <c r="N1062" s="43">
        <v>91.31</v>
      </c>
      <c r="O1062" s="44">
        <v>19.55</v>
      </c>
      <c r="P1062" s="45">
        <f>O1062-R1062</f>
        <v>13.499275000000001</v>
      </c>
      <c r="Q1062" s="1">
        <v>30.95</v>
      </c>
      <c r="R1062" s="47">
        <f>Q1062*O1062/100</f>
        <v>6.0507249999999999</v>
      </c>
      <c r="S1062" s="47">
        <f>P1062/$A$8+R1062</f>
        <v>11.675422916666667</v>
      </c>
      <c r="T1062" s="47">
        <f>$A$6-S1062</f>
        <v>105.32457708333334</v>
      </c>
      <c r="U1062" s="52"/>
      <c r="V1062" s="52"/>
      <c r="W1062" s="52"/>
      <c r="X1062" s="247"/>
      <c r="Y1062" s="104"/>
      <c r="Z1062" s="42"/>
      <c r="AA1062" s="42"/>
      <c r="AB1062" s="41"/>
      <c r="AC1062" s="48"/>
      <c r="AD1062" s="48"/>
      <c r="AE1062" s="48"/>
      <c r="AF1062" s="48"/>
      <c r="AG1062" s="238"/>
      <c r="AH1062" s="48"/>
      <c r="AI1062" s="48"/>
      <c r="AJ1062" s="48"/>
      <c r="AK1062" s="46"/>
      <c r="AL1062" s="86"/>
      <c r="AM1062" s="41"/>
      <c r="AN1062" s="41"/>
      <c r="AO1062" s="41"/>
      <c r="AP1062" s="41"/>
      <c r="AQ1062"/>
      <c r="AR1062" s="41"/>
      <c r="AT1062" s="41"/>
      <c r="AU1062" s="41"/>
      <c r="AW1062" s="22"/>
      <c r="AX1062" s="22"/>
      <c r="AY1062" s="22"/>
      <c r="AZ1062" s="22"/>
      <c r="BA1062" s="22"/>
      <c r="BB1062" s="22"/>
    </row>
    <row r="1063" spans="1:92" ht="14.4" x14ac:dyDescent="0.3">
      <c r="D1063" s="22"/>
      <c r="E1063" s="32">
        <v>39884.678472222222</v>
      </c>
      <c r="F1063" s="21">
        <f>E1063-E$1063</f>
        <v>0</v>
      </c>
      <c r="G1063" s="21">
        <f>E1063-$E$1063</f>
        <v>0</v>
      </c>
      <c r="I1063" s="50">
        <v>1037</v>
      </c>
      <c r="J1063" s="21">
        <v>883</v>
      </c>
      <c r="K1063" s="21">
        <v>0.57999999999999996</v>
      </c>
      <c r="L1063" s="21">
        <v>869</v>
      </c>
      <c r="M1063" s="51">
        <v>7.17</v>
      </c>
      <c r="S1063" s="85">
        <f>$A$36*R1062*$A$3/($A$36*R1062*$A$3+T1062*1000)</f>
        <v>2.8876141683752917E-3</v>
      </c>
      <c r="U1063" s="52">
        <f t="shared" ref="U1063:U1107" si="1173">($A$5*I1063/1000/$A$3*K1063)/$P$1062</f>
        <v>1.4500415011633719E-6</v>
      </c>
      <c r="V1063" s="52">
        <f t="shared" ref="V1063:V1107" si="1174">($T$1062*I1063/1000/$A$3*K1063)/$P$1062</f>
        <v>2.0363334381775193E-4</v>
      </c>
      <c r="W1063" s="52">
        <f t="shared" ref="W1063:W1107" si="1175">($A$36*$R$1062*K1063*I1063/1000000)/$P$1062</f>
        <v>5.8971740509607056E-7</v>
      </c>
      <c r="X1063" s="247">
        <f>W1063+V1063+SUM($U$1063:U1063)</f>
        <v>2.0567310272401139E-4</v>
      </c>
      <c r="Y1063" s="104">
        <v>0</v>
      </c>
      <c r="Z1063" s="42"/>
      <c r="AA1063" s="42"/>
      <c r="AB1063" s="41">
        <f t="shared" ref="AB1063:AB1107" si="1176">($A$5*I1063/1000/$A$3*J1063)/$P$1062</f>
        <v>2.2075631819435475E-3</v>
      </c>
      <c r="AC1063" s="48">
        <f t="shared" ref="AC1063:AC1107" si="1177">($T$1062*I1063/1000/$A$3*J1063)/$P$1062</f>
        <v>0.31001421136392238</v>
      </c>
      <c r="AD1063" s="48">
        <f t="shared" ref="AD1063:AD1107" si="1178">($A$4*$R$1062/1000*J1063/1000000*I1063/1000*1000000)/$P$1062</f>
        <v>2.6628445902916104E-2</v>
      </c>
      <c r="AE1063" s="48">
        <f t="shared" ref="AE1063:AE1107" si="1179">($A$4*((I1063/1000)*J1063/10^6)*(1+($A$18/(10^-M1063))+(($A$18*$A$19)/(10^-M1063)^2))*1000000)*$R$1062/1000/$P$1062</f>
        <v>0.14461879643624884</v>
      </c>
      <c r="AF1063" s="48">
        <f t="shared" ref="AF1063:AF1107" si="1180">AE1063/(1+($A$18/(10^-M1063))+(($A$18*$A$19)/(10^-M1063)^2))*1</f>
        <v>2.6628445902916111E-2</v>
      </c>
      <c r="AG1063" s="238">
        <f t="shared" ref="AG1063:AG1107" si="1181">AE1063/(1+($A$18/(10^-M1063))+(($A$18*$A$19)/(10^-M1063)^2))*($A$18/(10^-M1063))</f>
        <v>0.11794331107341417</v>
      </c>
      <c r="AH1063" s="48">
        <f t="shared" ref="AH1063:AH1107" si="1182">AE1063/(1+($A$18/(10^-M1063))+(($A$18*$A$19)/(10^-M1063)^2))*(($A$18*$A$19)/(10^-M1063)^2)</f>
        <v>4.7039459918566882E-5</v>
      </c>
      <c r="AI1063" s="48">
        <f>AE1063+AC1063+SUM($AB$1063:AB1063)</f>
        <v>0.45684057098211478</v>
      </c>
      <c r="AJ1063" s="48">
        <v>0</v>
      </c>
      <c r="AK1063" s="46"/>
      <c r="AL1063" s="86"/>
      <c r="AM1063" s="41"/>
      <c r="AN1063" s="41"/>
      <c r="AO1063" s="41"/>
      <c r="AP1063" s="41"/>
      <c r="AQ1063"/>
      <c r="AR1063" s="41"/>
      <c r="AT1063" s="41"/>
      <c r="AU1063" s="41"/>
      <c r="AW1063" s="47"/>
      <c r="AX1063" s="47"/>
      <c r="AY1063" s="47"/>
      <c r="AZ1063" s="47"/>
      <c r="BA1063" s="47"/>
      <c r="BB1063" s="47"/>
      <c r="BC1063" s="42"/>
    </row>
    <row r="1064" spans="1:92" ht="14.4" x14ac:dyDescent="0.3">
      <c r="D1064" s="22"/>
      <c r="E1064" s="32">
        <v>39891.674305555556</v>
      </c>
      <c r="F1064" s="21">
        <f t="shared" ref="F1064:F1128" si="1183">E1064-E$1063</f>
        <v>6.9958333333343035</v>
      </c>
      <c r="G1064" s="21">
        <f t="shared" ref="G1064:G1107" si="1184">E1064-$E$1063</f>
        <v>6.9958333333343035</v>
      </c>
      <c r="I1064" s="50">
        <v>1037</v>
      </c>
      <c r="J1064" s="21">
        <v>1780</v>
      </c>
      <c r="K1064" s="21">
        <v>0.75</v>
      </c>
      <c r="L1064" s="21">
        <v>1097</v>
      </c>
      <c r="M1064" s="51">
        <v>7.17</v>
      </c>
      <c r="N1064" s="40"/>
      <c r="O1064" s="40"/>
      <c r="P1064" s="40"/>
      <c r="R1064" s="22"/>
      <c r="S1064" s="85">
        <f>S1063*100</f>
        <v>0.28876141683752915</v>
      </c>
      <c r="T1064" s="22"/>
      <c r="U1064" s="52">
        <f t="shared" si="1173"/>
        <v>1.8750536652974638E-6</v>
      </c>
      <c r="V1064" s="52">
        <f t="shared" si="1174"/>
        <v>2.6331897907467926E-4</v>
      </c>
      <c r="W1064" s="52">
        <f t="shared" si="1175"/>
        <v>7.6256561003802234E-7</v>
      </c>
      <c r="X1064" s="247">
        <f>W1064+V1064+SUM($U$1063:U1064)</f>
        <v>2.6740663985117815E-4</v>
      </c>
      <c r="Y1064" s="104">
        <f>W1064+V1064+SUM($U$1063:U1064)-$X$1063</f>
        <v>6.173353712716676E-5</v>
      </c>
      <c r="Z1064" s="42"/>
      <c r="AA1064" s="42"/>
      <c r="AB1064" s="41">
        <f t="shared" si="1176"/>
        <v>4.4501273656393147E-3</v>
      </c>
      <c r="AC1064" s="48">
        <f t="shared" si="1177"/>
        <v>0.62494371033723872</v>
      </c>
      <c r="AD1064" s="48">
        <f t="shared" si="1178"/>
        <v>5.3679086871110615E-2</v>
      </c>
      <c r="AE1064" s="48">
        <f t="shared" si="1179"/>
        <v>0.29153052962233622</v>
      </c>
      <c r="AF1064" s="48">
        <f t="shared" si="1180"/>
        <v>5.3679086871110608E-2</v>
      </c>
      <c r="AG1064" s="238">
        <f t="shared" si="1181"/>
        <v>0.23775661801888695</v>
      </c>
      <c r="AH1064" s="48">
        <f t="shared" si="1182"/>
        <v>9.4824732338673887E-5</v>
      </c>
      <c r="AI1064" s="48">
        <f>AE1064+AC1064+SUM($AB$1063:AB1064)</f>
        <v>0.92313193050715769</v>
      </c>
      <c r="AJ1064" s="48">
        <f>AE1064+AC1064+SUM($AB$1062:AB1064)-$AI$1063</f>
        <v>0.46629135952504291</v>
      </c>
      <c r="AK1064" s="46"/>
      <c r="AL1064" s="86"/>
      <c r="AM1064" s="41"/>
      <c r="AN1064" s="41"/>
      <c r="AO1064" s="41"/>
      <c r="AP1064" s="41"/>
      <c r="AQ1064"/>
      <c r="AR1064" s="41"/>
      <c r="AT1064" s="41"/>
      <c r="AU1064" s="41"/>
      <c r="AW1064" s="22"/>
      <c r="AX1064" s="22"/>
      <c r="AY1064" s="22"/>
      <c r="AZ1064" s="22"/>
      <c r="BA1064" s="22"/>
      <c r="BB1064" s="22"/>
    </row>
    <row r="1065" spans="1:92" ht="14.4" x14ac:dyDescent="0.3">
      <c r="D1065" s="22"/>
      <c r="E1065" s="32">
        <v>39898.520833333336</v>
      </c>
      <c r="F1065" s="21">
        <f t="shared" si="1183"/>
        <v>13.84236111111386</v>
      </c>
      <c r="G1065" s="21">
        <f t="shared" si="1184"/>
        <v>13.84236111111386</v>
      </c>
      <c r="I1065" s="50">
        <v>1037</v>
      </c>
      <c r="J1065" s="21">
        <v>2598</v>
      </c>
      <c r="K1065" s="21">
        <v>0</v>
      </c>
      <c r="L1065" s="21">
        <v>1316</v>
      </c>
      <c r="M1065" s="51">
        <v>7.17</v>
      </c>
      <c r="N1065" s="40"/>
      <c r="O1065" s="40"/>
      <c r="P1065" s="40"/>
      <c r="R1065" s="22"/>
      <c r="S1065" s="22"/>
      <c r="T1065" s="22"/>
      <c r="U1065" s="52">
        <f t="shared" si="1173"/>
        <v>0</v>
      </c>
      <c r="V1065" s="52">
        <f t="shared" si="1174"/>
        <v>0</v>
      </c>
      <c r="W1065" s="52">
        <f t="shared" si="1175"/>
        <v>0</v>
      </c>
      <c r="X1065" s="247">
        <f>W1065+V1065+SUM($U$1063:U1065)</f>
        <v>3.3250951664608357E-6</v>
      </c>
      <c r="Y1065" s="104">
        <f>W1065+V1065+SUM($U$1063:U1065)-$X$1063</f>
        <v>-2.0234800755755057E-4</v>
      </c>
      <c r="Z1065" s="42"/>
      <c r="AA1065" s="42"/>
      <c r="AB1065" s="41">
        <f t="shared" si="1176"/>
        <v>6.4951858965904153E-3</v>
      </c>
      <c r="AC1065" s="48">
        <f t="shared" si="1177"/>
        <v>0.91213694351468888</v>
      </c>
      <c r="AD1065" s="48">
        <f t="shared" si="1178"/>
        <v>7.8347341399519863E-2</v>
      </c>
      <c r="AE1065" s="48">
        <f t="shared" si="1179"/>
        <v>0.42550354829147718</v>
      </c>
      <c r="AF1065" s="48">
        <f t="shared" si="1180"/>
        <v>7.8347341399519849E-2</v>
      </c>
      <c r="AG1065" s="238">
        <f t="shared" si="1181"/>
        <v>0.34701780540060012</v>
      </c>
      <c r="AH1065" s="48">
        <f t="shared" si="1182"/>
        <v>1.3840149135723297E-4</v>
      </c>
      <c r="AI1065" s="48">
        <f>AE1065+AC1065+SUM($AB$1063:AB1065)</f>
        <v>1.3507933682503392</v>
      </c>
      <c r="AJ1065" s="48">
        <f>AE1065+AC1065+SUM($AB$1062:AB1065)-$AI$1063</f>
        <v>0.89395279726822441</v>
      </c>
      <c r="AK1065" s="46"/>
      <c r="AL1065" s="86"/>
      <c r="AM1065" s="41"/>
      <c r="AN1065" s="41"/>
      <c r="AO1065" s="41"/>
      <c r="AP1065" s="41"/>
      <c r="AQ1065"/>
      <c r="AR1065" s="41"/>
      <c r="AT1065" s="41"/>
      <c r="AU1065" s="41"/>
      <c r="AW1065" s="22"/>
      <c r="AX1065" s="22"/>
      <c r="AY1065" s="22"/>
      <c r="AZ1065" s="22"/>
      <c r="BA1065" s="22"/>
      <c r="BB1065" s="22"/>
    </row>
    <row r="1066" spans="1:92" ht="14.4" x14ac:dyDescent="0.3">
      <c r="D1066" s="22"/>
      <c r="E1066" s="32">
        <v>39914.505555555559</v>
      </c>
      <c r="F1066" s="21">
        <f t="shared" si="1183"/>
        <v>29.827083333337214</v>
      </c>
      <c r="G1066" s="21">
        <f t="shared" si="1184"/>
        <v>29.827083333337214</v>
      </c>
      <c r="I1066" s="50">
        <v>1037</v>
      </c>
      <c r="J1066" s="21">
        <v>4540</v>
      </c>
      <c r="K1066" s="21">
        <v>0.57999999999999996</v>
      </c>
      <c r="L1066" s="21">
        <v>1671</v>
      </c>
      <c r="M1066" s="51">
        <v>7.17</v>
      </c>
      <c r="N1066" s="40"/>
      <c r="O1066" s="100" t="s">
        <v>131</v>
      </c>
      <c r="P1066" s="101" t="e">
        <f>(((AVERAGE(#REF!,#REF!,#REF!))/1000+1)*0.0112372)/(((AVERAGE(AR1107,AR1264))/1000+1)*0.0112372)</f>
        <v>#REF!</v>
      </c>
      <c r="R1066" s="22"/>
      <c r="S1066" s="22"/>
      <c r="T1066" s="22"/>
      <c r="U1066" s="52">
        <f t="shared" si="1173"/>
        <v>1.4500415011633719E-6</v>
      </c>
      <c r="V1066" s="52">
        <f t="shared" si="1174"/>
        <v>2.0363334381775193E-4</v>
      </c>
      <c r="W1066" s="52">
        <f t="shared" si="1175"/>
        <v>5.8971740509607056E-7</v>
      </c>
      <c r="X1066" s="247">
        <f>W1066+V1066+SUM($U$1063:U1066)</f>
        <v>2.0899819789047222E-4</v>
      </c>
      <c r="Y1066" s="104">
        <f>W1066+V1066+SUM($U$1063:U1066)-$X$1063</f>
        <v>3.3250951664608251E-6</v>
      </c>
      <c r="Z1066" s="42"/>
      <c r="AA1066" s="1">
        <f>LINEST(Y1063:Y1066,F1063:F1066,TRUE,TRUE)</f>
        <v>-1.08701284997226E-6</v>
      </c>
      <c r="AB1066" s="41">
        <f t="shared" si="1176"/>
        <v>1.1350324853933983E-2</v>
      </c>
      <c r="AC1066" s="48">
        <f t="shared" si="1177"/>
        <v>1.5939575533320582</v>
      </c>
      <c r="AD1066" s="48">
        <f t="shared" si="1178"/>
        <v>0.13691182831170909</v>
      </c>
      <c r="AE1066" s="48">
        <f t="shared" si="1179"/>
        <v>0.74356663173337423</v>
      </c>
      <c r="AF1066" s="48">
        <f t="shared" si="1180"/>
        <v>0.13691182831170903</v>
      </c>
      <c r="AG1066" s="238">
        <f t="shared" si="1181"/>
        <v>0.60641294708187998</v>
      </c>
      <c r="AH1066" s="48">
        <f t="shared" si="1182"/>
        <v>2.4185633978515689E-4</v>
      </c>
      <c r="AI1066" s="48">
        <f>AE1066+AC1066+SUM($AB$1063:AB1066)</f>
        <v>2.3620273863635397</v>
      </c>
      <c r="AJ1066" s="48">
        <f>AE1066+AC1066+SUM($AB$1062:AB1066)-$AI$1063</f>
        <v>1.9051868153814249</v>
      </c>
      <c r="AK1066" s="46"/>
      <c r="AL1066" s="86"/>
      <c r="AM1066" s="41"/>
      <c r="AN1066" s="41"/>
      <c r="AO1066" s="41"/>
      <c r="AP1066" s="41"/>
      <c r="AQ1066"/>
      <c r="AR1066" s="41"/>
      <c r="AT1066" s="41"/>
      <c r="AU1066" s="41"/>
      <c r="AW1066" s="22"/>
      <c r="AX1066" s="22"/>
      <c r="AY1066" s="22"/>
      <c r="AZ1066" s="22"/>
      <c r="BA1066" s="22"/>
      <c r="BB1066" s="22"/>
    </row>
    <row r="1067" spans="1:92" ht="14.4" x14ac:dyDescent="0.3">
      <c r="D1067" s="33"/>
      <c r="E1067" s="32">
        <v>39921.703472222223</v>
      </c>
      <c r="F1067" s="21">
        <f t="shared" si="1183"/>
        <v>37.025000000001455</v>
      </c>
      <c r="G1067" s="21">
        <f t="shared" si="1184"/>
        <v>37.025000000001455</v>
      </c>
      <c r="I1067" s="50">
        <v>1037</v>
      </c>
      <c r="J1067" s="21">
        <v>9211</v>
      </c>
      <c r="K1067" s="21">
        <v>1.08</v>
      </c>
      <c r="L1067" s="21">
        <v>1871</v>
      </c>
      <c r="M1067" s="51">
        <v>7.17</v>
      </c>
      <c r="N1067" s="40"/>
      <c r="O1067" s="28" t="s">
        <v>132</v>
      </c>
      <c r="P1067" s="102" t="e">
        <f>((((B$10)/1000+1)*0.0112372)/(P1066*0.0112372)-1)*1000</f>
        <v>#REF!</v>
      </c>
      <c r="R1067" s="22"/>
      <c r="S1067" s="22"/>
      <c r="T1067" s="22"/>
      <c r="U1067" s="52">
        <f t="shared" si="1173"/>
        <v>2.7000772780283487E-6</v>
      </c>
      <c r="V1067" s="52">
        <f t="shared" si="1174"/>
        <v>3.7917932986753812E-4</v>
      </c>
      <c r="W1067" s="52">
        <f t="shared" si="1175"/>
        <v>1.0980944784547523E-6</v>
      </c>
      <c r="X1067" s="247">
        <f>W1067+V1067+SUM($U$1063:U1067)</f>
        <v>3.8775263829164539E-4</v>
      </c>
      <c r="Y1067" s="104">
        <f>W1067+V1067+SUM($U$1063:U1067)-$X$1063</f>
        <v>1.82079535567634E-4</v>
      </c>
      <c r="Z1067" s="42"/>
      <c r="AA1067" s="1">
        <f t="shared" ref="AA1067:AA1108" si="1185">LINEST(Y1064:Y1067,F1064:F1067,TRUE,TRUE)</f>
        <v>6.0305685280522065E-6</v>
      </c>
      <c r="AB1067" s="41">
        <f t="shared" si="1176"/>
        <v>2.3028159081406586E-2</v>
      </c>
      <c r="AC1067" s="48">
        <f t="shared" si="1177"/>
        <v>3.2339081550091606</v>
      </c>
      <c r="AD1067" s="48">
        <f t="shared" si="1178"/>
        <v>0.27777419616280891</v>
      </c>
      <c r="AE1067" s="48">
        <f t="shared" si="1179"/>
        <v>1.5085886001973816</v>
      </c>
      <c r="AF1067" s="48">
        <f t="shared" si="1180"/>
        <v>0.27777419616280891</v>
      </c>
      <c r="AG1067" s="238">
        <f t="shared" si="1181"/>
        <v>1.2303237126808808</v>
      </c>
      <c r="AH1067" s="48">
        <f t="shared" si="1182"/>
        <v>4.9069135369186813E-4</v>
      </c>
      <c r="AI1067" s="48">
        <f>AE1067+AC1067+SUM($AB$1063:AB1067)</f>
        <v>4.7900281155860558</v>
      </c>
      <c r="AJ1067" s="48">
        <f>AE1067+AC1067+SUM($AB$1062:AB1067)-$AI$1063</f>
        <v>4.3331875446039412</v>
      </c>
      <c r="AK1067" s="46"/>
      <c r="AL1067" s="86"/>
      <c r="AM1067" s="41"/>
      <c r="AN1067" s="41"/>
      <c r="AO1067" s="41"/>
      <c r="AP1067" s="41"/>
      <c r="AQ1067"/>
      <c r="AR1067" s="41"/>
      <c r="AT1067" s="41"/>
      <c r="AU1067" s="41"/>
      <c r="AW1067" s="22"/>
      <c r="AX1067" s="22"/>
      <c r="AY1067" s="22"/>
      <c r="AZ1067" s="22"/>
      <c r="BA1067" s="22"/>
      <c r="BB1067" s="22"/>
    </row>
    <row r="1068" spans="1:92" ht="14.4" x14ac:dyDescent="0.3">
      <c r="D1068" s="33"/>
      <c r="E1068" s="32">
        <v>39941.525000000001</v>
      </c>
      <c r="F1068" s="21">
        <f t="shared" si="1183"/>
        <v>56.846527777779556</v>
      </c>
      <c r="G1068" s="21">
        <f t="shared" si="1184"/>
        <v>56.846527777779556</v>
      </c>
      <c r="I1068" s="50">
        <v>1037</v>
      </c>
      <c r="J1068" s="21">
        <v>22775</v>
      </c>
      <c r="K1068" s="21">
        <v>3.93</v>
      </c>
      <c r="L1068" s="21">
        <v>327</v>
      </c>
      <c r="M1068" s="51">
        <v>7.17</v>
      </c>
      <c r="N1068" s="40"/>
      <c r="O1068" s="40"/>
      <c r="P1068" s="40"/>
      <c r="R1068" s="22"/>
      <c r="S1068" s="22"/>
      <c r="T1068" s="22"/>
      <c r="U1068" s="52">
        <f t="shared" si="1173"/>
        <v>9.8252812061587107E-6</v>
      </c>
      <c r="V1068" s="52">
        <f t="shared" si="1174"/>
        <v>1.3797914503513194E-3</v>
      </c>
      <c r="W1068" s="52">
        <f t="shared" si="1175"/>
        <v>3.9958437965992368E-6</v>
      </c>
      <c r="X1068" s="247">
        <f>W1068+V1068+SUM($U$1063:U1068)</f>
        <v>1.40108778929973E-3</v>
      </c>
      <c r="Y1068" s="104">
        <f>W1068+V1068+SUM($U$1063:U1068)-$X$1063</f>
        <v>1.1954146865757187E-3</v>
      </c>
      <c r="Z1068" s="42"/>
      <c r="AA1068" s="1">
        <f t="shared" si="1185"/>
        <v>3.2981266753180507E-5</v>
      </c>
      <c r="AB1068" s="41">
        <f t="shared" si="1176"/>
        <v>5.6939129636199654E-2</v>
      </c>
      <c r="AC1068" s="48">
        <f t="shared" si="1177"/>
        <v>7.9961196645677601</v>
      </c>
      <c r="AD1068" s="48">
        <f t="shared" si="1178"/>
        <v>0.68682090083682246</v>
      </c>
      <c r="AE1068" s="48">
        <f t="shared" si="1179"/>
        <v>3.7301167483981494</v>
      </c>
      <c r="AF1068" s="48">
        <f t="shared" si="1180"/>
        <v>0.68682090083682235</v>
      </c>
      <c r="AG1068" s="238">
        <f t="shared" si="1181"/>
        <v>3.0420825704382861</v>
      </c>
      <c r="AH1068" s="48">
        <f t="shared" si="1182"/>
        <v>1.2132771230411782E-3</v>
      </c>
      <c r="AI1068" s="48">
        <f>AE1068+AC1068+SUM($AB$1063:AB1068)</f>
        <v>11.830706902981625</v>
      </c>
      <c r="AJ1068" s="48">
        <f>AE1068+AC1068+SUM($AB$1062:AB1068)-$AI$1063</f>
        <v>11.37386633199951</v>
      </c>
      <c r="AK1068" s="46"/>
      <c r="AL1068" s="86"/>
      <c r="AM1068" s="41"/>
      <c r="AN1068" s="41"/>
      <c r="AO1068" s="41"/>
      <c r="AP1068" s="41"/>
      <c r="AQ1068"/>
      <c r="AR1068" s="41"/>
      <c r="AT1068" s="41"/>
      <c r="AU1068" s="41"/>
      <c r="AW1068" s="22"/>
      <c r="AX1068" s="22"/>
      <c r="AY1068" s="22"/>
      <c r="AZ1068" s="22"/>
      <c r="BA1068" s="22"/>
      <c r="BB1068" s="22"/>
    </row>
    <row r="1069" spans="1:92" ht="14.4" x14ac:dyDescent="0.3">
      <c r="D1069" s="33"/>
      <c r="E1069" s="32">
        <v>39960.472222222219</v>
      </c>
      <c r="F1069" s="21">
        <f t="shared" si="1183"/>
        <v>75.79374999999709</v>
      </c>
      <c r="G1069" s="21">
        <f t="shared" si="1184"/>
        <v>75.79374999999709</v>
      </c>
      <c r="I1069" s="50">
        <v>1037</v>
      </c>
      <c r="J1069" s="21">
        <v>27709.1</v>
      </c>
      <c r="K1069" s="21">
        <v>2.96</v>
      </c>
      <c r="L1069" s="21">
        <v>688</v>
      </c>
      <c r="M1069" s="51">
        <v>7.17</v>
      </c>
      <c r="N1069" s="40"/>
      <c r="O1069" s="40"/>
      <c r="P1069" s="40"/>
      <c r="R1069" s="22"/>
      <c r="S1069" s="22"/>
      <c r="T1069" s="22"/>
      <c r="U1069" s="52">
        <f t="shared" si="1173"/>
        <v>7.4002117990406585E-6</v>
      </c>
      <c r="V1069" s="52">
        <f t="shared" si="1174"/>
        <v>1.0392322374147341E-3</v>
      </c>
      <c r="W1069" s="52">
        <f t="shared" si="1175"/>
        <v>3.0095922742833953E-6</v>
      </c>
      <c r="X1069" s="247">
        <f>W1069+V1069+SUM($U$1063:U1069)</f>
        <v>1.0669425366398695E-3</v>
      </c>
      <c r="Y1069" s="104">
        <f>W1069+V1069+SUM($U$1063:U1069)-$X$1063</f>
        <v>8.6126943391585812E-4</v>
      </c>
      <c r="Z1069" s="42"/>
      <c r="AA1069" s="1">
        <f t="shared" si="1185"/>
        <v>2.1946743979942227E-5</v>
      </c>
      <c r="AB1069" s="41">
        <f t="shared" si="1176"/>
        <v>6.9274732689458607E-2</v>
      </c>
      <c r="AC1069" s="48">
        <f t="shared" si="1177"/>
        <v>9.7284425641042578</v>
      </c>
      <c r="AD1069" s="48">
        <f t="shared" si="1178"/>
        <v>0.83561752023611868</v>
      </c>
      <c r="AE1069" s="48">
        <f t="shared" si="1179"/>
        <v>4.5382295496394791</v>
      </c>
      <c r="AF1069" s="48">
        <f t="shared" si="1180"/>
        <v>0.83561752023611813</v>
      </c>
      <c r="AG1069" s="238">
        <f t="shared" si="1181"/>
        <v>3.7011359013186165</v>
      </c>
      <c r="AH1069" s="48">
        <f t="shared" si="1182"/>
        <v>1.4761280847446895E-3</v>
      </c>
      <c r="AI1069" s="48">
        <f>AE1069+AC1069+SUM($AB$1063:AB1069)</f>
        <v>14.44041733644891</v>
      </c>
      <c r="AJ1069" s="48">
        <f>AE1069+AC1069+SUM($AB$1062:AB1069)-$AI$1063</f>
        <v>13.983576765466795</v>
      </c>
      <c r="AK1069" s="46"/>
      <c r="AL1069" s="86"/>
      <c r="AM1069" s="41"/>
      <c r="AN1069" s="41"/>
      <c r="AO1069" s="41"/>
      <c r="AP1069" s="41"/>
      <c r="AQ1069"/>
      <c r="AR1069" s="41"/>
      <c r="AT1069" s="41"/>
      <c r="AU1069" s="41"/>
      <c r="AW1069" s="22"/>
      <c r="AX1069" s="22"/>
      <c r="AY1069" s="22"/>
      <c r="AZ1069" s="22"/>
      <c r="BA1069" s="22"/>
      <c r="BB1069" s="22"/>
    </row>
    <row r="1070" spans="1:92" ht="14.4" x14ac:dyDescent="0.3">
      <c r="D1070" s="33"/>
      <c r="E1070" s="32">
        <v>39974.573611111111</v>
      </c>
      <c r="F1070" s="21">
        <f t="shared" si="1183"/>
        <v>89.895138888889051</v>
      </c>
      <c r="G1070" s="21">
        <f t="shared" si="1184"/>
        <v>89.895138888889051</v>
      </c>
      <c r="I1070" s="50">
        <v>1037</v>
      </c>
      <c r="J1070" s="21">
        <v>32154.6</v>
      </c>
      <c r="K1070" s="21">
        <v>4.17</v>
      </c>
      <c r="L1070" s="21">
        <v>896</v>
      </c>
      <c r="M1070" s="51">
        <v>7.17</v>
      </c>
      <c r="N1070" s="40"/>
      <c r="O1070" s="40"/>
      <c r="P1070" s="40"/>
      <c r="R1070" s="22"/>
      <c r="S1070" s="22"/>
      <c r="T1070" s="22"/>
      <c r="U1070" s="52">
        <f t="shared" si="1173"/>
        <v>1.0425298379053901E-5</v>
      </c>
      <c r="V1070" s="52">
        <f t="shared" si="1174"/>
        <v>1.4640535236552165E-3</v>
      </c>
      <c r="W1070" s="52">
        <f t="shared" si="1175"/>
        <v>4.2398647918114039E-6</v>
      </c>
      <c r="X1070" s="247">
        <f>W1070+V1070+SUM($U$1063:U1070)</f>
        <v>1.5034193937769338E-3</v>
      </c>
      <c r="Y1070" s="104">
        <f>W1070+V1070+SUM($U$1063:U1070)-$X$1063</f>
        <v>1.2977462910529224E-3</v>
      </c>
      <c r="Z1070" s="42"/>
      <c r="AA1070" s="1">
        <f t="shared" si="1185"/>
        <v>1.7127368901338097E-5</v>
      </c>
      <c r="AB1070" s="41">
        <f t="shared" si="1176"/>
        <v>8.0388800781565115E-2</v>
      </c>
      <c r="AC1070" s="48">
        <f t="shared" si="1177"/>
        <v>11.289221926072909</v>
      </c>
      <c r="AD1070" s="48">
        <f t="shared" si="1178"/>
        <v>0.96967953185719857</v>
      </c>
      <c r="AE1070" s="48">
        <f t="shared" si="1179"/>
        <v>5.2663188583114442</v>
      </c>
      <c r="AF1070" s="48">
        <f t="shared" si="1180"/>
        <v>0.96967953185719824</v>
      </c>
      <c r="AG1070" s="238">
        <f t="shared" si="1181"/>
        <v>4.2949263762641019</v>
      </c>
      <c r="AH1070" s="48">
        <f t="shared" si="1182"/>
        <v>1.7129501901444509E-3</v>
      </c>
      <c r="AI1070" s="48">
        <f>AE1070+AC1070+SUM($AB$1063:AB1070)</f>
        <v>16.80967480787109</v>
      </c>
      <c r="AJ1070" s="48">
        <f>AE1070+AC1070+SUM($AB$1062:AB1070)-$AI$1063</f>
        <v>16.352834236888974</v>
      </c>
      <c r="AK1070" s="46"/>
      <c r="AL1070" s="86"/>
      <c r="AM1070" s="41"/>
      <c r="AN1070" s="41"/>
      <c r="AO1070" s="41"/>
      <c r="AP1070" s="41"/>
      <c r="AQ1070"/>
      <c r="AR1070" s="41"/>
      <c r="AT1070" s="41"/>
      <c r="AU1070" s="41"/>
      <c r="AW1070" s="22"/>
      <c r="AX1070" s="22"/>
      <c r="AY1070" s="22"/>
      <c r="AZ1070" s="22"/>
      <c r="BA1070" s="22"/>
      <c r="BB1070" s="22"/>
    </row>
    <row r="1071" spans="1:92" ht="14.4" x14ac:dyDescent="0.3">
      <c r="D1071" s="33"/>
      <c r="E1071" s="32">
        <v>39993.59652777778</v>
      </c>
      <c r="F1071" s="21">
        <f t="shared" si="1183"/>
        <v>108.91805555555766</v>
      </c>
      <c r="G1071" s="21">
        <f t="shared" si="1184"/>
        <v>108.91805555555766</v>
      </c>
      <c r="H1071" s="21"/>
      <c r="I1071" s="50">
        <v>1037</v>
      </c>
      <c r="J1071" s="21">
        <v>35473</v>
      </c>
      <c r="K1071" s="21">
        <v>4.57</v>
      </c>
      <c r="L1071" s="21">
        <v>1332</v>
      </c>
      <c r="M1071" s="51">
        <v>7.17</v>
      </c>
      <c r="N1071" s="40"/>
      <c r="O1071" s="40"/>
      <c r="P1071" s="40"/>
      <c r="R1071" s="22"/>
      <c r="S1071" s="22"/>
      <c r="T1071" s="22"/>
      <c r="U1071" s="52">
        <f t="shared" si="1173"/>
        <v>1.142532700054588E-5</v>
      </c>
      <c r="V1071" s="52">
        <f t="shared" si="1174"/>
        <v>1.6044903124950455E-3</v>
      </c>
      <c r="W1071" s="52">
        <f t="shared" si="1175"/>
        <v>4.646566450498349E-6</v>
      </c>
      <c r="X1071" s="247">
        <f>W1071+V1071+SUM($U$1063:U1071)</f>
        <v>1.6556882112759956E-3</v>
      </c>
      <c r="Y1071" s="104">
        <f>W1071+V1071+SUM($U$1063:U1071)-$X$1063</f>
        <v>1.4500151085519843E-3</v>
      </c>
      <c r="Z1071" s="42"/>
      <c r="AA1071" s="1">
        <f t="shared" si="1185"/>
        <v>6.6765621135468384E-6</v>
      </c>
      <c r="AB1071" s="41">
        <f t="shared" si="1176"/>
        <v>8.8685038225462587E-2</v>
      </c>
      <c r="AC1071" s="48">
        <f t="shared" si="1177"/>
        <v>12.454285526288128</v>
      </c>
      <c r="AD1071" s="48">
        <f t="shared" si="1178"/>
        <v>1.0697518250443294</v>
      </c>
      <c r="AE1071" s="48">
        <f t="shared" si="1179"/>
        <v>5.8098103805017587</v>
      </c>
      <c r="AF1071" s="48">
        <f t="shared" si="1180"/>
        <v>1.0697518250443294</v>
      </c>
      <c r="AG1071" s="238">
        <f t="shared" si="1181"/>
        <v>4.7381688263954924</v>
      </c>
      <c r="AH1071" s="48">
        <f t="shared" si="1182"/>
        <v>1.8897290619380776E-3</v>
      </c>
      <c r="AI1071" s="48">
        <f>AE1071+AC1071+SUM($AB$1063:AB1071)</f>
        <v>18.606914968502085</v>
      </c>
      <c r="AJ1071" s="48">
        <f>AE1071+AC1071+SUM($AB$1062:AB1071)-$AI$1063</f>
        <v>18.150074397519969</v>
      </c>
      <c r="AK1071" s="46"/>
      <c r="AL1071" s="86"/>
      <c r="AM1071" s="41"/>
      <c r="AN1071" s="41"/>
      <c r="AO1071" s="41"/>
      <c r="AP1071" s="41"/>
      <c r="AQ1071"/>
      <c r="AR1071" s="41"/>
      <c r="AT1071" s="41"/>
      <c r="AU1071" s="41"/>
      <c r="AW1071" s="22"/>
      <c r="AX1071" s="22"/>
      <c r="AY1071" s="22"/>
      <c r="AZ1071" s="22"/>
      <c r="BA1071" s="22"/>
      <c r="BB1071" s="22"/>
    </row>
    <row r="1072" spans="1:92" ht="14.4" x14ac:dyDescent="0.3">
      <c r="D1072" s="33"/>
      <c r="E1072" s="32">
        <v>40010.382638888892</v>
      </c>
      <c r="F1072" s="21">
        <f t="shared" si="1183"/>
        <v>125.70416666667006</v>
      </c>
      <c r="G1072" s="21">
        <f t="shared" si="1184"/>
        <v>125.70416666667006</v>
      </c>
      <c r="H1072" s="21"/>
      <c r="I1072" s="50">
        <v>1037</v>
      </c>
      <c r="J1072" s="21">
        <v>34804.9</v>
      </c>
      <c r="K1072" s="21">
        <v>4</v>
      </c>
      <c r="L1072" s="21">
        <v>253</v>
      </c>
      <c r="M1072" s="51">
        <v>7.17</v>
      </c>
      <c r="N1072" s="40"/>
      <c r="O1072" s="40"/>
      <c r="P1072" s="40"/>
      <c r="R1072" s="22"/>
      <c r="S1072" s="22"/>
      <c r="T1072" s="22"/>
      <c r="U1072" s="52">
        <f t="shared" si="1173"/>
        <v>1.0000286214919807E-5</v>
      </c>
      <c r="V1072" s="52">
        <f t="shared" si="1174"/>
        <v>1.4043678883982893E-3</v>
      </c>
      <c r="W1072" s="52">
        <f t="shared" si="1175"/>
        <v>4.0670165868694522E-6</v>
      </c>
      <c r="X1072" s="247">
        <f>W1072+V1072+SUM($U$1063:U1072)</f>
        <v>1.4649865235305303E-3</v>
      </c>
      <c r="Y1072" s="104">
        <f>W1072+V1072+SUM($U$1063:U1072)-$X$1063</f>
        <v>1.2593134208065189E-3</v>
      </c>
      <c r="Z1072" s="42"/>
      <c r="AA1072" s="1">
        <f t="shared" si="1185"/>
        <v>7.674093106751082E-6</v>
      </c>
      <c r="AB1072" s="41">
        <f t="shared" si="1176"/>
        <v>8.7014740420415612E-2</v>
      </c>
      <c r="AC1072" s="48">
        <f t="shared" si="1177"/>
        <v>12.219720979728406</v>
      </c>
      <c r="AD1072" s="48">
        <f t="shared" si="1178"/>
        <v>1.0496040733934371</v>
      </c>
      <c r="AE1072" s="48">
        <f t="shared" si="1179"/>
        <v>5.7003881631755329</v>
      </c>
      <c r="AF1072" s="48">
        <f t="shared" si="1180"/>
        <v>1.0496040733934366</v>
      </c>
      <c r="AG1072" s="238">
        <f t="shared" si="1181"/>
        <v>4.6489299519581779</v>
      </c>
      <c r="AH1072" s="48">
        <f t="shared" si="1182"/>
        <v>1.8541378239181516E-3</v>
      </c>
      <c r="AI1072" s="48">
        <f>AE1072+AC1072+SUM($AB$1063:AB1072)</f>
        <v>18.349942945036556</v>
      </c>
      <c r="AJ1072" s="48">
        <f>AE1072+AC1072+SUM($AB$1062:AB1072)-$AI$1063</f>
        <v>17.89310237405444</v>
      </c>
      <c r="AK1072" s="46"/>
      <c r="AL1072" s="86"/>
      <c r="AM1072" s="41"/>
      <c r="AN1072" s="41"/>
      <c r="AO1072" s="41"/>
      <c r="AP1072" s="41"/>
      <c r="AQ1072"/>
      <c r="AR1072" s="41"/>
      <c r="AT1072" s="41"/>
      <c r="AU1072" s="41"/>
      <c r="AW1072" s="22"/>
      <c r="AX1072" s="22"/>
      <c r="AY1072" s="22"/>
      <c r="AZ1072" s="22"/>
      <c r="BA1072" s="22"/>
      <c r="BB1072" s="22"/>
    </row>
    <row r="1073" spans="4:54" ht="14.4" x14ac:dyDescent="0.3">
      <c r="D1073" s="22"/>
      <c r="E1073" s="32">
        <v>40021.508333333331</v>
      </c>
      <c r="F1073" s="21">
        <f t="shared" si="1183"/>
        <v>136.82986111110949</v>
      </c>
      <c r="G1073" s="21">
        <f t="shared" si="1184"/>
        <v>136.82986111110949</v>
      </c>
      <c r="H1073" s="21"/>
      <c r="I1073" s="50">
        <v>1037</v>
      </c>
      <c r="J1073" s="21">
        <v>37451.800000000003</v>
      </c>
      <c r="K1073" s="21">
        <v>3.24</v>
      </c>
      <c r="L1073" s="21">
        <v>279</v>
      </c>
      <c r="M1073" s="51">
        <v>7.17</v>
      </c>
      <c r="N1073" s="40"/>
      <c r="O1073" s="40"/>
      <c r="P1073" s="40"/>
      <c r="R1073" s="22"/>
      <c r="S1073" s="22"/>
      <c r="T1073" s="22"/>
      <c r="U1073" s="52">
        <f t="shared" si="1173"/>
        <v>8.1002318340850447E-6</v>
      </c>
      <c r="V1073" s="52">
        <f t="shared" si="1174"/>
        <v>1.1375379896026144E-3</v>
      </c>
      <c r="W1073" s="52">
        <f t="shared" si="1175"/>
        <v>3.2942834353642573E-6</v>
      </c>
      <c r="X1073" s="247">
        <f>W1073+V1073+SUM($U$1063:U1073)</f>
        <v>1.2054841234174351E-3</v>
      </c>
      <c r="Y1073" s="104">
        <f>W1073+V1073+SUM($U$1063:U1073)-$X$1063</f>
        <v>9.9981102069342373E-4</v>
      </c>
      <c r="Z1073" s="42"/>
      <c r="AA1073" s="1">
        <f t="shared" si="1185"/>
        <v>-6.1843435466944743E-6</v>
      </c>
      <c r="AB1073" s="41">
        <f t="shared" si="1176"/>
        <v>9.363217981598343E-2</v>
      </c>
      <c r="AC1073" s="48">
        <f t="shared" si="1177"/>
        <v>13.149026320678763</v>
      </c>
      <c r="AD1073" s="48">
        <f t="shared" si="1178"/>
        <v>1.1294260818423933</v>
      </c>
      <c r="AE1073" s="48">
        <f t="shared" si="1179"/>
        <v>6.1339006119718045</v>
      </c>
      <c r="AF1073" s="48">
        <f t="shared" si="1180"/>
        <v>1.1294260818423933</v>
      </c>
      <c r="AG1073" s="238">
        <f t="shared" si="1181"/>
        <v>5.0024793857976126</v>
      </c>
      <c r="AH1073" s="48">
        <f t="shared" si="1182"/>
        <v>1.9951443317986215E-3</v>
      </c>
      <c r="AI1073" s="48">
        <f>AE1073+AC1073+SUM($AB$1063:AB1073)</f>
        <v>19.806392914599169</v>
      </c>
      <c r="AJ1073" s="48">
        <f>AE1073+AC1073+SUM($AB$1062:AB1073)-$AI$1063</f>
        <v>19.349552343617052</v>
      </c>
      <c r="AK1073" s="46"/>
      <c r="AL1073" s="86"/>
      <c r="AM1073" s="41"/>
      <c r="AN1073" s="41"/>
      <c r="AO1073" s="41"/>
      <c r="AP1073" s="41"/>
      <c r="AQ1073"/>
      <c r="AR1073" s="41"/>
      <c r="AT1073" s="41"/>
      <c r="AU1073" s="41"/>
      <c r="AW1073" s="22"/>
      <c r="AX1073" s="22"/>
      <c r="AY1073" s="22"/>
      <c r="AZ1073" s="22"/>
      <c r="BA1073" s="22"/>
      <c r="BB1073" s="22"/>
    </row>
    <row r="1074" spans="4:54" ht="14.4" x14ac:dyDescent="0.3">
      <c r="D1074" s="22"/>
      <c r="E1074" s="32">
        <v>40035.604166666664</v>
      </c>
      <c r="F1074" s="21">
        <f t="shared" si="1183"/>
        <v>150.92569444444234</v>
      </c>
      <c r="G1074" s="21">
        <f t="shared" si="1184"/>
        <v>150.92569444444234</v>
      </c>
      <c r="H1074" s="21"/>
      <c r="I1074" s="50">
        <v>1037</v>
      </c>
      <c r="J1074" s="21">
        <v>38088.800000000003</v>
      </c>
      <c r="K1074" s="21">
        <v>3.68</v>
      </c>
      <c r="L1074" s="21">
        <v>478</v>
      </c>
      <c r="M1074" s="51">
        <v>7.17</v>
      </c>
      <c r="N1074" s="40"/>
      <c r="O1074" s="40"/>
      <c r="P1074" s="40"/>
      <c r="R1074" s="22"/>
      <c r="S1074" s="22"/>
      <c r="T1074" s="22"/>
      <c r="U1074" s="52">
        <f t="shared" si="1173"/>
        <v>9.2002633177262237E-6</v>
      </c>
      <c r="V1074" s="52">
        <f t="shared" si="1174"/>
        <v>1.2920184573264261E-3</v>
      </c>
      <c r="W1074" s="52">
        <f t="shared" si="1175"/>
        <v>3.7416552599198961E-6</v>
      </c>
      <c r="X1074" s="247">
        <f>W1074+V1074+SUM($U$1063:U1074)</f>
        <v>1.3696122262835289E-3</v>
      </c>
      <c r="Y1074" s="104">
        <f>W1074+V1074+SUM($U$1063:U1074)-$X$1063</f>
        <v>1.1639391235595176E-3</v>
      </c>
      <c r="Z1074" s="42"/>
      <c r="AA1074" s="1">
        <f t="shared" si="1185"/>
        <v>-8.1297453717691565E-6</v>
      </c>
      <c r="AB1074" s="41">
        <f t="shared" si="1176"/>
        <v>9.5224725395709406E-2</v>
      </c>
      <c r="AC1074" s="48">
        <f t="shared" si="1177"/>
        <v>13.372671906906191</v>
      </c>
      <c r="AD1074" s="48">
        <f t="shared" si="1178"/>
        <v>1.1486359573125606</v>
      </c>
      <c r="AE1074" s="48">
        <f t="shared" si="1179"/>
        <v>6.2382292340894603</v>
      </c>
      <c r="AF1074" s="48">
        <f t="shared" si="1180"/>
        <v>1.1486359573125604</v>
      </c>
      <c r="AG1074" s="238">
        <f t="shared" si="1181"/>
        <v>5.0875641979762811</v>
      </c>
      <c r="AH1074" s="48">
        <f t="shared" si="1182"/>
        <v>2.0290788006186973E-3</v>
      </c>
      <c r="AI1074" s="48">
        <f>AE1074+AC1074+SUM($AB$1063:AB1074)</f>
        <v>20.229591848339957</v>
      </c>
      <c r="AJ1074" s="48">
        <f>AE1074+AC1074+SUM($AB$1062:AB1074)-$AI$1063</f>
        <v>19.772751277357841</v>
      </c>
      <c r="AK1074" s="46"/>
      <c r="AL1074" s="86"/>
      <c r="AM1074" s="41"/>
      <c r="AN1074" s="41"/>
      <c r="AO1074" s="41"/>
      <c r="AP1074" s="41"/>
      <c r="AQ1074"/>
      <c r="AR1074" s="41"/>
      <c r="AT1074" s="41"/>
      <c r="AU1074" s="41"/>
      <c r="AW1074" s="22"/>
      <c r="AX1074" s="22"/>
      <c r="AY1074" s="22"/>
      <c r="AZ1074" s="22"/>
      <c r="BA1074" s="22"/>
      <c r="BB1074" s="22"/>
    </row>
    <row r="1075" spans="4:54" ht="14.4" x14ac:dyDescent="0.3">
      <c r="D1075" s="22"/>
      <c r="E1075" s="32">
        <v>40049.581250000003</v>
      </c>
      <c r="F1075" s="21">
        <f t="shared" si="1183"/>
        <v>164.90277777778101</v>
      </c>
      <c r="G1075" s="21">
        <f t="shared" si="1184"/>
        <v>164.90277777778101</v>
      </c>
      <c r="H1075" s="21"/>
      <c r="I1075" s="50">
        <v>1037</v>
      </c>
      <c r="J1075" s="21">
        <v>38643</v>
      </c>
      <c r="K1075" s="21">
        <v>2.4900000000000002</v>
      </c>
      <c r="L1075" s="21">
        <v>760</v>
      </c>
      <c r="M1075" s="51">
        <v>7.17</v>
      </c>
      <c r="N1075" s="40"/>
      <c r="O1075" s="40"/>
      <c r="P1075" s="40"/>
      <c r="R1075" s="22"/>
      <c r="S1075" s="22"/>
      <c r="T1075" s="22"/>
      <c r="U1075" s="52">
        <f t="shared" si="1173"/>
        <v>6.2251781687875811E-6</v>
      </c>
      <c r="V1075" s="52">
        <f t="shared" si="1174"/>
        <v>8.7421901052793516E-4</v>
      </c>
      <c r="W1075" s="52">
        <f t="shared" si="1175"/>
        <v>2.5317178253262339E-6</v>
      </c>
      <c r="X1075" s="247">
        <f>W1075+V1075+SUM($U$1063:U1075)</f>
        <v>9.5682802021923173E-4</v>
      </c>
      <c r="Y1075" s="104">
        <f>W1075+V1075+SUM($U$1063:U1075)-$X$1063</f>
        <v>7.5115491749522039E-4</v>
      </c>
      <c r="Z1075" s="42"/>
      <c r="AA1075" s="1">
        <f t="shared" si="1185"/>
        <v>-1.0247934548381785E-5</v>
      </c>
      <c r="AB1075" s="41">
        <f t="shared" si="1176"/>
        <v>9.6610265050786528E-2</v>
      </c>
      <c r="AC1075" s="48">
        <f t="shared" si="1177"/>
        <v>13.567247077843772</v>
      </c>
      <c r="AD1075" s="48">
        <f t="shared" si="1178"/>
        <v>1.1653488505395098</v>
      </c>
      <c r="AE1075" s="48">
        <f t="shared" si="1179"/>
        <v>6.3289967731437855</v>
      </c>
      <c r="AF1075" s="48">
        <f t="shared" si="1180"/>
        <v>1.1653488505395095</v>
      </c>
      <c r="AG1075" s="238">
        <f t="shared" si="1181"/>
        <v>5.1615893202830607</v>
      </c>
      <c r="AH1075" s="48">
        <f t="shared" si="1182"/>
        <v>2.058602321215379E-3</v>
      </c>
      <c r="AI1075" s="48">
        <f>AE1075+AC1075+SUM($AB$1063:AB1075)</f>
        <v>20.611544823382655</v>
      </c>
      <c r="AJ1075" s="48">
        <f>AE1075+AC1075+SUM($AB$1062:AB1075)-$AI$1063</f>
        <v>20.154704252400538</v>
      </c>
      <c r="AK1075" s="46"/>
      <c r="AL1075" s="86"/>
      <c r="AM1075" s="41"/>
      <c r="AN1075" s="41"/>
      <c r="AO1075" s="41"/>
      <c r="AP1075" s="41"/>
      <c r="AQ1075"/>
      <c r="AR1075" s="41"/>
      <c r="AT1075" s="41"/>
      <c r="AU1075" s="41"/>
      <c r="AW1075" s="22"/>
      <c r="AX1075" s="22"/>
      <c r="AY1075" s="22"/>
      <c r="AZ1075" s="22"/>
      <c r="BA1075" s="22"/>
      <c r="BB1075" s="22"/>
    </row>
    <row r="1076" spans="4:54" ht="14.4" x14ac:dyDescent="0.3">
      <c r="D1076" s="22"/>
      <c r="E1076" s="32">
        <v>40063.508333333331</v>
      </c>
      <c r="F1076" s="21">
        <f t="shared" si="1183"/>
        <v>178.82986111110949</v>
      </c>
      <c r="G1076" s="21">
        <f t="shared" si="1184"/>
        <v>178.82986111110949</v>
      </c>
      <c r="H1076" s="21"/>
      <c r="I1076" s="50">
        <v>1037</v>
      </c>
      <c r="J1076" s="21">
        <v>38490.199999999997</v>
      </c>
      <c r="K1076" s="21">
        <v>4.4800000000000004</v>
      </c>
      <c r="L1076" s="21">
        <v>1059</v>
      </c>
      <c r="M1076" s="51">
        <v>7.17</v>
      </c>
      <c r="N1076" s="40"/>
      <c r="O1076" s="40"/>
      <c r="P1076" s="40"/>
      <c r="R1076" s="22"/>
      <c r="S1076" s="22"/>
      <c r="T1076" s="22"/>
      <c r="U1076" s="52">
        <f t="shared" si="1173"/>
        <v>1.1200320560710186E-5</v>
      </c>
      <c r="V1076" s="52">
        <f t="shared" si="1174"/>
        <v>1.5728920350060842E-3</v>
      </c>
      <c r="W1076" s="52">
        <f t="shared" si="1175"/>
        <v>4.5550585772937872E-6</v>
      </c>
      <c r="X1076" s="247">
        <f>W1076+V1076+SUM($U$1063:U1076)</f>
        <v>1.6687247060100587E-3</v>
      </c>
      <c r="Y1076" s="104">
        <f>W1076+V1076+SUM($U$1063:U1076)-$X$1063</f>
        <v>1.4630516032860474E-3</v>
      </c>
      <c r="Z1076" s="42"/>
      <c r="AA1076" s="1">
        <f t="shared" si="1185"/>
        <v>6.9615977019467368E-6</v>
      </c>
      <c r="AB1076" s="41">
        <f t="shared" si="1176"/>
        <v>9.6228254117376594E-2</v>
      </c>
      <c r="AC1076" s="48">
        <f t="shared" si="1177"/>
        <v>13.513600224506957</v>
      </c>
      <c r="AD1076" s="48">
        <f t="shared" si="1178"/>
        <v>1.1607408929698997</v>
      </c>
      <c r="AE1076" s="48">
        <f t="shared" si="1179"/>
        <v>6.3039710063312606</v>
      </c>
      <c r="AF1076" s="48">
        <f t="shared" si="1180"/>
        <v>1.1607408929698995</v>
      </c>
      <c r="AG1076" s="238">
        <f t="shared" si="1181"/>
        <v>5.1411796510508765</v>
      </c>
      <c r="AH1076" s="48">
        <f t="shared" si="1182"/>
        <v>2.0504623104842835E-3</v>
      </c>
      <c r="AI1076" s="48">
        <f>AE1076+AC1076+SUM($AB$1063:AB1076)</f>
        <v>20.629100457350692</v>
      </c>
      <c r="AJ1076" s="48">
        <f>AE1076+AC1076+SUM($AB$1062:AB1076)-$AI$1063</f>
        <v>20.172259886368575</v>
      </c>
      <c r="AK1076" s="46"/>
      <c r="AL1076" s="86"/>
      <c r="AM1076" s="41"/>
      <c r="AN1076" s="41"/>
      <c r="AO1076" s="41"/>
      <c r="AP1076" s="41"/>
      <c r="AQ1076"/>
      <c r="AR1076" s="41"/>
      <c r="AT1076" s="41"/>
      <c r="AU1076" s="41"/>
      <c r="AW1076" s="22"/>
      <c r="AX1076" s="22"/>
      <c r="AY1076" s="22"/>
      <c r="AZ1076" s="22"/>
      <c r="BA1076" s="22"/>
      <c r="BB1076" s="22"/>
    </row>
    <row r="1077" spans="4:54" ht="14.4" x14ac:dyDescent="0.3">
      <c r="D1077" s="22"/>
      <c r="E1077" s="32">
        <v>40077.478472222225</v>
      </c>
      <c r="F1077" s="21">
        <f t="shared" si="1183"/>
        <v>192.80000000000291</v>
      </c>
      <c r="G1077" s="21">
        <f t="shared" si="1184"/>
        <v>192.80000000000291</v>
      </c>
      <c r="H1077" s="21"/>
      <c r="I1077" s="50">
        <v>1037</v>
      </c>
      <c r="J1077" s="21">
        <v>40156.1</v>
      </c>
      <c r="K1077" s="21">
        <v>0</v>
      </c>
      <c r="L1077" s="21">
        <v>1405</v>
      </c>
      <c r="M1077" s="51">
        <v>7.17</v>
      </c>
      <c r="N1077" s="40"/>
      <c r="O1077" s="40"/>
      <c r="P1077" s="40"/>
      <c r="R1077" s="22"/>
      <c r="S1077" s="22"/>
      <c r="T1077" s="22"/>
      <c r="U1077" s="52">
        <f t="shared" si="1173"/>
        <v>0</v>
      </c>
      <c r="V1077" s="52">
        <f t="shared" si="1174"/>
        <v>0</v>
      </c>
      <c r="W1077" s="52">
        <f t="shared" si="1175"/>
        <v>0</v>
      </c>
      <c r="X1077" s="247">
        <f>W1077+V1077+SUM($U$1063:U1077)</f>
        <v>9.1277612426680536E-5</v>
      </c>
      <c r="Y1077" s="104">
        <f>W1077+V1077+SUM($U$1063:U1077)-$X$1063</f>
        <v>-1.1439549029733086E-4</v>
      </c>
      <c r="Z1077" s="42"/>
      <c r="AA1077" s="1">
        <f t="shared" si="1185"/>
        <v>-2.2394070234730496E-5</v>
      </c>
      <c r="AB1077" s="41">
        <f t="shared" si="1176"/>
        <v>0.10039312331873533</v>
      </c>
      <c r="AC1077" s="48">
        <f t="shared" si="1177"/>
        <v>14.098484340827634</v>
      </c>
      <c r="AD1077" s="48">
        <f t="shared" si="1178"/>
        <v>1.2109790900589916</v>
      </c>
      <c r="AE1077" s="48">
        <f t="shared" si="1179"/>
        <v>6.5768141014424124</v>
      </c>
      <c r="AF1077" s="48">
        <f t="shared" si="1180"/>
        <v>1.2109790900589912</v>
      </c>
      <c r="AG1077" s="238">
        <f t="shared" si="1181"/>
        <v>5.3636958027124857</v>
      </c>
      <c r="AH1077" s="48">
        <f t="shared" si="1182"/>
        <v>2.1392086709354054E-3</v>
      </c>
      <c r="AI1077" s="48">
        <f>AE1077+AC1077+SUM($AB$1063:AB1077)</f>
        <v>21.587220792101256</v>
      </c>
      <c r="AJ1077" s="48">
        <f>AE1077+AC1077+SUM($AB$1062:AB1077)-$AI$1063</f>
        <v>21.13038022111914</v>
      </c>
      <c r="AK1077" s="46"/>
      <c r="AL1077" s="86"/>
      <c r="AM1077" s="41"/>
      <c r="AN1077" s="41"/>
      <c r="AO1077" s="41"/>
      <c r="AP1077" s="41"/>
      <c r="AQ1077"/>
      <c r="AR1077" s="41"/>
      <c r="AT1077" s="41"/>
      <c r="AU1077" s="41"/>
      <c r="AW1077" s="22"/>
      <c r="AX1077" s="22"/>
      <c r="AY1077" s="22"/>
      <c r="AZ1077" s="22"/>
      <c r="BA1077" s="22"/>
      <c r="BB1077" s="22"/>
    </row>
    <row r="1078" spans="4:54" ht="14.4" x14ac:dyDescent="0.3">
      <c r="D1078" s="22"/>
      <c r="E1078" s="32">
        <v>40091.477083333331</v>
      </c>
      <c r="F1078" s="21">
        <f t="shared" si="1183"/>
        <v>206.79861111110949</v>
      </c>
      <c r="G1078" s="21">
        <f t="shared" si="1184"/>
        <v>206.79861111110949</v>
      </c>
      <c r="H1078" s="21"/>
      <c r="I1078" s="50">
        <v>1037</v>
      </c>
      <c r="J1078" s="21">
        <v>40617.300000000003</v>
      </c>
      <c r="K1078" s="21">
        <v>3.38</v>
      </c>
      <c r="L1078" s="21">
        <v>1713</v>
      </c>
      <c r="M1078" s="51">
        <v>7.17</v>
      </c>
      <c r="N1078" s="40"/>
      <c r="O1078" s="40"/>
      <c r="P1078" s="40"/>
      <c r="R1078" s="22"/>
      <c r="S1078" s="22"/>
      <c r="T1078" s="22"/>
      <c r="U1078" s="52">
        <f t="shared" si="1173"/>
        <v>8.4502418516072365E-6</v>
      </c>
      <c r="V1078" s="52">
        <f t="shared" si="1174"/>
        <v>1.1866908656965544E-3</v>
      </c>
      <c r="W1078" s="52">
        <f t="shared" si="1175"/>
        <v>3.4366290159046864E-6</v>
      </c>
      <c r="X1078" s="247">
        <f>W1078+V1078+SUM($U$1063:U1078)</f>
        <v>1.289855348990747E-3</v>
      </c>
      <c r="Y1078" s="104">
        <f>W1078+V1078+SUM($U$1063:U1078)-$X$1063</f>
        <v>1.0841822462667357E-3</v>
      </c>
      <c r="Z1078" s="42"/>
      <c r="AA1078" s="1">
        <f t="shared" si="1185"/>
        <v>-4.1361645419635367E-6</v>
      </c>
      <c r="AB1078" s="41">
        <f t="shared" si="1176"/>
        <v>0.10154615631931559</v>
      </c>
      <c r="AC1078" s="48">
        <f t="shared" si="1177"/>
        <v>14.260407958359961</v>
      </c>
      <c r="AD1078" s="48">
        <f t="shared" si="1178"/>
        <v>1.2248874017808771</v>
      </c>
      <c r="AE1078" s="48">
        <f t="shared" si="1179"/>
        <v>6.6523499892299514</v>
      </c>
      <c r="AF1078" s="48">
        <f t="shared" si="1180"/>
        <v>1.2248874017808766</v>
      </c>
      <c r="AG1078" s="238">
        <f t="shared" si="1181"/>
        <v>5.4252988095834462</v>
      </c>
      <c r="AH1078" s="48">
        <f t="shared" si="1182"/>
        <v>2.1637778656289986E-3</v>
      </c>
      <c r="AI1078" s="48">
        <f>AE1078+AC1078+SUM($AB$1063:AB1078)</f>
        <v>21.926226453740437</v>
      </c>
      <c r="AJ1078" s="48">
        <f>AE1078+AC1078+SUM($AB$1062:AB1078)-$AI$1063</f>
        <v>21.469385882758321</v>
      </c>
      <c r="AK1078" s="46"/>
      <c r="AL1078" s="86"/>
      <c r="AM1078" s="41"/>
      <c r="AN1078" s="41"/>
      <c r="AO1078" s="41"/>
      <c r="AP1078" s="41"/>
      <c r="AQ1078"/>
      <c r="AR1078" s="41"/>
      <c r="AT1078" s="41"/>
      <c r="AU1078" s="41"/>
      <c r="AW1078" s="22"/>
      <c r="AX1078" s="22"/>
      <c r="AY1078" s="22"/>
      <c r="AZ1078" s="22"/>
      <c r="BA1078" s="22"/>
      <c r="BB1078" s="22"/>
    </row>
    <row r="1079" spans="4:54" ht="14.4" x14ac:dyDescent="0.3">
      <c r="D1079" s="22"/>
      <c r="E1079" s="32">
        <v>40105.560416666667</v>
      </c>
      <c r="F1079" s="21">
        <f t="shared" si="1183"/>
        <v>220.88194444444525</v>
      </c>
      <c r="G1079" s="21">
        <f t="shared" si="1184"/>
        <v>220.88194444444525</v>
      </c>
      <c r="H1079" s="21"/>
      <c r="I1079" s="50">
        <v>1037</v>
      </c>
      <c r="J1079" s="21">
        <v>39643</v>
      </c>
      <c r="K1079" s="21">
        <v>2.77</v>
      </c>
      <c r="L1079" s="21">
        <v>2038</v>
      </c>
      <c r="M1079" s="51">
        <v>7.17</v>
      </c>
      <c r="N1079" s="40"/>
      <c r="O1079" s="40"/>
      <c r="P1079" s="40"/>
      <c r="R1079" s="22"/>
      <c r="S1079" s="22"/>
      <c r="T1079" s="22"/>
      <c r="U1079" s="52">
        <f t="shared" si="1173"/>
        <v>6.9251982038319673E-6</v>
      </c>
      <c r="V1079" s="52">
        <f t="shared" si="1174"/>
        <v>9.7252476271581531E-4</v>
      </c>
      <c r="W1079" s="52">
        <f t="shared" si="1175"/>
        <v>2.8164089864070955E-6</v>
      </c>
      <c r="X1079" s="247">
        <f>W1079+V1079+SUM($U$1063:U1079)</f>
        <v>1.0819942241843423E-3</v>
      </c>
      <c r="Y1079" s="104">
        <f>W1079+V1079+SUM($U$1063:U1079)-$X$1063</f>
        <v>8.7632112146033094E-4</v>
      </c>
      <c r="Z1079" s="42"/>
      <c r="AA1079" s="1">
        <f t="shared" si="1185"/>
        <v>-3.9795961553824791E-6</v>
      </c>
      <c r="AB1079" s="41">
        <f t="shared" si="1176"/>
        <v>9.9110336604516486E-2</v>
      </c>
      <c r="AC1079" s="48">
        <f t="shared" si="1177"/>
        <v>13.918339049943347</v>
      </c>
      <c r="AD1079" s="48">
        <f t="shared" si="1178"/>
        <v>1.1955056409165383</v>
      </c>
      <c r="AE1079" s="48">
        <f t="shared" si="1179"/>
        <v>6.4927779695608292</v>
      </c>
      <c r="AF1079" s="48">
        <f t="shared" si="1180"/>
        <v>1.1955056409165383</v>
      </c>
      <c r="AG1079" s="238">
        <f t="shared" si="1181"/>
        <v>5.2951604540015378</v>
      </c>
      <c r="AH1079" s="48">
        <f t="shared" si="1182"/>
        <v>2.1118746427539604E-3</v>
      </c>
      <c r="AI1079" s="48">
        <f>AE1079+AC1079+SUM($AB$1063:AB1079)</f>
        <v>21.523695862259213</v>
      </c>
      <c r="AJ1079" s="48">
        <f>AE1079+AC1079+SUM($AB$1062:AB1079)-$AI$1063</f>
        <v>21.066855291277097</v>
      </c>
      <c r="AK1079" s="46"/>
      <c r="AL1079" s="86"/>
      <c r="AM1079" s="41"/>
      <c r="AN1079" s="41"/>
      <c r="AO1079" s="41"/>
      <c r="AP1079" s="41"/>
      <c r="AQ1079"/>
      <c r="AR1079" s="41"/>
      <c r="AT1079" s="41"/>
      <c r="AU1079" s="41"/>
      <c r="AW1079" s="22"/>
      <c r="AX1079" s="22"/>
      <c r="AY1079" s="22"/>
      <c r="AZ1079" s="22"/>
      <c r="BA1079" s="22"/>
      <c r="BB1079" s="22"/>
    </row>
    <row r="1080" spans="4:54" ht="14.4" x14ac:dyDescent="0.3">
      <c r="D1080" s="22"/>
      <c r="E1080" s="32">
        <v>40119.482638888891</v>
      </c>
      <c r="F1080" s="21">
        <f t="shared" si="1183"/>
        <v>234.80416666666861</v>
      </c>
      <c r="G1080" s="21">
        <f t="shared" si="1184"/>
        <v>234.80416666666861</v>
      </c>
      <c r="H1080" s="21"/>
      <c r="I1080" s="50">
        <v>1037</v>
      </c>
      <c r="J1080" s="21">
        <v>38714.9</v>
      </c>
      <c r="K1080" s="21">
        <v>5.46</v>
      </c>
      <c r="L1080" s="21">
        <v>2342</v>
      </c>
      <c r="M1080" s="51">
        <v>7.17</v>
      </c>
      <c r="N1080" s="40"/>
      <c r="O1080" s="40"/>
      <c r="P1080" s="40"/>
      <c r="R1080" s="22"/>
      <c r="S1080" s="22"/>
      <c r="T1080" s="22"/>
      <c r="U1080" s="52">
        <f t="shared" si="1173"/>
        <v>1.3650390683365538E-5</v>
      </c>
      <c r="V1080" s="52">
        <f t="shared" si="1174"/>
        <v>1.9169621676636648E-3</v>
      </c>
      <c r="W1080" s="52">
        <f t="shared" si="1175"/>
        <v>5.5514776410768011E-6</v>
      </c>
      <c r="X1080" s="247">
        <f>W1080+V1080+SUM($U$1063:U1080)</f>
        <v>2.042817088470227E-3</v>
      </c>
      <c r="Y1080" s="104">
        <f>W1080+V1080+SUM($U$1063:U1080)-$X$1063</f>
        <v>1.8371439857462156E-3</v>
      </c>
      <c r="Z1080" s="42"/>
      <c r="AA1080" s="1">
        <f t="shared" si="1185"/>
        <v>4.02785785886049E-5</v>
      </c>
      <c r="AB1080" s="41">
        <f t="shared" si="1176"/>
        <v>9.6790020195499718E-2</v>
      </c>
      <c r="AC1080" s="48">
        <f t="shared" si="1177"/>
        <v>13.592490590637734</v>
      </c>
      <c r="AD1080" s="48">
        <f t="shared" si="1178"/>
        <v>1.1675171237676178</v>
      </c>
      <c r="AE1080" s="48">
        <f t="shared" si="1179"/>
        <v>6.3407726411661711</v>
      </c>
      <c r="AF1080" s="48">
        <f t="shared" si="1180"/>
        <v>1.1675171237676181</v>
      </c>
      <c r="AG1080" s="238">
        <f t="shared" si="1181"/>
        <v>5.1711930847974195</v>
      </c>
      <c r="AH1080" s="48">
        <f t="shared" si="1182"/>
        <v>2.0624326011340031E-3</v>
      </c>
      <c r="AI1080" s="48">
        <f>AE1080+AC1080+SUM($AB$1063:AB1080)</f>
        <v>21.142632094754443</v>
      </c>
      <c r="AJ1080" s="48">
        <f>AE1080+AC1080+SUM($AB$1062:AB1080)-$AI$1063</f>
        <v>20.685791523772327</v>
      </c>
      <c r="AK1080" s="46"/>
      <c r="AL1080" s="86"/>
      <c r="AM1080" s="41"/>
      <c r="AN1080" s="41"/>
      <c r="AO1080" s="41"/>
      <c r="AP1080" s="41"/>
      <c r="AQ1080"/>
      <c r="AR1080" s="41"/>
      <c r="AT1080" s="41"/>
      <c r="AU1080" s="41"/>
      <c r="AW1080" s="22"/>
      <c r="AX1080" s="22"/>
      <c r="AY1080" s="22"/>
      <c r="AZ1080" s="22"/>
      <c r="BA1080" s="22"/>
      <c r="BB1080" s="22"/>
    </row>
    <row r="1081" spans="4:54" ht="14.4" x14ac:dyDescent="0.3">
      <c r="D1081" s="22"/>
      <c r="E1081" s="32">
        <v>40161.554861111108</v>
      </c>
      <c r="F1081" s="21">
        <f t="shared" si="1183"/>
        <v>276.87638888888614</v>
      </c>
      <c r="G1081" s="21">
        <f t="shared" si="1184"/>
        <v>276.87638888888614</v>
      </c>
      <c r="H1081" s="21"/>
      <c r="I1081" s="50">
        <v>1037</v>
      </c>
      <c r="J1081" s="21">
        <v>42726</v>
      </c>
      <c r="K1081" s="21">
        <v>7.55</v>
      </c>
      <c r="L1081" s="21">
        <v>2578</v>
      </c>
      <c r="M1081" s="51">
        <v>7.17</v>
      </c>
      <c r="N1081" s="40"/>
      <c r="O1081" s="40"/>
      <c r="P1081" s="40"/>
      <c r="R1081" s="22"/>
      <c r="S1081" s="22"/>
      <c r="T1081" s="22"/>
      <c r="U1081" s="52">
        <f t="shared" si="1173"/>
        <v>1.8875540230661138E-5</v>
      </c>
      <c r="V1081" s="52">
        <f t="shared" si="1174"/>
        <v>2.6507443893517709E-3</v>
      </c>
      <c r="W1081" s="52">
        <f t="shared" si="1175"/>
        <v>7.6764938077160895E-6</v>
      </c>
      <c r="X1081" s="247">
        <f>W1081+V1081+SUM($U$1063:U1081)</f>
        <v>2.7975998665556332E-3</v>
      </c>
      <c r="Y1081" s="104">
        <f>W1081+V1081+SUM($U$1063:U1081)-$X$1063</f>
        <v>2.5919267638316217E-3</v>
      </c>
      <c r="Z1081" s="42"/>
      <c r="AA1081" s="1">
        <f t="shared" si="1185"/>
        <v>2.4108061300711523E-5</v>
      </c>
      <c r="AB1081" s="41">
        <f t="shared" si="1176"/>
        <v>0.10681805720466593</v>
      </c>
      <c r="AC1081" s="48">
        <f t="shared" si="1177"/>
        <v>15.000755599926327</v>
      </c>
      <c r="AD1081" s="48">
        <f t="shared" si="1178"/>
        <v>1.2884790256489169</v>
      </c>
      <c r="AE1081" s="48">
        <f t="shared" si="1179"/>
        <v>6.9977153981145701</v>
      </c>
      <c r="AF1081" s="48">
        <f t="shared" si="1180"/>
        <v>1.2884790256489165</v>
      </c>
      <c r="AG1081" s="238">
        <f t="shared" si="1181"/>
        <v>5.7069602592555961</v>
      </c>
      <c r="AH1081" s="48">
        <f t="shared" si="1182"/>
        <v>2.2761132100574039E-3</v>
      </c>
      <c r="AI1081" s="48">
        <f>AE1081+AC1081+SUM($AB$1063:AB1081)</f>
        <v>23.314657918196101</v>
      </c>
      <c r="AJ1081" s="48">
        <f>AE1081+AC1081+SUM($AB$1062:AB1081)-$AI$1063</f>
        <v>22.857817347213985</v>
      </c>
      <c r="AK1081" s="46"/>
      <c r="AL1081" s="86"/>
      <c r="AM1081" s="41"/>
      <c r="AN1081" s="41"/>
      <c r="AO1081" s="41"/>
      <c r="AP1081" s="41"/>
      <c r="AQ1081"/>
      <c r="AR1081" s="41"/>
      <c r="AT1081" s="41"/>
      <c r="AU1081" s="41"/>
      <c r="AW1081" s="22"/>
      <c r="AX1081" s="22"/>
      <c r="AY1081" s="22"/>
      <c r="AZ1081" s="22"/>
      <c r="BA1081" s="22"/>
      <c r="BB1081" s="22"/>
    </row>
    <row r="1082" spans="4:54" ht="14.4" x14ac:dyDescent="0.3">
      <c r="D1082" s="22"/>
      <c r="E1082" s="32">
        <v>40189.500694444447</v>
      </c>
      <c r="F1082" s="21">
        <f t="shared" si="1183"/>
        <v>304.82222222222481</v>
      </c>
      <c r="G1082" s="21">
        <f t="shared" si="1184"/>
        <v>304.82222222222481</v>
      </c>
      <c r="H1082" s="21"/>
      <c r="I1082" s="50">
        <v>1037</v>
      </c>
      <c r="J1082" s="21">
        <v>43103.5</v>
      </c>
      <c r="K1082" s="21">
        <v>6.59</v>
      </c>
      <c r="L1082" s="21">
        <v>2801</v>
      </c>
      <c r="M1082" s="51">
        <v>7.17</v>
      </c>
      <c r="N1082" s="40"/>
      <c r="O1082" s="40"/>
      <c r="P1082" s="40"/>
      <c r="R1082" s="22"/>
      <c r="S1082" s="22"/>
      <c r="T1082" s="22"/>
      <c r="U1082" s="52">
        <f t="shared" si="1173"/>
        <v>1.6475471539080383E-5</v>
      </c>
      <c r="V1082" s="52">
        <f t="shared" si="1174"/>
        <v>2.3136960961361815E-3</v>
      </c>
      <c r="W1082" s="52">
        <f t="shared" si="1175"/>
        <v>6.700409826867422E-6</v>
      </c>
      <c r="X1082" s="247">
        <f>W1082+V1082+SUM($U$1063:U1082)</f>
        <v>2.4760509608982759E-3</v>
      </c>
      <c r="Y1082" s="104">
        <f>W1082+V1082+SUM($U$1063:U1082)-$X$1063</f>
        <v>2.2703778581742644E-3</v>
      </c>
      <c r="Z1082" s="42"/>
      <c r="AA1082" s="1">
        <f t="shared" si="1185"/>
        <v>1.568042505776384E-5</v>
      </c>
      <c r="AB1082" s="41">
        <f t="shared" si="1176"/>
        <v>0.10776183421619899</v>
      </c>
      <c r="AC1082" s="48">
        <f t="shared" si="1177"/>
        <v>15.133292819393915</v>
      </c>
      <c r="AD1082" s="48">
        <f t="shared" si="1178"/>
        <v>1.2998632140162447</v>
      </c>
      <c r="AE1082" s="48">
        <f t="shared" si="1179"/>
        <v>7.0595427997620046</v>
      </c>
      <c r="AF1082" s="48">
        <f t="shared" si="1180"/>
        <v>1.2998632140162449</v>
      </c>
      <c r="AG1082" s="238">
        <f t="shared" si="1181"/>
        <v>5.7573833622343225</v>
      </c>
      <c r="AH1082" s="48">
        <f t="shared" si="1182"/>
        <v>2.2962235114382186E-3</v>
      </c>
      <c r="AI1082" s="48">
        <f>AE1082+AC1082+SUM($AB$1063:AB1082)</f>
        <v>23.616784373527324</v>
      </c>
      <c r="AJ1082" s="48">
        <f>AE1082+AC1082+SUM($AB$1062:AB1082)-$AI$1063</f>
        <v>23.159943802545207</v>
      </c>
      <c r="AK1082" s="46"/>
      <c r="AL1082" s="86"/>
      <c r="AM1082" s="41"/>
      <c r="AN1082" s="41"/>
      <c r="AO1082" s="41"/>
      <c r="AP1082" s="41"/>
      <c r="AQ1082"/>
      <c r="AR1082" s="41"/>
      <c r="AT1082" s="41"/>
      <c r="AU1082" s="41"/>
      <c r="AW1082" s="22"/>
      <c r="AX1082" s="22"/>
      <c r="AY1082" s="22"/>
      <c r="AZ1082" s="22"/>
      <c r="BA1082" s="22"/>
      <c r="BB1082" s="22"/>
    </row>
    <row r="1083" spans="4:54" ht="14.4" x14ac:dyDescent="0.3">
      <c r="D1083" s="22"/>
      <c r="E1083" s="32">
        <v>40203.613888888889</v>
      </c>
      <c r="F1083" s="21">
        <f t="shared" si="1183"/>
        <v>318.93541666666715</v>
      </c>
      <c r="G1083" s="21">
        <f t="shared" si="1184"/>
        <v>318.93541666666715</v>
      </c>
      <c r="H1083" s="21"/>
      <c r="I1083" s="50">
        <v>1037</v>
      </c>
      <c r="J1083" s="21">
        <v>42146</v>
      </c>
      <c r="K1083" s="21">
        <v>6.71</v>
      </c>
      <c r="L1083" s="98">
        <v>3008</v>
      </c>
      <c r="M1083" s="51">
        <v>7.17</v>
      </c>
      <c r="N1083" s="40"/>
      <c r="O1083" s="40"/>
      <c r="P1083" s="40"/>
      <c r="R1083" s="22"/>
      <c r="S1083" s="22"/>
      <c r="T1083" s="22"/>
      <c r="U1083" s="52">
        <f t="shared" si="1173"/>
        <v>1.6775480125527976E-5</v>
      </c>
      <c r="V1083" s="52">
        <f t="shared" si="1174"/>
        <v>2.3558271327881303E-3</v>
      </c>
      <c r="W1083" s="52">
        <f t="shared" si="1175"/>
        <v>6.8224203244735047E-6</v>
      </c>
      <c r="X1083" s="247">
        <f>W1083+V1083+SUM($U$1063:U1083)</f>
        <v>2.5350794881733589E-3</v>
      </c>
      <c r="Y1083" s="104">
        <f>W1083+V1083+SUM($U$1063:U1083)-$X$1063</f>
        <v>2.3294063854493474E-3</v>
      </c>
      <c r="Z1083" s="42"/>
      <c r="AA1083" s="1">
        <f t="shared" si="1185"/>
        <v>5.1097654430181001E-6</v>
      </c>
      <c r="AB1083" s="41">
        <f t="shared" si="1176"/>
        <v>0.10536801570350256</v>
      </c>
      <c r="AC1083" s="48">
        <f t="shared" si="1177"/>
        <v>14.797122256108576</v>
      </c>
      <c r="AD1083" s="48">
        <f t="shared" si="1178"/>
        <v>1.2709880872302404</v>
      </c>
      <c r="AE1083" s="48">
        <f t="shared" si="1179"/>
        <v>6.9027223041926868</v>
      </c>
      <c r="AF1083" s="48">
        <f t="shared" si="1180"/>
        <v>1.2709880872302404</v>
      </c>
      <c r="AG1083" s="238">
        <f t="shared" si="1181"/>
        <v>5.6294890016988823</v>
      </c>
      <c r="AH1083" s="48">
        <f t="shared" si="1182"/>
        <v>2.2452152635650279E-3</v>
      </c>
      <c r="AI1083" s="48">
        <f>AE1083+AC1083+SUM($AB$1063:AB1083)</f>
        <v>23.229161330376169</v>
      </c>
      <c r="AJ1083" s="48">
        <f>AE1083+AC1083+SUM($AB$1062:AB1083)-$AI$1063</f>
        <v>22.772320759394052</v>
      </c>
      <c r="AK1083" s="95"/>
      <c r="AL1083" s="161"/>
      <c r="AM1083" s="41"/>
      <c r="AN1083" s="41"/>
      <c r="AO1083" s="41"/>
      <c r="AP1083" s="41"/>
      <c r="AQ1083"/>
      <c r="AR1083" s="41"/>
      <c r="AT1083" s="41"/>
      <c r="AU1083" s="41"/>
      <c r="AW1083" s="22"/>
      <c r="AX1083" s="22"/>
      <c r="AY1083" s="22"/>
      <c r="AZ1083" s="22"/>
      <c r="BA1083" s="22"/>
      <c r="BB1083" s="22"/>
    </row>
    <row r="1084" spans="4:54" ht="14.4" x14ac:dyDescent="0.3">
      <c r="E1084" s="32">
        <v>40288.605555555558</v>
      </c>
      <c r="F1084" s="21">
        <f t="shared" si="1183"/>
        <v>403.92708333333576</v>
      </c>
      <c r="G1084" s="21">
        <f t="shared" si="1184"/>
        <v>403.92708333333576</v>
      </c>
      <c r="H1084" s="21"/>
      <c r="I1084" s="50">
        <v>1037</v>
      </c>
      <c r="J1084" s="21">
        <v>44875</v>
      </c>
      <c r="K1084" s="21">
        <v>4.55</v>
      </c>
      <c r="L1084" s="21">
        <v>47</v>
      </c>
      <c r="M1084" s="51">
        <v>7.17</v>
      </c>
      <c r="N1084" s="40"/>
      <c r="O1084" s="40"/>
      <c r="P1084" s="40"/>
      <c r="R1084" s="22"/>
      <c r="S1084" s="22"/>
      <c r="T1084" s="22"/>
      <c r="U1084" s="52">
        <f t="shared" si="1173"/>
        <v>1.1375325569471282E-5</v>
      </c>
      <c r="V1084" s="52">
        <f t="shared" si="1174"/>
        <v>1.5974684730530539E-3</v>
      </c>
      <c r="W1084" s="52">
        <f t="shared" si="1175"/>
        <v>4.6262313675640018E-6</v>
      </c>
      <c r="X1084" s="247">
        <f>W1084+V1084+SUM($U$1063:U1084)</f>
        <v>1.785899965050844E-3</v>
      </c>
      <c r="Y1084" s="104">
        <f>W1084+V1084+SUM($U$1063:U1084)-$X$1063</f>
        <v>1.5802268623268327E-3</v>
      </c>
      <c r="Z1084" s="42"/>
      <c r="AA1084" s="1">
        <f t="shared" si="1185"/>
        <v>-7.7860644309050011E-6</v>
      </c>
      <c r="AB1084" s="41">
        <f t="shared" si="1176"/>
        <v>0.11219071097363159</v>
      </c>
      <c r="AC1084" s="48">
        <f t="shared" si="1177"/>
        <v>15.755252247968308</v>
      </c>
      <c r="AD1084" s="48">
        <f t="shared" si="1178"/>
        <v>1.3532859681691505</v>
      </c>
      <c r="AE1084" s="48">
        <f t="shared" si="1179"/>
        <v>7.3496811892147971</v>
      </c>
      <c r="AF1084" s="48">
        <f t="shared" si="1180"/>
        <v>1.3532859681691509</v>
      </c>
      <c r="AG1084" s="238">
        <f t="shared" si="1181"/>
        <v>5.9940046256166024</v>
      </c>
      <c r="AH1084" s="48">
        <f t="shared" si="1182"/>
        <v>2.3905954290438149E-3</v>
      </c>
      <c r="AI1084" s="48">
        <f>AE1084+AC1084+SUM($AB$1063:AB1084)</f>
        <v>24.746440918231645</v>
      </c>
      <c r="AJ1084" s="48">
        <f>AE1084+AC1084+SUM($AB$1062:AB1084)-$AI$1063</f>
        <v>24.289600347249529</v>
      </c>
      <c r="AK1084" s="46"/>
      <c r="AL1084" s="86"/>
      <c r="AM1084" s="41"/>
      <c r="AN1084" s="41"/>
      <c r="AO1084" s="41"/>
      <c r="AP1084" s="41"/>
      <c r="AQ1084"/>
      <c r="AR1084" s="41"/>
      <c r="AT1084" s="41"/>
      <c r="AU1084" s="41"/>
      <c r="AW1084" s="22"/>
      <c r="AX1084" s="22"/>
      <c r="AY1084" s="22"/>
      <c r="AZ1084" s="22"/>
      <c r="BA1084" s="22"/>
      <c r="BB1084" s="22"/>
    </row>
    <row r="1085" spans="4:54" ht="14.4" x14ac:dyDescent="0.3">
      <c r="E1085" s="32">
        <v>40364.427083333336</v>
      </c>
      <c r="F1085" s="21">
        <f t="shared" si="1183"/>
        <v>479.74861111111386</v>
      </c>
      <c r="G1085" s="21">
        <f t="shared" si="1184"/>
        <v>479.74861111111386</v>
      </c>
      <c r="H1085" s="21"/>
      <c r="I1085" s="50">
        <v>1037</v>
      </c>
      <c r="J1085" s="21">
        <v>45139</v>
      </c>
      <c r="K1085" s="21">
        <v>8.7799999999999994</v>
      </c>
      <c r="L1085" s="21">
        <v>16</v>
      </c>
      <c r="M1085" s="51">
        <v>7.17</v>
      </c>
      <c r="N1085" s="40"/>
      <c r="O1085" s="40"/>
      <c r="P1085" s="40"/>
      <c r="R1085" s="22"/>
      <c r="S1085" s="22"/>
      <c r="T1085" s="22"/>
      <c r="U1085" s="52">
        <f t="shared" si="1173"/>
        <v>2.1950628241748979E-5</v>
      </c>
      <c r="V1085" s="52">
        <f t="shared" si="1174"/>
        <v>3.0825875150342448E-3</v>
      </c>
      <c r="W1085" s="52">
        <f t="shared" si="1175"/>
        <v>8.9271014081784458E-6</v>
      </c>
      <c r="X1085" s="247">
        <f>W1085+V1085+SUM($U$1063:U1085)</f>
        <v>3.2972705053143981E-3</v>
      </c>
      <c r="Y1085" s="104">
        <f>W1085+V1085+SUM($U$1063:U1085)-$X$1063</f>
        <v>3.0915974025903866E-3</v>
      </c>
      <c r="Z1085" s="42"/>
      <c r="AA1085" s="1">
        <f t="shared" si="1185"/>
        <v>3.1411995290681887E-6</v>
      </c>
      <c r="AB1085" s="41">
        <f t="shared" si="1176"/>
        <v>0.11285072986381631</v>
      </c>
      <c r="AC1085" s="48">
        <f t="shared" si="1177"/>
        <v>15.847940528602594</v>
      </c>
      <c r="AD1085" s="48">
        <f t="shared" si="1178"/>
        <v>1.3612473608286861</v>
      </c>
      <c r="AE1085" s="48">
        <f t="shared" si="1179"/>
        <v>7.3929194250688957</v>
      </c>
      <c r="AF1085" s="48">
        <f t="shared" si="1180"/>
        <v>1.3612473608286864</v>
      </c>
      <c r="AG1085" s="238">
        <f t="shared" si="1181"/>
        <v>6.0292674049182802</v>
      </c>
      <c r="AH1085" s="48">
        <f t="shared" si="1182"/>
        <v>2.40465932193E-3</v>
      </c>
      <c r="AI1085" s="48">
        <f>AE1085+AC1085+SUM($AB$1063:AB1085)</f>
        <v>24.995218164583843</v>
      </c>
      <c r="AJ1085" s="48">
        <f>AE1085+AC1085+SUM($AB$1062:AB1085)-$AI$1063</f>
        <v>24.538377593601727</v>
      </c>
      <c r="AK1085" s="46"/>
      <c r="AL1085" s="86"/>
      <c r="AM1085" s="41"/>
      <c r="AN1085" s="41"/>
      <c r="AO1085" s="41"/>
      <c r="AP1085" s="41"/>
      <c r="AQ1085"/>
      <c r="AR1085" s="41"/>
      <c r="AT1085" s="41"/>
      <c r="AU1085" s="41"/>
      <c r="AW1085" s="22"/>
      <c r="AX1085" s="22"/>
      <c r="AY1085" s="22"/>
      <c r="AZ1085" s="22"/>
      <c r="BA1085" s="22"/>
      <c r="BB1085" s="22"/>
    </row>
    <row r="1086" spans="4:54" ht="14.4" x14ac:dyDescent="0.3">
      <c r="E1086" s="32">
        <v>40437.607638888891</v>
      </c>
      <c r="F1086" s="21">
        <f t="shared" si="1183"/>
        <v>552.92916666666861</v>
      </c>
      <c r="G1086" s="21">
        <f t="shared" si="1184"/>
        <v>552.92916666666861</v>
      </c>
      <c r="H1086" s="21"/>
      <c r="I1086" s="50">
        <v>1037</v>
      </c>
      <c r="J1086" s="21">
        <v>45553</v>
      </c>
      <c r="K1086" s="21">
        <v>10.73</v>
      </c>
      <c r="L1086" s="21">
        <v>15</v>
      </c>
      <c r="M1086" s="51">
        <v>7.17</v>
      </c>
      <c r="N1086" s="40"/>
      <c r="O1086" s="40"/>
      <c r="P1086" s="40"/>
      <c r="R1086" s="22"/>
      <c r="S1086" s="22"/>
      <c r="T1086" s="22"/>
      <c r="U1086" s="52">
        <f t="shared" si="1173"/>
        <v>2.6825767771522386E-5</v>
      </c>
      <c r="V1086" s="52">
        <f t="shared" si="1174"/>
        <v>3.7672168606284113E-3</v>
      </c>
      <c r="W1086" s="52">
        <f t="shared" si="1175"/>
        <v>1.0909771994277307E-5</v>
      </c>
      <c r="X1086" s="247">
        <f>W1086+V1086+SUM($U$1063:U1086)</f>
        <v>4.0107082892661865E-3</v>
      </c>
      <c r="Y1086" s="104">
        <f>W1086+V1086+SUM($U$1063:U1086)-$X$1063</f>
        <v>3.805035186542175E-3</v>
      </c>
      <c r="Z1086" s="42"/>
      <c r="AA1086" s="1">
        <f t="shared" si="1185"/>
        <v>7.4497586626521658E-6</v>
      </c>
      <c r="AB1086" s="41">
        <f t="shared" si="1176"/>
        <v>0.11388575948706049</v>
      </c>
      <c r="AC1086" s="48">
        <f t="shared" si="1177"/>
        <v>15.993292605051817</v>
      </c>
      <c r="AD1086" s="48">
        <f t="shared" si="1178"/>
        <v>1.3737322720447762</v>
      </c>
      <c r="AE1086" s="48">
        <f t="shared" si="1179"/>
        <v>7.4607248403855504</v>
      </c>
      <c r="AF1086" s="48">
        <f t="shared" si="1180"/>
        <v>1.373732272044776</v>
      </c>
      <c r="AG1086" s="238">
        <f t="shared" si="1181"/>
        <v>6.0845658542777281</v>
      </c>
      <c r="AH1086" s="48">
        <f t="shared" si="1182"/>
        <v>2.4267140630469725E-3</v>
      </c>
      <c r="AI1086" s="48">
        <f>AE1086+AC1086+SUM($AB$1063:AB1086)</f>
        <v>25.322261415836781</v>
      </c>
      <c r="AJ1086" s="48">
        <f>AE1086+AC1086+SUM($AB$1062:AB1086)-$AI$1063</f>
        <v>24.865420844854665</v>
      </c>
      <c r="AK1086" s="46"/>
      <c r="AL1086" s="86"/>
      <c r="AM1086" s="41"/>
      <c r="AN1086" s="41"/>
      <c r="AO1086" s="41"/>
      <c r="AP1086" s="41"/>
      <c r="AQ1086"/>
      <c r="AR1086" s="41"/>
      <c r="AT1086" s="41"/>
      <c r="AU1086" s="41"/>
      <c r="AW1086" s="22"/>
      <c r="AX1086" s="22"/>
      <c r="AY1086" s="22"/>
      <c r="AZ1086" s="22"/>
      <c r="BA1086" s="22"/>
      <c r="BB1086" s="22"/>
    </row>
    <row r="1087" spans="4:54" ht="14.4" x14ac:dyDescent="0.3">
      <c r="E1087" s="32">
        <v>40457.550694444442</v>
      </c>
      <c r="F1087" s="21">
        <f t="shared" si="1183"/>
        <v>572.87222222222044</v>
      </c>
      <c r="G1087" s="21">
        <f t="shared" si="1184"/>
        <v>572.87222222222044</v>
      </c>
      <c r="H1087" s="21"/>
      <c r="I1087" s="50">
        <v>1037</v>
      </c>
      <c r="J1087" s="21">
        <v>44849</v>
      </c>
      <c r="K1087" s="21">
        <v>10.54</v>
      </c>
      <c r="L1087" s="21">
        <v>23</v>
      </c>
      <c r="M1087" s="51">
        <v>7.17</v>
      </c>
      <c r="N1087" s="40"/>
      <c r="O1087" s="40"/>
      <c r="P1087" s="40"/>
      <c r="R1087" s="22"/>
      <c r="S1087" s="22"/>
      <c r="T1087" s="22"/>
      <c r="U1087" s="52">
        <f t="shared" si="1173"/>
        <v>2.6350754176313692E-5</v>
      </c>
      <c r="V1087" s="52">
        <f t="shared" si="1174"/>
        <v>3.7005093859294918E-3</v>
      </c>
      <c r="W1087" s="52">
        <f t="shared" si="1175"/>
        <v>1.0716588706401004E-5</v>
      </c>
      <c r="X1087" s="247">
        <f>W1087+V1087+SUM($U$1063:U1087)</f>
        <v>3.9701583854557035E-3</v>
      </c>
      <c r="Y1087" s="104">
        <f>W1087+V1087+SUM($U$1063:U1087)-$X$1063</f>
        <v>3.7644852827316919E-3</v>
      </c>
      <c r="Z1087" s="42"/>
      <c r="AA1087" s="1">
        <f t="shared" si="1185"/>
        <v>1.3102128097362752E-5</v>
      </c>
      <c r="AB1087" s="41">
        <f t="shared" si="1176"/>
        <v>0.11212570911323462</v>
      </c>
      <c r="AC1087" s="48">
        <f t="shared" si="1177"/>
        <v>15.746123856693719</v>
      </c>
      <c r="AD1087" s="48">
        <f t="shared" si="1178"/>
        <v>1.3525018916193479</v>
      </c>
      <c r="AE1087" s="48">
        <f t="shared" si="1179"/>
        <v>7.3454228781079518</v>
      </c>
      <c r="AF1087" s="48">
        <f t="shared" si="1180"/>
        <v>1.3525018916193479</v>
      </c>
      <c r="AG1087" s="238">
        <f t="shared" si="1181"/>
        <v>5.990531776139921</v>
      </c>
      <c r="AH1087" s="48">
        <f t="shared" si="1182"/>
        <v>2.3892103486838111E-3</v>
      </c>
      <c r="AI1087" s="48">
        <f>AE1087+AC1087+SUM($AB$1063:AB1087)</f>
        <v>25.07191641431432</v>
      </c>
      <c r="AJ1087" s="48">
        <f>AE1087+AC1087+SUM($AB$1062:AB1087)-$AI$1063</f>
        <v>24.615075843332203</v>
      </c>
      <c r="AK1087" s="46"/>
      <c r="AL1087" s="86"/>
      <c r="AM1087" s="41"/>
      <c r="AN1087" s="41"/>
      <c r="AO1087" s="41"/>
      <c r="AP1087" s="41"/>
      <c r="AQ1087"/>
      <c r="AR1087" s="41"/>
      <c r="AT1087" s="41"/>
      <c r="AU1087" s="41"/>
      <c r="AW1087" s="22"/>
      <c r="AX1087" s="22"/>
      <c r="AY1087" s="22"/>
      <c r="AZ1087" s="22"/>
      <c r="BA1087" s="22"/>
      <c r="BB1087" s="22"/>
    </row>
    <row r="1088" spans="4:54" ht="14.4" x14ac:dyDescent="0.3">
      <c r="E1088" s="32">
        <v>40507.614583333336</v>
      </c>
      <c r="F1088" s="21">
        <f t="shared" si="1183"/>
        <v>622.93611111111386</v>
      </c>
      <c r="G1088" s="21">
        <f t="shared" si="1184"/>
        <v>622.93611111111386</v>
      </c>
      <c r="H1088" s="21"/>
      <c r="I1088" s="50">
        <v>1037</v>
      </c>
      <c r="J1088" s="21">
        <v>47985</v>
      </c>
      <c r="K1088" s="21">
        <v>16.5</v>
      </c>
      <c r="L1088" s="21">
        <v>51</v>
      </c>
      <c r="M1088" s="51">
        <v>7.17</v>
      </c>
      <c r="N1088" s="40"/>
      <c r="O1088" s="40"/>
      <c r="P1088" s="40"/>
      <c r="R1088" s="22"/>
      <c r="S1088" s="22"/>
      <c r="T1088" s="22"/>
      <c r="U1088" s="52">
        <f t="shared" si="1173"/>
        <v>4.1251180636544211E-5</v>
      </c>
      <c r="V1088" s="52">
        <f t="shared" si="1174"/>
        <v>5.7930175396429442E-3</v>
      </c>
      <c r="W1088" s="52">
        <f t="shared" si="1175"/>
        <v>1.677644342083649E-5</v>
      </c>
      <c r="X1088" s="247">
        <f>W1088+V1088+SUM($U$1063:U1088)</f>
        <v>6.1099775745201354E-3</v>
      </c>
      <c r="Y1088" s="104">
        <f>W1088+V1088+SUM($U$1063:U1088)-$X$1063</f>
        <v>5.9043044717961238E-3</v>
      </c>
      <c r="Z1088" s="42"/>
      <c r="AA1088" s="1">
        <f t="shared" si="1185"/>
        <v>1.8209416945822148E-5</v>
      </c>
      <c r="AB1088" s="41">
        <f t="shared" si="1176"/>
        <v>0.11996593350573174</v>
      </c>
      <c r="AC1088" s="48">
        <f t="shared" si="1177"/>
        <v>16.847148281197978</v>
      </c>
      <c r="AD1088" s="48">
        <f t="shared" si="1178"/>
        <v>1.4470735862417095</v>
      </c>
      <c r="AE1088" s="48">
        <f t="shared" si="1179"/>
        <v>7.8590407100717989</v>
      </c>
      <c r="AF1088" s="48">
        <f t="shared" si="1180"/>
        <v>1.4470735862417092</v>
      </c>
      <c r="AG1088" s="238">
        <f t="shared" si="1181"/>
        <v>6.4094108514810619</v>
      </c>
      <c r="AH1088" s="48">
        <f t="shared" si="1182"/>
        <v>2.5562723490288011E-3</v>
      </c>
      <c r="AI1088" s="48">
        <f>AE1088+AC1088+SUM($AB$1063:AB1088)</f>
        <v>26.806524604288157</v>
      </c>
      <c r="AJ1088" s="48">
        <f>AE1088+AC1088+SUM($AB$1062:AB1088)-$AI$1063</f>
        <v>26.34968403330604</v>
      </c>
      <c r="AK1088" s="46"/>
      <c r="AL1088" s="86"/>
      <c r="AM1088" s="41"/>
      <c r="AN1088" s="41"/>
      <c r="AO1088" s="41"/>
      <c r="AP1088" s="41"/>
      <c r="AQ1088"/>
      <c r="AR1088" s="41"/>
      <c r="AT1088" s="41"/>
      <c r="AU1088" s="41"/>
      <c r="AW1088" s="22"/>
      <c r="AX1088" s="22"/>
      <c r="AY1088" s="22"/>
      <c r="AZ1088" s="22"/>
      <c r="BA1088" s="22"/>
      <c r="BB1088" s="22"/>
    </row>
    <row r="1089" spans="4:54" ht="14.4" x14ac:dyDescent="0.3">
      <c r="E1089" s="32">
        <v>40534.611111111109</v>
      </c>
      <c r="F1089" s="21">
        <f t="shared" si="1183"/>
        <v>649.9326388888876</v>
      </c>
      <c r="G1089" s="21">
        <f t="shared" si="1184"/>
        <v>649.9326388888876</v>
      </c>
      <c r="H1089" s="21"/>
      <c r="I1089" s="50">
        <v>1037</v>
      </c>
      <c r="J1089" s="21">
        <v>47176</v>
      </c>
      <c r="K1089" s="21">
        <v>19.18</v>
      </c>
      <c r="L1089" s="21">
        <v>53</v>
      </c>
      <c r="M1089" s="51">
        <v>7.17</v>
      </c>
      <c r="N1089" s="40"/>
      <c r="O1089" s="40"/>
      <c r="P1089" s="40"/>
      <c r="R1089" s="22"/>
      <c r="S1089" s="22"/>
      <c r="T1089" s="22"/>
      <c r="U1089" s="52">
        <f t="shared" si="1173"/>
        <v>4.7951372400540481E-5</v>
      </c>
      <c r="V1089" s="52">
        <f t="shared" si="1174"/>
        <v>6.7339440248697976E-3</v>
      </c>
      <c r="W1089" s="52">
        <f t="shared" si="1175"/>
        <v>1.9501344534039023E-5</v>
      </c>
      <c r="X1089" s="247">
        <f>W1089+V1089+SUM($U$1063:U1089)</f>
        <v>7.1015803332607329E-3</v>
      </c>
      <c r="Y1089" s="104">
        <f>W1089+V1089+SUM($U$1063:U1089)-$X$1063</f>
        <v>6.8959072305367214E-3</v>
      </c>
      <c r="Z1089" s="42"/>
      <c r="AA1089" s="1">
        <f t="shared" si="1185"/>
        <v>3.4385319796270381E-5</v>
      </c>
      <c r="AB1089" s="41">
        <f t="shared" si="1176"/>
        <v>0.11794337561876421</v>
      </c>
      <c r="AC1089" s="48">
        <f t="shared" si="1177"/>
        <v>16.563114875769422</v>
      </c>
      <c r="AD1089" s="48">
        <f t="shared" si="1178"/>
        <v>1.4226767428266931</v>
      </c>
      <c r="AE1089" s="48">
        <f t="shared" si="1179"/>
        <v>7.7265417221704116</v>
      </c>
      <c r="AF1089" s="48">
        <f t="shared" si="1180"/>
        <v>1.4226767428266931</v>
      </c>
      <c r="AG1089" s="238">
        <f t="shared" si="1181"/>
        <v>6.3013518043028141</v>
      </c>
      <c r="AH1089" s="48">
        <f t="shared" si="1182"/>
        <v>2.513175040904089E-3</v>
      </c>
      <c r="AI1089" s="48">
        <f>AE1089+AC1089+SUM($AB$1063:AB1089)</f>
        <v>26.507935586576977</v>
      </c>
      <c r="AJ1089" s="48">
        <f>AE1089+AC1089+SUM($AB$1062:AB1089)-$AI$1063</f>
        <v>26.051095015594861</v>
      </c>
      <c r="AK1089" s="46"/>
      <c r="AL1089" s="86"/>
      <c r="AM1089" s="41"/>
      <c r="AN1089" s="41"/>
      <c r="AO1089" s="41"/>
      <c r="AP1089" s="41"/>
      <c r="AQ1089"/>
      <c r="AR1089" s="41"/>
      <c r="AT1089" s="41"/>
      <c r="AU1089" s="41"/>
      <c r="AW1089" s="22"/>
      <c r="AX1089" s="22"/>
      <c r="AY1089" s="22"/>
      <c r="AZ1089" s="22"/>
      <c r="BA1089" s="22"/>
      <c r="BB1089" s="22"/>
    </row>
    <row r="1090" spans="4:54" ht="14.4" x14ac:dyDescent="0.3">
      <c r="E1090" s="32">
        <v>40610.54583333333</v>
      </c>
      <c r="F1090" s="21">
        <f t="shared" si="1183"/>
        <v>725.86736111110804</v>
      </c>
      <c r="G1090" s="21">
        <f t="shared" si="1184"/>
        <v>725.86736111110804</v>
      </c>
      <c r="H1090" s="21"/>
      <c r="I1090" s="50">
        <v>1037</v>
      </c>
      <c r="J1090" s="21">
        <v>46512</v>
      </c>
      <c r="K1090" s="21">
        <v>64.89</v>
      </c>
      <c r="L1090" s="21">
        <v>37</v>
      </c>
      <c r="M1090" s="51">
        <v>7.17</v>
      </c>
      <c r="N1090" s="40"/>
      <c r="O1090" s="40"/>
      <c r="P1090" s="40"/>
      <c r="R1090" s="22"/>
      <c r="S1090" s="22"/>
      <c r="T1090" s="22"/>
      <c r="U1090" s="52">
        <f t="shared" si="1173"/>
        <v>1.6222964312153658E-4</v>
      </c>
      <c r="V1090" s="52">
        <f t="shared" si="1174"/>
        <v>2.2782358069541247E-2</v>
      </c>
      <c r="W1090" s="52">
        <f t="shared" si="1175"/>
        <v>6.5977176580489687E-5</v>
      </c>
      <c r="X1090" s="247">
        <f>W1090+V1090+SUM($U$1063:U1090)</f>
        <v>2.3358699853100167E-2</v>
      </c>
      <c r="Y1090" s="104">
        <f>W1090+V1090+SUM($U$1063:U1090)-$X$1063</f>
        <v>2.3153026750376157E-2</v>
      </c>
      <c r="Z1090" s="90">
        <f>(0.05-Y1090)/((Y1091-Y1090)/(G1091-G1090))+G1090</f>
        <v>772.57812785022827</v>
      </c>
      <c r="AA1090" s="1">
        <f t="shared" si="1185"/>
        <v>1.2977560486843658E-4</v>
      </c>
      <c r="AB1090" s="41">
        <f t="shared" si="1176"/>
        <v>0.11628332810708752</v>
      </c>
      <c r="AC1090" s="48">
        <f t="shared" si="1177"/>
        <v>16.329989806295309</v>
      </c>
      <c r="AD1090" s="48">
        <f t="shared" si="1178"/>
        <v>1.4026526340163465</v>
      </c>
      <c r="AE1090" s="48">
        <f t="shared" si="1179"/>
        <v>7.6177910077494948</v>
      </c>
      <c r="AF1090" s="48">
        <f t="shared" si="1180"/>
        <v>1.4026526340163463</v>
      </c>
      <c r="AG1090" s="238">
        <f t="shared" si="1181"/>
        <v>6.2126605715137471</v>
      </c>
      <c r="AH1090" s="48">
        <f t="shared" si="1182"/>
        <v>2.4778022194024713E-3</v>
      </c>
      <c r="AI1090" s="48">
        <f>AE1090+AC1090+SUM($AB$1063:AB1090)</f>
        <v>26.282343130789037</v>
      </c>
      <c r="AJ1090" s="48">
        <f>AE1090+AC1090+SUM($AB$1062:AB1090)-$AI$1063</f>
        <v>25.825502559806921</v>
      </c>
      <c r="AK1090" s="46"/>
      <c r="AL1090" s="86"/>
      <c r="AM1090" s="41"/>
      <c r="AN1090" s="41"/>
      <c r="AO1090" s="41"/>
      <c r="AP1090" s="41"/>
      <c r="AQ1090"/>
      <c r="AR1090" s="41"/>
      <c r="AT1090" s="41"/>
      <c r="AU1090" s="41"/>
      <c r="AW1090" s="22"/>
      <c r="AX1090" s="22"/>
      <c r="AY1090" s="22"/>
      <c r="AZ1090" s="22"/>
      <c r="BA1090" s="22"/>
      <c r="BB1090" s="22"/>
    </row>
    <row r="1091" spans="4:54" ht="14.4" x14ac:dyDescent="0.3">
      <c r="E1091" s="32">
        <v>40659.575694444444</v>
      </c>
      <c r="F1091" s="21">
        <f t="shared" si="1183"/>
        <v>774.8972222222219</v>
      </c>
      <c r="G1091" s="21">
        <f t="shared" si="1184"/>
        <v>774.8972222222219</v>
      </c>
      <c r="H1091" s="21"/>
      <c r="I1091" s="50">
        <v>1037</v>
      </c>
      <c r="J1091" s="21">
        <v>43441</v>
      </c>
      <c r="K1091" s="46">
        <v>143.9</v>
      </c>
      <c r="L1091" s="21">
        <v>57</v>
      </c>
      <c r="M1091" s="51">
        <v>7.17</v>
      </c>
      <c r="N1091" s="40"/>
      <c r="O1091" s="40"/>
      <c r="P1091" s="40"/>
      <c r="R1091" s="22"/>
      <c r="S1091" s="22"/>
      <c r="T1091" s="22"/>
      <c r="U1091" s="52">
        <f t="shared" si="1173"/>
        <v>3.5976029658174011E-4</v>
      </c>
      <c r="V1091" s="52">
        <f t="shared" si="1174"/>
        <v>5.0522134785128459E-2</v>
      </c>
      <c r="W1091" s="52">
        <f t="shared" si="1175"/>
        <v>1.4631092171262853E-4</v>
      </c>
      <c r="X1091" s="247">
        <f>W1091+V1091+SUM($U$1063:U1091)</f>
        <v>5.1538570610401256E-2</v>
      </c>
      <c r="Y1091" s="104">
        <f>W1091+V1091+SUM($U$1063:U1091)-$X$1063</f>
        <v>5.1332897507677243E-2</v>
      </c>
      <c r="Z1091" s="90"/>
      <c r="AA1091" s="1">
        <f t="shared" si="1185"/>
        <v>2.8993453149640959E-4</v>
      </c>
      <c r="AB1091" s="41">
        <f t="shared" si="1176"/>
        <v>0.10860560836558285</v>
      </c>
      <c r="AC1091" s="48">
        <f t="shared" si="1177"/>
        <v>15.251786359977523</v>
      </c>
      <c r="AD1091" s="48">
        <f t="shared" si="1178"/>
        <v>1.3100411307684918</v>
      </c>
      <c r="AE1091" s="48">
        <f t="shared" si="1179"/>
        <v>7.1148189535527573</v>
      </c>
      <c r="AF1091" s="48">
        <f t="shared" si="1180"/>
        <v>1.310041130768492</v>
      </c>
      <c r="AG1091" s="238">
        <f t="shared" si="1181"/>
        <v>5.8024636198643078</v>
      </c>
      <c r="AH1091" s="48">
        <f t="shared" si="1182"/>
        <v>2.31420291995749E-3</v>
      </c>
      <c r="AI1091" s="48">
        <f>AE1091+AC1091+SUM($AB$1063:AB1091)</f>
        <v>24.809773238640094</v>
      </c>
      <c r="AJ1091" s="48">
        <f>AE1091+AC1091+SUM($AB$1062:AB1091)-$AI$1063</f>
        <v>24.352932667657978</v>
      </c>
      <c r="AK1091" s="46"/>
      <c r="AL1091" s="86"/>
      <c r="AM1091" s="41"/>
      <c r="AN1091" s="41"/>
      <c r="AO1091" s="41"/>
      <c r="AP1091" s="41"/>
      <c r="AQ1091"/>
      <c r="AR1091" s="41"/>
      <c r="AT1091" s="41"/>
      <c r="AU1091" s="41"/>
      <c r="AW1091" s="22"/>
      <c r="AX1091" s="22"/>
      <c r="AY1091" s="22"/>
      <c r="AZ1091" s="22"/>
      <c r="BA1091" s="22"/>
      <c r="BB1091" s="22"/>
    </row>
    <row r="1092" spans="4:54" ht="14.4" x14ac:dyDescent="0.3">
      <c r="E1092" s="32">
        <v>40700.544444444444</v>
      </c>
      <c r="F1092" s="21">
        <f t="shared" si="1183"/>
        <v>815.8659722222219</v>
      </c>
      <c r="G1092" s="21">
        <f t="shared" si="1184"/>
        <v>815.8659722222219</v>
      </c>
      <c r="H1092" s="21"/>
      <c r="I1092" s="50">
        <v>1037</v>
      </c>
      <c r="J1092" s="21">
        <v>42764</v>
      </c>
      <c r="K1092" s="46">
        <v>236.7</v>
      </c>
      <c r="L1092" s="21">
        <v>10</v>
      </c>
      <c r="M1092" s="51">
        <v>7.17</v>
      </c>
      <c r="N1092" s="40"/>
      <c r="O1092" s="40"/>
      <c r="P1092" s="40"/>
      <c r="R1092" s="22"/>
      <c r="S1092" s="22"/>
      <c r="T1092" s="22"/>
      <c r="U1092" s="52">
        <f t="shared" si="1173"/>
        <v>5.917669367678796E-4</v>
      </c>
      <c r="V1092" s="52">
        <f t="shared" si="1174"/>
        <v>8.3103469795968762E-2</v>
      </c>
      <c r="W1092" s="52">
        <f t="shared" si="1175"/>
        <v>2.4066570652799983E-4</v>
      </c>
      <c r="X1092" s="247">
        <f>W1092+V1092+SUM($U$1063:U1092)</f>
        <v>8.4806027342824816E-2</v>
      </c>
      <c r="Y1092" s="104">
        <f>W1092+V1092+SUM($U$1063:U1092)-$X$1063</f>
        <v>8.4600354240100803E-2</v>
      </c>
      <c r="Z1092" s="90"/>
      <c r="AA1092" s="1">
        <f t="shared" si="1185"/>
        <v>4.5755907399898686E-4</v>
      </c>
      <c r="AB1092" s="41">
        <f t="shared" si="1176"/>
        <v>0.10691305992370767</v>
      </c>
      <c r="AC1092" s="48">
        <f t="shared" si="1177"/>
        <v>15.014097094866111</v>
      </c>
      <c r="AD1092" s="48">
        <f t="shared" si="1178"/>
        <v>1.2896249836832439</v>
      </c>
      <c r="AE1092" s="48">
        <f t="shared" si="1179"/>
        <v>7.0039390835784179</v>
      </c>
      <c r="AF1092" s="48">
        <f t="shared" si="1180"/>
        <v>1.2896249836832436</v>
      </c>
      <c r="AG1092" s="238">
        <f t="shared" si="1181"/>
        <v>5.7120359623368993</v>
      </c>
      <c r="AH1092" s="48">
        <f t="shared" si="1182"/>
        <v>2.2781375582758704E-3</v>
      </c>
      <c r="AI1092" s="48">
        <f>AE1092+AC1092+SUM($AB$1063:AB1092)</f>
        <v>24.56811716347805</v>
      </c>
      <c r="AJ1092" s="48">
        <f>AE1092+AC1092+SUM($AB$1062:AB1092)-$AI$1063</f>
        <v>24.111276592495933</v>
      </c>
      <c r="AK1092" s="46"/>
      <c r="AL1092" s="86"/>
      <c r="AM1092" s="41"/>
      <c r="AN1092" s="41"/>
      <c r="AO1092" s="41"/>
      <c r="AP1092" s="41"/>
      <c r="AQ1092"/>
      <c r="AR1092" s="41"/>
      <c r="AT1092" s="41"/>
      <c r="AU1092" s="41"/>
      <c r="AW1092" s="22"/>
      <c r="AX1092" s="22"/>
      <c r="AY1092" s="22"/>
      <c r="AZ1092" s="22"/>
      <c r="BA1092" s="22"/>
      <c r="BB1092" s="22"/>
    </row>
    <row r="1093" spans="4:54" ht="14.4" x14ac:dyDescent="0.3">
      <c r="D1093" s="90">
        <f>(F1094-F1093)/Y1094*0.2+F1093</f>
        <v>898.05535841501523</v>
      </c>
      <c r="E1093" s="32">
        <v>40749.597222222219</v>
      </c>
      <c r="F1093" s="21">
        <f t="shared" si="1183"/>
        <v>864.91874999999709</v>
      </c>
      <c r="G1093" s="21">
        <f t="shared" si="1184"/>
        <v>864.91874999999709</v>
      </c>
      <c r="H1093" s="21"/>
      <c r="I1093" s="50">
        <v>1037</v>
      </c>
      <c r="J1093" s="21">
        <v>43403</v>
      </c>
      <c r="K1093" s="21">
        <v>396.3</v>
      </c>
      <c r="L1093" s="21" t="s">
        <v>182</v>
      </c>
      <c r="M1093" s="51">
        <v>7.17</v>
      </c>
      <c r="N1093" s="40"/>
      <c r="P1093" s="40"/>
      <c r="R1093" s="22"/>
      <c r="S1093" s="22"/>
      <c r="T1093" s="22"/>
      <c r="U1093" s="52">
        <f t="shared" si="1173"/>
        <v>9.9077835674318002E-4</v>
      </c>
      <c r="V1093" s="52">
        <f t="shared" si="1174"/>
        <v>0.13913774854306052</v>
      </c>
      <c r="W1093" s="52">
        <f t="shared" si="1175"/>
        <v>4.0293966834409095E-4</v>
      </c>
      <c r="X1093" s="247">
        <f>W1093+V1093+SUM($U$1063:U1093)</f>
        <v>0.14199335840847585</v>
      </c>
      <c r="Y1093" s="104">
        <f>W1093+V1093+SUM($U$1063:U1093)-$X$1063</f>
        <v>0.14178768530575184</v>
      </c>
      <c r="Z1093" s="42"/>
      <c r="AA1093" s="1">
        <f t="shared" si="1185"/>
        <v>8.4990026377863587E-4</v>
      </c>
      <c r="AB1093" s="41">
        <f t="shared" si="1176"/>
        <v>0.10851060564654111</v>
      </c>
      <c r="AC1093" s="48">
        <f t="shared" si="1177"/>
        <v>15.238444865037739</v>
      </c>
      <c r="AD1093" s="48">
        <f t="shared" si="1178"/>
        <v>1.3088951727341651</v>
      </c>
      <c r="AE1093" s="48">
        <f t="shared" si="1179"/>
        <v>7.1085952680889095</v>
      </c>
      <c r="AF1093" s="48">
        <f t="shared" si="1180"/>
        <v>1.3088951727341649</v>
      </c>
      <c r="AG1093" s="238">
        <f t="shared" si="1181"/>
        <v>5.7973879167830056</v>
      </c>
      <c r="AH1093" s="48">
        <f t="shared" si="1182"/>
        <v>2.3121785717390235E-3</v>
      </c>
      <c r="AI1093" s="48">
        <f>AE1093+AC1093+SUM($AB$1063:AB1093)</f>
        <v>25.005631723806712</v>
      </c>
      <c r="AJ1093" s="48">
        <f>AE1093+AC1093+SUM($AB$1062:AB1093)-$AI$1063</f>
        <v>24.548791152824595</v>
      </c>
      <c r="AK1093" s="46"/>
      <c r="AL1093" s="86"/>
      <c r="AM1093" s="41"/>
      <c r="AN1093" s="41"/>
      <c r="AO1093" s="41"/>
      <c r="AP1093" s="41"/>
      <c r="AQ1093"/>
      <c r="AR1093" s="41"/>
      <c r="AT1093" s="41"/>
      <c r="AU1093" s="41"/>
      <c r="AW1093" s="22"/>
      <c r="AX1093" s="22"/>
      <c r="AY1093" s="22"/>
      <c r="AZ1093" s="22"/>
      <c r="BA1093" s="22"/>
      <c r="BB1093" s="22"/>
    </row>
    <row r="1094" spans="4:54" ht="14.4" x14ac:dyDescent="0.3">
      <c r="E1094" s="32">
        <v>40800.555555555555</v>
      </c>
      <c r="F1094" s="21">
        <f t="shared" si="1183"/>
        <v>915.87708333333285</v>
      </c>
      <c r="G1094" s="21">
        <f t="shared" si="1184"/>
        <v>915.87708333333285</v>
      </c>
      <c r="H1094" s="21"/>
      <c r="I1094" s="50">
        <v>1037</v>
      </c>
      <c r="J1094" s="21">
        <v>44754</v>
      </c>
      <c r="K1094" s="21">
        <v>861</v>
      </c>
      <c r="L1094" s="21">
        <v>40</v>
      </c>
      <c r="M1094" s="51">
        <v>7.17</v>
      </c>
      <c r="N1094" s="40"/>
      <c r="O1094" s="40"/>
      <c r="P1094" s="40"/>
      <c r="R1094" s="22"/>
      <c r="S1094" s="22"/>
      <c r="T1094" s="22"/>
      <c r="U1094" s="52">
        <f t="shared" si="1173"/>
        <v>2.1525616077614886E-3</v>
      </c>
      <c r="V1094" s="52">
        <f t="shared" si="1174"/>
        <v>0.30229018797773177</v>
      </c>
      <c r="W1094" s="52">
        <f t="shared" si="1175"/>
        <v>8.7542532032364965E-4</v>
      </c>
      <c r="X1094" s="247">
        <f>W1094+V1094+SUM($U$1063:U1094)</f>
        <v>0.30777084510288816</v>
      </c>
      <c r="Y1094" s="104">
        <f>W1094+V1094+SUM($U$1063:U1094)-$X$1063</f>
        <v>0.30756517200016414</v>
      </c>
      <c r="Z1094" s="42"/>
      <c r="AA1094" s="1">
        <f t="shared" si="1185"/>
        <v>1.7728696745849147E-3</v>
      </c>
      <c r="AB1094" s="41">
        <f t="shared" si="1176"/>
        <v>0.11188820231563028</v>
      </c>
      <c r="AC1094" s="48">
        <f t="shared" si="1177"/>
        <v>15.71277011934426</v>
      </c>
      <c r="AD1094" s="48">
        <f t="shared" si="1178"/>
        <v>1.3496369965335304</v>
      </c>
      <c r="AE1094" s="48">
        <f t="shared" si="1179"/>
        <v>7.3298636644483324</v>
      </c>
      <c r="AF1094" s="48">
        <f t="shared" si="1180"/>
        <v>1.34963699653353</v>
      </c>
      <c r="AG1094" s="238">
        <f t="shared" si="1181"/>
        <v>5.977842518436665</v>
      </c>
      <c r="AH1094" s="48">
        <f t="shared" si="1182"/>
        <v>2.3841494781376457E-3</v>
      </c>
      <c r="AI1094" s="48">
        <f>AE1094+AC1094+SUM($AB$1063:AB1094)</f>
        <v>25.813113576788286</v>
      </c>
      <c r="AJ1094" s="48">
        <f>AE1094+AC1094+SUM($AB$1062:AB1094)-$AI$1063</f>
        <v>25.35627300580617</v>
      </c>
      <c r="AK1094" s="46"/>
      <c r="AL1094" s="86"/>
      <c r="AM1094" s="41"/>
      <c r="AN1094" s="41"/>
      <c r="AO1094" s="41"/>
      <c r="AP1094" s="41"/>
      <c r="AQ1094"/>
      <c r="AR1094" s="41"/>
      <c r="AT1094" s="41"/>
      <c r="AU1094" s="41"/>
      <c r="AW1094" s="22"/>
      <c r="AX1094" s="22"/>
      <c r="AY1094" s="22"/>
      <c r="AZ1094" s="22"/>
      <c r="BA1094" s="22"/>
      <c r="BB1094" s="22"/>
    </row>
    <row r="1095" spans="4:54" ht="14.4" x14ac:dyDescent="0.3">
      <c r="E1095" s="32">
        <v>40855.428472222222</v>
      </c>
      <c r="F1095" s="21">
        <f t="shared" si="1183"/>
        <v>970.75</v>
      </c>
      <c r="G1095" s="21">
        <f t="shared" si="1184"/>
        <v>970.75</v>
      </c>
      <c r="H1095" s="21"/>
      <c r="I1095" s="50">
        <v>1037</v>
      </c>
      <c r="J1095" s="21">
        <v>55717</v>
      </c>
      <c r="K1095" s="21">
        <v>4192</v>
      </c>
      <c r="L1095" s="21">
        <v>7</v>
      </c>
      <c r="M1095" s="51">
        <v>7.17</v>
      </c>
      <c r="N1095" s="40"/>
      <c r="O1095" s="40"/>
      <c r="P1095" s="40"/>
      <c r="R1095" s="22"/>
      <c r="S1095" s="22"/>
      <c r="T1095" s="22"/>
      <c r="U1095" s="52">
        <f t="shared" si="1173"/>
        <v>1.0480299953235957E-2</v>
      </c>
      <c r="V1095" s="52">
        <f t="shared" si="1174"/>
        <v>1.4717775470414072</v>
      </c>
      <c r="W1095" s="52">
        <f t="shared" si="1175"/>
        <v>4.2622333830391861E-3</v>
      </c>
      <c r="X1095" s="247">
        <f>W1095+V1095+SUM($U$1063:U1095)</f>
        <v>1.491125312182515</v>
      </c>
      <c r="Y1095" s="104">
        <f>W1095+V1095+SUM($U$1063:U1095)-$X$1063</f>
        <v>1.490919639079791</v>
      </c>
      <c r="Z1095" s="42"/>
      <c r="AA1095" s="1">
        <f t="shared" si="1185"/>
        <v>8.6284822895582453E-3</v>
      </c>
      <c r="AB1095" s="41">
        <f t="shared" si="1176"/>
        <v>0.13929648675917172</v>
      </c>
      <c r="AC1095" s="48">
        <f t="shared" si="1177"/>
        <v>19.561791409471873</v>
      </c>
      <c r="AD1095" s="48">
        <f t="shared" si="1178"/>
        <v>1.6802458894368935</v>
      </c>
      <c r="AE1095" s="48">
        <f t="shared" si="1179"/>
        <v>9.1253969207683738</v>
      </c>
      <c r="AF1095" s="48">
        <f t="shared" si="1180"/>
        <v>1.680245889436893</v>
      </c>
      <c r="AG1095" s="238">
        <f t="shared" si="1181"/>
        <v>7.442182857392317</v>
      </c>
      <c r="AH1095" s="48">
        <f t="shared" si="1182"/>
        <v>2.9681739391651078E-3</v>
      </c>
      <c r="AI1095" s="48">
        <f>AE1095+AC1095+SUM($AB$1063:AB1095)</f>
        <v>31.596964609995112</v>
      </c>
      <c r="AJ1095" s="48">
        <f>AE1095+AC1095+SUM($AB$1062:AB1095)-$AI$1063</f>
        <v>31.140124039012996</v>
      </c>
      <c r="AK1095" s="46"/>
      <c r="AL1095" s="86"/>
      <c r="AM1095" s="41"/>
      <c r="AN1095" s="41"/>
      <c r="AO1095" s="41"/>
      <c r="AP1095" s="41"/>
      <c r="AQ1095"/>
      <c r="AR1095" s="41"/>
      <c r="AT1095" s="41"/>
      <c r="AU1095" s="41"/>
      <c r="AW1095" s="22"/>
      <c r="AX1095" s="22"/>
      <c r="AY1095" s="22"/>
      <c r="AZ1095" s="22"/>
      <c r="BA1095" s="22"/>
      <c r="BB1095" s="22"/>
    </row>
    <row r="1096" spans="4:54" ht="14.4" x14ac:dyDescent="0.3">
      <c r="E1096" s="32">
        <v>40863.625694444447</v>
      </c>
      <c r="F1096" s="21">
        <f t="shared" si="1183"/>
        <v>978.94722222222481</v>
      </c>
      <c r="G1096" s="21">
        <f t="shared" si="1184"/>
        <v>978.94722222222481</v>
      </c>
      <c r="H1096" s="21"/>
      <c r="I1096" s="50">
        <v>1037</v>
      </c>
      <c r="J1096" s="21">
        <v>56582</v>
      </c>
      <c r="K1096" s="21">
        <v>5422</v>
      </c>
      <c r="L1096" s="21">
        <v>9</v>
      </c>
      <c r="M1096" s="51">
        <v>7.17</v>
      </c>
      <c r="N1096" s="40"/>
      <c r="O1096" s="40"/>
      <c r="P1096" s="40"/>
      <c r="R1096" s="22"/>
      <c r="S1096" s="22"/>
      <c r="T1096" s="22"/>
      <c r="U1096" s="52">
        <f t="shared" si="1173"/>
        <v>1.35553879643238E-2</v>
      </c>
      <c r="V1096" s="52">
        <f t="shared" si="1174"/>
        <v>1.9036206727238811</v>
      </c>
      <c r="W1096" s="52">
        <f t="shared" si="1175"/>
        <v>5.5128409835015412E-3</v>
      </c>
      <c r="X1096" s="247">
        <f>W1096+V1096+SUM($U$1063:U1096)</f>
        <v>1.9377744334297751</v>
      </c>
      <c r="Y1096" s="104">
        <f>W1096+V1096+SUM($U$1063:U1096)-$X$1063</f>
        <v>1.9375687603270511</v>
      </c>
      <c r="Z1096" s="42"/>
      <c r="AA1096" s="1">
        <f t="shared" si="1185"/>
        <v>1.5577884517549254E-2</v>
      </c>
      <c r="AB1096" s="41">
        <f t="shared" si="1176"/>
        <v>0.14145904865314815</v>
      </c>
      <c r="AC1096" s="48">
        <f t="shared" si="1177"/>
        <v>19.865485965337999</v>
      </c>
      <c r="AD1096" s="48">
        <f t="shared" si="1178"/>
        <v>1.706331513113023</v>
      </c>
      <c r="AE1096" s="48">
        <f t="shared" si="1179"/>
        <v>9.2670676556691163</v>
      </c>
      <c r="AF1096" s="48">
        <f t="shared" si="1180"/>
        <v>1.7063315131130226</v>
      </c>
      <c r="AG1096" s="238">
        <f t="shared" si="1181"/>
        <v>7.557721888058798</v>
      </c>
      <c r="AH1096" s="48">
        <f t="shared" si="1182"/>
        <v>3.0142544972959805E-3</v>
      </c>
      <c r="AI1096" s="48">
        <f>AE1096+AC1096+SUM($AB$1063:AB1096)</f>
        <v>32.183788949415131</v>
      </c>
      <c r="AJ1096" s="48">
        <f>AE1096+AC1096+SUM($AB$1062:AB1096)-$AI$1063</f>
        <v>31.726948378433015</v>
      </c>
      <c r="AK1096" s="46"/>
      <c r="AL1096" s="86"/>
      <c r="AM1096" s="41"/>
      <c r="AN1096" s="41"/>
      <c r="AO1096" s="41"/>
      <c r="AP1096" s="41"/>
      <c r="AQ1096"/>
      <c r="AR1096" s="41"/>
      <c r="AT1096" s="41"/>
      <c r="AU1096" s="41"/>
      <c r="AW1096" s="22"/>
      <c r="AX1096" s="22"/>
      <c r="AY1096" s="22"/>
      <c r="AZ1096" s="22"/>
      <c r="BA1096" s="22"/>
      <c r="BB1096" s="22"/>
    </row>
    <row r="1097" spans="4:54" ht="14.4" x14ac:dyDescent="0.3">
      <c r="E1097" s="32">
        <v>40945.455555555556</v>
      </c>
      <c r="F1097" s="21">
        <f t="shared" si="1183"/>
        <v>1060.7770833333343</v>
      </c>
      <c r="G1097" s="21">
        <f t="shared" si="1184"/>
        <v>1060.7770833333343</v>
      </c>
      <c r="H1097" s="21"/>
      <c r="I1097" s="50">
        <v>1037</v>
      </c>
      <c r="J1097" s="21">
        <v>64981</v>
      </c>
      <c r="K1097" s="21">
        <v>9709</v>
      </c>
      <c r="L1097" s="21">
        <v>14</v>
      </c>
      <c r="M1097" s="51">
        <v>7.17</v>
      </c>
      <c r="N1097" s="40"/>
      <c r="O1097" s="40"/>
      <c r="P1097" s="40"/>
      <c r="R1097" s="22"/>
      <c r="S1097" s="22"/>
      <c r="T1097" s="22"/>
      <c r="U1097" s="52">
        <f t="shared" si="1173"/>
        <v>2.4273194715164106E-2</v>
      </c>
      <c r="V1097" s="52">
        <f t="shared" si="1174"/>
        <v>3.408751957114748</v>
      </c>
      <c r="W1097" s="52">
        <f t="shared" si="1175"/>
        <v>9.8716660104788793E-3</v>
      </c>
      <c r="X1097" s="247">
        <f>W1097+V1097+SUM($U$1063:U1097)</f>
        <v>3.4715377375627834</v>
      </c>
      <c r="Y1097" s="104">
        <f>W1097+V1097+SUM($U$1063:U1097)-$X$1063</f>
        <v>3.4713320644600594</v>
      </c>
      <c r="Z1097" s="42"/>
      <c r="AA1097" s="1">
        <f t="shared" si="1185"/>
        <v>2.1786719548337226E-2</v>
      </c>
      <c r="AB1097" s="41">
        <f t="shared" si="1176"/>
        <v>0.16245714963292601</v>
      </c>
      <c r="AC1097" s="48">
        <f t="shared" si="1177"/>
        <v>22.81430743900231</v>
      </c>
      <c r="AD1097" s="48">
        <f t="shared" si="1178"/>
        <v>1.9596183954896846</v>
      </c>
      <c r="AE1097" s="48">
        <f t="shared" si="1179"/>
        <v>10.642665924375857</v>
      </c>
      <c r="AF1097" s="48">
        <f t="shared" si="1180"/>
        <v>1.959618395489684</v>
      </c>
      <c r="AG1097" s="238">
        <f t="shared" si="1181"/>
        <v>8.679585840160275</v>
      </c>
      <c r="AH1097" s="48">
        <f t="shared" si="1182"/>
        <v>3.4616887258985202E-3</v>
      </c>
      <c r="AI1097" s="48">
        <f>AE1097+AC1097+SUM($AB$1063:AB1097)</f>
        <v>36.670665841419108</v>
      </c>
      <c r="AJ1097" s="48">
        <f>AE1097+AC1097+SUM($AB$1062:AB1097)-$AI$1063</f>
        <v>36.213825270436992</v>
      </c>
      <c r="AK1097" s="46"/>
      <c r="AL1097" s="86"/>
      <c r="AM1097" s="41"/>
      <c r="AN1097" s="41"/>
      <c r="AO1097" s="41"/>
      <c r="AP1097" s="41"/>
      <c r="AQ1097"/>
      <c r="AR1097" s="41"/>
      <c r="AT1097" s="41"/>
      <c r="AU1097" s="41"/>
      <c r="AW1097" s="22"/>
      <c r="AX1097" s="22"/>
      <c r="AY1097" s="22"/>
      <c r="AZ1097" s="22"/>
      <c r="BA1097" s="22"/>
      <c r="BB1097" s="22"/>
    </row>
    <row r="1098" spans="4:54" ht="14.4" x14ac:dyDescent="0.3">
      <c r="E1098" s="32">
        <v>41016.638194444444</v>
      </c>
      <c r="F1098" s="21">
        <f t="shared" si="1183"/>
        <v>1131.9597222222219</v>
      </c>
      <c r="G1098" s="21">
        <f t="shared" si="1184"/>
        <v>1131.9597222222219</v>
      </c>
      <c r="H1098" s="21"/>
      <c r="I1098" s="50">
        <v>1037</v>
      </c>
      <c r="J1098" s="21">
        <v>64908</v>
      </c>
      <c r="K1098" s="21">
        <v>13127</v>
      </c>
      <c r="L1098" s="21">
        <v>47</v>
      </c>
      <c r="M1098" s="51">
        <v>7.17</v>
      </c>
      <c r="N1098" s="40"/>
      <c r="O1098" s="40"/>
      <c r="P1098" s="40"/>
      <c r="R1098" s="22"/>
      <c r="S1098" s="22"/>
      <c r="T1098" s="22"/>
      <c r="U1098" s="52">
        <f t="shared" si="1173"/>
        <v>3.2818439285813079E-2</v>
      </c>
      <c r="V1098" s="52">
        <f t="shared" si="1174"/>
        <v>4.6087843177510859</v>
      </c>
      <c r="W1098" s="52">
        <f t="shared" si="1175"/>
        <v>1.3346931683958825E-2</v>
      </c>
      <c r="X1098" s="247">
        <f>W1098+V1098+SUM($U$1063:U1098)</f>
        <v>4.7078638031584141</v>
      </c>
      <c r="Y1098" s="104">
        <f>W1098+V1098+SUM($U$1063:U1098)-$X$1063</f>
        <v>4.7076581300556901</v>
      </c>
      <c r="Z1098" s="42"/>
      <c r="AA1098" s="1">
        <f t="shared" si="1185"/>
        <v>1.9295626509052109E-2</v>
      </c>
      <c r="AB1098" s="41">
        <f t="shared" si="1176"/>
        <v>0.16227464440950373</v>
      </c>
      <c r="AC1098" s="48">
        <f t="shared" si="1177"/>
        <v>22.78867772503904</v>
      </c>
      <c r="AD1098" s="48">
        <f t="shared" si="1178"/>
        <v>1.9574169497921612</v>
      </c>
      <c r="AE1098" s="48">
        <f t="shared" si="1179"/>
        <v>10.630709897037415</v>
      </c>
      <c r="AF1098" s="48">
        <f t="shared" si="1180"/>
        <v>1.9574169497921612</v>
      </c>
      <c r="AG1098" s="238">
        <f t="shared" si="1181"/>
        <v>8.6698351473988264</v>
      </c>
      <c r="AH1098" s="48">
        <f t="shared" si="1182"/>
        <v>3.4577998464262044E-3</v>
      </c>
      <c r="AI1098" s="48">
        <f>AE1098+AC1098+SUM($AB$1063:AB1098)</f>
        <v>36.795354744526904</v>
      </c>
      <c r="AJ1098" s="48">
        <f>AE1098+AC1098+SUM($AB$1062:AB1098)-$AI$1063</f>
        <v>36.338514173544787</v>
      </c>
      <c r="AK1098" s="46"/>
      <c r="AL1098" s="86"/>
      <c r="AM1098" s="41"/>
      <c r="AN1098" s="41"/>
      <c r="AO1098" s="41"/>
      <c r="AP1098" s="41"/>
      <c r="AQ1098"/>
      <c r="AR1098" s="41"/>
      <c r="AT1098" s="41"/>
      <c r="AU1098" s="41"/>
      <c r="AW1098" s="22"/>
      <c r="AX1098" s="22"/>
      <c r="AY1098" s="22"/>
      <c r="AZ1098" s="22"/>
      <c r="BA1098" s="22"/>
      <c r="BB1098" s="22"/>
    </row>
    <row r="1099" spans="4:54" ht="14.4" x14ac:dyDescent="0.3">
      <c r="E1099" s="32">
        <v>41085.590277777781</v>
      </c>
      <c r="F1099" s="21">
        <f t="shared" si="1183"/>
        <v>1200.9118055555591</v>
      </c>
      <c r="G1099" s="21">
        <f t="shared" si="1184"/>
        <v>1200.9118055555591</v>
      </c>
      <c r="H1099" s="21"/>
      <c r="I1099" s="50">
        <v>1037</v>
      </c>
      <c r="J1099" s="21">
        <v>62937</v>
      </c>
      <c r="K1099" s="21">
        <v>17866</v>
      </c>
      <c r="L1099" s="21">
        <v>49</v>
      </c>
      <c r="M1099" s="51">
        <v>7.17</v>
      </c>
      <c r="N1099" s="40"/>
      <c r="O1099" s="40"/>
      <c r="P1099" s="40"/>
      <c r="R1099" s="22"/>
      <c r="S1099" s="22"/>
      <c r="T1099" s="22"/>
      <c r="U1099" s="52">
        <f t="shared" si="1173"/>
        <v>4.4666278378939328E-2</v>
      </c>
      <c r="V1099" s="52">
        <f t="shared" si="1174"/>
        <v>6.2726091735309586</v>
      </c>
      <c r="W1099" s="52">
        <f t="shared" si="1175"/>
        <v>1.816532958525241E-2</v>
      </c>
      <c r="X1099" s="247">
        <f>W1099+V1099+SUM($U$1063:U1099)</f>
        <v>6.4211733352185201</v>
      </c>
      <c r="Y1099" s="104">
        <f>W1099+V1099+SUM($U$1063:U1099)-$X$1063</f>
        <v>6.4209676621157961</v>
      </c>
      <c r="Z1099" s="42"/>
      <c r="AA1099" s="1">
        <f t="shared" si="1185"/>
        <v>1.9883152699059273E-2</v>
      </c>
      <c r="AB1099" s="41">
        <f t="shared" si="1176"/>
        <v>0.157347003377102</v>
      </c>
      <c r="AC1099" s="48">
        <f t="shared" si="1177"/>
        <v>22.096675448030783</v>
      </c>
      <c r="AD1099" s="48">
        <f t="shared" si="1178"/>
        <v>1.8979779159590384</v>
      </c>
      <c r="AE1099" s="48">
        <f t="shared" si="1179"/>
        <v>10.307897158899424</v>
      </c>
      <c r="AF1099" s="48">
        <f t="shared" si="1180"/>
        <v>1.8979779159590384</v>
      </c>
      <c r="AG1099" s="238">
        <f t="shared" si="1181"/>
        <v>8.4065664428397131</v>
      </c>
      <c r="AH1099" s="48">
        <f t="shared" si="1182"/>
        <v>3.3528001006736621E-3</v>
      </c>
      <c r="AI1099" s="48">
        <f>AE1099+AC1099+SUM($AB$1063:AB1099)</f>
        <v>35.937886732757754</v>
      </c>
      <c r="AJ1099" s="48">
        <f>AE1099+AC1099+SUM($AB$1062:AB1099)-$AI$1063</f>
        <v>35.481046161775637</v>
      </c>
      <c r="AK1099" s="46"/>
      <c r="AL1099" s="86"/>
      <c r="AM1099" s="41"/>
      <c r="AN1099" s="41"/>
      <c r="AO1099" s="41"/>
      <c r="AP1099" s="41"/>
      <c r="AQ1099"/>
      <c r="AR1099" s="41"/>
      <c r="AT1099" s="41"/>
      <c r="AU1099" s="41"/>
      <c r="AW1099" s="22"/>
      <c r="AX1099" s="22"/>
      <c r="AY1099" s="22"/>
      <c r="AZ1099" s="22"/>
      <c r="BA1099" s="22"/>
      <c r="BB1099" s="22"/>
    </row>
    <row r="1100" spans="4:54" ht="14.4" x14ac:dyDescent="0.3">
      <c r="E1100" s="32">
        <v>41131.410416666666</v>
      </c>
      <c r="F1100" s="21">
        <f t="shared" si="1183"/>
        <v>1246.7319444444438</v>
      </c>
      <c r="G1100" s="21">
        <f t="shared" si="1184"/>
        <v>1246.7319444444438</v>
      </c>
      <c r="H1100" s="21"/>
      <c r="I1100" s="50">
        <v>1037</v>
      </c>
      <c r="J1100" s="21">
        <v>66485</v>
      </c>
      <c r="K1100" s="21">
        <v>24185</v>
      </c>
      <c r="L1100" s="21">
        <v>17</v>
      </c>
      <c r="M1100" s="51">
        <v>7.17</v>
      </c>
      <c r="N1100" s="40"/>
      <c r="O1100" s="40"/>
      <c r="P1100" s="40"/>
      <c r="R1100" s="22"/>
      <c r="S1100" s="22"/>
      <c r="T1100" s="22"/>
      <c r="U1100" s="52">
        <f t="shared" si="1173"/>
        <v>6.0464230526958887E-2</v>
      </c>
      <c r="V1100" s="52">
        <f t="shared" si="1174"/>
        <v>8.4911593452281569</v>
      </c>
      <c r="W1100" s="52">
        <f t="shared" si="1175"/>
        <v>2.4590199038359423E-2</v>
      </c>
      <c r="X1100" s="247">
        <f>W1100+V1100+SUM($U$1063:U1100)</f>
        <v>8.7066126068957832</v>
      </c>
      <c r="Y1100" s="104">
        <f>W1100+V1100+SUM($U$1063:U1100)-$X$1063</f>
        <v>8.7064069337930601</v>
      </c>
      <c r="Z1100" s="42"/>
      <c r="AA1100" s="1">
        <f t="shared" si="1185"/>
        <v>2.7192374356241354E-2</v>
      </c>
      <c r="AB1100" s="41">
        <f t="shared" si="1176"/>
        <v>0.16621725724973585</v>
      </c>
      <c r="AC1100" s="48">
        <f t="shared" si="1177"/>
        <v>23.342349765040066</v>
      </c>
      <c r="AD1100" s="48">
        <f t="shared" si="1178"/>
        <v>2.0049742082167352</v>
      </c>
      <c r="AE1100" s="48">
        <f t="shared" si="1179"/>
        <v>10.888992843787092</v>
      </c>
      <c r="AF1100" s="48">
        <f t="shared" si="1180"/>
        <v>2.0049742082167352</v>
      </c>
      <c r="AG1100" s="238">
        <f t="shared" si="1181"/>
        <v>8.880476825272865</v>
      </c>
      <c r="AH1100" s="48">
        <f t="shared" si="1182"/>
        <v>3.5418102974925465E-3</v>
      </c>
      <c r="AI1100" s="48">
        <f>AE1100+AC1100+SUM($AB$1063:AB1100)</f>
        <v>37.930873991904434</v>
      </c>
      <c r="AJ1100" s="48">
        <f>AE1100+AC1100+SUM($AB$1062:AB1100)-$AI$1063</f>
        <v>37.474033420922318</v>
      </c>
      <c r="AK1100" s="46"/>
      <c r="AL1100" s="86"/>
      <c r="AM1100" s="41"/>
      <c r="AN1100" s="41"/>
      <c r="AO1100" s="41"/>
      <c r="AP1100" s="41"/>
      <c r="AQ1100"/>
      <c r="AR1100" s="41"/>
      <c r="AT1100" s="41"/>
      <c r="AU1100" s="41"/>
      <c r="AW1100" s="22"/>
      <c r="AX1100" s="22"/>
      <c r="AY1100" s="22"/>
      <c r="AZ1100" s="22"/>
      <c r="BA1100" s="22"/>
      <c r="BB1100" s="22"/>
    </row>
    <row r="1101" spans="4:54" ht="14.4" x14ac:dyDescent="0.3">
      <c r="D1101" s="47" t="s">
        <v>126</v>
      </c>
      <c r="E1101" s="32">
        <v>41158.415972222225</v>
      </c>
      <c r="F1101" s="21">
        <f t="shared" si="1183"/>
        <v>1273.7375000000029</v>
      </c>
      <c r="G1101" s="21">
        <f t="shared" si="1184"/>
        <v>1273.7375000000029</v>
      </c>
      <c r="H1101" s="21"/>
      <c r="I1101" s="50">
        <v>1037</v>
      </c>
      <c r="J1101" s="21">
        <v>67300</v>
      </c>
      <c r="K1101" s="21">
        <v>28915</v>
      </c>
      <c r="L1101" s="21">
        <v>9</v>
      </c>
      <c r="M1101" s="51">
        <v>7.17</v>
      </c>
      <c r="N1101" s="40"/>
      <c r="O1101" s="40"/>
      <c r="P1101" s="40"/>
      <c r="R1101" s="22"/>
      <c r="S1101" s="22"/>
      <c r="T1101" s="22"/>
      <c r="U1101" s="52">
        <f t="shared" si="1173"/>
        <v>7.2289568976101559E-2</v>
      </c>
      <c r="V1101" s="52">
        <f t="shared" si="1174"/>
        <v>10.151824373259133</v>
      </c>
      <c r="W1101" s="52">
        <f t="shared" si="1175"/>
        <v>2.9399446152332556E-2</v>
      </c>
      <c r="X1101" s="247">
        <f>W1101+V1101+SUM($U$1063:U1101)</f>
        <v>10.444376451016835</v>
      </c>
      <c r="Y1101" s="104">
        <f>W1101+V1101+SUM($U$1063:U1101)-$X$1063</f>
        <v>10.444170777914112</v>
      </c>
      <c r="Z1101" s="42"/>
      <c r="AA1101" s="1">
        <f t="shared" si="1185"/>
        <v>3.975342971509848E-2</v>
      </c>
      <c r="AB1101" s="41">
        <f t="shared" si="1176"/>
        <v>0.16825481556602576</v>
      </c>
      <c r="AC1101" s="48">
        <f t="shared" si="1177"/>
        <v>23.628489722301214</v>
      </c>
      <c r="AD1101" s="48">
        <f t="shared" si="1178"/>
        <v>2.0295519923740133</v>
      </c>
      <c r="AE1101" s="48">
        <f t="shared" si="1179"/>
        <v>11.02247451886698</v>
      </c>
      <c r="AF1101" s="48">
        <f t="shared" si="1180"/>
        <v>2.0295519923740133</v>
      </c>
      <c r="AG1101" s="238">
        <f t="shared" si="1181"/>
        <v>8.9893372992534211</v>
      </c>
      <c r="AH1101" s="48">
        <f t="shared" si="1182"/>
        <v>3.5852272395464897E-3</v>
      </c>
      <c r="AI1101" s="48">
        <f>AE1101+AC1101+SUM($AB$1063:AB1101)</f>
        <v>38.518750439811505</v>
      </c>
      <c r="AJ1101" s="48">
        <f>AE1101+AC1101+SUM($AB$1062:AB1101)-$AI$1063</f>
        <v>38.061909868829389</v>
      </c>
      <c r="AK1101" s="46"/>
      <c r="AL1101" s="86"/>
      <c r="AM1101" s="41"/>
      <c r="AN1101" s="41"/>
      <c r="AO1101" s="41"/>
      <c r="AP1101" s="41"/>
      <c r="AQ1101"/>
      <c r="AR1101" s="41"/>
      <c r="AT1101" s="41"/>
      <c r="AU1101" s="41"/>
      <c r="AW1101" s="22"/>
      <c r="AX1101" s="22"/>
      <c r="AY1101" s="22"/>
      <c r="AZ1101" s="22"/>
      <c r="BA1101" s="22"/>
      <c r="BB1101" s="22"/>
    </row>
    <row r="1102" spans="4:54" ht="14.4" x14ac:dyDescent="0.3">
      <c r="E1102" s="32">
        <v>41192.549305555556</v>
      </c>
      <c r="F1102" s="21">
        <f t="shared" si="1183"/>
        <v>1307.8708333333343</v>
      </c>
      <c r="G1102" s="21">
        <f t="shared" si="1184"/>
        <v>1307.8708333333343</v>
      </c>
      <c r="H1102" s="21"/>
      <c r="I1102" s="50">
        <v>1037</v>
      </c>
      <c r="J1102" s="21">
        <v>7567</v>
      </c>
      <c r="K1102" s="21">
        <v>115</v>
      </c>
      <c r="L1102" s="21">
        <v>20</v>
      </c>
      <c r="M1102" s="51">
        <v>7.17</v>
      </c>
      <c r="N1102" s="40"/>
      <c r="O1102" s="40"/>
      <c r="P1102" s="40"/>
      <c r="R1102" s="22"/>
      <c r="S1102" s="22"/>
      <c r="T1102" s="22"/>
      <c r="U1102" s="52">
        <f t="shared" si="1173"/>
        <v>2.875082286789445E-4</v>
      </c>
      <c r="V1102" s="52">
        <f t="shared" si="1174"/>
        <v>4.0375576791450818E-2</v>
      </c>
      <c r="W1102" s="52">
        <f t="shared" si="1175"/>
        <v>1.1692672687249675E-4</v>
      </c>
      <c r="X1102" s="250">
        <f>W1102+V1102+SUM($U$1102:U1102)</f>
        <v>4.0780011747002257E-2</v>
      </c>
      <c r="Y1102" s="256">
        <f>W1102+V1102+SUM($U$1102:U1102)+$Y$1101-$X$1102</f>
        <v>10.444170777914112</v>
      </c>
      <c r="Z1102" s="153"/>
      <c r="AA1102" s="1">
        <f t="shared" si="1185"/>
        <v>4.0088981453404143E-2</v>
      </c>
      <c r="AB1102" s="41">
        <f t="shared" si="1176"/>
        <v>1.8918041447074548E-2</v>
      </c>
      <c r="AC1102" s="48">
        <f t="shared" si="1177"/>
        <v>2.6567129528774633</v>
      </c>
      <c r="AD1102" s="48">
        <f t="shared" si="1178"/>
        <v>0.22819643278297413</v>
      </c>
      <c r="AE1102" s="48">
        <f t="shared" si="1179"/>
        <v>1.2393323132877627</v>
      </c>
      <c r="AF1102" s="48">
        <f t="shared" si="1180"/>
        <v>0.22819643278297408</v>
      </c>
      <c r="AG1102" s="238">
        <f t="shared" si="1181"/>
        <v>1.0107327688477061</v>
      </c>
      <c r="AH1102" s="48">
        <f t="shared" si="1182"/>
        <v>4.0311165708244103E-4</v>
      </c>
      <c r="AI1102" s="84">
        <f>AE1102+AC1102+SUM($AB$1102:AB1102)</f>
        <v>3.9149633076123003</v>
      </c>
      <c r="AJ1102" s="84">
        <f>AE1102+AC1102+SUM($AB$1102:AB1102)+$AJ$1101-$AI$1109</f>
        <v>38.825719907176513</v>
      </c>
      <c r="AK1102" s="46"/>
      <c r="AL1102" s="86"/>
      <c r="AM1102" s="41"/>
      <c r="AN1102" s="41"/>
      <c r="AO1102" s="41"/>
      <c r="AP1102" s="41"/>
      <c r="AQ1102"/>
      <c r="AR1102" s="41"/>
      <c r="AT1102" s="41"/>
      <c r="AU1102" s="41"/>
      <c r="AW1102" s="22"/>
      <c r="AX1102" s="22"/>
      <c r="AY1102" s="22"/>
      <c r="AZ1102" s="22"/>
      <c r="BA1102" s="22"/>
      <c r="BB1102" s="22"/>
    </row>
    <row r="1103" spans="4:54" ht="14.4" x14ac:dyDescent="0.3">
      <c r="E1103" s="32">
        <v>41211.556944444441</v>
      </c>
      <c r="F1103" s="21">
        <f t="shared" si="1183"/>
        <v>1326.878472222219</v>
      </c>
      <c r="G1103" s="21">
        <f t="shared" si="1184"/>
        <v>1326.878472222219</v>
      </c>
      <c r="H1103" s="21"/>
      <c r="I1103" s="50">
        <v>1037</v>
      </c>
      <c r="J1103" s="21">
        <v>29388</v>
      </c>
      <c r="K1103" s="21">
        <v>4225</v>
      </c>
      <c r="L1103" s="21">
        <v>49</v>
      </c>
      <c r="M1103" s="51">
        <v>7.17</v>
      </c>
      <c r="N1103" s="40"/>
      <c r="O1103" s="40"/>
      <c r="P1103" s="40"/>
      <c r="R1103" s="22"/>
      <c r="S1103" s="22"/>
      <c r="T1103" s="22"/>
      <c r="U1103" s="52">
        <f t="shared" si="1173"/>
        <v>1.0562802314509047E-2</v>
      </c>
      <c r="V1103" s="52">
        <f t="shared" si="1174"/>
        <v>1.483363582120693</v>
      </c>
      <c r="W1103" s="52">
        <f t="shared" si="1175"/>
        <v>4.2957862698808592E-3</v>
      </c>
      <c r="X1103" s="247">
        <f>W1103+V1103+SUM($U$1102:U1103)</f>
        <v>1.498509678933762</v>
      </c>
      <c r="Y1103" s="104">
        <f>W1103+V1103+SUM($U$1102:U1103)+$Y$1101-$X$1102</f>
        <v>11.901900445100873</v>
      </c>
      <c r="Z1103" s="42"/>
      <c r="AA1103" s="1">
        <f t="shared" si="1185"/>
        <v>3.3754532789396288E-2</v>
      </c>
      <c r="AB1103" s="41">
        <f t="shared" si="1176"/>
        <v>7.3472102821015822E-2</v>
      </c>
      <c r="AC1103" s="48">
        <f t="shared" si="1177"/>
        <v>10.317890876062231</v>
      </c>
      <c r="AD1103" s="48">
        <f t="shared" si="1178"/>
        <v>0.8862477556001116</v>
      </c>
      <c r="AE1103" s="48">
        <f t="shared" si="1179"/>
        <v>4.8132018003040544</v>
      </c>
      <c r="AF1103" s="48">
        <f t="shared" si="1180"/>
        <v>0.8862477556001116</v>
      </c>
      <c r="AG1103" s="238">
        <f t="shared" si="1181"/>
        <v>3.9253884777185677</v>
      </c>
      <c r="AH1103" s="48">
        <f t="shared" si="1182"/>
        <v>1.5655669853758135E-3</v>
      </c>
      <c r="AI1103" s="48">
        <f>AE1103+AC1103+SUM($AB$1102:AB1103)</f>
        <v>15.223482820634377</v>
      </c>
      <c r="AJ1103" s="48">
        <f>AE1103+AC1103+SUM($AB$1102:AB1103)+$AJ$1101-$AI$1109</f>
        <v>50.13423942019859</v>
      </c>
      <c r="AK1103" s="46"/>
      <c r="AL1103" s="86"/>
      <c r="AM1103" s="41"/>
      <c r="AN1103" s="41"/>
      <c r="AO1103" s="41"/>
      <c r="AP1103" s="41"/>
      <c r="AQ1103"/>
      <c r="AR1103" s="41"/>
      <c r="AT1103" s="41"/>
      <c r="AU1103" s="41"/>
      <c r="AW1103" s="22"/>
      <c r="AX1103" s="22"/>
      <c r="AY1103" s="22"/>
      <c r="AZ1103" s="22"/>
      <c r="BA1103" s="22"/>
      <c r="BB1103" s="22"/>
    </row>
    <row r="1104" spans="4:54" ht="14.4" x14ac:dyDescent="0.3">
      <c r="E1104" s="32">
        <v>41246.40625</v>
      </c>
      <c r="F1104" s="21">
        <f t="shared" si="1183"/>
        <v>1361.7277777777781</v>
      </c>
      <c r="G1104" s="21">
        <f t="shared" si="1184"/>
        <v>1361.7277777777781</v>
      </c>
      <c r="H1104" s="21"/>
      <c r="I1104" s="50">
        <v>1037</v>
      </c>
      <c r="J1104" s="21">
        <v>31593</v>
      </c>
      <c r="K1104" s="21">
        <v>11932</v>
      </c>
      <c r="L1104" s="21">
        <v>4</v>
      </c>
      <c r="M1104" s="51">
        <v>7.17</v>
      </c>
      <c r="N1104" s="40"/>
      <c r="O1104" s="40"/>
      <c r="P1104" s="40"/>
      <c r="R1104" s="22"/>
      <c r="S1104" s="22"/>
      <c r="T1104" s="22"/>
      <c r="U1104" s="52">
        <f t="shared" si="1173"/>
        <v>2.9830853779105788E-2</v>
      </c>
      <c r="V1104" s="52">
        <f t="shared" si="1174"/>
        <v>4.1892294110920965</v>
      </c>
      <c r="W1104" s="52">
        <f t="shared" si="1175"/>
        <v>1.2131910478631576E-2</v>
      </c>
      <c r="X1104" s="247">
        <f>W1104+V1104+SUM($U$1102:U1104)</f>
        <v>4.2420424858930215</v>
      </c>
      <c r="Y1104" s="104">
        <f>W1104+V1104+SUM($U$1102:U1104)+$Y$1101-$X$1102</f>
        <v>14.645433252060132</v>
      </c>
      <c r="Z1104" s="42"/>
      <c r="AA1104" s="1">
        <f t="shared" si="1185"/>
        <v>4.9157018499974121E-2</v>
      </c>
      <c r="AB1104" s="41">
        <f t="shared" si="1176"/>
        <v>7.8984760596990361E-2</v>
      </c>
      <c r="AC1104" s="48">
        <f t="shared" si="1177"/>
        <v>11.092048674541788</v>
      </c>
      <c r="AD1104" s="48">
        <f t="shared" si="1178"/>
        <v>0.95274347838145912</v>
      </c>
      <c r="AE1104" s="48">
        <f t="shared" si="1179"/>
        <v>5.1743393384036329</v>
      </c>
      <c r="AF1104" s="48">
        <f t="shared" si="1180"/>
        <v>0.95274347838145912</v>
      </c>
      <c r="AG1104" s="238">
        <f t="shared" si="1181"/>
        <v>4.2199128275678062</v>
      </c>
      <c r="AH1104" s="48">
        <f t="shared" si="1182"/>
        <v>1.683032454368384E-3</v>
      </c>
      <c r="AI1104" s="48">
        <f>AE1104+AC1104+SUM($AB$1102:AB1104)</f>
        <v>16.437762917810499</v>
      </c>
      <c r="AJ1104" s="48">
        <f>AE1104+AC1104+SUM($AB$1102:AB1104)+$AJ$1101-$AI$1109</f>
        <v>51.348519517374719</v>
      </c>
      <c r="AK1104" s="46"/>
      <c r="AL1104" s="86"/>
      <c r="AM1104" s="41"/>
      <c r="AN1104" s="41"/>
      <c r="AO1104" s="41"/>
      <c r="AP1104" s="41"/>
      <c r="AQ1104"/>
      <c r="AR1104" s="41"/>
      <c r="AT1104" s="41"/>
      <c r="AU1104" s="41"/>
      <c r="AW1104" s="22"/>
      <c r="AX1104" s="22"/>
      <c r="AY1104" s="22"/>
      <c r="AZ1104" s="22"/>
      <c r="BA1104" s="22"/>
      <c r="BB1104" s="22"/>
    </row>
    <row r="1105" spans="4:92" ht="14.4" x14ac:dyDescent="0.3">
      <c r="E1105" s="32">
        <v>41277.590277777781</v>
      </c>
      <c r="F1105" s="21">
        <f t="shared" si="1183"/>
        <v>1392.9118055555591</v>
      </c>
      <c r="G1105" s="21">
        <f t="shared" si="1184"/>
        <v>1392.9118055555591</v>
      </c>
      <c r="H1105" s="21"/>
      <c r="I1105" s="50">
        <v>1037</v>
      </c>
      <c r="J1105" s="21">
        <v>32340</v>
      </c>
      <c r="K1105" s="21">
        <v>18238</v>
      </c>
      <c r="L1105" s="21">
        <v>53</v>
      </c>
      <c r="M1105" s="51">
        <v>7.17</v>
      </c>
      <c r="N1105" s="40"/>
      <c r="O1105" s="40"/>
      <c r="P1105" s="40"/>
      <c r="R1105" s="22"/>
      <c r="S1105" s="22"/>
      <c r="T1105" s="22"/>
      <c r="U1105" s="52">
        <f t="shared" si="1173"/>
        <v>4.5596304996926865E-2</v>
      </c>
      <c r="V1105" s="52">
        <f t="shared" si="1174"/>
        <v>6.4032153871519997</v>
      </c>
      <c r="W1105" s="52">
        <f t="shared" si="1175"/>
        <v>1.8543562127831266E-2</v>
      </c>
      <c r="X1105" s="247">
        <f>W1105+V1105+SUM($U$1102:U1105)</f>
        <v>6.508036418599052</v>
      </c>
      <c r="Y1105" s="104">
        <f>W1105+V1105+SUM($U$1102:U1105)+$Y$1101-$X$1102</f>
        <v>16.911427184766161</v>
      </c>
      <c r="Z1105" s="42"/>
      <c r="AA1105" s="1">
        <f t="shared" si="1185"/>
        <v>7.6346137093555769E-2</v>
      </c>
      <c r="AB1105" s="41">
        <f t="shared" si="1176"/>
        <v>8.0852314047626647E-2</v>
      </c>
      <c r="AC1105" s="48">
        <f t="shared" si="1177"/>
        <v>11.354314377700168</v>
      </c>
      <c r="AD1105" s="48">
        <f t="shared" si="1178"/>
        <v>0.97527060079309968</v>
      </c>
      <c r="AE1105" s="48">
        <f t="shared" si="1179"/>
        <v>5.2966838921271631</v>
      </c>
      <c r="AF1105" s="48">
        <f t="shared" si="1180"/>
        <v>0.97527060079309913</v>
      </c>
      <c r="AG1105" s="238">
        <f t="shared" si="1181"/>
        <v>4.3196904644555065</v>
      </c>
      <c r="AH1105" s="48">
        <f t="shared" si="1182"/>
        <v>1.7228268785577036E-3</v>
      </c>
      <c r="AI1105" s="48">
        <f>AE1105+AC1105+SUM($AB$1102:AB1105)</f>
        <v>16.903225488740041</v>
      </c>
      <c r="AJ1105" s="48">
        <f>AE1105+AC1105+SUM($AB$1102:AB1105)+$AJ$1101-$AI$1109</f>
        <v>51.813982088304257</v>
      </c>
      <c r="AK1105" s="46"/>
      <c r="AL1105" s="86"/>
      <c r="AM1105" s="41"/>
      <c r="AN1105" s="41"/>
      <c r="AO1105" s="41"/>
      <c r="AP1105" s="41"/>
      <c r="AQ1105"/>
      <c r="AR1105" s="41"/>
      <c r="AT1105" s="41"/>
      <c r="AU1105" s="41"/>
      <c r="AW1105" s="22"/>
      <c r="AX1105" s="22"/>
      <c r="AY1105" s="22"/>
      <c r="AZ1105" s="22"/>
      <c r="BA1105" s="22"/>
      <c r="BB1105" s="22"/>
    </row>
    <row r="1106" spans="4:92" ht="14.4" x14ac:dyDescent="0.3">
      <c r="E1106" s="32">
        <v>41331.408333333333</v>
      </c>
      <c r="F1106" s="21">
        <f t="shared" si="1183"/>
        <v>1446.7298611111109</v>
      </c>
      <c r="G1106" s="21">
        <f t="shared" si="1184"/>
        <v>1446.7298611111109</v>
      </c>
      <c r="H1106" s="21"/>
      <c r="I1106" s="50">
        <v>1037</v>
      </c>
      <c r="J1106" s="21">
        <v>32209</v>
      </c>
      <c r="K1106" s="21">
        <v>26603</v>
      </c>
      <c r="L1106" s="21">
        <v>4</v>
      </c>
      <c r="M1106" s="51">
        <v>7.17</v>
      </c>
      <c r="N1106" s="40"/>
      <c r="O1106" s="40"/>
      <c r="P1106" s="40"/>
      <c r="R1106" s="22"/>
      <c r="S1106" s="22"/>
      <c r="T1106" s="22"/>
      <c r="U1106" s="52">
        <f t="shared" si="1173"/>
        <v>6.650940354387791E-2</v>
      </c>
      <c r="V1106" s="52">
        <f t="shared" si="1174"/>
        <v>9.340099733764923</v>
      </c>
      <c r="W1106" s="52">
        <f t="shared" si="1175"/>
        <v>2.7048710565122012E-2</v>
      </c>
      <c r="X1106" s="247">
        <f>W1106+V1106+SUM($U$1102:U1106)</f>
        <v>9.5199353171931431</v>
      </c>
      <c r="Y1106" s="104">
        <f>W1106+V1106+SUM($U$1102:U1106)+$Y$1101-$X$1102</f>
        <v>19.923326083360251</v>
      </c>
      <c r="Z1106" s="42"/>
      <c r="AA1106" s="1">
        <f t="shared" si="1185"/>
        <v>6.6675692829860828E-2</v>
      </c>
      <c r="AB1106" s="41">
        <f t="shared" si="1176"/>
        <v>8.0524804674088027E-2</v>
      </c>
      <c r="AC1106" s="48">
        <f t="shared" si="1177"/>
        <v>11.308321329355124</v>
      </c>
      <c r="AD1106" s="48">
        <f t="shared" si="1178"/>
        <v>0.97132006125370884</v>
      </c>
      <c r="AE1106" s="48">
        <f t="shared" si="1179"/>
        <v>5.2752285553965326</v>
      </c>
      <c r="AF1106" s="48">
        <f t="shared" si="1180"/>
        <v>0.97132006125370884</v>
      </c>
      <c r="AG1106" s="238">
        <f t="shared" si="1181"/>
        <v>4.3021926459383879</v>
      </c>
      <c r="AH1106" s="48">
        <f t="shared" si="1182"/>
        <v>1.7158482044361502E-3</v>
      </c>
      <c r="AI1106" s="48">
        <f>AE1106+AC1106+SUM($AB$1102:AB1106)</f>
        <v>16.91630190833845</v>
      </c>
      <c r="AJ1106" s="48">
        <f>AE1106+AC1106+SUM($AB$1102:AB1106)+$AJ$1101-$AI$1109</f>
        <v>51.82705850790267</v>
      </c>
      <c r="AK1106" s="46"/>
      <c r="AL1106" s="86"/>
      <c r="AM1106" s="41"/>
      <c r="AN1106" s="41"/>
      <c r="AO1106" s="41"/>
      <c r="AP1106" s="41"/>
      <c r="AQ1106"/>
      <c r="AR1106" s="41"/>
      <c r="AT1106" s="41"/>
      <c r="AU1106" s="41"/>
      <c r="AW1106" s="22"/>
      <c r="AX1106" s="22"/>
      <c r="AY1106" s="22"/>
      <c r="AZ1106" s="22"/>
      <c r="BA1106" s="22"/>
      <c r="BB1106" s="22"/>
    </row>
    <row r="1107" spans="4:92" ht="14.4" x14ac:dyDescent="0.3">
      <c r="E1107" s="32">
        <v>41360.440972222219</v>
      </c>
      <c r="F1107" s="21">
        <f t="shared" si="1183"/>
        <v>1475.7624999999971</v>
      </c>
      <c r="G1107" s="21">
        <f t="shared" si="1184"/>
        <v>1475.7624999999971</v>
      </c>
      <c r="H1107" s="21"/>
      <c r="I1107" s="50">
        <v>1037</v>
      </c>
      <c r="J1107" s="21">
        <v>34580</v>
      </c>
      <c r="K1107" s="21">
        <v>32672</v>
      </c>
      <c r="L1107" s="21">
        <v>17</v>
      </c>
      <c r="M1107" s="51">
        <v>7.17</v>
      </c>
      <c r="N1107" s="40"/>
      <c r="O1107" s="40"/>
      <c r="P1107" s="40"/>
      <c r="R1107" s="22"/>
      <c r="S1107" s="22"/>
      <c r="T1107" s="22"/>
      <c r="U1107" s="52">
        <f t="shared" si="1173"/>
        <v>8.1682337803464997E-2</v>
      </c>
      <c r="V1107" s="52">
        <f t="shared" si="1174"/>
        <v>11.470876912437229</v>
      </c>
      <c r="W1107" s="52">
        <f t="shared" si="1175"/>
        <v>3.321939148154969E-2</v>
      </c>
      <c r="X1107" s="247">
        <f>W1107+V1107+SUM($U$1102:U1107)</f>
        <v>11.738565514585343</v>
      </c>
      <c r="Y1107" s="104">
        <f>W1107+V1107+SUM($U$1102:U1107)+$Y$1101-$X$1102</f>
        <v>22.141956280752453</v>
      </c>
      <c r="Z1107" s="42"/>
      <c r="AA1107" s="1">
        <f t="shared" si="1185"/>
        <v>6.3952337319166719E-2</v>
      </c>
      <c r="AB1107" s="41">
        <f t="shared" si="1176"/>
        <v>8.645247432798174E-2</v>
      </c>
      <c r="AC1107" s="48">
        <f t="shared" si="1177"/>
        <v>12.140760395203211</v>
      </c>
      <c r="AD1107" s="48">
        <f t="shared" si="1178"/>
        <v>1.0428218112376431</v>
      </c>
      <c r="AE1107" s="48">
        <f t="shared" si="1179"/>
        <v>5.6635537721013405</v>
      </c>
      <c r="AF1107" s="48">
        <f t="shared" si="1180"/>
        <v>1.0428218112376431</v>
      </c>
      <c r="AG1107" s="238">
        <f t="shared" si="1181"/>
        <v>4.6188898039848931</v>
      </c>
      <c r="AH1107" s="48">
        <f t="shared" si="1182"/>
        <v>1.8421568788041249E-3</v>
      </c>
      <c r="AI1107" s="48">
        <f>AE1107+AC1107+SUM($AB$1102:AB1107)</f>
        <v>18.223518665219327</v>
      </c>
      <c r="AJ1107" s="48">
        <f>AE1107+AC1107+SUM($AB$1102:AB1107)+$AJ$1101-$AI$1109</f>
        <v>53.134275264783547</v>
      </c>
      <c r="AK1107" s="46"/>
      <c r="AL1107" s="120">
        <f>LINEST(AJ1103:AJ1107,G1103:G1107,TRUE,TRUE)*120</f>
        <v>1.9639635260321957</v>
      </c>
      <c r="AM1107" s="25">
        <v>-2.4191405613136103</v>
      </c>
      <c r="AN1107" s="25">
        <v>7.1805882519466937E-4</v>
      </c>
      <c r="AQ1107"/>
      <c r="AR1107" s="25">
        <v>-107.60333561846826</v>
      </c>
      <c r="AS1107" s="25">
        <v>0.10180823703965328</v>
      </c>
      <c r="AW1107" s="22"/>
      <c r="AX1107" s="22"/>
      <c r="AY1107" s="22"/>
      <c r="AZ1107" s="22"/>
      <c r="BA1107" s="22"/>
      <c r="BB1107" s="22"/>
    </row>
    <row r="1108" spans="4:92" ht="14.4" x14ac:dyDescent="0.3">
      <c r="E1108" s="87">
        <v>41409.589583333334</v>
      </c>
      <c r="F1108" s="21">
        <f t="shared" si="1183"/>
        <v>1524.9111111111124</v>
      </c>
      <c r="G1108" s="21"/>
      <c r="H1108" s="21"/>
      <c r="I1108" s="21"/>
      <c r="L1108" s="21"/>
      <c r="M1108" s="51"/>
      <c r="N1108" s="40"/>
      <c r="O1108" s="40"/>
      <c r="P1108" s="40"/>
      <c r="R1108" s="22"/>
      <c r="S1108" s="22"/>
      <c r="T1108" s="22"/>
      <c r="U1108" s="52"/>
      <c r="V1108" s="52"/>
      <c r="W1108" s="52"/>
      <c r="X1108" s="247"/>
      <c r="Y1108" s="257">
        <f>LINEST(Y1105:Y1107,G1105:G1107)*(F1108-F1107)+Y1107</f>
        <v>25.200490451924519</v>
      </c>
      <c r="Z1108" s="154"/>
      <c r="AA1108" s="1">
        <f t="shared" si="1185"/>
        <v>6.3381056732877819E-2</v>
      </c>
      <c r="AB1108" s="41"/>
      <c r="AC1108" s="48"/>
      <c r="AD1108" s="48"/>
      <c r="AE1108" s="48"/>
      <c r="AF1108" s="48"/>
      <c r="AG1108" s="238"/>
      <c r="AH1108" s="48"/>
      <c r="AI1108" s="48"/>
      <c r="AJ1108" s="88">
        <f>LINEST(AJ1105:AJ1107,G1105:G1107)*(F1108-F1107)+AJ1107</f>
        <v>53.820472564374029</v>
      </c>
      <c r="AK1108" s="46"/>
      <c r="AL1108" s="86"/>
      <c r="AQ1108"/>
      <c r="AW1108" s="22"/>
      <c r="AX1108" s="22"/>
      <c r="AY1108" s="22"/>
      <c r="AZ1108" s="22"/>
      <c r="BA1108" s="22"/>
      <c r="BB1108" s="22"/>
    </row>
    <row r="1109" spans="4:92" ht="14.4" x14ac:dyDescent="0.3">
      <c r="E1109" s="32"/>
      <c r="F1109" s="21"/>
      <c r="G1109" s="21"/>
      <c r="H1109" s="21"/>
      <c r="I1109" s="21"/>
      <c r="L1109" s="21"/>
      <c r="M1109" s="21"/>
      <c r="N1109" s="40"/>
      <c r="O1109" s="40"/>
      <c r="P1109" s="40"/>
      <c r="R1109" s="22"/>
      <c r="S1109" s="22"/>
      <c r="T1109" s="22"/>
      <c r="U1109" s="52"/>
      <c r="V1109" s="52"/>
      <c r="W1109" s="52"/>
      <c r="X1109" s="247"/>
      <c r="Y1109" s="104"/>
      <c r="Z1109" s="42"/>
      <c r="AA1109" s="42"/>
      <c r="AB1109" s="41"/>
      <c r="AC1109" s="48"/>
      <c r="AD1109" s="48"/>
      <c r="AE1109" s="48"/>
      <c r="AF1109" s="48"/>
      <c r="AG1109" s="238"/>
      <c r="AH1109" s="186" t="s">
        <v>392</v>
      </c>
      <c r="AI1109" s="48">
        <f>AVERAGE(AI1133)</f>
        <v>3.1511532692651705</v>
      </c>
      <c r="AJ1109" s="48"/>
      <c r="AK1109" s="46"/>
      <c r="AL1109" s="86"/>
      <c r="AM1109" s="41"/>
      <c r="AN1109" s="41"/>
      <c r="AO1109" s="41"/>
      <c r="AP1109" s="41"/>
      <c r="AQ1109"/>
      <c r="AR1109" s="41"/>
      <c r="AT1109" s="41"/>
      <c r="AU1109" s="41"/>
      <c r="AW1109" s="22"/>
      <c r="AX1109" s="22"/>
      <c r="AY1109" s="22"/>
      <c r="AZ1109" s="22"/>
      <c r="BA1109" s="22"/>
      <c r="BB1109" s="22"/>
      <c r="BQ1109" s="42"/>
      <c r="BR1109" s="42"/>
      <c r="BS1109" s="42"/>
    </row>
    <row r="1110" spans="4:92" ht="14.4" x14ac:dyDescent="0.3">
      <c r="E1110" s="32"/>
      <c r="F1110" s="21"/>
      <c r="G1110" s="21"/>
      <c r="H1110" s="21"/>
      <c r="I1110" s="21"/>
      <c r="L1110" s="21"/>
      <c r="M1110" s="21"/>
      <c r="N1110" s="40"/>
      <c r="O1110" s="40"/>
      <c r="P1110" s="40"/>
      <c r="R1110" s="22"/>
      <c r="S1110" s="22"/>
      <c r="T1110" s="22"/>
      <c r="U1110" s="52"/>
      <c r="V1110" s="52"/>
      <c r="W1110" s="52"/>
      <c r="X1110" s="247"/>
      <c r="Y1110" s="104"/>
      <c r="Z1110" s="42"/>
      <c r="AA1110" s="42"/>
      <c r="AB1110" s="41"/>
      <c r="AC1110" s="48"/>
      <c r="AD1110" s="48"/>
      <c r="AE1110" s="48"/>
      <c r="AF1110" s="48"/>
      <c r="AG1110" s="238"/>
      <c r="AH1110" s="186"/>
      <c r="AI1110" s="48"/>
      <c r="AJ1110" s="48"/>
      <c r="AK1110" s="46"/>
      <c r="AL1110" s="86"/>
      <c r="AM1110" s="41"/>
      <c r="AN1110" s="41"/>
      <c r="AO1110" s="41"/>
      <c r="AP1110" s="41"/>
      <c r="AQ1110"/>
      <c r="AR1110" s="41"/>
      <c r="AT1110" s="41"/>
      <c r="AU1110" s="41"/>
      <c r="AW1110" s="22"/>
      <c r="AX1110" s="22"/>
      <c r="AY1110" s="22"/>
      <c r="AZ1110" s="22"/>
      <c r="BA1110" s="22"/>
      <c r="BB1110" s="22"/>
      <c r="BQ1110" s="42"/>
      <c r="BR1110" s="42"/>
      <c r="BS1110" s="42"/>
    </row>
    <row r="1111" spans="4:92" ht="14.4" x14ac:dyDescent="0.3">
      <c r="D1111" s="22" t="s">
        <v>181</v>
      </c>
      <c r="E1111" s="32">
        <v>41408.4375</v>
      </c>
      <c r="F1111" s="21">
        <f t="shared" si="1183"/>
        <v>1523.7590277777781</v>
      </c>
      <c r="G1111" s="21"/>
      <c r="H1111" s="21"/>
      <c r="I1111" s="21"/>
      <c r="L1111" s="21"/>
      <c r="M1111" s="51"/>
      <c r="N1111" s="40"/>
      <c r="O1111" s="1" t="s">
        <v>360</v>
      </c>
      <c r="P1111" s="40">
        <v>49.417910452441639</v>
      </c>
      <c r="R1111" s="22"/>
      <c r="S1111" s="22"/>
      <c r="T1111" s="22"/>
      <c r="U1111" s="52"/>
      <c r="V1111" s="52"/>
      <c r="W1111" s="52"/>
      <c r="X1111" s="247"/>
      <c r="Y1111" s="104"/>
      <c r="Z1111" s="42"/>
      <c r="AA1111" s="42"/>
      <c r="AB1111" s="41"/>
      <c r="AC1111" s="48"/>
      <c r="AD1111" s="48"/>
      <c r="AE1111" s="48"/>
      <c r="AF1111" s="48"/>
      <c r="AG1111" s="238"/>
      <c r="AH1111" s="48"/>
      <c r="AI1111" s="48"/>
      <c r="AJ1111" s="48"/>
      <c r="AK1111" s="46"/>
      <c r="AL1111" s="86"/>
      <c r="AM1111" s="41"/>
      <c r="AN1111" s="41"/>
      <c r="AO1111" s="41"/>
      <c r="AP1111" s="41"/>
      <c r="AQ1111"/>
      <c r="AR1111" s="41"/>
      <c r="AT1111" s="41"/>
      <c r="AU1111" s="41"/>
      <c r="AW1111" s="22"/>
      <c r="AX1111" s="22"/>
      <c r="AY1111" s="22"/>
      <c r="AZ1111" s="22"/>
      <c r="BA1111" s="22"/>
      <c r="BB1111" s="22"/>
      <c r="CM1111" s="89">
        <f>CH1111/$P$1111</f>
        <v>0</v>
      </c>
      <c r="CN1111" s="89">
        <f>CI1111/$P$1111</f>
        <v>0</v>
      </c>
    </row>
    <row r="1112" spans="4:92" ht="14.4" x14ac:dyDescent="0.3">
      <c r="E1112" s="32">
        <v>41409.589583333334</v>
      </c>
      <c r="F1112" s="21">
        <f t="shared" si="1183"/>
        <v>1524.9111111111124</v>
      </c>
      <c r="G1112" s="21">
        <f t="shared" ref="G1112:G1128" si="1186">E1112-E$1112</f>
        <v>0</v>
      </c>
      <c r="H1112" s="21"/>
      <c r="I1112" s="50">
        <v>1037</v>
      </c>
      <c r="J1112" s="21">
        <v>8623</v>
      </c>
      <c r="K1112" s="21">
        <v>487.6</v>
      </c>
      <c r="L1112" s="21">
        <v>18</v>
      </c>
      <c r="M1112" s="51">
        <v>7.17</v>
      </c>
      <c r="N1112" s="40"/>
      <c r="R1112" s="22"/>
      <c r="S1112" s="22"/>
      <c r="T1112" s="22"/>
      <c r="U1112" s="52">
        <f t="shared" ref="U1112:U1138" si="1187">($A$5*I1112/1000/$A$3*K1112)/$P$1062</f>
        <v>1.2190348895987247E-3</v>
      </c>
      <c r="V1112" s="52">
        <f t="shared" ref="V1112:V1138" si="1188">($T$1062*I1112/1000/$A$3*K1112)/$P$1062</f>
        <v>0.17119244559575147</v>
      </c>
      <c r="W1112" s="52">
        <f t="shared" ref="W1112:W1138" si="1189">($A$36*$R$1062*K1112*I1112/1000000)/$P$1062</f>
        <v>4.9576932193938624E-4</v>
      </c>
      <c r="X1112" s="247">
        <f>W1112+V1112+SUM($U$1111:U1112)</f>
        <v>0.17290724980728961</v>
      </c>
      <c r="Y1112" s="258">
        <v>0</v>
      </c>
      <c r="Z1112" s="42"/>
      <c r="AA1112" s="42"/>
      <c r="AB1112" s="41">
        <f t="shared" ref="AB1112:AB1138" si="1190">($A$5*I1112/1000/$A$3*J1112)/$P$1062</f>
        <v>2.1558117007813377E-2</v>
      </c>
      <c r="AC1112" s="48">
        <f t="shared" ref="AC1112:AC1138" si="1191">($T$1062*I1112/1000/$A$3*J1112)/$P$1062</f>
        <v>3.0274660754146123</v>
      </c>
      <c r="AD1112" s="48">
        <f t="shared" ref="AD1112:AD1138" si="1192">($A$4*$R$1062/1000*J1112/1000000*I1112/1000*1000000)/$P$1062</f>
        <v>0.26004200342111616</v>
      </c>
      <c r="AE1112" s="48">
        <f t="shared" ref="AE1112:AE1138" si="1193">($A$4*((I1112/1000)*J1112/10^6)*(1+($A$18/(10^-M1112))+(($A$18*$A$19)/(10^-M1112)^2))*1000000)*$R$1062/1000/$P$1062</f>
        <v>1.4122852567041602</v>
      </c>
      <c r="AF1112" s="48">
        <f t="shared" ref="AF1112:AF1138" si="1194">AE1112/(1+($A$18/(10^-M1112))+(($A$18*$A$19)/(10^-M1112)^2))*1</f>
        <v>0.26004200342111616</v>
      </c>
      <c r="AG1112" s="238">
        <f t="shared" ref="AG1112:AG1138" si="1195">AE1112/(1+($A$18/(10^-M1112))+(($A$18*$A$19)/(10^-M1112)^2))*($A$18/(10^-M1112))</f>
        <v>1.1517838860544169</v>
      </c>
      <c r="AH1112" s="48">
        <f t="shared" ref="AH1112:AH1138" si="1196">AE1112/(1+($A$18/(10^-M1112))+(($A$18*$A$19)/(10^-M1112)^2))*(($A$18*$A$19)/(10^-M1112)^2)</f>
        <v>4.5936722862718253E-4</v>
      </c>
      <c r="AI1112" s="48">
        <f>AE1112+AC1112+SUM($AB$1111:AB1112)</f>
        <v>4.4613094491265857</v>
      </c>
      <c r="AJ1112" s="130">
        <v>0</v>
      </c>
      <c r="AK1112" s="46"/>
      <c r="AL1112" s="86"/>
      <c r="AM1112" s="25">
        <v>8.3895</v>
      </c>
      <c r="AN1112" s="25">
        <v>0.39244426355856143</v>
      </c>
      <c r="AQ1112">
        <v>109</v>
      </c>
      <c r="AR1112" s="25">
        <v>-83.694000000000003</v>
      </c>
      <c r="AS1112" s="25">
        <v>0.24890158697766745</v>
      </c>
      <c r="AV1112" s="41"/>
      <c r="AW1112" s="86"/>
      <c r="AX1112" s="86"/>
      <c r="AY1112" s="86">
        <f t="shared" ref="AY1112:AY1130" si="1197">(1/(1/((AM1112/1000+1)*0.0112372)+1))*AI1112</f>
        <v>4.9986790174428544E-2</v>
      </c>
      <c r="AZ1112" s="86">
        <f t="shared" ref="AZ1112:AZ1130" si="1198">(1-(1/(1/((AM1112/1000+1)*0.0112372)+1)))*AI1112</f>
        <v>4.411322658952157</v>
      </c>
      <c r="BA1112" s="86"/>
      <c r="BB1112" s="86"/>
      <c r="BC1112" s="89"/>
      <c r="BD1112" s="89"/>
      <c r="BE1112" s="41"/>
      <c r="BF1112" s="89"/>
      <c r="BG1112" s="89"/>
      <c r="BH1112" s="89"/>
      <c r="BI1112" s="89"/>
      <c r="BJ1112" s="41"/>
      <c r="BK1112" s="89"/>
      <c r="BL1112" s="89"/>
      <c r="BM1112" s="89"/>
      <c r="BN1112" s="86"/>
      <c r="BO1112" s="86"/>
      <c r="BP1112" s="86">
        <f t="shared" ref="BP1112:BP1124" si="1199">(1/(1/((AR1112/1000+1)*0.0112372)+1))*X1112</f>
        <v>1.7622312712856907E-3</v>
      </c>
      <c r="BQ1112" s="86">
        <f t="shared" ref="BQ1112:BQ1124" si="1200">(1-(1/(1/((AR1112/1000+1)*0.0112372)+1)))*X1112</f>
        <v>0.17114501853600392</v>
      </c>
      <c r="BR1112" s="86"/>
      <c r="BS1112" s="86"/>
      <c r="BT1112" s="89"/>
      <c r="BU1112" s="89"/>
      <c r="BV1112" s="41"/>
      <c r="BW1112" s="89"/>
      <c r="BX1112" s="42"/>
      <c r="BY1112" s="89"/>
      <c r="BZ1112" s="89"/>
      <c r="CA1112" s="41"/>
      <c r="CB1112" s="89"/>
      <c r="CC1112" s="89"/>
      <c r="CD1112" s="41"/>
      <c r="CE1112" s="41"/>
      <c r="CF1112" s="42"/>
      <c r="CG1112" s="42"/>
      <c r="CH1112" s="42">
        <v>0</v>
      </c>
      <c r="CI1112" s="89">
        <v>0</v>
      </c>
      <c r="CJ1112" s="89">
        <v>0</v>
      </c>
      <c r="CK1112" s="42">
        <v>0</v>
      </c>
      <c r="CM1112" s="89">
        <f t="shared" ref="CM1112:CM1138" si="1201">CH1112/$P$1111</f>
        <v>0</v>
      </c>
      <c r="CN1112" s="89">
        <f t="shared" ref="CN1112:CN1138" si="1202">CI1112/$P$1111</f>
        <v>0</v>
      </c>
    </row>
    <row r="1113" spans="4:92" ht="14.4" x14ac:dyDescent="0.3">
      <c r="E1113" s="32">
        <v>41415.560416666667</v>
      </c>
      <c r="F1113" s="21">
        <f t="shared" si="1183"/>
        <v>1530.8819444444453</v>
      </c>
      <c r="G1113" s="21">
        <f t="shared" si="1186"/>
        <v>5.9708333333328483</v>
      </c>
      <c r="H1113" s="21"/>
      <c r="I1113" s="50">
        <v>1037</v>
      </c>
      <c r="J1113" s="21">
        <v>13551</v>
      </c>
      <c r="K1113" s="21">
        <v>1375</v>
      </c>
      <c r="L1113" s="21">
        <v>18</v>
      </c>
      <c r="M1113" s="51">
        <v>7.17</v>
      </c>
      <c r="N1113" s="40"/>
      <c r="R1113" s="22"/>
      <c r="S1113" s="22"/>
      <c r="T1113" s="22"/>
      <c r="U1113" s="52">
        <f t="shared" si="1187"/>
        <v>3.4375983863786843E-3</v>
      </c>
      <c r="V1113" s="52">
        <f t="shared" si="1188"/>
        <v>0.48275146163691196</v>
      </c>
      <c r="W1113" s="52">
        <f t="shared" si="1189"/>
        <v>1.3980369517363742E-3</v>
      </c>
      <c r="X1113" s="247">
        <f>W1113+V1113+SUM($U$1111:U1113)</f>
        <v>0.48880613186462574</v>
      </c>
      <c r="Y1113" s="236">
        <f>W1113+V1113+SUM($U$1112:U1113)-$X$1112</f>
        <v>0.31589888205733613</v>
      </c>
      <c r="Z1113" s="42"/>
      <c r="AA1113" s="42"/>
      <c r="AB1113" s="41">
        <f t="shared" si="1190"/>
        <v>3.3878469624594579E-2</v>
      </c>
      <c r="AC1113" s="48">
        <f t="shared" si="1191"/>
        <v>4.7576473139213045</v>
      </c>
      <c r="AD1113" s="48">
        <f t="shared" si="1192"/>
        <v>0.40865466639911224</v>
      </c>
      <c r="AE1113" s="48">
        <f t="shared" si="1193"/>
        <v>2.219398992647347</v>
      </c>
      <c r="AF1113" s="48">
        <f t="shared" si="1194"/>
        <v>0.40865466639911224</v>
      </c>
      <c r="AG1113" s="238">
        <f t="shared" si="1195"/>
        <v>1.8100224330190657</v>
      </c>
      <c r="AH1113" s="48">
        <f t="shared" si="1196"/>
        <v>7.2189322916930878E-4</v>
      </c>
      <c r="AI1113" s="48">
        <f>AE1113+AC1113+SUM($AB$1111:AB1113)</f>
        <v>7.0324828932010588</v>
      </c>
      <c r="AJ1113" s="48">
        <f>AE1113+AC1113+SUM($AB$1112:AB1113)-$AI$1112</f>
        <v>2.5711734440744731</v>
      </c>
      <c r="AK1113" s="46"/>
      <c r="AL1113" s="86"/>
      <c r="AM1113" s="25">
        <v>21.733000000000001</v>
      </c>
      <c r="AN1113" s="25">
        <v>1.555634918610296E-2</v>
      </c>
      <c r="AQ1113">
        <v>198</v>
      </c>
      <c r="AR1113" s="25">
        <v>-83.915499999999994</v>
      </c>
      <c r="AS1113" s="25">
        <v>0.79973776952267439</v>
      </c>
      <c r="AV1113" s="41">
        <f t="shared" ref="AV1113:AV1130" si="1203">AJ1113-BA1113-BB1113</f>
        <v>0</v>
      </c>
      <c r="AW1113" s="86">
        <f t="shared" ref="AW1113:AW1130" si="1204">(1/(1/((AM1113/1000+1)*0.0112372)+1))*AE1113</f>
        <v>2.5192600910135025E-2</v>
      </c>
      <c r="AX1113" s="86">
        <f t="shared" ref="AX1113:AX1130" si="1205">(1-(1/(1/((AM1113/1000+1)*0.0112372)+1)))*AE1113</f>
        <v>2.1942063917372119</v>
      </c>
      <c r="AY1113" s="86">
        <f t="shared" si="1197"/>
        <v>7.9826356379678234E-2</v>
      </c>
      <c r="AZ1113" s="86">
        <f t="shared" si="1198"/>
        <v>6.9526565368213804</v>
      </c>
      <c r="BA1113" s="131">
        <f>AY1113-$AY$1112</f>
        <v>2.983956620524969E-2</v>
      </c>
      <c r="BB1113" s="131">
        <f>AZ1113-$AZ$1112</f>
        <v>2.5413338778692234</v>
      </c>
      <c r="BC1113" s="89">
        <f>BA1113-BA1112</f>
        <v>2.983956620524969E-2</v>
      </c>
      <c r="BD1113" s="89">
        <f>BB1113-BB1112</f>
        <v>2.5413338778692234</v>
      </c>
      <c r="BE1113" s="41">
        <f>1000*(((BC1113)/((BD1113))/0.0112372-1))</f>
        <v>44.89504274153888</v>
      </c>
      <c r="BF1113" s="89">
        <f>(BE1113-$B$10)/($AM$1107-$B$10)</f>
        <v>0.93904221790149733</v>
      </c>
      <c r="BG1113" s="89">
        <f>1-BF1113</f>
        <v>6.0957782098502666E-2</v>
      </c>
      <c r="BH1113" s="89">
        <f>BF1113*($AJ1113-$AJ1112)</f>
        <v>2.4144404135331246</v>
      </c>
      <c r="BI1113" s="89">
        <f>BG1113*($AJ1113-$AJ1112)</f>
        <v>0.15673303054134838</v>
      </c>
      <c r="BJ1113" s="41">
        <f>1000*((BA1113/BB1113)/0.0112372-1)</f>
        <v>44.89504274153888</v>
      </c>
      <c r="BK1113" s="89">
        <f>(BJ1113-$B$10)/($AM$1107-$B$10)</f>
        <v>0.93904221790149733</v>
      </c>
      <c r="BL1113" s="89">
        <f>1-BK1113</f>
        <v>6.0957782098502666E-2</v>
      </c>
      <c r="BM1113" s="89">
        <f t="shared" ref="BM1113:BM1124" si="1206">Y1113-BR1113-BS1113</f>
        <v>0</v>
      </c>
      <c r="BN1113" s="86">
        <f t="shared" ref="BN1113:BN1124" si="1207">(1/(1/((AR1113/1000+1)*0.0112372)+1))*W1113</f>
        <v>1.4245064683416733E-5</v>
      </c>
      <c r="BO1113" s="86">
        <f t="shared" ref="BO1113:BO1124" si="1208">(1-(1/(1/((AR1113/1000+1)*0.0112372)+1)))*W1113</f>
        <v>1.3837918870529574E-3</v>
      </c>
      <c r="BP1113" s="86">
        <f t="shared" si="1199"/>
        <v>4.9806086723345345E-3</v>
      </c>
      <c r="BQ1113" s="86">
        <f t="shared" si="1200"/>
        <v>0.48382552319229122</v>
      </c>
      <c r="BR1113" s="131">
        <f>BP1113-$BP$1112</f>
        <v>3.218377401048844E-3</v>
      </c>
      <c r="BS1113" s="131">
        <f>BQ1113-$BQ$1112</f>
        <v>0.31268050465628727</v>
      </c>
      <c r="BT1113" s="89">
        <f t="shared" ref="BT1113:BU1124" si="1209">BR1113-BR1112</f>
        <v>3.218377401048844E-3</v>
      </c>
      <c r="BU1113" s="89">
        <f t="shared" si="1209"/>
        <v>0.31268050465628727</v>
      </c>
      <c r="BV1113" s="41">
        <f t="shared" ref="BV1113:BV1123" si="1210">1000*((BT1113/BU1113)/0.0112372-1)</f>
        <v>-84.036737560516769</v>
      </c>
      <c r="BW1113" s="89" t="e">
        <f t="shared" ref="BW1113:BW1124" si="1211">(BV1113-$P$1067)/($AR$1107-$P$1067)</f>
        <v>#REF!</v>
      </c>
      <c r="BX1113" s="42" t="e">
        <f t="shared" ref="BX1113:BX1128" si="1212">1-BW1113</f>
        <v>#REF!</v>
      </c>
      <c r="BY1113" s="89" t="e">
        <f t="shared" ref="BY1113:BZ1124" si="1213">BW1113*($X1113-$X1112)</f>
        <v>#REF!</v>
      </c>
      <c r="BZ1113" s="89" t="e">
        <f t="shared" si="1213"/>
        <v>#REF!</v>
      </c>
      <c r="CA1113" s="41">
        <f t="shared" ref="CA1113:CA1128" si="1214">1000*((BR1113/BS1113/0.0112372-1))</f>
        <v>-84.036737560516769</v>
      </c>
      <c r="CB1113" s="89" t="e">
        <f t="shared" ref="CB1113:CB1124" si="1215">(CA1113-$P$1067)/($AR$1107-$P$1067)</f>
        <v>#REF!</v>
      </c>
      <c r="CC1113" s="89" t="e">
        <f t="shared" ref="CC1113:CC1124" si="1216">1-CB1113</f>
        <v>#REF!</v>
      </c>
      <c r="CD1113" s="41" t="e">
        <f>CK1113+CJ1113</f>
        <v>#REF!</v>
      </c>
      <c r="CE1113" s="41" t="e">
        <f>CH1113+CI1113</f>
        <v>#REF!</v>
      </c>
      <c r="CF1113" s="42" t="e">
        <f>CK1113*13.49+CJ1113</f>
        <v>#REF!</v>
      </c>
      <c r="CG1113" s="42" t="e">
        <f>CH1113*13.49+CI1113</f>
        <v>#REF!</v>
      </c>
      <c r="CH1113" s="42" t="e">
        <f t="shared" ref="CH1113:CH1123" si="1217">CC1113*$Y1113</f>
        <v>#REF!</v>
      </c>
      <c r="CI1113" s="89">
        <f>BL1113*$AJ1113</f>
        <v>0.15673303054134838</v>
      </c>
      <c r="CJ1113" s="89">
        <f>BK1113*$AJ1113</f>
        <v>2.4144404135331246</v>
      </c>
      <c r="CK1113" s="42" t="e">
        <f t="shared" ref="CK1113:CK1123" si="1218">CB1113*$Y1113</f>
        <v>#REF!</v>
      </c>
      <c r="CM1113" s="89" t="e">
        <f t="shared" si="1201"/>
        <v>#REF!</v>
      </c>
      <c r="CN1113" s="89">
        <f t="shared" si="1202"/>
        <v>3.1715835231880896E-3</v>
      </c>
    </row>
    <row r="1114" spans="4:92" ht="14.4" x14ac:dyDescent="0.3">
      <c r="E1114" s="32">
        <v>41423.456944444442</v>
      </c>
      <c r="F1114" s="21">
        <f t="shared" si="1183"/>
        <v>1538.7784722222204</v>
      </c>
      <c r="G1114" s="21">
        <f t="shared" si="1186"/>
        <v>13.867361111108039</v>
      </c>
      <c r="H1114" s="21"/>
      <c r="I1114" s="50">
        <v>1037</v>
      </c>
      <c r="J1114" s="21">
        <v>14971</v>
      </c>
      <c r="K1114" s="21">
        <v>2211</v>
      </c>
      <c r="L1114" s="21">
        <v>5</v>
      </c>
      <c r="M1114" s="51">
        <v>7.17</v>
      </c>
      <c r="N1114" s="40"/>
      <c r="O1114" s="40"/>
      <c r="P1114" s="40"/>
      <c r="R1114" s="22"/>
      <c r="S1114" s="22"/>
      <c r="T1114" s="22"/>
      <c r="U1114" s="52">
        <f t="shared" si="1187"/>
        <v>5.527658205296924E-3</v>
      </c>
      <c r="V1114" s="52">
        <f t="shared" si="1188"/>
        <v>0.77626435031215435</v>
      </c>
      <c r="W1114" s="52">
        <f t="shared" si="1189"/>
        <v>2.24804341839209E-3</v>
      </c>
      <c r="X1114" s="247">
        <f>W1114+V1114+SUM($U$1111:U1114)</f>
        <v>0.78869668521182079</v>
      </c>
      <c r="Y1114" s="236">
        <f>W1114+V1114+SUM($U$1112:U1114)-$X$1112</f>
        <v>0.61578943540453124</v>
      </c>
      <c r="Z1114" s="42"/>
      <c r="AA1114" s="42"/>
      <c r="AB1114" s="41">
        <f t="shared" si="1190"/>
        <v>3.7428571230891106E-2</v>
      </c>
      <c r="AC1114" s="48">
        <f t="shared" si="1191"/>
        <v>5.2561979143026969</v>
      </c>
      <c r="AD1114" s="48">
        <f t="shared" si="1192"/>
        <v>0.4514773087344926</v>
      </c>
      <c r="AE1114" s="48">
        <f t="shared" si="1193"/>
        <v>2.4519682915595484</v>
      </c>
      <c r="AF1114" s="48">
        <f t="shared" si="1194"/>
        <v>0.45147730873449271</v>
      </c>
      <c r="AG1114" s="238">
        <f t="shared" si="1195"/>
        <v>1.9996934428993018</v>
      </c>
      <c r="AH1114" s="48">
        <f t="shared" si="1196"/>
        <v>7.9753992575409371E-4</v>
      </c>
      <c r="AI1114" s="48">
        <f>AE1114+AC1114+SUM($AB$1111:AB1114)</f>
        <v>7.801031363725544</v>
      </c>
      <c r="AJ1114" s="48">
        <f>AE1114+AC1114+SUM($AB$1112:AB1114)-$AI$1112</f>
        <v>3.3397219145989583</v>
      </c>
      <c r="AK1114" s="46"/>
      <c r="AL1114" s="86"/>
      <c r="AM1114" s="25">
        <v>32.624499999999998</v>
      </c>
      <c r="AN1114" s="25">
        <v>7.0710678118489963E-4</v>
      </c>
      <c r="AQ1114">
        <v>1629</v>
      </c>
      <c r="AR1114" s="25">
        <v>-81.028500000000008</v>
      </c>
      <c r="AS1114" s="25">
        <v>0.79175101304980633</v>
      </c>
      <c r="AV1114" s="41">
        <f t="shared" si="1203"/>
        <v>0</v>
      </c>
      <c r="AW1114" s="86">
        <f t="shared" si="1204"/>
        <v>2.8125802936334612E-2</v>
      </c>
      <c r="AX1114" s="86">
        <f t="shared" si="1205"/>
        <v>2.4238424886232139</v>
      </c>
      <c r="AY1114" s="86">
        <f t="shared" si="1197"/>
        <v>8.94833230884714E-2</v>
      </c>
      <c r="AZ1114" s="86">
        <f t="shared" si="1198"/>
        <v>7.7115480406370729</v>
      </c>
      <c r="BA1114" s="86">
        <f t="shared" ref="BA1114:BA1128" si="1219">AY1114-$AY$1112</f>
        <v>3.9496532914042856E-2</v>
      </c>
      <c r="BB1114" s="86">
        <f t="shared" ref="BB1114:BB1128" si="1220">AZ1114-$AZ$1112</f>
        <v>3.3002253816849159</v>
      </c>
      <c r="BC1114" s="89">
        <f>BA1114-BA1113</f>
        <v>9.656966708793166E-3</v>
      </c>
      <c r="BD1114" s="89">
        <f>BB1114-BB1113</f>
        <v>0.75889150381569248</v>
      </c>
      <c r="BE1114" s="41">
        <f>1000*(((BC1114)/((BD1114))/0.0112372-1))</f>
        <v>132.40801093673804</v>
      </c>
      <c r="BF1114" s="89">
        <f>(BE1114-$B$10)/($AM$1107-$B$10)</f>
        <v>0.82629386056665699</v>
      </c>
      <c r="BG1114" s="89">
        <f>1-BF1114</f>
        <v>0.17370613943334301</v>
      </c>
      <c r="BH1114" s="89">
        <f>BF1114*($AJ1114-$AJ1113)</f>
        <v>0.63504688274227639</v>
      </c>
      <c r="BI1114" s="89">
        <f>BG1114*($AJ1114-$AJ1113)</f>
        <v>0.13350158778220872</v>
      </c>
      <c r="BJ1114" s="41">
        <f>1000*((BA1114/BB1114)/0.0112372-1)</f>
        <v>65.018773807179684</v>
      </c>
      <c r="BK1114" s="89">
        <f>(BJ1114-$B$10)/($AM$1107-$B$10)</f>
        <v>0.9131155733379368</v>
      </c>
      <c r="BL1114" s="89">
        <f>1-BK1114</f>
        <v>8.6884426662063197E-2</v>
      </c>
      <c r="BM1114" s="89">
        <f t="shared" si="1206"/>
        <v>0</v>
      </c>
      <c r="BN1114" s="86">
        <f t="shared" si="1207"/>
        <v>2.2977513627581466E-5</v>
      </c>
      <c r="BO1114" s="86">
        <f t="shared" si="1208"/>
        <v>2.2250659047645086E-3</v>
      </c>
      <c r="BP1114" s="86">
        <f t="shared" si="1199"/>
        <v>8.0613606855711381E-3</v>
      </c>
      <c r="BQ1114" s="86">
        <f t="shared" si="1200"/>
        <v>0.78063532452624962</v>
      </c>
      <c r="BR1114" s="86">
        <f t="shared" ref="BR1114:BR1124" si="1221">BP1114-$BP$1112</f>
        <v>6.2991294142854476E-3</v>
      </c>
      <c r="BS1114" s="86">
        <f t="shared" ref="BS1114:BS1124" si="1222">BQ1114-$BQ$1112</f>
        <v>0.60949030599024567</v>
      </c>
      <c r="BT1114" s="89">
        <f t="shared" si="1209"/>
        <v>3.0807520132366036E-3</v>
      </c>
      <c r="BU1114" s="89">
        <f t="shared" si="1209"/>
        <v>0.2968098013339584</v>
      </c>
      <c r="BV1114" s="41">
        <f t="shared" si="1210"/>
        <v>-76.322441510089376</v>
      </c>
      <c r="BW1114" s="89" t="e">
        <f t="shared" si="1211"/>
        <v>#REF!</v>
      </c>
      <c r="BX1114" s="42" t="e">
        <f t="shared" si="1212"/>
        <v>#REF!</v>
      </c>
      <c r="BY1114" s="89" t="e">
        <f t="shared" si="1213"/>
        <v>#REF!</v>
      </c>
      <c r="BZ1114" s="89" t="e">
        <f t="shared" si="1213"/>
        <v>#REF!</v>
      </c>
      <c r="CA1114" s="41">
        <f t="shared" si="1214"/>
        <v>-80.280026985048877</v>
      </c>
      <c r="CB1114" s="89" t="e">
        <f t="shared" si="1215"/>
        <v>#REF!</v>
      </c>
      <c r="CC1114" s="89" t="e">
        <f t="shared" si="1216"/>
        <v>#REF!</v>
      </c>
      <c r="CD1114" s="41" t="e">
        <f>CK1114+CJ1114</f>
        <v>#REF!</v>
      </c>
      <c r="CE1114" s="41" t="e">
        <f>CH1114+CI1114</f>
        <v>#REF!</v>
      </c>
      <c r="CF1114" s="42" t="e">
        <f>CK1114*13.49+CJ1114</f>
        <v>#REF!</v>
      </c>
      <c r="CG1114" s="42" t="e">
        <f>CH1114*13.49+CI1114</f>
        <v>#REF!</v>
      </c>
      <c r="CH1114" s="42" t="e">
        <f t="shared" si="1217"/>
        <v>#REF!</v>
      </c>
      <c r="CI1114" s="89">
        <f>BL1114*$AJ1114</f>
        <v>0.29016982376065847</v>
      </c>
      <c r="CJ1114" s="89">
        <f>BK1114*$AJ1114</f>
        <v>3.0495520908382998</v>
      </c>
      <c r="CK1114" s="42" t="e">
        <f t="shared" si="1218"/>
        <v>#REF!</v>
      </c>
      <c r="CM1114" s="89" t="e">
        <f t="shared" si="1201"/>
        <v>#REF!</v>
      </c>
      <c r="CN1114" s="89">
        <f t="shared" si="1202"/>
        <v>5.8717542102454832E-3</v>
      </c>
    </row>
    <row r="1115" spans="4:92" ht="14.4" x14ac:dyDescent="0.3">
      <c r="E1115" s="32">
        <v>41431.565972222219</v>
      </c>
      <c r="F1115" s="21">
        <f t="shared" si="1183"/>
        <v>1546.8874999999971</v>
      </c>
      <c r="G1115" s="21">
        <f t="shared" si="1186"/>
        <v>21.976388888884685</v>
      </c>
      <c r="H1115" s="112">
        <v>10</v>
      </c>
      <c r="I1115" s="21">
        <v>1090</v>
      </c>
      <c r="J1115" s="29">
        <v>14773.7</v>
      </c>
      <c r="K1115" s="21">
        <v>2805.9726999999998</v>
      </c>
      <c r="L1115" s="21">
        <v>17</v>
      </c>
      <c r="M1115" s="51">
        <v>7.17</v>
      </c>
      <c r="N1115" s="40"/>
      <c r="O1115" s="40"/>
      <c r="P1115" s="40"/>
      <c r="R1115" s="22"/>
      <c r="S1115" s="22"/>
      <c r="T1115" s="22"/>
      <c r="U1115" s="52">
        <f t="shared" si="1187"/>
        <v>7.373668712937302E-3</v>
      </c>
      <c r="V1115" s="52">
        <f t="shared" si="1188"/>
        <v>1.0355047183236377</v>
      </c>
      <c r="W1115" s="52">
        <f t="shared" si="1189"/>
        <v>2.9987974661020056E-3</v>
      </c>
      <c r="X1115" s="247">
        <f>W1115+V1115+SUM($U$1111:U1115)</f>
        <v>1.0560614759839515</v>
      </c>
      <c r="Y1115" s="236">
        <f>W1115+V1115+SUM($U$1112:U1115)-$X$1112</f>
        <v>0.88315422617666184</v>
      </c>
      <c r="Z1115" s="42"/>
      <c r="AA1115" s="42"/>
      <c r="AB1115" s="41">
        <f t="shared" si="1190"/>
        <v>3.8823032549219684E-2</v>
      </c>
      <c r="AC1115" s="48">
        <f t="shared" si="1191"/>
        <v>5.45202597911873</v>
      </c>
      <c r="AD1115" s="48">
        <f t="shared" si="1192"/>
        <v>0.46829781837269469</v>
      </c>
      <c r="AE1115" s="48">
        <f t="shared" si="1193"/>
        <v>2.5433202941581938</v>
      </c>
      <c r="AF1115" s="48">
        <f t="shared" si="1194"/>
        <v>0.46829781837269463</v>
      </c>
      <c r="AG1115" s="238">
        <f t="shared" si="1195"/>
        <v>2.0741952222335045</v>
      </c>
      <c r="AH1115" s="48">
        <f t="shared" si="1196"/>
        <v>8.2725355199502349E-4</v>
      </c>
      <c r="AI1115" s="48">
        <f>AE1115+AC1115+SUM($AB$1111:AB1115)</f>
        <v>8.1270344636894425</v>
      </c>
      <c r="AJ1115" s="48">
        <f>AE1115+AC1115+SUM($AB$1112:AB1115)-$AI$1112</f>
        <v>3.6657250145628568</v>
      </c>
      <c r="AK1115" s="46"/>
      <c r="AL1115" s="86"/>
      <c r="AM1115" s="92">
        <f>AM1114</f>
        <v>32.624499999999998</v>
      </c>
      <c r="AN1115"/>
      <c r="AO1115"/>
      <c r="AP1115"/>
      <c r="AQ1115">
        <v>2226</v>
      </c>
      <c r="AR1115" s="25">
        <v>-76.960499999999996</v>
      </c>
      <c r="AS1115" s="25">
        <v>4.0500000000001535E-2</v>
      </c>
      <c r="AV1115" s="41">
        <f t="shared" si="1203"/>
        <v>0</v>
      </c>
      <c r="AW1115" s="86">
        <f t="shared" si="1204"/>
        <v>2.9173674734584834E-2</v>
      </c>
      <c r="AX1115" s="86">
        <f t="shared" si="1205"/>
        <v>2.5141466194236091</v>
      </c>
      <c r="AY1115" s="86">
        <f t="shared" si="1197"/>
        <v>9.3222808210600319E-2</v>
      </c>
      <c r="AZ1115" s="86">
        <f t="shared" si="1198"/>
        <v>8.0338116554788428</v>
      </c>
      <c r="BA1115" s="86">
        <f t="shared" si="1219"/>
        <v>4.3236018036171775E-2</v>
      </c>
      <c r="BB1115" s="86">
        <f t="shared" si="1220"/>
        <v>3.6224889965266858</v>
      </c>
      <c r="BC1115" s="89"/>
      <c r="BD1115" s="89"/>
      <c r="BE1115" s="41"/>
      <c r="BF1115" s="89"/>
      <c r="BG1115" s="89"/>
      <c r="BH1115" s="89"/>
      <c r="BI1115" s="89"/>
      <c r="BJ1115" s="41"/>
      <c r="BK1115" s="89"/>
      <c r="BL1115" s="89"/>
      <c r="BM1115" s="89">
        <f t="shared" si="1206"/>
        <v>0</v>
      </c>
      <c r="BN1115" s="86">
        <f t="shared" si="1207"/>
        <v>3.0785347959155302E-5</v>
      </c>
      <c r="BO1115" s="86">
        <f t="shared" si="1208"/>
        <v>2.96801211814285E-3</v>
      </c>
      <c r="BP1115" s="86">
        <f t="shared" si="1199"/>
        <v>1.084141905944881E-2</v>
      </c>
      <c r="BQ1115" s="86">
        <f t="shared" si="1200"/>
        <v>1.0452200569245027</v>
      </c>
      <c r="BR1115" s="86">
        <f t="shared" si="1221"/>
        <v>9.0791877881631188E-3</v>
      </c>
      <c r="BS1115" s="86">
        <f t="shared" si="1222"/>
        <v>0.87407503838849876</v>
      </c>
      <c r="BT1115" s="89">
        <f t="shared" si="1209"/>
        <v>2.7800583738776712E-3</v>
      </c>
      <c r="BU1115" s="89">
        <f t="shared" si="1209"/>
        <v>0.26458473239825309</v>
      </c>
      <c r="BV1115" s="41">
        <f t="shared" si="1210"/>
        <v>-64.958203150185852</v>
      </c>
      <c r="BW1115" s="89" t="e">
        <f t="shared" si="1211"/>
        <v>#REF!</v>
      </c>
      <c r="BX1115" s="42" t="e">
        <f t="shared" si="1212"/>
        <v>#REF!</v>
      </c>
      <c r="BY1115" s="89" t="e">
        <f t="shared" si="1213"/>
        <v>#REF!</v>
      </c>
      <c r="BZ1115" s="89" t="e">
        <f t="shared" si="1213"/>
        <v>#REF!</v>
      </c>
      <c r="CA1115" s="41">
        <f t="shared" si="1214"/>
        <v>-75.642072025627442</v>
      </c>
      <c r="CB1115" s="89" t="e">
        <f t="shared" si="1215"/>
        <v>#REF!</v>
      </c>
      <c r="CC1115" s="89" t="e">
        <f t="shared" si="1216"/>
        <v>#REF!</v>
      </c>
      <c r="CD1115" s="41"/>
      <c r="CE1115" s="41"/>
      <c r="CF1115" s="42"/>
      <c r="CG1115" s="42"/>
      <c r="CH1115" s="42" t="e">
        <f t="shared" si="1217"/>
        <v>#REF!</v>
      </c>
      <c r="CI1115" s="89"/>
      <c r="CJ1115" s="89"/>
      <c r="CK1115" s="42" t="e">
        <f t="shared" si="1218"/>
        <v>#REF!</v>
      </c>
      <c r="CM1115" s="89" t="e">
        <f t="shared" si="1201"/>
        <v>#REF!</v>
      </c>
      <c r="CN1115" s="89">
        <f t="shared" si="1202"/>
        <v>0</v>
      </c>
    </row>
    <row r="1116" spans="4:92" ht="14.4" x14ac:dyDescent="0.3">
      <c r="E1116" s="32">
        <v>41444.61041666667</v>
      </c>
      <c r="F1116" s="21">
        <f t="shared" si="1183"/>
        <v>1559.9319444444482</v>
      </c>
      <c r="G1116" s="21">
        <f t="shared" si="1186"/>
        <v>35.020833333335759</v>
      </c>
      <c r="I1116" s="21">
        <v>1082</v>
      </c>
      <c r="J1116" s="21">
        <v>14974.1</v>
      </c>
      <c r="K1116" s="21">
        <v>3817.9247</v>
      </c>
      <c r="L1116" s="21">
        <v>68</v>
      </c>
      <c r="M1116" s="51">
        <v>7.17</v>
      </c>
      <c r="N1116" s="40"/>
      <c r="O1116" s="40"/>
      <c r="P1116" s="40"/>
      <c r="R1116" s="22"/>
      <c r="S1116" s="22"/>
      <c r="T1116" s="22"/>
      <c r="U1116" s="52">
        <f t="shared" si="1187"/>
        <v>9.9592882368049196E-3</v>
      </c>
      <c r="V1116" s="52">
        <f t="shared" si="1188"/>
        <v>1.3986104287899932</v>
      </c>
      <c r="W1116" s="52">
        <f t="shared" si="1189"/>
        <v>4.0503431183868607E-3</v>
      </c>
      <c r="X1116" s="247">
        <f>W1116+V1116+SUM($U$1111:U1116)</f>
        <v>1.4301780203393968</v>
      </c>
      <c r="Y1116" s="236">
        <f>W1116+V1116+SUM($U$1112:U1116)-$X$1112</f>
        <v>1.2572707705321071</v>
      </c>
      <c r="Z1116" s="42"/>
      <c r="AA1116" s="42"/>
      <c r="AB1116" s="41">
        <f t="shared" si="1190"/>
        <v>3.9060848420279369E-2</v>
      </c>
      <c r="AC1116" s="48">
        <f t="shared" si="1191"/>
        <v>5.4854231205094841</v>
      </c>
      <c r="AD1116" s="48">
        <f t="shared" si="1192"/>
        <v>0.47116644161716847</v>
      </c>
      <c r="AE1116" s="48">
        <f t="shared" si="1193"/>
        <v>2.5588997554064163</v>
      </c>
      <c r="AF1116" s="48">
        <f t="shared" si="1194"/>
        <v>0.47116644161716859</v>
      </c>
      <c r="AG1116" s="238">
        <f t="shared" si="1195"/>
        <v>2.0869009927808713</v>
      </c>
      <c r="AH1116" s="48">
        <f t="shared" si="1196"/>
        <v>8.3232100837688937E-4</v>
      </c>
      <c r="AI1116" s="48">
        <f>AE1116+AC1116+SUM($AB$1111:AB1116)</f>
        <v>8.2150719147486981</v>
      </c>
      <c r="AJ1116" s="48">
        <f>AE1116+AC1116+SUM($AB$1112:AB1116)-$AI$1112</f>
        <v>3.7537624656221125</v>
      </c>
      <c r="AK1116" s="46"/>
      <c r="AL1116" s="86"/>
      <c r="AM1116" s="92">
        <f>AM1117</f>
        <v>59.917250000000003</v>
      </c>
      <c r="AN1116"/>
      <c r="AO1116"/>
      <c r="AP1116"/>
      <c r="AQ1116">
        <v>2035</v>
      </c>
      <c r="AR1116" s="25">
        <v>-71.67</v>
      </c>
      <c r="AS1116" s="25">
        <v>1.5000000000000568E-2</v>
      </c>
      <c r="AV1116" s="41">
        <f t="shared" si="1203"/>
        <v>0</v>
      </c>
      <c r="AW1116" s="86">
        <f t="shared" si="1204"/>
        <v>3.0119047981103212E-2</v>
      </c>
      <c r="AX1116" s="86">
        <f t="shared" si="1205"/>
        <v>2.5287807074253132</v>
      </c>
      <c r="AY1116" s="86">
        <f t="shared" si="1197"/>
        <v>9.669395788004656E-2</v>
      </c>
      <c r="AZ1116" s="86">
        <f t="shared" si="1198"/>
        <v>8.1183779568686507</v>
      </c>
      <c r="BA1116" s="86">
        <f t="shared" si="1219"/>
        <v>4.6707167705618016E-2</v>
      </c>
      <c r="BB1116" s="86">
        <f t="shared" si="1220"/>
        <v>3.7070552979164937</v>
      </c>
      <c r="BC1116" s="89"/>
      <c r="BD1116" s="89"/>
      <c r="BE1116" s="41"/>
      <c r="BF1116" s="89"/>
      <c r="BG1116" s="89"/>
      <c r="BH1116" s="89"/>
      <c r="BI1116" s="89"/>
      <c r="BJ1116" s="41"/>
      <c r="BK1116" s="89"/>
      <c r="BL1116" s="89"/>
      <c r="BM1116" s="89">
        <f t="shared" si="1206"/>
        <v>0</v>
      </c>
      <c r="BN1116" s="86">
        <f t="shared" si="1207"/>
        <v>4.1816270134348668E-5</v>
      </c>
      <c r="BO1116" s="86">
        <f t="shared" si="1208"/>
        <v>4.0085268482525117E-3</v>
      </c>
      <c r="BP1116" s="86">
        <f t="shared" si="1199"/>
        <v>1.4765344241388315E-2</v>
      </c>
      <c r="BQ1116" s="86">
        <f t="shared" si="1200"/>
        <v>1.4154126760980084</v>
      </c>
      <c r="BR1116" s="86">
        <f t="shared" si="1221"/>
        <v>1.3003112970102624E-2</v>
      </c>
      <c r="BS1116" s="86">
        <f t="shared" si="1222"/>
        <v>1.2442676575620044</v>
      </c>
      <c r="BT1116" s="89">
        <f t="shared" si="1209"/>
        <v>3.9239251819395051E-3</v>
      </c>
      <c r="BU1116" s="89">
        <f t="shared" si="1209"/>
        <v>0.37019261917350565</v>
      </c>
      <c r="BV1116" s="41">
        <f t="shared" si="1210"/>
        <v>-56.732541972055131</v>
      </c>
      <c r="BW1116" s="89" t="e">
        <f t="shared" si="1211"/>
        <v>#REF!</v>
      </c>
      <c r="BX1116" s="42" t="e">
        <f t="shared" si="1212"/>
        <v>#REF!</v>
      </c>
      <c r="BY1116" s="89" t="e">
        <f t="shared" si="1213"/>
        <v>#REF!</v>
      </c>
      <c r="BZ1116" s="89" t="e">
        <f t="shared" si="1213"/>
        <v>#REF!</v>
      </c>
      <c r="CA1116" s="41">
        <f t="shared" si="1214"/>
        <v>-70.016137432432174</v>
      </c>
      <c r="CB1116" s="89" t="e">
        <f t="shared" si="1215"/>
        <v>#REF!</v>
      </c>
      <c r="CC1116" s="89" t="e">
        <f t="shared" si="1216"/>
        <v>#REF!</v>
      </c>
      <c r="CD1116" s="41"/>
      <c r="CE1116" s="41"/>
      <c r="CF1116" s="42"/>
      <c r="CG1116" s="42" t="e">
        <f t="shared" ref="CG1116:CG1128" si="1223">CH1116*13.49+CI1116</f>
        <v>#REF!</v>
      </c>
      <c r="CH1116" s="42" t="e">
        <f t="shared" si="1217"/>
        <v>#REF!</v>
      </c>
      <c r="CI1116" s="89"/>
      <c r="CJ1116" s="89"/>
      <c r="CK1116" s="42" t="e">
        <f t="shared" si="1218"/>
        <v>#REF!</v>
      </c>
      <c r="CM1116" s="89" t="e">
        <f t="shared" si="1201"/>
        <v>#REF!</v>
      </c>
      <c r="CN1116" s="89">
        <f t="shared" si="1202"/>
        <v>0</v>
      </c>
    </row>
    <row r="1117" spans="4:92" ht="14.4" x14ac:dyDescent="0.3">
      <c r="E1117" s="32">
        <v>41457.588194444441</v>
      </c>
      <c r="F1117" s="21">
        <f t="shared" si="1183"/>
        <v>1572.909722222219</v>
      </c>
      <c r="G1117" s="21">
        <f t="shared" si="1186"/>
        <v>47.998611111106584</v>
      </c>
      <c r="I1117" s="21">
        <v>1074</v>
      </c>
      <c r="J1117" s="21">
        <v>15620</v>
      </c>
      <c r="K1117" s="21">
        <v>4824</v>
      </c>
      <c r="L1117" s="21">
        <v>7</v>
      </c>
      <c r="M1117" s="51">
        <v>7.17</v>
      </c>
      <c r="N1117" s="40"/>
      <c r="O1117" s="40"/>
      <c r="P1117" s="40"/>
      <c r="R1117" s="22"/>
      <c r="S1117" s="22"/>
      <c r="T1117" s="22"/>
      <c r="U1117" s="52">
        <f t="shared" si="1187"/>
        <v>1.2490656430238757E-2</v>
      </c>
      <c r="V1117" s="52">
        <f t="shared" si="1188"/>
        <v>1.7540974746774869</v>
      </c>
      <c r="W1117" s="52">
        <f t="shared" si="1189"/>
        <v>5.0798252960878847E-3</v>
      </c>
      <c r="X1117" s="247">
        <f>W1117+V1117+SUM($U$1111:U1117)</f>
        <v>1.7991852048348302</v>
      </c>
      <c r="Y1117" s="236">
        <f>W1117+V1117+SUM($U$1112:U1117)-$X$1112</f>
        <v>1.6262779550275406</v>
      </c>
      <c r="Z1117" s="42"/>
      <c r="AA1117" s="42"/>
      <c r="AB1117" s="41">
        <f t="shared" si="1190"/>
        <v>4.0444455522456339E-2</v>
      </c>
      <c r="AC1117" s="48">
        <f t="shared" si="1191"/>
        <v>5.6797268976911992</v>
      </c>
      <c r="AD1117" s="48">
        <f t="shared" si="1192"/>
        <v>0.48785602367423697</v>
      </c>
      <c r="AE1117" s="48">
        <f t="shared" si="1193"/>
        <v>2.649540691753848</v>
      </c>
      <c r="AF1117" s="48">
        <f t="shared" si="1194"/>
        <v>0.48785602367423697</v>
      </c>
      <c r="AG1117" s="238">
        <f t="shared" si="1195"/>
        <v>2.1608228647300907</v>
      </c>
      <c r="AH1117" s="48">
        <f t="shared" si="1196"/>
        <v>8.6180334952039295E-4</v>
      </c>
      <c r="AI1117" s="48">
        <f>AE1117+AC1117+SUM($AB$1111:AB1117)</f>
        <v>8.5404610838003023</v>
      </c>
      <c r="AJ1117" s="48">
        <f>AE1117+AC1117+SUM($AB$1112:AB1117)-$AI$1112</f>
        <v>4.0791516346737167</v>
      </c>
      <c r="AK1117" s="46"/>
      <c r="AL1117" s="86"/>
      <c r="AM1117" s="25">
        <v>59.917250000000003</v>
      </c>
      <c r="AN1117" s="25">
        <v>3.2606556089227134E-2</v>
      </c>
      <c r="AQ1117">
        <v>1955</v>
      </c>
      <c r="AR1117" s="25">
        <v>-65.887</v>
      </c>
      <c r="AS1117" s="25">
        <v>0.13700000000000045</v>
      </c>
      <c r="AV1117" s="41">
        <f t="shared" si="1203"/>
        <v>0</v>
      </c>
      <c r="AW1117" s="86">
        <f t="shared" si="1204"/>
        <v>3.1185920063580248E-2</v>
      </c>
      <c r="AX1117" s="86">
        <f t="shared" si="1205"/>
        <v>2.6183547716902678</v>
      </c>
      <c r="AY1117" s="86">
        <f t="shared" si="1197"/>
        <v>0.10052388985549436</v>
      </c>
      <c r="AZ1117" s="86">
        <f t="shared" si="1198"/>
        <v>8.4399371939448073</v>
      </c>
      <c r="BA1117" s="86">
        <f t="shared" si="1219"/>
        <v>5.0537099681065817E-2</v>
      </c>
      <c r="BB1117" s="86">
        <f t="shared" si="1220"/>
        <v>4.0286145349926503</v>
      </c>
      <c r="BC1117" s="91">
        <f>BA1117-BA1114</f>
        <v>1.1040566767022961E-2</v>
      </c>
      <c r="BD1117" s="91">
        <f>BB1117-BB1114</f>
        <v>0.72838915330773446</v>
      </c>
      <c r="BE1117" s="41">
        <f t="shared" ref="BE1117:BE1125" si="1224">1000*(((BC1117)/((BD1117))/0.0112372-1))</f>
        <v>348.86904428513009</v>
      </c>
      <c r="BF1117" s="89">
        <f t="shared" ref="BF1117:BF1130" si="1225">(BE1117-$B$10)/($AM$1107-$B$10)</f>
        <v>0.54741375353387833</v>
      </c>
      <c r="BG1117" s="89">
        <f t="shared" ref="BG1117:BG1128" si="1226">1-BF1117</f>
        <v>0.45258624646612167</v>
      </c>
      <c r="BH1117" s="91">
        <f>BF1117*($AJ1117-$AJ1114)</f>
        <v>0.40477399854062845</v>
      </c>
      <c r="BI1117" s="91">
        <f>BG1117*($AJ1117-$AJ1114)</f>
        <v>0.33465572153412992</v>
      </c>
      <c r="BJ1117" s="41">
        <f t="shared" ref="BJ1117:BJ1125" si="1227">1000*((BA1117/BB1117)/0.0112372-1)</f>
        <v>116.34000506019237</v>
      </c>
      <c r="BK1117" s="89">
        <f t="shared" ref="BK1117:BK1138" si="1228">(BJ1117-$B$10)/($AM$1107-$B$10)</f>
        <v>0.84699526409106018</v>
      </c>
      <c r="BL1117" s="89">
        <f t="shared" ref="BL1117:BL1128" si="1229">1-BK1117</f>
        <v>0.15300473590893982</v>
      </c>
      <c r="BM1117" s="89">
        <f t="shared" si="1206"/>
        <v>0</v>
      </c>
      <c r="BN1117" s="86">
        <f t="shared" si="1207"/>
        <v>5.2768087520027724E-5</v>
      </c>
      <c r="BO1117" s="86">
        <f t="shared" si="1208"/>
        <v>5.0270572085678571E-3</v>
      </c>
      <c r="BP1117" s="86">
        <f t="shared" si="1199"/>
        <v>1.8689532970076538E-2</v>
      </c>
      <c r="BQ1117" s="86">
        <f t="shared" si="1200"/>
        <v>1.7804956718647538</v>
      </c>
      <c r="BR1117" s="86">
        <f t="shared" si="1221"/>
        <v>1.6927301698790847E-2</v>
      </c>
      <c r="BS1117" s="86">
        <f t="shared" si="1222"/>
        <v>1.6093506533287498</v>
      </c>
      <c r="BT1117" s="89">
        <f t="shared" si="1209"/>
        <v>3.9241887286882229E-3</v>
      </c>
      <c r="BU1117" s="89">
        <f t="shared" si="1209"/>
        <v>0.36508299576674541</v>
      </c>
      <c r="BV1117" s="41">
        <f t="shared" si="1210"/>
        <v>-43.466532323372945</v>
      </c>
      <c r="BW1117" s="89" t="e">
        <f t="shared" si="1211"/>
        <v>#REF!</v>
      </c>
      <c r="BX1117" s="42" t="e">
        <f t="shared" si="1212"/>
        <v>#REF!</v>
      </c>
      <c r="BY1117" s="89" t="e">
        <f t="shared" si="1213"/>
        <v>#REF!</v>
      </c>
      <c r="BZ1117" s="89" t="e">
        <f t="shared" si="1213"/>
        <v>#REF!</v>
      </c>
      <c r="CA1117" s="41">
        <f t="shared" si="1214"/>
        <v>-63.993329817702005</v>
      </c>
      <c r="CB1117" s="89" t="e">
        <f t="shared" si="1215"/>
        <v>#REF!</v>
      </c>
      <c r="CC1117" s="89" t="e">
        <f t="shared" si="1216"/>
        <v>#REF!</v>
      </c>
      <c r="CD1117" s="41" t="e">
        <f t="shared" ref="CD1117:CD1128" si="1230">CK1117+CJ1117</f>
        <v>#REF!</v>
      </c>
      <c r="CE1117" s="41" t="e">
        <f t="shared" ref="CE1117:CE1129" si="1231">CH1117+CI1117</f>
        <v>#REF!</v>
      </c>
      <c r="CF1117" s="42" t="e">
        <f t="shared" ref="CF1117:CF1128" si="1232">CK1117*13.49+CJ1117</f>
        <v>#REF!</v>
      </c>
      <c r="CG1117" s="42" t="e">
        <f t="shared" si="1223"/>
        <v>#REF!</v>
      </c>
      <c r="CH1117" s="42" t="e">
        <f t="shared" si="1217"/>
        <v>#REF!</v>
      </c>
      <c r="CI1117" s="89">
        <f t="shared" ref="CI1117:CI1123" si="1233">BL1117*$AJ1117</f>
        <v>0.62412951859577215</v>
      </c>
      <c r="CJ1117" s="89">
        <f t="shared" ref="CJ1117:CJ1123" si="1234">BK1117*$AJ1117</f>
        <v>3.4550221160779446</v>
      </c>
      <c r="CK1117" s="42" t="e">
        <f t="shared" si="1218"/>
        <v>#REF!</v>
      </c>
      <c r="CM1117" s="89" t="e">
        <f t="shared" si="1201"/>
        <v>#REF!</v>
      </c>
      <c r="CN1117" s="89">
        <f t="shared" si="1202"/>
        <v>1.2629621788570284E-2</v>
      </c>
    </row>
    <row r="1118" spans="4:92" ht="14.4" x14ac:dyDescent="0.3">
      <c r="E1118" s="32">
        <v>41470.518055555556</v>
      </c>
      <c r="F1118" s="21">
        <f t="shared" si="1183"/>
        <v>1585.8395833333343</v>
      </c>
      <c r="G1118" s="21">
        <f t="shared" si="1186"/>
        <v>60.928472222221899</v>
      </c>
      <c r="I1118" s="21">
        <v>1043</v>
      </c>
      <c r="J1118" s="21">
        <v>16457</v>
      </c>
      <c r="K1118" s="21">
        <v>5953</v>
      </c>
      <c r="L1118" s="21">
        <v>13</v>
      </c>
      <c r="M1118" s="51">
        <v>7.17</v>
      </c>
      <c r="N1118" s="40"/>
      <c r="O1118" s="40"/>
      <c r="P1118" s="40"/>
      <c r="R1118" s="22"/>
      <c r="S1118" s="22"/>
      <c r="T1118" s="22"/>
      <c r="U1118" s="52">
        <f t="shared" si="1187"/>
        <v>1.4969037392098979E-2</v>
      </c>
      <c r="V1118" s="52">
        <f t="shared" si="1188"/>
        <v>2.102143376889904</v>
      </c>
      <c r="W1118" s="52">
        <f t="shared" si="1189"/>
        <v>6.0877580955940461E-3</v>
      </c>
      <c r="X1118" s="247">
        <f>W1118+V1118+SUM($U$1111:U1118)</f>
        <v>2.1632080772388527</v>
      </c>
      <c r="Y1118" s="236">
        <f>W1118+V1118+SUM($U$1112:U1118)-$X$1112</f>
        <v>1.990300827431563</v>
      </c>
      <c r="Z1118" s="42"/>
      <c r="AA1118" s="42"/>
      <c r="AB1118" s="41">
        <f t="shared" si="1190"/>
        <v>4.1381731624688875E-2</v>
      </c>
      <c r="AC1118" s="48">
        <f t="shared" si="1191"/>
        <v>5.8113511764618098</v>
      </c>
      <c r="AD1118" s="48">
        <f t="shared" si="1192"/>
        <v>0.4991617956623447</v>
      </c>
      <c r="AE1118" s="48">
        <f t="shared" si="1193"/>
        <v>2.7109422149093443</v>
      </c>
      <c r="AF1118" s="48">
        <f t="shared" si="1194"/>
        <v>0.49916179566234459</v>
      </c>
      <c r="AG1118" s="238">
        <f t="shared" si="1195"/>
        <v>2.210898644119546</v>
      </c>
      <c r="AH1118" s="48">
        <f t="shared" si="1196"/>
        <v>8.8177512745373464E-4</v>
      </c>
      <c r="AI1118" s="48">
        <f>AE1118+AC1118+SUM($AB$1111:AB1118)</f>
        <v>8.7748686173510961</v>
      </c>
      <c r="AJ1118" s="48">
        <f>AE1118+AC1118+SUM($AB$1112:AB1118)-$AI$1112</f>
        <v>4.3135591682245105</v>
      </c>
      <c r="AK1118" s="46"/>
      <c r="AL1118" s="86"/>
      <c r="AM1118" s="25">
        <v>65.191666666666663</v>
      </c>
      <c r="AN1118" s="25">
        <v>7.1927432566133362E-2</v>
      </c>
      <c r="AQ1118">
        <v>2108</v>
      </c>
      <c r="AR1118" s="25">
        <v>-62.255000000000003</v>
      </c>
      <c r="AS1118" s="25">
        <v>8.9000000000002188E-2</v>
      </c>
      <c r="AV1118" s="41">
        <f t="shared" si="1203"/>
        <v>0</v>
      </c>
      <c r="AW1118" s="86">
        <f t="shared" si="1204"/>
        <v>3.2065542440861489E-2</v>
      </c>
      <c r="AX1118" s="86">
        <f t="shared" si="1205"/>
        <v>2.6788766724684829</v>
      </c>
      <c r="AY1118" s="86">
        <f t="shared" si="1197"/>
        <v>0.10379082243627402</v>
      </c>
      <c r="AZ1118" s="86">
        <f t="shared" si="1198"/>
        <v>8.6710777949148223</v>
      </c>
      <c r="BA1118" s="86">
        <f t="shared" si="1219"/>
        <v>5.3804032261845477E-2</v>
      </c>
      <c r="BB1118" s="86">
        <f t="shared" si="1220"/>
        <v>4.2597551359626653</v>
      </c>
      <c r="BC1118" s="89">
        <f t="shared" ref="BC1118:BD1128" si="1235">BA1118-BA1117</f>
        <v>3.2669325807796606E-3</v>
      </c>
      <c r="BD1118" s="89">
        <f t="shared" si="1235"/>
        <v>0.23114060097001499</v>
      </c>
      <c r="BE1118" s="41">
        <f t="shared" si="1224"/>
        <v>257.78329797049548</v>
      </c>
      <c r="BF1118" s="89">
        <f t="shared" si="1225"/>
        <v>0.66476514139545961</v>
      </c>
      <c r="BG1118" s="89">
        <f t="shared" si="1226"/>
        <v>0.33523485860454039</v>
      </c>
      <c r="BH1118" s="89">
        <f t="shared" ref="BH1118:BI1128" si="1236">BF1118*($AJ1118-$AJ1117)</f>
        <v>0.15582595718505438</v>
      </c>
      <c r="BI1118" s="89">
        <f t="shared" si="1236"/>
        <v>7.8581576365739411E-2</v>
      </c>
      <c r="BJ1118" s="41">
        <f t="shared" si="1227"/>
        <v>124.01492690028948</v>
      </c>
      <c r="BK1118" s="89">
        <f t="shared" si="1228"/>
        <v>0.83710718866646594</v>
      </c>
      <c r="BL1118" s="89">
        <f t="shared" si="1229"/>
        <v>0.16289281133353406</v>
      </c>
      <c r="BM1118" s="89">
        <f t="shared" si="1206"/>
        <v>0</v>
      </c>
      <c r="BN1118" s="86">
        <f t="shared" si="1207"/>
        <v>6.3481585519075808E-5</v>
      </c>
      <c r="BO1118" s="86">
        <f t="shared" si="1208"/>
        <v>6.0242765100749704E-3</v>
      </c>
      <c r="BP1118" s="86">
        <f t="shared" si="1199"/>
        <v>2.2557380959368368E-2</v>
      </c>
      <c r="BQ1118" s="86">
        <f t="shared" si="1200"/>
        <v>2.1406506962794842</v>
      </c>
      <c r="BR1118" s="86">
        <f t="shared" si="1221"/>
        <v>2.0795149688082677E-2</v>
      </c>
      <c r="BS1118" s="86">
        <f t="shared" si="1222"/>
        <v>1.9695056777434803</v>
      </c>
      <c r="BT1118" s="89">
        <f t="shared" si="1209"/>
        <v>3.8678479892918297E-3</v>
      </c>
      <c r="BU1118" s="89">
        <f t="shared" si="1209"/>
        <v>0.36015502441473046</v>
      </c>
      <c r="BV1118" s="41">
        <f t="shared" si="1210"/>
        <v>-44.299509053505993</v>
      </c>
      <c r="BW1118" s="89" t="e">
        <f t="shared" si="1211"/>
        <v>#REF!</v>
      </c>
      <c r="BX1118" s="42" t="e">
        <f t="shared" si="1212"/>
        <v>#REF!</v>
      </c>
      <c r="BY1118" s="89" t="e">
        <f t="shared" si="1213"/>
        <v>#REF!</v>
      </c>
      <c r="BZ1118" s="89" t="e">
        <f t="shared" si="1213"/>
        <v>#REF!</v>
      </c>
      <c r="CA1118" s="41">
        <f t="shared" si="1214"/>
        <v>-60.392005597974531</v>
      </c>
      <c r="CB1118" s="89" t="e">
        <f t="shared" si="1215"/>
        <v>#REF!</v>
      </c>
      <c r="CC1118" s="89" t="e">
        <f t="shared" si="1216"/>
        <v>#REF!</v>
      </c>
      <c r="CD1118" s="41" t="e">
        <f t="shared" si="1230"/>
        <v>#REF!</v>
      </c>
      <c r="CE1118" s="41" t="e">
        <f t="shared" si="1231"/>
        <v>#REF!</v>
      </c>
      <c r="CF1118" s="42" t="e">
        <f t="shared" si="1232"/>
        <v>#REF!</v>
      </c>
      <c r="CG1118" s="42" t="e">
        <f t="shared" si="1223"/>
        <v>#REF!</v>
      </c>
      <c r="CH1118" s="42" t="e">
        <f t="shared" si="1217"/>
        <v>#REF!</v>
      </c>
      <c r="CI1118" s="89">
        <f t="shared" si="1233"/>
        <v>0.70264777976563131</v>
      </c>
      <c r="CJ1118" s="89">
        <f t="shared" si="1234"/>
        <v>3.610911388458879</v>
      </c>
      <c r="CK1118" s="42" t="e">
        <f t="shared" si="1218"/>
        <v>#REF!</v>
      </c>
      <c r="CM1118" s="89" t="e">
        <f t="shared" si="1201"/>
        <v>#REF!</v>
      </c>
      <c r="CN1118" s="89">
        <f t="shared" si="1202"/>
        <v>1.4218484216200098E-2</v>
      </c>
    </row>
    <row r="1119" spans="4:92" ht="14.4" x14ac:dyDescent="0.3">
      <c r="E1119" s="32">
        <v>41507.607638888891</v>
      </c>
      <c r="F1119" s="21">
        <f t="shared" si="1183"/>
        <v>1622.9291666666686</v>
      </c>
      <c r="G1119" s="21">
        <f t="shared" si="1186"/>
        <v>98.018055555556202</v>
      </c>
      <c r="I1119" s="21">
        <v>1039</v>
      </c>
      <c r="J1119" s="21">
        <v>15927</v>
      </c>
      <c r="K1119" s="21">
        <v>8083</v>
      </c>
      <c r="L1119" s="21">
        <v>17</v>
      </c>
      <c r="M1119" s="51">
        <v>7.17</v>
      </c>
      <c r="N1119" s="40"/>
      <c r="O1119" s="40"/>
      <c r="P1119" s="40"/>
      <c r="R1119" s="22"/>
      <c r="S1119" s="22"/>
      <c r="T1119" s="22"/>
      <c r="U1119" s="52">
        <f t="shared" si="1187"/>
        <v>2.0247052483300262E-2</v>
      </c>
      <c r="V1119" s="52">
        <f t="shared" si="1188"/>
        <v>2.8433496533168716</v>
      </c>
      <c r="W1119" s="52">
        <f t="shared" si="1189"/>
        <v>8.2342741512682616E-3</v>
      </c>
      <c r="X1119" s="247">
        <f>W1119+V1119+SUM($U$1111:U1119)</f>
        <v>2.9268079222047945</v>
      </c>
      <c r="Y1119" s="236">
        <f>W1119+V1119+SUM($U$1112:U1119)-$X$1112</f>
        <v>2.753900672397505</v>
      </c>
      <c r="Z1119" s="42"/>
      <c r="AA1119" s="42"/>
      <c r="AB1119" s="41">
        <f t="shared" si="1190"/>
        <v>3.9895435469692347E-2</v>
      </c>
      <c r="AC1119" s="48">
        <f t="shared" si="1191"/>
        <v>5.6026264912010157</v>
      </c>
      <c r="AD1119" s="48">
        <f t="shared" si="1192"/>
        <v>0.48123354016200015</v>
      </c>
      <c r="AE1119" s="48">
        <f t="shared" si="1193"/>
        <v>2.6135740567331496</v>
      </c>
      <c r="AF1119" s="48">
        <f t="shared" si="1194"/>
        <v>0.4812335401620001</v>
      </c>
      <c r="AG1119" s="238">
        <f t="shared" si="1195"/>
        <v>2.1314904119159079</v>
      </c>
      <c r="AH1119" s="48">
        <f t="shared" si="1196"/>
        <v>8.5010465524168845E-4</v>
      </c>
      <c r="AI1119" s="48">
        <f>AE1119+AC1119+SUM($AB$1111:AB1119)</f>
        <v>8.5086712093838006</v>
      </c>
      <c r="AJ1119" s="48">
        <f>AE1119+AC1119+SUM($AB$1112:AB1119)-$AI$1112</f>
        <v>4.0473617602572149</v>
      </c>
      <c r="AK1119" s="46"/>
      <c r="AL1119" s="86"/>
      <c r="AM1119" s="25">
        <v>73.169499999999999</v>
      </c>
      <c r="AN1119" s="25">
        <v>2.0499999999998408E-2</v>
      </c>
      <c r="AQ1119">
        <v>2072</v>
      </c>
      <c r="AR1119" s="25">
        <v>-54.433999999999997</v>
      </c>
      <c r="AS1119" s="25">
        <v>8.6999999999999744E-2</v>
      </c>
      <c r="AV1119" s="41">
        <f t="shared" si="1203"/>
        <v>0</v>
      </c>
      <c r="AW1119" s="86">
        <f t="shared" si="1204"/>
        <v>3.1142626032692272E-2</v>
      </c>
      <c r="AX1119" s="86">
        <f t="shared" si="1205"/>
        <v>2.5824314307004572</v>
      </c>
      <c r="AY1119" s="86">
        <f t="shared" si="1197"/>
        <v>0.10138697421881791</v>
      </c>
      <c r="AZ1119" s="86">
        <f t="shared" si="1198"/>
        <v>8.4072842351649815</v>
      </c>
      <c r="BA1119" s="86">
        <f t="shared" si="1219"/>
        <v>5.1400184044389369E-2</v>
      </c>
      <c r="BB1119" s="86">
        <f t="shared" si="1220"/>
        <v>3.9959615762128244</v>
      </c>
      <c r="BC1119" s="89">
        <f t="shared" si="1235"/>
        <v>-2.4038482174561088E-3</v>
      </c>
      <c r="BD1119" s="89">
        <f t="shared" si="1235"/>
        <v>-0.26379355974984087</v>
      </c>
      <c r="BE1119" s="41">
        <f t="shared" si="1224"/>
        <v>-189.06743077951614</v>
      </c>
      <c r="BF1119" s="89">
        <f t="shared" si="1225"/>
        <v>1.2404705103193305</v>
      </c>
      <c r="BG1119" s="89">
        <f t="shared" si="1226"/>
        <v>-0.24047051031933053</v>
      </c>
      <c r="BH1119" s="89">
        <f t="shared" si="1236"/>
        <v>-0.33021003450687408</v>
      </c>
      <c r="BI1119" s="89">
        <f t="shared" si="1236"/>
        <v>6.4012626539578579E-2</v>
      </c>
      <c r="BJ1119" s="41">
        <f t="shared" si="1227"/>
        <v>144.68307098827694</v>
      </c>
      <c r="BK1119" s="89">
        <f t="shared" si="1228"/>
        <v>0.81047914321059022</v>
      </c>
      <c r="BL1119" s="89">
        <f t="shared" si="1229"/>
        <v>0.18952085678940978</v>
      </c>
      <c r="BM1119" s="89">
        <f t="shared" si="1206"/>
        <v>0</v>
      </c>
      <c r="BN1119" s="86">
        <f t="shared" si="1207"/>
        <v>8.6573509318143175E-5</v>
      </c>
      <c r="BO1119" s="86">
        <f t="shared" si="1208"/>
        <v>8.1477006419501188E-3</v>
      </c>
      <c r="BP1119" s="86">
        <f t="shared" si="1199"/>
        <v>3.0771872331501769E-2</v>
      </c>
      <c r="BQ1119" s="86">
        <f t="shared" si="1200"/>
        <v>2.8960360498732927</v>
      </c>
      <c r="BR1119" s="86">
        <f t="shared" si="1221"/>
        <v>2.9009641060216078E-2</v>
      </c>
      <c r="BS1119" s="86">
        <f t="shared" si="1222"/>
        <v>2.7248910313372887</v>
      </c>
      <c r="BT1119" s="89">
        <f t="shared" si="1209"/>
        <v>8.2144913721334013E-3</v>
      </c>
      <c r="BU1119" s="89">
        <f t="shared" si="1209"/>
        <v>0.75538535359380843</v>
      </c>
      <c r="BV1119" s="41">
        <f t="shared" si="1210"/>
        <v>-32.270439353833893</v>
      </c>
      <c r="BW1119" s="89" t="e">
        <f t="shared" si="1211"/>
        <v>#REF!</v>
      </c>
      <c r="BX1119" s="42" t="e">
        <f t="shared" si="1212"/>
        <v>#REF!</v>
      </c>
      <c r="BY1119" s="89" t="e">
        <f t="shared" si="1213"/>
        <v>#REF!</v>
      </c>
      <c r="BZ1119" s="89" t="e">
        <f t="shared" si="1213"/>
        <v>#REF!</v>
      </c>
      <c r="CA1119" s="41">
        <f t="shared" si="1214"/>
        <v>-52.596237247371278</v>
      </c>
      <c r="CB1119" s="89" t="e">
        <f t="shared" si="1215"/>
        <v>#REF!</v>
      </c>
      <c r="CC1119" s="89" t="e">
        <f t="shared" si="1216"/>
        <v>#REF!</v>
      </c>
      <c r="CD1119" s="41" t="e">
        <f t="shared" si="1230"/>
        <v>#REF!</v>
      </c>
      <c r="CE1119" s="41" t="e">
        <f t="shared" si="1231"/>
        <v>#REF!</v>
      </c>
      <c r="CF1119" s="42" t="e">
        <f t="shared" si="1232"/>
        <v>#REF!</v>
      </c>
      <c r="CG1119" s="42" t="e">
        <f t="shared" si="1223"/>
        <v>#REF!</v>
      </c>
      <c r="CH1119" s="42" t="e">
        <f t="shared" si="1217"/>
        <v>#REF!</v>
      </c>
      <c r="CI1119" s="89">
        <f>BL1119*$AJ1119</f>
        <v>0.76705946854064111</v>
      </c>
      <c r="CJ1119" s="89">
        <f>BK1119*$AJ1119</f>
        <v>3.2803022917165738</v>
      </c>
      <c r="CK1119" s="42" t="e">
        <f t="shared" si="1218"/>
        <v>#REF!</v>
      </c>
      <c r="CM1119" s="89" t="e">
        <f t="shared" si="1201"/>
        <v>#REF!</v>
      </c>
      <c r="CN1119" s="89">
        <f t="shared" si="1202"/>
        <v>1.5521891992556764E-2</v>
      </c>
    </row>
    <row r="1120" spans="4:92" ht="14.4" x14ac:dyDescent="0.3">
      <c r="E1120" s="32">
        <v>41547.629861111112</v>
      </c>
      <c r="F1120" s="21">
        <f t="shared" si="1183"/>
        <v>1662.9513888888905</v>
      </c>
      <c r="G1120" s="21">
        <f t="shared" si="1186"/>
        <v>138.0402777777781</v>
      </c>
      <c r="H1120" s="20">
        <v>10</v>
      </c>
      <c r="I1120" s="21">
        <v>1136</v>
      </c>
      <c r="J1120" s="21">
        <v>14712</v>
      </c>
      <c r="K1120" s="21">
        <v>9110</v>
      </c>
      <c r="L1120" s="21">
        <v>18</v>
      </c>
      <c r="M1120" s="51">
        <v>7.17</v>
      </c>
      <c r="N1120" s="40"/>
      <c r="O1120" s="40"/>
      <c r="P1120" s="40"/>
      <c r="R1120" s="22"/>
      <c r="S1120" s="22"/>
      <c r="T1120" s="22"/>
      <c r="U1120" s="52">
        <f t="shared" si="1187"/>
        <v>2.4949990845408988E-2</v>
      </c>
      <c r="V1120" s="52">
        <f t="shared" si="1188"/>
        <v>3.5037963120343205</v>
      </c>
      <c r="W1120" s="52">
        <f t="shared" si="1189"/>
        <v>1.0146912241284592E-2</v>
      </c>
      <c r="X1120" s="247">
        <f>W1120+V1120+SUM($U$1111:U1120)</f>
        <v>3.6141172098576684</v>
      </c>
      <c r="Y1120" s="236">
        <f>W1120+V1120+SUM($U$1112:U1120)-$X$1112</f>
        <v>3.4412099600503789</v>
      </c>
      <c r="Z1120" s="42"/>
      <c r="AA1120" s="42"/>
      <c r="AB1120" s="41">
        <f t="shared" si="1190"/>
        <v>4.0292455029380572E-2</v>
      </c>
      <c r="AC1120" s="48">
        <f t="shared" si="1191"/>
        <v>5.6583810474916492</v>
      </c>
      <c r="AD1120" s="48">
        <f t="shared" si="1192"/>
        <v>0.4860225373485948</v>
      </c>
      <c r="AE1120" s="48">
        <f t="shared" si="1193"/>
        <v>2.6395830477117053</v>
      </c>
      <c r="AF1120" s="48">
        <f t="shared" si="1194"/>
        <v>0.4860225373485948</v>
      </c>
      <c r="AG1120" s="238">
        <f t="shared" si="1195"/>
        <v>2.1527019458885452</v>
      </c>
      <c r="AH1120" s="48">
        <f t="shared" si="1196"/>
        <v>8.5856447456536446E-4</v>
      </c>
      <c r="AI1120" s="48">
        <f>AE1120+AC1120+SUM($AB$1111:AB1120)</f>
        <v>8.6307272116823714</v>
      </c>
      <c r="AJ1120" s="48">
        <f>AE1120+AC1120+SUM($AB$1112:AB1120)-$AI$1112</f>
        <v>4.1694177625557858</v>
      </c>
      <c r="AK1120" s="46"/>
      <c r="AL1120" s="86"/>
      <c r="AM1120" s="25">
        <v>77.621499999999997</v>
      </c>
      <c r="AN1120" s="25">
        <v>0.13949999999999818</v>
      </c>
      <c r="AQ1120">
        <v>2051</v>
      </c>
      <c r="AR1120" s="25">
        <v>-49.939</v>
      </c>
      <c r="AS1120" s="25">
        <v>5.000000000002558E-3</v>
      </c>
      <c r="AV1120" s="41">
        <f t="shared" si="1203"/>
        <v>0</v>
      </c>
      <c r="AW1120" s="86">
        <f t="shared" si="1204"/>
        <v>3.1581460439034773E-2</v>
      </c>
      <c r="AX1120" s="86">
        <f t="shared" si="1205"/>
        <v>2.6080015872726703</v>
      </c>
      <c r="AY1120" s="86">
        <f t="shared" si="1197"/>
        <v>0.10326288852026975</v>
      </c>
      <c r="AZ1120" s="86">
        <f t="shared" si="1198"/>
        <v>8.5274643231621017</v>
      </c>
      <c r="BA1120" s="86">
        <f t="shared" si="1219"/>
        <v>5.3276098345841211E-2</v>
      </c>
      <c r="BB1120" s="86">
        <f t="shared" si="1220"/>
        <v>4.1161416642099447</v>
      </c>
      <c r="BC1120" s="89">
        <f t="shared" si="1235"/>
        <v>1.875914301451842E-3</v>
      </c>
      <c r="BD1120" s="89">
        <f t="shared" si="1235"/>
        <v>0.12018008799712021</v>
      </c>
      <c r="BE1120" s="41">
        <f t="shared" si="1224"/>
        <v>389.06435246195593</v>
      </c>
      <c r="BF1120" s="89">
        <f t="shared" si="1225"/>
        <v>0.49562765756469368</v>
      </c>
      <c r="BG1120" s="89">
        <f t="shared" si="1226"/>
        <v>0.50437234243530638</v>
      </c>
      <c r="BH1120" s="89">
        <f t="shared" si="1236"/>
        <v>6.049433051095153E-2</v>
      </c>
      <c r="BI1120" s="89">
        <f t="shared" si="1236"/>
        <v>6.1561671787619308E-2</v>
      </c>
      <c r="BJ1120" s="41">
        <f t="shared" si="1227"/>
        <v>151.81833656179401</v>
      </c>
      <c r="BK1120" s="89">
        <f t="shared" si="1228"/>
        <v>0.80128634025631884</v>
      </c>
      <c r="BL1120" s="89">
        <f t="shared" si="1229"/>
        <v>0.19871365974368116</v>
      </c>
      <c r="BM1120" s="89">
        <f t="shared" si="1206"/>
        <v>0</v>
      </c>
      <c r="BN1120" s="86">
        <f t="shared" si="1207"/>
        <v>1.0718439024157187E-4</v>
      </c>
      <c r="BO1120" s="86">
        <f t="shared" si="1208"/>
        <v>1.0039727851043019E-2</v>
      </c>
      <c r="BP1120" s="86">
        <f t="shared" si="1199"/>
        <v>3.8176830565662172E-2</v>
      </c>
      <c r="BQ1120" s="86">
        <f t="shared" si="1200"/>
        <v>3.5759403792920059</v>
      </c>
      <c r="BR1120" s="86">
        <f t="shared" si="1221"/>
        <v>3.641459929437648E-2</v>
      </c>
      <c r="BS1120" s="86">
        <f t="shared" si="1222"/>
        <v>3.404795360756002</v>
      </c>
      <c r="BT1120" s="89">
        <f t="shared" si="1209"/>
        <v>7.4049582341604026E-3</v>
      </c>
      <c r="BU1120" s="89">
        <f t="shared" si="1209"/>
        <v>0.67990432941871326</v>
      </c>
      <c r="BV1120" s="41">
        <f t="shared" si="1210"/>
        <v>-30.79265619702598</v>
      </c>
      <c r="BW1120" s="89" t="e">
        <f t="shared" si="1211"/>
        <v>#REF!</v>
      </c>
      <c r="BX1120" s="42" t="e">
        <f t="shared" si="1212"/>
        <v>#REF!</v>
      </c>
      <c r="BY1120" s="89" t="e">
        <f t="shared" si="1213"/>
        <v>#REF!</v>
      </c>
      <c r="BZ1120" s="89" t="e">
        <f t="shared" si="1213"/>
        <v>#REF!</v>
      </c>
      <c r="CA1120" s="41">
        <f t="shared" si="1214"/>
        <v>-48.242275384103749</v>
      </c>
      <c r="CB1120" s="89" t="e">
        <f t="shared" si="1215"/>
        <v>#REF!</v>
      </c>
      <c r="CC1120" s="89" t="e">
        <f t="shared" si="1216"/>
        <v>#REF!</v>
      </c>
      <c r="CD1120" s="41" t="e">
        <f t="shared" si="1230"/>
        <v>#REF!</v>
      </c>
      <c r="CE1120" s="41" t="e">
        <f t="shared" si="1231"/>
        <v>#REF!</v>
      </c>
      <c r="CF1120" s="42" t="e">
        <f t="shared" si="1232"/>
        <v>#REF!</v>
      </c>
      <c r="CG1120" s="42" t="e">
        <f t="shared" si="1223"/>
        <v>#REF!</v>
      </c>
      <c r="CH1120" s="42" t="e">
        <f t="shared" si="1217"/>
        <v>#REF!</v>
      </c>
      <c r="CI1120" s="89">
        <f t="shared" si="1233"/>
        <v>0.82852026259777078</v>
      </c>
      <c r="CJ1120" s="89">
        <f t="shared" si="1234"/>
        <v>3.340897499958015</v>
      </c>
      <c r="CK1120" s="42" t="e">
        <f t="shared" si="1218"/>
        <v>#REF!</v>
      </c>
      <c r="CM1120" s="89" t="e">
        <f t="shared" si="1201"/>
        <v>#REF!</v>
      </c>
      <c r="CN1120" s="89">
        <f t="shared" si="1202"/>
        <v>1.6765586707578713E-2</v>
      </c>
    </row>
    <row r="1121" spans="4:92" ht="14.4" x14ac:dyDescent="0.3">
      <c r="E1121" s="32">
        <v>41583.410416666666</v>
      </c>
      <c r="F1121" s="21">
        <f t="shared" si="1183"/>
        <v>1698.7319444444438</v>
      </c>
      <c r="G1121" s="21">
        <f t="shared" si="1186"/>
        <v>173.82083333333139</v>
      </c>
      <c r="I1121" s="21">
        <v>1111</v>
      </c>
      <c r="J1121" s="21">
        <v>16254</v>
      </c>
      <c r="K1121" s="21">
        <v>9975</v>
      </c>
      <c r="L1121" s="21">
        <v>5</v>
      </c>
      <c r="M1121" s="51">
        <v>7.17</v>
      </c>
      <c r="N1121" s="40"/>
      <c r="O1121" s="40"/>
      <c r="P1121" s="40"/>
      <c r="R1121" s="22"/>
      <c r="S1121" s="22"/>
      <c r="T1121" s="22"/>
      <c r="U1121" s="52">
        <f t="shared" si="1187"/>
        <v>2.6717796986051028E-2</v>
      </c>
      <c r="V1121" s="52">
        <f t="shared" si="1188"/>
        <v>3.7520542242055765</v>
      </c>
      <c r="W1121" s="52">
        <f t="shared" si="1189"/>
        <v>1.0865861353524428E-2</v>
      </c>
      <c r="X1121" s="247">
        <f>W1121+V1121+SUM($U$1111:U1121)</f>
        <v>3.8898118681272154</v>
      </c>
      <c r="Y1121" s="236">
        <f>W1121+V1121+SUM($U$1112:U1121)-$X$1112</f>
        <v>3.7169046183199259</v>
      </c>
      <c r="Z1121" s="42"/>
      <c r="AA1121" s="42"/>
      <c r="AB1121" s="41">
        <f t="shared" si="1190"/>
        <v>4.3535947088849468E-2</v>
      </c>
      <c r="AC1121" s="48">
        <f t="shared" si="1191"/>
        <v>6.113873620073929</v>
      </c>
      <c r="AD1121" s="48">
        <f t="shared" si="1192"/>
        <v>0.52514674160628028</v>
      </c>
      <c r="AE1121" s="48">
        <f t="shared" si="1193"/>
        <v>2.8520661701553176</v>
      </c>
      <c r="AF1121" s="48">
        <f t="shared" si="1194"/>
        <v>0.52514674160628028</v>
      </c>
      <c r="AG1121" s="238">
        <f t="shared" si="1195"/>
        <v>2.3259917507118399</v>
      </c>
      <c r="AH1121" s="48">
        <f t="shared" si="1196"/>
        <v>9.2767783719775439E-4</v>
      </c>
      <c r="AI1121" s="48">
        <f>AE1121+AC1121+SUM($AB$1111:AB1121)</f>
        <v>9.3422388537971113</v>
      </c>
      <c r="AJ1121" s="48">
        <f>AE1121+AC1121+SUM($AB$1112:AB1121)-$AI$1112</f>
        <v>4.8809294046705256</v>
      </c>
      <c r="AK1121" s="46"/>
      <c r="AL1121" s="86"/>
      <c r="AM1121" s="25">
        <v>79.464500000000001</v>
      </c>
      <c r="AN1121" s="25">
        <v>8.1500000000005457E-2</v>
      </c>
      <c r="AQ1121">
        <v>2190</v>
      </c>
      <c r="AR1121" s="25">
        <v>-47.509</v>
      </c>
      <c r="AS1121" s="25">
        <v>8.8000000000000966E-2</v>
      </c>
      <c r="AV1121" s="41">
        <f t="shared" si="1203"/>
        <v>0</v>
      </c>
      <c r="AW1121" s="86">
        <f t="shared" si="1204"/>
        <v>3.4181388972437721E-2</v>
      </c>
      <c r="AX1121" s="86">
        <f t="shared" si="1205"/>
        <v>2.81788478118288</v>
      </c>
      <c r="AY1121" s="86">
        <f t="shared" si="1197"/>
        <v>0.11196468843416411</v>
      </c>
      <c r="AZ1121" s="86">
        <f t="shared" si="1198"/>
        <v>9.2302741653629479</v>
      </c>
      <c r="BA1121" s="86">
        <f t="shared" si="1219"/>
        <v>6.197789825973557E-2</v>
      </c>
      <c r="BB1121" s="86">
        <f t="shared" si="1220"/>
        <v>4.8189515064107908</v>
      </c>
      <c r="BC1121" s="89">
        <f t="shared" si="1235"/>
        <v>8.7017999138943591E-3</v>
      </c>
      <c r="BD1121" s="89">
        <f t="shared" si="1235"/>
        <v>0.70280984220084619</v>
      </c>
      <c r="BE1121" s="41">
        <f t="shared" si="1224"/>
        <v>101.82633360547766</v>
      </c>
      <c r="BF1121" s="89">
        <f t="shared" si="1225"/>
        <v>0.86569412266213097</v>
      </c>
      <c r="BG1121" s="89">
        <f t="shared" si="1226"/>
        <v>0.13430587733786903</v>
      </c>
      <c r="BH1121" s="89">
        <f t="shared" si="1236"/>
        <v>0.61595144678441183</v>
      </c>
      <c r="BI1121" s="89">
        <f t="shared" si="1236"/>
        <v>9.5560195330328015E-2</v>
      </c>
      <c r="BJ1121" s="41">
        <f t="shared" si="1227"/>
        <v>144.52735808602156</v>
      </c>
      <c r="BK1121" s="89">
        <f t="shared" si="1228"/>
        <v>0.81067975775158008</v>
      </c>
      <c r="BL1121" s="89">
        <f t="shared" si="1229"/>
        <v>0.18932024224841992</v>
      </c>
      <c r="BM1121" s="89">
        <f t="shared" si="1206"/>
        <v>0</v>
      </c>
      <c r="BN1121" s="86">
        <f t="shared" si="1207"/>
        <v>1.1506929521385464E-4</v>
      </c>
      <c r="BO1121" s="86">
        <f t="shared" si="1208"/>
        <v>1.0750792058310574E-2</v>
      </c>
      <c r="BP1121" s="86">
        <f t="shared" si="1199"/>
        <v>4.1193044492023087E-2</v>
      </c>
      <c r="BQ1121" s="86">
        <f t="shared" si="1200"/>
        <v>3.8486188236351921</v>
      </c>
      <c r="BR1121" s="86">
        <f t="shared" si="1221"/>
        <v>3.9430813220737396E-2</v>
      </c>
      <c r="BS1121" s="86">
        <f t="shared" si="1222"/>
        <v>3.6774738050991882</v>
      </c>
      <c r="BT1121" s="89">
        <f t="shared" si="1209"/>
        <v>3.0162139263609153E-3</v>
      </c>
      <c r="BU1121" s="89">
        <f t="shared" si="1209"/>
        <v>0.27267844434318622</v>
      </c>
      <c r="BV1121" s="41">
        <f t="shared" si="1210"/>
        <v>-15.64166577558257</v>
      </c>
      <c r="BW1121" s="89" t="e">
        <f t="shared" si="1211"/>
        <v>#REF!</v>
      </c>
      <c r="BX1121" s="42" t="e">
        <f t="shared" si="1212"/>
        <v>#REF!</v>
      </c>
      <c r="BY1121" s="89" t="e">
        <f t="shared" si="1213"/>
        <v>#REF!</v>
      </c>
      <c r="BZ1121" s="89" t="e">
        <f t="shared" si="1213"/>
        <v>#REF!</v>
      </c>
      <c r="CA1121" s="41">
        <f t="shared" si="1214"/>
        <v>-45.824995483873089</v>
      </c>
      <c r="CB1121" s="89" t="e">
        <f t="shared" si="1215"/>
        <v>#REF!</v>
      </c>
      <c r="CC1121" s="89" t="e">
        <f t="shared" si="1216"/>
        <v>#REF!</v>
      </c>
      <c r="CD1121" s="41" t="e">
        <f t="shared" si="1230"/>
        <v>#REF!</v>
      </c>
      <c r="CE1121" s="41" t="e">
        <f t="shared" si="1231"/>
        <v>#REF!</v>
      </c>
      <c r="CF1121" s="42" t="e">
        <f t="shared" si="1232"/>
        <v>#REF!</v>
      </c>
      <c r="CG1121" s="42" t="e">
        <f t="shared" si="1223"/>
        <v>#REF!</v>
      </c>
      <c r="CH1121" s="42" t="e">
        <f t="shared" si="1217"/>
        <v>#REF!</v>
      </c>
      <c r="CI1121" s="89">
        <f t="shared" si="1233"/>
        <v>0.92405873728965993</v>
      </c>
      <c r="CJ1121" s="89">
        <f t="shared" si="1234"/>
        <v>3.9568706673808656</v>
      </c>
      <c r="CK1121" s="42" t="e">
        <f t="shared" si="1218"/>
        <v>#REF!</v>
      </c>
      <c r="CM1121" s="89" t="e">
        <f t="shared" si="1201"/>
        <v>#REF!</v>
      </c>
      <c r="CN1121" s="89">
        <f t="shared" si="1202"/>
        <v>1.869886299986211E-2</v>
      </c>
    </row>
    <row r="1122" spans="4:92" ht="14.4" x14ac:dyDescent="0.3">
      <c r="E1122" s="32">
        <v>41613.460416666669</v>
      </c>
      <c r="F1122" s="21">
        <f t="shared" si="1183"/>
        <v>1728.7819444444467</v>
      </c>
      <c r="G1122" s="21">
        <f t="shared" si="1186"/>
        <v>203.8708333333343</v>
      </c>
      <c r="I1122" s="21">
        <v>1101</v>
      </c>
      <c r="J1122" s="21">
        <v>17797</v>
      </c>
      <c r="K1122" s="21">
        <v>11040</v>
      </c>
      <c r="L1122" s="21">
        <v>12</v>
      </c>
      <c r="M1122" s="51">
        <v>7.17</v>
      </c>
      <c r="N1122" s="40"/>
      <c r="O1122" s="40"/>
      <c r="P1122" s="40"/>
      <c r="R1122" s="22"/>
      <c r="S1122" s="22"/>
      <c r="T1122" s="22"/>
      <c r="U1122" s="52">
        <f t="shared" si="1187"/>
        <v>2.9304213826856038E-2</v>
      </c>
      <c r="V1122" s="52">
        <f t="shared" si="1188"/>
        <v>4.1152719040975754</v>
      </c>
      <c r="W1122" s="52">
        <f t="shared" si="1189"/>
        <v>1.1917731266649387E-2</v>
      </c>
      <c r="X1122" s="247">
        <f>W1122+V1122+SUM($U$1111:U1122)</f>
        <v>4.2833856317591952</v>
      </c>
      <c r="Y1122" s="236">
        <f>W1122+V1122+SUM($U$1112:U1122)-$X$1112</f>
        <v>4.1104783819519053</v>
      </c>
      <c r="Z1122" s="42"/>
      <c r="AA1122" s="42"/>
      <c r="AB1122" s="41">
        <f t="shared" si="1190"/>
        <v>4.723977295983306E-2</v>
      </c>
      <c r="AC1122" s="48">
        <f t="shared" si="1191"/>
        <v>6.634012144676138</v>
      </c>
      <c r="AD1122" s="48">
        <f t="shared" si="1192"/>
        <v>0.56982366303983845</v>
      </c>
      <c r="AE1122" s="48">
        <f t="shared" si="1193"/>
        <v>3.0947060384283089</v>
      </c>
      <c r="AF1122" s="48">
        <f t="shared" si="1194"/>
        <v>0.56982366303983845</v>
      </c>
      <c r="AG1122" s="238">
        <f t="shared" si="1195"/>
        <v>2.5238757752490582</v>
      </c>
      <c r="AH1122" s="48">
        <f t="shared" si="1196"/>
        <v>1.0066001394124951E-3</v>
      </c>
      <c r="AI1122" s="48">
        <f>AE1122+AC1122+SUM($AB$1111:AB1122)</f>
        <v>10.152257019632147</v>
      </c>
      <c r="AJ1122" s="48">
        <f>AE1122+AC1122+SUM($AB$1112:AB1122)-$AI$1112</f>
        <v>5.6909475705055614</v>
      </c>
      <c r="AK1122" s="46"/>
      <c r="AL1122" s="86"/>
      <c r="AM1122" s="25">
        <v>81.045999999999992</v>
      </c>
      <c r="AN1122" s="25">
        <v>0.32400000000000517</v>
      </c>
      <c r="AQ1122"/>
      <c r="AR1122" s="25">
        <v>-45.96</v>
      </c>
      <c r="AS1122" s="25">
        <v>2.1000000000000796E-2</v>
      </c>
      <c r="AV1122" s="41">
        <f t="shared" si="1203"/>
        <v>0</v>
      </c>
      <c r="AW1122" s="86">
        <f t="shared" si="1204"/>
        <v>3.7143061356066209E-2</v>
      </c>
      <c r="AX1122" s="86">
        <f t="shared" si="1205"/>
        <v>3.0575629770722426</v>
      </c>
      <c r="AY1122" s="86">
        <f t="shared" si="1197"/>
        <v>0.12184869926264764</v>
      </c>
      <c r="AZ1122" s="86">
        <f t="shared" si="1198"/>
        <v>10.030408320369499</v>
      </c>
      <c r="BA1122" s="86">
        <f t="shared" si="1219"/>
        <v>7.18619090882191E-2</v>
      </c>
      <c r="BB1122" s="86">
        <f t="shared" si="1220"/>
        <v>5.6190856614173423</v>
      </c>
      <c r="BC1122" s="89">
        <f t="shared" si="1235"/>
        <v>9.8840108284835304E-3</v>
      </c>
      <c r="BD1122" s="89">
        <f t="shared" si="1235"/>
        <v>0.8001341550065515</v>
      </c>
      <c r="BE1122" s="41">
        <f t="shared" si="1224"/>
        <v>99.290038829215277</v>
      </c>
      <c r="BF1122" s="89">
        <f t="shared" si="1225"/>
        <v>0.86896178773666799</v>
      </c>
      <c r="BG1122" s="89">
        <f t="shared" si="1226"/>
        <v>0.13103821226333201</v>
      </c>
      <c r="BH1122" s="89">
        <f t="shared" si="1236"/>
        <v>0.70387483348318958</v>
      </c>
      <c r="BI1122" s="89">
        <f t="shared" si="1236"/>
        <v>0.1061433323518463</v>
      </c>
      <c r="BJ1122" s="41">
        <f t="shared" si="1227"/>
        <v>138.08575416692827</v>
      </c>
      <c r="BK1122" s="89">
        <f t="shared" si="1228"/>
        <v>0.81897887359072585</v>
      </c>
      <c r="BL1122" s="89">
        <f t="shared" si="1229"/>
        <v>0.18102112640927415</v>
      </c>
      <c r="BM1122" s="89">
        <f t="shared" si="1206"/>
        <v>0</v>
      </c>
      <c r="BN1122" s="86">
        <f t="shared" si="1207"/>
        <v>1.2641165166243603E-4</v>
      </c>
      <c r="BO1122" s="86">
        <f t="shared" si="1208"/>
        <v>1.1791319614986952E-2</v>
      </c>
      <c r="BP1122" s="86">
        <f t="shared" si="1199"/>
        <v>4.5433970636095611E-2</v>
      </c>
      <c r="BQ1122" s="86">
        <f t="shared" si="1200"/>
        <v>4.2379516611230992</v>
      </c>
      <c r="BR1122" s="86">
        <f t="shared" si="1221"/>
        <v>4.3671739364809919E-2</v>
      </c>
      <c r="BS1122" s="86">
        <f t="shared" si="1222"/>
        <v>4.0668066425870952</v>
      </c>
      <c r="BT1122" s="89">
        <f t="shared" si="1209"/>
        <v>4.2409261440725238E-3</v>
      </c>
      <c r="BU1122" s="89">
        <f t="shared" si="1209"/>
        <v>0.38933283748790704</v>
      </c>
      <c r="BV1122" s="41">
        <f t="shared" si="1210"/>
        <v>-30.647881463385374</v>
      </c>
      <c r="BW1122" s="89" t="e">
        <f t="shared" si="1211"/>
        <v>#REF!</v>
      </c>
      <c r="BX1122" s="42" t="e">
        <f t="shared" si="1212"/>
        <v>#REF!</v>
      </c>
      <c r="BY1122" s="89" t="e">
        <f t="shared" si="1213"/>
        <v>#REF!</v>
      </c>
      <c r="BZ1122" s="89" t="e">
        <f t="shared" si="1213"/>
        <v>#REF!</v>
      </c>
      <c r="CA1122" s="41">
        <f t="shared" si="1214"/>
        <v>-44.372025282488067</v>
      </c>
      <c r="CB1122" s="89" t="e">
        <f t="shared" si="1215"/>
        <v>#REF!</v>
      </c>
      <c r="CC1122" s="89" t="e">
        <f t="shared" si="1216"/>
        <v>#REF!</v>
      </c>
      <c r="CD1122" s="41" t="e">
        <f t="shared" si="1230"/>
        <v>#REF!</v>
      </c>
      <c r="CE1122" s="41" t="e">
        <f t="shared" si="1231"/>
        <v>#REF!</v>
      </c>
      <c r="CF1122" s="42" t="e">
        <f t="shared" si="1232"/>
        <v>#REF!</v>
      </c>
      <c r="CG1122" s="42" t="e">
        <f t="shared" si="1223"/>
        <v>#REF!</v>
      </c>
      <c r="CH1122" s="42" t="e">
        <f t="shared" si="1217"/>
        <v>#REF!</v>
      </c>
      <c r="CI1122" s="89">
        <f t="shared" si="1233"/>
        <v>1.0301817395490389</v>
      </c>
      <c r="CJ1122" s="89">
        <f t="shared" si="1234"/>
        <v>4.6607658309565227</v>
      </c>
      <c r="CK1122" s="42" t="e">
        <f t="shared" si="1218"/>
        <v>#REF!</v>
      </c>
      <c r="CM1122" s="89" t="e">
        <f t="shared" si="1201"/>
        <v>#REF!</v>
      </c>
      <c r="CN1122" s="89">
        <f t="shared" si="1202"/>
        <v>2.0846323329280703E-2</v>
      </c>
    </row>
    <row r="1123" spans="4:92" ht="14.4" x14ac:dyDescent="0.3">
      <c r="E1123" s="32">
        <v>41696.409722222219</v>
      </c>
      <c r="F1123" s="21">
        <f t="shared" si="1183"/>
        <v>1811.7312499999971</v>
      </c>
      <c r="G1123" s="21">
        <f t="shared" si="1186"/>
        <v>286.82013888888469</v>
      </c>
      <c r="I1123" s="21">
        <v>1102</v>
      </c>
      <c r="J1123" s="21">
        <v>18810</v>
      </c>
      <c r="K1123" s="21">
        <v>13253</v>
      </c>
      <c r="L1123" s="21">
        <v>5</v>
      </c>
      <c r="M1123" s="51">
        <v>7.17</v>
      </c>
      <c r="N1123" s="40"/>
      <c r="O1123" s="40"/>
      <c r="P1123" s="40"/>
      <c r="R1123" s="22"/>
      <c r="S1123" s="22"/>
      <c r="T1123" s="22"/>
      <c r="U1123" s="52">
        <f t="shared" si="1187"/>
        <v>3.5210279680177939E-2</v>
      </c>
      <c r="V1123" s="52">
        <f t="shared" si="1188"/>
        <v>4.9446770884008355</v>
      </c>
      <c r="W1123" s="52">
        <f t="shared" si="1189"/>
        <v>1.4319669298459618E-2</v>
      </c>
      <c r="X1123" s="247">
        <f>W1123+V1123+SUM($U$1111:U1123)</f>
        <v>5.1504030337744435</v>
      </c>
      <c r="Y1123" s="236">
        <f>W1123+V1123+SUM($U$1112:U1123)-$X$1112</f>
        <v>4.9774957839671536</v>
      </c>
      <c r="Z1123" s="42"/>
      <c r="AA1123" s="42"/>
      <c r="AB1123" s="41">
        <f t="shared" si="1190"/>
        <v>4.9973995380981441E-2</v>
      </c>
      <c r="AC1123" s="48">
        <f t="shared" si="1191"/>
        <v>7.017986571555098</v>
      </c>
      <c r="AD1123" s="48">
        <f t="shared" si="1192"/>
        <v>0.60280486802804145</v>
      </c>
      <c r="AE1123" s="48">
        <f t="shared" si="1193"/>
        <v>3.273826599493002</v>
      </c>
      <c r="AF1123" s="48">
        <f t="shared" si="1194"/>
        <v>0.60280486802804167</v>
      </c>
      <c r="AG1123" s="238">
        <f t="shared" si="1195"/>
        <v>2.669956869642693</v>
      </c>
      <c r="AH1123" s="48">
        <f t="shared" si="1196"/>
        <v>1.0648618222671722E-3</v>
      </c>
      <c r="AI1123" s="48">
        <f>AE1123+AC1123+SUM($AB$1111:AB1123)</f>
        <v>10.76532600295678</v>
      </c>
      <c r="AJ1123" s="48">
        <f>AE1123+AC1123+SUM($AB$1112:AB1123)-$AI$1112</f>
        <v>6.304016553830194</v>
      </c>
      <c r="AK1123" s="46"/>
      <c r="AL1123" s="86"/>
      <c r="AM1123" s="25">
        <v>83.790500000000009</v>
      </c>
      <c r="AN1123" s="25">
        <v>0.33021886681411683</v>
      </c>
      <c r="AQ1123"/>
      <c r="AR1123" s="25">
        <v>-42.685500000000005</v>
      </c>
      <c r="AS1123" s="25">
        <v>0.12940054095713807</v>
      </c>
      <c r="AT1123" s="41"/>
      <c r="AU1123" s="41"/>
      <c r="AV1123" s="41">
        <f t="shared" si="1203"/>
        <v>0</v>
      </c>
      <c r="AW1123" s="86">
        <f t="shared" si="1204"/>
        <v>3.9391443803070234E-2</v>
      </c>
      <c r="AX1123" s="86">
        <f t="shared" si="1205"/>
        <v>3.234435155689932</v>
      </c>
      <c r="AY1123" s="86">
        <f t="shared" si="1197"/>
        <v>0.12953090867209477</v>
      </c>
      <c r="AZ1123" s="86">
        <f t="shared" si="1198"/>
        <v>10.635795094284685</v>
      </c>
      <c r="BA1123" s="86">
        <f t="shared" si="1219"/>
        <v>7.9544118497666225E-2</v>
      </c>
      <c r="BB1123" s="86">
        <f t="shared" si="1220"/>
        <v>6.2244724353325278</v>
      </c>
      <c r="BC1123" s="89">
        <f t="shared" si="1235"/>
        <v>7.6822094094471244E-3</v>
      </c>
      <c r="BD1123" s="89">
        <f t="shared" si="1235"/>
        <v>0.60538677391518547</v>
      </c>
      <c r="BE1123" s="41">
        <f t="shared" si="1224"/>
        <v>129.26300918155943</v>
      </c>
      <c r="BF1123" s="89">
        <f t="shared" si="1225"/>
        <v>0.83034576040532593</v>
      </c>
      <c r="BG1123" s="89">
        <f t="shared" si="1226"/>
        <v>0.16965423959467407</v>
      </c>
      <c r="BH1123" s="89">
        <f t="shared" si="1236"/>
        <v>0.50905923113961205</v>
      </c>
      <c r="BI1123" s="89">
        <f t="shared" si="1236"/>
        <v>0.10400975218502045</v>
      </c>
      <c r="BJ1123" s="41">
        <f t="shared" si="1227"/>
        <v>137.2276616652328</v>
      </c>
      <c r="BK1123" s="89">
        <f t="shared" si="1228"/>
        <v>0.82008440711338859</v>
      </c>
      <c r="BL1123" s="89">
        <f t="shared" si="1229"/>
        <v>0.17991559288661141</v>
      </c>
      <c r="BM1123" s="89">
        <f t="shared" si="1206"/>
        <v>0</v>
      </c>
      <c r="BN1123" s="86">
        <f t="shared" si="1207"/>
        <v>1.5240483621472304E-4</v>
      </c>
      <c r="BO1123" s="86">
        <f t="shared" si="1208"/>
        <v>1.4167264462244896E-2</v>
      </c>
      <c r="BP1123" s="86">
        <f t="shared" si="1199"/>
        <v>5.4815953807441919E-2</v>
      </c>
      <c r="BQ1123" s="86">
        <f t="shared" si="1200"/>
        <v>5.0955870799670011</v>
      </c>
      <c r="BR1123" s="86">
        <f t="shared" si="1221"/>
        <v>5.3053722536156228E-2</v>
      </c>
      <c r="BS1123" s="86">
        <f t="shared" si="1222"/>
        <v>4.9244420614309972</v>
      </c>
      <c r="BT1123" s="89">
        <f t="shared" si="1209"/>
        <v>9.3819831713463087E-3</v>
      </c>
      <c r="BU1123" s="89">
        <f t="shared" si="1209"/>
        <v>0.85763541884390193</v>
      </c>
      <c r="BV1123" s="41">
        <f t="shared" si="1210"/>
        <v>-26.504763512864351</v>
      </c>
      <c r="BW1123" s="89" t="e">
        <f t="shared" si="1211"/>
        <v>#REF!</v>
      </c>
      <c r="BX1123" s="42" t="e">
        <f t="shared" si="1212"/>
        <v>#REF!</v>
      </c>
      <c r="BY1123" s="89" t="e">
        <f t="shared" si="1213"/>
        <v>#REF!</v>
      </c>
      <c r="BZ1123" s="89" t="e">
        <f t="shared" si="1213"/>
        <v>#REF!</v>
      </c>
      <c r="CA1123" s="41">
        <f t="shared" si="1214"/>
        <v>-41.260282603778897</v>
      </c>
      <c r="CB1123" s="89" t="e">
        <f t="shared" si="1215"/>
        <v>#REF!</v>
      </c>
      <c r="CC1123" s="89" t="e">
        <f t="shared" si="1216"/>
        <v>#REF!</v>
      </c>
      <c r="CD1123" s="41" t="e">
        <f t="shared" si="1230"/>
        <v>#REF!</v>
      </c>
      <c r="CE1123" s="41" t="e">
        <f t="shared" si="1231"/>
        <v>#REF!</v>
      </c>
      <c r="CF1123" s="42" t="e">
        <f t="shared" si="1232"/>
        <v>#REF!</v>
      </c>
      <c r="CG1123" s="42" t="e">
        <f t="shared" si="1223"/>
        <v>#REF!</v>
      </c>
      <c r="CH1123" s="42" t="e">
        <f t="shared" si="1217"/>
        <v>#REF!</v>
      </c>
      <c r="CI1123" s="89">
        <f t="shared" si="1233"/>
        <v>1.1341908758493722</v>
      </c>
      <c r="CJ1123" s="89">
        <f t="shared" si="1234"/>
        <v>5.169825677980822</v>
      </c>
      <c r="CK1123" s="42" t="e">
        <f t="shared" si="1218"/>
        <v>#REF!</v>
      </c>
      <c r="CM1123" s="89" t="e">
        <f t="shared" si="1201"/>
        <v>#REF!</v>
      </c>
      <c r="CN1123" s="89">
        <f t="shared" si="1202"/>
        <v>2.2951008358414599E-2</v>
      </c>
    </row>
    <row r="1124" spans="4:92" ht="14.4" x14ac:dyDescent="0.3">
      <c r="E1124" s="32">
        <v>41743.423611111109</v>
      </c>
      <c r="F1124" s="21">
        <f t="shared" si="1183"/>
        <v>1858.7451388888876</v>
      </c>
      <c r="G1124" s="21">
        <f t="shared" si="1186"/>
        <v>333.83402777777519</v>
      </c>
      <c r="I1124" s="21">
        <v>1052</v>
      </c>
      <c r="J1124" s="21">
        <v>19464</v>
      </c>
      <c r="K1124" s="21">
        <v>13753</v>
      </c>
      <c r="L1124" s="21">
        <v>13</v>
      </c>
      <c r="M1124" s="51">
        <v>7.17</v>
      </c>
      <c r="N1124" s="40"/>
      <c r="O1124" s="40"/>
      <c r="P1124" s="40"/>
      <c r="R1124" s="22"/>
      <c r="S1124" s="22"/>
      <c r="T1124" s="22"/>
      <c r="U1124" s="52">
        <f t="shared" si="1187"/>
        <v>3.4880834378522012E-2</v>
      </c>
      <c r="V1124" s="52">
        <f t="shared" si="1188"/>
        <v>4.8984121723088343</v>
      </c>
      <c r="W1124" s="52">
        <f t="shared" si="1189"/>
        <v>1.4185687182597585E-2</v>
      </c>
      <c r="X1124" s="247">
        <f>W1124+V1124+SUM($U$1111:U1124)</f>
        <v>5.138884969945102</v>
      </c>
      <c r="Y1124" s="236">
        <f>W1124+V1124+SUM($U$1112:U1124)-$X$1112</f>
        <v>4.9659777201378121</v>
      </c>
      <c r="Z1124" s="42"/>
      <c r="AA1124" s="42"/>
      <c r="AB1124" s="41">
        <f t="shared" si="1190"/>
        <v>4.9365270147862461E-2</v>
      </c>
      <c r="AC1124" s="48">
        <f t="shared" si="1191"/>
        <v>6.9325016012374858</v>
      </c>
      <c r="AD1124" s="48">
        <f t="shared" si="1192"/>
        <v>0.59546219848524828</v>
      </c>
      <c r="AE1124" s="48">
        <f t="shared" si="1193"/>
        <v>3.2339486420718515</v>
      </c>
      <c r="AF1124" s="48">
        <f t="shared" si="1194"/>
        <v>0.59546219848524817</v>
      </c>
      <c r="AG1124" s="238">
        <f t="shared" si="1195"/>
        <v>2.6374345526756282</v>
      </c>
      <c r="AH1124" s="48">
        <f t="shared" si="1196"/>
        <v>1.0518909109750608E-3</v>
      </c>
      <c r="AI1124" s="48">
        <f>AE1124+AC1124+SUM($AB$1111:AB1124)</f>
        <v>10.689328345365881</v>
      </c>
      <c r="AJ1124" s="48">
        <f>AE1124+AC1124+SUM($AB$1112:AB1124)-$AI$1112</f>
        <v>6.2280188962392957</v>
      </c>
      <c r="AK1124" s="46"/>
      <c r="AL1124" s="86"/>
      <c r="AM1124" s="25">
        <v>85.950500000000005</v>
      </c>
      <c r="AN1124" s="25">
        <v>9.4500000000003581E-2</v>
      </c>
      <c r="AR1124" s="25">
        <v>-39.740410036892456</v>
      </c>
      <c r="AS1124" s="25">
        <v>9.4984674116449952E-2</v>
      </c>
      <c r="AT1124" s="41"/>
      <c r="AU1124" s="41"/>
      <c r="AV1124" s="41">
        <f t="shared" si="1203"/>
        <v>0</v>
      </c>
      <c r="AW1124" s="86">
        <f t="shared" si="1204"/>
        <v>3.8988239049112458E-2</v>
      </c>
      <c r="AX1124" s="86">
        <f t="shared" si="1205"/>
        <v>3.1949604030227392</v>
      </c>
      <c r="AY1124" s="86">
        <f t="shared" si="1197"/>
        <v>0.12886973014406924</v>
      </c>
      <c r="AZ1124" s="86">
        <f t="shared" si="1198"/>
        <v>10.560458615221812</v>
      </c>
      <c r="BA1124" s="86">
        <f t="shared" si="1219"/>
        <v>7.88829399696407E-2</v>
      </c>
      <c r="BB1124" s="86">
        <f t="shared" si="1220"/>
        <v>6.1491359562696548</v>
      </c>
      <c r="BC1124" s="89">
        <f t="shared" si="1235"/>
        <v>-6.6117852802552446E-4</v>
      </c>
      <c r="BD1124" s="89">
        <f t="shared" si="1235"/>
        <v>-7.5336479062872996E-2</v>
      </c>
      <c r="BE1124" s="41">
        <f t="shared" si="1224"/>
        <v>-218.99230711586205</v>
      </c>
      <c r="BF1124" s="89">
        <f t="shared" si="1225"/>
        <v>1.2790245751619893</v>
      </c>
      <c r="BG1124" s="89">
        <f t="shared" si="1226"/>
        <v>-0.27902457516198931</v>
      </c>
      <c r="BH1124" s="89">
        <f t="shared" si="1236"/>
        <v>-9.7202871713504987E-2</v>
      </c>
      <c r="BI1124" s="89">
        <f t="shared" si="1236"/>
        <v>2.1205214122606723E-2</v>
      </c>
      <c r="BJ1124" s="41">
        <f t="shared" si="1227"/>
        <v>141.59191030287954</v>
      </c>
      <c r="BK1124" s="89">
        <f t="shared" si="1228"/>
        <v>0.81446167627653776</v>
      </c>
      <c r="BL1124" s="89">
        <f t="shared" si="1229"/>
        <v>0.18553832372346224</v>
      </c>
      <c r="BM1124" s="89">
        <f t="shared" si="1206"/>
        <v>0</v>
      </c>
      <c r="BN1124" s="86">
        <f t="shared" si="1207"/>
        <v>1.5143837309985309E-4</v>
      </c>
      <c r="BO1124" s="86">
        <f t="shared" si="1208"/>
        <v>1.4034248809497732E-2</v>
      </c>
      <c r="BP1124" s="86">
        <f t="shared" si="1199"/>
        <v>5.4859829444883518E-2</v>
      </c>
      <c r="BQ1124" s="86">
        <f t="shared" si="1200"/>
        <v>5.0840251405002181</v>
      </c>
      <c r="BR1124" s="86">
        <f t="shared" si="1221"/>
        <v>5.3097598173597826E-2</v>
      </c>
      <c r="BS1124" s="86">
        <f t="shared" si="1222"/>
        <v>4.9128801219642142</v>
      </c>
      <c r="BT1124" s="89">
        <f t="shared" si="1209"/>
        <v>4.3875637441598281E-5</v>
      </c>
      <c r="BU1124" s="89">
        <f t="shared" si="1209"/>
        <v>-1.1561939466782967E-2</v>
      </c>
      <c r="BV1124" s="41">
        <f>1000*((BT1124/BU1124)/0.0112372-1)</f>
        <v>-1337.7027811828564</v>
      </c>
      <c r="BW1124" s="89" t="e">
        <f t="shared" si="1211"/>
        <v>#REF!</v>
      </c>
      <c r="BX1124" s="42" t="e">
        <f t="shared" si="1212"/>
        <v>#REF!</v>
      </c>
      <c r="BY1124" s="89" t="e">
        <f t="shared" si="1213"/>
        <v>#REF!</v>
      </c>
      <c r="BZ1124" s="89" t="e">
        <f t="shared" si="1213"/>
        <v>#REF!</v>
      </c>
      <c r="CA1124" s="41">
        <f t="shared" si="1214"/>
        <v>-38.209243433553361</v>
      </c>
      <c r="CB1124" s="89" t="e">
        <f t="shared" si="1215"/>
        <v>#REF!</v>
      </c>
      <c r="CC1124" s="89" t="e">
        <f t="shared" si="1216"/>
        <v>#REF!</v>
      </c>
      <c r="CD1124" s="41" t="e">
        <f t="shared" si="1230"/>
        <v>#REF!</v>
      </c>
      <c r="CE1124" s="41" t="e">
        <f t="shared" si="1231"/>
        <v>#REF!</v>
      </c>
      <c r="CF1124" s="42" t="e">
        <f t="shared" si="1232"/>
        <v>#REF!</v>
      </c>
      <c r="CG1124" s="42" t="e">
        <f t="shared" si="1223"/>
        <v>#REF!</v>
      </c>
      <c r="CH1124" s="42" t="e">
        <f>CC1124*$Y1124</f>
        <v>#REF!</v>
      </c>
      <c r="CI1124" s="89">
        <f>BL1124*$AJ1124</f>
        <v>1.1555361861262865</v>
      </c>
      <c r="CJ1124" s="89">
        <f>BK1124*$AJ1124</f>
        <v>5.0724827101130092</v>
      </c>
      <c r="CK1124" s="42" t="e">
        <f>CB1124*$Y1124</f>
        <v>#REF!</v>
      </c>
      <c r="CM1124" s="89" t="e">
        <f t="shared" si="1201"/>
        <v>#REF!</v>
      </c>
      <c r="CN1124" s="89">
        <f t="shared" si="1202"/>
        <v>2.3382943057423299E-2</v>
      </c>
    </row>
    <row r="1125" spans="4:92" ht="14.4" x14ac:dyDescent="0.3">
      <c r="E1125" s="32">
        <v>41752.507638888892</v>
      </c>
      <c r="F1125" s="21">
        <f t="shared" si="1183"/>
        <v>1867.8291666666701</v>
      </c>
      <c r="G1125" s="21">
        <f t="shared" si="1186"/>
        <v>342.91805555555766</v>
      </c>
      <c r="I1125" s="21">
        <v>1033</v>
      </c>
      <c r="J1125" s="21">
        <v>20349</v>
      </c>
      <c r="K1125" s="21">
        <v>13831</v>
      </c>
      <c r="L1125" s="21">
        <v>30</v>
      </c>
      <c r="M1125" s="51">
        <v>7.17</v>
      </c>
      <c r="N1125" s="40"/>
      <c r="O1125" s="40"/>
      <c r="P1125" s="40"/>
      <c r="R1125" s="22"/>
      <c r="S1125" s="22"/>
      <c r="T1125" s="22"/>
      <c r="U1125" s="52">
        <f t="shared" si="1187"/>
        <v>3.4445110721704003E-2</v>
      </c>
      <c r="V1125" s="52">
        <f t="shared" si="1188"/>
        <v>4.8372222924694199</v>
      </c>
      <c r="W1125" s="52">
        <f t="shared" si="1189"/>
        <v>1.4008482720496653E-2</v>
      </c>
      <c r="X1125" s="247">
        <f>W1125+V1125+SUM($U$1111:U1125)</f>
        <v>5.1119629963652917</v>
      </c>
      <c r="Y1125" s="236">
        <f>W1125+V1125+SUM($U$1112:U1125)-$X$1112</f>
        <v>4.9390557465580018</v>
      </c>
      <c r="Z1125" s="42"/>
      <c r="AA1125" s="42"/>
      <c r="AB1125" s="41">
        <f t="shared" si="1190"/>
        <v>5.0677720922272768E-2</v>
      </c>
      <c r="AC1125" s="48">
        <f t="shared" si="1191"/>
        <v>7.1168126982474309</v>
      </c>
      <c r="AD1125" s="48">
        <f t="shared" si="1192"/>
        <v>0.61129346652436123</v>
      </c>
      <c r="AE1125" s="48">
        <f t="shared" si="1193"/>
        <v>3.3199280844404893</v>
      </c>
      <c r="AF1125" s="48">
        <f t="shared" si="1194"/>
        <v>0.61129346652436112</v>
      </c>
      <c r="AG1125" s="238">
        <f t="shared" si="1195"/>
        <v>2.707554760885722</v>
      </c>
      <c r="AH1125" s="48">
        <f t="shared" si="1196"/>
        <v>1.0798570304061759E-3</v>
      </c>
      <c r="AI1125" s="48">
        <f>AE1125+AC1125+SUM($AB$1111:AB1125)</f>
        <v>11.010296605666735</v>
      </c>
      <c r="AJ1125" s="48">
        <f>AE1125+AC1125+SUM($AB$1112:AB1125)-$AI$1112</f>
        <v>6.5489871565401492</v>
      </c>
      <c r="AK1125" s="46"/>
      <c r="AL1125" s="86"/>
      <c r="AM1125" s="92">
        <f>AM1124</f>
        <v>85.950500000000005</v>
      </c>
      <c r="AN1125"/>
      <c r="AO1125"/>
      <c r="AP1125"/>
      <c r="AQ1125"/>
      <c r="AR1125" s="92">
        <f>AR1124</f>
        <v>-39.740410036892456</v>
      </c>
      <c r="AS1125"/>
      <c r="AT1125" s="173"/>
      <c r="AU1125" s="173"/>
      <c r="AV1125" s="41">
        <f t="shared" si="1203"/>
        <v>0</v>
      </c>
      <c r="AW1125" s="86">
        <f t="shared" si="1204"/>
        <v>4.0024800671881529E-2</v>
      </c>
      <c r="AX1125" s="86">
        <f t="shared" si="1205"/>
        <v>3.2799032837686077</v>
      </c>
      <c r="AY1125" s="86">
        <f t="shared" si="1197"/>
        <v>0.13273929909670737</v>
      </c>
      <c r="AZ1125" s="86">
        <f t="shared" si="1198"/>
        <v>10.877557306570028</v>
      </c>
      <c r="BA1125" s="86">
        <f t="shared" si="1219"/>
        <v>8.2752508922278825E-2</v>
      </c>
      <c r="BB1125" s="86">
        <f t="shared" si="1220"/>
        <v>6.4662346476178705</v>
      </c>
      <c r="BC1125" s="89">
        <f t="shared" si="1235"/>
        <v>3.8695689526381249E-3</v>
      </c>
      <c r="BD1125" s="89">
        <f t="shared" si="1235"/>
        <v>0.31709869134821567</v>
      </c>
      <c r="BE1125" s="41">
        <f t="shared" si="1224"/>
        <v>85.950500000002037</v>
      </c>
      <c r="BF1125" s="89">
        <f t="shared" si="1225"/>
        <v>0.88614793879079967</v>
      </c>
      <c r="BG1125" s="89">
        <f t="shared" si="1226"/>
        <v>0.11385206120920033</v>
      </c>
      <c r="BH1125" s="89">
        <f t="shared" ref="BH1125:BH1130" si="1237">BF1125*($AJ1125-$AJ1124)</f>
        <v>0.28442536228287013</v>
      </c>
      <c r="BI1125" s="89">
        <f t="shared" si="1236"/>
        <v>3.6542898017983313E-2</v>
      </c>
      <c r="BJ1125" s="41">
        <f t="shared" si="1227"/>
        <v>138.86330248808099</v>
      </c>
      <c r="BK1125" s="89">
        <f t="shared" si="1228"/>
        <v>0.81797711010622276</v>
      </c>
      <c r="BL1125" s="89">
        <f t="shared" si="1229"/>
        <v>0.18202288989377724</v>
      </c>
      <c r="BM1125" s="89"/>
      <c r="BN1125" s="86"/>
      <c r="BO1125" s="86"/>
      <c r="BP1125" s="86"/>
      <c r="BQ1125" s="86"/>
      <c r="BR1125" s="86"/>
      <c r="BS1125" s="86"/>
      <c r="BT1125" s="89"/>
      <c r="BU1125" s="89"/>
      <c r="BV1125" s="41"/>
      <c r="BW1125" s="89"/>
      <c r="BX1125" s="42"/>
      <c r="BY1125" s="89"/>
      <c r="BZ1125" s="89"/>
      <c r="CA1125" s="41"/>
      <c r="CB1125" s="89"/>
      <c r="CC1125" s="89"/>
      <c r="CD1125" s="41"/>
      <c r="CE1125" s="41"/>
      <c r="CF1125" s="42"/>
      <c r="CG1125" s="42"/>
      <c r="CH1125" s="42"/>
      <c r="CI1125" s="42"/>
      <c r="CJ1125" s="42"/>
      <c r="CK1125" s="42"/>
      <c r="CM1125" s="89">
        <f t="shared" si="1201"/>
        <v>0</v>
      </c>
      <c r="CN1125" s="89">
        <f t="shared" si="1202"/>
        <v>0</v>
      </c>
    </row>
    <row r="1126" spans="4:92" ht="14.4" x14ac:dyDescent="0.3">
      <c r="E1126" s="32">
        <v>41774.466666666667</v>
      </c>
      <c r="F1126" s="21">
        <f t="shared" si="1183"/>
        <v>1889.7881944444453</v>
      </c>
      <c r="G1126" s="21">
        <f t="shared" si="1186"/>
        <v>364.87708333333285</v>
      </c>
      <c r="H1126" s="20">
        <v>10</v>
      </c>
      <c r="I1126" s="21">
        <v>1125</v>
      </c>
      <c r="J1126" s="21">
        <v>18731</v>
      </c>
      <c r="K1126" s="21">
        <v>13243</v>
      </c>
      <c r="L1126" s="21">
        <v>12</v>
      </c>
      <c r="M1126" s="51">
        <v>7.17</v>
      </c>
      <c r="N1126" s="40"/>
      <c r="O1126" s="40"/>
      <c r="P1126" s="40"/>
      <c r="R1126" s="22"/>
      <c r="S1126" s="22"/>
      <c r="T1126" s="22"/>
      <c r="U1126" s="52">
        <f t="shared" si="1187"/>
        <v>3.5918036195083387E-2</v>
      </c>
      <c r="V1126" s="52">
        <f t="shared" si="1188"/>
        <v>5.0440692958813562</v>
      </c>
      <c r="W1126" s="52">
        <f t="shared" si="1189"/>
        <v>1.4607506808679163E-2</v>
      </c>
      <c r="X1126" s="247">
        <f>W1126+V1126+SUM($U$1111:U1126)</f>
        <v>5.3553270600604934</v>
      </c>
      <c r="Y1126" s="236">
        <f>W1126+V1126+SUM($U$1112:U1126)-$X$1112</f>
        <v>5.1824198102532035</v>
      </c>
      <c r="Z1126" s="42"/>
      <c r="AA1126" s="42"/>
      <c r="AB1126" s="41">
        <f t="shared" si="1190"/>
        <v>5.0802743786914357E-2</v>
      </c>
      <c r="AC1126" s="48">
        <f t="shared" si="1191"/>
        <v>7.1343700053729275</v>
      </c>
      <c r="AD1126" s="48">
        <f t="shared" si="1192"/>
        <v>0.61280153868961862</v>
      </c>
      <c r="AE1126" s="48">
        <f t="shared" si="1193"/>
        <v>3.3281184077614103</v>
      </c>
      <c r="AF1126" s="48">
        <f t="shared" si="1194"/>
        <v>0.61280153868961862</v>
      </c>
      <c r="AG1126" s="238">
        <f t="shared" si="1195"/>
        <v>2.7142343480143363</v>
      </c>
      <c r="AH1126" s="48">
        <f t="shared" si="1196"/>
        <v>1.0825210574556916E-3</v>
      </c>
      <c r="AI1126" s="48">
        <f>AE1126+AC1126+SUM($AB$1111:AB1126)</f>
        <v>11.086846979900068</v>
      </c>
      <c r="AJ1126" s="48">
        <f>AE1126+AC1126+SUM($AB$1112:AB1126)-$AI$1112</f>
        <v>6.6255375307734825</v>
      </c>
      <c r="AK1126" s="46"/>
      <c r="AL1126" s="86"/>
      <c r="AM1126">
        <v>87.808000000000007</v>
      </c>
      <c r="AN1126">
        <v>0.35779603128039317</v>
      </c>
      <c r="AO1126"/>
      <c r="AP1126"/>
      <c r="AQ1126"/>
      <c r="AR1126">
        <v>-40.902000000000001</v>
      </c>
      <c r="AS1126">
        <v>0.30264170234784038</v>
      </c>
      <c r="AT1126" s="1"/>
      <c r="AU1126" s="1"/>
      <c r="AV1126" s="89">
        <f t="shared" si="1203"/>
        <v>0</v>
      </c>
      <c r="AW1126" s="86">
        <f t="shared" si="1204"/>
        <v>4.019134442572668E-2</v>
      </c>
      <c r="AX1126" s="86">
        <f t="shared" si="1205"/>
        <v>3.2879270633356836</v>
      </c>
      <c r="AY1126" s="86">
        <f t="shared" si="1197"/>
        <v>0.13388805053490019</v>
      </c>
      <c r="AZ1126" s="86">
        <f t="shared" si="1198"/>
        <v>10.952958929365167</v>
      </c>
      <c r="BA1126" s="86">
        <f t="shared" si="1219"/>
        <v>8.3901260360471644E-2</v>
      </c>
      <c r="BB1126" s="86">
        <f t="shared" si="1220"/>
        <v>6.5416362704130098</v>
      </c>
      <c r="BC1126" s="89">
        <f t="shared" si="1235"/>
        <v>1.1487514381928188E-3</v>
      </c>
      <c r="BD1126" s="89">
        <f t="shared" si="1235"/>
        <v>7.5401622795139289E-2</v>
      </c>
      <c r="BE1126" s="41">
        <f>1000*(((BC1126)/((BD1126))/0.0112372-1))</f>
        <v>355.77388651480658</v>
      </c>
      <c r="BF1126" s="89">
        <f t="shared" si="1225"/>
        <v>0.53851781919285835</v>
      </c>
      <c r="BG1126" s="89">
        <f t="shared" si="1226"/>
        <v>0.46148218080714165</v>
      </c>
      <c r="BH1126" s="89">
        <f t="shared" si="1237"/>
        <v>4.122374059053184E-2</v>
      </c>
      <c r="BI1126" s="89">
        <f t="shared" si="1236"/>
        <v>3.5326633642801489E-2</v>
      </c>
      <c r="BJ1126" s="41">
        <f t="shared" ref="BJ1126:BJ1138" si="1238">1000*((BA1126/BB1126)/0.0112372-1)</f>
        <v>141.36350417477982</v>
      </c>
      <c r="BK1126" s="89">
        <f t="shared" si="1228"/>
        <v>0.81475594598626833</v>
      </c>
      <c r="BL1126" s="89">
        <f t="shared" si="1229"/>
        <v>0.18524405401373167</v>
      </c>
      <c r="BM1126" s="89">
        <f t="shared" ref="BM1126:BM1138" si="1239">Y1126-BR1126-BS1126</f>
        <v>0</v>
      </c>
      <c r="BN1126" s="86">
        <f t="shared" ref="BN1126:BN1138" si="1240">(1/(1/((AR1126/1000+1)*0.0112372)+1))*W1126</f>
        <v>1.5575485566575039E-4</v>
      </c>
      <c r="BO1126" s="86">
        <f t="shared" ref="BO1126:BO1138" si="1241">(1-(1/(1/((AR1126/1000+1)*0.0112372)+1)))*W1126</f>
        <v>1.4451751953013412E-2</v>
      </c>
      <c r="BP1126" s="86">
        <f t="shared" ref="BP1126:BP1138" si="1242">(1/(1/((AR1126/1000+1)*0.0112372)+1))*X1126</f>
        <v>5.7102023241023696E-2</v>
      </c>
      <c r="BQ1126" s="86">
        <f t="shared" ref="BQ1126:BQ1138" si="1243">(1-(1/(1/((AR1126/1000+1)*0.0112372)+1)))*X1126</f>
        <v>5.2982250368194697</v>
      </c>
      <c r="BR1126" s="86">
        <f t="shared" ref="BR1126:BR1132" si="1244">BP1126-$BP$1112</f>
        <v>5.5339791969738004E-2</v>
      </c>
      <c r="BS1126" s="86">
        <f t="shared" ref="BS1126:BS1132" si="1245">BQ1126-$BQ$1112</f>
        <v>5.1270800182834657</v>
      </c>
      <c r="BT1126" s="89">
        <f t="shared" ref="BT1126:BU1128" si="1246">BR1126-BR1125</f>
        <v>5.5339791969738004E-2</v>
      </c>
      <c r="BU1126" s="89">
        <f t="shared" si="1246"/>
        <v>5.1270800182834657</v>
      </c>
      <c r="BV1126" s="41">
        <f>1000*((BT1126/BU1126)/0.0112372-1)</f>
        <v>-39.473577270673246</v>
      </c>
      <c r="BW1126" s="89" t="e">
        <f>(BV1126-$P$1067)/($AR$1107-$P$1067)</f>
        <v>#REF!</v>
      </c>
      <c r="BX1126" s="42" t="e">
        <f t="shared" si="1212"/>
        <v>#REF!</v>
      </c>
      <c r="BY1126" s="89" t="e">
        <f t="shared" ref="BY1126:BZ1128" si="1247">BW1126*($X1126-$X1125)</f>
        <v>#REF!</v>
      </c>
      <c r="BZ1126" s="89" t="e">
        <f t="shared" si="1247"/>
        <v>#REF!</v>
      </c>
      <c r="CA1126" s="41">
        <f t="shared" si="1214"/>
        <v>-39.473577270673246</v>
      </c>
      <c r="CB1126" s="89" t="e">
        <f t="shared" ref="CB1126:CB1138" si="1248">(CA1126-$P$1067)/($AR$1107-$P$1067)</f>
        <v>#REF!</v>
      </c>
      <c r="CC1126" s="89" t="e">
        <f t="shared" ref="CC1126:CC1138" si="1249">1-CB1126</f>
        <v>#REF!</v>
      </c>
      <c r="CD1126" s="41" t="e">
        <f t="shared" si="1230"/>
        <v>#REF!</v>
      </c>
      <c r="CE1126" s="41" t="e">
        <f t="shared" si="1231"/>
        <v>#REF!</v>
      </c>
      <c r="CF1126" s="42" t="e">
        <f t="shared" si="1232"/>
        <v>#REF!</v>
      </c>
      <c r="CG1126" s="42" t="e">
        <f t="shared" si="1223"/>
        <v>#REF!</v>
      </c>
      <c r="CH1126" s="42" t="e">
        <f t="shared" ref="CH1126:CH1138" si="1250">CC1126*$Y1126</f>
        <v>#REF!</v>
      </c>
      <c r="CI1126" s="89">
        <f t="shared" ref="CI1126:CI1138" si="1251">BL1126*$AJ1126</f>
        <v>1.2273414322206093</v>
      </c>
      <c r="CJ1126" s="89">
        <f t="shared" ref="CJ1126:CJ1138" si="1252">BK1126*$AJ1126</f>
        <v>5.398196098552873</v>
      </c>
      <c r="CK1126" s="42" t="e">
        <f t="shared" ref="CK1126:CK1138" si="1253">CB1126*$Y1126</f>
        <v>#REF!</v>
      </c>
      <c r="CM1126" s="89" t="e">
        <f t="shared" si="1201"/>
        <v>#REF!</v>
      </c>
      <c r="CN1126" s="89">
        <f t="shared" si="1202"/>
        <v>2.4835963742371646E-2</v>
      </c>
    </row>
    <row r="1127" spans="4:92" ht="14.4" x14ac:dyDescent="0.3">
      <c r="E1127" s="32">
        <v>42074.452777777777</v>
      </c>
      <c r="F1127" s="21">
        <f t="shared" si="1183"/>
        <v>2189.7743055555547</v>
      </c>
      <c r="G1127" s="21">
        <f t="shared" si="1186"/>
        <v>664.86319444444234</v>
      </c>
      <c r="I1127" s="21">
        <v>1130</v>
      </c>
      <c r="J1127" s="21">
        <v>20954</v>
      </c>
      <c r="K1127" s="21">
        <v>19045</v>
      </c>
      <c r="L1127" s="21">
        <v>13</v>
      </c>
      <c r="M1127" s="51">
        <v>7.17</v>
      </c>
      <c r="N1127" s="40"/>
      <c r="O1127" s="40"/>
      <c r="P1127" s="40"/>
      <c r="R1127" s="22"/>
      <c r="S1127" s="22"/>
      <c r="T1127" s="22"/>
      <c r="U1127" s="52">
        <f t="shared" si="1187"/>
        <v>5.1883958434994444E-2</v>
      </c>
      <c r="V1127" s="52">
        <f t="shared" si="1188"/>
        <v>7.2862079727667117</v>
      </c>
      <c r="W1127" s="52">
        <f t="shared" si="1189"/>
        <v>2.1100688021583758E-2</v>
      </c>
      <c r="X1127" s="247">
        <f>W1127+V1127+SUM($U$1111:U1127)</f>
        <v>7.6558428765937476</v>
      </c>
      <c r="Y1127" s="236">
        <f>W1127+V1127+SUM($U$1112:U1127)-$X$1112</f>
        <v>7.4829356267864577</v>
      </c>
      <c r="Z1127" s="42"/>
      <c r="AA1127" s="42"/>
      <c r="AB1127" s="41">
        <f t="shared" si="1190"/>
        <v>5.7084613549323891E-2</v>
      </c>
      <c r="AC1127" s="48">
        <f t="shared" si="1191"/>
        <v>8.0165503733974095</v>
      </c>
      <c r="AD1127" s="48">
        <f t="shared" si="1192"/>
        <v>0.68857578175803924</v>
      </c>
      <c r="AE1127" s="48">
        <f t="shared" si="1193"/>
        <v>3.7396474873545498</v>
      </c>
      <c r="AF1127" s="48">
        <f t="shared" si="1194"/>
        <v>0.68857578175803924</v>
      </c>
      <c r="AG1127" s="238">
        <f t="shared" si="1195"/>
        <v>3.0498553284558771</v>
      </c>
      <c r="AH1127" s="48">
        <f t="shared" si="1196"/>
        <v>1.2163771406335079E-3</v>
      </c>
      <c r="AI1127" s="48">
        <f>AE1127+AC1127+SUM($AB$1111:AB1127)</f>
        <v>12.437641041067012</v>
      </c>
      <c r="AJ1127" s="48">
        <f>AE1127+AC1127+SUM($AB$1112:AB1127)-$AI$1112</f>
        <v>7.9763315919404265</v>
      </c>
      <c r="AK1127" s="46"/>
      <c r="AL1127" s="86"/>
      <c r="AM1127" s="25">
        <v>137.85399999999998</v>
      </c>
      <c r="AN1127" s="25">
        <v>0.29698484809834114</v>
      </c>
      <c r="AQ1127" s="25"/>
      <c r="AR1127" s="25">
        <v>-20.21</v>
      </c>
      <c r="AS1127" s="25">
        <v>0</v>
      </c>
      <c r="AT1127" s="41"/>
      <c r="AU1127" s="41"/>
      <c r="AV1127" s="89">
        <f t="shared" si="1203"/>
        <v>0</v>
      </c>
      <c r="AW1127" s="86">
        <f t="shared" si="1204"/>
        <v>4.7212554815673324E-2</v>
      </c>
      <c r="AX1127" s="86">
        <f t="shared" si="1205"/>
        <v>3.6924349325388763</v>
      </c>
      <c r="AY1127" s="86">
        <f t="shared" si="1197"/>
        <v>0.15702357278718873</v>
      </c>
      <c r="AZ1127" s="86">
        <f t="shared" si="1198"/>
        <v>12.280617468279823</v>
      </c>
      <c r="BA1127" s="86">
        <f t="shared" si="1219"/>
        <v>0.10703678261276019</v>
      </c>
      <c r="BB1127" s="86">
        <f t="shared" si="1220"/>
        <v>7.8692948093276662</v>
      </c>
      <c r="BC1127" s="89">
        <f t="shared" si="1235"/>
        <v>2.3135522252288543E-2</v>
      </c>
      <c r="BD1127" s="89">
        <f t="shared" si="1235"/>
        <v>1.3276585389146565</v>
      </c>
      <c r="BE1127" s="41">
        <f>1000*(((BC1127)/((BD1127))/0.0112372-1))</f>
        <v>550.72505570616931</v>
      </c>
      <c r="BF1127" s="89">
        <f t="shared" si="1225"/>
        <v>0.28735019752329083</v>
      </c>
      <c r="BG1127" s="89">
        <f t="shared" si="1226"/>
        <v>0.71264980247670917</v>
      </c>
      <c r="BH1127" s="89">
        <f t="shared" si="1237"/>
        <v>0.38815094028960956</v>
      </c>
      <c r="BI1127" s="89">
        <f t="shared" si="1236"/>
        <v>0.9626431208773345</v>
      </c>
      <c r="BJ1127" s="41">
        <f t="shared" si="1238"/>
        <v>210.42844233795387</v>
      </c>
      <c r="BK1127" s="89">
        <f t="shared" si="1228"/>
        <v>0.72577532416618273</v>
      </c>
      <c r="BL1127" s="89">
        <f t="shared" si="1229"/>
        <v>0.27422467583381727</v>
      </c>
      <c r="BM1127" s="89">
        <f t="shared" si="1239"/>
        <v>0</v>
      </c>
      <c r="BN1127" s="86">
        <f t="shared" si="1240"/>
        <v>2.2979058827065951E-4</v>
      </c>
      <c r="BO1127" s="86">
        <f t="shared" si="1241"/>
        <v>2.08708974333131E-2</v>
      </c>
      <c r="BP1127" s="86">
        <f t="shared" si="1242"/>
        <v>8.3373614951356062E-2</v>
      </c>
      <c r="BQ1127" s="86">
        <f t="shared" si="1243"/>
        <v>7.5724692616423912</v>
      </c>
      <c r="BR1127" s="86">
        <f t="shared" si="1244"/>
        <v>8.1611383680070371E-2</v>
      </c>
      <c r="BS1127" s="86">
        <f t="shared" si="1245"/>
        <v>7.4013242431063873</v>
      </c>
      <c r="BT1127" s="89">
        <f t="shared" si="1246"/>
        <v>2.6271591710332366E-2</v>
      </c>
      <c r="BU1127" s="89">
        <f t="shared" si="1246"/>
        <v>2.2742442248229215</v>
      </c>
      <c r="BV1127" s="41">
        <f>1000*((BT1127/BU1127)/0.0112372-1)</f>
        <v>27.99540875305695</v>
      </c>
      <c r="BW1127" s="89" t="e">
        <f>(BV1127-$P$1067)/($AR$1107-$P$1067)</f>
        <v>#REF!</v>
      </c>
      <c r="BX1127" s="42" t="e">
        <f t="shared" si="1212"/>
        <v>#REF!</v>
      </c>
      <c r="BY1127" s="89" t="e">
        <f t="shared" si="1247"/>
        <v>#REF!</v>
      </c>
      <c r="BZ1127" s="89" t="e">
        <f t="shared" si="1247"/>
        <v>#REF!</v>
      </c>
      <c r="CA1127" s="41">
        <f t="shared" si="1214"/>
        <v>-18.742023459604628</v>
      </c>
      <c r="CB1127" s="89" t="e">
        <f t="shared" si="1248"/>
        <v>#REF!</v>
      </c>
      <c r="CC1127" s="89" t="e">
        <f t="shared" si="1249"/>
        <v>#REF!</v>
      </c>
      <c r="CD1127" s="41" t="e">
        <f t="shared" si="1230"/>
        <v>#REF!</v>
      </c>
      <c r="CE1127" s="41" t="e">
        <f t="shared" si="1231"/>
        <v>#REF!</v>
      </c>
      <c r="CF1127" s="42" t="e">
        <f t="shared" si="1232"/>
        <v>#REF!</v>
      </c>
      <c r="CG1127" s="42" t="e">
        <f t="shared" si="1223"/>
        <v>#REF!</v>
      </c>
      <c r="CH1127" s="42" t="e">
        <f t="shared" si="1250"/>
        <v>#REF!</v>
      </c>
      <c r="CI1127" s="89">
        <f t="shared" si="1251"/>
        <v>2.187306945142899</v>
      </c>
      <c r="CJ1127" s="89">
        <f t="shared" si="1252"/>
        <v>5.789024646797527</v>
      </c>
      <c r="CK1127" s="42" t="e">
        <f t="shared" si="1253"/>
        <v>#REF!</v>
      </c>
      <c r="CM1127" s="89" t="e">
        <f t="shared" si="1201"/>
        <v>#REF!</v>
      </c>
      <c r="CN1127" s="89">
        <f t="shared" si="1202"/>
        <v>4.4261421114676625E-2</v>
      </c>
    </row>
    <row r="1128" spans="4:92" ht="14.4" x14ac:dyDescent="0.3">
      <c r="D1128" s="94" t="s">
        <v>127</v>
      </c>
      <c r="E1128" s="32">
        <v>42284.659722222219</v>
      </c>
      <c r="F1128" s="21">
        <f t="shared" si="1183"/>
        <v>2399.9812499999971</v>
      </c>
      <c r="G1128" s="21">
        <f t="shared" si="1186"/>
        <v>875.07013888888469</v>
      </c>
      <c r="I1128" s="21">
        <v>1143</v>
      </c>
      <c r="J1128" s="21">
        <v>23968</v>
      </c>
      <c r="K1128" s="21">
        <v>24870</v>
      </c>
      <c r="L1128" s="21">
        <v>19</v>
      </c>
      <c r="M1128" s="51">
        <v>7.17</v>
      </c>
      <c r="N1128" s="40"/>
      <c r="O1128" s="40"/>
      <c r="P1128" s="40"/>
      <c r="R1128" s="22"/>
      <c r="S1128" s="22"/>
      <c r="T1128" s="22"/>
      <c r="U1128" s="52">
        <f t="shared" si="1187"/>
        <v>6.8532361635163588E-2</v>
      </c>
      <c r="V1128" s="52">
        <f t="shared" si="1188"/>
        <v>9.624189340994219</v>
      </c>
      <c r="W1128" s="52">
        <f t="shared" si="1189"/>
        <v>2.787142742891795E-2</v>
      </c>
      <c r="X1128" s="247">
        <f>W1128+V1128+SUM($U$1111:U1128)</f>
        <v>10.069127345863754</v>
      </c>
      <c r="Y1128" s="236">
        <f>W1128+V1128+SUM($U$1112:U1128)-$X$1112</f>
        <v>9.8962200960564637</v>
      </c>
      <c r="Z1128" s="42"/>
      <c r="AA1128" s="42"/>
      <c r="AB1128" s="41">
        <f t="shared" si="1190"/>
        <v>6.6046789049923643E-2</v>
      </c>
      <c r="AC1128" s="48">
        <f t="shared" si="1191"/>
        <v>9.2751334991937853</v>
      </c>
      <c r="AD1128" s="48">
        <f t="shared" si="1192"/>
        <v>0.79668086678670547</v>
      </c>
      <c r="AE1128" s="48">
        <f t="shared" si="1193"/>
        <v>4.3267650135700757</v>
      </c>
      <c r="AF1128" s="48">
        <f t="shared" si="1194"/>
        <v>0.79668086678670558</v>
      </c>
      <c r="AG1128" s="238">
        <f t="shared" si="1195"/>
        <v>3.5286768007505702</v>
      </c>
      <c r="AH1128" s="48">
        <f t="shared" si="1196"/>
        <v>1.4073460328001487E-3</v>
      </c>
      <c r="AI1128" s="48">
        <f>AE1128+AC1128+SUM($AB$1111:AB1128)</f>
        <v>14.349388482128838</v>
      </c>
      <c r="AJ1128" s="48">
        <f>AE1128+AC1128+SUM($AB$1112:AB1128)-$AI$1112</f>
        <v>9.8880790330022528</v>
      </c>
      <c r="AK1128" s="46"/>
      <c r="AL1128" s="86"/>
      <c r="AM1128">
        <v>150.98899999999998</v>
      </c>
      <c r="AN1128">
        <v>0.49214631970583567</v>
      </c>
      <c r="AO1128"/>
      <c r="AP1128"/>
      <c r="AR1128">
        <v>-7.7899999999999991</v>
      </c>
      <c r="AS1128" s="1">
        <v>0.13717871555019018</v>
      </c>
      <c r="AT1128"/>
      <c r="AU1128"/>
      <c r="AV1128" s="89">
        <f t="shared" si="1203"/>
        <v>0</v>
      </c>
      <c r="AW1128" s="86">
        <f t="shared" si="1204"/>
        <v>5.5247354868864611E-2</v>
      </c>
      <c r="AX1128" s="86">
        <f t="shared" si="1205"/>
        <v>4.2715176587012111</v>
      </c>
      <c r="AY1128" s="86">
        <f t="shared" si="1197"/>
        <v>0.18322366829190198</v>
      </c>
      <c r="AZ1128" s="86">
        <f t="shared" si="1198"/>
        <v>14.166164813836936</v>
      </c>
      <c r="BA1128" s="86">
        <f t="shared" si="1219"/>
        <v>0.13323687811747342</v>
      </c>
      <c r="BB1128" s="86">
        <f t="shared" si="1220"/>
        <v>9.7548421548847788</v>
      </c>
      <c r="BC1128" s="89">
        <f t="shared" si="1235"/>
        <v>2.6200095504713236E-2</v>
      </c>
      <c r="BD1128" s="89">
        <f t="shared" si="1235"/>
        <v>1.8855473455571126</v>
      </c>
      <c r="BE1128" s="41">
        <f>1000*(((BC1128)/((BD1128))/0.0112372-1))</f>
        <v>236.53758663503544</v>
      </c>
      <c r="BF1128" s="89">
        <f t="shared" si="1225"/>
        <v>0.69213730237782145</v>
      </c>
      <c r="BG1128" s="89">
        <f t="shared" si="1226"/>
        <v>0.30786269762217855</v>
      </c>
      <c r="BH1128" s="89">
        <f t="shared" si="1237"/>
        <v>1.3231917166842357</v>
      </c>
      <c r="BI1128" s="89">
        <f t="shared" si="1236"/>
        <v>0.58855572437759063</v>
      </c>
      <c r="BJ1128" s="41">
        <f t="shared" si="1238"/>
        <v>215.47516958812008</v>
      </c>
      <c r="BK1128" s="89">
        <f t="shared" si="1228"/>
        <v>0.71927331401719508</v>
      </c>
      <c r="BL1128" s="89">
        <f t="shared" si="1229"/>
        <v>0.28072668598280492</v>
      </c>
      <c r="BM1128" s="89">
        <f t="shared" si="1239"/>
        <v>0</v>
      </c>
      <c r="BN1128" s="86">
        <f t="shared" si="1240"/>
        <v>3.073303713704379E-4</v>
      </c>
      <c r="BO1128" s="86">
        <f t="shared" si="1241"/>
        <v>2.7564097057547515E-2</v>
      </c>
      <c r="BP1128" s="86">
        <f t="shared" si="1242"/>
        <v>0.11102942805755961</v>
      </c>
      <c r="BQ1128" s="86">
        <f t="shared" si="1243"/>
        <v>9.9580979178061941</v>
      </c>
      <c r="BR1128" s="86">
        <f t="shared" si="1244"/>
        <v>0.10926719678627392</v>
      </c>
      <c r="BS1128" s="86">
        <f t="shared" si="1245"/>
        <v>9.7869528992701902</v>
      </c>
      <c r="BT1128" s="89">
        <f t="shared" si="1246"/>
        <v>2.7655813106203547E-2</v>
      </c>
      <c r="BU1128" s="89">
        <f t="shared" si="1246"/>
        <v>2.3856286561638029</v>
      </c>
      <c r="BV1128" s="41">
        <f>1000*((BT1128/BU1128)/0.0112372-1)</f>
        <v>31.633599304359493</v>
      </c>
      <c r="BW1128" s="89" t="e">
        <f>(BV1128-$P$1067)/($AR$1107-$P$1067)</f>
        <v>#REF!</v>
      </c>
      <c r="BX1128" s="42" t="e">
        <f t="shared" si="1212"/>
        <v>#REF!</v>
      </c>
      <c r="BY1128" s="89" t="e">
        <f t="shared" si="1247"/>
        <v>#REF!</v>
      </c>
      <c r="BZ1128" s="89" t="e">
        <f t="shared" si="1247"/>
        <v>#REF!</v>
      </c>
      <c r="CA1128" s="41">
        <f t="shared" si="1214"/>
        <v>-6.4626623065769939</v>
      </c>
      <c r="CB1128" s="89" t="e">
        <f t="shared" si="1248"/>
        <v>#REF!</v>
      </c>
      <c r="CC1128" s="89" t="e">
        <f t="shared" si="1249"/>
        <v>#REF!</v>
      </c>
      <c r="CD1128" s="41" t="e">
        <f t="shared" si="1230"/>
        <v>#REF!</v>
      </c>
      <c r="CE1128" s="41" t="e">
        <f t="shared" si="1231"/>
        <v>#REF!</v>
      </c>
      <c r="CF1128" s="42" t="e">
        <f t="shared" si="1232"/>
        <v>#REF!</v>
      </c>
      <c r="CG1128" s="42" t="e">
        <f t="shared" si="1223"/>
        <v>#REF!</v>
      </c>
      <c r="CH1128" s="42" t="e">
        <f t="shared" si="1250"/>
        <v>#REF!</v>
      </c>
      <c r="CI1128" s="89">
        <f t="shared" si="1251"/>
        <v>2.7758476576707807</v>
      </c>
      <c r="CJ1128" s="89">
        <f t="shared" si="1252"/>
        <v>7.1122313753314721</v>
      </c>
      <c r="CK1128" s="42" t="e">
        <f t="shared" si="1253"/>
        <v>#REF!</v>
      </c>
      <c r="CM1128" s="89" t="e">
        <f t="shared" si="1201"/>
        <v>#REF!</v>
      </c>
      <c r="CN1128" s="89">
        <f t="shared" si="1202"/>
        <v>5.6170882828851611E-2</v>
      </c>
    </row>
    <row r="1129" spans="4:92" ht="14.4" x14ac:dyDescent="0.3">
      <c r="E1129" s="32">
        <v>42488.498611111114</v>
      </c>
      <c r="F1129" s="21">
        <f t="shared" ref="F1129:F1135" si="1254">E1129-E$1063</f>
        <v>2603.820138888892</v>
      </c>
      <c r="G1129" s="21">
        <f t="shared" ref="G1129:G1134" si="1255">E1129-E$1112</f>
        <v>1078.9090277777796</v>
      </c>
      <c r="I1129" s="21">
        <v>1115</v>
      </c>
      <c r="J1129" s="21">
        <v>33523</v>
      </c>
      <c r="K1129" s="21">
        <v>34908</v>
      </c>
      <c r="L1129" s="21">
        <v>19</v>
      </c>
      <c r="M1129" s="51">
        <v>7.17</v>
      </c>
      <c r="N1129" s="40"/>
      <c r="O1129" s="40"/>
      <c r="P1129" s="40"/>
      <c r="R1129" s="22"/>
      <c r="S1129" s="22"/>
      <c r="T1129" s="22"/>
      <c r="U1129" s="52">
        <f t="shared" si="1187"/>
        <v>9.3836870823847396E-2</v>
      </c>
      <c r="V1129" s="52">
        <f t="shared" si="1188"/>
        <v>13.177771645793477</v>
      </c>
      <c r="W1129" s="52">
        <f t="shared" si="1189"/>
        <v>3.8162518741827217E-2</v>
      </c>
      <c r="X1129" s="247">
        <f>W1129+V1129+SUM($U$1111:U1129)</f>
        <v>13.726837612799768</v>
      </c>
      <c r="Y1129" s="236">
        <f>W1129+V1129+SUM($U$1112:U1129)-$X$1112</f>
        <v>13.553930362992478</v>
      </c>
      <c r="Z1129" s="42"/>
      <c r="AA1129" s="42"/>
      <c r="AB1129" s="41">
        <f t="shared" si="1190"/>
        <v>9.0113825502115177E-2</v>
      </c>
      <c r="AC1129" s="48">
        <f t="shared" si="1191"/>
        <v>12.654934080495439</v>
      </c>
      <c r="AD1129" s="48">
        <f t="shared" si="1192"/>
        <v>1.0869863871236003</v>
      </c>
      <c r="AE1129" s="48">
        <f t="shared" si="1193"/>
        <v>5.9034110973478366</v>
      </c>
      <c r="AF1129" s="48">
        <f t="shared" si="1194"/>
        <v>1.0869863871236001</v>
      </c>
      <c r="AG1129" s="238">
        <f t="shared" si="1195"/>
        <v>4.8145045361075969</v>
      </c>
      <c r="AH1129" s="48">
        <f t="shared" si="1196"/>
        <v>1.9201741166400166E-3</v>
      </c>
      <c r="AI1129" s="48">
        <f>AE1129+AC1129+SUM($AB$1111:AB1129)</f>
        <v>19.395948972710368</v>
      </c>
      <c r="AJ1129" s="48">
        <f>AE1129+AC1129+SUM($AB$1112:AB1129)-$AI$1112</f>
        <v>14.934639523583783</v>
      </c>
      <c r="AK1129" s="46"/>
      <c r="AL1129" s="86"/>
      <c r="AM1129">
        <v>151.1815</v>
      </c>
      <c r="AN1129">
        <v>0.20152543263818373</v>
      </c>
      <c r="AR1129">
        <v>0.54400000000000004</v>
      </c>
      <c r="AS1129">
        <v>0.10040916292848936</v>
      </c>
      <c r="AT1129"/>
      <c r="AU1129"/>
      <c r="AV1129" s="89">
        <f t="shared" si="1203"/>
        <v>0</v>
      </c>
      <c r="AW1129" s="86">
        <f t="shared" si="1204"/>
        <v>7.5391591083631179E-2</v>
      </c>
      <c r="AX1129" s="86">
        <f t="shared" si="1205"/>
        <v>5.8280195062642051</v>
      </c>
      <c r="AY1129" s="86">
        <f t="shared" si="1197"/>
        <v>0.24770279919799326</v>
      </c>
      <c r="AZ1129" s="86">
        <f t="shared" si="1198"/>
        <v>19.148246173512376</v>
      </c>
      <c r="BA1129" s="86">
        <f>AY1129-$AY$1112</f>
        <v>0.19771600902356473</v>
      </c>
      <c r="BB1129" s="86">
        <f>AZ1129-$AZ$1112</f>
        <v>14.736923514560219</v>
      </c>
      <c r="BC1129" s="89">
        <f>BA1129-BA1128</f>
        <v>6.4479130906091309E-2</v>
      </c>
      <c r="BD1129" s="89">
        <f>BB1129-BB1128</f>
        <v>4.9820813596754405</v>
      </c>
      <c r="BE1129" s="41">
        <f>1000*(((BC1129)/((BD1129))/0.0112372-1))</f>
        <v>151.7288589308956</v>
      </c>
      <c r="BF1129" s="89">
        <f t="shared" si="1225"/>
        <v>0.80140161980985314</v>
      </c>
      <c r="BG1129" s="89">
        <f>1-BF1129</f>
        <v>0.19859838019014686</v>
      </c>
      <c r="BH1129" s="89">
        <f t="shared" si="1237"/>
        <v>4.0443217516204459</v>
      </c>
      <c r="BI1129" s="89">
        <f>BG1129*($AJ1129-$AJ1128)</f>
        <v>1.002238738961085</v>
      </c>
      <c r="BJ1129" s="41">
        <f t="shared" si="1238"/>
        <v>193.92458572577897</v>
      </c>
      <c r="BK1129" s="89">
        <f t="shared" si="1228"/>
        <v>0.74703826108956461</v>
      </c>
      <c r="BL1129" s="89">
        <f t="shared" ref="BL1129:BL1138" si="1256">1-BK1129</f>
        <v>0.25296173891043539</v>
      </c>
      <c r="BM1129" s="89">
        <f t="shared" si="1239"/>
        <v>0</v>
      </c>
      <c r="BN1129" s="86">
        <f t="shared" si="1240"/>
        <v>4.2430257778277734E-4</v>
      </c>
      <c r="BO1129" s="86">
        <f t="shared" si="1241"/>
        <v>3.7738216164044436E-2</v>
      </c>
      <c r="BP1129" s="86">
        <f t="shared" si="1242"/>
        <v>0.15261918699126353</v>
      </c>
      <c r="BQ1129" s="86">
        <f t="shared" si="1243"/>
        <v>13.574218425808503</v>
      </c>
      <c r="BR1129" s="86">
        <f t="shared" si="1244"/>
        <v>0.15085695571997784</v>
      </c>
      <c r="BS1129" s="86">
        <f t="shared" si="1245"/>
        <v>13.403073407272499</v>
      </c>
      <c r="BT1129" s="89">
        <f>BR1129-BR1128</f>
        <v>4.1589758933703924E-2</v>
      </c>
      <c r="BU1129" s="89">
        <f>BS1129-BS1128</f>
        <v>3.6161205080023091</v>
      </c>
      <c r="BV1129" s="41">
        <f>1000*((BT1129/BU1129)/0.0112372-1)</f>
        <v>23.494227422826029</v>
      </c>
      <c r="BW1129" s="89" t="e">
        <f>(BV1129-$P$1067)/($AR$1107-$P$1067)</f>
        <v>#REF!</v>
      </c>
      <c r="BX1129" s="42" t="e">
        <f>1-BW1129</f>
        <v>#REF!</v>
      </c>
      <c r="BY1129" s="89" t="e">
        <f>BW1129*($X1129-$X1128)</f>
        <v>#REF!</v>
      </c>
      <c r="BZ1129" s="89" t="e">
        <f>BX1129*($X1129-$X1128)</f>
        <v>#REF!</v>
      </c>
      <c r="CA1129" s="41">
        <f t="shared" ref="CA1129:CA1138" si="1257">1000*((BR1129/BS1129/0.0112372-1))</f>
        <v>1.6196424018104505</v>
      </c>
      <c r="CB1129" s="89" t="e">
        <f t="shared" si="1248"/>
        <v>#REF!</v>
      </c>
      <c r="CC1129" s="89" t="e">
        <f t="shared" si="1249"/>
        <v>#REF!</v>
      </c>
      <c r="CD1129" s="41" t="e">
        <f t="shared" ref="CD1129:CD1138" si="1258">CK1129+CJ1129</f>
        <v>#REF!</v>
      </c>
      <c r="CE1129" s="41" t="e">
        <f t="shared" si="1231"/>
        <v>#REF!</v>
      </c>
      <c r="CF1129" s="42" t="e">
        <f t="shared" ref="CF1129:CF1138" si="1259">CK1129*13.49+CJ1129</f>
        <v>#REF!</v>
      </c>
      <c r="CG1129" s="42" t="e">
        <f t="shared" ref="CG1129:CG1138" si="1260">CH1129*13.49+CI1129</f>
        <v>#REF!</v>
      </c>
      <c r="CH1129" s="42" t="e">
        <f t="shared" si="1250"/>
        <v>#REF!</v>
      </c>
      <c r="CI1129" s="89">
        <f t="shared" si="1251"/>
        <v>3.7778923838862699</v>
      </c>
      <c r="CJ1129" s="89">
        <f t="shared" si="1252"/>
        <v>11.156747139697513</v>
      </c>
      <c r="CK1129" s="42" t="e">
        <f t="shared" si="1253"/>
        <v>#REF!</v>
      </c>
      <c r="CM1129" s="89" t="e">
        <f t="shared" si="1201"/>
        <v>#REF!</v>
      </c>
      <c r="CN1129" s="89">
        <f t="shared" si="1202"/>
        <v>7.6447837419633596E-2</v>
      </c>
    </row>
    <row r="1130" spans="4:92" ht="14.4" x14ac:dyDescent="0.3">
      <c r="E1130" s="32">
        <v>42600.472222222219</v>
      </c>
      <c r="F1130" s="21">
        <f t="shared" si="1254"/>
        <v>2715.7937499999971</v>
      </c>
      <c r="G1130" s="21">
        <f t="shared" si="1255"/>
        <v>1190.8826388888847</v>
      </c>
      <c r="I1130" s="21">
        <v>1098</v>
      </c>
      <c r="J1130" s="21">
        <v>37209</v>
      </c>
      <c r="K1130" s="21">
        <v>36964</v>
      </c>
      <c r="L1130" s="21">
        <v>21</v>
      </c>
      <c r="M1130" s="51">
        <v>7.17</v>
      </c>
      <c r="N1130" s="40"/>
      <c r="O1130" s="40"/>
      <c r="P1130" s="40"/>
      <c r="R1130" s="22"/>
      <c r="S1130" s="22"/>
      <c r="T1130" s="22"/>
      <c r="U1130" s="52">
        <f t="shared" si="1187"/>
        <v>9.7848682848078294E-2</v>
      </c>
      <c r="V1130" s="52">
        <f t="shared" si="1188"/>
        <v>13.741161518846742</v>
      </c>
      <c r="W1130" s="52">
        <f t="shared" si="1189"/>
        <v>3.9794082648628881E-2</v>
      </c>
      <c r="X1130" s="247">
        <f>W1130+V1130+SUM($U$1111:U1130)</f>
        <v>14.389707732607912</v>
      </c>
      <c r="Y1130" s="236">
        <f>W1130+V1130+SUM($U$1112:U1130)-$X$1112</f>
        <v>14.216800482800622</v>
      </c>
      <c r="Z1130" s="42"/>
      <c r="AA1130" s="42"/>
      <c r="AB1130" s="41">
        <f t="shared" si="1190"/>
        <v>9.8497230821722362E-2</v>
      </c>
      <c r="AC1130" s="48">
        <f t="shared" si="1191"/>
        <v>13.832238906903161</v>
      </c>
      <c r="AD1130" s="48">
        <f t="shared" si="1192"/>
        <v>1.1881101315587834</v>
      </c>
      <c r="AE1130" s="48">
        <f t="shared" si="1193"/>
        <v>6.4526130396865566</v>
      </c>
      <c r="AF1130" s="48">
        <f t="shared" si="1194"/>
        <v>1.1881101315587836</v>
      </c>
      <c r="AG1130" s="238">
        <f t="shared" si="1195"/>
        <v>5.2624040977384601</v>
      </c>
      <c r="AH1130" s="48">
        <f t="shared" si="1196"/>
        <v>2.0988103893131169E-3</v>
      </c>
      <c r="AI1130" s="48">
        <f>AE1130+AC1130+SUM($AB$1111:AB1130)</f>
        <v>21.220952972278532</v>
      </c>
      <c r="AJ1130" s="48">
        <f>AE1130+AC1130+SUM($AB$1112:AB1130)-$AI$1112</f>
        <v>16.759643523151947</v>
      </c>
      <c r="AK1130" s="46"/>
      <c r="AL1130" s="86"/>
      <c r="AM1130" s="25">
        <v>151.45050000000001</v>
      </c>
      <c r="AN1130" s="25">
        <v>0.31466251762800884</v>
      </c>
      <c r="AR1130" s="25">
        <v>4.6764999999999999</v>
      </c>
      <c r="AS1130" s="25">
        <v>5.4447222151364126E-2</v>
      </c>
      <c r="AV1130" s="89">
        <f t="shared" si="1203"/>
        <v>0</v>
      </c>
      <c r="AW1130" s="86">
        <f t="shared" si="1204"/>
        <v>8.2424377898171572E-2</v>
      </c>
      <c r="AX1130" s="86">
        <f t="shared" si="1205"/>
        <v>6.3701886617883856</v>
      </c>
      <c r="AY1130" s="86">
        <f t="shared" si="1197"/>
        <v>0.27107217438710363</v>
      </c>
      <c r="AZ1130" s="86">
        <f t="shared" si="1198"/>
        <v>20.949880797891428</v>
      </c>
      <c r="BA1130" s="86">
        <f>AY1130-$AY$1112</f>
        <v>0.2210853842126751</v>
      </c>
      <c r="BB1130" s="86">
        <f>AZ1130-$AZ$1112</f>
        <v>16.538558138939273</v>
      </c>
      <c r="BC1130" s="89">
        <f>BA1130-BA1129</f>
        <v>2.3369375189110364E-2</v>
      </c>
      <c r="BD1130" s="89">
        <f>BB1130-BB1129</f>
        <v>1.8016346243790533</v>
      </c>
      <c r="BE1130" s="41">
        <f>1000*(((BC1130)/((BD1130))/0.0112372-1))</f>
        <v>154.30950268066289</v>
      </c>
      <c r="BF1130" s="89">
        <f t="shared" si="1225"/>
        <v>0.79807681721598289</v>
      </c>
      <c r="BG1130" s="89">
        <f>1-BF1130</f>
        <v>0.20192318278401711</v>
      </c>
      <c r="BH1130" s="89">
        <f t="shared" si="1237"/>
        <v>1.4564933833817992</v>
      </c>
      <c r="BI1130" s="89">
        <f>BG1130*($AJ1130-$AJ1129)</f>
        <v>0.36851061618636466</v>
      </c>
      <c r="BJ1130" s="41">
        <f t="shared" si="1238"/>
        <v>189.60910038164315</v>
      </c>
      <c r="BK1130" s="89">
        <f t="shared" si="1228"/>
        <v>0.75259816716621153</v>
      </c>
      <c r="BL1130" s="89">
        <f t="shared" si="1256"/>
        <v>0.24740183283378847</v>
      </c>
      <c r="BM1130" s="89">
        <f t="shared" si="1239"/>
        <v>0</v>
      </c>
      <c r="BN1130" s="86">
        <f t="shared" si="1240"/>
        <v>4.442498054750974E-4</v>
      </c>
      <c r="BO1130" s="86">
        <f t="shared" si="1241"/>
        <v>3.9349832843153784E-2</v>
      </c>
      <c r="BP1130" s="86">
        <f t="shared" si="1242"/>
        <v>0.16064259898889338</v>
      </c>
      <c r="BQ1130" s="86">
        <f t="shared" si="1243"/>
        <v>14.229065133619018</v>
      </c>
      <c r="BR1130" s="86">
        <f t="shared" si="1244"/>
        <v>0.15888036771760769</v>
      </c>
      <c r="BS1130" s="86">
        <f t="shared" si="1245"/>
        <v>14.057920115083014</v>
      </c>
      <c r="BT1130" s="89">
        <f>BR1130-BR1129</f>
        <v>8.0234119976298479E-3</v>
      </c>
      <c r="BU1130" s="89">
        <f>BS1130-BS1129</f>
        <v>0.65484670781051513</v>
      </c>
      <c r="BV1130" s="41">
        <f>1000*((BT1130/BU1130)/0.0112372-1)</f>
        <v>90.338467870628932</v>
      </c>
      <c r="BW1130" s="89" t="e">
        <f>(BV1130-$P$1067)/($AR$1107-$P$1067)</f>
        <v>#REF!</v>
      </c>
      <c r="BX1130" s="42" t="e">
        <f>1-BW1130</f>
        <v>#REF!</v>
      </c>
      <c r="BY1130" s="89" t="e">
        <f>BW1130*($X1130-$X1129)</f>
        <v>#REF!</v>
      </c>
      <c r="BZ1130" s="89" t="e">
        <f>BX1130*($X1130-$X1129)</f>
        <v>#REF!</v>
      </c>
      <c r="CA1130" s="41">
        <f t="shared" si="1257"/>
        <v>5.7523469771292302</v>
      </c>
      <c r="CB1130" s="89" t="e">
        <f t="shared" si="1248"/>
        <v>#REF!</v>
      </c>
      <c r="CC1130" s="89" t="e">
        <f t="shared" si="1249"/>
        <v>#REF!</v>
      </c>
      <c r="CD1130" s="41" t="e">
        <f t="shared" si="1258"/>
        <v>#REF!</v>
      </c>
      <c r="CE1130" s="41" t="e">
        <f t="shared" ref="CE1130:CE1138" si="1261">CH1130+CI1130</f>
        <v>#REF!</v>
      </c>
      <c r="CF1130" s="42" t="e">
        <f t="shared" si="1259"/>
        <v>#REF!</v>
      </c>
      <c r="CG1130" s="42" t="e">
        <f t="shared" si="1260"/>
        <v>#REF!</v>
      </c>
      <c r="CH1130" s="42" t="e">
        <f t="shared" si="1250"/>
        <v>#REF!</v>
      </c>
      <c r="CI1130" s="89">
        <f t="shared" si="1251"/>
        <v>4.1463665252687241</v>
      </c>
      <c r="CJ1130" s="89">
        <f t="shared" si="1252"/>
        <v>12.613276997883224</v>
      </c>
      <c r="CK1130" s="42" t="e">
        <f t="shared" si="1253"/>
        <v>#REF!</v>
      </c>
      <c r="CM1130" s="89" t="e">
        <f t="shared" si="1201"/>
        <v>#REF!</v>
      </c>
      <c r="CN1130" s="89">
        <f t="shared" si="1202"/>
        <v>8.3904124786074605E-2</v>
      </c>
    </row>
    <row r="1131" spans="4:92" ht="14.4" x14ac:dyDescent="0.3">
      <c r="E1131" s="32">
        <v>42800.600694444445</v>
      </c>
      <c r="F1131" s="21">
        <f t="shared" si="1254"/>
        <v>2915.9222222222234</v>
      </c>
      <c r="G1131" s="21">
        <f t="shared" si="1255"/>
        <v>1391.0111111111109</v>
      </c>
      <c r="I1131" s="21">
        <v>1077</v>
      </c>
      <c r="J1131" s="21">
        <v>28198</v>
      </c>
      <c r="K1131" s="21">
        <v>32250</v>
      </c>
      <c r="L1131" s="21">
        <v>56</v>
      </c>
      <c r="M1131" s="51">
        <v>7.17</v>
      </c>
      <c r="N1131" s="40"/>
      <c r="O1131" s="40"/>
      <c r="P1131" s="40"/>
      <c r="R1131" s="22"/>
      <c r="S1131" s="22"/>
      <c r="T1131" s="22"/>
      <c r="U1131" s="52">
        <f t="shared" si="1187"/>
        <v>8.3737329116288173E-2</v>
      </c>
      <c r="V1131" s="52">
        <f t="shared" si="1188"/>
        <v>11.759465033681263</v>
      </c>
      <c r="W1131" s="52">
        <f t="shared" si="1189"/>
        <v>3.4055135936808915E-2</v>
      </c>
      <c r="X1131" s="247">
        <f>W1131+V1131+SUM($U$1111:U1131)</f>
        <v>12.486009629846901</v>
      </c>
      <c r="Y1131" s="236">
        <f>W1131+V1131+SUM($U$1112:U1131)-$X$1112</f>
        <v>12.313102380039611</v>
      </c>
      <c r="Z1131" s="42"/>
      <c r="AA1131" s="42"/>
      <c r="AB1131" s="41">
        <f t="shared" si="1190"/>
        <v>7.3216285470421513E-2</v>
      </c>
      <c r="AC1131" s="48">
        <f t="shared" si="1191"/>
        <v>10.281965737046335</v>
      </c>
      <c r="AD1131" s="48">
        <f t="shared" si="1192"/>
        <v>0.88316199183260291</v>
      </c>
      <c r="AE1131" s="48">
        <f t="shared" si="1193"/>
        <v>4.7964430512666265</v>
      </c>
      <c r="AF1131" s="48">
        <f t="shared" si="1194"/>
        <v>0.8831619918326028</v>
      </c>
      <c r="AG1131" s="238">
        <f t="shared" si="1195"/>
        <v>3.9117209434862934</v>
      </c>
      <c r="AH1131" s="48">
        <f t="shared" si="1196"/>
        <v>1.5601159477302408E-3</v>
      </c>
      <c r="AI1131" s="48">
        <f>AE1131+AC1131+SUM($AB$1111:AB1131)</f>
        <v>16.087726099472199</v>
      </c>
      <c r="AJ1131" s="48">
        <f>AE1131+AC1131+SUM($AB$1112:AB1131)-$AI$1112</f>
        <v>11.626416650345615</v>
      </c>
      <c r="AK1131" s="46"/>
      <c r="AL1131" s="86"/>
      <c r="AM1131" s="25">
        <v>150.89150000000001</v>
      </c>
      <c r="AN1131" s="25">
        <v>0.22980970388561991</v>
      </c>
      <c r="AR1131" s="25">
        <v>8.0335000000000001</v>
      </c>
      <c r="AS1131" s="25">
        <v>8.1317279836452483E-2</v>
      </c>
      <c r="AV1131" s="89">
        <f t="shared" ref="AV1131:AV1138" si="1262">AJ1131-BA1131-BB1131</f>
        <v>0</v>
      </c>
      <c r="AW1131" s="86">
        <f t="shared" ref="AW1131:AW1138" si="1263">(1/(1/((AM1131/1000+1)*0.0112372)+1))*AE1131</f>
        <v>6.1239431728935437E-2</v>
      </c>
      <c r="AX1131" s="86">
        <f t="shared" ref="AX1131:AX1138" si="1264">(1-(1/(1/((AM1131/1000+1)*0.0112372)+1)))*AE1131</f>
        <v>4.7352036195376916</v>
      </c>
      <c r="AY1131" s="86">
        <f t="shared" ref="AY1131:AY1138" si="1265">(1/(1/((AM1131/1000+1)*0.0112372)+1))*AI1131</f>
        <v>0.20540287742648622</v>
      </c>
      <c r="AZ1131" s="86">
        <f t="shared" ref="AZ1131:AZ1138" si="1266">(1-(1/(1/((AM1131/1000+1)*0.0112372)+1)))*AI1131</f>
        <v>15.882323222045713</v>
      </c>
      <c r="BA1131" s="86">
        <f>AY1131-$AY$1112</f>
        <v>0.15541608725205769</v>
      </c>
      <c r="BB1131" s="86">
        <f>AZ1131-$AZ$1112</f>
        <v>11.471000563093556</v>
      </c>
      <c r="BC1131" s="89"/>
      <c r="BD1131" s="89"/>
      <c r="BE1131" s="41"/>
      <c r="BF1131" s="89"/>
      <c r="BG1131" s="89"/>
      <c r="BH1131" s="89"/>
      <c r="BI1131" s="89"/>
      <c r="BJ1131" s="41">
        <f t="shared" si="1238"/>
        <v>205.69249997279314</v>
      </c>
      <c r="BK1131" s="89">
        <f t="shared" si="1228"/>
        <v>0.73187693096934037</v>
      </c>
      <c r="BL1131" s="89">
        <f t="shared" si="1256"/>
        <v>0.26812306903065963</v>
      </c>
      <c r="BM1131" s="89">
        <f t="shared" si="1239"/>
        <v>0</v>
      </c>
      <c r="BN1131" s="86">
        <f t="shared" si="1240"/>
        <v>3.8143794009732745E-4</v>
      </c>
      <c r="BO1131" s="86">
        <f t="shared" si="1241"/>
        <v>3.3673697996711584E-2</v>
      </c>
      <c r="BP1131" s="86">
        <f t="shared" si="1242"/>
        <v>0.13985079378574555</v>
      </c>
      <c r="BQ1131" s="86">
        <f t="shared" si="1243"/>
        <v>12.346158836061155</v>
      </c>
      <c r="BR1131" s="86">
        <f t="shared" si="1244"/>
        <v>0.13808856251445986</v>
      </c>
      <c r="BS1131" s="86">
        <f t="shared" si="1245"/>
        <v>12.175013817525151</v>
      </c>
      <c r="BT1131" s="89"/>
      <c r="BU1131" s="89"/>
      <c r="BV1131" s="41"/>
      <c r="BW1131" s="89"/>
      <c r="BX1131" s="42"/>
      <c r="BY1131" s="89"/>
      <c r="BZ1131" s="89"/>
      <c r="CA1131" s="41">
        <f t="shared" si="1257"/>
        <v>9.3229198662152513</v>
      </c>
      <c r="CB1131" s="89" t="e">
        <f t="shared" si="1248"/>
        <v>#REF!</v>
      </c>
      <c r="CC1131" s="89" t="e">
        <f t="shared" si="1249"/>
        <v>#REF!</v>
      </c>
      <c r="CD1131" s="41" t="e">
        <f t="shared" si="1258"/>
        <v>#REF!</v>
      </c>
      <c r="CE1131" s="41" t="e">
        <f t="shared" si="1261"/>
        <v>#REF!</v>
      </c>
      <c r="CF1131" s="42" t="e">
        <f t="shared" si="1259"/>
        <v>#REF!</v>
      </c>
      <c r="CG1131" s="42" t="e">
        <f t="shared" si="1260"/>
        <v>#REF!</v>
      </c>
      <c r="CH1131" s="42" t="e">
        <f t="shared" si="1250"/>
        <v>#REF!</v>
      </c>
      <c r="CI1131" s="89">
        <f t="shared" si="1251"/>
        <v>3.1173105141198278</v>
      </c>
      <c r="CJ1131" s="89">
        <f t="shared" si="1252"/>
        <v>8.5091061362257872</v>
      </c>
      <c r="CK1131" s="42" t="e">
        <f t="shared" si="1253"/>
        <v>#REF!</v>
      </c>
      <c r="CM1131" s="89" t="e">
        <f t="shared" si="1201"/>
        <v>#REF!</v>
      </c>
      <c r="CN1131" s="89">
        <f t="shared" si="1202"/>
        <v>6.3080581222061921E-2</v>
      </c>
    </row>
    <row r="1132" spans="4:92" ht="14.4" x14ac:dyDescent="0.3">
      <c r="D1132" s="47" t="s">
        <v>126</v>
      </c>
      <c r="E1132" s="32">
        <v>42810.459722222222</v>
      </c>
      <c r="F1132" s="21">
        <f t="shared" si="1254"/>
        <v>2925.78125</v>
      </c>
      <c r="G1132" s="21">
        <f t="shared" si="1255"/>
        <v>1400.8701388888876</v>
      </c>
      <c r="I1132" s="21">
        <v>1067</v>
      </c>
      <c r="J1132" s="21">
        <v>28941</v>
      </c>
      <c r="K1132" s="21">
        <v>33110</v>
      </c>
      <c r="L1132" s="21">
        <v>21</v>
      </c>
      <c r="M1132" s="51">
        <v>7.17</v>
      </c>
      <c r="N1132" s="40"/>
      <c r="O1132" s="40"/>
      <c r="P1132" s="40"/>
      <c r="R1132" s="22"/>
      <c r="S1132" s="22"/>
      <c r="T1132" s="22"/>
      <c r="U1132" s="52">
        <f t="shared" si="1187"/>
        <v>8.5172085705541592E-2</v>
      </c>
      <c r="V1132" s="52">
        <f t="shared" si="1188"/>
        <v>11.960951874988783</v>
      </c>
      <c r="W1132" s="52">
        <f t="shared" si="1189"/>
        <v>3.4638637120795845E-2</v>
      </c>
      <c r="X1132" s="247">
        <f>W1132+V1132+SUM($U$1111:U1132)</f>
        <v>12.773252058043951</v>
      </c>
      <c r="Y1132" s="236">
        <f>W1132+V1132+SUM($U$1112:U1132)-$X$1112</f>
        <v>12.600344808236661</v>
      </c>
      <c r="Z1132" s="42"/>
      <c r="AA1132" s="42"/>
      <c r="AB1132" s="41">
        <f t="shared" si="1190"/>
        <v>7.4447759963880367E-2</v>
      </c>
      <c r="AC1132" s="48">
        <f t="shared" si="1191"/>
        <v>10.454905110662953</v>
      </c>
      <c r="AD1132" s="48">
        <f t="shared" si="1192"/>
        <v>0.89801649393614824</v>
      </c>
      <c r="AE1132" s="48">
        <f t="shared" si="1193"/>
        <v>4.8771176885964449</v>
      </c>
      <c r="AF1132" s="48">
        <f t="shared" si="1194"/>
        <v>0.89801649393614813</v>
      </c>
      <c r="AG1132" s="238">
        <f t="shared" si="1195"/>
        <v>3.9775148380615408</v>
      </c>
      <c r="AH1132" s="48">
        <f t="shared" si="1196"/>
        <v>1.5863565987564979E-3</v>
      </c>
      <c r="AI1132" s="48">
        <f>AE1132+AC1132+SUM($AB$1111:AB1132)</f>
        <v>16.415787870382516</v>
      </c>
      <c r="AJ1132" s="48">
        <f>AE1132+AC1132+SUM($AB$1112:AB1132)-$AI$1112</f>
        <v>11.954478421255931</v>
      </c>
      <c r="AK1132" s="46"/>
      <c r="AL1132" s="86"/>
      <c r="AM1132" s="25">
        <v>150.89150000000001</v>
      </c>
      <c r="AN1132" s="25">
        <v>0.22980970388561991</v>
      </c>
      <c r="AR1132" s="25">
        <v>8.0335000000000001</v>
      </c>
      <c r="AS1132" s="25">
        <v>8.1317279836452483E-2</v>
      </c>
      <c r="AV1132" s="89">
        <f t="shared" si="1262"/>
        <v>0</v>
      </c>
      <c r="AW1132" s="86">
        <f t="shared" si="1263"/>
        <v>6.2269459374882652E-2</v>
      </c>
      <c r="AX1132" s="86">
        <f t="shared" si="1264"/>
        <v>4.8148482292215622</v>
      </c>
      <c r="AY1132" s="86">
        <f t="shared" si="1265"/>
        <v>0.20959146388686975</v>
      </c>
      <c r="AZ1132" s="86">
        <f t="shared" si="1266"/>
        <v>16.206196406495646</v>
      </c>
      <c r="BA1132" s="86">
        <f>AY1132-$AY$1112</f>
        <v>0.15960467371244119</v>
      </c>
      <c r="BB1132" s="86">
        <f>AZ1132-$AZ$1112</f>
        <v>11.794873747543489</v>
      </c>
      <c r="BC1132" s="89"/>
      <c r="BD1132" s="89"/>
      <c r="BE1132" s="41"/>
      <c r="BF1132" s="89"/>
      <c r="BG1132" s="89"/>
      <c r="BH1132" s="89"/>
      <c r="BI1132" s="89"/>
      <c r="BJ1132" s="41">
        <f t="shared" si="1238"/>
        <v>204.18772978600509</v>
      </c>
      <c r="BK1132" s="89">
        <f t="shared" si="1228"/>
        <v>0.73381561926006733</v>
      </c>
      <c r="BL1132" s="89">
        <f t="shared" si="1256"/>
        <v>0.26618438073993267</v>
      </c>
      <c r="BM1132" s="89">
        <f t="shared" si="1239"/>
        <v>0</v>
      </c>
      <c r="BN1132" s="86">
        <f t="shared" si="1240"/>
        <v>3.8797350319351697E-4</v>
      </c>
      <c r="BO1132" s="86">
        <f t="shared" si="1241"/>
        <v>3.4250663617602331E-2</v>
      </c>
      <c r="BP1132" s="86">
        <f t="shared" si="1242"/>
        <v>0.14306808119647094</v>
      </c>
      <c r="BQ1132" s="86">
        <f t="shared" si="1243"/>
        <v>12.63018397684748</v>
      </c>
      <c r="BR1132" s="86">
        <f t="shared" si="1244"/>
        <v>0.14130584992518525</v>
      </c>
      <c r="BS1132" s="86">
        <f t="shared" si="1245"/>
        <v>12.459038958311476</v>
      </c>
      <c r="BT1132" s="89"/>
      <c r="BU1132" s="89"/>
      <c r="BV1132" s="41"/>
      <c r="BW1132" s="89"/>
      <c r="BX1132" s="42"/>
      <c r="BY1132" s="89"/>
      <c r="BZ1132" s="89"/>
      <c r="CA1132" s="41">
        <f t="shared" si="1257"/>
        <v>9.2935253310300059</v>
      </c>
      <c r="CB1132" s="89" t="e">
        <f t="shared" si="1248"/>
        <v>#REF!</v>
      </c>
      <c r="CC1132" s="89" t="e">
        <f t="shared" si="1249"/>
        <v>#REF!</v>
      </c>
      <c r="CD1132" s="41" t="e">
        <f t="shared" si="1258"/>
        <v>#REF!</v>
      </c>
      <c r="CE1132" s="41" t="e">
        <f t="shared" si="1261"/>
        <v>#REF!</v>
      </c>
      <c r="CF1132" s="42" t="e">
        <f t="shared" si="1259"/>
        <v>#REF!</v>
      </c>
      <c r="CG1132" s="42" t="e">
        <f t="shared" si="1260"/>
        <v>#REF!</v>
      </c>
      <c r="CH1132" s="42" t="e">
        <f t="shared" si="1250"/>
        <v>#REF!</v>
      </c>
      <c r="CI1132" s="89">
        <f t="shared" si="1251"/>
        <v>3.1820954356308979</v>
      </c>
      <c r="CJ1132" s="89">
        <f t="shared" si="1252"/>
        <v>8.7723829856250326</v>
      </c>
      <c r="CK1132" s="42" t="e">
        <f t="shared" si="1253"/>
        <v>#REF!</v>
      </c>
      <c r="CM1132" s="89" t="e">
        <f t="shared" si="1201"/>
        <v>#REF!</v>
      </c>
      <c r="CN1132" s="89">
        <f t="shared" si="1202"/>
        <v>6.4391541578700584E-2</v>
      </c>
    </row>
    <row r="1133" spans="4:92" ht="14.4" x14ac:dyDescent="0.3">
      <c r="E1133" s="32">
        <v>42811.45416666667</v>
      </c>
      <c r="F1133" s="21">
        <f t="shared" si="1254"/>
        <v>2926.7756944444482</v>
      </c>
      <c r="G1133" s="21">
        <f t="shared" si="1255"/>
        <v>1401.8645833333358</v>
      </c>
      <c r="I1133" s="21">
        <v>1028</v>
      </c>
      <c r="J1133" s="21">
        <v>6144</v>
      </c>
      <c r="K1133" s="21">
        <v>170.14</v>
      </c>
      <c r="L1133" s="21">
        <v>20</v>
      </c>
      <c r="M1133" s="51">
        <v>7.17</v>
      </c>
      <c r="N1133" s="40"/>
      <c r="O1133" s="40"/>
      <c r="P1133" s="40"/>
      <c r="R1133" s="22"/>
      <c r="S1133" s="22"/>
      <c r="T1133" s="22"/>
      <c r="U1133" s="52">
        <f t="shared" si="1187"/>
        <v>4.216705062949462E-4</v>
      </c>
      <c r="V1133" s="52">
        <f t="shared" si="1188"/>
        <v>5.9216356992040337E-2</v>
      </c>
      <c r="W1133" s="52">
        <f t="shared" si="1189"/>
        <v>1.7148918605315521E-4</v>
      </c>
      <c r="X1133" s="250">
        <f>W1133+V1133+SUM($U$1133:U1133)</f>
        <v>5.9809516684388442E-2</v>
      </c>
      <c r="Y1133" s="260">
        <f>W1133+V1133+SUM($U$1133:U1133)-$X$1133+$Y$1132</f>
        <v>12.600344808236661</v>
      </c>
      <c r="Z1133" s="42"/>
      <c r="AA1133" s="42"/>
      <c r="AB1133" s="41">
        <f t="shared" si="1190"/>
        <v>1.5227128192524683E-2</v>
      </c>
      <c r="AC1133" s="48">
        <f t="shared" si="1191"/>
        <v>2.1383877827618187</v>
      </c>
      <c r="AD1133" s="48">
        <f t="shared" si="1192"/>
        <v>0.18367526811822915</v>
      </c>
      <c r="AE1133" s="48">
        <f t="shared" si="1193"/>
        <v>0.99753835831082727</v>
      </c>
      <c r="AF1133" s="48">
        <f t="shared" si="1194"/>
        <v>0.18367526811822918</v>
      </c>
      <c r="AG1133" s="238">
        <f t="shared" si="1195"/>
        <v>0.81353862569158375</v>
      </c>
      <c r="AH1133" s="48">
        <f t="shared" si="1196"/>
        <v>3.2446450101443182E-4</v>
      </c>
      <c r="AI1133" s="84">
        <f>AE1133+AC1133+SUM($AB$1133:AB1133)</f>
        <v>3.1511532692651705</v>
      </c>
      <c r="AJ1133" s="84">
        <f>AE1133+AC1133+SUM($AB$1133:AB1133)-$AI$1133+$AJ$1132</f>
        <v>11.954478421255931</v>
      </c>
      <c r="AK1133" s="46"/>
      <c r="AL1133" s="86"/>
      <c r="AM1133" s="25">
        <v>150.89150000000001</v>
      </c>
      <c r="AN1133" s="25">
        <v>0.22980970388561991</v>
      </c>
      <c r="AR1133" s="25">
        <v>8.0335000000000001</v>
      </c>
      <c r="AS1133" s="25">
        <v>8.1317279836452483E-2</v>
      </c>
      <c r="AT1133" s="47">
        <f>(1/(1/((AM1133/1000+1)*0.0112372)+1))*AI1133</f>
        <v>4.0232904558225924E-2</v>
      </c>
      <c r="AU1133" s="47">
        <f>(1-(1/(1/((AM1133/1000+1)*0.0112372)+1)))*AI1133</f>
        <v>3.1109203647069448</v>
      </c>
      <c r="AV1133" s="89">
        <f t="shared" si="1262"/>
        <v>0</v>
      </c>
      <c r="AW1133" s="86">
        <f t="shared" si="1263"/>
        <v>1.2736246743227394E-2</v>
      </c>
      <c r="AX1133" s="86">
        <f t="shared" si="1264"/>
        <v>0.98480211156759989</v>
      </c>
      <c r="AY1133" s="86">
        <f t="shared" si="1265"/>
        <v>4.0232904558225924E-2</v>
      </c>
      <c r="AZ1133" s="86">
        <f t="shared" si="1266"/>
        <v>3.1109203647069448</v>
      </c>
      <c r="BA1133" s="93">
        <f t="shared" ref="BA1133:BA1138" si="1267">AY1133-$AT$1133+$BA$1132</f>
        <v>0.15960467371244119</v>
      </c>
      <c r="BB1133" s="93">
        <f t="shared" ref="BB1133:BB1138" si="1268">AZ1133-$AU$1133+$BB$1132</f>
        <v>11.794873747543489</v>
      </c>
      <c r="BC1133" s="89"/>
      <c r="BD1133" s="89"/>
      <c r="BE1133" s="41"/>
      <c r="BF1133" s="89"/>
      <c r="BG1133" s="89"/>
      <c r="BH1133" s="89"/>
      <c r="BI1133" s="89"/>
      <c r="BJ1133" s="41">
        <f t="shared" si="1238"/>
        <v>204.18772978600509</v>
      </c>
      <c r="BK1133" s="89">
        <f t="shared" si="1228"/>
        <v>0.73381561926006733</v>
      </c>
      <c r="BL1133" s="89">
        <f t="shared" si="1256"/>
        <v>0.26618438073993267</v>
      </c>
      <c r="BM1133" s="89">
        <f t="shared" si="1239"/>
        <v>-2.5170879563592763E-2</v>
      </c>
      <c r="BN1133" s="86">
        <f t="shared" si="1240"/>
        <v>1.9207816993730148E-6</v>
      </c>
      <c r="BO1133" s="86">
        <f t="shared" si="1241"/>
        <v>1.6956840435378219E-4</v>
      </c>
      <c r="BP1133" s="86">
        <f t="shared" si="1242"/>
        <v>6.6990244539448399E-4</v>
      </c>
      <c r="BQ1133" s="86">
        <f t="shared" si="1243"/>
        <v>5.9139614238993957E-2</v>
      </c>
      <c r="BR1133" s="93">
        <f>BP1133-$BN$1132+$BR$1132</f>
        <v>0.14158777886738622</v>
      </c>
      <c r="BS1133" s="93">
        <f>BQ1133-$BO$1132+$BS$1132</f>
        <v>12.483927908932868</v>
      </c>
      <c r="BT1133" s="89"/>
      <c r="BU1133" s="89"/>
      <c r="BV1133" s="41"/>
      <c r="BW1133" s="89"/>
      <c r="BX1133" s="42"/>
      <c r="BY1133" s="89"/>
      <c r="BZ1133" s="89"/>
      <c r="CA1133" s="41">
        <f t="shared" si="1257"/>
        <v>9.2910132444115057</v>
      </c>
      <c r="CB1133" s="89" t="e">
        <f t="shared" si="1248"/>
        <v>#REF!</v>
      </c>
      <c r="CC1133" s="89" t="e">
        <f t="shared" si="1249"/>
        <v>#REF!</v>
      </c>
      <c r="CD1133" s="41" t="e">
        <f t="shared" si="1258"/>
        <v>#REF!</v>
      </c>
      <c r="CE1133" s="41" t="e">
        <f t="shared" si="1261"/>
        <v>#REF!</v>
      </c>
      <c r="CF1133" s="42" t="e">
        <f t="shared" si="1259"/>
        <v>#REF!</v>
      </c>
      <c r="CG1133" s="42" t="e">
        <f t="shared" si="1260"/>
        <v>#REF!</v>
      </c>
      <c r="CH1133" s="42" t="e">
        <f t="shared" si="1250"/>
        <v>#REF!</v>
      </c>
      <c r="CI1133" s="89">
        <f t="shared" si="1251"/>
        <v>3.1820954356308979</v>
      </c>
      <c r="CJ1133" s="89">
        <f t="shared" si="1252"/>
        <v>8.7723829856250326</v>
      </c>
      <c r="CK1133" s="42" t="e">
        <f t="shared" si="1253"/>
        <v>#REF!</v>
      </c>
      <c r="CM1133" s="89" t="e">
        <f t="shared" si="1201"/>
        <v>#REF!</v>
      </c>
      <c r="CN1133" s="89">
        <f t="shared" si="1202"/>
        <v>6.4391541578700584E-2</v>
      </c>
    </row>
    <row r="1134" spans="4:92" ht="14.4" x14ac:dyDescent="0.3">
      <c r="E1134" s="32">
        <v>42947.615972222222</v>
      </c>
      <c r="F1134" s="21">
        <f t="shared" si="1254"/>
        <v>3062.9375</v>
      </c>
      <c r="G1134" s="21">
        <f t="shared" si="1255"/>
        <v>1538.0263888888876</v>
      </c>
      <c r="I1134" s="21">
        <v>1021</v>
      </c>
      <c r="J1134" s="21">
        <v>19598</v>
      </c>
      <c r="K1134" s="21">
        <v>2397</v>
      </c>
      <c r="L1134" s="21">
        <v>19</v>
      </c>
      <c r="M1134" s="51">
        <v>7.17</v>
      </c>
      <c r="N1134" s="40"/>
      <c r="O1134" s="40"/>
      <c r="P1134" s="40"/>
      <c r="R1134" s="22"/>
      <c r="S1134" s="22"/>
      <c r="T1134" s="22"/>
      <c r="U1134" s="52">
        <f t="shared" si="1187"/>
        <v>5.9002098515822552E-3</v>
      </c>
      <c r="V1134" s="52">
        <f t="shared" si="1188"/>
        <v>0.82858280976109078</v>
      </c>
      <c r="W1134" s="52">
        <f t="shared" si="1189"/>
        <v>2.3995564543537427E-3</v>
      </c>
      <c r="X1134" s="247">
        <f>W1134+V1134+SUM($U$1133:U1134)</f>
        <v>0.8373042465733217</v>
      </c>
      <c r="Y1134" s="236">
        <f>W1134+V1134+SUM($U$1133:U1134)-$X$1133+$Y$1132</f>
        <v>13.377839538125595</v>
      </c>
      <c r="Z1134" s="42"/>
      <c r="AA1134" s="42"/>
      <c r="AB1134" s="41">
        <f t="shared" si="1190"/>
        <v>4.8240430818234897E-2</v>
      </c>
      <c r="AC1134" s="48">
        <f t="shared" si="1191"/>
        <v>6.7745372989978536</v>
      </c>
      <c r="AD1134" s="48">
        <f t="shared" si="1192"/>
        <v>0.58189396927964543</v>
      </c>
      <c r="AE1134" s="48">
        <f t="shared" si="1193"/>
        <v>3.1602597386848701</v>
      </c>
      <c r="AF1134" s="48">
        <f t="shared" si="1194"/>
        <v>0.58189396927964532</v>
      </c>
      <c r="AG1134" s="238">
        <f t="shared" si="1195"/>
        <v>2.5773378469292161</v>
      </c>
      <c r="AH1134" s="48">
        <f t="shared" si="1196"/>
        <v>1.0279224760085654E-3</v>
      </c>
      <c r="AI1134" s="48">
        <f>AE1134+AC1134+SUM($AB$1133:AB1134)</f>
        <v>9.9982645966934829</v>
      </c>
      <c r="AJ1134" s="48">
        <f>AE1134+AC1134+SUM($AB$1133:AB1134)-$AI$1133+$AJ$1132</f>
        <v>18.801589748684243</v>
      </c>
      <c r="AK1134" s="46"/>
      <c r="AL1134" s="86"/>
      <c r="AM1134" s="25">
        <v>151.13</v>
      </c>
      <c r="AN1134" s="25">
        <v>0.21</v>
      </c>
      <c r="AR1134" s="25">
        <v>31.46</v>
      </c>
      <c r="AS1134" s="25">
        <v>0.01</v>
      </c>
      <c r="AV1134" s="89">
        <f t="shared" si="1262"/>
        <v>0</v>
      </c>
      <c r="AW1134" s="86">
        <f t="shared" si="1263"/>
        <v>4.035742781670084E-2</v>
      </c>
      <c r="AX1134" s="86">
        <f t="shared" si="1264"/>
        <v>3.1199023108681692</v>
      </c>
      <c r="AY1134" s="86">
        <f t="shared" si="1265"/>
        <v>0.12768072092746705</v>
      </c>
      <c r="AZ1134" s="86">
        <f t="shared" si="1266"/>
        <v>9.870583875766016</v>
      </c>
      <c r="BA1134" s="86">
        <f t="shared" si="1267"/>
        <v>0.24705249008168231</v>
      </c>
      <c r="BB1134" s="86">
        <f t="shared" si="1268"/>
        <v>18.554537258602561</v>
      </c>
      <c r="BC1134" s="89"/>
      <c r="BD1134" s="89"/>
      <c r="BE1134" s="41"/>
      <c r="BF1134" s="89"/>
      <c r="BG1134" s="89"/>
      <c r="BH1134" s="89"/>
      <c r="BI1134" s="89"/>
      <c r="BJ1134" s="41">
        <f t="shared" si="1238"/>
        <v>184.89808431984466</v>
      </c>
      <c r="BK1134" s="89">
        <f t="shared" si="1228"/>
        <v>0.7586676598745502</v>
      </c>
      <c r="BL1134" s="89">
        <f t="shared" si="1256"/>
        <v>0.2413323401254498</v>
      </c>
      <c r="BM1134" s="89">
        <f t="shared" si="1239"/>
        <v>-2.5170879563592763E-2</v>
      </c>
      <c r="BN1134" s="86">
        <f t="shared" si="1240"/>
        <v>2.74939181636775E-5</v>
      </c>
      <c r="BO1134" s="86">
        <f t="shared" si="1241"/>
        <v>2.3720625361900653E-3</v>
      </c>
      <c r="BP1134" s="86">
        <f t="shared" si="1242"/>
        <v>9.5937623770500496E-3</v>
      </c>
      <c r="BQ1134" s="86">
        <f t="shared" si="1243"/>
        <v>0.82771048419627169</v>
      </c>
      <c r="BR1134" s="86">
        <f>BP1134-$BN$1132+$BR$1132</f>
        <v>0.15051163879904178</v>
      </c>
      <c r="BS1134" s="86">
        <f>BQ1134-$BO$1132+$BS$1132</f>
        <v>13.252498778890146</v>
      </c>
      <c r="BT1134" s="89"/>
      <c r="BU1134" s="89"/>
      <c r="BV1134" s="41"/>
      <c r="BW1134" s="89"/>
      <c r="BX1134" s="42"/>
      <c r="BY1134" s="89"/>
      <c r="BZ1134" s="89"/>
      <c r="CA1134" s="41">
        <f t="shared" si="1257"/>
        <v>10.681231943328262</v>
      </c>
      <c r="CB1134" s="89" t="e">
        <f t="shared" si="1248"/>
        <v>#REF!</v>
      </c>
      <c r="CC1134" s="89" t="e">
        <f t="shared" si="1249"/>
        <v>#REF!</v>
      </c>
      <c r="CD1134" s="41" t="e">
        <f t="shared" si="1258"/>
        <v>#REF!</v>
      </c>
      <c r="CE1134" s="41" t="e">
        <f t="shared" si="1261"/>
        <v>#REF!</v>
      </c>
      <c r="CF1134" s="42" t="e">
        <f t="shared" si="1259"/>
        <v>#REF!</v>
      </c>
      <c r="CG1134" s="42" t="e">
        <f t="shared" si="1260"/>
        <v>#REF!</v>
      </c>
      <c r="CH1134" s="42" t="e">
        <f t="shared" si="1250"/>
        <v>#REF!</v>
      </c>
      <c r="CI1134" s="89">
        <f t="shared" si="1251"/>
        <v>4.5374316521286362</v>
      </c>
      <c r="CJ1134" s="89">
        <f t="shared" si="1252"/>
        <v>14.264158096555608</v>
      </c>
      <c r="CK1134" s="42" t="e">
        <f t="shared" si="1253"/>
        <v>#REF!</v>
      </c>
      <c r="CM1134" s="89" t="e">
        <f t="shared" si="1201"/>
        <v>#REF!</v>
      </c>
      <c r="CN1134" s="89">
        <f t="shared" si="1202"/>
        <v>9.1817553809672478E-2</v>
      </c>
    </row>
    <row r="1135" spans="4:92" ht="14.4" x14ac:dyDescent="0.3">
      <c r="E1135" s="32">
        <v>42955.457638888889</v>
      </c>
      <c r="F1135" s="21">
        <f t="shared" si="1254"/>
        <v>3070.7791666666672</v>
      </c>
      <c r="G1135" s="21">
        <f>E1135-E$1112</f>
        <v>1545.8680555555547</v>
      </c>
      <c r="H1135" s="20">
        <v>5</v>
      </c>
      <c r="I1135" s="21">
        <v>1077</v>
      </c>
      <c r="J1135" s="21">
        <v>19405</v>
      </c>
      <c r="K1135" s="21">
        <v>2381</v>
      </c>
      <c r="L1135" s="21">
        <v>20</v>
      </c>
      <c r="M1135" s="51">
        <v>7.17</v>
      </c>
      <c r="N1135" s="40"/>
      <c r="O1135" s="40"/>
      <c r="P1135" s="40"/>
      <c r="R1135" s="22"/>
      <c r="S1135" s="22"/>
      <c r="T1135" s="22"/>
      <c r="U1135" s="52">
        <f t="shared" si="1187"/>
        <v>6.1822815697947951E-3</v>
      </c>
      <c r="V1135" s="52">
        <f t="shared" si="1188"/>
        <v>0.86819492233163076</v>
      </c>
      <c r="W1135" s="52">
        <f t="shared" si="1189"/>
        <v>2.5142722066834738E-3</v>
      </c>
      <c r="X1135" s="247">
        <f>W1135+V1135+SUM($U$1133:U1135)</f>
        <v>0.8832133564659862</v>
      </c>
      <c r="Y1135" s="236">
        <f>W1135+V1135+SUM($U$1133:U1135)-$X$1133+$Y$1132</f>
        <v>13.423748648018259</v>
      </c>
      <c r="Z1135" s="42"/>
      <c r="AA1135" s="42"/>
      <c r="AB1135" s="41">
        <f t="shared" si="1190"/>
        <v>5.0385205317878205E-2</v>
      </c>
      <c r="AC1135" s="48">
        <f t="shared" si="1191"/>
        <v>7.0757339218165871</v>
      </c>
      <c r="AD1135" s="48">
        <f t="shared" si="1192"/>
        <v>0.6077650348078466</v>
      </c>
      <c r="AE1135" s="48">
        <f t="shared" si="1193"/>
        <v>3.3007652106471692</v>
      </c>
      <c r="AF1135" s="48">
        <f t="shared" si="1194"/>
        <v>0.60776503480784649</v>
      </c>
      <c r="AG1135" s="238">
        <f t="shared" si="1195"/>
        <v>2.6919265518246513</v>
      </c>
      <c r="AH1135" s="48">
        <f t="shared" si="1196"/>
        <v>1.0736240146714418E-3</v>
      </c>
      <c r="AI1135" s="48">
        <f>AE1135+AC1135+SUM($AB$1133:AB1135)</f>
        <v>10.490351896792394</v>
      </c>
      <c r="AJ1135" s="48">
        <f>AE1135+AC1135+SUM($AB$1133:AB1135)-$AI$1133+$AJ$1132</f>
        <v>19.293677048783152</v>
      </c>
      <c r="AK1135" s="46"/>
      <c r="AL1135" s="86"/>
      <c r="AM1135" s="25">
        <v>151.13</v>
      </c>
      <c r="AN1135" s="25">
        <v>0.21</v>
      </c>
      <c r="AR1135" s="25">
        <v>31.46</v>
      </c>
      <c r="AS1135" s="25">
        <v>0.01</v>
      </c>
      <c r="AV1135" s="89">
        <f t="shared" si="1262"/>
        <v>0</v>
      </c>
      <c r="AW1135" s="86">
        <f t="shared" si="1263"/>
        <v>4.2151723194754076E-2</v>
      </c>
      <c r="AX1135" s="86">
        <f t="shared" si="1264"/>
        <v>3.2586134874524153</v>
      </c>
      <c r="AY1135" s="86">
        <f t="shared" si="1265"/>
        <v>0.1339648175952686</v>
      </c>
      <c r="AZ1135" s="86">
        <f t="shared" si="1266"/>
        <v>10.356387079197125</v>
      </c>
      <c r="BA1135" s="86">
        <f t="shared" si="1267"/>
        <v>0.25333658674948389</v>
      </c>
      <c r="BB1135" s="86">
        <f t="shared" si="1268"/>
        <v>19.040340462033669</v>
      </c>
      <c r="BC1135" s="89"/>
      <c r="BD1135" s="89"/>
      <c r="BE1135" s="41"/>
      <c r="BF1135" s="89"/>
      <c r="BG1135" s="89"/>
      <c r="BH1135" s="89"/>
      <c r="BI1135" s="89"/>
      <c r="BJ1135" s="41">
        <f t="shared" si="1238"/>
        <v>184.03651130495979</v>
      </c>
      <c r="BK1135" s="89">
        <f t="shared" si="1228"/>
        <v>0.75977767755713665</v>
      </c>
      <c r="BL1135" s="89">
        <f t="shared" si="1256"/>
        <v>0.24022232244286335</v>
      </c>
      <c r="BM1135" s="89">
        <f t="shared" si="1239"/>
        <v>-2.5170879563592763E-2</v>
      </c>
      <c r="BN1135" s="86">
        <f t="shared" si="1240"/>
        <v>2.880832170726396E-5</v>
      </c>
      <c r="BO1135" s="86">
        <f t="shared" si="1241"/>
        <v>2.4854638849762098E-3</v>
      </c>
      <c r="BP1135" s="86">
        <f t="shared" si="1242"/>
        <v>1.0119785137659007E-2</v>
      </c>
      <c r="BQ1135" s="86">
        <f t="shared" si="1243"/>
        <v>0.87309357132832721</v>
      </c>
      <c r="BR1135" s="86">
        <f>BP1135-$BN$1132+$BR$1132</f>
        <v>0.15103766155965073</v>
      </c>
      <c r="BS1135" s="86">
        <f>BQ1135-$BO$1132+$BS$1132</f>
        <v>13.297881866022202</v>
      </c>
      <c r="BT1135" s="89"/>
      <c r="BU1135" s="89"/>
      <c r="BV1135" s="41"/>
      <c r="BW1135" s="89"/>
      <c r="BX1135" s="42"/>
      <c r="BY1135" s="89"/>
      <c r="BZ1135" s="89"/>
      <c r="CA1135" s="41">
        <f t="shared" si="1257"/>
        <v>10.752145841550043</v>
      </c>
      <c r="CB1135" s="89" t="e">
        <f t="shared" si="1248"/>
        <v>#REF!</v>
      </c>
      <c r="CC1135" s="89" t="e">
        <f t="shared" si="1249"/>
        <v>#REF!</v>
      </c>
      <c r="CD1135" s="41" t="e">
        <f t="shared" si="1258"/>
        <v>#REF!</v>
      </c>
      <c r="CE1135" s="41" t="e">
        <f t="shared" si="1261"/>
        <v>#REF!</v>
      </c>
      <c r="CF1135" s="42" t="e">
        <f t="shared" si="1259"/>
        <v>#REF!</v>
      </c>
      <c r="CG1135" s="42" t="e">
        <f t="shared" si="1260"/>
        <v>#REF!</v>
      </c>
      <c r="CH1135" s="42" t="e">
        <f t="shared" si="1250"/>
        <v>#REF!</v>
      </c>
      <c r="CI1135" s="89">
        <f t="shared" si="1251"/>
        <v>4.6347719091212589</v>
      </c>
      <c r="CJ1135" s="89">
        <f t="shared" si="1252"/>
        <v>14.658905139661893</v>
      </c>
      <c r="CK1135" s="42" t="e">
        <f t="shared" si="1253"/>
        <v>#REF!</v>
      </c>
      <c r="CM1135" s="89" t="e">
        <f t="shared" si="1201"/>
        <v>#REF!</v>
      </c>
      <c r="CN1135" s="89">
        <f t="shared" si="1202"/>
        <v>9.3787290208913812E-2</v>
      </c>
    </row>
    <row r="1136" spans="4:92" ht="14.4" x14ac:dyDescent="0.3">
      <c r="E1136" s="32">
        <v>43045.493750000001</v>
      </c>
      <c r="F1136" s="21">
        <f>E1136-E$1063</f>
        <v>3160.8152777777796</v>
      </c>
      <c r="G1136" s="21">
        <f>E1136-E$1112</f>
        <v>1635.9041666666672</v>
      </c>
      <c r="I1136" s="21">
        <v>1051</v>
      </c>
      <c r="J1136" s="21">
        <v>21272</v>
      </c>
      <c r="K1136" s="21">
        <v>3848</v>
      </c>
      <c r="L1136" s="21">
        <v>19</v>
      </c>
      <c r="M1136" s="51">
        <v>7.17</v>
      </c>
      <c r="N1136" s="40"/>
      <c r="O1136" s="40"/>
      <c r="P1136" s="40"/>
      <c r="R1136" s="22"/>
      <c r="S1136" s="22"/>
      <c r="T1136" s="22"/>
      <c r="U1136" s="52">
        <f t="shared" si="1187"/>
        <v>9.7501536943387177E-3</v>
      </c>
      <c r="V1136" s="52">
        <f t="shared" si="1188"/>
        <v>1.3692410858049673</v>
      </c>
      <c r="W1136" s="52">
        <f t="shared" si="1189"/>
        <v>3.9652901874189022E-3</v>
      </c>
      <c r="X1136" s="247">
        <f>W1136+V1136+SUM($U$1133:U1136)</f>
        <v>1.395460691614397</v>
      </c>
      <c r="Y1136" s="236">
        <f>W1136+V1136+SUM($U$1133:U1136)-$X$1133+$Y$1132</f>
        <v>13.93599598316667</v>
      </c>
      <c r="Z1136" s="42"/>
      <c r="AA1136" s="42"/>
      <c r="AB1136" s="41">
        <f t="shared" si="1190"/>
        <v>5.3899498281178071E-2</v>
      </c>
      <c r="AC1136" s="48">
        <f t="shared" si="1191"/>
        <v>7.5692558152919078</v>
      </c>
      <c r="AD1136" s="48">
        <f t="shared" si="1192"/>
        <v>0.65015574000969756</v>
      </c>
      <c r="AE1136" s="48">
        <f t="shared" si="1193"/>
        <v>3.530988663744151</v>
      </c>
      <c r="AF1136" s="48">
        <f t="shared" si="1194"/>
        <v>0.65015574000969756</v>
      </c>
      <c r="AG1136" s="238">
        <f t="shared" si="1195"/>
        <v>2.8796844160451762</v>
      </c>
      <c r="AH1136" s="48">
        <f t="shared" si="1196"/>
        <v>1.1485076892776226E-3</v>
      </c>
      <c r="AI1136" s="48">
        <f>AE1136+AC1136+SUM($AB$1133:AB1136)</f>
        <v>11.267996741645876</v>
      </c>
      <c r="AJ1136" s="48">
        <f>AE1136+AC1136+SUM($AB$1133:AB1136)-$AI$1133+$AJ$1132</f>
        <v>20.071321893636636</v>
      </c>
      <c r="AK1136" s="46"/>
      <c r="AL1136" s="86"/>
      <c r="AM1136" s="25">
        <v>148.34120167715702</v>
      </c>
      <c r="AR1136" s="25">
        <v>31.810201677157007</v>
      </c>
      <c r="AV1136" s="89">
        <f t="shared" si="1262"/>
        <v>0</v>
      </c>
      <c r="AW1136" s="86">
        <f t="shared" si="1263"/>
        <v>4.4983892739394245E-2</v>
      </c>
      <c r="AX1136" s="86">
        <f t="shared" si="1264"/>
        <v>3.4860047710047568</v>
      </c>
      <c r="AY1136" s="86">
        <f t="shared" si="1265"/>
        <v>0.14355139738017844</v>
      </c>
      <c r="AZ1136" s="86">
        <f t="shared" si="1266"/>
        <v>11.124445344265697</v>
      </c>
      <c r="BA1136" s="86">
        <f t="shared" si="1267"/>
        <v>0.26292316653439374</v>
      </c>
      <c r="BB1136" s="86">
        <f t="shared" si="1268"/>
        <v>19.808398727102244</v>
      </c>
      <c r="BC1136" s="89"/>
      <c r="BD1136" s="89"/>
      <c r="BE1136" s="41"/>
      <c r="BF1136" s="89"/>
      <c r="BG1136" s="89"/>
      <c r="BH1136" s="89"/>
      <c r="BI1136" s="89"/>
      <c r="BJ1136" s="41">
        <f t="shared" si="1238"/>
        <v>181.19438593800785</v>
      </c>
      <c r="BK1136" s="89">
        <f t="shared" si="1228"/>
        <v>0.76343936305440785</v>
      </c>
      <c r="BL1136" s="89">
        <f t="shared" si="1256"/>
        <v>0.23656063694559215</v>
      </c>
      <c r="BM1136" s="89">
        <f t="shared" si="1239"/>
        <v>-2.5170879563592763E-2</v>
      </c>
      <c r="BN1136" s="86">
        <f t="shared" si="1240"/>
        <v>4.5449213927368555E-5</v>
      </c>
      <c r="BO1136" s="86">
        <f t="shared" si="1241"/>
        <v>3.9198409734915339E-3</v>
      </c>
      <c r="BP1136" s="86">
        <f t="shared" si="1242"/>
        <v>1.5994438868974586E-2</v>
      </c>
      <c r="BQ1136" s="86">
        <f t="shared" si="1243"/>
        <v>1.3794662527454224</v>
      </c>
      <c r="BR1136" s="86">
        <f>BP1136-$BN$1132+$BR$1132</f>
        <v>0.1569123152909663</v>
      </c>
      <c r="BS1136" s="86">
        <f>BQ1136-$BO$1132+$BS$1132</f>
        <v>13.804254547439296</v>
      </c>
      <c r="BT1136" s="89"/>
      <c r="BU1136" s="89"/>
      <c r="BV1136" s="41"/>
      <c r="BW1136" s="89"/>
      <c r="BX1136" s="42"/>
      <c r="BY1136" s="89"/>
      <c r="BZ1136" s="89"/>
      <c r="CA1136" s="41">
        <f t="shared" si="1257"/>
        <v>11.546754706100115</v>
      </c>
      <c r="CB1136" s="89" t="e">
        <f t="shared" si="1248"/>
        <v>#REF!</v>
      </c>
      <c r="CC1136" s="89" t="e">
        <f t="shared" si="1249"/>
        <v>#REF!</v>
      </c>
      <c r="CD1136" s="41" t="e">
        <f t="shared" si="1258"/>
        <v>#REF!</v>
      </c>
      <c r="CE1136" s="41" t="e">
        <f t="shared" si="1261"/>
        <v>#REF!</v>
      </c>
      <c r="CF1136" s="42" t="e">
        <f t="shared" si="1259"/>
        <v>#REF!</v>
      </c>
      <c r="CG1136" s="42" t="e">
        <f t="shared" si="1260"/>
        <v>#REF!</v>
      </c>
      <c r="CH1136" s="42" t="e">
        <f t="shared" si="1250"/>
        <v>#REF!</v>
      </c>
      <c r="CI1136" s="89">
        <f t="shared" si="1251"/>
        <v>4.7480846914986916</v>
      </c>
      <c r="CJ1136" s="89">
        <f t="shared" si="1252"/>
        <v>15.323237202137944</v>
      </c>
      <c r="CK1136" s="42" t="e">
        <f t="shared" si="1253"/>
        <v>#REF!</v>
      </c>
      <c r="CM1136" s="89" t="e">
        <f t="shared" si="1201"/>
        <v>#REF!</v>
      </c>
      <c r="CN1136" s="89">
        <f t="shared" si="1202"/>
        <v>9.6080239897397335E-2</v>
      </c>
    </row>
    <row r="1137" spans="4:92" ht="14.4" x14ac:dyDescent="0.3">
      <c r="E1137" s="32">
        <v>43136.482638888891</v>
      </c>
      <c r="F1137" s="21">
        <f>E1137-E$1063</f>
        <v>3251.8041666666686</v>
      </c>
      <c r="G1137" s="21">
        <f>E1137-E$1112</f>
        <v>1726.8930555555562</v>
      </c>
      <c r="I1137" s="21">
        <v>1038</v>
      </c>
      <c r="J1137" s="21">
        <v>21662.7</v>
      </c>
      <c r="K1137" s="21">
        <v>4940.41</v>
      </c>
      <c r="L1137" s="21">
        <v>348</v>
      </c>
      <c r="M1137" s="51">
        <v>7.17</v>
      </c>
      <c r="N1137" s="40"/>
      <c r="O1137" s="40"/>
      <c r="P1137" s="40"/>
      <c r="R1137" s="22"/>
      <c r="S1137" s="22"/>
      <c r="T1137" s="22"/>
      <c r="U1137" s="52">
        <f t="shared" si="1187"/>
        <v>1.2363289187988411E-2</v>
      </c>
      <c r="V1137" s="52">
        <f t="shared" si="1188"/>
        <v>1.7362109401117696</v>
      </c>
      <c r="W1137" s="52">
        <f t="shared" si="1189"/>
        <v>5.0280263099665547E-3</v>
      </c>
      <c r="X1137" s="247">
        <f>W1137+V1137+SUM($U$1133:U1137)</f>
        <v>1.7758565712317351</v>
      </c>
      <c r="Y1137" s="236">
        <f>W1137+V1137+SUM($U$1133:U1137)-$X$1133+$Y$1132</f>
        <v>14.316391862784009</v>
      </c>
      <c r="Z1137" s="42"/>
      <c r="AA1137" s="42"/>
      <c r="AB1137" s="41">
        <f t="shared" si="1190"/>
        <v>5.4210525987243276E-2</v>
      </c>
      <c r="AC1137" s="48">
        <f t="shared" si="1191"/>
        <v>7.6129342974286018</v>
      </c>
      <c r="AD1137" s="48">
        <f t="shared" si="1192"/>
        <v>0.65390747156284579</v>
      </c>
      <c r="AE1137" s="48">
        <f t="shared" si="1193"/>
        <v>3.5513642764909985</v>
      </c>
      <c r="AF1137" s="48">
        <f t="shared" si="1194"/>
        <v>0.65390747156284579</v>
      </c>
      <c r="AG1137" s="238">
        <f t="shared" si="1195"/>
        <v>2.8963016697613777</v>
      </c>
      <c r="AH1137" s="48">
        <f t="shared" si="1196"/>
        <v>1.1551351667752942E-3</v>
      </c>
      <c r="AI1137" s="48">
        <f>AE1137+AC1137+SUM($AB$1133:AB1137)</f>
        <v>11.38626136251666</v>
      </c>
      <c r="AJ1137" s="48">
        <f>AE1137+AC1137+SUM($AB$1133:AB1137)-$AI$1133+$AJ$1132</f>
        <v>20.189586514507418</v>
      </c>
      <c r="AK1137" s="46"/>
      <c r="AL1137" s="86"/>
      <c r="AM1137">
        <v>149.10499999999999</v>
      </c>
      <c r="AN1137"/>
      <c r="AO1137"/>
      <c r="AP1137"/>
      <c r="AQ1137"/>
      <c r="AR1137">
        <v>33.055</v>
      </c>
      <c r="AS1137"/>
      <c r="AV1137" s="89">
        <f t="shared" si="1262"/>
        <v>0</v>
      </c>
      <c r="AW1137" s="86">
        <f t="shared" si="1263"/>
        <v>4.5273182084052947E-2</v>
      </c>
      <c r="AX1137" s="86">
        <f t="shared" si="1264"/>
        <v>3.5060910944069459</v>
      </c>
      <c r="AY1137" s="86">
        <f t="shared" si="1265"/>
        <v>0.14515331117515681</v>
      </c>
      <c r="AZ1137" s="86">
        <f t="shared" si="1266"/>
        <v>11.241108051341504</v>
      </c>
      <c r="BA1137" s="86">
        <f t="shared" si="1267"/>
        <v>0.26452508032937205</v>
      </c>
      <c r="BB1137" s="86">
        <f t="shared" si="1268"/>
        <v>19.925061434178048</v>
      </c>
      <c r="BC1137" s="89"/>
      <c r="BD1137" s="89"/>
      <c r="BE1137" s="41"/>
      <c r="BF1137" s="89"/>
      <c r="BG1137" s="89"/>
      <c r="BH1137" s="89"/>
      <c r="BI1137" s="89"/>
      <c r="BJ1137" s="41">
        <f t="shared" si="1238"/>
        <v>181.43293968502027</v>
      </c>
      <c r="BK1137" s="89">
        <f t="shared" si="1228"/>
        <v>0.76313201954102439</v>
      </c>
      <c r="BL1137" s="89">
        <f t="shared" si="1256"/>
        <v>0.23686798045897561</v>
      </c>
      <c r="BM1137" s="89">
        <f t="shared" si="1239"/>
        <v>-2.5170879563590987E-2</v>
      </c>
      <c r="BN1137" s="86">
        <f t="shared" si="1240"/>
        <v>5.7698771142760733E-5</v>
      </c>
      <c r="BO1137" s="86">
        <f t="shared" si="1241"/>
        <v>4.9703275388237938E-3</v>
      </c>
      <c r="BP1137" s="86">
        <f t="shared" si="1242"/>
        <v>2.0378720310743406E-2</v>
      </c>
      <c r="BQ1137" s="86">
        <f t="shared" si="1243"/>
        <v>1.7554778509209918</v>
      </c>
      <c r="BR1137" s="86">
        <f>BP1137-$BN$1132+$BR$1132</f>
        <v>0.16129659673273514</v>
      </c>
      <c r="BS1137" s="86">
        <f>BQ1137-$BO$1132+$BS$1132</f>
        <v>14.180266145614866</v>
      </c>
      <c r="BT1137" s="89"/>
      <c r="BU1137" s="89"/>
      <c r="BV1137" s="41"/>
      <c r="BW1137" s="89"/>
      <c r="BX1137" s="42"/>
      <c r="BY1137" s="89"/>
      <c r="BZ1137" s="89"/>
      <c r="CA1137" s="41">
        <f t="shared" si="1257"/>
        <v>12.238173813757802</v>
      </c>
      <c r="CB1137" s="89" t="e">
        <f t="shared" si="1248"/>
        <v>#REF!</v>
      </c>
      <c r="CC1137" s="89" t="e">
        <f t="shared" si="1249"/>
        <v>#REF!</v>
      </c>
      <c r="CD1137" s="41" t="e">
        <f t="shared" si="1258"/>
        <v>#REF!</v>
      </c>
      <c r="CE1137" s="41" t="e">
        <f t="shared" si="1261"/>
        <v>#REF!</v>
      </c>
      <c r="CF1137" s="42" t="e">
        <f t="shared" si="1259"/>
        <v>#REF!</v>
      </c>
      <c r="CG1137" s="42" t="e">
        <f t="shared" si="1260"/>
        <v>#REF!</v>
      </c>
      <c r="CH1137" s="42" t="e">
        <f t="shared" si="1250"/>
        <v>#REF!</v>
      </c>
      <c r="CI1137" s="89">
        <f t="shared" si="1251"/>
        <v>4.7822665839931409</v>
      </c>
      <c r="CJ1137" s="89">
        <f t="shared" si="1252"/>
        <v>15.407319930514278</v>
      </c>
      <c r="CK1137" s="42" t="e">
        <f t="shared" si="1253"/>
        <v>#REF!</v>
      </c>
      <c r="CM1137" s="89" t="e">
        <f t="shared" si="1201"/>
        <v>#REF!</v>
      </c>
      <c r="CN1137" s="89">
        <f t="shared" si="1202"/>
        <v>9.6771930261912942E-2</v>
      </c>
    </row>
    <row r="1138" spans="4:92" ht="14.4" x14ac:dyDescent="0.3">
      <c r="E1138" s="32">
        <v>43426.500694444447</v>
      </c>
      <c r="F1138" s="21">
        <f>E1138-E$1063</f>
        <v>3541.8222222222248</v>
      </c>
      <c r="G1138" s="21">
        <f>E1138-E$1112</f>
        <v>2016.9111111111124</v>
      </c>
      <c r="I1138" s="21">
        <v>1052</v>
      </c>
      <c r="J1138" s="21">
        <v>21147</v>
      </c>
      <c r="K1138" s="21">
        <v>8035</v>
      </c>
      <c r="L1138" s="21">
        <v>24</v>
      </c>
      <c r="M1138" s="51">
        <v>7.17</v>
      </c>
      <c r="N1138" s="40"/>
      <c r="O1138" s="40"/>
      <c r="P1138" s="40"/>
      <c r="R1138" s="22"/>
      <c r="S1138" s="22"/>
      <c r="T1138" s="22"/>
      <c r="U1138" s="52">
        <f t="shared" si="1187"/>
        <v>2.0378644967019879E-2</v>
      </c>
      <c r="V1138" s="52">
        <f t="shared" si="1188"/>
        <v>2.8618295502436908</v>
      </c>
      <c r="W1138" s="52">
        <f t="shared" si="1189"/>
        <v>8.2877915009213696E-3</v>
      </c>
      <c r="X1138" s="247">
        <f>W1138+V1138+SUM($U$1133:U1138)</f>
        <v>2.9251135915216313</v>
      </c>
      <c r="Y1138" s="236">
        <f>W1138+V1138+SUM($U$1133:U1138)-$X$1133+$Y$1132</f>
        <v>15.465648883073904</v>
      </c>
      <c r="Z1138" s="42"/>
      <c r="AA1138" s="42"/>
      <c r="AB1138" s="41">
        <f t="shared" si="1190"/>
        <v>5.3633752970450449E-2</v>
      </c>
      <c r="AC1138" s="48">
        <f t="shared" si="1191"/>
        <v>7.5319364653395553</v>
      </c>
      <c r="AD1138" s="48">
        <f t="shared" si="1192"/>
        <v>0.64695022150470327</v>
      </c>
      <c r="AE1138" s="48">
        <f t="shared" si="1193"/>
        <v>3.5135795280463129</v>
      </c>
      <c r="AF1138" s="48">
        <f t="shared" si="1194"/>
        <v>0.64695022150470316</v>
      </c>
      <c r="AG1138" s="238">
        <f t="shared" si="1195"/>
        <v>2.8654864614381168</v>
      </c>
      <c r="AH1138" s="48">
        <f t="shared" si="1196"/>
        <v>1.1428451034930954E-3</v>
      </c>
      <c r="AI1138" s="48">
        <f>AE1138+AC1138+SUM($AB$1133:AB1138)</f>
        <v>11.321112534953377</v>
      </c>
      <c r="AJ1138" s="48">
        <f>AE1138+AC1138+SUM($AB$1133:AB1138)-$AI$1133+$AJ$1132</f>
        <v>20.124437686944137</v>
      </c>
      <c r="AK1138" s="46"/>
      <c r="AL1138" s="86"/>
      <c r="AM1138">
        <v>147.63800000000001</v>
      </c>
      <c r="AN1138"/>
      <c r="AO1138"/>
      <c r="AP1138"/>
      <c r="AQ1138"/>
      <c r="AR1138" s="146">
        <v>33.405000000000001</v>
      </c>
      <c r="AT1138" s="47"/>
      <c r="AU1138" s="47"/>
      <c r="AV1138" s="89">
        <f t="shared" si="1262"/>
        <v>0</v>
      </c>
      <c r="AW1138" s="86">
        <f t="shared" si="1263"/>
        <v>4.473504313826146E-2</v>
      </c>
      <c r="AX1138" s="86">
        <f t="shared" si="1264"/>
        <v>3.4688444849080513</v>
      </c>
      <c r="AY1138" s="86">
        <f t="shared" si="1265"/>
        <v>0.14414088355810123</v>
      </c>
      <c r="AZ1138" s="86">
        <f t="shared" si="1266"/>
        <v>11.176971651395275</v>
      </c>
      <c r="BA1138" s="86">
        <f t="shared" si="1267"/>
        <v>0.2635126527123165</v>
      </c>
      <c r="BB1138" s="86">
        <f t="shared" si="1268"/>
        <v>19.860925034231819</v>
      </c>
      <c r="BC1138" s="89"/>
      <c r="BD1138" s="89"/>
      <c r="BE1138" s="41"/>
      <c r="BF1138" s="89"/>
      <c r="BG1138" s="89"/>
      <c r="BH1138" s="89"/>
      <c r="BI1138" s="89"/>
      <c r="BJ1138" s="41">
        <f t="shared" si="1238"/>
        <v>180.71176382242427</v>
      </c>
      <c r="BK1138" s="89">
        <f t="shared" si="1228"/>
        <v>0.76406115490843496</v>
      </c>
      <c r="BL1138" s="89">
        <f t="shared" si="1256"/>
        <v>0.23593884509156504</v>
      </c>
      <c r="BM1138" s="89">
        <f t="shared" si="1239"/>
        <v>-1.7959994244853625</v>
      </c>
      <c r="BN1138" s="86">
        <f t="shared" si="1240"/>
        <v>9.513783517675262E-5</v>
      </c>
      <c r="BO1138" s="86">
        <f t="shared" si="1241"/>
        <v>8.1926536657446168E-3</v>
      </c>
      <c r="BP1138" s="86">
        <f t="shared" si="1242"/>
        <v>3.3578182403904096E-2</v>
      </c>
      <c r="BQ1138" s="86">
        <f t="shared" si="1243"/>
        <v>2.891535409117727</v>
      </c>
      <c r="BR1138" s="86">
        <f>BP1138-$BN$1137+$BR$1137</f>
        <v>0.19481708036549647</v>
      </c>
      <c r="BS1138" s="86">
        <f>BQ1138-$BO$1137+$BS$1137</f>
        <v>17.06683122719377</v>
      </c>
      <c r="BT1138" s="89"/>
      <c r="BU1138" s="89"/>
      <c r="BV1138" s="41"/>
      <c r="BW1138" s="89"/>
      <c r="BX1138" s="42"/>
      <c r="BY1138" s="89"/>
      <c r="BZ1138" s="89"/>
      <c r="CA1138" s="41">
        <f t="shared" si="1257"/>
        <v>15.818285444224811</v>
      </c>
      <c r="CB1138" s="89" t="e">
        <f t="shared" si="1248"/>
        <v>#REF!</v>
      </c>
      <c r="CC1138" s="89" t="e">
        <f t="shared" si="1249"/>
        <v>#REF!</v>
      </c>
      <c r="CD1138" s="41" t="e">
        <f t="shared" si="1258"/>
        <v>#REF!</v>
      </c>
      <c r="CE1138" s="41" t="e">
        <f t="shared" si="1261"/>
        <v>#REF!</v>
      </c>
      <c r="CF1138" s="42" t="e">
        <f t="shared" si="1259"/>
        <v>#REF!</v>
      </c>
      <c r="CG1138" s="42" t="e">
        <f t="shared" si="1260"/>
        <v>#REF!</v>
      </c>
      <c r="CH1138" s="42" t="e">
        <f t="shared" si="1250"/>
        <v>#REF!</v>
      </c>
      <c r="CI1138" s="89">
        <f t="shared" si="1251"/>
        <v>4.7481365859747662</v>
      </c>
      <c r="CJ1138" s="89">
        <f t="shared" si="1252"/>
        <v>15.376301100969371</v>
      </c>
      <c r="CK1138" s="42" t="e">
        <f t="shared" si="1253"/>
        <v>#REF!</v>
      </c>
      <c r="CM1138" s="89" t="e">
        <f t="shared" si="1201"/>
        <v>#REF!</v>
      </c>
      <c r="CN1138" s="89">
        <f t="shared" si="1202"/>
        <v>9.608129001213507E-2</v>
      </c>
    </row>
    <row r="1139" spans="4:92" ht="14.4" x14ac:dyDescent="0.3">
      <c r="E1139" s="32"/>
      <c r="F1139" s="21"/>
      <c r="G1139" s="21"/>
      <c r="I1139" s="21"/>
      <c r="L1139" s="21"/>
      <c r="M1139" s="21"/>
      <c r="N1139" s="40"/>
      <c r="O1139" s="40"/>
      <c r="P1139" s="40"/>
      <c r="R1139" s="22"/>
      <c r="S1139" s="22"/>
      <c r="T1139" s="22"/>
      <c r="U1139" s="52"/>
      <c r="V1139" s="52"/>
      <c r="W1139" s="52"/>
      <c r="X1139" s="247"/>
      <c r="Y1139" s="104"/>
      <c r="Z1139" s="42"/>
      <c r="AA1139" s="42"/>
      <c r="AB1139" s="41"/>
      <c r="AC1139" s="48"/>
      <c r="AD1139" s="48"/>
      <c r="AE1139" s="48"/>
      <c r="AF1139" s="48"/>
      <c r="AG1139" s="238"/>
      <c r="AH1139" s="48"/>
      <c r="AI1139" s="48"/>
      <c r="AJ1139" s="48"/>
      <c r="AK1139" s="46"/>
      <c r="AL1139" s="86"/>
      <c r="AW1139" s="22"/>
      <c r="AX1139" s="22"/>
      <c r="AY1139" s="22"/>
      <c r="AZ1139" s="22"/>
      <c r="BA1139" s="22"/>
      <c r="BB1139" s="22"/>
    </row>
    <row r="1140" spans="4:92" ht="15" thickBot="1" x14ac:dyDescent="0.35">
      <c r="E1140" s="32"/>
      <c r="F1140" s="21"/>
      <c r="G1140" s="21"/>
      <c r="I1140" s="21"/>
      <c r="L1140" s="21"/>
      <c r="M1140" s="21"/>
      <c r="N1140" s="40"/>
      <c r="O1140" s="40"/>
      <c r="P1140" s="40"/>
      <c r="R1140" s="22"/>
      <c r="S1140" s="22"/>
      <c r="T1140" s="22"/>
      <c r="U1140" s="52"/>
      <c r="V1140" s="52"/>
      <c r="W1140" s="52"/>
      <c r="X1140" s="247"/>
      <c r="Y1140" s="104"/>
      <c r="Z1140" s="42"/>
      <c r="AA1140" s="42"/>
      <c r="AB1140" s="41"/>
      <c r="AC1140" s="48"/>
      <c r="AD1140" s="48"/>
      <c r="AE1140" s="48"/>
      <c r="AF1140" s="48"/>
      <c r="AG1140" s="238"/>
      <c r="AH1140" s="48"/>
      <c r="AI1140" s="48"/>
      <c r="AJ1140" s="48"/>
      <c r="AK1140" s="46"/>
      <c r="AL1140" s="86"/>
      <c r="AW1140" s="22"/>
      <c r="AX1140" s="22"/>
      <c r="AY1140" s="22"/>
      <c r="AZ1140" s="22"/>
      <c r="BA1140" s="22"/>
      <c r="BB1140" s="22"/>
    </row>
    <row r="1141" spans="4:92" ht="15" thickBot="1" x14ac:dyDescent="0.35">
      <c r="D1141" s="22" t="s">
        <v>183</v>
      </c>
      <c r="E1141" s="32">
        <f>E1142-1</f>
        <v>39883.680555555555</v>
      </c>
      <c r="F1141" s="21"/>
      <c r="G1141" s="21"/>
      <c r="I1141" s="21"/>
      <c r="L1141" s="21"/>
      <c r="M1141" s="21"/>
      <c r="N1141" s="43">
        <v>91.52</v>
      </c>
      <c r="O1141" s="44">
        <v>19.96</v>
      </c>
      <c r="P1141" s="45">
        <f>O1141-R1141</f>
        <v>13.78238</v>
      </c>
      <c r="Q1141" s="1">
        <v>30.95</v>
      </c>
      <c r="R1141" s="47">
        <f>Q1141*O1141/100</f>
        <v>6.177620000000001</v>
      </c>
      <c r="S1141" s="47">
        <f>P1141/$A$8+R1141</f>
        <v>11.920278333333336</v>
      </c>
      <c r="T1141" s="47">
        <f>$A$6-S1141</f>
        <v>105.07972166666667</v>
      </c>
      <c r="U1141" s="52"/>
      <c r="V1141" s="52"/>
      <c r="W1141" s="52"/>
      <c r="X1141" s="247"/>
      <c r="Y1141" s="104"/>
      <c r="Z1141" s="42"/>
      <c r="AA1141" s="42"/>
      <c r="AB1141" s="41"/>
      <c r="AC1141" s="48"/>
      <c r="AD1141" s="48"/>
      <c r="AE1141" s="48"/>
      <c r="AF1141" s="48"/>
      <c r="AG1141" s="238"/>
      <c r="AH1141" s="48"/>
      <c r="AI1141" s="48"/>
      <c r="AJ1141" s="48"/>
      <c r="AK1141" s="46"/>
      <c r="AL1141" s="86"/>
      <c r="AM1141" s="41"/>
      <c r="AN1141" s="41"/>
      <c r="AO1141" s="41"/>
      <c r="AP1141" s="41"/>
      <c r="AQ1141"/>
      <c r="AR1141" s="41"/>
      <c r="AT1141" s="41"/>
      <c r="AU1141" s="41"/>
      <c r="AW1141" s="22"/>
      <c r="AX1141" s="22"/>
      <c r="AY1141" s="22"/>
      <c r="AZ1141" s="22"/>
      <c r="BA1141" s="22"/>
      <c r="BB1141" s="22"/>
    </row>
    <row r="1142" spans="4:92" ht="14.4" x14ac:dyDescent="0.3">
      <c r="D1142" s="22"/>
      <c r="E1142" s="32">
        <v>39884.680555555555</v>
      </c>
      <c r="F1142" s="21">
        <f t="shared" ref="F1142:F1187" si="1269">E1142-E$1142</f>
        <v>0</v>
      </c>
      <c r="G1142" s="21">
        <f>E1142-$E$1142</f>
        <v>0</v>
      </c>
      <c r="I1142" s="50">
        <v>1037</v>
      </c>
      <c r="J1142" s="21">
        <v>1248</v>
      </c>
      <c r="K1142" s="21">
        <v>0.5</v>
      </c>
      <c r="L1142" s="21">
        <v>870</v>
      </c>
      <c r="M1142" s="51">
        <v>7.17</v>
      </c>
      <c r="S1142" s="85">
        <f>$A$36*R1141*$A$3/($A$36*R1141*$A$3+T1141*1000)</f>
        <v>2.9548433825883815E-3</v>
      </c>
      <c r="U1142" s="52">
        <f t="shared" ref="U1142:U1186" si="1270">($A$5*I1142/1000/$A$3*K1142)/$P$1141</f>
        <v>1.2243586892640422E-6</v>
      </c>
      <c r="V1142" s="52">
        <f t="shared" ref="V1142:V1186" si="1271">($T$1141*I1142/1000/$A$3*K1142)/$P$1141</f>
        <v>1.7154036038404048E-4</v>
      </c>
      <c r="W1142" s="52">
        <f t="shared" ref="W1142:W1186" si="1272">($A$36*$R$1141*K1142*I1142/1000000)/$P$1141</f>
        <v>5.0837707335868163E-7</v>
      </c>
      <c r="X1142" s="247">
        <f>W1142+V1142+SUM($U$1142:U1142)</f>
        <v>1.7327309614666321E-4</v>
      </c>
      <c r="Y1142" s="104">
        <v>0</v>
      </c>
      <c r="Z1142" s="42"/>
      <c r="AA1142" s="42"/>
      <c r="AB1142" s="41">
        <f t="shared" ref="AB1142:AB1186" si="1273">($A$5*I1142/1000/$A$3*J1142)/$P$1141</f>
        <v>3.0559992884030495E-3</v>
      </c>
      <c r="AC1142" s="48">
        <f t="shared" ref="AC1142:AC1186" si="1274">($T$1141*I1142/1000/$A$3*J1142)/$P$1141</f>
        <v>0.42816473951856504</v>
      </c>
      <c r="AD1142" s="48">
        <f t="shared" ref="AD1142:AD1186" si="1275">($A$4*$R$1141/1000*J1142/1000000*I1142/1000*1000000)/$P$1141</f>
        <v>3.7635674390531497E-2</v>
      </c>
      <c r="AE1142" s="48">
        <f t="shared" ref="AE1142:AE1186" si="1276">($A$4*((I1142/1000)*J1142/10^6)*(1+($A$18/(10^-M1142))+(($A$18*$A$19)/(10^-M1142)^2))*1000000)*$R$1141/1000/$P$1141</f>
        <v>0.20439893312846949</v>
      </c>
      <c r="AF1142" s="48">
        <f t="shared" ref="AF1142:AF1186" si="1277">AE1142/(1+($A$18/(10^-M1142))+(($A$18*$A$19)/(10^-M1142)^2))*1</f>
        <v>3.763567439053149E-2</v>
      </c>
      <c r="AG1142" s="238">
        <f t="shared" ref="AG1142:AG1186" si="1278">AE1142/(1+($A$18/(10^-M1142))+(($A$18*$A$19)/(10^-M1142)^2))*($A$18/(10^-M1142))</f>
        <v>0.16669677488065784</v>
      </c>
      <c r="AH1142" s="48">
        <f t="shared" ref="AH1142:AH1186" si="1279">AE1142/(1+($A$18/(10^-M1142))+(($A$18*$A$19)/(10^-M1142)^2))*(($A$18*$A$19)/(10^-M1142)^2)</f>
        <v>6.6483857280148895E-5</v>
      </c>
      <c r="AI1142" s="48">
        <f>AE1142+AC1142+SUM($AB$1142:AB1142)</f>
        <v>0.63561967193543756</v>
      </c>
      <c r="AJ1142" s="48">
        <v>0</v>
      </c>
      <c r="AK1142" s="46"/>
      <c r="AL1142" s="86"/>
      <c r="AM1142" s="41"/>
      <c r="AN1142" s="41"/>
      <c r="AO1142" s="41"/>
      <c r="AP1142" s="41"/>
      <c r="AQ1142"/>
      <c r="AR1142" s="41"/>
      <c r="AT1142" s="41"/>
      <c r="AU1142" s="41"/>
      <c r="AW1142" s="47"/>
      <c r="AX1142" s="47"/>
      <c r="AY1142" s="47"/>
      <c r="AZ1142" s="47"/>
      <c r="BA1142" s="47"/>
      <c r="BB1142" s="47"/>
      <c r="BC1142" s="42"/>
    </row>
    <row r="1143" spans="4:92" ht="14.4" x14ac:dyDescent="0.3">
      <c r="D1143" s="22"/>
      <c r="E1143" s="32">
        <v>39891.676388888889</v>
      </c>
      <c r="F1143" s="21">
        <f t="shared" si="1269"/>
        <v>6.9958333333343035</v>
      </c>
      <c r="G1143" s="21">
        <f t="shared" ref="G1143:G1187" si="1280">E1143-$E$1142</f>
        <v>6.9958333333343035</v>
      </c>
      <c r="I1143" s="50">
        <v>1037</v>
      </c>
      <c r="J1143" s="21">
        <v>1767</v>
      </c>
      <c r="K1143" s="21">
        <v>0.36</v>
      </c>
      <c r="L1143" s="21">
        <v>1098</v>
      </c>
      <c r="M1143" s="51">
        <v>7.17</v>
      </c>
      <c r="N1143" s="40"/>
      <c r="O1143" s="40"/>
      <c r="P1143" s="40"/>
      <c r="Q1143" s="46"/>
      <c r="R1143" s="22"/>
      <c r="S1143" s="85">
        <f>S1142*100</f>
        <v>0.29548433825883813</v>
      </c>
      <c r="T1143" s="22"/>
      <c r="U1143" s="52">
        <f t="shared" si="1270"/>
        <v>8.8153825627011035E-7</v>
      </c>
      <c r="V1143" s="52">
        <f t="shared" si="1271"/>
        <v>1.2350905947650914E-4</v>
      </c>
      <c r="W1143" s="52">
        <f t="shared" si="1272"/>
        <v>3.6603149281825078E-7</v>
      </c>
      <c r="X1143" s="247">
        <f>W1143+V1143+SUM($U$1142:U1143)</f>
        <v>1.2598098791486153E-4</v>
      </c>
      <c r="Y1143" s="104">
        <f>W1143+V1143+SUM($U$1142:U1143)-$X$1142</f>
        <v>-4.7292108231801689E-5</v>
      </c>
      <c r="Z1143" s="42"/>
      <c r="AA1143" s="42"/>
      <c r="AB1143" s="41">
        <f t="shared" si="1273"/>
        <v>4.3268836078591251E-3</v>
      </c>
      <c r="AC1143" s="48">
        <f t="shared" si="1274"/>
        <v>0.60622363359719911</v>
      </c>
      <c r="AD1143" s="48">
        <f t="shared" si="1275"/>
        <v>5.3287048596209238E-2</v>
      </c>
      <c r="AE1143" s="48">
        <f t="shared" si="1276"/>
        <v>0.2894013740689147</v>
      </c>
      <c r="AF1143" s="48">
        <f t="shared" si="1277"/>
        <v>5.3287048596209245E-2</v>
      </c>
      <c r="AG1143" s="238">
        <f t="shared" si="1278"/>
        <v>0.2360201932805468</v>
      </c>
      <c r="AH1143" s="48">
        <f t="shared" si="1279"/>
        <v>9.4132192158672342E-5</v>
      </c>
      <c r="AI1143" s="48">
        <f>AE1143+AC1143+SUM($AB$1142:AB1143)</f>
        <v>0.90300789056237607</v>
      </c>
      <c r="AJ1143" s="48">
        <f>AE1143+AC1143+SUM($AB$1141:AB1143)-$AI$1142</f>
        <v>0.26738821862693851</v>
      </c>
      <c r="AK1143" s="46"/>
      <c r="AL1143" s="86"/>
      <c r="AM1143" s="41"/>
      <c r="AN1143" s="41"/>
      <c r="AO1143" s="41"/>
      <c r="AP1143" s="41"/>
      <c r="AQ1143"/>
      <c r="AR1143" s="41"/>
      <c r="AT1143" s="41"/>
      <c r="AU1143" s="41"/>
      <c r="AW1143" s="22"/>
      <c r="AX1143" s="22"/>
      <c r="AY1143" s="22"/>
      <c r="AZ1143" s="22"/>
      <c r="BA1143" s="22"/>
      <c r="BB1143" s="22"/>
    </row>
    <row r="1144" spans="4:92" ht="14.4" x14ac:dyDescent="0.3">
      <c r="D1144" s="22"/>
      <c r="E1144" s="32">
        <v>39898.522916666669</v>
      </c>
      <c r="F1144" s="21">
        <f t="shared" si="1269"/>
        <v>13.84236111111386</v>
      </c>
      <c r="G1144" s="21">
        <f t="shared" si="1280"/>
        <v>13.84236111111386</v>
      </c>
      <c r="I1144" s="50">
        <v>1037</v>
      </c>
      <c r="J1144" s="21">
        <v>3225</v>
      </c>
      <c r="K1144" s="21">
        <v>1.24</v>
      </c>
      <c r="L1144" s="21">
        <v>1317</v>
      </c>
      <c r="M1144" s="51">
        <v>7.17</v>
      </c>
      <c r="N1144" s="40"/>
      <c r="O1144" s="40"/>
      <c r="P1144" s="40"/>
      <c r="R1144" s="22"/>
      <c r="S1144" s="22"/>
      <c r="T1144" s="22"/>
      <c r="U1144" s="52">
        <f t="shared" si="1270"/>
        <v>3.0364095493748244E-6</v>
      </c>
      <c r="V1144" s="52">
        <f t="shared" si="1271"/>
        <v>4.2542009375242041E-4</v>
      </c>
      <c r="W1144" s="52">
        <f t="shared" si="1272"/>
        <v>1.2607751419295304E-6</v>
      </c>
      <c r="X1144" s="247">
        <f>W1144+V1144+SUM($U$1142:U1144)</f>
        <v>4.318231753892589E-4</v>
      </c>
      <c r="Y1144" s="104">
        <f>W1144+V1144+SUM($U$1142:U1144)-$X$1142</f>
        <v>2.5855007924259569E-4</v>
      </c>
      <c r="Z1144" s="42"/>
      <c r="AA1144" s="42"/>
      <c r="AB1144" s="41">
        <f t="shared" si="1273"/>
        <v>7.897113545753072E-3</v>
      </c>
      <c r="AC1144" s="48">
        <f t="shared" si="1274"/>
        <v>1.1064353244770611</v>
      </c>
      <c r="AD1144" s="48">
        <f t="shared" si="1275"/>
        <v>9.7255648965916694E-2</v>
      </c>
      <c r="AE1144" s="48">
        <f t="shared" si="1276"/>
        <v>0.52819435844496321</v>
      </c>
      <c r="AF1144" s="48">
        <f t="shared" si="1277"/>
        <v>9.7255648965916708E-2</v>
      </c>
      <c r="AG1144" s="238">
        <f t="shared" si="1278"/>
        <v>0.43076690624208458</v>
      </c>
      <c r="AH1144" s="48">
        <f t="shared" si="1279"/>
        <v>1.7180323696192322E-4</v>
      </c>
      <c r="AI1144" s="48">
        <f>AE1144+AC1144+SUM($AB$1142:AB1144)</f>
        <v>1.6499096793640393</v>
      </c>
      <c r="AJ1144" s="48">
        <f>AE1144+AC1144+SUM($AB$1141:AB1144)-$AI$1142</f>
        <v>1.0142900074286016</v>
      </c>
      <c r="AK1144" s="46"/>
      <c r="AL1144" s="86"/>
      <c r="AM1144" s="41"/>
      <c r="AN1144" s="41"/>
      <c r="AO1144" s="41"/>
      <c r="AP1144" s="41"/>
      <c r="AQ1144"/>
      <c r="AR1144" s="41"/>
      <c r="AT1144" s="41"/>
      <c r="AU1144" s="41"/>
      <c r="AW1144" s="22"/>
      <c r="AX1144" s="22"/>
      <c r="AY1144" s="22"/>
      <c r="AZ1144" s="22"/>
      <c r="BA1144" s="22"/>
      <c r="BB1144" s="22"/>
    </row>
    <row r="1145" spans="4:92" ht="14.4" x14ac:dyDescent="0.3">
      <c r="D1145" s="22"/>
      <c r="E1145" s="32">
        <v>39914.507638888892</v>
      </c>
      <c r="F1145" s="21">
        <f t="shared" si="1269"/>
        <v>29.827083333337214</v>
      </c>
      <c r="G1145" s="21">
        <f t="shared" si="1280"/>
        <v>29.827083333337214</v>
      </c>
      <c r="I1145" s="50">
        <v>1037</v>
      </c>
      <c r="J1145" s="21">
        <v>5296</v>
      </c>
      <c r="K1145" s="21">
        <v>0.87</v>
      </c>
      <c r="L1145" s="21">
        <v>1672</v>
      </c>
      <c r="M1145" s="51">
        <v>7.17</v>
      </c>
      <c r="N1145" s="40"/>
      <c r="O1145" s="40"/>
      <c r="P1145" s="40"/>
      <c r="R1145" s="22"/>
      <c r="S1145" s="22"/>
      <c r="T1145" s="22"/>
      <c r="U1145" s="52">
        <f t="shared" si="1270"/>
        <v>2.1303841193194335E-6</v>
      </c>
      <c r="V1145" s="52">
        <f t="shared" si="1271"/>
        <v>2.9848022706823043E-4</v>
      </c>
      <c r="W1145" s="52">
        <f t="shared" si="1272"/>
        <v>8.8457610764410589E-7</v>
      </c>
      <c r="X1145" s="247">
        <f>W1145+V1145+SUM($U$1142:U1145)</f>
        <v>3.0663749379010295E-4</v>
      </c>
      <c r="Y1145" s="104">
        <f>W1145+V1145+SUM($U$1142:U1145)-$X$1142</f>
        <v>1.3336439764343973E-4</v>
      </c>
      <c r="Z1145" s="42"/>
      <c r="AA1145" s="1">
        <f>LINEST(Y1142:Y1145,F1142:F1145,TRUE,TRUE)</f>
        <v>5.8568579688818746E-6</v>
      </c>
      <c r="AB1145" s="41">
        <f t="shared" si="1273"/>
        <v>1.2968407236684736E-2</v>
      </c>
      <c r="AC1145" s="48">
        <f t="shared" si="1274"/>
        <v>1.8169554971877568</v>
      </c>
      <c r="AD1145" s="48">
        <f t="shared" si="1275"/>
        <v>0.15971036183674259</v>
      </c>
      <c r="AE1145" s="48">
        <f t="shared" si="1276"/>
        <v>0.86738521622465881</v>
      </c>
      <c r="AF1145" s="48">
        <f t="shared" si="1277"/>
        <v>0.15971036183674259</v>
      </c>
      <c r="AG1145" s="238">
        <f t="shared" si="1278"/>
        <v>0.70739272417304799</v>
      </c>
      <c r="AH1145" s="48">
        <f t="shared" si="1279"/>
        <v>2.821302148683241E-4</v>
      </c>
      <c r="AI1145" s="48">
        <f>AE1145+AC1145+SUM($AB$1142:AB1145)</f>
        <v>2.7125891170911154</v>
      </c>
      <c r="AJ1145" s="48">
        <f>AE1145+AC1145+SUM($AB$1141:AB1145)-$AI$1142</f>
        <v>2.0769694451556777</v>
      </c>
      <c r="AK1145" s="46"/>
      <c r="AL1145" s="86"/>
      <c r="AM1145" s="41"/>
      <c r="AN1145" s="41"/>
      <c r="AO1145" s="41"/>
      <c r="AP1145" s="41"/>
      <c r="AQ1145"/>
      <c r="AR1145" s="41"/>
      <c r="AT1145" s="41"/>
      <c r="AU1145" s="41"/>
      <c r="AW1145" s="22"/>
      <c r="AX1145" s="22"/>
      <c r="AY1145" s="22"/>
      <c r="AZ1145" s="22"/>
      <c r="BA1145" s="22"/>
      <c r="BB1145" s="22"/>
    </row>
    <row r="1146" spans="4:92" ht="14.4" x14ac:dyDescent="0.3">
      <c r="D1146" s="33"/>
      <c r="E1146" s="32">
        <v>39921.704861111109</v>
      </c>
      <c r="F1146" s="21">
        <f t="shared" si="1269"/>
        <v>37.024305555554747</v>
      </c>
      <c r="G1146" s="21">
        <f t="shared" si="1280"/>
        <v>37.024305555554747</v>
      </c>
      <c r="I1146" s="50">
        <v>1037</v>
      </c>
      <c r="J1146" s="21">
        <v>7985</v>
      </c>
      <c r="K1146" s="21">
        <v>1.0900000000000001</v>
      </c>
      <c r="L1146" s="21">
        <v>1872</v>
      </c>
      <c r="M1146" s="51">
        <v>7.17</v>
      </c>
      <c r="N1146" s="40"/>
      <c r="O1146" s="40"/>
      <c r="P1146" s="40"/>
      <c r="R1146" s="22"/>
      <c r="S1146" s="22"/>
      <c r="T1146" s="22"/>
      <c r="U1146" s="52">
        <f t="shared" si="1270"/>
        <v>2.669101942595612E-6</v>
      </c>
      <c r="V1146" s="52">
        <f t="shared" si="1271"/>
        <v>3.7395798563720831E-4</v>
      </c>
      <c r="W1146" s="52">
        <f t="shared" si="1272"/>
        <v>1.1082620199219259E-6</v>
      </c>
      <c r="X1146" s="247">
        <f>W1146+V1146+SUM($U$1142:U1146)</f>
        <v>3.8500804021395423E-4</v>
      </c>
      <c r="Y1146" s="104">
        <f>W1146+V1146+SUM($U$1142:U1146)-$X$1142</f>
        <v>2.1173494406729102E-4</v>
      </c>
      <c r="Z1146" s="42"/>
      <c r="AA1146" s="1">
        <f t="shared" ref="AA1146:AA1187" si="1281">LINEST(Y1143:Y1146,F1143:F1146,TRUE,TRUE)</f>
        <v>4.9575141304760365E-6</v>
      </c>
      <c r="AB1146" s="41">
        <f t="shared" si="1273"/>
        <v>1.9553008267546756E-2</v>
      </c>
      <c r="AC1146" s="48">
        <f t="shared" si="1274"/>
        <v>2.7394995553331265</v>
      </c>
      <c r="AD1146" s="48">
        <f t="shared" si="1275"/>
        <v>0.24080197116057203</v>
      </c>
      <c r="AE1146" s="48">
        <f t="shared" si="1276"/>
        <v>1.3077928533900871</v>
      </c>
      <c r="AF1146" s="48">
        <f t="shared" si="1277"/>
        <v>0.24080197116057206</v>
      </c>
      <c r="AG1146" s="238">
        <f t="shared" si="1278"/>
        <v>1.0665655027420295</v>
      </c>
      <c r="AH1146" s="48">
        <f t="shared" si="1279"/>
        <v>4.2537948748556801E-4</v>
      </c>
      <c r="AI1146" s="48">
        <f>AE1146+AC1146+SUM($AB$1142:AB1146)</f>
        <v>4.0950938206694607</v>
      </c>
      <c r="AJ1146" s="48">
        <f>AE1146+AC1146+SUM($AB$1141:AB1146)-$AI$1142</f>
        <v>3.459474148734023</v>
      </c>
      <c r="AK1146" s="46"/>
      <c r="AL1146" s="86"/>
      <c r="AM1146" s="41"/>
      <c r="AN1146" s="41"/>
      <c r="AO1146" s="41"/>
      <c r="AP1146" s="41"/>
      <c r="AQ1146"/>
      <c r="AR1146" s="41"/>
      <c r="AT1146" s="41"/>
      <c r="AU1146" s="41"/>
      <c r="AW1146" s="22"/>
      <c r="AX1146" s="22"/>
      <c r="AY1146" s="22"/>
      <c r="AZ1146" s="22"/>
      <c r="BA1146" s="22"/>
      <c r="BB1146" s="22"/>
    </row>
    <row r="1147" spans="4:92" ht="14.4" x14ac:dyDescent="0.3">
      <c r="D1147" s="158"/>
      <c r="E1147" s="32">
        <v>39941.527777777781</v>
      </c>
      <c r="F1147" s="21">
        <f t="shared" si="1269"/>
        <v>56.847222222226264</v>
      </c>
      <c r="G1147" s="21">
        <f t="shared" si="1280"/>
        <v>56.847222222226264</v>
      </c>
      <c r="I1147" s="50">
        <v>1037</v>
      </c>
      <c r="J1147" s="21">
        <v>25291</v>
      </c>
      <c r="K1147" s="21">
        <v>0</v>
      </c>
      <c r="L1147" s="21">
        <v>328</v>
      </c>
      <c r="M1147" s="51">
        <v>7.17</v>
      </c>
      <c r="N1147" s="40"/>
      <c r="O1147" s="40"/>
      <c r="P1147" s="40"/>
      <c r="R1147" s="22"/>
      <c r="S1147" s="22"/>
      <c r="T1147" s="22"/>
      <c r="U1147" s="52">
        <f t="shared" si="1270"/>
        <v>0</v>
      </c>
      <c r="V1147" s="52">
        <f t="shared" si="1271"/>
        <v>0</v>
      </c>
      <c r="W1147" s="52">
        <f t="shared" si="1272"/>
        <v>0</v>
      </c>
      <c r="X1147" s="247">
        <f>W1147+V1147+SUM($U$1142:U1147)</f>
        <v>9.9417925568240232E-6</v>
      </c>
      <c r="Y1147" s="104">
        <f>W1147+V1147+SUM($U$1142:U1147)-$X$1142</f>
        <v>-1.6333130358983918E-4</v>
      </c>
      <c r="Z1147" s="42"/>
      <c r="AA1147" s="1">
        <f t="shared" si="1281"/>
        <v>-9.4616980755834713E-6</v>
      </c>
      <c r="AB1147" s="41">
        <f t="shared" si="1273"/>
        <v>6.1930511220353784E-2</v>
      </c>
      <c r="AC1147" s="48">
        <f t="shared" si="1274"/>
        <v>8.6768545089455351</v>
      </c>
      <c r="AD1147" s="48">
        <f t="shared" si="1275"/>
        <v>0.76269538542542614</v>
      </c>
      <c r="AE1147" s="48">
        <f t="shared" si="1276"/>
        <v>4.1421902385834315</v>
      </c>
      <c r="AF1147" s="48">
        <f t="shared" si="1277"/>
        <v>0.76269538542542636</v>
      </c>
      <c r="AG1147" s="238">
        <f t="shared" si="1278"/>
        <v>3.3781475428739731</v>
      </c>
      <c r="AH1147" s="48">
        <f t="shared" si="1279"/>
        <v>1.3473102840322485E-3</v>
      </c>
      <c r="AI1147" s="48">
        <f>AE1147+AC1147+SUM($AB$1142:AB1147)</f>
        <v>12.928776670695568</v>
      </c>
      <c r="AJ1147" s="48">
        <f>AE1147+AC1147+SUM($AB$1141:AB1147)-$AI$1142</f>
        <v>12.29315699876013</v>
      </c>
      <c r="AK1147" s="46"/>
      <c r="AL1147" s="86"/>
      <c r="AM1147" s="41"/>
      <c r="AN1147" s="41"/>
      <c r="AO1147" s="41"/>
      <c r="AP1147" s="41"/>
      <c r="AQ1147"/>
      <c r="AR1147" s="41"/>
      <c r="AT1147" s="41"/>
      <c r="AU1147" s="41"/>
      <c r="AW1147" s="22"/>
      <c r="AX1147" s="22"/>
      <c r="AY1147" s="22"/>
      <c r="AZ1147" s="22"/>
      <c r="BA1147" s="22"/>
      <c r="BB1147" s="22"/>
    </row>
    <row r="1148" spans="4:92" ht="14.4" x14ac:dyDescent="0.3">
      <c r="D1148" s="158" t="s">
        <v>184</v>
      </c>
      <c r="E1148" s="32">
        <v>39960.474305555559</v>
      </c>
      <c r="F1148" s="21">
        <f t="shared" si="1269"/>
        <v>75.793750000004366</v>
      </c>
      <c r="G1148" s="21">
        <f t="shared" si="1280"/>
        <v>75.793750000004366</v>
      </c>
      <c r="I1148" s="50">
        <v>1037</v>
      </c>
      <c r="J1148" s="21">
        <v>32775.300000000003</v>
      </c>
      <c r="K1148" s="21">
        <v>2.66</v>
      </c>
      <c r="L1148" s="21">
        <v>689</v>
      </c>
      <c r="M1148" s="51">
        <v>7.17</v>
      </c>
      <c r="N1148" s="40"/>
      <c r="O1148" s="40"/>
      <c r="P1148" s="40"/>
      <c r="R1148" s="22"/>
      <c r="S1148" s="22"/>
      <c r="T1148" s="22"/>
      <c r="U1148" s="52">
        <f t="shared" si="1270"/>
        <v>6.5135882268847056E-6</v>
      </c>
      <c r="V1148" s="52">
        <f t="shared" si="1271"/>
        <v>9.125947172430954E-4</v>
      </c>
      <c r="W1148" s="52">
        <f t="shared" si="1272"/>
        <v>2.7045660302681864E-6</v>
      </c>
      <c r="X1148" s="247">
        <f>W1148+V1148+SUM($U$1142:U1148)</f>
        <v>9.3175466405707227E-4</v>
      </c>
      <c r="Y1148" s="104">
        <f>W1148+V1148+SUM($U$1142:U1148)-$X$1142</f>
        <v>7.5848156791040911E-4</v>
      </c>
      <c r="Z1148" s="42"/>
      <c r="AA1148" s="1">
        <f t="shared" si="1281"/>
        <v>1.0196325964666268E-5</v>
      </c>
      <c r="AB1148" s="41">
        <f t="shared" si="1273"/>
        <v>8.0257446696471529E-2</v>
      </c>
      <c r="AC1148" s="48">
        <f t="shared" si="1274"/>
        <v>11.244573547390086</v>
      </c>
      <c r="AD1148" s="48">
        <f t="shared" si="1275"/>
        <v>0.98839785164422012</v>
      </c>
      <c r="AE1148" s="48">
        <f t="shared" si="1276"/>
        <v>5.3679778469275048</v>
      </c>
      <c r="AF1148" s="48">
        <f t="shared" si="1277"/>
        <v>0.98839785164422023</v>
      </c>
      <c r="AG1148" s="238">
        <f t="shared" si="1278"/>
        <v>4.377833978963162</v>
      </c>
      <c r="AH1148" s="48">
        <f t="shared" si="1279"/>
        <v>1.7460163201234488E-3</v>
      </c>
      <c r="AI1148" s="48">
        <f>AE1148+AC1148+SUM($AB$1142:AB1148)</f>
        <v>16.802540764180662</v>
      </c>
      <c r="AJ1148" s="48">
        <f>AE1148+AC1148+SUM($AB$1141:AB1148)-$AI$1142</f>
        <v>16.166921092245225</v>
      </c>
      <c r="AK1148" s="46"/>
      <c r="AL1148" s="86"/>
      <c r="AM1148" s="41"/>
      <c r="AN1148" s="41"/>
      <c r="AO1148" s="41"/>
      <c r="AP1148" s="41"/>
      <c r="AQ1148"/>
      <c r="AR1148" s="41"/>
      <c r="AT1148" s="41"/>
      <c r="AU1148" s="41"/>
      <c r="AW1148" s="22"/>
      <c r="AX1148" s="22"/>
      <c r="AY1148" s="22"/>
      <c r="AZ1148" s="22"/>
      <c r="BA1148" s="22"/>
      <c r="BB1148" s="22"/>
    </row>
    <row r="1149" spans="4:92" ht="14.4" x14ac:dyDescent="0.3">
      <c r="D1149" s="158" t="s">
        <v>185</v>
      </c>
      <c r="E1149" s="32">
        <v>39974.576388888891</v>
      </c>
      <c r="F1149" s="21">
        <f t="shared" si="1269"/>
        <v>89.895833333335759</v>
      </c>
      <c r="G1149" s="21">
        <f t="shared" si="1280"/>
        <v>89.895833333335759</v>
      </c>
      <c r="H1149" s="21"/>
      <c r="I1149" s="50">
        <v>1037</v>
      </c>
      <c r="J1149" s="21">
        <v>35670.1</v>
      </c>
      <c r="K1149" s="21">
        <v>4.12</v>
      </c>
      <c r="L1149" s="21">
        <v>897</v>
      </c>
      <c r="M1149" s="51">
        <v>7.17</v>
      </c>
      <c r="N1149" s="40"/>
      <c r="O1149" s="40"/>
      <c r="P1149" s="40"/>
      <c r="R1149" s="22"/>
      <c r="S1149" s="22"/>
      <c r="T1149" s="22"/>
      <c r="U1149" s="52">
        <f t="shared" si="1270"/>
        <v>1.0088715599535707E-5</v>
      </c>
      <c r="V1149" s="52">
        <f t="shared" si="1271"/>
        <v>1.4134925695644936E-3</v>
      </c>
      <c r="W1149" s="52">
        <f t="shared" si="1272"/>
        <v>4.1890270844755375E-6</v>
      </c>
      <c r="X1149" s="247">
        <f>W1149+V1149+SUM($U$1142:U1149)</f>
        <v>1.4442256930322134E-3</v>
      </c>
      <c r="Y1149" s="104">
        <f>W1149+V1149+SUM($U$1142:U1149)-$X$1142</f>
        <v>1.2709525968855502E-3</v>
      </c>
      <c r="Z1149" s="42"/>
      <c r="AA1149" s="1">
        <f t="shared" si="1281"/>
        <v>2.2369866809233134E-5</v>
      </c>
      <c r="AB1149" s="41">
        <f t="shared" si="1273"/>
        <v>8.7345993763834617E-2</v>
      </c>
      <c r="AC1149" s="48">
        <f t="shared" si="1274"/>
        <v>12.237723617869525</v>
      </c>
      <c r="AD1149" s="48">
        <f t="shared" si="1275"/>
        <v>1.0756957284276418</v>
      </c>
      <c r="AE1149" s="48">
        <f t="shared" si="1276"/>
        <v>5.842091654315559</v>
      </c>
      <c r="AF1149" s="48">
        <f t="shared" si="1277"/>
        <v>1.0756957284276418</v>
      </c>
      <c r="AG1149" s="238">
        <f t="shared" si="1278"/>
        <v>4.7644956968514043</v>
      </c>
      <c r="AH1149" s="48">
        <f t="shared" si="1279"/>
        <v>1.9002290365133321E-3</v>
      </c>
      <c r="AI1149" s="48">
        <f>AE1149+AC1149+SUM($AB$1142:AB1149)</f>
        <v>18.35715063581199</v>
      </c>
      <c r="AJ1149" s="48">
        <f>AE1149+AC1149+SUM($AB$1141:AB1149)-$AI$1142</f>
        <v>17.721530963876553</v>
      </c>
      <c r="AK1149" s="46"/>
      <c r="AL1149" s="86"/>
      <c r="AM1149" s="41"/>
      <c r="AN1149" s="41"/>
      <c r="AO1149" s="41"/>
      <c r="AP1149" s="41"/>
      <c r="AQ1149"/>
      <c r="AR1149" s="41"/>
      <c r="AT1149" s="41"/>
      <c r="AU1149" s="41"/>
      <c r="AW1149" s="22"/>
      <c r="AX1149" s="22"/>
      <c r="AY1149" s="22"/>
      <c r="AZ1149" s="22"/>
      <c r="BA1149" s="22"/>
      <c r="BB1149" s="22"/>
    </row>
    <row r="1150" spans="4:92" ht="13.5" customHeight="1" x14ac:dyDescent="0.3">
      <c r="D1150" s="33"/>
      <c r="E1150" s="32">
        <v>39993.599305555559</v>
      </c>
      <c r="F1150" s="21">
        <f t="shared" si="1269"/>
        <v>108.91875000000437</v>
      </c>
      <c r="G1150" s="21">
        <f t="shared" si="1280"/>
        <v>108.91875000000437</v>
      </c>
      <c r="H1150" s="21"/>
      <c r="I1150" s="50">
        <v>1037</v>
      </c>
      <c r="J1150" s="21">
        <v>45061</v>
      </c>
      <c r="K1150" s="21">
        <v>4.6399999999999997</v>
      </c>
      <c r="L1150" s="21">
        <v>1333</v>
      </c>
      <c r="M1150" s="51">
        <v>7.17</v>
      </c>
      <c r="N1150" s="40"/>
      <c r="O1150" s="40"/>
      <c r="P1150" s="40"/>
      <c r="R1150" s="22"/>
      <c r="S1150" s="22"/>
      <c r="T1150" s="22"/>
      <c r="U1150" s="52">
        <f t="shared" si="1270"/>
        <v>1.1362048636370311E-5</v>
      </c>
      <c r="V1150" s="52">
        <f t="shared" si="1271"/>
        <v>1.5918945443638955E-3</v>
      </c>
      <c r="W1150" s="52">
        <f t="shared" si="1272"/>
        <v>4.7177392407685661E-6</v>
      </c>
      <c r="X1150" s="247">
        <f>W1150+V1150+SUM($U$1142:U1150)</f>
        <v>1.6345184286242788E-3</v>
      </c>
      <c r="Y1150" s="104">
        <f>W1150+V1150+SUM($U$1142:U1150)-$X$1142</f>
        <v>1.4612453324776157E-3</v>
      </c>
      <c r="Z1150" s="42"/>
      <c r="AA1150" s="1">
        <f t="shared" si="1281"/>
        <v>3.1540618533671899E-5</v>
      </c>
      <c r="AB1150" s="41">
        <f t="shared" si="1273"/>
        <v>0.11034165379385401</v>
      </c>
      <c r="AC1150" s="48">
        <f t="shared" si="1274"/>
        <v>15.459560358530496</v>
      </c>
      <c r="AD1150" s="48">
        <f t="shared" si="1275"/>
        <v>1.3588951311792783</v>
      </c>
      <c r="AE1150" s="48">
        <f t="shared" si="1276"/>
        <v>7.3801444917483661</v>
      </c>
      <c r="AF1150" s="48">
        <f t="shared" si="1277"/>
        <v>1.3588951311792781</v>
      </c>
      <c r="AG1150" s="238">
        <f t="shared" si="1278"/>
        <v>6.0188488564882388</v>
      </c>
      <c r="AH1150" s="48">
        <f t="shared" si="1279"/>
        <v>2.4005040808499907E-3</v>
      </c>
      <c r="AI1150" s="48">
        <f>AE1150+AC1150+SUM($AB$1142:AB1150)</f>
        <v>23.227381867699624</v>
      </c>
      <c r="AJ1150" s="48">
        <f>AE1150+AC1150+SUM($AB$1141:AB1150)-$AI$1142</f>
        <v>22.591762195764186</v>
      </c>
      <c r="AK1150" s="46"/>
      <c r="AL1150" s="86"/>
      <c r="AM1150" s="41"/>
      <c r="AN1150" s="41"/>
      <c r="AO1150" s="41"/>
      <c r="AP1150" s="41"/>
      <c r="AQ1150"/>
      <c r="AR1150" s="41"/>
      <c r="AT1150" s="41"/>
      <c r="AU1150" s="41"/>
      <c r="AW1150" s="22"/>
      <c r="AX1150" s="22"/>
      <c r="AY1150" s="22"/>
      <c r="AZ1150" s="22"/>
      <c r="BA1150" s="22"/>
      <c r="BB1150" s="22"/>
    </row>
    <row r="1151" spans="4:92" ht="14.4" x14ac:dyDescent="0.3">
      <c r="D1151" s="33"/>
      <c r="E1151" s="32">
        <v>40010.384722222225</v>
      </c>
      <c r="F1151" s="21">
        <f t="shared" si="1269"/>
        <v>125.70416666667006</v>
      </c>
      <c r="G1151" s="21">
        <f t="shared" si="1280"/>
        <v>125.70416666667006</v>
      </c>
      <c r="H1151" s="21"/>
      <c r="I1151" s="50">
        <v>1037</v>
      </c>
      <c r="J1151" s="21">
        <v>49521.8</v>
      </c>
      <c r="K1151" s="21">
        <v>3.87</v>
      </c>
      <c r="L1151" s="21">
        <v>254</v>
      </c>
      <c r="M1151" s="51">
        <v>7.17</v>
      </c>
      <c r="N1151" s="40"/>
      <c r="O1151" s="40"/>
      <c r="P1151" s="40"/>
      <c r="R1151" s="22"/>
      <c r="S1151" s="22"/>
      <c r="T1151" s="22"/>
      <c r="U1151" s="52">
        <f t="shared" si="1270"/>
        <v>9.4765362549036878E-6</v>
      </c>
      <c r="V1151" s="52">
        <f t="shared" si="1271"/>
        <v>1.3277223893724734E-3</v>
      </c>
      <c r="W1151" s="52">
        <f t="shared" si="1272"/>
        <v>3.9348385477961959E-6</v>
      </c>
      <c r="X1151" s="247">
        <f>W1151+V1151+SUM($U$1142:U1151)</f>
        <v>1.3790399091947881E-3</v>
      </c>
      <c r="Y1151" s="104">
        <f>W1151+V1151+SUM($U$1142:U1151)-$X$1142</f>
        <v>1.205766813048125E-3</v>
      </c>
      <c r="Z1151" s="42"/>
      <c r="AA1151" s="1">
        <f t="shared" si="1281"/>
        <v>8.7217219281336336E-6</v>
      </c>
      <c r="AB1151" s="41">
        <f t="shared" si="1273"/>
        <v>0.1212648922759921</v>
      </c>
      <c r="AC1151" s="48">
        <f t="shared" si="1274"/>
        <v>16.989974837732753</v>
      </c>
      <c r="AD1151" s="48">
        <f t="shared" si="1275"/>
        <v>1.4934185416931267</v>
      </c>
      <c r="AE1151" s="48">
        <f t="shared" si="1276"/>
        <v>8.1107396527255133</v>
      </c>
      <c r="AF1151" s="48">
        <f t="shared" si="1277"/>
        <v>1.4934185416931269</v>
      </c>
      <c r="AG1151" s="238">
        <f t="shared" si="1278"/>
        <v>6.6146829697796177</v>
      </c>
      <c r="AH1151" s="48">
        <f t="shared" si="1279"/>
        <v>2.638141252769293E-3</v>
      </c>
      <c r="AI1151" s="48">
        <f>AE1151+AC1151+SUM($AB$1142:AB1151)</f>
        <v>25.609656400155018</v>
      </c>
      <c r="AJ1151" s="48">
        <f>AE1151+AC1151+SUM($AB$1141:AB1151)-$AI$1142</f>
        <v>24.974036728219581</v>
      </c>
      <c r="AK1151" s="46"/>
      <c r="AL1151" s="86"/>
      <c r="AM1151" s="41"/>
      <c r="AN1151" s="41"/>
      <c r="AO1151" s="41"/>
      <c r="AP1151" s="41"/>
      <c r="AQ1151"/>
      <c r="AR1151" s="41"/>
      <c r="AT1151" s="41"/>
      <c r="AU1151" s="41"/>
      <c r="AW1151" s="22"/>
      <c r="AX1151" s="22"/>
      <c r="AY1151" s="22"/>
      <c r="AZ1151" s="22"/>
      <c r="BA1151" s="22"/>
      <c r="BB1151" s="22"/>
    </row>
    <row r="1152" spans="4:92" ht="14.4" x14ac:dyDescent="0.3">
      <c r="D1152" s="22"/>
      <c r="E1152" s="32">
        <v>40021.510416666664</v>
      </c>
      <c r="F1152" s="21">
        <f t="shared" si="1269"/>
        <v>136.82986111110949</v>
      </c>
      <c r="G1152" s="21">
        <f t="shared" si="1280"/>
        <v>136.82986111110949</v>
      </c>
      <c r="H1152" s="21"/>
      <c r="I1152" s="50">
        <v>1037</v>
      </c>
      <c r="J1152" s="21">
        <v>51645.3</v>
      </c>
      <c r="K1152" s="21">
        <v>3.9</v>
      </c>
      <c r="L1152" s="21">
        <v>280</v>
      </c>
      <c r="M1152" s="51">
        <v>7.17</v>
      </c>
      <c r="N1152" s="40"/>
      <c r="O1152" s="40"/>
      <c r="P1152" s="40"/>
      <c r="R1152" s="22"/>
      <c r="S1152" s="22"/>
      <c r="T1152" s="22"/>
      <c r="U1152" s="52">
        <f t="shared" si="1270"/>
        <v>9.5499977762595296E-6</v>
      </c>
      <c r="V1152" s="52">
        <f t="shared" si="1271"/>
        <v>1.3380148109955158E-3</v>
      </c>
      <c r="W1152" s="52">
        <f t="shared" si="1272"/>
        <v>3.9653411721977168E-6</v>
      </c>
      <c r="X1152" s="247">
        <f>W1152+V1152+SUM($U$1142:U1152)</f>
        <v>1.3989128312184916E-3</v>
      </c>
      <c r="Y1152" s="104">
        <f>W1152+V1152+SUM($U$1142:U1152)-$X$1142</f>
        <v>1.2256397350718284E-3</v>
      </c>
      <c r="Z1152" s="42"/>
      <c r="AA1152" s="1">
        <f t="shared" si="1281"/>
        <v>-2.282475747080053E-6</v>
      </c>
      <c r="AB1152" s="41">
        <f t="shared" si="1273"/>
        <v>0.12646474362929649</v>
      </c>
      <c r="AC1152" s="48">
        <f t="shared" si="1274"/>
        <v>17.718506748283772</v>
      </c>
      <c r="AD1152" s="48">
        <f t="shared" si="1275"/>
        <v>1.557456486058747</v>
      </c>
      <c r="AE1152" s="48">
        <f t="shared" si="1276"/>
        <v>8.4585290233171033</v>
      </c>
      <c r="AF1152" s="48">
        <f t="shared" si="1277"/>
        <v>1.5574564860587468</v>
      </c>
      <c r="AG1152" s="238">
        <f t="shared" si="1278"/>
        <v>6.8983212722308007</v>
      </c>
      <c r="AH1152" s="48">
        <f t="shared" si="1279"/>
        <v>2.7512650275564694E-3</v>
      </c>
      <c r="AI1152" s="48">
        <f>AE1152+AC1152+SUM($AB$1142:AB1152)</f>
        <v>26.812442424926928</v>
      </c>
      <c r="AJ1152" s="48">
        <f>AE1152+AC1152+SUM($AB$1141:AB1152)-$AI$1142</f>
        <v>26.176822752991491</v>
      </c>
      <c r="AK1152" s="46"/>
      <c r="AL1152" s="86"/>
      <c r="AM1152" s="41"/>
      <c r="AN1152" s="41"/>
      <c r="AO1152" s="41"/>
      <c r="AP1152" s="41"/>
      <c r="AQ1152"/>
      <c r="AR1152" s="41"/>
      <c r="AT1152" s="41"/>
      <c r="AU1152" s="41"/>
      <c r="AW1152" s="22"/>
      <c r="AX1152" s="22"/>
      <c r="AY1152" s="22"/>
      <c r="AZ1152" s="22"/>
      <c r="BA1152" s="22"/>
      <c r="BB1152" s="22"/>
    </row>
    <row r="1153" spans="4:54" ht="14.4" x14ac:dyDescent="0.3">
      <c r="D1153" s="22"/>
      <c r="E1153" s="32">
        <v>40035.606249999997</v>
      </c>
      <c r="F1153" s="21">
        <f t="shared" si="1269"/>
        <v>150.92569444444234</v>
      </c>
      <c r="G1153" s="21">
        <f t="shared" si="1280"/>
        <v>150.92569444444234</v>
      </c>
      <c r="H1153" s="21"/>
      <c r="I1153" s="50">
        <v>1037</v>
      </c>
      <c r="J1153" s="21">
        <v>52396.1</v>
      </c>
      <c r="K1153" s="21">
        <v>4.29</v>
      </c>
      <c r="L1153" s="21">
        <v>479</v>
      </c>
      <c r="M1153" s="51">
        <v>7.17</v>
      </c>
      <c r="N1153" s="40"/>
      <c r="O1153" s="40"/>
      <c r="P1153" s="40"/>
      <c r="R1153" s="22"/>
      <c r="S1153" s="22"/>
      <c r="T1153" s="22"/>
      <c r="U1153" s="52">
        <f t="shared" si="1270"/>
        <v>1.0504997553885482E-5</v>
      </c>
      <c r="V1153" s="52">
        <f t="shared" si="1271"/>
        <v>1.4718162920950675E-3</v>
      </c>
      <c r="W1153" s="52">
        <f t="shared" si="1272"/>
        <v>4.3618752894174891E-6</v>
      </c>
      <c r="X1153" s="247">
        <f>W1153+V1153+SUM($U$1142:U1153)</f>
        <v>1.5436158439891485E-3</v>
      </c>
      <c r="Y1153" s="104">
        <f>W1153+V1153+SUM($U$1142:U1153)-$X$1142</f>
        <v>1.3703427478424853E-3</v>
      </c>
      <c r="Z1153" s="42"/>
      <c r="AA1153" s="1">
        <f t="shared" si="1281"/>
        <v>-2.1858568911145105E-6</v>
      </c>
      <c r="AB1153" s="41">
        <f t="shared" si="1273"/>
        <v>0.12830324063709536</v>
      </c>
      <c r="AC1153" s="48">
        <f t="shared" si="1274"/>
        <v>17.976091753436446</v>
      </c>
      <c r="AD1153" s="48">
        <f t="shared" si="1275"/>
        <v>1.5800982042738194</v>
      </c>
      <c r="AE1153" s="48">
        <f t="shared" si="1276"/>
        <v>8.5814959455870188</v>
      </c>
      <c r="AF1153" s="48">
        <f t="shared" si="1277"/>
        <v>1.5800982042738196</v>
      </c>
      <c r="AG1153" s="238">
        <f t="shared" si="1278"/>
        <v>6.9986064794266314</v>
      </c>
      <c r="AH1153" s="48">
        <f t="shared" si="1279"/>
        <v>2.7912618865676355E-3</v>
      </c>
      <c r="AI1153" s="48">
        <f>AE1153+AC1153+SUM($AB$1142:AB1153)</f>
        <v>27.32129759298661</v>
      </c>
      <c r="AJ1153" s="48">
        <f>AE1153+AC1153+SUM($AB$1141:AB1153)-$AI$1142</f>
        <v>26.685677921051173</v>
      </c>
      <c r="AK1153" s="46"/>
      <c r="AL1153" s="86"/>
      <c r="AM1153" s="41"/>
      <c r="AN1153" s="41"/>
      <c r="AO1153" s="41"/>
      <c r="AP1153" s="41"/>
      <c r="AQ1153"/>
      <c r="AR1153" s="41"/>
      <c r="AT1153" s="41"/>
      <c r="AU1153" s="41"/>
      <c r="AW1153" s="22"/>
      <c r="AX1153" s="22"/>
      <c r="AY1153" s="22"/>
      <c r="AZ1153" s="22"/>
      <c r="BA1153" s="22"/>
      <c r="BB1153" s="22"/>
    </row>
    <row r="1154" spans="4:54" ht="14.4" x14ac:dyDescent="0.3">
      <c r="D1154" s="22"/>
      <c r="E1154" s="32">
        <v>40049.584027777775</v>
      </c>
      <c r="F1154" s="21">
        <f t="shared" si="1269"/>
        <v>164.90347222222044</v>
      </c>
      <c r="G1154" s="21">
        <f t="shared" si="1280"/>
        <v>164.90347222222044</v>
      </c>
      <c r="H1154" s="21"/>
      <c r="I1154" s="50">
        <v>1037</v>
      </c>
      <c r="J1154" s="21">
        <v>52414</v>
      </c>
      <c r="K1154" s="21">
        <v>5.88</v>
      </c>
      <c r="L1154" s="21">
        <v>761</v>
      </c>
      <c r="M1154" s="51">
        <v>7.17</v>
      </c>
      <c r="N1154" s="40"/>
      <c r="O1154" s="40"/>
      <c r="P1154" s="40"/>
      <c r="R1154" s="22"/>
      <c r="S1154" s="22"/>
      <c r="T1154" s="22"/>
      <c r="U1154" s="52">
        <f t="shared" si="1270"/>
        <v>1.4398458185745136E-5</v>
      </c>
      <c r="V1154" s="52">
        <f t="shared" si="1271"/>
        <v>2.017314638116316E-3</v>
      </c>
      <c r="W1154" s="52">
        <f t="shared" si="1272"/>
        <v>5.9785143826980969E-6</v>
      </c>
      <c r="X1154" s="247">
        <f>W1154+V1154+SUM($U$1142:U1154)</f>
        <v>2.1051292872894226E-3</v>
      </c>
      <c r="Y1154" s="104">
        <f>W1154+V1154+SUM($U$1142:U1154)-$X$1142</f>
        <v>1.9318561911427594E-3</v>
      </c>
      <c r="Z1154" s="42"/>
      <c r="AA1154" s="1">
        <f t="shared" si="1281"/>
        <v>1.7980507699741196E-5</v>
      </c>
      <c r="AB1154" s="41">
        <f t="shared" si="1273"/>
        <v>0.12834707267817103</v>
      </c>
      <c r="AC1154" s="48">
        <f t="shared" si="1274"/>
        <v>17.982232898338196</v>
      </c>
      <c r="AD1154" s="48">
        <f t="shared" si="1275"/>
        <v>1.5806380108215685</v>
      </c>
      <c r="AE1154" s="48">
        <f t="shared" si="1276"/>
        <v>8.5844276290028834</v>
      </c>
      <c r="AF1154" s="48">
        <f t="shared" si="1277"/>
        <v>1.5806380108215683</v>
      </c>
      <c r="AG1154" s="238">
        <f t="shared" si="1278"/>
        <v>7.0009974027201922</v>
      </c>
      <c r="AH1154" s="48">
        <f t="shared" si="1279"/>
        <v>2.7922154611231759E-3</v>
      </c>
      <c r="AI1154" s="48">
        <f>AE1154+AC1154+SUM($AB$1142:AB1154)</f>
        <v>27.458717493982395</v>
      </c>
      <c r="AJ1154" s="48">
        <f>AE1154+AC1154+SUM($AB$1141:AB1154)-$AI$1142</f>
        <v>26.823097822046957</v>
      </c>
      <c r="AK1154" s="46"/>
      <c r="AL1154" s="86"/>
      <c r="AM1154" s="41"/>
      <c r="AN1154" s="41"/>
      <c r="AO1154" s="41"/>
      <c r="AP1154" s="41"/>
      <c r="AQ1154"/>
      <c r="AR1154" s="41"/>
      <c r="AT1154" s="41"/>
      <c r="AU1154" s="41"/>
      <c r="AW1154" s="22"/>
      <c r="AX1154" s="22"/>
      <c r="AY1154" s="22"/>
      <c r="AZ1154" s="22"/>
      <c r="BA1154" s="22"/>
      <c r="BB1154" s="22"/>
    </row>
    <row r="1155" spans="4:54" ht="14.4" x14ac:dyDescent="0.3">
      <c r="D1155" s="22"/>
      <c r="E1155" s="32">
        <v>40063.503472222219</v>
      </c>
      <c r="F1155" s="21">
        <f t="shared" si="1269"/>
        <v>178.82291666666424</v>
      </c>
      <c r="G1155" s="21">
        <f t="shared" si="1280"/>
        <v>178.82291666666424</v>
      </c>
      <c r="H1155" s="21"/>
      <c r="I1155" s="50">
        <v>1037</v>
      </c>
      <c r="J1155" s="21">
        <v>55379.5</v>
      </c>
      <c r="K1155" s="21">
        <v>5.51</v>
      </c>
      <c r="L1155" s="21">
        <v>1057</v>
      </c>
      <c r="M1155" s="51">
        <v>7.17</v>
      </c>
      <c r="N1155" s="40"/>
      <c r="O1155" s="40"/>
      <c r="P1155" s="40"/>
      <c r="R1155" s="22"/>
      <c r="S1155" s="22"/>
      <c r="T1155" s="22"/>
      <c r="U1155" s="52">
        <f t="shared" si="1270"/>
        <v>1.3492432755689745E-5</v>
      </c>
      <c r="V1155" s="52">
        <f t="shared" si="1271"/>
        <v>1.8903747714321259E-3</v>
      </c>
      <c r="W1155" s="52">
        <f t="shared" si="1272"/>
        <v>5.602315348412671E-6</v>
      </c>
      <c r="X1155" s="247">
        <f>W1155+V1155+SUM($U$1142:U1155)</f>
        <v>1.9913056543266368E-3</v>
      </c>
      <c r="Y1155" s="104">
        <f>W1155+V1155+SUM($U$1142:U1155)-$X$1142</f>
        <v>1.8180325581799736E-3</v>
      </c>
      <c r="Z1155" s="42"/>
      <c r="AA1155" s="1">
        <f t="shared" si="1281"/>
        <v>1.6718255673994632E-5</v>
      </c>
      <c r="AB1155" s="41">
        <f t="shared" si="1273"/>
        <v>0.13560874406419604</v>
      </c>
      <c r="AC1155" s="48">
        <f t="shared" si="1274"/>
        <v>18.999638775775939</v>
      </c>
      <c r="AD1155" s="48">
        <f t="shared" si="1275"/>
        <v>1.6700679726846461</v>
      </c>
      <c r="AE1155" s="48">
        <f t="shared" si="1276"/>
        <v>9.070120766977622</v>
      </c>
      <c r="AF1155" s="48">
        <f t="shared" si="1277"/>
        <v>1.6700679726846459</v>
      </c>
      <c r="AG1155" s="238">
        <f t="shared" si="1278"/>
        <v>7.3971025997623308</v>
      </c>
      <c r="AH1155" s="48">
        <f t="shared" si="1279"/>
        <v>2.9501945306458369E-3</v>
      </c>
      <c r="AI1155" s="48">
        <f>AE1155+AC1155+SUM($AB$1142:AB1155)</f>
        <v>29.097425253459072</v>
      </c>
      <c r="AJ1155" s="48">
        <f>AE1155+AC1155+SUM($AB$1141:AB1155)-$AI$1142</f>
        <v>28.461805581523635</v>
      </c>
      <c r="AK1155" s="46"/>
      <c r="AL1155" s="86"/>
      <c r="AM1155" s="41"/>
      <c r="AN1155" s="41"/>
      <c r="AO1155" s="41"/>
      <c r="AP1155" s="41"/>
      <c r="AQ1155"/>
      <c r="AR1155" s="41"/>
      <c r="AT1155" s="41"/>
      <c r="AU1155" s="41"/>
      <c r="AW1155" s="22"/>
      <c r="AX1155" s="22"/>
      <c r="AY1155" s="22"/>
      <c r="AZ1155" s="22"/>
      <c r="BA1155" s="22"/>
      <c r="BB1155" s="22"/>
    </row>
    <row r="1156" spans="4:54" ht="14.4" x14ac:dyDescent="0.3">
      <c r="D1156" s="22"/>
      <c r="E1156" s="32">
        <v>40077.480555555558</v>
      </c>
      <c r="F1156" s="21">
        <f t="shared" si="1269"/>
        <v>192.80000000000291</v>
      </c>
      <c r="G1156" s="21">
        <f t="shared" si="1280"/>
        <v>192.80000000000291</v>
      </c>
      <c r="H1156" s="21"/>
      <c r="I1156" s="50">
        <v>1037</v>
      </c>
      <c r="J1156" s="21">
        <v>54819.1</v>
      </c>
      <c r="K1156" s="21">
        <v>3.74</v>
      </c>
      <c r="L1156" s="21">
        <v>1406</v>
      </c>
      <c r="M1156" s="51">
        <v>7.17</v>
      </c>
      <c r="N1156" s="40"/>
      <c r="O1156" s="40"/>
      <c r="P1156" s="40"/>
      <c r="R1156" s="22"/>
      <c r="S1156" s="22"/>
      <c r="T1156" s="22"/>
      <c r="U1156" s="52">
        <f t="shared" si="1270"/>
        <v>9.1582029956950361E-6</v>
      </c>
      <c r="V1156" s="52">
        <f t="shared" si="1271"/>
        <v>1.2831218956726228E-3</v>
      </c>
      <c r="W1156" s="52">
        <f t="shared" si="1272"/>
        <v>3.8026605087229392E-6</v>
      </c>
      <c r="X1156" s="247">
        <f>W1156+V1156+SUM($U$1142:U1156)</f>
        <v>1.3914113267231392E-3</v>
      </c>
      <c r="Y1156" s="104">
        <f>W1156+V1156+SUM($U$1142:U1156)-$X$1142</f>
        <v>1.218138230576476E-3</v>
      </c>
      <c r="Z1156" s="42"/>
      <c r="AA1156" s="1">
        <f t="shared" si="1281"/>
        <v>-4.08657693408484E-6</v>
      </c>
      <c r="AB1156" s="41">
        <f t="shared" si="1273"/>
        <v>0.1342364828452689</v>
      </c>
      <c r="AC1156" s="48">
        <f t="shared" si="1274"/>
        <v>18.807376339857509</v>
      </c>
      <c r="AD1156" s="48">
        <f t="shared" si="1275"/>
        <v>1.6531681073573596</v>
      </c>
      <c r="AE1156" s="48">
        <f t="shared" si="1276"/>
        <v>8.9783377845055128</v>
      </c>
      <c r="AF1156" s="48">
        <f t="shared" si="1277"/>
        <v>1.6531681073573594</v>
      </c>
      <c r="AG1156" s="238">
        <f t="shared" si="1278"/>
        <v>7.3222493364264984</v>
      </c>
      <c r="AH1156" s="48">
        <f t="shared" si="1279"/>
        <v>2.9203407216556168E-3</v>
      </c>
      <c r="AI1156" s="48">
        <f>AE1156+AC1156+SUM($AB$1142:AB1156)</f>
        <v>28.947616317913802</v>
      </c>
      <c r="AJ1156" s="48">
        <f>AE1156+AC1156+SUM($AB$1141:AB1156)-$AI$1142</f>
        <v>28.311996645978365</v>
      </c>
      <c r="AK1156" s="46"/>
      <c r="AL1156" s="86"/>
      <c r="AM1156" s="41"/>
      <c r="AN1156" s="41"/>
      <c r="AO1156" s="41"/>
      <c r="AP1156" s="41"/>
      <c r="AQ1156"/>
      <c r="AR1156" s="41"/>
      <c r="AT1156" s="41"/>
      <c r="AU1156" s="41"/>
      <c r="AW1156" s="22"/>
      <c r="AX1156" s="22"/>
      <c r="AY1156" s="22"/>
      <c r="AZ1156" s="22"/>
      <c r="BA1156" s="22"/>
      <c r="BB1156" s="22"/>
    </row>
    <row r="1157" spans="4:54" ht="14.4" x14ac:dyDescent="0.3">
      <c r="D1157" s="22"/>
      <c r="E1157" s="32">
        <v>40091.479166666664</v>
      </c>
      <c r="F1157" s="21">
        <f t="shared" si="1269"/>
        <v>206.79861111110949</v>
      </c>
      <c r="G1157" s="21">
        <f t="shared" si="1280"/>
        <v>206.79861111110949</v>
      </c>
      <c r="H1157" s="21"/>
      <c r="I1157" s="50">
        <v>1037</v>
      </c>
      <c r="J1157" s="21">
        <v>55868.3</v>
      </c>
      <c r="K1157" s="21">
        <v>4.42</v>
      </c>
      <c r="L1157" s="21">
        <v>1714</v>
      </c>
      <c r="M1157" s="51">
        <v>7.17</v>
      </c>
      <c r="N1157" s="40"/>
      <c r="O1157" s="40"/>
      <c r="P1157" s="40"/>
      <c r="R1157" s="22"/>
      <c r="S1157" s="22"/>
      <c r="T1157" s="22"/>
      <c r="U1157" s="52">
        <f t="shared" si="1270"/>
        <v>1.0823330813094132E-5</v>
      </c>
      <c r="V1157" s="52">
        <f t="shared" si="1271"/>
        <v>1.5164167857949179E-3</v>
      </c>
      <c r="W1157" s="52">
        <f t="shared" si="1272"/>
        <v>4.4940533284907463E-6</v>
      </c>
      <c r="X1157" s="247">
        <f>W1157+V1157+SUM($U$1142:U1157)</f>
        <v>1.6362209404782962E-3</v>
      </c>
      <c r="Y1157" s="104">
        <f>W1157+V1157+SUM($U$1142:U1157)-$X$1142</f>
        <v>1.4629478443316331E-3</v>
      </c>
      <c r="Z1157" s="42"/>
      <c r="AA1157" s="1">
        <f t="shared" si="1281"/>
        <v>-1.4362793541331328E-5</v>
      </c>
      <c r="AB1157" s="41">
        <f t="shared" si="1273"/>
        <v>0.13680567711882058</v>
      </c>
      <c r="AC1157" s="48">
        <f t="shared" si="1274"/>
        <v>19.16733663208738</v>
      </c>
      <c r="AD1157" s="48">
        <f t="shared" si="1275"/>
        <v>1.6848086118209378</v>
      </c>
      <c r="AE1157" s="48">
        <f t="shared" si="1276"/>
        <v>9.1501770157862765</v>
      </c>
      <c r="AF1157" s="48">
        <f t="shared" si="1277"/>
        <v>1.684808611820938</v>
      </c>
      <c r="AG1157" s="238">
        <f t="shared" si="1278"/>
        <v>7.4623921699239242</v>
      </c>
      <c r="AH1157" s="48">
        <f t="shared" si="1279"/>
        <v>2.9762340414138965E-3</v>
      </c>
      <c r="AI1157" s="48">
        <f>AE1157+AC1157+SUM($AB$1142:AB1157)</f>
        <v>29.616221518543259</v>
      </c>
      <c r="AJ1157" s="48">
        <f>AE1157+AC1157+SUM($AB$1141:AB1157)-$AI$1142</f>
        <v>28.980601846607822</v>
      </c>
      <c r="AK1157" s="46"/>
      <c r="AL1157" s="86"/>
      <c r="AM1157" s="41"/>
      <c r="AN1157" s="41"/>
      <c r="AO1157" s="41"/>
      <c r="AP1157" s="41"/>
      <c r="AQ1157"/>
      <c r="AR1157" s="41"/>
      <c r="AT1157" s="41"/>
      <c r="AU1157" s="41"/>
      <c r="AW1157" s="22"/>
      <c r="AX1157" s="22"/>
      <c r="AY1157" s="22"/>
      <c r="AZ1157" s="22"/>
      <c r="BA1157" s="22"/>
      <c r="BB1157" s="22"/>
    </row>
    <row r="1158" spans="4:54" ht="14.4" x14ac:dyDescent="0.3">
      <c r="D1158" s="22"/>
      <c r="E1158" s="32">
        <v>40105.563194444447</v>
      </c>
      <c r="F1158" s="21">
        <f t="shared" si="1269"/>
        <v>220.88263888889196</v>
      </c>
      <c r="G1158" s="21">
        <f t="shared" si="1280"/>
        <v>220.88263888889196</v>
      </c>
      <c r="H1158" s="21"/>
      <c r="I1158" s="50">
        <v>1037</v>
      </c>
      <c r="J1158" s="21">
        <v>53836</v>
      </c>
      <c r="K1158" s="21">
        <v>4.84</v>
      </c>
      <c r="L1158" s="21">
        <v>2039</v>
      </c>
      <c r="M1158" s="51">
        <v>7.17</v>
      </c>
      <c r="N1158" s="40"/>
      <c r="O1158" s="40"/>
      <c r="P1158" s="40"/>
      <c r="R1158" s="22"/>
      <c r="S1158" s="22"/>
      <c r="T1158" s="22"/>
      <c r="U1158" s="52">
        <f t="shared" si="1270"/>
        <v>1.1851792112075929E-5</v>
      </c>
      <c r="V1158" s="52">
        <f t="shared" si="1271"/>
        <v>1.6605106885175119E-3</v>
      </c>
      <c r="W1158" s="52">
        <f t="shared" si="1272"/>
        <v>4.9210900701120379E-6</v>
      </c>
      <c r="X1158" s="247">
        <f>W1158+V1158+SUM($U$1142:U1158)</f>
        <v>1.7925936720545874E-3</v>
      </c>
      <c r="Y1158" s="104">
        <f>W1158+V1158+SUM($U$1142:U1158)-$X$1142</f>
        <v>1.6193205759079243E-3</v>
      </c>
      <c r="Z1158" s="42"/>
      <c r="AA1158" s="1">
        <f t="shared" si="1281"/>
        <v>-2.4887374600119211E-6</v>
      </c>
      <c r="AB1158" s="41">
        <f t="shared" si="1273"/>
        <v>0.13182914879043794</v>
      </c>
      <c r="AC1158" s="48">
        <f t="shared" si="1274"/>
        <v>18.470093683270406</v>
      </c>
      <c r="AD1158" s="48">
        <f t="shared" si="1275"/>
        <v>1.6235209667377031</v>
      </c>
      <c r="AE1158" s="48">
        <f t="shared" si="1276"/>
        <v>8.8173244903079198</v>
      </c>
      <c r="AF1158" s="48">
        <f t="shared" si="1277"/>
        <v>1.6235209667377031</v>
      </c>
      <c r="AG1158" s="238">
        <f t="shared" si="1278"/>
        <v>7.190935554867866</v>
      </c>
      <c r="AH1158" s="48">
        <f t="shared" si="1279"/>
        <v>2.8679687023510383E-3</v>
      </c>
      <c r="AI1158" s="48">
        <f>AE1158+AC1158+SUM($AB$1142:AB1158)</f>
        <v>28.717955193038364</v>
      </c>
      <c r="AJ1158" s="48">
        <f>AE1158+AC1158+SUM($AB$1141:AB1158)-$AI$1142</f>
        <v>28.082335521102927</v>
      </c>
      <c r="AK1158" s="46"/>
      <c r="AL1158" s="86"/>
      <c r="AM1158" s="41"/>
      <c r="AN1158" s="41"/>
      <c r="AO1158" s="41"/>
      <c r="AP1158" s="41"/>
      <c r="AQ1158"/>
      <c r="AR1158" s="41"/>
      <c r="AT1158" s="41"/>
      <c r="AU1158" s="41"/>
      <c r="AW1158" s="22"/>
      <c r="AX1158" s="22"/>
      <c r="AY1158" s="22"/>
      <c r="AZ1158" s="22"/>
      <c r="BA1158" s="22"/>
      <c r="BB1158" s="22"/>
    </row>
    <row r="1159" spans="4:54" ht="14.4" x14ac:dyDescent="0.3">
      <c r="D1159" s="22"/>
      <c r="E1159" s="32">
        <v>40119.48541666667</v>
      </c>
      <c r="F1159" s="21">
        <f t="shared" si="1269"/>
        <v>234.80486111111531</v>
      </c>
      <c r="G1159" s="21">
        <f t="shared" si="1280"/>
        <v>234.80486111111531</v>
      </c>
      <c r="H1159" s="21"/>
      <c r="I1159" s="50">
        <v>1037</v>
      </c>
      <c r="J1159" s="21">
        <v>54100</v>
      </c>
      <c r="K1159" s="21">
        <v>5.75</v>
      </c>
      <c r="L1159" s="21">
        <v>2343</v>
      </c>
      <c r="M1159" s="51">
        <v>7.17</v>
      </c>
      <c r="N1159" s="40"/>
      <c r="O1159" s="40"/>
      <c r="P1159" s="40"/>
      <c r="R1159" s="22"/>
      <c r="S1159" s="22"/>
      <c r="T1159" s="22"/>
      <c r="U1159" s="52">
        <f t="shared" si="1270"/>
        <v>1.4080124926536486E-5</v>
      </c>
      <c r="V1159" s="52">
        <f t="shared" si="1271"/>
        <v>1.9727141444164657E-3</v>
      </c>
      <c r="W1159" s="52">
        <f t="shared" si="1272"/>
        <v>5.8463363436248397E-6</v>
      </c>
      <c r="X1159" s="247">
        <f>W1159+V1159+SUM($U$1142:U1159)</f>
        <v>2.1198024991535905E-3</v>
      </c>
      <c r="Y1159" s="104">
        <f>W1159+V1159+SUM($U$1142:U1159)-$X$1142</f>
        <v>1.9465294030069273E-3</v>
      </c>
      <c r="Z1159" s="42"/>
      <c r="AA1159" s="1">
        <f t="shared" si="1281"/>
        <v>1.6708611879218713E-5</v>
      </c>
      <c r="AB1159" s="41">
        <f t="shared" si="1273"/>
        <v>0.13247561017836937</v>
      </c>
      <c r="AC1159" s="48">
        <f t="shared" si="1274"/>
        <v>18.560666993553181</v>
      </c>
      <c r="AD1159" s="48">
        <f t="shared" si="1275"/>
        <v>1.6314823593972383</v>
      </c>
      <c r="AE1159" s="48">
        <f t="shared" si="1276"/>
        <v>8.8605627261620175</v>
      </c>
      <c r="AF1159" s="48">
        <f t="shared" si="1277"/>
        <v>1.6314823593972383</v>
      </c>
      <c r="AG1159" s="238">
        <f t="shared" si="1278"/>
        <v>7.2261983341695419</v>
      </c>
      <c r="AH1159" s="48">
        <f t="shared" si="1279"/>
        <v>2.8820325952372233E-3</v>
      </c>
      <c r="AI1159" s="48">
        <f>AE1159+AC1159+SUM($AB$1142:AB1159)</f>
        <v>28.984242349353607</v>
      </c>
      <c r="AJ1159" s="48">
        <f>AE1159+AC1159+SUM($AB$1141:AB1159)-$AI$1142</f>
        <v>28.34862267741817</v>
      </c>
      <c r="AK1159" s="46"/>
      <c r="AL1159" s="86"/>
      <c r="AM1159" s="41"/>
      <c r="AN1159" s="41"/>
      <c r="AO1159" s="41"/>
      <c r="AP1159" s="41"/>
      <c r="AQ1159"/>
      <c r="AR1159" s="41"/>
      <c r="AT1159" s="41"/>
      <c r="AU1159" s="41"/>
      <c r="AW1159" s="22"/>
      <c r="AX1159" s="22"/>
      <c r="AY1159" s="22"/>
      <c r="AZ1159" s="22"/>
      <c r="BA1159" s="22"/>
      <c r="BB1159" s="22"/>
    </row>
    <row r="1160" spans="4:54" ht="14.4" x14ac:dyDescent="0.3">
      <c r="D1160" s="22"/>
      <c r="E1160" s="32">
        <v>40161.557638888888</v>
      </c>
      <c r="F1160" s="21">
        <f t="shared" si="1269"/>
        <v>276.87708333333285</v>
      </c>
      <c r="G1160" s="21">
        <f t="shared" si="1280"/>
        <v>276.87708333333285</v>
      </c>
      <c r="H1160" s="21"/>
      <c r="I1160" s="50">
        <v>1037</v>
      </c>
      <c r="J1160" s="21">
        <v>57612</v>
      </c>
      <c r="K1160" s="21">
        <v>4.17</v>
      </c>
      <c r="L1160" s="21">
        <v>2579</v>
      </c>
      <c r="M1160" s="51">
        <v>7.17</v>
      </c>
      <c r="N1160" s="40"/>
      <c r="O1160" s="40"/>
      <c r="P1160" s="40"/>
      <c r="R1160" s="22"/>
      <c r="S1160" s="22"/>
      <c r="T1160" s="22"/>
      <c r="U1160" s="52">
        <f t="shared" si="1270"/>
        <v>1.0211151468462113E-5</v>
      </c>
      <c r="V1160" s="52">
        <f t="shared" si="1271"/>
        <v>1.4306466056028975E-3</v>
      </c>
      <c r="W1160" s="52">
        <f t="shared" si="1272"/>
        <v>4.2398647918114048E-6</v>
      </c>
      <c r="X1160" s="247">
        <f>W1160+V1160+SUM($U$1142:U1160)</f>
        <v>1.586339640256671E-3</v>
      </c>
      <c r="Y1160" s="104">
        <f>W1160+V1160+SUM($U$1142:U1160)-$X$1142</f>
        <v>1.4130665441100078E-3</v>
      </c>
      <c r="Z1160" s="42"/>
      <c r="AA1160" s="1">
        <f t="shared" si="1281"/>
        <v>-1.563499168176958E-6</v>
      </c>
      <c r="AB1160" s="41">
        <f t="shared" si="1273"/>
        <v>0.14107550561175999</v>
      </c>
      <c r="AC1160" s="48">
        <f t="shared" si="1274"/>
        <v>19.76556648489068</v>
      </c>
      <c r="AD1160" s="48">
        <f t="shared" si="1275"/>
        <v>1.7373930072013624</v>
      </c>
      <c r="AE1160" s="48">
        <f t="shared" si="1276"/>
        <v>9.4357622879786724</v>
      </c>
      <c r="AF1160" s="48">
        <f t="shared" si="1277"/>
        <v>1.7373930072013624</v>
      </c>
      <c r="AG1160" s="238">
        <f t="shared" si="1278"/>
        <v>7.6953001557888303</v>
      </c>
      <c r="AH1160" s="48">
        <f t="shared" si="1279"/>
        <v>3.0691249884807195E-3</v>
      </c>
      <c r="AI1160" s="48">
        <f>AE1160+AC1160+SUM($AB$1142:AB1160)</f>
        <v>30.90541690811952</v>
      </c>
      <c r="AJ1160" s="48">
        <f>AE1160+AC1160+SUM($AB$1141:AB1160)-$AI$1142</f>
        <v>30.269797236184083</v>
      </c>
      <c r="AK1160" s="46"/>
      <c r="AL1160" s="86"/>
      <c r="AM1160" s="41"/>
      <c r="AN1160" s="41"/>
      <c r="AO1160" s="41"/>
      <c r="AP1160" s="41"/>
      <c r="AQ1160"/>
      <c r="AR1160" s="41"/>
      <c r="AT1160" s="41"/>
      <c r="AU1160" s="41"/>
      <c r="AW1160" s="22"/>
      <c r="AX1160" s="22"/>
      <c r="AY1160" s="22"/>
      <c r="AZ1160" s="22"/>
      <c r="BA1160" s="22"/>
      <c r="BB1160" s="22"/>
    </row>
    <row r="1161" spans="4:54" ht="14.4" x14ac:dyDescent="0.3">
      <c r="D1161" s="22"/>
      <c r="E1161" s="32">
        <v>40189.504861111112</v>
      </c>
      <c r="F1161" s="21">
        <f t="shared" si="1269"/>
        <v>304.82430555555766</v>
      </c>
      <c r="G1161" s="21">
        <f t="shared" si="1280"/>
        <v>304.82430555555766</v>
      </c>
      <c r="H1161" s="21"/>
      <c r="I1161" s="50">
        <v>1037</v>
      </c>
      <c r="J1161" s="21">
        <v>56770.9</v>
      </c>
      <c r="K1161" s="21">
        <v>4.32</v>
      </c>
      <c r="L1161" s="21">
        <v>2803</v>
      </c>
      <c r="M1161" s="51">
        <v>7.17</v>
      </c>
      <c r="N1161" s="40"/>
      <c r="O1161" s="40"/>
      <c r="P1161" s="40"/>
      <c r="R1161" s="22"/>
      <c r="S1161" s="22"/>
      <c r="T1161" s="22"/>
      <c r="U1161" s="52">
        <f t="shared" si="1270"/>
        <v>1.0578459075241325E-5</v>
      </c>
      <c r="V1161" s="52">
        <f t="shared" si="1271"/>
        <v>1.48210871371811E-3</v>
      </c>
      <c r="W1161" s="52">
        <f t="shared" si="1272"/>
        <v>4.39237791381901E-6</v>
      </c>
      <c r="X1161" s="247">
        <f>W1161+V1161+SUM($U$1142:U1161)</f>
        <v>1.6485327205691322E-3</v>
      </c>
      <c r="Y1161" s="104">
        <f>W1161+V1161+SUM($U$1142:U1161)-$X$1142</f>
        <v>1.4752596244224691E-3</v>
      </c>
      <c r="Z1161" s="42"/>
      <c r="AA1161" s="1">
        <f t="shared" si="1281"/>
        <v>-4.0826288036840198E-6</v>
      </c>
      <c r="AB1161" s="41">
        <f t="shared" si="1273"/>
        <v>0.13901588942468004</v>
      </c>
      <c r="AC1161" s="48">
        <f t="shared" si="1274"/>
        <v>19.477001290652648</v>
      </c>
      <c r="AD1161" s="48">
        <f t="shared" si="1275"/>
        <v>1.7120281308152436</v>
      </c>
      <c r="AE1161" s="48">
        <f t="shared" si="1276"/>
        <v>9.2980059236722976</v>
      </c>
      <c r="AF1161" s="48">
        <f t="shared" si="1277"/>
        <v>1.7120281308152436</v>
      </c>
      <c r="AG1161" s="238">
        <f t="shared" si="1278"/>
        <v>7.5829534752182202</v>
      </c>
      <c r="AH1161" s="48">
        <f t="shared" si="1279"/>
        <v>3.0243176388346192E-3</v>
      </c>
      <c r="AI1161" s="48">
        <f>AE1161+AC1161+SUM($AB$1142:AB1161)</f>
        <v>30.618111238999791</v>
      </c>
      <c r="AJ1161" s="48">
        <f>AE1161+AC1161+SUM($AB$1141:AB1161)-$AI$1142</f>
        <v>29.982491567064354</v>
      </c>
      <c r="AK1161" s="46"/>
      <c r="AL1161" s="86"/>
      <c r="AM1161" s="41"/>
      <c r="AN1161" s="41"/>
      <c r="AO1161" s="41"/>
      <c r="AP1161" s="41"/>
      <c r="AQ1161"/>
      <c r="AR1161" s="41"/>
      <c r="AT1161" s="41"/>
      <c r="AU1161" s="41"/>
      <c r="AW1161" s="22"/>
      <c r="AX1161" s="22"/>
      <c r="AY1161" s="22"/>
      <c r="AZ1161" s="22"/>
      <c r="BA1161" s="22"/>
      <c r="BB1161" s="22"/>
    </row>
    <row r="1162" spans="4:54" ht="14.4" x14ac:dyDescent="0.3">
      <c r="D1162" s="22"/>
      <c r="E1162" s="32">
        <v>40203.626388888886</v>
      </c>
      <c r="F1162" s="21">
        <f t="shared" si="1269"/>
        <v>318.94583333333139</v>
      </c>
      <c r="G1162" s="21">
        <f t="shared" si="1280"/>
        <v>318.94583333333139</v>
      </c>
      <c r="H1162" s="21"/>
      <c r="I1162" s="50">
        <v>1037</v>
      </c>
      <c r="J1162" s="21">
        <v>57949</v>
      </c>
      <c r="K1162" s="21">
        <v>6.99</v>
      </c>
      <c r="L1162" s="98">
        <v>3009</v>
      </c>
      <c r="M1162" s="51">
        <v>7.17</v>
      </c>
      <c r="N1162" s="40"/>
      <c r="O1162" s="40"/>
      <c r="P1162" s="40"/>
      <c r="R1162" s="22"/>
      <c r="S1162" s="22"/>
      <c r="T1162" s="22"/>
      <c r="U1162" s="52">
        <f t="shared" si="1270"/>
        <v>1.711653447591131E-5</v>
      </c>
      <c r="V1162" s="52">
        <f t="shared" si="1271"/>
        <v>2.3981342381688858E-3</v>
      </c>
      <c r="W1162" s="52">
        <f t="shared" si="1272"/>
        <v>7.1071114855543705E-6</v>
      </c>
      <c r="X1162" s="247">
        <f>W1162+V1162+SUM($U$1142:U1162)</f>
        <v>2.5843895130675549E-3</v>
      </c>
      <c r="Y1162" s="104">
        <f>W1162+V1162+SUM($U$1142:U1162)-$X$1142</f>
        <v>2.4111164169208915E-3</v>
      </c>
      <c r="Z1162" s="42"/>
      <c r="AA1162" s="1">
        <f t="shared" si="1281"/>
        <v>2.4595517912024356E-6</v>
      </c>
      <c r="AB1162" s="41">
        <f t="shared" si="1273"/>
        <v>0.14190072336832396</v>
      </c>
      <c r="AC1162" s="48">
        <f t="shared" si="1274"/>
        <v>19.881184687789524</v>
      </c>
      <c r="AD1162" s="48">
        <f t="shared" si="1275"/>
        <v>1.7475558455584206</v>
      </c>
      <c r="AE1162" s="48">
        <f t="shared" si="1276"/>
        <v>9.4909565511712159</v>
      </c>
      <c r="AF1162" s="48">
        <f t="shared" si="1277"/>
        <v>1.7475558455584208</v>
      </c>
      <c r="AG1162" s="238">
        <f t="shared" si="1278"/>
        <v>7.7403136278519558</v>
      </c>
      <c r="AH1162" s="48">
        <f t="shared" si="1279"/>
        <v>3.0870777608392212E-3</v>
      </c>
      <c r="AI1162" s="48">
        <f>AE1162+AC1162+SUM($AB$1142:AB1162)</f>
        <v>31.357145987003914</v>
      </c>
      <c r="AJ1162" s="48">
        <f>AE1162+AC1162+SUM($AB$1141:AB1162)-$AI$1142</f>
        <v>30.721526315068477</v>
      </c>
      <c r="AK1162" s="95"/>
      <c r="AL1162" s="161"/>
      <c r="AM1162" s="41"/>
      <c r="AN1162" s="41"/>
      <c r="AO1162" s="41"/>
      <c r="AP1162" s="41"/>
      <c r="AQ1162"/>
      <c r="AR1162" s="41"/>
      <c r="AT1162" s="41"/>
      <c r="AU1162" s="41"/>
      <c r="AW1162" s="22"/>
      <c r="AX1162" s="22"/>
      <c r="AY1162" s="22"/>
      <c r="AZ1162" s="22"/>
      <c r="BA1162" s="22"/>
      <c r="BB1162" s="22"/>
    </row>
    <row r="1163" spans="4:54" ht="14.4" x14ac:dyDescent="0.3">
      <c r="E1163" s="32">
        <v>40288.607638888891</v>
      </c>
      <c r="F1163" s="21">
        <f t="shared" si="1269"/>
        <v>403.92708333333576</v>
      </c>
      <c r="G1163" s="21">
        <f t="shared" si="1280"/>
        <v>403.92708333333576</v>
      </c>
      <c r="H1163" s="21"/>
      <c r="I1163" s="50">
        <v>1037</v>
      </c>
      <c r="J1163" s="21">
        <v>60937</v>
      </c>
      <c r="K1163" s="21">
        <v>1.24</v>
      </c>
      <c r="L1163" s="21">
        <v>48</v>
      </c>
      <c r="M1163" s="51">
        <v>7.17</v>
      </c>
      <c r="N1163" s="40"/>
      <c r="O1163" s="40"/>
      <c r="P1163" s="40"/>
      <c r="R1163" s="22"/>
      <c r="S1163" s="22"/>
      <c r="T1163" s="22"/>
      <c r="U1163" s="52">
        <f t="shared" si="1270"/>
        <v>3.0364095493748244E-6</v>
      </c>
      <c r="V1163" s="52">
        <f t="shared" si="1271"/>
        <v>4.2542009375242041E-4</v>
      </c>
      <c r="W1163" s="52">
        <f t="shared" si="1272"/>
        <v>1.2607751419295304E-6</v>
      </c>
      <c r="X1163" s="247">
        <f>W1163+V1163+SUM($U$1142:U1163)</f>
        <v>6.0886544185683941E-4</v>
      </c>
      <c r="Y1163" s="104">
        <f>W1163+V1163+SUM($U$1142:U1163)-$X$1142</f>
        <v>4.355923457101762E-4</v>
      </c>
      <c r="Z1163" s="42"/>
      <c r="AA1163" s="1">
        <f t="shared" si="1281"/>
        <v>-9.4104027235594208E-6</v>
      </c>
      <c r="AB1163" s="41">
        <f t="shared" si="1273"/>
        <v>0.14921749089536587</v>
      </c>
      <c r="AC1163" s="48">
        <f t="shared" si="1274"/>
        <v>20.90630988144455</v>
      </c>
      <c r="AD1163" s="48">
        <f t="shared" si="1275"/>
        <v>1.8376643352049822</v>
      </c>
      <c r="AE1163" s="48">
        <f t="shared" si="1276"/>
        <v>9.9803347660653401</v>
      </c>
      <c r="AF1163" s="48">
        <f t="shared" si="1277"/>
        <v>1.8376643352049817</v>
      </c>
      <c r="AG1163" s="238">
        <f t="shared" si="1278"/>
        <v>8.1394241754027625</v>
      </c>
      <c r="AH1163" s="48">
        <f t="shared" si="1279"/>
        <v>3.2462554575965006E-3</v>
      </c>
      <c r="AI1163" s="48">
        <f>AE1163+AC1163+SUM($AB$1142:AB1163)</f>
        <v>33.020866886448431</v>
      </c>
      <c r="AJ1163" s="48">
        <f>AE1163+AC1163+SUM($AB$1141:AB1163)-$AI$1142</f>
        <v>32.385247214512994</v>
      </c>
      <c r="AK1163" s="46"/>
      <c r="AL1163" s="86"/>
      <c r="AM1163" s="41"/>
      <c r="AN1163" s="41"/>
      <c r="AO1163" s="41"/>
      <c r="AP1163" s="41"/>
      <c r="AQ1163"/>
      <c r="AR1163" s="41"/>
      <c r="AT1163" s="41"/>
      <c r="AU1163" s="41"/>
      <c r="AW1163" s="22"/>
      <c r="AX1163" s="22"/>
      <c r="AY1163" s="22"/>
      <c r="AZ1163" s="22"/>
      <c r="BA1163" s="22"/>
      <c r="BB1163" s="22"/>
    </row>
    <row r="1164" spans="4:54" ht="14.4" x14ac:dyDescent="0.3">
      <c r="E1164" s="32">
        <v>40364.429861111108</v>
      </c>
      <c r="F1164" s="21">
        <f t="shared" si="1269"/>
        <v>479.74930555555329</v>
      </c>
      <c r="G1164" s="21">
        <f t="shared" si="1280"/>
        <v>479.74930555555329</v>
      </c>
      <c r="H1164" s="21"/>
      <c r="I1164" s="50">
        <v>1037</v>
      </c>
      <c r="J1164" s="21">
        <v>64931</v>
      </c>
      <c r="K1164" s="21">
        <v>1.8</v>
      </c>
      <c r="L1164" s="21">
        <v>17</v>
      </c>
      <c r="M1164" s="51">
        <v>7.17</v>
      </c>
      <c r="N1164" s="40"/>
      <c r="O1164" s="40"/>
      <c r="P1164" s="40"/>
      <c r="R1164" s="22"/>
      <c r="S1164" s="22"/>
      <c r="T1164" s="22"/>
      <c r="U1164" s="52">
        <f t="shared" si="1270"/>
        <v>4.4076912813505524E-6</v>
      </c>
      <c r="V1164" s="52">
        <f t="shared" si="1271"/>
        <v>6.1754529738254583E-4</v>
      </c>
      <c r="W1164" s="52">
        <f t="shared" si="1272"/>
        <v>1.830157464091254E-6</v>
      </c>
      <c r="X1164" s="247">
        <f>W1164+V1164+SUM($U$1142:U1164)</f>
        <v>8.0596771909047704E-4</v>
      </c>
      <c r="Y1164" s="104">
        <f>W1164+V1164+SUM($U$1142:U1164)-$X$1142</f>
        <v>6.3269462294381377E-4</v>
      </c>
      <c r="Z1164" s="42"/>
      <c r="AA1164" s="1">
        <f t="shared" si="1281"/>
        <v>-8.5101838143271354E-6</v>
      </c>
      <c r="AB1164" s="41">
        <f t="shared" si="1273"/>
        <v>0.15899766810520705</v>
      </c>
      <c r="AC1164" s="48">
        <f t="shared" si="1274"/>
        <v>22.276574280192264</v>
      </c>
      <c r="AD1164" s="48">
        <f t="shared" si="1275"/>
        <v>1.9581105559708334</v>
      </c>
      <c r="AE1164" s="48">
        <f t="shared" si="1276"/>
        <v>10.634476864555012</v>
      </c>
      <c r="AF1164" s="48">
        <f t="shared" si="1277"/>
        <v>1.9581105559708338</v>
      </c>
      <c r="AG1164" s="238">
        <f t="shared" si="1278"/>
        <v>8.6729072834743572</v>
      </c>
      <c r="AH1164" s="48">
        <f t="shared" si="1279"/>
        <v>3.4590251098215933E-3</v>
      </c>
      <c r="AI1164" s="48">
        <f>AE1164+AC1164+SUM($AB$1142:AB1164)</f>
        <v>35.204271051791025</v>
      </c>
      <c r="AJ1164" s="48">
        <f>AE1164+AC1164+SUM($AB$1141:AB1164)-$AI$1142</f>
        <v>34.568651379855588</v>
      </c>
      <c r="AK1164" s="46"/>
      <c r="AL1164" s="86"/>
      <c r="AM1164" s="41"/>
      <c r="AN1164" s="41"/>
      <c r="AO1164" s="41"/>
      <c r="AP1164" s="41"/>
      <c r="AQ1164"/>
      <c r="AR1164" s="41"/>
      <c r="AT1164" s="41"/>
      <c r="AU1164" s="41"/>
      <c r="AW1164" s="22"/>
      <c r="AX1164" s="22"/>
      <c r="AY1164" s="22"/>
      <c r="AZ1164" s="22"/>
      <c r="BA1164" s="22"/>
      <c r="BB1164" s="22"/>
    </row>
    <row r="1165" spans="4:54" ht="14.4" x14ac:dyDescent="0.3">
      <c r="E1165" s="32">
        <v>40437.620138888888</v>
      </c>
      <c r="F1165" s="21">
        <f t="shared" si="1269"/>
        <v>552.93958333333285</v>
      </c>
      <c r="G1165" s="21">
        <f t="shared" si="1280"/>
        <v>552.93958333333285</v>
      </c>
      <c r="H1165" s="21"/>
      <c r="I1165" s="50">
        <v>1037</v>
      </c>
      <c r="J1165" s="21">
        <v>60931</v>
      </c>
      <c r="K1165" s="21">
        <v>1.82</v>
      </c>
      <c r="L1165" s="21">
        <v>16</v>
      </c>
      <c r="M1165" s="51">
        <v>7.17</v>
      </c>
      <c r="N1165" s="40"/>
      <c r="O1165" s="40"/>
      <c r="P1165" s="40"/>
      <c r="R1165" s="22"/>
      <c r="S1165" s="22"/>
      <c r="T1165" s="22"/>
      <c r="U1165" s="52">
        <f t="shared" si="1270"/>
        <v>4.4566656289211139E-6</v>
      </c>
      <c r="V1165" s="52">
        <f t="shared" si="1271"/>
        <v>6.2440691179790745E-4</v>
      </c>
      <c r="W1165" s="52">
        <f t="shared" si="1272"/>
        <v>1.8504925470256014E-6</v>
      </c>
      <c r="X1165" s="247">
        <f>W1165+V1165+SUM($U$1142:U1165)</f>
        <v>8.1730633421769417E-4</v>
      </c>
      <c r="Y1165" s="104">
        <f>W1165+V1165+SUM($U$1142:U1165)-$X$1142</f>
        <v>6.4403323807103101E-4</v>
      </c>
      <c r="Z1165" s="42"/>
      <c r="AA1165" s="1">
        <f t="shared" si="1281"/>
        <v>-6.7730623307976E-6</v>
      </c>
      <c r="AB1165" s="41">
        <f t="shared" si="1273"/>
        <v>0.14920279859109473</v>
      </c>
      <c r="AC1165" s="48">
        <f t="shared" si="1274"/>
        <v>20.904251397119939</v>
      </c>
      <c r="AD1165" s="48">
        <f t="shared" si="1275"/>
        <v>1.8374833944627196</v>
      </c>
      <c r="AE1165" s="48">
        <f t="shared" si="1276"/>
        <v>9.9793520788868371</v>
      </c>
      <c r="AF1165" s="48">
        <f t="shared" si="1277"/>
        <v>1.8374833944627196</v>
      </c>
      <c r="AG1165" s="238">
        <f t="shared" si="1278"/>
        <v>8.1386227486004508</v>
      </c>
      <c r="AH1165" s="48">
        <f t="shared" si="1279"/>
        <v>3.2459358236672691E-3</v>
      </c>
      <c r="AI1165" s="48">
        <f>AE1165+AC1165+SUM($AB$1142:AB1165)</f>
        <v>33.326026181641616</v>
      </c>
      <c r="AJ1165" s="48">
        <f>AE1165+AC1165+SUM($AB$1141:AB1165)-$AI$1142</f>
        <v>32.690406509706179</v>
      </c>
      <c r="AK1165" s="46"/>
      <c r="AL1165" s="86"/>
      <c r="AM1165" s="41"/>
      <c r="AN1165" s="41"/>
      <c r="AO1165" s="41"/>
      <c r="AP1165" s="41"/>
      <c r="AQ1165"/>
      <c r="AR1165" s="41"/>
      <c r="AT1165" s="41"/>
      <c r="AU1165" s="41"/>
      <c r="AW1165" s="22"/>
      <c r="AX1165" s="22"/>
      <c r="AY1165" s="22"/>
      <c r="AZ1165" s="22"/>
      <c r="BA1165" s="22"/>
      <c r="BB1165" s="22"/>
    </row>
    <row r="1166" spans="4:54" ht="14.4" x14ac:dyDescent="0.3">
      <c r="E1166" s="32">
        <v>40457.554166666669</v>
      </c>
      <c r="F1166" s="21">
        <f t="shared" si="1269"/>
        <v>572.87361111111386</v>
      </c>
      <c r="G1166" s="21">
        <f t="shared" si="1280"/>
        <v>572.87361111111386</v>
      </c>
      <c r="H1166" s="21"/>
      <c r="I1166" s="50">
        <v>1037</v>
      </c>
      <c r="J1166" s="21">
        <v>62945</v>
      </c>
      <c r="K1166" s="21">
        <v>2.39</v>
      </c>
      <c r="L1166" s="21">
        <v>24</v>
      </c>
      <c r="M1166" s="51">
        <v>7.17</v>
      </c>
      <c r="N1166" s="40"/>
      <c r="O1166" s="40"/>
      <c r="P1166" s="40"/>
      <c r="R1166" s="22"/>
      <c r="S1166" s="22"/>
      <c r="T1166" s="22"/>
      <c r="U1166" s="52">
        <f t="shared" si="1270"/>
        <v>5.8524345346821226E-6</v>
      </c>
      <c r="V1166" s="52">
        <f t="shared" si="1271"/>
        <v>8.1996292263571363E-4</v>
      </c>
      <c r="W1166" s="52">
        <f t="shared" si="1272"/>
        <v>2.4300424106544989E-6</v>
      </c>
      <c r="X1166" s="247">
        <f>W1166+V1166+SUM($U$1142:U1166)</f>
        <v>1.0192943294538115E-3</v>
      </c>
      <c r="Y1166" s="104">
        <f>W1166+V1166+SUM($U$1142:U1166)-$X$1142</f>
        <v>8.4602123330714831E-4</v>
      </c>
      <c r="Z1166" s="42"/>
      <c r="AA1166" s="1">
        <f t="shared" si="1281"/>
        <v>1.974927804865021E-6</v>
      </c>
      <c r="AB1166" s="41">
        <f t="shared" si="1273"/>
        <v>0.15413451539145026</v>
      </c>
      <c r="AC1166" s="48">
        <f t="shared" si="1274"/>
        <v>21.595215968746853</v>
      </c>
      <c r="AD1166" s="48">
        <f t="shared" si="1275"/>
        <v>1.898219170282055</v>
      </c>
      <c r="AE1166" s="48">
        <f t="shared" si="1276"/>
        <v>10.309207408470765</v>
      </c>
      <c r="AF1166" s="48">
        <f t="shared" si="1277"/>
        <v>1.8982191702820554</v>
      </c>
      <c r="AG1166" s="238">
        <f t="shared" si="1278"/>
        <v>8.4076350119094645</v>
      </c>
      <c r="AH1166" s="48">
        <f t="shared" si="1279"/>
        <v>3.3532262792459718E-3</v>
      </c>
      <c r="AI1166" s="48">
        <f>AE1166+AC1166+SUM($AB$1142:AB1166)</f>
        <v>34.500980598243906</v>
      </c>
      <c r="AJ1166" s="48">
        <f>AE1166+AC1166+SUM($AB$1141:AB1166)-$AI$1142</f>
        <v>33.865360926308469</v>
      </c>
      <c r="AK1166" s="46"/>
      <c r="AL1166" s="86"/>
      <c r="AM1166" s="41"/>
      <c r="AN1166" s="41"/>
      <c r="AO1166" s="41"/>
      <c r="AP1166" s="41"/>
      <c r="AQ1166"/>
      <c r="AR1166" s="41"/>
      <c r="AT1166" s="41"/>
      <c r="AU1166" s="41"/>
      <c r="AW1166" s="22"/>
      <c r="AX1166" s="22"/>
      <c r="AY1166" s="22"/>
      <c r="AZ1166" s="22"/>
      <c r="BA1166" s="22"/>
      <c r="BB1166" s="22"/>
    </row>
    <row r="1167" spans="4:54" ht="14.4" x14ac:dyDescent="0.3">
      <c r="E1167" s="32">
        <v>40507.616666666669</v>
      </c>
      <c r="F1167" s="21">
        <f t="shared" si="1269"/>
        <v>622.93611111111386</v>
      </c>
      <c r="G1167" s="21">
        <f t="shared" si="1280"/>
        <v>622.93611111111386</v>
      </c>
      <c r="H1167" s="21"/>
      <c r="I1167" s="50">
        <v>1037</v>
      </c>
      <c r="J1167" s="21">
        <v>60000</v>
      </c>
      <c r="K1167" s="21">
        <v>2.35</v>
      </c>
      <c r="L1167" s="21">
        <v>52</v>
      </c>
      <c r="M1167" s="51">
        <v>7.17</v>
      </c>
      <c r="N1167" s="40"/>
      <c r="O1167" s="40"/>
      <c r="P1167" s="40"/>
      <c r="R1167" s="22"/>
      <c r="S1167" s="22"/>
      <c r="T1167" s="22"/>
      <c r="U1167" s="52">
        <f t="shared" si="1270"/>
        <v>5.7544858395409988E-6</v>
      </c>
      <c r="V1167" s="52">
        <f t="shared" si="1271"/>
        <v>8.0623969380499039E-4</v>
      </c>
      <c r="W1167" s="52">
        <f t="shared" si="1272"/>
        <v>2.389372244785804E-6</v>
      </c>
      <c r="X1167" s="247">
        <f>W1167+V1167+SUM($U$1142:U1167)</f>
        <v>1.0112849162967604E-3</v>
      </c>
      <c r="Y1167" s="104">
        <f>W1167+V1167+SUM($U$1142:U1167)-$X$1142</f>
        <v>8.3801182015009719E-4</v>
      </c>
      <c r="Z1167" s="42"/>
      <c r="AA1167" s="1">
        <f t="shared" si="1281"/>
        <v>1.5896655689747401E-6</v>
      </c>
      <c r="AB1167" s="41">
        <f t="shared" si="1273"/>
        <v>0.14692304271168508</v>
      </c>
      <c r="AC1167" s="48">
        <f t="shared" si="1274"/>
        <v>20.584843246084858</v>
      </c>
      <c r="AD1167" s="48">
        <f t="shared" si="1275"/>
        <v>1.8094074226217063</v>
      </c>
      <c r="AE1167" s="48">
        <f t="shared" si="1276"/>
        <v>9.826871785022572</v>
      </c>
      <c r="AF1167" s="48">
        <f t="shared" si="1277"/>
        <v>1.8094074226217063</v>
      </c>
      <c r="AG1167" s="238">
        <f t="shared" si="1278"/>
        <v>8.014268023108551</v>
      </c>
      <c r="AH1167" s="48">
        <f t="shared" si="1279"/>
        <v>3.1963392923148506E-3</v>
      </c>
      <c r="AI1167" s="48">
        <f>AE1167+AC1167+SUM($AB$1142:AB1167)</f>
        <v>33.155195294845406</v>
      </c>
      <c r="AJ1167" s="48">
        <f>AE1167+AC1167+SUM($AB$1141:AB1167)-$AI$1142</f>
        <v>32.519575622909969</v>
      </c>
      <c r="AK1167" s="46"/>
      <c r="AL1167" s="86"/>
      <c r="AM1167" s="41"/>
      <c r="AN1167" s="41"/>
      <c r="AO1167" s="41"/>
      <c r="AP1167" s="41"/>
      <c r="AQ1167"/>
      <c r="AR1167" s="41"/>
      <c r="AT1167" s="41"/>
      <c r="AU1167" s="41"/>
      <c r="AW1167" s="22"/>
      <c r="AX1167" s="22"/>
      <c r="AY1167" s="22"/>
      <c r="AZ1167" s="22"/>
      <c r="BA1167" s="22"/>
      <c r="BB1167" s="22"/>
    </row>
    <row r="1168" spans="4:54" ht="14.4" x14ac:dyDescent="0.3">
      <c r="E1168" s="32">
        <v>40534.613194444442</v>
      </c>
      <c r="F1168" s="21">
        <f t="shared" si="1269"/>
        <v>649.9326388888876</v>
      </c>
      <c r="G1168" s="21">
        <f t="shared" si="1280"/>
        <v>649.9326388888876</v>
      </c>
      <c r="H1168" s="21"/>
      <c r="I1168" s="50">
        <v>1037</v>
      </c>
      <c r="J1168" s="21">
        <v>64938</v>
      </c>
      <c r="K1168" s="21">
        <v>2.12</v>
      </c>
      <c r="L1168" s="21">
        <v>54</v>
      </c>
      <c r="M1168" s="51">
        <v>7.17</v>
      </c>
      <c r="N1168" s="40"/>
      <c r="O1168" s="40"/>
      <c r="P1168" s="40"/>
      <c r="R1168" s="22"/>
      <c r="S1168" s="22"/>
      <c r="T1168" s="22"/>
      <c r="U1168" s="52">
        <f t="shared" si="1270"/>
        <v>5.1912808424795396E-6</v>
      </c>
      <c r="V1168" s="52">
        <f t="shared" si="1271"/>
        <v>7.2733112802833176E-4</v>
      </c>
      <c r="W1168" s="52">
        <f t="shared" si="1272"/>
        <v>2.1555187910408105E-6</v>
      </c>
      <c r="X1168" s="247">
        <f>W1168+V1168+SUM($U$1142:U1168)</f>
        <v>9.3733377790883635E-4</v>
      </c>
      <c r="Y1168" s="104">
        <f>W1168+V1168+SUM($U$1142:U1168)-$X$1142</f>
        <v>7.6406068176217319E-4</v>
      </c>
      <c r="Z1168" s="42"/>
      <c r="AA1168" s="1">
        <f t="shared" si="1281"/>
        <v>8.5991954690866696E-7</v>
      </c>
      <c r="AB1168" s="41">
        <f t="shared" si="1273"/>
        <v>0.15901480912685675</v>
      </c>
      <c r="AC1168" s="48">
        <f t="shared" si="1274"/>
        <v>22.278975845237643</v>
      </c>
      <c r="AD1168" s="48">
        <f t="shared" si="1275"/>
        <v>1.9583216535034724</v>
      </c>
      <c r="AE1168" s="48">
        <f t="shared" si="1276"/>
        <v>10.635623332929928</v>
      </c>
      <c r="AF1168" s="48">
        <f t="shared" si="1277"/>
        <v>1.9583216535034724</v>
      </c>
      <c r="AG1168" s="238">
        <f t="shared" si="1278"/>
        <v>8.6738422814103835</v>
      </c>
      <c r="AH1168" s="48">
        <f t="shared" si="1279"/>
        <v>3.4593980160723624E-3</v>
      </c>
      <c r="AI1168" s="48">
        <f>AE1168+AC1168+SUM($AB$1142:AB1168)</f>
        <v>35.817094251032401</v>
      </c>
      <c r="AJ1168" s="48">
        <f>AE1168+AC1168+SUM($AB$1141:AB1168)-$AI$1142</f>
        <v>35.181474579096964</v>
      </c>
      <c r="AK1168" s="46"/>
      <c r="AL1168" s="86"/>
      <c r="AM1168" s="41"/>
      <c r="AN1168" s="41"/>
      <c r="AO1168" s="41"/>
      <c r="AP1168" s="41"/>
      <c r="AQ1168"/>
      <c r="AR1168" s="41"/>
      <c r="AT1168" s="41"/>
      <c r="AU1168" s="41"/>
      <c r="AW1168" s="22"/>
      <c r="AX1168" s="22"/>
      <c r="AY1168" s="22"/>
      <c r="AZ1168" s="22"/>
      <c r="BA1168" s="22"/>
      <c r="BB1168" s="22"/>
    </row>
    <row r="1169" spans="4:54" ht="14.4" x14ac:dyDescent="0.3">
      <c r="E1169" s="32">
        <v>40610.54791666667</v>
      </c>
      <c r="F1169" s="21">
        <f t="shared" si="1269"/>
        <v>725.86736111111531</v>
      </c>
      <c r="G1169" s="21">
        <f t="shared" si="1280"/>
        <v>725.86736111111531</v>
      </c>
      <c r="H1169" s="21"/>
      <c r="I1169" s="50">
        <v>1037</v>
      </c>
      <c r="J1169" s="21">
        <v>61120</v>
      </c>
      <c r="K1169" s="21">
        <v>4.59</v>
      </c>
      <c r="L1169" s="21">
        <v>38</v>
      </c>
      <c r="M1169" s="51">
        <v>7.17</v>
      </c>
      <c r="N1169" s="40"/>
      <c r="O1169" s="40"/>
      <c r="P1169" s="40"/>
      <c r="R1169" s="22"/>
      <c r="S1169" s="22"/>
      <c r="T1169" s="22"/>
      <c r="U1169" s="52">
        <f t="shared" si="1270"/>
        <v>1.1239612767443906E-5</v>
      </c>
      <c r="V1169" s="52">
        <f t="shared" si="1271"/>
        <v>1.5747405083254915E-3</v>
      </c>
      <c r="W1169" s="52">
        <f t="shared" si="1272"/>
        <v>4.666901533432698E-6</v>
      </c>
      <c r="X1169" s="247">
        <f>W1169+V1169+SUM($U$1142:U1169)</f>
        <v>1.798494153715832E-3</v>
      </c>
      <c r="Y1169" s="104">
        <f>W1169+V1169+SUM($U$1142:U1169)-$X$1142</f>
        <v>1.6252210575691689E-3</v>
      </c>
      <c r="Z1169" s="42"/>
      <c r="AA1169" s="1">
        <f t="shared" si="1281"/>
        <v>5.2495659954957626E-6</v>
      </c>
      <c r="AB1169" s="41">
        <f t="shared" si="1273"/>
        <v>0.14966560617563651</v>
      </c>
      <c r="AC1169" s="48">
        <f t="shared" si="1274"/>
        <v>20.969093653345109</v>
      </c>
      <c r="AD1169" s="48">
        <f t="shared" si="1275"/>
        <v>1.843183027843978</v>
      </c>
      <c r="AE1169" s="48">
        <f t="shared" si="1276"/>
        <v>10.010306725009659</v>
      </c>
      <c r="AF1169" s="48">
        <f t="shared" si="1277"/>
        <v>1.843183027843978</v>
      </c>
      <c r="AG1169" s="238">
        <f t="shared" si="1278"/>
        <v>8.163867692873243</v>
      </c>
      <c r="AH1169" s="48">
        <f t="shared" si="1279"/>
        <v>3.256004292438061E-3</v>
      </c>
      <c r="AI1169" s="48">
        <f>AE1169+AC1169+SUM($AB$1142:AB1169)</f>
        <v>34.031561057395237</v>
      </c>
      <c r="AJ1169" s="48">
        <f>AE1169+AC1169+SUM($AB$1141:AB1169)-$AI$1142</f>
        <v>33.3959413854598</v>
      </c>
      <c r="AK1169" s="46"/>
      <c r="AL1169" s="86"/>
      <c r="AM1169" s="41"/>
      <c r="AN1169" s="41"/>
      <c r="AO1169" s="41"/>
      <c r="AP1169" s="41"/>
      <c r="AQ1169"/>
      <c r="AR1169" s="41"/>
      <c r="AT1169" s="41"/>
      <c r="AU1169" s="41"/>
      <c r="AW1169" s="22"/>
      <c r="AX1169" s="22"/>
      <c r="AY1169" s="22"/>
      <c r="AZ1169" s="22"/>
      <c r="BA1169" s="22"/>
      <c r="BB1169" s="22"/>
    </row>
    <row r="1170" spans="4:54" ht="14.4" x14ac:dyDescent="0.3">
      <c r="E1170" s="32">
        <v>40659.577777777777</v>
      </c>
      <c r="F1170" s="21">
        <f t="shared" si="1269"/>
        <v>774.8972222222219</v>
      </c>
      <c r="G1170" s="21">
        <f t="shared" si="1280"/>
        <v>774.8972222222219</v>
      </c>
      <c r="H1170" s="21"/>
      <c r="I1170" s="50">
        <v>1037</v>
      </c>
      <c r="J1170" s="21">
        <v>57743</v>
      </c>
      <c r="K1170" s="47">
        <v>3.78</v>
      </c>
      <c r="L1170" s="21">
        <v>58</v>
      </c>
      <c r="M1170" s="51">
        <v>7.17</v>
      </c>
      <c r="N1170" s="40"/>
      <c r="O1170" s="40"/>
      <c r="P1170" s="40"/>
      <c r="R1170" s="22"/>
      <c r="S1170" s="22"/>
      <c r="T1170" s="22"/>
      <c r="U1170" s="52">
        <f t="shared" si="1270"/>
        <v>9.2561516908361573E-6</v>
      </c>
      <c r="V1170" s="52">
        <f t="shared" si="1271"/>
        <v>1.296845124503346E-3</v>
      </c>
      <c r="W1170" s="52">
        <f t="shared" si="1272"/>
        <v>3.8433306745916332E-6</v>
      </c>
      <c r="X1170" s="247">
        <f>W1170+V1170+SUM($U$1142:U1170)</f>
        <v>1.5290313507256815E-3</v>
      </c>
      <c r="Y1170" s="104">
        <f>W1170+V1170+SUM($U$1142:U1170)-$X$1142</f>
        <v>1.3557582545790183E-3</v>
      </c>
      <c r="Z1170" s="42"/>
      <c r="AA1170" s="1">
        <f t="shared" si="1281"/>
        <v>4.8766514503698181E-6</v>
      </c>
      <c r="AB1170" s="41">
        <f t="shared" si="1273"/>
        <v>0.14139628758834719</v>
      </c>
      <c r="AC1170" s="48">
        <f t="shared" si="1274"/>
        <v>19.810510059311301</v>
      </c>
      <c r="AD1170" s="48">
        <f t="shared" si="1275"/>
        <v>1.7413435467407525</v>
      </c>
      <c r="AE1170" s="48">
        <f t="shared" si="1276"/>
        <v>9.4572176247093047</v>
      </c>
      <c r="AF1170" s="48">
        <f t="shared" si="1277"/>
        <v>1.741343546740753</v>
      </c>
      <c r="AG1170" s="238">
        <f t="shared" si="1278"/>
        <v>7.7127979743059498</v>
      </c>
      <c r="AH1170" s="48">
        <f t="shared" si="1279"/>
        <v>3.0761036626022736E-3</v>
      </c>
      <c r="AI1170" s="48">
        <f>AE1170+AC1170+SUM($AB$1142:AB1170)</f>
        <v>32.461284650649425</v>
      </c>
      <c r="AJ1170" s="48">
        <f>AE1170+AC1170+SUM($AB$1141:AB1170)-$AI$1142</f>
        <v>31.825664978713988</v>
      </c>
      <c r="AK1170" s="46"/>
      <c r="AL1170" s="86"/>
      <c r="AM1170" s="41"/>
      <c r="AN1170" s="41"/>
      <c r="AO1170" s="41"/>
      <c r="AP1170" s="41"/>
      <c r="AQ1170"/>
      <c r="AR1170" s="41"/>
      <c r="AT1170" s="41"/>
      <c r="AU1170" s="41"/>
      <c r="AW1170" s="22"/>
      <c r="AX1170" s="22"/>
      <c r="AY1170" s="22"/>
      <c r="AZ1170" s="22"/>
      <c r="BA1170" s="22"/>
      <c r="BB1170" s="22"/>
    </row>
    <row r="1171" spans="4:54" ht="14.4" x14ac:dyDescent="0.3">
      <c r="E1171" s="32">
        <v>40700.552083333336</v>
      </c>
      <c r="F1171" s="21">
        <f t="shared" si="1269"/>
        <v>815.87152777778101</v>
      </c>
      <c r="G1171" s="21">
        <f t="shared" si="1280"/>
        <v>815.87152777778101</v>
      </c>
      <c r="H1171" s="21"/>
      <c r="I1171" s="50">
        <v>1037</v>
      </c>
      <c r="J1171" s="21">
        <v>58443</v>
      </c>
      <c r="K1171" s="47">
        <v>1.98</v>
      </c>
      <c r="L1171" s="21">
        <v>11</v>
      </c>
      <c r="M1171" s="51">
        <v>7.17</v>
      </c>
      <c r="N1171" s="40"/>
      <c r="O1171" s="40"/>
      <c r="P1171" s="40"/>
      <c r="R1171" s="22"/>
      <c r="S1171" s="22"/>
      <c r="T1171" s="22"/>
      <c r="U1171" s="52">
        <f t="shared" si="1270"/>
        <v>4.8484604094856075E-6</v>
      </c>
      <c r="V1171" s="52">
        <f t="shared" si="1271"/>
        <v>6.7929982712080031E-4</v>
      </c>
      <c r="W1171" s="52">
        <f t="shared" si="1272"/>
        <v>2.0131732105003793E-6</v>
      </c>
      <c r="X1171" s="247">
        <f>W1171+V1171+SUM($U$1142:U1171)</f>
        <v>9.1450435628853016E-4</v>
      </c>
      <c r="Y1171" s="104">
        <f>W1171+V1171+SUM($U$1142:U1171)-$X$1142</f>
        <v>7.41231260141867E-4</v>
      </c>
      <c r="Z1171" s="42"/>
      <c r="AA1171" s="1">
        <f t="shared" si="1281"/>
        <v>2.8789171613451846E-7</v>
      </c>
      <c r="AB1171" s="41">
        <f t="shared" si="1273"/>
        <v>0.14311038975331683</v>
      </c>
      <c r="AC1171" s="48">
        <f t="shared" si="1274"/>
        <v>20.050666563848957</v>
      </c>
      <c r="AD1171" s="48">
        <f t="shared" si="1275"/>
        <v>1.7624533000046725</v>
      </c>
      <c r="AE1171" s="48">
        <f t="shared" si="1276"/>
        <v>9.5718644622012334</v>
      </c>
      <c r="AF1171" s="48">
        <f t="shared" si="1277"/>
        <v>1.7624533000046725</v>
      </c>
      <c r="AG1171" s="238">
        <f t="shared" si="1278"/>
        <v>7.8062977679088812</v>
      </c>
      <c r="AH1171" s="48">
        <f t="shared" si="1279"/>
        <v>3.1133942876792795E-3</v>
      </c>
      <c r="AI1171" s="48">
        <f>AE1171+AC1171+SUM($AB$1142:AB1171)</f>
        <v>32.959198382432319</v>
      </c>
      <c r="AJ1171" s="48">
        <f>AE1171+AC1171+SUM($AB$1141:AB1171)-$AI$1142</f>
        <v>32.323578710496882</v>
      </c>
      <c r="AK1171" s="46"/>
      <c r="AL1171" s="86"/>
      <c r="AM1171" s="41"/>
      <c r="AN1171" s="41"/>
      <c r="AO1171" s="41"/>
      <c r="AP1171" s="41"/>
      <c r="AQ1171"/>
      <c r="AR1171" s="41"/>
      <c r="AT1171" s="41"/>
      <c r="AU1171" s="41"/>
      <c r="AW1171" s="22"/>
      <c r="AX1171" s="22"/>
      <c r="AY1171" s="22"/>
      <c r="AZ1171" s="22"/>
      <c r="BA1171" s="22"/>
      <c r="BB1171" s="22"/>
    </row>
    <row r="1172" spans="4:54" ht="14.4" x14ac:dyDescent="0.3">
      <c r="E1172" s="32">
        <v>40749.599305555559</v>
      </c>
      <c r="F1172" s="21">
        <f t="shared" si="1269"/>
        <v>864.91875000000437</v>
      </c>
      <c r="G1172" s="21">
        <f t="shared" si="1280"/>
        <v>864.91875000000437</v>
      </c>
      <c r="H1172" s="21"/>
      <c r="I1172" s="50">
        <v>1037</v>
      </c>
      <c r="J1172" s="21">
        <v>59276</v>
      </c>
      <c r="K1172" s="21">
        <v>1.35</v>
      </c>
      <c r="L1172" s="21" t="s">
        <v>186</v>
      </c>
      <c r="M1172" s="51">
        <v>7.17</v>
      </c>
      <c r="N1172" s="40"/>
      <c r="P1172" s="40"/>
      <c r="R1172" s="22"/>
      <c r="S1172" s="22"/>
      <c r="T1172" s="22"/>
      <c r="U1172" s="52">
        <f t="shared" si="1270"/>
        <v>3.3057684610129139E-6</v>
      </c>
      <c r="V1172" s="52">
        <f t="shared" si="1271"/>
        <v>4.6315897303690932E-4</v>
      </c>
      <c r="W1172" s="52">
        <f t="shared" si="1272"/>
        <v>1.3726180980684405E-6</v>
      </c>
      <c r="X1172" s="247">
        <f>W1172+V1172+SUM($U$1142:U1172)</f>
        <v>7.0102871555322011E-4</v>
      </c>
      <c r="Y1172" s="104">
        <f>W1172+V1172+SUM($U$1142:U1172)-$X$1142</f>
        <v>5.2775561940655684E-4</v>
      </c>
      <c r="Z1172" s="42"/>
      <c r="AA1172" s="1">
        <f t="shared" si="1281"/>
        <v>-8.4601636668459962E-6</v>
      </c>
      <c r="AB1172" s="41">
        <f t="shared" si="1273"/>
        <v>0.14515017132963073</v>
      </c>
      <c r="AC1172" s="48">
        <f t="shared" si="1274"/>
        <v>20.336452804248765</v>
      </c>
      <c r="AD1172" s="48">
        <f t="shared" si="1275"/>
        <v>1.7875739063887377</v>
      </c>
      <c r="AE1172" s="48">
        <f t="shared" si="1276"/>
        <v>9.7082941988166311</v>
      </c>
      <c r="AF1172" s="48">
        <f t="shared" si="1277"/>
        <v>1.7875739063887375</v>
      </c>
      <c r="AG1172" s="238">
        <f t="shared" si="1278"/>
        <v>7.9175625222963735</v>
      </c>
      <c r="AH1172" s="48">
        <f t="shared" si="1279"/>
        <v>3.1577701315209177E-3</v>
      </c>
      <c r="AI1172" s="48">
        <f>AE1172+AC1172+SUM($AB$1142:AB1172)</f>
        <v>33.526564530777158</v>
      </c>
      <c r="AJ1172" s="48">
        <f>AE1172+AC1172+SUM($AB$1141:AB1172)-$AI$1142</f>
        <v>32.890944858841721</v>
      </c>
      <c r="AK1172" s="46"/>
      <c r="AL1172" s="86"/>
      <c r="AM1172" s="41"/>
      <c r="AN1172" s="41"/>
      <c r="AO1172" s="41"/>
      <c r="AP1172" s="41"/>
      <c r="AQ1172"/>
      <c r="AR1172" s="41"/>
      <c r="AT1172" s="41"/>
      <c r="AU1172" s="41"/>
      <c r="AW1172" s="22"/>
      <c r="AX1172" s="22"/>
      <c r="AY1172" s="22"/>
      <c r="AZ1172" s="22"/>
      <c r="BA1172" s="22"/>
      <c r="BB1172" s="22"/>
    </row>
    <row r="1173" spans="4:54" ht="14.4" x14ac:dyDescent="0.3">
      <c r="E1173" s="32">
        <v>40800.557638888888</v>
      </c>
      <c r="F1173" s="21">
        <f t="shared" si="1269"/>
        <v>915.87708333333285</v>
      </c>
      <c r="G1173" s="21">
        <f t="shared" si="1280"/>
        <v>915.87708333333285</v>
      </c>
      <c r="H1173" s="21"/>
      <c r="I1173" s="50">
        <v>1037</v>
      </c>
      <c r="J1173" s="21">
        <v>58827</v>
      </c>
      <c r="K1173" s="47">
        <v>3.34</v>
      </c>
      <c r="L1173" s="21">
        <v>41</v>
      </c>
      <c r="M1173" s="51">
        <v>7.17</v>
      </c>
      <c r="N1173" s="40"/>
      <c r="O1173" s="40"/>
      <c r="P1173" s="40"/>
      <c r="R1173" s="22"/>
      <c r="S1173" s="22"/>
      <c r="T1173" s="22"/>
      <c r="U1173" s="52">
        <f t="shared" si="1270"/>
        <v>8.1787160442838013E-6</v>
      </c>
      <c r="V1173" s="52">
        <f t="shared" si="1271"/>
        <v>1.1458896073653902E-3</v>
      </c>
      <c r="W1173" s="52">
        <f t="shared" si="1272"/>
        <v>3.3959588500359932E-6</v>
      </c>
      <c r="X1173" s="247">
        <f>W1173+V1173+SUM($U$1142:U1173)</f>
        <v>1.3939614066779524E-3</v>
      </c>
      <c r="Y1173" s="104">
        <f>W1173+V1173+SUM($U$1142:U1173)-$X$1142</f>
        <v>1.2206883105312892E-3</v>
      </c>
      <c r="Z1173" s="42"/>
      <c r="AA1173" s="1">
        <f t="shared" si="1281"/>
        <v>-1.0293263486166452E-6</v>
      </c>
      <c r="AB1173" s="41">
        <f t="shared" si="1273"/>
        <v>0.14405069722667163</v>
      </c>
      <c r="AC1173" s="48">
        <f t="shared" si="1274"/>
        <v>20.182409560623899</v>
      </c>
      <c r="AD1173" s="48">
        <f t="shared" si="1275"/>
        <v>1.7740335075094518</v>
      </c>
      <c r="AE1173" s="48">
        <f t="shared" si="1276"/>
        <v>9.634756441625381</v>
      </c>
      <c r="AF1173" s="48">
        <f t="shared" si="1277"/>
        <v>1.774033507509452</v>
      </c>
      <c r="AG1173" s="238">
        <f t="shared" si="1278"/>
        <v>7.8575890832567792</v>
      </c>
      <c r="AH1173" s="48">
        <f t="shared" si="1279"/>
        <v>3.1338508591500953E-3</v>
      </c>
      <c r="AI1173" s="48">
        <f>AE1173+AC1173+SUM($AB$1142:AB1173)</f>
        <v>33.443034227187717</v>
      </c>
      <c r="AJ1173" s="48">
        <f>AE1173+AC1173+SUM($AB$1141:AB1173)-$AI$1142</f>
        <v>32.807414555252279</v>
      </c>
      <c r="AK1173" s="46"/>
      <c r="AL1173" s="86"/>
      <c r="AM1173" s="41"/>
      <c r="AN1173" s="41"/>
      <c r="AO1173" s="41"/>
      <c r="AP1173" s="41"/>
      <c r="AQ1173"/>
      <c r="AR1173" s="41"/>
      <c r="AT1173" s="41"/>
      <c r="AU1173" s="41"/>
      <c r="AW1173" s="22"/>
      <c r="AX1173" s="22"/>
      <c r="AY1173" s="22"/>
      <c r="AZ1173" s="22"/>
      <c r="BA1173" s="22"/>
      <c r="BB1173" s="22"/>
    </row>
    <row r="1174" spans="4:54" ht="14.4" x14ac:dyDescent="0.3">
      <c r="E1174" s="32">
        <v>40855.430555555555</v>
      </c>
      <c r="F1174" s="21">
        <f t="shared" si="1269"/>
        <v>970.75</v>
      </c>
      <c r="G1174" s="21">
        <f t="shared" si="1280"/>
        <v>970.75</v>
      </c>
      <c r="H1174" s="21"/>
      <c r="I1174" s="50">
        <v>1037</v>
      </c>
      <c r="J1174" s="21">
        <v>64830</v>
      </c>
      <c r="K1174" s="47">
        <v>3.39</v>
      </c>
      <c r="L1174" s="21">
        <v>8</v>
      </c>
      <c r="M1174" s="51">
        <v>7.17</v>
      </c>
      <c r="N1174" s="40"/>
      <c r="O1174" s="40"/>
      <c r="P1174" s="40"/>
      <c r="R1174" s="22"/>
      <c r="S1174" s="22"/>
      <c r="T1174" s="22"/>
      <c r="U1174" s="52">
        <f t="shared" si="1270"/>
        <v>8.3011519132102071E-6</v>
      </c>
      <c r="V1174" s="52">
        <f t="shared" si="1271"/>
        <v>1.1630436434037945E-3</v>
      </c>
      <c r="W1174" s="52">
        <f t="shared" si="1272"/>
        <v>3.4467965573718617E-6</v>
      </c>
      <c r="X1174" s="247">
        <f>W1174+V1174+SUM($U$1142:U1174)</f>
        <v>1.4194674323369026E-3</v>
      </c>
      <c r="Y1174" s="104">
        <f>W1174+V1174+SUM($U$1142:U1174)-$X$1142</f>
        <v>1.2461943361902394E-3</v>
      </c>
      <c r="Z1174" s="42"/>
      <c r="AA1174" s="1">
        <f t="shared" si="1281"/>
        <v>4.293615074486286E-6</v>
      </c>
      <c r="AB1174" s="41">
        <f t="shared" si="1273"/>
        <v>0.1587503476499757</v>
      </c>
      <c r="AC1174" s="48">
        <f t="shared" si="1274"/>
        <v>22.241923127394688</v>
      </c>
      <c r="AD1174" s="48">
        <f t="shared" si="1275"/>
        <v>1.9550647201427533</v>
      </c>
      <c r="AE1174" s="48">
        <f t="shared" si="1276"/>
        <v>10.617934963716889</v>
      </c>
      <c r="AF1174" s="48">
        <f t="shared" si="1277"/>
        <v>1.9550647201427538</v>
      </c>
      <c r="AG1174" s="238">
        <f t="shared" si="1278"/>
        <v>8.6594165989687895</v>
      </c>
      <c r="AH1174" s="48">
        <f t="shared" si="1279"/>
        <v>3.4536446053461964E-3</v>
      </c>
      <c r="AI1174" s="48">
        <f>AE1174+AC1174+SUM($AB$1142:AB1174)</f>
        <v>36.64447666369999</v>
      </c>
      <c r="AJ1174" s="48">
        <f>AE1174+AC1174+SUM($AB$1141:AB1174)-$AI$1142</f>
        <v>36.008856991764553</v>
      </c>
      <c r="AK1174" s="46"/>
      <c r="AL1174" s="86"/>
      <c r="AM1174" s="41"/>
      <c r="AN1174" s="41"/>
      <c r="AO1174" s="41"/>
      <c r="AP1174" s="41"/>
      <c r="AQ1174"/>
      <c r="AR1174" s="41"/>
      <c r="AT1174" s="41"/>
      <c r="AU1174" s="41"/>
      <c r="AW1174" s="22"/>
      <c r="AX1174" s="22"/>
      <c r="AY1174" s="22"/>
      <c r="AZ1174" s="22"/>
      <c r="BA1174" s="22"/>
      <c r="BB1174" s="22"/>
    </row>
    <row r="1175" spans="4:54" ht="14.4" x14ac:dyDescent="0.3">
      <c r="E1175" s="32">
        <v>40863.629861111112</v>
      </c>
      <c r="F1175" s="21">
        <f t="shared" si="1269"/>
        <v>978.94930555555766</v>
      </c>
      <c r="G1175" s="21">
        <f t="shared" si="1280"/>
        <v>978.94930555555766</v>
      </c>
      <c r="H1175" s="21"/>
      <c r="I1175" s="50">
        <v>1037</v>
      </c>
      <c r="J1175" s="21">
        <v>67251</v>
      </c>
      <c r="K1175" s="47">
        <v>4.43</v>
      </c>
      <c r="L1175" s="21">
        <v>10</v>
      </c>
      <c r="M1175" s="51">
        <v>7.17</v>
      </c>
      <c r="N1175" s="40"/>
      <c r="O1175" s="40"/>
      <c r="P1175" s="40"/>
      <c r="R1175" s="22"/>
      <c r="S1175" s="22"/>
      <c r="T1175" s="22"/>
      <c r="U1175" s="52">
        <f t="shared" si="1270"/>
        <v>1.0847817986879413E-5</v>
      </c>
      <c r="V1175" s="52">
        <f t="shared" si="1271"/>
        <v>1.5198475930025986E-3</v>
      </c>
      <c r="W1175" s="52">
        <f t="shared" si="1272"/>
        <v>4.5042208699579182E-6</v>
      </c>
      <c r="X1175" s="247">
        <f>W1175+V1175+SUM($U$1142:U1175)</f>
        <v>1.7881766242351723E-3</v>
      </c>
      <c r="Y1175" s="104">
        <f>W1175+V1175+SUM($U$1142:U1175)-$X$1142</f>
        <v>1.6149035280885091E-3</v>
      </c>
      <c r="Z1175" s="42"/>
      <c r="AA1175" s="1">
        <f t="shared" si="1281"/>
        <v>7.8153395589394841E-6</v>
      </c>
      <c r="AB1175" s="41">
        <f t="shared" si="1273"/>
        <v>0.1646786924233922</v>
      </c>
      <c r="AC1175" s="48">
        <f t="shared" si="1274"/>
        <v>23.072521552374212</v>
      </c>
      <c r="AD1175" s="48">
        <f t="shared" si="1275"/>
        <v>2.0280743096455396</v>
      </c>
      <c r="AE1175" s="48">
        <f t="shared" si="1276"/>
        <v>11.014449240242548</v>
      </c>
      <c r="AF1175" s="48">
        <f t="shared" si="1277"/>
        <v>2.0280743096455391</v>
      </c>
      <c r="AG1175" s="238">
        <f t="shared" si="1278"/>
        <v>8.9827923137012178</v>
      </c>
      <c r="AH1175" s="48">
        <f t="shared" si="1279"/>
        <v>3.5826168957910996E-3</v>
      </c>
      <c r="AI1175" s="48">
        <f>AE1175+AC1175+SUM($AB$1142:AB1175)</f>
        <v>38.036268057628561</v>
      </c>
      <c r="AJ1175" s="48">
        <f>AE1175+AC1175+SUM($AB$1141:AB1175)-$AI$1142</f>
        <v>37.400648385693124</v>
      </c>
      <c r="AK1175" s="46"/>
      <c r="AL1175" s="86"/>
      <c r="AM1175" s="41"/>
      <c r="AN1175" s="41"/>
      <c r="AO1175" s="41"/>
      <c r="AP1175" s="41"/>
      <c r="AQ1175"/>
      <c r="AR1175" s="41"/>
      <c r="AT1175" s="41"/>
      <c r="AU1175" s="41"/>
      <c r="AW1175" s="22"/>
      <c r="AX1175" s="22"/>
      <c r="AY1175" s="22"/>
      <c r="AZ1175" s="22"/>
      <c r="BA1175" s="22"/>
      <c r="BB1175" s="22"/>
    </row>
    <row r="1176" spans="4:54" ht="14.4" x14ac:dyDescent="0.3">
      <c r="E1176" s="32">
        <v>40945.457638888889</v>
      </c>
      <c r="F1176" s="21">
        <f t="shared" si="1269"/>
        <v>1060.7770833333343</v>
      </c>
      <c r="G1176" s="21">
        <f t="shared" si="1280"/>
        <v>1060.7770833333343</v>
      </c>
      <c r="H1176" s="21"/>
      <c r="I1176" s="50">
        <v>1037</v>
      </c>
      <c r="J1176" s="21">
        <v>70761</v>
      </c>
      <c r="K1176" s="47">
        <v>3.57</v>
      </c>
      <c r="L1176" s="21">
        <v>15</v>
      </c>
      <c r="M1176" s="51">
        <v>7.17</v>
      </c>
      <c r="N1176" s="40"/>
      <c r="O1176" s="40"/>
      <c r="P1176" s="40"/>
      <c r="R1176" s="22"/>
      <c r="S1176" s="22"/>
      <c r="T1176" s="22"/>
      <c r="U1176" s="52">
        <f t="shared" si="1270"/>
        <v>8.7419210413452613E-6</v>
      </c>
      <c r="V1176" s="52">
        <f t="shared" si="1271"/>
        <v>1.2247981731420489E-3</v>
      </c>
      <c r="W1176" s="52">
        <f t="shared" si="1272"/>
        <v>3.629812303780987E-6</v>
      </c>
      <c r="X1176" s="247">
        <f>W1176+V1176+SUM($U$1142:U1176)</f>
        <v>1.5009947168497908E-3</v>
      </c>
      <c r="Y1176" s="104">
        <f>W1176+V1176+SUM($U$1142:U1176)-$X$1142</f>
        <v>1.3277216207031276E-3</v>
      </c>
      <c r="Z1176" s="42"/>
      <c r="AA1176" s="1">
        <f t="shared" si="1281"/>
        <v>6.6823989513761384E-7</v>
      </c>
      <c r="AB1176" s="41">
        <f t="shared" si="1273"/>
        <v>0.17327369042202578</v>
      </c>
      <c r="AC1176" s="48">
        <f t="shared" si="1274"/>
        <v>24.27673488227018</v>
      </c>
      <c r="AD1176" s="48">
        <f t="shared" si="1275"/>
        <v>2.1339246438689092</v>
      </c>
      <c r="AE1176" s="48">
        <f t="shared" si="1276"/>
        <v>11.589321239666369</v>
      </c>
      <c r="AF1176" s="48">
        <f t="shared" si="1277"/>
        <v>2.1339246438689092</v>
      </c>
      <c r="AG1176" s="238">
        <f t="shared" si="1278"/>
        <v>9.4516269930530683</v>
      </c>
      <c r="AH1176" s="48">
        <f t="shared" si="1279"/>
        <v>3.7696027443915188E-3</v>
      </c>
      <c r="AI1176" s="48">
        <f>AE1176+AC1176+SUM($AB$1142:AB1176)</f>
        <v>39.988627077370381</v>
      </c>
      <c r="AJ1176" s="48">
        <f>AE1176+AC1176+SUM($AB$1141:AB1176)-$AI$1142</f>
        <v>39.353007405434944</v>
      </c>
      <c r="AK1176" s="46"/>
      <c r="AL1176" s="86"/>
      <c r="AM1176" s="41"/>
      <c r="AN1176" s="41"/>
      <c r="AO1176" s="41"/>
      <c r="AP1176" s="41"/>
      <c r="AQ1176"/>
      <c r="AR1176" s="41"/>
      <c r="AT1176" s="41"/>
      <c r="AU1176" s="41"/>
      <c r="AW1176" s="22"/>
      <c r="AX1176" s="22"/>
      <c r="AY1176" s="22"/>
      <c r="AZ1176" s="22"/>
      <c r="BA1176" s="22"/>
      <c r="BB1176" s="22"/>
    </row>
    <row r="1177" spans="4:54" ht="14.4" x14ac:dyDescent="0.3">
      <c r="E1177" s="32">
        <v>41016.640277777777</v>
      </c>
      <c r="F1177" s="21">
        <f t="shared" si="1269"/>
        <v>1131.9597222222219</v>
      </c>
      <c r="G1177" s="21">
        <f t="shared" si="1280"/>
        <v>1131.9597222222219</v>
      </c>
      <c r="H1177" s="21"/>
      <c r="I1177" s="50">
        <v>1037</v>
      </c>
      <c r="J1177" s="21">
        <v>69151</v>
      </c>
      <c r="K1177" s="47">
        <v>4.51</v>
      </c>
      <c r="L1177" s="21">
        <v>48</v>
      </c>
      <c r="M1177" s="51">
        <v>7.17</v>
      </c>
      <c r="N1177" s="40"/>
      <c r="O1177" s="40"/>
      <c r="P1177" s="40"/>
      <c r="R1177" s="22"/>
      <c r="S1177" s="22"/>
      <c r="T1177" s="22"/>
      <c r="U1177" s="52">
        <f t="shared" si="1270"/>
        <v>1.104371537716166E-5</v>
      </c>
      <c r="V1177" s="52">
        <f t="shared" si="1271"/>
        <v>1.5472940506640451E-3</v>
      </c>
      <c r="W1177" s="52">
        <f t="shared" si="1272"/>
        <v>4.5855612016953081E-6</v>
      </c>
      <c r="X1177" s="247">
        <f>W1177+V1177+SUM($U$1142:U1177)</f>
        <v>1.8354900586468629E-3</v>
      </c>
      <c r="Y1177" s="104">
        <f>W1177+V1177+SUM($U$1142:U1177)-$X$1142</f>
        <v>1.6622169625001998E-3</v>
      </c>
      <c r="Z1177" s="42"/>
      <c r="AA1177" s="1">
        <f t="shared" si="1281"/>
        <v>1.2256321842517206E-6</v>
      </c>
      <c r="AB1177" s="41">
        <f t="shared" si="1273"/>
        <v>0.16933125544259556</v>
      </c>
      <c r="AC1177" s="48">
        <f t="shared" si="1274"/>
        <v>23.724374921833569</v>
      </c>
      <c r="AD1177" s="48">
        <f t="shared" si="1275"/>
        <v>2.0853722113618933</v>
      </c>
      <c r="AE1177" s="48">
        <f t="shared" si="1276"/>
        <v>11.325633513434932</v>
      </c>
      <c r="AF1177" s="48">
        <f t="shared" si="1277"/>
        <v>2.0853722113618938</v>
      </c>
      <c r="AG1177" s="238">
        <f t="shared" si="1278"/>
        <v>9.2365774677663239</v>
      </c>
      <c r="AH1177" s="48">
        <f t="shared" si="1279"/>
        <v>3.6838343067144043E-3</v>
      </c>
      <c r="AI1177" s="48">
        <f>AE1177+AC1177+SUM($AB$1142:AB1177)</f>
        <v>39.341910646144925</v>
      </c>
      <c r="AJ1177" s="48">
        <f>AE1177+AC1177+SUM($AB$1141:AB1177)-$AI$1142</f>
        <v>38.706290974209487</v>
      </c>
      <c r="AK1177" s="46"/>
      <c r="AL1177" s="86"/>
      <c r="AM1177" s="41"/>
      <c r="AN1177" s="41"/>
      <c r="AO1177" s="41"/>
      <c r="AP1177" s="41"/>
      <c r="AQ1177"/>
      <c r="AR1177" s="41"/>
      <c r="AT1177" s="41"/>
      <c r="AU1177" s="41"/>
      <c r="AW1177" s="22"/>
      <c r="AX1177" s="22"/>
      <c r="AY1177" s="22"/>
      <c r="AZ1177" s="22"/>
      <c r="BA1177" s="22"/>
      <c r="BB1177" s="22"/>
    </row>
    <row r="1178" spans="4:54" ht="14.4" x14ac:dyDescent="0.3">
      <c r="E1178" s="32">
        <v>41085.592361111114</v>
      </c>
      <c r="F1178" s="21">
        <f t="shared" si="1269"/>
        <v>1200.9118055555591</v>
      </c>
      <c r="G1178" s="21">
        <f t="shared" si="1280"/>
        <v>1200.9118055555591</v>
      </c>
      <c r="H1178" s="21"/>
      <c r="I1178" s="50">
        <v>1037</v>
      </c>
      <c r="J1178" s="21">
        <v>66551</v>
      </c>
      <c r="K1178" s="47">
        <v>7.65</v>
      </c>
      <c r="L1178" s="21">
        <v>50</v>
      </c>
      <c r="M1178" s="51">
        <v>7.17</v>
      </c>
      <c r="N1178" s="40"/>
      <c r="O1178" s="40"/>
      <c r="P1178" s="40"/>
      <c r="R1178" s="22"/>
      <c r="S1178" s="22"/>
      <c r="T1178" s="22"/>
      <c r="U1178" s="52">
        <f t="shared" si="1270"/>
        <v>1.8732687945739847E-5</v>
      </c>
      <c r="V1178" s="52">
        <f t="shared" si="1271"/>
        <v>2.6245675138758195E-3</v>
      </c>
      <c r="W1178" s="52">
        <f t="shared" si="1272"/>
        <v>7.7781692223878291E-6</v>
      </c>
      <c r="X1178" s="247">
        <f>W1178+V1178+SUM($U$1142:U1178)</f>
        <v>2.9346888178250698E-3</v>
      </c>
      <c r="Y1178" s="104">
        <f>W1178+V1178+SUM($U$1142:U1178)-$X$1142</f>
        <v>2.7614157216784064E-3</v>
      </c>
      <c r="Z1178" s="42"/>
      <c r="AA1178" s="1">
        <f t="shared" si="1281"/>
        <v>4.9500454146368856E-6</v>
      </c>
      <c r="AB1178" s="41">
        <f t="shared" si="1273"/>
        <v>0.16296459025842255</v>
      </c>
      <c r="AC1178" s="48">
        <f t="shared" si="1274"/>
        <v>22.832365047836557</v>
      </c>
      <c r="AD1178" s="48">
        <f t="shared" si="1275"/>
        <v>2.0069645563816194</v>
      </c>
      <c r="AE1178" s="48">
        <f t="shared" si="1276"/>
        <v>10.899802402750616</v>
      </c>
      <c r="AF1178" s="48">
        <f t="shared" si="1277"/>
        <v>2.006964556381619</v>
      </c>
      <c r="AG1178" s="238">
        <f t="shared" si="1278"/>
        <v>8.8892925200982837</v>
      </c>
      <c r="AH1178" s="48">
        <f t="shared" si="1279"/>
        <v>3.5453262707140928E-3</v>
      </c>
      <c r="AI1178" s="48">
        <f>AE1178+AC1178+SUM($AB$1142:AB1178)</f>
        <v>38.187034251722018</v>
      </c>
      <c r="AJ1178" s="48">
        <f>AE1178+AC1178+SUM($AB$1141:AB1178)-$AI$1142</f>
        <v>37.551414579786581</v>
      </c>
      <c r="AK1178" s="46"/>
      <c r="AL1178" s="86"/>
      <c r="AM1178" s="41"/>
      <c r="AN1178" s="41"/>
      <c r="AO1178" s="41"/>
      <c r="AP1178" s="41"/>
      <c r="AQ1178"/>
      <c r="AR1178" s="41"/>
      <c r="AT1178" s="41"/>
      <c r="AU1178" s="41"/>
      <c r="AW1178" s="22"/>
      <c r="AX1178" s="22"/>
      <c r="AY1178" s="22"/>
      <c r="AZ1178" s="22"/>
      <c r="BA1178" s="22"/>
      <c r="BB1178" s="22"/>
    </row>
    <row r="1179" spans="4:54" ht="14.4" x14ac:dyDescent="0.3">
      <c r="E1179" s="32">
        <v>41131.413194444445</v>
      </c>
      <c r="F1179" s="21">
        <f t="shared" si="1269"/>
        <v>1246.7326388888905</v>
      </c>
      <c r="G1179" s="21">
        <f t="shared" si="1280"/>
        <v>1246.7326388888905</v>
      </c>
      <c r="H1179" s="21"/>
      <c r="I1179" s="50">
        <v>1037</v>
      </c>
      <c r="J1179" s="21">
        <v>67692</v>
      </c>
      <c r="K1179" s="21">
        <v>8.89</v>
      </c>
      <c r="L1179" s="21">
        <v>18</v>
      </c>
      <c r="M1179" s="51">
        <v>7.17</v>
      </c>
      <c r="N1179" s="40"/>
      <c r="O1179" s="40"/>
      <c r="P1179" s="40"/>
      <c r="R1179" s="22"/>
      <c r="S1179" s="22"/>
      <c r="T1179" s="22"/>
      <c r="U1179" s="52">
        <f t="shared" si="1270"/>
        <v>2.1769097495114674E-5</v>
      </c>
      <c r="V1179" s="52">
        <f t="shared" si="1271"/>
        <v>3.0499876076282404E-3</v>
      </c>
      <c r="W1179" s="52">
        <f t="shared" si="1272"/>
        <v>9.0389443643173608E-6</v>
      </c>
      <c r="X1179" s="247">
        <f>W1179+V1179+SUM($U$1142:U1179)</f>
        <v>3.3831387842145353E-3</v>
      </c>
      <c r="Y1179" s="104">
        <f>W1179+V1179+SUM($U$1142:U1179)-$X$1142</f>
        <v>3.2098656880678719E-3</v>
      </c>
      <c r="Z1179" s="42"/>
      <c r="AA1179" s="1">
        <f t="shared" si="1281"/>
        <v>1.0700721817327037E-5</v>
      </c>
      <c r="AB1179" s="41">
        <f t="shared" si="1273"/>
        <v>0.16575857678732309</v>
      </c>
      <c r="AC1179" s="48">
        <f t="shared" si="1274"/>
        <v>23.223820150232935</v>
      </c>
      <c r="AD1179" s="48">
        <f t="shared" si="1275"/>
        <v>2.0413734542018087</v>
      </c>
      <c r="AE1179" s="48">
        <f t="shared" si="1276"/>
        <v>11.086676747862464</v>
      </c>
      <c r="AF1179" s="48">
        <f t="shared" si="1277"/>
        <v>2.0413734542018087</v>
      </c>
      <c r="AG1179" s="238">
        <f t="shared" si="1278"/>
        <v>9.0416971836710651</v>
      </c>
      <c r="AH1179" s="48">
        <f t="shared" si="1279"/>
        <v>3.6061099895896139E-3</v>
      </c>
      <c r="AI1179" s="48">
        <f>AE1179+AC1179+SUM($AB$1142:AB1179)</f>
        <v>38.931122276017575</v>
      </c>
      <c r="AJ1179" s="48">
        <f>AE1179+AC1179+SUM($AB$1141:AB1179)-$AI$1142</f>
        <v>38.295502604082138</v>
      </c>
      <c r="AK1179" s="46"/>
      <c r="AL1179" s="86"/>
      <c r="AM1179" s="41"/>
      <c r="AN1179" s="41"/>
      <c r="AO1179" s="41"/>
      <c r="AP1179" s="41"/>
      <c r="AQ1179"/>
      <c r="AR1179" s="41"/>
      <c r="AT1179" s="41"/>
      <c r="AU1179" s="41"/>
      <c r="AW1179" s="22"/>
      <c r="AX1179" s="22"/>
      <c r="AY1179" s="22"/>
      <c r="AZ1179" s="22"/>
      <c r="BA1179" s="22"/>
      <c r="BB1179" s="22"/>
    </row>
    <row r="1180" spans="4:54" ht="14.4" x14ac:dyDescent="0.3">
      <c r="D1180" s="47" t="s">
        <v>126</v>
      </c>
      <c r="E1180" s="32">
        <v>41158.419444444444</v>
      </c>
      <c r="F1180" s="21">
        <f t="shared" si="1269"/>
        <v>1273.7388888888891</v>
      </c>
      <c r="G1180" s="21">
        <f t="shared" si="1280"/>
        <v>1273.7388888888891</v>
      </c>
      <c r="H1180" s="21"/>
      <c r="I1180" s="50">
        <v>1037</v>
      </c>
      <c r="J1180" s="21">
        <v>68050</v>
      </c>
      <c r="K1180" s="46">
        <v>7.55</v>
      </c>
      <c r="L1180" s="21">
        <v>10</v>
      </c>
      <c r="M1180" s="51">
        <v>7.17</v>
      </c>
      <c r="N1180" s="40"/>
      <c r="O1180" s="40"/>
      <c r="P1180" s="40"/>
      <c r="R1180" s="22"/>
      <c r="S1180" s="22"/>
      <c r="T1180" s="22"/>
      <c r="U1180" s="52">
        <f t="shared" si="1270"/>
        <v>1.8487816207887039E-5</v>
      </c>
      <c r="V1180" s="52">
        <f t="shared" si="1271"/>
        <v>2.5902594417990111E-3</v>
      </c>
      <c r="W1180" s="52">
        <f t="shared" si="1272"/>
        <v>7.6764938077160929E-6</v>
      </c>
      <c r="X1180" s="247">
        <f>W1180+V1180+SUM($U$1142:U1180)</f>
        <v>2.9405359840365916E-3</v>
      </c>
      <c r="Y1180" s="104">
        <f>W1180+V1180+SUM($U$1142:U1180)-$X$1142</f>
        <v>2.7672628878899282E-3</v>
      </c>
      <c r="Z1180" s="42"/>
      <c r="AA1180" s="1">
        <f t="shared" si="1281"/>
        <v>9.0793502171378953E-6</v>
      </c>
      <c r="AB1180" s="41">
        <f t="shared" si="1273"/>
        <v>0.16663521760883612</v>
      </c>
      <c r="AC1180" s="48">
        <f t="shared" si="1274"/>
        <v>23.346643048267911</v>
      </c>
      <c r="AD1180" s="48">
        <f t="shared" si="1275"/>
        <v>2.0521695851567849</v>
      </c>
      <c r="AE1180" s="48">
        <f t="shared" si="1276"/>
        <v>11.145310416179766</v>
      </c>
      <c r="AF1180" s="48">
        <f t="shared" si="1277"/>
        <v>2.0521695851567854</v>
      </c>
      <c r="AG1180" s="238">
        <f t="shared" si="1278"/>
        <v>9.0895156495422817</v>
      </c>
      <c r="AH1180" s="48">
        <f t="shared" si="1279"/>
        <v>3.6251814807004268E-3</v>
      </c>
      <c r="AI1180" s="48">
        <f>AE1180+AC1180+SUM($AB$1142:AB1180)</f>
        <v>39.279214059978685</v>
      </c>
      <c r="AJ1180" s="48">
        <f>AE1180+AC1180+SUM($AB$1141:AB1180)-$AI$1142</f>
        <v>38.643594388043248</v>
      </c>
      <c r="AK1180" s="46"/>
      <c r="AL1180" s="86"/>
      <c r="AM1180" s="41"/>
      <c r="AN1180" s="41"/>
      <c r="AO1180" s="41"/>
      <c r="AP1180" s="41"/>
      <c r="AQ1180"/>
      <c r="AR1180" s="41"/>
      <c r="AT1180" s="41"/>
      <c r="AU1180" s="41"/>
      <c r="AW1180" s="22"/>
      <c r="AX1180" s="22"/>
      <c r="AY1180" s="22"/>
      <c r="AZ1180" s="22"/>
      <c r="BA1180" s="22"/>
      <c r="BB1180" s="22"/>
    </row>
    <row r="1181" spans="4:54" ht="14.4" x14ac:dyDescent="0.3">
      <c r="E1181" s="32">
        <v>41192.551388888889</v>
      </c>
      <c r="F1181" s="21">
        <f t="shared" si="1269"/>
        <v>1307.8708333333343</v>
      </c>
      <c r="G1181" s="21">
        <f t="shared" si="1280"/>
        <v>1307.8708333333343</v>
      </c>
      <c r="H1181" s="21"/>
      <c r="I1181" s="50">
        <v>1037</v>
      </c>
      <c r="J1181" s="21">
        <v>8101</v>
      </c>
      <c r="K1181" s="21">
        <v>2.2999999999999998</v>
      </c>
      <c r="L1181" s="21">
        <v>21</v>
      </c>
      <c r="M1181" s="51">
        <v>7.17</v>
      </c>
      <c r="N1181" s="40"/>
      <c r="O1181" s="40"/>
      <c r="P1181" s="40"/>
      <c r="R1181" s="22"/>
      <c r="S1181" s="22"/>
      <c r="T1181" s="22"/>
      <c r="U1181" s="52">
        <f t="shared" si="1270"/>
        <v>5.6320499706145938E-6</v>
      </c>
      <c r="V1181" s="52">
        <f t="shared" si="1271"/>
        <v>7.8908565776658612E-4</v>
      </c>
      <c r="W1181" s="52">
        <f t="shared" si="1272"/>
        <v>2.3385345374499358E-6</v>
      </c>
      <c r="X1181" s="247">
        <f>W1181+V1181+SUM($U$1181:U1181)</f>
        <v>7.9705624227465063E-4</v>
      </c>
      <c r="Y1181" s="256">
        <f>W1181+V1181+SUM($U$1181:U1181)+$Y$1180-$X$1181</f>
        <v>2.7672628878899277E-3</v>
      </c>
      <c r="Z1181" s="153"/>
      <c r="AA1181" s="1">
        <f t="shared" si="1281"/>
        <v>-7.1145405219940602E-7</v>
      </c>
      <c r="AB1181" s="41">
        <f t="shared" si="1273"/>
        <v>1.9837059483456012E-2</v>
      </c>
      <c r="AC1181" s="48">
        <f t="shared" si="1274"/>
        <v>2.7792969189422241</v>
      </c>
      <c r="AD1181" s="48">
        <f t="shared" si="1275"/>
        <v>0.24430015884430734</v>
      </c>
      <c r="AE1181" s="48">
        <f t="shared" si="1276"/>
        <v>1.326791472174464</v>
      </c>
      <c r="AF1181" s="48">
        <f t="shared" si="1277"/>
        <v>0.24430015884430734</v>
      </c>
      <c r="AG1181" s="238">
        <f t="shared" si="1278"/>
        <v>1.0820597542533728</v>
      </c>
      <c r="AH1181" s="48">
        <f t="shared" si="1279"/>
        <v>4.3155907678404335E-4</v>
      </c>
      <c r="AI1181" s="84">
        <f>AE1181+AC1181+SUM($AB$1181:AB1181)</f>
        <v>4.1259254506001444</v>
      </c>
      <c r="AJ1181" s="84">
        <f>AE1181+AC1181+SUM($AB$1181:AB1181)+$AJ$1180-$AI$1188</f>
        <v>39.0251731569725</v>
      </c>
      <c r="AK1181" s="46"/>
      <c r="AL1181" s="86"/>
      <c r="AM1181" s="41"/>
      <c r="AN1181" s="41"/>
      <c r="AO1181" s="41"/>
      <c r="AP1181" s="41"/>
      <c r="AQ1181"/>
      <c r="AR1181" s="41"/>
      <c r="AT1181" s="41"/>
      <c r="AU1181" s="41"/>
      <c r="AW1181" s="22"/>
      <c r="AX1181" s="22"/>
      <c r="AY1181" s="22"/>
      <c r="AZ1181" s="22"/>
      <c r="BA1181" s="22"/>
      <c r="BB1181" s="22"/>
    </row>
    <row r="1182" spans="4:54" ht="14.4" x14ac:dyDescent="0.3">
      <c r="E1182" s="32">
        <v>41211.559027777781</v>
      </c>
      <c r="F1182" s="21">
        <f t="shared" si="1269"/>
        <v>1326.8784722222263</v>
      </c>
      <c r="G1182" s="21">
        <f t="shared" si="1280"/>
        <v>1326.8784722222263</v>
      </c>
      <c r="H1182" s="21"/>
      <c r="I1182" s="50">
        <v>1037</v>
      </c>
      <c r="J1182" s="21">
        <v>28177</v>
      </c>
      <c r="K1182" s="46">
        <v>3.8</v>
      </c>
      <c r="L1182" s="21">
        <v>50</v>
      </c>
      <c r="M1182" s="51">
        <v>7.17</v>
      </c>
      <c r="N1182" s="40"/>
      <c r="O1182" s="40"/>
      <c r="P1182" s="40"/>
      <c r="R1182" s="22"/>
      <c r="S1182" s="22"/>
      <c r="T1182" s="22"/>
      <c r="U1182" s="52">
        <f t="shared" si="1270"/>
        <v>9.3051260384067214E-6</v>
      </c>
      <c r="V1182" s="52">
        <f t="shared" si="1271"/>
        <v>1.3037067389187077E-3</v>
      </c>
      <c r="W1182" s="52">
        <f t="shared" si="1272"/>
        <v>3.8636657575259805E-6</v>
      </c>
      <c r="X1182" s="247">
        <f>W1182+V1182+SUM($U$1181:U1182)</f>
        <v>1.322507580685255E-3</v>
      </c>
      <c r="Y1182" s="104">
        <f>W1182+V1182+SUM($U$1181:U1182)+$Y$1180-$X$1181</f>
        <v>3.2927142263005325E-3</v>
      </c>
      <c r="Z1182" s="42"/>
      <c r="AA1182" s="1">
        <f t="shared" si="1281"/>
        <v>3.6329393980697031E-7</v>
      </c>
      <c r="AB1182" s="41">
        <f t="shared" si="1273"/>
        <v>6.8997509574785829E-2</v>
      </c>
      <c r="AC1182" s="48">
        <f t="shared" si="1274"/>
        <v>9.666985469082217</v>
      </c>
      <c r="AD1182" s="48">
        <f t="shared" si="1275"/>
        <v>0.84972788245353026</v>
      </c>
      <c r="AE1182" s="48">
        <f t="shared" si="1276"/>
        <v>4.6148627714430166</v>
      </c>
      <c r="AF1182" s="48">
        <f t="shared" si="1277"/>
        <v>0.84972788245353026</v>
      </c>
      <c r="AG1182" s="238">
        <f t="shared" si="1278"/>
        <v>3.7636338347854936</v>
      </c>
      <c r="AH1182" s="48">
        <f t="shared" si="1279"/>
        <v>1.5010542039925923E-3</v>
      </c>
      <c r="AI1182" s="48">
        <f>AE1182+AC1182+SUM($AB$1142:AB1182)</f>
        <v>19.15794340511448</v>
      </c>
      <c r="AJ1182" s="48">
        <f>AE1182+AC1182+SUM($AB$1181:AB1182)+$AJ$1180-$AI$1188</f>
        <v>49.269930515955835</v>
      </c>
      <c r="AK1182" s="46"/>
      <c r="AL1182" s="86"/>
      <c r="AM1182" s="41"/>
      <c r="AN1182" s="41"/>
      <c r="AO1182" s="41"/>
      <c r="AP1182" s="41"/>
      <c r="AQ1182"/>
      <c r="AR1182" s="41"/>
      <c r="AT1182" s="41"/>
      <c r="AU1182" s="41"/>
      <c r="AW1182" s="22"/>
      <c r="AX1182" s="22"/>
      <c r="AY1182" s="22"/>
      <c r="AZ1182" s="22"/>
      <c r="BA1182" s="22"/>
      <c r="BB1182" s="22"/>
    </row>
    <row r="1183" spans="4:54" ht="14.4" x14ac:dyDescent="0.3">
      <c r="E1183" s="32">
        <v>41246.408333333333</v>
      </c>
      <c r="F1183" s="21">
        <f t="shared" si="1269"/>
        <v>1361.7277777777781</v>
      </c>
      <c r="G1183" s="21">
        <f t="shared" si="1280"/>
        <v>1361.7277777777781</v>
      </c>
      <c r="H1183" s="21"/>
      <c r="I1183" s="50">
        <v>1037</v>
      </c>
      <c r="J1183" s="21">
        <v>29470</v>
      </c>
      <c r="K1183" s="21">
        <v>4.8</v>
      </c>
      <c r="L1183" s="21">
        <v>5</v>
      </c>
      <c r="M1183" s="51">
        <v>7.17</v>
      </c>
      <c r="N1183" s="40"/>
      <c r="O1183" s="40"/>
      <c r="P1183" s="40"/>
      <c r="R1183" s="22"/>
      <c r="S1183" s="22"/>
      <c r="T1183" s="22"/>
      <c r="U1183" s="52">
        <f t="shared" si="1270"/>
        <v>1.1753843416934804E-5</v>
      </c>
      <c r="V1183" s="52">
        <f t="shared" si="1271"/>
        <v>1.6467874596867887E-3</v>
      </c>
      <c r="W1183" s="52">
        <f t="shared" si="1272"/>
        <v>4.8804199042433433E-6</v>
      </c>
      <c r="X1183" s="247">
        <f>W1183+V1183+SUM($U$1181:U1183)</f>
        <v>1.6783588990169883E-3</v>
      </c>
      <c r="Y1183" s="104">
        <f>W1183+V1183+SUM($U$1181:U1183)+$Y$1180-$X$1181</f>
        <v>3.6485655446322658E-3</v>
      </c>
      <c r="Z1183" s="42"/>
      <c r="AA1183" s="1">
        <f t="shared" si="1281"/>
        <v>1.0817433249300632E-5</v>
      </c>
      <c r="AB1183" s="41">
        <f t="shared" si="1273"/>
        <v>7.216370114522265E-2</v>
      </c>
      <c r="AC1183" s="48">
        <f t="shared" si="1274"/>
        <v>10.110588841035346</v>
      </c>
      <c r="AD1183" s="48">
        <f t="shared" si="1275"/>
        <v>0.88872061241102795</v>
      </c>
      <c r="AE1183" s="48">
        <f t="shared" si="1276"/>
        <v>4.826631858410253</v>
      </c>
      <c r="AF1183" s="48">
        <f t="shared" si="1277"/>
        <v>0.88872061241102807</v>
      </c>
      <c r="AG1183" s="238">
        <f t="shared" si="1278"/>
        <v>3.936341310683483</v>
      </c>
      <c r="AH1183" s="48">
        <f t="shared" si="1279"/>
        <v>1.5699353157419774E-3</v>
      </c>
      <c r="AI1183" s="48">
        <f>AE1183+AC1183+SUM($AB$1142:AB1183)</f>
        <v>19.88547956518007</v>
      </c>
      <c r="AJ1183" s="48">
        <f>AE1183+AC1183+SUM($AB$1181:AB1183)+$AJ$1180-$AI$1188</f>
        <v>49.997466676021418</v>
      </c>
      <c r="AK1183" s="46"/>
      <c r="AL1183" s="86"/>
      <c r="AM1183" s="41"/>
      <c r="AN1183" s="41"/>
      <c r="AO1183" s="41"/>
      <c r="AP1183" s="41"/>
      <c r="AQ1183"/>
      <c r="AR1183" s="41"/>
      <c r="AT1183" s="41"/>
      <c r="AU1183" s="41"/>
      <c r="AW1183" s="22"/>
      <c r="AX1183" s="22"/>
      <c r="AY1183" s="22"/>
      <c r="AZ1183" s="22"/>
      <c r="BA1183" s="22"/>
      <c r="BB1183" s="22"/>
    </row>
    <row r="1184" spans="4:54" ht="14.4" x14ac:dyDescent="0.3">
      <c r="E1184" s="32">
        <v>41277.594444444447</v>
      </c>
      <c r="F1184" s="21">
        <f t="shared" si="1269"/>
        <v>1392.913888888892</v>
      </c>
      <c r="G1184" s="21">
        <f t="shared" si="1280"/>
        <v>1392.913888888892</v>
      </c>
      <c r="H1184" s="21"/>
      <c r="I1184" s="50">
        <v>1037</v>
      </c>
      <c r="J1184" s="21">
        <v>29754</v>
      </c>
      <c r="K1184" s="21">
        <v>4</v>
      </c>
      <c r="L1184" s="21">
        <v>54</v>
      </c>
      <c r="M1184" s="51">
        <v>7.17</v>
      </c>
      <c r="N1184" s="40"/>
      <c r="O1184" s="40"/>
      <c r="P1184" s="40"/>
      <c r="R1184" s="22"/>
      <c r="S1184" s="22"/>
      <c r="T1184" s="22"/>
      <c r="U1184" s="52">
        <f t="shared" si="1270"/>
        <v>9.7948695141123379E-6</v>
      </c>
      <c r="V1184" s="52">
        <f t="shared" si="1271"/>
        <v>1.3723228830723239E-3</v>
      </c>
      <c r="W1184" s="52">
        <f t="shared" si="1272"/>
        <v>4.0670165868694531E-6</v>
      </c>
      <c r="X1184" s="247">
        <f>W1184+V1184+SUM($U$1181:U1184)</f>
        <v>1.4128757885992617E-3</v>
      </c>
      <c r="Y1184" s="104">
        <f>W1184+V1184+SUM($U$1181:U1184)+$Y$1180-$X$1181</f>
        <v>3.3830824342145393E-3</v>
      </c>
      <c r="Z1184" s="42"/>
      <c r="AA1184" s="1">
        <f t="shared" si="1281"/>
        <v>7.0363210179549858E-6</v>
      </c>
      <c r="AB1184" s="41">
        <f t="shared" si="1273"/>
        <v>7.2859136880724623E-2</v>
      </c>
      <c r="AC1184" s="48">
        <f t="shared" si="1274"/>
        <v>10.208023765733481</v>
      </c>
      <c r="AD1184" s="48">
        <f t="shared" si="1275"/>
        <v>0.89728514087810396</v>
      </c>
      <c r="AE1184" s="48">
        <f t="shared" si="1276"/>
        <v>4.8731457181926938</v>
      </c>
      <c r="AF1184" s="48">
        <f t="shared" si="1277"/>
        <v>0.89728514087810429</v>
      </c>
      <c r="AG1184" s="238">
        <f t="shared" si="1278"/>
        <v>3.9742755126595308</v>
      </c>
      <c r="AH1184" s="48">
        <f t="shared" si="1279"/>
        <v>1.5850646550589346E-3</v>
      </c>
      <c r="AI1184" s="48">
        <f>AE1184+AC1184+SUM($AB$1142:AB1184)</f>
        <v>20.102287486541371</v>
      </c>
      <c r="AJ1184" s="48">
        <f>AE1184+AC1184+SUM($AB$1181:AB1184)+$AJ$1180-$AI$1188</f>
        <v>50.214274597382719</v>
      </c>
      <c r="AK1184" s="46"/>
      <c r="AL1184" s="86"/>
      <c r="AM1184" s="41"/>
      <c r="AN1184" s="41"/>
      <c r="AO1184" s="41"/>
      <c r="AP1184" s="41"/>
      <c r="AQ1184"/>
      <c r="AR1184" s="41"/>
      <c r="AT1184" s="41"/>
      <c r="AU1184" s="41"/>
      <c r="AW1184" s="22"/>
      <c r="AX1184" s="22"/>
      <c r="AY1184" s="22"/>
      <c r="AZ1184" s="22"/>
      <c r="BA1184" s="22"/>
      <c r="BB1184" s="22"/>
    </row>
    <row r="1185" spans="4:92" ht="14.4" x14ac:dyDescent="0.3">
      <c r="E1185" s="32">
        <v>41331.410416666666</v>
      </c>
      <c r="F1185" s="21">
        <f t="shared" si="1269"/>
        <v>1446.7298611111109</v>
      </c>
      <c r="G1185" s="21">
        <f t="shared" si="1280"/>
        <v>1446.7298611111109</v>
      </c>
      <c r="H1185" s="21"/>
      <c r="I1185" s="50">
        <v>1037</v>
      </c>
      <c r="J1185" s="21">
        <v>28393</v>
      </c>
      <c r="K1185" s="21">
        <v>7.8</v>
      </c>
      <c r="L1185" s="21">
        <v>5</v>
      </c>
      <c r="M1185" s="51">
        <v>7.17</v>
      </c>
      <c r="N1185" s="40"/>
      <c r="O1185" s="40"/>
      <c r="P1185" s="40"/>
      <c r="R1185" s="22"/>
      <c r="S1185" s="22"/>
      <c r="T1185" s="22"/>
      <c r="U1185" s="52">
        <f t="shared" si="1270"/>
        <v>1.9099995552519059E-5</v>
      </c>
      <c r="V1185" s="52">
        <f t="shared" si="1271"/>
        <v>2.6760296219910315E-3</v>
      </c>
      <c r="W1185" s="52">
        <f t="shared" si="1272"/>
        <v>7.9306823443954336E-6</v>
      </c>
      <c r="X1185" s="247">
        <f>W1185+V1185+SUM($U$1181:U1185)</f>
        <v>2.7395461888280147E-3</v>
      </c>
      <c r="Y1185" s="104">
        <f>W1185+V1185+SUM($U$1181:U1185)+$Y$1180-$X$1181</f>
        <v>4.7097528344432916E-3</v>
      </c>
      <c r="Z1185" s="42"/>
      <c r="AA1185" s="1">
        <f t="shared" si="1281"/>
        <v>1.100493031145534E-5</v>
      </c>
      <c r="AB1185" s="41">
        <f t="shared" si="1273"/>
        <v>6.9526432528547899E-2</v>
      </c>
      <c r="AC1185" s="48">
        <f t="shared" si="1274"/>
        <v>9.7410909047681216</v>
      </c>
      <c r="AD1185" s="48">
        <f t="shared" si="1275"/>
        <v>0.85624174917496843</v>
      </c>
      <c r="AE1185" s="48">
        <f t="shared" si="1276"/>
        <v>4.6502395098690972</v>
      </c>
      <c r="AF1185" s="48">
        <f t="shared" si="1277"/>
        <v>0.85624174917496831</v>
      </c>
      <c r="AG1185" s="238">
        <f t="shared" si="1278"/>
        <v>3.7924851996686844</v>
      </c>
      <c r="AH1185" s="48">
        <f t="shared" si="1279"/>
        <v>1.5125610254449256E-3</v>
      </c>
      <c r="AI1185" s="48">
        <f>AE1185+AC1185+SUM($AB$1142:AB1185)</f>
        <v>19.481974849780961</v>
      </c>
      <c r="AJ1185" s="48">
        <f>AE1185+AC1185+SUM($AB$1181:AB1185)+$AJ$1180-$AI$1188</f>
        <v>49.593961960622309</v>
      </c>
      <c r="AK1185" s="46"/>
      <c r="AL1185" s="86"/>
      <c r="AM1185" s="41"/>
      <c r="AN1185" s="41"/>
      <c r="AO1185" s="41"/>
      <c r="AP1185" s="41"/>
      <c r="AQ1185"/>
      <c r="AR1185" s="41"/>
      <c r="AT1185" s="41"/>
      <c r="AU1185" s="41"/>
      <c r="AW1185" s="22"/>
      <c r="AX1185" s="22"/>
      <c r="AY1185" s="22"/>
      <c r="AZ1185" s="22"/>
      <c r="BA1185" s="22"/>
      <c r="BB1185" s="22"/>
    </row>
    <row r="1186" spans="4:92" ht="14.4" x14ac:dyDescent="0.3">
      <c r="E1186" s="32">
        <v>41360.443749999999</v>
      </c>
      <c r="F1186" s="21">
        <f t="shared" si="1269"/>
        <v>1475.7631944444438</v>
      </c>
      <c r="G1186" s="21">
        <f t="shared" si="1280"/>
        <v>1475.7631944444438</v>
      </c>
      <c r="H1186" s="21"/>
      <c r="I1186" s="50">
        <v>1037</v>
      </c>
      <c r="J1186" s="21">
        <v>30984</v>
      </c>
      <c r="K1186" s="21">
        <v>8</v>
      </c>
      <c r="L1186" s="21">
        <v>18</v>
      </c>
      <c r="M1186" s="51">
        <v>7.17</v>
      </c>
      <c r="N1186" s="40"/>
      <c r="O1186" s="40"/>
      <c r="P1186" s="40"/>
      <c r="R1186" s="22"/>
      <c r="S1186" s="22"/>
      <c r="T1186" s="22"/>
      <c r="U1186" s="52">
        <f t="shared" si="1270"/>
        <v>1.9589739028224676E-5</v>
      </c>
      <c r="V1186" s="52">
        <f t="shared" si="1271"/>
        <v>2.7446457661446477E-3</v>
      </c>
      <c r="W1186" s="52">
        <f t="shared" si="1272"/>
        <v>8.1340331737389061E-6</v>
      </c>
      <c r="X1186" s="247">
        <f>W1186+V1186+SUM($U$1181:U1186)</f>
        <v>2.8279554228391986E-3</v>
      </c>
      <c r="Y1186" s="104">
        <f>W1186+V1186+SUM($U$1181:U1186)+$Y$1180-$X$1181</f>
        <v>4.7981620684544764E-3</v>
      </c>
      <c r="Z1186" s="42"/>
      <c r="AA1186" s="1">
        <f t="shared" si="1281"/>
        <v>1.2709271179014597E-5</v>
      </c>
      <c r="AB1186" s="41">
        <f t="shared" si="1273"/>
        <v>7.5871059256314169E-2</v>
      </c>
      <c r="AC1186" s="48">
        <f t="shared" si="1274"/>
        <v>10.630013052278219</v>
      </c>
      <c r="AD1186" s="48">
        <f t="shared" si="1275"/>
        <v>0.93437799304184899</v>
      </c>
      <c r="AE1186" s="48">
        <f t="shared" si="1276"/>
        <v>5.0745965897856555</v>
      </c>
      <c r="AF1186" s="48">
        <f t="shared" si="1277"/>
        <v>0.9343779930418491</v>
      </c>
      <c r="AG1186" s="238">
        <f t="shared" si="1278"/>
        <v>4.1385680071332551</v>
      </c>
      <c r="AH1186" s="48">
        <f t="shared" si="1279"/>
        <v>1.6505896105513888E-3</v>
      </c>
      <c r="AI1186" s="48">
        <f>AE1186+AC1186+SUM($AB$1142:AB1186)</f>
        <v>20.871125136463931</v>
      </c>
      <c r="AJ1186" s="48">
        <f>AE1186+AC1186+SUM($AB$1181:AB1186)+$AJ$1180-$AI$1188</f>
        <v>50.983112247305286</v>
      </c>
      <c r="AK1186" s="46"/>
      <c r="AL1186" s="86"/>
      <c r="AM1186" s="25">
        <v>-23.43670664958659</v>
      </c>
      <c r="AN1186" s="25">
        <v>2.2259823581033809E-2</v>
      </c>
      <c r="AQ1186"/>
      <c r="AR1186" s="41"/>
      <c r="AT1186" s="41"/>
      <c r="AU1186" s="41"/>
      <c r="AW1186" s="22"/>
      <c r="AX1186" s="22"/>
      <c r="AY1186" s="22"/>
      <c r="AZ1186" s="22"/>
      <c r="BA1186" s="22"/>
      <c r="BB1186" s="22"/>
    </row>
    <row r="1187" spans="4:92" ht="14.4" x14ac:dyDescent="0.3">
      <c r="E1187" s="87">
        <v>41409.598611111112</v>
      </c>
      <c r="F1187" s="21">
        <f t="shared" si="1269"/>
        <v>1524.9180555555577</v>
      </c>
      <c r="G1187" s="21">
        <f t="shared" si="1280"/>
        <v>1524.9180555555577</v>
      </c>
      <c r="H1187" s="21"/>
      <c r="I1187" s="21"/>
      <c r="L1187" s="21"/>
      <c r="M1187" s="51"/>
      <c r="N1187" s="40"/>
      <c r="O1187" s="40"/>
      <c r="P1187" s="40"/>
      <c r="R1187" s="22"/>
      <c r="S1187" s="22"/>
      <c r="T1187" s="22"/>
      <c r="U1187" s="52"/>
      <c r="V1187" s="52"/>
      <c r="W1187" s="52"/>
      <c r="X1187" s="247"/>
      <c r="Y1187" s="257">
        <f>LINEST(Y1184:Y1186,G1184:G1186)*(F1187-F1186)+Y1186</f>
        <v>5.6845509169923814E-3</v>
      </c>
      <c r="Z1187" s="154"/>
      <c r="AA1187" s="1">
        <f t="shared" si="1281"/>
        <v>1.6817006909822E-5</v>
      </c>
      <c r="AB1187" s="41"/>
      <c r="AC1187" s="48"/>
      <c r="AD1187" s="48"/>
      <c r="AE1187" s="48"/>
      <c r="AF1187" s="48"/>
      <c r="AG1187" s="238"/>
      <c r="AH1187" s="48"/>
      <c r="AI1187" s="48"/>
      <c r="AJ1187" s="88">
        <f>LINEST(AJ1184:AJ1186,G1184:G1186)*(F1187-F1186)+AJ1186</f>
        <v>51.310622467987798</v>
      </c>
      <c r="AK1187" s="46"/>
      <c r="AL1187" s="86"/>
      <c r="AQ1187"/>
      <c r="AR1187" s="41"/>
      <c r="AT1187" s="41"/>
      <c r="AU1187" s="41"/>
      <c r="AW1187" s="22"/>
      <c r="AX1187" s="22"/>
      <c r="AY1187" s="22"/>
      <c r="AZ1187" s="22"/>
      <c r="BA1187" s="22"/>
      <c r="BB1187" s="22"/>
    </row>
    <row r="1188" spans="4:92" ht="14.4" x14ac:dyDescent="0.3">
      <c r="E1188" s="32"/>
      <c r="F1188" s="21"/>
      <c r="G1188" s="21"/>
      <c r="H1188" s="21"/>
      <c r="I1188" s="21"/>
      <c r="L1188" s="21"/>
      <c r="M1188" s="21"/>
      <c r="N1188" s="40"/>
      <c r="O1188" s="40"/>
      <c r="P1188" s="40"/>
      <c r="R1188" s="22"/>
      <c r="S1188" s="22"/>
      <c r="T1188" s="22"/>
      <c r="U1188" s="52"/>
      <c r="V1188" s="52"/>
      <c r="W1188" s="52"/>
      <c r="X1188" s="247"/>
      <c r="Y1188" s="104"/>
      <c r="Z1188" s="42"/>
      <c r="AA1188" s="42"/>
      <c r="AB1188" s="41"/>
      <c r="AC1188" s="48"/>
      <c r="AD1188" s="48"/>
      <c r="AE1188" s="48"/>
      <c r="AF1188" s="48"/>
      <c r="AG1188" s="238"/>
      <c r="AH1188" s="186" t="s">
        <v>392</v>
      </c>
      <c r="AI1188" s="48">
        <f>AVERAGE(AI1211)</f>
        <v>3.7443466816708919</v>
      </c>
      <c r="AJ1188" s="48"/>
      <c r="AK1188" s="46"/>
      <c r="AL1188" s="86"/>
      <c r="AM1188" s="41"/>
      <c r="AN1188" s="41"/>
      <c r="AO1188" s="41"/>
      <c r="AP1188" s="41"/>
      <c r="AQ1188"/>
      <c r="AR1188" s="41"/>
      <c r="AT1188" s="41"/>
      <c r="AU1188" s="41"/>
      <c r="AW1188" s="22"/>
      <c r="AX1188" s="22"/>
      <c r="AY1188" s="22"/>
      <c r="AZ1188" s="22"/>
      <c r="BA1188" s="22"/>
      <c r="BB1188" s="22"/>
      <c r="BQ1188" s="42"/>
      <c r="BR1188" s="42"/>
      <c r="BS1188" s="42"/>
    </row>
    <row r="1189" spans="4:92" ht="14.4" x14ac:dyDescent="0.3">
      <c r="E1189" s="32"/>
      <c r="F1189" s="21"/>
      <c r="G1189" s="21"/>
      <c r="H1189" s="21"/>
      <c r="I1189" s="21"/>
      <c r="L1189" s="21"/>
      <c r="M1189" s="21"/>
      <c r="N1189" s="40"/>
      <c r="O1189" s="40"/>
      <c r="P1189" s="40"/>
      <c r="R1189" s="22"/>
      <c r="S1189" s="22"/>
      <c r="T1189" s="22"/>
      <c r="U1189" s="52"/>
      <c r="V1189" s="52"/>
      <c r="W1189" s="52"/>
      <c r="X1189" s="247"/>
      <c r="Y1189" s="104"/>
      <c r="Z1189" s="42"/>
      <c r="AA1189" s="42"/>
      <c r="AB1189" s="41"/>
      <c r="AC1189" s="48"/>
      <c r="AD1189" s="48"/>
      <c r="AE1189" s="48"/>
      <c r="AF1189" s="48"/>
      <c r="AG1189" s="238"/>
      <c r="AH1189" s="186"/>
      <c r="AI1189" s="48"/>
      <c r="AJ1189" s="48"/>
      <c r="AK1189" s="46"/>
      <c r="AL1189" s="86"/>
      <c r="AM1189" s="41"/>
      <c r="AN1189" s="41"/>
      <c r="AO1189" s="41"/>
      <c r="AP1189" s="41"/>
      <c r="AQ1189"/>
      <c r="AR1189" s="41"/>
      <c r="AT1189" s="41"/>
      <c r="AU1189" s="41"/>
      <c r="AW1189" s="22"/>
      <c r="AX1189" s="22"/>
      <c r="AY1189" s="22"/>
      <c r="AZ1189" s="22"/>
      <c r="BA1189" s="22"/>
      <c r="BB1189" s="22"/>
      <c r="BQ1189" s="42"/>
      <c r="BR1189" s="42"/>
      <c r="BS1189" s="42"/>
    </row>
    <row r="1190" spans="4:92" ht="14.4" x14ac:dyDescent="0.3">
      <c r="D1190" s="22" t="s">
        <v>183</v>
      </c>
      <c r="E1190" s="32">
        <v>41408.4375</v>
      </c>
      <c r="F1190" s="21">
        <f t="shared" ref="F1190:F1206" si="1282">E1190-E$1142</f>
        <v>1523.7569444444453</v>
      </c>
      <c r="G1190" s="21"/>
      <c r="H1190" s="21"/>
      <c r="I1190" s="21"/>
      <c r="L1190" s="21"/>
      <c r="M1190" s="51"/>
      <c r="N1190" s="40"/>
      <c r="O1190" s="1" t="s">
        <v>360</v>
      </c>
      <c r="P1190" s="40">
        <v>48.402813093448607</v>
      </c>
      <c r="R1190" s="22"/>
      <c r="S1190" s="22"/>
      <c r="T1190" s="22"/>
      <c r="U1190" s="52"/>
      <c r="V1190" s="52"/>
      <c r="W1190" s="52"/>
      <c r="X1190" s="247"/>
      <c r="Y1190" s="104"/>
      <c r="Z1190" s="42"/>
      <c r="AA1190" s="42"/>
      <c r="AB1190" s="41"/>
      <c r="AC1190" s="48"/>
      <c r="AD1190" s="48"/>
      <c r="AE1190" s="48"/>
      <c r="AF1190" s="48"/>
      <c r="AG1190" s="238"/>
      <c r="AH1190" s="48"/>
      <c r="AI1190" s="48"/>
      <c r="AJ1190" s="48"/>
      <c r="AK1190" s="46"/>
      <c r="AL1190" s="86"/>
      <c r="AM1190" s="41"/>
      <c r="AN1190" s="41"/>
      <c r="AO1190" s="41"/>
      <c r="AP1190" s="41"/>
      <c r="AQ1190"/>
      <c r="AR1190" s="41"/>
      <c r="AT1190" s="41"/>
      <c r="AU1190" s="41"/>
      <c r="AW1190" s="22"/>
      <c r="AX1190" s="22"/>
      <c r="AY1190" s="22"/>
      <c r="AZ1190" s="22"/>
      <c r="BA1190" s="22"/>
      <c r="BB1190" s="22"/>
      <c r="CM1190" s="89">
        <f>CH1190/$P$1190</f>
        <v>0</v>
      </c>
      <c r="CN1190" s="89">
        <f>CI1190/$P$1190</f>
        <v>0</v>
      </c>
    </row>
    <row r="1191" spans="4:92" ht="14.4" x14ac:dyDescent="0.3">
      <c r="E1191" s="32">
        <v>41409.598611111112</v>
      </c>
      <c r="F1191" s="21">
        <f t="shared" si="1282"/>
        <v>1524.9180555555577</v>
      </c>
      <c r="G1191" s="21">
        <f t="shared" ref="G1191:G1206" si="1283">E1191-$E$1191</f>
        <v>0</v>
      </c>
      <c r="H1191" s="21"/>
      <c r="I1191" s="50">
        <v>1037</v>
      </c>
      <c r="J1191" s="21">
        <v>7998</v>
      </c>
      <c r="K1191" s="21">
        <v>0.26</v>
      </c>
      <c r="L1191" s="21">
        <v>19</v>
      </c>
      <c r="M1191" s="51">
        <v>7.17</v>
      </c>
      <c r="N1191" s="40"/>
      <c r="R1191" s="22"/>
      <c r="S1191" s="22"/>
      <c r="T1191" s="22"/>
      <c r="U1191" s="52">
        <f t="shared" ref="U1191:U1216" si="1284">($A$5*I1191/1000/$A$3*K1191)/$P$1141</f>
        <v>6.3666651841730197E-7</v>
      </c>
      <c r="V1191" s="52">
        <f t="shared" ref="V1191:V1216" si="1285">($T$1141*I1191/1000/$A$3*K1191)/$P$1141</f>
        <v>8.9200987399701051E-5</v>
      </c>
      <c r="W1191" s="52">
        <f t="shared" ref="W1191:W1216" si="1286">($A$36*$R$1141*K1191*I1191/1000000)/$P$1141</f>
        <v>2.6435607814651445E-7</v>
      </c>
      <c r="X1191" s="247">
        <f>W1191+V1191+SUM($U$1191:U1191)</f>
        <v>9.0102009996264869E-5</v>
      </c>
      <c r="Y1191" s="258">
        <v>0</v>
      </c>
      <c r="Z1191" s="42"/>
      <c r="AA1191" s="42"/>
      <c r="AB1191" s="41">
        <f t="shared" ref="AB1191:AB1216" si="1287">($A$5*I1191/1000/$A$3*J1191)/$P$1141</f>
        <v>1.9584841593467617E-2</v>
      </c>
      <c r="AC1191" s="48">
        <f t="shared" ref="AC1191:AC1216" si="1288">($T$1141*I1191/1000/$A$3*J1191)/$P$1141</f>
        <v>2.7439596047031118</v>
      </c>
      <c r="AD1191" s="48">
        <f t="shared" ref="AD1191:AD1216" si="1289">($A$4*$R$1141/1000*J1191/1000000*I1191/1000*1000000)/$P$1141</f>
        <v>0.24119400943547345</v>
      </c>
      <c r="AE1191" s="48">
        <f t="shared" ref="AE1191:AE1216" si="1290">($A$4*((I1191/1000)*J1191/10^6)*(1+($A$18/(10^-M1191))+(($A$18*$A$19)/(10^-M1191)^2))*1000000)*$R$1141/1000/$P$1141</f>
        <v>1.3099220089435091</v>
      </c>
      <c r="AF1191" s="48">
        <f t="shared" ref="AF1191:AF1216" si="1291">AE1191/(1+($A$18/(10^-M1191))+(($A$18*$A$19)/(10^-M1191)^2))*1</f>
        <v>0.24119400943547351</v>
      </c>
      <c r="AG1191" s="238">
        <f t="shared" ref="AG1191:AG1216" si="1292">AE1191/(1+($A$18/(10^-M1191))+(($A$18*$A$19)/(10^-M1191)^2))*($A$18/(10^-M1191))</f>
        <v>1.06830192748037</v>
      </c>
      <c r="AH1191" s="48">
        <f t="shared" ref="AH1191:AH1216" si="1293">AE1191/(1+($A$18/(10^-M1191))+(($A$18*$A$19)/(10^-M1191)^2))*(($A$18*$A$19)/(10^-M1191)^2)</f>
        <v>4.260720276655697E-4</v>
      </c>
      <c r="AI1191" s="48">
        <f>AE1191+AC1191+SUM($AB$1190:AB1191)</f>
        <v>4.073466455240089</v>
      </c>
      <c r="AJ1191" s="130">
        <v>0</v>
      </c>
      <c r="AK1191" s="46"/>
      <c r="AL1191" s="86"/>
      <c r="AM1191" s="25">
        <v>-8.8445</v>
      </c>
      <c r="AN1191" s="25">
        <v>4.5961940777126495E-2</v>
      </c>
      <c r="AQ1191"/>
      <c r="AR1191" s="41"/>
      <c r="AT1191" s="41"/>
      <c r="AU1191" s="41"/>
      <c r="AV1191" s="41"/>
      <c r="AW1191" s="86"/>
      <c r="AX1191" s="86"/>
      <c r="AY1191" s="86">
        <f t="shared" ref="AY1191:AY1208" si="1294">(1/(1/((AM1191/1000+1)*0.0112372)+1))*AI1191</f>
        <v>4.4869755025923365E-2</v>
      </c>
      <c r="AZ1191" s="86">
        <f t="shared" ref="AZ1191:AZ1208" si="1295">(1-(1/(1/((AM1191/1000+1)*0.0112372)+1)))*AI1191</f>
        <v>4.028596700214166</v>
      </c>
      <c r="BA1191" s="86"/>
      <c r="BB1191" s="86"/>
      <c r="BC1191" s="89"/>
      <c r="BD1191" s="89"/>
      <c r="BE1191" s="41"/>
      <c r="BF1191" s="89"/>
      <c r="BG1191" s="89"/>
      <c r="BH1191" s="89"/>
      <c r="BI1191" s="89"/>
      <c r="BJ1191" s="41"/>
      <c r="BK1191" s="89"/>
      <c r="BL1191" s="89"/>
      <c r="BM1191" s="89"/>
      <c r="BN1191" s="86"/>
      <c r="BO1191" s="86"/>
      <c r="BP1191" s="86">
        <f t="shared" ref="BP1191:BP1208" si="1296">(1/(1/((AR1191/1000+1)*0.0112372)+1))*X1191</f>
        <v>1.0012431373470314E-6</v>
      </c>
      <c r="BQ1191" s="86">
        <f t="shared" ref="BQ1191:BQ1208" si="1297">(1-(1/(1/((AR1191/1000+1)*0.0112372)+1)))*X1191</f>
        <v>8.9100766858917835E-5</v>
      </c>
      <c r="BR1191" s="86"/>
      <c r="BS1191" s="86"/>
      <c r="BT1191" s="89"/>
      <c r="BU1191" s="89"/>
      <c r="BV1191" s="41"/>
      <c r="BW1191" s="89"/>
      <c r="BX1191" s="42"/>
      <c r="BY1191" s="89"/>
      <c r="BZ1191" s="89"/>
      <c r="CA1191" s="41"/>
      <c r="CB1191" s="89"/>
      <c r="CC1191" s="89"/>
      <c r="CD1191" s="41"/>
      <c r="CE1191" s="41"/>
      <c r="CF1191" s="42"/>
      <c r="CG1191" s="42"/>
      <c r="CH1191" s="42">
        <v>0</v>
      </c>
      <c r="CI1191" s="89">
        <v>0</v>
      </c>
      <c r="CJ1191" s="89">
        <v>0</v>
      </c>
      <c r="CK1191" s="42">
        <v>0</v>
      </c>
      <c r="CM1191" s="89">
        <f t="shared" ref="CM1191:CM1216" si="1298">CH1191/$P$1190</f>
        <v>0</v>
      </c>
      <c r="CN1191" s="89">
        <f t="shared" ref="CN1191:CN1216" si="1299">CI1191/$P$1190</f>
        <v>0</v>
      </c>
    </row>
    <row r="1192" spans="4:92" ht="14.4" x14ac:dyDescent="0.3">
      <c r="E1192" s="32">
        <v>41415.56527777778</v>
      </c>
      <c r="F1192" s="21">
        <f t="shared" si="1282"/>
        <v>1530.8847222222248</v>
      </c>
      <c r="G1192" s="21">
        <f t="shared" si="1283"/>
        <v>5.9666666666671517</v>
      </c>
      <c r="H1192" s="21"/>
      <c r="I1192" s="50">
        <v>1037</v>
      </c>
      <c r="J1192" s="21">
        <v>12582</v>
      </c>
      <c r="K1192" s="21">
        <v>0.4</v>
      </c>
      <c r="L1192" s="21">
        <v>19</v>
      </c>
      <c r="M1192" s="51">
        <v>7.17</v>
      </c>
      <c r="N1192" s="40"/>
      <c r="O1192" s="40"/>
      <c r="P1192" s="40"/>
      <c r="R1192" s="22"/>
      <c r="S1192" s="22"/>
      <c r="T1192" s="22"/>
      <c r="U1192" s="52">
        <f t="shared" si="1284"/>
        <v>9.7948695141123375E-7</v>
      </c>
      <c r="V1192" s="52">
        <f t="shared" si="1285"/>
        <v>1.3723228830723238E-4</v>
      </c>
      <c r="W1192" s="52">
        <f t="shared" si="1286"/>
        <v>4.067016586869453E-7</v>
      </c>
      <c r="X1192" s="247">
        <f>W1192+V1192+SUM($U$1191:U1192)</f>
        <v>1.3925514343574787E-4</v>
      </c>
      <c r="Y1192" s="104">
        <f>W1192+V1192+SUM($U$1191:U1192)-$X$1191</f>
        <v>4.9153133439482996E-5</v>
      </c>
      <c r="Z1192" s="42"/>
      <c r="AA1192" s="42"/>
      <c r="AB1192" s="41">
        <f t="shared" si="1287"/>
        <v>3.0809762056640357E-2</v>
      </c>
      <c r="AC1192" s="48">
        <f t="shared" si="1288"/>
        <v>4.3166416287039944</v>
      </c>
      <c r="AD1192" s="48">
        <f t="shared" si="1289"/>
        <v>0.37943273652377174</v>
      </c>
      <c r="AE1192" s="48">
        <f t="shared" si="1290"/>
        <v>2.0606950133192332</v>
      </c>
      <c r="AF1192" s="48">
        <f t="shared" si="1291"/>
        <v>0.3794327365237718</v>
      </c>
      <c r="AG1192" s="238">
        <f t="shared" si="1292"/>
        <v>1.6805920044458631</v>
      </c>
      <c r="AH1192" s="48">
        <f t="shared" si="1293"/>
        <v>6.7027234959842418E-4</v>
      </c>
      <c r="AI1192" s="48">
        <f>AE1192+AC1192+SUM($AB$1190:AB1192)</f>
        <v>6.4277312456733355</v>
      </c>
      <c r="AJ1192" s="48">
        <f>AE1192+AC1192+SUM($AB$1191:AB1192)-$AI$1191</f>
        <v>2.3542647904332465</v>
      </c>
      <c r="AK1192" s="46"/>
      <c r="AL1192" s="86"/>
      <c r="AM1192" s="25">
        <v>4.234</v>
      </c>
      <c r="AN1192" s="25">
        <v>7.4953318805763003E-2</v>
      </c>
      <c r="AQ1192"/>
      <c r="AR1192" s="41"/>
      <c r="AT1192" s="41"/>
      <c r="AU1192" s="41"/>
      <c r="AV1192" s="41">
        <f t="shared" ref="AV1192:AV1208" si="1300">AJ1192-BA1192-BB1192</f>
        <v>0</v>
      </c>
      <c r="AW1192" s="86">
        <f t="shared" ref="AW1192:AW1208" si="1301">(1/(1/((AM1192/1000+1)*0.0112372)+1))*AE1192</f>
        <v>2.299499298120114E-2</v>
      </c>
      <c r="AX1192" s="86">
        <f t="shared" ref="AX1192:AX1208" si="1302">(1-(1/(1/((AM1192/1000+1)*0.0112372)+1)))*AE1192</f>
        <v>2.0377000203380318</v>
      </c>
      <c r="AY1192" s="86">
        <f t="shared" si="1294"/>
        <v>7.1726108872962199E-2</v>
      </c>
      <c r="AZ1192" s="86">
        <f t="shared" si="1295"/>
        <v>6.3560051368003734</v>
      </c>
      <c r="BA1192" s="131">
        <f>AY1192-$AY$1191</f>
        <v>2.6856353847038834E-2</v>
      </c>
      <c r="BB1192" s="131">
        <f>AZ1192-$AZ$1191</f>
        <v>2.3274084365862073</v>
      </c>
      <c r="BC1192" s="89">
        <f>BA1192-BA1191</f>
        <v>2.6856353847038834E-2</v>
      </c>
      <c r="BD1192" s="89">
        <f>BB1192-BB1191</f>
        <v>2.3274084365862073</v>
      </c>
      <c r="BE1192" s="41">
        <f>1000*(((BC1192)/((BD1192))/0.0112372-1))</f>
        <v>26.872055751414603</v>
      </c>
      <c r="BF1192" s="89">
        <f>(BE1192-$B$10)/($AM$1186-$B$10)</f>
        <v>0.93689294406444112</v>
      </c>
      <c r="BG1192" s="89">
        <f>1-BF1192</f>
        <v>6.3107055935558876E-2</v>
      </c>
      <c r="BH1192" s="89">
        <f>BF1192*($AJ1192-$AJ1191)</f>
        <v>2.2056940706162589</v>
      </c>
      <c r="BI1192" s="89">
        <f>BG1192*($AJ1192-$AJ1191)</f>
        <v>0.14857071981698769</v>
      </c>
      <c r="BJ1192" s="41">
        <f>1000*((BA1192/BB1192)/0.0112372-1)</f>
        <v>26.872055751414603</v>
      </c>
      <c r="BK1192" s="89">
        <f>(BJ1192-$B$10)/($AM$1186-$B$10)</f>
        <v>0.93689294406444112</v>
      </c>
      <c r="BL1192" s="89">
        <f>1-BK1192</f>
        <v>6.3107055935558876E-2</v>
      </c>
      <c r="BM1192" s="89">
        <f t="shared" ref="BM1192:BM1208" si="1303">Y1192-BR1192-BS1192</f>
        <v>0</v>
      </c>
      <c r="BN1192" s="86">
        <f t="shared" ref="BN1192:BN1208" si="1304">(1/(1/((AR1192/1000+1)*0.0112372)+1))*W1192</f>
        <v>4.5194024497881813E-9</v>
      </c>
      <c r="BO1192" s="86">
        <f t="shared" ref="BO1192:BO1208" si="1305">(1-(1/(1/((AR1192/1000+1)*0.0112372)+1)))*W1192</f>
        <v>4.021822562371571E-7</v>
      </c>
      <c r="BP1192" s="86">
        <f t="shared" si="1296"/>
        <v>1.5474489049811318E-6</v>
      </c>
      <c r="BQ1192" s="86">
        <f t="shared" si="1297"/>
        <v>1.3770769453076673E-4</v>
      </c>
      <c r="BR1192" s="131">
        <f>BP1192-$BP$1191</f>
        <v>5.4620576763410032E-7</v>
      </c>
      <c r="BS1192" s="131">
        <f>BQ1192-$BQ$1191</f>
        <v>4.86069276718489E-5</v>
      </c>
      <c r="BT1192" s="89">
        <f t="shared" ref="BT1192:BU1204" si="1306">BR1192-BR1191</f>
        <v>5.4620576763410032E-7</v>
      </c>
      <c r="BU1192" s="89">
        <f t="shared" si="1306"/>
        <v>4.86069276718489E-5</v>
      </c>
      <c r="BV1192" s="41">
        <f t="shared" ref="BV1192:BV1206" si="1307">1000*((BT1192/BU1192)/0.0112372-1)</f>
        <v>-1.1102230246251565E-13</v>
      </c>
      <c r="BW1192" s="89" t="e">
        <f t="shared" ref="BW1192:BW1208" si="1308">(BV1192-$P$1067)/($AR$1107-$P$1067)</f>
        <v>#REF!</v>
      </c>
      <c r="BX1192" s="42" t="e">
        <f t="shared" ref="BX1192:BX1206" si="1309">1-BW1192</f>
        <v>#REF!</v>
      </c>
      <c r="BY1192" s="89" t="e">
        <f t="shared" ref="BY1192:BZ1206" si="1310">BW1192*($X1192-$X1191)</f>
        <v>#REF!</v>
      </c>
      <c r="BZ1192" s="89" t="e">
        <f t="shared" si="1310"/>
        <v>#REF!</v>
      </c>
      <c r="CA1192" s="41">
        <f t="shared" ref="CA1192:CA1206" si="1311">1000*((BR1192/BS1192/0.0112372-1))</f>
        <v>-1.1102230246251565E-13</v>
      </c>
      <c r="CB1192" s="89" t="e">
        <f t="shared" ref="CB1192:CB1208" si="1312">(CA1192-$P$1067)/($AR$1107-$P$1067)</f>
        <v>#REF!</v>
      </c>
      <c r="CC1192" s="89" t="e">
        <f t="shared" ref="CC1192:CC1204" si="1313">1-CB1192</f>
        <v>#REF!</v>
      </c>
      <c r="CD1192" s="41" t="e">
        <f t="shared" ref="CD1192:CD1206" si="1314">CK1192+CJ1192</f>
        <v>#REF!</v>
      </c>
      <c r="CE1192" s="41" t="e">
        <f t="shared" ref="CE1192:CE1207" si="1315">CH1192+CI1192</f>
        <v>#REF!</v>
      </c>
      <c r="CF1192" s="42" t="e">
        <f t="shared" ref="CF1192:CF1206" si="1316">CK1192*13.49+CJ1192</f>
        <v>#REF!</v>
      </c>
      <c r="CG1192" s="42" t="e">
        <f t="shared" ref="CG1192:CG1206" si="1317">CH1192*13.49+CI1192</f>
        <v>#REF!</v>
      </c>
      <c r="CH1192" s="42" t="e">
        <f t="shared" ref="CH1192:CH1207" si="1318">CC1192*$Y1192</f>
        <v>#REF!</v>
      </c>
      <c r="CI1192" s="89">
        <f>BL1192*$AJ1192</f>
        <v>0.14857071981698769</v>
      </c>
      <c r="CJ1192" s="89">
        <f>BK1192*$AJ1192</f>
        <v>2.2056940706162589</v>
      </c>
      <c r="CK1192" s="42" t="e">
        <f t="shared" ref="CK1192:CK1207" si="1319">CB1192*$Y1192</f>
        <v>#REF!</v>
      </c>
      <c r="CM1192" s="89" t="e">
        <f t="shared" si="1298"/>
        <v>#REF!</v>
      </c>
      <c r="CN1192" s="89">
        <f t="shared" si="1299"/>
        <v>3.0694645687255923E-3</v>
      </c>
    </row>
    <row r="1193" spans="4:92" ht="14.4" x14ac:dyDescent="0.3">
      <c r="E1193" s="32">
        <v>41423.46597222222</v>
      </c>
      <c r="F1193" s="21">
        <f t="shared" si="1282"/>
        <v>1538.7854166666657</v>
      </c>
      <c r="G1193" s="21">
        <f t="shared" si="1283"/>
        <v>13.867361111108039</v>
      </c>
      <c r="H1193" s="21"/>
      <c r="I1193" s="50">
        <v>1037</v>
      </c>
      <c r="J1193" s="21">
        <v>13805</v>
      </c>
      <c r="K1193" s="21">
        <v>0.9</v>
      </c>
      <c r="L1193" s="21">
        <v>6</v>
      </c>
      <c r="M1193" s="51">
        <v>7.17</v>
      </c>
      <c r="N1193" s="40"/>
      <c r="O1193" s="40"/>
      <c r="P1193" s="40"/>
      <c r="R1193" s="22"/>
      <c r="S1193" s="22"/>
      <c r="T1193" s="22"/>
      <c r="U1193" s="52">
        <f t="shared" si="1284"/>
        <v>2.2038456406752762E-6</v>
      </c>
      <c r="V1193" s="52">
        <f t="shared" si="1285"/>
        <v>3.0877264869127292E-4</v>
      </c>
      <c r="W1193" s="52">
        <f t="shared" si="1286"/>
        <v>9.1507873204562698E-7</v>
      </c>
      <c r="X1193" s="247">
        <f>W1193+V1193+SUM($U$1191:U1193)</f>
        <v>3.1350772653382234E-4</v>
      </c>
      <c r="Y1193" s="104">
        <f>W1193+V1193+SUM($U$1191:U1193)-$X$1191</f>
        <v>2.2340571653755746E-4</v>
      </c>
      <c r="Z1193" s="42"/>
      <c r="AA1193" s="42"/>
      <c r="AB1193" s="41">
        <f t="shared" si="1287"/>
        <v>3.3804543410580208E-2</v>
      </c>
      <c r="AC1193" s="48">
        <f t="shared" si="1288"/>
        <v>4.7362293502033577</v>
      </c>
      <c r="AD1193" s="48">
        <f t="shared" si="1289"/>
        <v>0.41631449115487751</v>
      </c>
      <c r="AE1193" s="48">
        <f t="shared" si="1290"/>
        <v>2.2609994165372762</v>
      </c>
      <c r="AF1193" s="48">
        <f t="shared" si="1291"/>
        <v>0.41631449115487751</v>
      </c>
      <c r="AG1193" s="238">
        <f t="shared" si="1292"/>
        <v>1.8439495009835587</v>
      </c>
      <c r="AH1193" s="48">
        <f t="shared" si="1293"/>
        <v>7.3542439884010844E-4</v>
      </c>
      <c r="AI1193" s="48">
        <f>AE1193+AC1193+SUM($AB$1190:AB1193)</f>
        <v>7.0814279138013214</v>
      </c>
      <c r="AJ1193" s="48">
        <f>AE1193+AC1193+SUM($AB$1191:AB1193)-$AI$1191</f>
        <v>3.0079614585612324</v>
      </c>
      <c r="AK1193" s="46"/>
      <c r="AL1193" s="86"/>
      <c r="AM1193" s="25">
        <v>8.4514999999999993</v>
      </c>
      <c r="AN1193" s="25">
        <v>0.21425335469960424</v>
      </c>
      <c r="AQ1193"/>
      <c r="AR1193" s="41"/>
      <c r="AT1193" s="41"/>
      <c r="AU1193" s="41"/>
      <c r="AV1193" s="41">
        <f t="shared" si="1300"/>
        <v>0</v>
      </c>
      <c r="AW1193" s="86">
        <f t="shared" si="1301"/>
        <v>2.5334932667581231E-2</v>
      </c>
      <c r="AX1193" s="86">
        <f t="shared" si="1302"/>
        <v>2.2356644838696949</v>
      </c>
      <c r="AY1193" s="86">
        <f t="shared" si="1294"/>
        <v>7.9348759700809457E-2</v>
      </c>
      <c r="AZ1193" s="86">
        <f t="shared" si="1295"/>
        <v>7.0020791541005121</v>
      </c>
      <c r="BA1193" s="86">
        <f t="shared" ref="BA1193:BA1206" si="1320">AY1193-$AY$1191</f>
        <v>3.4479004674886092E-2</v>
      </c>
      <c r="BB1193" s="86">
        <f t="shared" ref="BB1193:BB1206" si="1321">AZ1193-$AZ$1191</f>
        <v>2.973482453886346</v>
      </c>
      <c r="BC1193" s="89">
        <f>BA1193-BA1192</f>
        <v>7.6226508278472577E-3</v>
      </c>
      <c r="BD1193" s="89">
        <f>BB1193-BB1192</f>
        <v>0.64607401730013869</v>
      </c>
      <c r="BE1193" s="41">
        <f>1000*(((BC1193)/((BD1193))/0.0112372-1))</f>
        <v>49.942801223469282</v>
      </c>
      <c r="BF1193" s="89">
        <f>(BE1193-$B$10)/($AM$1186-$B$10)</f>
        <v>0.90795311816741164</v>
      </c>
      <c r="BG1193" s="89">
        <f>1-BF1193</f>
        <v>9.2046881832588356E-2</v>
      </c>
      <c r="BH1193" s="89">
        <f>BF1193*($AJ1193-$AJ1192)</f>
        <v>0.59352592816245242</v>
      </c>
      <c r="BI1193" s="89">
        <f>BG1193*($AJ1193-$AJ1192)</f>
        <v>6.0170739965533446E-2</v>
      </c>
      <c r="BJ1193" s="41">
        <f>1000*((BA1193/BB1193)/0.0112372-1)</f>
        <v>31.884834350379478</v>
      </c>
      <c r="BK1193" s="89">
        <f>(BJ1193-$B$10)/($AM$1186-$B$10)</f>
        <v>0.93060494005997063</v>
      </c>
      <c r="BL1193" s="89">
        <f>1-BK1193</f>
        <v>6.9395059940029369E-2</v>
      </c>
      <c r="BM1193" s="89">
        <f t="shared" si="1303"/>
        <v>0</v>
      </c>
      <c r="BN1193" s="86">
        <f t="shared" si="1304"/>
        <v>1.0168655512023409E-8</v>
      </c>
      <c r="BO1193" s="86">
        <f t="shared" si="1305"/>
        <v>9.0491007653360358E-7</v>
      </c>
      <c r="BP1193" s="86">
        <f t="shared" si="1296"/>
        <v>3.4838008576087469E-6</v>
      </c>
      <c r="BQ1193" s="86">
        <f t="shared" si="1297"/>
        <v>3.1002392567621362E-4</v>
      </c>
      <c r="BR1193" s="86">
        <f t="shared" ref="BR1193:BR1206" si="1322">BP1193-$BP$1191</f>
        <v>2.4825577202617155E-6</v>
      </c>
      <c r="BS1193" s="86">
        <f t="shared" ref="BS1193:BS1206" si="1323">BQ1193-$BQ$1191</f>
        <v>2.2092315881729578E-4</v>
      </c>
      <c r="BT1193" s="89">
        <f t="shared" si="1306"/>
        <v>1.936351952627615E-6</v>
      </c>
      <c r="BU1193" s="89">
        <f t="shared" si="1306"/>
        <v>1.7231623114544688E-4</v>
      </c>
      <c r="BV1193" s="41">
        <f t="shared" si="1307"/>
        <v>-3.3306690738754696E-13</v>
      </c>
      <c r="BW1193" s="89" t="e">
        <f t="shared" si="1308"/>
        <v>#REF!</v>
      </c>
      <c r="BX1193" s="42" t="e">
        <f t="shared" si="1309"/>
        <v>#REF!</v>
      </c>
      <c r="BY1193" s="89" t="e">
        <f t="shared" si="1310"/>
        <v>#REF!</v>
      </c>
      <c r="BZ1193" s="89" t="e">
        <f t="shared" si="1310"/>
        <v>#REF!</v>
      </c>
      <c r="CA1193" s="41">
        <f t="shared" si="1311"/>
        <v>-1.1102230246251565E-13</v>
      </c>
      <c r="CB1193" s="89" t="e">
        <f t="shared" si="1312"/>
        <v>#REF!</v>
      </c>
      <c r="CC1193" s="89" t="e">
        <f t="shared" si="1313"/>
        <v>#REF!</v>
      </c>
      <c r="CD1193" s="41" t="e">
        <f t="shared" si="1314"/>
        <v>#REF!</v>
      </c>
      <c r="CE1193" s="41" t="e">
        <f t="shared" si="1315"/>
        <v>#REF!</v>
      </c>
      <c r="CF1193" s="42" t="e">
        <f t="shared" si="1316"/>
        <v>#REF!</v>
      </c>
      <c r="CG1193" s="42" t="e">
        <f t="shared" si="1317"/>
        <v>#REF!</v>
      </c>
      <c r="CH1193" s="42" t="e">
        <f t="shared" si="1318"/>
        <v>#REF!</v>
      </c>
      <c r="CI1193" s="89">
        <f>BL1193*$AJ1193</f>
        <v>0.20873766571415489</v>
      </c>
      <c r="CJ1193" s="89">
        <f>BK1193*$AJ1193</f>
        <v>2.7992237928470773</v>
      </c>
      <c r="CK1193" s="42" t="e">
        <f t="shared" si="1319"/>
        <v>#REF!</v>
      </c>
      <c r="CM1193" s="89" t="e">
        <f t="shared" si="1298"/>
        <v>#REF!</v>
      </c>
      <c r="CN1193" s="89">
        <f t="shared" si="1299"/>
        <v>4.312511037553886E-3</v>
      </c>
    </row>
    <row r="1194" spans="4:92" ht="14.4" x14ac:dyDescent="0.3">
      <c r="E1194" s="32">
        <v>41431.570138888892</v>
      </c>
      <c r="F1194" s="21">
        <f t="shared" si="1282"/>
        <v>1546.8895833333372</v>
      </c>
      <c r="G1194" s="21">
        <f t="shared" si="1283"/>
        <v>21.971527777779556</v>
      </c>
      <c r="H1194" s="112">
        <v>10</v>
      </c>
      <c r="I1194" s="21">
        <v>1090</v>
      </c>
      <c r="J1194" s="21">
        <v>13316.2</v>
      </c>
      <c r="K1194" s="21">
        <v>2.61029</v>
      </c>
      <c r="L1194" s="21">
        <v>18</v>
      </c>
      <c r="M1194" s="51">
        <v>7.17</v>
      </c>
      <c r="N1194" s="40"/>
      <c r="O1194" s="40"/>
      <c r="P1194" s="40"/>
      <c r="R1194" s="22"/>
      <c r="S1194" s="22"/>
      <c r="T1194" s="22"/>
      <c r="U1194" s="52">
        <f t="shared" si="1284"/>
        <v>6.7185439823894884E-6</v>
      </c>
      <c r="V1194" s="52">
        <f t="shared" si="1285"/>
        <v>9.4131030889966084E-4</v>
      </c>
      <c r="W1194" s="52">
        <f t="shared" si="1286"/>
        <v>2.7896675679672171E-6</v>
      </c>
      <c r="X1194" s="247">
        <f>W1194+V1194+SUM($U$1191:U1194)</f>
        <v>9.5463851956052129E-4</v>
      </c>
      <c r="Y1194" s="104">
        <f>W1194+V1194+SUM($U$1191:U1194)-$X$1191</f>
        <v>8.6453650956425641E-4</v>
      </c>
      <c r="Z1194" s="42"/>
      <c r="AA1194" s="1">
        <f t="shared" ref="AA1194:AA1208" si="1324">LINEST(Y1191:Y1194,F1191:F1194,TRUE,TRUE)</f>
        <v>3.8367792072838362E-5</v>
      </c>
      <c r="AB1194" s="41">
        <f t="shared" si="1287"/>
        <v>3.4274151675980413E-2</v>
      </c>
      <c r="AC1194" s="48">
        <f t="shared" si="1288"/>
        <v>4.8020244246308517</v>
      </c>
      <c r="AD1194" s="48">
        <f t="shared" si="1289"/>
        <v>0.42209787724229392</v>
      </c>
      <c r="AE1194" s="48">
        <f t="shared" si="1290"/>
        <v>2.2924089226848627</v>
      </c>
      <c r="AF1194" s="48">
        <f t="shared" si="1291"/>
        <v>0.42209787724229397</v>
      </c>
      <c r="AG1194" s="238">
        <f t="shared" si="1292"/>
        <v>1.8695654046248267</v>
      </c>
      <c r="AH1194" s="48">
        <f t="shared" si="1293"/>
        <v>7.4564081774207793E-4</v>
      </c>
      <c r="AI1194" s="48">
        <f>AE1194+AC1194+SUM($AB$1190:AB1194)</f>
        <v>7.2129066460523834</v>
      </c>
      <c r="AJ1194" s="48">
        <f>AE1194+AC1194+SUM($AB$1191:AB1194)-$AI$1191</f>
        <v>3.1394401908122944</v>
      </c>
      <c r="AK1194" s="46"/>
      <c r="AL1194" s="86"/>
      <c r="AM1194" s="92">
        <f>AM1193</f>
        <v>8.4514999999999993</v>
      </c>
      <c r="AN1194"/>
      <c r="AO1194"/>
      <c r="AP1194"/>
      <c r="AQ1194"/>
      <c r="AR1194" s="41"/>
      <c r="AT1194" s="41"/>
      <c r="AU1194" s="41"/>
      <c r="AV1194" s="41">
        <f t="shared" si="1300"/>
        <v>0</v>
      </c>
      <c r="AW1194" s="86">
        <f t="shared" si="1301"/>
        <v>2.5686882215887524E-2</v>
      </c>
      <c r="AX1194" s="86">
        <f t="shared" si="1302"/>
        <v>2.2667220404689754</v>
      </c>
      <c r="AY1194" s="86">
        <f t="shared" si="1294"/>
        <v>8.0822004145030074E-2</v>
      </c>
      <c r="AZ1194" s="86">
        <f t="shared" si="1295"/>
        <v>7.1320846419073538</v>
      </c>
      <c r="BA1194" s="86">
        <f t="shared" si="1320"/>
        <v>3.5952249119106709E-2</v>
      </c>
      <c r="BB1194" s="86">
        <f t="shared" si="1321"/>
        <v>3.1034879416931878</v>
      </c>
      <c r="BC1194" s="89"/>
      <c r="BD1194" s="89"/>
      <c r="BE1194" s="41"/>
      <c r="BF1194" s="89"/>
      <c r="BG1194" s="89"/>
      <c r="BH1194" s="89"/>
      <c r="BI1194" s="89"/>
      <c r="BJ1194" s="41"/>
      <c r="BK1194" s="89"/>
      <c r="BL1194" s="89"/>
      <c r="BM1194" s="89">
        <f t="shared" si="1303"/>
        <v>0</v>
      </c>
      <c r="BN1194" s="86">
        <f t="shared" si="1304"/>
        <v>3.0999702537407853E-8</v>
      </c>
      <c r="BO1194" s="86">
        <f t="shared" si="1305"/>
        <v>2.7586678654298092E-6</v>
      </c>
      <c r="BP1194" s="86">
        <f t="shared" si="1296"/>
        <v>1.0608256867929195E-5</v>
      </c>
      <c r="BQ1194" s="86">
        <f t="shared" si="1297"/>
        <v>9.4403026269259207E-4</v>
      </c>
      <c r="BR1194" s="86">
        <f t="shared" si="1322"/>
        <v>9.6070137305821633E-6</v>
      </c>
      <c r="BS1194" s="86">
        <f t="shared" si="1323"/>
        <v>8.5492949583367418E-4</v>
      </c>
      <c r="BT1194" s="89">
        <f t="shared" si="1306"/>
        <v>7.1244560103204483E-6</v>
      </c>
      <c r="BU1194" s="89">
        <f t="shared" si="1306"/>
        <v>6.3400633701637846E-4</v>
      </c>
      <c r="BV1194" s="41">
        <f t="shared" si="1307"/>
        <v>2.2204460492503131E-13</v>
      </c>
      <c r="BW1194" s="89" t="e">
        <f t="shared" si="1308"/>
        <v>#REF!</v>
      </c>
      <c r="BX1194" s="42" t="e">
        <f t="shared" si="1309"/>
        <v>#REF!</v>
      </c>
      <c r="BY1194" s="89" t="e">
        <f t="shared" si="1310"/>
        <v>#REF!</v>
      </c>
      <c r="BZ1194" s="89" t="e">
        <f t="shared" si="1310"/>
        <v>#REF!</v>
      </c>
      <c r="CA1194" s="41">
        <f t="shared" si="1311"/>
        <v>0</v>
      </c>
      <c r="CB1194" s="89" t="e">
        <f t="shared" si="1312"/>
        <v>#REF!</v>
      </c>
      <c r="CC1194" s="89" t="e">
        <f t="shared" si="1313"/>
        <v>#REF!</v>
      </c>
      <c r="CD1194" s="41" t="e">
        <f t="shared" si="1314"/>
        <v>#REF!</v>
      </c>
      <c r="CE1194" s="41" t="e">
        <f t="shared" si="1315"/>
        <v>#REF!</v>
      </c>
      <c r="CF1194" s="42" t="e">
        <f t="shared" si="1316"/>
        <v>#REF!</v>
      </c>
      <c r="CG1194" s="42" t="e">
        <f t="shared" si="1317"/>
        <v>#REF!</v>
      </c>
      <c r="CH1194" s="42" t="e">
        <f t="shared" si="1318"/>
        <v>#REF!</v>
      </c>
      <c r="CI1194" s="89"/>
      <c r="CJ1194" s="89"/>
      <c r="CK1194" s="42" t="e">
        <f t="shared" si="1319"/>
        <v>#REF!</v>
      </c>
      <c r="CM1194" s="89" t="e">
        <f t="shared" si="1298"/>
        <v>#REF!</v>
      </c>
      <c r="CN1194" s="89">
        <f t="shared" si="1299"/>
        <v>0</v>
      </c>
    </row>
    <row r="1195" spans="4:92" ht="14.4" x14ac:dyDescent="0.3">
      <c r="E1195" s="32">
        <v>41444.613888888889</v>
      </c>
      <c r="F1195" s="21">
        <f t="shared" si="1282"/>
        <v>1559.9333333333343</v>
      </c>
      <c r="G1195" s="21">
        <f t="shared" si="1283"/>
        <v>35.015277777776646</v>
      </c>
      <c r="I1195" s="21">
        <v>1083</v>
      </c>
      <c r="J1195" s="21">
        <v>13534.2</v>
      </c>
      <c r="K1195" s="21">
        <v>2.9209200000000002</v>
      </c>
      <c r="L1195" s="21">
        <v>69</v>
      </c>
      <c r="M1195" s="51">
        <v>7.17</v>
      </c>
      <c r="N1195" s="40"/>
      <c r="O1195" s="40"/>
      <c r="P1195" s="40"/>
      <c r="R1195" s="22"/>
      <c r="S1195" s="22"/>
      <c r="T1195" s="22"/>
      <c r="U1195" s="52">
        <f t="shared" si="1284"/>
        <v>7.4697836964410248E-6</v>
      </c>
      <c r="V1195" s="52">
        <f t="shared" si="1285"/>
        <v>1.0465637223096365E-3</v>
      </c>
      <c r="W1195" s="52">
        <f t="shared" si="1286"/>
        <v>3.1015966215764174E-6</v>
      </c>
      <c r="X1195" s="247">
        <f>W1195+V1195+SUM($U$1191:U1195)</f>
        <v>1.0676736457205472E-3</v>
      </c>
      <c r="Y1195" s="104">
        <f>W1195+V1195+SUM($U$1191:U1195)-$X$1191</f>
        <v>9.7757163572428246E-4</v>
      </c>
      <c r="Z1195" s="42"/>
      <c r="AA1195" s="1">
        <f t="shared" si="1324"/>
        <v>3.468821388084119E-5</v>
      </c>
      <c r="AB1195" s="41">
        <f t="shared" si="1287"/>
        <v>3.4611542426486216E-2</v>
      </c>
      <c r="AC1195" s="48">
        <f t="shared" si="1288"/>
        <v>4.8492949928389271</v>
      </c>
      <c r="AD1195" s="48">
        <f t="shared" si="1289"/>
        <v>0.42625295950183506</v>
      </c>
      <c r="AE1195" s="48">
        <f t="shared" si="1290"/>
        <v>2.3149751286759761</v>
      </c>
      <c r="AF1195" s="48">
        <f t="shared" si="1291"/>
        <v>0.42625295950183495</v>
      </c>
      <c r="AG1195" s="238">
        <f t="shared" si="1292"/>
        <v>1.8879691883551795</v>
      </c>
      <c r="AH1195" s="48">
        <f t="shared" si="1293"/>
        <v>7.5298081896177436E-4</v>
      </c>
      <c r="AI1195" s="48">
        <f>AE1195+AC1195+SUM($AB$1190:AB1195)</f>
        <v>7.3173549626780581</v>
      </c>
      <c r="AJ1195" s="48">
        <f>AE1195+AC1195+SUM($AB$1191:AB1195)-$AI$1191</f>
        <v>3.2438885074379691</v>
      </c>
      <c r="AK1195" s="46"/>
      <c r="AL1195" s="86"/>
      <c r="AM1195" s="92">
        <f>AM1196</f>
        <v>15.667000000000002</v>
      </c>
      <c r="AN1195"/>
      <c r="AO1195"/>
      <c r="AP1195"/>
      <c r="AQ1195"/>
      <c r="AR1195" s="41"/>
      <c r="AT1195" s="41"/>
      <c r="AU1195" s="41"/>
      <c r="AV1195" s="41">
        <f t="shared" si="1300"/>
        <v>0</v>
      </c>
      <c r="AW1195" s="86">
        <f t="shared" si="1301"/>
        <v>2.6123246101500922E-2</v>
      </c>
      <c r="AX1195" s="86">
        <f t="shared" si="1302"/>
        <v>2.288851882574475</v>
      </c>
      <c r="AY1195" s="86">
        <f t="shared" si="1294"/>
        <v>8.257240526441674E-2</v>
      </c>
      <c r="AZ1195" s="86">
        <f t="shared" si="1295"/>
        <v>7.2347825574136415</v>
      </c>
      <c r="BA1195" s="86">
        <f t="shared" si="1320"/>
        <v>3.7702650238493375E-2</v>
      </c>
      <c r="BB1195" s="86">
        <f t="shared" si="1321"/>
        <v>3.2061858571994755</v>
      </c>
      <c r="BC1195" s="89"/>
      <c r="BD1195" s="89"/>
      <c r="BE1195" s="41"/>
      <c r="BF1195" s="89"/>
      <c r="BG1195" s="89"/>
      <c r="BH1195" s="89"/>
      <c r="BI1195" s="89"/>
      <c r="BJ1195" s="41"/>
      <c r="BK1195" s="89"/>
      <c r="BL1195" s="89"/>
      <c r="BM1195" s="89">
        <f t="shared" si="1303"/>
        <v>0</v>
      </c>
      <c r="BN1195" s="86">
        <f t="shared" si="1304"/>
        <v>3.4465960662818296E-8</v>
      </c>
      <c r="BO1195" s="86">
        <f t="shared" si="1305"/>
        <v>3.0671306609135992E-6</v>
      </c>
      <c r="BP1195" s="86">
        <f t="shared" si="1296"/>
        <v>1.1864340326573165E-5</v>
      </c>
      <c r="BQ1195" s="86">
        <f t="shared" si="1297"/>
        <v>1.055809305393974E-3</v>
      </c>
      <c r="BR1195" s="86">
        <f t="shared" si="1322"/>
        <v>1.0863097189226133E-5</v>
      </c>
      <c r="BS1195" s="86">
        <f t="shared" si="1323"/>
        <v>9.6670853853505611E-4</v>
      </c>
      <c r="BT1195" s="89">
        <f t="shared" si="1306"/>
        <v>1.25608345864397E-6</v>
      </c>
      <c r="BU1195" s="89">
        <f t="shared" si="1306"/>
        <v>1.1177904270138193E-4</v>
      </c>
      <c r="BV1195" s="41">
        <f t="shared" si="1307"/>
        <v>6.6613381477509392E-13</v>
      </c>
      <c r="BW1195" s="89" t="e">
        <f t="shared" si="1308"/>
        <v>#REF!</v>
      </c>
      <c r="BX1195" s="42" t="e">
        <f t="shared" si="1309"/>
        <v>#REF!</v>
      </c>
      <c r="BY1195" s="89" t="e">
        <f t="shared" si="1310"/>
        <v>#REF!</v>
      </c>
      <c r="BZ1195" s="89" t="e">
        <f t="shared" si="1310"/>
        <v>#REF!</v>
      </c>
      <c r="CA1195" s="41">
        <f t="shared" si="1311"/>
        <v>2.2204460492503131E-13</v>
      </c>
      <c r="CB1195" s="89" t="e">
        <f t="shared" si="1312"/>
        <v>#REF!</v>
      </c>
      <c r="CC1195" s="89" t="e">
        <f t="shared" si="1313"/>
        <v>#REF!</v>
      </c>
      <c r="CD1195" s="41" t="e">
        <f t="shared" si="1314"/>
        <v>#REF!</v>
      </c>
      <c r="CE1195" s="41" t="e">
        <f t="shared" si="1315"/>
        <v>#REF!</v>
      </c>
      <c r="CF1195" s="42" t="e">
        <f t="shared" si="1316"/>
        <v>#REF!</v>
      </c>
      <c r="CG1195" s="42" t="e">
        <f t="shared" si="1317"/>
        <v>#REF!</v>
      </c>
      <c r="CH1195" s="42" t="e">
        <f t="shared" si="1318"/>
        <v>#REF!</v>
      </c>
      <c r="CI1195" s="89"/>
      <c r="CJ1195" s="89"/>
      <c r="CK1195" s="42" t="e">
        <f t="shared" si="1319"/>
        <v>#REF!</v>
      </c>
      <c r="CM1195" s="89" t="e">
        <f t="shared" si="1298"/>
        <v>#REF!</v>
      </c>
      <c r="CN1195" s="89">
        <f t="shared" si="1299"/>
        <v>0</v>
      </c>
    </row>
    <row r="1196" spans="4:92" ht="14.4" x14ac:dyDescent="0.3">
      <c r="E1196" s="32">
        <v>41457.604861111111</v>
      </c>
      <c r="F1196" s="21">
        <f t="shared" si="1282"/>
        <v>1572.9243055555562</v>
      </c>
      <c r="G1196" s="21">
        <f t="shared" si="1283"/>
        <v>48.006249999998545</v>
      </c>
      <c r="I1196" s="21">
        <v>1065</v>
      </c>
      <c r="J1196" s="21">
        <v>13963</v>
      </c>
      <c r="K1196" s="21">
        <v>3.3</v>
      </c>
      <c r="L1196" s="21">
        <v>8</v>
      </c>
      <c r="M1196" s="51">
        <v>7.17</v>
      </c>
      <c r="N1196" s="40"/>
      <c r="O1196" s="40"/>
      <c r="P1196" s="40"/>
      <c r="R1196" s="22"/>
      <c r="S1196" s="22"/>
      <c r="T1196" s="22"/>
      <c r="U1196" s="52">
        <f t="shared" si="1284"/>
        <v>8.2989558600163461E-6</v>
      </c>
      <c r="V1196" s="52">
        <f t="shared" si="1285"/>
        <v>1.16273596252596E-3</v>
      </c>
      <c r="W1196" s="52">
        <f t="shared" si="1286"/>
        <v>3.445884714212317E-6</v>
      </c>
      <c r="X1196" s="247">
        <f>W1196+V1196+SUM($U$1191:U1196)</f>
        <v>1.1924891298895231E-3</v>
      </c>
      <c r="Y1196" s="104">
        <f>W1196+V1196+SUM($U$1191:U1196)-$X$1191</f>
        <v>1.1023871198932583E-3</v>
      </c>
      <c r="Z1196" s="42"/>
      <c r="AA1196" s="1">
        <f t="shared" si="1324"/>
        <v>2.2426201656884003E-5</v>
      </c>
      <c r="AB1196" s="41">
        <f t="shared" si="1287"/>
        <v>3.5114642628305527E-2</v>
      </c>
      <c r="AC1196" s="48">
        <f t="shared" si="1288"/>
        <v>4.9197824984090852</v>
      </c>
      <c r="AD1196" s="48">
        <f t="shared" si="1289"/>
        <v>0.43244881021859899</v>
      </c>
      <c r="AE1196" s="48">
        <f t="shared" si="1290"/>
        <v>2.3486247256830231</v>
      </c>
      <c r="AF1196" s="48">
        <f t="shared" si="1291"/>
        <v>0.43244881021859893</v>
      </c>
      <c r="AG1196" s="238">
        <f t="shared" si="1292"/>
        <v>1.9154119896029873</v>
      </c>
      <c r="AH1196" s="48">
        <f t="shared" si="1293"/>
        <v>7.6392586143684898E-4</v>
      </c>
      <c r="AI1196" s="48">
        <f>AE1196+AC1196+SUM($AB$1190:AB1196)</f>
        <v>7.4566067078835685</v>
      </c>
      <c r="AJ1196" s="48">
        <f>AE1196+AC1196+SUM($AB$1191:AB1196)-$AI$1191</f>
        <v>3.3831402526434795</v>
      </c>
      <c r="AK1196" s="46"/>
      <c r="AL1196" s="86"/>
      <c r="AM1196" s="25">
        <v>15.667000000000002</v>
      </c>
      <c r="AN1196" s="25">
        <v>0.16800000000000015</v>
      </c>
      <c r="AO1196"/>
      <c r="AP1196"/>
      <c r="AQ1196"/>
      <c r="AR1196" s="41"/>
      <c r="AT1196" s="41"/>
      <c r="AU1196" s="41"/>
      <c r="AV1196" s="41">
        <f t="shared" si="1300"/>
        <v>0</v>
      </c>
      <c r="AW1196" s="86">
        <f t="shared" si="1301"/>
        <v>2.6502963659993297E-2</v>
      </c>
      <c r="AX1196" s="86">
        <f t="shared" si="1302"/>
        <v>2.3221217620230297</v>
      </c>
      <c r="AY1196" s="86">
        <f t="shared" si="1294"/>
        <v>8.4143786125060197E-2</v>
      </c>
      <c r="AZ1196" s="86">
        <f t="shared" si="1295"/>
        <v>7.3724629217585083</v>
      </c>
      <c r="BA1196" s="86">
        <f t="shared" si="1320"/>
        <v>3.9274031099136832E-2</v>
      </c>
      <c r="BB1196" s="86">
        <f t="shared" si="1321"/>
        <v>3.3438662215443422</v>
      </c>
      <c r="BC1196" s="91">
        <f>BA1196-BA1193</f>
        <v>4.7950264242507395E-3</v>
      </c>
      <c r="BD1196" s="91">
        <f>BB1196-BB1193</f>
        <v>0.37038376765799619</v>
      </c>
      <c r="BE1196" s="41">
        <f t="shared" ref="BE1196:BE1204" si="1325">1000*(((BC1196)/((BD1196))/0.0112372-1))</f>
        <v>152.07552150698245</v>
      </c>
      <c r="BF1196" s="89">
        <f t="shared" ref="BF1196:BF1208" si="1326">(BE1196-$B$10)/($AM$1186-$B$10)</f>
        <v>0.77983835278303815</v>
      </c>
      <c r="BG1196" s="89">
        <f t="shared" ref="BG1196:BG1206" si="1327">1-BF1196</f>
        <v>0.22016164721696185</v>
      </c>
      <c r="BH1196" s="91">
        <f>BF1196*($AJ1196-$AJ1193)</f>
        <v>0.29257881277622622</v>
      </c>
      <c r="BI1196" s="91">
        <f>BG1196*($AJ1196-$AJ1193)</f>
        <v>8.259998130602085E-2</v>
      </c>
      <c r="BJ1196" s="41">
        <f t="shared" ref="BJ1196:BJ1203" si="1328">1000*((BA1196/BB1196)/0.0112372-1)</f>
        <v>45.19777111191847</v>
      </c>
      <c r="BK1196" s="89">
        <f t="shared" ref="BK1196:BK1216" si="1329">(BJ1196-$B$10)/($AM$1186-$B$10)</f>
        <v>0.91390525982970772</v>
      </c>
      <c r="BL1196" s="89">
        <f t="shared" ref="BL1196:BL1206" si="1330">1-BK1196</f>
        <v>8.6094740170292283E-2</v>
      </c>
      <c r="BM1196" s="89">
        <f t="shared" si="1303"/>
        <v>0</v>
      </c>
      <c r="BN1196" s="86">
        <f t="shared" si="1304"/>
        <v>3.8291803061187473E-8</v>
      </c>
      <c r="BO1196" s="86">
        <f t="shared" si="1305"/>
        <v>3.4075929111511297E-6</v>
      </c>
      <c r="BP1196" s="86">
        <f t="shared" si="1296"/>
        <v>1.3251330993751563E-5</v>
      </c>
      <c r="BQ1196" s="86">
        <f t="shared" si="1297"/>
        <v>1.1792377988957714E-3</v>
      </c>
      <c r="BR1196" s="86">
        <f t="shared" si="1322"/>
        <v>1.2250087856404531E-5</v>
      </c>
      <c r="BS1196" s="86">
        <f t="shared" si="1323"/>
        <v>1.0901370320368536E-3</v>
      </c>
      <c r="BT1196" s="89">
        <f t="shared" si="1306"/>
        <v>1.3869906671783976E-6</v>
      </c>
      <c r="BU1196" s="89">
        <f t="shared" si="1306"/>
        <v>1.2342849350179745E-4</v>
      </c>
      <c r="BV1196" s="41">
        <f t="shared" si="1307"/>
        <v>-4.4408920985006262E-13</v>
      </c>
      <c r="BW1196" s="89" t="e">
        <f t="shared" si="1308"/>
        <v>#REF!</v>
      </c>
      <c r="BX1196" s="42" t="e">
        <f t="shared" si="1309"/>
        <v>#REF!</v>
      </c>
      <c r="BY1196" s="89" t="e">
        <f t="shared" si="1310"/>
        <v>#REF!</v>
      </c>
      <c r="BZ1196" s="89" t="e">
        <f t="shared" si="1310"/>
        <v>#REF!</v>
      </c>
      <c r="CA1196" s="41">
        <f t="shared" si="1311"/>
        <v>0</v>
      </c>
      <c r="CB1196" s="89" t="e">
        <f t="shared" si="1312"/>
        <v>#REF!</v>
      </c>
      <c r="CC1196" s="89" t="e">
        <f t="shared" si="1313"/>
        <v>#REF!</v>
      </c>
      <c r="CD1196" s="41" t="e">
        <f t="shared" si="1314"/>
        <v>#REF!</v>
      </c>
      <c r="CE1196" s="41" t="e">
        <f t="shared" si="1315"/>
        <v>#REF!</v>
      </c>
      <c r="CF1196" s="42" t="e">
        <f t="shared" si="1316"/>
        <v>#REF!</v>
      </c>
      <c r="CG1196" s="42" t="e">
        <f t="shared" si="1317"/>
        <v>#REF!</v>
      </c>
      <c r="CH1196" s="42" t="e">
        <f t="shared" si="1318"/>
        <v>#REF!</v>
      </c>
      <c r="CI1196" s="89">
        <f t="shared" ref="CI1196:CI1207" si="1331">BL1196*$AJ1196</f>
        <v>0.29127058101099734</v>
      </c>
      <c r="CJ1196" s="89">
        <f t="shared" ref="CJ1196:CJ1207" si="1332">BK1196*$AJ1196</f>
        <v>3.0918696716324821</v>
      </c>
      <c r="CK1196" s="42" t="e">
        <f t="shared" si="1319"/>
        <v>#REF!</v>
      </c>
      <c r="CM1196" s="89" t="e">
        <f t="shared" si="1298"/>
        <v>#REF!</v>
      </c>
      <c r="CN1196" s="89">
        <f t="shared" si="1299"/>
        <v>6.0176374552581794E-3</v>
      </c>
    </row>
    <row r="1197" spans="4:92" ht="14.4" x14ac:dyDescent="0.3">
      <c r="E1197" s="32">
        <v>41470.522222222222</v>
      </c>
      <c r="F1197" s="21">
        <f t="shared" si="1282"/>
        <v>1585.8416666666672</v>
      </c>
      <c r="G1197" s="21">
        <f t="shared" si="1283"/>
        <v>60.923611111109494</v>
      </c>
      <c r="I1197" s="21">
        <v>1083</v>
      </c>
      <c r="J1197" s="21">
        <v>14318</v>
      </c>
      <c r="K1197" s="21">
        <v>308</v>
      </c>
      <c r="L1197" s="21">
        <v>14</v>
      </c>
      <c r="M1197" s="51">
        <v>7.17</v>
      </c>
      <c r="N1197" s="40"/>
      <c r="O1197" s="40"/>
      <c r="P1197" s="40"/>
      <c r="R1197" s="22"/>
      <c r="S1197" s="22"/>
      <c r="T1197" s="22"/>
      <c r="U1197" s="52">
        <f t="shared" si="1284"/>
        <v>7.8766052425394584E-4</v>
      </c>
      <c r="V1197" s="52">
        <f t="shared" si="1285"/>
        <v>0.11035619820856717</v>
      </c>
      <c r="W1197" s="52">
        <f t="shared" si="1286"/>
        <v>3.270516684625174E-4</v>
      </c>
      <c r="X1197" s="247">
        <f>W1197+V1197+SUM($U$1191:U1197)</f>
        <v>0.11149721768393298</v>
      </c>
      <c r="Y1197" s="104">
        <f>W1197+V1197+SUM($U$1191:U1197)-$X$1191</f>
        <v>0.11140711567393671</v>
      </c>
      <c r="Z1197" s="42"/>
      <c r="AA1197" s="1">
        <f t="shared" si="1324"/>
        <v>2.5506669268522439E-3</v>
      </c>
      <c r="AB1197" s="41">
        <f t="shared" si="1287"/>
        <v>3.6615985020350642E-2</v>
      </c>
      <c r="AC1197" s="48">
        <f t="shared" si="1288"/>
        <v>5.1301300193190409</v>
      </c>
      <c r="AD1197" s="48">
        <f t="shared" si="1289"/>
        <v>0.45093835425420592</v>
      </c>
      <c r="AE1197" s="48">
        <f t="shared" si="1290"/>
        <v>2.4490412357126852</v>
      </c>
      <c r="AF1197" s="48">
        <f t="shared" si="1291"/>
        <v>0.45093835425420581</v>
      </c>
      <c r="AG1197" s="238">
        <f t="shared" si="1292"/>
        <v>1.9973062936020938</v>
      </c>
      <c r="AH1197" s="48">
        <f t="shared" si="1293"/>
        <v>7.9658785638565149E-4</v>
      </c>
      <c r="AI1197" s="48">
        <f>AE1197+AC1197+SUM($AB$1190:AB1197)</f>
        <v>7.8039867238435372</v>
      </c>
      <c r="AJ1197" s="48">
        <f>AE1197+AC1197+SUM($AB$1191:AB1197)-$AI$1191</f>
        <v>3.7305202686034482</v>
      </c>
      <c r="AK1197" s="46"/>
      <c r="AL1197" s="86"/>
      <c r="AM1197" s="25">
        <v>17.026499999999999</v>
      </c>
      <c r="AN1197" s="25">
        <v>2.6500000000000412E-2</v>
      </c>
      <c r="AQ1197"/>
      <c r="AV1197" s="41">
        <f t="shared" si="1300"/>
        <v>0</v>
      </c>
      <c r="AW1197" s="86">
        <f t="shared" si="1301"/>
        <v>2.7672683588893594E-2</v>
      </c>
      <c r="AX1197" s="86">
        <f t="shared" si="1302"/>
        <v>2.4213685521237913</v>
      </c>
      <c r="AY1197" s="86">
        <f t="shared" si="1294"/>
        <v>8.8180326321865177E-2</v>
      </c>
      <c r="AZ1197" s="86">
        <f t="shared" si="1295"/>
        <v>7.7158063975216713</v>
      </c>
      <c r="BA1197" s="86">
        <f t="shared" si="1320"/>
        <v>4.3310571295941812E-2</v>
      </c>
      <c r="BB1197" s="86">
        <f t="shared" si="1321"/>
        <v>3.6872096973075053</v>
      </c>
      <c r="BC1197" s="89">
        <f t="shared" ref="BC1197:BD1206" si="1333">BA1197-BA1196</f>
        <v>4.0365401968049802E-3</v>
      </c>
      <c r="BD1197" s="89">
        <f t="shared" si="1333"/>
        <v>0.34334347576316304</v>
      </c>
      <c r="BE1197" s="41">
        <f t="shared" si="1325"/>
        <v>46.218443489974838</v>
      </c>
      <c r="BF1197" s="89">
        <f t="shared" si="1326"/>
        <v>0.91262493358473928</v>
      </c>
      <c r="BG1197" s="89">
        <f t="shared" si="1327"/>
        <v>8.7375066415260716E-2</v>
      </c>
      <c r="BH1197" s="89">
        <f t="shared" ref="BH1197:BI1206" si="1334">BF1197*($AJ1197-$AJ1196)</f>
        <v>0.31702766399413213</v>
      </c>
      <c r="BI1197" s="89">
        <f t="shared" si="1334"/>
        <v>3.0352351965836594E-2</v>
      </c>
      <c r="BJ1197" s="41">
        <f t="shared" si="1328"/>
        <v>45.292813496449199</v>
      </c>
      <c r="BK1197" s="89">
        <f t="shared" si="1329"/>
        <v>0.9137860391454653</v>
      </c>
      <c r="BL1197" s="89">
        <f t="shared" si="1330"/>
        <v>8.6213960854534699E-2</v>
      </c>
      <c r="BM1197" s="89">
        <f t="shared" si="1303"/>
        <v>0</v>
      </c>
      <c r="BN1197" s="86">
        <f t="shared" si="1304"/>
        <v>3.6343055900702629E-6</v>
      </c>
      <c r="BO1197" s="86">
        <f t="shared" si="1305"/>
        <v>3.2341736287244715E-4</v>
      </c>
      <c r="BP1197" s="86">
        <f t="shared" si="1296"/>
        <v>1.2389937143905422E-3</v>
      </c>
      <c r="BQ1197" s="86">
        <f t="shared" si="1297"/>
        <v>0.11025822396954243</v>
      </c>
      <c r="BR1197" s="86">
        <f t="shared" si="1322"/>
        <v>1.2379924712531951E-3</v>
      </c>
      <c r="BS1197" s="86">
        <f t="shared" si="1323"/>
        <v>0.11016912320268352</v>
      </c>
      <c r="BT1197" s="89">
        <f t="shared" si="1306"/>
        <v>1.2257423833967906E-3</v>
      </c>
      <c r="BU1197" s="89">
        <f t="shared" si="1306"/>
        <v>0.10907898617064667</v>
      </c>
      <c r="BV1197" s="41">
        <f t="shared" si="1307"/>
        <v>0</v>
      </c>
      <c r="BW1197" s="89" t="e">
        <f t="shared" si="1308"/>
        <v>#REF!</v>
      </c>
      <c r="BX1197" s="42" t="e">
        <f t="shared" si="1309"/>
        <v>#REF!</v>
      </c>
      <c r="BY1197" s="89" t="e">
        <f t="shared" si="1310"/>
        <v>#REF!</v>
      </c>
      <c r="BZ1197" s="89" t="e">
        <f t="shared" si="1310"/>
        <v>#REF!</v>
      </c>
      <c r="CA1197" s="41">
        <f t="shared" si="1311"/>
        <v>0</v>
      </c>
      <c r="CB1197" s="89" t="e">
        <f t="shared" si="1312"/>
        <v>#REF!</v>
      </c>
      <c r="CC1197" s="89" t="e">
        <f t="shared" si="1313"/>
        <v>#REF!</v>
      </c>
      <c r="CD1197" s="41" t="e">
        <f t="shared" si="1314"/>
        <v>#REF!</v>
      </c>
      <c r="CE1197" s="41" t="e">
        <f t="shared" si="1315"/>
        <v>#REF!</v>
      </c>
      <c r="CF1197" s="42" t="e">
        <f t="shared" si="1316"/>
        <v>#REF!</v>
      </c>
      <c r="CG1197" s="42" t="e">
        <f t="shared" si="1317"/>
        <v>#REF!</v>
      </c>
      <c r="CH1197" s="42" t="e">
        <f t="shared" si="1318"/>
        <v>#REF!</v>
      </c>
      <c r="CI1197" s="89">
        <f t="shared" si="1331"/>
        <v>0.32162292840442597</v>
      </c>
      <c r="CJ1197" s="89">
        <f t="shared" si="1332"/>
        <v>3.4088973401990224</v>
      </c>
      <c r="CK1197" s="42" t="e">
        <f t="shared" si="1319"/>
        <v>#REF!</v>
      </c>
      <c r="CM1197" s="89" t="e">
        <f t="shared" si="1298"/>
        <v>#REF!</v>
      </c>
      <c r="CN1197" s="89">
        <f t="shared" si="1299"/>
        <v>6.6447156239346364E-3</v>
      </c>
    </row>
    <row r="1198" spans="4:92" ht="14.4" x14ac:dyDescent="0.3">
      <c r="E1198" s="32">
        <v>41507.626388888886</v>
      </c>
      <c r="F1198" s="21">
        <f t="shared" si="1282"/>
        <v>1622.9458333333314</v>
      </c>
      <c r="G1198" s="21">
        <f t="shared" si="1283"/>
        <v>98.027777777773736</v>
      </c>
      <c r="I1198" s="21">
        <v>1068</v>
      </c>
      <c r="J1198" s="21">
        <v>13296</v>
      </c>
      <c r="K1198" s="21">
        <v>4.3</v>
      </c>
      <c r="L1198" s="21">
        <v>18</v>
      </c>
      <c r="M1198" s="51">
        <v>7.17</v>
      </c>
      <c r="N1198" s="40"/>
      <c r="O1198" s="40"/>
      <c r="P1198" s="40"/>
      <c r="R1198" s="22"/>
      <c r="S1198" s="22"/>
      <c r="T1198" s="22"/>
      <c r="U1198" s="52">
        <f t="shared" si="1284"/>
        <v>1.0844252352123794E-5</v>
      </c>
      <c r="V1198" s="52">
        <f t="shared" si="1285"/>
        <v>1.5193480251256847E-3</v>
      </c>
      <c r="W1198" s="52">
        <f t="shared" si="1286"/>
        <v>4.5027403504193052E-6</v>
      </c>
      <c r="X1198" s="247">
        <f>W1198+V1198+SUM($U$1191:U1198)</f>
        <v>2.3486628247315245E-3</v>
      </c>
      <c r="Y1198" s="104">
        <f>W1198+V1198+SUM($U$1191:U1198)-$X$1191</f>
        <v>2.2585608147352595E-3</v>
      </c>
      <c r="Z1198" s="42"/>
      <c r="AA1198" s="1">
        <f t="shared" si="1324"/>
        <v>4.2478022293092423E-5</v>
      </c>
      <c r="AB1198" s="41">
        <f t="shared" si="1287"/>
        <v>3.3531437040427436E-2</v>
      </c>
      <c r="AC1198" s="48">
        <f t="shared" si="1288"/>
        <v>4.6979654283886294</v>
      </c>
      <c r="AD1198" s="48">
        <f t="shared" si="1289"/>
        <v>0.41295109298261529</v>
      </c>
      <c r="AE1198" s="48">
        <f t="shared" si="1290"/>
        <v>2.2427328381052556</v>
      </c>
      <c r="AF1198" s="48">
        <f t="shared" si="1291"/>
        <v>0.41295109298261534</v>
      </c>
      <c r="AG1198" s="238">
        <f t="shared" si="1292"/>
        <v>1.8290522622058565</v>
      </c>
      <c r="AH1198" s="48">
        <f t="shared" si="1293"/>
        <v>7.2948291678399707E-4</v>
      </c>
      <c r="AI1198" s="48">
        <f>AE1198+AC1198+SUM($AB$1190:AB1198)</f>
        <v>7.1990451723461231</v>
      </c>
      <c r="AJ1198" s="48">
        <f>AE1198+AC1198+SUM($AB$1191:AB1198)-$AI$1191</f>
        <v>3.1255787171060341</v>
      </c>
      <c r="AK1198" s="46"/>
      <c r="AL1198" s="86"/>
      <c r="AM1198" s="25">
        <v>19.351500000000001</v>
      </c>
      <c r="AN1198" s="25">
        <v>2.2499999999999076E-2</v>
      </c>
      <c r="AQ1198"/>
      <c r="AV1198" s="41">
        <f t="shared" si="1300"/>
        <v>0</v>
      </c>
      <c r="AW1198" s="86">
        <f t="shared" si="1301"/>
        <v>2.5398800140452104E-2</v>
      </c>
      <c r="AX1198" s="86">
        <f t="shared" si="1302"/>
        <v>2.2173340379648034</v>
      </c>
      <c r="AY1198" s="86">
        <f t="shared" si="1294"/>
        <v>8.1528707489288754E-2</v>
      </c>
      <c r="AZ1198" s="86">
        <f t="shared" si="1295"/>
        <v>7.1175164648568341</v>
      </c>
      <c r="BA1198" s="86">
        <f t="shared" si="1320"/>
        <v>3.6658952463365389E-2</v>
      </c>
      <c r="BB1198" s="86">
        <f t="shared" si="1321"/>
        <v>3.088919764642668</v>
      </c>
      <c r="BC1198" s="89">
        <f t="shared" si="1333"/>
        <v>-6.6516188325764225E-3</v>
      </c>
      <c r="BD1198" s="89">
        <f t="shared" si="1333"/>
        <v>-0.59828993266483721</v>
      </c>
      <c r="BE1198" s="41">
        <f t="shared" si="1325"/>
        <v>-10.632708148606064</v>
      </c>
      <c r="BF1198" s="89">
        <f t="shared" si="1326"/>
        <v>0.98393872933785176</v>
      </c>
      <c r="BG1198" s="89">
        <f t="shared" si="1327"/>
        <v>1.6061270662148242E-2</v>
      </c>
      <c r="BH1198" s="89">
        <f t="shared" si="1334"/>
        <v>-0.59522542150403424</v>
      </c>
      <c r="BI1198" s="89">
        <f t="shared" si="1334"/>
        <v>-9.716129993379858E-3</v>
      </c>
      <c r="BJ1198" s="41">
        <f t="shared" si="1328"/>
        <v>56.124974617065782</v>
      </c>
      <c r="BK1198" s="89">
        <f t="shared" si="1329"/>
        <v>0.90019823127428367</v>
      </c>
      <c r="BL1198" s="89">
        <f t="shared" si="1330"/>
        <v>9.9801768725716333E-2</v>
      </c>
      <c r="BM1198" s="89">
        <f t="shared" si="1303"/>
        <v>0</v>
      </c>
      <c r="BN1198" s="86">
        <f t="shared" si="1304"/>
        <v>5.0035930111878609E-8</v>
      </c>
      <c r="BO1198" s="86">
        <f t="shared" si="1305"/>
        <v>4.4527044203074265E-6</v>
      </c>
      <c r="BP1198" s="86">
        <f t="shared" si="1296"/>
        <v>2.6099112942119895E-5</v>
      </c>
      <c r="BQ1198" s="86">
        <f t="shared" si="1297"/>
        <v>2.3225637117894045E-3</v>
      </c>
      <c r="BR1198" s="86">
        <f t="shared" si="1322"/>
        <v>2.5097869804772865E-5</v>
      </c>
      <c r="BS1198" s="86">
        <f t="shared" si="1323"/>
        <v>2.2334629449304866E-3</v>
      </c>
      <c r="BT1198" s="89">
        <f t="shared" si="1306"/>
        <v>-1.2128946014484223E-3</v>
      </c>
      <c r="BU1198" s="89">
        <f t="shared" si="1306"/>
        <v>-0.10793566025775303</v>
      </c>
      <c r="BV1198" s="41">
        <f t="shared" si="1307"/>
        <v>0</v>
      </c>
      <c r="BW1198" s="89" t="e">
        <f t="shared" si="1308"/>
        <v>#REF!</v>
      </c>
      <c r="BX1198" s="42" t="e">
        <f t="shared" si="1309"/>
        <v>#REF!</v>
      </c>
      <c r="BY1198" s="89" t="e">
        <f t="shared" si="1310"/>
        <v>#REF!</v>
      </c>
      <c r="BZ1198" s="89" t="e">
        <f t="shared" si="1310"/>
        <v>#REF!</v>
      </c>
      <c r="CA1198" s="41">
        <f t="shared" si="1311"/>
        <v>2.2204460492503131E-13</v>
      </c>
      <c r="CB1198" s="89" t="e">
        <f t="shared" si="1312"/>
        <v>#REF!</v>
      </c>
      <c r="CC1198" s="89" t="e">
        <f t="shared" si="1313"/>
        <v>#REF!</v>
      </c>
      <c r="CD1198" s="41" t="e">
        <f t="shared" si="1314"/>
        <v>#REF!</v>
      </c>
      <c r="CE1198" s="41" t="e">
        <f t="shared" si="1315"/>
        <v>#REF!</v>
      </c>
      <c r="CF1198" s="42" t="e">
        <f t="shared" si="1316"/>
        <v>#REF!</v>
      </c>
      <c r="CG1198" s="42" t="e">
        <f t="shared" si="1317"/>
        <v>#REF!</v>
      </c>
      <c r="CH1198" s="42" t="e">
        <f t="shared" si="1318"/>
        <v>#REF!</v>
      </c>
      <c r="CI1198" s="89">
        <f t="shared" si="1331"/>
        <v>0.31193828425863757</v>
      </c>
      <c r="CJ1198" s="89">
        <f t="shared" si="1332"/>
        <v>2.8136404328473965</v>
      </c>
      <c r="CK1198" s="42" t="e">
        <f t="shared" si="1319"/>
        <v>#REF!</v>
      </c>
      <c r="CM1198" s="89" t="e">
        <f t="shared" si="1298"/>
        <v>#REF!</v>
      </c>
      <c r="CN1198" s="89">
        <f t="shared" si="1299"/>
        <v>6.44463129976342E-3</v>
      </c>
    </row>
    <row r="1199" spans="4:92" ht="14.4" x14ac:dyDescent="0.3">
      <c r="E1199" s="32">
        <v>41547.649305555555</v>
      </c>
      <c r="F1199" s="21">
        <f t="shared" si="1282"/>
        <v>1662.96875</v>
      </c>
      <c r="G1199" s="21">
        <f t="shared" si="1283"/>
        <v>138.05069444444234</v>
      </c>
      <c r="I1199" s="21">
        <v>1057</v>
      </c>
      <c r="J1199" s="21">
        <v>13427</v>
      </c>
      <c r="K1199" s="21">
        <v>5.7</v>
      </c>
      <c r="L1199" s="21">
        <v>19</v>
      </c>
      <c r="M1199" s="51">
        <v>7.17</v>
      </c>
      <c r="N1199" s="40"/>
      <c r="O1199" s="40"/>
      <c r="P1199" s="40"/>
      <c r="R1199" s="22"/>
      <c r="S1199" s="22"/>
      <c r="T1199" s="22"/>
      <c r="U1199" s="52">
        <f t="shared" si="1284"/>
        <v>1.4226882674921748E-5</v>
      </c>
      <c r="V1199" s="52">
        <f t="shared" si="1285"/>
        <v>1.9932758288867996E-3</v>
      </c>
      <c r="W1199" s="52">
        <f t="shared" si="1286"/>
        <v>5.9072729590717861E-6</v>
      </c>
      <c r="X1199" s="247">
        <f>W1199+V1199+SUM($U$1191:U1199)</f>
        <v>2.8382220437762136E-3</v>
      </c>
      <c r="Y1199" s="104">
        <f>W1199+V1199+SUM($U$1191:U1199)-$X$1191</f>
        <v>2.7481200337799486E-3</v>
      </c>
      <c r="Z1199" s="42"/>
      <c r="AA1199" s="1">
        <f t="shared" si="1324"/>
        <v>-5.4709050681903408E-4</v>
      </c>
      <c r="AB1199" s="41">
        <f t="shared" si="1287"/>
        <v>3.3513044504591985E-2</v>
      </c>
      <c r="AC1199" s="48">
        <f t="shared" si="1288"/>
        <v>4.6953885183268529</v>
      </c>
      <c r="AD1199" s="48">
        <f t="shared" si="1289"/>
        <v>0.41272458262557898</v>
      </c>
      <c r="AE1199" s="48">
        <f t="shared" si="1290"/>
        <v>2.2415026628507784</v>
      </c>
      <c r="AF1199" s="48">
        <f t="shared" si="1291"/>
        <v>0.41272458262557893</v>
      </c>
      <c r="AG1199" s="238">
        <f t="shared" si="1292"/>
        <v>1.8280489974416003</v>
      </c>
      <c r="AH1199" s="48">
        <f t="shared" si="1293"/>
        <v>7.2908278359936436E-4</v>
      </c>
      <c r="AI1199" s="48">
        <f>AE1199+AC1199+SUM($AB$1190:AB1199)</f>
        <v>7.2287511315344615</v>
      </c>
      <c r="AJ1199" s="48">
        <f>AE1199+AC1199+SUM($AB$1191:AB1199)-$AI$1191</f>
        <v>3.1552846762943725</v>
      </c>
      <c r="AK1199" s="46"/>
      <c r="AL1199" s="86"/>
      <c r="AM1199" s="25">
        <v>21.563000000000002</v>
      </c>
      <c r="AN1199" s="25">
        <v>4.4999999999999929E-2</v>
      </c>
      <c r="AQ1199"/>
      <c r="AV1199" s="41">
        <f t="shared" si="1300"/>
        <v>0</v>
      </c>
      <c r="AW1199" s="86">
        <f t="shared" si="1301"/>
        <v>2.5439316346503947E-2</v>
      </c>
      <c r="AX1199" s="86">
        <f t="shared" si="1302"/>
        <v>2.2160633465042743</v>
      </c>
      <c r="AY1199" s="86">
        <f t="shared" si="1294"/>
        <v>8.2040717538730754E-2</v>
      </c>
      <c r="AZ1199" s="86">
        <f t="shared" si="1295"/>
        <v>7.1467104139957307</v>
      </c>
      <c r="BA1199" s="86">
        <f t="shared" si="1320"/>
        <v>3.7170962512807389E-2</v>
      </c>
      <c r="BB1199" s="86">
        <f t="shared" si="1321"/>
        <v>3.1181137137815647</v>
      </c>
      <c r="BC1199" s="89">
        <f t="shared" si="1333"/>
        <v>5.1201004944199935E-4</v>
      </c>
      <c r="BD1199" s="89">
        <f t="shared" si="1333"/>
        <v>2.9193949138896613E-2</v>
      </c>
      <c r="BE1199" s="41">
        <f t="shared" si="1325"/>
        <v>560.72909867141755</v>
      </c>
      <c r="BF1199" s="89">
        <f t="shared" si="1326"/>
        <v>0.2672253819684543</v>
      </c>
      <c r="BG1199" s="89">
        <f t="shared" si="1327"/>
        <v>0.73277461803154575</v>
      </c>
      <c r="BH1199" s="89">
        <f t="shared" si="1334"/>
        <v>7.9381862908430457E-3</v>
      </c>
      <c r="BI1199" s="89">
        <f t="shared" si="1334"/>
        <v>2.176777289749536E-2</v>
      </c>
      <c r="BJ1199" s="41">
        <f t="shared" si="1328"/>
        <v>60.849429362833888</v>
      </c>
      <c r="BK1199" s="89">
        <f t="shared" si="1329"/>
        <v>0.89427189924628137</v>
      </c>
      <c r="BL1199" s="89">
        <f t="shared" si="1330"/>
        <v>0.10572810075371863</v>
      </c>
      <c r="BM1199" s="89">
        <f t="shared" si="1303"/>
        <v>0</v>
      </c>
      <c r="BN1199" s="86">
        <f t="shared" si="1304"/>
        <v>6.5643557906771491E-8</v>
      </c>
      <c r="BO1199" s="86">
        <f t="shared" si="1305"/>
        <v>5.8416294011650142E-6</v>
      </c>
      <c r="BP1199" s="86">
        <f t="shared" si="1296"/>
        <v>3.1539255824767983E-5</v>
      </c>
      <c r="BQ1199" s="86">
        <f t="shared" si="1297"/>
        <v>2.8066827879514459E-3</v>
      </c>
      <c r="BR1199" s="86">
        <f t="shared" si="1322"/>
        <v>3.053801268742095E-5</v>
      </c>
      <c r="BS1199" s="86">
        <f t="shared" si="1323"/>
        <v>2.717582021092528E-3</v>
      </c>
      <c r="BT1199" s="89">
        <f t="shared" si="1306"/>
        <v>5.4401428826480845E-6</v>
      </c>
      <c r="BU1199" s="89">
        <f t="shared" si="1306"/>
        <v>4.8411907616204139E-4</v>
      </c>
      <c r="BV1199" s="41">
        <f t="shared" si="1307"/>
        <v>-1.2212453270876722E-12</v>
      </c>
      <c r="BW1199" s="89" t="e">
        <f t="shared" si="1308"/>
        <v>#REF!</v>
      </c>
      <c r="BX1199" s="42" t="e">
        <f t="shared" si="1309"/>
        <v>#REF!</v>
      </c>
      <c r="BY1199" s="89" t="e">
        <f t="shared" si="1310"/>
        <v>#REF!</v>
      </c>
      <c r="BZ1199" s="89" t="e">
        <f t="shared" si="1310"/>
        <v>#REF!</v>
      </c>
      <c r="CA1199" s="41">
        <f t="shared" si="1311"/>
        <v>-1.1102230246251565E-13</v>
      </c>
      <c r="CB1199" s="89" t="e">
        <f t="shared" si="1312"/>
        <v>#REF!</v>
      </c>
      <c r="CC1199" s="89" t="e">
        <f t="shared" si="1313"/>
        <v>#REF!</v>
      </c>
      <c r="CD1199" s="41" t="e">
        <f t="shared" si="1314"/>
        <v>#REF!</v>
      </c>
      <c r="CE1199" s="41" t="e">
        <f t="shared" si="1315"/>
        <v>#REF!</v>
      </c>
      <c r="CF1199" s="42" t="e">
        <f t="shared" si="1316"/>
        <v>#REF!</v>
      </c>
      <c r="CG1199" s="42" t="e">
        <f t="shared" si="1317"/>
        <v>#REF!</v>
      </c>
      <c r="CH1199" s="42" t="e">
        <f t="shared" si="1318"/>
        <v>#REF!</v>
      </c>
      <c r="CI1199" s="89">
        <f t="shared" si="1331"/>
        <v>0.33360225616191591</v>
      </c>
      <c r="CJ1199" s="89">
        <f t="shared" si="1332"/>
        <v>2.8216824201324564</v>
      </c>
      <c r="CK1199" s="42" t="e">
        <f t="shared" si="1319"/>
        <v>#REF!</v>
      </c>
      <c r="CM1199" s="89" t="e">
        <f t="shared" si="1298"/>
        <v>#REF!</v>
      </c>
      <c r="CN1199" s="89">
        <f t="shared" si="1299"/>
        <v>6.8922080110891213E-3</v>
      </c>
    </row>
    <row r="1200" spans="4:92" ht="14.4" x14ac:dyDescent="0.3">
      <c r="E1200" s="32">
        <v>41583.418749999997</v>
      </c>
      <c r="F1200" s="21">
        <f t="shared" si="1282"/>
        <v>1698.7381944444423</v>
      </c>
      <c r="G1200" s="21">
        <f t="shared" si="1283"/>
        <v>173.82013888888469</v>
      </c>
      <c r="I1200" s="21">
        <v>1050</v>
      </c>
      <c r="J1200" s="21">
        <v>14974</v>
      </c>
      <c r="K1200" s="21">
        <v>7</v>
      </c>
      <c r="L1200" s="21">
        <v>6</v>
      </c>
      <c r="M1200" s="51">
        <v>7.17</v>
      </c>
      <c r="N1200" s="40"/>
      <c r="O1200" s="40"/>
      <c r="P1200" s="40"/>
      <c r="R1200" s="22"/>
      <c r="S1200" s="22"/>
      <c r="T1200" s="22"/>
      <c r="U1200" s="52">
        <f t="shared" si="1284"/>
        <v>1.7355904274041872E-5</v>
      </c>
      <c r="V1200" s="52">
        <f t="shared" si="1285"/>
        <v>2.4316714538528401E-3</v>
      </c>
      <c r="W1200" s="52">
        <f t="shared" si="1286"/>
        <v>7.2065023899446667E-6</v>
      </c>
      <c r="X1200" s="247">
        <f>W1200+V1200+SUM($U$1191:U1200)</f>
        <v>3.2952728024471687E-3</v>
      </c>
      <c r="Y1200" s="104">
        <f>W1200+V1200+SUM($U$1191:U1200)-$X$1191</f>
        <v>3.2051707924509037E-3</v>
      </c>
      <c r="Z1200" s="42"/>
      <c r="AA1200" s="1">
        <f t="shared" si="1324"/>
        <v>-8.5509318542203018E-4</v>
      </c>
      <c r="AB1200" s="41">
        <f t="shared" si="1287"/>
        <v>3.7126758657071851E-2</v>
      </c>
      <c r="AC1200" s="48">
        <f t="shared" si="1288"/>
        <v>5.2016926214274894</v>
      </c>
      <c r="AD1200" s="48">
        <f t="shared" si="1289"/>
        <v>0.45722870594108489</v>
      </c>
      <c r="AE1200" s="48">
        <f t="shared" si="1290"/>
        <v>2.4832040664476751</v>
      </c>
      <c r="AF1200" s="48">
        <f t="shared" si="1291"/>
        <v>0.45722870594108478</v>
      </c>
      <c r="AG1200" s="238">
        <f t="shared" si="1292"/>
        <v>2.025167660670665</v>
      </c>
      <c r="AH1200" s="48">
        <f t="shared" si="1293"/>
        <v>8.076998359254049E-4</v>
      </c>
      <c r="AI1200" s="48">
        <f>AE1200+AC1200+SUM($AB$1190:AB1200)</f>
        <v>8.0138833968890673</v>
      </c>
      <c r="AJ1200" s="48">
        <f>AE1200+AC1200+SUM($AB$1191:AB1200)-$AI$1191</f>
        <v>3.9404169416489783</v>
      </c>
      <c r="AK1200" s="46"/>
      <c r="AL1200" s="86"/>
      <c r="AM1200" s="25">
        <v>23.353999999999999</v>
      </c>
      <c r="AN1200" s="25">
        <v>0.12599999999999945</v>
      </c>
      <c r="AQ1200"/>
      <c r="AV1200" s="41">
        <f t="shared" si="1300"/>
        <v>0</v>
      </c>
      <c r="AW1200" s="86">
        <f t="shared" si="1301"/>
        <v>2.8231287380649395E-2</v>
      </c>
      <c r="AX1200" s="86">
        <f t="shared" si="1302"/>
        <v>2.4549727790670257</v>
      </c>
      <c r="AY1200" s="86">
        <f t="shared" si="1294"/>
        <v>9.1109002385067292E-2</v>
      </c>
      <c r="AZ1200" s="86">
        <f t="shared" si="1295"/>
        <v>7.9227743945039997</v>
      </c>
      <c r="BA1200" s="86">
        <f t="shared" si="1320"/>
        <v>4.6239247359143927E-2</v>
      </c>
      <c r="BB1200" s="86">
        <f t="shared" si="1321"/>
        <v>3.8941776942898336</v>
      </c>
      <c r="BC1200" s="89">
        <f t="shared" si="1333"/>
        <v>9.0682848463365384E-3</v>
      </c>
      <c r="BD1200" s="89">
        <f t="shared" si="1333"/>
        <v>0.77606398050826897</v>
      </c>
      <c r="BE1200" s="41">
        <f t="shared" si="1325"/>
        <v>39.847174110572368</v>
      </c>
      <c r="BF1200" s="89">
        <f t="shared" si="1326"/>
        <v>0.92061702152166014</v>
      </c>
      <c r="BG1200" s="89">
        <f t="shared" si="1327"/>
        <v>7.9382978478339861E-2</v>
      </c>
      <c r="BH1200" s="89">
        <f t="shared" si="1334"/>
        <v>0.72280612763131091</v>
      </c>
      <c r="BI1200" s="89">
        <f t="shared" si="1334"/>
        <v>6.2326137723294893E-2</v>
      </c>
      <c r="BJ1200" s="41">
        <f t="shared" si="1328"/>
        <v>56.66392600621495</v>
      </c>
      <c r="BK1200" s="89">
        <f t="shared" si="1329"/>
        <v>0.89952217339016216</v>
      </c>
      <c r="BL1200" s="89">
        <f t="shared" si="1330"/>
        <v>0.10047782660983784</v>
      </c>
      <c r="BM1200" s="89">
        <f t="shared" si="1303"/>
        <v>0</v>
      </c>
      <c r="BN1200" s="86">
        <f t="shared" si="1304"/>
        <v>8.008102219369125E-8</v>
      </c>
      <c r="BO1200" s="86">
        <f t="shared" si="1305"/>
        <v>7.1264213677509754E-6</v>
      </c>
      <c r="BP1200" s="86">
        <f t="shared" si="1296"/>
        <v>3.6618154015357943E-5</v>
      </c>
      <c r="BQ1200" s="86">
        <f t="shared" si="1297"/>
        <v>3.258654648431811E-3</v>
      </c>
      <c r="BR1200" s="86">
        <f t="shared" si="1322"/>
        <v>3.5616910878010909E-5</v>
      </c>
      <c r="BS1200" s="86">
        <f t="shared" si="1323"/>
        <v>3.1695538815728931E-3</v>
      </c>
      <c r="BT1200" s="89">
        <f t="shared" si="1306"/>
        <v>5.0788981905899595E-6</v>
      </c>
      <c r="BU1200" s="89">
        <f t="shared" si="1306"/>
        <v>4.5197186048036514E-4</v>
      </c>
      <c r="BV1200" s="41">
        <f t="shared" si="1307"/>
        <v>2.2204460492503131E-13</v>
      </c>
      <c r="BW1200" s="89" t="e">
        <f t="shared" si="1308"/>
        <v>#REF!</v>
      </c>
      <c r="BX1200" s="42" t="e">
        <f t="shared" si="1309"/>
        <v>#REF!</v>
      </c>
      <c r="BY1200" s="89" t="e">
        <f t="shared" si="1310"/>
        <v>#REF!</v>
      </c>
      <c r="BZ1200" s="89" t="e">
        <f t="shared" si="1310"/>
        <v>#REF!</v>
      </c>
      <c r="CA1200" s="41">
        <f t="shared" si="1311"/>
        <v>-1.1102230246251565E-13</v>
      </c>
      <c r="CB1200" s="89" t="e">
        <f t="shared" si="1312"/>
        <v>#REF!</v>
      </c>
      <c r="CC1200" s="89" t="e">
        <f t="shared" si="1313"/>
        <v>#REF!</v>
      </c>
      <c r="CD1200" s="41" t="e">
        <f t="shared" si="1314"/>
        <v>#REF!</v>
      </c>
      <c r="CE1200" s="41" t="e">
        <f t="shared" si="1315"/>
        <v>#REF!</v>
      </c>
      <c r="CF1200" s="42" t="e">
        <f t="shared" si="1316"/>
        <v>#REF!</v>
      </c>
      <c r="CG1200" s="42" t="e">
        <f t="shared" si="1317"/>
        <v>#REF!</v>
      </c>
      <c r="CH1200" s="42" t="e">
        <f t="shared" si="1318"/>
        <v>#REF!</v>
      </c>
      <c r="CI1200" s="89">
        <f t="shared" si="1331"/>
        <v>0.39592453023347357</v>
      </c>
      <c r="CJ1200" s="89">
        <f t="shared" si="1332"/>
        <v>3.5444924114155048</v>
      </c>
      <c r="CK1200" s="42" t="e">
        <f t="shared" si="1319"/>
        <v>#REF!</v>
      </c>
      <c r="CM1200" s="89" t="e">
        <f t="shared" si="1298"/>
        <v>#REF!</v>
      </c>
      <c r="CN1200" s="89">
        <f t="shared" si="1299"/>
        <v>8.1797834656651917E-3</v>
      </c>
    </row>
    <row r="1201" spans="4:92" ht="14.4" x14ac:dyDescent="0.3">
      <c r="E1201" s="32">
        <v>41613.463194444441</v>
      </c>
      <c r="F1201" s="21">
        <f t="shared" si="1282"/>
        <v>1728.7826388888861</v>
      </c>
      <c r="G1201" s="21">
        <f t="shared" si="1283"/>
        <v>203.86458333332848</v>
      </c>
      <c r="I1201" s="21">
        <v>1054</v>
      </c>
      <c r="J1201" s="21">
        <v>15930</v>
      </c>
      <c r="K1201" s="21">
        <v>7</v>
      </c>
      <c r="L1201" s="21">
        <v>13</v>
      </c>
      <c r="M1201" s="51">
        <v>7.17</v>
      </c>
      <c r="N1201" s="40"/>
      <c r="O1201" s="40"/>
      <c r="P1201" s="40"/>
      <c r="R1201" s="22"/>
      <c r="S1201" s="22"/>
      <c r="T1201" s="22"/>
      <c r="U1201" s="52">
        <f t="shared" si="1284"/>
        <v>1.7422022004609649E-5</v>
      </c>
      <c r="V1201" s="52">
        <f t="shared" si="1285"/>
        <v>2.4409349641532322E-3</v>
      </c>
      <c r="W1201" s="52">
        <f t="shared" si="1286"/>
        <v>7.2339557323825519E-6</v>
      </c>
      <c r="X1201" s="247">
        <f>W1201+V1201+SUM($U$1191:U1201)</f>
        <v>3.3219857880946082E-3</v>
      </c>
      <c r="Y1201" s="104">
        <f>W1201+V1201+SUM($U$1191:U1201)-$X$1191</f>
        <v>3.2318837780983432E-3</v>
      </c>
      <c r="Z1201" s="42"/>
      <c r="AA1201" s="1">
        <f t="shared" si="1324"/>
        <v>9.7098653271278928E-6</v>
      </c>
      <c r="AB1201" s="41">
        <f t="shared" si="1287"/>
        <v>3.9647544361918814E-2</v>
      </c>
      <c r="AC1201" s="48">
        <f t="shared" si="1288"/>
        <v>5.5548705684229986</v>
      </c>
      <c r="AD1201" s="48">
        <f t="shared" si="1289"/>
        <v>0.48827304235698205</v>
      </c>
      <c r="AE1201" s="48">
        <f t="shared" si="1290"/>
        <v>2.6518055156271569</v>
      </c>
      <c r="AF1201" s="48">
        <f t="shared" si="1291"/>
        <v>0.48827304235698216</v>
      </c>
      <c r="AG1201" s="238">
        <f t="shared" si="1292"/>
        <v>2.162669933252293</v>
      </c>
      <c r="AH1201" s="48">
        <f t="shared" si="1293"/>
        <v>8.6254001788188138E-4</v>
      </c>
      <c r="AI1201" s="48">
        <f>AE1201+AC1201+SUM($AB$1190:AB1201)</f>
        <v>8.5753103374259769</v>
      </c>
      <c r="AJ1201" s="48">
        <f>AE1201+AC1201+SUM($AB$1191:AB1201)-$AI$1191</f>
        <v>4.5018438821858879</v>
      </c>
      <c r="AK1201" s="46"/>
      <c r="AL1201" s="86"/>
      <c r="AM1201" s="25">
        <v>25.1755</v>
      </c>
      <c r="AN1201" s="25">
        <v>5.6499999999999773E-2</v>
      </c>
      <c r="AQ1201"/>
      <c r="AR1201" s="106"/>
      <c r="AS1201" s="106"/>
      <c r="AT1201" s="106"/>
      <c r="AU1201" s="106"/>
      <c r="AV1201" s="41">
        <f t="shared" si="1300"/>
        <v>0</v>
      </c>
      <c r="AW1201" s="86">
        <f t="shared" si="1301"/>
        <v>3.0201150032434808E-2</v>
      </c>
      <c r="AX1201" s="86">
        <f t="shared" si="1302"/>
        <v>2.6216043655947221</v>
      </c>
      <c r="AY1201" s="86">
        <f t="shared" si="1294"/>
        <v>9.7663359001665256E-2</v>
      </c>
      <c r="AZ1201" s="86">
        <f t="shared" si="1295"/>
        <v>8.4776469784243123</v>
      </c>
      <c r="BA1201" s="86">
        <f t="shared" si="1320"/>
        <v>5.2793603975741892E-2</v>
      </c>
      <c r="BB1201" s="86">
        <f t="shared" si="1321"/>
        <v>4.4490502782101462</v>
      </c>
      <c r="BC1201" s="89">
        <f t="shared" si="1333"/>
        <v>6.5543566165979644E-3</v>
      </c>
      <c r="BD1201" s="89">
        <f t="shared" si="1333"/>
        <v>0.55487258392031258</v>
      </c>
      <c r="BE1201" s="41">
        <f t="shared" si="1325"/>
        <v>51.183873774075963</v>
      </c>
      <c r="BF1201" s="89">
        <f t="shared" si="1326"/>
        <v>0.9063963230658556</v>
      </c>
      <c r="BG1201" s="89">
        <f t="shared" si="1327"/>
        <v>9.3603676934144397E-2</v>
      </c>
      <c r="BH1201" s="89">
        <f t="shared" si="1334"/>
        <v>0.50887531457276769</v>
      </c>
      <c r="BI1201" s="89">
        <f t="shared" si="1334"/>
        <v>5.2551625964141993E-2</v>
      </c>
      <c r="BJ1201" s="41">
        <f t="shared" si="1328"/>
        <v>55.980469863460726</v>
      </c>
      <c r="BK1201" s="89">
        <f t="shared" si="1329"/>
        <v>0.90037949730297295</v>
      </c>
      <c r="BL1201" s="89">
        <f t="shared" si="1330"/>
        <v>9.9620502697027047E-2</v>
      </c>
      <c r="BM1201" s="89">
        <f t="shared" si="1303"/>
        <v>0</v>
      </c>
      <c r="BN1201" s="86">
        <f t="shared" si="1304"/>
        <v>8.038609275442913E-8</v>
      </c>
      <c r="BO1201" s="86">
        <f t="shared" si="1305"/>
        <v>7.1535696396281224E-6</v>
      </c>
      <c r="BP1201" s="86">
        <f t="shared" si="1296"/>
        <v>3.6914997488202299E-5</v>
      </c>
      <c r="BQ1201" s="86">
        <f t="shared" si="1297"/>
        <v>3.285070790606406E-3</v>
      </c>
      <c r="BR1201" s="86">
        <f t="shared" si="1322"/>
        <v>3.5913754350855266E-5</v>
      </c>
      <c r="BS1201" s="86">
        <f t="shared" si="1323"/>
        <v>3.1959700237474882E-3</v>
      </c>
      <c r="BT1201" s="89">
        <f t="shared" si="1306"/>
        <v>2.9684347284435674E-7</v>
      </c>
      <c r="BU1201" s="89">
        <f t="shared" si="1306"/>
        <v>2.641614217459504E-5</v>
      </c>
      <c r="BV1201" s="41">
        <f t="shared" si="1307"/>
        <v>-8.7707618945387367E-12</v>
      </c>
      <c r="BW1201" s="89" t="e">
        <f t="shared" si="1308"/>
        <v>#REF!</v>
      </c>
      <c r="BX1201" s="42" t="e">
        <f t="shared" si="1309"/>
        <v>#REF!</v>
      </c>
      <c r="BY1201" s="89" t="e">
        <f t="shared" si="1310"/>
        <v>#REF!</v>
      </c>
      <c r="BZ1201" s="89" t="e">
        <f t="shared" si="1310"/>
        <v>#REF!</v>
      </c>
      <c r="CA1201" s="41">
        <f t="shared" si="1311"/>
        <v>-1.1102230246251565E-13</v>
      </c>
      <c r="CB1201" s="89" t="e">
        <f t="shared" si="1312"/>
        <v>#REF!</v>
      </c>
      <c r="CC1201" s="89" t="e">
        <f t="shared" si="1313"/>
        <v>#REF!</v>
      </c>
      <c r="CD1201" s="41" t="e">
        <f t="shared" si="1314"/>
        <v>#REF!</v>
      </c>
      <c r="CE1201" s="41" t="e">
        <f t="shared" si="1315"/>
        <v>#REF!</v>
      </c>
      <c r="CF1201" s="42" t="e">
        <f t="shared" si="1316"/>
        <v>#REF!</v>
      </c>
      <c r="CG1201" s="42" t="e">
        <f t="shared" si="1317"/>
        <v>#REF!</v>
      </c>
      <c r="CH1201" s="42" t="e">
        <f t="shared" si="1318"/>
        <v>#REF!</v>
      </c>
      <c r="CI1201" s="89">
        <f t="shared" si="1331"/>
        <v>0.44847595060689394</v>
      </c>
      <c r="CJ1201" s="89">
        <f t="shared" si="1332"/>
        <v>4.0533679315789941</v>
      </c>
      <c r="CK1201" s="42" t="e">
        <f t="shared" si="1319"/>
        <v>#REF!</v>
      </c>
      <c r="CM1201" s="89" t="e">
        <f t="shared" si="1298"/>
        <v>#REF!</v>
      </c>
      <c r="CN1201" s="89">
        <f t="shared" si="1299"/>
        <v>9.2654935104917666E-3</v>
      </c>
    </row>
    <row r="1202" spans="4:92" ht="14.4" x14ac:dyDescent="0.3">
      <c r="E1202" s="32">
        <v>41696.413888888892</v>
      </c>
      <c r="F1202" s="21">
        <f t="shared" si="1282"/>
        <v>1811.7333333333372</v>
      </c>
      <c r="G1202" s="21">
        <f t="shared" si="1283"/>
        <v>286.81527777777956</v>
      </c>
      <c r="I1202" s="21">
        <v>1035</v>
      </c>
      <c r="J1202" s="21">
        <v>16734</v>
      </c>
      <c r="K1202" s="21">
        <v>12.8</v>
      </c>
      <c r="L1202" s="21">
        <v>6</v>
      </c>
      <c r="M1202" s="51">
        <v>7.17</v>
      </c>
      <c r="N1202" s="40"/>
      <c r="O1202" s="40"/>
      <c r="P1202" s="40"/>
      <c r="R1202" s="22"/>
      <c r="S1202" s="22"/>
      <c r="T1202" s="22"/>
      <c r="U1202" s="52">
        <f t="shared" si="1284"/>
        <v>3.1283131948640367E-5</v>
      </c>
      <c r="V1202" s="52">
        <f t="shared" si="1285"/>
        <v>4.3829637306996502E-3</v>
      </c>
      <c r="W1202" s="52">
        <f t="shared" si="1286"/>
        <v>1.2989352879181898E-5</v>
      </c>
      <c r="X1202" s="247">
        <f>W1202+V1202+SUM($U$1191:U1202)</f>
        <v>5.3010530837364666E-3</v>
      </c>
      <c r="Y1202" s="104">
        <f>W1202+V1202+SUM($U$1191:U1202)-$X$1191</f>
        <v>5.2109510737402016E-3</v>
      </c>
      <c r="Z1202" s="42"/>
      <c r="AA1202" s="1">
        <f t="shared" si="1324"/>
        <v>1.6693441187994847E-5</v>
      </c>
      <c r="AB1202" s="41">
        <f t="shared" si="1287"/>
        <v>4.0897807033480303E-2</v>
      </c>
      <c r="AC1202" s="48">
        <f t="shared" si="1288"/>
        <v>5.7300402398068702</v>
      </c>
      <c r="AD1202" s="48">
        <f t="shared" si="1289"/>
        <v>0.50367045392971621</v>
      </c>
      <c r="AE1202" s="48">
        <f t="shared" si="1290"/>
        <v>2.7354286883050078</v>
      </c>
      <c r="AF1202" s="48">
        <f t="shared" si="1291"/>
        <v>0.50367045392971621</v>
      </c>
      <c r="AG1202" s="238">
        <f t="shared" si="1292"/>
        <v>2.2308684946504811</v>
      </c>
      <c r="AH1202" s="48">
        <f t="shared" si="1293"/>
        <v>8.897397248105529E-4</v>
      </c>
      <c r="AI1202" s="48">
        <f>AE1202+AC1202+SUM($AB$1190:AB1202)</f>
        <v>8.8750009885211796</v>
      </c>
      <c r="AJ1202" s="48">
        <f>AE1202+AC1202+SUM($AB$1191:AB1202)-$AI$1191</f>
        <v>4.8015345332810906</v>
      </c>
      <c r="AK1202" s="46"/>
      <c r="AL1202" s="86"/>
      <c r="AM1202" s="25">
        <v>31.8035</v>
      </c>
      <c r="AN1202" s="25">
        <v>0.27647875144393885</v>
      </c>
      <c r="AQ1202"/>
      <c r="AV1202" s="41">
        <f t="shared" si="1300"/>
        <v>0</v>
      </c>
      <c r="AW1202" s="86">
        <f t="shared" si="1301"/>
        <v>3.1352632349732894E-2</v>
      </c>
      <c r="AX1202" s="86">
        <f t="shared" si="1302"/>
        <v>2.7040760559552752</v>
      </c>
      <c r="AY1202" s="86">
        <f t="shared" si="1294"/>
        <v>0.10172249939699192</v>
      </c>
      <c r="AZ1202" s="86">
        <f t="shared" si="1295"/>
        <v>8.7732784891241877</v>
      </c>
      <c r="BA1202" s="86">
        <f t="shared" si="1320"/>
        <v>5.6852744371068555E-2</v>
      </c>
      <c r="BB1202" s="86">
        <f t="shared" si="1321"/>
        <v>4.7446817889100217</v>
      </c>
      <c r="BC1202" s="89">
        <f t="shared" si="1333"/>
        <v>4.059140395326663E-3</v>
      </c>
      <c r="BD1202" s="89">
        <f t="shared" si="1333"/>
        <v>0.29563151069987548</v>
      </c>
      <c r="BE1202" s="41">
        <f t="shared" si="1325"/>
        <v>221.87066855038506</v>
      </c>
      <c r="BF1202" s="89">
        <f t="shared" si="1326"/>
        <v>0.69228767496292709</v>
      </c>
      <c r="BG1202" s="89">
        <f t="shared" si="1327"/>
        <v>0.30771232503707291</v>
      </c>
      <c r="BH1202" s="89">
        <f t="shared" si="1334"/>
        <v>0.20747214405482364</v>
      </c>
      <c r="BI1202" s="89">
        <f t="shared" si="1334"/>
        <v>9.2218507040379011E-2</v>
      </c>
      <c r="BJ1202" s="41">
        <f t="shared" si="1328"/>
        <v>66.31675209059496</v>
      </c>
      <c r="BK1202" s="89">
        <f t="shared" si="1329"/>
        <v>0.88741371739620067</v>
      </c>
      <c r="BL1202" s="89">
        <f t="shared" si="1330"/>
        <v>0.11258628260379933</v>
      </c>
      <c r="BM1202" s="89">
        <f t="shared" si="1303"/>
        <v>0</v>
      </c>
      <c r="BN1202" s="86">
        <f t="shared" si="1304"/>
        <v>1.4434195673769006E-7</v>
      </c>
      <c r="BO1202" s="86">
        <f t="shared" si="1305"/>
        <v>1.2845010922444208E-5</v>
      </c>
      <c r="BP1202" s="86">
        <f t="shared" si="1296"/>
        <v>5.8907043483530291E-5</v>
      </c>
      <c r="BQ1202" s="86">
        <f t="shared" si="1297"/>
        <v>5.242146040252936E-3</v>
      </c>
      <c r="BR1202" s="86">
        <f t="shared" si="1322"/>
        <v>5.7905800346183257E-5</v>
      </c>
      <c r="BS1202" s="86">
        <f t="shared" si="1323"/>
        <v>5.1530452733940186E-3</v>
      </c>
      <c r="BT1202" s="89">
        <f t="shared" si="1306"/>
        <v>2.1992045995327991E-5</v>
      </c>
      <c r="BU1202" s="89">
        <f t="shared" si="1306"/>
        <v>1.9570752496465304E-3</v>
      </c>
      <c r="BV1202" s="41">
        <f t="shared" si="1307"/>
        <v>0</v>
      </c>
      <c r="BW1202" s="89" t="e">
        <f t="shared" si="1308"/>
        <v>#REF!</v>
      </c>
      <c r="BX1202" s="42" t="e">
        <f t="shared" si="1309"/>
        <v>#REF!</v>
      </c>
      <c r="BY1202" s="89" t="e">
        <f t="shared" si="1310"/>
        <v>#REF!</v>
      </c>
      <c r="BZ1202" s="89" t="e">
        <f t="shared" si="1310"/>
        <v>#REF!</v>
      </c>
      <c r="CA1202" s="41">
        <f t="shared" si="1311"/>
        <v>-1.1102230246251565E-13</v>
      </c>
      <c r="CB1202" s="89" t="e">
        <f t="shared" si="1312"/>
        <v>#REF!</v>
      </c>
      <c r="CC1202" s="89" t="e">
        <f t="shared" si="1313"/>
        <v>#REF!</v>
      </c>
      <c r="CD1202" s="41" t="e">
        <f t="shared" si="1314"/>
        <v>#REF!</v>
      </c>
      <c r="CE1202" s="41" t="e">
        <f t="shared" si="1315"/>
        <v>#REF!</v>
      </c>
      <c r="CF1202" s="42" t="e">
        <f t="shared" si="1316"/>
        <v>#REF!</v>
      </c>
      <c r="CG1202" s="42" t="e">
        <f t="shared" si="1317"/>
        <v>#REF!</v>
      </c>
      <c r="CH1202" s="42" t="e">
        <f t="shared" si="1318"/>
        <v>#REF!</v>
      </c>
      <c r="CI1202" s="89">
        <f t="shared" si="1331"/>
        <v>0.54058692389588658</v>
      </c>
      <c r="CJ1202" s="89">
        <f t="shared" si="1332"/>
        <v>4.2609476093852043</v>
      </c>
      <c r="CK1202" s="42" t="e">
        <f t="shared" si="1319"/>
        <v>#REF!</v>
      </c>
      <c r="CM1202" s="89" t="e">
        <f t="shared" si="1298"/>
        <v>#REF!</v>
      </c>
      <c r="CN1202" s="89">
        <f t="shared" si="1299"/>
        <v>1.1168502187098209E-2</v>
      </c>
    </row>
    <row r="1203" spans="4:92" ht="14.4" x14ac:dyDescent="0.3">
      <c r="E1203" s="32">
        <v>41743.426388888889</v>
      </c>
      <c r="F1203" s="21">
        <f t="shared" si="1282"/>
        <v>1858.7458333333343</v>
      </c>
      <c r="G1203" s="21">
        <f t="shared" si="1283"/>
        <v>333.82777777777665</v>
      </c>
      <c r="I1203" s="21">
        <v>1026</v>
      </c>
      <c r="J1203" s="21">
        <v>16923</v>
      </c>
      <c r="K1203" s="21">
        <v>17.399999999999999</v>
      </c>
      <c r="L1203" s="21">
        <v>14</v>
      </c>
      <c r="M1203" s="51">
        <v>7.17</v>
      </c>
      <c r="N1203" s="40"/>
      <c r="O1203" s="40"/>
      <c r="P1203" s="40"/>
      <c r="R1203" s="22"/>
      <c r="S1203" s="22"/>
      <c r="T1203" s="22"/>
      <c r="U1203" s="52">
        <f t="shared" si="1284"/>
        <v>4.2155720471007485E-5</v>
      </c>
      <c r="V1203" s="52">
        <f t="shared" si="1285"/>
        <v>5.9062818316683594E-3</v>
      </c>
      <c r="W1203" s="52">
        <f t="shared" si="1286"/>
        <v>1.7503858947788867E-5</v>
      </c>
      <c r="X1203" s="247">
        <f>W1203+V1203+SUM($U$1191:U1203)</f>
        <v>6.8710414112447896E-3</v>
      </c>
      <c r="Y1203" s="104">
        <f>W1203+V1203+SUM($U$1191:U1203)-$X$1191</f>
        <v>6.7809394012485246E-3</v>
      </c>
      <c r="Z1203" s="42"/>
      <c r="AA1203" s="1">
        <f t="shared" si="1324"/>
        <v>2.2968812462928506E-5</v>
      </c>
      <c r="AB1203" s="41">
        <f t="shared" si="1287"/>
        <v>4.1000072271888496E-2</v>
      </c>
      <c r="AC1203" s="48">
        <f t="shared" si="1288"/>
        <v>5.7443682435243479</v>
      </c>
      <c r="AD1203" s="48">
        <f t="shared" si="1289"/>
        <v>0.50492988524856697</v>
      </c>
      <c r="AE1203" s="48">
        <f t="shared" si="1290"/>
        <v>2.7422686459274086</v>
      </c>
      <c r="AF1203" s="48">
        <f t="shared" si="1291"/>
        <v>0.50492988524856708</v>
      </c>
      <c r="AG1203" s="238">
        <f t="shared" si="1292"/>
        <v>2.2364467961539334</v>
      </c>
      <c r="AH1203" s="48">
        <f t="shared" si="1293"/>
        <v>8.9196452490813516E-4</v>
      </c>
      <c r="AI1203" s="48">
        <f>AE1203+AC1203+SUM($AB$1190:AB1203)</f>
        <v>8.9371690221329452</v>
      </c>
      <c r="AJ1203" s="48">
        <f>AE1203+AC1203+SUM($AB$1191:AB1203)-$AI$1191</f>
        <v>4.8637025668928562</v>
      </c>
      <c r="AK1203" s="46"/>
      <c r="AL1203" s="86"/>
      <c r="AM1203" s="25">
        <v>37.311</v>
      </c>
      <c r="AN1203" s="25">
        <v>0.16829141392239799</v>
      </c>
      <c r="AV1203" s="41">
        <f t="shared" si="1300"/>
        <v>0</v>
      </c>
      <c r="AW1203" s="86">
        <f t="shared" si="1301"/>
        <v>3.1596867435159E-2</v>
      </c>
      <c r="AX1203" s="86">
        <f t="shared" si="1302"/>
        <v>2.7106717784922498</v>
      </c>
      <c r="AY1203" s="86">
        <f t="shared" si="1294"/>
        <v>0.10297552183930683</v>
      </c>
      <c r="AZ1203" s="86">
        <f t="shared" si="1295"/>
        <v>8.8341935002936385</v>
      </c>
      <c r="BA1203" s="86">
        <f t="shared" si="1320"/>
        <v>5.8105766813383468E-2</v>
      </c>
      <c r="BB1203" s="86">
        <f t="shared" si="1321"/>
        <v>4.8055968000794724</v>
      </c>
      <c r="BC1203" s="89">
        <f t="shared" si="1333"/>
        <v>1.2530224423149133E-3</v>
      </c>
      <c r="BD1203" s="89">
        <f t="shared" si="1333"/>
        <v>6.091501116945075E-2</v>
      </c>
      <c r="BE1203" s="41">
        <f t="shared" si="1325"/>
        <v>830.52814551509618</v>
      </c>
      <c r="BF1203" s="89">
        <f t="shared" si="1326"/>
        <v>-7.120917153560237E-2</v>
      </c>
      <c r="BG1203" s="89">
        <f t="shared" si="1327"/>
        <v>1.0712091715356025</v>
      </c>
      <c r="BH1203" s="89">
        <f t="shared" si="1334"/>
        <v>-4.4269341694913103E-3</v>
      </c>
      <c r="BI1203" s="89">
        <f t="shared" si="1334"/>
        <v>6.6594967781256911E-2</v>
      </c>
      <c r="BJ1203" s="41">
        <f t="shared" si="1328"/>
        <v>76.00377901002031</v>
      </c>
      <c r="BK1203" s="89">
        <f t="shared" si="1329"/>
        <v>0.87526236004853375</v>
      </c>
      <c r="BL1203" s="89">
        <f t="shared" si="1330"/>
        <v>0.12473763995146625</v>
      </c>
      <c r="BM1203" s="89">
        <f t="shared" si="1303"/>
        <v>0</v>
      </c>
      <c r="BN1203" s="86">
        <f t="shared" si="1304"/>
        <v>1.9450863137559915E-7</v>
      </c>
      <c r="BO1203" s="86">
        <f t="shared" si="1305"/>
        <v>1.7309350316413268E-5</v>
      </c>
      <c r="BP1203" s="86">
        <f t="shared" si="1296"/>
        <v>7.635326958545428E-5</v>
      </c>
      <c r="BQ1203" s="86">
        <f t="shared" si="1297"/>
        <v>6.7946881416593354E-3</v>
      </c>
      <c r="BR1203" s="86">
        <f t="shared" si="1322"/>
        <v>7.5352026448107247E-5</v>
      </c>
      <c r="BS1203" s="86">
        <f t="shared" si="1323"/>
        <v>6.705587374800418E-3</v>
      </c>
      <c r="BT1203" s="89">
        <f t="shared" si="1306"/>
        <v>1.744622610192399E-5</v>
      </c>
      <c r="BU1203" s="89">
        <f t="shared" si="1306"/>
        <v>1.5525421014063994E-3</v>
      </c>
      <c r="BV1203" s="41">
        <f t="shared" si="1307"/>
        <v>0</v>
      </c>
      <c r="BW1203" s="89" t="e">
        <f t="shared" si="1308"/>
        <v>#REF!</v>
      </c>
      <c r="BX1203" s="42" t="e">
        <f t="shared" si="1309"/>
        <v>#REF!</v>
      </c>
      <c r="BY1203" s="89" t="e">
        <f t="shared" si="1310"/>
        <v>#REF!</v>
      </c>
      <c r="BZ1203" s="89" t="e">
        <f t="shared" si="1310"/>
        <v>#REF!</v>
      </c>
      <c r="CA1203" s="41">
        <f t="shared" si="1311"/>
        <v>0</v>
      </c>
      <c r="CB1203" s="89" t="e">
        <f t="shared" si="1312"/>
        <v>#REF!</v>
      </c>
      <c r="CC1203" s="89" t="e">
        <f t="shared" si="1313"/>
        <v>#REF!</v>
      </c>
      <c r="CD1203" s="41" t="e">
        <f t="shared" si="1314"/>
        <v>#REF!</v>
      </c>
      <c r="CE1203" s="41" t="e">
        <f t="shared" si="1315"/>
        <v>#REF!</v>
      </c>
      <c r="CF1203" s="42" t="e">
        <f t="shared" si="1316"/>
        <v>#REF!</v>
      </c>
      <c r="CG1203" s="42" t="e">
        <f t="shared" si="1317"/>
        <v>#REF!</v>
      </c>
      <c r="CH1203" s="42" t="e">
        <f t="shared" si="1318"/>
        <v>#REF!</v>
      </c>
      <c r="CI1203" s="140">
        <f t="shared" si="1331"/>
        <v>0.60668677962010331</v>
      </c>
      <c r="CJ1203" s="140">
        <f t="shared" si="1332"/>
        <v>4.2570157872727528</v>
      </c>
      <c r="CK1203" s="42" t="e">
        <f t="shared" si="1319"/>
        <v>#REF!</v>
      </c>
      <c r="CM1203" s="89" t="e">
        <f t="shared" si="1298"/>
        <v>#REF!</v>
      </c>
      <c r="CN1203" s="89">
        <f t="shared" si="1299"/>
        <v>1.2534122313279748E-2</v>
      </c>
    </row>
    <row r="1204" spans="4:92" ht="14.4" x14ac:dyDescent="0.3">
      <c r="D1204" s="90"/>
      <c r="E1204" s="32">
        <v>41774.46875</v>
      </c>
      <c r="F1204" s="21">
        <f t="shared" si="1282"/>
        <v>1889.7881944444453</v>
      </c>
      <c r="G1204" s="21">
        <f t="shared" si="1283"/>
        <v>364.8701388888876</v>
      </c>
      <c r="H1204" s="20">
        <v>10</v>
      </c>
      <c r="I1204" s="21">
        <v>1125</v>
      </c>
      <c r="J1204" s="21">
        <v>16432</v>
      </c>
      <c r="K1204" s="21">
        <v>18</v>
      </c>
      <c r="L1204" s="21">
        <v>13</v>
      </c>
      <c r="M1204" s="51">
        <v>7.17</v>
      </c>
      <c r="N1204" s="40"/>
      <c r="O1204" s="40"/>
      <c r="P1204" s="40"/>
      <c r="R1204" s="22"/>
      <c r="S1204" s="22"/>
      <c r="T1204" s="22"/>
      <c r="U1204" s="52">
        <f t="shared" si="1284"/>
        <v>4.7817287285625552E-5</v>
      </c>
      <c r="V1204" s="52">
        <f t="shared" si="1285"/>
        <v>6.6995029851047638E-3</v>
      </c>
      <c r="W1204" s="52">
        <f t="shared" si="1286"/>
        <v>1.9854649441684289E-5</v>
      </c>
      <c r="X1204" s="247">
        <f>W1204+V1204+SUM($U$1191:U1204)</f>
        <v>7.7144306424607153E-3</v>
      </c>
      <c r="Y1204" s="104">
        <f>W1204+V1204+SUM($U$1191:U1204)-$X$1191</f>
        <v>7.6243286324644503E-3</v>
      </c>
      <c r="Z1204" s="90">
        <f>(0.05-Y1204)/((Y1205-Y1204)/(F1205-F1204))+F1204</f>
        <v>1920.3848982749098</v>
      </c>
      <c r="AA1204" s="1">
        <f t="shared" si="1324"/>
        <v>2.7492779348572775E-5</v>
      </c>
      <c r="AB1204" s="41">
        <f t="shared" si="1287"/>
        <v>4.3651870259855508E-2</v>
      </c>
      <c r="AC1204" s="48">
        <f t="shared" si="1288"/>
        <v>6.1159018361800808</v>
      </c>
      <c r="AD1204" s="48">
        <f t="shared" si="1289"/>
        <v>0.53758768265163714</v>
      </c>
      <c r="AE1204" s="48">
        <f t="shared" si="1290"/>
        <v>2.919632783958972</v>
      </c>
      <c r="AF1204" s="48">
        <f t="shared" si="1291"/>
        <v>0.53758768265163703</v>
      </c>
      <c r="AG1204" s="238">
        <f t="shared" si="1292"/>
        <v>2.3810954464028389</v>
      </c>
      <c r="AH1204" s="48">
        <f t="shared" si="1293"/>
        <v>9.496549044958585E-4</v>
      </c>
      <c r="AI1204" s="48">
        <f>AE1204+AC1204+SUM($AB$1190:AB1204)</f>
        <v>9.5297186230800985</v>
      </c>
      <c r="AJ1204" s="48">
        <f>AE1204+AC1204+SUM($AB$1191:AB1204)-$AI$1191</f>
        <v>5.4562521678400095</v>
      </c>
      <c r="AK1204" s="46"/>
      <c r="AL1204" s="86"/>
      <c r="AM1204" s="25">
        <v>42.59</v>
      </c>
      <c r="AN1204" s="25">
        <v>0.16546298679765337</v>
      </c>
      <c r="AO1204"/>
      <c r="AP1204"/>
      <c r="AQ1204"/>
      <c r="AV1204" s="41">
        <f t="shared" si="1300"/>
        <v>0</v>
      </c>
      <c r="AW1204" s="86">
        <f t="shared" si="1301"/>
        <v>3.3809703958353032E-2</v>
      </c>
      <c r="AX1204" s="86">
        <f t="shared" si="1302"/>
        <v>2.8858230800006188</v>
      </c>
      <c r="AY1204" s="86">
        <f t="shared" si="1294"/>
        <v>0.11035530468864248</v>
      </c>
      <c r="AZ1204" s="86">
        <f t="shared" si="1295"/>
        <v>9.419363318391456</v>
      </c>
      <c r="BA1204" s="86">
        <f t="shared" si="1320"/>
        <v>6.5485549662719106E-2</v>
      </c>
      <c r="BB1204" s="86">
        <f t="shared" si="1321"/>
        <v>5.39076661817729</v>
      </c>
      <c r="BC1204" s="89">
        <f t="shared" si="1333"/>
        <v>7.3797828493356379E-3</v>
      </c>
      <c r="BD1204" s="89">
        <f t="shared" si="1333"/>
        <v>0.58516981809781754</v>
      </c>
      <c r="BE1204" s="41">
        <f t="shared" si="1325"/>
        <v>122.28602335206374</v>
      </c>
      <c r="BF1204" s="89">
        <f t="shared" si="1326"/>
        <v>0.81720614790727819</v>
      </c>
      <c r="BG1204" s="89">
        <f t="shared" si="1327"/>
        <v>0.18279385209272181</v>
      </c>
      <c r="BH1204" s="89">
        <f>BF1204*($AJ1204-$AJ1203)</f>
        <v>0.48423517683401807</v>
      </c>
      <c r="BI1204" s="89">
        <f t="shared" si="1334"/>
        <v>0.10831442411313529</v>
      </c>
      <c r="BJ1204" s="41">
        <f t="shared" ref="BJ1204:BJ1216" si="1335">1000*((BA1204/BB1204)/0.0112372-1)</f>
        <v>81.027734677377779</v>
      </c>
      <c r="BK1204" s="89">
        <f t="shared" si="1329"/>
        <v>0.86896033558626251</v>
      </c>
      <c r="BL1204" s="89">
        <f t="shared" si="1330"/>
        <v>0.13103966441373749</v>
      </c>
      <c r="BM1204" s="89">
        <f t="shared" si="1303"/>
        <v>0</v>
      </c>
      <c r="BN1204" s="86">
        <f t="shared" si="1304"/>
        <v>2.2063138767649635E-7</v>
      </c>
      <c r="BO1204" s="86">
        <f t="shared" si="1305"/>
        <v>1.9634018054007794E-5</v>
      </c>
      <c r="BP1204" s="86">
        <f t="shared" si="1296"/>
        <v>8.5725287811266773E-5</v>
      </c>
      <c r="BQ1204" s="86">
        <f t="shared" si="1297"/>
        <v>7.6287053546494482E-3</v>
      </c>
      <c r="BR1204" s="86">
        <f t="shared" si="1322"/>
        <v>8.4724044673919739E-5</v>
      </c>
      <c r="BS1204" s="86">
        <f t="shared" si="1323"/>
        <v>7.5396045877905308E-3</v>
      </c>
      <c r="BT1204" s="89">
        <f t="shared" si="1306"/>
        <v>9.3720182258124924E-6</v>
      </c>
      <c r="BU1204" s="89">
        <f t="shared" si="1306"/>
        <v>8.3401721299011279E-4</v>
      </c>
      <c r="BV1204" s="41">
        <f t="shared" si="1307"/>
        <v>-3.3306690738754696E-13</v>
      </c>
      <c r="BW1204" s="89" t="e">
        <f t="shared" si="1308"/>
        <v>#REF!</v>
      </c>
      <c r="BX1204" s="42" t="e">
        <f t="shared" si="1309"/>
        <v>#REF!</v>
      </c>
      <c r="BY1204" s="89" t="e">
        <f t="shared" si="1310"/>
        <v>#REF!</v>
      </c>
      <c r="BZ1204" s="89" t="e">
        <f t="shared" si="1310"/>
        <v>#REF!</v>
      </c>
      <c r="CA1204" s="41">
        <f t="shared" si="1311"/>
        <v>-1.1102230246251565E-13</v>
      </c>
      <c r="CB1204" s="89" t="e">
        <f t="shared" si="1312"/>
        <v>#REF!</v>
      </c>
      <c r="CC1204" s="89" t="e">
        <f t="shared" si="1313"/>
        <v>#REF!</v>
      </c>
      <c r="CD1204" s="41" t="e">
        <f t="shared" si="1314"/>
        <v>#REF!</v>
      </c>
      <c r="CE1204" s="41" t="e">
        <f t="shared" si="1315"/>
        <v>#REF!</v>
      </c>
      <c r="CF1204" s="42" t="e">
        <f t="shared" si="1316"/>
        <v>#REF!</v>
      </c>
      <c r="CG1204" s="42" t="e">
        <f t="shared" si="1317"/>
        <v>#REF!</v>
      </c>
      <c r="CH1204" s="42" t="e">
        <f t="shared" si="1318"/>
        <v>#REF!</v>
      </c>
      <c r="CI1204" s="89">
        <f t="shared" si="1331"/>
        <v>0.71498545303048255</v>
      </c>
      <c r="CJ1204" s="89">
        <f t="shared" si="1332"/>
        <v>4.7412667148095267</v>
      </c>
      <c r="CK1204" s="42" t="e">
        <f t="shared" si="1319"/>
        <v>#REF!</v>
      </c>
      <c r="CM1204" s="89" t="e">
        <f t="shared" si="1298"/>
        <v>#REF!</v>
      </c>
      <c r="CN1204" s="89">
        <f t="shared" si="1299"/>
        <v>1.477156816588532E-2</v>
      </c>
    </row>
    <row r="1205" spans="4:92" ht="14.4" x14ac:dyDescent="0.3">
      <c r="E1205" s="32">
        <v>42074.456944444442</v>
      </c>
      <c r="F1205" s="21">
        <f t="shared" si="1282"/>
        <v>2189.7763888888876</v>
      </c>
      <c r="G1205" s="21">
        <f t="shared" si="1283"/>
        <v>664.85833333332994</v>
      </c>
      <c r="I1205" s="21">
        <v>1122</v>
      </c>
      <c r="J1205" s="21">
        <v>15905</v>
      </c>
      <c r="K1205" s="21">
        <v>1126</v>
      </c>
      <c r="L1205" s="21">
        <v>14</v>
      </c>
      <c r="M1205" s="51">
        <v>7.17</v>
      </c>
      <c r="N1205" s="40"/>
      <c r="O1205" s="40"/>
      <c r="P1205" s="40"/>
      <c r="R1205" s="22"/>
      <c r="S1205" s="22"/>
      <c r="T1205" s="22"/>
      <c r="U1205" s="52">
        <f t="shared" si="1284"/>
        <v>2.9832603393884116E-3</v>
      </c>
      <c r="V1205" s="52">
        <f t="shared" si="1285"/>
        <v>0.41797355482951981</v>
      </c>
      <c r="W1205" s="52">
        <f t="shared" si="1286"/>
        <v>1.2387065765155339E-3</v>
      </c>
      <c r="X1205" s="247">
        <f>W1205+V1205+SUM($U$1191:U1205)</f>
        <v>0.42319059475333803</v>
      </c>
      <c r="Y1205" s="104">
        <f>W1205+V1205+SUM($U$1191:U1205)-$X$1191</f>
        <v>0.42310049274334177</v>
      </c>
      <c r="Z1205" s="42"/>
      <c r="AA1205" s="1">
        <f t="shared" si="1324"/>
        <v>1.1960557090685488E-3</v>
      </c>
      <c r="AB1205" s="41">
        <f t="shared" si="1287"/>
        <v>4.2139214651840756E-2</v>
      </c>
      <c r="AC1205" s="48">
        <f t="shared" si="1288"/>
        <v>5.9039692624897979</v>
      </c>
      <c r="AD1205" s="48">
        <f t="shared" si="1289"/>
        <v>0.51895881249964038</v>
      </c>
      <c r="AE1205" s="48">
        <f t="shared" si="1290"/>
        <v>2.818459595325614</v>
      </c>
      <c r="AF1205" s="48">
        <f t="shared" si="1291"/>
        <v>0.51895881249964049</v>
      </c>
      <c r="AG1205" s="238">
        <f t="shared" si="1292"/>
        <v>2.2985840360376342</v>
      </c>
      <c r="AH1205" s="48">
        <f t="shared" si="1293"/>
        <v>9.1674678833925376E-4</v>
      </c>
      <c r="AI1205" s="48">
        <f>AE1205+AC1205+SUM($AB$1190:AB1205)</f>
        <v>9.2587520754082977</v>
      </c>
      <c r="AJ1205" s="48">
        <f>AE1205+AC1205+SUM($AB$1191:AB1205)-$AI$1191</f>
        <v>5.1852856201682087</v>
      </c>
      <c r="AK1205" s="46"/>
      <c r="AL1205" s="86"/>
      <c r="AM1205" s="25">
        <v>63.249499999999998</v>
      </c>
      <c r="AN1205" s="25">
        <v>0.55366460966906761</v>
      </c>
      <c r="AQ1205" s="25"/>
      <c r="AR1205" s="25">
        <v>-41.548000000000002</v>
      </c>
      <c r="AS1205" s="25">
        <v>0.10200000000000031</v>
      </c>
      <c r="AT1205"/>
      <c r="AU1205"/>
      <c r="AV1205" s="41">
        <f t="shared" si="1300"/>
        <v>0</v>
      </c>
      <c r="AW1205" s="86">
        <f t="shared" si="1301"/>
        <v>3.3277212281692788E-2</v>
      </c>
      <c r="AX1205" s="86">
        <f t="shared" si="1302"/>
        <v>2.7851823830439213</v>
      </c>
      <c r="AY1205" s="86">
        <f t="shared" si="1294"/>
        <v>0.10931696831415122</v>
      </c>
      <c r="AZ1205" s="86">
        <f t="shared" si="1295"/>
        <v>9.1494351070941473</v>
      </c>
      <c r="BA1205" s="86">
        <f t="shared" si="1320"/>
        <v>6.4447213288227861E-2</v>
      </c>
      <c r="BB1205" s="86">
        <f t="shared" si="1321"/>
        <v>5.1208384068799813</v>
      </c>
      <c r="BC1205" s="89">
        <f t="shared" si="1333"/>
        <v>-1.0383363744912444E-3</v>
      </c>
      <c r="BD1205" s="89">
        <f t="shared" si="1333"/>
        <v>-0.26992821129730871</v>
      </c>
      <c r="BE1205" s="41">
        <f>1000*(((BC1205)/((BD1205))/0.0112372-1))</f>
        <v>-657.68046704954281</v>
      </c>
      <c r="BF1205" s="89">
        <f t="shared" si="1326"/>
        <v>1.7955921504350649</v>
      </c>
      <c r="BG1205" s="89">
        <f t="shared" si="1327"/>
        <v>-0.79559215043506493</v>
      </c>
      <c r="BH1205" s="89">
        <f>BF1205*($AJ1205-$AJ1204)</f>
        <v>-0.48654540602997443</v>
      </c>
      <c r="BI1205" s="89">
        <f t="shared" si="1334"/>
        <v>0.21557885835817356</v>
      </c>
      <c r="BJ1205" s="41">
        <f t="shared" si="1335"/>
        <v>119.96631615944575</v>
      </c>
      <c r="BK1205" s="89">
        <f t="shared" si="1329"/>
        <v>0.8201159768231997</v>
      </c>
      <c r="BL1205" s="89">
        <f t="shared" si="1330"/>
        <v>0.1798840231768003</v>
      </c>
      <c r="BM1205" s="89">
        <f t="shared" si="1303"/>
        <v>0</v>
      </c>
      <c r="BN1205" s="86">
        <f t="shared" si="1304"/>
        <v>1.3199103740204973E-5</v>
      </c>
      <c r="BO1205" s="86">
        <f t="shared" si="1305"/>
        <v>1.2255074727753289E-3</v>
      </c>
      <c r="BP1205" s="86">
        <f t="shared" si="1296"/>
        <v>4.5093298670787381E-3</v>
      </c>
      <c r="BQ1205" s="86">
        <f t="shared" si="1297"/>
        <v>0.41868126488625929</v>
      </c>
      <c r="BR1205" s="86">
        <f t="shared" si="1322"/>
        <v>4.5083286239413914E-3</v>
      </c>
      <c r="BS1205" s="86">
        <f t="shared" si="1323"/>
        <v>0.41859216411940037</v>
      </c>
      <c r="BT1205" s="89">
        <f t="shared" ref="BT1205:BU1207" si="1336">BR1205-BR1204</f>
        <v>4.4236045792674719E-3</v>
      </c>
      <c r="BU1205" s="89">
        <f t="shared" si="1336"/>
        <v>0.41105255953160985</v>
      </c>
      <c r="BV1205" s="41">
        <f t="shared" si="1307"/>
        <v>-42.319087401660127</v>
      </c>
      <c r="BW1205" s="89" t="e">
        <f t="shared" si="1308"/>
        <v>#REF!</v>
      </c>
      <c r="BX1205" s="42" t="e">
        <f t="shared" si="1309"/>
        <v>#REF!</v>
      </c>
      <c r="BY1205" s="89" t="e">
        <f t="shared" si="1310"/>
        <v>#REF!</v>
      </c>
      <c r="BZ1205" s="89" t="e">
        <f t="shared" si="1310"/>
        <v>#REF!</v>
      </c>
      <c r="CA1205" s="41">
        <f t="shared" si="1311"/>
        <v>-41.556843831726418</v>
      </c>
      <c r="CB1205" s="89" t="e">
        <f t="shared" si="1312"/>
        <v>#REF!</v>
      </c>
      <c r="CC1205" s="89" t="e">
        <f t="shared" ref="CC1205:CC1216" si="1337">1-CB1205</f>
        <v>#REF!</v>
      </c>
      <c r="CD1205" s="41" t="e">
        <f t="shared" si="1314"/>
        <v>#REF!</v>
      </c>
      <c r="CE1205" s="41" t="e">
        <f t="shared" si="1315"/>
        <v>#REF!</v>
      </c>
      <c r="CF1205" s="42" t="e">
        <f t="shared" si="1316"/>
        <v>#REF!</v>
      </c>
      <c r="CG1205" s="42" t="e">
        <f t="shared" si="1317"/>
        <v>#REF!</v>
      </c>
      <c r="CH1205" s="42" t="e">
        <f t="shared" si="1318"/>
        <v>#REF!</v>
      </c>
      <c r="CI1205" s="140">
        <f t="shared" si="1331"/>
        <v>0.93275003867666739</v>
      </c>
      <c r="CJ1205" s="140">
        <f t="shared" si="1332"/>
        <v>4.2525355814915411</v>
      </c>
      <c r="CK1205" s="42" t="e">
        <f t="shared" si="1319"/>
        <v>#REF!</v>
      </c>
      <c r="CM1205" s="89" t="e">
        <f t="shared" si="1298"/>
        <v>#REF!</v>
      </c>
      <c r="CN1205" s="89">
        <f t="shared" si="1299"/>
        <v>1.9270574974141669E-2</v>
      </c>
    </row>
    <row r="1206" spans="4:92" ht="14.4" x14ac:dyDescent="0.3">
      <c r="D1206" s="94" t="s">
        <v>127</v>
      </c>
      <c r="E1206" s="32">
        <v>42284.661111111112</v>
      </c>
      <c r="F1206" s="21">
        <f t="shared" si="1282"/>
        <v>2399.9805555555577</v>
      </c>
      <c r="G1206" s="21">
        <f t="shared" si="1283"/>
        <v>875.0625</v>
      </c>
      <c r="I1206" s="21">
        <v>1136</v>
      </c>
      <c r="J1206" s="21">
        <v>19025</v>
      </c>
      <c r="K1206" s="21">
        <v>7048</v>
      </c>
      <c r="L1206" s="21">
        <v>20</v>
      </c>
      <c r="M1206" s="51">
        <v>7.17</v>
      </c>
      <c r="N1206" s="40"/>
      <c r="O1206" s="40"/>
      <c r="P1206" s="40"/>
      <c r="R1206" s="22"/>
      <c r="S1206" s="22"/>
      <c r="T1206" s="22"/>
      <c r="U1206" s="52">
        <f t="shared" si="1284"/>
        <v>1.8906195038834814E-2</v>
      </c>
      <c r="V1206" s="52">
        <f t="shared" si="1285"/>
        <v>2.6488769499419695</v>
      </c>
      <c r="W1206" s="52">
        <f t="shared" si="1286"/>
        <v>7.8502126758039324E-3</v>
      </c>
      <c r="X1206" s="247">
        <f>W1206+V1206+SUM($U$1191:U1206)</f>
        <v>2.6796116910039109</v>
      </c>
      <c r="Y1206" s="104">
        <f>W1206+V1206+SUM($U$1191:U1206)-$X$1191</f>
        <v>2.6795215889939148</v>
      </c>
      <c r="Z1206" s="42"/>
      <c r="AA1206" s="1">
        <f t="shared" si="1324"/>
        <v>4.4445489801768941E-3</v>
      </c>
      <c r="AB1206" s="41">
        <f t="shared" si="1287"/>
        <v>5.1034387147252037E-2</v>
      </c>
      <c r="AC1206" s="48">
        <f t="shared" si="1288"/>
        <v>7.1502389291495421</v>
      </c>
      <c r="AD1206" s="48">
        <f t="shared" si="1289"/>
        <v>0.62850589811426172</v>
      </c>
      <c r="AE1206" s="48">
        <f t="shared" si="1290"/>
        <v>3.4134086108425232</v>
      </c>
      <c r="AF1206" s="48">
        <f t="shared" si="1291"/>
        <v>0.62850589811426161</v>
      </c>
      <c r="AG1206" s="238">
        <f t="shared" si="1292"/>
        <v>2.7837924497369206</v>
      </c>
      <c r="AH1206" s="48">
        <f t="shared" si="1293"/>
        <v>1.1102629913408142E-3</v>
      </c>
      <c r="AI1206" s="48">
        <f>AE1206+AC1206+SUM($AB$1190:AB1206)</f>
        <v>11.151005144732203</v>
      </c>
      <c r="AJ1206" s="48">
        <f>AE1206+AC1206+SUM($AB$1191:AB1206)-$AI$1191</f>
        <v>7.0775386894921137</v>
      </c>
      <c r="AK1206" s="46"/>
      <c r="AL1206" s="86"/>
      <c r="AM1206" s="25">
        <v>74.244000000000014</v>
      </c>
      <c r="AN1206" s="25">
        <v>0.32068832220709237</v>
      </c>
      <c r="AO1206"/>
      <c r="AP1206"/>
      <c r="AR1206" s="25">
        <v>-33.387666666666668</v>
      </c>
      <c r="AS1206" s="25">
        <v>8.5967047950560205E-2</v>
      </c>
      <c r="AT1206"/>
      <c r="AU1206"/>
      <c r="AV1206" s="41">
        <f t="shared" si="1300"/>
        <v>0</v>
      </c>
      <c r="AW1206" s="86">
        <f t="shared" si="1301"/>
        <v>4.0713471421984268E-2</v>
      </c>
      <c r="AX1206" s="86">
        <f t="shared" si="1302"/>
        <v>3.3726951394205389</v>
      </c>
      <c r="AY1206" s="86">
        <f t="shared" si="1294"/>
        <v>0.13300374524290992</v>
      </c>
      <c r="AZ1206" s="86">
        <f t="shared" si="1295"/>
        <v>11.018001399489293</v>
      </c>
      <c r="BA1206" s="86">
        <f t="shared" si="1320"/>
        <v>8.8133990216986563E-2</v>
      </c>
      <c r="BB1206" s="86">
        <f t="shared" si="1321"/>
        <v>6.9894046992751271</v>
      </c>
      <c r="BC1206" s="89">
        <f t="shared" si="1333"/>
        <v>2.3686776928758702E-2</v>
      </c>
      <c r="BD1206" s="89">
        <f t="shared" si="1333"/>
        <v>1.8685662923951458</v>
      </c>
      <c r="BE1206" s="41">
        <f>1000*(((BC1206)/((BD1206))/0.0112372-1))</f>
        <v>128.07857075852723</v>
      </c>
      <c r="BF1206" s="89">
        <f t="shared" si="1326"/>
        <v>0.80994000587270898</v>
      </c>
      <c r="BG1206" s="89">
        <f t="shared" si="1327"/>
        <v>0.19005999412729102</v>
      </c>
      <c r="BH1206" s="89">
        <f>BF1206*($AJ1206-$AJ1205)</f>
        <v>1.5326114620808553</v>
      </c>
      <c r="BI1206" s="89">
        <f t="shared" si="1334"/>
        <v>0.35964160724304978</v>
      </c>
      <c r="BJ1206" s="41">
        <f t="shared" si="1335"/>
        <v>122.13506817072117</v>
      </c>
      <c r="BK1206" s="89">
        <f t="shared" si="1329"/>
        <v>0.8173955053197467</v>
      </c>
      <c r="BL1206" s="89">
        <f t="shared" si="1330"/>
        <v>0.1826044946802533</v>
      </c>
      <c r="BM1206" s="89">
        <f t="shared" si="1303"/>
        <v>0</v>
      </c>
      <c r="BN1206" s="86">
        <f t="shared" si="1304"/>
        <v>8.4352894073721791E-5</v>
      </c>
      <c r="BO1206" s="86">
        <f t="shared" si="1305"/>
        <v>7.76585978173021E-3</v>
      </c>
      <c r="BP1206" s="86">
        <f t="shared" si="1296"/>
        <v>2.8793232803315309E-2</v>
      </c>
      <c r="BQ1206" s="86">
        <f t="shared" si="1297"/>
        <v>2.6508184582005954</v>
      </c>
      <c r="BR1206" s="86">
        <f t="shared" si="1322"/>
        <v>2.8792231560177961E-2</v>
      </c>
      <c r="BS1206" s="86">
        <f t="shared" si="1323"/>
        <v>2.6507293574337365</v>
      </c>
      <c r="BT1206" s="89">
        <f t="shared" si="1336"/>
        <v>2.428390293623657E-2</v>
      </c>
      <c r="BU1206" s="89">
        <f t="shared" si="1336"/>
        <v>2.2321371933143359</v>
      </c>
      <c r="BV1206" s="41">
        <f t="shared" si="1307"/>
        <v>-31.857035533362055</v>
      </c>
      <c r="BW1206" s="89" t="e">
        <f t="shared" si="1308"/>
        <v>#REF!</v>
      </c>
      <c r="BX1206" s="42" t="e">
        <f t="shared" si="1309"/>
        <v>#REF!</v>
      </c>
      <c r="BY1206" s="89" t="e">
        <f t="shared" si="1310"/>
        <v>#REF!</v>
      </c>
      <c r="BZ1206" s="89" t="e">
        <f t="shared" si="1310"/>
        <v>#REF!</v>
      </c>
      <c r="CA1206" s="41">
        <f t="shared" si="1311"/>
        <v>-33.388788948990666</v>
      </c>
      <c r="CB1206" s="89" t="e">
        <f t="shared" si="1312"/>
        <v>#REF!</v>
      </c>
      <c r="CC1206" s="89" t="e">
        <f t="shared" si="1337"/>
        <v>#REF!</v>
      </c>
      <c r="CD1206" s="41" t="e">
        <f t="shared" si="1314"/>
        <v>#REF!</v>
      </c>
      <c r="CE1206" s="41" t="e">
        <f t="shared" si="1315"/>
        <v>#REF!</v>
      </c>
      <c r="CF1206" s="42" t="e">
        <f t="shared" si="1316"/>
        <v>#REF!</v>
      </c>
      <c r="CG1206" s="42" t="e">
        <f t="shared" si="1317"/>
        <v>#REF!</v>
      </c>
      <c r="CH1206" s="42" t="e">
        <f t="shared" si="1318"/>
        <v>#REF!</v>
      </c>
      <c r="CI1206" s="89">
        <f t="shared" si="1331"/>
        <v>1.2923903759746496</v>
      </c>
      <c r="CJ1206" s="89">
        <f t="shared" si="1332"/>
        <v>5.7851483135174639</v>
      </c>
      <c r="CK1206" s="42" t="e">
        <f t="shared" si="1319"/>
        <v>#REF!</v>
      </c>
      <c r="CM1206" s="89" t="e">
        <f t="shared" si="1298"/>
        <v>#REF!</v>
      </c>
      <c r="CN1206" s="89">
        <f t="shared" si="1299"/>
        <v>2.67007286018584E-2</v>
      </c>
    </row>
    <row r="1207" spans="4:92" ht="14.4" x14ac:dyDescent="0.3">
      <c r="E1207" s="32">
        <v>42488.501388888886</v>
      </c>
      <c r="F1207" s="21">
        <f t="shared" ref="F1207:F1213" si="1338">E1207-E$1142</f>
        <v>2603.8208333333314</v>
      </c>
      <c r="G1207" s="21">
        <f t="shared" ref="G1207:G1212" si="1339">E1207-$E$1191</f>
        <v>1078.9027777777737</v>
      </c>
      <c r="I1207" s="21">
        <v>1176</v>
      </c>
      <c r="J1207" s="21">
        <v>31130</v>
      </c>
      <c r="K1207" s="21">
        <v>60686</v>
      </c>
      <c r="L1207" s="21">
        <v>20</v>
      </c>
      <c r="M1207" s="51">
        <v>7.17</v>
      </c>
      <c r="N1207" s="40"/>
      <c r="O1207" s="40"/>
      <c r="P1207" s="40"/>
      <c r="R1207" s="22"/>
      <c r="S1207" s="22"/>
      <c r="T1207" s="22"/>
      <c r="U1207" s="52">
        <f t="shared" si="1284"/>
        <v>0.16852166508392077</v>
      </c>
      <c r="V1207" s="52">
        <f t="shared" si="1285"/>
        <v>23.610946215762151</v>
      </c>
      <c r="W1207" s="52">
        <f t="shared" si="1286"/>
        <v>6.9973408645789131E-2</v>
      </c>
      <c r="X1207" s="247">
        <f>W1207+V1207+SUM($U$1191:U1207)</f>
        <v>23.872325817878</v>
      </c>
      <c r="Y1207" s="104">
        <f>W1207+V1207+SUM($U$1191:U1207)-$X$1191</f>
        <v>23.872235715868005</v>
      </c>
      <c r="Z1207" s="42"/>
      <c r="AA1207" s="1">
        <f t="shared" si="1324"/>
        <v>2.9563337323092947E-2</v>
      </c>
      <c r="AB1207" s="41">
        <f t="shared" si="1287"/>
        <v>8.6446288008147742E-2</v>
      </c>
      <c r="AC1207" s="48">
        <f t="shared" si="1288"/>
        <v>12.111669177350226</v>
      </c>
      <c r="AD1207" s="48">
        <f t="shared" si="1289"/>
        <v>1.0646155449351866</v>
      </c>
      <c r="AE1207" s="48">
        <f t="shared" si="1290"/>
        <v>5.7819152997955179</v>
      </c>
      <c r="AF1207" s="48">
        <f t="shared" si="1291"/>
        <v>1.0646155449351871</v>
      </c>
      <c r="AG1207" s="238">
        <f t="shared" si="1292"/>
        <v>4.7154190990970459</v>
      </c>
      <c r="AH1207" s="48">
        <f t="shared" si="1293"/>
        <v>1.880655763285749E-3</v>
      </c>
      <c r="AI1207" s="48">
        <f>AE1207+AC1207+SUM($AB$1190:AB1207)</f>
        <v>18.567388369894029</v>
      </c>
      <c r="AJ1207" s="48">
        <f>AE1207+AC1207+SUM($AB$1191:AB1207)-$AI$1191</f>
        <v>14.49392191465394</v>
      </c>
      <c r="AK1207" s="46"/>
      <c r="AL1207" s="86"/>
      <c r="AM1207" s="25">
        <v>102.78749999999999</v>
      </c>
      <c r="AN1207" s="25">
        <v>0.46315494167718946</v>
      </c>
      <c r="AR1207" s="25">
        <v>-14.187999999999999</v>
      </c>
      <c r="AS1207" s="25">
        <v>0.18243354954612989</v>
      </c>
      <c r="AT1207"/>
      <c r="AU1207"/>
      <c r="AV1207" s="41">
        <f t="shared" si="1300"/>
        <v>0</v>
      </c>
      <c r="AW1207" s="86">
        <f t="shared" si="1301"/>
        <v>7.0773856541418795E-2</v>
      </c>
      <c r="AX1207" s="86">
        <f t="shared" si="1302"/>
        <v>5.7111414432540988</v>
      </c>
      <c r="AY1207" s="86">
        <f t="shared" si="1294"/>
        <v>0.22727515238525919</v>
      </c>
      <c r="AZ1207" s="86">
        <f t="shared" si="1295"/>
        <v>18.340113217508769</v>
      </c>
      <c r="BA1207" s="86">
        <f>AY1207-$AY$1191</f>
        <v>0.18240539735933584</v>
      </c>
      <c r="BB1207" s="86">
        <f>AZ1207-$AZ$1191</f>
        <v>14.311516517294603</v>
      </c>
      <c r="BC1207" s="89">
        <f>BA1207-BA1206</f>
        <v>9.4271407142349273E-2</v>
      </c>
      <c r="BD1207" s="89">
        <f>BB1207-BB1206</f>
        <v>7.3221118180194757</v>
      </c>
      <c r="BE1207" s="41">
        <f>1000*(((BC1207)/((BD1207))/0.0112372-1))</f>
        <v>145.73854073286219</v>
      </c>
      <c r="BF1207" s="89">
        <f t="shared" si="1326"/>
        <v>0.78778742926771439</v>
      </c>
      <c r="BG1207" s="89">
        <f>1-BF1207</f>
        <v>0.21221257073228561</v>
      </c>
      <c r="BH1207" s="89">
        <f>BF1207*($AJ1207-$AJ1206)</f>
        <v>5.8425334754144362</v>
      </c>
      <c r="BI1207" s="89">
        <f>BG1207*($AJ1207-$AJ1206)</f>
        <v>1.5738497497473907</v>
      </c>
      <c r="BJ1207" s="41">
        <f t="shared" si="1335"/>
        <v>134.21116543020452</v>
      </c>
      <c r="BK1207" s="89">
        <f t="shared" si="1329"/>
        <v>0.80224731027644547</v>
      </c>
      <c r="BL1207" s="89">
        <f t="shared" ref="BL1207:BL1216" si="1340">1-BK1207</f>
        <v>0.19775268972355453</v>
      </c>
      <c r="BM1207" s="89">
        <f t="shared" si="1303"/>
        <v>0</v>
      </c>
      <c r="BN1207" s="86">
        <f t="shared" si="1304"/>
        <v>7.6665625062059112E-4</v>
      </c>
      <c r="BO1207" s="86">
        <f t="shared" si="1305"/>
        <v>6.9206752395168533E-2</v>
      </c>
      <c r="BP1207" s="86">
        <f t="shared" si="1296"/>
        <v>0.26155461280688741</v>
      </c>
      <c r="BQ1207" s="86">
        <f t="shared" si="1297"/>
        <v>23.610771205071114</v>
      </c>
      <c r="BR1207" s="86">
        <f>BP1207-$BP$1191</f>
        <v>0.26155361156375007</v>
      </c>
      <c r="BS1207" s="86">
        <f>BQ1207-$BQ$1191</f>
        <v>23.610682104304253</v>
      </c>
      <c r="BT1207" s="89">
        <f t="shared" si="1336"/>
        <v>0.2327613800035721</v>
      </c>
      <c r="BU1207" s="89">
        <f t="shared" si="1336"/>
        <v>20.959952746870517</v>
      </c>
      <c r="BV1207" s="41">
        <f>1000*((BT1207/BU1207)/0.0112372-1)</f>
        <v>-11.759806033823427</v>
      </c>
      <c r="BW1207" s="89" t="e">
        <f t="shared" si="1308"/>
        <v>#REF!</v>
      </c>
      <c r="BX1207" s="42" t="e">
        <f>1-BW1207</f>
        <v>#REF!</v>
      </c>
      <c r="BY1207" s="89" t="e">
        <f>BW1207*($X1207-$X1206)</f>
        <v>#REF!</v>
      </c>
      <c r="BZ1207" s="89" t="e">
        <f>BX1207*($X1207-$X1206)</f>
        <v>#REF!</v>
      </c>
      <c r="CA1207" s="41">
        <f t="shared" ref="CA1207:CA1216" si="1341">1000*((BR1207/BS1207/0.0112372-1))</f>
        <v>-14.188053541938196</v>
      </c>
      <c r="CB1207" s="89" t="e">
        <f t="shared" si="1312"/>
        <v>#REF!</v>
      </c>
      <c r="CC1207" s="89" t="e">
        <f t="shared" si="1337"/>
        <v>#REF!</v>
      </c>
      <c r="CD1207" s="41" t="e">
        <f t="shared" ref="CD1207:CD1216" si="1342">CK1207+CJ1207</f>
        <v>#REF!</v>
      </c>
      <c r="CE1207" s="41" t="e">
        <f t="shared" si="1315"/>
        <v>#REF!</v>
      </c>
      <c r="CF1207" s="42" t="e">
        <f t="shared" ref="CF1207:CF1216" si="1343">CK1207*13.49+CJ1207</f>
        <v>#REF!</v>
      </c>
      <c r="CG1207" s="42" t="e">
        <f t="shared" ref="CG1207:CG1216" si="1344">CH1207*13.49+CI1207</f>
        <v>#REF!</v>
      </c>
      <c r="CH1207" s="42" t="e">
        <f t="shared" si="1318"/>
        <v>#REF!</v>
      </c>
      <c r="CI1207" s="89">
        <f t="shared" si="1331"/>
        <v>2.8662120432659881</v>
      </c>
      <c r="CJ1207" s="89">
        <f t="shared" si="1332"/>
        <v>11.627709871387953</v>
      </c>
      <c r="CK1207" s="42" t="e">
        <f t="shared" si="1319"/>
        <v>#REF!</v>
      </c>
      <c r="CM1207" s="89" t="e">
        <f t="shared" si="1298"/>
        <v>#REF!</v>
      </c>
      <c r="CN1207" s="89">
        <f t="shared" si="1299"/>
        <v>5.9215815364539924E-2</v>
      </c>
    </row>
    <row r="1208" spans="4:92" ht="14.4" x14ac:dyDescent="0.3">
      <c r="E1208" s="32">
        <v>42600.474999999999</v>
      </c>
      <c r="F1208" s="21">
        <f t="shared" si="1338"/>
        <v>2715.7944444444438</v>
      </c>
      <c r="G1208" s="21">
        <f t="shared" si="1339"/>
        <v>1190.8763888888861</v>
      </c>
      <c r="I1208" s="21">
        <v>1189</v>
      </c>
      <c r="J1208" s="21">
        <v>36955</v>
      </c>
      <c r="K1208" s="21">
        <v>83384</v>
      </c>
      <c r="L1208" s="21">
        <v>22</v>
      </c>
      <c r="M1208" s="51">
        <v>7.17</v>
      </c>
      <c r="N1208" s="40"/>
      <c r="O1208" s="40"/>
      <c r="P1208" s="40"/>
      <c r="R1208" s="22"/>
      <c r="S1208" s="22"/>
      <c r="T1208" s="22"/>
      <c r="U1208" s="52">
        <f t="shared" si="1284"/>
        <v>0.23411243733907416</v>
      </c>
      <c r="V1208" s="52">
        <f t="shared" si="1285"/>
        <v>32.800626339059804</v>
      </c>
      <c r="W1208" s="52">
        <f t="shared" si="1286"/>
        <v>9.7207947944443637E-2</v>
      </c>
      <c r="X1208" s="247">
        <f>W1208+V1208+SUM($U$1191:U1208)</f>
        <v>33.323352917813374</v>
      </c>
      <c r="Y1208" s="104">
        <f>W1208+V1208+SUM($U$1191:U1208)-$X$1191</f>
        <v>33.323262815803375</v>
      </c>
      <c r="Z1208" s="42"/>
      <c r="AA1208" s="1">
        <f t="shared" si="1324"/>
        <v>6.5845209465927271E-2</v>
      </c>
      <c r="AB1208" s="41">
        <f t="shared" si="1287"/>
        <v>0.10375641756050903</v>
      </c>
      <c r="AC1208" s="48">
        <f t="shared" si="1288"/>
        <v>14.536927304518311</v>
      </c>
      <c r="AD1208" s="48">
        <f t="shared" si="1289"/>
        <v>1.2777956991200474</v>
      </c>
      <c r="AE1208" s="48">
        <f t="shared" si="1290"/>
        <v>6.939694369393127</v>
      </c>
      <c r="AF1208" s="48">
        <f t="shared" si="1291"/>
        <v>1.2777956991200474</v>
      </c>
      <c r="AG1208" s="238">
        <f t="shared" si="1292"/>
        <v>5.6596414292838002</v>
      </c>
      <c r="AH1208" s="48">
        <f t="shared" si="1293"/>
        <v>2.2572409892795231E-3</v>
      </c>
      <c r="AI1208" s="48">
        <f>AE1208+AC1208+SUM($AB$1190:AB1208)</f>
        <v>22.254181984220232</v>
      </c>
      <c r="AJ1208" s="48">
        <f>AE1208+AC1208+SUM($AB$1191:AB1208)-$AI$1191</f>
        <v>18.180715528980144</v>
      </c>
      <c r="AK1208" s="46"/>
      <c r="AL1208" s="86"/>
      <c r="AM1208" s="25">
        <v>112.896</v>
      </c>
      <c r="AN1208" s="25">
        <v>0.17024394262351755</v>
      </c>
      <c r="AR1208" s="25">
        <v>-9.0403333333333329</v>
      </c>
      <c r="AS1208" s="25">
        <v>0.11537041792995922</v>
      </c>
      <c r="AV1208" s="41">
        <f t="shared" si="1300"/>
        <v>0</v>
      </c>
      <c r="AW1208" s="86">
        <f t="shared" si="1301"/>
        <v>8.5714737893343301E-2</v>
      </c>
      <c r="AX1208" s="86">
        <f t="shared" si="1302"/>
        <v>6.853979631499783</v>
      </c>
      <c r="AY1208" s="86">
        <f t="shared" si="1294"/>
        <v>0.2748696519289236</v>
      </c>
      <c r="AZ1208" s="86">
        <f t="shared" si="1295"/>
        <v>21.979312332291308</v>
      </c>
      <c r="BA1208" s="86">
        <f>AY1208-$AY$1191</f>
        <v>0.22999989690300024</v>
      </c>
      <c r="BB1208" s="86">
        <f>AZ1208-$AZ$1191</f>
        <v>17.950715632077141</v>
      </c>
      <c r="BC1208" s="89">
        <f>BA1208-BA1207</f>
        <v>4.7594499543664404E-2</v>
      </c>
      <c r="BD1208" s="89">
        <f>BB1208-BB1207</f>
        <v>3.6391991147825387</v>
      </c>
      <c r="BE1208" s="41">
        <f>1000*(((BC1208)/((BD1208))/0.0112372-1))</f>
        <v>163.83881148457257</v>
      </c>
      <c r="BF1208" s="89">
        <f t="shared" si="1326"/>
        <v>0.76508254160476097</v>
      </c>
      <c r="BG1208" s="89">
        <f>1-BF1208</f>
        <v>0.23491745839523903</v>
      </c>
      <c r="BH1208" s="89">
        <f>BF1208*($AJ1208-$AJ1207)</f>
        <v>2.8207014288208949</v>
      </c>
      <c r="BI1208" s="89">
        <f>BG1208*($AJ1208-$AJ1207)</f>
        <v>0.86609218550530898</v>
      </c>
      <c r="BJ1208" s="41">
        <f t="shared" si="1335"/>
        <v>140.21766152228631</v>
      </c>
      <c r="BK1208" s="89">
        <f t="shared" si="1329"/>
        <v>0.79471279209771606</v>
      </c>
      <c r="BL1208" s="89">
        <f t="shared" si="1340"/>
        <v>0.20528720790228394</v>
      </c>
      <c r="BM1208" s="89">
        <f t="shared" si="1303"/>
        <v>0</v>
      </c>
      <c r="BN1208" s="86">
        <f t="shared" si="1304"/>
        <v>1.0705487726234758E-3</v>
      </c>
      <c r="BO1208" s="86">
        <f t="shared" si="1305"/>
        <v>9.6137399171820168E-2</v>
      </c>
      <c r="BP1208" s="86">
        <f t="shared" si="1296"/>
        <v>0.36698927731971687</v>
      </c>
      <c r="BQ1208" s="86">
        <f t="shared" si="1297"/>
        <v>32.956363640493656</v>
      </c>
      <c r="BR1208" s="86">
        <f>BP1208-$BP$1191</f>
        <v>0.36698827607657952</v>
      </c>
      <c r="BS1208" s="86">
        <f>BQ1208-$BQ$1191</f>
        <v>32.956274539726799</v>
      </c>
      <c r="BT1208" s="89">
        <f>BR1208-BR1207</f>
        <v>0.10543466451282946</v>
      </c>
      <c r="BU1208" s="89">
        <f>BS1208-BS1207</f>
        <v>9.3455924354225459</v>
      </c>
      <c r="BV1208" s="41">
        <f>1000*((BT1208/BU1208)/0.0112372-1)</f>
        <v>3.9647683492489705</v>
      </c>
      <c r="BW1208" s="89" t="e">
        <f t="shared" si="1308"/>
        <v>#REF!</v>
      </c>
      <c r="BX1208" s="42" t="e">
        <f>1-BW1208</f>
        <v>#REF!</v>
      </c>
      <c r="BY1208" s="89" t="e">
        <f>BW1208*($X1208-$X1207)</f>
        <v>#REF!</v>
      </c>
      <c r="BZ1208" s="89" t="e">
        <f>BX1208*($X1208-$X1207)</f>
        <v>#REF!</v>
      </c>
      <c r="CA1208" s="41">
        <f t="shared" si="1341"/>
        <v>-9.0403577748286992</v>
      </c>
      <c r="CB1208" s="89" t="e">
        <f t="shared" si="1312"/>
        <v>#REF!</v>
      </c>
      <c r="CC1208" s="89" t="e">
        <f t="shared" si="1337"/>
        <v>#REF!</v>
      </c>
      <c r="CD1208" s="41" t="e">
        <f t="shared" si="1342"/>
        <v>#REF!</v>
      </c>
      <c r="CE1208" s="41" t="e">
        <f t="shared" ref="CE1208:CE1216" si="1345">CH1208+CI1208</f>
        <v>#REF!</v>
      </c>
      <c r="CF1208" s="42" t="e">
        <f t="shared" si="1343"/>
        <v>#REF!</v>
      </c>
      <c r="CG1208" s="42" t="e">
        <f t="shared" si="1344"/>
        <v>#REF!</v>
      </c>
      <c r="CH1208" s="42" t="e">
        <f t="shared" ref="CH1208:CH1216" si="1346">CC1208*$Y1208</f>
        <v>#REF!</v>
      </c>
      <c r="CI1208" s="89">
        <f t="shared" ref="CI1208:CI1216" si="1347">BL1208*$AJ1208</f>
        <v>3.7322683286100289</v>
      </c>
      <c r="CJ1208" s="89">
        <f t="shared" ref="CJ1208:CJ1216" si="1348">BK1208*$AJ1208</f>
        <v>14.448447200370115</v>
      </c>
      <c r="CK1208" s="42" t="e">
        <f t="shared" ref="CK1208:CK1216" si="1349">CB1208*$Y1208</f>
        <v>#REF!</v>
      </c>
      <c r="CM1208" s="89" t="e">
        <f t="shared" si="1298"/>
        <v>#REF!</v>
      </c>
      <c r="CN1208" s="89">
        <f t="shared" si="1299"/>
        <v>7.7108500313904219E-2</v>
      </c>
    </row>
    <row r="1209" spans="4:92" ht="14.4" x14ac:dyDescent="0.3">
      <c r="E1209" s="32">
        <v>42800.602083333331</v>
      </c>
      <c r="F1209" s="21">
        <f t="shared" si="1338"/>
        <v>2915.9215277777766</v>
      </c>
      <c r="G1209" s="21">
        <f t="shared" si="1339"/>
        <v>1391.003472222219</v>
      </c>
      <c r="I1209" s="21">
        <v>1203</v>
      </c>
      <c r="J1209" s="21">
        <v>30314</v>
      </c>
      <c r="K1209" s="21">
        <v>86411</v>
      </c>
      <c r="L1209" s="21">
        <v>57</v>
      </c>
      <c r="M1209" s="51">
        <v>7.17</v>
      </c>
      <c r="N1209" s="40"/>
      <c r="O1209" s="40"/>
      <c r="P1209" s="40"/>
      <c r="R1209" s="22"/>
      <c r="S1209" s="22"/>
      <c r="T1209" s="22"/>
      <c r="U1209" s="52">
        <f t="shared" si="1284"/>
        <v>0.24546781989139471</v>
      </c>
      <c r="V1209" s="52">
        <f t="shared" si="1285"/>
        <v>34.391586923081626</v>
      </c>
      <c r="W1209" s="52">
        <f t="shared" si="1286"/>
        <v>0.10192291930000857</v>
      </c>
      <c r="X1209" s="247">
        <f>W1209+V1209+SUM($U$1191:U1209)</f>
        <v>35.164496293082159</v>
      </c>
      <c r="Y1209" s="104">
        <f>W1209+V1209+SUM($U$1191:U1209)-$X$1191</f>
        <v>35.16440619107216</v>
      </c>
      <c r="Z1209" s="42"/>
      <c r="AA1209" s="1">
        <f t="shared" ref="AA1209:AA1216" si="1350">LINEST(Y1206:Y1209,F1206:F1209,TRUE,TRUE)</f>
        <v>6.4054215922018876E-2</v>
      </c>
      <c r="AB1209" s="41">
        <f t="shared" si="1287"/>
        <v>8.6113012141830772E-2</v>
      </c>
      <c r="AC1209" s="48">
        <f t="shared" si="1288"/>
        <v>12.064975130322486</v>
      </c>
      <c r="AD1209" s="48">
        <f t="shared" si="1289"/>
        <v>1.0605111388790314</v>
      </c>
      <c r="AE1209" s="48">
        <f t="shared" si="1290"/>
        <v>5.7596243157068878</v>
      </c>
      <c r="AF1209" s="48">
        <f t="shared" si="1291"/>
        <v>1.0605111388790316</v>
      </c>
      <c r="AG1209" s="238">
        <f t="shared" si="1292"/>
        <v>4.6972397715456875</v>
      </c>
      <c r="AH1209" s="48">
        <f t="shared" si="1293"/>
        <v>1.8734052821697293E-3</v>
      </c>
      <c r="AI1209" s="48">
        <f>AE1209+AC1209+SUM($AB$1190:AB1209)</f>
        <v>18.688272768480001</v>
      </c>
      <c r="AJ1209" s="48">
        <f>AE1209+AC1209+SUM($AB$1191:AB1209)-$AI$1191</f>
        <v>14.614806313239912</v>
      </c>
      <c r="AK1209" s="46"/>
      <c r="AL1209" s="86"/>
      <c r="AM1209" s="25">
        <v>107.98866666666667</v>
      </c>
      <c r="AN1209" s="25">
        <v>7.8008546540324408E-2</v>
      </c>
      <c r="AR1209" s="25">
        <v>-5.9036666666666662</v>
      </c>
      <c r="AS1209" s="25">
        <v>0.13755120258773948</v>
      </c>
      <c r="AV1209" s="41">
        <f t="shared" ref="AV1209:AV1216" si="1351">AJ1209-BA1209-BB1209</f>
        <v>0</v>
      </c>
      <c r="AW1209" s="86">
        <f t="shared" ref="AW1209:AW1216" si="1352">(1/(1/((AM1209/1000+1)*0.0112372)+1))*AE1209</f>
        <v>7.0829423075866135E-2</v>
      </c>
      <c r="AX1209" s="86">
        <f t="shared" ref="AX1209:AX1216" si="1353">(1-(1/(1/((AM1209/1000+1)*0.0112372)+1)))*AE1209</f>
        <v>5.6887948926310221</v>
      </c>
      <c r="AY1209" s="86">
        <f t="shared" ref="AY1209:AY1216" si="1354">(1/(1/((AM1209/1000+1)*0.0112372)+1))*AI1209</f>
        <v>0.22982047194746605</v>
      </c>
      <c r="AZ1209" s="86">
        <f t="shared" ref="AZ1209:AZ1216" si="1355">(1-(1/(1/((AM1209/1000+1)*0.0112372)+1)))*AI1209</f>
        <v>18.458452296532535</v>
      </c>
      <c r="BA1209" s="86">
        <f>AY1209-$AY$1191</f>
        <v>0.18495071692154269</v>
      </c>
      <c r="BB1209" s="86">
        <f>AZ1209-$AZ$1191</f>
        <v>14.429855596318369</v>
      </c>
      <c r="BC1209" s="89"/>
      <c r="BD1209" s="89"/>
      <c r="BE1209" s="41"/>
      <c r="BF1209" s="89"/>
      <c r="BG1209" s="89"/>
      <c r="BH1209" s="89"/>
      <c r="BI1209" s="89"/>
      <c r="BJ1209" s="41">
        <f t="shared" si="1335"/>
        <v>140.60671378205126</v>
      </c>
      <c r="BK1209" s="89">
        <f t="shared" si="1329"/>
        <v>0.79422476691985266</v>
      </c>
      <c r="BL1209" s="89">
        <f t="shared" si="1340"/>
        <v>0.20577523308014734</v>
      </c>
      <c r="BM1209" s="89">
        <f t="shared" ref="BM1209:BM1216" si="1356">Y1209-BR1209-BS1209</f>
        <v>0</v>
      </c>
      <c r="BN1209" s="86">
        <f t="shared" ref="BN1209:BN1216" si="1357">(1/(1/((AR1209/1000+1)*0.0112372)+1))*W1209</f>
        <v>1.1259883353844575E-3</v>
      </c>
      <c r="BO1209" s="86">
        <f t="shared" ref="BO1209:BO1216" si="1358">(1-(1/(1/((AR1209/1000+1)*0.0112372)+1)))*W1209</f>
        <v>0.10079693096462412</v>
      </c>
      <c r="BP1209" s="86">
        <f t="shared" ref="BP1209:BP1216" si="1359">(1/(1/((AR1209/1000+1)*0.0112372)+1))*X1209</f>
        <v>0.38847800786723713</v>
      </c>
      <c r="BQ1209" s="86">
        <f t="shared" ref="BQ1209:BQ1216" si="1360">(1-(1/(1/((AR1209/1000+1)*0.0112372)+1)))*X1209</f>
        <v>34.776018285214924</v>
      </c>
      <c r="BR1209" s="86">
        <f>BP1209-$BP$1191</f>
        <v>0.38847700662409979</v>
      </c>
      <c r="BS1209" s="86">
        <f>BQ1209-$BQ$1191</f>
        <v>34.775929184448067</v>
      </c>
      <c r="BT1209" s="89"/>
      <c r="BU1209" s="89"/>
      <c r="BV1209" s="41"/>
      <c r="BW1209" s="89"/>
      <c r="BX1209" s="42"/>
      <c r="BY1209" s="89"/>
      <c r="BZ1209" s="89"/>
      <c r="CA1209" s="41">
        <f t="shared" si="1341"/>
        <v>-5.9036817926815255</v>
      </c>
      <c r="CB1209" s="89" t="e">
        <f t="shared" ref="CB1209:CB1216" si="1361">(CA1209-$P$1067)/($AR$1107-$P$1067)</f>
        <v>#REF!</v>
      </c>
      <c r="CC1209" s="89" t="e">
        <f t="shared" si="1337"/>
        <v>#REF!</v>
      </c>
      <c r="CD1209" s="41" t="e">
        <f t="shared" si="1342"/>
        <v>#REF!</v>
      </c>
      <c r="CE1209" s="41" t="e">
        <f t="shared" si="1345"/>
        <v>#REF!</v>
      </c>
      <c r="CF1209" s="42" t="e">
        <f t="shared" si="1343"/>
        <v>#REF!</v>
      </c>
      <c r="CG1209" s="42" t="e">
        <f t="shared" si="1344"/>
        <v>#REF!</v>
      </c>
      <c r="CH1209" s="42" t="e">
        <f t="shared" si="1346"/>
        <v>#REF!</v>
      </c>
      <c r="CI1209" s="89">
        <f t="shared" si="1347"/>
        <v>3.0073651755281516</v>
      </c>
      <c r="CJ1209" s="89">
        <f t="shared" si="1348"/>
        <v>11.60744113771176</v>
      </c>
      <c r="CK1209" s="42" t="e">
        <f t="shared" si="1349"/>
        <v>#REF!</v>
      </c>
      <c r="CM1209" s="89" t="e">
        <f t="shared" si="1298"/>
        <v>#REF!</v>
      </c>
      <c r="CN1209" s="89">
        <f t="shared" si="1299"/>
        <v>6.213203289903832E-2</v>
      </c>
    </row>
    <row r="1210" spans="4:92" ht="14.4" x14ac:dyDescent="0.3">
      <c r="D1210" s="47" t="s">
        <v>126</v>
      </c>
      <c r="E1210" s="32">
        <v>42810.463194444441</v>
      </c>
      <c r="F1210" s="21">
        <f t="shared" si="1338"/>
        <v>2925.7826388888861</v>
      </c>
      <c r="G1210" s="21">
        <f t="shared" si="1339"/>
        <v>1400.8645833333285</v>
      </c>
      <c r="I1210" s="21">
        <v>1181</v>
      </c>
      <c r="J1210" s="21">
        <v>30677</v>
      </c>
      <c r="K1210" s="21">
        <v>87973</v>
      </c>
      <c r="L1210" s="21">
        <v>22</v>
      </c>
      <c r="M1210" s="51">
        <v>7.17</v>
      </c>
      <c r="N1210" s="40"/>
      <c r="O1210" s="40"/>
      <c r="P1210" s="40"/>
      <c r="R1210" s="22"/>
      <c r="S1210" s="22"/>
      <c r="T1210" s="22"/>
      <c r="U1210" s="52">
        <f t="shared" si="1284"/>
        <v>0.24533482879905266</v>
      </c>
      <c r="V1210" s="52">
        <f t="shared" si="1285"/>
        <v>34.372954033791693</v>
      </c>
      <c r="W1210" s="52">
        <f t="shared" si="1286"/>
        <v>0.10186769886264779</v>
      </c>
      <c r="X1210" s="247">
        <f>W1210+V1210+SUM($U$1191:U1210)</f>
        <v>35.391143012153918</v>
      </c>
      <c r="Y1210" s="104">
        <f>W1210+V1210+SUM($U$1191:U1210)-$X$1191</f>
        <v>35.39105291014392</v>
      </c>
      <c r="Z1210" s="42"/>
      <c r="AA1210" s="1">
        <f t="shared" si="1350"/>
        <v>3.0539417405641842E-2</v>
      </c>
      <c r="AB1210" s="41">
        <f t="shared" si="1287"/>
        <v>8.5550527355763004E-2</v>
      </c>
      <c r="AC1210" s="48">
        <f t="shared" si="1288"/>
        <v>11.986167470640172</v>
      </c>
      <c r="AD1210" s="48">
        <f t="shared" si="1289"/>
        <v>1.0535839467365435</v>
      </c>
      <c r="AE1210" s="48">
        <f t="shared" si="1290"/>
        <v>5.722002811471091</v>
      </c>
      <c r="AF1210" s="48">
        <f t="shared" si="1291"/>
        <v>1.0535839467365435</v>
      </c>
      <c r="AG1210" s="238">
        <f t="shared" si="1292"/>
        <v>4.6665576964180016</v>
      </c>
      <c r="AH1210" s="48">
        <f t="shared" si="1293"/>
        <v>1.8611683165457198E-3</v>
      </c>
      <c r="AI1210" s="48">
        <f>AE1210+AC1210+SUM($AB$1190:AB1210)</f>
        <v>18.657394131917648</v>
      </c>
      <c r="AJ1210" s="48">
        <f>AE1210+AC1210+SUM($AB$1191:AB1210)-$AI$1191</f>
        <v>14.583927676677559</v>
      </c>
      <c r="AK1210" s="46"/>
      <c r="AL1210" s="86"/>
      <c r="AM1210" s="25">
        <v>107.98866666666667</v>
      </c>
      <c r="AN1210" s="25">
        <v>7.8008546540324408E-2</v>
      </c>
      <c r="AR1210" s="25">
        <v>-5.9036666666666662</v>
      </c>
      <c r="AS1210" s="25">
        <v>0.13755120258773948</v>
      </c>
      <c r="AV1210" s="41">
        <f t="shared" si="1351"/>
        <v>0</v>
      </c>
      <c r="AW1210" s="86">
        <f t="shared" si="1352"/>
        <v>7.0366769733529053E-2</v>
      </c>
      <c r="AX1210" s="86">
        <f t="shared" si="1353"/>
        <v>5.6516360417375617</v>
      </c>
      <c r="AY1210" s="86">
        <f t="shared" si="1354"/>
        <v>0.22944073953903163</v>
      </c>
      <c r="AZ1210" s="86">
        <f t="shared" si="1355"/>
        <v>18.427953392378619</v>
      </c>
      <c r="BA1210" s="86">
        <f>AY1210-$AY$1191</f>
        <v>0.18457098451310827</v>
      </c>
      <c r="BB1210" s="86">
        <f>AZ1210-$AZ$1191</f>
        <v>14.399356692164453</v>
      </c>
      <c r="BC1210" s="89"/>
      <c r="BD1210" s="89"/>
      <c r="BE1210" s="41"/>
      <c r="BF1210" s="89"/>
      <c r="BG1210" s="89"/>
      <c r="BH1210" s="89"/>
      <c r="BI1210" s="89"/>
      <c r="BJ1210" s="41">
        <f t="shared" si="1335"/>
        <v>140.67580122213096</v>
      </c>
      <c r="BK1210" s="89">
        <f t="shared" si="1329"/>
        <v>0.79413810398605178</v>
      </c>
      <c r="BL1210" s="89">
        <f t="shared" si="1340"/>
        <v>0.20586189601394822</v>
      </c>
      <c r="BM1210" s="89">
        <f t="shared" si="1356"/>
        <v>0</v>
      </c>
      <c r="BN1210" s="86">
        <f t="shared" si="1357"/>
        <v>1.1253782903742665E-3</v>
      </c>
      <c r="BO1210" s="86">
        <f t="shared" si="1358"/>
        <v>0.10074232057227353</v>
      </c>
      <c r="BP1210" s="86">
        <f t="shared" si="1359"/>
        <v>0.39098187612062552</v>
      </c>
      <c r="BQ1210" s="86">
        <f t="shared" si="1360"/>
        <v>35.000161136033292</v>
      </c>
      <c r="BR1210" s="86">
        <f>BP1210-$BP$1191</f>
        <v>0.39098087487748817</v>
      </c>
      <c r="BS1210" s="86">
        <f>BQ1210-$BQ$1191</f>
        <v>35.000072035266435</v>
      </c>
      <c r="BT1210" s="89"/>
      <c r="BU1210" s="89"/>
      <c r="BV1210" s="41"/>
      <c r="BW1210" s="89"/>
      <c r="BX1210" s="42"/>
      <c r="BY1210" s="89"/>
      <c r="BZ1210" s="89"/>
      <c r="CA1210" s="41">
        <f t="shared" si="1341"/>
        <v>-5.9036816958135674</v>
      </c>
      <c r="CB1210" s="89" t="e">
        <f t="shared" si="1361"/>
        <v>#REF!</v>
      </c>
      <c r="CC1210" s="89" t="e">
        <f t="shared" si="1337"/>
        <v>#REF!</v>
      </c>
      <c r="CD1210" s="41" t="e">
        <f t="shared" si="1342"/>
        <v>#REF!</v>
      </c>
      <c r="CE1210" s="41" t="e">
        <f t="shared" si="1345"/>
        <v>#REF!</v>
      </c>
      <c r="CF1210" s="42" t="e">
        <f t="shared" si="1343"/>
        <v>#REF!</v>
      </c>
      <c r="CG1210" s="42" t="e">
        <f t="shared" si="1344"/>
        <v>#REF!</v>
      </c>
      <c r="CH1210" s="42" t="e">
        <f t="shared" si="1346"/>
        <v>#REF!</v>
      </c>
      <c r="CI1210" s="89">
        <f t="shared" si="1347"/>
        <v>3.0022750028511371</v>
      </c>
      <c r="CJ1210" s="89">
        <f t="shared" si="1348"/>
        <v>11.581652673826422</v>
      </c>
      <c r="CK1210" s="42" t="e">
        <f t="shared" si="1349"/>
        <v>#REF!</v>
      </c>
      <c r="CM1210" s="89" t="e">
        <f t="shared" si="1298"/>
        <v>#REF!</v>
      </c>
      <c r="CN1210" s="89">
        <f t="shared" si="1299"/>
        <v>6.2026870154319597E-2</v>
      </c>
    </row>
    <row r="1211" spans="4:92" ht="14.4" x14ac:dyDescent="0.3">
      <c r="E1211" s="32">
        <v>42811.456250000003</v>
      </c>
      <c r="F1211" s="21">
        <f t="shared" si="1338"/>
        <v>2926.7756944444482</v>
      </c>
      <c r="G1211" s="21">
        <f t="shared" si="1339"/>
        <v>1401.8576388888905</v>
      </c>
      <c r="I1211" s="21">
        <v>1035</v>
      </c>
      <c r="J1211" s="21">
        <v>7366</v>
      </c>
      <c r="K1211" s="21">
        <v>541.54999999999995</v>
      </c>
      <c r="L1211" s="21">
        <v>21</v>
      </c>
      <c r="M1211" s="51">
        <v>7.17</v>
      </c>
      <c r="N1211" s="40"/>
      <c r="O1211" s="40"/>
      <c r="P1211" s="40"/>
      <c r="R1211" s="22"/>
      <c r="S1211" s="22"/>
      <c r="T1211" s="22"/>
      <c r="U1211" s="52">
        <f t="shared" si="1284"/>
        <v>1.323545320842671E-3</v>
      </c>
      <c r="V1211" s="52">
        <f t="shared" si="1285"/>
        <v>0.18543703190315589</v>
      </c>
      <c r="W1211" s="52">
        <f t="shared" si="1286"/>
        <v>5.4956125404069967E-4</v>
      </c>
      <c r="X1211" s="250">
        <f>W1211+V1211+SUM($U$1211:U1211)</f>
        <v>0.18731013847803926</v>
      </c>
      <c r="Y1211" s="256">
        <f>W1211+V1211+SUM($U$1211:U1211)-$X$1211+$Y$1210</f>
        <v>35.39105291014392</v>
      </c>
      <c r="Z1211" s="42"/>
      <c r="AA1211" s="1">
        <f t="shared" si="1350"/>
        <v>9.6499240358564522E-3</v>
      </c>
      <c r="AB1211" s="41">
        <f t="shared" si="1287"/>
        <v>1.8002464838569134E-2</v>
      </c>
      <c r="AC1211" s="48">
        <f t="shared" si="1288"/>
        <v>2.5222586594010639</v>
      </c>
      <c r="AD1211" s="48">
        <f t="shared" si="1289"/>
        <v>0.22170649956055269</v>
      </c>
      <c r="AE1211" s="48">
        <f t="shared" si="1290"/>
        <v>1.2040855574312588</v>
      </c>
      <c r="AF1211" s="48">
        <f t="shared" si="1291"/>
        <v>0.22170649956055269</v>
      </c>
      <c r="AG1211" s="238">
        <f t="shared" si="1292"/>
        <v>0.98198741075627116</v>
      </c>
      <c r="AH1211" s="48">
        <f t="shared" si="1293"/>
        <v>3.9164711443495463E-4</v>
      </c>
      <c r="AI1211" s="84">
        <f>AE1211+AC1211+SUM($AB$1211:AB1211)</f>
        <v>3.7443466816708919</v>
      </c>
      <c r="AJ1211" s="84">
        <f>AE1211+AC1211+SUM($AB$1211:AB1211)-$AI$1211+$AJ$1210</f>
        <v>14.583927676677559</v>
      </c>
      <c r="AK1211" s="46"/>
      <c r="AL1211" s="86"/>
      <c r="AM1211" s="25">
        <v>107.98866666666667</v>
      </c>
      <c r="AN1211" s="25">
        <v>7.8008546540324408E-2</v>
      </c>
      <c r="AR1211" s="25">
        <v>-5.9036666666666662</v>
      </c>
      <c r="AS1211" s="25">
        <v>0.13755120258773948</v>
      </c>
      <c r="AT1211" s="47">
        <f>(1/(1/((AM1211/1000+1)*0.0112372)+1))*AI1211</f>
        <v>4.6046391348049831E-2</v>
      </c>
      <c r="AU1211" s="47">
        <f>(1-(1/(1/((AM1211/1000+1)*0.0112372)+1)))*AI1211</f>
        <v>3.6983002903228424</v>
      </c>
      <c r="AV1211" s="41">
        <f t="shared" si="1351"/>
        <v>0</v>
      </c>
      <c r="AW1211" s="86">
        <f t="shared" si="1352"/>
        <v>1.4807334765613373E-2</v>
      </c>
      <c r="AX1211" s="86">
        <f t="shared" si="1353"/>
        <v>1.1892782226656455</v>
      </c>
      <c r="AY1211" s="86">
        <f t="shared" si="1354"/>
        <v>4.6046391348049831E-2</v>
      </c>
      <c r="AZ1211" s="86">
        <f t="shared" si="1355"/>
        <v>3.6983002903228424</v>
      </c>
      <c r="BA1211" s="93">
        <f t="shared" ref="BA1211:BA1216" si="1362">AY1211-$AT$1211+$BA$1210</f>
        <v>0.18457098451310827</v>
      </c>
      <c r="BB1211" s="93">
        <f t="shared" ref="BB1211:BB1216" si="1363">AZ1211-$AU$1211+$BB$1210</f>
        <v>14.399356692164453</v>
      </c>
      <c r="BC1211" s="89"/>
      <c r="BD1211" s="89"/>
      <c r="BE1211" s="41"/>
      <c r="BF1211" s="89"/>
      <c r="BG1211" s="89"/>
      <c r="BH1211" s="89"/>
      <c r="BI1211" s="89"/>
      <c r="BJ1211" s="41">
        <f t="shared" si="1335"/>
        <v>140.67580122213096</v>
      </c>
      <c r="BK1211" s="89">
        <f t="shared" si="1329"/>
        <v>0.79413810398605178</v>
      </c>
      <c r="BL1211" s="89">
        <f t="shared" si="1340"/>
        <v>0.20586189601394822</v>
      </c>
      <c r="BM1211" s="89">
        <f t="shared" si="1356"/>
        <v>-8.5442439615398769E-2</v>
      </c>
      <c r="BN1211" s="86">
        <f t="shared" si="1357"/>
        <v>6.0712503711520978E-6</v>
      </c>
      <c r="BO1211" s="86">
        <f t="shared" si="1358"/>
        <v>5.4349000366954762E-4</v>
      </c>
      <c r="BP1211" s="86">
        <f t="shared" si="1359"/>
        <v>2.0692993536096829E-3</v>
      </c>
      <c r="BQ1211" s="86">
        <f t="shared" si="1360"/>
        <v>0.18524083912442957</v>
      </c>
      <c r="BR1211" s="93">
        <f t="shared" ref="BR1211:BR1216" si="1364">BP1211-$BN$1210+$BR$1210</f>
        <v>0.3919247959407236</v>
      </c>
      <c r="BS1211" s="93">
        <f t="shared" ref="BS1211:BS1216" si="1365">BQ1211-$BO$1210+$BS$1210</f>
        <v>35.084570553818594</v>
      </c>
      <c r="BT1211" s="89"/>
      <c r="BU1211" s="89"/>
      <c r="BV1211" s="41"/>
      <c r="BW1211" s="89"/>
      <c r="BX1211" s="42"/>
      <c r="BY1211" s="89"/>
      <c r="BZ1211" s="89"/>
      <c r="CA1211" s="41">
        <f t="shared" si="1341"/>
        <v>-5.9036816596170771</v>
      </c>
      <c r="CB1211" s="89" t="e">
        <f t="shared" si="1361"/>
        <v>#REF!</v>
      </c>
      <c r="CC1211" s="89" t="e">
        <f t="shared" si="1337"/>
        <v>#REF!</v>
      </c>
      <c r="CD1211" s="41" t="e">
        <f t="shared" si="1342"/>
        <v>#REF!</v>
      </c>
      <c r="CE1211" s="41" t="e">
        <f t="shared" si="1345"/>
        <v>#REF!</v>
      </c>
      <c r="CF1211" s="42" t="e">
        <f t="shared" si="1343"/>
        <v>#REF!</v>
      </c>
      <c r="CG1211" s="42" t="e">
        <f t="shared" si="1344"/>
        <v>#REF!</v>
      </c>
      <c r="CH1211" s="42" t="e">
        <f t="shared" si="1346"/>
        <v>#REF!</v>
      </c>
      <c r="CI1211" s="89">
        <f t="shared" si="1347"/>
        <v>3.0022750028511371</v>
      </c>
      <c r="CJ1211" s="89">
        <f t="shared" si="1348"/>
        <v>11.581652673826422</v>
      </c>
      <c r="CK1211" s="42" t="e">
        <f t="shared" si="1349"/>
        <v>#REF!</v>
      </c>
      <c r="CM1211" s="89" t="e">
        <f t="shared" si="1298"/>
        <v>#REF!</v>
      </c>
      <c r="CN1211" s="89">
        <f t="shared" si="1299"/>
        <v>6.2026870154319597E-2</v>
      </c>
    </row>
    <row r="1212" spans="4:92" ht="14.4" x14ac:dyDescent="0.3">
      <c r="E1212" s="32">
        <v>42947.618750000001</v>
      </c>
      <c r="F1212" s="21">
        <f t="shared" si="1338"/>
        <v>3062.9381944444467</v>
      </c>
      <c r="G1212" s="21">
        <f t="shared" si="1339"/>
        <v>1538.0201388888891</v>
      </c>
      <c r="I1212" s="21">
        <v>1037</v>
      </c>
      <c r="J1212" s="21">
        <v>23593</v>
      </c>
      <c r="K1212" s="21">
        <v>6405</v>
      </c>
      <c r="L1212" s="21">
        <v>20</v>
      </c>
      <c r="M1212" s="51">
        <v>7.17</v>
      </c>
      <c r="N1212" s="40"/>
      <c r="O1212" s="40"/>
      <c r="P1212" s="40"/>
      <c r="R1212" s="22"/>
      <c r="S1212" s="22"/>
      <c r="T1212" s="22"/>
      <c r="U1212" s="52">
        <f t="shared" si="1284"/>
        <v>1.5684034809472381E-2</v>
      </c>
      <c r="V1212" s="52">
        <f t="shared" si="1285"/>
        <v>2.1974320165195587</v>
      </c>
      <c r="W1212" s="52">
        <f t="shared" si="1286"/>
        <v>6.5123103097247115E-3</v>
      </c>
      <c r="X1212" s="247">
        <f>W1212+V1212+SUM($U$1211:U1212)</f>
        <v>2.2209519069595984</v>
      </c>
      <c r="Y1212" s="104">
        <f>W1212+V1212+SUM($U$1211:U1212)-$X$1211+$Y$1210</f>
        <v>37.424694678625478</v>
      </c>
      <c r="Z1212" s="42"/>
      <c r="AA1212" s="1">
        <f t="shared" si="1350"/>
        <v>1.5086157161872693E-2</v>
      </c>
      <c r="AB1212" s="41">
        <f t="shared" si="1287"/>
        <v>5.7772589111613093E-2</v>
      </c>
      <c r="AC1212" s="48">
        <f t="shared" si="1288"/>
        <v>8.0943034450813354</v>
      </c>
      <c r="AD1212" s="48">
        <f t="shared" si="1289"/>
        <v>0.71148915536523183</v>
      </c>
      <c r="AE1212" s="48">
        <f t="shared" si="1290"/>
        <v>3.8640897670672918</v>
      </c>
      <c r="AF1212" s="48">
        <f t="shared" si="1291"/>
        <v>0.71148915536523183</v>
      </c>
      <c r="AG1212" s="238">
        <f t="shared" si="1292"/>
        <v>3.1513437578200003</v>
      </c>
      <c r="AH1212" s="48">
        <f t="shared" si="1293"/>
        <v>1.2568538820597376E-3</v>
      </c>
      <c r="AI1212" s="48">
        <f>AE1212+AC1212+SUM($AB$1211:AB1212)</f>
        <v>12.034168266098808</v>
      </c>
      <c r="AJ1212" s="48">
        <f>AE1212+AC1212+SUM($AB$1211:AB1212)-$AI$1211+$AJ$1210</f>
        <v>22.873749261105473</v>
      </c>
      <c r="AK1212" s="46"/>
      <c r="AL1212" s="86"/>
      <c r="AM1212" s="25">
        <v>110.65</v>
      </c>
      <c r="AN1212" s="25">
        <v>0.04</v>
      </c>
      <c r="AR1212" s="25">
        <v>-3.72</v>
      </c>
      <c r="AS1212" s="25">
        <v>0.08</v>
      </c>
      <c r="AT1212"/>
      <c r="AU1212"/>
      <c r="AV1212" s="41">
        <f t="shared" si="1351"/>
        <v>0</v>
      </c>
      <c r="AW1212" s="86">
        <f t="shared" si="1352"/>
        <v>4.7631672318452438E-2</v>
      </c>
      <c r="AX1212" s="86">
        <f t="shared" si="1353"/>
        <v>3.8164580947488393</v>
      </c>
      <c r="AY1212" s="86">
        <f t="shared" si="1354"/>
        <v>0.14834219545344096</v>
      </c>
      <c r="AZ1212" s="86">
        <f t="shared" si="1355"/>
        <v>11.885826070645368</v>
      </c>
      <c r="BA1212" s="86">
        <f t="shared" si="1362"/>
        <v>0.2868667886184994</v>
      </c>
      <c r="BB1212" s="86">
        <f t="shared" si="1363"/>
        <v>22.586882472486977</v>
      </c>
      <c r="BC1212" s="89"/>
      <c r="BD1212" s="89"/>
      <c r="BE1212" s="41"/>
      <c r="BF1212" s="89"/>
      <c r="BG1212" s="89"/>
      <c r="BH1212" s="89"/>
      <c r="BI1212" s="89"/>
      <c r="BJ1212" s="41">
        <f t="shared" si="1335"/>
        <v>130.22749734357708</v>
      </c>
      <c r="BK1212" s="89">
        <f t="shared" si="1329"/>
        <v>0.80724440328317981</v>
      </c>
      <c r="BL1212" s="89">
        <f t="shared" si="1340"/>
        <v>0.19275559671682019</v>
      </c>
      <c r="BM1212" s="89">
        <f t="shared" si="1356"/>
        <v>-8.5442439615391663E-2</v>
      </c>
      <c r="BN1212" s="86">
        <f t="shared" si="1357"/>
        <v>7.2100707230306169E-5</v>
      </c>
      <c r="BO1212" s="86">
        <f t="shared" si="1358"/>
        <v>6.4402096024944056E-3</v>
      </c>
      <c r="BP1212" s="86">
        <f t="shared" si="1359"/>
        <v>2.4589154324719718E-2</v>
      </c>
      <c r="BQ1212" s="86">
        <f t="shared" si="1360"/>
        <v>2.1963627526348786</v>
      </c>
      <c r="BR1212" s="86">
        <f t="shared" si="1364"/>
        <v>0.41444465091183363</v>
      </c>
      <c r="BS1212" s="86">
        <f t="shared" si="1365"/>
        <v>37.095692467329037</v>
      </c>
      <c r="BT1212" s="89"/>
      <c r="BU1212" s="89"/>
      <c r="BV1212" s="41"/>
      <c r="BW1212" s="89"/>
      <c r="BX1212" s="42"/>
      <c r="BY1212" s="89"/>
      <c r="BZ1212" s="89"/>
      <c r="CA1212" s="41">
        <f t="shared" si="1341"/>
        <v>-5.7743902523270663</v>
      </c>
      <c r="CB1212" s="89" t="e">
        <f t="shared" si="1361"/>
        <v>#REF!</v>
      </c>
      <c r="CC1212" s="89" t="e">
        <f t="shared" si="1337"/>
        <v>#REF!</v>
      </c>
      <c r="CD1212" s="41" t="e">
        <f t="shared" si="1342"/>
        <v>#REF!</v>
      </c>
      <c r="CE1212" s="41" t="e">
        <f t="shared" si="1345"/>
        <v>#REF!</v>
      </c>
      <c r="CF1212" s="42" t="e">
        <f t="shared" si="1343"/>
        <v>#REF!</v>
      </c>
      <c r="CG1212" s="42" t="e">
        <f t="shared" si="1344"/>
        <v>#REF!</v>
      </c>
      <c r="CH1212" s="42" t="e">
        <f t="shared" si="1346"/>
        <v>#REF!</v>
      </c>
      <c r="CI1212" s="89">
        <f t="shared" si="1347"/>
        <v>4.4090431879753105</v>
      </c>
      <c r="CJ1212" s="89">
        <f t="shared" si="1348"/>
        <v>18.464706073130163</v>
      </c>
      <c r="CK1212" s="42" t="e">
        <f t="shared" si="1349"/>
        <v>#REF!</v>
      </c>
      <c r="CM1212" s="89" t="e">
        <f t="shared" si="1298"/>
        <v>#REF!</v>
      </c>
      <c r="CN1212" s="89">
        <f t="shared" si="1299"/>
        <v>9.1090639287080638E-2</v>
      </c>
    </row>
    <row r="1213" spans="4:92" ht="14.4" x14ac:dyDescent="0.3">
      <c r="E1213" s="32">
        <v>42955.460416666669</v>
      </c>
      <c r="F1213" s="21">
        <f t="shared" si="1338"/>
        <v>3070.7798611111139</v>
      </c>
      <c r="G1213" s="21">
        <f>E1213-$E$1191</f>
        <v>1545.8618055555562</v>
      </c>
      <c r="I1213" s="21">
        <v>1022</v>
      </c>
      <c r="J1213" s="21">
        <v>24246</v>
      </c>
      <c r="K1213" s="21">
        <v>6468</v>
      </c>
      <c r="L1213" s="21">
        <v>21</v>
      </c>
      <c r="M1213" s="51">
        <v>7.17</v>
      </c>
      <c r="N1213" s="40"/>
      <c r="O1213" s="40"/>
      <c r="P1213" s="40"/>
      <c r="R1213" s="22"/>
      <c r="S1213" s="22"/>
      <c r="T1213" s="22"/>
      <c r="U1213" s="52">
        <f t="shared" si="1284"/>
        <v>1.5609206067902295E-2</v>
      </c>
      <c r="V1213" s="52">
        <f t="shared" si="1285"/>
        <v>2.1869480387370901</v>
      </c>
      <c r="W1213" s="52">
        <f t="shared" si="1286"/>
        <v>6.4812399894206372E-3</v>
      </c>
      <c r="X1213" s="247">
        <f>W1213+V1213+SUM($U$1211:U1213)</f>
        <v>2.226046064924728</v>
      </c>
      <c r="Y1213" s="104">
        <f>W1213+V1213+SUM($U$1211:U1213)-$X$1211+$Y$1210</f>
        <v>37.42978883659061</v>
      </c>
      <c r="Z1213" s="42"/>
      <c r="AA1213" s="1">
        <f t="shared" si="1350"/>
        <v>1.4462364352940325E-2</v>
      </c>
      <c r="AB1213" s="41">
        <f t="shared" si="1287"/>
        <v>5.851280308014209E-2</v>
      </c>
      <c r="AC1213" s="48">
        <f t="shared" si="1288"/>
        <v>8.1980120821304077</v>
      </c>
      <c r="AD1213" s="48">
        <f t="shared" si="1289"/>
        <v>0.72060514305691692</v>
      </c>
      <c r="AE1213" s="48">
        <f t="shared" si="1290"/>
        <v>3.913598595825293</v>
      </c>
      <c r="AF1213" s="48">
        <f t="shared" si="1291"/>
        <v>0.72060514305691703</v>
      </c>
      <c r="AG1213" s="238">
        <f t="shared" si="1292"/>
        <v>3.1917204953878544</v>
      </c>
      <c r="AH1213" s="48">
        <f t="shared" si="1293"/>
        <v>1.2729573805216668E-3</v>
      </c>
      <c r="AI1213" s="48">
        <f>AE1213+AC1213+SUM($AB$1211:AB1213)</f>
        <v>12.245898534986026</v>
      </c>
      <c r="AJ1213" s="48">
        <f>AE1213+AC1213+SUM($AB$1211:AB1213)-$AI$1211+$AJ$1210</f>
        <v>23.085479529992693</v>
      </c>
      <c r="AK1213" s="46"/>
      <c r="AL1213" s="86"/>
      <c r="AM1213" s="25">
        <v>110.65</v>
      </c>
      <c r="AN1213" s="25">
        <v>0.04</v>
      </c>
      <c r="AR1213" s="25">
        <v>-3.72</v>
      </c>
      <c r="AS1213" s="25">
        <v>0.08</v>
      </c>
      <c r="AT1213"/>
      <c r="AU1213"/>
      <c r="AV1213" s="41">
        <f t="shared" si="1351"/>
        <v>0</v>
      </c>
      <c r="AW1213" s="86">
        <f t="shared" si="1352"/>
        <v>4.8241955321805453E-2</v>
      </c>
      <c r="AX1213" s="86">
        <f t="shared" si="1353"/>
        <v>3.8653566405034878</v>
      </c>
      <c r="AY1213" s="86">
        <f t="shared" si="1354"/>
        <v>0.1509521417526927</v>
      </c>
      <c r="AZ1213" s="86">
        <f t="shared" si="1355"/>
        <v>12.094946393233334</v>
      </c>
      <c r="BA1213" s="86">
        <f t="shared" si="1362"/>
        <v>0.28947673491775117</v>
      </c>
      <c r="BB1213" s="86">
        <f t="shared" si="1363"/>
        <v>22.796002795074944</v>
      </c>
      <c r="BC1213" s="89"/>
      <c r="BD1213" s="89"/>
      <c r="BE1213" s="41"/>
      <c r="BF1213" s="89"/>
      <c r="BG1213" s="89"/>
      <c r="BH1213" s="89"/>
      <c r="BI1213" s="89"/>
      <c r="BJ1213" s="41">
        <f t="shared" si="1335"/>
        <v>130.04790214889516</v>
      </c>
      <c r="BK1213" s="89">
        <f t="shared" si="1329"/>
        <v>0.80746968658286034</v>
      </c>
      <c r="BL1213" s="89">
        <f t="shared" si="1340"/>
        <v>0.19253031341713966</v>
      </c>
      <c r="BM1213" s="89">
        <f t="shared" si="1356"/>
        <v>-8.5442439615398769E-2</v>
      </c>
      <c r="BN1213" s="86">
        <f t="shared" si="1357"/>
        <v>7.1756713783855896E-5</v>
      </c>
      <c r="BO1213" s="86">
        <f t="shared" si="1358"/>
        <v>6.4094832756367813E-3</v>
      </c>
      <c r="BP1213" s="86">
        <f t="shared" si="1359"/>
        <v>2.4645554031515058E-2</v>
      </c>
      <c r="BQ1213" s="86">
        <f t="shared" si="1360"/>
        <v>2.2014005108932131</v>
      </c>
      <c r="BR1213" s="86">
        <f t="shared" si="1364"/>
        <v>0.41450105061862896</v>
      </c>
      <c r="BS1213" s="86">
        <f t="shared" si="1365"/>
        <v>37.100730225587377</v>
      </c>
      <c r="BT1213" s="89"/>
      <c r="BU1213" s="89"/>
      <c r="BV1213" s="41"/>
      <c r="BW1213" s="89"/>
      <c r="BX1213" s="42"/>
      <c r="BY1213" s="89"/>
      <c r="BZ1213" s="89"/>
      <c r="CA1213" s="41">
        <f t="shared" si="1341"/>
        <v>-5.7741112949752926</v>
      </c>
      <c r="CB1213" s="89" t="e">
        <f t="shared" si="1361"/>
        <v>#REF!</v>
      </c>
      <c r="CC1213" s="89" t="e">
        <f t="shared" si="1337"/>
        <v>#REF!</v>
      </c>
      <c r="CD1213" s="41" t="e">
        <f t="shared" si="1342"/>
        <v>#REF!</v>
      </c>
      <c r="CE1213" s="41" t="e">
        <f t="shared" si="1345"/>
        <v>#REF!</v>
      </c>
      <c r="CF1213" s="42" t="e">
        <f t="shared" si="1343"/>
        <v>#REF!</v>
      </c>
      <c r="CG1213" s="42" t="e">
        <f t="shared" si="1344"/>
        <v>#REF!</v>
      </c>
      <c r="CH1213" s="42" t="e">
        <f t="shared" si="1346"/>
        <v>#REF!</v>
      </c>
      <c r="CI1213" s="89">
        <f t="shared" si="1347"/>
        <v>4.4446546092944548</v>
      </c>
      <c r="CJ1213" s="89">
        <f t="shared" si="1348"/>
        <v>18.640824920698236</v>
      </c>
      <c r="CK1213" s="42" t="e">
        <f t="shared" si="1349"/>
        <v>#REF!</v>
      </c>
      <c r="CM1213" s="89" t="e">
        <f t="shared" si="1298"/>
        <v>#REF!</v>
      </c>
      <c r="CN1213" s="89">
        <f t="shared" si="1299"/>
        <v>9.1826369692881452E-2</v>
      </c>
    </row>
    <row r="1214" spans="4:92" ht="14.4" x14ac:dyDescent="0.3">
      <c r="E1214" s="32">
        <v>43045.496527777781</v>
      </c>
      <c r="F1214" s="21">
        <f>E1214-E$1142</f>
        <v>3160.8159722222263</v>
      </c>
      <c r="G1214" s="21">
        <f>E1214-$E$1191</f>
        <v>1635.8979166666686</v>
      </c>
      <c r="H1214" s="20">
        <v>5</v>
      </c>
      <c r="I1214" s="21">
        <v>1062</v>
      </c>
      <c r="J1214" s="21">
        <v>25910</v>
      </c>
      <c r="K1214" s="21">
        <v>8080</v>
      </c>
      <c r="L1214" s="21">
        <v>20</v>
      </c>
      <c r="M1214" s="51">
        <v>7.17</v>
      </c>
      <c r="N1214" s="40"/>
      <c r="O1214" s="40"/>
      <c r="P1214" s="40"/>
      <c r="R1214" s="22"/>
      <c r="S1214" s="22"/>
      <c r="T1214" s="22"/>
      <c r="U1214" s="52">
        <f t="shared" si="1284"/>
        <v>2.0262628617603036E-2</v>
      </c>
      <c r="V1214" s="52">
        <f t="shared" si="1285"/>
        <v>2.8389218338303492</v>
      </c>
      <c r="W1214" s="52">
        <f t="shared" si="1286"/>
        <v>8.4134297616353191E-3</v>
      </c>
      <c r="X1214" s="247">
        <f>W1214+V1214+SUM($U$1211:U1214)</f>
        <v>2.9002146784078047</v>
      </c>
      <c r="Y1214" s="104">
        <f>W1214+V1214+SUM($U$1211:U1214)-$X$1211+$Y$1210</f>
        <v>38.103957450073686</v>
      </c>
      <c r="Z1214" s="42"/>
      <c r="AA1214" s="1">
        <f t="shared" si="1350"/>
        <v>1.1919869462290109E-2</v>
      </c>
      <c r="AB1214" s="41">
        <f t="shared" si="1287"/>
        <v>6.4975830133922607E-2</v>
      </c>
      <c r="AC1214" s="48">
        <f t="shared" si="1288"/>
        <v>9.1035228607109335</v>
      </c>
      <c r="AD1214" s="48">
        <f t="shared" si="1289"/>
        <v>0.80019952735416866</v>
      </c>
      <c r="AE1214" s="48">
        <f t="shared" si="1290"/>
        <v>4.3458748203605078</v>
      </c>
      <c r="AF1214" s="48">
        <f t="shared" si="1291"/>
        <v>0.80019952735416866</v>
      </c>
      <c r="AG1214" s="238">
        <f t="shared" si="1292"/>
        <v>3.5442617312186533</v>
      </c>
      <c r="AH1214" s="48">
        <f t="shared" si="1293"/>
        <v>1.4135617876862457E-3</v>
      </c>
      <c r="AI1214" s="48">
        <f>AE1214+AC1214+SUM($AB$1211:AB1214)</f>
        <v>13.64866136823569</v>
      </c>
      <c r="AJ1214" s="48">
        <f>AE1214+AC1214+SUM($AB$1211:AB1214)-$AI$1211+$AJ$1210</f>
        <v>24.488242363242357</v>
      </c>
      <c r="AK1214" s="46"/>
      <c r="AL1214" s="86"/>
      <c r="AM1214" s="25">
        <v>108.917701677157</v>
      </c>
      <c r="AR1214" s="25">
        <v>-4.4797983228429938</v>
      </c>
      <c r="AT1214"/>
      <c r="AU1214"/>
      <c r="AV1214" s="41">
        <f t="shared" si="1351"/>
        <v>0</v>
      </c>
      <c r="AW1214" s="86">
        <f t="shared" si="1352"/>
        <v>5.3487990288172103E-2</v>
      </c>
      <c r="AX1214" s="86">
        <f t="shared" si="1353"/>
        <v>4.2923868300723358</v>
      </c>
      <c r="AY1214" s="86">
        <f t="shared" si="1354"/>
        <v>0.16798446731380556</v>
      </c>
      <c r="AZ1214" s="86">
        <f t="shared" si="1355"/>
        <v>13.480676900921885</v>
      </c>
      <c r="BA1214" s="86">
        <f t="shared" si="1362"/>
        <v>0.306509060478864</v>
      </c>
      <c r="BB1214" s="86">
        <f t="shared" si="1363"/>
        <v>24.181733302763497</v>
      </c>
      <c r="BC1214" s="89"/>
      <c r="BD1214" s="89"/>
      <c r="BE1214" s="41"/>
      <c r="BF1214" s="89"/>
      <c r="BG1214" s="89"/>
      <c r="BH1214" s="89"/>
      <c r="BI1214" s="89"/>
      <c r="BJ1214" s="41">
        <f t="shared" si="1335"/>
        <v>127.97059784029963</v>
      </c>
      <c r="BK1214" s="89">
        <f t="shared" si="1329"/>
        <v>0.81007544655272024</v>
      </c>
      <c r="BL1214" s="89">
        <f t="shared" si="1340"/>
        <v>0.18992455344727976</v>
      </c>
      <c r="BM1214" s="89">
        <f t="shared" si="1356"/>
        <v>-8.5442439615398769E-2</v>
      </c>
      <c r="BN1214" s="86">
        <f t="shared" si="1357"/>
        <v>9.3078600349588136E-5</v>
      </c>
      <c r="BO1214" s="86">
        <f t="shared" si="1358"/>
        <v>8.3203511612857314E-3</v>
      </c>
      <c r="BP1214" s="86">
        <f t="shared" si="1359"/>
        <v>3.2085360028852199E-2</v>
      </c>
      <c r="BQ1214" s="86">
        <f t="shared" si="1360"/>
        <v>2.8681293183789522</v>
      </c>
      <c r="BR1214" s="86">
        <f t="shared" si="1364"/>
        <v>0.42194085661596609</v>
      </c>
      <c r="BS1214" s="86">
        <f t="shared" si="1365"/>
        <v>37.767459033073116</v>
      </c>
      <c r="BT1214" s="89"/>
      <c r="BU1214" s="89"/>
      <c r="BV1214" s="41"/>
      <c r="BW1214" s="89"/>
      <c r="BX1214" s="42"/>
      <c r="BY1214" s="89"/>
      <c r="BZ1214" s="89"/>
      <c r="CA1214" s="41">
        <f t="shared" si="1341"/>
        <v>-5.7955494507948568</v>
      </c>
      <c r="CB1214" s="89" t="e">
        <f t="shared" si="1361"/>
        <v>#REF!</v>
      </c>
      <c r="CC1214" s="89" t="e">
        <f t="shared" si="1337"/>
        <v>#REF!</v>
      </c>
      <c r="CD1214" s="41" t="e">
        <f t="shared" si="1342"/>
        <v>#REF!</v>
      </c>
      <c r="CE1214" s="41" t="e">
        <f t="shared" si="1345"/>
        <v>#REF!</v>
      </c>
      <c r="CF1214" s="42" t="e">
        <f t="shared" si="1343"/>
        <v>#REF!</v>
      </c>
      <c r="CG1214" s="42" t="e">
        <f t="shared" si="1344"/>
        <v>#REF!</v>
      </c>
      <c r="CH1214" s="42" t="e">
        <f t="shared" si="1346"/>
        <v>#REF!</v>
      </c>
      <c r="CI1214" s="89">
        <f t="shared" si="1347"/>
        <v>4.6509184955475638</v>
      </c>
      <c r="CJ1214" s="89">
        <f t="shared" si="1348"/>
        <v>19.837323867694792</v>
      </c>
      <c r="CK1214" s="42" t="e">
        <f t="shared" si="1349"/>
        <v>#REF!</v>
      </c>
      <c r="CM1214" s="89" t="e">
        <f t="shared" si="1298"/>
        <v>#REF!</v>
      </c>
      <c r="CN1214" s="89">
        <f t="shared" si="1299"/>
        <v>9.6087772555043346E-2</v>
      </c>
    </row>
    <row r="1215" spans="4:92" ht="14.4" x14ac:dyDescent="0.3">
      <c r="E1215" s="32">
        <v>43136.484722222223</v>
      </c>
      <c r="F1215" s="21">
        <f>E1215-E$1142</f>
        <v>3251.8041666666686</v>
      </c>
      <c r="G1215" s="21">
        <f>E1215-$E$1191</f>
        <v>1726.8861111111109</v>
      </c>
      <c r="I1215" s="21">
        <v>1046</v>
      </c>
      <c r="J1215" s="21">
        <v>26432.400000000001</v>
      </c>
      <c r="K1215" s="21">
        <v>9165.7000000000007</v>
      </c>
      <c r="L1215" s="21">
        <v>349</v>
      </c>
      <c r="M1215" s="51">
        <v>7.17</v>
      </c>
      <c r="N1215" s="40"/>
      <c r="O1215" s="40"/>
      <c r="P1215" s="40"/>
      <c r="R1215" s="22"/>
      <c r="S1215" s="22"/>
      <c r="T1215" s="22"/>
      <c r="U1215" s="52">
        <f t="shared" si="1284"/>
        <v>2.2638999503074353E-2</v>
      </c>
      <c r="V1215" s="52">
        <f t="shared" si="1285"/>
        <v>3.171866355459811</v>
      </c>
      <c r="W1215" s="52">
        <f t="shared" si="1286"/>
        <v>9.4001442649618468E-3</v>
      </c>
      <c r="X1215" s="247">
        <f>W1215+V1215+SUM($U$1211:U1215)</f>
        <v>3.256784914043668</v>
      </c>
      <c r="Y1215" s="104">
        <f>W1215+V1215+SUM($U$1211:U1215)-$X$1211+$Y$1210</f>
        <v>38.46052768570955</v>
      </c>
      <c r="Z1215" s="42"/>
      <c r="AA1215" s="1">
        <f t="shared" si="1350"/>
        <v>5.7362881798151315E-3</v>
      </c>
      <c r="AB1215" s="41">
        <f t="shared" si="1287"/>
        <v>6.5287221975960652E-2</v>
      </c>
      <c r="AC1215" s="48">
        <f t="shared" si="1288"/>
        <v>9.1471508181651053</v>
      </c>
      <c r="AD1215" s="48">
        <f t="shared" si="1289"/>
        <v>0.80403442418129967</v>
      </c>
      <c r="AE1215" s="48">
        <f t="shared" si="1290"/>
        <v>4.3667021027944459</v>
      </c>
      <c r="AF1215" s="48">
        <f t="shared" si="1291"/>
        <v>0.80403442418129967</v>
      </c>
      <c r="AG1215" s="238">
        <f t="shared" si="1292"/>
        <v>3.5612473424355371</v>
      </c>
      <c r="AH1215" s="48">
        <f t="shared" si="1293"/>
        <v>1.4203361776093134E-3</v>
      </c>
      <c r="AI1215" s="48">
        <f>AE1215+AC1215+SUM($AB$1211:AB1215)</f>
        <v>13.778403830099759</v>
      </c>
      <c r="AJ1215" s="48">
        <f>AE1215+AC1215+SUM($AB$1211:AB1215)-$AI$1211+$AJ$1210</f>
        <v>24.617984825106426</v>
      </c>
      <c r="AK1215" s="46"/>
      <c r="AL1215" s="86"/>
      <c r="AM1215" s="25">
        <v>109.86199999999999</v>
      </c>
      <c r="AN1215" s="25">
        <v>1.0012632021601491</v>
      </c>
      <c r="AO1215"/>
      <c r="AP1215"/>
      <c r="AQ1215"/>
      <c r="AR1215" s="25">
        <v>-3.548</v>
      </c>
      <c r="AS1215" s="25">
        <v>0.268700576850888</v>
      </c>
      <c r="AT1215"/>
      <c r="AU1215"/>
      <c r="AV1215" s="41">
        <f t="shared" si="1351"/>
        <v>0</v>
      </c>
      <c r="AW1215" s="86">
        <f t="shared" si="1352"/>
        <v>5.3789529716037378E-2</v>
      </c>
      <c r="AX1215" s="86">
        <f t="shared" si="1353"/>
        <v>4.3129125730784086</v>
      </c>
      <c r="AY1215" s="86">
        <f t="shared" si="1354"/>
        <v>0.16972393463351435</v>
      </c>
      <c r="AZ1215" s="86">
        <f t="shared" si="1355"/>
        <v>13.608679895466244</v>
      </c>
      <c r="BA1215" s="86">
        <f t="shared" si="1362"/>
        <v>0.30824852779857281</v>
      </c>
      <c r="BB1215" s="86">
        <f t="shared" si="1363"/>
        <v>24.309736297307854</v>
      </c>
      <c r="BC1215" s="89"/>
      <c r="BD1215" s="89"/>
      <c r="BE1215" s="41"/>
      <c r="BF1215" s="89"/>
      <c r="BG1215" s="89"/>
      <c r="BH1215" s="89"/>
      <c r="BI1215" s="89"/>
      <c r="BJ1215" s="41">
        <f t="shared" si="1335"/>
        <v>128.39889643270052</v>
      </c>
      <c r="BK1215" s="89">
        <f t="shared" si="1329"/>
        <v>0.80953819097460988</v>
      </c>
      <c r="BL1215" s="89">
        <f t="shared" si="1340"/>
        <v>0.19046180902539012</v>
      </c>
      <c r="BM1215" s="89">
        <f t="shared" si="1356"/>
        <v>-8.5442439615391663E-2</v>
      </c>
      <c r="BN1215" s="86">
        <f t="shared" si="1357"/>
        <v>1.0409098017957553E-4</v>
      </c>
      <c r="BO1215" s="86">
        <f t="shared" si="1358"/>
        <v>9.296053284782271E-3</v>
      </c>
      <c r="BP1215" s="86">
        <f t="shared" si="1359"/>
        <v>3.606348204680835E-2</v>
      </c>
      <c r="BQ1215" s="86">
        <f t="shared" si="1360"/>
        <v>3.2207214319968598</v>
      </c>
      <c r="BR1215" s="86">
        <f t="shared" si="1364"/>
        <v>0.42591897863392225</v>
      </c>
      <c r="BS1215" s="86">
        <f t="shared" si="1365"/>
        <v>38.120051146691019</v>
      </c>
      <c r="BT1215" s="89"/>
      <c r="BU1215" s="89"/>
      <c r="BV1215" s="41"/>
      <c r="BW1215" s="89"/>
      <c r="BX1215" s="42"/>
      <c r="BY1215" s="89"/>
      <c r="BZ1215" s="89"/>
      <c r="CA1215" s="41">
        <f t="shared" si="1341"/>
        <v>-5.7046527653064061</v>
      </c>
      <c r="CB1215" s="89" t="e">
        <f t="shared" si="1361"/>
        <v>#REF!</v>
      </c>
      <c r="CC1215" s="89" t="e">
        <f t="shared" si="1337"/>
        <v>#REF!</v>
      </c>
      <c r="CD1215" s="41" t="e">
        <f t="shared" si="1342"/>
        <v>#REF!</v>
      </c>
      <c r="CE1215" s="41" t="e">
        <f t="shared" si="1345"/>
        <v>#REF!</v>
      </c>
      <c r="CF1215" s="42" t="e">
        <f t="shared" si="1343"/>
        <v>#REF!</v>
      </c>
      <c r="CG1215" s="42" t="e">
        <f t="shared" si="1344"/>
        <v>#REF!</v>
      </c>
      <c r="CH1215" s="42" t="e">
        <f t="shared" si="1346"/>
        <v>#REF!</v>
      </c>
      <c r="CI1215" s="89">
        <f t="shared" si="1347"/>
        <v>4.6887859243493724</v>
      </c>
      <c r="CJ1215" s="89">
        <f t="shared" si="1348"/>
        <v>19.929198900757054</v>
      </c>
      <c r="CK1215" s="42" t="e">
        <f t="shared" si="1349"/>
        <v>#REF!</v>
      </c>
      <c r="CM1215" s="89" t="e">
        <f t="shared" si="1298"/>
        <v>#REF!</v>
      </c>
      <c r="CN1215" s="89">
        <f t="shared" si="1299"/>
        <v>9.6870111976694318E-2</v>
      </c>
    </row>
    <row r="1216" spans="4:92" ht="14.4" x14ac:dyDescent="0.3">
      <c r="E1216" s="32">
        <v>43426.504861111112</v>
      </c>
      <c r="F1216" s="21">
        <f>E1216-E$1142</f>
        <v>3541.8243055555577</v>
      </c>
      <c r="G1216" s="21">
        <f>E1216-$E$1191</f>
        <v>2016.90625</v>
      </c>
      <c r="I1216" s="21">
        <v>1058</v>
      </c>
      <c r="J1216" s="21">
        <v>26460</v>
      </c>
      <c r="K1216" s="21">
        <v>12372</v>
      </c>
      <c r="L1216" s="21">
        <v>25</v>
      </c>
      <c r="M1216" s="51">
        <v>7.17</v>
      </c>
      <c r="N1216" s="40"/>
      <c r="O1216" s="40"/>
      <c r="P1216" s="40"/>
      <c r="R1216" s="22"/>
      <c r="S1216" s="22"/>
      <c r="T1216" s="22"/>
      <c r="U1216" s="52">
        <f t="shared" si="1284"/>
        <v>3.0909037829087872E-2</v>
      </c>
      <c r="V1216" s="52">
        <f t="shared" si="1285"/>
        <v>4.330550789420033</v>
      </c>
      <c r="W1216" s="52">
        <f t="shared" si="1286"/>
        <v>1.2834021867668346E-2</v>
      </c>
      <c r="X1216" s="247">
        <f>W1216+V1216+SUM($U$1211:U1216)</f>
        <v>4.4498122634356836</v>
      </c>
      <c r="Y1216" s="104">
        <f>W1216+V1216+SUM($U$1211:U1216)-$X$1211+$Y$1210</f>
        <v>39.653555035101562</v>
      </c>
      <c r="Z1216" s="42"/>
      <c r="AA1216" s="1">
        <f t="shared" si="1350"/>
        <v>4.5244035619076261E-3</v>
      </c>
      <c r="AB1216" s="41">
        <f t="shared" si="1287"/>
        <v>6.6105168198970665E-2</v>
      </c>
      <c r="AC1216" s="48">
        <f t="shared" si="1288"/>
        <v>9.2617502334346966</v>
      </c>
      <c r="AD1216" s="48">
        <f t="shared" si="1289"/>
        <v>0.81410771112053093</v>
      </c>
      <c r="AE1216" s="48">
        <f t="shared" si="1290"/>
        <v>4.4214100132230101</v>
      </c>
      <c r="AF1216" s="48">
        <f t="shared" si="1291"/>
        <v>0.81410771112053082</v>
      </c>
      <c r="AG1216" s="238">
        <f t="shared" si="1292"/>
        <v>3.6058641713461346</v>
      </c>
      <c r="AH1216" s="48">
        <f t="shared" si="1293"/>
        <v>1.4381307563449165E-3</v>
      </c>
      <c r="AI1216" s="48">
        <f>AE1216+AC1216+SUM($AB$1211:AB1216)</f>
        <v>14.013816323996885</v>
      </c>
      <c r="AJ1216" s="48">
        <f>AE1216+AC1216+SUM($AB$1211:AB1216)-$AI$1211+$AJ$1210</f>
        <v>24.853397319003552</v>
      </c>
      <c r="AK1216" s="46"/>
      <c r="AL1216" s="86"/>
      <c r="AM1216">
        <v>109.98699999999999</v>
      </c>
      <c r="AN1216"/>
      <c r="AO1216"/>
      <c r="AP1216"/>
      <c r="AQ1216"/>
      <c r="AR1216" s="146">
        <v>-3.0630000000000002</v>
      </c>
      <c r="AS1216"/>
      <c r="AT1216"/>
      <c r="AU1216"/>
      <c r="AV1216" s="41">
        <f t="shared" si="1351"/>
        <v>0</v>
      </c>
      <c r="AW1216" s="86">
        <f t="shared" si="1352"/>
        <v>5.4469486399312664E-2</v>
      </c>
      <c r="AX1216" s="86">
        <f t="shared" si="1353"/>
        <v>4.3669405268236972</v>
      </c>
      <c r="AY1216" s="86">
        <f t="shared" si="1354"/>
        <v>0.17264297483824262</v>
      </c>
      <c r="AZ1216" s="86">
        <f t="shared" si="1355"/>
        <v>13.841173349158641</v>
      </c>
      <c r="BA1216" s="86">
        <f t="shared" si="1362"/>
        <v>0.31116756800330103</v>
      </c>
      <c r="BB1216" s="86">
        <f t="shared" si="1363"/>
        <v>24.542229751000249</v>
      </c>
      <c r="BC1216" s="89"/>
      <c r="BD1216" s="89"/>
      <c r="BE1216" s="41"/>
      <c r="BF1216" s="89"/>
      <c r="BG1216" s="89"/>
      <c r="BH1216" s="89"/>
      <c r="BI1216" s="89"/>
      <c r="BJ1216" s="41">
        <f t="shared" si="1335"/>
        <v>128.29378942205372</v>
      </c>
      <c r="BK1216" s="89">
        <f t="shared" si="1329"/>
        <v>0.8096700366747136</v>
      </c>
      <c r="BL1216" s="89">
        <f t="shared" si="1340"/>
        <v>0.1903299633252864</v>
      </c>
      <c r="BM1216" s="89">
        <f t="shared" si="1356"/>
        <v>-8.5442439615398769E-2</v>
      </c>
      <c r="BN1216" s="86">
        <f t="shared" si="1357"/>
        <v>1.4218387462426919E-4</v>
      </c>
      <c r="BO1216" s="86">
        <f t="shared" si="1358"/>
        <v>1.2691837993044077E-2</v>
      </c>
      <c r="BP1216" s="86">
        <f t="shared" si="1359"/>
        <v>4.9297995241831434E-2</v>
      </c>
      <c r="BQ1216" s="86">
        <f t="shared" si="1360"/>
        <v>4.4005142681938523</v>
      </c>
      <c r="BR1216" s="86">
        <f t="shared" si="1364"/>
        <v>0.43915349182894536</v>
      </c>
      <c r="BS1216" s="86">
        <f t="shared" si="1365"/>
        <v>39.299843982888014</v>
      </c>
      <c r="BT1216" s="89"/>
      <c r="BU1216" s="89"/>
      <c r="BV1216" s="41"/>
      <c r="BW1216" s="89"/>
      <c r="BX1216" s="42"/>
      <c r="BY1216" s="89"/>
      <c r="BZ1216" s="89"/>
      <c r="CA1216" s="41">
        <f t="shared" si="1341"/>
        <v>-5.5856026005072223</v>
      </c>
      <c r="CB1216" s="89" t="e">
        <f t="shared" si="1361"/>
        <v>#REF!</v>
      </c>
      <c r="CC1216" s="89" t="e">
        <f t="shared" si="1337"/>
        <v>#REF!</v>
      </c>
      <c r="CD1216" s="41" t="e">
        <f t="shared" si="1342"/>
        <v>#REF!</v>
      </c>
      <c r="CE1216" s="41" t="e">
        <f t="shared" si="1345"/>
        <v>#REF!</v>
      </c>
      <c r="CF1216" s="42" t="e">
        <f t="shared" si="1343"/>
        <v>#REF!</v>
      </c>
      <c r="CG1216" s="42" t="e">
        <f t="shared" si="1344"/>
        <v>#REF!</v>
      </c>
      <c r="CH1216" s="42" t="e">
        <f t="shared" si="1346"/>
        <v>#REF!</v>
      </c>
      <c r="CI1216" s="89">
        <f t="shared" si="1347"/>
        <v>4.7303462002347176</v>
      </c>
      <c r="CJ1216" s="89">
        <f t="shared" si="1348"/>
        <v>20.123051118768835</v>
      </c>
      <c r="CK1216" s="42" t="e">
        <f t="shared" si="1349"/>
        <v>#REF!</v>
      </c>
      <c r="CM1216" s="89" t="e">
        <f t="shared" si="1298"/>
        <v>#REF!</v>
      </c>
      <c r="CN1216" s="89">
        <f t="shared" si="1299"/>
        <v>9.772874545746138E-2</v>
      </c>
    </row>
    <row r="1217" spans="4:89" ht="14.4" x14ac:dyDescent="0.3">
      <c r="E1217" s="32"/>
      <c r="F1217" s="21"/>
      <c r="G1217" s="21"/>
      <c r="I1217" s="21"/>
      <c r="L1217" s="21"/>
      <c r="M1217" s="51"/>
      <c r="N1217" s="40"/>
      <c r="O1217" s="40"/>
      <c r="P1217" s="40"/>
      <c r="R1217" s="22"/>
      <c r="S1217" s="22"/>
      <c r="T1217" s="22"/>
      <c r="U1217" s="52"/>
      <c r="V1217" s="52"/>
      <c r="W1217" s="52"/>
      <c r="X1217" s="247"/>
      <c r="Y1217" s="104"/>
      <c r="Z1217" s="42"/>
      <c r="AA1217" s="42"/>
      <c r="AB1217" s="41"/>
      <c r="AC1217" s="48"/>
      <c r="AD1217" s="48"/>
      <c r="AE1217" s="48"/>
      <c r="AF1217" s="48"/>
      <c r="AG1217" s="238"/>
      <c r="AH1217" s="48"/>
      <c r="AI1217" s="48"/>
      <c r="AJ1217" s="48"/>
      <c r="AK1217" s="46"/>
      <c r="AL1217" s="86"/>
      <c r="AS1217"/>
      <c r="AT1217"/>
      <c r="AU1217"/>
      <c r="AV1217" s="41"/>
      <c r="AW1217" s="86"/>
      <c r="AX1217" s="86"/>
      <c r="AY1217" s="86"/>
      <c r="AZ1217" s="86"/>
      <c r="BA1217" s="86"/>
      <c r="BB1217" s="86"/>
      <c r="BC1217" s="89"/>
      <c r="BD1217" s="89"/>
      <c r="BE1217" s="41"/>
      <c r="BF1217" s="89"/>
      <c r="BG1217" s="89"/>
      <c r="BH1217" s="89"/>
      <c r="BI1217" s="89"/>
      <c r="BJ1217" s="41"/>
      <c r="BK1217" s="89"/>
      <c r="BL1217" s="89"/>
      <c r="BM1217" s="89"/>
      <c r="BN1217" s="86"/>
      <c r="BO1217" s="86"/>
      <c r="BP1217" s="86"/>
      <c r="BQ1217" s="86"/>
      <c r="BR1217" s="86"/>
      <c r="BS1217" s="86"/>
      <c r="BT1217" s="89"/>
      <c r="BU1217" s="89"/>
      <c r="BV1217" s="41"/>
      <c r="BW1217" s="89"/>
      <c r="BX1217" s="42"/>
      <c r="BY1217" s="89"/>
      <c r="BZ1217" s="89"/>
      <c r="CA1217" s="41"/>
      <c r="CB1217" s="89"/>
      <c r="CC1217" s="89"/>
      <c r="CD1217" s="41"/>
      <c r="CE1217" s="41"/>
      <c r="CF1217" s="42"/>
      <c r="CG1217" s="42"/>
      <c r="CH1217" s="42"/>
      <c r="CI1217" s="89"/>
      <c r="CJ1217" s="89"/>
      <c r="CK1217" s="42"/>
    </row>
    <row r="1218" spans="4:89" ht="14.4" thickBot="1" x14ac:dyDescent="0.3">
      <c r="E1218" s="32"/>
      <c r="F1218" s="21"/>
      <c r="G1218" s="21"/>
      <c r="I1218" s="21"/>
      <c r="L1218" s="21"/>
      <c r="M1218" s="21"/>
      <c r="N1218" s="40"/>
      <c r="O1218" s="40"/>
      <c r="P1218" s="40"/>
      <c r="R1218" s="22"/>
      <c r="S1218" s="22"/>
      <c r="T1218" s="22"/>
      <c r="U1218" s="21"/>
      <c r="V1218" s="21"/>
      <c r="W1218" s="21"/>
      <c r="X1218" s="246"/>
      <c r="Y1218" s="255"/>
      <c r="Z1218" s="47"/>
      <c r="AA1218" s="47"/>
      <c r="AB1218" s="46"/>
      <c r="AC1218" s="46"/>
      <c r="AD1218" s="46"/>
      <c r="AE1218" s="46"/>
      <c r="AF1218" s="46"/>
      <c r="AG1218" s="85"/>
      <c r="AH1218" s="46"/>
      <c r="AI1218" s="46"/>
      <c r="AJ1218" s="46"/>
      <c r="AK1218" s="46"/>
      <c r="AL1218" s="86"/>
      <c r="AV1218" s="41"/>
      <c r="AW1218" s="86"/>
      <c r="AX1218" s="86"/>
      <c r="AY1218" s="86"/>
      <c r="AZ1218" s="86"/>
      <c r="BA1218" s="86"/>
      <c r="BB1218" s="86"/>
      <c r="BC1218" s="89"/>
      <c r="BD1218" s="89"/>
      <c r="BE1218" s="41"/>
      <c r="BF1218" s="89"/>
      <c r="BG1218" s="89"/>
      <c r="BH1218" s="89"/>
      <c r="BI1218" s="89"/>
      <c r="BJ1218" s="41"/>
      <c r="BK1218" s="89"/>
      <c r="BL1218" s="89"/>
      <c r="BM1218" s="89"/>
      <c r="BN1218" s="86"/>
      <c r="BO1218" s="86"/>
      <c r="BP1218" s="86"/>
      <c r="BQ1218" s="86"/>
      <c r="BR1218" s="86"/>
      <c r="BS1218" s="86"/>
      <c r="BT1218" s="89"/>
      <c r="BU1218" s="89"/>
      <c r="BV1218" s="41"/>
      <c r="BW1218" s="89"/>
      <c r="BX1218" s="42"/>
      <c r="BY1218" s="89"/>
      <c r="BZ1218" s="89"/>
      <c r="CA1218" s="41"/>
      <c r="CB1218" s="89"/>
      <c r="CC1218" s="89"/>
      <c r="CD1218" s="41"/>
      <c r="CE1218" s="41"/>
      <c r="CF1218" s="42"/>
      <c r="CG1218" s="42"/>
      <c r="CH1218" s="42"/>
      <c r="CI1218" s="89"/>
      <c r="CJ1218" s="89"/>
      <c r="CK1218" s="42"/>
    </row>
    <row r="1219" spans="4:89" ht="15" thickBot="1" x14ac:dyDescent="0.35">
      <c r="D1219" s="22" t="s">
        <v>187</v>
      </c>
      <c r="E1219" s="32">
        <f>E1220-1</f>
        <v>39883.682638888888</v>
      </c>
      <c r="F1219" s="21"/>
      <c r="G1219" s="21"/>
      <c r="I1219" s="21"/>
      <c r="L1219" s="21"/>
      <c r="M1219" s="21"/>
      <c r="N1219" s="43">
        <v>89</v>
      </c>
      <c r="O1219" s="44">
        <v>20.5</v>
      </c>
      <c r="P1219" s="45">
        <f>O1219-R1219</f>
        <v>14.155249999999999</v>
      </c>
      <c r="Q1219" s="1">
        <v>30.95</v>
      </c>
      <c r="R1219" s="47">
        <f>Q1219*O1219/100</f>
        <v>6.3447500000000003</v>
      </c>
      <c r="S1219" s="47">
        <f>P1219/$A$8+R1219</f>
        <v>12.242770833333333</v>
      </c>
      <c r="T1219" s="47">
        <f>$A$6-S1219</f>
        <v>104.75722916666666</v>
      </c>
      <c r="U1219" s="52"/>
      <c r="V1219" s="52"/>
      <c r="W1219" s="52"/>
      <c r="X1219" s="247"/>
      <c r="Y1219" s="104"/>
      <c r="Z1219" s="42"/>
      <c r="AA1219" s="42"/>
      <c r="AB1219" s="41"/>
      <c r="AC1219" s="48"/>
      <c r="AD1219" s="48"/>
      <c r="AE1219" s="48"/>
      <c r="AF1219" s="48"/>
      <c r="AG1219" s="238"/>
      <c r="AH1219" s="48"/>
      <c r="AI1219" s="48"/>
      <c r="AJ1219" s="48"/>
      <c r="AK1219" s="46"/>
      <c r="AL1219" s="86"/>
      <c r="AM1219" s="41"/>
      <c r="AN1219" s="41"/>
      <c r="AO1219" s="41"/>
      <c r="AP1219" s="41"/>
      <c r="AQ1219"/>
      <c r="AR1219" s="41"/>
      <c r="AT1219" s="41"/>
      <c r="AU1219" s="41"/>
      <c r="AW1219" s="22"/>
      <c r="AX1219" s="22"/>
      <c r="AY1219" s="22"/>
      <c r="AZ1219" s="22"/>
      <c r="BA1219" s="22"/>
      <c r="BB1219" s="22"/>
    </row>
    <row r="1220" spans="4:89" ht="14.4" x14ac:dyDescent="0.3">
      <c r="D1220" s="22"/>
      <c r="E1220" s="32">
        <v>39884.682638888888</v>
      </c>
      <c r="F1220" s="21">
        <f t="shared" ref="F1220:F1265" si="1366">E1220-E$1220</f>
        <v>0</v>
      </c>
      <c r="G1220" s="21">
        <f>E1220-$E$1220</f>
        <v>0</v>
      </c>
      <c r="I1220" s="50">
        <v>1037</v>
      </c>
      <c r="J1220" s="21">
        <v>592</v>
      </c>
      <c r="K1220" s="21">
        <v>0.73299999999999998</v>
      </c>
      <c r="L1220" s="21">
        <v>871</v>
      </c>
      <c r="M1220" s="51">
        <v>7.17</v>
      </c>
      <c r="S1220" s="85">
        <f>$A$36*R1219*$A$3/($A$36*R1219*$A$3+T1219*1000)</f>
        <v>3.0438547767157008E-3</v>
      </c>
      <c r="U1220" s="52">
        <f t="shared" ref="U1220:U1264" si="1367">($A$5*I1220/1000/$A$3*K1220)/$P$1219</f>
        <v>1.7476292866186965E-6</v>
      </c>
      <c r="V1220" s="52">
        <f t="shared" ref="V1220:V1264" si="1368">($T$1219*I1220/1000/$A$3*K1220)/$P$1219</f>
        <v>2.4410240223559057E-4</v>
      </c>
      <c r="W1220" s="52">
        <f t="shared" ref="W1220:W1264" si="1369">($A$36*$R$1219*K1220*I1220/1000000)/$P$1219</f>
        <v>7.452807895438273E-7</v>
      </c>
      <c r="X1220" s="247">
        <f>W1220+V1220+SUM($U$1220:U1220)</f>
        <v>2.4659531231175313E-4</v>
      </c>
      <c r="Y1220" s="104">
        <v>0</v>
      </c>
      <c r="Z1220" s="42"/>
      <c r="AA1220" s="42"/>
      <c r="AB1220" s="41">
        <f t="shared" ref="AB1220:AB1264" si="1370">($A$5*I1220/1000/$A$3*J1220)/$P$1219</f>
        <v>1.4114550309389745E-3</v>
      </c>
      <c r="AC1220" s="48">
        <f t="shared" ref="AC1220:AC1264" si="1371">($T$1219*I1220/1000/$A$3*J1220)/$P$1219</f>
        <v>0.1971468241793583</v>
      </c>
      <c r="AD1220" s="48">
        <f t="shared" ref="AD1220:AD1264" si="1372">($A$4*$R$1219/1000*J1220/1000000*I1220/1000*1000000)/$P$1219</f>
        <v>1.7852819903200829E-2</v>
      </c>
      <c r="AE1220" s="48">
        <f t="shared" ref="AE1220:AE1264" si="1373">($A$4*((I1220/1000)*J1220/10^6)*(1+($A$18/(10^-M1220))+(($A$18*$A$19)/(10^-M1220)^2))*1000000)*$R$1219/1000/$P$1219</f>
        <v>9.6958468278889362E-2</v>
      </c>
      <c r="AF1220" s="48">
        <f t="shared" ref="AF1220:AF1264" si="1374">AE1220/(1+($A$18/(10^-M1220))+(($A$18*$A$19)/(10^-M1220)^2))*1</f>
        <v>1.7852819903200833E-2</v>
      </c>
      <c r="AG1220" s="238">
        <f t="shared" ref="AG1220:AG1264" si="1375">AE1220/(1+($A$18/(10^-M1220))+(($A$18*$A$19)/(10^-M1220)^2))*($A$18/(10^-M1220))</f>
        <v>7.9074111161337682E-2</v>
      </c>
      <c r="AH1220" s="48">
        <f t="shared" ref="AH1220:AH1264" si="1376">AE1220/(1+($A$18/(10^-M1220))+(($A$18*$A$19)/(10^-M1220)^2))*(($A$18*$A$19)/(10^-M1220)^2)</f>
        <v>3.1537214350839853E-5</v>
      </c>
      <c r="AI1220" s="48">
        <f>AE1220+AC1220+SUM($AB$1220:AB1220)</f>
        <v>0.29551674748918666</v>
      </c>
      <c r="AJ1220" s="48">
        <v>0</v>
      </c>
      <c r="AK1220" s="46"/>
      <c r="AL1220" s="86"/>
      <c r="AM1220" s="41"/>
      <c r="AN1220" s="41"/>
      <c r="AO1220" s="41"/>
      <c r="AP1220" s="41"/>
      <c r="AQ1220"/>
      <c r="AR1220" s="41"/>
      <c r="AT1220" s="41"/>
      <c r="AU1220" s="41"/>
      <c r="AW1220" s="47"/>
      <c r="AX1220" s="47"/>
      <c r="AY1220" s="47"/>
      <c r="AZ1220" s="47"/>
      <c r="BA1220" s="47"/>
      <c r="BB1220" s="47"/>
      <c r="BC1220" s="42"/>
    </row>
    <row r="1221" spans="4:89" ht="14.4" x14ac:dyDescent="0.3">
      <c r="D1221" s="22"/>
      <c r="E1221" s="32">
        <v>39891.678472222222</v>
      </c>
      <c r="F1221" s="21">
        <f t="shared" si="1366"/>
        <v>6.9958333333343035</v>
      </c>
      <c r="G1221" s="21">
        <f t="shared" ref="G1221:G1264" si="1377">E1221-$E$1220</f>
        <v>6.9958333333343035</v>
      </c>
      <c r="I1221" s="50">
        <v>1037</v>
      </c>
      <c r="J1221" s="21">
        <v>1799</v>
      </c>
      <c r="K1221" s="21">
        <v>0</v>
      </c>
      <c r="L1221" s="21">
        <v>1099</v>
      </c>
      <c r="M1221" s="51">
        <v>7.17</v>
      </c>
      <c r="N1221" s="40"/>
      <c r="O1221" s="40"/>
      <c r="P1221" s="40"/>
      <c r="Q1221" s="46"/>
      <c r="R1221" s="22"/>
      <c r="S1221" s="85">
        <f>S1220*100</f>
        <v>0.30438547767157009</v>
      </c>
      <c r="T1221" s="22"/>
      <c r="U1221" s="52">
        <f t="shared" si="1367"/>
        <v>0</v>
      </c>
      <c r="V1221" s="52">
        <f t="shared" si="1368"/>
        <v>0</v>
      </c>
      <c r="W1221" s="52">
        <f t="shared" si="1369"/>
        <v>0</v>
      </c>
      <c r="X1221" s="247">
        <f>W1221+V1221+SUM($U$1220:U1221)</f>
        <v>1.7476292866186965E-6</v>
      </c>
      <c r="Y1221" s="104">
        <f>W1221+V1221+SUM($U$1220:U1221)-$X$1220</f>
        <v>-2.4484768302513441E-4</v>
      </c>
      <c r="Z1221" s="42"/>
      <c r="AA1221" s="42"/>
      <c r="AB1221" s="41">
        <f t="shared" si="1370"/>
        <v>4.289202028140566E-3</v>
      </c>
      <c r="AC1221" s="48">
        <f t="shared" si="1371"/>
        <v>0.59909989307207023</v>
      </c>
      <c r="AD1221" s="48">
        <f t="shared" si="1372"/>
        <v>5.4252065888274151E-2</v>
      </c>
      <c r="AE1221" s="48">
        <f t="shared" si="1373"/>
        <v>0.29464237235426011</v>
      </c>
      <c r="AF1221" s="48">
        <f t="shared" si="1374"/>
        <v>5.4252065888274165E-2</v>
      </c>
      <c r="AG1221" s="238">
        <f t="shared" si="1375"/>
        <v>0.24029446955953807</v>
      </c>
      <c r="AH1221" s="48">
        <f t="shared" si="1376"/>
        <v>9.583690644790695E-5</v>
      </c>
      <c r="AI1221" s="48">
        <f>AE1221+AC1221+SUM($AB$1220:AB1221)</f>
        <v>0.8994429224854098</v>
      </c>
      <c r="AJ1221" s="48">
        <f>AE1221+AC1221+SUM($AB$1219:AB1221)-$AI$1220</f>
        <v>0.60392617499622314</v>
      </c>
      <c r="AK1221" s="46"/>
      <c r="AL1221" s="86"/>
      <c r="AM1221" s="41"/>
      <c r="AN1221" s="41"/>
      <c r="AO1221" s="41"/>
      <c r="AP1221" s="41"/>
      <c r="AQ1221"/>
      <c r="AR1221" s="41"/>
      <c r="AT1221" s="41"/>
      <c r="AU1221" s="41"/>
      <c r="AW1221" s="22"/>
      <c r="AX1221" s="22"/>
      <c r="AY1221" s="22"/>
      <c r="AZ1221" s="22"/>
      <c r="BA1221" s="22"/>
      <c r="BB1221" s="22"/>
    </row>
    <row r="1222" spans="4:89" ht="14.4" x14ac:dyDescent="0.3">
      <c r="D1222" s="22"/>
      <c r="E1222" s="32">
        <v>39898.525000000001</v>
      </c>
      <c r="F1222" s="21">
        <f t="shared" si="1366"/>
        <v>13.84236111111386</v>
      </c>
      <c r="G1222" s="21">
        <f t="shared" si="1377"/>
        <v>13.84236111111386</v>
      </c>
      <c r="I1222" s="50">
        <v>1037</v>
      </c>
      <c r="J1222" s="21">
        <v>2286</v>
      </c>
      <c r="K1222" s="21">
        <v>2.09</v>
      </c>
      <c r="L1222" s="21">
        <v>1318</v>
      </c>
      <c r="M1222" s="51">
        <v>7.17</v>
      </c>
      <c r="N1222" s="40"/>
      <c r="O1222" s="40"/>
      <c r="P1222" s="40"/>
      <c r="R1222" s="22"/>
      <c r="S1222" s="22"/>
      <c r="T1222" s="22"/>
      <c r="U1222" s="52">
        <f t="shared" si="1367"/>
        <v>4.9830084707136092E-6</v>
      </c>
      <c r="V1222" s="52">
        <f t="shared" si="1368"/>
        <v>6.9600821374131558E-4</v>
      </c>
      <c r="W1222" s="52">
        <f t="shared" si="1369"/>
        <v>2.1250161666392888E-6</v>
      </c>
      <c r="X1222" s="247">
        <f>W1222+V1222+SUM($U$1220:U1222)</f>
        <v>7.0486386766528718E-4</v>
      </c>
      <c r="Y1222" s="104">
        <f>W1222+V1222+SUM($U$1220:U1222)-$X$1220</f>
        <v>4.5826855535353406E-4</v>
      </c>
      <c r="Z1222" s="42"/>
      <c r="AA1222" s="42"/>
      <c r="AB1222" s="41">
        <f t="shared" si="1370"/>
        <v>5.4503145282542151E-3</v>
      </c>
      <c r="AC1222" s="48">
        <f t="shared" si="1371"/>
        <v>0.76127979742231933</v>
      </c>
      <c r="AD1222" s="48">
        <f t="shared" si="1372"/>
        <v>6.8938422801887E-2</v>
      </c>
      <c r="AE1222" s="48">
        <f t="shared" si="1373"/>
        <v>0.37440381500935993</v>
      </c>
      <c r="AF1222" s="48">
        <f t="shared" si="1374"/>
        <v>6.8938422801887E-2</v>
      </c>
      <c r="AG1222" s="238">
        <f t="shared" si="1375"/>
        <v>0.30534361168043572</v>
      </c>
      <c r="AH1222" s="48">
        <f t="shared" si="1376"/>
        <v>1.2178052703719579E-4</v>
      </c>
      <c r="AI1222" s="48">
        <f>AE1222+AC1222+SUM($AB$1220:AB1222)</f>
        <v>1.1468345840190131</v>
      </c>
      <c r="AJ1222" s="48">
        <f>AE1222+AC1222+SUM($AB$1219:AB1222)-$AI$1220</f>
        <v>0.8513178365298264</v>
      </c>
      <c r="AK1222" s="46"/>
      <c r="AL1222" s="86"/>
      <c r="AM1222" s="41"/>
      <c r="AN1222" s="41"/>
      <c r="AO1222" s="41"/>
      <c r="AP1222" s="41"/>
      <c r="AQ1222"/>
      <c r="AR1222" s="41"/>
      <c r="AT1222" s="41"/>
      <c r="AU1222" s="41"/>
      <c r="AW1222" s="22"/>
      <c r="AX1222" s="22"/>
      <c r="AY1222" s="22"/>
      <c r="AZ1222" s="22"/>
      <c r="BA1222" s="22"/>
      <c r="BB1222" s="22"/>
    </row>
    <row r="1223" spans="4:89" ht="14.4" x14ac:dyDescent="0.3">
      <c r="D1223" s="22"/>
      <c r="E1223" s="32">
        <v>39914.509722222225</v>
      </c>
      <c r="F1223" s="21">
        <f t="shared" si="1366"/>
        <v>29.827083333337214</v>
      </c>
      <c r="G1223" s="21">
        <f t="shared" si="1377"/>
        <v>29.827083333337214</v>
      </c>
      <c r="I1223" s="50">
        <v>1037</v>
      </c>
      <c r="J1223" s="21">
        <v>5914</v>
      </c>
      <c r="K1223" s="21">
        <v>0.75</v>
      </c>
      <c r="L1223" s="21">
        <v>1673</v>
      </c>
      <c r="M1223" s="51">
        <v>7.17</v>
      </c>
      <c r="N1223" s="40"/>
      <c r="O1223" s="40"/>
      <c r="P1223" s="40"/>
      <c r="R1223" s="22"/>
      <c r="S1223" s="22"/>
      <c r="T1223" s="22"/>
      <c r="U1223" s="52">
        <f t="shared" si="1367"/>
        <v>1.7881609344666061E-6</v>
      </c>
      <c r="V1223" s="52">
        <f t="shared" si="1368"/>
        <v>2.4976371306506545E-4</v>
      </c>
      <c r="W1223" s="52">
        <f t="shared" si="1369"/>
        <v>7.6256561003802234E-7</v>
      </c>
      <c r="X1223" s="247">
        <f>W1223+V1223+SUM($U$1220:U1223)</f>
        <v>2.5904507736690239E-4</v>
      </c>
      <c r="Y1223" s="104">
        <f>W1223+V1223+SUM($U$1220:U1223)-$X$1220</f>
        <v>1.2449765055149266E-5</v>
      </c>
      <c r="Z1223" s="42"/>
      <c r="AA1223" s="1">
        <f>LINEST(Y1220:Y1223,F1220:F1223,TRUE,TRUE)</f>
        <v>4.3831103342048473E-6</v>
      </c>
      <c r="AB1223" s="41">
        <f t="shared" si="1370"/>
        <v>1.4100245021914011E-2</v>
      </c>
      <c r="AC1223" s="48">
        <f t="shared" si="1371"/>
        <v>1.9694701320890624</v>
      </c>
      <c r="AD1223" s="48">
        <f t="shared" si="1372"/>
        <v>0.17834725828974615</v>
      </c>
      <c r="AE1223" s="48">
        <f t="shared" si="1373"/>
        <v>0.9686019956103914</v>
      </c>
      <c r="AF1223" s="48">
        <f t="shared" si="1374"/>
        <v>0.17834725828974618</v>
      </c>
      <c r="AG1223" s="238">
        <f t="shared" si="1375"/>
        <v>0.78993968481106613</v>
      </c>
      <c r="AH1223" s="48">
        <f t="shared" si="1376"/>
        <v>3.1505250957916713E-4</v>
      </c>
      <c r="AI1223" s="48">
        <f>AE1223+AC1223+SUM($AB$1220:AB1223)</f>
        <v>2.9633233443087015</v>
      </c>
      <c r="AJ1223" s="48">
        <f>AE1223+AC1223+SUM($AB$1219:AB1223)-$AI$1220</f>
        <v>2.6678065968195148</v>
      </c>
      <c r="AK1223" s="46"/>
      <c r="AL1223" s="86"/>
      <c r="AM1223" s="41"/>
      <c r="AN1223" s="41"/>
      <c r="AO1223" s="41"/>
      <c r="AP1223" s="41"/>
      <c r="AQ1223"/>
      <c r="AR1223" s="41"/>
      <c r="AT1223" s="41"/>
      <c r="AU1223" s="41"/>
      <c r="AW1223" s="22"/>
      <c r="AX1223" s="22"/>
      <c r="AY1223" s="22"/>
      <c r="AZ1223" s="22"/>
      <c r="BA1223" s="22"/>
      <c r="BB1223" s="22"/>
    </row>
    <row r="1224" spans="4:89" ht="14.4" x14ac:dyDescent="0.3">
      <c r="D1224" s="33"/>
      <c r="E1224" s="32">
        <v>39921.706944444442</v>
      </c>
      <c r="F1224" s="21">
        <f t="shared" si="1366"/>
        <v>37.024305555554747</v>
      </c>
      <c r="G1224" s="21">
        <f t="shared" si="1377"/>
        <v>37.024305555554747</v>
      </c>
      <c r="H1224" s="21"/>
      <c r="I1224" s="50">
        <v>1037</v>
      </c>
      <c r="J1224" s="21">
        <v>11262</v>
      </c>
      <c r="K1224" s="21">
        <v>0.69</v>
      </c>
      <c r="L1224" s="21">
        <v>1873</v>
      </c>
      <c r="M1224" s="51">
        <v>7.17</v>
      </c>
      <c r="N1224" s="40"/>
      <c r="O1224" s="40"/>
      <c r="P1224" s="40"/>
      <c r="R1224" s="22"/>
      <c r="S1224" s="22"/>
      <c r="T1224" s="22"/>
      <c r="U1224" s="52">
        <f t="shared" si="1367"/>
        <v>1.6451080597092777E-6</v>
      </c>
      <c r="V1224" s="52">
        <f t="shared" si="1368"/>
        <v>2.2978261601986017E-4</v>
      </c>
      <c r="W1224" s="52">
        <f t="shared" si="1369"/>
        <v>7.0156036123498057E-7</v>
      </c>
      <c r="X1224" s="247">
        <f>W1224+V1224+SUM($U$1220:U1224)</f>
        <v>2.4064808313260333E-4</v>
      </c>
      <c r="Y1224" s="104">
        <f>W1224+V1224+SUM($U$1220:U1224)-$X$1220</f>
        <v>-5.9472291791497949E-6</v>
      </c>
      <c r="Z1224" s="42"/>
      <c r="AA1224" s="1">
        <f t="shared" ref="AA1224:AA1265" si="1378">LINEST(Y1221:Y1224,F1221:F1224,TRUE,TRUE)</f>
        <v>-6.8254085478884543E-8</v>
      </c>
      <c r="AB1224" s="41">
        <f t="shared" si="1370"/>
        <v>2.6851024591950559E-2</v>
      </c>
      <c r="AC1224" s="48">
        <f t="shared" si="1371"/>
        <v>3.7504519153850224</v>
      </c>
      <c r="AD1224" s="48">
        <f t="shared" si="1372"/>
        <v>0.33962577322609416</v>
      </c>
      <c r="AE1224" s="48">
        <f t="shared" si="1373"/>
        <v>1.8445038340487363</v>
      </c>
      <c r="AF1224" s="48">
        <f t="shared" si="1374"/>
        <v>0.33962577322609422</v>
      </c>
      <c r="AG1224" s="238">
        <f t="shared" si="1375"/>
        <v>1.5042781079374747</v>
      </c>
      <c r="AH1224" s="48">
        <f t="shared" si="1376"/>
        <v>5.9995288516749741E-4</v>
      </c>
      <c r="AI1224" s="48">
        <f>AE1224+AC1224+SUM($AB$1220:AB1224)</f>
        <v>5.6470579906349565</v>
      </c>
      <c r="AJ1224" s="48">
        <f>AE1224+AC1224+SUM($AB$1219:AB1224)-$AI$1220</f>
        <v>5.3515412431457694</v>
      </c>
      <c r="AK1224" s="46"/>
      <c r="AL1224" s="86"/>
      <c r="AM1224" s="41"/>
      <c r="AN1224" s="41"/>
      <c r="AO1224" s="41"/>
      <c r="AP1224" s="41"/>
      <c r="AQ1224"/>
      <c r="AR1224" s="41"/>
      <c r="AT1224" s="41"/>
      <c r="AU1224" s="41"/>
      <c r="AW1224" s="22"/>
      <c r="AX1224" s="22"/>
      <c r="AY1224" s="22"/>
      <c r="AZ1224" s="22"/>
      <c r="BA1224" s="22"/>
      <c r="BB1224" s="22"/>
    </row>
    <row r="1225" spans="4:89" ht="14.4" x14ac:dyDescent="0.3">
      <c r="D1225" s="22"/>
      <c r="E1225" s="32">
        <v>39941.529861111114</v>
      </c>
      <c r="F1225" s="21">
        <f t="shared" si="1366"/>
        <v>56.847222222226264</v>
      </c>
      <c r="G1225" s="21">
        <f t="shared" si="1377"/>
        <v>56.847222222226264</v>
      </c>
      <c r="H1225" s="21"/>
      <c r="I1225" s="50">
        <v>1037</v>
      </c>
      <c r="J1225" s="21">
        <v>25987</v>
      </c>
      <c r="K1225" s="21">
        <v>0</v>
      </c>
      <c r="L1225" s="21">
        <v>329</v>
      </c>
      <c r="M1225" s="51">
        <v>7.17</v>
      </c>
      <c r="N1225" s="40"/>
      <c r="O1225" s="40"/>
      <c r="P1225" s="40"/>
      <c r="R1225" s="22"/>
      <c r="S1225" s="22"/>
      <c r="T1225" s="22"/>
      <c r="U1225" s="52">
        <f t="shared" si="1367"/>
        <v>0</v>
      </c>
      <c r="V1225" s="52">
        <f t="shared" si="1368"/>
        <v>0</v>
      </c>
      <c r="W1225" s="52">
        <f t="shared" si="1369"/>
        <v>0</v>
      </c>
      <c r="X1225" s="247">
        <f>W1225+V1225+SUM($U$1220:U1225)</f>
        <v>1.0163906751508189E-5</v>
      </c>
      <c r="Y1225" s="104">
        <f>W1225+V1225+SUM($U$1220:U1225)-$X$1220</f>
        <v>-2.3643140556024495E-4</v>
      </c>
      <c r="Z1225" s="42"/>
      <c r="AA1225" s="1">
        <f t="shared" si="1378"/>
        <v>-1.5506069014510941E-5</v>
      </c>
      <c r="AB1225" s="41">
        <f t="shared" si="1370"/>
        <v>6.1958584271978263E-2</v>
      </c>
      <c r="AC1225" s="48">
        <f t="shared" si="1371"/>
        <v>8.6541461485624733</v>
      </c>
      <c r="AD1225" s="48">
        <f t="shared" si="1372"/>
        <v>0.78368451152783791</v>
      </c>
      <c r="AE1225" s="48">
        <f t="shared" si="1373"/>
        <v>4.2561819512896921</v>
      </c>
      <c r="AF1225" s="48">
        <f t="shared" si="1374"/>
        <v>0.78368451152783791</v>
      </c>
      <c r="AG1225" s="238">
        <f t="shared" si="1375"/>
        <v>3.4711130519420315</v>
      </c>
      <c r="AH1225" s="48">
        <f t="shared" si="1376"/>
        <v>1.3843878198231002E-3</v>
      </c>
      <c r="AI1225" s="48">
        <f>AE1225+AC1225+SUM($AB$1220:AB1225)</f>
        <v>13.024388925325342</v>
      </c>
      <c r="AJ1225" s="48">
        <f>AE1225+AC1225+SUM($AB$1219:AB1225)-$AI$1220</f>
        <v>12.728872177836156</v>
      </c>
      <c r="AK1225" s="46"/>
      <c r="AL1225" s="86"/>
      <c r="AM1225" s="41"/>
      <c r="AN1225" s="41"/>
      <c r="AO1225" s="41"/>
      <c r="AP1225" s="41"/>
      <c r="AQ1225"/>
      <c r="AR1225" s="41"/>
      <c r="AT1225" s="41"/>
      <c r="AU1225" s="41"/>
      <c r="AW1225" s="22"/>
      <c r="AX1225" s="22"/>
      <c r="AY1225" s="22"/>
      <c r="AZ1225" s="22"/>
      <c r="BA1225" s="22"/>
      <c r="BB1225" s="22"/>
    </row>
    <row r="1226" spans="4:89" ht="14.4" x14ac:dyDescent="0.3">
      <c r="D1226" s="22"/>
      <c r="E1226" s="32">
        <v>39960.477083333331</v>
      </c>
      <c r="F1226" s="21">
        <f t="shared" si="1366"/>
        <v>75.794444444443798</v>
      </c>
      <c r="G1226" s="21">
        <f t="shared" si="1377"/>
        <v>75.794444444443798</v>
      </c>
      <c r="H1226" s="21"/>
      <c r="I1226" s="50">
        <v>1037</v>
      </c>
      <c r="J1226" s="21">
        <v>38517.199999999997</v>
      </c>
      <c r="K1226" s="21">
        <v>0</v>
      </c>
      <c r="L1226" s="21">
        <v>690</v>
      </c>
      <c r="M1226" s="51">
        <v>7.17</v>
      </c>
      <c r="N1226" s="40"/>
      <c r="O1226" s="40"/>
      <c r="P1226" s="40"/>
      <c r="R1226" s="22"/>
      <c r="S1226" s="22"/>
      <c r="T1226" s="22"/>
      <c r="U1226" s="52">
        <f t="shared" si="1367"/>
        <v>0</v>
      </c>
      <c r="V1226" s="52">
        <f t="shared" si="1368"/>
        <v>0</v>
      </c>
      <c r="W1226" s="52">
        <f t="shared" si="1369"/>
        <v>0</v>
      </c>
      <c r="X1226" s="247">
        <f>W1226+V1226+SUM($U$1220:U1226)</f>
        <v>1.0163906751508189E-5</v>
      </c>
      <c r="Y1226" s="104">
        <f>W1226+V1226+SUM($U$1220:U1226)-$X$1220</f>
        <v>-2.3643140556024495E-4</v>
      </c>
      <c r="Z1226" s="42"/>
      <c r="AA1226" s="1">
        <f t="shared" si="1378"/>
        <v>-6.175275914663539E-6</v>
      </c>
      <c r="AB1226" s="41">
        <f t="shared" si="1370"/>
        <v>9.1833269793382868E-2</v>
      </c>
      <c r="AC1226" s="48">
        <f t="shared" si="1371"/>
        <v>12.826931851826314</v>
      </c>
      <c r="AD1226" s="48">
        <f t="shared" si="1372"/>
        <v>1.1615551263100796</v>
      </c>
      <c r="AE1226" s="48">
        <f t="shared" si="1373"/>
        <v>6.3083930986345216</v>
      </c>
      <c r="AF1226" s="48">
        <f t="shared" si="1374"/>
        <v>1.1615551263100794</v>
      </c>
      <c r="AG1226" s="238">
        <f t="shared" si="1375"/>
        <v>5.1447860716612759</v>
      </c>
      <c r="AH1226" s="48">
        <f t="shared" si="1376"/>
        <v>2.0519006631658254E-3</v>
      </c>
      <c r="AI1226" s="48">
        <f>AE1226+AC1226+SUM($AB$1220:AB1226)</f>
        <v>19.341219045727392</v>
      </c>
      <c r="AJ1226" s="48">
        <f>AE1226+AC1226+SUM($AB$1219:AB1226)-$AI$1220</f>
        <v>19.045702298238204</v>
      </c>
      <c r="AK1226" s="46"/>
      <c r="AL1226" s="86"/>
      <c r="AM1226" s="41"/>
      <c r="AN1226" s="41"/>
      <c r="AO1226" s="41"/>
      <c r="AP1226" s="41"/>
      <c r="AQ1226"/>
      <c r="AR1226" s="41"/>
      <c r="AT1226" s="41"/>
      <c r="AU1226" s="41"/>
      <c r="AW1226" s="22"/>
      <c r="AX1226" s="22"/>
      <c r="AY1226" s="22"/>
      <c r="AZ1226" s="22"/>
      <c r="BA1226" s="22"/>
      <c r="BB1226" s="22"/>
    </row>
    <row r="1227" spans="4:89" ht="14.4" x14ac:dyDescent="0.3">
      <c r="D1227" s="22"/>
      <c r="E1227" s="32">
        <v>39974.578472222223</v>
      </c>
      <c r="F1227" s="21">
        <f t="shared" si="1366"/>
        <v>89.895833333335759</v>
      </c>
      <c r="G1227" s="21">
        <f t="shared" si="1377"/>
        <v>89.895833333335759</v>
      </c>
      <c r="H1227" s="21"/>
      <c r="I1227" s="50">
        <v>1037</v>
      </c>
      <c r="J1227" s="21">
        <v>41833.800000000003</v>
      </c>
      <c r="K1227" s="21">
        <v>0</v>
      </c>
      <c r="L1227" s="21">
        <v>898</v>
      </c>
      <c r="M1227" s="51">
        <v>7.17</v>
      </c>
      <c r="N1227" s="40"/>
      <c r="O1227" s="40"/>
      <c r="P1227" s="40"/>
      <c r="R1227" s="22"/>
      <c r="S1227" s="22"/>
      <c r="T1227" s="22"/>
      <c r="U1227" s="52">
        <f t="shared" si="1367"/>
        <v>0</v>
      </c>
      <c r="V1227" s="52">
        <f t="shared" si="1368"/>
        <v>0</v>
      </c>
      <c r="W1227" s="52">
        <f t="shared" si="1369"/>
        <v>0</v>
      </c>
      <c r="X1227" s="247">
        <f>W1227+V1227+SUM($U$1220:U1227)</f>
        <v>1.0163906751508189E-5</v>
      </c>
      <c r="Y1227" s="104">
        <f>W1227+V1227+SUM($U$1220:U1227)-$X$1220</f>
        <v>-2.3643140556024495E-4</v>
      </c>
      <c r="Z1227" s="42"/>
      <c r="AA1227" s="1">
        <f t="shared" si="1378"/>
        <v>-4.0512043418877547E-6</v>
      </c>
      <c r="AB1227" s="41">
        <f t="shared" si="1370"/>
        <v>9.9740755867052153E-2</v>
      </c>
      <c r="AC1227" s="48">
        <f t="shared" si="1371"/>
        <v>13.931420292828445</v>
      </c>
      <c r="AD1227" s="48">
        <f t="shared" si="1372"/>
        <v>1.261573137274532</v>
      </c>
      <c r="AE1227" s="48">
        <f t="shared" si="1373"/>
        <v>6.8515898146712884</v>
      </c>
      <c r="AF1227" s="48">
        <f t="shared" si="1374"/>
        <v>1.2615731372745325</v>
      </c>
      <c r="AG1227" s="238">
        <f t="shared" si="1375"/>
        <v>5.5877880937519757</v>
      </c>
      <c r="AH1227" s="48">
        <f t="shared" si="1376"/>
        <v>2.2285836447806838E-3</v>
      </c>
      <c r="AI1227" s="48">
        <f>AE1227+AC1227+SUM($AB$1220:AB1227)</f>
        <v>21.088644958633346</v>
      </c>
      <c r="AJ1227" s="48">
        <f>AE1227+AC1227+SUM($AB$1219:AB1227)-$AI$1220</f>
        <v>20.793128211144158</v>
      </c>
      <c r="AK1227" s="46"/>
      <c r="AL1227" s="86"/>
      <c r="AM1227" s="41"/>
      <c r="AN1227" s="41"/>
      <c r="AO1227" s="41"/>
      <c r="AP1227" s="41"/>
      <c r="AQ1227"/>
      <c r="AR1227" s="41"/>
      <c r="AT1227" s="41"/>
      <c r="AU1227" s="41"/>
      <c r="AW1227" s="22"/>
      <c r="AX1227" s="22"/>
      <c r="AY1227" s="22"/>
      <c r="AZ1227" s="22"/>
      <c r="BA1227" s="22"/>
      <c r="BB1227" s="22"/>
    </row>
    <row r="1228" spans="4:89" ht="14.4" x14ac:dyDescent="0.3">
      <c r="D1228" s="22"/>
      <c r="E1228" s="32">
        <v>39993.602083333331</v>
      </c>
      <c r="F1228" s="21">
        <f t="shared" si="1366"/>
        <v>108.9194444444438</v>
      </c>
      <c r="G1228" s="21">
        <f t="shared" si="1377"/>
        <v>108.9194444444438</v>
      </c>
      <c r="H1228" s="21"/>
      <c r="I1228" s="50">
        <v>1037</v>
      </c>
      <c r="J1228" s="21">
        <v>45658</v>
      </c>
      <c r="K1228" s="21">
        <v>1.81</v>
      </c>
      <c r="L1228" s="21">
        <v>1334</v>
      </c>
      <c r="M1228" s="51">
        <v>7.17</v>
      </c>
      <c r="N1228" s="40"/>
      <c r="O1228" s="40"/>
      <c r="P1228" s="40"/>
      <c r="R1228" s="22"/>
      <c r="S1228" s="22"/>
      <c r="T1228" s="22"/>
      <c r="U1228" s="52">
        <f t="shared" si="1367"/>
        <v>4.3154283885127432E-6</v>
      </c>
      <c r="V1228" s="52">
        <f t="shared" si="1368"/>
        <v>6.027630941970245E-4</v>
      </c>
      <c r="W1228" s="52">
        <f t="shared" si="1369"/>
        <v>1.8403250055584274E-6</v>
      </c>
      <c r="X1228" s="247">
        <f>W1228+V1228+SUM($U$1220:U1228)</f>
        <v>6.1908275434260386E-4</v>
      </c>
      <c r="Y1228" s="104">
        <f>W1228+V1228+SUM($U$1220:U1228)-$X$1220</f>
        <v>3.7248744203085074E-4</v>
      </c>
      <c r="Z1228" s="42"/>
      <c r="AA1228" s="1">
        <f t="shared" si="1378"/>
        <v>1.0902748503660787E-5</v>
      </c>
      <c r="AB1228" s="41">
        <f t="shared" si="1370"/>
        <v>0.10885846926116841</v>
      </c>
      <c r="AC1228" s="48">
        <f t="shared" si="1371"/>
        <v>15.20494881483301</v>
      </c>
      <c r="AD1228" s="48">
        <f t="shared" si="1372"/>
        <v>1.3768987350343642</v>
      </c>
      <c r="AE1228" s="48">
        <f t="shared" si="1373"/>
        <v>7.4779218660093409</v>
      </c>
      <c r="AF1228" s="48">
        <f t="shared" si="1374"/>
        <v>1.376898735034364</v>
      </c>
      <c r="AG1228" s="238">
        <f t="shared" si="1375"/>
        <v>6.098590823318168</v>
      </c>
      <c r="AH1228" s="48">
        <f t="shared" si="1376"/>
        <v>2.4323076568085232E-3</v>
      </c>
      <c r="AI1228" s="48">
        <f>AE1228+AC1228+SUM($AB$1220:AB1228)</f>
        <v>23.097364001237128</v>
      </c>
      <c r="AJ1228" s="48">
        <f>AE1228+AC1228+SUM($AB$1219:AB1228)-$AI$1220</f>
        <v>22.80184725374794</v>
      </c>
      <c r="AK1228" s="46"/>
      <c r="AL1228" s="86"/>
      <c r="AM1228" s="41"/>
      <c r="AN1228" s="41"/>
      <c r="AO1228" s="41"/>
      <c r="AP1228" s="41"/>
      <c r="AQ1228"/>
      <c r="AR1228" s="41"/>
      <c r="AT1228" s="41"/>
      <c r="AU1228" s="41"/>
      <c r="AW1228" s="22"/>
      <c r="AX1228" s="22"/>
      <c r="AY1228" s="22"/>
      <c r="AZ1228" s="22"/>
      <c r="BA1228" s="22"/>
      <c r="BB1228" s="22"/>
    </row>
    <row r="1229" spans="4:89" ht="14.4" x14ac:dyDescent="0.3">
      <c r="D1229" s="22"/>
      <c r="E1229" s="32">
        <v>40010.393055555556</v>
      </c>
      <c r="F1229" s="21">
        <f t="shared" si="1366"/>
        <v>125.71041666666861</v>
      </c>
      <c r="G1229" s="21">
        <f t="shared" si="1377"/>
        <v>125.71041666666861</v>
      </c>
      <c r="H1229" s="21"/>
      <c r="I1229" s="50">
        <v>1037</v>
      </c>
      <c r="J1229" s="21">
        <v>45145.2</v>
      </c>
      <c r="K1229" s="21">
        <v>5.28</v>
      </c>
      <c r="L1229" s="21">
        <v>257</v>
      </c>
      <c r="M1229" s="51">
        <v>7.17</v>
      </c>
      <c r="N1229" s="40"/>
      <c r="O1229" s="40"/>
      <c r="P1229" s="40"/>
      <c r="R1229" s="22"/>
      <c r="S1229" s="22"/>
      <c r="T1229" s="22"/>
      <c r="U1229" s="52">
        <f t="shared" si="1367"/>
        <v>1.2588652978644909E-5</v>
      </c>
      <c r="V1229" s="52">
        <f t="shared" si="1368"/>
        <v>1.7583365399780606E-3</v>
      </c>
      <c r="W1229" s="52">
        <f t="shared" si="1369"/>
        <v>5.3684618946676767E-6</v>
      </c>
      <c r="X1229" s="247">
        <f>W1229+V1229+SUM($U$1220:U1229)</f>
        <v>1.7907729899913941E-3</v>
      </c>
      <c r="Y1229" s="104">
        <f>W1229+V1229+SUM($U$1220:U1229)-$X$1220</f>
        <v>1.544177677679641E-3</v>
      </c>
      <c r="Z1229" s="42"/>
      <c r="AA1229" s="1">
        <f t="shared" si="1378"/>
        <v>3.5714420172322408E-5</v>
      </c>
      <c r="AB1229" s="41">
        <f t="shared" si="1370"/>
        <v>0.1076358440249091</v>
      </c>
      <c r="AC1229" s="48">
        <f t="shared" si="1371"/>
        <v>15.03417703875332</v>
      </c>
      <c r="AD1229" s="48">
        <f t="shared" si="1372"/>
        <v>1.3614343329290239</v>
      </c>
      <c r="AE1229" s="48">
        <f t="shared" si="1373"/>
        <v>7.3939348684866815</v>
      </c>
      <c r="AF1229" s="48">
        <f t="shared" si="1374"/>
        <v>1.3614343329290239</v>
      </c>
      <c r="AG1229" s="238">
        <f t="shared" si="1375"/>
        <v>6.0300955459473347</v>
      </c>
      <c r="AH1229" s="48">
        <f t="shared" si="1376"/>
        <v>2.4049896103235393E-3</v>
      </c>
      <c r="AI1229" s="48">
        <f>AE1229+AC1229+SUM($AB$1220:AB1229)</f>
        <v>22.95024107165969</v>
      </c>
      <c r="AJ1229" s="48">
        <f>AE1229+AC1229+SUM($AB$1219:AB1229)-$AI$1220</f>
        <v>22.654724324170502</v>
      </c>
      <c r="AK1229" s="46"/>
      <c r="AL1229" s="86"/>
      <c r="AM1229" s="41"/>
      <c r="AN1229" s="41"/>
      <c r="AO1229" s="41"/>
      <c r="AP1229" s="41"/>
      <c r="AQ1229"/>
      <c r="AR1229" s="41"/>
      <c r="AT1229" s="41"/>
      <c r="AU1229" s="41"/>
      <c r="AW1229" s="22"/>
      <c r="AX1229" s="22"/>
      <c r="AY1229" s="22"/>
      <c r="AZ1229" s="22"/>
      <c r="BA1229" s="22"/>
      <c r="BB1229" s="22"/>
    </row>
    <row r="1230" spans="4:89" ht="14.4" x14ac:dyDescent="0.3">
      <c r="D1230" s="22"/>
      <c r="E1230" s="32">
        <v>40021.513194444444</v>
      </c>
      <c r="F1230" s="21">
        <f t="shared" si="1366"/>
        <v>136.8305555555562</v>
      </c>
      <c r="G1230" s="21">
        <f t="shared" si="1377"/>
        <v>136.8305555555562</v>
      </c>
      <c r="H1230" s="21"/>
      <c r="I1230" s="50">
        <v>1037</v>
      </c>
      <c r="J1230" s="21">
        <v>46250.2</v>
      </c>
      <c r="K1230" s="21">
        <v>2.4</v>
      </c>
      <c r="L1230" s="21">
        <v>281</v>
      </c>
      <c r="M1230" s="51">
        <v>7.17</v>
      </c>
      <c r="N1230" s="40"/>
      <c r="O1230" s="40"/>
      <c r="P1230" s="40"/>
      <c r="R1230" s="22"/>
      <c r="S1230" s="22"/>
      <c r="T1230" s="22"/>
      <c r="U1230" s="52">
        <f t="shared" si="1367"/>
        <v>5.7221149902931388E-6</v>
      </c>
      <c r="V1230" s="52">
        <f t="shared" si="1368"/>
        <v>7.9924388180820929E-4</v>
      </c>
      <c r="W1230" s="52">
        <f t="shared" si="1369"/>
        <v>2.4402099521216721E-6</v>
      </c>
      <c r="X1230" s="247">
        <f>W1230+V1230+SUM($U$1220:U1230)</f>
        <v>8.3447419486928995E-4</v>
      </c>
      <c r="Y1230" s="104">
        <f>W1230+V1230+SUM($U$1220:U1230)-$X$1220</f>
        <v>5.8787888255753683E-4</v>
      </c>
      <c r="Z1230" s="42"/>
      <c r="AA1230" s="1">
        <f t="shared" si="1378"/>
        <v>2.5654595337084245E-5</v>
      </c>
      <c r="AB1230" s="41">
        <f t="shared" si="1370"/>
        <v>0.11027040113502323</v>
      </c>
      <c r="AC1230" s="48">
        <f t="shared" si="1371"/>
        <v>15.402162242669185</v>
      </c>
      <c r="AD1230" s="48">
        <f t="shared" si="1372"/>
        <v>1.3947575862956405</v>
      </c>
      <c r="AE1230" s="48">
        <f t="shared" si="1373"/>
        <v>7.5749130905275139</v>
      </c>
      <c r="AF1230" s="48">
        <f t="shared" si="1374"/>
        <v>1.3947575862956403</v>
      </c>
      <c r="AG1230" s="238">
        <f t="shared" si="1375"/>
        <v>6.1776916487062499</v>
      </c>
      <c r="AH1230" s="48">
        <f t="shared" si="1376"/>
        <v>2.4638555256236709E-3</v>
      </c>
      <c r="AI1230" s="48">
        <f>AE1230+AC1230+SUM($AB$1220:AB1230)</f>
        <v>23.609474898751412</v>
      </c>
      <c r="AJ1230" s="48">
        <f>AE1230+AC1230+SUM($AB$1219:AB1230)-$AI$1220</f>
        <v>23.313958151262224</v>
      </c>
      <c r="AK1230" s="46"/>
      <c r="AL1230" s="86"/>
      <c r="AM1230" s="41"/>
      <c r="AN1230" s="41"/>
      <c r="AO1230" s="41"/>
      <c r="AP1230" s="41"/>
      <c r="AQ1230"/>
      <c r="AR1230" s="41"/>
      <c r="AT1230" s="41"/>
      <c r="AU1230" s="41"/>
      <c r="AW1230" s="22"/>
      <c r="AX1230" s="22"/>
      <c r="AY1230" s="22"/>
      <c r="AZ1230" s="22"/>
      <c r="BA1230" s="22"/>
      <c r="BB1230" s="22"/>
    </row>
    <row r="1231" spans="4:89" ht="14.4" x14ac:dyDescent="0.3">
      <c r="D1231" s="22"/>
      <c r="E1231" s="32">
        <v>40035.609027777777</v>
      </c>
      <c r="F1231" s="21">
        <f t="shared" si="1366"/>
        <v>150.92638888888905</v>
      </c>
      <c r="G1231" s="21">
        <f t="shared" si="1377"/>
        <v>150.92638888888905</v>
      </c>
      <c r="H1231" s="21"/>
      <c r="I1231" s="50">
        <v>1037</v>
      </c>
      <c r="J1231" s="21">
        <v>45458.400000000001</v>
      </c>
      <c r="K1231" s="21">
        <v>3.43</v>
      </c>
      <c r="L1231" s="21">
        <v>480</v>
      </c>
      <c r="M1231" s="51">
        <v>7.17</v>
      </c>
      <c r="N1231" s="40"/>
      <c r="O1231" s="40"/>
      <c r="P1231" s="40"/>
      <c r="R1231" s="22"/>
      <c r="S1231" s="22"/>
      <c r="T1231" s="22"/>
      <c r="U1231" s="52">
        <f t="shared" si="1367"/>
        <v>8.1778560069606132E-6</v>
      </c>
      <c r="V1231" s="52">
        <f t="shared" si="1368"/>
        <v>1.142252714417566E-3</v>
      </c>
      <c r="W1231" s="52">
        <f t="shared" si="1369"/>
        <v>3.4874667232405558E-6</v>
      </c>
      <c r="X1231" s="247">
        <f>W1231+V1231+SUM($U$1220:U1231)</f>
        <v>1.186708140256726E-3</v>
      </c>
      <c r="Y1231" s="104">
        <f>W1231+V1231+SUM($U$1220:U1231)-$X$1220</f>
        <v>9.4011282794497289E-4</v>
      </c>
      <c r="Z1231" s="42"/>
      <c r="AA1231" s="1">
        <f t="shared" si="1378"/>
        <v>7.5662101655807741E-6</v>
      </c>
      <c r="AB1231" s="41">
        <f t="shared" si="1370"/>
        <v>0.10838258003114236</v>
      </c>
      <c r="AC1231" s="48">
        <f t="shared" si="1371"/>
        <v>15.138478365329293</v>
      </c>
      <c r="AD1231" s="48">
        <f t="shared" si="1372"/>
        <v>1.3708794396751094</v>
      </c>
      <c r="AE1231" s="48">
        <f t="shared" si="1373"/>
        <v>7.445231139204501</v>
      </c>
      <c r="AF1231" s="48">
        <f t="shared" si="1374"/>
        <v>1.3708794396751096</v>
      </c>
      <c r="AG1231" s="238">
        <f t="shared" si="1375"/>
        <v>6.0719300250279629</v>
      </c>
      <c r="AH1231" s="48">
        <f t="shared" si="1376"/>
        <v>2.4216745014294236E-3</v>
      </c>
      <c r="AI1231" s="48">
        <f>AE1231+AC1231+SUM($AB$1220:AB1231)</f>
        <v>23.324491650119647</v>
      </c>
      <c r="AJ1231" s="48">
        <f>AE1231+AC1231+SUM($AB$1219:AB1231)-$AI$1220</f>
        <v>23.028974902630459</v>
      </c>
      <c r="AK1231" s="46"/>
      <c r="AL1231" s="86"/>
      <c r="AM1231" s="41"/>
      <c r="AN1231" s="41"/>
      <c r="AO1231" s="41"/>
      <c r="AP1231" s="41"/>
      <c r="AQ1231"/>
      <c r="AR1231" s="41"/>
      <c r="AT1231" s="41"/>
      <c r="AU1231" s="41"/>
      <c r="AW1231" s="22"/>
      <c r="AX1231" s="22"/>
      <c r="AY1231" s="22"/>
      <c r="AZ1231" s="22"/>
      <c r="BA1231" s="22"/>
      <c r="BB1231" s="22"/>
    </row>
    <row r="1232" spans="4:89" ht="14.4" x14ac:dyDescent="0.3">
      <c r="D1232" s="22"/>
      <c r="E1232" s="32">
        <v>40049.586111111108</v>
      </c>
      <c r="F1232" s="21">
        <f t="shared" si="1366"/>
        <v>164.90347222222044</v>
      </c>
      <c r="G1232" s="21">
        <f t="shared" si="1377"/>
        <v>164.90347222222044</v>
      </c>
      <c r="H1232" s="21"/>
      <c r="I1232" s="50">
        <v>1037</v>
      </c>
      <c r="J1232" s="21">
        <v>45912</v>
      </c>
      <c r="K1232" s="21">
        <v>2.99</v>
      </c>
      <c r="L1232" s="21">
        <v>762</v>
      </c>
      <c r="M1232" s="51">
        <v>7.17</v>
      </c>
      <c r="N1232" s="40"/>
      <c r="O1232" s="40"/>
      <c r="P1232" s="40"/>
      <c r="R1232" s="22"/>
      <c r="S1232" s="22"/>
      <c r="T1232" s="22"/>
      <c r="U1232" s="52">
        <f t="shared" si="1367"/>
        <v>7.128801592073537E-6</v>
      </c>
      <c r="V1232" s="52">
        <f t="shared" si="1368"/>
        <v>9.9572466941939418E-4</v>
      </c>
      <c r="W1232" s="52">
        <f t="shared" si="1369"/>
        <v>3.0400948986849162E-6</v>
      </c>
      <c r="X1232" s="247">
        <f>W1232+V1232+SUM($U$1220:U1232)</f>
        <v>1.0468615250260724E-3</v>
      </c>
      <c r="Y1232" s="104">
        <f>W1232+V1232+SUM($U$1220:U1232)-$X$1220</f>
        <v>8.0026621271431925E-4</v>
      </c>
      <c r="Z1232" s="42"/>
      <c r="AA1232" s="1">
        <f t="shared" si="1378"/>
        <v>-1.324127961994475E-5</v>
      </c>
      <c r="AB1232" s="41">
        <f t="shared" si="1370"/>
        <v>0.10946405976430776</v>
      </c>
      <c r="AC1232" s="48">
        <f t="shared" si="1371"/>
        <v>15.289535458991045</v>
      </c>
      <c r="AD1232" s="48">
        <f t="shared" si="1372"/>
        <v>1.3845585597901298</v>
      </c>
      <c r="AE1232" s="48">
        <f t="shared" si="1373"/>
        <v>7.5195222898992702</v>
      </c>
      <c r="AF1232" s="48">
        <f t="shared" si="1374"/>
        <v>1.3845585597901293</v>
      </c>
      <c r="AG1232" s="238">
        <f t="shared" si="1375"/>
        <v>6.1325178912826619</v>
      </c>
      <c r="AH1232" s="48">
        <f t="shared" si="1376"/>
        <v>2.445838826479323E-3</v>
      </c>
      <c r="AI1232" s="48">
        <f>AE1232+AC1232+SUM($AB$1220:AB1232)</f>
        <v>23.659303954240478</v>
      </c>
      <c r="AJ1232" s="48">
        <f>AE1232+AC1232+SUM($AB$1219:AB1232)-$AI$1220</f>
        <v>23.36378720675129</v>
      </c>
      <c r="AK1232" s="46"/>
      <c r="AL1232" s="86"/>
      <c r="AM1232" s="41"/>
      <c r="AN1232" s="41"/>
      <c r="AO1232" s="41"/>
      <c r="AP1232" s="41"/>
      <c r="AQ1232"/>
      <c r="AR1232" s="41"/>
      <c r="AT1232" s="41"/>
      <c r="AU1232" s="41"/>
      <c r="AW1232" s="22"/>
      <c r="AX1232" s="22"/>
      <c r="AY1232" s="22"/>
      <c r="AZ1232" s="22"/>
      <c r="BA1232" s="22"/>
      <c r="BB1232" s="22"/>
    </row>
    <row r="1233" spans="4:54" ht="14.4" x14ac:dyDescent="0.3">
      <c r="D1233" s="22"/>
      <c r="E1233" s="32">
        <v>40063.505555555559</v>
      </c>
      <c r="F1233" s="21">
        <f t="shared" si="1366"/>
        <v>178.82291666667152</v>
      </c>
      <c r="G1233" s="21">
        <f t="shared" si="1377"/>
        <v>178.82291666667152</v>
      </c>
      <c r="H1233" s="21"/>
      <c r="I1233" s="50">
        <v>1037</v>
      </c>
      <c r="J1233" s="21">
        <v>48654.2</v>
      </c>
      <c r="K1233" s="21">
        <v>2.98</v>
      </c>
      <c r="L1233" s="21">
        <v>1058</v>
      </c>
      <c r="M1233" s="51">
        <v>7.17</v>
      </c>
      <c r="N1233" s="40"/>
      <c r="O1233" s="40"/>
      <c r="P1233" s="40"/>
      <c r="R1233" s="22"/>
      <c r="S1233" s="22"/>
      <c r="T1233" s="22"/>
      <c r="U1233" s="52">
        <f t="shared" si="1367"/>
        <v>7.1049594462806485E-6</v>
      </c>
      <c r="V1233" s="52">
        <f t="shared" si="1368"/>
        <v>9.9239448657852656E-4</v>
      </c>
      <c r="W1233" s="52">
        <f t="shared" si="1369"/>
        <v>3.0299273572177425E-6</v>
      </c>
      <c r="X1233" s="247">
        <f>W1233+V1233+SUM($U$1220:U1233)</f>
        <v>1.0506261340900182E-3</v>
      </c>
      <c r="Y1233" s="104">
        <f>W1233+V1233+SUM($U$1220:U1233)-$X$1220</f>
        <v>8.0403082177826508E-4</v>
      </c>
      <c r="Z1233" s="42"/>
      <c r="AA1233" s="1">
        <f t="shared" si="1378"/>
        <v>3.6517566493337082E-6</v>
      </c>
      <c r="AB1233" s="41">
        <f t="shared" si="1370"/>
        <v>0.11600205298363353</v>
      </c>
      <c r="AC1233" s="48">
        <f t="shared" si="1371"/>
        <v>16.202738197613741</v>
      </c>
      <c r="AD1233" s="48">
        <f t="shared" si="1372"/>
        <v>1.4672545103620167</v>
      </c>
      <c r="AE1233" s="48">
        <f t="shared" si="1373"/>
        <v>7.9686430867140858</v>
      </c>
      <c r="AF1233" s="48">
        <f t="shared" si="1374"/>
        <v>1.4672545103620169</v>
      </c>
      <c r="AG1233" s="238">
        <f t="shared" si="1375"/>
        <v>6.4987966541654671</v>
      </c>
      <c r="AH1233" s="48">
        <f t="shared" si="1376"/>
        <v>2.5919221866024197E-3</v>
      </c>
      <c r="AI1233" s="48">
        <f>AE1233+AC1233+SUM($AB$1220:AB1233)</f>
        <v>25.137629542661621</v>
      </c>
      <c r="AJ1233" s="48">
        <f>AE1233+AC1233+SUM($AB$1219:AB1233)-$AI$1220</f>
        <v>24.842112795172433</v>
      </c>
      <c r="AK1233" s="46"/>
      <c r="AL1233" s="86"/>
      <c r="AM1233" s="41"/>
      <c r="AN1233" s="41"/>
      <c r="AO1233" s="41"/>
      <c r="AP1233" s="41"/>
      <c r="AQ1233"/>
      <c r="AR1233" s="41"/>
      <c r="AT1233" s="41"/>
      <c r="AU1233" s="41"/>
      <c r="AW1233" s="22"/>
      <c r="AX1233" s="22"/>
      <c r="AY1233" s="22"/>
      <c r="AZ1233" s="22"/>
      <c r="BA1233" s="22"/>
      <c r="BB1233" s="22"/>
    </row>
    <row r="1234" spans="4:54" ht="14.4" x14ac:dyDescent="0.3">
      <c r="D1234" s="22"/>
      <c r="E1234" s="32">
        <v>40077.48333333333</v>
      </c>
      <c r="F1234" s="21">
        <f t="shared" si="1366"/>
        <v>192.80069444444234</v>
      </c>
      <c r="G1234" s="21">
        <f t="shared" si="1377"/>
        <v>192.80069444444234</v>
      </c>
      <c r="H1234" s="21"/>
      <c r="I1234" s="50">
        <v>1037</v>
      </c>
      <c r="J1234" s="21">
        <v>47720.800000000003</v>
      </c>
      <c r="K1234" s="21">
        <v>0</v>
      </c>
      <c r="L1234" s="21">
        <v>1407</v>
      </c>
      <c r="M1234" s="51">
        <v>7.17</v>
      </c>
      <c r="N1234" s="40"/>
      <c r="O1234" s="40"/>
      <c r="P1234" s="40"/>
      <c r="R1234" s="22"/>
      <c r="S1234" s="22"/>
      <c r="T1234" s="22"/>
      <c r="U1234" s="52">
        <f t="shared" si="1367"/>
        <v>0</v>
      </c>
      <c r="V1234" s="52">
        <f t="shared" si="1368"/>
        <v>0</v>
      </c>
      <c r="W1234" s="52">
        <f t="shared" si="1369"/>
        <v>0</v>
      </c>
      <c r="X1234" s="247">
        <f>W1234+V1234+SUM($U$1220:U1234)</f>
        <v>5.5201720154273775E-5</v>
      </c>
      <c r="Y1234" s="104">
        <f>W1234+V1234+SUM($U$1220:U1234)-$X$1220</f>
        <v>-1.9139359215747934E-4</v>
      </c>
      <c r="Z1234" s="42"/>
      <c r="AA1234" s="1">
        <f t="shared" si="1378"/>
        <v>-2.4306048284824697E-5</v>
      </c>
      <c r="AB1234" s="41">
        <f t="shared" si="1370"/>
        <v>0.11377662709532536</v>
      </c>
      <c r="AC1234" s="48">
        <f t="shared" si="1371"/>
        <v>15.891898931247166</v>
      </c>
      <c r="AD1234" s="48">
        <f t="shared" si="1372"/>
        <v>1.4391061622240986</v>
      </c>
      <c r="AE1234" s="48">
        <f t="shared" si="1373"/>
        <v>7.8157697179784185</v>
      </c>
      <c r="AF1234" s="48">
        <f t="shared" si="1374"/>
        <v>1.4391061622240986</v>
      </c>
      <c r="AG1234" s="238">
        <f t="shared" si="1375"/>
        <v>6.3741213579526415</v>
      </c>
      <c r="AH1234" s="48">
        <f t="shared" si="1376"/>
        <v>2.5421978016783088E-3</v>
      </c>
      <c r="AI1234" s="48">
        <f>AE1234+AC1234+SUM($AB$1220:AB1234)</f>
        <v>24.787693534654707</v>
      </c>
      <c r="AJ1234" s="48">
        <f>AE1234+AC1234+SUM($AB$1219:AB1234)-$AI$1220</f>
        <v>24.492176787165519</v>
      </c>
      <c r="AK1234" s="46"/>
      <c r="AL1234" s="86"/>
      <c r="AM1234" s="41"/>
      <c r="AN1234" s="41"/>
      <c r="AO1234" s="41"/>
      <c r="AP1234" s="41"/>
      <c r="AQ1234"/>
      <c r="AR1234" s="41"/>
      <c r="AT1234" s="41"/>
      <c r="AU1234" s="41"/>
      <c r="AW1234" s="22"/>
      <c r="AX1234" s="22"/>
      <c r="AY1234" s="22"/>
      <c r="AZ1234" s="22"/>
      <c r="BA1234" s="22"/>
      <c r="BB1234" s="22"/>
    </row>
    <row r="1235" spans="4:54" ht="14.4" x14ac:dyDescent="0.3">
      <c r="D1235" s="22"/>
      <c r="E1235" s="32">
        <v>40091.481249999997</v>
      </c>
      <c r="F1235" s="21">
        <f t="shared" si="1366"/>
        <v>206.79861111110949</v>
      </c>
      <c r="G1235" s="21">
        <f t="shared" si="1377"/>
        <v>206.79861111110949</v>
      </c>
      <c r="H1235" s="21"/>
      <c r="I1235" s="50">
        <v>1037</v>
      </c>
      <c r="J1235" s="21">
        <v>49722.5</v>
      </c>
      <c r="K1235" s="21">
        <v>3.44</v>
      </c>
      <c r="L1235" s="21">
        <v>1715</v>
      </c>
      <c r="M1235" s="51">
        <v>7.17</v>
      </c>
      <c r="N1235" s="40"/>
      <c r="O1235" s="40"/>
      <c r="P1235" s="40"/>
      <c r="R1235" s="22"/>
      <c r="S1235" s="22"/>
      <c r="T1235" s="22"/>
      <c r="U1235" s="52">
        <f t="shared" si="1367"/>
        <v>8.2016981527535009E-6</v>
      </c>
      <c r="V1235" s="52">
        <f t="shared" si="1368"/>
        <v>1.1455828972584334E-3</v>
      </c>
      <c r="W1235" s="52">
        <f t="shared" si="1369"/>
        <v>3.4976342647077295E-6</v>
      </c>
      <c r="X1235" s="247">
        <f>W1235+V1235+SUM($U$1220:U1235)</f>
        <v>1.2124839498301684E-3</v>
      </c>
      <c r="Y1235" s="104">
        <f>W1235+V1235+SUM($U$1220:U1235)-$X$1220</f>
        <v>9.6588863751841526E-4</v>
      </c>
      <c r="Z1235" s="42"/>
      <c r="AA1235" s="1">
        <f t="shared" si="1378"/>
        <v>-3.552673030396309E-6</v>
      </c>
      <c r="AB1235" s="41">
        <f t="shared" si="1370"/>
        <v>0.11854910941868776</v>
      </c>
      <c r="AC1235" s="48">
        <f t="shared" si="1371"/>
        <v>16.558501630503621</v>
      </c>
      <c r="AD1235" s="48">
        <f t="shared" si="1372"/>
        <v>1.4994710095217965</v>
      </c>
      <c r="AE1235" s="48">
        <f t="shared" si="1373"/>
        <v>8.1436105388464135</v>
      </c>
      <c r="AF1235" s="48">
        <f t="shared" si="1374"/>
        <v>1.4994710095217965</v>
      </c>
      <c r="AG1235" s="238">
        <f t="shared" si="1375"/>
        <v>6.6414906963169154</v>
      </c>
      <c r="AH1235" s="48">
        <f t="shared" si="1376"/>
        <v>2.6488330077020861E-3</v>
      </c>
      <c r="AI1235" s="48">
        <f>AE1235+AC1235+SUM($AB$1220:AB1235)</f>
        <v>25.900686164197843</v>
      </c>
      <c r="AJ1235" s="48">
        <f>AE1235+AC1235+SUM($AB$1219:AB1235)-$AI$1220</f>
        <v>25.605169416708655</v>
      </c>
      <c r="AK1235" s="46"/>
      <c r="AL1235" s="86"/>
      <c r="AM1235" s="41"/>
      <c r="AN1235" s="41"/>
      <c r="AO1235" s="41"/>
      <c r="AP1235" s="41"/>
      <c r="AQ1235"/>
      <c r="AR1235" s="41"/>
      <c r="AT1235" s="41"/>
      <c r="AU1235" s="41"/>
      <c r="AW1235" s="22"/>
      <c r="AX1235" s="22"/>
      <c r="AY1235" s="22"/>
      <c r="AZ1235" s="22"/>
      <c r="BA1235" s="22"/>
      <c r="BB1235" s="22"/>
    </row>
    <row r="1236" spans="4:54" ht="14.4" x14ac:dyDescent="0.3">
      <c r="D1236" s="22"/>
      <c r="E1236" s="32">
        <v>40105.565972222219</v>
      </c>
      <c r="F1236" s="21">
        <f t="shared" si="1366"/>
        <v>220.88333333333139</v>
      </c>
      <c r="G1236" s="21">
        <f t="shared" si="1377"/>
        <v>220.88333333333139</v>
      </c>
      <c r="H1236" s="21"/>
      <c r="I1236" s="50">
        <v>1037</v>
      </c>
      <c r="J1236" s="21">
        <v>48513</v>
      </c>
      <c r="K1236" s="21">
        <v>3.68</v>
      </c>
      <c r="L1236" s="21">
        <v>2040</v>
      </c>
      <c r="M1236" s="51">
        <v>7.17</v>
      </c>
      <c r="N1236" s="40"/>
      <c r="O1236" s="40"/>
      <c r="P1236" s="40"/>
      <c r="R1236" s="22"/>
      <c r="S1236" s="22"/>
      <c r="T1236" s="22"/>
      <c r="U1236" s="52">
        <f t="shared" si="1367"/>
        <v>8.7739096517828155E-6</v>
      </c>
      <c r="V1236" s="52">
        <f t="shared" si="1368"/>
        <v>1.2255072854392545E-3</v>
      </c>
      <c r="W1236" s="52">
        <f t="shared" si="1369"/>
        <v>3.7416552599198965E-6</v>
      </c>
      <c r="X1236" s="247">
        <f>W1236+V1236+SUM($U$1220:U1236)</f>
        <v>1.3014262686579846E-3</v>
      </c>
      <c r="Y1236" s="104">
        <f>W1236+V1236+SUM($U$1220:U1236)-$X$1220</f>
        <v>1.0548309563462315E-3</v>
      </c>
      <c r="Z1236" s="42"/>
      <c r="AA1236" s="1">
        <f t="shared" si="1378"/>
        <v>1.3641692948402711E-5</v>
      </c>
      <c r="AB1236" s="41">
        <f t="shared" si="1370"/>
        <v>0.11566540188503796</v>
      </c>
      <c r="AC1236" s="48">
        <f t="shared" si="1371"/>
        <v>16.155716015900691</v>
      </c>
      <c r="AD1236" s="48">
        <f t="shared" si="1372"/>
        <v>1.4629963715607806</v>
      </c>
      <c r="AE1236" s="48">
        <f t="shared" si="1373"/>
        <v>7.9455171817799997</v>
      </c>
      <c r="AF1236" s="48">
        <f t="shared" si="1374"/>
        <v>1.4629963715607806</v>
      </c>
      <c r="AG1236" s="238">
        <f t="shared" si="1375"/>
        <v>6.4799364100844183</v>
      </c>
      <c r="AH1236" s="48">
        <f t="shared" si="1376"/>
        <v>2.5844001348011725E-3</v>
      </c>
      <c r="AI1236" s="48">
        <f>AE1236+AC1236+SUM($AB$1220:AB1236)</f>
        <v>25.41547259441354</v>
      </c>
      <c r="AJ1236" s="48">
        <f>AE1236+AC1236+SUM($AB$1219:AB1236)-$AI$1220</f>
        <v>25.119955846924352</v>
      </c>
      <c r="AK1236" s="46"/>
      <c r="AL1236" s="86"/>
      <c r="AM1236" s="41"/>
      <c r="AN1236" s="41"/>
      <c r="AO1236" s="41"/>
      <c r="AP1236" s="41"/>
      <c r="AQ1236"/>
      <c r="AR1236" s="41"/>
      <c r="AT1236" s="41"/>
      <c r="AU1236" s="41"/>
      <c r="AW1236" s="22"/>
      <c r="AX1236" s="22"/>
      <c r="AY1236" s="22"/>
      <c r="AZ1236" s="22"/>
      <c r="BA1236" s="22"/>
      <c r="BB1236" s="22"/>
    </row>
    <row r="1237" spans="4:54" ht="14.4" x14ac:dyDescent="0.3">
      <c r="D1237" s="22"/>
      <c r="E1237" s="32">
        <v>40119.487500000003</v>
      </c>
      <c r="F1237" s="21">
        <f t="shared" si="1366"/>
        <v>234.80486111111531</v>
      </c>
      <c r="G1237" s="21">
        <f t="shared" si="1377"/>
        <v>234.80486111111531</v>
      </c>
      <c r="H1237" s="21"/>
      <c r="I1237" s="50">
        <v>1037</v>
      </c>
      <c r="J1237" s="21">
        <v>47914.400000000001</v>
      </c>
      <c r="K1237" s="21">
        <v>5.97</v>
      </c>
      <c r="L1237" s="21">
        <v>2344</v>
      </c>
      <c r="M1237" s="51">
        <v>7.17</v>
      </c>
      <c r="N1237" s="40"/>
      <c r="O1237" s="40"/>
      <c r="P1237" s="40"/>
      <c r="R1237" s="22"/>
      <c r="S1237" s="22"/>
      <c r="T1237" s="22"/>
      <c r="U1237" s="52">
        <f t="shared" si="1367"/>
        <v>1.4233761038354185E-5</v>
      </c>
      <c r="V1237" s="52">
        <f t="shared" si="1368"/>
        <v>1.9881191559979207E-3</v>
      </c>
      <c r="W1237" s="52">
        <f t="shared" si="1369"/>
        <v>6.0700222559026579E-6</v>
      </c>
      <c r="X1237" s="247">
        <f>W1237+V1237+SUM($U$1220:U1237)</f>
        <v>2.080600267250988E-3</v>
      </c>
      <c r="Y1237" s="104">
        <f>W1237+V1237+SUM($U$1220:U1237)-$X$1220</f>
        <v>1.8340049549392349E-3</v>
      </c>
      <c r="Z1237" s="42"/>
      <c r="AA1237" s="1">
        <f t="shared" si="1378"/>
        <v>4.3990892738782425E-5</v>
      </c>
      <c r="AB1237" s="41">
        <f t="shared" si="1370"/>
        <v>0.11423821103787568</v>
      </c>
      <c r="AC1237" s="48">
        <f t="shared" si="1371"/>
        <v>15.956371271046359</v>
      </c>
      <c r="AD1237" s="48">
        <f t="shared" si="1372"/>
        <v>1.4449445168410913</v>
      </c>
      <c r="AE1237" s="48">
        <f t="shared" si="1373"/>
        <v>7.8474777576047563</v>
      </c>
      <c r="AF1237" s="48">
        <f t="shared" si="1374"/>
        <v>1.444944516841091</v>
      </c>
      <c r="AG1237" s="238">
        <f t="shared" si="1375"/>
        <v>6.3999807294405375</v>
      </c>
      <c r="AH1237" s="48">
        <f t="shared" si="1376"/>
        <v>2.5525113231281774E-3</v>
      </c>
      <c r="AI1237" s="48">
        <f>AE1237+AC1237+SUM($AB$1220:AB1237)</f>
        <v>25.232326636421838</v>
      </c>
      <c r="AJ1237" s="48">
        <f>AE1237+AC1237+SUM($AB$1219:AB1237)-$AI$1220</f>
        <v>24.93680988893265</v>
      </c>
      <c r="AK1237" s="46"/>
      <c r="AL1237" s="86"/>
      <c r="AM1237" s="41"/>
      <c r="AN1237" s="41"/>
      <c r="AO1237" s="41"/>
      <c r="AP1237" s="41"/>
      <c r="AQ1237"/>
      <c r="AR1237" s="41"/>
      <c r="AT1237" s="41"/>
      <c r="AU1237" s="41"/>
      <c r="AW1237" s="22"/>
      <c r="AX1237" s="22"/>
      <c r="AY1237" s="22"/>
      <c r="AZ1237" s="22"/>
      <c r="BA1237" s="22"/>
      <c r="BB1237" s="22"/>
    </row>
    <row r="1238" spans="4:54" ht="14.4" x14ac:dyDescent="0.3">
      <c r="D1238" s="22"/>
      <c r="E1238" s="32">
        <v>40161.55972222222</v>
      </c>
      <c r="F1238" s="21">
        <f t="shared" si="1366"/>
        <v>276.87708333333285</v>
      </c>
      <c r="G1238" s="21">
        <f t="shared" si="1377"/>
        <v>276.87708333333285</v>
      </c>
      <c r="H1238" s="21"/>
      <c r="I1238" s="50">
        <v>1037</v>
      </c>
      <c r="J1238" s="21">
        <v>51111</v>
      </c>
      <c r="K1238" s="21">
        <v>11.67</v>
      </c>
      <c r="L1238" s="21">
        <v>2580</v>
      </c>
      <c r="M1238" s="51">
        <v>7.17</v>
      </c>
      <c r="N1238" s="40"/>
      <c r="O1238" s="40"/>
      <c r="P1238" s="40"/>
      <c r="R1238" s="22"/>
      <c r="S1238" s="22"/>
      <c r="T1238" s="22"/>
      <c r="U1238" s="52">
        <f t="shared" si="1367"/>
        <v>2.7823784140300392E-5</v>
      </c>
      <c r="V1238" s="52">
        <f t="shared" si="1368"/>
        <v>3.8863233752924175E-3</v>
      </c>
      <c r="W1238" s="52">
        <f t="shared" si="1369"/>
        <v>1.1865520892191626E-5</v>
      </c>
      <c r="X1238" s="247">
        <f>W1238+V1238+SUM($U$1220:U1238)</f>
        <v>4.0124237693220741E-3</v>
      </c>
      <c r="Y1238" s="104">
        <f>W1238+V1238+SUM($U$1220:U1238)-$X$1220</f>
        <v>3.7658284570103208E-3</v>
      </c>
      <c r="Z1238" s="42"/>
      <c r="AA1238" s="1">
        <f t="shared" si="1378"/>
        <v>4.2363991584214689E-5</v>
      </c>
      <c r="AB1238" s="41">
        <f t="shared" si="1370"/>
        <v>0.12185959136203027</v>
      </c>
      <c r="AC1238" s="48">
        <f t="shared" si="1371"/>
        <v>17.020897517958076</v>
      </c>
      <c r="AD1238" s="48">
        <f t="shared" si="1372"/>
        <v>1.5413437129603005</v>
      </c>
      <c r="AE1238" s="48">
        <f t="shared" si="1373"/>
        <v>8.3710207300714767</v>
      </c>
      <c r="AF1238" s="48">
        <f t="shared" si="1374"/>
        <v>1.5413437129603003</v>
      </c>
      <c r="AG1238" s="238">
        <f t="shared" si="1375"/>
        <v>6.826954215485018</v>
      </c>
      <c r="AH1238" s="48">
        <f t="shared" si="1376"/>
        <v>2.722801626158405E-3</v>
      </c>
      <c r="AI1238" s="48">
        <f>AE1238+AC1238+SUM($AB$1220:AB1238)</f>
        <v>26.942255447162307</v>
      </c>
      <c r="AJ1238" s="48">
        <f>AE1238+AC1238+SUM($AB$1219:AB1238)-$AI$1220</f>
        <v>26.646738699673119</v>
      </c>
      <c r="AK1238" s="46"/>
      <c r="AL1238" s="86"/>
      <c r="AM1238" s="41"/>
      <c r="AN1238" s="41"/>
      <c r="AO1238" s="41"/>
      <c r="AP1238" s="41"/>
      <c r="AQ1238"/>
      <c r="AR1238" s="41"/>
      <c r="AT1238" s="41"/>
      <c r="AU1238" s="41"/>
      <c r="AW1238" s="22"/>
      <c r="AX1238" s="22"/>
      <c r="AY1238" s="22"/>
      <c r="AZ1238" s="22"/>
      <c r="BA1238" s="22"/>
      <c r="BB1238" s="22"/>
    </row>
    <row r="1239" spans="4:54" ht="14.4" x14ac:dyDescent="0.3">
      <c r="D1239" s="22"/>
      <c r="E1239" s="32">
        <v>40189.507638888892</v>
      </c>
      <c r="F1239" s="21">
        <f t="shared" si="1366"/>
        <v>304.82500000000437</v>
      </c>
      <c r="G1239" s="21">
        <f t="shared" si="1377"/>
        <v>304.82500000000437</v>
      </c>
      <c r="H1239" s="21"/>
      <c r="I1239" s="50">
        <v>1037</v>
      </c>
      <c r="J1239" s="21">
        <v>51003.6</v>
      </c>
      <c r="K1239" s="21">
        <v>11.27</v>
      </c>
      <c r="L1239" s="21">
        <v>2804</v>
      </c>
      <c r="M1239" s="51">
        <v>7.17</v>
      </c>
      <c r="N1239" s="40"/>
      <c r="O1239" s="40"/>
      <c r="P1239" s="40"/>
      <c r="R1239" s="22"/>
      <c r="S1239" s="22"/>
      <c r="T1239" s="22"/>
      <c r="U1239" s="52">
        <f t="shared" si="1367"/>
        <v>2.687009830858487E-5</v>
      </c>
      <c r="V1239" s="52">
        <f t="shared" si="1368"/>
        <v>3.7531160616577162E-3</v>
      </c>
      <c r="W1239" s="52">
        <f t="shared" si="1369"/>
        <v>1.1458819233504683E-5</v>
      </c>
      <c r="X1239" s="247">
        <f>W1239+V1239+SUM($U$1220:U1239)</f>
        <v>3.9056798523372702E-3</v>
      </c>
      <c r="Y1239" s="104">
        <f>W1239+V1239+SUM($U$1220:U1239)-$X$1220</f>
        <v>3.6590845400255173E-3</v>
      </c>
      <c r="Z1239" s="42"/>
      <c r="AA1239" s="1">
        <f t="shared" si="1378"/>
        <v>3.2942240182591119E-5</v>
      </c>
      <c r="AB1239" s="41">
        <f t="shared" si="1370"/>
        <v>0.12160352671621465</v>
      </c>
      <c r="AC1239" s="48">
        <f t="shared" si="1371"/>
        <v>16.985131354247162</v>
      </c>
      <c r="AD1239" s="48">
        <f t="shared" si="1372"/>
        <v>1.5381048736738074</v>
      </c>
      <c r="AE1239" s="48">
        <f t="shared" si="1373"/>
        <v>8.3534306295762857</v>
      </c>
      <c r="AF1239" s="48">
        <f t="shared" si="1374"/>
        <v>1.5381048736738074</v>
      </c>
      <c r="AG1239" s="238">
        <f t="shared" si="1375"/>
        <v>6.8126086757236539</v>
      </c>
      <c r="AH1239" s="48">
        <f t="shared" si="1376"/>
        <v>2.7170801788251615E-3</v>
      </c>
      <c r="AI1239" s="48">
        <f>AE1239+AC1239+SUM($AB$1220:AB1239)</f>
        <v>27.010502709672412</v>
      </c>
      <c r="AJ1239" s="48">
        <f>AE1239+AC1239+SUM($AB$1219:AB1239)-$AI$1220</f>
        <v>26.714985962183224</v>
      </c>
      <c r="AK1239" s="46"/>
      <c r="AL1239" s="86"/>
      <c r="AM1239" s="41"/>
      <c r="AN1239" s="41"/>
      <c r="AO1239" s="41"/>
      <c r="AP1239" s="41"/>
      <c r="AQ1239"/>
      <c r="AR1239" s="41"/>
      <c r="AT1239" s="41"/>
      <c r="AU1239" s="41"/>
      <c r="AW1239" s="22"/>
      <c r="AX1239" s="22"/>
      <c r="AY1239" s="22"/>
      <c r="AZ1239" s="22"/>
      <c r="BA1239" s="22"/>
      <c r="BB1239" s="22"/>
    </row>
    <row r="1240" spans="4:54" ht="14.4" x14ac:dyDescent="0.3">
      <c r="D1240" s="22"/>
      <c r="E1240" s="32">
        <v>40203.628472222219</v>
      </c>
      <c r="F1240" s="21">
        <f t="shared" si="1366"/>
        <v>318.94583333333139</v>
      </c>
      <c r="G1240" s="21">
        <f t="shared" si="1377"/>
        <v>318.94583333333139</v>
      </c>
      <c r="H1240" s="21"/>
      <c r="I1240" s="50">
        <v>1037</v>
      </c>
      <c r="J1240" s="21">
        <v>53057</v>
      </c>
      <c r="K1240" s="21">
        <v>12.63</v>
      </c>
      <c r="L1240" s="98">
        <v>3010</v>
      </c>
      <c r="M1240" s="51">
        <v>7.17</v>
      </c>
      <c r="N1240" s="40"/>
      <c r="O1240" s="40"/>
      <c r="P1240" s="40"/>
      <c r="R1240" s="22"/>
      <c r="S1240" s="22"/>
      <c r="T1240" s="22"/>
      <c r="U1240" s="52">
        <f t="shared" si="1367"/>
        <v>3.011263013641765E-5</v>
      </c>
      <c r="V1240" s="52">
        <f t="shared" si="1368"/>
        <v>4.2060209280157012E-3</v>
      </c>
      <c r="W1240" s="52">
        <f t="shared" si="1369"/>
        <v>1.2841604873040298E-5</v>
      </c>
      <c r="X1240" s="247">
        <f>W1240+V1240+SUM($U$1220:U1240)</f>
        <v>4.3900801344712087E-3</v>
      </c>
      <c r="Y1240" s="104">
        <f>W1240+V1240+SUM($U$1220:U1240)-$X$1220</f>
        <v>4.1434848221594553E-3</v>
      </c>
      <c r="Z1240" s="42"/>
      <c r="AA1240" s="1">
        <f t="shared" si="1378"/>
        <v>2.5640085812169319E-5</v>
      </c>
      <c r="AB1240" s="41">
        <f t="shared" si="1370"/>
        <v>0.1264992729333263</v>
      </c>
      <c r="AC1240" s="48">
        <f t="shared" si="1371"/>
        <v>17.668951098790902</v>
      </c>
      <c r="AD1240" s="48">
        <f t="shared" si="1372"/>
        <v>1.600028827033998</v>
      </c>
      <c r="AE1240" s="48">
        <f t="shared" si="1373"/>
        <v>8.6897389382990422</v>
      </c>
      <c r="AF1240" s="48">
        <f t="shared" si="1374"/>
        <v>1.6000288270339977</v>
      </c>
      <c r="AG1240" s="238">
        <f t="shared" si="1375"/>
        <v>7.0868836417011725</v>
      </c>
      <c r="AH1240" s="48">
        <f t="shared" si="1376"/>
        <v>2.8264695638724837E-3</v>
      </c>
      <c r="AI1240" s="48">
        <f>AE1240+AC1240+SUM($AB$1220:AB1240)</f>
        <v>28.157130035872235</v>
      </c>
      <c r="AJ1240" s="48">
        <f>AE1240+AC1240+SUM($AB$1219:AB1240)-$AI$1220</f>
        <v>27.861613288383047</v>
      </c>
      <c r="AK1240" s="95"/>
      <c r="AL1240" s="161"/>
      <c r="AM1240" s="41"/>
      <c r="AN1240" s="41"/>
      <c r="AO1240" s="41"/>
      <c r="AP1240" s="41"/>
      <c r="AQ1240"/>
      <c r="AR1240" s="41"/>
      <c r="AT1240" s="41"/>
      <c r="AU1240" s="41"/>
      <c r="AW1240" s="22"/>
      <c r="AX1240" s="22"/>
      <c r="AY1240" s="22"/>
      <c r="AZ1240" s="22"/>
      <c r="BA1240" s="22"/>
      <c r="BB1240" s="22"/>
    </row>
    <row r="1241" spans="4:54" ht="14.4" x14ac:dyDescent="0.3">
      <c r="E1241" s="32">
        <v>40288.609027777777</v>
      </c>
      <c r="F1241" s="21">
        <f t="shared" si="1366"/>
        <v>403.92638888888905</v>
      </c>
      <c r="G1241" s="21">
        <f t="shared" si="1377"/>
        <v>403.92638888888905</v>
      </c>
      <c r="H1241" s="21"/>
      <c r="I1241" s="50">
        <v>1037</v>
      </c>
      <c r="J1241" s="21">
        <v>54200</v>
      </c>
      <c r="K1241" s="21">
        <v>11.38</v>
      </c>
      <c r="L1241" s="21">
        <v>49</v>
      </c>
      <c r="M1241" s="51">
        <v>7.17</v>
      </c>
      <c r="N1241" s="40"/>
      <c r="O1241" s="40"/>
      <c r="P1241" s="40"/>
      <c r="R1241" s="22"/>
      <c r="S1241" s="22"/>
      <c r="T1241" s="22"/>
      <c r="U1241" s="52">
        <f t="shared" si="1367"/>
        <v>2.7132361912306642E-5</v>
      </c>
      <c r="V1241" s="52">
        <f t="shared" si="1368"/>
        <v>3.7897480729072596E-3</v>
      </c>
      <c r="W1241" s="52">
        <f t="shared" si="1369"/>
        <v>1.1570662189643594E-5</v>
      </c>
      <c r="X1241" s="247">
        <f>W1241+V1241+SUM($U$1220:U1241)</f>
        <v>3.9996686985916772E-3</v>
      </c>
      <c r="Y1241" s="104">
        <f>W1241+V1241+SUM($U$1220:U1241)-$X$1220</f>
        <v>3.7530733862799238E-3</v>
      </c>
      <c r="Z1241" s="42"/>
      <c r="AA1241" s="1">
        <f t="shared" si="1378"/>
        <v>-1.5970920618742978E-7</v>
      </c>
      <c r="AB1241" s="41">
        <f t="shared" si="1370"/>
        <v>0.12922443019745339</v>
      </c>
      <c r="AC1241" s="48">
        <f t="shared" si="1371"/>
        <v>18.049590997502062</v>
      </c>
      <c r="AD1241" s="48">
        <f t="shared" si="1372"/>
        <v>1.6344980384349412</v>
      </c>
      <c r="AE1241" s="48">
        <f t="shared" si="1373"/>
        <v>8.8769408458037233</v>
      </c>
      <c r="AF1241" s="48">
        <f t="shared" si="1374"/>
        <v>1.6344980384349415</v>
      </c>
      <c r="AG1241" s="238">
        <f t="shared" si="1375"/>
        <v>7.2395554475413917</v>
      </c>
      <c r="AH1241" s="48">
        <f t="shared" si="1376"/>
        <v>2.8873598273910818E-3</v>
      </c>
      <c r="AI1241" s="48">
        <f>AE1241+AC1241+SUM($AB$1220:AB1241)</f>
        <v>28.854196272285531</v>
      </c>
      <c r="AJ1241" s="48">
        <f>AE1241+AC1241+SUM($AB$1219:AB1241)-$AI$1220</f>
        <v>28.558679524796343</v>
      </c>
      <c r="AK1241" s="46"/>
      <c r="AL1241" s="86"/>
      <c r="AM1241" s="41"/>
      <c r="AN1241" s="41"/>
      <c r="AO1241" s="41"/>
      <c r="AP1241" s="41"/>
      <c r="AQ1241"/>
      <c r="AR1241" s="41"/>
      <c r="AT1241" s="41"/>
      <c r="AU1241" s="41"/>
      <c r="AW1241" s="22"/>
      <c r="AX1241" s="22"/>
      <c r="AY1241" s="22"/>
      <c r="AZ1241" s="22"/>
      <c r="BA1241" s="22"/>
      <c r="BB1241" s="22"/>
    </row>
    <row r="1242" spans="4:54" ht="14.4" x14ac:dyDescent="0.3">
      <c r="D1242" s="22"/>
      <c r="E1242" s="32">
        <v>40364.431944444441</v>
      </c>
      <c r="F1242" s="21">
        <f t="shared" si="1366"/>
        <v>479.74930555555329</v>
      </c>
      <c r="G1242" s="21">
        <f t="shared" si="1377"/>
        <v>479.74930555555329</v>
      </c>
      <c r="H1242" s="21"/>
      <c r="I1242" s="50">
        <v>1037</v>
      </c>
      <c r="J1242" s="21">
        <v>56577</v>
      </c>
      <c r="K1242" s="21">
        <v>71.989999999999995</v>
      </c>
      <c r="L1242" s="21">
        <v>18</v>
      </c>
      <c r="M1242" s="51">
        <v>7.17</v>
      </c>
      <c r="N1242" s="40"/>
      <c r="O1242" s="40"/>
      <c r="P1242" s="40"/>
      <c r="R1242" s="22"/>
      <c r="S1242" s="22"/>
      <c r="T1242" s="22"/>
      <c r="U1242" s="52">
        <f t="shared" si="1367"/>
        <v>1.7163960756300131E-4</v>
      </c>
      <c r="V1242" s="52">
        <f t="shared" si="1368"/>
        <v>2.3973986271405411E-2</v>
      </c>
      <c r="W1242" s="52">
        <f t="shared" si="1369"/>
        <v>7.3196131022182966E-5</v>
      </c>
      <c r="X1242" s="247">
        <f>W1242+V1242+SUM($U$1220:U1242)</f>
        <v>2.441717197348537E-2</v>
      </c>
      <c r="Y1242" s="104">
        <f>W1242+V1242+SUM($U$1220:U1242)-$X$1220</f>
        <v>2.4170576661173618E-2</v>
      </c>
      <c r="Z1242" s="90">
        <f>(0.05-Y1242)/((Y1243-Y1242)/(G1243-G1242))+G1242</f>
        <v>546.57539106120089</v>
      </c>
      <c r="AA1242" s="1">
        <f t="shared" si="1378"/>
        <v>1.049683090643447E-4</v>
      </c>
      <c r="AB1242" s="41">
        <f t="shared" si="1370"/>
        <v>0.13489170825242291</v>
      </c>
      <c r="AC1242" s="48">
        <f t="shared" si="1371"/>
        <v>18.841175458776274</v>
      </c>
      <c r="AD1242" s="48">
        <f t="shared" si="1372"/>
        <v>1.7061807291611377</v>
      </c>
      <c r="AE1242" s="48">
        <f t="shared" si="1373"/>
        <v>9.2662487496870334</v>
      </c>
      <c r="AF1242" s="48">
        <f t="shared" si="1374"/>
        <v>1.7061807291611379</v>
      </c>
      <c r="AG1242" s="238">
        <f t="shared" si="1375"/>
        <v>7.5570540323902078</v>
      </c>
      <c r="AH1242" s="48">
        <f t="shared" si="1376"/>
        <v>3.0139881356882883E-3</v>
      </c>
      <c r="AI1242" s="48">
        <f>AE1242+AC1242+SUM($AB$1220:AB1242)</f>
        <v>30.169980345695478</v>
      </c>
      <c r="AJ1242" s="48">
        <f>AE1242+AC1242+SUM($AB$1219:AB1242)-$AI$1220</f>
        <v>29.87446359820629</v>
      </c>
      <c r="AK1242" s="46"/>
      <c r="AL1242" s="86"/>
      <c r="AM1242" s="41"/>
      <c r="AN1242" s="41"/>
      <c r="AO1242" s="41"/>
      <c r="AP1242" s="41"/>
      <c r="AQ1242"/>
      <c r="AR1242" s="41"/>
      <c r="AT1242" s="41"/>
      <c r="AU1242" s="41"/>
      <c r="AW1242" s="22"/>
      <c r="AX1242" s="22"/>
      <c r="AY1242" s="22"/>
      <c r="AZ1242" s="22"/>
      <c r="BA1242" s="22"/>
      <c r="BB1242" s="22"/>
    </row>
    <row r="1243" spans="4:54" ht="14.4" x14ac:dyDescent="0.3">
      <c r="D1243" s="22"/>
      <c r="E1243" s="32">
        <v>40437.622916666667</v>
      </c>
      <c r="F1243" s="21">
        <f t="shared" si="1366"/>
        <v>552.94027777777956</v>
      </c>
      <c r="G1243" s="21">
        <f t="shared" si="1377"/>
        <v>552.94027777777956</v>
      </c>
      <c r="H1243" s="21"/>
      <c r="I1243" s="50">
        <v>1037</v>
      </c>
      <c r="J1243" s="21">
        <v>53800</v>
      </c>
      <c r="K1243" s="21">
        <v>155.57</v>
      </c>
      <c r="L1243" s="21">
        <v>17</v>
      </c>
      <c r="M1243" s="51">
        <v>7.17</v>
      </c>
      <c r="N1243" s="40"/>
      <c r="O1243" s="40"/>
      <c r="P1243" s="40"/>
      <c r="R1243" s="22"/>
      <c r="S1243" s="22"/>
      <c r="T1243" s="22"/>
      <c r="U1243" s="52">
        <f t="shared" si="1367"/>
        <v>3.7091226209995989E-4</v>
      </c>
      <c r="V1243" s="52">
        <f t="shared" si="1368"/>
        <v>5.1807654455376301E-2</v>
      </c>
      <c r="W1243" s="52">
        <f t="shared" si="1369"/>
        <v>1.581764426048202E-4</v>
      </c>
      <c r="X1243" s="247">
        <f>W1243+V1243+SUM($U$1220:U1243)</f>
        <v>5.270673273113885E-2</v>
      </c>
      <c r="Y1243" s="104">
        <f>W1243+V1243+SUM($U$1220:U1243)-$X$1220</f>
        <v>5.2460137418827095E-2</v>
      </c>
      <c r="Z1243" s="42"/>
      <c r="AA1243" s="1">
        <f t="shared" si="1378"/>
        <v>2.0941817979064115E-4</v>
      </c>
      <c r="AB1243" s="41">
        <f t="shared" si="1370"/>
        <v>0.12827074436573788</v>
      </c>
      <c r="AC1243" s="48">
        <f t="shared" si="1371"/>
        <v>17.916383683867359</v>
      </c>
      <c r="AD1243" s="48">
        <f t="shared" si="1372"/>
        <v>1.6224353222841297</v>
      </c>
      <c r="AE1243" s="48">
        <f t="shared" si="1373"/>
        <v>8.8114283672369034</v>
      </c>
      <c r="AF1243" s="48">
        <f t="shared" si="1374"/>
        <v>1.6224353222841295</v>
      </c>
      <c r="AG1243" s="238">
        <f t="shared" si="1375"/>
        <v>7.186126994053998</v>
      </c>
      <c r="AH1243" s="48">
        <f t="shared" si="1376"/>
        <v>2.8660508987756483E-3</v>
      </c>
      <c r="AI1243" s="48">
        <f>AE1243+AC1243+SUM($AB$1220:AB1243)</f>
        <v>28.918638932702169</v>
      </c>
      <c r="AJ1243" s="48">
        <f>AE1243+AC1243+SUM($AB$1219:AB1243)-$AI$1220</f>
        <v>28.623122185212981</v>
      </c>
      <c r="AK1243" s="46"/>
      <c r="AL1243" s="86"/>
      <c r="AM1243" s="41"/>
      <c r="AN1243" s="41"/>
      <c r="AO1243" s="41"/>
      <c r="AP1243" s="41"/>
      <c r="AQ1243"/>
      <c r="AR1243" s="41"/>
      <c r="AT1243" s="41"/>
      <c r="AU1243" s="41"/>
      <c r="AW1243" s="22"/>
      <c r="AX1243" s="22"/>
      <c r="AY1243" s="22"/>
      <c r="AZ1243" s="22"/>
      <c r="BA1243" s="22"/>
      <c r="BB1243" s="22"/>
    </row>
    <row r="1244" spans="4:54" ht="14.4" x14ac:dyDescent="0.3">
      <c r="D1244" s="22"/>
      <c r="E1244" s="32">
        <v>40457.556250000001</v>
      </c>
      <c r="F1244" s="21">
        <f t="shared" si="1366"/>
        <v>572.87361111111386</v>
      </c>
      <c r="G1244" s="21">
        <f t="shared" si="1377"/>
        <v>572.87361111111386</v>
      </c>
      <c r="H1244" s="21"/>
      <c r="I1244" s="50">
        <v>1037</v>
      </c>
      <c r="J1244" s="21">
        <v>55255</v>
      </c>
      <c r="K1244" s="21">
        <v>193.49</v>
      </c>
      <c r="L1244" s="21">
        <v>25</v>
      </c>
      <c r="M1244" s="51">
        <v>7.17</v>
      </c>
      <c r="N1244" s="40"/>
      <c r="O1244" s="40"/>
      <c r="P1244" s="40"/>
      <c r="R1244" s="22"/>
      <c r="S1244" s="22"/>
      <c r="T1244" s="22"/>
      <c r="U1244" s="52">
        <f t="shared" si="1367"/>
        <v>4.6132167894659154E-4</v>
      </c>
      <c r="V1244" s="52">
        <f t="shared" si="1368"/>
        <v>6.4435707787946009E-2</v>
      </c>
      <c r="W1244" s="52">
        <f t="shared" si="1369"/>
        <v>1.967317598483426E-4</v>
      </c>
      <c r="X1244" s="247">
        <f>W1244+V1244+SUM($U$1220:U1244)</f>
        <v>6.5834663059898685E-2</v>
      </c>
      <c r="Y1244" s="104">
        <f>W1244+V1244+SUM($U$1220:U1244)-$X$1220</f>
        <v>6.5588067747586937E-2</v>
      </c>
      <c r="Z1244" s="42"/>
      <c r="AA1244" s="1">
        <f t="shared" si="1378"/>
        <v>3.5872569620344391E-4</v>
      </c>
      <c r="AB1244" s="41">
        <f t="shared" si="1370"/>
        <v>0.13173977657860311</v>
      </c>
      <c r="AC1244" s="48">
        <f t="shared" si="1371"/>
        <v>18.400925287213585</v>
      </c>
      <c r="AD1244" s="48">
        <f t="shared" si="1372"/>
        <v>1.6663134522827061</v>
      </c>
      <c r="AE1244" s="48">
        <f t="shared" si="1373"/>
        <v>9.0497300080237029</v>
      </c>
      <c r="AF1244" s="48">
        <f t="shared" si="1374"/>
        <v>1.6663134522827063</v>
      </c>
      <c r="AG1244" s="238">
        <f t="shared" si="1375"/>
        <v>7.3804729936143829</v>
      </c>
      <c r="AH1244" s="48">
        <f t="shared" si="1376"/>
        <v>2.9435621266142844E-3</v>
      </c>
      <c r="AI1244" s="48">
        <f>AE1244+AC1244+SUM($AB$1220:AB1244)</f>
        <v>29.773221953413803</v>
      </c>
      <c r="AJ1244" s="48">
        <f>AE1244+AC1244+SUM($AB$1219:AB1244)-$AI$1220</f>
        <v>29.477705205924615</v>
      </c>
      <c r="AK1244" s="46"/>
      <c r="AL1244" s="86"/>
      <c r="AM1244" s="41"/>
      <c r="AN1244" s="41"/>
      <c r="AO1244" s="41"/>
      <c r="AP1244" s="41"/>
      <c r="AQ1244"/>
      <c r="AR1244" s="41"/>
      <c r="AT1244" s="41"/>
      <c r="AU1244" s="41"/>
      <c r="AW1244" s="22"/>
      <c r="AX1244" s="22"/>
      <c r="AY1244" s="22"/>
      <c r="AZ1244" s="22"/>
      <c r="BA1244" s="22"/>
      <c r="BB1244" s="22"/>
    </row>
    <row r="1245" spans="4:54" ht="14.4" x14ac:dyDescent="0.3">
      <c r="D1245" s="90">
        <f>(F1246-F1245)/Y1246*0.2+F1245</f>
        <v>650.19730725111185</v>
      </c>
      <c r="E1245" s="32">
        <v>40507.618750000001</v>
      </c>
      <c r="F1245" s="21">
        <f t="shared" si="1366"/>
        <v>622.93611111111386</v>
      </c>
      <c r="G1245" s="21">
        <f t="shared" si="1377"/>
        <v>622.93611111111386</v>
      </c>
      <c r="H1245" s="21"/>
      <c r="I1245" s="50">
        <v>1037</v>
      </c>
      <c r="J1245" s="21">
        <v>53110</v>
      </c>
      <c r="K1245" s="21">
        <v>356.14</v>
      </c>
      <c r="L1245" s="21">
        <v>53</v>
      </c>
      <c r="M1245" s="51">
        <v>7.17</v>
      </c>
      <c r="N1245" s="40"/>
      <c r="O1245" s="40"/>
      <c r="P1245" s="40"/>
      <c r="R1245" s="22"/>
      <c r="S1245" s="22"/>
      <c r="T1245" s="22"/>
      <c r="U1245" s="52">
        <f t="shared" si="1367"/>
        <v>8.4911418026791614E-4</v>
      </c>
      <c r="V1245" s="52">
        <f t="shared" si="1368"/>
        <v>0.11860113169465653</v>
      </c>
      <c r="W1245" s="52">
        <f t="shared" si="1369"/>
        <v>3.6210682181192163E-4</v>
      </c>
      <c r="X1245" s="247">
        <f>W1245+V1245+SUM($U$1220:U1245)</f>
        <v>0.12101457620884069</v>
      </c>
      <c r="Y1245" s="104">
        <f>W1245+V1245+SUM($U$1220:U1245)-$X$1220</f>
        <v>0.12076798089652895</v>
      </c>
      <c r="Z1245" s="42"/>
      <c r="AA1245" s="1">
        <f t="shared" si="1378"/>
        <v>6.5110880422119936E-4</v>
      </c>
      <c r="AB1245" s="41">
        <f t="shared" si="1370"/>
        <v>0.1266256363060286</v>
      </c>
      <c r="AC1245" s="48">
        <f t="shared" si="1371"/>
        <v>17.686601067847498</v>
      </c>
      <c r="AD1245" s="48">
        <f t="shared" si="1372"/>
        <v>1.6016271369239801</v>
      </c>
      <c r="AE1245" s="48">
        <f t="shared" si="1373"/>
        <v>8.698419341709144</v>
      </c>
      <c r="AF1245" s="48">
        <f t="shared" si="1374"/>
        <v>1.6016271369239798</v>
      </c>
      <c r="AG1245" s="238">
        <f t="shared" si="1375"/>
        <v>7.0939629117882497</v>
      </c>
      <c r="AH1245" s="48">
        <f t="shared" si="1376"/>
        <v>2.8292929969140276E-3</v>
      </c>
      <c r="AI1245" s="48">
        <f>AE1245+AC1245+SUM($AB$1220:AB1245)</f>
        <v>28.834212704039182</v>
      </c>
      <c r="AJ1245" s="48">
        <f>AE1245+AC1245+SUM($AB$1219:AB1245)-$AI$1220</f>
        <v>28.538695956549994</v>
      </c>
      <c r="AK1245" s="46"/>
      <c r="AL1245" s="86"/>
      <c r="AM1245" s="41"/>
      <c r="AN1245" s="41"/>
      <c r="AO1245" s="41"/>
      <c r="AP1245" s="41"/>
      <c r="AQ1245"/>
      <c r="AR1245" s="41"/>
      <c r="AT1245" s="41"/>
      <c r="AU1245" s="41"/>
      <c r="AW1245" s="22"/>
      <c r="AX1245" s="22"/>
      <c r="AY1245" s="22"/>
      <c r="AZ1245" s="22"/>
      <c r="BA1245" s="22"/>
      <c r="BB1245" s="22"/>
    </row>
    <row r="1246" spans="4:54" ht="14.4" x14ac:dyDescent="0.3">
      <c r="D1246" s="22"/>
      <c r="E1246" s="32">
        <v>40534.615277777775</v>
      </c>
      <c r="F1246" s="21">
        <f t="shared" si="1366"/>
        <v>649.9326388888876</v>
      </c>
      <c r="G1246" s="21">
        <f t="shared" si="1377"/>
        <v>649.9326388888876</v>
      </c>
      <c r="H1246" s="21"/>
      <c r="I1246" s="50">
        <v>1037</v>
      </c>
      <c r="J1246" s="21">
        <v>58161</v>
      </c>
      <c r="K1246" s="21">
        <v>583.36</v>
      </c>
      <c r="L1246" s="21">
        <v>55</v>
      </c>
      <c r="M1246" s="51">
        <v>7.17</v>
      </c>
      <c r="N1246" s="40"/>
      <c r="O1246" s="40"/>
      <c r="P1246" s="40"/>
      <c r="R1246" s="22"/>
      <c r="S1246" s="22"/>
      <c r="T1246" s="22"/>
      <c r="U1246" s="52">
        <f t="shared" si="1367"/>
        <v>1.3908554169739192E-3</v>
      </c>
      <c r="V1246" s="52">
        <f t="shared" si="1368"/>
        <v>0.19426954620484874</v>
      </c>
      <c r="W1246" s="52">
        <f t="shared" si="1369"/>
        <v>5.9313369902904084E-4</v>
      </c>
      <c r="X1246" s="247">
        <f>W1246+V1246+SUM($U$1220:U1246)</f>
        <v>0.19830487301322394</v>
      </c>
      <c r="Y1246" s="104">
        <f>W1246+V1246+SUM($U$1220:U1246)-$X$1220</f>
        <v>0.19805827770091219</v>
      </c>
      <c r="Z1246" s="42"/>
      <c r="AA1246" s="1">
        <f t="shared" si="1378"/>
        <v>1.433231755807374E-3</v>
      </c>
      <c r="AB1246" s="41">
        <f t="shared" si="1370"/>
        <v>0.13866830414601639</v>
      </c>
      <c r="AC1246" s="48">
        <f t="shared" si="1371"/>
        <v>19.368676420769695</v>
      </c>
      <c r="AD1246" s="48">
        <f t="shared" si="1372"/>
        <v>1.7539490851183506</v>
      </c>
      <c r="AE1246" s="48">
        <f t="shared" si="1373"/>
        <v>9.5256781648116302</v>
      </c>
      <c r="AF1246" s="48">
        <f t="shared" si="1374"/>
        <v>1.753949085118351</v>
      </c>
      <c r="AG1246" s="238">
        <f t="shared" si="1375"/>
        <v>7.7686307082002735</v>
      </c>
      <c r="AH1246" s="48">
        <f t="shared" si="1376"/>
        <v>3.0983714930054003E-3</v>
      </c>
      <c r="AI1246" s="48">
        <f>AE1246+AC1246+SUM($AB$1220:AB1246)</f>
        <v>31.482215184209881</v>
      </c>
      <c r="AJ1246" s="48">
        <f>AE1246+AC1246+SUM($AB$1219:AB1246)-$AI$1220</f>
        <v>31.186698436720693</v>
      </c>
      <c r="AK1246" s="46"/>
      <c r="AL1246" s="86"/>
      <c r="AM1246" s="41"/>
      <c r="AN1246" s="41"/>
      <c r="AO1246" s="41"/>
      <c r="AP1246" s="41"/>
      <c r="AQ1246"/>
      <c r="AR1246" s="41"/>
      <c r="AT1246" s="41"/>
      <c r="AU1246" s="41"/>
      <c r="AW1246" s="22"/>
      <c r="AX1246" s="22"/>
      <c r="AY1246" s="22"/>
      <c r="AZ1246" s="22"/>
      <c r="BA1246" s="22"/>
      <c r="BB1246" s="22"/>
    </row>
    <row r="1247" spans="4:54" ht="14.4" x14ac:dyDescent="0.3">
      <c r="E1247" s="32">
        <v>40610.550000000003</v>
      </c>
      <c r="F1247" s="21">
        <f t="shared" si="1366"/>
        <v>725.86736111111531</v>
      </c>
      <c r="G1247" s="21">
        <f t="shared" si="1377"/>
        <v>725.86736111111531</v>
      </c>
      <c r="H1247" s="21"/>
      <c r="I1247" s="50">
        <v>1037</v>
      </c>
      <c r="J1247" s="21">
        <v>54334</v>
      </c>
      <c r="K1247" s="21">
        <v>950.92</v>
      </c>
      <c r="L1247" s="21">
        <v>39</v>
      </c>
      <c r="M1247" s="51">
        <v>7.17</v>
      </c>
      <c r="N1247" s="40"/>
      <c r="O1247" s="40"/>
      <c r="P1247" s="40"/>
      <c r="R1247" s="22"/>
      <c r="S1247" s="22"/>
      <c r="T1247" s="22"/>
      <c r="U1247" s="52">
        <f t="shared" si="1367"/>
        <v>2.2671973277373133E-3</v>
      </c>
      <c r="V1247" s="52">
        <f t="shared" si="1368"/>
        <v>0.31667374670377602</v>
      </c>
      <c r="W1247" s="52">
        <f t="shared" si="1369"/>
        <v>9.6685185319647497E-4</v>
      </c>
      <c r="X1247" s="247">
        <f>W1247+V1247+SUM($U$1220:U1247)</f>
        <v>0.32334998899405593</v>
      </c>
      <c r="Y1247" s="104">
        <f>W1247+V1247+SUM($U$1220:U1247)-$X$1220</f>
        <v>0.32310339368174418</v>
      </c>
      <c r="Z1247" s="42"/>
      <c r="AA1247" s="1">
        <f t="shared" si="1378"/>
        <v>1.7322261543485813E-3</v>
      </c>
      <c r="AB1247" s="41">
        <f t="shared" si="1370"/>
        <v>0.12954391495107809</v>
      </c>
      <c r="AC1247" s="48">
        <f t="shared" si="1371"/>
        <v>18.094215447569685</v>
      </c>
      <c r="AD1247" s="48">
        <f t="shared" si="1372"/>
        <v>1.6385390483454629</v>
      </c>
      <c r="AE1247" s="48">
        <f t="shared" si="1373"/>
        <v>8.8988875261236053</v>
      </c>
      <c r="AF1247" s="48">
        <f t="shared" si="1374"/>
        <v>1.6385390483454629</v>
      </c>
      <c r="AG1247" s="238">
        <f t="shared" si="1375"/>
        <v>7.2574539794596653</v>
      </c>
      <c r="AH1247" s="48">
        <f t="shared" si="1376"/>
        <v>2.8944983184772512E-3</v>
      </c>
      <c r="AI1247" s="48">
        <f>AE1247+AC1247+SUM($AB$1220:AB1247)</f>
        <v>29.710507487272924</v>
      </c>
      <c r="AJ1247" s="48">
        <f>AE1247+AC1247+SUM($AB$1219:AB1247)-$AI$1220</f>
        <v>29.414990739783736</v>
      </c>
      <c r="AK1247" s="46"/>
      <c r="AL1247" s="86"/>
      <c r="AM1247" s="41"/>
      <c r="AN1247" s="41"/>
      <c r="AO1247" s="41"/>
      <c r="AP1247" s="41"/>
      <c r="AQ1247"/>
      <c r="AR1247" s="41"/>
      <c r="AT1247" s="41"/>
      <c r="AU1247" s="41"/>
      <c r="AW1247" s="22"/>
      <c r="AX1247" s="22"/>
      <c r="AY1247" s="22"/>
      <c r="AZ1247" s="22"/>
      <c r="BA1247" s="22"/>
      <c r="BB1247" s="22"/>
    </row>
    <row r="1248" spans="4:54" ht="14.4" x14ac:dyDescent="0.3">
      <c r="E1248" s="32">
        <v>40659.581250000003</v>
      </c>
      <c r="F1248" s="21">
        <f t="shared" si="1366"/>
        <v>774.89861111111531</v>
      </c>
      <c r="G1248" s="21">
        <f t="shared" si="1377"/>
        <v>774.89861111111531</v>
      </c>
      <c r="H1248" s="21"/>
      <c r="I1248" s="50">
        <v>1037</v>
      </c>
      <c r="J1248" s="21">
        <v>51286</v>
      </c>
      <c r="K1248" s="21">
        <v>1128</v>
      </c>
      <c r="L1248" s="21">
        <v>59</v>
      </c>
      <c r="M1248" s="51">
        <v>7.17</v>
      </c>
      <c r="N1248" s="40"/>
      <c r="O1248" s="40"/>
      <c r="P1248" s="40"/>
      <c r="R1248" s="22"/>
      <c r="S1248" s="22"/>
      <c r="T1248" s="22"/>
      <c r="U1248" s="52">
        <f t="shared" si="1367"/>
        <v>2.6893940454377758E-3</v>
      </c>
      <c r="V1248" s="52">
        <f t="shared" si="1368"/>
        <v>0.37564462444985841</v>
      </c>
      <c r="W1248" s="52">
        <f t="shared" si="1369"/>
        <v>1.1468986774971857E-3</v>
      </c>
      <c r="X1248" s="247">
        <f>W1248+V1248+SUM($U$1220:U1248)</f>
        <v>0.38519030760987683</v>
      </c>
      <c r="Y1248" s="104">
        <f>W1248+V1248+SUM($U$1220:U1248)-$X$1220</f>
        <v>0.38494371229756508</v>
      </c>
      <c r="Z1248" s="42"/>
      <c r="AA1248" s="1">
        <f t="shared" si="1378"/>
        <v>1.6999103566477059E-3</v>
      </c>
      <c r="AB1248" s="41">
        <f t="shared" si="1370"/>
        <v>0.12227682891340581</v>
      </c>
      <c r="AC1248" s="48">
        <f t="shared" si="1371"/>
        <v>17.079175717673259</v>
      </c>
      <c r="AD1248" s="48">
        <f t="shared" si="1372"/>
        <v>1.5466211512762802</v>
      </c>
      <c r="AE1248" s="48">
        <f t="shared" si="1373"/>
        <v>8.399682439444458</v>
      </c>
      <c r="AF1248" s="48">
        <f t="shared" si="1374"/>
        <v>1.5466211512762802</v>
      </c>
      <c r="AG1248" s="238">
        <f t="shared" si="1375"/>
        <v>6.8503291638857506</v>
      </c>
      <c r="AH1248" s="48">
        <f t="shared" si="1376"/>
        <v>2.7321242824276566E-3</v>
      </c>
      <c r="AI1248" s="48">
        <f>AE1248+AC1248+SUM($AB$1220:AB1248)</f>
        <v>28.318539499610758</v>
      </c>
      <c r="AJ1248" s="48">
        <f>AE1248+AC1248+SUM($AB$1219:AB1248)-$AI$1220</f>
        <v>28.02302275212157</v>
      </c>
      <c r="AK1248" s="46"/>
      <c r="AL1248" s="86"/>
      <c r="AM1248" s="41"/>
      <c r="AN1248" s="41"/>
      <c r="AO1248" s="41"/>
      <c r="AP1248" s="41"/>
      <c r="AQ1248"/>
      <c r="AR1248" s="41"/>
      <c r="AT1248" s="41"/>
      <c r="AU1248" s="41"/>
      <c r="AW1248" s="22"/>
      <c r="AX1248" s="22"/>
      <c r="AY1248" s="22"/>
      <c r="AZ1248" s="22"/>
      <c r="BA1248" s="22"/>
      <c r="BB1248" s="22"/>
    </row>
    <row r="1249" spans="1:54" ht="14.4" x14ac:dyDescent="0.3">
      <c r="E1249" s="32">
        <v>40700.560416666667</v>
      </c>
      <c r="F1249" s="21">
        <f t="shared" si="1366"/>
        <v>815.87777777777956</v>
      </c>
      <c r="G1249" s="21">
        <f t="shared" si="1377"/>
        <v>815.87777777777956</v>
      </c>
      <c r="H1249" s="21"/>
      <c r="I1249" s="50">
        <v>1037</v>
      </c>
      <c r="J1249" s="21">
        <v>50744</v>
      </c>
      <c r="K1249" s="21">
        <v>1313</v>
      </c>
      <c r="L1249" s="21">
        <v>12</v>
      </c>
      <c r="M1249" s="51">
        <v>7.17</v>
      </c>
      <c r="N1249" s="40"/>
      <c r="O1249" s="40"/>
      <c r="P1249" s="40"/>
      <c r="R1249" s="22"/>
      <c r="S1249" s="22"/>
      <c r="T1249" s="22"/>
      <c r="U1249" s="52">
        <f t="shared" si="1367"/>
        <v>3.1304737426062052E-3</v>
      </c>
      <c r="V1249" s="52">
        <f t="shared" si="1368"/>
        <v>0.43725300700590786</v>
      </c>
      <c r="W1249" s="52">
        <f t="shared" si="1369"/>
        <v>1.3349981946398977E-3</v>
      </c>
      <c r="X1249" s="247">
        <f>W1249+V1249+SUM($U$1220:U1249)</f>
        <v>0.45011726342567521</v>
      </c>
      <c r="Y1249" s="104">
        <f>W1249+V1249+SUM($U$1220:U1249)-$X$1220</f>
        <v>0.44987066811336346</v>
      </c>
      <c r="Z1249" s="42"/>
      <c r="AA1249" s="1">
        <f t="shared" si="1378"/>
        <v>1.5013316300042808E-3</v>
      </c>
      <c r="AB1249" s="41">
        <f t="shared" si="1370"/>
        <v>0.12098458461143129</v>
      </c>
      <c r="AC1249" s="48">
        <f t="shared" si="1371"/>
        <v>16.898679807698237</v>
      </c>
      <c r="AD1249" s="48">
        <f t="shared" si="1372"/>
        <v>1.5302761708919308</v>
      </c>
      <c r="AE1249" s="48">
        <f t="shared" si="1373"/>
        <v>8.3109130309864216</v>
      </c>
      <c r="AF1249" s="48">
        <f t="shared" si="1374"/>
        <v>1.5302761708919308</v>
      </c>
      <c r="AG1249" s="238">
        <f t="shared" si="1375"/>
        <v>6.7779336094103373</v>
      </c>
      <c r="AH1249" s="48">
        <f t="shared" si="1376"/>
        <v>2.7032506841537457E-3</v>
      </c>
      <c r="AI1249" s="48">
        <f>AE1249+AC1249+SUM($AB$1220:AB1249)</f>
        <v>28.170258765789129</v>
      </c>
      <c r="AJ1249" s="48">
        <f>AE1249+AC1249+SUM($AB$1219:AB1249)-$AI$1220</f>
        <v>27.874742018299941</v>
      </c>
      <c r="AK1249" s="46"/>
      <c r="AL1249" s="86"/>
      <c r="AM1249" s="41"/>
      <c r="AN1249" s="41"/>
      <c r="AO1249" s="41"/>
      <c r="AP1249" s="41"/>
      <c r="AQ1249"/>
      <c r="AR1249" s="41"/>
      <c r="AT1249" s="41"/>
      <c r="AU1249" s="41"/>
      <c r="AW1249" s="22"/>
      <c r="AX1249" s="22"/>
      <c r="AY1249" s="22"/>
      <c r="AZ1249" s="22"/>
      <c r="BA1249" s="22"/>
      <c r="BB1249" s="22"/>
    </row>
    <row r="1250" spans="1:54" ht="14.4" x14ac:dyDescent="0.3">
      <c r="E1250" s="32">
        <v>40749.601388888892</v>
      </c>
      <c r="F1250" s="21">
        <f t="shared" si="1366"/>
        <v>864.91875000000437</v>
      </c>
      <c r="G1250" s="21">
        <f t="shared" si="1377"/>
        <v>864.91875000000437</v>
      </c>
      <c r="H1250" s="21"/>
      <c r="I1250" s="50">
        <v>1037</v>
      </c>
      <c r="J1250" s="21">
        <v>53059</v>
      </c>
      <c r="K1250" s="21">
        <v>1777</v>
      </c>
      <c r="L1250" s="21" t="s">
        <v>188</v>
      </c>
      <c r="M1250" s="51">
        <v>7.17</v>
      </c>
      <c r="N1250" s="40"/>
      <c r="P1250" s="40"/>
      <c r="R1250" s="22"/>
      <c r="S1250" s="22"/>
      <c r="T1250" s="22"/>
      <c r="U1250" s="52">
        <f t="shared" si="1367"/>
        <v>4.2367493073962124E-3</v>
      </c>
      <c r="V1250" s="52">
        <f t="shared" si="1368"/>
        <v>0.59177349082216169</v>
      </c>
      <c r="W1250" s="52">
        <f t="shared" si="1369"/>
        <v>1.8067721187167544E-3</v>
      </c>
      <c r="X1250" s="247">
        <f>W1250+V1250+SUM($U$1220:U1250)</f>
        <v>0.60934627047340206</v>
      </c>
      <c r="Y1250" s="104">
        <f>W1250+V1250+SUM($U$1220:U1250)-$X$1220</f>
        <v>0.60909967516109031</v>
      </c>
      <c r="Z1250" s="42"/>
      <c r="AA1250" s="1">
        <f t="shared" si="1378"/>
        <v>2.0190412704240534E-3</v>
      </c>
      <c r="AB1250" s="41">
        <f t="shared" si="1370"/>
        <v>0.12650404136248486</v>
      </c>
      <c r="AC1250" s="48">
        <f t="shared" si="1371"/>
        <v>17.669617135359076</v>
      </c>
      <c r="AD1250" s="48">
        <f t="shared" si="1372"/>
        <v>1.6000891406147519</v>
      </c>
      <c r="AE1250" s="48">
        <f t="shared" si="1373"/>
        <v>8.6900665006918754</v>
      </c>
      <c r="AF1250" s="48">
        <f t="shared" si="1374"/>
        <v>1.6000891406147515</v>
      </c>
      <c r="AG1250" s="238">
        <f t="shared" si="1375"/>
        <v>7.0871507839686085</v>
      </c>
      <c r="AH1250" s="48">
        <f t="shared" si="1376"/>
        <v>2.8265761085155602E-3</v>
      </c>
      <c r="AI1250" s="48">
        <f>AE1250+AC1250+SUM($AB$1220:AB1250)</f>
        <v>29.446853604517909</v>
      </c>
      <c r="AJ1250" s="48">
        <f>AE1250+AC1250+SUM($AB$1219:AB1250)-$AI$1220</f>
        <v>29.151336857028721</v>
      </c>
      <c r="AK1250" s="46"/>
      <c r="AL1250" s="86"/>
      <c r="AM1250" s="41"/>
      <c r="AN1250" s="41"/>
      <c r="AO1250" s="41"/>
      <c r="AP1250" s="41"/>
      <c r="AQ1250"/>
      <c r="AR1250" s="41"/>
      <c r="AT1250" s="41"/>
      <c r="AU1250" s="41"/>
      <c r="AW1250" s="22"/>
      <c r="AX1250" s="22"/>
      <c r="AY1250" s="22"/>
      <c r="AZ1250" s="22"/>
      <c r="BA1250" s="22"/>
      <c r="BB1250" s="22"/>
    </row>
    <row r="1251" spans="1:54" ht="14.4" x14ac:dyDescent="0.3">
      <c r="E1251" s="32">
        <v>40800.55972222222</v>
      </c>
      <c r="F1251" s="21">
        <f t="shared" si="1366"/>
        <v>915.87708333333285</v>
      </c>
      <c r="G1251" s="21">
        <f t="shared" si="1377"/>
        <v>915.87708333333285</v>
      </c>
      <c r="H1251" s="21"/>
      <c r="I1251" s="50">
        <v>1037</v>
      </c>
      <c r="J1251" s="21">
        <v>52760</v>
      </c>
      <c r="K1251" s="21">
        <v>2472</v>
      </c>
      <c r="L1251" s="21">
        <v>42</v>
      </c>
      <c r="M1251" s="51">
        <v>7.17</v>
      </c>
      <c r="N1251" s="40"/>
      <c r="O1251" s="40"/>
      <c r="P1251" s="40"/>
      <c r="R1251" s="22"/>
      <c r="S1251" s="22"/>
      <c r="T1251" s="22"/>
      <c r="U1251" s="52">
        <f t="shared" si="1367"/>
        <v>5.8937784400019339E-3</v>
      </c>
      <c r="V1251" s="52">
        <f t="shared" si="1368"/>
        <v>0.82322119826245566</v>
      </c>
      <c r="W1251" s="52">
        <f t="shared" si="1369"/>
        <v>2.5134162506853215E-3</v>
      </c>
      <c r="X1251" s="247">
        <f>W1251+V1251+SUM($U$1220:U1251)</f>
        <v>0.84739440048566661</v>
      </c>
      <c r="Y1251" s="104">
        <f>W1251+V1251+SUM($U$1220:U1251)-$X$1220</f>
        <v>0.84714780517335486</v>
      </c>
      <c r="Z1251" s="42"/>
      <c r="AA1251" s="1">
        <f t="shared" si="1378"/>
        <v>3.3065042299412332E-3</v>
      </c>
      <c r="AB1251" s="41">
        <f t="shared" si="1370"/>
        <v>0.12579116120327752</v>
      </c>
      <c r="AC1251" s="48">
        <f t="shared" si="1371"/>
        <v>17.570044668417136</v>
      </c>
      <c r="AD1251" s="48">
        <f t="shared" si="1372"/>
        <v>1.5910722602920202</v>
      </c>
      <c r="AE1251" s="48">
        <f t="shared" si="1373"/>
        <v>8.6410959229631796</v>
      </c>
      <c r="AF1251" s="48">
        <f t="shared" si="1374"/>
        <v>1.5910722602920202</v>
      </c>
      <c r="AG1251" s="238">
        <f t="shared" si="1375"/>
        <v>7.0472130149867844</v>
      </c>
      <c r="AH1251" s="48">
        <f t="shared" si="1376"/>
        <v>2.8106476843755249E-3</v>
      </c>
      <c r="AI1251" s="48">
        <f>AE1251+AC1251+SUM($AB$1220:AB1251)</f>
        <v>29.424101721050548</v>
      </c>
      <c r="AJ1251" s="48">
        <f>AE1251+AC1251+SUM($AB$1219:AB1251)-$AI$1220</f>
        <v>29.12858497356136</v>
      </c>
      <c r="AK1251" s="46"/>
      <c r="AL1251" s="86"/>
      <c r="AM1251" s="41"/>
      <c r="AN1251" s="41"/>
      <c r="AO1251" s="41"/>
      <c r="AP1251" s="41"/>
      <c r="AQ1251"/>
      <c r="AR1251" s="41"/>
      <c r="AT1251" s="41"/>
      <c r="AU1251" s="41"/>
      <c r="AW1251" s="22"/>
      <c r="AX1251" s="22"/>
      <c r="AY1251" s="22"/>
      <c r="AZ1251" s="22"/>
      <c r="BA1251" s="22"/>
      <c r="BB1251" s="22"/>
    </row>
    <row r="1252" spans="1:54" ht="14.4" x14ac:dyDescent="0.3">
      <c r="E1252" s="32">
        <v>40855.432638888888</v>
      </c>
      <c r="F1252" s="21">
        <f t="shared" si="1366"/>
        <v>970.75</v>
      </c>
      <c r="G1252" s="21">
        <f t="shared" si="1377"/>
        <v>970.75</v>
      </c>
      <c r="H1252" s="21"/>
      <c r="I1252" s="50">
        <v>1037</v>
      </c>
      <c r="J1252" s="21">
        <v>59113</v>
      </c>
      <c r="K1252" s="21">
        <v>4199</v>
      </c>
      <c r="L1252" s="21">
        <v>9</v>
      </c>
      <c r="M1252" s="51">
        <v>7.17</v>
      </c>
      <c r="N1252" s="40"/>
      <c r="O1252" s="40"/>
      <c r="P1252" s="40"/>
      <c r="R1252" s="22"/>
      <c r="S1252" s="22"/>
      <c r="T1252" s="22"/>
      <c r="U1252" s="52">
        <f t="shared" si="1367"/>
        <v>1.0011317018433706E-2</v>
      </c>
      <c r="V1252" s="52">
        <f t="shared" si="1368"/>
        <v>1.3983437748802794</v>
      </c>
      <c r="W1252" s="52">
        <f t="shared" si="1369"/>
        <v>4.2693506620662082E-3</v>
      </c>
      <c r="X1252" s="247">
        <f>W1252+V1252+SUM($U$1220:U1252)</f>
        <v>1.4342842285333048</v>
      </c>
      <c r="Y1252" s="104">
        <f>W1252+V1252+SUM($U$1220:U1252)-$X$1220</f>
        <v>1.434037633220993</v>
      </c>
      <c r="Z1252" s="42"/>
      <c r="AA1252" s="1">
        <f t="shared" si="1378"/>
        <v>6.2331927352996886E-3</v>
      </c>
      <c r="AB1252" s="41">
        <f t="shared" si="1370"/>
        <v>0.14093807642549933</v>
      </c>
      <c r="AC1252" s="48">
        <f t="shared" si="1371"/>
        <v>19.685709827220283</v>
      </c>
      <c r="AD1252" s="48">
        <f t="shared" si="1372"/>
        <v>1.7826583495572821</v>
      </c>
      <c r="AE1252" s="48">
        <f t="shared" si="1373"/>
        <v>9.6815978638006523</v>
      </c>
      <c r="AF1252" s="48">
        <f t="shared" si="1374"/>
        <v>1.7826583495572816</v>
      </c>
      <c r="AG1252" s="238">
        <f t="shared" si="1375"/>
        <v>7.8957904275002608</v>
      </c>
      <c r="AH1252" s="48">
        <f t="shared" si="1376"/>
        <v>3.1490867431101287E-3</v>
      </c>
      <c r="AI1252" s="48">
        <f>AE1252+AC1252+SUM($AB$1220:AB1252)</f>
        <v>32.721206897116666</v>
      </c>
      <c r="AJ1252" s="48">
        <f>AE1252+AC1252+SUM($AB$1219:AB1252)-$AI$1220</f>
        <v>32.425690149627478</v>
      </c>
      <c r="AK1252" s="46"/>
      <c r="AL1252" s="86"/>
      <c r="AM1252" s="41"/>
      <c r="AN1252" s="41"/>
      <c r="AO1252" s="41"/>
      <c r="AP1252" s="41"/>
      <c r="AQ1252"/>
      <c r="AR1252" s="41"/>
      <c r="AT1252" s="41"/>
      <c r="AU1252" s="41"/>
      <c r="AW1252" s="22"/>
      <c r="AX1252" s="22"/>
      <c r="AY1252" s="22"/>
      <c r="AZ1252" s="22"/>
      <c r="BA1252" s="22"/>
      <c r="BB1252" s="22"/>
    </row>
    <row r="1253" spans="1:54" ht="14.4" x14ac:dyDescent="0.3">
      <c r="E1253" s="32">
        <v>40863.636111111111</v>
      </c>
      <c r="F1253" s="21">
        <f t="shared" si="1366"/>
        <v>978.95347222222335</v>
      </c>
      <c r="G1253" s="21">
        <f t="shared" si="1377"/>
        <v>978.95347222222335</v>
      </c>
      <c r="H1253" s="21"/>
      <c r="I1253" s="50">
        <v>1037</v>
      </c>
      <c r="J1253" s="21">
        <v>60799</v>
      </c>
      <c r="K1253" s="21">
        <v>4583</v>
      </c>
      <c r="L1253" s="21">
        <v>11</v>
      </c>
      <c r="M1253" s="51">
        <v>7.17</v>
      </c>
      <c r="N1253" s="40"/>
      <c r="O1253" s="40"/>
      <c r="P1253" s="40"/>
      <c r="R1253" s="22"/>
      <c r="S1253" s="22"/>
      <c r="T1253" s="22"/>
      <c r="U1253" s="52">
        <f t="shared" si="1367"/>
        <v>1.0926855416880607E-2</v>
      </c>
      <c r="V1253" s="52">
        <f t="shared" si="1368"/>
        <v>1.5262227959695931</v>
      </c>
      <c r="W1253" s="52">
        <f t="shared" si="1369"/>
        <v>4.6597842544056755E-3</v>
      </c>
      <c r="X1253" s="247">
        <f>W1253+V1253+SUM($U$1220:U1253)</f>
        <v>1.5734805386318387</v>
      </c>
      <c r="Y1253" s="104">
        <f>W1253+V1253+SUM($U$1220:U1253)-$X$1220</f>
        <v>1.5732339433195268</v>
      </c>
      <c r="Z1253" s="42"/>
      <c r="AA1253" s="1">
        <f t="shared" si="1378"/>
        <v>8.5216383604509068E-3</v>
      </c>
      <c r="AB1253" s="41">
        <f t="shared" si="1370"/>
        <v>0.14495786220618026</v>
      </c>
      <c r="AC1253" s="48">
        <f t="shared" si="1371"/>
        <v>20.247178654190549</v>
      </c>
      <c r="AD1253" s="48">
        <f t="shared" si="1372"/>
        <v>1.8335026981329519</v>
      </c>
      <c r="AE1253" s="48">
        <f t="shared" si="1373"/>
        <v>9.9577329609597882</v>
      </c>
      <c r="AF1253" s="48">
        <f t="shared" si="1374"/>
        <v>1.8335026981329519</v>
      </c>
      <c r="AG1253" s="238">
        <f t="shared" si="1375"/>
        <v>8.1209913589496114</v>
      </c>
      <c r="AH1253" s="48">
        <f t="shared" si="1376"/>
        <v>3.2389038772241766E-3</v>
      </c>
      <c r="AI1253" s="48">
        <f>AE1253+AC1253+SUM($AB$1220:AB1253)</f>
        <v>33.703768683452253</v>
      </c>
      <c r="AJ1253" s="48">
        <f>AE1253+AC1253+SUM($AB$1219:AB1253)-$AI$1220</f>
        <v>33.408251935963065</v>
      </c>
      <c r="AK1253" s="46"/>
      <c r="AL1253" s="86"/>
      <c r="AM1253" s="41"/>
      <c r="AN1253" s="41"/>
      <c r="AO1253" s="41"/>
      <c r="AP1253" s="41"/>
      <c r="AQ1253"/>
      <c r="AR1253" s="41"/>
      <c r="AT1253" s="41"/>
      <c r="AU1253" s="41"/>
      <c r="AW1253" s="22"/>
      <c r="AX1253" s="22"/>
      <c r="AY1253" s="22"/>
      <c r="AZ1253" s="22"/>
      <c r="BA1253" s="22"/>
      <c r="BB1253" s="22"/>
    </row>
    <row r="1254" spans="1:54" ht="14.4" x14ac:dyDescent="0.3">
      <c r="E1254" s="32">
        <v>40945.505555555559</v>
      </c>
      <c r="F1254" s="21">
        <f t="shared" si="1366"/>
        <v>1060.8229166666715</v>
      </c>
      <c r="G1254" s="21">
        <f t="shared" si="1377"/>
        <v>1060.8229166666715</v>
      </c>
      <c r="H1254" s="21"/>
      <c r="I1254" s="50">
        <v>1037</v>
      </c>
      <c r="J1254" s="21">
        <v>65427</v>
      </c>
      <c r="K1254" s="21">
        <v>10548</v>
      </c>
      <c r="L1254" s="21">
        <v>16</v>
      </c>
      <c r="M1254" s="51">
        <v>7.17</v>
      </c>
      <c r="N1254" s="40"/>
      <c r="O1254" s="40"/>
      <c r="P1254" s="40"/>
      <c r="R1254" s="22"/>
      <c r="S1254" s="22"/>
      <c r="T1254" s="22"/>
      <c r="U1254" s="52">
        <f t="shared" si="1367"/>
        <v>2.5148695382338351E-2</v>
      </c>
      <c r="V1254" s="52">
        <f t="shared" si="1368"/>
        <v>3.5126768605470797</v>
      </c>
      <c r="W1254" s="52">
        <f t="shared" si="1369"/>
        <v>1.0724722739574748E-2</v>
      </c>
      <c r="X1254" s="247">
        <f>W1254+V1254+SUM($U$1220:U1254)</f>
        <v>3.5911482370768324</v>
      </c>
      <c r="Y1254" s="104">
        <f>W1254+V1254+SUM($U$1220:U1254)-$X$1220</f>
        <v>3.5909016417645208</v>
      </c>
      <c r="Z1254" s="42"/>
      <c r="AA1254" s="1">
        <f t="shared" si="1378"/>
        <v>1.9502385116268686E-2</v>
      </c>
      <c r="AB1254" s="41">
        <f t="shared" si="1370"/>
        <v>0.15599200727912887</v>
      </c>
      <c r="AC1254" s="48">
        <f t="shared" si="1371"/>
        <v>21.788387272944046</v>
      </c>
      <c r="AD1254" s="48">
        <f t="shared" si="1372"/>
        <v>1.9730683239978393</v>
      </c>
      <c r="AE1254" s="48">
        <f t="shared" si="1373"/>
        <v>10.715712337977864</v>
      </c>
      <c r="AF1254" s="48">
        <f t="shared" si="1374"/>
        <v>1.9730683239978399</v>
      </c>
      <c r="AG1254" s="238">
        <f t="shared" si="1375"/>
        <v>8.7391585657987214</v>
      </c>
      <c r="AH1254" s="48">
        <f t="shared" si="1376"/>
        <v>3.4854481813047294E-3</v>
      </c>
      <c r="AI1254" s="48">
        <f>AE1254+AC1254+SUM($AB$1220:AB1254)</f>
        <v>36.158948686502953</v>
      </c>
      <c r="AJ1254" s="48">
        <f>AE1254+AC1254+SUM($AB$1219:AB1254)-$AI$1220</f>
        <v>35.863431939013765</v>
      </c>
      <c r="AK1254" s="46"/>
      <c r="AL1254" s="86"/>
      <c r="AM1254" s="41"/>
      <c r="AN1254" s="41"/>
      <c r="AO1254" s="41"/>
      <c r="AP1254" s="41"/>
      <c r="AQ1254"/>
      <c r="AR1254" s="41"/>
      <c r="AT1254" s="41"/>
      <c r="AU1254" s="41"/>
      <c r="AW1254" s="22"/>
      <c r="AX1254" s="22"/>
      <c r="AY1254" s="22"/>
      <c r="AZ1254" s="22"/>
      <c r="BA1254" s="22"/>
      <c r="BB1254" s="22"/>
    </row>
    <row r="1255" spans="1:54" ht="14.4" x14ac:dyDescent="0.3">
      <c r="E1255" s="32">
        <v>41016.642361111109</v>
      </c>
      <c r="F1255" s="21">
        <f t="shared" si="1366"/>
        <v>1131.9597222222219</v>
      </c>
      <c r="G1255" s="21">
        <f t="shared" si="1377"/>
        <v>1131.9597222222219</v>
      </c>
      <c r="H1255" s="21"/>
      <c r="I1255" s="50">
        <v>1037</v>
      </c>
      <c r="J1255" s="21">
        <v>63657</v>
      </c>
      <c r="K1255" s="21">
        <v>18903</v>
      </c>
      <c r="L1255" s="21">
        <v>49</v>
      </c>
      <c r="M1255" s="51">
        <v>7.17</v>
      </c>
      <c r="N1255" s="40"/>
      <c r="O1255" s="40"/>
      <c r="P1255" s="40"/>
      <c r="R1255" s="22"/>
      <c r="S1255" s="22"/>
      <c r="T1255" s="22"/>
      <c r="U1255" s="52">
        <f t="shared" si="1367"/>
        <v>4.5068808192296347E-2</v>
      </c>
      <c r="V1255" s="52">
        <f t="shared" si="1368"/>
        <v>6.2950446240919087</v>
      </c>
      <c r="W1255" s="52">
        <f t="shared" si="1369"/>
        <v>1.9219703635398315E-2</v>
      </c>
      <c r="X1255" s="247">
        <f>W1255+V1255+SUM($U$1220:U1255)</f>
        <v>6.427079789709782</v>
      </c>
      <c r="Y1255" s="104">
        <f>W1255+V1255+SUM($U$1220:U1255)-$X$1220</f>
        <v>6.4268331943974699</v>
      </c>
      <c r="Z1255" s="42"/>
      <c r="AA1255" s="1">
        <f t="shared" si="1378"/>
        <v>3.0426440003304817E-2</v>
      </c>
      <c r="AB1255" s="41">
        <f t="shared" si="1370"/>
        <v>0.15177194747378767</v>
      </c>
      <c r="AC1255" s="48">
        <f t="shared" si="1371"/>
        <v>21.198944910110491</v>
      </c>
      <c r="AD1255" s="48">
        <f t="shared" si="1372"/>
        <v>1.9196908050304993</v>
      </c>
      <c r="AE1255" s="48">
        <f t="shared" si="1373"/>
        <v>10.425819620319697</v>
      </c>
      <c r="AF1255" s="48">
        <f t="shared" si="1374"/>
        <v>1.9196908050304993</v>
      </c>
      <c r="AG1255" s="238">
        <f t="shared" si="1375"/>
        <v>8.5027376591170167</v>
      </c>
      <c r="AH1255" s="48">
        <f t="shared" si="1376"/>
        <v>3.3911561721814408E-3</v>
      </c>
      <c r="AI1255" s="48">
        <f>AE1255+AC1255+SUM($AB$1220:AB1255)</f>
        <v>35.431385553485015</v>
      </c>
      <c r="AJ1255" s="48">
        <f>AE1255+AC1255+SUM($AB$1219:AB1255)-$AI$1220</f>
        <v>35.135868805995827</v>
      </c>
      <c r="AK1255" s="46"/>
      <c r="AL1255" s="86"/>
      <c r="AM1255" s="41"/>
      <c r="AN1255" s="41"/>
      <c r="AO1255" s="41"/>
      <c r="AP1255" s="41"/>
      <c r="AQ1255"/>
      <c r="AR1255" s="41"/>
      <c r="AT1255" s="41"/>
      <c r="AU1255" s="41"/>
      <c r="AW1255" s="22"/>
      <c r="AX1255" s="22"/>
      <c r="AY1255" s="22"/>
      <c r="AZ1255" s="22"/>
      <c r="BA1255" s="22"/>
      <c r="BB1255" s="22"/>
    </row>
    <row r="1256" spans="1:54" ht="14.4" x14ac:dyDescent="0.3">
      <c r="E1256" s="32">
        <v>41085.595138888886</v>
      </c>
      <c r="F1256" s="21">
        <f t="shared" si="1366"/>
        <v>1200.9124999999985</v>
      </c>
      <c r="G1256" s="21">
        <f t="shared" si="1377"/>
        <v>1200.9124999999985</v>
      </c>
      <c r="H1256" s="21"/>
      <c r="I1256" s="50">
        <v>1037</v>
      </c>
      <c r="J1256" s="21">
        <v>61926</v>
      </c>
      <c r="K1256" s="21">
        <v>27781</v>
      </c>
      <c r="L1256" s="21">
        <v>51</v>
      </c>
      <c r="M1256" s="51">
        <v>7.17</v>
      </c>
      <c r="N1256" s="40"/>
      <c r="O1256" s="40"/>
      <c r="P1256" s="40"/>
      <c r="R1256" s="22"/>
      <c r="S1256" s="22"/>
      <c r="T1256" s="22"/>
      <c r="U1256" s="52">
        <f t="shared" si="1367"/>
        <v>6.6235865227222385E-2</v>
      </c>
      <c r="V1256" s="52">
        <f t="shared" si="1368"/>
        <v>9.2515809502141089</v>
      </c>
      <c r="W1256" s="52">
        <f t="shared" si="1369"/>
        <v>2.8246446949955064E-2</v>
      </c>
      <c r="X1256" s="247">
        <f>W1256+V1256+SUM($U$1220:U1256)</f>
        <v>9.4588787243737613</v>
      </c>
      <c r="Y1256" s="104">
        <f>W1256+V1256+SUM($U$1220:U1256)-$X$1220</f>
        <v>9.4586321290614492</v>
      </c>
      <c r="Z1256" s="42"/>
      <c r="AA1256" s="1">
        <f t="shared" si="1378"/>
        <v>3.5755126632725225E-2</v>
      </c>
      <c r="AB1256" s="41">
        <f t="shared" si="1370"/>
        <v>0.14764487203703874</v>
      </c>
      <c r="AC1256" s="48">
        <f t="shared" si="1371"/>
        <v>20.622490260356322</v>
      </c>
      <c r="AD1256" s="48">
        <f t="shared" si="1372"/>
        <v>1.8674894008878626</v>
      </c>
      <c r="AE1256" s="48">
        <f t="shared" si="1373"/>
        <v>10.142314369321795</v>
      </c>
      <c r="AF1256" s="48">
        <f t="shared" si="1374"/>
        <v>1.8674894008878629</v>
      </c>
      <c r="AG1256" s="238">
        <f t="shared" si="1375"/>
        <v>8.271526026650335</v>
      </c>
      <c r="AH1256" s="48">
        <f t="shared" si="1376"/>
        <v>3.298941783598157E-3</v>
      </c>
      <c r="AI1256" s="48">
        <f>AE1256+AC1256+SUM($AB$1220:AB1256)</f>
        <v>34.719070524769982</v>
      </c>
      <c r="AJ1256" s="48">
        <f>AE1256+AC1256+SUM($AB$1219:AB1256)-$AI$1220</f>
        <v>34.423553777280794</v>
      </c>
      <c r="AK1256" s="46"/>
      <c r="AL1256" s="86"/>
      <c r="AM1256" s="41"/>
      <c r="AN1256" s="41"/>
      <c r="AO1256" s="41"/>
      <c r="AP1256" s="41"/>
      <c r="AQ1256"/>
      <c r="AR1256" s="41"/>
      <c r="AT1256" s="41"/>
      <c r="AU1256" s="41"/>
      <c r="AW1256" s="22"/>
      <c r="AX1256" s="22"/>
      <c r="AY1256" s="22"/>
      <c r="AZ1256" s="22"/>
      <c r="BA1256" s="22"/>
      <c r="BB1256" s="22"/>
    </row>
    <row r="1257" spans="1:54" ht="14.4" x14ac:dyDescent="0.3">
      <c r="E1257" s="32">
        <v>41131.415972222225</v>
      </c>
      <c r="F1257" s="21">
        <f t="shared" si="1366"/>
        <v>1246.7333333333372</v>
      </c>
      <c r="G1257" s="21">
        <f t="shared" si="1377"/>
        <v>1246.7333333333372</v>
      </c>
      <c r="H1257" s="21"/>
      <c r="I1257" s="50">
        <v>1037</v>
      </c>
      <c r="J1257" s="21">
        <v>62956</v>
      </c>
      <c r="K1257" s="21">
        <v>34083</v>
      </c>
      <c r="L1257" s="21">
        <v>19</v>
      </c>
      <c r="M1257" s="51">
        <v>7.17</v>
      </c>
      <c r="N1257" s="40"/>
      <c r="O1257" s="40"/>
      <c r="P1257" s="40"/>
      <c r="R1257" s="22"/>
      <c r="S1257" s="22"/>
      <c r="T1257" s="22"/>
      <c r="U1257" s="52">
        <f t="shared" si="1367"/>
        <v>8.126118550590046E-2</v>
      </c>
      <c r="V1257" s="52">
        <f t="shared" si="1368"/>
        <v>11.350262176528833</v>
      </c>
      <c r="W1257" s="52">
        <f t="shared" si="1369"/>
        <v>3.4654031582567892E-2</v>
      </c>
      <c r="X1257" s="247">
        <f>W1257+V1257+SUM($U$1220:U1257)</f>
        <v>11.645228720826998</v>
      </c>
      <c r="Y1257" s="104">
        <f>W1257+V1257+SUM($U$1220:U1257)-$X$1220</f>
        <v>11.644982125514685</v>
      </c>
      <c r="Z1257" s="42"/>
      <c r="AA1257" s="1">
        <f t="shared" si="1378"/>
        <v>4.3257160892091251E-2</v>
      </c>
      <c r="AB1257" s="41">
        <f t="shared" si="1370"/>
        <v>0.1501006130537062</v>
      </c>
      <c r="AC1257" s="48">
        <f t="shared" si="1371"/>
        <v>20.965499092965679</v>
      </c>
      <c r="AD1257" s="48">
        <f t="shared" si="1372"/>
        <v>1.8985508949762022</v>
      </c>
      <c r="AE1257" s="48">
        <f t="shared" si="1373"/>
        <v>10.31100900163135</v>
      </c>
      <c r="AF1257" s="48">
        <f t="shared" si="1374"/>
        <v>1.8985508949762022</v>
      </c>
      <c r="AG1257" s="238">
        <f t="shared" si="1375"/>
        <v>8.4091042943803647</v>
      </c>
      <c r="AH1257" s="48">
        <f t="shared" si="1376"/>
        <v>3.3538122747828955E-3</v>
      </c>
      <c r="AI1257" s="48">
        <f>AE1257+AC1257+SUM($AB$1220:AB1257)</f>
        <v>35.380874602742601</v>
      </c>
      <c r="AJ1257" s="48">
        <f>AE1257+AC1257+SUM($AB$1219:AB1257)-$AI$1220</f>
        <v>35.085357855253413</v>
      </c>
      <c r="AK1257" s="46"/>
      <c r="AL1257" s="86"/>
      <c r="AM1257" s="41"/>
      <c r="AN1257" s="41"/>
      <c r="AO1257" s="41"/>
      <c r="AP1257" s="41"/>
      <c r="AQ1257"/>
      <c r="AR1257" s="41"/>
      <c r="AT1257" s="41"/>
      <c r="AU1257" s="41"/>
      <c r="AW1257" s="22"/>
      <c r="AX1257" s="22"/>
      <c r="AY1257" s="22"/>
      <c r="AZ1257" s="22"/>
      <c r="BA1257" s="22"/>
      <c r="BB1257" s="22"/>
    </row>
    <row r="1258" spans="1:54" ht="14.4" x14ac:dyDescent="0.3">
      <c r="D1258" s="47" t="s">
        <v>126</v>
      </c>
      <c r="E1258" s="32">
        <v>41158.42291666667</v>
      </c>
      <c r="F1258" s="21">
        <f t="shared" si="1366"/>
        <v>1273.7402777777825</v>
      </c>
      <c r="G1258" s="21">
        <f t="shared" si="1377"/>
        <v>1273.7402777777825</v>
      </c>
      <c r="H1258" s="21"/>
      <c r="I1258" s="50">
        <v>1037</v>
      </c>
      <c r="J1258" s="21">
        <v>63898</v>
      </c>
      <c r="K1258" s="21">
        <v>39261</v>
      </c>
      <c r="L1258" s="21">
        <v>11</v>
      </c>
      <c r="M1258" s="51">
        <v>7.17</v>
      </c>
      <c r="N1258" s="40"/>
      <c r="O1258" s="40"/>
      <c r="P1258" s="40"/>
      <c r="R1258" s="22"/>
      <c r="S1258" s="22"/>
      <c r="T1258" s="22"/>
      <c r="U1258" s="52">
        <f t="shared" si="1367"/>
        <v>9.3606648597457903E-2</v>
      </c>
      <c r="V1258" s="52">
        <f t="shared" si="1368"/>
        <v>13.074630851530044</v>
      </c>
      <c r="W1258" s="52">
        <f t="shared" si="1369"/>
        <v>3.9918784554270385E-2</v>
      </c>
      <c r="X1258" s="247">
        <f>W1258+V1258+SUM($U$1220:U1258)</f>
        <v>13.468468797397369</v>
      </c>
      <c r="Y1258" s="104">
        <f>W1258+V1258+SUM($U$1220:U1258)-$X$1220</f>
        <v>13.468222202085057</v>
      </c>
      <c r="Z1258" s="42"/>
      <c r="AA1258" s="1">
        <f t="shared" si="1378"/>
        <v>4.8691970518305684E-2</v>
      </c>
      <c r="AB1258" s="41">
        <f t="shared" si="1370"/>
        <v>0.15234654318739627</v>
      </c>
      <c r="AC1258" s="48">
        <f t="shared" si="1371"/>
        <v>21.279202316575397</v>
      </c>
      <c r="AD1258" s="48">
        <f t="shared" si="1372"/>
        <v>1.926958591511363</v>
      </c>
      <c r="AE1258" s="48">
        <f t="shared" si="1373"/>
        <v>10.465290888656202</v>
      </c>
      <c r="AF1258" s="48">
        <f t="shared" si="1374"/>
        <v>1.9269585915113627</v>
      </c>
      <c r="AG1258" s="238">
        <f t="shared" si="1375"/>
        <v>8.5349283023431681</v>
      </c>
      <c r="AH1258" s="48">
        <f t="shared" si="1376"/>
        <v>3.4039948016722382E-3</v>
      </c>
      <c r="AI1258" s="48">
        <f>AE1258+AC1258+SUM($AB$1220:AB1258)</f>
        <v>36.001206256564572</v>
      </c>
      <c r="AJ1258" s="48">
        <f>AE1258+AC1258+SUM($AB$1219:AB1258)-$AI$1220</f>
        <v>35.705689509075384</v>
      </c>
      <c r="AK1258" s="46"/>
      <c r="AL1258" s="86"/>
      <c r="AM1258" s="41"/>
      <c r="AN1258" s="41"/>
      <c r="AO1258" s="41"/>
      <c r="AP1258" s="41"/>
      <c r="AQ1258"/>
      <c r="AR1258" s="41"/>
      <c r="AT1258" s="41"/>
      <c r="AU1258" s="41"/>
      <c r="AW1258" s="22"/>
      <c r="AX1258" s="22"/>
      <c r="AY1258" s="22"/>
      <c r="AZ1258" s="22"/>
      <c r="BA1258" s="22"/>
      <c r="BB1258" s="22"/>
    </row>
    <row r="1259" spans="1:54" ht="14.4" x14ac:dyDescent="0.3">
      <c r="A1259" s="19"/>
      <c r="B1259" s="19"/>
      <c r="C1259" s="19"/>
      <c r="E1259" s="32">
        <v>41192.552777777775</v>
      </c>
      <c r="F1259" s="21">
        <f t="shared" si="1366"/>
        <v>1307.8701388888876</v>
      </c>
      <c r="G1259" s="21">
        <f t="shared" si="1377"/>
        <v>1307.8701388888876</v>
      </c>
      <c r="H1259" s="21"/>
      <c r="I1259" s="50">
        <v>1037</v>
      </c>
      <c r="J1259" s="21">
        <v>9190</v>
      </c>
      <c r="K1259" s="21">
        <v>167</v>
      </c>
      <c r="L1259" s="21">
        <v>22</v>
      </c>
      <c r="M1259" s="51">
        <v>7.17</v>
      </c>
      <c r="N1259" s="40"/>
      <c r="O1259" s="40"/>
      <c r="P1259" s="40"/>
      <c r="R1259" s="22"/>
      <c r="S1259" s="22"/>
      <c r="T1259" s="22"/>
      <c r="U1259" s="52">
        <f t="shared" si="1367"/>
        <v>3.9816383474123099E-4</v>
      </c>
      <c r="V1259" s="52">
        <f t="shared" si="1368"/>
        <v>5.5614053442487897E-2</v>
      </c>
      <c r="W1259" s="52">
        <f t="shared" si="1369"/>
        <v>1.6979794250179966E-4</v>
      </c>
      <c r="X1259" s="250">
        <f>W1259+V1259+SUM($U$1259:U1259)</f>
        <v>5.618201521973093E-2</v>
      </c>
      <c r="Y1259" s="256">
        <f>W1259+V1259+SUM($U$1259:U1259)+$Y$1258-$X$1259</f>
        <v>13.468222202085057</v>
      </c>
      <c r="Z1259" s="153"/>
      <c r="AA1259" s="1">
        <f t="shared" si="1378"/>
        <v>4.0112004329405565E-2</v>
      </c>
      <c r="AB1259" s="41">
        <f t="shared" si="1370"/>
        <v>2.1910931983664148E-2</v>
      </c>
      <c r="AC1259" s="48">
        <f t="shared" si="1371"/>
        <v>3.0604380307572678</v>
      </c>
      <c r="AD1259" s="48">
        <f t="shared" si="1372"/>
        <v>0.27714090356489129</v>
      </c>
      <c r="AE1259" s="48">
        <f t="shared" si="1373"/>
        <v>1.5051491950726235</v>
      </c>
      <c r="AF1259" s="48">
        <f t="shared" si="1374"/>
        <v>0.27714090356489129</v>
      </c>
      <c r="AG1259" s="238">
        <f t="shared" si="1375"/>
        <v>1.2275187188727927</v>
      </c>
      <c r="AH1259" s="48">
        <f t="shared" si="1376"/>
        <v>4.8957263493955782E-4</v>
      </c>
      <c r="AI1259" s="84">
        <f>AE1259+AC1259+SUM($AB$1259:AB1259)</f>
        <v>4.5874981578135561</v>
      </c>
      <c r="AJ1259" s="84">
        <f>AE1259+AC1259+SUM($AB$1259:AB1259)+$AJ$1258-$AI$1266</f>
        <v>37.595979744622156</v>
      </c>
      <c r="AK1259" s="46"/>
      <c r="AL1259" s="86"/>
      <c r="AM1259" s="41"/>
      <c r="AN1259" s="41"/>
      <c r="AO1259" s="41"/>
      <c r="AP1259" s="41"/>
      <c r="AQ1259"/>
      <c r="AR1259" s="41"/>
      <c r="AT1259" s="41"/>
      <c r="AU1259" s="41"/>
      <c r="AW1259" s="22"/>
      <c r="AX1259" s="22"/>
      <c r="AY1259" s="22"/>
      <c r="AZ1259" s="22"/>
      <c r="BA1259" s="22"/>
      <c r="BB1259" s="22"/>
    </row>
    <row r="1260" spans="1:54" ht="14.4" x14ac:dyDescent="0.3">
      <c r="A1260" s="19"/>
      <c r="B1260" s="19"/>
      <c r="C1260" s="19"/>
      <c r="E1260" s="32">
        <v>41211.560416666667</v>
      </c>
      <c r="F1260" s="21">
        <f t="shared" si="1366"/>
        <v>1326.8777777777796</v>
      </c>
      <c r="G1260" s="21">
        <f t="shared" si="1377"/>
        <v>1326.8777777777796</v>
      </c>
      <c r="H1260" s="21"/>
      <c r="I1260" s="50">
        <v>1037</v>
      </c>
      <c r="J1260" s="21">
        <v>30826</v>
      </c>
      <c r="K1260" s="21">
        <v>3650</v>
      </c>
      <c r="L1260" s="21">
        <v>51</v>
      </c>
      <c r="M1260" s="51">
        <v>7.17</v>
      </c>
      <c r="N1260" s="40"/>
      <c r="O1260" s="40"/>
      <c r="P1260" s="40"/>
      <c r="R1260" s="22"/>
      <c r="S1260" s="22"/>
      <c r="T1260" s="22"/>
      <c r="U1260" s="52">
        <f t="shared" si="1367"/>
        <v>8.70238321440415E-3</v>
      </c>
      <c r="V1260" s="52">
        <f t="shared" si="1368"/>
        <v>1.2155167369166517</v>
      </c>
      <c r="W1260" s="52">
        <f t="shared" si="1369"/>
        <v>3.7111526355183755E-3</v>
      </c>
      <c r="X1260" s="247">
        <f>W1260+V1260+SUM($U$1259:U1260)</f>
        <v>1.2283284366013156</v>
      </c>
      <c r="Y1260" s="104">
        <f>W1260+V1260+SUM($U$1259:U1260)+$Y$1258-$X$1259</f>
        <v>14.640368623466642</v>
      </c>
      <c r="Z1260" s="42"/>
      <c r="AA1260" s="1">
        <f t="shared" si="1378"/>
        <v>3.1846268823752091E-2</v>
      </c>
      <c r="AB1260" s="41">
        <f t="shared" si="1370"/>
        <v>7.3495798621156808E-2</v>
      </c>
      <c r="AC1260" s="48">
        <f t="shared" si="1371"/>
        <v>10.265621625258275</v>
      </c>
      <c r="AD1260" s="48">
        <f t="shared" si="1372"/>
        <v>0.92961322016227854</v>
      </c>
      <c r="AE1260" s="48">
        <f t="shared" si="1373"/>
        <v>5.0487191607517614</v>
      </c>
      <c r="AF1260" s="48">
        <f t="shared" si="1374"/>
        <v>0.92961322016227832</v>
      </c>
      <c r="AG1260" s="238">
        <f t="shared" si="1375"/>
        <v>4.1174637680057353</v>
      </c>
      <c r="AH1260" s="48">
        <f t="shared" si="1376"/>
        <v>1.6421725837482924E-3</v>
      </c>
      <c r="AI1260" s="48">
        <f>AE1260+AC1260+SUM($AB$1259:AB1260)</f>
        <v>15.409747516614857</v>
      </c>
      <c r="AJ1260" s="48">
        <f>AE1260+AC1260+SUM($AB$1259:AB1260)+$AJ$1258-$AI$1266</f>
        <v>48.418229103423457</v>
      </c>
      <c r="AK1260" s="46"/>
      <c r="AL1260" s="86"/>
      <c r="AM1260" s="41"/>
      <c r="AN1260" s="41"/>
      <c r="AO1260" s="41"/>
      <c r="AP1260" s="41"/>
      <c r="AQ1260"/>
      <c r="AR1260" s="41"/>
      <c r="AT1260" s="41"/>
      <c r="AU1260" s="41"/>
      <c r="AW1260" s="22"/>
      <c r="AX1260" s="22"/>
      <c r="AY1260" s="22"/>
      <c r="AZ1260" s="22"/>
      <c r="BA1260" s="22"/>
      <c r="BB1260" s="22"/>
    </row>
    <row r="1261" spans="1:54" ht="14.4" x14ac:dyDescent="0.3">
      <c r="A1261" s="19"/>
      <c r="B1261" s="19"/>
      <c r="C1261" s="19"/>
      <c r="E1261" s="32">
        <v>41246.411111111112</v>
      </c>
      <c r="F1261" s="21">
        <f t="shared" si="1366"/>
        <v>1361.7284722222248</v>
      </c>
      <c r="G1261" s="21">
        <f t="shared" si="1377"/>
        <v>1361.7284722222248</v>
      </c>
      <c r="H1261" s="21"/>
      <c r="I1261" s="50">
        <v>1037</v>
      </c>
      <c r="J1261" s="21">
        <v>33024</v>
      </c>
      <c r="K1261" s="21">
        <v>8531</v>
      </c>
      <c r="L1261" s="21">
        <v>6</v>
      </c>
      <c r="M1261" s="51">
        <v>7.17</v>
      </c>
      <c r="N1261" s="40"/>
      <c r="O1261" s="40"/>
      <c r="P1261" s="40"/>
      <c r="R1261" s="22"/>
      <c r="S1261" s="22"/>
      <c r="T1261" s="22"/>
      <c r="U1261" s="52">
        <f t="shared" si="1367"/>
        <v>2.0339734575912823E-2</v>
      </c>
      <c r="V1261" s="52">
        <f t="shared" si="1368"/>
        <v>2.8409789815440973</v>
      </c>
      <c r="W1261" s="52">
        <f t="shared" si="1369"/>
        <v>8.6739296256458254E-3</v>
      </c>
      <c r="X1261" s="247">
        <f>W1261+V1261+SUM($U$1259:U1261)</f>
        <v>2.8790931927948011</v>
      </c>
      <c r="Y1261" s="104">
        <f>W1261+V1261+SUM($U$1259:U1261)+$Y$1258-$X$1259</f>
        <v>16.291133379660128</v>
      </c>
      <c r="Z1261" s="42"/>
      <c r="AA1261" s="1">
        <f t="shared" si="1378"/>
        <v>3.3474236716402435E-2</v>
      </c>
      <c r="AB1261" s="41">
        <f t="shared" si="1370"/>
        <v>7.8736302266433592E-2</v>
      </c>
      <c r="AC1261" s="48">
        <f t="shared" si="1371"/>
        <v>10.99759581368096</v>
      </c>
      <c r="AD1261" s="48">
        <f t="shared" si="1372"/>
        <v>0.99589784541098703</v>
      </c>
      <c r="AE1261" s="48">
        <f t="shared" si="1373"/>
        <v>5.4087102304764239</v>
      </c>
      <c r="AF1261" s="48">
        <f t="shared" si="1374"/>
        <v>0.99589784541098725</v>
      </c>
      <c r="AG1261" s="238">
        <f t="shared" si="1375"/>
        <v>4.4110531199189467</v>
      </c>
      <c r="AH1261" s="48">
        <f t="shared" si="1376"/>
        <v>1.759265146490094E-3</v>
      </c>
      <c r="AI1261" s="48">
        <f>AE1261+AC1261+SUM($AB$1259:AB1261)</f>
        <v>16.580449077028636</v>
      </c>
      <c r="AJ1261" s="48">
        <f>AE1261+AC1261+SUM($AB$1259:AB1261)+$AJ$1258-$AI$1266</f>
        <v>49.588930663837232</v>
      </c>
      <c r="AK1261" s="46"/>
      <c r="AL1261" s="86"/>
      <c r="AM1261" s="41"/>
      <c r="AN1261" s="41"/>
      <c r="AO1261" s="41"/>
      <c r="AP1261" s="41"/>
      <c r="AQ1261"/>
      <c r="AR1261" s="41"/>
      <c r="AT1261" s="41"/>
      <c r="AU1261" s="41"/>
      <c r="AW1261" s="22"/>
      <c r="AX1261" s="22"/>
      <c r="AY1261" s="22"/>
      <c r="AZ1261" s="22"/>
      <c r="BA1261" s="22"/>
      <c r="BB1261" s="22"/>
    </row>
    <row r="1262" spans="1:54" ht="14.4" x14ac:dyDescent="0.3">
      <c r="A1262" s="19"/>
      <c r="B1262" s="19"/>
      <c r="C1262" s="19"/>
      <c r="E1262" s="32">
        <v>41277.595833333333</v>
      </c>
      <c r="F1262" s="21">
        <f t="shared" si="1366"/>
        <v>1392.9131944444453</v>
      </c>
      <c r="G1262" s="21">
        <f t="shared" si="1377"/>
        <v>1392.9131944444453</v>
      </c>
      <c r="H1262" s="21"/>
      <c r="I1262" s="50">
        <v>1037</v>
      </c>
      <c r="J1262" s="21">
        <v>33051</v>
      </c>
      <c r="K1262" s="21">
        <v>11068</v>
      </c>
      <c r="L1262" s="21">
        <v>55</v>
      </c>
      <c r="M1262" s="51">
        <v>7.17</v>
      </c>
      <c r="N1262" s="40"/>
      <c r="O1262" s="40"/>
      <c r="P1262" s="40"/>
      <c r="R1262" s="22"/>
      <c r="S1262" s="22"/>
      <c r="T1262" s="22"/>
      <c r="U1262" s="52">
        <f t="shared" si="1367"/>
        <v>2.638848696356853E-2</v>
      </c>
      <c r="V1262" s="52">
        <f t="shared" si="1368"/>
        <v>3.685846368272192</v>
      </c>
      <c r="W1262" s="52">
        <f t="shared" si="1369"/>
        <v>1.1253434895867774E-2</v>
      </c>
      <c r="X1262" s="247">
        <f>W1262+V1262+SUM($U$1259:U1262)</f>
        <v>3.7529285717566863</v>
      </c>
      <c r="Y1262" s="104">
        <f>W1262+V1262+SUM($U$1259:U1262)+$Y$1258-$X$1259</f>
        <v>17.164968758622013</v>
      </c>
      <c r="Z1262" s="42"/>
      <c r="AA1262" s="1">
        <f t="shared" si="1378"/>
        <v>4.3433307542482376E-2</v>
      </c>
      <c r="AB1262" s="41">
        <f t="shared" si="1370"/>
        <v>7.8800676060074404E-2</v>
      </c>
      <c r="AC1262" s="48">
        <f t="shared" si="1371"/>
        <v>11.006587307351303</v>
      </c>
      <c r="AD1262" s="48">
        <f t="shared" si="1372"/>
        <v>0.99671207875116674</v>
      </c>
      <c r="AE1262" s="48">
        <f t="shared" si="1373"/>
        <v>5.4131323227796839</v>
      </c>
      <c r="AF1262" s="48">
        <f t="shared" si="1374"/>
        <v>0.99671207875116696</v>
      </c>
      <c r="AG1262" s="238">
        <f t="shared" si="1375"/>
        <v>4.4146595405293452</v>
      </c>
      <c r="AH1262" s="48">
        <f t="shared" si="1376"/>
        <v>1.7607034991716356E-3</v>
      </c>
      <c r="AI1262" s="48">
        <f>AE1262+AC1262+SUM($AB$1259:AB1262)</f>
        <v>16.672663339062318</v>
      </c>
      <c r="AJ1262" s="48">
        <f>AE1262+AC1262+SUM($AB$1259:AB1262)+$AJ$1258-$AI$1266</f>
        <v>49.681144925870917</v>
      </c>
      <c r="AK1262" s="46"/>
      <c r="AL1262" s="86"/>
      <c r="AM1262" s="41"/>
      <c r="AN1262" s="41"/>
      <c r="AO1262" s="41"/>
      <c r="AP1262" s="41"/>
      <c r="AQ1262"/>
      <c r="AR1262" s="41"/>
      <c r="AT1262" s="41"/>
      <c r="AU1262" s="41"/>
      <c r="AW1262" s="22"/>
      <c r="AX1262" s="22"/>
      <c r="AY1262" s="22"/>
      <c r="AZ1262" s="22"/>
      <c r="BA1262" s="22"/>
      <c r="BB1262" s="22"/>
    </row>
    <row r="1263" spans="1:54" ht="14.4" x14ac:dyDescent="0.3">
      <c r="A1263" s="19"/>
      <c r="B1263" s="19"/>
      <c r="C1263" s="19"/>
      <c r="E1263" s="32">
        <v>41331.411805555559</v>
      </c>
      <c r="F1263" s="21">
        <f t="shared" si="1366"/>
        <v>1446.7291666666715</v>
      </c>
      <c r="G1263" s="21">
        <f t="shared" si="1377"/>
        <v>1446.7291666666715</v>
      </c>
      <c r="H1263" s="21"/>
      <c r="I1263" s="50">
        <v>1037</v>
      </c>
      <c r="J1263" s="21">
        <v>33442</v>
      </c>
      <c r="K1263" s="21">
        <v>13413</v>
      </c>
      <c r="L1263" s="21">
        <v>6</v>
      </c>
      <c r="M1263" s="51">
        <v>7.17</v>
      </c>
      <c r="N1263" s="40"/>
      <c r="O1263" s="40"/>
      <c r="P1263" s="40"/>
      <c r="R1263" s="22"/>
      <c r="S1263" s="22"/>
      <c r="T1263" s="22"/>
      <c r="U1263" s="52">
        <f t="shared" si="1367"/>
        <v>3.1979470152000783E-2</v>
      </c>
      <c r="V1263" s="52">
        <f t="shared" si="1368"/>
        <v>4.46677424445563</v>
      </c>
      <c r="W1263" s="52">
        <f t="shared" si="1369"/>
        <v>1.3637723369919995E-2</v>
      </c>
      <c r="X1263" s="247">
        <f>W1263+V1263+SUM($U$1259:U1263)</f>
        <v>4.5682202065661768</v>
      </c>
      <c r="Y1263" s="104">
        <f>W1263+V1263+SUM($U$1259:U1263)+$Y$1258-$X$1259</f>
        <v>17.980260393431504</v>
      </c>
      <c r="Z1263" s="42"/>
      <c r="AA1263" s="1">
        <f t="shared" si="1378"/>
        <v>2.7043053314260452E-2</v>
      </c>
      <c r="AB1263" s="41">
        <f t="shared" si="1370"/>
        <v>7.9732903960576321E-2</v>
      </c>
      <c r="AC1263" s="48">
        <f t="shared" si="1371"/>
        <v>11.136797456429223</v>
      </c>
      <c r="AD1263" s="48">
        <f t="shared" si="1372"/>
        <v>1.0085033837885851</v>
      </c>
      <c r="AE1263" s="48">
        <f t="shared" si="1373"/>
        <v>5.4771707705787467</v>
      </c>
      <c r="AF1263" s="48">
        <f t="shared" si="1374"/>
        <v>1.0085033837885848</v>
      </c>
      <c r="AG1263" s="238">
        <f t="shared" si="1375"/>
        <v>4.4668858538132685</v>
      </c>
      <c r="AH1263" s="48">
        <f t="shared" si="1376"/>
        <v>1.7815329768932203E-3</v>
      </c>
      <c r="AI1263" s="48">
        <f>AE1263+AC1263+SUM($AB$1259:AB1263)</f>
        <v>16.946644839899875</v>
      </c>
      <c r="AJ1263" s="48">
        <f>AE1263+AC1263+SUM($AB$1259:AB1263)+$AJ$1258-$AI$1266</f>
        <v>49.955126426708475</v>
      </c>
      <c r="AK1263" s="46"/>
      <c r="AL1263" s="86"/>
      <c r="AM1263" s="41"/>
      <c r="AN1263" s="41"/>
      <c r="AO1263" s="41"/>
      <c r="AP1263" s="41"/>
      <c r="AQ1263"/>
      <c r="AR1263" s="41"/>
      <c r="AT1263" s="41"/>
      <c r="AU1263" s="41"/>
      <c r="AW1263" s="22"/>
      <c r="AX1263" s="22"/>
      <c r="AY1263" s="22"/>
      <c r="AZ1263" s="22"/>
      <c r="BA1263" s="22"/>
      <c r="BB1263" s="22"/>
    </row>
    <row r="1264" spans="1:54" ht="14.4" x14ac:dyDescent="0.3">
      <c r="A1264" s="19"/>
      <c r="B1264" s="19"/>
      <c r="C1264" s="19"/>
      <c r="E1264" s="32">
        <v>41360.445833333331</v>
      </c>
      <c r="F1264" s="21">
        <f t="shared" si="1366"/>
        <v>1475.7631944444438</v>
      </c>
      <c r="G1264" s="21">
        <f t="shared" si="1377"/>
        <v>1475.7631944444438</v>
      </c>
      <c r="H1264" s="21"/>
      <c r="I1264" s="50">
        <v>1037</v>
      </c>
      <c r="J1264" s="21">
        <v>36123</v>
      </c>
      <c r="K1264" s="21">
        <v>15353</v>
      </c>
      <c r="L1264" s="21">
        <v>19</v>
      </c>
      <c r="M1264" s="51">
        <v>7.17</v>
      </c>
      <c r="N1264" s="40"/>
      <c r="O1264" s="40"/>
      <c r="P1264" s="40"/>
      <c r="R1264" s="22"/>
      <c r="S1264" s="22"/>
      <c r="T1264" s="22"/>
      <c r="U1264" s="52">
        <f t="shared" si="1367"/>
        <v>3.6604846435821077E-2</v>
      </c>
      <c r="V1264" s="52">
        <f t="shared" si="1368"/>
        <v>5.1128297155839322</v>
      </c>
      <c r="W1264" s="52">
        <f t="shared" si="1369"/>
        <v>1.5610226414551679E-2</v>
      </c>
      <c r="X1264" s="247">
        <f>W1264+V1264+SUM($U$1259:U1264)</f>
        <v>5.2528530271749325</v>
      </c>
      <c r="Y1264" s="104">
        <f>W1264+V1264+SUM($U$1259:U1264)+$Y$1258-$X$1259</f>
        <v>18.664893214040259</v>
      </c>
      <c r="Z1264" s="42"/>
      <c r="AA1264" s="1">
        <f t="shared" si="1378"/>
        <v>1.9793894125984021E-2</v>
      </c>
      <c r="AB1264" s="41">
        <f t="shared" si="1370"/>
        <v>8.6124983247649611E-2</v>
      </c>
      <c r="AC1264" s="48">
        <f t="shared" si="1371"/>
        <v>12.029619476065811</v>
      </c>
      <c r="AD1264" s="48">
        <f t="shared" si="1372"/>
        <v>1.0893537387893981</v>
      </c>
      <c r="AE1264" s="48">
        <f t="shared" si="1373"/>
        <v>5.9162681581728389</v>
      </c>
      <c r="AF1264" s="48">
        <f t="shared" si="1374"/>
        <v>1.0893537387893981</v>
      </c>
      <c r="AG1264" s="238">
        <f t="shared" si="1375"/>
        <v>4.8249900633125025</v>
      </c>
      <c r="AH1264" s="48">
        <f t="shared" si="1376"/>
        <v>1.9243560709381556E-3</v>
      </c>
      <c r="AI1264" s="48">
        <f>AE1264+AC1264+SUM($AB$1259:AB1264)</f>
        <v>18.364689230378207</v>
      </c>
      <c r="AJ1264" s="48">
        <f>AE1264+AC1264+SUM($AB$1259:AB1264)+$AJ$1258-$AI$1266</f>
        <v>51.373170817186804</v>
      </c>
      <c r="AK1264" s="46"/>
      <c r="AL1264" s="120">
        <f>LINEST(AJ1260:AJ1264,G1260:G1264,TRUE,TRUE)*120</f>
        <v>1.9189159874372224</v>
      </c>
      <c r="AM1264" s="25">
        <v>-5.35441015488529</v>
      </c>
      <c r="AN1264" s="25">
        <v>0.13346625657462763</v>
      </c>
      <c r="AQ1264"/>
      <c r="AR1264" s="25">
        <v>-106.2193943594088</v>
      </c>
      <c r="AS1264" s="25">
        <v>0.30237892759677826</v>
      </c>
      <c r="AW1264" s="22"/>
      <c r="AX1264" s="22"/>
      <c r="AY1264" s="22"/>
      <c r="AZ1264" s="22"/>
      <c r="BA1264" s="22"/>
      <c r="BB1264" s="22"/>
    </row>
    <row r="1265" spans="1:92" ht="14.4" x14ac:dyDescent="0.3">
      <c r="A1265" s="19"/>
      <c r="B1265" s="19"/>
      <c r="C1265" s="19"/>
      <c r="E1265" s="87">
        <v>41409.607638888891</v>
      </c>
      <c r="F1265" s="21">
        <f t="shared" si="1366"/>
        <v>1524.9250000000029</v>
      </c>
      <c r="G1265" s="21"/>
      <c r="H1265" s="21"/>
      <c r="I1265" s="21"/>
      <c r="L1265" s="21"/>
      <c r="M1265" s="51"/>
      <c r="N1265" s="40"/>
      <c r="O1265" s="40"/>
      <c r="P1265" s="40"/>
      <c r="R1265" s="22"/>
      <c r="S1265" s="22"/>
      <c r="T1265" s="22"/>
      <c r="U1265" s="52"/>
      <c r="V1265" s="52"/>
      <c r="W1265" s="52"/>
      <c r="X1265" s="247">
        <f>W1265+V1265+SUM($U$1259:U1265)</f>
        <v>0.12441308517644858</v>
      </c>
      <c r="Y1265" s="257">
        <f>LINEST(Y1262:Y1264,G1262:G1264)*(F1265-F1264)+Y1264</f>
        <v>19.536654291296653</v>
      </c>
      <c r="Z1265" s="154"/>
      <c r="AA1265" s="1">
        <f t="shared" si="1378"/>
        <v>1.8206779986864687E-2</v>
      </c>
      <c r="AB1265" s="41"/>
      <c r="AC1265" s="48"/>
      <c r="AD1265" s="48"/>
      <c r="AE1265" s="48"/>
      <c r="AF1265" s="48"/>
      <c r="AG1265" s="238"/>
      <c r="AH1265" s="48"/>
      <c r="AI1265" s="48"/>
      <c r="AJ1265" s="88">
        <f>LINEST(AJ1262:AJ1264,G1262:G1264)*(F1265-F1264)+AJ1264</f>
        <v>52.282387086569543</v>
      </c>
      <c r="AK1265" s="46"/>
      <c r="AL1265" s="86"/>
      <c r="AQ1265"/>
      <c r="AW1265" s="22"/>
      <c r="AX1265" s="22"/>
      <c r="AY1265" s="22"/>
      <c r="AZ1265" s="22"/>
      <c r="BA1265" s="22"/>
      <c r="BB1265" s="22"/>
    </row>
    <row r="1266" spans="1:92" ht="14.4" x14ac:dyDescent="0.3">
      <c r="A1266" s="19"/>
      <c r="B1266" s="19"/>
      <c r="C1266" s="19"/>
      <c r="E1266" s="32"/>
      <c r="F1266" s="21"/>
      <c r="G1266" s="21"/>
      <c r="H1266" s="21"/>
      <c r="I1266" s="21"/>
      <c r="L1266" s="21"/>
      <c r="M1266" s="21"/>
      <c r="N1266" s="40"/>
      <c r="O1266" s="40"/>
      <c r="P1266" s="40"/>
      <c r="R1266" s="22"/>
      <c r="S1266" s="22"/>
      <c r="T1266" s="22"/>
      <c r="U1266" s="52"/>
      <c r="V1266" s="52"/>
      <c r="W1266" s="52"/>
      <c r="X1266" s="247">
        <f>W1266+V1266+SUM($U$1259:U1266)</f>
        <v>0.12441308517644858</v>
      </c>
      <c r="Y1266" s="104"/>
      <c r="Z1266" s="42"/>
      <c r="AA1266" s="42"/>
      <c r="AB1266" s="41"/>
      <c r="AC1266" s="48"/>
      <c r="AD1266" s="48"/>
      <c r="AE1266" s="48"/>
      <c r="AF1266" s="48"/>
      <c r="AG1266" s="238"/>
      <c r="AH1266" s="186" t="s">
        <v>392</v>
      </c>
      <c r="AI1266" s="48">
        <f>AVERAGE(AI1289)</f>
        <v>2.6972079222667853</v>
      </c>
      <c r="AJ1266" s="48"/>
      <c r="AK1266" s="46"/>
      <c r="AL1266" s="86"/>
      <c r="AM1266" s="41"/>
      <c r="AN1266" s="41"/>
      <c r="AO1266" s="41"/>
      <c r="AP1266" s="41"/>
      <c r="AQ1266"/>
      <c r="AR1266" s="41"/>
      <c r="AT1266" s="41"/>
      <c r="AU1266" s="41"/>
      <c r="AW1266" s="22"/>
      <c r="AX1266" s="22"/>
      <c r="AY1266" s="22"/>
      <c r="AZ1266" s="22"/>
      <c r="BA1266" s="22"/>
      <c r="BB1266" s="22"/>
      <c r="BQ1266" s="42"/>
      <c r="BR1266" s="42"/>
      <c r="BS1266" s="42"/>
    </row>
    <row r="1267" spans="1:92" ht="14.4" x14ac:dyDescent="0.3">
      <c r="A1267" s="19"/>
      <c r="B1267" s="19"/>
      <c r="C1267" s="19"/>
      <c r="E1267" s="32"/>
      <c r="F1267" s="21"/>
      <c r="G1267" s="21"/>
      <c r="H1267" s="21"/>
      <c r="I1267" s="21"/>
      <c r="L1267" s="21"/>
      <c r="M1267" s="21"/>
      <c r="N1267" s="40"/>
      <c r="O1267" s="40"/>
      <c r="P1267" s="40"/>
      <c r="R1267" s="22"/>
      <c r="S1267" s="22"/>
      <c r="T1267" s="22"/>
      <c r="U1267" s="52"/>
      <c r="V1267" s="52"/>
      <c r="W1267" s="52"/>
      <c r="X1267" s="247"/>
      <c r="Y1267" s="104"/>
      <c r="Z1267" s="42"/>
      <c r="AA1267" s="42"/>
      <c r="AB1267" s="41"/>
      <c r="AC1267" s="48"/>
      <c r="AD1267" s="48"/>
      <c r="AE1267" s="48"/>
      <c r="AF1267" s="48"/>
      <c r="AG1267" s="238"/>
      <c r="AH1267" s="186"/>
      <c r="AI1267" s="48"/>
      <c r="AJ1267" s="48"/>
      <c r="AK1267" s="46"/>
      <c r="AL1267" s="86"/>
      <c r="AM1267" s="41"/>
      <c r="AN1267" s="41"/>
      <c r="AO1267" s="41"/>
      <c r="AP1267" s="41"/>
      <c r="AQ1267"/>
      <c r="AR1267" s="41"/>
      <c r="AT1267" s="41"/>
      <c r="AU1267" s="41"/>
      <c r="AW1267" s="22"/>
      <c r="AX1267" s="22"/>
      <c r="AY1267" s="22"/>
      <c r="AZ1267" s="22"/>
      <c r="BA1267" s="22"/>
      <c r="BB1267" s="22"/>
      <c r="BQ1267" s="42"/>
      <c r="BR1267" s="42"/>
      <c r="BS1267" s="42"/>
    </row>
    <row r="1268" spans="1:92" ht="14.4" x14ac:dyDescent="0.3">
      <c r="A1268" s="19"/>
      <c r="B1268" s="19"/>
      <c r="C1268" s="19"/>
      <c r="D1268" s="22" t="s">
        <v>187</v>
      </c>
      <c r="E1268" s="32">
        <v>41408.4375</v>
      </c>
      <c r="F1268" s="21">
        <f t="shared" ref="F1268:F1284" si="1379">E1268-E$1220</f>
        <v>1523.7548611111124</v>
      </c>
      <c r="G1268" s="21"/>
      <c r="H1268" s="21"/>
      <c r="I1268" s="21"/>
      <c r="L1268" s="21"/>
      <c r="M1268" s="51"/>
      <c r="N1268" s="40"/>
      <c r="O1268" s="1" t="s">
        <v>360</v>
      </c>
      <c r="P1268" s="40">
        <v>47.127812163182156</v>
      </c>
      <c r="R1268" s="22"/>
      <c r="S1268" s="22"/>
      <c r="T1268" s="22"/>
      <c r="U1268" s="52"/>
      <c r="V1268" s="52"/>
      <c r="W1268" s="52"/>
      <c r="X1268" s="247"/>
      <c r="Y1268" s="104"/>
      <c r="Z1268" s="42"/>
      <c r="AA1268" s="42"/>
      <c r="AB1268" s="41"/>
      <c r="AC1268" s="48"/>
      <c r="AD1268" s="48"/>
      <c r="AE1268" s="48"/>
      <c r="AF1268" s="48"/>
      <c r="AG1268" s="238"/>
      <c r="AH1268" s="48"/>
      <c r="AI1268" s="48"/>
      <c r="AJ1268" s="48"/>
      <c r="AK1268" s="46"/>
      <c r="AL1268" s="86"/>
      <c r="AM1268" s="41"/>
      <c r="AN1268" s="41"/>
      <c r="AO1268" s="41"/>
      <c r="AP1268" s="41"/>
      <c r="AQ1268"/>
      <c r="AR1268" s="41"/>
      <c r="AT1268" s="41"/>
      <c r="AU1268" s="41"/>
      <c r="AW1268" s="22"/>
      <c r="AX1268" s="22"/>
      <c r="AY1268" s="22"/>
      <c r="AZ1268" s="22"/>
      <c r="BA1268" s="22"/>
      <c r="BB1268" s="22"/>
      <c r="CM1268" s="89">
        <f>CH1268/$P$1268</f>
        <v>0</v>
      </c>
      <c r="CN1268" s="89">
        <f>CI1268/$P$1268</f>
        <v>0</v>
      </c>
    </row>
    <row r="1269" spans="1:92" ht="14.4" x14ac:dyDescent="0.3">
      <c r="A1269" s="19"/>
      <c r="B1269" s="19"/>
      <c r="C1269" s="19"/>
      <c r="E1269" s="32">
        <v>41409.607638888891</v>
      </c>
      <c r="F1269" s="21">
        <f t="shared" si="1379"/>
        <v>1524.9250000000029</v>
      </c>
      <c r="G1269" s="21">
        <f t="shared" ref="G1269:G1284" si="1380">E1269-$E$1269</f>
        <v>0</v>
      </c>
      <c r="H1269" s="21"/>
      <c r="I1269" s="50">
        <v>1037</v>
      </c>
      <c r="J1269" s="21">
        <v>6428</v>
      </c>
      <c r="K1269" s="21">
        <v>183.2</v>
      </c>
      <c r="L1269" s="21">
        <v>20</v>
      </c>
      <c r="M1269" s="51">
        <v>7.17</v>
      </c>
      <c r="N1269" s="40"/>
      <c r="O1269" s="40"/>
      <c r="P1269" s="40"/>
      <c r="R1269" s="22"/>
      <c r="S1269" s="22"/>
      <c r="T1269" s="22"/>
      <c r="U1269" s="52">
        <f t="shared" ref="U1269:U1294" si="1381">($A$5*I1269/1000/$A$3*K1269)/$P$1219</f>
        <v>4.3678811092570966E-4</v>
      </c>
      <c r="V1269" s="52">
        <f t="shared" ref="V1269:V1294" si="1382">($T$1219*I1269/1000/$A$3*K1269)/$P$1219</f>
        <v>6.1008949644693306E-2</v>
      </c>
      <c r="W1269" s="52">
        <f t="shared" ref="W1269:W1294" si="1383">($A$36*$R$1219*K1269*I1269/1000000)/$P$1219</f>
        <v>1.862693596786209E-4</v>
      </c>
      <c r="X1269" s="247">
        <f>W1269+V1269+SUM($U$1268:U1269)</f>
        <v>6.1632007115297635E-2</v>
      </c>
      <c r="Y1269" s="258">
        <v>0</v>
      </c>
      <c r="Z1269" s="155"/>
      <c r="AA1269" s="155"/>
      <c r="AB1269" s="41">
        <f t="shared" ref="AB1269:AB1294" si="1384">($A$5*I1269/1000/$A$3*J1269)/$P$1219</f>
        <v>1.5325731315668459E-2</v>
      </c>
      <c r="AC1269" s="48">
        <f t="shared" ref="AC1269:AC1294" si="1385">($T$1219*I1269/1000/$A$3*J1269)/$P$1219</f>
        <v>2.140641530109654</v>
      </c>
      <c r="AD1269" s="48">
        <f t="shared" ref="AD1269:AD1294" si="1386">($A$4*$R$1219/1000*J1269/1000000*I1269/1000*1000000)/$P$1219</f>
        <v>0.19384784854353879</v>
      </c>
      <c r="AE1269" s="48">
        <f t="shared" ref="AE1269:AE1294" si="1387">($A$4*((I1269/1000)*J1269/10^6)*(1+($A$18/(10^-M1269))+(($A$18*$A$19)/(10^-M1269)^2))*1000000)*$R$1219/1000/$P$1219</f>
        <v>1.0527855305687515</v>
      </c>
      <c r="AF1269" s="48">
        <f t="shared" ref="AF1269:AF1294" si="1388">AE1269/(1+($A$18/(10^-M1269))+(($A$18*$A$19)/(10^-M1269)^2))*1</f>
        <v>0.19384784854353879</v>
      </c>
      <c r="AG1269" s="238">
        <f t="shared" ref="AG1269:AG1294" si="1389">AE1269/(1+($A$18/(10^-M1269))+(($A$18*$A$19)/(10^-M1269)^2))*($A$18/(10^-M1269))</f>
        <v>0.85859524754236272</v>
      </c>
      <c r="AH1269" s="48">
        <f t="shared" ref="AH1269:AH1294" si="1390">AE1269/(1+($A$18/(10^-M1269))+(($A$18*$A$19)/(10^-M1269)^2))*(($A$18*$A$19)/(10^-M1269)^2)</f>
        <v>3.4243448284999764E-4</v>
      </c>
      <c r="AI1269" s="48">
        <f>AE1269+AC1269+SUM($AB$1268:AB1269)</f>
        <v>3.2087527919940735</v>
      </c>
      <c r="AJ1269" s="130">
        <v>0</v>
      </c>
      <c r="AK1269" s="46"/>
      <c r="AL1269" s="86"/>
      <c r="AM1269" s="25">
        <v>6.077</v>
      </c>
      <c r="AN1269" s="25">
        <v>7.0710678118653244E-3</v>
      </c>
      <c r="AQ1269"/>
      <c r="AR1269" s="92">
        <v>-106.2193943594088</v>
      </c>
      <c r="AT1269" s="173"/>
      <c r="AU1269" s="173"/>
      <c r="AV1269" s="41"/>
      <c r="AW1269" s="86"/>
      <c r="AX1269" s="86"/>
      <c r="AY1269" s="86">
        <f t="shared" ref="AY1269:AY1286" si="1391">(1/(1/((AM1269/1000+1)*0.0112372)+1))*AI1269</f>
        <v>3.5870978738663593E-2</v>
      </c>
      <c r="AZ1269" s="86">
        <f t="shared" ref="AZ1269:AZ1286" si="1392">(1-(1/(1/((AM1269/1000+1)*0.0112372)+1)))*AI1269</f>
        <v>3.17288181325541</v>
      </c>
      <c r="BA1269" s="86"/>
      <c r="BB1269" s="86"/>
      <c r="BC1269" s="89"/>
      <c r="BD1269" s="89"/>
      <c r="BE1269" s="41"/>
      <c r="BF1269" s="89"/>
      <c r="BG1269" s="89"/>
      <c r="BH1269" s="89"/>
      <c r="BI1269" s="89"/>
      <c r="BJ1269" s="41"/>
      <c r="BK1269" s="89"/>
      <c r="BL1269" s="89"/>
      <c r="BM1269" s="89"/>
      <c r="BN1269" s="41"/>
      <c r="BO1269" s="89"/>
      <c r="BP1269" s="86">
        <f t="shared" ref="BP1269:BP1286" si="1393">(1/(1/((AR1269/1000+1)*0.0112372)+1))*X1269</f>
        <v>6.1285146821667103E-4</v>
      </c>
      <c r="BQ1269" s="86">
        <f t="shared" ref="BQ1269:BQ1286" si="1394">(1-(1/(1/((AR1269/1000+1)*0.0112372)+1)))*X1269</f>
        <v>6.1019155647080964E-2</v>
      </c>
      <c r="BR1269" s="42"/>
      <c r="BS1269" s="42"/>
      <c r="BT1269" s="85"/>
      <c r="BU1269" s="89"/>
      <c r="BV1269" s="41"/>
      <c r="BW1269" s="42"/>
      <c r="BX1269" s="42"/>
      <c r="BY1269" s="99"/>
      <c r="BZ1269" s="99"/>
      <c r="CA1269" s="41"/>
      <c r="CB1269" s="89"/>
      <c r="CC1269" s="89"/>
      <c r="CH1269" s="42">
        <v>0</v>
      </c>
      <c r="CI1269" s="89">
        <v>0</v>
      </c>
      <c r="CJ1269" s="89">
        <v>0</v>
      </c>
      <c r="CK1269" s="42">
        <v>0</v>
      </c>
      <c r="CM1269" s="89">
        <f t="shared" ref="CM1269:CM1294" si="1395">CH1269/$P$1268</f>
        <v>0</v>
      </c>
      <c r="CN1269" s="89">
        <f t="shared" ref="CN1269:CN1294" si="1396">CI1269/$P$1268</f>
        <v>0</v>
      </c>
    </row>
    <row r="1270" spans="1:92" ht="14.4" x14ac:dyDescent="0.3">
      <c r="A1270" s="19"/>
      <c r="B1270" s="19"/>
      <c r="C1270" s="19"/>
      <c r="E1270" s="32">
        <v>41415.570138888892</v>
      </c>
      <c r="F1270" s="21">
        <f t="shared" si="1379"/>
        <v>1530.8875000000044</v>
      </c>
      <c r="G1270" s="21">
        <f t="shared" si="1380"/>
        <v>5.9625000000014552</v>
      </c>
      <c r="H1270" s="21"/>
      <c r="I1270" s="50">
        <v>1037</v>
      </c>
      <c r="J1270" s="21">
        <v>10251</v>
      </c>
      <c r="K1270" s="21">
        <v>893.8</v>
      </c>
      <c r="L1270" s="21">
        <v>20</v>
      </c>
      <c r="M1270" s="51">
        <v>7.17</v>
      </c>
      <c r="N1270" s="40"/>
      <c r="O1270" s="40"/>
      <c r="P1270" s="40"/>
      <c r="R1270" s="22"/>
      <c r="S1270" s="22"/>
      <c r="T1270" s="22"/>
      <c r="U1270" s="52">
        <f t="shared" si="1381"/>
        <v>2.1310109909683369E-3</v>
      </c>
      <c r="V1270" s="52">
        <f t="shared" si="1382"/>
        <v>0.29765174231674063</v>
      </c>
      <c r="W1270" s="52">
        <f t="shared" si="1383"/>
        <v>9.0877485633597912E-4</v>
      </c>
      <c r="X1270" s="247">
        <f>W1270+V1270+SUM($U$1268:U1270)</f>
        <v>0.30112831627497066</v>
      </c>
      <c r="Y1270" s="104">
        <f>W1270+V1270+SUM($U$1269:U1270)-$X$1269</f>
        <v>0.23949630915967302</v>
      </c>
      <c r="Z1270" s="42"/>
      <c r="AA1270" s="42"/>
      <c r="AB1270" s="41">
        <f t="shared" si="1384"/>
        <v>2.4440583652289575E-2</v>
      </c>
      <c r="AC1270" s="48">
        <f t="shared" si="1385"/>
        <v>3.4137704301733143</v>
      </c>
      <c r="AD1270" s="48">
        <f t="shared" si="1386"/>
        <v>0.30913725815491849</v>
      </c>
      <c r="AE1270" s="48">
        <f t="shared" si="1387"/>
        <v>1.6789210444711058</v>
      </c>
      <c r="AF1270" s="48">
        <f t="shared" si="1388"/>
        <v>0.30913725815491844</v>
      </c>
      <c r="AG1270" s="238">
        <f t="shared" si="1389"/>
        <v>1.3692376917480955</v>
      </c>
      <c r="AH1270" s="48">
        <f t="shared" si="1390"/>
        <v>5.4609456809199207E-4</v>
      </c>
      <c r="AI1270" s="48">
        <f>AE1270+AC1270+SUM($AB$1268:AB1270)</f>
        <v>5.1324577896123778</v>
      </c>
      <c r="AJ1270" s="48">
        <f>AE1270+AC1270+SUM($AB$1269:AB1270)-$AI$1269</f>
        <v>1.9237049976183043</v>
      </c>
      <c r="AK1270" s="46"/>
      <c r="AL1270" s="86"/>
      <c r="AM1270" s="25">
        <v>18.933</v>
      </c>
      <c r="AN1270" s="25">
        <v>0.3068843430350533</v>
      </c>
      <c r="AQ1270">
        <v>194</v>
      </c>
      <c r="AR1270" s="25">
        <v>-61.037999999999997</v>
      </c>
      <c r="AS1270" s="25">
        <v>7.0710678118655765E-2</v>
      </c>
      <c r="AT1270" s="41"/>
      <c r="AU1270" s="41"/>
      <c r="AV1270" s="41">
        <f t="shared" ref="AV1270:AV1286" si="1397">AJ1270-BA1270-BB1270</f>
        <v>0</v>
      </c>
      <c r="AW1270" s="86">
        <f t="shared" ref="AW1270:AW1286" si="1398">(1/(1/((AM1270/1000+1)*0.0112372)+1))*AE1270</f>
        <v>1.9005951307255645E-2</v>
      </c>
      <c r="AX1270" s="86">
        <f t="shared" ref="AX1270:AX1286" si="1399">(1-(1/(1/((AM1270/1000+1)*0.0112372)+1)))*AE1270</f>
        <v>1.6599150931638502</v>
      </c>
      <c r="AY1270" s="86">
        <f t="shared" si="1391"/>
        <v>5.8101149638425761E-2</v>
      </c>
      <c r="AZ1270" s="86">
        <f t="shared" si="1392"/>
        <v>5.0743566399739519</v>
      </c>
      <c r="BA1270" s="131">
        <f>AY1270-$AY$1269</f>
        <v>2.2230170899762168E-2</v>
      </c>
      <c r="BB1270" s="131">
        <f>AZ1270-$AZ$1269</f>
        <v>1.901474826718542</v>
      </c>
      <c r="BC1270" s="89">
        <f>BA1270-BA1269</f>
        <v>2.2230170899762168E-2</v>
      </c>
      <c r="BD1270" s="89">
        <f>BB1270-BB1269</f>
        <v>1.901474826718542</v>
      </c>
      <c r="BE1270" s="41">
        <f>1000*(((BC1270)/((BD1270))/0.0112372-1))</f>
        <v>40.38506868796987</v>
      </c>
      <c r="BF1270" s="89">
        <f>(BE1270-$B$10)/($AM$1264-$B$10)</f>
        <v>0.94129301837586377</v>
      </c>
      <c r="BG1270" s="89">
        <f>1-BF1270</f>
        <v>5.8706981624136234E-2</v>
      </c>
      <c r="BH1270" s="89">
        <f>BF1270*($AJ1270-$AJ1269)</f>
        <v>1.8107700836728675</v>
      </c>
      <c r="BI1270" s="89">
        <f>BG1270*($AJ1270-$AJ1269)</f>
        <v>0.11293491394543682</v>
      </c>
      <c r="BJ1270" s="41">
        <f>1000*((BA1270/BB1270)/0.0112372-1)</f>
        <v>40.38506868796987</v>
      </c>
      <c r="BK1270" s="89">
        <f>(BJ1270-$B$10)/($AM$1264-$B$10)</f>
        <v>0.94129301837586377</v>
      </c>
      <c r="BL1270" s="89">
        <f>1-BK1270</f>
        <v>5.8706981624136234E-2</v>
      </c>
      <c r="BM1270" s="89">
        <f t="shared" ref="BM1270:BM1286" si="1400">Y1270-BR1270-BS1270</f>
        <v>0</v>
      </c>
      <c r="BN1270" s="86">
        <f t="shared" ref="BN1270:BN1286" si="1401">(1/(1/((AR1270/1000+1)*0.0112372)+1))*W1270</f>
        <v>9.4886420379798011E-6</v>
      </c>
      <c r="BO1270" s="86">
        <f t="shared" ref="BO1270:BO1286" si="1402">(1-(1/(1/((AR1270/1000+1)*0.0112372)+1)))*W1270</f>
        <v>8.9928621429799928E-4</v>
      </c>
      <c r="BP1270" s="86">
        <f t="shared" si="1393"/>
        <v>3.1441217598744881E-3</v>
      </c>
      <c r="BQ1270" s="86">
        <f t="shared" si="1394"/>
        <v>0.29798419451509617</v>
      </c>
      <c r="BR1270" s="131">
        <f>BP1270-$BP$1269</f>
        <v>2.5312702916578172E-3</v>
      </c>
      <c r="BS1270" s="131">
        <f>BQ1270-$BQ$1269</f>
        <v>0.2369650388680152</v>
      </c>
      <c r="BT1270" s="89">
        <f>BR1270-BR1269</f>
        <v>2.5312702916578172E-3</v>
      </c>
      <c r="BU1270" s="89">
        <f>BS1270-BS1269</f>
        <v>0.2369650388680152</v>
      </c>
      <c r="BV1270" s="41">
        <f t="shared" ref="BV1270:BV1281" si="1403">1000*((BT1270/BU1270)/0.0112372-1)</f>
        <v>-49.403665467197989</v>
      </c>
      <c r="BW1270" s="89" t="e">
        <f t="shared" ref="BW1270:BW1286" si="1404">(BV1270-$P$1067)/($AR$1264-$P$1067)</f>
        <v>#REF!</v>
      </c>
      <c r="BX1270" s="42" t="e">
        <f t="shared" ref="BX1270:BX1284" si="1405">1-BW1270</f>
        <v>#REF!</v>
      </c>
      <c r="BY1270" s="89" t="e">
        <f t="shared" ref="BY1270:BZ1284" si="1406">BW1270*($X1270-$X1269)</f>
        <v>#REF!</v>
      </c>
      <c r="BZ1270" s="89" t="e">
        <f t="shared" si="1406"/>
        <v>#REF!</v>
      </c>
      <c r="CA1270" s="41">
        <f t="shared" ref="CA1270:CA1284" si="1407">1000*((BR1270/BS1270/0.0112372-1))</f>
        <v>-49.403665467197989</v>
      </c>
      <c r="CB1270" s="89" t="e">
        <f t="shared" ref="CB1270:CB1289" si="1408">(CA1270-$P$1067)/($AR$1264-$P$1067)</f>
        <v>#REF!</v>
      </c>
      <c r="CC1270" s="89" t="e">
        <f>1-CB1270</f>
        <v>#REF!</v>
      </c>
      <c r="CD1270" s="41" t="e">
        <f>CK1270+CJ1270</f>
        <v>#REF!</v>
      </c>
      <c r="CE1270" s="41" t="e">
        <f>CH1270+CI1270</f>
        <v>#REF!</v>
      </c>
      <c r="CF1270" s="42" t="e">
        <f>CK1270*13.49+CJ1270</f>
        <v>#REF!</v>
      </c>
      <c r="CG1270" s="42" t="e">
        <f>CH1270*13.49+CI1270</f>
        <v>#REF!</v>
      </c>
      <c r="CH1270" s="42" t="e">
        <f t="shared" ref="CH1270:CH1285" si="1409">CC1270*$Y1270</f>
        <v>#REF!</v>
      </c>
      <c r="CI1270" s="89">
        <f>BL1270*$AJ1270</f>
        <v>0.11293491394543682</v>
      </c>
      <c r="CJ1270" s="89">
        <f>BK1270*$AJ1270</f>
        <v>1.8107700836728675</v>
      </c>
      <c r="CK1270" s="42" t="e">
        <f t="shared" ref="CK1270:CK1285" si="1410">CB1270*$Y1270</f>
        <v>#REF!</v>
      </c>
      <c r="CM1270" s="89" t="e">
        <f t="shared" si="1395"/>
        <v>#REF!</v>
      </c>
      <c r="CN1270" s="89">
        <f t="shared" si="1396"/>
        <v>2.3963538463104258E-3</v>
      </c>
    </row>
    <row r="1271" spans="1:92" ht="14.4" x14ac:dyDescent="0.3">
      <c r="A1271" s="19"/>
      <c r="B1271" s="19"/>
      <c r="C1271" s="19"/>
      <c r="E1271" s="32">
        <v>41423.469444444447</v>
      </c>
      <c r="F1271" s="21">
        <f t="shared" si="1379"/>
        <v>1538.7868055555591</v>
      </c>
      <c r="G1271" s="21">
        <f t="shared" si="1380"/>
        <v>13.861805555556202</v>
      </c>
      <c r="H1271" s="21"/>
      <c r="I1271" s="50">
        <v>1037</v>
      </c>
      <c r="J1271" s="21">
        <v>11207</v>
      </c>
      <c r="K1271" s="21">
        <v>1319</v>
      </c>
      <c r="L1271" s="21">
        <v>7</v>
      </c>
      <c r="M1271" s="51">
        <v>7.17</v>
      </c>
      <c r="N1271" s="40"/>
      <c r="O1271" s="40"/>
      <c r="P1271" s="40"/>
      <c r="R1271" s="22"/>
      <c r="S1271" s="22"/>
      <c r="T1271" s="22"/>
      <c r="U1271" s="52">
        <f t="shared" si="1381"/>
        <v>3.1447790300819381E-3</v>
      </c>
      <c r="V1271" s="52">
        <f t="shared" si="1382"/>
        <v>0.43925111671042838</v>
      </c>
      <c r="W1271" s="52">
        <f t="shared" si="1383"/>
        <v>1.3410987195202021E-3</v>
      </c>
      <c r="X1271" s="247">
        <f>W1271+V1271+SUM($U$1268:U1271)</f>
        <v>0.4463047935619246</v>
      </c>
      <c r="Y1271" s="104">
        <f>W1271+V1271+SUM($U$1269:U1271)-$X$1269</f>
        <v>0.38467278644662695</v>
      </c>
      <c r="Z1271" s="42"/>
      <c r="AA1271" s="42"/>
      <c r="AB1271" s="41">
        <f t="shared" si="1384"/>
        <v>2.6719892790089673E-2</v>
      </c>
      <c r="AC1271" s="48">
        <f t="shared" si="1385"/>
        <v>3.7321359097602507</v>
      </c>
      <c r="AD1271" s="48">
        <f t="shared" si="1386"/>
        <v>0.33796714975535769</v>
      </c>
      <c r="AE1271" s="48">
        <f t="shared" si="1387"/>
        <v>1.8354958682457991</v>
      </c>
      <c r="AF1271" s="48">
        <f t="shared" si="1388"/>
        <v>0.33796714975535769</v>
      </c>
      <c r="AG1271" s="238">
        <f t="shared" si="1389"/>
        <v>1.4969316955829588</v>
      </c>
      <c r="AH1271" s="48">
        <f t="shared" si="1390"/>
        <v>5.9702290748287552E-4</v>
      </c>
      <c r="AI1271" s="48">
        <f>AE1271+AC1271+SUM($AB$1268:AB1271)</f>
        <v>5.6341179857640968</v>
      </c>
      <c r="AJ1271" s="48">
        <f>AE1271+AC1271+SUM($AB$1269:AB1271)-$AI$1269</f>
        <v>2.4253651937700234</v>
      </c>
      <c r="AK1271" s="46"/>
      <c r="AL1271" s="86"/>
      <c r="AM1271" s="25">
        <v>24.886499999999998</v>
      </c>
      <c r="AN1271" s="25">
        <v>0.1209152595829017</v>
      </c>
      <c r="AQ1271">
        <v>270</v>
      </c>
      <c r="AR1271" s="25">
        <v>-57.835999999999999</v>
      </c>
      <c r="AS1271" s="25">
        <v>0.33375440072110751</v>
      </c>
      <c r="AT1271" s="41"/>
      <c r="AU1271" s="41"/>
      <c r="AV1271" s="41">
        <f t="shared" si="1397"/>
        <v>0</v>
      </c>
      <c r="AW1271" s="86">
        <f t="shared" si="1398"/>
        <v>2.0898454531005261E-2</v>
      </c>
      <c r="AX1271" s="86">
        <f t="shared" si="1399"/>
        <v>1.814597413714794</v>
      </c>
      <c r="AY1271" s="86">
        <f t="shared" si="1391"/>
        <v>6.4148528245034586E-2</v>
      </c>
      <c r="AZ1271" s="86">
        <f t="shared" si="1392"/>
        <v>5.5699694575190621</v>
      </c>
      <c r="BA1271" s="86">
        <f t="shared" ref="BA1271:BA1284" si="1411">AY1271-$AY$1269</f>
        <v>2.8277549506370993E-2</v>
      </c>
      <c r="BB1271" s="86">
        <f t="shared" ref="BB1271:BB1284" si="1412">AZ1271-$AZ$1269</f>
        <v>2.3970876442636522</v>
      </c>
      <c r="BC1271" s="89">
        <f>BA1271-BA1270</f>
        <v>6.0473786066088248E-3</v>
      </c>
      <c r="BD1271" s="89">
        <f>BB1271-BB1270</f>
        <v>0.49561281754511022</v>
      </c>
      <c r="BE1271" s="41">
        <f>1000*(((BC1271)/((BD1271))/0.0112372-1))</f>
        <v>85.841707748101072</v>
      </c>
      <c r="BF1271" s="89">
        <f>(BE1271-$B$10)/($AM$1264-$B$10)</f>
        <v>0.88294906384226368</v>
      </c>
      <c r="BG1271" s="89">
        <f>1-BF1271</f>
        <v>0.11705093615773632</v>
      </c>
      <c r="BH1271" s="89">
        <f>BF1271*($AJ1271-$AJ1270)</f>
        <v>0.44294040055908673</v>
      </c>
      <c r="BI1271" s="89">
        <f>BG1271*($AJ1271-$AJ1270)</f>
        <v>5.8719795592632351E-2</v>
      </c>
      <c r="BJ1271" s="41">
        <f>1000*((BA1271/BB1271)/0.0112372-1)</f>
        <v>49.783512259541141</v>
      </c>
      <c r="BK1271" s="89">
        <f>(BJ1271-$B$10)/($AM$1264-$B$10)</f>
        <v>0.92923004197100911</v>
      </c>
      <c r="BL1271" s="89">
        <f>1-BK1271</f>
        <v>7.0769958028990887E-2</v>
      </c>
      <c r="BM1271" s="89">
        <f t="shared" si="1400"/>
        <v>0</v>
      </c>
      <c r="BN1271" s="86">
        <f t="shared" si="1401"/>
        <v>1.4049845042204091E-5</v>
      </c>
      <c r="BO1271" s="86">
        <f t="shared" si="1402"/>
        <v>1.327048874477998E-3</v>
      </c>
      <c r="BP1271" s="86">
        <f t="shared" si="1393"/>
        <v>4.6756537008560382E-3</v>
      </c>
      <c r="BQ1271" s="86">
        <f t="shared" si="1394"/>
        <v>0.44162913986106855</v>
      </c>
      <c r="BR1271" s="86">
        <f t="shared" ref="BR1271:BR1284" si="1413">BP1271-$BP$1269</f>
        <v>4.0628022326393669E-3</v>
      </c>
      <c r="BS1271" s="86">
        <f t="shared" ref="BS1271:BS1284" si="1414">BQ1271-$BQ$1269</f>
        <v>0.38060998421398762</v>
      </c>
      <c r="BT1271" s="89">
        <f t="shared" ref="BT1271:BU1282" si="1415">BR1271-BR1270</f>
        <v>1.5315319409815497E-3</v>
      </c>
      <c r="BU1271" s="89">
        <f t="shared" si="1415"/>
        <v>0.14364494534597241</v>
      </c>
      <c r="BV1271" s="41">
        <f t="shared" si="1403"/>
        <v>-51.193612490023966</v>
      </c>
      <c r="BW1271" s="89" t="e">
        <f t="shared" si="1404"/>
        <v>#REF!</v>
      </c>
      <c r="BX1271" s="42" t="e">
        <f t="shared" si="1405"/>
        <v>#REF!</v>
      </c>
      <c r="BY1271" s="89" t="e">
        <f t="shared" si="1406"/>
        <v>#REF!</v>
      </c>
      <c r="BZ1271" s="89" t="e">
        <f t="shared" si="1406"/>
        <v>#REF!</v>
      </c>
      <c r="CA1271" s="41">
        <f t="shared" si="1407"/>
        <v>-50.079204346707428</v>
      </c>
      <c r="CB1271" s="89" t="e">
        <f t="shared" si="1408"/>
        <v>#REF!</v>
      </c>
      <c r="CC1271" s="89" t="e">
        <f t="shared" ref="CC1271:CC1282" si="1416">1-CB1271</f>
        <v>#REF!</v>
      </c>
      <c r="CD1271" s="41" t="e">
        <f>CK1271+CJ1271</f>
        <v>#REF!</v>
      </c>
      <c r="CE1271" s="41" t="e">
        <f>CH1271+CI1271</f>
        <v>#REF!</v>
      </c>
      <c r="CF1271" s="42" t="e">
        <f>CK1271*13.49+CJ1271</f>
        <v>#REF!</v>
      </c>
      <c r="CG1271" s="42" t="e">
        <f>CH1271*13.49+CI1271</f>
        <v>#REF!</v>
      </c>
      <c r="CH1271" s="42" t="e">
        <f t="shared" si="1409"/>
        <v>#REF!</v>
      </c>
      <c r="CI1271" s="89">
        <f>BL1271*$AJ1271</f>
        <v>0.17164299296807992</v>
      </c>
      <c r="CJ1271" s="89">
        <f>BK1271*$AJ1271</f>
        <v>2.2537222008019433</v>
      </c>
      <c r="CK1271" s="42" t="e">
        <f t="shared" si="1410"/>
        <v>#REF!</v>
      </c>
      <c r="CM1271" s="89" t="e">
        <f t="shared" si="1395"/>
        <v>#REF!</v>
      </c>
      <c r="CN1271" s="89">
        <f t="shared" si="1396"/>
        <v>3.6420742888245775E-3</v>
      </c>
    </row>
    <row r="1272" spans="1:92" ht="14.4" x14ac:dyDescent="0.3">
      <c r="A1272" s="19"/>
      <c r="B1272" s="19"/>
      <c r="C1272" s="19"/>
      <c r="E1272" s="32">
        <v>41431.574999999997</v>
      </c>
      <c r="F1272" s="21">
        <f t="shared" si="1379"/>
        <v>1546.8923611111095</v>
      </c>
      <c r="G1272" s="21">
        <f t="shared" si="1380"/>
        <v>21.967361111106584</v>
      </c>
      <c r="H1272" s="112">
        <v>2</v>
      </c>
      <c r="I1272" s="21">
        <v>1052</v>
      </c>
      <c r="J1272" s="21">
        <v>11846.6</v>
      </c>
      <c r="K1272" s="21">
        <v>1773.0720200000001</v>
      </c>
      <c r="L1272" s="21">
        <v>19</v>
      </c>
      <c r="M1272" s="51">
        <v>7.17</v>
      </c>
      <c r="N1272" s="40"/>
      <c r="O1272" s="40"/>
      <c r="P1272" s="40"/>
      <c r="R1272" s="22"/>
      <c r="S1272" s="22"/>
      <c r="T1272" s="22"/>
      <c r="U1272" s="52">
        <f t="shared" si="1381"/>
        <v>4.2885324363974315E-3</v>
      </c>
      <c r="V1272" s="52">
        <f t="shared" si="1382"/>
        <v>0.59900636697115872</v>
      </c>
      <c r="W1272" s="52">
        <f t="shared" si="1383"/>
        <v>1.8288551609057233E-3</v>
      </c>
      <c r="X1272" s="247">
        <f>W1272+V1272+SUM($U$1268:U1272)</f>
        <v>0.6108363327004378</v>
      </c>
      <c r="Y1272" s="104">
        <f>W1272+V1272+SUM($U$1269:U1272)-$X$1269</f>
        <v>0.54920432558514021</v>
      </c>
      <c r="Z1272" s="42"/>
      <c r="AA1272" s="42"/>
      <c r="AB1272" s="41">
        <f t="shared" si="1384"/>
        <v>2.8653392410436778E-2</v>
      </c>
      <c r="AC1272" s="48">
        <f t="shared" si="1385"/>
        <v>4.0021999935234041</v>
      </c>
      <c r="AD1272" s="48">
        <f t="shared" si="1386"/>
        <v>0.36242306209285563</v>
      </c>
      <c r="AE1272" s="48">
        <f t="shared" si="1387"/>
        <v>1.9683156588146535</v>
      </c>
      <c r="AF1272" s="48">
        <f t="shared" si="1388"/>
        <v>0.3624230620928558</v>
      </c>
      <c r="AG1272" s="238">
        <f t="shared" si="1389"/>
        <v>1.6052523721602505</v>
      </c>
      <c r="AH1272" s="48">
        <f t="shared" si="1390"/>
        <v>6.4022456154732644E-4</v>
      </c>
      <c r="AI1272" s="48">
        <f>AE1272+AC1272+SUM($AB$1268:AB1272)</f>
        <v>6.0656552525065424</v>
      </c>
      <c r="AJ1272" s="48">
        <f>AE1272+AC1272+SUM($AB$1269:AB1272)-$AI$1269</f>
        <v>2.8569024605124689</v>
      </c>
      <c r="AK1272" s="46"/>
      <c r="AL1272" s="86"/>
      <c r="AM1272" s="92">
        <f>AM1271</f>
        <v>24.886499999999998</v>
      </c>
      <c r="AN1272"/>
      <c r="AO1272"/>
      <c r="AP1272"/>
      <c r="AQ1272">
        <v>1200</v>
      </c>
      <c r="AR1272" s="25">
        <v>-56.021666666666668</v>
      </c>
      <c r="AS1272" s="25">
        <v>8.933955202235884E-2</v>
      </c>
      <c r="AV1272" s="41">
        <f t="shared" si="1397"/>
        <v>0</v>
      </c>
      <c r="AW1272" s="86">
        <f t="shared" si="1398"/>
        <v>2.2410704382416605E-2</v>
      </c>
      <c r="AX1272" s="86">
        <f t="shared" si="1399"/>
        <v>1.9459049544322371</v>
      </c>
      <c r="AY1272" s="86">
        <f t="shared" si="1391"/>
        <v>6.9061893675854275E-2</v>
      </c>
      <c r="AZ1272" s="86">
        <f t="shared" si="1392"/>
        <v>5.9965933588306886</v>
      </c>
      <c r="BA1272" s="86">
        <f t="shared" si="1411"/>
        <v>3.3190914937190681E-2</v>
      </c>
      <c r="BB1272" s="86">
        <f t="shared" si="1412"/>
        <v>2.8237115455752786</v>
      </c>
      <c r="BC1272" s="89"/>
      <c r="BD1272" s="89"/>
      <c r="BE1272" s="41"/>
      <c r="BF1272" s="89"/>
      <c r="BG1272" s="89"/>
      <c r="BH1272" s="89"/>
      <c r="BI1272" s="89"/>
      <c r="BJ1272" s="41"/>
      <c r="BK1272" s="89"/>
      <c r="BL1272" s="89"/>
      <c r="BM1272" s="89">
        <f t="shared" si="1400"/>
        <v>0</v>
      </c>
      <c r="BN1272" s="86">
        <f t="shared" si="1401"/>
        <v>1.9196270344972903E-5</v>
      </c>
      <c r="BO1272" s="86">
        <f t="shared" si="1402"/>
        <v>1.8096588905607504E-3</v>
      </c>
      <c r="BP1272" s="86">
        <f t="shared" si="1393"/>
        <v>6.4115407440151432E-3</v>
      </c>
      <c r="BQ1272" s="86">
        <f t="shared" si="1394"/>
        <v>0.60442479195642262</v>
      </c>
      <c r="BR1272" s="86">
        <f t="shared" si="1413"/>
        <v>5.7986892757984718E-3</v>
      </c>
      <c r="BS1272" s="86">
        <f t="shared" si="1414"/>
        <v>0.54340563630934169</v>
      </c>
      <c r="BT1272" s="89">
        <f t="shared" si="1415"/>
        <v>1.735887043159105E-3</v>
      </c>
      <c r="BU1272" s="89">
        <f t="shared" si="1415"/>
        <v>0.16279565209535407</v>
      </c>
      <c r="BV1272" s="41">
        <f t="shared" si="1403"/>
        <v>-51.099775577388876</v>
      </c>
      <c r="BW1272" s="89" t="e">
        <f t="shared" si="1404"/>
        <v>#REF!</v>
      </c>
      <c r="BX1272" s="42" t="e">
        <f t="shared" si="1405"/>
        <v>#REF!</v>
      </c>
      <c r="BY1272" s="89" t="e">
        <f t="shared" si="1406"/>
        <v>#REF!</v>
      </c>
      <c r="BZ1272" s="89" t="e">
        <f t="shared" si="1406"/>
        <v>#REF!</v>
      </c>
      <c r="CA1272" s="41">
        <f t="shared" si="1407"/>
        <v>-50.384951191986715</v>
      </c>
      <c r="CB1272" s="89" t="e">
        <f t="shared" si="1408"/>
        <v>#REF!</v>
      </c>
      <c r="CC1272" s="89" t="e">
        <f t="shared" si="1416"/>
        <v>#REF!</v>
      </c>
      <c r="CD1272" s="41" t="e">
        <f>CK1272+CJ1272</f>
        <v>#REF!</v>
      </c>
      <c r="CE1272" s="41" t="e">
        <f>CH1272+CI1272</f>
        <v>#REF!</v>
      </c>
      <c r="CF1272" s="42" t="e">
        <f>CK1272*13.49+CJ1272</f>
        <v>#REF!</v>
      </c>
      <c r="CG1272" s="42" t="e">
        <f>CH1272*13.49+CI1272</f>
        <v>#REF!</v>
      </c>
      <c r="CH1272" s="42" t="e">
        <f t="shared" si="1409"/>
        <v>#REF!</v>
      </c>
      <c r="CI1272" s="89"/>
      <c r="CJ1272" s="89"/>
      <c r="CK1272" s="42" t="e">
        <f t="shared" si="1410"/>
        <v>#REF!</v>
      </c>
      <c r="CM1272" s="89" t="e">
        <f t="shared" si="1395"/>
        <v>#REF!</v>
      </c>
      <c r="CN1272" s="89">
        <f t="shared" si="1396"/>
        <v>0</v>
      </c>
    </row>
    <row r="1273" spans="1:92" ht="14.4" x14ac:dyDescent="0.3">
      <c r="A1273" s="19"/>
      <c r="B1273" s="19"/>
      <c r="C1273" s="19"/>
      <c r="E1273" s="32">
        <v>41444.617361111108</v>
      </c>
      <c r="F1273" s="21">
        <f t="shared" si="1379"/>
        <v>1559.9347222222204</v>
      </c>
      <c r="G1273" s="21">
        <f t="shared" si="1380"/>
        <v>35.009722222217533</v>
      </c>
      <c r="I1273" s="21">
        <v>1048</v>
      </c>
      <c r="J1273" s="21">
        <v>12053.3</v>
      </c>
      <c r="K1273" s="21">
        <v>2349.1600100000001</v>
      </c>
      <c r="L1273" s="21">
        <v>70</v>
      </c>
      <c r="M1273" s="51">
        <v>7.17</v>
      </c>
      <c r="N1273" s="40"/>
      <c r="O1273" s="40"/>
      <c r="P1273" s="40"/>
      <c r="R1273" s="22"/>
      <c r="S1273" s="22"/>
      <c r="T1273" s="22"/>
      <c r="U1273" s="52">
        <f t="shared" si="1381"/>
        <v>5.6603132295859268E-3</v>
      </c>
      <c r="V1273" s="52">
        <f t="shared" si="1382"/>
        <v>0.79061164019579744</v>
      </c>
      <c r="W1273" s="52">
        <f t="shared" si="1383"/>
        <v>2.4138544399042116E-3</v>
      </c>
      <c r="X1273" s="247">
        <f>W1273+V1273+SUM($U$1268:U1273)</f>
        <v>0.80868691843366092</v>
      </c>
      <c r="Y1273" s="104">
        <f>W1273+V1273+SUM($U$1269:U1273)-$X$1269</f>
        <v>0.74705491131836332</v>
      </c>
      <c r="Z1273" s="42"/>
      <c r="AA1273" s="42"/>
      <c r="AB1273" s="41">
        <f t="shared" si="1384"/>
        <v>2.9042488872508966E-2</v>
      </c>
      <c r="AC1273" s="48">
        <f t="shared" si="1385"/>
        <v>4.056547549850384</v>
      </c>
      <c r="AD1273" s="48">
        <f t="shared" si="1386"/>
        <v>0.36734455722382425</v>
      </c>
      <c r="AE1273" s="48">
        <f t="shared" si="1387"/>
        <v>1.9950442446698866</v>
      </c>
      <c r="AF1273" s="48">
        <f t="shared" si="1388"/>
        <v>0.36734455722382431</v>
      </c>
      <c r="AG1273" s="238">
        <f t="shared" si="1389"/>
        <v>1.6270507690060292</v>
      </c>
      <c r="AH1273" s="48">
        <f t="shared" si="1390"/>
        <v>6.4891844003338794E-4</v>
      </c>
      <c r="AI1273" s="48">
        <f>AE1273+AC1273+SUM($AB$1268:AB1273)</f>
        <v>6.1757738835612637</v>
      </c>
      <c r="AJ1273" s="48">
        <f>AE1273+AC1273+SUM($AB$1269:AB1273)-$AI$1269</f>
        <v>2.9670210915671902</v>
      </c>
      <c r="AK1273" s="46"/>
      <c r="AL1273" s="86"/>
      <c r="AM1273" s="92">
        <f>AM1274</f>
        <v>41.741999999999997</v>
      </c>
      <c r="AN1273"/>
      <c r="AO1273"/>
      <c r="AP1273"/>
      <c r="AQ1273">
        <v>1865</v>
      </c>
      <c r="AR1273" s="25">
        <v>-53.077500000000001</v>
      </c>
      <c r="AS1273" s="25">
        <v>1.3500000000000512E-2</v>
      </c>
      <c r="AV1273" s="41">
        <f t="shared" si="1397"/>
        <v>0</v>
      </c>
      <c r="AW1273" s="86">
        <f t="shared" si="1398"/>
        <v>2.3084282343586452E-2</v>
      </c>
      <c r="AX1273" s="86">
        <f t="shared" si="1399"/>
        <v>1.9719599623263002</v>
      </c>
      <c r="AY1273" s="86">
        <f t="shared" si="1391"/>
        <v>7.1458719975338245E-2</v>
      </c>
      <c r="AZ1273" s="86">
        <f t="shared" si="1392"/>
        <v>6.1043151635859259</v>
      </c>
      <c r="BA1273" s="86">
        <f t="shared" si="1411"/>
        <v>3.5587741236674651E-2</v>
      </c>
      <c r="BB1273" s="86">
        <f t="shared" si="1412"/>
        <v>2.9314333503305159</v>
      </c>
      <c r="BC1273" s="89"/>
      <c r="BD1273" s="89"/>
      <c r="BE1273" s="41"/>
      <c r="BF1273" s="89"/>
      <c r="BG1273" s="89"/>
      <c r="BH1273" s="89"/>
      <c r="BI1273" s="89"/>
      <c r="BJ1273" s="41"/>
      <c r="BK1273" s="89"/>
      <c r="BL1273" s="89"/>
      <c r="BM1273" s="89">
        <f t="shared" si="1400"/>
        <v>0</v>
      </c>
      <c r="BN1273" s="86">
        <f t="shared" si="1401"/>
        <v>2.541480697796072E-5</v>
      </c>
      <c r="BO1273" s="86">
        <f t="shared" si="1402"/>
        <v>2.3884396329262509E-3</v>
      </c>
      <c r="BP1273" s="86">
        <f t="shared" si="1393"/>
        <v>8.5144413009464407E-3</v>
      </c>
      <c r="BQ1273" s="86">
        <f t="shared" si="1394"/>
        <v>0.80017247713271444</v>
      </c>
      <c r="BR1273" s="86">
        <f t="shared" si="1413"/>
        <v>7.9015898327297693E-3</v>
      </c>
      <c r="BS1273" s="86">
        <f t="shared" si="1414"/>
        <v>0.73915332148563351</v>
      </c>
      <c r="BT1273" s="89">
        <f t="shared" si="1415"/>
        <v>2.1029005569312975E-3</v>
      </c>
      <c r="BU1273" s="89">
        <f t="shared" si="1415"/>
        <v>0.19574768517629182</v>
      </c>
      <c r="BV1273" s="41">
        <f t="shared" si="1403"/>
        <v>-43.986576021091686</v>
      </c>
      <c r="BW1273" s="89" t="e">
        <f t="shared" si="1404"/>
        <v>#REF!</v>
      </c>
      <c r="BX1273" s="42" t="e">
        <f t="shared" si="1405"/>
        <v>#REF!</v>
      </c>
      <c r="BY1273" s="89" t="e">
        <f t="shared" si="1406"/>
        <v>#REF!</v>
      </c>
      <c r="BZ1273" s="89" t="e">
        <f t="shared" si="1406"/>
        <v>#REF!</v>
      </c>
      <c r="CA1273" s="41">
        <f t="shared" si="1407"/>
        <v>-48.690489309471062</v>
      </c>
      <c r="CB1273" s="89" t="e">
        <f t="shared" si="1408"/>
        <v>#REF!</v>
      </c>
      <c r="CC1273" s="89" t="e">
        <f t="shared" si="1416"/>
        <v>#REF!</v>
      </c>
      <c r="CD1273" s="41"/>
      <c r="CE1273" s="41"/>
      <c r="CF1273" s="42"/>
      <c r="CG1273" s="42"/>
      <c r="CH1273" s="42" t="e">
        <f t="shared" si="1409"/>
        <v>#REF!</v>
      </c>
      <c r="CI1273" s="89"/>
      <c r="CJ1273" s="89"/>
      <c r="CK1273" s="42" t="e">
        <f t="shared" si="1410"/>
        <v>#REF!</v>
      </c>
      <c r="CM1273" s="89" t="e">
        <f t="shared" si="1395"/>
        <v>#REF!</v>
      </c>
      <c r="CN1273" s="89">
        <f t="shared" si="1396"/>
        <v>0</v>
      </c>
    </row>
    <row r="1274" spans="1:92" ht="14.4" x14ac:dyDescent="0.3">
      <c r="A1274" s="19"/>
      <c r="B1274" s="19"/>
      <c r="C1274" s="19"/>
      <c r="E1274" s="32">
        <v>41457.618055555555</v>
      </c>
      <c r="F1274" s="21">
        <f t="shared" si="1379"/>
        <v>1572.9354166666672</v>
      </c>
      <c r="G1274" s="21">
        <f t="shared" si="1380"/>
        <v>48.010416666664241</v>
      </c>
      <c r="I1274" s="21">
        <v>1041</v>
      </c>
      <c r="J1274" s="21">
        <v>12772</v>
      </c>
      <c r="K1274" s="21">
        <v>2967</v>
      </c>
      <c r="L1274" s="21">
        <v>9</v>
      </c>
      <c r="M1274" s="51">
        <v>7.17</v>
      </c>
      <c r="N1274" s="40"/>
      <c r="O1274" s="40"/>
      <c r="P1274" s="40"/>
      <c r="R1274" s="22"/>
      <c r="S1274" s="22"/>
      <c r="T1274" s="22"/>
      <c r="U1274" s="52">
        <f t="shared" si="1381"/>
        <v>7.1012509235068846E-3</v>
      </c>
      <c r="V1274" s="52">
        <f t="shared" si="1382"/>
        <v>0.99187649381841858</v>
      </c>
      <c r="W1274" s="52">
        <f t="shared" si="1383"/>
        <v>3.0283458485980169E-3</v>
      </c>
      <c r="X1274" s="247">
        <f>W1274+V1274+SUM($U$1268:U1274)</f>
        <v>1.0176675143884828</v>
      </c>
      <c r="Y1274" s="104">
        <f>W1274+V1274+SUM($U$1269:U1274)-$X$1269</f>
        <v>0.9560355072731852</v>
      </c>
      <c r="Z1274" s="42"/>
      <c r="AA1274" s="42"/>
      <c r="AB1274" s="41">
        <f t="shared" si="1384"/>
        <v>3.0568647386258824E-2</v>
      </c>
      <c r="AC1274" s="48">
        <f t="shared" si="1385"/>
        <v>4.2697157327431219</v>
      </c>
      <c r="AD1274" s="48">
        <f t="shared" si="1386"/>
        <v>0.38664820664408761</v>
      </c>
      <c r="AE1274" s="48">
        <f t="shared" si="1387"/>
        <v>2.0998821520777708</v>
      </c>
      <c r="AF1274" s="48">
        <f t="shared" si="1388"/>
        <v>0.38664820664408761</v>
      </c>
      <c r="AG1274" s="238">
        <f t="shared" si="1389"/>
        <v>1.7125509268720545</v>
      </c>
      <c r="AH1274" s="48">
        <f t="shared" si="1390"/>
        <v>6.830185616288094E-4</v>
      </c>
      <c r="AI1274" s="48">
        <f>AE1274+AC1274+SUM($AB$1268:AB1274)</f>
        <v>6.5243486212481452</v>
      </c>
      <c r="AJ1274" s="48">
        <f>AE1274+AC1274+SUM($AB$1269:AB1274)-$AI$1269</f>
        <v>3.3155958292540717</v>
      </c>
      <c r="AK1274" s="46"/>
      <c r="AL1274" s="86"/>
      <c r="AM1274" s="25">
        <v>41.741999999999997</v>
      </c>
      <c r="AN1274" s="25">
        <v>0.26257316440692591</v>
      </c>
      <c r="AQ1274">
        <v>2285</v>
      </c>
      <c r="AR1274" s="25">
        <v>-49.148499999999999</v>
      </c>
      <c r="AS1274" s="25">
        <v>3.4999999999989484E-3</v>
      </c>
      <c r="AV1274" s="41">
        <f t="shared" si="1397"/>
        <v>0</v>
      </c>
      <c r="AW1274" s="86">
        <f t="shared" si="1398"/>
        <v>2.4297342084682483E-2</v>
      </c>
      <c r="AX1274" s="86">
        <f t="shared" si="1399"/>
        <v>2.0755848099930887</v>
      </c>
      <c r="AY1274" s="86">
        <f t="shared" si="1391"/>
        <v>7.5492012812879802E-2</v>
      </c>
      <c r="AZ1274" s="86">
        <f t="shared" si="1392"/>
        <v>6.4488566084352659</v>
      </c>
      <c r="BA1274" s="86">
        <f t="shared" si="1411"/>
        <v>3.9621034074216209E-2</v>
      </c>
      <c r="BB1274" s="86">
        <f t="shared" si="1412"/>
        <v>3.2759747951798559</v>
      </c>
      <c r="BC1274" s="91">
        <f>BA1274-BA1271</f>
        <v>1.1343484567845216E-2</v>
      </c>
      <c r="BD1274" s="91">
        <f>BB1274-BB1271</f>
        <v>0.87888715091620373</v>
      </c>
      <c r="BE1274" s="41">
        <f t="shared" ref="BE1274:BE1284" si="1417">1000*(((BC1274)/((BD1274))/0.0112372-1))</f>
        <v>148.56415582892635</v>
      </c>
      <c r="BF1274" s="89">
        <f t="shared" ref="BF1274:BF1286" si="1418">(BE1274-$B$10)/($AM$1264-$B$10)</f>
        <v>0.80244430733743444</v>
      </c>
      <c r="BG1274" s="89">
        <f t="shared" ref="BG1274:BG1284" si="1419">1-BF1274</f>
        <v>0.19755569266256556</v>
      </c>
      <c r="BH1274" s="91">
        <f>BF1274*($AJ1274-$AJ1271)</f>
        <v>0.71436050566156128</v>
      </c>
      <c r="BI1274" s="91">
        <f>BG1274*($AJ1274-$AJ1271)</f>
        <v>0.17587012982248709</v>
      </c>
      <c r="BJ1274" s="41">
        <f>1000*((BA1274/BB1274)/0.0112372-1)</f>
        <v>76.284643623587556</v>
      </c>
      <c r="BK1274" s="89">
        <f t="shared" ref="BK1274:BK1294" si="1420">(BJ1274-$B$10)/($AM$1264-$B$10)</f>
        <v>0.89521563097710433</v>
      </c>
      <c r="BL1274" s="89">
        <f t="shared" ref="BL1274:BL1284" si="1421">1-BK1274</f>
        <v>0.10478436902289567</v>
      </c>
      <c r="BM1274" s="89">
        <f t="shared" si="1400"/>
        <v>0</v>
      </c>
      <c r="BN1274" s="86">
        <f t="shared" si="1401"/>
        <v>3.2015515373764448E-5</v>
      </c>
      <c r="BO1274" s="86">
        <f t="shared" si="1402"/>
        <v>2.9963303332242526E-3</v>
      </c>
      <c r="BP1274" s="86">
        <f t="shared" si="1393"/>
        <v>1.0758728223650109E-2</v>
      </c>
      <c r="BQ1274" s="86">
        <f t="shared" si="1394"/>
        <v>1.0069087861648327</v>
      </c>
      <c r="BR1274" s="86">
        <f t="shared" si="1413"/>
        <v>1.0145876755433438E-2</v>
      </c>
      <c r="BS1274" s="86">
        <f t="shared" si="1414"/>
        <v>0.94588963051775177</v>
      </c>
      <c r="BT1274" s="89">
        <f t="shared" si="1415"/>
        <v>2.2442869227036685E-3</v>
      </c>
      <c r="BU1274" s="89">
        <f t="shared" si="1415"/>
        <v>0.20673630903211826</v>
      </c>
      <c r="BV1274" s="41">
        <f t="shared" si="1403"/>
        <v>-33.941313234534533</v>
      </c>
      <c r="BW1274" s="89" t="e">
        <f t="shared" si="1404"/>
        <v>#REF!</v>
      </c>
      <c r="BX1274" s="42" t="e">
        <f t="shared" si="1405"/>
        <v>#REF!</v>
      </c>
      <c r="BY1274" s="89" t="e">
        <f t="shared" si="1406"/>
        <v>#REF!</v>
      </c>
      <c r="BZ1274" s="89" t="e">
        <f t="shared" si="1406"/>
        <v>#REF!</v>
      </c>
      <c r="CA1274" s="41">
        <f t="shared" si="1407"/>
        <v>-45.466867731837169</v>
      </c>
      <c r="CB1274" s="89" t="e">
        <f t="shared" si="1408"/>
        <v>#REF!</v>
      </c>
      <c r="CC1274" s="89" t="e">
        <f t="shared" si="1416"/>
        <v>#REF!</v>
      </c>
      <c r="CD1274" s="41"/>
      <c r="CE1274" s="41"/>
      <c r="CF1274" s="42"/>
      <c r="CG1274" s="42" t="e">
        <f t="shared" ref="CG1274:CG1284" si="1422">CH1274*13.49+CI1274</f>
        <v>#REF!</v>
      </c>
      <c r="CH1274" s="42" t="e">
        <f t="shared" si="1409"/>
        <v>#REF!</v>
      </c>
      <c r="CI1274" s="89">
        <f t="shared" ref="CI1274:CI1285" si="1423">BL1274*$AJ1274</f>
        <v>0.34742261690333243</v>
      </c>
      <c r="CJ1274" s="89">
        <f t="shared" ref="CJ1274:CJ1285" si="1424">BK1274*$AJ1274</f>
        <v>2.9681732123507394</v>
      </c>
      <c r="CK1274" s="42" t="e">
        <f t="shared" si="1410"/>
        <v>#REF!</v>
      </c>
      <c r="CM1274" s="89" t="e">
        <f t="shared" si="1395"/>
        <v>#REF!</v>
      </c>
      <c r="CN1274" s="89">
        <f t="shared" si="1396"/>
        <v>7.3719233072048005E-3</v>
      </c>
    </row>
    <row r="1275" spans="1:92" ht="14.4" x14ac:dyDescent="0.3">
      <c r="E1275" s="32">
        <v>41470.570833333331</v>
      </c>
      <c r="F1275" s="21">
        <f t="shared" si="1379"/>
        <v>1585.8881944444438</v>
      </c>
      <c r="G1275" s="21">
        <f t="shared" si="1380"/>
        <v>60.963194444440887</v>
      </c>
      <c r="I1275" s="21">
        <v>1036</v>
      </c>
      <c r="J1275" s="21">
        <v>13429</v>
      </c>
      <c r="K1275" s="21">
        <v>3640</v>
      </c>
      <c r="L1275" s="21">
        <v>15</v>
      </c>
      <c r="M1275" s="51">
        <v>7.17</v>
      </c>
      <c r="N1275" s="40"/>
      <c r="O1275" s="40"/>
      <c r="P1275" s="40"/>
      <c r="R1275" s="22"/>
      <c r="S1275" s="22"/>
      <c r="T1275" s="22"/>
      <c r="U1275" s="52">
        <f t="shared" si="1381"/>
        <v>8.6701721765489563E-3</v>
      </c>
      <c r="V1275" s="52">
        <f t="shared" si="1382"/>
        <v>1.211017618150928</v>
      </c>
      <c r="W1275" s="52">
        <f t="shared" si="1383"/>
        <v>3.6974161595342762E-3</v>
      </c>
      <c r="X1275" s="247">
        <f>W1275+V1275+SUM($U$1268:U1275)</f>
        <v>1.2461478812084774</v>
      </c>
      <c r="Y1275" s="104">
        <f>W1275+V1275+SUM($U$1269:U1275)-$X$1269</f>
        <v>1.1845158740931798</v>
      </c>
      <c r="Z1275" s="42"/>
      <c r="AA1275" s="42"/>
      <c r="AB1275" s="41">
        <f t="shared" si="1384"/>
        <v>3.1986742351339539E-2</v>
      </c>
      <c r="AC1275" s="48">
        <f t="shared" si="1385"/>
        <v>4.4677899983925302</v>
      </c>
      <c r="AD1275" s="48">
        <f t="shared" si="1386"/>
        <v>0.40458501189985235</v>
      </c>
      <c r="AE1275" s="48">
        <f t="shared" si="1387"/>
        <v>2.1972967438814948</v>
      </c>
      <c r="AF1275" s="48">
        <f t="shared" si="1388"/>
        <v>0.40458501189985263</v>
      </c>
      <c r="AG1275" s="238">
        <f t="shared" si="1389"/>
        <v>1.7919970278445589</v>
      </c>
      <c r="AH1275" s="48">
        <f t="shared" si="1390"/>
        <v>7.1470413708341377E-4</v>
      </c>
      <c r="AI1275" s="48">
        <f>AE1275+AC1275+SUM($AB$1268:AB1275)</f>
        <v>6.8518242210526168</v>
      </c>
      <c r="AJ1275" s="48">
        <f>AE1275+AC1275+SUM($AB$1269:AB1275)-$AI$1269</f>
        <v>3.6430714290585433</v>
      </c>
      <c r="AK1275" s="46"/>
      <c r="AL1275" s="86"/>
      <c r="AM1275" s="25">
        <v>46.103333333333332</v>
      </c>
      <c r="AN1275" s="25">
        <v>0.20434013039265767</v>
      </c>
      <c r="AQ1275">
        <v>2548</v>
      </c>
      <c r="AR1275" s="25">
        <v>-47.930999999999997</v>
      </c>
      <c r="AS1275" s="25">
        <v>1.9000000000001904E-2</v>
      </c>
      <c r="AV1275" s="41">
        <f t="shared" si="1397"/>
        <v>0</v>
      </c>
      <c r="AW1275" s="86">
        <f t="shared" si="1398"/>
        <v>2.5529712988262444E-2</v>
      </c>
      <c r="AX1275" s="86">
        <f t="shared" si="1399"/>
        <v>2.1717670308932324</v>
      </c>
      <c r="AY1275" s="86">
        <f t="shared" si="1391"/>
        <v>7.9609231796564428E-2</v>
      </c>
      <c r="AZ1275" s="86">
        <f t="shared" si="1392"/>
        <v>6.7722149892560521</v>
      </c>
      <c r="BA1275" s="86">
        <f t="shared" si="1411"/>
        <v>4.3738253057900835E-2</v>
      </c>
      <c r="BB1275" s="86">
        <f t="shared" si="1412"/>
        <v>3.5993331760006422</v>
      </c>
      <c r="BC1275" s="89">
        <f>BA1275-BA1274</f>
        <v>4.1172189836846257E-3</v>
      </c>
      <c r="BD1275" s="89">
        <f>BB1275-BB1274</f>
        <v>0.32335838082078627</v>
      </c>
      <c r="BE1275" s="41">
        <f t="shared" si="1417"/>
        <v>133.0830281749067</v>
      </c>
      <c r="BF1275" s="89">
        <f t="shared" si="1418"/>
        <v>0.82231445670725833</v>
      </c>
      <c r="BG1275" s="89">
        <f t="shared" si="1419"/>
        <v>0.17768554329274167</v>
      </c>
      <c r="BH1275" s="89">
        <f>BF1275*($AJ1275-$AJ1274)</f>
        <v>0.26928791993809764</v>
      </c>
      <c r="BI1275" s="89">
        <f t="shared" ref="BI1275:BI1284" si="1425">BG1275*($AJ1275-$AJ1274)</f>
        <v>5.8187679866373986E-2</v>
      </c>
      <c r="BJ1275" s="41">
        <f>1000*((BA1275/BB1275)/0.0112372-1)</f>
        <v>81.387320359437297</v>
      </c>
      <c r="BK1275" s="89">
        <f t="shared" si="1420"/>
        <v>0.88866630516614276</v>
      </c>
      <c r="BL1275" s="89">
        <f t="shared" si="1421"/>
        <v>0.11133369483385724</v>
      </c>
      <c r="BM1275" s="89">
        <f t="shared" si="1400"/>
        <v>0</v>
      </c>
      <c r="BN1275" s="86">
        <f t="shared" si="1401"/>
        <v>3.9138412864632012E-5</v>
      </c>
      <c r="BO1275" s="86">
        <f t="shared" si="1402"/>
        <v>3.6582777466696442E-3</v>
      </c>
      <c r="BP1275" s="86">
        <f t="shared" si="1393"/>
        <v>1.319090093208959E-2</v>
      </c>
      <c r="BQ1275" s="86">
        <f t="shared" si="1394"/>
        <v>1.2329569802763878</v>
      </c>
      <c r="BR1275" s="86">
        <f t="shared" si="1413"/>
        <v>1.2578049463872918E-2</v>
      </c>
      <c r="BS1275" s="86">
        <f t="shared" si="1414"/>
        <v>1.1719378246293068</v>
      </c>
      <c r="BT1275" s="89">
        <f t="shared" si="1415"/>
        <v>2.4321727084394805E-3</v>
      </c>
      <c r="BU1275" s="89">
        <f t="shared" si="1415"/>
        <v>0.22604819411155508</v>
      </c>
      <c r="BV1275" s="41">
        <f t="shared" si="1403"/>
        <v>-42.507769560252818</v>
      </c>
      <c r="BW1275" s="89" t="e">
        <f t="shared" si="1404"/>
        <v>#REF!</v>
      </c>
      <c r="BX1275" s="42" t="e">
        <f t="shared" si="1405"/>
        <v>#REF!</v>
      </c>
      <c r="BY1275" s="89" t="e">
        <f t="shared" si="1406"/>
        <v>#REF!</v>
      </c>
      <c r="BZ1275" s="89" t="e">
        <f t="shared" si="1406"/>
        <v>#REF!</v>
      </c>
      <c r="CA1275" s="41">
        <f t="shared" si="1407"/>
        <v>-44.896104689781559</v>
      </c>
      <c r="CB1275" s="89" t="e">
        <f t="shared" si="1408"/>
        <v>#REF!</v>
      </c>
      <c r="CC1275" s="89" t="e">
        <f t="shared" si="1416"/>
        <v>#REF!</v>
      </c>
      <c r="CD1275" s="41" t="e">
        <f t="shared" ref="CD1275:CD1284" si="1426">CK1275+CJ1275</f>
        <v>#REF!</v>
      </c>
      <c r="CE1275" s="41" t="e">
        <f t="shared" ref="CE1275:CE1286" si="1427">CH1275+CI1275</f>
        <v>#REF!</v>
      </c>
      <c r="CF1275" s="42" t="e">
        <f t="shared" ref="CF1275:CF1284" si="1428">CK1275*13.49+CJ1275</f>
        <v>#REF!</v>
      </c>
      <c r="CG1275" s="42" t="e">
        <f t="shared" si="1422"/>
        <v>#REF!</v>
      </c>
      <c r="CH1275" s="42" t="e">
        <f t="shared" si="1409"/>
        <v>#REF!</v>
      </c>
      <c r="CI1275" s="89">
        <f t="shared" si="1423"/>
        <v>0.40559660274074805</v>
      </c>
      <c r="CJ1275" s="89">
        <f t="shared" si="1424"/>
        <v>3.2374748263177953</v>
      </c>
      <c r="CK1275" s="42" t="e">
        <f t="shared" si="1410"/>
        <v>#REF!</v>
      </c>
      <c r="CM1275" s="89" t="e">
        <f t="shared" si="1395"/>
        <v>#REF!</v>
      </c>
      <c r="CN1275" s="89">
        <f t="shared" si="1396"/>
        <v>8.6063108836105465E-3</v>
      </c>
    </row>
    <row r="1276" spans="1:92" ht="14.4" x14ac:dyDescent="0.3">
      <c r="E1276" s="32">
        <v>41507.635416666664</v>
      </c>
      <c r="F1276" s="21">
        <f t="shared" si="1379"/>
        <v>1622.9527777777766</v>
      </c>
      <c r="G1276" s="21">
        <f t="shared" si="1380"/>
        <v>98.027777777773736</v>
      </c>
      <c r="I1276" s="21">
        <v>1029</v>
      </c>
      <c r="J1276" s="21">
        <v>12812</v>
      </c>
      <c r="K1276" s="21">
        <v>5124</v>
      </c>
      <c r="L1276" s="21">
        <v>19</v>
      </c>
      <c r="M1276" s="51">
        <v>7.17</v>
      </c>
      <c r="N1276" s="40"/>
      <c r="O1276" s="40"/>
      <c r="P1276" s="40"/>
      <c r="R1276" s="22"/>
      <c r="S1276" s="22"/>
      <c r="T1276" s="22"/>
      <c r="U1276" s="52">
        <f t="shared" si="1381"/>
        <v>1.212246890443573E-2</v>
      </c>
      <c r="V1276" s="52">
        <f t="shared" si="1382"/>
        <v>1.693221670783686</v>
      </c>
      <c r="W1276" s="52">
        <f t="shared" si="1383"/>
        <v>5.1696565544507066E-3</v>
      </c>
      <c r="X1276" s="247">
        <f>W1276+V1276+SUM($U$1268:U1276)</f>
        <v>1.7419466431405877</v>
      </c>
      <c r="Y1276" s="104">
        <f>W1276+V1276+SUM($U$1269:U1276)-$X$1269</f>
        <v>1.6803146360252901</v>
      </c>
      <c r="Z1276" s="42"/>
      <c r="AA1276" s="42"/>
      <c r="AB1276" s="41">
        <f t="shared" si="1384"/>
        <v>3.031090390390917E-2</v>
      </c>
      <c r="AC1276" s="48">
        <f t="shared" si="1385"/>
        <v>4.233715075347499</v>
      </c>
      <c r="AD1276" s="48">
        <f t="shared" si="1386"/>
        <v>0.38338813255688764</v>
      </c>
      <c r="AE1276" s="48">
        <f t="shared" si="1387"/>
        <v>2.0821767256138011</v>
      </c>
      <c r="AF1276" s="48">
        <f t="shared" si="1388"/>
        <v>0.38338813255688753</v>
      </c>
      <c r="AG1276" s="238">
        <f t="shared" si="1389"/>
        <v>1.6981113334541409</v>
      </c>
      <c r="AH1276" s="48">
        <f t="shared" si="1390"/>
        <v>6.7725960277272338E-4</v>
      </c>
      <c r="AI1276" s="48">
        <f>AE1276+AC1276+SUM($AB$1268:AB1276)</f>
        <v>6.5329401836438006</v>
      </c>
      <c r="AJ1276" s="48">
        <f>AE1276+AC1276+SUM($AB$1269:AB1276)-$AI$1269</f>
        <v>3.3241873916497271</v>
      </c>
      <c r="AK1276" s="46"/>
      <c r="AL1276" s="86"/>
      <c r="AM1276" s="25">
        <v>55.757666666666672</v>
      </c>
      <c r="AN1276" s="25">
        <v>0.12142029850436592</v>
      </c>
      <c r="AQ1276">
        <v>2422</v>
      </c>
      <c r="AR1276" s="25">
        <v>-43.933999999999997</v>
      </c>
      <c r="AS1276" s="25">
        <v>0.13763962607718347</v>
      </c>
      <c r="AV1276" s="41">
        <f t="shared" si="1397"/>
        <v>0</v>
      </c>
      <c r="AW1276" s="86">
        <f t="shared" si="1398"/>
        <v>2.4412817252193457E-2</v>
      </c>
      <c r="AX1276" s="86">
        <f t="shared" si="1399"/>
        <v>2.0577639083616077</v>
      </c>
      <c r="AY1276" s="86">
        <f t="shared" si="1391"/>
        <v>7.6596512131213185E-2</v>
      </c>
      <c r="AZ1276" s="86">
        <f t="shared" si="1392"/>
        <v>6.4563436715125873</v>
      </c>
      <c r="BA1276" s="86">
        <f t="shared" si="1411"/>
        <v>4.0725533392549591E-2</v>
      </c>
      <c r="BB1276" s="86">
        <f t="shared" si="1412"/>
        <v>3.2834618582571773</v>
      </c>
      <c r="BC1276" s="89">
        <f t="shared" ref="BC1276:BD1282" si="1429">BA1276-BA1275</f>
        <v>-3.0127196653512434E-3</v>
      </c>
      <c r="BD1276" s="89">
        <f t="shared" si="1429"/>
        <v>-0.31587131774346489</v>
      </c>
      <c r="BE1276" s="41">
        <f t="shared" si="1417"/>
        <v>-151.22922083659341</v>
      </c>
      <c r="BF1276" s="89">
        <f t="shared" si="1418"/>
        <v>1.1872314693295443</v>
      </c>
      <c r="BG1276" s="89">
        <f t="shared" si="1419"/>
        <v>-0.18723146932954426</v>
      </c>
      <c r="BH1276" s="89">
        <f t="shared" ref="BH1276:BH1282" si="1430">BF1276*($AJ1276-$AJ1275)</f>
        <v>-0.37858916427860623</v>
      </c>
      <c r="BI1276" s="89">
        <f t="shared" si="1425"/>
        <v>5.9705126869790022E-2</v>
      </c>
      <c r="BJ1276" s="41">
        <f t="shared" ref="BJ1276:BJ1282" si="1431">1000*((BA1276/BB1276)/0.0112372-1)</f>
        <v>103.76519364331283</v>
      </c>
      <c r="BK1276" s="89">
        <f t="shared" si="1420"/>
        <v>0.85994412841862733</v>
      </c>
      <c r="BL1276" s="89">
        <f t="shared" si="1421"/>
        <v>0.14005587158137267</v>
      </c>
      <c r="BM1276" s="89">
        <f t="shared" si="1400"/>
        <v>0</v>
      </c>
      <c r="BN1276" s="86">
        <f t="shared" si="1401"/>
        <v>5.4949876032509749E-5</v>
      </c>
      <c r="BO1276" s="86">
        <f t="shared" si="1402"/>
        <v>5.1147066784181967E-3</v>
      </c>
      <c r="BP1276" s="86">
        <f t="shared" si="1393"/>
        <v>1.8515688825288382E-2</v>
      </c>
      <c r="BQ1276" s="86">
        <f t="shared" si="1394"/>
        <v>1.7234309543152992</v>
      </c>
      <c r="BR1276" s="86">
        <f t="shared" si="1413"/>
        <v>1.790283735707171E-2</v>
      </c>
      <c r="BS1276" s="86">
        <f t="shared" si="1414"/>
        <v>1.6624117986682183</v>
      </c>
      <c r="BT1276" s="89">
        <f t="shared" si="1415"/>
        <v>5.3247878931987919E-3</v>
      </c>
      <c r="BU1276" s="89">
        <f t="shared" si="1415"/>
        <v>0.49047397403891146</v>
      </c>
      <c r="BV1276" s="41">
        <f t="shared" si="1403"/>
        <v>-33.886312842243747</v>
      </c>
      <c r="BW1276" s="89" t="e">
        <f t="shared" si="1404"/>
        <v>#REF!</v>
      </c>
      <c r="BX1276" s="42" t="e">
        <f t="shared" si="1405"/>
        <v>#REF!</v>
      </c>
      <c r="BY1276" s="89" t="e">
        <f t="shared" si="1406"/>
        <v>#REF!</v>
      </c>
      <c r="BZ1276" s="89" t="e">
        <f t="shared" si="1406"/>
        <v>#REF!</v>
      </c>
      <c r="CA1276" s="41">
        <f t="shared" si="1407"/>
        <v>-41.647802214348609</v>
      </c>
      <c r="CB1276" s="89" t="e">
        <f t="shared" si="1408"/>
        <v>#REF!</v>
      </c>
      <c r="CC1276" s="89" t="e">
        <f t="shared" si="1416"/>
        <v>#REF!</v>
      </c>
      <c r="CD1276" s="41" t="e">
        <f t="shared" si="1426"/>
        <v>#REF!</v>
      </c>
      <c r="CE1276" s="41" t="e">
        <f t="shared" si="1427"/>
        <v>#REF!</v>
      </c>
      <c r="CF1276" s="42" t="e">
        <f t="shared" si="1428"/>
        <v>#REF!</v>
      </c>
      <c r="CG1276" s="42" t="e">
        <f t="shared" si="1422"/>
        <v>#REF!</v>
      </c>
      <c r="CH1276" s="42" t="e">
        <f t="shared" si="1409"/>
        <v>#REF!</v>
      </c>
      <c r="CI1276" s="140">
        <f t="shared" si="1423"/>
        <v>0.46557196243731236</v>
      </c>
      <c r="CJ1276" s="140">
        <f t="shared" si="1424"/>
        <v>2.8586154292124148</v>
      </c>
      <c r="CK1276" s="42" t="e">
        <f t="shared" si="1410"/>
        <v>#REF!</v>
      </c>
      <c r="CM1276" s="89" t="e">
        <f t="shared" si="1395"/>
        <v>#REF!</v>
      </c>
      <c r="CN1276" s="89">
        <f t="shared" si="1396"/>
        <v>9.8789216190483999E-3</v>
      </c>
    </row>
    <row r="1277" spans="1:92" ht="14.4" x14ac:dyDescent="0.3">
      <c r="E1277" s="32">
        <v>41548.431944444441</v>
      </c>
      <c r="F1277" s="21">
        <f t="shared" si="1379"/>
        <v>1663.7493055555533</v>
      </c>
      <c r="G1277" s="21">
        <f t="shared" si="1380"/>
        <v>138.82430555555038</v>
      </c>
      <c r="H1277" s="20">
        <v>10</v>
      </c>
      <c r="I1277" s="21">
        <v>1140</v>
      </c>
      <c r="J1277" s="21">
        <v>12122</v>
      </c>
      <c r="K1277" s="21">
        <v>6296</v>
      </c>
      <c r="L1277" s="21">
        <v>5</v>
      </c>
      <c r="M1277" s="51">
        <v>7.17</v>
      </c>
      <c r="N1277" s="40"/>
      <c r="O1277" s="40"/>
      <c r="P1277" s="40"/>
      <c r="R1277" s="22"/>
      <c r="S1277" s="22"/>
      <c r="T1277" s="22"/>
      <c r="U1277" s="52">
        <f t="shared" si="1381"/>
        <v>1.6501983693317897E-2</v>
      </c>
      <c r="V1277" s="52">
        <f t="shared" si="1382"/>
        <v>2.3049361166206657</v>
      </c>
      <c r="W1277" s="52">
        <f t="shared" si="1383"/>
        <v>7.0373113624060471E-3</v>
      </c>
      <c r="X1277" s="247">
        <f>W1277+V1277+SUM($U$1268:U1277)</f>
        <v>2.3720307274788404</v>
      </c>
      <c r="Y1277" s="104">
        <f>W1277+V1277+SUM($U$1269:U1277)-$X$1269</f>
        <v>2.3103987203635428</v>
      </c>
      <c r="Z1277" s="42"/>
      <c r="AA1277" s="42"/>
      <c r="AB1277" s="41">
        <f t="shared" si="1384"/>
        <v>3.1772084868233734E-2</v>
      </c>
      <c r="AC1277" s="48">
        <f t="shared" si="1385"/>
        <v>4.4378074341924574</v>
      </c>
      <c r="AD1277" s="48">
        <f t="shared" si="1386"/>
        <v>0.40186991201869449</v>
      </c>
      <c r="AE1277" s="48">
        <f t="shared" si="1387"/>
        <v>2.1825510663286676</v>
      </c>
      <c r="AF1277" s="48">
        <f t="shared" si="1388"/>
        <v>0.40186991201869438</v>
      </c>
      <c r="AG1277" s="238">
        <f t="shared" si="1389"/>
        <v>1.7799712464284618</v>
      </c>
      <c r="AH1277" s="48">
        <f t="shared" si="1390"/>
        <v>7.09907881511448E-4</v>
      </c>
      <c r="AI1277" s="48">
        <f>AE1277+AC1277+SUM($AB$1268:AB1277)</f>
        <v>6.8691789680718589</v>
      </c>
      <c r="AJ1277" s="48">
        <f>AE1277+AC1277+SUM($AB$1269:AB1277)-$AI$1269</f>
        <v>3.6604261760777854</v>
      </c>
      <c r="AK1277" s="46"/>
      <c r="AL1277" s="86"/>
      <c r="AM1277" s="25">
        <v>64.622500000000002</v>
      </c>
      <c r="AN1277" s="25">
        <v>0.18502229595375558</v>
      </c>
      <c r="AQ1277">
        <v>2013</v>
      </c>
      <c r="AR1277" s="25">
        <v>-41.146000000000001</v>
      </c>
      <c r="AS1277" s="25">
        <v>7.8781342969004464E-2</v>
      </c>
      <c r="AV1277" s="41">
        <f t="shared" si="1397"/>
        <v>0</v>
      </c>
      <c r="AW1277" s="86">
        <f t="shared" si="1398"/>
        <v>2.5801999926280513E-2</v>
      </c>
      <c r="AX1277" s="86">
        <f t="shared" si="1399"/>
        <v>2.1567490664023872</v>
      </c>
      <c r="AY1277" s="86">
        <f t="shared" si="1391"/>
        <v>8.1207059922742547E-2</v>
      </c>
      <c r="AZ1277" s="86">
        <f t="shared" si="1392"/>
        <v>6.7879719081491166</v>
      </c>
      <c r="BA1277" s="86">
        <f t="shared" si="1411"/>
        <v>4.5336081184078954E-2</v>
      </c>
      <c r="BB1277" s="86">
        <f t="shared" si="1412"/>
        <v>3.6150900948937066</v>
      </c>
      <c r="BC1277" s="89">
        <f t="shared" si="1429"/>
        <v>4.6105477915293624E-3</v>
      </c>
      <c r="BD1277" s="89">
        <f t="shared" si="1429"/>
        <v>0.33162823663652929</v>
      </c>
      <c r="BE1277" s="41">
        <f t="shared" si="1417"/>
        <v>237.20855953211117</v>
      </c>
      <c r="BF1277" s="89">
        <f t="shared" si="1418"/>
        <v>0.68866851646835492</v>
      </c>
      <c r="BG1277" s="89">
        <f t="shared" si="1419"/>
        <v>0.31133148353164508</v>
      </c>
      <c r="BH1277" s="89">
        <f t="shared" si="1430"/>
        <v>0.23155706485119393</v>
      </c>
      <c r="BI1277" s="89">
        <f t="shared" si="1425"/>
        <v>0.1046817195768644</v>
      </c>
      <c r="BJ1277" s="41">
        <f t="shared" si="1431"/>
        <v>116.00654502292396</v>
      </c>
      <c r="BK1277" s="89">
        <f t="shared" si="1420"/>
        <v>0.84423225743368535</v>
      </c>
      <c r="BL1277" s="89">
        <f t="shared" si="1421"/>
        <v>0.15576774256631465</v>
      </c>
      <c r="BM1277" s="89">
        <f t="shared" si="1400"/>
        <v>0</v>
      </c>
      <c r="BN1277" s="86">
        <f t="shared" si="1401"/>
        <v>7.5017561143072713E-5</v>
      </c>
      <c r="BO1277" s="86">
        <f t="shared" si="1402"/>
        <v>6.962293801262974E-3</v>
      </c>
      <c r="BP1277" s="86">
        <f t="shared" si="1393"/>
        <v>2.5285787564052357E-2</v>
      </c>
      <c r="BQ1277" s="86">
        <f t="shared" si="1394"/>
        <v>2.3467449399147879</v>
      </c>
      <c r="BR1277" s="86">
        <f t="shared" si="1413"/>
        <v>2.4672936095835686E-2</v>
      </c>
      <c r="BS1277" s="86">
        <f t="shared" si="1414"/>
        <v>2.285725784267707</v>
      </c>
      <c r="BT1277" s="89">
        <f t="shared" si="1415"/>
        <v>6.7700987387639758E-3</v>
      </c>
      <c r="BU1277" s="89">
        <f t="shared" si="1415"/>
        <v>0.6233139855994887</v>
      </c>
      <c r="BV1277" s="41">
        <f t="shared" si="1403"/>
        <v>-33.437324097260415</v>
      </c>
      <c r="BW1277" s="89" t="e">
        <f t="shared" si="1404"/>
        <v>#REF!</v>
      </c>
      <c r="BX1277" s="42" t="e">
        <f t="shared" si="1405"/>
        <v>#REF!</v>
      </c>
      <c r="BY1277" s="89" t="e">
        <f t="shared" si="1406"/>
        <v>#REF!</v>
      </c>
      <c r="BZ1277" s="89" t="e">
        <f t="shared" si="1406"/>
        <v>#REF!</v>
      </c>
      <c r="CA1277" s="41">
        <f t="shared" si="1407"/>
        <v>-39.408817173332665</v>
      </c>
      <c r="CB1277" s="89" t="e">
        <f t="shared" si="1408"/>
        <v>#REF!</v>
      </c>
      <c r="CC1277" s="89" t="e">
        <f t="shared" si="1416"/>
        <v>#REF!</v>
      </c>
      <c r="CD1277" s="41" t="e">
        <f t="shared" si="1426"/>
        <v>#REF!</v>
      </c>
      <c r="CE1277" s="41" t="e">
        <f t="shared" si="1427"/>
        <v>#REF!</v>
      </c>
      <c r="CF1277" s="42" t="e">
        <f t="shared" si="1428"/>
        <v>#REF!</v>
      </c>
      <c r="CG1277" s="42" t="e">
        <f t="shared" si="1422"/>
        <v>#REF!</v>
      </c>
      <c r="CH1277" s="42" t="e">
        <f t="shared" si="1409"/>
        <v>#REF!</v>
      </c>
      <c r="CI1277" s="89">
        <f t="shared" si="1423"/>
        <v>0.57017632227828396</v>
      </c>
      <c r="CJ1277" s="89">
        <f t="shared" si="1424"/>
        <v>3.0902498537995013</v>
      </c>
      <c r="CK1277" s="42" t="e">
        <f t="shared" si="1410"/>
        <v>#REF!</v>
      </c>
      <c r="CM1277" s="89" t="e">
        <f t="shared" si="1395"/>
        <v>#REF!</v>
      </c>
      <c r="CN1277" s="89">
        <f t="shared" si="1396"/>
        <v>1.2098510329824414E-2</v>
      </c>
    </row>
    <row r="1278" spans="1:92" ht="14.4" x14ac:dyDescent="0.3">
      <c r="E1278" s="32">
        <v>41583.425694444442</v>
      </c>
      <c r="F1278" s="21">
        <f t="shared" si="1379"/>
        <v>1698.7430555555547</v>
      </c>
      <c r="G1278" s="21">
        <f t="shared" si="1380"/>
        <v>173.81805555555184</v>
      </c>
      <c r="I1278" s="21">
        <v>1107</v>
      </c>
      <c r="J1278" s="21">
        <v>13773</v>
      </c>
      <c r="K1278" s="21">
        <v>7493</v>
      </c>
      <c r="L1278" s="21">
        <v>7</v>
      </c>
      <c r="M1278" s="51">
        <v>7.17</v>
      </c>
      <c r="N1278" s="40"/>
      <c r="O1278" s="40"/>
      <c r="P1278" s="40"/>
      <c r="R1278" s="22"/>
      <c r="S1278" s="22"/>
      <c r="T1278" s="22"/>
      <c r="U1278" s="52">
        <f t="shared" si="1381"/>
        <v>1.9070845000742933E-2</v>
      </c>
      <c r="V1278" s="52">
        <f t="shared" si="1382"/>
        <v>2.6637451735264084</v>
      </c>
      <c r="W1278" s="52">
        <f t="shared" si="1383"/>
        <v>8.1328085585708719E-3</v>
      </c>
      <c r="X1278" s="247">
        <f>W1278+V1278+SUM($U$1268:U1278)</f>
        <v>2.7510061265814914</v>
      </c>
      <c r="Y1278" s="104">
        <f>W1278+V1278+SUM($U$1269:U1278)-$X$1269</f>
        <v>2.6893741194661938</v>
      </c>
      <c r="Z1278" s="42"/>
      <c r="AA1278" s="42"/>
      <c r="AB1278" s="41">
        <f t="shared" si="1384"/>
        <v>3.5054417215432059E-2</v>
      </c>
      <c r="AC1278" s="48">
        <f t="shared" si="1385"/>
        <v>4.8962714900546134</v>
      </c>
      <c r="AD1278" s="48">
        <f t="shared" si="1386"/>
        <v>0.44338656467322418</v>
      </c>
      <c r="AE1278" s="48">
        <f t="shared" si="1387"/>
        <v>2.4080275496672012</v>
      </c>
      <c r="AF1278" s="48">
        <f t="shared" si="1388"/>
        <v>0.44338656467322429</v>
      </c>
      <c r="AG1278" s="238">
        <f t="shared" si="1389"/>
        <v>1.9638577374618673</v>
      </c>
      <c r="AH1278" s="48">
        <f t="shared" si="1390"/>
        <v>7.8324753210975637E-4</v>
      </c>
      <c r="AI1278" s="48">
        <f>AE1278+AC1278+SUM($AB$1268:AB1278)</f>
        <v>7.5881739244879816</v>
      </c>
      <c r="AJ1278" s="48">
        <f>AE1278+AC1278+SUM($AB$1269:AB1278)-$AI$1269</f>
        <v>4.3794211324939081</v>
      </c>
      <c r="AK1278" s="46"/>
      <c r="AL1278" s="86"/>
      <c r="AM1278" s="25">
        <v>71.816499999999991</v>
      </c>
      <c r="AN1278" s="25">
        <v>0.13576910546954571</v>
      </c>
      <c r="AQ1278">
        <v>2529</v>
      </c>
      <c r="AR1278" s="25">
        <v>-38.519500000000001</v>
      </c>
      <c r="AS1278" s="25">
        <v>0.22870778298955982</v>
      </c>
      <c r="AV1278" s="41">
        <f t="shared" si="1397"/>
        <v>0</v>
      </c>
      <c r="AW1278" s="86">
        <f t="shared" si="1398"/>
        <v>2.8657645953633876E-2</v>
      </c>
      <c r="AX1278" s="86">
        <f t="shared" si="1399"/>
        <v>2.3793699037135672</v>
      </c>
      <c r="AY1278" s="86">
        <f t="shared" si="1391"/>
        <v>9.0305944295623525E-2</v>
      </c>
      <c r="AZ1278" s="86">
        <f t="shared" si="1392"/>
        <v>7.4978679801923578</v>
      </c>
      <c r="BA1278" s="86">
        <f t="shared" si="1411"/>
        <v>5.4434965556959931E-2</v>
      </c>
      <c r="BB1278" s="86">
        <f t="shared" si="1412"/>
        <v>4.3249861669369478</v>
      </c>
      <c r="BC1278" s="89">
        <f t="shared" si="1429"/>
        <v>9.0988843728809776E-3</v>
      </c>
      <c r="BD1278" s="89">
        <f t="shared" si="1429"/>
        <v>0.70989607204324123</v>
      </c>
      <c r="BE1278" s="41">
        <f t="shared" si="1417"/>
        <v>140.60497739877408</v>
      </c>
      <c r="BF1278" s="89">
        <f t="shared" si="1418"/>
        <v>0.81265997558865155</v>
      </c>
      <c r="BG1278" s="89">
        <f t="shared" si="1419"/>
        <v>0.18734002441134845</v>
      </c>
      <c r="BH1278" s="89">
        <f t="shared" si="1430"/>
        <v>0.58429842372948981</v>
      </c>
      <c r="BI1278" s="89">
        <f t="shared" si="1425"/>
        <v>0.13469653268663284</v>
      </c>
      <c r="BJ1278" s="41">
        <f t="shared" si="1431"/>
        <v>120.04409100527424</v>
      </c>
      <c r="BK1278" s="89">
        <f t="shared" si="1420"/>
        <v>0.83905003534045164</v>
      </c>
      <c r="BL1278" s="89">
        <f t="shared" si="1421"/>
        <v>0.16094996465954836</v>
      </c>
      <c r="BM1278" s="89">
        <f t="shared" si="1400"/>
        <v>0</v>
      </c>
      <c r="BN1278" s="86">
        <f t="shared" si="1401"/>
        <v>8.6930472238063062E-5</v>
      </c>
      <c r="BO1278" s="86">
        <f t="shared" si="1402"/>
        <v>8.0458780863328083E-3</v>
      </c>
      <c r="BP1278" s="86">
        <f t="shared" si="1393"/>
        <v>2.9405126161675867E-2</v>
      </c>
      <c r="BQ1278" s="86">
        <f t="shared" si="1394"/>
        <v>2.7216010004198155</v>
      </c>
      <c r="BR1278" s="86">
        <f t="shared" si="1413"/>
        <v>2.8792274693459196E-2</v>
      </c>
      <c r="BS1278" s="86">
        <f t="shared" si="1414"/>
        <v>2.6605818447727345</v>
      </c>
      <c r="BT1278" s="89">
        <f t="shared" si="1415"/>
        <v>4.1193385976235099E-3</v>
      </c>
      <c r="BU1278" s="89">
        <f t="shared" si="1415"/>
        <v>0.37485606050502751</v>
      </c>
      <c r="BV1278" s="41">
        <f t="shared" si="1403"/>
        <v>-22.076587015260273</v>
      </c>
      <c r="BW1278" s="89" t="e">
        <f t="shared" si="1404"/>
        <v>#REF!</v>
      </c>
      <c r="BX1278" s="42" t="e">
        <f t="shared" si="1405"/>
        <v>#REF!</v>
      </c>
      <c r="BY1278" s="89" t="e">
        <f t="shared" si="1406"/>
        <v>#REF!</v>
      </c>
      <c r="BZ1278" s="89" t="e">
        <f t="shared" si="1406"/>
        <v>#REF!</v>
      </c>
      <c r="CA1278" s="41">
        <f t="shared" si="1407"/>
        <v>-36.96683572119808</v>
      </c>
      <c r="CB1278" s="89" t="e">
        <f t="shared" si="1408"/>
        <v>#REF!</v>
      </c>
      <c r="CC1278" s="89" t="e">
        <f t="shared" si="1416"/>
        <v>#REF!</v>
      </c>
      <c r="CD1278" s="41" t="e">
        <f t="shared" si="1426"/>
        <v>#REF!</v>
      </c>
      <c r="CE1278" s="41" t="e">
        <f t="shared" si="1427"/>
        <v>#REF!</v>
      </c>
      <c r="CF1278" s="42" t="e">
        <f t="shared" si="1428"/>
        <v>#REF!</v>
      </c>
      <c r="CG1278" s="42" t="e">
        <f t="shared" si="1422"/>
        <v>#REF!</v>
      </c>
      <c r="CH1278" s="42" t="e">
        <f t="shared" si="1409"/>
        <v>#REF!</v>
      </c>
      <c r="CI1278" s="89">
        <f t="shared" si="1423"/>
        <v>0.70486767650417381</v>
      </c>
      <c r="CJ1278" s="89">
        <f t="shared" si="1424"/>
        <v>3.6745534559897344</v>
      </c>
      <c r="CK1278" s="42" t="e">
        <f t="shared" si="1410"/>
        <v>#REF!</v>
      </c>
      <c r="CM1278" s="89" t="e">
        <f t="shared" si="1395"/>
        <v>#REF!</v>
      </c>
      <c r="CN1278" s="89">
        <f t="shared" si="1396"/>
        <v>1.4956511752837963E-2</v>
      </c>
    </row>
    <row r="1279" spans="1:92" ht="14.4" x14ac:dyDescent="0.3">
      <c r="E1279" s="32">
        <v>41613.46597222222</v>
      </c>
      <c r="F1279" s="21">
        <f t="shared" si="1379"/>
        <v>1728.7833333333328</v>
      </c>
      <c r="G1279" s="21">
        <f t="shared" si="1380"/>
        <v>203.85833333332994</v>
      </c>
      <c r="I1279" s="21">
        <v>1100</v>
      </c>
      <c r="J1279" s="21">
        <v>15114</v>
      </c>
      <c r="K1279" s="21">
        <v>8829</v>
      </c>
      <c r="L1279" s="21">
        <v>14</v>
      </c>
      <c r="M1279" s="51">
        <v>7.17</v>
      </c>
      <c r="N1279" s="40"/>
      <c r="O1279" s="40"/>
      <c r="P1279" s="40"/>
      <c r="R1279" s="22"/>
      <c r="S1279" s="22"/>
      <c r="T1279" s="22"/>
      <c r="U1279" s="52">
        <f t="shared" si="1381"/>
        <v>2.2329077697777214E-2</v>
      </c>
      <c r="V1279" s="52">
        <f t="shared" si="1382"/>
        <v>3.1188430792884709</v>
      </c>
      <c r="W1279" s="52">
        <f t="shared" si="1383"/>
        <v>9.5222898722317831E-3</v>
      </c>
      <c r="X1279" s="247">
        <f>W1279+V1279+SUM($U$1268:U1279)</f>
        <v>3.2298225913549916</v>
      </c>
      <c r="Y1279" s="104">
        <f>W1279+V1279+SUM($U$1269:U1279)-$X$1269</f>
        <v>3.168190584239694</v>
      </c>
      <c r="Z1279" s="42"/>
      <c r="AA1279" s="42"/>
      <c r="AB1279" s="41">
        <f t="shared" si="1384"/>
        <v>3.8224224750731089E-2</v>
      </c>
      <c r="AC1279" s="48">
        <f t="shared" si="1385"/>
        <v>5.3390184959073457</v>
      </c>
      <c r="AD1279" s="48">
        <f t="shared" si="1386"/>
        <v>0.48347994477748174</v>
      </c>
      <c r="AE1279" s="48">
        <f t="shared" si="1387"/>
        <v>2.6257742554598891</v>
      </c>
      <c r="AF1279" s="48">
        <f t="shared" si="1388"/>
        <v>0.48347994477748191</v>
      </c>
      <c r="AG1279" s="238">
        <f t="shared" si="1389"/>
        <v>2.1414402377272412</v>
      </c>
      <c r="AH1279" s="48">
        <f t="shared" si="1390"/>
        <v>8.5407295516636667E-4</v>
      </c>
      <c r="AI1279" s="48">
        <f>AE1279+AC1279+SUM($AB$1268:AB1279)</f>
        <v>8.2868918608841327</v>
      </c>
      <c r="AJ1279" s="48">
        <f>AE1279+AC1279+SUM($AB$1269:AB1279)-$AI$1269</f>
        <v>5.0781390688900592</v>
      </c>
      <c r="AK1279" s="46"/>
      <c r="AL1279" s="86"/>
      <c r="AM1279" s="25">
        <v>77.750500000000002</v>
      </c>
      <c r="AN1279" s="25">
        <v>0.1004999999999967</v>
      </c>
      <c r="AQ1279"/>
      <c r="AR1279" s="25">
        <v>-36.152999999999999</v>
      </c>
      <c r="AS1279" s="25">
        <v>6.0000000000002274E-3</v>
      </c>
      <c r="AV1279" s="41">
        <f t="shared" si="1397"/>
        <v>0</v>
      </c>
      <c r="AW1279" s="86">
        <f t="shared" si="1398"/>
        <v>3.1419960036553445E-2</v>
      </c>
      <c r="AX1279" s="86">
        <f t="shared" si="1399"/>
        <v>2.5943542954233356</v>
      </c>
      <c r="AY1279" s="86">
        <f t="shared" si="1391"/>
        <v>9.916077536171003E-2</v>
      </c>
      <c r="AZ1279" s="86">
        <f t="shared" si="1392"/>
        <v>8.1877310855224223</v>
      </c>
      <c r="BA1279" s="86">
        <f t="shared" si="1411"/>
        <v>6.3289796623046429E-2</v>
      </c>
      <c r="BB1279" s="86">
        <f t="shared" si="1412"/>
        <v>5.0148492722670124</v>
      </c>
      <c r="BC1279" s="89">
        <f t="shared" si="1429"/>
        <v>8.8548310660864979E-3</v>
      </c>
      <c r="BD1279" s="89">
        <f t="shared" si="1429"/>
        <v>0.68986310533006456</v>
      </c>
      <c r="BE1279" s="41">
        <f t="shared" si="1417"/>
        <v>142.24496020623835</v>
      </c>
      <c r="BF1279" s="89">
        <f t="shared" si="1418"/>
        <v>0.81055504472854079</v>
      </c>
      <c r="BG1279" s="89">
        <f t="shared" si="1419"/>
        <v>0.18944495527145921</v>
      </c>
      <c r="BH1279" s="89">
        <f t="shared" si="1430"/>
        <v>0.56634934818821592</v>
      </c>
      <c r="BI1279" s="89">
        <f t="shared" si="1425"/>
        <v>0.13236858820793512</v>
      </c>
      <c r="BJ1279" s="41">
        <f t="shared" si="1431"/>
        <v>123.09813305848239</v>
      </c>
      <c r="BK1279" s="89">
        <f t="shared" si="1420"/>
        <v>0.83513014829248111</v>
      </c>
      <c r="BL1279" s="89">
        <f t="shared" si="1421"/>
        <v>0.16486985170751889</v>
      </c>
      <c r="BM1279" s="89">
        <f t="shared" si="1400"/>
        <v>0</v>
      </c>
      <c r="BN1279" s="86">
        <f t="shared" si="1401"/>
        <v>1.0203028063057673E-4</v>
      </c>
      <c r="BO1279" s="86">
        <f t="shared" si="1402"/>
        <v>9.4202595916012058E-3</v>
      </c>
      <c r="BP1279" s="86">
        <f t="shared" si="1393"/>
        <v>3.4607191106826765E-2</v>
      </c>
      <c r="BQ1279" s="86">
        <f t="shared" si="1394"/>
        <v>3.1952154002481645</v>
      </c>
      <c r="BR1279" s="86">
        <f t="shared" si="1413"/>
        <v>3.3994339638610094E-2</v>
      </c>
      <c r="BS1279" s="86">
        <f t="shared" si="1414"/>
        <v>3.1341962446010836</v>
      </c>
      <c r="BT1279" s="89">
        <f t="shared" si="1415"/>
        <v>5.2020649451508978E-3</v>
      </c>
      <c r="BU1279" s="89">
        <f t="shared" si="1415"/>
        <v>0.47361439982834908</v>
      </c>
      <c r="BV1279" s="41">
        <f t="shared" si="1403"/>
        <v>-22.554028410817327</v>
      </c>
      <c r="BW1279" s="89" t="e">
        <f t="shared" si="1404"/>
        <v>#REF!</v>
      </c>
      <c r="BX1279" s="42" t="e">
        <f t="shared" si="1405"/>
        <v>#REF!</v>
      </c>
      <c r="BY1279" s="89" t="e">
        <f t="shared" si="1406"/>
        <v>#REF!</v>
      </c>
      <c r="BZ1279" s="89" t="e">
        <f t="shared" si="1406"/>
        <v>#REF!</v>
      </c>
      <c r="CA1279" s="41">
        <f t="shared" si="1407"/>
        <v>-34.788888792729125</v>
      </c>
      <c r="CB1279" s="89" t="e">
        <f t="shared" si="1408"/>
        <v>#REF!</v>
      </c>
      <c r="CC1279" s="89" t="e">
        <f t="shared" si="1416"/>
        <v>#REF!</v>
      </c>
      <c r="CD1279" s="41" t="e">
        <f t="shared" si="1426"/>
        <v>#REF!</v>
      </c>
      <c r="CE1279" s="41" t="e">
        <f t="shared" si="1427"/>
        <v>#REF!</v>
      </c>
      <c r="CF1279" s="42" t="e">
        <f t="shared" si="1428"/>
        <v>#REF!</v>
      </c>
      <c r="CG1279" s="42" t="e">
        <f t="shared" si="1422"/>
        <v>#REF!</v>
      </c>
      <c r="CH1279" s="42" t="e">
        <f t="shared" si="1409"/>
        <v>#REF!</v>
      </c>
      <c r="CI1279" s="89">
        <f t="shared" si="1423"/>
        <v>0.83723203523806211</v>
      </c>
      <c r="CJ1279" s="89">
        <f t="shared" si="1424"/>
        <v>4.2409070336519967</v>
      </c>
      <c r="CK1279" s="42" t="e">
        <f t="shared" si="1410"/>
        <v>#REF!</v>
      </c>
      <c r="CM1279" s="89" t="e">
        <f t="shared" si="1395"/>
        <v>#REF!</v>
      </c>
      <c r="CN1279" s="89">
        <f t="shared" si="1396"/>
        <v>1.7765136907673729E-2</v>
      </c>
    </row>
    <row r="1280" spans="1:92" ht="14.4" x14ac:dyDescent="0.3">
      <c r="E1280" s="32">
        <v>41696.420138888891</v>
      </c>
      <c r="F1280" s="21">
        <f t="shared" si="1379"/>
        <v>1811.7375000000029</v>
      </c>
      <c r="G1280" s="21">
        <f t="shared" si="1380"/>
        <v>286.8125</v>
      </c>
      <c r="I1280" s="21">
        <v>1072</v>
      </c>
      <c r="J1280" s="21">
        <v>16250</v>
      </c>
      <c r="K1280" s="21">
        <v>13725</v>
      </c>
      <c r="L1280" s="21">
        <v>7</v>
      </c>
      <c r="M1280" s="51">
        <v>7.17</v>
      </c>
      <c r="N1280" s="40"/>
      <c r="O1280" s="40"/>
      <c r="P1280" s="40"/>
      <c r="R1280" s="22"/>
      <c r="S1280" s="22"/>
      <c r="T1280" s="22"/>
      <c r="U1280" s="52">
        <f t="shared" si="1381"/>
        <v>3.3827797442615326E-2</v>
      </c>
      <c r="V1280" s="52">
        <f t="shared" si="1382"/>
        <v>4.7249417718661775</v>
      </c>
      <c r="W1280" s="52">
        <f t="shared" si="1383"/>
        <v>1.4425947069895766E-2</v>
      </c>
      <c r="X1280" s="247">
        <f>W1280+V1280+SUM($U$1268:U1280)</f>
        <v>4.8746527385729772</v>
      </c>
      <c r="Y1280" s="104">
        <f>W1280+V1280+SUM($U$1269:U1280)-$X$1269</f>
        <v>4.8130207314576792</v>
      </c>
      <c r="Z1280" s="42"/>
      <c r="AA1280" s="42"/>
      <c r="AB1280" s="41">
        <f t="shared" si="1384"/>
        <v>4.005112629817844E-2</v>
      </c>
      <c r="AC1280" s="48">
        <f t="shared" si="1385"/>
        <v>5.5941933546685156</v>
      </c>
      <c r="AD1280" s="48">
        <f t="shared" si="1386"/>
        <v>0.50658754905287884</v>
      </c>
      <c r="AE1280" s="48">
        <f t="shared" si="1387"/>
        <v>2.7512713997925617</v>
      </c>
      <c r="AF1280" s="48">
        <f t="shared" si="1388"/>
        <v>0.50658754905287884</v>
      </c>
      <c r="AG1280" s="238">
        <f t="shared" si="1389"/>
        <v>2.243788957932352</v>
      </c>
      <c r="AH1280" s="48">
        <f t="shared" si="1390"/>
        <v>8.9489280733083727E-4</v>
      </c>
      <c r="AI1280" s="48">
        <f>AE1280+AC1280+SUM($AB$1268:AB1280)</f>
        <v>8.7076149902761522</v>
      </c>
      <c r="AJ1280" s="48">
        <f>AE1280+AC1280+SUM($AB$1269:AB1280)-$AI$1269</f>
        <v>5.4988621982820787</v>
      </c>
      <c r="AK1280" s="46"/>
      <c r="AL1280" s="86"/>
      <c r="AM1280" s="25">
        <v>90.253</v>
      </c>
      <c r="AN1280" s="25">
        <v>4.3840620433574305E-2</v>
      </c>
      <c r="AQ1280"/>
      <c r="AR1280" s="25">
        <v>-29.767000000000003</v>
      </c>
      <c r="AS1280" s="25">
        <v>2.6870057685088988E-2</v>
      </c>
      <c r="AV1280" s="41">
        <f t="shared" si="1397"/>
        <v>0</v>
      </c>
      <c r="AW1280" s="86">
        <f t="shared" si="1398"/>
        <v>3.3298943322967949E-2</v>
      </c>
      <c r="AX1280" s="86">
        <f t="shared" si="1399"/>
        <v>2.7179724564695937</v>
      </c>
      <c r="AY1280" s="86">
        <f t="shared" si="1391"/>
        <v>0.10538923134275065</v>
      </c>
      <c r="AZ1280" s="86">
        <f t="shared" si="1392"/>
        <v>8.6022257589334021</v>
      </c>
      <c r="BA1280" s="86">
        <f t="shared" si="1411"/>
        <v>6.9518252604087061E-2</v>
      </c>
      <c r="BB1280" s="86">
        <f t="shared" si="1412"/>
        <v>5.4293439456779922</v>
      </c>
      <c r="BC1280" s="89">
        <f t="shared" si="1429"/>
        <v>6.2284559810406315E-3</v>
      </c>
      <c r="BD1280" s="89">
        <f t="shared" si="1429"/>
        <v>0.41449467341097979</v>
      </c>
      <c r="BE1280" s="41">
        <f t="shared" si="1417"/>
        <v>337.22145210178047</v>
      </c>
      <c r="BF1280" s="89">
        <f t="shared" si="1418"/>
        <v>0.56030118053003908</v>
      </c>
      <c r="BG1280" s="89">
        <f t="shared" si="1419"/>
        <v>0.43969881946996092</v>
      </c>
      <c r="BH1280" s="89">
        <f t="shared" si="1430"/>
        <v>0.23573166607464091</v>
      </c>
      <c r="BI1280" s="89">
        <f t="shared" si="1425"/>
        <v>0.18499146331737859</v>
      </c>
      <c r="BJ1280" s="41">
        <f t="shared" si="1431"/>
        <v>139.44503907227036</v>
      </c>
      <c r="BK1280" s="89">
        <f t="shared" si="1420"/>
        <v>0.81414876557362581</v>
      </c>
      <c r="BL1280" s="89">
        <f t="shared" si="1421"/>
        <v>0.18585123442637419</v>
      </c>
      <c r="BM1280" s="89">
        <f t="shared" si="1400"/>
        <v>0</v>
      </c>
      <c r="BN1280" s="86">
        <f t="shared" si="1401"/>
        <v>1.5558550341039198E-4</v>
      </c>
      <c r="BO1280" s="86">
        <f t="shared" si="1402"/>
        <v>1.4270361566485375E-2</v>
      </c>
      <c r="BP1280" s="86">
        <f t="shared" si="1393"/>
        <v>5.257369215393929E-2</v>
      </c>
      <c r="BQ1280" s="86">
        <f t="shared" si="1394"/>
        <v>4.822079046419038</v>
      </c>
      <c r="BR1280" s="86">
        <f t="shared" si="1413"/>
        <v>5.1960840685722619E-2</v>
      </c>
      <c r="BS1280" s="86">
        <f t="shared" si="1414"/>
        <v>4.761059890771957</v>
      </c>
      <c r="BT1280" s="89">
        <f t="shared" si="1415"/>
        <v>1.7966501047112525E-2</v>
      </c>
      <c r="BU1280" s="89">
        <f t="shared" si="1415"/>
        <v>1.6268636461708734</v>
      </c>
      <c r="BV1280" s="41">
        <f t="shared" si="1403"/>
        <v>-17.224679324256307</v>
      </c>
      <c r="BW1280" s="89" t="e">
        <f t="shared" si="1404"/>
        <v>#REF!</v>
      </c>
      <c r="BX1280" s="42" t="e">
        <f t="shared" si="1405"/>
        <v>#REF!</v>
      </c>
      <c r="BY1280" s="89" t="e">
        <f t="shared" si="1406"/>
        <v>#REF!</v>
      </c>
      <c r="BZ1280" s="89" t="e">
        <f t="shared" si="1406"/>
        <v>#REF!</v>
      </c>
      <c r="CA1280" s="41">
        <f t="shared" si="1407"/>
        <v>-28.787163438806719</v>
      </c>
      <c r="CB1280" s="89" t="e">
        <f t="shared" si="1408"/>
        <v>#REF!</v>
      </c>
      <c r="CC1280" s="89" t="e">
        <f t="shared" si="1416"/>
        <v>#REF!</v>
      </c>
      <c r="CD1280" s="41" t="e">
        <f t="shared" si="1426"/>
        <v>#REF!</v>
      </c>
      <c r="CE1280" s="41" t="e">
        <f t="shared" si="1427"/>
        <v>#REF!</v>
      </c>
      <c r="CF1280" s="42" t="e">
        <f t="shared" si="1428"/>
        <v>#REF!</v>
      </c>
      <c r="CG1280" s="42" t="e">
        <f t="shared" si="1422"/>
        <v>#REF!</v>
      </c>
      <c r="CH1280" s="42" t="e">
        <f t="shared" si="1409"/>
        <v>#REF!</v>
      </c>
      <c r="CI1280" s="89">
        <f t="shared" si="1423"/>
        <v>1.0219703274912499</v>
      </c>
      <c r="CJ1280" s="89">
        <f t="shared" si="1424"/>
        <v>4.476891870790829</v>
      </c>
      <c r="CK1280" s="42" t="e">
        <f t="shared" si="1410"/>
        <v>#REF!</v>
      </c>
      <c r="CM1280" s="89" t="e">
        <f t="shared" si="1395"/>
        <v>#REF!</v>
      </c>
      <c r="CN1280" s="89">
        <f t="shared" si="1396"/>
        <v>2.1685078949827588E-2</v>
      </c>
    </row>
    <row r="1281" spans="4:213" ht="14.4" x14ac:dyDescent="0.3">
      <c r="E1281" s="32">
        <v>41743.431250000001</v>
      </c>
      <c r="F1281" s="21">
        <f t="shared" si="1379"/>
        <v>1858.7486111111139</v>
      </c>
      <c r="G1281" s="21">
        <f t="shared" si="1380"/>
        <v>333.82361111111095</v>
      </c>
      <c r="I1281" s="21">
        <v>1069</v>
      </c>
      <c r="J1281" s="21">
        <v>17380</v>
      </c>
      <c r="K1281" s="21">
        <v>16736</v>
      </c>
      <c r="L1281" s="21">
        <v>15</v>
      </c>
      <c r="M1281" s="51">
        <v>7.17</v>
      </c>
      <c r="N1281" s="40"/>
      <c r="O1281" s="40"/>
      <c r="P1281" s="40"/>
      <c r="R1281" s="22"/>
      <c r="S1281" s="22"/>
      <c r="T1281" s="22"/>
      <c r="U1281" s="52">
        <f t="shared" si="1381"/>
        <v>4.1133527529129153E-2</v>
      </c>
      <c r="V1281" s="52">
        <f t="shared" si="1382"/>
        <v>5.7453791597365003</v>
      </c>
      <c r="W1281" s="52">
        <f t="shared" si="1383"/>
        <v>1.7541493558365141E-2</v>
      </c>
      <c r="X1281" s="247">
        <f>W1281+V1281+SUM($U$1268:U1281)</f>
        <v>5.9393392004608989</v>
      </c>
      <c r="Y1281" s="104">
        <f>W1281+V1281+SUM($U$1269:U1281)-$X$1269</f>
        <v>5.8777071933456009</v>
      </c>
      <c r="Z1281" s="42"/>
      <c r="AA1281" s="42"/>
      <c r="AB1281" s="41">
        <f t="shared" si="1384"/>
        <v>4.271634252248236E-2</v>
      </c>
      <c r="AC1281" s="48">
        <f t="shared" si="1385"/>
        <v>5.966460910386016</v>
      </c>
      <c r="AD1281" s="48">
        <f t="shared" si="1386"/>
        <v>0.54029859489748733</v>
      </c>
      <c r="AE1281" s="48">
        <f t="shared" si="1387"/>
        <v>2.9343557185105595</v>
      </c>
      <c r="AF1281" s="48">
        <f t="shared" si="1388"/>
        <v>0.54029859489748711</v>
      </c>
      <c r="AG1281" s="238">
        <f t="shared" si="1389"/>
        <v>2.3931026798505113</v>
      </c>
      <c r="AH1281" s="48">
        <f t="shared" si="1390"/>
        <v>9.5444376256126492E-4</v>
      </c>
      <c r="AI1281" s="48">
        <f>AE1281+AC1281+SUM($AB$1268:AB1281)</f>
        <v>9.305683207234134</v>
      </c>
      <c r="AJ1281" s="48">
        <f>AE1281+AC1281+SUM($AB$1269:AB1281)-$AI$1269</f>
        <v>6.0969304152400605</v>
      </c>
      <c r="AK1281" s="46"/>
      <c r="AL1281" s="86"/>
      <c r="AM1281" s="41">
        <v>97.098500000000001</v>
      </c>
      <c r="AN1281" s="41">
        <v>0.15061374439273029</v>
      </c>
      <c r="AO1281" s="41"/>
      <c r="AP1281" s="41"/>
      <c r="AQ1281"/>
      <c r="AR1281" s="41">
        <v>-26.002500000000001</v>
      </c>
      <c r="AS1281" s="25">
        <v>9.6873629022557334E-2</v>
      </c>
      <c r="AT1281" s="41"/>
      <c r="AU1281" s="41"/>
      <c r="AV1281" s="41">
        <f t="shared" si="1397"/>
        <v>0</v>
      </c>
      <c r="AW1281" s="86">
        <f t="shared" si="1398"/>
        <v>3.573510870894199E-2</v>
      </c>
      <c r="AX1281" s="86">
        <f t="shared" si="1399"/>
        <v>2.8986206098016174</v>
      </c>
      <c r="AY1281" s="86">
        <f t="shared" si="1391"/>
        <v>0.1133262742903851</v>
      </c>
      <c r="AZ1281" s="86">
        <f t="shared" si="1392"/>
        <v>9.1923569329437491</v>
      </c>
      <c r="BA1281" s="86">
        <f t="shared" si="1411"/>
        <v>7.7455295551721509E-2</v>
      </c>
      <c r="BB1281" s="86">
        <f t="shared" si="1412"/>
        <v>6.0194751196883391</v>
      </c>
      <c r="BC1281" s="89">
        <f t="shared" si="1429"/>
        <v>7.9370429476344484E-3</v>
      </c>
      <c r="BD1281" s="89">
        <f t="shared" si="1429"/>
        <v>0.59013117401034698</v>
      </c>
      <c r="BE1281" s="41">
        <f t="shared" si="1417"/>
        <v>196.88400367472414</v>
      </c>
      <c r="BF1281" s="89">
        <f t="shared" si="1418"/>
        <v>0.740425401758946</v>
      </c>
      <c r="BG1281" s="89">
        <f t="shared" si="1419"/>
        <v>0.259574598241054</v>
      </c>
      <c r="BH1281" s="89">
        <f t="shared" si="1430"/>
        <v>0.44282489982037021</v>
      </c>
      <c r="BI1281" s="89">
        <f t="shared" si="1425"/>
        <v>0.15524331713761166</v>
      </c>
      <c r="BJ1281" s="41">
        <f t="shared" si="1431"/>
        <v>145.07618181159597</v>
      </c>
      <c r="BK1281" s="89">
        <f t="shared" si="1420"/>
        <v>0.80692114948170968</v>
      </c>
      <c r="BL1281" s="89">
        <f t="shared" si="1421"/>
        <v>0.19307885051829032</v>
      </c>
      <c r="BM1281" s="89">
        <f t="shared" si="1400"/>
        <v>0</v>
      </c>
      <c r="BN1281" s="86">
        <f t="shared" si="1401"/>
        <v>1.8991312946816646E-4</v>
      </c>
      <c r="BO1281" s="86">
        <f t="shared" si="1402"/>
        <v>1.7351580428896975E-2</v>
      </c>
      <c r="BP1281" s="86">
        <f t="shared" si="1393"/>
        <v>6.430230645865323E-2</v>
      </c>
      <c r="BQ1281" s="86">
        <f t="shared" si="1394"/>
        <v>5.8750368940022453</v>
      </c>
      <c r="BR1281" s="86">
        <f t="shared" si="1413"/>
        <v>6.3689454990436559E-2</v>
      </c>
      <c r="BS1281" s="86">
        <f t="shared" si="1414"/>
        <v>5.8140177383551643</v>
      </c>
      <c r="BT1281" s="89">
        <f t="shared" si="1415"/>
        <v>1.172861430471394E-2</v>
      </c>
      <c r="BU1281" s="89">
        <f t="shared" si="1415"/>
        <v>1.0529578475832073</v>
      </c>
      <c r="BV1281" s="41">
        <f t="shared" si="1403"/>
        <v>-8.7627628045282577</v>
      </c>
      <c r="BW1281" s="89" t="e">
        <f t="shared" si="1404"/>
        <v>#REF!</v>
      </c>
      <c r="BX1281" s="42" t="e">
        <f t="shared" si="1405"/>
        <v>#REF!</v>
      </c>
      <c r="BY1281" s="89" t="e">
        <f t="shared" si="1406"/>
        <v>#REF!</v>
      </c>
      <c r="BZ1281" s="89" t="e">
        <f t="shared" si="1406"/>
        <v>#REF!</v>
      </c>
      <c r="CA1281" s="41">
        <f t="shared" si="1407"/>
        <v>-25.160609351790985</v>
      </c>
      <c r="CB1281" s="89" t="e">
        <f t="shared" si="1408"/>
        <v>#REF!</v>
      </c>
      <c r="CC1281" s="89" t="e">
        <f t="shared" si="1416"/>
        <v>#REF!</v>
      </c>
      <c r="CD1281" s="41" t="e">
        <f t="shared" si="1426"/>
        <v>#REF!</v>
      </c>
      <c r="CE1281" s="41" t="e">
        <f t="shared" si="1427"/>
        <v>#REF!</v>
      </c>
      <c r="CF1281" s="42" t="e">
        <f t="shared" si="1428"/>
        <v>#REF!</v>
      </c>
      <c r="CG1281" s="42" t="e">
        <f t="shared" si="1422"/>
        <v>#REF!</v>
      </c>
      <c r="CH1281" s="42" t="e">
        <f t="shared" si="1409"/>
        <v>#REF!</v>
      </c>
      <c r="CI1281" s="89">
        <f t="shared" si="1423"/>
        <v>1.1771883162645533</v>
      </c>
      <c r="CJ1281" s="89">
        <f t="shared" si="1424"/>
        <v>4.9197420989755072</v>
      </c>
      <c r="CK1281" s="42" t="e">
        <f t="shared" si="1410"/>
        <v>#REF!</v>
      </c>
      <c r="CM1281" s="89" t="e">
        <f t="shared" si="1395"/>
        <v>#REF!</v>
      </c>
      <c r="CN1281" s="89">
        <f t="shared" si="1396"/>
        <v>2.4978632833378433E-2</v>
      </c>
    </row>
    <row r="1282" spans="4:213" ht="14.4" x14ac:dyDescent="0.3">
      <c r="E1282" s="32">
        <v>41774.47152777778</v>
      </c>
      <c r="F1282" s="21">
        <f t="shared" si="1379"/>
        <v>1889.788888888892</v>
      </c>
      <c r="G1282" s="21">
        <f t="shared" si="1380"/>
        <v>364.86388888888905</v>
      </c>
      <c r="I1282" s="21">
        <v>1064</v>
      </c>
      <c r="J1282" s="21">
        <v>18387</v>
      </c>
      <c r="K1282" s="21">
        <v>20026</v>
      </c>
      <c r="L1282" s="21">
        <v>14</v>
      </c>
      <c r="M1282" s="51">
        <v>7.17</v>
      </c>
      <c r="N1282" s="40"/>
      <c r="O1282" s="40"/>
      <c r="P1282" s="40"/>
      <c r="R1282" s="22"/>
      <c r="S1282" s="22"/>
      <c r="T1282" s="22"/>
      <c r="U1282" s="52">
        <f t="shared" si="1381"/>
        <v>4.8989434097769791E-2</v>
      </c>
      <c r="V1282" s="52">
        <f t="shared" si="1382"/>
        <v>6.8426631660338462</v>
      </c>
      <c r="W1282" s="52">
        <f t="shared" si="1383"/>
        <v>2.0891664155120806E-2</v>
      </c>
      <c r="X1282" s="247">
        <f>W1282+V1282+SUM($U$1268:U1282)</f>
        <v>7.0889628114527703</v>
      </c>
      <c r="Y1282" s="104">
        <f>W1282+V1282+SUM($U$1269:U1282)-$X$1269</f>
        <v>7.0273308043374723</v>
      </c>
      <c r="Z1282" s="42"/>
      <c r="AA1282" s="42"/>
      <c r="AB1282" s="41">
        <f t="shared" si="1384"/>
        <v>4.4979962286811802E-2</v>
      </c>
      <c r="AC1282" s="48">
        <f t="shared" si="1385"/>
        <v>6.2826349562500914</v>
      </c>
      <c r="AD1282" s="48">
        <f t="shared" si="1386"/>
        <v>0.56893003911361306</v>
      </c>
      <c r="AE1282" s="48">
        <f t="shared" si="1387"/>
        <v>3.0898527767265742</v>
      </c>
      <c r="AF1282" s="48">
        <f t="shared" si="1388"/>
        <v>0.56893003911361317</v>
      </c>
      <c r="AG1282" s="238">
        <f t="shared" si="1389"/>
        <v>2.5199177160706254</v>
      </c>
      <c r="AH1282" s="48">
        <f t="shared" si="1390"/>
        <v>1.0050215423357749E-3</v>
      </c>
      <c r="AI1282" s="48">
        <f>AE1282+AC1282+SUM($AB$1268:AB1282)</f>
        <v>9.8223342736010366</v>
      </c>
      <c r="AJ1282" s="48">
        <f>AE1282+AC1282+SUM($AB$1269:AB1282)-$AI$1269</f>
        <v>6.6135814816069631</v>
      </c>
      <c r="AK1282" s="46"/>
      <c r="AL1282" s="86"/>
      <c r="AM1282">
        <v>102.242</v>
      </c>
      <c r="AN1282">
        <v>0.17677669529663689</v>
      </c>
      <c r="AO1282"/>
      <c r="AP1282"/>
      <c r="AQ1282"/>
      <c r="AR1282">
        <v>-22.78</v>
      </c>
      <c r="AS1282">
        <v>0.30829855659733468</v>
      </c>
      <c r="AT1282"/>
      <c r="AU1282"/>
      <c r="AV1282" s="41">
        <f t="shared" si="1397"/>
        <v>0</v>
      </c>
      <c r="AW1282" s="86">
        <f t="shared" si="1398"/>
        <v>3.7803035426330296E-2</v>
      </c>
      <c r="AX1282" s="86">
        <f t="shared" si="1399"/>
        <v>3.0520497413002436</v>
      </c>
      <c r="AY1282" s="86">
        <f t="shared" si="1391"/>
        <v>0.12017208499738703</v>
      </c>
      <c r="AZ1282" s="86">
        <f t="shared" si="1392"/>
        <v>9.7021621886036495</v>
      </c>
      <c r="BA1282" s="86">
        <f t="shared" si="1411"/>
        <v>8.4301106258723446E-2</v>
      </c>
      <c r="BB1282" s="86">
        <f t="shared" si="1412"/>
        <v>6.5292803753482396</v>
      </c>
      <c r="BC1282" s="89">
        <f t="shared" si="1429"/>
        <v>6.8458107070019369E-3</v>
      </c>
      <c r="BD1282" s="89">
        <f t="shared" si="1429"/>
        <v>0.50980525565990042</v>
      </c>
      <c r="BE1282" s="41">
        <f t="shared" si="1417"/>
        <v>194.98503738472638</v>
      </c>
      <c r="BF1282" s="89">
        <f t="shared" si="1418"/>
        <v>0.74286273996025698</v>
      </c>
      <c r="BG1282" s="89">
        <f t="shared" si="1419"/>
        <v>0.25713726003974302</v>
      </c>
      <c r="BH1282" s="89">
        <f t="shared" si="1430"/>
        <v>0.38380082676470584</v>
      </c>
      <c r="BI1282" s="89">
        <f t="shared" si="1425"/>
        <v>0.13285023960219677</v>
      </c>
      <c r="BJ1282" s="41">
        <f t="shared" si="1431"/>
        <v>148.97305794686179</v>
      </c>
      <c r="BK1282" s="89">
        <f t="shared" si="1420"/>
        <v>0.80191947824600163</v>
      </c>
      <c r="BL1282" s="89">
        <f t="shared" si="1421"/>
        <v>0.19808052175399837</v>
      </c>
      <c r="BM1282" s="89">
        <f t="shared" si="1400"/>
        <v>0</v>
      </c>
      <c r="BN1282" s="86">
        <f t="shared" si="1401"/>
        <v>2.2692398743345924E-4</v>
      </c>
      <c r="BO1282" s="86">
        <f t="shared" si="1402"/>
        <v>2.0664740167687348E-2</v>
      </c>
      <c r="BP1282" s="86">
        <f t="shared" si="1393"/>
        <v>7.6999883589841597E-2</v>
      </c>
      <c r="BQ1282" s="86">
        <f t="shared" si="1394"/>
        <v>7.0119629278629283</v>
      </c>
      <c r="BR1282" s="86">
        <f t="shared" si="1413"/>
        <v>7.6387032121624926E-2</v>
      </c>
      <c r="BS1282" s="86">
        <f t="shared" si="1414"/>
        <v>6.9509437722158474</v>
      </c>
      <c r="BT1282" s="89">
        <f t="shared" si="1415"/>
        <v>1.2697577131188367E-2</v>
      </c>
      <c r="BU1282" s="89">
        <f t="shared" si="1415"/>
        <v>1.136926033860683</v>
      </c>
      <c r="BV1282" s="41">
        <f>1000*((BT1282/BU1282)/0.0112372-1)</f>
        <v>-6.127811707121178</v>
      </c>
      <c r="BW1282" s="89" t="e">
        <f t="shared" si="1404"/>
        <v>#REF!</v>
      </c>
      <c r="BX1282" s="42" t="e">
        <f t="shared" si="1405"/>
        <v>#REF!</v>
      </c>
      <c r="BY1282" s="89" t="e">
        <f t="shared" si="1406"/>
        <v>#REF!</v>
      </c>
      <c r="BZ1282" s="89" t="e">
        <f t="shared" si="1406"/>
        <v>#REF!</v>
      </c>
      <c r="CA1282" s="41">
        <f t="shared" si="1407"/>
        <v>-22.047523726509198</v>
      </c>
      <c r="CB1282" s="89" t="e">
        <f t="shared" si="1408"/>
        <v>#REF!</v>
      </c>
      <c r="CC1282" s="89" t="e">
        <f t="shared" si="1416"/>
        <v>#REF!</v>
      </c>
      <c r="CD1282" s="41" t="e">
        <f t="shared" si="1426"/>
        <v>#REF!</v>
      </c>
      <c r="CE1282" s="41" t="e">
        <f t="shared" si="1427"/>
        <v>#REF!</v>
      </c>
      <c r="CF1282" s="42" t="e">
        <f t="shared" si="1428"/>
        <v>#REF!</v>
      </c>
      <c r="CG1282" s="42" t="e">
        <f t="shared" si="1422"/>
        <v>#REF!</v>
      </c>
      <c r="CH1282" s="42" t="e">
        <f t="shared" si="1409"/>
        <v>#REF!</v>
      </c>
      <c r="CI1282" s="89">
        <f t="shared" si="1423"/>
        <v>1.3100216705392889</v>
      </c>
      <c r="CJ1282" s="89">
        <f t="shared" si="1424"/>
        <v>5.3035598110676743</v>
      </c>
      <c r="CK1282" s="42" t="e">
        <f t="shared" si="1410"/>
        <v>#REF!</v>
      </c>
      <c r="CM1282" s="89" t="e">
        <f t="shared" si="1395"/>
        <v>#REF!</v>
      </c>
      <c r="CN1282" s="89">
        <f t="shared" si="1396"/>
        <v>2.779720955437694E-2</v>
      </c>
    </row>
    <row r="1283" spans="4:213" ht="14.4" x14ac:dyDescent="0.3">
      <c r="E1283" s="32">
        <v>42074.462500000001</v>
      </c>
      <c r="F1283" s="21">
        <f t="shared" si="1379"/>
        <v>2189.7798611111139</v>
      </c>
      <c r="G1283" s="21">
        <f t="shared" si="1380"/>
        <v>664.85486111111095</v>
      </c>
      <c r="I1283" s="21">
        <v>1089</v>
      </c>
      <c r="J1283" s="21">
        <v>18928</v>
      </c>
      <c r="K1283" s="21">
        <v>30060</v>
      </c>
      <c r="L1283" s="21">
        <v>15</v>
      </c>
      <c r="M1283" s="51">
        <v>7.17</v>
      </c>
      <c r="N1283" s="40"/>
      <c r="O1283" s="40"/>
      <c r="P1283" s="40"/>
      <c r="R1283" s="22"/>
      <c r="S1283" s="22"/>
      <c r="T1283" s="22"/>
      <c r="U1283" s="52">
        <f t="shared" si="1381"/>
        <v>7.5263331616177515E-2</v>
      </c>
      <c r="V1283" s="52">
        <f t="shared" si="1382"/>
        <v>10.512504103950315</v>
      </c>
      <c r="W1283" s="52">
        <f t="shared" si="1383"/>
        <v>3.2096232101449143E-2</v>
      </c>
      <c r="X1283" s="247">
        <f>W1283+V1283+SUM($U$1268:U1283)</f>
        <v>10.845271648931744</v>
      </c>
      <c r="Y1283" s="104">
        <f>W1283+V1283+SUM($U$1269:U1283)-$X$1269</f>
        <v>10.783639641816446</v>
      </c>
      <c r="Z1283" s="42"/>
      <c r="AA1283" s="42"/>
      <c r="AB1283" s="41">
        <f t="shared" si="1384"/>
        <v>4.739136197042608E-2</v>
      </c>
      <c r="AC1283" s="48">
        <f t="shared" si="1385"/>
        <v>6.6194503552751689</v>
      </c>
      <c r="AD1283" s="48">
        <f t="shared" si="1386"/>
        <v>0.59943068087870144</v>
      </c>
      <c r="AE1283" s="48">
        <f t="shared" si="1387"/>
        <v>3.2555014262452904</v>
      </c>
      <c r="AF1283" s="48">
        <f t="shared" si="1388"/>
        <v>0.59943068087870144</v>
      </c>
      <c r="AG1283" s="238">
        <f t="shared" si="1389"/>
        <v>2.6550118440852319</v>
      </c>
      <c r="AH1283" s="48">
        <f t="shared" si="1390"/>
        <v>1.058901281357357E-3</v>
      </c>
      <c r="AI1283" s="48">
        <f>AE1283+AC1283+SUM($AB$1268:AB1283)</f>
        <v>10.372189684115256</v>
      </c>
      <c r="AJ1283" s="48">
        <f>AE1283+AC1283+SUM($AB$1269:AB1283)-$AI$1269</f>
        <v>7.1634368921211822</v>
      </c>
      <c r="AK1283" s="46"/>
      <c r="AL1283" s="86"/>
      <c r="AM1283" s="25">
        <v>127.952</v>
      </c>
      <c r="AN1283" s="25">
        <v>0.79337380849130623</v>
      </c>
      <c r="AQ1283" s="25"/>
      <c r="AR1283" s="25">
        <v>-7.0813333333333333</v>
      </c>
      <c r="AS1283" s="25">
        <v>0.20653382827571445</v>
      </c>
      <c r="AV1283" s="41">
        <f t="shared" si="1397"/>
        <v>0</v>
      </c>
      <c r="AW1283" s="86">
        <f t="shared" si="1398"/>
        <v>4.0747082718046709E-2</v>
      </c>
      <c r="AX1283" s="86">
        <f t="shared" si="1399"/>
        <v>3.2147543435272437</v>
      </c>
      <c r="AY1283" s="86">
        <f t="shared" si="1391"/>
        <v>0.12982223494626444</v>
      </c>
      <c r="AZ1283" s="86">
        <f t="shared" si="1392"/>
        <v>10.242367449168992</v>
      </c>
      <c r="BA1283" s="86">
        <f t="shared" si="1411"/>
        <v>9.3951256207600836E-2</v>
      </c>
      <c r="BB1283" s="86">
        <f t="shared" si="1412"/>
        <v>7.0694856359135816</v>
      </c>
      <c r="BC1283" s="89">
        <f t="shared" ref="BC1283:BD1285" si="1432">BA1283-BA1282</f>
        <v>9.6501499488773901E-3</v>
      </c>
      <c r="BD1283" s="89">
        <f t="shared" si="1432"/>
        <v>0.54020526056534202</v>
      </c>
      <c r="BE1283" s="41">
        <f t="shared" si="1417"/>
        <v>589.70720321285205</v>
      </c>
      <c r="BF1283" s="89">
        <f t="shared" si="1418"/>
        <v>0.23623372882689617</v>
      </c>
      <c r="BG1283" s="89">
        <f t="shared" si="1419"/>
        <v>0.76376627117310381</v>
      </c>
      <c r="BH1283" s="89">
        <f>BF1283*($AJ1283-$AJ1282)</f>
        <v>0.12989439394141769</v>
      </c>
      <c r="BI1283" s="89">
        <f t="shared" si="1425"/>
        <v>0.41996101657280133</v>
      </c>
      <c r="BJ1283" s="41">
        <f t="shared" ref="BJ1283:BJ1294" si="1433">1000*((BA1283/BB1283)/0.0112372-1)</f>
        <v>182.65116637584788</v>
      </c>
      <c r="BK1283" s="89">
        <f t="shared" si="1420"/>
        <v>0.75869336061862525</v>
      </c>
      <c r="BL1283" s="89">
        <f t="shared" si="1421"/>
        <v>0.24130663938137475</v>
      </c>
      <c r="BM1283" s="89">
        <f t="shared" si="1400"/>
        <v>0</v>
      </c>
      <c r="BN1283" s="86">
        <f t="shared" si="1401"/>
        <v>3.5416608963386093E-4</v>
      </c>
      <c r="BO1283" s="86">
        <f t="shared" si="1402"/>
        <v>3.1742066011815284E-2</v>
      </c>
      <c r="BP1283" s="86">
        <f t="shared" si="1393"/>
        <v>0.11967222316870361</v>
      </c>
      <c r="BQ1283" s="86">
        <f t="shared" si="1394"/>
        <v>10.72559942576304</v>
      </c>
      <c r="BR1283" s="86">
        <f t="shared" si="1413"/>
        <v>0.11905937170048694</v>
      </c>
      <c r="BS1283" s="86">
        <f t="shared" si="1414"/>
        <v>10.664580270115959</v>
      </c>
      <c r="BT1283" s="89">
        <f t="shared" ref="BT1283:BU1285" si="1434">BR1283-BR1282</f>
        <v>4.2672339578862017E-2</v>
      </c>
      <c r="BU1283" s="89">
        <f t="shared" si="1434"/>
        <v>3.7136364979001115</v>
      </c>
      <c r="BV1283" s="41">
        <f>1000*((BT1283/BU1283)/0.0112372-1)</f>
        <v>22.560358508554756</v>
      </c>
      <c r="BW1283" s="89" t="e">
        <f t="shared" si="1404"/>
        <v>#REF!</v>
      </c>
      <c r="BX1283" s="42" t="e">
        <f t="shared" si="1405"/>
        <v>#REF!</v>
      </c>
      <c r="BY1283" s="89" t="e">
        <f t="shared" si="1406"/>
        <v>#REF!</v>
      </c>
      <c r="BZ1283" s="89" t="e">
        <f t="shared" si="1406"/>
        <v>#REF!</v>
      </c>
      <c r="CA1283" s="41">
        <f t="shared" si="1407"/>
        <v>-6.514098559616821</v>
      </c>
      <c r="CB1283" s="89" t="e">
        <f t="shared" si="1408"/>
        <v>#REF!</v>
      </c>
      <c r="CC1283" s="89" t="e">
        <f t="shared" ref="CC1283:CC1294" si="1435">1-CB1283</f>
        <v>#REF!</v>
      </c>
      <c r="CD1283" s="41" t="e">
        <f t="shared" si="1426"/>
        <v>#REF!</v>
      </c>
      <c r="CE1283" s="41" t="e">
        <f t="shared" si="1427"/>
        <v>#REF!</v>
      </c>
      <c r="CF1283" s="42" t="e">
        <f t="shared" si="1428"/>
        <v>#REF!</v>
      </c>
      <c r="CG1283" s="42" t="e">
        <f t="shared" si="1422"/>
        <v>#REF!</v>
      </c>
      <c r="CH1283" s="42" t="e">
        <f t="shared" si="1409"/>
        <v>#REF!</v>
      </c>
      <c r="CI1283" s="89">
        <f t="shared" si="1423"/>
        <v>1.7285848828583221</v>
      </c>
      <c r="CJ1283" s="89">
        <f t="shared" si="1424"/>
        <v>5.4348520092628601</v>
      </c>
      <c r="CK1283" s="42" t="e">
        <f t="shared" si="1410"/>
        <v>#REF!</v>
      </c>
      <c r="CM1283" s="89" t="e">
        <f t="shared" si="1395"/>
        <v>#REF!</v>
      </c>
      <c r="CN1283" s="89">
        <f t="shared" si="1396"/>
        <v>3.6678657538207371E-2</v>
      </c>
    </row>
    <row r="1284" spans="4:213" ht="14.4" x14ac:dyDescent="0.3">
      <c r="D1284" s="94" t="s">
        <v>127</v>
      </c>
      <c r="E1284" s="32">
        <v>42284.663194444445</v>
      </c>
      <c r="F1284" s="21">
        <f t="shared" si="1379"/>
        <v>2399.9805555555577</v>
      </c>
      <c r="G1284" s="21">
        <f t="shared" si="1380"/>
        <v>875.05555555555475</v>
      </c>
      <c r="I1284" s="21">
        <v>1097</v>
      </c>
      <c r="J1284" s="21">
        <v>21593</v>
      </c>
      <c r="K1284" s="21">
        <v>34021</v>
      </c>
      <c r="L1284" s="21">
        <v>21</v>
      </c>
      <c r="M1284" s="51">
        <v>7.17</v>
      </c>
      <c r="N1284" s="40"/>
      <c r="O1284" s="40"/>
      <c r="P1284" s="40"/>
      <c r="R1284" s="22"/>
      <c r="S1284" s="22"/>
      <c r="T1284" s="22"/>
      <c r="U1284" s="52">
        <f t="shared" si="1381"/>
        <v>8.5806519314924806E-2</v>
      </c>
      <c r="V1284" s="52">
        <f t="shared" si="1382"/>
        <v>11.985137610490117</v>
      </c>
      <c r="W1284" s="52">
        <f t="shared" si="1383"/>
        <v>3.6592400317784123E-2</v>
      </c>
      <c r="X1284" s="247">
        <f>W1284+V1284+SUM($U$1268:U1284)</f>
        <v>12.408207843002808</v>
      </c>
      <c r="Y1284" s="104">
        <f>W1284+V1284+SUM($U$1269:U1284)-$X$1269</f>
        <v>12.34657583588751</v>
      </c>
      <c r="Z1284" s="42"/>
      <c r="AA1284" s="42"/>
      <c r="AB1284" s="41">
        <f t="shared" si="1384"/>
        <v>5.4461073206759691E-2</v>
      </c>
      <c r="AC1284" s="48">
        <f t="shared" si="1385"/>
        <v>7.6069215021108469</v>
      </c>
      <c r="AD1284" s="48">
        <f t="shared" si="1386"/>
        <v>0.68885207844595842</v>
      </c>
      <c r="AE1284" s="48">
        <f t="shared" si="1387"/>
        <v>3.7411480516237479</v>
      </c>
      <c r="AF1284" s="48">
        <f t="shared" si="1388"/>
        <v>0.68885207844595842</v>
      </c>
      <c r="AG1284" s="238">
        <f t="shared" si="1389"/>
        <v>3.0510791079558381</v>
      </c>
      <c r="AH1284" s="48">
        <f t="shared" si="1390"/>
        <v>1.2168652219516738E-3</v>
      </c>
      <c r="AI1284" s="48">
        <f>AE1284+AC1284+SUM($AB$1268:AB1284)</f>
        <v>11.899768529536152</v>
      </c>
      <c r="AJ1284" s="48">
        <f>AE1284+AC1284+SUM($AB$1269:AB1284)-$AI$1269</f>
        <v>8.6910157375420773</v>
      </c>
      <c r="AK1284" s="46"/>
      <c r="AL1284" s="86"/>
      <c r="AM1284">
        <v>133.63999999999999</v>
      </c>
      <c r="AN1284">
        <v>0.26002115298567147</v>
      </c>
      <c r="AO1284"/>
      <c r="AP1284"/>
      <c r="AR1284">
        <v>-4.01</v>
      </c>
      <c r="AS1284" s="1">
        <v>0.12998846102635411</v>
      </c>
      <c r="AT1284"/>
      <c r="AU1284"/>
      <c r="AV1284" s="41">
        <f t="shared" si="1397"/>
        <v>0</v>
      </c>
      <c r="AW1284" s="86">
        <f t="shared" si="1398"/>
        <v>4.7058779406518106E-2</v>
      </c>
      <c r="AX1284" s="86">
        <f t="shared" si="1399"/>
        <v>3.6940892722172296</v>
      </c>
      <c r="AY1284" s="86">
        <f t="shared" si="1391"/>
        <v>0.14968361970519176</v>
      </c>
      <c r="AZ1284" s="86">
        <f t="shared" si="1392"/>
        <v>11.75008490983096</v>
      </c>
      <c r="BA1284" s="86">
        <f t="shared" si="1411"/>
        <v>0.11381264096652816</v>
      </c>
      <c r="BB1284" s="86">
        <f t="shared" si="1412"/>
        <v>8.5772030965755501</v>
      </c>
      <c r="BC1284" s="89">
        <f t="shared" si="1432"/>
        <v>1.986138475892732E-2</v>
      </c>
      <c r="BD1284" s="89">
        <f t="shared" si="1432"/>
        <v>1.5077174606619685</v>
      </c>
      <c r="BE1284" s="41">
        <f t="shared" si="1417"/>
        <v>172.28025427237225</v>
      </c>
      <c r="BF1284" s="89">
        <f t="shared" si="1418"/>
        <v>0.7720045080494049</v>
      </c>
      <c r="BG1284" s="89">
        <f t="shared" si="1419"/>
        <v>0.2279954919505951</v>
      </c>
      <c r="BH1284" s="89">
        <f>BF1284*($AJ1284-$AJ1283)</f>
        <v>1.1792977550658361</v>
      </c>
      <c r="BI1284" s="89">
        <f t="shared" si="1425"/>
        <v>0.34828109035505905</v>
      </c>
      <c r="BJ1284" s="41">
        <f t="shared" si="1433"/>
        <v>180.82814725349027</v>
      </c>
      <c r="BK1284" s="89">
        <f t="shared" si="1420"/>
        <v>0.76103322003163687</v>
      </c>
      <c r="BL1284" s="89">
        <f t="shared" si="1421"/>
        <v>0.23896677996836313</v>
      </c>
      <c r="BM1284" s="89">
        <f t="shared" si="1400"/>
        <v>0</v>
      </c>
      <c r="BN1284" s="86">
        <f t="shared" si="1401"/>
        <v>4.0501424870753832E-4</v>
      </c>
      <c r="BO1284" s="86">
        <f t="shared" si="1402"/>
        <v>3.618738606907658E-2</v>
      </c>
      <c r="BP1284" s="86">
        <f t="shared" si="1393"/>
        <v>0.13733728680537921</v>
      </c>
      <c r="BQ1284" s="86">
        <f t="shared" si="1394"/>
        <v>12.270870556197428</v>
      </c>
      <c r="BR1284" s="86">
        <f t="shared" si="1413"/>
        <v>0.13672443533716255</v>
      </c>
      <c r="BS1284" s="86">
        <f t="shared" si="1414"/>
        <v>12.209851400550347</v>
      </c>
      <c r="BT1284" s="89">
        <f t="shared" si="1434"/>
        <v>1.766506363667561E-2</v>
      </c>
      <c r="BU1284" s="89">
        <f t="shared" si="1434"/>
        <v>1.5452711304343882</v>
      </c>
      <c r="BV1284" s="41">
        <f>1000*((BT1284/BU1284)/0.0112372-1)</f>
        <v>17.307871270311857</v>
      </c>
      <c r="BW1284" s="89" t="e">
        <f t="shared" si="1404"/>
        <v>#REF!</v>
      </c>
      <c r="BX1284" s="42" t="e">
        <f t="shared" si="1405"/>
        <v>#REF!</v>
      </c>
      <c r="BY1284" s="89" t="e">
        <f t="shared" si="1406"/>
        <v>#REF!</v>
      </c>
      <c r="BZ1284" s="89" t="e">
        <f t="shared" si="1406"/>
        <v>#REF!</v>
      </c>
      <c r="CA1284" s="41">
        <f t="shared" si="1407"/>
        <v>-3.499205008446471</v>
      </c>
      <c r="CB1284" s="89" t="e">
        <f t="shared" si="1408"/>
        <v>#REF!</v>
      </c>
      <c r="CC1284" s="89" t="e">
        <f t="shared" si="1435"/>
        <v>#REF!</v>
      </c>
      <c r="CD1284" s="41" t="e">
        <f t="shared" si="1426"/>
        <v>#REF!</v>
      </c>
      <c r="CE1284" s="41" t="e">
        <f t="shared" si="1427"/>
        <v>#REF!</v>
      </c>
      <c r="CF1284" s="42" t="e">
        <f t="shared" si="1428"/>
        <v>#REF!</v>
      </c>
      <c r="CG1284" s="42" t="e">
        <f t="shared" si="1422"/>
        <v>#REF!</v>
      </c>
      <c r="CH1284" s="42" t="e">
        <f t="shared" si="1409"/>
        <v>#REF!</v>
      </c>
      <c r="CI1284" s="89">
        <f t="shared" si="1423"/>
        <v>2.0768640454547986</v>
      </c>
      <c r="CJ1284" s="89">
        <f t="shared" si="1424"/>
        <v>6.6141516920872787</v>
      </c>
      <c r="CK1284" s="42" t="e">
        <f t="shared" si="1410"/>
        <v>#REF!</v>
      </c>
      <c r="CM1284" s="89" t="e">
        <f t="shared" si="1395"/>
        <v>#REF!</v>
      </c>
      <c r="CN1284" s="89">
        <f t="shared" si="1396"/>
        <v>4.406875579675891E-2</v>
      </c>
    </row>
    <row r="1285" spans="4:213" ht="14.4" x14ac:dyDescent="0.3">
      <c r="E1285" s="32">
        <v>42488.503472222219</v>
      </c>
      <c r="F1285" s="21">
        <f t="shared" ref="F1285:F1291" si="1436">E1285-E$1220</f>
        <v>2603.8208333333314</v>
      </c>
      <c r="G1285" s="21">
        <f t="shared" ref="G1285:G1290" si="1437">E1285-$E$1269</f>
        <v>1078.8958333333285</v>
      </c>
      <c r="I1285" s="21">
        <v>1082</v>
      </c>
      <c r="J1285" s="21">
        <v>29419</v>
      </c>
      <c r="K1285" s="21">
        <v>43068</v>
      </c>
      <c r="L1285" s="21">
        <v>21</v>
      </c>
      <c r="M1285" s="51">
        <v>7.17</v>
      </c>
      <c r="N1285" s="40"/>
      <c r="O1285" s="40"/>
      <c r="P1285" s="40"/>
      <c r="R1285" s="22"/>
      <c r="S1285" s="22"/>
      <c r="T1285" s="22"/>
      <c r="U1285" s="52">
        <f t="shared" si="1381"/>
        <v>0.10713923672890727</v>
      </c>
      <c r="V1285" s="52">
        <f t="shared" si="1382"/>
        <v>14.96481276633585</v>
      </c>
      <c r="W1285" s="52">
        <f t="shared" si="1383"/>
        <v>4.5689789906722192E-2</v>
      </c>
      <c r="X1285" s="247">
        <f>W1285+V1285+SUM($U$1268:U1285)</f>
        <v>15.504119625166386</v>
      </c>
      <c r="Y1285" s="104">
        <f>W1285+V1285+SUM($U$1269:U1285)-$X$1269</f>
        <v>15.442487618051087</v>
      </c>
      <c r="Z1285" s="42"/>
      <c r="AA1285" s="42"/>
      <c r="AB1285" s="41">
        <f t="shared" si="1384"/>
        <v>7.3184944862257892E-2</v>
      </c>
      <c r="AC1285" s="48">
        <f t="shared" si="1385"/>
        <v>10.222202720647218</v>
      </c>
      <c r="AD1285" s="48">
        <f t="shared" si="1386"/>
        <v>0.92568137957776975</v>
      </c>
      <c r="AE1285" s="48">
        <f t="shared" si="1387"/>
        <v>5.0273653778391605</v>
      </c>
      <c r="AF1285" s="48">
        <f t="shared" si="1388"/>
        <v>0.92568137957776986</v>
      </c>
      <c r="AG1285" s="238">
        <f t="shared" si="1389"/>
        <v>4.1000487713198428</v>
      </c>
      <c r="AH1285" s="48">
        <f t="shared" si="1390"/>
        <v>1.6352269415483875E-3</v>
      </c>
      <c r="AI1285" s="48">
        <f>AE1285+AC1285+SUM($AB$1268:AB1285)</f>
        <v>15.874452019150192</v>
      </c>
      <c r="AJ1285" s="48">
        <f>AE1285+AC1285+SUM($AB$1269:AB1285)-$AI$1269</f>
        <v>12.665699227156118</v>
      </c>
      <c r="AK1285" s="46"/>
      <c r="AL1285" s="86"/>
      <c r="AM1285" s="1">
        <v>135.797</v>
      </c>
      <c r="AN1285" s="1">
        <v>0.14566399692444101</v>
      </c>
      <c r="AQ1285"/>
      <c r="AR1285" s="1">
        <v>-0.95150000000000001</v>
      </c>
      <c r="AS1285" s="1">
        <v>0.17889801564019711</v>
      </c>
      <c r="AT1285" s="1"/>
      <c r="AU1285" s="1"/>
      <c r="AV1285" s="41">
        <f t="shared" si="1397"/>
        <v>0</v>
      </c>
      <c r="AW1285" s="86">
        <f t="shared" si="1398"/>
        <v>6.33565287744461E-2</v>
      </c>
      <c r="AX1285" s="86">
        <f t="shared" si="1399"/>
        <v>4.9640088490647143</v>
      </c>
      <c r="AY1285" s="86">
        <f t="shared" si="1391"/>
        <v>0.2000551184449896</v>
      </c>
      <c r="AZ1285" s="86">
        <f t="shared" si="1392"/>
        <v>15.674396900705203</v>
      </c>
      <c r="BA1285" s="86">
        <f>AY1285-$AY$1269</f>
        <v>0.164184139706326</v>
      </c>
      <c r="BB1285" s="86">
        <f>AZ1285-$AZ$1269</f>
        <v>12.501515087449793</v>
      </c>
      <c r="BC1285" s="89">
        <f t="shared" si="1432"/>
        <v>5.0371498739797849E-2</v>
      </c>
      <c r="BD1285" s="89">
        <f t="shared" si="1432"/>
        <v>3.9243119908742425</v>
      </c>
      <c r="BE1285" s="41">
        <f>1000*(((BC1285)/((BD1285))/0.0112372-1))</f>
        <v>142.25543990218915</v>
      </c>
      <c r="BF1285" s="89">
        <f t="shared" si="1418"/>
        <v>0.81054159395618453</v>
      </c>
      <c r="BG1285" s="89">
        <f>1-BF1285</f>
        <v>0.18945840604381547</v>
      </c>
      <c r="BH1285" s="89">
        <f>BF1285*($AJ1285-$AJ1284)</f>
        <v>3.2216462911430943</v>
      </c>
      <c r="BI1285" s="89">
        <f>BG1285*($AJ1285-$AJ1284)</f>
        <v>0.7530371984709463</v>
      </c>
      <c r="BJ1285" s="41">
        <f t="shared" si="1433"/>
        <v>168.71990781848334</v>
      </c>
      <c r="BK1285" s="89">
        <f t="shared" si="1420"/>
        <v>0.77657424078645965</v>
      </c>
      <c r="BL1285" s="89">
        <f t="shared" ref="BL1285:BL1294" si="1438">1-BK1285</f>
        <v>0.22342575921354035</v>
      </c>
      <c r="BM1285" s="89">
        <f t="shared" si="1400"/>
        <v>0</v>
      </c>
      <c r="BN1285" s="86">
        <f t="shared" si="1401"/>
        <v>5.072422241717907E-4</v>
      </c>
      <c r="BO1285" s="86">
        <f t="shared" si="1402"/>
        <v>4.5182547682550402E-2</v>
      </c>
      <c r="BP1285" s="86">
        <f t="shared" si="1393"/>
        <v>0.17212476000765875</v>
      </c>
      <c r="BQ1285" s="86">
        <f t="shared" si="1394"/>
        <v>15.331994865158727</v>
      </c>
      <c r="BR1285" s="86">
        <f>BP1285-$BP$1269</f>
        <v>0.17151190853944209</v>
      </c>
      <c r="BS1285" s="86">
        <f>BQ1285-$BQ$1269</f>
        <v>15.270975709511646</v>
      </c>
      <c r="BT1285" s="89">
        <f t="shared" si="1434"/>
        <v>3.478747320227954E-2</v>
      </c>
      <c r="BU1285" s="89">
        <f t="shared" si="1434"/>
        <v>3.0611243089612987</v>
      </c>
      <c r="BV1285" s="41">
        <f>1000*((BT1285/BU1285)/0.0112372-1)</f>
        <v>11.308850710442409</v>
      </c>
      <c r="BW1285" s="89" t="e">
        <f t="shared" si="1404"/>
        <v>#REF!</v>
      </c>
      <c r="BX1285" s="42" t="e">
        <f>1-BW1285</f>
        <v>#REF!</v>
      </c>
      <c r="BY1285" s="89" t="e">
        <f>BW1285*($X1285-$X1284)</f>
        <v>#REF!</v>
      </c>
      <c r="BZ1285" s="89" t="e">
        <f>BX1285*($X1285-$X1284)</f>
        <v>#REF!</v>
      </c>
      <c r="CA1285" s="41">
        <f t="shared" ref="CA1285:CA1294" si="1439">1000*((BR1285/BS1285/0.0112372-1))</f>
        <v>-0.53087474639845755</v>
      </c>
      <c r="CB1285" s="89" t="e">
        <f t="shared" si="1408"/>
        <v>#REF!</v>
      </c>
      <c r="CC1285" s="89" t="e">
        <f t="shared" si="1435"/>
        <v>#REF!</v>
      </c>
      <c r="CD1285" s="41" t="e">
        <f t="shared" ref="CD1285:CD1294" si="1440">CK1285+CJ1285</f>
        <v>#REF!</v>
      </c>
      <c r="CE1285" s="41" t="e">
        <f t="shared" si="1427"/>
        <v>#REF!</v>
      </c>
      <c r="CF1285" s="42" t="e">
        <f t="shared" ref="CF1285:CF1294" si="1441">CK1285*13.49+CJ1285</f>
        <v>#REF!</v>
      </c>
      <c r="CG1285" s="42" t="e">
        <f t="shared" ref="CG1285:CG1294" si="1442">CH1285*13.49+CI1285</f>
        <v>#REF!</v>
      </c>
      <c r="CH1285" s="42" t="e">
        <f t="shared" si="1409"/>
        <v>#REF!</v>
      </c>
      <c r="CI1285" s="89">
        <f t="shared" si="1423"/>
        <v>2.829843465797707</v>
      </c>
      <c r="CJ1285" s="89">
        <f t="shared" si="1424"/>
        <v>9.8358557613584114</v>
      </c>
      <c r="CK1285" s="42" t="e">
        <f t="shared" si="1410"/>
        <v>#REF!</v>
      </c>
      <c r="CM1285" s="89" t="e">
        <f t="shared" si="1395"/>
        <v>#REF!</v>
      </c>
      <c r="CN1285" s="89">
        <f t="shared" si="1396"/>
        <v>6.0046145490464262E-2</v>
      </c>
    </row>
    <row r="1286" spans="4:213" ht="14.4" x14ac:dyDescent="0.3">
      <c r="E1286" s="32">
        <v>42600.477083333331</v>
      </c>
      <c r="F1286" s="21">
        <f t="shared" si="1436"/>
        <v>2715.7944444444438</v>
      </c>
      <c r="G1286" s="21">
        <f t="shared" si="1437"/>
        <v>1190.8694444444409</v>
      </c>
      <c r="I1286" s="21">
        <v>1065</v>
      </c>
      <c r="J1286" s="21">
        <v>32208</v>
      </c>
      <c r="K1286" s="21">
        <v>43919</v>
      </c>
      <c r="L1286" s="21">
        <v>23</v>
      </c>
      <c r="M1286" s="51">
        <v>7.17</v>
      </c>
      <c r="N1286" s="40"/>
      <c r="O1286" s="40"/>
      <c r="P1286" s="40"/>
      <c r="R1286" s="22"/>
      <c r="S1286" s="22"/>
      <c r="T1286" s="22"/>
      <c r="U1286" s="52">
        <f t="shared" si="1381"/>
        <v>0.10753965372689604</v>
      </c>
      <c r="V1286" s="52">
        <f t="shared" si="1382"/>
        <v>15.020741533296569</v>
      </c>
      <c r="W1286" s="52">
        <f t="shared" si="1383"/>
        <v>4.5860548716209329E-2</v>
      </c>
      <c r="X1286" s="247">
        <f>W1286+V1286+SUM($U$1268:U1286)</f>
        <v>15.667758804663487</v>
      </c>
      <c r="Y1286" s="104">
        <f>W1286+V1286+SUM($U$1269:U1286)-$X$1269</f>
        <v>15.606126797548189</v>
      </c>
      <c r="Z1286" s="42"/>
      <c r="AA1286" s="42"/>
      <c r="AB1286" s="41">
        <f t="shared" si="1384"/>
        <v>7.8864208366216618E-2</v>
      </c>
      <c r="AC1286" s="48">
        <f t="shared" si="1385"/>
        <v>11.015461265156672</v>
      </c>
      <c r="AD1286" s="48">
        <f t="shared" si="1386"/>
        <v>0.99751566851827222</v>
      </c>
      <c r="AE1286" s="48">
        <f t="shared" si="1387"/>
        <v>5.4174966099547959</v>
      </c>
      <c r="AF1286" s="48">
        <f t="shared" si="1388"/>
        <v>0.99751566851827234</v>
      </c>
      <c r="AG1286" s="238">
        <f t="shared" si="1389"/>
        <v>4.4182188183866664</v>
      </c>
      <c r="AH1286" s="48">
        <f t="shared" si="1390"/>
        <v>1.7621230498573398E-3</v>
      </c>
      <c r="AI1286" s="48">
        <f>AE1286+AC1286+SUM($AB$1268:AB1286)</f>
        <v>17.136706004141502</v>
      </c>
      <c r="AJ1286" s="48">
        <f>AE1286+AC1286+SUM($AB$1269:AB1286)-$AI$1269</f>
        <v>13.927953212147429</v>
      </c>
      <c r="AK1286" s="46"/>
      <c r="AL1286" s="86"/>
      <c r="AM1286" s="25">
        <v>137.91650000000001</v>
      </c>
      <c r="AN1286" s="25">
        <v>0.27365032431919423</v>
      </c>
      <c r="AR1286" s="25">
        <v>1.0150000000000001</v>
      </c>
      <c r="AS1286" s="25">
        <v>0.15414927829866756</v>
      </c>
      <c r="AV1286" s="41">
        <f t="shared" si="1397"/>
        <v>0</v>
      </c>
      <c r="AW1286" s="86">
        <f t="shared" si="1398"/>
        <v>6.8398887404329103E-2</v>
      </c>
      <c r="AX1286" s="86">
        <f t="shared" si="1399"/>
        <v>5.349097722550467</v>
      </c>
      <c r="AY1286" s="86">
        <f t="shared" si="1391"/>
        <v>0.2163603798670666</v>
      </c>
      <c r="AZ1286" s="86">
        <f t="shared" si="1392"/>
        <v>16.920345624274436</v>
      </c>
      <c r="BA1286" s="86">
        <f>AY1286-$AY$1269</f>
        <v>0.180489401128403</v>
      </c>
      <c r="BB1286" s="86">
        <f>AZ1286-$AZ$1269</f>
        <v>13.747463811019026</v>
      </c>
      <c r="BC1286" s="89">
        <f>BA1286-BA1285</f>
        <v>1.6305261422077E-2</v>
      </c>
      <c r="BD1286" s="89">
        <f>BB1286-BB1285</f>
        <v>1.2459487235692333</v>
      </c>
      <c r="BE1286" s="41">
        <f>1000*(((BC1286)/((BD1286))/0.0112372-1))</f>
        <v>164.58042573193165</v>
      </c>
      <c r="BF1286" s="89">
        <f t="shared" si="1418"/>
        <v>0.78188729867292017</v>
      </c>
      <c r="BG1286" s="89">
        <f>1-BF1286</f>
        <v>0.21811270132707983</v>
      </c>
      <c r="BH1286" s="89">
        <f>BF1286*($AJ1286-$AJ1285)</f>
        <v>0.98694035856398488</v>
      </c>
      <c r="BI1286" s="89">
        <f>BG1286*($AJ1286-$AJ1285)</f>
        <v>0.27531362642732615</v>
      </c>
      <c r="BJ1286" s="41">
        <f t="shared" si="1433"/>
        <v>168.34474171563895</v>
      </c>
      <c r="BK1286" s="89">
        <f t="shared" si="1420"/>
        <v>0.77705576943660781</v>
      </c>
      <c r="BL1286" s="89">
        <f t="shared" si="1438"/>
        <v>0.22294423056339219</v>
      </c>
      <c r="BM1286" s="89">
        <f t="shared" si="1400"/>
        <v>0</v>
      </c>
      <c r="BN1286" s="86">
        <f t="shared" si="1401"/>
        <v>5.1012899243259172E-4</v>
      </c>
      <c r="BO1286" s="86">
        <f t="shared" si="1402"/>
        <v>4.5350419723776736E-2</v>
      </c>
      <c r="BP1286" s="86">
        <f t="shared" si="1393"/>
        <v>0.17428003450545043</v>
      </c>
      <c r="BQ1286" s="86">
        <f t="shared" si="1394"/>
        <v>15.493478770158037</v>
      </c>
      <c r="BR1286" s="86">
        <f>BP1286-$BP$1269</f>
        <v>0.17366718303723377</v>
      </c>
      <c r="BS1286" s="86">
        <f>BQ1286-$BQ$1269</f>
        <v>15.432459614510956</v>
      </c>
      <c r="BT1286" s="89">
        <f>BR1286-BR1285</f>
        <v>2.1552744977916816E-3</v>
      </c>
      <c r="BU1286" s="89">
        <f>BS1286-BS1285</f>
        <v>0.16148390499930976</v>
      </c>
      <c r="BV1286" s="41">
        <f>1000*((BT1286/BU1286)/0.0112372-1)</f>
        <v>187.72319176972508</v>
      </c>
      <c r="BW1286" s="89" t="e">
        <f t="shared" si="1404"/>
        <v>#REF!</v>
      </c>
      <c r="BX1286" s="42" t="e">
        <f>1-BW1286</f>
        <v>#REF!</v>
      </c>
      <c r="BY1286" s="89" t="e">
        <f>BW1286*($X1286-$X1285)</f>
        <v>#REF!</v>
      </c>
      <c r="BZ1286" s="89" t="e">
        <f>BX1286*($X1286-$X1285)</f>
        <v>#REF!</v>
      </c>
      <c r="CA1286" s="41">
        <f t="shared" si="1439"/>
        <v>1.4389993081844743</v>
      </c>
      <c r="CB1286" s="89" t="e">
        <f t="shared" si="1408"/>
        <v>#REF!</v>
      </c>
      <c r="CC1286" s="89" t="e">
        <f t="shared" si="1435"/>
        <v>#REF!</v>
      </c>
      <c r="CD1286" s="41" t="e">
        <f t="shared" si="1440"/>
        <v>#REF!</v>
      </c>
      <c r="CE1286" s="41" t="e">
        <f t="shared" si="1427"/>
        <v>#REF!</v>
      </c>
      <c r="CF1286" s="42" t="e">
        <f t="shared" si="1441"/>
        <v>#REF!</v>
      </c>
      <c r="CG1286" s="42" t="e">
        <f t="shared" si="1442"/>
        <v>#REF!</v>
      </c>
      <c r="CH1286" s="42" t="e">
        <f t="shared" ref="CH1286:CH1294" si="1443">CC1286*$Y1286</f>
        <v>#REF!</v>
      </c>
      <c r="CI1286" s="89">
        <f t="shared" ref="CI1286:CI1294" si="1444">BL1286*$AJ1286</f>
        <v>3.1051568122051352</v>
      </c>
      <c r="CJ1286" s="89">
        <f t="shared" ref="CJ1286:CJ1294" si="1445">BK1286*$AJ1286</f>
        <v>10.822796399942293</v>
      </c>
      <c r="CK1286" s="42" t="e">
        <f t="shared" ref="CK1286:CK1294" si="1446">CB1286*$Y1286</f>
        <v>#REF!</v>
      </c>
      <c r="CM1286" s="89" t="e">
        <f t="shared" si="1395"/>
        <v>#REF!</v>
      </c>
      <c r="CN1286" s="89">
        <f t="shared" si="1396"/>
        <v>6.5887989908239131E-2</v>
      </c>
    </row>
    <row r="1287" spans="4:213" ht="14.4" x14ac:dyDescent="0.3">
      <c r="E1287" s="32">
        <v>42800.604166666664</v>
      </c>
      <c r="F1287" s="21">
        <f t="shared" si="1436"/>
        <v>2915.9215277777766</v>
      </c>
      <c r="G1287" s="21">
        <f t="shared" si="1437"/>
        <v>1390.9965277777737</v>
      </c>
      <c r="I1287" s="21">
        <v>1052</v>
      </c>
      <c r="J1287" s="21">
        <v>25133</v>
      </c>
      <c r="K1287" s="21">
        <v>38059</v>
      </c>
      <c r="L1287" s="21">
        <v>58</v>
      </c>
      <c r="M1287" s="51">
        <v>7.17</v>
      </c>
      <c r="N1287" s="40"/>
      <c r="O1287" s="40"/>
      <c r="P1287" s="40"/>
      <c r="R1287" s="22"/>
      <c r="S1287" s="22"/>
      <c r="T1287" s="22"/>
      <c r="U1287" s="52">
        <f t="shared" si="1381"/>
        <v>9.2053370734963044E-2</v>
      </c>
      <c r="V1287" s="52">
        <f t="shared" si="1382"/>
        <v>12.857674738195536</v>
      </c>
      <c r="W1287" s="52">
        <f t="shared" si="1383"/>
        <v>3.9256385405546539E-2</v>
      </c>
      <c r="X1287" s="247">
        <f>W1287+V1287+SUM($U$1268:U1287)</f>
        <v>13.590141216986753</v>
      </c>
      <c r="Y1287" s="104">
        <f>W1287+V1287+SUM($U$1269:U1287)-$X$1269</f>
        <v>13.528509209871455</v>
      </c>
      <c r="Z1287" s="42"/>
      <c r="AA1287" s="42"/>
      <c r="AB1287" s="41">
        <f t="shared" si="1384"/>
        <v>6.0789231631987878E-2</v>
      </c>
      <c r="AC1287" s="48">
        <f t="shared" si="1385"/>
        <v>8.4908152919169808</v>
      </c>
      <c r="AD1287" s="48">
        <f t="shared" si="1386"/>
        <v>0.76889392902433962</v>
      </c>
      <c r="AE1287" s="48">
        <f t="shared" si="1387"/>
        <v>4.1758544606037749</v>
      </c>
      <c r="AF1287" s="48">
        <f t="shared" si="1388"/>
        <v>0.76889392902433973</v>
      </c>
      <c r="AG1287" s="238">
        <f t="shared" si="1389"/>
        <v>3.4056022714959204</v>
      </c>
      <c r="AH1287" s="48">
        <f t="shared" si="1390"/>
        <v>1.3582600835150129E-3</v>
      </c>
      <c r="AI1287" s="48">
        <f>AE1287+AC1287+SUM($AB$1268:AB1287)</f>
        <v>13.431207113182774</v>
      </c>
      <c r="AJ1287" s="48">
        <f>AE1287+AC1287+SUM($AB$1269:AB1287)-$AI$1269</f>
        <v>10.2224543211887</v>
      </c>
      <c r="AK1287" s="46"/>
      <c r="AL1287" s="86"/>
      <c r="AM1287" s="25">
        <v>138.54233333333335</v>
      </c>
      <c r="AN1287" s="25">
        <v>0.23824846973975339</v>
      </c>
      <c r="AR1287" s="25">
        <v>2.8160000000000003</v>
      </c>
      <c r="AS1287" s="25">
        <v>6.2864934582006898E-2</v>
      </c>
      <c r="AV1287" s="41">
        <f t="shared" ref="AV1287:AV1294" si="1447">AJ1287-BA1287-BB1287</f>
        <v>0</v>
      </c>
      <c r="AW1287" s="86">
        <f t="shared" ref="AW1287:AW1294" si="1448">(1/(1/((AM1287/1000+1)*0.0112372)+1))*AE1287</f>
        <v>5.2751099470458002E-2</v>
      </c>
      <c r="AX1287" s="86">
        <f t="shared" ref="AX1287:AX1294" si="1449">(1-(1/(1/((AM1287/1000+1)*0.0112372)+1)))*AE1287</f>
        <v>4.1231033611333165</v>
      </c>
      <c r="AY1287" s="86">
        <f t="shared" ref="AY1287:AY1294" si="1450">(1/(1/((AM1287/1000+1)*0.0112372)+1))*AI1287</f>
        <v>0.16966849518347105</v>
      </c>
      <c r="AZ1287" s="86">
        <f t="shared" ref="AZ1287:AZ1294" si="1451">(1-(1/(1/((AM1287/1000+1)*0.0112372)+1)))*AI1287</f>
        <v>13.261538617999303</v>
      </c>
      <c r="BA1287" s="86">
        <f>AY1287-$AY$1269</f>
        <v>0.13379751644480745</v>
      </c>
      <c r="BB1287" s="86">
        <f>AZ1287-$AZ$1269</f>
        <v>10.088656804743893</v>
      </c>
      <c r="BC1287" s="89"/>
      <c r="BD1287" s="89"/>
      <c r="BE1287" s="41"/>
      <c r="BF1287" s="89"/>
      <c r="BG1287" s="89"/>
      <c r="BH1287" s="89"/>
      <c r="BI1287" s="89"/>
      <c r="BJ1287" s="41">
        <f t="shared" si="1433"/>
        <v>180.20267079495821</v>
      </c>
      <c r="BK1287" s="89">
        <f t="shared" si="1420"/>
        <v>0.76183602399631523</v>
      </c>
      <c r="BL1287" s="89">
        <f t="shared" si="1438"/>
        <v>0.23816397600368477</v>
      </c>
      <c r="BM1287" s="89">
        <f t="shared" ref="BM1287:BM1294" si="1452">Y1287-BR1287-BS1287</f>
        <v>0</v>
      </c>
      <c r="BN1287" s="86">
        <f t="shared" ref="BN1287:BN1294" si="1453">(1/(1/((AR1287/1000+1)*0.0112372)+1))*W1287</f>
        <v>4.3744458659490952E-4</v>
      </c>
      <c r="BO1287" s="86">
        <f t="shared" ref="BO1287:BO1294" si="1454">(1-(1/(1/((AR1287/1000+1)*0.0112372)+1)))*W1287</f>
        <v>3.8818940818951632E-2</v>
      </c>
      <c r="BP1287" s="86">
        <f t="shared" ref="BP1287:BP1294" si="1455">(1/(1/((AR1287/1000+1)*0.0112372)+1))*X1287</f>
        <v>0.15143864227477374</v>
      </c>
      <c r="BQ1287" s="86">
        <f t="shared" ref="BQ1287:BQ1294" si="1456">(1-(1/(1/((AR1287/1000+1)*0.0112372)+1)))*X1287</f>
        <v>13.43870257471198</v>
      </c>
      <c r="BR1287" s="86">
        <f>BP1287-$BP$1269</f>
        <v>0.15082579080655709</v>
      </c>
      <c r="BS1287" s="86">
        <f>BQ1287-$BQ$1269</f>
        <v>13.377683419064899</v>
      </c>
      <c r="BT1287" s="89"/>
      <c r="BU1287" s="89"/>
      <c r="BV1287" s="41"/>
      <c r="BW1287" s="89"/>
      <c r="BX1287" s="42"/>
      <c r="BY1287" s="89"/>
      <c r="BZ1287" s="89"/>
      <c r="CA1287" s="41">
        <f t="shared" si="1439"/>
        <v>3.3133392994166844</v>
      </c>
      <c r="CB1287" s="89" t="e">
        <f t="shared" si="1408"/>
        <v>#REF!</v>
      </c>
      <c r="CC1287" s="89" t="e">
        <f t="shared" si="1435"/>
        <v>#REF!</v>
      </c>
      <c r="CD1287" s="41" t="e">
        <f t="shared" si="1440"/>
        <v>#REF!</v>
      </c>
      <c r="CE1287" s="41" t="e">
        <f t="shared" ref="CE1287:CE1294" si="1457">CH1287+CI1287</f>
        <v>#REF!</v>
      </c>
      <c r="CF1287" s="42" t="e">
        <f t="shared" si="1441"/>
        <v>#REF!</v>
      </c>
      <c r="CG1287" s="42" t="e">
        <f t="shared" si="1442"/>
        <v>#REF!</v>
      </c>
      <c r="CH1287" s="42" t="e">
        <f t="shared" si="1443"/>
        <v>#REF!</v>
      </c>
      <c r="CI1287" s="89">
        <f t="shared" si="1444"/>
        <v>2.4346203656503493</v>
      </c>
      <c r="CJ1287" s="89">
        <f t="shared" si="1445"/>
        <v>7.7878339555383507</v>
      </c>
      <c r="CK1287" s="42" t="e">
        <f t="shared" si="1446"/>
        <v>#REF!</v>
      </c>
      <c r="CM1287" s="89" t="e">
        <f t="shared" si="1395"/>
        <v>#REF!</v>
      </c>
      <c r="CN1287" s="89">
        <f t="shared" si="1396"/>
        <v>5.1659948847622449E-2</v>
      </c>
    </row>
    <row r="1288" spans="4:213" ht="14.4" x14ac:dyDescent="0.3">
      <c r="D1288" s="47" t="s">
        <v>126</v>
      </c>
      <c r="E1288" s="32">
        <v>42810.465277777781</v>
      </c>
      <c r="F1288" s="21">
        <f t="shared" si="1436"/>
        <v>2925.7826388888934</v>
      </c>
      <c r="G1288" s="21">
        <f t="shared" si="1437"/>
        <v>1400.8576388888905</v>
      </c>
      <c r="I1288" s="21">
        <v>1045</v>
      </c>
      <c r="J1288" s="21">
        <v>25339</v>
      </c>
      <c r="K1288" s="21">
        <v>38353</v>
      </c>
      <c r="L1288" s="21">
        <v>23</v>
      </c>
      <c r="M1288" s="51">
        <v>7.17</v>
      </c>
      <c r="N1288" s="40"/>
      <c r="O1288" s="40"/>
      <c r="P1288" s="40"/>
      <c r="R1288" s="22"/>
      <c r="S1288" s="22"/>
      <c r="T1288" s="22"/>
      <c r="U1288" s="52">
        <f t="shared" si="1381"/>
        <v>9.214721498422325E-2</v>
      </c>
      <c r="V1288" s="52">
        <f t="shared" si="1382"/>
        <v>12.870782556229836</v>
      </c>
      <c r="W1288" s="52">
        <f t="shared" si="1383"/>
        <v>3.9296405515485362E-2</v>
      </c>
      <c r="X1288" s="247">
        <f>W1288+V1288+SUM($U$1268:U1288)</f>
        <v>13.695436270115215</v>
      </c>
      <c r="Y1288" s="104">
        <f>W1288+V1288+SUM($U$1269:U1288)-$X$1269</f>
        <v>13.633804262999917</v>
      </c>
      <c r="Z1288" s="42"/>
      <c r="AA1288" s="42"/>
      <c r="AB1288" s="41">
        <f t="shared" si="1384"/>
        <v>6.0879677743207385E-2</v>
      </c>
      <c r="AC1288" s="48">
        <f t="shared" si="1385"/>
        <v>8.5034484705839901</v>
      </c>
      <c r="AD1288" s="48">
        <f t="shared" si="1386"/>
        <v>0.77003793864501646</v>
      </c>
      <c r="AE1288" s="48">
        <f t="shared" si="1387"/>
        <v>4.1820675642545453</v>
      </c>
      <c r="AF1288" s="48">
        <f t="shared" si="1388"/>
        <v>0.77003793864501646</v>
      </c>
      <c r="AG1288" s="238">
        <f t="shared" si="1389"/>
        <v>3.4106693446196914</v>
      </c>
      <c r="AH1288" s="48">
        <f t="shared" si="1390"/>
        <v>1.3602809898380658E-3</v>
      </c>
      <c r="AI1288" s="48">
        <f>AE1288+AC1288+SUM($AB$1268:AB1288)</f>
        <v>13.510933073243761</v>
      </c>
      <c r="AJ1288" s="48">
        <f>AE1288+AC1288+SUM($AB$1269:AB1288)-$AI$1269</f>
        <v>10.302180281249687</v>
      </c>
      <c r="AK1288" s="46"/>
      <c r="AL1288" s="86"/>
      <c r="AM1288" s="25">
        <v>138.54233333333335</v>
      </c>
      <c r="AN1288" s="25">
        <v>0.23824846973975339</v>
      </c>
      <c r="AR1288" s="25">
        <v>2.8160000000000003</v>
      </c>
      <c r="AS1288" s="25">
        <v>6.2864934582006898E-2</v>
      </c>
      <c r="AT1288" s="1"/>
      <c r="AU1288" s="1"/>
      <c r="AV1288" s="89">
        <f t="shared" si="1447"/>
        <v>0</v>
      </c>
      <c r="AW1288" s="86">
        <f t="shared" si="1448"/>
        <v>5.282958593395766E-2</v>
      </c>
      <c r="AX1288" s="86">
        <f t="shared" si="1449"/>
        <v>4.1292379783205879</v>
      </c>
      <c r="AY1288" s="86">
        <f t="shared" si="1450"/>
        <v>0.1706756260806879</v>
      </c>
      <c r="AZ1288" s="86">
        <f t="shared" si="1451"/>
        <v>13.340257447163072</v>
      </c>
      <c r="BA1288" s="86">
        <f>AY1288-$AY$1269</f>
        <v>0.1348046473420243</v>
      </c>
      <c r="BB1288" s="86">
        <f>AZ1288-$AZ$1269</f>
        <v>10.167375633907662</v>
      </c>
      <c r="BC1288" s="89"/>
      <c r="BD1288" s="89"/>
      <c r="BE1288" s="41"/>
      <c r="BF1288" s="89"/>
      <c r="BG1288" s="89"/>
      <c r="BH1288" s="89"/>
      <c r="BI1288" s="89"/>
      <c r="BJ1288" s="41">
        <f t="shared" si="1433"/>
        <v>179.88012414126641</v>
      </c>
      <c r="BK1288" s="89">
        <f t="shared" si="1420"/>
        <v>0.76225001516871727</v>
      </c>
      <c r="BL1288" s="89">
        <f t="shared" si="1438"/>
        <v>0.23774998483128273</v>
      </c>
      <c r="BM1288" s="89">
        <f t="shared" si="1452"/>
        <v>0</v>
      </c>
      <c r="BN1288" s="86">
        <f t="shared" si="1453"/>
        <v>4.3789054157183406E-4</v>
      </c>
      <c r="BO1288" s="86">
        <f t="shared" si="1454"/>
        <v>3.885851497391353E-2</v>
      </c>
      <c r="BP1288" s="86">
        <f t="shared" si="1455"/>
        <v>0.15261197370889404</v>
      </c>
      <c r="BQ1288" s="86">
        <f t="shared" si="1456"/>
        <v>13.542824296406321</v>
      </c>
      <c r="BR1288" s="86">
        <f>BP1288-$BP$1269</f>
        <v>0.15199912224067738</v>
      </c>
      <c r="BS1288" s="86">
        <f>BQ1288-$BQ$1269</f>
        <v>13.48180514075924</v>
      </c>
      <c r="BT1288" s="89"/>
      <c r="BU1288" s="89"/>
      <c r="BV1288" s="41"/>
      <c r="BW1288" s="89"/>
      <c r="BX1288" s="42"/>
      <c r="BY1288" s="89"/>
      <c r="BZ1288" s="89"/>
      <c r="CA1288" s="41">
        <f t="shared" si="1439"/>
        <v>3.3094982837975628</v>
      </c>
      <c r="CB1288" s="89" t="e">
        <f t="shared" si="1408"/>
        <v>#REF!</v>
      </c>
      <c r="CC1288" s="89" t="e">
        <f t="shared" si="1435"/>
        <v>#REF!</v>
      </c>
      <c r="CD1288" s="41" t="e">
        <f t="shared" si="1440"/>
        <v>#REF!</v>
      </c>
      <c r="CE1288" s="41" t="e">
        <f t="shared" si="1457"/>
        <v>#REF!</v>
      </c>
      <c r="CF1288" s="42" t="e">
        <f t="shared" si="1441"/>
        <v>#REF!</v>
      </c>
      <c r="CG1288" s="42" t="e">
        <f t="shared" si="1442"/>
        <v>#REF!</v>
      </c>
      <c r="CH1288" s="42" t="e">
        <f t="shared" si="1443"/>
        <v>#REF!</v>
      </c>
      <c r="CI1288" s="89">
        <f t="shared" si="1444"/>
        <v>2.4493432055962532</v>
      </c>
      <c r="CJ1288" s="89">
        <f t="shared" si="1445"/>
        <v>7.8528370756534338</v>
      </c>
      <c r="CK1288" s="42" t="e">
        <f t="shared" si="1446"/>
        <v>#REF!</v>
      </c>
      <c r="CM1288" s="89" t="e">
        <f t="shared" si="1395"/>
        <v>#REF!</v>
      </c>
      <c r="CN1288" s="89">
        <f t="shared" si="1396"/>
        <v>5.1972351211961483E-2</v>
      </c>
    </row>
    <row r="1289" spans="4:213" ht="14.4" x14ac:dyDescent="0.3">
      <c r="E1289" s="32">
        <v>42811.458333333336</v>
      </c>
      <c r="F1289" s="21">
        <f t="shared" si="1436"/>
        <v>2926.7756944444482</v>
      </c>
      <c r="G1289" s="21">
        <f t="shared" si="1437"/>
        <v>1401.8506944444453</v>
      </c>
      <c r="I1289" s="21">
        <v>1057</v>
      </c>
      <c r="J1289" s="21">
        <v>5301</v>
      </c>
      <c r="K1289" s="21">
        <v>180.78</v>
      </c>
      <c r="L1289" s="21">
        <v>22</v>
      </c>
      <c r="M1289" s="51">
        <v>7.17</v>
      </c>
      <c r="N1289" s="40"/>
      <c r="O1289" s="40"/>
      <c r="P1289" s="40"/>
      <c r="R1289" s="22"/>
      <c r="S1289" s="22"/>
      <c r="T1289" s="22"/>
      <c r="U1289" s="52">
        <f t="shared" si="1381"/>
        <v>4.3933110453956515E-4</v>
      </c>
      <c r="V1289" s="52">
        <f t="shared" si="1382"/>
        <v>6.1364145597728015E-2</v>
      </c>
      <c r="W1289" s="52">
        <f t="shared" si="1383"/>
        <v>1.873538255335083E-4</v>
      </c>
      <c r="X1289" s="250">
        <f>W1289+V1289+SUM($U$1289:U1289)</f>
        <v>6.1990830527801091E-2</v>
      </c>
      <c r="Y1289" s="260">
        <f>W1289+V1289+SUM($U$1289:U1289)-$X$1289+$Y$1288</f>
        <v>13.633804262999917</v>
      </c>
      <c r="Z1289" s="47"/>
      <c r="AA1289" s="47"/>
      <c r="AB1289" s="41">
        <f t="shared" si="1384"/>
        <v>1.2882476961855486E-2</v>
      </c>
      <c r="AC1289" s="48">
        <f t="shared" si="1385"/>
        <v>1.7993767884365319</v>
      </c>
      <c r="AD1289" s="48">
        <f t="shared" si="1386"/>
        <v>0.16294429228406898</v>
      </c>
      <c r="AE1289" s="48">
        <f t="shared" si="1387"/>
        <v>0.88494865686839785</v>
      </c>
      <c r="AF1289" s="48">
        <f t="shared" si="1388"/>
        <v>0.16294429228406898</v>
      </c>
      <c r="AG1289" s="238">
        <f t="shared" si="1389"/>
        <v>0.72171652159364896</v>
      </c>
      <c r="AH1289" s="48">
        <f t="shared" si="1390"/>
        <v>2.8784299067999037E-4</v>
      </c>
      <c r="AI1289" s="84">
        <f>AE1289+AC1289+SUM($AB$1289:AB1289)</f>
        <v>2.6972079222667853</v>
      </c>
      <c r="AJ1289" s="84">
        <f>AE1289+AC1289+SUM($AB$1289:AB1289)-$AI$1289+$AJ$1288</f>
        <v>10.302180281249687</v>
      </c>
      <c r="AK1289" s="46"/>
      <c r="AL1289" s="86"/>
      <c r="AM1289" s="25">
        <v>138.54233333333335</v>
      </c>
      <c r="AN1289" s="25">
        <v>0.23824846973975339</v>
      </c>
      <c r="AR1289" s="25">
        <v>2.8160000000000003</v>
      </c>
      <c r="AS1289" s="25">
        <v>6.2864934582006898E-2</v>
      </c>
      <c r="AT1289" s="47">
        <f>(1/(1/((AM1289/1000+1)*0.0112372)+1))*AI1289</f>
        <v>3.4072232340068336E-2</v>
      </c>
      <c r="AU1289" s="47">
        <f>(1-(1/(1/((AM1289/1000+1)*0.0112372)+1)))*AI1289</f>
        <v>2.6631356899267167</v>
      </c>
      <c r="AV1289" s="89">
        <f t="shared" si="1447"/>
        <v>0</v>
      </c>
      <c r="AW1289" s="86">
        <f t="shared" si="1448"/>
        <v>1.1179032953644521E-2</v>
      </c>
      <c r="AX1289" s="86">
        <f t="shared" si="1449"/>
        <v>0.87376962391475332</v>
      </c>
      <c r="AY1289" s="86">
        <f t="shared" si="1450"/>
        <v>3.4072232340068336E-2</v>
      </c>
      <c r="AZ1289" s="86">
        <f t="shared" si="1451"/>
        <v>2.6631356899267167</v>
      </c>
      <c r="BA1289" s="93">
        <f t="shared" ref="BA1289:BA1294" si="1458">AY1289-$AT$1289+$BA$1288</f>
        <v>0.1348046473420243</v>
      </c>
      <c r="BB1289" s="93">
        <f t="shared" ref="BB1289:BB1294" si="1459">AZ1289-$AU$1289+$BB$1288</f>
        <v>10.167375633907662</v>
      </c>
      <c r="BC1289" s="89"/>
      <c r="BD1289" s="89"/>
      <c r="BE1289" s="41"/>
      <c r="BF1289" s="89"/>
      <c r="BG1289" s="89"/>
      <c r="BH1289" s="89"/>
      <c r="BI1289" s="89"/>
      <c r="BJ1289" s="41">
        <f t="shared" si="1433"/>
        <v>179.88012414126641</v>
      </c>
      <c r="BK1289" s="89">
        <f t="shared" si="1420"/>
        <v>0.76225001516871727</v>
      </c>
      <c r="BL1289" s="89">
        <f t="shared" si="1438"/>
        <v>0.23774998483128273</v>
      </c>
      <c r="BM1289" s="89">
        <f t="shared" si="1452"/>
        <v>-2.2694425012316444E-2</v>
      </c>
      <c r="BN1289" s="86">
        <f t="shared" si="1453"/>
        <v>2.0877346681516082E-6</v>
      </c>
      <c r="BO1289" s="86">
        <f t="shared" si="1454"/>
        <v>1.852660908653567E-4</v>
      </c>
      <c r="BP1289" s="86">
        <f t="shared" si="1455"/>
        <v>6.907806960005443E-4</v>
      </c>
      <c r="BQ1289" s="86">
        <f t="shared" si="1456"/>
        <v>6.1300049831800547E-2</v>
      </c>
      <c r="BR1289" s="93">
        <f t="shared" ref="BR1289:BR1294" si="1460">BP1289-$BN$1288+$BR$1288</f>
        <v>0.15225201239510608</v>
      </c>
      <c r="BS1289" s="93">
        <f t="shared" ref="BS1289:BS1294" si="1461">BQ1289-$BO$1288+$BS$1288</f>
        <v>13.504246675617127</v>
      </c>
      <c r="BT1289" s="89"/>
      <c r="BU1289" s="89"/>
      <c r="BV1289" s="41"/>
      <c r="BW1289" s="89"/>
      <c r="BX1289" s="42"/>
      <c r="BY1289" s="89"/>
      <c r="BZ1289" s="89"/>
      <c r="CA1289" s="41">
        <f t="shared" si="1439"/>
        <v>3.3086781818543187</v>
      </c>
      <c r="CB1289" s="89" t="e">
        <f t="shared" si="1408"/>
        <v>#REF!</v>
      </c>
      <c r="CC1289" s="89" t="e">
        <f t="shared" si="1435"/>
        <v>#REF!</v>
      </c>
      <c r="CD1289" s="41" t="e">
        <f t="shared" si="1440"/>
        <v>#REF!</v>
      </c>
      <c r="CE1289" s="41" t="e">
        <f t="shared" si="1457"/>
        <v>#REF!</v>
      </c>
      <c r="CF1289" s="42" t="e">
        <f t="shared" si="1441"/>
        <v>#REF!</v>
      </c>
      <c r="CG1289" s="42" t="e">
        <f t="shared" si="1442"/>
        <v>#REF!</v>
      </c>
      <c r="CH1289" s="42" t="e">
        <f t="shared" si="1443"/>
        <v>#REF!</v>
      </c>
      <c r="CI1289" s="89">
        <f t="shared" si="1444"/>
        <v>2.4493432055962532</v>
      </c>
      <c r="CJ1289" s="89">
        <f t="shared" si="1445"/>
        <v>7.8528370756534338</v>
      </c>
      <c r="CK1289" s="42" t="e">
        <f t="shared" si="1446"/>
        <v>#REF!</v>
      </c>
      <c r="CM1289" s="89" t="e">
        <f t="shared" si="1395"/>
        <v>#REF!</v>
      </c>
      <c r="CN1289" s="89">
        <f t="shared" si="1396"/>
        <v>5.1972351211961483E-2</v>
      </c>
    </row>
    <row r="1290" spans="4:213" ht="14.4" x14ac:dyDescent="0.3">
      <c r="E1290" s="32">
        <v>42947.620833333334</v>
      </c>
      <c r="F1290" s="21">
        <f t="shared" si="1436"/>
        <v>3062.9381944444467</v>
      </c>
      <c r="G1290" s="21">
        <f t="shared" si="1437"/>
        <v>1538.0131944444438</v>
      </c>
      <c r="I1290" s="21">
        <v>1058</v>
      </c>
      <c r="J1290" s="21">
        <v>16928</v>
      </c>
      <c r="K1290" s="21">
        <v>1595</v>
      </c>
      <c r="L1290" s="21">
        <v>21</v>
      </c>
      <c r="M1290" s="51">
        <v>7.17</v>
      </c>
      <c r="N1290" s="40"/>
      <c r="O1290" s="40"/>
      <c r="P1290" s="40"/>
      <c r="R1290" s="22"/>
      <c r="S1290" s="22"/>
      <c r="T1290" s="22"/>
      <c r="U1290" s="52">
        <f t="shared" si="1381"/>
        <v>3.8798321549620598E-3</v>
      </c>
      <c r="V1290" s="52">
        <f t="shared" si="1382"/>
        <v>0.54192062158075027</v>
      </c>
      <c r="W1290" s="52">
        <f t="shared" si="1383"/>
        <v>1.6545639249055135E-3</v>
      </c>
      <c r="X1290" s="247">
        <f>W1290+V1290+SUM($U$1289:U1290)</f>
        <v>0.54789434876515741</v>
      </c>
      <c r="Y1290" s="236">
        <f>W1290+V1290+SUM($U$1289:U1290)-$X$1289+$Y$1288</f>
        <v>14.119707781237272</v>
      </c>
      <c r="Z1290" s="47"/>
      <c r="AA1290" s="47"/>
      <c r="AB1290" s="41">
        <f t="shared" si="1384"/>
        <v>4.117730327222429E-2</v>
      </c>
      <c r="AC1290" s="48">
        <f t="shared" si="1385"/>
        <v>5.7514935938049785</v>
      </c>
      <c r="AD1290" s="48">
        <f t="shared" si="1386"/>
        <v>0.52083202319910593</v>
      </c>
      <c r="AE1290" s="48">
        <f t="shared" si="1387"/>
        <v>2.8286329820045015</v>
      </c>
      <c r="AF1290" s="48">
        <f t="shared" si="1388"/>
        <v>0.52083202319910604</v>
      </c>
      <c r="AG1290" s="238">
        <f t="shared" si="1389"/>
        <v>2.3068809029685324</v>
      </c>
      <c r="AH1290" s="48">
        <f t="shared" si="1390"/>
        <v>9.2005583686344467E-4</v>
      </c>
      <c r="AI1290" s="48">
        <f>AE1290+AC1290+SUM($AB$1289:AB1290)</f>
        <v>8.6341863560435606</v>
      </c>
      <c r="AJ1290" s="48">
        <f>AE1290+AC1290+SUM($AB$1289:AB1290)-$AI$1289+$AJ$1288</f>
        <v>16.239158715026463</v>
      </c>
      <c r="AK1290" s="46"/>
      <c r="AL1290" s="86"/>
      <c r="AM1290" s="25">
        <v>139.58000000000001</v>
      </c>
      <c r="AN1290" s="25">
        <v>0.09</v>
      </c>
      <c r="AR1290" s="41">
        <v>19.899999999999999</v>
      </c>
      <c r="AS1290" s="41">
        <v>0.09</v>
      </c>
      <c r="AT1290" s="41"/>
      <c r="AU1290" s="41"/>
      <c r="AV1290" s="89">
        <f t="shared" si="1447"/>
        <v>0</v>
      </c>
      <c r="AW1290" s="86">
        <f t="shared" si="1448"/>
        <v>3.576460214763108E-2</v>
      </c>
      <c r="AX1290" s="86">
        <f t="shared" si="1449"/>
        <v>2.7928683798568703</v>
      </c>
      <c r="AY1290" s="86">
        <f t="shared" si="1450"/>
        <v>0.1091687192565978</v>
      </c>
      <c r="AZ1290" s="86">
        <f t="shared" si="1451"/>
        <v>8.5250176367869628</v>
      </c>
      <c r="BA1290" s="86">
        <f t="shared" si="1458"/>
        <v>0.20990113425855375</v>
      </c>
      <c r="BB1290" s="86">
        <f t="shared" si="1459"/>
        <v>16.029257580767908</v>
      </c>
      <c r="BC1290" s="89"/>
      <c r="BD1290" s="89"/>
      <c r="BE1290" s="41"/>
      <c r="BF1290" s="89"/>
      <c r="BG1290" s="89"/>
      <c r="BH1290" s="89"/>
      <c r="BI1290" s="89"/>
      <c r="BJ1290" s="41">
        <f t="shared" si="1433"/>
        <v>165.31481306249307</v>
      </c>
      <c r="BK1290" s="89">
        <f t="shared" si="1420"/>
        <v>0.78094470674553096</v>
      </c>
      <c r="BL1290" s="89">
        <f t="shared" si="1438"/>
        <v>0.21905529325446904</v>
      </c>
      <c r="BM1290" s="89">
        <f t="shared" si="1452"/>
        <v>-2.269442501231822E-2</v>
      </c>
      <c r="BN1290" s="86">
        <f t="shared" si="1453"/>
        <v>1.8747794679643767E-5</v>
      </c>
      <c r="BO1290" s="86">
        <f t="shared" si="1454"/>
        <v>1.6358161302258696E-3</v>
      </c>
      <c r="BP1290" s="86">
        <f t="shared" si="1455"/>
        <v>6.2081679662953438E-3</v>
      </c>
      <c r="BQ1290" s="86">
        <f t="shared" si="1456"/>
        <v>0.5416861807988621</v>
      </c>
      <c r="BR1290" s="86">
        <f t="shared" si="1460"/>
        <v>0.15776939966540088</v>
      </c>
      <c r="BS1290" s="86">
        <f t="shared" si="1461"/>
        <v>13.984632806584189</v>
      </c>
      <c r="BT1290" s="89"/>
      <c r="BU1290" s="89"/>
      <c r="BV1290" s="41"/>
      <c r="BW1290" s="89"/>
      <c r="BX1290" s="42"/>
      <c r="BY1290" s="89"/>
      <c r="BZ1290" s="89"/>
      <c r="CA1290" s="41">
        <f t="shared" si="1439"/>
        <v>3.9534924627790957</v>
      </c>
      <c r="CB1290" s="89" t="e">
        <f>(CA1290-$P$1067)/($AR$1264-$P$1067)</f>
        <v>#REF!</v>
      </c>
      <c r="CC1290" s="89" t="e">
        <f t="shared" si="1435"/>
        <v>#REF!</v>
      </c>
      <c r="CD1290" s="41" t="e">
        <f t="shared" si="1440"/>
        <v>#REF!</v>
      </c>
      <c r="CE1290" s="41" t="e">
        <f t="shared" si="1457"/>
        <v>#REF!</v>
      </c>
      <c r="CF1290" s="42" t="e">
        <f t="shared" si="1441"/>
        <v>#REF!</v>
      </c>
      <c r="CG1290" s="42" t="e">
        <f t="shared" si="1442"/>
        <v>#REF!</v>
      </c>
      <c r="CH1290" s="42" t="e">
        <f t="shared" si="1443"/>
        <v>#REF!</v>
      </c>
      <c r="CI1290" s="89">
        <f t="shared" si="1444"/>
        <v>3.5572736745259883</v>
      </c>
      <c r="CJ1290" s="89">
        <f t="shared" si="1445"/>
        <v>12.681885040500473</v>
      </c>
      <c r="CK1290" s="42" t="e">
        <f t="shared" si="1446"/>
        <v>#REF!</v>
      </c>
      <c r="CM1290" s="89" t="e">
        <f t="shared" si="1395"/>
        <v>#REF!</v>
      </c>
      <c r="CN1290" s="89">
        <f t="shared" si="1396"/>
        <v>7.5481409198644087E-2</v>
      </c>
    </row>
    <row r="1291" spans="4:213" ht="14.4" x14ac:dyDescent="0.3">
      <c r="E1291" s="32">
        <v>42955.463194444441</v>
      </c>
      <c r="F1291" s="21">
        <f t="shared" si="1436"/>
        <v>3070.7805555555533</v>
      </c>
      <c r="G1291" s="21">
        <f>E1291-$E$1269</f>
        <v>1545.8555555555504</v>
      </c>
      <c r="I1291" s="21">
        <v>1050</v>
      </c>
      <c r="J1291" s="21">
        <v>17589</v>
      </c>
      <c r="K1291" s="21">
        <v>1670</v>
      </c>
      <c r="L1291" s="21">
        <v>22</v>
      </c>
      <c r="M1291" s="51">
        <v>7.17</v>
      </c>
      <c r="N1291" s="40"/>
      <c r="O1291" s="40"/>
      <c r="P1291" s="40"/>
      <c r="R1291" s="22"/>
      <c r="S1291" s="22"/>
      <c r="T1291" s="22"/>
      <c r="U1291" s="52">
        <f t="shared" si="1381"/>
        <v>4.0315528107839199E-3</v>
      </c>
      <c r="V1291" s="52">
        <f t="shared" si="1382"/>
        <v>0.56311240226241366</v>
      </c>
      <c r="W1291" s="52">
        <f t="shared" si="1383"/>
        <v>1.7192655701725134E-3</v>
      </c>
      <c r="X1291" s="247">
        <f>W1291+V1291+SUM($U$1289:U1291)</f>
        <v>0.57318238390287179</v>
      </c>
      <c r="Y1291" s="236">
        <f>W1291+V1291+SUM($U$1289:U1291)-$X$1289+$Y$1288</f>
        <v>14.144995816374987</v>
      </c>
      <c r="Z1291" s="47"/>
      <c r="AA1291" s="47"/>
      <c r="AB1291" s="41">
        <f t="shared" si="1384"/>
        <v>4.2461666101124777E-2</v>
      </c>
      <c r="AC1291" s="48">
        <f t="shared" si="1385"/>
        <v>5.9308886487386783</v>
      </c>
      <c r="AD1291" s="48">
        <f t="shared" si="1386"/>
        <v>0.53707731459848673</v>
      </c>
      <c r="AE1291" s="48">
        <f t="shared" si="1387"/>
        <v>2.9168609806830617</v>
      </c>
      <c r="AF1291" s="48">
        <f t="shared" si="1388"/>
        <v>0.53707731459848684</v>
      </c>
      <c r="AG1291" s="238">
        <f t="shared" si="1389"/>
        <v>2.378834912751191</v>
      </c>
      <c r="AH1291" s="48">
        <f t="shared" si="1390"/>
        <v>9.4875333338399553E-4</v>
      </c>
      <c r="AI1291" s="48">
        <f>AE1291+AC1291+SUM($AB$1289:AB1291)</f>
        <v>8.9442710757569444</v>
      </c>
      <c r="AJ1291" s="48">
        <f>AE1291+AC1291+SUM($AB$1289:AB1291)-$AI$1289+$AJ$1288</f>
        <v>16.549243434739846</v>
      </c>
      <c r="AK1291" s="46"/>
      <c r="AL1291" s="86"/>
      <c r="AM1291" s="25">
        <v>139.58000000000001</v>
      </c>
      <c r="AN1291" s="25">
        <v>0.09</v>
      </c>
      <c r="AR1291" s="41">
        <v>19.899999999999999</v>
      </c>
      <c r="AS1291" s="41">
        <v>0.09</v>
      </c>
      <c r="AT1291" s="41"/>
      <c r="AU1291" s="41"/>
      <c r="AV1291" s="89">
        <f t="shared" si="1447"/>
        <v>0</v>
      </c>
      <c r="AW1291" s="86">
        <f t="shared" si="1448"/>
        <v>3.6880137210361034E-2</v>
      </c>
      <c r="AX1291" s="86">
        <f t="shared" si="1449"/>
        <v>2.8799808434727008</v>
      </c>
      <c r="AY1291" s="86">
        <f t="shared" si="1450"/>
        <v>0.1130893610306147</v>
      </c>
      <c r="AZ1291" s="86">
        <f t="shared" si="1451"/>
        <v>8.8311817147263305</v>
      </c>
      <c r="BA1291" s="86">
        <f t="shared" si="1458"/>
        <v>0.21382177603257066</v>
      </c>
      <c r="BB1291" s="86">
        <f t="shared" si="1459"/>
        <v>16.335421658707276</v>
      </c>
      <c r="BC1291" s="89"/>
      <c r="BD1291" s="89"/>
      <c r="BE1291" s="41"/>
      <c r="BF1291" s="89"/>
      <c r="BG1291" s="89"/>
      <c r="BH1291" s="89"/>
      <c r="BI1291" s="89"/>
      <c r="BJ1291" s="41">
        <f t="shared" si="1433"/>
        <v>164.83248236562864</v>
      </c>
      <c r="BK1291" s="89">
        <f t="shared" si="1420"/>
        <v>0.78156378199680054</v>
      </c>
      <c r="BL1291" s="89">
        <f t="shared" si="1438"/>
        <v>0.21843621800319946</v>
      </c>
      <c r="BM1291" s="89">
        <f t="shared" si="1452"/>
        <v>-2.2694425012316444E-2</v>
      </c>
      <c r="BN1291" s="86">
        <f t="shared" si="1453"/>
        <v>1.9480926317921284E-5</v>
      </c>
      <c r="BO1291" s="86">
        <f t="shared" si="1454"/>
        <v>1.699784643854592E-3</v>
      </c>
      <c r="BP1291" s="86">
        <f t="shared" si="1455"/>
        <v>6.4947056355126641E-3</v>
      </c>
      <c r="BQ1291" s="86">
        <f t="shared" si="1456"/>
        <v>0.56668767826735911</v>
      </c>
      <c r="BR1291" s="86">
        <f t="shared" si="1460"/>
        <v>0.1580559373346182</v>
      </c>
      <c r="BS1291" s="86">
        <f t="shared" si="1461"/>
        <v>14.009634304052685</v>
      </c>
      <c r="BT1291" s="89"/>
      <c r="BU1291" s="89"/>
      <c r="BV1291" s="41"/>
      <c r="BW1291" s="89"/>
      <c r="BX1291" s="42"/>
      <c r="BY1291" s="89"/>
      <c r="BZ1291" s="89"/>
      <c r="CA1291" s="41">
        <f t="shared" si="1439"/>
        <v>3.9819504909597292</v>
      </c>
      <c r="CB1291" s="89" t="e">
        <f>(CA1291-$P$1067)/($AR$1264-$P$1067)</f>
        <v>#REF!</v>
      </c>
      <c r="CC1291" s="89" t="e">
        <f t="shared" si="1435"/>
        <v>#REF!</v>
      </c>
      <c r="CD1291" s="41" t="e">
        <f t="shared" si="1440"/>
        <v>#REF!</v>
      </c>
      <c r="CE1291" s="41" t="e">
        <f t="shared" si="1457"/>
        <v>#REF!</v>
      </c>
      <c r="CF1291" s="42" t="e">
        <f t="shared" si="1441"/>
        <v>#REF!</v>
      </c>
      <c r="CG1291" s="42" t="e">
        <f t="shared" si="1442"/>
        <v>#REF!</v>
      </c>
      <c r="CH1291" s="42" t="e">
        <f t="shared" si="1443"/>
        <v>#REF!</v>
      </c>
      <c r="CI1291" s="89">
        <f t="shared" si="1444"/>
        <v>3.6149541466988504</v>
      </c>
      <c r="CJ1291" s="89">
        <f t="shared" si="1445"/>
        <v>12.934289288040995</v>
      </c>
      <c r="CK1291" s="42" t="e">
        <f t="shared" si="1446"/>
        <v>#REF!</v>
      </c>
      <c r="CM1291" s="89" t="e">
        <f t="shared" si="1395"/>
        <v>#REF!</v>
      </c>
      <c r="CN1291" s="89">
        <f t="shared" si="1396"/>
        <v>7.6705324961445484E-2</v>
      </c>
    </row>
    <row r="1292" spans="4:213" ht="14.4" x14ac:dyDescent="0.3">
      <c r="E1292" s="32">
        <v>43045.498611111114</v>
      </c>
      <c r="F1292" s="21">
        <f>E1292-E$1220</f>
        <v>3160.8159722222263</v>
      </c>
      <c r="G1292" s="21">
        <f>E1292-$E$1269</f>
        <v>1635.8909722222234</v>
      </c>
      <c r="I1292" s="21">
        <v>1035</v>
      </c>
      <c r="J1292" s="21">
        <v>19176</v>
      </c>
      <c r="K1292" s="21">
        <v>3027</v>
      </c>
      <c r="L1292" s="21">
        <v>21</v>
      </c>
      <c r="M1292" s="51">
        <v>7.17</v>
      </c>
      <c r="N1292" s="40"/>
      <c r="O1292" s="40"/>
      <c r="P1292" s="40"/>
      <c r="R1292" s="22"/>
      <c r="S1292" s="22"/>
      <c r="T1292" s="22"/>
      <c r="U1292" s="52">
        <f t="shared" si="1381"/>
        <v>7.2030985005882096E-3</v>
      </c>
      <c r="V1292" s="52">
        <f t="shared" si="1382"/>
        <v>1.0061021871149229</v>
      </c>
      <c r="W1292" s="52">
        <f t="shared" si="1383"/>
        <v>3.0717789972877813E-3</v>
      </c>
      <c r="X1292" s="247">
        <f>W1292+V1292+SUM($U$1289:U1292)</f>
        <v>1.0247277806830846</v>
      </c>
      <c r="Y1292" s="236">
        <f>W1292+V1292+SUM($U$1289:U1292)-$X$1289+$Y$1288</f>
        <v>14.5965412131552</v>
      </c>
      <c r="Z1292" s="47"/>
      <c r="AA1292" s="47"/>
      <c r="AB1292" s="41">
        <f t="shared" si="1384"/>
        <v>4.5631521918493401E-2</v>
      </c>
      <c r="AC1292" s="48">
        <f t="shared" si="1385"/>
        <v>6.3736423984525148</v>
      </c>
      <c r="AD1292" s="48">
        <f t="shared" si="1386"/>
        <v>0.57717130539955985</v>
      </c>
      <c r="AE1292" s="48">
        <f t="shared" si="1387"/>
        <v>3.1346110031634287</v>
      </c>
      <c r="AF1292" s="48">
        <f t="shared" si="1388"/>
        <v>0.57717130539955985</v>
      </c>
      <c r="AG1292" s="238">
        <f t="shared" si="1389"/>
        <v>2.5564201179286252</v>
      </c>
      <c r="AH1292" s="48">
        <f t="shared" si="1390"/>
        <v>1.0195798352436449E-3</v>
      </c>
      <c r="AI1292" s="48">
        <f>AE1292+AC1292+SUM($AB$1289:AB1292)</f>
        <v>9.6504063698696427</v>
      </c>
      <c r="AJ1292" s="48">
        <f>AE1292+AC1292+SUM($AB$1289:AB1292)-$AI$1289+$AJ$1288</f>
        <v>17.255378728852545</v>
      </c>
      <c r="AK1292" s="46"/>
      <c r="AL1292" s="86"/>
      <c r="AM1292" s="25">
        <v>137.53820167715702</v>
      </c>
      <c r="AR1292" s="25">
        <v>20.423201677157007</v>
      </c>
      <c r="AT1292" s="41"/>
      <c r="AU1292" s="41"/>
      <c r="AV1292" s="89">
        <f t="shared" si="1447"/>
        <v>0</v>
      </c>
      <c r="AW1292" s="86">
        <f t="shared" si="1448"/>
        <v>3.9563204543780754E-2</v>
      </c>
      <c r="AX1292" s="86">
        <f t="shared" si="1449"/>
        <v>3.0950477986196478</v>
      </c>
      <c r="AY1292" s="86">
        <f t="shared" si="1450"/>
        <v>0.12180171662654357</v>
      </c>
      <c r="AZ1292" s="86">
        <f t="shared" si="1451"/>
        <v>9.5286046532431001</v>
      </c>
      <c r="BA1292" s="86">
        <f t="shared" si="1458"/>
        <v>0.22253413162849953</v>
      </c>
      <c r="BB1292" s="86">
        <f t="shared" si="1459"/>
        <v>17.032844597224045</v>
      </c>
      <c r="BC1292" s="89"/>
      <c r="BD1292" s="89"/>
      <c r="BE1292" s="41"/>
      <c r="BF1292" s="89"/>
      <c r="BG1292" s="89"/>
      <c r="BH1292" s="89"/>
      <c r="BI1292" s="89"/>
      <c r="BJ1292" s="41">
        <f t="shared" si="1433"/>
        <v>162.65626633519824</v>
      </c>
      <c r="BK1292" s="89">
        <f t="shared" si="1420"/>
        <v>0.78435697242530455</v>
      </c>
      <c r="BL1292" s="89">
        <f t="shared" si="1438"/>
        <v>0.21564302757469545</v>
      </c>
      <c r="BM1292" s="89">
        <f t="shared" si="1452"/>
        <v>-2.2694425012316444E-2</v>
      </c>
      <c r="BN1292" s="86">
        <f t="shared" si="1453"/>
        <v>3.4823852351389429E-5</v>
      </c>
      <c r="BO1292" s="86">
        <f t="shared" si="1454"/>
        <v>3.0369551449363919E-3</v>
      </c>
      <c r="BP1292" s="86">
        <f t="shared" si="1455"/>
        <v>1.1617036566231701E-2</v>
      </c>
      <c r="BQ1292" s="86">
        <f t="shared" si="1456"/>
        <v>1.0131107441168528</v>
      </c>
      <c r="BR1292" s="86">
        <f t="shared" si="1460"/>
        <v>0.16317826826533724</v>
      </c>
      <c r="BS1292" s="86">
        <f t="shared" si="1461"/>
        <v>14.456057369902179</v>
      </c>
      <c r="BT1292" s="89"/>
      <c r="BU1292" s="89"/>
      <c r="BV1292" s="41"/>
      <c r="BW1292" s="89"/>
      <c r="BX1292" s="42"/>
      <c r="BY1292" s="89"/>
      <c r="BZ1292" s="89"/>
      <c r="CA1292" s="41">
        <f t="shared" si="1439"/>
        <v>4.5101889663088368</v>
      </c>
      <c r="CB1292" s="89" t="e">
        <f>(CA1292-$P$1067)/($AR$1264-$P$1067)</f>
        <v>#REF!</v>
      </c>
      <c r="CC1292" s="89" t="e">
        <f t="shared" si="1435"/>
        <v>#REF!</v>
      </c>
      <c r="CD1292" s="41" t="e">
        <f t="shared" si="1440"/>
        <v>#REF!</v>
      </c>
      <c r="CE1292" s="41" t="e">
        <f t="shared" si="1457"/>
        <v>#REF!</v>
      </c>
      <c r="CF1292" s="42" t="e">
        <f t="shared" si="1441"/>
        <v>#REF!</v>
      </c>
      <c r="CG1292" s="42" t="e">
        <f t="shared" si="1442"/>
        <v>#REF!</v>
      </c>
      <c r="CH1292" s="42" t="e">
        <f t="shared" si="1443"/>
        <v>#REF!</v>
      </c>
      <c r="CI1292" s="89">
        <f t="shared" si="1444"/>
        <v>3.7210021110377625</v>
      </c>
      <c r="CJ1292" s="89">
        <f t="shared" si="1445"/>
        <v>13.534376617814782</v>
      </c>
      <c r="CK1292" s="42" t="e">
        <f t="shared" si="1446"/>
        <v>#REF!</v>
      </c>
      <c r="CM1292" s="89" t="e">
        <f t="shared" si="1395"/>
        <v>#REF!</v>
      </c>
      <c r="CN1292" s="89">
        <f t="shared" si="1396"/>
        <v>7.8955545361486898E-2</v>
      </c>
    </row>
    <row r="1293" spans="4:213" ht="14.4" x14ac:dyDescent="0.3">
      <c r="E1293" s="32">
        <v>43136.486805555556</v>
      </c>
      <c r="F1293" s="21">
        <f>E1293-E$1220</f>
        <v>3251.8041666666686</v>
      </c>
      <c r="G1293" s="21">
        <f>E1293-$E$1269</f>
        <v>1726.8791666666657</v>
      </c>
      <c r="I1293" s="21">
        <v>1017</v>
      </c>
      <c r="J1293" s="21">
        <v>19215.7</v>
      </c>
      <c r="K1293" s="21">
        <v>4242.47</v>
      </c>
      <c r="L1293" s="21">
        <v>350</v>
      </c>
      <c r="M1293" s="51">
        <v>7.17</v>
      </c>
      <c r="N1293" s="40"/>
      <c r="O1293" s="40"/>
      <c r="P1293" s="40"/>
      <c r="R1293" s="22"/>
      <c r="S1293" s="22"/>
      <c r="T1293" s="22"/>
      <c r="U1293" s="52">
        <f t="shared" si="1381"/>
        <v>9.9198776530768674E-3</v>
      </c>
      <c r="V1293" s="52">
        <f t="shared" si="1382"/>
        <v>1.3855718621448918</v>
      </c>
      <c r="W1293" s="52">
        <f t="shared" si="1383"/>
        <v>4.230356120757975E-3</v>
      </c>
      <c r="X1293" s="247">
        <f>W1293+V1293+SUM($U$1289:U1293)</f>
        <v>1.4152759104896004</v>
      </c>
      <c r="Y1293" s="236">
        <f>W1293+V1293+SUM($U$1289:U1293)-$X$1289+$Y$1288</f>
        <v>14.987089342961715</v>
      </c>
      <c r="Z1293" s="47"/>
      <c r="AA1293" s="47"/>
      <c r="AB1293" s="41">
        <f t="shared" si="1384"/>
        <v>4.4930758029692409E-2</v>
      </c>
      <c r="AC1293" s="48">
        <f t="shared" si="1385"/>
        <v>6.2757622873980479</v>
      </c>
      <c r="AD1293" s="48">
        <f t="shared" si="1386"/>
        <v>0.56830767798869719</v>
      </c>
      <c r="AE1293" s="48">
        <f t="shared" si="1387"/>
        <v>3.0864727403112977</v>
      </c>
      <c r="AF1293" s="48">
        <f t="shared" si="1388"/>
        <v>0.56830767798869708</v>
      </c>
      <c r="AG1293" s="238">
        <f t="shared" si="1389"/>
        <v>2.5171611401884428</v>
      </c>
      <c r="AH1293" s="48">
        <f t="shared" si="1390"/>
        <v>1.0039221341578775E-3</v>
      </c>
      <c r="AI1293" s="48">
        <f>AE1293+AC1293+SUM($AB$1289:AB1293)</f>
        <v>9.5493187539927362</v>
      </c>
      <c r="AJ1293" s="48">
        <f>AE1293+AC1293+SUM($AB$1289:AB1293)-$AI$1289+$AJ$1288</f>
        <v>17.154291112975638</v>
      </c>
      <c r="AK1293" s="46"/>
      <c r="AL1293" s="86"/>
      <c r="AM1293">
        <v>139.12</v>
      </c>
      <c r="AN1293"/>
      <c r="AO1293"/>
      <c r="AP1293"/>
      <c r="AQ1293"/>
      <c r="AR1293">
        <v>21.812000000000001</v>
      </c>
      <c r="AT1293" s="41"/>
      <c r="AU1293" s="41"/>
      <c r="AV1293" s="89">
        <f t="shared" si="1447"/>
        <v>0</v>
      </c>
      <c r="AW1293" s="86">
        <f t="shared" si="1448"/>
        <v>3.9009116818854266E-2</v>
      </c>
      <c r="AX1293" s="86">
        <f t="shared" si="1449"/>
        <v>3.0474636234924435</v>
      </c>
      <c r="AY1293" s="86">
        <f t="shared" si="1450"/>
        <v>0.12069132701214381</v>
      </c>
      <c r="AZ1293" s="86">
        <f t="shared" si="1451"/>
        <v>9.4286274269805919</v>
      </c>
      <c r="BA1293" s="86">
        <f t="shared" si="1458"/>
        <v>0.22142374201409978</v>
      </c>
      <c r="BB1293" s="86">
        <f t="shared" si="1459"/>
        <v>16.932867370961539</v>
      </c>
      <c r="BC1293" s="89"/>
      <c r="BD1293" s="89"/>
      <c r="BE1293" s="41"/>
      <c r="BF1293" s="89"/>
      <c r="BG1293" s="89"/>
      <c r="BH1293" s="89"/>
      <c r="BI1293" s="89"/>
      <c r="BJ1293" s="41">
        <f t="shared" si="1433"/>
        <v>163.68535497698301</v>
      </c>
      <c r="BK1293" s="89">
        <f t="shared" si="1420"/>
        <v>0.783036129042055</v>
      </c>
      <c r="BL1293" s="89">
        <f t="shared" si="1438"/>
        <v>0.216963870957945</v>
      </c>
      <c r="BM1293" s="89">
        <f t="shared" si="1452"/>
        <v>-2.2694425012316444E-2</v>
      </c>
      <c r="BN1293" s="86">
        <f t="shared" si="1453"/>
        <v>4.8022829830714102E-5</v>
      </c>
      <c r="BO1293" s="86">
        <f t="shared" si="1454"/>
        <v>4.1823332909272613E-3</v>
      </c>
      <c r="BP1293" s="86">
        <f t="shared" si="1455"/>
        <v>1.6066154307778066E-2</v>
      </c>
      <c r="BQ1293" s="86">
        <f t="shared" si="1456"/>
        <v>1.3992097561818224</v>
      </c>
      <c r="BR1293" s="86">
        <f t="shared" si="1460"/>
        <v>0.16762738600688362</v>
      </c>
      <c r="BS1293" s="86">
        <f t="shared" si="1461"/>
        <v>14.842156381967149</v>
      </c>
      <c r="BT1293" s="89"/>
      <c r="BU1293" s="89"/>
      <c r="BV1293" s="41"/>
      <c r="BW1293" s="89"/>
      <c r="BX1293" s="42"/>
      <c r="BY1293" s="89"/>
      <c r="BZ1293" s="89"/>
      <c r="CA1293" s="41">
        <f t="shared" si="1439"/>
        <v>5.0550706156595737</v>
      </c>
      <c r="CB1293" s="89" t="e">
        <f>(CA1293-$P$1067)/($AR$1264-$P$1067)</f>
        <v>#REF!</v>
      </c>
      <c r="CC1293" s="89" t="e">
        <f t="shared" si="1435"/>
        <v>#REF!</v>
      </c>
      <c r="CD1293" s="41" t="e">
        <f t="shared" si="1440"/>
        <v>#REF!</v>
      </c>
      <c r="CE1293" s="41" t="e">
        <f t="shared" si="1457"/>
        <v>#REF!</v>
      </c>
      <c r="CF1293" s="42" t="e">
        <f t="shared" si="1441"/>
        <v>#REF!</v>
      </c>
      <c r="CG1293" s="42" t="e">
        <f t="shared" si="1442"/>
        <v>#REF!</v>
      </c>
      <c r="CH1293" s="42" t="e">
        <f t="shared" si="1443"/>
        <v>#REF!</v>
      </c>
      <c r="CI1293" s="89">
        <f t="shared" si="1444"/>
        <v>3.7218614034106694</v>
      </c>
      <c r="CJ1293" s="89">
        <f t="shared" si="1445"/>
        <v>13.432429709564969</v>
      </c>
      <c r="CK1293" s="42" t="e">
        <f t="shared" si="1446"/>
        <v>#REF!</v>
      </c>
      <c r="CM1293" s="89" t="e">
        <f t="shared" si="1395"/>
        <v>#REF!</v>
      </c>
      <c r="CN1293" s="89">
        <f t="shared" si="1396"/>
        <v>7.8973778594337421E-2</v>
      </c>
    </row>
    <row r="1294" spans="4:213" ht="14.4" x14ac:dyDescent="0.3">
      <c r="E1294" s="32">
        <v>43426.508333333331</v>
      </c>
      <c r="F1294" s="21">
        <f>E1294-E$1220</f>
        <v>3541.8256944444438</v>
      </c>
      <c r="G1294" s="21">
        <f>E1294-$E$1269</f>
        <v>2016.9006944444409</v>
      </c>
      <c r="I1294" s="21">
        <v>1040</v>
      </c>
      <c r="J1294" s="21">
        <v>20940</v>
      </c>
      <c r="K1294" s="21">
        <v>7276</v>
      </c>
      <c r="L1294" s="21">
        <v>26</v>
      </c>
      <c r="M1294" s="51">
        <v>7.17</v>
      </c>
      <c r="N1294" s="40"/>
      <c r="O1294" s="40"/>
      <c r="P1294" s="40"/>
      <c r="R1294" s="22"/>
      <c r="S1294" s="22"/>
      <c r="T1294" s="22"/>
      <c r="U1294" s="52">
        <f t="shared" si="1381"/>
        <v>1.7397731041525151E-2</v>
      </c>
      <c r="V1294" s="52">
        <f t="shared" si="1382"/>
        <v>2.4300507969294407</v>
      </c>
      <c r="W1294" s="52">
        <f t="shared" si="1383"/>
        <v>7.4193050128988974E-3</v>
      </c>
      <c r="X1294" s="247">
        <f>W1294+V1294+SUM($U$1289:U1294)</f>
        <v>2.4803415252078156</v>
      </c>
      <c r="Y1294" s="236">
        <f>W1294+V1294+SUM($U$1289:U1294)-$X$1289+$Y$1288</f>
        <v>16.052154957679932</v>
      </c>
      <c r="Z1294" s="47"/>
      <c r="AA1294" s="47"/>
      <c r="AB1294" s="41">
        <f t="shared" si="1384"/>
        <v>5.0069885652767543E-2</v>
      </c>
      <c r="AC1294" s="48">
        <f t="shared" si="1385"/>
        <v>6.9935766475676866</v>
      </c>
      <c r="AD1294" s="48">
        <f t="shared" si="1386"/>
        <v>0.63331004639804667</v>
      </c>
      <c r="AE1294" s="48">
        <f t="shared" si="1387"/>
        <v>3.4394998872630591</v>
      </c>
      <c r="AF1294" s="48">
        <f t="shared" si="1388"/>
        <v>0.63331004639804678</v>
      </c>
      <c r="AG1294" s="238">
        <f t="shared" si="1389"/>
        <v>2.8050710912897583</v>
      </c>
      <c r="AH1294" s="48">
        <f t="shared" si="1390"/>
        <v>1.1187495752541931E-3</v>
      </c>
      <c r="AI1294" s="48">
        <f>AE1294+AC1294+SUM($AB$1289:AB1294)</f>
        <v>10.670230146766905</v>
      </c>
      <c r="AJ1294" s="48">
        <f>AE1294+AC1294+SUM($AB$1289:AB1294)-$AI$1289+$AJ$1288</f>
        <v>18.275202505749807</v>
      </c>
      <c r="AK1294" s="46"/>
      <c r="AL1294" s="86"/>
      <c r="AM1294">
        <v>140.017</v>
      </c>
      <c r="AN1294"/>
      <c r="AO1294"/>
      <c r="AP1294"/>
      <c r="AQ1294"/>
      <c r="AR1294" s="146">
        <v>23.454000000000001</v>
      </c>
      <c r="AT1294" s="41"/>
      <c r="AU1294" s="41"/>
      <c r="AV1294" s="89">
        <f t="shared" si="1447"/>
        <v>0</v>
      </c>
      <c r="AW1294" s="86">
        <f t="shared" si="1448"/>
        <v>4.3504732246885287E-2</v>
      </c>
      <c r="AX1294" s="86">
        <f t="shared" si="1449"/>
        <v>3.3959951550161738</v>
      </c>
      <c r="AY1294" s="86">
        <f t="shared" si="1450"/>
        <v>0.13496308206514396</v>
      </c>
      <c r="AZ1294" s="86">
        <f t="shared" si="1451"/>
        <v>10.535267064701761</v>
      </c>
      <c r="BA1294" s="86">
        <f t="shared" si="1458"/>
        <v>0.23569549706709991</v>
      </c>
      <c r="BB1294" s="86">
        <f t="shared" si="1459"/>
        <v>18.039507008682705</v>
      </c>
      <c r="BC1294" s="89"/>
      <c r="BD1294" s="89"/>
      <c r="BE1294" s="41"/>
      <c r="BF1294" s="89"/>
      <c r="BG1294" s="89"/>
      <c r="BH1294" s="89"/>
      <c r="BI1294" s="89"/>
      <c r="BJ1294" s="41">
        <f t="shared" si="1433"/>
        <v>162.70224269089638</v>
      </c>
      <c r="BK1294" s="89">
        <f t="shared" si="1420"/>
        <v>0.78429796141036956</v>
      </c>
      <c r="BL1294" s="89">
        <f t="shared" si="1438"/>
        <v>0.21570203858963044</v>
      </c>
      <c r="BM1294" s="89">
        <f t="shared" si="1452"/>
        <v>-2.2694425012316444E-2</v>
      </c>
      <c r="BN1294" s="86">
        <f t="shared" si="1453"/>
        <v>8.4357451628249195E-5</v>
      </c>
      <c r="BO1294" s="86">
        <f t="shared" si="1454"/>
        <v>7.3349475612706485E-3</v>
      </c>
      <c r="BP1294" s="86">
        <f t="shared" si="1455"/>
        <v>2.8201467640228878E-2</v>
      </c>
      <c r="BQ1294" s="86">
        <f t="shared" si="1456"/>
        <v>2.4521400575675867</v>
      </c>
      <c r="BR1294" s="86">
        <f t="shared" si="1460"/>
        <v>0.17976269933933442</v>
      </c>
      <c r="BS1294" s="86">
        <f t="shared" si="1461"/>
        <v>15.895086683352913</v>
      </c>
      <c r="BT1294" s="89"/>
      <c r="BU1294" s="89"/>
      <c r="BV1294" s="41"/>
      <c r="BW1294" s="89"/>
      <c r="BX1294" s="42"/>
      <c r="BY1294" s="89"/>
      <c r="BZ1294" s="89"/>
      <c r="CA1294" s="41">
        <f t="shared" si="1439"/>
        <v>6.4184033934655549</v>
      </c>
      <c r="CB1294" s="89" t="e">
        <f>(CA1294-$P$1067)/($AR$1264-$P$1067)</f>
        <v>#REF!</v>
      </c>
      <c r="CC1294" s="89" t="e">
        <f t="shared" si="1435"/>
        <v>#REF!</v>
      </c>
      <c r="CD1294" s="41" t="e">
        <f t="shared" si="1440"/>
        <v>#REF!</v>
      </c>
      <c r="CE1294" s="41" t="e">
        <f t="shared" si="1457"/>
        <v>#REF!</v>
      </c>
      <c r="CF1294" s="42" t="e">
        <f t="shared" si="1441"/>
        <v>#REF!</v>
      </c>
      <c r="CG1294" s="42" t="e">
        <f t="shared" si="1442"/>
        <v>#REF!</v>
      </c>
      <c r="CH1294" s="42" t="e">
        <f t="shared" si="1443"/>
        <v>#REF!</v>
      </c>
      <c r="CI1294" s="89">
        <f t="shared" si="1444"/>
        <v>3.9419984361285558</v>
      </c>
      <c r="CJ1294" s="89">
        <f t="shared" si="1445"/>
        <v>14.333204069621251</v>
      </c>
      <c r="CK1294" s="42" t="e">
        <f t="shared" si="1446"/>
        <v>#REF!</v>
      </c>
      <c r="CM1294" s="89" t="e">
        <f t="shared" si="1395"/>
        <v>#REF!</v>
      </c>
      <c r="CN1294" s="89">
        <f t="shared" si="1396"/>
        <v>8.3644842720031434E-2</v>
      </c>
    </row>
    <row r="1295" spans="4:213" x14ac:dyDescent="0.25">
      <c r="D1295" s="32"/>
      <c r="E1295" s="32"/>
      <c r="F1295" s="21"/>
      <c r="G1295" s="32"/>
      <c r="I1295" s="32"/>
      <c r="J1295" s="32"/>
      <c r="K1295" s="32"/>
      <c r="L1295" s="21"/>
      <c r="M1295" s="21"/>
      <c r="N1295" s="32"/>
      <c r="O1295" s="32"/>
      <c r="P1295" s="32"/>
      <c r="Q1295" s="32"/>
      <c r="R1295" s="32"/>
      <c r="S1295" s="32"/>
      <c r="T1295" s="32"/>
      <c r="U1295" s="21"/>
      <c r="V1295" s="21"/>
      <c r="W1295" s="21"/>
      <c r="X1295" s="246"/>
      <c r="Y1295" s="255"/>
      <c r="Z1295" s="47"/>
      <c r="AA1295" s="47"/>
      <c r="AB1295" s="46"/>
      <c r="AC1295" s="46"/>
      <c r="AD1295" s="46"/>
      <c r="AE1295" s="46"/>
      <c r="AF1295" s="46"/>
      <c r="AG1295" s="85"/>
      <c r="AH1295" s="46"/>
      <c r="AI1295" s="46"/>
      <c r="AJ1295" s="46"/>
      <c r="AK1295" s="46"/>
      <c r="AL1295" s="86"/>
      <c r="AM1295" s="46"/>
      <c r="AN1295" s="46"/>
      <c r="AO1295" s="46"/>
      <c r="AP1295" s="46"/>
      <c r="AQ1295"/>
      <c r="AR1295" s="46"/>
      <c r="AT1295" s="46"/>
      <c r="AU1295" s="46"/>
      <c r="AW1295" s="32"/>
      <c r="AX1295" s="32"/>
      <c r="AY1295" s="32"/>
      <c r="AZ1295" s="32"/>
      <c r="BA1295" s="32"/>
      <c r="BB1295" s="32"/>
      <c r="BC1295" s="32"/>
      <c r="BD1295" s="32"/>
      <c r="BE1295" s="32"/>
      <c r="BF1295" s="32"/>
      <c r="BG1295" s="32"/>
      <c r="BH1295" s="32"/>
      <c r="BI1295" s="32"/>
      <c r="BJ1295" s="32"/>
      <c r="BK1295" s="32"/>
      <c r="BL1295" s="32"/>
      <c r="BM1295" s="32"/>
      <c r="BN1295" s="32"/>
      <c r="BO1295" s="32"/>
      <c r="BP1295" s="32"/>
      <c r="BQ1295" s="32"/>
      <c r="BR1295" s="32"/>
      <c r="BS1295" s="32"/>
      <c r="BT1295" s="32"/>
      <c r="BU1295" s="32"/>
      <c r="BV1295" s="32"/>
      <c r="BW1295" s="32"/>
      <c r="BX1295" s="32"/>
      <c r="BY1295" s="32"/>
      <c r="BZ1295" s="32"/>
      <c r="CA1295" s="32"/>
      <c r="CB1295" s="32"/>
      <c r="CC1295" s="32"/>
      <c r="CD1295" s="32"/>
      <c r="CE1295" s="32"/>
      <c r="CF1295" s="32"/>
      <c r="CG1295" s="32"/>
      <c r="CH1295" s="32"/>
      <c r="CI1295" s="32"/>
      <c r="CJ1295" s="32"/>
      <c r="CK1295" s="32"/>
      <c r="CL1295" s="32"/>
      <c r="CM1295" s="32"/>
      <c r="CN1295" s="32"/>
      <c r="CO1295" s="32"/>
      <c r="CP1295" s="32"/>
      <c r="CQ1295" s="32"/>
      <c r="CR1295" s="32"/>
      <c r="CS1295" s="32"/>
      <c r="CT1295" s="32"/>
      <c r="CU1295" s="32"/>
      <c r="CV1295" s="32"/>
      <c r="CW1295" s="32"/>
      <c r="CX1295" s="32"/>
      <c r="CY1295" s="32"/>
      <c r="CZ1295" s="32"/>
      <c r="DA1295" s="32"/>
      <c r="DB1295" s="32"/>
      <c r="DC1295" s="32"/>
      <c r="DD1295" s="32"/>
      <c r="DE1295" s="32"/>
      <c r="DF1295" s="32"/>
      <c r="DG1295" s="32"/>
      <c r="DH1295" s="32"/>
      <c r="DI1295" s="32"/>
      <c r="DJ1295" s="32"/>
      <c r="DK1295" s="32"/>
      <c r="DL1295" s="32"/>
      <c r="DM1295" s="32"/>
      <c r="DN1295" s="32"/>
      <c r="DO1295" s="32"/>
      <c r="DP1295" s="32"/>
      <c r="DQ1295" s="32"/>
      <c r="DR1295" s="32"/>
      <c r="DS1295" s="32"/>
      <c r="DT1295" s="32"/>
      <c r="DU1295" s="32"/>
      <c r="DV1295" s="32"/>
      <c r="DW1295" s="32"/>
      <c r="DX1295" s="32"/>
      <c r="DY1295" s="32"/>
      <c r="DZ1295" s="32"/>
      <c r="EA1295" s="32"/>
      <c r="EB1295" s="32"/>
      <c r="EC1295" s="32"/>
      <c r="ED1295" s="32"/>
      <c r="EE1295" s="32"/>
      <c r="EF1295" s="32"/>
      <c r="EG1295" s="32"/>
      <c r="EH1295" s="32"/>
      <c r="EI1295" s="32"/>
      <c r="EJ1295" s="32"/>
      <c r="EK1295" s="32"/>
      <c r="EL1295" s="32"/>
      <c r="EM1295" s="32"/>
      <c r="EN1295" s="32"/>
      <c r="EO1295" s="32"/>
      <c r="EP1295" s="32"/>
      <c r="EQ1295" s="32"/>
      <c r="ER1295" s="32"/>
      <c r="ES1295" s="32"/>
      <c r="ET1295" s="32"/>
      <c r="EU1295" s="32"/>
      <c r="EV1295" s="32"/>
      <c r="EW1295" s="32"/>
      <c r="EX1295" s="32"/>
      <c r="EY1295" s="32"/>
      <c r="EZ1295" s="32"/>
      <c r="FA1295" s="32"/>
      <c r="FB1295" s="32"/>
      <c r="FC1295" s="32"/>
      <c r="FD1295" s="32"/>
      <c r="FE1295" s="32"/>
      <c r="FF1295" s="32"/>
      <c r="FG1295" s="32"/>
      <c r="FH1295" s="32"/>
      <c r="FI1295" s="32"/>
      <c r="FJ1295" s="32"/>
      <c r="FK1295" s="32"/>
      <c r="FL1295" s="32"/>
      <c r="FM1295" s="32"/>
      <c r="FN1295" s="32"/>
      <c r="FO1295" s="32"/>
      <c r="FP1295" s="32"/>
      <c r="FQ1295" s="32"/>
      <c r="FR1295" s="32"/>
      <c r="FS1295" s="32"/>
      <c r="FT1295" s="32"/>
      <c r="FU1295" s="32"/>
      <c r="FV1295" s="32"/>
      <c r="FW1295" s="32"/>
      <c r="FX1295" s="32"/>
      <c r="FY1295" s="32"/>
      <c r="FZ1295" s="32"/>
      <c r="GA1295" s="32"/>
      <c r="GB1295" s="32"/>
      <c r="GC1295" s="32"/>
      <c r="GD1295" s="32"/>
      <c r="GE1295" s="32"/>
      <c r="GF1295" s="32"/>
      <c r="GG1295" s="32"/>
      <c r="GH1295" s="32"/>
      <c r="GI1295" s="32"/>
      <c r="GJ1295" s="32"/>
      <c r="GK1295" s="32"/>
      <c r="GL1295" s="32"/>
      <c r="GM1295" s="32"/>
      <c r="GN1295" s="32"/>
      <c r="GO1295" s="32"/>
      <c r="GP1295" s="32"/>
      <c r="GQ1295" s="32"/>
      <c r="GR1295" s="32"/>
      <c r="GS1295" s="32"/>
      <c r="GT1295" s="32"/>
      <c r="GU1295" s="32"/>
      <c r="GV1295" s="32"/>
      <c r="GW1295" s="32"/>
      <c r="GX1295" s="32"/>
      <c r="GY1295" s="32"/>
      <c r="GZ1295" s="32"/>
      <c r="HA1295" s="32"/>
      <c r="HB1295" s="32"/>
      <c r="HC1295" s="32"/>
      <c r="HD1295" s="32"/>
      <c r="HE1295" s="32"/>
    </row>
    <row r="1296" spans="4:213" x14ac:dyDescent="0.25">
      <c r="D1296" s="32"/>
      <c r="E1296" s="32"/>
      <c r="F1296" s="21"/>
      <c r="G1296" s="32"/>
      <c r="I1296" s="32"/>
      <c r="J1296" s="32"/>
      <c r="K1296" s="32"/>
      <c r="L1296" s="21"/>
      <c r="M1296" s="21"/>
      <c r="N1296" s="32"/>
      <c r="O1296" s="32"/>
      <c r="P1296" s="32"/>
      <c r="Q1296" s="32"/>
      <c r="R1296" s="32"/>
      <c r="S1296" s="32"/>
      <c r="T1296" s="32"/>
      <c r="U1296" s="21"/>
      <c r="V1296" s="21"/>
      <c r="W1296" s="21"/>
      <c r="X1296" s="246"/>
      <c r="Y1296" s="255"/>
      <c r="Z1296" s="47"/>
      <c r="AA1296" s="47"/>
      <c r="AB1296" s="46"/>
      <c r="AC1296" s="46"/>
      <c r="AD1296" s="46"/>
      <c r="AE1296" s="46"/>
      <c r="AF1296" s="46"/>
      <c r="AG1296" s="85"/>
      <c r="AH1296" s="46"/>
      <c r="AI1296" s="46"/>
      <c r="AJ1296" s="46"/>
      <c r="AK1296" s="46"/>
      <c r="AL1296" s="86"/>
      <c r="AM1296" s="46"/>
      <c r="AN1296" s="46"/>
      <c r="AO1296" s="46"/>
      <c r="AP1296" s="46"/>
      <c r="AQ1296"/>
      <c r="AR1296" s="46"/>
      <c r="AT1296" s="46"/>
      <c r="AU1296" s="46"/>
      <c r="AW1296" s="32"/>
      <c r="AX1296" s="32"/>
      <c r="AY1296" s="32"/>
      <c r="AZ1296" s="32"/>
      <c r="BA1296" s="32"/>
      <c r="BB1296" s="32"/>
      <c r="BC1296" s="32"/>
      <c r="BD1296" s="32"/>
      <c r="BE1296" s="32"/>
      <c r="BF1296" s="32"/>
      <c r="BG1296" s="32"/>
      <c r="BH1296" s="32"/>
      <c r="BI1296" s="32"/>
      <c r="BJ1296" s="32"/>
      <c r="BK1296" s="32"/>
      <c r="BL1296" s="32"/>
      <c r="BM1296" s="32"/>
      <c r="BN1296" s="32"/>
      <c r="BO1296" s="32"/>
      <c r="BP1296" s="32"/>
      <c r="BQ1296" s="32"/>
      <c r="BR1296" s="32"/>
      <c r="BS1296" s="32"/>
      <c r="BT1296" s="32"/>
      <c r="BU1296" s="32"/>
      <c r="BV1296" s="32"/>
      <c r="BW1296" s="32"/>
      <c r="BX1296" s="32"/>
      <c r="BY1296" s="32"/>
      <c r="BZ1296" s="32"/>
      <c r="CA1296" s="32"/>
      <c r="CB1296" s="32"/>
      <c r="CC1296" s="32"/>
      <c r="CD1296" s="32"/>
      <c r="CE1296" s="32"/>
      <c r="CF1296" s="32"/>
      <c r="CG1296" s="32"/>
      <c r="CH1296" s="32"/>
      <c r="CI1296" s="32"/>
      <c r="CJ1296" s="32"/>
      <c r="CK1296" s="32"/>
      <c r="CL1296" s="32"/>
      <c r="CM1296" s="32"/>
      <c r="CN1296" s="32"/>
      <c r="CO1296" s="32"/>
      <c r="CP1296" s="32"/>
      <c r="CQ1296" s="32"/>
      <c r="CR1296" s="32"/>
      <c r="CS1296" s="32"/>
      <c r="CT1296" s="32"/>
      <c r="CU1296" s="32"/>
      <c r="CV1296" s="32"/>
      <c r="CW1296" s="32"/>
      <c r="CX1296" s="32"/>
      <c r="CY1296" s="32"/>
      <c r="CZ1296" s="32"/>
      <c r="DA1296" s="32"/>
      <c r="DB1296" s="32"/>
      <c r="DC1296" s="32"/>
      <c r="DD1296" s="32"/>
      <c r="DE1296" s="32"/>
      <c r="DF1296" s="32"/>
      <c r="DG1296" s="32"/>
      <c r="DH1296" s="32"/>
      <c r="DI1296" s="32"/>
      <c r="DJ1296" s="32"/>
      <c r="DK1296" s="32"/>
      <c r="DL1296" s="32"/>
      <c r="DM1296" s="32"/>
      <c r="DN1296" s="32"/>
      <c r="DO1296" s="32"/>
      <c r="DP1296" s="32"/>
      <c r="DQ1296" s="32"/>
      <c r="DR1296" s="32"/>
      <c r="DS1296" s="32"/>
      <c r="DT1296" s="32"/>
      <c r="DU1296" s="32"/>
      <c r="DV1296" s="32"/>
      <c r="DW1296" s="32"/>
      <c r="DX1296" s="32"/>
      <c r="DY1296" s="32"/>
      <c r="DZ1296" s="32"/>
      <c r="EA1296" s="32"/>
      <c r="EB1296" s="32"/>
      <c r="EC1296" s="32"/>
      <c r="ED1296" s="32"/>
      <c r="EE1296" s="32"/>
      <c r="EF1296" s="32"/>
      <c r="EG1296" s="32"/>
      <c r="EH1296" s="32"/>
      <c r="EI1296" s="32"/>
      <c r="EJ1296" s="32"/>
      <c r="EK1296" s="32"/>
      <c r="EL1296" s="32"/>
      <c r="EM1296" s="32"/>
      <c r="EN1296" s="32"/>
      <c r="EO1296" s="32"/>
      <c r="EP1296" s="32"/>
      <c r="EQ1296" s="32"/>
      <c r="ER1296" s="32"/>
      <c r="ES1296" s="32"/>
      <c r="ET1296" s="32"/>
      <c r="EU1296" s="32"/>
      <c r="EV1296" s="32"/>
      <c r="EW1296" s="32"/>
      <c r="EX1296" s="32"/>
      <c r="EY1296" s="32"/>
      <c r="EZ1296" s="32"/>
      <c r="FA1296" s="32"/>
      <c r="FB1296" s="32"/>
      <c r="FC1296" s="32"/>
      <c r="FD1296" s="32"/>
      <c r="FE1296" s="32"/>
      <c r="FF1296" s="32"/>
      <c r="FG1296" s="32"/>
      <c r="FH1296" s="32"/>
      <c r="FI1296" s="32"/>
      <c r="FJ1296" s="32"/>
      <c r="FK1296" s="32"/>
      <c r="FL1296" s="32"/>
      <c r="FM1296" s="32"/>
      <c r="FN1296" s="32"/>
      <c r="FO1296" s="32"/>
      <c r="FP1296" s="32"/>
      <c r="FQ1296" s="32"/>
      <c r="FR1296" s="32"/>
      <c r="FS1296" s="32"/>
      <c r="FT1296" s="32"/>
      <c r="FU1296" s="32"/>
      <c r="FV1296" s="32"/>
      <c r="FW1296" s="32"/>
      <c r="FX1296" s="32"/>
      <c r="FY1296" s="32"/>
      <c r="FZ1296" s="32"/>
      <c r="GA1296" s="32"/>
      <c r="GB1296" s="32"/>
      <c r="GC1296" s="32"/>
      <c r="GD1296" s="32"/>
      <c r="GE1296" s="32"/>
      <c r="GF1296" s="32"/>
      <c r="GG1296" s="32"/>
      <c r="GH1296" s="32"/>
      <c r="GI1296" s="32"/>
      <c r="GJ1296" s="32"/>
      <c r="GK1296" s="32"/>
      <c r="GL1296" s="32"/>
      <c r="GM1296" s="32"/>
      <c r="GN1296" s="32"/>
      <c r="GO1296" s="32"/>
      <c r="GP1296" s="32"/>
      <c r="GQ1296" s="32"/>
      <c r="GR1296" s="32"/>
      <c r="GS1296" s="32"/>
      <c r="GT1296" s="32"/>
      <c r="GU1296" s="32"/>
      <c r="GV1296" s="32"/>
      <c r="GW1296" s="32"/>
      <c r="GX1296" s="32"/>
      <c r="GY1296" s="32"/>
      <c r="GZ1296" s="32"/>
      <c r="HA1296" s="32"/>
      <c r="HB1296" s="32"/>
      <c r="HC1296" s="32"/>
      <c r="HD1296" s="32"/>
      <c r="HE1296" s="32"/>
    </row>
    <row r="1297" spans="4:56" ht="14.4" thickBot="1" x14ac:dyDescent="0.3">
      <c r="E1297" s="22"/>
      <c r="F1297" s="21"/>
      <c r="G1297" s="21"/>
      <c r="I1297" s="21"/>
      <c r="L1297" s="21"/>
      <c r="M1297" s="21"/>
      <c r="U1297" s="21"/>
      <c r="V1297" s="21"/>
      <c r="W1297" s="21"/>
      <c r="X1297" s="246"/>
      <c r="Y1297" s="255"/>
      <c r="Z1297" s="47"/>
      <c r="AA1297" s="47"/>
      <c r="AB1297" s="46"/>
      <c r="AC1297" s="46"/>
      <c r="AD1297" s="46"/>
      <c r="AE1297" s="46"/>
      <c r="AF1297" s="46"/>
      <c r="AG1297" s="85"/>
      <c r="AH1297" s="46"/>
      <c r="AI1297" s="46"/>
      <c r="AJ1297" s="46"/>
      <c r="AK1297" s="46"/>
      <c r="AL1297" s="86"/>
      <c r="AM1297" s="41"/>
      <c r="AN1297" s="41"/>
      <c r="AO1297" s="41"/>
      <c r="AP1297" s="41"/>
      <c r="AQ1297"/>
      <c r="AR1297" s="41"/>
      <c r="AT1297" s="41"/>
      <c r="AU1297" s="41"/>
      <c r="AW1297" s="47"/>
      <c r="AX1297" s="47"/>
      <c r="AY1297" s="47"/>
      <c r="AZ1297" s="47"/>
      <c r="BA1297" s="47"/>
      <c r="BB1297" s="47"/>
      <c r="BC1297" s="89"/>
      <c r="BD1297" s="89"/>
    </row>
    <row r="1298" spans="4:56" ht="15" thickBot="1" x14ac:dyDescent="0.35">
      <c r="D1298" s="22" t="s">
        <v>195</v>
      </c>
      <c r="E1298" s="32">
        <f>E1299-1</f>
        <v>39897.62222222222</v>
      </c>
      <c r="F1298" s="21"/>
      <c r="G1298" s="21"/>
      <c r="I1298" s="21"/>
      <c r="L1298" s="21"/>
      <c r="M1298" s="21"/>
      <c r="N1298" s="43">
        <v>93.3</v>
      </c>
      <c r="O1298" s="44">
        <v>22.51</v>
      </c>
      <c r="P1298" s="123">
        <f>O1298-(O1298/100*Q1298)</f>
        <v>17.791904000000002</v>
      </c>
      <c r="Q1298" s="46">
        <v>20.96</v>
      </c>
      <c r="R1298" s="47">
        <f>Q1298*O1298/100</f>
        <v>4.7180960000000001</v>
      </c>
      <c r="S1298" s="47">
        <f>P1298/$A$8+R1298</f>
        <v>12.131389333333335</v>
      </c>
      <c r="T1298" s="47">
        <f>$A$6-S1298</f>
        <v>104.86861066666667</v>
      </c>
      <c r="U1298" s="52"/>
      <c r="V1298" s="52"/>
      <c r="W1298" s="52"/>
      <c r="X1298" s="247"/>
      <c r="Y1298" s="104"/>
      <c r="Z1298" s="42"/>
      <c r="AA1298" s="42"/>
      <c r="AB1298" s="41"/>
      <c r="AC1298" s="48"/>
      <c r="AD1298" s="48"/>
      <c r="AE1298" s="48"/>
      <c r="AF1298" s="48"/>
      <c r="AG1298" s="238"/>
      <c r="AH1298" s="48"/>
      <c r="AI1298" s="48"/>
      <c r="AJ1298" s="48"/>
      <c r="AK1298" s="46"/>
      <c r="AL1298" s="86"/>
      <c r="AM1298" s="41"/>
      <c r="AN1298" s="41"/>
      <c r="AO1298" s="41"/>
      <c r="AP1298" s="41"/>
      <c r="AQ1298"/>
      <c r="AR1298" s="41"/>
      <c r="AT1298" s="41"/>
      <c r="AU1298" s="41"/>
      <c r="AW1298" s="47"/>
      <c r="AX1298" s="47"/>
      <c r="AY1298" s="47"/>
      <c r="AZ1298" s="47"/>
      <c r="BA1298" s="47"/>
      <c r="BB1298" s="47"/>
      <c r="BC1298" s="89"/>
      <c r="BD1298" s="89"/>
    </row>
    <row r="1299" spans="4:56" ht="14.4" x14ac:dyDescent="0.3">
      <c r="E1299" s="32">
        <v>39898.62222222222</v>
      </c>
      <c r="F1299" s="21">
        <f t="shared" ref="F1299:F1343" si="1462">E1299-E$1299</f>
        <v>0</v>
      </c>
      <c r="G1299" s="21">
        <f>E1299-E$1299</f>
        <v>0</v>
      </c>
      <c r="I1299" s="50">
        <v>1037</v>
      </c>
      <c r="J1299" s="21">
        <v>402</v>
      </c>
      <c r="K1299" s="21">
        <v>4.46</v>
      </c>
      <c r="L1299" s="21">
        <v>1331</v>
      </c>
      <c r="M1299" s="124">
        <v>6.15</v>
      </c>
      <c r="N1299" s="40"/>
      <c r="O1299" s="40"/>
      <c r="P1299" s="40"/>
      <c r="Q1299" s="46"/>
      <c r="R1299" s="22"/>
      <c r="S1299" s="85">
        <f>$A$36*R1298*$A$3/($A$36*R1298*$A$3+T1298*1000)</f>
        <v>2.2628447893919892E-3</v>
      </c>
      <c r="T1299" s="22"/>
      <c r="U1299" s="52">
        <f t="shared" ref="U1299:U1342" si="1463">($A$5*I1299/1000/$A$3*K1299)/$P$1298</f>
        <v>8.4600964724580013E-6</v>
      </c>
      <c r="V1299" s="52">
        <f t="shared" ref="V1299:V1342" si="1464">($T$1298*I1299/1000/$A$3*K1299)/$P$1298</f>
        <v>1.1829314175635175E-3</v>
      </c>
      <c r="W1299" s="52">
        <f t="shared" ref="W1299:W1342" si="1465">($A$36*$R$1298*K1299*I1299/1000000)/$P$1298</f>
        <v>2.6828610926859324E-6</v>
      </c>
      <c r="X1299" s="247">
        <f>W1299+V1299+SUM($U$1299:U1299)</f>
        <v>1.1940743751286615E-3</v>
      </c>
      <c r="Y1299" s="104">
        <v>0</v>
      </c>
      <c r="Z1299" s="42"/>
      <c r="AA1299" s="42"/>
      <c r="AB1299" s="41">
        <f t="shared" ref="AB1299:AB1342" si="1466">($A$5*I1299/1000/$A$3*J1299)/$P$1298</f>
        <v>7.6254681209150603E-4</v>
      </c>
      <c r="AC1299" s="48">
        <f t="shared" ref="AC1299:AC1342" si="1467">($T$1298*I1299/1000/$A$3*J1299)/$P$1298</f>
        <v>0.10662296633644261</v>
      </c>
      <c r="AD1299" s="48">
        <f t="shared" ref="AD1299:AD1342" si="1468">($A$4*$R$1298/1000*J1299/1000000*I1299/1000*1000000)/$P$1298</f>
        <v>7.1723016481043409E-3</v>
      </c>
      <c r="AE1299" s="48">
        <f t="shared" ref="AE1299:AE1342" si="1469">($A$4*((I1299/1000)*J1299/10^6)*(1+($A$18/(10^-M1299))+(($A$18*$A$19)/(10^-M1299)^2))*1000000)*$R$1298/1000/$P$1298</f>
        <v>1.0206210874363056E-2</v>
      </c>
      <c r="AF1299" s="48">
        <f t="shared" ref="AF1299:AF1342" si="1470">AE1299/(1+($A$18/(10^-M1299))+(($A$18*$A$19)/(10^-M1299)^2))*1</f>
        <v>7.1723016481043374E-3</v>
      </c>
      <c r="AG1299" s="238">
        <f t="shared" ref="AG1299:AG1342" si="1471">AE1299/(1+($A$18/(10^-M1299))+(($A$18*$A$19)/(10^-M1299)^2))*($A$18/(10^-M1299))</f>
        <v>3.0337936749010547E-3</v>
      </c>
      <c r="AH1299" s="48">
        <f t="shared" ref="AH1299:AH1342" si="1472">AE1299/(1+($A$18/(10^-M1299))+(($A$18*$A$19)/(10^-M1299)^2))*(($A$18*$A$19)/(10^-M1299)^2)</f>
        <v>1.1555135766366638E-7</v>
      </c>
      <c r="AI1299" s="48">
        <f>AE1299+AC1299+SUM($AB$1299:AB1299)</f>
        <v>0.11759172402289718</v>
      </c>
      <c r="AJ1299" s="48">
        <v>0</v>
      </c>
      <c r="AK1299" s="46"/>
      <c r="AL1299" s="86"/>
      <c r="AM1299" s="41"/>
      <c r="AN1299" s="41"/>
      <c r="AO1299" s="41"/>
      <c r="AP1299" s="41"/>
      <c r="AQ1299"/>
      <c r="AR1299" s="41"/>
      <c r="AT1299" s="41"/>
      <c r="AU1299" s="41"/>
      <c r="AW1299" s="22"/>
      <c r="AX1299" s="22"/>
      <c r="AY1299" s="22"/>
      <c r="AZ1299" s="22"/>
      <c r="BA1299" s="22"/>
      <c r="BB1299" s="22"/>
      <c r="BC1299" s="89"/>
      <c r="BD1299" s="89"/>
    </row>
    <row r="1300" spans="4:56" ht="14.4" x14ac:dyDescent="0.3">
      <c r="D1300" s="22"/>
      <c r="E1300" s="32">
        <v>39904.59652777778</v>
      </c>
      <c r="F1300" s="21">
        <f t="shared" si="1462"/>
        <v>5.9743055555591127</v>
      </c>
      <c r="G1300" s="21">
        <f t="shared" ref="G1300:G1342" si="1473">E1300-E$1299</f>
        <v>5.9743055555591127</v>
      </c>
      <c r="I1300" s="50">
        <v>1037</v>
      </c>
      <c r="J1300" s="21">
        <v>2028</v>
      </c>
      <c r="K1300" s="21">
        <v>24.36</v>
      </c>
      <c r="L1300" s="21">
        <v>1401</v>
      </c>
      <c r="M1300" s="124">
        <v>6.15</v>
      </c>
      <c r="N1300" s="40"/>
      <c r="O1300" s="100" t="s">
        <v>131</v>
      </c>
      <c r="P1300" s="101" t="e">
        <f>(((AVERAGE(#REF!,#REF!,#REF!))/1000+1)*0.0112372)/(((AVERAGE(AR1342,AR1417,AR1492))/1000+1)*0.0112372)</f>
        <v>#REF!</v>
      </c>
      <c r="R1300" s="22"/>
      <c r="S1300" s="85">
        <f>S1299*100</f>
        <v>0.22628447893919892</v>
      </c>
      <c r="T1300" s="22"/>
      <c r="U1300" s="52">
        <f t="shared" si="1463"/>
        <v>4.6208060553604688E-5</v>
      </c>
      <c r="V1300" s="52">
        <f t="shared" si="1464"/>
        <v>6.4610334824769695E-3</v>
      </c>
      <c r="W1300" s="52">
        <f t="shared" si="1465"/>
        <v>1.4653474488302534E-5</v>
      </c>
      <c r="X1300" s="247">
        <f>W1300+V1300+SUM($U$1299:U1300)</f>
        <v>6.5303551139913353E-3</v>
      </c>
      <c r="Y1300" s="104">
        <f>W1300+V1300+SUM($U$1299:U1300)-$X$1299</f>
        <v>5.3362807388626738E-3</v>
      </c>
      <c r="Z1300" s="42"/>
      <c r="AA1300" s="42"/>
      <c r="AB1300" s="41">
        <f t="shared" si="1466"/>
        <v>3.8468779475661053E-3</v>
      </c>
      <c r="AC1300" s="48">
        <f t="shared" si="1467"/>
        <v>0.53788899435399407</v>
      </c>
      <c r="AD1300" s="48">
        <f t="shared" si="1468"/>
        <v>3.6182656075511438E-2</v>
      </c>
      <c r="AE1300" s="48">
        <f t="shared" si="1469"/>
        <v>5.1488048888577817E-2</v>
      </c>
      <c r="AF1300" s="48">
        <f t="shared" si="1470"/>
        <v>3.6182656075511438E-2</v>
      </c>
      <c r="AG1300" s="238">
        <f t="shared" si="1471"/>
        <v>1.5304809882336665E-2</v>
      </c>
      <c r="AH1300" s="48">
        <f t="shared" si="1472"/>
        <v>5.8293072970625728E-7</v>
      </c>
      <c r="AI1300" s="48">
        <f>AE1300+AC1300+SUM($AB$1299:AB1300)</f>
        <v>0.59398646800222954</v>
      </c>
      <c r="AJ1300" s="48">
        <f>AE1300+AC1300+SUM($AB$1298:AB1300)-$AI$1299</f>
        <v>0.47639474397933235</v>
      </c>
      <c r="AK1300" s="46"/>
      <c r="AL1300" s="86"/>
      <c r="AM1300" s="41"/>
      <c r="AN1300" s="41"/>
      <c r="AO1300" s="41"/>
      <c r="AP1300" s="41"/>
      <c r="AQ1300"/>
      <c r="AR1300" s="41"/>
      <c r="AT1300" s="41"/>
      <c r="AU1300" s="41"/>
      <c r="AW1300" s="22"/>
      <c r="AX1300" s="22"/>
      <c r="AY1300" s="22"/>
      <c r="AZ1300" s="22"/>
      <c r="BA1300" s="22"/>
      <c r="BB1300" s="22"/>
      <c r="BC1300" s="89"/>
      <c r="BD1300" s="89"/>
    </row>
    <row r="1301" spans="4:56" ht="14.4" x14ac:dyDescent="0.3">
      <c r="D1301" s="22"/>
      <c r="E1301" s="32">
        <v>39910.459722222222</v>
      </c>
      <c r="F1301" s="21">
        <f t="shared" si="1462"/>
        <v>11.837500000001455</v>
      </c>
      <c r="G1301" s="21">
        <f t="shared" si="1473"/>
        <v>11.837500000001455</v>
      </c>
      <c r="H1301" s="21"/>
      <c r="I1301" s="50">
        <v>1037</v>
      </c>
      <c r="J1301" s="21">
        <v>2168</v>
      </c>
      <c r="K1301" s="21">
        <v>0</v>
      </c>
      <c r="L1301" s="21">
        <v>1463</v>
      </c>
      <c r="M1301" s="124">
        <v>6.15</v>
      </c>
      <c r="N1301" s="40"/>
      <c r="O1301" s="28" t="s">
        <v>132</v>
      </c>
      <c r="P1301" s="102" t="e">
        <f>((((B$10)/1000+1)*0.0112372)/(P1300*0.0112372)-1)*1000</f>
        <v>#REF!</v>
      </c>
      <c r="R1301" s="22"/>
      <c r="S1301" s="22"/>
      <c r="T1301" s="22"/>
      <c r="U1301" s="52">
        <f t="shared" si="1463"/>
        <v>0</v>
      </c>
      <c r="V1301" s="52">
        <f t="shared" si="1464"/>
        <v>0</v>
      </c>
      <c r="W1301" s="52">
        <f t="shared" si="1465"/>
        <v>0</v>
      </c>
      <c r="X1301" s="247">
        <f>W1301+V1301+SUM($U$1299:U1301)</f>
        <v>5.4668157026062691E-5</v>
      </c>
      <c r="Y1301" s="104">
        <f>W1301+V1301+SUM($U$1299:U1301)-$X$1299</f>
        <v>-1.1394062181025988E-3</v>
      </c>
      <c r="Z1301" s="42"/>
      <c r="AA1301" s="42"/>
      <c r="AB1301" s="41">
        <f t="shared" si="1466"/>
        <v>4.1124415139661315E-3</v>
      </c>
      <c r="AC1301" s="48">
        <f t="shared" si="1467"/>
        <v>0.57502137069006865</v>
      </c>
      <c r="AD1301" s="48">
        <f t="shared" si="1468"/>
        <v>3.8680472569876133E-2</v>
      </c>
      <c r="AE1301" s="48">
        <f t="shared" si="1469"/>
        <v>5.5042450685619686E-2</v>
      </c>
      <c r="AF1301" s="48">
        <f t="shared" si="1470"/>
        <v>3.868047256987614E-2</v>
      </c>
      <c r="AG1301" s="238">
        <f t="shared" si="1471"/>
        <v>1.6361354943247482E-2</v>
      </c>
      <c r="AH1301" s="48">
        <f t="shared" si="1472"/>
        <v>6.2317249605678804E-7</v>
      </c>
      <c r="AI1301" s="48">
        <f>AE1301+AC1301+SUM($AB$1299:AB1301)</f>
        <v>0.63878568764931198</v>
      </c>
      <c r="AJ1301" s="48">
        <f>AE1301+AC1301+SUM($AB$1298:AB1301)-$AI$1299</f>
        <v>0.52119396362641479</v>
      </c>
      <c r="AK1301" s="46"/>
      <c r="AL1301" s="86"/>
      <c r="AM1301" s="41"/>
      <c r="AN1301" s="41"/>
      <c r="AO1301" s="41"/>
      <c r="AP1301" s="41"/>
      <c r="AQ1301"/>
      <c r="AR1301" s="41"/>
      <c r="AT1301" s="41"/>
      <c r="AU1301" s="41"/>
      <c r="AW1301" s="22"/>
      <c r="AX1301" s="22"/>
      <c r="AY1301" s="22"/>
      <c r="AZ1301" s="22"/>
      <c r="BA1301" s="22"/>
      <c r="BB1301" s="22"/>
      <c r="BC1301" s="89"/>
      <c r="BD1301" s="89"/>
    </row>
    <row r="1302" spans="4:56" ht="14.4" x14ac:dyDescent="0.3">
      <c r="D1302" s="22"/>
      <c r="E1302" s="32">
        <v>39914.675694444442</v>
      </c>
      <c r="F1302" s="21">
        <f t="shared" si="1462"/>
        <v>16.053472222221899</v>
      </c>
      <c r="G1302" s="21">
        <f t="shared" si="1473"/>
        <v>16.053472222221899</v>
      </c>
      <c r="H1302" s="21"/>
      <c r="I1302" s="50">
        <v>1037</v>
      </c>
      <c r="J1302" s="21">
        <v>2734</v>
      </c>
      <c r="K1302" s="21">
        <v>44.73</v>
      </c>
      <c r="L1302" s="21">
        <v>1685</v>
      </c>
      <c r="M1302" s="124">
        <v>6.15</v>
      </c>
      <c r="N1302" s="40"/>
      <c r="O1302" s="40"/>
      <c r="P1302" s="40"/>
      <c r="R1302" s="22"/>
      <c r="S1302" s="22"/>
      <c r="T1302" s="22"/>
      <c r="U1302" s="52">
        <f t="shared" si="1463"/>
        <v>8.484755946480861E-5</v>
      </c>
      <c r="V1302" s="52">
        <f t="shared" si="1464"/>
        <v>1.1863794239375815E-2</v>
      </c>
      <c r="W1302" s="52">
        <f t="shared" si="1465"/>
        <v>2.6906810913865861E-5</v>
      </c>
      <c r="X1302" s="247">
        <f>W1302+V1302+SUM($U$1299:U1302)</f>
        <v>1.2030216766780552E-2</v>
      </c>
      <c r="Y1302" s="104">
        <f>W1302+V1302+SUM($U$1299:U1302)-$X$1299</f>
        <v>1.0836142391651891E-2</v>
      </c>
      <c r="Z1302" s="42"/>
      <c r="AA1302" s="1">
        <f>LINEST(Y1299:Y1302,F1299:F1302,TRUE,TRUE)</f>
        <v>4.4324293578453222E-4</v>
      </c>
      <c r="AB1302" s="41">
        <f t="shared" si="1466"/>
        <v>5.1860770752690981E-3</v>
      </c>
      <c r="AC1302" s="48">
        <f t="shared" si="1467"/>
        <v>0.72514226359162715</v>
      </c>
      <c r="AD1302" s="48">
        <f t="shared" si="1468"/>
        <v>4.8778787825664832E-2</v>
      </c>
      <c r="AE1302" s="48">
        <f t="shared" si="1469"/>
        <v>6.941238937937462E-2</v>
      </c>
      <c r="AF1302" s="48">
        <f t="shared" si="1470"/>
        <v>4.8778787825664825E-2</v>
      </c>
      <c r="AG1302" s="238">
        <f t="shared" si="1471"/>
        <v>2.0632815689501201E-2</v>
      </c>
      <c r="AH1302" s="48">
        <f t="shared" si="1472"/>
        <v>7.8586420858821868E-7</v>
      </c>
      <c r="AI1302" s="48">
        <f>AE1302+AC1302+SUM($AB$1299:AB1302)</f>
        <v>0.8084625963198947</v>
      </c>
      <c r="AJ1302" s="48">
        <f>AE1302+AC1302+SUM($AB$1298:AB1302)-$AI$1299</f>
        <v>0.69087087229699751</v>
      </c>
      <c r="AK1302" s="46"/>
      <c r="AL1302" s="86"/>
      <c r="AM1302" s="41"/>
      <c r="AN1302" s="41"/>
      <c r="AO1302" s="41"/>
      <c r="AP1302" s="41"/>
      <c r="AQ1302"/>
      <c r="AR1302" s="41"/>
      <c r="AT1302" s="41"/>
      <c r="AU1302" s="41"/>
      <c r="AW1302" s="22"/>
      <c r="AX1302" s="22"/>
      <c r="AY1302" s="22"/>
      <c r="AZ1302" s="22"/>
      <c r="BA1302" s="22"/>
      <c r="BB1302" s="22"/>
      <c r="BC1302" s="89"/>
      <c r="BD1302" s="89"/>
    </row>
    <row r="1303" spans="4:56" ht="14.4" x14ac:dyDescent="0.3">
      <c r="D1303" s="33"/>
      <c r="E1303" s="32">
        <v>39921.729166666664</v>
      </c>
      <c r="F1303" s="21">
        <f t="shared" si="1462"/>
        <v>23.106944444443798</v>
      </c>
      <c r="G1303" s="21">
        <f t="shared" si="1473"/>
        <v>23.106944444443798</v>
      </c>
      <c r="H1303" s="21"/>
      <c r="I1303" s="50">
        <v>1037</v>
      </c>
      <c r="J1303" s="21">
        <v>3428</v>
      </c>
      <c r="K1303" s="21">
        <v>45.56</v>
      </c>
      <c r="L1303" s="21">
        <v>1883</v>
      </c>
      <c r="M1303" s="124">
        <v>6.15</v>
      </c>
      <c r="N1303" s="40"/>
      <c r="O1303" s="40"/>
      <c r="P1303" s="40"/>
      <c r="R1303" s="22"/>
      <c r="S1303" s="22"/>
      <c r="T1303" s="22"/>
      <c r="U1303" s="52">
        <f t="shared" si="1463"/>
        <v>8.6421972037037346E-5</v>
      </c>
      <c r="V1303" s="52">
        <f t="shared" si="1464"/>
        <v>1.2083936184796831E-2</v>
      </c>
      <c r="W1303" s="52">
        <f t="shared" si="1465"/>
        <v>2.7406087753984548E-5</v>
      </c>
      <c r="X1303" s="247">
        <f>W1303+V1303+SUM($U$1299:U1303)</f>
        <v>1.2337279961078725E-2</v>
      </c>
      <c r="Y1303" s="104">
        <f>W1303+V1303+SUM($U$1299:U1303)-$X$1299</f>
        <v>1.1143205585950063E-2</v>
      </c>
      <c r="Z1303" s="42"/>
      <c r="AA1303" s="1">
        <f t="shared" ref="AA1303:AA1343" si="1474">LINEST(Y1300:Y1303,F1300:F1303,TRUE,TRUE)</f>
        <v>4.9361606054181971E-4</v>
      </c>
      <c r="AB1303" s="41">
        <f t="shared" si="1466"/>
        <v>6.5025136115663745E-3</v>
      </c>
      <c r="AC1303" s="48">
        <f t="shared" si="1467"/>
        <v>0.90921275771473953</v>
      </c>
      <c r="AD1303" s="48">
        <f t="shared" si="1468"/>
        <v>6.1160821019158394E-2</v>
      </c>
      <c r="AE1303" s="48">
        <f t="shared" si="1469"/>
        <v>8.7032066858996407E-2</v>
      </c>
      <c r="AF1303" s="48">
        <f t="shared" si="1470"/>
        <v>6.1160821019158373E-2</v>
      </c>
      <c r="AG1303" s="238">
        <f t="shared" si="1471"/>
        <v>2.5870260491444811E-2</v>
      </c>
      <c r="AH1303" s="48">
        <f t="shared" si="1472"/>
        <v>9.8534839321156301E-7</v>
      </c>
      <c r="AI1303" s="48">
        <f>AE1303+AC1303+SUM($AB$1299:AB1303)</f>
        <v>1.0166552815341952</v>
      </c>
      <c r="AJ1303" s="48">
        <f>AE1303+AC1303+SUM($AB$1298:AB1303)-$AI$1299</f>
        <v>0.89906355751129796</v>
      </c>
      <c r="AK1303" s="46"/>
      <c r="AL1303" s="86"/>
      <c r="AM1303" s="41"/>
      <c r="AN1303" s="41"/>
      <c r="AO1303" s="41"/>
      <c r="AP1303" s="41"/>
      <c r="AQ1303"/>
      <c r="AR1303" s="41"/>
      <c r="AT1303" s="41"/>
      <c r="AU1303" s="41"/>
      <c r="AW1303" s="22"/>
      <c r="AX1303" s="22"/>
      <c r="AY1303" s="22"/>
      <c r="AZ1303" s="22"/>
      <c r="BA1303" s="22"/>
      <c r="BB1303" s="22"/>
      <c r="BC1303" s="89"/>
      <c r="BD1303" s="89"/>
    </row>
    <row r="1304" spans="4:56" ht="14.4" x14ac:dyDescent="0.3">
      <c r="D1304" s="22"/>
      <c r="E1304" s="32">
        <v>39941.540277777778</v>
      </c>
      <c r="F1304" s="21">
        <f t="shared" si="1462"/>
        <v>42.918055555557657</v>
      </c>
      <c r="G1304" s="21">
        <f t="shared" si="1473"/>
        <v>42.918055555557657</v>
      </c>
      <c r="H1304" s="21"/>
      <c r="I1304" s="50">
        <v>1037</v>
      </c>
      <c r="J1304" s="21">
        <v>4352</v>
      </c>
      <c r="K1304" s="21">
        <v>57.93</v>
      </c>
      <c r="L1304" s="21">
        <v>333</v>
      </c>
      <c r="M1304" s="124">
        <v>6.15</v>
      </c>
      <c r="N1304" s="40"/>
      <c r="O1304" s="40"/>
      <c r="P1304" s="40"/>
      <c r="R1304" s="22"/>
      <c r="S1304" s="22"/>
      <c r="T1304" s="22"/>
      <c r="U1304" s="52">
        <f t="shared" si="1463"/>
        <v>1.0988641001109688E-4</v>
      </c>
      <c r="V1304" s="52">
        <f t="shared" si="1464"/>
        <v>1.5364846865348556E-2</v>
      </c>
      <c r="W1304" s="52">
        <f t="shared" si="1465"/>
        <v>3.4847117286837679E-5</v>
      </c>
      <c r="X1304" s="247">
        <f>W1304+V1304+SUM($U$1299:U1304)</f>
        <v>1.5735518081174401E-2</v>
      </c>
      <c r="Y1304" s="104">
        <f>W1304+V1304+SUM($U$1299:U1304)-$X$1299</f>
        <v>1.454144370604574E-2</v>
      </c>
      <c r="Z1304" s="42"/>
      <c r="AA1304" s="1">
        <f t="shared" si="1474"/>
        <v>3.7161011880153022E-4</v>
      </c>
      <c r="AB1304" s="41">
        <f t="shared" si="1466"/>
        <v>8.2552331498065533E-3</v>
      </c>
      <c r="AC1304" s="48">
        <f t="shared" si="1467"/>
        <v>1.1542864415328316</v>
      </c>
      <c r="AD1304" s="48">
        <f t="shared" si="1468"/>
        <v>7.7646409881965375E-2</v>
      </c>
      <c r="AE1304" s="48">
        <f t="shared" si="1469"/>
        <v>0.11049111871947268</v>
      </c>
      <c r="AF1304" s="48">
        <f t="shared" si="1470"/>
        <v>7.7646409881965348E-2</v>
      </c>
      <c r="AG1304" s="238">
        <f t="shared" si="1471"/>
        <v>3.2843457893456184E-2</v>
      </c>
      <c r="AH1304" s="48">
        <f t="shared" si="1472"/>
        <v>1.2509440511250646E-6</v>
      </c>
      <c r="AI1304" s="48">
        <f>AE1304+AC1304+SUM($AB$1299:AB1304)</f>
        <v>1.2934432503625699</v>
      </c>
      <c r="AJ1304" s="48">
        <f>AE1304+AC1304+SUM($AB$1298:AB1304)-$AI$1299</f>
        <v>1.1758515263396727</v>
      </c>
      <c r="AK1304" s="46"/>
      <c r="AL1304" s="86"/>
      <c r="AM1304" s="41"/>
      <c r="AN1304" s="41"/>
      <c r="AO1304" s="41"/>
      <c r="AP1304" s="41"/>
      <c r="AQ1304"/>
      <c r="AR1304" s="41"/>
      <c r="AT1304" s="41"/>
      <c r="AU1304" s="41"/>
      <c r="AW1304" s="22"/>
      <c r="AX1304" s="22"/>
      <c r="AY1304" s="22"/>
      <c r="AZ1304" s="22"/>
      <c r="BA1304" s="22"/>
      <c r="BB1304" s="22"/>
      <c r="BC1304" s="89"/>
      <c r="BD1304" s="89"/>
    </row>
    <row r="1305" spans="4:56" ht="14.4" x14ac:dyDescent="0.3">
      <c r="D1305" s="22"/>
      <c r="E1305" s="32">
        <v>39960.489583333336</v>
      </c>
      <c r="F1305" s="21">
        <f t="shared" si="1462"/>
        <v>61.867361111115315</v>
      </c>
      <c r="G1305" s="21">
        <f t="shared" si="1473"/>
        <v>61.867361111115315</v>
      </c>
      <c r="H1305" s="21"/>
      <c r="I1305" s="50">
        <v>1037</v>
      </c>
      <c r="J1305" s="21">
        <v>5051.8999999999996</v>
      </c>
      <c r="K1305" s="21">
        <v>67.19</v>
      </c>
      <c r="L1305" s="21">
        <v>695</v>
      </c>
      <c r="M1305" s="124">
        <v>6.15</v>
      </c>
      <c r="N1305" s="40"/>
      <c r="O1305" s="40"/>
      <c r="P1305" s="40"/>
      <c r="R1305" s="22"/>
      <c r="S1305" s="22"/>
      <c r="T1305" s="22"/>
      <c r="U1305" s="52">
        <f t="shared" si="1463"/>
        <v>1.274515430458415E-4</v>
      </c>
      <c r="V1305" s="52">
        <f t="shared" si="1464"/>
        <v>1.7820888328720343E-2</v>
      </c>
      <c r="W1305" s="52">
        <f t="shared" si="1465"/>
        <v>4.0417362515149724E-5</v>
      </c>
      <c r="X1305" s="247">
        <f>W1305+V1305+SUM($U$1299:U1305)</f>
        <v>1.832458133282034E-2</v>
      </c>
      <c r="Y1305" s="104">
        <f>W1305+V1305+SUM($U$1299:U1305)-$X$1299</f>
        <v>1.713050695769168E-2</v>
      </c>
      <c r="Z1305" s="42"/>
      <c r="AA1305" s="1">
        <f t="shared" si="1474"/>
        <v>1.4412334619515459E-4</v>
      </c>
      <c r="AB1305" s="41">
        <f t="shared" si="1466"/>
        <v>9.5828612935449711E-3</v>
      </c>
      <c r="AC1305" s="48">
        <f t="shared" si="1467"/>
        <v>1.3399218000872497</v>
      </c>
      <c r="AD1305" s="48">
        <f t="shared" si="1468"/>
        <v>9.0133708199150023E-2</v>
      </c>
      <c r="AE1305" s="48">
        <f t="shared" si="1469"/>
        <v>0.12826058884625555</v>
      </c>
      <c r="AF1305" s="48">
        <f t="shared" si="1470"/>
        <v>9.0133708199150009E-2</v>
      </c>
      <c r="AG1305" s="238">
        <f t="shared" si="1471"/>
        <v>3.8125428522966763E-2</v>
      </c>
      <c r="AH1305" s="48">
        <f t="shared" si="1472"/>
        <v>1.4521241387588961E-6</v>
      </c>
      <c r="AI1305" s="48">
        <f>AE1305+AC1305+SUM($AB$1299:AB1305)</f>
        <v>1.5064309403373159</v>
      </c>
      <c r="AJ1305" s="48">
        <f>AE1305+AC1305+SUM($AB$1298:AB1305)-$AI$1299</f>
        <v>1.3888392163144188</v>
      </c>
      <c r="AK1305" s="46"/>
      <c r="AL1305" s="86"/>
      <c r="AM1305" s="41"/>
      <c r="AN1305" s="41"/>
      <c r="AO1305" s="41"/>
      <c r="AP1305" s="41"/>
      <c r="AQ1305"/>
      <c r="AR1305" s="41"/>
      <c r="AT1305" s="41"/>
      <c r="AU1305" s="41"/>
      <c r="AW1305" s="22"/>
      <c r="AX1305" s="22"/>
      <c r="AY1305" s="22"/>
      <c r="AZ1305" s="22"/>
      <c r="BA1305" s="22"/>
      <c r="BB1305" s="22"/>
      <c r="BC1305" s="89"/>
      <c r="BD1305" s="89"/>
    </row>
    <row r="1306" spans="4:56" ht="14.4" x14ac:dyDescent="0.3">
      <c r="D1306" s="22"/>
      <c r="E1306" s="32">
        <v>39974.588194444441</v>
      </c>
      <c r="F1306" s="21">
        <f t="shared" si="1462"/>
        <v>75.965972222220444</v>
      </c>
      <c r="G1306" s="21">
        <f t="shared" si="1473"/>
        <v>75.965972222220444</v>
      </c>
      <c r="H1306" s="21"/>
      <c r="I1306" s="50">
        <v>1037</v>
      </c>
      <c r="J1306" s="21">
        <v>5216.13</v>
      </c>
      <c r="K1306" s="21">
        <v>67.83</v>
      </c>
      <c r="L1306" s="21">
        <v>902</v>
      </c>
      <c r="M1306" s="124">
        <v>6.15</v>
      </c>
      <c r="N1306" s="40"/>
      <c r="O1306" s="40"/>
      <c r="P1306" s="40"/>
      <c r="R1306" s="22"/>
      <c r="S1306" s="22"/>
      <c r="T1306" s="22"/>
      <c r="U1306" s="52">
        <f t="shared" si="1463"/>
        <v>1.2866554792081305E-4</v>
      </c>
      <c r="V1306" s="52">
        <f t="shared" si="1464"/>
        <v>1.7990636334828114E-2</v>
      </c>
      <c r="W1306" s="52">
        <f t="shared" si="1465"/>
        <v>4.0802347066566547E-5</v>
      </c>
      <c r="X1306" s="247">
        <f>W1306+V1306+SUM($U$1299:U1306)</f>
        <v>1.862337987140034E-2</v>
      </c>
      <c r="Y1306" s="104">
        <f>W1306+V1306+SUM($U$1299:U1306)-$X$1299</f>
        <v>1.7429305496271679E-2</v>
      </c>
      <c r="Z1306" s="42"/>
      <c r="AA1306" s="1">
        <f t="shared" si="1474"/>
        <v>1.2310920678114143E-4</v>
      </c>
      <c r="AB1306" s="41">
        <f t="shared" si="1466"/>
        <v>9.8943863257583767E-3</v>
      </c>
      <c r="AC1306" s="48">
        <f t="shared" si="1467"/>
        <v>1.3834807298420606</v>
      </c>
      <c r="AD1306" s="48">
        <f t="shared" si="1468"/>
        <v>9.306382536250371E-2</v>
      </c>
      <c r="AE1306" s="48">
        <f t="shared" si="1469"/>
        <v>0.13243015604002831</v>
      </c>
      <c r="AF1306" s="48">
        <f t="shared" si="1470"/>
        <v>9.3063825362503697E-2</v>
      </c>
      <c r="AG1306" s="238">
        <f t="shared" si="1471"/>
        <v>3.9364831346919503E-2</v>
      </c>
      <c r="AH1306" s="48">
        <f t="shared" si="1472"/>
        <v>1.4993306050999509E-6</v>
      </c>
      <c r="AI1306" s="48">
        <f>AE1306+AC1306+SUM($AB$1299:AB1306)</f>
        <v>1.5640538236116579</v>
      </c>
      <c r="AJ1306" s="48">
        <f>AE1306+AC1306+SUM($AB$1298:AB1306)-$AI$1299</f>
        <v>1.4464620995887607</v>
      </c>
      <c r="AK1306" s="46"/>
      <c r="AL1306" s="86"/>
      <c r="AM1306" s="41"/>
      <c r="AN1306" s="41"/>
      <c r="AO1306" s="41"/>
      <c r="AP1306" s="41"/>
      <c r="AQ1306"/>
      <c r="AR1306" s="41"/>
      <c r="AT1306" s="41"/>
      <c r="AU1306" s="41"/>
      <c r="AW1306" s="22"/>
      <c r="AX1306" s="22"/>
      <c r="AY1306" s="22"/>
      <c r="AZ1306" s="22"/>
      <c r="BA1306" s="22"/>
      <c r="BB1306" s="22"/>
      <c r="BC1306" s="89"/>
      <c r="BD1306" s="89"/>
    </row>
    <row r="1307" spans="4:56" ht="14.4" x14ac:dyDescent="0.3">
      <c r="D1307" s="22"/>
      <c r="E1307" s="32">
        <v>39993.612500000003</v>
      </c>
      <c r="F1307" s="21">
        <f t="shared" si="1462"/>
        <v>94.990277777782467</v>
      </c>
      <c r="G1307" s="21">
        <f t="shared" si="1473"/>
        <v>94.990277777782467</v>
      </c>
      <c r="H1307" s="21"/>
      <c r="I1307" s="50">
        <v>1037</v>
      </c>
      <c r="J1307" s="21">
        <v>5672.46</v>
      </c>
      <c r="K1307" s="21">
        <v>82.37</v>
      </c>
      <c r="L1307" s="21">
        <v>1338</v>
      </c>
      <c r="M1307" s="124">
        <v>6.15</v>
      </c>
      <c r="N1307" s="40"/>
      <c r="O1307" s="40"/>
      <c r="P1307" s="40"/>
      <c r="R1307" s="22"/>
      <c r="S1307" s="22"/>
      <c r="T1307" s="22"/>
      <c r="U1307" s="52">
        <f t="shared" si="1463"/>
        <v>1.5624622117407303E-4</v>
      </c>
      <c r="V1307" s="52">
        <f t="shared" si="1464"/>
        <v>2.1847098848589E-2</v>
      </c>
      <c r="W1307" s="52">
        <f t="shared" si="1465"/>
        <v>4.9548714844067316E-5</v>
      </c>
      <c r="X1307" s="247">
        <f>W1307+V1307+SUM($U$1299:U1307)</f>
        <v>2.26448349741128E-2</v>
      </c>
      <c r="Y1307" s="104">
        <f>W1307+V1307+SUM($U$1299:U1307)-$X$1299</f>
        <v>2.1450760598984139E-2</v>
      </c>
      <c r="Z1307" s="42"/>
      <c r="AA1307" s="1">
        <f t="shared" si="1474"/>
        <v>1.2509057409405521E-4</v>
      </c>
      <c r="AB1307" s="41">
        <f t="shared" si="1466"/>
        <v>1.0759990770439263E-2</v>
      </c>
      <c r="AC1307" s="48">
        <f t="shared" si="1467"/>
        <v>1.5045137105094957</v>
      </c>
      <c r="AD1307" s="48">
        <f t="shared" si="1468"/>
        <v>0.10120545822588542</v>
      </c>
      <c r="AE1307" s="48">
        <f t="shared" si="1469"/>
        <v>0.14401572869748627</v>
      </c>
      <c r="AF1307" s="48">
        <f t="shared" si="1470"/>
        <v>0.10120545822588543</v>
      </c>
      <c r="AG1307" s="238">
        <f t="shared" si="1471"/>
        <v>4.2808639972958314E-2</v>
      </c>
      <c r="AH1307" s="48">
        <f t="shared" si="1472"/>
        <v>1.6304986425195055E-6</v>
      </c>
      <c r="AI1307" s="48">
        <f>AE1307+AC1307+SUM($AB$1299:AB1307)</f>
        <v>1.7074323677069905</v>
      </c>
      <c r="AJ1307" s="48">
        <f>AE1307+AC1307+SUM($AB$1298:AB1307)-$AI$1299</f>
        <v>1.5898406436840933</v>
      </c>
      <c r="AK1307" s="46"/>
      <c r="AL1307" s="86"/>
      <c r="AM1307" s="41"/>
      <c r="AN1307" s="41"/>
      <c r="AO1307" s="41"/>
      <c r="AP1307" s="41"/>
      <c r="AQ1307"/>
      <c r="AR1307" s="41"/>
      <c r="AT1307" s="41"/>
      <c r="AU1307" s="41"/>
      <c r="AW1307" s="22"/>
      <c r="AX1307" s="22"/>
      <c r="AY1307" s="22"/>
      <c r="AZ1307" s="22"/>
      <c r="BA1307" s="22"/>
      <c r="BB1307" s="22"/>
      <c r="BC1307" s="89"/>
      <c r="BD1307" s="89"/>
    </row>
    <row r="1308" spans="4:56" ht="14.4" x14ac:dyDescent="0.3">
      <c r="D1308" s="22"/>
      <c r="E1308" s="32">
        <v>40010.402083333334</v>
      </c>
      <c r="F1308" s="21">
        <f t="shared" si="1462"/>
        <v>111.77986111111386</v>
      </c>
      <c r="G1308" s="21">
        <f t="shared" si="1473"/>
        <v>111.77986111111386</v>
      </c>
      <c r="H1308" s="21"/>
      <c r="I1308" s="50">
        <v>1037</v>
      </c>
      <c r="J1308" s="21">
        <v>5961.49</v>
      </c>
      <c r="K1308" s="21">
        <v>100.6</v>
      </c>
      <c r="L1308" s="21">
        <v>260</v>
      </c>
      <c r="M1308" s="124">
        <v>6.15</v>
      </c>
      <c r="N1308" s="40"/>
      <c r="O1308" s="40"/>
      <c r="P1308" s="40"/>
      <c r="R1308" s="22"/>
      <c r="S1308" s="22"/>
      <c r="T1308" s="22"/>
      <c r="U1308" s="52">
        <f t="shared" si="1463"/>
        <v>1.9082639128459081E-4</v>
      </c>
      <c r="V1308" s="52">
        <f t="shared" si="1464"/>
        <v>2.668226471006499E-2</v>
      </c>
      <c r="W1308" s="52">
        <f t="shared" si="1465"/>
        <v>6.051475917583067E-5</v>
      </c>
      <c r="X1308" s="247">
        <f>W1308+V1308+SUM($U$1299:U1308)</f>
        <v>2.7681793271205145E-2</v>
      </c>
      <c r="Y1308" s="104">
        <f>W1308+V1308+SUM($U$1299:U1308)-$X$1299</f>
        <v>2.6487718896076484E-2</v>
      </c>
      <c r="Z1308" s="42"/>
      <c r="AA1308" s="1">
        <f t="shared" si="1474"/>
        <v>1.9249575533440553E-4</v>
      </c>
      <c r="AB1308" s="41">
        <f t="shared" si="1466"/>
        <v>1.1308246753272119E-2</v>
      </c>
      <c r="AC1308" s="48">
        <f t="shared" si="1467"/>
        <v>1.5811735014553214</v>
      </c>
      <c r="AD1308" s="48">
        <f t="shared" si="1468"/>
        <v>0.10636220037850135</v>
      </c>
      <c r="AE1308" s="48">
        <f t="shared" si="1469"/>
        <v>0.15135379120747913</v>
      </c>
      <c r="AF1308" s="48">
        <f t="shared" si="1470"/>
        <v>0.10636220037850129</v>
      </c>
      <c r="AG1308" s="238">
        <f t="shared" si="1471"/>
        <v>4.4989877251208669E-2</v>
      </c>
      <c r="AH1308" s="48">
        <f t="shared" si="1472"/>
        <v>1.7135777691501751E-6</v>
      </c>
      <c r="AI1308" s="48">
        <f>AE1308+AC1308+SUM($AB$1299:AB1308)</f>
        <v>1.8027384679160812</v>
      </c>
      <c r="AJ1308" s="48">
        <f>AE1308+AC1308+SUM($AB$1298:AB1308)-$AI$1299</f>
        <v>1.685146743893184</v>
      </c>
      <c r="AK1308" s="46"/>
      <c r="AL1308" s="86"/>
      <c r="AM1308" s="41"/>
      <c r="AN1308" s="41"/>
      <c r="AO1308" s="41"/>
      <c r="AP1308" s="41"/>
      <c r="AQ1308"/>
      <c r="AR1308" s="41"/>
      <c r="AT1308" s="41"/>
      <c r="AU1308" s="41"/>
      <c r="AW1308" s="22"/>
      <c r="AX1308" s="22"/>
      <c r="AY1308" s="22"/>
      <c r="AZ1308" s="22"/>
      <c r="BA1308" s="22"/>
      <c r="BB1308" s="22"/>
      <c r="BC1308" s="89"/>
      <c r="BD1308" s="89"/>
    </row>
    <row r="1309" spans="4:56" ht="14.4" x14ac:dyDescent="0.3">
      <c r="D1309" s="22"/>
      <c r="E1309" s="32">
        <v>40021.522916666669</v>
      </c>
      <c r="F1309" s="21">
        <f t="shared" si="1462"/>
        <v>122.90069444444816</v>
      </c>
      <c r="G1309" s="21">
        <f t="shared" si="1473"/>
        <v>122.90069444444816</v>
      </c>
      <c r="H1309" s="21"/>
      <c r="I1309" s="50">
        <v>1037</v>
      </c>
      <c r="J1309" s="21">
        <v>6380.04</v>
      </c>
      <c r="K1309" s="21">
        <v>122.95</v>
      </c>
      <c r="L1309" s="21">
        <v>285</v>
      </c>
      <c r="M1309" s="124">
        <v>6.15</v>
      </c>
      <c r="N1309" s="40"/>
      <c r="O1309" s="40"/>
      <c r="P1309" s="40"/>
      <c r="R1309" s="22"/>
      <c r="S1309" s="22"/>
      <c r="T1309" s="22"/>
      <c r="U1309" s="52">
        <f t="shared" si="1463"/>
        <v>2.33221717777738E-4</v>
      </c>
      <c r="V1309" s="52">
        <f t="shared" si="1464"/>
        <v>3.2610183360859746E-2</v>
      </c>
      <c r="W1309" s="52">
        <f t="shared" si="1465"/>
        <v>7.3959141557339785E-5</v>
      </c>
      <c r="X1309" s="247">
        <f>W1309+V1309+SUM($U$1299:U1309)</f>
        <v>3.3856378022159149E-2</v>
      </c>
      <c r="Y1309" s="104">
        <f>W1309+V1309+SUM($U$1299:U1309)-$X$1299</f>
        <v>3.2662303647030488E-2</v>
      </c>
      <c r="Z1309" s="42"/>
      <c r="AA1309" s="1">
        <f t="shared" si="1474"/>
        <v>3.1439558549612812E-4</v>
      </c>
      <c r="AB1309" s="41">
        <f t="shared" si="1466"/>
        <v>1.2102186972677342E-2</v>
      </c>
      <c r="AC1309" s="48">
        <f t="shared" si="1467"/>
        <v>1.6921860451372071</v>
      </c>
      <c r="AD1309" s="48">
        <f t="shared" si="1468"/>
        <v>0.11382977961933234</v>
      </c>
      <c r="AE1309" s="48">
        <f t="shared" si="1469"/>
        <v>0.1619801831514211</v>
      </c>
      <c r="AF1309" s="48">
        <f t="shared" si="1470"/>
        <v>0.11382977961933234</v>
      </c>
      <c r="AG1309" s="238">
        <f t="shared" si="1471"/>
        <v>4.8148569645810262E-2</v>
      </c>
      <c r="AH1309" s="48">
        <f t="shared" si="1472"/>
        <v>1.8338862784788511E-6</v>
      </c>
      <c r="AI1309" s="48">
        <f>AE1309+AC1309+SUM($AB$1299:AB1309)</f>
        <v>1.936479590514586</v>
      </c>
      <c r="AJ1309" s="48">
        <f>AE1309+AC1309+SUM($AB$1298:AB1309)-$AI$1299</f>
        <v>1.8188878664916888</v>
      </c>
      <c r="AK1309" s="46"/>
      <c r="AL1309" s="86"/>
      <c r="AM1309" s="41"/>
      <c r="AN1309" s="41"/>
      <c r="AO1309" s="41"/>
      <c r="AP1309" s="41"/>
      <c r="AQ1309"/>
      <c r="AR1309" s="41"/>
      <c r="AT1309" s="41"/>
      <c r="AU1309" s="41"/>
      <c r="AW1309" s="22"/>
      <c r="AX1309" s="22"/>
      <c r="AY1309" s="22"/>
      <c r="AZ1309" s="22"/>
      <c r="BA1309" s="22"/>
      <c r="BB1309" s="22"/>
      <c r="BC1309" s="89"/>
      <c r="BD1309" s="89"/>
    </row>
    <row r="1310" spans="4:56" ht="14.4" x14ac:dyDescent="0.3">
      <c r="D1310" s="22"/>
      <c r="E1310" s="32">
        <v>40035.618055555555</v>
      </c>
      <c r="F1310" s="21">
        <f t="shared" si="1462"/>
        <v>136.9958333333343</v>
      </c>
      <c r="G1310" s="21">
        <f t="shared" si="1473"/>
        <v>136.9958333333343</v>
      </c>
      <c r="H1310" s="21"/>
      <c r="I1310" s="50">
        <v>1037</v>
      </c>
      <c r="J1310" s="21">
        <v>6756.64</v>
      </c>
      <c r="K1310" s="21">
        <v>158.1</v>
      </c>
      <c r="L1310" s="21">
        <v>484</v>
      </c>
      <c r="M1310" s="124">
        <v>6.15</v>
      </c>
      <c r="N1310" s="40"/>
      <c r="O1310" s="40"/>
      <c r="P1310" s="40"/>
      <c r="R1310" s="22"/>
      <c r="S1310" s="22"/>
      <c r="T1310" s="22"/>
      <c r="U1310" s="52">
        <f t="shared" si="1463"/>
        <v>2.9989714177031617E-4</v>
      </c>
      <c r="V1310" s="52">
        <f t="shared" si="1464"/>
        <v>4.1933062133809887E-2</v>
      </c>
      <c r="W1310" s="52">
        <f t="shared" si="1465"/>
        <v>9.5103214967185167E-5</v>
      </c>
      <c r="X1310" s="247">
        <f>W1310+V1310+SUM($U$1299:U1310)</f>
        <v>4.350029801028945E-2</v>
      </c>
      <c r="Y1310" s="104">
        <f>W1310+V1310+SUM($U$1299:U1310)-$X$1299</f>
        <v>4.2306223635160789E-2</v>
      </c>
      <c r="Z1310" s="90">
        <f>(0.05-Y1310)/((Y1311-Y1310)/(G1311-G1310))+G1310</f>
        <v>143.80776874035141</v>
      </c>
      <c r="AA1310" s="1">
        <f t="shared" si="1474"/>
        <v>4.9609910987139611E-4</v>
      </c>
      <c r="AB1310" s="41">
        <f t="shared" si="1466"/>
        <v>1.2816552966293415E-2</v>
      </c>
      <c r="AC1310" s="48">
        <f t="shared" si="1467"/>
        <v>1.7920721374812478</v>
      </c>
      <c r="AD1310" s="48">
        <f t="shared" si="1468"/>
        <v>0.12054890598917339</v>
      </c>
      <c r="AE1310" s="48">
        <f t="shared" si="1469"/>
        <v>0.17154152398546371</v>
      </c>
      <c r="AF1310" s="48">
        <f t="shared" si="1470"/>
        <v>0.12054890598917338</v>
      </c>
      <c r="AG1310" s="238">
        <f t="shared" si="1471"/>
        <v>5.0990675859660356E-2</v>
      </c>
      <c r="AH1310" s="48">
        <f t="shared" si="1472"/>
        <v>1.9421366299617786E-6</v>
      </c>
      <c r="AI1310" s="48">
        <f>AE1310+AC1310+SUM($AB$1299:AB1310)</f>
        <v>2.0587435766589626</v>
      </c>
      <c r="AJ1310" s="48">
        <f>AE1310+AC1310+SUM($AB$1298:AB1310)-$AI$1299</f>
        <v>1.9411518526360654</v>
      </c>
      <c r="AK1310" s="46"/>
      <c r="AL1310" s="86"/>
      <c r="AM1310" s="41"/>
      <c r="AN1310" s="41"/>
      <c r="AO1310" s="41"/>
      <c r="AP1310" s="41"/>
      <c r="AQ1310"/>
      <c r="AR1310" s="41"/>
      <c r="AT1310" s="41"/>
      <c r="AU1310" s="41"/>
      <c r="AW1310" s="22"/>
      <c r="AX1310" s="22"/>
      <c r="AY1310" s="22"/>
      <c r="AZ1310" s="22"/>
      <c r="BA1310" s="22"/>
      <c r="BB1310" s="22"/>
      <c r="BC1310" s="89"/>
      <c r="BD1310" s="89"/>
    </row>
    <row r="1311" spans="4:56" ht="14.4" x14ac:dyDescent="0.3">
      <c r="D1311" s="22"/>
      <c r="E1311" s="32">
        <v>40049.59652777778</v>
      </c>
      <c r="F1311" s="21">
        <f t="shared" si="1462"/>
        <v>150.97430555555911</v>
      </c>
      <c r="G1311" s="21">
        <f t="shared" si="1473"/>
        <v>150.97430555555911</v>
      </c>
      <c r="H1311" s="21"/>
      <c r="I1311" s="50">
        <v>1037</v>
      </c>
      <c r="J1311" s="21">
        <v>6955</v>
      </c>
      <c r="K1311" s="21">
        <v>215.95</v>
      </c>
      <c r="L1311" s="21">
        <v>766</v>
      </c>
      <c r="M1311" s="124">
        <v>6.15</v>
      </c>
      <c r="N1311" s="40"/>
      <c r="O1311" s="40"/>
      <c r="P1311" s="40"/>
      <c r="R1311" s="22"/>
      <c r="S1311" s="22"/>
      <c r="T1311" s="22"/>
      <c r="U1311" s="52">
        <f t="shared" si="1463"/>
        <v>4.0963180117204156E-4</v>
      </c>
      <c r="V1311" s="52">
        <f t="shared" si="1464"/>
        <v>5.7276690498394976E-2</v>
      </c>
      <c r="W1311" s="52">
        <f t="shared" si="1465"/>
        <v>1.2990220918509575E-4</v>
      </c>
      <c r="X1311" s="247">
        <f>W1311+V1311+SUM($U$1299:U1311)</f>
        <v>5.928835717026449E-2</v>
      </c>
      <c r="Y1311" s="104">
        <f>W1311+V1311+SUM($U$1299:U1311)-$X$1299</f>
        <v>5.8094282795135829E-2</v>
      </c>
      <c r="Z1311" s="42"/>
      <c r="AA1311" s="1">
        <f t="shared" si="1474"/>
        <v>7.9844829776533018E-4</v>
      </c>
      <c r="AB1311" s="41">
        <f t="shared" si="1466"/>
        <v>1.319281860222991E-2</v>
      </c>
      <c r="AC1311" s="48">
        <f t="shared" si="1467"/>
        <v>1.8446834101242746</v>
      </c>
      <c r="AD1311" s="48">
        <f t="shared" si="1468"/>
        <v>0.12408795513076039</v>
      </c>
      <c r="AE1311" s="48">
        <f t="shared" si="1469"/>
        <v>0.1765776035601867</v>
      </c>
      <c r="AF1311" s="48">
        <f t="shared" si="1470"/>
        <v>0.12408795513076036</v>
      </c>
      <c r="AG1311" s="238">
        <f t="shared" si="1471"/>
        <v>5.2487649275962271E-2</v>
      </c>
      <c r="AH1311" s="48">
        <f t="shared" si="1472"/>
        <v>1.9991534640567157E-6</v>
      </c>
      <c r="AI1311" s="48">
        <f>AE1311+AC1311+SUM($AB$1299:AB1311)</f>
        <v>2.1295837474789425</v>
      </c>
      <c r="AJ1311" s="48">
        <f>AE1311+AC1311+SUM($AB$1298:AB1311)-$AI$1299</f>
        <v>2.0119920234560453</v>
      </c>
      <c r="AK1311" s="46"/>
      <c r="AL1311" s="86"/>
      <c r="AM1311" s="41"/>
      <c r="AN1311" s="41"/>
      <c r="AO1311" s="41"/>
      <c r="AP1311" s="41"/>
      <c r="AQ1311"/>
      <c r="AR1311" s="41"/>
      <c r="AT1311" s="41"/>
      <c r="AU1311" s="41"/>
      <c r="AW1311" s="22"/>
      <c r="AX1311" s="22"/>
      <c r="AY1311" s="22"/>
      <c r="AZ1311" s="22"/>
      <c r="BA1311" s="22"/>
      <c r="BB1311" s="22"/>
      <c r="BC1311" s="89"/>
      <c r="BD1311" s="89"/>
    </row>
    <row r="1312" spans="4:56" ht="14.4" x14ac:dyDescent="0.3">
      <c r="D1312" s="22"/>
      <c r="E1312" s="32">
        <v>40063.520138888889</v>
      </c>
      <c r="F1312" s="21">
        <f t="shared" si="1462"/>
        <v>164.89791666666861</v>
      </c>
      <c r="G1312" s="21">
        <f t="shared" si="1473"/>
        <v>164.89791666666861</v>
      </c>
      <c r="H1312" s="21"/>
      <c r="I1312" s="50">
        <v>1037</v>
      </c>
      <c r="J1312" s="21">
        <v>6827.68</v>
      </c>
      <c r="K1312" s="21">
        <v>287.92</v>
      </c>
      <c r="L1312" s="21">
        <v>1064</v>
      </c>
      <c r="M1312" s="124">
        <v>6.15</v>
      </c>
      <c r="N1312" s="40"/>
      <c r="O1312" s="40"/>
      <c r="P1312" s="40"/>
      <c r="R1312" s="22"/>
      <c r="S1312" s="22"/>
      <c r="T1312" s="22"/>
      <c r="U1312" s="52">
        <f t="shared" si="1463"/>
        <v>5.4615044312782699E-4</v>
      </c>
      <c r="V1312" s="52">
        <f t="shared" si="1464"/>
        <v>7.6365384247732732E-2</v>
      </c>
      <c r="W1312" s="52">
        <f t="shared" si="1465"/>
        <v>1.7319492506863982E-4</v>
      </c>
      <c r="X1312" s="247">
        <f>W1312+V1312+SUM($U$1299:U1312)</f>
        <v>7.8966494078613614E-2</v>
      </c>
      <c r="Y1312" s="104">
        <f>W1312+V1312+SUM($U$1299:U1312)-$X$1299</f>
        <v>7.7772419703484946E-2</v>
      </c>
      <c r="Z1312" s="42"/>
      <c r="AA1312" s="1">
        <f t="shared" si="1474"/>
        <v>1.0791927970243457E-3</v>
      </c>
      <c r="AB1312" s="41">
        <f t="shared" si="1466"/>
        <v>1.295130750741526E-2</v>
      </c>
      <c r="AC1312" s="48">
        <f t="shared" si="1467"/>
        <v>1.8109141661592103</v>
      </c>
      <c r="AD1312" s="48">
        <f t="shared" si="1468"/>
        <v>0.1218163694445996</v>
      </c>
      <c r="AE1312" s="48">
        <f t="shared" si="1469"/>
        <v>0.1733451290116198</v>
      </c>
      <c r="AF1312" s="48">
        <f t="shared" si="1470"/>
        <v>0.12181636944459957</v>
      </c>
      <c r="AG1312" s="238">
        <f t="shared" si="1471"/>
        <v>5.1526797010568247E-2</v>
      </c>
      <c r="AH1312" s="48">
        <f t="shared" si="1472"/>
        <v>1.9625564519727904E-6</v>
      </c>
      <c r="AI1312" s="48">
        <f>AE1312+AC1312+SUM($AB$1299:AB1312)</f>
        <v>2.1055333364727264</v>
      </c>
      <c r="AJ1312" s="48">
        <f>AE1312+AC1312+SUM($AB$1298:AB1312)-$AI$1299</f>
        <v>1.9879416124498293</v>
      </c>
      <c r="AK1312" s="46"/>
      <c r="AL1312" s="86"/>
      <c r="AM1312" s="41"/>
      <c r="AN1312" s="41"/>
      <c r="AO1312" s="41"/>
      <c r="AP1312" s="41"/>
      <c r="AQ1312"/>
      <c r="AR1312" s="41"/>
      <c r="AT1312" s="41"/>
      <c r="AU1312" s="41"/>
      <c r="AW1312" s="22"/>
      <c r="AX1312" s="22"/>
      <c r="AY1312" s="22"/>
      <c r="AZ1312" s="22"/>
      <c r="BA1312" s="22"/>
      <c r="BB1312" s="22"/>
      <c r="BC1312" s="89"/>
      <c r="BD1312" s="89"/>
    </row>
    <row r="1313" spans="4:56" ht="14.4" x14ac:dyDescent="0.3">
      <c r="D1313" s="33"/>
      <c r="E1313" s="32">
        <v>40077.486111111109</v>
      </c>
      <c r="F1313" s="21">
        <f t="shared" si="1462"/>
        <v>178.86388888888905</v>
      </c>
      <c r="G1313" s="21">
        <f t="shared" si="1473"/>
        <v>178.86388888888905</v>
      </c>
      <c r="H1313" s="21"/>
      <c r="I1313" s="50">
        <v>1037</v>
      </c>
      <c r="J1313" s="21">
        <v>7554.17</v>
      </c>
      <c r="K1313" s="21">
        <v>422.96</v>
      </c>
      <c r="L1313" s="21">
        <v>1408</v>
      </c>
      <c r="M1313" s="124">
        <v>6.15</v>
      </c>
      <c r="N1313" s="40"/>
      <c r="O1313" s="40"/>
      <c r="P1313" s="40"/>
      <c r="R1313" s="22"/>
      <c r="S1313" s="22"/>
      <c r="T1313" s="22"/>
      <c r="U1313" s="52">
        <f t="shared" si="1463"/>
        <v>8.0230547174682434E-4</v>
      </c>
      <c r="V1313" s="52">
        <f t="shared" si="1464"/>
        <v>0.11218221353647205</v>
      </c>
      <c r="W1313" s="52">
        <f t="shared" si="1465"/>
        <v>2.5442666541758787E-4</v>
      </c>
      <c r="X1313" s="247">
        <f>W1313+V1313+SUM($U$1299:U1313)</f>
        <v>0.11566686057944871</v>
      </c>
      <c r="Y1313" s="104">
        <f>W1313+V1313+SUM($U$1299:U1313)-$X$1299</f>
        <v>0.11447278620432004</v>
      </c>
      <c r="Z1313" s="42"/>
      <c r="AA1313" s="1">
        <f t="shared" si="1474"/>
        <v>1.6926914998313426E-3</v>
      </c>
      <c r="AB1313" s="41">
        <f t="shared" si="1466"/>
        <v>1.4329373759943514E-2</v>
      </c>
      <c r="AC1313" s="48">
        <f t="shared" si="1467"/>
        <v>2.0036020239048873</v>
      </c>
      <c r="AD1313" s="48">
        <f t="shared" si="1468"/>
        <v>0.13477807448024964</v>
      </c>
      <c r="AE1313" s="48">
        <f t="shared" si="1469"/>
        <v>0.19178968159399798</v>
      </c>
      <c r="AF1313" s="48">
        <f t="shared" si="1470"/>
        <v>0.13477807448024964</v>
      </c>
      <c r="AG1313" s="238">
        <f t="shared" si="1471"/>
        <v>5.7009435734147525E-2</v>
      </c>
      <c r="AH1313" s="48">
        <f t="shared" si="1472"/>
        <v>2.1713796008013404E-6</v>
      </c>
      <c r="AI1313" s="48">
        <f>AE1313+AC1313+SUM($AB$1299:AB1313)</f>
        <v>2.3309951205607256</v>
      </c>
      <c r="AJ1313" s="48">
        <f>AE1313+AC1313+SUM($AB$1298:AB1313)-$AI$1299</f>
        <v>2.2134033965378284</v>
      </c>
      <c r="AK1313" s="46"/>
      <c r="AL1313" s="86"/>
      <c r="AM1313" s="41"/>
      <c r="AN1313" s="41"/>
      <c r="AO1313" s="41"/>
      <c r="AP1313" s="41"/>
      <c r="AQ1313"/>
      <c r="AR1313" s="41"/>
      <c r="AT1313" s="41"/>
      <c r="AU1313" s="41"/>
      <c r="AW1313" s="22"/>
      <c r="AX1313" s="22"/>
      <c r="AY1313" s="22"/>
      <c r="AZ1313" s="22"/>
      <c r="BA1313" s="22"/>
      <c r="BB1313" s="22"/>
      <c r="BC1313" s="89"/>
      <c r="BD1313" s="89"/>
    </row>
    <row r="1314" spans="4:56" ht="14.4" x14ac:dyDescent="0.3">
      <c r="D1314" s="90">
        <f>(F1315-F1314)/Y1315*0.2+F1314</f>
        <v>205.17296982276744</v>
      </c>
      <c r="E1314" s="32">
        <v>40091.490972222222</v>
      </c>
      <c r="F1314" s="21">
        <f t="shared" si="1462"/>
        <v>192.86875000000146</v>
      </c>
      <c r="G1314" s="21">
        <f t="shared" si="1473"/>
        <v>192.86875000000146</v>
      </c>
      <c r="H1314" s="21"/>
      <c r="I1314" s="50">
        <v>1037</v>
      </c>
      <c r="J1314" s="21">
        <v>7918.54</v>
      </c>
      <c r="K1314" s="21">
        <v>601.65</v>
      </c>
      <c r="L1314" s="21">
        <v>1719</v>
      </c>
      <c r="M1314" s="124">
        <v>6.15</v>
      </c>
      <c r="N1314" s="40"/>
      <c r="O1314" s="40"/>
      <c r="P1314" s="40"/>
      <c r="R1314" s="22"/>
      <c r="S1314" s="22"/>
      <c r="T1314" s="22"/>
      <c r="U1314" s="52">
        <f t="shared" si="1463"/>
        <v>1.1412594266041159E-3</v>
      </c>
      <c r="V1314" s="52">
        <f t="shared" si="1464"/>
        <v>0.15957638730428034</v>
      </c>
      <c r="W1314" s="52">
        <f t="shared" si="1465"/>
        <v>3.6191555524988593E-4</v>
      </c>
      <c r="X1314" s="247">
        <f>W1314+V1314+SUM($U$1299:U1314)</f>
        <v>0.16430978266369342</v>
      </c>
      <c r="Y1314" s="104">
        <f>W1314+V1314+SUM($U$1299:U1314)-$X$1299</f>
        <v>0.16311570828856475</v>
      </c>
      <c r="Z1314" s="42"/>
      <c r="AA1314" s="1">
        <f t="shared" si="1474"/>
        <v>2.5195143850937725E-3</v>
      </c>
      <c r="AB1314" s="41">
        <f t="shared" si="1466"/>
        <v>1.5020540879151925E-2</v>
      </c>
      <c r="AC1314" s="48">
        <f t="shared" si="1467"/>
        <v>2.1002443379447122</v>
      </c>
      <c r="AD1314" s="48">
        <f t="shared" si="1468"/>
        <v>0.14127899873776154</v>
      </c>
      <c r="AE1314" s="48">
        <f t="shared" si="1469"/>
        <v>0.20104052004248466</v>
      </c>
      <c r="AF1314" s="48">
        <f t="shared" si="1470"/>
        <v>0.14127899873776148</v>
      </c>
      <c r="AG1314" s="238">
        <f t="shared" si="1471"/>
        <v>5.9759245190176599E-2</v>
      </c>
      <c r="AH1314" s="48">
        <f t="shared" si="1472"/>
        <v>2.2761145465523601E-6</v>
      </c>
      <c r="AI1314" s="48">
        <f>AE1314+AC1314+SUM($AB$1299:AB1314)</f>
        <v>2.4519088139281884</v>
      </c>
      <c r="AJ1314" s="48">
        <f>AE1314+AC1314+SUM($AB$1298:AB1314)-$AI$1299</f>
        <v>2.3343170899052912</v>
      </c>
      <c r="AK1314" s="46"/>
      <c r="AL1314" s="86"/>
      <c r="AM1314" s="41"/>
      <c r="AN1314" s="41"/>
      <c r="AO1314" s="41"/>
      <c r="AP1314" s="41"/>
      <c r="AQ1314"/>
      <c r="AR1314" s="41"/>
      <c r="AT1314" s="41"/>
      <c r="AU1314" s="41"/>
      <c r="AW1314" s="22"/>
      <c r="AX1314" s="22"/>
      <c r="AY1314" s="22"/>
      <c r="AZ1314" s="22"/>
      <c r="BA1314" s="22"/>
      <c r="BB1314" s="22"/>
      <c r="BC1314" s="89"/>
      <c r="BD1314" s="89"/>
    </row>
    <row r="1315" spans="4:56" ht="14.4" x14ac:dyDescent="0.3">
      <c r="D1315" s="33"/>
      <c r="E1315" s="32">
        <v>40105.587500000001</v>
      </c>
      <c r="F1315" s="21">
        <f t="shared" si="1462"/>
        <v>206.96527777778101</v>
      </c>
      <c r="G1315" s="21">
        <f t="shared" si="1473"/>
        <v>206.96527777778101</v>
      </c>
      <c r="H1315" s="21"/>
      <c r="I1315" s="50">
        <v>1037</v>
      </c>
      <c r="J1315" s="21">
        <v>8187</v>
      </c>
      <c r="K1315" s="21">
        <v>843.97</v>
      </c>
      <c r="L1315" s="21">
        <v>2044</v>
      </c>
      <c r="M1315" s="124">
        <v>6.15</v>
      </c>
      <c r="N1315" s="40"/>
      <c r="O1315" s="40"/>
      <c r="P1315" s="40"/>
      <c r="R1315" s="22"/>
      <c r="S1315" s="22"/>
      <c r="T1315" s="22"/>
      <c r="U1315" s="52">
        <f t="shared" si="1463"/>
        <v>1.6009120223902198E-3</v>
      </c>
      <c r="V1315" s="52">
        <f t="shared" si="1464"/>
        <v>0.2238472261168345</v>
      </c>
      <c r="W1315" s="52">
        <f t="shared" si="1465"/>
        <v>5.0768033103007764E-4</v>
      </c>
      <c r="X1315" s="247">
        <f>W1315+V1315+SUM($U$1299:U1315)</f>
        <v>0.23032729827441797</v>
      </c>
      <c r="Y1315" s="104">
        <f>W1315+V1315+SUM($U$1299:U1315)-$X$1299</f>
        <v>0.22913322389928931</v>
      </c>
      <c r="Z1315" s="42"/>
      <c r="AA1315" s="1">
        <f t="shared" si="1474"/>
        <v>3.5865671659240667E-3</v>
      </c>
      <c r="AB1315" s="41">
        <f t="shared" si="1466"/>
        <v>1.5529777986550149E-2</v>
      </c>
      <c r="AC1315" s="48">
        <f t="shared" si="1467"/>
        <v>2.1714483218817304</v>
      </c>
      <c r="AD1315" s="48">
        <f t="shared" si="1468"/>
        <v>0.1460687402811697</v>
      </c>
      <c r="AE1315" s="48">
        <f t="shared" si="1469"/>
        <v>0.20785633937415515</v>
      </c>
      <c r="AF1315" s="48">
        <f t="shared" si="1470"/>
        <v>0.14606874028116973</v>
      </c>
      <c r="AG1315" s="238">
        <f t="shared" si="1471"/>
        <v>6.1785245811977467E-2</v>
      </c>
      <c r="AH1315" s="48">
        <f t="shared" si="1472"/>
        <v>2.3532810079413854E-6</v>
      </c>
      <c r="AI1315" s="48">
        <f>AE1315+AC1315+SUM($AB$1299:AB1315)</f>
        <v>2.5454583951834273</v>
      </c>
      <c r="AJ1315" s="48">
        <f>AE1315+AC1315+SUM($AB$1298:AB1315)-$AI$1299</f>
        <v>2.4278666711605301</v>
      </c>
      <c r="AK1315" s="46"/>
      <c r="AL1315" s="86"/>
      <c r="AM1315" s="41"/>
      <c r="AN1315" s="41"/>
      <c r="AO1315" s="41"/>
      <c r="AP1315" s="41"/>
      <c r="AQ1315"/>
      <c r="AR1315" s="41"/>
      <c r="AT1315" s="41"/>
      <c r="AU1315" s="41"/>
      <c r="AW1315" s="22"/>
      <c r="AX1315" s="22"/>
      <c r="AY1315" s="22"/>
      <c r="AZ1315" s="22"/>
      <c r="BA1315" s="22"/>
      <c r="BB1315" s="22"/>
      <c r="BC1315" s="89"/>
      <c r="BD1315" s="89"/>
    </row>
    <row r="1316" spans="4:56" ht="14.4" x14ac:dyDescent="0.3">
      <c r="D1316" s="33"/>
      <c r="E1316" s="32">
        <v>40119.49722222222</v>
      </c>
      <c r="F1316" s="21">
        <f t="shared" si="1462"/>
        <v>220.875</v>
      </c>
      <c r="G1316" s="21">
        <f t="shared" si="1473"/>
        <v>220.875</v>
      </c>
      <c r="H1316" s="21"/>
      <c r="I1316" s="50">
        <v>1037</v>
      </c>
      <c r="J1316" s="21">
        <v>8270.5499999999993</v>
      </c>
      <c r="K1316" s="21">
        <v>1110.6400000000001</v>
      </c>
      <c r="L1316" s="21">
        <v>2348</v>
      </c>
      <c r="M1316" s="124">
        <v>6.15</v>
      </c>
      <c r="N1316" s="40"/>
      <c r="O1316" s="40"/>
      <c r="P1316" s="40"/>
      <c r="R1316" s="22"/>
      <c r="S1316" s="22"/>
      <c r="T1316" s="22"/>
      <c r="U1316" s="52">
        <f t="shared" si="1463"/>
        <v>2.1067537099037571E-3</v>
      </c>
      <c r="V1316" s="52">
        <f t="shared" si="1464"/>
        <v>0.29457644609927025</v>
      </c>
      <c r="W1316" s="52">
        <f t="shared" si="1465"/>
        <v>6.6809256591495608E-4</v>
      </c>
      <c r="X1316" s="247">
        <f>W1316+V1316+SUM($U$1299:U1316)</f>
        <v>0.30332368420164235</v>
      </c>
      <c r="Y1316" s="104">
        <f>W1316+V1316+SUM($U$1299:U1316)-$X$1299</f>
        <v>0.30212960982651371</v>
      </c>
      <c r="Z1316" s="42"/>
      <c r="AA1316" s="1">
        <f t="shared" si="1474"/>
        <v>4.4881371834479995E-3</v>
      </c>
      <c r="AB1316" s="41">
        <f t="shared" si="1466"/>
        <v>1.568826252921245E-2</v>
      </c>
      <c r="AC1316" s="48">
        <f t="shared" si="1467"/>
        <v>2.1936083936165804</v>
      </c>
      <c r="AD1316" s="48">
        <f t="shared" si="1468"/>
        <v>0.14755940148191377</v>
      </c>
      <c r="AE1316" s="48">
        <f t="shared" si="1469"/>
        <v>0.2099775555894611</v>
      </c>
      <c r="AF1316" s="48">
        <f t="shared" si="1470"/>
        <v>0.14755940148191371</v>
      </c>
      <c r="AG1316" s="238">
        <f t="shared" si="1471"/>
        <v>6.2415776810828133E-2</v>
      </c>
      <c r="AH1316" s="48">
        <f t="shared" si="1472"/>
        <v>2.3772967192170041E-6</v>
      </c>
      <c r="AI1316" s="48">
        <f>AE1316+AC1316+SUM($AB$1299:AB1316)</f>
        <v>2.5854279456627958</v>
      </c>
      <c r="AJ1316" s="48">
        <f>AE1316+AC1316+SUM($AB$1298:AB1316)-$AI$1299</f>
        <v>2.4678362216398986</v>
      </c>
      <c r="AK1316" s="46"/>
      <c r="AL1316" s="86"/>
      <c r="AM1316" s="41"/>
      <c r="AN1316" s="41"/>
      <c r="AO1316" s="41"/>
      <c r="AP1316" s="41"/>
      <c r="AQ1316"/>
      <c r="AR1316" s="41"/>
      <c r="AT1316" s="41"/>
      <c r="AU1316" s="41"/>
      <c r="AW1316" s="22"/>
      <c r="AX1316" s="22"/>
      <c r="AY1316" s="22"/>
      <c r="AZ1316" s="22"/>
      <c r="BA1316" s="22"/>
      <c r="BB1316" s="22"/>
      <c r="BC1316" s="89"/>
      <c r="BD1316" s="89"/>
    </row>
    <row r="1317" spans="4:56" ht="14.4" x14ac:dyDescent="0.3">
      <c r="D1317" s="33"/>
      <c r="E1317" s="32">
        <v>40161.570833333331</v>
      </c>
      <c r="F1317" s="21">
        <f t="shared" si="1462"/>
        <v>262.94861111111095</v>
      </c>
      <c r="G1317" s="21">
        <f t="shared" si="1473"/>
        <v>262.94861111111095</v>
      </c>
      <c r="H1317" s="21"/>
      <c r="I1317" s="50">
        <v>1037</v>
      </c>
      <c r="J1317" s="21">
        <v>9476</v>
      </c>
      <c r="K1317" s="21">
        <v>2297</v>
      </c>
      <c r="L1317" s="21">
        <v>2584</v>
      </c>
      <c r="M1317" s="124">
        <v>6.15</v>
      </c>
      <c r="N1317" s="40"/>
      <c r="O1317" s="40"/>
      <c r="P1317" s="40"/>
      <c r="R1317" s="22"/>
      <c r="S1317" s="22"/>
      <c r="T1317" s="22"/>
      <c r="U1317" s="52">
        <f t="shared" si="1463"/>
        <v>4.357139371577585E-3</v>
      </c>
      <c r="V1317" s="52">
        <f t="shared" si="1464"/>
        <v>0.60923620317116589</v>
      </c>
      <c r="W1317" s="52">
        <f t="shared" si="1465"/>
        <v>1.381733616569414E-3</v>
      </c>
      <c r="X1317" s="247">
        <f>W1317+V1317+SUM($U$1299:U1317)</f>
        <v>0.62305422169577007</v>
      </c>
      <c r="Y1317" s="104">
        <f>W1317+V1317+SUM($U$1299:U1317)-$X$1299</f>
        <v>0.62186014732064143</v>
      </c>
      <c r="Z1317" s="42"/>
      <c r="AA1317" s="1">
        <f t="shared" si="1474"/>
        <v>6.6799505424142243E-3</v>
      </c>
      <c r="AB1317" s="41">
        <f t="shared" si="1466"/>
        <v>1.7974859680047538E-2</v>
      </c>
      <c r="AC1317" s="48">
        <f t="shared" si="1467"/>
        <v>2.5133314154331594</v>
      </c>
      <c r="AD1317" s="48">
        <f t="shared" si="1468"/>
        <v>0.16906649357571327</v>
      </c>
      <c r="AE1317" s="48">
        <f t="shared" si="1469"/>
        <v>0.24058222449120478</v>
      </c>
      <c r="AF1317" s="48">
        <f t="shared" si="1470"/>
        <v>0.16906649357571318</v>
      </c>
      <c r="AG1317" s="238">
        <f t="shared" si="1471"/>
        <v>7.1513007122792016E-2</v>
      </c>
      <c r="AH1317" s="48">
        <f t="shared" si="1472"/>
        <v>2.7237926995544842E-6</v>
      </c>
      <c r="AI1317" s="48">
        <f>AE1317+AC1317+SUM($AB$1299:AB1317)</f>
        <v>2.9537304960611661</v>
      </c>
      <c r="AJ1317" s="48">
        <f>AE1317+AC1317+SUM($AB$1298:AB1317)-$AI$1299</f>
        <v>2.8361387720382689</v>
      </c>
      <c r="AK1317" s="46"/>
      <c r="AL1317" s="86"/>
      <c r="AM1317" s="41"/>
      <c r="AN1317" s="41"/>
      <c r="AO1317" s="41"/>
      <c r="AP1317" s="41"/>
      <c r="AQ1317"/>
      <c r="AR1317" s="41"/>
      <c r="AT1317" s="41"/>
      <c r="AU1317" s="41"/>
      <c r="AW1317" s="22"/>
      <c r="AX1317" s="22"/>
      <c r="AY1317" s="22"/>
      <c r="AZ1317" s="22"/>
      <c r="BA1317" s="22"/>
      <c r="BB1317" s="22"/>
      <c r="BC1317" s="89"/>
      <c r="BD1317" s="89"/>
    </row>
    <row r="1318" spans="4:56" ht="14.4" x14ac:dyDescent="0.3">
      <c r="D1318" s="33"/>
      <c r="E1318" s="32">
        <v>40189.517361111109</v>
      </c>
      <c r="F1318" s="21">
        <f t="shared" si="1462"/>
        <v>290.89513888888905</v>
      </c>
      <c r="G1318" s="21">
        <f t="shared" si="1473"/>
        <v>290.89513888888905</v>
      </c>
      <c r="H1318" s="21"/>
      <c r="I1318" s="50">
        <v>1037</v>
      </c>
      <c r="J1318" s="21">
        <v>10299.5</v>
      </c>
      <c r="K1318" s="21">
        <v>3133.06</v>
      </c>
      <c r="L1318" s="21">
        <v>2808</v>
      </c>
      <c r="M1318" s="124">
        <v>6.15</v>
      </c>
      <c r="N1318" s="40"/>
      <c r="O1318" s="40"/>
      <c r="P1318" s="40"/>
      <c r="R1318" s="22"/>
      <c r="S1318" s="22"/>
      <c r="T1318" s="22"/>
      <c r="U1318" s="52">
        <f t="shared" si="1463"/>
        <v>5.9430470524662032E-3</v>
      </c>
      <c r="V1318" s="52">
        <f t="shared" si="1464"/>
        <v>0.83098545002501201</v>
      </c>
      <c r="W1318" s="52">
        <f t="shared" si="1465"/>
        <v>1.8846557791593246E-3</v>
      </c>
      <c r="X1318" s="247">
        <f>W1318+V1318+SUM($U$1299:U1318)</f>
        <v>0.85124943776467221</v>
      </c>
      <c r="Y1318" s="104">
        <f>W1318+V1318+SUM($U$1299:U1318)-$X$1299</f>
        <v>0.85005536338954357</v>
      </c>
      <c r="Z1318" s="42"/>
      <c r="AA1318" s="1">
        <f t="shared" si="1474"/>
        <v>7.4785062650885139E-3</v>
      </c>
      <c r="AB1318" s="41">
        <f t="shared" si="1466"/>
        <v>1.9536942515264839E-2</v>
      </c>
      <c r="AC1318" s="48">
        <f t="shared" si="1467"/>
        <v>2.731749357667141</v>
      </c>
      <c r="AD1318" s="48">
        <f t="shared" si="1468"/>
        <v>0.18375900702649411</v>
      </c>
      <c r="AE1318" s="48">
        <f t="shared" si="1469"/>
        <v>0.26148972363309031</v>
      </c>
      <c r="AF1318" s="48">
        <f t="shared" si="1470"/>
        <v>0.18375900702649409</v>
      </c>
      <c r="AG1318" s="238">
        <f t="shared" si="1471"/>
        <v>7.7727756106078141E-2</v>
      </c>
      <c r="AH1318" s="48">
        <f t="shared" si="1472"/>
        <v>2.9605005180520695E-6</v>
      </c>
      <c r="AI1318" s="48">
        <f>AE1318+AC1318+SUM($AB$1299:AB1318)</f>
        <v>3.212592879952298</v>
      </c>
      <c r="AJ1318" s="48">
        <f>AE1318+AC1318+SUM($AB$1298:AB1318)-$AI$1299</f>
        <v>3.0950011559294008</v>
      </c>
      <c r="AK1318" s="46"/>
      <c r="AL1318" s="86"/>
      <c r="AM1318" s="41"/>
      <c r="AN1318" s="41"/>
      <c r="AO1318" s="41"/>
      <c r="AP1318" s="41"/>
      <c r="AQ1318"/>
      <c r="AR1318" s="41"/>
      <c r="AT1318" s="41"/>
      <c r="AU1318" s="41"/>
      <c r="AW1318" s="22"/>
      <c r="AX1318" s="22"/>
      <c r="AY1318" s="22"/>
      <c r="AZ1318" s="22"/>
      <c r="BA1318" s="22"/>
      <c r="BB1318" s="22"/>
      <c r="BC1318" s="89"/>
      <c r="BD1318" s="89"/>
    </row>
    <row r="1319" spans="4:56" ht="14.4" x14ac:dyDescent="0.3">
      <c r="D1319" s="33"/>
      <c r="E1319" s="32">
        <v>40203.647916666669</v>
      </c>
      <c r="F1319" s="21">
        <f t="shared" si="1462"/>
        <v>305.02569444444816</v>
      </c>
      <c r="G1319" s="21">
        <f t="shared" si="1473"/>
        <v>305.02569444444816</v>
      </c>
      <c r="H1319" s="21"/>
      <c r="I1319" s="50">
        <v>1037</v>
      </c>
      <c r="J1319" s="21">
        <v>10637</v>
      </c>
      <c r="K1319" s="21">
        <v>3574</v>
      </c>
      <c r="L1319" s="98">
        <v>3014</v>
      </c>
      <c r="M1319" s="124">
        <v>6.15</v>
      </c>
      <c r="N1319" s="40"/>
      <c r="O1319" s="40"/>
      <c r="P1319" s="40"/>
      <c r="R1319" s="22"/>
      <c r="S1319" s="22"/>
      <c r="T1319" s="22"/>
      <c r="U1319" s="52">
        <f t="shared" si="1463"/>
        <v>6.7794584736692596E-3</v>
      </c>
      <c r="V1319" s="52">
        <f t="shared" si="1464"/>
        <v>0.94793652160807429</v>
      </c>
      <c r="W1319" s="52">
        <f t="shared" si="1465"/>
        <v>2.1498981043182783E-3</v>
      </c>
      <c r="X1319" s="247">
        <f>W1319+V1319+SUM($U$1299:U1319)</f>
        <v>0.97524521014656285</v>
      </c>
      <c r="Y1319" s="104">
        <f>W1319+V1319+SUM($U$1299:U1319)-$X$1299</f>
        <v>0.97405113577143421</v>
      </c>
      <c r="Z1319" s="42"/>
      <c r="AA1319" s="1">
        <f t="shared" si="1474"/>
        <v>7.9554816462850952E-3</v>
      </c>
      <c r="AB1319" s="41">
        <f t="shared" si="1466"/>
        <v>2.0177140398550619E-2</v>
      </c>
      <c r="AC1319" s="48">
        <f t="shared" si="1467"/>
        <v>2.8212649077630352</v>
      </c>
      <c r="AD1319" s="48">
        <f t="shared" si="1468"/>
        <v>0.18978052893255187</v>
      </c>
      <c r="AE1319" s="48">
        <f t="shared" si="1469"/>
        <v>0.27005837082238759</v>
      </c>
      <c r="AF1319" s="48">
        <f t="shared" si="1470"/>
        <v>0.18978052893255179</v>
      </c>
      <c r="AG1319" s="238">
        <f t="shared" si="1471"/>
        <v>8.0274784377916686E-2</v>
      </c>
      <c r="AH1319" s="48">
        <f t="shared" si="1472"/>
        <v>3.0575119190756694E-6</v>
      </c>
      <c r="AI1319" s="48">
        <f>AE1319+AC1319+SUM($AB$1299:AB1319)</f>
        <v>3.3308542176360403</v>
      </c>
      <c r="AJ1319" s="48">
        <f>AE1319+AC1319+SUM($AB$1298:AB1319)-$AI$1299</f>
        <v>3.2132624936131431</v>
      </c>
      <c r="AK1319" s="95"/>
      <c r="AL1319" s="161"/>
      <c r="AM1319" s="41"/>
      <c r="AN1319" s="41"/>
      <c r="AO1319" s="41"/>
      <c r="AP1319" s="41"/>
      <c r="AQ1319"/>
      <c r="AR1319" s="41"/>
      <c r="AT1319" s="41"/>
      <c r="AU1319" s="41"/>
      <c r="AW1319" s="22"/>
      <c r="AX1319" s="22"/>
      <c r="AY1319" s="22"/>
      <c r="AZ1319" s="22"/>
      <c r="BA1319" s="22"/>
      <c r="BB1319" s="22"/>
      <c r="BC1319" s="89"/>
      <c r="BD1319" s="89"/>
    </row>
    <row r="1320" spans="4:56" ht="14.4" x14ac:dyDescent="0.3">
      <c r="D1320" s="22"/>
      <c r="E1320" s="32">
        <v>40288.617361111108</v>
      </c>
      <c r="F1320" s="21">
        <f t="shared" si="1462"/>
        <v>389.9951388888876</v>
      </c>
      <c r="G1320" s="21">
        <f t="shared" si="1473"/>
        <v>389.9951388888876</v>
      </c>
      <c r="H1320" s="21"/>
      <c r="I1320" s="50">
        <v>1037</v>
      </c>
      <c r="J1320" s="21">
        <v>11813</v>
      </c>
      <c r="K1320" s="21">
        <v>5492</v>
      </c>
      <c r="L1320" s="21">
        <v>53</v>
      </c>
      <c r="M1320" s="124">
        <v>6.15</v>
      </c>
      <c r="N1320" s="40"/>
      <c r="O1320" s="40"/>
      <c r="P1320" s="40"/>
      <c r="R1320" s="22"/>
      <c r="S1320" s="22"/>
      <c r="T1320" s="22"/>
      <c r="U1320" s="52">
        <f t="shared" si="1463"/>
        <v>1.041767933334963E-2</v>
      </c>
      <c r="V1320" s="52">
        <f t="shared" si="1464"/>
        <v>1.4566500774122957</v>
      </c>
      <c r="W1320" s="52">
        <f t="shared" si="1465"/>
        <v>3.3036486818455468E-3</v>
      </c>
      <c r="X1320" s="247">
        <f>W1320+V1320+SUM($U$1299:U1320)</f>
        <v>1.4955301958616611</v>
      </c>
      <c r="Y1320" s="104">
        <f>W1320+V1320+SUM($U$1299:U1320)-$X$1299</f>
        <v>1.4943361214865325</v>
      </c>
      <c r="Z1320" s="42"/>
      <c r="AA1320" s="1">
        <f t="shared" si="1474"/>
        <v>6.7306614061827729E-3</v>
      </c>
      <c r="AB1320" s="41">
        <f t="shared" si="1466"/>
        <v>2.2407874356310847E-2</v>
      </c>
      <c r="AC1320" s="48">
        <f t="shared" si="1467"/>
        <v>3.1331768689860611</v>
      </c>
      <c r="AD1320" s="48">
        <f t="shared" si="1468"/>
        <v>0.21076218748521533</v>
      </c>
      <c r="AE1320" s="48">
        <f t="shared" si="1469"/>
        <v>0.29991534591753927</v>
      </c>
      <c r="AF1320" s="48">
        <f t="shared" si="1470"/>
        <v>0.21076218748521527</v>
      </c>
      <c r="AG1320" s="238">
        <f t="shared" si="1471"/>
        <v>8.9149762889567552E-2</v>
      </c>
      <c r="AH1320" s="48">
        <f t="shared" si="1472"/>
        <v>3.3955427564201267E-6</v>
      </c>
      <c r="AI1320" s="48">
        <f>AE1320+AC1320+SUM($AB$1299:AB1320)</f>
        <v>3.6950310283105288</v>
      </c>
      <c r="AJ1320" s="48">
        <f>AE1320+AC1320+SUM($AB$1298:AB1320)-$AI$1299</f>
        <v>3.5774393042876316</v>
      </c>
      <c r="AK1320" s="46"/>
      <c r="AL1320" s="86"/>
      <c r="AM1320" s="41"/>
      <c r="AN1320" s="41"/>
      <c r="AO1320" s="41"/>
      <c r="AP1320" s="41"/>
      <c r="AQ1320"/>
      <c r="AR1320" s="41"/>
      <c r="AT1320" s="41"/>
      <c r="AU1320" s="41"/>
      <c r="AW1320" s="22"/>
      <c r="AX1320" s="22"/>
      <c r="AY1320" s="22"/>
      <c r="AZ1320" s="22"/>
      <c r="BA1320" s="22"/>
      <c r="BB1320" s="22"/>
      <c r="BC1320" s="89"/>
      <c r="BD1320" s="89"/>
    </row>
    <row r="1321" spans="4:56" ht="14.4" x14ac:dyDescent="0.3">
      <c r="D1321" s="22"/>
      <c r="E1321" s="32">
        <v>40364.458333333336</v>
      </c>
      <c r="F1321" s="21">
        <f t="shared" si="1462"/>
        <v>465.83611111111531</v>
      </c>
      <c r="G1321" s="21">
        <f t="shared" si="1473"/>
        <v>465.83611111111531</v>
      </c>
      <c r="H1321" s="21"/>
      <c r="I1321" s="50">
        <v>1037</v>
      </c>
      <c r="J1321" s="21">
        <v>13636</v>
      </c>
      <c r="K1321" s="21">
        <v>8095</v>
      </c>
      <c r="L1321" s="21">
        <v>22</v>
      </c>
      <c r="M1321" s="124">
        <v>6.15</v>
      </c>
      <c r="N1321" s="40"/>
      <c r="O1321" s="40"/>
      <c r="P1321" s="40"/>
      <c r="R1321" s="22"/>
      <c r="S1321" s="22"/>
      <c r="T1321" s="22"/>
      <c r="U1321" s="52">
        <f t="shared" si="1463"/>
        <v>1.5355264785772989E-2</v>
      </c>
      <c r="V1321" s="52">
        <f t="shared" si="1464"/>
        <v>2.1470470460037387</v>
      </c>
      <c r="W1321" s="52">
        <f t="shared" si="1465"/>
        <v>4.8694530370611269E-3</v>
      </c>
      <c r="X1321" s="247">
        <f>W1321+V1321+SUM($U$1299:U1321)</f>
        <v>2.2028482335940924</v>
      </c>
      <c r="Y1321" s="104">
        <f>W1321+V1321+SUM($U$1299:U1321)-$X$1299</f>
        <v>2.2016541592189638</v>
      </c>
      <c r="Z1321" s="42"/>
      <c r="AA1321" s="1">
        <f t="shared" si="1474"/>
        <v>7.5174958301597794E-3</v>
      </c>
      <c r="AB1321" s="41">
        <f t="shared" si="1466"/>
        <v>2.5865891367362628E-2</v>
      </c>
      <c r="AC1321" s="48">
        <f t="shared" si="1467"/>
        <v>3.6166934551336607</v>
      </c>
      <c r="AD1321" s="48">
        <f t="shared" si="1468"/>
        <v>0.24328732655112134</v>
      </c>
      <c r="AE1321" s="48">
        <f t="shared" si="1469"/>
        <v>0.34619873503187726</v>
      </c>
      <c r="AF1321" s="48">
        <f t="shared" si="1470"/>
        <v>0.24328732655112129</v>
      </c>
      <c r="AG1321" s="238">
        <f t="shared" si="1471"/>
        <v>0.1029074889327134</v>
      </c>
      <c r="AH1321" s="48">
        <f t="shared" si="1472"/>
        <v>3.9195480425416792E-6</v>
      </c>
      <c r="AI1321" s="48">
        <f>AE1321+AC1321+SUM($AB$1299:AB1321)</f>
        <v>4.2506968949398285</v>
      </c>
      <c r="AJ1321" s="48">
        <f>AE1321+AC1321+SUM($AB$1298:AB1321)-$AI$1299</f>
        <v>4.1331051709169317</v>
      </c>
      <c r="AK1321" s="46"/>
      <c r="AL1321" s="86"/>
      <c r="AM1321" s="41"/>
      <c r="AN1321" s="41"/>
      <c r="AO1321" s="41"/>
      <c r="AP1321" s="41"/>
      <c r="AQ1321"/>
      <c r="AR1321" s="41"/>
      <c r="AT1321" s="41"/>
      <c r="AU1321" s="41"/>
      <c r="AW1321" s="22"/>
      <c r="AX1321" s="22"/>
      <c r="AY1321" s="22"/>
      <c r="AZ1321" s="22"/>
      <c r="BA1321" s="22"/>
      <c r="BB1321" s="22"/>
      <c r="BC1321" s="89"/>
      <c r="BD1321" s="89"/>
    </row>
    <row r="1322" spans="4:56" ht="14.4" x14ac:dyDescent="0.3">
      <c r="D1322" s="22"/>
      <c r="E1322" s="32">
        <v>40437.631249999999</v>
      </c>
      <c r="F1322" s="21">
        <f t="shared" si="1462"/>
        <v>539.0090277777781</v>
      </c>
      <c r="G1322" s="21">
        <f t="shared" si="1473"/>
        <v>539.0090277777781</v>
      </c>
      <c r="H1322" s="21"/>
      <c r="I1322" s="50">
        <v>1037</v>
      </c>
      <c r="J1322" s="21">
        <v>14167</v>
      </c>
      <c r="K1322" s="21">
        <v>10271</v>
      </c>
      <c r="L1322" s="21">
        <v>21</v>
      </c>
      <c r="M1322" s="124">
        <v>6.15</v>
      </c>
      <c r="N1322" s="40"/>
      <c r="O1322" s="40"/>
      <c r="P1322" s="40"/>
      <c r="R1322" s="22"/>
      <c r="S1322" s="22"/>
      <c r="T1322" s="22"/>
      <c r="U1322" s="52">
        <f t="shared" si="1463"/>
        <v>1.9482881360676264E-2</v>
      </c>
      <c r="V1322" s="52">
        <f t="shared" si="1464"/>
        <v>2.7241902667701545</v>
      </c>
      <c r="W1322" s="52">
        <f t="shared" si="1465"/>
        <v>6.1784005118782981E-3</v>
      </c>
      <c r="X1322" s="247">
        <f>W1322+V1322+SUM($U$1299:U1322)</f>
        <v>2.8007832831960018</v>
      </c>
      <c r="Y1322" s="104">
        <f>W1322+V1322+SUM($U$1299:U1322)-$X$1299</f>
        <v>2.7995892088208731</v>
      </c>
      <c r="Z1322" s="42"/>
      <c r="AA1322" s="1">
        <f t="shared" si="1474"/>
        <v>7.9302309040950002E-3</v>
      </c>
      <c r="AB1322" s="41">
        <f t="shared" si="1466"/>
        <v>2.6873136037065586E-2</v>
      </c>
      <c r="AC1322" s="48">
        <f t="shared" si="1467"/>
        <v>3.7575312539511998</v>
      </c>
      <c r="AD1322" s="48">
        <f t="shared" si="1468"/>
        <v>0.25276118768331884</v>
      </c>
      <c r="AE1322" s="48">
        <f t="shared" si="1469"/>
        <v>0.35968007327637175</v>
      </c>
      <c r="AF1322" s="48">
        <f t="shared" si="1470"/>
        <v>0.25276118768331879</v>
      </c>
      <c r="AG1322" s="238">
        <f t="shared" si="1471"/>
        <v>0.1069148134137394</v>
      </c>
      <c r="AH1322" s="48">
        <f t="shared" si="1472"/>
        <v>4.0721793134854765E-6</v>
      </c>
      <c r="AI1322" s="48">
        <f>AE1322+AC1322+SUM($AB$1299:AB1322)</f>
        <v>4.4318891680389276</v>
      </c>
      <c r="AJ1322" s="48">
        <f>AE1322+AC1322+SUM($AB$1298:AB1322)-$AI$1299</f>
        <v>4.3142974440160309</v>
      </c>
      <c r="AK1322" s="46"/>
      <c r="AL1322" s="86"/>
      <c r="AM1322" s="41"/>
      <c r="AN1322" s="41"/>
      <c r="AO1322" s="41"/>
      <c r="AP1322" s="41"/>
      <c r="AQ1322"/>
      <c r="AR1322" s="41"/>
      <c r="AT1322" s="41"/>
      <c r="AU1322" s="41"/>
      <c r="AW1322" s="22"/>
      <c r="AX1322" s="22"/>
      <c r="AY1322" s="22"/>
      <c r="AZ1322" s="22"/>
      <c r="BA1322" s="22"/>
      <c r="BB1322" s="22"/>
      <c r="BC1322" s="89"/>
      <c r="BD1322" s="89"/>
    </row>
    <row r="1323" spans="4:56" ht="14.4" x14ac:dyDescent="0.3">
      <c r="D1323" s="22"/>
      <c r="E1323" s="32">
        <v>40457.565972222219</v>
      </c>
      <c r="F1323" s="21">
        <f t="shared" si="1462"/>
        <v>558.94374999999854</v>
      </c>
      <c r="G1323" s="21">
        <f t="shared" si="1473"/>
        <v>558.94374999999854</v>
      </c>
      <c r="H1323" s="21"/>
      <c r="I1323" s="50">
        <v>1037</v>
      </c>
      <c r="J1323" s="21">
        <v>13169</v>
      </c>
      <c r="K1323" s="21">
        <v>10655</v>
      </c>
      <c r="L1323" s="21">
        <v>29</v>
      </c>
      <c r="M1323" s="124">
        <v>6.15</v>
      </c>
      <c r="N1323" s="40"/>
      <c r="O1323" s="40"/>
      <c r="P1323" s="40"/>
      <c r="R1323" s="22"/>
      <c r="S1323" s="22"/>
      <c r="T1323" s="22"/>
      <c r="U1323" s="52">
        <f t="shared" si="1463"/>
        <v>2.0211284285659194E-2</v>
      </c>
      <c r="V1323" s="52">
        <f t="shared" si="1464"/>
        <v>2.8260390704348159</v>
      </c>
      <c r="W1323" s="52">
        <f t="shared" si="1465"/>
        <v>6.4093912427283873E-3</v>
      </c>
      <c r="X1323" s="247">
        <f>W1323+V1323+SUM($U$1299:U1323)</f>
        <v>2.9230743618771728</v>
      </c>
      <c r="Y1323" s="104">
        <f>W1323+V1323+SUM($U$1299:U1323)-$X$1299</f>
        <v>2.9218802875020442</v>
      </c>
      <c r="Z1323" s="42"/>
      <c r="AA1323" s="1">
        <f t="shared" si="1474"/>
        <v>8.4963889328040325E-3</v>
      </c>
      <c r="AB1323" s="41">
        <f t="shared" si="1466"/>
        <v>2.4980047185156822E-2</v>
      </c>
      <c r="AC1323" s="48">
        <f t="shared" si="1467"/>
        <v>3.4928304569268973</v>
      </c>
      <c r="AD1323" s="48">
        <f t="shared" si="1468"/>
        <v>0.23495532438777617</v>
      </c>
      <c r="AE1323" s="48">
        <f t="shared" si="1469"/>
        <v>0.33434226618031615</v>
      </c>
      <c r="AF1323" s="48">
        <f t="shared" si="1470"/>
        <v>0.23495532438777617</v>
      </c>
      <c r="AG1323" s="238">
        <f t="shared" si="1471"/>
        <v>9.9383156479532303E-2</v>
      </c>
      <c r="AH1323" s="48">
        <f t="shared" si="1472"/>
        <v>3.7853130076438372E-6</v>
      </c>
      <c r="AI1323" s="48">
        <f>AE1323+AC1323+SUM($AB$1299:AB1323)</f>
        <v>4.1668306111037268</v>
      </c>
      <c r="AJ1323" s="48">
        <f>AE1323+AC1323+SUM($AB$1298:AB1323)-$AI$1299</f>
        <v>4.04923888708083</v>
      </c>
      <c r="AK1323" s="46"/>
      <c r="AL1323" s="86"/>
      <c r="AM1323" s="41"/>
      <c r="AN1323" s="41"/>
      <c r="AO1323" s="41"/>
      <c r="AP1323" s="41"/>
      <c r="AQ1323"/>
      <c r="AR1323" s="41"/>
      <c r="AT1323" s="41"/>
      <c r="AU1323" s="41"/>
      <c r="AW1323" s="22"/>
      <c r="AX1323" s="22"/>
      <c r="AY1323" s="22"/>
      <c r="AZ1323" s="22"/>
      <c r="BA1323" s="22"/>
      <c r="BB1323" s="22"/>
      <c r="BC1323" s="89"/>
      <c r="BD1323" s="89"/>
    </row>
    <row r="1324" spans="4:56" ht="14.4" x14ac:dyDescent="0.3">
      <c r="E1324" s="32">
        <v>40507.629861111112</v>
      </c>
      <c r="F1324" s="21">
        <f t="shared" si="1462"/>
        <v>609.00763888889196</v>
      </c>
      <c r="G1324" s="21">
        <f t="shared" si="1473"/>
        <v>609.00763888889196</v>
      </c>
      <c r="H1324" s="21"/>
      <c r="I1324" s="50">
        <v>1037</v>
      </c>
      <c r="J1324" s="21">
        <v>15913</v>
      </c>
      <c r="K1324" s="21">
        <v>12426</v>
      </c>
      <c r="L1324" s="21">
        <v>57</v>
      </c>
      <c r="M1324" s="124">
        <v>6.15</v>
      </c>
      <c r="N1324" s="40"/>
      <c r="O1324" s="40"/>
      <c r="P1324" s="40"/>
      <c r="R1324" s="22"/>
      <c r="S1324" s="22"/>
      <c r="T1324" s="22"/>
      <c r="U1324" s="52">
        <f t="shared" si="1463"/>
        <v>2.3570663400619536E-2</v>
      </c>
      <c r="V1324" s="52">
        <f t="shared" si="1464"/>
        <v>3.2957636310861584</v>
      </c>
      <c r="W1324" s="52">
        <f t="shared" si="1465"/>
        <v>7.474715681102106E-3</v>
      </c>
      <c r="X1324" s="247">
        <f>W1324+V1324+SUM($U$1299:U1324)</f>
        <v>3.4174349103675086</v>
      </c>
      <c r="Y1324" s="104">
        <f>W1324+V1324+SUM($U$1299:U1324)-$X$1299</f>
        <v>3.4162408359923799</v>
      </c>
      <c r="Z1324" s="42"/>
      <c r="AA1324" s="1">
        <f t="shared" si="1474"/>
        <v>8.3888425148897737E-3</v>
      </c>
      <c r="AB1324" s="41">
        <f t="shared" si="1466"/>
        <v>3.018509308659735E-2</v>
      </c>
      <c r="AC1324" s="48">
        <f t="shared" si="1467"/>
        <v>4.2206250331139588</v>
      </c>
      <c r="AD1324" s="48">
        <f t="shared" si="1468"/>
        <v>0.28391252767732422</v>
      </c>
      <c r="AE1324" s="48">
        <f t="shared" si="1469"/>
        <v>0.40400854140233661</v>
      </c>
      <c r="AF1324" s="48">
        <f t="shared" si="1470"/>
        <v>0.28391252767732417</v>
      </c>
      <c r="AG1324" s="238">
        <f t="shared" si="1471"/>
        <v>0.12009143967338427</v>
      </c>
      <c r="AH1324" s="48">
        <f t="shared" si="1472"/>
        <v>4.5740516281142362E-6</v>
      </c>
      <c r="AI1324" s="48">
        <f>AE1324+AC1324+SUM($AB$1299:AB1324)</f>
        <v>4.9944765555994062</v>
      </c>
      <c r="AJ1324" s="48">
        <f>AE1324+AC1324+SUM($AB$1298:AB1324)-$AI$1299</f>
        <v>4.8768848315765094</v>
      </c>
      <c r="AK1324" s="46"/>
      <c r="AL1324" s="86"/>
      <c r="AM1324" s="41"/>
      <c r="AN1324" s="41"/>
      <c r="AO1324" s="41"/>
      <c r="AP1324" s="41"/>
      <c r="AQ1324"/>
      <c r="AR1324" s="41"/>
      <c r="AT1324" s="41"/>
      <c r="AU1324" s="41"/>
      <c r="AW1324" s="22"/>
      <c r="AX1324" s="22"/>
      <c r="AY1324" s="22"/>
      <c r="AZ1324" s="22"/>
      <c r="BA1324" s="22"/>
      <c r="BB1324" s="22"/>
      <c r="BC1324" s="89"/>
      <c r="BD1324" s="89"/>
    </row>
    <row r="1325" spans="4:56" ht="14.4" x14ac:dyDescent="0.3">
      <c r="E1325" s="32">
        <v>40534.624305555553</v>
      </c>
      <c r="F1325" s="21">
        <f t="shared" si="1462"/>
        <v>636.00208333333285</v>
      </c>
      <c r="G1325" s="21">
        <f t="shared" si="1473"/>
        <v>636.00208333333285</v>
      </c>
      <c r="H1325" s="21"/>
      <c r="I1325" s="50">
        <v>1037</v>
      </c>
      <c r="J1325" s="21">
        <v>17041</v>
      </c>
      <c r="K1325" s="21">
        <v>13421</v>
      </c>
      <c r="L1325" s="21">
        <v>59</v>
      </c>
      <c r="M1325" s="124">
        <v>6.15</v>
      </c>
      <c r="N1325" s="40"/>
      <c r="O1325" s="40"/>
      <c r="P1325" s="40"/>
      <c r="R1325" s="22"/>
      <c r="S1325" s="22"/>
      <c r="T1325" s="22"/>
      <c r="U1325" s="52">
        <f t="shared" si="1463"/>
        <v>2.5458061604676868E-2</v>
      </c>
      <c r="V1325" s="52">
        <f t="shared" si="1464"/>
        <v>3.5596687343318316</v>
      </c>
      <c r="W1325" s="52">
        <f t="shared" si="1465"/>
        <v>8.0732463508829348E-3</v>
      </c>
      <c r="X1325" s="247">
        <f>W1325+V1325+SUM($U$1299:U1325)</f>
        <v>3.7073966058876393</v>
      </c>
      <c r="Y1325" s="104">
        <f>W1325+V1325+SUM($U$1299:U1325)-$X$1299</f>
        <v>3.7062025315125107</v>
      </c>
      <c r="Z1325" s="42"/>
      <c r="AA1325" s="1">
        <f t="shared" si="1474"/>
        <v>9.4879795614704523E-3</v>
      </c>
      <c r="AB1325" s="41">
        <f t="shared" si="1466"/>
        <v>3.2324776678734714E-2</v>
      </c>
      <c r="AC1325" s="48">
        <f t="shared" si="1467"/>
        <v>4.5198058938789023</v>
      </c>
      <c r="AD1325" s="48">
        <f t="shared" si="1468"/>
        <v>0.30403779200334846</v>
      </c>
      <c r="AE1325" s="48">
        <f t="shared" si="1469"/>
        <v>0.43264686445278833</v>
      </c>
      <c r="AF1325" s="48">
        <f t="shared" si="1470"/>
        <v>0.30403779200334841</v>
      </c>
      <c r="AG1325" s="238">
        <f t="shared" si="1471"/>
        <v>0.12860417416415146</v>
      </c>
      <c r="AH1325" s="48">
        <f t="shared" si="1472"/>
        <v>4.8982852884242273E-6</v>
      </c>
      <c r="AI1325" s="48">
        <f>AE1325+AC1325+SUM($AB$1299:AB1325)</f>
        <v>5.3546205160935365</v>
      </c>
      <c r="AJ1325" s="48">
        <f>AE1325+AC1325+SUM($AB$1298:AB1325)-$AI$1299</f>
        <v>5.2370287920706398</v>
      </c>
      <c r="AK1325" s="46"/>
      <c r="AL1325" s="86"/>
      <c r="AM1325" s="41"/>
      <c r="AN1325" s="41"/>
      <c r="AO1325" s="41"/>
      <c r="AP1325" s="41"/>
      <c r="AQ1325"/>
      <c r="AR1325" s="41"/>
      <c r="AT1325" s="41"/>
      <c r="AU1325" s="41"/>
      <c r="AW1325" s="22"/>
      <c r="AX1325" s="22"/>
      <c r="AY1325" s="22"/>
      <c r="AZ1325" s="22"/>
      <c r="BA1325" s="22"/>
      <c r="BB1325" s="22"/>
      <c r="BC1325" s="89"/>
      <c r="BD1325" s="89"/>
    </row>
    <row r="1326" spans="4:56" ht="14.4" x14ac:dyDescent="0.3">
      <c r="E1326" s="32">
        <v>40610.560416666667</v>
      </c>
      <c r="F1326" s="21">
        <f t="shared" si="1462"/>
        <v>711.93819444444671</v>
      </c>
      <c r="G1326" s="21">
        <f t="shared" si="1473"/>
        <v>711.93819444444671</v>
      </c>
      <c r="H1326" s="21"/>
      <c r="I1326" s="50">
        <v>1037</v>
      </c>
      <c r="J1326" s="21">
        <v>17932</v>
      </c>
      <c r="K1326" s="21">
        <v>15081</v>
      </c>
      <c r="L1326" s="21">
        <v>43</v>
      </c>
      <c r="M1326" s="124">
        <v>6.15</v>
      </c>
      <c r="N1326" s="40"/>
      <c r="O1326" s="40"/>
      <c r="P1326" s="40"/>
      <c r="R1326" s="22"/>
      <c r="S1326" s="22"/>
      <c r="T1326" s="22"/>
      <c r="U1326" s="52">
        <f t="shared" si="1463"/>
        <v>2.8606886749134332E-2</v>
      </c>
      <c r="V1326" s="52">
        <f t="shared" si="1464"/>
        <v>3.999952625173858</v>
      </c>
      <c r="W1326" s="52">
        <f t="shared" si="1465"/>
        <v>9.0718000311203004E-3</v>
      </c>
      <c r="X1326" s="247">
        <f>W1326+V1326+SUM($U$1299:U1326)</f>
        <v>4.177285937159037</v>
      </c>
      <c r="Y1326" s="104">
        <f>W1326+V1326+SUM($U$1299:U1326)-$X$1299</f>
        <v>4.1760918627839079</v>
      </c>
      <c r="Z1326" s="42"/>
      <c r="AA1326" s="1">
        <f t="shared" si="1474"/>
        <v>8.1484514020838568E-3</v>
      </c>
      <c r="AB1326" s="41">
        <f t="shared" si="1466"/>
        <v>3.4014899090609167E-2</v>
      </c>
      <c r="AC1326" s="48">
        <f t="shared" si="1467"/>
        <v>4.7561269461320617</v>
      </c>
      <c r="AD1326" s="48">
        <f t="shared" si="1468"/>
        <v>0.31993460983534083</v>
      </c>
      <c r="AE1326" s="48">
        <f t="shared" si="1469"/>
        <v>0.45526809303253329</v>
      </c>
      <c r="AF1326" s="48">
        <f t="shared" si="1470"/>
        <v>0.31993460983534083</v>
      </c>
      <c r="AG1326" s="238">
        <f t="shared" si="1471"/>
        <v>0.13532832880180529</v>
      </c>
      <c r="AH1326" s="48">
        <f t="shared" si="1472"/>
        <v>5.1543953871265328E-6</v>
      </c>
      <c r="AI1326" s="48">
        <f>AE1326+AC1326+SUM($AB$1299:AB1326)</f>
        <v>5.6475776960170494</v>
      </c>
      <c r="AJ1326" s="48">
        <f>AE1326+AC1326+SUM($AB$1298:AB1326)-$AI$1299</f>
        <v>5.5299859719941526</v>
      </c>
      <c r="AK1326" s="46"/>
      <c r="AL1326" s="86"/>
      <c r="AM1326" s="41"/>
      <c r="AN1326" s="41"/>
      <c r="AO1326" s="41"/>
      <c r="AP1326" s="41"/>
      <c r="AQ1326"/>
      <c r="AR1326" s="41"/>
      <c r="AT1326" s="41"/>
      <c r="AU1326" s="41"/>
      <c r="AW1326" s="22"/>
      <c r="AX1326" s="22"/>
      <c r="AY1326" s="22"/>
      <c r="AZ1326" s="22"/>
      <c r="BA1326" s="22"/>
      <c r="BB1326" s="22"/>
      <c r="BC1326" s="89"/>
      <c r="BD1326" s="89"/>
    </row>
    <row r="1327" spans="4:56" ht="14.4" x14ac:dyDescent="0.3">
      <c r="E1327" s="32">
        <v>40659.59097222222</v>
      </c>
      <c r="F1327" s="21">
        <f t="shared" si="1462"/>
        <v>760.96875</v>
      </c>
      <c r="G1327" s="21">
        <f t="shared" si="1473"/>
        <v>760.96875</v>
      </c>
      <c r="H1327" s="21"/>
      <c r="I1327" s="50">
        <v>1037</v>
      </c>
      <c r="J1327" s="21">
        <v>17014</v>
      </c>
      <c r="K1327" s="21">
        <v>14716</v>
      </c>
      <c r="L1327" s="21">
        <v>63</v>
      </c>
      <c r="M1327" s="124">
        <v>6.15</v>
      </c>
      <c r="N1327" s="40"/>
      <c r="O1327" s="40"/>
      <c r="P1327" s="40"/>
      <c r="R1327" s="22"/>
      <c r="S1327" s="22"/>
      <c r="T1327" s="22"/>
      <c r="U1327" s="52">
        <f t="shared" si="1463"/>
        <v>2.7914524593877121E-2</v>
      </c>
      <c r="V1327" s="52">
        <f t="shared" si="1464"/>
        <v>3.9031432154405206</v>
      </c>
      <c r="W1327" s="52">
        <f t="shared" si="1465"/>
        <v>8.8522385291404E-3</v>
      </c>
      <c r="X1327" s="247">
        <f>W1327+V1327+SUM($U$1299:U1327)</f>
        <v>4.1081714905175968</v>
      </c>
      <c r="Y1327" s="104">
        <f>W1327+V1327+SUM($U$1299:U1327)-$X$1299</f>
        <v>4.1069774161424677</v>
      </c>
      <c r="Z1327" s="42"/>
      <c r="AA1327" s="1">
        <f t="shared" si="1474"/>
        <v>4.6970581766422343E-3</v>
      </c>
      <c r="AB1327" s="41">
        <f t="shared" si="1466"/>
        <v>3.2273560848071849E-2</v>
      </c>
      <c r="AC1327" s="48">
        <f t="shared" si="1467"/>
        <v>4.5126446498712305</v>
      </c>
      <c r="AD1327" s="48">
        <f t="shared" si="1468"/>
        <v>0.30355607025086379</v>
      </c>
      <c r="AE1327" s="48">
        <f t="shared" si="1469"/>
        <v>0.43196137267764445</v>
      </c>
      <c r="AF1327" s="48">
        <f t="shared" si="1470"/>
        <v>0.30355607025086373</v>
      </c>
      <c r="AG1327" s="238">
        <f t="shared" si="1471"/>
        <v>0.12840041190240437</v>
      </c>
      <c r="AH1327" s="48">
        <f t="shared" si="1472"/>
        <v>4.8905243763423389E-6</v>
      </c>
      <c r="AI1327" s="48">
        <f>AE1327+AC1327+SUM($AB$1299:AB1327)</f>
        <v>5.4130622402494017</v>
      </c>
      <c r="AJ1327" s="48">
        <f>AE1327+AC1327+SUM($AB$1298:AB1327)-$AI$1299</f>
        <v>5.295470516226505</v>
      </c>
      <c r="AK1327" s="46"/>
      <c r="AL1327" s="86"/>
      <c r="AM1327" s="41"/>
      <c r="AN1327" s="41"/>
      <c r="AO1327" s="41"/>
      <c r="AP1327" s="41"/>
      <c r="AQ1327"/>
      <c r="AR1327" s="41"/>
      <c r="AT1327" s="41"/>
      <c r="AU1327" s="41"/>
      <c r="AW1327" s="22"/>
      <c r="AX1327" s="22"/>
      <c r="AY1327" s="22"/>
      <c r="AZ1327" s="22"/>
      <c r="BA1327" s="22"/>
      <c r="BB1327" s="22"/>
      <c r="BC1327" s="89"/>
      <c r="BD1327" s="89"/>
    </row>
    <row r="1328" spans="4:56" ht="14.4" x14ac:dyDescent="0.3">
      <c r="E1328" s="32">
        <v>40700.568749999999</v>
      </c>
      <c r="F1328" s="21">
        <f t="shared" si="1462"/>
        <v>801.9465277777781</v>
      </c>
      <c r="G1328" s="21">
        <f t="shared" si="1473"/>
        <v>801.9465277777781</v>
      </c>
      <c r="H1328" s="21"/>
      <c r="I1328" s="50">
        <v>1037</v>
      </c>
      <c r="J1328" s="21">
        <v>16390</v>
      </c>
      <c r="K1328" s="21">
        <v>14980</v>
      </c>
      <c r="L1328" s="21">
        <v>16</v>
      </c>
      <c r="M1328" s="124">
        <v>6.15</v>
      </c>
      <c r="N1328" s="40"/>
      <c r="O1328" s="40"/>
      <c r="P1328" s="40"/>
      <c r="R1328" s="22"/>
      <c r="S1328" s="22"/>
      <c r="T1328" s="22"/>
      <c r="U1328" s="52">
        <f t="shared" si="1463"/>
        <v>2.8415301604802882E-2</v>
      </c>
      <c r="V1328" s="52">
        <f t="shared" si="1464"/>
        <v>3.9731642679599761</v>
      </c>
      <c r="W1328" s="52">
        <f t="shared" si="1465"/>
        <v>9.0110446565998346E-3</v>
      </c>
      <c r="X1328" s="247">
        <f>W1328+V1328+SUM($U$1299:U1328)</f>
        <v>4.2067666507693149</v>
      </c>
      <c r="Y1328" s="104">
        <f>W1328+V1328+SUM($U$1299:U1328)-$X$1299</f>
        <v>4.2055725763941858</v>
      </c>
      <c r="Z1328" s="42"/>
      <c r="AA1328" s="1">
        <f t="shared" si="1474"/>
        <v>2.8137993933774713E-3</v>
      </c>
      <c r="AB1328" s="41">
        <f t="shared" si="1466"/>
        <v>3.1089906094974588E-2</v>
      </c>
      <c r="AC1328" s="48">
        <f t="shared" si="1467"/>
        <v>4.3471403439161547</v>
      </c>
      <c r="AD1328" s="48">
        <f t="shared" si="1468"/>
        <v>0.29242294530455254</v>
      </c>
      <c r="AE1328" s="48">
        <f t="shared" si="1469"/>
        <v>0.41611889609654357</v>
      </c>
      <c r="AF1328" s="48">
        <f t="shared" si="1470"/>
        <v>0.29242294530455248</v>
      </c>
      <c r="AG1328" s="238">
        <f t="shared" si="1471"/>
        <v>0.12369123963091613</v>
      </c>
      <c r="AH1328" s="48">
        <f t="shared" si="1472"/>
        <v>4.7111610748942592E-6</v>
      </c>
      <c r="AI1328" s="48">
        <f>AE1328+AC1328+SUM($AB$1299:AB1328)</f>
        <v>5.2628053638081997</v>
      </c>
      <c r="AJ1328" s="48">
        <f>AE1328+AC1328+SUM($AB$1298:AB1328)-$AI$1299</f>
        <v>5.145213639785303</v>
      </c>
      <c r="AK1328" s="46"/>
      <c r="AL1328" s="86"/>
      <c r="AM1328" s="41"/>
      <c r="AN1328" s="41"/>
      <c r="AO1328" s="41"/>
      <c r="AP1328" s="41"/>
      <c r="AQ1328"/>
      <c r="AR1328" s="41"/>
      <c r="AT1328" s="41"/>
      <c r="AU1328" s="41"/>
      <c r="AW1328" s="22"/>
      <c r="AX1328" s="22"/>
      <c r="AY1328" s="22"/>
      <c r="AZ1328" s="22"/>
      <c r="BA1328" s="22"/>
      <c r="BB1328" s="22"/>
      <c r="BC1328" s="89"/>
      <c r="BD1328" s="89"/>
    </row>
    <row r="1329" spans="4:71" ht="14.4" x14ac:dyDescent="0.3">
      <c r="E1329" s="32">
        <v>40749.61041666667</v>
      </c>
      <c r="F1329" s="21">
        <f t="shared" si="1462"/>
        <v>850.98819444444962</v>
      </c>
      <c r="G1329" s="21">
        <f t="shared" si="1473"/>
        <v>850.98819444444962</v>
      </c>
      <c r="H1329" s="21"/>
      <c r="I1329" s="50">
        <v>1037</v>
      </c>
      <c r="J1329" s="21">
        <v>17260</v>
      </c>
      <c r="K1329" s="21">
        <v>16206</v>
      </c>
      <c r="L1329" s="21" t="s">
        <v>196</v>
      </c>
      <c r="M1329" s="124">
        <v>6.15</v>
      </c>
      <c r="N1329" s="40"/>
      <c r="P1329" s="40"/>
      <c r="R1329" s="22"/>
      <c r="S1329" s="22"/>
      <c r="T1329" s="22"/>
      <c r="U1329" s="52">
        <f t="shared" si="1463"/>
        <v>3.0740879693420264E-2</v>
      </c>
      <c r="V1329" s="52">
        <f t="shared" si="1464"/>
        <v>4.2983377921601713</v>
      </c>
      <c r="W1329" s="52">
        <f t="shared" si="1465"/>
        <v>9.7485306879076718E-3</v>
      </c>
      <c r="X1329" s="247">
        <f>W1329+V1329+SUM($U$1299:U1329)</f>
        <v>4.5634185406942382</v>
      </c>
      <c r="Y1329" s="104">
        <f>W1329+V1329+SUM($U$1299:U1329)-$X$1299</f>
        <v>4.5622244663191092</v>
      </c>
      <c r="Z1329" s="42"/>
      <c r="AA1329" s="1">
        <f t="shared" si="1474"/>
        <v>2.7474108867652932E-3</v>
      </c>
      <c r="AB1329" s="41">
        <f t="shared" si="1466"/>
        <v>3.2740193971889035E-2</v>
      </c>
      <c r="AC1329" s="48">
        <f t="shared" si="1467"/>
        <v>4.5778915397189044</v>
      </c>
      <c r="AD1329" s="48">
        <f t="shared" si="1468"/>
        <v>0.30794509066239029</v>
      </c>
      <c r="AE1329" s="48">
        <f t="shared" si="1469"/>
        <v>0.43820696440673235</v>
      </c>
      <c r="AF1329" s="48">
        <f t="shared" si="1470"/>
        <v>0.30794509066239029</v>
      </c>
      <c r="AG1329" s="238">
        <f t="shared" si="1471"/>
        <v>0.13025691250943336</v>
      </c>
      <c r="AH1329" s="48">
        <f t="shared" si="1472"/>
        <v>4.9612349086439856E-6</v>
      </c>
      <c r="AI1329" s="48">
        <f>AE1329+AC1329+SUM($AB$1299:AB1329)</f>
        <v>5.548384821893027</v>
      </c>
      <c r="AJ1329" s="48">
        <f>AE1329+AC1329+SUM($AB$1298:AB1329)-$AI$1299</f>
        <v>5.4307930978701302</v>
      </c>
      <c r="AK1329" s="46"/>
      <c r="AL1329" s="86"/>
      <c r="AM1329" s="41"/>
      <c r="AN1329" s="41"/>
      <c r="AO1329" s="41"/>
      <c r="AP1329" s="41"/>
      <c r="AQ1329"/>
      <c r="AR1329" s="41"/>
      <c r="AT1329" s="41"/>
      <c r="AU1329" s="41"/>
      <c r="AW1329" s="22"/>
      <c r="AX1329" s="22"/>
      <c r="AY1329" s="22"/>
      <c r="AZ1329" s="22"/>
      <c r="BA1329" s="22"/>
      <c r="BB1329" s="22"/>
      <c r="BC1329" s="89"/>
      <c r="BD1329" s="89"/>
    </row>
    <row r="1330" spans="4:71" ht="14.4" x14ac:dyDescent="0.3">
      <c r="E1330" s="32">
        <v>40800.569444444445</v>
      </c>
      <c r="F1330" s="21">
        <f t="shared" si="1462"/>
        <v>901.94722222222481</v>
      </c>
      <c r="G1330" s="21">
        <f t="shared" si="1473"/>
        <v>901.94722222222481</v>
      </c>
      <c r="H1330" s="21"/>
      <c r="I1330" s="50">
        <v>1037</v>
      </c>
      <c r="J1330" s="21">
        <v>18091</v>
      </c>
      <c r="K1330" s="21">
        <v>17182</v>
      </c>
      <c r="L1330" s="21">
        <v>46</v>
      </c>
      <c r="M1330" s="124">
        <v>6.15</v>
      </c>
      <c r="N1330" s="40"/>
      <c r="O1330" s="40"/>
      <c r="P1330" s="40"/>
      <c r="R1330" s="22"/>
      <c r="S1330" s="22"/>
      <c r="T1330" s="22"/>
      <c r="U1330" s="52">
        <f t="shared" si="1463"/>
        <v>3.2592237127751875E-2</v>
      </c>
      <c r="V1330" s="52">
        <f t="shared" si="1464"/>
        <v>4.5572035014745191</v>
      </c>
      <c r="W1330" s="52">
        <f t="shared" si="1465"/>
        <v>1.0335632128818316E-2</v>
      </c>
      <c r="X1330" s="247">
        <f>W1330+V1330+SUM($U$1299:U1330)</f>
        <v>4.8554635885772486</v>
      </c>
      <c r="Y1330" s="104">
        <f>W1330+V1330+SUM($U$1299:U1330)-$X$1299</f>
        <v>4.8542695142021195</v>
      </c>
      <c r="Z1330" s="42"/>
      <c r="AA1330" s="1">
        <f t="shared" si="1474"/>
        <v>5.5445272887385526E-3</v>
      </c>
      <c r="AB1330" s="41">
        <f t="shared" si="1466"/>
        <v>3.4316503426734916E-2</v>
      </c>
      <c r="AC1330" s="48">
        <f t="shared" si="1467"/>
        <v>4.7982987163994606</v>
      </c>
      <c r="AD1330" s="48">
        <f t="shared" si="1468"/>
        <v>0.32277141571108364</v>
      </c>
      <c r="AE1330" s="48">
        <f t="shared" si="1469"/>
        <v>0.45930487793060221</v>
      </c>
      <c r="AF1330" s="48">
        <f t="shared" si="1470"/>
        <v>0.32277141571108353</v>
      </c>
      <c r="AG1330" s="238">
        <f t="shared" si="1471"/>
        <v>0.13652826212098254</v>
      </c>
      <c r="AH1330" s="48">
        <f t="shared" si="1472"/>
        <v>5.2000985360532057E-6</v>
      </c>
      <c r="AI1330" s="48">
        <f>AE1330+AC1330+SUM($AB$1299:AB1330)</f>
        <v>5.8242064155241877</v>
      </c>
      <c r="AJ1330" s="48">
        <f>AE1330+AC1330+SUM($AB$1298:AB1330)-$AI$1299</f>
        <v>5.706614691501291</v>
      </c>
      <c r="AK1330" s="46"/>
      <c r="AL1330" s="86"/>
      <c r="AM1330" s="41"/>
      <c r="AN1330" s="41"/>
      <c r="AO1330" s="41"/>
      <c r="AP1330" s="41"/>
      <c r="AQ1330"/>
      <c r="AR1330" s="41"/>
      <c r="AT1330" s="41"/>
      <c r="AU1330" s="41"/>
      <c r="AW1330" s="22"/>
      <c r="AX1330" s="22"/>
      <c r="AY1330" s="22"/>
      <c r="AZ1330" s="22"/>
      <c r="BA1330" s="22"/>
      <c r="BB1330" s="22"/>
      <c r="BC1330" s="89"/>
      <c r="BD1330" s="89"/>
    </row>
    <row r="1331" spans="4:71" ht="14.4" x14ac:dyDescent="0.3">
      <c r="E1331" s="32">
        <v>40855.449305555558</v>
      </c>
      <c r="F1331" s="21">
        <f t="shared" si="1462"/>
        <v>956.82708333333721</v>
      </c>
      <c r="G1331" s="21">
        <f t="shared" si="1473"/>
        <v>956.82708333333721</v>
      </c>
      <c r="H1331" s="21"/>
      <c r="I1331" s="50">
        <v>1037</v>
      </c>
      <c r="J1331" s="21">
        <v>21604</v>
      </c>
      <c r="K1331" s="21">
        <v>20014</v>
      </c>
      <c r="L1331" s="21">
        <v>13</v>
      </c>
      <c r="M1331" s="124">
        <v>6.15</v>
      </c>
      <c r="N1331" s="40"/>
      <c r="O1331" s="40"/>
      <c r="P1331" s="40"/>
      <c r="R1331" s="22"/>
      <c r="S1331" s="22"/>
      <c r="T1331" s="22"/>
      <c r="U1331" s="52">
        <f t="shared" si="1463"/>
        <v>3.7964208699500998E-2</v>
      </c>
      <c r="V1331" s="52">
        <f t="shared" si="1464"/>
        <v>5.3083384285013988</v>
      </c>
      <c r="W1331" s="52">
        <f t="shared" si="1465"/>
        <v>1.2039188768837722E-2</v>
      </c>
      <c r="X1331" s="247">
        <f>W1331+V1331+SUM($U$1299:U1331)</f>
        <v>5.6462662809436486</v>
      </c>
      <c r="Y1331" s="104">
        <f>W1331+V1331+SUM($U$1299:U1331)-$X$1299</f>
        <v>5.6450722065685195</v>
      </c>
      <c r="Z1331" s="42"/>
      <c r="AA1331" s="1">
        <f t="shared" si="1474"/>
        <v>8.9881023778908831E-3</v>
      </c>
      <c r="AB1331" s="41">
        <f t="shared" si="1466"/>
        <v>4.0980252060758442E-2</v>
      </c>
      <c r="AC1331" s="48">
        <f t="shared" si="1467"/>
        <v>5.7300561311753881</v>
      </c>
      <c r="AD1331" s="48">
        <f t="shared" si="1468"/>
        <v>0.38544876817324913</v>
      </c>
      <c r="AE1331" s="48">
        <f t="shared" si="1469"/>
        <v>0.54849497445208839</v>
      </c>
      <c r="AF1331" s="48">
        <f t="shared" si="1470"/>
        <v>0.38544876817324913</v>
      </c>
      <c r="AG1331" s="238">
        <f t="shared" si="1471"/>
        <v>0.16303999639940897</v>
      </c>
      <c r="AH1331" s="48">
        <f t="shared" si="1472"/>
        <v>6.2098794302633067E-6</v>
      </c>
      <c r="AI1331" s="48">
        <f>AE1331+AC1331+SUM($AB$1299:AB1331)</f>
        <v>6.8861341788823598</v>
      </c>
      <c r="AJ1331" s="48">
        <f>AE1331+AC1331+SUM($AB$1298:AB1331)-$AI$1299</f>
        <v>6.768542454859463</v>
      </c>
      <c r="AK1331" s="46"/>
      <c r="AL1331" s="86"/>
      <c r="AM1331" s="41"/>
      <c r="AN1331" s="41"/>
      <c r="AO1331" s="41"/>
      <c r="AP1331" s="41"/>
      <c r="AQ1331"/>
      <c r="AR1331" s="41"/>
      <c r="AT1331" s="41"/>
      <c r="AU1331" s="41"/>
      <c r="AW1331" s="22"/>
      <c r="AX1331" s="22"/>
      <c r="AY1331" s="22"/>
      <c r="AZ1331" s="22"/>
      <c r="BA1331" s="22"/>
      <c r="BB1331" s="22"/>
      <c r="BC1331" s="89"/>
      <c r="BD1331" s="89"/>
    </row>
    <row r="1332" spans="4:71" ht="14.4" x14ac:dyDescent="0.3">
      <c r="E1332" s="32">
        <v>40945.552777777775</v>
      </c>
      <c r="F1332" s="21">
        <f t="shared" si="1462"/>
        <v>1046.9305555555547</v>
      </c>
      <c r="G1332" s="21">
        <f t="shared" si="1473"/>
        <v>1046.9305555555547</v>
      </c>
      <c r="H1332" s="21"/>
      <c r="I1332" s="50">
        <v>1037</v>
      </c>
      <c r="J1332" s="21">
        <v>23996</v>
      </c>
      <c r="K1332" s="21">
        <v>22903</v>
      </c>
      <c r="L1332" s="21">
        <v>20</v>
      </c>
      <c r="M1332" s="124">
        <v>6.15</v>
      </c>
      <c r="N1332" s="40"/>
      <c r="O1332" s="40"/>
      <c r="P1332" s="40"/>
      <c r="R1332" s="22"/>
      <c r="S1332" s="22"/>
      <c r="T1332" s="22"/>
      <c r="U1332" s="52">
        <f t="shared" si="1463"/>
        <v>4.3444302580427273E-2</v>
      </c>
      <c r="V1332" s="52">
        <f t="shared" si="1464"/>
        <v>6.0745915373222514</v>
      </c>
      <c r="W1332" s="52">
        <f t="shared" si="1465"/>
        <v>1.3777033095467692E-2</v>
      </c>
      <c r="X1332" s="247">
        <f>W1332+V1332+SUM($U$1299:U1332)</f>
        <v>6.4577015366715589</v>
      </c>
      <c r="Y1332" s="104">
        <f>W1332+V1332+SUM($U$1299:U1332)-$X$1299</f>
        <v>6.4565074622964298</v>
      </c>
      <c r="Z1332" s="42"/>
      <c r="AA1332" s="1">
        <f t="shared" si="1474"/>
        <v>1.0071648814156122E-2</v>
      </c>
      <c r="AB1332" s="41">
        <f t="shared" si="1466"/>
        <v>4.5517595280964628E-2</v>
      </c>
      <c r="AC1332" s="48">
        <f t="shared" si="1467"/>
        <v>6.3644893040031763</v>
      </c>
      <c r="AD1332" s="48">
        <f t="shared" si="1468"/>
        <v>0.42812574713410878</v>
      </c>
      <c r="AE1332" s="48">
        <f t="shared" si="1469"/>
        <v>0.60922446801297481</v>
      </c>
      <c r="AF1332" s="48">
        <f t="shared" si="1470"/>
        <v>0.42812574713410861</v>
      </c>
      <c r="AG1332" s="238">
        <f t="shared" si="1471"/>
        <v>0.18109182344011368</v>
      </c>
      <c r="AH1332" s="48">
        <f t="shared" si="1472"/>
        <v>6.8974387524809404E-6</v>
      </c>
      <c r="AI1332" s="48">
        <f>AE1332+AC1332+SUM($AB$1299:AB1332)</f>
        <v>7.6268144405519989</v>
      </c>
      <c r="AJ1332" s="48">
        <f>AE1332+AC1332+SUM($AB$1298:AB1332)-$AI$1299</f>
        <v>7.5092227165291021</v>
      </c>
      <c r="AK1332" s="46"/>
      <c r="AL1332" s="86"/>
      <c r="AM1332" s="41"/>
      <c r="AN1332" s="41"/>
      <c r="AO1332" s="41"/>
      <c r="AP1332" s="41"/>
      <c r="AQ1332"/>
      <c r="AR1332" s="41"/>
      <c r="AT1332" s="41"/>
      <c r="AU1332" s="41"/>
      <c r="AW1332" s="22"/>
      <c r="AX1332" s="22"/>
      <c r="AY1332" s="22"/>
      <c r="AZ1332" s="22"/>
      <c r="BA1332" s="22"/>
      <c r="BB1332" s="22"/>
      <c r="BC1332" s="89"/>
      <c r="BD1332" s="89"/>
    </row>
    <row r="1333" spans="4:71" ht="14.4" x14ac:dyDescent="0.3">
      <c r="E1333" s="32">
        <v>41017.422222222223</v>
      </c>
      <c r="F1333" s="21">
        <f t="shared" si="1462"/>
        <v>1118.8000000000029</v>
      </c>
      <c r="G1333" s="21">
        <f t="shared" si="1473"/>
        <v>1118.8000000000029</v>
      </c>
      <c r="H1333" s="21"/>
      <c r="I1333" s="50">
        <v>1037</v>
      </c>
      <c r="J1333" s="21">
        <v>23997</v>
      </c>
      <c r="K1333" s="21">
        <v>23835</v>
      </c>
      <c r="L1333" s="21">
        <v>6</v>
      </c>
      <c r="M1333" s="124">
        <v>6.15</v>
      </c>
      <c r="N1333" s="40"/>
      <c r="O1333" s="40"/>
      <c r="P1333" s="40"/>
      <c r="R1333" s="22"/>
      <c r="S1333" s="22"/>
      <c r="T1333" s="22"/>
      <c r="U1333" s="52">
        <f t="shared" si="1463"/>
        <v>4.5212197179604591E-2</v>
      </c>
      <c r="V1333" s="52">
        <f t="shared" si="1464"/>
        <v>6.3217870712166899</v>
      </c>
      <c r="W1333" s="52">
        <f t="shared" si="1465"/>
        <v>1.4337666848468428E-2</v>
      </c>
      <c r="X1333" s="247">
        <f>W1333+V1333+SUM($U$1299:U1333)</f>
        <v>6.7506699014986022</v>
      </c>
      <c r="Y1333" s="104">
        <f>W1333+V1333+SUM($U$1299:U1333)-$X$1299</f>
        <v>6.7494758271234732</v>
      </c>
      <c r="Z1333" s="42"/>
      <c r="AA1333" s="1">
        <f t="shared" si="1474"/>
        <v>8.6793543431886912E-3</v>
      </c>
      <c r="AB1333" s="41">
        <f t="shared" si="1466"/>
        <v>4.5519492163581768E-2</v>
      </c>
      <c r="AC1333" s="48">
        <f t="shared" si="1467"/>
        <v>6.3647545352627199</v>
      </c>
      <c r="AD1333" s="48">
        <f t="shared" si="1468"/>
        <v>0.42814358868049707</v>
      </c>
      <c r="AE1333" s="48">
        <f t="shared" si="1469"/>
        <v>0.60924985659723963</v>
      </c>
      <c r="AF1333" s="48">
        <f t="shared" si="1470"/>
        <v>0.42814358868049707</v>
      </c>
      <c r="AG1333" s="238">
        <f t="shared" si="1471"/>
        <v>0.18109937019054881</v>
      </c>
      <c r="AH1333" s="48">
        <f t="shared" si="1472"/>
        <v>6.8977261936691608E-6</v>
      </c>
      <c r="AI1333" s="48">
        <f>AE1333+AC1333+SUM($AB$1299:AB1333)</f>
        <v>7.6726245525593892</v>
      </c>
      <c r="AJ1333" s="48">
        <f>AE1333+AC1333+SUM($AB$1298:AB1333)-$AI$1299</f>
        <v>7.5550328285364925</v>
      </c>
      <c r="AK1333" s="46"/>
      <c r="AL1333" s="86"/>
      <c r="AM1333" s="41"/>
      <c r="AN1333" s="41"/>
      <c r="AO1333" s="41"/>
      <c r="AP1333" s="41"/>
      <c r="AQ1333"/>
      <c r="AR1333" s="41"/>
      <c r="AT1333" s="41"/>
      <c r="AU1333" s="41"/>
      <c r="AW1333" s="22"/>
      <c r="AX1333" s="22"/>
      <c r="AY1333" s="22"/>
      <c r="AZ1333" s="22"/>
      <c r="BA1333" s="22"/>
      <c r="BB1333" s="22"/>
      <c r="BC1333" s="89"/>
      <c r="BD1333" s="89"/>
    </row>
    <row r="1334" spans="4:71" ht="14.4" x14ac:dyDescent="0.3">
      <c r="E1334" s="32">
        <v>41085.604861111111</v>
      </c>
      <c r="F1334" s="21">
        <f t="shared" si="1462"/>
        <v>1186.9826388888905</v>
      </c>
      <c r="G1334" s="21">
        <f t="shared" si="1473"/>
        <v>1186.9826388888905</v>
      </c>
      <c r="H1334" s="21"/>
      <c r="I1334" s="50">
        <v>1037</v>
      </c>
      <c r="J1334" s="21">
        <v>24607</v>
      </c>
      <c r="K1334" s="21">
        <v>24336</v>
      </c>
      <c r="L1334" s="21">
        <v>55</v>
      </c>
      <c r="M1334" s="124">
        <v>6.15</v>
      </c>
      <c r="N1334" s="40"/>
      <c r="O1334" s="40"/>
      <c r="P1334" s="40"/>
      <c r="R1334" s="22"/>
      <c r="S1334" s="22"/>
      <c r="T1334" s="22"/>
      <c r="U1334" s="52">
        <f t="shared" si="1463"/>
        <v>4.6162535370793262E-2</v>
      </c>
      <c r="V1334" s="52">
        <f t="shared" si="1464"/>
        <v>6.4546679322479283</v>
      </c>
      <c r="W1334" s="52">
        <f t="shared" si="1465"/>
        <v>1.4639037567624406E-2</v>
      </c>
      <c r="X1334" s="247">
        <f>W1334+V1334+SUM($U$1299:U1334)</f>
        <v>6.9300146686197905</v>
      </c>
      <c r="Y1334" s="104">
        <f>W1334+V1334+SUM($U$1299:U1334)-$X$1299</f>
        <v>6.9288205942446615</v>
      </c>
      <c r="Z1334" s="42"/>
      <c r="AA1334" s="1">
        <f t="shared" si="1474"/>
        <v>5.5406230070344092E-3</v>
      </c>
      <c r="AB1334" s="41">
        <f t="shared" si="1466"/>
        <v>4.6676590560039026E-2</v>
      </c>
      <c r="AC1334" s="48">
        <f t="shared" si="1467"/>
        <v>6.5265456035841867</v>
      </c>
      <c r="AD1334" s="48">
        <f t="shared" si="1468"/>
        <v>0.43902693197737186</v>
      </c>
      <c r="AE1334" s="48">
        <f t="shared" si="1469"/>
        <v>0.62473689299863622</v>
      </c>
      <c r="AF1334" s="48">
        <f t="shared" si="1470"/>
        <v>0.43902693197737175</v>
      </c>
      <c r="AG1334" s="238">
        <f t="shared" si="1471"/>
        <v>0.18570288795594592</v>
      </c>
      <c r="AH1334" s="48">
        <f t="shared" si="1472"/>
        <v>7.0730653184821861E-6</v>
      </c>
      <c r="AI1334" s="48">
        <f>AE1334+AC1334+SUM($AB$1299:AB1334)</f>
        <v>7.8965792478422916</v>
      </c>
      <c r="AJ1334" s="48">
        <f>AE1334+AC1334+SUM($AB$1298:AB1334)-$AI$1299</f>
        <v>7.7789875238193948</v>
      </c>
      <c r="AK1334" s="46"/>
      <c r="AL1334" s="86"/>
      <c r="AM1334" s="41"/>
      <c r="AN1334" s="41"/>
      <c r="AO1334" s="41"/>
      <c r="AP1334" s="41"/>
      <c r="AQ1334"/>
      <c r="AR1334" s="41"/>
      <c r="AT1334" s="41"/>
      <c r="AU1334" s="41"/>
      <c r="AW1334" s="22"/>
      <c r="AX1334" s="22"/>
      <c r="AY1334" s="22"/>
      <c r="AZ1334" s="22"/>
      <c r="BA1334" s="22"/>
      <c r="BB1334" s="22"/>
      <c r="BC1334" s="89"/>
      <c r="BD1334" s="89"/>
    </row>
    <row r="1335" spans="4:71" ht="14.4" x14ac:dyDescent="0.3">
      <c r="E1335" s="32">
        <v>41131.429861111108</v>
      </c>
      <c r="F1335" s="21">
        <f t="shared" si="1462"/>
        <v>1232.8076388888876</v>
      </c>
      <c r="G1335" s="21">
        <f t="shared" si="1473"/>
        <v>1232.8076388888876</v>
      </c>
      <c r="H1335" s="21"/>
      <c r="I1335" s="50">
        <v>1037</v>
      </c>
      <c r="J1335" s="21">
        <v>25659</v>
      </c>
      <c r="K1335" s="21">
        <v>25350</v>
      </c>
      <c r="L1335" s="21">
        <v>23</v>
      </c>
      <c r="M1335" s="124">
        <v>6.15</v>
      </c>
      <c r="N1335" s="40"/>
      <c r="O1335" s="40"/>
      <c r="P1335" s="40"/>
      <c r="R1335" s="22"/>
      <c r="S1335" s="22"/>
      <c r="T1335" s="22"/>
      <c r="U1335" s="52">
        <f t="shared" si="1463"/>
        <v>4.8085974344576315E-2</v>
      </c>
      <c r="V1335" s="52">
        <f t="shared" si="1464"/>
        <v>6.723612429424926</v>
      </c>
      <c r="W1335" s="52">
        <f t="shared" si="1465"/>
        <v>1.5248997466275421E-2</v>
      </c>
      <c r="X1335" s="247">
        <f>W1335+V1335+SUM($U$1299:U1335)</f>
        <v>7.2476551000400153</v>
      </c>
      <c r="Y1335" s="104">
        <f>W1335+V1335+SUM($U$1299:U1335)-$X$1299</f>
        <v>7.2464610256648863</v>
      </c>
      <c r="Z1335" s="42"/>
      <c r="AA1335" s="1">
        <f t="shared" si="1474"/>
        <v>4.0148691981145047E-3</v>
      </c>
      <c r="AB1335" s="41">
        <f t="shared" si="1466"/>
        <v>4.8672111073273509E-2</v>
      </c>
      <c r="AC1335" s="48">
        <f t="shared" si="1467"/>
        <v>6.8055688886238332</v>
      </c>
      <c r="AD1335" s="48">
        <f t="shared" si="1468"/>
        <v>0.45779623877788367</v>
      </c>
      <c r="AE1335" s="48">
        <f t="shared" si="1469"/>
        <v>0.65144568364497946</v>
      </c>
      <c r="AF1335" s="48">
        <f t="shared" si="1470"/>
        <v>0.45779623877788367</v>
      </c>
      <c r="AG1335" s="238">
        <f t="shared" si="1471"/>
        <v>0.1936420694136472</v>
      </c>
      <c r="AH1335" s="48">
        <f t="shared" si="1472"/>
        <v>7.3754534484876026E-6</v>
      </c>
      <c r="AI1335" s="48">
        <f>AE1335+AC1335+SUM($AB$1299:AB1335)</f>
        <v>8.2509834346015545</v>
      </c>
      <c r="AJ1335" s="48">
        <f>AE1335+AC1335+SUM($AB$1298:AB1335)-$AI$1299</f>
        <v>8.1333917105786568</v>
      </c>
      <c r="AK1335" s="46"/>
      <c r="AL1335" s="86"/>
      <c r="AM1335" s="41"/>
      <c r="AN1335" s="41"/>
      <c r="AO1335" s="41"/>
      <c r="AP1335" s="41"/>
      <c r="AQ1335"/>
      <c r="AR1335" s="41"/>
      <c r="AT1335" s="41"/>
      <c r="AU1335" s="41"/>
      <c r="AW1335" s="22"/>
      <c r="AX1335" s="22"/>
      <c r="AY1335" s="22"/>
      <c r="AZ1335" s="22"/>
      <c r="BA1335" s="22"/>
      <c r="BB1335" s="22"/>
      <c r="BC1335" s="89"/>
      <c r="BD1335" s="89"/>
    </row>
    <row r="1336" spans="4:71" ht="14.4" x14ac:dyDescent="0.3">
      <c r="D1336" s="47" t="s">
        <v>126</v>
      </c>
      <c r="E1336" s="32">
        <v>41158.445138888892</v>
      </c>
      <c r="F1336" s="21">
        <f t="shared" si="1462"/>
        <v>1259.8229166666715</v>
      </c>
      <c r="G1336" s="21">
        <f t="shared" si="1473"/>
        <v>1259.8229166666715</v>
      </c>
      <c r="H1336" s="21"/>
      <c r="I1336" s="50">
        <v>1037</v>
      </c>
      <c r="J1336" s="21">
        <v>25830</v>
      </c>
      <c r="K1336" s="21">
        <v>25676</v>
      </c>
      <c r="L1336" s="21">
        <v>15</v>
      </c>
      <c r="M1336" s="124">
        <v>6.15</v>
      </c>
      <c r="N1336" s="40"/>
      <c r="O1336" s="40"/>
      <c r="P1336" s="40"/>
      <c r="R1336" s="22"/>
      <c r="S1336" s="22"/>
      <c r="T1336" s="22"/>
      <c r="U1336" s="52">
        <f t="shared" si="1463"/>
        <v>4.8704358077764943E-2</v>
      </c>
      <c r="V1336" s="52">
        <f t="shared" si="1464"/>
        <v>6.8100778200360708</v>
      </c>
      <c r="W1336" s="52">
        <f t="shared" si="1465"/>
        <v>1.5445098972153362E-2</v>
      </c>
      <c r="X1336" s="247">
        <f>W1336+V1336+SUM($U$1299:U1336)</f>
        <v>7.383020950234803</v>
      </c>
      <c r="Y1336" s="104">
        <f>W1336+V1336+SUM($U$1299:U1336)-$X$1299</f>
        <v>7.3818268758596739</v>
      </c>
      <c r="Z1336" s="42"/>
      <c r="AA1336" s="1">
        <f t="shared" si="1474"/>
        <v>4.5823589407186357E-3</v>
      </c>
      <c r="AB1336" s="41">
        <f t="shared" si="1466"/>
        <v>4.8996478000804977E-2</v>
      </c>
      <c r="AC1336" s="48">
        <f t="shared" si="1467"/>
        <v>6.850923434005753</v>
      </c>
      <c r="AD1336" s="48">
        <f t="shared" si="1468"/>
        <v>0.46084714321028625</v>
      </c>
      <c r="AE1336" s="48">
        <f t="shared" si="1469"/>
        <v>0.65578713155422341</v>
      </c>
      <c r="AF1336" s="48">
        <f t="shared" si="1470"/>
        <v>0.46084714321028625</v>
      </c>
      <c r="AG1336" s="238">
        <f t="shared" si="1471"/>
        <v>0.19493256373804541</v>
      </c>
      <c r="AH1336" s="48">
        <f t="shared" si="1472"/>
        <v>7.4246058916728935E-6</v>
      </c>
      <c r="AI1336" s="48">
        <f>AE1336+AC1336+SUM($AB$1299:AB1336)</f>
        <v>8.3496759058935233</v>
      </c>
      <c r="AJ1336" s="48">
        <f>AE1336+AC1336+SUM($AB$1298:AB1336)-$AI$1299</f>
        <v>8.2320841818706256</v>
      </c>
      <c r="AK1336" s="46"/>
      <c r="AL1336" s="86"/>
      <c r="AM1336" s="41"/>
      <c r="AN1336" s="41"/>
      <c r="AO1336" s="41"/>
      <c r="AP1336" s="41"/>
      <c r="AQ1336"/>
      <c r="AR1336" s="41"/>
      <c r="AT1336" s="41"/>
      <c r="AU1336" s="41"/>
      <c r="AW1336" s="22"/>
      <c r="AX1336" s="22"/>
      <c r="AY1336" s="22"/>
      <c r="AZ1336" s="22"/>
      <c r="BA1336" s="22"/>
      <c r="BB1336" s="22"/>
      <c r="BC1336" s="89"/>
      <c r="BD1336" s="89"/>
    </row>
    <row r="1337" spans="4:71" ht="14.4" x14ac:dyDescent="0.3">
      <c r="E1337" s="32">
        <v>41192.560416666667</v>
      </c>
      <c r="F1337" s="21">
        <f t="shared" si="1462"/>
        <v>1293.9381944444467</v>
      </c>
      <c r="G1337" s="21">
        <f t="shared" si="1473"/>
        <v>1293.9381944444467</v>
      </c>
      <c r="H1337" s="21"/>
      <c r="I1337" s="50">
        <v>1037</v>
      </c>
      <c r="J1337" s="21">
        <v>2345</v>
      </c>
      <c r="K1337" s="21">
        <v>71.599999999999994</v>
      </c>
      <c r="L1337" s="21">
        <v>26</v>
      </c>
      <c r="M1337" s="124">
        <v>6.15</v>
      </c>
      <c r="N1337" s="40"/>
      <c r="O1337" s="40"/>
      <c r="P1337" s="40"/>
      <c r="R1337" s="22"/>
      <c r="S1337" s="22"/>
      <c r="T1337" s="22"/>
      <c r="U1337" s="52">
        <f t="shared" si="1463"/>
        <v>1.3581679538744235E-4</v>
      </c>
      <c r="V1337" s="52">
        <f t="shared" si="1464"/>
        <v>1.899055818330669E-2</v>
      </c>
      <c r="W1337" s="52">
        <f t="shared" si="1465"/>
        <v>4.3070146689756214E-5</v>
      </c>
      <c r="X1337" s="250">
        <f>W1337+V1337+SUM($U$1337:U1337)</f>
        <v>1.9169445125383891E-2</v>
      </c>
      <c r="Y1337" s="256">
        <f>W1337+V1337+SUM($U$1337:U1337)+$Y$1336-$X$1337</f>
        <v>7.3818268758596739</v>
      </c>
      <c r="Z1337" s="42"/>
      <c r="AA1337" s="1">
        <f t="shared" si="1474"/>
        <v>4.4099343748638343E-3</v>
      </c>
      <c r="AB1337" s="41">
        <f t="shared" si="1466"/>
        <v>4.4481897372004517E-3</v>
      </c>
      <c r="AC1337" s="48">
        <f t="shared" si="1467"/>
        <v>0.62196730362924857</v>
      </c>
      <c r="AD1337" s="48">
        <f t="shared" si="1468"/>
        <v>4.1838426280608645E-2</v>
      </c>
      <c r="AE1337" s="48">
        <f t="shared" si="1469"/>
        <v>5.9536230100451178E-2</v>
      </c>
      <c r="AF1337" s="48">
        <f t="shared" si="1470"/>
        <v>4.1838426280608645E-2</v>
      </c>
      <c r="AG1337" s="238">
        <f t="shared" si="1471"/>
        <v>1.7697129770256156E-2</v>
      </c>
      <c r="AH1337" s="48">
        <f t="shared" si="1472"/>
        <v>6.7404958637138743E-7</v>
      </c>
      <c r="AI1337" s="84">
        <f>AE1337+AC1337+SUM($AB$1337:AB1337)</f>
        <v>0.68595172346690014</v>
      </c>
      <c r="AJ1337" s="84">
        <f>AE1337+AC1337+SUM($AB$1337:AB1337)+$AJ$1336-$AI$1337</f>
        <v>8.2320841818706256</v>
      </c>
      <c r="AK1337" s="46"/>
      <c r="AL1337" s="86"/>
      <c r="AM1337" s="41"/>
      <c r="AN1337" s="41"/>
      <c r="AO1337" s="41"/>
      <c r="AP1337" s="41"/>
      <c r="AQ1337"/>
      <c r="AR1337" s="41"/>
      <c r="AT1337" s="41"/>
      <c r="AU1337" s="41"/>
      <c r="AW1337" s="22"/>
      <c r="AX1337" s="22"/>
      <c r="AY1337" s="22"/>
      <c r="AZ1337" s="22"/>
      <c r="BA1337" s="22"/>
      <c r="BB1337" s="22"/>
      <c r="BC1337" s="89"/>
      <c r="BD1337" s="89"/>
    </row>
    <row r="1338" spans="4:71" ht="14.4" x14ac:dyDescent="0.3">
      <c r="E1338" s="32">
        <v>41211.569444444445</v>
      </c>
      <c r="F1338" s="21">
        <f t="shared" si="1462"/>
        <v>1312.9472222222248</v>
      </c>
      <c r="G1338" s="21">
        <f t="shared" si="1473"/>
        <v>1312.9472222222248</v>
      </c>
      <c r="H1338" s="21"/>
      <c r="I1338" s="50">
        <v>1037</v>
      </c>
      <c r="J1338" s="21">
        <v>8190</v>
      </c>
      <c r="K1338" s="21">
        <v>684</v>
      </c>
      <c r="L1338" s="21">
        <v>55</v>
      </c>
      <c r="M1338" s="124">
        <v>6.15</v>
      </c>
      <c r="N1338" s="40"/>
      <c r="O1338" s="40"/>
      <c r="P1338" s="40"/>
      <c r="R1338" s="22"/>
      <c r="S1338" s="22"/>
      <c r="T1338" s="22"/>
      <c r="U1338" s="52">
        <f t="shared" si="1463"/>
        <v>1.297467710125846E-3</v>
      </c>
      <c r="V1338" s="52">
        <f t="shared" si="1464"/>
        <v>0.18141818152767847</v>
      </c>
      <c r="W1338" s="52">
        <f t="shared" si="1465"/>
        <v>4.1145223932672139E-4</v>
      </c>
      <c r="X1338" s="247">
        <f>W1338+V1338+SUM($U$1337:U1338)</f>
        <v>0.18326291827251848</v>
      </c>
      <c r="Y1338" s="104">
        <f>W1338+V1338+SUM($U$1337:U1338)+$Y$1336-$X$1337</f>
        <v>7.5459203490068081</v>
      </c>
      <c r="Z1338" s="42"/>
      <c r="AA1338" s="1">
        <f t="shared" si="1474"/>
        <v>3.1350414350361619E-3</v>
      </c>
      <c r="AB1338" s="41">
        <f t="shared" si="1466"/>
        <v>1.5535468634401578E-2</v>
      </c>
      <c r="AC1338" s="48">
        <f t="shared" si="1467"/>
        <v>2.1722440156603606</v>
      </c>
      <c r="AD1338" s="48">
        <f t="shared" si="1468"/>
        <v>0.14612226492033467</v>
      </c>
      <c r="AE1338" s="48">
        <f t="shared" si="1469"/>
        <v>0.2079325051269488</v>
      </c>
      <c r="AF1338" s="48">
        <f t="shared" si="1470"/>
        <v>0.14612226492033462</v>
      </c>
      <c r="AG1338" s="238">
        <f t="shared" si="1471"/>
        <v>6.180788606328267E-2</v>
      </c>
      <c r="AH1338" s="48">
        <f t="shared" si="1472"/>
        <v>2.3541433315060384E-6</v>
      </c>
      <c r="AI1338" s="48">
        <f>AE1338+AC1338+SUM($AB$1337:AB1338)</f>
        <v>2.4001601791589113</v>
      </c>
      <c r="AJ1338" s="48">
        <f>AE1338+AC1338+SUM($AB$1337:AB1338)+$AJ$1336-$AI$1337</f>
        <v>9.946292637562637</v>
      </c>
      <c r="AK1338" s="46"/>
      <c r="AL1338" s="86"/>
      <c r="AM1338" s="41"/>
      <c r="AN1338" s="41"/>
      <c r="AO1338" s="41"/>
      <c r="AP1338" s="41"/>
      <c r="AQ1338"/>
      <c r="AR1338" s="41"/>
      <c r="AT1338" s="41"/>
      <c r="AU1338" s="41"/>
      <c r="AW1338" s="22"/>
      <c r="AX1338" s="22"/>
      <c r="AY1338" s="22"/>
      <c r="AZ1338" s="22"/>
      <c r="BA1338" s="22"/>
      <c r="BB1338" s="22"/>
      <c r="BC1338" s="89"/>
      <c r="BD1338" s="89"/>
    </row>
    <row r="1339" spans="4:71" ht="14.4" x14ac:dyDescent="0.3">
      <c r="E1339" s="32">
        <v>41246.421527777777</v>
      </c>
      <c r="F1339" s="21">
        <f t="shared" si="1462"/>
        <v>1347.7993055555562</v>
      </c>
      <c r="G1339" s="21">
        <f t="shared" si="1473"/>
        <v>1347.7993055555562</v>
      </c>
      <c r="H1339" s="21"/>
      <c r="I1339" s="50">
        <v>1037</v>
      </c>
      <c r="J1339" s="21">
        <v>9094</v>
      </c>
      <c r="K1339" s="21">
        <v>1546</v>
      </c>
      <c r="L1339" s="21">
        <v>10</v>
      </c>
      <c r="M1339" s="124">
        <v>6.15</v>
      </c>
      <c r="N1339" s="40"/>
      <c r="O1339" s="40"/>
      <c r="P1339" s="40"/>
      <c r="R1339" s="22"/>
      <c r="S1339" s="22"/>
      <c r="T1339" s="22"/>
      <c r="U1339" s="52">
        <f t="shared" si="1463"/>
        <v>2.9325805261031551E-3</v>
      </c>
      <c r="V1339" s="52">
        <f t="shared" si="1464"/>
        <v>0.41004752725408028</v>
      </c>
      <c r="W1339" s="52">
        <f t="shared" si="1465"/>
        <v>9.299783070162446E-4</v>
      </c>
      <c r="X1339" s="247">
        <f>W1339+V1339+SUM($U$1337:U1339)</f>
        <v>0.41534337059271298</v>
      </c>
      <c r="Y1339" s="104">
        <f>W1339+V1339+SUM($U$1337:U1339)+$Y$1336-$X$1337</f>
        <v>7.7780008013270026</v>
      </c>
      <c r="Z1339" s="42"/>
      <c r="AA1339" s="1">
        <f t="shared" si="1474"/>
        <v>4.6977593889480918E-3</v>
      </c>
      <c r="AB1339" s="41">
        <f t="shared" si="1466"/>
        <v>1.7250250520298896E-2</v>
      </c>
      <c r="AC1339" s="48">
        <f t="shared" si="1467"/>
        <v>2.4120130742875845</v>
      </c>
      <c r="AD1339" s="48">
        <f t="shared" si="1468"/>
        <v>0.16225102285537527</v>
      </c>
      <c r="AE1339" s="48">
        <f t="shared" si="1469"/>
        <v>0.23088378530213341</v>
      </c>
      <c r="AF1339" s="48">
        <f t="shared" si="1470"/>
        <v>0.16225102285537521</v>
      </c>
      <c r="AG1339" s="238">
        <f t="shared" si="1471"/>
        <v>6.8630148456592502E-2</v>
      </c>
      <c r="AH1339" s="48">
        <f t="shared" si="1472"/>
        <v>2.6139901656551788E-6</v>
      </c>
      <c r="AI1339" s="48">
        <f>AE1339+AC1339+SUM($AB$1337:AB1339)</f>
        <v>2.6801307684816189</v>
      </c>
      <c r="AJ1339" s="48">
        <f>AE1339+AC1339+SUM($AB$1337:AB1339)+$AJ$1336-$AI$1337</f>
        <v>10.226263226885344</v>
      </c>
      <c r="AK1339" s="46"/>
      <c r="AL1339" s="86"/>
      <c r="AM1339" s="41"/>
      <c r="AN1339" s="41"/>
      <c r="AO1339" s="41"/>
      <c r="AP1339" s="41"/>
      <c r="AQ1339"/>
      <c r="AR1339" s="41"/>
      <c r="AT1339" s="41"/>
      <c r="AU1339" s="41"/>
      <c r="AW1339" s="22"/>
      <c r="AX1339" s="22"/>
      <c r="AY1339" s="22"/>
      <c r="AZ1339" s="22"/>
      <c r="BA1339" s="22"/>
      <c r="BB1339" s="22"/>
      <c r="BC1339" s="89"/>
      <c r="BD1339" s="89"/>
    </row>
    <row r="1340" spans="4:71" ht="14.4" x14ac:dyDescent="0.3">
      <c r="E1340" s="32">
        <v>41277.629166666666</v>
      </c>
      <c r="F1340" s="21">
        <f t="shared" si="1462"/>
        <v>1379.0069444444453</v>
      </c>
      <c r="G1340" s="21">
        <f t="shared" si="1473"/>
        <v>1379.0069444444453</v>
      </c>
      <c r="H1340" s="21"/>
      <c r="I1340" s="50">
        <v>1037</v>
      </c>
      <c r="J1340" s="21">
        <v>9832</v>
      </c>
      <c r="K1340" s="21">
        <v>2270</v>
      </c>
      <c r="L1340" s="21">
        <v>59</v>
      </c>
      <c r="M1340" s="124">
        <v>6.15</v>
      </c>
      <c r="N1340" s="40"/>
      <c r="O1340" s="40"/>
      <c r="P1340" s="40"/>
      <c r="R1340" s="22"/>
      <c r="S1340" s="22"/>
      <c r="T1340" s="22"/>
      <c r="U1340" s="52">
        <f t="shared" si="1463"/>
        <v>4.3059235409147233E-3</v>
      </c>
      <c r="V1340" s="52">
        <f t="shared" si="1464"/>
        <v>0.60207495916349429</v>
      </c>
      <c r="W1340" s="52">
        <f t="shared" si="1465"/>
        <v>1.3654920808065173E-3</v>
      </c>
      <c r="X1340" s="247">
        <f>W1340+V1340+SUM($U$1337:U1340)</f>
        <v>0.61211223981683194</v>
      </c>
      <c r="Y1340" s="104">
        <f>W1340+V1340+SUM($U$1337:U1340)+$Y$1336-$X$1337</f>
        <v>7.9747696705511215</v>
      </c>
      <c r="Z1340" s="42"/>
      <c r="AA1340" s="1">
        <f t="shared" si="1474"/>
        <v>6.8883790089245903E-3</v>
      </c>
      <c r="AB1340" s="41">
        <f t="shared" si="1466"/>
        <v>1.8650149891750466E-2</v>
      </c>
      <c r="AC1340" s="48">
        <f t="shared" si="1467"/>
        <v>2.6077537438306062</v>
      </c>
      <c r="AD1340" s="48">
        <f t="shared" si="1468"/>
        <v>0.17541808408995488</v>
      </c>
      <c r="AE1340" s="48">
        <f t="shared" si="1469"/>
        <v>0.24962056048939693</v>
      </c>
      <c r="AF1340" s="48">
        <f t="shared" si="1470"/>
        <v>0.17541808408995482</v>
      </c>
      <c r="AG1340" s="238">
        <f t="shared" si="1471"/>
        <v>7.419965027767951E-2</v>
      </c>
      <c r="AH1340" s="48">
        <f t="shared" si="1472"/>
        <v>2.8261217625601186E-6</v>
      </c>
      <c r="AI1340" s="48">
        <f>AE1340+AC1340+SUM($AB$1337:AB1340)</f>
        <v>2.9132583631036546</v>
      </c>
      <c r="AJ1340" s="48">
        <f>AE1340+AC1340+SUM($AB$1337:AB1340)+$AJ$1336-$AI$1337</f>
        <v>10.45939082150738</v>
      </c>
      <c r="AK1340" s="46"/>
      <c r="AL1340" s="86"/>
      <c r="AM1340" s="41"/>
      <c r="AN1340" s="41"/>
      <c r="AO1340" s="41"/>
      <c r="AP1340" s="41"/>
      <c r="AQ1340"/>
      <c r="AR1340" s="41"/>
      <c r="AT1340" s="41"/>
      <c r="AU1340" s="41"/>
      <c r="AW1340" s="22"/>
      <c r="AX1340" s="22"/>
      <c r="AY1340" s="22"/>
      <c r="AZ1340" s="22"/>
      <c r="BA1340" s="22"/>
      <c r="BB1340" s="22"/>
      <c r="BC1340" s="89"/>
      <c r="BD1340" s="89"/>
    </row>
    <row r="1341" spans="4:71" ht="14.4" x14ac:dyDescent="0.3">
      <c r="E1341" s="32">
        <v>41331.420138888891</v>
      </c>
      <c r="F1341" s="21">
        <f t="shared" si="1462"/>
        <v>1432.7979166666701</v>
      </c>
      <c r="G1341" s="21">
        <f t="shared" si="1473"/>
        <v>1432.7979166666701</v>
      </c>
      <c r="H1341" s="21"/>
      <c r="I1341" s="50">
        <v>1037</v>
      </c>
      <c r="J1341" s="21">
        <v>9753</v>
      </c>
      <c r="K1341" s="21">
        <v>3140</v>
      </c>
      <c r="L1341" s="21">
        <v>10</v>
      </c>
      <c r="M1341" s="124">
        <v>6.15</v>
      </c>
      <c r="N1341" s="40"/>
      <c r="O1341" s="40"/>
      <c r="P1341" s="40"/>
      <c r="R1341" s="22"/>
      <c r="S1341" s="22"/>
      <c r="T1341" s="22"/>
      <c r="U1341" s="52">
        <f t="shared" si="1463"/>
        <v>5.9562114178291761E-3</v>
      </c>
      <c r="V1341" s="52">
        <f t="shared" si="1464"/>
        <v>0.83282615496624324</v>
      </c>
      <c r="W1341" s="52">
        <f t="shared" si="1465"/>
        <v>1.8888304553887506E-3</v>
      </c>
      <c r="X1341" s="247">
        <f>W1341+V1341+SUM($U$1337:U1341)</f>
        <v>0.84934298541199238</v>
      </c>
      <c r="Y1341" s="104">
        <f>W1341+V1341+SUM($U$1337:U1341)+$Y$1336-$X$1337</f>
        <v>8.2120004161462834</v>
      </c>
      <c r="Z1341" s="42"/>
      <c r="AA1341" s="1">
        <f t="shared" si="1474"/>
        <v>5.5434134196106636E-3</v>
      </c>
      <c r="AB1341" s="41">
        <f t="shared" si="1466"/>
        <v>1.8500296164996165E-2</v>
      </c>
      <c r="AC1341" s="48">
        <f t="shared" si="1467"/>
        <v>2.5868004743266786</v>
      </c>
      <c r="AD1341" s="48">
        <f t="shared" si="1468"/>
        <v>0.17400860192527765</v>
      </c>
      <c r="AE1341" s="48">
        <f t="shared" si="1469"/>
        <v>0.2476148623324948</v>
      </c>
      <c r="AF1341" s="48">
        <f t="shared" si="1470"/>
        <v>0.17400860192527765</v>
      </c>
      <c r="AG1341" s="238">
        <f t="shared" si="1471"/>
        <v>7.3603456993308433E-2</v>
      </c>
      <c r="AH1341" s="48">
        <f t="shared" si="1472"/>
        <v>2.8034139086908915E-6</v>
      </c>
      <c r="AI1341" s="48">
        <f>AE1341+AC1341+SUM($AB$1337:AB1341)</f>
        <v>2.9087996916078209</v>
      </c>
      <c r="AJ1341" s="48">
        <f>AE1341+AC1341+SUM($AB$1337:AB1341)+$AJ$1336-$AI$1337</f>
        <v>10.454932150011548</v>
      </c>
      <c r="AK1341" s="46"/>
      <c r="AL1341" s="86"/>
      <c r="AM1341" s="41"/>
      <c r="AN1341" s="41"/>
      <c r="AO1341" s="41"/>
      <c r="AP1341" s="41"/>
      <c r="AQ1341"/>
      <c r="AR1341" s="41"/>
      <c r="AT1341" s="41"/>
      <c r="AU1341" s="41"/>
      <c r="AW1341" s="22"/>
      <c r="AX1341" s="22"/>
      <c r="AY1341" s="22"/>
      <c r="AZ1341" s="22"/>
      <c r="BA1341" s="22"/>
      <c r="BB1341" s="22"/>
      <c r="BC1341" s="89"/>
      <c r="BD1341" s="89"/>
    </row>
    <row r="1342" spans="4:71" ht="14.4" x14ac:dyDescent="0.3">
      <c r="E1342" s="32">
        <v>41360.449305555558</v>
      </c>
      <c r="F1342" s="21">
        <f t="shared" si="1462"/>
        <v>1461.8270833333372</v>
      </c>
      <c r="G1342" s="21">
        <f t="shared" si="1473"/>
        <v>1461.8270833333372</v>
      </c>
      <c r="H1342" s="21"/>
      <c r="I1342" s="50">
        <v>1037</v>
      </c>
      <c r="J1342" s="21">
        <v>11072</v>
      </c>
      <c r="K1342" s="21">
        <v>4104</v>
      </c>
      <c r="L1342" s="21">
        <v>20</v>
      </c>
      <c r="M1342" s="124">
        <v>6.15</v>
      </c>
      <c r="N1342" s="40"/>
      <c r="O1342" s="40"/>
      <c r="P1342" s="40"/>
      <c r="R1342" s="22"/>
      <c r="S1342" s="22"/>
      <c r="T1342" s="22"/>
      <c r="U1342" s="52">
        <f t="shared" si="1463"/>
        <v>7.7848062607550764E-3</v>
      </c>
      <c r="V1342" s="52">
        <f t="shared" si="1464"/>
        <v>1.0885090891660707</v>
      </c>
      <c r="W1342" s="52">
        <f t="shared" si="1465"/>
        <v>2.468713435960329E-3</v>
      </c>
      <c r="X1342" s="247">
        <f>W1342+V1342+SUM($U$1337:U1342)</f>
        <v>1.1133906088531464</v>
      </c>
      <c r="Y1342" s="104">
        <f>W1342+V1342+SUM($U$1337:U1342)+$Y$1336-$X$1337</f>
        <v>8.4760480395874378</v>
      </c>
      <c r="Z1342" s="42"/>
      <c r="AA1342" s="1">
        <f t="shared" si="1474"/>
        <v>5.8047141563245244E-3</v>
      </c>
      <c r="AB1342" s="41">
        <f t="shared" si="1466"/>
        <v>2.1002284337007848E-2</v>
      </c>
      <c r="AC1342" s="48">
        <f t="shared" si="1467"/>
        <v>2.9366405056644092</v>
      </c>
      <c r="AD1342" s="48">
        <f t="shared" si="1468"/>
        <v>0.19754160161147075</v>
      </c>
      <c r="AE1342" s="48">
        <f t="shared" si="1469"/>
        <v>0.28110240497748201</v>
      </c>
      <c r="AF1342" s="48">
        <f t="shared" si="1470"/>
        <v>0.19754160161147072</v>
      </c>
      <c r="AG1342" s="238">
        <f t="shared" si="1471"/>
        <v>8.3557620817175313E-2</v>
      </c>
      <c r="AH1342" s="48">
        <f t="shared" si="1472"/>
        <v>3.182548835950533E-6</v>
      </c>
      <c r="AI1342" s="48">
        <f>AE1342+AC1342+SUM($AB$1337:AB1342)</f>
        <v>3.3131295499275466</v>
      </c>
      <c r="AJ1342" s="48">
        <f>AE1342+AC1342+SUM($AB$1337:AB1342)+$AJ$1336-$AI$1337</f>
        <v>10.859262008331273</v>
      </c>
      <c r="AK1342" s="46"/>
      <c r="AL1342" s="120">
        <f>LINEST(AJ1338:AJ1342,G1338:G1342,TRUE,TRUE)*120</f>
        <v>0.62357797731560627</v>
      </c>
      <c r="AM1342" s="25">
        <v>-6.5526866193082558</v>
      </c>
      <c r="AN1342" s="25">
        <v>0.37835000337386043</v>
      </c>
      <c r="AQ1342"/>
      <c r="AR1342" s="25">
        <v>-61.189296467820014</v>
      </c>
      <c r="AS1342" s="25">
        <v>0.2664980322492212</v>
      </c>
      <c r="AW1342" s="22"/>
      <c r="AX1342" s="22"/>
      <c r="AY1342" s="22"/>
      <c r="AZ1342" s="22"/>
      <c r="BA1342" s="22"/>
      <c r="BB1342" s="22"/>
      <c r="BC1342" s="89"/>
      <c r="BD1342" s="89"/>
    </row>
    <row r="1343" spans="4:71" ht="14.4" x14ac:dyDescent="0.3">
      <c r="E1343" s="32">
        <v>41409.616666666669</v>
      </c>
      <c r="F1343" s="21">
        <f t="shared" si="1462"/>
        <v>1510.9944444444482</v>
      </c>
      <c r="G1343" s="21"/>
      <c r="H1343" s="21"/>
      <c r="I1343" s="21"/>
      <c r="L1343" s="21"/>
      <c r="M1343" s="124"/>
      <c r="N1343" s="40"/>
      <c r="O1343" s="40"/>
      <c r="P1343" s="40"/>
      <c r="R1343" s="22"/>
      <c r="S1343" s="22"/>
      <c r="T1343" s="22"/>
      <c r="U1343" s="52"/>
      <c r="V1343" s="52"/>
      <c r="W1343" s="52"/>
      <c r="X1343" s="247"/>
      <c r="Y1343" s="257">
        <f>LINEST(Y1340:Y1342,G1340:G1342)*(F1343-F1342)+Y1342</f>
        <v>8.7634876773776167</v>
      </c>
      <c r="Z1343" s="42"/>
      <c r="AA1343" s="1">
        <f t="shared" si="1474"/>
        <v>6.1097421947665853E-3</v>
      </c>
      <c r="AB1343" s="41"/>
      <c r="AC1343" s="48"/>
      <c r="AD1343" s="48"/>
      <c r="AE1343" s="48"/>
      <c r="AF1343" s="48"/>
      <c r="AG1343" s="238"/>
      <c r="AH1343" s="48"/>
      <c r="AI1343" s="48"/>
      <c r="AJ1343" s="88">
        <f>LINEST(AJ1340:AJ1342,G1340:G1342)*(F1343-F1342)+AJ1342</f>
        <v>11.066296240535063</v>
      </c>
      <c r="AK1343" s="46"/>
      <c r="AL1343" s="86"/>
      <c r="AQ1343"/>
      <c r="AW1343" s="22"/>
      <c r="AX1343" s="22"/>
      <c r="AY1343" s="22"/>
      <c r="AZ1343" s="22"/>
      <c r="BA1343" s="22"/>
      <c r="BB1343" s="22"/>
      <c r="BC1343" s="89"/>
      <c r="BD1343" s="89"/>
    </row>
    <row r="1344" spans="4:71" ht="14.4" x14ac:dyDescent="0.3">
      <c r="E1344" s="32"/>
      <c r="F1344" s="21"/>
      <c r="G1344" s="21"/>
      <c r="H1344" s="21"/>
      <c r="I1344" s="21"/>
      <c r="L1344" s="21"/>
      <c r="M1344" s="21"/>
      <c r="N1344" s="40"/>
      <c r="O1344" s="40"/>
      <c r="P1344" s="40"/>
      <c r="R1344" s="22"/>
      <c r="S1344" s="22"/>
      <c r="T1344" s="22"/>
      <c r="U1344" s="52"/>
      <c r="V1344" s="52"/>
      <c r="W1344" s="52"/>
      <c r="X1344" s="247"/>
      <c r="Y1344" s="104"/>
      <c r="Z1344" s="42"/>
      <c r="AA1344" s="42"/>
      <c r="AB1344" s="41"/>
      <c r="AC1344" s="48"/>
      <c r="AD1344" s="48"/>
      <c r="AE1344" s="48"/>
      <c r="AF1344" s="48"/>
      <c r="AG1344" s="238"/>
      <c r="AH1344" s="48"/>
      <c r="AI1344" s="48"/>
      <c r="AJ1344" s="48"/>
      <c r="AK1344" s="46"/>
      <c r="AL1344" s="86"/>
      <c r="AM1344" s="41"/>
      <c r="AN1344" s="41"/>
      <c r="AO1344" s="41"/>
      <c r="AP1344" s="41"/>
      <c r="AQ1344"/>
      <c r="AR1344" s="41"/>
      <c r="AT1344" s="41"/>
      <c r="AU1344" s="41"/>
      <c r="AW1344" s="22"/>
      <c r="AX1344" s="22"/>
      <c r="AY1344" s="22"/>
      <c r="AZ1344" s="22"/>
      <c r="BA1344" s="22"/>
      <c r="BB1344" s="22"/>
      <c r="BC1344" s="89"/>
      <c r="BD1344" s="89"/>
      <c r="BQ1344" s="89"/>
      <c r="BR1344" s="89"/>
      <c r="BS1344" s="89"/>
    </row>
    <row r="1345" spans="4:92" ht="14.4" x14ac:dyDescent="0.3">
      <c r="D1345" s="22" t="s">
        <v>195</v>
      </c>
      <c r="E1345" s="32">
        <v>41408.4375</v>
      </c>
      <c r="F1345" s="21">
        <f t="shared" ref="F1345:F1361" si="1475">E1345-E$1299</f>
        <v>1509.8152777777796</v>
      </c>
      <c r="G1345" s="21"/>
      <c r="H1345" s="21"/>
      <c r="I1345" s="21"/>
      <c r="L1345" s="21"/>
      <c r="M1345" s="124"/>
      <c r="N1345" s="40"/>
      <c r="O1345" s="1" t="s">
        <v>360</v>
      </c>
      <c r="P1345" s="40">
        <v>12.401292218225551</v>
      </c>
      <c r="R1345" s="22"/>
      <c r="S1345" s="22"/>
      <c r="T1345" s="22"/>
      <c r="U1345" s="52"/>
      <c r="V1345" s="52"/>
      <c r="W1345" s="52"/>
      <c r="X1345" s="247"/>
      <c r="Y1345" s="104"/>
      <c r="Z1345" s="42"/>
      <c r="AA1345" s="42"/>
      <c r="AB1345" s="41"/>
      <c r="AC1345" s="48"/>
      <c r="AD1345" s="48"/>
      <c r="AE1345" s="48"/>
      <c r="AF1345" s="48"/>
      <c r="AG1345" s="238"/>
      <c r="AH1345" s="48"/>
      <c r="AI1345" s="48"/>
      <c r="AJ1345" s="48"/>
      <c r="AK1345" s="46"/>
      <c r="AL1345" s="86"/>
      <c r="AM1345" s="41"/>
      <c r="AN1345" s="41"/>
      <c r="AO1345" s="41"/>
      <c r="AP1345" s="41"/>
      <c r="AQ1345"/>
      <c r="AR1345" s="41"/>
      <c r="AT1345" s="41"/>
      <c r="AU1345" s="41"/>
      <c r="AW1345" s="22"/>
      <c r="AX1345" s="22"/>
      <c r="AY1345" s="22"/>
      <c r="AZ1345" s="22"/>
      <c r="BA1345" s="22"/>
      <c r="BB1345" s="22"/>
      <c r="BC1345" s="89"/>
      <c r="BD1345" s="89"/>
      <c r="CM1345" s="89">
        <f>CH1345/$P$1345</f>
        <v>0</v>
      </c>
      <c r="CN1345" s="89">
        <f>CI1345/$P$1345</f>
        <v>0</v>
      </c>
    </row>
    <row r="1346" spans="4:92" ht="14.4" x14ac:dyDescent="0.3">
      <c r="E1346" s="32">
        <v>41409.616666666669</v>
      </c>
      <c r="F1346" s="21">
        <f t="shared" si="1475"/>
        <v>1510.9944444444482</v>
      </c>
      <c r="G1346" s="21">
        <f t="shared" ref="G1346:G1361" si="1476">E1346-E$1346</f>
        <v>0</v>
      </c>
      <c r="H1346" s="21"/>
      <c r="I1346" s="50">
        <v>1037</v>
      </c>
      <c r="J1346" s="21">
        <v>2042</v>
      </c>
      <c r="K1346" s="21">
        <v>96.6</v>
      </c>
      <c r="L1346" s="21">
        <v>21</v>
      </c>
      <c r="M1346" s="124">
        <v>6.15</v>
      </c>
      <c r="N1346" s="40"/>
      <c r="R1346" s="22"/>
      <c r="S1346" s="22"/>
      <c r="T1346" s="22"/>
      <c r="U1346" s="52">
        <f t="shared" ref="U1346:U1371" si="1477">($A$5*I1346/1000/$A$3*K1346)/$P$1298</f>
        <v>1.832388608160186E-4</v>
      </c>
      <c r="V1346" s="52">
        <f t="shared" ref="V1346:V1371" si="1478">($T$1298*I1346/1000/$A$3*K1346)/$P$1298</f>
        <v>2.5621339671891431E-2</v>
      </c>
      <c r="W1346" s="52">
        <f t="shared" ref="W1346:W1371" si="1479">($A$36*$R$1298*K1346*I1346/1000000)/$P$1298</f>
        <v>5.8108605729475564E-5</v>
      </c>
      <c r="X1346" s="247">
        <f>W1346+V1346+SUM($U$1346:U1346)</f>
        <v>2.5862687138436924E-2</v>
      </c>
      <c r="Y1346" s="258">
        <v>0</v>
      </c>
      <c r="Z1346" s="42"/>
      <c r="AA1346" s="42"/>
      <c r="AB1346" s="41">
        <f t="shared" ref="AB1346:AB1371" si="1480">($A$5*I1346/1000/$A$3*J1346)/$P$1298</f>
        <v>3.8734343042061076E-3</v>
      </c>
      <c r="AC1346" s="48">
        <f t="shared" ref="AC1346:AC1371" si="1481">($T$1298*I1346/1000/$A$3*J1346)/$P$1298</f>
        <v>0.54160223198760149</v>
      </c>
      <c r="AD1346" s="48">
        <f t="shared" ref="AD1346:AD1371" si="1482">($A$4*$R$1298/1000*J1346/1000000*I1346/1000*1000000)/$P$1298</f>
        <v>3.6432437724947912E-2</v>
      </c>
      <c r="AE1346" s="48">
        <f t="shared" ref="AE1346:AE1371" si="1483">($A$4*((I1346/1000)*J1346/10^6)*(1+($A$18/(10^-M1346))+(($A$18*$A$19)/(10^-M1346)^2))*1000000)*$R$1298/1000/$P$1298</f>
        <v>5.1843489068281998E-2</v>
      </c>
      <c r="AF1346" s="48">
        <f t="shared" ref="AF1346:AF1371" si="1484">AE1346/(1+($A$18/(10^-M1346))+(($A$18*$A$19)/(10^-M1346)^2))*1</f>
        <v>3.6432437724947905E-2</v>
      </c>
      <c r="AG1346" s="238">
        <f t="shared" ref="AG1346:AG1371" si="1485">AE1346/(1+($A$18/(10^-M1346))+(($A$18*$A$19)/(10^-M1346)^2))*($A$18/(10^-M1346))</f>
        <v>1.5410464388427745E-2</v>
      </c>
      <c r="AH1346" s="48">
        <f t="shared" ref="AH1346:AH1371" si="1486">AE1346/(1+($A$18/(10^-M1346))+(($A$18*$A$19)/(10^-M1346)^2))*(($A$18*$A$19)/(10^-M1346)^2)</f>
        <v>5.869549063413104E-7</v>
      </c>
      <c r="AI1346" s="48">
        <f>AE1346+AC1346+SUM($AB$1345:AB1346)</f>
        <v>0.5973191553600895</v>
      </c>
      <c r="AJ1346" s="130">
        <v>0</v>
      </c>
      <c r="AK1346" s="46"/>
      <c r="AL1346" s="86"/>
      <c r="AM1346" s="25">
        <v>18.996500000000001</v>
      </c>
      <c r="AN1346" s="25">
        <v>0.21566756826204206</v>
      </c>
      <c r="AQ1346"/>
      <c r="AR1346" s="92">
        <v>-61.189296467820014</v>
      </c>
      <c r="AT1346" s="41"/>
      <c r="AU1346" s="41"/>
      <c r="AV1346" s="41"/>
      <c r="AW1346" s="86"/>
      <c r="AX1346" s="86"/>
      <c r="AY1346" s="86">
        <f t="shared" ref="AY1346:AY1363" si="1487">(1/(1/((AM1346/1000+1)*0.0112372)+1))*AI1346</f>
        <v>6.7622705104145977E-3</v>
      </c>
      <c r="AZ1346" s="86">
        <f t="shared" ref="AZ1346:AZ1363" si="1488">(1-(1/(1/((AM1346/1000+1)*0.0112372)+1)))*AI1346</f>
        <v>0.59055688484967483</v>
      </c>
      <c r="BA1346" s="86"/>
      <c r="BB1346" s="86"/>
      <c r="BC1346" s="89"/>
      <c r="BD1346" s="89"/>
      <c r="BE1346" s="41"/>
      <c r="BF1346" s="89"/>
      <c r="BG1346" s="89"/>
      <c r="BH1346" s="89"/>
      <c r="BI1346" s="89"/>
      <c r="BJ1346" s="41"/>
      <c r="BK1346" s="89"/>
      <c r="BL1346" s="89"/>
      <c r="BM1346" s="89"/>
      <c r="BN1346" s="41"/>
      <c r="BO1346" s="89"/>
      <c r="BP1346" s="86">
        <f t="shared" ref="BP1346:BP1363" si="1489">(1/(1/((AR1346/1000+1)*0.0112372)+1))*X1346</f>
        <v>2.699927814874328E-4</v>
      </c>
      <c r="BQ1346" s="86">
        <f t="shared" ref="BQ1346:BQ1363" si="1490">(1-(1/(1/((AR1346/1000+1)*0.0112372)+1)))*X1346</f>
        <v>2.5592694356949493E-2</v>
      </c>
      <c r="BR1346" s="42"/>
      <c r="BS1346" s="42"/>
      <c r="BT1346" s="85"/>
      <c r="BU1346" s="89"/>
      <c r="BV1346" s="41"/>
      <c r="BW1346" s="42"/>
      <c r="BX1346" s="42"/>
      <c r="BY1346" s="99"/>
      <c r="BZ1346" s="99"/>
      <c r="CA1346" s="41"/>
      <c r="CB1346" s="89"/>
      <c r="CC1346" s="89"/>
      <c r="CH1346" s="42">
        <v>0</v>
      </c>
      <c r="CI1346" s="89">
        <v>0</v>
      </c>
      <c r="CJ1346" s="89">
        <v>0</v>
      </c>
      <c r="CK1346" s="42">
        <v>0</v>
      </c>
      <c r="CM1346" s="89">
        <f t="shared" ref="CM1346:CM1371" si="1491">CH1346/$P$1345</f>
        <v>0</v>
      </c>
      <c r="CN1346" s="89">
        <f t="shared" ref="CN1346:CN1371" si="1492">CI1346/$P$1345</f>
        <v>0</v>
      </c>
    </row>
    <row r="1347" spans="4:92" ht="14.4" x14ac:dyDescent="0.3">
      <c r="E1347" s="32">
        <v>41415.574999999997</v>
      </c>
      <c r="F1347" s="21">
        <f t="shared" si="1475"/>
        <v>1516.9527777777766</v>
      </c>
      <c r="G1347" s="21">
        <f t="shared" si="1476"/>
        <v>5.9583333333284827</v>
      </c>
      <c r="H1347" s="21"/>
      <c r="I1347" s="50">
        <v>1037</v>
      </c>
      <c r="J1347" s="21">
        <v>3207</v>
      </c>
      <c r="K1347" s="21">
        <v>821.9</v>
      </c>
      <c r="L1347" s="21">
        <v>21</v>
      </c>
      <c r="M1347" s="124">
        <v>6.15</v>
      </c>
      <c r="N1347" s="40"/>
      <c r="R1347" s="22"/>
      <c r="S1347" s="22"/>
      <c r="T1347" s="22"/>
      <c r="U1347" s="52">
        <f t="shared" si="1477"/>
        <v>1.5590478230298726E-3</v>
      </c>
      <c r="V1347" s="52">
        <f t="shared" si="1478"/>
        <v>0.21799357221871188</v>
      </c>
      <c r="W1347" s="52">
        <f t="shared" si="1479"/>
        <v>4.9440437938981345E-4</v>
      </c>
      <c r="X1347" s="247">
        <f>W1347+V1347+SUM($U$1346:U1347)</f>
        <v>0.22023026328194756</v>
      </c>
      <c r="Y1347" s="104">
        <f>W1347+V1347+SUM($U$1346:U1347)-$X$1346</f>
        <v>0.19436757614351063</v>
      </c>
      <c r="Z1347" s="42"/>
      <c r="AA1347" s="104"/>
      <c r="AB1347" s="41">
        <f t="shared" si="1480"/>
        <v>6.0833025531777602E-3</v>
      </c>
      <c r="AC1347" s="48">
        <f t="shared" si="1481"/>
        <v>0.85059664935565038</v>
      </c>
      <c r="AD1347" s="48">
        <f t="shared" si="1482"/>
        <v>5.7217839267339837E-2</v>
      </c>
      <c r="AE1347" s="48">
        <f t="shared" si="1483"/>
        <v>8.1421189736523208E-2</v>
      </c>
      <c r="AF1347" s="48">
        <f t="shared" si="1484"/>
        <v>5.7217839267339837E-2</v>
      </c>
      <c r="AG1347" s="238">
        <f t="shared" si="1485"/>
        <v>2.4202428645292744E-2</v>
      </c>
      <c r="AH1347" s="48">
        <f t="shared" si="1486"/>
        <v>9.2182389061536854E-7</v>
      </c>
      <c r="AI1347" s="48">
        <f>AE1347+AC1347+SUM($AB$1345:AB1347)</f>
        <v>0.94197457594955747</v>
      </c>
      <c r="AJ1347" s="48">
        <f>AE1347+AC1347+SUM($AB$1346:AB1347)-$AI$1346</f>
        <v>0.34465542058946796</v>
      </c>
      <c r="AK1347" s="46"/>
      <c r="AL1347" s="86"/>
      <c r="AM1347" s="25">
        <v>85.718500000000006</v>
      </c>
      <c r="AN1347" s="25">
        <v>0.13081475451951288</v>
      </c>
      <c r="AQ1347">
        <v>536</v>
      </c>
      <c r="AR1347" s="25">
        <v>262.91000000000003</v>
      </c>
      <c r="AS1347" s="25">
        <v>6.5053823869191632E-2</v>
      </c>
      <c r="AV1347" s="89">
        <f t="shared" ref="AV1347:AV1363" si="1493">AJ1347-BA1347-BB1347</f>
        <v>0</v>
      </c>
      <c r="AW1347" s="86">
        <f t="shared" ref="AW1347:AW1363" si="1494">(1/(1/((AM1347/1000+1)*0.0112372)+1))*AE1347</f>
        <v>9.8140049472250136E-4</v>
      </c>
      <c r="AX1347" s="86">
        <f t="shared" ref="AX1347:AX1363" si="1495">(1-(1/(1/((AM1347/1000+1)*0.0112372)+1)))*AE1347</f>
        <v>8.0439789241800702E-2</v>
      </c>
      <c r="AY1347" s="86">
        <f t="shared" si="1487"/>
        <v>1.1353976991056303E-2</v>
      </c>
      <c r="AZ1347" s="86">
        <f t="shared" si="1488"/>
        <v>0.93062059895850113</v>
      </c>
      <c r="BA1347" s="131">
        <f>AY1347-$AY$1346</f>
        <v>4.5917064806417053E-3</v>
      </c>
      <c r="BB1347" s="131">
        <f>AZ1347-$AZ$1346</f>
        <v>0.3400637141088263</v>
      </c>
      <c r="BC1347" s="89">
        <f>BA1347-BA1346</f>
        <v>4.5917064806417053E-3</v>
      </c>
      <c r="BD1347" s="89">
        <f>BB1347-BB1346</f>
        <v>0.3400637141088263</v>
      </c>
      <c r="BE1347" s="41">
        <f>1000*(((BC1347)/((BD1347))/0.0112372-1))</f>
        <v>201.58836448760132</v>
      </c>
      <c r="BF1347" s="89">
        <f>(BE1347-$B$10)/($AM$1342-$B$10)</f>
        <v>0.73325956635089029</v>
      </c>
      <c r="BG1347" s="89">
        <f>1-BF1347</f>
        <v>0.26674043364910971</v>
      </c>
      <c r="BH1347" s="89">
        <f>BF1347*($AJ1347-$AJ1346)</f>
        <v>0.25272188424191699</v>
      </c>
      <c r="BI1347" s="89">
        <f>BG1347*($AJ1347-$AJ1346)</f>
        <v>9.1933536347550984E-2</v>
      </c>
      <c r="BJ1347" s="41">
        <f>1000*((BA1347/BB1347)/0.0112372-1)</f>
        <v>201.58836448760132</v>
      </c>
      <c r="BK1347" s="89">
        <f>(BJ1347-$B$10)/($AM$1342-$B$10)</f>
        <v>0.73325956635089029</v>
      </c>
      <c r="BL1347" s="89">
        <f>1-BK1347</f>
        <v>0.26674043364910971</v>
      </c>
      <c r="BM1347" s="89">
        <f t="shared" ref="BM1347:BM1363" si="1496">Y1347-BR1347-BS1347</f>
        <v>0</v>
      </c>
      <c r="BN1347" s="86">
        <f t="shared" ref="BN1347:BN1363" si="1497">(1/(1/((AR1347/1000+1)*0.0112372)+1))*W1347</f>
        <v>6.9181954019160109E-6</v>
      </c>
      <c r="BO1347" s="86">
        <f t="shared" ref="BO1347:BO1363" si="1498">(1-(1/(1/((AR1347/1000+1)*0.0112372)+1)))*W1347</f>
        <v>4.8748618398789743E-4</v>
      </c>
      <c r="BP1347" s="86">
        <f t="shared" si="1489"/>
        <v>3.0816798117369463E-3</v>
      </c>
      <c r="BQ1347" s="86">
        <f t="shared" si="1490"/>
        <v>0.2171485834702106</v>
      </c>
      <c r="BR1347" s="131">
        <f>BP1347-$BP$1346</f>
        <v>2.8116870302495136E-3</v>
      </c>
      <c r="BS1347" s="131">
        <f>BQ1347-$BQ$1346</f>
        <v>0.1915558891132611</v>
      </c>
      <c r="BT1347" s="89">
        <f>BR1347-BR1346</f>
        <v>2.8116870302495136E-3</v>
      </c>
      <c r="BU1347" s="89">
        <f>BS1347-BS1346</f>
        <v>0.1915558891132611</v>
      </c>
      <c r="BV1347" s="41">
        <f t="shared" ref="BV1347:BV1358" si="1499">1000*((BT1347/BU1347)/0.0112372-1)</f>
        <v>306.21106620161885</v>
      </c>
      <c r="BW1347" s="89" t="e">
        <f t="shared" ref="BW1347:BW1363" si="1500">(BV1347-$P$1301)/($AR$1342-$P$1301)</f>
        <v>#REF!</v>
      </c>
      <c r="BX1347" s="42" t="e">
        <f t="shared" ref="BX1347:BX1361" si="1501">1-BW1347</f>
        <v>#REF!</v>
      </c>
      <c r="BY1347" s="89" t="e">
        <f t="shared" ref="BY1347:BZ1361" si="1502">BW1347*($X1347-$X1346)</f>
        <v>#REF!</v>
      </c>
      <c r="BZ1347" s="89" t="e">
        <f t="shared" si="1502"/>
        <v>#REF!</v>
      </c>
      <c r="CA1347" s="41">
        <f t="shared" ref="CA1347:CA1361" si="1503">1000*((BR1347/BS1347/0.0112372-1))</f>
        <v>306.21106620161885</v>
      </c>
      <c r="CB1347" s="89" t="e">
        <f t="shared" ref="CB1347:CB1363" si="1504">(CA1347-$P$1301)/($AR$1342-$P$1301)</f>
        <v>#REF!</v>
      </c>
      <c r="CC1347" s="89" t="e">
        <f>1-CB1347</f>
        <v>#REF!</v>
      </c>
      <c r="CD1347" s="41" t="e">
        <f>CK1347+CJ1347</f>
        <v>#REF!</v>
      </c>
      <c r="CE1347" s="41" t="e">
        <f>CH1347+CI1347</f>
        <v>#REF!</v>
      </c>
      <c r="CF1347" s="42" t="e">
        <f>CK1347*13.49+CJ1347</f>
        <v>#REF!</v>
      </c>
      <c r="CG1347" s="42" t="e">
        <f>CH1347*13.49+CI1347</f>
        <v>#REF!</v>
      </c>
      <c r="CH1347" s="42" t="e">
        <f t="shared" ref="CH1347:CH1362" si="1505">CC1347*$Y1347</f>
        <v>#REF!</v>
      </c>
      <c r="CI1347" s="89">
        <f>BL1347*$AJ1347</f>
        <v>9.1933536347550984E-2</v>
      </c>
      <c r="CJ1347" s="89">
        <f>BK1347*$AJ1347</f>
        <v>0.25272188424191699</v>
      </c>
      <c r="CK1347" s="42" t="e">
        <f t="shared" ref="CK1347:CK1362" si="1506">CB1347*$Y1347</f>
        <v>#REF!</v>
      </c>
      <c r="CM1347" s="89" t="e">
        <f t="shared" si="1491"/>
        <v>#REF!</v>
      </c>
      <c r="CN1347" s="89">
        <f t="shared" si="1492"/>
        <v>7.4132223263347445E-3</v>
      </c>
    </row>
    <row r="1348" spans="4:92" ht="14.4" x14ac:dyDescent="0.3">
      <c r="E1348" s="32">
        <v>41423.473611111112</v>
      </c>
      <c r="F1348" s="21">
        <f t="shared" si="1475"/>
        <v>1524.851388888892</v>
      </c>
      <c r="G1348" s="21">
        <f t="shared" si="1476"/>
        <v>13.856944444443798</v>
      </c>
      <c r="H1348" s="21"/>
      <c r="I1348" s="50">
        <v>1037</v>
      </c>
      <c r="J1348" s="21">
        <v>3763</v>
      </c>
      <c r="K1348" s="21">
        <v>1730</v>
      </c>
      <c r="L1348" s="21">
        <v>8</v>
      </c>
      <c r="M1348" s="124">
        <v>6.15</v>
      </c>
      <c r="N1348" s="40"/>
      <c r="R1348" s="22"/>
      <c r="S1348" s="22"/>
      <c r="T1348" s="22"/>
      <c r="U1348" s="52">
        <f t="shared" si="1477"/>
        <v>3.2816069276574759E-3</v>
      </c>
      <c r="V1348" s="52">
        <f t="shared" si="1478"/>
        <v>0.45885007901006397</v>
      </c>
      <c r="W1348" s="52">
        <f t="shared" si="1479"/>
        <v>1.0406613655485791E-3</v>
      </c>
      <c r="X1348" s="247">
        <f>W1348+V1348+SUM($U$1346:U1348)</f>
        <v>0.46491463398711591</v>
      </c>
      <c r="Y1348" s="236">
        <f>W1348+V1348+SUM($U$1346:U1348)-$X$1346</f>
        <v>0.43905194684867899</v>
      </c>
      <c r="Z1348" s="42"/>
      <c r="AA1348" s="42"/>
      <c r="AB1348" s="41">
        <f t="shared" si="1480"/>
        <v>7.1379692883092967E-3</v>
      </c>
      <c r="AC1348" s="48">
        <f t="shared" si="1481"/>
        <v>0.99806522966177502</v>
      </c>
      <c r="AD1348" s="48">
        <f t="shared" si="1482"/>
        <v>6.713773905924536E-2</v>
      </c>
      <c r="AE1348" s="48">
        <f t="shared" si="1483"/>
        <v>9.5537242587632312E-2</v>
      </c>
      <c r="AF1348" s="48">
        <f t="shared" si="1484"/>
        <v>6.7137739059245347E-2</v>
      </c>
      <c r="AG1348" s="238">
        <f t="shared" si="1485"/>
        <v>2.8398421887195699E-2</v>
      </c>
      <c r="AH1348" s="48">
        <f t="shared" si="1486"/>
        <v>1.0816411912646188E-6</v>
      </c>
      <c r="AI1348" s="48">
        <f>AE1348+AC1348+SUM($AB$1345:AB1348)</f>
        <v>1.1106971783951005</v>
      </c>
      <c r="AJ1348" s="48">
        <f>AE1348+AC1348+SUM($AB$1346:AB1348)-$AI$1346</f>
        <v>0.51337802303501101</v>
      </c>
      <c r="AK1348" s="46"/>
      <c r="AL1348" s="86"/>
      <c r="AM1348" s="25">
        <v>136.20850000000002</v>
      </c>
      <c r="AN1348" s="25">
        <v>0.37123106011940954</v>
      </c>
      <c r="AQ1348">
        <v>1015</v>
      </c>
      <c r="AR1348" s="25">
        <v>308.58050000000003</v>
      </c>
      <c r="AS1348" s="25">
        <v>0.38678740930901928</v>
      </c>
      <c r="AV1348" s="89">
        <f t="shared" si="1493"/>
        <v>0</v>
      </c>
      <c r="AW1348" s="86">
        <f t="shared" si="1494"/>
        <v>1.2044227801385448E-3</v>
      </c>
      <c r="AX1348" s="86">
        <f t="shared" si="1495"/>
        <v>9.4332819807493765E-2</v>
      </c>
      <c r="AY1348" s="86">
        <f t="shared" si="1487"/>
        <v>1.4002382183760464E-2</v>
      </c>
      <c r="AZ1348" s="86">
        <f t="shared" si="1488"/>
        <v>1.09669479621134</v>
      </c>
      <c r="BA1348" s="86">
        <f t="shared" ref="BA1348:BA1361" si="1507">AY1348-$AY$1346</f>
        <v>7.2401116733458665E-3</v>
      </c>
      <c r="BB1348" s="86">
        <f t="shared" ref="BB1348:BB1361" si="1508">AZ1348-$AZ$1346</f>
        <v>0.50613791136166519</v>
      </c>
      <c r="BC1348" s="89">
        <f>BA1348-BA1347</f>
        <v>2.6484051927041612E-3</v>
      </c>
      <c r="BD1348" s="89">
        <f>BB1348-BB1347</f>
        <v>0.1660741972528389</v>
      </c>
      <c r="BE1348" s="41">
        <f>1000*(((BC1348)/((BD1348))/0.0112372-1))</f>
        <v>419.13646122855329</v>
      </c>
      <c r="BF1348" s="89">
        <f>(BE1348-$B$10)/($AM$1342-$B$10)</f>
        <v>0.45446365677121753</v>
      </c>
      <c r="BG1348" s="89">
        <f>1-BF1348</f>
        <v>0.54553634322878253</v>
      </c>
      <c r="BH1348" s="89">
        <f>BF1348*($AJ1348-$AJ1347)</f>
        <v>7.6678290887357864E-2</v>
      </c>
      <c r="BI1348" s="89">
        <f>BG1348*($AJ1348-$AJ1347)</f>
        <v>9.2044311558185196E-2</v>
      </c>
      <c r="BJ1348" s="41">
        <f>1000*((BA1348/BB1348)/0.0112372-1)</f>
        <v>272.970343033603</v>
      </c>
      <c r="BK1348" s="89">
        <f>(BJ1348-$B$10)/($AM$1342-$B$10)</f>
        <v>0.64178092813496246</v>
      </c>
      <c r="BL1348" s="89">
        <f>1-BK1348</f>
        <v>0.35821907186503754</v>
      </c>
      <c r="BM1348" s="89">
        <f t="shared" si="1496"/>
        <v>0</v>
      </c>
      <c r="BN1348" s="86">
        <f t="shared" si="1497"/>
        <v>1.5080935412384323E-5</v>
      </c>
      <c r="BO1348" s="86">
        <f t="shared" si="1498"/>
        <v>1.0255804301361948E-3</v>
      </c>
      <c r="BP1348" s="86">
        <f t="shared" si="1489"/>
        <v>6.7373958518542661E-3</v>
      </c>
      <c r="BQ1348" s="86">
        <f t="shared" si="1490"/>
        <v>0.45817723813526162</v>
      </c>
      <c r="BR1348" s="86">
        <f t="shared" ref="BR1348:BR1361" si="1509">BP1348-$BP$1346</f>
        <v>6.4674030703668331E-3</v>
      </c>
      <c r="BS1348" s="86">
        <f t="shared" ref="BS1348:BS1361" si="1510">BQ1348-$BQ$1346</f>
        <v>0.43258454377831213</v>
      </c>
      <c r="BT1348" s="89">
        <f t="shared" ref="BT1348:BU1359" si="1511">BR1348-BR1347</f>
        <v>3.6557160401173194E-3</v>
      </c>
      <c r="BU1348" s="89">
        <f t="shared" si="1511"/>
        <v>0.24102865466505102</v>
      </c>
      <c r="BV1348" s="41">
        <f t="shared" si="1499"/>
        <v>349.7261654195658</v>
      </c>
      <c r="BW1348" s="89" t="e">
        <f t="shared" si="1500"/>
        <v>#REF!</v>
      </c>
      <c r="BX1348" s="42" t="e">
        <f t="shared" si="1501"/>
        <v>#REF!</v>
      </c>
      <c r="BY1348" s="89" t="e">
        <f t="shared" si="1502"/>
        <v>#REF!</v>
      </c>
      <c r="BZ1348" s="89" t="e">
        <f t="shared" si="1502"/>
        <v>#REF!</v>
      </c>
      <c r="CA1348" s="41">
        <f t="shared" si="1503"/>
        <v>330.45692975122586</v>
      </c>
      <c r="CB1348" s="89" t="e">
        <f t="shared" si="1504"/>
        <v>#REF!</v>
      </c>
      <c r="CC1348" s="89" t="e">
        <f t="shared" ref="CC1348:CC1359" si="1512">1-CB1348</f>
        <v>#REF!</v>
      </c>
      <c r="CD1348" s="41" t="e">
        <f>CK1348+CJ1348</f>
        <v>#REF!</v>
      </c>
      <c r="CE1348" s="41" t="e">
        <f>CH1348+CI1348</f>
        <v>#REF!</v>
      </c>
      <c r="CF1348" s="42" t="e">
        <f>CK1348*13.49+CJ1348</f>
        <v>#REF!</v>
      </c>
      <c r="CG1348" s="42" t="e">
        <f>CH1348*13.49+CI1348</f>
        <v>#REF!</v>
      </c>
      <c r="CH1348" s="42" t="e">
        <f t="shared" si="1505"/>
        <v>#REF!</v>
      </c>
      <c r="CI1348" s="89">
        <f>BL1348*$AJ1348</f>
        <v>0.18390179892750952</v>
      </c>
      <c r="CJ1348" s="89">
        <f>BK1348*$AJ1348</f>
        <v>0.32947622410750149</v>
      </c>
      <c r="CK1348" s="42" t="e">
        <f t="shared" si="1506"/>
        <v>#REF!</v>
      </c>
      <c r="CM1348" s="89" t="e">
        <f t="shared" si="1491"/>
        <v>#REF!</v>
      </c>
      <c r="CN1348" s="89">
        <f t="shared" si="1492"/>
        <v>1.4829244863469822E-2</v>
      </c>
    </row>
    <row r="1349" spans="4:92" ht="14.4" x14ac:dyDescent="0.3">
      <c r="E1349" s="32">
        <v>41431.581944444442</v>
      </c>
      <c r="F1349" s="21">
        <f t="shared" si="1475"/>
        <v>1532.9597222222219</v>
      </c>
      <c r="G1349" s="21">
        <f t="shared" si="1476"/>
        <v>21.965277777773736</v>
      </c>
      <c r="H1349" s="112">
        <v>10</v>
      </c>
      <c r="I1349" s="21">
        <v>1073</v>
      </c>
      <c r="J1349" s="21">
        <v>4171.0900700000002</v>
      </c>
      <c r="K1349" s="21">
        <v>2410.9005200000001</v>
      </c>
      <c r="L1349" s="21">
        <v>20</v>
      </c>
      <c r="M1349" s="124">
        <v>6.15</v>
      </c>
      <c r="N1349" s="40"/>
      <c r="O1349" s="40"/>
      <c r="P1349" s="40"/>
      <c r="R1349" s="22"/>
      <c r="S1349" s="22"/>
      <c r="T1349" s="22"/>
      <c r="U1349" s="52">
        <f t="shared" si="1477"/>
        <v>4.7319561659370556E-3</v>
      </c>
      <c r="V1349" s="52">
        <f t="shared" si="1478"/>
        <v>0.66164489180984776</v>
      </c>
      <c r="W1349" s="52">
        <f t="shared" si="1479"/>
        <v>1.5005953101382731E-3</v>
      </c>
      <c r="X1349" s="247">
        <f>W1349+V1349+SUM($U$1346:U1349)</f>
        <v>0.67290133689742637</v>
      </c>
      <c r="Y1349" s="236">
        <f>W1349+V1349+SUM($U$1346:U1349)-$X$1346</f>
        <v>0.6470386497589895</v>
      </c>
      <c r="Z1349" s="42"/>
      <c r="AA1349" s="42"/>
      <c r="AB1349" s="41">
        <f t="shared" si="1480"/>
        <v>8.1867398557843949E-3</v>
      </c>
      <c r="AC1349" s="48">
        <f t="shared" si="1481"/>
        <v>1.1447093794207155</v>
      </c>
      <c r="AD1349" s="48">
        <f t="shared" si="1482"/>
        <v>7.7002181150286883E-2</v>
      </c>
      <c r="AE1349" s="48">
        <f t="shared" si="1483"/>
        <v>0.10957437893224245</v>
      </c>
      <c r="AF1349" s="48">
        <f t="shared" si="1484"/>
        <v>7.7002181150286855E-2</v>
      </c>
      <c r="AG1349" s="238">
        <f t="shared" si="1485"/>
        <v>3.257095721693036E-2</v>
      </c>
      <c r="AH1349" s="48">
        <f t="shared" si="1486"/>
        <v>1.2405650252218433E-6</v>
      </c>
      <c r="AI1349" s="48">
        <f>AE1349+AC1349+SUM($AB$1345:AB1349)</f>
        <v>1.2795652043544357</v>
      </c>
      <c r="AJ1349" s="48">
        <f>AE1349+AC1349+SUM($AB$1346:AB1349)-$AI$1346</f>
        <v>0.68224604899434615</v>
      </c>
      <c r="AK1349" s="46"/>
      <c r="AL1349" s="86"/>
      <c r="AM1349" s="92">
        <f>AM1348</f>
        <v>136.20850000000002</v>
      </c>
      <c r="AN1349" s="1"/>
      <c r="AO1349" s="1"/>
      <c r="AP1349" s="1"/>
      <c r="AQ1349">
        <v>1958</v>
      </c>
      <c r="AR1349" s="25">
        <v>318.964</v>
      </c>
      <c r="AS1349" s="25">
        <v>9.6000000000003638E-2</v>
      </c>
      <c r="AV1349" s="89">
        <f t="shared" si="1493"/>
        <v>0</v>
      </c>
      <c r="AW1349" s="86">
        <f t="shared" si="1494"/>
        <v>1.3813867192626135E-3</v>
      </c>
      <c r="AX1349" s="86">
        <f t="shared" si="1495"/>
        <v>0.10819299221297984</v>
      </c>
      <c r="AY1349" s="86">
        <f t="shared" si="1487"/>
        <v>1.6131274454393989E-2</v>
      </c>
      <c r="AZ1349" s="86">
        <f t="shared" si="1488"/>
        <v>1.2634339299000417</v>
      </c>
      <c r="BA1349" s="86">
        <f t="shared" si="1507"/>
        <v>9.3690039439793919E-3</v>
      </c>
      <c r="BB1349" s="86">
        <f t="shared" si="1508"/>
        <v>0.67287704505036683</v>
      </c>
      <c r="BC1349" s="89"/>
      <c r="BD1349" s="89"/>
      <c r="BE1349" s="41"/>
      <c r="BF1349" s="89"/>
      <c r="BG1349" s="89"/>
      <c r="BH1349" s="89"/>
      <c r="BI1349" s="89"/>
      <c r="BJ1349" s="41"/>
      <c r="BK1349" s="89"/>
      <c r="BL1349" s="89"/>
      <c r="BM1349" s="89">
        <f t="shared" si="1496"/>
        <v>0</v>
      </c>
      <c r="BN1349" s="86">
        <f t="shared" si="1497"/>
        <v>2.1916186822064022E-5</v>
      </c>
      <c r="BO1349" s="86">
        <f t="shared" si="1498"/>
        <v>1.4786791233162091E-3</v>
      </c>
      <c r="BP1349" s="86">
        <f t="shared" si="1489"/>
        <v>9.8277205803753501E-3</v>
      </c>
      <c r="BQ1349" s="86">
        <f t="shared" si="1490"/>
        <v>0.66307361631705108</v>
      </c>
      <c r="BR1349" s="86">
        <f t="shared" si="1509"/>
        <v>9.5577277988879179E-3</v>
      </c>
      <c r="BS1349" s="86">
        <f t="shared" si="1510"/>
        <v>0.63748092196010164</v>
      </c>
      <c r="BT1349" s="89">
        <f t="shared" si="1511"/>
        <v>3.0903247285210848E-3</v>
      </c>
      <c r="BU1349" s="89">
        <f t="shared" si="1511"/>
        <v>0.20489637818178952</v>
      </c>
      <c r="BV1349" s="41">
        <f t="shared" si="1499"/>
        <v>342.18297241129545</v>
      </c>
      <c r="BW1349" s="89" t="e">
        <f t="shared" si="1500"/>
        <v>#REF!</v>
      </c>
      <c r="BX1349" s="42" t="e">
        <f t="shared" si="1501"/>
        <v>#REF!</v>
      </c>
      <c r="BY1349" s="89" t="e">
        <f t="shared" si="1502"/>
        <v>#REF!</v>
      </c>
      <c r="BZ1349" s="89" t="e">
        <f t="shared" si="1502"/>
        <v>#REF!</v>
      </c>
      <c r="CA1349" s="41">
        <f t="shared" si="1503"/>
        <v>334.2258639870397</v>
      </c>
      <c r="CB1349" s="89" t="e">
        <f t="shared" si="1504"/>
        <v>#REF!</v>
      </c>
      <c r="CC1349" s="89" t="e">
        <f t="shared" si="1512"/>
        <v>#REF!</v>
      </c>
      <c r="CD1349" s="41"/>
      <c r="CE1349" s="41"/>
      <c r="CF1349" s="42"/>
      <c r="CG1349" s="42"/>
      <c r="CH1349" s="42" t="e">
        <f t="shared" si="1505"/>
        <v>#REF!</v>
      </c>
      <c r="CI1349" s="89"/>
      <c r="CJ1349" s="89"/>
      <c r="CK1349" s="42" t="e">
        <f t="shared" si="1506"/>
        <v>#REF!</v>
      </c>
      <c r="CM1349" s="89" t="e">
        <f t="shared" si="1491"/>
        <v>#REF!</v>
      </c>
      <c r="CN1349" s="89">
        <f t="shared" si="1492"/>
        <v>0</v>
      </c>
    </row>
    <row r="1350" spans="4:92" ht="14.4" x14ac:dyDescent="0.3">
      <c r="E1350" s="125">
        <v>41444.621527777781</v>
      </c>
      <c r="F1350" s="21">
        <f t="shared" si="1475"/>
        <v>1545.9993055555606</v>
      </c>
      <c r="G1350" s="21">
        <f t="shared" si="1476"/>
        <v>35.004861111112405</v>
      </c>
      <c r="I1350" s="21">
        <v>1060</v>
      </c>
      <c r="J1350" s="21">
        <v>4550.4504800000004</v>
      </c>
      <c r="K1350" s="21">
        <v>3433.6774399999999</v>
      </c>
      <c r="L1350" s="21">
        <v>71</v>
      </c>
      <c r="M1350" s="124">
        <v>6.15</v>
      </c>
      <c r="N1350" s="40"/>
      <c r="O1350" s="40"/>
      <c r="P1350" s="40"/>
      <c r="R1350" s="22"/>
      <c r="S1350" s="22"/>
      <c r="T1350" s="22"/>
      <c r="U1350" s="52">
        <f t="shared" si="1477"/>
        <v>6.6577435214474267E-3</v>
      </c>
      <c r="V1350" s="52">
        <f t="shared" si="1478"/>
        <v>0.93091775102559005</v>
      </c>
      <c r="W1350" s="52">
        <f t="shared" si="1479"/>
        <v>2.1112999262978323E-3</v>
      </c>
      <c r="X1350" s="247">
        <f>W1350+V1350+SUM($U$1346:U1350)</f>
        <v>0.94944264425077574</v>
      </c>
      <c r="Y1350" s="236">
        <f>W1350+V1350+SUM($U$1346:U1350)-$X$1346</f>
        <v>0.92357995711233887</v>
      </c>
      <c r="Z1350" s="42"/>
      <c r="AA1350" s="42"/>
      <c r="AB1350" s="41">
        <f t="shared" si="1480"/>
        <v>8.8231153718642073E-3</v>
      </c>
      <c r="AC1350" s="48">
        <f t="shared" si="1481"/>
        <v>1.2336904677321459</v>
      </c>
      <c r="AD1350" s="48">
        <f t="shared" si="1482"/>
        <v>8.2987750941436622E-2</v>
      </c>
      <c r="AE1350" s="48">
        <f t="shared" si="1483"/>
        <v>0.11809186613355642</v>
      </c>
      <c r="AF1350" s="48">
        <f t="shared" si="1484"/>
        <v>8.2987750941436622E-2</v>
      </c>
      <c r="AG1350" s="238">
        <f t="shared" si="1485"/>
        <v>3.5102778194910061E-2</v>
      </c>
      <c r="AH1350" s="48">
        <f t="shared" si="1486"/>
        <v>1.3369972097132454E-6</v>
      </c>
      <c r="AI1350" s="48">
        <f>AE1350+AC1350+SUM($AB$1345:AB1350)</f>
        <v>1.385886895239044</v>
      </c>
      <c r="AJ1350" s="48">
        <f>AE1350+AC1350+SUM($AB$1346:AB1350)-$AI$1346</f>
        <v>0.78856773987895445</v>
      </c>
      <c r="AK1350" s="46"/>
      <c r="AL1350" s="86"/>
      <c r="AM1350" s="92">
        <f>AM1351</f>
        <v>267.2355</v>
      </c>
      <c r="AN1350" s="1"/>
      <c r="AO1350" s="1"/>
      <c r="AP1350" s="1"/>
      <c r="AQ1350">
        <v>2674</v>
      </c>
      <c r="AR1350" s="25">
        <v>339.19849999999997</v>
      </c>
      <c r="AS1350" s="25">
        <v>0.10850000000002069</v>
      </c>
      <c r="AV1350" s="89">
        <f t="shared" si="1493"/>
        <v>0</v>
      </c>
      <c r="AW1350" s="86">
        <f t="shared" si="1494"/>
        <v>1.6580385190119971E-3</v>
      </c>
      <c r="AX1350" s="86">
        <f t="shared" si="1495"/>
        <v>0.11643382761454442</v>
      </c>
      <c r="AY1350" s="86">
        <f t="shared" si="1487"/>
        <v>1.945818903989131E-2</v>
      </c>
      <c r="AZ1350" s="86">
        <f t="shared" si="1488"/>
        <v>1.3664287061991527</v>
      </c>
      <c r="BA1350" s="86">
        <f t="shared" si="1507"/>
        <v>1.2695918529476713E-2</v>
      </c>
      <c r="BB1350" s="86">
        <f t="shared" si="1508"/>
        <v>0.77587182134947785</v>
      </c>
      <c r="BC1350" s="89"/>
      <c r="BD1350" s="89"/>
      <c r="BE1350" s="41"/>
      <c r="BF1350" s="89"/>
      <c r="BG1350" s="89"/>
      <c r="BH1350" s="89"/>
      <c r="BI1350" s="89"/>
      <c r="BJ1350" s="41"/>
      <c r="BK1350" s="89"/>
      <c r="BL1350" s="89"/>
      <c r="BM1350" s="89">
        <f t="shared" si="1496"/>
        <v>0</v>
      </c>
      <c r="BN1350" s="86">
        <f t="shared" si="1497"/>
        <v>3.1301565412361439E-5</v>
      </c>
      <c r="BO1350" s="86">
        <f t="shared" si="1498"/>
        <v>2.0799983608854708E-3</v>
      </c>
      <c r="BP1350" s="86">
        <f t="shared" si="1489"/>
        <v>1.4076181533532022E-2</v>
      </c>
      <c r="BQ1350" s="86">
        <f t="shared" si="1490"/>
        <v>0.93536646271724366</v>
      </c>
      <c r="BR1350" s="86">
        <f t="shared" si="1509"/>
        <v>1.380618875204459E-2</v>
      </c>
      <c r="BS1350" s="86">
        <f t="shared" si="1510"/>
        <v>0.90977376836029422</v>
      </c>
      <c r="BT1350" s="89">
        <f t="shared" si="1511"/>
        <v>4.2484609531566724E-3</v>
      </c>
      <c r="BU1350" s="89">
        <f t="shared" si="1511"/>
        <v>0.27229284640019258</v>
      </c>
      <c r="BV1350" s="41">
        <f t="shared" si="1499"/>
        <v>388.47251974287775</v>
      </c>
      <c r="BW1350" s="89" t="e">
        <f t="shared" si="1500"/>
        <v>#REF!</v>
      </c>
      <c r="BX1350" s="42" t="e">
        <f t="shared" si="1501"/>
        <v>#REF!</v>
      </c>
      <c r="BY1350" s="89" t="e">
        <f t="shared" si="1502"/>
        <v>#REF!</v>
      </c>
      <c r="BZ1350" s="89" t="e">
        <f t="shared" si="1502"/>
        <v>#REF!</v>
      </c>
      <c r="CA1350" s="41">
        <f t="shared" si="1503"/>
        <v>350.46174241874087</v>
      </c>
      <c r="CB1350" s="89" t="e">
        <f t="shared" si="1504"/>
        <v>#REF!</v>
      </c>
      <c r="CC1350" s="89" t="e">
        <f t="shared" si="1512"/>
        <v>#REF!</v>
      </c>
      <c r="CD1350" s="41"/>
      <c r="CE1350" s="41"/>
      <c r="CF1350" s="42"/>
      <c r="CG1350" s="42"/>
      <c r="CH1350" s="42" t="e">
        <f t="shared" si="1505"/>
        <v>#REF!</v>
      </c>
      <c r="CI1350" s="89"/>
      <c r="CJ1350" s="89"/>
      <c r="CK1350" s="42" t="e">
        <f t="shared" si="1506"/>
        <v>#REF!</v>
      </c>
      <c r="CM1350" s="89" t="e">
        <f t="shared" si="1491"/>
        <v>#REF!</v>
      </c>
      <c r="CN1350" s="89">
        <f t="shared" si="1492"/>
        <v>0</v>
      </c>
    </row>
    <row r="1351" spans="4:92" ht="14.4" x14ac:dyDescent="0.3">
      <c r="E1351" s="32">
        <v>41457.628472222219</v>
      </c>
      <c r="F1351" s="21">
        <f t="shared" si="1475"/>
        <v>1559.0062499999985</v>
      </c>
      <c r="G1351" s="21">
        <f t="shared" si="1476"/>
        <v>48.011805555550382</v>
      </c>
      <c r="I1351" s="21">
        <v>1057</v>
      </c>
      <c r="J1351" s="21">
        <v>5344</v>
      </c>
      <c r="K1351" s="21">
        <v>4674</v>
      </c>
      <c r="L1351" s="21">
        <v>10</v>
      </c>
      <c r="M1351" s="124">
        <v>6.15</v>
      </c>
      <c r="N1351" s="40"/>
      <c r="O1351" s="40"/>
      <c r="P1351" s="40"/>
      <c r="R1351" s="22"/>
      <c r="S1351" s="22"/>
      <c r="T1351" s="22"/>
      <c r="U1351" s="52">
        <f t="shared" si="1477"/>
        <v>9.0370231683901923E-3</v>
      </c>
      <c r="V1351" s="52">
        <f t="shared" si="1478"/>
        <v>1.2636000856420768</v>
      </c>
      <c r="W1351" s="52">
        <f t="shared" si="1479"/>
        <v>2.8658157659437683E-3</v>
      </c>
      <c r="X1351" s="247">
        <f>W1351+V1351+SUM($U$1346:U1351)</f>
        <v>1.2919165178752987</v>
      </c>
      <c r="Y1351" s="236">
        <f>W1351+V1351+SUM($U$1346:U1351)-$X$1346</f>
        <v>1.2660538307368618</v>
      </c>
      <c r="Z1351" s="42"/>
      <c r="AA1351" s="42"/>
      <c r="AB1351" s="41">
        <f t="shared" si="1480"/>
        <v>1.0332445830525715E-2</v>
      </c>
      <c r="AC1351" s="48">
        <f t="shared" si="1481"/>
        <v>1.4447323187144328</v>
      </c>
      <c r="AD1351" s="48">
        <f t="shared" si="1482"/>
        <v>9.7184090319605829E-2</v>
      </c>
      <c r="AE1351" s="48">
        <f t="shared" si="1483"/>
        <v>0.1382933077971141</v>
      </c>
      <c r="AF1351" s="48">
        <f t="shared" si="1484"/>
        <v>9.7184090319605773E-2</v>
      </c>
      <c r="AG1351" s="238">
        <f t="shared" si="1485"/>
        <v>4.1107651766230303E-2</v>
      </c>
      <c r="AH1351" s="48">
        <f t="shared" si="1486"/>
        <v>1.5657112780116945E-6</v>
      </c>
      <c r="AI1351" s="48">
        <f>AE1351+AC1351+SUM($AB$1345:AB1351)</f>
        <v>1.6274626337154143</v>
      </c>
      <c r="AJ1351" s="48">
        <f>AE1351+AC1351+SUM($AB$1346:AB1351)-$AI$1346</f>
        <v>1.0301434783553249</v>
      </c>
      <c r="AK1351" s="46"/>
      <c r="AL1351" s="86"/>
      <c r="AM1351" s="25">
        <v>267.2355</v>
      </c>
      <c r="AN1351" s="25">
        <v>0.32850000000001955</v>
      </c>
      <c r="AQ1351">
        <v>2724</v>
      </c>
      <c r="AR1351" s="25">
        <v>365.0865</v>
      </c>
      <c r="AS1351" s="25">
        <v>0.13150000000001683</v>
      </c>
      <c r="AV1351" s="89">
        <f t="shared" si="1493"/>
        <v>0</v>
      </c>
      <c r="AW1351" s="86">
        <f t="shared" si="1494"/>
        <v>1.9416716727117735E-3</v>
      </c>
      <c r="AX1351" s="86">
        <f t="shared" si="1495"/>
        <v>0.13635163612440232</v>
      </c>
      <c r="AY1351" s="86">
        <f t="shared" si="1487"/>
        <v>2.2849971156363214E-2</v>
      </c>
      <c r="AZ1351" s="86">
        <f t="shared" si="1488"/>
        <v>1.6046126625590511</v>
      </c>
      <c r="BA1351" s="86">
        <f t="shared" si="1507"/>
        <v>1.6087700645948617E-2</v>
      </c>
      <c r="BB1351" s="86">
        <f t="shared" si="1508"/>
        <v>1.0140557777093764</v>
      </c>
      <c r="BC1351" s="91">
        <f>BA1351-BA1348</f>
        <v>8.8475889726027518E-3</v>
      </c>
      <c r="BD1351" s="91">
        <f>BB1351-BB1348</f>
        <v>0.50791786634771119</v>
      </c>
      <c r="BE1351" s="41">
        <f t="shared" ref="BE1351:BE1361" si="1513">1000*(((BC1351)/((BD1351))/0.0112372-1))</f>
        <v>550.14862155735727</v>
      </c>
      <c r="BF1351" s="89">
        <f t="shared" ref="BF1351:BF1363" si="1514">(BE1351-$B$10)/($AM$1342-$B$10)</f>
        <v>0.28656674132102083</v>
      </c>
      <c r="BG1351" s="89">
        <f t="shared" ref="BG1351:BG1361" si="1515">1-BF1351</f>
        <v>0.71343325867897911</v>
      </c>
      <c r="BH1351" s="91">
        <f>BF1351*($AJ1351-$AJ1348)</f>
        <v>0.14808779255841595</v>
      </c>
      <c r="BI1351" s="91">
        <f>BG1351*($AJ1351-$AJ1348)</f>
        <v>0.36867766276189795</v>
      </c>
      <c r="BJ1351" s="41">
        <f>1000*((BA1351/BB1351)/0.0112372-1)</f>
        <v>411.80274547178988</v>
      </c>
      <c r="BK1351" s="89">
        <f t="shared" ref="BK1351:BK1371" si="1516">(BJ1351-$B$10)/($AM$1342-$B$10)</f>
        <v>0.46386208399552131</v>
      </c>
      <c r="BL1351" s="89">
        <f t="shared" ref="BL1351:BL1361" si="1517">1-BK1351</f>
        <v>0.53613791600447869</v>
      </c>
      <c r="BM1351" s="89">
        <f t="shared" si="1496"/>
        <v>0</v>
      </c>
      <c r="BN1351" s="86">
        <f t="shared" si="1497"/>
        <v>4.3296736334686746E-5</v>
      </c>
      <c r="BO1351" s="86">
        <f t="shared" si="1498"/>
        <v>2.8225190296090816E-3</v>
      </c>
      <c r="BP1351" s="86">
        <f t="shared" si="1489"/>
        <v>1.9518271029698483E-2</v>
      </c>
      <c r="BQ1351" s="86">
        <f t="shared" si="1490"/>
        <v>1.2723982468456003</v>
      </c>
      <c r="BR1351" s="86">
        <f t="shared" si="1509"/>
        <v>1.924827824821105E-2</v>
      </c>
      <c r="BS1351" s="86">
        <f t="shared" si="1510"/>
        <v>1.2468055524886508</v>
      </c>
      <c r="BT1351" s="89">
        <f t="shared" si="1511"/>
        <v>5.4420894961664593E-3</v>
      </c>
      <c r="BU1351" s="89">
        <f t="shared" si="1511"/>
        <v>0.33703178412835655</v>
      </c>
      <c r="BV1351" s="41">
        <f t="shared" si="1499"/>
        <v>436.93363171622337</v>
      </c>
      <c r="BW1351" s="89" t="e">
        <f t="shared" si="1500"/>
        <v>#REF!</v>
      </c>
      <c r="BX1351" s="42" t="e">
        <f t="shared" si="1501"/>
        <v>#REF!</v>
      </c>
      <c r="BY1351" s="89" t="e">
        <f t="shared" si="1502"/>
        <v>#REF!</v>
      </c>
      <c r="BZ1351" s="89" t="e">
        <f t="shared" si="1502"/>
        <v>#REF!</v>
      </c>
      <c r="CA1351" s="41">
        <f t="shared" si="1503"/>
        <v>373.83649806424523</v>
      </c>
      <c r="CB1351" s="89" t="e">
        <f t="shared" si="1504"/>
        <v>#REF!</v>
      </c>
      <c r="CC1351" s="89" t="e">
        <f t="shared" si="1512"/>
        <v>#REF!</v>
      </c>
      <c r="CD1351" s="41" t="e">
        <f t="shared" ref="CD1351:CD1361" si="1518">CK1351+CJ1351</f>
        <v>#REF!</v>
      </c>
      <c r="CE1351" s="41" t="e">
        <f t="shared" ref="CE1351:CE1361" si="1519">CH1351+CI1351</f>
        <v>#REF!</v>
      </c>
      <c r="CF1351" s="42" t="e">
        <f t="shared" ref="CF1351:CF1361" si="1520">CK1351*13.49+CJ1351</f>
        <v>#REF!</v>
      </c>
      <c r="CG1351" s="42" t="e">
        <f t="shared" ref="CG1351:CG1361" si="1521">CH1351*13.49+CI1351</f>
        <v>#REF!</v>
      </c>
      <c r="CH1351" s="42" t="e">
        <f t="shared" si="1505"/>
        <v>#REF!</v>
      </c>
      <c r="CI1351" s="89">
        <f t="shared" ref="CI1351:CI1362" si="1522">BL1351*$AJ1351</f>
        <v>0.55229897767102876</v>
      </c>
      <c r="CJ1351" s="89">
        <f t="shared" ref="CJ1351:CJ1362" si="1523">BK1351*$AJ1351</f>
        <v>0.47784450068429624</v>
      </c>
      <c r="CK1351" s="42" t="e">
        <f t="shared" si="1506"/>
        <v>#REF!</v>
      </c>
      <c r="CM1351" s="89" t="e">
        <f t="shared" si="1491"/>
        <v>#REF!</v>
      </c>
      <c r="CN1351" s="89">
        <f t="shared" si="1492"/>
        <v>4.4535599028893369E-2</v>
      </c>
    </row>
    <row r="1352" spans="4:92" ht="14.4" x14ac:dyDescent="0.3">
      <c r="E1352" s="32">
        <v>41470.575694444444</v>
      </c>
      <c r="F1352" s="21">
        <f t="shared" si="1475"/>
        <v>1571.9534722222234</v>
      </c>
      <c r="G1352" s="21">
        <f t="shared" si="1476"/>
        <v>60.959027777775191</v>
      </c>
      <c r="I1352" s="21">
        <v>1056</v>
      </c>
      <c r="J1352" s="21">
        <v>6304</v>
      </c>
      <c r="K1352" s="21">
        <v>6215</v>
      </c>
      <c r="L1352" s="21">
        <v>16</v>
      </c>
      <c r="M1352" s="124">
        <v>6.15</v>
      </c>
      <c r="N1352" s="40"/>
      <c r="O1352" s="40"/>
      <c r="P1352" s="40"/>
      <c r="R1352" s="22"/>
      <c r="S1352" s="22"/>
      <c r="T1352" s="22"/>
      <c r="U1352" s="52">
        <f t="shared" si="1477"/>
        <v>1.2005126800014004E-2</v>
      </c>
      <c r="V1352" s="52">
        <f t="shared" si="1478"/>
        <v>1.6786146245261788</v>
      </c>
      <c r="W1352" s="52">
        <f t="shared" si="1479"/>
        <v>3.807059140445118E-3</v>
      </c>
      <c r="X1352" s="247">
        <f>W1352+V1352+SUM($U$1346:U1352)</f>
        <v>1.7198774269339159</v>
      </c>
      <c r="Y1352" s="236">
        <f>W1352+V1352+SUM($U$1346:U1352)-$X$1346</f>
        <v>1.694014739795479</v>
      </c>
      <c r="Z1352" s="42"/>
      <c r="AA1352" s="42"/>
      <c r="AB1352" s="41">
        <f t="shared" si="1480"/>
        <v>1.2177042533755152E-2</v>
      </c>
      <c r="AC1352" s="48">
        <f t="shared" si="1481"/>
        <v>1.7026527100584123</v>
      </c>
      <c r="AD1352" s="48">
        <f t="shared" si="1482"/>
        <v>0.11453385005222234</v>
      </c>
      <c r="AE1352" s="48">
        <f t="shared" si="1483"/>
        <v>0.16298207789331037</v>
      </c>
      <c r="AF1352" s="48">
        <f t="shared" si="1484"/>
        <v>0.11453385005222234</v>
      </c>
      <c r="AG1352" s="238">
        <f t="shared" si="1485"/>
        <v>4.8446382611687273E-2</v>
      </c>
      <c r="AH1352" s="48">
        <f t="shared" si="1486"/>
        <v>1.8452294007292639E-6</v>
      </c>
      <c r="AI1352" s="48">
        <f>AE1352+AC1352+SUM($AB$1345:AB1352)</f>
        <v>1.9222488376893454</v>
      </c>
      <c r="AJ1352" s="48">
        <f>AE1352+AC1352+SUM($AB$1346:AB1352)-$AI$1346</f>
        <v>1.3249296823292558</v>
      </c>
      <c r="AK1352" s="46"/>
      <c r="AL1352" s="86"/>
      <c r="AM1352" s="25">
        <v>319.31450000000001</v>
      </c>
      <c r="AN1352" s="25">
        <v>6.7499999999995453E-2</v>
      </c>
      <c r="AQ1352">
        <v>2112</v>
      </c>
      <c r="AR1352" s="25">
        <v>388.44349999999997</v>
      </c>
      <c r="AS1352" s="25">
        <v>0.15250000000000341</v>
      </c>
      <c r="AV1352" s="89">
        <f t="shared" si="1493"/>
        <v>0</v>
      </c>
      <c r="AW1352" s="86">
        <f t="shared" si="1494"/>
        <v>2.3809757245375554E-3</v>
      </c>
      <c r="AX1352" s="86">
        <f t="shared" si="1495"/>
        <v>0.16060110216877282</v>
      </c>
      <c r="AY1352" s="86">
        <f t="shared" si="1487"/>
        <v>2.8081785913018596E-2</v>
      </c>
      <c r="AZ1352" s="86">
        <f t="shared" si="1488"/>
        <v>1.8941670517763267</v>
      </c>
      <c r="BA1352" s="86">
        <f t="shared" si="1507"/>
        <v>2.1319515402603999E-2</v>
      </c>
      <c r="BB1352" s="86">
        <f t="shared" si="1508"/>
        <v>1.303610166926652</v>
      </c>
      <c r="BC1352" s="89">
        <f>BA1352-BA1351</f>
        <v>5.231814756655382E-3</v>
      </c>
      <c r="BD1352" s="89">
        <f>BB1352-BB1351</f>
        <v>0.28955438921727561</v>
      </c>
      <c r="BE1352" s="41">
        <f t="shared" si="1513"/>
        <v>607.91873452502318</v>
      </c>
      <c r="BF1352" s="89">
        <f t="shared" si="1514"/>
        <v>0.21253221087638377</v>
      </c>
      <c r="BG1352" s="89">
        <f t="shared" si="1515"/>
        <v>0.78746778912361626</v>
      </c>
      <c r="BH1352" s="89">
        <f>BF1352*($AJ1352-$AJ1351)</f>
        <v>6.265156366643615E-2</v>
      </c>
      <c r="BI1352" s="89">
        <f t="shared" ref="BI1352:BI1361" si="1524">BG1352*($AJ1352-$AJ1351)</f>
        <v>0.2321346403074947</v>
      </c>
      <c r="BJ1352" s="41">
        <f>1000*((BA1352/BB1352)/0.0112372-1)</f>
        <v>455.36350225840528</v>
      </c>
      <c r="BK1352" s="89">
        <f t="shared" si="1516"/>
        <v>0.4080373675661948</v>
      </c>
      <c r="BL1352" s="89">
        <f t="shared" si="1517"/>
        <v>0.5919626324338052</v>
      </c>
      <c r="BM1352" s="89">
        <f t="shared" si="1496"/>
        <v>0</v>
      </c>
      <c r="BN1352" s="86">
        <f t="shared" si="1497"/>
        <v>5.8486051885885842E-5</v>
      </c>
      <c r="BO1352" s="86">
        <f t="shared" si="1498"/>
        <v>3.7485730885592323E-3</v>
      </c>
      <c r="BP1352" s="86">
        <f t="shared" si="1489"/>
        <v>2.6421664785921891E-2</v>
      </c>
      <c r="BQ1352" s="86">
        <f t="shared" si="1490"/>
        <v>1.693455762147994</v>
      </c>
      <c r="BR1352" s="86">
        <f t="shared" si="1509"/>
        <v>2.6151672004434457E-2</v>
      </c>
      <c r="BS1352" s="86">
        <f t="shared" si="1510"/>
        <v>1.6678630677910444</v>
      </c>
      <c r="BT1352" s="89">
        <f t="shared" si="1511"/>
        <v>6.9033937562234075E-3</v>
      </c>
      <c r="BU1352" s="89">
        <f t="shared" si="1511"/>
        <v>0.42105751530239366</v>
      </c>
      <c r="BV1352" s="41">
        <f t="shared" si="1499"/>
        <v>459.02627021900111</v>
      </c>
      <c r="BW1352" s="89" t="e">
        <f t="shared" si="1500"/>
        <v>#REF!</v>
      </c>
      <c r="BX1352" s="42" t="e">
        <f t="shared" si="1501"/>
        <v>#REF!</v>
      </c>
      <c r="BY1352" s="89" t="e">
        <f t="shared" si="1502"/>
        <v>#REF!</v>
      </c>
      <c r="BZ1352" s="89" t="e">
        <f t="shared" si="1502"/>
        <v>#REF!</v>
      </c>
      <c r="CA1352" s="41">
        <f t="shared" si="1503"/>
        <v>395.34293614382057</v>
      </c>
      <c r="CB1352" s="89" t="e">
        <f t="shared" si="1504"/>
        <v>#REF!</v>
      </c>
      <c r="CC1352" s="89" t="e">
        <f t="shared" si="1512"/>
        <v>#REF!</v>
      </c>
      <c r="CD1352" s="41" t="e">
        <f t="shared" si="1518"/>
        <v>#REF!</v>
      </c>
      <c r="CE1352" s="41" t="e">
        <f t="shared" si="1519"/>
        <v>#REF!</v>
      </c>
      <c r="CF1352" s="42" t="e">
        <f t="shared" si="1520"/>
        <v>#REF!</v>
      </c>
      <c r="CG1352" s="42" t="e">
        <f t="shared" si="1521"/>
        <v>#REF!</v>
      </c>
      <c r="CH1352" s="42" t="e">
        <f t="shared" si="1505"/>
        <v>#REF!</v>
      </c>
      <c r="CI1352" s="89">
        <f t="shared" si="1522"/>
        <v>0.78430886254131149</v>
      </c>
      <c r="CJ1352" s="89">
        <f t="shared" si="1523"/>
        <v>0.5406208197879443</v>
      </c>
      <c r="CK1352" s="42" t="e">
        <f t="shared" si="1506"/>
        <v>#REF!</v>
      </c>
      <c r="CM1352" s="89" t="e">
        <f t="shared" si="1491"/>
        <v>#REF!</v>
      </c>
      <c r="CN1352" s="89">
        <f t="shared" si="1492"/>
        <v>6.3244123978358685E-2</v>
      </c>
    </row>
    <row r="1353" spans="4:92" ht="14.4" x14ac:dyDescent="0.3">
      <c r="E1353" s="32">
        <v>41508.394444444442</v>
      </c>
      <c r="F1353" s="21">
        <f t="shared" si="1475"/>
        <v>1609.7722222222219</v>
      </c>
      <c r="G1353" s="21">
        <f t="shared" si="1476"/>
        <v>98.777777777773736</v>
      </c>
      <c r="I1353" s="21">
        <v>1048</v>
      </c>
      <c r="J1353" s="21">
        <v>7733</v>
      </c>
      <c r="K1353" s="21">
        <v>9257</v>
      </c>
      <c r="L1353" s="21">
        <v>5</v>
      </c>
      <c r="M1353" s="124">
        <v>6.15</v>
      </c>
      <c r="N1353" s="40"/>
      <c r="O1353" s="40"/>
      <c r="P1353" s="40"/>
      <c r="R1353" s="22"/>
      <c r="S1353" s="22"/>
      <c r="T1353" s="22"/>
      <c r="U1353" s="52">
        <f t="shared" si="1477"/>
        <v>1.7745704553002974E-2</v>
      </c>
      <c r="V1353" s="52">
        <f t="shared" si="1478"/>
        <v>2.4812898423660839</v>
      </c>
      <c r="W1353" s="52">
        <f t="shared" si="1479"/>
        <v>5.6275079678516785E-3</v>
      </c>
      <c r="X1353" s="247">
        <f>W1353+V1353+SUM($U$1346:U1353)</f>
        <v>2.5421187981542306</v>
      </c>
      <c r="Y1353" s="236">
        <f>W1353+V1353+SUM($U$1346:U1353)-$X$1346</f>
        <v>2.5162561110157937</v>
      </c>
      <c r="Z1353" s="42"/>
      <c r="AA1353" s="42"/>
      <c r="AB1353" s="41">
        <f t="shared" si="1480"/>
        <v>1.4824190699834938E-2</v>
      </c>
      <c r="AC1353" s="48">
        <f t="shared" si="1481"/>
        <v>2.0727897105992144</v>
      </c>
      <c r="AD1353" s="48">
        <f t="shared" si="1482"/>
        <v>0.13943218396863519</v>
      </c>
      <c r="AE1353" s="48">
        <f t="shared" si="1483"/>
        <v>0.19841249602671093</v>
      </c>
      <c r="AF1353" s="48">
        <f t="shared" si="1484"/>
        <v>0.13943218396863513</v>
      </c>
      <c r="AG1353" s="238">
        <f t="shared" si="1485"/>
        <v>5.8978065697151486E-2</v>
      </c>
      <c r="AH1353" s="48">
        <f t="shared" si="1486"/>
        <v>2.246360924298859E-6</v>
      </c>
      <c r="AI1353" s="48">
        <f>AE1353+AC1353+SUM($AB$1345:AB1353)</f>
        <v>2.342640447063383</v>
      </c>
      <c r="AJ1353" s="48">
        <f>AE1353+AC1353+SUM($AB$1346:AB1353)-$AI$1346</f>
        <v>1.7453212917032936</v>
      </c>
      <c r="AK1353" s="46"/>
      <c r="AL1353" s="86"/>
      <c r="AM1353" s="25">
        <v>400.47450000000003</v>
      </c>
      <c r="AN1353" s="25">
        <v>0.1144999999999925</v>
      </c>
      <c r="AQ1353">
        <v>2455</v>
      </c>
      <c r="AR1353" s="25">
        <v>420.85250000000002</v>
      </c>
      <c r="AS1353" s="25">
        <v>0.16450000000000387</v>
      </c>
      <c r="AV1353" s="89">
        <f t="shared" si="1493"/>
        <v>0</v>
      </c>
      <c r="AW1353" s="86">
        <f t="shared" si="1494"/>
        <v>3.0741205050357099E-3</v>
      </c>
      <c r="AX1353" s="86">
        <f t="shared" si="1495"/>
        <v>0.19533837552167521</v>
      </c>
      <c r="AY1353" s="86">
        <f t="shared" si="1487"/>
        <v>3.6295894555321111E-2</v>
      </c>
      <c r="AZ1353" s="86">
        <f t="shared" si="1488"/>
        <v>2.3063445525080617</v>
      </c>
      <c r="BA1353" s="86">
        <f t="shared" si="1507"/>
        <v>2.9533624044906514E-2</v>
      </c>
      <c r="BB1353" s="86">
        <f t="shared" si="1508"/>
        <v>1.715787667658387</v>
      </c>
      <c r="BC1353" s="89">
        <f t="shared" ref="BC1353:BD1359" si="1525">BA1353-BA1352</f>
        <v>8.2141086423025145E-3</v>
      </c>
      <c r="BD1353" s="89">
        <f t="shared" si="1525"/>
        <v>0.41217750073173498</v>
      </c>
      <c r="BE1353" s="41">
        <f t="shared" si="1513"/>
        <v>773.4463328857122</v>
      </c>
      <c r="BF1353" s="89">
        <f t="shared" si="1514"/>
        <v>4.0248859037900453E-4</v>
      </c>
      <c r="BG1353" s="89">
        <f t="shared" si="1515"/>
        <v>0.99959751140962094</v>
      </c>
      <c r="BH1353" s="89">
        <f t="shared" ref="BH1353:BH1359" si="1526">BF1353*($AJ1353-$AJ1352)</f>
        <v>1.6920282626411759E-4</v>
      </c>
      <c r="BI1353" s="89">
        <f t="shared" si="1524"/>
        <v>0.42022240654777371</v>
      </c>
      <c r="BJ1353" s="41">
        <f t="shared" ref="BJ1353:BJ1359" si="1527">1000*((BA1353/BB1353)/0.0112372-1)</f>
        <v>531.77539670485862</v>
      </c>
      <c r="BK1353" s="89">
        <f t="shared" si="1516"/>
        <v>0.31011270661054369</v>
      </c>
      <c r="BL1353" s="89">
        <f t="shared" si="1517"/>
        <v>0.68988729338945631</v>
      </c>
      <c r="BM1353" s="89">
        <f t="shared" si="1496"/>
        <v>0</v>
      </c>
      <c r="BN1353" s="86">
        <f t="shared" si="1497"/>
        <v>8.843901115673714E-5</v>
      </c>
      <c r="BO1353" s="86">
        <f t="shared" si="1498"/>
        <v>5.5390689566949414E-3</v>
      </c>
      <c r="BP1353" s="86">
        <f t="shared" si="1489"/>
        <v>3.9950627175662619E-2</v>
      </c>
      <c r="BQ1353" s="86">
        <f t="shared" si="1490"/>
        <v>2.5021681709785679</v>
      </c>
      <c r="BR1353" s="86">
        <f t="shared" si="1509"/>
        <v>3.9680634394175185E-2</v>
      </c>
      <c r="BS1353" s="86">
        <f t="shared" si="1510"/>
        <v>2.4765754766216186</v>
      </c>
      <c r="BT1353" s="89">
        <f t="shared" si="1511"/>
        <v>1.3528962389740728E-2</v>
      </c>
      <c r="BU1353" s="89">
        <f t="shared" si="1511"/>
        <v>0.80871240883057416</v>
      </c>
      <c r="BV1353" s="41">
        <f t="shared" si="1499"/>
        <v>488.71742601840617</v>
      </c>
      <c r="BW1353" s="89" t="e">
        <f t="shared" si="1500"/>
        <v>#REF!</v>
      </c>
      <c r="BX1353" s="42" t="e">
        <f t="shared" si="1501"/>
        <v>#REF!</v>
      </c>
      <c r="BY1353" s="89" t="e">
        <f t="shared" si="1502"/>
        <v>#REF!</v>
      </c>
      <c r="BZ1353" s="89" t="e">
        <f t="shared" si="1502"/>
        <v>#REF!</v>
      </c>
      <c r="CA1353" s="41">
        <f t="shared" si="1503"/>
        <v>425.83387386917207</v>
      </c>
      <c r="CB1353" s="89" t="e">
        <f t="shared" si="1504"/>
        <v>#REF!</v>
      </c>
      <c r="CC1353" s="89" t="e">
        <f t="shared" si="1512"/>
        <v>#REF!</v>
      </c>
      <c r="CD1353" s="41" t="e">
        <f t="shared" si="1518"/>
        <v>#REF!</v>
      </c>
      <c r="CE1353" s="41" t="e">
        <f t="shared" si="1519"/>
        <v>#REF!</v>
      </c>
      <c r="CF1353" s="42" t="e">
        <f t="shared" si="1520"/>
        <v>#REF!</v>
      </c>
      <c r="CG1353" s="42" t="e">
        <f t="shared" si="1521"/>
        <v>#REF!</v>
      </c>
      <c r="CH1353" s="42" t="e">
        <f t="shared" si="1505"/>
        <v>#REF!</v>
      </c>
      <c r="CI1353" s="89">
        <f t="shared" si="1522"/>
        <v>1.2040749820281751</v>
      </c>
      <c r="CJ1353" s="89">
        <f t="shared" si="1523"/>
        <v>0.54124630967511866</v>
      </c>
      <c r="CK1353" s="42" t="e">
        <f t="shared" si="1506"/>
        <v>#REF!</v>
      </c>
      <c r="CM1353" s="89" t="e">
        <f t="shared" si="1491"/>
        <v>#REF!</v>
      </c>
      <c r="CN1353" s="89">
        <f t="shared" si="1492"/>
        <v>9.7092702989339058E-2</v>
      </c>
    </row>
    <row r="1354" spans="4:92" ht="14.4" x14ac:dyDescent="0.3">
      <c r="E1354" s="32">
        <v>41548.442361111112</v>
      </c>
      <c r="F1354" s="21">
        <f t="shared" si="1475"/>
        <v>1649.820138888892</v>
      </c>
      <c r="G1354" s="21">
        <f t="shared" si="1476"/>
        <v>138.8256944444438</v>
      </c>
      <c r="I1354" s="21">
        <v>1056</v>
      </c>
      <c r="J1354" s="21">
        <v>8896</v>
      </c>
      <c r="K1354" s="21">
        <v>10059</v>
      </c>
      <c r="L1354" s="21">
        <v>6</v>
      </c>
      <c r="M1354" s="124">
        <v>6.15</v>
      </c>
      <c r="N1354" s="40"/>
      <c r="O1354" s="40"/>
      <c r="P1354" s="40"/>
      <c r="R1354" s="22"/>
      <c r="S1354" s="22"/>
      <c r="T1354" s="22"/>
      <c r="U1354" s="52">
        <f t="shared" si="1477"/>
        <v>1.9430341187665463E-2</v>
      </c>
      <c r="V1354" s="52">
        <f t="shared" si="1478"/>
        <v>2.7168438468397156</v>
      </c>
      <c r="W1354" s="52">
        <f t="shared" si="1479"/>
        <v>6.1617390014058636E-3</v>
      </c>
      <c r="X1354" s="247">
        <f>W1354+V1354+SUM($U$1346:U1354)</f>
        <v>2.7976373748490819</v>
      </c>
      <c r="Y1354" s="236">
        <f>W1354+V1354+SUM($U$1346:U1354)-$X$1346</f>
        <v>2.7717746877106451</v>
      </c>
      <c r="Z1354" s="42"/>
      <c r="AA1354" s="42"/>
      <c r="AB1354" s="41">
        <f t="shared" si="1480"/>
        <v>1.7183846824283922E-2</v>
      </c>
      <c r="AC1354" s="48">
        <f t="shared" si="1481"/>
        <v>2.4027281898286224</v>
      </c>
      <c r="AD1354" s="48">
        <f t="shared" si="1482"/>
        <v>0.16162644829704473</v>
      </c>
      <c r="AE1354" s="48">
        <f t="shared" si="1483"/>
        <v>0.22999501347380852</v>
      </c>
      <c r="AF1354" s="48">
        <f t="shared" si="1484"/>
        <v>0.16162644829704473</v>
      </c>
      <c r="AG1354" s="238">
        <f t="shared" si="1485"/>
        <v>6.8365961248980006E-2</v>
      </c>
      <c r="AH1354" s="48">
        <f t="shared" si="1486"/>
        <v>2.6039277837702302E-6</v>
      </c>
      <c r="AI1354" s="48">
        <f>AE1354+AC1354+SUM($AB$1345:AB1354)</f>
        <v>2.7213452905641722</v>
      </c>
      <c r="AJ1354" s="48">
        <f>AE1354+AC1354+SUM($AB$1346:AB1354)-$AI$1346</f>
        <v>2.1240261352040828</v>
      </c>
      <c r="AK1354" s="46"/>
      <c r="AL1354" s="86"/>
      <c r="AM1354" s="25">
        <v>422.02499999999998</v>
      </c>
      <c r="AN1354" s="25">
        <v>0.27899999999999636</v>
      </c>
      <c r="AQ1354">
        <v>2597</v>
      </c>
      <c r="AR1354" s="25">
        <v>420.51749999999998</v>
      </c>
      <c r="AS1354" s="25">
        <v>0.15549999999998931</v>
      </c>
      <c r="AV1354" s="89">
        <f t="shared" si="1493"/>
        <v>0</v>
      </c>
      <c r="AW1354" s="86">
        <f t="shared" si="1494"/>
        <v>3.6174187336844039E-3</v>
      </c>
      <c r="AX1354" s="86">
        <f t="shared" si="1495"/>
        <v>0.22637759474012412</v>
      </c>
      <c r="AY1354" s="86">
        <f t="shared" si="1487"/>
        <v>4.2801995079044232E-2</v>
      </c>
      <c r="AZ1354" s="86">
        <f t="shared" si="1488"/>
        <v>2.6785432954851283</v>
      </c>
      <c r="BA1354" s="86">
        <f t="shared" si="1507"/>
        <v>3.6039724568629632E-2</v>
      </c>
      <c r="BB1354" s="86">
        <f t="shared" si="1508"/>
        <v>2.0879864106354535</v>
      </c>
      <c r="BC1354" s="89">
        <f t="shared" si="1525"/>
        <v>6.5061005237231177E-3</v>
      </c>
      <c r="BD1354" s="89">
        <f t="shared" si="1525"/>
        <v>0.37219874297706657</v>
      </c>
      <c r="BE1354" s="41">
        <f t="shared" si="1513"/>
        <v>555.56354416936222</v>
      </c>
      <c r="BF1354" s="89">
        <f t="shared" si="1514"/>
        <v>0.27962731828062948</v>
      </c>
      <c r="BG1354" s="89">
        <f t="shared" si="1515"/>
        <v>0.72037268171937052</v>
      </c>
      <c r="BH1354" s="89">
        <f t="shared" si="1526"/>
        <v>0.10589621980801114</v>
      </c>
      <c r="BI1354" s="89">
        <f t="shared" si="1524"/>
        <v>0.27280862369277803</v>
      </c>
      <c r="BJ1354" s="41">
        <f t="shared" si="1527"/>
        <v>536.01580676641026</v>
      </c>
      <c r="BK1354" s="89">
        <f t="shared" si="1516"/>
        <v>0.30467846472191518</v>
      </c>
      <c r="BL1354" s="89">
        <f t="shared" si="1517"/>
        <v>0.69532153527808482</v>
      </c>
      <c r="BM1354" s="89">
        <f t="shared" si="1496"/>
        <v>0</v>
      </c>
      <c r="BN1354" s="86">
        <f t="shared" si="1497"/>
        <v>9.6812238007857381E-5</v>
      </c>
      <c r="BO1354" s="86">
        <f t="shared" si="1498"/>
        <v>6.0649267633980063E-3</v>
      </c>
      <c r="BP1354" s="86">
        <f t="shared" si="1489"/>
        <v>4.3956022046985517E-2</v>
      </c>
      <c r="BQ1354" s="86">
        <f t="shared" si="1490"/>
        <v>2.7536813528020962</v>
      </c>
      <c r="BR1354" s="86">
        <f t="shared" si="1509"/>
        <v>4.3686029265498083E-2</v>
      </c>
      <c r="BS1354" s="86">
        <f t="shared" si="1510"/>
        <v>2.7280886584451469</v>
      </c>
      <c r="BT1354" s="89">
        <f t="shared" si="1511"/>
        <v>4.0053948713228982E-3</v>
      </c>
      <c r="BU1354" s="89">
        <f t="shared" si="1511"/>
        <v>0.25151318182352833</v>
      </c>
      <c r="BV1354" s="41">
        <f t="shared" si="1499"/>
        <v>417.18476677623738</v>
      </c>
      <c r="BW1354" s="89" t="e">
        <f t="shared" si="1500"/>
        <v>#REF!</v>
      </c>
      <c r="BX1354" s="42" t="e">
        <f t="shared" si="1501"/>
        <v>#REF!</v>
      </c>
      <c r="BY1354" s="89" t="e">
        <f t="shared" si="1502"/>
        <v>#REF!</v>
      </c>
      <c r="BZ1354" s="89" t="e">
        <f t="shared" si="1502"/>
        <v>#REF!</v>
      </c>
      <c r="CA1354" s="41">
        <f t="shared" si="1503"/>
        <v>425.03647879986505</v>
      </c>
      <c r="CB1354" s="89" t="e">
        <f t="shared" si="1504"/>
        <v>#REF!</v>
      </c>
      <c r="CC1354" s="89" t="e">
        <f t="shared" si="1512"/>
        <v>#REF!</v>
      </c>
      <c r="CD1354" s="41" t="e">
        <f t="shared" si="1518"/>
        <v>#REF!</v>
      </c>
      <c r="CE1354" s="41" t="e">
        <f t="shared" si="1519"/>
        <v>#REF!</v>
      </c>
      <c r="CF1354" s="42" t="e">
        <f t="shared" si="1520"/>
        <v>#REF!</v>
      </c>
      <c r="CG1354" s="42" t="e">
        <f t="shared" si="1521"/>
        <v>#REF!</v>
      </c>
      <c r="CH1354" s="42" t="e">
        <f t="shared" si="1505"/>
        <v>#REF!</v>
      </c>
      <c r="CI1354" s="89">
        <f t="shared" si="1522"/>
        <v>1.4768811133008799</v>
      </c>
      <c r="CJ1354" s="89">
        <f t="shared" si="1523"/>
        <v>0.647145021903203</v>
      </c>
      <c r="CK1354" s="42" t="e">
        <f t="shared" si="1506"/>
        <v>#REF!</v>
      </c>
      <c r="CM1354" s="89" t="e">
        <f t="shared" si="1491"/>
        <v>#REF!</v>
      </c>
      <c r="CN1354" s="89">
        <f t="shared" si="1492"/>
        <v>0.11909090498894805</v>
      </c>
    </row>
    <row r="1355" spans="4:92" ht="14.4" x14ac:dyDescent="0.3">
      <c r="E1355" s="32">
        <v>41583.431944444441</v>
      </c>
      <c r="F1355" s="21">
        <f t="shared" si="1475"/>
        <v>1684.8097222222204</v>
      </c>
      <c r="G1355" s="21">
        <f t="shared" si="1476"/>
        <v>173.81527777777228</v>
      </c>
      <c r="I1355" s="21">
        <v>1037</v>
      </c>
      <c r="J1355" s="21">
        <v>9873</v>
      </c>
      <c r="K1355" s="21">
        <v>12673</v>
      </c>
      <c r="L1355" s="21">
        <v>8</v>
      </c>
      <c r="M1355" s="124">
        <v>6.15</v>
      </c>
      <c r="N1355" s="40"/>
      <c r="O1355" s="40"/>
      <c r="P1355" s="40"/>
      <c r="R1355" s="22"/>
      <c r="S1355" s="22"/>
      <c r="T1355" s="22"/>
      <c r="U1355" s="52">
        <f t="shared" si="1477"/>
        <v>2.4039193407053867E-2</v>
      </c>
      <c r="V1355" s="52">
        <f t="shared" si="1478"/>
        <v>3.361275752193376</v>
      </c>
      <c r="W1355" s="52">
        <f t="shared" si="1479"/>
        <v>7.6232956564145325E-3</v>
      </c>
      <c r="X1355" s="247">
        <f>W1355+V1355+SUM($U$1346:U1355)</f>
        <v>3.4675700302648051</v>
      </c>
      <c r="Y1355" s="236">
        <f>W1355+V1355+SUM($U$1346:U1355)-$X$1346</f>
        <v>3.4417073431263683</v>
      </c>
      <c r="Z1355" s="42"/>
      <c r="AA1355" s="42"/>
      <c r="AB1355" s="41">
        <f t="shared" si="1480"/>
        <v>1.8727922079053331E-2</v>
      </c>
      <c r="AC1355" s="48">
        <f t="shared" si="1481"/>
        <v>2.6186282254718853</v>
      </c>
      <c r="AD1355" s="48">
        <f t="shared" si="1482"/>
        <v>0.17614958749187595</v>
      </c>
      <c r="AE1355" s="48">
        <f t="shared" si="1483"/>
        <v>0.25066149244424496</v>
      </c>
      <c r="AF1355" s="48">
        <f t="shared" si="1484"/>
        <v>0.17614958749187595</v>
      </c>
      <c r="AG1355" s="238">
        <f t="shared" si="1485"/>
        <v>7.4509067045517699E-2</v>
      </c>
      <c r="AH1355" s="48">
        <f t="shared" si="1486"/>
        <v>2.8379068512770606E-6</v>
      </c>
      <c r="AI1355" s="48">
        <f>AE1355+AC1355+SUM($AB$1345:AB1355)</f>
        <v>2.9766397272569249</v>
      </c>
      <c r="AJ1355" s="48">
        <f>AE1355+AC1355+SUM($AB$1346:AB1355)-$AI$1346</f>
        <v>2.3793205718968355</v>
      </c>
      <c r="AK1355" s="46"/>
      <c r="AL1355" s="86"/>
      <c r="AM1355" s="25">
        <v>423.41449999999998</v>
      </c>
      <c r="AN1355" s="25">
        <v>0.10549999999997794</v>
      </c>
      <c r="AQ1355">
        <v>1795</v>
      </c>
      <c r="AR1355" s="25">
        <v>413.66449999999998</v>
      </c>
      <c r="AS1355" s="25">
        <v>7.8499999999991132E-2</v>
      </c>
      <c r="AV1355" s="89">
        <f t="shared" si="1493"/>
        <v>0</v>
      </c>
      <c r="AW1355" s="86">
        <f t="shared" si="1494"/>
        <v>3.946257896110055E-3</v>
      </c>
      <c r="AX1355" s="86">
        <f t="shared" si="1495"/>
        <v>0.2467152345481349</v>
      </c>
      <c r="AY1355" s="86">
        <f t="shared" si="1487"/>
        <v>4.6862355733301685E-2</v>
      </c>
      <c r="AZ1355" s="86">
        <f t="shared" si="1488"/>
        <v>2.9297773715236231</v>
      </c>
      <c r="BA1355" s="86">
        <f t="shared" si="1507"/>
        <v>4.0100085222887084E-2</v>
      </c>
      <c r="BB1355" s="86">
        <f t="shared" si="1508"/>
        <v>2.3392204866739483</v>
      </c>
      <c r="BC1355" s="89">
        <f t="shared" si="1525"/>
        <v>4.0603606542574527E-3</v>
      </c>
      <c r="BD1355" s="89">
        <f t="shared" si="1525"/>
        <v>0.25123407603849479</v>
      </c>
      <c r="BE1355" s="41">
        <f t="shared" si="1513"/>
        <v>438.22871615954239</v>
      </c>
      <c r="BF1355" s="89">
        <f t="shared" si="1514"/>
        <v>0.42999622791685099</v>
      </c>
      <c r="BG1355" s="89">
        <f t="shared" si="1515"/>
        <v>0.57000377208314901</v>
      </c>
      <c r="BH1355" s="89">
        <f t="shared" si="1526"/>
        <v>0.109775644786041</v>
      </c>
      <c r="BI1355" s="89">
        <f t="shared" si="1524"/>
        <v>0.14551879190671177</v>
      </c>
      <c r="BJ1355" s="41">
        <f t="shared" si="1527"/>
        <v>525.51339816616701</v>
      </c>
      <c r="BK1355" s="89">
        <f t="shared" si="1516"/>
        <v>0.3181376886928276</v>
      </c>
      <c r="BL1355" s="89">
        <f t="shared" si="1517"/>
        <v>0.68186231130717245</v>
      </c>
      <c r="BM1355" s="89">
        <f t="shared" si="1496"/>
        <v>0</v>
      </c>
      <c r="BN1355" s="86">
        <f t="shared" si="1497"/>
        <v>1.1920717844670137E-4</v>
      </c>
      <c r="BO1355" s="86">
        <f t="shared" si="1498"/>
        <v>7.5040884779678319E-3</v>
      </c>
      <c r="BP1355" s="86">
        <f t="shared" si="1489"/>
        <v>5.4223167774739789E-2</v>
      </c>
      <c r="BQ1355" s="86">
        <f t="shared" si="1490"/>
        <v>3.4133468624900654</v>
      </c>
      <c r="BR1355" s="86">
        <f t="shared" si="1509"/>
        <v>5.3953174993252355E-2</v>
      </c>
      <c r="BS1355" s="86">
        <f t="shared" si="1510"/>
        <v>3.387754168133116</v>
      </c>
      <c r="BT1355" s="89">
        <f t="shared" si="1511"/>
        <v>1.0267145727754272E-2</v>
      </c>
      <c r="BU1355" s="89">
        <f t="shared" si="1511"/>
        <v>0.65966550968796911</v>
      </c>
      <c r="BV1355" s="41">
        <f t="shared" si="1499"/>
        <v>385.05761054828571</v>
      </c>
      <c r="BW1355" s="89" t="e">
        <f t="shared" si="1500"/>
        <v>#REF!</v>
      </c>
      <c r="BX1355" s="42" t="e">
        <f t="shared" si="1501"/>
        <v>#REF!</v>
      </c>
      <c r="BY1355" s="89" t="e">
        <f t="shared" si="1502"/>
        <v>#REF!</v>
      </c>
      <c r="BZ1355" s="89" t="e">
        <f t="shared" si="1502"/>
        <v>#REF!</v>
      </c>
      <c r="CA1355" s="41">
        <f t="shared" si="1503"/>
        <v>417.2517697586955</v>
      </c>
      <c r="CB1355" s="89" t="e">
        <f t="shared" si="1504"/>
        <v>#REF!</v>
      </c>
      <c r="CC1355" s="89" t="e">
        <f t="shared" si="1512"/>
        <v>#REF!</v>
      </c>
      <c r="CD1355" s="41" t="e">
        <f t="shared" si="1518"/>
        <v>#REF!</v>
      </c>
      <c r="CE1355" s="41" t="e">
        <f t="shared" si="1519"/>
        <v>#REF!</v>
      </c>
      <c r="CF1355" s="42" t="e">
        <f t="shared" si="1520"/>
        <v>#REF!</v>
      </c>
      <c r="CG1355" s="42" t="e">
        <f t="shared" si="1521"/>
        <v>#REF!</v>
      </c>
      <c r="CH1355" s="42" t="e">
        <f t="shared" si="1505"/>
        <v>#REF!</v>
      </c>
      <c r="CI1355" s="89">
        <f t="shared" si="1522"/>
        <v>1.6223690244942797</v>
      </c>
      <c r="CJ1355" s="89">
        <f t="shared" si="1523"/>
        <v>0.75695154740255599</v>
      </c>
      <c r="CK1355" s="42" t="e">
        <f t="shared" si="1506"/>
        <v>#REF!</v>
      </c>
      <c r="CM1355" s="89" t="e">
        <f t="shared" si="1491"/>
        <v>#REF!</v>
      </c>
      <c r="CN1355" s="89">
        <f t="shared" si="1492"/>
        <v>0.13082257848177839</v>
      </c>
    </row>
    <row r="1356" spans="4:92" ht="14.4" x14ac:dyDescent="0.3">
      <c r="E1356" s="32">
        <v>41613.469444444447</v>
      </c>
      <c r="F1356" s="21">
        <f t="shared" si="1475"/>
        <v>1714.8472222222263</v>
      </c>
      <c r="G1356" s="21">
        <f t="shared" si="1476"/>
        <v>203.8527777777781</v>
      </c>
      <c r="I1356" s="21">
        <v>1078</v>
      </c>
      <c r="J1356" s="21">
        <v>10799</v>
      </c>
      <c r="K1356" s="21">
        <v>13876</v>
      </c>
      <c r="L1356" s="21">
        <v>15</v>
      </c>
      <c r="M1356" s="124">
        <v>6.15</v>
      </c>
      <c r="N1356" s="40"/>
      <c r="O1356" s="40"/>
      <c r="P1356" s="40"/>
      <c r="R1356" s="22"/>
      <c r="S1356" s="22"/>
      <c r="T1356" s="22"/>
      <c r="U1356" s="52">
        <f t="shared" si="1477"/>
        <v>2.7361805559039686E-2</v>
      </c>
      <c r="V1356" s="52">
        <f t="shared" si="1478"/>
        <v>3.8258593790772917</v>
      </c>
      <c r="W1356" s="52">
        <f t="shared" si="1479"/>
        <v>8.6769605759184996E-3</v>
      </c>
      <c r="X1356" s="247">
        <f>W1356+V1356+SUM($U$1346:U1356)</f>
        <v>3.9605691276272643</v>
      </c>
      <c r="Y1356" s="236">
        <f>W1356+V1356+SUM($U$1346:U1356)-$X$1346</f>
        <v>3.9347064404888275</v>
      </c>
      <c r="Z1356" s="42"/>
      <c r="AA1356" s="42"/>
      <c r="AB1356" s="41">
        <f t="shared" si="1480"/>
        <v>2.1294331091962351E-2</v>
      </c>
      <c r="AC1356" s="48">
        <f t="shared" si="1481"/>
        <v>2.9774758889201265</v>
      </c>
      <c r="AD1356" s="48">
        <f t="shared" si="1482"/>
        <v>0.20028851155676128</v>
      </c>
      <c r="AE1356" s="48">
        <f t="shared" si="1483"/>
        <v>0.28501126764528834</v>
      </c>
      <c r="AF1356" s="48">
        <f t="shared" si="1484"/>
        <v>0.20028851155676131</v>
      </c>
      <c r="AG1356" s="238">
        <f t="shared" si="1485"/>
        <v>8.4719529284835476E-2</v>
      </c>
      <c r="AH1356" s="48">
        <f t="shared" si="1486"/>
        <v>3.2268036915228786E-6</v>
      </c>
      <c r="AI1356" s="48">
        <f>AE1356+AC1356+SUM($AB$1345:AB1356)</f>
        <v>3.3911314969981721</v>
      </c>
      <c r="AJ1356" s="48">
        <f>AE1356+AC1356+SUM($AB$1346:AB1356)-$AI$1346</f>
        <v>2.7938123416380827</v>
      </c>
      <c r="AK1356" s="46"/>
      <c r="AL1356" s="86"/>
      <c r="AM1356" s="25">
        <v>419.32249999999999</v>
      </c>
      <c r="AN1356" s="25">
        <v>7.0499999999981355E-2</v>
      </c>
      <c r="AQ1356"/>
      <c r="AR1356" s="25">
        <v>405.92500000000001</v>
      </c>
      <c r="AS1356" s="25">
        <v>0.12899999999999068</v>
      </c>
      <c r="AV1356" s="89">
        <f t="shared" si="1493"/>
        <v>0</v>
      </c>
      <c r="AW1356" s="86">
        <f t="shared" si="1494"/>
        <v>4.4743425546133727E-3</v>
      </c>
      <c r="AX1356" s="86">
        <f t="shared" si="1495"/>
        <v>0.28053692509067496</v>
      </c>
      <c r="AY1356" s="86">
        <f t="shared" si="1487"/>
        <v>5.3236786358188411E-2</v>
      </c>
      <c r="AZ1356" s="86">
        <f t="shared" si="1488"/>
        <v>3.3378947106399837</v>
      </c>
      <c r="BA1356" s="86">
        <f t="shared" si="1507"/>
        <v>4.647451584777381E-2</v>
      </c>
      <c r="BB1356" s="86">
        <f t="shared" si="1508"/>
        <v>2.7473378257903089</v>
      </c>
      <c r="BC1356" s="89">
        <f t="shared" si="1525"/>
        <v>6.3744306248867261E-3</v>
      </c>
      <c r="BD1356" s="89">
        <f t="shared" si="1525"/>
        <v>0.40811733911636061</v>
      </c>
      <c r="BE1356" s="41">
        <f t="shared" si="1513"/>
        <v>389.94700463331776</v>
      </c>
      <c r="BF1356" s="89">
        <f t="shared" si="1514"/>
        <v>0.49187102196317956</v>
      </c>
      <c r="BG1356" s="89">
        <f t="shared" si="1515"/>
        <v>0.50812897803682044</v>
      </c>
      <c r="BH1356" s="89">
        <f t="shared" si="1526"/>
        <v>0.20387649037795413</v>
      </c>
      <c r="BI1356" s="89">
        <f t="shared" si="1524"/>
        <v>0.210615279363293</v>
      </c>
      <c r="BJ1356" s="41">
        <f t="shared" si="1527"/>
        <v>505.37499535204944</v>
      </c>
      <c r="BK1356" s="89">
        <f t="shared" si="1516"/>
        <v>0.34394579464343628</v>
      </c>
      <c r="BL1356" s="89">
        <f t="shared" si="1517"/>
        <v>0.65605420535656367</v>
      </c>
      <c r="BM1356" s="89">
        <f t="shared" si="1496"/>
        <v>0</v>
      </c>
      <c r="BN1356" s="86">
        <f t="shared" si="1497"/>
        <v>1.349522881577378E-4</v>
      </c>
      <c r="BO1356" s="86">
        <f t="shared" si="1498"/>
        <v>8.5420082877607616E-3</v>
      </c>
      <c r="BP1356" s="86">
        <f t="shared" si="1489"/>
        <v>6.159851269390107E-2</v>
      </c>
      <c r="BQ1356" s="86">
        <f t="shared" si="1490"/>
        <v>3.8989706149333636</v>
      </c>
      <c r="BR1356" s="86">
        <f t="shared" si="1509"/>
        <v>6.1328519912413636E-2</v>
      </c>
      <c r="BS1356" s="86">
        <f t="shared" si="1510"/>
        <v>3.8733779205764143</v>
      </c>
      <c r="BT1356" s="89">
        <f t="shared" si="1511"/>
        <v>7.3753449191612808E-3</v>
      </c>
      <c r="BU1356" s="89">
        <f t="shared" si="1511"/>
        <v>0.48562375244329825</v>
      </c>
      <c r="BV1356" s="41">
        <f t="shared" si="1499"/>
        <v>351.52568796196749</v>
      </c>
      <c r="BW1356" s="89" t="e">
        <f t="shared" si="1500"/>
        <v>#REF!</v>
      </c>
      <c r="BX1356" s="42" t="e">
        <f t="shared" si="1501"/>
        <v>#REF!</v>
      </c>
      <c r="BY1356" s="89" t="e">
        <f t="shared" si="1502"/>
        <v>#REF!</v>
      </c>
      <c r="BZ1356" s="89" t="e">
        <f t="shared" si="1502"/>
        <v>#REF!</v>
      </c>
      <c r="CA1356" s="41">
        <f t="shared" si="1503"/>
        <v>409.01137929589936</v>
      </c>
      <c r="CB1356" s="89" t="e">
        <f t="shared" si="1504"/>
        <v>#REF!</v>
      </c>
      <c r="CC1356" s="89" t="e">
        <f t="shared" si="1512"/>
        <v>#REF!</v>
      </c>
      <c r="CD1356" s="41" t="e">
        <f t="shared" si="1518"/>
        <v>#REF!</v>
      </c>
      <c r="CE1356" s="41" t="e">
        <f t="shared" si="1519"/>
        <v>#REF!</v>
      </c>
      <c r="CF1356" s="42" t="e">
        <f t="shared" si="1520"/>
        <v>#REF!</v>
      </c>
      <c r="CG1356" s="42" t="e">
        <f t="shared" si="1521"/>
        <v>#REF!</v>
      </c>
      <c r="CH1356" s="42" t="e">
        <f t="shared" si="1505"/>
        <v>#REF!</v>
      </c>
      <c r="CI1356" s="89">
        <f t="shared" si="1522"/>
        <v>1.8328923357087328</v>
      </c>
      <c r="CJ1356" s="89">
        <f t="shared" si="1523"/>
        <v>0.96092000592934979</v>
      </c>
      <c r="CK1356" s="42" t="e">
        <f t="shared" si="1506"/>
        <v>#REF!</v>
      </c>
      <c r="CM1356" s="89" t="e">
        <f t="shared" si="1491"/>
        <v>#REF!</v>
      </c>
      <c r="CN1356" s="89">
        <f t="shared" si="1492"/>
        <v>0.14779849579022286</v>
      </c>
    </row>
    <row r="1357" spans="4:92" ht="14.4" x14ac:dyDescent="0.3">
      <c r="E1357" s="32">
        <v>41696.431944444441</v>
      </c>
      <c r="F1357" s="21">
        <f t="shared" si="1475"/>
        <v>1797.8097222222204</v>
      </c>
      <c r="G1357" s="21">
        <f t="shared" si="1476"/>
        <v>286.81527777777228</v>
      </c>
      <c r="I1357" s="21">
        <v>1023</v>
      </c>
      <c r="J1357" s="21">
        <v>12311</v>
      </c>
      <c r="K1357" s="21">
        <v>16935</v>
      </c>
      <c r="L1357" s="21">
        <v>8</v>
      </c>
      <c r="M1357" s="124">
        <v>6.15</v>
      </c>
      <c r="N1357" s="40"/>
      <c r="O1357" s="40"/>
      <c r="P1357" s="40"/>
      <c r="R1357" s="22"/>
      <c r="S1357" s="22"/>
      <c r="T1357" s="22"/>
      <c r="U1357" s="52">
        <f t="shared" si="1477"/>
        <v>3.1690021586410648E-2</v>
      </c>
      <c r="V1357" s="52">
        <f t="shared" si="1478"/>
        <v>4.4310513810180812</v>
      </c>
      <c r="W1357" s="52">
        <f t="shared" si="1479"/>
        <v>1.0049522037643706E-2</v>
      </c>
      <c r="X1357" s="247">
        <f>W1357+V1357+SUM($U$1346:U1357)</f>
        <v>4.5988237126161895</v>
      </c>
      <c r="Y1357" s="236">
        <f>W1357+V1357+SUM($U$1346:U1357)-$X$1346</f>
        <v>4.5729610254777526</v>
      </c>
      <c r="Z1357" s="42"/>
      <c r="AA1357" s="42"/>
      <c r="AB1357" s="41">
        <f t="shared" si="1480"/>
        <v>2.3037251594349075E-2</v>
      </c>
      <c r="AC1357" s="48">
        <f t="shared" si="1481"/>
        <v>3.2211794243704515</v>
      </c>
      <c r="AD1357" s="48">
        <f t="shared" si="1482"/>
        <v>0.21668193343403092</v>
      </c>
      <c r="AE1357" s="48">
        <f t="shared" si="1483"/>
        <v>0.30833916555600044</v>
      </c>
      <c r="AF1357" s="48">
        <f t="shared" si="1484"/>
        <v>0.21668193343403089</v>
      </c>
      <c r="AG1357" s="238">
        <f t="shared" si="1485"/>
        <v>9.1653741207501888E-2</v>
      </c>
      <c r="AH1357" s="48">
        <f t="shared" si="1486"/>
        <v>3.490914467618362E-6</v>
      </c>
      <c r="AI1357" s="48">
        <f>AE1357+AC1357+SUM($AB$1345:AB1357)</f>
        <v>3.6812001819535585</v>
      </c>
      <c r="AJ1357" s="48">
        <f>AE1357+AC1357+SUM($AB$1346:AB1357)-$AI$1346</f>
        <v>3.0838810265934691</v>
      </c>
      <c r="AK1357" s="46"/>
      <c r="AL1357" s="86"/>
      <c r="AM1357" s="25">
        <v>403.4905</v>
      </c>
      <c r="AN1357" s="25">
        <v>7.7781745930288713E-3</v>
      </c>
      <c r="AQ1357"/>
      <c r="AR1357" s="25">
        <v>385.29949999999997</v>
      </c>
      <c r="AS1357" s="25">
        <v>0.1859690834520456</v>
      </c>
      <c r="AV1357" s="89">
        <f t="shared" si="1493"/>
        <v>0</v>
      </c>
      <c r="AW1357" s="86">
        <f t="shared" si="1494"/>
        <v>4.7874068975514864E-3</v>
      </c>
      <c r="AX1357" s="86">
        <f t="shared" si="1495"/>
        <v>0.30355175865844897</v>
      </c>
      <c r="AY1357" s="86">
        <f t="shared" si="1487"/>
        <v>5.7155902042393951E-2</v>
      </c>
      <c r="AZ1357" s="86">
        <f t="shared" si="1488"/>
        <v>3.6240442799111645</v>
      </c>
      <c r="BA1357" s="86">
        <f t="shared" si="1507"/>
        <v>5.0393631531979351E-2</v>
      </c>
      <c r="BB1357" s="86">
        <f t="shared" si="1508"/>
        <v>3.0334873950614898</v>
      </c>
      <c r="BC1357" s="89">
        <f t="shared" si="1525"/>
        <v>3.9191156842055402E-3</v>
      </c>
      <c r="BD1357" s="89">
        <f t="shared" si="1525"/>
        <v>0.28614956927118085</v>
      </c>
      <c r="BE1357" s="41">
        <f t="shared" si="1513"/>
        <v>218.81243393318894</v>
      </c>
      <c r="BF1357" s="89">
        <f t="shared" si="1514"/>
        <v>0.71118628609845913</v>
      </c>
      <c r="BG1357" s="89">
        <f t="shared" si="1515"/>
        <v>0.28881371390154087</v>
      </c>
      <c r="BH1357" s="89">
        <f t="shared" si="1526"/>
        <v>0.20629287076688524</v>
      </c>
      <c r="BI1357" s="89">
        <f t="shared" si="1524"/>
        <v>8.3775814188501163E-2</v>
      </c>
      <c r="BJ1357" s="41">
        <f t="shared" si="1527"/>
        <v>478.3434824956754</v>
      </c>
      <c r="BK1357" s="89">
        <f t="shared" si="1516"/>
        <v>0.37858767534479365</v>
      </c>
      <c r="BL1357" s="89">
        <f t="shared" si="1517"/>
        <v>0.62141232465520635</v>
      </c>
      <c r="BM1357" s="89">
        <f t="shared" si="1496"/>
        <v>0</v>
      </c>
      <c r="BN1357" s="86">
        <f t="shared" si="1497"/>
        <v>1.5404182759793181E-4</v>
      </c>
      <c r="BO1357" s="86">
        <f t="shared" si="1498"/>
        <v>9.8954802100457741E-3</v>
      </c>
      <c r="BP1357" s="86">
        <f t="shared" si="1489"/>
        <v>7.0492030052625637E-2</v>
      </c>
      <c r="BQ1357" s="86">
        <f t="shared" si="1490"/>
        <v>4.5283316825635636</v>
      </c>
      <c r="BR1357" s="86">
        <f t="shared" si="1509"/>
        <v>7.022203727113821E-2</v>
      </c>
      <c r="BS1357" s="86">
        <f t="shared" si="1510"/>
        <v>4.5027389882066142</v>
      </c>
      <c r="BT1357" s="89">
        <f t="shared" si="1511"/>
        <v>8.8935173587245744E-3</v>
      </c>
      <c r="BU1357" s="89">
        <f t="shared" si="1511"/>
        <v>0.62936106763019994</v>
      </c>
      <c r="BV1357" s="41">
        <f t="shared" si="1499"/>
        <v>257.52194502489931</v>
      </c>
      <c r="BW1357" s="89" t="e">
        <f t="shared" si="1500"/>
        <v>#REF!</v>
      </c>
      <c r="BX1357" s="42" t="e">
        <f t="shared" si="1501"/>
        <v>#REF!</v>
      </c>
      <c r="BY1357" s="89" t="e">
        <f t="shared" si="1502"/>
        <v>#REF!</v>
      </c>
      <c r="BZ1357" s="89" t="e">
        <f t="shared" si="1502"/>
        <v>#REF!</v>
      </c>
      <c r="CA1357" s="41">
        <f t="shared" si="1503"/>
        <v>387.8372556486691</v>
      </c>
      <c r="CB1357" s="89" t="e">
        <f t="shared" si="1504"/>
        <v>#REF!</v>
      </c>
      <c r="CC1357" s="89" t="e">
        <f t="shared" si="1512"/>
        <v>#REF!</v>
      </c>
      <c r="CD1357" s="41" t="e">
        <f t="shared" si="1518"/>
        <v>#REF!</v>
      </c>
      <c r="CE1357" s="41" t="e">
        <f t="shared" si="1519"/>
        <v>#REF!</v>
      </c>
      <c r="CF1357" s="42" t="e">
        <f t="shared" si="1520"/>
        <v>#REF!</v>
      </c>
      <c r="CG1357" s="42" t="e">
        <f t="shared" si="1521"/>
        <v>#REF!</v>
      </c>
      <c r="CH1357" s="42" t="e">
        <f t="shared" si="1505"/>
        <v>#REF!</v>
      </c>
      <c r="CI1357" s="89">
        <f t="shared" si="1522"/>
        <v>1.9163616776955319</v>
      </c>
      <c r="CJ1357" s="89">
        <f t="shared" si="1523"/>
        <v>1.1675193488979372</v>
      </c>
      <c r="CK1357" s="42" t="e">
        <f t="shared" si="1506"/>
        <v>#REF!</v>
      </c>
      <c r="CM1357" s="89" t="e">
        <f t="shared" si="1491"/>
        <v>#REF!</v>
      </c>
      <c r="CN1357" s="89">
        <f t="shared" si="1492"/>
        <v>0.15452919292387549</v>
      </c>
    </row>
    <row r="1358" spans="4:92" ht="14.4" x14ac:dyDescent="0.3">
      <c r="E1358" s="32">
        <v>41743.43472222222</v>
      </c>
      <c r="F1358" s="21">
        <f t="shared" si="1475"/>
        <v>1844.8125</v>
      </c>
      <c r="G1358" s="21">
        <f t="shared" si="1476"/>
        <v>333.81805555555184</v>
      </c>
      <c r="I1358" s="21">
        <v>1011</v>
      </c>
      <c r="J1358" s="21">
        <v>13184</v>
      </c>
      <c r="K1358" s="21">
        <v>17655</v>
      </c>
      <c r="L1358" s="21">
        <v>16</v>
      </c>
      <c r="M1358" s="124">
        <v>6.15</v>
      </c>
      <c r="N1358" s="40"/>
      <c r="O1358" s="40"/>
      <c r="P1358" s="40"/>
      <c r="R1358" s="22"/>
      <c r="S1358" s="22"/>
      <c r="T1358" s="22"/>
      <c r="U1358" s="52">
        <f t="shared" si="1477"/>
        <v>3.2649803948238E-2</v>
      </c>
      <c r="V1358" s="52">
        <f t="shared" si="1478"/>
        <v>4.5652527714543565</v>
      </c>
      <c r="W1358" s="52">
        <f t="shared" si="1479"/>
        <v>1.0353887686945184E-2</v>
      </c>
      <c r="X1358" s="247">
        <f>W1358+V1358+SUM($U$1346:U1358)</f>
        <v>4.7659792726500045</v>
      </c>
      <c r="Y1358" s="236">
        <f>W1358+V1358+SUM($U$1346:U1358)-$X$1346</f>
        <v>4.7401165855115677</v>
      </c>
      <c r="Z1358" s="42"/>
      <c r="AA1358" s="42"/>
      <c r="AB1358" s="41">
        <f t="shared" si="1480"/>
        <v>2.4381479198729527E-2</v>
      </c>
      <c r="AC1358" s="48">
        <f t="shared" si="1481"/>
        <v>3.4091357994253317</v>
      </c>
      <c r="AD1358" s="48">
        <f t="shared" si="1482"/>
        <v>0.22932536162682798</v>
      </c>
      <c r="AE1358" s="48">
        <f t="shared" si="1483"/>
        <v>0.32633080905368578</v>
      </c>
      <c r="AF1358" s="48">
        <f t="shared" si="1484"/>
        <v>0.22932536162682798</v>
      </c>
      <c r="AG1358" s="238">
        <f t="shared" si="1485"/>
        <v>9.7001752816928771E-2</v>
      </c>
      <c r="AH1358" s="48">
        <f t="shared" si="1486"/>
        <v>3.6946099289751663E-6</v>
      </c>
      <c r="AI1358" s="48">
        <f>AE1358+AC1358+SUM($AB$1345:AB1358)</f>
        <v>3.9115296797048531</v>
      </c>
      <c r="AJ1358" s="48">
        <f>AE1358+AC1358+SUM($AB$1346:AB1358)-$AI$1346</f>
        <v>3.3142105243447637</v>
      </c>
      <c r="AK1358" s="46"/>
      <c r="AL1358" s="86"/>
      <c r="AM1358" s="25">
        <v>393.07233333333329</v>
      </c>
      <c r="AN1358" s="25">
        <v>1.0999610599429284</v>
      </c>
      <c r="AR1358" s="25">
        <v>374.37733333333335</v>
      </c>
      <c r="AS1358" s="25">
        <v>0.28955367953686878</v>
      </c>
      <c r="AV1358" s="89">
        <f t="shared" si="1493"/>
        <v>0</v>
      </c>
      <c r="AW1358" s="86">
        <f t="shared" si="1494"/>
        <v>5.0297218964855325E-3</v>
      </c>
      <c r="AX1358" s="86">
        <f t="shared" si="1495"/>
        <v>0.32130108715720024</v>
      </c>
      <c r="AY1358" s="86">
        <f t="shared" si="1487"/>
        <v>6.0288228794014728E-2</v>
      </c>
      <c r="AZ1358" s="86">
        <f t="shared" si="1488"/>
        <v>3.8512414509108384</v>
      </c>
      <c r="BA1358" s="86">
        <f t="shared" si="1507"/>
        <v>5.3525958283600128E-2</v>
      </c>
      <c r="BB1358" s="86">
        <f t="shared" si="1508"/>
        <v>3.2606845660611636</v>
      </c>
      <c r="BC1358" s="89">
        <f t="shared" si="1525"/>
        <v>3.1323267516207773E-3</v>
      </c>
      <c r="BD1358" s="89">
        <f t="shared" si="1525"/>
        <v>0.22719717099967385</v>
      </c>
      <c r="BE1358" s="41">
        <f t="shared" si="1513"/>
        <v>226.89113860556387</v>
      </c>
      <c r="BF1358" s="89">
        <f t="shared" si="1514"/>
        <v>0.7008331281021275</v>
      </c>
      <c r="BG1358" s="89">
        <f t="shared" si="1515"/>
        <v>0.2991668718978725</v>
      </c>
      <c r="BH1358" s="89">
        <f t="shared" si="1526"/>
        <v>0.16142254240323176</v>
      </c>
      <c r="BI1358" s="89">
        <f t="shared" si="1524"/>
        <v>6.8906955348062876E-2</v>
      </c>
      <c r="BJ1358" s="41">
        <f t="shared" si="1527"/>
        <v>460.82284840315981</v>
      </c>
      <c r="BK1358" s="89">
        <f t="shared" si="1516"/>
        <v>0.40104101413015664</v>
      </c>
      <c r="BL1358" s="89">
        <f t="shared" si="1517"/>
        <v>0.59895898586984342</v>
      </c>
      <c r="BM1358" s="89">
        <f t="shared" si="1496"/>
        <v>0</v>
      </c>
      <c r="BN1358" s="86">
        <f t="shared" si="1497"/>
        <v>1.5747495793347154E-4</v>
      </c>
      <c r="BO1358" s="86">
        <f t="shared" si="1498"/>
        <v>1.0196412729011712E-2</v>
      </c>
      <c r="BP1358" s="86">
        <f t="shared" si="1489"/>
        <v>7.2487012430959771E-2</v>
      </c>
      <c r="BQ1358" s="86">
        <f t="shared" si="1490"/>
        <v>4.6934922602190445</v>
      </c>
      <c r="BR1358" s="86">
        <f t="shared" si="1509"/>
        <v>7.2217019649472344E-2</v>
      </c>
      <c r="BS1358" s="86">
        <f t="shared" si="1510"/>
        <v>4.6678995658620952</v>
      </c>
      <c r="BT1358" s="89">
        <f t="shared" si="1511"/>
        <v>1.9949823783341342E-3</v>
      </c>
      <c r="BU1358" s="89">
        <f t="shared" si="1511"/>
        <v>0.16516057765548098</v>
      </c>
      <c r="BV1358" s="41">
        <f t="shared" si="1499"/>
        <v>74.916081374792881</v>
      </c>
      <c r="BW1358" s="89" t="e">
        <f t="shared" si="1500"/>
        <v>#REF!</v>
      </c>
      <c r="BX1358" s="42" t="e">
        <f t="shared" si="1501"/>
        <v>#REF!</v>
      </c>
      <c r="BY1358" s="89" t="e">
        <f t="shared" si="1502"/>
        <v>#REF!</v>
      </c>
      <c r="BZ1358" s="89" t="e">
        <f t="shared" si="1502"/>
        <v>#REF!</v>
      </c>
      <c r="CA1358" s="41">
        <f t="shared" si="1503"/>
        <v>376.76541462585146</v>
      </c>
      <c r="CB1358" s="89" t="e">
        <f t="shared" si="1504"/>
        <v>#REF!</v>
      </c>
      <c r="CC1358" s="89" t="e">
        <f t="shared" si="1512"/>
        <v>#REF!</v>
      </c>
      <c r="CD1358" s="41" t="e">
        <f t="shared" si="1518"/>
        <v>#REF!</v>
      </c>
      <c r="CE1358" s="41" t="e">
        <f t="shared" si="1519"/>
        <v>#REF!</v>
      </c>
      <c r="CF1358" s="42" t="e">
        <f t="shared" si="1520"/>
        <v>#REF!</v>
      </c>
      <c r="CG1358" s="42" t="e">
        <f t="shared" si="1521"/>
        <v>#REF!</v>
      </c>
      <c r="CH1358" s="42" t="e">
        <f t="shared" si="1505"/>
        <v>#REF!</v>
      </c>
      <c r="CI1358" s="89">
        <f t="shared" si="1522"/>
        <v>1.9850761746207017</v>
      </c>
      <c r="CJ1358" s="89">
        <f t="shared" si="1523"/>
        <v>1.3291343497240622</v>
      </c>
      <c r="CK1358" s="42" t="e">
        <f t="shared" si="1506"/>
        <v>#REF!</v>
      </c>
      <c r="CM1358" s="89" t="e">
        <f t="shared" si="1491"/>
        <v>#REF!</v>
      </c>
      <c r="CN1358" s="89">
        <f t="shared" si="1492"/>
        <v>0.16007010718635722</v>
      </c>
    </row>
    <row r="1359" spans="4:92" ht="14.4" x14ac:dyDescent="0.3">
      <c r="E1359" s="32">
        <v>41774.474999999999</v>
      </c>
      <c r="F1359" s="21">
        <f t="shared" si="1475"/>
        <v>1875.8527777777781</v>
      </c>
      <c r="G1359" s="21">
        <f t="shared" si="1476"/>
        <v>364.85833333332994</v>
      </c>
      <c r="I1359" s="21">
        <v>1106</v>
      </c>
      <c r="J1359" s="21">
        <v>13724</v>
      </c>
      <c r="K1359" s="21">
        <v>16582</v>
      </c>
      <c r="L1359" s="21">
        <v>15</v>
      </c>
      <c r="M1359" s="124">
        <v>6.15</v>
      </c>
      <c r="N1359" s="40"/>
      <c r="O1359" s="40"/>
      <c r="P1359" s="40"/>
      <c r="R1359" s="22"/>
      <c r="S1359" s="22"/>
      <c r="T1359" s="22"/>
      <c r="U1359" s="52">
        <f t="shared" si="1477"/>
        <v>3.3547003817316727E-2</v>
      </c>
      <c r="V1359" s="52">
        <f t="shared" si="1478"/>
        <v>4.6907035764684917</v>
      </c>
      <c r="W1359" s="52">
        <f t="shared" si="1479"/>
        <v>1.0638407210918754E-2</v>
      </c>
      <c r="X1359" s="247">
        <f>W1359+V1359+SUM($U$1346:U1359)</f>
        <v>4.9252616010054293</v>
      </c>
      <c r="Y1359" s="236">
        <f>W1359+V1359+SUM($U$1346:U1359)-$X$1346</f>
        <v>4.8993989138669924</v>
      </c>
      <c r="Z1359" s="42"/>
      <c r="AA1359" s="42"/>
      <c r="AB1359" s="41">
        <f t="shared" si="1480"/>
        <v>2.7764990977496972E-2</v>
      </c>
      <c r="AC1359" s="48">
        <f t="shared" si="1481"/>
        <v>3.8822347053101907</v>
      </c>
      <c r="AD1359" s="48">
        <f t="shared" si="1482"/>
        <v>0.26114972535431297</v>
      </c>
      <c r="AE1359" s="48">
        <f t="shared" si="1483"/>
        <v>0.37161699235733825</v>
      </c>
      <c r="AF1359" s="48">
        <f t="shared" si="1484"/>
        <v>0.26114972535431291</v>
      </c>
      <c r="AG1359" s="238">
        <f t="shared" si="1485"/>
        <v>0.11046305967784592</v>
      </c>
      <c r="AH1359" s="48">
        <f t="shared" si="1486"/>
        <v>4.2073251793808933E-6</v>
      </c>
      <c r="AI1359" s="48">
        <f>AE1359+AC1359+SUM($AB$1345:AB1359)</f>
        <v>4.457679759870862</v>
      </c>
      <c r="AJ1359" s="48">
        <f>AE1359+AC1359+SUM($AB$1346:AB1359)-$AI$1346</f>
        <v>3.8603606045107726</v>
      </c>
      <c r="AK1359" s="46"/>
      <c r="AL1359" s="86"/>
      <c r="AM1359" s="25">
        <v>383.86900000000003</v>
      </c>
      <c r="AN1359" s="25">
        <v>8.3438600180009065E-2</v>
      </c>
      <c r="AR1359" s="25">
        <v>367.03550000000001</v>
      </c>
      <c r="AS1359" s="25">
        <v>0.13930003589375178</v>
      </c>
      <c r="AV1359" s="89">
        <f t="shared" si="1493"/>
        <v>0</v>
      </c>
      <c r="AW1359" s="86">
        <f t="shared" si="1494"/>
        <v>5.6904550533802443E-3</v>
      </c>
      <c r="AX1359" s="86">
        <f t="shared" si="1495"/>
        <v>0.36592653730395802</v>
      </c>
      <c r="AY1359" s="86">
        <f t="shared" si="1487"/>
        <v>6.8259059293812943E-2</v>
      </c>
      <c r="AZ1359" s="86">
        <f t="shared" si="1488"/>
        <v>4.3894207005770491</v>
      </c>
      <c r="BA1359" s="86">
        <f t="shared" si="1507"/>
        <v>6.1496788783398343E-2</v>
      </c>
      <c r="BB1359" s="86">
        <f t="shared" si="1508"/>
        <v>3.7988638157273744</v>
      </c>
      <c r="BC1359" s="89">
        <f t="shared" si="1525"/>
        <v>7.9708304997982149E-3</v>
      </c>
      <c r="BD1359" s="89">
        <f t="shared" si="1525"/>
        <v>0.53817924966621078</v>
      </c>
      <c r="BE1359" s="41">
        <f t="shared" si="1513"/>
        <v>318.00942098080799</v>
      </c>
      <c r="BF1359" s="89">
        <f t="shared" si="1514"/>
        <v>0.58406168861491803</v>
      </c>
      <c r="BG1359" s="89">
        <f t="shared" si="1515"/>
        <v>0.41593831138508197</v>
      </c>
      <c r="BH1359" s="89">
        <f t="shared" si="1526"/>
        <v>0.31898533805893198</v>
      </c>
      <c r="BI1359" s="89">
        <f t="shared" si="1524"/>
        <v>0.22716474210707688</v>
      </c>
      <c r="BJ1359" s="41">
        <f t="shared" si="1527"/>
        <v>440.59068769915609</v>
      </c>
      <c r="BK1359" s="89">
        <f t="shared" si="1516"/>
        <v>0.42696927427463166</v>
      </c>
      <c r="BL1359" s="89">
        <f t="shared" si="1517"/>
        <v>0.5730307257253684</v>
      </c>
      <c r="BM1359" s="89">
        <f t="shared" si="1496"/>
        <v>0</v>
      </c>
      <c r="BN1359" s="86">
        <f t="shared" si="1497"/>
        <v>1.6095102859965088E-4</v>
      </c>
      <c r="BO1359" s="86">
        <f t="shared" si="1498"/>
        <v>1.0477456182319102E-2</v>
      </c>
      <c r="BP1359" s="86">
        <f t="shared" si="1489"/>
        <v>7.4515470698524405E-2</v>
      </c>
      <c r="BQ1359" s="86">
        <f t="shared" si="1490"/>
        <v>4.8507461303069048</v>
      </c>
      <c r="BR1359" s="86">
        <f t="shared" si="1509"/>
        <v>7.4245477917036978E-2</v>
      </c>
      <c r="BS1359" s="86">
        <f t="shared" si="1510"/>
        <v>4.8251534359499555</v>
      </c>
      <c r="BT1359" s="89">
        <f t="shared" si="1511"/>
        <v>2.028458267564634E-3</v>
      </c>
      <c r="BU1359" s="89">
        <f t="shared" si="1511"/>
        <v>0.15725387008786029</v>
      </c>
      <c r="BV1359" s="41">
        <f>1000*((BT1359/BU1359)/0.0112372-1)</f>
        <v>147.90678853130524</v>
      </c>
      <c r="BW1359" s="89" t="e">
        <f t="shared" si="1500"/>
        <v>#REF!</v>
      </c>
      <c r="BX1359" s="42" t="e">
        <f t="shared" si="1501"/>
        <v>#REF!</v>
      </c>
      <c r="BY1359" s="89" t="e">
        <f t="shared" si="1502"/>
        <v>#REF!</v>
      </c>
      <c r="BZ1359" s="89" t="e">
        <f t="shared" si="1502"/>
        <v>#REF!</v>
      </c>
      <c r="CA1359" s="41">
        <f t="shared" si="1503"/>
        <v>369.30681146761367</v>
      </c>
      <c r="CB1359" s="89" t="e">
        <f t="shared" si="1504"/>
        <v>#REF!</v>
      </c>
      <c r="CC1359" s="89" t="e">
        <f t="shared" si="1512"/>
        <v>#REF!</v>
      </c>
      <c r="CD1359" s="41" t="e">
        <f t="shared" si="1518"/>
        <v>#REF!</v>
      </c>
      <c r="CE1359" s="114" t="e">
        <f t="shared" si="1519"/>
        <v>#REF!</v>
      </c>
      <c r="CF1359" s="42" t="e">
        <f t="shared" si="1520"/>
        <v>#REF!</v>
      </c>
      <c r="CG1359" s="42" t="e">
        <f t="shared" si="1521"/>
        <v>#REF!</v>
      </c>
      <c r="CH1359" s="42" t="e">
        <f t="shared" si="1505"/>
        <v>#REF!</v>
      </c>
      <c r="CI1359" s="89">
        <f t="shared" si="1522"/>
        <v>2.2121052387644298</v>
      </c>
      <c r="CJ1359" s="89">
        <f t="shared" si="1523"/>
        <v>1.648255365746343</v>
      </c>
      <c r="CK1359" s="42" t="e">
        <f t="shared" si="1506"/>
        <v>#REF!</v>
      </c>
      <c r="CM1359" s="89" t="e">
        <f t="shared" si="1491"/>
        <v>#REF!</v>
      </c>
      <c r="CN1359" s="89">
        <f t="shared" si="1492"/>
        <v>0.17837699490004846</v>
      </c>
    </row>
    <row r="1360" spans="4:92" ht="14.4" x14ac:dyDescent="0.3">
      <c r="E1360" s="32">
        <v>42074.474305555559</v>
      </c>
      <c r="F1360" s="21">
        <f t="shared" si="1475"/>
        <v>2175.8520833333387</v>
      </c>
      <c r="G1360" s="21">
        <f t="shared" si="1476"/>
        <v>664.85763888889051</v>
      </c>
      <c r="I1360" s="21">
        <v>1108</v>
      </c>
      <c r="J1360" s="21">
        <v>13720</v>
      </c>
      <c r="K1360" s="21">
        <v>17868</v>
      </c>
      <c r="L1360" s="21">
        <v>16</v>
      </c>
      <c r="M1360" s="124">
        <v>6.15</v>
      </c>
      <c r="N1360" s="40"/>
      <c r="O1360" s="40"/>
      <c r="P1360" s="40"/>
      <c r="R1360" s="22"/>
      <c r="S1360" s="22"/>
      <c r="T1360" s="22"/>
      <c r="U1360" s="52">
        <f t="shared" si="1477"/>
        <v>3.6214075653083995E-2</v>
      </c>
      <c r="V1360" s="52">
        <f t="shared" si="1478"/>
        <v>5.0636264004219713</v>
      </c>
      <c r="W1360" s="52">
        <f t="shared" si="1479"/>
        <v>1.148418754957954E-2</v>
      </c>
      <c r="X1360" s="247">
        <f>W1360+V1360+SUM($U$1346:U1360)</f>
        <v>5.3352442809506542</v>
      </c>
      <c r="Y1360" s="236">
        <f>W1360+V1360+SUM($U$1346:U1360)-$X$1346</f>
        <v>5.3093815938122173</v>
      </c>
      <c r="Z1360" s="42"/>
      <c r="AA1360" s="42"/>
      <c r="AB1360" s="41">
        <f t="shared" si="1480"/>
        <v>2.7807091893906E-2</v>
      </c>
      <c r="AC1360" s="48">
        <f t="shared" si="1481"/>
        <v>3.8881214581256685</v>
      </c>
      <c r="AD1360" s="48">
        <f t="shared" si="1482"/>
        <v>0.26154571477733468</v>
      </c>
      <c r="AE1360" s="48">
        <f t="shared" si="1483"/>
        <v>0.37218048672130521</v>
      </c>
      <c r="AF1360" s="48">
        <f t="shared" si="1484"/>
        <v>0.26154571477733468</v>
      </c>
      <c r="AG1360" s="238">
        <f t="shared" si="1485"/>
        <v>0.1106305582390935</v>
      </c>
      <c r="AH1360" s="48">
        <f t="shared" si="1486"/>
        <v>4.2137048769585477E-6</v>
      </c>
      <c r="AI1360" s="48">
        <f>AE1360+AC1360+SUM($AB$1345:AB1360)</f>
        <v>4.4919370989442129</v>
      </c>
      <c r="AJ1360" s="48">
        <f>AE1360+AC1360+SUM($AB$1346:AB1360)-$AI$1346</f>
        <v>3.8946179435841235</v>
      </c>
      <c r="AK1360" s="46"/>
      <c r="AL1360" s="86"/>
      <c r="AM1360" s="25">
        <v>324.48599999999999</v>
      </c>
      <c r="AN1360" s="25">
        <v>0.22910259710445008</v>
      </c>
      <c r="AQ1360" s="25"/>
      <c r="AR1360" s="25">
        <v>313.16650000000004</v>
      </c>
      <c r="AS1360" s="25">
        <v>0.16249999999999432</v>
      </c>
      <c r="AV1360" s="89">
        <f t="shared" si="1493"/>
        <v>0</v>
      </c>
      <c r="AW1360" s="86">
        <f t="shared" si="1494"/>
        <v>5.4581175447961519E-3</v>
      </c>
      <c r="AX1360" s="86">
        <f t="shared" si="1495"/>
        <v>0.36672236917650908</v>
      </c>
      <c r="AY1360" s="86">
        <f t="shared" si="1487"/>
        <v>6.5875352321271091E-2</v>
      </c>
      <c r="AZ1360" s="86">
        <f t="shared" si="1488"/>
        <v>4.4260617466229419</v>
      </c>
      <c r="BA1360" s="86">
        <f t="shared" si="1507"/>
        <v>5.9113081810856491E-2</v>
      </c>
      <c r="BB1360" s="86">
        <f t="shared" si="1508"/>
        <v>3.8355048617732672</v>
      </c>
      <c r="BC1360" s="89">
        <f t="shared" ref="BC1360:BD1362" si="1528">BA1360-BA1359</f>
        <v>-2.3837069725418519E-3</v>
      </c>
      <c r="BD1360" s="89">
        <f t="shared" si="1528"/>
        <v>3.66410460458928E-2</v>
      </c>
      <c r="BE1360" s="41">
        <f t="shared" si="1513"/>
        <v>-6789.31116441215</v>
      </c>
      <c r="BF1360" s="89">
        <f t="shared" si="1514"/>
        <v>9.6923551509036159</v>
      </c>
      <c r="BG1360" s="89">
        <f t="shared" si="1515"/>
        <v>-8.6923551509036159</v>
      </c>
      <c r="BH1360" s="89">
        <f>BF1360*($AJ1360-$AJ1359)</f>
        <v>0.33203429682384461</v>
      </c>
      <c r="BI1360" s="89">
        <f t="shared" si="1524"/>
        <v>-0.29777695775049368</v>
      </c>
      <c r="BJ1360" s="41">
        <f t="shared" ref="BJ1360:BJ1371" si="1529">1000*((BA1360/BB1360)/0.0112372-1)</f>
        <v>371.52255293787715</v>
      </c>
      <c r="BK1360" s="89">
        <f t="shared" si="1516"/>
        <v>0.51548263634128022</v>
      </c>
      <c r="BL1360" s="89">
        <f t="shared" si="1517"/>
        <v>0.48451736365871978</v>
      </c>
      <c r="BM1360" s="89">
        <f t="shared" si="1496"/>
        <v>0</v>
      </c>
      <c r="BN1360" s="86">
        <f t="shared" si="1497"/>
        <v>1.6699998009239508E-4</v>
      </c>
      <c r="BO1360" s="86">
        <f t="shared" si="1498"/>
        <v>1.1317187569487144E-2</v>
      </c>
      <c r="BP1360" s="86">
        <f t="shared" si="1489"/>
        <v>7.7583693653578908E-2</v>
      </c>
      <c r="BQ1360" s="86">
        <f t="shared" si="1490"/>
        <v>5.2576605872970754</v>
      </c>
      <c r="BR1360" s="86">
        <f t="shared" si="1509"/>
        <v>7.7313700872091481E-2</v>
      </c>
      <c r="BS1360" s="86">
        <f t="shared" si="1510"/>
        <v>5.2320678929401261</v>
      </c>
      <c r="BT1360" s="89">
        <f t="shared" ref="BT1360:BU1362" si="1530">BR1360-BR1359</f>
        <v>3.0682229550545032E-3</v>
      </c>
      <c r="BU1360" s="89">
        <f t="shared" si="1530"/>
        <v>0.40691445699017059</v>
      </c>
      <c r="BV1360" s="41">
        <f>1000*((BT1360/BU1360)/0.0112372-1)</f>
        <v>-328.99511113148947</v>
      </c>
      <c r="BW1360" s="89" t="e">
        <f t="shared" si="1500"/>
        <v>#REF!</v>
      </c>
      <c r="BX1360" s="42" t="e">
        <f t="shared" si="1501"/>
        <v>#REF!</v>
      </c>
      <c r="BY1360" s="89" t="e">
        <f t="shared" si="1502"/>
        <v>#REF!</v>
      </c>
      <c r="BZ1360" s="89" t="e">
        <f t="shared" si="1502"/>
        <v>#REF!</v>
      </c>
      <c r="CA1360" s="41">
        <f t="shared" si="1503"/>
        <v>314.99766382963634</v>
      </c>
      <c r="CB1360" s="89" t="e">
        <f t="shared" si="1504"/>
        <v>#REF!</v>
      </c>
      <c r="CC1360" s="89" t="e">
        <f t="shared" ref="CC1360:CC1371" si="1531">1-CB1360</f>
        <v>#REF!</v>
      </c>
      <c r="CD1360" s="41" t="e">
        <f t="shared" si="1518"/>
        <v>#REF!</v>
      </c>
      <c r="CE1360" s="41" t="e">
        <f t="shared" si="1519"/>
        <v>#REF!</v>
      </c>
      <c r="CF1360" s="42" t="e">
        <f t="shared" si="1520"/>
        <v>#REF!</v>
      </c>
      <c r="CG1360" s="42" t="e">
        <f t="shared" si="1521"/>
        <v>#REF!</v>
      </c>
      <c r="CH1360" s="42" t="e">
        <f>CC1360*$Y1360</f>
        <v>#REF!</v>
      </c>
      <c r="CI1360" s="89">
        <f>BL1360*$AJ1360</f>
        <v>1.8870100184833241</v>
      </c>
      <c r="CJ1360" s="89">
        <f>BK1360*$AJ1360</f>
        <v>2.0076079251007992</v>
      </c>
      <c r="CK1360" s="42" t="e">
        <f>CB1360*$Y1360</f>
        <v>#REF!</v>
      </c>
      <c r="CM1360" s="89" t="e">
        <f t="shared" si="1491"/>
        <v>#REF!</v>
      </c>
      <c r="CN1360" s="89">
        <f t="shared" si="1492"/>
        <v>0.15216237028187118</v>
      </c>
    </row>
    <row r="1361" spans="4:92" ht="14.4" x14ac:dyDescent="0.3">
      <c r="D1361" s="94" t="s">
        <v>127</v>
      </c>
      <c r="E1361" s="32">
        <v>42285.476388888892</v>
      </c>
      <c r="F1361" s="21">
        <f t="shared" si="1475"/>
        <v>2386.8541666666715</v>
      </c>
      <c r="G1361" s="21">
        <f t="shared" si="1476"/>
        <v>875.85972222222335</v>
      </c>
      <c r="I1361" s="21">
        <v>1094</v>
      </c>
      <c r="J1361" s="21">
        <v>13370</v>
      </c>
      <c r="K1361" s="21">
        <v>18214</v>
      </c>
      <c r="L1361" s="21">
        <v>6</v>
      </c>
      <c r="M1361" s="124">
        <v>6.15</v>
      </c>
      <c r="N1361" s="40"/>
      <c r="O1361" s="40"/>
      <c r="P1361" s="40"/>
      <c r="R1361" s="22"/>
      <c r="S1361" s="22"/>
      <c r="T1361" s="22"/>
      <c r="U1361" s="52">
        <f t="shared" si="1477"/>
        <v>3.6448893989947918E-2</v>
      </c>
      <c r="V1361" s="52">
        <f t="shared" si="1478"/>
        <v>5.0964598307499402</v>
      </c>
      <c r="W1361" s="52">
        <f t="shared" si="1479"/>
        <v>1.1558653010094363E-2</v>
      </c>
      <c r="X1361" s="247">
        <f>W1361+V1361+SUM($U$1346:U1361)</f>
        <v>5.4046010707290852</v>
      </c>
      <c r="Y1361" s="236">
        <f>W1361+V1361+SUM($U$1346:U1361)-$X$1346</f>
        <v>5.3787383835906484</v>
      </c>
      <c r="Z1361" s="42"/>
      <c r="AA1361" s="42"/>
      <c r="AB1361" s="41">
        <f t="shared" si="1480"/>
        <v>2.6755337248578218E-2</v>
      </c>
      <c r="AC1361" s="48">
        <f t="shared" si="1481"/>
        <v>3.7410600602353519</v>
      </c>
      <c r="AD1361" s="48">
        <f t="shared" si="1482"/>
        <v>0.25165320528615259</v>
      </c>
      <c r="AE1361" s="48">
        <f t="shared" si="1483"/>
        <v>0.35810341036600052</v>
      </c>
      <c r="AF1361" s="48">
        <f t="shared" si="1484"/>
        <v>0.25165320528615259</v>
      </c>
      <c r="AG1361" s="238">
        <f t="shared" si="1485"/>
        <v>0.10644615075099251</v>
      </c>
      <c r="AH1361" s="48">
        <f t="shared" si="1486"/>
        <v>4.0543288553562041E-6</v>
      </c>
      <c r="AI1361" s="48">
        <f>AE1361+AC1361+SUM($AB$1345:AB1361)</f>
        <v>4.3575539619471693</v>
      </c>
      <c r="AJ1361" s="48">
        <f>AE1361+AC1361+SUM($AB$1346:AB1361)-$AI$1346</f>
        <v>3.7602348065870799</v>
      </c>
      <c r="AK1361" s="46"/>
      <c r="AL1361" s="86"/>
      <c r="AM1361" s="25">
        <v>293.17250000000001</v>
      </c>
      <c r="AN1361" s="25">
        <v>7.566042558694E-2</v>
      </c>
      <c r="AR1361" s="25">
        <v>283.2835</v>
      </c>
      <c r="AS1361" s="25">
        <v>0.1831406563273261</v>
      </c>
      <c r="AT1361" s="46"/>
      <c r="AU1361" s="46"/>
      <c r="AV1361" s="89">
        <f t="shared" si="1493"/>
        <v>0</v>
      </c>
      <c r="AW1361" s="86">
        <f t="shared" si="1494"/>
        <v>5.1292921157819306E-3</v>
      </c>
      <c r="AX1361" s="86">
        <f t="shared" si="1495"/>
        <v>0.35297411825021857</v>
      </c>
      <c r="AY1361" s="86">
        <f t="shared" si="1487"/>
        <v>6.2415398832046477E-2</v>
      </c>
      <c r="AZ1361" s="86">
        <f t="shared" si="1488"/>
        <v>4.2951385631151231</v>
      </c>
      <c r="BA1361" s="86">
        <f t="shared" si="1507"/>
        <v>5.5653128321631877E-2</v>
      </c>
      <c r="BB1361" s="86">
        <f t="shared" si="1508"/>
        <v>3.7045816782654484</v>
      </c>
      <c r="BC1361" s="89">
        <f t="shared" si="1528"/>
        <v>-3.4599534892246139E-3</v>
      </c>
      <c r="BD1361" s="89">
        <f t="shared" si="1528"/>
        <v>-0.13092318350781884</v>
      </c>
      <c r="BE1361" s="41">
        <f t="shared" si="1513"/>
        <v>1351.774046261665</v>
      </c>
      <c r="BF1361" s="89">
        <f t="shared" si="1514"/>
        <v>-0.74074580597628892</v>
      </c>
      <c r="BG1361" s="89">
        <f t="shared" si="1515"/>
        <v>1.7407458059762888</v>
      </c>
      <c r="BH1361" s="89">
        <f>BF1361*($AJ1361-$AJ1360)</f>
        <v>9.9543745124497138E-2</v>
      </c>
      <c r="BI1361" s="89">
        <f t="shared" si="1524"/>
        <v>-0.23392688212154075</v>
      </c>
      <c r="BJ1361" s="41">
        <f t="shared" si="1529"/>
        <v>336.87960069924981</v>
      </c>
      <c r="BK1361" s="89">
        <f t="shared" si="1516"/>
        <v>0.55987885733600595</v>
      </c>
      <c r="BL1361" s="89">
        <f t="shared" si="1517"/>
        <v>0.44012114266399405</v>
      </c>
      <c r="BM1361" s="89">
        <f t="shared" si="1496"/>
        <v>0</v>
      </c>
      <c r="BN1361" s="86">
        <f t="shared" si="1497"/>
        <v>1.643122431015703E-4</v>
      </c>
      <c r="BO1361" s="86">
        <f t="shared" si="1498"/>
        <v>1.1394340766992793E-2</v>
      </c>
      <c r="BP1361" s="86">
        <f t="shared" si="1489"/>
        <v>7.6829205291057939E-2</v>
      </c>
      <c r="BQ1361" s="86">
        <f t="shared" si="1490"/>
        <v>5.3277718654380273</v>
      </c>
      <c r="BR1361" s="86">
        <f t="shared" si="1509"/>
        <v>7.6559212509570512E-2</v>
      </c>
      <c r="BS1361" s="86">
        <f t="shared" si="1510"/>
        <v>5.3021791710810779</v>
      </c>
      <c r="BT1361" s="89">
        <f t="shared" si="1530"/>
        <v>-7.5448836252096918E-4</v>
      </c>
      <c r="BU1361" s="89">
        <f t="shared" si="1530"/>
        <v>7.011127814095186E-2</v>
      </c>
      <c r="BV1361" s="41">
        <f>1000*((BT1361/BU1361)/0.0112372-1)</f>
        <v>-1957.6494211533525</v>
      </c>
      <c r="BW1361" s="89" t="e">
        <f t="shared" si="1500"/>
        <v>#REF!</v>
      </c>
      <c r="BX1361" s="42" t="e">
        <f t="shared" si="1501"/>
        <v>#REF!</v>
      </c>
      <c r="BY1361" s="89" t="e">
        <f t="shared" si="1502"/>
        <v>#REF!</v>
      </c>
      <c r="BZ1361" s="89" t="e">
        <f t="shared" si="1502"/>
        <v>#REF!</v>
      </c>
      <c r="CA1361" s="41">
        <f t="shared" si="1503"/>
        <v>284.94621012537056</v>
      </c>
      <c r="CB1361" s="89" t="e">
        <f t="shared" si="1504"/>
        <v>#REF!</v>
      </c>
      <c r="CC1361" s="89" t="e">
        <f t="shared" si="1531"/>
        <v>#REF!</v>
      </c>
      <c r="CD1361" s="41" t="e">
        <f t="shared" si="1518"/>
        <v>#REF!</v>
      </c>
      <c r="CE1361" s="41" t="e">
        <f t="shared" si="1519"/>
        <v>#REF!</v>
      </c>
      <c r="CF1361" s="42" t="e">
        <f t="shared" si="1520"/>
        <v>#REF!</v>
      </c>
      <c r="CG1361" s="42" t="e">
        <f t="shared" si="1521"/>
        <v>#REF!</v>
      </c>
      <c r="CH1361" s="42" t="e">
        <f>CC1361*$Y1361</f>
        <v>#REF!</v>
      </c>
      <c r="CI1361" s="89">
        <f>BL1361*$AJ1361</f>
        <v>1.6549588397600283</v>
      </c>
      <c r="CJ1361" s="89">
        <f>BK1361*$AJ1361</f>
        <v>2.1052759668270515</v>
      </c>
      <c r="CK1361" s="42" t="e">
        <f>CB1361*$Y1361</f>
        <v>#REF!</v>
      </c>
      <c r="CM1361" s="89" t="e">
        <f t="shared" si="1491"/>
        <v>#REF!</v>
      </c>
      <c r="CN1361" s="89">
        <f t="shared" si="1492"/>
        <v>0.13345051552997189</v>
      </c>
    </row>
    <row r="1362" spans="4:92" ht="14.4" x14ac:dyDescent="0.3">
      <c r="E1362" s="32">
        <v>42488.558333333334</v>
      </c>
      <c r="F1362" s="21">
        <f t="shared" ref="F1362:F1368" si="1532">E1362-E$1299</f>
        <v>2589.9361111111139</v>
      </c>
      <c r="G1362" s="21">
        <f t="shared" ref="G1362:G1367" si="1533">E1362-E$1346</f>
        <v>1078.9416666666657</v>
      </c>
      <c r="I1362" s="21">
        <v>1074</v>
      </c>
      <c r="J1362" s="21">
        <v>22593</v>
      </c>
      <c r="K1362" s="21">
        <v>28539</v>
      </c>
      <c r="L1362" s="21">
        <v>22</v>
      </c>
      <c r="M1362" s="124">
        <v>6.15</v>
      </c>
      <c r="N1362" s="40"/>
      <c r="O1362" s="40"/>
      <c r="P1362" s="40"/>
      <c r="R1362" s="22"/>
      <c r="S1362" s="22"/>
      <c r="T1362" s="22"/>
      <c r="U1362" s="52">
        <f t="shared" si="1477"/>
        <v>5.6066666203889351E-2</v>
      </c>
      <c r="V1362" s="52">
        <f t="shared" si="1478"/>
        <v>7.8395111860181741</v>
      </c>
      <c r="W1362" s="52">
        <f t="shared" si="1479"/>
        <v>1.7779830034411082E-2</v>
      </c>
      <c r="X1362" s="247">
        <f>W1362+V1362+SUM($U$1346:U1362)</f>
        <v>8.209940269225525</v>
      </c>
      <c r="Y1362" s="236">
        <f>W1362+V1362+SUM($U$1346:U1362)-$X$1346</f>
        <v>8.1840775820870881</v>
      </c>
      <c r="Z1362" s="42"/>
      <c r="AA1362" s="42"/>
      <c r="AB1362" s="41">
        <f t="shared" si="1480"/>
        <v>4.438537403358464E-2</v>
      </c>
      <c r="AC1362" s="48">
        <f t="shared" si="1481"/>
        <v>6.20617667842982</v>
      </c>
      <c r="AD1362" s="48">
        <f t="shared" si="1482"/>
        <v>0.41747639133085129</v>
      </c>
      <c r="AE1362" s="48">
        <f t="shared" si="1483"/>
        <v>0.59407039665111394</v>
      </c>
      <c r="AF1362" s="48">
        <f t="shared" si="1484"/>
        <v>0.41747639133085135</v>
      </c>
      <c r="AG1362" s="238">
        <f t="shared" si="1485"/>
        <v>0.17658727945091435</v>
      </c>
      <c r="AH1362" s="48">
        <f t="shared" si="1486"/>
        <v>6.7258693481691377E-6</v>
      </c>
      <c r="AI1362" s="48">
        <f>AE1362+AC1362+SUM($AB$1345:AB1362)</f>
        <v>7.1030229404603356</v>
      </c>
      <c r="AJ1362" s="48">
        <f>AE1362+AC1362+SUM($AB$1346:AB1362)-$AI$1346</f>
        <v>6.5057037851002457</v>
      </c>
      <c r="AK1362" s="46"/>
      <c r="AL1362" s="86"/>
      <c r="AM1362">
        <v>267.15266666666662</v>
      </c>
      <c r="AN1362">
        <v>0.75357569847582939</v>
      </c>
      <c r="AR1362" s="25">
        <v>260.85766666666672</v>
      </c>
      <c r="AS1362" s="25">
        <v>0.29065500741141259</v>
      </c>
      <c r="AT1362"/>
      <c r="AU1362"/>
      <c r="AV1362" s="89">
        <f t="shared" si="1493"/>
        <v>0</v>
      </c>
      <c r="AW1362" s="86">
        <f t="shared" si="1494"/>
        <v>8.3403552883077343E-3</v>
      </c>
      <c r="AX1362" s="86">
        <f t="shared" si="1495"/>
        <v>0.58573004136280626</v>
      </c>
      <c r="AY1362" s="86">
        <f t="shared" si="1487"/>
        <v>9.9721742201591371E-2</v>
      </c>
      <c r="AZ1362" s="86">
        <f t="shared" si="1488"/>
        <v>7.0033011982587441</v>
      </c>
      <c r="BA1362" s="86">
        <f>AY1362-$AY$1346</f>
        <v>9.295947169117677E-2</v>
      </c>
      <c r="BB1362" s="86">
        <f>AZ1362-$AZ$1346</f>
        <v>6.4127443134090694</v>
      </c>
      <c r="BC1362" s="89">
        <f t="shared" si="1528"/>
        <v>3.7306343369544893E-2</v>
      </c>
      <c r="BD1362" s="89">
        <f t="shared" si="1528"/>
        <v>2.708162635143621</v>
      </c>
      <c r="BE1362" s="41">
        <f>1000*(((BC1362)/((BD1362))/0.0112372-1))</f>
        <v>225.88528187022038</v>
      </c>
      <c r="BF1362" s="89">
        <f t="shared" si="1514"/>
        <v>0.70212217060646542</v>
      </c>
      <c r="BG1362" s="89">
        <f>1-BF1362</f>
        <v>0.29787782939353458</v>
      </c>
      <c r="BH1362" s="89">
        <f>BF1362*($AJ1362-$AJ1361)</f>
        <v>1.9276546385263793</v>
      </c>
      <c r="BI1362" s="89">
        <f>BG1362*($AJ1362-$AJ1361)</f>
        <v>0.81781433998678643</v>
      </c>
      <c r="BJ1362" s="41">
        <f t="shared" si="1529"/>
        <v>290.00564903748494</v>
      </c>
      <c r="BK1362" s="89">
        <f t="shared" si="1516"/>
        <v>0.61994955519504791</v>
      </c>
      <c r="BL1362" s="89">
        <f t="shared" ref="BL1362:BL1371" si="1534">1-BK1362</f>
        <v>0.38005044480495209</v>
      </c>
      <c r="BM1362" s="89">
        <f t="shared" si="1496"/>
        <v>0</v>
      </c>
      <c r="BN1362" s="86">
        <f t="shared" si="1497"/>
        <v>2.4839431825915095E-4</v>
      </c>
      <c r="BO1362" s="86">
        <f t="shared" si="1498"/>
        <v>1.7531435716151931E-2</v>
      </c>
      <c r="BP1362" s="86">
        <f t="shared" si="1489"/>
        <v>0.11469752591423868</v>
      </c>
      <c r="BQ1362" s="86">
        <f t="shared" si="1490"/>
        <v>8.0952427433112852</v>
      </c>
      <c r="BR1362" s="86">
        <f>BP1362-$BP$1346</f>
        <v>0.11442753313275125</v>
      </c>
      <c r="BS1362" s="86">
        <f>BQ1362-$BQ$1346</f>
        <v>8.069650048954335</v>
      </c>
      <c r="BT1362" s="89">
        <f t="shared" si="1530"/>
        <v>3.786832062318074E-2</v>
      </c>
      <c r="BU1362" s="89">
        <f t="shared" si="1530"/>
        <v>2.7674708778732571</v>
      </c>
      <c r="BV1362" s="41">
        <f>1000*((BT1362/BU1362)/0.0112372-1)</f>
        <v>217.68477373846707</v>
      </c>
      <c r="BW1362" s="89" t="e">
        <f t="shared" si="1500"/>
        <v>#REF!</v>
      </c>
      <c r="BX1362" s="42" t="e">
        <f>1-BW1362</f>
        <v>#REF!</v>
      </c>
      <c r="BY1362" s="89" t="e">
        <f>BW1362*($X1362-$X1361)</f>
        <v>#REF!</v>
      </c>
      <c r="BZ1362" s="89" t="e">
        <f>BX1362*($X1362-$X1361)</f>
        <v>#REF!</v>
      </c>
      <c r="CA1362" s="41">
        <f t="shared" ref="CA1362:CA1371" si="1535">1000*((BR1362/BS1362/0.0112372-1))</f>
        <v>261.87903059770304</v>
      </c>
      <c r="CB1362" s="89" t="e">
        <f t="shared" si="1504"/>
        <v>#REF!</v>
      </c>
      <c r="CC1362" s="89" t="e">
        <f t="shared" si="1531"/>
        <v>#REF!</v>
      </c>
      <c r="CD1362" s="41" t="e">
        <f t="shared" ref="CD1362:CD1371" si="1536">CK1362+CJ1362</f>
        <v>#REF!</v>
      </c>
      <c r="CE1362" s="41" t="e">
        <f t="shared" ref="CE1362:CE1371" si="1537">CH1362+CI1362</f>
        <v>#REF!</v>
      </c>
      <c r="CF1362" s="42" t="e">
        <f t="shared" ref="CF1362:CF1371" si="1538">CK1362*13.49+CJ1362</f>
        <v>#REF!</v>
      </c>
      <c r="CG1362" s="42" t="e">
        <f t="shared" ref="CG1362:CG1371" si="1539">CH1362*13.49+CI1362</f>
        <v>#REF!</v>
      </c>
      <c r="CH1362" s="42" t="e">
        <f t="shared" si="1505"/>
        <v>#REF!</v>
      </c>
      <c r="CI1362" s="89">
        <f t="shared" si="1522"/>
        <v>2.4724956172966088</v>
      </c>
      <c r="CJ1362" s="89">
        <f t="shared" si="1523"/>
        <v>4.0332081678036369</v>
      </c>
      <c r="CK1362" s="42" t="e">
        <f t="shared" si="1506"/>
        <v>#REF!</v>
      </c>
      <c r="CM1362" s="89" t="e">
        <f t="shared" si="1491"/>
        <v>#REF!</v>
      </c>
      <c r="CN1362" s="89">
        <f t="shared" si="1492"/>
        <v>0.19937403085001959</v>
      </c>
    </row>
    <row r="1363" spans="4:92" ht="14.4" x14ac:dyDescent="0.3">
      <c r="E1363" s="32">
        <v>42600.481249999997</v>
      </c>
      <c r="F1363" s="21">
        <f t="shared" si="1532"/>
        <v>2701.8590277777766</v>
      </c>
      <c r="G1363" s="21">
        <f t="shared" si="1533"/>
        <v>1190.8645833333285</v>
      </c>
      <c r="I1363" s="21">
        <v>1074</v>
      </c>
      <c r="J1363" s="21">
        <v>25164</v>
      </c>
      <c r="K1363" s="21">
        <v>29700</v>
      </c>
      <c r="L1363" s="21">
        <v>24</v>
      </c>
      <c r="M1363" s="124">
        <v>6.15</v>
      </c>
      <c r="N1363" s="40"/>
      <c r="O1363" s="40"/>
      <c r="P1363" s="40"/>
      <c r="R1363" s="22"/>
      <c r="S1363" s="22"/>
      <c r="T1363" s="22"/>
      <c r="U1363" s="52">
        <f t="shared" si="1477"/>
        <v>5.8347523958636023E-2</v>
      </c>
      <c r="V1363" s="52">
        <f t="shared" si="1478"/>
        <v>8.1584316978429445</v>
      </c>
      <c r="W1363" s="52">
        <f t="shared" si="1479"/>
        <v>1.8503134378289678E-2</v>
      </c>
      <c r="X1363" s="247">
        <f>W1363+V1363+SUM($U$1346:U1363)</f>
        <v>8.5879316093528093</v>
      </c>
      <c r="Y1363" s="236">
        <f>W1363+V1363+SUM($U$1346:U1363)-$X$1346</f>
        <v>8.5620689222143724</v>
      </c>
      <c r="Z1363" s="42"/>
      <c r="AA1363" s="42"/>
      <c r="AB1363" s="41">
        <f t="shared" si="1480"/>
        <v>4.9436265754044348E-2</v>
      </c>
      <c r="AC1363" s="48">
        <f t="shared" si="1481"/>
        <v>6.9124166748996583</v>
      </c>
      <c r="AD1363" s="48">
        <f t="shared" si="1482"/>
        <v>0.46498366358825927</v>
      </c>
      <c r="AE1363" s="48">
        <f t="shared" si="1483"/>
        <v>0.66167341483329478</v>
      </c>
      <c r="AF1363" s="48">
        <f t="shared" si="1484"/>
        <v>0.46498366358825927</v>
      </c>
      <c r="AG1363" s="238">
        <f t="shared" si="1485"/>
        <v>0.19668225999658337</v>
      </c>
      <c r="AH1363" s="48">
        <f t="shared" si="1486"/>
        <v>7.4912484520571929E-6</v>
      </c>
      <c r="AI1363" s="48">
        <f>AE1363+AC1363+SUM($AB$1345:AB1363)</f>
        <v>7.9263022208663996</v>
      </c>
      <c r="AJ1363" s="48">
        <f>AE1363+AC1363+SUM($AB$1346:AB1363)-$AI$1346</f>
        <v>7.3289830655063097</v>
      </c>
      <c r="AK1363" s="46"/>
      <c r="AL1363" s="86"/>
      <c r="AM1363">
        <v>254.53949999999998</v>
      </c>
      <c r="AN1363">
        <v>0.38820162287141924</v>
      </c>
      <c r="AR1363" s="25">
        <v>249.42099999999999</v>
      </c>
      <c r="AS1363" s="25">
        <v>0.23193102422918965</v>
      </c>
      <c r="AV1363" s="89">
        <f t="shared" si="1493"/>
        <v>0</v>
      </c>
      <c r="AW1363" s="86">
        <f t="shared" si="1494"/>
        <v>9.1982756279506712E-3</v>
      </c>
      <c r="AX1363" s="86">
        <f t="shared" si="1495"/>
        <v>0.65247513920534417</v>
      </c>
      <c r="AY1363" s="86">
        <f t="shared" si="1487"/>
        <v>0.11018776167142147</v>
      </c>
      <c r="AZ1363" s="86">
        <f t="shared" si="1488"/>
        <v>7.8161144591949778</v>
      </c>
      <c r="BA1363" s="86">
        <f>AY1363-$AY$1346</f>
        <v>0.10342549116100687</v>
      </c>
      <c r="BB1363" s="86">
        <f>AZ1363-$AZ$1346</f>
        <v>7.2255575743453031</v>
      </c>
      <c r="BC1363" s="89">
        <f>BA1363-BA1362</f>
        <v>1.0466019469830098E-2</v>
      </c>
      <c r="BD1363" s="89">
        <f>BB1363-BB1362</f>
        <v>0.81281326093623374</v>
      </c>
      <c r="BE1363" s="41">
        <f>1000*(((BC1363)/((BD1363))/0.0112372-1))</f>
        <v>145.86287096868068</v>
      </c>
      <c r="BF1363" s="89">
        <f t="shared" si="1514"/>
        <v>0.80467384156233179</v>
      </c>
      <c r="BG1363" s="89">
        <f>1-BF1363</f>
        <v>0.19532615843766821</v>
      </c>
      <c r="BH1363" s="89">
        <f>BF1363*($AJ1363-$AJ1362)</f>
        <v>0.66247130124301967</v>
      </c>
      <c r="BI1363" s="89">
        <f>BG1363*($AJ1363-$AJ1362)</f>
        <v>0.16080797916304432</v>
      </c>
      <c r="BJ1363" s="41">
        <f t="shared" si="1529"/>
        <v>273.79082266913656</v>
      </c>
      <c r="BK1363" s="89">
        <f t="shared" si="1516"/>
        <v>0.64072945322110664</v>
      </c>
      <c r="BL1363" s="89">
        <f t="shared" si="1534"/>
        <v>0.35927054677889336</v>
      </c>
      <c r="BM1363" s="89">
        <f t="shared" si="1496"/>
        <v>0</v>
      </c>
      <c r="BN1363" s="86">
        <f t="shared" si="1497"/>
        <v>2.561870251739943E-4</v>
      </c>
      <c r="BO1363" s="86">
        <f t="shared" si="1498"/>
        <v>1.8246947353115685E-2</v>
      </c>
      <c r="BP1363" s="86">
        <f t="shared" si="1489"/>
        <v>0.11890507880541996</v>
      </c>
      <c r="BQ1363" s="86">
        <f t="shared" si="1490"/>
        <v>8.4690265305473904</v>
      </c>
      <c r="BR1363" s="86">
        <f>BP1363-$BP$1346</f>
        <v>0.11863508602393254</v>
      </c>
      <c r="BS1363" s="86">
        <f>BQ1363-$BQ$1346</f>
        <v>8.4434338361904402</v>
      </c>
      <c r="BT1363" s="89">
        <f>BR1363-BR1362</f>
        <v>4.2075528911812848E-3</v>
      </c>
      <c r="BU1363" s="89">
        <f>BS1363-BS1362</f>
        <v>0.37378378723610517</v>
      </c>
      <c r="BV1363" s="41">
        <f>1000*((BT1363/BU1363)/0.0112372-1)</f>
        <v>1.7307683674390173</v>
      </c>
      <c r="BW1363" s="89" t="e">
        <f t="shared" si="1500"/>
        <v>#REF!</v>
      </c>
      <c r="BX1363" s="42" t="e">
        <f>1-BW1363</f>
        <v>#REF!</v>
      </c>
      <c r="BY1363" s="89" t="e">
        <f>BW1363*($X1363-$X1362)</f>
        <v>#REF!</v>
      </c>
      <c r="BZ1363" s="89" t="e">
        <f>BX1363*($X1363-$X1362)</f>
        <v>#REF!</v>
      </c>
      <c r="CA1363" s="41">
        <f t="shared" si="1535"/>
        <v>250.36248358782066</v>
      </c>
      <c r="CB1363" s="89" t="e">
        <f t="shared" si="1504"/>
        <v>#REF!</v>
      </c>
      <c r="CC1363" s="89" t="e">
        <f t="shared" si="1531"/>
        <v>#REF!</v>
      </c>
      <c r="CD1363" s="41" t="e">
        <f t="shared" si="1536"/>
        <v>#REF!</v>
      </c>
      <c r="CE1363" s="41" t="e">
        <f t="shared" si="1537"/>
        <v>#REF!</v>
      </c>
      <c r="CF1363" s="42" t="e">
        <f t="shared" si="1538"/>
        <v>#REF!</v>
      </c>
      <c r="CG1363" s="42" t="e">
        <f t="shared" si="1539"/>
        <v>#REF!</v>
      </c>
      <c r="CH1363" s="42" t="e">
        <f t="shared" ref="CH1363:CH1371" si="1540">CC1363*$Y1363</f>
        <v>#REF!</v>
      </c>
      <c r="CI1363" s="89">
        <f t="shared" ref="CI1363:CI1371" si="1541">BL1363*$AJ1363</f>
        <v>2.6330877532777017</v>
      </c>
      <c r="CJ1363" s="89">
        <f t="shared" ref="CJ1363:CJ1371" si="1542">BK1363*$AJ1363</f>
        <v>4.6958953122286076</v>
      </c>
      <c r="CK1363" s="42" t="e">
        <f t="shared" ref="CK1363:CK1371" si="1543">CB1363*$Y1363</f>
        <v>#REF!</v>
      </c>
      <c r="CM1363" s="89" t="e">
        <f t="shared" si="1491"/>
        <v>#REF!</v>
      </c>
      <c r="CN1363" s="89">
        <f t="shared" si="1492"/>
        <v>0.2123236600624559</v>
      </c>
    </row>
    <row r="1364" spans="4:92" ht="14.4" x14ac:dyDescent="0.3">
      <c r="E1364" s="32">
        <v>42800.609027777777</v>
      </c>
      <c r="F1364" s="21">
        <f t="shared" si="1532"/>
        <v>2901.9868055555562</v>
      </c>
      <c r="G1364" s="21">
        <f t="shared" si="1533"/>
        <v>1390.992361111108</v>
      </c>
      <c r="I1364" s="21">
        <v>1054</v>
      </c>
      <c r="J1364" s="21">
        <v>20819</v>
      </c>
      <c r="K1364" s="21">
        <v>26846</v>
      </c>
      <c r="L1364" s="21">
        <v>59</v>
      </c>
      <c r="M1364" s="124">
        <v>6.15</v>
      </c>
      <c r="N1364" s="40"/>
      <c r="O1364" s="40"/>
      <c r="P1364" s="40"/>
      <c r="R1364" s="22"/>
      <c r="S1364" s="22"/>
      <c r="T1364" s="22"/>
      <c r="U1364" s="52">
        <f t="shared" si="1477"/>
        <v>5.1758525669983332E-2</v>
      </c>
      <c r="V1364" s="52">
        <f t="shared" si="1478"/>
        <v>7.2371262362215383</v>
      </c>
      <c r="W1364" s="52">
        <f t="shared" si="1479"/>
        <v>1.6413634902018987E-2</v>
      </c>
      <c r="X1364" s="247">
        <f>W1364+V1364+SUM($U$1346:U1364)</f>
        <v>7.7162951739251175</v>
      </c>
      <c r="Y1364" s="236">
        <f>W1364+V1364+SUM($U$1346:U1364)-$X$1346</f>
        <v>7.6904324867866807</v>
      </c>
      <c r="Z1364" s="42"/>
      <c r="AA1364" s="42"/>
      <c r="AB1364" s="41">
        <f t="shared" si="1480"/>
        <v>4.0138595914601165E-2</v>
      </c>
      <c r="AC1364" s="48">
        <f t="shared" si="1481"/>
        <v>5.6123717168999558</v>
      </c>
      <c r="AD1364" s="48">
        <f t="shared" si="1482"/>
        <v>0.37753238629544178</v>
      </c>
      <c r="AE1364" s="48">
        <f t="shared" si="1483"/>
        <v>0.53722993475200254</v>
      </c>
      <c r="AF1364" s="48">
        <f t="shared" si="1484"/>
        <v>0.37753238629544189</v>
      </c>
      <c r="AG1364" s="238">
        <f t="shared" si="1485"/>
        <v>0.15969146611619917</v>
      </c>
      <c r="AH1364" s="48">
        <f t="shared" si="1486"/>
        <v>6.0823403614057605E-6</v>
      </c>
      <c r="AI1364" s="48">
        <f>AE1364+AC1364+SUM($AB$1345:AB1364)</f>
        <v>6.5419523787000058</v>
      </c>
      <c r="AJ1364" s="48">
        <f>AE1364+AC1364+SUM($AB$1346:AB1364)-$AI$1346</f>
        <v>5.944633223339916</v>
      </c>
      <c r="AK1364" s="46"/>
      <c r="AL1364" s="86"/>
      <c r="AM1364" s="25">
        <v>235.804</v>
      </c>
      <c r="AN1364" s="25">
        <v>0.15839191898577926</v>
      </c>
      <c r="AR1364" s="25">
        <v>232.0455</v>
      </c>
      <c r="AS1364" s="25">
        <v>7.9903066274079546E-2</v>
      </c>
      <c r="AV1364" s="89">
        <f t="shared" ref="AV1364:AV1371" si="1544">AJ1364-BA1364-BB1364</f>
        <v>0</v>
      </c>
      <c r="AW1364" s="86">
        <f t="shared" ref="AW1364:AW1371" si="1545">(1/(1/((AM1364/1000+1)*0.0112372)+1))*AE1364</f>
        <v>7.3583148443122212E-3</v>
      </c>
      <c r="AX1364" s="86">
        <f t="shared" ref="AX1364:AX1371" si="1546">(1-(1/(1/((AM1364/1000+1)*0.0112372)+1)))*AE1364</f>
        <v>0.52987161990769027</v>
      </c>
      <c r="AY1364" s="86">
        <f t="shared" ref="AY1364:AY1371" si="1547">(1/(1/((AM1364/1000+1)*0.0112372)+1))*AI1364</f>
        <v>8.9603616971182687E-2</v>
      </c>
      <c r="AZ1364" s="86">
        <f t="shared" ref="AZ1364:AZ1371" si="1548">(1-(1/(1/((AM1364/1000+1)*0.0112372)+1)))*AI1364</f>
        <v>6.4523487617288229</v>
      </c>
      <c r="BA1364" s="86">
        <f>AY1364-$AY$1346</f>
        <v>8.2841346460768087E-2</v>
      </c>
      <c r="BB1364" s="86">
        <f>AZ1364-$AZ$1346</f>
        <v>5.8617918768791482</v>
      </c>
      <c r="BC1364" s="89"/>
      <c r="BD1364" s="89"/>
      <c r="BE1364" s="41"/>
      <c r="BF1364" s="89"/>
      <c r="BG1364" s="89"/>
      <c r="BH1364" s="89"/>
      <c r="BI1364" s="89"/>
      <c r="BJ1364" s="41">
        <f t="shared" si="1529"/>
        <v>257.64666594606791</v>
      </c>
      <c r="BK1364" s="89">
        <f t="shared" si="1516"/>
        <v>0.66141878549030242</v>
      </c>
      <c r="BL1364" s="89">
        <f t="shared" si="1534"/>
        <v>0.33858121450969758</v>
      </c>
      <c r="BM1364" s="89">
        <f t="shared" ref="BM1364:BM1371" si="1549">Y1364-BR1364-BS1364</f>
        <v>0</v>
      </c>
      <c r="BN1364" s="86">
        <f t="shared" ref="BN1364:BN1371" si="1550">(1/(1/((AR1364/1000+1)*0.0112372)+1))*W1364</f>
        <v>2.2413938358620717E-4</v>
      </c>
      <c r="BO1364" s="86">
        <f t="shared" ref="BO1364:BO1371" si="1551">(1-(1/(1/((AR1364/1000+1)*0.0112372)+1)))*W1364</f>
        <v>1.6189495518432781E-2</v>
      </c>
      <c r="BP1364" s="86">
        <f t="shared" ref="BP1364:BP1371" si="1552">(1/(1/((AR1364/1000+1)*0.0112372)+1))*X1364</f>
        <v>0.1053712754168827</v>
      </c>
      <c r="BQ1364" s="86">
        <f t="shared" ref="BQ1364:BQ1371" si="1553">(1-(1/(1/((AR1364/1000+1)*0.0112372)+1)))*X1364</f>
        <v>7.6109238985082346</v>
      </c>
      <c r="BR1364" s="86">
        <f>BP1364-$BP$1346</f>
        <v>0.10510128263539527</v>
      </c>
      <c r="BS1364" s="86">
        <f>BQ1364-$BQ$1346</f>
        <v>7.5853312041512853</v>
      </c>
      <c r="BT1364" s="89"/>
      <c r="BU1364" s="89"/>
      <c r="BV1364" s="41"/>
      <c r="BW1364" s="89"/>
      <c r="BX1364" s="42"/>
      <c r="BY1364" s="89"/>
      <c r="BZ1364" s="89"/>
      <c r="CA1364" s="41">
        <f t="shared" si="1535"/>
        <v>233.0348659642334</v>
      </c>
      <c r="CB1364" s="89" t="e">
        <f t="shared" ref="CB1364:CB1371" si="1554">(CA1364-$P$1301)/($AR$1342-$P$1301)</f>
        <v>#REF!</v>
      </c>
      <c r="CC1364" s="89" t="e">
        <f t="shared" si="1531"/>
        <v>#REF!</v>
      </c>
      <c r="CD1364" s="41" t="e">
        <f t="shared" si="1536"/>
        <v>#REF!</v>
      </c>
      <c r="CE1364" s="41" t="e">
        <f t="shared" si="1537"/>
        <v>#REF!</v>
      </c>
      <c r="CF1364" s="42" t="e">
        <f t="shared" si="1538"/>
        <v>#REF!</v>
      </c>
      <c r="CG1364" s="42" t="e">
        <f t="shared" si="1539"/>
        <v>#REF!</v>
      </c>
      <c r="CH1364" s="42" t="e">
        <f t="shared" si="1540"/>
        <v>#REF!</v>
      </c>
      <c r="CI1364" s="89">
        <f t="shared" si="1541"/>
        <v>2.0127411365731271</v>
      </c>
      <c r="CJ1364" s="89">
        <f t="shared" si="1542"/>
        <v>3.9318920867667888</v>
      </c>
      <c r="CK1364" s="42" t="e">
        <f t="shared" si="1543"/>
        <v>#REF!</v>
      </c>
      <c r="CM1364" s="89" t="e">
        <f t="shared" si="1491"/>
        <v>#REF!</v>
      </c>
      <c r="CN1364" s="89">
        <f t="shared" si="1492"/>
        <v>0.16230092002953558</v>
      </c>
    </row>
    <row r="1365" spans="4:92" ht="14.4" x14ac:dyDescent="0.3">
      <c r="D1365" s="47" t="s">
        <v>126</v>
      </c>
      <c r="E1365" s="32">
        <v>42810.469444444447</v>
      </c>
      <c r="F1365" s="21">
        <f t="shared" si="1532"/>
        <v>2911.8472222222263</v>
      </c>
      <c r="G1365" s="21">
        <f t="shared" si="1533"/>
        <v>1400.8527777777781</v>
      </c>
      <c r="I1365" s="21">
        <v>1033</v>
      </c>
      <c r="J1365" s="21">
        <v>20500</v>
      </c>
      <c r="K1365" s="21">
        <v>26168</v>
      </c>
      <c r="L1365" s="21">
        <v>24</v>
      </c>
      <c r="M1365" s="124">
        <v>6.15</v>
      </c>
      <c r="N1365" s="40"/>
      <c r="O1365" s="40"/>
      <c r="P1365" s="40"/>
      <c r="R1365" s="22"/>
      <c r="S1365" s="22"/>
      <c r="T1365" s="22"/>
      <c r="U1365" s="52">
        <f t="shared" si="1477"/>
        <v>4.9446158079206846E-2</v>
      </c>
      <c r="V1365" s="52">
        <f t="shared" si="1478"/>
        <v>6.9137998674277297</v>
      </c>
      <c r="W1365" s="52">
        <f t="shared" si="1479"/>
        <v>1.5680338176446339E-2</v>
      </c>
      <c r="X1365" s="247">
        <f>W1365+V1365+SUM($U$1346:U1365)</f>
        <v>7.4416816664849428</v>
      </c>
      <c r="Y1365" s="236">
        <f>W1365+V1365+SUM($U$1346:U1365)-$X$1346</f>
        <v>7.4158189793465059</v>
      </c>
      <c r="Z1365" s="42"/>
      <c r="AA1365" s="42"/>
      <c r="AB1365" s="41">
        <f t="shared" si="1480"/>
        <v>3.8736099076113584E-2</v>
      </c>
      <c r="AC1365" s="48">
        <f t="shared" si="1481"/>
        <v>5.4162678570111762</v>
      </c>
      <c r="AD1365" s="48">
        <f t="shared" si="1482"/>
        <v>0.36434089401373448</v>
      </c>
      <c r="AE1365" s="48">
        <f t="shared" si="1483"/>
        <v>0.5184583940973756</v>
      </c>
      <c r="AF1365" s="48">
        <f t="shared" si="1484"/>
        <v>0.36434089401373448</v>
      </c>
      <c r="AG1365" s="238">
        <f t="shared" si="1485"/>
        <v>0.15411163026847968</v>
      </c>
      <c r="AH1365" s="48">
        <f t="shared" si="1486"/>
        <v>5.8698151613308379E-6</v>
      </c>
      <c r="AI1365" s="48">
        <f>AE1365+AC1365+SUM($AB$1345:AB1365)</f>
        <v>6.3658130772327128</v>
      </c>
      <c r="AJ1365" s="48">
        <f>AE1365+AC1365+SUM($AB$1346:AB1365)-$AI$1346</f>
        <v>5.768493921872623</v>
      </c>
      <c r="AK1365" s="46"/>
      <c r="AL1365" s="86"/>
      <c r="AM1365" s="25">
        <v>235.804</v>
      </c>
      <c r="AN1365" s="25">
        <v>0.15839191898577926</v>
      </c>
      <c r="AR1365" s="25">
        <v>232.0455</v>
      </c>
      <c r="AS1365" s="25">
        <v>7.9903066274079546E-2</v>
      </c>
      <c r="AV1365" s="89">
        <f t="shared" si="1544"/>
        <v>0</v>
      </c>
      <c r="AW1365" s="86">
        <f t="shared" si="1545"/>
        <v>7.1012053697381465E-3</v>
      </c>
      <c r="AX1365" s="86">
        <f t="shared" si="1546"/>
        <v>0.51135718872763747</v>
      </c>
      <c r="AY1365" s="86">
        <f t="shared" si="1547"/>
        <v>8.7191077474008408E-2</v>
      </c>
      <c r="AZ1365" s="86">
        <f t="shared" si="1548"/>
        <v>6.2786219997587045</v>
      </c>
      <c r="BA1365" s="86">
        <f>AY1365-$AY$1346</f>
        <v>8.0428806963593807E-2</v>
      </c>
      <c r="BB1365" s="86">
        <f>AZ1365-$AZ$1346</f>
        <v>5.6880651149090298</v>
      </c>
      <c r="BC1365" s="89"/>
      <c r="BD1365" s="89"/>
      <c r="BE1365" s="41"/>
      <c r="BF1365" s="89"/>
      <c r="BG1365" s="89"/>
      <c r="BH1365" s="89"/>
      <c r="BI1365" s="89"/>
      <c r="BJ1365" s="41">
        <f t="shared" si="1529"/>
        <v>258.31379185812176</v>
      </c>
      <c r="BK1365" s="89">
        <f t="shared" si="1516"/>
        <v>0.66056383902907612</v>
      </c>
      <c r="BL1365" s="89">
        <f t="shared" si="1534"/>
        <v>0.33943616097092388</v>
      </c>
      <c r="BM1365" s="89">
        <f t="shared" si="1549"/>
        <v>0</v>
      </c>
      <c r="BN1365" s="86">
        <f t="shared" si="1550"/>
        <v>2.1412571647122703E-4</v>
      </c>
      <c r="BO1365" s="86">
        <f t="shared" si="1551"/>
        <v>1.5466212459975112E-2</v>
      </c>
      <c r="BP1365" s="86">
        <f t="shared" si="1552"/>
        <v>0.10162124060439177</v>
      </c>
      <c r="BQ1365" s="86">
        <f t="shared" si="1553"/>
        <v>7.3400604258805506</v>
      </c>
      <c r="BR1365" s="86">
        <f>BP1365-$BP$1346</f>
        <v>0.10135124782290435</v>
      </c>
      <c r="BS1365" s="86">
        <f>BQ1365-$BQ$1346</f>
        <v>7.3144677315236013</v>
      </c>
      <c r="BT1365" s="89"/>
      <c r="BU1365" s="89"/>
      <c r="BV1365" s="41"/>
      <c r="BW1365" s="89"/>
      <c r="BX1365" s="42"/>
      <c r="BY1365" s="89"/>
      <c r="BZ1365" s="89"/>
      <c r="CA1365" s="41">
        <f t="shared" si="1535"/>
        <v>233.07150336706405</v>
      </c>
      <c r="CB1365" s="89" t="e">
        <f t="shared" si="1554"/>
        <v>#REF!</v>
      </c>
      <c r="CC1365" s="89" t="e">
        <f t="shared" si="1531"/>
        <v>#REF!</v>
      </c>
      <c r="CD1365" s="41" t="e">
        <f t="shared" si="1536"/>
        <v>#REF!</v>
      </c>
      <c r="CE1365" s="41" t="e">
        <f t="shared" si="1537"/>
        <v>#REF!</v>
      </c>
      <c r="CF1365" s="42" t="e">
        <f t="shared" si="1538"/>
        <v>#REF!</v>
      </c>
      <c r="CG1365" s="42" t="e">
        <f t="shared" si="1539"/>
        <v>#REF!</v>
      </c>
      <c r="CH1365" s="42" t="e">
        <f t="shared" si="1540"/>
        <v>#REF!</v>
      </c>
      <c r="CI1365" s="89">
        <f t="shared" si="1541"/>
        <v>1.9580354314245516</v>
      </c>
      <c r="CJ1365" s="89">
        <f t="shared" si="1542"/>
        <v>3.8104584904480712</v>
      </c>
      <c r="CK1365" s="42" t="e">
        <f t="shared" si="1543"/>
        <v>#REF!</v>
      </c>
      <c r="CM1365" s="89" t="e">
        <f t="shared" si="1491"/>
        <v>#REF!</v>
      </c>
      <c r="CN1365" s="89">
        <f t="shared" si="1492"/>
        <v>0.15788962931999345</v>
      </c>
    </row>
    <row r="1366" spans="4:92" ht="14.4" x14ac:dyDescent="0.3">
      <c r="E1366" s="32">
        <v>42811.463194444441</v>
      </c>
      <c r="F1366" s="21">
        <f t="shared" si="1532"/>
        <v>2912.8409722222204</v>
      </c>
      <c r="G1366" s="21">
        <f t="shared" si="1533"/>
        <v>1401.8465277777723</v>
      </c>
      <c r="I1366" s="21">
        <v>1043</v>
      </c>
      <c r="J1366" s="21">
        <v>2851</v>
      </c>
      <c r="K1366" s="21">
        <v>115.95</v>
      </c>
      <c r="L1366" s="21">
        <v>23</v>
      </c>
      <c r="M1366" s="124">
        <v>6.15</v>
      </c>
      <c r="N1366" s="40"/>
      <c r="O1366" s="40"/>
      <c r="P1366" s="40"/>
      <c r="R1366" s="22"/>
      <c r="S1366" s="22"/>
      <c r="T1366" s="22"/>
      <c r="U1366" s="52">
        <f t="shared" si="1477"/>
        <v>2.2121611538516805E-4</v>
      </c>
      <c r="V1366" s="52">
        <f t="shared" si="1478"/>
        <v>3.09315022366928E-2</v>
      </c>
      <c r="W1366" s="52">
        <f t="shared" si="1479"/>
        <v>7.0151931597247586E-5</v>
      </c>
      <c r="X1366" s="250">
        <f>W1366+V1366+SUM($U$1366:U1366)</f>
        <v>3.1222870283675215E-2</v>
      </c>
      <c r="Y1366" s="260">
        <f>W1366+V1366+SUM($U$1366:U1366)-$X$1366+$Y$1365</f>
        <v>7.4158189793465059</v>
      </c>
      <c r="Z1366" s="42"/>
      <c r="AA1366" s="42"/>
      <c r="AB1366" s="41">
        <f t="shared" si="1480"/>
        <v>5.4393026732480728E-3</v>
      </c>
      <c r="AC1366" s="48">
        <f t="shared" si="1481"/>
        <v>0.76054948578534853</v>
      </c>
      <c r="AD1366" s="48">
        <f t="shared" si="1482"/>
        <v>5.116055684617301E-2</v>
      </c>
      <c r="AE1366" s="48">
        <f t="shared" si="1483"/>
        <v>7.2801655206440954E-2</v>
      </c>
      <c r="AF1366" s="48">
        <f t="shared" si="1484"/>
        <v>5.1160556846172996E-2</v>
      </c>
      <c r="AG1366" s="238">
        <f t="shared" si="1485"/>
        <v>2.1640274123908065E-2</v>
      </c>
      <c r="AH1366" s="48">
        <f t="shared" si="1486"/>
        <v>8.2423635988134239E-7</v>
      </c>
      <c r="AI1366" s="84">
        <f>AE1366+AC1366+SUM($AB$1366:AB1366)</f>
        <v>0.83879044366503763</v>
      </c>
      <c r="AJ1366" s="84">
        <f>AE1366+AC1366+SUM($AB$1366:AB1366)-$AI$1366+$AJ$1365</f>
        <v>5.768493921872623</v>
      </c>
      <c r="AK1366" s="46"/>
      <c r="AL1366" s="86"/>
      <c r="AM1366" s="25">
        <v>235.804</v>
      </c>
      <c r="AN1366" s="25">
        <v>0.15839191898577926</v>
      </c>
      <c r="AR1366" s="25">
        <v>232.0455</v>
      </c>
      <c r="AS1366" s="25">
        <v>7.9903066274079546E-2</v>
      </c>
      <c r="AT1366" s="47">
        <f>(1/(1/((AM1366/1000+1)*0.0112372)+1))*AI1366</f>
        <v>1.1488719770868416E-2</v>
      </c>
      <c r="AU1366" s="47">
        <f>(1-(1/(1/((AM1366/1000+1)*0.0112372)+1)))*AI1366</f>
        <v>0.82730172389416923</v>
      </c>
      <c r="AV1366" s="89">
        <f t="shared" si="1544"/>
        <v>0</v>
      </c>
      <c r="AW1366" s="86">
        <f t="shared" si="1545"/>
        <v>9.9714752574862507E-4</v>
      </c>
      <c r="AX1366" s="86">
        <f t="shared" si="1546"/>
        <v>7.1804507680692325E-2</v>
      </c>
      <c r="AY1366" s="86">
        <f t="shared" si="1547"/>
        <v>1.1488719770868416E-2</v>
      </c>
      <c r="AZ1366" s="86">
        <f t="shared" si="1548"/>
        <v>0.82730172389416923</v>
      </c>
      <c r="BA1366" s="93">
        <f>AY1366-$AT$1366+$BA$1365</f>
        <v>8.0428806963593807E-2</v>
      </c>
      <c r="BB1366" s="93">
        <f>AZ1366-$AU$1366+$BB$1365</f>
        <v>5.6880651149090298</v>
      </c>
      <c r="BC1366" s="89"/>
      <c r="BD1366" s="89"/>
      <c r="BE1366" s="41"/>
      <c r="BF1366" s="89"/>
      <c r="BG1366" s="89"/>
      <c r="BH1366" s="89"/>
      <c r="BI1366" s="89"/>
      <c r="BJ1366" s="41">
        <f t="shared" si="1529"/>
        <v>258.31379185812176</v>
      </c>
      <c r="BK1366" s="89">
        <f t="shared" si="1516"/>
        <v>0.66056383902907612</v>
      </c>
      <c r="BL1366" s="89">
        <f t="shared" si="1534"/>
        <v>0.33943616097092388</v>
      </c>
      <c r="BM1366" s="89">
        <f t="shared" si="1549"/>
        <v>-1.5542532107228446E-2</v>
      </c>
      <c r="BN1366" s="86">
        <f t="shared" si="1550"/>
        <v>9.5797249052095758E-7</v>
      </c>
      <c r="BO1366" s="86">
        <f t="shared" si="1551"/>
        <v>6.9193959106726629E-5</v>
      </c>
      <c r="BP1366" s="86">
        <f t="shared" si="1552"/>
        <v>4.2636959704240972E-4</v>
      </c>
      <c r="BQ1366" s="86">
        <f t="shared" si="1553"/>
        <v>3.0796500686632804E-2</v>
      </c>
      <c r="BR1366" s="93">
        <f t="shared" ref="BR1366:BR1371" si="1555">BP1366-$BN$1365+$BR$1365</f>
        <v>0.10156349170347553</v>
      </c>
      <c r="BS1366" s="93">
        <f t="shared" ref="BS1366:BS1371" si="1556">BQ1366-$BO$1365+$BS$1365</f>
        <v>7.3297980197502586</v>
      </c>
      <c r="BT1366" s="89"/>
      <c r="BU1366" s="89"/>
      <c r="BV1366" s="41"/>
      <c r="BW1366" s="89"/>
      <c r="BX1366" s="42"/>
      <c r="BY1366" s="89"/>
      <c r="BZ1366" s="89"/>
      <c r="CA1366" s="41">
        <f t="shared" si="1535"/>
        <v>233.06935747882872</v>
      </c>
      <c r="CB1366" s="89" t="e">
        <f t="shared" si="1554"/>
        <v>#REF!</v>
      </c>
      <c r="CC1366" s="89" t="e">
        <f t="shared" si="1531"/>
        <v>#REF!</v>
      </c>
      <c r="CD1366" s="41" t="e">
        <f t="shared" si="1536"/>
        <v>#REF!</v>
      </c>
      <c r="CE1366" s="41" t="e">
        <f t="shared" si="1537"/>
        <v>#REF!</v>
      </c>
      <c r="CF1366" s="42" t="e">
        <f t="shared" si="1538"/>
        <v>#REF!</v>
      </c>
      <c r="CG1366" s="42" t="e">
        <f t="shared" si="1539"/>
        <v>#REF!</v>
      </c>
      <c r="CH1366" s="42" t="e">
        <f t="shared" si="1540"/>
        <v>#REF!</v>
      </c>
      <c r="CI1366" s="89">
        <f t="shared" si="1541"/>
        <v>1.9580354314245516</v>
      </c>
      <c r="CJ1366" s="89">
        <f t="shared" si="1542"/>
        <v>3.8104584904480712</v>
      </c>
      <c r="CK1366" s="42" t="e">
        <f t="shared" si="1543"/>
        <v>#REF!</v>
      </c>
      <c r="CM1366" s="89" t="e">
        <f t="shared" si="1491"/>
        <v>#REF!</v>
      </c>
      <c r="CN1366" s="89">
        <f t="shared" si="1492"/>
        <v>0.15788962931999345</v>
      </c>
    </row>
    <row r="1367" spans="4:92" ht="14.4" x14ac:dyDescent="0.3">
      <c r="E1367" s="32">
        <v>42947.624305555553</v>
      </c>
      <c r="F1367" s="21">
        <f t="shared" si="1532"/>
        <v>3049.0020833333328</v>
      </c>
      <c r="G1367" s="21">
        <f t="shared" si="1533"/>
        <v>1538.0076388888847</v>
      </c>
      <c r="I1367" s="21">
        <v>1033</v>
      </c>
      <c r="J1367" s="21">
        <v>9860</v>
      </c>
      <c r="K1367" s="21">
        <v>2313</v>
      </c>
      <c r="L1367" s="21">
        <v>22</v>
      </c>
      <c r="M1367" s="124">
        <v>6.15</v>
      </c>
      <c r="N1367" s="40"/>
      <c r="O1367" s="40"/>
      <c r="P1367" s="40"/>
      <c r="R1367" s="22"/>
      <c r="S1367" s="22"/>
      <c r="T1367" s="22"/>
      <c r="U1367" s="52">
        <f t="shared" si="1477"/>
        <v>4.370565715270767E-3</v>
      </c>
      <c r="V1367" s="52">
        <f t="shared" si="1478"/>
        <v>0.61111353918374878</v>
      </c>
      <c r="W1367" s="52">
        <f t="shared" si="1479"/>
        <v>1.3859913712213538E-3</v>
      </c>
      <c r="X1367" s="247">
        <f>W1367+V1367+SUM($U$1366:U1367)</f>
        <v>0.61709131238562598</v>
      </c>
      <c r="Y1367" s="236">
        <f>W1367+V1367+SUM($U$1366:U1367)-$X$1366+$Y$1365</f>
        <v>8.001687421448457</v>
      </c>
      <c r="Z1367" s="42"/>
      <c r="AA1367" s="42"/>
      <c r="AB1367" s="41">
        <f t="shared" si="1480"/>
        <v>1.863111887270634E-2</v>
      </c>
      <c r="AC1367" s="48">
        <f t="shared" si="1481"/>
        <v>2.6050927351283022</v>
      </c>
      <c r="AD1367" s="48">
        <f t="shared" si="1482"/>
        <v>0.17523908365733767</v>
      </c>
      <c r="AE1367" s="48">
        <f t="shared" si="1483"/>
        <v>0.24936584223415229</v>
      </c>
      <c r="AF1367" s="48">
        <f t="shared" si="1484"/>
        <v>0.17523908365733762</v>
      </c>
      <c r="AG1367" s="238">
        <f t="shared" si="1485"/>
        <v>7.4123935338888267E-2</v>
      </c>
      <c r="AH1367" s="48">
        <f t="shared" si="1486"/>
        <v>2.8232379263766854E-6</v>
      </c>
      <c r="AI1367" s="48">
        <f>AE1367+AC1367+SUM($AB$1366:AB1367)</f>
        <v>2.8785289989084091</v>
      </c>
      <c r="AJ1367" s="48">
        <f>AE1367+AC1367+SUM($AB$1366:AB1367)-$AI$1366+$AJ$1365</f>
        <v>7.808232477115995</v>
      </c>
      <c r="AK1367" s="46"/>
      <c r="AL1367" s="86"/>
      <c r="AM1367">
        <v>215.34</v>
      </c>
      <c r="AN1367">
        <v>0.24</v>
      </c>
      <c r="AR1367" s="25">
        <v>58.97</v>
      </c>
      <c r="AS1367" s="25">
        <v>0.13</v>
      </c>
      <c r="AV1367" s="89">
        <f t="shared" si="1544"/>
        <v>0</v>
      </c>
      <c r="AW1367" s="86">
        <f t="shared" si="1545"/>
        <v>3.3597103309247266E-3</v>
      </c>
      <c r="AX1367" s="86">
        <f t="shared" si="1546"/>
        <v>0.24600613190322757</v>
      </c>
      <c r="AY1367" s="86">
        <f t="shared" si="1547"/>
        <v>3.8782471283368425E-2</v>
      </c>
      <c r="AZ1367" s="86">
        <f t="shared" si="1548"/>
        <v>2.8397465276250404</v>
      </c>
      <c r="BA1367" s="86">
        <f>AY1367-$AT$1366+$BA$1365</f>
        <v>0.10772255847609381</v>
      </c>
      <c r="BB1367" s="86">
        <f>AZ1367-$AU$1366+$BB$1365</f>
        <v>7.7005099186399004</v>
      </c>
      <c r="BC1367" s="89"/>
      <c r="BD1367" s="89"/>
      <c r="BE1367" s="41"/>
      <c r="BF1367" s="89"/>
      <c r="BG1367" s="89"/>
      <c r="BH1367" s="89"/>
      <c r="BI1367" s="89"/>
      <c r="BJ1367" s="41">
        <f t="shared" si="1529"/>
        <v>244.88451409705593</v>
      </c>
      <c r="BK1367" s="89">
        <f t="shared" si="1516"/>
        <v>0.67777395377833383</v>
      </c>
      <c r="BL1367" s="89">
        <f t="shared" si="1534"/>
        <v>0.32222604622166617</v>
      </c>
      <c r="BM1367" s="89">
        <f t="shared" si="1549"/>
        <v>-1.5542532107228446E-2</v>
      </c>
      <c r="BN1367" s="86">
        <f t="shared" si="1550"/>
        <v>1.6299142591575155E-5</v>
      </c>
      <c r="BO1367" s="86">
        <f t="shared" si="1551"/>
        <v>1.3696922286297786E-3</v>
      </c>
      <c r="BP1367" s="86">
        <f t="shared" si="1552"/>
        <v>7.2569422158323188E-3</v>
      </c>
      <c r="BQ1367" s="86">
        <f t="shared" si="1553"/>
        <v>0.60983437016979358</v>
      </c>
      <c r="BR1367" s="86">
        <f t="shared" si="1555"/>
        <v>0.10839406432226543</v>
      </c>
      <c r="BS1367" s="86">
        <f t="shared" si="1556"/>
        <v>7.9088358892334201</v>
      </c>
      <c r="BT1367" s="89"/>
      <c r="BU1367" s="89"/>
      <c r="BV1367" s="41"/>
      <c r="BW1367" s="89"/>
      <c r="BX1367" s="42"/>
      <c r="BY1367" s="89"/>
      <c r="BZ1367" s="89"/>
      <c r="CA1367" s="41">
        <f t="shared" si="1535"/>
        <v>219.64889430649114</v>
      </c>
      <c r="CB1367" s="89" t="e">
        <f t="shared" si="1554"/>
        <v>#REF!</v>
      </c>
      <c r="CC1367" s="89" t="e">
        <f t="shared" si="1531"/>
        <v>#REF!</v>
      </c>
      <c r="CD1367" s="41" t="e">
        <f t="shared" si="1536"/>
        <v>#REF!</v>
      </c>
      <c r="CE1367" s="41" t="e">
        <f t="shared" si="1537"/>
        <v>#REF!</v>
      </c>
      <c r="CF1367" s="42" t="e">
        <f t="shared" si="1538"/>
        <v>#REF!</v>
      </c>
      <c r="CG1367" s="42" t="e">
        <f t="shared" si="1539"/>
        <v>#REF!</v>
      </c>
      <c r="CH1367" s="42" t="e">
        <f t="shared" si="1540"/>
        <v>#REF!</v>
      </c>
      <c r="CI1367" s="89">
        <f t="shared" si="1541"/>
        <v>2.5160158790806935</v>
      </c>
      <c r="CJ1367" s="89">
        <f t="shared" si="1542"/>
        <v>5.2922165980353011</v>
      </c>
      <c r="CK1367" s="42" t="e">
        <f t="shared" si="1543"/>
        <v>#REF!</v>
      </c>
      <c r="CM1367" s="89" t="e">
        <f t="shared" si="1491"/>
        <v>#REF!</v>
      </c>
      <c r="CN1367" s="89">
        <f t="shared" si="1492"/>
        <v>0.20288336366939505</v>
      </c>
    </row>
    <row r="1368" spans="4:92" ht="14.4" x14ac:dyDescent="0.3">
      <c r="E1368" s="32">
        <v>42955.46875</v>
      </c>
      <c r="F1368" s="21">
        <f t="shared" si="1532"/>
        <v>3056.8465277777796</v>
      </c>
      <c r="G1368" s="21">
        <f>E1368-E$1346</f>
        <v>1545.8520833333314</v>
      </c>
      <c r="H1368" s="20">
        <v>5</v>
      </c>
      <c r="I1368" s="21">
        <v>1077</v>
      </c>
      <c r="J1368" s="21">
        <v>9842</v>
      </c>
      <c r="K1368" s="21">
        <v>2319</v>
      </c>
      <c r="L1368" s="21">
        <v>23</v>
      </c>
      <c r="M1368" s="124">
        <v>6.15</v>
      </c>
      <c r="N1368" s="40"/>
      <c r="O1368" s="40"/>
      <c r="P1368" s="40"/>
      <c r="R1368" s="22"/>
      <c r="S1368" s="22"/>
      <c r="T1368" s="22"/>
      <c r="U1368" s="52">
        <f t="shared" si="1477"/>
        <v>4.5685475794789258E-3</v>
      </c>
      <c r="V1368" s="52">
        <f t="shared" si="1478"/>
        <v>0.63879631656602387</v>
      </c>
      <c r="W1368" s="52">
        <f t="shared" si="1479"/>
        <v>1.4487752699949307E-3</v>
      </c>
      <c r="X1368" s="247">
        <f>W1368+V1368+SUM($U$1366:U1368)</f>
        <v>0.64940542124615375</v>
      </c>
      <c r="Y1368" s="236">
        <f>W1368+V1368+SUM($U$1366:U1368)-$X$1366+$Y$1365</f>
        <v>8.0340015303089842</v>
      </c>
      <c r="Z1368" s="42"/>
      <c r="AA1368" s="42"/>
      <c r="AB1368" s="41">
        <f t="shared" si="1480"/>
        <v>1.9389239015623796E-2</v>
      </c>
      <c r="AC1368" s="48">
        <f t="shared" si="1481"/>
        <v>2.7110967432698607</v>
      </c>
      <c r="AD1368" s="48">
        <f t="shared" si="1482"/>
        <v>0.18236974929554833</v>
      </c>
      <c r="AE1368" s="48">
        <f t="shared" si="1483"/>
        <v>0.25951280491765683</v>
      </c>
      <c r="AF1368" s="48">
        <f t="shared" si="1484"/>
        <v>0.18236974929554831</v>
      </c>
      <c r="AG1368" s="238">
        <f t="shared" si="1485"/>
        <v>7.7140117503612965E-2</v>
      </c>
      <c r="AH1368" s="48">
        <f t="shared" si="1486"/>
        <v>2.9381184955393996E-6</v>
      </c>
      <c r="AI1368" s="48">
        <f>AE1368+AC1368+SUM($AB$1366:AB1368)</f>
        <v>3.0140692087490959</v>
      </c>
      <c r="AJ1368" s="48">
        <f>AE1368+AC1368+SUM($AB$1366:AB1368)-$AI$1366+$AJ$1365</f>
        <v>7.9437726869566809</v>
      </c>
      <c r="AK1368" s="46"/>
      <c r="AL1368" s="86"/>
      <c r="AM1368">
        <v>215.34</v>
      </c>
      <c r="AN1368">
        <v>0.24</v>
      </c>
      <c r="AR1368" s="25">
        <v>58.97</v>
      </c>
      <c r="AS1368" s="25">
        <v>0.13</v>
      </c>
      <c r="AV1368" s="89">
        <f t="shared" si="1544"/>
        <v>0</v>
      </c>
      <c r="AW1368" s="86">
        <f t="shared" si="1545"/>
        <v>3.4964205356979483E-3</v>
      </c>
      <c r="AX1368" s="86">
        <f t="shared" si="1546"/>
        <v>0.25601638438195889</v>
      </c>
      <c r="AY1368" s="86">
        <f t="shared" si="1547"/>
        <v>4.0608606888700723E-2</v>
      </c>
      <c r="AZ1368" s="86">
        <f t="shared" si="1548"/>
        <v>2.9734606018603951</v>
      </c>
      <c r="BA1368" s="86">
        <f>AY1368-$AT$1366+$BA$1365</f>
        <v>0.10954869408142612</v>
      </c>
      <c r="BB1368" s="86">
        <f>AZ1368-$AU$1366+$BB$1365</f>
        <v>7.8342239928752555</v>
      </c>
      <c r="BC1368" s="89"/>
      <c r="BD1368" s="89"/>
      <c r="BE1368" s="41"/>
      <c r="BF1368" s="89"/>
      <c r="BG1368" s="89"/>
      <c r="BH1368" s="89"/>
      <c r="BI1368" s="89"/>
      <c r="BJ1368" s="41">
        <f t="shared" si="1529"/>
        <v>244.38025006850438</v>
      </c>
      <c r="BK1368" s="89">
        <f t="shared" si="1516"/>
        <v>0.67842018672918203</v>
      </c>
      <c r="BL1368" s="89">
        <f t="shared" si="1534"/>
        <v>0.32157981327081797</v>
      </c>
      <c r="BM1368" s="89">
        <f t="shared" si="1549"/>
        <v>-1.5542532107229334E-2</v>
      </c>
      <c r="BN1368" s="86">
        <f t="shared" si="1550"/>
        <v>1.7037475989469099E-5</v>
      </c>
      <c r="BO1368" s="86">
        <f t="shared" si="1551"/>
        <v>1.4317377940054616E-3</v>
      </c>
      <c r="BP1368" s="86">
        <f t="shared" si="1552"/>
        <v>7.636953433054614E-3</v>
      </c>
      <c r="BQ1368" s="86">
        <f t="shared" si="1553"/>
        <v>0.64176846781309915</v>
      </c>
      <c r="BR1368" s="86">
        <f t="shared" si="1555"/>
        <v>0.10877407553948773</v>
      </c>
      <c r="BS1368" s="86">
        <f t="shared" si="1556"/>
        <v>7.9407699868767256</v>
      </c>
      <c r="BT1368" s="89"/>
      <c r="BU1368" s="89"/>
      <c r="BV1368" s="41"/>
      <c r="BW1368" s="89"/>
      <c r="BX1368" s="42"/>
      <c r="BY1368" s="89"/>
      <c r="BZ1368" s="89"/>
      <c r="CA1368" s="41">
        <f t="shared" si="1535"/>
        <v>219.00271824189255</v>
      </c>
      <c r="CB1368" s="89" t="e">
        <f t="shared" si="1554"/>
        <v>#REF!</v>
      </c>
      <c r="CC1368" s="89" t="e">
        <f t="shared" si="1531"/>
        <v>#REF!</v>
      </c>
      <c r="CD1368" s="41" t="e">
        <f t="shared" si="1536"/>
        <v>#REF!</v>
      </c>
      <c r="CE1368" s="41" t="e">
        <f t="shared" si="1537"/>
        <v>#REF!</v>
      </c>
      <c r="CF1368" s="42" t="e">
        <f t="shared" si="1538"/>
        <v>#REF!</v>
      </c>
      <c r="CG1368" s="42" t="e">
        <f t="shared" si="1539"/>
        <v>#REF!</v>
      </c>
      <c r="CH1368" s="42" t="e">
        <f t="shared" si="1540"/>
        <v>#REF!</v>
      </c>
      <c r="CI1368" s="89">
        <f t="shared" si="1541"/>
        <v>2.5545569373373533</v>
      </c>
      <c r="CJ1368" s="89">
        <f t="shared" si="1542"/>
        <v>5.3892157496193276</v>
      </c>
      <c r="CK1368" s="42" t="e">
        <f t="shared" si="1543"/>
        <v>#REF!</v>
      </c>
      <c r="CM1368" s="89" t="e">
        <f t="shared" si="1491"/>
        <v>#REF!</v>
      </c>
      <c r="CN1368" s="89">
        <f t="shared" si="1492"/>
        <v>0.2059911896586914</v>
      </c>
    </row>
    <row r="1369" spans="4:92" ht="14.4" x14ac:dyDescent="0.3">
      <c r="E1369" s="32">
        <v>43045.584027777775</v>
      </c>
      <c r="F1369" s="21">
        <f>E1369-E$1299</f>
        <v>3146.9618055555547</v>
      </c>
      <c r="G1369" s="21">
        <f>E1369-E$1346</f>
        <v>1635.9673611111066</v>
      </c>
      <c r="I1369" s="21">
        <v>1050</v>
      </c>
      <c r="J1369" s="21">
        <v>11523</v>
      </c>
      <c r="K1369" s="21">
        <v>4138</v>
      </c>
      <c r="L1369" s="21">
        <v>22</v>
      </c>
      <c r="M1369" s="124">
        <v>6.15</v>
      </c>
      <c r="N1369" s="40"/>
      <c r="O1369" s="40"/>
      <c r="P1369" s="40"/>
      <c r="R1369" s="22"/>
      <c r="S1369" s="22"/>
      <c r="T1369" s="22"/>
      <c r="U1369" s="52">
        <f t="shared" si="1477"/>
        <v>7.9477003695514348E-3</v>
      </c>
      <c r="V1369" s="52">
        <f t="shared" si="1478"/>
        <v>1.1112857276664161</v>
      </c>
      <c r="W1369" s="52">
        <f t="shared" si="1479"/>
        <v>2.5203703252334271E-3</v>
      </c>
      <c r="X1369" s="247">
        <f>W1369+V1369+SUM($U$1366:U1369)</f>
        <v>1.1309141277713359</v>
      </c>
      <c r="Y1369" s="236">
        <f>W1369+V1369+SUM($U$1366:U1369)-$X$1366+$Y$1365</f>
        <v>8.5155102368341673</v>
      </c>
      <c r="Z1369" s="42"/>
      <c r="AA1369" s="42"/>
      <c r="AB1369" s="41">
        <f t="shared" si="1480"/>
        <v>2.2131791048414975E-2</v>
      </c>
      <c r="AC1369" s="48">
        <f t="shared" si="1481"/>
        <v>3.0945735717496645</v>
      </c>
      <c r="AD1369" s="48">
        <f t="shared" si="1482"/>
        <v>0.20816542524998347</v>
      </c>
      <c r="AE1369" s="48">
        <f t="shared" si="1483"/>
        <v>0.29622014397767615</v>
      </c>
      <c r="AF1369" s="48">
        <f t="shared" si="1484"/>
        <v>0.20816542524998341</v>
      </c>
      <c r="AG1369" s="238">
        <f t="shared" si="1485"/>
        <v>8.8051365020795469E-2</v>
      </c>
      <c r="AH1369" s="48">
        <f t="shared" si="1486"/>
        <v>3.3537068972311753E-6</v>
      </c>
      <c r="AI1369" s="48">
        <f>AE1369+AC1369+SUM($AB$1366:AB1369)</f>
        <v>3.4563851673373343</v>
      </c>
      <c r="AJ1369" s="48">
        <f>AE1369+AC1369+SUM($AB$1366:AB1369)-$AI$1366+$AJ$1365</f>
        <v>8.3860886455449197</v>
      </c>
      <c r="AK1369" s="46"/>
      <c r="AL1369" s="86"/>
      <c r="AM1369" s="25">
        <v>195.24670167715703</v>
      </c>
      <c r="AN1369" s="26">
        <v>0.4065863991822769</v>
      </c>
      <c r="AR1369" s="25">
        <v>47.856201677157003</v>
      </c>
      <c r="AV1369" s="89">
        <f t="shared" si="1544"/>
        <v>0</v>
      </c>
      <c r="AW1369" s="86">
        <f t="shared" si="1545"/>
        <v>3.92587051439784E-3</v>
      </c>
      <c r="AX1369" s="86">
        <f t="shared" si="1546"/>
        <v>0.2922942734632783</v>
      </c>
      <c r="AY1369" s="86">
        <f t="shared" si="1547"/>
        <v>4.5808230435112819E-2</v>
      </c>
      <c r="AZ1369" s="86">
        <f t="shared" si="1548"/>
        <v>3.4105769369022214</v>
      </c>
      <c r="BA1369" s="86">
        <f>AY1369-$AT$1366+$BA$1365</f>
        <v>0.11474831762783821</v>
      </c>
      <c r="BB1369" s="86">
        <f>AZ1369-$AU$1366+$BB$1365</f>
        <v>8.2713403279170823</v>
      </c>
      <c r="BC1369" s="89"/>
      <c r="BD1369" s="89"/>
      <c r="BE1369" s="41"/>
      <c r="BF1369" s="89"/>
      <c r="BG1369" s="89"/>
      <c r="BH1369" s="89"/>
      <c r="BI1369" s="89"/>
      <c r="BJ1369" s="41">
        <f t="shared" si="1529"/>
        <v>234.56035337646708</v>
      </c>
      <c r="BK1369" s="89">
        <f t="shared" si="1516"/>
        <v>0.69100474651733312</v>
      </c>
      <c r="BL1369" s="89">
        <f t="shared" si="1534"/>
        <v>0.30899525348266688</v>
      </c>
      <c r="BM1369" s="89">
        <f t="shared" si="1549"/>
        <v>-1.5542532107227558E-2</v>
      </c>
      <c r="BN1369" s="86">
        <f t="shared" si="1550"/>
        <v>2.9331901978988157E-5</v>
      </c>
      <c r="BO1369" s="86">
        <f t="shared" si="1551"/>
        <v>2.491038423254439E-3</v>
      </c>
      <c r="BP1369" s="86">
        <f t="shared" si="1552"/>
        <v>1.3161503295897384E-2</v>
      </c>
      <c r="BQ1369" s="86">
        <f t="shared" si="1553"/>
        <v>1.1177526244754385</v>
      </c>
      <c r="BR1369" s="86">
        <f t="shared" si="1555"/>
        <v>0.1142986254023305</v>
      </c>
      <c r="BS1369" s="86">
        <f t="shared" si="1556"/>
        <v>8.4167541435390643</v>
      </c>
      <c r="BT1369" s="89"/>
      <c r="BU1369" s="89"/>
      <c r="BV1369" s="41"/>
      <c r="BW1369" s="89"/>
      <c r="BX1369" s="42"/>
      <c r="BY1369" s="89"/>
      <c r="BZ1369" s="89"/>
      <c r="CA1369" s="41">
        <f t="shared" si="1535"/>
        <v>208.47662776056319</v>
      </c>
      <c r="CB1369" s="89" t="e">
        <f t="shared" si="1554"/>
        <v>#REF!</v>
      </c>
      <c r="CC1369" s="89" t="e">
        <f t="shared" si="1531"/>
        <v>#REF!</v>
      </c>
      <c r="CD1369" s="41" t="e">
        <f t="shared" si="1536"/>
        <v>#REF!</v>
      </c>
      <c r="CE1369" s="41" t="e">
        <f t="shared" si="1537"/>
        <v>#REF!</v>
      </c>
      <c r="CF1369" s="42" t="e">
        <f t="shared" si="1538"/>
        <v>#REF!</v>
      </c>
      <c r="CG1369" s="42" t="e">
        <f t="shared" si="1539"/>
        <v>#REF!</v>
      </c>
      <c r="CH1369" s="42" t="e">
        <f t="shared" si="1540"/>
        <v>#REF!</v>
      </c>
      <c r="CI1369" s="89">
        <f t="shared" si="1541"/>
        <v>2.5912615867582671</v>
      </c>
      <c r="CJ1369" s="89">
        <f t="shared" si="1542"/>
        <v>5.7948270587866526</v>
      </c>
      <c r="CK1369" s="42" t="e">
        <f t="shared" si="1543"/>
        <v>#REF!</v>
      </c>
      <c r="CM1369" s="89" t="e">
        <f t="shared" si="1491"/>
        <v>#REF!</v>
      </c>
      <c r="CN1369" s="89">
        <f t="shared" si="1492"/>
        <v>0.20895093359303485</v>
      </c>
    </row>
    <row r="1370" spans="4:92" ht="14.4" x14ac:dyDescent="0.3">
      <c r="E1370" s="32">
        <v>43136.490972222222</v>
      </c>
      <c r="F1370" s="21">
        <f>E1370-E$1299</f>
        <v>3237.8687500000015</v>
      </c>
      <c r="G1370" s="21">
        <f>E1370-E$1346</f>
        <v>1726.8743055555533</v>
      </c>
      <c r="I1370" s="21">
        <v>1029</v>
      </c>
      <c r="J1370" s="21">
        <v>12494</v>
      </c>
      <c r="K1370" s="21">
        <v>5767.52</v>
      </c>
      <c r="L1370" s="21">
        <v>351</v>
      </c>
      <c r="M1370" s="124">
        <v>6.15</v>
      </c>
      <c r="N1370" s="40"/>
      <c r="O1370" s="40"/>
      <c r="P1370" s="40"/>
      <c r="R1370" s="22"/>
      <c r="S1370" s="22"/>
      <c r="T1370" s="22"/>
      <c r="U1370" s="52">
        <f t="shared" si="1477"/>
        <v>1.0855908752703572E-2</v>
      </c>
      <c r="V1370" s="52">
        <f t="shared" si="1478"/>
        <v>1.517925424560173</v>
      </c>
      <c r="W1370" s="52">
        <f t="shared" si="1479"/>
        <v>3.442619751818872E-3</v>
      </c>
      <c r="X1370" s="247">
        <f>W1370+V1370+SUM($U$1366:U1370)</f>
        <v>1.5493319828443817</v>
      </c>
      <c r="Y1370" s="236">
        <f>W1370+V1370+SUM($U$1366:U1370)-$X$1366+$Y$1365</f>
        <v>8.9339280919072124</v>
      </c>
      <c r="Z1370" s="42"/>
      <c r="AA1370" s="42"/>
      <c r="AB1370" s="41">
        <f t="shared" si="1480"/>
        <v>2.3516819006484318E-2</v>
      </c>
      <c r="AC1370" s="48">
        <f t="shared" si="1481"/>
        <v>3.2882348486792936</v>
      </c>
      <c r="AD1370" s="48">
        <f t="shared" si="1482"/>
        <v>0.22119261013727567</v>
      </c>
      <c r="AE1370" s="48">
        <f t="shared" si="1483"/>
        <v>0.31475787462292321</v>
      </c>
      <c r="AF1370" s="48">
        <f t="shared" si="1484"/>
        <v>0.22119261013727562</v>
      </c>
      <c r="AG1370" s="238">
        <f t="shared" si="1485"/>
        <v>9.3561700900670161E-2</v>
      </c>
      <c r="AH1370" s="48">
        <f t="shared" si="1486"/>
        <v>3.5635849773953116E-6</v>
      </c>
      <c r="AI1370" s="48">
        <f>AE1370+AC1370+SUM($AB$1366:AB1370)</f>
        <v>3.6921009939186944</v>
      </c>
      <c r="AJ1370" s="48">
        <f>AE1370+AC1370+SUM($AB$1366:AB1370)-$AI$1366+$AJ$1365</f>
        <v>8.6218044721262803</v>
      </c>
      <c r="AK1370" s="46"/>
      <c r="AL1370" s="86"/>
      <c r="AM1370">
        <v>181.74</v>
      </c>
      <c r="AN1370">
        <v>1.1412703448350907</v>
      </c>
      <c r="AO1370"/>
      <c r="AP1370"/>
      <c r="AQ1370"/>
      <c r="AR1370">
        <v>42.954999999999998</v>
      </c>
      <c r="AS1370">
        <v>0.35355339059327379</v>
      </c>
      <c r="AV1370" s="89">
        <f t="shared" si="1544"/>
        <v>0</v>
      </c>
      <c r="AW1370" s="86">
        <f t="shared" si="1545"/>
        <v>4.1250328949594336E-3</v>
      </c>
      <c r="AX1370" s="86">
        <f t="shared" si="1546"/>
        <v>0.31063284172796379</v>
      </c>
      <c r="AY1370" s="86">
        <f t="shared" si="1547"/>
        <v>4.8386519541957343E-2</v>
      </c>
      <c r="AZ1370" s="86">
        <f t="shared" si="1548"/>
        <v>3.6437144743767371</v>
      </c>
      <c r="BA1370" s="86">
        <f>AY1370-$AT$1366+$BA$1365</f>
        <v>0.11732660673468273</v>
      </c>
      <c r="BB1370" s="86">
        <f>AZ1370-$AU$1366+$BB$1365</f>
        <v>8.504477865391598</v>
      </c>
      <c r="BC1370" s="89"/>
      <c r="BD1370" s="89"/>
      <c r="BE1370" s="41"/>
      <c r="BF1370" s="89"/>
      <c r="BG1370" s="89"/>
      <c r="BH1370" s="89"/>
      <c r="BI1370" s="89"/>
      <c r="BJ1370" s="41">
        <f t="shared" si="1529"/>
        <v>227.69572826102902</v>
      </c>
      <c r="BK1370" s="89">
        <f t="shared" si="1516"/>
        <v>0.6998020167837834</v>
      </c>
      <c r="BL1370" s="89">
        <f t="shared" si="1534"/>
        <v>0.3001979832162166</v>
      </c>
      <c r="BM1370" s="89">
        <f t="shared" si="1549"/>
        <v>-1.5542532107229334E-2</v>
      </c>
      <c r="BN1370" s="86">
        <f t="shared" si="1550"/>
        <v>3.9879751857306789E-5</v>
      </c>
      <c r="BO1370" s="86">
        <f t="shared" si="1551"/>
        <v>3.4027399999615651E-3</v>
      </c>
      <c r="BP1370" s="86">
        <f t="shared" si="1552"/>
        <v>1.7947661802549798E-2</v>
      </c>
      <c r="BQ1370" s="86">
        <f t="shared" si="1553"/>
        <v>1.5313843210418319</v>
      </c>
      <c r="BR1370" s="86">
        <f t="shared" si="1555"/>
        <v>0.11908478390898292</v>
      </c>
      <c r="BS1370" s="86">
        <f t="shared" si="1556"/>
        <v>8.8303858401054587</v>
      </c>
      <c r="BT1370" s="89"/>
      <c r="BU1370" s="89"/>
      <c r="BV1370" s="41"/>
      <c r="BW1370" s="89"/>
      <c r="BX1370" s="42"/>
      <c r="BY1370" s="89"/>
      <c r="BZ1370" s="89"/>
      <c r="CA1370" s="41">
        <f t="shared" si="1535"/>
        <v>200.10289142721672</v>
      </c>
      <c r="CB1370" s="89" t="e">
        <f t="shared" si="1554"/>
        <v>#REF!</v>
      </c>
      <c r="CC1370" s="89" t="e">
        <f t="shared" si="1531"/>
        <v>#REF!</v>
      </c>
      <c r="CD1370" s="41" t="e">
        <f t="shared" si="1536"/>
        <v>#REF!</v>
      </c>
      <c r="CE1370" s="41" t="e">
        <f t="shared" si="1537"/>
        <v>#REF!</v>
      </c>
      <c r="CF1370" s="42" t="e">
        <f t="shared" si="1538"/>
        <v>#REF!</v>
      </c>
      <c r="CG1370" s="42" t="e">
        <f t="shared" si="1539"/>
        <v>#REF!</v>
      </c>
      <c r="CH1370" s="42" t="e">
        <f t="shared" si="1540"/>
        <v>#REF!</v>
      </c>
      <c r="CI1370" s="89">
        <f t="shared" si="1541"/>
        <v>2.5882483142168664</v>
      </c>
      <c r="CJ1370" s="89">
        <f t="shared" si="1542"/>
        <v>6.0335561579094144</v>
      </c>
      <c r="CK1370" s="42" t="e">
        <f t="shared" si="1543"/>
        <v>#REF!</v>
      </c>
      <c r="CM1370" s="89" t="e">
        <f t="shared" si="1491"/>
        <v>#REF!</v>
      </c>
      <c r="CN1370" s="89">
        <f t="shared" si="1492"/>
        <v>0.20870795306420156</v>
      </c>
    </row>
    <row r="1371" spans="4:92" ht="14.4" x14ac:dyDescent="0.3">
      <c r="E1371" s="32">
        <v>43426.511805555558</v>
      </c>
      <c r="F1371" s="21">
        <f>E1371-E$1299</f>
        <v>3527.8895833333372</v>
      </c>
      <c r="G1371" s="21">
        <f>E1371-E$1346</f>
        <v>2016.8951388888891</v>
      </c>
      <c r="I1371" s="21">
        <v>1054</v>
      </c>
      <c r="J1371" s="21">
        <v>14651</v>
      </c>
      <c r="K1371" s="21">
        <v>10343</v>
      </c>
      <c r="L1371" s="21">
        <v>27</v>
      </c>
      <c r="M1371" s="124">
        <v>6.15</v>
      </c>
      <c r="N1371" s="40"/>
      <c r="O1371" s="40"/>
      <c r="P1371" s="40"/>
      <c r="R1371" s="22"/>
      <c r="S1371" s="22"/>
      <c r="T1371" s="22"/>
      <c r="U1371" s="52">
        <f t="shared" si="1477"/>
        <v>1.9941087350243521E-2</v>
      </c>
      <c r="V1371" s="52">
        <f t="shared" si="1478"/>
        <v>2.7882588341369057</v>
      </c>
      <c r="W1371" s="52">
        <f t="shared" si="1479"/>
        <v>6.3237065406981444E-3</v>
      </c>
      <c r="X1371" s="247">
        <f>W1371+V1371+SUM($U$1366:U1371)</f>
        <v>2.8424875665602372</v>
      </c>
      <c r="Y1371" s="236">
        <f>W1371+V1371+SUM($U$1366:U1371)-$X$1366+$Y$1365</f>
        <v>10.227083675623067</v>
      </c>
      <c r="Z1371" s="42"/>
      <c r="AA1371" s="42"/>
      <c r="AB1371" s="41">
        <f t="shared" si="1480"/>
        <v>2.8246821112676963E-2</v>
      </c>
      <c r="AC1371" s="48">
        <f t="shared" si="1481"/>
        <v>3.9496065144484005</v>
      </c>
      <c r="AD1371" s="48">
        <f t="shared" si="1482"/>
        <v>0.26568168459649927</v>
      </c>
      <c r="AE1371" s="48">
        <f t="shared" si="1483"/>
        <v>0.37806598655322465</v>
      </c>
      <c r="AF1371" s="48">
        <f t="shared" si="1484"/>
        <v>0.26568168459649916</v>
      </c>
      <c r="AG1371" s="238">
        <f t="shared" si="1485"/>
        <v>0.11238002161815805</v>
      </c>
      <c r="AH1371" s="48">
        <f t="shared" si="1486"/>
        <v>4.2803385674122553E-6</v>
      </c>
      <c r="AI1371" s="48">
        <f>AE1371+AC1371+SUM($AB$1366:AB1371)</f>
        <v>4.4450275927307796</v>
      </c>
      <c r="AJ1371" s="48">
        <f>AE1371+AC1371+SUM($AB$1366:AB1371)-$AI$1366+$AJ$1365</f>
        <v>9.3747310709383651</v>
      </c>
      <c r="AK1371" s="46"/>
      <c r="AL1371" s="86"/>
      <c r="AM1371">
        <v>154.791</v>
      </c>
      <c r="AN1371"/>
      <c r="AO1371"/>
      <c r="AP1371"/>
      <c r="AQ1371"/>
      <c r="AR1371" s="146">
        <v>31.359000000000002</v>
      </c>
      <c r="AT1371" s="47">
        <f>(1/(1/((AM1371/1000+1)*0.0112372)+1))*AI1371</f>
        <v>5.6942501458662087E-2</v>
      </c>
      <c r="AU1371" s="47">
        <f>(1-(1/(1/((AM1371/1000+1)*0.0112372)+1)))*AI1371</f>
        <v>4.3880850912721172</v>
      </c>
      <c r="AV1371" s="89">
        <f t="shared" si="1544"/>
        <v>0.75292659881208479</v>
      </c>
      <c r="AW1371" s="86">
        <f t="shared" si="1545"/>
        <v>4.8431697085488477E-3</v>
      </c>
      <c r="AX1371" s="86">
        <f t="shared" si="1546"/>
        <v>0.37322281684467579</v>
      </c>
      <c r="AY1371" s="86">
        <f t="shared" si="1547"/>
        <v>5.6942501458662087E-2</v>
      </c>
      <c r="AZ1371" s="86">
        <f t="shared" si="1548"/>
        <v>4.3880850912721172</v>
      </c>
      <c r="BA1371" s="93">
        <f>AY1371-$AT$1371+$BA$1370</f>
        <v>0.11732660673468273</v>
      </c>
      <c r="BB1371" s="93">
        <f>AZ1371-$AU$1371+$BB$1370</f>
        <v>8.504477865391598</v>
      </c>
      <c r="BC1371" s="89"/>
      <c r="BD1371" s="89"/>
      <c r="BE1371" s="41"/>
      <c r="BF1371" s="89"/>
      <c r="BG1371" s="89"/>
      <c r="BH1371" s="89"/>
      <c r="BI1371" s="89"/>
      <c r="BJ1371" s="41">
        <f t="shared" si="1529"/>
        <v>227.69572826102902</v>
      </c>
      <c r="BK1371" s="89">
        <f t="shared" si="1516"/>
        <v>0.6998020167837834</v>
      </c>
      <c r="BL1371" s="89">
        <f t="shared" si="1534"/>
        <v>0.3001979832162166</v>
      </c>
      <c r="BM1371" s="89">
        <f t="shared" si="1549"/>
        <v>-1.5542532107229334E-2</v>
      </c>
      <c r="BN1371" s="86">
        <f t="shared" si="1550"/>
        <v>7.2449489670197819E-5</v>
      </c>
      <c r="BO1371" s="86">
        <f t="shared" si="1551"/>
        <v>6.2512570510279471E-3</v>
      </c>
      <c r="BP1371" s="86">
        <f t="shared" si="1552"/>
        <v>3.256583338676497E-2</v>
      </c>
      <c r="BQ1371" s="86">
        <f t="shared" si="1553"/>
        <v>2.8099217331734723</v>
      </c>
      <c r="BR1371" s="93">
        <f t="shared" si="1555"/>
        <v>0.13370295549319811</v>
      </c>
      <c r="BS1371" s="93">
        <f t="shared" si="1556"/>
        <v>10.108923252237098</v>
      </c>
      <c r="BT1371" s="89"/>
      <c r="BU1371" s="89"/>
      <c r="BV1371" s="41"/>
      <c r="BW1371" s="89"/>
      <c r="BX1371" s="42"/>
      <c r="BY1371" s="89"/>
      <c r="BZ1371" s="89"/>
      <c r="CA1371" s="41">
        <f t="shared" si="1535"/>
        <v>177.00415924587375</v>
      </c>
      <c r="CB1371" s="89" t="e">
        <f t="shared" si="1554"/>
        <v>#REF!</v>
      </c>
      <c r="CC1371" s="89" t="e">
        <f t="shared" si="1531"/>
        <v>#REF!</v>
      </c>
      <c r="CD1371" s="41" t="e">
        <f t="shared" si="1536"/>
        <v>#REF!</v>
      </c>
      <c r="CE1371" s="41" t="e">
        <f t="shared" si="1537"/>
        <v>#REF!</v>
      </c>
      <c r="CF1371" s="42" t="e">
        <f t="shared" si="1538"/>
        <v>#REF!</v>
      </c>
      <c r="CG1371" s="42" t="e">
        <f t="shared" si="1539"/>
        <v>#REF!</v>
      </c>
      <c r="CH1371" s="42" t="e">
        <f t="shared" si="1540"/>
        <v>#REF!</v>
      </c>
      <c r="CI1371" s="89">
        <f t="shared" si="1541"/>
        <v>2.8142753606900994</v>
      </c>
      <c r="CJ1371" s="89">
        <f t="shared" si="1542"/>
        <v>6.5604557102482657</v>
      </c>
      <c r="CK1371" s="42" t="e">
        <f t="shared" si="1543"/>
        <v>#REF!</v>
      </c>
      <c r="CM1371" s="89" t="e">
        <f t="shared" si="1491"/>
        <v>#REF!</v>
      </c>
      <c r="CN1371" s="89">
        <f t="shared" si="1492"/>
        <v>0.22693404132144401</v>
      </c>
    </row>
    <row r="1372" spans="4:92" ht="14.4" thickBot="1" x14ac:dyDescent="0.3">
      <c r="E1372" s="32"/>
      <c r="F1372" s="21"/>
      <c r="G1372" s="21"/>
      <c r="I1372" s="21"/>
      <c r="L1372" s="21"/>
      <c r="M1372" s="21"/>
      <c r="N1372" s="40"/>
      <c r="O1372" s="40"/>
      <c r="P1372" s="40"/>
      <c r="R1372" s="22"/>
      <c r="S1372" s="22"/>
      <c r="T1372" s="22"/>
      <c r="U1372" s="21"/>
      <c r="V1372" s="21"/>
      <c r="W1372" s="21"/>
      <c r="X1372" s="246"/>
      <c r="Y1372" s="255"/>
      <c r="Z1372" s="47"/>
      <c r="AA1372" s="47"/>
      <c r="AB1372" s="46"/>
      <c r="AC1372" s="46"/>
      <c r="AD1372" s="46"/>
      <c r="AE1372" s="46"/>
      <c r="AF1372" s="46"/>
      <c r="AG1372" s="85"/>
      <c r="AH1372" s="46"/>
      <c r="AI1372" s="46"/>
      <c r="AJ1372" s="46"/>
      <c r="AK1372" s="46"/>
      <c r="AL1372" s="86"/>
      <c r="AW1372" s="22"/>
      <c r="AX1372" s="22"/>
      <c r="AY1372" s="22"/>
      <c r="AZ1372" s="22"/>
      <c r="BA1372" s="22"/>
      <c r="BB1372" s="22"/>
      <c r="BC1372" s="89"/>
      <c r="BD1372" s="89"/>
    </row>
    <row r="1373" spans="4:92" ht="15" thickBot="1" x14ac:dyDescent="0.35">
      <c r="D1373" s="22" t="s">
        <v>197</v>
      </c>
      <c r="E1373" s="32">
        <f>E1374-1</f>
        <v>39897.624305555553</v>
      </c>
      <c r="F1373" s="21"/>
      <c r="G1373" s="21"/>
      <c r="H1373" s="21"/>
      <c r="I1373" s="21"/>
      <c r="L1373" s="21"/>
      <c r="M1373" s="21"/>
      <c r="N1373" s="43">
        <v>87.78</v>
      </c>
      <c r="O1373" s="44">
        <v>22.23</v>
      </c>
      <c r="P1373" s="123">
        <f>O1373-(O1373/100*Q1373)</f>
        <v>17.570592000000001</v>
      </c>
      <c r="Q1373" s="46">
        <v>20.96</v>
      </c>
      <c r="R1373" s="47">
        <f>Q1373*O1373/100</f>
        <v>4.659408</v>
      </c>
      <c r="S1373" s="47">
        <f>P1373/$A$8+R1373</f>
        <v>11.980488000000001</v>
      </c>
      <c r="T1373" s="47">
        <f>$A$6-S1373</f>
        <v>105.01951199999999</v>
      </c>
      <c r="U1373" s="52"/>
      <c r="V1373" s="52"/>
      <c r="W1373" s="52"/>
      <c r="X1373" s="247"/>
      <c r="Y1373" s="104"/>
      <c r="Z1373" s="42"/>
      <c r="AA1373" s="42"/>
      <c r="AB1373" s="41"/>
      <c r="AC1373" s="48"/>
      <c r="AD1373" s="48"/>
      <c r="AE1373" s="48"/>
      <c r="AF1373" s="48"/>
      <c r="AG1373" s="238"/>
      <c r="AH1373" s="48"/>
      <c r="AI1373" s="48"/>
      <c r="AJ1373" s="48"/>
      <c r="AK1373" s="46"/>
      <c r="AL1373" s="86"/>
      <c r="AT1373" s="41"/>
      <c r="AU1373" s="41"/>
      <c r="AW1373" s="22"/>
      <c r="AX1373" s="22"/>
      <c r="AY1373" s="22"/>
      <c r="AZ1373" s="22"/>
      <c r="BA1373" s="22"/>
      <c r="BB1373" s="22"/>
      <c r="BC1373" s="89"/>
      <c r="BD1373" s="89"/>
    </row>
    <row r="1374" spans="4:92" ht="14.4" x14ac:dyDescent="0.3">
      <c r="D1374" s="22"/>
      <c r="E1374" s="32">
        <v>39898.624305555553</v>
      </c>
      <c r="F1374" s="21">
        <f t="shared" ref="F1374:F1418" si="1557">E1374-E$1374</f>
        <v>0</v>
      </c>
      <c r="G1374" s="21">
        <f>E1374-E$1374</f>
        <v>0</v>
      </c>
      <c r="H1374" s="21"/>
      <c r="I1374" s="50">
        <v>1037</v>
      </c>
      <c r="J1374" s="21">
        <v>775</v>
      </c>
      <c r="K1374" s="21">
        <v>3.58</v>
      </c>
      <c r="L1374" s="21">
        <v>1332</v>
      </c>
      <c r="M1374" s="124">
        <v>6.15</v>
      </c>
      <c r="S1374" s="85">
        <f>$A$36*R1373*$A$3/($A$36*R1373*$A$3+T1373*1000)</f>
        <v>2.231556419810926E-3</v>
      </c>
      <c r="U1374" s="52">
        <f t="shared" ref="U1374:U1417" si="1558">($A$5*I1374/1000/$A$3*K1374)/$P$1373</f>
        <v>6.8763744133408183E-6</v>
      </c>
      <c r="V1374" s="52">
        <f t="shared" ref="V1374:V1417" si="1559">($T$1373*I1374/1000/$A$3*K1374)/$P$1373</f>
        <v>9.6287131362445195E-4</v>
      </c>
      <c r="W1374" s="52">
        <f t="shared" ref="W1374:W1417" si="1560">($A$36*$R$1373*K1374*I1374/1000000)/$P$1373</f>
        <v>2.1535073344878113E-6</v>
      </c>
      <c r="X1374" s="247">
        <f>W1374+V1374+SUM($U$1374:U1374)</f>
        <v>9.7190119537228059E-4</v>
      </c>
      <c r="Y1374" s="104">
        <v>0</v>
      </c>
      <c r="Z1374" s="42"/>
      <c r="AA1374" s="42"/>
      <c r="AB1374" s="41">
        <f t="shared" ref="AB1374:AB1417" si="1561">($A$5*I1374/1000/$A$3*J1374)/$P$1373</f>
        <v>1.4886006062399817E-3</v>
      </c>
      <c r="AC1374" s="48">
        <f t="shared" ref="AC1374:AC1417" si="1562">($T$1373*I1374/1000/$A$3*J1374)/$P$1373</f>
        <v>0.20844281230696932</v>
      </c>
      <c r="AD1374" s="48">
        <f t="shared" ref="AD1374:AD1417" si="1563">($A$4*$R$1373/1000*J1374/1000000*I1374/1000*1000000)/$P$1373</f>
        <v>1.3827198450947417E-2</v>
      </c>
      <c r="AE1374" s="48">
        <f t="shared" ref="AE1374:AE1417" si="1564">($A$4*((I1374/1000)*J1374/10^6)*(1+($A$18/(10^-M1374))+(($A$18*$A$19)/(10^-M1374)^2))*1000000)*$R$1373/1000/$P$1373</f>
        <v>1.9676152805053158E-2</v>
      </c>
      <c r="AF1374" s="48">
        <f t="shared" ref="AF1374:AF1417" si="1565">AE1374/(1+($A$18/(10^-M1374))+(($A$18*$A$19)/(10^-M1374)^2))*1</f>
        <v>1.3827198450947417E-2</v>
      </c>
      <c r="AG1374" s="238">
        <f t="shared" ref="AG1374:AG1417" si="1566">AE1374/(1+($A$18/(10^-M1374))+(($A$18*$A$19)/(10^-M1374)^2))*($A$18/(10^-M1374))</f>
        <v>5.8487315871848687E-3</v>
      </c>
      <c r="AH1374" s="48">
        <f t="shared" ref="AH1374:AH1417" si="1567">AE1374/(1+($A$18/(10^-M1374))+(($A$18*$A$19)/(10^-M1374)^2))*(($A$18*$A$19)/(10^-M1374)^2)</f>
        <v>2.2276692086900858E-7</v>
      </c>
      <c r="AI1374" s="48">
        <f>AE1374+AC1374+SUM($AB$1374:AB1374)</f>
        <v>0.22960756571826246</v>
      </c>
      <c r="AJ1374" s="48">
        <v>0</v>
      </c>
      <c r="AK1374" s="46"/>
      <c r="AL1374" s="86"/>
      <c r="AM1374" s="41"/>
      <c r="AN1374" s="41"/>
      <c r="AO1374" s="41"/>
      <c r="AP1374" s="41"/>
      <c r="AQ1374"/>
      <c r="AR1374" s="41"/>
      <c r="AT1374" s="41"/>
      <c r="AU1374" s="41"/>
      <c r="AW1374" s="47"/>
      <c r="AX1374" s="47"/>
      <c r="AY1374" s="47"/>
      <c r="AZ1374" s="47"/>
      <c r="BA1374" s="47"/>
      <c r="BB1374" s="47"/>
      <c r="BC1374" s="89"/>
      <c r="BD1374" s="89"/>
    </row>
    <row r="1375" spans="4:92" ht="14.4" x14ac:dyDescent="0.3">
      <c r="D1375" s="22"/>
      <c r="E1375" s="32">
        <v>39904.598611111112</v>
      </c>
      <c r="F1375" s="21">
        <f t="shared" si="1557"/>
        <v>5.9743055555591127</v>
      </c>
      <c r="G1375" s="21">
        <f t="shared" ref="G1375:G1418" si="1568">E1375-E$1374</f>
        <v>5.9743055555591127</v>
      </c>
      <c r="H1375" s="21"/>
      <c r="I1375" s="50">
        <v>1037</v>
      </c>
      <c r="J1375" s="21">
        <v>2141</v>
      </c>
      <c r="K1375" s="21">
        <v>13.59</v>
      </c>
      <c r="L1375" s="21">
        <v>1402</v>
      </c>
      <c r="M1375" s="124">
        <v>6.15</v>
      </c>
      <c r="N1375" s="40"/>
      <c r="O1375" s="40"/>
      <c r="P1375" s="40"/>
      <c r="Q1375" s="46"/>
      <c r="R1375" s="22"/>
      <c r="S1375" s="85">
        <f>S1374*100</f>
        <v>0.22315564198109261</v>
      </c>
      <c r="T1375" s="22"/>
      <c r="U1375" s="52">
        <f t="shared" si="1558"/>
        <v>2.6103331921033997E-5</v>
      </c>
      <c r="V1375" s="52">
        <f t="shared" si="1559"/>
        <v>3.6551455732280165E-3</v>
      </c>
      <c r="W1375" s="52">
        <f t="shared" si="1560"/>
        <v>8.1749063339914388E-6</v>
      </c>
      <c r="X1375" s="247">
        <f>W1375+V1375+SUM($U$1374:U1375)</f>
        <v>3.6963001858963829E-3</v>
      </c>
      <c r="Y1375" s="104">
        <f>W1375+V1375+SUM($U$1374:U1375)-$X$1374</f>
        <v>2.7243989905241022E-3</v>
      </c>
      <c r="Z1375" s="42"/>
      <c r="AA1375" s="42"/>
      <c r="AB1375" s="41">
        <f t="shared" si="1561"/>
        <v>4.1123792231739361E-3</v>
      </c>
      <c r="AC1375" s="48">
        <f t="shared" si="1562"/>
        <v>0.57584007890222111</v>
      </c>
      <c r="AD1375" s="48">
        <f t="shared" si="1563"/>
        <v>3.8198750817391519E-2</v>
      </c>
      <c r="AE1375" s="48">
        <f t="shared" si="1564"/>
        <v>5.4356958910475886E-2</v>
      </c>
      <c r="AF1375" s="48">
        <f t="shared" si="1565"/>
        <v>3.8198750817391512E-2</v>
      </c>
      <c r="AG1375" s="238">
        <f t="shared" si="1566"/>
        <v>1.6157592681500393E-2</v>
      </c>
      <c r="AH1375" s="48">
        <f t="shared" si="1567"/>
        <v>6.1541158397489982E-7</v>
      </c>
      <c r="AI1375" s="48">
        <f>AE1375+AC1375+SUM($AB$1374:AB1375)</f>
        <v>0.63579801764211086</v>
      </c>
      <c r="AJ1375" s="48">
        <f>AE1375+AC1375+SUM($AB$1373:AB1375)-$AI$1374</f>
        <v>0.40619045192384839</v>
      </c>
      <c r="AK1375" s="46"/>
      <c r="AL1375" s="86"/>
      <c r="AM1375" s="41"/>
      <c r="AN1375" s="41"/>
      <c r="AO1375" s="41"/>
      <c r="AP1375" s="41"/>
      <c r="AQ1375"/>
      <c r="AR1375" s="41"/>
      <c r="AT1375" s="41"/>
      <c r="AU1375" s="41"/>
      <c r="AW1375" s="22"/>
      <c r="AX1375" s="22"/>
      <c r="AY1375" s="22"/>
      <c r="AZ1375" s="22"/>
      <c r="BA1375" s="22"/>
      <c r="BB1375" s="22"/>
      <c r="BC1375" s="89"/>
      <c r="BD1375" s="89"/>
    </row>
    <row r="1376" spans="4:92" ht="14.4" x14ac:dyDescent="0.3">
      <c r="D1376" s="22"/>
      <c r="E1376" s="32">
        <v>39910.461805555555</v>
      </c>
      <c r="F1376" s="21">
        <f t="shared" si="1557"/>
        <v>11.837500000001455</v>
      </c>
      <c r="G1376" s="21">
        <f t="shared" si="1568"/>
        <v>11.837500000001455</v>
      </c>
      <c r="H1376" s="21"/>
      <c r="I1376" s="50">
        <v>1037</v>
      </c>
      <c r="J1376" s="21">
        <v>2579</v>
      </c>
      <c r="K1376" s="21">
        <v>14.87</v>
      </c>
      <c r="L1376" s="21">
        <v>1464</v>
      </c>
      <c r="M1376" s="124">
        <v>6.15</v>
      </c>
      <c r="N1376" s="40"/>
      <c r="O1376" s="40"/>
      <c r="P1376" s="40"/>
      <c r="R1376" s="22"/>
      <c r="S1376" s="22"/>
      <c r="T1376" s="22"/>
      <c r="U1376" s="52">
        <f t="shared" si="1558"/>
        <v>2.8561923890049707E-5</v>
      </c>
      <c r="V1376" s="52">
        <f t="shared" si="1559"/>
        <v>3.999412411618883E-3</v>
      </c>
      <c r="W1376" s="52">
        <f t="shared" si="1560"/>
        <v>8.9448754368250685E-6</v>
      </c>
      <c r="X1376" s="247">
        <f>W1376+V1376+SUM($U$1374:U1376)</f>
        <v>4.0698989172801327E-3</v>
      </c>
      <c r="Y1376" s="104">
        <f>W1376+V1376+SUM($U$1374:U1376)-$X$1374</f>
        <v>3.097997721907852E-3</v>
      </c>
      <c r="Z1376" s="42"/>
      <c r="AA1376" s="42"/>
      <c r="AB1376" s="41">
        <f t="shared" si="1561"/>
        <v>4.9536786625714998E-3</v>
      </c>
      <c r="AC1376" s="48">
        <f t="shared" si="1562"/>
        <v>0.69364388766409546</v>
      </c>
      <c r="AD1376" s="48">
        <f t="shared" si="1563"/>
        <v>4.6013348135475349E-2</v>
      </c>
      <c r="AE1376" s="48">
        <f t="shared" si="1564"/>
        <v>6.5477158818364009E-2</v>
      </c>
      <c r="AF1376" s="48">
        <f t="shared" si="1565"/>
        <v>4.6013348135475356E-2</v>
      </c>
      <c r="AG1376" s="238">
        <f t="shared" si="1566"/>
        <v>1.9463069372064237E-2</v>
      </c>
      <c r="AH1376" s="48">
        <f t="shared" si="1567"/>
        <v>7.4131082441441721E-7</v>
      </c>
      <c r="AI1376" s="48">
        <f>AE1376+AC1376+SUM($AB$1374:AB1376)</f>
        <v>0.76967570497444493</v>
      </c>
      <c r="AJ1376" s="48">
        <f>AE1376+AC1376+SUM($AB$1373:AB1376)-$AI$1374</f>
        <v>0.54006813925618247</v>
      </c>
      <c r="AK1376" s="46"/>
      <c r="AL1376" s="86"/>
      <c r="AM1376" s="41"/>
      <c r="AN1376" s="41"/>
      <c r="AO1376" s="41"/>
      <c r="AP1376" s="41"/>
      <c r="AQ1376"/>
      <c r="AR1376" s="41"/>
      <c r="AT1376" s="41"/>
      <c r="AU1376" s="41"/>
      <c r="AW1376" s="22"/>
      <c r="AX1376" s="22"/>
      <c r="AY1376" s="22"/>
      <c r="AZ1376" s="22"/>
      <c r="BA1376" s="22"/>
      <c r="BB1376" s="22"/>
      <c r="BC1376" s="89"/>
      <c r="BD1376" s="89"/>
    </row>
    <row r="1377" spans="4:56" ht="14.4" x14ac:dyDescent="0.3">
      <c r="D1377" s="22"/>
      <c r="E1377" s="32">
        <v>39914.677777777775</v>
      </c>
      <c r="F1377" s="21">
        <f t="shared" si="1557"/>
        <v>16.053472222221899</v>
      </c>
      <c r="G1377" s="21">
        <f t="shared" si="1568"/>
        <v>16.053472222221899</v>
      </c>
      <c r="H1377" s="21"/>
      <c r="I1377" s="50">
        <v>1037</v>
      </c>
      <c r="J1377" s="21">
        <v>3463</v>
      </c>
      <c r="K1377" s="21">
        <v>15.52</v>
      </c>
      <c r="L1377" s="21">
        <v>1683</v>
      </c>
      <c r="M1377" s="124">
        <v>6.15</v>
      </c>
      <c r="N1377" s="40"/>
      <c r="O1377" s="40"/>
      <c r="P1377" s="40"/>
      <c r="R1377" s="22"/>
      <c r="S1377" s="22"/>
      <c r="T1377" s="22"/>
      <c r="U1377" s="52">
        <f t="shared" si="1558"/>
        <v>2.9810427624315502E-5</v>
      </c>
      <c r="V1377" s="52">
        <f t="shared" si="1559"/>
        <v>4.1742354154892438E-3</v>
      </c>
      <c r="W1377" s="52">
        <f t="shared" si="1560"/>
        <v>9.335875371857772E-6</v>
      </c>
      <c r="X1377" s="247">
        <f>W1377+V1377+SUM($U$1374:U1377)</f>
        <v>4.2749233487098413E-3</v>
      </c>
      <c r="Y1377" s="104">
        <f>W1377+V1377+SUM($U$1374:U1377)-$X$1374</f>
        <v>3.3030221533375606E-3</v>
      </c>
      <c r="Z1377" s="42"/>
      <c r="AA1377" s="1">
        <f>LINEST(Y1374:Y1377,F1374:F1377,TRUE,TRUE)</f>
        <v>1.9558307884583444E-4</v>
      </c>
      <c r="AB1377" s="41">
        <f t="shared" si="1561"/>
        <v>6.6516437411729759E-3</v>
      </c>
      <c r="AC1377" s="48">
        <f t="shared" si="1562"/>
        <v>0.93140317292778685</v>
      </c>
      <c r="AD1377" s="48">
        <f t="shared" si="1563"/>
        <v>6.1785275142749577E-2</v>
      </c>
      <c r="AE1377" s="48">
        <f t="shared" si="1564"/>
        <v>8.7920667308256886E-2</v>
      </c>
      <c r="AF1377" s="48">
        <f t="shared" si="1565"/>
        <v>6.1785275142749556E-2</v>
      </c>
      <c r="AG1377" s="238">
        <f t="shared" si="1566"/>
        <v>2.6134396756672517E-2</v>
      </c>
      <c r="AH1377" s="48">
        <f t="shared" si="1567"/>
        <v>9.9540883479919581E-7</v>
      </c>
      <c r="AI1377" s="48">
        <f>AE1377+AC1377+SUM($AB$1374:AB1377)</f>
        <v>1.0365301424692022</v>
      </c>
      <c r="AJ1377" s="48">
        <f>AE1377+AC1377+SUM($AB$1373:AB1377)-$AI$1374</f>
        <v>0.8069225767509397</v>
      </c>
      <c r="AK1377" s="46"/>
      <c r="AL1377" s="86"/>
      <c r="AM1377" s="41"/>
      <c r="AN1377" s="41"/>
      <c r="AO1377" s="41"/>
      <c r="AP1377" s="41"/>
      <c r="AQ1377"/>
      <c r="AR1377" s="41"/>
      <c r="AT1377" s="41"/>
      <c r="AU1377" s="41"/>
      <c r="AW1377" s="22"/>
      <c r="AX1377" s="22"/>
      <c r="AY1377" s="22"/>
      <c r="AZ1377" s="22"/>
      <c r="BA1377" s="22"/>
      <c r="BB1377" s="22"/>
      <c r="BC1377" s="89"/>
      <c r="BD1377" s="89"/>
    </row>
    <row r="1378" spans="4:56" ht="14.4" x14ac:dyDescent="0.3">
      <c r="D1378" s="33"/>
      <c r="E1378" s="32">
        <v>39921.731249999997</v>
      </c>
      <c r="F1378" s="21">
        <f t="shared" si="1557"/>
        <v>23.106944444443798</v>
      </c>
      <c r="G1378" s="21">
        <f t="shared" si="1568"/>
        <v>23.106944444443798</v>
      </c>
      <c r="H1378" s="21"/>
      <c r="I1378" s="50">
        <v>1037</v>
      </c>
      <c r="J1378" s="21">
        <v>3597</v>
      </c>
      <c r="K1378" s="21">
        <v>13.77</v>
      </c>
      <c r="L1378" s="21">
        <v>1884</v>
      </c>
      <c r="M1378" s="124">
        <v>6.15</v>
      </c>
      <c r="N1378" s="40"/>
      <c r="O1378" s="40"/>
      <c r="P1378" s="40"/>
      <c r="R1378" s="22"/>
      <c r="S1378" s="22"/>
      <c r="T1378" s="22"/>
      <c r="U1378" s="52">
        <f t="shared" si="1558"/>
        <v>2.6449071416676833E-5</v>
      </c>
      <c r="V1378" s="52">
        <f t="shared" si="1559"/>
        <v>3.7035580973767326E-3</v>
      </c>
      <c r="W1378" s="52">
        <f t="shared" si="1560"/>
        <v>8.2831832390774184E-6</v>
      </c>
      <c r="X1378" s="247">
        <f>W1378+V1378+SUM($U$1374:U1378)</f>
        <v>3.8296424098812269E-3</v>
      </c>
      <c r="Y1378" s="104">
        <f>W1378+V1378+SUM($U$1374:U1378)-$X$1374</f>
        <v>2.8577412145089462E-3</v>
      </c>
      <c r="Z1378" s="42"/>
      <c r="AA1378" s="1">
        <f t="shared" ref="AA1378:AA1418" si="1569">LINEST(Y1375:Y1378,F1375:F1378,TRUE,TRUE)</f>
        <v>8.5302821676799782E-6</v>
      </c>
      <c r="AB1378" s="41">
        <f t="shared" si="1561"/>
        <v>6.9090275879293084E-3</v>
      </c>
      <c r="AC1378" s="48">
        <f t="shared" si="1562"/>
        <v>0.96744360757183068</v>
      </c>
      <c r="AD1378" s="48">
        <f t="shared" si="1563"/>
        <v>6.4176042358784338E-2</v>
      </c>
      <c r="AE1378" s="48">
        <f t="shared" si="1564"/>
        <v>9.132273759971124E-2</v>
      </c>
      <c r="AF1378" s="48">
        <f t="shared" si="1565"/>
        <v>6.4176042358784338E-2</v>
      </c>
      <c r="AG1378" s="238">
        <f t="shared" si="1566"/>
        <v>2.7145661314972872E-2</v>
      </c>
      <c r="AH1378" s="48">
        <f t="shared" si="1567"/>
        <v>1.033925954020418E-6</v>
      </c>
      <c r="AI1378" s="48">
        <f>AE1378+AC1378+SUM($AB$1374:AB1378)</f>
        <v>1.0828816749926296</v>
      </c>
      <c r="AJ1378" s="48">
        <f>AE1378+AC1378+SUM($AB$1373:AB1378)-$AI$1374</f>
        <v>0.85327410927436709</v>
      </c>
      <c r="AK1378" s="46"/>
      <c r="AL1378" s="86"/>
      <c r="AM1378" s="41"/>
      <c r="AN1378" s="41"/>
      <c r="AO1378" s="41"/>
      <c r="AP1378" s="41"/>
      <c r="AQ1378"/>
      <c r="AR1378" s="41"/>
      <c r="AT1378" s="41"/>
      <c r="AU1378" s="41"/>
      <c r="AW1378" s="22"/>
      <c r="AX1378" s="22"/>
      <c r="AY1378" s="22"/>
      <c r="AZ1378" s="22"/>
      <c r="BA1378" s="22"/>
      <c r="BB1378" s="22"/>
      <c r="BC1378" s="89"/>
      <c r="BD1378" s="89"/>
    </row>
    <row r="1379" spans="4:56" ht="14.4" x14ac:dyDescent="0.3">
      <c r="D1379" s="22"/>
      <c r="E1379" s="32">
        <v>39941.542361111111</v>
      </c>
      <c r="F1379" s="21">
        <f t="shared" si="1557"/>
        <v>42.918055555557657</v>
      </c>
      <c r="G1379" s="21">
        <f t="shared" si="1568"/>
        <v>42.918055555557657</v>
      </c>
      <c r="H1379" s="21"/>
      <c r="I1379" s="50">
        <v>1037</v>
      </c>
      <c r="J1379" s="21">
        <v>5033</v>
      </c>
      <c r="K1379" s="21">
        <v>16.649999999999999</v>
      </c>
      <c r="L1379" s="21">
        <v>334</v>
      </c>
      <c r="M1379" s="124">
        <v>6.15</v>
      </c>
      <c r="N1379" s="40"/>
      <c r="O1379" s="40"/>
      <c r="P1379" s="40"/>
      <c r="R1379" s="22"/>
      <c r="S1379" s="22"/>
      <c r="T1379" s="22"/>
      <c r="U1379" s="52">
        <f t="shared" si="1558"/>
        <v>3.1980903346962184E-5</v>
      </c>
      <c r="V1379" s="52">
        <f t="shared" si="1559"/>
        <v>4.4781584837561795E-3</v>
      </c>
      <c r="W1379" s="52">
        <f t="shared" si="1560"/>
        <v>1.0015613720453089E-5</v>
      </c>
      <c r="X1379" s="247">
        <f>W1379+V1379+SUM($U$1374:U1379)</f>
        <v>4.637956130089012E-3</v>
      </c>
      <c r="Y1379" s="104">
        <f>W1379+V1379+SUM($U$1374:U1379)-$X$1374</f>
        <v>3.6660549347167313E-3</v>
      </c>
      <c r="Z1379" s="42"/>
      <c r="AA1379" s="1">
        <f t="shared" si="1569"/>
        <v>1.6897908226979651E-5</v>
      </c>
      <c r="AB1379" s="41">
        <f t="shared" si="1561"/>
        <v>9.6672604531688102E-3</v>
      </c>
      <c r="AC1379" s="48">
        <f t="shared" si="1562"/>
        <v>1.3536679668915828</v>
      </c>
      <c r="AD1379" s="48">
        <f t="shared" si="1563"/>
        <v>8.9796502972410805E-2</v>
      </c>
      <c r="AE1379" s="48">
        <f t="shared" si="1564"/>
        <v>0.12778074460365491</v>
      </c>
      <c r="AF1379" s="48">
        <f t="shared" si="1565"/>
        <v>8.9796502972410791E-2</v>
      </c>
      <c r="AG1379" s="238">
        <f t="shared" si="1566"/>
        <v>3.7982794939743811E-2</v>
      </c>
      <c r="AH1379" s="48">
        <f t="shared" si="1567"/>
        <v>1.4466915003015746E-6</v>
      </c>
      <c r="AI1379" s="48">
        <f>AE1379+AC1379+SUM($AB$1374:AB1379)</f>
        <v>1.5152313017694943</v>
      </c>
      <c r="AJ1379" s="48">
        <f>AE1379+AC1379+SUM($AB$1373:AB1379)-$AI$1374</f>
        <v>1.2856237360512317</v>
      </c>
      <c r="AK1379" s="46"/>
      <c r="AL1379" s="86"/>
      <c r="AM1379" s="41"/>
      <c r="AN1379" s="41"/>
      <c r="AO1379" s="41"/>
      <c r="AP1379" s="41"/>
      <c r="AQ1379"/>
      <c r="AR1379" s="41"/>
      <c r="AT1379" s="41"/>
      <c r="AU1379" s="41"/>
      <c r="AW1379" s="22"/>
      <c r="AX1379" s="22"/>
      <c r="AY1379" s="22"/>
      <c r="AZ1379" s="22"/>
      <c r="BA1379" s="22"/>
      <c r="BB1379" s="22"/>
      <c r="BC1379" s="89"/>
      <c r="BD1379" s="89"/>
    </row>
    <row r="1380" spans="4:56" ht="14.4" x14ac:dyDescent="0.3">
      <c r="D1380" s="22"/>
      <c r="E1380" s="32">
        <v>39960.492361111108</v>
      </c>
      <c r="F1380" s="21">
        <f t="shared" si="1557"/>
        <v>61.868055555554747</v>
      </c>
      <c r="G1380" s="21">
        <f t="shared" si="1568"/>
        <v>61.868055555554747</v>
      </c>
      <c r="H1380" s="21"/>
      <c r="I1380" s="50">
        <v>1037</v>
      </c>
      <c r="J1380" s="21">
        <v>5705.36</v>
      </c>
      <c r="K1380" s="21">
        <v>17.32</v>
      </c>
      <c r="L1380" s="21">
        <v>696</v>
      </c>
      <c r="M1380" s="124">
        <v>6.15</v>
      </c>
      <c r="N1380" s="40"/>
      <c r="O1380" s="40"/>
      <c r="P1380" s="40"/>
      <c r="R1380" s="22"/>
      <c r="S1380" s="22"/>
      <c r="T1380" s="22"/>
      <c r="U1380" s="52">
        <f t="shared" si="1558"/>
        <v>3.3267822580743848E-5</v>
      </c>
      <c r="V1380" s="52">
        <f t="shared" si="1559"/>
        <v>4.6583606569763989E-3</v>
      </c>
      <c r="W1380" s="52">
        <f t="shared" si="1560"/>
        <v>1.0418644422717565E-5</v>
      </c>
      <c r="X1380" s="247">
        <f>W1380+V1380+SUM($U$1374:U1380)</f>
        <v>4.8518291565922394E-3</v>
      </c>
      <c r="Y1380" s="104">
        <f>W1380+V1380+SUM($U$1374:U1380)-$X$1374</f>
        <v>3.8799279612199587E-3</v>
      </c>
      <c r="Z1380" s="42"/>
      <c r="AA1380" s="1">
        <f t="shared" si="1569"/>
        <v>1.8095681271906909E-5</v>
      </c>
      <c r="AB1380" s="41">
        <f t="shared" si="1561"/>
        <v>1.0958712715893344E-2</v>
      </c>
      <c r="AC1380" s="48">
        <f t="shared" si="1562"/>
        <v>1.5345048820950844</v>
      </c>
      <c r="AD1380" s="48">
        <f t="shared" si="1563"/>
        <v>0.10179244510206112</v>
      </c>
      <c r="AE1380" s="48">
        <f t="shared" si="1564"/>
        <v>0.14485101311979109</v>
      </c>
      <c r="AF1380" s="48">
        <f t="shared" si="1565"/>
        <v>0.10179244510206112</v>
      </c>
      <c r="AG1380" s="238">
        <f t="shared" si="1566"/>
        <v>4.3056928062272348E-2</v>
      </c>
      <c r="AH1380" s="48">
        <f t="shared" si="1567"/>
        <v>1.6399554576118799E-6</v>
      </c>
      <c r="AI1380" s="48">
        <f>AE1380+AC1380+SUM($AB$1374:AB1380)</f>
        <v>1.7240971982050253</v>
      </c>
      <c r="AJ1380" s="48">
        <f>AE1380+AC1380+SUM($AB$1373:AB1380)-$AI$1374</f>
        <v>1.4944896324867627</v>
      </c>
      <c r="AK1380" s="46"/>
      <c r="AL1380" s="86"/>
      <c r="AM1380" s="41"/>
      <c r="AN1380" s="41"/>
      <c r="AO1380" s="41"/>
      <c r="AP1380" s="41"/>
      <c r="AQ1380"/>
      <c r="AR1380" s="41"/>
      <c r="AT1380" s="41"/>
      <c r="AU1380" s="41"/>
      <c r="AW1380" s="22"/>
      <c r="AX1380" s="22"/>
      <c r="AY1380" s="22"/>
      <c r="AZ1380" s="22"/>
      <c r="BA1380" s="22"/>
      <c r="BB1380" s="22"/>
      <c r="BC1380" s="89"/>
      <c r="BD1380" s="89"/>
    </row>
    <row r="1381" spans="4:56" ht="14.4" x14ac:dyDescent="0.3">
      <c r="E1381" s="32">
        <v>39974.591666666667</v>
      </c>
      <c r="F1381" s="21">
        <f t="shared" si="1557"/>
        <v>75.96736111111386</v>
      </c>
      <c r="G1381" s="21">
        <f t="shared" si="1568"/>
        <v>75.96736111111386</v>
      </c>
      <c r="H1381" s="21"/>
      <c r="I1381" s="50">
        <v>1037</v>
      </c>
      <c r="J1381" s="21">
        <v>6199.77</v>
      </c>
      <c r="K1381" s="21">
        <v>16.72</v>
      </c>
      <c r="L1381" s="21">
        <v>903</v>
      </c>
      <c r="M1381" s="124">
        <v>6.15</v>
      </c>
      <c r="N1381" s="40"/>
      <c r="O1381" s="40"/>
      <c r="P1381" s="40"/>
      <c r="R1381" s="22"/>
      <c r="S1381" s="22"/>
      <c r="T1381" s="22"/>
      <c r="U1381" s="52">
        <f t="shared" si="1558"/>
        <v>3.2115357595267735E-5</v>
      </c>
      <c r="V1381" s="52">
        <f t="shared" si="1559"/>
        <v>4.4969855764806803E-3</v>
      </c>
      <c r="W1381" s="52">
        <f t="shared" si="1560"/>
        <v>1.0057721405764302E-5</v>
      </c>
      <c r="X1381" s="247">
        <f>W1381+V1381+SUM($U$1374:U1381)</f>
        <v>4.7222085106748352E-3</v>
      </c>
      <c r="Y1381" s="104">
        <f>W1381+V1381+SUM($U$1374:U1381)-$X$1374</f>
        <v>3.7503073153025545E-3</v>
      </c>
      <c r="Z1381" s="42"/>
      <c r="AA1381" s="1">
        <f t="shared" si="1569"/>
        <v>1.7009182280020595E-5</v>
      </c>
      <c r="AB1381" s="41">
        <f t="shared" si="1561"/>
        <v>1.1908363071675421E-2</v>
      </c>
      <c r="AC1381" s="48">
        <f t="shared" si="1562"/>
        <v>1.6674806380082314</v>
      </c>
      <c r="AD1381" s="48">
        <f t="shared" si="1563"/>
        <v>0.11061348405191007</v>
      </c>
      <c r="AE1381" s="48">
        <f t="shared" si="1564"/>
        <v>0.15740338306604448</v>
      </c>
      <c r="AF1381" s="48">
        <f t="shared" si="1565"/>
        <v>0.11061348405191009</v>
      </c>
      <c r="AG1381" s="238">
        <f t="shared" si="1566"/>
        <v>4.6788116944878909E-2</v>
      </c>
      <c r="AH1381" s="48">
        <f t="shared" si="1567"/>
        <v>1.7820692554787795E-6</v>
      </c>
      <c r="AI1381" s="48">
        <f>AE1381+AC1381+SUM($AB$1374:AB1381)</f>
        <v>1.881533687136101</v>
      </c>
      <c r="AJ1381" s="48">
        <f>AE1381+AC1381+SUM($AB$1373:AB1381)-$AI$1374</f>
        <v>1.6519261214178385</v>
      </c>
      <c r="AK1381" s="46"/>
      <c r="AL1381" s="86"/>
      <c r="AM1381" s="41"/>
      <c r="AN1381" s="41"/>
      <c r="AO1381" s="41"/>
      <c r="AP1381" s="41"/>
      <c r="AQ1381"/>
      <c r="AR1381" s="41"/>
      <c r="AT1381" s="41"/>
      <c r="AU1381" s="41"/>
      <c r="AW1381" s="22"/>
      <c r="AX1381" s="22"/>
      <c r="AY1381" s="22"/>
      <c r="AZ1381" s="22"/>
      <c r="BA1381" s="22"/>
      <c r="BB1381" s="22"/>
      <c r="BC1381" s="89"/>
      <c r="BD1381" s="89"/>
    </row>
    <row r="1382" spans="4:56" ht="14.4" x14ac:dyDescent="0.3">
      <c r="D1382" s="22"/>
      <c r="E1382" s="32">
        <v>39993.614583333336</v>
      </c>
      <c r="F1382" s="21">
        <f t="shared" si="1557"/>
        <v>94.990277777782467</v>
      </c>
      <c r="G1382" s="21">
        <f t="shared" si="1568"/>
        <v>94.990277777782467</v>
      </c>
      <c r="H1382" s="21"/>
      <c r="I1382" s="50">
        <v>1037</v>
      </c>
      <c r="J1382" s="21">
        <v>6805.8</v>
      </c>
      <c r="K1382" s="21">
        <v>23.51</v>
      </c>
      <c r="L1382" s="21">
        <v>1339</v>
      </c>
      <c r="M1382" s="124">
        <v>6.15</v>
      </c>
      <c r="N1382" s="40"/>
      <c r="O1382" s="40"/>
      <c r="P1382" s="40"/>
      <c r="R1382" s="22"/>
      <c r="S1382" s="22"/>
      <c r="T1382" s="22"/>
      <c r="U1382" s="52">
        <f t="shared" si="1558"/>
        <v>4.5157419680905765E-5</v>
      </c>
      <c r="V1382" s="52">
        <f t="shared" si="1559"/>
        <v>6.3232135707572247E-3</v>
      </c>
      <c r="W1382" s="52">
        <f t="shared" si="1560"/>
        <v>1.4142166880952077E-5</v>
      </c>
      <c r="X1382" s="247">
        <f>W1382+V1382+SUM($U$1374:U1382)</f>
        <v>6.5976783701074725E-3</v>
      </c>
      <c r="Y1382" s="104">
        <f>W1382+V1382+SUM($U$1374:U1382)-$X$1374</f>
        <v>5.6257771747351918E-3</v>
      </c>
      <c r="Z1382" s="42"/>
      <c r="AA1382" s="1">
        <f t="shared" si="1569"/>
        <v>3.4456855288348056E-5</v>
      </c>
      <c r="AB1382" s="41">
        <f t="shared" si="1561"/>
        <v>1.3072410330255571E-2</v>
      </c>
      <c r="AC1382" s="48">
        <f t="shared" si="1562"/>
        <v>1.8304775380629317</v>
      </c>
      <c r="AD1382" s="48">
        <f t="shared" si="1563"/>
        <v>0.12142599640962319</v>
      </c>
      <c r="AE1382" s="48">
        <f t="shared" si="1564"/>
        <v>0.17278962678791071</v>
      </c>
      <c r="AF1382" s="48">
        <f t="shared" si="1565"/>
        <v>0.12142599640962316</v>
      </c>
      <c r="AG1382" s="238">
        <f t="shared" si="1566"/>
        <v>5.1361674111048763E-2</v>
      </c>
      <c r="AH1382" s="48">
        <f t="shared" si="1567"/>
        <v>1.9562672387745792E-6</v>
      </c>
      <c r="AI1382" s="48">
        <f>AE1382+AC1382+SUM($AB$1374:AB1382)</f>
        <v>2.0729892412429232</v>
      </c>
      <c r="AJ1382" s="48">
        <f>AE1382+AC1382+SUM($AB$1373:AB1382)-$AI$1374</f>
        <v>1.8433816755246606</v>
      </c>
      <c r="AK1382" s="46"/>
      <c r="AL1382" s="86"/>
      <c r="AM1382" s="41"/>
      <c r="AN1382" s="41"/>
      <c r="AO1382" s="41"/>
      <c r="AP1382" s="41"/>
      <c r="AQ1382"/>
      <c r="AR1382" s="41"/>
      <c r="AT1382" s="41"/>
      <c r="AU1382" s="41"/>
      <c r="AW1382" s="22"/>
      <c r="AX1382" s="22"/>
      <c r="AY1382" s="22"/>
      <c r="AZ1382" s="22"/>
      <c r="BA1382" s="22"/>
      <c r="BB1382" s="22"/>
      <c r="BC1382" s="89"/>
      <c r="BD1382" s="89"/>
    </row>
    <row r="1383" spans="4:56" ht="14.4" x14ac:dyDescent="0.3">
      <c r="D1383" s="22"/>
      <c r="E1383" s="32">
        <v>40010.404166666667</v>
      </c>
      <c r="F1383" s="21">
        <f t="shared" si="1557"/>
        <v>111.77986111111386</v>
      </c>
      <c r="G1383" s="21">
        <f t="shared" si="1568"/>
        <v>111.77986111111386</v>
      </c>
      <c r="H1383" s="21"/>
      <c r="I1383" s="50">
        <v>1037</v>
      </c>
      <c r="J1383" s="21">
        <v>7243.37</v>
      </c>
      <c r="K1383" s="21">
        <v>29.68</v>
      </c>
      <c r="L1383" s="21">
        <v>261</v>
      </c>
      <c r="M1383" s="124">
        <v>6.15</v>
      </c>
      <c r="N1383" s="40"/>
      <c r="O1383" s="40"/>
      <c r="P1383" s="40"/>
      <c r="R1383" s="22"/>
      <c r="S1383" s="22"/>
      <c r="T1383" s="22"/>
      <c r="U1383" s="52">
        <f t="shared" si="1558"/>
        <v>5.7008601281551811E-5</v>
      </c>
      <c r="V1383" s="52">
        <f t="shared" si="1559"/>
        <v>7.982687315188192E-3</v>
      </c>
      <c r="W1383" s="52">
        <f t="shared" si="1560"/>
        <v>1.7853658571954813E-5</v>
      </c>
      <c r="X1383" s="247">
        <f>W1383+V1383+SUM($U$1374:U1383)</f>
        <v>8.317872207510995E-3</v>
      </c>
      <c r="Y1383" s="104">
        <f>W1383+V1383+SUM($U$1374:U1383)-$X$1374</f>
        <v>7.3459710121387143E-3</v>
      </c>
      <c r="Z1383" s="42"/>
      <c r="AA1383" s="1">
        <f t="shared" si="1569"/>
        <v>7.3918584755051705E-5</v>
      </c>
      <c r="AB1383" s="41">
        <f t="shared" si="1561"/>
        <v>1.3912883836413542E-2</v>
      </c>
      <c r="AC1383" s="48">
        <f t="shared" si="1562"/>
        <v>1.948165694683784</v>
      </c>
      <c r="AD1383" s="48">
        <f t="shared" si="1563"/>
        <v>0.12923292186276</v>
      </c>
      <c r="AE1383" s="48">
        <f t="shared" si="1564"/>
        <v>0.18389890960456504</v>
      </c>
      <c r="AF1383" s="48">
        <f t="shared" si="1565"/>
        <v>0.12923292186276</v>
      </c>
      <c r="AG1383" s="238">
        <f t="shared" si="1566"/>
        <v>5.4663905698925506E-2</v>
      </c>
      <c r="AH1383" s="48">
        <f t="shared" si="1567"/>
        <v>2.0820428795031625E-6</v>
      </c>
      <c r="AI1383" s="48">
        <f>AE1383+AC1383+SUM($AB$1374:AB1383)</f>
        <v>2.2156995645168434</v>
      </c>
      <c r="AJ1383" s="48">
        <f>AE1383+AC1383+SUM($AB$1373:AB1383)-$AI$1374</f>
        <v>1.9860919987985808</v>
      </c>
      <c r="AK1383" s="46"/>
      <c r="AL1383" s="86"/>
      <c r="AM1383" s="41"/>
      <c r="AN1383" s="41"/>
      <c r="AO1383" s="41"/>
      <c r="AP1383" s="41"/>
      <c r="AQ1383"/>
      <c r="AR1383" s="41"/>
      <c r="AT1383" s="41"/>
      <c r="AU1383" s="41"/>
      <c r="AW1383" s="22"/>
      <c r="AX1383" s="22"/>
      <c r="AY1383" s="22"/>
      <c r="AZ1383" s="22"/>
      <c r="BA1383" s="22"/>
      <c r="BB1383" s="22"/>
      <c r="BC1383" s="89"/>
      <c r="BD1383" s="89"/>
    </row>
    <row r="1384" spans="4:56" ht="14.4" x14ac:dyDescent="0.3">
      <c r="D1384" s="22"/>
      <c r="E1384" s="32">
        <v>40021.525694444441</v>
      </c>
      <c r="F1384" s="21">
        <f t="shared" si="1557"/>
        <v>122.9013888888876</v>
      </c>
      <c r="G1384" s="21">
        <f t="shared" si="1568"/>
        <v>122.9013888888876</v>
      </c>
      <c r="H1384" s="21"/>
      <c r="I1384" s="50">
        <v>1037</v>
      </c>
      <c r="J1384" s="21">
        <v>7606.98</v>
      </c>
      <c r="K1384" s="21">
        <v>36.590000000000003</v>
      </c>
      <c r="L1384" s="21">
        <v>286</v>
      </c>
      <c r="M1384" s="124">
        <v>6.15</v>
      </c>
      <c r="N1384" s="40"/>
      <c r="O1384" s="40"/>
      <c r="P1384" s="40"/>
      <c r="R1384" s="22"/>
      <c r="S1384" s="22"/>
      <c r="T1384" s="22"/>
      <c r="U1384" s="52">
        <f t="shared" si="1558"/>
        <v>7.0281156364285073E-5</v>
      </c>
      <c r="V1384" s="52">
        <f t="shared" si="1559"/>
        <v>9.8411903255638811E-3</v>
      </c>
      <c r="W1384" s="52">
        <f t="shared" si="1560"/>
        <v>2.2010288650533245E-5</v>
      </c>
      <c r="X1384" s="247">
        <f>W1384+V1384+SUM($U$1374:U1384)</f>
        <v>1.0250813004329548E-2</v>
      </c>
      <c r="Y1384" s="104">
        <f>W1384+V1384+SUM($U$1374:U1384)-$X$1374</f>
        <v>9.2789118089572683E-3</v>
      </c>
      <c r="Z1384" s="42"/>
      <c r="AA1384" s="1">
        <f t="shared" si="1569"/>
        <v>1.1452479377336797E-4</v>
      </c>
      <c r="AB1384" s="41">
        <f t="shared" si="1561"/>
        <v>1.4611296825361823E-2</v>
      </c>
      <c r="AC1384" s="48">
        <f t="shared" si="1562"/>
        <v>2.0459616830488638</v>
      </c>
      <c r="AD1384" s="48">
        <f t="shared" si="1563"/>
        <v>0.13572028654501675</v>
      </c>
      <c r="AE1384" s="48">
        <f t="shared" si="1564"/>
        <v>0.19313045272901067</v>
      </c>
      <c r="AF1384" s="48">
        <f t="shared" si="1565"/>
        <v>0.13572028654501675</v>
      </c>
      <c r="AG1384" s="238">
        <f t="shared" si="1566"/>
        <v>5.7407979624623941E-2</v>
      </c>
      <c r="AH1384" s="48">
        <f t="shared" si="1567"/>
        <v>2.1865593699511365E-6</v>
      </c>
      <c r="AI1384" s="48">
        <f>AE1384+AC1384+SUM($AB$1374:AB1384)</f>
        <v>2.3373383928317306</v>
      </c>
      <c r="AJ1384" s="48">
        <f>AE1384+AC1384+SUM($AB$1373:AB1384)-$AI$1374</f>
        <v>2.107730827113468</v>
      </c>
      <c r="AK1384" s="46"/>
      <c r="AL1384" s="86"/>
      <c r="AM1384" s="41"/>
      <c r="AN1384" s="41"/>
      <c r="AO1384" s="41"/>
      <c r="AP1384" s="41"/>
      <c r="AQ1384"/>
      <c r="AR1384" s="41"/>
      <c r="AT1384" s="41"/>
      <c r="AU1384" s="41"/>
      <c r="AW1384" s="22"/>
      <c r="AX1384" s="22"/>
      <c r="AY1384" s="22"/>
      <c r="AZ1384" s="22"/>
      <c r="BA1384" s="22"/>
      <c r="BB1384" s="22"/>
      <c r="BC1384" s="89"/>
      <c r="BD1384" s="89"/>
    </row>
    <row r="1385" spans="4:56" ht="14.4" x14ac:dyDescent="0.3">
      <c r="D1385" s="22"/>
      <c r="E1385" s="32">
        <v>40035.62222222222</v>
      </c>
      <c r="F1385" s="21">
        <f t="shared" si="1557"/>
        <v>136.99791666666715</v>
      </c>
      <c r="G1385" s="21">
        <f t="shared" si="1568"/>
        <v>136.99791666666715</v>
      </c>
      <c r="H1385" s="21"/>
      <c r="I1385" s="50">
        <v>1037</v>
      </c>
      <c r="J1385" s="21">
        <v>7834.87</v>
      </c>
      <c r="K1385" s="21">
        <v>45.2</v>
      </c>
      <c r="L1385" s="21">
        <v>485</v>
      </c>
      <c r="M1385" s="124">
        <v>6.15</v>
      </c>
      <c r="N1385" s="40"/>
      <c r="O1385" s="40"/>
      <c r="P1385" s="40"/>
      <c r="R1385" s="22"/>
      <c r="S1385" s="22"/>
      <c r="T1385" s="22"/>
      <c r="U1385" s="52">
        <f t="shared" si="1558"/>
        <v>8.681902890586732E-5</v>
      </c>
      <c r="V1385" s="52">
        <f t="shared" si="1559"/>
        <v>1.2156922730677438E-2</v>
      </c>
      <c r="W1385" s="52">
        <f t="shared" si="1560"/>
        <v>2.7189533943812592E-5</v>
      </c>
      <c r="X1385" s="247">
        <f>W1385+V1385+SUM($U$1374:U1385)</f>
        <v>1.2658543683642252E-2</v>
      </c>
      <c r="Y1385" s="104">
        <f>W1385+V1385+SUM($U$1374:U1385)-$X$1374</f>
        <v>1.1686642488269972E-2</v>
      </c>
      <c r="Z1385" s="42"/>
      <c r="AA1385" s="1">
        <f t="shared" si="1569"/>
        <v>1.4544421413347666E-4</v>
      </c>
      <c r="AB1385" s="41">
        <f t="shared" si="1561"/>
        <v>1.5049022234595411E-2</v>
      </c>
      <c r="AC1385" s="48">
        <f t="shared" si="1562"/>
        <v>2.1072546282058124</v>
      </c>
      <c r="AD1385" s="48">
        <f t="shared" si="1563"/>
        <v>0.13978619655145083</v>
      </c>
      <c r="AE1385" s="48">
        <f t="shared" si="1564"/>
        <v>0.19891625719706685</v>
      </c>
      <c r="AF1385" s="48">
        <f t="shared" si="1565"/>
        <v>0.1397861965514508</v>
      </c>
      <c r="AG1385" s="238">
        <f t="shared" si="1566"/>
        <v>5.9127808581273686E-2</v>
      </c>
      <c r="AH1385" s="48">
        <f t="shared" si="1567"/>
        <v>2.2520643423341533E-6</v>
      </c>
      <c r="AI1385" s="48">
        <f>AE1385+AC1385+SUM($AB$1374:AB1385)</f>
        <v>2.4194661646913307</v>
      </c>
      <c r="AJ1385" s="48">
        <f>AE1385+AC1385+SUM($AB$1373:AB1385)-$AI$1374</f>
        <v>2.1898585989730681</v>
      </c>
      <c r="AK1385" s="46"/>
      <c r="AL1385" s="86"/>
      <c r="AM1385" s="41"/>
      <c r="AN1385" s="41"/>
      <c r="AO1385" s="41"/>
      <c r="AP1385" s="41"/>
      <c r="AQ1385"/>
      <c r="AR1385" s="41"/>
      <c r="AT1385" s="41"/>
      <c r="AU1385" s="41"/>
      <c r="AW1385" s="22"/>
      <c r="AX1385" s="22"/>
      <c r="AY1385" s="22"/>
      <c r="AZ1385" s="22"/>
      <c r="BA1385" s="22"/>
      <c r="BB1385" s="22"/>
      <c r="BC1385" s="89"/>
      <c r="BD1385" s="89"/>
    </row>
    <row r="1386" spans="4:56" ht="14.4" x14ac:dyDescent="0.3">
      <c r="D1386" s="22"/>
      <c r="E1386" s="32">
        <v>40049.599305555559</v>
      </c>
      <c r="F1386" s="21">
        <f t="shared" si="1557"/>
        <v>150.97500000000582</v>
      </c>
      <c r="G1386" s="21">
        <f t="shared" si="1568"/>
        <v>150.97500000000582</v>
      </c>
      <c r="H1386" s="21"/>
      <c r="I1386" s="50">
        <v>1037</v>
      </c>
      <c r="J1386" s="21">
        <v>7812</v>
      </c>
      <c r="K1386" s="21">
        <v>57.79</v>
      </c>
      <c r="L1386" s="21">
        <v>767</v>
      </c>
      <c r="M1386" s="124">
        <v>6.15</v>
      </c>
      <c r="N1386" s="40"/>
      <c r="O1386" s="40"/>
      <c r="P1386" s="40"/>
      <c r="R1386" s="22"/>
      <c r="S1386" s="22"/>
      <c r="T1386" s="22"/>
      <c r="U1386" s="52">
        <f t="shared" si="1558"/>
        <v>1.1100158585110778E-4</v>
      </c>
      <c r="V1386" s="52">
        <f t="shared" si="1559"/>
        <v>1.554310983641259E-2</v>
      </c>
      <c r="W1386" s="52">
        <f t="shared" si="1560"/>
        <v>3.4762901916215253E-5</v>
      </c>
      <c r="X1386" s="247">
        <f>W1386+V1386+SUM($U$1374:U1386)</f>
        <v>1.6163305743200913E-2</v>
      </c>
      <c r="Y1386" s="104">
        <f>W1386+V1386+SUM($U$1374:U1386)-$X$1374</f>
        <v>1.5191404547828634E-2</v>
      </c>
      <c r="Z1386" s="42"/>
      <c r="AA1386" s="1">
        <f t="shared" si="1569"/>
        <v>1.9762978932425572E-4</v>
      </c>
      <c r="AB1386" s="41">
        <f t="shared" si="1561"/>
        <v>1.5005094110899014E-2</v>
      </c>
      <c r="AC1386" s="48">
        <f t="shared" si="1562"/>
        <v>2.1011035480542506</v>
      </c>
      <c r="AD1386" s="48">
        <f t="shared" si="1563"/>
        <v>0.13937816038554998</v>
      </c>
      <c r="AE1386" s="48">
        <f t="shared" si="1564"/>
        <v>0.19833562027493579</v>
      </c>
      <c r="AF1386" s="48">
        <f t="shared" si="1565"/>
        <v>0.13937816038554993</v>
      </c>
      <c r="AG1386" s="238">
        <f t="shared" si="1566"/>
        <v>5.8955214398823466E-2</v>
      </c>
      <c r="AH1386" s="48">
        <f t="shared" si="1567"/>
        <v>2.2454905623596059E-6</v>
      </c>
      <c r="AI1386" s="48">
        <f>AE1386+AC1386+SUM($AB$1374:AB1386)</f>
        <v>2.4277395417285375</v>
      </c>
      <c r="AJ1386" s="48">
        <f>AE1386+AC1386+SUM($AB$1373:AB1386)-$AI$1374</f>
        <v>2.1981319760102749</v>
      </c>
      <c r="AK1386" s="46"/>
      <c r="AL1386" s="86"/>
      <c r="AM1386" s="41"/>
      <c r="AN1386" s="41"/>
      <c r="AO1386" s="41"/>
      <c r="AP1386" s="41"/>
      <c r="AQ1386"/>
      <c r="AR1386" s="41"/>
      <c r="AT1386" s="41"/>
      <c r="AU1386" s="41"/>
      <c r="AW1386" s="22"/>
      <c r="AX1386" s="22"/>
      <c r="AY1386" s="22"/>
      <c r="AZ1386" s="22"/>
      <c r="BA1386" s="22"/>
      <c r="BB1386" s="22"/>
      <c r="BC1386" s="89"/>
      <c r="BD1386" s="89"/>
    </row>
    <row r="1387" spans="4:56" ht="14.4" x14ac:dyDescent="0.3">
      <c r="D1387" s="33"/>
      <c r="E1387" s="32">
        <v>40063.522916666669</v>
      </c>
      <c r="F1387" s="21">
        <f t="shared" si="1557"/>
        <v>164.89861111111531</v>
      </c>
      <c r="G1387" s="21">
        <f t="shared" si="1568"/>
        <v>164.89861111111531</v>
      </c>
      <c r="H1387" s="21"/>
      <c r="I1387" s="50">
        <v>1037</v>
      </c>
      <c r="J1387" s="21">
        <v>8058.16</v>
      </c>
      <c r="K1387" s="21">
        <v>66.989999999999995</v>
      </c>
      <c r="L1387" s="21">
        <v>1065</v>
      </c>
      <c r="M1387" s="124">
        <v>6.15</v>
      </c>
      <c r="N1387" s="40"/>
      <c r="O1387" s="40"/>
      <c r="P1387" s="40"/>
      <c r="R1387" s="22"/>
      <c r="S1387" s="22"/>
      <c r="T1387" s="22"/>
      <c r="U1387" s="52">
        <f t="shared" si="1558"/>
        <v>1.2867271562840821E-4</v>
      </c>
      <c r="V1387" s="52">
        <f t="shared" si="1559"/>
        <v>1.8017527737346935E-2</v>
      </c>
      <c r="W1387" s="52">
        <f t="shared" si="1560"/>
        <v>4.0297054842831967E-5</v>
      </c>
      <c r="X1387" s="247">
        <f>W1387+V1387+SUM($U$1374:U1387)</f>
        <v>1.8771930512690285E-2</v>
      </c>
      <c r="Y1387" s="104">
        <f>W1387+V1387+SUM($U$1374:U1387)-$X$1374</f>
        <v>1.7800029317318004E-2</v>
      </c>
      <c r="Z1387" s="42"/>
      <c r="AA1387" s="1">
        <f t="shared" si="1569"/>
        <v>2.0765853777054673E-4</v>
      </c>
      <c r="AB1387" s="41">
        <f t="shared" si="1561"/>
        <v>1.5477912078940347E-2</v>
      </c>
      <c r="AC1387" s="48">
        <f t="shared" si="1562"/>
        <v>2.1673103644122942</v>
      </c>
      <c r="AD1387" s="48">
        <f t="shared" si="1563"/>
        <v>0.14377003544449865</v>
      </c>
      <c r="AE1387" s="48">
        <f t="shared" si="1564"/>
        <v>0.20458527417750608</v>
      </c>
      <c r="AF1387" s="48">
        <f t="shared" si="1565"/>
        <v>0.14377003544449868</v>
      </c>
      <c r="AG1387" s="238">
        <f t="shared" si="1566"/>
        <v>6.0812922485922113E-2</v>
      </c>
      <c r="AH1387" s="48">
        <f t="shared" si="1567"/>
        <v>2.3162470852513689E-6</v>
      </c>
      <c r="AI1387" s="48">
        <f>AE1387+AC1387+SUM($AB$1374:AB1387)</f>
        <v>2.5156739240680914</v>
      </c>
      <c r="AJ1387" s="48">
        <f>AE1387+AC1387+SUM($AB$1373:AB1387)-$AI$1374</f>
        <v>2.2860663583498289</v>
      </c>
      <c r="AK1387" s="46"/>
      <c r="AL1387" s="86"/>
      <c r="AM1387" s="41"/>
      <c r="AN1387" s="41"/>
      <c r="AO1387" s="41"/>
      <c r="AP1387" s="41"/>
      <c r="AQ1387"/>
      <c r="AR1387" s="41"/>
      <c r="AT1387" s="41"/>
      <c r="AU1387" s="41"/>
      <c r="AW1387" s="22"/>
      <c r="AX1387" s="22"/>
      <c r="AY1387" s="22"/>
      <c r="AZ1387" s="22"/>
      <c r="BA1387" s="22"/>
      <c r="BB1387" s="22"/>
      <c r="BC1387" s="89"/>
      <c r="BD1387" s="89"/>
    </row>
    <row r="1388" spans="4:56" ht="14.4" x14ac:dyDescent="0.3">
      <c r="D1388" s="22"/>
      <c r="E1388" s="32">
        <v>40077.488194444442</v>
      </c>
      <c r="F1388" s="21">
        <f t="shared" si="1557"/>
        <v>178.86388888888905</v>
      </c>
      <c r="G1388" s="21">
        <f t="shared" si="1568"/>
        <v>178.86388888888905</v>
      </c>
      <c r="H1388" s="21"/>
      <c r="I1388" s="50">
        <v>1037</v>
      </c>
      <c r="J1388" s="21">
        <v>8705.06</v>
      </c>
      <c r="K1388" s="21">
        <v>82.01</v>
      </c>
      <c r="L1388" s="21">
        <v>1409</v>
      </c>
      <c r="M1388" s="124">
        <v>6.15</v>
      </c>
      <c r="N1388" s="40"/>
      <c r="O1388" s="40"/>
      <c r="P1388" s="40"/>
      <c r="R1388" s="22"/>
      <c r="S1388" s="22"/>
      <c r="T1388" s="22"/>
      <c r="U1388" s="52">
        <f t="shared" si="1558"/>
        <v>1.5752275576482697E-4</v>
      </c>
      <c r="V1388" s="52">
        <f t="shared" si="1559"/>
        <v>2.2057283919089749E-2</v>
      </c>
      <c r="W1388" s="52">
        <f t="shared" si="1560"/>
        <v>4.933216103389536E-5</v>
      </c>
      <c r="X1388" s="247">
        <f>W1388+V1388+SUM($U$1374:U1388)</f>
        <v>2.2978244556388985E-2</v>
      </c>
      <c r="Y1388" s="104">
        <f>W1388+V1388+SUM($U$1374:U1388)-$X$1374</f>
        <v>2.2006343361016704E-2</v>
      </c>
      <c r="Z1388" s="42"/>
      <c r="AA1388" s="1">
        <f t="shared" si="1569"/>
        <v>2.4060168225944551E-4</v>
      </c>
      <c r="AB1388" s="41">
        <f t="shared" si="1561"/>
        <v>1.6720461410781179E-2</v>
      </c>
      <c r="AC1388" s="48">
        <f t="shared" si="1562"/>
        <v>2.3412995970334274</v>
      </c>
      <c r="AD1388" s="48">
        <f t="shared" si="1563"/>
        <v>0.1553117318031024</v>
      </c>
      <c r="AE1388" s="48">
        <f t="shared" si="1564"/>
        <v>0.22100914933826588</v>
      </c>
      <c r="AF1388" s="48">
        <f t="shared" si="1565"/>
        <v>0.15531173180310237</v>
      </c>
      <c r="AG1388" s="238">
        <f t="shared" si="1566"/>
        <v>6.569491534237358E-2</v>
      </c>
      <c r="AH1388" s="48">
        <f t="shared" si="1567"/>
        <v>2.5021927899096413E-6</v>
      </c>
      <c r="AI1388" s="48">
        <f>AE1388+AC1388+SUM($AB$1374:AB1388)</f>
        <v>2.7228074932607651</v>
      </c>
      <c r="AJ1388" s="48">
        <f>AE1388+AC1388+SUM($AB$1373:AB1388)-$AI$1374</f>
        <v>2.4931999275425025</v>
      </c>
      <c r="AK1388" s="46"/>
      <c r="AL1388" s="86"/>
      <c r="AM1388" s="41"/>
      <c r="AN1388" s="41"/>
      <c r="AO1388" s="41"/>
      <c r="AP1388" s="41"/>
      <c r="AQ1388"/>
      <c r="AR1388" s="41"/>
      <c r="AT1388" s="41"/>
      <c r="AU1388" s="41"/>
      <c r="AW1388" s="22"/>
      <c r="AX1388" s="22"/>
      <c r="AY1388" s="22"/>
      <c r="AZ1388" s="22"/>
      <c r="BA1388" s="22"/>
      <c r="BB1388" s="22"/>
      <c r="BC1388" s="89"/>
      <c r="BD1388" s="89"/>
    </row>
    <row r="1389" spans="4:56" ht="14.4" x14ac:dyDescent="0.3">
      <c r="D1389" s="22"/>
      <c r="E1389" s="32">
        <v>40091.493055555555</v>
      </c>
      <c r="F1389" s="21">
        <f t="shared" si="1557"/>
        <v>192.86875000000146</v>
      </c>
      <c r="G1389" s="21">
        <f t="shared" si="1568"/>
        <v>192.86875000000146</v>
      </c>
      <c r="H1389" s="21"/>
      <c r="I1389" s="50">
        <v>1037</v>
      </c>
      <c r="J1389" s="21">
        <v>9081.4500000000007</v>
      </c>
      <c r="K1389" s="21">
        <v>98</v>
      </c>
      <c r="L1389" s="21">
        <v>1720</v>
      </c>
      <c r="M1389" s="124">
        <v>6.15</v>
      </c>
      <c r="N1389" s="40"/>
      <c r="O1389" s="40"/>
      <c r="P1389" s="40"/>
      <c r="R1389" s="22"/>
      <c r="S1389" s="22"/>
      <c r="T1389" s="22"/>
      <c r="U1389" s="52">
        <f t="shared" si="1558"/>
        <v>1.882359476277654E-4</v>
      </c>
      <c r="V1389" s="52">
        <f t="shared" si="1559"/>
        <v>2.6357929814300639E-2</v>
      </c>
      <c r="W1389" s="52">
        <f t="shared" si="1560"/>
        <v>5.8950759435699863E-5</v>
      </c>
      <c r="X1389" s="247">
        <f>W1389+V1389+SUM($U$1374:U1389)</f>
        <v>2.7476744997629449E-2</v>
      </c>
      <c r="Y1389" s="104">
        <f>W1389+V1389+SUM($U$1374:U1389)-$X$1374</f>
        <v>2.6504843802257167E-2</v>
      </c>
      <c r="Z1389" s="42"/>
      <c r="AA1389" s="1">
        <f t="shared" si="1569"/>
        <v>2.7320467755773061E-4</v>
      </c>
      <c r="AB1389" s="41">
        <f t="shared" si="1561"/>
        <v>1.7443421903920106E-2</v>
      </c>
      <c r="AC1389" s="48">
        <f t="shared" si="1562"/>
        <v>2.4425328746130668</v>
      </c>
      <c r="AD1389" s="48">
        <f t="shared" si="1563"/>
        <v>0.16202711144820189</v>
      </c>
      <c r="AE1389" s="48">
        <f t="shared" si="1564"/>
        <v>0.23056515856961293</v>
      </c>
      <c r="AF1389" s="48">
        <f t="shared" si="1565"/>
        <v>0.16202711144820187</v>
      </c>
      <c r="AG1389" s="238">
        <f t="shared" si="1566"/>
        <v>6.8535436738632313E-2</v>
      </c>
      <c r="AH1389" s="48">
        <f t="shared" si="1567"/>
        <v>2.6103827787430432E-6</v>
      </c>
      <c r="AI1389" s="48">
        <f>AE1389+AC1389+SUM($AB$1374:AB1389)</f>
        <v>2.851040201975672</v>
      </c>
      <c r="AJ1389" s="48">
        <f>AE1389+AC1389+SUM($AB$1373:AB1389)-$AI$1374</f>
        <v>2.6214326362574094</v>
      </c>
      <c r="AK1389" s="46"/>
      <c r="AL1389" s="86"/>
      <c r="AM1389" s="41"/>
      <c r="AN1389" s="41"/>
      <c r="AO1389" s="41"/>
      <c r="AP1389" s="41"/>
      <c r="AQ1389"/>
      <c r="AR1389" s="41"/>
      <c r="AT1389" s="41"/>
      <c r="AU1389" s="41"/>
      <c r="AW1389" s="22"/>
      <c r="AX1389" s="22"/>
      <c r="AY1389" s="22"/>
      <c r="AZ1389" s="22"/>
      <c r="BA1389" s="22"/>
      <c r="BB1389" s="22"/>
      <c r="BC1389" s="89"/>
      <c r="BD1389" s="89"/>
    </row>
    <row r="1390" spans="4:56" ht="14.4" x14ac:dyDescent="0.3">
      <c r="D1390" s="22"/>
      <c r="E1390" s="32">
        <v>40105.590277777781</v>
      </c>
      <c r="F1390" s="21">
        <f t="shared" si="1557"/>
        <v>206.96597222222772</v>
      </c>
      <c r="G1390" s="21">
        <f t="shared" si="1568"/>
        <v>206.96597222222772</v>
      </c>
      <c r="H1390" s="21"/>
      <c r="I1390" s="50">
        <v>1037</v>
      </c>
      <c r="J1390" s="21">
        <v>9011</v>
      </c>
      <c r="K1390" s="21">
        <v>115.84</v>
      </c>
      <c r="L1390" s="21">
        <v>2045</v>
      </c>
      <c r="M1390" s="124">
        <v>6.15</v>
      </c>
      <c r="N1390" s="40"/>
      <c r="O1390" s="40"/>
      <c r="P1390" s="40"/>
      <c r="R1390" s="22"/>
      <c r="S1390" s="22"/>
      <c r="T1390" s="22"/>
      <c r="U1390" s="52">
        <f t="shared" si="1558"/>
        <v>2.225025731959219E-4</v>
      </c>
      <c r="V1390" s="52">
        <f t="shared" si="1559"/>
        <v>3.1156148874373325E-2</v>
      </c>
      <c r="W1390" s="52">
        <f t="shared" si="1560"/>
        <v>6.9682203806443593E-5</v>
      </c>
      <c r="X1390" s="247">
        <f>W1390+V1390+SUM($U$1374:U1390)</f>
        <v>3.25081980752688E-2</v>
      </c>
      <c r="Y1390" s="104">
        <f>W1390+V1390+SUM($U$1374:U1390)-$X$1374</f>
        <v>3.1536296879896522E-2</v>
      </c>
      <c r="Z1390" s="42"/>
      <c r="AA1390" s="1">
        <f t="shared" si="1569"/>
        <v>3.2602570163479331E-4</v>
      </c>
      <c r="AB1390" s="41">
        <f t="shared" si="1561"/>
        <v>1.730810330687545E-2</v>
      </c>
      <c r="AC1390" s="48">
        <f t="shared" si="1562"/>
        <v>2.4235847505781947</v>
      </c>
      <c r="AD1390" s="48">
        <f t="shared" si="1563"/>
        <v>0.16077017450514478</v>
      </c>
      <c r="AE1390" s="48">
        <f t="shared" si="1564"/>
        <v>0.22877653280817289</v>
      </c>
      <c r="AF1390" s="48">
        <f t="shared" si="1565"/>
        <v>0.16077017450514475</v>
      </c>
      <c r="AG1390" s="238">
        <f t="shared" si="1566"/>
        <v>6.8003768170481108E-2</v>
      </c>
      <c r="AH1390" s="48">
        <f t="shared" si="1567"/>
        <v>2.5901325470330792E-6</v>
      </c>
      <c r="AI1390" s="48">
        <f>AE1390+AC1390+SUM($AB$1374:AB1390)</f>
        <v>2.8476115554862353</v>
      </c>
      <c r="AJ1390" s="48">
        <f>AE1390+AC1390+SUM($AB$1373:AB1390)-$AI$1374</f>
        <v>2.6180039897679728</v>
      </c>
      <c r="AK1390" s="46"/>
      <c r="AL1390" s="86"/>
      <c r="AM1390" s="41"/>
      <c r="AN1390" s="41"/>
      <c r="AO1390" s="41"/>
      <c r="AP1390" s="41"/>
      <c r="AQ1390"/>
      <c r="AR1390" s="41"/>
      <c r="AT1390" s="41"/>
      <c r="AU1390" s="41"/>
      <c r="AW1390" s="22"/>
      <c r="AX1390" s="22"/>
      <c r="AY1390" s="22"/>
      <c r="AZ1390" s="22"/>
      <c r="BA1390" s="22"/>
      <c r="BB1390" s="22"/>
      <c r="BC1390" s="89"/>
      <c r="BD1390" s="89"/>
    </row>
    <row r="1391" spans="4:56" ht="14.4" x14ac:dyDescent="0.3">
      <c r="D1391" s="22"/>
      <c r="E1391" s="32">
        <v>40119.499305555553</v>
      </c>
      <c r="F1391" s="21">
        <f t="shared" si="1557"/>
        <v>220.875</v>
      </c>
      <c r="G1391" s="21">
        <f t="shared" si="1568"/>
        <v>220.875</v>
      </c>
      <c r="H1391" s="21"/>
      <c r="I1391" s="50">
        <v>1037</v>
      </c>
      <c r="J1391" s="21">
        <v>8559.49</v>
      </c>
      <c r="K1391" s="21">
        <v>127.83</v>
      </c>
      <c r="L1391" s="21">
        <v>2349</v>
      </c>
      <c r="M1391" s="124">
        <v>6.15</v>
      </c>
      <c r="N1391" s="40"/>
      <c r="O1391" s="40"/>
      <c r="P1391" s="40"/>
      <c r="R1391" s="22"/>
      <c r="S1391" s="22"/>
      <c r="T1391" s="22"/>
      <c r="U1391" s="52">
        <f t="shared" si="1558"/>
        <v>2.4553266515568625E-4</v>
      </c>
      <c r="V1391" s="52">
        <f t="shared" si="1559"/>
        <v>3.4380960899612761E-2</v>
      </c>
      <c r="W1391" s="52">
        <f t="shared" si="1560"/>
        <v>7.6894648761892989E-5</v>
      </c>
      <c r="X1391" s="247">
        <f>W1391+V1391+SUM($U$1374:U1391)</f>
        <v>3.598575521061937E-2</v>
      </c>
      <c r="Y1391" s="104">
        <f>W1391+V1391+SUM($U$1374:U1391)-$X$1374</f>
        <v>3.5013854015247092E-2</v>
      </c>
      <c r="Z1391" s="90">
        <f>(0.05-Y1391)/((Y1392-Y1391)/(G1392-G1391))+G1391</f>
        <v>238.57013533008524</v>
      </c>
      <c r="AA1391" s="1">
        <f t="shared" si="1569"/>
        <v>3.1443088438928434E-4</v>
      </c>
      <c r="AB1391" s="41">
        <f t="shared" si="1561"/>
        <v>1.6440854197554915E-2</v>
      </c>
      <c r="AC1391" s="48">
        <f t="shared" si="1562"/>
        <v>2.3021473129204915</v>
      </c>
      <c r="AD1391" s="48">
        <f t="shared" si="1563"/>
        <v>0.15271453789535475</v>
      </c>
      <c r="AE1391" s="48">
        <f t="shared" si="1564"/>
        <v>0.21731333312687023</v>
      </c>
      <c r="AF1391" s="48">
        <f t="shared" si="1565"/>
        <v>0.15271453789535469</v>
      </c>
      <c r="AG1391" s="238">
        <f t="shared" si="1566"/>
        <v>6.4596334881539361E-2</v>
      </c>
      <c r="AH1391" s="48">
        <f t="shared" si="1567"/>
        <v>2.4603499761407354E-6</v>
      </c>
      <c r="AI1391" s="48">
        <f>AE1391+AC1391+SUM($AB$1374:AB1391)</f>
        <v>2.7311517723447847</v>
      </c>
      <c r="AJ1391" s="48">
        <f>AE1391+AC1391+SUM($AB$1373:AB1391)-$AI$1374</f>
        <v>2.5015442066265221</v>
      </c>
      <c r="AK1391" s="46"/>
      <c r="AL1391" s="86"/>
      <c r="AM1391" s="41"/>
      <c r="AN1391" s="41"/>
      <c r="AO1391" s="41"/>
      <c r="AP1391" s="41"/>
      <c r="AQ1391"/>
      <c r="AR1391" s="41"/>
      <c r="AT1391" s="41"/>
      <c r="AU1391" s="41"/>
      <c r="AW1391" s="22"/>
      <c r="AX1391" s="22"/>
      <c r="AY1391" s="22"/>
      <c r="AZ1391" s="22"/>
      <c r="BA1391" s="22"/>
      <c r="BB1391" s="22"/>
      <c r="BC1391" s="89"/>
      <c r="BD1391" s="89"/>
    </row>
    <row r="1392" spans="4:56" ht="14.4" x14ac:dyDescent="0.3">
      <c r="D1392" s="22"/>
      <c r="E1392" s="32">
        <v>40161.573611111111</v>
      </c>
      <c r="F1392" s="21">
        <f t="shared" si="1557"/>
        <v>262.94930555555766</v>
      </c>
      <c r="G1392" s="21">
        <f t="shared" si="1568"/>
        <v>262.94930555555766</v>
      </c>
      <c r="H1392" s="21"/>
      <c r="I1392" s="50">
        <v>1037</v>
      </c>
      <c r="J1392" s="21">
        <v>9991</v>
      </c>
      <c r="K1392" s="21">
        <v>258.18</v>
      </c>
      <c r="L1392" s="21">
        <v>2585</v>
      </c>
      <c r="M1392" s="124">
        <v>6.15</v>
      </c>
      <c r="N1392" s="40"/>
      <c r="O1392" s="40"/>
      <c r="P1392" s="40"/>
      <c r="R1392" s="22"/>
      <c r="S1392" s="22"/>
      <c r="T1392" s="22"/>
      <c r="U1392" s="52">
        <f t="shared" si="1558"/>
        <v>4.9590568325037223E-4</v>
      </c>
      <c r="V1392" s="52">
        <f t="shared" si="1559"/>
        <v>6.9439697137307535E-2</v>
      </c>
      <c r="W1392" s="52">
        <f t="shared" si="1560"/>
        <v>1.5530517419498968E-4</v>
      </c>
      <c r="X1392" s="247">
        <f>W1392+V1392+SUM($U$1374:U1392)</f>
        <v>7.1618807656997616E-2</v>
      </c>
      <c r="Y1392" s="104">
        <f>W1392+V1392+SUM($U$1374:U1392)-$X$1374</f>
        <v>7.0646906461625331E-2</v>
      </c>
      <c r="Z1392" s="42"/>
      <c r="AA1392" s="1">
        <f t="shared" si="1569"/>
        <v>6.4954038630401741E-4</v>
      </c>
      <c r="AB1392" s="41">
        <f t="shared" si="1561"/>
        <v>1.9190462783153103E-2</v>
      </c>
      <c r="AC1392" s="48">
        <f t="shared" si="1562"/>
        <v>2.6871640487212005</v>
      </c>
      <c r="AD1392" s="48">
        <f t="shared" si="1563"/>
        <v>0.1782548899656976</v>
      </c>
      <c r="AE1392" s="48">
        <f t="shared" si="1564"/>
        <v>0.25365734538746593</v>
      </c>
      <c r="AF1392" s="48">
        <f t="shared" si="1565"/>
        <v>0.1782548899656976</v>
      </c>
      <c r="AG1392" s="238">
        <f t="shared" si="1566"/>
        <v>7.5399583596856806E-2</v>
      </c>
      <c r="AH1392" s="48">
        <f t="shared" si="1567"/>
        <v>2.8718249114867932E-6</v>
      </c>
      <c r="AI1392" s="48">
        <f>AE1392+AC1392+SUM($AB$1374:AB1392)</f>
        <v>3.1717029831892418</v>
      </c>
      <c r="AJ1392" s="48">
        <f>AE1392+AC1392+SUM($AB$1373:AB1392)-$AI$1374</f>
        <v>2.9420954174709792</v>
      </c>
      <c r="AK1392" s="46"/>
      <c r="AL1392" s="86"/>
      <c r="AM1392" s="41"/>
      <c r="AN1392" s="41"/>
      <c r="AO1392" s="41"/>
      <c r="AP1392" s="41"/>
      <c r="AQ1392"/>
      <c r="AR1392" s="41"/>
      <c r="AT1392" s="41"/>
      <c r="AU1392" s="41"/>
      <c r="AW1392" s="22"/>
      <c r="AX1392" s="22"/>
      <c r="AY1392" s="22"/>
      <c r="AZ1392" s="22"/>
      <c r="BA1392" s="22"/>
      <c r="BB1392" s="22"/>
      <c r="BC1392" s="89"/>
      <c r="BD1392" s="89"/>
    </row>
    <row r="1393" spans="4:56" ht="14.4" x14ac:dyDescent="0.3">
      <c r="D1393" s="22"/>
      <c r="E1393" s="32">
        <v>40189.519444444442</v>
      </c>
      <c r="F1393" s="21">
        <f t="shared" si="1557"/>
        <v>290.89513888888905</v>
      </c>
      <c r="G1393" s="21">
        <f t="shared" si="1568"/>
        <v>290.89513888888905</v>
      </c>
      <c r="H1393" s="21"/>
      <c r="I1393" s="50">
        <v>1037</v>
      </c>
      <c r="J1393" s="21">
        <v>10277</v>
      </c>
      <c r="K1393" s="21">
        <v>406.29</v>
      </c>
      <c r="L1393" s="21">
        <v>2809</v>
      </c>
      <c r="M1393" s="124">
        <v>6.15</v>
      </c>
      <c r="N1393" s="40"/>
      <c r="O1393" s="40"/>
      <c r="P1393" s="40"/>
      <c r="R1393" s="22"/>
      <c r="S1393" s="22"/>
      <c r="T1393" s="22"/>
      <c r="U1393" s="52">
        <f t="shared" si="1558"/>
        <v>7.8039166491515111E-4</v>
      </c>
      <c r="V1393" s="52">
        <f t="shared" si="1559"/>
        <v>0.10927513575767557</v>
      </c>
      <c r="W1393" s="52">
        <f t="shared" si="1560"/>
        <v>2.4439902092990306E-4</v>
      </c>
      <c r="X1393" s="247">
        <f>W1393+V1393+SUM($U$1374:U1393)</f>
        <v>0.11232373178901571</v>
      </c>
      <c r="Y1393" s="104">
        <f>W1393+V1393+SUM($U$1374:U1393)-$X$1374</f>
        <v>0.11135183059364342</v>
      </c>
      <c r="Z1393" s="42"/>
      <c r="AA1393" s="1">
        <f t="shared" si="1569"/>
        <v>9.4911802483929662E-4</v>
      </c>
      <c r="AB1393" s="41">
        <f t="shared" si="1561"/>
        <v>1.9739804426230051E-2</v>
      </c>
      <c r="AC1393" s="48">
        <f t="shared" si="1562"/>
        <v>2.7640861704241599</v>
      </c>
      <c r="AD1393" s="48">
        <f t="shared" si="1563"/>
        <v>0.18335757223275695</v>
      </c>
      <c r="AE1393" s="48">
        <f t="shared" si="1564"/>
        <v>0.26091848048713723</v>
      </c>
      <c r="AF1393" s="48">
        <f t="shared" si="1565"/>
        <v>0.18335757223275695</v>
      </c>
      <c r="AG1393" s="238">
        <f t="shared" si="1566"/>
        <v>7.7557954221288916E-2</v>
      </c>
      <c r="AH1393" s="48">
        <f t="shared" si="1567"/>
        <v>2.9540330913171633E-6</v>
      </c>
      <c r="AI1393" s="48">
        <f>AE1393+AC1393+SUM($AB$1374:AB1393)</f>
        <v>3.2756260444181029</v>
      </c>
      <c r="AJ1393" s="48">
        <f>AE1393+AC1393+SUM($AB$1373:AB1393)-$AI$1374</f>
        <v>3.0460184786998403</v>
      </c>
      <c r="AK1393" s="46"/>
      <c r="AL1393" s="86"/>
      <c r="AM1393" s="41"/>
      <c r="AN1393" s="41"/>
      <c r="AO1393" s="41"/>
      <c r="AP1393" s="41"/>
      <c r="AQ1393"/>
      <c r="AR1393" s="41"/>
      <c r="AT1393" s="41"/>
      <c r="AU1393" s="41"/>
      <c r="AW1393" s="22"/>
      <c r="AX1393" s="22"/>
      <c r="AY1393" s="22"/>
      <c r="AZ1393" s="22"/>
      <c r="BA1393" s="22"/>
      <c r="BB1393" s="22"/>
      <c r="BC1393" s="89"/>
      <c r="BD1393" s="89"/>
    </row>
    <row r="1394" spans="4:56" ht="14.4" x14ac:dyDescent="0.3">
      <c r="D1394" s="90">
        <f>(F1395-F1394)/Y1395*0.2+F1394</f>
        <v>346.88708057887561</v>
      </c>
      <c r="E1394" s="32">
        <v>40203.652777777781</v>
      </c>
      <c r="F1394" s="21">
        <f t="shared" si="1557"/>
        <v>305.02847222222772</v>
      </c>
      <c r="G1394" s="21">
        <f t="shared" si="1568"/>
        <v>305.02847222222772</v>
      </c>
      <c r="H1394" s="21"/>
      <c r="I1394" s="50">
        <v>1037</v>
      </c>
      <c r="J1394" s="21">
        <v>10782</v>
      </c>
      <c r="K1394" s="21">
        <v>514.69000000000005</v>
      </c>
      <c r="L1394" s="98">
        <v>3015</v>
      </c>
      <c r="M1394" s="124">
        <v>6.15</v>
      </c>
      <c r="N1394" s="40"/>
      <c r="O1394" s="40"/>
      <c r="P1394" s="40"/>
      <c r="R1394" s="22"/>
      <c r="S1394" s="22"/>
      <c r="T1394" s="22"/>
      <c r="U1394" s="52">
        <f t="shared" si="1558"/>
        <v>9.8860367229116914E-4</v>
      </c>
      <c r="V1394" s="52">
        <f t="shared" si="1559"/>
        <v>0.138430233633902</v>
      </c>
      <c r="W1394" s="52">
        <f t="shared" si="1560"/>
        <v>3.0960577932612616E-4</v>
      </c>
      <c r="X1394" s="247">
        <f>W1394+V1394+SUM($U$1374:U1394)</f>
        <v>0.14253264009592953</v>
      </c>
      <c r="Y1394" s="104">
        <f>W1394+V1394+SUM($U$1374:U1394)-$X$1374</f>
        <v>0.14156073890055726</v>
      </c>
      <c r="Z1394" s="42"/>
      <c r="AA1394" s="1">
        <f t="shared" si="1569"/>
        <v>1.2334237898878595E-3</v>
      </c>
      <c r="AB1394" s="41">
        <f t="shared" si="1561"/>
        <v>2.0709795789005784E-2</v>
      </c>
      <c r="AC1394" s="48">
        <f t="shared" si="1562"/>
        <v>2.8999101965080558</v>
      </c>
      <c r="AD1394" s="48">
        <f t="shared" si="1563"/>
        <v>0.19236755315885817</v>
      </c>
      <c r="AE1394" s="48">
        <f t="shared" si="1564"/>
        <v>0.27373971554075255</v>
      </c>
      <c r="AF1394" s="48">
        <f t="shared" si="1565"/>
        <v>0.1923675531588582</v>
      </c>
      <c r="AG1394" s="238">
        <f t="shared" si="1566"/>
        <v>8.1369063191002941E-2</v>
      </c>
      <c r="AH1394" s="48">
        <f t="shared" si="1567"/>
        <v>3.0991908913672921E-6</v>
      </c>
      <c r="AI1394" s="48">
        <f>AE1394+AC1394+SUM($AB$1374:AB1394)</f>
        <v>3.4449811013446197</v>
      </c>
      <c r="AJ1394" s="48">
        <f>AE1394+AC1394+SUM($AB$1373:AB1394)-$AI$1374</f>
        <v>3.2153735356263571</v>
      </c>
      <c r="AK1394" s="46"/>
      <c r="AL1394" s="86"/>
      <c r="AM1394" s="41"/>
      <c r="AN1394" s="41"/>
      <c r="AO1394" s="41"/>
      <c r="AP1394" s="41"/>
      <c r="AQ1394"/>
      <c r="AR1394" s="41"/>
      <c r="AT1394" s="41"/>
      <c r="AU1394" s="41"/>
      <c r="AW1394" s="22"/>
      <c r="AX1394" s="22"/>
      <c r="AY1394" s="22"/>
      <c r="AZ1394" s="22"/>
      <c r="BA1394" s="22"/>
      <c r="BB1394" s="22"/>
      <c r="BC1394" s="89"/>
      <c r="BD1394" s="89"/>
    </row>
    <row r="1395" spans="4:56" ht="14.4" x14ac:dyDescent="0.3">
      <c r="E1395" s="32">
        <v>40288.619444444441</v>
      </c>
      <c r="F1395" s="21">
        <f t="shared" si="1557"/>
        <v>389.9951388888876</v>
      </c>
      <c r="G1395" s="21">
        <f t="shared" si="1568"/>
        <v>389.9951388888876</v>
      </c>
      <c r="H1395" s="21"/>
      <c r="I1395" s="50">
        <v>1037</v>
      </c>
      <c r="J1395" s="21">
        <v>11566</v>
      </c>
      <c r="K1395" s="21">
        <v>1485</v>
      </c>
      <c r="L1395" s="21">
        <v>54</v>
      </c>
      <c r="M1395" s="124">
        <v>6.15</v>
      </c>
      <c r="N1395" s="40"/>
      <c r="O1395" s="40"/>
      <c r="P1395" s="40"/>
      <c r="R1395" s="22"/>
      <c r="S1395" s="22"/>
      <c r="T1395" s="22"/>
      <c r="U1395" s="52">
        <f t="shared" si="1558"/>
        <v>2.8523508390533841E-3</v>
      </c>
      <c r="V1395" s="52">
        <f t="shared" si="1559"/>
        <v>0.39940332422690256</v>
      </c>
      <c r="W1395" s="52">
        <f t="shared" si="1560"/>
        <v>8.9328446695932943E-4</v>
      </c>
      <c r="X1395" s="247">
        <f>W1395+V1395+SUM($U$1374:U1395)</f>
        <v>0.40694176021561668</v>
      </c>
      <c r="Y1395" s="104">
        <f>W1395+V1395+SUM($U$1374:U1395)-$X$1374</f>
        <v>0.40596985902024441</v>
      </c>
      <c r="Z1395" s="42"/>
      <c r="AA1395" s="1">
        <f t="shared" si="1569"/>
        <v>2.7499726826618093E-3</v>
      </c>
      <c r="AB1395" s="41">
        <f t="shared" si="1561"/>
        <v>2.2215683370027904E-2</v>
      </c>
      <c r="AC1395" s="48">
        <f t="shared" si="1562"/>
        <v>3.1107736350224608</v>
      </c>
      <c r="AD1395" s="48">
        <f t="shared" si="1563"/>
        <v>0.20635532552730049</v>
      </c>
      <c r="AE1395" s="48">
        <f t="shared" si="1564"/>
        <v>0.29364436560418694</v>
      </c>
      <c r="AF1395" s="48">
        <f t="shared" si="1565"/>
        <v>0.20635532552730049</v>
      </c>
      <c r="AG1395" s="238">
        <f t="shared" si="1566"/>
        <v>8.72857155321035E-2</v>
      </c>
      <c r="AH1395" s="48">
        <f t="shared" si="1567"/>
        <v>3.3245447829302634E-6</v>
      </c>
      <c r="AI1395" s="48">
        <f>AE1395+AC1395+SUM($AB$1374:AB1395)</f>
        <v>3.697964873292487</v>
      </c>
      <c r="AJ1395" s="48">
        <f>AE1395+AC1395+SUM($AB$1373:AB1395)-$AI$1374</f>
        <v>3.4683573075742244</v>
      </c>
      <c r="AK1395" s="46"/>
      <c r="AL1395" s="86"/>
      <c r="AM1395" s="41"/>
      <c r="AN1395" s="41"/>
      <c r="AO1395" s="41"/>
      <c r="AP1395" s="41"/>
      <c r="AQ1395"/>
      <c r="AR1395" s="41"/>
      <c r="AT1395" s="41"/>
      <c r="AU1395" s="41"/>
      <c r="AW1395" s="22"/>
      <c r="AX1395" s="22"/>
      <c r="AY1395" s="22"/>
      <c r="AZ1395" s="22"/>
      <c r="BA1395" s="22"/>
      <c r="BB1395" s="22"/>
      <c r="BC1395" s="89"/>
      <c r="BD1395" s="89"/>
    </row>
    <row r="1396" spans="4:56" ht="14.4" x14ac:dyDescent="0.3">
      <c r="E1396" s="32">
        <v>40364.461111111108</v>
      </c>
      <c r="F1396" s="21">
        <f t="shared" si="1557"/>
        <v>465.83680555555475</v>
      </c>
      <c r="G1396" s="21">
        <f t="shared" si="1568"/>
        <v>465.83680555555475</v>
      </c>
      <c r="H1396" s="21"/>
      <c r="I1396" s="50">
        <v>1037</v>
      </c>
      <c r="J1396" s="21">
        <v>13186</v>
      </c>
      <c r="K1396" s="21">
        <v>2585</v>
      </c>
      <c r="L1396" s="21">
        <v>23</v>
      </c>
      <c r="M1396" s="124">
        <v>6.15</v>
      </c>
      <c r="N1396" s="40"/>
      <c r="O1396" s="40"/>
      <c r="P1396" s="40"/>
      <c r="R1396" s="22"/>
      <c r="S1396" s="22"/>
      <c r="T1396" s="22"/>
      <c r="U1396" s="52">
        <f t="shared" si="1558"/>
        <v>4.9652033124262616E-3</v>
      </c>
      <c r="V1396" s="52">
        <f t="shared" si="1559"/>
        <v>0.69525763846905264</v>
      </c>
      <c r="W1396" s="52">
        <f t="shared" si="1560"/>
        <v>1.5549766647069809E-3</v>
      </c>
      <c r="X1396" s="247">
        <f>W1396+V1396+SUM($U$1374:U1396)</f>
        <v>0.70842296996794063</v>
      </c>
      <c r="Y1396" s="104">
        <f>W1396+V1396+SUM($U$1374:U1396)-$X$1374</f>
        <v>0.70745106877256836</v>
      </c>
      <c r="Z1396" s="42"/>
      <c r="AA1396" s="1">
        <f t="shared" si="1569"/>
        <v>3.4010985559865467E-3</v>
      </c>
      <c r="AB1396" s="41">
        <f t="shared" si="1561"/>
        <v>2.5327338830813416E-2</v>
      </c>
      <c r="AC1396" s="48">
        <f t="shared" si="1562"/>
        <v>3.5464863523609003</v>
      </c>
      <c r="AD1396" s="48">
        <f t="shared" si="1563"/>
        <v>0.23525863067637764</v>
      </c>
      <c r="AE1396" s="48">
        <f t="shared" si="1564"/>
        <v>0.33477387211281417</v>
      </c>
      <c r="AF1396" s="48">
        <f t="shared" si="1565"/>
        <v>0.23525863067637764</v>
      </c>
      <c r="AG1396" s="238">
        <f t="shared" si="1566"/>
        <v>9.9511451236928644E-2</v>
      </c>
      <c r="AH1396" s="48">
        <f t="shared" si="1567"/>
        <v>3.7901995078435455E-6</v>
      </c>
      <c r="AI1396" s="48">
        <f>AE1396+AC1396+SUM($AB$1374:AB1396)</f>
        <v>4.2001344359703676</v>
      </c>
      <c r="AJ1396" s="48">
        <f>AE1396+AC1396+SUM($AB$1373:AB1396)-$AI$1374</f>
        <v>3.970526870252105</v>
      </c>
      <c r="AK1396" s="46"/>
      <c r="AL1396" s="86"/>
      <c r="AM1396" s="41"/>
      <c r="AN1396" s="41"/>
      <c r="AO1396" s="41"/>
      <c r="AP1396" s="41"/>
      <c r="AQ1396"/>
      <c r="AR1396" s="41"/>
      <c r="AT1396" s="41"/>
      <c r="AU1396" s="41"/>
      <c r="AW1396" s="22"/>
      <c r="AX1396" s="22"/>
      <c r="AY1396" s="22"/>
      <c r="AZ1396" s="22"/>
      <c r="BA1396" s="22"/>
      <c r="BB1396" s="22"/>
      <c r="BC1396" s="89"/>
      <c r="BD1396" s="89"/>
    </row>
    <row r="1397" spans="4:56" ht="14.4" x14ac:dyDescent="0.3">
      <c r="D1397" s="22"/>
      <c r="E1397" s="32">
        <v>40437.633333333331</v>
      </c>
      <c r="F1397" s="21">
        <f t="shared" si="1557"/>
        <v>539.0090277777781</v>
      </c>
      <c r="G1397" s="21">
        <f t="shared" si="1568"/>
        <v>539.0090277777781</v>
      </c>
      <c r="H1397" s="21"/>
      <c r="I1397" s="50">
        <v>1037</v>
      </c>
      <c r="J1397" s="21">
        <v>13344</v>
      </c>
      <c r="K1397" s="21">
        <v>3736</v>
      </c>
      <c r="L1397" s="21">
        <v>22</v>
      </c>
      <c r="M1397" s="124">
        <v>6.15</v>
      </c>
      <c r="N1397" s="40"/>
      <c r="O1397" s="40"/>
      <c r="P1397" s="40"/>
      <c r="R1397" s="22"/>
      <c r="S1397" s="22"/>
      <c r="T1397" s="22"/>
      <c r="U1397" s="52">
        <f t="shared" si="1558"/>
        <v>7.1760153095646075E-3</v>
      </c>
      <c r="V1397" s="52">
        <f t="shared" si="1559"/>
        <v>1.0048288345533387</v>
      </c>
      <c r="W1397" s="52">
        <f t="shared" si="1560"/>
        <v>2.2473473188956597E-3</v>
      </c>
      <c r="X1397" s="247">
        <f>W1397+V1397+SUM($U$1374:U1397)</f>
        <v>1.0258625520159801</v>
      </c>
      <c r="Y1397" s="104">
        <f>W1397+V1397+SUM($U$1374:U1397)-$X$1374</f>
        <v>1.0248906508206077</v>
      </c>
      <c r="Z1397" s="42"/>
      <c r="AA1397" s="1">
        <f t="shared" si="1569"/>
        <v>3.7847141152026567E-3</v>
      </c>
      <c r="AB1397" s="41">
        <f t="shared" si="1561"/>
        <v>2.5630821276988795E-2</v>
      </c>
      <c r="AC1397" s="48">
        <f t="shared" si="1562"/>
        <v>3.5889817902247727</v>
      </c>
      <c r="AD1397" s="48">
        <f t="shared" si="1563"/>
        <v>0.23807759500573208</v>
      </c>
      <c r="AE1397" s="48">
        <f t="shared" si="1564"/>
        <v>0.33878526842661849</v>
      </c>
      <c r="AF1397" s="48">
        <f t="shared" si="1565"/>
        <v>0.23807759500573206</v>
      </c>
      <c r="AG1397" s="238">
        <f t="shared" si="1566"/>
        <v>0.10070383780567083</v>
      </c>
      <c r="AH1397" s="48">
        <f t="shared" si="1567"/>
        <v>3.8356152155820006E-6</v>
      </c>
      <c r="AI1397" s="48">
        <f>AE1397+AC1397+SUM($AB$1374:AB1397)</f>
        <v>4.2722720914250329</v>
      </c>
      <c r="AJ1397" s="48">
        <f>AE1397+AC1397+SUM($AB$1373:AB1397)-$AI$1374</f>
        <v>4.0426645257067708</v>
      </c>
      <c r="AK1397" s="46"/>
      <c r="AL1397" s="86"/>
      <c r="AM1397" s="41"/>
      <c r="AN1397" s="41"/>
      <c r="AO1397" s="41"/>
      <c r="AP1397" s="41"/>
      <c r="AQ1397"/>
      <c r="AR1397" s="41"/>
      <c r="AT1397" s="41"/>
      <c r="AU1397" s="41"/>
      <c r="AW1397" s="22"/>
      <c r="AX1397" s="22"/>
      <c r="AY1397" s="22"/>
      <c r="AZ1397" s="22"/>
      <c r="BA1397" s="22"/>
      <c r="BB1397" s="22"/>
      <c r="BC1397" s="89"/>
      <c r="BD1397" s="89"/>
    </row>
    <row r="1398" spans="4:56" ht="14.4" x14ac:dyDescent="0.3">
      <c r="D1398" s="22"/>
      <c r="E1398" s="32">
        <v>40457.568055555559</v>
      </c>
      <c r="F1398" s="21">
        <f t="shared" si="1557"/>
        <v>558.94375000000582</v>
      </c>
      <c r="G1398" s="21">
        <f t="shared" si="1568"/>
        <v>558.94375000000582</v>
      </c>
      <c r="H1398" s="21"/>
      <c r="I1398" s="50">
        <v>1037</v>
      </c>
      <c r="J1398" s="21">
        <v>13272</v>
      </c>
      <c r="K1398" s="21">
        <v>3983</v>
      </c>
      <c r="L1398" s="21">
        <v>30</v>
      </c>
      <c r="M1398" s="124">
        <v>6.15</v>
      </c>
      <c r="N1398" s="40"/>
      <c r="O1398" s="40"/>
      <c r="P1398" s="40"/>
      <c r="R1398" s="22"/>
      <c r="S1398" s="22"/>
      <c r="T1398" s="22"/>
      <c r="U1398" s="52">
        <f t="shared" si="1558"/>
        <v>7.6504467285856094E-3</v>
      </c>
      <c r="V1398" s="52">
        <f t="shared" si="1559"/>
        <v>1.071261576024076</v>
      </c>
      <c r="W1398" s="52">
        <f t="shared" si="1560"/>
        <v>2.3959272942080871E-3</v>
      </c>
      <c r="X1398" s="247">
        <f>W1398+V1398+SUM($U$1374:U1398)</f>
        <v>1.1000943201906153</v>
      </c>
      <c r="Y1398" s="104">
        <f>W1398+V1398+SUM($U$1374:U1398)-$X$1374</f>
        <v>1.0991224189952429</v>
      </c>
      <c r="Z1398" s="42"/>
      <c r="AA1398" s="1">
        <f t="shared" si="1569"/>
        <v>4.1366285606499638E-3</v>
      </c>
      <c r="AB1398" s="41">
        <f t="shared" si="1561"/>
        <v>2.549252547873166E-2</v>
      </c>
      <c r="AC1398" s="48">
        <f t="shared" si="1562"/>
        <v>3.5696167805652861</v>
      </c>
      <c r="AD1398" s="48">
        <f t="shared" si="1563"/>
        <v>0.23679300366577313</v>
      </c>
      <c r="AE1398" s="48">
        <f t="shared" si="1564"/>
        <v>0.3369572903595684</v>
      </c>
      <c r="AF1398" s="48">
        <f t="shared" si="1565"/>
        <v>0.23679300366577305</v>
      </c>
      <c r="AG1398" s="238">
        <f t="shared" si="1566"/>
        <v>0.10016047177434526</v>
      </c>
      <c r="AH1398" s="48">
        <f t="shared" si="1567"/>
        <v>3.8149194500302989E-6</v>
      </c>
      <c r="AI1398" s="48">
        <f>AE1398+AC1398+SUM($AB$1374:AB1398)</f>
        <v>4.2765716291772273</v>
      </c>
      <c r="AJ1398" s="48">
        <f>AE1398+AC1398+SUM($AB$1373:AB1398)-$AI$1374</f>
        <v>4.0469640634589652</v>
      </c>
      <c r="AK1398" s="46"/>
      <c r="AL1398" s="86"/>
      <c r="AM1398" s="41"/>
      <c r="AN1398" s="41"/>
      <c r="AO1398" s="41"/>
      <c r="AP1398" s="41"/>
      <c r="AQ1398"/>
      <c r="AR1398" s="41"/>
      <c r="AT1398" s="41"/>
      <c r="AU1398" s="41"/>
      <c r="AW1398" s="22"/>
      <c r="AX1398" s="22"/>
      <c r="AY1398" s="22"/>
      <c r="AZ1398" s="22"/>
      <c r="BA1398" s="22"/>
      <c r="BB1398" s="22"/>
      <c r="BC1398" s="89"/>
      <c r="BD1398" s="89"/>
    </row>
    <row r="1399" spans="4:56" ht="14.4" x14ac:dyDescent="0.3">
      <c r="D1399" s="22"/>
      <c r="E1399" s="32">
        <v>40507.632638888892</v>
      </c>
      <c r="F1399" s="21">
        <f t="shared" si="1557"/>
        <v>609.00833333333867</v>
      </c>
      <c r="G1399" s="21">
        <f t="shared" si="1568"/>
        <v>609.00833333333867</v>
      </c>
      <c r="H1399" s="21"/>
      <c r="I1399" s="50">
        <v>1037</v>
      </c>
      <c r="J1399" s="21">
        <v>14206</v>
      </c>
      <c r="K1399" s="21">
        <v>5040</v>
      </c>
      <c r="L1399" s="21">
        <v>58</v>
      </c>
      <c r="M1399" s="124">
        <v>6.15</v>
      </c>
      <c r="N1399" s="40"/>
      <c r="O1399" s="40"/>
      <c r="P1399" s="40"/>
      <c r="R1399" s="22"/>
      <c r="S1399" s="22"/>
      <c r="T1399" s="22"/>
      <c r="U1399" s="52">
        <f t="shared" si="1558"/>
        <v>9.6807058779993637E-3</v>
      </c>
      <c r="V1399" s="52">
        <f t="shared" si="1559"/>
        <v>1.3555506761640328</v>
      </c>
      <c r="W1399" s="52">
        <f t="shared" si="1560"/>
        <v>3.0317533424074209E-3</v>
      </c>
      <c r="X1399" s="247">
        <f>W1399+V1399+SUM($U$1374:U1399)</f>
        <v>1.3946999522567707</v>
      </c>
      <c r="Y1399" s="104">
        <f>W1399+V1399+SUM($U$1374:U1399)-$X$1374</f>
        <v>1.3937280510613983</v>
      </c>
      <c r="Z1399" s="42"/>
      <c r="AA1399" s="1">
        <f t="shared" si="1569"/>
        <v>4.7252979239478486E-3</v>
      </c>
      <c r="AB1399" s="41">
        <f t="shared" si="1561"/>
        <v>2.7286529306122811E-2</v>
      </c>
      <c r="AC1399" s="48">
        <f t="shared" si="1562"/>
        <v>3.8208239892036215</v>
      </c>
      <c r="AD1399" s="48">
        <f t="shared" si="1563"/>
        <v>0.25345700799246329</v>
      </c>
      <c r="AE1399" s="48">
        <f t="shared" si="1564"/>
        <v>0.36067022806269056</v>
      </c>
      <c r="AF1399" s="48">
        <f t="shared" si="1565"/>
        <v>0.25345700799246329</v>
      </c>
      <c r="AG1399" s="238">
        <f t="shared" si="1566"/>
        <v>0.10720913668070745</v>
      </c>
      <c r="AH1399" s="48">
        <f t="shared" si="1567"/>
        <v>4.0833895198259828E-6</v>
      </c>
      <c r="AI1399" s="48">
        <f>AE1399+AC1399+SUM($AB$1374:AB1399)</f>
        <v>4.5787783048248087</v>
      </c>
      <c r="AJ1399" s="48">
        <f>AE1399+AC1399+SUM($AB$1373:AB1399)-$AI$1374</f>
        <v>4.3491707391065466</v>
      </c>
      <c r="AK1399" s="46"/>
      <c r="AL1399" s="86"/>
      <c r="AM1399" s="41"/>
      <c r="AN1399" s="41"/>
      <c r="AO1399" s="41"/>
      <c r="AP1399" s="41"/>
      <c r="AQ1399"/>
      <c r="AR1399" s="41"/>
      <c r="AT1399" s="41"/>
      <c r="AU1399" s="41"/>
      <c r="AW1399" s="22"/>
      <c r="AX1399" s="22"/>
      <c r="AY1399" s="22"/>
      <c r="AZ1399" s="22"/>
      <c r="BA1399" s="22"/>
      <c r="BB1399" s="22"/>
      <c r="BC1399" s="89"/>
      <c r="BD1399" s="89"/>
    </row>
    <row r="1400" spans="4:56" ht="14.4" x14ac:dyDescent="0.3">
      <c r="D1400" s="22"/>
      <c r="E1400" s="32">
        <v>40534.625694444447</v>
      </c>
      <c r="F1400" s="21">
        <f t="shared" si="1557"/>
        <v>636.00138888889342</v>
      </c>
      <c r="G1400" s="21">
        <f t="shared" si="1568"/>
        <v>636.00138888889342</v>
      </c>
      <c r="H1400" s="21"/>
      <c r="I1400" s="50">
        <v>1037</v>
      </c>
      <c r="J1400" s="21">
        <v>15693</v>
      </c>
      <c r="K1400" s="21">
        <v>5769</v>
      </c>
      <c r="L1400" s="21">
        <v>60</v>
      </c>
      <c r="M1400" s="124">
        <v>6.15</v>
      </c>
      <c r="N1400" s="40"/>
      <c r="O1400" s="40"/>
      <c r="P1400" s="40"/>
      <c r="R1400" s="22"/>
      <c r="S1400" s="22"/>
      <c r="T1400" s="22"/>
      <c r="U1400" s="52">
        <f t="shared" si="1558"/>
        <v>1.1080950835352843E-2</v>
      </c>
      <c r="V1400" s="52">
        <f t="shared" si="1559"/>
        <v>1.5516213989663306</v>
      </c>
      <c r="W1400" s="52">
        <f t="shared" si="1560"/>
        <v>3.4702748080056374E-3</v>
      </c>
      <c r="X1400" s="247">
        <f>W1400+V1400+SUM($U$1374:U1400)</f>
        <v>1.6022901473600195</v>
      </c>
      <c r="Y1400" s="104">
        <f>W1400+V1400+SUM($U$1374:U1400)-$X$1374</f>
        <v>1.6013182461646471</v>
      </c>
      <c r="Z1400" s="42"/>
      <c r="AA1400" s="1">
        <f t="shared" si="1569"/>
        <v>5.9577583781955839E-3</v>
      </c>
      <c r="AB1400" s="41">
        <f t="shared" si="1561"/>
        <v>3.0142721695127783E-2</v>
      </c>
      <c r="AC1400" s="48">
        <f t="shared" si="1562"/>
        <v>4.220765230365509</v>
      </c>
      <c r="AD1400" s="48">
        <f t="shared" si="1563"/>
        <v>0.279987387471894</v>
      </c>
      <c r="AE1400" s="48">
        <f t="shared" si="1564"/>
        <v>0.39842305286412794</v>
      </c>
      <c r="AF1400" s="48">
        <f t="shared" si="1565"/>
        <v>0.27998738747189389</v>
      </c>
      <c r="AG1400" s="238">
        <f t="shared" si="1566"/>
        <v>0.11843115457766726</v>
      </c>
      <c r="AH1400" s="48">
        <f t="shared" si="1567"/>
        <v>4.5108145667062592E-6</v>
      </c>
      <c r="AI1400" s="48">
        <f>AE1400+AC1400+SUM($AB$1374:AB1400)</f>
        <v>5.0466150924832602</v>
      </c>
      <c r="AJ1400" s="48">
        <f>AE1400+AC1400+SUM($AB$1373:AB1400)-$AI$1374</f>
        <v>4.8170075267649981</v>
      </c>
      <c r="AK1400" s="46"/>
      <c r="AL1400" s="86"/>
      <c r="AM1400" s="41"/>
      <c r="AN1400" s="41"/>
      <c r="AO1400" s="41"/>
      <c r="AP1400" s="41"/>
      <c r="AQ1400"/>
      <c r="AR1400" s="41"/>
      <c r="AT1400" s="41"/>
      <c r="AU1400" s="41"/>
      <c r="AW1400" s="22"/>
      <c r="AX1400" s="22"/>
      <c r="AY1400" s="22"/>
      <c r="AZ1400" s="22"/>
      <c r="BA1400" s="22"/>
      <c r="BB1400" s="22"/>
      <c r="BC1400" s="89"/>
      <c r="BD1400" s="89"/>
    </row>
    <row r="1401" spans="4:56" ht="14.4" x14ac:dyDescent="0.3">
      <c r="D1401" s="22"/>
      <c r="E1401" s="32">
        <v>40610.5625</v>
      </c>
      <c r="F1401" s="21">
        <f t="shared" si="1557"/>
        <v>711.93819444444671</v>
      </c>
      <c r="G1401" s="21">
        <f t="shared" si="1568"/>
        <v>711.93819444444671</v>
      </c>
      <c r="H1401" s="21"/>
      <c r="I1401" s="50">
        <v>1037</v>
      </c>
      <c r="J1401" s="21">
        <v>14968</v>
      </c>
      <c r="K1401" s="21">
        <v>6459</v>
      </c>
      <c r="L1401" s="21">
        <v>44</v>
      </c>
      <c r="M1401" s="124">
        <v>6.15</v>
      </c>
      <c r="N1401" s="40"/>
      <c r="O1401" s="40"/>
      <c r="P1401" s="40"/>
      <c r="R1401" s="22"/>
      <c r="S1401" s="22"/>
      <c r="T1401" s="22"/>
      <c r="U1401" s="52">
        <f t="shared" si="1558"/>
        <v>1.2406285568650375E-2</v>
      </c>
      <c r="V1401" s="52">
        <f t="shared" si="1559"/>
        <v>1.7372027415364064</v>
      </c>
      <c r="W1401" s="52">
        <f t="shared" si="1560"/>
        <v>3.8853362775018913E-3</v>
      </c>
      <c r="X1401" s="247">
        <f>W1401+V1401+SUM($U$1374:U1401)</f>
        <v>1.8006928369682422</v>
      </c>
      <c r="Y1401" s="104">
        <f>W1401+V1401+SUM($U$1374:U1401)-$X$1374</f>
        <v>1.7997209357728698</v>
      </c>
      <c r="Z1401" s="42"/>
      <c r="AA1401" s="1">
        <f t="shared" si="1569"/>
        <v>4.558393841336804E-3</v>
      </c>
      <c r="AB1401" s="41">
        <f t="shared" si="1561"/>
        <v>2.8750159837677477E-2</v>
      </c>
      <c r="AC1401" s="48">
        <f t="shared" si="1562"/>
        <v>4.0257703414331827</v>
      </c>
      <c r="AD1401" s="48">
        <f t="shared" si="1563"/>
        <v>0.26705226634036255</v>
      </c>
      <c r="AE1401" s="48">
        <f t="shared" si="1564"/>
        <v>0.38001632927230405</v>
      </c>
      <c r="AF1401" s="48">
        <f t="shared" si="1565"/>
        <v>0.2670522663403625</v>
      </c>
      <c r="AG1401" s="238">
        <f t="shared" si="1566"/>
        <v>0.11295976051223627</v>
      </c>
      <c r="AH1401" s="48">
        <f t="shared" si="1567"/>
        <v>4.3024197052481556E-6</v>
      </c>
      <c r="AI1401" s="48">
        <f>AE1401+AC1401+SUM($AB$1374:AB1401)</f>
        <v>4.8619636397967883</v>
      </c>
      <c r="AJ1401" s="48">
        <f>AE1401+AC1401+SUM($AB$1373:AB1401)-$AI$1374</f>
        <v>4.6323560740785261</v>
      </c>
      <c r="AK1401" s="46"/>
      <c r="AL1401" s="86"/>
      <c r="AM1401" s="41"/>
      <c r="AN1401" s="41"/>
      <c r="AO1401" s="41"/>
      <c r="AP1401" s="41"/>
      <c r="AQ1401"/>
      <c r="AR1401" s="41"/>
      <c r="AT1401" s="41"/>
      <c r="AU1401" s="41"/>
      <c r="AW1401" s="22"/>
      <c r="AX1401" s="22"/>
      <c r="AY1401" s="22"/>
      <c r="AZ1401" s="22"/>
      <c r="BA1401" s="22"/>
      <c r="BB1401" s="22"/>
      <c r="BC1401" s="89"/>
      <c r="BD1401" s="89"/>
    </row>
    <row r="1402" spans="4:56" ht="14.4" x14ac:dyDescent="0.3">
      <c r="D1402" s="22"/>
      <c r="E1402" s="32">
        <v>40659.593055555553</v>
      </c>
      <c r="F1402" s="21">
        <f t="shared" si="1557"/>
        <v>760.96875</v>
      </c>
      <c r="G1402" s="21">
        <f t="shared" si="1568"/>
        <v>760.96875</v>
      </c>
      <c r="H1402" s="21"/>
      <c r="I1402" s="50">
        <v>1037</v>
      </c>
      <c r="J1402" s="21">
        <v>14756</v>
      </c>
      <c r="K1402" s="21">
        <v>6781</v>
      </c>
      <c r="L1402" s="21">
        <v>64</v>
      </c>
      <c r="M1402" s="124">
        <v>6.15</v>
      </c>
      <c r="N1402" s="40"/>
      <c r="O1402" s="40"/>
      <c r="P1402" s="40"/>
      <c r="R1402" s="22"/>
      <c r="S1402" s="22"/>
      <c r="T1402" s="22"/>
      <c r="U1402" s="52">
        <f t="shared" si="1558"/>
        <v>1.3024775110855891E-2</v>
      </c>
      <c r="V1402" s="52">
        <f t="shared" si="1559"/>
        <v>1.8238073680691087</v>
      </c>
      <c r="W1402" s="52">
        <f t="shared" si="1560"/>
        <v>4.0790316299334772E-3</v>
      </c>
      <c r="X1402" s="247">
        <f>W1402+V1402+SUM($U$1374:U1402)</f>
        <v>1.9005159339642319</v>
      </c>
      <c r="Y1402" s="104">
        <f>W1402+V1402+SUM($U$1374:U1402)-$X$1374</f>
        <v>1.8995440327688595</v>
      </c>
      <c r="Z1402" s="42"/>
      <c r="AA1402" s="1">
        <f t="shared" si="1569"/>
        <v>3.118175156503034E-3</v>
      </c>
      <c r="AB1402" s="41">
        <f t="shared" si="1561"/>
        <v>2.8342955542809248E-2</v>
      </c>
      <c r="AC1402" s="48">
        <f t="shared" si="1562"/>
        <v>3.9687511463246965</v>
      </c>
      <c r="AD1402" s="48">
        <f t="shared" si="1563"/>
        <v>0.2632698585060389</v>
      </c>
      <c r="AE1402" s="48">
        <f t="shared" si="1564"/>
        <v>0.3746339494082121</v>
      </c>
      <c r="AF1402" s="48">
        <f t="shared" si="1565"/>
        <v>0.26326985850603879</v>
      </c>
      <c r="AG1402" s="238">
        <f t="shared" si="1566"/>
        <v>0.11135984941999989</v>
      </c>
      <c r="AH1402" s="48">
        <f t="shared" si="1567"/>
        <v>4.2414821733459227E-6</v>
      </c>
      <c r="AI1402" s="48">
        <f>AE1402+AC1402+SUM($AB$1374:AB1402)</f>
        <v>4.8279050203670186</v>
      </c>
      <c r="AJ1402" s="48">
        <f>AE1402+AC1402+SUM($AB$1373:AB1402)-$AI$1374</f>
        <v>4.5982974546487565</v>
      </c>
      <c r="AK1402" s="46"/>
      <c r="AL1402" s="86"/>
      <c r="AM1402" s="41"/>
      <c r="AN1402" s="41"/>
      <c r="AO1402" s="41"/>
      <c r="AP1402" s="41"/>
      <c r="AQ1402"/>
      <c r="AR1402" s="41"/>
      <c r="AT1402" s="41"/>
      <c r="AU1402" s="41"/>
      <c r="AW1402" s="22"/>
      <c r="AX1402" s="22"/>
      <c r="AY1402" s="22"/>
      <c r="AZ1402" s="22"/>
      <c r="BA1402" s="22"/>
      <c r="BB1402" s="22"/>
      <c r="BC1402" s="89"/>
      <c r="BD1402" s="89"/>
    </row>
    <row r="1403" spans="4:56" ht="14.4" x14ac:dyDescent="0.3">
      <c r="D1403" s="22"/>
      <c r="E1403" s="32">
        <v>40700.570833333331</v>
      </c>
      <c r="F1403" s="21">
        <f t="shared" si="1557"/>
        <v>801.9465277777781</v>
      </c>
      <c r="G1403" s="21">
        <f t="shared" si="1568"/>
        <v>801.9465277777781</v>
      </c>
      <c r="H1403" s="21"/>
      <c r="I1403" s="50">
        <v>1037</v>
      </c>
      <c r="J1403" s="21">
        <v>14572</v>
      </c>
      <c r="K1403" s="21">
        <v>7112</v>
      </c>
      <c r="L1403" s="21">
        <v>17</v>
      </c>
      <c r="M1403" s="124">
        <v>6.15</v>
      </c>
      <c r="N1403" s="40"/>
      <c r="O1403" s="40"/>
      <c r="P1403" s="40"/>
      <c r="R1403" s="22"/>
      <c r="S1403" s="22"/>
      <c r="T1403" s="22"/>
      <c r="U1403" s="52">
        <f t="shared" si="1558"/>
        <v>1.3660551627843546E-2</v>
      </c>
      <c r="V1403" s="52">
        <f t="shared" si="1559"/>
        <v>1.9128326208092463</v>
      </c>
      <c r="W1403" s="52">
        <f t="shared" si="1560"/>
        <v>4.2781408276193617E-3</v>
      </c>
      <c r="X1403" s="247">
        <f>W1403+V1403+SUM($U$1374:U1403)</f>
        <v>2.0034008475298988</v>
      </c>
      <c r="Y1403" s="104">
        <f>W1403+V1403+SUM($U$1374:U1403)-$X$1374</f>
        <v>2.0024289463345264</v>
      </c>
      <c r="Z1403" s="42"/>
      <c r="AA1403" s="1">
        <f t="shared" si="1569"/>
        <v>2.3934380559855533E-3</v>
      </c>
      <c r="AB1403" s="41">
        <f t="shared" si="1561"/>
        <v>2.7989532947263241E-2</v>
      </c>
      <c r="AC1403" s="48">
        <f t="shared" si="1562"/>
        <v>3.9192627883060096</v>
      </c>
      <c r="AD1403" s="48">
        <f t="shared" si="1563"/>
        <v>0.25998701397058815</v>
      </c>
      <c r="AE1403" s="48">
        <f t="shared" si="1564"/>
        <v>0.3699624499035285</v>
      </c>
      <c r="AF1403" s="48">
        <f t="shared" si="1565"/>
        <v>0.25998701397058804</v>
      </c>
      <c r="AG1403" s="238">
        <f t="shared" si="1566"/>
        <v>0.10997124733994568</v>
      </c>
      <c r="AH1403" s="48">
        <f t="shared" si="1567"/>
        <v>4.188592994713797E-6</v>
      </c>
      <c r="AI1403" s="48">
        <f>AE1403+AC1403+SUM($AB$1374:AB1403)</f>
        <v>4.8017346957909126</v>
      </c>
      <c r="AJ1403" s="48">
        <f>AE1403+AC1403+SUM($AB$1373:AB1403)-$AI$1374</f>
        <v>4.5721271300726505</v>
      </c>
      <c r="AK1403" s="46"/>
      <c r="AL1403" s="86"/>
      <c r="AM1403" s="41"/>
      <c r="AN1403" s="41"/>
      <c r="AO1403" s="41"/>
      <c r="AP1403" s="41"/>
      <c r="AQ1403"/>
      <c r="AR1403" s="41"/>
      <c r="AT1403" s="41"/>
      <c r="AU1403" s="41"/>
      <c r="AW1403" s="22"/>
      <c r="AX1403" s="22"/>
      <c r="AY1403" s="22"/>
      <c r="AZ1403" s="22"/>
      <c r="BA1403" s="22"/>
      <c r="BB1403" s="22"/>
      <c r="BC1403" s="89"/>
      <c r="BD1403" s="89"/>
    </row>
    <row r="1404" spans="4:56" ht="14.4" x14ac:dyDescent="0.3">
      <c r="D1404" s="22"/>
      <c r="E1404" s="32">
        <v>40749.612500000003</v>
      </c>
      <c r="F1404" s="21">
        <f t="shared" si="1557"/>
        <v>850.98819444444962</v>
      </c>
      <c r="G1404" s="21">
        <f t="shared" si="1568"/>
        <v>850.98819444444962</v>
      </c>
      <c r="H1404" s="21"/>
      <c r="I1404" s="50">
        <v>1037</v>
      </c>
      <c r="J1404" s="21">
        <v>14479</v>
      </c>
      <c r="K1404" s="21">
        <v>7773</v>
      </c>
      <c r="L1404" s="21" t="s">
        <v>198</v>
      </c>
      <c r="M1404" s="124">
        <v>6.15</v>
      </c>
      <c r="N1404" s="40"/>
      <c r="P1404" s="40"/>
      <c r="R1404" s="22"/>
      <c r="S1404" s="22"/>
      <c r="T1404" s="22"/>
      <c r="U1404" s="52">
        <f t="shared" si="1558"/>
        <v>1.4930183886843067E-2</v>
      </c>
      <c r="V1404" s="52">
        <f t="shared" si="1559"/>
        <v>2.0906141678220291</v>
      </c>
      <c r="W1404" s="52">
        <f t="shared" si="1560"/>
        <v>4.6757576846295414E-3</v>
      </c>
      <c r="X1404" s="247">
        <f>W1404+V1404+SUM($U$1374:U1404)</f>
        <v>2.1965101952865349</v>
      </c>
      <c r="Y1404" s="104">
        <f>W1404+V1404+SUM($U$1374:U1404)-$X$1374</f>
        <v>2.1955382940911625</v>
      </c>
      <c r="Z1404" s="42"/>
      <c r="AA1404" s="1">
        <f t="shared" si="1569"/>
        <v>2.8197720150525832E-3</v>
      </c>
      <c r="AB1404" s="41">
        <f t="shared" si="1561"/>
        <v>2.7810900874514443E-2</v>
      </c>
      <c r="AC1404" s="48">
        <f t="shared" si="1562"/>
        <v>3.8942496508291726</v>
      </c>
      <c r="AD1404" s="48">
        <f t="shared" si="1563"/>
        <v>0.25832775015647447</v>
      </c>
      <c r="AE1404" s="48">
        <f t="shared" si="1564"/>
        <v>0.36760131156692211</v>
      </c>
      <c r="AF1404" s="48">
        <f t="shared" si="1565"/>
        <v>0.25832775015647436</v>
      </c>
      <c r="AG1404" s="238">
        <f t="shared" si="1566"/>
        <v>0.10926939954948349</v>
      </c>
      <c r="AH1404" s="48">
        <f t="shared" si="1567"/>
        <v>4.1618609642095155E-6</v>
      </c>
      <c r="AI1404" s="48">
        <f>AE1404+AC1404+SUM($AB$1374:AB1404)</f>
        <v>4.8021713208519827</v>
      </c>
      <c r="AJ1404" s="48">
        <f>AE1404+AC1404+SUM($AB$1373:AB1404)-$AI$1374</f>
        <v>4.5725637551337206</v>
      </c>
      <c r="AK1404" s="46"/>
      <c r="AL1404" s="86"/>
      <c r="AM1404" s="41"/>
      <c r="AN1404" s="41"/>
      <c r="AO1404" s="41"/>
      <c r="AP1404" s="41"/>
      <c r="AQ1404"/>
      <c r="AR1404" s="41"/>
      <c r="AT1404" s="41"/>
      <c r="AU1404" s="41"/>
      <c r="AW1404" s="22"/>
      <c r="AX1404" s="22"/>
      <c r="AY1404" s="22"/>
      <c r="AZ1404" s="22"/>
      <c r="BA1404" s="22"/>
      <c r="BB1404" s="22"/>
      <c r="BC1404" s="89"/>
      <c r="BD1404" s="89"/>
    </row>
    <row r="1405" spans="4:56" ht="14.4" x14ac:dyDescent="0.3">
      <c r="D1405" s="22"/>
      <c r="E1405" s="32">
        <v>40800.571527777778</v>
      </c>
      <c r="F1405" s="21">
        <f t="shared" si="1557"/>
        <v>901.94722222222481</v>
      </c>
      <c r="G1405" s="21">
        <f t="shared" si="1568"/>
        <v>901.94722222222481</v>
      </c>
      <c r="H1405" s="21"/>
      <c r="I1405" s="50">
        <v>1037</v>
      </c>
      <c r="J1405" s="21">
        <v>16258</v>
      </c>
      <c r="K1405" s="21">
        <v>8635</v>
      </c>
      <c r="L1405" s="21">
        <v>47</v>
      </c>
      <c r="M1405" s="124">
        <v>6.15</v>
      </c>
      <c r="N1405" s="40"/>
      <c r="O1405" s="40"/>
      <c r="P1405" s="40"/>
      <c r="R1405" s="22"/>
      <c r="S1405" s="22"/>
      <c r="T1405" s="22"/>
      <c r="U1405" s="52">
        <f t="shared" si="1558"/>
        <v>1.6585891915977084E-2</v>
      </c>
      <c r="V1405" s="52">
        <f t="shared" si="1559"/>
        <v>2.3224563668008775</v>
      </c>
      <c r="W1405" s="52">
        <f t="shared" si="1560"/>
        <v>5.1942837523190647E-3</v>
      </c>
      <c r="X1405" s="247">
        <f>W1405+V1405+SUM($U$1374:U1405)</f>
        <v>2.4454568122490499</v>
      </c>
      <c r="Y1405" s="104">
        <f>W1405+V1405+SUM($U$1374:U1405)-$X$1374</f>
        <v>2.4444849110536775</v>
      </c>
      <c r="Z1405" s="42"/>
      <c r="AA1405" s="1">
        <f t="shared" si="1569"/>
        <v>3.8972211679323284E-3</v>
      </c>
      <c r="AB1405" s="41">
        <f t="shared" si="1561"/>
        <v>3.1227959556451124E-2</v>
      </c>
      <c r="AC1405" s="48">
        <f t="shared" si="1562"/>
        <v>4.3727267644989771</v>
      </c>
      <c r="AD1405" s="48">
        <f t="shared" si="1563"/>
        <v>0.29006786118129435</v>
      </c>
      <c r="AE1405" s="48">
        <f t="shared" si="1564"/>
        <v>0.41276760297361836</v>
      </c>
      <c r="AF1405" s="48">
        <f t="shared" si="1565"/>
        <v>0.29006786118129435</v>
      </c>
      <c r="AG1405" s="238">
        <f t="shared" si="1566"/>
        <v>0.12269506857348594</v>
      </c>
      <c r="AH1405" s="48">
        <f t="shared" si="1567"/>
        <v>4.673218838049473E-6</v>
      </c>
      <c r="AI1405" s="48">
        <f>AE1405+AC1405+SUM($AB$1374:AB1405)</f>
        <v>5.3570426854849345</v>
      </c>
      <c r="AJ1405" s="48">
        <f>AE1405+AC1405+SUM($AB$1373:AB1405)-$AI$1374</f>
        <v>5.1274351197666723</v>
      </c>
      <c r="AK1405" s="46"/>
      <c r="AL1405" s="86"/>
      <c r="AM1405" s="41"/>
      <c r="AN1405" s="41"/>
      <c r="AO1405" s="41"/>
      <c r="AP1405" s="41"/>
      <c r="AQ1405"/>
      <c r="AR1405" s="41"/>
      <c r="AT1405" s="41"/>
      <c r="AU1405" s="41"/>
      <c r="AW1405" s="22"/>
      <c r="AX1405" s="22"/>
      <c r="AY1405" s="22"/>
      <c r="AZ1405" s="22"/>
      <c r="BA1405" s="22"/>
      <c r="BB1405" s="22"/>
      <c r="BC1405" s="89"/>
      <c r="BD1405" s="89"/>
    </row>
    <row r="1406" spans="4:56" ht="14.4" x14ac:dyDescent="0.3">
      <c r="D1406" s="22"/>
      <c r="E1406" s="32">
        <v>40855.451388888891</v>
      </c>
      <c r="F1406" s="21">
        <f t="shared" si="1557"/>
        <v>956.82708333333721</v>
      </c>
      <c r="G1406" s="21">
        <f t="shared" si="1568"/>
        <v>956.82708333333721</v>
      </c>
      <c r="H1406" s="21"/>
      <c r="I1406" s="50">
        <v>1037</v>
      </c>
      <c r="J1406" s="21">
        <v>18759</v>
      </c>
      <c r="K1406" s="21">
        <v>10086</v>
      </c>
      <c r="L1406" s="21">
        <v>14</v>
      </c>
      <c r="M1406" s="124">
        <v>6.15</v>
      </c>
      <c r="N1406" s="40"/>
      <c r="O1406" s="40"/>
      <c r="P1406" s="40"/>
      <c r="R1406" s="22"/>
      <c r="S1406" s="22"/>
      <c r="T1406" s="22"/>
      <c r="U1406" s="52">
        <f t="shared" si="1558"/>
        <v>1.937293640585349E-2</v>
      </c>
      <c r="V1406" s="52">
        <f t="shared" si="1559"/>
        <v>2.7127151031330232</v>
      </c>
      <c r="W1406" s="52">
        <f t="shared" si="1560"/>
        <v>6.0671159149843761E-3</v>
      </c>
      <c r="X1406" s="247">
        <f>W1406+V1406+SUM($U$1374:U1406)</f>
        <v>2.8559613171497147</v>
      </c>
      <c r="Y1406" s="104">
        <f>W1406+V1406+SUM($U$1374:U1406)-$X$1374</f>
        <v>2.8549894159543423</v>
      </c>
      <c r="Z1406" s="42"/>
      <c r="AA1406" s="1">
        <f t="shared" si="1569"/>
        <v>5.464496171168654E-3</v>
      </c>
      <c r="AB1406" s="41">
        <f t="shared" si="1561"/>
        <v>3.6031817770910732E-2</v>
      </c>
      <c r="AC1406" s="48">
        <f t="shared" si="1562"/>
        <v>5.0453918916986291</v>
      </c>
      <c r="AD1406" s="48">
        <f t="shared" si="1563"/>
        <v>0.33468956869848082</v>
      </c>
      <c r="AE1406" s="48">
        <f t="shared" si="1564"/>
        <v>0.47626445221934482</v>
      </c>
      <c r="AF1406" s="48">
        <f t="shared" si="1565"/>
        <v>0.33468956869848082</v>
      </c>
      <c r="AG1406" s="238">
        <f t="shared" si="1566"/>
        <v>0.14156949141161415</v>
      </c>
      <c r="AH1406" s="48">
        <f t="shared" si="1567"/>
        <v>5.3921092497828808E-6</v>
      </c>
      <c r="AI1406" s="48">
        <f>AE1406+AC1406+SUM($AB$1374:AB1406)</f>
        <v>6.1292364797012242</v>
      </c>
      <c r="AJ1406" s="48">
        <f>AE1406+AC1406+SUM($AB$1373:AB1406)-$AI$1374</f>
        <v>5.8996289139829621</v>
      </c>
      <c r="AK1406" s="46"/>
      <c r="AL1406" s="86"/>
      <c r="AM1406" s="41"/>
      <c r="AN1406" s="41"/>
      <c r="AO1406" s="41"/>
      <c r="AP1406" s="41"/>
      <c r="AQ1406"/>
      <c r="AR1406" s="41"/>
      <c r="AT1406" s="41"/>
      <c r="AU1406" s="41"/>
      <c r="AW1406" s="22"/>
      <c r="AX1406" s="22"/>
      <c r="AY1406" s="22"/>
      <c r="AZ1406" s="22"/>
      <c r="BA1406" s="22"/>
      <c r="BB1406" s="22"/>
      <c r="BC1406" s="89"/>
      <c r="BD1406" s="89"/>
    </row>
    <row r="1407" spans="4:56" ht="14.4" x14ac:dyDescent="0.3">
      <c r="D1407" s="22"/>
      <c r="E1407" s="32">
        <v>40945.554861111108</v>
      </c>
      <c r="F1407" s="21">
        <f t="shared" si="1557"/>
        <v>1046.9305555555547</v>
      </c>
      <c r="G1407" s="21">
        <f t="shared" si="1568"/>
        <v>1046.9305555555547</v>
      </c>
      <c r="H1407" s="21"/>
      <c r="I1407" s="50">
        <v>1037</v>
      </c>
      <c r="J1407" s="21">
        <v>20880</v>
      </c>
      <c r="K1407" s="21">
        <v>11771</v>
      </c>
      <c r="L1407" s="21">
        <v>21</v>
      </c>
      <c r="M1407" s="124">
        <v>6.15</v>
      </c>
      <c r="N1407" s="40"/>
      <c r="O1407" s="40"/>
      <c r="P1407" s="40"/>
      <c r="R1407" s="22"/>
      <c r="S1407" s="22"/>
      <c r="T1407" s="22"/>
      <c r="U1407" s="52">
        <f t="shared" si="1558"/>
        <v>2.2609442240065579E-2</v>
      </c>
      <c r="V1407" s="52">
        <f t="shared" si="1559"/>
        <v>3.1659101208584981</v>
      </c>
      <c r="W1407" s="52">
        <f t="shared" si="1560"/>
        <v>7.0807080542614597E-3</v>
      </c>
      <c r="X1407" s="247">
        <f>W1407+V1407+SUM($U$1374:U1407)</f>
        <v>3.3327793692545322</v>
      </c>
      <c r="Y1407" s="104">
        <f>W1407+V1407+SUM($U$1374:U1407)-$X$1374</f>
        <v>3.3318074680591598</v>
      </c>
      <c r="Z1407" s="42"/>
      <c r="AA1407" s="1">
        <f t="shared" si="1569"/>
        <v>5.91946036202908E-3</v>
      </c>
      <c r="AB1407" s="41">
        <f t="shared" si="1561"/>
        <v>4.0105781494568796E-2</v>
      </c>
      <c r="AC1407" s="48">
        <f t="shared" si="1562"/>
        <v>5.615852801250993</v>
      </c>
      <c r="AD1407" s="48">
        <f t="shared" si="1563"/>
        <v>0.37253148858810597</v>
      </c>
      <c r="AE1407" s="48">
        <f t="shared" si="1564"/>
        <v>0.53011363944452894</v>
      </c>
      <c r="AF1407" s="48">
        <f t="shared" si="1565"/>
        <v>0.37253148858810592</v>
      </c>
      <c r="AG1407" s="238">
        <f t="shared" si="1566"/>
        <v>0.157576149084413</v>
      </c>
      <c r="AH1407" s="48">
        <f t="shared" si="1567"/>
        <v>6.0017720099934183E-6</v>
      </c>
      <c r="AI1407" s="48">
        <f>AE1407+AC1407+SUM($AB$1374:AB1407)</f>
        <v>6.7936523579733414</v>
      </c>
      <c r="AJ1407" s="48">
        <f>AE1407+AC1407+SUM($AB$1373:AB1407)-$AI$1374</f>
        <v>6.5640447922550793</v>
      </c>
      <c r="AK1407" s="46"/>
      <c r="AL1407" s="86"/>
      <c r="AM1407" s="41"/>
      <c r="AN1407" s="41"/>
      <c r="AO1407" s="41"/>
      <c r="AP1407" s="41"/>
      <c r="AQ1407"/>
      <c r="AR1407" s="41"/>
      <c r="AT1407" s="41"/>
      <c r="AU1407" s="41"/>
      <c r="AW1407" s="22"/>
      <c r="AX1407" s="22"/>
      <c r="AY1407" s="22"/>
      <c r="AZ1407" s="22"/>
      <c r="BA1407" s="22"/>
      <c r="BB1407" s="22"/>
      <c r="BC1407" s="89"/>
      <c r="BD1407" s="89"/>
    </row>
    <row r="1408" spans="4:56" ht="14.4" x14ac:dyDescent="0.3">
      <c r="D1408" s="22"/>
      <c r="E1408" s="32">
        <v>41017.424305555556</v>
      </c>
      <c r="F1408" s="21">
        <f t="shared" si="1557"/>
        <v>1118.8000000000029</v>
      </c>
      <c r="G1408" s="21">
        <f t="shared" si="1568"/>
        <v>1118.8000000000029</v>
      </c>
      <c r="H1408" s="21"/>
      <c r="I1408" s="50">
        <v>1037</v>
      </c>
      <c r="J1408" s="21">
        <v>20756</v>
      </c>
      <c r="K1408" s="21">
        <v>12275</v>
      </c>
      <c r="L1408" s="21">
        <v>7</v>
      </c>
      <c r="M1408" s="124">
        <v>6.15</v>
      </c>
      <c r="N1408" s="40"/>
      <c r="O1408" s="40"/>
      <c r="P1408" s="40"/>
      <c r="R1408" s="22"/>
      <c r="S1408" s="22"/>
      <c r="T1408" s="22"/>
      <c r="U1408" s="52">
        <f t="shared" si="1558"/>
        <v>2.3577512827865514E-2</v>
      </c>
      <c r="V1408" s="52">
        <f t="shared" si="1559"/>
        <v>3.3014651884749013</v>
      </c>
      <c r="W1408" s="52">
        <f t="shared" si="1560"/>
        <v>7.3838833885022017E-3</v>
      </c>
      <c r="X1408" s="247">
        <f>W1408+V1408+SUM($U$1374:U1408)</f>
        <v>3.4922151250330415</v>
      </c>
      <c r="Y1408" s="104">
        <f>W1408+V1408+SUM($U$1374:U1408)-$X$1374</f>
        <v>3.4912432238376692</v>
      </c>
      <c r="Z1408" s="42"/>
      <c r="AA1408" s="1">
        <f t="shared" si="1569"/>
        <v>4.8441292330689634E-3</v>
      </c>
      <c r="AB1408" s="41">
        <f t="shared" si="1561"/>
        <v>3.9867605397570394E-2</v>
      </c>
      <c r="AC1408" s="48">
        <f t="shared" si="1562"/>
        <v>5.5825019512818779</v>
      </c>
      <c r="AD1408" s="48">
        <f t="shared" si="1563"/>
        <v>0.37031913683595435</v>
      </c>
      <c r="AE1408" s="48">
        <f t="shared" si="1564"/>
        <v>0.52696545499572056</v>
      </c>
      <c r="AF1408" s="48">
        <f t="shared" si="1565"/>
        <v>0.37031913683595441</v>
      </c>
      <c r="AG1408" s="238">
        <f t="shared" si="1566"/>
        <v>0.15664035203046345</v>
      </c>
      <c r="AH1408" s="48">
        <f t="shared" si="1567"/>
        <v>5.966129302654378E-6</v>
      </c>
      <c r="AI1408" s="48">
        <f>AE1408+AC1408+SUM($AB$1374:AB1408)</f>
        <v>6.7970209289529882</v>
      </c>
      <c r="AJ1408" s="48">
        <f>AE1408+AC1408+SUM($AB$1373:AB1408)-$AI$1374</f>
        <v>6.567413363234726</v>
      </c>
      <c r="AK1408" s="46"/>
      <c r="AL1408" s="86"/>
      <c r="AM1408" s="41"/>
      <c r="AN1408" s="41"/>
      <c r="AO1408" s="41"/>
      <c r="AP1408" s="41"/>
      <c r="AQ1408"/>
      <c r="AR1408" s="41"/>
      <c r="AT1408" s="41"/>
      <c r="AU1408" s="41"/>
      <c r="AW1408" s="22"/>
      <c r="AX1408" s="22"/>
      <c r="AY1408" s="22"/>
      <c r="AZ1408" s="22"/>
      <c r="BA1408" s="22"/>
      <c r="BB1408" s="22"/>
      <c r="BC1408" s="89"/>
      <c r="BD1408" s="89"/>
    </row>
    <row r="1409" spans="4:92" ht="14.4" x14ac:dyDescent="0.3">
      <c r="D1409" s="22"/>
      <c r="E1409" s="32">
        <v>41085.606944444444</v>
      </c>
      <c r="F1409" s="21">
        <f t="shared" si="1557"/>
        <v>1186.9826388888905</v>
      </c>
      <c r="G1409" s="21">
        <f t="shared" si="1568"/>
        <v>1186.9826388888905</v>
      </c>
      <c r="H1409" s="21"/>
      <c r="I1409" s="50">
        <v>1037</v>
      </c>
      <c r="J1409" s="21">
        <v>20794</v>
      </c>
      <c r="K1409" s="21">
        <v>12493</v>
      </c>
      <c r="L1409" s="21">
        <v>56</v>
      </c>
      <c r="M1409" s="124">
        <v>6.15</v>
      </c>
      <c r="N1409" s="40"/>
      <c r="O1409" s="40"/>
      <c r="P1409" s="40"/>
      <c r="R1409" s="22"/>
      <c r="S1409" s="22"/>
      <c r="T1409" s="22"/>
      <c r="U1409" s="52">
        <f t="shared" si="1558"/>
        <v>2.3996241772588502E-2</v>
      </c>
      <c r="V1409" s="52">
        <f t="shared" si="1559"/>
        <v>3.3600981343883456</v>
      </c>
      <c r="W1409" s="52">
        <f t="shared" si="1560"/>
        <v>7.5150187513285541E-3</v>
      </c>
      <c r="X1409" s="247">
        <f>W1409+V1409+SUM($U$1374:U1409)</f>
        <v>3.5749754480819007</v>
      </c>
      <c r="Y1409" s="104">
        <f>W1409+V1409+SUM($U$1374:U1409)-$X$1374</f>
        <v>3.5740035468865283</v>
      </c>
      <c r="Z1409" s="42"/>
      <c r="AA1409" s="1">
        <f t="shared" si="1569"/>
        <v>3.1050330084837286E-3</v>
      </c>
      <c r="AB1409" s="41">
        <f t="shared" si="1561"/>
        <v>3.9940594846650551E-2</v>
      </c>
      <c r="AC1409" s="48">
        <f t="shared" si="1562"/>
        <v>5.5927223730466071</v>
      </c>
      <c r="AD1409" s="48">
        <f t="shared" si="1563"/>
        <v>0.37099711559871046</v>
      </c>
      <c r="AE1409" s="48">
        <f t="shared" si="1564"/>
        <v>0.52793022119777477</v>
      </c>
      <c r="AF1409" s="48">
        <f t="shared" si="1565"/>
        <v>0.37099711559871051</v>
      </c>
      <c r="AG1409" s="238">
        <f t="shared" si="1566"/>
        <v>0.15692712854699636</v>
      </c>
      <c r="AH1409" s="48">
        <f t="shared" si="1567"/>
        <v>5.9770520678066648E-6</v>
      </c>
      <c r="AI1409" s="48">
        <f>AE1409+AC1409+SUM($AB$1374:AB1409)</f>
        <v>6.8481467117664216</v>
      </c>
      <c r="AJ1409" s="48">
        <f>AE1409+AC1409+SUM($AB$1373:AB1409)-$AI$1374</f>
        <v>6.6185391460481595</v>
      </c>
      <c r="AK1409" s="46"/>
      <c r="AL1409" s="86"/>
      <c r="AM1409" s="41"/>
      <c r="AN1409" s="41"/>
      <c r="AO1409" s="41"/>
      <c r="AP1409" s="41"/>
      <c r="AQ1409"/>
      <c r="AR1409" s="41"/>
      <c r="AT1409" s="41"/>
      <c r="AU1409" s="41"/>
      <c r="AW1409" s="22"/>
      <c r="AX1409" s="22"/>
      <c r="AY1409" s="22"/>
      <c r="AZ1409" s="22"/>
      <c r="BA1409" s="22"/>
      <c r="BB1409" s="22"/>
      <c r="BC1409" s="89"/>
      <c r="BD1409" s="89"/>
    </row>
    <row r="1410" spans="4:92" ht="14.4" x14ac:dyDescent="0.3">
      <c r="D1410" s="22"/>
      <c r="E1410" s="32">
        <v>41131.432638888888</v>
      </c>
      <c r="F1410" s="21">
        <f t="shared" si="1557"/>
        <v>1232.8083333333343</v>
      </c>
      <c r="G1410" s="21">
        <f t="shared" si="1568"/>
        <v>1232.8083333333343</v>
      </c>
      <c r="H1410" s="21"/>
      <c r="I1410" s="50">
        <v>1037</v>
      </c>
      <c r="J1410" s="21">
        <v>21403</v>
      </c>
      <c r="K1410" s="21">
        <v>13010</v>
      </c>
      <c r="L1410" s="21">
        <v>24</v>
      </c>
      <c r="M1410" s="124">
        <v>6.15</v>
      </c>
      <c r="N1410" s="40"/>
      <c r="O1410" s="40"/>
      <c r="P1410" s="40"/>
      <c r="R1410" s="22"/>
      <c r="S1410" s="22"/>
      <c r="T1410" s="22"/>
      <c r="U1410" s="52">
        <f t="shared" si="1558"/>
        <v>2.4989282435073756E-2</v>
      </c>
      <c r="V1410" s="52">
        <f t="shared" si="1559"/>
        <v>3.4991496620821563</v>
      </c>
      <c r="W1410" s="52">
        <f t="shared" si="1560"/>
        <v>7.8260140842699496E-3</v>
      </c>
      <c r="X1410" s="247">
        <f>W1410+V1410+SUM($U$1374:U1410)</f>
        <v>3.7393272535437263</v>
      </c>
      <c r="Y1410" s="104">
        <f>W1410+V1410+SUM($U$1374:U1410)-$X$1374</f>
        <v>3.7383553523483539</v>
      </c>
      <c r="Z1410" s="42"/>
      <c r="AA1410" s="1">
        <f t="shared" si="1569"/>
        <v>2.0523514370007277E-3</v>
      </c>
      <c r="AB1410" s="41">
        <f t="shared" si="1561"/>
        <v>4.1110346806908803E-2</v>
      </c>
      <c r="AC1410" s="48">
        <f t="shared" si="1562"/>
        <v>5.7565180797497604</v>
      </c>
      <c r="AD1410" s="48">
        <f t="shared" si="1563"/>
        <v>0.38186261734919696</v>
      </c>
      <c r="AE1410" s="48">
        <f t="shared" si="1564"/>
        <v>0.54339186901490688</v>
      </c>
      <c r="AF1410" s="48">
        <f t="shared" si="1565"/>
        <v>0.38186261734919696</v>
      </c>
      <c r="AG1410" s="238">
        <f t="shared" si="1566"/>
        <v>0.16152309956195843</v>
      </c>
      <c r="AH1410" s="48">
        <f t="shared" si="1567"/>
        <v>6.1521037514314732E-6</v>
      </c>
      <c r="AI1410" s="48">
        <f>AE1410+AC1410+SUM($AB$1374:AB1410)</f>
        <v>7.0685144130936157</v>
      </c>
      <c r="AJ1410" s="48">
        <f>AE1410+AC1410+SUM($AB$1373:AB1410)-$AI$1374</f>
        <v>6.8389068473753536</v>
      </c>
      <c r="AK1410" s="46"/>
      <c r="AL1410" s="86"/>
      <c r="AM1410" s="41"/>
      <c r="AN1410" s="41"/>
      <c r="AO1410" s="41"/>
      <c r="AP1410" s="41"/>
      <c r="AQ1410"/>
      <c r="AR1410" s="41"/>
      <c r="AT1410" s="41"/>
      <c r="AU1410" s="41"/>
      <c r="AW1410" s="22"/>
      <c r="AX1410" s="22"/>
      <c r="AY1410" s="22"/>
      <c r="AZ1410" s="22"/>
      <c r="BA1410" s="22"/>
      <c r="BB1410" s="22"/>
      <c r="BC1410" s="89"/>
      <c r="BD1410" s="89"/>
    </row>
    <row r="1411" spans="4:92" ht="14.4" x14ac:dyDescent="0.3">
      <c r="D1411" s="47" t="s">
        <v>126</v>
      </c>
      <c r="E1411" s="32">
        <v>41158.446527777778</v>
      </c>
      <c r="F1411" s="21">
        <f t="shared" si="1557"/>
        <v>1259.8222222222248</v>
      </c>
      <c r="G1411" s="21">
        <f t="shared" si="1568"/>
        <v>1259.8222222222248</v>
      </c>
      <c r="H1411" s="21"/>
      <c r="I1411" s="50">
        <v>1037</v>
      </c>
      <c r="J1411" s="21">
        <v>21623</v>
      </c>
      <c r="K1411" s="21">
        <v>13280</v>
      </c>
      <c r="L1411" s="21">
        <v>16</v>
      </c>
      <c r="M1411" s="124">
        <v>6.15</v>
      </c>
      <c r="N1411" s="40"/>
      <c r="O1411" s="40"/>
      <c r="P1411" s="40"/>
      <c r="R1411" s="22"/>
      <c r="S1411" s="22"/>
      <c r="T1411" s="22"/>
      <c r="U1411" s="52">
        <f t="shared" si="1558"/>
        <v>2.5507891678538005E-2</v>
      </c>
      <c r="V1411" s="52">
        <f t="shared" si="1559"/>
        <v>3.5717684483052294</v>
      </c>
      <c r="W1411" s="52">
        <f t="shared" si="1560"/>
        <v>7.9884294418989202E-3</v>
      </c>
      <c r="X1411" s="247">
        <f>W1411+V1411+SUM($U$1374:U1411)</f>
        <v>3.8376163468029669</v>
      </c>
      <c r="Y1411" s="104">
        <f>W1411+V1411+SUM($U$1374:U1411)-$X$1374</f>
        <v>3.8366444456075945</v>
      </c>
      <c r="Z1411" s="42"/>
      <c r="AA1411" s="1">
        <f t="shared" si="1569"/>
        <v>2.4489547533533842E-3</v>
      </c>
      <c r="AB1411" s="41">
        <f t="shared" si="1561"/>
        <v>4.1532917301583379E-2</v>
      </c>
      <c r="AC1411" s="48">
        <f t="shared" si="1562"/>
        <v>5.8156889425981904</v>
      </c>
      <c r="AD1411" s="48">
        <f t="shared" si="1563"/>
        <v>0.38578775755462719</v>
      </c>
      <c r="AE1411" s="48">
        <f t="shared" si="1564"/>
        <v>0.5489773575531155</v>
      </c>
      <c r="AF1411" s="48">
        <f t="shared" si="1565"/>
        <v>0.38578775755462719</v>
      </c>
      <c r="AG1411" s="238">
        <f t="shared" si="1566"/>
        <v>0.16318338465767543</v>
      </c>
      <c r="AH1411" s="48">
        <f t="shared" si="1567"/>
        <v>6.2153408128394501E-6</v>
      </c>
      <c r="AI1411" s="48">
        <f>AE1411+AC1411+SUM($AB$1374:AB1411)</f>
        <v>7.1748036817818379</v>
      </c>
      <c r="AJ1411" s="48">
        <f>AE1411+AC1411+SUM($AB$1373:AB1411)-$AI$1374</f>
        <v>6.9451961160635758</v>
      </c>
      <c r="AK1411" s="46"/>
      <c r="AL1411" s="86"/>
      <c r="AM1411" s="41"/>
      <c r="AN1411" s="41"/>
      <c r="AO1411" s="41"/>
      <c r="AP1411" s="41"/>
      <c r="AQ1411"/>
      <c r="AR1411" s="41"/>
      <c r="AT1411" s="41"/>
      <c r="AU1411" s="41"/>
      <c r="AW1411" s="22"/>
      <c r="AX1411" s="22"/>
      <c r="AY1411" s="22"/>
      <c r="AZ1411" s="22"/>
      <c r="BA1411" s="22"/>
      <c r="BB1411" s="22"/>
      <c r="BC1411" s="89"/>
      <c r="BD1411" s="89"/>
    </row>
    <row r="1412" spans="4:92" ht="14.4" x14ac:dyDescent="0.3">
      <c r="D1412" s="22"/>
      <c r="E1412" s="32">
        <v>41192.5625</v>
      </c>
      <c r="F1412" s="21">
        <f t="shared" si="1557"/>
        <v>1293.9381944444467</v>
      </c>
      <c r="G1412" s="21">
        <f t="shared" si="1568"/>
        <v>1293.9381944444467</v>
      </c>
      <c r="H1412" s="21"/>
      <c r="I1412" s="50">
        <v>1037</v>
      </c>
      <c r="J1412" s="21">
        <v>1939</v>
      </c>
      <c r="K1412" s="21">
        <v>35.9</v>
      </c>
      <c r="L1412" s="21">
        <v>27</v>
      </c>
      <c r="M1412" s="124">
        <v>6.15</v>
      </c>
      <c r="N1412" s="40"/>
      <c r="O1412" s="40"/>
      <c r="P1412" s="40"/>
      <c r="R1412" s="22"/>
      <c r="S1412" s="22"/>
      <c r="T1412" s="22"/>
      <c r="U1412" s="52">
        <f t="shared" si="1558"/>
        <v>6.8955821630987537E-5</v>
      </c>
      <c r="V1412" s="52">
        <f t="shared" si="1559"/>
        <v>9.6556089829938057E-3</v>
      </c>
      <c r="W1412" s="52">
        <f t="shared" si="1560"/>
        <v>2.1595227181036992E-5</v>
      </c>
      <c r="X1412" s="250">
        <f>W1412+V1412+SUM($U$1412:U1412)</f>
        <v>9.7461600318058308E-3</v>
      </c>
      <c r="Y1412" s="256">
        <f>W1412+V1412+SUM($U$1412:U1412)+$Y$1411-$X$1412</f>
        <v>3.8366444456075945</v>
      </c>
      <c r="Z1412" s="42"/>
      <c r="AA1412" s="1">
        <f t="shared" si="1569"/>
        <v>2.5910156441772631E-3</v>
      </c>
      <c r="AB1412" s="41">
        <f t="shared" si="1561"/>
        <v>3.7243826780636443E-3</v>
      </c>
      <c r="AC1412" s="48">
        <f t="shared" si="1562"/>
        <v>0.52151046846866267</v>
      </c>
      <c r="AD1412" s="48">
        <f t="shared" si="1563"/>
        <v>3.4594758446951021E-2</v>
      </c>
      <c r="AE1412" s="48">
        <f t="shared" si="1564"/>
        <v>4.9228464889029759E-2</v>
      </c>
      <c r="AF1412" s="48">
        <f t="shared" si="1565"/>
        <v>3.4594758446951014E-2</v>
      </c>
      <c r="AG1412" s="238">
        <f t="shared" si="1566"/>
        <v>1.4633149093614786E-2</v>
      </c>
      <c r="AH1412" s="48">
        <f t="shared" si="1567"/>
        <v>5.5734846395484847E-7</v>
      </c>
      <c r="AI1412" s="84">
        <f>AE1412+AC1412+SUM($AB$1412:AB1412)</f>
        <v>0.57446331603575607</v>
      </c>
      <c r="AJ1412" s="84">
        <f>AE1412+AC1412+SUM($AB$1412:AB1412)+$AJ$1411-$AI$1412</f>
        <v>6.9451961160635758</v>
      </c>
      <c r="AK1412" s="46"/>
      <c r="AL1412" s="86"/>
      <c r="AM1412" s="41"/>
      <c r="AN1412" s="41"/>
      <c r="AO1412" s="41"/>
      <c r="AP1412" s="41"/>
      <c r="AQ1412"/>
      <c r="AR1412" s="41"/>
      <c r="AT1412" s="41"/>
      <c r="AU1412" s="41"/>
      <c r="AW1412" s="22"/>
      <c r="AX1412" s="22"/>
      <c r="AY1412" s="22"/>
      <c r="AZ1412" s="22"/>
      <c r="BA1412" s="22"/>
      <c r="BB1412" s="22"/>
      <c r="BC1412" s="89"/>
      <c r="BD1412" s="89"/>
    </row>
    <row r="1413" spans="4:92" ht="14.4" x14ac:dyDescent="0.3">
      <c r="D1413" s="22"/>
      <c r="E1413" s="32">
        <v>41211.570833333331</v>
      </c>
      <c r="F1413" s="21">
        <f t="shared" si="1557"/>
        <v>1312.9465277777781</v>
      </c>
      <c r="G1413" s="21">
        <f t="shared" si="1568"/>
        <v>1312.9465277777781</v>
      </c>
      <c r="H1413" s="21"/>
      <c r="I1413" s="50">
        <v>1037</v>
      </c>
      <c r="J1413" s="21">
        <v>6684</v>
      </c>
      <c r="K1413" s="21">
        <v>423</v>
      </c>
      <c r="L1413" s="21">
        <v>56</v>
      </c>
      <c r="M1413" s="124">
        <v>6.15</v>
      </c>
      <c r="N1413" s="40"/>
      <c r="O1413" s="40"/>
      <c r="P1413" s="40"/>
      <c r="R1413" s="22"/>
      <c r="S1413" s="22"/>
      <c r="T1413" s="22"/>
      <c r="U1413" s="52">
        <f t="shared" si="1558"/>
        <v>8.1248781476066093E-4</v>
      </c>
      <c r="V1413" s="52">
        <f t="shared" si="1559"/>
        <v>0.11376943174948133</v>
      </c>
      <c r="W1413" s="52">
        <f t="shared" si="1560"/>
        <v>2.5445072695205148E-4</v>
      </c>
      <c r="X1413" s="247">
        <f>W1413+V1413+SUM($U$1412:U1413)</f>
        <v>0.11490532611282503</v>
      </c>
      <c r="Y1413" s="261">
        <f>W1413+V1413+SUM($U$1412:U1413)+$Y$1411-$X$1412</f>
        <v>3.9418036116886137</v>
      </c>
      <c r="Z1413" s="42"/>
      <c r="AA1413" s="1">
        <f t="shared" si="1569"/>
        <v>2.1365605403058873E-3</v>
      </c>
      <c r="AB1413" s="41">
        <f t="shared" si="1561"/>
        <v>1.2838459938203919E-2</v>
      </c>
      <c r="AC1413" s="48">
        <f t="shared" si="1562"/>
        <v>1.7977183967223007</v>
      </c>
      <c r="AD1413" s="48">
        <f t="shared" si="1563"/>
        <v>0.11925289605952588</v>
      </c>
      <c r="AE1413" s="48">
        <f t="shared" si="1564"/>
        <v>0.16969729722448426</v>
      </c>
      <c r="AF1413" s="48">
        <f t="shared" si="1565"/>
        <v>0.11925289605952585</v>
      </c>
      <c r="AG1413" s="238">
        <f t="shared" si="1566"/>
        <v>5.0442479908056344E-2</v>
      </c>
      <c r="AH1413" s="48">
        <f t="shared" si="1567"/>
        <v>1.9212569020496174E-6</v>
      </c>
      <c r="AI1413" s="48">
        <f>AE1413+AC1413+SUM($AB$1374:AB1413)</f>
        <v>2.7941159181935844</v>
      </c>
      <c r="AJ1413" s="48">
        <f>AE1413+AC1413+SUM($AB$1412:AB1413)+$AJ$1411-$AI$1412</f>
        <v>8.3547113365908725</v>
      </c>
      <c r="AK1413" s="46"/>
      <c r="AL1413" s="86"/>
      <c r="AM1413" s="41"/>
      <c r="AN1413" s="41"/>
      <c r="AO1413" s="41"/>
      <c r="AP1413" s="41"/>
      <c r="AQ1413"/>
      <c r="AR1413" s="41"/>
      <c r="AT1413" s="41"/>
      <c r="AU1413" s="41"/>
      <c r="AW1413" s="22"/>
      <c r="AX1413" s="22"/>
      <c r="AY1413" s="22"/>
      <c r="AZ1413" s="22"/>
      <c r="BA1413" s="22"/>
      <c r="BB1413" s="22"/>
      <c r="BC1413" s="89"/>
      <c r="BD1413" s="89"/>
    </row>
    <row r="1414" spans="4:92" ht="14.4" x14ac:dyDescent="0.3">
      <c r="D1414" s="22"/>
      <c r="E1414" s="32">
        <v>41246.424305555556</v>
      </c>
      <c r="F1414" s="21">
        <f t="shared" si="1557"/>
        <v>1347.8000000000029</v>
      </c>
      <c r="G1414" s="21">
        <f t="shared" si="1568"/>
        <v>1347.8000000000029</v>
      </c>
      <c r="H1414" s="21"/>
      <c r="I1414" s="50">
        <v>1037</v>
      </c>
      <c r="J1414" s="21">
        <v>7297</v>
      </c>
      <c r="K1414" s="21">
        <v>989</v>
      </c>
      <c r="L1414" s="21">
        <v>11</v>
      </c>
      <c r="M1414" s="124">
        <v>6.15</v>
      </c>
      <c r="N1414" s="40"/>
      <c r="O1414" s="40"/>
      <c r="P1414" s="40"/>
      <c r="R1414" s="22"/>
      <c r="S1414" s="22"/>
      <c r="T1414" s="22"/>
      <c r="U1414" s="52">
        <f t="shared" si="1558"/>
        <v>1.8996464510597959E-3</v>
      </c>
      <c r="V1414" s="52">
        <f t="shared" si="1559"/>
        <v>0.26599992435044217</v>
      </c>
      <c r="W1414" s="52">
        <f t="shared" si="1560"/>
        <v>5.9492143961129755E-4</v>
      </c>
      <c r="X1414" s="247">
        <f>W1414+V1414+SUM($U$1412:U1414)</f>
        <v>0.26937593587750491</v>
      </c>
      <c r="Y1414" s="261">
        <f>W1414+V1414+SUM($U$1412:U1414)+$Y$1411-$X$1412</f>
        <v>4.0962742214532941</v>
      </c>
      <c r="Z1414" s="42"/>
      <c r="AA1414" s="1">
        <f t="shared" si="1569"/>
        <v>3.0731302851092204E-3</v>
      </c>
      <c r="AB1414" s="41">
        <f t="shared" si="1561"/>
        <v>1.4015894998365348E-2</v>
      </c>
      <c r="AC1414" s="48">
        <f t="shared" si="1562"/>
        <v>1.9625899372954261</v>
      </c>
      <c r="AD1414" s="48">
        <f t="shared" si="1563"/>
        <v>0.13018976399556556</v>
      </c>
      <c r="AE1414" s="48">
        <f t="shared" si="1564"/>
        <v>0.1852604993786747</v>
      </c>
      <c r="AF1414" s="48">
        <f t="shared" si="1565"/>
        <v>0.13018976399556556</v>
      </c>
      <c r="AG1414" s="238">
        <f t="shared" si="1566"/>
        <v>5.5068637924758697E-2</v>
      </c>
      <c r="AH1414" s="48">
        <f t="shared" si="1567"/>
        <v>2.0974583504272978E-6</v>
      </c>
      <c r="AI1414" s="48">
        <f>AE1414+AC1414+SUM($AB$1374:AB1414)</f>
        <v>2.9885665559192658</v>
      </c>
      <c r="AJ1414" s="48">
        <f>AE1414+AC1414+SUM($AB$1412:AB1414)+$AJ$1411-$AI$1412</f>
        <v>8.5491619743165543</v>
      </c>
      <c r="AK1414" s="46"/>
      <c r="AL1414" s="86"/>
      <c r="AM1414" s="41"/>
      <c r="AN1414" s="41"/>
      <c r="AO1414" s="41"/>
      <c r="AP1414" s="41"/>
      <c r="AQ1414"/>
      <c r="AR1414" s="41"/>
      <c r="AT1414" s="41"/>
      <c r="AU1414" s="41"/>
      <c r="AW1414" s="22"/>
      <c r="AX1414" s="22"/>
      <c r="AY1414" s="22"/>
      <c r="AZ1414" s="22"/>
      <c r="BA1414" s="22"/>
      <c r="BB1414" s="22"/>
      <c r="BC1414" s="89"/>
      <c r="BD1414" s="89"/>
    </row>
    <row r="1415" spans="4:92" ht="14.4" x14ac:dyDescent="0.3">
      <c r="D1415" s="22"/>
      <c r="E1415" s="32">
        <v>41277.630555555559</v>
      </c>
      <c r="F1415" s="21">
        <f t="shared" si="1557"/>
        <v>1379.0062500000058</v>
      </c>
      <c r="G1415" s="21">
        <f t="shared" si="1568"/>
        <v>1379.0062500000058</v>
      </c>
      <c r="H1415" s="21"/>
      <c r="I1415" s="50">
        <v>1037</v>
      </c>
      <c r="J1415" s="21">
        <v>7978</v>
      </c>
      <c r="K1415" s="21">
        <v>1465</v>
      </c>
      <c r="L1415" s="21">
        <v>60</v>
      </c>
      <c r="M1415" s="124">
        <v>6.15</v>
      </c>
      <c r="N1415" s="40"/>
      <c r="O1415" s="40"/>
      <c r="P1415" s="40"/>
      <c r="R1415" s="22"/>
      <c r="S1415" s="22"/>
      <c r="T1415" s="22"/>
      <c r="U1415" s="52">
        <f t="shared" si="1558"/>
        <v>2.8139353395375136E-3</v>
      </c>
      <c r="V1415" s="52">
        <f t="shared" si="1559"/>
        <v>0.39402415487704529</v>
      </c>
      <c r="W1415" s="52">
        <f t="shared" si="1560"/>
        <v>8.8125369972755392E-4</v>
      </c>
      <c r="X1415" s="247">
        <f>W1415+V1415+SUM($U$1412:U1415)</f>
        <v>0.40050043400376184</v>
      </c>
      <c r="Y1415" s="261">
        <f>W1415+V1415+SUM($U$1412:U1415)+$Y$1411-$X$1412</f>
        <v>4.2273987195795506</v>
      </c>
      <c r="Z1415" s="42"/>
      <c r="AA1415" s="1">
        <f t="shared" si="1569"/>
        <v>4.5489231270730056E-3</v>
      </c>
      <c r="AB1415" s="41">
        <f t="shared" si="1561"/>
        <v>1.532394275688074E-2</v>
      </c>
      <c r="AC1415" s="48">
        <f t="shared" si="1562"/>
        <v>2.1457506536580664</v>
      </c>
      <c r="AD1415" s="48">
        <f t="shared" si="1563"/>
        <v>0.14233985708601099</v>
      </c>
      <c r="AE1415" s="48">
        <f t="shared" si="1564"/>
        <v>0.2025501252628569</v>
      </c>
      <c r="AF1415" s="48">
        <f t="shared" si="1565"/>
        <v>0.14233985708601096</v>
      </c>
      <c r="AG1415" s="238">
        <f t="shared" si="1566"/>
        <v>6.0207974971046303E-2</v>
      </c>
      <c r="AH1415" s="48">
        <f t="shared" si="1567"/>
        <v>2.2932057996038069E-6</v>
      </c>
      <c r="AI1415" s="48">
        <f>AE1415+AC1415+SUM($AB$1374:AB1415)</f>
        <v>3.2043408409229688</v>
      </c>
      <c r="AJ1415" s="48">
        <f>AE1415+AC1415+SUM($AB$1412:AB1415)+$AJ$1411-$AI$1412</f>
        <v>8.7649362593202564</v>
      </c>
      <c r="AK1415" s="46"/>
      <c r="AL1415" s="86"/>
      <c r="AM1415" s="41"/>
      <c r="AN1415" s="41"/>
      <c r="AO1415" s="41"/>
      <c r="AP1415" s="41"/>
      <c r="AQ1415"/>
      <c r="AR1415" s="41"/>
      <c r="AT1415" s="41"/>
      <c r="AU1415" s="41"/>
      <c r="AW1415" s="22"/>
      <c r="AX1415" s="22"/>
      <c r="AY1415" s="22"/>
      <c r="AZ1415" s="22"/>
      <c r="BA1415" s="22"/>
      <c r="BB1415" s="22"/>
      <c r="BC1415" s="89"/>
      <c r="BD1415" s="89"/>
    </row>
    <row r="1416" spans="4:92" ht="14.4" x14ac:dyDescent="0.3">
      <c r="D1416" s="22"/>
      <c r="E1416" s="32">
        <v>41331.422222222223</v>
      </c>
      <c r="F1416" s="21">
        <f t="shared" si="1557"/>
        <v>1432.7979166666701</v>
      </c>
      <c r="G1416" s="21">
        <f t="shared" si="1568"/>
        <v>1432.7979166666701</v>
      </c>
      <c r="H1416" s="21"/>
      <c r="I1416" s="50">
        <v>1037</v>
      </c>
      <c r="J1416" s="21">
        <v>7778</v>
      </c>
      <c r="K1416" s="21">
        <v>2027</v>
      </c>
      <c r="L1416" s="21">
        <v>11</v>
      </c>
      <c r="M1416" s="124">
        <v>6.15</v>
      </c>
      <c r="N1416" s="40"/>
      <c r="O1416" s="40"/>
      <c r="P1416" s="40"/>
      <c r="R1416" s="22"/>
      <c r="S1416" s="22"/>
      <c r="T1416" s="22"/>
      <c r="U1416" s="52">
        <f t="shared" si="1558"/>
        <v>3.8934108759334746E-3</v>
      </c>
      <c r="V1416" s="52">
        <f t="shared" si="1559"/>
        <v>0.54517881360803455</v>
      </c>
      <c r="W1416" s="52">
        <f t="shared" si="1560"/>
        <v>1.2193182589404451E-3</v>
      </c>
      <c r="X1416" s="247">
        <f>W1416+V1416+SUM($U$1412:U1416)</f>
        <v>0.55588656816989734</v>
      </c>
      <c r="Y1416" s="261">
        <f>W1416+V1416+SUM($U$1412:U1416)+$Y$1411-$X$1412</f>
        <v>4.3827848537456866</v>
      </c>
      <c r="Z1416" s="42"/>
      <c r="AA1416" s="1">
        <f t="shared" si="1569"/>
        <v>3.6702264831941309E-3</v>
      </c>
      <c r="AB1416" s="41">
        <f t="shared" si="1561"/>
        <v>1.4939787761722036E-2</v>
      </c>
      <c r="AC1416" s="48">
        <f t="shared" si="1562"/>
        <v>2.0919589601594937</v>
      </c>
      <c r="AD1416" s="48">
        <f t="shared" si="1563"/>
        <v>0.13877154780834713</v>
      </c>
      <c r="AE1416" s="48">
        <f t="shared" si="1564"/>
        <v>0.1974724084099399</v>
      </c>
      <c r="AF1416" s="48">
        <f t="shared" si="1565"/>
        <v>0.13877154780834708</v>
      </c>
      <c r="AG1416" s="238">
        <f t="shared" si="1566"/>
        <v>5.8698624884030839E-2</v>
      </c>
      <c r="AH1416" s="48">
        <f t="shared" si="1567"/>
        <v>2.2357175619601916E-6</v>
      </c>
      <c r="AI1416" s="48">
        <f>AE1416+AC1416+SUM($AB$1374:AB1416)</f>
        <v>3.1604112183332012</v>
      </c>
      <c r="AJ1416" s="48">
        <f>AE1416+AC1416+SUM($AB$1412:AB1416)+$AJ$1411-$AI$1412</f>
        <v>8.7210066367304897</v>
      </c>
      <c r="AK1416" s="46"/>
      <c r="AL1416" s="86"/>
      <c r="AM1416" s="41"/>
      <c r="AN1416" s="41"/>
      <c r="AO1416" s="41"/>
      <c r="AP1416" s="41"/>
      <c r="AQ1416"/>
      <c r="AR1416" s="41"/>
      <c r="AT1416" s="41"/>
      <c r="AU1416" s="41"/>
      <c r="AW1416" s="22"/>
      <c r="AX1416" s="22"/>
      <c r="AY1416" s="22"/>
      <c r="AZ1416" s="22"/>
      <c r="BA1416" s="22"/>
      <c r="BB1416" s="22"/>
      <c r="BC1416" s="89"/>
      <c r="BD1416" s="89"/>
    </row>
    <row r="1417" spans="4:92" ht="14.4" x14ac:dyDescent="0.3">
      <c r="D1417" s="22"/>
      <c r="E1417" s="32">
        <v>41360.451388888891</v>
      </c>
      <c r="F1417" s="21">
        <f t="shared" si="1557"/>
        <v>1461.8270833333372</v>
      </c>
      <c r="G1417" s="21">
        <f t="shared" si="1568"/>
        <v>1461.8270833333372</v>
      </c>
      <c r="H1417" s="21"/>
      <c r="I1417" s="50">
        <v>1037</v>
      </c>
      <c r="J1417" s="21">
        <v>8970</v>
      </c>
      <c r="K1417" s="21">
        <v>2702</v>
      </c>
      <c r="L1417" s="21">
        <v>21</v>
      </c>
      <c r="M1417" s="124">
        <v>6.15</v>
      </c>
      <c r="N1417" s="40"/>
      <c r="O1417" s="40"/>
      <c r="P1417" s="40"/>
      <c r="R1417" s="22"/>
      <c r="S1417" s="22"/>
      <c r="T1417" s="22"/>
      <c r="U1417" s="52">
        <f t="shared" si="1558"/>
        <v>5.1899339845941032E-3</v>
      </c>
      <c r="V1417" s="52">
        <f t="shared" si="1559"/>
        <v>0.72672577916571757</v>
      </c>
      <c r="W1417" s="52">
        <f t="shared" si="1560"/>
        <v>1.6253566530128676E-3</v>
      </c>
      <c r="X1417" s="247">
        <f>W1417+V1417+SUM($U$1412:U1417)</f>
        <v>0.74302950610624696</v>
      </c>
      <c r="Y1417" s="261">
        <f>W1417+V1417+SUM($U$1412:U1417)+$Y$1411-$X$1412</f>
        <v>4.5699277916820362</v>
      </c>
      <c r="Z1417" s="42"/>
      <c r="AA1417" s="1">
        <f t="shared" si="1569"/>
        <v>3.9191399621172837E-3</v>
      </c>
      <c r="AB1417" s="41">
        <f t="shared" si="1561"/>
        <v>1.7229351532867913E-2</v>
      </c>
      <c r="AC1417" s="48">
        <f t="shared" si="1562"/>
        <v>2.412557453410987</v>
      </c>
      <c r="AD1417" s="48">
        <f t="shared" si="1563"/>
        <v>0.16003867110322367</v>
      </c>
      <c r="AE1417" s="48">
        <f t="shared" si="1564"/>
        <v>0.22773560085332498</v>
      </c>
      <c r="AF1417" s="48">
        <f t="shared" si="1565"/>
        <v>0.1600386711032237</v>
      </c>
      <c r="AG1417" s="238">
        <f t="shared" si="1566"/>
        <v>6.769435140264296E-2</v>
      </c>
      <c r="AH1417" s="48">
        <f t="shared" si="1567"/>
        <v>2.5783474583161389E-6</v>
      </c>
      <c r="AI1417" s="48">
        <f>AE1417+AC1417+SUM($AB$1374:AB1417)</f>
        <v>3.5285022555609471</v>
      </c>
      <c r="AJ1417" s="48">
        <f>AE1417+AC1417+SUM($AB$1412:AB1417)+$AJ$1411-$AI$1412</f>
        <v>9.0890976739582356</v>
      </c>
      <c r="AK1417" s="46"/>
      <c r="AL1417" s="120">
        <f>LINEST(AJ1413:AJ1417,G1413:G1417,TRUE,TRUE)*120</f>
        <v>0.49554209528374793</v>
      </c>
      <c r="AM1417" s="25">
        <v>-10.845664376382905</v>
      </c>
      <c r="AN1417" s="25">
        <v>0.3460343284757223</v>
      </c>
      <c r="AQ1417"/>
      <c r="AR1417" s="25">
        <v>-65.532474142550512</v>
      </c>
      <c r="AS1417" s="25">
        <v>9.5070927235558211E-2</v>
      </c>
      <c r="AW1417" s="22"/>
      <c r="AX1417" s="22"/>
      <c r="AY1417" s="22"/>
      <c r="AZ1417" s="22"/>
      <c r="BA1417" s="22"/>
      <c r="BB1417" s="22"/>
      <c r="BC1417" s="89"/>
      <c r="BD1417" s="89"/>
    </row>
    <row r="1418" spans="4:92" ht="14.4" x14ac:dyDescent="0.3">
      <c r="D1418" s="22"/>
      <c r="E1418" s="87">
        <v>41409.625</v>
      </c>
      <c r="F1418" s="21">
        <f t="shared" si="1557"/>
        <v>1511.0006944444467</v>
      </c>
      <c r="G1418" s="21">
        <f t="shared" si="1568"/>
        <v>1511.0006944444467</v>
      </c>
      <c r="H1418" s="21"/>
      <c r="I1418" s="21"/>
      <c r="L1418" s="21"/>
      <c r="M1418" s="124"/>
      <c r="N1418" s="40"/>
      <c r="O1418" s="40"/>
      <c r="P1418" s="40"/>
      <c r="R1418" s="22"/>
      <c r="S1418" s="22"/>
      <c r="T1418" s="22"/>
      <c r="U1418" s="52"/>
      <c r="V1418" s="52"/>
      <c r="W1418" s="52"/>
      <c r="X1418" s="247"/>
      <c r="Y1418" s="257">
        <f>LINEST(Y1415:Y1417,G1415:G1417)*(F1418-F1417)+Y1417</f>
        <v>4.765589713273152</v>
      </c>
      <c r="Z1418" s="42"/>
      <c r="AA1418" s="1">
        <f t="shared" si="1569"/>
        <v>4.1791579289576948E-3</v>
      </c>
      <c r="AB1418" s="41"/>
      <c r="AC1418" s="48"/>
      <c r="AD1418" s="48"/>
      <c r="AE1418" s="48"/>
      <c r="AF1418" s="48"/>
      <c r="AG1418" s="238"/>
      <c r="AH1418" s="48"/>
      <c r="AI1418" s="48"/>
      <c r="AJ1418" s="88">
        <f>LINEST(AJ1415:AJ1417,G1415:G1417)*(F1418-F1417)+AJ1417</f>
        <v>9.2523192529645488</v>
      </c>
      <c r="AK1418" s="46"/>
      <c r="AL1418" s="86"/>
      <c r="AQ1418"/>
      <c r="AW1418" s="22"/>
      <c r="AX1418" s="22"/>
      <c r="AY1418" s="22"/>
      <c r="AZ1418" s="22"/>
      <c r="BA1418" s="22"/>
      <c r="BB1418" s="22"/>
      <c r="BC1418" s="89"/>
      <c r="BD1418" s="89"/>
    </row>
    <row r="1419" spans="4:92" ht="14.4" x14ac:dyDescent="0.3">
      <c r="D1419" s="22"/>
      <c r="E1419" s="32"/>
      <c r="F1419" s="21"/>
      <c r="G1419" s="21"/>
      <c r="H1419" s="21"/>
      <c r="I1419" s="21"/>
      <c r="L1419" s="21"/>
      <c r="M1419" s="21"/>
      <c r="N1419" s="40"/>
      <c r="O1419" s="40"/>
      <c r="P1419" s="40"/>
      <c r="R1419" s="22"/>
      <c r="S1419" s="22"/>
      <c r="T1419" s="22"/>
      <c r="U1419" s="52"/>
      <c r="V1419" s="52"/>
      <c r="W1419" s="52"/>
      <c r="X1419" s="247"/>
      <c r="Y1419" s="104"/>
      <c r="Z1419" s="42"/>
      <c r="AA1419" s="42"/>
      <c r="AB1419" s="41"/>
      <c r="AC1419" s="48"/>
      <c r="AD1419" s="48"/>
      <c r="AE1419" s="48"/>
      <c r="AF1419" s="48"/>
      <c r="AG1419" s="238"/>
      <c r="AH1419" s="48"/>
      <c r="AI1419" s="48"/>
      <c r="AJ1419" s="48"/>
      <c r="AK1419" s="46"/>
      <c r="AL1419" s="86"/>
      <c r="AM1419" s="41"/>
      <c r="AN1419" s="41"/>
      <c r="AO1419" s="41"/>
      <c r="AP1419" s="41"/>
      <c r="AQ1419"/>
      <c r="AR1419" s="41"/>
      <c r="AT1419" s="41"/>
      <c r="AU1419" s="41"/>
      <c r="AW1419" s="22"/>
      <c r="AX1419" s="22"/>
      <c r="AY1419" s="22"/>
      <c r="AZ1419" s="22"/>
      <c r="BA1419" s="22"/>
      <c r="BB1419" s="22"/>
      <c r="BC1419" s="89"/>
      <c r="BD1419" s="89"/>
    </row>
    <row r="1420" spans="4:92" ht="14.4" x14ac:dyDescent="0.3">
      <c r="D1420" s="22" t="s">
        <v>197</v>
      </c>
      <c r="E1420" s="32">
        <v>41408.4375</v>
      </c>
      <c r="F1420" s="21">
        <f t="shared" ref="F1420:F1436" si="1570">E1420-E$1374</f>
        <v>1509.8131944444467</v>
      </c>
      <c r="G1420" s="21"/>
      <c r="H1420" s="21"/>
      <c r="I1420" s="21"/>
      <c r="L1420" s="21"/>
      <c r="M1420" s="124"/>
      <c r="N1420" s="40"/>
      <c r="O1420" s="1" t="s">
        <v>360</v>
      </c>
      <c r="P1420" s="40">
        <v>12.557493829611207</v>
      </c>
      <c r="R1420" s="22"/>
      <c r="S1420" s="22"/>
      <c r="T1420" s="22"/>
      <c r="U1420" s="52"/>
      <c r="V1420" s="52"/>
      <c r="W1420" s="52"/>
      <c r="X1420" s="247"/>
      <c r="Y1420" s="104"/>
      <c r="Z1420" s="42"/>
      <c r="AA1420" s="42"/>
      <c r="AB1420" s="41"/>
      <c r="AC1420" s="48"/>
      <c r="AD1420" s="48"/>
      <c r="AE1420" s="48"/>
      <c r="AF1420" s="48"/>
      <c r="AG1420" s="238"/>
      <c r="AH1420" s="48"/>
      <c r="AI1420" s="48"/>
      <c r="AJ1420" s="48"/>
      <c r="AK1420" s="46"/>
      <c r="AL1420" s="86"/>
      <c r="AM1420" s="41"/>
      <c r="AO1420" s="41"/>
      <c r="AP1420" s="41"/>
      <c r="AQ1420"/>
      <c r="AR1420" s="41"/>
      <c r="AW1420" s="22"/>
      <c r="AX1420" s="22"/>
      <c r="AY1420" s="22"/>
      <c r="AZ1420" s="22"/>
      <c r="BA1420" s="22"/>
      <c r="BB1420" s="22"/>
      <c r="BC1420" s="89"/>
      <c r="BD1420" s="89"/>
      <c r="BQ1420" s="89"/>
      <c r="BR1420" s="89"/>
      <c r="BS1420" s="89"/>
      <c r="CM1420" s="89">
        <f>CH1420/$P$1420</f>
        <v>0</v>
      </c>
      <c r="CN1420" s="89">
        <f>CI1420/$P$1420</f>
        <v>0</v>
      </c>
    </row>
    <row r="1421" spans="4:92" ht="14.4" x14ac:dyDescent="0.3">
      <c r="D1421" s="22"/>
      <c r="E1421" s="32">
        <v>41409.625</v>
      </c>
      <c r="F1421" s="21">
        <f t="shared" si="1570"/>
        <v>1511.0006944444467</v>
      </c>
      <c r="G1421" s="21">
        <f t="shared" ref="G1421:G1436" si="1571">E1421-E$1421</f>
        <v>0</v>
      </c>
      <c r="H1421" s="21"/>
      <c r="I1421" s="50">
        <v>1037</v>
      </c>
      <c r="J1421" s="21">
        <v>1864</v>
      </c>
      <c r="K1421" s="21">
        <v>63.3</v>
      </c>
      <c r="L1421" s="21">
        <v>22</v>
      </c>
      <c r="M1421" s="124">
        <v>6.15</v>
      </c>
      <c r="N1421" s="40"/>
      <c r="R1421" s="22"/>
      <c r="S1421" s="22"/>
      <c r="T1421" s="22"/>
      <c r="U1421" s="52">
        <f t="shared" ref="U1421:U1446" si="1572">($A$5*I1421/1000/$A$3*K1421)/$P$1373</f>
        <v>1.2158505596773011E-4</v>
      </c>
      <c r="V1421" s="52">
        <f t="shared" ref="V1421:V1446" si="1573">($T$1373*I1421/1000/$A$3*K1421)/$P$1373</f>
        <v>1.7025070992298268E-2</v>
      </c>
      <c r="W1421" s="52">
        <f t="shared" ref="W1421:W1446" si="1574">($A$36*$R$1373*K1421*I1421/1000000)/$P$1373</f>
        <v>3.8077378288569396E-5</v>
      </c>
      <c r="X1421" s="247">
        <f>W1421+V1421+SUM($U$1420:U1421)</f>
        <v>1.7184733426554567E-2</v>
      </c>
      <c r="Y1421" s="258">
        <v>0</v>
      </c>
      <c r="Z1421" s="42"/>
      <c r="AA1421" s="42"/>
      <c r="AB1421" s="41">
        <f t="shared" ref="AB1421:AB1446" si="1575">($A$5*I1421/1000/$A$3*J1421)/$P$1373</f>
        <v>3.5803245548791298E-3</v>
      </c>
      <c r="AC1421" s="48">
        <f t="shared" ref="AC1421:AC1446" si="1576">($T$1373*I1421/1000/$A$3*J1421)/$P$1373</f>
        <v>0.5013385834066979</v>
      </c>
      <c r="AD1421" s="48">
        <f t="shared" ref="AD1421:AD1446" si="1577">($A$4*$R$1373/1000*J1421/1000000*I1421/1000*1000000)/$P$1373</f>
        <v>3.3256642467827086E-2</v>
      </c>
      <c r="AE1421" s="48">
        <f t="shared" ref="AE1421:AE1446" si="1578">($A$4*((I1421/1000)*J1421/10^6)*(1+($A$18/(10^-M1421))+(($A$18*$A$19)/(10^-M1421)^2))*1000000)*$R$1373/1000/$P$1373</f>
        <v>4.7324321069185923E-2</v>
      </c>
      <c r="AF1421" s="48">
        <f t="shared" ref="AF1421:AF1446" si="1579">AE1421/(1+($A$18/(10^-M1421))+(($A$18*$A$19)/(10^-M1421)^2))*1</f>
        <v>3.3256642467827086E-2</v>
      </c>
      <c r="AG1421" s="238">
        <f t="shared" ref="AG1421:AG1446" si="1580">AE1421/(1+($A$18/(10^-M1421))+(($A$18*$A$19)/(10^-M1421)^2))*($A$18/(10^-M1421))</f>
        <v>1.4067142810983998E-2</v>
      </c>
      <c r="AH1421" s="48">
        <f t="shared" ref="AH1421:AH1446" si="1581">AE1421/(1+($A$18/(10^-M1421))+(($A$18*$A$19)/(10^-M1421)^2))*(($A$18*$A$19)/(10^-M1421)^2)</f>
        <v>5.3579037483849299E-7</v>
      </c>
      <c r="AI1421" s="48">
        <f>AE1421+AC1421+SUM($AB$1420:AB1421)</f>
        <v>0.55224322903076295</v>
      </c>
      <c r="AJ1421" s="130">
        <v>0</v>
      </c>
      <c r="AK1421" s="46"/>
      <c r="AL1421" s="86"/>
      <c r="AM1421" s="92">
        <v>-10.845664376382905</v>
      </c>
      <c r="AO1421" s="41"/>
      <c r="AP1421" s="41"/>
      <c r="AQ1421"/>
      <c r="AR1421" s="92">
        <v>-65.532474142550512</v>
      </c>
      <c r="AW1421" s="22"/>
      <c r="AX1421" s="22"/>
      <c r="AY1421" s="86">
        <f t="shared" ref="AY1421:AY1438" si="1582">(1/(1/((AM1421/1000+1)*0.0112372)+1))*AI1421</f>
        <v>6.0708831848542179E-3</v>
      </c>
      <c r="AZ1421" s="86">
        <f t="shared" ref="AZ1421:AZ1438" si="1583">(1-(1/(1/((AM1421/1000+1)*0.0112372)+1)))*AI1421</f>
        <v>0.54617234584590879</v>
      </c>
      <c r="BA1421" s="22"/>
      <c r="BB1421" s="22"/>
      <c r="BC1421" s="89"/>
      <c r="BD1421" s="89"/>
      <c r="BP1421" s="86">
        <f t="shared" ref="BP1421:BP1438" si="1584">(1/(1/((AR1421/1000+1)*0.0112372)+1))*X1421</f>
        <v>1.7857820888694849E-4</v>
      </c>
      <c r="BQ1421" s="86">
        <f t="shared" ref="BQ1421:BQ1438" si="1585">(1-(1/(1/((AR1421/1000+1)*0.0112372)+1)))*X1421</f>
        <v>1.7006155217667619E-2</v>
      </c>
      <c r="CH1421" s="1">
        <v>0</v>
      </c>
      <c r="CI1421" s="1">
        <v>0</v>
      </c>
      <c r="CJ1421" s="1">
        <v>0</v>
      </c>
      <c r="CK1421" s="1">
        <v>0</v>
      </c>
      <c r="CM1421" s="89">
        <f t="shared" ref="CM1421:CM1446" si="1586">CH1421/$P$1420</f>
        <v>0</v>
      </c>
      <c r="CN1421" s="89">
        <f t="shared" ref="CN1421:CN1446" si="1587">CI1421/$P$1420</f>
        <v>0</v>
      </c>
    </row>
    <row r="1422" spans="4:92" ht="14.4" x14ac:dyDescent="0.3">
      <c r="D1422" s="22"/>
      <c r="E1422" s="32">
        <v>41415.579861111109</v>
      </c>
      <c r="F1422" s="21">
        <f t="shared" si="1570"/>
        <v>1516.9555555555562</v>
      </c>
      <c r="G1422" s="21">
        <f t="shared" si="1571"/>
        <v>5.9548611111094942</v>
      </c>
      <c r="H1422" s="21"/>
      <c r="I1422" s="50">
        <v>1037</v>
      </c>
      <c r="J1422" s="21">
        <v>2985</v>
      </c>
      <c r="K1422" s="21">
        <v>526.79999999999995</v>
      </c>
      <c r="L1422" s="21">
        <v>22</v>
      </c>
      <c r="M1422" s="124">
        <v>6.15</v>
      </c>
      <c r="N1422" s="40"/>
      <c r="O1422" s="40"/>
      <c r="P1422" s="40"/>
      <c r="R1422" s="22"/>
      <c r="S1422" s="22"/>
      <c r="T1422" s="22"/>
      <c r="U1422" s="52">
        <f t="shared" si="1572"/>
        <v>1.0118642572480286E-3</v>
      </c>
      <c r="V1422" s="52">
        <f t="shared" si="1573"/>
        <v>0.14168732067524056</v>
      </c>
      <c r="W1422" s="52">
        <f t="shared" si="1574"/>
        <v>3.1689040888496615E-4</v>
      </c>
      <c r="X1422" s="247">
        <f>W1422+V1422+SUM($U$1420:U1422)</f>
        <v>0.1431376603973413</v>
      </c>
      <c r="Y1422" s="236">
        <f>W1422+V1422+SUM($U$1422:U1422)-$X$1421</f>
        <v>0.12583134191481898</v>
      </c>
      <c r="Z1422" s="42"/>
      <c r="AA1422" s="42"/>
      <c r="AB1422" s="41">
        <f t="shared" si="1575"/>
        <v>5.7335133027436713E-3</v>
      </c>
      <c r="AC1422" s="48">
        <f t="shared" si="1576"/>
        <v>0.80284102546619796</v>
      </c>
      <c r="AD1422" s="48">
        <f t="shared" si="1577"/>
        <v>5.3257015969132966E-2</v>
      </c>
      <c r="AE1422" s="48">
        <f t="shared" si="1578"/>
        <v>7.57849240297854E-2</v>
      </c>
      <c r="AF1422" s="48">
        <f t="shared" si="1579"/>
        <v>5.3257015969132966E-2</v>
      </c>
      <c r="AG1422" s="238">
        <f t="shared" si="1580"/>
        <v>2.2527050048705598E-2</v>
      </c>
      <c r="AH1422" s="48">
        <f t="shared" si="1581"/>
        <v>8.5801194683095574E-7</v>
      </c>
      <c r="AI1422" s="48">
        <f>AE1422+AC1422+SUM($AB$1420:AB1422)</f>
        <v>0.88793978735360624</v>
      </c>
      <c r="AJ1422" s="48">
        <f>AE1422+AC1422+SUM($AB$1421:AB1422)-$AI$1421</f>
        <v>0.33569655832284329</v>
      </c>
      <c r="AK1422" s="46"/>
      <c r="AL1422" s="86"/>
      <c r="AM1422" s="25">
        <v>73.527999999999992</v>
      </c>
      <c r="AN1422" s="25">
        <v>3.5355339059325371E-2</v>
      </c>
      <c r="AQ1422">
        <v>360</v>
      </c>
      <c r="AR1422" s="25">
        <v>221.72749999999999</v>
      </c>
      <c r="AS1422" s="25">
        <v>0.15202795795511012</v>
      </c>
      <c r="AV1422" s="89">
        <f t="shared" ref="AV1422:AV1438" si="1588">AJ1422-BA1422-BB1422</f>
        <v>0</v>
      </c>
      <c r="AW1422" s="86">
        <f t="shared" ref="AW1422:AW1438" si="1589">(1/(1/((AM1422/1000+1)*0.0112372)+1))*AE1422</f>
        <v>9.0333027543310291E-4</v>
      </c>
      <c r="AX1422" s="86">
        <f t="shared" ref="AX1422:AX1438" si="1590">(1-(1/(1/((AM1422/1000+1)*0.0112372)+1)))*AE1422</f>
        <v>7.4881593754352299E-2</v>
      </c>
      <c r="AY1422" s="86">
        <f t="shared" si="1582"/>
        <v>1.0583937411653236E-2</v>
      </c>
      <c r="AZ1422" s="86">
        <f t="shared" si="1583"/>
        <v>0.87735584994195304</v>
      </c>
      <c r="BA1422" s="131">
        <f>AY1422-$AY$1421</f>
        <v>4.5130542267990178E-3</v>
      </c>
      <c r="BB1422" s="131">
        <f>AZ1422-$AZ$1421</f>
        <v>0.33118350409604425</v>
      </c>
      <c r="BC1422" s="89">
        <f t="shared" ref="BC1422:BD1424" si="1591">BA1422-BA1421</f>
        <v>4.5130542267990178E-3</v>
      </c>
      <c r="BD1422" s="89">
        <f t="shared" si="1591"/>
        <v>0.33118350409604425</v>
      </c>
      <c r="BE1422" s="41">
        <f>1000*(((BC1422)/((BD1422))/0.0112372-1))</f>
        <v>212.67310122068284</v>
      </c>
      <c r="BF1422" s="89">
        <f>(BE1422-$B$10)/($AM$1417-$B$10)</f>
        <v>0.71511975786890969</v>
      </c>
      <c r="BG1422" s="89">
        <f>1-BF1422</f>
        <v>0.28488024213109031</v>
      </c>
      <c r="BH1422" s="89">
        <f t="shared" ref="BH1422:BI1424" si="1592">BF1422*($AJ1422-$AJ1421)</f>
        <v>0.24006324150525801</v>
      </c>
      <c r="BI1422" s="89">
        <f t="shared" si="1592"/>
        <v>9.5633316817585273E-2</v>
      </c>
      <c r="BJ1422" s="41">
        <f>1000*((BA1422/BB1422)/0.0112372-1)</f>
        <v>212.67310122068284</v>
      </c>
      <c r="BK1422" s="89">
        <f>(BJ1422-$B$10)/($AM$1417-$B$10)</f>
        <v>0.71511975786890969</v>
      </c>
      <c r="BL1422" s="89">
        <f>1-BK1422</f>
        <v>0.28488024213109031</v>
      </c>
      <c r="BM1422" s="89">
        <f t="shared" ref="BM1422:BM1438" si="1593">Y1422-BR1422-BS1422</f>
        <v>-1.2158505596776559E-4</v>
      </c>
      <c r="BN1422" s="86">
        <f t="shared" ref="BN1422:BN1438" si="1594">(1/(1/((AR1422/1000+1)*0.0112372)+1))*W1422</f>
        <v>4.2916052866587143E-6</v>
      </c>
      <c r="BO1422" s="86">
        <f t="shared" ref="BO1422:BO1438" si="1595">(1-(1/(1/((AR1422/1000+1)*0.0112372)+1)))*W1422</f>
        <v>3.1259880359830745E-4</v>
      </c>
      <c r="BP1422" s="86">
        <f t="shared" si="1584"/>
        <v>1.9384945800116724E-3</v>
      </c>
      <c r="BQ1422" s="86">
        <f t="shared" si="1585"/>
        <v>0.14119916581732964</v>
      </c>
      <c r="BR1422" s="131">
        <f>BP1422-$BP$1421</f>
        <v>1.7599163711247239E-3</v>
      </c>
      <c r="BS1422" s="131">
        <f>BQ1422-$BQ$1421</f>
        <v>0.12419301059966202</v>
      </c>
      <c r="BT1422" s="89">
        <f>BR1422-BR1421</f>
        <v>1.7599163711247239E-3</v>
      </c>
      <c r="BU1422" s="89">
        <f>BS1422-BS1421</f>
        <v>0.12419301059966202</v>
      </c>
      <c r="BV1422" s="41">
        <f t="shared" ref="BV1422:BV1434" si="1596">1000*((BT1422/BU1422)/0.0112372-1)</f>
        <v>261.06294798135934</v>
      </c>
      <c r="BW1422" s="89" t="e">
        <f t="shared" ref="BW1422:BW1438" si="1597">(BV1422-$P$1301)/($AR$1417-$P$1301)</f>
        <v>#REF!</v>
      </c>
      <c r="BX1422" s="42" t="e">
        <f t="shared" ref="BX1422:BX1436" si="1598">1-BW1422</f>
        <v>#REF!</v>
      </c>
      <c r="BY1422" s="89" t="e">
        <f t="shared" ref="BY1422:BZ1436" si="1599">BW1422*($X1422-$X1421)</f>
        <v>#REF!</v>
      </c>
      <c r="BZ1422" s="89" t="e">
        <f t="shared" si="1599"/>
        <v>#REF!</v>
      </c>
      <c r="CA1422" s="41">
        <f t="shared" ref="CA1422:CA1436" si="1600">1000*((BR1422/BS1422/0.0112372-1))</f>
        <v>261.06294798135934</v>
      </c>
      <c r="CB1422" s="89" t="e">
        <f t="shared" ref="CB1422:CB1441" si="1601">(CA1422-$P$1301)/($AR$1417-$P$1301)</f>
        <v>#REF!</v>
      </c>
      <c r="CC1422" s="89" t="e">
        <f>1-CB1422</f>
        <v>#REF!</v>
      </c>
      <c r="CD1422" s="41" t="e">
        <f>CK1422+CJ1422</f>
        <v>#REF!</v>
      </c>
      <c r="CE1422" s="41" t="e">
        <f>CH1422+CI1422</f>
        <v>#REF!</v>
      </c>
      <c r="CF1422" s="42" t="e">
        <f>CK1422*13.49+CJ1422</f>
        <v>#REF!</v>
      </c>
      <c r="CG1422" s="42" t="e">
        <f>CH1422*13.49+CI1422</f>
        <v>#REF!</v>
      </c>
      <c r="CH1422" s="42" t="e">
        <f t="shared" ref="CH1422:CH1437" si="1602">CC1422*$Y1422</f>
        <v>#REF!</v>
      </c>
      <c r="CI1422" s="89">
        <f>BL1422*$AJ1422</f>
        <v>9.5633316817585273E-2</v>
      </c>
      <c r="CJ1422" s="89">
        <f>BK1422*$AJ1422</f>
        <v>0.24006324150525801</v>
      </c>
      <c r="CK1422" s="42" t="e">
        <f t="shared" ref="CK1422:CK1437" si="1603">CB1422*$Y1422</f>
        <v>#REF!</v>
      </c>
      <c r="CM1422" s="89" t="e">
        <f t="shared" si="1586"/>
        <v>#REF!</v>
      </c>
      <c r="CN1422" s="89">
        <f t="shared" si="1587"/>
        <v>7.6156371737230773E-3</v>
      </c>
    </row>
    <row r="1423" spans="4:92" ht="14.4" x14ac:dyDescent="0.3">
      <c r="D1423" s="22"/>
      <c r="E1423" s="32">
        <v>41423.476388888892</v>
      </c>
      <c r="F1423" s="21">
        <f t="shared" si="1570"/>
        <v>1524.8520833333387</v>
      </c>
      <c r="G1423" s="21">
        <f t="shared" si="1571"/>
        <v>13.851388888891961</v>
      </c>
      <c r="H1423" s="21"/>
      <c r="I1423" s="50">
        <v>1037</v>
      </c>
      <c r="J1423" s="21">
        <v>3393</v>
      </c>
      <c r="K1423" s="21">
        <v>1057</v>
      </c>
      <c r="L1423" s="21">
        <v>9</v>
      </c>
      <c r="M1423" s="124">
        <v>6.15</v>
      </c>
      <c r="N1423" s="40"/>
      <c r="O1423" s="40"/>
      <c r="P1423" s="40"/>
      <c r="R1423" s="22"/>
      <c r="S1423" s="22"/>
      <c r="T1423" s="22"/>
      <c r="U1423" s="52">
        <f t="shared" si="1572"/>
        <v>2.0302591494137552E-3</v>
      </c>
      <c r="V1423" s="52">
        <f t="shared" si="1573"/>
        <v>0.2842891001399569</v>
      </c>
      <c r="W1423" s="52">
        <f t="shared" si="1574"/>
        <v>6.358260481993341E-4</v>
      </c>
      <c r="X1423" s="247">
        <f>W1423+V1423+SUM($U$1420:U1423)</f>
        <v>0.28808863465078577</v>
      </c>
      <c r="Y1423" s="236">
        <f>W1423+V1423+SUM($U$1422:U1423)-$X$1421</f>
        <v>0.27078231616826343</v>
      </c>
      <c r="Z1423" s="42"/>
      <c r="AA1423" s="42"/>
      <c r="AB1423" s="41">
        <f t="shared" si="1575"/>
        <v>6.5171894928674288E-3</v>
      </c>
      <c r="AC1423" s="48">
        <f t="shared" si="1576"/>
        <v>0.9125760802032864</v>
      </c>
      <c r="AD1423" s="48">
        <f t="shared" si="1577"/>
        <v>6.0536366895567226E-2</v>
      </c>
      <c r="AE1423" s="48">
        <f t="shared" si="1578"/>
        <v>8.6143466409735955E-2</v>
      </c>
      <c r="AF1423" s="48">
        <f t="shared" si="1579"/>
        <v>6.0536366895567212E-2</v>
      </c>
      <c r="AG1423" s="238">
        <f t="shared" si="1580"/>
        <v>2.5606124226217112E-2</v>
      </c>
      <c r="AH1423" s="48">
        <f t="shared" si="1581"/>
        <v>9.7528795162393042E-7</v>
      </c>
      <c r="AI1423" s="48">
        <f>AE1423+AC1423+SUM($AB$1420:AB1423)</f>
        <v>1.0145505739635126</v>
      </c>
      <c r="AJ1423" s="48">
        <f>AE1423+AC1423+SUM($AB$1421:AB1423)-$AI$1421</f>
        <v>0.46230734493274961</v>
      </c>
      <c r="AK1423" s="46"/>
      <c r="AL1423" s="86"/>
      <c r="AM1423" s="25">
        <v>117.8305</v>
      </c>
      <c r="AN1423" s="25">
        <v>0.20152543263816364</v>
      </c>
      <c r="AQ1423">
        <v>673</v>
      </c>
      <c r="AR1423" s="25">
        <v>285.27999999999997</v>
      </c>
      <c r="AS1423" s="25">
        <v>8.768124086710842E-2</v>
      </c>
      <c r="AV1423" s="89">
        <f t="shared" si="1588"/>
        <v>0</v>
      </c>
      <c r="AW1423" s="86">
        <f t="shared" si="1589"/>
        <v>1.0686490186060534E-3</v>
      </c>
      <c r="AX1423" s="86">
        <f t="shared" si="1590"/>
        <v>8.5074817391129903E-2</v>
      </c>
      <c r="AY1423" s="86">
        <f t="shared" si="1582"/>
        <v>1.2585962933455619E-2</v>
      </c>
      <c r="AZ1423" s="86">
        <f t="shared" si="1583"/>
        <v>1.0019646110300569</v>
      </c>
      <c r="BA1423" s="86">
        <f t="shared" ref="BA1423:BA1436" si="1604">AY1423-$AY$1421</f>
        <v>6.5150797486014014E-3</v>
      </c>
      <c r="BB1423" s="86">
        <f t="shared" ref="BB1423:BB1436" si="1605">AZ1423-$AZ$1421</f>
        <v>0.45579226518414806</v>
      </c>
      <c r="BC1423" s="89">
        <f t="shared" si="1591"/>
        <v>2.0020255218023836E-3</v>
      </c>
      <c r="BD1423" s="89">
        <f t="shared" si="1591"/>
        <v>0.12460876108810381</v>
      </c>
      <c r="BE1423" s="41">
        <f>1000*(((BC1423)/((BD1423))/0.0112372-1))</f>
        <v>429.75926971605173</v>
      </c>
      <c r="BF1423" s="89">
        <f>(BE1423-$B$10)/($AM$1417-$B$10)</f>
        <v>0.43843802119649128</v>
      </c>
      <c r="BG1423" s="89">
        <f>1-BF1423</f>
        <v>0.56156197880350867</v>
      </c>
      <c r="BH1423" s="89">
        <f t="shared" si="1592"/>
        <v>5.551098274337854E-2</v>
      </c>
      <c r="BI1423" s="89">
        <f t="shared" si="1592"/>
        <v>7.1099803866527769E-2</v>
      </c>
      <c r="BJ1423" s="41">
        <f>1000*((BA1423/BB1423)/0.0112372-1)</f>
        <v>272.02215247025197</v>
      </c>
      <c r="BK1423" s="89">
        <f>(BJ1423-$B$10)/($AM$1417-$B$10)</f>
        <v>0.63947791166836998</v>
      </c>
      <c r="BL1423" s="89">
        <f>1-BK1423</f>
        <v>0.36052208833163002</v>
      </c>
      <c r="BM1423" s="89">
        <f t="shared" si="1593"/>
        <v>-1.2158505596776559E-4</v>
      </c>
      <c r="BN1423" s="86">
        <f t="shared" si="1594"/>
        <v>9.052458622765535E-6</v>
      </c>
      <c r="BO1423" s="86">
        <f t="shared" si="1595"/>
        <v>6.2677358957656851E-4</v>
      </c>
      <c r="BP1423" s="86">
        <f t="shared" si="1584"/>
        <v>4.1016099485871723E-3</v>
      </c>
      <c r="BQ1423" s="86">
        <f t="shared" si="1585"/>
        <v>0.28398702470219861</v>
      </c>
      <c r="BR1423" s="86">
        <f t="shared" ref="BR1423:BR1436" si="1606">BP1423-$BP$1421</f>
        <v>3.9230317397002243E-3</v>
      </c>
      <c r="BS1423" s="86">
        <f t="shared" ref="BS1423:BS1436" si="1607">BQ1423-$BQ$1421</f>
        <v>0.26698086948453098</v>
      </c>
      <c r="BT1423" s="89">
        <f>BR1423-BR1422</f>
        <v>2.1631153685755002E-3</v>
      </c>
      <c r="BU1423" s="89">
        <f>BS1423-BS1422</f>
        <v>0.14278785888486895</v>
      </c>
      <c r="BV1423" s="41">
        <f t="shared" si="1596"/>
        <v>348.1253991514879</v>
      </c>
      <c r="BW1423" s="89" t="e">
        <f t="shared" si="1597"/>
        <v>#REF!</v>
      </c>
      <c r="BX1423" s="42" t="e">
        <f t="shared" si="1598"/>
        <v>#REF!</v>
      </c>
      <c r="BY1423" s="89" t="e">
        <f t="shared" si="1599"/>
        <v>#REF!</v>
      </c>
      <c r="BZ1423" s="89" t="e">
        <f t="shared" si="1599"/>
        <v>#REF!</v>
      </c>
      <c r="CA1423" s="41">
        <f t="shared" si="1600"/>
        <v>307.62606321824103</v>
      </c>
      <c r="CB1423" s="89" t="e">
        <f t="shared" si="1601"/>
        <v>#REF!</v>
      </c>
      <c r="CC1423" s="89" t="e">
        <f>1-CB1423</f>
        <v>#REF!</v>
      </c>
      <c r="CD1423" s="41" t="e">
        <f>CK1423+CJ1423</f>
        <v>#REF!</v>
      </c>
      <c r="CE1423" s="41" t="e">
        <f>CH1423+CI1423</f>
        <v>#REF!</v>
      </c>
      <c r="CF1423" s="42" t="e">
        <f>CK1423*13.49+CJ1423</f>
        <v>#REF!</v>
      </c>
      <c r="CG1423" s="42" t="e">
        <f>CH1423*13.49+CI1423</f>
        <v>#REF!</v>
      </c>
      <c r="CH1423" s="42" t="e">
        <f t="shared" si="1602"/>
        <v>#REF!</v>
      </c>
      <c r="CI1423" s="89">
        <f>BL1423*$AJ1423</f>
        <v>0.16667200944620611</v>
      </c>
      <c r="CJ1423" s="89">
        <f>BK1423*$AJ1423</f>
        <v>0.29563533548654353</v>
      </c>
      <c r="CK1423" s="42" t="e">
        <f t="shared" si="1603"/>
        <v>#REF!</v>
      </c>
      <c r="CM1423" s="89" t="e">
        <f t="shared" si="1586"/>
        <v>#REF!</v>
      </c>
      <c r="CN1423" s="89">
        <f t="shared" si="1587"/>
        <v>1.3272712828509226E-2</v>
      </c>
    </row>
    <row r="1424" spans="4:92" ht="14.4" x14ac:dyDescent="0.3">
      <c r="D1424" s="22"/>
      <c r="E1424" s="32">
        <v>41431.584722222222</v>
      </c>
      <c r="F1424" s="21">
        <f t="shared" si="1570"/>
        <v>1532.9604166666686</v>
      </c>
      <c r="G1424" s="21">
        <f t="shared" si="1571"/>
        <v>21.959722222221899</v>
      </c>
      <c r="H1424" s="112">
        <v>10</v>
      </c>
      <c r="I1424" s="21">
        <v>1088</v>
      </c>
      <c r="J1424" s="21">
        <v>3688.95667</v>
      </c>
      <c r="K1424" s="21">
        <v>1520.09257</v>
      </c>
      <c r="L1424" s="21">
        <v>21</v>
      </c>
      <c r="M1424" s="124">
        <v>6.15</v>
      </c>
      <c r="N1424" s="40"/>
      <c r="O1424" s="40"/>
      <c r="P1424" s="40"/>
      <c r="R1424" s="22"/>
      <c r="S1424" s="22"/>
      <c r="T1424" s="22"/>
      <c r="U1424" s="52">
        <f t="shared" si="1572"/>
        <v>3.0633503153790595E-3</v>
      </c>
      <c r="V1424" s="52">
        <f t="shared" si="1573"/>
        <v>0.42894874027487323</v>
      </c>
      <c r="W1424" s="52">
        <f t="shared" si="1574"/>
        <v>9.5936419044833461E-4</v>
      </c>
      <c r="X1424" s="247">
        <f>W1424+V1424+SUM($U$1420:U1424)</f>
        <v>0.43613516324333013</v>
      </c>
      <c r="Y1424" s="236">
        <f>W1424+V1424+SUM($U$1422:U1424)-$X$1421</f>
        <v>0.41882884476080784</v>
      </c>
      <c r="Z1424" s="42"/>
      <c r="AA1424" s="42"/>
      <c r="AB1424" s="41">
        <f t="shared" si="1575"/>
        <v>7.434130526974541E-3</v>
      </c>
      <c r="AC1424" s="48">
        <f t="shared" si="1576"/>
        <v>1.0409716801162254</v>
      </c>
      <c r="AD1424" s="48">
        <f t="shared" si="1577"/>
        <v>6.9053578022090195E-2</v>
      </c>
      <c r="AE1424" s="48">
        <f t="shared" si="1578"/>
        <v>9.8263488277714722E-2</v>
      </c>
      <c r="AF1424" s="48">
        <f t="shared" si="1579"/>
        <v>6.9053578022090181E-2</v>
      </c>
      <c r="AG1424" s="238">
        <f t="shared" si="1580"/>
        <v>2.9208797748777576E-2</v>
      </c>
      <c r="AH1424" s="48">
        <f t="shared" si="1581"/>
        <v>1.1125068469610967E-6</v>
      </c>
      <c r="AI1424" s="48">
        <f>AE1424+AC1424+SUM($AB$1420:AB1424)</f>
        <v>1.1625003262714049</v>
      </c>
      <c r="AJ1424" s="48">
        <f>AE1424+AC1424+SUM($AB$1421:AB1424)-$AI$1421</f>
        <v>0.61025709724064192</v>
      </c>
      <c r="AK1424" s="46"/>
      <c r="AL1424" s="86"/>
      <c r="AM1424" s="92">
        <f>AM1423</f>
        <v>117.8305</v>
      </c>
      <c r="AO1424" s="1"/>
      <c r="AP1424" s="1"/>
      <c r="AQ1424">
        <v>1256</v>
      </c>
      <c r="AR1424" s="25">
        <v>311.04449999999997</v>
      </c>
      <c r="AS1424" s="25">
        <v>6.7500000000023874E-2</v>
      </c>
      <c r="AV1424" s="89">
        <f t="shared" si="1588"/>
        <v>0</v>
      </c>
      <c r="AW1424" s="86">
        <f t="shared" si="1589"/>
        <v>1.2190034217257725E-3</v>
      </c>
      <c r="AX1424" s="86">
        <f t="shared" si="1590"/>
        <v>9.7044484855988947E-2</v>
      </c>
      <c r="AY1424" s="86">
        <f t="shared" si="1582"/>
        <v>1.4421347138391312E-2</v>
      </c>
      <c r="AZ1424" s="86">
        <f t="shared" si="1583"/>
        <v>1.1480789791330135</v>
      </c>
      <c r="BA1424" s="86">
        <f t="shared" si="1604"/>
        <v>8.3504639535370937E-3</v>
      </c>
      <c r="BB1424" s="86">
        <f t="shared" si="1605"/>
        <v>0.6019066332871047</v>
      </c>
      <c r="BC1424" s="89">
        <f t="shared" si="1591"/>
        <v>1.8353842049356923E-3</v>
      </c>
      <c r="BD1424" s="89">
        <f t="shared" si="1591"/>
        <v>0.14611436810295664</v>
      </c>
      <c r="BE1424" s="41">
        <f>1000*(((BC1424)/((BD1424))/0.0112372-1))</f>
        <v>117.8304999999995</v>
      </c>
      <c r="BF1424" s="89">
        <f>(BE1424-$B$10)/($AM$1417-$B$10)</f>
        <v>0.83599901884692129</v>
      </c>
      <c r="BG1424" s="89">
        <f>1-BF1424</f>
        <v>0.16400098115307871</v>
      </c>
      <c r="BH1424" s="89">
        <f t="shared" si="1592"/>
        <v>0.12368584776804301</v>
      </c>
      <c r="BI1424" s="89">
        <f t="shared" si="1592"/>
        <v>2.426390453984931E-2</v>
      </c>
      <c r="BJ1424" s="41">
        <f>1000*((BA1424/BB1424)/0.0112372-1)</f>
        <v>234.59173615401374</v>
      </c>
      <c r="BK1424" s="89">
        <f>(BJ1424-$B$10)/($AM$1417-$B$10)</f>
        <v>0.68718391091525133</v>
      </c>
      <c r="BL1424" s="89">
        <f>1-BK1424</f>
        <v>0.31281608908474867</v>
      </c>
      <c r="BM1424" s="89">
        <f t="shared" si="1593"/>
        <v>-1.2158505596771008E-4</v>
      </c>
      <c r="BN1424" s="86">
        <f t="shared" si="1594"/>
        <v>1.3928600758072749E-5</v>
      </c>
      <c r="BO1424" s="86">
        <f t="shared" si="1595"/>
        <v>9.454355896902619E-4</v>
      </c>
      <c r="BP1424" s="86">
        <f t="shared" si="1584"/>
        <v>6.3320609898253012E-3</v>
      </c>
      <c r="BQ1424" s="86">
        <f t="shared" si="1585"/>
        <v>0.42980310225350482</v>
      </c>
      <c r="BR1424" s="86">
        <f t="shared" si="1606"/>
        <v>6.1534827809383531E-3</v>
      </c>
      <c r="BS1424" s="86">
        <f t="shared" si="1607"/>
        <v>0.41279694703583719</v>
      </c>
      <c r="BT1424" s="89">
        <f t="shared" ref="BT1424:BU1436" si="1608">BR1424-BR1423</f>
        <v>2.2304510412381288E-3</v>
      </c>
      <c r="BU1424" s="89">
        <f t="shared" si="1608"/>
        <v>0.14581607755130621</v>
      </c>
      <c r="BV1424" s="41">
        <f t="shared" si="1596"/>
        <v>361.22266842155312</v>
      </c>
      <c r="BW1424" s="89" t="e">
        <f t="shared" si="1597"/>
        <v>#REF!</v>
      </c>
      <c r="BX1424" s="42" t="e">
        <f t="shared" si="1598"/>
        <v>#REF!</v>
      </c>
      <c r="BY1424" s="89" t="e">
        <f t="shared" si="1599"/>
        <v>#REF!</v>
      </c>
      <c r="BZ1424" s="89" t="e">
        <f t="shared" si="1599"/>
        <v>#REF!</v>
      </c>
      <c r="CA1424" s="41">
        <f t="shared" si="1600"/>
        <v>326.55848700899747</v>
      </c>
      <c r="CB1424" s="89" t="e">
        <f t="shared" si="1601"/>
        <v>#REF!</v>
      </c>
      <c r="CC1424" s="89" t="e">
        <f t="shared" ref="CC1424:CC1436" si="1609">1-CB1424</f>
        <v>#REF!</v>
      </c>
      <c r="CD1424" s="41" t="e">
        <f>CK1424+CJ1424</f>
        <v>#REF!</v>
      </c>
      <c r="CE1424" s="41" t="e">
        <f>CH1424+CI1424</f>
        <v>#REF!</v>
      </c>
      <c r="CF1424" s="42" t="e">
        <f>CK1424*13.49+CJ1424</f>
        <v>#REF!</v>
      </c>
      <c r="CG1424" s="42" t="e">
        <f>CH1424*13.49+CI1424</f>
        <v>#REF!</v>
      </c>
      <c r="CH1424" s="42" t="e">
        <f t="shared" si="1602"/>
        <v>#REF!</v>
      </c>
      <c r="CI1424" s="89">
        <f>BL1424*$AJ1424</f>
        <v>0.19089823849502877</v>
      </c>
      <c r="CJ1424" s="89">
        <f>BK1424*$AJ1424</f>
        <v>0.41935885874561313</v>
      </c>
      <c r="CK1424" s="42" t="e">
        <f t="shared" si="1603"/>
        <v>#REF!</v>
      </c>
      <c r="CM1424" s="89" t="e">
        <f t="shared" si="1586"/>
        <v>#REF!</v>
      </c>
      <c r="CN1424" s="89">
        <f t="shared" si="1587"/>
        <v>1.5201937670467418E-2</v>
      </c>
    </row>
    <row r="1425" spans="4:92" ht="14.4" x14ac:dyDescent="0.3">
      <c r="D1425" s="22"/>
      <c r="E1425" s="125">
        <v>41444.625</v>
      </c>
      <c r="F1425" s="21">
        <f t="shared" si="1570"/>
        <v>1546.0006944444467</v>
      </c>
      <c r="G1425" s="21">
        <f t="shared" si="1571"/>
        <v>35</v>
      </c>
      <c r="I1425" s="21">
        <v>1081</v>
      </c>
      <c r="J1425" s="21">
        <v>4106.4968900000003</v>
      </c>
      <c r="K1425" s="21">
        <v>2484.4085500000001</v>
      </c>
      <c r="L1425" s="21">
        <v>72</v>
      </c>
      <c r="M1425" s="124">
        <v>6.15</v>
      </c>
      <c r="N1425" s="40"/>
      <c r="O1425" s="40"/>
      <c r="P1425" s="40"/>
      <c r="R1425" s="22"/>
      <c r="S1425" s="22"/>
      <c r="T1425" s="22"/>
      <c r="U1425" s="52">
        <f t="shared" si="1572"/>
        <v>4.9744657126894517E-3</v>
      </c>
      <c r="V1425" s="52">
        <f t="shared" si="1573"/>
        <v>0.69655461547650444</v>
      </c>
      <c r="W1425" s="52">
        <f t="shared" si="1574"/>
        <v>1.5578774152628326E-3</v>
      </c>
      <c r="X1425" s="247">
        <f>W1425+V1425+SUM($U$1420:U1425)</f>
        <v>0.70931401738246525</v>
      </c>
      <c r="Y1425" s="236">
        <f>W1425+V1425+SUM($U$1422:U1425)-$X$1421</f>
        <v>0.69200769889994296</v>
      </c>
      <c r="Z1425" s="42"/>
      <c r="AA1425" s="42"/>
      <c r="AB1425" s="41">
        <f t="shared" si="1575"/>
        <v>8.2223304128344211E-3</v>
      </c>
      <c r="AC1425" s="48">
        <f t="shared" si="1576"/>
        <v>1.1513401699448391</v>
      </c>
      <c r="AD1425" s="48">
        <f t="shared" si="1577"/>
        <v>7.6374948304430146E-2</v>
      </c>
      <c r="AE1425" s="48">
        <f t="shared" si="1578"/>
        <v>0.10868182435126879</v>
      </c>
      <c r="AF1425" s="48">
        <f t="shared" si="1579"/>
        <v>7.6374948304430146E-2</v>
      </c>
      <c r="AG1425" s="238">
        <f t="shared" si="1580"/>
        <v>3.2305645587022376E-2</v>
      </c>
      <c r="AH1425" s="48">
        <f t="shared" si="1581"/>
        <v>1.2304598162574178E-6</v>
      </c>
      <c r="AI1425" s="48">
        <f>AE1425+AC1425+SUM($AB$1420:AB1425)</f>
        <v>1.2915094825864071</v>
      </c>
      <c r="AJ1425" s="48">
        <f>AE1425+AC1425+SUM($AB$1421:AB1425)-$AI$1421</f>
        <v>0.73926625355564413</v>
      </c>
      <c r="AK1425" s="46"/>
      <c r="AL1425" s="86"/>
      <c r="AM1425" s="92">
        <f>AM1426</f>
        <v>291.62</v>
      </c>
      <c r="AO1425" s="1"/>
      <c r="AP1425" s="1"/>
      <c r="AQ1425">
        <v>1940</v>
      </c>
      <c r="AR1425" s="25">
        <v>342.86099999999999</v>
      </c>
      <c r="AS1425" s="25">
        <v>0.14699999999999136</v>
      </c>
      <c r="AV1425" s="89">
        <f t="shared" si="1588"/>
        <v>0</v>
      </c>
      <c r="AW1425" s="86">
        <f t="shared" si="1589"/>
        <v>1.5548613378353888E-3</v>
      </c>
      <c r="AX1425" s="86">
        <f t="shared" si="1590"/>
        <v>0.1071269630134334</v>
      </c>
      <c r="AY1425" s="86">
        <f t="shared" si="1582"/>
        <v>1.8477037663915036E-2</v>
      </c>
      <c r="AZ1425" s="86">
        <f t="shared" si="1583"/>
        <v>1.2730324449224921</v>
      </c>
      <c r="BA1425" s="86">
        <f t="shared" si="1604"/>
        <v>1.2406154479060818E-2</v>
      </c>
      <c r="BB1425" s="86">
        <f t="shared" si="1605"/>
        <v>0.72686009907658333</v>
      </c>
      <c r="BC1425" s="89"/>
      <c r="BD1425" s="89"/>
      <c r="BE1425" s="41"/>
      <c r="BF1425" s="89"/>
      <c r="BG1425" s="89"/>
      <c r="BH1425" s="89"/>
      <c r="BI1425" s="89"/>
      <c r="BJ1425" s="41"/>
      <c r="BK1425" s="89"/>
      <c r="BL1425" s="89"/>
      <c r="BM1425" s="89">
        <f t="shared" si="1593"/>
        <v>-1.2158505596771008E-4</v>
      </c>
      <c r="BN1425" s="86">
        <f t="shared" si="1594"/>
        <v>2.3158898775286411E-5</v>
      </c>
      <c r="BO1425" s="86">
        <f t="shared" si="1595"/>
        <v>1.5347185164875461E-3</v>
      </c>
      <c r="BP1425" s="86">
        <f t="shared" si="1584"/>
        <v>1.0544431395894418E-2</v>
      </c>
      <c r="BQ1425" s="86">
        <f t="shared" si="1585"/>
        <v>0.6987695859865708</v>
      </c>
      <c r="BR1425" s="86">
        <f t="shared" si="1606"/>
        <v>1.036585318700747E-2</v>
      </c>
      <c r="BS1425" s="86">
        <f t="shared" si="1607"/>
        <v>0.68176343076890322</v>
      </c>
      <c r="BT1425" s="89">
        <f t="shared" si="1608"/>
        <v>4.2123704060691167E-3</v>
      </c>
      <c r="BU1425" s="89">
        <f t="shared" si="1608"/>
        <v>0.26896648373306603</v>
      </c>
      <c r="BV1425" s="41">
        <f t="shared" si="1596"/>
        <v>393.70313547000933</v>
      </c>
      <c r="BW1425" s="89" t="e">
        <f t="shared" si="1597"/>
        <v>#REF!</v>
      </c>
      <c r="BX1425" s="42" t="e">
        <f t="shared" si="1598"/>
        <v>#REF!</v>
      </c>
      <c r="BY1425" s="89" t="e">
        <f t="shared" si="1599"/>
        <v>#REF!</v>
      </c>
      <c r="BZ1425" s="89" t="e">
        <f t="shared" si="1599"/>
        <v>#REF!</v>
      </c>
      <c r="CA1425" s="41">
        <f t="shared" si="1600"/>
        <v>353.04811549740612</v>
      </c>
      <c r="CB1425" s="89" t="e">
        <f t="shared" si="1601"/>
        <v>#REF!</v>
      </c>
      <c r="CC1425" s="89" t="e">
        <f t="shared" si="1609"/>
        <v>#REF!</v>
      </c>
      <c r="CD1425" s="41"/>
      <c r="CE1425" s="41"/>
      <c r="CF1425" s="42"/>
      <c r="CG1425" s="42"/>
      <c r="CH1425" s="42" t="e">
        <f t="shared" si="1602"/>
        <v>#REF!</v>
      </c>
      <c r="CI1425" s="89"/>
      <c r="CJ1425" s="89"/>
      <c r="CK1425" s="42" t="e">
        <f t="shared" si="1603"/>
        <v>#REF!</v>
      </c>
      <c r="CM1425" s="89" t="e">
        <f t="shared" si="1586"/>
        <v>#REF!</v>
      </c>
      <c r="CN1425" s="89">
        <f t="shared" si="1587"/>
        <v>0</v>
      </c>
    </row>
    <row r="1426" spans="4:92" ht="14.4" x14ac:dyDescent="0.3">
      <c r="D1426" s="22"/>
      <c r="E1426" s="32">
        <v>41457.633333333331</v>
      </c>
      <c r="F1426" s="21">
        <f t="shared" si="1570"/>
        <v>1559.0090277777781</v>
      </c>
      <c r="G1426" s="21">
        <f t="shared" si="1571"/>
        <v>48.008333333331393</v>
      </c>
      <c r="I1426" s="21">
        <v>1068</v>
      </c>
      <c r="J1426" s="21">
        <v>5011</v>
      </c>
      <c r="K1426" s="21">
        <v>3814</v>
      </c>
      <c r="L1426" s="21">
        <v>11</v>
      </c>
      <c r="M1426" s="124">
        <v>6.15</v>
      </c>
      <c r="N1426" s="40"/>
      <c r="O1426" s="40"/>
      <c r="P1426" s="40"/>
      <c r="R1426" s="22"/>
      <c r="S1426" s="22"/>
      <c r="T1426" s="22"/>
      <c r="U1426" s="52">
        <f t="shared" si="1572"/>
        <v>7.5448337407893005E-3</v>
      </c>
      <c r="V1426" s="52">
        <f t="shared" si="1573"/>
        <v>1.0564730101051023</v>
      </c>
      <c r="W1426" s="52">
        <f t="shared" si="1574"/>
        <v>2.3628519655297551E-3</v>
      </c>
      <c r="X1426" s="247">
        <f>W1426+V1426+SUM($U$1420:U1426)</f>
        <v>1.0775822203021193</v>
      </c>
      <c r="Y1426" s="236">
        <f>W1426+V1426+SUM($U$1422:U1426)-$X$1421</f>
        <v>1.0602759018195971</v>
      </c>
      <c r="Z1426" s="42"/>
      <c r="AA1426" s="42"/>
      <c r="AB1426" s="41">
        <f t="shared" si="1575"/>
        <v>9.9127325314879878E-3</v>
      </c>
      <c r="AC1426" s="48">
        <f t="shared" si="1576"/>
        <v>1.3880404440578573</v>
      </c>
      <c r="AD1426" s="48">
        <f t="shared" si="1577"/>
        <v>9.2076625072897572E-2</v>
      </c>
      <c r="AE1426" s="48">
        <f t="shared" si="1578"/>
        <v>0.13102536650031124</v>
      </c>
      <c r="AF1426" s="48">
        <f t="shared" si="1579"/>
        <v>9.2076625072897558E-2</v>
      </c>
      <c r="AG1426" s="238">
        <f t="shared" si="1580"/>
        <v>3.8947258001373004E-2</v>
      </c>
      <c r="AH1426" s="48">
        <f t="shared" si="1581"/>
        <v>1.4834260406593151E-6</v>
      </c>
      <c r="AI1426" s="48">
        <f>AE1426+AC1426+SUM($AB$1420:AB1426)</f>
        <v>1.5604660313799557</v>
      </c>
      <c r="AJ1426" s="48">
        <f>AE1426+AC1426+SUM($AB$1421:AB1426)-$AI$1421</f>
        <v>1.0082228023491928</v>
      </c>
      <c r="AK1426" s="46"/>
      <c r="AL1426" s="86"/>
      <c r="AM1426" s="25">
        <v>291.62</v>
      </c>
      <c r="AN1426" s="25">
        <v>0.10399999999998499</v>
      </c>
      <c r="AQ1426">
        <v>2095</v>
      </c>
      <c r="AR1426" s="25">
        <v>390.00099999999998</v>
      </c>
      <c r="AS1426" s="25">
        <v>1.3999999999981583E-2</v>
      </c>
      <c r="AV1426" s="89">
        <f t="shared" si="1588"/>
        <v>0</v>
      </c>
      <c r="AW1426" s="86">
        <f t="shared" si="1589"/>
        <v>1.8745202140570041E-3</v>
      </c>
      <c r="AX1426" s="86">
        <f t="shared" si="1590"/>
        <v>0.12915084628625423</v>
      </c>
      <c r="AY1426" s="86">
        <f t="shared" si="1582"/>
        <v>2.2324876451798283E-2</v>
      </c>
      <c r="AZ1426" s="86">
        <f t="shared" si="1583"/>
        <v>1.5381411549281574</v>
      </c>
      <c r="BA1426" s="86">
        <f t="shared" si="1604"/>
        <v>1.6253993266944065E-2</v>
      </c>
      <c r="BB1426" s="86">
        <f t="shared" si="1605"/>
        <v>0.9919688090822486</v>
      </c>
      <c r="BC1426" s="89"/>
      <c r="BD1426" s="89"/>
      <c r="BE1426" s="41"/>
      <c r="BF1426" s="89"/>
      <c r="BG1426" s="89"/>
      <c r="BH1426" s="89"/>
      <c r="BI1426" s="89"/>
      <c r="BJ1426" s="41"/>
      <c r="BK1426" s="89"/>
      <c r="BL1426" s="89"/>
      <c r="BM1426" s="89">
        <f t="shared" si="1593"/>
        <v>-1.2158505596748803E-4</v>
      </c>
      <c r="BN1426" s="86">
        <f t="shared" si="1594"/>
        <v>3.6339471951529946E-5</v>
      </c>
      <c r="BO1426" s="86">
        <f t="shared" si="1595"/>
        <v>2.3265124935782249E-3</v>
      </c>
      <c r="BP1426" s="86">
        <f t="shared" si="1584"/>
        <v>1.6572671263964167E-2</v>
      </c>
      <c r="BQ1426" s="86">
        <f t="shared" si="1585"/>
        <v>1.061009549038155</v>
      </c>
      <c r="BR1426" s="86">
        <f t="shared" si="1606"/>
        <v>1.6394093055077219E-2</v>
      </c>
      <c r="BS1426" s="86">
        <f t="shared" si="1607"/>
        <v>1.0440033938204873</v>
      </c>
      <c r="BT1426" s="89">
        <f t="shared" si="1608"/>
        <v>6.0282398680697492E-3</v>
      </c>
      <c r="BU1426" s="89">
        <f t="shared" si="1608"/>
        <v>0.36223996305158412</v>
      </c>
      <c r="BV1426" s="41">
        <f t="shared" si="1596"/>
        <v>480.93519181559617</v>
      </c>
      <c r="BW1426" s="89" t="e">
        <f t="shared" si="1597"/>
        <v>#REF!</v>
      </c>
      <c r="BX1426" s="42" t="e">
        <f t="shared" si="1598"/>
        <v>#REF!</v>
      </c>
      <c r="BY1426" s="89" t="e">
        <f t="shared" si="1599"/>
        <v>#REF!</v>
      </c>
      <c r="BZ1426" s="89" t="e">
        <f t="shared" si="1599"/>
        <v>#REF!</v>
      </c>
      <c r="CA1426" s="41">
        <f t="shared" si="1600"/>
        <v>397.42135228426065</v>
      </c>
      <c r="CB1426" s="89" t="e">
        <f t="shared" si="1601"/>
        <v>#REF!</v>
      </c>
      <c r="CC1426" s="89" t="e">
        <f t="shared" si="1609"/>
        <v>#REF!</v>
      </c>
      <c r="CD1426" s="41"/>
      <c r="CE1426" s="41"/>
      <c r="CF1426" s="42"/>
      <c r="CG1426" s="42"/>
      <c r="CH1426" s="42" t="e">
        <f t="shared" si="1602"/>
        <v>#REF!</v>
      </c>
      <c r="CI1426" s="89"/>
      <c r="CJ1426" s="89"/>
      <c r="CK1426" s="42" t="e">
        <f t="shared" si="1603"/>
        <v>#REF!</v>
      </c>
      <c r="CM1426" s="89" t="e">
        <f t="shared" si="1586"/>
        <v>#REF!</v>
      </c>
      <c r="CN1426" s="89">
        <f t="shared" si="1587"/>
        <v>0</v>
      </c>
    </row>
    <row r="1427" spans="4:92" ht="14.4" x14ac:dyDescent="0.3">
      <c r="D1427" s="22"/>
      <c r="E1427" s="32">
        <v>41470.580555555556</v>
      </c>
      <c r="F1427" s="21">
        <f t="shared" si="1570"/>
        <v>1571.9562500000029</v>
      </c>
      <c r="G1427" s="21">
        <f t="shared" si="1571"/>
        <v>60.955555555556202</v>
      </c>
      <c r="I1427" s="21">
        <v>1068</v>
      </c>
      <c r="J1427" s="21">
        <v>5890</v>
      </c>
      <c r="K1427" s="21">
        <v>5306</v>
      </c>
      <c r="L1427" s="21">
        <v>17</v>
      </c>
      <c r="M1427" s="124">
        <v>6.15</v>
      </c>
      <c r="N1427" s="40"/>
      <c r="O1427" s="40"/>
      <c r="P1427" s="40"/>
      <c r="R1427" s="22"/>
      <c r="S1427" s="22"/>
      <c r="T1427" s="22"/>
      <c r="U1427" s="52">
        <f t="shared" si="1572"/>
        <v>1.0496299902629269E-2</v>
      </c>
      <c r="V1427" s="52">
        <f t="shared" si="1573"/>
        <v>1.4697550581063641</v>
      </c>
      <c r="W1427" s="52">
        <f t="shared" si="1574"/>
        <v>3.2871768560830835E-3</v>
      </c>
      <c r="X1427" s="247">
        <f>W1427+V1427+SUM($U$1420:U1427)</f>
        <v>1.5022848930965638</v>
      </c>
      <c r="Y1427" s="236">
        <f>W1427+V1427+SUM($U$1422:U1427)-$X$1421</f>
        <v>1.4849785746140416</v>
      </c>
      <c r="Z1427" s="42"/>
      <c r="AA1427" s="42"/>
      <c r="AB1427" s="41">
        <f t="shared" si="1575"/>
        <v>1.165156547804116E-2</v>
      </c>
      <c r="AC1427" s="48">
        <f t="shared" si="1576"/>
        <v>1.6315222940532388</v>
      </c>
      <c r="AD1427" s="48">
        <f t="shared" si="1577"/>
        <v>0.10822816237864033</v>
      </c>
      <c r="AE1427" s="48">
        <f t="shared" si="1578"/>
        <v>0.15400906180140359</v>
      </c>
      <c r="AF1427" s="48">
        <f t="shared" si="1579"/>
        <v>0.10822816237864034</v>
      </c>
      <c r="AG1427" s="238">
        <f t="shared" si="1580"/>
        <v>4.5779155782895042E-2</v>
      </c>
      <c r="AH1427" s="48">
        <f t="shared" si="1581"/>
        <v>1.7436398681866629E-6</v>
      </c>
      <c r="AI1427" s="48">
        <f>AE1427+AC1427+SUM($AB$1420:AB1427)</f>
        <v>1.8385831421544707</v>
      </c>
      <c r="AJ1427" s="48">
        <f>AE1427+AC1427+SUM($AB$1421:AB1427)-$AI$1421</f>
        <v>1.2863399131237077</v>
      </c>
      <c r="AK1427" s="46"/>
      <c r="AL1427" s="86"/>
      <c r="AM1427" s="25">
        <v>347.89049999999997</v>
      </c>
      <c r="AN1427" s="25">
        <v>0.13349999999999795</v>
      </c>
      <c r="AQ1427">
        <v>2306</v>
      </c>
      <c r="AR1427" s="25">
        <v>426.90899999999999</v>
      </c>
      <c r="AS1427" s="25">
        <v>9.0000000000145519E-3</v>
      </c>
      <c r="AV1427" s="89">
        <f t="shared" si="1588"/>
        <v>0</v>
      </c>
      <c r="AW1427" s="86">
        <f t="shared" si="1589"/>
        <v>2.297895475627496E-3</v>
      </c>
      <c r="AX1427" s="86">
        <f t="shared" si="1590"/>
        <v>0.15171116632577608</v>
      </c>
      <c r="AY1427" s="86">
        <f t="shared" si="1582"/>
        <v>2.7432618798559814E-2</v>
      </c>
      <c r="AZ1427" s="86">
        <f t="shared" si="1583"/>
        <v>1.8111505233559109</v>
      </c>
      <c r="BA1427" s="86">
        <f t="shared" si="1604"/>
        <v>2.1361735613705597E-2</v>
      </c>
      <c r="BB1427" s="86">
        <f t="shared" si="1605"/>
        <v>1.264978177510002</v>
      </c>
      <c r="BC1427" s="91">
        <f>BA1427-BA1424</f>
        <v>1.3011271660168503E-2</v>
      </c>
      <c r="BD1427" s="91">
        <f>BB1427-BB1424</f>
        <v>0.66307154422289727</v>
      </c>
      <c r="BE1427" s="41">
        <f t="shared" ref="BE1427:BE1436" si="1610">1000*(((BC1427)/((BD1427))/0.0112372-1))</f>
        <v>746.22918945302399</v>
      </c>
      <c r="BF1427" s="89">
        <f t="shared" ref="BF1427:BF1438" si="1611">(BE1427-$B$10)/($AM$1417-$B$10)</f>
        <v>3.508921457146541E-2</v>
      </c>
      <c r="BG1427" s="89">
        <f t="shared" ref="BG1427:BG1436" si="1612">1-BF1427</f>
        <v>0.96491078542853459</v>
      </c>
      <c r="BH1427" s="91">
        <f>BF1427*($AJ1427-$AJ1424)</f>
        <v>2.3723214994601435E-2</v>
      </c>
      <c r="BI1427" s="91">
        <f>BG1427*($AJ1427-$AJ1424)</f>
        <v>0.65235960088846434</v>
      </c>
      <c r="BJ1427" s="41">
        <f>1000*((BA1427/BB1427)/0.0112372-1)</f>
        <v>502.77994862502527</v>
      </c>
      <c r="BK1427" s="89">
        <f t="shared" ref="BK1427:BK1446" si="1613">(BJ1427-$B$10)/($AM$1417-$B$10)</f>
        <v>0.34537134452351465</v>
      </c>
      <c r="BL1427" s="89">
        <f t="shared" ref="BL1427:BL1436" si="1614">1-BK1427</f>
        <v>0.6546286554764853</v>
      </c>
      <c r="BM1427" s="89">
        <f t="shared" si="1593"/>
        <v>-1.2158505596771008E-4</v>
      </c>
      <c r="BN1427" s="86">
        <f t="shared" si="1594"/>
        <v>5.1876303175005896E-5</v>
      </c>
      <c r="BO1427" s="86">
        <f t="shared" si="1595"/>
        <v>3.2353005529080778E-3</v>
      </c>
      <c r="BP1427" s="86">
        <f t="shared" si="1584"/>
        <v>2.3708181817260549E-2</v>
      </c>
      <c r="BQ1427" s="86">
        <f t="shared" si="1585"/>
        <v>1.4785767112793033</v>
      </c>
      <c r="BR1427" s="86">
        <f t="shared" si="1606"/>
        <v>2.3529603608373601E-2</v>
      </c>
      <c r="BS1427" s="86">
        <f t="shared" si="1607"/>
        <v>1.4615705560616357</v>
      </c>
      <c r="BT1427" s="89">
        <f t="shared" si="1608"/>
        <v>7.1355105532963821E-3</v>
      </c>
      <c r="BU1427" s="89">
        <f t="shared" si="1608"/>
        <v>0.41756716224114832</v>
      </c>
      <c r="BV1427" s="41">
        <f t="shared" si="1596"/>
        <v>520.68969919512688</v>
      </c>
      <c r="BW1427" s="89" t="e">
        <f t="shared" si="1597"/>
        <v>#REF!</v>
      </c>
      <c r="BX1427" s="42" t="e">
        <f t="shared" si="1598"/>
        <v>#REF!</v>
      </c>
      <c r="BY1427" s="89" t="e">
        <f t="shared" si="1599"/>
        <v>#REF!</v>
      </c>
      <c r="BZ1427" s="89" t="e">
        <f t="shared" si="1599"/>
        <v>#REF!</v>
      </c>
      <c r="CA1427" s="41">
        <f t="shared" si="1600"/>
        <v>432.63881995987322</v>
      </c>
      <c r="CB1427" s="89" t="e">
        <f t="shared" si="1601"/>
        <v>#REF!</v>
      </c>
      <c r="CC1427" s="89" t="e">
        <f t="shared" si="1609"/>
        <v>#REF!</v>
      </c>
      <c r="CD1427" s="41" t="e">
        <f t="shared" ref="CD1427:CD1436" si="1615">CK1427+CJ1427</f>
        <v>#REF!</v>
      </c>
      <c r="CE1427" s="41" t="e">
        <f t="shared" ref="CE1427:CE1436" si="1616">CH1427+CI1427</f>
        <v>#REF!</v>
      </c>
      <c r="CF1427" s="42" t="e">
        <f t="shared" ref="CF1427:CF1436" si="1617">CK1427*13.49+CJ1427</f>
        <v>#REF!</v>
      </c>
      <c r="CG1427" s="42" t="e">
        <f t="shared" ref="CG1427:CG1436" si="1618">CH1427*13.49+CI1427</f>
        <v>#REF!</v>
      </c>
      <c r="CH1427" s="42" t="e">
        <f t="shared" si="1602"/>
        <v>#REF!</v>
      </c>
      <c r="CI1427" s="89">
        <f t="shared" ref="CI1427:CI1437" si="1619">BL1427*$AJ1427</f>
        <v>0.84207496781391167</v>
      </c>
      <c r="CJ1427" s="89">
        <f t="shared" ref="CJ1427:CJ1437" si="1620">BK1427*$AJ1427</f>
        <v>0.44426494530979593</v>
      </c>
      <c r="CK1427" s="42" t="e">
        <f t="shared" si="1603"/>
        <v>#REF!</v>
      </c>
      <c r="CM1427" s="89" t="e">
        <f t="shared" si="1586"/>
        <v>#REF!</v>
      </c>
      <c r="CN1427" s="89">
        <f t="shared" si="1587"/>
        <v>6.7057565724480489E-2</v>
      </c>
    </row>
    <row r="1428" spans="4:92" ht="14.4" x14ac:dyDescent="0.3">
      <c r="D1428" s="22"/>
      <c r="E1428" s="32">
        <v>41508.396527777775</v>
      </c>
      <c r="F1428" s="21">
        <f t="shared" si="1570"/>
        <v>1609.7722222222219</v>
      </c>
      <c r="G1428" s="21">
        <f t="shared" si="1571"/>
        <v>98.771527777775191</v>
      </c>
      <c r="I1428" s="21">
        <v>1067</v>
      </c>
      <c r="J1428" s="21">
        <v>7052</v>
      </c>
      <c r="K1428" s="21">
        <v>8436</v>
      </c>
      <c r="L1428" s="21">
        <v>6</v>
      </c>
      <c r="M1428" s="124">
        <v>6.15</v>
      </c>
      <c r="N1428" s="40"/>
      <c r="O1428" s="40"/>
      <c r="P1428" s="40"/>
      <c r="R1428" s="22"/>
      <c r="S1428" s="22"/>
      <c r="T1428" s="22"/>
      <c r="U1428" s="52">
        <f t="shared" si="1572"/>
        <v>1.6672423106472888E-2</v>
      </c>
      <c r="V1428" s="52">
        <f t="shared" si="1573"/>
        <v>2.3345729846657419</v>
      </c>
      <c r="W1428" s="52">
        <f t="shared" si="1574"/>
        <v>5.2213831425199728E-3</v>
      </c>
      <c r="X1428" s="247">
        <f>W1428+V1428+SUM($U$1420:U1428)</f>
        <v>2.3857094490488513</v>
      </c>
      <c r="Y1428" s="236">
        <f>W1428+V1428+SUM($U$1422:U1428)-$X$1421</f>
        <v>2.3684031305663291</v>
      </c>
      <c r="Z1428" s="42"/>
      <c r="AA1428" s="42"/>
      <c r="AB1428" s="41">
        <f t="shared" si="1575"/>
        <v>1.3937165451262067E-2</v>
      </c>
      <c r="AC1428" s="48">
        <f t="shared" si="1576"/>
        <v>1.9515657524730692</v>
      </c>
      <c r="AD1428" s="48">
        <f t="shared" si="1577"/>
        <v>0.12945846705319766</v>
      </c>
      <c r="AE1428" s="48">
        <f t="shared" si="1578"/>
        <v>0.18421986121650868</v>
      </c>
      <c r="AF1428" s="48">
        <f t="shared" si="1579"/>
        <v>0.12945846705319766</v>
      </c>
      <c r="AG1428" s="238">
        <f t="shared" si="1580"/>
        <v>5.4759308486723057E-2</v>
      </c>
      <c r="AH1428" s="48">
        <f t="shared" si="1581"/>
        <v>2.0856765879343282E-6</v>
      </c>
      <c r="AI1428" s="48">
        <f>AE1428+AC1428+SUM($AB$1420:AB1428)</f>
        <v>2.2027745654406679</v>
      </c>
      <c r="AJ1428" s="48">
        <f>AE1428+AC1428+SUM($AB$1421:AB1428)-$AI$1421</f>
        <v>1.6505313364099048</v>
      </c>
      <c r="AK1428" s="46"/>
      <c r="AL1428" s="86"/>
      <c r="AM1428" s="25">
        <v>433.28250000000003</v>
      </c>
      <c r="AN1428" s="25">
        <v>0.30550000000002342</v>
      </c>
      <c r="AQ1428">
        <v>2259</v>
      </c>
      <c r="AR1428" s="25">
        <v>477.84199999999998</v>
      </c>
      <c r="AS1428" s="25">
        <v>0.32400000000001228</v>
      </c>
      <c r="AV1428" s="89">
        <f t="shared" si="1588"/>
        <v>0</v>
      </c>
      <c r="AW1428" s="86">
        <f t="shared" si="1589"/>
        <v>2.9200299684294089E-3</v>
      </c>
      <c r="AX1428" s="86">
        <f t="shared" si="1590"/>
        <v>0.18129983124807927</v>
      </c>
      <c r="AY1428" s="86">
        <f t="shared" si="1582"/>
        <v>3.4915712683233777E-2</v>
      </c>
      <c r="AZ1428" s="86">
        <f t="shared" si="1583"/>
        <v>2.1678588527574338</v>
      </c>
      <c r="BA1428" s="86">
        <f t="shared" si="1604"/>
        <v>2.8844829498379559E-2</v>
      </c>
      <c r="BB1428" s="86">
        <f t="shared" si="1605"/>
        <v>1.6216865069115252</v>
      </c>
      <c r="BC1428" s="89">
        <f>BA1428-BA1427</f>
        <v>7.4830938846739622E-3</v>
      </c>
      <c r="BD1428" s="89">
        <f>BB1428-BB1427</f>
        <v>0.35670832940152319</v>
      </c>
      <c r="BE1428" s="41">
        <f t="shared" si="1610"/>
        <v>866.85175740951718</v>
      </c>
      <c r="BF1428" s="89">
        <f t="shared" si="1611"/>
        <v>-0.1186472570582382</v>
      </c>
      <c r="BG1428" s="89">
        <f t="shared" si="1612"/>
        <v>1.1186472570582382</v>
      </c>
      <c r="BH1428" s="89">
        <f>BF1428*($AJ1428-$AJ1427)</f>
        <v>-4.3210313417043067E-2</v>
      </c>
      <c r="BI1428" s="89">
        <f t="shared" ref="BI1428:BI1436" si="1621">BG1428*($AJ1428-$AJ1427)</f>
        <v>0.4074017367032402</v>
      </c>
      <c r="BJ1428" s="41">
        <f>1000*((BA1428/BB1428)/0.0112372-1)</f>
        <v>582.86166980863266</v>
      </c>
      <c r="BK1428" s="89">
        <f t="shared" si="1613"/>
        <v>0.24330519334323081</v>
      </c>
      <c r="BL1428" s="89">
        <f t="shared" si="1614"/>
        <v>0.75669480665676914</v>
      </c>
      <c r="BM1428" s="89">
        <f t="shared" si="1593"/>
        <v>-1.2158505596771008E-4</v>
      </c>
      <c r="BN1428" s="86">
        <f t="shared" si="1594"/>
        <v>8.5294036019031765E-5</v>
      </c>
      <c r="BO1428" s="86">
        <f t="shared" si="1595"/>
        <v>5.1360891065009408E-3</v>
      </c>
      <c r="BP1428" s="86">
        <f t="shared" si="1584"/>
        <v>3.8971816877607882E-2</v>
      </c>
      <c r="BQ1428" s="86">
        <f t="shared" si="1585"/>
        <v>2.3467376321712434</v>
      </c>
      <c r="BR1428" s="86">
        <f t="shared" si="1606"/>
        <v>3.8793238668720934E-2</v>
      </c>
      <c r="BS1428" s="86">
        <f t="shared" si="1607"/>
        <v>2.329731476953576</v>
      </c>
      <c r="BT1428" s="89">
        <f t="shared" si="1608"/>
        <v>1.5263635060347332E-2</v>
      </c>
      <c r="BU1428" s="89">
        <f t="shared" si="1608"/>
        <v>0.8681609208919403</v>
      </c>
      <c r="BV1428" s="41">
        <f t="shared" si="1596"/>
        <v>564.58668733079742</v>
      </c>
      <c r="BW1428" s="89" t="e">
        <f t="shared" si="1597"/>
        <v>#REF!</v>
      </c>
      <c r="BX1428" s="42" t="e">
        <f t="shared" si="1598"/>
        <v>#REF!</v>
      </c>
      <c r="BY1428" s="89" t="e">
        <f t="shared" si="1599"/>
        <v>#REF!</v>
      </c>
      <c r="BZ1428" s="89" t="e">
        <f t="shared" si="1599"/>
        <v>#REF!</v>
      </c>
      <c r="CA1428" s="41">
        <f t="shared" si="1600"/>
        <v>481.80842735010401</v>
      </c>
      <c r="CB1428" s="89" t="e">
        <f t="shared" si="1601"/>
        <v>#REF!</v>
      </c>
      <c r="CC1428" s="89" t="e">
        <f t="shared" si="1609"/>
        <v>#REF!</v>
      </c>
      <c r="CD1428" s="41" t="e">
        <f t="shared" si="1615"/>
        <v>#REF!</v>
      </c>
      <c r="CE1428" s="41" t="e">
        <f t="shared" si="1616"/>
        <v>#REF!</v>
      </c>
      <c r="CF1428" s="42" t="e">
        <f t="shared" si="1617"/>
        <v>#REF!</v>
      </c>
      <c r="CG1428" s="42" t="e">
        <f t="shared" si="1618"/>
        <v>#REF!</v>
      </c>
      <c r="CH1428" s="42" t="e">
        <f t="shared" si="1602"/>
        <v>#REF!</v>
      </c>
      <c r="CI1428" s="89">
        <f>BL1428*$AJ1428</f>
        <v>1.2489484904856316</v>
      </c>
      <c r="CJ1428" s="89">
        <f>BK1428*$AJ1428</f>
        <v>0.40158284592427301</v>
      </c>
      <c r="CK1428" s="42" t="e">
        <f t="shared" si="1603"/>
        <v>#REF!</v>
      </c>
      <c r="CM1428" s="89" t="e">
        <f t="shared" si="1586"/>
        <v>#REF!</v>
      </c>
      <c r="CN1428" s="89">
        <f t="shared" si="1587"/>
        <v>9.9458419604439519E-2</v>
      </c>
    </row>
    <row r="1429" spans="4:92" ht="14.4" x14ac:dyDescent="0.3">
      <c r="D1429" s="22"/>
      <c r="E1429" s="32">
        <v>41548.447916666664</v>
      </c>
      <c r="F1429" s="21">
        <f t="shared" si="1570"/>
        <v>1649.8236111111109</v>
      </c>
      <c r="G1429" s="21">
        <f t="shared" si="1571"/>
        <v>138.82291666666424</v>
      </c>
      <c r="I1429" s="21">
        <v>1057</v>
      </c>
      <c r="J1429" s="21">
        <v>8161</v>
      </c>
      <c r="K1429" s="21">
        <v>10412</v>
      </c>
      <c r="L1429" s="21">
        <v>7</v>
      </c>
      <c r="M1429" s="124">
        <v>6.15</v>
      </c>
      <c r="N1429" s="40"/>
      <c r="O1429" s="40"/>
      <c r="P1429" s="40"/>
      <c r="R1429" s="22"/>
      <c r="S1429" s="22"/>
      <c r="T1429" s="22"/>
      <c r="U1429" s="52">
        <f t="shared" si="1572"/>
        <v>2.0384819926418534E-2</v>
      </c>
      <c r="V1429" s="52">
        <f t="shared" si="1573"/>
        <v>2.8544051211737997</v>
      </c>
      <c r="W1429" s="52">
        <f t="shared" si="1574"/>
        <v>6.3840123566552241E-3</v>
      </c>
      <c r="X1429" s="247">
        <f>W1429+V1429+SUM($U$1420:U1429)</f>
        <v>2.9270890346974632</v>
      </c>
      <c r="Y1429" s="236">
        <f>W1429+V1429+SUM($U$1422:U1429)-$X$1421</f>
        <v>2.909782716214941</v>
      </c>
      <c r="Z1429" s="42"/>
      <c r="AA1429" s="42"/>
      <c r="AB1429" s="41">
        <f t="shared" si="1575"/>
        <v>1.5977767520121172E-2</v>
      </c>
      <c r="AC1429" s="48">
        <f t="shared" si="1576"/>
        <v>2.2373031304167674</v>
      </c>
      <c r="AD1429" s="48">
        <f t="shared" si="1577"/>
        <v>0.14841305409773639</v>
      </c>
      <c r="AE1429" s="48">
        <f t="shared" si="1578"/>
        <v>0.21119230631217228</v>
      </c>
      <c r="AF1429" s="48">
        <f t="shared" si="1579"/>
        <v>0.14841305409773634</v>
      </c>
      <c r="AG1429" s="238">
        <f t="shared" si="1580"/>
        <v>6.2776861164709138E-2</v>
      </c>
      <c r="AH1429" s="48">
        <f t="shared" si="1581"/>
        <v>2.3910497267689825E-6</v>
      </c>
      <c r="AI1429" s="48">
        <f>AE1429+AC1429+SUM($AB$1420:AB1429)</f>
        <v>2.5314621560001509</v>
      </c>
      <c r="AJ1429" s="48">
        <f>AE1429+AC1429+SUM($AB$1421:AB1429)-$AI$1421</f>
        <v>1.9792189269693878</v>
      </c>
      <c r="AK1429" s="46"/>
      <c r="AL1429" s="86"/>
      <c r="AM1429" s="25">
        <v>465.73250000000002</v>
      </c>
      <c r="AN1429" s="25">
        <v>0.17249999999998522</v>
      </c>
      <c r="AQ1429">
        <v>2030</v>
      </c>
      <c r="AR1429" s="25">
        <v>484.3415</v>
      </c>
      <c r="AS1429" s="25">
        <v>0.20350000000001955</v>
      </c>
      <c r="AV1429" s="89">
        <f t="shared" si="1588"/>
        <v>0</v>
      </c>
      <c r="AW1429" s="86">
        <f t="shared" si="1589"/>
        <v>3.422126379684027E-3</v>
      </c>
      <c r="AX1429" s="86">
        <f t="shared" si="1590"/>
        <v>0.20777017993248825</v>
      </c>
      <c r="AY1429" s="86">
        <f t="shared" si="1582"/>
        <v>4.1019408209003579E-2</v>
      </c>
      <c r="AZ1429" s="86">
        <f t="shared" si="1583"/>
        <v>2.4904427477911475</v>
      </c>
      <c r="BA1429" s="86">
        <f t="shared" si="1604"/>
        <v>3.4948525024149357E-2</v>
      </c>
      <c r="BB1429" s="86">
        <f t="shared" si="1605"/>
        <v>1.9442704019452388</v>
      </c>
      <c r="BC1429" s="89">
        <f t="shared" ref="BC1429:BD1436" si="1622">BA1429-BA1428</f>
        <v>6.1036955257697985E-3</v>
      </c>
      <c r="BD1429" s="89">
        <f t="shared" si="1622"/>
        <v>0.32258389503371365</v>
      </c>
      <c r="BE1429" s="41">
        <f t="shared" si="1610"/>
        <v>683.80606428821534</v>
      </c>
      <c r="BF1429" s="89">
        <f t="shared" si="1611"/>
        <v>0.11464904465565362</v>
      </c>
      <c r="BG1429" s="89">
        <f t="shared" si="1612"/>
        <v>0.88535095534434638</v>
      </c>
      <c r="BH1429" s="89">
        <f t="shared" ref="BH1429:BH1436" si="1623">BF1429*($AJ1429-$AJ1428)</f>
        <v>3.7683718247813365E-2</v>
      </c>
      <c r="BI1429" s="89">
        <f t="shared" si="1621"/>
        <v>0.29100387231166969</v>
      </c>
      <c r="BJ1429" s="41">
        <f t="shared" ref="BJ1429:BJ1436" si="1624">1000*((BA1429/BB1429)/0.0112372-1)</f>
        <v>599.60987310405085</v>
      </c>
      <c r="BK1429" s="89">
        <f t="shared" si="1613"/>
        <v>0.22195919048161653</v>
      </c>
      <c r="BL1429" s="89">
        <f t="shared" si="1614"/>
        <v>0.7780408095183835</v>
      </c>
      <c r="BM1429" s="89">
        <f t="shared" si="1593"/>
        <v>-1.2158505596771008E-4</v>
      </c>
      <c r="BN1429" s="86">
        <f t="shared" si="1594"/>
        <v>1.0473731743635823E-4</v>
      </c>
      <c r="BO1429" s="86">
        <f t="shared" si="1595"/>
        <v>6.279275039218866E-3</v>
      </c>
      <c r="BP1429" s="86">
        <f t="shared" si="1584"/>
        <v>4.8022377818863697E-2</v>
      </c>
      <c r="BQ1429" s="86">
        <f t="shared" si="1585"/>
        <v>2.8790666568785994</v>
      </c>
      <c r="BR1429" s="86">
        <f t="shared" si="1606"/>
        <v>4.7843799609976749E-2</v>
      </c>
      <c r="BS1429" s="86">
        <f t="shared" si="1607"/>
        <v>2.862060501660932</v>
      </c>
      <c r="BT1429" s="89">
        <f t="shared" si="1608"/>
        <v>9.0505609412558155E-3</v>
      </c>
      <c r="BU1429" s="89">
        <f t="shared" si="1608"/>
        <v>0.53232902470735599</v>
      </c>
      <c r="BV1429" s="41">
        <f t="shared" si="1596"/>
        <v>512.99411996315496</v>
      </c>
      <c r="BW1429" s="89" t="e">
        <f t="shared" si="1597"/>
        <v>#REF!</v>
      </c>
      <c r="BX1429" s="42" t="e">
        <f t="shared" si="1598"/>
        <v>#REF!</v>
      </c>
      <c r="BY1429" s="89" t="e">
        <f t="shared" si="1599"/>
        <v>#REF!</v>
      </c>
      <c r="BZ1429" s="89" t="e">
        <f t="shared" si="1599"/>
        <v>#REF!</v>
      </c>
      <c r="CA1429" s="41">
        <f t="shared" si="1600"/>
        <v>487.60881113790089</v>
      </c>
      <c r="CB1429" s="89" t="e">
        <f t="shared" si="1601"/>
        <v>#REF!</v>
      </c>
      <c r="CC1429" s="89" t="e">
        <f t="shared" si="1609"/>
        <v>#REF!</v>
      </c>
      <c r="CD1429" s="41" t="e">
        <f t="shared" si="1615"/>
        <v>#REF!</v>
      </c>
      <c r="CE1429" s="41" t="e">
        <f t="shared" si="1616"/>
        <v>#REF!</v>
      </c>
      <c r="CF1429" s="42" t="e">
        <f t="shared" si="1617"/>
        <v>#REF!</v>
      </c>
      <c r="CG1429" s="42" t="e">
        <f t="shared" si="1618"/>
        <v>#REF!</v>
      </c>
      <c r="CH1429" s="42" t="e">
        <f t="shared" si="1602"/>
        <v>#REF!</v>
      </c>
      <c r="CI1429" s="89">
        <f t="shared" si="1619"/>
        <v>1.5399130961533689</v>
      </c>
      <c r="CJ1429" s="89">
        <f t="shared" si="1620"/>
        <v>0.43930583081601904</v>
      </c>
      <c r="CK1429" s="42" t="e">
        <f t="shared" si="1603"/>
        <v>#REF!</v>
      </c>
      <c r="CM1429" s="89" t="e">
        <f t="shared" si="1586"/>
        <v>#REF!</v>
      </c>
      <c r="CN1429" s="89">
        <f t="shared" si="1587"/>
        <v>0.12262901475787913</v>
      </c>
    </row>
    <row r="1430" spans="4:92" ht="14.4" x14ac:dyDescent="0.3">
      <c r="D1430" s="22"/>
      <c r="E1430" s="32">
        <v>41583.439583333333</v>
      </c>
      <c r="F1430" s="21">
        <f t="shared" si="1570"/>
        <v>1684.8152777777796</v>
      </c>
      <c r="G1430" s="21">
        <f t="shared" si="1571"/>
        <v>173.81458333333285</v>
      </c>
      <c r="I1430" s="21">
        <v>1046</v>
      </c>
      <c r="J1430" s="21">
        <v>9034</v>
      </c>
      <c r="K1430" s="21">
        <v>11353</v>
      </c>
      <c r="L1430" s="21">
        <v>9</v>
      </c>
      <c r="M1430" s="124">
        <v>6.15</v>
      </c>
      <c r="N1430" s="40"/>
      <c r="O1430" s="40"/>
      <c r="P1430" s="40"/>
      <c r="R1430" s="22"/>
      <c r="S1430" s="22"/>
      <c r="T1430" s="22"/>
      <c r="U1430" s="52">
        <f t="shared" si="1572"/>
        <v>2.1995814833165227E-2</v>
      </c>
      <c r="V1430" s="52">
        <f t="shared" si="1573"/>
        <v>3.079986319761832</v>
      </c>
      <c r="W1430" s="52">
        <f t="shared" si="1574"/>
        <v>6.8885354001897298E-3</v>
      </c>
      <c r="X1430" s="247">
        <f>W1430+V1430+SUM($U$1420:U1430)</f>
        <v>3.1751705711621949</v>
      </c>
      <c r="Y1430" s="236">
        <f>W1430+V1430+SUM($U$1422:U1430)-$X$1421</f>
        <v>3.1578642526796727</v>
      </c>
      <c r="Z1430" s="42"/>
      <c r="AA1430" s="42"/>
      <c r="AB1430" s="41">
        <f t="shared" si="1575"/>
        <v>1.7502879521079422E-2</v>
      </c>
      <c r="AC1430" s="48">
        <f t="shared" si="1576"/>
        <v>2.4508584878647395</v>
      </c>
      <c r="AD1430" s="48">
        <f t="shared" si="1577"/>
        <v>0.16257939677472671</v>
      </c>
      <c r="AE1430" s="48">
        <f t="shared" si="1578"/>
        <v>0.23135106256276403</v>
      </c>
      <c r="AF1430" s="48">
        <f t="shared" si="1579"/>
        <v>0.16257939677472674</v>
      </c>
      <c r="AG1430" s="238">
        <f t="shared" si="1580"/>
        <v>6.876904650751238E-2</v>
      </c>
      <c r="AH1430" s="48">
        <f t="shared" si="1581"/>
        <v>2.6192805248821138E-6</v>
      </c>
      <c r="AI1430" s="48">
        <f>AE1430+AC1430+SUM($AB$1420:AB1430)</f>
        <v>2.7826791492197946</v>
      </c>
      <c r="AJ1430" s="48">
        <f>AE1430+AC1430+SUM($AB$1421:AB1430)-$AI$1421</f>
        <v>2.2304359201890316</v>
      </c>
      <c r="AK1430" s="46"/>
      <c r="AL1430" s="86"/>
      <c r="AM1430" s="25">
        <v>474.82499999999999</v>
      </c>
      <c r="AN1430" s="25">
        <v>6.2999999999988177E-2</v>
      </c>
      <c r="AQ1430">
        <v>2494</v>
      </c>
      <c r="AR1430" s="25">
        <v>481.71600000000001</v>
      </c>
      <c r="AS1430" s="25">
        <v>5.0999999999987722E-2</v>
      </c>
      <c r="AV1430" s="89">
        <f t="shared" si="1588"/>
        <v>0</v>
      </c>
      <c r="AW1430" s="86">
        <f t="shared" si="1589"/>
        <v>3.7716516139654878E-3</v>
      </c>
      <c r="AX1430" s="86">
        <f t="shared" si="1590"/>
        <v>0.22757941094879852</v>
      </c>
      <c r="AY1430" s="86">
        <f t="shared" si="1582"/>
        <v>4.5365239251735204E-2</v>
      </c>
      <c r="AZ1430" s="86">
        <f t="shared" si="1583"/>
        <v>2.7373139099680595</v>
      </c>
      <c r="BA1430" s="86">
        <f t="shared" si="1604"/>
        <v>3.9294356066880989E-2</v>
      </c>
      <c r="BB1430" s="86">
        <f t="shared" si="1605"/>
        <v>2.1911415641221508</v>
      </c>
      <c r="BC1430" s="89">
        <f t="shared" si="1622"/>
        <v>4.3458310427316321E-3</v>
      </c>
      <c r="BD1430" s="89">
        <f t="shared" si="1622"/>
        <v>0.24687116217691196</v>
      </c>
      <c r="BE1430" s="41">
        <f t="shared" si="1610"/>
        <v>566.55037806609096</v>
      </c>
      <c r="BF1430" s="89">
        <f t="shared" si="1611"/>
        <v>0.26409434153252781</v>
      </c>
      <c r="BG1430" s="89">
        <f t="shared" si="1612"/>
        <v>0.73590565846747213</v>
      </c>
      <c r="BH1430" s="89">
        <f t="shared" si="1623"/>
        <v>6.6344986406123324E-2</v>
      </c>
      <c r="BI1430" s="89">
        <f t="shared" si="1621"/>
        <v>0.18487200681352042</v>
      </c>
      <c r="BJ1430" s="41">
        <f t="shared" si="1624"/>
        <v>595.88513158363105</v>
      </c>
      <c r="BK1430" s="89">
        <f t="shared" si="1613"/>
        <v>0.22670646645810325</v>
      </c>
      <c r="BL1430" s="89">
        <f t="shared" si="1614"/>
        <v>0.77329353354189678</v>
      </c>
      <c r="BM1430" s="89">
        <f t="shared" si="1593"/>
        <v>-1.2158505596771008E-4</v>
      </c>
      <c r="BN1430" s="86">
        <f t="shared" si="1594"/>
        <v>1.1281799205219652E-4</v>
      </c>
      <c r="BO1430" s="86">
        <f t="shared" si="1595"/>
        <v>6.775717408137533E-3</v>
      </c>
      <c r="BP1430" s="86">
        <f t="shared" si="1584"/>
        <v>5.2001818594396496E-2</v>
      </c>
      <c r="BQ1430" s="86">
        <f t="shared" si="1585"/>
        <v>3.1231687525677985</v>
      </c>
      <c r="BR1430" s="86">
        <f t="shared" si="1606"/>
        <v>5.1823240385509547E-2</v>
      </c>
      <c r="BS1430" s="86">
        <f t="shared" si="1607"/>
        <v>3.106162597350131</v>
      </c>
      <c r="BT1430" s="89">
        <f t="shared" si="1608"/>
        <v>3.9794407755327985E-3</v>
      </c>
      <c r="BU1430" s="89">
        <f t="shared" si="1608"/>
        <v>0.24410209568919905</v>
      </c>
      <c r="BV1430" s="41">
        <f t="shared" si="1596"/>
        <v>450.74949196452809</v>
      </c>
      <c r="BW1430" s="89" t="e">
        <f t="shared" si="1597"/>
        <v>#REF!</v>
      </c>
      <c r="BX1430" s="42" t="e">
        <f t="shared" si="1598"/>
        <v>#REF!</v>
      </c>
      <c r="BY1430" s="89" t="e">
        <f t="shared" si="1599"/>
        <v>#REF!</v>
      </c>
      <c r="BZ1430" s="89" t="e">
        <f t="shared" si="1599"/>
        <v>#REF!</v>
      </c>
      <c r="CA1430" s="41">
        <f t="shared" si="1600"/>
        <v>484.71217042000256</v>
      </c>
      <c r="CB1430" s="89" t="e">
        <f t="shared" si="1601"/>
        <v>#REF!</v>
      </c>
      <c r="CC1430" s="89" t="e">
        <f t="shared" si="1609"/>
        <v>#REF!</v>
      </c>
      <c r="CD1430" s="41" t="e">
        <f t="shared" si="1615"/>
        <v>#REF!</v>
      </c>
      <c r="CE1430" s="41" t="e">
        <f t="shared" si="1616"/>
        <v>#REF!</v>
      </c>
      <c r="CF1430" s="42" t="e">
        <f t="shared" si="1617"/>
        <v>#REF!</v>
      </c>
      <c r="CG1430" s="42" t="e">
        <f t="shared" si="1618"/>
        <v>#REF!</v>
      </c>
      <c r="CH1430" s="42" t="e">
        <f t="shared" si="1602"/>
        <v>#REF!</v>
      </c>
      <c r="CI1430" s="89">
        <f t="shared" si="1619"/>
        <v>1.7247816740617483</v>
      </c>
      <c r="CJ1430" s="89">
        <f t="shared" si="1620"/>
        <v>0.50565424612728338</v>
      </c>
      <c r="CK1430" s="42" t="e">
        <f t="shared" si="1603"/>
        <v>#REF!</v>
      </c>
      <c r="CM1430" s="89" t="e">
        <f t="shared" si="1586"/>
        <v>#REF!</v>
      </c>
      <c r="CN1430" s="89">
        <f t="shared" si="1587"/>
        <v>0.13735078810029958</v>
      </c>
    </row>
    <row r="1431" spans="4:92" ht="14.4" x14ac:dyDescent="0.3">
      <c r="D1431" s="22"/>
      <c r="E1431" s="32">
        <v>41613.473611111112</v>
      </c>
      <c r="F1431" s="21">
        <f t="shared" si="1570"/>
        <v>1714.8493055555591</v>
      </c>
      <c r="G1431" s="21">
        <f t="shared" si="1571"/>
        <v>203.8486111111124</v>
      </c>
      <c r="I1431" s="21">
        <v>1039</v>
      </c>
      <c r="J1431" s="21">
        <v>9812</v>
      </c>
      <c r="K1431" s="21">
        <v>12303</v>
      </c>
      <c r="L1431" s="21">
        <v>16</v>
      </c>
      <c r="M1431" s="124">
        <v>6.15</v>
      </c>
      <c r="N1431" s="40"/>
      <c r="O1431" s="40"/>
      <c r="P1431" s="40"/>
      <c r="R1431" s="22"/>
      <c r="S1431" s="22"/>
      <c r="T1431" s="22"/>
      <c r="U1431" s="52">
        <f t="shared" si="1572"/>
        <v>2.367687079435685E-2</v>
      </c>
      <c r="V1431" s="52">
        <f t="shared" si="1573"/>
        <v>3.3153778886805441</v>
      </c>
      <c r="W1431" s="52">
        <f t="shared" si="1574"/>
        <v>7.4149998019953011E-3</v>
      </c>
      <c r="X1431" s="247">
        <f>W1431+V1431+SUM($U$1420:U1431)</f>
        <v>3.4347654752770693</v>
      </c>
      <c r="Y1431" s="236">
        <f>W1431+V1431+SUM($U$1422:U1431)-$X$1421</f>
        <v>3.4174591567945471</v>
      </c>
      <c r="Z1431" s="42"/>
      <c r="AA1431" s="42"/>
      <c r="AB1431" s="41">
        <f t="shared" si="1575"/>
        <v>1.8882992459906482E-2</v>
      </c>
      <c r="AC1431" s="48">
        <f t="shared" si="1576"/>
        <v>2.6441102043187432</v>
      </c>
      <c r="AD1431" s="48">
        <f t="shared" si="1577"/>
        <v>0.17539888335150808</v>
      </c>
      <c r="AE1431" s="48">
        <f t="shared" si="1578"/>
        <v>0.24959323776997624</v>
      </c>
      <c r="AF1431" s="48">
        <f t="shared" si="1579"/>
        <v>0.17539888335150802</v>
      </c>
      <c r="AG1431" s="238">
        <f t="shared" si="1580"/>
        <v>7.4191528606044485E-2</v>
      </c>
      <c r="AH1431" s="48">
        <f t="shared" si="1581"/>
        <v>2.8258124237307544E-6</v>
      </c>
      <c r="AI1431" s="48">
        <f>AE1431+AC1431+SUM($AB$1420:AB1431)</f>
        <v>3.0130560333409169</v>
      </c>
      <c r="AJ1431" s="48">
        <f>AE1431+AC1431+SUM($AB$1421:AB1431)-$AI$1421</f>
        <v>2.4608128043101538</v>
      </c>
      <c r="AK1431" s="46"/>
      <c r="AL1431" s="86"/>
      <c r="AM1431" s="25">
        <v>476.09050000000002</v>
      </c>
      <c r="AN1431" s="25">
        <v>0.19050000000001435</v>
      </c>
      <c r="AQ1431"/>
      <c r="AR1431" s="25">
        <v>478.19499999999999</v>
      </c>
      <c r="AS1431" s="25">
        <v>0.26600000000001955</v>
      </c>
      <c r="AV1431" s="89">
        <f t="shared" si="1588"/>
        <v>0</v>
      </c>
      <c r="AW1431" s="86">
        <f t="shared" si="1589"/>
        <v>4.0724832408519044E-3</v>
      </c>
      <c r="AX1431" s="86">
        <f t="shared" si="1590"/>
        <v>0.24552075452912434</v>
      </c>
      <c r="AY1431" s="86">
        <f t="shared" si="1582"/>
        <v>4.9162470542720139E-2</v>
      </c>
      <c r="AZ1431" s="86">
        <f t="shared" si="1583"/>
        <v>2.9638935627981966</v>
      </c>
      <c r="BA1431" s="86">
        <f t="shared" si="1604"/>
        <v>4.3091587357865918E-2</v>
      </c>
      <c r="BB1431" s="86">
        <f t="shared" si="1605"/>
        <v>2.4177212169522879</v>
      </c>
      <c r="BC1431" s="89">
        <f t="shared" si="1622"/>
        <v>3.7972312909849287E-3</v>
      </c>
      <c r="BD1431" s="89">
        <f t="shared" si="1622"/>
        <v>0.22657965283013715</v>
      </c>
      <c r="BE1431" s="41">
        <f t="shared" si="1610"/>
        <v>491.37903411943506</v>
      </c>
      <c r="BF1431" s="89">
        <f t="shared" si="1611"/>
        <v>0.3599020944415029</v>
      </c>
      <c r="BG1431" s="89">
        <f t="shared" si="1612"/>
        <v>0.6400979055584971</v>
      </c>
      <c r="BH1431" s="89">
        <f t="shared" si="1623"/>
        <v>8.2913123106099301E-2</v>
      </c>
      <c r="BI1431" s="89">
        <f t="shared" si="1621"/>
        <v>0.14746376101502293</v>
      </c>
      <c r="BJ1431" s="41">
        <f t="shared" si="1624"/>
        <v>586.09121691884661</v>
      </c>
      <c r="BK1431" s="89">
        <f t="shared" si="1613"/>
        <v>0.23918905499451584</v>
      </c>
      <c r="BL1431" s="89">
        <f t="shared" si="1614"/>
        <v>0.76081094500548418</v>
      </c>
      <c r="BM1431" s="89">
        <f t="shared" si="1593"/>
        <v>-1.2158505596771008E-4</v>
      </c>
      <c r="BN1431" s="86">
        <f t="shared" si="1594"/>
        <v>1.2115637637560994E-4</v>
      </c>
      <c r="BO1431" s="86">
        <f t="shared" si="1595"/>
        <v>7.2938434256196918E-3</v>
      </c>
      <c r="BP1431" s="86">
        <f t="shared" si="1584"/>
        <v>5.6121881294270475E-2</v>
      </c>
      <c r="BQ1431" s="86">
        <f t="shared" si="1585"/>
        <v>3.3786435939827988</v>
      </c>
      <c r="BR1431" s="86">
        <f t="shared" si="1606"/>
        <v>5.5943303085383526E-2</v>
      </c>
      <c r="BS1431" s="86">
        <f t="shared" si="1607"/>
        <v>3.3616374387651313</v>
      </c>
      <c r="BT1431" s="89">
        <f t="shared" si="1608"/>
        <v>4.1200626998739789E-3</v>
      </c>
      <c r="BU1431" s="89">
        <f t="shared" si="1608"/>
        <v>0.25547484141500032</v>
      </c>
      <c r="BV1431" s="41">
        <f t="shared" si="1596"/>
        <v>435.15092913618128</v>
      </c>
      <c r="BW1431" s="89" t="e">
        <f t="shared" si="1597"/>
        <v>#REF!</v>
      </c>
      <c r="BX1431" s="42" t="e">
        <f t="shared" si="1598"/>
        <v>#REF!</v>
      </c>
      <c r="BY1431" s="89" t="e">
        <f t="shared" si="1599"/>
        <v>#REF!</v>
      </c>
      <c r="BZ1431" s="89" t="e">
        <f t="shared" si="1599"/>
        <v>#REF!</v>
      </c>
      <c r="CA1431" s="41">
        <f t="shared" si="1600"/>
        <v>480.94565767496198</v>
      </c>
      <c r="CB1431" s="89" t="e">
        <f t="shared" si="1601"/>
        <v>#REF!</v>
      </c>
      <c r="CC1431" s="89" t="e">
        <f t="shared" si="1609"/>
        <v>#REF!</v>
      </c>
      <c r="CD1431" s="41" t="e">
        <f t="shared" si="1615"/>
        <v>#REF!</v>
      </c>
      <c r="CE1431" s="41" t="e">
        <f t="shared" si="1616"/>
        <v>#REF!</v>
      </c>
      <c r="CF1431" s="42" t="e">
        <f t="shared" si="1617"/>
        <v>#REF!</v>
      </c>
      <c r="CG1431" s="42" t="e">
        <f t="shared" si="1618"/>
        <v>#REF!</v>
      </c>
      <c r="CH1431" s="42" t="e">
        <f t="shared" si="1602"/>
        <v>#REF!</v>
      </c>
      <c r="CI1431" s="89">
        <f t="shared" si="1619"/>
        <v>1.8722133151288038</v>
      </c>
      <c r="CJ1431" s="89">
        <f t="shared" si="1620"/>
        <v>0.58859948918135019</v>
      </c>
      <c r="CK1431" s="42" t="e">
        <f t="shared" si="1603"/>
        <v>#REF!</v>
      </c>
      <c r="CM1431" s="89" t="e">
        <f t="shared" si="1586"/>
        <v>#REF!</v>
      </c>
      <c r="CN1431" s="89">
        <f t="shared" si="1587"/>
        <v>0.1490913187402115</v>
      </c>
    </row>
    <row r="1432" spans="4:92" ht="14.4" x14ac:dyDescent="0.3">
      <c r="D1432" s="22"/>
      <c r="E1432" s="32">
        <v>41696.447222222225</v>
      </c>
      <c r="F1432" s="21">
        <f t="shared" si="1570"/>
        <v>1797.8229166666715</v>
      </c>
      <c r="G1432" s="21">
        <f t="shared" si="1571"/>
        <v>286.82222222222481</v>
      </c>
      <c r="I1432" s="21">
        <v>1029</v>
      </c>
      <c r="J1432" s="21">
        <v>10972</v>
      </c>
      <c r="K1432" s="21">
        <v>14756</v>
      </c>
      <c r="L1432" s="21">
        <v>9</v>
      </c>
      <c r="M1432" s="124">
        <v>6.15</v>
      </c>
      <c r="N1432" s="40"/>
      <c r="O1432" s="40"/>
      <c r="P1432" s="40"/>
      <c r="R1432" s="22"/>
      <c r="S1432" s="22"/>
      <c r="T1432" s="22"/>
      <c r="U1432" s="52">
        <f t="shared" si="1572"/>
        <v>2.8124302076712359E-2</v>
      </c>
      <c r="V1432" s="52">
        <f t="shared" si="1573"/>
        <v>3.9381339725825573</v>
      </c>
      <c r="W1432" s="52">
        <f t="shared" si="1574"/>
        <v>8.8078233032289933E-3</v>
      </c>
      <c r="X1432" s="247">
        <f>W1432+V1432+SUM($U$1420:U1432)</f>
        <v>4.0870386847570286</v>
      </c>
      <c r="Y1432" s="236">
        <f>W1432+V1432+SUM($U$1422:U1432)-$X$1421</f>
        <v>4.0697323662745069</v>
      </c>
      <c r="Z1432" s="42"/>
      <c r="AA1432" s="42"/>
      <c r="AB1432" s="41">
        <f t="shared" si="1575"/>
        <v>2.0912160638769856E-2</v>
      </c>
      <c r="AC1432" s="48">
        <f t="shared" si="1576"/>
        <v>2.9282465401989577</v>
      </c>
      <c r="AD1432" s="48">
        <f t="shared" si="1577"/>
        <v>0.19424726416089236</v>
      </c>
      <c r="AE1432" s="48">
        <f t="shared" si="1578"/>
        <v>0.27641455101350354</v>
      </c>
      <c r="AF1432" s="48">
        <f t="shared" si="1579"/>
        <v>0.19424726416089227</v>
      </c>
      <c r="AG1432" s="238">
        <f t="shared" si="1580"/>
        <v>8.2164157378113736E-2</v>
      </c>
      <c r="AH1432" s="48">
        <f t="shared" si="1581"/>
        <v>3.1294744975173173E-6</v>
      </c>
      <c r="AI1432" s="48">
        <f>AE1432+AC1432+SUM($AB$1420:AB1432)</f>
        <v>3.3449258431034288</v>
      </c>
      <c r="AJ1432" s="48">
        <f>AE1432+AC1432+SUM($AB$1421:AB1432)-$AI$1421</f>
        <v>2.7926826140726657</v>
      </c>
      <c r="AK1432" s="46"/>
      <c r="AL1432" s="86"/>
      <c r="AM1432" s="25">
        <v>469.67700000000002</v>
      </c>
      <c r="AN1432" s="25">
        <v>0.14990663761154036</v>
      </c>
      <c r="AQ1432"/>
      <c r="AR1432" s="25">
        <v>464.41899999999998</v>
      </c>
      <c r="AS1432" s="25">
        <v>0.84994235098622883</v>
      </c>
      <c r="AV1432" s="89">
        <f t="shared" si="1588"/>
        <v>0</v>
      </c>
      <c r="AW1432" s="86">
        <f t="shared" si="1589"/>
        <v>4.4908349590474855E-3</v>
      </c>
      <c r="AX1432" s="86">
        <f t="shared" si="1590"/>
        <v>0.27192371605445609</v>
      </c>
      <c r="AY1432" s="86">
        <f t="shared" si="1582"/>
        <v>5.4344135851576145E-2</v>
      </c>
      <c r="AZ1432" s="86">
        <f t="shared" si="1583"/>
        <v>3.2905817072518526</v>
      </c>
      <c r="BA1432" s="86">
        <f t="shared" si="1604"/>
        <v>4.827325266672193E-2</v>
      </c>
      <c r="BB1432" s="86">
        <f t="shared" si="1605"/>
        <v>2.7444093614059439</v>
      </c>
      <c r="BC1432" s="89">
        <f t="shared" si="1622"/>
        <v>5.1816653088560122E-3</v>
      </c>
      <c r="BD1432" s="89">
        <f t="shared" si="1622"/>
        <v>0.32668814445365602</v>
      </c>
      <c r="BE1432" s="41">
        <f t="shared" si="1610"/>
        <v>411.49021946409948</v>
      </c>
      <c r="BF1432" s="89">
        <f t="shared" si="1611"/>
        <v>0.46172238143970812</v>
      </c>
      <c r="BG1432" s="89">
        <f t="shared" si="1612"/>
        <v>0.53827761856029188</v>
      </c>
      <c r="BH1432" s="89">
        <f t="shared" si="1623"/>
        <v>0.1532317188914899</v>
      </c>
      <c r="BI1432" s="89">
        <f t="shared" si="1621"/>
        <v>0.178638090871022</v>
      </c>
      <c r="BJ1432" s="41">
        <f t="shared" si="1624"/>
        <v>565.30711791365013</v>
      </c>
      <c r="BK1432" s="89">
        <f t="shared" si="1613"/>
        <v>0.26567890760828072</v>
      </c>
      <c r="BL1432" s="89">
        <f t="shared" si="1614"/>
        <v>0.73432109239171928</v>
      </c>
      <c r="BM1432" s="89">
        <f t="shared" si="1593"/>
        <v>-1.2158505596726599E-4</v>
      </c>
      <c r="BN1432" s="86">
        <f t="shared" si="1594"/>
        <v>1.4259473432643943E-4</v>
      </c>
      <c r="BO1432" s="86">
        <f t="shared" si="1595"/>
        <v>8.6652285689025541E-3</v>
      </c>
      <c r="BP1432" s="86">
        <f t="shared" si="1584"/>
        <v>6.6167335035110783E-2</v>
      </c>
      <c r="BQ1432" s="86">
        <f t="shared" si="1585"/>
        <v>4.0208713497219177</v>
      </c>
      <c r="BR1432" s="86">
        <f t="shared" si="1606"/>
        <v>6.5988756826223835E-2</v>
      </c>
      <c r="BS1432" s="86">
        <f t="shared" si="1607"/>
        <v>4.0038651945042503</v>
      </c>
      <c r="BT1432" s="89">
        <f t="shared" si="1608"/>
        <v>1.0045453740840309E-2</v>
      </c>
      <c r="BU1432" s="89">
        <f t="shared" si="1608"/>
        <v>0.64222775573911894</v>
      </c>
      <c r="BV1432" s="41">
        <f t="shared" si="1596"/>
        <v>391.94596573018248</v>
      </c>
      <c r="BW1432" s="89" t="e">
        <f t="shared" si="1597"/>
        <v>#REF!</v>
      </c>
      <c r="BX1432" s="42" t="e">
        <f t="shared" si="1598"/>
        <v>#REF!</v>
      </c>
      <c r="BY1432" s="89" t="e">
        <f t="shared" si="1599"/>
        <v>#REF!</v>
      </c>
      <c r="BZ1432" s="89" t="e">
        <f t="shared" si="1599"/>
        <v>#REF!</v>
      </c>
      <c r="CA1432" s="41">
        <f t="shared" si="1600"/>
        <v>466.66993418216697</v>
      </c>
      <c r="CB1432" s="89" t="e">
        <f t="shared" si="1601"/>
        <v>#REF!</v>
      </c>
      <c r="CC1432" s="89" t="e">
        <f t="shared" si="1609"/>
        <v>#REF!</v>
      </c>
      <c r="CD1432" s="41" t="e">
        <f t="shared" si="1615"/>
        <v>#REF!</v>
      </c>
      <c r="CE1432" s="41" t="e">
        <f t="shared" si="1616"/>
        <v>#REF!</v>
      </c>
      <c r="CF1432" s="42" t="e">
        <f t="shared" si="1617"/>
        <v>#REF!</v>
      </c>
      <c r="CG1432" s="42" t="e">
        <f t="shared" si="1618"/>
        <v>#REF!</v>
      </c>
      <c r="CH1432" s="42" t="e">
        <f t="shared" si="1602"/>
        <v>#REF!</v>
      </c>
      <c r="CI1432" s="89">
        <f t="shared" si="1619"/>
        <v>2.050725747869202</v>
      </c>
      <c r="CJ1432" s="89">
        <f t="shared" si="1620"/>
        <v>0.74195686620346368</v>
      </c>
      <c r="CK1432" s="42" t="e">
        <f t="shared" si="1603"/>
        <v>#REF!</v>
      </c>
      <c r="CM1432" s="89" t="e">
        <f t="shared" si="1586"/>
        <v>#REF!</v>
      </c>
      <c r="CN1432" s="89">
        <f t="shared" si="1587"/>
        <v>0.16330692857148668</v>
      </c>
    </row>
    <row r="1433" spans="4:92" ht="14.4" x14ac:dyDescent="0.3">
      <c r="D1433" s="22"/>
      <c r="E1433" s="32">
        <v>41743.4375</v>
      </c>
      <c r="F1433" s="21">
        <f t="shared" si="1570"/>
        <v>1844.8131944444467</v>
      </c>
      <c r="G1433" s="21">
        <f t="shared" si="1571"/>
        <v>333.8125</v>
      </c>
      <c r="I1433" s="21">
        <v>1012</v>
      </c>
      <c r="J1433" s="21">
        <v>11640</v>
      </c>
      <c r="K1433" s="21">
        <v>15076</v>
      </c>
      <c r="L1433" s="21">
        <v>17</v>
      </c>
      <c r="M1433" s="124">
        <v>6.15</v>
      </c>
      <c r="N1433" s="40"/>
      <c r="O1433" s="40"/>
      <c r="P1433" s="40"/>
      <c r="R1433" s="22"/>
      <c r="S1433" s="22"/>
      <c r="T1433" s="22"/>
      <c r="U1433" s="52">
        <f t="shared" si="1572"/>
        <v>2.825949351734227E-2</v>
      </c>
      <c r="V1433" s="52">
        <f t="shared" si="1573"/>
        <v>3.9570642914112648</v>
      </c>
      <c r="W1433" s="52">
        <f t="shared" si="1574"/>
        <v>8.850161858615339E-3</v>
      </c>
      <c r="X1433" s="247">
        <f>W1433+V1433+SUM($U$1420:U1433)</f>
        <v>4.134270835658465</v>
      </c>
      <c r="Y1433" s="236">
        <f>W1433+V1433+SUM($U$1422:U1433)-$X$1421</f>
        <v>4.1169645171759424</v>
      </c>
      <c r="Z1433" s="42"/>
      <c r="AA1433" s="42"/>
      <c r="AB1433" s="41">
        <f t="shared" si="1575"/>
        <v>2.1818818290120987E-2</v>
      </c>
      <c r="AC1433" s="48">
        <f t="shared" si="1576"/>
        <v>3.0552021989935736</v>
      </c>
      <c r="AD1433" s="48">
        <f t="shared" si="1577"/>
        <v>0.20266895579513647</v>
      </c>
      <c r="AE1433" s="48">
        <f t="shared" si="1578"/>
        <v>0.2883986483026455</v>
      </c>
      <c r="AF1433" s="48">
        <f t="shared" si="1579"/>
        <v>0.20266895579513647</v>
      </c>
      <c r="AG1433" s="238">
        <f t="shared" si="1580"/>
        <v>8.5726427353009449E-2</v>
      </c>
      <c r="AH1433" s="48">
        <f t="shared" si="1581"/>
        <v>3.2651544995455171E-6</v>
      </c>
      <c r="AI1433" s="48">
        <f>AE1433+AC1433+SUM($AB$1420:AB1433)</f>
        <v>3.5056844174773074</v>
      </c>
      <c r="AJ1433" s="48">
        <f>AE1433+AC1433+SUM($AB$1421:AB1433)-$AI$1421</f>
        <v>2.9534411884465444</v>
      </c>
      <c r="AK1433" s="46"/>
      <c r="AL1433" s="86"/>
      <c r="AM1433" s="25">
        <v>461.16199999999998</v>
      </c>
      <c r="AN1433" s="25">
        <v>2.6870057685096524E-2</v>
      </c>
      <c r="AR1433" s="25">
        <v>456.2045</v>
      </c>
      <c r="AS1433" s="25">
        <v>8.555992052355875E-2</v>
      </c>
      <c r="AV1433" s="89">
        <f t="shared" si="1588"/>
        <v>0</v>
      </c>
      <c r="AW1433" s="86">
        <f t="shared" si="1589"/>
        <v>4.6588289713288432E-3</v>
      </c>
      <c r="AX1433" s="86">
        <f t="shared" si="1590"/>
        <v>0.28373981933131665</v>
      </c>
      <c r="AY1433" s="86">
        <f t="shared" si="1582"/>
        <v>5.6631278352387279E-2</v>
      </c>
      <c r="AZ1433" s="86">
        <f t="shared" si="1583"/>
        <v>3.4490531391249202</v>
      </c>
      <c r="BA1433" s="86">
        <f t="shared" si="1604"/>
        <v>5.0560395167533065E-2</v>
      </c>
      <c r="BB1433" s="86">
        <f t="shared" si="1605"/>
        <v>2.9028807932790115</v>
      </c>
      <c r="BC1433" s="89">
        <f t="shared" si="1622"/>
        <v>2.2871425008111346E-3</v>
      </c>
      <c r="BD1433" s="89">
        <f t="shared" si="1622"/>
        <v>0.15847143187306756</v>
      </c>
      <c r="BE1433" s="41">
        <f t="shared" si="1610"/>
        <v>284.35219329810144</v>
      </c>
      <c r="BF1433" s="89">
        <f t="shared" si="1611"/>
        <v>0.62376296707684475</v>
      </c>
      <c r="BG1433" s="89">
        <f t="shared" si="1612"/>
        <v>0.37623703292315525</v>
      </c>
      <c r="BH1433" s="89">
        <f t="shared" si="1623"/>
        <v>0.10027524533449415</v>
      </c>
      <c r="BI1433" s="89">
        <f t="shared" si="1621"/>
        <v>6.0483329039384477E-2</v>
      </c>
      <c r="BJ1433" s="41">
        <f t="shared" si="1624"/>
        <v>549.96948183203779</v>
      </c>
      <c r="BK1433" s="89">
        <f t="shared" si="1613"/>
        <v>0.28522710737118073</v>
      </c>
      <c r="BL1433" s="89">
        <f t="shared" si="1614"/>
        <v>0.71477289262881927</v>
      </c>
      <c r="BM1433" s="89">
        <f t="shared" si="1593"/>
        <v>-1.2158505596726599E-4</v>
      </c>
      <c r="BN1433" s="86">
        <f t="shared" si="1594"/>
        <v>1.4248940198530242E-4</v>
      </c>
      <c r="BO1433" s="86">
        <f t="shared" si="1595"/>
        <v>8.7076724566300355E-3</v>
      </c>
      <c r="BP1433" s="86">
        <f t="shared" si="1584"/>
        <v>6.6562599467578296E-2</v>
      </c>
      <c r="BQ1433" s="86">
        <f t="shared" si="1585"/>
        <v>4.0677082361908861</v>
      </c>
      <c r="BR1433" s="86">
        <f t="shared" si="1606"/>
        <v>6.6384021258691348E-2</v>
      </c>
      <c r="BS1433" s="86">
        <f t="shared" si="1607"/>
        <v>4.0507020809732186</v>
      </c>
      <c r="BT1433" s="89">
        <f t="shared" si="1608"/>
        <v>3.9526443246751253E-4</v>
      </c>
      <c r="BU1433" s="89">
        <f t="shared" si="1608"/>
        <v>4.6836886468968331E-2</v>
      </c>
      <c r="BV1433" s="41">
        <f t="shared" si="1596"/>
        <v>-248.9971090815697</v>
      </c>
      <c r="BW1433" s="89" t="e">
        <f t="shared" si="1597"/>
        <v>#REF!</v>
      </c>
      <c r="BX1433" s="42" t="e">
        <f t="shared" si="1598"/>
        <v>#REF!</v>
      </c>
      <c r="BY1433" s="89" t="e">
        <f t="shared" si="1599"/>
        <v>#REF!</v>
      </c>
      <c r="BZ1433" s="89" t="e">
        <f t="shared" si="1599"/>
        <v>#REF!</v>
      </c>
      <c r="CA1433" s="41">
        <f t="shared" si="1600"/>
        <v>458.39492027473261</v>
      </c>
      <c r="CB1433" s="89" t="e">
        <f t="shared" si="1601"/>
        <v>#REF!</v>
      </c>
      <c r="CC1433" s="89" t="e">
        <f t="shared" si="1609"/>
        <v>#REF!</v>
      </c>
      <c r="CD1433" s="41" t="e">
        <f t="shared" si="1615"/>
        <v>#REF!</v>
      </c>
      <c r="CE1433" s="41" t="e">
        <f t="shared" si="1616"/>
        <v>#REF!</v>
      </c>
      <c r="CF1433" s="42" t="e">
        <f t="shared" si="1617"/>
        <v>#REF!</v>
      </c>
      <c r="CG1433" s="42" t="e">
        <f t="shared" si="1618"/>
        <v>#REF!</v>
      </c>
      <c r="CH1433" s="42" t="e">
        <f t="shared" si="1602"/>
        <v>#REF!</v>
      </c>
      <c r="CI1433" s="89">
        <f t="shared" si="1619"/>
        <v>2.1110397014750344</v>
      </c>
      <c r="CJ1433" s="89">
        <f t="shared" si="1620"/>
        <v>0.84240148697151018</v>
      </c>
      <c r="CK1433" s="42" t="e">
        <f t="shared" si="1603"/>
        <v>#REF!</v>
      </c>
      <c r="CM1433" s="89" t="e">
        <f t="shared" si="1586"/>
        <v>#REF!</v>
      </c>
      <c r="CN1433" s="89">
        <f t="shared" si="1587"/>
        <v>0.16810995331704609</v>
      </c>
    </row>
    <row r="1434" spans="4:92" ht="14.4" x14ac:dyDescent="0.3">
      <c r="D1434" s="22"/>
      <c r="E1434" s="32">
        <v>41774.478472222225</v>
      </c>
      <c r="F1434" s="21">
        <f t="shared" si="1570"/>
        <v>1875.8541666666715</v>
      </c>
      <c r="G1434" s="21">
        <f t="shared" si="1571"/>
        <v>364.85347222222481</v>
      </c>
      <c r="H1434" s="20">
        <v>10</v>
      </c>
      <c r="I1434" s="21">
        <v>1108</v>
      </c>
      <c r="J1434" s="21">
        <v>11143</v>
      </c>
      <c r="K1434" s="21">
        <v>14247</v>
      </c>
      <c r="L1434" s="21">
        <v>16</v>
      </c>
      <c r="M1434" s="124">
        <v>6.15</v>
      </c>
      <c r="N1434" s="40"/>
      <c r="O1434" s="40"/>
      <c r="P1434" s="40"/>
      <c r="R1434" s="22"/>
      <c r="S1434" s="22"/>
      <c r="T1434" s="22"/>
      <c r="U1434" s="52">
        <f t="shared" si="1572"/>
        <v>2.9238892417342739E-2</v>
      </c>
      <c r="V1434" s="52">
        <f t="shared" si="1573"/>
        <v>4.0942056174531132</v>
      </c>
      <c r="W1434" s="52">
        <f t="shared" si="1574"/>
        <v>9.156884935015654E-3</v>
      </c>
      <c r="X1434" s="247">
        <f>W1434+V1434+SUM($U$1420:U1434)</f>
        <v>4.3009577771940561</v>
      </c>
      <c r="Y1434" s="236">
        <f>W1434+V1434+SUM($U$1422:U1434)-$X$1421</f>
        <v>4.2836514587115344</v>
      </c>
      <c r="Z1434" s="42"/>
      <c r="AA1434" s="42"/>
      <c r="AB1434" s="41">
        <f t="shared" si="1575"/>
        <v>2.2868602386920064E-2</v>
      </c>
      <c r="AC1434" s="48">
        <f t="shared" si="1576"/>
        <v>3.2021992837285063</v>
      </c>
      <c r="AD1434" s="48">
        <f t="shared" si="1577"/>
        <v>0.21242010931223324</v>
      </c>
      <c r="AE1434" s="48">
        <f t="shared" si="1578"/>
        <v>0.30227457460171309</v>
      </c>
      <c r="AF1434" s="48">
        <f t="shared" si="1579"/>
        <v>0.21242010931223326</v>
      </c>
      <c r="AG1434" s="238">
        <f t="shared" si="1580"/>
        <v>8.9851043036313333E-2</v>
      </c>
      <c r="AH1434" s="48">
        <f t="shared" si="1581"/>
        <v>3.4222531664685926E-6</v>
      </c>
      <c r="AI1434" s="48">
        <f>AE1434+AC1434+SUM($AB$1420:AB1434)</f>
        <v>3.6894260308982276</v>
      </c>
      <c r="AJ1434" s="48">
        <f>AE1434+AC1434+SUM($AB$1421:AB1434)-$AI$1421</f>
        <v>3.1371828018674646</v>
      </c>
      <c r="AK1434" s="46"/>
      <c r="AL1434" s="86"/>
      <c r="AM1434" s="25">
        <v>452.81550000000004</v>
      </c>
      <c r="AN1434" s="25">
        <v>4.1719300090024634E-2</v>
      </c>
      <c r="AR1434" s="25">
        <v>450.35699999999997</v>
      </c>
      <c r="AS1434" s="25">
        <v>8.0610173055249382E-2</v>
      </c>
      <c r="AV1434" s="89">
        <f t="shared" si="1588"/>
        <v>0</v>
      </c>
      <c r="AW1434" s="86">
        <f t="shared" si="1589"/>
        <v>4.8555377843578522E-3</v>
      </c>
      <c r="AX1434" s="86">
        <f t="shared" si="1590"/>
        <v>0.29741903681735521</v>
      </c>
      <c r="AY1434" s="86">
        <f t="shared" si="1582"/>
        <v>5.926448666489411E-2</v>
      </c>
      <c r="AZ1434" s="86">
        <f t="shared" si="1583"/>
        <v>3.6301615442333333</v>
      </c>
      <c r="BA1434" s="86">
        <f t="shared" si="1604"/>
        <v>5.3193603480039889E-2</v>
      </c>
      <c r="BB1434" s="86">
        <f t="shared" si="1605"/>
        <v>3.0839891983874246</v>
      </c>
      <c r="BC1434" s="89">
        <f t="shared" si="1622"/>
        <v>2.633208312506824E-3</v>
      </c>
      <c r="BD1434" s="89">
        <f t="shared" si="1622"/>
        <v>0.18110840510841308</v>
      </c>
      <c r="BE1434" s="41">
        <f t="shared" si="1610"/>
        <v>293.86361696357579</v>
      </c>
      <c r="BF1434" s="89">
        <f t="shared" si="1611"/>
        <v>0.61164042036541433</v>
      </c>
      <c r="BG1434" s="89">
        <f t="shared" si="1612"/>
        <v>0.38835957963458567</v>
      </c>
      <c r="BH1434" s="89">
        <f t="shared" si="1623"/>
        <v>0.11238379767139109</v>
      </c>
      <c r="BI1434" s="89">
        <f t="shared" si="1621"/>
        <v>7.1357815749529124E-2</v>
      </c>
      <c r="BJ1434" s="41">
        <f t="shared" si="1624"/>
        <v>534.92957029489935</v>
      </c>
      <c r="BK1434" s="89">
        <f t="shared" si="1613"/>
        <v>0.30439584977580691</v>
      </c>
      <c r="BL1434" s="89">
        <f t="shared" si="1614"/>
        <v>0.69560415022419309</v>
      </c>
      <c r="BM1434" s="89">
        <f t="shared" si="1593"/>
        <v>-1.2158505596726599E-4</v>
      </c>
      <c r="BN1434" s="86">
        <f t="shared" si="1594"/>
        <v>1.4684519236421675E-4</v>
      </c>
      <c r="BO1434" s="86">
        <f t="shared" si="1595"/>
        <v>9.0100397426514378E-3</v>
      </c>
      <c r="BP1434" s="86">
        <f t="shared" si="1584"/>
        <v>6.8972688487906123E-2</v>
      </c>
      <c r="BQ1434" s="86">
        <f t="shared" si="1585"/>
        <v>4.2319850887061499</v>
      </c>
      <c r="BR1434" s="86">
        <f t="shared" si="1606"/>
        <v>6.8794110279019174E-2</v>
      </c>
      <c r="BS1434" s="86">
        <f t="shared" si="1607"/>
        <v>4.2149789334884824</v>
      </c>
      <c r="BT1434" s="89">
        <f t="shared" si="1608"/>
        <v>2.4100890203278269E-3</v>
      </c>
      <c r="BU1434" s="89">
        <f t="shared" si="1608"/>
        <v>0.1642768525152638</v>
      </c>
      <c r="BV1434" s="41">
        <f t="shared" si="1596"/>
        <v>305.56530508413226</v>
      </c>
      <c r="BW1434" s="89" t="e">
        <f t="shared" si="1597"/>
        <v>#REF!</v>
      </c>
      <c r="BX1434" s="42" t="e">
        <f t="shared" si="1598"/>
        <v>#REF!</v>
      </c>
      <c r="BY1434" s="89" t="e">
        <f t="shared" si="1599"/>
        <v>#REF!</v>
      </c>
      <c r="BZ1434" s="89" t="e">
        <f t="shared" si="1599"/>
        <v>#REF!</v>
      </c>
      <c r="CA1434" s="41">
        <f t="shared" si="1600"/>
        <v>452.43845677851982</v>
      </c>
      <c r="CB1434" s="89" t="e">
        <f t="shared" si="1601"/>
        <v>#REF!</v>
      </c>
      <c r="CC1434" s="89" t="e">
        <f t="shared" si="1609"/>
        <v>#REF!</v>
      </c>
      <c r="CD1434" s="41" t="e">
        <f t="shared" si="1615"/>
        <v>#REF!</v>
      </c>
      <c r="CE1434" s="41" t="e">
        <f t="shared" si="1616"/>
        <v>#REF!</v>
      </c>
      <c r="CF1434" s="42" t="e">
        <f t="shared" si="1617"/>
        <v>#REF!</v>
      </c>
      <c r="CG1434" s="42" t="e">
        <f t="shared" si="1618"/>
        <v>#REF!</v>
      </c>
      <c r="CH1434" s="42" t="e">
        <f t="shared" si="1602"/>
        <v>#REF!</v>
      </c>
      <c r="CI1434" s="89">
        <f t="shared" si="1619"/>
        <v>2.1822373769909706</v>
      </c>
      <c r="CJ1434" s="89">
        <f t="shared" si="1620"/>
        <v>0.95494542487649381</v>
      </c>
      <c r="CK1434" s="42" t="e">
        <f t="shared" si="1603"/>
        <v>#REF!</v>
      </c>
      <c r="CM1434" s="89" t="e">
        <f t="shared" si="1586"/>
        <v>#REF!</v>
      </c>
      <c r="CN1434" s="89">
        <f t="shared" si="1587"/>
        <v>0.17377968937122981</v>
      </c>
    </row>
    <row r="1435" spans="4:92" ht="14.4" x14ac:dyDescent="0.3">
      <c r="D1435" s="22"/>
      <c r="E1435" s="32">
        <v>42074.479166666664</v>
      </c>
      <c r="F1435" s="21">
        <f t="shared" si="1570"/>
        <v>2175.8548611111109</v>
      </c>
      <c r="G1435" s="21">
        <f t="shared" si="1571"/>
        <v>664.85416666666424</v>
      </c>
      <c r="I1435" s="21">
        <v>1116</v>
      </c>
      <c r="J1435" s="21">
        <v>11913</v>
      </c>
      <c r="K1435" s="21">
        <v>15284</v>
      </c>
      <c r="L1435" s="21">
        <v>17</v>
      </c>
      <c r="M1435" s="124">
        <v>6.15</v>
      </c>
      <c r="N1435" s="40"/>
      <c r="O1435" s="40"/>
      <c r="P1435" s="40"/>
      <c r="R1435" s="22"/>
      <c r="S1435" s="22"/>
      <c r="T1435" s="22"/>
      <c r="U1435" s="52">
        <f t="shared" si="1572"/>
        <v>3.159358842691562E-2</v>
      </c>
      <c r="V1435" s="52">
        <f t="shared" si="1573"/>
        <v>4.4239243185647021</v>
      </c>
      <c r="W1435" s="52">
        <f t="shared" si="1574"/>
        <v>9.8943164392203201E-3</v>
      </c>
      <c r="X1435" s="247">
        <f>W1435+V1435+SUM($U$1420:U1435)</f>
        <v>4.663007498236766</v>
      </c>
      <c r="Y1435" s="236">
        <f>W1435+V1435+SUM($U$1422:U1435)-$X$1421</f>
        <v>4.6457011797542433</v>
      </c>
      <c r="Z1435" s="42"/>
      <c r="AA1435" s="42"/>
      <c r="AB1435" s="41">
        <f t="shared" si="1575"/>
        <v>2.4625387263140921E-2</v>
      </c>
      <c r="AC1435" s="48">
        <f t="shared" si="1576"/>
        <v>3.4481948709147665</v>
      </c>
      <c r="AD1435" s="48">
        <f t="shared" si="1577"/>
        <v>0.22873839711710389</v>
      </c>
      <c r="AE1435" s="48">
        <f t="shared" si="1578"/>
        <v>0.32549555645892142</v>
      </c>
      <c r="AF1435" s="48">
        <f t="shared" si="1579"/>
        <v>0.22873839711710384</v>
      </c>
      <c r="AG1435" s="238">
        <f t="shared" si="1580"/>
        <v>9.6753474188343319E-2</v>
      </c>
      <c r="AH1435" s="48">
        <f t="shared" si="1581"/>
        <v>3.6851534742237212E-6</v>
      </c>
      <c r="AI1435" s="48">
        <f>AE1435+AC1435+SUM($AB$1420:AB1435)</f>
        <v>3.9832679872048371</v>
      </c>
      <c r="AJ1435" s="48">
        <f>AE1435+AC1435+SUM($AB$1421:AB1435)-$AI$1421</f>
        <v>3.431024758174074</v>
      </c>
      <c r="AK1435" s="46"/>
      <c r="AL1435" s="86"/>
      <c r="AM1435" s="25">
        <v>389.33500000000004</v>
      </c>
      <c r="AN1435" s="25">
        <v>0.61659711319467936</v>
      </c>
      <c r="AQ1435" s="25"/>
      <c r="AR1435" s="25">
        <v>387.38249999999999</v>
      </c>
      <c r="AS1435" s="25">
        <v>4.050000000000864E-2</v>
      </c>
      <c r="AV1435" s="89">
        <f t="shared" si="1588"/>
        <v>0</v>
      </c>
      <c r="AW1435" s="86">
        <f t="shared" si="1589"/>
        <v>5.0035958880126552E-3</v>
      </c>
      <c r="AX1435" s="86">
        <f t="shared" si="1590"/>
        <v>0.32049196057090878</v>
      </c>
      <c r="AY1435" s="86">
        <f t="shared" si="1582"/>
        <v>6.1231752403802416E-2</v>
      </c>
      <c r="AZ1435" s="86">
        <f t="shared" si="1583"/>
        <v>3.9220362348010349</v>
      </c>
      <c r="BA1435" s="86">
        <f t="shared" si="1604"/>
        <v>5.5160869218948194E-2</v>
      </c>
      <c r="BB1435" s="86">
        <f t="shared" si="1605"/>
        <v>3.3758638889551262</v>
      </c>
      <c r="BC1435" s="89">
        <f t="shared" si="1622"/>
        <v>1.9672657389083054E-3</v>
      </c>
      <c r="BD1435" s="89">
        <f t="shared" si="1622"/>
        <v>0.29187469056770166</v>
      </c>
      <c r="BE1435" s="41">
        <f t="shared" si="1610"/>
        <v>-400.19721144487283</v>
      </c>
      <c r="BF1435" s="89">
        <f t="shared" si="1611"/>
        <v>1.4962382585940788</v>
      </c>
      <c r="BG1435" s="89">
        <f t="shared" si="1612"/>
        <v>-0.49623825859407877</v>
      </c>
      <c r="BH1435" s="89">
        <f t="shared" si="1623"/>
        <v>0.43965757700607877</v>
      </c>
      <c r="BI1435" s="89">
        <f t="shared" si="1621"/>
        <v>-0.14581562069946927</v>
      </c>
      <c r="BJ1435" s="41">
        <f t="shared" si="1624"/>
        <v>454.07920160709472</v>
      </c>
      <c r="BK1435" s="89">
        <f t="shared" si="1613"/>
        <v>0.40744166137307741</v>
      </c>
      <c r="BL1435" s="89">
        <f t="shared" si="1614"/>
        <v>0.59255833862692264</v>
      </c>
      <c r="BM1435" s="89">
        <f t="shared" si="1593"/>
        <v>-1.2158505596815417E-4</v>
      </c>
      <c r="BN1435" s="86">
        <f t="shared" si="1594"/>
        <v>1.5188734005808232E-4</v>
      </c>
      <c r="BO1435" s="86">
        <f t="shared" si="1595"/>
        <v>9.7424290991622378E-3</v>
      </c>
      <c r="BP1435" s="86">
        <f t="shared" si="1584"/>
        <v>7.1581681253958987E-2</v>
      </c>
      <c r="BQ1435" s="86">
        <f t="shared" si="1585"/>
        <v>4.5914258169828068</v>
      </c>
      <c r="BR1435" s="86">
        <f t="shared" si="1606"/>
        <v>7.1403103045072039E-2</v>
      </c>
      <c r="BS1435" s="86">
        <f t="shared" si="1607"/>
        <v>4.5744196617651394</v>
      </c>
      <c r="BT1435" s="89">
        <f t="shared" si="1608"/>
        <v>2.6089927660528645E-3</v>
      </c>
      <c r="BU1435" s="89">
        <f t="shared" si="1608"/>
        <v>0.35944072827665696</v>
      </c>
      <c r="BV1435" s="41">
        <f>1000*((BT1435/BU1435)/0.0112372-1)</f>
        <v>-354.06699084233207</v>
      </c>
      <c r="BW1435" s="89" t="e">
        <f t="shared" si="1597"/>
        <v>#REF!</v>
      </c>
      <c r="BX1435" s="42" t="e">
        <f t="shared" si="1598"/>
        <v>#REF!</v>
      </c>
      <c r="BY1435" s="89" t="e">
        <f t="shared" si="1599"/>
        <v>#REF!</v>
      </c>
      <c r="BZ1435" s="89" t="e">
        <f t="shared" si="1599"/>
        <v>#REF!</v>
      </c>
      <c r="CA1435" s="41">
        <f t="shared" si="1600"/>
        <v>389.06628568653281</v>
      </c>
      <c r="CB1435" s="89" t="e">
        <f t="shared" si="1601"/>
        <v>#REF!</v>
      </c>
      <c r="CC1435" s="89" t="e">
        <f t="shared" si="1609"/>
        <v>#REF!</v>
      </c>
      <c r="CD1435" s="41" t="e">
        <f t="shared" si="1615"/>
        <v>#REF!</v>
      </c>
      <c r="CE1435" s="41" t="e">
        <f t="shared" si="1616"/>
        <v>#REF!</v>
      </c>
      <c r="CF1435" s="42" t="e">
        <f t="shared" si="1617"/>
        <v>#REF!</v>
      </c>
      <c r="CG1435" s="42" t="e">
        <f t="shared" si="1618"/>
        <v>#REF!</v>
      </c>
      <c r="CH1435" s="42" t="e">
        <f>CC1435*$Y1435</f>
        <v>#REF!</v>
      </c>
      <c r="CI1435" s="89">
        <f>BL1435*$AJ1435</f>
        <v>2.0330823304914682</v>
      </c>
      <c r="CJ1435" s="89">
        <f>BK1435*$AJ1435</f>
        <v>1.3979424276826058</v>
      </c>
      <c r="CK1435" s="42" t="e">
        <f>CB1435*$Y1435</f>
        <v>#REF!</v>
      </c>
      <c r="CM1435" s="89" t="e">
        <f t="shared" si="1586"/>
        <v>#REF!</v>
      </c>
      <c r="CN1435" s="89">
        <f t="shared" si="1587"/>
        <v>0.16190191753846273</v>
      </c>
    </row>
    <row r="1436" spans="4:92" ht="14.4" x14ac:dyDescent="0.3">
      <c r="D1436" s="94" t="s">
        <v>127</v>
      </c>
      <c r="E1436" s="32">
        <v>42285.480555555558</v>
      </c>
      <c r="F1436" s="21">
        <f t="shared" si="1570"/>
        <v>2386.8562500000044</v>
      </c>
      <c r="G1436" s="21">
        <f t="shared" si="1571"/>
        <v>875.85555555555766</v>
      </c>
      <c r="I1436" s="21">
        <v>1100</v>
      </c>
      <c r="J1436" s="21">
        <v>12108</v>
      </c>
      <c r="K1436" s="21">
        <v>16254</v>
      </c>
      <c r="L1436" s="21">
        <v>8</v>
      </c>
      <c r="M1436" s="124">
        <v>6.15</v>
      </c>
      <c r="N1436" s="40"/>
      <c r="O1436" s="40"/>
      <c r="P1436" s="40"/>
      <c r="R1436" s="22"/>
      <c r="S1436" s="22"/>
      <c r="T1436" s="22"/>
      <c r="U1436" s="52">
        <f t="shared" si="1572"/>
        <v>3.31169759905523E-2</v>
      </c>
      <c r="V1436" s="52">
        <f t="shared" si="1573"/>
        <v>4.6372382099246918</v>
      </c>
      <c r="W1436" s="52">
        <f t="shared" si="1574"/>
        <v>1.0371403068650266E-2</v>
      </c>
      <c r="X1436" s="247">
        <f>W1436+V1436+SUM($U$1420:U1436)</f>
        <v>4.9099154522167376</v>
      </c>
      <c r="Y1436" s="236">
        <f>W1436+V1436+SUM($U$1422:U1436)-$X$1421</f>
        <v>4.8926091337342159</v>
      </c>
      <c r="Z1436" s="42"/>
      <c r="AA1436" s="42"/>
      <c r="AB1436" s="41">
        <f t="shared" si="1575"/>
        <v>2.4669641029507028E-2</v>
      </c>
      <c r="AC1436" s="48">
        <f t="shared" si="1576"/>
        <v>3.4543915495120077</v>
      </c>
      <c r="AD1436" s="48">
        <f t="shared" si="1577"/>
        <v>0.22914945808750867</v>
      </c>
      <c r="AE1436" s="48">
        <f t="shared" si="1578"/>
        <v>0.3260804976886702</v>
      </c>
      <c r="AF1436" s="48">
        <f t="shared" si="1579"/>
        <v>0.22914945808750861</v>
      </c>
      <c r="AG1436" s="238">
        <f t="shared" si="1580"/>
        <v>9.6927347825175397E-2</v>
      </c>
      <c r="AH1436" s="48">
        <f t="shared" si="1581"/>
        <v>3.6917759861513071E-6</v>
      </c>
      <c r="AI1436" s="48">
        <f>AE1436+AC1436+SUM($AB$1420:AB1436)</f>
        <v>4.0147192480613336</v>
      </c>
      <c r="AJ1436" s="48">
        <f>AE1436+AC1436+SUM($AB$1421:AB1436)-$AI$1421</f>
        <v>3.4624760190305706</v>
      </c>
      <c r="AK1436" s="46"/>
      <c r="AL1436" s="86"/>
      <c r="AM1436" s="25">
        <v>352.64600000000002</v>
      </c>
      <c r="AN1436" s="25">
        <v>0.12869343417596324</v>
      </c>
      <c r="AR1436" s="25">
        <v>350.65800000000002</v>
      </c>
      <c r="AS1436" s="25">
        <v>2.5455844122716675E-2</v>
      </c>
      <c r="AT1436" s="46"/>
      <c r="AU1436" s="46"/>
      <c r="AV1436" s="89">
        <f t="shared" si="1588"/>
        <v>0</v>
      </c>
      <c r="AW1436" s="86">
        <f t="shared" si="1589"/>
        <v>4.8821992427976026E-3</v>
      </c>
      <c r="AX1436" s="86">
        <f t="shared" si="1590"/>
        <v>0.32119829844587261</v>
      </c>
      <c r="AY1436" s="86">
        <f t="shared" si="1582"/>
        <v>6.0109879038653821E-2</v>
      </c>
      <c r="AZ1436" s="86">
        <f t="shared" si="1583"/>
        <v>3.95460936902268</v>
      </c>
      <c r="BA1436" s="86">
        <f t="shared" si="1604"/>
        <v>5.4038995853799607E-2</v>
      </c>
      <c r="BB1436" s="86">
        <f t="shared" si="1605"/>
        <v>3.4084370231767713</v>
      </c>
      <c r="BC1436" s="89">
        <f t="shared" si="1622"/>
        <v>-1.1218733651485874E-3</v>
      </c>
      <c r="BD1436" s="89">
        <f t="shared" si="1622"/>
        <v>3.2573134221645095E-2</v>
      </c>
      <c r="BE1436" s="41">
        <f t="shared" si="1610"/>
        <v>-4064.9696472837695</v>
      </c>
      <c r="BF1436" s="89">
        <f t="shared" si="1611"/>
        <v>6.1670821409335748</v>
      </c>
      <c r="BG1436" s="89">
        <f t="shared" si="1612"/>
        <v>-5.1670821409335748</v>
      </c>
      <c r="BH1436" s="89">
        <f t="shared" si="1623"/>
        <v>0.19396250913794291</v>
      </c>
      <c r="BI1436" s="89">
        <f t="shared" si="1621"/>
        <v>-0.16251124828144639</v>
      </c>
      <c r="BJ1436" s="41">
        <f t="shared" si="1624"/>
        <v>410.8923732431964</v>
      </c>
      <c r="BK1436" s="89">
        <f t="shared" si="1613"/>
        <v>0.46248435136072608</v>
      </c>
      <c r="BL1436" s="89">
        <f t="shared" si="1614"/>
        <v>0.53751564863927392</v>
      </c>
      <c r="BM1436" s="89">
        <f t="shared" si="1593"/>
        <v>-1.2158505596726599E-4</v>
      </c>
      <c r="BN1436" s="86">
        <f t="shared" si="1594"/>
        <v>1.5505971668045221E-4</v>
      </c>
      <c r="BO1436" s="86">
        <f t="shared" si="1595"/>
        <v>1.0216343351969814E-2</v>
      </c>
      <c r="BP1436" s="86">
        <f t="shared" si="1584"/>
        <v>7.3406663872410974E-2</v>
      </c>
      <c r="BQ1436" s="86">
        <f t="shared" si="1585"/>
        <v>4.836508788344327</v>
      </c>
      <c r="BR1436" s="86">
        <f t="shared" si="1606"/>
        <v>7.3228085663524026E-2</v>
      </c>
      <c r="BS1436" s="86">
        <f t="shared" si="1607"/>
        <v>4.8195026331266595</v>
      </c>
      <c r="BT1436" s="89">
        <f t="shared" si="1608"/>
        <v>1.8249826184519868E-3</v>
      </c>
      <c r="BU1436" s="89">
        <f t="shared" si="1608"/>
        <v>0.24508297136152013</v>
      </c>
      <c r="BV1436" s="41">
        <f>1000*((BT1436/BU1436)/0.0112372-1)</f>
        <v>-337.34499130965747</v>
      </c>
      <c r="BW1436" s="89" t="e">
        <f t="shared" si="1597"/>
        <v>#REF!</v>
      </c>
      <c r="BX1436" s="42" t="e">
        <f t="shared" si="1598"/>
        <v>#REF!</v>
      </c>
      <c r="BY1436" s="89" t="e">
        <f t="shared" si="1599"/>
        <v>#REF!</v>
      </c>
      <c r="BZ1436" s="89" t="e">
        <f t="shared" si="1599"/>
        <v>#REF!</v>
      </c>
      <c r="CA1436" s="41">
        <f t="shared" si="1600"/>
        <v>352.12657473522978</v>
      </c>
      <c r="CB1436" s="89" t="e">
        <f t="shared" si="1601"/>
        <v>#REF!</v>
      </c>
      <c r="CC1436" s="89" t="e">
        <f t="shared" si="1609"/>
        <v>#REF!</v>
      </c>
      <c r="CD1436" s="41" t="e">
        <f t="shared" si="1615"/>
        <v>#REF!</v>
      </c>
      <c r="CE1436" s="41" t="e">
        <f t="shared" si="1616"/>
        <v>#REF!</v>
      </c>
      <c r="CF1436" s="42" t="e">
        <f t="shared" si="1617"/>
        <v>#REF!</v>
      </c>
      <c r="CG1436" s="42" t="e">
        <f t="shared" si="1618"/>
        <v>#REF!</v>
      </c>
      <c r="CH1436" s="42" t="e">
        <f>CC1436*$Y1436</f>
        <v>#REF!</v>
      </c>
      <c r="CI1436" s="89">
        <f>BL1436*$AJ1436</f>
        <v>1.8611350432671481</v>
      </c>
      <c r="CJ1436" s="89">
        <f>BK1436*$AJ1436</f>
        <v>1.6013409757634225</v>
      </c>
      <c r="CK1436" s="42" t="e">
        <f>CB1436*$Y1436</f>
        <v>#REF!</v>
      </c>
      <c r="CM1436" s="89" t="e">
        <f t="shared" si="1586"/>
        <v>#REF!</v>
      </c>
      <c r="CN1436" s="89">
        <f t="shared" si="1587"/>
        <v>0.1482091146944064</v>
      </c>
    </row>
    <row r="1437" spans="4:92" ht="14.4" x14ac:dyDescent="0.3">
      <c r="D1437" s="22"/>
      <c r="E1437" s="32">
        <v>42488.561111111114</v>
      </c>
      <c r="F1437" s="21">
        <f t="shared" ref="F1437:F1443" si="1625">E1437-E$1374</f>
        <v>2589.9368055555606</v>
      </c>
      <c r="G1437" s="21">
        <f t="shared" ref="G1437:G1442" si="1626">E1437-E$1421</f>
        <v>1078.9361111111139</v>
      </c>
      <c r="I1437" s="21">
        <v>1083</v>
      </c>
      <c r="J1437" s="21">
        <v>19839</v>
      </c>
      <c r="K1437" s="21">
        <v>24586</v>
      </c>
      <c r="L1437" s="21">
        <v>23</v>
      </c>
      <c r="M1437" s="124">
        <v>6.15</v>
      </c>
      <c r="N1437" s="40"/>
      <c r="O1437" s="40"/>
      <c r="P1437" s="40"/>
      <c r="R1437" s="22"/>
      <c r="S1437" s="22"/>
      <c r="T1437" s="22"/>
      <c r="U1437" s="52">
        <f t="shared" si="1572"/>
        <v>4.9318977781979689E-2</v>
      </c>
      <c r="V1437" s="52">
        <f t="shared" si="1573"/>
        <v>6.9059399720031314</v>
      </c>
      <c r="W1437" s="52">
        <f t="shared" si="1574"/>
        <v>1.5445462099457467E-2</v>
      </c>
      <c r="X1437" s="247">
        <f>W1437+V1437+SUM($U$1420:U1437)</f>
        <v>7.233010251107963</v>
      </c>
      <c r="Y1437" s="236">
        <f>W1437+V1437+SUM($U$1422:U1437)-$X$1421</f>
        <v>7.2157039326254413</v>
      </c>
      <c r="Z1437" s="42"/>
      <c r="AA1437" s="42"/>
      <c r="AB1437" s="41">
        <f t="shared" si="1575"/>
        <v>3.9796599699694749E-2</v>
      </c>
      <c r="AC1437" s="48">
        <f t="shared" si="1576"/>
        <v>5.5725593062950507</v>
      </c>
      <c r="AD1437" s="48">
        <f t="shared" si="1577"/>
        <v>0.3696595845883206</v>
      </c>
      <c r="AE1437" s="48">
        <f t="shared" si="1578"/>
        <v>0.52602690979052968</v>
      </c>
      <c r="AF1437" s="48">
        <f t="shared" si="1579"/>
        <v>0.3696595845883206</v>
      </c>
      <c r="AG1437" s="238">
        <f t="shared" si="1580"/>
        <v>0.15636136969880607</v>
      </c>
      <c r="AH1437" s="48">
        <f t="shared" si="1581"/>
        <v>5.9555034029915616E-6</v>
      </c>
      <c r="AI1437" s="48">
        <f>AE1437+AC1437+SUM($AB$1420:AB1437)</f>
        <v>6.3726300166459318</v>
      </c>
      <c r="AJ1437" s="48">
        <f>AE1437+AC1437+SUM($AB$1421:AB1437)-$AI$1421</f>
        <v>5.8203867876151687</v>
      </c>
      <c r="AK1437" s="46"/>
      <c r="AL1437" s="86"/>
      <c r="AM1437" s="25">
        <v>321.43566666666669</v>
      </c>
      <c r="AN1437" s="25">
        <v>0.77623278295452158</v>
      </c>
      <c r="AR1437" s="25">
        <v>324.14433333333335</v>
      </c>
      <c r="AS1437" s="25">
        <v>0.20886917755698559</v>
      </c>
      <c r="AT1437"/>
      <c r="AU1437"/>
      <c r="AV1437" s="89">
        <f t="shared" si="1588"/>
        <v>0</v>
      </c>
      <c r="AW1437" s="86">
        <f t="shared" si="1589"/>
        <v>7.6968064826669026E-3</v>
      </c>
      <c r="AX1437" s="86">
        <f t="shared" si="1590"/>
        <v>0.51833010330786278</v>
      </c>
      <c r="AY1437" s="86">
        <f t="shared" si="1582"/>
        <v>9.3244089058656651E-2</v>
      </c>
      <c r="AZ1437" s="86">
        <f t="shared" si="1583"/>
        <v>6.279385927587275</v>
      </c>
      <c r="BA1437" s="86">
        <f>AY1437-$AY$1421</f>
        <v>8.7173205873802437E-2</v>
      </c>
      <c r="BB1437" s="86">
        <f>AZ1437-$AZ$1421</f>
        <v>5.7332135817413663</v>
      </c>
      <c r="BC1437" s="89">
        <f>BA1437-BA1436</f>
        <v>3.313421002000283E-2</v>
      </c>
      <c r="BD1437" s="89">
        <f>BB1437-BB1436</f>
        <v>2.324776558564595</v>
      </c>
      <c r="BE1437" s="41">
        <f>1000*(((BC1437)/((BD1437))/0.0112372-1))</f>
        <v>268.3446820059612</v>
      </c>
      <c r="BF1437" s="89">
        <f t="shared" si="1611"/>
        <v>0.64416493950470677</v>
      </c>
      <c r="BG1437" s="89">
        <f>1-BF1437</f>
        <v>0.35583506049529323</v>
      </c>
      <c r="BH1437" s="89">
        <f>BF1437*($AJ1437-$AJ1436)</f>
        <v>1.5188834476027944</v>
      </c>
      <c r="BI1437" s="89">
        <f>BG1437*($AJ1437-$AJ1436)</f>
        <v>0.83902732098180388</v>
      </c>
      <c r="BJ1437" s="41">
        <f t="shared" ref="BJ1437:BJ1446" si="1627">1000*((BA1437/BB1437)/0.0112372-1)</f>
        <v>353.09031749540168</v>
      </c>
      <c r="BK1437" s="89">
        <f t="shared" si="1613"/>
        <v>0.53615451320651386</v>
      </c>
      <c r="BL1437" s="89">
        <f t="shared" ref="BL1437:BL1446" si="1628">1-BK1437</f>
        <v>0.46384548679348614</v>
      </c>
      <c r="BM1437" s="89">
        <f t="shared" si="1593"/>
        <v>-1.2158505596726599E-4</v>
      </c>
      <c r="BN1437" s="86">
        <f t="shared" si="1594"/>
        <v>2.2645389143062416E-4</v>
      </c>
      <c r="BO1437" s="86">
        <f t="shared" si="1595"/>
        <v>1.5219008208026843E-2</v>
      </c>
      <c r="BP1437" s="86">
        <f t="shared" si="1584"/>
        <v>0.1060468963358842</v>
      </c>
      <c r="BQ1437" s="86">
        <f t="shared" si="1585"/>
        <v>7.1269633547720792</v>
      </c>
      <c r="BR1437" s="86">
        <f>BP1437-$BP$1421</f>
        <v>0.10586831812699725</v>
      </c>
      <c r="BS1437" s="86">
        <f>BQ1437-$BQ$1421</f>
        <v>7.1099571995544117</v>
      </c>
      <c r="BT1437" s="89">
        <f>BR1437-BR1436</f>
        <v>3.2640232463473223E-2</v>
      </c>
      <c r="BU1437" s="89">
        <f>BS1437-BS1436</f>
        <v>2.2904545664277522</v>
      </c>
      <c r="BV1437" s="41">
        <f>1000*((BT1437/BU1437)/0.0112372-1)</f>
        <v>268.15824929388367</v>
      </c>
      <c r="BW1437" s="89" t="e">
        <f t="shared" si="1597"/>
        <v>#REF!</v>
      </c>
      <c r="BX1437" s="42" t="e">
        <f>1-BW1437</f>
        <v>#REF!</v>
      </c>
      <c r="BY1437" s="89" t="e">
        <f>BW1437*($X1437-$X1436)</f>
        <v>#REF!</v>
      </c>
      <c r="BZ1437" s="89" t="e">
        <f>BX1437*($X1437-$X1436)</f>
        <v>#REF!</v>
      </c>
      <c r="CA1437" s="41">
        <f t="shared" ref="CA1437:CA1446" si="1629">1000*((BR1437/BS1437/0.0112372-1))</f>
        <v>325.07639299088999</v>
      </c>
      <c r="CB1437" s="89" t="e">
        <f t="shared" si="1601"/>
        <v>#REF!</v>
      </c>
      <c r="CC1437" s="89" t="e">
        <f t="shared" ref="CC1437:CC1446" si="1630">1-CB1437</f>
        <v>#REF!</v>
      </c>
      <c r="CD1437" s="41" t="e">
        <f t="shared" ref="CD1437:CD1446" si="1631">CK1437+CJ1437</f>
        <v>#REF!</v>
      </c>
      <c r="CE1437" s="41" t="e">
        <f t="shared" ref="CE1437:CE1446" si="1632">CH1437+CI1437</f>
        <v>#REF!</v>
      </c>
      <c r="CF1437" s="42" t="e">
        <f t="shared" ref="CF1437:CF1446" si="1633">CK1437*13.49+CJ1437</f>
        <v>#REF!</v>
      </c>
      <c r="CG1437" s="42" t="e">
        <f t="shared" ref="CG1437:CG1446" si="1634">CH1437*13.49+CI1437</f>
        <v>#REF!</v>
      </c>
      <c r="CH1437" s="42" t="e">
        <f t="shared" si="1602"/>
        <v>#REF!</v>
      </c>
      <c r="CI1437" s="89">
        <f t="shared" si="1619"/>
        <v>2.6997601428277331</v>
      </c>
      <c r="CJ1437" s="89">
        <f t="shared" si="1620"/>
        <v>3.1206266447874356</v>
      </c>
      <c r="CK1437" s="42" t="e">
        <f t="shared" si="1603"/>
        <v>#REF!</v>
      </c>
      <c r="CM1437" s="89" t="e">
        <f t="shared" si="1586"/>
        <v>#REF!</v>
      </c>
      <c r="CN1437" s="89">
        <f t="shared" si="1587"/>
        <v>0.21499195456194944</v>
      </c>
    </row>
    <row r="1438" spans="4:92" ht="14.4" x14ac:dyDescent="0.3">
      <c r="D1438" s="22"/>
      <c r="E1438" s="32">
        <v>42600.48333333333</v>
      </c>
      <c r="F1438" s="21">
        <f t="shared" si="1625"/>
        <v>2701.8590277777766</v>
      </c>
      <c r="G1438" s="21">
        <f t="shared" si="1626"/>
        <v>1190.8583333333299</v>
      </c>
      <c r="I1438" s="21">
        <v>1071</v>
      </c>
      <c r="J1438" s="21">
        <v>22021</v>
      </c>
      <c r="K1438" s="21">
        <v>25661</v>
      </c>
      <c r="L1438" s="21">
        <v>25</v>
      </c>
      <c r="M1438" s="124">
        <v>6.15</v>
      </c>
      <c r="N1438" s="40"/>
      <c r="O1438" s="40"/>
      <c r="P1438" s="40"/>
      <c r="R1438" s="22"/>
      <c r="S1438" s="22"/>
      <c r="T1438" s="22"/>
      <c r="U1438" s="52">
        <f t="shared" si="1572"/>
        <v>5.090503965888149E-2</v>
      </c>
      <c r="V1438" s="52">
        <f t="shared" si="1573"/>
        <v>7.128029897755173</v>
      </c>
      <c r="W1438" s="52">
        <f t="shared" si="1574"/>
        <v>1.594217674580263E-2</v>
      </c>
      <c r="X1438" s="247">
        <f>W1438+V1438+SUM($U$1420:U1438)</f>
        <v>7.5065019311652321</v>
      </c>
      <c r="Y1438" s="236">
        <f>W1438+V1438+SUM($U$1422:U1438)-$X$1421</f>
        <v>7.4891956126827104</v>
      </c>
      <c r="Z1438" s="42"/>
      <c r="AA1438" s="42"/>
      <c r="AB1438" s="41">
        <f t="shared" si="1575"/>
        <v>4.3684185274472126E-2</v>
      </c>
      <c r="AC1438" s="48">
        <f t="shared" si="1576"/>
        <v>6.1169224261901975</v>
      </c>
      <c r="AD1438" s="48">
        <f t="shared" si="1577"/>
        <v>0.40577028950954469</v>
      </c>
      <c r="AE1438" s="48">
        <f t="shared" si="1578"/>
        <v>0.57741257192945039</v>
      </c>
      <c r="AF1438" s="48">
        <f t="shared" si="1579"/>
        <v>0.40577028950954475</v>
      </c>
      <c r="AG1438" s="238">
        <f t="shared" si="1580"/>
        <v>0.17163574514496194</v>
      </c>
      <c r="AH1438" s="48">
        <f t="shared" si="1581"/>
        <v>6.5372749436436946E-6</v>
      </c>
      <c r="AI1438" s="48">
        <f>AE1438+AC1438+SUM($AB$1420:AB1438)</f>
        <v>7.012062983954471</v>
      </c>
      <c r="AJ1438" s="48">
        <f>AE1438+AC1438+SUM($AB$1421:AB1438)-$AI$1421</f>
        <v>6.459819754923708</v>
      </c>
      <c r="AK1438" s="46"/>
      <c r="AL1438" s="86"/>
      <c r="AM1438" s="25">
        <v>306.50650000000002</v>
      </c>
      <c r="AN1438" s="25">
        <v>0.34011836175072552</v>
      </c>
      <c r="AR1438" s="25">
        <v>310.75099999999998</v>
      </c>
      <c r="AS1438" s="25">
        <v>0.13293607486310277</v>
      </c>
      <c r="AV1438" s="89">
        <f t="shared" si="1588"/>
        <v>0</v>
      </c>
      <c r="AW1438" s="86">
        <f t="shared" si="1589"/>
        <v>8.3546101493997982E-3</v>
      </c>
      <c r="AX1438" s="86">
        <f t="shared" si="1590"/>
        <v>0.56905796178005053</v>
      </c>
      <c r="AY1438" s="86">
        <f t="shared" si="1582"/>
        <v>0.10145787504802453</v>
      </c>
      <c r="AZ1438" s="86">
        <f t="shared" si="1583"/>
        <v>6.910605108906446</v>
      </c>
      <c r="BA1438" s="86">
        <f>AY1438-$AY$1421</f>
        <v>9.5386991863170317E-2</v>
      </c>
      <c r="BB1438" s="86">
        <f>AZ1438-$AZ$1421</f>
        <v>6.3644327630605373</v>
      </c>
      <c r="BC1438" s="89">
        <f>BA1438-BA1437</f>
        <v>8.2137859893678805E-3</v>
      </c>
      <c r="BD1438" s="89">
        <f>BB1438-BB1437</f>
        <v>0.63121918131917099</v>
      </c>
      <c r="BE1438" s="41">
        <f>1000*(((BC1438)/((BD1438))/0.0112372-1))</f>
        <v>157.99073582224764</v>
      </c>
      <c r="BF1438" s="89">
        <f t="shared" si="1611"/>
        <v>0.78481379654792194</v>
      </c>
      <c r="BG1438" s="89">
        <f>1-BF1438</f>
        <v>0.21518620345207806</v>
      </c>
      <c r="BH1438" s="89">
        <f>BF1438*($AJ1438-$AJ1437)</f>
        <v>0.501835814711318</v>
      </c>
      <c r="BI1438" s="89">
        <f>BG1438*($AJ1438-$AJ1437)</f>
        <v>0.1375971525972213</v>
      </c>
      <c r="BJ1438" s="41">
        <f t="shared" si="1627"/>
        <v>333.7405022323332</v>
      </c>
      <c r="BK1438" s="89">
        <f t="shared" si="1613"/>
        <v>0.56081633541464071</v>
      </c>
      <c r="BL1438" s="89">
        <f t="shared" si="1628"/>
        <v>0.43918366458535929</v>
      </c>
      <c r="BM1438" s="89">
        <f t="shared" si="1593"/>
        <v>-1.2158505596726599E-4</v>
      </c>
      <c r="BN1438" s="86">
        <f t="shared" si="1594"/>
        <v>2.3140662185286494E-4</v>
      </c>
      <c r="BO1438" s="86">
        <f t="shared" si="1595"/>
        <v>1.5710770123949766E-2</v>
      </c>
      <c r="BP1438" s="86">
        <f t="shared" si="1584"/>
        <v>0.10895966601802337</v>
      </c>
      <c r="BQ1438" s="86">
        <f t="shared" si="1585"/>
        <v>7.3975422651472087</v>
      </c>
      <c r="BR1438" s="86">
        <f>BP1438-$BP$1421</f>
        <v>0.10878108780913642</v>
      </c>
      <c r="BS1438" s="86">
        <f>BQ1438-$BQ$1421</f>
        <v>7.3805361099295412</v>
      </c>
      <c r="BT1438" s="89">
        <f>BR1438-BR1437</f>
        <v>2.9127696821391741E-3</v>
      </c>
      <c r="BU1438" s="89">
        <f>BS1438-BS1437</f>
        <v>0.27057891037512949</v>
      </c>
      <c r="BV1438" s="41">
        <f>1000*((BT1438/BU1438)/0.0112372-1)</f>
        <v>-42.025185448366976</v>
      </c>
      <c r="BW1438" s="89" t="e">
        <f t="shared" si="1597"/>
        <v>#REF!</v>
      </c>
      <c r="BX1438" s="42" t="e">
        <f>1-BW1438</f>
        <v>#REF!</v>
      </c>
      <c r="BY1438" s="89" t="e">
        <f>BW1438*($X1438-$X1437)</f>
        <v>#REF!</v>
      </c>
      <c r="BZ1438" s="89" t="e">
        <f>BX1438*($X1438-$X1437)</f>
        <v>#REF!</v>
      </c>
      <c r="CA1438" s="41">
        <f t="shared" si="1629"/>
        <v>311.61802850196784</v>
      </c>
      <c r="CB1438" s="89" t="e">
        <f t="shared" si="1601"/>
        <v>#REF!</v>
      </c>
      <c r="CC1438" s="89" t="e">
        <f t="shared" si="1630"/>
        <v>#REF!</v>
      </c>
      <c r="CD1438" s="41" t="e">
        <f t="shared" si="1631"/>
        <v>#REF!</v>
      </c>
      <c r="CE1438" s="41" t="e">
        <f t="shared" si="1632"/>
        <v>#REF!</v>
      </c>
      <c r="CF1438" s="42" t="e">
        <f t="shared" si="1633"/>
        <v>#REF!</v>
      </c>
      <c r="CG1438" s="42" t="e">
        <f t="shared" si="1634"/>
        <v>#REF!</v>
      </c>
      <c r="CH1438" s="42" t="e">
        <f t="shared" ref="CH1438:CH1446" si="1635">CC1438*$Y1438</f>
        <v>#REF!</v>
      </c>
      <c r="CI1438" s="89">
        <f t="shared" ref="CI1438:CI1446" si="1636">BL1438*$AJ1438</f>
        <v>2.8370473125282918</v>
      </c>
      <c r="CJ1438" s="89">
        <f t="shared" ref="CJ1438:CJ1446" si="1637">BK1438*$AJ1438</f>
        <v>3.6227724423954162</v>
      </c>
      <c r="CK1438" s="42" t="e">
        <f t="shared" ref="CK1438:CK1446" si="1638">CB1438*$Y1438</f>
        <v>#REF!</v>
      </c>
      <c r="CM1438" s="89" t="e">
        <f t="shared" si="1586"/>
        <v>#REF!</v>
      </c>
      <c r="CN1438" s="89">
        <f t="shared" si="1587"/>
        <v>0.22592464316712546</v>
      </c>
    </row>
    <row r="1439" spans="4:92" ht="14.4" x14ac:dyDescent="0.3">
      <c r="D1439" s="22"/>
      <c r="E1439" s="32">
        <v>42800.61041666667</v>
      </c>
      <c r="F1439" s="21">
        <f t="shared" si="1625"/>
        <v>2901.9861111111168</v>
      </c>
      <c r="G1439" s="21">
        <f t="shared" si="1626"/>
        <v>1390.9854166666701</v>
      </c>
      <c r="I1439" s="21">
        <v>1057</v>
      </c>
      <c r="J1439" s="21">
        <v>18487</v>
      </c>
      <c r="K1439" s="21">
        <v>23280</v>
      </c>
      <c r="L1439" s="21">
        <v>60</v>
      </c>
      <c r="M1439" s="124">
        <v>6.15</v>
      </c>
      <c r="N1439" s="40"/>
      <c r="O1439" s="40"/>
      <c r="P1439" s="40"/>
      <c r="R1439" s="22"/>
      <c r="S1439" s="22"/>
      <c r="T1439" s="22"/>
      <c r="U1439" s="52">
        <f t="shared" si="1572"/>
        <v>4.5578045321458267E-2</v>
      </c>
      <c r="V1439" s="52">
        <f t="shared" si="1573"/>
        <v>6.3821121034312389</v>
      </c>
      <c r="W1439" s="52">
        <f t="shared" si="1574"/>
        <v>1.4273896241157664E-2</v>
      </c>
      <c r="X1439" s="247">
        <f>W1439+V1439+SUM($U$1420:U1439)</f>
        <v>6.8044939016581116</v>
      </c>
      <c r="Y1439" s="236">
        <f>W1439+V1439+SUM($U$1422:U1439)-$X$1421</f>
        <v>6.7871875831755899</v>
      </c>
      <c r="Z1439" s="42"/>
      <c r="AA1439" s="42"/>
      <c r="AB1439" s="41">
        <f t="shared" si="1575"/>
        <v>3.6194214942345315E-2</v>
      </c>
      <c r="AC1439" s="48">
        <f t="shared" si="1576"/>
        <v>5.068131720624284</v>
      </c>
      <c r="AD1439" s="48">
        <f t="shared" si="1577"/>
        <v>0.33619803101395074</v>
      </c>
      <c r="AE1439" s="48">
        <f t="shared" si="1578"/>
        <v>0.47841099948451521</v>
      </c>
      <c r="AF1439" s="48">
        <f t="shared" si="1579"/>
        <v>0.33619803101395068</v>
      </c>
      <c r="AG1439" s="238">
        <f t="shared" si="1580"/>
        <v>0.14220755205881361</v>
      </c>
      <c r="AH1439" s="48">
        <f t="shared" si="1581"/>
        <v>5.4164117508611902E-6</v>
      </c>
      <c r="AI1439" s="48">
        <f>AE1439+AC1439+SUM($AB$1420:AB1439)</f>
        <v>5.9004649208859679</v>
      </c>
      <c r="AJ1439" s="48">
        <f>AE1439+AC1439+SUM($AB$1421:AB1439)-$AI$1421</f>
        <v>5.3482216918552048</v>
      </c>
      <c r="AK1439" s="46"/>
      <c r="AL1439" s="86"/>
      <c r="AM1439" s="25">
        <v>283.07</v>
      </c>
      <c r="AN1439" s="25">
        <v>0.45961940777123983</v>
      </c>
      <c r="AR1439" s="25">
        <v>289.1925</v>
      </c>
      <c r="AS1439" s="25">
        <v>0.21425335469952198</v>
      </c>
      <c r="AV1439" s="89">
        <f t="shared" ref="AV1439:AV1446" si="1639">AJ1439-BA1439-BB1439</f>
        <v>0</v>
      </c>
      <c r="AW1439" s="86">
        <f t="shared" ref="AW1439:AW1446" si="1640">(1/(1/((AM1439/1000+1)*0.0112372)+1))*AE1439</f>
        <v>6.7997449280863074E-3</v>
      </c>
      <c r="AX1439" s="86">
        <f t="shared" ref="AX1439:AX1446" si="1641">(1-(1/(1/((AM1439/1000+1)*0.0112372)+1)))*AE1439</f>
        <v>0.47161125455642888</v>
      </c>
      <c r="AY1439" s="86">
        <f t="shared" ref="AY1439:AY1446" si="1642">(1/(1/((AM1439/1000+1)*0.0112372)+1))*AI1439</f>
        <v>8.3864410438673778E-2</v>
      </c>
      <c r="AZ1439" s="86">
        <f t="shared" ref="AZ1439:AZ1446" si="1643">(1-(1/(1/((AM1439/1000+1)*0.0112372)+1)))*AI1439</f>
        <v>5.8166005104472944</v>
      </c>
      <c r="BA1439" s="86">
        <f>AY1439-$AY$1421</f>
        <v>7.7793527253819564E-2</v>
      </c>
      <c r="BB1439" s="86">
        <f>AZ1439-$AZ$1421</f>
        <v>5.2704281646013857</v>
      </c>
      <c r="BC1439" s="89"/>
      <c r="BD1439" s="89"/>
      <c r="BE1439" s="41"/>
      <c r="BF1439" s="89"/>
      <c r="BG1439" s="89"/>
      <c r="BH1439" s="89"/>
      <c r="BI1439" s="89"/>
      <c r="BJ1439" s="41">
        <f t="shared" si="1627"/>
        <v>313.52836180284015</v>
      </c>
      <c r="BK1439" s="89">
        <f t="shared" si="1613"/>
        <v>0.5865772125569273</v>
      </c>
      <c r="BL1439" s="89">
        <f t="shared" si="1628"/>
        <v>0.4134227874430727</v>
      </c>
      <c r="BM1439" s="89">
        <f t="shared" ref="BM1439:BM1446" si="1644">Y1439-BR1439-BS1439</f>
        <v>-1.2158505596726599E-4</v>
      </c>
      <c r="BN1439" s="86">
        <f t="shared" ref="BN1439:BN1446" si="1645">(1/(1/((AR1439/1000+1)*0.0112372)+1))*W1439</f>
        <v>2.0383181279935348E-4</v>
      </c>
      <c r="BO1439" s="86">
        <f t="shared" ref="BO1439:BO1446" si="1646">(1-(1/(1/((AR1439/1000+1)*0.0112372)+1)))*W1439</f>
        <v>1.4070064428358311E-2</v>
      </c>
      <c r="BP1439" s="86">
        <f t="shared" ref="BP1439:BP1446" si="1647">(1/(1/((AR1439/1000+1)*0.0112372)+1))*X1439</f>
        <v>9.7168446773340855E-2</v>
      </c>
      <c r="BQ1439" s="86">
        <f t="shared" ref="BQ1439:BQ1446" si="1648">(1-(1/(1/((AR1439/1000+1)*0.0112372)+1)))*X1439</f>
        <v>6.7073254548847707</v>
      </c>
      <c r="BR1439" s="86">
        <f>BP1439-$BP$1421</f>
        <v>9.6989868564453907E-2</v>
      </c>
      <c r="BS1439" s="86">
        <f>BQ1439-$BQ$1421</f>
        <v>6.6903192996671033</v>
      </c>
      <c r="BT1439" s="89"/>
      <c r="BU1439" s="89"/>
      <c r="BV1439" s="41"/>
      <c r="BW1439" s="89"/>
      <c r="BX1439" s="42"/>
      <c r="BY1439" s="89"/>
      <c r="BZ1439" s="89"/>
      <c r="CA1439" s="41">
        <f t="shared" si="1629"/>
        <v>290.09417713970697</v>
      </c>
      <c r="CB1439" s="89" t="e">
        <f t="shared" si="1601"/>
        <v>#REF!</v>
      </c>
      <c r="CC1439" s="89" t="e">
        <f t="shared" si="1630"/>
        <v>#REF!</v>
      </c>
      <c r="CD1439" s="41" t="e">
        <f t="shared" si="1631"/>
        <v>#REF!</v>
      </c>
      <c r="CE1439" s="41" t="e">
        <f t="shared" si="1632"/>
        <v>#REF!</v>
      </c>
      <c r="CF1439" s="42" t="e">
        <f t="shared" si="1633"/>
        <v>#REF!</v>
      </c>
      <c r="CG1439" s="42" t="e">
        <f t="shared" si="1634"/>
        <v>#REF!</v>
      </c>
      <c r="CH1439" s="42" t="e">
        <f t="shared" si="1635"/>
        <v>#REF!</v>
      </c>
      <c r="CI1439" s="89">
        <f t="shared" si="1636"/>
        <v>2.211076719710285</v>
      </c>
      <c r="CJ1439" s="89">
        <f t="shared" si="1637"/>
        <v>3.1371449721449198</v>
      </c>
      <c r="CK1439" s="42" t="e">
        <f t="shared" si="1638"/>
        <v>#REF!</v>
      </c>
      <c r="CM1439" s="89" t="e">
        <f t="shared" si="1586"/>
        <v>#REF!</v>
      </c>
      <c r="CN1439" s="89">
        <f t="shared" si="1587"/>
        <v>0.17607627363482783</v>
      </c>
    </row>
    <row r="1440" spans="4:92" ht="14.4" x14ac:dyDescent="0.3">
      <c r="D1440" s="47" t="s">
        <v>126</v>
      </c>
      <c r="E1440" s="32">
        <v>42810.472222222219</v>
      </c>
      <c r="F1440" s="21">
        <f t="shared" si="1625"/>
        <v>2911.8479166666657</v>
      </c>
      <c r="G1440" s="21">
        <f t="shared" si="1626"/>
        <v>1400.847222222219</v>
      </c>
      <c r="I1440" s="21">
        <v>1044</v>
      </c>
      <c r="J1440" s="21">
        <v>18404</v>
      </c>
      <c r="K1440" s="21">
        <v>23228</v>
      </c>
      <c r="L1440" s="21">
        <v>25</v>
      </c>
      <c r="M1440" s="124">
        <v>6.15</v>
      </c>
      <c r="N1440" s="40"/>
      <c r="O1440" s="40"/>
      <c r="P1440" s="40"/>
      <c r="R1440" s="22"/>
      <c r="S1440" s="22"/>
      <c r="T1440" s="22"/>
      <c r="U1440" s="52">
        <f t="shared" si="1572"/>
        <v>4.4916928281381094E-2</v>
      </c>
      <c r="V1440" s="52">
        <f t="shared" si="1573"/>
        <v>6.28953851819952</v>
      </c>
      <c r="W1440" s="52">
        <f t="shared" si="1574"/>
        <v>1.4066851029657997E-2</v>
      </c>
      <c r="X1440" s="247">
        <f>W1440+V1440+SUM($U$1420:U1440)</f>
        <v>6.7566301994962741</v>
      </c>
      <c r="Y1440" s="236">
        <f>W1440+V1440+SUM($U$1422:U1440)-$X$1421</f>
        <v>6.7393238810137515</v>
      </c>
      <c r="Z1440" s="42"/>
      <c r="AA1440" s="42"/>
      <c r="AB1440" s="41">
        <f t="shared" si="1575"/>
        <v>3.5588563289587462E-2</v>
      </c>
      <c r="AC1440" s="48">
        <f t="shared" si="1576"/>
        <v>4.9833247326047863</v>
      </c>
      <c r="AD1440" s="48">
        <f t="shared" si="1577"/>
        <v>0.33057230067384291</v>
      </c>
      <c r="AE1440" s="48">
        <f t="shared" si="1578"/>
        <v>0.47040556510786458</v>
      </c>
      <c r="AF1440" s="48">
        <f t="shared" si="1579"/>
        <v>0.33057230067384291</v>
      </c>
      <c r="AG1440" s="238">
        <f t="shared" si="1580"/>
        <v>0.13982793865716187</v>
      </c>
      <c r="AH1440" s="48">
        <f t="shared" si="1581"/>
        <v>5.3257768597839382E-6</v>
      </c>
      <c r="AI1440" s="48">
        <f>AE1440+AC1440+SUM($AB$1420:AB1440)</f>
        <v>5.8432410617794073</v>
      </c>
      <c r="AJ1440" s="48">
        <f>AE1440+AC1440+SUM($AB$1421:AB1440)-$AI$1421</f>
        <v>5.2909978327486442</v>
      </c>
      <c r="AK1440" s="46"/>
      <c r="AL1440" s="86"/>
      <c r="AM1440" s="25">
        <v>283.07</v>
      </c>
      <c r="AN1440" s="25">
        <v>0.45961940777123983</v>
      </c>
      <c r="AR1440" s="25">
        <v>289.1925</v>
      </c>
      <c r="AS1440" s="25">
        <v>0.21425335469952198</v>
      </c>
      <c r="AV1440" s="89">
        <f t="shared" si="1639"/>
        <v>0</v>
      </c>
      <c r="AW1440" s="86">
        <f t="shared" si="1640"/>
        <v>6.6859621934535094E-3</v>
      </c>
      <c r="AX1440" s="86">
        <f t="shared" si="1641"/>
        <v>0.46371960291441106</v>
      </c>
      <c r="AY1440" s="86">
        <f t="shared" si="1642"/>
        <v>8.3051077036756557E-2</v>
      </c>
      <c r="AZ1440" s="86">
        <f t="shared" si="1643"/>
        <v>5.7601899847426505</v>
      </c>
      <c r="BA1440" s="86">
        <f>AY1440-$AY$1421</f>
        <v>7.6980193851902343E-2</v>
      </c>
      <c r="BB1440" s="86">
        <f>AZ1440-$AZ$1421</f>
        <v>5.2140176388967419</v>
      </c>
      <c r="BC1440" s="89"/>
      <c r="BD1440" s="89"/>
      <c r="BE1440" s="41"/>
      <c r="BF1440" s="89"/>
      <c r="BG1440" s="89"/>
      <c r="BH1440" s="89"/>
      <c r="BI1440" s="89"/>
      <c r="BJ1440" s="41">
        <f t="shared" si="1627"/>
        <v>313.85789122149509</v>
      </c>
      <c r="BK1440" s="89">
        <f t="shared" si="1613"/>
        <v>0.58615721909317953</v>
      </c>
      <c r="BL1440" s="89">
        <f t="shared" si="1628"/>
        <v>0.41384278090682047</v>
      </c>
      <c r="BM1440" s="89">
        <f t="shared" si="1644"/>
        <v>-1.2158505596815417E-4</v>
      </c>
      <c r="BN1440" s="86">
        <f t="shared" si="1645"/>
        <v>2.0087519884627489E-4</v>
      </c>
      <c r="BO1440" s="86">
        <f t="shared" si="1646"/>
        <v>1.3865975830811722E-2</v>
      </c>
      <c r="BP1440" s="86">
        <f t="shared" si="1647"/>
        <v>9.64849511801191E-2</v>
      </c>
      <c r="BQ1440" s="86">
        <f t="shared" si="1648"/>
        <v>6.6601452483161552</v>
      </c>
      <c r="BR1440" s="86">
        <f>BP1440-$BP$1421</f>
        <v>9.6306372971232151E-2</v>
      </c>
      <c r="BS1440" s="86">
        <f>BQ1440-$BQ$1421</f>
        <v>6.6431390930984877</v>
      </c>
      <c r="BT1440" s="89"/>
      <c r="BU1440" s="89"/>
      <c r="BV1440" s="41"/>
      <c r="BW1440" s="89"/>
      <c r="BX1440" s="42"/>
      <c r="BY1440" s="89"/>
      <c r="BZ1440" s="89"/>
      <c r="CA1440" s="41">
        <f t="shared" si="1629"/>
        <v>290.10058093663395</v>
      </c>
      <c r="CB1440" s="89" t="e">
        <f t="shared" si="1601"/>
        <v>#REF!</v>
      </c>
      <c r="CC1440" s="89" t="e">
        <f t="shared" si="1630"/>
        <v>#REF!</v>
      </c>
      <c r="CD1440" s="41" t="e">
        <f t="shared" si="1631"/>
        <v>#REF!</v>
      </c>
      <c r="CE1440" s="41" t="e">
        <f t="shared" si="1632"/>
        <v>#REF!</v>
      </c>
      <c r="CF1440" s="42" t="e">
        <f t="shared" si="1633"/>
        <v>#REF!</v>
      </c>
      <c r="CG1440" s="42" t="e">
        <f t="shared" si="1634"/>
        <v>#REF!</v>
      </c>
      <c r="CH1440" s="42" t="e">
        <f t="shared" si="1635"/>
        <v>#REF!</v>
      </c>
      <c r="CI1440" s="89">
        <f t="shared" si="1636"/>
        <v>2.189641256876659</v>
      </c>
      <c r="CJ1440" s="89">
        <f t="shared" si="1637"/>
        <v>3.1013565758719852</v>
      </c>
      <c r="CK1440" s="42" t="e">
        <f t="shared" si="1638"/>
        <v>#REF!</v>
      </c>
      <c r="CM1440" s="89" t="e">
        <f t="shared" si="1586"/>
        <v>#REF!</v>
      </c>
      <c r="CN1440" s="89">
        <f t="shared" si="1587"/>
        <v>0.17436928789989717</v>
      </c>
    </row>
    <row r="1441" spans="1:92" ht="14.4" x14ac:dyDescent="0.3">
      <c r="D1441" s="22"/>
      <c r="E1441" s="32">
        <v>42811.46597222222</v>
      </c>
      <c r="F1441" s="21">
        <f t="shared" si="1625"/>
        <v>2912.8416666666672</v>
      </c>
      <c r="G1441" s="21">
        <f t="shared" si="1626"/>
        <v>1401.8409722222204</v>
      </c>
      <c r="H1441" s="20">
        <v>5</v>
      </c>
      <c r="I1441" s="21">
        <v>1084</v>
      </c>
      <c r="J1441" s="21">
        <v>2684</v>
      </c>
      <c r="K1441" s="21">
        <v>108.25</v>
      </c>
      <c r="L1441" s="21">
        <v>24</v>
      </c>
      <c r="M1441" s="124">
        <v>6.15</v>
      </c>
      <c r="N1441" s="40"/>
      <c r="O1441" s="40"/>
      <c r="P1441" s="40"/>
      <c r="R1441" s="22"/>
      <c r="S1441" s="22"/>
      <c r="T1441" s="22"/>
      <c r="U1441" s="52">
        <f t="shared" si="1572"/>
        <v>2.1734763547207284E-4</v>
      </c>
      <c r="V1441" s="52">
        <f t="shared" si="1573"/>
        <v>3.0434323482174633E-2</v>
      </c>
      <c r="W1441" s="52">
        <f t="shared" si="1574"/>
        <v>6.8067807101168299E-5</v>
      </c>
      <c r="X1441" s="250">
        <f>W1441+V1441+SUM($U$1441:U1441)</f>
        <v>3.0719738924747875E-2</v>
      </c>
      <c r="Y1441" s="260">
        <f>W1441+V1441+SUM($U$1441:U1441)-$X$1441+$Y$1440</f>
        <v>6.7393238810137515</v>
      </c>
      <c r="Z1441" s="42"/>
      <c r="AA1441" s="42"/>
      <c r="AB1441" s="41">
        <f t="shared" si="1575"/>
        <v>5.389016661496937E-3</v>
      </c>
      <c r="AC1441" s="48">
        <f t="shared" si="1576"/>
        <v>0.75460253326703663</v>
      </c>
      <c r="AD1441" s="48">
        <f t="shared" si="1577"/>
        <v>5.0057082149251468E-2</v>
      </c>
      <c r="AE1441" s="48">
        <f t="shared" si="1578"/>
        <v>7.1231406769625458E-2</v>
      </c>
      <c r="AF1441" s="48">
        <f t="shared" si="1579"/>
        <v>5.0057082149251461E-2</v>
      </c>
      <c r="AG1441" s="238">
        <f t="shared" si="1580"/>
        <v>2.1173518161849678E-2</v>
      </c>
      <c r="AH1441" s="48">
        <f t="shared" si="1581"/>
        <v>8.064585243087843E-7</v>
      </c>
      <c r="AI1441" s="84">
        <f>AE1441+AC1441+SUM($AB$1441:AB1441)</f>
        <v>0.83122295669815904</v>
      </c>
      <c r="AJ1441" s="84">
        <f>AE1441+AC1441+SUM($AB$1441:AB1441)-$AI$1441+$AJ$1440</f>
        <v>5.2909978327486442</v>
      </c>
      <c r="AK1441" s="46"/>
      <c r="AL1441" s="86"/>
      <c r="AM1441" s="25">
        <v>283.07</v>
      </c>
      <c r="AN1441" s="25">
        <v>0.45961940777123983</v>
      </c>
      <c r="AR1441" s="25">
        <v>289.1925</v>
      </c>
      <c r="AS1441" s="25">
        <v>0.21425335469952198</v>
      </c>
      <c r="AT1441" s="47">
        <f>(1/(1/((AM1441/1000+1)*0.0112372)+1))*AI1441</f>
        <v>1.1814327199849746E-2</v>
      </c>
      <c r="AU1441" s="47">
        <f>(1-(1/(1/((AM1441/1000+1)*0.0112372)+1)))*AI1441</f>
        <v>0.81940862949830928</v>
      </c>
      <c r="AV1441" s="89">
        <f t="shared" si="1639"/>
        <v>0</v>
      </c>
      <c r="AW1441" s="86">
        <f t="shared" si="1640"/>
        <v>1.0124252942012269E-3</v>
      </c>
      <c r="AX1441" s="86">
        <f t="shared" si="1641"/>
        <v>7.0218981475424228E-2</v>
      </c>
      <c r="AY1441" s="86">
        <f t="shared" si="1642"/>
        <v>1.1814327199849746E-2</v>
      </c>
      <c r="AZ1441" s="86">
        <f t="shared" si="1643"/>
        <v>0.81940862949830928</v>
      </c>
      <c r="BA1441" s="93">
        <f t="shared" ref="BA1441:BA1446" si="1649">AY1441-$AT$1441+$BA$1440</f>
        <v>7.6980193851902343E-2</v>
      </c>
      <c r="BB1441" s="93">
        <f t="shared" ref="BB1441:BB1446" si="1650">AZ1441-$AU$1441+$BB$1440</f>
        <v>5.2140176388967419</v>
      </c>
      <c r="BC1441" s="89"/>
      <c r="BD1441" s="89"/>
      <c r="BE1441" s="41"/>
      <c r="BF1441" s="89"/>
      <c r="BG1441" s="89"/>
      <c r="BH1441" s="89"/>
      <c r="BI1441" s="89"/>
      <c r="BJ1441" s="41">
        <f t="shared" si="1627"/>
        <v>313.85789122149509</v>
      </c>
      <c r="BK1441" s="89">
        <f t="shared" si="1613"/>
        <v>0.58615721909317953</v>
      </c>
      <c r="BL1441" s="89">
        <f t="shared" si="1628"/>
        <v>0.41384278090682047</v>
      </c>
      <c r="BM1441" s="89">
        <f t="shared" si="1644"/>
        <v>-1.6774472951058605E-2</v>
      </c>
      <c r="BN1441" s="86">
        <f t="shared" si="1645"/>
        <v>9.7201102490167583E-7</v>
      </c>
      <c r="BO1441" s="86">
        <f t="shared" si="1646"/>
        <v>6.7095796076266628E-5</v>
      </c>
      <c r="BP1441" s="86">
        <f t="shared" si="1647"/>
        <v>4.3867910821007749E-4</v>
      </c>
      <c r="BQ1441" s="86">
        <f t="shared" si="1648"/>
        <v>3.0281059816537798E-2</v>
      </c>
      <c r="BR1441" s="86">
        <f t="shared" ref="BR1441:BR1446" si="1651">BP1441-$BN$1440+$BR$1440</f>
        <v>9.6544176880595953E-2</v>
      </c>
      <c r="BS1441" s="86">
        <f t="shared" ref="BS1441:BS1446" si="1652">BQ1441-$BO$1440+$BS$1440</f>
        <v>6.6595541770842139</v>
      </c>
      <c r="BT1441" s="89"/>
      <c r="BU1441" s="89"/>
      <c r="BV1441" s="41"/>
      <c r="BW1441" s="89"/>
      <c r="BX1441" s="42"/>
      <c r="BY1441" s="89"/>
      <c r="BZ1441" s="89"/>
      <c r="CA1441" s="41">
        <f t="shared" si="1629"/>
        <v>290.09834261490175</v>
      </c>
      <c r="CB1441" s="89" t="e">
        <f t="shared" si="1601"/>
        <v>#REF!</v>
      </c>
      <c r="CC1441" s="89" t="e">
        <f t="shared" si="1630"/>
        <v>#REF!</v>
      </c>
      <c r="CD1441" s="41" t="e">
        <f t="shared" si="1631"/>
        <v>#REF!</v>
      </c>
      <c r="CE1441" s="41" t="e">
        <f t="shared" si="1632"/>
        <v>#REF!</v>
      </c>
      <c r="CF1441" s="42" t="e">
        <f t="shared" si="1633"/>
        <v>#REF!</v>
      </c>
      <c r="CG1441" s="42" t="e">
        <f t="shared" si="1634"/>
        <v>#REF!</v>
      </c>
      <c r="CH1441" s="42" t="e">
        <f t="shared" si="1635"/>
        <v>#REF!</v>
      </c>
      <c r="CI1441" s="89">
        <f t="shared" si="1636"/>
        <v>2.189641256876659</v>
      </c>
      <c r="CJ1441" s="89">
        <f t="shared" si="1637"/>
        <v>3.1013565758719852</v>
      </c>
      <c r="CK1441" s="42" t="e">
        <f t="shared" si="1638"/>
        <v>#REF!</v>
      </c>
      <c r="CM1441" s="89" t="e">
        <f t="shared" si="1586"/>
        <v>#REF!</v>
      </c>
      <c r="CN1441" s="89">
        <f t="shared" si="1587"/>
        <v>0.17436928789989717</v>
      </c>
    </row>
    <row r="1442" spans="1:92" ht="14.4" x14ac:dyDescent="0.3">
      <c r="D1442" s="22"/>
      <c r="E1442" s="32">
        <v>42947.626388888886</v>
      </c>
      <c r="F1442" s="21">
        <f t="shared" si="1625"/>
        <v>3049.0020833333328</v>
      </c>
      <c r="G1442" s="21">
        <f t="shared" si="1626"/>
        <v>1538.0013888888861</v>
      </c>
      <c r="I1442" s="21">
        <v>1071</v>
      </c>
      <c r="J1442" s="21">
        <v>8792</v>
      </c>
      <c r="K1442" s="21">
        <v>2056</v>
      </c>
      <c r="L1442" s="21">
        <v>23</v>
      </c>
      <c r="M1442" s="124">
        <v>6.15</v>
      </c>
      <c r="N1442" s="40"/>
      <c r="O1442" s="40"/>
      <c r="P1442" s="40"/>
      <c r="R1442" s="22"/>
      <c r="S1442" s="22"/>
      <c r="T1442" s="22"/>
      <c r="U1442" s="52">
        <f t="shared" si="1572"/>
        <v>4.0785924764685849E-3</v>
      </c>
      <c r="V1442" s="52">
        <f t="shared" si="1573"/>
        <v>0.57110905536746959</v>
      </c>
      <c r="W1442" s="52">
        <f t="shared" si="1574"/>
        <v>1.2773124737683727E-3</v>
      </c>
      <c r="X1442" s="247">
        <f>W1442+V1442+SUM($U$1441:U1442)</f>
        <v>0.57668230795317865</v>
      </c>
      <c r="Y1442" s="236">
        <f>W1442+V1442+SUM($U$1441:U1442)-$X$1441+$Y$1440</f>
        <v>7.2852864500421823</v>
      </c>
      <c r="Z1442" s="42"/>
      <c r="AA1442" s="42"/>
      <c r="AB1442" s="41">
        <f t="shared" si="1575"/>
        <v>1.7441140590034918E-2</v>
      </c>
      <c r="AC1442" s="48">
        <f t="shared" si="1576"/>
        <v>2.4422134313184789</v>
      </c>
      <c r="AD1442" s="48">
        <f t="shared" si="1577"/>
        <v>0.16200592095581112</v>
      </c>
      <c r="AE1442" s="48">
        <f t="shared" si="1578"/>
        <v>0.23053500442321997</v>
      </c>
      <c r="AF1442" s="48">
        <f t="shared" si="1579"/>
        <v>0.16200592095581112</v>
      </c>
      <c r="AG1442" s="238">
        <f t="shared" si="1580"/>
        <v>6.8526473426025386E-2</v>
      </c>
      <c r="AH1442" s="48">
        <f t="shared" si="1581"/>
        <v>2.6100413834301507E-6</v>
      </c>
      <c r="AI1442" s="48">
        <f>AE1442+AC1442+SUM($AB$1441:AB1442)</f>
        <v>2.6955785929932308</v>
      </c>
      <c r="AJ1442" s="48">
        <f>AE1442+AC1442+SUM($AB$1441:AB1442)-$AI$1441+$AJ$1440</f>
        <v>7.1553534690437157</v>
      </c>
      <c r="AK1442" s="46"/>
      <c r="AL1442" s="86"/>
      <c r="AM1442">
        <v>257.61</v>
      </c>
      <c r="AN1442">
        <v>0.19</v>
      </c>
      <c r="AR1442" s="25">
        <v>82.85</v>
      </c>
      <c r="AS1442" s="25">
        <v>0.1</v>
      </c>
      <c r="AT1442" s="26"/>
      <c r="AU1442"/>
      <c r="AV1442" s="89">
        <f t="shared" si="1639"/>
        <v>0</v>
      </c>
      <c r="AW1442" s="86">
        <f t="shared" si="1640"/>
        <v>3.2125247140015393E-3</v>
      </c>
      <c r="AX1442" s="86">
        <f t="shared" si="1641"/>
        <v>0.22732247970921846</v>
      </c>
      <c r="AY1442" s="86">
        <f t="shared" si="1642"/>
        <v>3.7563114851863408E-2</v>
      </c>
      <c r="AZ1442" s="86">
        <f t="shared" si="1643"/>
        <v>2.6580154781413676</v>
      </c>
      <c r="BA1442" s="86">
        <f t="shared" si="1649"/>
        <v>0.102728981503916</v>
      </c>
      <c r="BB1442" s="86">
        <f t="shared" si="1650"/>
        <v>7.0526244875398003</v>
      </c>
      <c r="BC1442" s="89"/>
      <c r="BD1442" s="89"/>
      <c r="BE1442" s="41"/>
      <c r="BF1442" s="89"/>
      <c r="BG1442" s="89"/>
      <c r="BH1442" s="89"/>
      <c r="BI1442" s="89"/>
      <c r="BJ1442" s="41">
        <f t="shared" si="1627"/>
        <v>296.23609639204273</v>
      </c>
      <c r="BK1442" s="89">
        <f t="shared" si="1613"/>
        <v>0.60861663615549666</v>
      </c>
      <c r="BL1442" s="89">
        <f t="shared" si="1628"/>
        <v>0.39138336384450334</v>
      </c>
      <c r="BM1442" s="89">
        <f t="shared" si="1644"/>
        <v>-1.6774472951058605E-2</v>
      </c>
      <c r="BN1442" s="86">
        <f t="shared" si="1645"/>
        <v>1.5355744423170877E-5</v>
      </c>
      <c r="BO1442" s="86">
        <f t="shared" si="1646"/>
        <v>1.2619567293452019E-3</v>
      </c>
      <c r="BP1442" s="86">
        <f t="shared" si="1647"/>
        <v>6.9328267876127897E-3</v>
      </c>
      <c r="BQ1442" s="86">
        <f t="shared" si="1648"/>
        <v>0.5697494811655659</v>
      </c>
      <c r="BR1442" s="86">
        <f t="shared" si="1651"/>
        <v>0.10303832455999867</v>
      </c>
      <c r="BS1442" s="86">
        <f t="shared" si="1652"/>
        <v>7.1990225984332419</v>
      </c>
      <c r="BT1442" s="89"/>
      <c r="BU1442" s="89"/>
      <c r="BV1442" s="41"/>
      <c r="BW1442" s="89"/>
      <c r="BX1442" s="42"/>
      <c r="BY1442" s="89"/>
      <c r="BZ1442" s="89"/>
      <c r="CA1442" s="41">
        <f t="shared" si="1629"/>
        <v>273.69997683833793</v>
      </c>
      <c r="CB1442" s="89" t="e">
        <f>(CA1442-$P$1301)/($AR$1417-$P$1301)</f>
        <v>#REF!</v>
      </c>
      <c r="CC1442" s="89" t="e">
        <f t="shared" si="1630"/>
        <v>#REF!</v>
      </c>
      <c r="CD1442" s="41" t="e">
        <f t="shared" si="1631"/>
        <v>#REF!</v>
      </c>
      <c r="CE1442" s="41" t="e">
        <f t="shared" si="1632"/>
        <v>#REF!</v>
      </c>
      <c r="CF1442" s="42" t="e">
        <f t="shared" si="1633"/>
        <v>#REF!</v>
      </c>
      <c r="CG1442" s="42" t="e">
        <f t="shared" si="1634"/>
        <v>#REF!</v>
      </c>
      <c r="CH1442" s="42" t="e">
        <f t="shared" si="1635"/>
        <v>#REF!</v>
      </c>
      <c r="CI1442" s="89">
        <f t="shared" si="1636"/>
        <v>2.8004863102107658</v>
      </c>
      <c r="CJ1442" s="89">
        <f t="shared" si="1637"/>
        <v>4.3548671588329499</v>
      </c>
      <c r="CK1442" s="42" t="e">
        <f t="shared" si="1638"/>
        <v>#REF!</v>
      </c>
      <c r="CM1442" s="89" t="e">
        <f t="shared" si="1586"/>
        <v>#REF!</v>
      </c>
      <c r="CN1442" s="89">
        <f t="shared" si="1587"/>
        <v>0.22301315439288347</v>
      </c>
    </row>
    <row r="1443" spans="1:92" ht="14.4" x14ac:dyDescent="0.3">
      <c r="D1443" s="22"/>
      <c r="E1443" s="32">
        <v>42955.470833333333</v>
      </c>
      <c r="F1443" s="21">
        <f t="shared" si="1625"/>
        <v>3056.8465277777796</v>
      </c>
      <c r="G1443" s="21">
        <f>E1443-E$1421</f>
        <v>1545.8458333333328</v>
      </c>
      <c r="I1443" s="21">
        <v>1055</v>
      </c>
      <c r="J1443" s="21">
        <v>9239</v>
      </c>
      <c r="K1443" s="21">
        <v>2162</v>
      </c>
      <c r="L1443" s="21">
        <v>24</v>
      </c>
      <c r="M1443" s="124">
        <v>6.15</v>
      </c>
      <c r="N1443" s="40"/>
      <c r="O1443" s="40"/>
      <c r="P1443" s="40"/>
      <c r="R1443" s="22"/>
      <c r="S1443" s="22"/>
      <c r="T1443" s="22"/>
      <c r="U1443" s="52">
        <f t="shared" si="1572"/>
        <v>4.2247973481554556E-3</v>
      </c>
      <c r="V1443" s="52">
        <f t="shared" si="1573"/>
        <v>0.59158154106957339</v>
      </c>
      <c r="W1443" s="52">
        <f t="shared" si="1574"/>
        <v>1.3231001584681299E-3</v>
      </c>
      <c r="X1443" s="247">
        <f>W1443+V1443+SUM($U$1441:U1443)</f>
        <v>0.60142537868813761</v>
      </c>
      <c r="Y1443" s="236">
        <f>W1443+V1443+SUM($U$1441:U1443)-$X$1441+$Y$1440</f>
        <v>7.3100295207771415</v>
      </c>
      <c r="Z1443" s="42"/>
      <c r="AA1443" s="42"/>
      <c r="AB1443" s="41">
        <f t="shared" si="1575"/>
        <v>1.8054071553935361E-2</v>
      </c>
      <c r="AC1443" s="48">
        <f t="shared" si="1576"/>
        <v>2.5280397122764979</v>
      </c>
      <c r="AD1443" s="48">
        <f t="shared" si="1577"/>
        <v>0.16769926679958921</v>
      </c>
      <c r="AE1443" s="48">
        <f t="shared" si="1578"/>
        <v>0.23863665590320701</v>
      </c>
      <c r="AF1443" s="48">
        <f t="shared" si="1579"/>
        <v>0.16769926679958924</v>
      </c>
      <c r="AG1443" s="238">
        <f t="shared" si="1580"/>
        <v>7.093468733800487E-2</v>
      </c>
      <c r="AH1443" s="48">
        <f t="shared" si="1581"/>
        <v>2.7017656128581243E-6</v>
      </c>
      <c r="AI1443" s="48">
        <f>AE1443+AC1443+SUM($AB$1441:AB1443)</f>
        <v>2.807560596985172</v>
      </c>
      <c r="AJ1443" s="48">
        <f>AE1443+AC1443+SUM($AB$1441:AB1443)-$AI$1441+$AJ$1440</f>
        <v>7.267335473035657</v>
      </c>
      <c r="AK1443" s="46"/>
      <c r="AL1443" s="86"/>
      <c r="AM1443">
        <v>257.61</v>
      </c>
      <c r="AN1443">
        <v>0.19</v>
      </c>
      <c r="AR1443" s="25">
        <v>82.85</v>
      </c>
      <c r="AS1443" s="25">
        <v>0.1</v>
      </c>
      <c r="AT1443"/>
      <c r="AU1443"/>
      <c r="AV1443" s="89">
        <f t="shared" si="1639"/>
        <v>0</v>
      </c>
      <c r="AW1443" s="86">
        <f t="shared" si="1640"/>
        <v>3.3254219101076245E-3</v>
      </c>
      <c r="AX1443" s="86">
        <f t="shared" si="1641"/>
        <v>0.23531123399309939</v>
      </c>
      <c r="AY1443" s="86">
        <f t="shared" si="1642"/>
        <v>3.9123593514301606E-2</v>
      </c>
      <c r="AZ1443" s="86">
        <f t="shared" si="1643"/>
        <v>2.7684370034708703</v>
      </c>
      <c r="BA1443" s="86">
        <f t="shared" si="1649"/>
        <v>0.10428946016635421</v>
      </c>
      <c r="BB1443" s="86">
        <f t="shared" si="1650"/>
        <v>7.1630460128693034</v>
      </c>
      <c r="BC1443" s="89"/>
      <c r="BD1443" s="89"/>
      <c r="BE1443" s="41"/>
      <c r="BF1443" s="89"/>
      <c r="BG1443" s="89"/>
      <c r="BH1443" s="89"/>
      <c r="BI1443" s="89"/>
      <c r="BJ1443" s="41">
        <f t="shared" si="1627"/>
        <v>295.64065801659865</v>
      </c>
      <c r="BK1443" s="89">
        <f t="shared" si="1613"/>
        <v>0.60937553721741655</v>
      </c>
      <c r="BL1443" s="89">
        <f t="shared" si="1628"/>
        <v>0.39062446278258345</v>
      </c>
      <c r="BM1443" s="89">
        <f t="shared" si="1644"/>
        <v>-1.6774472951058605E-2</v>
      </c>
      <c r="BN1443" s="86">
        <f t="shared" si="1645"/>
        <v>1.5906200163968489E-5</v>
      </c>
      <c r="BO1443" s="86">
        <f t="shared" si="1646"/>
        <v>1.3071939583041614E-3</v>
      </c>
      <c r="BP1443" s="86">
        <f t="shared" si="1647"/>
        <v>7.2302859279980165E-3</v>
      </c>
      <c r="BQ1443" s="86">
        <f t="shared" si="1648"/>
        <v>0.5941950927601396</v>
      </c>
      <c r="BR1443" s="86">
        <f t="shared" si="1651"/>
        <v>0.10333578370038389</v>
      </c>
      <c r="BS1443" s="86">
        <f t="shared" si="1652"/>
        <v>7.223468210027816</v>
      </c>
      <c r="BT1443" s="89"/>
      <c r="BU1443" s="89"/>
      <c r="BV1443" s="41"/>
      <c r="BW1443" s="89"/>
      <c r="BX1443" s="42"/>
      <c r="BY1443" s="89"/>
      <c r="BZ1443" s="89"/>
      <c r="CA1443" s="41">
        <f t="shared" si="1629"/>
        <v>273.05410365512819</v>
      </c>
      <c r="CB1443" s="89" t="e">
        <f>(CA1443-$P$1301)/($AR$1417-$P$1301)</f>
        <v>#REF!</v>
      </c>
      <c r="CC1443" s="89" t="e">
        <f t="shared" si="1630"/>
        <v>#REF!</v>
      </c>
      <c r="CD1443" s="41" t="e">
        <f t="shared" si="1631"/>
        <v>#REF!</v>
      </c>
      <c r="CE1443" s="41" t="e">
        <f t="shared" si="1632"/>
        <v>#REF!</v>
      </c>
      <c r="CF1443" s="42" t="e">
        <f t="shared" si="1633"/>
        <v>#REF!</v>
      </c>
      <c r="CG1443" s="42" t="e">
        <f t="shared" si="1634"/>
        <v>#REF!</v>
      </c>
      <c r="CH1443" s="42" t="e">
        <f t="shared" si="1635"/>
        <v>#REF!</v>
      </c>
      <c r="CI1443" s="89">
        <f t="shared" si="1636"/>
        <v>2.8387990150153652</v>
      </c>
      <c r="CJ1443" s="89">
        <f t="shared" si="1637"/>
        <v>4.4285364580202913</v>
      </c>
      <c r="CK1443" s="42" t="e">
        <f t="shared" si="1638"/>
        <v>#REF!</v>
      </c>
      <c r="CM1443" s="89" t="e">
        <f t="shared" si="1586"/>
        <v>#REF!</v>
      </c>
      <c r="CN1443" s="89">
        <f t="shared" si="1587"/>
        <v>0.22606413775982379</v>
      </c>
    </row>
    <row r="1444" spans="1:92" ht="14.4" x14ac:dyDescent="0.3">
      <c r="D1444" s="22"/>
      <c r="E1444" s="32">
        <v>43045.586805555555</v>
      </c>
      <c r="F1444" s="21">
        <f>E1444-E$1374</f>
        <v>3146.9625000000015</v>
      </c>
      <c r="G1444" s="21">
        <f>E1444-E$1421</f>
        <v>1635.9618055555547</v>
      </c>
      <c r="I1444" s="21">
        <v>1037</v>
      </c>
      <c r="J1444" s="21">
        <v>10798</v>
      </c>
      <c r="K1444" s="21">
        <v>3893</v>
      </c>
      <c r="L1444" s="21">
        <v>23</v>
      </c>
      <c r="M1444" s="124">
        <v>6.15</v>
      </c>
      <c r="N1444" s="40"/>
      <c r="O1444" s="40"/>
      <c r="P1444" s="40"/>
      <c r="R1444" s="22"/>
      <c r="S1444" s="22"/>
      <c r="T1444" s="22"/>
      <c r="U1444" s="52">
        <f t="shared" si="1572"/>
        <v>7.4775769807641909E-3</v>
      </c>
      <c r="V1444" s="52">
        <f t="shared" si="1573"/>
        <v>1.0470553139497181</v>
      </c>
      <c r="W1444" s="52">
        <f t="shared" si="1574"/>
        <v>2.3417888416650975E-3</v>
      </c>
      <c r="X1444" s="247">
        <f>W1444+V1444+SUM($U$1441:U1444)</f>
        <v>1.0653954172322435</v>
      </c>
      <c r="Y1444" s="236">
        <f>W1444+V1444+SUM($U$1441:U1444)-$X$1441+$Y$1440</f>
        <v>7.773999559321247</v>
      </c>
      <c r="Z1444" s="42"/>
      <c r="AA1444" s="42"/>
      <c r="AB1444" s="41">
        <f t="shared" si="1575"/>
        <v>2.074052818861848E-2</v>
      </c>
      <c r="AC1444" s="48">
        <f t="shared" si="1576"/>
        <v>2.9042135319879421</v>
      </c>
      <c r="AD1444" s="48">
        <f t="shared" si="1577"/>
        <v>0.19265301790107126</v>
      </c>
      <c r="AE1444" s="48">
        <f t="shared" si="1578"/>
        <v>0.27414593288898575</v>
      </c>
      <c r="AF1444" s="48">
        <f t="shared" si="1579"/>
        <v>0.1926530179010712</v>
      </c>
      <c r="AG1444" s="238">
        <f t="shared" si="1580"/>
        <v>8.1489811197964127E-2</v>
      </c>
      <c r="AH1444" s="48">
        <f t="shared" si="1581"/>
        <v>3.1037899503787796E-6</v>
      </c>
      <c r="AI1444" s="48">
        <f>AE1444+AC1444+SUM($AB$1441:AB1444)</f>
        <v>3.2399842218710138</v>
      </c>
      <c r="AJ1444" s="48">
        <f>AE1444+AC1444+SUM($AB$1441:AB1444)-$AI$1441+$AJ$1440</f>
        <v>7.6997590979214987</v>
      </c>
      <c r="AK1444" s="46"/>
      <c r="AL1444" s="86"/>
      <c r="AM1444" s="25">
        <v>231.79770167715702</v>
      </c>
      <c r="AN1444" s="26">
        <v>0.40941482630701648</v>
      </c>
      <c r="AR1444" s="25">
        <v>68.114201677157013</v>
      </c>
      <c r="AT1444"/>
      <c r="AU1444"/>
      <c r="AV1444" s="89">
        <f t="shared" si="1639"/>
        <v>0</v>
      </c>
      <c r="AW1444" s="86">
        <f t="shared" si="1640"/>
        <v>3.7429070917956819E-3</v>
      </c>
      <c r="AX1444" s="86">
        <f t="shared" si="1641"/>
        <v>0.27040302579719006</v>
      </c>
      <c r="AY1444" s="86">
        <f t="shared" si="1642"/>
        <v>4.4235417952590575E-2</v>
      </c>
      <c r="AZ1444" s="86">
        <f t="shared" si="1643"/>
        <v>3.195748803918423</v>
      </c>
      <c r="BA1444" s="86">
        <f t="shared" si="1649"/>
        <v>0.10940128460464317</v>
      </c>
      <c r="BB1444" s="86">
        <f t="shared" si="1650"/>
        <v>7.5903578133168557</v>
      </c>
      <c r="BC1444" s="89"/>
      <c r="BD1444" s="89"/>
      <c r="BE1444" s="41"/>
      <c r="BF1444" s="89"/>
      <c r="BG1444" s="89"/>
      <c r="BH1444" s="89"/>
      <c r="BI1444" s="89"/>
      <c r="BJ1444" s="41">
        <f t="shared" si="1627"/>
        <v>282.6319734631968</v>
      </c>
      <c r="BK1444" s="89">
        <f t="shared" si="1613"/>
        <v>0.62595543016502131</v>
      </c>
      <c r="BL1444" s="89">
        <f t="shared" si="1628"/>
        <v>0.37404456983497869</v>
      </c>
      <c r="BM1444" s="89">
        <f t="shared" si="1644"/>
        <v>-1.6774472951058605E-2</v>
      </c>
      <c r="BN1444" s="86">
        <f t="shared" si="1645"/>
        <v>2.7774221744248948E-5</v>
      </c>
      <c r="BO1444" s="86">
        <f t="shared" si="1646"/>
        <v>2.3140146199208487E-3</v>
      </c>
      <c r="BP1444" s="86">
        <f t="shared" si="1647"/>
        <v>1.2635865385059659E-2</v>
      </c>
      <c r="BQ1444" s="86">
        <f t="shared" si="1648"/>
        <v>1.0527595518471839</v>
      </c>
      <c r="BR1444" s="86">
        <f t="shared" si="1651"/>
        <v>0.10874136315744554</v>
      </c>
      <c r="BS1444" s="86">
        <f t="shared" si="1652"/>
        <v>7.6820326691148599</v>
      </c>
      <c r="BT1444" s="89"/>
      <c r="BU1444" s="89"/>
      <c r="BV1444" s="41"/>
      <c r="BW1444" s="89"/>
      <c r="BX1444" s="42"/>
      <c r="BY1444" s="89"/>
      <c r="BZ1444" s="89"/>
      <c r="CA1444" s="41">
        <f t="shared" si="1629"/>
        <v>259.6808079699573</v>
      </c>
      <c r="CB1444" s="89" t="e">
        <f>(CA1444-$P$1301)/($AR$1417-$P$1301)</f>
        <v>#REF!</v>
      </c>
      <c r="CC1444" s="89" t="e">
        <f t="shared" si="1630"/>
        <v>#REF!</v>
      </c>
      <c r="CD1444" s="41" t="e">
        <f t="shared" si="1631"/>
        <v>#REF!</v>
      </c>
      <c r="CE1444" s="41" t="e">
        <f t="shared" si="1632"/>
        <v>#REF!</v>
      </c>
      <c r="CF1444" s="42" t="e">
        <f t="shared" si="1633"/>
        <v>#REF!</v>
      </c>
      <c r="CG1444" s="42" t="e">
        <f t="shared" si="1634"/>
        <v>#REF!</v>
      </c>
      <c r="CH1444" s="42" t="e">
        <f t="shared" si="1635"/>
        <v>#REF!</v>
      </c>
      <c r="CI1444" s="89">
        <f t="shared" si="1636"/>
        <v>2.8800530796150103</v>
      </c>
      <c r="CJ1444" s="89">
        <f t="shared" si="1637"/>
        <v>4.8197060183064879</v>
      </c>
      <c r="CK1444" s="42" t="e">
        <f t="shared" si="1638"/>
        <v>#REF!</v>
      </c>
      <c r="CM1444" s="89" t="e">
        <f t="shared" si="1586"/>
        <v>#REF!</v>
      </c>
      <c r="CN1444" s="89">
        <f t="shared" si="1587"/>
        <v>0.22934935256139238</v>
      </c>
    </row>
    <row r="1445" spans="1:92" ht="14.4" x14ac:dyDescent="0.3">
      <c r="D1445" s="22"/>
      <c r="E1445" s="32">
        <v>43136.494444444441</v>
      </c>
      <c r="F1445" s="21">
        <f>E1445-E$1374</f>
        <v>3237.8701388888876</v>
      </c>
      <c r="G1445" s="21">
        <f>E1445-E$1421</f>
        <v>1726.8694444444409</v>
      </c>
      <c r="I1445" s="21">
        <v>1027</v>
      </c>
      <c r="J1445" s="21">
        <v>11769.9</v>
      </c>
      <c r="K1445" s="21">
        <v>5365.64</v>
      </c>
      <c r="L1445" s="21">
        <v>352</v>
      </c>
      <c r="M1445" s="124">
        <v>6.15</v>
      </c>
      <c r="N1445" s="40"/>
      <c r="O1445" s="40"/>
      <c r="P1445" s="40"/>
      <c r="R1445" s="22"/>
      <c r="S1445" s="22"/>
      <c r="T1445" s="22"/>
      <c r="U1445" s="52">
        <f t="shared" si="1572"/>
        <v>1.0206802402340327E-2</v>
      </c>
      <c r="V1445" s="52">
        <f t="shared" si="1573"/>
        <v>1.4292178764989449</v>
      </c>
      <c r="W1445" s="52">
        <f t="shared" si="1574"/>
        <v>3.1965135278939436E-3</v>
      </c>
      <c r="X1445" s="247">
        <f>W1445+V1445+SUM($U$1441:U1445)</f>
        <v>1.4586195068700396</v>
      </c>
      <c r="Y1445" s="236">
        <f>W1445+V1445+SUM($U$1441:U1445)-$X$1441+$Y$1440</f>
        <v>8.1672236489590428</v>
      </c>
      <c r="Z1445" s="42"/>
      <c r="AA1445" s="42"/>
      <c r="AB1445" s="41">
        <f t="shared" si="1575"/>
        <v>2.2389322353960645E-2</v>
      </c>
      <c r="AC1445" s="48">
        <f t="shared" si="1576"/>
        <v>3.135087610164851</v>
      </c>
      <c r="AD1445" s="48">
        <f t="shared" si="1577"/>
        <v>0.20796820992328585</v>
      </c>
      <c r="AE1445" s="48">
        <f t="shared" si="1578"/>
        <v>0.29593950586306705</v>
      </c>
      <c r="AF1445" s="48">
        <f t="shared" si="1579"/>
        <v>0.20796820992328585</v>
      </c>
      <c r="AG1445" s="238">
        <f t="shared" si="1580"/>
        <v>8.7967945410176232E-2</v>
      </c>
      <c r="AH1445" s="48">
        <f t="shared" si="1581"/>
        <v>3.3505296049378414E-6</v>
      </c>
      <c r="AI1445" s="48">
        <f>AE1445+AC1445+SUM($AB$1441:AB1445)</f>
        <v>3.5150411953759644</v>
      </c>
      <c r="AJ1445" s="48">
        <f>AE1445+AC1445+SUM($AB$1441:AB1445)-$AI$1441+$AJ$1440</f>
        <v>7.9748160714264493</v>
      </c>
      <c r="AK1445" s="46"/>
      <c r="AL1445" s="86"/>
      <c r="AM1445">
        <v>215.66750000000002</v>
      </c>
      <c r="AN1445">
        <v>1.8335278836167102</v>
      </c>
      <c r="AO1445"/>
      <c r="AP1445"/>
      <c r="AQ1445"/>
      <c r="AR1445">
        <v>61.552499999999995</v>
      </c>
      <c r="AS1445">
        <v>0.46032651455244483</v>
      </c>
      <c r="AT1445"/>
      <c r="AU1445"/>
      <c r="AV1445" s="89">
        <f t="shared" si="1639"/>
        <v>0</v>
      </c>
      <c r="AW1445" s="86">
        <f t="shared" si="1640"/>
        <v>3.9882580694433466E-3</v>
      </c>
      <c r="AX1445" s="86">
        <f t="shared" si="1641"/>
        <v>0.29195124779362369</v>
      </c>
      <c r="AY1445" s="86">
        <f t="shared" si="1642"/>
        <v>4.737080090405571E-2</v>
      </c>
      <c r="AZ1445" s="86">
        <f t="shared" si="1643"/>
        <v>3.4676703944719085</v>
      </c>
      <c r="BA1445" s="86">
        <f t="shared" si="1649"/>
        <v>0.11253666755610831</v>
      </c>
      <c r="BB1445" s="86">
        <f t="shared" si="1650"/>
        <v>7.8622794038703407</v>
      </c>
      <c r="BC1445" s="89"/>
      <c r="BD1445" s="89"/>
      <c r="BE1445" s="41"/>
      <c r="BF1445" s="89"/>
      <c r="BG1445" s="89"/>
      <c r="BH1445" s="89"/>
      <c r="BI1445" s="89"/>
      <c r="BJ1445" s="41">
        <f t="shared" si="1627"/>
        <v>273.75958986193649</v>
      </c>
      <c r="BK1445" s="89">
        <f t="shared" si="1613"/>
        <v>0.63726350437460844</v>
      </c>
      <c r="BL1445" s="89">
        <f t="shared" si="1628"/>
        <v>0.36273649562539156</v>
      </c>
      <c r="BM1445" s="89">
        <f t="shared" si="1644"/>
        <v>-1.6774472951059494E-2</v>
      </c>
      <c r="BN1445" s="86">
        <f t="shared" si="1645"/>
        <v>3.7681323211891666E-5</v>
      </c>
      <c r="BO1445" s="86">
        <f t="shared" si="1646"/>
        <v>3.158832204682052E-3</v>
      </c>
      <c r="BP1445" s="86">
        <f t="shared" si="1647"/>
        <v>1.7194581722215566E-2</v>
      </c>
      <c r="BQ1445" s="86">
        <f t="shared" si="1648"/>
        <v>1.4414249251478239</v>
      </c>
      <c r="BR1445" s="86">
        <f t="shared" si="1651"/>
        <v>0.11330007949460144</v>
      </c>
      <c r="BS1445" s="86">
        <f t="shared" si="1652"/>
        <v>8.0706980424155006</v>
      </c>
      <c r="BT1445" s="89"/>
      <c r="BU1445" s="89"/>
      <c r="BV1445" s="41"/>
      <c r="BW1445" s="89"/>
      <c r="BX1445" s="42"/>
      <c r="BY1445" s="89"/>
      <c r="BZ1445" s="89"/>
      <c r="CA1445" s="41">
        <f t="shared" si="1629"/>
        <v>249.28350324432392</v>
      </c>
      <c r="CB1445" s="89" t="e">
        <f>(CA1445-$P$1301)/($AR$1417-$P$1301)</f>
        <v>#REF!</v>
      </c>
      <c r="CC1445" s="89" t="e">
        <f t="shared" si="1630"/>
        <v>#REF!</v>
      </c>
      <c r="CD1445" s="41" t="e">
        <f t="shared" si="1631"/>
        <v>#REF!</v>
      </c>
      <c r="CE1445" s="41" t="e">
        <f t="shared" si="1632"/>
        <v>#REF!</v>
      </c>
      <c r="CF1445" s="42" t="e">
        <f t="shared" si="1633"/>
        <v>#REF!</v>
      </c>
      <c r="CG1445" s="42" t="e">
        <f t="shared" si="1634"/>
        <v>#REF!</v>
      </c>
      <c r="CH1445" s="42" t="e">
        <f t="shared" si="1635"/>
        <v>#REF!</v>
      </c>
      <c r="CI1445" s="89">
        <f t="shared" si="1636"/>
        <v>2.8927568350062827</v>
      </c>
      <c r="CJ1445" s="89">
        <f t="shared" si="1637"/>
        <v>5.0820592364201671</v>
      </c>
      <c r="CK1445" s="42" t="e">
        <f t="shared" si="1638"/>
        <v>#REF!</v>
      </c>
      <c r="CM1445" s="89" t="e">
        <f t="shared" si="1586"/>
        <v>#REF!</v>
      </c>
      <c r="CN1445" s="89">
        <f t="shared" si="1587"/>
        <v>0.23036099991425163</v>
      </c>
    </row>
    <row r="1446" spans="1:92" ht="14.4" x14ac:dyDescent="0.3">
      <c r="D1446" s="22"/>
      <c r="E1446" s="32">
        <v>43426.51458333333</v>
      </c>
      <c r="F1446" s="21">
        <f>E1446-E$1374</f>
        <v>3527.8902777777766</v>
      </c>
      <c r="G1446" s="21">
        <f>E1446-E$1421</f>
        <v>2016.8895833333299</v>
      </c>
      <c r="I1446" s="21">
        <v>1045</v>
      </c>
      <c r="J1446" s="21">
        <v>13751</v>
      </c>
      <c r="K1446" s="21">
        <v>9696</v>
      </c>
      <c r="L1446" s="21">
        <v>28</v>
      </c>
      <c r="M1446" s="124">
        <v>6.15</v>
      </c>
      <c r="N1446" s="40"/>
      <c r="O1446" s="40"/>
      <c r="P1446" s="40"/>
      <c r="R1446" s="22"/>
      <c r="S1446" s="22"/>
      <c r="T1446" s="22"/>
      <c r="U1446" s="52">
        <f t="shared" si="1572"/>
        <v>1.8767508874380178E-2</v>
      </c>
      <c r="V1446" s="52">
        <f t="shared" si="1573"/>
        <v>2.6279394979241006</v>
      </c>
      <c r="W1446" s="52">
        <f t="shared" si="1574"/>
        <v>5.8775112554418198E-3</v>
      </c>
      <c r="X1446" s="247">
        <f>W1446+V1446+SUM($U$1441:U1446)</f>
        <v>2.6787896348971234</v>
      </c>
      <c r="Y1446" s="236">
        <f>W1446+V1446+SUM($U$1441:U1446)-$X$1441+$Y$1440</f>
        <v>9.3873937769861264</v>
      </c>
      <c r="Z1446" s="42"/>
      <c r="AA1446" s="42"/>
      <c r="AB1446" s="41">
        <f t="shared" si="1575"/>
        <v>2.6616338132384676E-2</v>
      </c>
      <c r="AC1446" s="48">
        <f t="shared" si="1576"/>
        <v>3.7269797891867067</v>
      </c>
      <c r="AD1446" s="48">
        <f t="shared" si="1577"/>
        <v>0.24723178792973782</v>
      </c>
      <c r="AE1446" s="48">
        <f t="shared" si="1578"/>
        <v>0.351811717668571</v>
      </c>
      <c r="AF1446" s="48">
        <f t="shared" si="1579"/>
        <v>0.24723178792973766</v>
      </c>
      <c r="AG1446" s="238">
        <f t="shared" si="1580"/>
        <v>0.10457594664245022</v>
      </c>
      <c r="AH1446" s="48">
        <f t="shared" si="1581"/>
        <v>3.9830963830763364E-6</v>
      </c>
      <c r="AI1446" s="48">
        <f>AE1446+AC1446+SUM($AB$1441:AB1446)</f>
        <v>4.1894219243357087</v>
      </c>
      <c r="AJ1446" s="48">
        <f>AE1446+AC1446+SUM($AB$1441:AB1446)-$AI$1441+$AJ$1440</f>
        <v>8.6491968003861928</v>
      </c>
      <c r="AK1446" s="46"/>
      <c r="AL1446" s="86"/>
      <c r="AM1446">
        <v>181.596</v>
      </c>
      <c r="AN1446"/>
      <c r="AO1446"/>
      <c r="AP1446"/>
      <c r="AQ1446"/>
      <c r="AR1446" s="146">
        <v>47.521999999999998</v>
      </c>
      <c r="AT1446"/>
      <c r="AU1446"/>
      <c r="AV1446" s="89">
        <f t="shared" si="1639"/>
        <v>0</v>
      </c>
      <c r="AW1446" s="86">
        <f t="shared" si="1640"/>
        <v>4.6100844597901196E-3</v>
      </c>
      <c r="AX1446" s="86">
        <f t="shared" si="1641"/>
        <v>0.34720163320878089</v>
      </c>
      <c r="AY1446" s="86">
        <f t="shared" si="1642"/>
        <v>5.4897514604896405E-2</v>
      </c>
      <c r="AZ1446" s="86">
        <f t="shared" si="1643"/>
        <v>4.1345244097308118</v>
      </c>
      <c r="BA1446" s="86">
        <f t="shared" si="1649"/>
        <v>0.120063381256949</v>
      </c>
      <c r="BB1446" s="86">
        <f t="shared" si="1650"/>
        <v>8.5291334191292449</v>
      </c>
      <c r="BC1446" s="89"/>
      <c r="BD1446" s="89"/>
      <c r="BE1446" s="41"/>
      <c r="BF1446" s="89"/>
      <c r="BG1446" s="89"/>
      <c r="BH1446" s="89"/>
      <c r="BI1446" s="89"/>
      <c r="BJ1446" s="41">
        <f t="shared" si="1627"/>
        <v>252.70136706493673</v>
      </c>
      <c r="BK1446" s="89">
        <f t="shared" si="1613"/>
        <v>0.66410273459867919</v>
      </c>
      <c r="BL1446" s="89">
        <f t="shared" si="1628"/>
        <v>0.33589726540132081</v>
      </c>
      <c r="BM1446" s="89">
        <f t="shared" si="1644"/>
        <v>-1.6774472951059494E-2</v>
      </c>
      <c r="BN1446" s="86">
        <f t="shared" si="1645"/>
        <v>6.8380522282706971E-5</v>
      </c>
      <c r="BO1446" s="86">
        <f t="shared" si="1646"/>
        <v>5.8091307331591124E-3</v>
      </c>
      <c r="BP1446" s="86">
        <f t="shared" si="1647"/>
        <v>3.1165747943088806E-2</v>
      </c>
      <c r="BQ1446" s="86">
        <f t="shared" si="1648"/>
        <v>2.6476238869540345</v>
      </c>
      <c r="BR1446" s="86">
        <f t="shared" si="1651"/>
        <v>0.12727124571547468</v>
      </c>
      <c r="BS1446" s="86">
        <f t="shared" si="1652"/>
        <v>9.2768970042217109</v>
      </c>
      <c r="BT1446" s="89"/>
      <c r="BU1446" s="89"/>
      <c r="BV1446" s="41"/>
      <c r="BW1446" s="89"/>
      <c r="BX1446" s="42"/>
      <c r="BY1446" s="89"/>
      <c r="BZ1446" s="89"/>
      <c r="CA1446" s="41">
        <f t="shared" si="1629"/>
        <v>220.87007706980711</v>
      </c>
      <c r="CB1446" s="89" t="e">
        <f>(CA1446-$P$1301)/($AR$1417-$P$1301)</f>
        <v>#REF!</v>
      </c>
      <c r="CC1446" s="89" t="e">
        <f t="shared" si="1630"/>
        <v>#REF!</v>
      </c>
      <c r="CD1446" s="41" t="e">
        <f t="shared" si="1631"/>
        <v>#REF!</v>
      </c>
      <c r="CE1446" s="41" t="e">
        <f t="shared" si="1632"/>
        <v>#REF!</v>
      </c>
      <c r="CF1446" s="42" t="e">
        <f t="shared" si="1633"/>
        <v>#REF!</v>
      </c>
      <c r="CG1446" s="42" t="e">
        <f t="shared" si="1634"/>
        <v>#REF!</v>
      </c>
      <c r="CH1446" s="42" t="e">
        <f t="shared" si="1635"/>
        <v>#REF!</v>
      </c>
      <c r="CI1446" s="89">
        <f t="shared" si="1636"/>
        <v>2.9052415531675759</v>
      </c>
      <c r="CJ1446" s="89">
        <f t="shared" si="1637"/>
        <v>5.7439552472186168</v>
      </c>
      <c r="CK1446" s="42" t="e">
        <f t="shared" si="1638"/>
        <v>#REF!</v>
      </c>
      <c r="CM1446" s="89" t="e">
        <f t="shared" si="1586"/>
        <v>#REF!</v>
      </c>
      <c r="CN1446" s="89">
        <f t="shared" si="1587"/>
        <v>0.2313552045167539</v>
      </c>
    </row>
    <row r="1447" spans="1:92" ht="14.4" thickBot="1" x14ac:dyDescent="0.3">
      <c r="D1447" s="22"/>
      <c r="E1447" s="32"/>
      <c r="F1447" s="21"/>
      <c r="G1447" s="21"/>
      <c r="I1447" s="21"/>
      <c r="L1447" s="21"/>
      <c r="M1447" s="21"/>
      <c r="N1447" s="40"/>
      <c r="O1447" s="40"/>
      <c r="P1447" s="40"/>
      <c r="R1447" s="22"/>
      <c r="S1447" s="22"/>
      <c r="T1447" s="22"/>
      <c r="U1447" s="21"/>
      <c r="V1447" s="21"/>
      <c r="W1447" s="21"/>
      <c r="X1447" s="246"/>
      <c r="Y1447" s="255"/>
      <c r="Z1447" s="47"/>
      <c r="AA1447" s="47"/>
      <c r="AB1447" s="46"/>
      <c r="AC1447" s="46"/>
      <c r="AD1447" s="46"/>
      <c r="AE1447" s="46"/>
      <c r="AF1447" s="46"/>
      <c r="AG1447" s="85"/>
      <c r="AH1447" s="46"/>
      <c r="AI1447" s="46"/>
      <c r="AJ1447" s="46"/>
      <c r="AK1447" s="46"/>
      <c r="AL1447" s="86"/>
      <c r="AV1447" s="41"/>
      <c r="AW1447" s="86"/>
      <c r="AX1447" s="86"/>
      <c r="AY1447" s="86"/>
      <c r="AZ1447" s="86"/>
      <c r="BA1447" s="86"/>
      <c r="BB1447" s="86"/>
      <c r="BC1447" s="89"/>
      <c r="BD1447" s="89"/>
      <c r="BE1447" s="41"/>
      <c r="BF1447" s="89"/>
      <c r="BG1447" s="89"/>
      <c r="BH1447" s="89"/>
      <c r="BI1447" s="89"/>
      <c r="BJ1447" s="41"/>
      <c r="BK1447" s="89"/>
      <c r="BL1447" s="89"/>
      <c r="BM1447" s="89"/>
      <c r="BN1447" s="86"/>
      <c r="BO1447" s="86"/>
      <c r="BP1447" s="86"/>
      <c r="BQ1447" s="86"/>
      <c r="BR1447" s="86"/>
      <c r="BS1447" s="86"/>
      <c r="BT1447" s="89"/>
      <c r="BU1447" s="89"/>
      <c r="BV1447" s="41"/>
      <c r="BW1447" s="89"/>
      <c r="BX1447" s="42"/>
      <c r="BY1447" s="89"/>
      <c r="BZ1447" s="89"/>
      <c r="CA1447" s="41"/>
      <c r="CB1447" s="89"/>
      <c r="CC1447" s="89"/>
      <c r="CD1447" s="41"/>
      <c r="CE1447" s="41"/>
      <c r="CF1447" s="42"/>
      <c r="CG1447" s="42"/>
      <c r="CH1447" s="42"/>
      <c r="CI1447" s="89"/>
      <c r="CJ1447" s="89"/>
      <c r="CK1447" s="42"/>
    </row>
    <row r="1448" spans="1:92" ht="15" thickBot="1" x14ac:dyDescent="0.35">
      <c r="D1448" s="22" t="s">
        <v>199</v>
      </c>
      <c r="E1448" s="32">
        <f>E1449-1</f>
        <v>39897.626388888886</v>
      </c>
      <c r="F1448" s="21"/>
      <c r="G1448" s="21"/>
      <c r="H1448" s="21"/>
      <c r="I1448" s="21"/>
      <c r="L1448" s="21"/>
      <c r="M1448" s="21"/>
      <c r="N1448" s="43">
        <v>89</v>
      </c>
      <c r="O1448" s="44">
        <v>22.72</v>
      </c>
      <c r="P1448" s="123">
        <f>O1448-(O1448/100*Q1448)</f>
        <v>17.957887999999997</v>
      </c>
      <c r="Q1448" s="46">
        <v>20.96</v>
      </c>
      <c r="R1448" s="47">
        <f>Q1448*O1448/100</f>
        <v>4.7621120000000001</v>
      </c>
      <c r="S1448" s="47">
        <f>P1448/$A$8+R1448</f>
        <v>12.244565333333332</v>
      </c>
      <c r="T1448" s="47">
        <f>$A$6-S1448</f>
        <v>104.75543466666667</v>
      </c>
      <c r="U1448" s="52"/>
      <c r="V1448" s="52"/>
      <c r="W1448" s="52"/>
      <c r="X1448" s="247"/>
      <c r="Y1448" s="104"/>
      <c r="Z1448" s="42"/>
      <c r="AA1448" s="42"/>
      <c r="AB1448" s="41"/>
      <c r="AC1448" s="48"/>
      <c r="AD1448" s="48"/>
      <c r="AE1448" s="48"/>
      <c r="AF1448" s="48"/>
      <c r="AG1448" s="238"/>
      <c r="AH1448" s="48"/>
      <c r="AI1448" s="48"/>
      <c r="AJ1448" s="48"/>
      <c r="AK1448" s="46"/>
      <c r="AL1448" s="86"/>
      <c r="AM1448" s="41"/>
      <c r="AN1448" s="41"/>
      <c r="AO1448" s="41"/>
      <c r="AP1448" s="41"/>
      <c r="AQ1448"/>
      <c r="AR1448" s="41"/>
      <c r="AT1448" s="41"/>
      <c r="AU1448" s="41"/>
      <c r="AW1448" s="22"/>
      <c r="AX1448" s="22"/>
      <c r="AY1448" s="22"/>
      <c r="AZ1448" s="22"/>
      <c r="BA1448" s="22"/>
      <c r="BB1448" s="22"/>
      <c r="BC1448" s="89"/>
      <c r="BD1448" s="89"/>
    </row>
    <row r="1449" spans="1:92" ht="14.4" x14ac:dyDescent="0.3">
      <c r="D1449" s="22"/>
      <c r="E1449" s="32">
        <v>39898.626388888886</v>
      </c>
      <c r="F1449" s="21">
        <f t="shared" ref="F1449:F1493" si="1653">E1449-E$1449</f>
        <v>0</v>
      </c>
      <c r="G1449" s="21">
        <f>E1449-E$1449</f>
        <v>0</v>
      </c>
      <c r="H1449" s="21"/>
      <c r="I1449" s="50">
        <v>1037</v>
      </c>
      <c r="J1449" s="21">
        <v>473</v>
      </c>
      <c r="K1449" s="21">
        <v>2.81</v>
      </c>
      <c r="L1449" s="21">
        <v>1333</v>
      </c>
      <c r="M1449" s="124">
        <v>6.15</v>
      </c>
      <c r="S1449" s="85">
        <f>$A$36*R1448*$A$3/($A$36*R1448*$A$3+T1448*1000)</f>
        <v>2.2863689302000971E-3</v>
      </c>
      <c r="U1449" s="52">
        <f t="shared" ref="U1449:U1492" si="1654">($A$5*I1449/1000/$A$3*K1449)/$P$1448</f>
        <v>5.2809729696483754E-6</v>
      </c>
      <c r="V1449" s="52">
        <f t="shared" ref="V1449:V1492" si="1655">($T$1448*I1449/1000/$A$3*K1449)/$P$1448</f>
        <v>7.3761415853124395E-4</v>
      </c>
      <c r="W1449" s="52">
        <f t="shared" ref="W1449:W1492" si="1656">($A$36*$R$1448*K1449*I1449/1000000)/$P$1448</f>
        <v>1.6903227960644554E-6</v>
      </c>
      <c r="X1449" s="247">
        <f>W1449+V1449+SUM($U$1449:U1449)</f>
        <v>7.445854542969568E-4</v>
      </c>
      <c r="Y1449" s="104">
        <v>0</v>
      </c>
      <c r="Z1449" s="42"/>
      <c r="AA1449" s="42"/>
      <c r="AB1449" s="41">
        <f t="shared" ref="AB1449:AB1492" si="1657">($A$5*I1449/1000/$A$3*J1449)/$P$1448</f>
        <v>8.8893246072728862E-4</v>
      </c>
      <c r="AC1449" s="48">
        <f t="shared" ref="AC1449:AC1492" si="1658">($T$1448*I1449/1000/$A$3*J1449)/$P$1448</f>
        <v>0.12416067508372895</v>
      </c>
      <c r="AD1449" s="48">
        <f t="shared" ref="AD1449:AD1492" si="1659">($A$4*$R$1448/1000*J1449/1000000*I1449/1000*1000000)/$P$1448</f>
        <v>8.439051441675012E-3</v>
      </c>
      <c r="AE1449" s="48">
        <f t="shared" ref="AE1449:AE1492" si="1660">($A$4*((I1449/1000)*J1449/10^6)*(1+($A$18/(10^-M1449))+(($A$18*$A$19)/(10^-M1449)^2))*1000000)*$R$1448/1000/$P$1448</f>
        <v>1.2008800357148576E-2</v>
      </c>
      <c r="AF1449" s="48">
        <f t="shared" ref="AF1449:AF1492" si="1661">AE1449/(1+($A$18/(10^-M1449))+(($A$18*$A$19)/(10^-M1449)^2))*1</f>
        <v>8.4390514416750068E-3</v>
      </c>
      <c r="AG1449" s="238">
        <f t="shared" ref="AG1449:AG1492" si="1662">AE1449/(1+($A$18/(10^-M1449))+(($A$18*$A$19)/(10^-M1449)^2))*($A$18/(10^-M1449))</f>
        <v>3.5696129557915403E-3</v>
      </c>
      <c r="AH1449" s="48">
        <f t="shared" ref="AH1449:AH1492" si="1663">AE1449/(1+($A$18/(10^-M1449))+(($A$18*$A$19)/(10^-M1449)^2))*(($A$18*$A$19)/(10^-M1449)^2)</f>
        <v>1.3595968202714978E-7</v>
      </c>
      <c r="AI1449" s="48">
        <f>AE1449+AC1449+SUM($AB$1449:AB1449)</f>
        <v>0.13705840790160484</v>
      </c>
      <c r="AJ1449" s="48">
        <v>0</v>
      </c>
      <c r="AK1449" s="46"/>
      <c r="AL1449" s="86"/>
      <c r="AM1449" s="41"/>
      <c r="AN1449" s="41"/>
      <c r="AO1449" s="41"/>
      <c r="AP1449" s="41"/>
      <c r="AQ1449"/>
      <c r="AR1449" s="41"/>
      <c r="AT1449" s="41"/>
      <c r="AU1449" s="41"/>
      <c r="AW1449" s="47"/>
      <c r="AX1449" s="47"/>
      <c r="AY1449" s="47"/>
      <c r="AZ1449" s="47"/>
      <c r="BA1449" s="47"/>
      <c r="BB1449" s="47"/>
      <c r="BC1449" s="89"/>
      <c r="BD1449" s="89"/>
    </row>
    <row r="1450" spans="1:92" ht="14.4" x14ac:dyDescent="0.3">
      <c r="D1450" s="22"/>
      <c r="E1450" s="32">
        <v>39904.600694444445</v>
      </c>
      <c r="F1450" s="21">
        <f t="shared" si="1653"/>
        <v>5.9743055555591127</v>
      </c>
      <c r="G1450" s="21">
        <f t="shared" ref="G1450:G1493" si="1664">E1450-E$1449</f>
        <v>5.9743055555591127</v>
      </c>
      <c r="H1450" s="21"/>
      <c r="I1450" s="50">
        <v>1037</v>
      </c>
      <c r="J1450" s="21">
        <v>1595</v>
      </c>
      <c r="K1450" s="21">
        <v>15.64</v>
      </c>
      <c r="L1450" s="21">
        <v>1403</v>
      </c>
      <c r="M1450" s="124">
        <v>6.15</v>
      </c>
      <c r="N1450" s="40"/>
      <c r="O1450" s="40"/>
      <c r="P1450" s="40"/>
      <c r="Q1450" s="46"/>
      <c r="R1450" s="22"/>
      <c r="S1450" s="85">
        <f>S1449*100</f>
        <v>0.2286368930200097</v>
      </c>
      <c r="T1450" s="22"/>
      <c r="U1450" s="52">
        <f t="shared" si="1654"/>
        <v>2.9393031048149672E-5</v>
      </c>
      <c r="V1450" s="52">
        <f t="shared" si="1655"/>
        <v>4.1054396581596646E-3</v>
      </c>
      <c r="W1450" s="52">
        <f t="shared" si="1656"/>
        <v>9.4080599752484279E-6</v>
      </c>
      <c r="X1450" s="247">
        <f>W1450+V1450+SUM($U$1449:U1450)</f>
        <v>4.1495217221527115E-3</v>
      </c>
      <c r="Y1450" s="104">
        <f>W1450+V1450+SUM($U$1449:U1450)-$X$1449</f>
        <v>3.4049362678557548E-3</v>
      </c>
      <c r="Z1450" s="42"/>
      <c r="AA1450" s="42"/>
      <c r="AB1450" s="41">
        <f t="shared" si="1657"/>
        <v>2.9975629489641131E-3</v>
      </c>
      <c r="AC1450" s="48">
        <f t="shared" si="1658"/>
        <v>0.41868134621257441</v>
      </c>
      <c r="AD1450" s="48">
        <f t="shared" si="1659"/>
        <v>2.845726648936921E-2</v>
      </c>
      <c r="AE1450" s="48">
        <f t="shared" si="1660"/>
        <v>4.0494791902012633E-2</v>
      </c>
      <c r="AF1450" s="48">
        <f t="shared" si="1661"/>
        <v>2.8457266489369207E-2</v>
      </c>
      <c r="AG1450" s="238">
        <f t="shared" si="1662"/>
        <v>1.2037066943948217E-2</v>
      </c>
      <c r="AH1450" s="48">
        <f t="shared" si="1663"/>
        <v>4.5846869520783063E-7</v>
      </c>
      <c r="AI1450" s="48">
        <f>AE1450+AC1450+SUM($AB$1449:AB1450)</f>
        <v>0.4630626335242784</v>
      </c>
      <c r="AJ1450" s="48">
        <f>AE1450+AC1450+SUM($AB$1448:AB1450)-$AI$1449</f>
        <v>0.32600422562267356</v>
      </c>
      <c r="AK1450" s="46"/>
      <c r="AL1450" s="86"/>
      <c r="AM1450" s="41"/>
      <c r="AN1450" s="41"/>
      <c r="AO1450" s="41"/>
      <c r="AP1450" s="41"/>
      <c r="AQ1450"/>
      <c r="AR1450" s="41"/>
      <c r="AT1450" s="41"/>
      <c r="AU1450" s="41"/>
      <c r="AW1450" s="22"/>
      <c r="AX1450" s="22"/>
      <c r="AY1450" s="22"/>
      <c r="AZ1450" s="22"/>
      <c r="BA1450" s="22"/>
      <c r="BB1450" s="22"/>
      <c r="BC1450" s="89"/>
      <c r="BD1450" s="89"/>
    </row>
    <row r="1451" spans="1:92" ht="14.4" x14ac:dyDescent="0.3">
      <c r="D1451" s="22"/>
      <c r="E1451" s="32">
        <v>39910.46597222222</v>
      </c>
      <c r="F1451" s="21">
        <f t="shared" si="1653"/>
        <v>11.839583333334303</v>
      </c>
      <c r="G1451" s="21">
        <f t="shared" si="1664"/>
        <v>11.839583333334303</v>
      </c>
      <c r="H1451" s="21"/>
      <c r="I1451" s="50">
        <v>1037</v>
      </c>
      <c r="J1451" s="21">
        <v>2370</v>
      </c>
      <c r="K1451" s="21">
        <v>22.66</v>
      </c>
      <c r="L1451" s="21">
        <v>1465</v>
      </c>
      <c r="M1451" s="124">
        <v>6.15</v>
      </c>
      <c r="N1451" s="40"/>
      <c r="O1451" s="40"/>
      <c r="P1451" s="40"/>
      <c r="R1451" s="22"/>
      <c r="S1451" s="22"/>
      <c r="T1451" s="22"/>
      <c r="U1451" s="52">
        <f t="shared" si="1654"/>
        <v>4.2586066723214297E-5</v>
      </c>
      <c r="V1451" s="52">
        <f t="shared" si="1655"/>
        <v>5.9481625737786434E-3</v>
      </c>
      <c r="W1451" s="52">
        <f t="shared" si="1656"/>
        <v>1.3630859273601623E-5</v>
      </c>
      <c r="X1451" s="247">
        <f>W1451+V1451+SUM($U$1449:U1451)</f>
        <v>6.0390535037932571E-3</v>
      </c>
      <c r="Y1451" s="104">
        <f>W1451+V1451+SUM($U$1449:U1451)-$X$1449</f>
        <v>5.2944680494963004E-3</v>
      </c>
      <c r="Z1451" s="42"/>
      <c r="AA1451" s="42"/>
      <c r="AB1451" s="41">
        <f t="shared" si="1657"/>
        <v>4.4540590526927579E-3</v>
      </c>
      <c r="AC1451" s="48">
        <f t="shared" si="1658"/>
        <v>0.6221158561277752</v>
      </c>
      <c r="AD1451" s="48">
        <f t="shared" si="1659"/>
        <v>4.2284464940316645E-2</v>
      </c>
      <c r="AE1451" s="48">
        <f t="shared" si="1660"/>
        <v>6.017094470706582E-2</v>
      </c>
      <c r="AF1451" s="48">
        <f t="shared" si="1661"/>
        <v>4.2284464940316645E-2</v>
      </c>
      <c r="AG1451" s="238">
        <f t="shared" si="1662"/>
        <v>1.7885798531133094E-2</v>
      </c>
      <c r="AH1451" s="48">
        <f t="shared" si="1663"/>
        <v>6.8123561607683961E-7</v>
      </c>
      <c r="AI1451" s="48">
        <f>AE1451+AC1451+SUM($AB$1449:AB1451)</f>
        <v>0.69062735529722519</v>
      </c>
      <c r="AJ1451" s="48">
        <f>AE1451+AC1451+SUM($AB$1448:AB1451)-$AI$1449</f>
        <v>0.55356894739562035</v>
      </c>
      <c r="AK1451" s="46"/>
      <c r="AL1451" s="86"/>
      <c r="AM1451" s="41"/>
      <c r="AN1451" s="41"/>
      <c r="AO1451" s="41"/>
      <c r="AP1451" s="41"/>
      <c r="AQ1451"/>
      <c r="AR1451" s="41"/>
      <c r="AT1451" s="41"/>
      <c r="AU1451" s="41"/>
      <c r="AW1451" s="22"/>
      <c r="AX1451" s="22"/>
      <c r="AY1451" s="22"/>
      <c r="AZ1451" s="22"/>
      <c r="BA1451" s="22"/>
      <c r="BB1451" s="22"/>
      <c r="BC1451" s="89"/>
      <c r="BD1451" s="89"/>
    </row>
    <row r="1452" spans="1:92" ht="14.4" x14ac:dyDescent="0.3">
      <c r="D1452" s="22"/>
      <c r="E1452" s="32">
        <v>39914.679166666669</v>
      </c>
      <c r="F1452" s="21">
        <f t="shared" si="1653"/>
        <v>16.052777777782467</v>
      </c>
      <c r="G1452" s="21">
        <f t="shared" si="1664"/>
        <v>16.052777777782467</v>
      </c>
      <c r="H1452" s="21"/>
      <c r="I1452" s="50">
        <v>1037</v>
      </c>
      <c r="J1452" s="21">
        <v>3012</v>
      </c>
      <c r="K1452" s="21">
        <v>24.69</v>
      </c>
      <c r="L1452" s="21">
        <v>1684</v>
      </c>
      <c r="M1452" s="124">
        <v>6.15</v>
      </c>
      <c r="N1452" s="40"/>
      <c r="O1452" s="40"/>
      <c r="P1452" s="40"/>
      <c r="R1452" s="22"/>
      <c r="S1452" s="22"/>
      <c r="T1452" s="22"/>
      <c r="U1452" s="52">
        <f t="shared" si="1654"/>
        <v>4.6401146840077714E-5</v>
      </c>
      <c r="V1452" s="52">
        <f t="shared" si="1655"/>
        <v>6.4810297416855569E-3</v>
      </c>
      <c r="W1452" s="52">
        <f t="shared" si="1656"/>
        <v>1.4851982147626837E-5</v>
      </c>
      <c r="X1452" s="247">
        <f>W1452+V1452+SUM($U$1449:U1452)</f>
        <v>6.6195429414142738E-3</v>
      </c>
      <c r="Y1452" s="104">
        <f>W1452+V1452+SUM($U$1449:U1452)-$X$1449</f>
        <v>5.8749574871173171E-3</v>
      </c>
      <c r="Z1452" s="42"/>
      <c r="AA1452" s="1">
        <f>LINEST(Y1449:Y1452,F1449:F1452,TRUE,TRUE)</f>
        <v>3.6738067087619877E-4</v>
      </c>
      <c r="AB1452" s="41">
        <f t="shared" si="1657"/>
        <v>5.6606016315234545E-3</v>
      </c>
      <c r="AC1452" s="48">
        <f t="shared" si="1658"/>
        <v>0.79063837918010915</v>
      </c>
      <c r="AD1452" s="48">
        <f t="shared" si="1659"/>
        <v>5.3738737721617608E-2</v>
      </c>
      <c r="AE1452" s="48">
        <f t="shared" si="1660"/>
        <v>7.6470415804929207E-2</v>
      </c>
      <c r="AF1452" s="48">
        <f t="shared" si="1661"/>
        <v>5.3738737721617601E-2</v>
      </c>
      <c r="AG1452" s="238">
        <f t="shared" si="1662"/>
        <v>2.2730812310452687E-2</v>
      </c>
      <c r="AH1452" s="48">
        <f t="shared" si="1663"/>
        <v>8.6577285891284407E-7</v>
      </c>
      <c r="AI1452" s="48">
        <f>AE1452+AC1452+SUM($AB$1449:AB1452)</f>
        <v>0.88110995107894596</v>
      </c>
      <c r="AJ1452" s="48">
        <f>AE1452+AC1452+SUM($AB$1448:AB1452)-$AI$1449</f>
        <v>0.74405154317734112</v>
      </c>
      <c r="AK1452" s="46"/>
      <c r="AL1452" s="86"/>
      <c r="AM1452" s="41"/>
      <c r="AN1452" s="41"/>
      <c r="AO1452" s="41"/>
      <c r="AP1452" s="41"/>
      <c r="AQ1452"/>
      <c r="AR1452" s="41"/>
      <c r="AT1452" s="41"/>
      <c r="AU1452" s="41"/>
      <c r="AW1452" s="22"/>
      <c r="AX1452" s="22"/>
      <c r="AY1452" s="22"/>
      <c r="AZ1452" s="22"/>
      <c r="BA1452" s="22"/>
      <c r="BB1452" s="22"/>
      <c r="BC1452" s="89"/>
      <c r="BD1452" s="89"/>
    </row>
    <row r="1453" spans="1:92" ht="14.4" x14ac:dyDescent="0.3">
      <c r="A1453" s="1"/>
      <c r="B1453" s="1"/>
      <c r="C1453" s="1"/>
      <c r="D1453" s="33"/>
      <c r="E1453" s="32">
        <v>39921.732638888891</v>
      </c>
      <c r="F1453" s="21">
        <f t="shared" si="1653"/>
        <v>23.106250000004366</v>
      </c>
      <c r="G1453" s="21">
        <f t="shared" si="1664"/>
        <v>23.106250000004366</v>
      </c>
      <c r="H1453" s="21"/>
      <c r="I1453" s="50">
        <v>1037</v>
      </c>
      <c r="J1453" s="21">
        <v>3147</v>
      </c>
      <c r="K1453" s="21">
        <v>23.93</v>
      </c>
      <c r="L1453" s="21">
        <v>1885</v>
      </c>
      <c r="M1453" s="124">
        <v>6.15</v>
      </c>
      <c r="N1453" s="40"/>
      <c r="O1453" s="40"/>
      <c r="P1453" s="40"/>
      <c r="R1453" s="22"/>
      <c r="S1453" s="22"/>
      <c r="T1453" s="22"/>
      <c r="U1453" s="52">
        <f t="shared" si="1654"/>
        <v>4.4972840983518009E-5</v>
      </c>
      <c r="V1453" s="52">
        <f t="shared" si="1655"/>
        <v>6.2815326738977469E-3</v>
      </c>
      <c r="W1453" s="52">
        <f t="shared" si="1656"/>
        <v>1.4394812992819365E-5</v>
      </c>
      <c r="X1453" s="247">
        <f>W1453+V1453+SUM($U$1449:U1453)</f>
        <v>6.4645615454551738E-3</v>
      </c>
      <c r="Y1453" s="104">
        <f>W1453+V1453+SUM($U$1449:U1453)-$X$1449</f>
        <v>5.7199760911582171E-3</v>
      </c>
      <c r="Z1453" s="42"/>
      <c r="AA1453" s="1">
        <f t="shared" ref="AA1453:AA1493" si="1665">LINEST(Y1450:Y1453,F1450:F1453,TRUE,TRUE)</f>
        <v>1.3108139643367488E-4</v>
      </c>
      <c r="AB1453" s="41">
        <f t="shared" si="1657"/>
        <v>5.9143138560439268E-3</v>
      </c>
      <c r="AC1453" s="48">
        <f t="shared" si="1658"/>
        <v>0.82607535832662804</v>
      </c>
      <c r="AD1453" s="48">
        <f t="shared" si="1659"/>
        <v>5.6147346484040711E-2</v>
      </c>
      <c r="AE1453" s="48">
        <f t="shared" si="1660"/>
        <v>7.9897874680648143E-2</v>
      </c>
      <c r="AF1453" s="48">
        <f t="shared" si="1661"/>
        <v>5.6147346484040697E-2</v>
      </c>
      <c r="AG1453" s="238">
        <f t="shared" si="1662"/>
        <v>2.3749623619188118E-2</v>
      </c>
      <c r="AH1453" s="48">
        <f t="shared" si="1663"/>
        <v>9.045774193222842E-7</v>
      </c>
      <c r="AI1453" s="48">
        <f>AE1453+AC1453+SUM($AB$1449:AB1453)</f>
        <v>0.92588870295722769</v>
      </c>
      <c r="AJ1453" s="48">
        <f>AE1453+AC1453+SUM($AB$1448:AB1453)-$AI$1449</f>
        <v>0.78883029505562285</v>
      </c>
      <c r="AK1453" s="46"/>
      <c r="AL1453" s="86"/>
      <c r="AM1453" s="41"/>
      <c r="AN1453" s="41"/>
      <c r="AO1453" s="41"/>
      <c r="AP1453" s="41"/>
      <c r="AQ1453"/>
      <c r="AR1453" s="41"/>
      <c r="AT1453" s="41"/>
      <c r="AU1453" s="41"/>
      <c r="AW1453" s="22"/>
      <c r="AX1453" s="22"/>
      <c r="AY1453" s="22"/>
      <c r="AZ1453" s="22"/>
      <c r="BA1453" s="22"/>
      <c r="BB1453" s="22"/>
      <c r="BC1453" s="89"/>
      <c r="BD1453" s="89"/>
    </row>
    <row r="1454" spans="1:92" ht="14.4" x14ac:dyDescent="0.3">
      <c r="A1454" s="1"/>
      <c r="B1454" s="1"/>
      <c r="C1454" s="1"/>
      <c r="D1454" s="22"/>
      <c r="E1454" s="32">
        <v>39941.547222222223</v>
      </c>
      <c r="F1454" s="21">
        <f t="shared" si="1653"/>
        <v>42.920833333337214</v>
      </c>
      <c r="G1454" s="21">
        <f t="shared" si="1664"/>
        <v>42.920833333337214</v>
      </c>
      <c r="H1454" s="21"/>
      <c r="I1454" s="50">
        <v>1037</v>
      </c>
      <c r="J1454" s="21">
        <v>4543</v>
      </c>
      <c r="K1454" s="21">
        <v>34.549999999999997</v>
      </c>
      <c r="L1454" s="21">
        <v>335</v>
      </c>
      <c r="M1454" s="124">
        <v>6.15</v>
      </c>
      <c r="N1454" s="40"/>
      <c r="O1454" s="40"/>
      <c r="P1454" s="40"/>
      <c r="R1454" s="22"/>
      <c r="S1454" s="22"/>
      <c r="T1454" s="22"/>
      <c r="U1454" s="52">
        <f t="shared" si="1654"/>
        <v>6.4931535979128585E-5</v>
      </c>
      <c r="V1454" s="52">
        <f t="shared" si="1655"/>
        <v>9.0692417000905606E-3</v>
      </c>
      <c r="W1454" s="52">
        <f t="shared" si="1656"/>
        <v>2.0783150392892148E-5</v>
      </c>
      <c r="X1454" s="247">
        <f>W1454+V1454+SUM($U$1449:U1454)</f>
        <v>9.3235904450271901E-3</v>
      </c>
      <c r="Y1454" s="104">
        <f>W1454+V1454+SUM($U$1449:U1454)-$X$1449</f>
        <v>8.5790049907302334E-3</v>
      </c>
      <c r="Z1454" s="42"/>
      <c r="AA1454" s="1">
        <f t="shared" si="1665"/>
        <v>1.0441216279272498E-4</v>
      </c>
      <c r="AB1454" s="41">
        <f t="shared" si="1657"/>
        <v>8.5378861925667505E-3</v>
      </c>
      <c r="AC1454" s="48">
        <f t="shared" si="1658"/>
        <v>1.1925199723158155</v>
      </c>
      <c r="AD1454" s="48">
        <f t="shared" si="1659"/>
        <v>8.105414524213439E-2</v>
      </c>
      <c r="AE1454" s="48">
        <f t="shared" si="1660"/>
        <v>0.11534033831400844</v>
      </c>
      <c r="AF1454" s="48">
        <f t="shared" si="1661"/>
        <v>8.105414524213439E-2</v>
      </c>
      <c r="AG1454" s="238">
        <f t="shared" si="1662"/>
        <v>3.4284887226555968E-2</v>
      </c>
      <c r="AH1454" s="48">
        <f t="shared" si="1663"/>
        <v>1.3058453180747182E-6</v>
      </c>
      <c r="AI1454" s="48">
        <f>AE1454+AC1454+SUM($AB$1449:AB1454)</f>
        <v>1.3363136667723421</v>
      </c>
      <c r="AJ1454" s="48">
        <f>AE1454+AC1454+SUM($AB$1448:AB1454)-$AI$1449</f>
        <v>1.1992552588707373</v>
      </c>
      <c r="AK1454" s="46"/>
      <c r="AL1454" s="86"/>
      <c r="AM1454" s="41"/>
      <c r="AN1454" s="41"/>
      <c r="AO1454" s="41"/>
      <c r="AP1454" s="41"/>
      <c r="AQ1454"/>
      <c r="AR1454" s="41"/>
      <c r="AT1454" s="41"/>
      <c r="AU1454" s="41"/>
      <c r="AW1454" s="22"/>
      <c r="AX1454" s="22"/>
      <c r="AY1454" s="22"/>
      <c r="AZ1454" s="22"/>
      <c r="BA1454" s="22"/>
      <c r="BB1454" s="22"/>
      <c r="BC1454" s="89"/>
      <c r="BD1454" s="89"/>
    </row>
    <row r="1455" spans="1:92" ht="14.4" x14ac:dyDescent="0.3">
      <c r="A1455" s="1"/>
      <c r="B1455" s="1"/>
      <c r="C1455" s="1"/>
      <c r="D1455" s="22"/>
      <c r="E1455" s="32">
        <v>39960.494444444441</v>
      </c>
      <c r="F1455" s="21">
        <f t="shared" si="1653"/>
        <v>61.868055555554747</v>
      </c>
      <c r="G1455" s="21">
        <f t="shared" si="1664"/>
        <v>61.868055555554747</v>
      </c>
      <c r="H1455" s="21"/>
      <c r="I1455" s="50">
        <v>1037</v>
      </c>
      <c r="J1455" s="21">
        <v>5104.2700000000004</v>
      </c>
      <c r="K1455" s="21">
        <v>36.950000000000003</v>
      </c>
      <c r="L1455" s="21">
        <v>697</v>
      </c>
      <c r="M1455" s="124">
        <v>6.15</v>
      </c>
      <c r="N1455" s="40"/>
      <c r="O1455" s="40"/>
      <c r="P1455" s="40"/>
      <c r="R1455" s="22"/>
      <c r="S1455" s="22"/>
      <c r="T1455" s="22"/>
      <c r="U1455" s="52">
        <f t="shared" si="1654"/>
        <v>6.9441975526159244E-5</v>
      </c>
      <c r="V1455" s="52">
        <f t="shared" si="1655"/>
        <v>9.6992324404731184E-3</v>
      </c>
      <c r="W1455" s="52">
        <f t="shared" si="1656"/>
        <v>2.2226842460705205E-5</v>
      </c>
      <c r="X1455" s="247">
        <f>W1455+V1455+SUM($U$1449:U1455)</f>
        <v>1.0024466853003719E-2</v>
      </c>
      <c r="Y1455" s="104">
        <f>W1455+V1455+SUM($U$1449:U1455)-$X$1449</f>
        <v>9.2798813987067623E-3</v>
      </c>
      <c r="Z1455" s="42"/>
      <c r="AA1455" s="1">
        <f t="shared" si="1665"/>
        <v>8.4974515023978885E-5</v>
      </c>
      <c r="AB1455" s="41">
        <f t="shared" si="1657"/>
        <v>9.592708861134204E-3</v>
      </c>
      <c r="AC1455" s="48">
        <f t="shared" si="1658"/>
        <v>1.3398511818385312</v>
      </c>
      <c r="AD1455" s="48">
        <f t="shared" si="1659"/>
        <v>9.1068069983506333E-2</v>
      </c>
      <c r="AE1455" s="48">
        <f t="shared" si="1660"/>
        <v>0.12959018900419192</v>
      </c>
      <c r="AF1455" s="48">
        <f t="shared" si="1661"/>
        <v>9.1068069983506347E-2</v>
      </c>
      <c r="AG1455" s="238">
        <f t="shared" si="1662"/>
        <v>3.8520651843251784E-2</v>
      </c>
      <c r="AH1455" s="48">
        <f t="shared" si="1663"/>
        <v>1.4671774337858777E-6</v>
      </c>
      <c r="AI1455" s="48">
        <f>AE1455+AC1455+SUM($AB$1449:AB1455)</f>
        <v>1.5074874358463757</v>
      </c>
      <c r="AJ1455" s="48">
        <f>AE1455+AC1455+SUM($AB$1448:AB1455)-$AI$1449</f>
        <v>1.3704290279447708</v>
      </c>
      <c r="AK1455" s="46"/>
      <c r="AL1455" s="86"/>
      <c r="AM1455" s="41"/>
      <c r="AN1455" s="41"/>
      <c r="AO1455" s="41"/>
      <c r="AP1455" s="41"/>
      <c r="AQ1455"/>
      <c r="AR1455" s="41"/>
      <c r="AT1455" s="41"/>
      <c r="AU1455" s="41"/>
      <c r="AW1455" s="22"/>
      <c r="AX1455" s="22"/>
      <c r="AY1455" s="22"/>
      <c r="AZ1455" s="22"/>
      <c r="BA1455" s="22"/>
      <c r="BB1455" s="22"/>
      <c r="BC1455" s="89"/>
      <c r="BD1455" s="89"/>
    </row>
    <row r="1456" spans="1:92" ht="14.4" x14ac:dyDescent="0.3">
      <c r="A1456" s="1"/>
      <c r="B1456" s="1"/>
      <c r="C1456" s="1"/>
      <c r="D1456" s="22"/>
      <c r="E1456" s="32">
        <v>39974.59375</v>
      </c>
      <c r="F1456" s="21">
        <f t="shared" si="1653"/>
        <v>75.96736111111386</v>
      </c>
      <c r="G1456" s="21">
        <f t="shared" si="1664"/>
        <v>75.96736111111386</v>
      </c>
      <c r="H1456" s="21"/>
      <c r="I1456" s="50">
        <v>1037</v>
      </c>
      <c r="J1456" s="21">
        <v>5268.65</v>
      </c>
      <c r="K1456" s="21">
        <v>37.61</v>
      </c>
      <c r="L1456" s="21">
        <v>904</v>
      </c>
      <c r="M1456" s="124">
        <v>6.15</v>
      </c>
      <c r="N1456" s="40"/>
      <c r="O1456" s="40"/>
      <c r="P1456" s="40"/>
      <c r="R1456" s="22"/>
      <c r="S1456" s="22"/>
      <c r="T1456" s="22"/>
      <c r="U1456" s="52">
        <f t="shared" si="1654"/>
        <v>7.0682346401592671E-5</v>
      </c>
      <c r="V1456" s="52">
        <f t="shared" si="1655"/>
        <v>9.8724798940783218E-3</v>
      </c>
      <c r="W1456" s="52">
        <f t="shared" si="1656"/>
        <v>2.2623857779353796E-5</v>
      </c>
      <c r="X1456" s="247">
        <f>W1456+V1456+SUM($U$1449:U1456)</f>
        <v>1.0268793668329165E-2</v>
      </c>
      <c r="Y1456" s="104">
        <f>W1456+V1456+SUM($U$1449:U1456)-$X$1449</f>
        <v>9.5242082140322079E-3</v>
      </c>
      <c r="Z1456" s="42"/>
      <c r="AA1456" s="1">
        <f t="shared" si="1665"/>
        <v>6.9991676463858969E-5</v>
      </c>
      <c r="AB1456" s="41">
        <f t="shared" si="1657"/>
        <v>9.9016363831095754E-3</v>
      </c>
      <c r="AC1456" s="48">
        <f t="shared" si="1658"/>
        <v>1.3830002976318996</v>
      </c>
      <c r="AD1456" s="48">
        <f t="shared" si="1659"/>
        <v>9.4000863378818245E-2</v>
      </c>
      <c r="AE1456" s="48">
        <f t="shared" si="1660"/>
        <v>0.13376356448560431</v>
      </c>
      <c r="AF1456" s="48">
        <f t="shared" si="1661"/>
        <v>9.4000863378818231E-2</v>
      </c>
      <c r="AG1456" s="238">
        <f t="shared" si="1662"/>
        <v>3.9761186679769765E-2</v>
      </c>
      <c r="AH1456" s="48">
        <f t="shared" si="1663"/>
        <v>1.5144270163051644E-6</v>
      </c>
      <c r="AI1456" s="48">
        <f>AE1456+AC1456+SUM($AB$1449:AB1456)</f>
        <v>1.5647115635042659</v>
      </c>
      <c r="AJ1456" s="48">
        <f>AE1456+AC1456+SUM($AB$1448:AB1456)-$AI$1449</f>
        <v>1.427653155602661</v>
      </c>
      <c r="AK1456" s="46"/>
      <c r="AL1456" s="86"/>
      <c r="AM1456" s="41"/>
      <c r="AN1456" s="41"/>
      <c r="AO1456" s="41"/>
      <c r="AP1456" s="41"/>
      <c r="AQ1456"/>
      <c r="AR1456" s="41"/>
      <c r="AT1456" s="41"/>
      <c r="AU1456" s="41"/>
      <c r="AW1456" s="22"/>
      <c r="AX1456" s="22"/>
      <c r="AY1456" s="22"/>
      <c r="AZ1456" s="22"/>
      <c r="BA1456" s="22"/>
      <c r="BB1456" s="22"/>
      <c r="BC1456" s="89"/>
      <c r="BD1456" s="89"/>
    </row>
    <row r="1457" spans="1:56" ht="14.4" x14ac:dyDescent="0.3">
      <c r="A1457" s="1"/>
      <c r="B1457" s="1"/>
      <c r="C1457" s="1"/>
      <c r="D1457" s="22"/>
      <c r="E1457" s="32">
        <v>39993.617361111108</v>
      </c>
      <c r="F1457" s="21">
        <f t="shared" si="1653"/>
        <v>94.990972222221899</v>
      </c>
      <c r="G1457" s="21">
        <f t="shared" si="1664"/>
        <v>94.990972222221899</v>
      </c>
      <c r="H1457" s="21"/>
      <c r="I1457" s="50">
        <v>1037</v>
      </c>
      <c r="J1457" s="21">
        <v>5728.31</v>
      </c>
      <c r="K1457" s="21">
        <v>41.82</v>
      </c>
      <c r="L1457" s="21">
        <v>1340</v>
      </c>
      <c r="M1457" s="124">
        <v>6.15</v>
      </c>
      <c r="N1457" s="40"/>
      <c r="O1457" s="40"/>
      <c r="P1457" s="40"/>
      <c r="R1457" s="22"/>
      <c r="S1457" s="22"/>
      <c r="T1457" s="22"/>
      <c r="U1457" s="52">
        <f t="shared" si="1654"/>
        <v>7.8594409107008917E-5</v>
      </c>
      <c r="V1457" s="52">
        <f t="shared" si="1655"/>
        <v>1.0977588651166059E-2</v>
      </c>
      <c r="W1457" s="52">
        <f t="shared" si="1656"/>
        <v>2.5156334281642536E-5</v>
      </c>
      <c r="X1457" s="247">
        <f>W1457+V1457+SUM($U$1449:U1457)</f>
        <v>1.1455029311026198E-2</v>
      </c>
      <c r="Y1457" s="104">
        <f>W1457+V1457+SUM($U$1449:U1457)-$X$1449</f>
        <v>1.0710443856729241E-2</v>
      </c>
      <c r="Z1457" s="42"/>
      <c r="AA1457" s="1">
        <f t="shared" si="1665"/>
        <v>3.9327851751372928E-5</v>
      </c>
      <c r="AB1457" s="41">
        <f t="shared" si="1657"/>
        <v>1.076549831735462E-2</v>
      </c>
      <c r="AC1457" s="48">
        <f t="shared" si="1658"/>
        <v>1.5036592741836692</v>
      </c>
      <c r="AD1457" s="48">
        <f t="shared" si="1659"/>
        <v>0.10220190859167308</v>
      </c>
      <c r="AE1457" s="48">
        <f t="shared" si="1660"/>
        <v>0.14543368112866337</v>
      </c>
      <c r="AF1457" s="48">
        <f t="shared" si="1661"/>
        <v>0.10220190859167308</v>
      </c>
      <c r="AG1457" s="238">
        <f t="shared" si="1662"/>
        <v>4.3230125984757381E-2</v>
      </c>
      <c r="AH1457" s="48">
        <f t="shared" si="1663"/>
        <v>1.6465522328814854E-6</v>
      </c>
      <c r="AI1457" s="48">
        <f>AE1457+AC1457+SUM($AB$1449:AB1457)</f>
        <v>1.7078061550164492</v>
      </c>
      <c r="AJ1457" s="48">
        <f>AE1457+AC1457+SUM($AB$1448:AB1457)-$AI$1449</f>
        <v>1.5707477471148443</v>
      </c>
      <c r="AK1457" s="46"/>
      <c r="AL1457" s="86"/>
      <c r="AM1457" s="41"/>
      <c r="AN1457" s="41"/>
      <c r="AO1457" s="41"/>
      <c r="AP1457" s="41"/>
      <c r="AQ1457"/>
      <c r="AR1457" s="41"/>
      <c r="AT1457" s="41"/>
      <c r="AU1457" s="41"/>
      <c r="AW1457" s="22"/>
      <c r="AX1457" s="22"/>
      <c r="AY1457" s="22"/>
      <c r="AZ1457" s="22"/>
      <c r="BA1457" s="22"/>
      <c r="BB1457" s="22"/>
      <c r="BC1457" s="89"/>
      <c r="BD1457" s="89"/>
    </row>
    <row r="1458" spans="1:56" ht="14.4" x14ac:dyDescent="0.3">
      <c r="A1458" s="1"/>
      <c r="B1458" s="1"/>
      <c r="C1458" s="1"/>
      <c r="D1458" s="22"/>
      <c r="E1458" s="32">
        <v>40010.406944444447</v>
      </c>
      <c r="F1458" s="21">
        <f t="shared" si="1653"/>
        <v>111.78055555556057</v>
      </c>
      <c r="G1458" s="21">
        <f t="shared" si="1664"/>
        <v>111.78055555556057</v>
      </c>
      <c r="H1458" s="21"/>
      <c r="I1458" s="50">
        <v>1037</v>
      </c>
      <c r="J1458" s="21">
        <v>5598.35</v>
      </c>
      <c r="K1458" s="21">
        <v>42.28</v>
      </c>
      <c r="L1458" s="21">
        <v>262</v>
      </c>
      <c r="M1458" s="124">
        <v>6.15</v>
      </c>
      <c r="N1458" s="40"/>
      <c r="O1458" s="40"/>
      <c r="P1458" s="40"/>
      <c r="R1458" s="22"/>
      <c r="S1458" s="22"/>
      <c r="T1458" s="22"/>
      <c r="U1458" s="52">
        <f t="shared" si="1654"/>
        <v>7.9458910020189776E-5</v>
      </c>
      <c r="V1458" s="52">
        <f t="shared" si="1655"/>
        <v>1.1098336876406049E-2</v>
      </c>
      <c r="W1458" s="52">
        <f t="shared" si="1656"/>
        <v>2.543304192797337E-5</v>
      </c>
      <c r="X1458" s="247">
        <f>W1458+V1458+SUM($U$1449:U1458)</f>
        <v>1.165551315393271E-2</v>
      </c>
      <c r="Y1458" s="104">
        <f>W1458+V1458+SUM($U$1449:U1458)-$X$1449</f>
        <v>1.0910927699635753E-2</v>
      </c>
      <c r="Z1458" s="42"/>
      <c r="AA1458" s="1">
        <f t="shared" si="1665"/>
        <v>3.6375681337501775E-5</v>
      </c>
      <c r="AB1458" s="41">
        <f t="shared" si="1657"/>
        <v>1.0521258015882912E-2</v>
      </c>
      <c r="AC1458" s="48">
        <f t="shared" si="1658"/>
        <v>1.4695452755919538</v>
      </c>
      <c r="AD1458" s="48">
        <f t="shared" si="1659"/>
        <v>9.9883221223047131E-2</v>
      </c>
      <c r="AE1458" s="48">
        <f t="shared" si="1660"/>
        <v>0.14213418071763789</v>
      </c>
      <c r="AF1458" s="48">
        <f t="shared" si="1661"/>
        <v>9.9883221223047089E-2</v>
      </c>
      <c r="AG1458" s="238">
        <f t="shared" si="1662"/>
        <v>4.2249350298214736E-2</v>
      </c>
      <c r="AH1458" s="48">
        <f t="shared" si="1663"/>
        <v>1.6091963760606638E-6</v>
      </c>
      <c r="AI1458" s="48">
        <f>AE1458+AC1458+SUM($AB$1449:AB1458)</f>
        <v>1.6809139140295914</v>
      </c>
      <c r="AJ1458" s="48">
        <f>AE1458+AC1458+SUM($AB$1448:AB1458)-$AI$1449</f>
        <v>1.5438555061279866</v>
      </c>
      <c r="AK1458" s="46"/>
      <c r="AL1458" s="86"/>
      <c r="AM1458" s="41"/>
      <c r="AN1458" s="41"/>
      <c r="AO1458" s="41"/>
      <c r="AP1458" s="41"/>
      <c r="AQ1458"/>
      <c r="AR1458" s="41"/>
      <c r="AT1458" s="41"/>
      <c r="AU1458" s="41"/>
      <c r="AW1458" s="22"/>
      <c r="AX1458" s="22"/>
      <c r="AY1458" s="22"/>
      <c r="AZ1458" s="22"/>
      <c r="BA1458" s="22"/>
      <c r="BB1458" s="22"/>
      <c r="BC1458" s="89"/>
      <c r="BD1458" s="89"/>
    </row>
    <row r="1459" spans="1:56" ht="14.4" x14ac:dyDescent="0.3">
      <c r="A1459" s="1"/>
      <c r="B1459" s="1"/>
      <c r="C1459" s="1"/>
      <c r="D1459" s="22"/>
      <c r="E1459" s="32">
        <v>40021.527777777781</v>
      </c>
      <c r="F1459" s="21">
        <f t="shared" si="1653"/>
        <v>122.90138888889487</v>
      </c>
      <c r="G1459" s="21">
        <f t="shared" si="1664"/>
        <v>122.90138888889487</v>
      </c>
      <c r="H1459" s="21"/>
      <c r="I1459" s="50">
        <v>1037</v>
      </c>
      <c r="J1459" s="21">
        <v>5981.52</v>
      </c>
      <c r="K1459" s="21">
        <v>44.81</v>
      </c>
      <c r="L1459" s="21">
        <v>287</v>
      </c>
      <c r="M1459" s="124">
        <v>6.15</v>
      </c>
      <c r="N1459" s="40"/>
      <c r="O1459" s="40"/>
      <c r="P1459" s="40"/>
      <c r="R1459" s="22"/>
      <c r="S1459" s="22"/>
      <c r="T1459" s="22"/>
      <c r="U1459" s="52">
        <f t="shared" si="1654"/>
        <v>8.4213665042684593E-5</v>
      </c>
      <c r="V1459" s="52">
        <f t="shared" si="1655"/>
        <v>1.1762452115225995E-2</v>
      </c>
      <c r="W1459" s="52">
        <f t="shared" si="1656"/>
        <v>2.6954933982792974E-5</v>
      </c>
      <c r="X1459" s="247">
        <f>W1459+V1459+SUM($U$1449:U1459)</f>
        <v>1.2405363949850159E-2</v>
      </c>
      <c r="Y1459" s="104">
        <f>W1459+V1459+SUM($U$1449:U1459)-$X$1449</f>
        <v>1.1660778495553203E-2</v>
      </c>
      <c r="Z1459" s="42"/>
      <c r="AA1459" s="1">
        <f t="shared" si="1665"/>
        <v>4.188059020799682E-5</v>
      </c>
      <c r="AB1459" s="41">
        <f t="shared" si="1657"/>
        <v>1.1241368483064467E-2</v>
      </c>
      <c r="AC1459" s="48">
        <f t="shared" si="1658"/>
        <v>1.5701259222554471</v>
      </c>
      <c r="AD1459" s="48">
        <f t="shared" si="1659"/>
        <v>0.10671956655265941</v>
      </c>
      <c r="AE1459" s="48">
        <f t="shared" si="1660"/>
        <v>0.15186232455029883</v>
      </c>
      <c r="AF1459" s="48">
        <f t="shared" si="1661"/>
        <v>0.10671956655265938</v>
      </c>
      <c r="AG1459" s="238">
        <f t="shared" si="1662"/>
        <v>4.5141038662423284E-2</v>
      </c>
      <c r="AH1459" s="48">
        <f t="shared" si="1663"/>
        <v>1.7193352161501839E-6</v>
      </c>
      <c r="AI1459" s="48">
        <f>AE1459+AC1459+SUM($AB$1449:AB1459)</f>
        <v>1.80246407300881</v>
      </c>
      <c r="AJ1459" s="48">
        <f>AE1459+AC1459+SUM($AB$1448:AB1459)-$AI$1449</f>
        <v>1.6654056651072051</v>
      </c>
      <c r="AK1459" s="46"/>
      <c r="AL1459" s="86"/>
      <c r="AM1459" s="41"/>
      <c r="AN1459" s="41"/>
      <c r="AO1459" s="41"/>
      <c r="AP1459" s="41"/>
      <c r="AQ1459"/>
      <c r="AR1459" s="41"/>
      <c r="AT1459" s="41"/>
      <c r="AU1459" s="41"/>
      <c r="AW1459" s="22"/>
      <c r="AX1459" s="22"/>
      <c r="AY1459" s="22"/>
      <c r="AZ1459" s="22"/>
      <c r="BA1459" s="22"/>
      <c r="BB1459" s="22"/>
      <c r="BC1459" s="89"/>
      <c r="BD1459" s="89"/>
    </row>
    <row r="1460" spans="1:56" ht="14.4" x14ac:dyDescent="0.3">
      <c r="A1460" s="1"/>
      <c r="B1460" s="1"/>
      <c r="C1460" s="1"/>
      <c r="D1460" s="22"/>
      <c r="E1460" s="32">
        <v>40035.624305555553</v>
      </c>
      <c r="F1460" s="21">
        <f t="shared" si="1653"/>
        <v>136.99791666666715</v>
      </c>
      <c r="G1460" s="21">
        <f t="shared" si="1664"/>
        <v>136.99791666666715</v>
      </c>
      <c r="H1460" s="21"/>
      <c r="I1460" s="50">
        <v>1037</v>
      </c>
      <c r="J1460" s="21">
        <v>6130.18</v>
      </c>
      <c r="K1460" s="21">
        <v>47.98</v>
      </c>
      <c r="L1460" s="21">
        <v>486</v>
      </c>
      <c r="M1460" s="124">
        <v>6.15</v>
      </c>
      <c r="N1460" s="40"/>
      <c r="O1460" s="40"/>
      <c r="P1460" s="40"/>
      <c r="R1460" s="22"/>
      <c r="S1460" s="22"/>
      <c r="T1460" s="22"/>
      <c r="U1460" s="52">
        <f t="shared" si="1654"/>
        <v>9.0171203944387556E-5</v>
      </c>
      <c r="V1460" s="52">
        <f t="shared" si="1655"/>
        <v>1.259456488481462E-2</v>
      </c>
      <c r="W1460" s="52">
        <f t="shared" si="1656"/>
        <v>2.8861810589029384E-5</v>
      </c>
      <c r="X1460" s="247">
        <f>W1460+V1460+SUM($U$1449:U1460)</f>
        <v>1.3329554799989408E-2</v>
      </c>
      <c r="Y1460" s="104">
        <f>W1460+V1460+SUM($U$1449:U1460)-$X$1449</f>
        <v>1.2584969345692452E-2</v>
      </c>
      <c r="Z1460" s="42"/>
      <c r="AA1460" s="1">
        <f t="shared" si="1665"/>
        <v>4.5514220957187393E-5</v>
      </c>
      <c r="AB1460" s="41">
        <f t="shared" si="1657"/>
        <v>1.1520752626006788E-2</v>
      </c>
      <c r="AC1460" s="48">
        <f t="shared" si="1658"/>
        <v>1.6091485986993099</v>
      </c>
      <c r="AD1460" s="48">
        <f t="shared" si="1659"/>
        <v>0.10937189083874693</v>
      </c>
      <c r="AE1460" s="48">
        <f t="shared" si="1660"/>
        <v>0.15563659148707201</v>
      </c>
      <c r="AF1460" s="48">
        <f t="shared" si="1661"/>
        <v>0.10937189083874693</v>
      </c>
      <c r="AG1460" s="238">
        <f t="shared" si="1662"/>
        <v>4.6262938582101877E-2</v>
      </c>
      <c r="AH1460" s="48">
        <f t="shared" si="1663"/>
        <v>1.7620662231906832E-6</v>
      </c>
      <c r="AI1460" s="48">
        <f>AE1460+AC1460+SUM($AB$1449:AB1460)</f>
        <v>1.8567817690154529</v>
      </c>
      <c r="AJ1460" s="48">
        <f>AE1460+AC1460+SUM($AB$1448:AB1460)-$AI$1449</f>
        <v>1.719723361113848</v>
      </c>
      <c r="AK1460" s="46"/>
      <c r="AL1460" s="86"/>
      <c r="AM1460" s="41"/>
      <c r="AN1460" s="41"/>
      <c r="AO1460" s="41"/>
      <c r="AP1460" s="41"/>
      <c r="AQ1460"/>
      <c r="AR1460" s="41"/>
      <c r="AT1460" s="41"/>
      <c r="AU1460" s="41"/>
      <c r="AW1460" s="22"/>
      <c r="AX1460" s="22"/>
      <c r="AY1460" s="22"/>
      <c r="AZ1460" s="22"/>
      <c r="BA1460" s="22"/>
      <c r="BB1460" s="22"/>
      <c r="BC1460" s="89"/>
      <c r="BD1460" s="89"/>
    </row>
    <row r="1461" spans="1:56" ht="14.4" x14ac:dyDescent="0.3">
      <c r="A1461" s="1"/>
      <c r="B1461" s="1"/>
      <c r="C1461" s="1"/>
      <c r="D1461" s="22"/>
      <c r="E1461" s="32">
        <v>40049.602083333331</v>
      </c>
      <c r="F1461" s="21">
        <f t="shared" si="1653"/>
        <v>150.97569444444525</v>
      </c>
      <c r="G1461" s="21">
        <f t="shared" si="1664"/>
        <v>150.97569444444525</v>
      </c>
      <c r="H1461" s="21"/>
      <c r="I1461" s="50">
        <v>1037</v>
      </c>
      <c r="J1461" s="21">
        <v>6405</v>
      </c>
      <c r="K1461" s="21">
        <v>53.59</v>
      </c>
      <c r="L1461" s="21">
        <v>768</v>
      </c>
      <c r="M1461" s="124">
        <v>6.15</v>
      </c>
      <c r="N1461" s="40"/>
      <c r="O1461" s="40"/>
      <c r="P1461" s="40"/>
      <c r="R1461" s="22"/>
      <c r="S1461" s="22"/>
      <c r="T1461" s="22"/>
      <c r="U1461" s="52">
        <f t="shared" si="1654"/>
        <v>1.0071435638557167E-4</v>
      </c>
      <c r="V1461" s="52">
        <f t="shared" si="1655"/>
        <v>1.4067168240458849E-2</v>
      </c>
      <c r="W1461" s="52">
        <f t="shared" si="1656"/>
        <v>3.2236440797542409E-5</v>
      </c>
      <c r="X1461" s="247">
        <f>W1461+V1461+SUM($U$1449:U1461)</f>
        <v>1.4906247142227722E-2</v>
      </c>
      <c r="Y1461" s="104">
        <f>W1461+V1461+SUM($U$1449:U1461)-$X$1449</f>
        <v>1.4161661687930765E-2</v>
      </c>
      <c r="Z1461" s="42"/>
      <c r="AA1461" s="1">
        <f t="shared" si="1665"/>
        <v>8.1436303418891152E-5</v>
      </c>
      <c r="AB1461" s="41">
        <f t="shared" si="1657"/>
        <v>1.2037235541138022E-2</v>
      </c>
      <c r="AC1461" s="48">
        <f t="shared" si="1658"/>
        <v>1.6812877883959492</v>
      </c>
      <c r="AD1461" s="48">
        <f t="shared" si="1659"/>
        <v>0.11427510461718485</v>
      </c>
      <c r="AE1461" s="48">
        <f t="shared" si="1660"/>
        <v>0.16261388221466519</v>
      </c>
      <c r="AF1461" s="48">
        <f t="shared" si="1661"/>
        <v>0.11427510461718483</v>
      </c>
      <c r="AG1461" s="238">
        <f t="shared" si="1662"/>
        <v>4.833693653666981E-2</v>
      </c>
      <c r="AH1461" s="48">
        <f t="shared" si="1663"/>
        <v>1.8410608105367749E-6</v>
      </c>
      <c r="AI1461" s="48">
        <f>AE1461+AC1461+SUM($AB$1449:AB1461)</f>
        <v>1.9479354849808233</v>
      </c>
      <c r="AJ1461" s="48">
        <f>AE1461+AC1461+SUM($AB$1448:AB1461)-$AI$1449</f>
        <v>1.8108770770792184</v>
      </c>
      <c r="AK1461" s="46"/>
      <c r="AL1461" s="86"/>
      <c r="AM1461" s="41"/>
      <c r="AN1461" s="41"/>
      <c r="AO1461" s="41"/>
      <c r="AP1461" s="41"/>
      <c r="AQ1461"/>
      <c r="AR1461" s="41"/>
      <c r="AT1461" s="41"/>
      <c r="AU1461" s="41"/>
      <c r="AW1461" s="22"/>
      <c r="AX1461" s="22"/>
      <c r="AY1461" s="22"/>
      <c r="AZ1461" s="22"/>
      <c r="BA1461" s="22"/>
      <c r="BB1461" s="22"/>
      <c r="BC1461" s="89"/>
      <c r="BD1461" s="89"/>
    </row>
    <row r="1462" spans="1:56" ht="14.4" x14ac:dyDescent="0.3">
      <c r="A1462" s="1"/>
      <c r="B1462" s="1"/>
      <c r="C1462" s="1"/>
      <c r="D1462" s="22"/>
      <c r="E1462" s="32">
        <v>40063.525000000001</v>
      </c>
      <c r="F1462" s="21">
        <f t="shared" si="1653"/>
        <v>164.89861111111531</v>
      </c>
      <c r="G1462" s="21">
        <f t="shared" si="1664"/>
        <v>164.89861111111531</v>
      </c>
      <c r="H1462" s="21"/>
      <c r="I1462" s="50">
        <v>1037</v>
      </c>
      <c r="J1462" s="21">
        <v>6452.01</v>
      </c>
      <c r="K1462" s="21">
        <v>57.88</v>
      </c>
      <c r="L1462" s="21">
        <v>1066</v>
      </c>
      <c r="M1462" s="124">
        <v>6.15</v>
      </c>
      <c r="N1462" s="40"/>
      <c r="O1462" s="40"/>
      <c r="P1462" s="40"/>
      <c r="R1462" s="22"/>
      <c r="S1462" s="22"/>
      <c r="T1462" s="22"/>
      <c r="U1462" s="52">
        <f t="shared" si="1654"/>
        <v>1.0877676707588895E-4</v>
      </c>
      <c r="V1462" s="52">
        <f t="shared" si="1655"/>
        <v>1.5193276688892669E-2</v>
      </c>
      <c r="W1462" s="52">
        <f t="shared" si="1656"/>
        <v>3.4817040368758258E-5</v>
      </c>
      <c r="X1462" s="247">
        <f>W1462+V1462+SUM($U$1449:U1462)</f>
        <v>1.6143712957308647E-2</v>
      </c>
      <c r="Y1462" s="104">
        <f>W1462+V1462+SUM($U$1449:U1462)-$X$1449</f>
        <v>1.539912750301169E-2</v>
      </c>
      <c r="Z1462" s="42"/>
      <c r="AA1462" s="1">
        <f t="shared" si="1665"/>
        <v>9.1371676478000058E-5</v>
      </c>
      <c r="AB1462" s="41">
        <f t="shared" si="1657"/>
        <v>1.2125583775765485E-2</v>
      </c>
      <c r="AC1462" s="48">
        <f t="shared" si="1658"/>
        <v>1.6936277320231925</v>
      </c>
      <c r="AD1462" s="48">
        <f t="shared" si="1659"/>
        <v>0.11511383571289971</v>
      </c>
      <c r="AE1462" s="48">
        <f t="shared" si="1660"/>
        <v>0.16380739956094334</v>
      </c>
      <c r="AF1462" s="48">
        <f t="shared" si="1661"/>
        <v>0.11511383571289974</v>
      </c>
      <c r="AG1462" s="238">
        <f t="shared" si="1662"/>
        <v>4.8691709274622796E-2</v>
      </c>
      <c r="AH1462" s="48">
        <f t="shared" si="1663"/>
        <v>1.8545734207949069E-6</v>
      </c>
      <c r="AI1462" s="48">
        <f>AE1462+AC1462+SUM($AB$1449:AB1462)</f>
        <v>1.9735945297301101</v>
      </c>
      <c r="AJ1462" s="48">
        <f>AE1462+AC1462+SUM($AB$1448:AB1462)-$AI$1449</f>
        <v>1.8365361218285052</v>
      </c>
      <c r="AK1462" s="46"/>
      <c r="AL1462" s="86"/>
      <c r="AM1462" s="41"/>
      <c r="AN1462" s="41"/>
      <c r="AO1462" s="41"/>
      <c r="AP1462" s="41"/>
      <c r="AQ1462"/>
      <c r="AR1462" s="41"/>
      <c r="AT1462" s="41"/>
      <c r="AU1462" s="41"/>
      <c r="AW1462" s="22"/>
      <c r="AX1462" s="22"/>
      <c r="AY1462" s="22"/>
      <c r="AZ1462" s="22"/>
      <c r="BA1462" s="22"/>
      <c r="BB1462" s="22"/>
      <c r="BC1462" s="89"/>
      <c r="BD1462" s="89"/>
    </row>
    <row r="1463" spans="1:56" ht="14.4" x14ac:dyDescent="0.3">
      <c r="D1463" s="22"/>
      <c r="E1463" s="32">
        <v>40077.490972222222</v>
      </c>
      <c r="F1463" s="21">
        <f t="shared" si="1653"/>
        <v>178.86458333333576</v>
      </c>
      <c r="G1463" s="21">
        <f t="shared" si="1664"/>
        <v>178.86458333333576</v>
      </c>
      <c r="H1463" s="21"/>
      <c r="I1463" s="50">
        <v>1037</v>
      </c>
      <c r="J1463" s="21">
        <v>6713.07</v>
      </c>
      <c r="K1463" s="21">
        <v>64.81</v>
      </c>
      <c r="L1463" s="21">
        <v>1410</v>
      </c>
      <c r="M1463" s="124">
        <v>6.15</v>
      </c>
      <c r="N1463" s="40"/>
      <c r="O1463" s="40"/>
      <c r="P1463" s="40"/>
      <c r="R1463" s="22"/>
      <c r="S1463" s="22"/>
      <c r="T1463" s="22"/>
      <c r="U1463" s="52">
        <f t="shared" si="1654"/>
        <v>1.2180066126793993E-4</v>
      </c>
      <c r="V1463" s="52">
        <f t="shared" si="1655"/>
        <v>1.7012374951747303E-2</v>
      </c>
      <c r="W1463" s="52">
        <f t="shared" si="1656"/>
        <v>3.8985701214568453E-5</v>
      </c>
      <c r="X1463" s="247">
        <f>W1463+V1463+SUM($U$1449:U1463)</f>
        <v>1.8088780542277031E-2</v>
      </c>
      <c r="Y1463" s="104">
        <f>W1463+V1463+SUM($U$1449:U1463)-$X$1449</f>
        <v>1.7344195087980074E-2</v>
      </c>
      <c r="Z1463" s="42"/>
      <c r="AA1463" s="1">
        <f t="shared" si="1665"/>
        <v>1.1120548528965468E-4</v>
      </c>
      <c r="AB1463" s="41">
        <f t="shared" si="1657"/>
        <v>1.2616206837493742E-2</v>
      </c>
      <c r="AC1463" s="48">
        <f t="shared" si="1658"/>
        <v>1.7621549748083052</v>
      </c>
      <c r="AD1463" s="48">
        <f t="shared" si="1659"/>
        <v>0.11977154981303433</v>
      </c>
      <c r="AE1463" s="48">
        <f t="shared" si="1660"/>
        <v>0.17043534336905578</v>
      </c>
      <c r="AF1463" s="48">
        <f t="shared" si="1661"/>
        <v>0.11977154981303433</v>
      </c>
      <c r="AG1463" s="238">
        <f t="shared" si="1662"/>
        <v>5.0661863943204051E-2</v>
      </c>
      <c r="AH1463" s="48">
        <f t="shared" si="1663"/>
        <v>1.929612817391117E-6</v>
      </c>
      <c r="AI1463" s="48">
        <f>AE1463+AC1463+SUM($AB$1449:AB1463)</f>
        <v>2.061365923160829</v>
      </c>
      <c r="AJ1463" s="48">
        <f>AE1463+AC1463+SUM($AB$1448:AB1463)-$AI$1449</f>
        <v>1.9243075152592242</v>
      </c>
      <c r="AK1463" s="46"/>
      <c r="AL1463" s="86"/>
      <c r="AM1463" s="41"/>
      <c r="AN1463" s="41"/>
      <c r="AO1463" s="41"/>
      <c r="AP1463" s="41"/>
      <c r="AQ1463"/>
      <c r="AR1463" s="41"/>
      <c r="AT1463" s="41"/>
      <c r="AU1463" s="41"/>
      <c r="AW1463" s="22"/>
      <c r="AX1463" s="22"/>
      <c r="AY1463" s="22"/>
      <c r="AZ1463" s="22"/>
      <c r="BA1463" s="22"/>
      <c r="BB1463" s="22"/>
      <c r="BC1463" s="89"/>
      <c r="BD1463" s="89"/>
    </row>
    <row r="1464" spans="1:56" ht="14.4" x14ac:dyDescent="0.3">
      <c r="D1464" s="22"/>
      <c r="E1464" s="32">
        <v>40091.495833333334</v>
      </c>
      <c r="F1464" s="21">
        <f t="shared" si="1653"/>
        <v>192.86944444444816</v>
      </c>
      <c r="G1464" s="21">
        <f t="shared" si="1664"/>
        <v>192.86944444444816</v>
      </c>
      <c r="H1464" s="21"/>
      <c r="I1464" s="50">
        <v>1037</v>
      </c>
      <c r="J1464" s="21">
        <v>7052.1</v>
      </c>
      <c r="K1464" s="21">
        <v>70.73</v>
      </c>
      <c r="L1464" s="21">
        <v>1721</v>
      </c>
      <c r="M1464" s="124">
        <v>6.15</v>
      </c>
      <c r="N1464" s="40"/>
      <c r="O1464" s="40"/>
      <c r="P1464" s="40"/>
      <c r="R1464" s="22"/>
      <c r="S1464" s="22"/>
      <c r="T1464" s="22"/>
      <c r="U1464" s="52">
        <f t="shared" si="1654"/>
        <v>1.3292641215061551E-4</v>
      </c>
      <c r="V1464" s="52">
        <f t="shared" si="1655"/>
        <v>1.8566352111357608E-2</v>
      </c>
      <c r="W1464" s="52">
        <f t="shared" si="1656"/>
        <v>4.2546808315173993E-5</v>
      </c>
      <c r="X1464" s="247">
        <f>W1464+V1464+SUM($U$1449:U1464)</f>
        <v>1.9779245221138556E-2</v>
      </c>
      <c r="Y1464" s="104">
        <f>W1464+V1464+SUM($U$1449:U1464)-$X$1449</f>
        <v>1.90346597668416E-2</v>
      </c>
      <c r="Z1464" s="42"/>
      <c r="AA1464" s="1">
        <f t="shared" si="1665"/>
        <v>1.1862313351295797E-4</v>
      </c>
      <c r="AB1464" s="41">
        <f t="shared" si="1657"/>
        <v>1.325336280400616E-2</v>
      </c>
      <c r="AC1464" s="48">
        <f t="shared" si="1658"/>
        <v>1.8511490417715963</v>
      </c>
      <c r="AD1464" s="48">
        <f t="shared" si="1659"/>
        <v>0.12582036928506624</v>
      </c>
      <c r="AE1464" s="48">
        <f t="shared" si="1660"/>
        <v>0.17904283509227795</v>
      </c>
      <c r="AF1464" s="48">
        <f t="shared" si="1661"/>
        <v>0.12582036928506621</v>
      </c>
      <c r="AG1464" s="238">
        <f t="shared" si="1662"/>
        <v>5.3220438743208295E-2</v>
      </c>
      <c r="AH1464" s="48">
        <f t="shared" si="1663"/>
        <v>2.0270640034326915E-6</v>
      </c>
      <c r="AI1464" s="48">
        <f>AE1464+AC1464+SUM($AB$1449:AB1464)</f>
        <v>2.1722208446513487</v>
      </c>
      <c r="AJ1464" s="48">
        <f>AE1464+AC1464+SUM($AB$1448:AB1464)-$AI$1449</f>
        <v>2.0351624367497436</v>
      </c>
      <c r="AK1464" s="46"/>
      <c r="AL1464" s="86"/>
      <c r="AM1464" s="41"/>
      <c r="AN1464" s="41"/>
      <c r="AO1464" s="41"/>
      <c r="AP1464" s="41"/>
      <c r="AQ1464"/>
      <c r="AR1464" s="41"/>
      <c r="AT1464" s="41"/>
      <c r="AU1464" s="41"/>
      <c r="AW1464" s="22"/>
      <c r="AX1464" s="22"/>
      <c r="AY1464" s="22"/>
      <c r="AZ1464" s="22"/>
      <c r="BA1464" s="22"/>
      <c r="BB1464" s="22"/>
      <c r="BC1464" s="89"/>
      <c r="BD1464" s="89"/>
    </row>
    <row r="1465" spans="1:56" ht="14.4" x14ac:dyDescent="0.3">
      <c r="D1465" s="22"/>
      <c r="E1465" s="32">
        <v>40105.593055555553</v>
      </c>
      <c r="F1465" s="21">
        <f t="shared" si="1653"/>
        <v>206.96666666666715</v>
      </c>
      <c r="G1465" s="21">
        <f t="shared" si="1664"/>
        <v>206.96666666666715</v>
      </c>
      <c r="H1465" s="21"/>
      <c r="I1465" s="50">
        <v>1037</v>
      </c>
      <c r="J1465" s="21">
        <v>6781</v>
      </c>
      <c r="K1465" s="21">
        <v>78.48</v>
      </c>
      <c r="L1465" s="21">
        <v>2046</v>
      </c>
      <c r="M1465" s="124">
        <v>6.15</v>
      </c>
      <c r="N1465" s="40"/>
      <c r="O1465" s="40"/>
      <c r="P1465" s="40"/>
      <c r="R1465" s="22"/>
      <c r="S1465" s="22"/>
      <c r="T1465" s="22"/>
      <c r="U1465" s="52">
        <f t="shared" si="1654"/>
        <v>1.4749137318790197E-4</v>
      </c>
      <c r="V1465" s="52">
        <f t="shared" si="1655"/>
        <v>2.0600697210509618E-2</v>
      </c>
      <c r="W1465" s="52">
        <f t="shared" si="1656"/>
        <v>4.7208730617486994E-5</v>
      </c>
      <c r="X1465" s="247">
        <f>W1465+V1465+SUM($U$1449:U1465)</f>
        <v>2.1965743615780783E-2</v>
      </c>
      <c r="Y1465" s="104">
        <f>W1465+V1465+SUM($U$1449:U1465)-$X$1449</f>
        <v>2.1221158161483827E-2</v>
      </c>
      <c r="Z1465" s="42"/>
      <c r="AA1465" s="1">
        <f t="shared" si="1665"/>
        <v>1.366380362675308E-4</v>
      </c>
      <c r="AB1465" s="41">
        <f t="shared" si="1657"/>
        <v>1.2743871070172823E-2</v>
      </c>
      <c r="AC1465" s="48">
        <f t="shared" si="1658"/>
        <v>1.7799863377225498</v>
      </c>
      <c r="AD1465" s="48">
        <f t="shared" si="1659"/>
        <v>0.12098352605919289</v>
      </c>
      <c r="AE1465" s="48">
        <f t="shared" si="1660"/>
        <v>0.17215998989814901</v>
      </c>
      <c r="AF1465" s="48">
        <f t="shared" si="1661"/>
        <v>0.12098352605919284</v>
      </c>
      <c r="AG1465" s="238">
        <f t="shared" si="1662"/>
        <v>5.1174514700258841E-2</v>
      </c>
      <c r="AH1465" s="48">
        <f t="shared" si="1663"/>
        <v>1.949138697306771E-6</v>
      </c>
      <c r="AI1465" s="48">
        <f>AE1465+AC1465+SUM($AB$1449:AB1465)</f>
        <v>2.1069191664783458</v>
      </c>
      <c r="AJ1465" s="48">
        <f>AE1465+AC1465+SUM($AB$1448:AB1465)-$AI$1449</f>
        <v>1.9698607585767409</v>
      </c>
      <c r="AK1465" s="46"/>
      <c r="AL1465" s="86"/>
      <c r="AM1465" s="41"/>
      <c r="AN1465" s="41"/>
      <c r="AO1465" s="41"/>
      <c r="AP1465" s="41"/>
      <c r="AQ1465"/>
      <c r="AR1465" s="41"/>
      <c r="AT1465" s="41"/>
      <c r="AU1465" s="41"/>
      <c r="AW1465" s="22"/>
      <c r="AX1465" s="22"/>
      <c r="AY1465" s="22"/>
      <c r="AZ1465" s="22"/>
      <c r="BA1465" s="22"/>
      <c r="BB1465" s="22"/>
      <c r="BC1465" s="89"/>
      <c r="BD1465" s="89"/>
    </row>
    <row r="1466" spans="1:56" ht="14.4" x14ac:dyDescent="0.3">
      <c r="D1466" s="22"/>
      <c r="E1466" s="32">
        <v>40119.501388888886</v>
      </c>
      <c r="F1466" s="21">
        <f t="shared" si="1653"/>
        <v>220.875</v>
      </c>
      <c r="G1466" s="21">
        <f t="shared" si="1664"/>
        <v>220.875</v>
      </c>
      <c r="H1466" s="21"/>
      <c r="I1466" s="50">
        <v>1037</v>
      </c>
      <c r="J1466" s="21">
        <v>7257.34</v>
      </c>
      <c r="K1466" s="21">
        <v>100.57</v>
      </c>
      <c r="L1466" s="21">
        <v>2350</v>
      </c>
      <c r="M1466" s="124">
        <v>6.15</v>
      </c>
      <c r="N1466" s="40"/>
      <c r="O1466" s="40"/>
      <c r="P1466" s="40"/>
      <c r="R1466" s="22"/>
      <c r="S1466" s="22"/>
      <c r="T1466" s="22"/>
      <c r="U1466" s="52">
        <f t="shared" si="1654"/>
        <v>1.8900621051869647E-4</v>
      </c>
      <c r="V1466" s="52">
        <f t="shared" si="1655"/>
        <v>2.6399236983447403E-2</v>
      </c>
      <c r="W1466" s="52">
        <f t="shared" si="1656"/>
        <v>6.0496713024983008E-5</v>
      </c>
      <c r="X1466" s="247">
        <f>W1466+V1466+SUM($U$1449:U1466)</f>
        <v>2.796657758164476E-2</v>
      </c>
      <c r="Y1466" s="104">
        <f>W1466+V1466+SUM($U$1449:U1466)-$X$1449</f>
        <v>2.7221992127347803E-2</v>
      </c>
      <c r="Z1466" s="90">
        <f>(0.05-Y1466)/((Y1467-Y1466)/(G1467-G1466))+G1466</f>
        <v>248.91801339309453</v>
      </c>
      <c r="AA1466" s="1">
        <f t="shared" si="1665"/>
        <v>2.2692161925952806E-4</v>
      </c>
      <c r="AB1466" s="41">
        <f t="shared" si="1657"/>
        <v>1.3639080559269727E-2</v>
      </c>
      <c r="AC1466" s="48">
        <f t="shared" si="1658"/>
        <v>1.905023749919978</v>
      </c>
      <c r="AD1466" s="48">
        <f t="shared" si="1659"/>
        <v>0.12948216826580486</v>
      </c>
      <c r="AE1466" s="48">
        <f t="shared" si="1660"/>
        <v>0.18425358812674134</v>
      </c>
      <c r="AF1466" s="48">
        <f t="shared" si="1661"/>
        <v>0.12948216826580486</v>
      </c>
      <c r="AG1466" s="238">
        <f t="shared" si="1662"/>
        <v>5.4769333802503553E-2</v>
      </c>
      <c r="AH1466" s="48">
        <f t="shared" si="1663"/>
        <v>2.0860584329025693E-6</v>
      </c>
      <c r="AI1466" s="48">
        <f>AE1466+AC1466+SUM($AB$1449:AB1466)</f>
        <v>2.2576892574636362</v>
      </c>
      <c r="AJ1466" s="48">
        <f>AE1466+AC1466+SUM($AB$1448:AB1466)-$AI$1449</f>
        <v>2.1206308495620316</v>
      </c>
      <c r="AK1466" s="46"/>
      <c r="AL1466" s="86"/>
      <c r="AM1466" s="41"/>
      <c r="AN1466" s="41"/>
      <c r="AO1466" s="41"/>
      <c r="AP1466" s="41"/>
      <c r="AQ1466"/>
      <c r="AR1466" s="41"/>
      <c r="AT1466" s="41"/>
      <c r="AU1466" s="41"/>
      <c r="AW1466" s="22"/>
      <c r="AX1466" s="22"/>
      <c r="AY1466" s="22"/>
      <c r="AZ1466" s="22"/>
      <c r="BA1466" s="22"/>
      <c r="BB1466" s="22"/>
      <c r="BC1466" s="89"/>
      <c r="BD1466" s="89"/>
    </row>
    <row r="1467" spans="1:56" ht="14.4" x14ac:dyDescent="0.3">
      <c r="D1467" s="22"/>
      <c r="E1467" s="32">
        <v>40161.575694444444</v>
      </c>
      <c r="F1467" s="21">
        <f t="shared" si="1653"/>
        <v>262.94930555555766</v>
      </c>
      <c r="G1467" s="21">
        <f t="shared" si="1664"/>
        <v>262.94930555555766</v>
      </c>
      <c r="H1467" s="21"/>
      <c r="I1467" s="50">
        <v>1037</v>
      </c>
      <c r="J1467" s="21">
        <v>7641</v>
      </c>
      <c r="K1467" s="21">
        <v>228.83</v>
      </c>
      <c r="L1467" s="21">
        <v>2586</v>
      </c>
      <c r="M1467" s="124">
        <v>6.15</v>
      </c>
      <c r="N1467" s="40"/>
      <c r="O1467" s="40"/>
      <c r="P1467" s="40"/>
      <c r="R1467" s="22"/>
      <c r="S1467" s="22"/>
      <c r="T1467" s="22"/>
      <c r="U1467" s="52">
        <f t="shared" si="1654"/>
        <v>4.3005161731125895E-4</v>
      </c>
      <c r="V1467" s="52">
        <f t="shared" si="1655"/>
        <v>6.0066992134058562E-2</v>
      </c>
      <c r="W1467" s="52">
        <f t="shared" si="1656"/>
        <v>1.3765002328235921E-4</v>
      </c>
      <c r="X1467" s="247">
        <f>W1467+V1467+SUM($U$1449:U1467)</f>
        <v>6.2141537659824553E-2</v>
      </c>
      <c r="Y1467" s="104">
        <f>W1467+V1467+SUM($U$1449:U1467)-$X$1449</f>
        <v>6.1396952205527593E-2</v>
      </c>
      <c r="Z1467" s="42"/>
      <c r="AA1467" s="1">
        <f t="shared" si="1665"/>
        <v>6.3676950648738082E-4</v>
      </c>
      <c r="AB1467" s="41">
        <f t="shared" si="1657"/>
        <v>1.43601119078588E-2</v>
      </c>
      <c r="AC1467" s="48">
        <f t="shared" si="1658"/>
        <v>2.0057330196929661</v>
      </c>
      <c r="AD1467" s="48">
        <f t="shared" si="1659"/>
        <v>0.13632725595314746</v>
      </c>
      <c r="AE1467" s="48">
        <f t="shared" si="1660"/>
        <v>0.19399417236569191</v>
      </c>
      <c r="AF1467" s="48">
        <f t="shared" si="1661"/>
        <v>0.13632725595314743</v>
      </c>
      <c r="AG1467" s="238">
        <f t="shared" si="1662"/>
        <v>5.7664720074425295E-2</v>
      </c>
      <c r="AH1467" s="48">
        <f t="shared" si="1663"/>
        <v>2.1963381191743164E-6</v>
      </c>
      <c r="AI1467" s="48">
        <f>AE1467+AC1467+SUM($AB$1449:AB1467)</f>
        <v>2.3824992233834337</v>
      </c>
      <c r="AJ1467" s="48">
        <f>AE1467+AC1467+SUM($AB$1448:AB1467)-$AI$1449</f>
        <v>2.2454408154818291</v>
      </c>
      <c r="AK1467" s="46"/>
      <c r="AL1467" s="86"/>
      <c r="AM1467" s="41"/>
      <c r="AN1467" s="41"/>
      <c r="AO1467" s="41"/>
      <c r="AP1467" s="41"/>
      <c r="AQ1467"/>
      <c r="AR1467" s="41"/>
      <c r="AT1467" s="41"/>
      <c r="AU1467" s="41"/>
      <c r="AW1467" s="22"/>
      <c r="AX1467" s="22"/>
      <c r="AY1467" s="22"/>
      <c r="AZ1467" s="22"/>
      <c r="BA1467" s="22"/>
      <c r="BB1467" s="22"/>
      <c r="BC1467" s="89"/>
      <c r="BD1467" s="89"/>
    </row>
    <row r="1468" spans="1:56" ht="14.4" x14ac:dyDescent="0.3">
      <c r="D1468" s="22"/>
      <c r="E1468" s="32">
        <v>40189.522222222222</v>
      </c>
      <c r="F1468" s="21">
        <f t="shared" si="1653"/>
        <v>290.89583333333576</v>
      </c>
      <c r="G1468" s="21">
        <f t="shared" si="1664"/>
        <v>290.89583333333576</v>
      </c>
      <c r="H1468" s="21"/>
      <c r="I1468" s="50">
        <v>1037</v>
      </c>
      <c r="J1468" s="21">
        <v>7476.38</v>
      </c>
      <c r="K1468" s="21">
        <v>320.7</v>
      </c>
      <c r="L1468" s="21">
        <v>2810</v>
      </c>
      <c r="M1468" s="124">
        <v>6.15</v>
      </c>
      <c r="N1468" s="40"/>
      <c r="O1468" s="40"/>
      <c r="P1468" s="40"/>
      <c r="R1468" s="22"/>
      <c r="S1468" s="22"/>
      <c r="T1468" s="22"/>
      <c r="U1468" s="52">
        <f t="shared" si="1654"/>
        <v>6.0270748447196934E-4</v>
      </c>
      <c r="V1468" s="52">
        <f t="shared" si="1655"/>
        <v>8.418251268361919E-2</v>
      </c>
      <c r="W1468" s="52">
        <f t="shared" si="1656"/>
        <v>1.9291335256151987E-4</v>
      </c>
      <c r="X1468" s="247">
        <f>W1468+V1468+SUM($U$1449:U1468)</f>
        <v>8.6915029023136317E-2</v>
      </c>
      <c r="Y1468" s="104">
        <f>W1468+V1468+SUM($U$1449:U1468)-$X$1449</f>
        <v>8.6170443568839364E-2</v>
      </c>
      <c r="Z1468" s="42"/>
      <c r="AA1468" s="1">
        <f t="shared" si="1665"/>
        <v>7.8771263479485566E-4</v>
      </c>
      <c r="AB1468" s="41">
        <f t="shared" si="1657"/>
        <v>1.4050733341928726E-2</v>
      </c>
      <c r="AC1468" s="48">
        <f t="shared" si="1658"/>
        <v>1.9625209048255594</v>
      </c>
      <c r="AD1468" s="48">
        <f t="shared" si="1659"/>
        <v>0.13339018058670229</v>
      </c>
      <c r="AE1468" s="48">
        <f t="shared" si="1660"/>
        <v>0.189814703624056</v>
      </c>
      <c r="AF1468" s="48">
        <f t="shared" si="1661"/>
        <v>0.13339018058670232</v>
      </c>
      <c r="AG1468" s="238">
        <f t="shared" si="1662"/>
        <v>5.6422374017802882E-2</v>
      </c>
      <c r="AH1468" s="48">
        <f t="shared" si="1663"/>
        <v>2.1490195507698569E-6</v>
      </c>
      <c r="AI1468" s="48">
        <f>AE1468+AC1468+SUM($AB$1449:AB1468)</f>
        <v>2.3491583731163197</v>
      </c>
      <c r="AJ1468" s="48">
        <f>AE1468+AC1468+SUM($AB$1448:AB1468)-$AI$1449</f>
        <v>2.2120999652147146</v>
      </c>
      <c r="AK1468" s="46"/>
      <c r="AL1468" s="86"/>
      <c r="AM1468" s="41"/>
      <c r="AN1468" s="41"/>
      <c r="AO1468" s="41"/>
      <c r="AP1468" s="41"/>
      <c r="AQ1468"/>
      <c r="AR1468" s="41"/>
      <c r="AT1468" s="41"/>
      <c r="AU1468" s="41"/>
      <c r="AW1468" s="22"/>
      <c r="AX1468" s="22"/>
      <c r="AY1468" s="22"/>
      <c r="AZ1468" s="22"/>
      <c r="BA1468" s="22"/>
      <c r="BB1468" s="22"/>
      <c r="BC1468" s="89"/>
      <c r="BD1468" s="89"/>
    </row>
    <row r="1469" spans="1:56" ht="14.4" x14ac:dyDescent="0.3">
      <c r="D1469" s="90"/>
      <c r="E1469" s="32">
        <v>40203.654861111114</v>
      </c>
      <c r="F1469" s="21">
        <f t="shared" si="1653"/>
        <v>305.02847222222772</v>
      </c>
      <c r="G1469" s="21">
        <f t="shared" si="1664"/>
        <v>305.02847222222772</v>
      </c>
      <c r="H1469" s="21"/>
      <c r="I1469" s="50">
        <v>1037</v>
      </c>
      <c r="J1469" s="21">
        <v>8276</v>
      </c>
      <c r="K1469" s="21">
        <v>430.54</v>
      </c>
      <c r="L1469" s="98">
        <v>3016</v>
      </c>
      <c r="M1469" s="124">
        <v>6.15</v>
      </c>
      <c r="N1469" s="40"/>
      <c r="O1469" s="40"/>
      <c r="P1469" s="40"/>
      <c r="R1469" s="22"/>
      <c r="S1469" s="22"/>
      <c r="T1469" s="22"/>
      <c r="U1469" s="52">
        <f t="shared" si="1654"/>
        <v>8.0913526774107161E-4</v>
      </c>
      <c r="V1469" s="52">
        <f t="shared" si="1655"/>
        <v>0.11301508890179422</v>
      </c>
      <c r="W1469" s="52">
        <f t="shared" si="1656"/>
        <v>2.5898632619843079E-4</v>
      </c>
      <c r="X1469" s="247">
        <f>W1469+V1469+SUM($U$1449:U1469)</f>
        <v>0.11662281348268932</v>
      </c>
      <c r="Y1469" s="104">
        <f>W1469+V1469+SUM($U$1449:U1469)-$X$1449</f>
        <v>0.11587822802839237</v>
      </c>
      <c r="Z1469" s="42"/>
      <c r="AA1469" s="1">
        <f t="shared" si="1665"/>
        <v>9.9543081122955039E-4</v>
      </c>
      <c r="AB1469" s="41">
        <f t="shared" si="1657"/>
        <v>1.5553499038010659E-2</v>
      </c>
      <c r="AC1469" s="48">
        <f t="shared" si="1658"/>
        <v>2.1724180697525175</v>
      </c>
      <c r="AD1469" s="48">
        <f t="shared" si="1659"/>
        <v>0.14765663790973016</v>
      </c>
      <c r="AE1469" s="48">
        <f t="shared" si="1660"/>
        <v>0.21011592337370322</v>
      </c>
      <c r="AF1469" s="48">
        <f t="shared" si="1661"/>
        <v>0.14765663790973016</v>
      </c>
      <c r="AG1469" s="238">
        <f t="shared" si="1662"/>
        <v>6.2456906600699351E-2</v>
      </c>
      <c r="AH1469" s="48">
        <f t="shared" si="1663"/>
        <v>2.3788632736927945E-6</v>
      </c>
      <c r="AI1469" s="48">
        <f>AE1469+AC1469+SUM($AB$1449:AB1469)</f>
        <v>2.5949102568309357</v>
      </c>
      <c r="AJ1469" s="48">
        <f>AE1469+AC1469+SUM($AB$1448:AB1469)-$AI$1449</f>
        <v>2.4578518489293311</v>
      </c>
      <c r="AK1469" s="95"/>
      <c r="AL1469" s="161"/>
      <c r="AM1469" s="41"/>
      <c r="AN1469" s="41"/>
      <c r="AO1469" s="41"/>
      <c r="AP1469" s="41"/>
      <c r="AQ1469"/>
      <c r="AR1469" s="41"/>
      <c r="AT1469" s="41"/>
      <c r="AU1469" s="41"/>
      <c r="AW1469" s="22"/>
      <c r="AX1469" s="22"/>
      <c r="AY1469" s="22"/>
      <c r="AZ1469" s="22"/>
      <c r="BA1469" s="22"/>
      <c r="BB1469" s="22"/>
      <c r="BC1469" s="89"/>
      <c r="BD1469" s="89"/>
    </row>
    <row r="1470" spans="1:56" ht="14.4" x14ac:dyDescent="0.3">
      <c r="D1470" s="33"/>
      <c r="E1470" s="32">
        <v>40288.621527777781</v>
      </c>
      <c r="F1470" s="21">
        <f t="shared" si="1653"/>
        <v>389.99513888889487</v>
      </c>
      <c r="G1470" s="21">
        <f t="shared" si="1664"/>
        <v>389.99513888889487</v>
      </c>
      <c r="H1470" s="21"/>
      <c r="I1470" s="50">
        <v>1037</v>
      </c>
      <c r="J1470" s="21">
        <v>8417</v>
      </c>
      <c r="K1470" s="21">
        <v>989.75</v>
      </c>
      <c r="L1470" s="21">
        <v>55</v>
      </c>
      <c r="M1470" s="124">
        <v>6.15</v>
      </c>
      <c r="N1470" s="40"/>
      <c r="O1470" s="40"/>
      <c r="P1470" s="40"/>
      <c r="R1470" s="22"/>
      <c r="S1470" s="22"/>
      <c r="T1470" s="22"/>
      <c r="U1470" s="52">
        <f t="shared" si="1654"/>
        <v>1.8600864756973235E-3</v>
      </c>
      <c r="V1470" s="52">
        <f t="shared" si="1655"/>
        <v>0.25980555637234831</v>
      </c>
      <c r="W1470" s="52">
        <f t="shared" si="1656"/>
        <v>5.9537259338248913E-4</v>
      </c>
      <c r="X1470" s="247">
        <f>W1470+V1470+SUM($U$1449:U1470)</f>
        <v>0.26560975369612483</v>
      </c>
      <c r="Y1470" s="104">
        <f>W1470+V1470+SUM($U$1449:U1470)-$X$1449</f>
        <v>0.26486516824182788</v>
      </c>
      <c r="Z1470" s="42"/>
      <c r="AA1470" s="1">
        <f t="shared" si="1665"/>
        <v>1.6592972130710559E-3</v>
      </c>
      <c r="AB1470" s="41">
        <f t="shared" si="1657"/>
        <v>1.5818487361398709E-2</v>
      </c>
      <c r="AC1470" s="48">
        <f t="shared" si="1658"/>
        <v>2.209430025749993</v>
      </c>
      <c r="AD1470" s="48">
        <f t="shared" si="1659"/>
        <v>0.15017229595048318</v>
      </c>
      <c r="AE1470" s="48">
        <f t="shared" si="1660"/>
        <v>0.21369571375500965</v>
      </c>
      <c r="AF1470" s="48">
        <f t="shared" si="1661"/>
        <v>0.15017229595048315</v>
      </c>
      <c r="AG1470" s="238">
        <f t="shared" si="1662"/>
        <v>6.3520998412045226E-2</v>
      </c>
      <c r="AH1470" s="48">
        <f t="shared" si="1663"/>
        <v>2.4193924812315426E-6</v>
      </c>
      <c r="AI1470" s="48">
        <f>AE1470+AC1470+SUM($AB$1449:AB1470)</f>
        <v>2.6513204905711163</v>
      </c>
      <c r="AJ1470" s="48">
        <f>AE1470+AC1470+SUM($AB$1448:AB1470)-$AI$1449</f>
        <v>2.5142620826695117</v>
      </c>
      <c r="AK1470" s="46"/>
      <c r="AL1470" s="86"/>
      <c r="AM1470" s="41"/>
      <c r="AN1470" s="41"/>
      <c r="AO1470" s="41"/>
      <c r="AP1470" s="41"/>
      <c r="AQ1470"/>
      <c r="AR1470" s="41"/>
      <c r="AT1470" s="41"/>
      <c r="AU1470" s="41"/>
      <c r="AW1470" s="22"/>
      <c r="AX1470" s="22"/>
      <c r="AY1470" s="22"/>
      <c r="AZ1470" s="22"/>
      <c r="BA1470" s="22"/>
      <c r="BB1470" s="22"/>
      <c r="BC1470" s="89"/>
      <c r="BD1470" s="89"/>
    </row>
    <row r="1471" spans="1:56" ht="14.4" x14ac:dyDescent="0.3">
      <c r="D1471" s="22"/>
      <c r="E1471" s="32">
        <v>40364.47152777778</v>
      </c>
      <c r="F1471" s="21">
        <f t="shared" si="1653"/>
        <v>465.84513888889342</v>
      </c>
      <c r="G1471" s="21">
        <f t="shared" si="1664"/>
        <v>465.84513888889342</v>
      </c>
      <c r="H1471" s="21"/>
      <c r="I1471" s="50">
        <v>1037</v>
      </c>
      <c r="J1471" s="21">
        <v>8781</v>
      </c>
      <c r="K1471" s="21">
        <v>1657</v>
      </c>
      <c r="L1471" s="21">
        <v>25</v>
      </c>
      <c r="M1471" s="124">
        <v>6.15</v>
      </c>
      <c r="N1471" s="40"/>
      <c r="O1471" s="40"/>
      <c r="P1471" s="40"/>
      <c r="R1471" s="22"/>
      <c r="S1471" s="22"/>
      <c r="T1471" s="22"/>
      <c r="U1471" s="52">
        <f t="shared" si="1654"/>
        <v>3.1140826372624045E-3</v>
      </c>
      <c r="V1471" s="52">
        <f t="shared" si="1655"/>
        <v>0.43495610700579046</v>
      </c>
      <c r="W1471" s="52">
        <f t="shared" si="1656"/>
        <v>9.9674906515259871E-4</v>
      </c>
      <c r="X1471" s="247">
        <f>W1471+V1471+SUM($U$1449:U1471)</f>
        <v>0.44427576343859948</v>
      </c>
      <c r="Y1471" s="104">
        <f>W1471+V1471+SUM($U$1449:U1471)-$X$1449</f>
        <v>0.44353117798430253</v>
      </c>
      <c r="Z1471" s="42"/>
      <c r="AA1471" s="1">
        <f t="shared" si="1665"/>
        <v>2.0078872629860924E-3</v>
      </c>
      <c r="AB1471" s="41">
        <f t="shared" si="1657"/>
        <v>1.6502570692698355E-2</v>
      </c>
      <c r="AC1471" s="48">
        <f t="shared" si="1658"/>
        <v>2.3049786213746808</v>
      </c>
      <c r="AD1471" s="48">
        <f t="shared" si="1659"/>
        <v>0.15666661883583138</v>
      </c>
      <c r="AE1471" s="48">
        <f t="shared" si="1660"/>
        <v>0.22293715842731848</v>
      </c>
      <c r="AF1471" s="48">
        <f t="shared" si="1661"/>
        <v>0.15666661883583136</v>
      </c>
      <c r="AG1471" s="238">
        <f t="shared" si="1662"/>
        <v>6.6268015570413355E-2</v>
      </c>
      <c r="AH1471" s="48">
        <f t="shared" si="1663"/>
        <v>2.5240210737429224E-6</v>
      </c>
      <c r="AI1471" s="48">
        <f>AE1471+AC1471+SUM($AB$1449:AB1471)</f>
        <v>2.7726131015608111</v>
      </c>
      <c r="AJ1471" s="48">
        <f>AE1471+AC1471+SUM($AB$1448:AB1471)-$AI$1449</f>
        <v>2.6355546936592065</v>
      </c>
      <c r="AK1471" s="46"/>
      <c r="AL1471" s="86"/>
      <c r="AM1471" s="41"/>
      <c r="AN1471" s="41"/>
      <c r="AO1471" s="41"/>
      <c r="AP1471" s="41"/>
      <c r="AQ1471"/>
      <c r="AR1471" s="41"/>
      <c r="AT1471" s="41"/>
      <c r="AU1471" s="41"/>
      <c r="AW1471" s="22"/>
      <c r="AX1471" s="22"/>
      <c r="AY1471" s="22"/>
      <c r="AZ1471" s="22"/>
      <c r="BA1471" s="22"/>
      <c r="BB1471" s="22"/>
      <c r="BC1471" s="89"/>
      <c r="BD1471" s="89"/>
    </row>
    <row r="1472" spans="1:56" ht="14.4" x14ac:dyDescent="0.3">
      <c r="D1472" s="22"/>
      <c r="E1472" s="32">
        <v>40437.637499999997</v>
      </c>
      <c r="F1472" s="21">
        <f t="shared" si="1653"/>
        <v>539.01111111111095</v>
      </c>
      <c r="G1472" s="21">
        <f t="shared" si="1664"/>
        <v>539.01111111111095</v>
      </c>
      <c r="H1472" s="21"/>
      <c r="I1472" s="50">
        <v>1037</v>
      </c>
      <c r="J1472" s="21">
        <v>8487</v>
      </c>
      <c r="K1472" s="21">
        <v>2371</v>
      </c>
      <c r="L1472" s="21">
        <v>23</v>
      </c>
      <c r="M1472" s="124">
        <v>6.15</v>
      </c>
      <c r="N1472" s="40"/>
      <c r="O1472" s="40"/>
      <c r="P1472" s="40"/>
      <c r="R1472" s="22"/>
      <c r="S1472" s="22"/>
      <c r="T1472" s="22"/>
      <c r="U1472" s="52">
        <f t="shared" si="1654"/>
        <v>4.4559384025040201E-3</v>
      </c>
      <c r="V1472" s="52">
        <f t="shared" si="1655"/>
        <v>0.62237835226960125</v>
      </c>
      <c r="W1472" s="52">
        <f t="shared" si="1656"/>
        <v>1.4262474553269834E-3</v>
      </c>
      <c r="X1472" s="247">
        <f>W1472+V1472+SUM($U$1449:U1472)</f>
        <v>0.63658344549508861</v>
      </c>
      <c r="Y1472" s="104">
        <f>W1472+V1472+SUM($U$1449:U1472)-$X$1449</f>
        <v>0.6358388600407916</v>
      </c>
      <c r="Z1472" s="42"/>
      <c r="AA1472" s="1">
        <f t="shared" si="1665"/>
        <v>2.2281055410409071E-3</v>
      </c>
      <c r="AB1472" s="41">
        <f t="shared" si="1657"/>
        <v>1.5950041848187102E-2</v>
      </c>
      <c r="AC1472" s="48">
        <f t="shared" si="1658"/>
        <v>2.2278047556778175</v>
      </c>
      <c r="AD1472" s="48">
        <f t="shared" si="1659"/>
        <v>0.15142120419766553</v>
      </c>
      <c r="AE1472" s="48">
        <f t="shared" si="1660"/>
        <v>0.21547291465353061</v>
      </c>
      <c r="AF1472" s="48">
        <f t="shared" si="1661"/>
        <v>0.15142120419766553</v>
      </c>
      <c r="AG1472" s="238">
        <f t="shared" si="1662"/>
        <v>6.4049270942500652E-2</v>
      </c>
      <c r="AH1472" s="48">
        <f t="shared" si="1663"/>
        <v>2.4395133644068086E-6</v>
      </c>
      <c r="AI1472" s="48">
        <f>AE1472+AC1472+SUM($AB$1449:AB1472)</f>
        <v>2.7039250339383476</v>
      </c>
      <c r="AJ1472" s="48">
        <f>AE1472+AC1472+SUM($AB$1448:AB1472)-$AI$1449</f>
        <v>2.5668666260367425</v>
      </c>
      <c r="AK1472" s="46"/>
      <c r="AL1472" s="86"/>
      <c r="AM1472" s="41"/>
      <c r="AN1472" s="41"/>
      <c r="AO1472" s="41"/>
      <c r="AP1472" s="41"/>
      <c r="AQ1472"/>
      <c r="AR1472" s="41"/>
      <c r="AT1472" s="41"/>
      <c r="AU1472" s="41"/>
      <c r="AW1472" s="22"/>
      <c r="AX1472" s="22"/>
      <c r="AY1472" s="22"/>
      <c r="AZ1472" s="22"/>
      <c r="BA1472" s="22"/>
      <c r="BB1472" s="22"/>
      <c r="BC1472" s="89"/>
      <c r="BD1472" s="89"/>
    </row>
    <row r="1473" spans="4:56" ht="15" customHeight="1" x14ac:dyDescent="0.3">
      <c r="D1473" s="22"/>
      <c r="E1473" s="32">
        <v>40457.570833333331</v>
      </c>
      <c r="F1473" s="21">
        <f t="shared" si="1653"/>
        <v>558.94444444444525</v>
      </c>
      <c r="G1473" s="21">
        <f t="shared" si="1664"/>
        <v>558.94444444444525</v>
      </c>
      <c r="H1473" s="21"/>
      <c r="I1473" s="50">
        <v>1037</v>
      </c>
      <c r="J1473" s="21">
        <v>8521</v>
      </c>
      <c r="K1473" s="21">
        <v>2562</v>
      </c>
      <c r="L1473" s="21">
        <v>31</v>
      </c>
      <c r="M1473" s="124">
        <v>6.15</v>
      </c>
      <c r="N1473" s="40"/>
      <c r="O1473" s="40"/>
      <c r="P1473" s="40"/>
      <c r="R1473" s="22"/>
      <c r="S1473" s="22"/>
      <c r="T1473" s="22"/>
      <c r="U1473" s="52">
        <f t="shared" si="1654"/>
        <v>4.8148942164552089E-3</v>
      </c>
      <c r="V1473" s="52">
        <f t="shared" si="1655"/>
        <v>0.67251511535837971</v>
      </c>
      <c r="W1473" s="52">
        <f t="shared" si="1656"/>
        <v>1.5411412823904396E-3</v>
      </c>
      <c r="X1473" s="247">
        <f>W1473+V1473+SUM($U$1449:U1473)</f>
        <v>0.6916499966273858</v>
      </c>
      <c r="Y1473" s="104">
        <f>W1473+V1473+SUM($U$1449:U1473)-$X$1449</f>
        <v>0.69090541117308879</v>
      </c>
      <c r="Z1473" s="42"/>
      <c r="AA1473" s="1">
        <f t="shared" si="1665"/>
        <v>2.5240847441923057E-3</v>
      </c>
      <c r="AB1473" s="41">
        <f t="shared" si="1657"/>
        <v>1.6013939741770036E-2</v>
      </c>
      <c r="AC1473" s="48">
        <f t="shared" si="1658"/>
        <v>2.2367296244999038</v>
      </c>
      <c r="AD1473" s="48">
        <f t="shared" si="1659"/>
        <v>0.1520278167748684</v>
      </c>
      <c r="AE1473" s="48">
        <f t="shared" si="1660"/>
        <v>0.21633612651852652</v>
      </c>
      <c r="AF1473" s="48">
        <f t="shared" si="1661"/>
        <v>0.1520278167748684</v>
      </c>
      <c r="AG1473" s="238">
        <f t="shared" si="1662"/>
        <v>6.4305860457293293E-2</v>
      </c>
      <c r="AH1473" s="48">
        <f t="shared" si="1663"/>
        <v>2.4492863648062234E-6</v>
      </c>
      <c r="AI1473" s="48">
        <f>AE1473+AC1473+SUM($AB$1449:AB1473)</f>
        <v>2.7297270543671992</v>
      </c>
      <c r="AJ1473" s="48">
        <f>AE1473+AC1473+SUM($AB$1448:AB1473)-$AI$1449</f>
        <v>2.5926686464655946</v>
      </c>
      <c r="AK1473" s="46"/>
      <c r="AL1473" s="86"/>
      <c r="AM1473" s="41"/>
      <c r="AN1473" s="41"/>
      <c r="AO1473" s="41"/>
      <c r="AP1473" s="41"/>
      <c r="AQ1473"/>
      <c r="AR1473" s="41"/>
      <c r="AT1473" s="41"/>
      <c r="AU1473" s="41"/>
      <c r="AW1473" s="22"/>
      <c r="AX1473" s="22"/>
      <c r="AY1473" s="22"/>
      <c r="AZ1473" s="22"/>
      <c r="BA1473" s="22"/>
      <c r="BB1473" s="22"/>
      <c r="BC1473" s="89"/>
      <c r="BD1473" s="89"/>
    </row>
    <row r="1474" spans="4:56" ht="15" customHeight="1" x14ac:dyDescent="0.3">
      <c r="D1474" s="22"/>
      <c r="E1474" s="32">
        <v>40507.634027777778</v>
      </c>
      <c r="F1474" s="21">
        <f t="shared" si="1653"/>
        <v>609.00763888889196</v>
      </c>
      <c r="G1474" s="21">
        <f t="shared" si="1664"/>
        <v>609.00763888889196</v>
      </c>
      <c r="H1474" s="21"/>
      <c r="I1474" s="50">
        <v>1037</v>
      </c>
      <c r="J1474" s="21">
        <v>9590</v>
      </c>
      <c r="K1474" s="21">
        <v>3018</v>
      </c>
      <c r="L1474" s="21">
        <v>59</v>
      </c>
      <c r="M1474" s="124">
        <v>6.15</v>
      </c>
      <c r="N1474" s="40"/>
      <c r="O1474" s="40"/>
      <c r="P1474" s="40"/>
      <c r="R1474" s="22"/>
      <c r="S1474" s="22"/>
      <c r="T1474" s="22"/>
      <c r="U1474" s="52">
        <f t="shared" si="1654"/>
        <v>5.6718777303910303E-3</v>
      </c>
      <c r="V1474" s="52">
        <f t="shared" si="1655"/>
        <v>0.79221335603106546</v>
      </c>
      <c r="W1474" s="52">
        <f t="shared" si="1656"/>
        <v>1.8154427752749204E-3</v>
      </c>
      <c r="X1474" s="247">
        <f>W1474+V1474+SUM($U$1449:U1474)</f>
        <v>0.817294416523347</v>
      </c>
      <c r="Y1474" s="104">
        <f>W1474+V1474+SUM($U$1449:U1474)-$X$1449</f>
        <v>0.81654983106904999</v>
      </c>
      <c r="Z1474" s="42"/>
      <c r="AA1474" s="1">
        <f t="shared" si="1665"/>
        <v>2.6120395981454984E-3</v>
      </c>
      <c r="AB1474" s="41">
        <f t="shared" si="1657"/>
        <v>1.8022964690009934E-2</v>
      </c>
      <c r="AC1474" s="48">
        <f t="shared" si="1658"/>
        <v>2.5173380001119678</v>
      </c>
      <c r="AD1474" s="48">
        <f t="shared" si="1659"/>
        <v>0.17110042986398169</v>
      </c>
      <c r="AE1474" s="48">
        <f t="shared" si="1660"/>
        <v>0.24347652309736756</v>
      </c>
      <c r="AF1474" s="48">
        <f t="shared" si="1661"/>
        <v>0.17110042986398166</v>
      </c>
      <c r="AG1474" s="238">
        <f t="shared" si="1662"/>
        <v>7.2373336672390862E-2</v>
      </c>
      <c r="AH1474" s="48">
        <f t="shared" si="1663"/>
        <v>2.7565609950113461E-6</v>
      </c>
      <c r="AI1474" s="48">
        <f>AE1474+AC1474+SUM($AB$1449:AB1474)</f>
        <v>3.0554987912481142</v>
      </c>
      <c r="AJ1474" s="48">
        <f>AE1474+AC1474+SUM($AB$1448:AB1474)-$AI$1449</f>
        <v>2.9184403833465096</v>
      </c>
      <c r="AK1474" s="46"/>
      <c r="AL1474" s="86"/>
      <c r="AM1474" s="41"/>
      <c r="AN1474" s="41"/>
      <c r="AO1474" s="41"/>
      <c r="AP1474" s="41"/>
      <c r="AQ1474"/>
      <c r="AR1474" s="41"/>
      <c r="AT1474" s="41"/>
      <c r="AU1474" s="41"/>
      <c r="AW1474" s="22"/>
      <c r="AX1474" s="22"/>
      <c r="AY1474" s="22"/>
      <c r="AZ1474" s="22"/>
      <c r="BA1474" s="22"/>
      <c r="BB1474" s="22"/>
      <c r="BC1474" s="89"/>
      <c r="BD1474" s="89"/>
    </row>
    <row r="1475" spans="4:56" ht="14.4" x14ac:dyDescent="0.3">
      <c r="D1475" s="22"/>
      <c r="E1475" s="32">
        <v>40534.62777777778</v>
      </c>
      <c r="F1475" s="21">
        <f t="shared" si="1653"/>
        <v>636.00138888889342</v>
      </c>
      <c r="G1475" s="21">
        <f t="shared" si="1664"/>
        <v>636.00138888889342</v>
      </c>
      <c r="H1475" s="21"/>
      <c r="I1475" s="50">
        <v>1037</v>
      </c>
      <c r="J1475" s="21">
        <v>10372</v>
      </c>
      <c r="K1475" s="21">
        <v>3424</v>
      </c>
      <c r="L1475" s="21">
        <v>61</v>
      </c>
      <c r="M1475" s="124">
        <v>6.15</v>
      </c>
      <c r="U1475" s="52">
        <f t="shared" si="1654"/>
        <v>6.4348937537637143E-3</v>
      </c>
      <c r="V1475" s="52">
        <f t="shared" si="1655"/>
        <v>0.89878678961244807</v>
      </c>
      <c r="W1475" s="52">
        <f t="shared" si="1656"/>
        <v>2.0596673500799627E-3</v>
      </c>
      <c r="X1475" s="247">
        <f>W1475+V1475+SUM($U$1449:U1475)</f>
        <v>0.93054696843329843</v>
      </c>
      <c r="Y1475" s="104">
        <f>W1475+V1475+SUM($U$1449:U1475)-$X$1449</f>
        <v>0.92980238297900142</v>
      </c>
      <c r="Z1475" s="42"/>
      <c r="AA1475" s="1">
        <f t="shared" si="1665"/>
        <v>2.9323263104981279E-3</v>
      </c>
      <c r="AB1475" s="41">
        <f t="shared" si="1657"/>
        <v>1.9492616242417417E-2</v>
      </c>
      <c r="AC1475" s="48">
        <f t="shared" si="1658"/>
        <v>2.7226099830199511</v>
      </c>
      <c r="AD1475" s="48">
        <f t="shared" si="1659"/>
        <v>0.18505251913964735</v>
      </c>
      <c r="AE1475" s="48">
        <f t="shared" si="1660"/>
        <v>0.26333039599227276</v>
      </c>
      <c r="AF1475" s="48">
        <f t="shared" si="1661"/>
        <v>0.18505251913964726</v>
      </c>
      <c r="AG1475" s="238">
        <f t="shared" si="1662"/>
        <v>7.8274895512621248E-2</v>
      </c>
      <c r="AH1475" s="48">
        <f t="shared" si="1663"/>
        <v>2.9813400041978805E-6</v>
      </c>
      <c r="AI1475" s="48">
        <f>AE1475+AC1475+SUM($AB$1449:AB1475)</f>
        <v>3.3001172632934201</v>
      </c>
      <c r="AJ1475" s="48">
        <f>AE1475+AC1475+SUM($AB$1448:AB1475)-$AI$1449</f>
        <v>3.1630588553918155</v>
      </c>
      <c r="AK1475" s="46"/>
      <c r="AL1475" s="86"/>
      <c r="AM1475" s="41"/>
      <c r="AN1475" s="41"/>
      <c r="AO1475" s="41"/>
      <c r="AP1475" s="41"/>
      <c r="AQ1475"/>
      <c r="AR1475" s="41"/>
      <c r="AT1475" s="41"/>
      <c r="AU1475" s="41"/>
      <c r="BC1475" s="89"/>
      <c r="BD1475" s="89"/>
    </row>
    <row r="1476" spans="4:56" ht="14.4" x14ac:dyDescent="0.3">
      <c r="D1476" s="22"/>
      <c r="E1476" s="32">
        <v>40610.564583333333</v>
      </c>
      <c r="F1476" s="21">
        <f t="shared" si="1653"/>
        <v>711.93819444444671</v>
      </c>
      <c r="G1476" s="21">
        <f t="shared" si="1664"/>
        <v>711.93819444444671</v>
      </c>
      <c r="H1476" s="21"/>
      <c r="I1476" s="50">
        <v>1037</v>
      </c>
      <c r="J1476" s="21">
        <v>10795</v>
      </c>
      <c r="K1476" s="21">
        <v>3876</v>
      </c>
      <c r="L1476" s="21">
        <v>45</v>
      </c>
      <c r="M1476" s="124">
        <v>6.15</v>
      </c>
      <c r="U1476" s="52">
        <f t="shared" si="1654"/>
        <v>7.2843598684544843E-3</v>
      </c>
      <c r="V1476" s="52">
        <f t="shared" si="1655"/>
        <v>1.0174350457178298</v>
      </c>
      <c r="W1476" s="52">
        <f t="shared" si="1656"/>
        <v>2.3315626895180886E-3</v>
      </c>
      <c r="X1476" s="247">
        <f>W1476+V1476+SUM($U$1449:U1476)</f>
        <v>1.0567514797465729</v>
      </c>
      <c r="Y1476" s="104">
        <f>W1476+V1476+SUM($U$1449:U1476)-$X$1449</f>
        <v>1.056006894292276</v>
      </c>
      <c r="Z1476" s="42"/>
      <c r="AA1476" s="1">
        <f t="shared" si="1665"/>
        <v>2.4079062312485186E-3</v>
      </c>
      <c r="AB1476" s="41">
        <f t="shared" si="1657"/>
        <v>2.0287581212581569E-2</v>
      </c>
      <c r="AC1476" s="48">
        <f t="shared" si="1658"/>
        <v>2.8336458510123768</v>
      </c>
      <c r="AD1476" s="48">
        <f t="shared" si="1659"/>
        <v>0.1925994932619064</v>
      </c>
      <c r="AE1476" s="48">
        <f t="shared" si="1660"/>
        <v>0.27406976713619213</v>
      </c>
      <c r="AF1476" s="48">
        <f t="shared" si="1661"/>
        <v>0.19259949326190634</v>
      </c>
      <c r="AG1476" s="238">
        <f t="shared" si="1662"/>
        <v>8.1467170946658937E-2</v>
      </c>
      <c r="AH1476" s="48">
        <f t="shared" si="1663"/>
        <v>3.102927626814127E-6</v>
      </c>
      <c r="AI1476" s="48">
        <f>AE1476+AC1476+SUM($AB$1449:AB1476)</f>
        <v>3.4421800836423468</v>
      </c>
      <c r="AJ1476" s="48">
        <f>AE1476+AC1476+SUM($AB$1448:AB1476)-$AI$1449</f>
        <v>3.3051216757407422</v>
      </c>
      <c r="AK1476" s="46"/>
      <c r="AL1476" s="86"/>
      <c r="AM1476" s="41"/>
      <c r="AN1476" s="41"/>
      <c r="AO1476" s="41"/>
      <c r="AP1476" s="41"/>
      <c r="AQ1476"/>
      <c r="AR1476" s="41"/>
      <c r="AT1476" s="41"/>
      <c r="AU1476" s="41"/>
      <c r="BC1476" s="89"/>
      <c r="BD1476" s="89"/>
    </row>
    <row r="1477" spans="4:56" ht="14.4" x14ac:dyDescent="0.3">
      <c r="E1477" s="32">
        <v>40659.595138888886</v>
      </c>
      <c r="F1477" s="21">
        <f t="shared" si="1653"/>
        <v>760.96875</v>
      </c>
      <c r="G1477" s="21">
        <f t="shared" si="1664"/>
        <v>760.96875</v>
      </c>
      <c r="H1477" s="21"/>
      <c r="I1477" s="50">
        <v>1037</v>
      </c>
      <c r="J1477" s="21">
        <v>10682</v>
      </c>
      <c r="K1477" s="21">
        <v>4159</v>
      </c>
      <c r="L1477" s="21">
        <v>65</v>
      </c>
      <c r="M1477" s="124">
        <v>6.15</v>
      </c>
      <c r="U1477" s="52">
        <f t="shared" si="1654"/>
        <v>7.8162158650418485E-3</v>
      </c>
      <c r="V1477" s="52">
        <f t="shared" si="1655"/>
        <v>1.0917214538546063</v>
      </c>
      <c r="W1477" s="52">
        <f t="shared" si="1656"/>
        <v>2.5017980458477119E-3</v>
      </c>
      <c r="X1477" s="247">
        <f>W1477+V1477+SUM($U$1449:U1477)</f>
        <v>1.1390243391047208</v>
      </c>
      <c r="Y1477" s="104">
        <f>W1477+V1477+SUM($U$1449:U1477)-$X$1449</f>
        <v>1.1382797536504239</v>
      </c>
      <c r="Z1477" s="42"/>
      <c r="AA1477" s="1">
        <f t="shared" si="1665"/>
        <v>1.9975905260437811E-3</v>
      </c>
      <c r="AB1477" s="41">
        <f t="shared" si="1657"/>
        <v>2.0075214683908875E-2</v>
      </c>
      <c r="AC1477" s="48">
        <f t="shared" si="1658"/>
        <v>2.8039837869860311</v>
      </c>
      <c r="AD1477" s="48">
        <f t="shared" si="1659"/>
        <v>0.19058339852002631</v>
      </c>
      <c r="AE1477" s="48">
        <f t="shared" si="1660"/>
        <v>0.27120085711429404</v>
      </c>
      <c r="AF1477" s="48">
        <f t="shared" si="1661"/>
        <v>0.19058339852002626</v>
      </c>
      <c r="AG1477" s="238">
        <f t="shared" si="1662"/>
        <v>8.0614388147495206E-2</v>
      </c>
      <c r="AH1477" s="48">
        <f t="shared" si="1663"/>
        <v>3.0704467725454843E-6</v>
      </c>
      <c r="AI1477" s="48">
        <f>AE1477+AC1477+SUM($AB$1449:AB1477)</f>
        <v>3.4297243242780122</v>
      </c>
      <c r="AJ1477" s="48">
        <f>AE1477+AC1477+SUM($AB$1448:AB1477)-$AI$1449</f>
        <v>3.2926659163764072</v>
      </c>
      <c r="AK1477" s="46"/>
      <c r="AL1477" s="86"/>
      <c r="AM1477" s="41"/>
      <c r="AN1477" s="41"/>
      <c r="AO1477" s="41"/>
      <c r="AP1477" s="41"/>
      <c r="AQ1477"/>
      <c r="AR1477" s="41"/>
      <c r="AT1477" s="41"/>
      <c r="AU1477" s="41"/>
      <c r="BC1477" s="89"/>
      <c r="BD1477" s="89"/>
    </row>
    <row r="1478" spans="4:56" ht="14.4" x14ac:dyDescent="0.3">
      <c r="E1478" s="32">
        <v>40700.572916666664</v>
      </c>
      <c r="F1478" s="21">
        <f t="shared" si="1653"/>
        <v>801.9465277777781</v>
      </c>
      <c r="G1478" s="21">
        <f t="shared" si="1664"/>
        <v>801.9465277777781</v>
      </c>
      <c r="H1478" s="21"/>
      <c r="I1478" s="50">
        <v>1037</v>
      </c>
      <c r="J1478" s="21">
        <v>9370</v>
      </c>
      <c r="K1478" s="21">
        <v>4183</v>
      </c>
      <c r="L1478" s="21">
        <v>18</v>
      </c>
      <c r="M1478" s="124">
        <v>6.15</v>
      </c>
      <c r="U1478" s="52">
        <f t="shared" si="1654"/>
        <v>7.8613202605121533E-3</v>
      </c>
      <c r="V1478" s="52">
        <f t="shared" si="1655"/>
        <v>1.0980213612584317</v>
      </c>
      <c r="W1478" s="52">
        <f t="shared" si="1656"/>
        <v>2.5162349665258424E-3</v>
      </c>
      <c r="X1478" s="247">
        <f>W1478+V1478+SUM($U$1449:U1478)</f>
        <v>1.1532000036897363</v>
      </c>
      <c r="Y1478" s="104">
        <f>W1478+V1478+SUM($U$1449:U1478)-$X$1449</f>
        <v>1.1524554182354394</v>
      </c>
      <c r="Z1478" s="42"/>
      <c r="AA1478" s="1">
        <f t="shared" si="1665"/>
        <v>1.4054427263451891E-3</v>
      </c>
      <c r="AB1478" s="41">
        <f t="shared" si="1657"/>
        <v>1.7609507731532126E-2</v>
      </c>
      <c r="AC1478" s="48">
        <f t="shared" si="1658"/>
        <v>2.4595888489102333</v>
      </c>
      <c r="AD1478" s="48">
        <f t="shared" si="1659"/>
        <v>0.16717528965855144</v>
      </c>
      <c r="AE1478" s="48">
        <f t="shared" si="1660"/>
        <v>0.23789103455915886</v>
      </c>
      <c r="AF1478" s="48">
        <f t="shared" si="1661"/>
        <v>0.16717528965855138</v>
      </c>
      <c r="AG1478" s="238">
        <f t="shared" si="1662"/>
        <v>7.0713051576673847E-2</v>
      </c>
      <c r="AH1478" s="48">
        <f t="shared" si="1663"/>
        <v>2.6933239336033687E-6</v>
      </c>
      <c r="AI1478" s="48">
        <f>AE1478+AC1478+SUM($AB$1449:AB1478)</f>
        <v>3.0696290713786114</v>
      </c>
      <c r="AJ1478" s="48">
        <f>AE1478+AC1478+SUM($AB$1448:AB1478)-$AI$1449</f>
        <v>2.9325706634770068</v>
      </c>
      <c r="AK1478" s="46"/>
      <c r="AL1478" s="86"/>
      <c r="AM1478" s="41"/>
      <c r="AN1478" s="41"/>
      <c r="AO1478" s="41"/>
      <c r="AP1478" s="41"/>
      <c r="AQ1478"/>
      <c r="AR1478" s="41"/>
      <c r="AT1478" s="41"/>
      <c r="AU1478" s="41"/>
      <c r="BC1478" s="89"/>
      <c r="BD1478" s="89"/>
    </row>
    <row r="1479" spans="4:56" ht="14.4" x14ac:dyDescent="0.3">
      <c r="E1479" s="32">
        <v>40749.614583333336</v>
      </c>
      <c r="F1479" s="21">
        <f t="shared" si="1653"/>
        <v>850.98819444444962</v>
      </c>
      <c r="G1479" s="21">
        <f t="shared" si="1664"/>
        <v>850.98819444444962</v>
      </c>
      <c r="H1479" s="21"/>
      <c r="I1479" s="50">
        <v>1037</v>
      </c>
      <c r="J1479" s="21">
        <v>10567</v>
      </c>
      <c r="K1479" s="21">
        <v>4615</v>
      </c>
      <c r="L1479" s="21" t="s">
        <v>164</v>
      </c>
      <c r="M1479" s="124">
        <v>6.15</v>
      </c>
      <c r="U1479" s="52">
        <f t="shared" si="1654"/>
        <v>8.6731993789776699E-3</v>
      </c>
      <c r="V1479" s="52">
        <f t="shared" si="1655"/>
        <v>1.2114196945272921</v>
      </c>
      <c r="W1479" s="52">
        <f t="shared" si="1656"/>
        <v>2.7760995387321927E-3</v>
      </c>
      <c r="X1479" s="247">
        <f>W1479+V1479+SUM($U$1449:U1479)</f>
        <v>1.2755314009097809</v>
      </c>
      <c r="Y1479" s="104">
        <f>W1479+V1479+SUM($U$1449:U1479)-$X$1449</f>
        <v>1.274786815455484</v>
      </c>
      <c r="Z1479" s="42"/>
      <c r="AA1479" s="1">
        <f t="shared" si="1665"/>
        <v>1.4753182908298318E-3</v>
      </c>
      <c r="AB1479" s="41">
        <f t="shared" si="1657"/>
        <v>1.9859089455613658E-2</v>
      </c>
      <c r="AC1479" s="48">
        <f t="shared" si="1658"/>
        <v>2.7737967306760338</v>
      </c>
      <c r="AD1479" s="48">
        <f t="shared" si="1659"/>
        <v>0.18853162068536958</v>
      </c>
      <c r="AE1479" s="48">
        <f t="shared" si="1660"/>
        <v>0.26828116992386686</v>
      </c>
      <c r="AF1479" s="48">
        <f t="shared" si="1661"/>
        <v>0.18853162068536958</v>
      </c>
      <c r="AG1479" s="238">
        <f t="shared" si="1662"/>
        <v>7.9746511847461343E-2</v>
      </c>
      <c r="AH1479" s="48">
        <f t="shared" si="1663"/>
        <v>3.0373910359004059E-6</v>
      </c>
      <c r="AI1479" s="48">
        <f>AE1479+AC1479+SUM($AB$1449:AB1479)</f>
        <v>3.4340861779647334</v>
      </c>
      <c r="AJ1479" s="48">
        <f>AE1479+AC1479+SUM($AB$1448:AB1479)-$AI$1449</f>
        <v>3.2970277700631287</v>
      </c>
      <c r="AK1479" s="46"/>
      <c r="AL1479" s="86"/>
      <c r="AM1479" s="41"/>
      <c r="AN1479" s="41"/>
      <c r="AO1479" s="41"/>
      <c r="AP1479" s="41"/>
      <c r="AQ1479"/>
      <c r="AR1479" s="41"/>
      <c r="AT1479" s="41"/>
      <c r="AU1479" s="41"/>
      <c r="BC1479" s="89"/>
      <c r="BD1479" s="89"/>
    </row>
    <row r="1480" spans="4:56" ht="14.4" x14ac:dyDescent="0.3">
      <c r="E1480" s="32">
        <v>40800.573611111111</v>
      </c>
      <c r="F1480" s="21">
        <f t="shared" si="1653"/>
        <v>901.94722222222481</v>
      </c>
      <c r="G1480" s="21">
        <f t="shared" si="1664"/>
        <v>901.94722222222481</v>
      </c>
      <c r="H1480" s="21"/>
      <c r="I1480" s="50">
        <v>1037</v>
      </c>
      <c r="J1480" s="21">
        <v>10749</v>
      </c>
      <c r="K1480" s="21">
        <v>5231</v>
      </c>
      <c r="L1480" s="21">
        <v>48</v>
      </c>
      <c r="M1480" s="124">
        <v>6.15</v>
      </c>
      <c r="O1480" s="40"/>
      <c r="U1480" s="52">
        <f t="shared" si="1654"/>
        <v>9.8308788627155339E-3</v>
      </c>
      <c r="V1480" s="52">
        <f t="shared" si="1655"/>
        <v>1.3731173178921485</v>
      </c>
      <c r="W1480" s="52">
        <f t="shared" si="1656"/>
        <v>3.1466471694708781E-3</v>
      </c>
      <c r="X1480" s="247">
        <f>W1480+V1480+SUM($U$1449:U1480)</f>
        <v>1.4474304507680913</v>
      </c>
      <c r="Y1480" s="104">
        <f>W1480+V1480+SUM($U$1449:U1480)-$X$1449</f>
        <v>1.4466858653137944</v>
      </c>
      <c r="Z1480" s="42"/>
      <c r="AA1480" s="1">
        <f t="shared" si="1665"/>
        <v>2.2510293284566519E-3</v>
      </c>
      <c r="AB1480" s="41">
        <f t="shared" si="1657"/>
        <v>2.0201131121263483E-2</v>
      </c>
      <c r="AC1480" s="48">
        <f t="shared" si="1658"/>
        <v>2.8215710284883775</v>
      </c>
      <c r="AD1480" s="48">
        <f t="shared" si="1659"/>
        <v>0.19177878212804367</v>
      </c>
      <c r="AE1480" s="48">
        <f t="shared" si="1660"/>
        <v>0.27290189226002126</v>
      </c>
      <c r="AF1480" s="48">
        <f t="shared" si="1661"/>
        <v>0.19177878212804367</v>
      </c>
      <c r="AG1480" s="238">
        <f t="shared" si="1662"/>
        <v>8.1120020426645387E-2</v>
      </c>
      <c r="AH1480" s="48">
        <f t="shared" si="1663"/>
        <v>3.0897053321560956E-6</v>
      </c>
      <c r="AI1480" s="48">
        <f>AE1480+AC1480+SUM($AB$1449:AB1480)</f>
        <v>3.5066823292344953</v>
      </c>
      <c r="AJ1480" s="48">
        <f>AE1480+AC1480+SUM($AB$1448:AB1480)-$AI$1449</f>
        <v>3.3696239213328907</v>
      </c>
      <c r="AK1480" s="46"/>
      <c r="AL1480" s="86"/>
      <c r="AM1480" s="41"/>
      <c r="AN1480" s="41"/>
      <c r="AO1480" s="41"/>
      <c r="AP1480" s="41"/>
      <c r="AQ1480"/>
      <c r="AR1480" s="41"/>
      <c r="AT1480" s="41"/>
      <c r="AU1480" s="41"/>
      <c r="BC1480" s="89"/>
      <c r="BD1480" s="89"/>
    </row>
    <row r="1481" spans="4:56" ht="14.4" x14ac:dyDescent="0.3">
      <c r="E1481" s="32">
        <v>40855.453472222223</v>
      </c>
      <c r="F1481" s="21">
        <f t="shared" si="1653"/>
        <v>956.82708333333721</v>
      </c>
      <c r="G1481" s="21">
        <f t="shared" si="1664"/>
        <v>956.82708333333721</v>
      </c>
      <c r="H1481" s="21"/>
      <c r="I1481" s="50">
        <v>1037</v>
      </c>
      <c r="J1481" s="21">
        <v>12479</v>
      </c>
      <c r="K1481" s="21">
        <v>6317</v>
      </c>
      <c r="L1481" s="21">
        <v>15</v>
      </c>
      <c r="M1481" s="124">
        <v>6.15</v>
      </c>
      <c r="O1481" s="40"/>
      <c r="U1481" s="52">
        <f t="shared" si="1654"/>
        <v>1.1871852757746897E-2</v>
      </c>
      <c r="V1481" s="52">
        <f t="shared" si="1655"/>
        <v>1.6581881279152555</v>
      </c>
      <c r="W1481" s="52">
        <f t="shared" si="1656"/>
        <v>3.7999178301562852E-3</v>
      </c>
      <c r="X1481" s="247">
        <f>W1481+V1481+SUM($U$1449:U1481)</f>
        <v>1.7450263842096307</v>
      </c>
      <c r="Y1481" s="104">
        <f>W1481+V1481+SUM($U$1449:U1481)-$X$1449</f>
        <v>1.7442817987553338</v>
      </c>
      <c r="Z1481" s="42"/>
      <c r="AA1481" s="1">
        <f t="shared" si="1665"/>
        <v>3.7942404949307192E-3</v>
      </c>
      <c r="AB1481" s="41">
        <f t="shared" si="1657"/>
        <v>2.3452406294748068E-2</v>
      </c>
      <c r="AC1481" s="48">
        <f t="shared" si="1658"/>
        <v>3.2756893538474707</v>
      </c>
      <c r="AD1481" s="48">
        <f t="shared" si="1659"/>
        <v>0.22264465737983602</v>
      </c>
      <c r="AE1481" s="48">
        <f t="shared" si="1660"/>
        <v>0.31682414303775275</v>
      </c>
      <c r="AF1481" s="48">
        <f t="shared" si="1661"/>
        <v>0.22264465737983594</v>
      </c>
      <c r="AG1481" s="238">
        <f t="shared" si="1662"/>
        <v>9.4175898679329018E-2</v>
      </c>
      <c r="AH1481" s="48">
        <f t="shared" si="1663"/>
        <v>3.5869785877733657E-6</v>
      </c>
      <c r="AI1481" s="48">
        <f>AE1481+AC1481+SUM($AB$1449:AB1481)</f>
        <v>4.0281753116660681</v>
      </c>
      <c r="AJ1481" s="48">
        <f>AE1481+AC1481+SUM($AB$1448:AB1481)-$AI$1449</f>
        <v>3.8911169037644635</v>
      </c>
      <c r="AK1481" s="46"/>
      <c r="AL1481" s="86"/>
      <c r="AM1481" s="41"/>
      <c r="AN1481" s="41"/>
      <c r="AO1481" s="41"/>
      <c r="AP1481" s="41"/>
      <c r="AQ1481"/>
      <c r="AR1481" s="41"/>
      <c r="AT1481" s="41"/>
      <c r="AU1481" s="41"/>
      <c r="BC1481" s="89"/>
      <c r="BD1481" s="89"/>
    </row>
    <row r="1482" spans="4:56" ht="14.4" x14ac:dyDescent="0.3">
      <c r="E1482" s="32">
        <v>40945.556944444441</v>
      </c>
      <c r="F1482" s="21">
        <f t="shared" si="1653"/>
        <v>1046.9305555555547</v>
      </c>
      <c r="G1482" s="21">
        <f t="shared" si="1664"/>
        <v>1046.9305555555547</v>
      </c>
      <c r="H1482" s="21"/>
      <c r="I1482" s="50">
        <v>1037</v>
      </c>
      <c r="J1482" s="21">
        <v>13538</v>
      </c>
      <c r="K1482" s="21">
        <v>7371</v>
      </c>
      <c r="L1482" s="21">
        <v>22</v>
      </c>
      <c r="M1482" s="124">
        <v>6.15</v>
      </c>
      <c r="O1482" s="40"/>
      <c r="U1482" s="52">
        <f t="shared" si="1654"/>
        <v>1.3852687458817854E-2</v>
      </c>
      <c r="V1482" s="52">
        <f t="shared" si="1655"/>
        <v>1.9348590613999286</v>
      </c>
      <c r="W1482" s="52">
        <f t="shared" si="1656"/>
        <v>4.4339392632708544E-3</v>
      </c>
      <c r="X1482" s="247">
        <f>W1482+V1482+SUM($U$1449:U1482)</f>
        <v>2.0361840265862363</v>
      </c>
      <c r="Y1482" s="104">
        <f>W1482+V1482+SUM($U$1449:U1482)-$X$1449</f>
        <v>2.0354394411319392</v>
      </c>
      <c r="Z1482" s="42"/>
      <c r="AA1482" s="1">
        <f t="shared" si="1665"/>
        <v>3.9768763266050337E-3</v>
      </c>
      <c r="AB1482" s="41">
        <f t="shared" si="1657"/>
        <v>2.5442637744875336E-2</v>
      </c>
      <c r="AC1482" s="48">
        <f t="shared" si="1658"/>
        <v>3.5536727680412743</v>
      </c>
      <c r="AD1482" s="48">
        <f t="shared" si="1659"/>
        <v>0.24153885500506611</v>
      </c>
      <c r="AE1482" s="48">
        <f t="shared" si="1660"/>
        <v>0.34371065377394805</v>
      </c>
      <c r="AF1482" s="48">
        <f t="shared" si="1661"/>
        <v>0.24153885500506606</v>
      </c>
      <c r="AG1482" s="238">
        <f t="shared" si="1662"/>
        <v>0.10216790739007585</v>
      </c>
      <c r="AH1482" s="48">
        <f t="shared" si="1663"/>
        <v>3.8913788060963086E-6</v>
      </c>
      <c r="AI1482" s="48">
        <f>AE1482+AC1482+SUM($AB$1449:AB1482)</f>
        <v>4.3584878743409421</v>
      </c>
      <c r="AJ1482" s="48">
        <f>AE1482+AC1482+SUM($AB$1448:AB1482)-$AI$1449</f>
        <v>4.2214294664393375</v>
      </c>
      <c r="AK1482" s="46"/>
      <c r="AL1482" s="86"/>
      <c r="AM1482" s="41"/>
      <c r="AN1482" s="41"/>
      <c r="AO1482" s="41"/>
      <c r="AP1482" s="41"/>
      <c r="AQ1482"/>
      <c r="AR1482" s="41"/>
      <c r="AT1482" s="41"/>
      <c r="AU1482" s="41"/>
      <c r="BC1482" s="89"/>
      <c r="BD1482" s="89"/>
    </row>
    <row r="1483" spans="4:56" ht="14.4" x14ac:dyDescent="0.3">
      <c r="E1483" s="32">
        <v>41017.426388888889</v>
      </c>
      <c r="F1483" s="21">
        <f t="shared" si="1653"/>
        <v>1118.8000000000029</v>
      </c>
      <c r="G1483" s="21">
        <f t="shared" si="1664"/>
        <v>1118.8000000000029</v>
      </c>
      <c r="H1483" s="21"/>
      <c r="I1483" s="50">
        <v>1037</v>
      </c>
      <c r="J1483" s="21">
        <v>13864</v>
      </c>
      <c r="K1483" s="21">
        <v>7627</v>
      </c>
      <c r="L1483" s="21">
        <v>8</v>
      </c>
      <c r="M1483" s="124">
        <v>6.15</v>
      </c>
      <c r="O1483" s="40"/>
      <c r="U1483" s="52">
        <f t="shared" si="1654"/>
        <v>1.4333801010501123E-2</v>
      </c>
      <c r="V1483" s="52">
        <f t="shared" si="1655"/>
        <v>2.002058073707401</v>
      </c>
      <c r="W1483" s="52">
        <f t="shared" si="1656"/>
        <v>4.5879330838375807E-3</v>
      </c>
      <c r="X1483" s="247">
        <f>W1483+V1483+SUM($U$1449:U1483)</f>
        <v>2.1178708337247767</v>
      </c>
      <c r="Y1483" s="104">
        <f>W1483+V1483+SUM($U$1449:U1483)-$X$1449</f>
        <v>2.1171262482704796</v>
      </c>
      <c r="Z1483" s="42"/>
      <c r="AA1483" s="1">
        <f t="shared" si="1665"/>
        <v>3.0709522329700938E-3</v>
      </c>
      <c r="AB1483" s="41">
        <f t="shared" si="1657"/>
        <v>2.6055305783346999E-2</v>
      </c>
      <c r="AC1483" s="48">
        <f t="shared" si="1658"/>
        <v>3.6392465102765716</v>
      </c>
      <c r="AD1483" s="48">
        <f t="shared" si="1659"/>
        <v>0.24735519912765822</v>
      </c>
      <c r="AE1483" s="48">
        <f t="shared" si="1660"/>
        <v>0.35198733224420264</v>
      </c>
      <c r="AF1483" s="48">
        <f t="shared" si="1661"/>
        <v>0.24735519912765813</v>
      </c>
      <c r="AG1483" s="238">
        <f t="shared" si="1662"/>
        <v>0.10462814803191103</v>
      </c>
      <c r="AH1483" s="48">
        <f t="shared" si="1663"/>
        <v>3.9850846334554011E-6</v>
      </c>
      <c r="AI1483" s="48">
        <f>AE1483+AC1483+SUM($AB$1449:AB1483)</f>
        <v>4.4783936008298406</v>
      </c>
      <c r="AJ1483" s="48">
        <f>AE1483+AC1483+SUM($AB$1448:AB1483)-$AI$1449</f>
        <v>4.341335192928236</v>
      </c>
      <c r="AK1483" s="46"/>
      <c r="AL1483" s="86"/>
      <c r="AM1483" s="41"/>
      <c r="AN1483" s="41"/>
      <c r="AO1483" s="41"/>
      <c r="AP1483" s="41"/>
      <c r="AQ1483"/>
      <c r="AR1483" s="41"/>
      <c r="AT1483" s="41"/>
      <c r="AU1483" s="41"/>
      <c r="BC1483" s="89"/>
      <c r="BD1483" s="89"/>
    </row>
    <row r="1484" spans="4:56" ht="14.4" x14ac:dyDescent="0.3">
      <c r="E1484" s="32">
        <v>41085.609027777777</v>
      </c>
      <c r="F1484" s="21">
        <f t="shared" si="1653"/>
        <v>1186.9826388888905</v>
      </c>
      <c r="G1484" s="21">
        <f t="shared" si="1664"/>
        <v>1186.9826388888905</v>
      </c>
      <c r="H1484" s="21"/>
      <c r="I1484" s="50">
        <v>1037</v>
      </c>
      <c r="J1484" s="21">
        <v>14134</v>
      </c>
      <c r="K1484" s="21">
        <v>7882</v>
      </c>
      <c r="L1484" s="21">
        <v>57</v>
      </c>
      <c r="M1484" s="124">
        <v>6.15</v>
      </c>
      <c r="O1484" s="40"/>
      <c r="U1484" s="52">
        <f t="shared" si="1654"/>
        <v>1.4813035212373126E-2</v>
      </c>
      <c r="V1484" s="52">
        <f t="shared" si="1655"/>
        <v>2.0689945898730477</v>
      </c>
      <c r="W1484" s="52">
        <f t="shared" si="1656"/>
        <v>4.7413253660427181E-3</v>
      </c>
      <c r="X1484" s="247">
        <f>W1484+V1484+SUM($U$1449:U1484)</f>
        <v>2.1997737773850012</v>
      </c>
      <c r="Y1484" s="104">
        <f>W1484+V1484+SUM($U$1449:U1484)-$X$1449</f>
        <v>2.1990291919307041</v>
      </c>
      <c r="Z1484" s="42"/>
      <c r="AA1484" s="1">
        <f t="shared" si="1665"/>
        <v>1.9327274515393582E-3</v>
      </c>
      <c r="AB1484" s="41">
        <f t="shared" si="1657"/>
        <v>2.6562730232387945E-2</v>
      </c>
      <c r="AC1484" s="48">
        <f t="shared" si="1658"/>
        <v>3.7101204685696092</v>
      </c>
      <c r="AD1484" s="48">
        <f t="shared" si="1659"/>
        <v>0.25217241665250439</v>
      </c>
      <c r="AE1484" s="48">
        <f t="shared" si="1660"/>
        <v>0.35884224999564057</v>
      </c>
      <c r="AF1484" s="48">
        <f t="shared" si="1661"/>
        <v>0.25217241665250434</v>
      </c>
      <c r="AG1484" s="238">
        <f t="shared" si="1662"/>
        <v>0.10666577064938189</v>
      </c>
      <c r="AH1484" s="48">
        <f t="shared" si="1663"/>
        <v>4.0626937542742821E-6</v>
      </c>
      <c r="AI1484" s="48">
        <f>AE1484+AC1484+SUM($AB$1449:AB1484)</f>
        <v>4.5826852071067048</v>
      </c>
      <c r="AJ1484" s="48">
        <f>AE1484+AC1484+SUM($AB$1448:AB1484)-$AI$1449</f>
        <v>4.4456267992051002</v>
      </c>
      <c r="AK1484" s="46"/>
      <c r="AL1484" s="86"/>
      <c r="AM1484" s="41"/>
      <c r="AQ1484"/>
      <c r="AR1484" s="41"/>
      <c r="AT1484" s="41"/>
      <c r="AU1484" s="41"/>
      <c r="BC1484" s="89"/>
      <c r="BD1484" s="89"/>
    </row>
    <row r="1485" spans="4:56" ht="14.4" x14ac:dyDescent="0.3">
      <c r="E1485" s="32">
        <v>41131.43472222222</v>
      </c>
      <c r="F1485" s="21">
        <f t="shared" si="1653"/>
        <v>1232.8083333333343</v>
      </c>
      <c r="G1485" s="21">
        <f t="shared" si="1664"/>
        <v>1232.8083333333343</v>
      </c>
      <c r="H1485" s="21"/>
      <c r="I1485" s="50">
        <v>1037</v>
      </c>
      <c r="J1485" s="21">
        <v>14499</v>
      </c>
      <c r="K1485" s="21">
        <v>8210</v>
      </c>
      <c r="L1485" s="21">
        <v>25</v>
      </c>
      <c r="M1485" s="124">
        <v>6.15</v>
      </c>
      <c r="O1485" s="40"/>
      <c r="U1485" s="52">
        <f t="shared" si="1654"/>
        <v>1.5429461950467314E-2</v>
      </c>
      <c r="V1485" s="52">
        <f t="shared" si="1655"/>
        <v>2.1550933243919976</v>
      </c>
      <c r="W1485" s="52">
        <f t="shared" si="1656"/>
        <v>4.9386299486438362E-3</v>
      </c>
      <c r="X1485" s="247">
        <f>W1485+V1485+SUM($U$1449:U1485)</f>
        <v>2.3014992784370198</v>
      </c>
      <c r="Y1485" s="104">
        <f>W1485+V1485+SUM($U$1449:U1485)-$X$1449</f>
        <v>2.3007546929827227</v>
      </c>
      <c r="Z1485" s="42"/>
      <c r="AA1485" s="1">
        <f t="shared" si="1665"/>
        <v>1.3819326830815165E-3</v>
      </c>
      <c r="AB1485" s="41">
        <f t="shared" si="1657"/>
        <v>2.7248692913498854E-2</v>
      </c>
      <c r="AC1485" s="48">
        <f t="shared" si="1658"/>
        <v>3.805931560336123</v>
      </c>
      <c r="AD1485" s="48">
        <f t="shared" si="1659"/>
        <v>0.25868458108424086</v>
      </c>
      <c r="AE1485" s="48">
        <f t="shared" si="1660"/>
        <v>0.36810908325221398</v>
      </c>
      <c r="AF1485" s="48">
        <f t="shared" si="1661"/>
        <v>0.25868458108424086</v>
      </c>
      <c r="AG1485" s="238">
        <f t="shared" si="1662"/>
        <v>0.10942033455818509</v>
      </c>
      <c r="AH1485" s="48">
        <f t="shared" si="1663"/>
        <v>4.1676097879738793E-6</v>
      </c>
      <c r="AI1485" s="48">
        <f>AE1485+AC1485+SUM($AB$1449:AB1485)</f>
        <v>4.7150118250432902</v>
      </c>
      <c r="AJ1485" s="48">
        <f>AE1485+AC1485+SUM($AB$1448:AB1485)-$AI$1449</f>
        <v>4.5779534171416856</v>
      </c>
      <c r="AK1485" s="46"/>
      <c r="AL1485" s="86"/>
      <c r="AM1485" s="41"/>
      <c r="AQ1485"/>
      <c r="AR1485" s="41"/>
      <c r="AT1485" s="41"/>
      <c r="AU1485" s="41"/>
      <c r="BC1485" s="89"/>
      <c r="BD1485" s="89"/>
    </row>
    <row r="1486" spans="4:56" ht="14.4" x14ac:dyDescent="0.3">
      <c r="D1486" s="47" t="s">
        <v>126</v>
      </c>
      <c r="E1486" s="32">
        <v>41158.449305555558</v>
      </c>
      <c r="F1486" s="21">
        <f t="shared" si="1653"/>
        <v>1259.8229166666715</v>
      </c>
      <c r="G1486" s="21">
        <f t="shared" si="1664"/>
        <v>1259.8229166666715</v>
      </c>
      <c r="H1486" s="21"/>
      <c r="I1486" s="50">
        <v>1037</v>
      </c>
      <c r="J1486" s="21">
        <v>14842</v>
      </c>
      <c r="K1486" s="21">
        <v>8513</v>
      </c>
      <c r="L1486" s="21">
        <v>17</v>
      </c>
      <c r="M1486" s="124">
        <v>6.15</v>
      </c>
      <c r="O1486" s="40"/>
      <c r="U1486" s="52">
        <f t="shared" si="1654"/>
        <v>1.5998904943279931E-2</v>
      </c>
      <c r="V1486" s="52">
        <f t="shared" si="1655"/>
        <v>2.2346296553652953</v>
      </c>
      <c r="W1486" s="52">
        <f t="shared" si="1656"/>
        <v>5.1208960722052346E-3</v>
      </c>
      <c r="X1486" s="247">
        <f>W1486+V1486+SUM($U$1449:U1486)</f>
        <v>2.3972167804771587</v>
      </c>
      <c r="Y1486" s="104">
        <f>W1486+V1486+SUM($U$1449:U1486)-$X$1449</f>
        <v>2.3964721950228616</v>
      </c>
      <c r="Z1486" s="42"/>
      <c r="AA1486" s="1">
        <f t="shared" si="1665"/>
        <v>1.9168700572182956E-3</v>
      </c>
      <c r="AB1486" s="41">
        <f t="shared" si="1657"/>
        <v>2.7893309898761987E-2</v>
      </c>
      <c r="AC1486" s="48">
        <f t="shared" si="1658"/>
        <v>3.8959677369824632</v>
      </c>
      <c r="AD1486" s="48">
        <f t="shared" si="1659"/>
        <v>0.26480423149543436</v>
      </c>
      <c r="AE1486" s="48">
        <f t="shared" si="1660"/>
        <v>0.3768173676549666</v>
      </c>
      <c r="AF1486" s="48">
        <f t="shared" si="1661"/>
        <v>0.26480423149543442</v>
      </c>
      <c r="AG1486" s="238">
        <f t="shared" si="1662"/>
        <v>0.1120088699574166</v>
      </c>
      <c r="AH1486" s="48">
        <f t="shared" si="1663"/>
        <v>4.2662021155326805E-6</v>
      </c>
      <c r="AI1486" s="48">
        <f>AE1486+AC1486+SUM($AB$1449:AB1486)</f>
        <v>4.8416495959911456</v>
      </c>
      <c r="AJ1486" s="48">
        <f>AE1486+AC1486+SUM($AB$1448:AB1486)-$AI$1449</f>
        <v>4.704591188089541</v>
      </c>
      <c r="AK1486" s="46"/>
      <c r="AL1486" s="86"/>
      <c r="AM1486" s="41"/>
      <c r="AQ1486"/>
      <c r="AR1486" s="41"/>
      <c r="AT1486" s="41"/>
      <c r="AU1486" s="41"/>
      <c r="BC1486" s="89"/>
      <c r="BD1486" s="89"/>
    </row>
    <row r="1487" spans="4:56" ht="14.4" x14ac:dyDescent="0.3">
      <c r="E1487" s="32">
        <v>41192.564583333333</v>
      </c>
      <c r="F1487" s="21">
        <f t="shared" si="1653"/>
        <v>1293.9381944444467</v>
      </c>
      <c r="G1487" s="21">
        <f t="shared" si="1664"/>
        <v>1293.9381944444467</v>
      </c>
      <c r="H1487" s="21"/>
      <c r="I1487" s="50">
        <v>1037</v>
      </c>
      <c r="J1487" s="21">
        <v>1492</v>
      </c>
      <c r="K1487" s="21">
        <v>26.7</v>
      </c>
      <c r="L1487" s="21">
        <v>28</v>
      </c>
      <c r="M1487" s="124">
        <v>6.15</v>
      </c>
      <c r="O1487" s="40"/>
      <c r="U1487" s="52">
        <f t="shared" si="1654"/>
        <v>5.0178639960715876E-5</v>
      </c>
      <c r="V1487" s="52">
        <f t="shared" si="1655"/>
        <v>7.0086469867559481E-3</v>
      </c>
      <c r="W1487" s="52">
        <f t="shared" si="1656"/>
        <v>1.6061074254420268E-5</v>
      </c>
      <c r="X1487" s="250">
        <f>W1487+V1487+SUM($U$1487:U1487)</f>
        <v>7.0748867009710848E-3</v>
      </c>
      <c r="Y1487" s="256">
        <f>W1487+V1487+SUM($U$1487:U1487)+$Y$1486-$X$1487</f>
        <v>2.3964721950228616</v>
      </c>
      <c r="Z1487" s="42"/>
      <c r="AA1487" s="1">
        <f t="shared" si="1665"/>
        <v>1.9855634319711052E-3</v>
      </c>
      <c r="AB1487" s="41">
        <f t="shared" si="1657"/>
        <v>2.8039899184040479E-3</v>
      </c>
      <c r="AC1487" s="48">
        <f t="shared" si="1658"/>
        <v>0.39164424360448968</v>
      </c>
      <c r="AD1487" s="48">
        <f t="shared" si="1659"/>
        <v>2.6619587211372329E-2</v>
      </c>
      <c r="AE1487" s="48">
        <f t="shared" si="1660"/>
        <v>3.7879767722760416E-2</v>
      </c>
      <c r="AF1487" s="48">
        <f t="shared" si="1661"/>
        <v>2.6619587211372329E-2</v>
      </c>
      <c r="AG1487" s="238">
        <f t="shared" si="1662"/>
        <v>1.1259751649135263E-2</v>
      </c>
      <c r="AH1487" s="48">
        <f t="shared" si="1663"/>
        <v>4.2886225282136897E-7</v>
      </c>
      <c r="AI1487" s="84">
        <f>AE1487+AC1487+SUM($AB$1487:AB1487)</f>
        <v>0.43232800124565413</v>
      </c>
      <c r="AJ1487" s="84">
        <f>AE1487+AC1487+SUM($AB$1487:AB1487)+$AJ$1486-$AI$1487</f>
        <v>4.704591188089541</v>
      </c>
      <c r="AK1487" s="46"/>
      <c r="AL1487" s="86"/>
      <c r="AM1487" s="41"/>
      <c r="AQ1487"/>
      <c r="AR1487" s="41"/>
      <c r="AT1487" s="41"/>
      <c r="AU1487" s="41"/>
      <c r="BC1487" s="89"/>
      <c r="BD1487" s="89"/>
    </row>
    <row r="1488" spans="4:56" ht="14.4" x14ac:dyDescent="0.3">
      <c r="E1488" s="32">
        <v>41211.572916666664</v>
      </c>
      <c r="F1488" s="21">
        <f t="shared" si="1653"/>
        <v>1312.9465277777781</v>
      </c>
      <c r="G1488" s="21">
        <f t="shared" si="1664"/>
        <v>1312.9465277777781</v>
      </c>
      <c r="H1488" s="21"/>
      <c r="I1488" s="50">
        <v>1037</v>
      </c>
      <c r="J1488" s="21">
        <v>4805</v>
      </c>
      <c r="K1488" s="21">
        <v>240</v>
      </c>
      <c r="L1488" s="21">
        <v>57</v>
      </c>
      <c r="M1488" s="124">
        <v>6.15</v>
      </c>
      <c r="O1488" s="40"/>
      <c r="U1488" s="52">
        <f t="shared" si="1654"/>
        <v>4.5104395470306404E-4</v>
      </c>
      <c r="V1488" s="52">
        <f t="shared" si="1655"/>
        <v>6.2999074038255706E-2</v>
      </c>
      <c r="W1488" s="52">
        <f t="shared" si="1656"/>
        <v>1.443692067813058E-4</v>
      </c>
      <c r="X1488" s="247">
        <f>W1488+V1488+SUM($U$1449:U1488)</f>
        <v>0.22111089487935909</v>
      </c>
      <c r="Y1488" s="104">
        <f>W1488+V1488+SUM($U$1487:U1488)+$Y$1486-$X$1487</f>
        <v>2.4530419741615912</v>
      </c>
      <c r="Z1488" s="42"/>
      <c r="AA1488" s="1">
        <f t="shared" si="1665"/>
        <v>1.6225634546664926E-3</v>
      </c>
      <c r="AB1488" s="41">
        <f t="shared" si="1657"/>
        <v>9.0302758431175956E-3</v>
      </c>
      <c r="AC1488" s="48">
        <f t="shared" si="1658"/>
        <v>1.2612939614742444</v>
      </c>
      <c r="AD1488" s="48">
        <f t="shared" si="1659"/>
        <v>8.5728630395874028E-2</v>
      </c>
      <c r="AE1488" s="48">
        <f t="shared" si="1660"/>
        <v>0.12199214739132963</v>
      </c>
      <c r="AF1488" s="48">
        <f t="shared" si="1661"/>
        <v>8.5728630395874028E-2</v>
      </c>
      <c r="AG1488" s="238">
        <f t="shared" si="1662"/>
        <v>3.6262135840546203E-2</v>
      </c>
      <c r="AH1488" s="48">
        <f t="shared" si="1663"/>
        <v>1.3811549093878539E-6</v>
      </c>
      <c r="AI1488" s="48">
        <f>AE1488+AC1488+SUM($AB$1487:AB1488)</f>
        <v>1.3951203746270957</v>
      </c>
      <c r="AJ1488" s="48">
        <f>AE1488+AC1488+SUM($AB$1487:AB1488)+$AJ$1486-$AI$1487</f>
        <v>5.6673835614709827</v>
      </c>
      <c r="AK1488" s="46"/>
      <c r="AL1488" s="86"/>
      <c r="AM1488" s="41"/>
      <c r="AQ1488"/>
      <c r="AR1488" s="41"/>
      <c r="AT1488" s="41"/>
      <c r="AU1488" s="41"/>
      <c r="BC1488" s="89"/>
      <c r="BD1488" s="89"/>
    </row>
    <row r="1489" spans="4:92" ht="14.4" x14ac:dyDescent="0.3">
      <c r="E1489" s="32">
        <v>41246.426388888889</v>
      </c>
      <c r="F1489" s="21">
        <f t="shared" si="1653"/>
        <v>1347.8000000000029</v>
      </c>
      <c r="G1489" s="21">
        <f t="shared" si="1664"/>
        <v>1347.8000000000029</v>
      </c>
      <c r="H1489" s="21"/>
      <c r="I1489" s="50">
        <v>1037</v>
      </c>
      <c r="J1489" s="21">
        <v>5384</v>
      </c>
      <c r="K1489" s="21">
        <v>607</v>
      </c>
      <c r="L1489" s="21">
        <v>12</v>
      </c>
      <c r="M1489" s="124">
        <v>6.15</v>
      </c>
      <c r="O1489" s="40"/>
      <c r="U1489" s="52">
        <f t="shared" si="1654"/>
        <v>1.1407653354364995E-3</v>
      </c>
      <c r="V1489" s="52">
        <f t="shared" si="1655"/>
        <v>0.15933515808842175</v>
      </c>
      <c r="W1489" s="52">
        <f t="shared" si="1656"/>
        <v>3.6513378548438594E-4</v>
      </c>
      <c r="X1489" s="247">
        <f>W1489+V1489+SUM($U$1449:U1489)</f>
        <v>0.31880850884366474</v>
      </c>
      <c r="Y1489" s="104">
        <f>W1489+V1489+SUM($U$1487:U1489)+$Y$1486-$X$1487</f>
        <v>2.550739588125897</v>
      </c>
      <c r="Z1489" s="42"/>
      <c r="AA1489" s="1">
        <f t="shared" si="1665"/>
        <v>1.8124113098652158E-3</v>
      </c>
      <c r="AB1489" s="41">
        <f t="shared" si="1657"/>
        <v>1.0118419383838737E-2</v>
      </c>
      <c r="AC1489" s="48">
        <f t="shared" si="1658"/>
        <v>1.4132792275915365</v>
      </c>
      <c r="AD1489" s="48">
        <f t="shared" si="1659"/>
        <v>9.6058885754710874E-2</v>
      </c>
      <c r="AE1489" s="48">
        <f t="shared" si="1660"/>
        <v>0.13669213768052418</v>
      </c>
      <c r="AF1489" s="48">
        <f t="shared" si="1661"/>
        <v>9.6058885754710874E-2</v>
      </c>
      <c r="AG1489" s="238">
        <f t="shared" si="1662"/>
        <v>4.0631704342455936E-2</v>
      </c>
      <c r="AH1489" s="48">
        <f t="shared" si="1663"/>
        <v>1.5475833573661197E-6</v>
      </c>
      <c r="AI1489" s="48">
        <f>AE1489+AC1489+SUM($AB$1487:AB1489)</f>
        <v>1.571924050417421</v>
      </c>
      <c r="AJ1489" s="48">
        <f>AE1489+AC1489+SUM($AB$1487:AB1489)+$AJ$1486-$AI$1487</f>
        <v>5.8441872372613073</v>
      </c>
      <c r="AK1489" s="46"/>
      <c r="AL1489" s="86"/>
      <c r="AM1489" s="41"/>
      <c r="AQ1489"/>
      <c r="AR1489" s="41"/>
      <c r="AT1489" s="41"/>
      <c r="AU1489" s="41"/>
      <c r="BC1489" s="89"/>
      <c r="BD1489" s="89"/>
    </row>
    <row r="1490" spans="4:92" ht="14.4" x14ac:dyDescent="0.3">
      <c r="E1490" s="32">
        <v>41277.632638888892</v>
      </c>
      <c r="F1490" s="21">
        <f t="shared" si="1653"/>
        <v>1379.0062500000058</v>
      </c>
      <c r="G1490" s="21">
        <f t="shared" si="1664"/>
        <v>1379.0062500000058</v>
      </c>
      <c r="H1490" s="21"/>
      <c r="I1490" s="50">
        <v>1037</v>
      </c>
      <c r="J1490" s="21">
        <v>5505</v>
      </c>
      <c r="K1490" s="21">
        <v>927</v>
      </c>
      <c r="L1490" s="21">
        <v>61</v>
      </c>
      <c r="M1490" s="124">
        <v>6.15</v>
      </c>
      <c r="O1490" s="40"/>
      <c r="U1490" s="52">
        <f t="shared" si="1654"/>
        <v>1.7421572750405847E-3</v>
      </c>
      <c r="V1490" s="52">
        <f t="shared" si="1655"/>
        <v>0.24333392347276267</v>
      </c>
      <c r="W1490" s="52">
        <f t="shared" si="1656"/>
        <v>5.5762606119279365E-4</v>
      </c>
      <c r="X1490" s="247">
        <f>W1490+V1490+SUM($U$1449:U1490)</f>
        <v>0.40474192377875462</v>
      </c>
      <c r="Y1490" s="104">
        <f>W1490+V1490+SUM($U$1487:U1490)+$Y$1486-$X$1487</f>
        <v>2.6366730030609866</v>
      </c>
      <c r="Z1490" s="42"/>
      <c r="AA1490" s="1">
        <f t="shared" si="1665"/>
        <v>2.8170720124978932E-3</v>
      </c>
      <c r="AB1490" s="41">
        <f t="shared" si="1657"/>
        <v>1.0345820711001532E-2</v>
      </c>
      <c r="AC1490" s="48">
        <f t="shared" si="1658"/>
        <v>1.4450412607524903</v>
      </c>
      <c r="AD1490" s="48">
        <f t="shared" si="1659"/>
        <v>9.8217712867697524E-2</v>
      </c>
      <c r="AE1490" s="48">
        <f t="shared" si="1660"/>
        <v>0.13976415637653894</v>
      </c>
      <c r="AF1490" s="48">
        <f t="shared" si="1661"/>
        <v>9.821771286769751E-2</v>
      </c>
      <c r="AG1490" s="238">
        <f t="shared" si="1662"/>
        <v>4.1544861145100281E-2</v>
      </c>
      <c r="AH1490" s="48">
        <f t="shared" si="1663"/>
        <v>1.5823637411405068E-6</v>
      </c>
      <c r="AI1490" s="48">
        <f>AE1490+AC1490+SUM($AB$1487:AB1490)</f>
        <v>1.6171039229853912</v>
      </c>
      <c r="AJ1490" s="48">
        <f>AE1490+AC1490+SUM($AB$1487:AB1490)+$AJ$1486-$AI$1487</f>
        <v>5.8893671098292781</v>
      </c>
      <c r="AK1490" s="46"/>
      <c r="AL1490" s="86"/>
      <c r="AM1490" s="41"/>
      <c r="AQ1490"/>
      <c r="AR1490" s="41"/>
      <c r="AT1490" s="41"/>
      <c r="AU1490" s="41"/>
      <c r="BC1490" s="89"/>
      <c r="BD1490" s="89"/>
    </row>
    <row r="1491" spans="4:92" ht="14.4" x14ac:dyDescent="0.3">
      <c r="E1491" s="32">
        <v>41331.446527777778</v>
      </c>
      <c r="F1491" s="21">
        <f t="shared" si="1653"/>
        <v>1432.820138888892</v>
      </c>
      <c r="G1491" s="21">
        <f t="shared" si="1664"/>
        <v>1432.820138888892</v>
      </c>
      <c r="H1491" s="21"/>
      <c r="I1491" s="50">
        <v>1037</v>
      </c>
      <c r="J1491" s="21">
        <v>5751</v>
      </c>
      <c r="K1491" s="21">
        <v>1306</v>
      </c>
      <c r="L1491" s="21">
        <v>12</v>
      </c>
      <c r="M1491" s="124">
        <v>6.15</v>
      </c>
      <c r="O1491" s="40"/>
      <c r="U1491" s="52">
        <f t="shared" si="1654"/>
        <v>2.4544308535091736E-3</v>
      </c>
      <c r="V1491" s="52">
        <f t="shared" si="1655"/>
        <v>0.34281996122484149</v>
      </c>
      <c r="W1491" s="52">
        <f t="shared" si="1656"/>
        <v>7.8560910023493899E-4</v>
      </c>
      <c r="X1491" s="247">
        <f>W1491+V1491+SUM($U$1449:U1491)</f>
        <v>0.5069103754233848</v>
      </c>
      <c r="Y1491" s="104">
        <f>W1491+V1491+SUM($U$1487:U1491)+$Y$1486-$X$1487</f>
        <v>2.738841454705617</v>
      </c>
      <c r="Z1491" s="42"/>
      <c r="AA1491" s="1">
        <f t="shared" si="1665"/>
        <v>2.3824800074983758E-3</v>
      </c>
      <c r="AB1491" s="41">
        <f t="shared" si="1657"/>
        <v>1.0808140764572172E-2</v>
      </c>
      <c r="AC1491" s="48">
        <f t="shared" si="1658"/>
        <v>1.5096153116417024</v>
      </c>
      <c r="AD1491" s="48">
        <f t="shared" si="1659"/>
        <v>0.10260673327922404</v>
      </c>
      <c r="AE1491" s="48">
        <f t="shared" si="1660"/>
        <v>0.14600974810562675</v>
      </c>
      <c r="AF1491" s="48">
        <f t="shared" si="1661"/>
        <v>0.10260673327922402</v>
      </c>
      <c r="AG1491" s="238">
        <f t="shared" si="1662"/>
        <v>4.3401361752129282E-2</v>
      </c>
      <c r="AH1491" s="48">
        <f t="shared" si="1663"/>
        <v>1.6530742734421532E-6</v>
      </c>
      <c r="AI1491" s="48">
        <f>AE1491+AC1491+SUM($AB$1487:AB1491)</f>
        <v>1.6987317063682632</v>
      </c>
      <c r="AJ1491" s="48">
        <f>AE1491+AC1491+SUM($AB$1487:AB1491)+$AJ$1486-$AI$1487</f>
        <v>5.9709948932121497</v>
      </c>
      <c r="AK1491" s="46"/>
      <c r="AL1491" s="86"/>
      <c r="AM1491" s="41"/>
      <c r="AQ1491"/>
      <c r="AR1491" s="41"/>
      <c r="AT1491" s="41"/>
      <c r="AU1491" s="41"/>
      <c r="BC1491" s="89"/>
      <c r="BD1491" s="89"/>
    </row>
    <row r="1492" spans="4:92" ht="14.4" x14ac:dyDescent="0.3">
      <c r="E1492" s="32">
        <v>41360.453472222223</v>
      </c>
      <c r="F1492" s="21">
        <f t="shared" si="1653"/>
        <v>1461.8270833333372</v>
      </c>
      <c r="G1492" s="21">
        <f t="shared" si="1664"/>
        <v>1461.8270833333372</v>
      </c>
      <c r="H1492" s="21"/>
      <c r="I1492" s="50">
        <v>1037</v>
      </c>
      <c r="J1492" s="21">
        <v>6494</v>
      </c>
      <c r="K1492" s="21">
        <v>1754</v>
      </c>
      <c r="L1492" s="21">
        <v>22</v>
      </c>
      <c r="M1492" s="124">
        <v>6.15</v>
      </c>
      <c r="O1492" s="40"/>
      <c r="U1492" s="52">
        <f t="shared" si="1654"/>
        <v>3.2963795689548931E-3</v>
      </c>
      <c r="V1492" s="52">
        <f t="shared" si="1655"/>
        <v>0.46041823276291882</v>
      </c>
      <c r="W1492" s="52">
        <f t="shared" si="1656"/>
        <v>1.0550982862267098E-3</v>
      </c>
      <c r="X1492" s="247">
        <f>W1492+V1492+SUM($U$1449:U1492)</f>
        <v>0.62807451571640871</v>
      </c>
      <c r="Y1492" s="104">
        <f>W1492+V1492+SUM($U$1487:U1492)+$Y$1486-$X$1487</f>
        <v>2.8600055949986407</v>
      </c>
      <c r="Z1492" s="42"/>
      <c r="AA1492" s="1">
        <f t="shared" si="1665"/>
        <v>2.5611752463639407E-3</v>
      </c>
      <c r="AB1492" s="41">
        <f t="shared" si="1657"/>
        <v>1.2204497674340408E-2</v>
      </c>
      <c r="AC1492" s="48">
        <f t="shared" si="1658"/>
        <v>1.7046499450184691</v>
      </c>
      <c r="AD1492" s="48">
        <f t="shared" si="1659"/>
        <v>0.11586300224574525</v>
      </c>
      <c r="AE1492" s="48">
        <f t="shared" si="1660"/>
        <v>0.16487346621421323</v>
      </c>
      <c r="AF1492" s="48">
        <f t="shared" si="1661"/>
        <v>0.11586300224574524</v>
      </c>
      <c r="AG1492" s="238">
        <f t="shared" si="1662"/>
        <v>4.900859732539168E-2</v>
      </c>
      <c r="AH1492" s="48">
        <f t="shared" si="1663"/>
        <v>1.8666430762881835E-6</v>
      </c>
      <c r="AI1492" s="48">
        <f>AE1492+AC1492+SUM($AB$1487:AB1492)</f>
        <v>1.9248345555279569</v>
      </c>
      <c r="AJ1492" s="48">
        <f>AE1492+AC1492+SUM($AB$1487:AB1492)+$AJ$1486-$AI$1487</f>
        <v>6.1970977423718434</v>
      </c>
      <c r="AK1492" s="46"/>
      <c r="AL1492" s="120">
        <f>LINEST(AJ1488:AJ1492,G1488:G1492,TRUE,TRUE)*120</f>
        <v>0.36521353190939287</v>
      </c>
      <c r="AM1492" s="25">
        <v>-13.160724350762781</v>
      </c>
      <c r="AN1492" s="25">
        <v>0.24678443242107137</v>
      </c>
      <c r="AQ1492"/>
      <c r="AR1492" s="25">
        <v>-65.226519639687098</v>
      </c>
      <c r="AS1492" s="25">
        <v>0.10255682701789053</v>
      </c>
      <c r="BC1492" s="89"/>
      <c r="BD1492" s="89"/>
    </row>
    <row r="1493" spans="4:92" ht="14.4" x14ac:dyDescent="0.3">
      <c r="E1493" s="87">
        <v>41409.629861111112</v>
      </c>
      <c r="F1493" s="21">
        <f t="shared" si="1653"/>
        <v>1511.0034722222263</v>
      </c>
      <c r="G1493" s="21">
        <f t="shared" si="1664"/>
        <v>1511.0034722222263</v>
      </c>
      <c r="H1493" s="21"/>
      <c r="I1493" s="21"/>
      <c r="L1493" s="21"/>
      <c r="M1493" s="124"/>
      <c r="O1493" s="40"/>
      <c r="U1493" s="52"/>
      <c r="V1493" s="52"/>
      <c r="W1493" s="52"/>
      <c r="X1493" s="247">
        <f>W1493+V1493+SUM($U$1449:U1493)</f>
        <v>0.16660118466726326</v>
      </c>
      <c r="Y1493" s="257">
        <f>LINEST(Y1490:Y1492,G1490:G1492)*(F1493-F1492)+Y1492</f>
        <v>2.9876694893236646</v>
      </c>
      <c r="Z1493" s="42"/>
      <c r="AA1493" s="1">
        <f t="shared" si="1665"/>
        <v>2.7242075837345136E-3</v>
      </c>
      <c r="AB1493" s="41"/>
      <c r="AC1493" s="48"/>
      <c r="AD1493" s="48"/>
      <c r="AE1493" s="48"/>
      <c r="AF1493" s="48"/>
      <c r="AG1493" s="238"/>
      <c r="AH1493" s="48"/>
      <c r="AI1493" s="48"/>
      <c r="AJ1493" s="88">
        <f>LINEST(AJ1490:AJ1492,G1490:G1492)*(F1493-F1492)+AJ1492</f>
        <v>6.3661966198779618</v>
      </c>
      <c r="AK1493" s="46"/>
      <c r="AL1493" s="86"/>
      <c r="AQ1493"/>
      <c r="BC1493" s="89"/>
      <c r="BD1493" s="89"/>
    </row>
    <row r="1494" spans="4:92" ht="14.4" x14ac:dyDescent="0.3">
      <c r="E1494" s="32"/>
      <c r="F1494" s="21"/>
      <c r="G1494" s="21"/>
      <c r="H1494" s="21"/>
      <c r="I1494" s="21"/>
      <c r="L1494" s="21"/>
      <c r="M1494" s="21"/>
      <c r="O1494" s="40"/>
      <c r="U1494" s="52"/>
      <c r="V1494" s="52"/>
      <c r="W1494" s="52"/>
      <c r="X1494" s="247"/>
      <c r="Y1494" s="104"/>
      <c r="Z1494" s="42"/>
      <c r="AA1494" s="42"/>
      <c r="AB1494" s="41"/>
      <c r="AC1494" s="48"/>
      <c r="AD1494" s="48"/>
      <c r="AE1494" s="48"/>
      <c r="AF1494" s="48"/>
      <c r="AG1494" s="238"/>
      <c r="AH1494" s="48"/>
      <c r="AI1494" s="48"/>
      <c r="AJ1494" s="48"/>
      <c r="AK1494" s="46"/>
      <c r="AL1494" s="86"/>
      <c r="AM1494" s="41"/>
      <c r="AO1494" s="41"/>
      <c r="AP1494" s="41"/>
      <c r="AQ1494"/>
      <c r="AR1494" s="41"/>
      <c r="AT1494" s="41"/>
      <c r="AU1494" s="41"/>
      <c r="BC1494" s="89"/>
      <c r="BD1494" s="89"/>
    </row>
    <row r="1495" spans="4:92" ht="14.4" x14ac:dyDescent="0.3">
      <c r="D1495" s="22" t="s">
        <v>199</v>
      </c>
      <c r="E1495" s="32">
        <v>41408.4375</v>
      </c>
      <c r="F1495" s="21">
        <f t="shared" ref="F1495:F1511" si="1666">E1495-E$1449</f>
        <v>1509.8111111111139</v>
      </c>
      <c r="G1495" s="21"/>
      <c r="H1495" s="21"/>
      <c r="I1495" s="21"/>
      <c r="L1495" s="21"/>
      <c r="M1495" s="124"/>
      <c r="O1495" s="1" t="s">
        <v>360</v>
      </c>
      <c r="P1495" s="40">
        <v>12.286667598250759</v>
      </c>
      <c r="U1495" s="52"/>
      <c r="V1495" s="52"/>
      <c r="W1495" s="52"/>
      <c r="X1495" s="247"/>
      <c r="Y1495" s="104"/>
      <c r="Z1495" s="42"/>
      <c r="AA1495" s="42"/>
      <c r="AB1495" s="41"/>
      <c r="AC1495" s="48"/>
      <c r="AD1495" s="48"/>
      <c r="AE1495" s="48"/>
      <c r="AF1495" s="48"/>
      <c r="AG1495" s="238"/>
      <c r="AH1495" s="48"/>
      <c r="AI1495" s="48"/>
      <c r="AJ1495" s="48"/>
      <c r="AK1495" s="46"/>
      <c r="AL1495" s="86"/>
      <c r="AM1495" s="41"/>
      <c r="AO1495" s="41"/>
      <c r="AP1495" s="41"/>
      <c r="AQ1495"/>
      <c r="AR1495" s="41"/>
      <c r="AT1495" s="41"/>
      <c r="AU1495" s="41"/>
      <c r="BC1495" s="89"/>
      <c r="BD1495" s="89"/>
      <c r="BQ1495" s="89"/>
      <c r="BR1495" s="89"/>
      <c r="BS1495" s="89"/>
      <c r="CM1495" s="89">
        <f>CH1495/$P$1495</f>
        <v>0</v>
      </c>
      <c r="CN1495" s="89">
        <f>CI1495/$P$1495</f>
        <v>0</v>
      </c>
    </row>
    <row r="1496" spans="4:92" ht="14.4" x14ac:dyDescent="0.3">
      <c r="E1496" s="32">
        <v>41409.629861111112</v>
      </c>
      <c r="F1496" s="21">
        <f t="shared" si="1666"/>
        <v>1511.0034722222263</v>
      </c>
      <c r="G1496" s="21">
        <f t="shared" ref="G1496:G1511" si="1667">E1496-E$1496</f>
        <v>0</v>
      </c>
      <c r="H1496" s="21"/>
      <c r="I1496" s="50">
        <v>1037</v>
      </c>
      <c r="J1496" s="21">
        <v>1637</v>
      </c>
      <c r="K1496" s="21">
        <v>37.5</v>
      </c>
      <c r="L1496" s="21">
        <v>23</v>
      </c>
      <c r="M1496" s="124">
        <v>6.15</v>
      </c>
      <c r="O1496" s="40"/>
      <c r="U1496" s="52">
        <f t="shared" ref="U1496:U1521" si="1668">($A$5*I1496/1000/$A$3*K1496)/$P$1448</f>
        <v>7.0475617922353753E-5</v>
      </c>
      <c r="V1496" s="52">
        <f t="shared" ref="V1496:V1521" si="1669">($T$1448*I1496/1000/$A$3*K1496)/$P$1448</f>
        <v>9.8436053184774545E-3</v>
      </c>
      <c r="W1496" s="52">
        <f t="shared" ref="W1496:W1521" si="1670">($A$36*$R$1448*K1496*I1496/1000000)/$P$1448</f>
        <v>2.2557688559579031E-5</v>
      </c>
      <c r="X1496" s="247">
        <f>W1496+V1496+SUM($U$1495:U1496)</f>
        <v>9.9366386249593874E-3</v>
      </c>
      <c r="Y1496" s="258">
        <v>0</v>
      </c>
      <c r="Z1496" s="42"/>
      <c r="AA1496" s="42"/>
      <c r="AB1496" s="41">
        <f t="shared" ref="AB1496:AB1521" si="1671">($A$5*I1496/1000/$A$3*J1496)/$P$1448</f>
        <v>3.0764956410371494E-3</v>
      </c>
      <c r="AC1496" s="48">
        <f t="shared" ref="AC1496:AC1521" si="1672">($T$1448*I1496/1000/$A$3*J1496)/$P$1448</f>
        <v>0.4297061841692692</v>
      </c>
      <c r="AD1496" s="48">
        <f t="shared" ref="AD1496:AD1521" si="1673">($A$4*$R$1448/1000*J1496/1000000*I1496/1000*1000000)/$P$1448</f>
        <v>2.9206611437678623E-2</v>
      </c>
      <c r="AE1496" s="48">
        <f t="shared" ref="AE1496:AE1521" si="1674">($A$4*((I1496/1000)*J1496/10^6)*(1+($A$18/(10^-M1496))+(($A$18*$A$19)/(10^-M1496)^2))*1000000)*$R$1448/1000/$P$1448</f>
        <v>4.1561112441125196E-2</v>
      </c>
      <c r="AF1496" s="48">
        <f t="shared" ref="AF1496:AF1521" si="1675">AE1496/(1+($A$18/(10^-M1496))+(($A$18*$A$19)/(10^-M1496)^2))*1</f>
        <v>2.9206611437678616E-2</v>
      </c>
      <c r="AG1496" s="238">
        <f t="shared" ref="AG1496:AG1521" si="1676">AE1496/(1+($A$18/(10^-M1496))+(($A$18*$A$19)/(10^-M1496)^2))*($A$18/(10^-M1496))</f>
        <v>1.2354030462221461E-2</v>
      </c>
      <c r="AH1496" s="48">
        <f t="shared" ref="AH1496:AH1521" si="1677">AE1496/(1+($A$18/(10^-M1496))+(($A$18*$A$19)/(10^-M1496)^2))*(($A$18*$A$19)/(10^-M1496)^2)</f>
        <v>4.7054122511298983E-7</v>
      </c>
      <c r="AI1496" s="48">
        <f>AE1496+AC1496+SUM($AB$1495:AB1496)</f>
        <v>0.47434379225143153</v>
      </c>
      <c r="AJ1496" s="130">
        <v>0</v>
      </c>
      <c r="AK1496" s="46"/>
      <c r="AL1496" s="86"/>
      <c r="AM1496" s="92">
        <v>-13.160724350762781</v>
      </c>
      <c r="AQ1496"/>
      <c r="AR1496" s="92">
        <v>-65.226519639687098</v>
      </c>
      <c r="AT1496" s="41"/>
      <c r="AU1496" s="41"/>
      <c r="AY1496" s="86">
        <f t="shared" ref="AY1496:AY1513" si="1678">(1/(1/((AM1496/1000+1)*0.0112372)+1))*AI1496</f>
        <v>5.202453879667673E-3</v>
      </c>
      <c r="AZ1496" s="86">
        <f t="shared" ref="AZ1496:AZ1513" si="1679">(1-(1/(1/((AM1496/1000+1)*0.0112372)+1)))*AI1496</f>
        <v>0.46914133837176386</v>
      </c>
      <c r="BC1496" s="89"/>
      <c r="BD1496" s="89"/>
      <c r="BP1496" s="86">
        <f t="shared" ref="BP1496:BP1513" si="1680">(1/(1/((AR1496/1000+1)*0.0112372)+1))*X1496</f>
        <v>1.0329180114995048E-4</v>
      </c>
      <c r="BQ1496" s="86">
        <f t="shared" ref="BQ1496:BQ1513" si="1681">(1-(1/(1/((AR1496/1000+1)*0.0112372)+1)))*X1496</f>
        <v>9.8333468238094371E-3</v>
      </c>
      <c r="CH1496" s="1">
        <v>0</v>
      </c>
      <c r="CI1496" s="1">
        <v>0</v>
      </c>
      <c r="CJ1496" s="1">
        <v>0</v>
      </c>
      <c r="CK1496" s="1">
        <v>0</v>
      </c>
      <c r="CM1496" s="89">
        <f t="shared" ref="CM1496:CM1521" si="1682">CH1496/$P$1495</f>
        <v>0</v>
      </c>
      <c r="CN1496" s="89">
        <f t="shared" ref="CN1496:CN1521" si="1683">CI1496/$P$1495</f>
        <v>0</v>
      </c>
    </row>
    <row r="1497" spans="4:92" ht="14.4" x14ac:dyDescent="0.3">
      <c r="E1497" s="32">
        <v>41415.584722222222</v>
      </c>
      <c r="F1497" s="21">
        <f t="shared" si="1666"/>
        <v>1516.9583333333358</v>
      </c>
      <c r="G1497" s="21">
        <f t="shared" si="1667"/>
        <v>5.9548611111094942</v>
      </c>
      <c r="H1497" s="21"/>
      <c r="I1497" s="50">
        <v>1037</v>
      </c>
      <c r="J1497" s="21">
        <v>2614</v>
      </c>
      <c r="K1497" s="21">
        <v>360.5</v>
      </c>
      <c r="L1497" s="21">
        <v>23</v>
      </c>
      <c r="M1497" s="124">
        <v>6.15</v>
      </c>
      <c r="O1497" s="40"/>
      <c r="U1497" s="52">
        <f t="shared" si="1668"/>
        <v>6.7750560696022743E-4</v>
      </c>
      <c r="V1497" s="52">
        <f t="shared" si="1669"/>
        <v>9.4629859128296592E-2</v>
      </c>
      <c r="W1497" s="52">
        <f t="shared" si="1670"/>
        <v>2.1685457935275308E-4</v>
      </c>
      <c r="X1497" s="247">
        <f>W1497+V1497+SUM($U$1495:U1497)</f>
        <v>9.5594694932531921E-2</v>
      </c>
      <c r="Y1497" s="236">
        <f>W1497+V1497+SUM($U$1497:U1497)-$X$1496</f>
        <v>8.5587580689650181E-2</v>
      </c>
      <c r="Z1497" s="42"/>
      <c r="AA1497" s="42"/>
      <c r="AB1497" s="41">
        <f t="shared" si="1671"/>
        <v>4.9126204066408724E-3</v>
      </c>
      <c r="AC1497" s="48">
        <f t="shared" si="1672"/>
        <v>0.68616491473333507</v>
      </c>
      <c r="AD1497" s="48">
        <f t="shared" si="1673"/>
        <v>4.6637802259066538E-2</v>
      </c>
      <c r="AE1497" s="48">
        <f t="shared" si="1674"/>
        <v>6.6365759267624502E-2</v>
      </c>
      <c r="AF1497" s="48">
        <f t="shared" si="1675"/>
        <v>4.6637802259066545E-2</v>
      </c>
      <c r="AG1497" s="238">
        <f t="shared" si="1676"/>
        <v>1.9727205637291946E-2</v>
      </c>
      <c r="AH1497" s="48">
        <f t="shared" si="1677"/>
        <v>7.5137126600205011E-7</v>
      </c>
      <c r="AI1497" s="48">
        <f>AE1497+AC1497+SUM($AB$1495:AB1497)</f>
        <v>0.76051979004863768</v>
      </c>
      <c r="AJ1497" s="48">
        <f>AE1497+AC1497+SUM($AB$1496:AB1497)-$AI$1496</f>
        <v>0.28617599779720615</v>
      </c>
      <c r="AK1497" s="46"/>
      <c r="AL1497" s="86"/>
      <c r="AM1497" s="25">
        <v>69.420999999999992</v>
      </c>
      <c r="AN1497" s="25">
        <v>0.31678383797361581</v>
      </c>
      <c r="AQ1497">
        <v>242</v>
      </c>
      <c r="AR1497" s="25">
        <v>215.59699999999998</v>
      </c>
      <c r="AS1497" s="25">
        <v>0.13717871555018202</v>
      </c>
      <c r="AT1497" s="41"/>
      <c r="AU1497" s="41"/>
      <c r="AV1497" s="89">
        <f t="shared" ref="AV1497:AV1513" si="1684">AJ1497-BA1497-BB1497</f>
        <v>0</v>
      </c>
      <c r="AW1497" s="86">
        <f t="shared" ref="AW1497:AW1513" si="1685">(1/(1/((AM1497/1000+1)*0.0112372)+1))*AE1497</f>
        <v>7.8806665209548929E-4</v>
      </c>
      <c r="AX1497" s="86">
        <f t="shared" ref="AX1497:AX1513" si="1686">(1-(1/(1/((AM1497/1000+1)*0.0112372)+1)))*AE1497</f>
        <v>6.557769261552901E-2</v>
      </c>
      <c r="AY1497" s="86">
        <f t="shared" si="1678"/>
        <v>9.0308660883259579E-3</v>
      </c>
      <c r="AZ1497" s="86">
        <f t="shared" si="1679"/>
        <v>0.75148892396031175</v>
      </c>
      <c r="BA1497" s="131">
        <f>AY1497-$AY$1496</f>
        <v>3.8284122086582849E-3</v>
      </c>
      <c r="BB1497" s="131">
        <f>AZ1497-$AZ$1496</f>
        <v>0.28234758558854789</v>
      </c>
      <c r="BC1497" s="89">
        <f>BA1497-BA1496</f>
        <v>3.8284122086582849E-3</v>
      </c>
      <c r="BD1497" s="89">
        <f>BB1497-BB1496</f>
        <v>0.28234758558854789</v>
      </c>
      <c r="BE1497" s="41">
        <f>1000*(((BC1497)/((BD1497))/0.0112372-1))</f>
        <v>206.63662593215349</v>
      </c>
      <c r="BF1497" s="89">
        <f>(BE1497-$B$10)/($AM$1492-$B$10)</f>
        <v>0.72068693610905832</v>
      </c>
      <c r="BG1497" s="89">
        <f>1-BF1497</f>
        <v>0.27931306389094168</v>
      </c>
      <c r="BH1497" s="89">
        <f>BF1497*($AJ1497-$AJ1496)</f>
        <v>0.20624330304042113</v>
      </c>
      <c r="BI1497" s="89">
        <f>BG1497*($AJ1497-$AJ1496)</f>
        <v>7.9932694756785022E-2</v>
      </c>
      <c r="BJ1497" s="41">
        <f>1000*((BA1497/BB1497)/0.0112372-1)</f>
        <v>206.63662593215349</v>
      </c>
      <c r="BK1497" s="89">
        <f>(BJ1497-$B$10)/($AM$1492-$B$10)</f>
        <v>0.72068693610905832</v>
      </c>
      <c r="BL1497" s="89">
        <f>1-BK1497</f>
        <v>0.27931306389094168</v>
      </c>
      <c r="BM1497" s="89">
        <f t="shared" ref="BM1497:BM1513" si="1687">Y1497-BR1497-BS1497</f>
        <v>-7.0475617922338696E-5</v>
      </c>
      <c r="BN1497" s="86">
        <f t="shared" ref="BN1497:BN1513" si="1688">(1/(1/((AR1497/1000+1)*0.0112372)+1))*W1497</f>
        <v>2.922295024446345E-6</v>
      </c>
      <c r="BO1497" s="86">
        <f t="shared" ref="BO1497:BO1513" si="1689">(1-(1/(1/((AR1497/1000+1)*0.0112372)+1)))*W1497</f>
        <v>2.1393228432830673E-4</v>
      </c>
      <c r="BP1497" s="86">
        <f t="shared" si="1680"/>
        <v>1.2882176719467913E-3</v>
      </c>
      <c r="BQ1497" s="86">
        <f t="shared" si="1681"/>
        <v>9.4306477260585123E-2</v>
      </c>
      <c r="BR1497" s="131">
        <f>BP1497-$BP$1496</f>
        <v>1.1849258707968408E-3</v>
      </c>
      <c r="BS1497" s="131">
        <f>BQ1497-$BQ$1496</f>
        <v>8.4473130436775679E-2</v>
      </c>
      <c r="BT1497" s="89">
        <f>BR1497-BR1496</f>
        <v>1.1849258707968408E-3</v>
      </c>
      <c r="BU1497" s="89">
        <f>BS1497-BS1496</f>
        <v>8.4473130436775679E-2</v>
      </c>
      <c r="BV1497" s="41">
        <f t="shared" ref="BV1497:BV1509" si="1690">1000*((BT1497/BU1497)/0.0112372-1)</f>
        <v>248.28709980595832</v>
      </c>
      <c r="BW1497" s="89" t="e">
        <f t="shared" ref="BW1497:BW1513" si="1691">(BV1497-$P$1301)/($AR$1492-$P$1301)</f>
        <v>#REF!</v>
      </c>
      <c r="BX1497" s="42" t="e">
        <f t="shared" ref="BX1497:BX1511" si="1692">1-BW1497</f>
        <v>#REF!</v>
      </c>
      <c r="BY1497" s="89" t="e">
        <f t="shared" ref="BY1497:BZ1511" si="1693">BW1497*($X1497-$X1496)</f>
        <v>#REF!</v>
      </c>
      <c r="BZ1497" s="89" t="e">
        <f t="shared" si="1693"/>
        <v>#REF!</v>
      </c>
      <c r="CA1497" s="41">
        <f t="shared" ref="CA1497:CA1511" si="1694">1000*((BR1497/BS1497/0.0112372-1))</f>
        <v>248.28709980595832</v>
      </c>
      <c r="CB1497" s="89" t="e">
        <f t="shared" ref="CB1497:CB1516" si="1695">(CA1497-$P$1301)/($AR$1492-$P$1301)</f>
        <v>#REF!</v>
      </c>
      <c r="CC1497" s="89" t="e">
        <f>1-CB1497</f>
        <v>#REF!</v>
      </c>
      <c r="CD1497" s="41" t="e">
        <f>CK1497+CJ1497</f>
        <v>#REF!</v>
      </c>
      <c r="CE1497" s="41" t="e">
        <f>CH1497+CI1497</f>
        <v>#REF!</v>
      </c>
      <c r="CF1497" s="42" t="e">
        <f>CK1497*13.49+CJ1497</f>
        <v>#REF!</v>
      </c>
      <c r="CG1497" s="42" t="e">
        <f>CH1497*13.49+CI1497</f>
        <v>#REF!</v>
      </c>
      <c r="CH1497" s="42" t="e">
        <f t="shared" ref="CH1497:CH1512" si="1696">CC1497*$Y1497</f>
        <v>#REF!</v>
      </c>
      <c r="CI1497" s="89">
        <f>BL1497*$AJ1497</f>
        <v>7.9932694756785022E-2</v>
      </c>
      <c r="CJ1497" s="89">
        <f>BK1497*$AJ1497</f>
        <v>0.20624330304042113</v>
      </c>
      <c r="CK1497" s="42" t="e">
        <f t="shared" ref="CK1497:CK1512" si="1697">CB1497*$Y1497</f>
        <v>#REF!</v>
      </c>
      <c r="CM1497" s="89" t="e">
        <f t="shared" si="1682"/>
        <v>#REF!</v>
      </c>
      <c r="CN1497" s="89">
        <f t="shared" si="1683"/>
        <v>6.5056447663779044E-3</v>
      </c>
    </row>
    <row r="1498" spans="4:92" ht="14.4" x14ac:dyDescent="0.3">
      <c r="E1498" s="32">
        <v>41423.48333333333</v>
      </c>
      <c r="F1498" s="21">
        <f t="shared" si="1666"/>
        <v>1524.8569444444438</v>
      </c>
      <c r="G1498" s="21">
        <f t="shared" si="1667"/>
        <v>13.853472222217533</v>
      </c>
      <c r="H1498" s="21"/>
      <c r="I1498" s="50">
        <v>1037</v>
      </c>
      <c r="J1498" s="21">
        <v>2940</v>
      </c>
      <c r="K1498" s="21">
        <v>701</v>
      </c>
      <c r="L1498" s="21">
        <v>10</v>
      </c>
      <c r="M1498" s="124">
        <v>6.15</v>
      </c>
      <c r="O1498" s="40"/>
      <c r="U1498" s="52">
        <f t="shared" si="1668"/>
        <v>1.3174242176951997E-3</v>
      </c>
      <c r="V1498" s="52">
        <f t="shared" si="1669"/>
        <v>0.1840097954200719</v>
      </c>
      <c r="W1498" s="52">
        <f t="shared" si="1670"/>
        <v>4.2167839147373064E-4</v>
      </c>
      <c r="X1498" s="247">
        <f>W1498+V1498+SUM($U$1495:U1498)</f>
        <v>0.18649687925412339</v>
      </c>
      <c r="Y1498" s="236">
        <f>W1498+V1498+SUM($U$1497:U1498)-$X$1496</f>
        <v>0.17648976501124167</v>
      </c>
      <c r="Z1498" s="42"/>
      <c r="AA1498" s="42"/>
      <c r="AB1498" s="41">
        <f t="shared" si="1671"/>
        <v>5.5252884451125342E-3</v>
      </c>
      <c r="AC1498" s="48">
        <f t="shared" si="1672"/>
        <v>0.77173865696863242</v>
      </c>
      <c r="AD1498" s="48">
        <f t="shared" si="1673"/>
        <v>5.2454146381658621E-2</v>
      </c>
      <c r="AE1498" s="48">
        <f t="shared" si="1674"/>
        <v>7.4642437737879111E-2</v>
      </c>
      <c r="AF1498" s="48">
        <f t="shared" si="1675"/>
        <v>5.2454146381658615E-2</v>
      </c>
      <c r="AG1498" s="238">
        <f t="shared" si="1676"/>
        <v>2.2187446279127127E-2</v>
      </c>
      <c r="AH1498" s="48">
        <f t="shared" si="1677"/>
        <v>8.4507709336114265E-7</v>
      </c>
      <c r="AI1498" s="48">
        <f>AE1498+AC1498+SUM($AB$1495:AB1498)</f>
        <v>0.85989549919930208</v>
      </c>
      <c r="AJ1498" s="48">
        <f>AE1498+AC1498+SUM($AB$1496:AB1498)-$AI$1496</f>
        <v>0.38555170694787055</v>
      </c>
      <c r="AK1498" s="46"/>
      <c r="AL1498" s="86"/>
      <c r="AM1498" s="25">
        <v>111.702</v>
      </c>
      <c r="AN1498" s="25">
        <v>0.17960512242137647</v>
      </c>
      <c r="AQ1498">
        <v>470</v>
      </c>
      <c r="AR1498" s="25">
        <v>284.75099999999998</v>
      </c>
      <c r="AS1498" s="25">
        <v>5.7982756057292396E-2</v>
      </c>
      <c r="AV1498" s="89">
        <f t="shared" si="1684"/>
        <v>0</v>
      </c>
      <c r="AW1498" s="86">
        <f t="shared" si="1685"/>
        <v>9.2095950066236059E-4</v>
      </c>
      <c r="AX1498" s="86">
        <f t="shared" si="1686"/>
        <v>7.3721478237216753E-2</v>
      </c>
      <c r="AY1498" s="86">
        <f t="shared" si="1678"/>
        <v>1.0609633789633281E-2</v>
      </c>
      <c r="AZ1498" s="86">
        <f t="shared" si="1679"/>
        <v>0.84928586540966877</v>
      </c>
      <c r="BA1498" s="86">
        <f t="shared" ref="BA1498:BA1511" si="1698">AY1498-$AY$1496</f>
        <v>5.4071799099656079E-3</v>
      </c>
      <c r="BB1498" s="86">
        <f t="shared" ref="BB1498:BB1511" si="1699">AZ1498-$AZ$1496</f>
        <v>0.38014452703790491</v>
      </c>
      <c r="BC1498" s="89">
        <f>BA1498-BA1497</f>
        <v>1.578767701307323E-3</v>
      </c>
      <c r="BD1498" s="89">
        <f>BB1498-BB1497</f>
        <v>9.7796941449357022E-2</v>
      </c>
      <c r="BE1498" s="41">
        <f>1000*(((BC1498)/((BD1498))/0.0112372-1))</f>
        <v>436.59665133651163</v>
      </c>
      <c r="BF1498" s="89">
        <f>(BE1498-$B$10)/($AM$1492-$B$10)</f>
        <v>0.42845939476038353</v>
      </c>
      <c r="BG1498" s="89">
        <f>1-BF1498</f>
        <v>0.57154060523961647</v>
      </c>
      <c r="BH1498" s="89">
        <f>BF1498*($AJ1498-$AJ1497)</f>
        <v>4.2578456196577574E-2</v>
      </c>
      <c r="BI1498" s="89">
        <f>BG1498*($AJ1498-$AJ1497)</f>
        <v>5.679725295408683E-2</v>
      </c>
      <c r="BJ1498" s="41">
        <f>1000*((BA1498/BB1498)/0.0112372-1)</f>
        <v>265.7967230546887</v>
      </c>
      <c r="BK1498" s="89">
        <f>(BJ1498-$B$10)/($AM$1492-$B$10)</f>
        <v>0.64550774051770299</v>
      </c>
      <c r="BL1498" s="89">
        <f>1-BK1498</f>
        <v>0.35449225948229701</v>
      </c>
      <c r="BM1498" s="89">
        <f t="shared" si="1687"/>
        <v>-7.0475617922338696E-5</v>
      </c>
      <c r="BN1498" s="86">
        <f t="shared" si="1688"/>
        <v>6.0011341998672627E-6</v>
      </c>
      <c r="BO1498" s="86">
        <f t="shared" si="1689"/>
        <v>4.1567725727386338E-4</v>
      </c>
      <c r="BP1498" s="86">
        <f t="shared" si="1680"/>
        <v>2.6541383739132332E-3</v>
      </c>
      <c r="BQ1498" s="86">
        <f t="shared" si="1681"/>
        <v>0.18384274088021016</v>
      </c>
      <c r="BR1498" s="86">
        <f t="shared" ref="BR1498:BR1511" si="1700">BP1498-$BP$1496</f>
        <v>2.5508465727632828E-3</v>
      </c>
      <c r="BS1498" s="86">
        <f t="shared" ref="BS1498:BS1511" si="1701">BQ1498-$BQ$1496</f>
        <v>0.17400939405640073</v>
      </c>
      <c r="BT1498" s="89">
        <f>BR1498-BR1497</f>
        <v>1.3659207019664421E-3</v>
      </c>
      <c r="BU1498" s="89">
        <f>BS1498-BS1497</f>
        <v>8.9536263619625051E-2</v>
      </c>
      <c r="BV1498" s="41">
        <f t="shared" si="1690"/>
        <v>357.58931003027271</v>
      </c>
      <c r="BW1498" s="89" t="e">
        <f t="shared" si="1691"/>
        <v>#REF!</v>
      </c>
      <c r="BX1498" s="42" t="e">
        <f t="shared" si="1692"/>
        <v>#REF!</v>
      </c>
      <c r="BY1498" s="89" t="e">
        <f t="shared" si="1693"/>
        <v>#REF!</v>
      </c>
      <c r="BZ1498" s="89" t="e">
        <f t="shared" si="1693"/>
        <v>#REF!</v>
      </c>
      <c r="CA1498" s="41">
        <f t="shared" si="1694"/>
        <v>304.52838242130855</v>
      </c>
      <c r="CB1498" s="89" t="e">
        <f t="shared" si="1695"/>
        <v>#REF!</v>
      </c>
      <c r="CC1498" s="89" t="e">
        <f>1-CB1498</f>
        <v>#REF!</v>
      </c>
      <c r="CD1498" s="41" t="e">
        <f>CK1498+CJ1498</f>
        <v>#REF!</v>
      </c>
      <c r="CE1498" s="41" t="e">
        <f>CH1498+CI1498</f>
        <v>#REF!</v>
      </c>
      <c r="CF1498" s="42" t="e">
        <f>CK1498*13.49+CJ1498</f>
        <v>#REF!</v>
      </c>
      <c r="CG1498" s="42" t="e">
        <f>CH1498*13.49+CI1498</f>
        <v>#REF!</v>
      </c>
      <c r="CH1498" s="42" t="e">
        <f t="shared" si="1696"/>
        <v>#REF!</v>
      </c>
      <c r="CI1498" s="89">
        <f>BL1498*$AJ1498</f>
        <v>0.13667509574320708</v>
      </c>
      <c r="CJ1498" s="89">
        <f>BK1498*$AJ1498</f>
        <v>0.24887661120466348</v>
      </c>
      <c r="CK1498" s="42" t="e">
        <f t="shared" si="1697"/>
        <v>#REF!</v>
      </c>
      <c r="CM1498" s="89" t="e">
        <f t="shared" si="1682"/>
        <v>#REF!</v>
      </c>
      <c r="CN1498" s="89">
        <f t="shared" si="1683"/>
        <v>1.1123853937634431E-2</v>
      </c>
    </row>
    <row r="1499" spans="4:92" ht="14.4" x14ac:dyDescent="0.3">
      <c r="E1499" s="32">
        <v>41431.588888888888</v>
      </c>
      <c r="F1499" s="21">
        <f t="shared" si="1666"/>
        <v>1532.9625000000015</v>
      </c>
      <c r="G1499" s="21">
        <f t="shared" si="1667"/>
        <v>21.959027777775191</v>
      </c>
      <c r="H1499" s="112">
        <v>10</v>
      </c>
      <c r="I1499" s="21">
        <v>1079</v>
      </c>
      <c r="J1499" s="21">
        <v>3109.4576900000002</v>
      </c>
      <c r="K1499" s="21">
        <v>998.99269000000004</v>
      </c>
      <c r="L1499" s="21">
        <v>22</v>
      </c>
      <c r="M1499" s="124">
        <v>6.15</v>
      </c>
      <c r="O1499" s="40"/>
      <c r="U1499" s="52">
        <f t="shared" si="1668"/>
        <v>1.9534964364062973E-3</v>
      </c>
      <c r="V1499" s="52">
        <f t="shared" si="1669"/>
        <v>0.27285249108736798</v>
      </c>
      <c r="W1499" s="52">
        <f t="shared" si="1670"/>
        <v>6.2527105847089821E-4</v>
      </c>
      <c r="X1499" s="247">
        <f>W1499+V1499+SUM($U$1495:U1499)</f>
        <v>0.27749666402482293</v>
      </c>
      <c r="Y1499" s="236">
        <f>W1499+V1499+SUM($U$1497:U1499)-$X$1496</f>
        <v>0.26748954978194117</v>
      </c>
      <c r="Z1499" s="42"/>
      <c r="AA1499" s="42"/>
      <c r="AB1499" s="41">
        <f t="shared" si="1671"/>
        <v>6.0804394039871874E-3</v>
      </c>
      <c r="AC1499" s="48">
        <f t="shared" si="1672"/>
        <v>0.84927876363867372</v>
      </c>
      <c r="AD1499" s="48">
        <f t="shared" si="1673"/>
        <v>5.7724453977362082E-2</v>
      </c>
      <c r="AE1499" s="48">
        <f t="shared" si="1674"/>
        <v>8.2142104279194147E-2</v>
      </c>
      <c r="AF1499" s="48">
        <f t="shared" si="1675"/>
        <v>5.7724453977362068E-2</v>
      </c>
      <c r="AG1499" s="238">
        <f t="shared" si="1676"/>
        <v>2.4416720315984467E-2</v>
      </c>
      <c r="AH1499" s="48">
        <f t="shared" si="1677"/>
        <v>9.2998584760318233E-7</v>
      </c>
      <c r="AI1499" s="48">
        <f>AE1499+AC1499+SUM($AB$1495:AB1499)</f>
        <v>0.95101571181464561</v>
      </c>
      <c r="AJ1499" s="48">
        <f>AE1499+AC1499+SUM($AB$1496:AB1499)-$AI$1496</f>
        <v>0.47667191956321409</v>
      </c>
      <c r="AK1499" s="46"/>
      <c r="AL1499" s="86"/>
      <c r="AM1499" s="92">
        <f>AM1498</f>
        <v>111.702</v>
      </c>
      <c r="AO1499" s="1"/>
      <c r="AP1499" s="1"/>
      <c r="AQ1499">
        <v>797</v>
      </c>
      <c r="AR1499" s="25">
        <v>319.14150000000001</v>
      </c>
      <c r="AS1499" s="25">
        <v>1.6500000000007731E-2</v>
      </c>
      <c r="AV1499" s="89">
        <f t="shared" si="1684"/>
        <v>0</v>
      </c>
      <c r="AW1499" s="86">
        <f t="shared" si="1685"/>
        <v>1.0134925068495185E-3</v>
      </c>
      <c r="AX1499" s="86">
        <f t="shared" si="1686"/>
        <v>8.1128611772344622E-2</v>
      </c>
      <c r="AY1499" s="86">
        <f t="shared" si="1678"/>
        <v>1.1733900735538353E-2</v>
      </c>
      <c r="AZ1499" s="86">
        <f t="shared" si="1679"/>
        <v>0.93928181107910724</v>
      </c>
      <c r="BA1499" s="86">
        <f t="shared" si="1698"/>
        <v>6.5314468558706797E-3</v>
      </c>
      <c r="BB1499" s="86">
        <f t="shared" si="1699"/>
        <v>0.47014047270734338</v>
      </c>
      <c r="BC1499" s="89"/>
      <c r="BD1499" s="89"/>
      <c r="BE1499" s="41"/>
      <c r="BF1499" s="89"/>
      <c r="BG1499" s="89"/>
      <c r="BH1499" s="89"/>
      <c r="BI1499" s="89"/>
      <c r="BJ1499" s="41"/>
      <c r="BK1499" s="89"/>
      <c r="BL1499" s="89"/>
      <c r="BM1499" s="89">
        <f t="shared" si="1687"/>
        <v>-7.0475617922338696E-5</v>
      </c>
      <c r="BN1499" s="86">
        <f t="shared" si="1688"/>
        <v>9.1332916092319708E-6</v>
      </c>
      <c r="BO1499" s="86">
        <f t="shared" si="1689"/>
        <v>6.1613776686166618E-4</v>
      </c>
      <c r="BP1499" s="86">
        <f t="shared" si="1680"/>
        <v>4.053374802482944E-3</v>
      </c>
      <c r="BQ1499" s="86">
        <f t="shared" si="1681"/>
        <v>0.27344328922233996</v>
      </c>
      <c r="BR1499" s="86">
        <f t="shared" si="1700"/>
        <v>3.9500830013329937E-3</v>
      </c>
      <c r="BS1499" s="86">
        <f t="shared" si="1701"/>
        <v>0.26360994239853053</v>
      </c>
      <c r="BT1499" s="89">
        <f t="shared" ref="BT1499:BU1511" si="1702">BR1499-BR1498</f>
        <v>1.3992364285697109E-3</v>
      </c>
      <c r="BU1499" s="89">
        <f t="shared" si="1702"/>
        <v>8.9600548342129799E-2</v>
      </c>
      <c r="BV1499" s="41">
        <f t="shared" si="1690"/>
        <v>389.70405678368581</v>
      </c>
      <c r="BW1499" s="89" t="e">
        <f t="shared" si="1691"/>
        <v>#REF!</v>
      </c>
      <c r="BX1499" s="42" t="e">
        <f t="shared" si="1692"/>
        <v>#REF!</v>
      </c>
      <c r="BY1499" s="89" t="e">
        <f t="shared" si="1693"/>
        <v>#REF!</v>
      </c>
      <c r="BZ1499" s="89" t="e">
        <f t="shared" si="1693"/>
        <v>#REF!</v>
      </c>
      <c r="CA1499" s="41">
        <f t="shared" si="1694"/>
        <v>333.47944192551273</v>
      </c>
      <c r="CB1499" s="89" t="e">
        <f t="shared" si="1695"/>
        <v>#REF!</v>
      </c>
      <c r="CC1499" s="89" t="e">
        <f t="shared" ref="CC1499:CC1511" si="1703">1-CB1499</f>
        <v>#REF!</v>
      </c>
      <c r="CD1499" s="41" t="e">
        <f>CK1499+CJ1499</f>
        <v>#REF!</v>
      </c>
      <c r="CE1499" s="41" t="e">
        <f>CH1499+CI1499</f>
        <v>#REF!</v>
      </c>
      <c r="CF1499" s="42" t="e">
        <f>CK1499*13.49+CJ1499</f>
        <v>#REF!</v>
      </c>
      <c r="CG1499" s="42" t="e">
        <f>CH1499*13.49+CI1499</f>
        <v>#REF!</v>
      </c>
      <c r="CH1499" s="42" t="e">
        <f t="shared" si="1696"/>
        <v>#REF!</v>
      </c>
      <c r="CI1499" s="89"/>
      <c r="CJ1499" s="89"/>
      <c r="CK1499" s="42" t="e">
        <f t="shared" si="1697"/>
        <v>#REF!</v>
      </c>
      <c r="CM1499" s="89" t="e">
        <f t="shared" si="1682"/>
        <v>#REF!</v>
      </c>
      <c r="CN1499" s="89">
        <f t="shared" si="1683"/>
        <v>0</v>
      </c>
    </row>
    <row r="1500" spans="4:92" ht="14.4" x14ac:dyDescent="0.3">
      <c r="E1500" s="125">
        <v>41444.62777777778</v>
      </c>
      <c r="F1500" s="21">
        <f t="shared" si="1666"/>
        <v>1546.0013888888934</v>
      </c>
      <c r="G1500" s="21">
        <f t="shared" si="1667"/>
        <v>34.997916666667152</v>
      </c>
      <c r="I1500" s="21">
        <v>1048</v>
      </c>
      <c r="J1500" s="21">
        <v>3454.4110099999998</v>
      </c>
      <c r="K1500" s="21">
        <v>1646.52721</v>
      </c>
      <c r="L1500" s="21">
        <v>73</v>
      </c>
      <c r="M1500" s="124">
        <v>6.15</v>
      </c>
      <c r="O1500" s="40"/>
      <c r="U1500" s="52">
        <f t="shared" si="1668"/>
        <v>3.1272245228711961E-3</v>
      </c>
      <c r="V1500" s="52">
        <f t="shared" si="1669"/>
        <v>0.4367916855915086</v>
      </c>
      <c r="W1500" s="52">
        <f t="shared" si="1670"/>
        <v>1.0009554924445927E-3</v>
      </c>
      <c r="X1500" s="247">
        <f>W1500+V1500+SUM($U$1495:U1500)</f>
        <v>0.44493876748580852</v>
      </c>
      <c r="Y1500" s="236">
        <f>W1500+V1500+SUM($U$1497:U1500)-$X$1496</f>
        <v>0.43493165324292671</v>
      </c>
      <c r="Z1500" s="42"/>
      <c r="AA1500" s="42"/>
      <c r="AB1500" s="41">
        <f t="shared" si="1671"/>
        <v>6.5609112056813548E-3</v>
      </c>
      <c r="AC1500" s="48">
        <f t="shared" si="1672"/>
        <v>0.91638814021407256</v>
      </c>
      <c r="AD1500" s="48">
        <f t="shared" si="1673"/>
        <v>6.2285797420095566E-2</v>
      </c>
      <c r="AE1500" s="48">
        <f t="shared" si="1674"/>
        <v>8.8632912297459177E-2</v>
      </c>
      <c r="AF1500" s="48">
        <f t="shared" si="1675"/>
        <v>6.2285797420095552E-2</v>
      </c>
      <c r="AG1500" s="238">
        <f t="shared" si="1676"/>
        <v>2.6346111404725658E-2</v>
      </c>
      <c r="AH1500" s="48">
        <f t="shared" si="1677"/>
        <v>1.003472637958329E-6</v>
      </c>
      <c r="AI1500" s="48">
        <f>AE1500+AC1500+SUM($AB$1495:AB1500)</f>
        <v>1.0311768076139909</v>
      </c>
      <c r="AJ1500" s="48">
        <f>AE1500+AC1500+SUM($AB$1496:AB1500)-$AI$1496</f>
        <v>0.55683301536255936</v>
      </c>
      <c r="AK1500" s="46"/>
      <c r="AL1500" s="86"/>
      <c r="AM1500" s="92">
        <f>AM1501</f>
        <v>273.04349999999999</v>
      </c>
      <c r="AO1500" s="1"/>
      <c r="AP1500" s="1"/>
      <c r="AQ1500">
        <v>1306</v>
      </c>
      <c r="AR1500" s="25">
        <v>354.61099999999999</v>
      </c>
      <c r="AS1500" s="25">
        <v>0.32136350135008879</v>
      </c>
      <c r="AV1500" s="89">
        <f t="shared" si="1684"/>
        <v>0</v>
      </c>
      <c r="AW1500" s="86">
        <f t="shared" si="1685"/>
        <v>1.2500506701132584E-3</v>
      </c>
      <c r="AX1500" s="86">
        <f t="shared" si="1686"/>
        <v>8.7382861627345917E-2</v>
      </c>
      <c r="AY1500" s="86">
        <f t="shared" si="1678"/>
        <v>1.4543392809175154E-2</v>
      </c>
      <c r="AZ1500" s="86">
        <f t="shared" si="1679"/>
        <v>1.0166334148048157</v>
      </c>
      <c r="BA1500" s="86">
        <f t="shared" si="1698"/>
        <v>9.3409389295074814E-3</v>
      </c>
      <c r="BB1500" s="86">
        <f t="shared" si="1699"/>
        <v>0.54749207643305187</v>
      </c>
      <c r="BC1500" s="89"/>
      <c r="BD1500" s="89"/>
      <c r="BE1500" s="41"/>
      <c r="BF1500" s="89"/>
      <c r="BG1500" s="89"/>
      <c r="BH1500" s="89"/>
      <c r="BI1500" s="89"/>
      <c r="BJ1500" s="41"/>
      <c r="BK1500" s="89"/>
      <c r="BL1500" s="89"/>
      <c r="BM1500" s="89">
        <f t="shared" si="1687"/>
        <v>-7.0475617922449718E-5</v>
      </c>
      <c r="BN1500" s="86">
        <f t="shared" si="1688"/>
        <v>1.5008125067379253E-5</v>
      </c>
      <c r="BO1500" s="86">
        <f t="shared" si="1689"/>
        <v>9.8594736737721332E-4</v>
      </c>
      <c r="BP1500" s="86">
        <f t="shared" si="1680"/>
        <v>6.671322271726514E-3</v>
      </c>
      <c r="BQ1500" s="86">
        <f t="shared" si="1681"/>
        <v>0.43826744521408201</v>
      </c>
      <c r="BR1500" s="86">
        <f t="shared" si="1700"/>
        <v>6.5680304705765637E-3</v>
      </c>
      <c r="BS1500" s="86">
        <f t="shared" si="1701"/>
        <v>0.42843409839027258</v>
      </c>
      <c r="BT1500" s="89">
        <f t="shared" si="1702"/>
        <v>2.61794746924357E-3</v>
      </c>
      <c r="BU1500" s="89">
        <f t="shared" si="1702"/>
        <v>0.16482415599174205</v>
      </c>
      <c r="BV1500" s="41">
        <f t="shared" si="1690"/>
        <v>413.45490360571688</v>
      </c>
      <c r="BW1500" s="89" t="e">
        <f t="shared" si="1691"/>
        <v>#REF!</v>
      </c>
      <c r="BX1500" s="42" t="e">
        <f t="shared" si="1692"/>
        <v>#REF!</v>
      </c>
      <c r="BY1500" s="89" t="e">
        <f t="shared" si="1693"/>
        <v>#REF!</v>
      </c>
      <c r="BZ1500" s="89" t="e">
        <f t="shared" si="1693"/>
        <v>#REF!</v>
      </c>
      <c r="CA1500" s="41">
        <f t="shared" si="1694"/>
        <v>364.24703960510232</v>
      </c>
      <c r="CB1500" s="89" t="e">
        <f t="shared" si="1695"/>
        <v>#REF!</v>
      </c>
      <c r="CC1500" s="89" t="e">
        <f t="shared" si="1703"/>
        <v>#REF!</v>
      </c>
      <c r="CD1500" s="41"/>
      <c r="CE1500" s="41"/>
      <c r="CF1500" s="42"/>
      <c r="CG1500" s="42"/>
      <c r="CH1500" s="42" t="e">
        <f t="shared" si="1696"/>
        <v>#REF!</v>
      </c>
      <c r="CI1500" s="89"/>
      <c r="CJ1500" s="89"/>
      <c r="CK1500" s="42" t="e">
        <f t="shared" si="1697"/>
        <v>#REF!</v>
      </c>
      <c r="CM1500" s="89" t="e">
        <f t="shared" si="1682"/>
        <v>#REF!</v>
      </c>
      <c r="CN1500" s="89">
        <f t="shared" si="1683"/>
        <v>0</v>
      </c>
    </row>
    <row r="1501" spans="4:92" ht="14.4" x14ac:dyDescent="0.3">
      <c r="E1501" s="32">
        <v>41457.636805555558</v>
      </c>
      <c r="F1501" s="21">
        <f t="shared" si="1666"/>
        <v>1559.0104166666715</v>
      </c>
      <c r="G1501" s="21">
        <f t="shared" si="1667"/>
        <v>48.006944444445253</v>
      </c>
      <c r="I1501" s="21">
        <v>1027</v>
      </c>
      <c r="J1501" s="21">
        <v>4124</v>
      </c>
      <c r="K1501" s="21">
        <v>2580</v>
      </c>
      <c r="L1501" s="21">
        <v>12</v>
      </c>
      <c r="M1501" s="124">
        <v>6.15</v>
      </c>
      <c r="O1501" s="40"/>
      <c r="U1501" s="52">
        <f t="shared" si="1668"/>
        <v>4.8019653046388637E-3</v>
      </c>
      <c r="V1501" s="52">
        <f t="shared" si="1669"/>
        <v>0.67070928365559557</v>
      </c>
      <c r="W1501" s="52">
        <f t="shared" si="1670"/>
        <v>1.5370030233050256E-3</v>
      </c>
      <c r="X1501" s="247">
        <f>W1501+V1501+SUM($U$1495:U1501)</f>
        <v>0.68419437838539476</v>
      </c>
      <c r="Y1501" s="236">
        <f>W1501+V1501+SUM($U$1497:U1501)-$X$1496</f>
        <v>0.67418726414251295</v>
      </c>
      <c r="Z1501" s="42"/>
      <c r="AA1501" s="42"/>
      <c r="AB1501" s="41">
        <f t="shared" si="1671"/>
        <v>7.6756995799731297E-3</v>
      </c>
      <c r="AC1501" s="48">
        <f t="shared" si="1672"/>
        <v>1.072094994494448</v>
      </c>
      <c r="AD1501" s="48">
        <f t="shared" si="1673"/>
        <v>7.2869004640959689E-2</v>
      </c>
      <c r="AE1501" s="48">
        <f t="shared" si="1674"/>
        <v>0.10369285399020291</v>
      </c>
      <c r="AF1501" s="48">
        <f t="shared" si="1675"/>
        <v>7.2869004640959675E-2</v>
      </c>
      <c r="AG1501" s="238">
        <f t="shared" si="1676"/>
        <v>3.0822675372906051E-2</v>
      </c>
      <c r="AH1501" s="48">
        <f t="shared" si="1677"/>
        <v>1.1739763371620545E-6</v>
      </c>
      <c r="AI1501" s="48">
        <f>AE1501+AC1501+SUM($AB$1495:AB1501)</f>
        <v>1.2096193031670832</v>
      </c>
      <c r="AJ1501" s="48">
        <f>AE1501+AC1501+SUM($AB$1496:AB1501)-$AI$1496</f>
        <v>0.73527551091565169</v>
      </c>
      <c r="AK1501" s="46"/>
      <c r="AL1501" s="86"/>
      <c r="AM1501" s="25">
        <v>273.04349999999999</v>
      </c>
      <c r="AN1501" s="25">
        <v>3.5000000000025011E-3</v>
      </c>
      <c r="AQ1501" s="59">
        <v>2039</v>
      </c>
      <c r="AR1501" s="25">
        <v>396.41949999999997</v>
      </c>
      <c r="AS1501" s="25">
        <v>9.349999999997749E-2</v>
      </c>
      <c r="AV1501" s="89">
        <f t="shared" si="1684"/>
        <v>0</v>
      </c>
      <c r="AW1501" s="86">
        <f t="shared" si="1685"/>
        <v>1.4624513429208987E-3</v>
      </c>
      <c r="AX1501" s="86">
        <f t="shared" si="1686"/>
        <v>0.102230402647282</v>
      </c>
      <c r="AY1501" s="86">
        <f t="shared" si="1678"/>
        <v>1.7060089545870558E-2</v>
      </c>
      <c r="AZ1501" s="86">
        <f t="shared" si="1679"/>
        <v>1.1925592136212126</v>
      </c>
      <c r="BA1501" s="86">
        <f t="shared" si="1698"/>
        <v>1.1857635666202885E-2</v>
      </c>
      <c r="BB1501" s="86">
        <f t="shared" si="1699"/>
        <v>0.72341787524944878</v>
      </c>
      <c r="BC1501" s="91">
        <f>BA1501-BA1498</f>
        <v>6.4504557562372767E-3</v>
      </c>
      <c r="BD1501" s="91">
        <f>BB1501-BB1498</f>
        <v>0.34327334821154387</v>
      </c>
      <c r="BE1501" s="41">
        <f t="shared" ref="BE1501:BE1511" si="1704">1000*(((BC1501)/((BD1501))/0.0112372-1))</f>
        <v>672.2153441524672</v>
      </c>
      <c r="BF1501" s="89">
        <f t="shared" ref="BF1501:BF1513" si="1705">(BE1501-$B$10)/($AM$1492-$B$10)</f>
        <v>0.12904095811547936</v>
      </c>
      <c r="BG1501" s="89">
        <f t="shared" ref="BG1501:BG1511" si="1706">1-BF1501</f>
        <v>0.87095904188452067</v>
      </c>
      <c r="BH1501" s="91">
        <f>BF1501*($AJ1501-$AJ1498)</f>
        <v>4.5128694739792558E-2</v>
      </c>
      <c r="BI1501" s="91">
        <f>BG1501*($AJ1501-$AJ1498)</f>
        <v>0.3045951092279886</v>
      </c>
      <c r="BJ1501" s="41">
        <f>1000*((BA1501/BB1501)/0.0112372-1)</f>
        <v>458.64885681160848</v>
      </c>
      <c r="BK1501" s="89">
        <f t="shared" ref="BK1501:BK1521" si="1707">(BJ1501-$B$10)/($AM$1492-$B$10)</f>
        <v>0.40043599471086688</v>
      </c>
      <c r="BL1501" s="89">
        <f t="shared" ref="BL1501:BL1511" si="1708">1-BK1501</f>
        <v>0.59956400528913312</v>
      </c>
      <c r="BM1501" s="89">
        <f t="shared" si="1687"/>
        <v>-7.0475617922394207E-5</v>
      </c>
      <c r="BN1501" s="86">
        <f t="shared" si="1688"/>
        <v>2.3745798133347109E-5</v>
      </c>
      <c r="BO1501" s="86">
        <f t="shared" si="1689"/>
        <v>1.5132572251716785E-3</v>
      </c>
      <c r="BP1501" s="86">
        <f t="shared" si="1680"/>
        <v>1.0570403146101196E-2</v>
      </c>
      <c r="BQ1501" s="86">
        <f t="shared" si="1681"/>
        <v>0.67362397523929352</v>
      </c>
      <c r="BR1501" s="86">
        <f t="shared" si="1700"/>
        <v>1.0467111344951246E-2</v>
      </c>
      <c r="BS1501" s="86">
        <f t="shared" si="1701"/>
        <v>0.66379062841548409</v>
      </c>
      <c r="BT1501" s="89">
        <f t="shared" si="1702"/>
        <v>3.8990808743746821E-3</v>
      </c>
      <c r="BU1501" s="89">
        <f t="shared" si="1702"/>
        <v>0.23535653002521151</v>
      </c>
      <c r="BV1501" s="41">
        <f t="shared" si="1690"/>
        <v>474.27289323820855</v>
      </c>
      <c r="BW1501" s="89" t="e">
        <f t="shared" si="1691"/>
        <v>#REF!</v>
      </c>
      <c r="BX1501" s="42" t="e">
        <f t="shared" si="1692"/>
        <v>#REF!</v>
      </c>
      <c r="BY1501" s="89" t="e">
        <f t="shared" si="1693"/>
        <v>#REF!</v>
      </c>
      <c r="BZ1501" s="89" t="e">
        <f t="shared" si="1693"/>
        <v>#REF!</v>
      </c>
      <c r="CA1501" s="41">
        <f t="shared" si="1694"/>
        <v>403.25829106847942</v>
      </c>
      <c r="CB1501" s="89" t="e">
        <f t="shared" si="1695"/>
        <v>#REF!</v>
      </c>
      <c r="CC1501" s="89" t="e">
        <f t="shared" si="1703"/>
        <v>#REF!</v>
      </c>
      <c r="CD1501" s="41"/>
      <c r="CE1501" s="41"/>
      <c r="CF1501" s="42"/>
      <c r="CG1501" s="42"/>
      <c r="CH1501" s="42" t="e">
        <f t="shared" si="1696"/>
        <v>#REF!</v>
      </c>
      <c r="CI1501" s="89">
        <f t="shared" ref="CI1501:CI1512" si="1709">BL1501*$AJ1501</f>
        <v>0.44084473031560184</v>
      </c>
      <c r="CJ1501" s="89">
        <f t="shared" ref="CJ1501:CJ1512" si="1710">BK1501*$AJ1501</f>
        <v>0.29443078060004985</v>
      </c>
      <c r="CK1501" s="42" t="e">
        <f t="shared" si="1697"/>
        <v>#REF!</v>
      </c>
      <c r="CM1501" s="89" t="e">
        <f t="shared" si="1682"/>
        <v>#REF!</v>
      </c>
      <c r="CN1501" s="89">
        <f t="shared" si="1683"/>
        <v>3.5879926496779686E-2</v>
      </c>
    </row>
    <row r="1502" spans="4:92" ht="14.4" x14ac:dyDescent="0.3">
      <c r="E1502" s="32">
        <v>41470.588194444441</v>
      </c>
      <c r="F1502" s="21">
        <f t="shared" si="1666"/>
        <v>1571.9618055555547</v>
      </c>
      <c r="G1502" s="21">
        <f t="shared" si="1667"/>
        <v>60.958333333328483</v>
      </c>
      <c r="I1502" s="21">
        <v>1028</v>
      </c>
      <c r="J1502" s="21">
        <v>4968</v>
      </c>
      <c r="K1502" s="21">
        <v>3738</v>
      </c>
      <c r="L1502" s="21">
        <v>18</v>
      </c>
      <c r="M1502" s="124">
        <v>6.15</v>
      </c>
      <c r="O1502" s="40"/>
      <c r="U1502" s="52">
        <f t="shared" si="1668"/>
        <v>6.9640403694756301E-3</v>
      </c>
      <c r="V1502" s="52">
        <f t="shared" si="1669"/>
        <v>0.97269476792084486</v>
      </c>
      <c r="W1502" s="52">
        <f t="shared" si="1670"/>
        <v>2.229035493438925E-3</v>
      </c>
      <c r="X1502" s="247">
        <f>W1502+V1502+SUM($U$1495:U1502)</f>
        <v>0.99383593549025351</v>
      </c>
      <c r="Y1502" s="236">
        <f>W1502+V1502+SUM($U$1497:U1502)-$X$1496</f>
        <v>0.9838288212473717</v>
      </c>
      <c r="Z1502" s="42"/>
      <c r="AA1502" s="42"/>
      <c r="AB1502" s="41">
        <f t="shared" si="1671"/>
        <v>9.2555785327862305E-3</v>
      </c>
      <c r="AC1502" s="48">
        <f t="shared" si="1672"/>
        <v>1.292762869724654</v>
      </c>
      <c r="AD1502" s="48">
        <f t="shared" si="1673"/>
        <v>8.7867534161977651E-2</v>
      </c>
      <c r="AE1502" s="48">
        <f t="shared" si="1674"/>
        <v>0.12503581509353687</v>
      </c>
      <c r="AF1502" s="48">
        <f t="shared" si="1675"/>
        <v>8.7867534161977651E-2</v>
      </c>
      <c r="AG1502" s="238">
        <f t="shared" si="1676"/>
        <v>3.7166865317246653E-2</v>
      </c>
      <c r="AH1502" s="48">
        <f t="shared" si="1677"/>
        <v>1.4156143125489753E-6</v>
      </c>
      <c r="AI1502" s="48">
        <f>AE1502+AC1502+SUM($AB$1495:AB1502)</f>
        <v>1.4608857180334094</v>
      </c>
      <c r="AJ1502" s="48">
        <f>AE1502+AC1502+SUM($AB$1496:AB1502)-$AI$1496</f>
        <v>0.98654192578197786</v>
      </c>
      <c r="AK1502" s="46"/>
      <c r="AL1502" s="86"/>
      <c r="AM1502" s="25">
        <v>341.1345</v>
      </c>
      <c r="AN1502" s="25">
        <v>0.13049999999998363</v>
      </c>
      <c r="AQ1502" s="59">
        <v>2339</v>
      </c>
      <c r="AR1502" s="25">
        <v>435.96850000000001</v>
      </c>
      <c r="AS1502" s="25">
        <v>0.11050000000000182</v>
      </c>
      <c r="AV1502" s="89">
        <f t="shared" si="1684"/>
        <v>0</v>
      </c>
      <c r="AW1502" s="86">
        <f t="shared" si="1685"/>
        <v>1.8563874636477629E-3</v>
      </c>
      <c r="AX1502" s="86">
        <f t="shared" si="1686"/>
        <v>0.12317942762988911</v>
      </c>
      <c r="AY1502" s="86">
        <f t="shared" si="1678"/>
        <v>2.1689544957582831E-2</v>
      </c>
      <c r="AZ1502" s="86">
        <f t="shared" si="1679"/>
        <v>1.4391961730758265</v>
      </c>
      <c r="BA1502" s="86">
        <f t="shared" si="1698"/>
        <v>1.6487091077915156E-2</v>
      </c>
      <c r="BB1502" s="86">
        <f t="shared" si="1699"/>
        <v>0.97005483470406262</v>
      </c>
      <c r="BC1502" s="89">
        <f>BA1502-BA1501</f>
        <v>4.6294554117122712E-3</v>
      </c>
      <c r="BD1502" s="89">
        <f>BB1502-BB1501</f>
        <v>0.24663695945461384</v>
      </c>
      <c r="BE1502" s="41">
        <f t="shared" si="1704"/>
        <v>670.37367645694496</v>
      </c>
      <c r="BF1502" s="89">
        <f t="shared" si="1705"/>
        <v>0.13138130410255866</v>
      </c>
      <c r="BG1502" s="89">
        <f t="shared" si="1706"/>
        <v>0.86861869589744134</v>
      </c>
      <c r="BH1502" s="89">
        <f>BF1502*($AJ1502-$AJ1501)</f>
        <v>3.3011709262312464E-2</v>
      </c>
      <c r="BI1502" s="89">
        <f t="shared" ref="BI1502:BI1511" si="1711">BG1502*($AJ1502-$AJ1501)</f>
        <v>0.21825470560401369</v>
      </c>
      <c r="BJ1502" s="41">
        <f>1000*((BA1502/BB1502)/0.0112372-1)</f>
        <v>512.48000520677419</v>
      </c>
      <c r="BK1502" s="89">
        <f t="shared" si="1707"/>
        <v>0.3320286960256546</v>
      </c>
      <c r="BL1502" s="89">
        <f t="shared" si="1708"/>
        <v>0.66797130397434534</v>
      </c>
      <c r="BM1502" s="89">
        <f t="shared" si="1687"/>
        <v>-7.0475617922505229E-5</v>
      </c>
      <c r="BN1502" s="86">
        <f t="shared" si="1688"/>
        <v>3.5397130440103448E-5</v>
      </c>
      <c r="BO1502" s="86">
        <f t="shared" si="1689"/>
        <v>2.1936383629988215E-3</v>
      </c>
      <c r="BP1502" s="86">
        <f t="shared" si="1680"/>
        <v>1.5782135523709027E-2</v>
      </c>
      <c r="BQ1502" s="86">
        <f t="shared" si="1681"/>
        <v>0.97805379996654451</v>
      </c>
      <c r="BR1502" s="86">
        <f t="shared" si="1700"/>
        <v>1.5678843722559076E-2</v>
      </c>
      <c r="BS1502" s="86">
        <f t="shared" si="1701"/>
        <v>0.96822045314273508</v>
      </c>
      <c r="BT1502" s="89">
        <f t="shared" si="1702"/>
        <v>5.2117323776078306E-3</v>
      </c>
      <c r="BU1502" s="89">
        <f t="shared" si="1702"/>
        <v>0.304429824727251</v>
      </c>
      <c r="BV1502" s="41">
        <f t="shared" si="1690"/>
        <v>523.48014450003302</v>
      </c>
      <c r="BW1502" s="89" t="e">
        <f t="shared" si="1691"/>
        <v>#REF!</v>
      </c>
      <c r="BX1502" s="42" t="e">
        <f t="shared" si="1692"/>
        <v>#REF!</v>
      </c>
      <c r="BY1502" s="89" t="e">
        <f t="shared" si="1693"/>
        <v>#REF!</v>
      </c>
      <c r="BZ1502" s="89" t="e">
        <f t="shared" si="1693"/>
        <v>#REF!</v>
      </c>
      <c r="CA1502" s="41">
        <f t="shared" si="1694"/>
        <v>441.0586883331278</v>
      </c>
      <c r="CB1502" s="89" t="e">
        <f t="shared" si="1695"/>
        <v>#REF!</v>
      </c>
      <c r="CC1502" s="89" t="e">
        <f t="shared" si="1703"/>
        <v>#REF!</v>
      </c>
      <c r="CD1502" s="41" t="e">
        <f t="shared" ref="CD1502:CD1511" si="1712">CK1502+CJ1502</f>
        <v>#REF!</v>
      </c>
      <c r="CE1502" s="41" t="e">
        <f t="shared" ref="CE1502:CE1511" si="1713">CH1502+CI1502</f>
        <v>#REF!</v>
      </c>
      <c r="CF1502" s="42" t="e">
        <f t="shared" ref="CF1502:CF1511" si="1714">CK1502*13.49+CJ1502</f>
        <v>#REF!</v>
      </c>
      <c r="CG1502" s="42" t="e">
        <f t="shared" ref="CG1502:CG1511" si="1715">CH1502*13.49+CI1502</f>
        <v>#REF!</v>
      </c>
      <c r="CH1502" s="42" t="e">
        <f t="shared" si="1696"/>
        <v>#REF!</v>
      </c>
      <c r="CI1502" s="89">
        <f t="shared" si="1709"/>
        <v>0.65898169658994954</v>
      </c>
      <c r="CJ1502" s="89">
        <f t="shared" si="1710"/>
        <v>0.32756022919202821</v>
      </c>
      <c r="CK1502" s="42" t="e">
        <f t="shared" si="1697"/>
        <v>#REF!</v>
      </c>
      <c r="CM1502" s="89" t="e">
        <f t="shared" si="1682"/>
        <v>#REF!</v>
      </c>
      <c r="CN1502" s="89">
        <f t="shared" si="1683"/>
        <v>5.3633883339024177E-2</v>
      </c>
    </row>
    <row r="1503" spans="4:92" ht="14.4" x14ac:dyDescent="0.3">
      <c r="E1503" s="32">
        <v>41508.401388888888</v>
      </c>
      <c r="F1503" s="21">
        <f t="shared" si="1666"/>
        <v>1609.7750000000015</v>
      </c>
      <c r="G1503" s="21">
        <f t="shared" si="1667"/>
        <v>98.771527777775191</v>
      </c>
      <c r="I1503" s="21">
        <v>1023</v>
      </c>
      <c r="J1503" s="21">
        <v>6105</v>
      </c>
      <c r="K1503" s="21">
        <v>7021</v>
      </c>
      <c r="L1503" s="21">
        <v>7</v>
      </c>
      <c r="M1503" s="124">
        <v>6.15</v>
      </c>
      <c r="O1503" s="40"/>
      <c r="U1503" s="52">
        <f t="shared" si="1668"/>
        <v>1.3016777309978814E-2</v>
      </c>
      <c r="V1503" s="52">
        <f t="shared" si="1669"/>
        <v>1.8181042200880466</v>
      </c>
      <c r="W1503" s="52">
        <f t="shared" si="1670"/>
        <v>4.1663828890638596E-3</v>
      </c>
      <c r="X1503" s="247">
        <f>W1503+V1503+SUM($U$1495:U1503)</f>
        <v>1.854199512363059</v>
      </c>
      <c r="Y1503" s="236">
        <f>W1503+V1503+SUM($U$1497:U1503)-$X$1496</f>
        <v>1.8441923981201775</v>
      </c>
      <c r="Z1503" s="42"/>
      <c r="AA1503" s="42"/>
      <c r="AB1503" s="41">
        <f t="shared" si="1671"/>
        <v>1.1318533752659258E-2</v>
      </c>
      <c r="AC1503" s="48">
        <f t="shared" si="1672"/>
        <v>1.580903897398878</v>
      </c>
      <c r="AD1503" s="48">
        <f t="shared" si="1673"/>
        <v>0.10745213253308092</v>
      </c>
      <c r="AE1503" s="48">
        <f t="shared" si="1674"/>
        <v>0.15290476855814986</v>
      </c>
      <c r="AF1503" s="48">
        <f t="shared" si="1675"/>
        <v>0.10745213253308088</v>
      </c>
      <c r="AG1503" s="238">
        <f t="shared" si="1676"/>
        <v>4.5450904887645124E-2</v>
      </c>
      <c r="AH1503" s="48">
        <f t="shared" si="1677"/>
        <v>1.7311374238331657E-6</v>
      </c>
      <c r="AI1503" s="48">
        <f>AE1503+AC1503+SUM($AB$1495:AB1503)</f>
        <v>1.7882142329249058</v>
      </c>
      <c r="AJ1503" s="48">
        <f>AE1503+AC1503+SUM($AB$1496:AB1503)-$AI$1496</f>
        <v>1.3138704406734742</v>
      </c>
      <c r="AK1503" s="46"/>
      <c r="AL1503" s="86"/>
      <c r="AM1503" s="25">
        <v>448.38099999999997</v>
      </c>
      <c r="AN1503" s="25">
        <v>7.0999999999997954E-2</v>
      </c>
      <c r="AQ1503" s="59">
        <v>2143</v>
      </c>
      <c r="AR1503" s="25">
        <v>515.64499999999998</v>
      </c>
      <c r="AS1503" s="25">
        <v>0.15199999999998681</v>
      </c>
      <c r="AV1503" s="89">
        <f t="shared" si="1684"/>
        <v>0</v>
      </c>
      <c r="AW1503" s="86">
        <f t="shared" si="1685"/>
        <v>2.448783542714791E-3</v>
      </c>
      <c r="AX1503" s="86">
        <f t="shared" si="1686"/>
        <v>0.15045598501543506</v>
      </c>
      <c r="AY1503" s="86">
        <f t="shared" si="1678"/>
        <v>2.8638410860087362E-2</v>
      </c>
      <c r="AZ1503" s="86">
        <f t="shared" si="1679"/>
        <v>1.7595758220648183</v>
      </c>
      <c r="BA1503" s="86">
        <f t="shared" si="1698"/>
        <v>2.3435956980419691E-2</v>
      </c>
      <c r="BB1503" s="86">
        <f t="shared" si="1699"/>
        <v>1.2904344836930544</v>
      </c>
      <c r="BC1503" s="89">
        <f>BA1503-BA1502</f>
        <v>6.9488659025045349E-3</v>
      </c>
      <c r="BD1503" s="89">
        <f>BB1503-BB1502</f>
        <v>0.32037964898899174</v>
      </c>
      <c r="BE1503" s="41">
        <f t="shared" si="1704"/>
        <v>930.14927979819606</v>
      </c>
      <c r="BF1503" s="89">
        <f t="shared" si="1705"/>
        <v>-0.19873513997635081</v>
      </c>
      <c r="BG1503" s="89">
        <f t="shared" si="1706"/>
        <v>1.1987351399763508</v>
      </c>
      <c r="BH1503" s="89">
        <f>BF1503*($AJ1503-$AJ1502)</f>
        <v>-6.5051678225212572E-2</v>
      </c>
      <c r="BI1503" s="89">
        <f t="shared" si="1711"/>
        <v>0.39238019311670896</v>
      </c>
      <c r="BJ1503" s="41">
        <f>1000*((BA1503/BB1503)/0.0112372-1)</f>
        <v>616.17588227612544</v>
      </c>
      <c r="BK1503" s="89">
        <f t="shared" si="1707"/>
        <v>0.20025452722963458</v>
      </c>
      <c r="BL1503" s="89">
        <f t="shared" si="1708"/>
        <v>0.79974547277036545</v>
      </c>
      <c r="BM1503" s="89">
        <f t="shared" si="1687"/>
        <v>-7.0475617922172162E-5</v>
      </c>
      <c r="BN1503" s="86">
        <f t="shared" si="1688"/>
        <v>6.977186487466713E-5</v>
      </c>
      <c r="BO1503" s="86">
        <f t="shared" si="1689"/>
        <v>4.0966110241891923E-3</v>
      </c>
      <c r="BP1503" s="86">
        <f t="shared" si="1680"/>
        <v>3.1051144667200107E-2</v>
      </c>
      <c r="BQ1503" s="86">
        <f t="shared" si="1681"/>
        <v>1.8231483676958591</v>
      </c>
      <c r="BR1503" s="86">
        <f t="shared" si="1700"/>
        <v>3.0947852866050157E-2</v>
      </c>
      <c r="BS1503" s="86">
        <f t="shared" si="1701"/>
        <v>1.8133150208720497</v>
      </c>
      <c r="BT1503" s="89">
        <f t="shared" si="1702"/>
        <v>1.526900914349108E-2</v>
      </c>
      <c r="BU1503" s="89">
        <f t="shared" si="1702"/>
        <v>0.84509456772931457</v>
      </c>
      <c r="BV1503" s="41">
        <f t="shared" si="1690"/>
        <v>607.85705125293759</v>
      </c>
      <c r="BW1503" s="89" t="e">
        <f t="shared" si="1691"/>
        <v>#REF!</v>
      </c>
      <c r="BX1503" s="42" t="e">
        <f t="shared" si="1692"/>
        <v>#REF!</v>
      </c>
      <c r="BY1503" s="89" t="e">
        <f t="shared" si="1693"/>
        <v>#REF!</v>
      </c>
      <c r="BZ1503" s="89" t="e">
        <f t="shared" si="1693"/>
        <v>#REF!</v>
      </c>
      <c r="CA1503" s="41">
        <f t="shared" si="1694"/>
        <v>518.79498279225822</v>
      </c>
      <c r="CB1503" s="89" t="e">
        <f t="shared" si="1695"/>
        <v>#REF!</v>
      </c>
      <c r="CC1503" s="89" t="e">
        <f t="shared" si="1703"/>
        <v>#REF!</v>
      </c>
      <c r="CD1503" s="41" t="e">
        <f t="shared" si="1712"/>
        <v>#REF!</v>
      </c>
      <c r="CE1503" s="41" t="e">
        <f t="shared" si="1713"/>
        <v>#REF!</v>
      </c>
      <c r="CF1503" s="42" t="e">
        <f t="shared" si="1714"/>
        <v>#REF!</v>
      </c>
      <c r="CG1503" s="42" t="e">
        <f t="shared" si="1715"/>
        <v>#REF!</v>
      </c>
      <c r="CH1503" s="42" t="e">
        <f t="shared" si="1696"/>
        <v>#REF!</v>
      </c>
      <c r="CI1503" s="89">
        <f>BL1503*$AJ1503</f>
        <v>1.050761936735416</v>
      </c>
      <c r="CJ1503" s="89">
        <f>BK1503*$AJ1503</f>
        <v>0.26310850393805824</v>
      </c>
      <c r="CK1503" s="42" t="e">
        <f t="shared" si="1697"/>
        <v>#REF!</v>
      </c>
      <c r="CM1503" s="89" t="e">
        <f t="shared" si="1682"/>
        <v>#REF!</v>
      </c>
      <c r="CN1503" s="89">
        <f t="shared" si="1683"/>
        <v>8.5520498404710807E-2</v>
      </c>
    </row>
    <row r="1504" spans="4:92" ht="14.4" x14ac:dyDescent="0.3">
      <c r="E1504" s="32">
        <v>41548.460416666669</v>
      </c>
      <c r="F1504" s="21">
        <f t="shared" si="1666"/>
        <v>1649.8340277777825</v>
      </c>
      <c r="G1504" s="21">
        <f t="shared" si="1667"/>
        <v>138.8305555555562</v>
      </c>
      <c r="H1504" s="20">
        <v>10</v>
      </c>
      <c r="I1504" s="21">
        <v>1140</v>
      </c>
      <c r="J1504" s="21">
        <v>6660</v>
      </c>
      <c r="K1504" s="21">
        <v>8632</v>
      </c>
      <c r="L1504" s="21">
        <v>8</v>
      </c>
      <c r="M1504" s="124">
        <v>6.15</v>
      </c>
      <c r="O1504" s="40"/>
      <c r="U1504" s="52">
        <f t="shared" si="1668"/>
        <v>1.7833851717198677E-2</v>
      </c>
      <c r="V1504" s="52">
        <f t="shared" si="1669"/>
        <v>2.4909238512213703</v>
      </c>
      <c r="W1504" s="52">
        <f t="shared" si="1670"/>
        <v>5.7082220023597884E-3</v>
      </c>
      <c r="X1504" s="247">
        <f>W1504+V1504+SUM($U$1495:U1504)</f>
        <v>2.5463948343268772</v>
      </c>
      <c r="Y1504" s="236">
        <f>W1504+V1504+SUM($U$1497:U1504)-$X$1496</f>
        <v>2.5363877200839959</v>
      </c>
      <c r="Z1504" s="42"/>
      <c r="AA1504" s="42"/>
      <c r="AB1504" s="41">
        <f t="shared" si="1671"/>
        <v>1.3759667798487394E-2</v>
      </c>
      <c r="AC1504" s="48">
        <f t="shared" si="1672"/>
        <v>1.9218666414659784</v>
      </c>
      <c r="AD1504" s="48">
        <f t="shared" si="1673"/>
        <v>0.13062695930441193</v>
      </c>
      <c r="AE1504" s="48">
        <f t="shared" si="1674"/>
        <v>0.18588262986541282</v>
      </c>
      <c r="AF1504" s="48">
        <f t="shared" si="1675"/>
        <v>0.13062695930441187</v>
      </c>
      <c r="AG1504" s="238">
        <f t="shared" si="1676"/>
        <v>5.525356605909406E-2</v>
      </c>
      <c r="AH1504" s="48">
        <f t="shared" si="1677"/>
        <v>2.1045019068726306E-6</v>
      </c>
      <c r="AI1504" s="48">
        <f>AE1504+AC1504+SUM($AB$1495:AB1504)</f>
        <v>2.1759145060977563</v>
      </c>
      <c r="AJ1504" s="48">
        <f>AE1504+AC1504+SUM($AB$1496:AB1504)-$AI$1496</f>
        <v>1.7015707138463247</v>
      </c>
      <c r="AK1504" s="46"/>
      <c r="AL1504" s="86"/>
      <c r="AM1504" s="25">
        <v>489.69499999999999</v>
      </c>
      <c r="AN1504" s="25">
        <v>0.22399999999998954</v>
      </c>
      <c r="AQ1504" s="59">
        <v>3244</v>
      </c>
      <c r="AR1504" s="25">
        <v>528.37100000000009</v>
      </c>
      <c r="AS1504" s="25">
        <v>0.11299999999999955</v>
      </c>
      <c r="AV1504" s="89">
        <f t="shared" si="1684"/>
        <v>0</v>
      </c>
      <c r="AW1504" s="86">
        <f t="shared" si="1685"/>
        <v>3.060443519004584E-3</v>
      </c>
      <c r="AX1504" s="86">
        <f t="shared" si="1686"/>
        <v>0.18282218634640823</v>
      </c>
      <c r="AY1504" s="86">
        <f t="shared" si="1678"/>
        <v>3.5825098089673775E-2</v>
      </c>
      <c r="AZ1504" s="86">
        <f t="shared" si="1679"/>
        <v>2.1400894080080826</v>
      </c>
      <c r="BA1504" s="86">
        <f t="shared" si="1698"/>
        <v>3.06226442100061E-2</v>
      </c>
      <c r="BB1504" s="86">
        <f t="shared" si="1699"/>
        <v>1.6709480696363186</v>
      </c>
      <c r="BC1504" s="89">
        <f t="shared" ref="BC1504:BD1511" si="1716">BA1504-BA1503</f>
        <v>7.1866872295864095E-3</v>
      </c>
      <c r="BD1504" s="89">
        <f t="shared" si="1716"/>
        <v>0.38051358594326423</v>
      </c>
      <c r="BE1504" s="41">
        <f t="shared" si="1704"/>
        <v>680.73973059110517</v>
      </c>
      <c r="BF1504" s="89">
        <f t="shared" si="1705"/>
        <v>0.11820837760028366</v>
      </c>
      <c r="BG1504" s="89">
        <f t="shared" si="1706"/>
        <v>0.88179162239971631</v>
      </c>
      <c r="BH1504" s="89">
        <f t="shared" ref="BH1504:BH1511" si="1717">BF1504*($AJ1504-$AJ1503)</f>
        <v>4.5829420286949439E-2</v>
      </c>
      <c r="BI1504" s="89">
        <f t="shared" si="1711"/>
        <v>0.34187085288590102</v>
      </c>
      <c r="BJ1504" s="41">
        <f t="shared" ref="BJ1504:BJ1511" si="1718">1000*((BA1504/BB1504)/0.0112372-1)</f>
        <v>630.87856627394513</v>
      </c>
      <c r="BK1504" s="89">
        <f t="shared" si="1707"/>
        <v>0.18157071821389628</v>
      </c>
      <c r="BL1504" s="89">
        <f t="shared" si="1708"/>
        <v>0.81842928178610375</v>
      </c>
      <c r="BM1504" s="89">
        <f t="shared" si="1687"/>
        <v>-7.0475617921506029E-5</v>
      </c>
      <c r="BN1504" s="86">
        <f t="shared" si="1688"/>
        <v>9.6381180865089775E-5</v>
      </c>
      <c r="BO1504" s="86">
        <f t="shared" si="1689"/>
        <v>5.6118408214946985E-3</v>
      </c>
      <c r="BP1504" s="86">
        <f t="shared" si="1680"/>
        <v>4.2994918729462546E-2</v>
      </c>
      <c r="BQ1504" s="86">
        <f t="shared" si="1681"/>
        <v>2.5033999155974147</v>
      </c>
      <c r="BR1504" s="86">
        <f t="shared" si="1700"/>
        <v>4.2891626928312596E-2</v>
      </c>
      <c r="BS1504" s="86">
        <f t="shared" si="1701"/>
        <v>2.4935665687736051</v>
      </c>
      <c r="BT1504" s="89">
        <f t="shared" si="1702"/>
        <v>1.1943774062262439E-2</v>
      </c>
      <c r="BU1504" s="89">
        <f t="shared" si="1702"/>
        <v>0.6802515479015554</v>
      </c>
      <c r="BV1504" s="41">
        <f t="shared" si="1690"/>
        <v>562.47806847910931</v>
      </c>
      <c r="BW1504" s="89" t="e">
        <f t="shared" si="1691"/>
        <v>#REF!</v>
      </c>
      <c r="BX1504" s="42" t="e">
        <f t="shared" si="1692"/>
        <v>#REF!</v>
      </c>
      <c r="BY1504" s="89" t="e">
        <f t="shared" si="1693"/>
        <v>#REF!</v>
      </c>
      <c r="BZ1504" s="89" t="e">
        <f t="shared" si="1693"/>
        <v>#REF!</v>
      </c>
      <c r="CA1504" s="41">
        <f t="shared" si="1694"/>
        <v>530.71184397724403</v>
      </c>
      <c r="CB1504" s="89" t="e">
        <f t="shared" si="1695"/>
        <v>#REF!</v>
      </c>
      <c r="CC1504" s="89" t="e">
        <f t="shared" si="1703"/>
        <v>#REF!</v>
      </c>
      <c r="CD1504" s="41" t="e">
        <f t="shared" si="1712"/>
        <v>#REF!</v>
      </c>
      <c r="CE1504" s="41" t="e">
        <f t="shared" si="1713"/>
        <v>#REF!</v>
      </c>
      <c r="CF1504" s="42" t="e">
        <f t="shared" si="1714"/>
        <v>#REF!</v>
      </c>
      <c r="CG1504" s="42" t="e">
        <f t="shared" si="1715"/>
        <v>#REF!</v>
      </c>
      <c r="CH1504" s="42" t="e">
        <f t="shared" si="1696"/>
        <v>#REF!</v>
      </c>
      <c r="CI1504" s="89">
        <f t="shared" si="1709"/>
        <v>1.3926152972415153</v>
      </c>
      <c r="CJ1504" s="89">
        <f t="shared" si="1710"/>
        <v>0.30895541660480935</v>
      </c>
      <c r="CK1504" s="42" t="e">
        <f t="shared" si="1697"/>
        <v>#REF!</v>
      </c>
      <c r="CM1504" s="89" t="e">
        <f t="shared" si="1682"/>
        <v>#REF!</v>
      </c>
      <c r="CN1504" s="89">
        <f t="shared" si="1683"/>
        <v>0.11334361299395621</v>
      </c>
    </row>
    <row r="1505" spans="1:92" ht="14.4" x14ac:dyDescent="0.3">
      <c r="E1505" s="32">
        <v>41583.449305555558</v>
      </c>
      <c r="F1505" s="21">
        <f t="shared" si="1666"/>
        <v>1684.8229166666715</v>
      </c>
      <c r="G1505" s="21">
        <f t="shared" si="1667"/>
        <v>173.81944444444525</v>
      </c>
      <c r="I1505" s="21">
        <v>1092</v>
      </c>
      <c r="J1505" s="21">
        <v>7535</v>
      </c>
      <c r="K1505" s="21">
        <v>9605</v>
      </c>
      <c r="L1505" s="21">
        <v>10</v>
      </c>
      <c r="M1505" s="124">
        <v>6.15</v>
      </c>
      <c r="O1505" s="40"/>
      <c r="U1505" s="52">
        <f t="shared" si="1668"/>
        <v>1.9008545025457405E-2</v>
      </c>
      <c r="V1505" s="52">
        <f t="shared" si="1669"/>
        <v>2.6549978620302603</v>
      </c>
      <c r="W1505" s="52">
        <f t="shared" si="1670"/>
        <v>6.0842153825088827E-3</v>
      </c>
      <c r="X1505" s="247">
        <f>W1505+V1505+SUM($U$1495:U1505)</f>
        <v>2.7298533835413736</v>
      </c>
      <c r="Y1505" s="236">
        <f>W1505+V1505+SUM($U$1497:U1505)-$X$1496</f>
        <v>2.7198462692984919</v>
      </c>
      <c r="Z1505" s="42"/>
      <c r="AA1505" s="42"/>
      <c r="AB1505" s="41">
        <f t="shared" si="1671"/>
        <v>1.4911961141782566E-2</v>
      </c>
      <c r="AC1505" s="48">
        <f t="shared" si="1672"/>
        <v>2.0828119615198348</v>
      </c>
      <c r="AD1505" s="48">
        <f t="shared" si="1673"/>
        <v>0.14156621873027608</v>
      </c>
      <c r="AE1505" s="48">
        <f t="shared" si="1674"/>
        <v>0.20144923511816917</v>
      </c>
      <c r="AF1505" s="48">
        <f t="shared" si="1675"/>
        <v>0.14156621873027608</v>
      </c>
      <c r="AG1505" s="238">
        <f t="shared" si="1676"/>
        <v>5.9880735646009035E-2</v>
      </c>
      <c r="AH1505" s="48">
        <f t="shared" si="1677"/>
        <v>2.2807418840113167E-6</v>
      </c>
      <c r="AI1505" s="48">
        <f>AE1505+AC1505+SUM($AB$1495:AB1505)</f>
        <v>2.3673383925461517</v>
      </c>
      <c r="AJ1505" s="48">
        <f>AE1505+AC1505+SUM($AB$1496:AB1505)-$AI$1496</f>
        <v>1.8929946002947202</v>
      </c>
      <c r="AK1505" s="46"/>
      <c r="AL1505" s="86"/>
      <c r="AM1505" s="25">
        <v>508.15949999999998</v>
      </c>
      <c r="AN1505" s="25">
        <v>0.16249999999999432</v>
      </c>
      <c r="AQ1505" s="59">
        <v>2083</v>
      </c>
      <c r="AR1505" s="25">
        <v>530.63599999999997</v>
      </c>
      <c r="AS1505" s="25">
        <v>4.0999999999996817E-2</v>
      </c>
      <c r="AV1505" s="89">
        <f t="shared" si="1684"/>
        <v>0</v>
      </c>
      <c r="AW1505" s="86">
        <f t="shared" si="1685"/>
        <v>3.3571633914745084E-3</v>
      </c>
      <c r="AX1505" s="86">
        <f t="shared" si="1686"/>
        <v>0.19809207172669469</v>
      </c>
      <c r="AY1505" s="86">
        <f t="shared" si="1678"/>
        <v>3.9451834016773803E-2</v>
      </c>
      <c r="AZ1505" s="86">
        <f t="shared" si="1679"/>
        <v>2.3278865585293782</v>
      </c>
      <c r="BA1505" s="86">
        <f t="shared" si="1698"/>
        <v>3.4249380137106128E-2</v>
      </c>
      <c r="BB1505" s="86">
        <f t="shared" si="1699"/>
        <v>1.8587452201576142</v>
      </c>
      <c r="BC1505" s="89">
        <f t="shared" si="1716"/>
        <v>3.6267359271000277E-3</v>
      </c>
      <c r="BD1505" s="89">
        <f t="shared" si="1716"/>
        <v>0.18779715052129564</v>
      </c>
      <c r="BE1505" s="41">
        <f t="shared" si="1704"/>
        <v>718.57632882022165</v>
      </c>
      <c r="BF1505" s="89">
        <f t="shared" si="1705"/>
        <v>7.0126559666709956E-2</v>
      </c>
      <c r="BG1505" s="89">
        <f t="shared" si="1706"/>
        <v>0.92987344033329</v>
      </c>
      <c r="BH1505" s="89">
        <f t="shared" si="1717"/>
        <v>1.3423898594656916E-2</v>
      </c>
      <c r="BI1505" s="89">
        <f t="shared" si="1711"/>
        <v>0.17799998785373855</v>
      </c>
      <c r="BJ1505" s="41">
        <f t="shared" si="1718"/>
        <v>639.73905437886526</v>
      </c>
      <c r="BK1505" s="89">
        <f t="shared" si="1707"/>
        <v>0.1703110279720943</v>
      </c>
      <c r="BL1505" s="89">
        <f t="shared" si="1708"/>
        <v>0.8296889720279057</v>
      </c>
      <c r="BM1505" s="89">
        <f t="shared" si="1687"/>
        <v>-7.0475617922394207E-5</v>
      </c>
      <c r="BN1505" s="86">
        <f t="shared" si="1688"/>
        <v>1.028793556440723E-4</v>
      </c>
      <c r="BO1505" s="86">
        <f t="shared" si="1689"/>
        <v>5.9813360268648101E-3</v>
      </c>
      <c r="BP1505" s="86">
        <f t="shared" si="1680"/>
        <v>4.6159700050874566E-2</v>
      </c>
      <c r="BQ1505" s="86">
        <f t="shared" si="1681"/>
        <v>2.6836936834904992</v>
      </c>
      <c r="BR1505" s="86">
        <f t="shared" si="1700"/>
        <v>4.6056408249724616E-2</v>
      </c>
      <c r="BS1505" s="86">
        <f t="shared" si="1701"/>
        <v>2.6738603366666895</v>
      </c>
      <c r="BT1505" s="89">
        <f t="shared" si="1702"/>
        <v>3.1647813214120205E-3</v>
      </c>
      <c r="BU1505" s="89">
        <f t="shared" si="1702"/>
        <v>0.18029376789308449</v>
      </c>
      <c r="BV1505" s="41">
        <f t="shared" si="1690"/>
        <v>562.08578817121202</v>
      </c>
      <c r="BW1505" s="89" t="e">
        <f t="shared" si="1691"/>
        <v>#REF!</v>
      </c>
      <c r="BX1505" s="42" t="e">
        <f t="shared" si="1692"/>
        <v>#REF!</v>
      </c>
      <c r="BY1505" s="89" t="e">
        <f t="shared" si="1693"/>
        <v>#REF!</v>
      </c>
      <c r="BZ1505" s="89" t="e">
        <f t="shared" si="1693"/>
        <v>#REF!</v>
      </c>
      <c r="CA1505" s="41">
        <f t="shared" si="1694"/>
        <v>532.82733465371268</v>
      </c>
      <c r="CB1505" s="89" t="e">
        <f t="shared" si="1695"/>
        <v>#REF!</v>
      </c>
      <c r="CC1505" s="89" t="e">
        <f t="shared" si="1703"/>
        <v>#REF!</v>
      </c>
      <c r="CD1505" s="41" t="e">
        <f t="shared" si="1712"/>
        <v>#REF!</v>
      </c>
      <c r="CE1505" s="41" t="e">
        <f t="shared" si="1713"/>
        <v>#REF!</v>
      </c>
      <c r="CF1505" s="42" t="e">
        <f t="shared" si="1714"/>
        <v>#REF!</v>
      </c>
      <c r="CG1505" s="42" t="e">
        <f t="shared" si="1715"/>
        <v>#REF!</v>
      </c>
      <c r="CH1505" s="42" t="e">
        <f t="shared" si="1696"/>
        <v>#REF!</v>
      </c>
      <c r="CI1505" s="89">
        <f t="shared" si="1709"/>
        <v>1.5705967439729027</v>
      </c>
      <c r="CJ1505" s="89">
        <f t="shared" si="1710"/>
        <v>0.32239785632181756</v>
      </c>
      <c r="CK1505" s="42" t="e">
        <f t="shared" si="1697"/>
        <v>#REF!</v>
      </c>
      <c r="CM1505" s="89" t="e">
        <f t="shared" si="1682"/>
        <v>#REF!</v>
      </c>
      <c r="CN1505" s="89">
        <f t="shared" si="1683"/>
        <v>0.12782935091338413</v>
      </c>
    </row>
    <row r="1506" spans="1:92" ht="14.4" x14ac:dyDescent="0.3">
      <c r="E1506" s="32">
        <v>41613.475694444445</v>
      </c>
      <c r="F1506" s="21">
        <f t="shared" si="1666"/>
        <v>1714.8493055555591</v>
      </c>
      <c r="G1506" s="21">
        <f t="shared" si="1667"/>
        <v>203.84583333333285</v>
      </c>
      <c r="I1506" s="21">
        <v>1037</v>
      </c>
      <c r="J1506" s="21">
        <v>8332</v>
      </c>
      <c r="K1506" s="21">
        <v>10489</v>
      </c>
      <c r="L1506" s="21">
        <v>17</v>
      </c>
      <c r="M1506" s="124">
        <v>6.15</v>
      </c>
      <c r="O1506" s="40"/>
      <c r="U1506" s="52">
        <f t="shared" si="1668"/>
        <v>1.971250017033516E-2</v>
      </c>
      <c r="V1506" s="52">
        <f t="shared" si="1669"/>
        <v>2.7533220316136005</v>
      </c>
      <c r="W1506" s="52">
        <f t="shared" si="1670"/>
        <v>6.3095358747046523E-3</v>
      </c>
      <c r="X1506" s="247">
        <f>W1506+V1506+SUM($U$1495:U1506)</f>
        <v>2.8481153737872447</v>
      </c>
      <c r="Y1506" s="236">
        <f>W1506+V1506+SUM($U$1497:U1506)-$X$1496</f>
        <v>2.838108259544363</v>
      </c>
      <c r="Z1506" s="42"/>
      <c r="AA1506" s="42"/>
      <c r="AB1506" s="41">
        <f t="shared" si="1671"/>
        <v>1.5658742627441373E-2</v>
      </c>
      <c r="AC1506" s="48">
        <f t="shared" si="1672"/>
        <v>2.1871178536947773</v>
      </c>
      <c r="AD1506" s="48">
        <f t="shared" si="1673"/>
        <v>0.14865576450747603</v>
      </c>
      <c r="AE1506" s="48">
        <f t="shared" si="1674"/>
        <v>0.21153768409251994</v>
      </c>
      <c r="AF1506" s="48">
        <f t="shared" si="1675"/>
        <v>0.14865576450747603</v>
      </c>
      <c r="AG1506" s="238">
        <f t="shared" si="1676"/>
        <v>6.2879524625063674E-2</v>
      </c>
      <c r="AH1506" s="48">
        <f t="shared" si="1677"/>
        <v>2.3949599802330065E-6</v>
      </c>
      <c r="AI1506" s="48">
        <f>AE1506+AC1506+SUM($AB$1495:AB1506)</f>
        <v>2.4973914763228864</v>
      </c>
      <c r="AJ1506" s="48">
        <f>AE1506+AC1506+SUM($AB$1496:AB1506)-$AI$1496</f>
        <v>2.0230476840714546</v>
      </c>
      <c r="AK1506" s="46"/>
      <c r="AL1506" s="86"/>
      <c r="AM1506" s="25">
        <v>513.05899999999997</v>
      </c>
      <c r="AN1506" s="25">
        <v>0.13499999999999091</v>
      </c>
      <c r="AQ1506" s="25"/>
      <c r="AR1506" s="25">
        <v>529.05449999999996</v>
      </c>
      <c r="AS1506" s="25">
        <v>7.7499999999986358E-2</v>
      </c>
      <c r="AV1506" s="89">
        <f t="shared" si="1684"/>
        <v>0</v>
      </c>
      <c r="AW1506" s="86">
        <f t="shared" si="1685"/>
        <v>3.5365489913292835E-3</v>
      </c>
      <c r="AX1506" s="86">
        <f t="shared" si="1686"/>
        <v>0.20800113510119064</v>
      </c>
      <c r="AY1506" s="86">
        <f t="shared" si="1678"/>
        <v>4.1752122532839823E-2</v>
      </c>
      <c r="AZ1506" s="86">
        <f t="shared" si="1679"/>
        <v>2.4556393537900463</v>
      </c>
      <c r="BA1506" s="86">
        <f t="shared" si="1698"/>
        <v>3.6549668653172149E-2</v>
      </c>
      <c r="BB1506" s="86">
        <f t="shared" si="1699"/>
        <v>1.9864980154182823</v>
      </c>
      <c r="BC1506" s="89">
        <f t="shared" si="1716"/>
        <v>2.3002885160660208E-3</v>
      </c>
      <c r="BD1506" s="89">
        <f t="shared" si="1716"/>
        <v>0.12775279526066807</v>
      </c>
      <c r="BE1506" s="41">
        <f t="shared" si="1704"/>
        <v>602.33673494304549</v>
      </c>
      <c r="BF1506" s="89">
        <f t="shared" si="1705"/>
        <v>0.21784097510202804</v>
      </c>
      <c r="BG1506" s="89">
        <f t="shared" si="1706"/>
        <v>0.78215902489797196</v>
      </c>
      <c r="BH1506" s="89">
        <f t="shared" si="1717"/>
        <v>2.8330890584949569E-2</v>
      </c>
      <c r="BI1506" s="89">
        <f t="shared" si="1711"/>
        <v>0.10172219319178484</v>
      </c>
      <c r="BJ1506" s="41">
        <f t="shared" si="1718"/>
        <v>637.33369035631313</v>
      </c>
      <c r="BK1506" s="89">
        <f t="shared" si="1707"/>
        <v>0.17336770537993063</v>
      </c>
      <c r="BL1506" s="89">
        <f t="shared" si="1708"/>
        <v>0.82663229462006937</v>
      </c>
      <c r="BM1506" s="89">
        <f t="shared" si="1687"/>
        <v>-7.0475617921950118E-5</v>
      </c>
      <c r="BN1506" s="86">
        <f t="shared" si="1688"/>
        <v>1.0658097751395754E-4</v>
      </c>
      <c r="BO1506" s="86">
        <f t="shared" si="1689"/>
        <v>6.2029548971906951E-3</v>
      </c>
      <c r="BP1506" s="86">
        <f t="shared" si="1680"/>
        <v>4.8110499193410865E-2</v>
      </c>
      <c r="BQ1506" s="86">
        <f t="shared" si="1681"/>
        <v>2.8000048745938337</v>
      </c>
      <c r="BR1506" s="86">
        <f t="shared" si="1700"/>
        <v>4.8007207392260914E-2</v>
      </c>
      <c r="BS1506" s="86">
        <f t="shared" si="1701"/>
        <v>2.7901715277700241</v>
      </c>
      <c r="BT1506" s="89">
        <f t="shared" si="1702"/>
        <v>1.9507991425362983E-3</v>
      </c>
      <c r="BU1506" s="89">
        <f t="shared" si="1702"/>
        <v>0.11631119110333454</v>
      </c>
      <c r="BV1506" s="41">
        <f t="shared" si="1690"/>
        <v>492.56393086234198</v>
      </c>
      <c r="BW1506" s="89" t="e">
        <f t="shared" si="1691"/>
        <v>#REF!</v>
      </c>
      <c r="BX1506" s="42" t="e">
        <f t="shared" si="1692"/>
        <v>#REF!</v>
      </c>
      <c r="BY1506" s="89" t="e">
        <f t="shared" si="1693"/>
        <v>#REF!</v>
      </c>
      <c r="BZ1506" s="89" t="e">
        <f t="shared" si="1693"/>
        <v>#REF!</v>
      </c>
      <c r="CA1506" s="41">
        <f t="shared" si="1694"/>
        <v>531.14891294872484</v>
      </c>
      <c r="CB1506" s="89" t="e">
        <f t="shared" si="1695"/>
        <v>#REF!</v>
      </c>
      <c r="CC1506" s="89" t="e">
        <f t="shared" si="1703"/>
        <v>#REF!</v>
      </c>
      <c r="CD1506" s="41" t="e">
        <f t="shared" si="1712"/>
        <v>#REF!</v>
      </c>
      <c r="CE1506" s="41" t="e">
        <f t="shared" si="1713"/>
        <v>#REF!</v>
      </c>
      <c r="CF1506" s="42" t="e">
        <f t="shared" si="1714"/>
        <v>#REF!</v>
      </c>
      <c r="CG1506" s="42" t="e">
        <f t="shared" si="1715"/>
        <v>#REF!</v>
      </c>
      <c r="CH1506" s="42" t="e">
        <f t="shared" si="1696"/>
        <v>#REF!</v>
      </c>
      <c r="CI1506" s="89">
        <f t="shared" si="1709"/>
        <v>1.6723165492098038</v>
      </c>
      <c r="CJ1506" s="89">
        <f t="shared" si="1710"/>
        <v>0.35073113486165092</v>
      </c>
      <c r="CK1506" s="42" t="e">
        <f t="shared" si="1697"/>
        <v>#REF!</v>
      </c>
      <c r="CM1506" s="89" t="e">
        <f t="shared" si="1682"/>
        <v>#REF!</v>
      </c>
      <c r="CN1506" s="89">
        <f t="shared" si="1683"/>
        <v>0.13610822754315335</v>
      </c>
    </row>
    <row r="1507" spans="1:92" ht="14.4" x14ac:dyDescent="0.3">
      <c r="E1507" s="32">
        <v>41696.460416666669</v>
      </c>
      <c r="F1507" s="21">
        <f t="shared" si="1666"/>
        <v>1797.8340277777825</v>
      </c>
      <c r="G1507" s="21">
        <f t="shared" si="1667"/>
        <v>286.8305555555562</v>
      </c>
      <c r="I1507" s="21">
        <v>1023</v>
      </c>
      <c r="J1507" s="21">
        <v>9186</v>
      </c>
      <c r="K1507" s="21">
        <v>12527</v>
      </c>
      <c r="L1507" s="21">
        <v>10</v>
      </c>
      <c r="M1507" s="124">
        <v>6.15</v>
      </c>
      <c r="O1507" s="40"/>
      <c r="U1507" s="52">
        <f t="shared" si="1668"/>
        <v>2.3224778430722775E-2</v>
      </c>
      <c r="V1507" s="52">
        <f t="shared" si="1669"/>
        <v>3.2438956793965188</v>
      </c>
      <c r="W1507" s="52">
        <f t="shared" si="1670"/>
        <v>7.4337385630683641E-3</v>
      </c>
      <c r="X1507" s="247">
        <f>W1507+V1507+SUM($U$1495:U1507)</f>
        <v>3.3630380026892497</v>
      </c>
      <c r="Y1507" s="236">
        <f>W1507+V1507+SUM($U$1497:U1507)-$X$1496</f>
        <v>3.353030888446368</v>
      </c>
      <c r="Z1507" s="42"/>
      <c r="AA1507" s="42"/>
      <c r="AB1507" s="41">
        <f t="shared" si="1671"/>
        <v>1.7030638992944793E-2</v>
      </c>
      <c r="AC1507" s="48">
        <f t="shared" si="1672"/>
        <v>2.3787359871426852</v>
      </c>
      <c r="AD1507" s="48">
        <f t="shared" si="1673"/>
        <v>0.16167981809154486</v>
      </c>
      <c r="AE1507" s="48">
        <f t="shared" si="1674"/>
        <v>0.23007095888209089</v>
      </c>
      <c r="AF1507" s="48">
        <f t="shared" si="1675"/>
        <v>0.16167981809154483</v>
      </c>
      <c r="AG1507" s="238">
        <f t="shared" si="1676"/>
        <v>6.8388536002933362E-2</v>
      </c>
      <c r="AH1507" s="48">
        <f t="shared" si="1677"/>
        <v>2.6047876126669063E-6</v>
      </c>
      <c r="AI1507" s="48">
        <f>AE1507+AC1507+SUM($AB$1495:AB1507)</f>
        <v>2.72457352355331</v>
      </c>
      <c r="AJ1507" s="48">
        <f>AE1507+AC1507+SUM($AB$1496:AB1507)-$AI$1496</f>
        <v>2.2502297313018786</v>
      </c>
      <c r="AK1507" s="46"/>
      <c r="AL1507" s="86"/>
      <c r="AM1507" s="25">
        <v>512.82399999999996</v>
      </c>
      <c r="AN1507" s="25">
        <v>0.14990663761154036</v>
      </c>
      <c r="AQ1507" s="25"/>
      <c r="AR1507" s="25">
        <v>519.40250000000003</v>
      </c>
      <c r="AS1507" s="25">
        <v>0.11101576464631562</v>
      </c>
      <c r="AV1507" s="89">
        <f t="shared" si="1684"/>
        <v>0</v>
      </c>
      <c r="AW1507" s="86">
        <f t="shared" si="1685"/>
        <v>3.8458062955072361E-3</v>
      </c>
      <c r="AX1507" s="86">
        <f t="shared" si="1686"/>
        <v>0.22622515258658366</v>
      </c>
      <c r="AY1507" s="86">
        <f t="shared" si="1678"/>
        <v>4.5543262219477333E-2</v>
      </c>
      <c r="AZ1507" s="86">
        <f t="shared" si="1679"/>
        <v>2.6790302613338324</v>
      </c>
      <c r="BA1507" s="86">
        <f t="shared" si="1698"/>
        <v>4.0340808339809658E-2</v>
      </c>
      <c r="BB1507" s="86">
        <f t="shared" si="1699"/>
        <v>2.2098889229620684</v>
      </c>
      <c r="BC1507" s="89">
        <f t="shared" si="1716"/>
        <v>3.7911396866375097E-3</v>
      </c>
      <c r="BD1507" s="89">
        <f t="shared" si="1716"/>
        <v>0.2233909075437861</v>
      </c>
      <c r="BE1507" s="41">
        <f t="shared" si="1704"/>
        <v>510.24074692812979</v>
      </c>
      <c r="BF1507" s="89">
        <f t="shared" si="1705"/>
        <v>0.33487429034172006</v>
      </c>
      <c r="BG1507" s="89">
        <f t="shared" si="1706"/>
        <v>0.66512570965827988</v>
      </c>
      <c r="BH1507" s="89">
        <f t="shared" si="1717"/>
        <v>7.6077426844667367E-2</v>
      </c>
      <c r="BI1507" s="89">
        <f t="shared" si="1711"/>
        <v>0.15110462038575662</v>
      </c>
      <c r="BJ1507" s="41">
        <f t="shared" si="1718"/>
        <v>624.48625369113552</v>
      </c>
      <c r="BK1507" s="89">
        <f t="shared" si="1707"/>
        <v>0.1896939117399101</v>
      </c>
      <c r="BL1507" s="89">
        <f t="shared" si="1708"/>
        <v>0.81030608826008987</v>
      </c>
      <c r="BM1507" s="89">
        <f t="shared" si="1687"/>
        <v>-7.0475617921950118E-5</v>
      </c>
      <c r="BN1507" s="86">
        <f t="shared" si="1688"/>
        <v>1.24791714315511E-4</v>
      </c>
      <c r="BO1507" s="86">
        <f t="shared" si="1689"/>
        <v>7.3089468487528538E-3</v>
      </c>
      <c r="BP1507" s="86">
        <f t="shared" si="1680"/>
        <v>5.6456017938109448E-2</v>
      </c>
      <c r="BQ1507" s="86">
        <f t="shared" si="1681"/>
        <v>3.3065819847511402</v>
      </c>
      <c r="BR1507" s="86">
        <f t="shared" si="1700"/>
        <v>5.6352726136959498E-2</v>
      </c>
      <c r="BS1507" s="86">
        <f t="shared" si="1701"/>
        <v>3.2967486379273305</v>
      </c>
      <c r="BT1507" s="89">
        <f t="shared" si="1702"/>
        <v>8.3455187446985837E-3</v>
      </c>
      <c r="BU1507" s="89">
        <f t="shared" si="1702"/>
        <v>0.50657711015730644</v>
      </c>
      <c r="BV1507" s="41">
        <f t="shared" si="1690"/>
        <v>466.05297727642613</v>
      </c>
      <c r="BW1507" s="89" t="e">
        <f t="shared" si="1691"/>
        <v>#REF!</v>
      </c>
      <c r="BX1507" s="42" t="e">
        <f t="shared" si="1692"/>
        <v>#REF!</v>
      </c>
      <c r="BY1507" s="89" t="e">
        <f t="shared" si="1693"/>
        <v>#REF!</v>
      </c>
      <c r="BZ1507" s="89" t="e">
        <f t="shared" si="1693"/>
        <v>#REF!</v>
      </c>
      <c r="CA1507" s="41">
        <f t="shared" si="1694"/>
        <v>521.14629685707416</v>
      </c>
      <c r="CB1507" s="89" t="e">
        <f t="shared" si="1695"/>
        <v>#REF!</v>
      </c>
      <c r="CC1507" s="89" t="e">
        <f t="shared" si="1703"/>
        <v>#REF!</v>
      </c>
      <c r="CD1507" s="41" t="e">
        <f t="shared" si="1712"/>
        <v>#REF!</v>
      </c>
      <c r="CE1507" s="41" t="e">
        <f t="shared" si="1713"/>
        <v>#REF!</v>
      </c>
      <c r="CF1507" s="42" t="e">
        <f t="shared" si="1714"/>
        <v>#REF!</v>
      </c>
      <c r="CG1507" s="42" t="e">
        <f t="shared" si="1715"/>
        <v>#REF!</v>
      </c>
      <c r="CH1507" s="42" t="e">
        <f t="shared" si="1696"/>
        <v>#REF!</v>
      </c>
      <c r="CI1507" s="89">
        <f t="shared" si="1709"/>
        <v>1.8233748512577783</v>
      </c>
      <c r="CJ1507" s="89">
        <f t="shared" si="1710"/>
        <v>0.42685488004410016</v>
      </c>
      <c r="CK1507" s="42" t="e">
        <f t="shared" si="1697"/>
        <v>#REF!</v>
      </c>
      <c r="CM1507" s="89" t="e">
        <f t="shared" si="1682"/>
        <v>#REF!</v>
      </c>
      <c r="CN1507" s="89">
        <f t="shared" si="1683"/>
        <v>0.14840271673967728</v>
      </c>
    </row>
    <row r="1508" spans="1:92" ht="14.4" x14ac:dyDescent="0.3">
      <c r="E1508" s="32">
        <v>41743.441666666666</v>
      </c>
      <c r="F1508" s="21">
        <f t="shared" si="1666"/>
        <v>1844.8152777777796</v>
      </c>
      <c r="G1508" s="21">
        <f t="shared" si="1667"/>
        <v>333.81180555555329</v>
      </c>
      <c r="I1508" s="21">
        <v>1012</v>
      </c>
      <c r="J1508" s="21">
        <v>9621</v>
      </c>
      <c r="K1508" s="21">
        <v>13012</v>
      </c>
      <c r="L1508" s="21">
        <v>18</v>
      </c>
      <c r="M1508" s="124">
        <v>6.15</v>
      </c>
      <c r="O1508" s="40"/>
      <c r="U1508" s="52">
        <f t="shared" si="1668"/>
        <v>2.3864560213192797E-2</v>
      </c>
      <c r="V1508" s="52">
        <f t="shared" si="1669"/>
        <v>3.3332565043491353</v>
      </c>
      <c r="W1508" s="52">
        <f t="shared" si="1670"/>
        <v>7.6385185794841338E-3</v>
      </c>
      <c r="X1508" s="247">
        <f>W1508+V1508+SUM($U$1495:U1508)</f>
        <v>3.4764681678714751</v>
      </c>
      <c r="Y1508" s="236">
        <f>W1508+V1508+SUM($U$1497:U1508)-$X$1496</f>
        <v>3.4664610536285934</v>
      </c>
      <c r="Z1508" s="42"/>
      <c r="AA1508" s="42"/>
      <c r="AB1508" s="41">
        <f t="shared" si="1671"/>
        <v>1.7645322303345215E-2</v>
      </c>
      <c r="AC1508" s="48">
        <f t="shared" si="1672"/>
        <v>2.4645912102938081</v>
      </c>
      <c r="AD1508" s="48">
        <f t="shared" si="1673"/>
        <v>0.16751529413273269</v>
      </c>
      <c r="AE1508" s="48">
        <f t="shared" si="1674"/>
        <v>0.23837486214087222</v>
      </c>
      <c r="AF1508" s="48">
        <f t="shared" si="1675"/>
        <v>0.16751529413273267</v>
      </c>
      <c r="AG1508" s="238">
        <f t="shared" si="1676"/>
        <v>7.0856869206469414E-2</v>
      </c>
      <c r="AH1508" s="48">
        <f t="shared" si="1677"/>
        <v>2.6988016701140401E-6</v>
      </c>
      <c r="AI1508" s="48">
        <f>AE1508+AC1508+SUM($AB$1495:AB1508)</f>
        <v>2.8363779722665594</v>
      </c>
      <c r="AJ1508" s="48">
        <f>AE1508+AC1508+SUM($AB$1496:AB1508)-$AI$1496</f>
        <v>2.3620341800151277</v>
      </c>
      <c r="AK1508" s="46"/>
      <c r="AL1508" s="86"/>
      <c r="AM1508" s="25">
        <v>507.32500000000005</v>
      </c>
      <c r="AN1508" s="25">
        <v>0.32809754647055706</v>
      </c>
      <c r="AQ1508" s="25"/>
      <c r="AR1508" s="25">
        <v>512.21800000000007</v>
      </c>
      <c r="AS1508" s="25">
        <v>8.4852813742388927E-2</v>
      </c>
      <c r="AV1508" s="89">
        <f t="shared" si="1684"/>
        <v>0</v>
      </c>
      <c r="AW1508" s="86">
        <f t="shared" si="1685"/>
        <v>3.9703696617723527E-3</v>
      </c>
      <c r="AX1508" s="86">
        <f t="shared" si="1686"/>
        <v>0.23440449247909989</v>
      </c>
      <c r="AY1508" s="86">
        <f t="shared" si="1678"/>
        <v>4.7242687208147595E-2</v>
      </c>
      <c r="AZ1508" s="86">
        <f t="shared" si="1679"/>
        <v>2.7891352850584119</v>
      </c>
      <c r="BA1508" s="86">
        <f t="shared" si="1698"/>
        <v>4.204023332847992E-2</v>
      </c>
      <c r="BB1508" s="86">
        <f t="shared" si="1699"/>
        <v>2.3199939466866479</v>
      </c>
      <c r="BC1508" s="89">
        <f t="shared" si="1716"/>
        <v>1.6994249886702617E-3</v>
      </c>
      <c r="BD1508" s="89">
        <f t="shared" si="1716"/>
        <v>0.11010502372457953</v>
      </c>
      <c r="BE1508" s="41">
        <f t="shared" si="1704"/>
        <v>373.52558823177515</v>
      </c>
      <c r="BF1508" s="89">
        <f t="shared" si="1705"/>
        <v>0.50860854967952784</v>
      </c>
      <c r="BG1508" s="89">
        <f t="shared" si="1706"/>
        <v>0.49139145032047216</v>
      </c>
      <c r="BH1508" s="89">
        <f t="shared" si="1717"/>
        <v>5.6864698507764738E-2</v>
      </c>
      <c r="BI1508" s="89">
        <f t="shared" si="1711"/>
        <v>5.4939750205484278E-2</v>
      </c>
      <c r="BJ1508" s="41">
        <f t="shared" si="1718"/>
        <v>612.57586484559454</v>
      </c>
      <c r="BK1508" s="89">
        <f t="shared" si="1707"/>
        <v>0.20482934078988949</v>
      </c>
      <c r="BL1508" s="89">
        <f t="shared" si="1708"/>
        <v>0.79517065921011054</v>
      </c>
      <c r="BM1508" s="89">
        <f t="shared" si="1687"/>
        <v>-7.0475617921950118E-5</v>
      </c>
      <c r="BN1508" s="86">
        <f t="shared" si="1688"/>
        <v>1.2763319716985625E-4</v>
      </c>
      <c r="BO1508" s="86">
        <f t="shared" si="1689"/>
        <v>7.5108853823142776E-3</v>
      </c>
      <c r="BP1508" s="86">
        <f t="shared" si="1680"/>
        <v>5.8088848316270633E-2</v>
      </c>
      <c r="BQ1508" s="86">
        <f t="shared" si="1681"/>
        <v>3.4183793195552044</v>
      </c>
      <c r="BR1508" s="86">
        <f t="shared" si="1700"/>
        <v>5.7985556515120683E-2</v>
      </c>
      <c r="BS1508" s="86">
        <f t="shared" si="1701"/>
        <v>3.4085459727313947</v>
      </c>
      <c r="BT1508" s="89">
        <f t="shared" si="1702"/>
        <v>1.6328303781611847E-3</v>
      </c>
      <c r="BU1508" s="89">
        <f t="shared" si="1702"/>
        <v>0.11179733480406417</v>
      </c>
      <c r="BV1508" s="41">
        <f t="shared" si="1690"/>
        <v>299.72511444883799</v>
      </c>
      <c r="BW1508" s="89" t="e">
        <f t="shared" si="1691"/>
        <v>#REF!</v>
      </c>
      <c r="BX1508" s="42" t="e">
        <f t="shared" si="1692"/>
        <v>#REF!</v>
      </c>
      <c r="BY1508" s="89" t="e">
        <f t="shared" si="1693"/>
        <v>#REF!</v>
      </c>
      <c r="BZ1508" s="89" t="e">
        <f t="shared" si="1693"/>
        <v>#REF!</v>
      </c>
      <c r="CA1508" s="41">
        <f t="shared" si="1694"/>
        <v>513.88387520853507</v>
      </c>
      <c r="CB1508" s="89" t="e">
        <f t="shared" si="1695"/>
        <v>#REF!</v>
      </c>
      <c r="CC1508" s="89" t="e">
        <f t="shared" si="1703"/>
        <v>#REF!</v>
      </c>
      <c r="CD1508" s="41" t="e">
        <f t="shared" si="1712"/>
        <v>#REF!</v>
      </c>
      <c r="CE1508" s="41" t="e">
        <f t="shared" si="1713"/>
        <v>#REF!</v>
      </c>
      <c r="CF1508" s="42" t="e">
        <f t="shared" si="1714"/>
        <v>#REF!</v>
      </c>
      <c r="CG1508" s="42" t="e">
        <f t="shared" si="1715"/>
        <v>#REF!</v>
      </c>
      <c r="CH1508" s="42" t="e">
        <f t="shared" si="1696"/>
        <v>#REF!</v>
      </c>
      <c r="CI1508" s="89">
        <f t="shared" si="1709"/>
        <v>1.878220275999442</v>
      </c>
      <c r="CJ1508" s="89">
        <f t="shared" si="1710"/>
        <v>0.48381390401568575</v>
      </c>
      <c r="CK1508" s="42" t="e">
        <f t="shared" si="1697"/>
        <v>#REF!</v>
      </c>
      <c r="CM1508" s="89" t="e">
        <f t="shared" si="1682"/>
        <v>#REF!</v>
      </c>
      <c r="CN1508" s="89">
        <f t="shared" si="1683"/>
        <v>0.1528665328479174</v>
      </c>
    </row>
    <row r="1509" spans="1:92" ht="14.4" x14ac:dyDescent="0.3">
      <c r="E1509" s="32">
        <v>41774.486111111109</v>
      </c>
      <c r="F1509" s="21">
        <f t="shared" si="1666"/>
        <v>1875.8597222222234</v>
      </c>
      <c r="G1509" s="21">
        <f t="shared" si="1667"/>
        <v>364.85624999999709</v>
      </c>
      <c r="H1509" s="20">
        <v>10</v>
      </c>
      <c r="I1509" s="21">
        <v>1102</v>
      </c>
      <c r="J1509" s="21">
        <v>9777</v>
      </c>
      <c r="K1509" s="21">
        <v>12082</v>
      </c>
      <c r="L1509" s="21">
        <v>19</v>
      </c>
      <c r="M1509" s="124">
        <v>6.15</v>
      </c>
      <c r="O1509" s="40"/>
      <c r="U1509" s="52">
        <f t="shared" si="1668"/>
        <v>2.4129553973465549E-2</v>
      </c>
      <c r="V1509" s="52">
        <f t="shared" si="1669"/>
        <v>3.3702692197375699</v>
      </c>
      <c r="W1509" s="52">
        <f t="shared" si="1670"/>
        <v>7.7233372286948472E-3</v>
      </c>
      <c r="X1509" s="247">
        <f>W1509+V1509+SUM($U$1495:U1509)</f>
        <v>3.5376952558825856</v>
      </c>
      <c r="Y1509" s="236">
        <f>W1509+V1509+SUM($U$1497:U1509)-$X$1496</f>
        <v>3.5276881416397039</v>
      </c>
      <c r="Z1509" s="42"/>
      <c r="AA1509" s="42"/>
      <c r="AB1509" s="41">
        <f t="shared" si="1671"/>
        <v>1.9526125575117754E-2</v>
      </c>
      <c r="AC1509" s="48">
        <f t="shared" si="1672"/>
        <v>2.7272903626365026</v>
      </c>
      <c r="AD1509" s="48">
        <f t="shared" si="1673"/>
        <v>0.18537063890119027</v>
      </c>
      <c r="AE1509" s="48">
        <f t="shared" si="1674"/>
        <v>0.2637830815497002</v>
      </c>
      <c r="AF1509" s="48">
        <f t="shared" si="1675"/>
        <v>0.18537063890119027</v>
      </c>
      <c r="AG1509" s="238">
        <f t="shared" si="1676"/>
        <v>7.8409456183348936E-2</v>
      </c>
      <c r="AH1509" s="48">
        <f t="shared" si="1677"/>
        <v>2.9864651609675555E-6</v>
      </c>
      <c r="AI1509" s="48">
        <f>AE1509+AC1509+SUM($AB$1495:AB1509)</f>
        <v>3.1440114695931993</v>
      </c>
      <c r="AJ1509" s="48">
        <f>AE1509+AC1509+SUM($AB$1496:AB1509)-$AI$1496</f>
        <v>2.669667677341768</v>
      </c>
      <c r="AK1509" s="46"/>
      <c r="AL1509" s="86"/>
      <c r="AM1509" s="25">
        <v>501.62566666666675</v>
      </c>
      <c r="AN1509" s="25">
        <v>1.0413012692460037</v>
      </c>
      <c r="AQ1509" s="25"/>
      <c r="AR1509" s="25">
        <v>508.03899999999999</v>
      </c>
      <c r="AS1509" s="25">
        <v>0.20506096654411324</v>
      </c>
      <c r="AT1509"/>
      <c r="AU1509"/>
      <c r="AV1509" s="89">
        <f t="shared" si="1684"/>
        <v>0</v>
      </c>
      <c r="AW1509" s="86">
        <f t="shared" si="1685"/>
        <v>4.377231930881827E-3</v>
      </c>
      <c r="AX1509" s="86">
        <f t="shared" si="1686"/>
        <v>0.25940584961881841</v>
      </c>
      <c r="AY1509" s="86">
        <f t="shared" si="1678"/>
        <v>5.2171910779536083E-2</v>
      </c>
      <c r="AZ1509" s="86">
        <f t="shared" si="1679"/>
        <v>3.0918395588136631</v>
      </c>
      <c r="BA1509" s="86">
        <f t="shared" si="1698"/>
        <v>4.6969456899868409E-2</v>
      </c>
      <c r="BB1509" s="86">
        <f t="shared" si="1699"/>
        <v>2.6226982204418992</v>
      </c>
      <c r="BC1509" s="89">
        <f t="shared" si="1716"/>
        <v>4.9292235713884885E-3</v>
      </c>
      <c r="BD1509" s="89">
        <f t="shared" si="1716"/>
        <v>0.30270427375525122</v>
      </c>
      <c r="BE1509" s="41">
        <f t="shared" si="1704"/>
        <v>449.11166841977911</v>
      </c>
      <c r="BF1509" s="89">
        <f t="shared" si="1705"/>
        <v>0.41255561902480037</v>
      </c>
      <c r="BG1509" s="89">
        <f t="shared" si="1706"/>
        <v>0.58744438097519969</v>
      </c>
      <c r="BH1509" s="89">
        <f t="shared" si="1717"/>
        <v>0.12691592792235637</v>
      </c>
      <c r="BI1509" s="89">
        <f t="shared" si="1711"/>
        <v>0.18071756940428399</v>
      </c>
      <c r="BJ1509" s="41">
        <f t="shared" si="1718"/>
        <v>593.70929816308649</v>
      </c>
      <c r="BK1509" s="89">
        <f t="shared" si="1707"/>
        <v>0.22880450945507638</v>
      </c>
      <c r="BL1509" s="89">
        <f t="shared" si="1708"/>
        <v>0.77119549054492365</v>
      </c>
      <c r="BM1509" s="89">
        <f t="shared" si="1687"/>
        <v>-7.0475617921950118E-5</v>
      </c>
      <c r="BN1509" s="86">
        <f t="shared" si="1688"/>
        <v>1.2869975831070573E-4</v>
      </c>
      <c r="BO1509" s="86">
        <f t="shared" si="1689"/>
        <v>7.5946374703841409E-3</v>
      </c>
      <c r="BP1509" s="86">
        <f t="shared" si="1680"/>
        <v>5.895126820533246E-2</v>
      </c>
      <c r="BQ1509" s="86">
        <f t="shared" si="1681"/>
        <v>3.478743987677253</v>
      </c>
      <c r="BR1509" s="86">
        <f t="shared" si="1700"/>
        <v>5.884797640418251E-2</v>
      </c>
      <c r="BS1509" s="86">
        <f t="shared" si="1701"/>
        <v>3.4689106408534434</v>
      </c>
      <c r="BT1509" s="89">
        <f t="shared" si="1702"/>
        <v>8.6241988906182732E-4</v>
      </c>
      <c r="BU1509" s="89">
        <f t="shared" si="1702"/>
        <v>6.0364668122048659E-2</v>
      </c>
      <c r="BV1509" s="41">
        <f t="shared" si="1690"/>
        <v>271.38720316518874</v>
      </c>
      <c r="BW1509" s="89" t="e">
        <f t="shared" si="1691"/>
        <v>#REF!</v>
      </c>
      <c r="BX1509" s="42" t="e">
        <f t="shared" si="1692"/>
        <v>#REF!</v>
      </c>
      <c r="BY1509" s="89" t="e">
        <f t="shared" si="1693"/>
        <v>#REF!</v>
      </c>
      <c r="BZ1509" s="89" t="e">
        <f t="shared" si="1693"/>
        <v>#REF!</v>
      </c>
      <c r="CA1509" s="41">
        <f t="shared" si="1694"/>
        <v>509.66404003716923</v>
      </c>
      <c r="CB1509" s="89" t="e">
        <f t="shared" si="1695"/>
        <v>#REF!</v>
      </c>
      <c r="CC1509" s="89" t="e">
        <f t="shared" si="1703"/>
        <v>#REF!</v>
      </c>
      <c r="CD1509" s="41" t="e">
        <f t="shared" si="1712"/>
        <v>#REF!</v>
      </c>
      <c r="CE1509" s="41" t="e">
        <f t="shared" si="1713"/>
        <v>#REF!</v>
      </c>
      <c r="CF1509" s="42" t="e">
        <f t="shared" si="1714"/>
        <v>#REF!</v>
      </c>
      <c r="CG1509" s="42" t="e">
        <f t="shared" si="1715"/>
        <v>#REF!</v>
      </c>
      <c r="CH1509" s="42" t="e">
        <f t="shared" si="1696"/>
        <v>#REF!</v>
      </c>
      <c r="CI1509" s="89">
        <f t="shared" si="1709"/>
        <v>2.0588356740195115</v>
      </c>
      <c r="CJ1509" s="89">
        <f t="shared" si="1710"/>
        <v>0.6108320033222564</v>
      </c>
      <c r="CK1509" s="42" t="e">
        <f t="shared" si="1697"/>
        <v>#REF!</v>
      </c>
      <c r="CM1509" s="89" t="e">
        <f t="shared" si="1682"/>
        <v>#REF!</v>
      </c>
      <c r="CN1509" s="89">
        <f t="shared" si="1683"/>
        <v>0.16756664551685488</v>
      </c>
    </row>
    <row r="1510" spans="1:92" ht="14.4" x14ac:dyDescent="0.3">
      <c r="E1510" s="32">
        <v>42074.484027777777</v>
      </c>
      <c r="F1510" s="21">
        <f t="shared" si="1666"/>
        <v>2175.8576388888905</v>
      </c>
      <c r="G1510" s="21">
        <f t="shared" si="1667"/>
        <v>664.85416666666424</v>
      </c>
      <c r="I1510" s="21">
        <v>1112</v>
      </c>
      <c r="J1510" s="21">
        <v>9618</v>
      </c>
      <c r="K1510" s="21">
        <v>12282</v>
      </c>
      <c r="L1510" s="21">
        <v>18</v>
      </c>
      <c r="M1510" s="124">
        <v>6.15</v>
      </c>
      <c r="O1510" s="40"/>
      <c r="U1510" s="52">
        <f t="shared" si="1668"/>
        <v>2.4751569829031227E-2</v>
      </c>
      <c r="V1510" s="52">
        <f t="shared" si="1669"/>
        <v>3.457148608163358</v>
      </c>
      <c r="W1510" s="52">
        <f t="shared" si="1670"/>
        <v>7.9224307643404584E-3</v>
      </c>
      <c r="X1510" s="247">
        <f>W1510+V1510+SUM($U$1495:U1510)</f>
        <v>3.6495253076730507</v>
      </c>
      <c r="Y1510" s="236">
        <f>W1510+V1510+SUM($U$1497:U1510)-$X$1496</f>
        <v>3.639518193430169</v>
      </c>
      <c r="Z1510" s="42"/>
      <c r="AA1510" s="42"/>
      <c r="AB1510" s="41">
        <f t="shared" si="1671"/>
        <v>1.9382885410814392E-2</v>
      </c>
      <c r="AC1510" s="48">
        <f t="shared" si="1672"/>
        <v>2.7072834484054047</v>
      </c>
      <c r="AD1510" s="48">
        <f t="shared" si="1673"/>
        <v>0.1840107930540929</v>
      </c>
      <c r="AE1510" s="48">
        <f t="shared" si="1674"/>
        <v>0.26184801605008184</v>
      </c>
      <c r="AF1510" s="48">
        <f t="shared" si="1675"/>
        <v>0.1840107930540929</v>
      </c>
      <c r="AG1510" s="238">
        <f t="shared" si="1676"/>
        <v>7.783425843900213E-2</v>
      </c>
      <c r="AH1510" s="48">
        <f t="shared" si="1677"/>
        <v>2.9645569867781823E-6</v>
      </c>
      <c r="AI1510" s="48">
        <f>AE1510+AC1510+SUM($AB$1495:AB1510)</f>
        <v>3.1414523752732979</v>
      </c>
      <c r="AJ1510" s="48">
        <f>AE1510+AC1510+SUM($AB$1496:AB1510)-$AI$1496</f>
        <v>2.6671085830218662</v>
      </c>
      <c r="AK1510" s="46"/>
      <c r="AL1510" s="86"/>
      <c r="AM1510" s="25">
        <v>444.68399999999997</v>
      </c>
      <c r="AN1510" s="25">
        <v>0.44123463146038217</v>
      </c>
      <c r="AQ1510" s="25"/>
      <c r="AR1510" s="25">
        <v>456.81600000000003</v>
      </c>
      <c r="AS1510" s="25">
        <v>3.099999999997749E-2</v>
      </c>
      <c r="AV1510" s="89">
        <f t="shared" si="1684"/>
        <v>0</v>
      </c>
      <c r="AW1510" s="86">
        <f t="shared" si="1685"/>
        <v>4.1829864087419228E-3</v>
      </c>
      <c r="AX1510" s="86">
        <f t="shared" si="1686"/>
        <v>0.25766502964133992</v>
      </c>
      <c r="AY1510" s="86">
        <f t="shared" si="1678"/>
        <v>5.0184274021632898E-2</v>
      </c>
      <c r="AZ1510" s="86">
        <f t="shared" si="1679"/>
        <v>3.0912681012516647</v>
      </c>
      <c r="BA1510" s="86">
        <f t="shared" si="1698"/>
        <v>4.4981820141965223E-2</v>
      </c>
      <c r="BB1510" s="86">
        <f t="shared" si="1699"/>
        <v>2.6221267628799008</v>
      </c>
      <c r="BC1510" s="89">
        <f t="shared" si="1716"/>
        <v>-1.9876367579031856E-3</v>
      </c>
      <c r="BD1510" s="89">
        <f t="shared" si="1716"/>
        <v>-5.7145756199838971E-4</v>
      </c>
      <c r="BE1510" s="41">
        <f t="shared" si="1704"/>
        <v>308524.42474070872</v>
      </c>
      <c r="BF1510" s="89">
        <f t="shared" si="1705"/>
        <v>-391.0819710102632</v>
      </c>
      <c r="BG1510" s="89">
        <f t="shared" si="1706"/>
        <v>392.0819710102632</v>
      </c>
      <c r="BH1510" s="89">
        <f t="shared" si="1717"/>
        <v>1.0008156506283912</v>
      </c>
      <c r="BI1510" s="89">
        <f t="shared" si="1711"/>
        <v>-1.003374744948293</v>
      </c>
      <c r="BJ1510" s="41">
        <f t="shared" si="1718"/>
        <v>526.59990497801084</v>
      </c>
      <c r="BK1510" s="89">
        <f t="shared" si="1707"/>
        <v>0.31408547486370386</v>
      </c>
      <c r="BL1510" s="89">
        <f t="shared" si="1708"/>
        <v>0.68591452513629614</v>
      </c>
      <c r="BM1510" s="89">
        <f t="shared" si="1687"/>
        <v>-7.0475617922394207E-5</v>
      </c>
      <c r="BN1510" s="86">
        <f t="shared" si="1688"/>
        <v>1.276054432401352E-4</v>
      </c>
      <c r="BO1510" s="86">
        <f t="shared" si="1689"/>
        <v>7.7948253211003234E-3</v>
      </c>
      <c r="BP1510" s="86">
        <f t="shared" si="1680"/>
        <v>5.8782374798131774E-2</v>
      </c>
      <c r="BQ1510" s="86">
        <f t="shared" si="1681"/>
        <v>3.5907429328749192</v>
      </c>
      <c r="BR1510" s="86">
        <f t="shared" si="1700"/>
        <v>5.8679082996981824E-2</v>
      </c>
      <c r="BS1510" s="86">
        <f t="shared" si="1701"/>
        <v>3.5809095860511095</v>
      </c>
      <c r="BT1510" s="89">
        <f t="shared" si="1702"/>
        <v>-1.6889340720068619E-4</v>
      </c>
      <c r="BU1510" s="89">
        <f t="shared" si="1702"/>
        <v>0.11199894519766618</v>
      </c>
      <c r="BV1510" s="41">
        <f>1000*((BT1510/BU1510)/0.0112372-1)</f>
        <v>-1134.196334681402</v>
      </c>
      <c r="BW1510" s="89" t="e">
        <f t="shared" si="1691"/>
        <v>#REF!</v>
      </c>
      <c r="BX1510" s="42" t="e">
        <f t="shared" si="1692"/>
        <v>#REF!</v>
      </c>
      <c r="BY1510" s="89" t="e">
        <f t="shared" si="1693"/>
        <v>#REF!</v>
      </c>
      <c r="BZ1510" s="89" t="e">
        <f t="shared" si="1693"/>
        <v>#REF!</v>
      </c>
      <c r="CA1510" s="41">
        <f t="shared" si="1694"/>
        <v>458.24955341123075</v>
      </c>
      <c r="CB1510" s="89" t="e">
        <f t="shared" si="1695"/>
        <v>#REF!</v>
      </c>
      <c r="CC1510" s="89" t="e">
        <f t="shared" si="1703"/>
        <v>#REF!</v>
      </c>
      <c r="CD1510" s="41" t="e">
        <f t="shared" si="1712"/>
        <v>#REF!</v>
      </c>
      <c r="CE1510" s="41" t="e">
        <f t="shared" si="1713"/>
        <v>#REF!</v>
      </c>
      <c r="CF1510" s="42" t="e">
        <f t="shared" si="1714"/>
        <v>#REF!</v>
      </c>
      <c r="CG1510" s="42" t="e">
        <f t="shared" si="1715"/>
        <v>#REF!</v>
      </c>
      <c r="CH1510" s="42" t="e">
        <f>CC1510*$Y1510</f>
        <v>#REF!</v>
      </c>
      <c r="CI1510" s="89">
        <f>BL1510*$AJ1510</f>
        <v>1.8294085172103829</v>
      </c>
      <c r="CJ1510" s="89">
        <f>BK1510*$AJ1510</f>
        <v>0.83770006581148315</v>
      </c>
      <c r="CK1510" s="42" t="e">
        <f>CB1510*$Y1510</f>
        <v>#REF!</v>
      </c>
      <c r="CM1510" s="89" t="e">
        <f t="shared" si="1682"/>
        <v>#REF!</v>
      </c>
      <c r="CN1510" s="89">
        <f t="shared" si="1683"/>
        <v>0.14889379097964969</v>
      </c>
    </row>
    <row r="1511" spans="1:92" ht="14.4" x14ac:dyDescent="0.3">
      <c r="D1511" s="94" t="s">
        <v>127</v>
      </c>
      <c r="E1511" s="32">
        <v>42285.482638888891</v>
      </c>
      <c r="F1511" s="21">
        <f t="shared" si="1666"/>
        <v>2386.8562500000044</v>
      </c>
      <c r="G1511" s="21">
        <f t="shared" si="1667"/>
        <v>875.8527777777781</v>
      </c>
      <c r="I1511" s="21">
        <v>1090</v>
      </c>
      <c r="J1511" s="21">
        <v>9439</v>
      </c>
      <c r="K1511" s="21">
        <v>12468</v>
      </c>
      <c r="L1511" s="21">
        <v>9</v>
      </c>
      <c r="M1511" s="124">
        <v>6.15</v>
      </c>
      <c r="O1511" s="40"/>
      <c r="U1511" s="52">
        <f t="shared" si="1668"/>
        <v>2.4629305165900051E-2</v>
      </c>
      <c r="V1511" s="52">
        <f t="shared" si="1669"/>
        <v>3.4400714242557848</v>
      </c>
      <c r="W1511" s="52">
        <f t="shared" si="1670"/>
        <v>7.8832965463788169E-3</v>
      </c>
      <c r="X1511" s="247">
        <f>W1511+V1511+SUM($U$1495:U1511)</f>
        <v>3.6570382947134159</v>
      </c>
      <c r="Y1511" s="236">
        <f>W1511+V1511+SUM($U$1497:U1511)-$X$1496</f>
        <v>3.6470311804705342</v>
      </c>
      <c r="Z1511" s="42"/>
      <c r="AA1511" s="42"/>
      <c r="AB1511" s="41">
        <f t="shared" si="1671"/>
        <v>1.8645814201229592E-2</v>
      </c>
      <c r="AC1511" s="48">
        <f t="shared" si="1672"/>
        <v>2.6043338284849495</v>
      </c>
      <c r="AD1511" s="48">
        <f t="shared" si="1673"/>
        <v>0.17701343146739304</v>
      </c>
      <c r="AE1511" s="48">
        <f t="shared" si="1674"/>
        <v>0.25189074550821855</v>
      </c>
      <c r="AF1511" s="48">
        <f t="shared" si="1675"/>
        <v>0.17701343146739301</v>
      </c>
      <c r="AG1511" s="238">
        <f t="shared" si="1676"/>
        <v>7.4874462216775961E-2</v>
      </c>
      <c r="AH1511" s="48">
        <f t="shared" si="1677"/>
        <v>2.8518240495598403E-6</v>
      </c>
      <c r="AI1511" s="48">
        <f>AE1511+AC1511+SUM($AB$1495:AB1511)</f>
        <v>3.047191299012209</v>
      </c>
      <c r="AJ1511" s="48">
        <f>AE1511+AC1511+SUM($AB$1496:AB1511)-$AI$1496</f>
        <v>2.5728475067607777</v>
      </c>
      <c r="AK1511" s="46"/>
      <c r="AL1511" s="86"/>
      <c r="AM1511" s="25">
        <v>409.06600000000003</v>
      </c>
      <c r="AN1511" s="25">
        <v>4.242640687139543E-3</v>
      </c>
      <c r="AQ1511" s="25"/>
      <c r="AR1511" s="25">
        <v>422.27300000000002</v>
      </c>
      <c r="AS1511" s="25">
        <v>0.16687720036005832</v>
      </c>
      <c r="AT1511" s="46"/>
      <c r="AU1511" s="46"/>
      <c r="AV1511" s="89">
        <f t="shared" si="1684"/>
        <v>0</v>
      </c>
      <c r="AW1511" s="86">
        <f t="shared" si="1685"/>
        <v>3.9262588836494498E-3</v>
      </c>
      <c r="AX1511" s="86">
        <f t="shared" si="1686"/>
        <v>0.2479644866245691</v>
      </c>
      <c r="AY1511" s="86">
        <f t="shared" si="1678"/>
        <v>4.7497028458854736E-2</v>
      </c>
      <c r="AZ1511" s="86">
        <f t="shared" si="1679"/>
        <v>2.9996942705533542</v>
      </c>
      <c r="BA1511" s="86">
        <f t="shared" si="1698"/>
        <v>4.2294574579187061E-2</v>
      </c>
      <c r="BB1511" s="86">
        <f t="shared" si="1699"/>
        <v>2.5305529321815903</v>
      </c>
      <c r="BC1511" s="89">
        <f t="shared" si="1716"/>
        <v>-2.6872455627781622E-3</v>
      </c>
      <c r="BD1511" s="89">
        <f t="shared" si="1716"/>
        <v>-9.1573830698310488E-2</v>
      </c>
      <c r="BE1511" s="41">
        <f t="shared" si="1704"/>
        <v>1611.4268315908764</v>
      </c>
      <c r="BF1511" s="89">
        <f t="shared" si="1705"/>
        <v>-1.0644858876828101</v>
      </c>
      <c r="BG1511" s="89">
        <f t="shared" si="1706"/>
        <v>2.0644858876828103</v>
      </c>
      <c r="BH1511" s="89">
        <f t="shared" si="1717"/>
        <v>0.10033958543772183</v>
      </c>
      <c r="BI1511" s="89">
        <f t="shared" si="1711"/>
        <v>-0.19460066169881032</v>
      </c>
      <c r="BJ1511" s="41">
        <f t="shared" si="1718"/>
        <v>487.34296786704823</v>
      </c>
      <c r="BK1511" s="89">
        <f t="shared" si="1707"/>
        <v>0.36397222449614125</v>
      </c>
      <c r="BL1511" s="89">
        <f t="shared" si="1708"/>
        <v>0.63602777550385881</v>
      </c>
      <c r="BM1511" s="89">
        <f t="shared" si="1687"/>
        <v>-7.0475617922394207E-5</v>
      </c>
      <c r="BN1511" s="86">
        <f t="shared" si="1688"/>
        <v>1.2401173102457856E-4</v>
      </c>
      <c r="BO1511" s="86">
        <f t="shared" si="1689"/>
        <v>7.7592848153542381E-3</v>
      </c>
      <c r="BP1511" s="86">
        <f t="shared" si="1680"/>
        <v>5.7528680632838239E-2</v>
      </c>
      <c r="BQ1511" s="86">
        <f t="shared" si="1681"/>
        <v>3.5995096140805778</v>
      </c>
      <c r="BR1511" s="86">
        <f t="shared" si="1700"/>
        <v>5.7425388831688289E-2</v>
      </c>
      <c r="BS1511" s="86">
        <f t="shared" si="1701"/>
        <v>3.5896762672567681</v>
      </c>
      <c r="BT1511" s="89">
        <f t="shared" si="1702"/>
        <v>-1.2536941652935354E-3</v>
      </c>
      <c r="BU1511" s="89">
        <f t="shared" si="1702"/>
        <v>8.7666812056585997E-3</v>
      </c>
      <c r="BV1511" s="41">
        <f>1000*((BT1511/BU1511)/0.0112372-1)</f>
        <v>-13726.186402200896</v>
      </c>
      <c r="BW1511" s="89" t="e">
        <f t="shared" si="1691"/>
        <v>#REF!</v>
      </c>
      <c r="BX1511" s="42" t="e">
        <f t="shared" si="1692"/>
        <v>#REF!</v>
      </c>
      <c r="BY1511" s="89" t="e">
        <f t="shared" si="1693"/>
        <v>#REF!</v>
      </c>
      <c r="BZ1511" s="89" t="e">
        <f t="shared" si="1693"/>
        <v>#REF!</v>
      </c>
      <c r="CA1511" s="41">
        <f t="shared" si="1694"/>
        <v>423.60842734668955</v>
      </c>
      <c r="CB1511" s="89" t="e">
        <f t="shared" si="1695"/>
        <v>#REF!</v>
      </c>
      <c r="CC1511" s="89" t="e">
        <f t="shared" si="1703"/>
        <v>#REF!</v>
      </c>
      <c r="CD1511" s="41" t="e">
        <f t="shared" si="1712"/>
        <v>#REF!</v>
      </c>
      <c r="CE1511" s="41" t="e">
        <f t="shared" si="1713"/>
        <v>#REF!</v>
      </c>
      <c r="CF1511" s="42" t="e">
        <f t="shared" si="1714"/>
        <v>#REF!</v>
      </c>
      <c r="CG1511" s="42" t="e">
        <f t="shared" si="1715"/>
        <v>#REF!</v>
      </c>
      <c r="CH1511" s="42" t="e">
        <f>CC1511*$Y1511</f>
        <v>#REF!</v>
      </c>
      <c r="CI1511" s="89">
        <f>BL1511*$AJ1511</f>
        <v>1.6364024764357068</v>
      </c>
      <c r="CJ1511" s="89">
        <f>BK1511*$AJ1511</f>
        <v>0.93644503032507109</v>
      </c>
      <c r="CK1511" s="42" t="e">
        <f>CB1511*$Y1511</f>
        <v>#REF!</v>
      </c>
      <c r="CM1511" s="89" t="e">
        <f t="shared" si="1682"/>
        <v>#REF!</v>
      </c>
      <c r="CN1511" s="89">
        <f t="shared" si="1683"/>
        <v>0.13318521587323481</v>
      </c>
    </row>
    <row r="1512" spans="1:92" s="1" customFormat="1" ht="14.4" x14ac:dyDescent="0.3">
      <c r="A1512"/>
      <c r="B1512"/>
      <c r="C1512"/>
      <c r="D1512" s="22"/>
      <c r="E1512" s="32">
        <v>42488.563194444447</v>
      </c>
      <c r="F1512" s="21">
        <f t="shared" ref="F1512:F1518" si="1719">E1512-E$1449</f>
        <v>2589.9368055555606</v>
      </c>
      <c r="G1512" s="21">
        <f t="shared" ref="G1512:G1517" si="1720">E1512-E$1496</f>
        <v>1078.9333333333343</v>
      </c>
      <c r="H1512" s="21"/>
      <c r="I1512" s="21">
        <v>1049</v>
      </c>
      <c r="J1512" s="21">
        <v>15646</v>
      </c>
      <c r="K1512" s="21">
        <v>19255</v>
      </c>
      <c r="L1512" s="21">
        <v>24</v>
      </c>
      <c r="M1512" s="124">
        <v>6.15</v>
      </c>
      <c r="N1512" s="22"/>
      <c r="O1512" s="40"/>
      <c r="P1512" s="22"/>
      <c r="Q1512" s="22"/>
      <c r="R1512" s="22"/>
      <c r="S1512" s="22"/>
      <c r="T1512" s="22"/>
      <c r="U1512" s="52">
        <f t="shared" si="1668"/>
        <v>3.660562947545027E-2</v>
      </c>
      <c r="V1512" s="52">
        <f t="shared" si="1669"/>
        <v>5.1128515025969854</v>
      </c>
      <c r="W1512" s="52">
        <f t="shared" si="1670"/>
        <v>1.1716653412593103E-2</v>
      </c>
      <c r="X1512" s="247">
        <f>W1512+V1512+SUM($U$1495:U1512)</f>
        <v>5.3702573593962812</v>
      </c>
      <c r="Y1512" s="236">
        <f>W1512+V1512+SUM($U$1497:U1512)-$X$1496</f>
        <v>5.3602502451533987</v>
      </c>
      <c r="Z1512" s="42"/>
      <c r="AA1512" s="42"/>
      <c r="AB1512" s="41">
        <f t="shared" si="1671"/>
        <v>2.9744569139075305E-2</v>
      </c>
      <c r="AC1512" s="48">
        <f t="shared" si="1672"/>
        <v>4.1545403588487373</v>
      </c>
      <c r="AD1512" s="48">
        <f t="shared" si="1673"/>
        <v>0.28237910096088104</v>
      </c>
      <c r="AE1512" s="48">
        <f t="shared" si="1674"/>
        <v>0.40182646970537472</v>
      </c>
      <c r="AF1512" s="48">
        <f t="shared" si="1675"/>
        <v>0.28237910096088098</v>
      </c>
      <c r="AG1512" s="238">
        <f t="shared" si="1676"/>
        <v>0.1194428193975626</v>
      </c>
      <c r="AH1512" s="48">
        <f t="shared" si="1677"/>
        <v>4.5493469311206877E-6</v>
      </c>
      <c r="AI1512" s="48">
        <f>AE1512+AC1512+SUM($AB$1495:AB1512)</f>
        <v>4.7770781227122283</v>
      </c>
      <c r="AJ1512" s="48">
        <f>AE1512+AC1512+SUM($AB$1496:AB1512)-$AI$1496</f>
        <v>4.3027343304607966</v>
      </c>
      <c r="AK1512" s="46"/>
      <c r="AL1512" s="86"/>
      <c r="AM1512" s="25">
        <v>375.06899999999996</v>
      </c>
      <c r="AN1512" s="25">
        <v>4.5254833995954161E-2</v>
      </c>
      <c r="AO1512" s="25"/>
      <c r="AP1512" s="25"/>
      <c r="AQ1512" s="25"/>
      <c r="AR1512" s="25">
        <v>392.678</v>
      </c>
      <c r="AS1512" s="25">
        <v>5.3740115370193048E-2</v>
      </c>
      <c r="AV1512" s="89">
        <f t="shared" si="1684"/>
        <v>0</v>
      </c>
      <c r="AW1512" s="86">
        <f t="shared" si="1685"/>
        <v>6.1145116427342118E-3</v>
      </c>
      <c r="AX1512" s="86">
        <f t="shared" si="1686"/>
        <v>0.39571195806264053</v>
      </c>
      <c r="AY1512" s="86">
        <f t="shared" si="1678"/>
        <v>7.2691825954103173E-2</v>
      </c>
      <c r="AZ1512" s="86">
        <f t="shared" si="1679"/>
        <v>4.7043862967581251</v>
      </c>
      <c r="BA1512" s="86">
        <f>AY1512-$AY$1496</f>
        <v>6.7489372074435505E-2</v>
      </c>
      <c r="BB1512" s="86">
        <f>AZ1512-$AZ$1496</f>
        <v>4.2352449583863612</v>
      </c>
      <c r="BC1512" s="89">
        <f>BA1512-BA1511</f>
        <v>2.5194797495248444E-2</v>
      </c>
      <c r="BD1512" s="89">
        <f>BB1512-BB1511</f>
        <v>1.7046920262047709</v>
      </c>
      <c r="BE1512" s="41">
        <f>1000*(((BC1512)/((BD1512))/0.0112372-1))</f>
        <v>315.2455218887975</v>
      </c>
      <c r="BF1512" s="89">
        <f t="shared" si="1705"/>
        <v>0.58266942381232067</v>
      </c>
      <c r="BG1512" s="89">
        <f>1-BF1512</f>
        <v>0.41733057618767933</v>
      </c>
      <c r="BH1512" s="89">
        <f>BF1512*($AJ1512-$AJ1511)</f>
        <v>1.0079521588258156</v>
      </c>
      <c r="BI1512" s="89">
        <f>BG1512*($AJ1512-$AJ1511)</f>
        <v>0.72193466487420332</v>
      </c>
      <c r="BJ1512" s="41">
        <f t="shared" ref="BJ1512:BJ1521" si="1721">1000*((BA1512/BB1512)/0.0112372-1)</f>
        <v>418.07350487921991</v>
      </c>
      <c r="BK1512" s="89">
        <f t="shared" si="1707"/>
        <v>0.45199815345436822</v>
      </c>
      <c r="BL1512" s="89">
        <f t="shared" ref="BL1512:BL1521" si="1722">1-BK1512</f>
        <v>0.54800184654563178</v>
      </c>
      <c r="BM1512" s="89">
        <f t="shared" si="1687"/>
        <v>-7.0475617923726475E-5</v>
      </c>
      <c r="BN1512" s="86">
        <f t="shared" si="1688"/>
        <v>1.8053791441589238E-4</v>
      </c>
      <c r="BO1512" s="86">
        <f t="shared" si="1689"/>
        <v>1.1536115498177211E-2</v>
      </c>
      <c r="BP1512" s="86">
        <f t="shared" si="1680"/>
        <v>8.2748463183176704E-2</v>
      </c>
      <c r="BQ1512" s="86">
        <f t="shared" si="1681"/>
        <v>5.2875088962131045</v>
      </c>
      <c r="BR1512" s="86">
        <f>BP1512-$BP$1496</f>
        <v>8.2645171382026747E-2</v>
      </c>
      <c r="BS1512" s="86">
        <f>BQ1512-$BQ$1496</f>
        <v>5.2776755493892953</v>
      </c>
      <c r="BT1512" s="89">
        <f>BR1512-BR1511</f>
        <v>2.5219782550338458E-2</v>
      </c>
      <c r="BU1512" s="89">
        <f>BS1512-BS1511</f>
        <v>1.6879992821325271</v>
      </c>
      <c r="BV1512" s="41">
        <f>1000*((BT1512/BU1512)/0.0112372-1)</f>
        <v>329.56927231491773</v>
      </c>
      <c r="BW1512" s="89" t="e">
        <f t="shared" si="1691"/>
        <v>#REF!</v>
      </c>
      <c r="BX1512" s="42" t="e">
        <f>1-BW1512</f>
        <v>#REF!</v>
      </c>
      <c r="BY1512" s="89" t="e">
        <f>BW1512*($X1512-$X1511)</f>
        <v>#REF!</v>
      </c>
      <c r="BZ1512" s="89" t="e">
        <f>BX1512*($X1512-$X1511)</f>
        <v>#REF!</v>
      </c>
      <c r="CA1512" s="41">
        <f t="shared" ref="CA1512:CA1521" si="1723">1000*((BR1512/BS1512/0.0112372-1))</f>
        <v>393.53116611672465</v>
      </c>
      <c r="CB1512" s="89" t="e">
        <f t="shared" si="1695"/>
        <v>#REF!</v>
      </c>
      <c r="CC1512" s="89" t="e">
        <f t="shared" ref="CC1512:CC1521" si="1724">1-CB1512</f>
        <v>#REF!</v>
      </c>
      <c r="CD1512" s="41" t="e">
        <f t="shared" ref="CD1512:CD1521" si="1725">CK1512+CJ1512</f>
        <v>#REF!</v>
      </c>
      <c r="CE1512" s="41" t="e">
        <f t="shared" ref="CE1512:CE1521" si="1726">CH1512+CI1512</f>
        <v>#REF!</v>
      </c>
      <c r="CF1512" s="42" t="e">
        <f t="shared" ref="CF1512:CF1521" si="1727">CK1512*13.49+CJ1512</f>
        <v>#REF!</v>
      </c>
      <c r="CG1512" s="42" t="e">
        <f t="shared" ref="CG1512:CG1521" si="1728">CH1512*13.49+CI1512</f>
        <v>#REF!</v>
      </c>
      <c r="CH1512" s="42" t="e">
        <f t="shared" si="1696"/>
        <v>#REF!</v>
      </c>
      <c r="CI1512" s="89">
        <f t="shared" si="1709"/>
        <v>2.3579063582877993</v>
      </c>
      <c r="CJ1512" s="89">
        <f t="shared" si="1710"/>
        <v>1.9448279721729975</v>
      </c>
      <c r="CK1512" s="42" t="e">
        <f t="shared" si="1697"/>
        <v>#REF!</v>
      </c>
      <c r="CM1512" s="89" t="e">
        <f t="shared" si="1682"/>
        <v>#REF!</v>
      </c>
      <c r="CN1512" s="89">
        <f t="shared" si="1683"/>
        <v>0.19190771943919865</v>
      </c>
    </row>
    <row r="1513" spans="1:92" s="1" customFormat="1" ht="14.4" x14ac:dyDescent="0.3">
      <c r="A1513"/>
      <c r="B1513"/>
      <c r="C1513"/>
      <c r="D1513" s="22"/>
      <c r="E1513" s="32">
        <v>42600.486111111109</v>
      </c>
      <c r="F1513" s="21">
        <f t="shared" si="1719"/>
        <v>2701.8597222222234</v>
      </c>
      <c r="G1513" s="21">
        <f t="shared" si="1720"/>
        <v>1190.8562499999971</v>
      </c>
      <c r="H1513" s="21"/>
      <c r="I1513" s="21">
        <v>1039</v>
      </c>
      <c r="J1513" s="21">
        <v>17293</v>
      </c>
      <c r="K1513" s="21">
        <v>20280</v>
      </c>
      <c r="L1513" s="21">
        <v>26</v>
      </c>
      <c r="M1513" s="124">
        <v>6.15</v>
      </c>
      <c r="N1513" s="22"/>
      <c r="O1513" s="40"/>
      <c r="P1513" s="22"/>
      <c r="Q1513" s="22"/>
      <c r="R1513" s="22"/>
      <c r="S1513" s="22"/>
      <c r="T1513" s="22"/>
      <c r="U1513" s="52">
        <f t="shared" si="1668"/>
        <v>3.8186720853551452E-2</v>
      </c>
      <c r="V1513" s="52">
        <f t="shared" si="1669"/>
        <v>5.3336887220112628</v>
      </c>
      <c r="W1513" s="52">
        <f t="shared" si="1670"/>
        <v>1.2222725837963484E-2</v>
      </c>
      <c r="X1513" s="247">
        <f>W1513+V1513+SUM($U$1495:U1513)</f>
        <v>5.6297873720894804</v>
      </c>
      <c r="Y1513" s="236">
        <f>W1513+V1513+SUM($U$1497:U1513)-$X$1496</f>
        <v>5.6197802578465978</v>
      </c>
      <c r="Z1513" s="42"/>
      <c r="AA1513" s="42"/>
      <c r="AB1513" s="41">
        <f t="shared" si="1671"/>
        <v>3.2562276317577188E-2</v>
      </c>
      <c r="AC1513" s="48">
        <f t="shared" si="1672"/>
        <v>4.5481005458452053</v>
      </c>
      <c r="AD1513" s="48">
        <f t="shared" si="1673"/>
        <v>0.30912891253542901</v>
      </c>
      <c r="AE1513" s="48">
        <f t="shared" si="1674"/>
        <v>0.43989154716227075</v>
      </c>
      <c r="AF1513" s="48">
        <f t="shared" si="1675"/>
        <v>0.30912891253542896</v>
      </c>
      <c r="AG1513" s="238">
        <f t="shared" si="1676"/>
        <v>0.13075765431964201</v>
      </c>
      <c r="AH1513" s="48">
        <f t="shared" si="1677"/>
        <v>4.9803071997121836E-6</v>
      </c>
      <c r="AI1513" s="48">
        <f>AE1513+AC1513+SUM($AB$1495:AB1513)</f>
        <v>5.2412656634831691</v>
      </c>
      <c r="AJ1513" s="48">
        <f>AE1513+AC1513+SUM($AB$1496:AB1513)-$AI$1496</f>
        <v>4.7669218712317374</v>
      </c>
      <c r="AK1513" s="46"/>
      <c r="AL1513" s="86"/>
      <c r="AM1513" s="25">
        <v>358.39049999999997</v>
      </c>
      <c r="AN1513" s="25">
        <v>0.46881179592664851</v>
      </c>
      <c r="AO1513" s="25"/>
      <c r="AP1513" s="25"/>
      <c r="AQ1513" s="25"/>
      <c r="AR1513" s="25">
        <v>375.94100000000003</v>
      </c>
      <c r="AS1513" s="25">
        <v>8.768124086710842E-2</v>
      </c>
      <c r="AT1513" s="25"/>
      <c r="AU1513" s="25"/>
      <c r="AV1513" s="89">
        <f t="shared" si="1684"/>
        <v>0</v>
      </c>
      <c r="AW1513" s="86">
        <f t="shared" si="1685"/>
        <v>6.6137710940025914E-3</v>
      </c>
      <c r="AX1513" s="86">
        <f t="shared" si="1686"/>
        <v>0.43327777606826817</v>
      </c>
      <c r="AY1513" s="86">
        <f t="shared" si="1678"/>
        <v>7.8802449296317037E-2</v>
      </c>
      <c r="AZ1513" s="86">
        <f t="shared" si="1679"/>
        <v>5.1624632141868521</v>
      </c>
      <c r="BA1513" s="86">
        <f>AY1513-$AY$1496</f>
        <v>7.3599995416649369E-2</v>
      </c>
      <c r="BB1513" s="86">
        <f>AZ1513-$AZ$1496</f>
        <v>4.6933218758150881</v>
      </c>
      <c r="BC1513" s="89">
        <f>BA1513-BA1512</f>
        <v>6.1106233422138639E-3</v>
      </c>
      <c r="BD1513" s="89">
        <f>BB1513-BB1512</f>
        <v>0.45807691742872692</v>
      </c>
      <c r="BE1513" s="41">
        <f>1000*(((BC1513)/((BD1513))/0.0112372-1))</f>
        <v>187.10462231181023</v>
      </c>
      <c r="BF1513" s="89">
        <f t="shared" si="1705"/>
        <v>0.74550772565954582</v>
      </c>
      <c r="BG1513" s="89">
        <f>1-BF1513</f>
        <v>0.25449227434045418</v>
      </c>
      <c r="BH1513" s="89">
        <f>BF1513*($AJ1513-$AJ1512)</f>
        <v>0.34605539779964178</v>
      </c>
      <c r="BI1513" s="89">
        <f>BG1513*($AJ1513-$AJ1512)</f>
        <v>0.11813214297129904</v>
      </c>
      <c r="BJ1513" s="41">
        <f t="shared" si="1721"/>
        <v>395.53051367854476</v>
      </c>
      <c r="BK1513" s="89">
        <f t="shared" si="1707"/>
        <v>0.48064523192652625</v>
      </c>
      <c r="BL1513" s="89">
        <f t="shared" si="1722"/>
        <v>0.5193547680734738</v>
      </c>
      <c r="BM1513" s="89">
        <f t="shared" si="1687"/>
        <v>-7.0475617923726475E-5</v>
      </c>
      <c r="BN1513" s="86">
        <f t="shared" si="1688"/>
        <v>1.8610688265013751E-4</v>
      </c>
      <c r="BO1513" s="86">
        <f t="shared" si="1689"/>
        <v>1.2036618955313346E-2</v>
      </c>
      <c r="BP1513" s="86">
        <f t="shared" si="1680"/>
        <v>8.5720827881815176E-2</v>
      </c>
      <c r="BQ1513" s="86">
        <f t="shared" si="1681"/>
        <v>5.5440665442076655</v>
      </c>
      <c r="BR1513" s="86">
        <f>BP1513-$BP$1496</f>
        <v>8.5617536080665219E-2</v>
      </c>
      <c r="BS1513" s="86">
        <f>BQ1513-$BQ$1496</f>
        <v>5.5342331973838563</v>
      </c>
      <c r="BT1513" s="89">
        <f>BR1513-BR1512</f>
        <v>2.9723646986384716E-3</v>
      </c>
      <c r="BU1513" s="89">
        <f>BS1513-BS1512</f>
        <v>0.25655764799456104</v>
      </c>
      <c r="BV1513" s="41">
        <f>1000*((BT1513/BU1513)/0.0112372-1)</f>
        <v>31.000839035496107</v>
      </c>
      <c r="BW1513" s="89" t="e">
        <f t="shared" si="1691"/>
        <v>#REF!</v>
      </c>
      <c r="BX1513" s="42" t="e">
        <f>1-BW1513</f>
        <v>#REF!</v>
      </c>
      <c r="BY1513" s="89" t="e">
        <f>BW1513*($X1513-$X1512)</f>
        <v>#REF!</v>
      </c>
      <c r="BZ1513" s="89" t="e">
        <f>BX1513*($X1513-$X1512)</f>
        <v>#REF!</v>
      </c>
      <c r="CA1513" s="41">
        <f t="shared" si="1723"/>
        <v>376.72487611676121</v>
      </c>
      <c r="CB1513" s="89" t="e">
        <f t="shared" si="1695"/>
        <v>#REF!</v>
      </c>
      <c r="CC1513" s="89" t="e">
        <f t="shared" si="1724"/>
        <v>#REF!</v>
      </c>
      <c r="CD1513" s="41" t="e">
        <f t="shared" si="1725"/>
        <v>#REF!</v>
      </c>
      <c r="CE1513" s="41" t="e">
        <f t="shared" si="1726"/>
        <v>#REF!</v>
      </c>
      <c r="CF1513" s="42" t="e">
        <f t="shared" si="1727"/>
        <v>#REF!</v>
      </c>
      <c r="CG1513" s="42" t="e">
        <f t="shared" si="1728"/>
        <v>#REF!</v>
      </c>
      <c r="CH1513" s="42" t="e">
        <f t="shared" ref="CH1513:CH1521" si="1729">CC1513*$Y1513</f>
        <v>#REF!</v>
      </c>
      <c r="CI1513" s="89">
        <f t="shared" ref="CI1513:CI1521" si="1730">BL1513*$AJ1513</f>
        <v>2.4757236028579288</v>
      </c>
      <c r="CJ1513" s="89">
        <f t="shared" ref="CJ1513:CJ1521" si="1731">BK1513*$AJ1513</f>
        <v>2.291198268373809</v>
      </c>
      <c r="CK1513" s="42" t="e">
        <f t="shared" ref="CK1513:CK1521" si="1732">CB1513*$Y1513</f>
        <v>#REF!</v>
      </c>
      <c r="CM1513" s="89" t="e">
        <f t="shared" si="1682"/>
        <v>#REF!</v>
      </c>
      <c r="CN1513" s="89">
        <f t="shared" si="1683"/>
        <v>0.20149675109713192</v>
      </c>
    </row>
    <row r="1514" spans="1:92" s="1" customFormat="1" ht="14.4" x14ac:dyDescent="0.3">
      <c r="A1514"/>
      <c r="B1514"/>
      <c r="C1514"/>
      <c r="D1514" s="22"/>
      <c r="E1514" s="32">
        <v>42800.612500000003</v>
      </c>
      <c r="F1514" s="21">
        <f t="shared" si="1719"/>
        <v>2901.9861111111168</v>
      </c>
      <c r="G1514" s="21">
        <f t="shared" si="1720"/>
        <v>1390.9826388888905</v>
      </c>
      <c r="H1514" s="21"/>
      <c r="I1514" s="21">
        <v>1018</v>
      </c>
      <c r="J1514" s="21">
        <v>14549</v>
      </c>
      <c r="K1514" s="21">
        <v>18291</v>
      </c>
      <c r="L1514" s="21">
        <v>61</v>
      </c>
      <c r="M1514" s="124">
        <v>6.15</v>
      </c>
      <c r="N1514" s="22"/>
      <c r="O1514" s="40"/>
      <c r="P1514" s="22"/>
      <c r="Q1514" s="22"/>
      <c r="R1514" s="22"/>
      <c r="S1514" s="22"/>
      <c r="T1514" s="22"/>
      <c r="U1514" s="52">
        <f t="shared" si="1668"/>
        <v>3.3745362363517641E-2</v>
      </c>
      <c r="V1514" s="52">
        <f t="shared" si="1669"/>
        <v>4.7133468031659529</v>
      </c>
      <c r="W1514" s="52">
        <f t="shared" si="1670"/>
        <v>1.0801145090562229E-2</v>
      </c>
      <c r="X1514" s="247">
        <f>W1514+V1514+SUM($U$1495:U1514)</f>
        <v>5.0417692348602872</v>
      </c>
      <c r="Y1514" s="236">
        <f>W1514+V1514+SUM($U$1497:U1514)-$X$1496</f>
        <v>5.0317621206174046</v>
      </c>
      <c r="Z1514" s="42"/>
      <c r="AA1514" s="42"/>
      <c r="AB1514" s="41">
        <f t="shared" si="1671"/>
        <v>2.6841685912570013E-2</v>
      </c>
      <c r="AC1514" s="48">
        <f t="shared" si="1672"/>
        <v>3.7490832999432206</v>
      </c>
      <c r="AD1514" s="48">
        <f t="shared" si="1673"/>
        <v>0.25482067334129482</v>
      </c>
      <c r="AE1514" s="48">
        <f t="shared" si="1674"/>
        <v>0.36261072872692496</v>
      </c>
      <c r="AF1514" s="48">
        <f t="shared" si="1675"/>
        <v>0.25482067334129477</v>
      </c>
      <c r="AG1514" s="238">
        <f t="shared" si="1676"/>
        <v>0.10778595002640103</v>
      </c>
      <c r="AH1514" s="48">
        <f t="shared" si="1677"/>
        <v>4.105359229158833E-6</v>
      </c>
      <c r="AI1514" s="48">
        <f>AE1514+AC1514+SUM($AB$1495:AB1514)</f>
        <v>4.3918092850584083</v>
      </c>
      <c r="AJ1514" s="48">
        <f>AE1514+AC1514+SUM($AB$1496:AB1514)-$AI$1496</f>
        <v>3.9174654928069765</v>
      </c>
      <c r="AK1514" s="46"/>
      <c r="AL1514" s="86"/>
      <c r="AM1514" s="25">
        <v>332.46699999999998</v>
      </c>
      <c r="AN1514" s="25">
        <v>0.22485995641731052</v>
      </c>
      <c r="AO1514" s="25"/>
      <c r="AP1514" s="25"/>
      <c r="AQ1514" s="25"/>
      <c r="AR1514" s="25">
        <v>349.42599999999999</v>
      </c>
      <c r="AS1514" s="25">
        <v>4.1012193308814608E-2</v>
      </c>
      <c r="AT1514" s="25"/>
      <c r="AU1514" s="25"/>
      <c r="AV1514" s="89">
        <f t="shared" ref="AV1514:AV1521" si="1733">AJ1514-BA1514-BB1514</f>
        <v>0</v>
      </c>
      <c r="AW1514" s="86">
        <f t="shared" ref="AW1514:AW1521" si="1734">(1/(1/((AM1514/1000+1)*0.0112372)+1))*AE1514</f>
        <v>5.3493454905440743E-3</v>
      </c>
      <c r="AX1514" s="86">
        <f t="shared" ref="AX1514:AX1521" si="1735">(1-(1/(1/((AM1514/1000+1)*0.0112372)+1)))*AE1514</f>
        <v>0.3572613832363809</v>
      </c>
      <c r="AY1514" s="86">
        <f t="shared" ref="AY1514:AY1521" si="1736">(1/(1/((AM1514/1000+1)*0.0112372)+1))*AI1514</f>
        <v>6.4789327323100623E-2</v>
      </c>
      <c r="AZ1514" s="86">
        <f t="shared" ref="AZ1514:AZ1521" si="1737">(1-(1/(1/((AM1514/1000+1)*0.0112372)+1)))*AI1514</f>
        <v>4.3270199577353079</v>
      </c>
      <c r="BA1514" s="86">
        <f>AY1514-$AY$1496</f>
        <v>5.9586873443432949E-2</v>
      </c>
      <c r="BB1514" s="86">
        <f>AZ1514-$AZ$1496</f>
        <v>3.8578786193635439</v>
      </c>
      <c r="BC1514" s="89"/>
      <c r="BD1514" s="89"/>
      <c r="BE1514" s="41"/>
      <c r="BF1514" s="89"/>
      <c r="BG1514" s="89"/>
      <c r="BH1514" s="89"/>
      <c r="BI1514" s="89"/>
      <c r="BJ1514" s="41">
        <f t="shared" si="1721"/>
        <v>374.49741857419917</v>
      </c>
      <c r="BK1514" s="89">
        <f t="shared" si="1707"/>
        <v>0.50737357159550978</v>
      </c>
      <c r="BL1514" s="89">
        <f t="shared" si="1722"/>
        <v>0.49262642840449022</v>
      </c>
      <c r="BM1514" s="89">
        <f t="shared" ref="BM1514:BM1521" si="1738">Y1514-BR1514-BS1514</f>
        <v>-7.0475617922838296E-5</v>
      </c>
      <c r="BN1514" s="86">
        <f t="shared" ref="BN1514:BN1521" si="1739">(1/(1/((AR1514/1000+1)*0.0112372)+1))*W1514</f>
        <v>1.6133956225028846E-4</v>
      </c>
      <c r="BO1514" s="86">
        <f t="shared" ref="BO1514:BO1521" si="1740">(1-(1/(1/((AR1514/1000+1)*0.0112372)+1)))*W1514</f>
        <v>1.063980552831194E-2</v>
      </c>
      <c r="BP1514" s="86">
        <f t="shared" ref="BP1514:BP1521" si="1741">(1/(1/((AR1514/1000+1)*0.0112372)+1))*X1514</f>
        <v>7.531024113638575E-2</v>
      </c>
      <c r="BQ1514" s="86">
        <f t="shared" ref="BQ1514:BQ1521" si="1742">(1-(1/(1/((AR1514/1000+1)*0.0112372)+1)))*X1514</f>
        <v>4.9664589937239008</v>
      </c>
      <c r="BR1514" s="86">
        <f>BP1514-$BP$1496</f>
        <v>7.5206949335235793E-2</v>
      </c>
      <c r="BS1514" s="86">
        <f>BQ1514-$BQ$1496</f>
        <v>4.9566256469000916</v>
      </c>
      <c r="BT1514" s="89"/>
      <c r="BU1514" s="89"/>
      <c r="BV1514" s="41"/>
      <c r="BW1514" s="89"/>
      <c r="BX1514" s="42"/>
      <c r="BY1514" s="89"/>
      <c r="BZ1514" s="89"/>
      <c r="CA1514" s="41">
        <f t="shared" si="1723"/>
        <v>350.24862053409953</v>
      </c>
      <c r="CB1514" s="89" t="e">
        <f t="shared" si="1695"/>
        <v>#REF!</v>
      </c>
      <c r="CC1514" s="89" t="e">
        <f t="shared" si="1724"/>
        <v>#REF!</v>
      </c>
      <c r="CD1514" s="41" t="e">
        <f t="shared" si="1725"/>
        <v>#REF!</v>
      </c>
      <c r="CE1514" s="41" t="e">
        <f t="shared" si="1726"/>
        <v>#REF!</v>
      </c>
      <c r="CF1514" s="42" t="e">
        <f t="shared" si="1727"/>
        <v>#REF!</v>
      </c>
      <c r="CG1514" s="42" t="e">
        <f t="shared" si="1728"/>
        <v>#REF!</v>
      </c>
      <c r="CH1514" s="42" t="e">
        <f t="shared" si="1729"/>
        <v>#REF!</v>
      </c>
      <c r="CI1514" s="89">
        <f t="shared" si="1730"/>
        <v>1.929847034119337</v>
      </c>
      <c r="CJ1514" s="89">
        <f t="shared" si="1731"/>
        <v>1.9876184586876395</v>
      </c>
      <c r="CK1514" s="42" t="e">
        <f t="shared" si="1732"/>
        <v>#REF!</v>
      </c>
      <c r="CM1514" s="89" t="e">
        <f t="shared" si="1682"/>
        <v>#REF!</v>
      </c>
      <c r="CN1514" s="89">
        <f t="shared" si="1683"/>
        <v>0.15706838479085147</v>
      </c>
    </row>
    <row r="1515" spans="1:92" s="1" customFormat="1" ht="14.4" x14ac:dyDescent="0.3">
      <c r="A1515"/>
      <c r="B1515"/>
      <c r="C1515"/>
      <c r="D1515" s="47" t="s">
        <v>126</v>
      </c>
      <c r="E1515" s="32">
        <v>42810.474305555559</v>
      </c>
      <c r="F1515" s="21">
        <f t="shared" si="1719"/>
        <v>2911.847916666673</v>
      </c>
      <c r="G1515" s="21">
        <f t="shared" si="1720"/>
        <v>1400.8444444444467</v>
      </c>
      <c r="H1515" s="21">
        <v>5</v>
      </c>
      <c r="I1515" s="21">
        <v>1073</v>
      </c>
      <c r="J1515" s="21">
        <v>14379</v>
      </c>
      <c r="K1515" s="21">
        <v>17946</v>
      </c>
      <c r="L1515" s="21">
        <v>26</v>
      </c>
      <c r="M1515" s="124">
        <v>6.15</v>
      </c>
      <c r="N1515" s="22"/>
      <c r="O1515" s="40"/>
      <c r="P1515" s="22"/>
      <c r="Q1515" s="22"/>
      <c r="R1515" s="22"/>
      <c r="S1515" s="22"/>
      <c r="T1515" s="22"/>
      <c r="U1515" s="52">
        <f t="shared" si="1668"/>
        <v>3.4897655706812816E-2</v>
      </c>
      <c r="V1515" s="52">
        <f t="shared" si="1669"/>
        <v>4.87429212321981</v>
      </c>
      <c r="W1515" s="52">
        <f t="shared" si="1670"/>
        <v>1.1169968736719774E-2</v>
      </c>
      <c r="X1515" s="247">
        <f>W1515+V1515+SUM($U$1495:U1515)</f>
        <v>5.237981034267114</v>
      </c>
      <c r="Y1515" s="236">
        <f>W1515+V1515+SUM($U$1497:U1515)-$X$1496</f>
        <v>5.2279739200242323</v>
      </c>
      <c r="Z1515" s="42"/>
      <c r="AA1515" s="42"/>
      <c r="AB1515" s="41">
        <f t="shared" si="1671"/>
        <v>2.7961294517344339E-2</v>
      </c>
      <c r="AC1515" s="48">
        <f t="shared" si="1672"/>
        <v>3.9054634146761193</v>
      </c>
      <c r="AD1515" s="48">
        <f t="shared" si="1673"/>
        <v>0.2654496412636746</v>
      </c>
      <c r="AE1515" s="48">
        <f t="shared" si="1674"/>
        <v>0.37773578806144431</v>
      </c>
      <c r="AF1515" s="48">
        <f t="shared" si="1675"/>
        <v>0.26544964126367454</v>
      </c>
      <c r="AG1515" s="238">
        <f t="shared" si="1676"/>
        <v>0.11228187019760084</v>
      </c>
      <c r="AH1515" s="48">
        <f t="shared" si="1677"/>
        <v>4.2766001688534361E-6</v>
      </c>
      <c r="AI1515" s="48">
        <f>AE1515+AC1515+SUM($AB$1495:AB1515)</f>
        <v>4.5912757536431714</v>
      </c>
      <c r="AJ1515" s="48">
        <f>AE1515+AC1515+SUM($AB$1496:AB1515)-$AI$1496</f>
        <v>4.1169319613917397</v>
      </c>
      <c r="AK1515" s="46"/>
      <c r="AL1515" s="86"/>
      <c r="AM1515" s="25">
        <v>332.46699999999998</v>
      </c>
      <c r="AN1515" s="25">
        <v>0.22485995641731052</v>
      </c>
      <c r="AO1515" s="25"/>
      <c r="AP1515" s="25"/>
      <c r="AQ1515" s="25"/>
      <c r="AR1515" s="25">
        <v>349.42599999999999</v>
      </c>
      <c r="AS1515" s="25">
        <v>4.1012193308814608E-2</v>
      </c>
      <c r="AV1515" s="89">
        <f t="shared" si="1733"/>
        <v>0</v>
      </c>
      <c r="AW1515" s="86">
        <f t="shared" si="1734"/>
        <v>5.5724750383911092E-3</v>
      </c>
      <c r="AX1515" s="86">
        <f t="shared" si="1735"/>
        <v>0.37216331302305322</v>
      </c>
      <c r="AY1515" s="86">
        <f t="shared" si="1736"/>
        <v>6.7731918288306742E-2</v>
      </c>
      <c r="AZ1515" s="86">
        <f t="shared" si="1737"/>
        <v>4.5235438353548645</v>
      </c>
      <c r="BA1515" s="86">
        <f>AY1515-$AY$1496</f>
        <v>6.2529464408639074E-2</v>
      </c>
      <c r="BB1515" s="86">
        <f>AZ1515-$AZ$1496</f>
        <v>4.0544024969831005</v>
      </c>
      <c r="BC1515" s="89"/>
      <c r="BD1515" s="89"/>
      <c r="BE1515" s="41"/>
      <c r="BF1515" s="89"/>
      <c r="BG1515" s="89"/>
      <c r="BH1515" s="89"/>
      <c r="BI1515" s="89"/>
      <c r="BJ1515" s="41">
        <f t="shared" si="1721"/>
        <v>372.46013173789726</v>
      </c>
      <c r="BK1515" s="89">
        <f t="shared" si="1707"/>
        <v>0.50996250557282896</v>
      </c>
      <c r="BL1515" s="89">
        <f t="shared" si="1722"/>
        <v>0.49003749442717104</v>
      </c>
      <c r="BM1515" s="89">
        <f t="shared" si="1738"/>
        <v>-7.0475617921950118E-5</v>
      </c>
      <c r="BN1515" s="86">
        <f t="shared" si="1739"/>
        <v>1.6684877864537313E-4</v>
      </c>
      <c r="BO1515" s="86">
        <f t="shared" si="1740"/>
        <v>1.1003119958074402E-2</v>
      </c>
      <c r="BP1515" s="86">
        <f t="shared" si="1741"/>
        <v>7.8241108702668108E-2</v>
      </c>
      <c r="BQ1515" s="86">
        <f t="shared" si="1742"/>
        <v>5.1597399255644456</v>
      </c>
      <c r="BR1515" s="86">
        <f>BP1515-$BP$1496</f>
        <v>7.8137816901518151E-2</v>
      </c>
      <c r="BS1515" s="86">
        <f>BQ1515-$BQ$1496</f>
        <v>5.1499065787406364</v>
      </c>
      <c r="BT1515" s="89"/>
      <c r="BU1515" s="89"/>
      <c r="BV1515" s="41"/>
      <c r="BW1515" s="89"/>
      <c r="BX1515" s="42"/>
      <c r="BY1515" s="89"/>
      <c r="BZ1515" s="89"/>
      <c r="CA1515" s="41">
        <f t="shared" si="1723"/>
        <v>350.21774679669227</v>
      </c>
      <c r="CB1515" s="89" t="e">
        <f t="shared" si="1695"/>
        <v>#REF!</v>
      </c>
      <c r="CC1515" s="89" t="e">
        <f t="shared" si="1724"/>
        <v>#REF!</v>
      </c>
      <c r="CD1515" s="41" t="e">
        <f t="shared" si="1725"/>
        <v>#REF!</v>
      </c>
      <c r="CE1515" s="41" t="e">
        <f t="shared" si="1726"/>
        <v>#REF!</v>
      </c>
      <c r="CF1515" s="42" t="e">
        <f t="shared" si="1727"/>
        <v>#REF!</v>
      </c>
      <c r="CG1515" s="42" t="e">
        <f t="shared" si="1728"/>
        <v>#REF!</v>
      </c>
      <c r="CH1515" s="42" t="e">
        <f t="shared" si="1729"/>
        <v>#REF!</v>
      </c>
      <c r="CI1515" s="89">
        <f t="shared" si="1730"/>
        <v>2.0174510230875469</v>
      </c>
      <c r="CJ1515" s="89">
        <f t="shared" si="1731"/>
        <v>2.0994809383041928</v>
      </c>
      <c r="CK1515" s="42" t="e">
        <f t="shared" si="1732"/>
        <v>#REF!</v>
      </c>
      <c r="CM1515" s="89" t="e">
        <f t="shared" si="1682"/>
        <v>#REF!</v>
      </c>
      <c r="CN1515" s="89">
        <f t="shared" si="1683"/>
        <v>0.16419838877831849</v>
      </c>
    </row>
    <row r="1516" spans="1:92" s="1" customFormat="1" ht="14.4" x14ac:dyDescent="0.3">
      <c r="A1516"/>
      <c r="B1516"/>
      <c r="C1516"/>
      <c r="D1516" s="22"/>
      <c r="E1516" s="32">
        <v>42811.469444444447</v>
      </c>
      <c r="F1516" s="21">
        <f t="shared" si="1719"/>
        <v>2912.8430555555606</v>
      </c>
      <c r="G1516" s="21">
        <f t="shared" si="1720"/>
        <v>1401.8395833333343</v>
      </c>
      <c r="H1516" s="21">
        <v>5</v>
      </c>
      <c r="I1516" s="21">
        <v>1076</v>
      </c>
      <c r="J1516" s="21">
        <v>2252</v>
      </c>
      <c r="K1516" s="21">
        <v>85.98</v>
      </c>
      <c r="L1516" s="21">
        <v>25</v>
      </c>
      <c r="M1516" s="124">
        <v>6.15</v>
      </c>
      <c r="N1516" s="22"/>
      <c r="O1516" s="40"/>
      <c r="P1516" s="22"/>
      <c r="Q1516" s="22"/>
      <c r="R1516" s="22"/>
      <c r="S1516" s="22"/>
      <c r="T1516" s="22"/>
      <c r="U1516" s="52">
        <f t="shared" si="1668"/>
        <v>1.676635202768303E-4</v>
      </c>
      <c r="V1516" s="52">
        <f t="shared" si="1669"/>
        <v>2.3418219925790455E-2</v>
      </c>
      <c r="W1516" s="52">
        <f t="shared" si="1670"/>
        <v>5.3665389317683135E-5</v>
      </c>
      <c r="X1516" s="250">
        <f>W1516+V1516+SUM($U$1516:U1516)</f>
        <v>2.3639548835384969E-2</v>
      </c>
      <c r="Y1516" s="260">
        <f>W1516+V1516+SUM($U$1516:U1516)-$X$1516+$Y$1515</f>
        <v>5.2279739200242323</v>
      </c>
      <c r="Z1516" s="42"/>
      <c r="AA1516" s="42"/>
      <c r="AB1516" s="41">
        <f t="shared" si="1671"/>
        <v>4.391466011437797E-3</v>
      </c>
      <c r="AC1516" s="48">
        <f t="shared" si="1672"/>
        <v>0.61337324113607927</v>
      </c>
      <c r="AD1516" s="48">
        <f t="shared" si="1673"/>
        <v>4.169023993630528E-2</v>
      </c>
      <c r="AE1516" s="48">
        <f t="shared" si="1674"/>
        <v>5.9325360402986513E-2</v>
      </c>
      <c r="AF1516" s="48">
        <f t="shared" si="1675"/>
        <v>4.169023993630528E-2</v>
      </c>
      <c r="AG1516" s="238">
        <f t="shared" si="1676"/>
        <v>1.7634448804492105E-2</v>
      </c>
      <c r="AH1516" s="48">
        <f t="shared" si="1677"/>
        <v>6.7166218911572473E-7</v>
      </c>
      <c r="AI1516" s="84">
        <f>AE1516+AC1516+SUM($AB$1516:AB1516)</f>
        <v>0.6770900675505036</v>
      </c>
      <c r="AJ1516" s="84">
        <f>AE1516+AC1516+SUM($AB$1516:AB1516)-$AI$1516+$AJ$1515</f>
        <v>4.1169319613917397</v>
      </c>
      <c r="AK1516" s="46"/>
      <c r="AL1516" s="86"/>
      <c r="AM1516" s="25">
        <v>332.46699999999998</v>
      </c>
      <c r="AN1516" s="25">
        <v>0.22485995641731052</v>
      </c>
      <c r="AO1516" s="25"/>
      <c r="AP1516" s="25"/>
      <c r="AQ1516" s="25"/>
      <c r="AR1516" s="25">
        <v>349.42599999999999</v>
      </c>
      <c r="AS1516" s="25">
        <v>4.1012193308814608E-2</v>
      </c>
      <c r="AT1516" s="47">
        <f>(1/(1/((AM1516/1000+1)*0.0112372)+1))*AI1516</f>
        <v>9.988641848132182E-3</v>
      </c>
      <c r="AU1516" s="47">
        <f>(1-(1/(1/((AM1516/1000+1)*0.0112372)+1)))*AI1516</f>
        <v>0.66710142570237141</v>
      </c>
      <c r="AV1516" s="89">
        <f t="shared" si="1733"/>
        <v>0</v>
      </c>
      <c r="AW1516" s="86">
        <f t="shared" si="1734"/>
        <v>8.7518604389008397E-4</v>
      </c>
      <c r="AX1516" s="86">
        <f t="shared" si="1735"/>
        <v>5.8450174359096427E-2</v>
      </c>
      <c r="AY1516" s="86">
        <f t="shared" si="1736"/>
        <v>9.988641848132182E-3</v>
      </c>
      <c r="AZ1516" s="86">
        <f t="shared" si="1737"/>
        <v>0.66710142570237141</v>
      </c>
      <c r="BA1516" s="93">
        <f t="shared" ref="BA1516:BA1521" si="1743">AY1516-$AT$1516+$BA$1515</f>
        <v>6.2529464408639074E-2</v>
      </c>
      <c r="BB1516" s="93">
        <f t="shared" ref="BB1516:BB1521" si="1744">AZ1516-$AU$1516+$BB$1515</f>
        <v>4.0544024969831005</v>
      </c>
      <c r="BC1516" s="89"/>
      <c r="BD1516" s="89"/>
      <c r="BE1516" s="41"/>
      <c r="BF1516" s="89"/>
      <c r="BG1516" s="89"/>
      <c r="BH1516" s="89"/>
      <c r="BI1516" s="89"/>
      <c r="BJ1516" s="41">
        <f t="shared" si="1721"/>
        <v>372.46013173789726</v>
      </c>
      <c r="BK1516" s="89">
        <f t="shared" si="1707"/>
        <v>0.50996250557282896</v>
      </c>
      <c r="BL1516" s="89">
        <f t="shared" si="1722"/>
        <v>0.49003749442717104</v>
      </c>
      <c r="BM1516" s="89">
        <f t="shared" si="1738"/>
        <v>-1.2540055716587339E-2</v>
      </c>
      <c r="BN1516" s="86">
        <f t="shared" si="1739"/>
        <v>8.0161412034653193E-7</v>
      </c>
      <c r="BO1516" s="86">
        <f t="shared" si="1740"/>
        <v>5.2863775197336598E-5</v>
      </c>
      <c r="BP1516" s="86">
        <f t="shared" si="1741"/>
        <v>3.5311019608725566E-4</v>
      </c>
      <c r="BQ1516" s="86">
        <f t="shared" si="1742"/>
        <v>2.3286438639297712E-2</v>
      </c>
      <c r="BR1516" s="93">
        <f t="shared" ref="BR1516:BR1521" si="1745">BP1516-$BN$1515+$BR$1515</f>
        <v>7.832407831896003E-2</v>
      </c>
      <c r="BS1516" s="93">
        <f t="shared" ref="BS1516:BS1521" si="1746">BQ1516-$BO$1515+$BS$1515</f>
        <v>5.1621898974218601</v>
      </c>
      <c r="BT1516" s="89"/>
      <c r="BU1516" s="89"/>
      <c r="BV1516" s="41"/>
      <c r="BW1516" s="89"/>
      <c r="BX1516" s="42"/>
      <c r="BY1516" s="89"/>
      <c r="BZ1516" s="89"/>
      <c r="CA1516" s="41">
        <f t="shared" si="1723"/>
        <v>350.21586285239482</v>
      </c>
      <c r="CB1516" s="89" t="e">
        <f t="shared" si="1695"/>
        <v>#REF!</v>
      </c>
      <c r="CC1516" s="89" t="e">
        <f t="shared" si="1724"/>
        <v>#REF!</v>
      </c>
      <c r="CD1516" s="41" t="e">
        <f t="shared" si="1725"/>
        <v>#REF!</v>
      </c>
      <c r="CE1516" s="41" t="e">
        <f t="shared" si="1726"/>
        <v>#REF!</v>
      </c>
      <c r="CF1516" s="42" t="e">
        <f t="shared" si="1727"/>
        <v>#REF!</v>
      </c>
      <c r="CG1516" s="42" t="e">
        <f t="shared" si="1728"/>
        <v>#REF!</v>
      </c>
      <c r="CH1516" s="42" t="e">
        <f t="shared" si="1729"/>
        <v>#REF!</v>
      </c>
      <c r="CI1516" s="89">
        <f t="shared" si="1730"/>
        <v>2.0174510230875469</v>
      </c>
      <c r="CJ1516" s="89">
        <f t="shared" si="1731"/>
        <v>2.0994809383041928</v>
      </c>
      <c r="CK1516" s="42" t="e">
        <f t="shared" si="1732"/>
        <v>#REF!</v>
      </c>
      <c r="CM1516" s="89" t="e">
        <f t="shared" si="1682"/>
        <v>#REF!</v>
      </c>
      <c r="CN1516" s="89">
        <f t="shared" si="1683"/>
        <v>0.16419838877831849</v>
      </c>
    </row>
    <row r="1517" spans="1:92" s="1" customFormat="1" ht="14.4" x14ac:dyDescent="0.3">
      <c r="A1517"/>
      <c r="B1517"/>
      <c r="C1517"/>
      <c r="D1517" s="22"/>
      <c r="E1517" s="32">
        <v>42947.628472222219</v>
      </c>
      <c r="F1517" s="21">
        <f t="shared" si="1719"/>
        <v>3049.0020833333328</v>
      </c>
      <c r="G1517" s="21">
        <f t="shared" si="1720"/>
        <v>1537.9986111111066</v>
      </c>
      <c r="H1517" s="21"/>
      <c r="I1517" s="21">
        <v>1055</v>
      </c>
      <c r="J1517" s="21">
        <v>7226</v>
      </c>
      <c r="K1517" s="21">
        <v>1614</v>
      </c>
      <c r="L1517" s="21">
        <v>24</v>
      </c>
      <c r="M1517" s="124">
        <v>6.15</v>
      </c>
      <c r="N1517" s="22"/>
      <c r="O1517" s="40"/>
      <c r="P1517" s="22"/>
      <c r="Q1517" s="22"/>
      <c r="R1517" s="22"/>
      <c r="S1517" s="22"/>
      <c r="T1517" s="22"/>
      <c r="U1517" s="52">
        <f t="shared" si="1668"/>
        <v>3.0859213868118622E-3</v>
      </c>
      <c r="V1517" s="52">
        <f t="shared" si="1669"/>
        <v>0.43102271496351924</v>
      </c>
      <c r="W1517" s="52">
        <f t="shared" si="1670"/>
        <v>9.8773527093781776E-4</v>
      </c>
      <c r="X1517" s="247">
        <f>W1517+V1517+SUM($U$1516:U1517)</f>
        <v>0.43526403514154577</v>
      </c>
      <c r="Y1517" s="236">
        <f>W1517+V1517+SUM($U$1516:U1517)-$X$1516+$Y$1515</f>
        <v>5.6395984063303928</v>
      </c>
      <c r="Z1517" s="42"/>
      <c r="AA1517" s="42"/>
      <c r="AB1517" s="41">
        <f t="shared" si="1671"/>
        <v>1.3815903309233281E-2</v>
      </c>
      <c r="AC1517" s="48">
        <f t="shared" si="1672"/>
        <v>1.9297212752951611</v>
      </c>
      <c r="AD1517" s="48">
        <f t="shared" si="1673"/>
        <v>0.13116082929904019</v>
      </c>
      <c r="AE1517" s="48">
        <f t="shared" si="1674"/>
        <v>0.18664232877547074</v>
      </c>
      <c r="AF1517" s="48">
        <f t="shared" si="1675"/>
        <v>0.13116082929904016</v>
      </c>
      <c r="AG1517" s="238">
        <f t="shared" si="1676"/>
        <v>5.5479386373462856E-2</v>
      </c>
      <c r="AH1517" s="48">
        <f t="shared" si="1677"/>
        <v>2.1131029676926951E-6</v>
      </c>
      <c r="AI1517" s="48">
        <f>AE1517+AC1517+SUM($AB$1516:AB1517)</f>
        <v>2.1345709733913032</v>
      </c>
      <c r="AJ1517" s="48">
        <f>AE1517+AC1517+SUM($AB$1516:AB1517)-$AI$1516+$AJ$1515</f>
        <v>5.5744128672325388</v>
      </c>
      <c r="AK1517" s="46"/>
      <c r="AL1517" s="86"/>
      <c r="AM1517">
        <v>305.32</v>
      </c>
      <c r="AN1517">
        <v>0.16</v>
      </c>
      <c r="AR1517" s="25">
        <v>107.96</v>
      </c>
      <c r="AS1517" s="25">
        <v>0.14000000000000001</v>
      </c>
      <c r="AV1517" s="89">
        <f t="shared" si="1733"/>
        <v>0</v>
      </c>
      <c r="AW1517" s="86">
        <f t="shared" si="1734"/>
        <v>2.6981197602542312E-3</v>
      </c>
      <c r="AX1517" s="86">
        <f t="shared" si="1735"/>
        <v>0.18394420901521652</v>
      </c>
      <c r="AY1517" s="86">
        <f t="shared" si="1736"/>
        <v>3.0857566773615491E-2</v>
      </c>
      <c r="AZ1517" s="86">
        <f t="shared" si="1737"/>
        <v>2.1037134066176879</v>
      </c>
      <c r="BA1517" s="86">
        <f t="shared" si="1743"/>
        <v>8.3398389334122386E-2</v>
      </c>
      <c r="BB1517" s="86">
        <f t="shared" si="1744"/>
        <v>5.4910144778984176</v>
      </c>
      <c r="BC1517" s="89"/>
      <c r="BD1517" s="89"/>
      <c r="BE1517" s="41"/>
      <c r="BF1517" s="89"/>
      <c r="BG1517" s="89"/>
      <c r="BH1517" s="89"/>
      <c r="BI1517" s="89"/>
      <c r="BJ1517" s="41">
        <f t="shared" si="1721"/>
        <v>351.59620567841142</v>
      </c>
      <c r="BK1517" s="89">
        <f t="shared" si="1707"/>
        <v>0.53647586938257463</v>
      </c>
      <c r="BL1517" s="89">
        <f t="shared" si="1722"/>
        <v>0.46352413061742537</v>
      </c>
      <c r="BM1517" s="89">
        <f t="shared" si="1738"/>
        <v>-1.2540055716588228E-2</v>
      </c>
      <c r="BN1517" s="86">
        <f t="shared" si="1739"/>
        <v>1.2146440070256842E-5</v>
      </c>
      <c r="BO1517" s="86">
        <f t="shared" si="1740"/>
        <v>9.7558883086756095E-4</v>
      </c>
      <c r="BP1517" s="86">
        <f t="shared" si="1741"/>
        <v>5.3525561687852163E-3</v>
      </c>
      <c r="BQ1517" s="86">
        <f t="shared" si="1742"/>
        <v>0.42991147897276055</v>
      </c>
      <c r="BR1517" s="86">
        <f t="shared" si="1745"/>
        <v>8.3323524291657999E-2</v>
      </c>
      <c r="BS1517" s="86">
        <f t="shared" si="1746"/>
        <v>5.5688149377553229</v>
      </c>
      <c r="BT1517" s="89"/>
      <c r="BU1517" s="89"/>
      <c r="BV1517" s="41"/>
      <c r="BW1517" s="89"/>
      <c r="BX1517" s="42"/>
      <c r="BY1517" s="89"/>
      <c r="BZ1517" s="89"/>
      <c r="CA1517" s="41">
        <f t="shared" si="1723"/>
        <v>331.5170581049307</v>
      </c>
      <c r="CB1517" s="89" t="e">
        <f>(CA1517-$P$1301)/($AR$1492-$P$1301)</f>
        <v>#REF!</v>
      </c>
      <c r="CC1517" s="89" t="e">
        <f t="shared" si="1724"/>
        <v>#REF!</v>
      </c>
      <c r="CD1517" s="41" t="e">
        <f t="shared" si="1725"/>
        <v>#REF!</v>
      </c>
      <c r="CE1517" s="41" t="e">
        <f t="shared" si="1726"/>
        <v>#REF!</v>
      </c>
      <c r="CF1517" s="42" t="e">
        <f t="shared" si="1727"/>
        <v>#REF!</v>
      </c>
      <c r="CG1517" s="42" t="e">
        <f t="shared" si="1728"/>
        <v>#REF!</v>
      </c>
      <c r="CH1517" s="42" t="e">
        <f t="shared" si="1729"/>
        <v>#REF!</v>
      </c>
      <c r="CI1517" s="89">
        <f t="shared" si="1730"/>
        <v>2.5838748779865521</v>
      </c>
      <c r="CJ1517" s="89">
        <f t="shared" si="1731"/>
        <v>2.9905379892459867</v>
      </c>
      <c r="CK1517" s="42" t="e">
        <f t="shared" si="1732"/>
        <v>#REF!</v>
      </c>
      <c r="CM1517" s="89" t="e">
        <f t="shared" si="1682"/>
        <v>#REF!</v>
      </c>
      <c r="CN1517" s="89">
        <f t="shared" si="1683"/>
        <v>0.21029907884497631</v>
      </c>
    </row>
    <row r="1518" spans="1:92" s="1" customFormat="1" ht="14.4" x14ac:dyDescent="0.3">
      <c r="A1518"/>
      <c r="B1518"/>
      <c r="C1518"/>
      <c r="D1518" s="22"/>
      <c r="E1518" s="32">
        <v>42955.472916666666</v>
      </c>
      <c r="F1518" s="21">
        <f t="shared" si="1719"/>
        <v>3056.8465277777796</v>
      </c>
      <c r="G1518" s="21">
        <f>E1518-E$1496</f>
        <v>1545.8430555555533</v>
      </c>
      <c r="H1518" s="21"/>
      <c r="I1518" s="21">
        <v>1034</v>
      </c>
      <c r="J1518" s="21">
        <v>7768</v>
      </c>
      <c r="K1518" s="21">
        <v>1707</v>
      </c>
      <c r="L1518" s="21">
        <v>25</v>
      </c>
      <c r="M1518" s="124">
        <v>6.15</v>
      </c>
      <c r="N1518" s="22"/>
      <c r="O1518" s="40"/>
      <c r="P1518" s="22"/>
      <c r="Q1518" s="22"/>
      <c r="R1518" s="22"/>
      <c r="S1518" s="22"/>
      <c r="T1518" s="22"/>
      <c r="U1518" s="52">
        <f t="shared" si="1668"/>
        <v>3.1987693656428265E-3</v>
      </c>
      <c r="V1518" s="52">
        <f t="shared" si="1669"/>
        <v>0.44678463372844257</v>
      </c>
      <c r="W1518" s="52">
        <f t="shared" si="1670"/>
        <v>1.0238554162602959E-3</v>
      </c>
      <c r="X1518" s="247">
        <f>W1518+V1518+SUM($U$1516:U1518)</f>
        <v>0.45426084341743439</v>
      </c>
      <c r="Y1518" s="236">
        <f>W1518+V1518+SUM($U$1516:U1518)-$X$1516+$Y$1515</f>
        <v>5.6585952146062821</v>
      </c>
      <c r="Z1518" s="42"/>
      <c r="AA1518" s="42"/>
      <c r="AB1518" s="41">
        <f t="shared" si="1671"/>
        <v>1.4556555613540407E-2</v>
      </c>
      <c r="AC1518" s="48">
        <f t="shared" si="1672"/>
        <v>2.03317108072791</v>
      </c>
      <c r="AD1518" s="48">
        <f t="shared" si="1673"/>
        <v>0.13819218789216561</v>
      </c>
      <c r="AE1518" s="48">
        <f t="shared" si="1674"/>
        <v>0.19664797717896063</v>
      </c>
      <c r="AF1518" s="48">
        <f t="shared" si="1675"/>
        <v>0.13819218789216561</v>
      </c>
      <c r="AG1518" s="238">
        <f t="shared" si="1676"/>
        <v>5.8453562903171864E-2</v>
      </c>
      <c r="AH1518" s="48">
        <f t="shared" si="1677"/>
        <v>2.2263836231250377E-6</v>
      </c>
      <c r="AI1518" s="48">
        <f>AE1518+AC1518+SUM($AB$1516:AB1518)</f>
        <v>2.2625829828410819</v>
      </c>
      <c r="AJ1518" s="48">
        <f>AE1518+AC1518+SUM($AB$1516:AB1518)-$AI$1516+$AJ$1515</f>
        <v>5.7024248766823185</v>
      </c>
      <c r="AK1518" s="46"/>
      <c r="AL1518" s="86"/>
      <c r="AM1518">
        <v>305.32</v>
      </c>
      <c r="AN1518">
        <v>0.16</v>
      </c>
      <c r="AR1518" s="25">
        <v>107.96</v>
      </c>
      <c r="AS1518" s="25">
        <v>0.14000000000000001</v>
      </c>
      <c r="AV1518" s="89">
        <f t="shared" si="1733"/>
        <v>0</v>
      </c>
      <c r="AW1518" s="86">
        <f t="shared" si="1734"/>
        <v>2.8427623922270074E-3</v>
      </c>
      <c r="AX1518" s="86">
        <f t="shared" si="1735"/>
        <v>0.19380521478673363</v>
      </c>
      <c r="AY1518" s="86">
        <f t="shared" si="1736"/>
        <v>3.2708120903069175E-2</v>
      </c>
      <c r="AZ1518" s="86">
        <f t="shared" si="1737"/>
        <v>2.2298748619380127</v>
      </c>
      <c r="BA1518" s="86">
        <f t="shared" si="1743"/>
        <v>8.524894346357606E-2</v>
      </c>
      <c r="BB1518" s="86">
        <f t="shared" si="1744"/>
        <v>5.6171759332187419</v>
      </c>
      <c r="BC1518" s="89"/>
      <c r="BD1518" s="89"/>
      <c r="BE1518" s="41"/>
      <c r="BF1518" s="89"/>
      <c r="BG1518" s="89"/>
      <c r="BH1518" s="89"/>
      <c r="BI1518" s="89"/>
      <c r="BJ1518" s="41">
        <f t="shared" si="1721"/>
        <v>350.55684470334114</v>
      </c>
      <c r="BK1518" s="89">
        <f t="shared" si="1707"/>
        <v>0.53779666373274249</v>
      </c>
      <c r="BL1518" s="89">
        <f t="shared" si="1722"/>
        <v>0.46220333626725751</v>
      </c>
      <c r="BM1518" s="89">
        <f t="shared" si="1738"/>
        <v>-1.2540055716586451E-2</v>
      </c>
      <c r="BN1518" s="86">
        <f t="shared" si="1739"/>
        <v>1.2590618984787139E-5</v>
      </c>
      <c r="BO1518" s="86">
        <f t="shared" si="1740"/>
        <v>1.0112647972755089E-3</v>
      </c>
      <c r="BP1518" s="86">
        <f t="shared" si="1741"/>
        <v>5.5861649099514174E-3</v>
      </c>
      <c r="BQ1518" s="86">
        <f t="shared" si="1742"/>
        <v>0.44867467850748299</v>
      </c>
      <c r="BR1518" s="86">
        <f t="shared" si="1745"/>
        <v>8.3557133032824193E-2</v>
      </c>
      <c r="BS1518" s="86">
        <f t="shared" si="1746"/>
        <v>5.5875781372900448</v>
      </c>
      <c r="BT1518" s="89"/>
      <c r="BU1518" s="89"/>
      <c r="BV1518" s="41"/>
      <c r="BW1518" s="89"/>
      <c r="BX1518" s="42"/>
      <c r="BY1518" s="89"/>
      <c r="BZ1518" s="89"/>
      <c r="CA1518" s="41">
        <f t="shared" si="1723"/>
        <v>330.76634901674385</v>
      </c>
      <c r="CB1518" s="89" t="e">
        <f>(CA1518-$P$1301)/($AR$1492-$P$1301)</f>
        <v>#REF!</v>
      </c>
      <c r="CC1518" s="89" t="e">
        <f t="shared" si="1724"/>
        <v>#REF!</v>
      </c>
      <c r="CD1518" s="41" t="e">
        <f t="shared" si="1725"/>
        <v>#REF!</v>
      </c>
      <c r="CE1518" s="41" t="e">
        <f t="shared" si="1726"/>
        <v>#REF!</v>
      </c>
      <c r="CF1518" s="42" t="e">
        <f t="shared" si="1727"/>
        <v>#REF!</v>
      </c>
      <c r="CG1518" s="42" t="e">
        <f t="shared" si="1728"/>
        <v>#REF!</v>
      </c>
      <c r="CH1518" s="42" t="e">
        <f t="shared" si="1729"/>
        <v>#REF!</v>
      </c>
      <c r="CI1518" s="89">
        <f t="shared" si="1730"/>
        <v>2.635679802815972</v>
      </c>
      <c r="CJ1518" s="89">
        <f t="shared" si="1731"/>
        <v>3.0667450738663464</v>
      </c>
      <c r="CK1518" s="42" t="e">
        <f t="shared" si="1732"/>
        <v>#REF!</v>
      </c>
      <c r="CM1518" s="89" t="e">
        <f t="shared" si="1682"/>
        <v>#REF!</v>
      </c>
      <c r="CN1518" s="89">
        <f t="shared" si="1683"/>
        <v>0.21451543160418951</v>
      </c>
    </row>
    <row r="1519" spans="1:92" s="1" customFormat="1" ht="14.4" x14ac:dyDescent="0.3">
      <c r="A1519"/>
      <c r="B1519"/>
      <c r="C1519"/>
      <c r="D1519" s="22"/>
      <c r="E1519" s="32">
        <v>43045.589583333334</v>
      </c>
      <c r="F1519" s="21">
        <f>E1519-E$1449</f>
        <v>3146.9631944444482</v>
      </c>
      <c r="G1519" s="21">
        <f>E1519-E$1496</f>
        <v>1635.9597222222219</v>
      </c>
      <c r="H1519" s="21">
        <v>5</v>
      </c>
      <c r="I1519" s="21">
        <v>1073</v>
      </c>
      <c r="J1519" s="21">
        <v>8430</v>
      </c>
      <c r="K1519" s="21">
        <v>2787</v>
      </c>
      <c r="L1519" s="21">
        <v>24</v>
      </c>
      <c r="M1519" s="124">
        <v>6.15</v>
      </c>
      <c r="N1519" s="22"/>
      <c r="O1519" s="40"/>
      <c r="P1519" s="22"/>
      <c r="Q1519" s="22"/>
      <c r="R1519" s="22"/>
      <c r="S1519" s="22"/>
      <c r="T1519" s="22"/>
      <c r="U1519" s="52">
        <f t="shared" si="1668"/>
        <v>5.4195790958925282E-3</v>
      </c>
      <c r="V1519" s="52">
        <f t="shared" si="1669"/>
        <v>0.75697381853413626</v>
      </c>
      <c r="W1519" s="52">
        <f t="shared" si="1670"/>
        <v>1.7346875554016502E-3</v>
      </c>
      <c r="X1519" s="247">
        <f>W1519+V1519+SUM($U$1516:U1519)</f>
        <v>0.7705804394581619</v>
      </c>
      <c r="Y1519" s="236">
        <f>W1519+V1519+SUM($U$1516:U1519)-$X$1516+$Y$1515</f>
        <v>5.9749148106470091</v>
      </c>
      <c r="Z1519" s="42"/>
      <c r="AA1519" s="42"/>
      <c r="AB1519" s="41">
        <f t="shared" si="1671"/>
        <v>1.6392914165186227E-2</v>
      </c>
      <c r="AC1519" s="48">
        <f t="shared" si="1672"/>
        <v>2.289662465103254</v>
      </c>
      <c r="AD1519" s="48">
        <f t="shared" si="1673"/>
        <v>0.15562559815375038</v>
      </c>
      <c r="AE1519" s="48">
        <f t="shared" si="1674"/>
        <v>0.22145578227679075</v>
      </c>
      <c r="AF1519" s="48">
        <f t="shared" si="1675"/>
        <v>0.15562559815375029</v>
      </c>
      <c r="AG1519" s="238">
        <f t="shared" si="1676"/>
        <v>6.5827676873619498E-2</v>
      </c>
      <c r="AH1519" s="48">
        <f t="shared" si="1677"/>
        <v>2.5072494209217925E-6</v>
      </c>
      <c r="AI1519" s="48">
        <f>AE1519+AC1519+SUM($AB$1516:AB1519)</f>
        <v>2.5602750864794421</v>
      </c>
      <c r="AJ1519" s="48">
        <f>AE1519+AC1519+SUM($AB$1516:AB1519)-$AI$1516+$AJ$1515</f>
        <v>6.0001169803206782</v>
      </c>
      <c r="AK1519" s="46"/>
      <c r="AL1519" s="86"/>
      <c r="AM1519" s="25">
        <v>278.69320167715699</v>
      </c>
      <c r="AN1519"/>
      <c r="AO1519" s="25"/>
      <c r="AP1519" s="25"/>
      <c r="AQ1519" s="26"/>
      <c r="AR1519" s="25">
        <v>92.966201677157002</v>
      </c>
      <c r="AV1519" s="89">
        <f t="shared" si="1733"/>
        <v>0</v>
      </c>
      <c r="AW1519" s="86">
        <f t="shared" si="1734"/>
        <v>3.1370074649574209E-3</v>
      </c>
      <c r="AX1519" s="86">
        <f t="shared" si="1735"/>
        <v>0.21831877481183332</v>
      </c>
      <c r="AY1519" s="86">
        <f t="shared" si="1736"/>
        <v>3.6267294428068107E-2</v>
      </c>
      <c r="AZ1519" s="86">
        <f t="shared" si="1737"/>
        <v>2.5240077920513739</v>
      </c>
      <c r="BA1519" s="86">
        <f t="shared" si="1743"/>
        <v>8.8808116988574992E-2</v>
      </c>
      <c r="BB1519" s="86">
        <f t="shared" si="1744"/>
        <v>5.9113088633321027</v>
      </c>
      <c r="BC1519" s="89"/>
      <c r="BD1519" s="89"/>
      <c r="BE1519" s="41"/>
      <c r="BF1519" s="89"/>
      <c r="BG1519" s="89"/>
      <c r="BH1519" s="89"/>
      <c r="BI1519" s="89"/>
      <c r="BJ1519" s="41">
        <f t="shared" si="1721"/>
        <v>336.93686747201633</v>
      </c>
      <c r="BK1519" s="89">
        <f t="shared" si="1707"/>
        <v>0.55510459563323855</v>
      </c>
      <c r="BL1519" s="89">
        <f t="shared" si="1722"/>
        <v>0.44489540436676145</v>
      </c>
      <c r="BM1519" s="89">
        <f t="shared" si="1738"/>
        <v>-1.2540055716588228E-2</v>
      </c>
      <c r="BN1519" s="86">
        <f t="shared" si="1739"/>
        <v>2.1046730632732123E-5</v>
      </c>
      <c r="BO1519" s="86">
        <f t="shared" si="1740"/>
        <v>1.7136408247689181E-3</v>
      </c>
      <c r="BP1519" s="86">
        <f t="shared" si="1741"/>
        <v>9.3493487571444014E-3</v>
      </c>
      <c r="BQ1519" s="86">
        <f t="shared" si="1742"/>
        <v>0.76123109070101747</v>
      </c>
      <c r="BR1519" s="86">
        <f t="shared" si="1745"/>
        <v>8.7320316880017179E-2</v>
      </c>
      <c r="BS1519" s="86">
        <f t="shared" si="1746"/>
        <v>5.90013454948358</v>
      </c>
      <c r="BT1519" s="89"/>
      <c r="BU1519" s="89"/>
      <c r="BV1519" s="41"/>
      <c r="BW1519" s="89"/>
      <c r="BX1519" s="42"/>
      <c r="BY1519" s="89"/>
      <c r="BZ1519" s="89"/>
      <c r="CA1519" s="41">
        <f t="shared" si="1723"/>
        <v>317.02881509546097</v>
      </c>
      <c r="CB1519" s="89" t="e">
        <f>(CA1519-$P$1301)/($AR$1492-$P$1301)</f>
        <v>#REF!</v>
      </c>
      <c r="CC1519" s="89" t="e">
        <f t="shared" si="1724"/>
        <v>#REF!</v>
      </c>
      <c r="CD1519" s="41" t="e">
        <f t="shared" si="1725"/>
        <v>#REF!</v>
      </c>
      <c r="CE1519" s="41" t="e">
        <f t="shared" si="1726"/>
        <v>#REF!</v>
      </c>
      <c r="CF1519" s="42" t="e">
        <f t="shared" si="1727"/>
        <v>#REF!</v>
      </c>
      <c r="CG1519" s="42" t="e">
        <f t="shared" si="1728"/>
        <v>#REF!</v>
      </c>
      <c r="CH1519" s="42" t="e">
        <f t="shared" si="1729"/>
        <v>#REF!</v>
      </c>
      <c r="CI1519" s="89">
        <f t="shared" si="1730"/>
        <v>2.6694244702076397</v>
      </c>
      <c r="CJ1519" s="89">
        <f t="shared" si="1731"/>
        <v>3.3306925101130385</v>
      </c>
      <c r="CK1519" s="42" t="e">
        <f t="shared" si="1732"/>
        <v>#REF!</v>
      </c>
      <c r="CM1519" s="89" t="e">
        <f t="shared" si="1682"/>
        <v>#REF!</v>
      </c>
      <c r="CN1519" s="89">
        <f t="shared" si="1683"/>
        <v>0.21726187746689615</v>
      </c>
    </row>
    <row r="1520" spans="1:92" s="1" customFormat="1" ht="14.4" x14ac:dyDescent="0.3">
      <c r="A1520"/>
      <c r="B1520"/>
      <c r="C1520"/>
      <c r="D1520" s="22"/>
      <c r="E1520" s="32">
        <v>43136.496527777781</v>
      </c>
      <c r="F1520" s="21">
        <f>E1520-E$1449</f>
        <v>3237.8701388888949</v>
      </c>
      <c r="G1520" s="21">
        <f>E1520-E$1496</f>
        <v>1726.8666666666686</v>
      </c>
      <c r="H1520" s="21"/>
      <c r="I1520" s="21">
        <v>1047</v>
      </c>
      <c r="J1520" s="21">
        <v>9086.84</v>
      </c>
      <c r="K1520" s="21">
        <v>3783.79</v>
      </c>
      <c r="L1520" s="21">
        <v>353</v>
      </c>
      <c r="M1520" s="124">
        <v>6.15</v>
      </c>
      <c r="N1520" s="22"/>
      <c r="O1520" s="40"/>
      <c r="P1520" s="22"/>
      <c r="Q1520" s="22"/>
      <c r="R1520" s="22"/>
      <c r="S1520" s="22"/>
      <c r="T1520" s="22"/>
      <c r="U1520" s="52">
        <f t="shared" si="1668"/>
        <v>7.1796384555532942E-3</v>
      </c>
      <c r="V1520" s="52">
        <f t="shared" si="1669"/>
        <v>1.0028081962146678</v>
      </c>
      <c r="W1520" s="52">
        <f t="shared" si="1670"/>
        <v>2.2980436784418509E-3</v>
      </c>
      <c r="X1520" s="247">
        <f>W1520+V1520+SUM($U$1516:U1520)</f>
        <v>1.0241578117172869</v>
      </c>
      <c r="Y1520" s="236">
        <f>W1520+V1520+SUM($U$1516:U1520)-$X$1516+$Y$1515</f>
        <v>6.2284921829061339</v>
      </c>
      <c r="Z1520" s="42"/>
      <c r="AA1520" s="42"/>
      <c r="AB1520" s="41">
        <f t="shared" si="1671"/>
        <v>1.7242031376862855E-2</v>
      </c>
      <c r="AC1520" s="48">
        <f t="shared" si="1672"/>
        <v>2.4082619885594316</v>
      </c>
      <c r="AD1520" s="48">
        <f t="shared" si="1673"/>
        <v>0.16368666482183897</v>
      </c>
      <c r="AE1520" s="48">
        <f t="shared" si="1674"/>
        <v>0.23292670895045581</v>
      </c>
      <c r="AF1520" s="48">
        <f t="shared" si="1675"/>
        <v>0.16368666482183894</v>
      </c>
      <c r="AG1520" s="238">
        <f t="shared" si="1676"/>
        <v>6.9237407009142549E-2</v>
      </c>
      <c r="AH1520" s="48">
        <f t="shared" si="1677"/>
        <v>2.6371194742764447E-6</v>
      </c>
      <c r="AI1520" s="48">
        <f>AE1520+AC1520+SUM($AB$1516:AB1520)</f>
        <v>2.7075875679861476</v>
      </c>
      <c r="AJ1520" s="48">
        <f>AE1520+AC1520+SUM($AB$1516:AB1520)-$AI$1516+$AJ$1515</f>
        <v>6.1474294618273841</v>
      </c>
      <c r="AK1520" s="46"/>
      <c r="AL1520" s="86"/>
      <c r="AM1520">
        <v>263.33850000000001</v>
      </c>
      <c r="AN1520">
        <v>1.277741953604103</v>
      </c>
      <c r="AO1520"/>
      <c r="AP1520"/>
      <c r="AQ1520"/>
      <c r="AR1520">
        <v>86.807500000000005</v>
      </c>
      <c r="AS1520">
        <v>0.56497831816804611</v>
      </c>
      <c r="AV1520" s="89">
        <f t="shared" si="1733"/>
        <v>0</v>
      </c>
      <c r="AW1520" s="86">
        <f t="shared" si="1734"/>
        <v>3.2604314463724753E-3</v>
      </c>
      <c r="AX1520" s="86">
        <f t="shared" si="1735"/>
        <v>0.22966627750408333</v>
      </c>
      <c r="AY1520" s="86">
        <f t="shared" si="1736"/>
        <v>3.789992006604502E-2</v>
      </c>
      <c r="AZ1520" s="86">
        <f t="shared" si="1737"/>
        <v>2.6696876479201026</v>
      </c>
      <c r="BA1520" s="86">
        <f t="shared" si="1743"/>
        <v>9.0440742626551912E-2</v>
      </c>
      <c r="BB1520" s="86">
        <f t="shared" si="1744"/>
        <v>6.0569887192008318</v>
      </c>
      <c r="BC1520" s="89"/>
      <c r="BD1520" s="89"/>
      <c r="BE1520" s="41"/>
      <c r="BF1520" s="89"/>
      <c r="BG1520" s="89"/>
      <c r="BH1520" s="89"/>
      <c r="BI1520" s="89"/>
      <c r="BJ1520" s="41">
        <f t="shared" si="1721"/>
        <v>328.76825621368243</v>
      </c>
      <c r="BK1520" s="89">
        <f t="shared" si="1707"/>
        <v>0.56548506580434155</v>
      </c>
      <c r="BL1520" s="89">
        <f t="shared" si="1722"/>
        <v>0.43451493419565845</v>
      </c>
      <c r="BM1520" s="89">
        <f t="shared" si="1738"/>
        <v>-1.2540055716588228E-2</v>
      </c>
      <c r="BN1520" s="86">
        <f t="shared" si="1739"/>
        <v>2.7726640137742322E-5</v>
      </c>
      <c r="BO1520" s="86">
        <f t="shared" si="1740"/>
        <v>2.2703170383041086E-3</v>
      </c>
      <c r="BP1520" s="86">
        <f t="shared" si="1741"/>
        <v>1.2356795197642458E-2</v>
      </c>
      <c r="BQ1520" s="86">
        <f t="shared" si="1742"/>
        <v>1.0118010165196445</v>
      </c>
      <c r="BR1520" s="86">
        <f t="shared" si="1745"/>
        <v>9.0327763320515231E-2</v>
      </c>
      <c r="BS1520" s="86">
        <f t="shared" si="1746"/>
        <v>6.1507044753022067</v>
      </c>
      <c r="BT1520" s="89"/>
      <c r="BU1520" s="89"/>
      <c r="BV1520" s="41"/>
      <c r="BW1520" s="89"/>
      <c r="BX1520" s="42"/>
      <c r="BY1520" s="89"/>
      <c r="BZ1520" s="89"/>
      <c r="CA1520" s="41">
        <f t="shared" si="1723"/>
        <v>306.8877437286277</v>
      </c>
      <c r="CB1520" s="89" t="e">
        <f>(CA1520-$P$1301)/($AR$1492-$P$1301)</f>
        <v>#REF!</v>
      </c>
      <c r="CC1520" s="89" t="e">
        <f t="shared" si="1724"/>
        <v>#REF!</v>
      </c>
      <c r="CD1520" s="41" t="e">
        <f t="shared" si="1725"/>
        <v>#REF!</v>
      </c>
      <c r="CE1520" s="41" t="e">
        <f t="shared" si="1726"/>
        <v>#REF!</v>
      </c>
      <c r="CF1520" s="42" t="e">
        <f t="shared" si="1727"/>
        <v>#REF!</v>
      </c>
      <c r="CG1520" s="42" t="e">
        <f t="shared" si="1728"/>
        <v>#REF!</v>
      </c>
      <c r="CH1520" s="42" t="e">
        <f t="shared" si="1729"/>
        <v>#REF!</v>
      </c>
      <c r="CI1520" s="89">
        <f t="shared" si="1730"/>
        <v>2.671149908078378</v>
      </c>
      <c r="CJ1520" s="89">
        <f t="shared" si="1731"/>
        <v>3.4762795537490061</v>
      </c>
      <c r="CK1520" s="42" t="e">
        <f t="shared" si="1732"/>
        <v>#REF!</v>
      </c>
      <c r="CM1520" s="89" t="e">
        <f t="shared" si="1682"/>
        <v>#REF!</v>
      </c>
      <c r="CN1520" s="89">
        <f t="shared" si="1683"/>
        <v>0.21740230918745349</v>
      </c>
    </row>
    <row r="1521" spans="1:92" s="1" customFormat="1" ht="14.4" x14ac:dyDescent="0.3">
      <c r="A1521"/>
      <c r="B1521"/>
      <c r="C1521"/>
      <c r="D1521" s="22"/>
      <c r="E1521" s="32">
        <v>43426.518055555556</v>
      </c>
      <c r="F1521" s="21">
        <f>E1521-E$1449</f>
        <v>3527.8916666666701</v>
      </c>
      <c r="G1521" s="21">
        <f>E1521-E$1496</f>
        <v>2016.8881944444438</v>
      </c>
      <c r="H1521" s="21"/>
      <c r="I1521" s="21">
        <v>1062</v>
      </c>
      <c r="J1521" s="21">
        <v>10299</v>
      </c>
      <c r="K1521" s="21">
        <v>6589</v>
      </c>
      <c r="L1521" s="21">
        <v>29</v>
      </c>
      <c r="M1521" s="124">
        <v>6.15</v>
      </c>
      <c r="N1521" s="22"/>
      <c r="O1521" s="40"/>
      <c r="P1521" s="22"/>
      <c r="Q1521" s="22"/>
      <c r="R1521" s="22"/>
      <c r="S1521" s="22"/>
      <c r="T1521" s="22"/>
      <c r="U1521" s="52">
        <f t="shared" si="1668"/>
        <v>1.2681566183806956E-2</v>
      </c>
      <c r="V1521" s="52">
        <f t="shared" si="1669"/>
        <v>1.7712839704517318</v>
      </c>
      <c r="W1521" s="52">
        <f t="shared" si="1670"/>
        <v>4.0590892120616739E-3</v>
      </c>
      <c r="X1521" s="247">
        <f>W1521+V1521+SUM($U$1516:U1521)</f>
        <v>1.807076197671778</v>
      </c>
      <c r="Y1521" s="236">
        <f>W1521+V1521+SUM($U$1516:U1521)-$X$1516+$Y$1515</f>
        <v>7.0114105688606259</v>
      </c>
      <c r="Z1521" s="42"/>
      <c r="AA1521" s="42"/>
      <c r="AB1521" s="41">
        <f t="shared" si="1671"/>
        <v>1.9822044335563491E-2</v>
      </c>
      <c r="AC1521" s="48">
        <f t="shared" si="1672"/>
        <v>2.768622493805188</v>
      </c>
      <c r="AD1521" s="48">
        <f t="shared" si="1673"/>
        <v>0.18817993404147026</v>
      </c>
      <c r="AE1521" s="48">
        <f t="shared" si="1674"/>
        <v>0.2677807185729002</v>
      </c>
      <c r="AF1521" s="48">
        <f t="shared" si="1675"/>
        <v>0.18817993404147021</v>
      </c>
      <c r="AG1521" s="238">
        <f t="shared" si="1676"/>
        <v>7.9597752806339434E-2</v>
      </c>
      <c r="AH1521" s="48">
        <f t="shared" si="1677"/>
        <v>3.031725090550005E-6</v>
      </c>
      <c r="AI1521" s="48">
        <f>AE1521+AC1521+SUM($AB$1516:AB1521)</f>
        <v>3.1226241271899124</v>
      </c>
      <c r="AJ1521" s="48">
        <f>AE1521+AC1521+SUM($AB$1516:AB1521)-$AI$1516+$AJ$1515</f>
        <v>6.562466021031149</v>
      </c>
      <c r="AK1521" s="46"/>
      <c r="AL1521" s="86"/>
      <c r="AM1521">
        <v>231.16</v>
      </c>
      <c r="AN1521"/>
      <c r="AO1521"/>
      <c r="AP1521"/>
      <c r="AQ1521"/>
      <c r="AR1521" s="146">
        <v>72.206999999999994</v>
      </c>
      <c r="AV1521" s="89">
        <f t="shared" si="1733"/>
        <v>0</v>
      </c>
      <c r="AW1521" s="86">
        <f t="shared" si="1734"/>
        <v>3.6541361061194172E-3</v>
      </c>
      <c r="AX1521" s="86">
        <f t="shared" si="1735"/>
        <v>0.26412658246678078</v>
      </c>
      <c r="AY1521" s="86">
        <f t="shared" si="1736"/>
        <v>4.2611333742828522E-2</v>
      </c>
      <c r="AZ1521" s="86">
        <f t="shared" si="1737"/>
        <v>3.080012793447084</v>
      </c>
      <c r="BA1521" s="86">
        <f t="shared" si="1743"/>
        <v>9.5152156303335414E-2</v>
      </c>
      <c r="BB1521" s="86">
        <f t="shared" si="1744"/>
        <v>6.4673138647278137</v>
      </c>
      <c r="BC1521" s="89"/>
      <c r="BD1521" s="89"/>
      <c r="BE1521" s="41"/>
      <c r="BF1521" s="89"/>
      <c r="BG1521" s="89"/>
      <c r="BH1521" s="89"/>
      <c r="BI1521" s="89"/>
      <c r="BJ1521" s="41">
        <f t="shared" si="1721"/>
        <v>309.29221584380429</v>
      </c>
      <c r="BK1521" s="89">
        <f t="shared" si="1707"/>
        <v>0.59023473863330078</v>
      </c>
      <c r="BL1521" s="89">
        <f t="shared" si="1722"/>
        <v>0.40976526136669922</v>
      </c>
      <c r="BM1521" s="89">
        <f t="shared" si="1738"/>
        <v>-1.2540055716586451E-2</v>
      </c>
      <c r="BN1521" s="86">
        <f t="shared" si="1739"/>
        <v>4.8324122310424118E-5</v>
      </c>
      <c r="BO1521" s="86">
        <f t="shared" si="1740"/>
        <v>4.0107650897512502E-3</v>
      </c>
      <c r="BP1521" s="86">
        <f t="shared" si="1741"/>
        <v>2.1513538293530938E-2</v>
      </c>
      <c r="BQ1521" s="86">
        <f t="shared" si="1742"/>
        <v>1.785562659378247</v>
      </c>
      <c r="BR1521" s="86">
        <f t="shared" si="1745"/>
        <v>9.9484506416403717E-2</v>
      </c>
      <c r="BS1521" s="86">
        <f t="shared" si="1746"/>
        <v>6.9244661181608089</v>
      </c>
      <c r="BT1521" s="89"/>
      <c r="BU1521" s="89"/>
      <c r="BV1521" s="41"/>
      <c r="BW1521" s="89"/>
      <c r="BX1521" s="42"/>
      <c r="BY1521" s="89"/>
      <c r="BZ1521" s="89"/>
      <c r="CA1521" s="41">
        <f t="shared" si="1723"/>
        <v>278.5303577286524</v>
      </c>
      <c r="CB1521" s="89" t="e">
        <f>(CA1521-$P$1301)/($AR$1492-$P$1301)</f>
        <v>#REF!</v>
      </c>
      <c r="CC1521" s="89" t="e">
        <f t="shared" si="1724"/>
        <v>#REF!</v>
      </c>
      <c r="CD1521" s="41" t="e">
        <f t="shared" si="1725"/>
        <v>#REF!</v>
      </c>
      <c r="CE1521" s="41" t="e">
        <f t="shared" si="1726"/>
        <v>#REF!</v>
      </c>
      <c r="CF1521" s="42" t="e">
        <f t="shared" si="1727"/>
        <v>#REF!</v>
      </c>
      <c r="CG1521" s="42" t="e">
        <f t="shared" si="1728"/>
        <v>#REF!</v>
      </c>
      <c r="CH1521" s="42" t="e">
        <f t="shared" si="1729"/>
        <v>#REF!</v>
      </c>
      <c r="CI1521" s="89">
        <f t="shared" si="1730"/>
        <v>2.6890706043179113</v>
      </c>
      <c r="CJ1521" s="89">
        <f t="shared" si="1731"/>
        <v>3.8733954167132376</v>
      </c>
      <c r="CK1521" s="42" t="e">
        <f t="shared" si="1732"/>
        <v>#REF!</v>
      </c>
      <c r="CM1521" s="89" t="e">
        <f t="shared" si="1682"/>
        <v>#REF!</v>
      </c>
      <c r="CN1521" s="89">
        <f t="shared" si="1683"/>
        <v>0.21886085733293148</v>
      </c>
    </row>
    <row r="1522" spans="1:92" ht="14.4" x14ac:dyDescent="0.3">
      <c r="E1522" s="32"/>
      <c r="F1522" s="21"/>
      <c r="G1522" s="21"/>
      <c r="I1522" s="21"/>
      <c r="L1522" s="21"/>
      <c r="M1522" s="21"/>
      <c r="O1522" s="40"/>
      <c r="U1522" s="52"/>
      <c r="V1522" s="52"/>
      <c r="W1522" s="52"/>
      <c r="X1522" s="247"/>
      <c r="Y1522" s="104"/>
      <c r="Z1522" s="42"/>
      <c r="AA1522" s="42"/>
      <c r="AB1522" s="41"/>
      <c r="AC1522" s="48"/>
      <c r="AD1522" s="48"/>
      <c r="AE1522" s="48"/>
      <c r="AF1522" s="48"/>
      <c r="AG1522" s="238"/>
      <c r="AH1522" s="48"/>
      <c r="AI1522" s="48"/>
      <c r="AJ1522" s="48"/>
      <c r="AK1522" s="46"/>
      <c r="AL1522" s="86"/>
      <c r="AQ1522"/>
      <c r="BC1522" s="89"/>
      <c r="BD1522" s="89"/>
    </row>
    <row r="1523" spans="1:92" ht="14.4" thickBot="1" x14ac:dyDescent="0.3">
      <c r="E1523" s="32"/>
      <c r="F1523" s="21"/>
      <c r="G1523" s="21"/>
      <c r="H1523" s="21"/>
      <c r="I1523" s="21"/>
      <c r="L1523" s="21"/>
      <c r="M1523" s="21"/>
      <c r="N1523" s="40"/>
      <c r="O1523" s="40"/>
      <c r="P1523" s="40"/>
      <c r="R1523" s="22"/>
      <c r="S1523" s="22"/>
      <c r="T1523" s="22"/>
      <c r="U1523" s="21"/>
      <c r="V1523" s="21"/>
      <c r="W1523" s="21"/>
      <c r="X1523" s="246"/>
      <c r="Y1523" s="255"/>
      <c r="Z1523" s="47"/>
      <c r="AA1523" s="47"/>
      <c r="AB1523" s="46"/>
      <c r="AC1523" s="46"/>
      <c r="AD1523" s="46"/>
      <c r="AE1523" s="46"/>
      <c r="AF1523" s="46"/>
      <c r="AG1523" s="85"/>
      <c r="AH1523" s="46"/>
      <c r="AI1523" s="46"/>
      <c r="AJ1523" s="46"/>
      <c r="AK1523" s="46"/>
      <c r="AL1523" s="86"/>
      <c r="AV1523" s="42"/>
      <c r="AW1523" s="86"/>
      <c r="AX1523" s="86"/>
      <c r="AY1523" s="86"/>
      <c r="AZ1523" s="86"/>
      <c r="BA1523" s="89"/>
      <c r="BB1523" s="89"/>
      <c r="BC1523" s="89"/>
      <c r="BD1523" s="89"/>
      <c r="BE1523" s="41"/>
      <c r="BF1523" s="89"/>
      <c r="BG1523" s="89"/>
      <c r="BH1523" s="89"/>
      <c r="BI1523" s="89"/>
      <c r="BJ1523" s="41"/>
      <c r="BK1523" s="89"/>
      <c r="BL1523" s="89"/>
      <c r="BM1523" s="89"/>
      <c r="CI1523" s="89"/>
      <c r="CJ1523" s="89"/>
    </row>
    <row r="1524" spans="1:92" ht="15" thickBot="1" x14ac:dyDescent="0.35">
      <c r="D1524" s="22" t="s">
        <v>203</v>
      </c>
      <c r="E1524" s="32">
        <f>E1525-1</f>
        <v>39897.635416666664</v>
      </c>
      <c r="F1524" s="21"/>
      <c r="G1524" s="21"/>
      <c r="H1524" s="21"/>
      <c r="I1524" s="21"/>
      <c r="L1524" s="21"/>
      <c r="M1524" s="21"/>
      <c r="N1524" s="43">
        <v>87.64</v>
      </c>
      <c r="O1524" s="44">
        <v>21.21</v>
      </c>
      <c r="P1524" s="123">
        <f>O1524-(O1524/100*Q1524)</f>
        <v>14.429163000000001</v>
      </c>
      <c r="Q1524" s="46">
        <v>31.97</v>
      </c>
      <c r="R1524" s="47">
        <f>Q1524*O1524/100</f>
        <v>6.780837</v>
      </c>
      <c r="S1524" s="47">
        <f>P1524/$A$8+R1524</f>
        <v>12.792988250000001</v>
      </c>
      <c r="T1524" s="47">
        <f>$A$6-S1524</f>
        <v>104.20701174999999</v>
      </c>
      <c r="U1524" s="52"/>
      <c r="V1524" s="52"/>
      <c r="W1524" s="52"/>
      <c r="X1524" s="247"/>
      <c r="Y1524" s="104"/>
      <c r="Z1524" s="42"/>
      <c r="AA1524" s="42"/>
      <c r="AB1524" s="41"/>
      <c r="AC1524" s="48"/>
      <c r="AD1524" s="48"/>
      <c r="AE1524" s="48"/>
      <c r="AF1524" s="48"/>
      <c r="AG1524" s="238"/>
      <c r="AH1524" s="48"/>
      <c r="AI1524" s="48"/>
      <c r="AJ1524" s="48"/>
      <c r="AK1524" s="46"/>
      <c r="AL1524" s="86"/>
      <c r="AO1524" s="41"/>
      <c r="AP1524" s="41"/>
      <c r="AQ1524"/>
      <c r="AR1524" s="41"/>
      <c r="AS1524" s="42"/>
      <c r="AT1524" s="41"/>
      <c r="AU1524" s="41"/>
      <c r="AV1524" s="42"/>
      <c r="AW1524" s="86"/>
      <c r="AX1524" s="86"/>
      <c r="AY1524" s="86"/>
      <c r="AZ1524" s="86"/>
      <c r="BA1524" s="89"/>
      <c r="BB1524" s="89"/>
      <c r="BC1524" s="89"/>
      <c r="BD1524" s="89"/>
      <c r="BE1524" s="41"/>
      <c r="BF1524" s="89"/>
      <c r="BG1524" s="89"/>
      <c r="BH1524" s="89"/>
      <c r="BI1524" s="89"/>
      <c r="BJ1524" s="41"/>
      <c r="BK1524" s="89"/>
      <c r="BL1524" s="89"/>
      <c r="BM1524" s="89"/>
      <c r="CI1524" s="89"/>
      <c r="CJ1524" s="89"/>
    </row>
    <row r="1525" spans="1:92" ht="14.4" x14ac:dyDescent="0.3">
      <c r="D1525" s="22"/>
      <c r="E1525" s="32">
        <v>39898.635416666664</v>
      </c>
      <c r="F1525" s="21">
        <f t="shared" ref="F1525:F1569" si="1747">E1525-E$1525</f>
        <v>0</v>
      </c>
      <c r="G1525" s="21">
        <f>E1525-E$1525</f>
        <v>0</v>
      </c>
      <c r="H1525" s="21"/>
      <c r="I1525" s="50">
        <v>1037</v>
      </c>
      <c r="J1525" s="21">
        <v>650</v>
      </c>
      <c r="K1525" s="21">
        <v>4.6399999999999997</v>
      </c>
      <c r="L1525" s="21">
        <v>1337</v>
      </c>
      <c r="M1525" s="124">
        <v>6.08</v>
      </c>
      <c r="S1525" s="85">
        <f>$A$36*R1524*$A$3/($A$36*R1524*$A$3+T1524*1000)</f>
        <v>3.2695009809873255E-3</v>
      </c>
      <c r="U1525" s="52">
        <f t="shared" ref="U1525:U1568" si="1748">($A$5*I1525/1000/$A$3*K1525)/$P$1524</f>
        <v>1.0852748138262589E-5</v>
      </c>
      <c r="V1525" s="52">
        <f t="shared" ref="V1525:V1568" si="1749">($T$1524*I1525/1000/$A$3*K1525)/$P$1524</f>
        <v>1.5079099370182935E-3</v>
      </c>
      <c r="W1525" s="52">
        <f t="shared" ref="W1525:W1568" si="1750">($A$36*$R$1524*K1525*I1525/1000000)/$P$1524</f>
        <v>4.9462849016600671E-6</v>
      </c>
      <c r="X1525" s="247">
        <f>W1525+V1525+SUM($U$1525:U1525)</f>
        <v>1.523708970058216E-3</v>
      </c>
      <c r="Y1525" s="104">
        <v>0</v>
      </c>
      <c r="Z1525" s="42"/>
      <c r="AA1525" s="42"/>
      <c r="AB1525" s="41">
        <f t="shared" ref="AB1525:AB1568" si="1751">($A$5*I1525/1000/$A$3*J1525)/$P$1524</f>
        <v>1.5203203210928196E-3</v>
      </c>
      <c r="AC1525" s="48">
        <f t="shared" ref="AC1525:AC1568" si="1752">($T$1524*I1525/1000/$A$3*J1525)/$P$1524</f>
        <v>0.21123738341851098</v>
      </c>
      <c r="AD1525" s="48">
        <f t="shared" ref="AD1525:AD1568" si="1753">($A$4*$R$1524/1000*J1525/1000000*I1525/1000*1000000)/$P$1524</f>
        <v>2.0551506781684693E-2</v>
      </c>
      <c r="AE1525" s="48">
        <f t="shared" ref="AE1525:AE1568" si="1754">($A$4*((I1525/1000)*J1525/10^6)*(1+($A$18/(10^-M1525))+(($A$18*$A$19)/(10^-M1525)^2))*1000000)*$R$1524/1000/$P$1524</f>
        <v>2.795071489257607E-2</v>
      </c>
      <c r="AF1525" s="48">
        <f t="shared" ref="AF1525:AF1568" si="1755">AE1525/(1+($A$18/(10^-M1525))+(($A$18*$A$19)/(10^-M1525)^2))*1</f>
        <v>2.0551506781684697E-2</v>
      </c>
      <c r="AG1525" s="238">
        <f t="shared" ref="AG1525:AG1568" si="1756">AE1525/(1+($A$18/(10^-M1525))+(($A$18*$A$19)/(10^-M1525)^2))*($A$18/(10^-M1525))</f>
        <v>7.3989682495960388E-3</v>
      </c>
      <c r="AH1525" s="48">
        <f t="shared" ref="AH1525:AH1568" si="1757">AE1525/(1+($A$18/(10^-M1525))+(($A$18*$A$19)/(10^-M1525)^2))*(($A$18*$A$19)/(10^-M1525)^2)</f>
        <v>2.398612953382172E-7</v>
      </c>
      <c r="AI1525" s="48">
        <f>AE1525+AC1525+SUM($AB$1525:AB1525)</f>
        <v>0.24070841863217987</v>
      </c>
      <c r="AJ1525" s="48">
        <v>0</v>
      </c>
      <c r="AK1525" s="46"/>
      <c r="AL1525" s="86"/>
      <c r="AO1525" s="41"/>
      <c r="AP1525" s="41"/>
      <c r="AQ1525"/>
      <c r="AR1525" s="41"/>
      <c r="AS1525" s="41"/>
      <c r="AT1525" s="41"/>
      <c r="AU1525" s="41"/>
      <c r="AV1525" s="41"/>
      <c r="AW1525" s="47"/>
      <c r="AX1525" s="47"/>
      <c r="AY1525" s="47"/>
      <c r="AZ1525" s="47"/>
      <c r="BA1525" s="47"/>
      <c r="BB1525" s="47"/>
      <c r="BC1525" s="89"/>
      <c r="BD1525" s="89"/>
      <c r="BE1525" s="1"/>
      <c r="BG1525" s="1"/>
      <c r="BH1525" s="1"/>
      <c r="BI1525" s="1"/>
      <c r="BL1525" s="1"/>
    </row>
    <row r="1526" spans="1:92" ht="14.4" x14ac:dyDescent="0.3">
      <c r="D1526" s="22"/>
      <c r="E1526" s="32">
        <v>39904.61041666667</v>
      </c>
      <c r="F1526" s="21">
        <f t="shared" si="1747"/>
        <v>5.9750000000058208</v>
      </c>
      <c r="G1526" s="21">
        <f t="shared" ref="G1526:G1569" si="1758">E1526-E$1525</f>
        <v>5.9750000000058208</v>
      </c>
      <c r="H1526" s="21"/>
      <c r="I1526" s="50">
        <v>1037</v>
      </c>
      <c r="J1526" s="21">
        <v>2832</v>
      </c>
      <c r="K1526" s="21">
        <v>0</v>
      </c>
      <c r="L1526" s="21">
        <v>1407</v>
      </c>
      <c r="M1526" s="124">
        <v>6.08</v>
      </c>
      <c r="N1526" s="40"/>
      <c r="O1526" s="40"/>
      <c r="P1526" s="40"/>
      <c r="Q1526" s="46"/>
      <c r="R1526" s="22"/>
      <c r="S1526" s="85">
        <f>S1525*100</f>
        <v>0.32695009809873254</v>
      </c>
      <c r="T1526" s="22"/>
      <c r="U1526" s="52">
        <f t="shared" si="1748"/>
        <v>0</v>
      </c>
      <c r="V1526" s="52">
        <f t="shared" si="1749"/>
        <v>0</v>
      </c>
      <c r="W1526" s="52">
        <f t="shared" si="1750"/>
        <v>0</v>
      </c>
      <c r="X1526" s="247">
        <f>W1526+V1526+SUM($U$1525:U1526)</f>
        <v>1.0852748138262589E-5</v>
      </c>
      <c r="Y1526" s="104">
        <f>W1526+V1526+SUM($U$1525:U1526)-$X$1525</f>
        <v>-1.5128562219199535E-3</v>
      </c>
      <c r="Z1526" s="42"/>
      <c r="AA1526" s="42"/>
      <c r="AB1526" s="41">
        <f t="shared" si="1751"/>
        <v>6.6239186912844085E-3</v>
      </c>
      <c r="AC1526" s="48">
        <f t="shared" si="1752"/>
        <v>0.92034503052495853</v>
      </c>
      <c r="AD1526" s="48">
        <f t="shared" si="1753"/>
        <v>8.9541334162663175E-2</v>
      </c>
      <c r="AE1526" s="48">
        <f t="shared" si="1754"/>
        <v>0.12177911473196218</v>
      </c>
      <c r="AF1526" s="48">
        <f t="shared" si="1755"/>
        <v>8.9541334162663161E-2</v>
      </c>
      <c r="AG1526" s="238">
        <f t="shared" si="1756"/>
        <v>3.2236735512086119E-2</v>
      </c>
      <c r="AH1526" s="48">
        <f t="shared" si="1757"/>
        <v>1.0450572129197401E-6</v>
      </c>
      <c r="AI1526" s="48">
        <f>AE1526+AC1526+SUM($AB$1525:AB1526)</f>
        <v>1.0502683842692979</v>
      </c>
      <c r="AJ1526" s="48">
        <f>AE1526+AC1526+SUM($AB$1524:AB1526)-$AI$1525</f>
        <v>0.80955996563711807</v>
      </c>
      <c r="AK1526" s="46"/>
      <c r="AL1526" s="86"/>
      <c r="AM1526" s="41"/>
      <c r="AN1526" s="41"/>
      <c r="AO1526" s="41"/>
      <c r="AP1526" s="41"/>
      <c r="AQ1526"/>
      <c r="AR1526" s="41"/>
      <c r="AT1526" s="41"/>
      <c r="AU1526" s="41"/>
      <c r="AW1526" s="22"/>
      <c r="AX1526" s="22"/>
      <c r="AY1526" s="22"/>
      <c r="AZ1526" s="22"/>
      <c r="BA1526" s="22"/>
      <c r="BB1526" s="22"/>
    </row>
    <row r="1527" spans="1:92" ht="14.4" x14ac:dyDescent="0.3">
      <c r="D1527" s="22"/>
      <c r="E1527" s="32">
        <v>39910.474305555559</v>
      </c>
      <c r="F1527" s="21">
        <f t="shared" si="1747"/>
        <v>11.838888888894871</v>
      </c>
      <c r="G1527" s="21">
        <f t="shared" si="1758"/>
        <v>11.838888888894871</v>
      </c>
      <c r="H1527" s="21"/>
      <c r="I1527" s="50">
        <v>1037</v>
      </c>
      <c r="J1527" s="21">
        <v>5051</v>
      </c>
      <c r="K1527" s="21">
        <v>54.02</v>
      </c>
      <c r="L1527" s="21">
        <v>1469</v>
      </c>
      <c r="M1527" s="124">
        <v>6.08</v>
      </c>
      <c r="N1527" s="40"/>
      <c r="O1527" s="40"/>
      <c r="P1527" s="40"/>
      <c r="R1527" s="22"/>
      <c r="S1527" s="22"/>
      <c r="T1527" s="22"/>
      <c r="U1527" s="52">
        <f t="shared" si="1748"/>
        <v>1.2635031345451404E-4</v>
      </c>
      <c r="V1527" s="52">
        <f t="shared" si="1749"/>
        <v>1.7555451465027638E-2</v>
      </c>
      <c r="W1527" s="52">
        <f t="shared" si="1750"/>
        <v>5.7585842755964832E-5</v>
      </c>
      <c r="X1527" s="247">
        <f>W1527+V1527+SUM($U$1525:U1527)</f>
        <v>1.7750240369376377E-2</v>
      </c>
      <c r="Y1527" s="104">
        <f>W1527+V1527+SUM($U$1525:U1527)-$X$1525</f>
        <v>1.6226531399318161E-2</v>
      </c>
      <c r="Z1527" s="42"/>
      <c r="AA1527" s="42"/>
      <c r="AB1527" s="41">
        <f t="shared" si="1751"/>
        <v>1.181405837206128E-2</v>
      </c>
      <c r="AC1527" s="48">
        <f t="shared" si="1752"/>
        <v>1.6414769594567675</v>
      </c>
      <c r="AD1527" s="48">
        <f t="shared" si="1753"/>
        <v>0.15970101654506064</v>
      </c>
      <c r="AE1527" s="48">
        <f t="shared" si="1754"/>
        <v>0.21719855526523343</v>
      </c>
      <c r="AF1527" s="48">
        <f t="shared" si="1755"/>
        <v>0.15970101654506064</v>
      </c>
      <c r="AG1527" s="238">
        <f t="shared" si="1756"/>
        <v>5.7495674813399379E-2</v>
      </c>
      <c r="AH1527" s="48">
        <f t="shared" si="1757"/>
        <v>1.8639067734666698E-6</v>
      </c>
      <c r="AI1527" s="48">
        <f>AE1527+AC1527+SUM($AB$1525:AB1527)</f>
        <v>1.8786338121064394</v>
      </c>
      <c r="AJ1527" s="48">
        <f>AE1527+AC1527+SUM($AB$1524:AB1527)-$AI$1525</f>
        <v>1.6379253934742595</v>
      </c>
      <c r="AK1527" s="46"/>
      <c r="AL1527" s="86"/>
      <c r="AM1527" s="41"/>
      <c r="AN1527" s="41"/>
      <c r="AO1527" s="41"/>
      <c r="AP1527" s="41"/>
      <c r="AQ1527"/>
      <c r="AR1527" s="41"/>
      <c r="AT1527" s="41"/>
      <c r="AU1527" s="41"/>
      <c r="AW1527" s="22"/>
      <c r="AX1527" s="22"/>
      <c r="AY1527" s="22"/>
      <c r="AZ1527" s="22"/>
      <c r="BA1527" s="22"/>
      <c r="BB1527" s="22"/>
    </row>
    <row r="1528" spans="1:92" ht="14.4" x14ac:dyDescent="0.3">
      <c r="D1528" s="22"/>
      <c r="E1528" s="32">
        <v>39914.689583333333</v>
      </c>
      <c r="F1528" s="21">
        <f t="shared" si="1747"/>
        <v>16.054166666668607</v>
      </c>
      <c r="G1528" s="21">
        <f t="shared" si="1758"/>
        <v>16.054166666668607</v>
      </c>
      <c r="H1528" s="21"/>
      <c r="I1528" s="50">
        <v>1037</v>
      </c>
      <c r="J1528" s="21">
        <v>6345</v>
      </c>
      <c r="K1528" s="21">
        <v>58.84</v>
      </c>
      <c r="L1528" s="21">
        <v>1689</v>
      </c>
      <c r="M1528" s="124">
        <v>6.08</v>
      </c>
      <c r="N1528" s="40"/>
      <c r="O1528" s="100" t="s">
        <v>131</v>
      </c>
      <c r="P1528" s="101" t="e">
        <f>(((AVERAGE(#REF!,#REF!,AM1492))/1000+1)*0.0112372)/(((AVERAGE(AR1568,AR1643,AR1719))/1000+1)*0.0112372)</f>
        <v>#REF!</v>
      </c>
      <c r="R1528" s="22"/>
      <c r="S1528" s="22"/>
      <c r="T1528" s="22"/>
      <c r="U1528" s="52">
        <f t="shared" si="1748"/>
        <v>1.3762407337400236E-4</v>
      </c>
      <c r="V1528" s="52">
        <f t="shared" si="1749"/>
        <v>1.9121857908223364E-2</v>
      </c>
      <c r="W1528" s="52">
        <f t="shared" si="1750"/>
        <v>6.2724009399499643E-5</v>
      </c>
      <c r="X1528" s="247">
        <f>W1528+V1528+SUM($U$1525:U1528)</f>
        <v>1.9459409052589641E-2</v>
      </c>
      <c r="Y1528" s="104">
        <f>W1528+V1528+SUM($U$1525:U1528)-$X$1525</f>
        <v>1.7935700082531425E-2</v>
      </c>
      <c r="Z1528" s="42"/>
      <c r="AA1528" s="89">
        <f>LINEST(Y1525:Y1528,F1525:F1528,TRUE,TRUE)</f>
        <v>1.3250583473130449E-3</v>
      </c>
      <c r="AB1528" s="41">
        <f t="shared" si="1751"/>
        <v>1.4840665288206063E-2</v>
      </c>
      <c r="AC1528" s="48">
        <f t="shared" si="1752"/>
        <v>2.0620018427545417</v>
      </c>
      <c r="AD1528" s="48">
        <f t="shared" si="1753"/>
        <v>0.20061432389198366</v>
      </c>
      <c r="AE1528" s="48">
        <f t="shared" si="1754"/>
        <v>0.27284197845137714</v>
      </c>
      <c r="AF1528" s="48">
        <f t="shared" si="1755"/>
        <v>0.20061432389198366</v>
      </c>
      <c r="AG1528" s="238">
        <f t="shared" si="1756"/>
        <v>7.2225313144133635E-2</v>
      </c>
      <c r="AH1528" s="48">
        <f t="shared" si="1757"/>
        <v>2.3414152598784432E-6</v>
      </c>
      <c r="AI1528" s="48">
        <f>AE1528+AC1528+SUM($AB$1525:AB1528)</f>
        <v>2.3696427838785632</v>
      </c>
      <c r="AJ1528" s="48">
        <f>AE1528+AC1528+SUM($AB$1524:AB1528)-$AI$1525</f>
        <v>2.1289343652463835</v>
      </c>
      <c r="AK1528" s="46"/>
      <c r="AL1528" s="86"/>
      <c r="AM1528" s="41"/>
      <c r="AN1528" s="41"/>
      <c r="AO1528" s="41"/>
      <c r="AP1528" s="41"/>
      <c r="AQ1528"/>
      <c r="AR1528" s="41"/>
      <c r="AT1528" s="41"/>
      <c r="AU1528" s="41"/>
      <c r="AW1528" s="22"/>
      <c r="AX1528" s="22"/>
      <c r="AY1528" s="22"/>
      <c r="AZ1528" s="22"/>
      <c r="BA1528" s="22"/>
      <c r="BB1528" s="22"/>
    </row>
    <row r="1529" spans="1:92" ht="14.4" x14ac:dyDescent="0.3">
      <c r="D1529" s="33"/>
      <c r="E1529" s="32">
        <v>39921.782638888886</v>
      </c>
      <c r="F1529" s="21">
        <f t="shared" si="1747"/>
        <v>23.147222222221899</v>
      </c>
      <c r="G1529" s="21">
        <f t="shared" si="1758"/>
        <v>23.147222222221899</v>
      </c>
      <c r="H1529" s="21"/>
      <c r="I1529" s="50">
        <v>1037</v>
      </c>
      <c r="J1529" s="21">
        <v>7312</v>
      </c>
      <c r="K1529" s="21">
        <v>58.51</v>
      </c>
      <c r="L1529" s="21">
        <v>1889</v>
      </c>
      <c r="M1529" s="124">
        <v>6.08</v>
      </c>
      <c r="N1529" s="40"/>
      <c r="O1529" s="28" t="s">
        <v>132</v>
      </c>
      <c r="P1529" s="102" t="e">
        <f>((((B$10)/1000+1)*0.0112372)/(P1528*0.0112372)-1)*1000</f>
        <v>#REF!</v>
      </c>
      <c r="R1529" s="22"/>
      <c r="S1529" s="22"/>
      <c r="T1529" s="22"/>
      <c r="U1529" s="52">
        <f t="shared" si="1748"/>
        <v>1.3685221844175521E-4</v>
      </c>
      <c r="V1529" s="52">
        <f t="shared" si="1749"/>
        <v>1.9014614313564732E-2</v>
      </c>
      <c r="W1529" s="52">
        <f t="shared" si="1750"/>
        <v>6.2372226206062608E-5</v>
      </c>
      <c r="X1529" s="247">
        <f>W1529+V1529+SUM($U$1525:U1529)</f>
        <v>1.9488665893179328E-2</v>
      </c>
      <c r="Y1529" s="104">
        <f>W1529+V1529+SUM($U$1525:U1529)-$X$1525</f>
        <v>1.7964956923121111E-2</v>
      </c>
      <c r="Z1529" s="42"/>
      <c r="AA1529" s="89">
        <f t="shared" ref="AA1529:AA1569" si="1759">LINEST(Y1526:Y1529,F1526:F1529,TRUE,TRUE)</f>
        <v>1.0554814494837107E-3</v>
      </c>
      <c r="AB1529" s="41">
        <f t="shared" si="1751"/>
        <v>1.7102434135124151E-2</v>
      </c>
      <c r="AC1529" s="48">
        <f t="shared" si="1752"/>
        <v>2.3762580731633114</v>
      </c>
      <c r="AD1529" s="48">
        <f t="shared" si="1753"/>
        <v>0.23118864244258228</v>
      </c>
      <c r="AE1529" s="48">
        <f t="shared" si="1754"/>
        <v>0.31442404199156343</v>
      </c>
      <c r="AF1529" s="48">
        <f t="shared" si="1755"/>
        <v>0.2311886424425823</v>
      </c>
      <c r="AG1529" s="238">
        <f t="shared" si="1756"/>
        <v>8.3232701293917286E-2</v>
      </c>
      <c r="AH1529" s="48">
        <f t="shared" si="1757"/>
        <v>2.6982550638662219E-6</v>
      </c>
      <c r="AI1529" s="48">
        <f>AE1529+AC1529+SUM($AB$1525:AB1529)</f>
        <v>2.7425835119626436</v>
      </c>
      <c r="AJ1529" s="48">
        <f>AE1529+AC1529+SUM($AB$1524:AB1529)-$AI$1525</f>
        <v>2.5018750933304639</v>
      </c>
      <c r="AK1529" s="46"/>
      <c r="AL1529" s="86"/>
      <c r="AM1529" s="41"/>
      <c r="AN1529" s="41"/>
      <c r="AO1529" s="41"/>
      <c r="AP1529" s="41"/>
      <c r="AQ1529"/>
      <c r="AR1529" s="41"/>
      <c r="AT1529" s="41"/>
      <c r="AU1529" s="41"/>
      <c r="AW1529" s="22"/>
      <c r="AX1529" s="22"/>
      <c r="AY1529" s="22"/>
      <c r="AZ1529" s="22"/>
      <c r="BA1529" s="22"/>
      <c r="BB1529" s="22"/>
    </row>
    <row r="1530" spans="1:92" ht="14.4" x14ac:dyDescent="0.3">
      <c r="D1530" s="33"/>
      <c r="E1530" s="32">
        <v>39941.550694444442</v>
      </c>
      <c r="F1530" s="21">
        <f t="shared" si="1747"/>
        <v>42.915277777778101</v>
      </c>
      <c r="G1530" s="21">
        <f t="shared" si="1758"/>
        <v>42.915277777778101</v>
      </c>
      <c r="H1530" s="21"/>
      <c r="I1530" s="50">
        <v>1037</v>
      </c>
      <c r="J1530" s="21">
        <v>9474</v>
      </c>
      <c r="K1530" s="21">
        <v>75.260000000000005</v>
      </c>
      <c r="L1530" s="21">
        <v>336</v>
      </c>
      <c r="M1530" s="124">
        <v>6.08</v>
      </c>
      <c r="N1530" s="40"/>
      <c r="O1530" s="40"/>
      <c r="P1530" s="40"/>
      <c r="R1530" s="22"/>
      <c r="S1530" s="22"/>
      <c r="T1530" s="22"/>
      <c r="U1530" s="52">
        <f t="shared" si="1748"/>
        <v>1.760297036391471E-4</v>
      </c>
      <c r="V1530" s="52">
        <f t="shared" si="1749"/>
        <v>2.4458039193964824E-2</v>
      </c>
      <c r="W1530" s="52">
        <f t="shared" si="1750"/>
        <v>8.0227888297184618E-5</v>
      </c>
      <c r="X1530" s="247">
        <f>W1530+V1530+SUM($U$1525:U1530)</f>
        <v>2.512597613930969E-2</v>
      </c>
      <c r="Y1530" s="104">
        <f>W1530+V1530+SUM($U$1525:U1530)-$X$1525</f>
        <v>2.3602267169251474E-2</v>
      </c>
      <c r="Z1530" s="42"/>
      <c r="AA1530" s="89">
        <f t="shared" si="1759"/>
        <v>2.2864204544560199E-4</v>
      </c>
      <c r="AB1530" s="41">
        <f t="shared" si="1751"/>
        <v>2.2159253418512884E-2</v>
      </c>
      <c r="AC1530" s="48">
        <f t="shared" si="1752"/>
        <v>3.0788661084722659</v>
      </c>
      <c r="AD1530" s="48">
        <f t="shared" si="1753"/>
        <v>0.29954611576873968</v>
      </c>
      <c r="AE1530" s="48">
        <f t="shared" si="1754"/>
        <v>0.40739241983425478</v>
      </c>
      <c r="AF1530" s="48">
        <f t="shared" si="1755"/>
        <v>0.29954611576873963</v>
      </c>
      <c r="AG1530" s="238">
        <f t="shared" si="1756"/>
        <v>0.1078428079948813</v>
      </c>
      <c r="AH1530" s="48">
        <f t="shared" si="1757"/>
        <v>3.496070633898876E-6</v>
      </c>
      <c r="AI1530" s="48">
        <f>AE1530+AC1530+SUM($AB$1525:AB1530)</f>
        <v>3.5603191785328021</v>
      </c>
      <c r="AJ1530" s="48">
        <f>AE1530+AC1530+SUM($AB$1524:AB1530)-$AI$1525</f>
        <v>3.3196107599006224</v>
      </c>
      <c r="AK1530" s="46"/>
      <c r="AL1530" s="86"/>
      <c r="AM1530" s="41"/>
      <c r="AN1530" s="41"/>
      <c r="AO1530" s="41"/>
      <c r="AP1530" s="41"/>
      <c r="AQ1530"/>
      <c r="AR1530" s="41"/>
      <c r="AT1530" s="41"/>
      <c r="AU1530" s="41"/>
      <c r="AW1530" s="22"/>
      <c r="AX1530" s="22"/>
      <c r="AY1530" s="22"/>
      <c r="AZ1530" s="22"/>
      <c r="BA1530" s="22"/>
      <c r="BB1530" s="22"/>
    </row>
    <row r="1531" spans="1:92" ht="14.4" x14ac:dyDescent="0.3">
      <c r="D1531" s="22"/>
      <c r="E1531" s="32">
        <v>39960.49722222222</v>
      </c>
      <c r="F1531" s="21">
        <f t="shared" si="1747"/>
        <v>61.861805555556202</v>
      </c>
      <c r="G1531" s="21">
        <f t="shared" si="1758"/>
        <v>61.861805555556202</v>
      </c>
      <c r="H1531" s="21"/>
      <c r="I1531" s="50">
        <v>1037</v>
      </c>
      <c r="J1531" s="21">
        <v>9802.6200000000008</v>
      </c>
      <c r="K1531" s="21">
        <v>71.75</v>
      </c>
      <c r="L1531" s="21">
        <v>698</v>
      </c>
      <c r="M1531" s="124">
        <v>6.08</v>
      </c>
      <c r="N1531" s="40"/>
      <c r="O1531" s="40"/>
      <c r="P1531" s="40"/>
      <c r="R1531" s="22"/>
      <c r="S1531" s="22"/>
      <c r="T1531" s="22"/>
      <c r="U1531" s="52">
        <f t="shared" si="1748"/>
        <v>1.6781997390524588E-4</v>
      </c>
      <c r="V1531" s="52">
        <f t="shared" si="1749"/>
        <v>2.3317357323504866E-2</v>
      </c>
      <c r="W1531" s="52">
        <f t="shared" si="1750"/>
        <v>7.6486194330627097E-5</v>
      </c>
      <c r="X1531" s="247">
        <f>W1531+V1531+SUM($U$1525:U1531)</f>
        <v>2.414937254878842E-2</v>
      </c>
      <c r="Y1531" s="104">
        <f>W1531+V1531+SUM($U$1525:U1531)-$X$1525</f>
        <v>2.2625663578730203E-2</v>
      </c>
      <c r="Z1531" s="42"/>
      <c r="AA1531" s="89">
        <f t="shared" si="1759"/>
        <v>1.2515328848136298E-4</v>
      </c>
      <c r="AB1531" s="41">
        <f t="shared" si="1751"/>
        <v>2.292788059377061E-2</v>
      </c>
      <c r="AC1531" s="48">
        <f t="shared" si="1752"/>
        <v>3.1856612299168678</v>
      </c>
      <c r="AD1531" s="48">
        <f t="shared" si="1753"/>
        <v>0.30993632524350456</v>
      </c>
      <c r="AE1531" s="48">
        <f t="shared" si="1754"/>
        <v>0.42152344126194469</v>
      </c>
      <c r="AF1531" s="48">
        <f t="shared" si="1755"/>
        <v>0.30993632524350467</v>
      </c>
      <c r="AG1531" s="238">
        <f t="shared" si="1756"/>
        <v>0.11158349868131556</v>
      </c>
      <c r="AH1531" s="48">
        <f t="shared" si="1757"/>
        <v>3.6173371244743305E-6</v>
      </c>
      <c r="AI1531" s="48">
        <f>AE1531+AC1531+SUM($AB$1525:AB1531)</f>
        <v>3.7041732019988647</v>
      </c>
      <c r="AJ1531" s="48">
        <f>AE1531+AC1531+SUM($AB$1524:AB1531)-$AI$1525</f>
        <v>3.463464783366685</v>
      </c>
      <c r="AK1531" s="46"/>
      <c r="AL1531" s="86"/>
      <c r="AM1531" s="41"/>
      <c r="AN1531" s="41"/>
      <c r="AO1531" s="41"/>
      <c r="AP1531" s="41"/>
      <c r="AQ1531"/>
      <c r="AR1531" s="41"/>
      <c r="AT1531" s="41"/>
      <c r="AU1531" s="41"/>
      <c r="AW1531" s="22"/>
      <c r="AX1531" s="22"/>
      <c r="AY1531" s="22"/>
      <c r="AZ1531" s="22"/>
      <c r="BA1531" s="22"/>
      <c r="BB1531" s="22"/>
    </row>
    <row r="1532" spans="1:92" ht="14.4" x14ac:dyDescent="0.3">
      <c r="D1532" s="22"/>
      <c r="E1532" s="32">
        <v>39974.598611111112</v>
      </c>
      <c r="F1532" s="21">
        <f t="shared" si="1747"/>
        <v>75.963194444448163</v>
      </c>
      <c r="G1532" s="21">
        <f t="shared" si="1758"/>
        <v>75.963194444448163</v>
      </c>
      <c r="H1532" s="21"/>
      <c r="I1532" s="50">
        <v>1037</v>
      </c>
      <c r="J1532" s="21">
        <v>10655.6</v>
      </c>
      <c r="K1532" s="21">
        <v>79.73</v>
      </c>
      <c r="L1532" s="21">
        <v>906</v>
      </c>
      <c r="M1532" s="124">
        <v>6.08</v>
      </c>
      <c r="N1532" s="40"/>
      <c r="O1532" s="40"/>
      <c r="P1532" s="40"/>
      <c r="R1532" s="22"/>
      <c r="S1532" s="22"/>
      <c r="T1532" s="22"/>
      <c r="U1532" s="52">
        <f t="shared" si="1748"/>
        <v>1.864848295395854E-4</v>
      </c>
      <c r="V1532" s="52">
        <f t="shared" si="1749"/>
        <v>2.5910702430704431E-2</v>
      </c>
      <c r="W1532" s="52">
        <f t="shared" si="1750"/>
        <v>8.4992951553740766E-5</v>
      </c>
      <c r="X1532" s="247">
        <f>W1532+V1532+SUM($U$1525:U1532)</f>
        <v>2.6937709242750685E-2</v>
      </c>
      <c r="Y1532" s="104">
        <f>W1532+V1532+SUM($U$1525:U1532)-$X$1525</f>
        <v>2.5414000272692468E-2</v>
      </c>
      <c r="Z1532" s="42"/>
      <c r="AA1532" s="89">
        <f t="shared" si="1759"/>
        <v>1.2102728690133E-4</v>
      </c>
      <c r="AB1532" s="41">
        <f t="shared" si="1751"/>
        <v>2.4922961866825615E-2</v>
      </c>
      <c r="AC1532" s="48">
        <f t="shared" si="1752"/>
        <v>3.4628631734681314</v>
      </c>
      <c r="AD1532" s="48">
        <f t="shared" si="1753"/>
        <v>0.33690559332756836</v>
      </c>
      <c r="AE1532" s="48">
        <f t="shared" si="1754"/>
        <v>0.45820251939897466</v>
      </c>
      <c r="AF1532" s="48">
        <f t="shared" si="1755"/>
        <v>0.33690559332756836</v>
      </c>
      <c r="AG1532" s="238">
        <f t="shared" si="1756"/>
        <v>0.12129299396983929</v>
      </c>
      <c r="AH1532" s="48">
        <f t="shared" si="1757"/>
        <v>3.9321015670860114E-6</v>
      </c>
      <c r="AI1532" s="48">
        <f>AE1532+AC1532+SUM($AB$1525:AB1532)</f>
        <v>4.0429771855539833</v>
      </c>
      <c r="AJ1532" s="48">
        <f>AE1532+AC1532+SUM($AB$1524:AB1532)-$AI$1525</f>
        <v>3.8022687669218036</v>
      </c>
      <c r="AK1532" s="46"/>
      <c r="AL1532" s="86"/>
      <c r="AM1532" s="41"/>
      <c r="AN1532" s="41"/>
      <c r="AO1532" s="41"/>
      <c r="AP1532" s="41"/>
      <c r="AQ1532"/>
      <c r="AR1532" s="41"/>
      <c r="AT1532" s="41"/>
      <c r="AU1532" s="41"/>
      <c r="AW1532" s="22"/>
      <c r="AX1532" s="22"/>
      <c r="AY1532" s="22"/>
      <c r="AZ1532" s="22"/>
      <c r="BA1532" s="22"/>
      <c r="BB1532" s="22"/>
    </row>
    <row r="1533" spans="1:92" ht="14.4" x14ac:dyDescent="0.3">
      <c r="D1533" s="22"/>
      <c r="E1533" s="32">
        <v>39993.620138888888</v>
      </c>
      <c r="F1533" s="21">
        <f t="shared" si="1747"/>
        <v>94.984722222223354</v>
      </c>
      <c r="G1533" s="21">
        <f t="shared" si="1758"/>
        <v>94.984722222223354</v>
      </c>
      <c r="H1533" s="21"/>
      <c r="I1533" s="50">
        <v>1037</v>
      </c>
      <c r="J1533" s="21">
        <v>11248</v>
      </c>
      <c r="K1533" s="21">
        <v>89.59</v>
      </c>
      <c r="L1533" s="21">
        <v>1341</v>
      </c>
      <c r="M1533" s="124">
        <v>6.08</v>
      </c>
      <c r="N1533" s="40"/>
      <c r="O1533" s="40"/>
      <c r="P1533" s="40"/>
      <c r="R1533" s="22"/>
      <c r="S1533" s="22"/>
      <c r="T1533" s="22"/>
      <c r="U1533" s="52">
        <f t="shared" si="1748"/>
        <v>2.0954691933339342E-4</v>
      </c>
      <c r="V1533" s="52">
        <f t="shared" si="1749"/>
        <v>2.9115011046868304E-2</v>
      </c>
      <c r="W1533" s="52">
        <f t="shared" si="1750"/>
        <v>9.5503806969768416E-5</v>
      </c>
      <c r="X1533" s="247">
        <f>W1533+V1533+SUM($U$1525:U1533)</f>
        <v>3.0362075633663978E-2</v>
      </c>
      <c r="Y1533" s="104">
        <f>W1533+V1533+SUM($U$1525:U1533)-$X$1525</f>
        <v>2.8838366663605761E-2</v>
      </c>
      <c r="Z1533" s="42"/>
      <c r="AA1533" s="89">
        <f t="shared" si="1759"/>
        <v>1.0725662272516502E-4</v>
      </c>
      <c r="AB1533" s="41">
        <f t="shared" si="1751"/>
        <v>2.6308558417926207E-2</v>
      </c>
      <c r="AC1533" s="48">
        <f t="shared" si="1752"/>
        <v>3.6553816749098638</v>
      </c>
      <c r="AD1533" s="48">
        <f t="shared" si="1753"/>
        <v>0.35563592043136832</v>
      </c>
      <c r="AE1533" s="48">
        <f t="shared" si="1754"/>
        <v>0.48367637094107024</v>
      </c>
      <c r="AF1533" s="48">
        <f t="shared" si="1755"/>
        <v>0.35563592043136844</v>
      </c>
      <c r="AG1533" s="238">
        <f t="shared" si="1756"/>
        <v>0.12803629980224038</v>
      </c>
      <c r="AH1533" s="48">
        <f t="shared" si="1757"/>
        <v>4.1507074614834887E-6</v>
      </c>
      <c r="AI1533" s="48">
        <f>AE1533+AC1533+SUM($AB$1525:AB1533)</f>
        <v>4.2872780969557382</v>
      </c>
      <c r="AJ1533" s="48">
        <f>AE1533+AC1533+SUM($AB$1524:AB1533)-$AI$1525</f>
        <v>4.0465696783235581</v>
      </c>
      <c r="AK1533" s="46"/>
      <c r="AL1533" s="86"/>
      <c r="AM1533" s="41"/>
      <c r="AN1533" s="41"/>
      <c r="AO1533" s="41"/>
      <c r="AP1533" s="41"/>
      <c r="AQ1533"/>
      <c r="AR1533" s="41"/>
      <c r="AT1533" s="41"/>
      <c r="AU1533" s="41"/>
      <c r="AW1533" s="22"/>
      <c r="AX1533" s="22"/>
      <c r="AY1533" s="22"/>
      <c r="AZ1533" s="22"/>
      <c r="BA1533" s="22"/>
      <c r="BB1533" s="22"/>
    </row>
    <row r="1534" spans="1:92" ht="14.4" x14ac:dyDescent="0.3">
      <c r="D1534" s="22"/>
      <c r="E1534" s="32">
        <v>40010.410416666666</v>
      </c>
      <c r="F1534" s="21">
        <f t="shared" si="1747"/>
        <v>111.77500000000146</v>
      </c>
      <c r="G1534" s="21">
        <f t="shared" si="1758"/>
        <v>111.77500000000146</v>
      </c>
      <c r="H1534" s="21"/>
      <c r="I1534" s="50">
        <v>1037</v>
      </c>
      <c r="J1534" s="21">
        <v>11764.6</v>
      </c>
      <c r="K1534" s="21">
        <v>106.38</v>
      </c>
      <c r="L1534" s="21">
        <v>263</v>
      </c>
      <c r="M1534" s="124">
        <v>6.08</v>
      </c>
      <c r="N1534" s="40"/>
      <c r="O1534" s="40"/>
      <c r="P1534" s="40"/>
      <c r="R1534" s="22"/>
      <c r="S1534" s="22"/>
      <c r="T1534" s="22"/>
      <c r="U1534" s="52">
        <f t="shared" si="1748"/>
        <v>2.48817962704391E-4</v>
      </c>
      <c r="V1534" s="52">
        <f t="shared" si="1749"/>
        <v>3.4571435150863382E-2</v>
      </c>
      <c r="W1534" s="52">
        <f t="shared" si="1750"/>
        <v>1.1340210944797367E-4</v>
      </c>
      <c r="X1534" s="247">
        <f>W1534+V1534+SUM($U$1525:U1534)</f>
        <v>3.6085216002841654E-2</v>
      </c>
      <c r="Y1534" s="104">
        <f>W1534+V1534+SUM($U$1525:U1534)-$X$1525</f>
        <v>3.4561507032783441E-2</v>
      </c>
      <c r="Z1534" s="42"/>
      <c r="AA1534" s="89">
        <f t="shared" si="1759"/>
        <v>2.3272459208669059E-4</v>
      </c>
      <c r="AB1534" s="41">
        <f t="shared" si="1751"/>
        <v>2.751686223004398E-2</v>
      </c>
      <c r="AC1534" s="48">
        <f t="shared" si="1752"/>
        <v>3.8232666476390991</v>
      </c>
      <c r="AD1534" s="48">
        <f t="shared" si="1753"/>
        <v>0.37196962566739655</v>
      </c>
      <c r="AE1534" s="48">
        <f t="shared" si="1754"/>
        <v>0.50589073911569304</v>
      </c>
      <c r="AF1534" s="48">
        <f t="shared" si="1755"/>
        <v>0.37196962566739666</v>
      </c>
      <c r="AG1534" s="238">
        <f t="shared" si="1756"/>
        <v>0.1339167721064578</v>
      </c>
      <c r="AH1534" s="48">
        <f t="shared" si="1757"/>
        <v>4.341341838670755E-6</v>
      </c>
      <c r="AI1534" s="48">
        <f>AE1534+AC1534+SUM($AB$1525:AB1534)</f>
        <v>4.5048943000896404</v>
      </c>
      <c r="AJ1534" s="48">
        <f>AE1534+AC1534+SUM($AB$1524:AB1534)-$AI$1525</f>
        <v>4.2641858814574602</v>
      </c>
      <c r="AK1534" s="46"/>
      <c r="AL1534" s="86"/>
      <c r="AM1534" s="41"/>
      <c r="AN1534" s="41"/>
      <c r="AO1534" s="41"/>
      <c r="AP1534" s="41"/>
      <c r="AQ1534"/>
      <c r="AR1534" s="41"/>
      <c r="AT1534" s="41"/>
      <c r="AU1534" s="41"/>
      <c r="AW1534" s="22"/>
      <c r="AX1534" s="22"/>
      <c r="AY1534" s="22"/>
      <c r="AZ1534" s="22"/>
      <c r="BA1534" s="22"/>
      <c r="BB1534" s="22"/>
    </row>
    <row r="1535" spans="1:92" ht="14.4" x14ac:dyDescent="0.3">
      <c r="D1535" s="22"/>
      <c r="E1535" s="32">
        <v>40021.530555555553</v>
      </c>
      <c r="F1535" s="21">
        <f t="shared" si="1747"/>
        <v>122.89513888888905</v>
      </c>
      <c r="G1535" s="21">
        <f t="shared" si="1758"/>
        <v>122.89513888888905</v>
      </c>
      <c r="H1535" s="21"/>
      <c r="I1535" s="50">
        <v>1037</v>
      </c>
      <c r="J1535" s="21">
        <v>11864.5</v>
      </c>
      <c r="K1535" s="21">
        <v>117.22</v>
      </c>
      <c r="L1535" s="21">
        <v>288</v>
      </c>
      <c r="M1535" s="124">
        <v>6.08</v>
      </c>
      <c r="N1535" s="40"/>
      <c r="O1535" s="40"/>
      <c r="P1535" s="40"/>
      <c r="R1535" s="22"/>
      <c r="S1535" s="22"/>
      <c r="T1535" s="22"/>
      <c r="U1535" s="52">
        <f t="shared" si="1748"/>
        <v>2.7417222775153897E-4</v>
      </c>
      <c r="V1535" s="52">
        <f t="shared" si="1749"/>
        <v>3.8094224745104391E-2</v>
      </c>
      <c r="W1535" s="52">
        <f t="shared" si="1750"/>
        <v>1.2495765434754159E-4</v>
      </c>
      <c r="X1535" s="247">
        <f>W1535+V1535+SUM($U$1525:U1535)</f>
        <v>3.9893733369733772E-2</v>
      </c>
      <c r="Y1535" s="104">
        <f>W1535+V1535+SUM($U$1525:U1535)-$X$1525</f>
        <v>3.8370024399675559E-2</v>
      </c>
      <c r="Z1535" s="90">
        <f>(0.05-Y1535)/((Y1536-Y1535)/(G1536-G1535))+G1535</f>
        <v>142.93183915374112</v>
      </c>
      <c r="AA1535" s="89">
        <f t="shared" si="1759"/>
        <v>2.7929267285952065E-4</v>
      </c>
      <c r="AB1535" s="41">
        <f t="shared" si="1751"/>
        <v>2.7750523768624247E-2</v>
      </c>
      <c r="AC1535" s="48">
        <f t="shared" si="1752"/>
        <v>3.8557322085675745</v>
      </c>
      <c r="AD1535" s="48">
        <f t="shared" si="1753"/>
        <v>0.37512823417122776</v>
      </c>
      <c r="AE1535" s="48">
        <f t="shared" si="1754"/>
        <v>0.51018654898918259</v>
      </c>
      <c r="AF1535" s="48">
        <f t="shared" si="1755"/>
        <v>0.3751282341712277</v>
      </c>
      <c r="AG1535" s="238">
        <f t="shared" si="1756"/>
        <v>0.13505393661128026</v>
      </c>
      <c r="AH1535" s="48">
        <f t="shared" si="1757"/>
        <v>4.3782066746773495E-6</v>
      </c>
      <c r="AI1535" s="48">
        <f>AE1535+AC1535+SUM($AB$1525:AB1535)</f>
        <v>4.56940619466023</v>
      </c>
      <c r="AJ1535" s="48">
        <f>AE1535+AC1535+SUM($AB$1524:AB1535)-$AI$1525</f>
        <v>4.3286977760280498</v>
      </c>
      <c r="AK1535" s="46"/>
      <c r="AL1535" s="86"/>
      <c r="AM1535" s="41"/>
      <c r="AN1535" s="41"/>
      <c r="AO1535" s="41"/>
      <c r="AP1535" s="41"/>
      <c r="AQ1535"/>
      <c r="AR1535" s="41"/>
      <c r="AT1535" s="41"/>
      <c r="AU1535" s="41"/>
      <c r="AW1535" s="22"/>
      <c r="AX1535" s="22"/>
      <c r="AY1535" s="22"/>
      <c r="AZ1535" s="22"/>
      <c r="BA1535" s="22"/>
      <c r="BB1535" s="22"/>
    </row>
    <row r="1536" spans="1:92" ht="14.4" x14ac:dyDescent="0.3">
      <c r="D1536" s="22"/>
      <c r="E1536" s="32">
        <v>40035.626388888886</v>
      </c>
      <c r="F1536" s="21">
        <f t="shared" si="1747"/>
        <v>136.9909722222219</v>
      </c>
      <c r="G1536" s="21">
        <f t="shared" si="1758"/>
        <v>136.9909722222219</v>
      </c>
      <c r="H1536" s="21"/>
      <c r="I1536" s="50">
        <v>1037</v>
      </c>
      <c r="J1536" s="21">
        <v>11923.2</v>
      </c>
      <c r="K1536" s="21">
        <v>141.30000000000001</v>
      </c>
      <c r="L1536" s="21">
        <v>487</v>
      </c>
      <c r="M1536" s="124">
        <v>6.08</v>
      </c>
      <c r="N1536" s="40"/>
      <c r="O1536" s="40"/>
      <c r="P1536" s="40"/>
      <c r="R1536" s="22"/>
      <c r="S1536" s="22"/>
      <c r="T1536" s="22"/>
      <c r="U1536" s="52">
        <f t="shared" si="1748"/>
        <v>3.3049424826217755E-4</v>
      </c>
      <c r="V1536" s="52">
        <f t="shared" si="1749"/>
        <v>4.5919757349285537E-2</v>
      </c>
      <c r="W1536" s="52">
        <f t="shared" si="1750"/>
        <v>1.5062716737167399E-4</v>
      </c>
      <c r="X1536" s="247">
        <f>W1536+V1536+SUM($U$1525:U1536)</f>
        <v>4.8075429735201222E-2</v>
      </c>
      <c r="Y1536" s="104">
        <f>W1536+V1536+SUM($U$1525:U1536)-$X$1525</f>
        <v>4.6551720765143009E-2</v>
      </c>
      <c r="Z1536" s="42"/>
      <c r="AA1536" s="89">
        <f t="shared" si="1759"/>
        <v>4.1394725088721781E-4</v>
      </c>
      <c r="AB1536" s="41">
        <f t="shared" si="1751"/>
        <v>2.7887820388390629E-2</v>
      </c>
      <c r="AC1536" s="48">
        <f t="shared" si="1752"/>
        <v>3.8748085691932155</v>
      </c>
      <c r="AD1536" s="48">
        <f t="shared" si="1753"/>
        <v>0.37698419332212768</v>
      </c>
      <c r="AE1536" s="48">
        <f t="shared" si="1754"/>
        <v>0.51271071354948139</v>
      </c>
      <c r="AF1536" s="48">
        <f t="shared" si="1755"/>
        <v>0.37698419332212757</v>
      </c>
      <c r="AG1536" s="238">
        <f t="shared" si="1756"/>
        <v>0.13572212035935918</v>
      </c>
      <c r="AH1536" s="48">
        <f t="shared" si="1757"/>
        <v>4.3998679947332787E-6</v>
      </c>
      <c r="AI1536" s="48">
        <f>AE1536+AC1536+SUM($AB$1525:AB1536)</f>
        <v>4.6188945402345603</v>
      </c>
      <c r="AJ1536" s="48">
        <f>AE1536+AC1536+SUM($AB$1524:AB1536)-$AI$1525</f>
        <v>4.3781861216023801</v>
      </c>
      <c r="AK1536" s="46"/>
      <c r="AL1536" s="86"/>
      <c r="AM1536" s="41"/>
      <c r="AN1536" s="41"/>
      <c r="AO1536" s="41"/>
      <c r="AP1536" s="41"/>
      <c r="AQ1536"/>
      <c r="AR1536" s="41"/>
      <c r="AT1536" s="41"/>
      <c r="AU1536" s="41"/>
      <c r="AW1536" s="22"/>
      <c r="AX1536" s="22"/>
      <c r="AY1536" s="22"/>
      <c r="AZ1536" s="22"/>
      <c r="BA1536" s="22"/>
      <c r="BB1536" s="22"/>
    </row>
    <row r="1537" spans="4:54" ht="14.4" x14ac:dyDescent="0.3">
      <c r="D1537" s="22"/>
      <c r="E1537" s="32">
        <v>40049.609027777777</v>
      </c>
      <c r="F1537" s="21">
        <f t="shared" si="1747"/>
        <v>150.9736111111124</v>
      </c>
      <c r="G1537" s="21">
        <f t="shared" si="1758"/>
        <v>150.9736111111124</v>
      </c>
      <c r="H1537" s="21"/>
      <c r="I1537" s="50">
        <v>1037</v>
      </c>
      <c r="J1537" s="21">
        <v>12744</v>
      </c>
      <c r="K1537" s="21">
        <v>189.64</v>
      </c>
      <c r="L1537" s="21">
        <v>771</v>
      </c>
      <c r="M1537" s="124">
        <v>6.08</v>
      </c>
      <c r="N1537" s="40"/>
      <c r="O1537" s="40"/>
      <c r="P1537" s="40"/>
      <c r="R1537" s="22"/>
      <c r="S1537" s="22"/>
      <c r="T1537" s="22"/>
      <c r="U1537" s="52">
        <f t="shared" si="1748"/>
        <v>4.4355930106468051E-4</v>
      </c>
      <c r="V1537" s="52">
        <f t="shared" si="1749"/>
        <v>6.1629319063825259E-2</v>
      </c>
      <c r="W1537" s="52">
        <f t="shared" si="1750"/>
        <v>2.0215807516181359E-4</v>
      </c>
      <c r="X1537" s="247">
        <f>W1537+V1537+SUM($U$1525:U1537)</f>
        <v>6.4280081658595764E-2</v>
      </c>
      <c r="Y1537" s="104">
        <f>W1537+V1537+SUM($U$1525:U1537)-$X$1525</f>
        <v>6.2756372688537551E-2</v>
      </c>
      <c r="Z1537" s="42"/>
      <c r="AA1537" s="89">
        <f t="shared" si="1759"/>
        <v>7.1192704889117757E-4</v>
      </c>
      <c r="AB1537" s="41">
        <f t="shared" si="1751"/>
        <v>2.9807634110779836E-2</v>
      </c>
      <c r="AC1537" s="48">
        <f t="shared" si="1752"/>
        <v>4.1415526373623139</v>
      </c>
      <c r="AD1537" s="48">
        <f t="shared" si="1753"/>
        <v>0.40293600373198418</v>
      </c>
      <c r="AE1537" s="48">
        <f t="shared" si="1754"/>
        <v>0.54800601629382972</v>
      </c>
      <c r="AF1537" s="48">
        <f t="shared" si="1755"/>
        <v>0.40293600373198413</v>
      </c>
      <c r="AG1537" s="238">
        <f t="shared" si="1756"/>
        <v>0.1450653098043875</v>
      </c>
      <c r="AH1537" s="48">
        <f t="shared" si="1757"/>
        <v>4.7027574581388293E-6</v>
      </c>
      <c r="AI1537" s="48">
        <f>AE1537+AC1537+SUM($AB$1525:AB1537)</f>
        <v>4.9507415452587864</v>
      </c>
      <c r="AJ1537" s="48">
        <f>AE1537+AC1537+SUM($AB$1524:AB1537)-$AI$1525</f>
        <v>4.7100331266266062</v>
      </c>
      <c r="AK1537" s="46"/>
      <c r="AL1537" s="86"/>
      <c r="AM1537" s="41"/>
      <c r="AN1537" s="41"/>
      <c r="AO1537" s="41"/>
      <c r="AP1537" s="41"/>
      <c r="AQ1537"/>
      <c r="AR1537" s="41"/>
      <c r="AT1537" s="41"/>
      <c r="AU1537" s="41"/>
      <c r="AW1537" s="22"/>
      <c r="AX1537" s="22"/>
      <c r="AY1537" s="22"/>
      <c r="AZ1537" s="22"/>
      <c r="BA1537" s="22"/>
      <c r="BB1537" s="22"/>
    </row>
    <row r="1538" spans="4:54" ht="14.4" x14ac:dyDescent="0.3">
      <c r="D1538" s="22"/>
      <c r="E1538" s="32">
        <v>40063.527777777781</v>
      </c>
      <c r="F1538" s="21">
        <f t="shared" si="1747"/>
        <v>164.89236111111677</v>
      </c>
      <c r="G1538" s="21">
        <f t="shared" si="1758"/>
        <v>164.89236111111677</v>
      </c>
      <c r="H1538" s="21"/>
      <c r="I1538" s="50">
        <v>1037</v>
      </c>
      <c r="J1538" s="21">
        <v>12982.4</v>
      </c>
      <c r="K1538" s="21">
        <v>236.34</v>
      </c>
      <c r="L1538" s="21">
        <v>1067</v>
      </c>
      <c r="M1538" s="124">
        <v>6.08</v>
      </c>
      <c r="N1538" s="40"/>
      <c r="O1538" s="40"/>
      <c r="P1538" s="40"/>
      <c r="R1538" s="22"/>
      <c r="S1538" s="22"/>
      <c r="T1538" s="22"/>
      <c r="U1538" s="52">
        <f t="shared" si="1748"/>
        <v>5.5278846874934925E-4</v>
      </c>
      <c r="V1538" s="52">
        <f t="shared" si="1749"/>
        <v>7.6805912610970584E-2</v>
      </c>
      <c r="W1538" s="52">
        <f t="shared" si="1750"/>
        <v>2.5194072708153883E-4</v>
      </c>
      <c r="X1538" s="247">
        <f>W1538+V1538+SUM($U$1525:U1538)</f>
        <v>8.0059246326410163E-2</v>
      </c>
      <c r="Y1538" s="104">
        <f>W1538+V1538+SUM($U$1525:U1538)-$X$1525</f>
        <v>7.853553735635195E-2</v>
      </c>
      <c r="Z1538" s="42"/>
      <c r="AA1538" s="89">
        <f t="shared" si="1759"/>
        <v>9.7624378652251716E-4</v>
      </c>
      <c r="AB1538" s="41">
        <f t="shared" si="1751"/>
        <v>3.0365240825469882E-2</v>
      </c>
      <c r="AC1538" s="48">
        <f t="shared" si="1752"/>
        <v>4.2190280099884259</v>
      </c>
      <c r="AD1538" s="48">
        <f t="shared" si="1753"/>
        <v>0.41047366406545138</v>
      </c>
      <c r="AE1538" s="48">
        <f t="shared" si="1754"/>
        <v>0.55825747849443008</v>
      </c>
      <c r="AF1538" s="48">
        <f t="shared" si="1755"/>
        <v>0.41047366406545138</v>
      </c>
      <c r="AG1538" s="238">
        <f t="shared" si="1756"/>
        <v>0.14777902369777787</v>
      </c>
      <c r="AH1538" s="48">
        <f t="shared" si="1757"/>
        <v>4.79073120092134E-6</v>
      </c>
      <c r="AI1538" s="48">
        <f>AE1538+AC1538+SUM($AB$1525:AB1538)</f>
        <v>5.0688336209109686</v>
      </c>
      <c r="AJ1538" s="48">
        <f>AE1538+AC1538+SUM($AB$1524:AB1538)-$AI$1525</f>
        <v>4.8281252022787884</v>
      </c>
      <c r="AK1538" s="46"/>
      <c r="AL1538" s="86"/>
      <c r="AM1538" s="41"/>
      <c r="AN1538" s="41"/>
      <c r="AO1538" s="41"/>
      <c r="AP1538" s="41"/>
      <c r="AQ1538"/>
      <c r="AR1538" s="41"/>
      <c r="AT1538" s="41"/>
      <c r="AU1538" s="41"/>
      <c r="AW1538" s="22"/>
      <c r="AX1538" s="22"/>
      <c r="AY1538" s="22"/>
      <c r="AZ1538" s="22"/>
      <c r="BA1538" s="22"/>
      <c r="BB1538" s="22"/>
    </row>
    <row r="1539" spans="4:54" ht="14.4" x14ac:dyDescent="0.3">
      <c r="D1539" s="22"/>
      <c r="E1539" s="32">
        <v>40077.504861111112</v>
      </c>
      <c r="F1539" s="21">
        <f t="shared" si="1747"/>
        <v>178.86944444444816</v>
      </c>
      <c r="G1539" s="21">
        <f t="shared" si="1758"/>
        <v>178.86944444444816</v>
      </c>
      <c r="H1539" s="21"/>
      <c r="I1539" s="50">
        <v>1037</v>
      </c>
      <c r="J1539" s="21">
        <v>12889.6</v>
      </c>
      <c r="K1539" s="21">
        <v>286.7</v>
      </c>
      <c r="L1539" s="21">
        <v>1416</v>
      </c>
      <c r="M1539" s="124">
        <v>6.08</v>
      </c>
      <c r="N1539" s="40"/>
      <c r="O1539" s="40"/>
      <c r="P1539" s="40"/>
      <c r="R1539" s="22"/>
      <c r="S1539" s="22"/>
      <c r="T1539" s="22"/>
      <c r="U1539" s="52">
        <f t="shared" si="1748"/>
        <v>6.7057820931894056E-4</v>
      </c>
      <c r="V1539" s="52">
        <f t="shared" si="1749"/>
        <v>9.3171935117057056E-2</v>
      </c>
      <c r="W1539" s="52">
        <f t="shared" si="1750"/>
        <v>3.0562497441938389E-4</v>
      </c>
      <c r="X1539" s="247">
        <f>W1539+V1539+SUM($U$1525:U1539)</f>
        <v>9.7149531289153421E-2</v>
      </c>
      <c r="Y1539" s="104">
        <f>W1539+V1539+SUM($U$1525:U1539)-$X$1525</f>
        <v>9.5625822319095208E-2</v>
      </c>
      <c r="Z1539" s="42"/>
      <c r="AA1539" s="89">
        <f t="shared" si="1759"/>
        <v>1.1680245137066611E-3</v>
      </c>
      <c r="AB1539" s="41">
        <f t="shared" si="1751"/>
        <v>3.0148185862704627E-2</v>
      </c>
      <c r="AC1539" s="48">
        <f t="shared" si="1752"/>
        <v>4.1888698112480602</v>
      </c>
      <c r="AD1539" s="48">
        <f t="shared" si="1753"/>
        <v>0.40753954125108161</v>
      </c>
      <c r="AE1539" s="48">
        <f t="shared" si="1754"/>
        <v>0.55426697642976697</v>
      </c>
      <c r="AF1539" s="48">
        <f t="shared" si="1755"/>
        <v>0.40753954125108166</v>
      </c>
      <c r="AG1539" s="238">
        <f t="shared" si="1756"/>
        <v>0.14672267869229708</v>
      </c>
      <c r="AH1539" s="48">
        <f t="shared" si="1757"/>
        <v>4.7564863882945924E-6</v>
      </c>
      <c r="AI1539" s="48">
        <f>AE1539+AC1539+SUM($AB$1525:AB1539)</f>
        <v>5.0648331059686438</v>
      </c>
      <c r="AJ1539" s="48">
        <f>AE1539+AC1539+SUM($AB$1524:AB1539)-$AI$1525</f>
        <v>4.8241246873364636</v>
      </c>
      <c r="AK1539" s="46"/>
      <c r="AL1539" s="86"/>
      <c r="AM1539" s="41"/>
      <c r="AN1539" s="41"/>
      <c r="AO1539" s="41"/>
      <c r="AP1539" s="41"/>
      <c r="AQ1539"/>
      <c r="AR1539" s="41"/>
      <c r="AT1539" s="41"/>
      <c r="AU1539" s="41"/>
      <c r="AW1539" s="22"/>
      <c r="AX1539" s="22"/>
      <c r="AY1539" s="22"/>
      <c r="AZ1539" s="22"/>
      <c r="BA1539" s="22"/>
      <c r="BB1539" s="22"/>
    </row>
    <row r="1540" spans="4:54" ht="14.4" x14ac:dyDescent="0.3">
      <c r="D1540" s="22"/>
      <c r="E1540" s="32">
        <v>40091.497916666667</v>
      </c>
      <c r="F1540" s="21">
        <f t="shared" si="1747"/>
        <v>192.86250000000291</v>
      </c>
      <c r="G1540" s="21">
        <f t="shared" si="1758"/>
        <v>192.86250000000291</v>
      </c>
      <c r="H1540" s="21"/>
      <c r="I1540" s="50">
        <v>1037</v>
      </c>
      <c r="J1540" s="21">
        <v>13612.7</v>
      </c>
      <c r="K1540" s="21">
        <v>378.61</v>
      </c>
      <c r="L1540" s="21">
        <v>1722</v>
      </c>
      <c r="M1540" s="124">
        <v>6.08</v>
      </c>
      <c r="N1540" s="40"/>
      <c r="O1540" s="40"/>
      <c r="P1540" s="40"/>
      <c r="R1540" s="22"/>
      <c r="S1540" s="22"/>
      <c r="T1540" s="22"/>
      <c r="U1540" s="52">
        <f t="shared" si="1748"/>
        <v>8.8555150272146531E-4</v>
      </c>
      <c r="V1540" s="52">
        <f t="shared" si="1749"/>
        <v>0.12304090113243452</v>
      </c>
      <c r="W1540" s="52">
        <f t="shared" si="1750"/>
        <v>4.0360192383998239E-4</v>
      </c>
      <c r="X1540" s="247">
        <f>W1540+V1540+SUM($U$1525:U1540)</f>
        <v>0.12800202575667294</v>
      </c>
      <c r="Y1540" s="104">
        <f>W1540+V1540+SUM($U$1525:U1540)-$X$1525</f>
        <v>0.12647831678661473</v>
      </c>
      <c r="Z1540" s="42"/>
      <c r="AA1540" s="89">
        <f t="shared" si="1759"/>
        <v>1.4915965043468952E-3</v>
      </c>
      <c r="AB1540" s="41">
        <f t="shared" si="1751"/>
        <v>3.1839483746061888E-2</v>
      </c>
      <c r="AC1540" s="48">
        <f t="shared" si="1752"/>
        <v>4.4238632757864069</v>
      </c>
      <c r="AD1540" s="48">
        <f t="shared" si="1753"/>
        <v>0.43040230210313735</v>
      </c>
      <c r="AE1540" s="48">
        <f t="shared" si="1754"/>
        <v>0.58536107172026186</v>
      </c>
      <c r="AF1540" s="48">
        <f t="shared" si="1755"/>
        <v>0.43040230210313729</v>
      </c>
      <c r="AG1540" s="238">
        <f t="shared" si="1756"/>
        <v>0.15495374629427075</v>
      </c>
      <c r="AH1540" s="48">
        <f t="shared" si="1757"/>
        <v>5.023322853923922E-6</v>
      </c>
      <c r="AI1540" s="48">
        <f>AE1540+AC1540+SUM($AB$1525:AB1540)</f>
        <v>5.362760149543548</v>
      </c>
      <c r="AJ1540" s="48">
        <f>AE1540+AC1540+SUM($AB$1524:AB1540)-$AI$1525</f>
        <v>5.1220517309113678</v>
      </c>
      <c r="AK1540" s="46"/>
      <c r="AL1540" s="86"/>
      <c r="AM1540" s="41"/>
      <c r="AN1540" s="41"/>
      <c r="AO1540" s="41"/>
      <c r="AP1540" s="41"/>
      <c r="AQ1540"/>
      <c r="AR1540" s="41"/>
      <c r="AT1540" s="41"/>
      <c r="AU1540" s="41"/>
      <c r="AW1540" s="22"/>
      <c r="AX1540" s="22"/>
      <c r="AY1540" s="22"/>
      <c r="AZ1540" s="22"/>
      <c r="BA1540" s="22"/>
      <c r="BB1540" s="22"/>
    </row>
    <row r="1541" spans="4:54" ht="14.4" x14ac:dyDescent="0.3">
      <c r="D1541" s="90"/>
      <c r="E1541" s="32">
        <v>40105.595833333333</v>
      </c>
      <c r="F1541" s="21">
        <f t="shared" si="1747"/>
        <v>206.96041666666861</v>
      </c>
      <c r="G1541" s="21">
        <f t="shared" si="1758"/>
        <v>206.96041666666861</v>
      </c>
      <c r="H1541" s="21"/>
      <c r="I1541" s="50">
        <v>1037</v>
      </c>
      <c r="J1541" s="21">
        <v>13635</v>
      </c>
      <c r="K1541" s="21">
        <v>466.5</v>
      </c>
      <c r="L1541" s="21">
        <v>2047</v>
      </c>
      <c r="M1541" s="124">
        <v>6.08</v>
      </c>
      <c r="N1541" s="40"/>
      <c r="O1541" s="40"/>
      <c r="P1541" s="40"/>
      <c r="R1541" s="22"/>
      <c r="S1541" s="22"/>
      <c r="T1541" s="22"/>
      <c r="U1541" s="52">
        <f t="shared" si="1748"/>
        <v>1.0911221996766161E-3</v>
      </c>
      <c r="V1541" s="52">
        <f t="shared" si="1749"/>
        <v>0.15160344517651594</v>
      </c>
      <c r="W1541" s="52">
        <f t="shared" si="1750"/>
        <v>4.9729351435871144E-4</v>
      </c>
      <c r="X1541" s="247">
        <f>W1541+V1541+SUM($U$1525:U1541)</f>
        <v>0.15774938359094973</v>
      </c>
      <c r="Y1541" s="104">
        <f>W1541+V1541+SUM($U$1525:U1541)-$X$1525</f>
        <v>0.15622567462089151</v>
      </c>
      <c r="Z1541" s="42"/>
      <c r="AA1541" s="89">
        <f t="shared" si="1759"/>
        <v>1.8828257342949331E-3</v>
      </c>
      <c r="AB1541" s="41">
        <f t="shared" si="1751"/>
        <v>3.1891642427847075E-2</v>
      </c>
      <c r="AC1541" s="48">
        <f t="shared" si="1752"/>
        <v>4.4311103429406105</v>
      </c>
      <c r="AD1541" s="48">
        <f t="shared" si="1753"/>
        <v>0.43110737687426276</v>
      </c>
      <c r="AE1541" s="48">
        <f t="shared" si="1754"/>
        <v>0.58631999624657627</v>
      </c>
      <c r="AF1541" s="48">
        <f t="shared" si="1755"/>
        <v>0.43110737687426265</v>
      </c>
      <c r="AG1541" s="238">
        <f t="shared" si="1756"/>
        <v>0.15520758782037222</v>
      </c>
      <c r="AH1541" s="48">
        <f t="shared" si="1757"/>
        <v>5.031551941440908E-6</v>
      </c>
      <c r="AI1541" s="48">
        <f>AE1541+AC1541+SUM($AB$1525:AB1541)</f>
        <v>5.4028577836519132</v>
      </c>
      <c r="AJ1541" s="48">
        <f>AE1541+AC1541+SUM($AB$1524:AB1541)-$AI$1525</f>
        <v>5.162149365019733</v>
      </c>
      <c r="AK1541" s="46"/>
      <c r="AL1541" s="86"/>
      <c r="AM1541" s="41"/>
      <c r="AN1541" s="41"/>
      <c r="AO1541" s="41"/>
      <c r="AP1541" s="41"/>
      <c r="AQ1541"/>
      <c r="AR1541" s="41"/>
      <c r="AT1541" s="41"/>
      <c r="AU1541" s="41"/>
      <c r="AW1541" s="22"/>
      <c r="AX1541" s="22"/>
      <c r="AY1541" s="22"/>
      <c r="AZ1541" s="22"/>
      <c r="BA1541" s="22"/>
      <c r="BB1541" s="22"/>
    </row>
    <row r="1542" spans="4:54" ht="14.4" x14ac:dyDescent="0.3">
      <c r="D1542" s="90"/>
      <c r="E1542" s="32">
        <v>40119.503472222219</v>
      </c>
      <c r="F1542" s="21">
        <f t="shared" si="1747"/>
        <v>220.86805555555475</v>
      </c>
      <c r="G1542" s="21">
        <f t="shared" si="1758"/>
        <v>220.86805555555475</v>
      </c>
      <c r="H1542" s="21"/>
      <c r="I1542" s="50">
        <v>1037</v>
      </c>
      <c r="J1542" s="21">
        <v>13735.1</v>
      </c>
      <c r="K1542" s="21">
        <v>587.75</v>
      </c>
      <c r="L1542" s="21">
        <v>2351</v>
      </c>
      <c r="M1542" s="124">
        <v>6.08</v>
      </c>
      <c r="N1542" s="40"/>
      <c r="O1542" s="40"/>
      <c r="P1542" s="40"/>
      <c r="R1542" s="22"/>
      <c r="S1542" s="22"/>
      <c r="T1542" s="22"/>
      <c r="U1542" s="52">
        <f t="shared" si="1748"/>
        <v>1.3747204134189304E-3</v>
      </c>
      <c r="V1542" s="52">
        <f t="shared" si="1749"/>
        <v>0.19100734169881511</v>
      </c>
      <c r="W1542" s="52">
        <f t="shared" si="1750"/>
        <v>6.2654718770489316E-4</v>
      </c>
      <c r="X1542" s="247">
        <f>W1542+V1542+SUM($U$1525:U1542)</f>
        <v>0.19865725420001398</v>
      </c>
      <c r="Y1542" s="104">
        <f>W1542+V1542+SUM($U$1525:U1542)-$X$1525</f>
        <v>0.19713354522995577</v>
      </c>
      <c r="Z1542" s="42"/>
      <c r="AA1542" s="89">
        <f t="shared" si="1759"/>
        <v>2.3856305319232976E-3</v>
      </c>
      <c r="AB1542" s="41">
        <f t="shared" si="1751"/>
        <v>3.212577175729537E-2</v>
      </c>
      <c r="AC1542" s="48">
        <f t="shared" si="1752"/>
        <v>4.4636408999870616</v>
      </c>
      <c r="AD1542" s="48">
        <f t="shared" si="1753"/>
        <v>0.43427230891864221</v>
      </c>
      <c r="AE1542" s="48">
        <f t="shared" si="1754"/>
        <v>0.59062440634003299</v>
      </c>
      <c r="AF1542" s="48">
        <f t="shared" si="1755"/>
        <v>0.4342723089186421</v>
      </c>
      <c r="AG1542" s="238">
        <f t="shared" si="1756"/>
        <v>0.15634702893081001</v>
      </c>
      <c r="AH1542" s="48">
        <f t="shared" si="1757"/>
        <v>5.068490580922994E-6</v>
      </c>
      <c r="AI1542" s="48">
        <f>AE1542+AC1542+SUM($AB$1525:AB1542)</f>
        <v>5.4718185225491158</v>
      </c>
      <c r="AJ1542" s="48">
        <f>AE1542+AC1542+SUM($AB$1524:AB1542)-$AI$1525</f>
        <v>5.2311101039169356</v>
      </c>
      <c r="AK1542" s="46"/>
      <c r="AL1542" s="86"/>
      <c r="AM1542" s="41"/>
      <c r="AN1542" s="41"/>
      <c r="AO1542" s="41"/>
      <c r="AP1542" s="41"/>
      <c r="AQ1542"/>
      <c r="AR1542" s="41"/>
      <c r="AT1542" s="41"/>
      <c r="AU1542" s="41"/>
      <c r="AW1542" s="22"/>
      <c r="AX1542" s="22"/>
      <c r="AY1542" s="22"/>
      <c r="AZ1542" s="22"/>
      <c r="BA1542" s="22"/>
      <c r="BB1542" s="22"/>
    </row>
    <row r="1543" spans="4:54" ht="14.4" x14ac:dyDescent="0.3">
      <c r="D1543" s="90"/>
      <c r="E1543" s="32">
        <v>40161.578472222223</v>
      </c>
      <c r="F1543" s="21">
        <f t="shared" si="1747"/>
        <v>262.94305555555911</v>
      </c>
      <c r="G1543" s="21">
        <f t="shared" si="1758"/>
        <v>262.94305555555911</v>
      </c>
      <c r="H1543" s="21"/>
      <c r="I1543" s="50">
        <v>1037</v>
      </c>
      <c r="J1543" s="21">
        <v>14471</v>
      </c>
      <c r="K1543" s="21">
        <v>1032</v>
      </c>
      <c r="L1543" s="21">
        <v>2587</v>
      </c>
      <c r="M1543" s="124">
        <v>6.08</v>
      </c>
      <c r="N1543" s="40"/>
      <c r="O1543" s="40"/>
      <c r="P1543" s="40"/>
      <c r="R1543" s="22"/>
      <c r="S1543" s="22"/>
      <c r="T1543" s="22"/>
      <c r="U1543" s="52">
        <f t="shared" si="1748"/>
        <v>2.4138008790273689E-3</v>
      </c>
      <c r="V1543" s="52">
        <f t="shared" si="1749"/>
        <v>0.33537996875062054</v>
      </c>
      <c r="W1543" s="52">
        <f t="shared" si="1750"/>
        <v>1.1001219867485322E-3</v>
      </c>
      <c r="X1543" s="247">
        <f>W1543+V1543+SUM($U$1525:U1543)</f>
        <v>0.34591725692989045</v>
      </c>
      <c r="Y1543" s="104">
        <f>W1543+V1543+SUM($U$1525:U1543)-$X$1525</f>
        <v>0.34439354795983224</v>
      </c>
      <c r="Z1543" s="42"/>
      <c r="AA1543" s="89">
        <f t="shared" si="1759"/>
        <v>3.181254586327916E-3</v>
      </c>
      <c r="AB1543" s="41">
        <f t="shared" si="1751"/>
        <v>3.384700825620645E-2</v>
      </c>
      <c r="AC1543" s="48">
        <f t="shared" si="1752"/>
        <v>4.7027941160758031</v>
      </c>
      <c r="AD1543" s="48">
        <f t="shared" si="1753"/>
        <v>0.45753977636578341</v>
      </c>
      <c r="AE1543" s="48">
        <f t="shared" si="1754"/>
        <v>0.62226891570841258</v>
      </c>
      <c r="AF1543" s="48">
        <f t="shared" si="1755"/>
        <v>0.4575397763657833</v>
      </c>
      <c r="AG1543" s="238">
        <f t="shared" si="1756"/>
        <v>0.16472379929216036</v>
      </c>
      <c r="AH1543" s="48">
        <f t="shared" si="1757"/>
        <v>5.3400504689836003E-6</v>
      </c>
      <c r="AI1543" s="48">
        <f>AE1543+AC1543+SUM($AB$1525:AB1543)</f>
        <v>5.7764632562624438</v>
      </c>
      <c r="AJ1543" s="48">
        <f>AE1543+AC1543+SUM($AB$1524:AB1543)-$AI$1525</f>
        <v>5.5357548376302637</v>
      </c>
      <c r="AK1543" s="46"/>
      <c r="AL1543" s="86"/>
      <c r="AM1543" s="41"/>
      <c r="AN1543" s="41"/>
      <c r="AO1543" s="41"/>
      <c r="AP1543" s="41"/>
      <c r="AQ1543"/>
      <c r="AR1543" s="41"/>
      <c r="AT1543" s="41"/>
      <c r="AU1543" s="41"/>
      <c r="AW1543" s="22"/>
      <c r="AX1543" s="22"/>
      <c r="AY1543" s="22"/>
      <c r="AZ1543" s="22"/>
      <c r="BA1543" s="22"/>
      <c r="BB1543" s="22"/>
    </row>
    <row r="1544" spans="4:54" ht="14.4" x14ac:dyDescent="0.3">
      <c r="E1544" s="32">
        <v>40189.524305555555</v>
      </c>
      <c r="F1544" s="21">
        <f t="shared" si="1747"/>
        <v>290.88888888889051</v>
      </c>
      <c r="G1544" s="21">
        <f t="shared" si="1758"/>
        <v>290.88888888889051</v>
      </c>
      <c r="H1544" s="21"/>
      <c r="I1544" s="50">
        <v>1037</v>
      </c>
      <c r="J1544" s="21">
        <v>15482.4</v>
      </c>
      <c r="K1544" s="21">
        <v>1389.49</v>
      </c>
      <c r="L1544" s="21">
        <v>2811</v>
      </c>
      <c r="M1544" s="124">
        <v>6.08</v>
      </c>
      <c r="N1544" s="40"/>
      <c r="O1544" s="40"/>
      <c r="P1544" s="40"/>
      <c r="R1544" s="22"/>
      <c r="S1544" s="22"/>
      <c r="T1544" s="22"/>
      <c r="U1544" s="52">
        <f t="shared" si="1748"/>
        <v>3.2499536660850182E-3</v>
      </c>
      <c r="V1544" s="52">
        <f t="shared" si="1749"/>
        <v>0.45155727982490274</v>
      </c>
      <c r="W1544" s="52">
        <f t="shared" si="1750"/>
        <v>1.4812097862085443E-3</v>
      </c>
      <c r="X1544" s="247">
        <f>W1544+V1544+SUM($U$1525:U1544)</f>
        <v>0.46572560946971764</v>
      </c>
      <c r="Y1544" s="104">
        <f>W1544+V1544+SUM($U$1525:U1544)-$X$1525</f>
        <v>0.46420190049965943</v>
      </c>
      <c r="Z1544" s="42"/>
      <c r="AA1544" s="89">
        <f t="shared" si="1759"/>
        <v>3.6573962052576362E-3</v>
      </c>
      <c r="AB1544" s="41">
        <f t="shared" si="1751"/>
        <v>3.6212626675826878E-2</v>
      </c>
      <c r="AC1544" s="48">
        <f t="shared" si="1752"/>
        <v>5.0314794846750068</v>
      </c>
      <c r="AD1544" s="48">
        <f t="shared" si="1753"/>
        <v>0.48951792091808477</v>
      </c>
      <c r="AE1544" s="48">
        <f t="shared" si="1754"/>
        <v>0.6657602280812609</v>
      </c>
      <c r="AF1544" s="48">
        <f t="shared" si="1755"/>
        <v>0.48951792091808466</v>
      </c>
      <c r="AG1544" s="238">
        <f t="shared" si="1756"/>
        <v>0.1762365938885318</v>
      </c>
      <c r="AH1544" s="48">
        <f t="shared" si="1757"/>
        <v>5.7132746445298656E-6</v>
      </c>
      <c r="AI1544" s="48">
        <f>AE1544+AC1544+SUM($AB$1525:AB1544)</f>
        <v>6.1848525639103231</v>
      </c>
      <c r="AJ1544" s="48">
        <f>AE1544+AC1544+SUM($AB$1524:AB1544)-$AI$1525</f>
        <v>5.9441441452781429</v>
      </c>
      <c r="AK1544" s="46"/>
      <c r="AL1544" s="86"/>
      <c r="AM1544" s="41"/>
      <c r="AN1544" s="41"/>
      <c r="AO1544" s="41"/>
      <c r="AP1544" s="41"/>
      <c r="AQ1544"/>
      <c r="AR1544" s="41"/>
      <c r="AT1544" s="41"/>
      <c r="AU1544" s="41"/>
      <c r="AW1544" s="22"/>
      <c r="AX1544" s="22"/>
      <c r="AY1544" s="22"/>
      <c r="AZ1544" s="22"/>
      <c r="BA1544" s="22"/>
      <c r="BB1544" s="22"/>
    </row>
    <row r="1545" spans="4:54" ht="14.4" x14ac:dyDescent="0.3">
      <c r="E1545" s="32">
        <v>40204.375</v>
      </c>
      <c r="F1545" s="21">
        <f t="shared" si="1747"/>
        <v>305.73958333333576</v>
      </c>
      <c r="G1545" s="21">
        <f t="shared" si="1758"/>
        <v>305.73958333333576</v>
      </c>
      <c r="H1545" s="21"/>
      <c r="I1545" s="50">
        <v>1037</v>
      </c>
      <c r="J1545" s="21">
        <v>14653</v>
      </c>
      <c r="K1545" s="21">
        <v>1466</v>
      </c>
      <c r="L1545" s="98">
        <v>3026</v>
      </c>
      <c r="M1545" s="124">
        <v>6.08</v>
      </c>
      <c r="N1545" s="40"/>
      <c r="O1545" s="40"/>
      <c r="P1545" s="40"/>
      <c r="R1545" s="22"/>
      <c r="S1545" s="22"/>
      <c r="T1545" s="22"/>
      <c r="U1545" s="52">
        <f t="shared" si="1748"/>
        <v>3.4289070626493442E-3</v>
      </c>
      <c r="V1545" s="52">
        <f t="shared" si="1749"/>
        <v>0.47642154475621085</v>
      </c>
      <c r="W1545" s="52">
        <f t="shared" si="1750"/>
        <v>1.5627701866020814E-3</v>
      </c>
      <c r="X1545" s="247">
        <f>W1545+V1545+SUM($U$1525:U1545)</f>
        <v>0.49410034186406865</v>
      </c>
      <c r="Y1545" s="104">
        <f>W1545+V1545+SUM($U$1525:U1545)-$X$1525</f>
        <v>0.49257663289401044</v>
      </c>
      <c r="Z1545" s="42"/>
      <c r="AA1545" s="89">
        <f t="shared" si="1759"/>
        <v>3.5957050533214929E-3</v>
      </c>
      <c r="AB1545" s="41">
        <f t="shared" si="1751"/>
        <v>3.4272697946112443E-2</v>
      </c>
      <c r="AC1545" s="48">
        <f t="shared" si="1752"/>
        <v>4.7619405834329864</v>
      </c>
      <c r="AD1545" s="48">
        <f t="shared" si="1753"/>
        <v>0.46329419826465512</v>
      </c>
      <c r="AE1545" s="48">
        <f t="shared" si="1754"/>
        <v>0.630095115878334</v>
      </c>
      <c r="AF1545" s="48">
        <f t="shared" si="1755"/>
        <v>0.46329419826465512</v>
      </c>
      <c r="AG1545" s="238">
        <f t="shared" si="1756"/>
        <v>0.16679551040204729</v>
      </c>
      <c r="AH1545" s="48">
        <f t="shared" si="1757"/>
        <v>5.4072116316783023E-6</v>
      </c>
      <c r="AI1545" s="48">
        <f>AE1545+AC1545+SUM($AB$1525:AB1545)</f>
        <v>5.913921248411488</v>
      </c>
      <c r="AJ1545" s="48">
        <f>AE1545+AC1545+SUM($AB$1524:AB1545)-$AI$1525</f>
        <v>5.6732128297793079</v>
      </c>
      <c r="AK1545" s="95"/>
      <c r="AL1545" s="161"/>
      <c r="AM1545" s="41"/>
      <c r="AN1545" s="41"/>
      <c r="AO1545" s="41"/>
      <c r="AP1545" s="41"/>
      <c r="AQ1545"/>
      <c r="AR1545" s="41"/>
      <c r="AT1545" s="41"/>
      <c r="AU1545" s="41"/>
      <c r="AW1545" s="22"/>
      <c r="AX1545" s="22"/>
      <c r="AY1545" s="22"/>
      <c r="AZ1545" s="22"/>
      <c r="BA1545" s="22"/>
      <c r="BB1545" s="22"/>
    </row>
    <row r="1546" spans="4:54" ht="14.4" x14ac:dyDescent="0.3">
      <c r="E1546" s="32">
        <v>40288.623611111114</v>
      </c>
      <c r="F1546" s="21">
        <f t="shared" si="1747"/>
        <v>389.98819444444962</v>
      </c>
      <c r="G1546" s="21">
        <f t="shared" si="1758"/>
        <v>389.98819444444962</v>
      </c>
      <c r="H1546" s="21"/>
      <c r="I1546" s="50">
        <v>1037</v>
      </c>
      <c r="J1546" s="21">
        <v>15715</v>
      </c>
      <c r="K1546" s="21">
        <v>2427</v>
      </c>
      <c r="L1546" s="21">
        <v>56</v>
      </c>
      <c r="M1546" s="124">
        <v>6.08</v>
      </c>
      <c r="N1546" s="40"/>
      <c r="O1546" s="40"/>
      <c r="P1546" s="40"/>
      <c r="R1546" s="22"/>
      <c r="S1546" s="22"/>
      <c r="T1546" s="22"/>
      <c r="U1546" s="52">
        <f t="shared" si="1748"/>
        <v>5.6766421835265741E-3</v>
      </c>
      <c r="V1546" s="52">
        <f t="shared" si="1749"/>
        <v>0.78872789162573254</v>
      </c>
      <c r="W1546" s="52">
        <f t="shared" si="1750"/>
        <v>2.5872054862777984E-3</v>
      </c>
      <c r="X1546" s="247">
        <f>W1546+V1546+SUM($U$1525:U1546)</f>
        <v>0.81310776621679259</v>
      </c>
      <c r="Y1546" s="104">
        <f>W1546+V1546+SUM($U$1525:U1546)-$X$1525</f>
        <v>0.81158405724673433</v>
      </c>
      <c r="Z1546" s="42"/>
      <c r="AA1546" s="89">
        <f t="shared" si="1759"/>
        <v>3.6433386294451452E-3</v>
      </c>
      <c r="AB1546" s="41">
        <f t="shared" si="1751"/>
        <v>3.6756667455344096E-2</v>
      </c>
      <c r="AC1546" s="48">
        <f t="shared" si="1752"/>
        <v>5.1070699698798458</v>
      </c>
      <c r="AD1546" s="48">
        <f t="shared" si="1753"/>
        <v>0.49687219857565385</v>
      </c>
      <c r="AE1546" s="48">
        <f t="shared" si="1754"/>
        <v>0.67576228390281978</v>
      </c>
      <c r="AF1546" s="48">
        <f t="shared" si="1755"/>
        <v>0.49687219857565379</v>
      </c>
      <c r="AG1546" s="238">
        <f t="shared" si="1756"/>
        <v>0.17888428621907959</v>
      </c>
      <c r="AH1546" s="48">
        <f t="shared" si="1757"/>
        <v>5.7991080865232046E-6</v>
      </c>
      <c r="AI1546" s="48">
        <f>AE1546+AC1546+SUM($AB$1525:AB1546)</f>
        <v>6.3414744703381771</v>
      </c>
      <c r="AJ1546" s="48">
        <f>AE1546+AC1546+SUM($AB$1524:AB1546)-$AI$1525</f>
        <v>6.100766051705997</v>
      </c>
      <c r="AK1546" s="46"/>
      <c r="AL1546" s="86"/>
      <c r="AM1546" s="41"/>
      <c r="AN1546" s="41"/>
      <c r="AO1546" s="41"/>
      <c r="AP1546" s="41"/>
      <c r="AQ1546"/>
      <c r="AR1546" s="41"/>
      <c r="AT1546" s="41"/>
      <c r="AU1546" s="41"/>
      <c r="AW1546" s="22"/>
      <c r="AX1546" s="22"/>
      <c r="AY1546" s="22"/>
      <c r="AZ1546" s="22"/>
      <c r="BA1546" s="22"/>
      <c r="BB1546" s="22"/>
    </row>
    <row r="1547" spans="4:54" ht="14.4" x14ac:dyDescent="0.3">
      <c r="E1547" s="32">
        <v>40364.474305555559</v>
      </c>
      <c r="F1547" s="21">
        <f t="shared" si="1747"/>
        <v>465.83888888889487</v>
      </c>
      <c r="G1547" s="21">
        <f t="shared" si="1758"/>
        <v>465.83888888889487</v>
      </c>
      <c r="H1547" s="21"/>
      <c r="I1547" s="50">
        <v>1037</v>
      </c>
      <c r="J1547" s="21">
        <v>16424</v>
      </c>
      <c r="K1547" s="21">
        <v>3408</v>
      </c>
      <c r="L1547" s="21">
        <v>26</v>
      </c>
      <c r="M1547" s="124">
        <v>6.08</v>
      </c>
      <c r="N1547" s="40"/>
      <c r="O1547" s="40"/>
      <c r="P1547" s="40"/>
      <c r="R1547" s="22"/>
      <c r="S1547" s="22"/>
      <c r="T1547" s="22"/>
      <c r="U1547" s="52">
        <f t="shared" si="1748"/>
        <v>7.9711563912066609E-3</v>
      </c>
      <c r="V1547" s="52">
        <f t="shared" si="1749"/>
        <v>1.1075338502927468</v>
      </c>
      <c r="W1547" s="52">
        <f t="shared" si="1750"/>
        <v>3.6329609794951527E-3</v>
      </c>
      <c r="X1547" s="247">
        <f>W1547+V1547+SUM($U$1525:U1547)</f>
        <v>1.1409306367682308</v>
      </c>
      <c r="Y1547" s="104">
        <f>W1547+V1547+SUM($U$1525:U1547)-$X$1525</f>
        <v>1.1394069277981727</v>
      </c>
      <c r="Z1547" s="42"/>
      <c r="AA1547" s="89">
        <f t="shared" si="1759"/>
        <v>3.8956902049197641E-3</v>
      </c>
      <c r="AB1547" s="41">
        <f t="shared" si="1751"/>
        <v>3.8414986082505341E-2</v>
      </c>
      <c r="AC1547" s="48">
        <f t="shared" si="1752"/>
        <v>5.3374812081009599</v>
      </c>
      <c r="AD1547" s="48">
        <f t="shared" si="1753"/>
        <v>0.51928914981906071</v>
      </c>
      <c r="AE1547" s="48">
        <f t="shared" si="1754"/>
        <v>0.70625006368564514</v>
      </c>
      <c r="AF1547" s="48">
        <f t="shared" si="1755"/>
        <v>0.51928914981906071</v>
      </c>
      <c r="AG1547" s="238">
        <f t="shared" si="1756"/>
        <v>0.18695485312517746</v>
      </c>
      <c r="AH1547" s="48">
        <f t="shared" si="1757"/>
        <v>6.0607414071305839E-6</v>
      </c>
      <c r="AI1547" s="48">
        <f>AE1547+AC1547+SUM($AB$1525:AB1547)</f>
        <v>6.6407884744246219</v>
      </c>
      <c r="AJ1547" s="48">
        <f>AE1547+AC1547+SUM($AB$1524:AB1547)-$AI$1525</f>
        <v>6.4000800557924418</v>
      </c>
      <c r="AK1547" s="46"/>
      <c r="AL1547" s="86"/>
      <c r="AM1547" s="41"/>
      <c r="AN1547" s="41"/>
      <c r="AO1547" s="41"/>
      <c r="AP1547" s="41"/>
      <c r="AQ1547"/>
      <c r="AR1547" s="41"/>
      <c r="AT1547" s="41"/>
      <c r="AU1547" s="41"/>
      <c r="AW1547" s="22"/>
      <c r="AX1547" s="22"/>
      <c r="AY1547" s="22"/>
      <c r="AZ1547" s="22"/>
      <c r="BA1547" s="22"/>
      <c r="BB1547" s="22"/>
    </row>
    <row r="1548" spans="4:54" ht="14.4" x14ac:dyDescent="0.3">
      <c r="E1548" s="32">
        <v>40437.640277777777</v>
      </c>
      <c r="F1548" s="21">
        <f t="shared" si="1747"/>
        <v>539.0048611111124</v>
      </c>
      <c r="G1548" s="21">
        <f t="shared" si="1758"/>
        <v>539.0048611111124</v>
      </c>
      <c r="H1548" s="21"/>
      <c r="I1548" s="50">
        <v>1037</v>
      </c>
      <c r="J1548" s="21">
        <v>18061</v>
      </c>
      <c r="K1548" s="21">
        <v>4539</v>
      </c>
      <c r="L1548" s="21">
        <v>24</v>
      </c>
      <c r="M1548" s="124">
        <v>6.08</v>
      </c>
      <c r="N1548" s="40"/>
      <c r="O1548" s="40"/>
      <c r="P1548" s="40"/>
      <c r="R1548" s="22"/>
      <c r="S1548" s="22"/>
      <c r="T1548" s="22"/>
      <c r="U1548" s="52">
        <f t="shared" si="1748"/>
        <v>1.0616513749908168E-2</v>
      </c>
      <c r="V1548" s="52">
        <f t="shared" si="1749"/>
        <v>1.4750868974409559</v>
      </c>
      <c r="W1548" s="52">
        <f t="shared" si="1750"/>
        <v>4.8386179242747938E-3</v>
      </c>
      <c r="X1548" s="247">
        <f>W1548+V1548+SUM($U$1525:U1548)</f>
        <v>1.5203058546111279</v>
      </c>
      <c r="Y1548" s="104">
        <f>W1548+V1548+SUM($U$1525:U1548)-$X$1525</f>
        <v>1.5187821456410697</v>
      </c>
      <c r="Z1548" s="42"/>
      <c r="AA1548" s="89">
        <f t="shared" si="1759"/>
        <v>4.3818769733022728E-3</v>
      </c>
      <c r="AB1548" s="41">
        <f t="shared" si="1751"/>
        <v>4.2243854337319101E-2</v>
      </c>
      <c r="AC1548" s="48">
        <f t="shared" si="1752"/>
        <v>5.869474433725733</v>
      </c>
      <c r="AD1548" s="48">
        <f t="shared" si="1753"/>
        <v>0.57104732920616497</v>
      </c>
      <c r="AE1548" s="48">
        <f t="shared" si="1754"/>
        <v>0.77664286411510208</v>
      </c>
      <c r="AF1548" s="48">
        <f t="shared" si="1755"/>
        <v>0.57104732920616508</v>
      </c>
      <c r="AG1548" s="238">
        <f t="shared" si="1756"/>
        <v>0.20558887008608315</v>
      </c>
      <c r="AH1548" s="48">
        <f t="shared" si="1757"/>
        <v>6.6648228540054483E-6</v>
      </c>
      <c r="AI1548" s="48">
        <f>AE1548+AC1548+SUM($AB$1525:AB1548)</f>
        <v>7.2854183548161711</v>
      </c>
      <c r="AJ1548" s="48">
        <f>AE1548+AC1548+SUM($AB$1524:AB1548)-$AI$1525</f>
        <v>7.0447099361839909</v>
      </c>
      <c r="AK1548" s="46"/>
      <c r="AL1548" s="86"/>
      <c r="AM1548" s="41"/>
      <c r="AN1548" s="41"/>
      <c r="AO1548" s="41"/>
      <c r="AP1548" s="41"/>
      <c r="AQ1548"/>
      <c r="AR1548" s="41"/>
      <c r="AT1548" s="41"/>
      <c r="AU1548" s="41"/>
      <c r="AW1548" s="22"/>
      <c r="AX1548" s="22"/>
      <c r="AY1548" s="22"/>
      <c r="AZ1548" s="22"/>
      <c r="BA1548" s="22"/>
      <c r="BB1548" s="22"/>
    </row>
    <row r="1549" spans="4:54" ht="14.4" x14ac:dyDescent="0.3">
      <c r="E1549" s="32">
        <v>40457.573611111111</v>
      </c>
      <c r="F1549" s="21">
        <f t="shared" si="1747"/>
        <v>558.93819444444671</v>
      </c>
      <c r="G1549" s="21">
        <f t="shared" si="1758"/>
        <v>558.93819444444671</v>
      </c>
      <c r="H1549" s="21"/>
      <c r="I1549" s="50">
        <v>1037</v>
      </c>
      <c r="J1549" s="21">
        <v>17684</v>
      </c>
      <c r="K1549" s="21">
        <v>4881</v>
      </c>
      <c r="L1549" s="21">
        <v>32</v>
      </c>
      <c r="M1549" s="124">
        <v>6.08</v>
      </c>
      <c r="N1549" s="40"/>
      <c r="O1549" s="40"/>
      <c r="P1549" s="40"/>
      <c r="R1549" s="22"/>
      <c r="S1549" s="22"/>
      <c r="T1549" s="22"/>
      <c r="U1549" s="52">
        <f t="shared" si="1748"/>
        <v>1.1416436134237004E-2</v>
      </c>
      <c r="V1549" s="52">
        <f t="shared" si="1749"/>
        <v>1.5862302591780799</v>
      </c>
      <c r="W1549" s="52">
        <f t="shared" si="1750"/>
        <v>5.2031932338368076E-3</v>
      </c>
      <c r="X1549" s="247">
        <f>W1549+V1549+SUM($U$1525:U1549)</f>
        <v>1.6432302277920507</v>
      </c>
      <c r="Y1549" s="104">
        <f>W1549+V1549+SUM($U$1525:U1549)-$X$1525</f>
        <v>1.6417065188219926</v>
      </c>
      <c r="Z1549" s="42"/>
      <c r="AA1549" s="89">
        <f t="shared" si="1759"/>
        <v>4.8993689863507791E-3</v>
      </c>
      <c r="AB1549" s="41">
        <f t="shared" si="1751"/>
        <v>4.1362068551085263E-2</v>
      </c>
      <c r="AC1549" s="48">
        <f t="shared" si="1752"/>
        <v>5.7469567513429967</v>
      </c>
      <c r="AD1549" s="48">
        <f t="shared" si="1753"/>
        <v>0.55912745527278795</v>
      </c>
      <c r="AE1549" s="48">
        <f t="shared" si="1754"/>
        <v>0.76043144947740804</v>
      </c>
      <c r="AF1549" s="48">
        <f t="shared" si="1755"/>
        <v>0.55912745527278795</v>
      </c>
      <c r="AG1549" s="238">
        <f t="shared" si="1756"/>
        <v>0.20129746850131744</v>
      </c>
      <c r="AH1549" s="48">
        <f t="shared" si="1757"/>
        <v>6.5257033027092821E-6</v>
      </c>
      <c r="AI1549" s="48">
        <f>AE1549+AC1549+SUM($AB$1525:AB1549)</f>
        <v>7.1880513263468258</v>
      </c>
      <c r="AJ1549" s="48">
        <f>AE1549+AC1549+SUM($AB$1524:AB1549)-$AI$1525</f>
        <v>6.9473429077146456</v>
      </c>
      <c r="AK1549" s="46"/>
      <c r="AL1549" s="86"/>
      <c r="AM1549" s="41"/>
      <c r="AN1549" s="41"/>
      <c r="AO1549" s="41"/>
      <c r="AP1549" s="41"/>
      <c r="AQ1549"/>
      <c r="AR1549" s="41"/>
      <c r="AT1549" s="41"/>
      <c r="AU1549" s="41"/>
      <c r="AW1549" s="22"/>
      <c r="AX1549" s="22"/>
      <c r="AY1549" s="22"/>
      <c r="AZ1549" s="22"/>
      <c r="BA1549" s="22"/>
      <c r="BB1549" s="22"/>
    </row>
    <row r="1550" spans="4:54" ht="14.4" x14ac:dyDescent="0.3">
      <c r="E1550" s="32">
        <v>40507.636111111111</v>
      </c>
      <c r="F1550" s="21">
        <f t="shared" si="1747"/>
        <v>609.00069444444671</v>
      </c>
      <c r="G1550" s="21">
        <f t="shared" si="1758"/>
        <v>609.00069444444671</v>
      </c>
      <c r="H1550" s="21"/>
      <c r="I1550" s="50">
        <v>1037</v>
      </c>
      <c r="J1550" s="21">
        <v>17706</v>
      </c>
      <c r="K1550" s="21">
        <v>5814</v>
      </c>
      <c r="L1550" s="21">
        <v>60</v>
      </c>
      <c r="M1550" s="124">
        <v>6.08</v>
      </c>
      <c r="N1550" s="40"/>
      <c r="O1550" s="40"/>
      <c r="P1550" s="40"/>
      <c r="R1550" s="22"/>
      <c r="S1550" s="22"/>
      <c r="T1550" s="22"/>
      <c r="U1550" s="52">
        <f t="shared" si="1748"/>
        <v>1.3598680533590236E-2</v>
      </c>
      <c r="V1550" s="52">
        <f t="shared" si="1749"/>
        <v>1.889437149531112</v>
      </c>
      <c r="W1550" s="52">
        <f t="shared" si="1750"/>
        <v>6.1977802625542309E-3</v>
      </c>
      <c r="X1550" s="247">
        <f>W1550+V1550+SUM($U$1525:U1550)</f>
        <v>1.9610303857073905</v>
      </c>
      <c r="Y1550" s="104">
        <f>W1550+V1550+SUM($U$1525:U1550)-$X$1525</f>
        <v>1.9595066767373324</v>
      </c>
      <c r="Z1550" s="42"/>
      <c r="AA1550" s="89">
        <f t="shared" si="1759"/>
        <v>5.6980744577117366E-3</v>
      </c>
      <c r="AB1550" s="41">
        <f t="shared" si="1751"/>
        <v>4.1413525546568408E-2</v>
      </c>
      <c r="AC1550" s="48">
        <f t="shared" si="1752"/>
        <v>5.7541063243202384</v>
      </c>
      <c r="AD1550" s="48">
        <f t="shared" si="1753"/>
        <v>0.55982304473309108</v>
      </c>
      <c r="AE1550" s="48">
        <f t="shared" si="1754"/>
        <v>0.76137747367377218</v>
      </c>
      <c r="AF1550" s="48">
        <f t="shared" si="1755"/>
        <v>0.55982304473309119</v>
      </c>
      <c r="AG1550" s="238">
        <f t="shared" si="1756"/>
        <v>0.20154789511899612</v>
      </c>
      <c r="AH1550" s="48">
        <f t="shared" si="1757"/>
        <v>6.5338216850130373E-6</v>
      </c>
      <c r="AI1550" s="48">
        <f>AE1550+AC1550+SUM($AB$1525:AB1550)</f>
        <v>7.2375604490669998</v>
      </c>
      <c r="AJ1550" s="48">
        <f>AE1550+AC1550+SUM($AB$1524:AB1550)-$AI$1525</f>
        <v>6.9968520304348196</v>
      </c>
      <c r="AK1550" s="46"/>
      <c r="AL1550" s="86"/>
      <c r="AM1550" s="41"/>
      <c r="AN1550" s="41"/>
      <c r="AO1550" s="41"/>
      <c r="AP1550" s="41"/>
      <c r="AQ1550"/>
      <c r="AR1550" s="41"/>
      <c r="AT1550" s="41"/>
      <c r="AU1550" s="41"/>
      <c r="AW1550" s="22"/>
      <c r="AX1550" s="22"/>
      <c r="AY1550" s="22"/>
      <c r="AZ1550" s="22"/>
      <c r="BA1550" s="22"/>
      <c r="BB1550" s="22"/>
    </row>
    <row r="1551" spans="4:54" ht="14.4" x14ac:dyDescent="0.3">
      <c r="E1551" s="32">
        <v>40535.398611111108</v>
      </c>
      <c r="F1551" s="21">
        <f t="shared" si="1747"/>
        <v>636.7631944444438</v>
      </c>
      <c r="G1551" s="21">
        <f t="shared" si="1758"/>
        <v>636.7631944444438</v>
      </c>
      <c r="H1551" s="21"/>
      <c r="I1551" s="50">
        <v>1037</v>
      </c>
      <c r="J1551" s="21">
        <v>19436</v>
      </c>
      <c r="K1551" s="21">
        <v>6600</v>
      </c>
      <c r="L1551" s="21">
        <v>6</v>
      </c>
      <c r="M1551" s="124">
        <v>6.08</v>
      </c>
      <c r="N1551" s="40"/>
      <c r="O1551" s="40"/>
      <c r="P1551" s="40"/>
      <c r="R1551" s="22"/>
      <c r="S1551" s="22"/>
      <c r="T1551" s="22"/>
      <c r="U1551" s="52">
        <f t="shared" si="1748"/>
        <v>1.5437098644942478E-2</v>
      </c>
      <c r="V1551" s="52">
        <f t="shared" si="1749"/>
        <v>2.144871893172573</v>
      </c>
      <c r="W1551" s="52">
        <f t="shared" si="1750"/>
        <v>7.0356638687406117E-3</v>
      </c>
      <c r="X1551" s="247">
        <f>W1551+V1551+SUM($U$1525:U1551)</f>
        <v>2.2327401115999805</v>
      </c>
      <c r="Y1551" s="104">
        <f>W1551+V1551+SUM($U$1525:U1551)-$X$1525</f>
        <v>2.2312164026299222</v>
      </c>
      <c r="Z1551" s="42"/>
      <c r="AA1551" s="89">
        <f t="shared" si="1759"/>
        <v>7.1226710372020415E-3</v>
      </c>
      <c r="AB1551" s="41">
        <f t="shared" si="1751"/>
        <v>4.5459916555015453E-2</v>
      </c>
      <c r="AC1551" s="48">
        <f t="shared" si="1752"/>
        <v>6.3163227448033528</v>
      </c>
      <c r="AD1551" s="48">
        <f t="shared" si="1753"/>
        <v>0.6145216704751133</v>
      </c>
      <c r="AE1551" s="48">
        <f t="shared" si="1754"/>
        <v>0.8357693763878592</v>
      </c>
      <c r="AF1551" s="48">
        <f t="shared" si="1755"/>
        <v>0.61452167047511341</v>
      </c>
      <c r="AG1551" s="238">
        <f t="shared" si="1756"/>
        <v>0.22124053369099783</v>
      </c>
      <c r="AH1551" s="48">
        <f t="shared" si="1757"/>
        <v>7.1722217479901374E-6</v>
      </c>
      <c r="AI1551" s="48">
        <f>AE1551+AC1551+SUM($AB$1525:AB1551)</f>
        <v>7.9196286888192171</v>
      </c>
      <c r="AJ1551" s="48">
        <f>AE1551+AC1551+SUM($AB$1524:AB1551)-$AI$1525</f>
        <v>7.6789202701870369</v>
      </c>
      <c r="AK1551" s="46"/>
      <c r="AL1551" s="86"/>
      <c r="AM1551" s="41"/>
      <c r="AN1551" s="41"/>
      <c r="AO1551" s="41"/>
      <c r="AP1551" s="41"/>
      <c r="AQ1551"/>
      <c r="AR1551" s="41"/>
      <c r="AT1551" s="41"/>
      <c r="AU1551" s="41"/>
      <c r="AW1551" s="22"/>
      <c r="AX1551" s="22"/>
      <c r="AY1551" s="22"/>
      <c r="AZ1551" s="22"/>
      <c r="BA1551" s="22"/>
      <c r="BB1551" s="22"/>
    </row>
    <row r="1552" spans="4:54" ht="14.4" x14ac:dyDescent="0.3">
      <c r="E1552" s="32">
        <v>40610.566666666666</v>
      </c>
      <c r="F1552" s="21">
        <f t="shared" si="1747"/>
        <v>711.93125000000146</v>
      </c>
      <c r="G1552" s="21">
        <f t="shared" si="1758"/>
        <v>711.93125000000146</v>
      </c>
      <c r="H1552" s="21"/>
      <c r="I1552" s="50">
        <v>1037</v>
      </c>
      <c r="J1552" s="21">
        <v>18603</v>
      </c>
      <c r="K1552" s="21">
        <v>6954</v>
      </c>
      <c r="L1552" s="21">
        <v>46</v>
      </c>
      <c r="M1552" s="124">
        <v>6.08</v>
      </c>
      <c r="N1552" s="40"/>
      <c r="O1552" s="40"/>
      <c r="P1552" s="40"/>
      <c r="R1552" s="22"/>
      <c r="S1552" s="22"/>
      <c r="T1552" s="22"/>
      <c r="U1552" s="52">
        <f t="shared" si="1748"/>
        <v>1.6265088481353027E-2</v>
      </c>
      <c r="V1552" s="52">
        <f t="shared" si="1749"/>
        <v>2.2599150219881929</v>
      </c>
      <c r="W1552" s="52">
        <f t="shared" si="1750"/>
        <v>7.4130312944276095E-3</v>
      </c>
      <c r="X1552" s="247">
        <f>W1552+V1552+SUM($U$1525:U1552)</f>
        <v>2.3644256963226402</v>
      </c>
      <c r="Y1552" s="104">
        <f>W1552+V1552+SUM($U$1525:U1552)-$X$1525</f>
        <v>2.3629019873525818</v>
      </c>
      <c r="Z1552" s="42"/>
      <c r="AA1552" s="89">
        <f t="shared" si="1759"/>
        <v>4.7175128361914157E-3</v>
      </c>
      <c r="AB1552" s="41">
        <f t="shared" si="1751"/>
        <v>4.3511567589676503E-2</v>
      </c>
      <c r="AC1552" s="48">
        <f t="shared" si="1752"/>
        <v>6.0456139134377844</v>
      </c>
      <c r="AD1552" s="48">
        <f t="shared" si="1753"/>
        <v>0.58818412409181597</v>
      </c>
      <c r="AE1552" s="48">
        <f t="shared" si="1754"/>
        <v>0.79994946022552704</v>
      </c>
      <c r="AF1552" s="48">
        <f t="shared" si="1755"/>
        <v>0.58818412409181597</v>
      </c>
      <c r="AG1552" s="238">
        <f t="shared" si="1756"/>
        <v>0.21175847130343861</v>
      </c>
      <c r="AH1552" s="48">
        <f t="shared" si="1757"/>
        <v>6.8648302725797767E-6</v>
      </c>
      <c r="AI1552" s="48">
        <f>AE1552+AC1552+SUM($AB$1525:AB1552)</f>
        <v>7.6566115088809932</v>
      </c>
      <c r="AJ1552" s="48">
        <f>AE1552+AC1552+SUM($AB$1524:AB1552)-$AI$1525</f>
        <v>7.415903090248813</v>
      </c>
      <c r="AK1552" s="46"/>
      <c r="AL1552" s="86"/>
      <c r="AM1552" s="41"/>
      <c r="AN1552" s="41"/>
      <c r="AO1552" s="41"/>
      <c r="AP1552" s="41"/>
      <c r="AQ1552"/>
      <c r="AR1552" s="41"/>
      <c r="AT1552" s="41"/>
      <c r="AU1552" s="41"/>
      <c r="AW1552" s="22"/>
      <c r="AX1552" s="22"/>
      <c r="AY1552" s="22"/>
      <c r="AZ1552" s="22"/>
      <c r="BA1552" s="22"/>
      <c r="BB1552" s="22"/>
    </row>
    <row r="1553" spans="4:54" ht="14.4" x14ac:dyDescent="0.3">
      <c r="E1553" s="32">
        <v>40659.597222222219</v>
      </c>
      <c r="F1553" s="21">
        <f t="shared" si="1747"/>
        <v>760.96180555555475</v>
      </c>
      <c r="G1553" s="21">
        <f t="shared" si="1758"/>
        <v>760.96180555555475</v>
      </c>
      <c r="H1553" s="21"/>
      <c r="I1553" s="50">
        <v>1037</v>
      </c>
      <c r="J1553" s="21">
        <v>18304</v>
      </c>
      <c r="K1553" s="21">
        <v>7413</v>
      </c>
      <c r="L1553" s="21">
        <v>66</v>
      </c>
      <c r="M1553" s="124">
        <v>6.08</v>
      </c>
      <c r="N1553" s="40"/>
      <c r="O1553" s="40"/>
      <c r="P1553" s="40"/>
      <c r="R1553" s="22"/>
      <c r="S1553" s="22"/>
      <c r="T1553" s="22"/>
      <c r="U1553" s="52">
        <f t="shared" si="1748"/>
        <v>1.7338668523478571E-2</v>
      </c>
      <c r="V1553" s="52">
        <f t="shared" si="1749"/>
        <v>2.4090811127406488</v>
      </c>
      <c r="W1553" s="52">
        <f t="shared" si="1750"/>
        <v>7.9023297362082068E-3</v>
      </c>
      <c r="X1553" s="247">
        <f>W1553+V1553+SUM($U$1525:U1553)</f>
        <v>2.5314197540403556</v>
      </c>
      <c r="Y1553" s="104">
        <f>W1553+V1553+SUM($U$1525:U1553)-$X$1525</f>
        <v>2.5298960450702972</v>
      </c>
      <c r="Z1553" s="42"/>
      <c r="AA1553" s="89">
        <f t="shared" si="1759"/>
        <v>3.2953634261498068E-3</v>
      </c>
      <c r="AB1553" s="41">
        <f t="shared" si="1751"/>
        <v>4.28122202419738E-2</v>
      </c>
      <c r="AC1553" s="48">
        <f t="shared" si="1752"/>
        <v>5.9484447170652688</v>
      </c>
      <c r="AD1553" s="48">
        <f t="shared" si="1753"/>
        <v>0.57873043097224108</v>
      </c>
      <c r="AE1553" s="48">
        <f t="shared" si="1754"/>
        <v>0.78709213137494183</v>
      </c>
      <c r="AF1553" s="48">
        <f t="shared" si="1755"/>
        <v>0.57873043097224086</v>
      </c>
      <c r="AG1553" s="238">
        <f t="shared" si="1756"/>
        <v>0.20835494590862438</v>
      </c>
      <c r="AH1553" s="48">
        <f t="shared" si="1757"/>
        <v>6.7544940767241949E-6</v>
      </c>
      <c r="AI1553" s="48">
        <f>AE1553+AC1553+SUM($AB$1525:AB1553)</f>
        <v>7.5893972038998658</v>
      </c>
      <c r="AJ1553" s="48">
        <f>AE1553+AC1553+SUM($AB$1524:AB1553)-$AI$1525</f>
        <v>7.3486887852676857</v>
      </c>
      <c r="AK1553" s="46"/>
      <c r="AL1553" s="86"/>
      <c r="AM1553" s="41"/>
      <c r="AN1553" s="41"/>
      <c r="AO1553" s="41"/>
      <c r="AP1553" s="41"/>
      <c r="AQ1553"/>
      <c r="AR1553" s="41"/>
      <c r="AT1553" s="41"/>
      <c r="AU1553" s="41"/>
      <c r="AW1553" s="22"/>
      <c r="AX1553" s="22"/>
      <c r="AY1553" s="22"/>
      <c r="AZ1553" s="22"/>
      <c r="BA1553" s="22"/>
      <c r="BB1553" s="22"/>
    </row>
    <row r="1554" spans="4:54" ht="14.4" x14ac:dyDescent="0.3">
      <c r="E1554" s="32">
        <v>40700.574999999997</v>
      </c>
      <c r="F1554" s="21">
        <f t="shared" si="1747"/>
        <v>801.93958333333285</v>
      </c>
      <c r="G1554" s="21">
        <f t="shared" si="1758"/>
        <v>801.93958333333285</v>
      </c>
      <c r="H1554" s="21"/>
      <c r="I1554" s="50">
        <v>1037</v>
      </c>
      <c r="J1554" s="21">
        <v>17641</v>
      </c>
      <c r="K1554" s="21">
        <v>7768</v>
      </c>
      <c r="L1554" s="21">
        <v>19</v>
      </c>
      <c r="M1554" s="124">
        <v>6.08</v>
      </c>
      <c r="N1554" s="40"/>
      <c r="O1554" s="40"/>
      <c r="P1554" s="40"/>
      <c r="R1554" s="22"/>
      <c r="S1554" s="22"/>
      <c r="T1554" s="22"/>
      <c r="U1554" s="52">
        <f t="shared" si="1748"/>
        <v>1.8168997314229267E-2</v>
      </c>
      <c r="V1554" s="52">
        <f t="shared" si="1749"/>
        <v>2.524449222146143</v>
      </c>
      <c r="W1554" s="52">
        <f t="shared" si="1750"/>
        <v>8.2807631715722842E-3</v>
      </c>
      <c r="X1554" s="247">
        <f>W1554+V1554+SUM($U$1525:U1554)</f>
        <v>2.6653352941954429</v>
      </c>
      <c r="Y1554" s="104">
        <f>W1554+V1554+SUM($U$1525:U1554)-$X$1525</f>
        <v>2.6638115852253845</v>
      </c>
      <c r="Z1554" s="42"/>
      <c r="AA1554" s="89">
        <f t="shared" si="1759"/>
        <v>2.6296554639638056E-3</v>
      </c>
      <c r="AB1554" s="41">
        <f t="shared" si="1751"/>
        <v>4.1261493514459131E-2</v>
      </c>
      <c r="AC1554" s="48">
        <f t="shared" si="1752"/>
        <v>5.7329825859783874</v>
      </c>
      <c r="AD1554" s="48">
        <f t="shared" si="1753"/>
        <v>0.55776789405492266</v>
      </c>
      <c r="AE1554" s="48">
        <f t="shared" si="1754"/>
        <v>0.75858240218451445</v>
      </c>
      <c r="AF1554" s="48">
        <f t="shared" si="1755"/>
        <v>0.55776789405492255</v>
      </c>
      <c r="AG1554" s="238">
        <f t="shared" si="1756"/>
        <v>0.20080799829403645</v>
      </c>
      <c r="AH1554" s="48">
        <f t="shared" si="1757"/>
        <v>6.5098355554792142E-6</v>
      </c>
      <c r="AI1554" s="48">
        <f>AE1554+AC1554+SUM($AB$1525:AB1554)</f>
        <v>7.3866868371370167</v>
      </c>
      <c r="AJ1554" s="48">
        <f>AE1554+AC1554+SUM($AB$1524:AB1554)-$AI$1525</f>
        <v>7.1459784185048365</v>
      </c>
      <c r="AK1554" s="46"/>
      <c r="AL1554" s="86"/>
      <c r="AM1554" s="41"/>
      <c r="AN1554" s="41"/>
      <c r="AO1554" s="41"/>
      <c r="AP1554" s="41"/>
      <c r="AQ1554"/>
      <c r="AR1554" s="41"/>
      <c r="AT1554" s="41"/>
      <c r="AU1554" s="41"/>
      <c r="AW1554" s="22"/>
      <c r="AX1554" s="22"/>
      <c r="AY1554" s="22"/>
      <c r="AZ1554" s="22"/>
      <c r="BA1554" s="22"/>
      <c r="BB1554" s="22"/>
    </row>
    <row r="1555" spans="4:54" ht="14.4" x14ac:dyDescent="0.3">
      <c r="E1555" s="32">
        <v>40749.616666666669</v>
      </c>
      <c r="F1555" s="21">
        <f t="shared" si="1747"/>
        <v>850.98125000000437</v>
      </c>
      <c r="G1555" s="21">
        <f t="shared" si="1758"/>
        <v>850.98125000000437</v>
      </c>
      <c r="H1555" s="21"/>
      <c r="I1555" s="50">
        <v>1037</v>
      </c>
      <c r="J1555" s="21">
        <v>18077</v>
      </c>
      <c r="K1555" s="21">
        <v>8279</v>
      </c>
      <c r="L1555" s="21" t="s">
        <v>166</v>
      </c>
      <c r="M1555" s="124">
        <v>6.08</v>
      </c>
      <c r="N1555" s="40"/>
      <c r="P1555" s="40"/>
      <c r="R1555" s="22"/>
      <c r="S1555" s="22"/>
      <c r="T1555" s="22"/>
      <c r="U1555" s="52">
        <f t="shared" si="1748"/>
        <v>1.936420298204224E-2</v>
      </c>
      <c r="V1555" s="52">
        <f t="shared" si="1749"/>
        <v>2.6905143035720802</v>
      </c>
      <c r="W1555" s="52">
        <f t="shared" si="1750"/>
        <v>8.8254941165611406E-3</v>
      </c>
      <c r="X1555" s="247">
        <f>W1555+V1555+SUM($U$1525:U1555)</f>
        <v>2.8513093095484114</v>
      </c>
      <c r="Y1555" s="104">
        <f>W1555+V1555+SUM($U$1525:U1555)-$X$1525</f>
        <v>2.8497856005783531</v>
      </c>
      <c r="Z1555" s="42"/>
      <c r="AA1555" s="89">
        <f t="shared" si="1759"/>
        <v>3.4828472246391348E-3</v>
      </c>
      <c r="AB1555" s="41">
        <f t="shared" si="1751"/>
        <v>4.228127760676139E-2</v>
      </c>
      <c r="AC1555" s="48">
        <f t="shared" si="1752"/>
        <v>5.8746741231637269</v>
      </c>
      <c r="AD1555" s="48">
        <f t="shared" si="1753"/>
        <v>0.57155321245002177</v>
      </c>
      <c r="AE1555" s="48">
        <f t="shared" si="1754"/>
        <v>0.77733088171245779</v>
      </c>
      <c r="AF1555" s="48">
        <f t="shared" si="1755"/>
        <v>0.57155321245002189</v>
      </c>
      <c r="AG1555" s="238">
        <f t="shared" si="1756"/>
        <v>0.20577099853530395</v>
      </c>
      <c r="AH1555" s="48">
        <f t="shared" si="1757"/>
        <v>6.6707271320445422E-6</v>
      </c>
      <c r="AI1555" s="48">
        <f>AE1555+AC1555+SUM($AB$1525:AB1555)</f>
        <v>7.5894081314570609</v>
      </c>
      <c r="AJ1555" s="48">
        <f>AE1555+AC1555+SUM($AB$1524:AB1555)-$AI$1525</f>
        <v>7.3486997128248808</v>
      </c>
      <c r="AK1555" s="46"/>
      <c r="AL1555" s="86"/>
      <c r="AM1555" s="41"/>
      <c r="AN1555" s="41"/>
      <c r="AO1555" s="41"/>
      <c r="AP1555" s="41"/>
      <c r="AQ1555"/>
      <c r="AR1555" s="41"/>
      <c r="AT1555" s="41"/>
      <c r="AU1555" s="41"/>
      <c r="AW1555" s="22"/>
      <c r="AX1555" s="22"/>
      <c r="AY1555" s="22"/>
      <c r="AZ1555" s="22"/>
      <c r="BA1555" s="22"/>
      <c r="BB1555" s="22"/>
    </row>
    <row r="1556" spans="4:54" ht="14.4" x14ac:dyDescent="0.3">
      <c r="E1556" s="32">
        <v>40800.574999999997</v>
      </c>
      <c r="F1556" s="21">
        <f t="shared" si="1747"/>
        <v>901.93958333333285</v>
      </c>
      <c r="G1556" s="21">
        <f t="shared" si="1758"/>
        <v>901.93958333333285</v>
      </c>
      <c r="H1556" s="21"/>
      <c r="I1556" s="50">
        <v>1037</v>
      </c>
      <c r="J1556" s="21">
        <v>18789</v>
      </c>
      <c r="K1556" s="21">
        <v>8758</v>
      </c>
      <c r="L1556" s="21">
        <v>49</v>
      </c>
      <c r="M1556" s="124">
        <v>6.08</v>
      </c>
      <c r="N1556" s="40"/>
      <c r="O1556" s="40"/>
      <c r="P1556" s="40"/>
      <c r="R1556" s="22"/>
      <c r="S1556" s="22"/>
      <c r="T1556" s="22"/>
      <c r="U1556" s="52">
        <f t="shared" si="1748"/>
        <v>2.0484562110970637E-2</v>
      </c>
      <c r="V1556" s="52">
        <f t="shared" si="1749"/>
        <v>2.846180006122029</v>
      </c>
      <c r="W1556" s="52">
        <f t="shared" si="1750"/>
        <v>9.3361127518833756E-3</v>
      </c>
      <c r="X1556" s="247">
        <f>W1556+V1556+SUM($U$1525:U1556)</f>
        <v>3.027970192844653</v>
      </c>
      <c r="Y1556" s="104">
        <f>W1556+V1556+SUM($U$1525:U1556)-$X$1525</f>
        <v>3.0264464838745946</v>
      </c>
      <c r="Z1556" s="42"/>
      <c r="AA1556" s="89">
        <f t="shared" si="1759"/>
        <v>3.552964525717853E-3</v>
      </c>
      <c r="AB1556" s="41">
        <f t="shared" si="1751"/>
        <v>4.394661309694306E-2</v>
      </c>
      <c r="AC1556" s="48">
        <f t="shared" si="1752"/>
        <v>6.1060603031544654</v>
      </c>
      <c r="AD1556" s="48">
        <f t="shared" si="1753"/>
        <v>0.59406501680165191</v>
      </c>
      <c r="AE1556" s="48">
        <f t="shared" si="1754"/>
        <v>0.80794766479478741</v>
      </c>
      <c r="AF1556" s="48">
        <f t="shared" si="1755"/>
        <v>0.59406501680165202</v>
      </c>
      <c r="AG1556" s="238">
        <f t="shared" si="1756"/>
        <v>0.21387571452563076</v>
      </c>
      <c r="AH1556" s="48">
        <f t="shared" si="1757"/>
        <v>6.9334675047842522E-6</v>
      </c>
      <c r="AI1556" s="48">
        <f>AE1556+AC1556+SUM($AB$1525:AB1556)</f>
        <v>7.8953577076270722</v>
      </c>
      <c r="AJ1556" s="48">
        <f>AE1556+AC1556+SUM($AB$1524:AB1556)-$AI$1525</f>
        <v>7.6546492889948921</v>
      </c>
      <c r="AK1556" s="46"/>
      <c r="AL1556" s="86"/>
      <c r="AM1556" s="41"/>
      <c r="AN1556" s="41"/>
      <c r="AO1556" s="41"/>
      <c r="AP1556" s="41"/>
      <c r="AQ1556"/>
      <c r="AR1556" s="41"/>
      <c r="AT1556" s="41"/>
      <c r="AU1556" s="41"/>
      <c r="AW1556" s="22"/>
      <c r="AX1556" s="22"/>
      <c r="AY1556" s="22"/>
      <c r="AZ1556" s="22"/>
      <c r="BA1556" s="22"/>
      <c r="BB1556" s="22"/>
    </row>
    <row r="1557" spans="4:54" ht="14.4" x14ac:dyDescent="0.3">
      <c r="E1557" s="32">
        <v>40855.455555555556</v>
      </c>
      <c r="F1557" s="21">
        <f t="shared" si="1747"/>
        <v>956.82013888889196</v>
      </c>
      <c r="G1557" s="21">
        <f t="shared" si="1758"/>
        <v>956.82013888889196</v>
      </c>
      <c r="H1557" s="21"/>
      <c r="I1557" s="50">
        <v>1037</v>
      </c>
      <c r="J1557" s="21">
        <v>21087</v>
      </c>
      <c r="K1557" s="21">
        <v>10401</v>
      </c>
      <c r="L1557" s="21">
        <v>16</v>
      </c>
      <c r="M1557" s="124">
        <v>6.08</v>
      </c>
      <c r="N1557" s="40"/>
      <c r="O1557" s="40"/>
      <c r="P1557" s="40"/>
      <c r="R1557" s="22"/>
      <c r="S1557" s="22"/>
      <c r="T1557" s="22"/>
      <c r="U1557" s="52">
        <f t="shared" si="1748"/>
        <v>2.4327464091825259E-2</v>
      </c>
      <c r="V1557" s="52">
        <f t="shared" si="1749"/>
        <v>3.3801231152860503</v>
      </c>
      <c r="W1557" s="52">
        <f t="shared" si="1750"/>
        <v>1.1087566651328954E-2</v>
      </c>
      <c r="X1557" s="247">
        <f>W1557+V1557+SUM($U$1525:U1557)</f>
        <v>3.5879922199999448</v>
      </c>
      <c r="Y1557" s="104">
        <f>W1557+V1557+SUM($U$1525:U1557)-$X$1525</f>
        <v>3.5864685110298864</v>
      </c>
      <c r="Z1557" s="42"/>
      <c r="AA1557" s="89">
        <f t="shared" si="1759"/>
        <v>5.7513424939876151E-3</v>
      </c>
      <c r="AB1557" s="41">
        <f t="shared" si="1751"/>
        <v>4.932153017059121E-2</v>
      </c>
      <c r="AC1557" s="48">
        <f t="shared" si="1752"/>
        <v>6.8528656986863696</v>
      </c>
      <c r="AD1557" s="48">
        <f t="shared" si="1753"/>
        <v>0.66672249770059255</v>
      </c>
      <c r="AE1557" s="48">
        <f t="shared" si="1754"/>
        <v>0.90676419221500237</v>
      </c>
      <c r="AF1557" s="48">
        <f t="shared" si="1755"/>
        <v>0.66672249770059255</v>
      </c>
      <c r="AG1557" s="238">
        <f t="shared" si="1756"/>
        <v>0.24003391304497176</v>
      </c>
      <c r="AH1557" s="48">
        <f t="shared" si="1757"/>
        <v>7.7814694381492102E-6</v>
      </c>
      <c r="AI1557" s="48">
        <f>AE1557+AC1557+SUM($AB$1525:AB1557)</f>
        <v>8.7903011607497827</v>
      </c>
      <c r="AJ1557" s="48">
        <f>AE1557+AC1557+SUM($AB$1524:AB1557)-$AI$1525</f>
        <v>8.5495927421176034</v>
      </c>
      <c r="AK1557" s="46"/>
      <c r="AL1557" s="86"/>
      <c r="AM1557" s="41"/>
      <c r="AN1557" s="41"/>
      <c r="AO1557" s="41"/>
      <c r="AP1557" s="41"/>
      <c r="AQ1557"/>
      <c r="AR1557" s="41"/>
      <c r="AT1557" s="41"/>
      <c r="AU1557" s="41"/>
      <c r="AW1557" s="22"/>
      <c r="AX1557" s="22"/>
      <c r="AY1557" s="22"/>
      <c r="AZ1557" s="22"/>
      <c r="BA1557" s="22"/>
      <c r="BB1557" s="22"/>
    </row>
    <row r="1558" spans="4:54" ht="14.4" x14ac:dyDescent="0.3">
      <c r="E1558" s="32">
        <v>40945.560416666667</v>
      </c>
      <c r="F1558" s="21">
        <f t="shared" si="1747"/>
        <v>1046.9250000000029</v>
      </c>
      <c r="G1558" s="21">
        <f t="shared" si="1758"/>
        <v>1046.9250000000029</v>
      </c>
      <c r="H1558" s="21"/>
      <c r="I1558" s="50">
        <v>1037</v>
      </c>
      <c r="J1558" s="21">
        <v>24255</v>
      </c>
      <c r="K1558" s="21">
        <v>12169</v>
      </c>
      <c r="L1558" s="21">
        <v>23</v>
      </c>
      <c r="M1558" s="124">
        <v>6.08</v>
      </c>
      <c r="N1558" s="40"/>
      <c r="O1558" s="40"/>
      <c r="P1558" s="40"/>
      <c r="R1558" s="22"/>
      <c r="S1558" s="22"/>
      <c r="T1558" s="22"/>
      <c r="U1558" s="52">
        <f t="shared" si="1748"/>
        <v>2.8462735365197726E-2</v>
      </c>
      <c r="V1558" s="52">
        <f t="shared" si="1749"/>
        <v>3.9546887981843999</v>
      </c>
      <c r="W1558" s="52">
        <f t="shared" si="1750"/>
        <v>1.2972271760409774E-2</v>
      </c>
      <c r="X1558" s="247">
        <f>W1558+V1558+SUM($U$1525:U1558)</f>
        <v>4.1929053433725736</v>
      </c>
      <c r="Y1558" s="104">
        <f>W1558+V1558+SUM($U$1525:U1558)-$X$1525</f>
        <v>4.1913816344025152</v>
      </c>
      <c r="Z1558" s="42"/>
      <c r="AA1558" s="89">
        <f t="shared" si="1759"/>
        <v>7.1609974920827674E-3</v>
      </c>
      <c r="AB1558" s="41">
        <f t="shared" si="1751"/>
        <v>5.6731337520163606E-2</v>
      </c>
      <c r="AC1558" s="48">
        <f t="shared" si="1752"/>
        <v>7.8824042074092047</v>
      </c>
      <c r="AD1558" s="48">
        <f t="shared" si="1753"/>
        <v>0.76688737998424961</v>
      </c>
      <c r="AE1558" s="48">
        <f t="shared" si="1754"/>
        <v>1.0429916764914346</v>
      </c>
      <c r="AF1558" s="48">
        <f t="shared" si="1755"/>
        <v>0.76688737998424961</v>
      </c>
      <c r="AG1558" s="238">
        <f t="shared" si="1756"/>
        <v>0.27609534599069524</v>
      </c>
      <c r="AH1558" s="48">
        <f t="shared" si="1757"/>
        <v>8.9505164898899353E-6</v>
      </c>
      <c r="AI1558" s="48">
        <f>AE1558+AC1558+SUM($AB$1525:AB1558)</f>
        <v>10.012798491269214</v>
      </c>
      <c r="AJ1558" s="48">
        <f>AE1558+AC1558+SUM($AB$1524:AB1558)-$AI$1525</f>
        <v>9.7720900726370346</v>
      </c>
      <c r="AK1558" s="46"/>
      <c r="AL1558" s="86"/>
      <c r="AM1558" s="41"/>
      <c r="AN1558" s="41"/>
      <c r="AO1558" s="41"/>
      <c r="AP1558" s="41"/>
      <c r="AQ1558"/>
      <c r="AR1558" s="41"/>
      <c r="AT1558" s="41"/>
      <c r="AU1558" s="41"/>
      <c r="AW1558" s="22"/>
      <c r="AX1558" s="22"/>
      <c r="AY1558" s="22"/>
      <c r="AZ1558" s="22"/>
      <c r="BA1558" s="22"/>
      <c r="BB1558" s="22"/>
    </row>
    <row r="1559" spans="4:54" ht="14.4" x14ac:dyDescent="0.3">
      <c r="E1559" s="32">
        <v>41017.428472222222</v>
      </c>
      <c r="F1559" s="21">
        <f t="shared" si="1747"/>
        <v>1118.7930555555577</v>
      </c>
      <c r="G1559" s="21">
        <f t="shared" si="1758"/>
        <v>1118.7930555555577</v>
      </c>
      <c r="H1559" s="21"/>
      <c r="I1559" s="50">
        <v>1037</v>
      </c>
      <c r="J1559" s="21">
        <v>23435</v>
      </c>
      <c r="K1559" s="21">
        <v>12903</v>
      </c>
      <c r="L1559" s="21">
        <v>9</v>
      </c>
      <c r="M1559" s="124">
        <v>6.08</v>
      </c>
      <c r="N1559" s="40"/>
      <c r="O1559" s="40"/>
      <c r="P1559" s="40"/>
      <c r="R1559" s="22"/>
      <c r="S1559" s="22"/>
      <c r="T1559" s="22"/>
      <c r="U1559" s="52">
        <f t="shared" si="1748"/>
        <v>3.0179527850862545E-2</v>
      </c>
      <c r="V1559" s="52">
        <f t="shared" si="1749"/>
        <v>4.1932245511523805</v>
      </c>
      <c r="W1559" s="52">
        <f t="shared" si="1750"/>
        <v>1.3754722863387896E-2</v>
      </c>
      <c r="X1559" s="247">
        <f>W1559+V1559+SUM($U$1525:U1559)</f>
        <v>4.4624030752943948</v>
      </c>
      <c r="Y1559" s="104">
        <f>W1559+V1559+SUM($U$1525:U1559)-$X$1525</f>
        <v>4.4608793663243365</v>
      </c>
      <c r="Z1559" s="42"/>
      <c r="AA1559" s="89">
        <f t="shared" si="1759"/>
        <v>6.567352228142284E-3</v>
      </c>
      <c r="AB1559" s="41">
        <f t="shared" si="1751"/>
        <v>5.4813394961246507E-2</v>
      </c>
      <c r="AC1559" s="48">
        <f t="shared" si="1752"/>
        <v>7.6159201237120069</v>
      </c>
      <c r="AD1559" s="48">
        <f t="shared" si="1753"/>
        <v>0.74096086373658598</v>
      </c>
      <c r="AE1559" s="48">
        <f t="shared" si="1754"/>
        <v>1.0077307746269539</v>
      </c>
      <c r="AF1559" s="48">
        <f t="shared" si="1755"/>
        <v>0.74096086373658576</v>
      </c>
      <c r="AG1559" s="238">
        <f t="shared" si="1756"/>
        <v>0.26676126296812785</v>
      </c>
      <c r="AH1559" s="48">
        <f t="shared" si="1757"/>
        <v>8.6479222403863368E-6</v>
      </c>
      <c r="AI1559" s="48">
        <f>AE1559+AC1559+SUM($AB$1525:AB1559)</f>
        <v>9.7658669006687813</v>
      </c>
      <c r="AJ1559" s="48">
        <f>AE1559+AC1559+SUM($AB$1524:AB1559)-$AI$1525</f>
        <v>9.525158482036602</v>
      </c>
      <c r="AK1559" s="46"/>
      <c r="AL1559" s="86"/>
      <c r="AM1559" s="41"/>
      <c r="AN1559" s="41"/>
      <c r="AO1559" s="41"/>
      <c r="AP1559" s="41"/>
      <c r="AQ1559"/>
      <c r="AR1559" s="41"/>
      <c r="AT1559" s="41"/>
      <c r="AU1559" s="41"/>
      <c r="AW1559" s="22"/>
      <c r="AX1559" s="22"/>
      <c r="AY1559" s="22"/>
      <c r="AZ1559" s="22"/>
      <c r="BA1559" s="22"/>
      <c r="BB1559" s="22"/>
    </row>
    <row r="1560" spans="4:54" ht="14.4" x14ac:dyDescent="0.3">
      <c r="E1560" s="32">
        <v>41085.611111111109</v>
      </c>
      <c r="F1560" s="21">
        <f t="shared" si="1747"/>
        <v>1186.9756944444453</v>
      </c>
      <c r="G1560" s="21">
        <f t="shared" si="1758"/>
        <v>1186.9756944444453</v>
      </c>
      <c r="H1560" s="21"/>
      <c r="I1560" s="50">
        <v>1037</v>
      </c>
      <c r="J1560" s="21">
        <v>24293</v>
      </c>
      <c r="K1560" s="21">
        <v>13530</v>
      </c>
      <c r="L1560" s="21">
        <v>58</v>
      </c>
      <c r="M1560" s="124">
        <v>6.08</v>
      </c>
      <c r="N1560" s="40"/>
      <c r="O1560" s="40"/>
      <c r="P1560" s="40"/>
      <c r="R1560" s="22"/>
      <c r="S1560" s="22"/>
      <c r="T1560" s="22"/>
      <c r="U1560" s="52">
        <f t="shared" si="1748"/>
        <v>3.1646052222132078E-2</v>
      </c>
      <c r="V1560" s="52">
        <f t="shared" si="1749"/>
        <v>4.3969873810037745</v>
      </c>
      <c r="W1560" s="52">
        <f t="shared" si="1750"/>
        <v>1.4423110930918257E-2</v>
      </c>
      <c r="X1560" s="247">
        <f>W1560+V1560+SUM($U$1525:U1560)</f>
        <v>4.6984803454354509</v>
      </c>
      <c r="Y1560" s="104">
        <f>W1560+V1560+SUM($U$1525:U1560)-$X$1525</f>
        <v>4.6969566364653925</v>
      </c>
      <c r="Z1560" s="42"/>
      <c r="AA1560" s="89">
        <f t="shared" si="1759"/>
        <v>4.7792224731795837E-3</v>
      </c>
      <c r="AB1560" s="41">
        <f t="shared" si="1751"/>
        <v>5.6820217785089028E-2</v>
      </c>
      <c r="AC1560" s="48">
        <f t="shared" si="1752"/>
        <v>7.8947534698244413</v>
      </c>
      <c r="AD1560" s="48">
        <f t="shared" si="1753"/>
        <v>0.76808885268840976</v>
      </c>
      <c r="AE1560" s="48">
        <f t="shared" si="1754"/>
        <v>1.0446257182851544</v>
      </c>
      <c r="AF1560" s="48">
        <f t="shared" si="1755"/>
        <v>0.76808885268840965</v>
      </c>
      <c r="AG1560" s="238">
        <f t="shared" si="1756"/>
        <v>0.27652790105759467</v>
      </c>
      <c r="AH1560" s="48">
        <f t="shared" si="1757"/>
        <v>8.9645391502327844E-6</v>
      </c>
      <c r="AI1560" s="48">
        <f>AE1560+AC1560+SUM($AB$1525:AB1560)</f>
        <v>10.138415408224505</v>
      </c>
      <c r="AJ1560" s="48">
        <f>AE1560+AC1560+SUM($AB$1524:AB1560)-$AI$1525</f>
        <v>9.8977069895923258</v>
      </c>
      <c r="AK1560" s="46"/>
      <c r="AL1560" s="86"/>
      <c r="AM1560" s="41"/>
      <c r="AN1560" s="41"/>
      <c r="AO1560" s="41"/>
      <c r="AP1560" s="41"/>
      <c r="AQ1560"/>
      <c r="AR1560" s="41"/>
      <c r="AT1560" s="41"/>
      <c r="AU1560" s="41"/>
      <c r="AW1560" s="22"/>
      <c r="AX1560" s="22"/>
      <c r="AY1560" s="22"/>
      <c r="AZ1560" s="22"/>
      <c r="BA1560" s="22"/>
      <c r="BB1560" s="22"/>
    </row>
    <row r="1561" spans="4:54" ht="14.4" x14ac:dyDescent="0.3">
      <c r="E1561" s="32">
        <v>41131.4375</v>
      </c>
      <c r="F1561" s="21">
        <f t="shared" si="1747"/>
        <v>1232.8020833333358</v>
      </c>
      <c r="G1561" s="21">
        <f t="shared" si="1758"/>
        <v>1232.8020833333358</v>
      </c>
      <c r="H1561" s="21"/>
      <c r="I1561" s="50">
        <v>1037</v>
      </c>
      <c r="J1561" s="21">
        <v>24736</v>
      </c>
      <c r="K1561" s="21">
        <v>14078</v>
      </c>
      <c r="L1561" s="21">
        <v>26</v>
      </c>
      <c r="M1561" s="124">
        <v>6.08</v>
      </c>
      <c r="N1561" s="40"/>
      <c r="O1561" s="40"/>
      <c r="P1561" s="40"/>
      <c r="R1561" s="22"/>
      <c r="S1561" s="22"/>
      <c r="T1561" s="22"/>
      <c r="U1561" s="52">
        <f t="shared" si="1748"/>
        <v>3.2927799200530329E-2</v>
      </c>
      <c r="V1561" s="52">
        <f t="shared" si="1749"/>
        <v>4.5750767442550728</v>
      </c>
      <c r="W1561" s="52">
        <f t="shared" si="1750"/>
        <v>1.5007284233959143E-2</v>
      </c>
      <c r="X1561" s="247">
        <f>W1561+V1561+SUM($U$1525:U1561)</f>
        <v>4.9100816811903201</v>
      </c>
      <c r="Y1561" s="104">
        <f>W1561+V1561+SUM($U$1525:U1561)-$X$1525</f>
        <v>4.9085579722202617</v>
      </c>
      <c r="Z1561" s="42"/>
      <c r="AA1561" s="89">
        <f t="shared" si="1759"/>
        <v>3.7977626620977821E-3</v>
      </c>
      <c r="AB1561" s="41">
        <f t="shared" si="1751"/>
        <v>5.7856374557772289E-2</v>
      </c>
      <c r="AC1561" s="48">
        <f t="shared" si="1752"/>
        <v>8.0387198711389036</v>
      </c>
      <c r="AD1561" s="48">
        <f t="shared" si="1753"/>
        <v>0.78209549500269626</v>
      </c>
      <c r="AE1561" s="48">
        <f t="shared" si="1754"/>
        <v>1.0636752055119407</v>
      </c>
      <c r="AF1561" s="48">
        <f t="shared" si="1755"/>
        <v>0.78209549500269615</v>
      </c>
      <c r="AG1561" s="238">
        <f t="shared" si="1756"/>
        <v>0.28157058249539624</v>
      </c>
      <c r="AH1561" s="48">
        <f t="shared" si="1757"/>
        <v>9.1280138484402148E-6</v>
      </c>
      <c r="AI1561" s="48">
        <f>AE1561+AC1561+SUM($AB$1525:AB1561)</f>
        <v>10.359287671323525</v>
      </c>
      <c r="AJ1561" s="48">
        <f>AE1561+AC1561+SUM($AB$1524:AB1561)-$AI$1525</f>
        <v>10.118579252691346</v>
      </c>
      <c r="AK1561" s="46"/>
      <c r="AL1561" s="86"/>
      <c r="AM1561" s="41"/>
      <c r="AN1561" s="41"/>
      <c r="AO1561" s="41"/>
      <c r="AP1561" s="41"/>
      <c r="AQ1561"/>
      <c r="AR1561" s="41"/>
      <c r="AT1561" s="41"/>
      <c r="AU1561" s="41"/>
      <c r="AW1561" s="22"/>
      <c r="AX1561" s="22"/>
      <c r="AY1561" s="22"/>
      <c r="AZ1561" s="22"/>
      <c r="BA1561" s="22"/>
      <c r="BB1561" s="22"/>
    </row>
    <row r="1562" spans="4:54" ht="14.4" x14ac:dyDescent="0.3">
      <c r="D1562" s="47" t="s">
        <v>126</v>
      </c>
      <c r="E1562" s="32">
        <v>41158.450694444444</v>
      </c>
      <c r="F1562" s="21">
        <f t="shared" si="1747"/>
        <v>1259.8152777777796</v>
      </c>
      <c r="G1562" s="21">
        <f t="shared" si="1758"/>
        <v>1259.8152777777796</v>
      </c>
      <c r="H1562" s="21"/>
      <c r="I1562" s="50">
        <v>1037</v>
      </c>
      <c r="J1562" s="21">
        <v>25112</v>
      </c>
      <c r="K1562" s="21">
        <v>14574</v>
      </c>
      <c r="L1562" s="21">
        <v>18</v>
      </c>
      <c r="M1562" s="124">
        <v>6.08</v>
      </c>
      <c r="N1562" s="40"/>
      <c r="O1562" s="40"/>
      <c r="P1562" s="40"/>
      <c r="R1562" s="22"/>
      <c r="S1562" s="22"/>
      <c r="T1562" s="22"/>
      <c r="U1562" s="52">
        <f t="shared" si="1748"/>
        <v>3.4087920553241162E-2</v>
      </c>
      <c r="V1562" s="52">
        <f t="shared" si="1749"/>
        <v>4.7362671168328898</v>
      </c>
      <c r="W1562" s="52">
        <f t="shared" si="1750"/>
        <v>1.5536025033791772E-2</v>
      </c>
      <c r="X1562" s="247">
        <f>W1562+V1562+SUM($U$1525:U1562)</f>
        <v>5.1058887151212113</v>
      </c>
      <c r="Y1562" s="104">
        <f>W1562+V1562+SUM($U$1525:U1562)-$X$1525</f>
        <v>5.104365006151153</v>
      </c>
      <c r="Z1562" s="42"/>
      <c r="AA1562" s="89">
        <f t="shared" si="1759"/>
        <v>4.4349725331568205E-3</v>
      </c>
      <c r="AB1562" s="41">
        <f t="shared" si="1751"/>
        <v>5.8735821389665981E-2</v>
      </c>
      <c r="AC1562" s="48">
        <f t="shared" si="1752"/>
        <v>8.1609125729317658</v>
      </c>
      <c r="AD1562" s="48">
        <f t="shared" si="1753"/>
        <v>0.79398375123333242</v>
      </c>
      <c r="AE1562" s="48">
        <f t="shared" si="1754"/>
        <v>1.0798436190498</v>
      </c>
      <c r="AF1562" s="48">
        <f t="shared" si="1755"/>
        <v>0.79398375123333209</v>
      </c>
      <c r="AG1562" s="238">
        <f t="shared" si="1756"/>
        <v>0.2858506010520856</v>
      </c>
      <c r="AH1562" s="48">
        <f t="shared" si="1757"/>
        <v>9.266764382358935E-6</v>
      </c>
      <c r="AI1562" s="48">
        <f>AE1562+AC1562+SUM($AB$1525:AB1562)</f>
        <v>10.556384608043913</v>
      </c>
      <c r="AJ1562" s="48">
        <f>AE1562+AC1562+SUM($AB$1524:AB1562)-$AI$1525</f>
        <v>10.315676189411734</v>
      </c>
      <c r="AK1562" s="46"/>
      <c r="AL1562" s="86"/>
      <c r="AM1562" s="41"/>
      <c r="AN1562" s="41"/>
      <c r="AO1562" s="41"/>
      <c r="AP1562" s="41"/>
      <c r="AQ1562"/>
      <c r="AR1562" s="41"/>
      <c r="AT1562" s="41"/>
      <c r="AU1562" s="41"/>
      <c r="AW1562" s="22"/>
      <c r="AX1562" s="22"/>
      <c r="AY1562" s="22"/>
      <c r="AZ1562" s="22"/>
      <c r="BA1562" s="22"/>
      <c r="BB1562" s="22"/>
    </row>
    <row r="1563" spans="4:54" ht="14.4" x14ac:dyDescent="0.3">
      <c r="E1563" s="32">
        <v>41192.568055555559</v>
      </c>
      <c r="F1563" s="21">
        <f t="shared" si="1747"/>
        <v>1293.9326388888949</v>
      </c>
      <c r="G1563" s="21">
        <f t="shared" si="1758"/>
        <v>1293.9326388888949</v>
      </c>
      <c r="H1563" s="21"/>
      <c r="I1563" s="50">
        <v>1037</v>
      </c>
      <c r="J1563" s="21">
        <v>2594</v>
      </c>
      <c r="K1563" s="21">
        <v>43.4</v>
      </c>
      <c r="L1563" s="21">
        <v>29</v>
      </c>
      <c r="M1563" s="124">
        <v>6.08</v>
      </c>
      <c r="N1563" s="40"/>
      <c r="O1563" s="40"/>
      <c r="P1563" s="40"/>
      <c r="R1563" s="22"/>
      <c r="S1563" s="22"/>
      <c r="T1563" s="22"/>
      <c r="U1563" s="52">
        <f t="shared" si="1748"/>
        <v>1.015106183621975E-4</v>
      </c>
      <c r="V1563" s="52">
        <f t="shared" si="1749"/>
        <v>1.4104157600559039E-2</v>
      </c>
      <c r="W1563" s="52">
        <f t="shared" si="1750"/>
        <v>4.6264819985354935E-5</v>
      </c>
      <c r="X1563" s="250">
        <f>W1563+V1563+SUM($U$1563:U1563)</f>
        <v>1.4251933038906591E-2</v>
      </c>
      <c r="Y1563" s="256">
        <f>W1563+V1563+SUM($U$1563:U1563)+$Y$1562-$X$1563</f>
        <v>5.104365006151153</v>
      </c>
      <c r="Z1563" s="42"/>
      <c r="AA1563" s="89">
        <f t="shared" si="1759"/>
        <v>4.0940628173000114E-3</v>
      </c>
      <c r="AB1563" s="41">
        <f t="shared" si="1751"/>
        <v>6.0672475583304223E-3</v>
      </c>
      <c r="AC1563" s="48">
        <f t="shared" si="1752"/>
        <v>0.84299965013479605</v>
      </c>
      <c r="AD1563" s="48">
        <f t="shared" si="1753"/>
        <v>8.201632091029247E-2</v>
      </c>
      <c r="AE1563" s="48">
        <f t="shared" si="1754"/>
        <v>0.11154485297129588</v>
      </c>
      <c r="AF1563" s="48">
        <f t="shared" si="1755"/>
        <v>8.2016320910292456E-2</v>
      </c>
      <c r="AG1563" s="238">
        <f t="shared" si="1756"/>
        <v>2.952757482992634E-2</v>
      </c>
      <c r="AH1563" s="48">
        <f t="shared" si="1757"/>
        <v>9.572310770882082E-7</v>
      </c>
      <c r="AI1563" s="48">
        <f>AE1563+AC1563+SUM($AB$1563:AB1563)</f>
        <v>0.96061175066442239</v>
      </c>
      <c r="AJ1563" s="84">
        <f>AE1563+AC1563+SUM($AB$1563:AB1563)+$AJ$1562-$AI$1563</f>
        <v>10.315676189411734</v>
      </c>
      <c r="AK1563" s="46"/>
      <c r="AL1563" s="86"/>
      <c r="AM1563" s="41"/>
      <c r="AN1563" s="41"/>
      <c r="AO1563" s="41"/>
      <c r="AP1563" s="41"/>
      <c r="AQ1563"/>
      <c r="AR1563" s="41"/>
      <c r="AT1563" s="41"/>
      <c r="AU1563" s="41"/>
      <c r="AW1563" s="22"/>
      <c r="AX1563" s="22"/>
      <c r="AY1563" s="22"/>
      <c r="AZ1563" s="22"/>
      <c r="BA1563" s="22"/>
      <c r="BB1563" s="22"/>
    </row>
    <row r="1564" spans="4:54" ht="14.4" x14ac:dyDescent="0.3">
      <c r="E1564" s="32">
        <v>41211.574999999997</v>
      </c>
      <c r="F1564" s="21">
        <f t="shared" si="1747"/>
        <v>1312.9395833333328</v>
      </c>
      <c r="G1564" s="21">
        <f t="shared" si="1758"/>
        <v>1312.9395833333328</v>
      </c>
      <c r="H1564" s="21"/>
      <c r="I1564" s="50">
        <v>1037</v>
      </c>
      <c r="J1564" s="21">
        <v>7817</v>
      </c>
      <c r="K1564" s="21">
        <v>701</v>
      </c>
      <c r="L1564" s="21">
        <v>58</v>
      </c>
      <c r="M1564" s="124">
        <v>6.08</v>
      </c>
      <c r="N1564" s="40"/>
      <c r="O1564" s="40"/>
      <c r="P1564" s="40"/>
      <c r="R1564" s="22"/>
      <c r="S1564" s="22"/>
      <c r="T1564" s="22"/>
      <c r="U1564" s="52">
        <f t="shared" si="1748"/>
        <v>1.6396069924401026E-3</v>
      </c>
      <c r="V1564" s="52">
        <f t="shared" si="1749"/>
        <v>0.22781139350211721</v>
      </c>
      <c r="W1564" s="52">
        <f t="shared" si="1750"/>
        <v>7.4727278363441972E-4</v>
      </c>
      <c r="X1564" s="247">
        <f>W1564+V1564+SUM($U$1563:U1564)</f>
        <v>0.23029978389655395</v>
      </c>
      <c r="Y1564" s="104">
        <f>W1564+V1564+SUM($U$1563:U1564)+$Y$1562-$X$1563</f>
        <v>5.320412857008801</v>
      </c>
      <c r="Z1564" s="42"/>
      <c r="AA1564" s="89">
        <f t="shared" si="1759"/>
        <v>4.3218326243239739E-3</v>
      </c>
      <c r="AB1564" s="41">
        <f t="shared" si="1751"/>
        <v>1.8283606076896265E-2</v>
      </c>
      <c r="AC1564" s="48">
        <f t="shared" si="1752"/>
        <v>2.5403732710500004</v>
      </c>
      <c r="AD1564" s="48">
        <f t="shared" si="1753"/>
        <v>0.24715558232681425</v>
      </c>
      <c r="AE1564" s="48">
        <f t="shared" si="1754"/>
        <v>0.33613959740810323</v>
      </c>
      <c r="AF1564" s="48">
        <f t="shared" si="1755"/>
        <v>0.24715558232681423</v>
      </c>
      <c r="AG1564" s="238">
        <f t="shared" si="1756"/>
        <v>8.8981130472449571E-2</v>
      </c>
      <c r="AH1564" s="48">
        <f t="shared" si="1757"/>
        <v>2.8846088394751443E-6</v>
      </c>
      <c r="AI1564" s="48">
        <f>AE1564+AC1564+SUM($AB$1563:AB1564)</f>
        <v>2.9008637220933302</v>
      </c>
      <c r="AJ1564" s="48">
        <f>AE1564+AC1564+SUM($AB$1563:AB1564)+$AJ$1562-$AI$1563</f>
        <v>12.255928160840641</v>
      </c>
      <c r="AK1564" s="46"/>
      <c r="AL1564" s="86"/>
      <c r="AM1564" s="41"/>
      <c r="AN1564" s="41"/>
      <c r="AO1564" s="41"/>
      <c r="AP1564" s="41"/>
      <c r="AQ1564"/>
      <c r="AR1564" s="41"/>
      <c r="AT1564" s="41"/>
      <c r="AU1564" s="41"/>
      <c r="AW1564" s="22"/>
      <c r="AX1564" s="22"/>
      <c r="AY1564" s="22"/>
      <c r="AZ1564" s="22"/>
      <c r="BA1564" s="22"/>
      <c r="BB1564" s="22"/>
    </row>
    <row r="1565" spans="4:54" ht="14.4" x14ac:dyDescent="0.3">
      <c r="E1565" s="32">
        <v>41246.429861111108</v>
      </c>
      <c r="F1565" s="21">
        <f t="shared" si="1747"/>
        <v>1347.7944444444438</v>
      </c>
      <c r="G1565" s="21">
        <f t="shared" si="1758"/>
        <v>1347.7944444444438</v>
      </c>
      <c r="H1565" s="21"/>
      <c r="I1565" s="50">
        <v>1037</v>
      </c>
      <c r="J1565" s="21">
        <v>8729</v>
      </c>
      <c r="K1565" s="21">
        <v>1551</v>
      </c>
      <c r="L1565" s="21">
        <v>13</v>
      </c>
      <c r="M1565" s="124">
        <v>6.08</v>
      </c>
      <c r="N1565" s="40"/>
      <c r="O1565" s="40"/>
      <c r="P1565" s="40"/>
      <c r="R1565" s="22"/>
      <c r="S1565" s="22"/>
      <c r="T1565" s="22"/>
      <c r="U1565" s="52">
        <f t="shared" si="1748"/>
        <v>3.6277181815614823E-3</v>
      </c>
      <c r="V1565" s="52">
        <f t="shared" si="1749"/>
        <v>0.5040448948955546</v>
      </c>
      <c r="W1565" s="52">
        <f t="shared" si="1750"/>
        <v>1.6533810091540438E-3</v>
      </c>
      <c r="X1565" s="247">
        <f>W1565+V1565+SUM($U$1563:U1565)</f>
        <v>0.51106711169707242</v>
      </c>
      <c r="Y1565" s="104">
        <f>W1565+V1565+SUM($U$1563:U1565)+$Y$1562-$X$1563</f>
        <v>5.6011801848093192</v>
      </c>
      <c r="Z1565" s="42"/>
      <c r="AA1565" s="89">
        <f t="shared" si="1759"/>
        <v>5.9146011823905291E-3</v>
      </c>
      <c r="AB1565" s="41">
        <f t="shared" si="1751"/>
        <v>2.0416732435106496E-2</v>
      </c>
      <c r="AC1565" s="48">
        <f t="shared" si="1752"/>
        <v>2.8367555690156649</v>
      </c>
      <c r="AD1565" s="48">
        <f t="shared" si="1753"/>
        <v>0.27599092722665497</v>
      </c>
      <c r="AE1565" s="48">
        <f t="shared" si="1754"/>
        <v>0.37535660045737923</v>
      </c>
      <c r="AF1565" s="48">
        <f t="shared" si="1755"/>
        <v>0.27599092722665491</v>
      </c>
      <c r="AG1565" s="238">
        <f t="shared" si="1756"/>
        <v>9.9362452078036637E-2</v>
      </c>
      <c r="AH1565" s="48">
        <f t="shared" si="1757"/>
        <v>3.2211526877035352E-6</v>
      </c>
      <c r="AI1565" s="48">
        <f>AE1565+AC1565+SUM($AB$1563:AB1565)</f>
        <v>3.2568797555433777</v>
      </c>
      <c r="AJ1565" s="48">
        <f>AE1565+AC1565+SUM($AB$1563:AB1565)+$AJ$1562-$AI$1563</f>
        <v>12.61194419429069</v>
      </c>
      <c r="AK1565" s="46"/>
      <c r="AL1565" s="86"/>
      <c r="AM1565" s="41"/>
      <c r="AN1565" s="41"/>
      <c r="AO1565" s="41"/>
      <c r="AP1565" s="41"/>
      <c r="AQ1565"/>
      <c r="AR1565" s="41"/>
      <c r="AT1565" s="41"/>
      <c r="AU1565" s="41"/>
      <c r="AW1565" s="22"/>
      <c r="AX1565" s="22"/>
      <c r="AY1565" s="22"/>
      <c r="AZ1565" s="22"/>
      <c r="BA1565" s="22"/>
      <c r="BB1565" s="22"/>
    </row>
    <row r="1566" spans="4:54" ht="14.4" x14ac:dyDescent="0.3">
      <c r="E1566" s="32">
        <v>41277.634722222225</v>
      </c>
      <c r="F1566" s="21">
        <f t="shared" si="1747"/>
        <v>1378.9993055555606</v>
      </c>
      <c r="G1566" s="21">
        <f t="shared" si="1758"/>
        <v>1378.9993055555606</v>
      </c>
      <c r="H1566" s="21"/>
      <c r="I1566" s="50">
        <v>1037</v>
      </c>
      <c r="J1566" s="21">
        <v>9257</v>
      </c>
      <c r="K1566" s="21">
        <v>2194</v>
      </c>
      <c r="L1566" s="21">
        <v>62</v>
      </c>
      <c r="M1566" s="124">
        <v>6.08</v>
      </c>
      <c r="N1566" s="40"/>
      <c r="O1566" s="40"/>
      <c r="P1566" s="40"/>
      <c r="R1566" s="22"/>
      <c r="S1566" s="22"/>
      <c r="T1566" s="22"/>
      <c r="U1566" s="52">
        <f t="shared" si="1748"/>
        <v>5.1316658222733029E-3</v>
      </c>
      <c r="V1566" s="52">
        <f t="shared" si="1749"/>
        <v>0.71300741418494318</v>
      </c>
      <c r="W1566" s="52">
        <f t="shared" si="1750"/>
        <v>2.3388252315177127E-3</v>
      </c>
      <c r="X1566" s="247">
        <f>W1566+V1566+SUM($U$1563:U1566)</f>
        <v>0.72584674103109803</v>
      </c>
      <c r="Y1566" s="104">
        <f>W1566+V1566+SUM($U$1563:U1566)+$Y$1562-$X$1563</f>
        <v>5.8159598141433442</v>
      </c>
      <c r="Z1566" s="42"/>
      <c r="AA1566" s="89">
        <f t="shared" si="1759"/>
        <v>8.2470936499797597E-3</v>
      </c>
      <c r="AB1566" s="41">
        <f t="shared" si="1751"/>
        <v>2.1651700326701898E-2</v>
      </c>
      <c r="AC1566" s="48">
        <f t="shared" si="1752"/>
        <v>3.0083453204694708</v>
      </c>
      <c r="AD1566" s="48">
        <f t="shared" si="1753"/>
        <v>0.29268507427393109</v>
      </c>
      <c r="AE1566" s="48">
        <f t="shared" si="1754"/>
        <v>0.39806118117011807</v>
      </c>
      <c r="AF1566" s="48">
        <f t="shared" si="1755"/>
        <v>0.2926850742739312</v>
      </c>
      <c r="AG1566" s="238">
        <f t="shared" si="1756"/>
        <v>0.10537269090232391</v>
      </c>
      <c r="AH1566" s="48">
        <f t="shared" si="1757"/>
        <v>3.4159938629936573E-6</v>
      </c>
      <c r="AI1566" s="48">
        <f>AE1566+AC1566+SUM($AB$1563:AB1566)</f>
        <v>3.4728257880366242</v>
      </c>
      <c r="AJ1566" s="48">
        <f>AE1566+AC1566+SUM($AB$1563:AB1566)+$AJ$1562-$AI$1563</f>
        <v>12.827890226783936</v>
      </c>
      <c r="AK1566" s="46"/>
      <c r="AL1566" s="86"/>
      <c r="AM1566" s="41"/>
      <c r="AN1566" s="41"/>
      <c r="AO1566" s="41"/>
      <c r="AP1566" s="41"/>
      <c r="AQ1566"/>
      <c r="AR1566" s="41"/>
      <c r="AT1566" s="41"/>
      <c r="AU1566" s="41"/>
      <c r="AW1566" s="22"/>
      <c r="AX1566" s="22"/>
      <c r="AY1566" s="22"/>
      <c r="AZ1566" s="22"/>
      <c r="BA1566" s="22"/>
      <c r="BB1566" s="22"/>
    </row>
    <row r="1567" spans="4:54" ht="14.4" x14ac:dyDescent="0.3">
      <c r="E1567" s="32">
        <v>41331.448611111111</v>
      </c>
      <c r="F1567" s="21">
        <f t="shared" si="1747"/>
        <v>1432.8131944444467</v>
      </c>
      <c r="G1567" s="21">
        <f t="shared" si="1758"/>
        <v>1432.8131944444467</v>
      </c>
      <c r="H1567" s="21"/>
      <c r="I1567" s="50">
        <v>1037</v>
      </c>
      <c r="J1567" s="21">
        <v>9315</v>
      </c>
      <c r="K1567" s="21">
        <v>3029</v>
      </c>
      <c r="L1567" s="21">
        <v>13</v>
      </c>
      <c r="M1567" s="124">
        <v>6.08</v>
      </c>
      <c r="N1567" s="40"/>
      <c r="O1567" s="40"/>
      <c r="P1567" s="40"/>
      <c r="R1567" s="22"/>
      <c r="S1567" s="22"/>
      <c r="T1567" s="22"/>
      <c r="U1567" s="52">
        <f t="shared" si="1748"/>
        <v>7.0846926962925402E-3</v>
      </c>
      <c r="V1567" s="52">
        <f t="shared" si="1749"/>
        <v>0.9843662067302611</v>
      </c>
      <c r="W1567" s="52">
        <f t="shared" si="1750"/>
        <v>3.2289433118811084E-3</v>
      </c>
      <c r="X1567" s="247">
        <f>W1567+V1567+SUM($U$1563:U1567)</f>
        <v>1.0051803443530718</v>
      </c>
      <c r="Y1567" s="104">
        <f>W1567+V1567+SUM($U$1563:U1567)+$Y$1562-$X$1563</f>
        <v>6.0952934174653182</v>
      </c>
      <c r="Z1567" s="42"/>
      <c r="AA1567" s="89">
        <f t="shared" si="1759"/>
        <v>6.4146979795993101E-3</v>
      </c>
      <c r="AB1567" s="41">
        <f t="shared" si="1751"/>
        <v>2.1787359678430176E-2</v>
      </c>
      <c r="AC1567" s="48">
        <f t="shared" si="1752"/>
        <v>3.0271941946821994</v>
      </c>
      <c r="AD1567" s="48">
        <f t="shared" si="1753"/>
        <v>0.29451890103291228</v>
      </c>
      <c r="AE1567" s="48">
        <f t="shared" si="1754"/>
        <v>0.40055524496053246</v>
      </c>
      <c r="AF1567" s="48">
        <f t="shared" si="1755"/>
        <v>0.29451890103291223</v>
      </c>
      <c r="AG1567" s="238">
        <f t="shared" si="1756"/>
        <v>0.10603290653074939</v>
      </c>
      <c r="AH1567" s="48">
        <f t="shared" si="1757"/>
        <v>3.4373968708853745E-6</v>
      </c>
      <c r="AI1567" s="48">
        <f>AE1567+AC1567+SUM($AB$1563:AB1567)</f>
        <v>3.5159560857181971</v>
      </c>
      <c r="AJ1567" s="48">
        <f>AE1567+AC1567+SUM($AB$1563:AB1567)+$AJ$1562-$AI$1563</f>
        <v>12.871020524465507</v>
      </c>
      <c r="AK1567" s="46"/>
      <c r="AL1567" s="86"/>
      <c r="AM1567" s="41"/>
      <c r="AN1567" s="41"/>
      <c r="AO1567" s="41"/>
      <c r="AP1567" s="41"/>
      <c r="AQ1567"/>
      <c r="AR1567" s="41"/>
      <c r="AT1567" s="41"/>
      <c r="AU1567" s="41"/>
      <c r="AW1567" s="22"/>
      <c r="AX1567" s="22"/>
      <c r="AY1567" s="22"/>
      <c r="AZ1567" s="22"/>
      <c r="BA1567" s="22"/>
      <c r="BB1567" s="22"/>
    </row>
    <row r="1568" spans="4:54" ht="14.4" x14ac:dyDescent="0.3">
      <c r="E1568" s="32">
        <v>41360.455555555556</v>
      </c>
      <c r="F1568" s="21">
        <f t="shared" si="1747"/>
        <v>1461.820138888892</v>
      </c>
      <c r="G1568" s="21">
        <f t="shared" si="1758"/>
        <v>1461.820138888892</v>
      </c>
      <c r="H1568" s="21"/>
      <c r="I1568" s="50">
        <v>1037</v>
      </c>
      <c r="J1568" s="21">
        <v>10254</v>
      </c>
      <c r="K1568" s="21">
        <v>3898</v>
      </c>
      <c r="L1568" s="21">
        <v>23</v>
      </c>
      <c r="M1568" s="124">
        <v>6.08</v>
      </c>
      <c r="N1568" s="40"/>
      <c r="O1568" s="40"/>
      <c r="P1568" s="40"/>
      <c r="R1568" s="22"/>
      <c r="S1568" s="22"/>
      <c r="T1568" s="22"/>
      <c r="U1568" s="52">
        <f t="shared" si="1748"/>
        <v>9.1172440178766325E-3</v>
      </c>
      <c r="V1568" s="52">
        <f t="shared" si="1749"/>
        <v>1.2667743393313164</v>
      </c>
      <c r="W1568" s="52">
        <f t="shared" si="1750"/>
        <v>4.1553057212652886E-3</v>
      </c>
      <c r="X1568" s="247">
        <f>W1568+V1568+SUM($U$1563:U1568)</f>
        <v>1.2976320833813881</v>
      </c>
      <c r="Y1568" s="104">
        <f>W1568+V1568+SUM($U$1563:U1568)+$Y$1562-$X$1563</f>
        <v>6.3877451564936347</v>
      </c>
      <c r="Z1568" s="42"/>
      <c r="AA1568" s="89">
        <f t="shared" si="1759"/>
        <v>6.5807490879312269E-3</v>
      </c>
      <c r="AB1568" s="41">
        <f t="shared" si="1751"/>
        <v>2.3983637803824266E-2</v>
      </c>
      <c r="AC1568" s="48">
        <f t="shared" si="1752"/>
        <v>3.3323509685744792</v>
      </c>
      <c r="AD1568" s="48">
        <f t="shared" si="1753"/>
        <v>0.32420792390676134</v>
      </c>
      <c r="AE1568" s="48">
        <f t="shared" si="1754"/>
        <v>0.44093327770534613</v>
      </c>
      <c r="AF1568" s="48">
        <f t="shared" si="1755"/>
        <v>0.32420792390676129</v>
      </c>
      <c r="AG1568" s="238">
        <f t="shared" si="1756"/>
        <v>0.11672156989439655</v>
      </c>
      <c r="AH1568" s="48">
        <f t="shared" si="1757"/>
        <v>3.7839041883047369E-6</v>
      </c>
      <c r="AI1568" s="48">
        <f>AE1568+AC1568+SUM($AB$1563:AB1568)</f>
        <v>3.8854745301591147</v>
      </c>
      <c r="AJ1568" s="48">
        <f>AE1568+AC1568+SUM($AB$1563:AB1568)+$AJ$1562-$AI$1563</f>
        <v>13.240538968906426</v>
      </c>
      <c r="AK1568" s="46"/>
      <c r="AL1568" s="120">
        <f>LINEST(AJ1564:AJ1568,G1564:G1568,TRUE,TRUE)*120</f>
        <v>0.67890276947269368</v>
      </c>
      <c r="AM1568" s="25">
        <v>-8.6811505764527777</v>
      </c>
      <c r="AN1568" s="25">
        <v>0.18508282529372788</v>
      </c>
      <c r="AQ1568"/>
      <c r="AR1568" s="25">
        <v>-64.30230413449766</v>
      </c>
      <c r="AS1568" s="25">
        <v>0.31815074074559258</v>
      </c>
      <c r="AW1568" s="22"/>
      <c r="AX1568" s="22"/>
      <c r="AY1568" s="22"/>
      <c r="AZ1568" s="22"/>
      <c r="BA1568" s="22"/>
      <c r="BB1568" s="22"/>
    </row>
    <row r="1569" spans="1:92" ht="14.4" x14ac:dyDescent="0.3">
      <c r="A1569" s="19"/>
      <c r="B1569" s="19"/>
      <c r="C1569" s="19"/>
      <c r="E1569" s="87">
        <v>41409.633333333331</v>
      </c>
      <c r="F1569" s="21">
        <f t="shared" si="1747"/>
        <v>1510.9979166666672</v>
      </c>
      <c r="G1569" s="21">
        <f t="shared" si="1758"/>
        <v>1510.9979166666672</v>
      </c>
      <c r="H1569" s="21"/>
      <c r="I1569" s="21"/>
      <c r="L1569" s="21"/>
      <c r="M1569" s="124"/>
      <c r="N1569" s="40"/>
      <c r="O1569" s="40"/>
      <c r="P1569" s="40"/>
      <c r="R1569" s="22"/>
      <c r="S1569" s="22"/>
      <c r="T1569" s="22"/>
      <c r="U1569" s="52"/>
      <c r="V1569" s="52"/>
      <c r="W1569" s="52"/>
      <c r="X1569" s="247"/>
      <c r="Y1569" s="257">
        <f>LINEST(Y1566:Y1568,G1566:G1568)*(F1569-F1568)+Y1568</f>
        <v>6.7166491508604453</v>
      </c>
      <c r="Z1569" s="42"/>
      <c r="AA1569" s="89">
        <f t="shared" si="1759"/>
        <v>6.9632018744209675E-3</v>
      </c>
      <c r="AB1569" s="41"/>
      <c r="AC1569" s="48"/>
      <c r="AD1569" s="48"/>
      <c r="AE1569" s="48"/>
      <c r="AF1569" s="48"/>
      <c r="AG1569" s="238"/>
      <c r="AH1569" s="48"/>
      <c r="AI1569" s="48"/>
      <c r="AJ1569" s="88">
        <f>LINEST(AJ1566:AJ1568,G1566:G1568)*(F1569-F1568)+AJ1568</f>
        <v>13.459660986505128</v>
      </c>
      <c r="AK1569" s="46"/>
      <c r="AL1569" s="86"/>
      <c r="AQ1569"/>
      <c r="AW1569" s="22"/>
      <c r="AX1569" s="22"/>
      <c r="AY1569" s="22"/>
      <c r="AZ1569" s="22"/>
      <c r="BA1569" s="22"/>
      <c r="BB1569" s="22"/>
    </row>
    <row r="1570" spans="1:92" ht="14.4" x14ac:dyDescent="0.3">
      <c r="A1570" s="19"/>
      <c r="B1570" s="19"/>
      <c r="C1570" s="19"/>
      <c r="E1570" s="32"/>
      <c r="F1570" s="21"/>
      <c r="G1570" s="21"/>
      <c r="H1570" s="21"/>
      <c r="I1570" s="21"/>
      <c r="L1570" s="21"/>
      <c r="M1570" s="21"/>
      <c r="N1570" s="40"/>
      <c r="O1570" s="40"/>
      <c r="P1570" s="40"/>
      <c r="R1570" s="22"/>
      <c r="S1570" s="22"/>
      <c r="T1570" s="22"/>
      <c r="U1570" s="52"/>
      <c r="V1570" s="52"/>
      <c r="W1570" s="52"/>
      <c r="X1570" s="247"/>
      <c r="Y1570" s="104"/>
      <c r="Z1570" s="42"/>
      <c r="AA1570" s="42"/>
      <c r="AB1570" s="41"/>
      <c r="AC1570" s="48"/>
      <c r="AD1570" s="48"/>
      <c r="AE1570" s="48"/>
      <c r="AF1570" s="48"/>
      <c r="AG1570" s="238"/>
      <c r="AH1570" s="186" t="s">
        <v>392</v>
      </c>
      <c r="AI1570" s="48">
        <f>AVERAGE(AI1592)</f>
        <v>1.4340533025444444</v>
      </c>
      <c r="AJ1570" s="48"/>
      <c r="AK1570" s="46"/>
      <c r="AL1570" s="86"/>
      <c r="AM1570" s="41"/>
      <c r="AN1570" s="41"/>
      <c r="AO1570" s="41"/>
      <c r="AP1570" s="41"/>
      <c r="AQ1570"/>
      <c r="AR1570" s="41"/>
      <c r="AT1570" s="41"/>
      <c r="AU1570" s="41"/>
      <c r="AW1570" s="22"/>
      <c r="AX1570" s="22"/>
      <c r="AY1570" s="22"/>
      <c r="AZ1570" s="22"/>
      <c r="BA1570" s="22"/>
      <c r="BB1570" s="22"/>
      <c r="BQ1570" s="89"/>
      <c r="BR1570" s="89"/>
      <c r="BS1570" s="89"/>
    </row>
    <row r="1571" spans="1:92" ht="14.4" x14ac:dyDescent="0.3">
      <c r="A1571" s="19"/>
      <c r="B1571" s="19"/>
      <c r="C1571" s="19"/>
      <c r="D1571" s="22" t="s">
        <v>203</v>
      </c>
      <c r="E1571" s="32">
        <v>41408.4375</v>
      </c>
      <c r="F1571" s="21">
        <f t="shared" ref="F1571:F1587" si="1760">E1571-E$1525</f>
        <v>1509.8020833333358</v>
      </c>
      <c r="G1571" s="21"/>
      <c r="H1571" s="21"/>
      <c r="I1571" s="21"/>
      <c r="L1571" s="21"/>
      <c r="M1571" s="124"/>
      <c r="N1571" s="40"/>
      <c r="O1571" s="1" t="s">
        <v>360</v>
      </c>
      <c r="P1571" s="40">
        <v>17.058410125151866</v>
      </c>
      <c r="R1571" s="22"/>
      <c r="S1571" s="22"/>
      <c r="T1571" s="22"/>
      <c r="U1571" s="52"/>
      <c r="V1571" s="52"/>
      <c r="W1571" s="52"/>
      <c r="X1571" s="247"/>
      <c r="Y1571" s="104"/>
      <c r="Z1571" s="42"/>
      <c r="AA1571" s="42"/>
      <c r="AB1571" s="41"/>
      <c r="AC1571" s="48"/>
      <c r="AD1571" s="48"/>
      <c r="AE1571" s="48"/>
      <c r="AF1571" s="48"/>
      <c r="AG1571" s="238"/>
      <c r="AH1571" s="48"/>
      <c r="AI1571" s="48"/>
      <c r="AJ1571" s="48"/>
      <c r="AK1571" s="46"/>
      <c r="AL1571" s="86"/>
      <c r="AM1571" s="41"/>
      <c r="AN1571" s="41"/>
      <c r="AO1571" s="41"/>
      <c r="AP1571" s="41"/>
      <c r="AQ1571"/>
      <c r="AR1571" s="41"/>
      <c r="AT1571" s="41"/>
      <c r="AU1571" s="41"/>
      <c r="AW1571" s="22"/>
      <c r="AX1571" s="22"/>
      <c r="AY1571" s="22"/>
      <c r="AZ1571" s="22"/>
      <c r="BA1571" s="22"/>
      <c r="BB1571" s="22"/>
      <c r="CM1571" s="89">
        <f>CH1571/$P$1571</f>
        <v>0</v>
      </c>
      <c r="CN1571" s="89">
        <f>CI1571/$P$1571</f>
        <v>0</v>
      </c>
    </row>
    <row r="1572" spans="1:92" ht="14.4" x14ac:dyDescent="0.3">
      <c r="A1572" s="19"/>
      <c r="B1572" s="19"/>
      <c r="C1572" s="19"/>
      <c r="E1572" s="32">
        <v>41409.633333333331</v>
      </c>
      <c r="F1572" s="21">
        <f t="shared" si="1760"/>
        <v>1510.9979166666672</v>
      </c>
      <c r="G1572" s="21">
        <f t="shared" ref="G1572:G1587" si="1761">E1572-E$1572</f>
        <v>0</v>
      </c>
      <c r="H1572" s="21"/>
      <c r="I1572" s="50">
        <v>1037</v>
      </c>
      <c r="J1572" s="21">
        <v>2368</v>
      </c>
      <c r="K1572" s="21">
        <v>122.9</v>
      </c>
      <c r="L1572" s="21">
        <v>24</v>
      </c>
      <c r="M1572" s="124">
        <v>6.08</v>
      </c>
      <c r="N1572" s="40"/>
      <c r="R1572" s="22"/>
      <c r="S1572" s="22"/>
      <c r="T1572" s="22"/>
      <c r="U1572" s="52">
        <f t="shared" ref="U1572:U1597" si="1762">($A$5*I1572/1000/$A$3*K1572)/$P$1524</f>
        <v>2.874574884035501E-4</v>
      </c>
      <c r="V1572" s="52">
        <f t="shared" ref="V1572:V1597" si="1763">($T$1524*I1572/1000/$A$3*K1572)/$P$1524</f>
        <v>3.9940114495592302E-2</v>
      </c>
      <c r="W1572" s="52">
        <f t="shared" ref="W1572:W1597" si="1764">($A$36*$R$1524*K1572*I1572/1000000)/$P$1524</f>
        <v>1.3101258931336686E-4</v>
      </c>
      <c r="X1572" s="247">
        <f>W1572+V1572+SUM($U$1571:U1572)</f>
        <v>4.0358584573309222E-2</v>
      </c>
      <c r="Y1572" s="258">
        <v>0</v>
      </c>
      <c r="Z1572" s="42"/>
      <c r="AA1572" s="42"/>
      <c r="AB1572" s="41">
        <f t="shared" ref="AB1572:AB1597" si="1765">($A$5*I1572/1000/$A$3*J1572)/$P$1524</f>
        <v>5.5386438774581489E-3</v>
      </c>
      <c r="AC1572" s="48">
        <f t="shared" ref="AC1572:AC1597" si="1766">($T$1524*I1572/1000/$A$3*J1572)/$P$1524</f>
        <v>0.76955403682312928</v>
      </c>
      <c r="AD1572" s="48">
        <f t="shared" ref="AD1572:AD1597" si="1767">($A$4*$R$1524/1000*J1572/1000000*I1572/1000*1000000)/$P$1524</f>
        <v>7.4870720090814399E-2</v>
      </c>
      <c r="AE1572" s="48">
        <f t="shared" ref="AE1572:AE1597" si="1768">($A$4*((I1572/1000)*J1572/10^6)*(1+($A$18/(10^-M1572))+(($A$18*$A$19)/(10^-M1572)^2))*1000000)*$R$1524/1000/$P$1524</f>
        <v>0.10182660440864635</v>
      </c>
      <c r="AF1572" s="48">
        <f t="shared" ref="AF1572:AF1597" si="1769">AE1572/(1+($A$18/(10^-M1572))+(($A$18*$A$19)/(10^-M1572)^2))*1</f>
        <v>7.4870720090814399E-2</v>
      </c>
      <c r="AG1572" s="238">
        <f t="shared" ref="AG1572:AG1597" si="1770">AE1572/(1+($A$18/(10^-M1572))+(($A$18*$A$19)/(10^-M1572)^2))*($A$18/(10^-M1572))</f>
        <v>2.6955010484682181E-2</v>
      </c>
      <c r="AH1572" s="48">
        <f t="shared" ref="AH1572:AH1597" si="1771">AE1572/(1+($A$18/(10^-M1572))+(($A$18*$A$19)/(10^-M1572)^2))*(($A$18*$A$19)/(10^-M1572)^2)</f>
        <v>8.7383314978599752E-7</v>
      </c>
      <c r="AI1572" s="48">
        <f>AE1572+AC1572+SUM($AB$1571:AB1572)</f>
        <v>0.87691928510923378</v>
      </c>
      <c r="AJ1572" s="130">
        <v>0</v>
      </c>
      <c r="AK1572" s="46"/>
      <c r="AL1572" s="86"/>
      <c r="AM1572" s="25">
        <v>24.603000000000002</v>
      </c>
      <c r="AN1572" s="25">
        <v>0.12586500705120604</v>
      </c>
      <c r="AQ1572"/>
      <c r="AR1572" s="92">
        <v>-64.30230413449766</v>
      </c>
      <c r="AT1572" s="41"/>
      <c r="AU1572" s="41"/>
      <c r="AV1572" s="41"/>
      <c r="AW1572" s="86"/>
      <c r="AX1572" s="86"/>
      <c r="AY1572" s="86">
        <f t="shared" ref="AY1572:AY1589" si="1772">(1/(1/((AM1572/1000+1)*0.0112372)+1))*AI1572</f>
        <v>9.9816330237570364E-3</v>
      </c>
      <c r="AZ1572" s="86">
        <f t="shared" ref="AZ1572:AZ1589" si="1773">(1-(1/(1/((AM1572/1000+1)*0.0112372)+1)))*AI1572</f>
        <v>0.86693765208547668</v>
      </c>
      <c r="BA1572" s="86"/>
      <c r="BB1572" s="86"/>
      <c r="BC1572" s="89"/>
      <c r="BD1572" s="89"/>
      <c r="BE1572" s="41"/>
      <c r="BF1572" s="89"/>
      <c r="BG1572" s="89"/>
      <c r="BH1572" s="89"/>
      <c r="BI1572" s="89"/>
      <c r="BJ1572" s="41"/>
      <c r="BK1572" s="89"/>
      <c r="BL1572" s="89"/>
      <c r="BM1572" s="89"/>
      <c r="BN1572" s="86"/>
      <c r="BO1572" s="86"/>
      <c r="BP1572" s="86">
        <f t="shared" ref="BP1572:BP1589" si="1774">(1/(1/((AR1572/1000+1)*0.0112372)+1))*X1572</f>
        <v>4.1993975932145519E-4</v>
      </c>
      <c r="BQ1572" s="86">
        <f t="shared" ref="BQ1572:BQ1589" si="1775">(1-(1/(1/((AR1572/1000+1)*0.0112372)+1)))*X1572</f>
        <v>3.9938644813987768E-2</v>
      </c>
      <c r="BR1572" s="86"/>
      <c r="BS1572" s="86"/>
      <c r="BT1572" s="89"/>
      <c r="BU1572" s="89"/>
      <c r="BV1572" s="41"/>
      <c r="BW1572" s="89"/>
      <c r="BX1572" s="42"/>
      <c r="BY1572" s="89"/>
      <c r="BZ1572" s="89"/>
      <c r="CA1572" s="41"/>
      <c r="CB1572" s="89"/>
      <c r="CC1572" s="89"/>
      <c r="CD1572" s="41">
        <f>CK1572+CJ1572</f>
        <v>0</v>
      </c>
      <c r="CE1572" s="41">
        <f>CH1572+CI1572</f>
        <v>0</v>
      </c>
      <c r="CF1572" s="42">
        <f>CK1572*13.49+CJ1572</f>
        <v>0</v>
      </c>
      <c r="CG1572" s="42">
        <f>CH1572*13.49+CI1572</f>
        <v>0</v>
      </c>
      <c r="CH1572" s="42">
        <v>0</v>
      </c>
      <c r="CI1572" s="89">
        <v>0</v>
      </c>
      <c r="CJ1572" s="89">
        <v>0</v>
      </c>
      <c r="CK1572" s="42">
        <v>0</v>
      </c>
      <c r="CM1572" s="89">
        <f t="shared" ref="CM1572:CM1597" si="1776">CH1572/$P$1571</f>
        <v>0</v>
      </c>
      <c r="CN1572" s="89">
        <f t="shared" ref="CN1572:CN1597" si="1777">CI1572/$P$1571</f>
        <v>0</v>
      </c>
    </row>
    <row r="1573" spans="1:92" ht="14.4" x14ac:dyDescent="0.3">
      <c r="A1573" s="19"/>
      <c r="B1573" s="19"/>
      <c r="C1573" s="19"/>
      <c r="E1573" s="32">
        <v>41415.590277777781</v>
      </c>
      <c r="F1573" s="21">
        <f t="shared" si="1760"/>
        <v>1516.9548611111168</v>
      </c>
      <c r="G1573" s="21">
        <f t="shared" si="1761"/>
        <v>5.9569444444496185</v>
      </c>
      <c r="H1573" s="21"/>
      <c r="I1573" s="50">
        <v>1037</v>
      </c>
      <c r="J1573" s="21">
        <v>3740</v>
      </c>
      <c r="K1573" s="21">
        <v>733.3</v>
      </c>
      <c r="L1573" s="21">
        <v>24</v>
      </c>
      <c r="M1573" s="124">
        <v>6.08</v>
      </c>
      <c r="N1573" s="40"/>
      <c r="R1573" s="22"/>
      <c r="S1573" s="22"/>
      <c r="T1573" s="22"/>
      <c r="U1573" s="52">
        <f t="shared" si="1762"/>
        <v>1.7151552176267147E-3</v>
      </c>
      <c r="V1573" s="52">
        <f t="shared" si="1763"/>
        <v>0.23830826655506782</v>
      </c>
      <c r="W1573" s="52">
        <f t="shared" si="1764"/>
        <v>7.8170489620416517E-4</v>
      </c>
      <c r="X1573" s="247">
        <f>W1573+V1573+SUM($U$1571:U1573)</f>
        <v>0.24109258415730225</v>
      </c>
      <c r="Y1573" s="104">
        <f>W1573+V1573+SUM($U$1571:U1573)-$X$1572</f>
        <v>0.20073399958399302</v>
      </c>
      <c r="Z1573" s="42"/>
      <c r="AA1573" s="42"/>
      <c r="AB1573" s="41">
        <f t="shared" si="1765"/>
        <v>8.7476892321340701E-3</v>
      </c>
      <c r="AC1573" s="48">
        <f t="shared" si="1766"/>
        <v>1.2154274061311248</v>
      </c>
      <c r="AD1573" s="48">
        <f t="shared" si="1767"/>
        <v>0.11825020825153963</v>
      </c>
      <c r="AE1573" s="48">
        <f t="shared" si="1768"/>
        <v>0.16082411338189923</v>
      </c>
      <c r="AF1573" s="48">
        <f t="shared" si="1769"/>
        <v>0.11825020825153963</v>
      </c>
      <c r="AG1573" s="238">
        <f t="shared" si="1770"/>
        <v>4.257252500536797E-2</v>
      </c>
      <c r="AH1573" s="48">
        <f t="shared" si="1771"/>
        <v>1.3801249916383575E-6</v>
      </c>
      <c r="AI1573" s="48">
        <f>AE1573+AC1573+SUM($AB$1571:AB1573)</f>
        <v>1.3905378526226162</v>
      </c>
      <c r="AJ1573" s="48">
        <f>AE1573+AC1573+SUM($AB$1571:AB1573)-$AI$1572</f>
        <v>0.51361856751338242</v>
      </c>
      <c r="AK1573" s="46"/>
      <c r="AL1573" s="86"/>
      <c r="AM1573" s="25">
        <v>94.114499999999992</v>
      </c>
      <c r="AN1573" s="25">
        <v>7.0710678117987522E-4</v>
      </c>
      <c r="AQ1573">
        <v>441</v>
      </c>
      <c r="AR1573" s="25">
        <v>223.10249999999999</v>
      </c>
      <c r="AS1573" s="25">
        <v>1.0359114344322462</v>
      </c>
      <c r="AT1573" s="41"/>
      <c r="AU1573" s="41"/>
      <c r="AV1573" s="42">
        <f t="shared" ref="AV1573:AV1589" si="1778">AJ1573-BA1573-BB1573</f>
        <v>0</v>
      </c>
      <c r="AW1573" s="86">
        <f t="shared" ref="AW1573:AW1589" si="1779">(1/(1/((AM1573/1000+1)*0.0112372)+1))*AE1573</f>
        <v>1.9532824641486932E-3</v>
      </c>
      <c r="AX1573" s="86">
        <f t="shared" ref="AX1573:AX1589" si="1780">(1-(1/(1/((AM1573/1000+1)*0.0112372)+1)))*AE1573</f>
        <v>0.15887083091775053</v>
      </c>
      <c r="AY1573" s="86">
        <f t="shared" si="1772"/>
        <v>1.6888718651368824E-2</v>
      </c>
      <c r="AZ1573" s="86">
        <f t="shared" si="1773"/>
        <v>1.3736491339712473</v>
      </c>
      <c r="BA1573" s="131">
        <f>AY1573-$AY$1572</f>
        <v>6.9070856276117875E-3</v>
      </c>
      <c r="BB1573" s="131">
        <f>AZ1573-$AZ$1572</f>
        <v>0.50671148188577064</v>
      </c>
      <c r="BC1573" s="89">
        <f>BA1573-BA1572</f>
        <v>6.9070856276117875E-3</v>
      </c>
      <c r="BD1573" s="89">
        <f>BB1573-BB1572</f>
        <v>0.50671148188577064</v>
      </c>
      <c r="BE1573" s="41">
        <f>1000*(((BC1573)/((BD1573))/0.0112372-1))</f>
        <v>213.04240820264963</v>
      </c>
      <c r="BF1573" s="89">
        <f>(BE1573-$B$10)/($AM$1568-$B$10)</f>
        <v>0.71662604239799033</v>
      </c>
      <c r="BG1573" s="89">
        <f>1-BF1573</f>
        <v>0.28337395760200967</v>
      </c>
      <c r="BH1573" s="89">
        <f>BF1573*($AJ1573-$AJ1572)</f>
        <v>0.36807244133924022</v>
      </c>
      <c r="BI1573" s="89">
        <f>BG1573*($AJ1573-$AJ1572)</f>
        <v>0.14554612617414217</v>
      </c>
      <c r="BJ1573" s="41">
        <f>1000*((BA1573/BB1573)/0.0112372-1)</f>
        <v>213.04240820264963</v>
      </c>
      <c r="BK1573" s="89">
        <f>(BJ1573-$B$10)/($AM$1568-$B$10)</f>
        <v>0.71662604239799033</v>
      </c>
      <c r="BL1573" s="89">
        <f>1-BK1573</f>
        <v>0.28337395760200967</v>
      </c>
      <c r="BM1573" s="89">
        <f t="shared" ref="BM1573:BM1589" si="1781">Y1573-BR1573-BS1573</f>
        <v>0</v>
      </c>
      <c r="BN1573" s="86">
        <f t="shared" ref="BN1573:BN1589" si="1782">(1/(1/((AR1573/1000+1)*0.0112372)+1))*W1573</f>
        <v>1.0598280113353324E-5</v>
      </c>
      <c r="BO1573" s="86">
        <f t="shared" ref="BO1573:BO1589" si="1783">(1-(1/(1/((AR1573/1000+1)*0.0112372)+1)))*W1573</f>
        <v>7.7110661609081186E-4</v>
      </c>
      <c r="BP1573" s="86">
        <f t="shared" si="1774"/>
        <v>3.2687101648701225E-3</v>
      </c>
      <c r="BQ1573" s="86">
        <f t="shared" si="1775"/>
        <v>0.23782387399243213</v>
      </c>
      <c r="BR1573" s="131">
        <f>BP1573-$BP$1572</f>
        <v>2.8487704055486672E-3</v>
      </c>
      <c r="BS1573" s="131">
        <f>BQ1573-$BQ$1572</f>
        <v>0.19788522917844437</v>
      </c>
      <c r="BT1573" s="89">
        <f>BR1573-BR1572</f>
        <v>2.8487704055486672E-3</v>
      </c>
      <c r="BU1573" s="89">
        <f>BS1573-BS1572</f>
        <v>0.19788522917844437</v>
      </c>
      <c r="BV1573" s="41">
        <f t="shared" ref="BV1573:BV1584" si="1784">1000*((BT1573/BU1573)/0.0112372-1)</f>
        <v>281.10864041693071</v>
      </c>
      <c r="BW1573" s="89" t="e">
        <f t="shared" ref="BW1573:BW1589" si="1785">(BV1573-$P$1529)/($AR$1568-$P$1529)</f>
        <v>#REF!</v>
      </c>
      <c r="BX1573" s="42" t="e">
        <f t="shared" ref="BX1573:BX1587" si="1786">1-BW1573</f>
        <v>#REF!</v>
      </c>
      <c r="BY1573" s="89" t="e">
        <f t="shared" ref="BY1573:BZ1587" si="1787">BW1573*($X1573-$X1572)</f>
        <v>#REF!</v>
      </c>
      <c r="BZ1573" s="89" t="e">
        <f t="shared" si="1787"/>
        <v>#REF!</v>
      </c>
      <c r="CA1573" s="41">
        <f t="shared" ref="CA1573:CA1587" si="1788">1000*((BR1573/BS1573/0.0112372-1))</f>
        <v>281.10864041693071</v>
      </c>
      <c r="CB1573" s="89" t="e">
        <f t="shared" ref="CB1573:CB1589" si="1789">(CA1573-$P$1529)/($AR$1568-$P$1529)</f>
        <v>#REF!</v>
      </c>
      <c r="CC1573" s="89" t="e">
        <f>1-CB1573</f>
        <v>#REF!</v>
      </c>
      <c r="CD1573" s="41" t="e">
        <f>CK1573+CJ1573</f>
        <v>#REF!</v>
      </c>
      <c r="CE1573" s="41" t="e">
        <f>CH1573+CI1573</f>
        <v>#REF!</v>
      </c>
      <c r="CF1573" s="42" t="e">
        <f>CK1573*13.49+CJ1573</f>
        <v>#REF!</v>
      </c>
      <c r="CG1573" s="42" t="e">
        <f>CH1573*13.49+CI1573</f>
        <v>#REF!</v>
      </c>
      <c r="CH1573" s="42" t="e">
        <f t="shared" ref="CH1573:CH1588" si="1790">CC1573*$Y1573</f>
        <v>#REF!</v>
      </c>
      <c r="CI1573" s="89">
        <f>BL1573*$AJ1573</f>
        <v>0.14554612617414217</v>
      </c>
      <c r="CJ1573" s="89">
        <f>BK1573*$AJ1573</f>
        <v>0.36807244133924022</v>
      </c>
      <c r="CK1573" s="42" t="e">
        <f t="shared" ref="CK1573:CK1588" si="1791">CB1573*$Y1573</f>
        <v>#REF!</v>
      </c>
      <c r="CM1573" s="89" t="e">
        <f t="shared" si="1776"/>
        <v>#REF!</v>
      </c>
      <c r="CN1573" s="89">
        <f t="shared" si="1777"/>
        <v>8.5322210631775634E-3</v>
      </c>
    </row>
    <row r="1574" spans="1:92" ht="14.4" x14ac:dyDescent="0.3">
      <c r="A1574" s="19"/>
      <c r="B1574" s="19"/>
      <c r="C1574" s="19"/>
      <c r="E1574" s="32">
        <v>41423.486111111109</v>
      </c>
      <c r="F1574" s="21">
        <f t="shared" si="1760"/>
        <v>1524.8506944444453</v>
      </c>
      <c r="G1574" s="21">
        <f t="shared" si="1761"/>
        <v>13.852777777778101</v>
      </c>
      <c r="H1574" s="21"/>
      <c r="I1574" s="50">
        <v>1037</v>
      </c>
      <c r="J1574" s="21">
        <v>4370</v>
      </c>
      <c r="K1574" s="21">
        <v>1426</v>
      </c>
      <c r="L1574" s="21">
        <v>11</v>
      </c>
      <c r="M1574" s="124">
        <v>6.08</v>
      </c>
      <c r="N1574" s="40"/>
      <c r="O1574" s="40"/>
      <c r="P1574" s="40"/>
      <c r="R1574" s="22"/>
      <c r="S1574" s="22"/>
      <c r="T1574" s="22"/>
      <c r="U1574" s="52">
        <f t="shared" si="1762"/>
        <v>3.3353488890436322E-3</v>
      </c>
      <c r="V1574" s="52">
        <f t="shared" si="1763"/>
        <v>0.46342232116122561</v>
      </c>
      <c r="W1574" s="52">
        <f t="shared" si="1764"/>
        <v>1.5201297995188049E-3</v>
      </c>
      <c r="X1574" s="247">
        <f>W1574+V1574+SUM($U$1571:U1574)</f>
        <v>0.47028041255581832</v>
      </c>
      <c r="Y1574" s="236">
        <f>W1574+V1574+SUM($U$1571:U1574)-$X$1572</f>
        <v>0.42992182798250911</v>
      </c>
      <c r="Z1574" s="42"/>
      <c r="AA1574" s="42"/>
      <c r="AB1574" s="41">
        <f t="shared" si="1765"/>
        <v>1.0221230466424034E-2</v>
      </c>
      <c r="AC1574" s="48">
        <f t="shared" si="1766"/>
        <v>1.4201651777521429</v>
      </c>
      <c r="AD1574" s="48">
        <f t="shared" si="1767"/>
        <v>0.13816936097840324</v>
      </c>
      <c r="AE1574" s="48">
        <f t="shared" si="1768"/>
        <v>0.18791480627778062</v>
      </c>
      <c r="AF1574" s="48">
        <f t="shared" si="1769"/>
        <v>0.13816936097840324</v>
      </c>
      <c r="AG1574" s="238">
        <f t="shared" si="1770"/>
        <v>4.9743832693437968E-2</v>
      </c>
      <c r="AH1574" s="48">
        <f t="shared" si="1771"/>
        <v>1.6126059394277062E-6</v>
      </c>
      <c r="AI1574" s="48">
        <f>AE1574+AC1574+SUM($AB$1571:AB1574)</f>
        <v>1.6325875476059399</v>
      </c>
      <c r="AJ1574" s="48">
        <f>AE1574+AC1574+SUM($AB$1571:AB1574)-$AI$1572</f>
        <v>0.75566826249670616</v>
      </c>
      <c r="AK1574" s="46"/>
      <c r="AL1574" s="86"/>
      <c r="AM1574" s="25">
        <v>141.87649999999999</v>
      </c>
      <c r="AN1574" s="25">
        <v>8.1317279836459394E-2</v>
      </c>
      <c r="AQ1574">
        <v>624</v>
      </c>
      <c r="AR1574" s="25">
        <v>267.28899999999999</v>
      </c>
      <c r="AS1574" s="25">
        <v>0.20081832585697371</v>
      </c>
      <c r="AV1574" s="42">
        <f t="shared" si="1778"/>
        <v>0</v>
      </c>
      <c r="AW1574" s="86">
        <f t="shared" si="1779"/>
        <v>2.3806801387448537E-3</v>
      </c>
      <c r="AX1574" s="86">
        <f t="shared" si="1780"/>
        <v>0.18553412613903578</v>
      </c>
      <c r="AY1574" s="86">
        <f t="shared" si="1772"/>
        <v>2.0683142676912077E-2</v>
      </c>
      <c r="AZ1574" s="86">
        <f t="shared" si="1773"/>
        <v>1.6119044049290279</v>
      </c>
      <c r="BA1574" s="86">
        <f t="shared" ref="BA1574:BA1587" si="1792">AY1574-$AY$1572</f>
        <v>1.070150965315504E-2</v>
      </c>
      <c r="BB1574" s="86">
        <f t="shared" ref="BB1574:BB1587" si="1793">AZ1574-$AZ$1572</f>
        <v>0.74496675284355118</v>
      </c>
      <c r="BC1574" s="89">
        <f>BA1574-BA1573</f>
        <v>3.7944240255432526E-3</v>
      </c>
      <c r="BD1574" s="89">
        <f>BB1574-BB1573</f>
        <v>0.23825527095778054</v>
      </c>
      <c r="BE1574" s="41">
        <f>1000*(((BC1574)/((BD1574))/0.0112372-1))</f>
        <v>417.24597943687104</v>
      </c>
      <c r="BF1574" s="89">
        <f>(BE1574-$B$10)/($AM$1568-$B$10)</f>
        <v>0.45564351778157991</v>
      </c>
      <c r="BG1574" s="89">
        <f>1-BF1574</f>
        <v>0.54435648221842015</v>
      </c>
      <c r="BH1574" s="89">
        <f>BF1574*($AJ1574-$AJ1573)</f>
        <v>0.11028837450016006</v>
      </c>
      <c r="BI1574" s="89">
        <f>BG1574*($AJ1574-$AJ1573)</f>
        <v>0.13176132048316369</v>
      </c>
      <c r="BJ1574" s="41">
        <f>1000*((BA1574/BB1574)/0.0112372-1)</f>
        <v>278.3507954685889</v>
      </c>
      <c r="BK1574" s="89">
        <f>(BJ1574-$B$10)/($AM$1568-$B$10)</f>
        <v>0.63315860995166351</v>
      </c>
      <c r="BL1574" s="89">
        <f>1-BK1574</f>
        <v>0.36684139004833649</v>
      </c>
      <c r="BM1574" s="89">
        <f t="shared" si="1781"/>
        <v>0</v>
      </c>
      <c r="BN1574" s="86">
        <f t="shared" si="1782"/>
        <v>2.1343880466580268E-5</v>
      </c>
      <c r="BO1574" s="86">
        <f t="shared" si="1783"/>
        <v>1.4987859190522248E-3</v>
      </c>
      <c r="BP1574" s="86">
        <f t="shared" si="1774"/>
        <v>6.6031262031326756E-3</v>
      </c>
      <c r="BQ1574" s="86">
        <f t="shared" si="1775"/>
        <v>0.46367728635268568</v>
      </c>
      <c r="BR1574" s="86">
        <f t="shared" ref="BR1574:BR1587" si="1794">BP1574-$BP$1572</f>
        <v>6.1831864438112207E-3</v>
      </c>
      <c r="BS1574" s="86">
        <f t="shared" ref="BS1574:BS1587" si="1795">BQ1574-$BQ$1572</f>
        <v>0.42373864153869789</v>
      </c>
      <c r="BT1574" s="89">
        <f t="shared" ref="BT1574:BU1587" si="1796">BR1574-BR1573</f>
        <v>3.3344160382625535E-3</v>
      </c>
      <c r="BU1574" s="89">
        <f t="shared" si="1796"/>
        <v>0.22585341236025352</v>
      </c>
      <c r="BV1574" s="41">
        <f t="shared" si="1784"/>
        <v>313.81742964977934</v>
      </c>
      <c r="BW1574" s="89" t="e">
        <f t="shared" si="1785"/>
        <v>#REF!</v>
      </c>
      <c r="BX1574" s="42" t="e">
        <f t="shared" si="1786"/>
        <v>#REF!</v>
      </c>
      <c r="BY1574" s="89" t="e">
        <f t="shared" si="1787"/>
        <v>#REF!</v>
      </c>
      <c r="BZ1574" s="89" t="e">
        <f t="shared" si="1787"/>
        <v>#REF!</v>
      </c>
      <c r="CA1574" s="41">
        <f t="shared" si="1788"/>
        <v>298.54248037919098</v>
      </c>
      <c r="CB1574" s="89" t="e">
        <f t="shared" si="1789"/>
        <v>#REF!</v>
      </c>
      <c r="CC1574" s="89" t="e">
        <f t="shared" ref="CC1574:CC1587" si="1797">1-CB1574</f>
        <v>#REF!</v>
      </c>
      <c r="CD1574" s="41" t="e">
        <f>CK1574+CJ1574</f>
        <v>#REF!</v>
      </c>
      <c r="CE1574" s="41" t="e">
        <f>CH1574+CI1574</f>
        <v>#REF!</v>
      </c>
      <c r="CF1574" s="42" t="e">
        <f>CK1574*13.49+CJ1574</f>
        <v>#REF!</v>
      </c>
      <c r="CG1574" s="42" t="e">
        <f>CH1574*13.49+CI1574</f>
        <v>#REF!</v>
      </c>
      <c r="CH1574" s="42" t="e">
        <f t="shared" si="1790"/>
        <v>#REF!</v>
      </c>
      <c r="CI1574" s="89">
        <f>BL1574*$AJ1574</f>
        <v>0.27721039582970292</v>
      </c>
      <c r="CJ1574" s="89">
        <f>BK1574*$AJ1574</f>
        <v>0.47845786666700324</v>
      </c>
      <c r="CK1574" s="42" t="e">
        <f t="shared" si="1791"/>
        <v>#REF!</v>
      </c>
      <c r="CM1574" s="89" t="e">
        <f t="shared" si="1776"/>
        <v>#REF!</v>
      </c>
      <c r="CN1574" s="89">
        <f t="shared" si="1777"/>
        <v>1.6250658402272116E-2</v>
      </c>
    </row>
    <row r="1575" spans="1:92" ht="14.4" x14ac:dyDescent="0.3">
      <c r="A1575" s="19"/>
      <c r="B1575" s="19"/>
      <c r="C1575" s="19"/>
      <c r="E1575" s="32">
        <v>41431.59375</v>
      </c>
      <c r="F1575" s="21">
        <f t="shared" si="1760"/>
        <v>1532.9583333333358</v>
      </c>
      <c r="G1575" s="21">
        <f t="shared" si="1761"/>
        <v>21.960416666668607</v>
      </c>
      <c r="H1575" s="112">
        <v>15</v>
      </c>
      <c r="I1575" s="21">
        <v>1034</v>
      </c>
      <c r="J1575" s="21">
        <v>4443.9394499999999</v>
      </c>
      <c r="K1575" s="21">
        <v>1902.8204499999999</v>
      </c>
      <c r="L1575" s="21">
        <v>23</v>
      </c>
      <c r="M1575" s="124">
        <v>6.08</v>
      </c>
      <c r="N1575" s="40"/>
      <c r="O1575" s="40"/>
      <c r="P1575" s="40"/>
      <c r="R1575" s="22"/>
      <c r="S1575" s="22"/>
      <c r="T1575" s="22"/>
      <c r="U1575" s="52">
        <f t="shared" si="1762"/>
        <v>4.4377347108402439E-3</v>
      </c>
      <c r="V1575" s="52">
        <f t="shared" si="1763"/>
        <v>0.61659076420788284</v>
      </c>
      <c r="W1575" s="52">
        <f t="shared" si="1764"/>
        <v>2.0225568600835435E-3</v>
      </c>
      <c r="X1575" s="247">
        <f>W1575+V1575+SUM($U$1571:U1575)</f>
        <v>0.62838901737388053</v>
      </c>
      <c r="Y1575" s="236">
        <f>W1575+V1575+SUM($U$1571:U1575)-$X$1572</f>
        <v>0.58803043280057132</v>
      </c>
      <c r="Z1575" s="42"/>
      <c r="AA1575" s="42"/>
      <c r="AB1575" s="41">
        <f t="shared" si="1765"/>
        <v>1.0364101536819884E-2</v>
      </c>
      <c r="AC1575" s="48">
        <f t="shared" si="1766"/>
        <v>1.4400160675007769</v>
      </c>
      <c r="AD1575" s="48">
        <f t="shared" si="1767"/>
        <v>0.14010067488075004</v>
      </c>
      <c r="AE1575" s="48">
        <f t="shared" si="1768"/>
        <v>0.19054145574081041</v>
      </c>
      <c r="AF1575" s="48">
        <f t="shared" si="1769"/>
        <v>0.14010067488075009</v>
      </c>
      <c r="AG1575" s="238">
        <f t="shared" si="1770"/>
        <v>5.0439145713318471E-2</v>
      </c>
      <c r="AH1575" s="48">
        <f t="shared" si="1771"/>
        <v>1.6351467418731242E-6</v>
      </c>
      <c r="AI1575" s="48">
        <f>AE1575+AC1575+SUM($AB$1571:AB1575)</f>
        <v>1.6654291883544237</v>
      </c>
      <c r="AJ1575" s="48">
        <f>AE1575+AC1575+SUM($AB$1571:AB1575)-$AI$1572</f>
        <v>0.78850990324518988</v>
      </c>
      <c r="AK1575" s="46"/>
      <c r="AL1575" s="86"/>
      <c r="AM1575" s="92">
        <f>AM1574</f>
        <v>141.87649999999999</v>
      </c>
      <c r="AN1575"/>
      <c r="AO1575"/>
      <c r="AP1575"/>
      <c r="AQ1575">
        <v>1528</v>
      </c>
      <c r="AR1575" s="25">
        <v>289.71350000000001</v>
      </c>
      <c r="AS1575" s="25">
        <v>7.4999999999931788E-3</v>
      </c>
      <c r="AV1575" s="42">
        <f t="shared" si="1778"/>
        <v>0</v>
      </c>
      <c r="AW1575" s="86">
        <f t="shared" si="1779"/>
        <v>2.4139569854816469E-3</v>
      </c>
      <c r="AX1575" s="86">
        <f t="shared" si="1780"/>
        <v>0.18812749875532878</v>
      </c>
      <c r="AY1575" s="86">
        <f t="shared" si="1772"/>
        <v>2.1099211231606661E-2</v>
      </c>
      <c r="AZ1575" s="86">
        <f t="shared" si="1773"/>
        <v>1.644329977122817</v>
      </c>
      <c r="BA1575" s="86">
        <f t="shared" si="1792"/>
        <v>1.1117578207849624E-2</v>
      </c>
      <c r="BB1575" s="86">
        <f t="shared" si="1793"/>
        <v>0.77739232503734035</v>
      </c>
      <c r="BC1575" s="89"/>
      <c r="BD1575" s="89"/>
      <c r="BE1575" s="41"/>
      <c r="BF1575" s="89"/>
      <c r="BG1575" s="89"/>
      <c r="BH1575" s="89"/>
      <c r="BI1575" s="89"/>
      <c r="BJ1575" s="41"/>
      <c r="BK1575" s="89"/>
      <c r="BL1575" s="89"/>
      <c r="BM1575" s="89">
        <f t="shared" si="1781"/>
        <v>0</v>
      </c>
      <c r="BN1575" s="86">
        <f t="shared" si="1782"/>
        <v>2.889369874834181E-5</v>
      </c>
      <c r="BO1575" s="86">
        <f t="shared" si="1783"/>
        <v>1.9936631613352014E-3</v>
      </c>
      <c r="BP1575" s="86">
        <f t="shared" si="1774"/>
        <v>8.9769950714846461E-3</v>
      </c>
      <c r="BQ1575" s="86">
        <f t="shared" si="1775"/>
        <v>0.61941202230239589</v>
      </c>
      <c r="BR1575" s="86">
        <f t="shared" si="1794"/>
        <v>8.5570553121631903E-3</v>
      </c>
      <c r="BS1575" s="86">
        <f t="shared" si="1795"/>
        <v>0.5794733774884081</v>
      </c>
      <c r="BT1575" s="89">
        <f t="shared" si="1796"/>
        <v>2.3738688683519697E-3</v>
      </c>
      <c r="BU1575" s="89">
        <f t="shared" si="1796"/>
        <v>0.15573473594971021</v>
      </c>
      <c r="BV1575" s="41">
        <f t="shared" si="1784"/>
        <v>356.47915279035306</v>
      </c>
      <c r="BW1575" s="89" t="e">
        <f t="shared" si="1785"/>
        <v>#REF!</v>
      </c>
      <c r="BX1575" s="42" t="e">
        <f t="shared" si="1786"/>
        <v>#REF!</v>
      </c>
      <c r="BY1575" s="89" t="e">
        <f t="shared" si="1787"/>
        <v>#REF!</v>
      </c>
      <c r="BZ1575" s="89" t="e">
        <f t="shared" si="1787"/>
        <v>#REF!</v>
      </c>
      <c r="CA1575" s="41">
        <f t="shared" si="1788"/>
        <v>314.11308764136447</v>
      </c>
      <c r="CB1575" s="89" t="e">
        <f t="shared" si="1789"/>
        <v>#REF!</v>
      </c>
      <c r="CC1575" s="89" t="e">
        <f t="shared" si="1797"/>
        <v>#REF!</v>
      </c>
      <c r="CD1575" s="41"/>
      <c r="CE1575" s="41"/>
      <c r="CF1575" s="42"/>
      <c r="CG1575" s="42"/>
      <c r="CH1575" s="42" t="e">
        <f t="shared" si="1790"/>
        <v>#REF!</v>
      </c>
      <c r="CI1575" s="89"/>
      <c r="CJ1575" s="89"/>
      <c r="CK1575" s="42" t="e">
        <f t="shared" si="1791"/>
        <v>#REF!</v>
      </c>
      <c r="CM1575" s="89" t="e">
        <f t="shared" si="1776"/>
        <v>#REF!</v>
      </c>
      <c r="CN1575" s="89">
        <f t="shared" si="1777"/>
        <v>0</v>
      </c>
    </row>
    <row r="1576" spans="1:92" ht="14.4" x14ac:dyDescent="0.3">
      <c r="A1576" s="19"/>
      <c r="B1576" s="19"/>
      <c r="C1576" s="19"/>
      <c r="E1576" s="125">
        <v>41444.636805555558</v>
      </c>
      <c r="F1576" s="21">
        <f t="shared" si="1760"/>
        <v>1546.0013888888934</v>
      </c>
      <c r="G1576" s="21">
        <f t="shared" si="1761"/>
        <v>35.003472222226264</v>
      </c>
      <c r="H1576" s="20">
        <v>5</v>
      </c>
      <c r="I1576" s="21">
        <v>1068</v>
      </c>
      <c r="J1576" s="21">
        <v>4973.98549</v>
      </c>
      <c r="K1576" s="21">
        <v>2933.2144600000001</v>
      </c>
      <c r="L1576" s="21">
        <v>74</v>
      </c>
      <c r="M1576" s="124">
        <v>6.08</v>
      </c>
      <c r="N1576" s="40"/>
      <c r="O1576" s="40"/>
      <c r="P1576" s="40"/>
      <c r="R1576" s="22"/>
      <c r="S1576" s="22"/>
      <c r="T1576" s="22"/>
      <c r="U1576" s="52">
        <f t="shared" si="1762"/>
        <v>7.0657465871052155E-3</v>
      </c>
      <c r="V1576" s="52">
        <f t="shared" si="1763"/>
        <v>0.98173378349999385</v>
      </c>
      <c r="W1576" s="52">
        <f t="shared" si="1764"/>
        <v>3.2203083695951013E-3</v>
      </c>
      <c r="X1576" s="247">
        <f>W1576+V1576+SUM($U$1571:U1576)</f>
        <v>1.0017955347626082</v>
      </c>
      <c r="Y1576" s="236">
        <f>W1576+V1576+SUM($U$1571:U1576)-$X$1572</f>
        <v>0.96143695018929898</v>
      </c>
      <c r="Z1576" s="42"/>
      <c r="AA1576" s="42"/>
      <c r="AB1576" s="41">
        <f t="shared" si="1765"/>
        <v>1.1981708627018825E-2</v>
      </c>
      <c r="AC1576" s="48">
        <f t="shared" si="1766"/>
        <v>1.6647707355744357</v>
      </c>
      <c r="AD1576" s="48">
        <f t="shared" si="1767"/>
        <v>0.16196729247646072</v>
      </c>
      <c r="AE1576" s="48">
        <f t="shared" si="1768"/>
        <v>0.22028076393729651</v>
      </c>
      <c r="AF1576" s="48">
        <f t="shared" si="1769"/>
        <v>0.16196729247646072</v>
      </c>
      <c r="AG1576" s="238">
        <f t="shared" si="1770"/>
        <v>5.8311581103842103E-2</v>
      </c>
      <c r="AH1576" s="48">
        <f t="shared" si="1771"/>
        <v>1.8903569936998592E-6</v>
      </c>
      <c r="AI1576" s="48">
        <f>AE1576+AC1576+SUM($AB$1571:AB1576)</f>
        <v>1.9319048732515871</v>
      </c>
      <c r="AJ1576" s="48">
        <f>AE1576+AC1576+SUM($AB$1571:AB1576)-$AI$1572</f>
        <v>1.0549855881423533</v>
      </c>
      <c r="AK1576" s="46"/>
      <c r="AL1576" s="86"/>
      <c r="AM1576" s="92">
        <f>AM1577</f>
        <v>305.15199999999999</v>
      </c>
      <c r="AN1576"/>
      <c r="AO1576"/>
      <c r="AP1576"/>
      <c r="AQ1576">
        <v>2291</v>
      </c>
      <c r="AR1576" s="25">
        <v>320.23950000000002</v>
      </c>
      <c r="AS1576" s="25">
        <v>7.8499999999991132E-2</v>
      </c>
      <c r="AV1576" s="42">
        <f t="shared" si="1778"/>
        <v>0</v>
      </c>
      <c r="AW1576" s="86">
        <f t="shared" si="1779"/>
        <v>3.1839963478557699E-3</v>
      </c>
      <c r="AX1576" s="86">
        <f t="shared" si="1780"/>
        <v>0.21709676758944074</v>
      </c>
      <c r="AY1576" s="86">
        <f t="shared" si="1772"/>
        <v>2.7924263339620371E-2</v>
      </c>
      <c r="AZ1576" s="86">
        <f t="shared" si="1773"/>
        <v>1.9039806099119667</v>
      </c>
      <c r="BA1576" s="86">
        <f t="shared" si="1792"/>
        <v>1.7942630315863337E-2</v>
      </c>
      <c r="BB1576" s="86">
        <f t="shared" si="1793"/>
        <v>1.0370429578264901</v>
      </c>
      <c r="BC1576" s="89"/>
      <c r="BD1576" s="89"/>
      <c r="BE1576" s="41"/>
      <c r="BF1576" s="89"/>
      <c r="BG1576" s="89"/>
      <c r="BH1576" s="89"/>
      <c r="BI1576" s="89"/>
      <c r="BJ1576" s="41"/>
      <c r="BK1576" s="89"/>
      <c r="BL1576" s="89"/>
      <c r="BM1576" s="89">
        <f t="shared" si="1781"/>
        <v>0</v>
      </c>
      <c r="BN1576" s="86">
        <f t="shared" si="1782"/>
        <v>4.7077405059303038E-5</v>
      </c>
      <c r="BO1576" s="86">
        <f t="shared" si="1783"/>
        <v>3.1732309645357984E-3</v>
      </c>
      <c r="BP1576" s="86">
        <f t="shared" si="1774"/>
        <v>1.4645160886424738E-2</v>
      </c>
      <c r="BQ1576" s="86">
        <f t="shared" si="1775"/>
        <v>0.98715037387618343</v>
      </c>
      <c r="BR1576" s="86">
        <f t="shared" si="1794"/>
        <v>1.4225221127103282E-2</v>
      </c>
      <c r="BS1576" s="86">
        <f t="shared" si="1795"/>
        <v>0.94721172906219564</v>
      </c>
      <c r="BT1576" s="89">
        <f t="shared" si="1796"/>
        <v>5.6681658149400922E-3</v>
      </c>
      <c r="BU1576" s="89">
        <f t="shared" si="1796"/>
        <v>0.36773835157378754</v>
      </c>
      <c r="BV1576" s="41">
        <f t="shared" si="1784"/>
        <v>371.65695839639221</v>
      </c>
      <c r="BW1576" s="89" t="e">
        <f t="shared" si="1785"/>
        <v>#REF!</v>
      </c>
      <c r="BX1576" s="42" t="e">
        <f t="shared" si="1786"/>
        <v>#REF!</v>
      </c>
      <c r="BY1576" s="89" t="e">
        <f t="shared" si="1787"/>
        <v>#REF!</v>
      </c>
      <c r="BZ1576" s="89" t="e">
        <f t="shared" si="1787"/>
        <v>#REF!</v>
      </c>
      <c r="CA1576" s="41">
        <f t="shared" si="1788"/>
        <v>336.45348686296182</v>
      </c>
      <c r="CB1576" s="89" t="e">
        <f t="shared" si="1789"/>
        <v>#REF!</v>
      </c>
      <c r="CC1576" s="89" t="e">
        <f t="shared" si="1797"/>
        <v>#REF!</v>
      </c>
      <c r="CD1576" s="41"/>
      <c r="CE1576" s="41"/>
      <c r="CF1576" s="42"/>
      <c r="CG1576" s="42"/>
      <c r="CH1576" s="42" t="e">
        <f t="shared" si="1790"/>
        <v>#REF!</v>
      </c>
      <c r="CI1576" s="89"/>
      <c r="CJ1576" s="89"/>
      <c r="CK1576" s="42" t="e">
        <f t="shared" si="1791"/>
        <v>#REF!</v>
      </c>
      <c r="CM1576" s="89" t="e">
        <f t="shared" si="1776"/>
        <v>#REF!</v>
      </c>
      <c r="CN1576" s="89">
        <f t="shared" si="1777"/>
        <v>0</v>
      </c>
    </row>
    <row r="1577" spans="1:92" ht="14.4" x14ac:dyDescent="0.3">
      <c r="A1577" s="19"/>
      <c r="B1577" s="19"/>
      <c r="C1577" s="19"/>
      <c r="E1577" s="32">
        <v>41457.647222222222</v>
      </c>
      <c r="F1577" s="21">
        <f t="shared" si="1760"/>
        <v>1559.0118055555577</v>
      </c>
      <c r="G1577" s="21">
        <f t="shared" si="1761"/>
        <v>48.013888888890506</v>
      </c>
      <c r="I1577" s="21">
        <v>1054</v>
      </c>
      <c r="J1577" s="21">
        <v>4982</v>
      </c>
      <c r="K1577" s="21">
        <v>4438</v>
      </c>
      <c r="L1577" s="21">
        <v>13</v>
      </c>
      <c r="M1577" s="124">
        <v>6.08</v>
      </c>
      <c r="N1577" s="40"/>
      <c r="O1577" s="40"/>
      <c r="P1577" s="40"/>
      <c r="R1577" s="22"/>
      <c r="S1577" s="22"/>
      <c r="T1577" s="22"/>
      <c r="U1577" s="52">
        <f t="shared" si="1762"/>
        <v>1.0550447875677575E-2</v>
      </c>
      <c r="V1577" s="52">
        <f t="shared" si="1763"/>
        <v>1.4659075276646605</v>
      </c>
      <c r="W1577" s="52">
        <f t="shared" si="1764"/>
        <v>4.8085075197893488E-3</v>
      </c>
      <c r="X1577" s="247">
        <f>W1577+V1577+SUM($U$1571:U1577)</f>
        <v>1.4981079259531469</v>
      </c>
      <c r="Y1577" s="236">
        <f>W1577+V1577+SUM($U$1571:U1577)-$X$1572</f>
        <v>1.4577493413798377</v>
      </c>
      <c r="Z1577" s="42"/>
      <c r="AA1577" s="42"/>
      <c r="AB1577" s="41">
        <f t="shared" si="1765"/>
        <v>1.1843697908207678E-2</v>
      </c>
      <c r="AC1577" s="48">
        <f t="shared" si="1766"/>
        <v>1.6455951561120639</v>
      </c>
      <c r="AD1577" s="48">
        <f t="shared" si="1767"/>
        <v>0.1601016802207792</v>
      </c>
      <c r="AE1577" s="48">
        <f t="shared" si="1768"/>
        <v>0.21774347084182766</v>
      </c>
      <c r="AF1577" s="48">
        <f t="shared" si="1769"/>
        <v>0.16010168022077922</v>
      </c>
      <c r="AG1577" s="238">
        <f t="shared" si="1770"/>
        <v>5.7639922038038409E-2</v>
      </c>
      <c r="AH1577" s="48">
        <f t="shared" si="1771"/>
        <v>1.8685830100693542E-6</v>
      </c>
      <c r="AI1577" s="48">
        <f>AE1577+AC1577+SUM($AB$1571:AB1577)</f>
        <v>1.9220356986019542</v>
      </c>
      <c r="AJ1577" s="48">
        <f>AE1577+AC1577+SUM($AB$1571:AB1577)-$AI$1572</f>
        <v>1.0451164134927204</v>
      </c>
      <c r="AK1577" s="46"/>
      <c r="AL1577" s="86"/>
      <c r="AM1577" s="25">
        <v>305.15199999999999</v>
      </c>
      <c r="AN1577" s="25">
        <v>1.2000000000000455E-2</v>
      </c>
      <c r="AQ1577">
        <v>2179</v>
      </c>
      <c r="AR1577" s="25">
        <v>372.976</v>
      </c>
      <c r="AS1577" s="25">
        <v>5.5000000000006821E-2</v>
      </c>
      <c r="AV1577" s="42">
        <f t="shared" si="1778"/>
        <v>0</v>
      </c>
      <c r="AW1577" s="86">
        <f t="shared" si="1779"/>
        <v>3.1473216432423789E-3</v>
      </c>
      <c r="AX1577" s="86">
        <f t="shared" si="1780"/>
        <v>0.21459614919858527</v>
      </c>
      <c r="AY1577" s="86">
        <f t="shared" si="1772"/>
        <v>2.7781611682348443E-2</v>
      </c>
      <c r="AZ1577" s="86">
        <f t="shared" si="1773"/>
        <v>1.8942540869196058</v>
      </c>
      <c r="BA1577" s="86">
        <f t="shared" si="1792"/>
        <v>1.7799978658591405E-2</v>
      </c>
      <c r="BB1577" s="86">
        <f t="shared" si="1793"/>
        <v>1.027316434834129</v>
      </c>
      <c r="BC1577" s="91">
        <f>BA1577-BA1574</f>
        <v>7.0984690054363645E-3</v>
      </c>
      <c r="BD1577" s="91">
        <f>BB1577-BB1574</f>
        <v>0.28234968199057786</v>
      </c>
      <c r="BE1577" s="41">
        <f t="shared" ref="BE1577:BE1587" si="1798">1000*(((BC1577)/((BD1577))/0.0112372-1))</f>
        <v>1237.2745220142897</v>
      </c>
      <c r="BF1577" s="89">
        <f t="shared" ref="BF1577:BF1589" si="1799">(BE1577-$B$10)/($AM$1568-$B$10)</f>
        <v>-0.59239456502891796</v>
      </c>
      <c r="BG1577" s="89">
        <f t="shared" ref="BG1577:BG1587" si="1800">1-BF1577</f>
        <v>1.592394565028918</v>
      </c>
      <c r="BH1577" s="91">
        <f>BF1577*($AJ1577-$AJ1574)</f>
        <v>-0.17146751150770845</v>
      </c>
      <c r="BI1577" s="91">
        <f>BG1577*($AJ1577-$AJ1574)</f>
        <v>0.46091566250372273</v>
      </c>
      <c r="BJ1577" s="41">
        <f>1000*((BA1577/BB1577)/0.0112372-1)</f>
        <v>541.90329016523413</v>
      </c>
      <c r="BK1577" s="89">
        <f t="shared" ref="BK1577:BK1597" si="1801">(BJ1577-$B$10)/($AM$1568-$B$10)</f>
        <v>0.29632514999228804</v>
      </c>
      <c r="BL1577" s="89">
        <f t="shared" ref="BL1577:BL1587" si="1802">1-BK1577</f>
        <v>0.70367485000771191</v>
      </c>
      <c r="BM1577" s="89">
        <f t="shared" si="1781"/>
        <v>0</v>
      </c>
      <c r="BN1577" s="86">
        <f t="shared" si="1782"/>
        <v>7.3060400311387007E-5</v>
      </c>
      <c r="BO1577" s="86">
        <f t="shared" si="1783"/>
        <v>4.7354471194779616E-3</v>
      </c>
      <c r="BP1577" s="86">
        <f t="shared" si="1774"/>
        <v>2.2762232216409953E-2</v>
      </c>
      <c r="BQ1577" s="86">
        <f t="shared" si="1775"/>
        <v>1.4753456937367371</v>
      </c>
      <c r="BR1577" s="86">
        <f t="shared" si="1794"/>
        <v>2.2342292457088499E-2</v>
      </c>
      <c r="BS1577" s="86">
        <f t="shared" si="1795"/>
        <v>1.4354070489227493</v>
      </c>
      <c r="BT1577" s="89">
        <f t="shared" si="1796"/>
        <v>8.1170713299852162E-3</v>
      </c>
      <c r="BU1577" s="89">
        <f t="shared" si="1796"/>
        <v>0.48819531986055364</v>
      </c>
      <c r="BV1577" s="41">
        <f t="shared" si="1784"/>
        <v>479.61130266285858</v>
      </c>
      <c r="BW1577" s="89" t="e">
        <f t="shared" si="1785"/>
        <v>#REF!</v>
      </c>
      <c r="BX1577" s="42" t="e">
        <f t="shared" si="1786"/>
        <v>#REF!</v>
      </c>
      <c r="BY1577" s="89" t="e">
        <f t="shared" si="1787"/>
        <v>#REF!</v>
      </c>
      <c r="BZ1577" s="89" t="e">
        <f t="shared" si="1787"/>
        <v>#REF!</v>
      </c>
      <c r="CA1577" s="41">
        <f t="shared" si="1788"/>
        <v>385.14279469896519</v>
      </c>
      <c r="CB1577" s="89" t="e">
        <f t="shared" si="1789"/>
        <v>#REF!</v>
      </c>
      <c r="CC1577" s="89" t="e">
        <f t="shared" si="1797"/>
        <v>#REF!</v>
      </c>
      <c r="CD1577" s="41" t="e">
        <f t="shared" ref="CD1577:CD1587" si="1803">CK1577+CJ1577</f>
        <v>#REF!</v>
      </c>
      <c r="CE1577" s="41" t="e">
        <f t="shared" ref="CE1577:CE1587" si="1804">CH1577+CI1577</f>
        <v>#REF!</v>
      </c>
      <c r="CF1577" s="42" t="e">
        <f t="shared" ref="CF1577:CF1587" si="1805">CK1577*13.49+CJ1577</f>
        <v>#REF!</v>
      </c>
      <c r="CG1577" s="42" t="e">
        <f t="shared" ref="CG1577:CG1587" si="1806">CH1577*13.49+CI1577</f>
        <v>#REF!</v>
      </c>
      <c r="CH1577" s="42" t="e">
        <f t="shared" si="1790"/>
        <v>#REF!</v>
      </c>
      <c r="CI1577" s="140">
        <f t="shared" ref="CI1577:CI1588" si="1807">BL1577*$AJ1577</f>
        <v>0.73542213550508784</v>
      </c>
      <c r="CJ1577" s="140">
        <f t="shared" ref="CJ1577:CJ1588" si="1808">BK1577*$AJ1577</f>
        <v>0.30969427798763249</v>
      </c>
      <c r="CK1577" s="42" t="e">
        <f t="shared" si="1791"/>
        <v>#REF!</v>
      </c>
      <c r="CM1577" s="89" t="e">
        <f t="shared" si="1776"/>
        <v>#REF!</v>
      </c>
      <c r="CN1577" s="89">
        <f t="shared" si="1777"/>
        <v>4.3111997548982636E-2</v>
      </c>
    </row>
    <row r="1578" spans="1:92" ht="14.4" x14ac:dyDescent="0.3">
      <c r="A1578" s="19"/>
      <c r="B1578" s="19"/>
      <c r="C1578" s="19"/>
      <c r="E1578" s="32">
        <v>41471.411805555559</v>
      </c>
      <c r="F1578" s="21">
        <f t="shared" si="1760"/>
        <v>1572.7763888888949</v>
      </c>
      <c r="G1578" s="21">
        <f t="shared" si="1761"/>
        <v>61.77847222222772</v>
      </c>
      <c r="I1578" s="21">
        <v>1050</v>
      </c>
      <c r="J1578" s="21">
        <v>7398</v>
      </c>
      <c r="K1578" s="21">
        <v>6453</v>
      </c>
      <c r="L1578" s="21">
        <v>5</v>
      </c>
      <c r="M1578" s="124">
        <v>6.08</v>
      </c>
      <c r="N1578" s="40"/>
      <c r="O1578" s="40"/>
      <c r="P1578" s="40"/>
      <c r="R1578" s="22"/>
      <c r="S1578" s="22"/>
      <c r="T1578" s="22"/>
      <c r="U1578" s="52">
        <f t="shared" si="1762"/>
        <v>1.5282484064405553E-2</v>
      </c>
      <c r="V1578" s="52">
        <f t="shared" si="1763"/>
        <v>2.1233893286249295</v>
      </c>
      <c r="W1578" s="52">
        <f t="shared" si="1764"/>
        <v>6.9651962087946481E-3</v>
      </c>
      <c r="X1578" s="247">
        <f>W1578+V1578+SUM($U$1571:U1578)</f>
        <v>2.1730288996668268</v>
      </c>
      <c r="Y1578" s="236">
        <f>W1578+V1578+SUM($U$1571:U1578)-$X$1572</f>
        <v>2.1326703150935176</v>
      </c>
      <c r="Z1578" s="42"/>
      <c r="AA1578" s="42"/>
      <c r="AB1578" s="41">
        <f t="shared" si="1765"/>
        <v>1.7520504743293398E-2</v>
      </c>
      <c r="AC1578" s="48">
        <f t="shared" si="1766"/>
        <v>2.434345924867074</v>
      </c>
      <c r="AD1578" s="48">
        <f t="shared" si="1767"/>
        <v>0.23684007051323869</v>
      </c>
      <c r="AE1578" s="48">
        <f t="shared" si="1768"/>
        <v>0.32211016721911084</v>
      </c>
      <c r="AF1578" s="48">
        <f t="shared" si="1769"/>
        <v>0.23684007051323872</v>
      </c>
      <c r="AG1578" s="238">
        <f t="shared" si="1770"/>
        <v>8.526733249170991E-2</v>
      </c>
      <c r="AH1578" s="48">
        <f t="shared" si="1771"/>
        <v>2.7642141622398006E-6</v>
      </c>
      <c r="AI1578" s="48">
        <f>AE1578+AC1578+SUM($AB$1571:AB1578)</f>
        <v>2.8326736684775411</v>
      </c>
      <c r="AJ1578" s="48">
        <f>AE1578+AC1578+SUM($AB$1571:AB1578)-$AI$1572</f>
        <v>1.9557543833683073</v>
      </c>
      <c r="AK1578" s="46"/>
      <c r="AL1578" s="86"/>
      <c r="AM1578" s="25">
        <v>382.26900000000001</v>
      </c>
      <c r="AN1578" s="25">
        <v>6.9999999999993179E-2</v>
      </c>
      <c r="AQ1578">
        <v>1939</v>
      </c>
      <c r="AR1578" s="25">
        <v>424.49149999999997</v>
      </c>
      <c r="AS1578" s="25">
        <v>0.11350000000001614</v>
      </c>
      <c r="AV1578" s="42">
        <f t="shared" si="1778"/>
        <v>0</v>
      </c>
      <c r="AW1578" s="86">
        <f t="shared" si="1779"/>
        <v>4.9267570067919719E-3</v>
      </c>
      <c r="AX1578" s="86">
        <f t="shared" si="1780"/>
        <v>0.31718341021231888</v>
      </c>
      <c r="AY1578" s="86">
        <f t="shared" si="1772"/>
        <v>4.3326464869497733E-2</v>
      </c>
      <c r="AZ1578" s="86">
        <f t="shared" si="1773"/>
        <v>2.7893472036080436</v>
      </c>
      <c r="BA1578" s="86">
        <f t="shared" si="1792"/>
        <v>3.3344831845740698E-2</v>
      </c>
      <c r="BB1578" s="86">
        <f t="shared" si="1793"/>
        <v>1.9224095515225668</v>
      </c>
      <c r="BC1578" s="89">
        <f>BA1578-BA1577</f>
        <v>1.5544853187149293E-2</v>
      </c>
      <c r="BD1578" s="89">
        <f>BB1578-BB1577</f>
        <v>0.89509311668843772</v>
      </c>
      <c r="BE1578" s="41">
        <f t="shared" si="1798"/>
        <v>545.46899528253073</v>
      </c>
      <c r="BF1578" s="89">
        <f t="shared" si="1799"/>
        <v>0.2917679979409053</v>
      </c>
      <c r="BG1578" s="89">
        <f t="shared" si="1800"/>
        <v>0.70823200205909465</v>
      </c>
      <c r="BH1578" s="89">
        <f>BF1578*($AJ1578-$AJ1577)</f>
        <v>0.2656950173195704</v>
      </c>
      <c r="BI1578" s="89">
        <f t="shared" ref="BI1578:BI1587" si="1809">BG1578*($AJ1578-$AJ1577)</f>
        <v>0.64494295255601641</v>
      </c>
      <c r="BJ1578" s="41">
        <f>1000*((BA1578/BB1578)/0.0112372-1)</f>
        <v>543.56351813492211</v>
      </c>
      <c r="BK1578" s="89">
        <f t="shared" si="1801"/>
        <v>0.29420329441283316</v>
      </c>
      <c r="BL1578" s="89">
        <f t="shared" si="1802"/>
        <v>0.70579670558716678</v>
      </c>
      <c r="BM1578" s="89">
        <f t="shared" si="1781"/>
        <v>0</v>
      </c>
      <c r="BN1578" s="86">
        <f t="shared" si="1782"/>
        <v>1.0973735824004301E-4</v>
      </c>
      <c r="BO1578" s="86">
        <f t="shared" si="1783"/>
        <v>6.8554588505546051E-3</v>
      </c>
      <c r="BP1578" s="86">
        <f t="shared" si="1774"/>
        <v>3.4236286197883263E-2</v>
      </c>
      <c r="BQ1578" s="86">
        <f t="shared" si="1775"/>
        <v>2.1387926134689437</v>
      </c>
      <c r="BR1578" s="86">
        <f t="shared" si="1794"/>
        <v>3.3816346438561809E-2</v>
      </c>
      <c r="BS1578" s="86">
        <f t="shared" si="1795"/>
        <v>2.0988539686549559</v>
      </c>
      <c r="BT1578" s="89">
        <f t="shared" si="1796"/>
        <v>1.147405398147331E-2</v>
      </c>
      <c r="BU1578" s="89">
        <f t="shared" si="1796"/>
        <v>0.6634469197322066</v>
      </c>
      <c r="BV1578" s="41">
        <f t="shared" si="1784"/>
        <v>539.04952841977581</v>
      </c>
      <c r="BW1578" s="89" t="e">
        <f t="shared" si="1785"/>
        <v>#REF!</v>
      </c>
      <c r="BX1578" s="42" t="e">
        <f t="shared" si="1786"/>
        <v>#REF!</v>
      </c>
      <c r="BY1578" s="89" t="e">
        <f t="shared" si="1787"/>
        <v>#REF!</v>
      </c>
      <c r="BZ1578" s="89" t="e">
        <f t="shared" si="1787"/>
        <v>#REF!</v>
      </c>
      <c r="CA1578" s="41">
        <f t="shared" si="1788"/>
        <v>433.79265311601034</v>
      </c>
      <c r="CB1578" s="89" t="e">
        <f t="shared" si="1789"/>
        <v>#REF!</v>
      </c>
      <c r="CC1578" s="89" t="e">
        <f t="shared" si="1797"/>
        <v>#REF!</v>
      </c>
      <c r="CD1578" s="41" t="e">
        <f t="shared" si="1803"/>
        <v>#REF!</v>
      </c>
      <c r="CE1578" s="41" t="e">
        <f t="shared" si="1804"/>
        <v>#REF!</v>
      </c>
      <c r="CF1578" s="42" t="e">
        <f t="shared" si="1805"/>
        <v>#REF!</v>
      </c>
      <c r="CG1578" s="42" t="e">
        <f t="shared" si="1806"/>
        <v>#REF!</v>
      </c>
      <c r="CH1578" s="42" t="e">
        <f t="shared" si="1790"/>
        <v>#REF!</v>
      </c>
      <c r="CI1578" s="89">
        <f t="shared" si="1807"/>
        <v>1.380365000719012</v>
      </c>
      <c r="CJ1578" s="89">
        <f t="shared" si="1808"/>
        <v>0.57538938264929507</v>
      </c>
      <c r="CK1578" s="42" t="e">
        <f t="shared" si="1791"/>
        <v>#REF!</v>
      </c>
      <c r="CM1578" s="89" t="e">
        <f t="shared" si="1776"/>
        <v>#REF!</v>
      </c>
      <c r="CN1578" s="89">
        <f t="shared" si="1777"/>
        <v>8.091990933455899E-2</v>
      </c>
    </row>
    <row r="1579" spans="1:92" ht="14.4" x14ac:dyDescent="0.3">
      <c r="A1579" s="19"/>
      <c r="B1579" s="19"/>
      <c r="C1579" s="19"/>
      <c r="E1579" s="32">
        <v>41508.410416666666</v>
      </c>
      <c r="F1579" s="21">
        <f t="shared" si="1760"/>
        <v>1609.7750000000015</v>
      </c>
      <c r="G1579" s="21">
        <f t="shared" si="1761"/>
        <v>98.777083333334303</v>
      </c>
      <c r="I1579" s="21">
        <v>1042</v>
      </c>
      <c r="J1579" s="21">
        <v>8730</v>
      </c>
      <c r="K1579" s="21">
        <v>9442</v>
      </c>
      <c r="L1579" s="21">
        <v>8</v>
      </c>
      <c r="M1579" s="124">
        <v>6.08</v>
      </c>
      <c r="N1579" s="40"/>
      <c r="O1579" s="40"/>
      <c r="P1579" s="40"/>
      <c r="R1579" s="22"/>
      <c r="S1579" s="22"/>
      <c r="T1579" s="22"/>
      <c r="U1579" s="52">
        <f t="shared" si="1762"/>
        <v>2.219088907287628E-2</v>
      </c>
      <c r="V1579" s="52">
        <f t="shared" si="1763"/>
        <v>3.0832616511468869</v>
      </c>
      <c r="W1579" s="52">
        <f t="shared" si="1764"/>
        <v>1.0113794052641961E-2</v>
      </c>
      <c r="X1579" s="247">
        <f>W1579+V1579+SUM($U$1571:U1579)</f>
        <v>3.1582407091055074</v>
      </c>
      <c r="Y1579" s="236">
        <f>W1579+V1579+SUM($U$1571:U1579)-$X$1572</f>
        <v>3.1178821245321982</v>
      </c>
      <c r="Z1579" s="42"/>
      <c r="AA1579" s="42"/>
      <c r="AB1579" s="41">
        <f t="shared" si="1765"/>
        <v>2.0517523999810414E-2</v>
      </c>
      <c r="AC1579" s="48">
        <f t="shared" si="1766"/>
        <v>2.8507598193722012</v>
      </c>
      <c r="AD1579" s="48">
        <f t="shared" si="1767"/>
        <v>0.27735341544496689</v>
      </c>
      <c r="AE1579" s="48">
        <f t="shared" si="1768"/>
        <v>0.37720962856568652</v>
      </c>
      <c r="AF1579" s="48">
        <f t="shared" si="1769"/>
        <v>0.27735341544496683</v>
      </c>
      <c r="AG1579" s="238">
        <f t="shared" si="1770"/>
        <v>9.9852976066123131E-2</v>
      </c>
      <c r="AH1579" s="48">
        <f t="shared" si="1771"/>
        <v>3.2370545966194597E-6</v>
      </c>
      <c r="AI1579" s="48">
        <f>AE1579+AC1579+SUM($AB$1571:AB1579)</f>
        <v>3.3247045483290538</v>
      </c>
      <c r="AJ1579" s="48">
        <f>AE1579+AC1579+SUM($AB$1571:AB1579)-$AI$1572</f>
        <v>2.4477852632198198</v>
      </c>
      <c r="AK1579" s="46"/>
      <c r="AL1579" s="86"/>
      <c r="AM1579" s="25">
        <v>454.70600000000002</v>
      </c>
      <c r="AN1579" s="25">
        <v>3.3999999999991815E-2</v>
      </c>
      <c r="AQ1579">
        <v>2310</v>
      </c>
      <c r="AR1579" s="25">
        <v>465.20299999999997</v>
      </c>
      <c r="AS1579" s="25">
        <v>1.0000000000047748E-3</v>
      </c>
      <c r="AV1579" s="42">
        <f t="shared" si="1778"/>
        <v>0</v>
      </c>
      <c r="AW1579" s="86">
        <f t="shared" si="1779"/>
        <v>6.0670025419080143E-3</v>
      </c>
      <c r="AX1579" s="86">
        <f t="shared" si="1780"/>
        <v>0.37114262602377851</v>
      </c>
      <c r="AY1579" s="86">
        <f t="shared" si="1772"/>
        <v>5.3474220746973777E-2</v>
      </c>
      <c r="AZ1579" s="86">
        <f t="shared" si="1773"/>
        <v>3.2712303275820802</v>
      </c>
      <c r="BA1579" s="86">
        <f t="shared" si="1792"/>
        <v>4.3492587723216743E-2</v>
      </c>
      <c r="BB1579" s="86">
        <f t="shared" si="1793"/>
        <v>2.4042926754966034</v>
      </c>
      <c r="BC1579" s="89">
        <f t="shared" ref="BC1579:BD1587" si="1810">BA1579-BA1578</f>
        <v>1.0147755877476045E-2</v>
      </c>
      <c r="BD1579" s="89">
        <f t="shared" si="1810"/>
        <v>0.48188312397403665</v>
      </c>
      <c r="BE1579" s="41">
        <f t="shared" si="1798"/>
        <v>874.00257490691229</v>
      </c>
      <c r="BF1579" s="89">
        <f t="shared" si="1799"/>
        <v>-0.12811458547039126</v>
      </c>
      <c r="BG1579" s="89">
        <f t="shared" si="1800"/>
        <v>1.1281145854703913</v>
      </c>
      <c r="BH1579" s="89">
        <f t="shared" ref="BH1579:BH1587" si="1811">BF1579*($AJ1579-$AJ1578)</f>
        <v>-6.3036332210808413E-2</v>
      </c>
      <c r="BI1579" s="89">
        <f t="shared" si="1809"/>
        <v>0.5550672120623209</v>
      </c>
      <c r="BJ1579" s="41">
        <f t="shared" ref="BJ1579:BJ1587" si="1812">1000*((BA1579/BB1579)/0.0112372-1)</f>
        <v>609.79214603166156</v>
      </c>
      <c r="BK1579" s="89">
        <f t="shared" si="1801"/>
        <v>0.20955974775053429</v>
      </c>
      <c r="BL1579" s="89">
        <f t="shared" si="1802"/>
        <v>0.79044025224946568</v>
      </c>
      <c r="BM1579" s="89">
        <f t="shared" si="1781"/>
        <v>0</v>
      </c>
      <c r="BN1579" s="86">
        <f t="shared" si="1782"/>
        <v>1.6382405851829294E-4</v>
      </c>
      <c r="BO1579" s="86">
        <f t="shared" si="1783"/>
        <v>9.9499699941236683E-3</v>
      </c>
      <c r="BP1579" s="86">
        <f t="shared" si="1774"/>
        <v>5.1157439834183652E-2</v>
      </c>
      <c r="BQ1579" s="86">
        <f t="shared" si="1775"/>
        <v>3.1070832692713237</v>
      </c>
      <c r="BR1579" s="86">
        <f t="shared" si="1794"/>
        <v>5.0737500074862198E-2</v>
      </c>
      <c r="BS1579" s="86">
        <f t="shared" si="1795"/>
        <v>3.0671446244573359</v>
      </c>
      <c r="BT1579" s="89">
        <f t="shared" si="1796"/>
        <v>1.6921153636300389E-2</v>
      </c>
      <c r="BU1579" s="89">
        <f t="shared" si="1796"/>
        <v>0.96829065580238005</v>
      </c>
      <c r="BV1579" s="41">
        <f t="shared" si="1784"/>
        <v>555.12791558341701</v>
      </c>
      <c r="BW1579" s="89" t="e">
        <f t="shared" si="1785"/>
        <v>#REF!</v>
      </c>
      <c r="BX1579" s="42" t="e">
        <f t="shared" si="1786"/>
        <v>#REF!</v>
      </c>
      <c r="BY1579" s="89" t="e">
        <f t="shared" si="1787"/>
        <v>#REF!</v>
      </c>
      <c r="BZ1579" s="89" t="e">
        <f t="shared" si="1787"/>
        <v>#REF!</v>
      </c>
      <c r="CA1579" s="41">
        <f t="shared" si="1788"/>
        <v>472.09792243056239</v>
      </c>
      <c r="CB1579" s="89" t="e">
        <f t="shared" si="1789"/>
        <v>#REF!</v>
      </c>
      <c r="CC1579" s="89" t="e">
        <f t="shared" si="1797"/>
        <v>#REF!</v>
      </c>
      <c r="CD1579" s="41" t="e">
        <f t="shared" si="1803"/>
        <v>#REF!</v>
      </c>
      <c r="CE1579" s="41" t="e">
        <f t="shared" si="1804"/>
        <v>#REF!</v>
      </c>
      <c r="CF1579" s="42" t="e">
        <f t="shared" si="1805"/>
        <v>#REF!</v>
      </c>
      <c r="CG1579" s="42" t="e">
        <f t="shared" si="1806"/>
        <v>#REF!</v>
      </c>
      <c r="CH1579" s="42" t="e">
        <f t="shared" si="1790"/>
        <v>#REF!</v>
      </c>
      <c r="CI1579" s="140">
        <f t="shared" si="1807"/>
        <v>1.9348280009119991</v>
      </c>
      <c r="CJ1579" s="140">
        <f t="shared" si="1808"/>
        <v>0.51295726230782057</v>
      </c>
      <c r="CK1579" s="42" t="e">
        <f t="shared" si="1791"/>
        <v>#REF!</v>
      </c>
      <c r="CM1579" s="89" t="e">
        <f t="shared" si="1776"/>
        <v>#REF!</v>
      </c>
      <c r="CN1579" s="89">
        <f t="shared" si="1777"/>
        <v>0.11342370049241467</v>
      </c>
    </row>
    <row r="1580" spans="1:92" ht="14.4" x14ac:dyDescent="0.3">
      <c r="A1580" s="19"/>
      <c r="B1580" s="19"/>
      <c r="C1580" s="19"/>
      <c r="E1580" s="32">
        <v>41548.464583333334</v>
      </c>
      <c r="F1580" s="21">
        <f t="shared" si="1760"/>
        <v>1649.8291666666701</v>
      </c>
      <c r="G1580" s="21">
        <f t="shared" si="1761"/>
        <v>138.83125000000291</v>
      </c>
      <c r="I1580" s="21">
        <v>1041</v>
      </c>
      <c r="J1580" s="21">
        <v>9883</v>
      </c>
      <c r="K1580" s="21">
        <v>9997</v>
      </c>
      <c r="L1580" s="21">
        <v>9</v>
      </c>
      <c r="M1580" s="124">
        <v>6.08</v>
      </c>
      <c r="N1580" s="40"/>
      <c r="O1580" s="40"/>
      <c r="P1580" s="40"/>
      <c r="R1580" s="22"/>
      <c r="S1580" s="22"/>
      <c r="T1580" s="22"/>
      <c r="U1580" s="52">
        <f t="shared" si="1762"/>
        <v>2.3472719504804507E-2</v>
      </c>
      <c r="V1580" s="52">
        <f t="shared" si="1763"/>
        <v>3.2613626096554889</v>
      </c>
      <c r="W1580" s="52">
        <f t="shared" si="1764"/>
        <v>1.0698005390743649E-2</v>
      </c>
      <c r="X1580" s="247">
        <f>W1580+V1580+SUM($U$1571:U1580)</f>
        <v>3.3603985984570155</v>
      </c>
      <c r="Y1580" s="236">
        <f>W1580+V1580+SUM($U$1571:U1580)-$X$1572</f>
        <v>3.3200400138837063</v>
      </c>
      <c r="Z1580" s="42"/>
      <c r="AA1580" s="42"/>
      <c r="AB1580" s="41">
        <f t="shared" si="1765"/>
        <v>2.3205050201658792E-2</v>
      </c>
      <c r="AC1580" s="48">
        <f t="shared" si="1766"/>
        <v>3.2241719186981292</v>
      </c>
      <c r="AD1580" s="48">
        <f t="shared" si="1767"/>
        <v>0.31368307058207673</v>
      </c>
      <c r="AE1580" s="48">
        <f t="shared" si="1768"/>
        <v>0.42661913628061088</v>
      </c>
      <c r="AF1580" s="48">
        <f t="shared" si="1769"/>
        <v>0.31368307058207673</v>
      </c>
      <c r="AG1580" s="238">
        <f t="shared" si="1770"/>
        <v>0.11293240463229538</v>
      </c>
      <c r="AH1580" s="48">
        <f t="shared" si="1771"/>
        <v>3.6610662388287698E-6</v>
      </c>
      <c r="AI1580" s="48">
        <f>AE1580+AC1580+SUM($AB$1571:AB1580)</f>
        <v>3.7707312055715652</v>
      </c>
      <c r="AJ1580" s="48">
        <f>AE1580+AC1580+SUM($AB$1571:AB1580)-$AI$1572</f>
        <v>2.8938119204623316</v>
      </c>
      <c r="AK1580" s="46"/>
      <c r="AL1580" s="86"/>
      <c r="AM1580" s="25">
        <v>470.03049999999996</v>
      </c>
      <c r="AN1580" s="25">
        <v>5.5000000000120508E-3</v>
      </c>
      <c r="AQ1580">
        <v>1940</v>
      </c>
      <c r="AR1580" s="25">
        <v>463.76099999999997</v>
      </c>
      <c r="AS1580" s="25">
        <v>0.21500000000000341</v>
      </c>
      <c r="AV1580" s="42">
        <f t="shared" si="1778"/>
        <v>0</v>
      </c>
      <c r="AW1580" s="86">
        <f t="shared" si="1779"/>
        <v>6.9328096497610747E-3</v>
      </c>
      <c r="AX1580" s="86">
        <f t="shared" si="1780"/>
        <v>0.41968632663084982</v>
      </c>
      <c r="AY1580" s="86">
        <f t="shared" si="1772"/>
        <v>6.1276580128479946E-2</v>
      </c>
      <c r="AZ1580" s="86">
        <f t="shared" si="1773"/>
        <v>3.7094546254430849</v>
      </c>
      <c r="BA1580" s="86">
        <f t="shared" si="1792"/>
        <v>5.1294947104722911E-2</v>
      </c>
      <c r="BB1580" s="86">
        <f t="shared" si="1793"/>
        <v>2.8425169733576081</v>
      </c>
      <c r="BC1580" s="89">
        <f t="shared" si="1810"/>
        <v>7.8023593815061687E-3</v>
      </c>
      <c r="BD1580" s="89">
        <f t="shared" si="1810"/>
        <v>0.4382242978610047</v>
      </c>
      <c r="BE1580" s="41">
        <f t="shared" si="1798"/>
        <v>584.42390401643274</v>
      </c>
      <c r="BF1580" s="89">
        <f t="shared" si="1799"/>
        <v>0.24198164814237713</v>
      </c>
      <c r="BG1580" s="89">
        <f t="shared" si="1800"/>
        <v>0.7580183518576229</v>
      </c>
      <c r="BH1580" s="89">
        <f t="shared" si="1811"/>
        <v>0.10793026563497814</v>
      </c>
      <c r="BI1580" s="89">
        <f t="shared" si="1809"/>
        <v>0.33809639160753369</v>
      </c>
      <c r="BJ1580" s="41">
        <f t="shared" si="1812"/>
        <v>605.88118256186021</v>
      </c>
      <c r="BK1580" s="89">
        <f t="shared" si="1801"/>
        <v>0.21455815749362628</v>
      </c>
      <c r="BL1580" s="89">
        <f t="shared" si="1802"/>
        <v>0.78544184250637372</v>
      </c>
      <c r="BM1580" s="89">
        <f t="shared" si="1781"/>
        <v>0</v>
      </c>
      <c r="BN1580" s="86">
        <f t="shared" si="1782"/>
        <v>1.7311937809482271E-4</v>
      </c>
      <c r="BO1580" s="86">
        <f t="shared" si="1783"/>
        <v>1.0524886012648827E-2</v>
      </c>
      <c r="BP1580" s="86">
        <f t="shared" si="1774"/>
        <v>5.4379306634014815E-2</v>
      </c>
      <c r="BQ1580" s="86">
        <f t="shared" si="1775"/>
        <v>3.3060192918230009</v>
      </c>
      <c r="BR1580" s="86">
        <f t="shared" si="1794"/>
        <v>5.3959366874693361E-2</v>
      </c>
      <c r="BS1580" s="86">
        <f t="shared" si="1795"/>
        <v>3.2660806470090131</v>
      </c>
      <c r="BT1580" s="89">
        <f t="shared" si="1796"/>
        <v>3.2218667998311634E-3</v>
      </c>
      <c r="BU1580" s="89">
        <f t="shared" si="1796"/>
        <v>0.19893602255167719</v>
      </c>
      <c r="BV1580" s="41">
        <f t="shared" si="1784"/>
        <v>441.23911574384221</v>
      </c>
      <c r="BW1580" s="89" t="e">
        <f t="shared" si="1785"/>
        <v>#REF!</v>
      </c>
      <c r="BX1580" s="42" t="e">
        <f t="shared" si="1786"/>
        <v>#REF!</v>
      </c>
      <c r="BY1580" s="89" t="e">
        <f t="shared" si="1787"/>
        <v>#REF!</v>
      </c>
      <c r="BZ1580" s="89" t="e">
        <f t="shared" si="1787"/>
        <v>#REF!</v>
      </c>
      <c r="CA1580" s="41">
        <f t="shared" si="1788"/>
        <v>470.2183214878948</v>
      </c>
      <c r="CB1580" s="89" t="e">
        <f t="shared" si="1789"/>
        <v>#REF!</v>
      </c>
      <c r="CC1580" s="89" t="e">
        <f t="shared" si="1797"/>
        <v>#REF!</v>
      </c>
      <c r="CD1580" s="41" t="e">
        <f t="shared" si="1803"/>
        <v>#REF!</v>
      </c>
      <c r="CE1580" s="41" t="e">
        <f t="shared" si="1804"/>
        <v>#REF!</v>
      </c>
      <c r="CF1580" s="42" t="e">
        <f t="shared" si="1805"/>
        <v>#REF!</v>
      </c>
      <c r="CG1580" s="42" t="e">
        <f t="shared" si="1806"/>
        <v>#REF!</v>
      </c>
      <c r="CH1580" s="42" t="e">
        <f t="shared" si="1790"/>
        <v>#REF!</v>
      </c>
      <c r="CI1580" s="89">
        <f t="shared" si="1807"/>
        <v>2.2729209666748416</v>
      </c>
      <c r="CJ1580" s="89">
        <f t="shared" si="1808"/>
        <v>0.62089095378749004</v>
      </c>
      <c r="CK1580" s="42" t="e">
        <f t="shared" si="1791"/>
        <v>#REF!</v>
      </c>
      <c r="CM1580" s="89" t="e">
        <f t="shared" si="1776"/>
        <v>#REF!</v>
      </c>
      <c r="CN1580" s="89">
        <f t="shared" si="1777"/>
        <v>0.13324342362501421</v>
      </c>
    </row>
    <row r="1581" spans="1:92" ht="14.4" x14ac:dyDescent="0.3">
      <c r="A1581" s="19"/>
      <c r="B1581" s="19"/>
      <c r="C1581" s="19"/>
      <c r="E1581" s="32">
        <v>41583.454861111109</v>
      </c>
      <c r="F1581" s="21">
        <f t="shared" si="1760"/>
        <v>1684.8194444444453</v>
      </c>
      <c r="G1581" s="21">
        <f t="shared" si="1761"/>
        <v>173.8215277777781</v>
      </c>
      <c r="H1581" s="21"/>
      <c r="I1581" s="21">
        <v>1030</v>
      </c>
      <c r="J1581" s="21">
        <v>10988</v>
      </c>
      <c r="K1581" s="21">
        <v>12634</v>
      </c>
      <c r="L1581" s="21">
        <v>11</v>
      </c>
      <c r="M1581" s="124">
        <v>6.08</v>
      </c>
      <c r="N1581" s="40"/>
      <c r="O1581" s="40"/>
      <c r="P1581" s="40"/>
      <c r="R1581" s="22"/>
      <c r="S1581" s="22"/>
      <c r="T1581" s="22"/>
      <c r="U1581" s="52">
        <f t="shared" si="1762"/>
        <v>2.9350877152714609E-2</v>
      </c>
      <c r="V1581" s="52">
        <f t="shared" si="1763"/>
        <v>4.0780896004343168</v>
      </c>
      <c r="W1581" s="52">
        <f t="shared" si="1764"/>
        <v>1.3377054241138331E-2</v>
      </c>
      <c r="X1581" s="247">
        <f>W1581+V1581+SUM($U$1571:U1581)</f>
        <v>4.2091555152389528</v>
      </c>
      <c r="Y1581" s="236">
        <f>W1581+V1581+SUM($U$1571:U1581)-$X$1572</f>
        <v>4.1687969306656436</v>
      </c>
      <c r="Z1581" s="42"/>
      <c r="AA1581" s="42"/>
      <c r="AB1581" s="41">
        <f t="shared" si="1765"/>
        <v>2.5526946189174303E-2</v>
      </c>
      <c r="AC1581" s="48">
        <f t="shared" si="1766"/>
        <v>3.5467823753025383</v>
      </c>
      <c r="AD1581" s="48">
        <f t="shared" si="1767"/>
        <v>0.34507018056919508</v>
      </c>
      <c r="AE1581" s="48">
        <f t="shared" si="1768"/>
        <v>0.46930662250102301</v>
      </c>
      <c r="AF1581" s="48">
        <f t="shared" si="1769"/>
        <v>0.34507018056919508</v>
      </c>
      <c r="AG1581" s="238">
        <f t="shared" si="1770"/>
        <v>0.12423241453951205</v>
      </c>
      <c r="AH1581" s="48">
        <f t="shared" si="1771"/>
        <v>4.0273923159581933E-6</v>
      </c>
      <c r="AI1581" s="48">
        <f>AE1581+AC1581+SUM($AB$1571:AB1581)</f>
        <v>4.1615560945855607</v>
      </c>
      <c r="AJ1581" s="48">
        <f>AE1581+AC1581+SUM($AB$1571:AB1581)-$AI$1572</f>
        <v>3.2846368094763267</v>
      </c>
      <c r="AK1581" s="46"/>
      <c r="AL1581" s="86"/>
      <c r="AM1581" s="25">
        <v>468.04699999999997</v>
      </c>
      <c r="AN1581" s="25">
        <v>0.85919536001229613</v>
      </c>
      <c r="AQ1581">
        <v>1962</v>
      </c>
      <c r="AR1581" s="25">
        <v>456.63533333333334</v>
      </c>
      <c r="AS1581" s="25">
        <v>9.6575819379853517E-2</v>
      </c>
      <c r="AV1581" s="42">
        <f t="shared" si="1778"/>
        <v>0</v>
      </c>
      <c r="AW1581" s="86">
        <f t="shared" si="1779"/>
        <v>7.6163828052569866E-3</v>
      </c>
      <c r="AX1581" s="86">
        <f t="shared" si="1780"/>
        <v>0.46169023969576606</v>
      </c>
      <c r="AY1581" s="86">
        <f t="shared" si="1772"/>
        <v>6.7537943771174447E-2</v>
      </c>
      <c r="AZ1581" s="86">
        <f t="shared" si="1773"/>
        <v>4.0940181508143869</v>
      </c>
      <c r="BA1581" s="86">
        <f t="shared" si="1792"/>
        <v>5.7556310747417412E-2</v>
      </c>
      <c r="BB1581" s="86">
        <f t="shared" si="1793"/>
        <v>3.2270804987289101</v>
      </c>
      <c r="BC1581" s="89">
        <f t="shared" si="1810"/>
        <v>6.2613636426945007E-3</v>
      </c>
      <c r="BD1581" s="89">
        <f t="shared" si="1810"/>
        <v>0.38456352537130201</v>
      </c>
      <c r="BE1581" s="41">
        <f t="shared" si="1798"/>
        <v>448.91439182437188</v>
      </c>
      <c r="BF1581" s="89">
        <f t="shared" si="1799"/>
        <v>0.41516968000523791</v>
      </c>
      <c r="BG1581" s="89">
        <f t="shared" si="1800"/>
        <v>0.58483031999476209</v>
      </c>
      <c r="BH1581" s="89">
        <f t="shared" si="1811"/>
        <v>0.162258644110023</v>
      </c>
      <c r="BI1581" s="89">
        <f t="shared" si="1809"/>
        <v>0.22856624490397215</v>
      </c>
      <c r="BJ1581" s="41">
        <f t="shared" si="1812"/>
        <v>587.17582258214975</v>
      </c>
      <c r="BK1581" s="89">
        <f t="shared" si="1801"/>
        <v>0.23846455659261273</v>
      </c>
      <c r="BL1581" s="89">
        <f t="shared" si="1802"/>
        <v>0.76153544340738732</v>
      </c>
      <c r="BM1581" s="89">
        <f t="shared" si="1781"/>
        <v>0</v>
      </c>
      <c r="BN1581" s="86">
        <f t="shared" si="1782"/>
        <v>2.1543598226587962E-4</v>
      </c>
      <c r="BO1581" s="86">
        <f t="shared" si="1783"/>
        <v>1.3161618258872451E-2</v>
      </c>
      <c r="BP1581" s="86">
        <f t="shared" si="1774"/>
        <v>6.7787985051795924E-2</v>
      </c>
      <c r="BQ1581" s="86">
        <f t="shared" si="1775"/>
        <v>4.1413675301871571</v>
      </c>
      <c r="BR1581" s="86">
        <f t="shared" si="1794"/>
        <v>6.7368045292474463E-2</v>
      </c>
      <c r="BS1581" s="86">
        <f t="shared" si="1795"/>
        <v>4.1014288853731697</v>
      </c>
      <c r="BT1581" s="89">
        <f t="shared" si="1796"/>
        <v>1.3408678417781102E-2</v>
      </c>
      <c r="BU1581" s="89">
        <f t="shared" si="1796"/>
        <v>0.83534823836415661</v>
      </c>
      <c r="BV1581" s="41">
        <f t="shared" si="1784"/>
        <v>428.43441019110753</v>
      </c>
      <c r="BW1581" s="89" t="e">
        <f t="shared" si="1785"/>
        <v>#REF!</v>
      </c>
      <c r="BX1581" s="42" t="e">
        <f t="shared" si="1786"/>
        <v>#REF!</v>
      </c>
      <c r="BY1581" s="89" t="e">
        <f t="shared" si="1787"/>
        <v>#REF!</v>
      </c>
      <c r="BZ1581" s="89" t="e">
        <f t="shared" si="1787"/>
        <v>#REF!</v>
      </c>
      <c r="CA1581" s="41">
        <f t="shared" si="1788"/>
        <v>461.70808818402986</v>
      </c>
      <c r="CB1581" s="89" t="e">
        <f t="shared" si="1789"/>
        <v>#REF!</v>
      </c>
      <c r="CC1581" s="89" t="e">
        <f t="shared" si="1797"/>
        <v>#REF!</v>
      </c>
      <c r="CD1581" s="41" t="e">
        <f t="shared" si="1803"/>
        <v>#REF!</v>
      </c>
      <c r="CE1581" s="41" t="e">
        <f t="shared" si="1804"/>
        <v>#REF!</v>
      </c>
      <c r="CF1581" s="42" t="e">
        <f t="shared" si="1805"/>
        <v>#REF!</v>
      </c>
      <c r="CG1581" s="42" t="e">
        <f t="shared" si="1806"/>
        <v>#REF!</v>
      </c>
      <c r="CH1581" s="42" t="e">
        <f t="shared" si="1790"/>
        <v>#REF!</v>
      </c>
      <c r="CI1581" s="89">
        <f t="shared" si="1807"/>
        <v>2.5013673491367805</v>
      </c>
      <c r="CJ1581" s="89">
        <f t="shared" si="1808"/>
        <v>0.78326946033954647</v>
      </c>
      <c r="CK1581" s="42" t="e">
        <f t="shared" si="1791"/>
        <v>#REF!</v>
      </c>
      <c r="CM1581" s="89" t="e">
        <f t="shared" si="1776"/>
        <v>#REF!</v>
      </c>
      <c r="CN1581" s="89">
        <f t="shared" si="1777"/>
        <v>0.14663543265668269</v>
      </c>
    </row>
    <row r="1582" spans="1:92" ht="14.4" x14ac:dyDescent="0.3">
      <c r="A1582" s="19"/>
      <c r="B1582" s="19"/>
      <c r="C1582" s="19"/>
      <c r="E1582" s="32">
        <v>41613.479166666664</v>
      </c>
      <c r="F1582" s="21">
        <f t="shared" si="1760"/>
        <v>1714.84375</v>
      </c>
      <c r="G1582" s="21">
        <f t="shared" si="1761"/>
        <v>203.84583333333285</v>
      </c>
      <c r="H1582" s="21"/>
      <c r="I1582" s="21">
        <v>1122</v>
      </c>
      <c r="J1582" s="21">
        <v>11041</v>
      </c>
      <c r="K1582" s="21">
        <v>12604</v>
      </c>
      <c r="L1582" s="21">
        <v>18</v>
      </c>
      <c r="M1582" s="124">
        <v>6.08</v>
      </c>
      <c r="N1582" s="40"/>
      <c r="O1582" s="40"/>
      <c r="P1582" s="40"/>
      <c r="R1582" s="22"/>
      <c r="S1582" s="22"/>
      <c r="T1582" s="22"/>
      <c r="U1582" s="52">
        <f t="shared" si="1762"/>
        <v>3.1896588741123763E-2</v>
      </c>
      <c r="V1582" s="52">
        <f t="shared" si="1763"/>
        <v>4.4317975969749348</v>
      </c>
      <c r="W1582" s="52">
        <f t="shared" si="1764"/>
        <v>1.4537296295345357E-2</v>
      </c>
      <c r="X1582" s="247">
        <f>W1582+V1582+SUM($U$1571:U1582)</f>
        <v>4.5959203425749022</v>
      </c>
      <c r="Y1582" s="236">
        <f>W1582+V1582+SUM($U$1571:U1582)-$X$1572</f>
        <v>4.555561758001593</v>
      </c>
      <c r="Z1582" s="42"/>
      <c r="AA1582" s="42"/>
      <c r="AB1582" s="41">
        <f t="shared" si="1765"/>
        <v>2.7941148547345883E-2</v>
      </c>
      <c r="AC1582" s="48">
        <f t="shared" si="1766"/>
        <v>3.8822181266423561</v>
      </c>
      <c r="AD1582" s="48">
        <f t="shared" si="1767"/>
        <v>0.37770507694462363</v>
      </c>
      <c r="AE1582" s="48">
        <f t="shared" si="1768"/>
        <v>0.51369113862571336</v>
      </c>
      <c r="AF1582" s="48">
        <f t="shared" si="1769"/>
        <v>0.37770507694462363</v>
      </c>
      <c r="AG1582" s="238">
        <f t="shared" si="1770"/>
        <v>0.13598165339949889</v>
      </c>
      <c r="AH1582" s="48">
        <f t="shared" si="1771"/>
        <v>4.4082815909389887E-6</v>
      </c>
      <c r="AI1582" s="48">
        <f>AE1582+AC1582+SUM($AB$1571:AB1582)</f>
        <v>4.5693175105974149</v>
      </c>
      <c r="AJ1582" s="48">
        <f>AE1582+AC1582+SUM($AB$1571:AB1582)-$AI$1572</f>
        <v>3.6923982254881809</v>
      </c>
      <c r="AK1582" s="46"/>
      <c r="AL1582" s="86"/>
      <c r="AM1582" s="25">
        <v>458.85250000000002</v>
      </c>
      <c r="AN1582" s="25">
        <v>2.7500000000003411E-2</v>
      </c>
      <c r="AQ1582"/>
      <c r="AR1582" s="25">
        <v>446.44150000000002</v>
      </c>
      <c r="AS1582" s="25">
        <v>0.14849999999998431</v>
      </c>
      <c r="AV1582" s="42">
        <f t="shared" si="1778"/>
        <v>0</v>
      </c>
      <c r="AW1582" s="86">
        <f t="shared" si="1779"/>
        <v>8.2853283600991135E-3</v>
      </c>
      <c r="AX1582" s="86">
        <f t="shared" si="1780"/>
        <v>0.50540581026561426</v>
      </c>
      <c r="AY1582" s="86">
        <f t="shared" si="1772"/>
        <v>7.3698557577094245E-2</v>
      </c>
      <c r="AZ1582" s="86">
        <f t="shared" si="1773"/>
        <v>4.4956189530203208</v>
      </c>
      <c r="BA1582" s="86">
        <f t="shared" si="1792"/>
        <v>6.3716924553337204E-2</v>
      </c>
      <c r="BB1582" s="86">
        <f t="shared" si="1793"/>
        <v>3.628681300934844</v>
      </c>
      <c r="BC1582" s="89">
        <f t="shared" si="1810"/>
        <v>6.1606138059197915E-3</v>
      </c>
      <c r="BD1582" s="89">
        <f t="shared" si="1810"/>
        <v>0.40160080220593386</v>
      </c>
      <c r="BE1582" s="41">
        <f t="shared" si="1798"/>
        <v>365.12148731053526</v>
      </c>
      <c r="BF1582" s="89">
        <f t="shared" si="1799"/>
        <v>0.52226126333450174</v>
      </c>
      <c r="BG1582" s="89">
        <f t="shared" si="1800"/>
        <v>0.47773873666549826</v>
      </c>
      <c r="BH1582" s="89">
        <f t="shared" si="1811"/>
        <v>0.21295799226541626</v>
      </c>
      <c r="BI1582" s="89">
        <f t="shared" si="1809"/>
        <v>0.19480342374643786</v>
      </c>
      <c r="BJ1582" s="41">
        <f t="shared" si="1812"/>
        <v>562.60017325317403</v>
      </c>
      <c r="BK1582" s="89">
        <f t="shared" si="1801"/>
        <v>0.26987348331802752</v>
      </c>
      <c r="BL1582" s="89">
        <f t="shared" si="1802"/>
        <v>0.73012651668197248</v>
      </c>
      <c r="BM1582" s="89">
        <f t="shared" si="1781"/>
        <v>0</v>
      </c>
      <c r="BN1582" s="86">
        <f t="shared" si="1782"/>
        <v>2.325093268190213E-4</v>
      </c>
      <c r="BO1582" s="86">
        <f t="shared" si="1783"/>
        <v>1.4304786968526337E-2</v>
      </c>
      <c r="BP1582" s="86">
        <f t="shared" si="1774"/>
        <v>7.3507089850544327E-2</v>
      </c>
      <c r="BQ1582" s="86">
        <f t="shared" si="1775"/>
        <v>4.5224132527243581</v>
      </c>
      <c r="BR1582" s="86">
        <f t="shared" si="1794"/>
        <v>7.3087150091222866E-2</v>
      </c>
      <c r="BS1582" s="86">
        <f t="shared" si="1795"/>
        <v>4.4824746079103708</v>
      </c>
      <c r="BT1582" s="89">
        <f t="shared" si="1796"/>
        <v>5.7191047987484034E-3</v>
      </c>
      <c r="BU1582" s="89">
        <f t="shared" si="1796"/>
        <v>0.38104572253720104</v>
      </c>
      <c r="BV1582" s="41">
        <f t="shared" si="1784"/>
        <v>335.65056894399436</v>
      </c>
      <c r="BW1582" s="89" t="e">
        <f t="shared" si="1785"/>
        <v>#REF!</v>
      </c>
      <c r="BX1582" s="42" t="e">
        <f t="shared" si="1786"/>
        <v>#REF!</v>
      </c>
      <c r="BY1582" s="89" t="e">
        <f t="shared" si="1787"/>
        <v>#REF!</v>
      </c>
      <c r="BZ1582" s="89" t="e">
        <f t="shared" si="1787"/>
        <v>#REF!</v>
      </c>
      <c r="CA1582" s="41">
        <f t="shared" si="1788"/>
        <v>450.99220405714635</v>
      </c>
      <c r="CB1582" s="89" t="e">
        <f t="shared" si="1789"/>
        <v>#REF!</v>
      </c>
      <c r="CC1582" s="89" t="e">
        <f t="shared" si="1797"/>
        <v>#REF!</v>
      </c>
      <c r="CD1582" s="41" t="e">
        <f t="shared" si="1803"/>
        <v>#REF!</v>
      </c>
      <c r="CE1582" s="41" t="e">
        <f t="shared" si="1804"/>
        <v>#REF!</v>
      </c>
      <c r="CF1582" s="42" t="e">
        <f t="shared" si="1805"/>
        <v>#REF!</v>
      </c>
      <c r="CG1582" s="42" t="e">
        <f t="shared" si="1806"/>
        <v>#REF!</v>
      </c>
      <c r="CH1582" s="42" t="e">
        <f t="shared" si="1790"/>
        <v>#REF!</v>
      </c>
      <c r="CI1582" s="89">
        <f t="shared" si="1807"/>
        <v>2.695917854578382</v>
      </c>
      <c r="CJ1582" s="89">
        <f t="shared" si="1808"/>
        <v>0.99648037090979902</v>
      </c>
      <c r="CK1582" s="42" t="e">
        <f t="shared" si="1791"/>
        <v>#REF!</v>
      </c>
      <c r="CM1582" s="89" t="e">
        <f t="shared" si="1776"/>
        <v>#REF!</v>
      </c>
      <c r="CN1582" s="89">
        <f t="shared" si="1777"/>
        <v>0.15804039384674959</v>
      </c>
    </row>
    <row r="1583" spans="1:92" ht="14.4" x14ac:dyDescent="0.3">
      <c r="A1583" s="19"/>
      <c r="B1583" s="19"/>
      <c r="C1583" s="19"/>
      <c r="E1583" s="32">
        <v>41696.469444444447</v>
      </c>
      <c r="F1583" s="21">
        <f t="shared" si="1760"/>
        <v>1797.8340277777825</v>
      </c>
      <c r="G1583" s="21">
        <f t="shared" si="1761"/>
        <v>286.83611111111531</v>
      </c>
      <c r="H1583" s="21"/>
      <c r="I1583" s="21">
        <v>1091</v>
      </c>
      <c r="J1583" s="21">
        <v>12533</v>
      </c>
      <c r="K1583" s="21">
        <v>15417</v>
      </c>
      <c r="L1583" s="21">
        <v>11</v>
      </c>
      <c r="M1583" s="124">
        <v>6.08</v>
      </c>
      <c r="N1583" s="40"/>
      <c r="O1583" s="40"/>
      <c r="P1583" s="40"/>
      <c r="R1583" s="22"/>
      <c r="S1583" s="22"/>
      <c r="T1583" s="22"/>
      <c r="U1583" s="52">
        <f t="shared" si="1762"/>
        <v>3.7937404085459848E-2</v>
      </c>
      <c r="V1583" s="52">
        <f t="shared" si="1763"/>
        <v>5.271124684397348</v>
      </c>
      <c r="W1583" s="52">
        <f t="shared" si="1764"/>
        <v>1.7290478563167653E-2</v>
      </c>
      <c r="X1583" s="247">
        <f>W1583+V1583+SUM($U$1571:U1583)</f>
        <v>5.4759380163505975</v>
      </c>
      <c r="Y1583" s="236">
        <f>W1583+V1583+SUM($U$1571:U1583)-$X$1572</f>
        <v>5.4355794317772883</v>
      </c>
      <c r="Z1583" s="42"/>
      <c r="AA1583" s="42"/>
      <c r="AB1583" s="41">
        <f t="shared" si="1765"/>
        <v>3.08405970943159E-2</v>
      </c>
      <c r="AC1583" s="48">
        <f t="shared" si="1766"/>
        <v>4.2850752850458571</v>
      </c>
      <c r="AD1583" s="48">
        <f t="shared" si="1767"/>
        <v>0.41689947278968326</v>
      </c>
      <c r="AE1583" s="48">
        <f t="shared" si="1768"/>
        <v>0.56699678649326235</v>
      </c>
      <c r="AF1583" s="48">
        <f t="shared" si="1769"/>
        <v>0.41689947278968326</v>
      </c>
      <c r="AG1583" s="238">
        <f t="shared" si="1770"/>
        <v>0.15009244797530771</v>
      </c>
      <c r="AH1583" s="48">
        <f t="shared" si="1771"/>
        <v>4.8657282714798582E-6</v>
      </c>
      <c r="AI1583" s="48">
        <f>AE1583+AC1583+SUM($AB$1571:AB1583)</f>
        <v>5.0563209139627805</v>
      </c>
      <c r="AJ1583" s="48">
        <f>AE1583+AC1583+SUM($AB$1571:AB1583)-$AI$1572</f>
        <v>4.1794016288535465</v>
      </c>
      <c r="AK1583" s="46"/>
      <c r="AL1583" s="86"/>
      <c r="AM1583" s="25">
        <v>433.35649999999998</v>
      </c>
      <c r="AN1583" s="25">
        <v>0.23546655813513928</v>
      </c>
      <c r="AQ1583"/>
      <c r="AR1583" s="25">
        <v>419.702</v>
      </c>
      <c r="AS1583" s="25">
        <v>1.1313708498958394E-2</v>
      </c>
      <c r="AV1583" s="42">
        <f t="shared" si="1778"/>
        <v>0</v>
      </c>
      <c r="AW1583" s="86">
        <f t="shared" si="1779"/>
        <v>8.9878025272493098E-3</v>
      </c>
      <c r="AX1583" s="86">
        <f t="shared" si="1780"/>
        <v>0.55800898396601306</v>
      </c>
      <c r="AY1583" s="86">
        <f t="shared" si="1772"/>
        <v>8.0150743305206107E-2</v>
      </c>
      <c r="AZ1583" s="86">
        <f t="shared" si="1773"/>
        <v>4.9761701706575749</v>
      </c>
      <c r="BA1583" s="86">
        <f t="shared" si="1792"/>
        <v>7.0169110281449065E-2</v>
      </c>
      <c r="BB1583" s="86">
        <f t="shared" si="1793"/>
        <v>4.1092325185720986</v>
      </c>
      <c r="BC1583" s="89">
        <f t="shared" si="1810"/>
        <v>6.4521857281118616E-3</v>
      </c>
      <c r="BD1583" s="89">
        <f t="shared" si="1810"/>
        <v>0.48055121763725461</v>
      </c>
      <c r="BE1583" s="41">
        <f t="shared" si="1798"/>
        <v>194.83811398952278</v>
      </c>
      <c r="BF1583" s="89">
        <f t="shared" si="1799"/>
        <v>0.73989205402494851</v>
      </c>
      <c r="BG1583" s="89">
        <f t="shared" si="1800"/>
        <v>0.26010794597505149</v>
      </c>
      <c r="BH1583" s="89">
        <f t="shared" si="1811"/>
        <v>0.36032994843314092</v>
      </c>
      <c r="BI1583" s="89">
        <f t="shared" si="1809"/>
        <v>0.12667345493222473</v>
      </c>
      <c r="BJ1583" s="41">
        <f t="shared" si="1812"/>
        <v>519.59250586487497</v>
      </c>
      <c r="BK1583" s="89">
        <f t="shared" si="1801"/>
        <v>0.32483946429975552</v>
      </c>
      <c r="BL1583" s="89">
        <f t="shared" si="1802"/>
        <v>0.67516053570024448</v>
      </c>
      <c r="BM1583" s="89">
        <f t="shared" si="1781"/>
        <v>0</v>
      </c>
      <c r="BN1583" s="86">
        <f t="shared" si="1782"/>
        <v>2.7151166823490052E-4</v>
      </c>
      <c r="BO1583" s="86">
        <f t="shared" si="1783"/>
        <v>1.7018966894932753E-2</v>
      </c>
      <c r="BP1583" s="86">
        <f t="shared" si="1774"/>
        <v>8.5988427708265883E-2</v>
      </c>
      <c r="BQ1583" s="86">
        <f t="shared" si="1775"/>
        <v>5.3899495886423319</v>
      </c>
      <c r="BR1583" s="86">
        <f t="shared" si="1794"/>
        <v>8.5568487948944422E-2</v>
      </c>
      <c r="BS1583" s="86">
        <f t="shared" si="1795"/>
        <v>5.3500109438283445</v>
      </c>
      <c r="BT1583" s="89">
        <f t="shared" si="1796"/>
        <v>1.2481337857721556E-2</v>
      </c>
      <c r="BU1583" s="89">
        <f t="shared" si="1796"/>
        <v>0.86753633591797374</v>
      </c>
      <c r="BV1583" s="41">
        <f t="shared" si="1784"/>
        <v>280.31064062452771</v>
      </c>
      <c r="BW1583" s="89" t="e">
        <f t="shared" si="1785"/>
        <v>#REF!</v>
      </c>
      <c r="BX1583" s="42" t="e">
        <f t="shared" si="1786"/>
        <v>#REF!</v>
      </c>
      <c r="BY1583" s="89" t="e">
        <f t="shared" si="1787"/>
        <v>#REF!</v>
      </c>
      <c r="BZ1583" s="89" t="e">
        <f t="shared" si="1787"/>
        <v>#REF!</v>
      </c>
      <c r="CA1583" s="41">
        <f t="shared" si="1788"/>
        <v>423.31516569147732</v>
      </c>
      <c r="CB1583" s="89" t="e">
        <f t="shared" si="1789"/>
        <v>#REF!</v>
      </c>
      <c r="CC1583" s="89" t="e">
        <f t="shared" si="1797"/>
        <v>#REF!</v>
      </c>
      <c r="CD1583" s="41" t="e">
        <f t="shared" si="1803"/>
        <v>#REF!</v>
      </c>
      <c r="CE1583" s="41" t="e">
        <f t="shared" si="1804"/>
        <v>#REF!</v>
      </c>
      <c r="CF1583" s="42" t="e">
        <f t="shared" si="1805"/>
        <v>#REF!</v>
      </c>
      <c r="CG1583" s="42" t="e">
        <f t="shared" si="1806"/>
        <v>#REF!</v>
      </c>
      <c r="CH1583" s="42" t="e">
        <f t="shared" si="1790"/>
        <v>#REF!</v>
      </c>
      <c r="CI1583" s="89">
        <f t="shared" si="1807"/>
        <v>2.8217670426432346</v>
      </c>
      <c r="CJ1583" s="89">
        <f t="shared" si="1808"/>
        <v>1.3576345862103116</v>
      </c>
      <c r="CK1583" s="42" t="e">
        <f t="shared" si="1791"/>
        <v>#REF!</v>
      </c>
      <c r="CM1583" s="89" t="e">
        <f t="shared" si="1776"/>
        <v>#REF!</v>
      </c>
      <c r="CN1583" s="89">
        <f t="shared" si="1777"/>
        <v>0.16541793883139583</v>
      </c>
    </row>
    <row r="1584" spans="1:92" ht="14.4" x14ac:dyDescent="0.3">
      <c r="A1584" s="19"/>
      <c r="B1584" s="19"/>
      <c r="C1584" s="19"/>
      <c r="D1584" s="22"/>
      <c r="E1584" s="32">
        <v>41743.445138888892</v>
      </c>
      <c r="F1584" s="21">
        <f t="shared" si="1760"/>
        <v>1844.8097222222277</v>
      </c>
      <c r="G1584" s="21">
        <f t="shared" si="1761"/>
        <v>333.81180555556057</v>
      </c>
      <c r="H1584" s="21"/>
      <c r="I1584" s="21">
        <v>1082</v>
      </c>
      <c r="J1584" s="21">
        <v>13430</v>
      </c>
      <c r="K1584" s="21">
        <v>16182</v>
      </c>
      <c r="L1584" s="21">
        <v>19</v>
      </c>
      <c r="M1584" s="124">
        <v>6.08</v>
      </c>
      <c r="N1584" s="40"/>
      <c r="O1584" s="40"/>
      <c r="P1584" s="40"/>
      <c r="R1584" s="22"/>
      <c r="S1584" s="22"/>
      <c r="T1584" s="22"/>
      <c r="U1584" s="52">
        <f t="shared" si="1762"/>
        <v>3.9491392267146021E-2</v>
      </c>
      <c r="V1584" s="52">
        <f t="shared" si="1763"/>
        <v>5.4870399706751263</v>
      </c>
      <c r="W1584" s="52">
        <f t="shared" si="1764"/>
        <v>1.79987294303681E-2</v>
      </c>
      <c r="X1584" s="247">
        <f>W1584+V1584+SUM($U$1571:U1584)</f>
        <v>5.7320529457627218</v>
      </c>
      <c r="Y1584" s="236">
        <f>W1584+V1584+SUM($U$1571:U1584)-$X$1572</f>
        <v>5.6916943611894126</v>
      </c>
      <c r="Z1584" s="42"/>
      <c r="AA1584" s="42"/>
      <c r="AB1584" s="41">
        <f t="shared" si="1765"/>
        <v>3.2775268702742E-2</v>
      </c>
      <c r="AC1584" s="48">
        <f t="shared" si="1766"/>
        <v>4.5538837477547229</v>
      </c>
      <c r="AD1584" s="48">
        <f t="shared" si="1767"/>
        <v>0.4430521303114362</v>
      </c>
      <c r="AE1584" s="48">
        <f t="shared" si="1768"/>
        <v>0.60256524781528797</v>
      </c>
      <c r="AF1584" s="48">
        <f t="shared" si="1769"/>
        <v>0.44305213031143609</v>
      </c>
      <c r="AG1584" s="238">
        <f t="shared" si="1770"/>
        <v>0.15950794654198489</v>
      </c>
      <c r="AH1584" s="48">
        <f t="shared" si="1771"/>
        <v>5.1709618670668664E-6</v>
      </c>
      <c r="AI1584" s="48">
        <f>AE1584+AC1584+SUM($AB$1571:AB1584)</f>
        <v>5.3934731066964137</v>
      </c>
      <c r="AJ1584" s="48">
        <f>AE1584+AC1584+SUM($AB$1571:AB1584)-$AI$1572</f>
        <v>4.5165538215871797</v>
      </c>
      <c r="AK1584" s="46"/>
      <c r="AL1584" s="25"/>
      <c r="AM1584" s="25">
        <v>418.55349999999999</v>
      </c>
      <c r="AN1584" s="25">
        <v>1.7677669529647611E-2</v>
      </c>
      <c r="AP1584" s="41"/>
      <c r="AQ1584" s="42"/>
      <c r="AR1584" s="41">
        <v>405.55399999999997</v>
      </c>
      <c r="AS1584" s="25">
        <v>0.25031580054002722</v>
      </c>
      <c r="AT1584" s="41"/>
      <c r="AU1584" s="41"/>
      <c r="AV1584" s="42">
        <f t="shared" si="1778"/>
        <v>0</v>
      </c>
      <c r="AW1584" s="86">
        <f t="shared" si="1779"/>
        <v>9.4545226702463757E-3</v>
      </c>
      <c r="AX1584" s="86">
        <f t="shared" si="1780"/>
        <v>0.5931107251450416</v>
      </c>
      <c r="AY1584" s="86">
        <f t="shared" si="1772"/>
        <v>8.4626044969418543E-2</v>
      </c>
      <c r="AZ1584" s="86">
        <f t="shared" si="1773"/>
        <v>5.3088470617269952</v>
      </c>
      <c r="BA1584" s="86">
        <f t="shared" si="1792"/>
        <v>7.4644411945661501E-2</v>
      </c>
      <c r="BB1584" s="86">
        <f t="shared" si="1793"/>
        <v>4.4419094096415188</v>
      </c>
      <c r="BC1584" s="89">
        <f t="shared" si="1810"/>
        <v>4.475301664212436E-3</v>
      </c>
      <c r="BD1584" s="89">
        <f t="shared" si="1810"/>
        <v>0.33267689106942022</v>
      </c>
      <c r="BE1584" s="41">
        <f t="shared" si="1798"/>
        <v>197.13070504887375</v>
      </c>
      <c r="BF1584" s="89">
        <f t="shared" si="1799"/>
        <v>0.73696200633300013</v>
      </c>
      <c r="BG1584" s="89">
        <f t="shared" si="1800"/>
        <v>0.26303799366699987</v>
      </c>
      <c r="BH1584" s="89">
        <f t="shared" si="1811"/>
        <v>0.24846835639654866</v>
      </c>
      <c r="BI1584" s="89">
        <f t="shared" si="1809"/>
        <v>8.8683836337084515E-2</v>
      </c>
      <c r="BJ1584" s="41">
        <f t="shared" si="1812"/>
        <v>495.44172306159129</v>
      </c>
      <c r="BK1584" s="89">
        <f t="shared" si="1801"/>
        <v>0.3557053900490858</v>
      </c>
      <c r="BL1584" s="89">
        <f t="shared" si="1802"/>
        <v>0.64429460995091414</v>
      </c>
      <c r="BM1584" s="89">
        <f t="shared" si="1781"/>
        <v>0</v>
      </c>
      <c r="BN1584" s="86">
        <f t="shared" si="1782"/>
        <v>2.7986052273526029E-4</v>
      </c>
      <c r="BO1584" s="86">
        <f t="shared" si="1783"/>
        <v>1.7718868907632839E-2</v>
      </c>
      <c r="BP1584" s="86">
        <f t="shared" si="1774"/>
        <v>8.9127143110486556E-2</v>
      </c>
      <c r="BQ1584" s="86">
        <f t="shared" si="1775"/>
        <v>5.6429258026522353</v>
      </c>
      <c r="BR1584" s="86">
        <f t="shared" si="1794"/>
        <v>8.8707203351165095E-2</v>
      </c>
      <c r="BS1584" s="86">
        <f t="shared" si="1795"/>
        <v>5.602987157838248</v>
      </c>
      <c r="BT1584" s="89">
        <f t="shared" si="1796"/>
        <v>3.1387154022206737E-3</v>
      </c>
      <c r="BU1584" s="89">
        <f t="shared" si="1796"/>
        <v>0.25297621400990344</v>
      </c>
      <c r="BV1584" s="41">
        <f t="shared" si="1784"/>
        <v>104.1145659466125</v>
      </c>
      <c r="BW1584" s="89" t="e">
        <f t="shared" si="1785"/>
        <v>#REF!</v>
      </c>
      <c r="BX1584" s="42" t="e">
        <f t="shared" si="1786"/>
        <v>#REF!</v>
      </c>
      <c r="BY1584" s="89" t="e">
        <f t="shared" si="1787"/>
        <v>#REF!</v>
      </c>
      <c r="BZ1584" s="89" t="e">
        <f t="shared" si="1787"/>
        <v>#REF!</v>
      </c>
      <c r="CA1584" s="41">
        <f t="shared" si="1788"/>
        <v>408.90318205518031</v>
      </c>
      <c r="CB1584" s="89" t="e">
        <f t="shared" si="1789"/>
        <v>#REF!</v>
      </c>
      <c r="CC1584" s="89" t="e">
        <f t="shared" si="1797"/>
        <v>#REF!</v>
      </c>
      <c r="CD1584" s="41" t="e">
        <f t="shared" si="1803"/>
        <v>#REF!</v>
      </c>
      <c r="CE1584" s="41" t="e">
        <f t="shared" si="1804"/>
        <v>#REF!</v>
      </c>
      <c r="CF1584" s="42" t="e">
        <f t="shared" si="1805"/>
        <v>#REF!</v>
      </c>
      <c r="CG1584" s="42" t="e">
        <f t="shared" si="1806"/>
        <v>#REF!</v>
      </c>
      <c r="CH1584" s="42" t="e">
        <f t="shared" si="1790"/>
        <v>#REF!</v>
      </c>
      <c r="CI1584" s="89">
        <f t="shared" si="1807"/>
        <v>2.9099912828018226</v>
      </c>
      <c r="CJ1584" s="89">
        <f t="shared" si="1808"/>
        <v>1.6065625387853568</v>
      </c>
      <c r="CK1584" s="42" t="e">
        <f t="shared" si="1791"/>
        <v>#REF!</v>
      </c>
      <c r="CM1584" s="89" t="e">
        <f t="shared" si="1776"/>
        <v>#REF!</v>
      </c>
      <c r="CN1584" s="89">
        <f t="shared" si="1777"/>
        <v>0.17058982996962713</v>
      </c>
    </row>
    <row r="1585" spans="1:92" ht="14.4" x14ac:dyDescent="0.3">
      <c r="A1585" s="19"/>
      <c r="B1585" s="19"/>
      <c r="C1585" s="19"/>
      <c r="D1585" s="22"/>
      <c r="E1585" s="32">
        <v>41774.484027777777</v>
      </c>
      <c r="F1585" s="21">
        <f t="shared" si="1760"/>
        <v>1875.8486111111124</v>
      </c>
      <c r="G1585" s="21">
        <f t="shared" si="1761"/>
        <v>364.85069444444525</v>
      </c>
      <c r="H1585" s="21"/>
      <c r="I1585" s="21">
        <v>1066</v>
      </c>
      <c r="J1585" s="21">
        <v>14074</v>
      </c>
      <c r="K1585" s="21">
        <v>17199</v>
      </c>
      <c r="L1585" s="21">
        <v>17</v>
      </c>
      <c r="M1585" s="124">
        <v>6.08</v>
      </c>
      <c r="N1585" s="40"/>
      <c r="O1585" s="40"/>
      <c r="P1585" s="40"/>
      <c r="R1585" s="22"/>
      <c r="S1585" s="22"/>
      <c r="T1585" s="22"/>
      <c r="U1585" s="52">
        <f t="shared" si="1762"/>
        <v>4.1352654090703621E-2</v>
      </c>
      <c r="V1585" s="52">
        <f t="shared" si="1763"/>
        <v>5.7456486809648508</v>
      </c>
      <c r="W1585" s="52">
        <f t="shared" si="1764"/>
        <v>1.8847024363468162E-2</v>
      </c>
      <c r="X1585" s="247">
        <f>W1585+V1585+SUM($U$1571:U1585)</f>
        <v>6.0328626050762493</v>
      </c>
      <c r="Y1585" s="236">
        <f>W1585+V1585+SUM($U$1571:U1585)-$X$1572</f>
        <v>5.9925040205029401</v>
      </c>
      <c r="Z1585" s="42"/>
      <c r="AA1585" s="42"/>
      <c r="AB1585" s="41">
        <f t="shared" si="1765"/>
        <v>3.3839017016836025E-2</v>
      </c>
      <c r="AC1585" s="48">
        <f t="shared" si="1766"/>
        <v>4.7016837918425098</v>
      </c>
      <c r="AD1585" s="48">
        <f t="shared" si="1767"/>
        <v>0.45743175175555045</v>
      </c>
      <c r="AE1585" s="48">
        <f t="shared" si="1768"/>
        <v>0.6221219987395461</v>
      </c>
      <c r="AF1585" s="48">
        <f t="shared" si="1769"/>
        <v>0.45743175175555034</v>
      </c>
      <c r="AG1585" s="238">
        <f t="shared" si="1770"/>
        <v>0.16468490819430662</v>
      </c>
      <c r="AH1585" s="48">
        <f t="shared" si="1771"/>
        <v>5.3387896892649093E-6</v>
      </c>
      <c r="AI1585" s="48">
        <f>AE1585+AC1585+SUM($AB$1571:AB1585)</f>
        <v>5.5946689187252954</v>
      </c>
      <c r="AJ1585" s="48">
        <f>AE1585+AC1585+SUM($AB$1571:AB1585)-$AI$1572</f>
        <v>4.7177496336160614</v>
      </c>
      <c r="AK1585" s="46"/>
      <c r="AL1585" s="25"/>
      <c r="AM1585" s="25">
        <v>407.375</v>
      </c>
      <c r="AN1585" s="25">
        <v>0.53991943843503187</v>
      </c>
      <c r="AP1585" s="41"/>
      <c r="AQ1585" s="42"/>
      <c r="AR1585" s="41">
        <v>396.13350000000003</v>
      </c>
      <c r="AS1585" s="25">
        <v>8.8388347648318447E-2</v>
      </c>
      <c r="AT1585" s="41"/>
      <c r="AU1585" s="41"/>
      <c r="AV1585" s="42">
        <f t="shared" si="1778"/>
        <v>0</v>
      </c>
      <c r="AW1585" s="86">
        <f t="shared" si="1779"/>
        <v>9.6856528524846865E-3</v>
      </c>
      <c r="AX1585" s="86">
        <f t="shared" si="1780"/>
        <v>0.61243634588706142</v>
      </c>
      <c r="AY1585" s="86">
        <f t="shared" si="1772"/>
        <v>8.7101920654063081E-2</v>
      </c>
      <c r="AZ1585" s="86">
        <f t="shared" si="1773"/>
        <v>5.5075669980712325</v>
      </c>
      <c r="BA1585" s="86">
        <f t="shared" si="1792"/>
        <v>7.7120287630306039E-2</v>
      </c>
      <c r="BB1585" s="86">
        <f t="shared" si="1793"/>
        <v>4.6406293459857562</v>
      </c>
      <c r="BC1585" s="89">
        <f t="shared" si="1810"/>
        <v>2.4758756846445379E-3</v>
      </c>
      <c r="BD1585" s="89">
        <f t="shared" si="1810"/>
        <v>0.19871993634423735</v>
      </c>
      <c r="BE1585" s="41">
        <f t="shared" si="1798"/>
        <v>108.73889950974558</v>
      </c>
      <c r="BF1585" s="89">
        <f t="shared" si="1799"/>
        <v>0.84993121850483178</v>
      </c>
      <c r="BG1585" s="89">
        <f t="shared" si="1800"/>
        <v>0.15006878149516822</v>
      </c>
      <c r="BH1585" s="89">
        <f t="shared" si="1811"/>
        <v>0.17100260167577652</v>
      </c>
      <c r="BI1585" s="89">
        <f t="shared" si="1809"/>
        <v>3.0193210353105186E-2</v>
      </c>
      <c r="BJ1585" s="41">
        <f t="shared" si="1812"/>
        <v>478.88242587341301</v>
      </c>
      <c r="BK1585" s="89">
        <f t="shared" si="1801"/>
        <v>0.37686901201673112</v>
      </c>
      <c r="BL1585" s="89">
        <f t="shared" si="1802"/>
        <v>0.62313098798326894</v>
      </c>
      <c r="BM1585" s="89">
        <f t="shared" si="1781"/>
        <v>0</v>
      </c>
      <c r="BN1585" s="86">
        <f t="shared" si="1782"/>
        <v>2.9111679353003921E-4</v>
      </c>
      <c r="BO1585" s="86">
        <f t="shared" si="1783"/>
        <v>1.8555907569938121E-2</v>
      </c>
      <c r="BP1585" s="86">
        <f t="shared" si="1774"/>
        <v>9.3185406010367941E-2</v>
      </c>
      <c r="BQ1585" s="86">
        <f t="shared" si="1775"/>
        <v>5.9396771990658808</v>
      </c>
      <c r="BR1585" s="86">
        <f t="shared" si="1794"/>
        <v>9.276546625104648E-2</v>
      </c>
      <c r="BS1585" s="86">
        <f t="shared" si="1795"/>
        <v>5.8997385542518934</v>
      </c>
      <c r="BT1585" s="89">
        <f t="shared" si="1796"/>
        <v>4.0582628998813847E-3</v>
      </c>
      <c r="BU1585" s="89">
        <f t="shared" si="1796"/>
        <v>0.29675139641364545</v>
      </c>
      <c r="BV1585" s="41">
        <f>1000*((BT1585/BU1585)/0.0112372-1)</f>
        <v>216.99640691018618</v>
      </c>
      <c r="BW1585" s="89" t="e">
        <f t="shared" si="1785"/>
        <v>#REF!</v>
      </c>
      <c r="BX1585" s="42" t="e">
        <f t="shared" si="1786"/>
        <v>#REF!</v>
      </c>
      <c r="BY1585" s="89" t="e">
        <f t="shared" si="1787"/>
        <v>#REF!</v>
      </c>
      <c r="BZ1585" s="89" t="e">
        <f t="shared" si="1787"/>
        <v>#REF!</v>
      </c>
      <c r="CA1585" s="41">
        <f t="shared" si="1788"/>
        <v>399.25044863626067</v>
      </c>
      <c r="CB1585" s="89" t="e">
        <f t="shared" si="1789"/>
        <v>#REF!</v>
      </c>
      <c r="CC1585" s="89" t="e">
        <f t="shared" si="1797"/>
        <v>#REF!</v>
      </c>
      <c r="CD1585" s="41" t="e">
        <f t="shared" si="1803"/>
        <v>#REF!</v>
      </c>
      <c r="CE1585" s="114" t="e">
        <f t="shared" si="1804"/>
        <v>#REF!</v>
      </c>
      <c r="CF1585" s="42" t="e">
        <f t="shared" si="1805"/>
        <v>#REF!</v>
      </c>
      <c r="CG1585" s="42" t="e">
        <f t="shared" si="1806"/>
        <v>#REF!</v>
      </c>
      <c r="CH1585" s="42" t="e">
        <f t="shared" si="1790"/>
        <v>#REF!</v>
      </c>
      <c r="CI1585" s="89">
        <f t="shared" si="1807"/>
        <v>2.9397759902528815</v>
      </c>
      <c r="CJ1585" s="89">
        <f t="shared" si="1808"/>
        <v>1.7779736433631803</v>
      </c>
      <c r="CK1585" s="42" t="e">
        <f t="shared" si="1791"/>
        <v>#REF!</v>
      </c>
      <c r="CM1585" s="89" t="e">
        <f t="shared" si="1776"/>
        <v>#REF!</v>
      </c>
      <c r="CN1585" s="89">
        <f t="shared" si="1777"/>
        <v>0.17233587237525216</v>
      </c>
    </row>
    <row r="1586" spans="1:92" ht="14.4" x14ac:dyDescent="0.3">
      <c r="D1586" s="22"/>
      <c r="E1586" s="32">
        <v>42074.489583333336</v>
      </c>
      <c r="F1586" s="21">
        <f t="shared" si="1760"/>
        <v>2175.8541666666715</v>
      </c>
      <c r="G1586" s="21">
        <f t="shared" si="1761"/>
        <v>664.85625000000437</v>
      </c>
      <c r="H1586" s="21"/>
      <c r="I1586" s="21">
        <v>1070</v>
      </c>
      <c r="J1586" s="21">
        <v>15786</v>
      </c>
      <c r="K1586" s="21">
        <v>19228</v>
      </c>
      <c r="L1586" s="21">
        <v>19</v>
      </c>
      <c r="M1586" s="124">
        <v>6.08</v>
      </c>
      <c r="N1586" s="40"/>
      <c r="O1586" s="40"/>
      <c r="P1586" s="40"/>
      <c r="R1586" s="22"/>
      <c r="S1586" s="22"/>
      <c r="T1586" s="22"/>
      <c r="U1586" s="52">
        <f t="shared" si="1762"/>
        <v>4.6404583448335923E-2</v>
      </c>
      <c r="V1586" s="52">
        <f t="shared" si="1763"/>
        <v>6.4475772968727947</v>
      </c>
      <c r="W1586" s="52">
        <f t="shared" si="1764"/>
        <v>2.1149508636351164E-2</v>
      </c>
      <c r="X1586" s="247">
        <f>W1586+V1586+SUM($U$1571:U1586)</f>
        <v>6.7834982887054132</v>
      </c>
      <c r="Y1586" s="236">
        <f>W1586+V1586+SUM($U$1571:U1586)-$X$1572</f>
        <v>6.743139704132104</v>
      </c>
      <c r="Z1586" s="42"/>
      <c r="AA1586" s="42"/>
      <c r="AB1586" s="41">
        <f t="shared" si="1765"/>
        <v>3.8097709294540823E-2</v>
      </c>
      <c r="AC1586" s="48">
        <f t="shared" si="1766"/>
        <v>5.2933979201390651</v>
      </c>
      <c r="AD1586" s="48">
        <f t="shared" si="1767"/>
        <v>0.5150002404563041</v>
      </c>
      <c r="AE1586" s="48">
        <f t="shared" si="1768"/>
        <v>0.70041700803323226</v>
      </c>
      <c r="AF1586" s="48">
        <f t="shared" si="1769"/>
        <v>0.5150002404563041</v>
      </c>
      <c r="AG1586" s="238">
        <f t="shared" si="1770"/>
        <v>0.18541075689235464</v>
      </c>
      <c r="AH1586" s="48">
        <f t="shared" si="1771"/>
        <v>6.0106845735238235E-6</v>
      </c>
      <c r="AI1586" s="48">
        <f>AE1586+AC1586+SUM($AB$1571:AB1586)</f>
        <v>6.302775765610078</v>
      </c>
      <c r="AJ1586" s="48">
        <f>AE1586+AC1586+SUM($AB$1571:AB1586)-$AI$1572</f>
        <v>5.425856480500844</v>
      </c>
      <c r="AK1586" s="46"/>
      <c r="AL1586" s="25"/>
      <c r="AM1586" s="25">
        <v>340.26850000000002</v>
      </c>
      <c r="AN1586" s="25">
        <v>6.5760930650361454E-2</v>
      </c>
      <c r="AP1586" s="41"/>
      <c r="AQ1586" s="41"/>
      <c r="AR1586" s="41">
        <v>333.19299999999998</v>
      </c>
      <c r="AS1586" s="25">
        <v>7.0999999999997954E-2</v>
      </c>
      <c r="AT1586" s="41"/>
      <c r="AU1586" s="41"/>
      <c r="AV1586" s="42">
        <f t="shared" si="1778"/>
        <v>0</v>
      </c>
      <c r="AW1586" s="86">
        <f t="shared" si="1779"/>
        <v>1.0392368078888613E-2</v>
      </c>
      <c r="AX1586" s="86">
        <f t="shared" si="1780"/>
        <v>0.6900246399543436</v>
      </c>
      <c r="AY1586" s="86">
        <f t="shared" si="1772"/>
        <v>9.3516812018664089E-2</v>
      </c>
      <c r="AZ1586" s="86">
        <f t="shared" si="1773"/>
        <v>6.209258953591414</v>
      </c>
      <c r="BA1586" s="86">
        <f t="shared" si="1792"/>
        <v>8.3535178994907047E-2</v>
      </c>
      <c r="BB1586" s="86">
        <f t="shared" si="1793"/>
        <v>5.3423213015059376</v>
      </c>
      <c r="BC1586" s="89">
        <f t="shared" si="1810"/>
        <v>6.4148913646010081E-3</v>
      </c>
      <c r="BD1586" s="89">
        <f t="shared" si="1810"/>
        <v>0.70169195552018149</v>
      </c>
      <c r="BE1586" s="41">
        <f t="shared" si="1798"/>
        <v>-186.44915986269316</v>
      </c>
      <c r="BF1586" s="89">
        <f t="shared" si="1799"/>
        <v>1.2271965351984087</v>
      </c>
      <c r="BG1586" s="89">
        <f t="shared" si="1800"/>
        <v>-0.22719653519840866</v>
      </c>
      <c r="BH1586" s="89">
        <f t="shared" si="1811"/>
        <v>0.86898626904727538</v>
      </c>
      <c r="BI1586" s="89">
        <f t="shared" si="1809"/>
        <v>-0.16087942216249268</v>
      </c>
      <c r="BJ1586" s="41">
        <f t="shared" si="1812"/>
        <v>391.49385541567796</v>
      </c>
      <c r="BK1586" s="89">
        <f t="shared" si="1801"/>
        <v>0.4885560388538831</v>
      </c>
      <c r="BL1586" s="89">
        <f t="shared" si="1802"/>
        <v>0.5114439611461169</v>
      </c>
      <c r="BM1586" s="89">
        <f t="shared" si="1781"/>
        <v>0</v>
      </c>
      <c r="BN1586" s="86">
        <f t="shared" si="1782"/>
        <v>3.1217157255458439E-4</v>
      </c>
      <c r="BO1586" s="86">
        <f t="shared" si="1783"/>
        <v>2.083733706379658E-2</v>
      </c>
      <c r="BP1586" s="86">
        <f t="shared" si="1774"/>
        <v>0.10012598233922111</v>
      </c>
      <c r="BQ1586" s="86">
        <f t="shared" si="1775"/>
        <v>6.6833723063661923</v>
      </c>
      <c r="BR1586" s="86">
        <f t="shared" si="1794"/>
        <v>9.9706042579899651E-2</v>
      </c>
      <c r="BS1586" s="86">
        <f t="shared" si="1795"/>
        <v>6.6434336615522049</v>
      </c>
      <c r="BT1586" s="89">
        <f t="shared" si="1796"/>
        <v>6.9405763288531708E-3</v>
      </c>
      <c r="BU1586" s="89">
        <f t="shared" si="1796"/>
        <v>0.74369510730031152</v>
      </c>
      <c r="BV1586" s="41">
        <f>1000*((BT1586/BU1586)/0.0112372-1)</f>
        <v>-169.49452487145811</v>
      </c>
      <c r="BW1586" s="89" t="e">
        <f t="shared" si="1785"/>
        <v>#REF!</v>
      </c>
      <c r="BX1586" s="42" t="e">
        <f t="shared" si="1786"/>
        <v>#REF!</v>
      </c>
      <c r="BY1586" s="89" t="e">
        <f t="shared" si="1787"/>
        <v>#REF!</v>
      </c>
      <c r="BZ1586" s="89" t="e">
        <f t="shared" si="1787"/>
        <v>#REF!</v>
      </c>
      <c r="CA1586" s="41">
        <f t="shared" si="1788"/>
        <v>335.58264134750539</v>
      </c>
      <c r="CB1586" s="89" t="e">
        <f t="shared" si="1789"/>
        <v>#REF!</v>
      </c>
      <c r="CC1586" s="89" t="e">
        <f t="shared" si="1797"/>
        <v>#REF!</v>
      </c>
      <c r="CD1586" s="41" t="e">
        <f t="shared" si="1803"/>
        <v>#REF!</v>
      </c>
      <c r="CE1586" s="41" t="e">
        <f t="shared" si="1804"/>
        <v>#REF!</v>
      </c>
      <c r="CF1586" s="42" t="e">
        <f t="shared" si="1805"/>
        <v>#REF!</v>
      </c>
      <c r="CG1586" s="42" t="e">
        <f t="shared" si="1806"/>
        <v>#REF!</v>
      </c>
      <c r="CH1586" s="139" t="e">
        <f t="shared" si="1790"/>
        <v>#REF!</v>
      </c>
      <c r="CI1586" s="140">
        <f t="shared" si="1807"/>
        <v>2.7750215309976802</v>
      </c>
      <c r="CJ1586" s="140">
        <f t="shared" si="1808"/>
        <v>2.6508349495031638</v>
      </c>
      <c r="CK1586" s="139" t="e">
        <f t="shared" si="1791"/>
        <v>#REF!</v>
      </c>
      <c r="CM1586" s="89" t="e">
        <f t="shared" si="1776"/>
        <v>#REF!</v>
      </c>
      <c r="CN1586" s="89">
        <f t="shared" si="1777"/>
        <v>0.16267761829140423</v>
      </c>
    </row>
    <row r="1587" spans="1:92" ht="14.4" x14ac:dyDescent="0.3">
      <c r="D1587" s="94" t="s">
        <v>127</v>
      </c>
      <c r="E1587" s="32">
        <v>42285.484722222223</v>
      </c>
      <c r="F1587" s="21">
        <f t="shared" si="1760"/>
        <v>2386.8493055555591</v>
      </c>
      <c r="G1587" s="21">
        <f t="shared" si="1761"/>
        <v>875.85138888889196</v>
      </c>
      <c r="H1587" s="21"/>
      <c r="I1587" s="21">
        <v>1069</v>
      </c>
      <c r="J1587" s="21">
        <v>16072</v>
      </c>
      <c r="K1587" s="21">
        <v>20391</v>
      </c>
      <c r="L1587" s="21">
        <v>10</v>
      </c>
      <c r="M1587" s="124">
        <v>6.08</v>
      </c>
      <c r="N1587" s="40"/>
      <c r="O1587" s="40"/>
      <c r="P1587" s="40"/>
      <c r="R1587" s="22"/>
      <c r="S1587" s="22"/>
      <c r="T1587" s="22"/>
      <c r="U1587" s="52">
        <f t="shared" si="1762"/>
        <v>4.9165359294495267E-2</v>
      </c>
      <c r="V1587" s="52">
        <f t="shared" si="1763"/>
        <v>6.8311668982592533</v>
      </c>
      <c r="W1587" s="52">
        <f t="shared" si="1764"/>
        <v>2.2407769098195061E-2</v>
      </c>
      <c r="X1587" s="247">
        <f>W1587+V1587+SUM($U$1571:U1587)</f>
        <v>7.2175115098482108</v>
      </c>
      <c r="Y1587" s="236">
        <f>W1587+V1587+SUM($U$1571:U1587)-$X$1572</f>
        <v>7.1771529252749016</v>
      </c>
      <c r="Z1587" s="42"/>
      <c r="AA1587" s="42"/>
      <c r="AB1587" s="41">
        <f t="shared" si="1765"/>
        <v>3.8751687243447006E-2</v>
      </c>
      <c r="AC1587" s="48">
        <f t="shared" si="1766"/>
        <v>5.3842633705469432</v>
      </c>
      <c r="AD1587" s="48">
        <f t="shared" si="1767"/>
        <v>0.52384063551354898</v>
      </c>
      <c r="AE1587" s="48">
        <f t="shared" si="1768"/>
        <v>0.71244023165413961</v>
      </c>
      <c r="AF1587" s="48">
        <f t="shared" si="1769"/>
        <v>0.52384063551354898</v>
      </c>
      <c r="AG1587" s="238">
        <f t="shared" si="1770"/>
        <v>0.18859348227776207</v>
      </c>
      <c r="AH1587" s="48">
        <f t="shared" si="1771"/>
        <v>6.1138628286395051E-6</v>
      </c>
      <c r="AI1587" s="48">
        <f>AE1587+AC1587+SUM($AB$1571:AB1587)</f>
        <v>6.4444161268823095</v>
      </c>
      <c r="AJ1587" s="48">
        <f>AE1587+AC1587+SUM($AB$1571:AB1587)-$AI$1572</f>
        <v>5.5674968417730755</v>
      </c>
      <c r="AK1587" s="46"/>
      <c r="AL1587" s="25"/>
      <c r="AM1587" s="25">
        <v>303.02099999999996</v>
      </c>
      <c r="AN1587" s="25">
        <v>0.12727922061358338</v>
      </c>
      <c r="AP1587"/>
      <c r="AR1587">
        <v>300.94650000000001</v>
      </c>
      <c r="AS1587" s="25">
        <v>0.19021172413918513</v>
      </c>
      <c r="AT1587"/>
      <c r="AU1587"/>
      <c r="AV1587" s="42">
        <f t="shared" si="1778"/>
        <v>0</v>
      </c>
      <c r="AW1587" s="86">
        <f t="shared" si="1779"/>
        <v>1.0281228100934925E-2</v>
      </c>
      <c r="AX1587" s="86">
        <f t="shared" si="1780"/>
        <v>0.70215900355320471</v>
      </c>
      <c r="AY1587" s="86">
        <f t="shared" si="1772"/>
        <v>9.2999397330477296E-2</v>
      </c>
      <c r="AZ1587" s="86">
        <f t="shared" si="1773"/>
        <v>6.3514167295518327</v>
      </c>
      <c r="BA1587" s="86">
        <f t="shared" si="1792"/>
        <v>8.3017764306720254E-2</v>
      </c>
      <c r="BB1587" s="86">
        <f t="shared" si="1793"/>
        <v>5.4844790774663563</v>
      </c>
      <c r="BC1587" s="89">
        <f t="shared" si="1810"/>
        <v>-5.1741468818679304E-4</v>
      </c>
      <c r="BD1587" s="89">
        <f t="shared" si="1810"/>
        <v>0.14215777596041868</v>
      </c>
      <c r="BE1587" s="41">
        <f t="shared" si="1798"/>
        <v>-1323.8993095741544</v>
      </c>
      <c r="BF1587" s="89">
        <f t="shared" si="1799"/>
        <v>2.6809155367947084</v>
      </c>
      <c r="BG1587" s="89">
        <f t="shared" si="1800"/>
        <v>-1.6809155367947084</v>
      </c>
      <c r="BH1587" s="89">
        <f t="shared" si="1811"/>
        <v>0.3797258451719408</v>
      </c>
      <c r="BI1587" s="89">
        <f t="shared" si="1809"/>
        <v>-0.23808548389970935</v>
      </c>
      <c r="BJ1587" s="41">
        <f t="shared" si="1812"/>
        <v>347.03084009767406</v>
      </c>
      <c r="BK1587" s="89">
        <f t="shared" si="1801"/>
        <v>0.54538202832906679</v>
      </c>
      <c r="BL1587" s="89">
        <f t="shared" si="1802"/>
        <v>0.45461797167093321</v>
      </c>
      <c r="BM1587" s="89">
        <f t="shared" si="1781"/>
        <v>0</v>
      </c>
      <c r="BN1587" s="86">
        <f t="shared" si="1782"/>
        <v>3.2285920953905472E-4</v>
      </c>
      <c r="BO1587" s="86">
        <f t="shared" si="1783"/>
        <v>2.2084909888656006E-2</v>
      </c>
      <c r="BP1587" s="86">
        <f t="shared" si="1774"/>
        <v>0.10399250593386035</v>
      </c>
      <c r="BQ1587" s="86">
        <f t="shared" si="1775"/>
        <v>7.1135190039143499</v>
      </c>
      <c r="BR1587" s="86">
        <f t="shared" si="1794"/>
        <v>0.10357256617453889</v>
      </c>
      <c r="BS1587" s="86">
        <f t="shared" si="1795"/>
        <v>7.0735803591003625</v>
      </c>
      <c r="BT1587" s="89">
        <f t="shared" si="1796"/>
        <v>3.8665235946392373E-3</v>
      </c>
      <c r="BU1587" s="89">
        <f t="shared" si="1796"/>
        <v>0.4301466975481576</v>
      </c>
      <c r="BV1587" s="41">
        <f>1000*((BT1587/BU1587)/0.0112372-1)</f>
        <v>-200.08109431997855</v>
      </c>
      <c r="BW1587" s="89" t="e">
        <f t="shared" si="1785"/>
        <v>#REF!</v>
      </c>
      <c r="BX1587" s="42" t="e">
        <f t="shared" si="1786"/>
        <v>#REF!</v>
      </c>
      <c r="BY1587" s="89" t="e">
        <f t="shared" si="1787"/>
        <v>#REF!</v>
      </c>
      <c r="BZ1587" s="89" t="e">
        <f t="shared" si="1787"/>
        <v>#REF!</v>
      </c>
      <c r="CA1587" s="41">
        <f t="shared" si="1788"/>
        <v>303.00875723275954</v>
      </c>
      <c r="CB1587" s="89" t="e">
        <f t="shared" si="1789"/>
        <v>#REF!</v>
      </c>
      <c r="CC1587" s="89" t="e">
        <f t="shared" si="1797"/>
        <v>#REF!</v>
      </c>
      <c r="CD1587" s="41" t="e">
        <f t="shared" si="1803"/>
        <v>#REF!</v>
      </c>
      <c r="CE1587" s="41" t="e">
        <f t="shared" si="1804"/>
        <v>#REF!</v>
      </c>
      <c r="CF1587" s="42" t="e">
        <f t="shared" si="1805"/>
        <v>#REF!</v>
      </c>
      <c r="CG1587" s="42" t="e">
        <f t="shared" si="1806"/>
        <v>#REF!</v>
      </c>
      <c r="CH1587" s="139" t="e">
        <f t="shared" si="1790"/>
        <v>#REF!</v>
      </c>
      <c r="CI1587" s="140">
        <f t="shared" si="1807"/>
        <v>2.5310841214912023</v>
      </c>
      <c r="CJ1587" s="140">
        <f t="shared" si="1808"/>
        <v>3.0364127202818731</v>
      </c>
      <c r="CK1587" s="139" t="e">
        <f t="shared" si="1791"/>
        <v>#REF!</v>
      </c>
      <c r="CM1587" s="89" t="e">
        <f t="shared" si="1776"/>
        <v>#REF!</v>
      </c>
      <c r="CN1587" s="89">
        <f t="shared" si="1777"/>
        <v>0.14837749256357904</v>
      </c>
    </row>
    <row r="1588" spans="1:92" ht="14.4" x14ac:dyDescent="0.3">
      <c r="D1588" s="22"/>
      <c r="E1588" s="32">
        <v>42488.56527777778</v>
      </c>
      <c r="F1588" s="21">
        <f t="shared" ref="F1588:F1594" si="1813">E1588-E$1525</f>
        <v>2589.9298611111153</v>
      </c>
      <c r="G1588" s="21">
        <f t="shared" ref="G1588:G1593" si="1814">E1588-E$1572</f>
        <v>1078.9319444444482</v>
      </c>
      <c r="H1588" s="21"/>
      <c r="I1588" s="21">
        <v>1068</v>
      </c>
      <c r="J1588" s="21">
        <v>27036</v>
      </c>
      <c r="K1588" s="21">
        <v>31917</v>
      </c>
      <c r="L1588" s="21">
        <v>25</v>
      </c>
      <c r="M1588" s="124">
        <v>6.08</v>
      </c>
      <c r="N1588" s="40"/>
      <c r="O1588" s="40"/>
      <c r="P1588" s="40"/>
      <c r="R1588" s="22"/>
      <c r="S1588" s="22"/>
      <c r="T1588" s="22"/>
      <c r="U1588" s="52">
        <f t="shared" si="1762"/>
        <v>7.6884059074438488E-2</v>
      </c>
      <c r="V1588" s="52">
        <f t="shared" si="1763"/>
        <v>10.682477396476937</v>
      </c>
      <c r="W1588" s="52">
        <f t="shared" si="1764"/>
        <v>3.5040936704084993E-2</v>
      </c>
      <c r="X1588" s="247">
        <f>W1588+V1588+SUM($U$1571:U1588)</f>
        <v>11.158339234746224</v>
      </c>
      <c r="Y1588" s="236">
        <f>W1588+V1588+SUM($U$1571:U1588)-$X$1572</f>
        <v>11.117980650172914</v>
      </c>
      <c r="Z1588" s="42"/>
      <c r="AA1588" s="42"/>
      <c r="AB1588" s="41">
        <f t="shared" si="1765"/>
        <v>6.5126340857114343E-2</v>
      </c>
      <c r="AC1588" s="48">
        <f t="shared" si="1766"/>
        <v>9.0488284892424247</v>
      </c>
      <c r="AD1588" s="48">
        <f t="shared" si="1767"/>
        <v>0.88037002283124699</v>
      </c>
      <c r="AE1588" s="48">
        <f t="shared" si="1768"/>
        <v>1.1973317465002795</v>
      </c>
      <c r="AF1588" s="48">
        <f t="shared" si="1769"/>
        <v>0.88037002283124721</v>
      </c>
      <c r="AG1588" s="238">
        <f t="shared" si="1770"/>
        <v>0.3169514486708877</v>
      </c>
      <c r="AH1588" s="48">
        <f t="shared" si="1771"/>
        <v>1.0274998144731097E-5</v>
      </c>
      <c r="AI1588" s="48">
        <f>AE1588+AC1588+SUM($AB$1571:AB1588)</f>
        <v>10.658999101281045</v>
      </c>
      <c r="AJ1588" s="48">
        <f>AE1588+AC1588+SUM($AB$1571:AB1588)-$AI$1572</f>
        <v>9.7820798161718123</v>
      </c>
      <c r="AK1588" s="46"/>
      <c r="AL1588" s="25"/>
      <c r="AM1588" s="25">
        <v>274.27049999999997</v>
      </c>
      <c r="AN1588" s="25">
        <v>0.41648589411887549</v>
      </c>
      <c r="AR1588">
        <v>276.1635</v>
      </c>
      <c r="AS1588" s="25">
        <v>2.1213203435898687E-3</v>
      </c>
      <c r="AT1588"/>
      <c r="AU1588"/>
      <c r="AV1588" s="42">
        <f t="shared" si="1778"/>
        <v>0</v>
      </c>
      <c r="AW1588" s="86">
        <f t="shared" si="1779"/>
        <v>1.6902835975379695E-2</v>
      </c>
      <c r="AX1588" s="86">
        <f t="shared" si="1780"/>
        <v>1.1804289105248997</v>
      </c>
      <c r="AY1588" s="86">
        <f t="shared" si="1772"/>
        <v>0.15047401356999854</v>
      </c>
      <c r="AZ1588" s="86">
        <f t="shared" si="1773"/>
        <v>10.508525087711046</v>
      </c>
      <c r="BA1588" s="86">
        <f>AY1588-$AY$1572</f>
        <v>0.1404923805462415</v>
      </c>
      <c r="BB1588" s="86">
        <f>AZ1588-$AZ$1572</f>
        <v>9.6415874356255689</v>
      </c>
      <c r="BC1588" s="89">
        <f>BA1588-BA1587</f>
        <v>5.7474616239521242E-2</v>
      </c>
      <c r="BD1588" s="89">
        <f>BB1588-BB1587</f>
        <v>4.1571083581592125</v>
      </c>
      <c r="BE1588" s="41">
        <f>1000*(((BC1588)/((BD1588))/0.0112372-1))</f>
        <v>230.3441957157799</v>
      </c>
      <c r="BF1588" s="89">
        <f t="shared" si="1799"/>
        <v>0.69451348012367931</v>
      </c>
      <c r="BG1588" s="89">
        <f>1-BF1588</f>
        <v>0.30548651987632069</v>
      </c>
      <c r="BH1588" s="89">
        <f>BF1588*($AJ1588-$AJ1587)</f>
        <v>2.9270846888196744</v>
      </c>
      <c r="BI1588" s="89">
        <f>BG1588*($AJ1588-$AJ1587)</f>
        <v>1.2874982855790624</v>
      </c>
      <c r="BJ1588" s="41">
        <f t="shared" ref="BJ1588:BJ1597" si="1815">1000*((BA1588/BB1588)/0.0112372-1)</f>
        <v>296.71972402013245</v>
      </c>
      <c r="BK1588" s="89">
        <f t="shared" si="1801"/>
        <v>0.60968218728723511</v>
      </c>
      <c r="BL1588" s="89">
        <f t="shared" ref="BL1588:BL1597" si="1816">1-BK1588</f>
        <v>0.39031781271276489</v>
      </c>
      <c r="BM1588" s="89">
        <f t="shared" si="1781"/>
        <v>0</v>
      </c>
      <c r="BN1588" s="86">
        <f t="shared" si="1782"/>
        <v>4.9540041795130302E-4</v>
      </c>
      <c r="BO1588" s="86">
        <f t="shared" si="1783"/>
        <v>3.4545536286133688E-2</v>
      </c>
      <c r="BP1588" s="86">
        <f t="shared" si="1774"/>
        <v>0.15775394268759024</v>
      </c>
      <c r="BQ1588" s="86">
        <f t="shared" si="1775"/>
        <v>11.000585292058634</v>
      </c>
      <c r="BR1588" s="86">
        <f>BP1588-$BP$1572</f>
        <v>0.1573340029282688</v>
      </c>
      <c r="BS1588" s="86">
        <f>BQ1588-$BQ$1572</f>
        <v>10.960646647244646</v>
      </c>
      <c r="BT1588" s="89">
        <f>BR1588-BR1587</f>
        <v>5.3761436753729908E-2</v>
      </c>
      <c r="BU1588" s="89">
        <f>BS1588-BS1587</f>
        <v>3.8870662881442835</v>
      </c>
      <c r="BV1588" s="41">
        <f>1000*((BT1588/BU1588)/0.0112372-1)</f>
        <v>230.80941329154547</v>
      </c>
      <c r="BW1588" s="89" t="e">
        <f t="shared" si="1785"/>
        <v>#REF!</v>
      </c>
      <c r="BX1588" s="42" t="e">
        <f>1-BW1588</f>
        <v>#REF!</v>
      </c>
      <c r="BY1588" s="89" t="e">
        <f>BW1588*($X1588-$X1587)</f>
        <v>#REF!</v>
      </c>
      <c r="BZ1588" s="89" t="e">
        <f>BX1588*($X1588-$X1587)</f>
        <v>#REF!</v>
      </c>
      <c r="CA1588" s="41">
        <f t="shared" ref="CA1588:CA1597" si="1817">1000*((BR1588/BS1588/0.0112372-1))</f>
        <v>277.40409676953971</v>
      </c>
      <c r="CB1588" s="89" t="e">
        <f t="shared" si="1789"/>
        <v>#REF!</v>
      </c>
      <c r="CC1588" s="89" t="e">
        <f t="shared" ref="CC1588:CC1597" si="1818">1-CB1588</f>
        <v>#REF!</v>
      </c>
      <c r="CD1588" s="41" t="e">
        <f t="shared" ref="CD1588:CD1597" si="1819">CK1588+CJ1588</f>
        <v>#REF!</v>
      </c>
      <c r="CE1588" s="41" t="e">
        <f t="shared" ref="CE1588:CE1597" si="1820">CH1588+CI1588</f>
        <v>#REF!</v>
      </c>
      <c r="CF1588" s="42" t="e">
        <f t="shared" ref="CF1588:CF1597" si="1821">CK1588*13.49+CJ1588</f>
        <v>#REF!</v>
      </c>
      <c r="CG1588" s="42" t="e">
        <f t="shared" ref="CG1588:CG1597" si="1822">CH1588*13.49+CI1588</f>
        <v>#REF!</v>
      </c>
      <c r="CH1588" s="42" t="e">
        <f t="shared" si="1790"/>
        <v>#REF!</v>
      </c>
      <c r="CI1588" s="89">
        <f t="shared" si="1807"/>
        <v>3.818119997629867</v>
      </c>
      <c r="CJ1588" s="89">
        <f t="shared" si="1808"/>
        <v>5.9639598185419453</v>
      </c>
      <c r="CK1588" s="42" t="e">
        <f t="shared" si="1791"/>
        <v>#REF!</v>
      </c>
      <c r="CM1588" s="89" t="e">
        <f t="shared" si="1776"/>
        <v>#REF!</v>
      </c>
      <c r="CN1588" s="89">
        <f t="shared" si="1777"/>
        <v>0.22382625166223546</v>
      </c>
    </row>
    <row r="1589" spans="1:92" ht="14.4" x14ac:dyDescent="0.3">
      <c r="D1589" s="22"/>
      <c r="E1589" s="32">
        <v>42600.490277777775</v>
      </c>
      <c r="F1589" s="21">
        <f t="shared" si="1813"/>
        <v>2701.8548611111109</v>
      </c>
      <c r="G1589" s="21">
        <f t="shared" si="1814"/>
        <v>1190.8569444444438</v>
      </c>
      <c r="H1589" s="21"/>
      <c r="I1589" s="21">
        <v>1054</v>
      </c>
      <c r="J1589" s="21">
        <v>30514</v>
      </c>
      <c r="K1589" s="21">
        <v>33815</v>
      </c>
      <c r="L1589" s="21">
        <v>27</v>
      </c>
      <c r="M1589" s="124">
        <v>6.08</v>
      </c>
      <c r="N1589" s="40"/>
      <c r="O1589" s="40"/>
      <c r="P1589" s="40"/>
      <c r="R1589" s="22"/>
      <c r="S1589" s="22"/>
      <c r="T1589" s="22"/>
      <c r="U1589" s="52">
        <f t="shared" si="1762"/>
        <v>8.03883269301571E-2</v>
      </c>
      <c r="V1589" s="52">
        <f t="shared" si="1763"/>
        <v>11.169369771964961</v>
      </c>
      <c r="W1589" s="52">
        <f t="shared" si="1764"/>
        <v>3.6638053578566213E-2</v>
      </c>
      <c r="X1589" s="247">
        <f>W1589+V1589+SUM($U$1571:U1589)</f>
        <v>11.727217054038885</v>
      </c>
      <c r="Y1589" s="236">
        <f>W1589+V1589+SUM($U$1571:U1589)-$X$1572</f>
        <v>11.686858469465575</v>
      </c>
      <c r="Z1589" s="42"/>
      <c r="AA1589" s="42"/>
      <c r="AB1589" s="41">
        <f t="shared" si="1765"/>
        <v>7.2540866714381591E-2</v>
      </c>
      <c r="AC1589" s="48">
        <f t="shared" si="1766"/>
        <v>10.079022600080995</v>
      </c>
      <c r="AD1589" s="48">
        <f t="shared" si="1767"/>
        <v>0.98059868933297001</v>
      </c>
      <c r="AE1589" s="48">
        <f t="shared" si="1768"/>
        <v>1.3336459793792712</v>
      </c>
      <c r="AF1589" s="48">
        <f t="shared" si="1769"/>
        <v>0.98059868933297012</v>
      </c>
      <c r="AG1589" s="238">
        <f t="shared" si="1770"/>
        <v>0.35303584525666482</v>
      </c>
      <c r="AH1589" s="48">
        <f t="shared" si="1771"/>
        <v>1.1444789636542808E-5</v>
      </c>
      <c r="AI1589" s="48">
        <f>AE1589+AC1589+SUM($AB$1571:AB1589)</f>
        <v>11.898048311712989</v>
      </c>
      <c r="AJ1589" s="48">
        <f>AE1589+AC1589+SUM($AB$1571:AB1589)-$AI$1572</f>
        <v>11.021129026603756</v>
      </c>
      <c r="AK1589" s="46"/>
      <c r="AL1589" s="25"/>
      <c r="AM1589" s="25">
        <v>259.6345</v>
      </c>
      <c r="AN1589" s="25">
        <v>9.1923881554489134E-3</v>
      </c>
      <c r="AR1589" s="25">
        <v>263.15250000000003</v>
      </c>
      <c r="AS1589" s="25">
        <v>0.15909902576694909</v>
      </c>
      <c r="AV1589" s="42">
        <f t="shared" si="1778"/>
        <v>0</v>
      </c>
      <c r="AW1589" s="86">
        <f t="shared" si="1779"/>
        <v>1.8613968818430918E-2</v>
      </c>
      <c r="AX1589" s="86">
        <f t="shared" si="1780"/>
        <v>1.3150320105608402</v>
      </c>
      <c r="AY1589" s="86">
        <f t="shared" si="1772"/>
        <v>0.16606348588662984</v>
      </c>
      <c r="AZ1589" s="86">
        <f t="shared" si="1773"/>
        <v>11.731984825826359</v>
      </c>
      <c r="BA1589" s="86">
        <f>AY1589-$AY$1572</f>
        <v>0.15608185286287279</v>
      </c>
      <c r="BB1589" s="86">
        <f>AZ1589-$AZ$1572</f>
        <v>10.865047173740882</v>
      </c>
      <c r="BC1589" s="89">
        <f>BA1589-BA1588</f>
        <v>1.5589472316631298E-2</v>
      </c>
      <c r="BD1589" s="89">
        <f>BB1589-BB1588</f>
        <v>1.2234597381153129</v>
      </c>
      <c r="BE1589" s="41">
        <f>1000*(((BC1589)/((BD1589))/0.0112372-1))</f>
        <v>133.92315176988512</v>
      </c>
      <c r="BF1589" s="89">
        <f t="shared" si="1799"/>
        <v>0.8177444663549932</v>
      </c>
      <c r="BG1589" s="89">
        <f>1-BF1589</f>
        <v>0.1822555336450068</v>
      </c>
      <c r="BH1589" s="89">
        <f>BF1589*($AJ1589-$AJ1588)</f>
        <v>1.0132256353722453</v>
      </c>
      <c r="BI1589" s="89">
        <f>BG1589*($AJ1589-$AJ1588)</f>
        <v>0.22582357505969819</v>
      </c>
      <c r="BJ1589" s="41">
        <f t="shared" si="1815"/>
        <v>278.38799950330451</v>
      </c>
      <c r="BK1589" s="89">
        <f t="shared" si="1801"/>
        <v>0.63311106130769368</v>
      </c>
      <c r="BL1589" s="89">
        <f t="shared" si="1816"/>
        <v>0.36688893869230632</v>
      </c>
      <c r="BM1589" s="89">
        <f t="shared" si="1781"/>
        <v>0</v>
      </c>
      <c r="BN1589" s="86">
        <f t="shared" si="1782"/>
        <v>5.1277297200014052E-4</v>
      </c>
      <c r="BO1589" s="86">
        <f t="shared" si="1783"/>
        <v>3.6125280606566071E-2</v>
      </c>
      <c r="BP1589" s="86">
        <f t="shared" si="1774"/>
        <v>0.16412989650760751</v>
      </c>
      <c r="BQ1589" s="86">
        <f t="shared" si="1775"/>
        <v>11.563087157531276</v>
      </c>
      <c r="BR1589" s="86">
        <f>BP1589-$BP$1572</f>
        <v>0.16370995674828606</v>
      </c>
      <c r="BS1589" s="86">
        <f>BQ1589-$BQ$1572</f>
        <v>11.523148512717288</v>
      </c>
      <c r="BT1589" s="89">
        <f>BR1589-BR1588</f>
        <v>6.3759538200172661E-3</v>
      </c>
      <c r="BU1589" s="89">
        <f>BS1589-BS1588</f>
        <v>0.56250186547264214</v>
      </c>
      <c r="BV1589" s="41">
        <f>1000*((BT1589/BU1589)/0.0112372-1)</f>
        <v>8.7024723281592387</v>
      </c>
      <c r="BW1589" s="89" t="e">
        <f t="shared" si="1785"/>
        <v>#REF!</v>
      </c>
      <c r="BX1589" s="42" t="e">
        <f>1-BW1589</f>
        <v>#REF!</v>
      </c>
      <c r="BY1589" s="89" t="e">
        <f>BW1589*($X1589-$X1588)</f>
        <v>#REF!</v>
      </c>
      <c r="BZ1589" s="89" t="e">
        <f>BX1589*($X1589-$X1588)</f>
        <v>#REF!</v>
      </c>
      <c r="CA1589" s="41">
        <f t="shared" si="1817"/>
        <v>264.28744164381635</v>
      </c>
      <c r="CB1589" s="89" t="e">
        <f t="shared" si="1789"/>
        <v>#REF!</v>
      </c>
      <c r="CC1589" s="89" t="e">
        <f t="shared" si="1818"/>
        <v>#REF!</v>
      </c>
      <c r="CD1589" s="41" t="e">
        <f t="shared" si="1819"/>
        <v>#REF!</v>
      </c>
      <c r="CE1589" s="41" t="e">
        <f t="shared" si="1820"/>
        <v>#REF!</v>
      </c>
      <c r="CF1589" s="42" t="e">
        <f t="shared" si="1821"/>
        <v>#REF!</v>
      </c>
      <c r="CG1589" s="42" t="e">
        <f t="shared" si="1822"/>
        <v>#REF!</v>
      </c>
      <c r="CH1589" s="42" t="e">
        <f t="shared" ref="CH1589:CH1597" si="1823">CC1589*$Y1589</f>
        <v>#REF!</v>
      </c>
      <c r="CI1589" s="89">
        <f t="shared" ref="CI1589:CI1597" si="1824">BL1589*$AJ1589</f>
        <v>4.0435303317616231</v>
      </c>
      <c r="CJ1589" s="89">
        <f t="shared" ref="CJ1589:CJ1597" si="1825">BK1589*$AJ1589</f>
        <v>6.9775986948421327</v>
      </c>
      <c r="CK1589" s="42" t="e">
        <f t="shared" ref="CK1589:CK1597" si="1826">CB1589*$Y1589</f>
        <v>#REF!</v>
      </c>
      <c r="CM1589" s="89" t="e">
        <f t="shared" si="1776"/>
        <v>#REF!</v>
      </c>
      <c r="CN1589" s="89">
        <f t="shared" si="1777"/>
        <v>0.23704028113379791</v>
      </c>
    </row>
    <row r="1590" spans="1:92" ht="14.4" x14ac:dyDescent="0.3">
      <c r="D1590" s="22"/>
      <c r="E1590" s="32">
        <v>42800.614583333336</v>
      </c>
      <c r="F1590" s="21">
        <f t="shared" si="1813"/>
        <v>2901.9791666666715</v>
      </c>
      <c r="G1590" s="21">
        <f t="shared" si="1814"/>
        <v>1390.9812500000044</v>
      </c>
      <c r="H1590" s="21"/>
      <c r="I1590" s="21">
        <v>1045</v>
      </c>
      <c r="J1590" s="21">
        <v>24694</v>
      </c>
      <c r="K1590" s="21">
        <v>30126</v>
      </c>
      <c r="L1590" s="21">
        <v>62</v>
      </c>
      <c r="M1590" s="124">
        <v>6.08</v>
      </c>
      <c r="N1590" s="40"/>
      <c r="O1590" s="40"/>
      <c r="P1590" s="40"/>
      <c r="R1590" s="22"/>
      <c r="S1590" s="22"/>
      <c r="T1590" s="22"/>
      <c r="U1590" s="52">
        <f t="shared" si="1762"/>
        <v>7.1006932190398594E-2</v>
      </c>
      <c r="V1590" s="52">
        <f t="shared" si="1763"/>
        <v>9.8658936227950935</v>
      </c>
      <c r="W1590" s="52">
        <f t="shared" si="1764"/>
        <v>3.2362357638089957E-2</v>
      </c>
      <c r="X1590" s="247">
        <f>W1590+V1590+SUM($U$1571:U1590)</f>
        <v>10.490472141118941</v>
      </c>
      <c r="Y1590" s="236">
        <f>W1590+V1590+SUM($U$1571:U1590)-$X$1572</f>
        <v>10.450113556545631</v>
      </c>
      <c r="Z1590" s="42"/>
      <c r="AA1590" s="42"/>
      <c r="AB1590" s="41">
        <f t="shared" si="1765"/>
        <v>5.8203717171536322E-2</v>
      </c>
      <c r="AC1590" s="48">
        <f t="shared" si="1766"/>
        <v>8.0869805855839481</v>
      </c>
      <c r="AD1590" s="48">
        <f t="shared" si="1767"/>
        <v>0.78679083057330057</v>
      </c>
      <c r="AE1590" s="48">
        <f t="shared" si="1768"/>
        <v>1.0700610139712943</v>
      </c>
      <c r="AF1590" s="48">
        <f t="shared" si="1769"/>
        <v>0.7867908305733009</v>
      </c>
      <c r="AG1590" s="238">
        <f t="shared" si="1770"/>
        <v>0.28326100058381903</v>
      </c>
      <c r="AH1590" s="48">
        <f t="shared" si="1771"/>
        <v>9.182814174468695E-6</v>
      </c>
      <c r="AI1590" s="48">
        <f>AE1590+AC1590+SUM($AB$1571:AB1590)</f>
        <v>9.7006250489795018</v>
      </c>
      <c r="AJ1590" s="48">
        <f>AE1590+AC1590+SUM($AB$1571:AB1590)-$AI$1572</f>
        <v>8.8237057638702687</v>
      </c>
      <c r="AK1590" s="46"/>
      <c r="AL1590" s="25"/>
      <c r="AM1590" s="25">
        <v>237.1396666666667</v>
      </c>
      <c r="AN1590" s="25">
        <v>0.46929770224595097</v>
      </c>
      <c r="AR1590" s="25">
        <v>243.29966666666667</v>
      </c>
      <c r="AS1590" s="25">
        <v>0.38381288844088945</v>
      </c>
      <c r="AV1590" s="42">
        <f t="shared" ref="AV1590:AV1597" si="1827">AJ1590-BA1590-BB1590</f>
        <v>0</v>
      </c>
      <c r="AW1590" s="86">
        <f t="shared" ref="AW1590:AW1597" si="1828">(1/(1/((AM1590/1000+1)*0.0112372)+1))*AE1590</f>
        <v>1.4672003108210197E-2</v>
      </c>
      <c r="AX1590" s="86">
        <f t="shared" ref="AX1590:AX1597" si="1829">(1-(1/(1/((AM1590/1000+1)*0.0112372)+1)))*AE1590</f>
        <v>1.0553890108630841</v>
      </c>
      <c r="AY1590" s="86">
        <f t="shared" ref="AY1590:AY1597" si="1830">(1/(1/((AM1590/1000+1)*0.0112372)+1))*AI1590</f>
        <v>0.13300886492630135</v>
      </c>
      <c r="AZ1590" s="86">
        <f t="shared" ref="AZ1590:AZ1597" si="1831">(1-(1/(1/((AM1590/1000+1)*0.0112372)+1)))*AI1590</f>
        <v>9.5676161840532004</v>
      </c>
      <c r="BA1590" s="86">
        <f>AY1590-$AY$1572</f>
        <v>0.1230272319025443</v>
      </c>
      <c r="BB1590" s="86">
        <f>AZ1590-$AZ$1572</f>
        <v>8.7006785319677231</v>
      </c>
      <c r="BC1590" s="89"/>
      <c r="BD1590" s="89"/>
      <c r="BE1590" s="41"/>
      <c r="BF1590" s="89"/>
      <c r="BG1590" s="89"/>
      <c r="BH1590" s="89"/>
      <c r="BI1590" s="89"/>
      <c r="BJ1590" s="41">
        <f t="shared" si="1815"/>
        <v>258.31687004282713</v>
      </c>
      <c r="BK1590" s="89">
        <f t="shared" si="1801"/>
        <v>0.65876298309749415</v>
      </c>
      <c r="BL1590" s="89">
        <f t="shared" si="1816"/>
        <v>0.34123701690250585</v>
      </c>
      <c r="BM1590" s="89">
        <f t="shared" ref="BM1590:BM1597" si="1832">Y1590-BR1590-BS1590</f>
        <v>0</v>
      </c>
      <c r="BN1590" s="86">
        <f t="shared" ref="BN1590:BN1597" si="1833">(1/(1/((AR1590/1000+1)*0.0112372)+1))*W1590</f>
        <v>4.4591127923924084E-4</v>
      </c>
      <c r="BO1590" s="86">
        <f t="shared" ref="BO1590:BO1597" si="1834">(1-(1/(1/((AR1590/1000+1)*0.0112372)+1)))*W1590</f>
        <v>3.1916446358850714E-2</v>
      </c>
      <c r="BP1590" s="86">
        <f t="shared" ref="BP1590:BP1597" si="1835">(1/(1/((AR1590/1000+1)*0.0112372)+1))*X1590</f>
        <v>0.14454508860517162</v>
      </c>
      <c r="BQ1590" s="86">
        <f t="shared" ref="BQ1590:BQ1597" si="1836">(1-(1/(1/((AR1590/1000+1)*0.0112372)+1)))*X1590</f>
        <v>10.345927052513769</v>
      </c>
      <c r="BR1590" s="86">
        <f>BP1590-$BP$1572</f>
        <v>0.14412514884585018</v>
      </c>
      <c r="BS1590" s="86">
        <f>BQ1590-$BQ$1572</f>
        <v>10.305988407699781</v>
      </c>
      <c r="BT1590" s="89"/>
      <c r="BU1590" s="89"/>
      <c r="BV1590" s="41"/>
      <c r="BW1590" s="89"/>
      <c r="BX1590" s="42"/>
      <c r="BY1590" s="89"/>
      <c r="BZ1590" s="89"/>
      <c r="CA1590" s="41">
        <f t="shared" si="1817"/>
        <v>244.4917120455199</v>
      </c>
      <c r="CB1590" s="89" t="e">
        <f t="shared" ref="CB1590:CB1597" si="1837">(CA1590-$P$1529)/($AR$1568-$P$1529)</f>
        <v>#REF!</v>
      </c>
      <c r="CC1590" s="89" t="e">
        <f t="shared" si="1818"/>
        <v>#REF!</v>
      </c>
      <c r="CD1590" s="41" t="e">
        <f t="shared" si="1819"/>
        <v>#REF!</v>
      </c>
      <c r="CE1590" s="41" t="e">
        <f t="shared" si="1820"/>
        <v>#REF!</v>
      </c>
      <c r="CF1590" s="42" t="e">
        <f t="shared" si="1821"/>
        <v>#REF!</v>
      </c>
      <c r="CG1590" s="42" t="e">
        <f t="shared" si="1822"/>
        <v>#REF!</v>
      </c>
      <c r="CH1590" s="42" t="e">
        <f t="shared" si="1823"/>
        <v>#REF!</v>
      </c>
      <c r="CI1590" s="89">
        <f t="shared" si="1824"/>
        <v>3.0109750328885374</v>
      </c>
      <c r="CJ1590" s="89">
        <f t="shared" si="1825"/>
        <v>5.8127307309817313</v>
      </c>
      <c r="CK1590" s="42" t="e">
        <f t="shared" si="1826"/>
        <v>#REF!</v>
      </c>
      <c r="CM1590" s="89" t="e">
        <f t="shared" si="1776"/>
        <v>#REF!</v>
      </c>
      <c r="CN1590" s="89">
        <f t="shared" si="1777"/>
        <v>0.17650971050631434</v>
      </c>
    </row>
    <row r="1591" spans="1:92" ht="14.4" x14ac:dyDescent="0.3">
      <c r="D1591" s="47" t="s">
        <v>126</v>
      </c>
      <c r="E1591" s="32">
        <v>42810.477777777778</v>
      </c>
      <c r="F1591" s="21">
        <f t="shared" si="1813"/>
        <v>2911.8423611111139</v>
      </c>
      <c r="G1591" s="21">
        <f t="shared" si="1814"/>
        <v>1400.8444444444467</v>
      </c>
      <c r="H1591" s="21">
        <v>5</v>
      </c>
      <c r="I1591" s="21">
        <v>1098</v>
      </c>
      <c r="J1591" s="21">
        <v>23998</v>
      </c>
      <c r="K1591" s="21">
        <v>29172</v>
      </c>
      <c r="L1591" s="21">
        <v>27</v>
      </c>
      <c r="M1591" s="124">
        <v>6.08</v>
      </c>
      <c r="N1591" s="40"/>
      <c r="O1591" s="40"/>
      <c r="P1591" s="40"/>
      <c r="R1591" s="22"/>
      <c r="S1591" s="22"/>
      <c r="T1591" s="22"/>
      <c r="U1591" s="52">
        <f t="shared" si="1762"/>
        <v>7.2245621658330789E-2</v>
      </c>
      <c r="V1591" s="52">
        <f t="shared" si="1763"/>
        <v>10.038000460047639</v>
      </c>
      <c r="W1591" s="52">
        <f t="shared" si="1764"/>
        <v>3.2926906905706065E-2</v>
      </c>
      <c r="X1591" s="247">
        <f>W1591+V1591+SUM($U$1571:U1591)</f>
        <v>10.735389149297433</v>
      </c>
      <c r="Y1591" s="236">
        <f>W1591+V1591+SUM($U$1571:U1591)-$X$1572</f>
        <v>10.695030564724123</v>
      </c>
      <c r="Z1591" s="42"/>
      <c r="AA1591" s="42"/>
      <c r="AB1591" s="41">
        <f t="shared" si="1765"/>
        <v>5.9432004269732011E-2</v>
      </c>
      <c r="AC1591" s="48">
        <f t="shared" si="1766"/>
        <v>8.2576420896826832</v>
      </c>
      <c r="AD1591" s="48">
        <f t="shared" si="1767"/>
        <v>0.80339466746096355</v>
      </c>
      <c r="AE1591" s="48">
        <f t="shared" si="1768"/>
        <v>1.0926427699417856</v>
      </c>
      <c r="AF1591" s="48">
        <f t="shared" si="1769"/>
        <v>0.80339466746096366</v>
      </c>
      <c r="AG1591" s="238">
        <f t="shared" si="1770"/>
        <v>0.28923872587950256</v>
      </c>
      <c r="AH1591" s="48">
        <f t="shared" si="1771"/>
        <v>9.3766013194097432E-6</v>
      </c>
      <c r="AI1591" s="48">
        <f>AE1591+AC1591+SUM($AB$1571:AB1591)</f>
        <v>9.9533003133184614</v>
      </c>
      <c r="AJ1591" s="48">
        <f>AE1591+AC1591+SUM($AB$1571:AB1591)-$AI$1572</f>
        <v>9.0763810282092283</v>
      </c>
      <c r="AK1591" s="46"/>
      <c r="AL1591" s="25"/>
      <c r="AM1591" s="25">
        <v>237.1396666666667</v>
      </c>
      <c r="AN1591" s="25">
        <v>0.46929770224595097</v>
      </c>
      <c r="AR1591" s="25">
        <v>243.29966666666667</v>
      </c>
      <c r="AS1591" s="25">
        <v>0.38381288844088945</v>
      </c>
      <c r="AV1591" s="42">
        <f t="shared" si="1827"/>
        <v>0</v>
      </c>
      <c r="AW1591" s="86">
        <f t="shared" si="1828"/>
        <v>1.4981629932720206E-2</v>
      </c>
      <c r="AX1591" s="86">
        <f t="shared" si="1829"/>
        <v>1.0776611400090652</v>
      </c>
      <c r="AY1591" s="86">
        <f t="shared" si="1830"/>
        <v>0.13647338911262827</v>
      </c>
      <c r="AZ1591" s="86">
        <f t="shared" si="1831"/>
        <v>9.8168269242058326</v>
      </c>
      <c r="BA1591" s="86">
        <f>AY1591-$AY$1572</f>
        <v>0.12649175608887123</v>
      </c>
      <c r="BB1591" s="86">
        <f>AZ1591-$AZ$1572</f>
        <v>8.9498892721203553</v>
      </c>
      <c r="BC1591" s="89"/>
      <c r="BD1591" s="89"/>
      <c r="BE1591" s="41"/>
      <c r="BF1591" s="89"/>
      <c r="BG1591" s="89"/>
      <c r="BH1591" s="89"/>
      <c r="BI1591" s="89"/>
      <c r="BJ1591" s="41">
        <f t="shared" si="1815"/>
        <v>257.72718827501205</v>
      </c>
      <c r="BK1591" s="89">
        <f t="shared" si="1801"/>
        <v>0.65951662631516406</v>
      </c>
      <c r="BL1591" s="89">
        <f t="shared" si="1816"/>
        <v>0.34048337368483594</v>
      </c>
      <c r="BM1591" s="89">
        <f t="shared" si="1832"/>
        <v>0</v>
      </c>
      <c r="BN1591" s="86">
        <f t="shared" si="1833"/>
        <v>4.5369003531540455E-4</v>
      </c>
      <c r="BO1591" s="86">
        <f t="shared" si="1834"/>
        <v>3.2473216870390662E-2</v>
      </c>
      <c r="BP1591" s="86">
        <f t="shared" si="1835"/>
        <v>0.14791972705536224</v>
      </c>
      <c r="BQ1591" s="86">
        <f t="shared" si="1836"/>
        <v>10.587469422242071</v>
      </c>
      <c r="BR1591" s="86">
        <f>BP1591-$BP$1572</f>
        <v>0.1474997872960408</v>
      </c>
      <c r="BS1591" s="86">
        <f>BQ1591-$BQ$1572</f>
        <v>10.547530777428083</v>
      </c>
      <c r="BT1591" s="89"/>
      <c r="BU1591" s="89"/>
      <c r="BV1591" s="41"/>
      <c r="BW1591" s="89"/>
      <c r="BX1591" s="42"/>
      <c r="BY1591" s="89"/>
      <c r="BZ1591" s="89"/>
      <c r="CA1591" s="41">
        <f t="shared" si="1817"/>
        <v>244.46441376389251</v>
      </c>
      <c r="CB1591" s="89" t="e">
        <f t="shared" si="1837"/>
        <v>#REF!</v>
      </c>
      <c r="CC1591" s="89" t="e">
        <f t="shared" si="1818"/>
        <v>#REF!</v>
      </c>
      <c r="CD1591" s="41" t="e">
        <f t="shared" si="1819"/>
        <v>#REF!</v>
      </c>
      <c r="CE1591" s="41" t="e">
        <f t="shared" si="1820"/>
        <v>#REF!</v>
      </c>
      <c r="CF1591" s="42" t="e">
        <f t="shared" si="1821"/>
        <v>#REF!</v>
      </c>
      <c r="CG1591" s="42" t="e">
        <f t="shared" si="1822"/>
        <v>#REF!</v>
      </c>
      <c r="CH1591" s="42" t="e">
        <f t="shared" si="1823"/>
        <v>#REF!</v>
      </c>
      <c r="CI1591" s="89">
        <f t="shared" si="1824"/>
        <v>3.0903568333337184</v>
      </c>
      <c r="CJ1591" s="89">
        <f t="shared" si="1825"/>
        <v>5.98602419487551</v>
      </c>
      <c r="CK1591" s="42" t="e">
        <f t="shared" si="1826"/>
        <v>#REF!</v>
      </c>
      <c r="CM1591" s="89" t="e">
        <f t="shared" si="1776"/>
        <v>#REF!</v>
      </c>
      <c r="CN1591" s="89">
        <f t="shared" si="1777"/>
        <v>0.18116323916829299</v>
      </c>
    </row>
    <row r="1592" spans="1:92" ht="14.4" x14ac:dyDescent="0.3">
      <c r="D1592" s="22"/>
      <c r="E1592" s="32">
        <v>42811.474305555559</v>
      </c>
      <c r="F1592" s="21">
        <f t="shared" si="1813"/>
        <v>2912.8388888888949</v>
      </c>
      <c r="G1592" s="21">
        <f t="shared" si="1814"/>
        <v>1401.8409722222277</v>
      </c>
      <c r="H1592" s="21"/>
      <c r="I1592" s="21">
        <v>1031</v>
      </c>
      <c r="J1592" s="21">
        <v>3895</v>
      </c>
      <c r="K1592" s="21">
        <v>151.13999999999999</v>
      </c>
      <c r="L1592" s="21">
        <v>26</v>
      </c>
      <c r="M1592" s="124">
        <v>6.08</v>
      </c>
      <c r="N1592" s="40"/>
      <c r="O1592" s="40"/>
      <c r="P1592" s="40"/>
      <c r="R1592" s="22"/>
      <c r="S1592" s="22"/>
      <c r="T1592" s="22"/>
      <c r="U1592" s="52">
        <f t="shared" si="1762"/>
        <v>3.5146418061449114E-4</v>
      </c>
      <c r="V1592" s="52">
        <f t="shared" si="1763"/>
        <v>4.8833375998664524E-2</v>
      </c>
      <c r="W1592" s="52">
        <f t="shared" si="1764"/>
        <v>1.6018449409313304E-4</v>
      </c>
      <c r="X1592" s="250">
        <f>W1592+V1592+SUM($U$1592:U1592)</f>
        <v>4.9345024673372151E-2</v>
      </c>
      <c r="Y1592" s="260">
        <f>W1592+V1592+SUM($U$1592:U1592)-$X$1592+$Y$1591</f>
        <v>10.695030564724123</v>
      </c>
      <c r="Z1592" s="42"/>
      <c r="AA1592" s="42"/>
      <c r="AB1592" s="41">
        <f t="shared" si="1765"/>
        <v>9.0575161009226086E-3</v>
      </c>
      <c r="AC1592" s="48">
        <f t="shared" si="1766"/>
        <v>1.2584755823395417</v>
      </c>
      <c r="AD1592" s="48">
        <f t="shared" si="1767"/>
        <v>0.12243841050517974</v>
      </c>
      <c r="AE1592" s="48">
        <f t="shared" si="1768"/>
        <v>0.16652020410398025</v>
      </c>
      <c r="AF1592" s="48">
        <f t="shared" si="1769"/>
        <v>0.12243841050517974</v>
      </c>
      <c r="AG1592" s="238">
        <f t="shared" si="1770"/>
        <v>4.4080364592350776E-2</v>
      </c>
      <c r="AH1592" s="48">
        <f t="shared" si="1771"/>
        <v>1.4290064497410712E-6</v>
      </c>
      <c r="AI1592" s="84">
        <f>AE1592+AC1592+SUM($AB$1592:AB1592)</f>
        <v>1.4340533025444444</v>
      </c>
      <c r="AJ1592" s="84">
        <f>AE1592+AC1592+SUM($AB$1592:AB1592)-$AI$1592+$AJ$1591</f>
        <v>9.0763810282092283</v>
      </c>
      <c r="AK1592" s="46"/>
      <c r="AL1592" s="25"/>
      <c r="AM1592" s="25">
        <v>237.1396666666667</v>
      </c>
      <c r="AN1592" s="25">
        <v>0.46929770224595097</v>
      </c>
      <c r="AR1592" s="25">
        <v>243.29966666666667</v>
      </c>
      <c r="AS1592" s="25">
        <v>0.38381288844088945</v>
      </c>
      <c r="AT1592" s="47">
        <f>(1/(1/((AM1592/1000+1)*0.0112372)+1))*AI1592</f>
        <v>1.9662836265928685E-2</v>
      </c>
      <c r="AU1592" s="47">
        <f>(1-(1/(1/((AM1592/1000+1)*0.0112372)+1)))*AI1592</f>
        <v>1.4143904662785156</v>
      </c>
      <c r="AV1592" s="42">
        <f t="shared" si="1827"/>
        <v>0</v>
      </c>
      <c r="AW1592" s="86">
        <f t="shared" si="1828"/>
        <v>2.2832202279064961E-3</v>
      </c>
      <c r="AX1592" s="86">
        <f t="shared" si="1829"/>
        <v>0.16423698387607374</v>
      </c>
      <c r="AY1592" s="86">
        <f t="shared" si="1830"/>
        <v>1.9662836265928685E-2</v>
      </c>
      <c r="AZ1592" s="86">
        <f t="shared" si="1831"/>
        <v>1.4143904662785156</v>
      </c>
      <c r="BA1592" s="93">
        <f t="shared" ref="BA1592:BA1597" si="1838">AY1592-$AT$1592+$BA$1591</f>
        <v>0.12649175608887123</v>
      </c>
      <c r="BB1592" s="93">
        <f t="shared" ref="BB1592:BB1597" si="1839">AZ1592-$AU$1592+$BB$1591</f>
        <v>8.9498892721203553</v>
      </c>
      <c r="BC1592" s="89"/>
      <c r="BD1592" s="89"/>
      <c r="BE1592" s="41"/>
      <c r="BF1592" s="89"/>
      <c r="BG1592" s="89"/>
      <c r="BH1592" s="89"/>
      <c r="BI1592" s="89"/>
      <c r="BJ1592" s="41">
        <f t="shared" si="1815"/>
        <v>257.72718827501205</v>
      </c>
      <c r="BK1592" s="89">
        <f t="shared" si="1801"/>
        <v>0.65951662631516406</v>
      </c>
      <c r="BL1592" s="89">
        <f t="shared" si="1816"/>
        <v>0.34048337368483594</v>
      </c>
      <c r="BM1592" s="89">
        <f t="shared" si="1832"/>
        <v>-1.6418117767667439E-2</v>
      </c>
      <c r="BN1592" s="86">
        <f t="shared" si="1833"/>
        <v>2.2071343958973471E-6</v>
      </c>
      <c r="BO1592" s="86">
        <f t="shared" si="1834"/>
        <v>1.5797735969723568E-4</v>
      </c>
      <c r="BP1592" s="86">
        <f t="shared" si="1835"/>
        <v>6.7991038608069523E-4</v>
      </c>
      <c r="BQ1592" s="86">
        <f t="shared" si="1836"/>
        <v>4.8665114287291457E-2</v>
      </c>
      <c r="BR1592" s="93">
        <f t="shared" ref="BR1592:BR1597" si="1840">BP1592-$BN$1591+$BR$1591</f>
        <v>0.14772600764680607</v>
      </c>
      <c r="BS1592" s="93">
        <f t="shared" ref="BS1592:BS1597" si="1841">BQ1592-$BO$1591+$BS$1591</f>
        <v>10.563722674844984</v>
      </c>
      <c r="BT1592" s="89"/>
      <c r="BU1592" s="89"/>
      <c r="BV1592" s="41"/>
      <c r="BW1592" s="89"/>
      <c r="BX1592" s="42"/>
      <c r="BY1592" s="89"/>
      <c r="BZ1592" s="89"/>
      <c r="CA1592" s="41">
        <f t="shared" si="1817"/>
        <v>244.46262845902433</v>
      </c>
      <c r="CB1592" s="89" t="e">
        <f t="shared" si="1837"/>
        <v>#REF!</v>
      </c>
      <c r="CC1592" s="89" t="e">
        <f t="shared" si="1818"/>
        <v>#REF!</v>
      </c>
      <c r="CD1592" s="41" t="e">
        <f t="shared" si="1819"/>
        <v>#REF!</v>
      </c>
      <c r="CE1592" s="41" t="e">
        <f t="shared" si="1820"/>
        <v>#REF!</v>
      </c>
      <c r="CF1592" s="42" t="e">
        <f t="shared" si="1821"/>
        <v>#REF!</v>
      </c>
      <c r="CG1592" s="42" t="e">
        <f t="shared" si="1822"/>
        <v>#REF!</v>
      </c>
      <c r="CH1592" s="42" t="e">
        <f t="shared" si="1823"/>
        <v>#REF!</v>
      </c>
      <c r="CI1592" s="89">
        <f t="shared" si="1824"/>
        <v>3.0903568333337184</v>
      </c>
      <c r="CJ1592" s="89">
        <f t="shared" si="1825"/>
        <v>5.98602419487551</v>
      </c>
      <c r="CK1592" s="42" t="e">
        <f t="shared" si="1826"/>
        <v>#REF!</v>
      </c>
      <c r="CM1592" s="89" t="e">
        <f t="shared" si="1776"/>
        <v>#REF!</v>
      </c>
      <c r="CN1592" s="89">
        <f t="shared" si="1777"/>
        <v>0.18116323916829299</v>
      </c>
    </row>
    <row r="1593" spans="1:92" ht="14.4" x14ac:dyDescent="0.3">
      <c r="D1593" s="22"/>
      <c r="E1593" s="32">
        <v>42947.631249999999</v>
      </c>
      <c r="F1593" s="21">
        <f t="shared" si="1813"/>
        <v>3048.9958333333343</v>
      </c>
      <c r="G1593" s="21">
        <f t="shared" si="1814"/>
        <v>1537.9979166666672</v>
      </c>
      <c r="H1593" s="21"/>
      <c r="I1593" s="21">
        <v>1022</v>
      </c>
      <c r="J1593" s="21">
        <v>11687</v>
      </c>
      <c r="K1593" s="21">
        <v>3073</v>
      </c>
      <c r="L1593" s="21">
        <v>25</v>
      </c>
      <c r="M1593" s="124">
        <v>6.08</v>
      </c>
      <c r="N1593" s="40"/>
      <c r="O1593" s="40"/>
      <c r="P1593" s="40"/>
      <c r="R1593" s="22"/>
      <c r="S1593" s="22"/>
      <c r="T1593" s="22"/>
      <c r="U1593" s="52">
        <f t="shared" si="1762"/>
        <v>7.0836393774141911E-3</v>
      </c>
      <c r="V1593" s="52">
        <f t="shared" si="1763"/>
        <v>0.98421985577995108</v>
      </c>
      <c r="W1593" s="52">
        <f t="shared" si="1764"/>
        <v>3.2284632477353058E-3</v>
      </c>
      <c r="X1593" s="247">
        <f>W1593+V1593+SUM($U$1592:U1593)</f>
        <v>0.99488342258571505</v>
      </c>
      <c r="Y1593" s="236">
        <f>W1593+V1593+SUM($U$1592:U1593)-$X$1592+$Y$1591</f>
        <v>11.640568962636465</v>
      </c>
      <c r="Z1593" s="42"/>
      <c r="AA1593" s="42"/>
      <c r="AB1593" s="41">
        <f t="shared" si="1765"/>
        <v>2.6939958803722634E-2</v>
      </c>
      <c r="AC1593" s="48">
        <f t="shared" si="1766"/>
        <v>3.7431101381387206</v>
      </c>
      <c r="AD1593" s="48">
        <f t="shared" si="1767"/>
        <v>0.36417111471287755</v>
      </c>
      <c r="AE1593" s="48">
        <f t="shared" si="1768"/>
        <v>0.49528451162143206</v>
      </c>
      <c r="AF1593" s="48">
        <f t="shared" si="1769"/>
        <v>0.3641711147128775</v>
      </c>
      <c r="AG1593" s="238">
        <f t="shared" si="1770"/>
        <v>0.13110914658490544</v>
      </c>
      <c r="AH1593" s="48">
        <f t="shared" si="1771"/>
        <v>4.2503236491467022E-6</v>
      </c>
      <c r="AI1593" s="48">
        <f>AE1593+AC1593+SUM($AB$1592:AB1593)</f>
        <v>4.2743921246647982</v>
      </c>
      <c r="AJ1593" s="48">
        <f>AE1593+AC1593+SUM($AB$1592:AB1593)-$AI$1592+$AJ$1591</f>
        <v>11.916719850329581</v>
      </c>
      <c r="AK1593" s="46"/>
      <c r="AL1593" s="25"/>
      <c r="AM1593">
        <v>208.56</v>
      </c>
      <c r="AN1593">
        <v>0.04</v>
      </c>
      <c r="AR1593" s="25">
        <v>66.14</v>
      </c>
      <c r="AS1593" s="25">
        <v>0.03</v>
      </c>
      <c r="AV1593" s="42">
        <f t="shared" si="1827"/>
        <v>0</v>
      </c>
      <c r="AW1593" s="86">
        <f t="shared" si="1828"/>
        <v>6.6362491929328844E-3</v>
      </c>
      <c r="AX1593" s="86">
        <f t="shared" si="1829"/>
        <v>0.48864826242849912</v>
      </c>
      <c r="AY1593" s="86">
        <f t="shared" si="1830"/>
        <v>5.7271993413892143E-2</v>
      </c>
      <c r="AZ1593" s="86">
        <f t="shared" si="1831"/>
        <v>4.2171201312509057</v>
      </c>
      <c r="BA1593" s="86">
        <f t="shared" si="1838"/>
        <v>0.16410091323683468</v>
      </c>
      <c r="BB1593" s="86">
        <f t="shared" si="1839"/>
        <v>11.752618937092745</v>
      </c>
      <c r="BC1593" s="89"/>
      <c r="BD1593" s="89"/>
      <c r="BE1593" s="41"/>
      <c r="BF1593" s="89"/>
      <c r="BG1593" s="89"/>
      <c r="BH1593" s="89"/>
      <c r="BI1593" s="89"/>
      <c r="BJ1593" s="41">
        <f t="shared" si="1815"/>
        <v>242.56247085003824</v>
      </c>
      <c r="BK1593" s="89">
        <f t="shared" si="1801"/>
        <v>0.67889790458930654</v>
      </c>
      <c r="BL1593" s="89">
        <f t="shared" si="1816"/>
        <v>0.32110209541069346</v>
      </c>
      <c r="BM1593" s="89">
        <f t="shared" si="1832"/>
        <v>-1.6418117767669216E-2</v>
      </c>
      <c r="BN1593" s="86">
        <f t="shared" si="1833"/>
        <v>3.8220475141203065E-5</v>
      </c>
      <c r="BO1593" s="86">
        <f t="shared" si="1834"/>
        <v>3.1902427725941027E-3</v>
      </c>
      <c r="BP1593" s="86">
        <f t="shared" si="1835"/>
        <v>1.1778023847106195E-2</v>
      </c>
      <c r="BQ1593" s="86">
        <f t="shared" si="1836"/>
        <v>0.98310539873860892</v>
      </c>
      <c r="BR1593" s="86">
        <f t="shared" si="1840"/>
        <v>0.15882412110783159</v>
      </c>
      <c r="BS1593" s="86">
        <f t="shared" si="1841"/>
        <v>11.498162959296302</v>
      </c>
      <c r="BT1593" s="89"/>
      <c r="BU1593" s="89"/>
      <c r="BV1593" s="41"/>
      <c r="BW1593" s="89"/>
      <c r="BX1593" s="42"/>
      <c r="BY1593" s="89"/>
      <c r="BZ1593" s="89"/>
      <c r="CA1593" s="41">
        <f t="shared" si="1817"/>
        <v>229.22077254628536</v>
      </c>
      <c r="CB1593" s="89" t="e">
        <f t="shared" si="1837"/>
        <v>#REF!</v>
      </c>
      <c r="CC1593" s="89" t="e">
        <f t="shared" si="1818"/>
        <v>#REF!</v>
      </c>
      <c r="CD1593" s="41" t="e">
        <f t="shared" si="1819"/>
        <v>#REF!</v>
      </c>
      <c r="CE1593" s="41" t="e">
        <f t="shared" si="1820"/>
        <v>#REF!</v>
      </c>
      <c r="CF1593" s="42" t="e">
        <f t="shared" si="1821"/>
        <v>#REF!</v>
      </c>
      <c r="CG1593" s="42" t="e">
        <f t="shared" si="1822"/>
        <v>#REF!</v>
      </c>
      <c r="CH1593" s="42" t="e">
        <f t="shared" si="1823"/>
        <v>#REF!</v>
      </c>
      <c r="CI1593" s="89">
        <f t="shared" si="1824"/>
        <v>3.8264837143630337</v>
      </c>
      <c r="CJ1593" s="89">
        <f t="shared" si="1825"/>
        <v>8.0902361359665473</v>
      </c>
      <c r="CK1593" s="42" t="e">
        <f t="shared" si="1826"/>
        <v>#REF!</v>
      </c>
      <c r="CM1593" s="89" t="e">
        <f t="shared" si="1776"/>
        <v>#REF!</v>
      </c>
      <c r="CN1593" s="89">
        <f t="shared" si="1777"/>
        <v>0.22431655038713449</v>
      </c>
    </row>
    <row r="1594" spans="1:92" ht="14.4" x14ac:dyDescent="0.3">
      <c r="D1594" s="22"/>
      <c r="E1594" s="32">
        <v>42955.474999999999</v>
      </c>
      <c r="F1594" s="21">
        <f t="shared" si="1813"/>
        <v>3056.8395833333343</v>
      </c>
      <c r="G1594" s="21">
        <f>E1594-E$1572</f>
        <v>1545.8416666666672</v>
      </c>
      <c r="H1594" s="21"/>
      <c r="I1594" s="21">
        <v>1020</v>
      </c>
      <c r="J1594" s="21">
        <v>12026</v>
      </c>
      <c r="K1594" s="21">
        <v>3184</v>
      </c>
      <c r="L1594" s="21">
        <v>26</v>
      </c>
      <c r="M1594" s="124">
        <v>6.08</v>
      </c>
      <c r="N1594" s="40"/>
      <c r="O1594" s="40"/>
      <c r="P1594" s="40"/>
      <c r="R1594" s="22"/>
      <c r="S1594" s="22"/>
      <c r="T1594" s="22"/>
      <c r="U1594" s="52">
        <f t="shared" si="1762"/>
        <v>7.3251448711619729E-3</v>
      </c>
      <c r="V1594" s="52">
        <f t="shared" si="1763"/>
        <v>1.0177752768795039</v>
      </c>
      <c r="W1594" s="52">
        <f t="shared" si="1764"/>
        <v>3.3385326017988243E-3</v>
      </c>
      <c r="X1594" s="247">
        <f>W1594+V1594+SUM($U$1592:U1594)</f>
        <v>1.0358740579104933</v>
      </c>
      <c r="Y1594" s="236">
        <f>W1594+V1594+SUM($U$1592:U1594)-$X$1592+$Y$1591</f>
        <v>11.681559597961243</v>
      </c>
      <c r="Z1594" s="42"/>
      <c r="AA1594" s="42"/>
      <c r="AB1594" s="41">
        <f t="shared" si="1765"/>
        <v>2.7667145797925216E-2</v>
      </c>
      <c r="AC1594" s="48">
        <f t="shared" si="1766"/>
        <v>3.8441474496711407</v>
      </c>
      <c r="AD1594" s="48">
        <f t="shared" si="1767"/>
        <v>0.37400114081695868</v>
      </c>
      <c r="AE1594" s="48">
        <f t="shared" si="1768"/>
        <v>0.50865366552048397</v>
      </c>
      <c r="AF1594" s="48">
        <f t="shared" si="1769"/>
        <v>0.37400114081695862</v>
      </c>
      <c r="AG1594" s="238">
        <f t="shared" si="1770"/>
        <v>0.1346481596514128</v>
      </c>
      <c r="AH1594" s="48">
        <f t="shared" si="1771"/>
        <v>4.3650521125912738E-6</v>
      </c>
      <c r="AI1594" s="48">
        <f>AE1594+AC1594+SUM($AB$1592:AB1594)</f>
        <v>4.416465735894195</v>
      </c>
      <c r="AJ1594" s="48">
        <f>AE1594+AC1594+SUM($AB$1592:AB1594)-$AI$1592+$AJ$1591</f>
        <v>12.058793461558979</v>
      </c>
      <c r="AK1594" s="46"/>
      <c r="AL1594" s="25"/>
      <c r="AM1594">
        <v>208.56</v>
      </c>
      <c r="AN1594">
        <v>0.04</v>
      </c>
      <c r="AR1594" s="25">
        <v>66.14</v>
      </c>
      <c r="AS1594" s="25">
        <v>0.03</v>
      </c>
      <c r="AV1594" s="42">
        <f t="shared" si="1827"/>
        <v>0</v>
      </c>
      <c r="AW1594" s="86">
        <f t="shared" si="1828"/>
        <v>6.8153806510968581E-3</v>
      </c>
      <c r="AX1594" s="86">
        <f t="shared" si="1829"/>
        <v>0.50183828486938709</v>
      </c>
      <c r="AY1594" s="86">
        <f t="shared" si="1830"/>
        <v>5.9175618231013007E-2</v>
      </c>
      <c r="AZ1594" s="86">
        <f t="shared" si="1831"/>
        <v>4.3572901176631822</v>
      </c>
      <c r="BA1594" s="86">
        <f t="shared" si="1838"/>
        <v>0.16600453805395554</v>
      </c>
      <c r="BB1594" s="86">
        <f t="shared" si="1839"/>
        <v>11.892788923505023</v>
      </c>
      <c r="BC1594" s="89"/>
      <c r="BD1594" s="89"/>
      <c r="BE1594" s="41"/>
      <c r="BF1594" s="89"/>
      <c r="BG1594" s="89"/>
      <c r="BH1594" s="89"/>
      <c r="BI1594" s="89"/>
      <c r="BJ1594" s="41">
        <f t="shared" si="1815"/>
        <v>242.16171322222758</v>
      </c>
      <c r="BK1594" s="89">
        <f t="shared" si="1801"/>
        <v>0.679410093170697</v>
      </c>
      <c r="BL1594" s="89">
        <f t="shared" si="1816"/>
        <v>0.320589906829303</v>
      </c>
      <c r="BM1594" s="89">
        <f t="shared" si="1832"/>
        <v>-1.6418117767667439E-2</v>
      </c>
      <c r="BN1594" s="86">
        <f t="shared" si="1833"/>
        <v>3.9523541859941161E-5</v>
      </c>
      <c r="BO1594" s="86">
        <f t="shared" si="1834"/>
        <v>3.2990090599388832E-3</v>
      </c>
      <c r="BP1594" s="86">
        <f t="shared" si="1835"/>
        <v>1.2263295457229617E-2</v>
      </c>
      <c r="BQ1594" s="86">
        <f t="shared" si="1836"/>
        <v>1.0236107624532638</v>
      </c>
      <c r="BR1594" s="86">
        <f t="shared" si="1840"/>
        <v>0.15930939271795502</v>
      </c>
      <c r="BS1594" s="86">
        <f t="shared" si="1841"/>
        <v>11.538668323010956</v>
      </c>
      <c r="BT1594" s="89"/>
      <c r="BU1594" s="89"/>
      <c r="BV1594" s="41"/>
      <c r="BW1594" s="89"/>
      <c r="BX1594" s="42"/>
      <c r="BY1594" s="89"/>
      <c r="BZ1594" s="89"/>
      <c r="CA1594" s="41">
        <f t="shared" si="1817"/>
        <v>228.64829348527627</v>
      </c>
      <c r="CB1594" s="89" t="e">
        <f t="shared" si="1837"/>
        <v>#REF!</v>
      </c>
      <c r="CC1594" s="89" t="e">
        <f t="shared" si="1818"/>
        <v>#REF!</v>
      </c>
      <c r="CD1594" s="41" t="e">
        <f t="shared" si="1819"/>
        <v>#REF!</v>
      </c>
      <c r="CE1594" s="41" t="e">
        <f t="shared" si="1820"/>
        <v>#REF!</v>
      </c>
      <c r="CF1594" s="42" t="e">
        <f t="shared" si="1821"/>
        <v>#REF!</v>
      </c>
      <c r="CG1594" s="42" t="e">
        <f t="shared" si="1822"/>
        <v>#REF!</v>
      </c>
      <c r="CH1594" s="42" t="e">
        <f t="shared" si="1823"/>
        <v>#REF!</v>
      </c>
      <c r="CI1594" s="89">
        <f t="shared" si="1824"/>
        <v>3.8659274723150014</v>
      </c>
      <c r="CJ1594" s="89">
        <f t="shared" si="1825"/>
        <v>8.1928659892439786</v>
      </c>
      <c r="CK1594" s="42" t="e">
        <f t="shared" si="1826"/>
        <v>#REF!</v>
      </c>
      <c r="CM1594" s="89" t="e">
        <f t="shared" si="1776"/>
        <v>#REF!</v>
      </c>
      <c r="CN1594" s="89">
        <f t="shared" si="1777"/>
        <v>0.22662882671667411</v>
      </c>
    </row>
    <row r="1595" spans="1:92" ht="14.4" x14ac:dyDescent="0.3">
      <c r="D1595" s="22"/>
      <c r="E1595" s="32">
        <v>43045.591666666667</v>
      </c>
      <c r="F1595" s="21">
        <f>E1595-E$1525</f>
        <v>3146.9562500000029</v>
      </c>
      <c r="G1595" s="21">
        <f>E1595-E$1572</f>
        <v>1635.9583333333358</v>
      </c>
      <c r="H1595" s="21">
        <v>5</v>
      </c>
      <c r="I1595" s="21">
        <v>1065</v>
      </c>
      <c r="J1595" s="21">
        <v>13649</v>
      </c>
      <c r="K1595" s="21">
        <v>5435</v>
      </c>
      <c r="L1595" s="21">
        <v>25</v>
      </c>
      <c r="M1595" s="124">
        <v>6.08</v>
      </c>
      <c r="N1595" s="40"/>
      <c r="O1595" s="40"/>
      <c r="P1595" s="40"/>
      <c r="R1595" s="22"/>
      <c r="S1595" s="22"/>
      <c r="T1595" s="22"/>
      <c r="U1595" s="52">
        <f t="shared" si="1762"/>
        <v>1.3055458951967271E-2</v>
      </c>
      <c r="V1595" s="52">
        <f t="shared" si="1763"/>
        <v>1.8139604858790612</v>
      </c>
      <c r="W1595" s="52">
        <f t="shared" si="1764"/>
        <v>5.9501997720456112E-3</v>
      </c>
      <c r="X1595" s="247">
        <f>W1595+V1595+SUM($U$1592:U1595)</f>
        <v>1.8477263930322649</v>
      </c>
      <c r="Y1595" s="236">
        <f>W1595+V1595+SUM($U$1592:U1595)-$X$1592+$Y$1591</f>
        <v>12.493411933083015</v>
      </c>
      <c r="Z1595" s="42"/>
      <c r="AA1595" s="42"/>
      <c r="AB1595" s="41">
        <f t="shared" si="1765"/>
        <v>3.2786377044232068E-2</v>
      </c>
      <c r="AC1595" s="48">
        <f t="shared" si="1766"/>
        <v>4.5554271705176284</v>
      </c>
      <c r="AD1595" s="48">
        <f t="shared" si="1767"/>
        <v>0.44320229153226526</v>
      </c>
      <c r="AE1595" s="48">
        <f t="shared" si="1768"/>
        <v>0.60276947193938268</v>
      </c>
      <c r="AF1595" s="48">
        <f t="shared" si="1769"/>
        <v>0.4432022915322652</v>
      </c>
      <c r="AG1595" s="238">
        <f t="shared" si="1770"/>
        <v>0.1595620076926848</v>
      </c>
      <c r="AH1595" s="48">
        <f t="shared" si="1771"/>
        <v>5.1727144327215538E-6</v>
      </c>
      <c r="AI1595" s="48">
        <f>AE1595+AC1595+SUM($AB$1592:AB1595)</f>
        <v>5.2546476402038138</v>
      </c>
      <c r="AJ1595" s="48">
        <f>AE1595+AC1595+SUM($AB$1592:AB1595)-$AI$1592+$AJ$1591</f>
        <v>12.896975365868599</v>
      </c>
      <c r="AK1595" s="46"/>
      <c r="AL1595" s="25"/>
      <c r="AM1595" s="25">
        <v>183.18920167715703</v>
      </c>
      <c r="AN1595" s="26">
        <v>0.38608030252786957</v>
      </c>
      <c r="AR1595" s="25">
        <v>52.23420167715701</v>
      </c>
      <c r="AS1595" s="26">
        <v>7.7781745930519827E-2</v>
      </c>
      <c r="AV1595" s="42">
        <f t="shared" si="1827"/>
        <v>0</v>
      </c>
      <c r="AW1595" s="86">
        <f t="shared" si="1828"/>
        <v>7.9091050254389891E-3</v>
      </c>
      <c r="AX1595" s="86">
        <f t="shared" si="1829"/>
        <v>0.59486036691394373</v>
      </c>
      <c r="AY1595" s="86">
        <f t="shared" si="1830"/>
        <v>6.8947685629020275E-2</v>
      </c>
      <c r="AZ1595" s="86">
        <f t="shared" si="1831"/>
        <v>5.1856999545747939</v>
      </c>
      <c r="BA1595" s="86">
        <f t="shared" si="1838"/>
        <v>0.17577660545196283</v>
      </c>
      <c r="BB1595" s="86">
        <f t="shared" si="1839"/>
        <v>12.721198760416634</v>
      </c>
      <c r="BC1595" s="89"/>
      <c r="BD1595" s="89"/>
      <c r="BE1595" s="41"/>
      <c r="BF1595" s="89"/>
      <c r="BG1595" s="89"/>
      <c r="BH1595" s="89"/>
      <c r="BI1595" s="89"/>
      <c r="BJ1595" s="41">
        <f t="shared" si="1815"/>
        <v>229.63134242284488</v>
      </c>
      <c r="BK1595" s="89">
        <f t="shared" si="1801"/>
        <v>0.69542454279974741</v>
      </c>
      <c r="BL1595" s="89">
        <f t="shared" si="1816"/>
        <v>0.30457545720025259</v>
      </c>
      <c r="BM1595" s="89">
        <f t="shared" si="1832"/>
        <v>-1.6418117767667439E-2</v>
      </c>
      <c r="BN1595" s="86">
        <f t="shared" si="1833"/>
        <v>6.953396964422006E-5</v>
      </c>
      <c r="BO1595" s="86">
        <f t="shared" si="1834"/>
        <v>5.8806658024013912E-3</v>
      </c>
      <c r="BP1595" s="86">
        <f t="shared" si="1835"/>
        <v>2.1592510477973389E-2</v>
      </c>
      <c r="BQ1595" s="86">
        <f t="shared" si="1836"/>
        <v>1.8261338825542917</v>
      </c>
      <c r="BR1595" s="86">
        <f t="shared" si="1840"/>
        <v>0.16863860773869879</v>
      </c>
      <c r="BS1595" s="86">
        <f t="shared" si="1841"/>
        <v>12.341191443111985</v>
      </c>
      <c r="BT1595" s="89"/>
      <c r="BU1595" s="89"/>
      <c r="BV1595" s="41"/>
      <c r="BW1595" s="89"/>
      <c r="BX1595" s="42"/>
      <c r="BY1595" s="89"/>
      <c r="BZ1595" s="89"/>
      <c r="CA1595" s="41">
        <f t="shared" si="1817"/>
        <v>216.02305280818013</v>
      </c>
      <c r="CB1595" s="89" t="e">
        <f t="shared" si="1837"/>
        <v>#REF!</v>
      </c>
      <c r="CC1595" s="89" t="e">
        <f t="shared" si="1818"/>
        <v>#REF!</v>
      </c>
      <c r="CD1595" s="41" t="e">
        <f t="shared" si="1819"/>
        <v>#REF!</v>
      </c>
      <c r="CE1595" s="41" t="e">
        <f t="shared" si="1820"/>
        <v>#REF!</v>
      </c>
      <c r="CF1595" s="42" t="e">
        <f t="shared" si="1821"/>
        <v>#REF!</v>
      </c>
      <c r="CG1595" s="42" t="e">
        <f t="shared" si="1822"/>
        <v>#REF!</v>
      </c>
      <c r="CH1595" s="42" t="e">
        <f t="shared" si="1823"/>
        <v>#REF!</v>
      </c>
      <c r="CI1595" s="89">
        <f t="shared" si="1824"/>
        <v>3.9281021685598234</v>
      </c>
      <c r="CJ1595" s="89">
        <f t="shared" si="1825"/>
        <v>8.9688731973087759</v>
      </c>
      <c r="CK1595" s="42" t="e">
        <f t="shared" si="1826"/>
        <v>#REF!</v>
      </c>
      <c r="CM1595" s="89" t="e">
        <f t="shared" si="1776"/>
        <v>#REF!</v>
      </c>
      <c r="CN1595" s="89">
        <f t="shared" si="1777"/>
        <v>0.23027363861817413</v>
      </c>
    </row>
    <row r="1596" spans="1:92" ht="14.4" x14ac:dyDescent="0.3">
      <c r="D1596" s="22"/>
      <c r="E1596" s="32">
        <v>43136.554861111108</v>
      </c>
      <c r="F1596" s="21">
        <f>E1596-E$1525</f>
        <v>3237.9194444444438</v>
      </c>
      <c r="G1596" s="21">
        <f>E1596-E$1572</f>
        <v>1726.9215277777766</v>
      </c>
      <c r="H1596" s="21"/>
      <c r="I1596" s="21">
        <v>1051</v>
      </c>
      <c r="J1596" s="21">
        <v>14744.4</v>
      </c>
      <c r="K1596" s="21">
        <v>7344.23</v>
      </c>
      <c r="L1596" s="21">
        <v>355</v>
      </c>
      <c r="M1596" s="124">
        <v>6.08</v>
      </c>
      <c r="N1596" s="40"/>
      <c r="O1596" s="40"/>
      <c r="P1596" s="40"/>
      <c r="R1596" s="22"/>
      <c r="S1596" s="22"/>
      <c r="T1596" s="22"/>
      <c r="U1596" s="52">
        <f t="shared" si="1762"/>
        <v>1.7409727467517653E-2</v>
      </c>
      <c r="V1596" s="52">
        <f t="shared" si="1763"/>
        <v>2.4189542330292126</v>
      </c>
      <c r="W1596" s="52">
        <f t="shared" si="1764"/>
        <v>7.9347157989409466E-3</v>
      </c>
      <c r="X1596" s="247">
        <f>W1596+V1596+SUM($U$1592:U1596)</f>
        <v>2.4721143836768293</v>
      </c>
      <c r="Y1596" s="236">
        <f>W1596+V1596+SUM($U$1592:U1596)-$X$1592+$Y$1591</f>
        <v>13.11779992372758</v>
      </c>
      <c r="Z1596" s="42"/>
      <c r="AA1596" s="42"/>
      <c r="AB1596" s="41">
        <f t="shared" si="1765"/>
        <v>3.4952062458837384E-2</v>
      </c>
      <c r="AC1596" s="48">
        <f t="shared" si="1766"/>
        <v>4.856333311113068</v>
      </c>
      <c r="AD1596" s="48">
        <f t="shared" si="1767"/>
        <v>0.47247776583051304</v>
      </c>
      <c r="AE1596" s="48">
        <f t="shared" si="1768"/>
        <v>0.6425850652264159</v>
      </c>
      <c r="AF1596" s="48">
        <f t="shared" si="1769"/>
        <v>0.47247776583051304</v>
      </c>
      <c r="AG1596" s="238">
        <f t="shared" si="1770"/>
        <v>0.170101785000772</v>
      </c>
      <c r="AH1596" s="48">
        <f t="shared" si="1771"/>
        <v>5.5143951309502786E-6</v>
      </c>
      <c r="AI1596" s="48">
        <f>AE1596+AC1596+SUM($AB$1592:AB1596)</f>
        <v>5.630321436545124</v>
      </c>
      <c r="AJ1596" s="48">
        <f>AE1596+AC1596+SUM($AB$1592:AB1596)-$AI$1592+$AJ$1591</f>
        <v>13.272649162209909</v>
      </c>
      <c r="AK1596" s="46"/>
      <c r="AL1596" s="25"/>
      <c r="AM1596">
        <v>169.78750000000002</v>
      </c>
      <c r="AN1596">
        <v>0.75731136265079102</v>
      </c>
      <c r="AO1596"/>
      <c r="AP1596"/>
      <c r="AQ1596"/>
      <c r="AR1596">
        <v>45.622500000000002</v>
      </c>
      <c r="AS1596">
        <v>0.20718228688765791</v>
      </c>
      <c r="AV1596" s="42">
        <f t="shared" si="1827"/>
        <v>0</v>
      </c>
      <c r="AW1596" s="86">
        <f t="shared" si="1828"/>
        <v>8.3372735396754129E-3</v>
      </c>
      <c r="AX1596" s="86">
        <f t="shared" si="1829"/>
        <v>0.6342477916867405</v>
      </c>
      <c r="AY1596" s="86">
        <f t="shared" si="1830"/>
        <v>7.3051075216376202E-2</v>
      </c>
      <c r="AZ1596" s="86">
        <f t="shared" si="1831"/>
        <v>5.5572703613287482</v>
      </c>
      <c r="BA1596" s="86">
        <f t="shared" si="1838"/>
        <v>0.17987999503931873</v>
      </c>
      <c r="BB1596" s="86">
        <f t="shared" si="1839"/>
        <v>13.092769167170587</v>
      </c>
      <c r="BC1596" s="89"/>
      <c r="BD1596" s="89"/>
      <c r="BE1596" s="41"/>
      <c r="BF1596" s="89"/>
      <c r="BG1596" s="89"/>
      <c r="BH1596" s="89"/>
      <c r="BI1596" s="89"/>
      <c r="BJ1596" s="41">
        <f t="shared" si="1815"/>
        <v>222.6249251036383</v>
      </c>
      <c r="BK1596" s="89">
        <f t="shared" si="1801"/>
        <v>0.70437909961494294</v>
      </c>
      <c r="BL1596" s="89">
        <f t="shared" si="1816"/>
        <v>0.29562090038505706</v>
      </c>
      <c r="BM1596" s="89">
        <f t="shared" si="1832"/>
        <v>-1.6418117767667439E-2</v>
      </c>
      <c r="BN1596" s="86">
        <f t="shared" si="1833"/>
        <v>9.214913218938051E-5</v>
      </c>
      <c r="BO1596" s="86">
        <f t="shared" si="1834"/>
        <v>7.8425666667515659E-3</v>
      </c>
      <c r="BP1596" s="86">
        <f t="shared" si="1835"/>
        <v>2.8709685501163151E-2</v>
      </c>
      <c r="BQ1596" s="86">
        <f t="shared" si="1836"/>
        <v>2.4434046981756659</v>
      </c>
      <c r="BR1596" s="86">
        <f t="shared" si="1840"/>
        <v>0.17575578276188855</v>
      </c>
      <c r="BS1596" s="86">
        <f t="shared" si="1841"/>
        <v>12.958462258733359</v>
      </c>
      <c r="BT1596" s="89"/>
      <c r="BU1596" s="89"/>
      <c r="BV1596" s="41"/>
      <c r="BW1596" s="89"/>
      <c r="BX1596" s="42"/>
      <c r="BY1596" s="89"/>
      <c r="BZ1596" s="89"/>
      <c r="CA1596" s="41">
        <f t="shared" si="1817"/>
        <v>206.97436027606963</v>
      </c>
      <c r="CB1596" s="89" t="e">
        <f t="shared" si="1837"/>
        <v>#REF!</v>
      </c>
      <c r="CC1596" s="89" t="e">
        <f t="shared" si="1818"/>
        <v>#REF!</v>
      </c>
      <c r="CD1596" s="41" t="e">
        <f t="shared" si="1819"/>
        <v>#REF!</v>
      </c>
      <c r="CE1596" s="41" t="e">
        <f t="shared" si="1820"/>
        <v>#REF!</v>
      </c>
      <c r="CF1596" s="42" t="e">
        <f t="shared" si="1821"/>
        <v>#REF!</v>
      </c>
      <c r="CG1596" s="42" t="e">
        <f t="shared" si="1822"/>
        <v>#REF!</v>
      </c>
      <c r="CH1596" s="42" t="e">
        <f t="shared" si="1823"/>
        <v>#REF!</v>
      </c>
      <c r="CI1596" s="89">
        <f t="shared" si="1824"/>
        <v>3.9236724958274665</v>
      </c>
      <c r="CJ1596" s="89">
        <f t="shared" si="1825"/>
        <v>9.348976666382443</v>
      </c>
      <c r="CK1596" s="42" t="e">
        <f t="shared" si="1826"/>
        <v>#REF!</v>
      </c>
      <c r="CM1596" s="89" t="e">
        <f t="shared" si="1776"/>
        <v>#REF!</v>
      </c>
      <c r="CN1596" s="89">
        <f t="shared" si="1777"/>
        <v>0.23001396185463885</v>
      </c>
    </row>
    <row r="1597" spans="1:92" ht="14.4" x14ac:dyDescent="0.3">
      <c r="D1597" s="22"/>
      <c r="E1597" s="32">
        <v>43426.521527777775</v>
      </c>
      <c r="F1597" s="21">
        <f>E1597-E$1525</f>
        <v>3527.8861111111109</v>
      </c>
      <c r="G1597" s="21">
        <f>E1597-E$1572</f>
        <v>2016.8881944444438</v>
      </c>
      <c r="H1597" s="21"/>
      <c r="I1597" s="21">
        <v>1054</v>
      </c>
      <c r="J1597" s="21">
        <v>17546</v>
      </c>
      <c r="K1597" s="21">
        <v>12560</v>
      </c>
      <c r="L1597" s="21">
        <v>30</v>
      </c>
      <c r="M1597" s="124">
        <v>6.08</v>
      </c>
      <c r="N1597" s="40"/>
      <c r="O1597" s="40"/>
      <c r="P1597" s="40"/>
      <c r="R1597" s="22"/>
      <c r="S1597" s="22"/>
      <c r="T1597" s="22"/>
      <c r="U1597" s="52">
        <f t="shared" si="1762"/>
        <v>2.9858861045180339E-2</v>
      </c>
      <c r="V1597" s="52">
        <f t="shared" si="1763"/>
        <v>4.1486702450356328</v>
      </c>
      <c r="W1597" s="52">
        <f t="shared" si="1764"/>
        <v>1.3608574684216815E-2</v>
      </c>
      <c r="X1597" s="247">
        <f>W1597+V1597+SUM($U$1592:U1597)</f>
        <v>4.2373631156137055</v>
      </c>
      <c r="Y1597" s="236">
        <f>W1597+V1597+SUM($U$1592:U1597)-$X$1592+$Y$1591</f>
        <v>14.883048655664457</v>
      </c>
      <c r="Z1597" s="42"/>
      <c r="AA1597" s="42"/>
      <c r="AB1597" s="41">
        <f t="shared" si="1765"/>
        <v>4.1712068144803681E-2</v>
      </c>
      <c r="AC1597" s="48">
        <f t="shared" si="1766"/>
        <v>5.7955866337098092</v>
      </c>
      <c r="AD1597" s="48">
        <f t="shared" si="1767"/>
        <v>0.56385870757803946</v>
      </c>
      <c r="AE1597" s="48">
        <f t="shared" si="1768"/>
        <v>0.76686610585923498</v>
      </c>
      <c r="AF1597" s="48">
        <f t="shared" si="1769"/>
        <v>0.56385870757803946</v>
      </c>
      <c r="AG1597" s="238">
        <f t="shared" si="1770"/>
        <v>0.20300081735837455</v>
      </c>
      <c r="AH1597" s="48">
        <f t="shared" si="1771"/>
        <v>6.5809228210913072E-6</v>
      </c>
      <c r="AI1597" s="48">
        <f>AE1597+AC1597+SUM($AB$1592:AB1597)</f>
        <v>6.7355678679194879</v>
      </c>
      <c r="AJ1597" s="48">
        <f>AE1597+AC1597+SUM($AB$1592:AB1597)-$AI$1592+$AJ$1591</f>
        <v>14.377895593584272</v>
      </c>
      <c r="AK1597" s="46"/>
      <c r="AL1597" s="25"/>
      <c r="AM1597">
        <v>141.101</v>
      </c>
      <c r="AN1597"/>
      <c r="AO1597"/>
      <c r="AP1597"/>
      <c r="AQ1597"/>
      <c r="AR1597">
        <v>33.113</v>
      </c>
      <c r="AU1597"/>
      <c r="AV1597" s="42">
        <f t="shared" si="1827"/>
        <v>0</v>
      </c>
      <c r="AW1597" s="86">
        <f t="shared" si="1828"/>
        <v>9.7088608965872573E-3</v>
      </c>
      <c r="AX1597" s="86">
        <f t="shared" si="1829"/>
        <v>0.75715724496264769</v>
      </c>
      <c r="AY1597" s="86">
        <f t="shared" si="1830"/>
        <v>8.5275240344442726E-2</v>
      </c>
      <c r="AZ1597" s="86">
        <f t="shared" si="1831"/>
        <v>6.6502926275750456</v>
      </c>
      <c r="BA1597" s="86">
        <f t="shared" si="1838"/>
        <v>0.19210416016738527</v>
      </c>
      <c r="BB1597" s="86">
        <f t="shared" si="1839"/>
        <v>14.185791433416885</v>
      </c>
      <c r="BC1597" s="89"/>
      <c r="BD1597" s="89"/>
      <c r="BE1597" s="41"/>
      <c r="BF1597" s="89"/>
      <c r="BG1597" s="89"/>
      <c r="BH1597" s="89"/>
      <c r="BI1597" s="89"/>
      <c r="BJ1597" s="41">
        <f t="shared" si="1815"/>
        <v>205.10555702630407</v>
      </c>
      <c r="BK1597" s="89">
        <f t="shared" si="1801"/>
        <v>0.7267697408895879</v>
      </c>
      <c r="BL1597" s="89">
        <f t="shared" si="1816"/>
        <v>0.2732302591104121</v>
      </c>
      <c r="BM1597" s="89">
        <f t="shared" si="1832"/>
        <v>-1.6418117767667439E-2</v>
      </c>
      <c r="BN1597" s="86">
        <f t="shared" si="1833"/>
        <v>1.5617293272576907E-4</v>
      </c>
      <c r="BO1597" s="86">
        <f t="shared" si="1834"/>
        <v>1.3452401751491047E-2</v>
      </c>
      <c r="BP1597" s="86">
        <f t="shared" si="1835"/>
        <v>4.86282685839909E-2</v>
      </c>
      <c r="BQ1597" s="86">
        <f t="shared" si="1836"/>
        <v>4.188734847029715</v>
      </c>
      <c r="BR1597" s="86">
        <f t="shared" si="1840"/>
        <v>0.19567436584471629</v>
      </c>
      <c r="BS1597" s="86">
        <f t="shared" si="1841"/>
        <v>14.703792407587407</v>
      </c>
      <c r="BT1597" s="89"/>
      <c r="BU1597" s="89"/>
      <c r="BV1597" s="41"/>
      <c r="BW1597" s="89"/>
      <c r="BX1597" s="42"/>
      <c r="BY1597" s="89"/>
      <c r="BZ1597" s="89"/>
      <c r="CA1597" s="41">
        <f t="shared" si="1817"/>
        <v>184.25836731155565</v>
      </c>
      <c r="CB1597" s="89" t="e">
        <f t="shared" si="1837"/>
        <v>#REF!</v>
      </c>
      <c r="CC1597" s="89" t="e">
        <f t="shared" si="1818"/>
        <v>#REF!</v>
      </c>
      <c r="CD1597" s="41" t="e">
        <f t="shared" si="1819"/>
        <v>#REF!</v>
      </c>
      <c r="CE1597" s="41" t="e">
        <f t="shared" si="1820"/>
        <v>#REF!</v>
      </c>
      <c r="CF1597" s="42" t="e">
        <f t="shared" si="1821"/>
        <v>#REF!</v>
      </c>
      <c r="CG1597" s="42" t="e">
        <f t="shared" si="1822"/>
        <v>#REF!</v>
      </c>
      <c r="CH1597" s="42" t="e">
        <f t="shared" si="1823"/>
        <v>#REF!</v>
      </c>
      <c r="CI1597" s="89">
        <f t="shared" si="1824"/>
        <v>3.9284761384974831</v>
      </c>
      <c r="CJ1597" s="89">
        <f t="shared" si="1825"/>
        <v>10.449419455086788</v>
      </c>
      <c r="CK1597" s="42" t="e">
        <f t="shared" si="1826"/>
        <v>#REF!</v>
      </c>
      <c r="CM1597" s="89" t="e">
        <f t="shared" si="1776"/>
        <v>#REF!</v>
      </c>
      <c r="CN1597" s="89">
        <f t="shared" si="1777"/>
        <v>0.23029556152511071</v>
      </c>
    </row>
    <row r="1598" spans="1:92" ht="14.4" thickBot="1" x14ac:dyDescent="0.3">
      <c r="D1598" s="22"/>
      <c r="E1598" s="32"/>
      <c r="F1598" s="21"/>
      <c r="G1598" s="21"/>
      <c r="H1598" s="21"/>
      <c r="I1598" s="21"/>
      <c r="L1598" s="21"/>
      <c r="M1598" s="21"/>
      <c r="N1598" s="40"/>
      <c r="O1598" s="40"/>
      <c r="P1598" s="40"/>
      <c r="R1598" s="22"/>
      <c r="S1598" s="22"/>
      <c r="T1598" s="22"/>
      <c r="U1598" s="21"/>
      <c r="V1598" s="21"/>
      <c r="W1598" s="21"/>
      <c r="X1598" s="246"/>
      <c r="Y1598" s="255"/>
      <c r="Z1598" s="47"/>
      <c r="AA1598" s="47"/>
      <c r="AB1598" s="46"/>
      <c r="AC1598" s="46"/>
      <c r="AD1598" s="46"/>
      <c r="AE1598" s="46"/>
      <c r="AF1598" s="46"/>
      <c r="AG1598" s="85"/>
      <c r="AH1598" s="46"/>
      <c r="AI1598" s="46"/>
      <c r="AJ1598" s="46"/>
      <c r="AK1598" s="46"/>
      <c r="AL1598" s="25"/>
      <c r="AW1598" s="22"/>
      <c r="AX1598" s="22"/>
      <c r="AY1598" s="22"/>
      <c r="AZ1598" s="22"/>
      <c r="BA1598" s="22"/>
      <c r="BB1598" s="22"/>
      <c r="BD1598" s="1"/>
      <c r="BE1598" s="1"/>
      <c r="BG1598" s="1"/>
      <c r="BH1598" s="1"/>
      <c r="BI1598" s="1"/>
      <c r="BL1598" s="1"/>
    </row>
    <row r="1599" spans="1:92" ht="15" thickBot="1" x14ac:dyDescent="0.35">
      <c r="D1599" s="22" t="s">
        <v>204</v>
      </c>
      <c r="E1599" s="32">
        <f>E1600-1</f>
        <v>39897.637499999997</v>
      </c>
      <c r="F1599" s="21"/>
      <c r="G1599" s="21"/>
      <c r="H1599" s="21"/>
      <c r="I1599" s="50">
        <v>1037</v>
      </c>
      <c r="L1599" s="21"/>
      <c r="M1599" s="124">
        <v>6.08</v>
      </c>
      <c r="N1599" s="43">
        <v>97.27</v>
      </c>
      <c r="O1599" s="44">
        <v>20.079999999999998</v>
      </c>
      <c r="P1599" s="123">
        <f>O1599-(O1599/100*Q1599)</f>
        <v>13.660423999999999</v>
      </c>
      <c r="Q1599" s="46">
        <v>31.97</v>
      </c>
      <c r="R1599" s="47">
        <f>Q1599*O1599/100</f>
        <v>6.4195759999999993</v>
      </c>
      <c r="S1599" s="47">
        <f>P1599/$A$8+R1599</f>
        <v>12.111419333333332</v>
      </c>
      <c r="T1599" s="47">
        <f>$A$6-S1599</f>
        <v>104.88858066666667</v>
      </c>
      <c r="U1599" s="52"/>
      <c r="V1599" s="52"/>
      <c r="W1599" s="52"/>
      <c r="X1599" s="247"/>
      <c r="Y1599" s="104"/>
      <c r="Z1599" s="42"/>
      <c r="AA1599" s="42"/>
      <c r="AB1599" s="41"/>
      <c r="AC1599" s="48"/>
      <c r="AD1599" s="48"/>
      <c r="AE1599" s="48"/>
      <c r="AF1599" s="48"/>
      <c r="AG1599" s="238"/>
      <c r="AH1599" s="48"/>
      <c r="AI1599" s="48"/>
      <c r="AJ1599" s="48"/>
      <c r="AK1599" s="46"/>
      <c r="AL1599" s="25"/>
      <c r="AT1599" s="41"/>
      <c r="AU1599" s="41"/>
      <c r="AW1599" s="22"/>
      <c r="AX1599" s="22"/>
      <c r="AY1599" s="22"/>
      <c r="AZ1599" s="22"/>
      <c r="BA1599" s="22"/>
      <c r="BB1599" s="22"/>
    </row>
    <row r="1600" spans="1:92" ht="14.4" x14ac:dyDescent="0.3">
      <c r="D1600" s="22"/>
      <c r="E1600" s="32">
        <v>39898.637499999997</v>
      </c>
      <c r="F1600" s="21">
        <f t="shared" ref="F1600:F1644" si="1842">E1600-E$1600</f>
        <v>0</v>
      </c>
      <c r="G1600" s="21">
        <f>E1600-E$1600</f>
        <v>0</v>
      </c>
      <c r="H1600" s="21"/>
      <c r="I1600" s="50">
        <v>1037</v>
      </c>
      <c r="J1600" s="21">
        <v>795</v>
      </c>
      <c r="K1600" s="21">
        <v>5.18</v>
      </c>
      <c r="L1600" s="21">
        <v>1338</v>
      </c>
      <c r="M1600" s="124">
        <v>6.08</v>
      </c>
      <c r="S1600" s="85">
        <f>$A$36*R1599*$A$3/($A$36*R1599*$A$3+T1599*1000)</f>
        <v>3.0757967798666587E-3</v>
      </c>
      <c r="U1600" s="52">
        <f t="shared" ref="U1600:U1643" si="1843">($A$5*I1600/1000/$A$3*K1600)/$P$1599</f>
        <v>1.2797597990634516E-5</v>
      </c>
      <c r="V1600" s="52">
        <f t="shared" ref="V1600:V1643" si="1844">($T$1599*I1600/1000/$A$3*K1600)/$P$1599</f>
        <v>1.7897625189069863E-3</v>
      </c>
      <c r="W1600" s="52">
        <f t="shared" ref="W1600:W1643" si="1845">($A$36*$R$1599*K1600*I1600/1000000)/$P$1599</f>
        <v>5.5219301272842983E-6</v>
      </c>
      <c r="X1600" s="247">
        <f>W1600+V1600+SUM($U$1600:U1600)</f>
        <v>1.8080820470249052E-3</v>
      </c>
      <c r="Y1600" s="104">
        <v>0</v>
      </c>
      <c r="Z1600" s="42"/>
      <c r="AA1600" s="42"/>
      <c r="AB1600" s="41">
        <f t="shared" ref="AB1600:AB1643" si="1846">($A$5*I1600/1000/$A$3*J1600)/$P$1599</f>
        <v>1.9641101163232512E-3</v>
      </c>
      <c r="AC1600" s="48">
        <f t="shared" ref="AC1600:AC1643" si="1847">($T$1599*I1600/1000/$A$3*J1600)/$P$1599</f>
        <v>0.27468362983224981</v>
      </c>
      <c r="AD1600" s="48">
        <f t="shared" ref="AD1600:AD1643" si="1848">($A$4*$R$1599/1000*J1600/1000000*I1600/1000*1000000)/$P$1599</f>
        <v>2.5136073679137439E-2</v>
      </c>
      <c r="AE1600" s="48">
        <f t="shared" ref="AE1600:AE1643" si="1849">($A$4*((I1600/1000)*J1600/10^6)*(1+($A$18/(10^-M1600))+(($A$18*$A$19)/(10^-M1600)^2))*1000000)*$R$1599/1000/$P$1599</f>
        <v>3.4185874368612264E-2</v>
      </c>
      <c r="AF1600" s="48">
        <f t="shared" ref="AF1600:AF1643" si="1850">AE1600/(1+($A$18/(10^-M1600))+(($A$18*$A$19)/(10^-M1600)^2))*1</f>
        <v>2.5136073679137432E-2</v>
      </c>
      <c r="AG1600" s="238">
        <f t="shared" ref="AG1600:AG1643" si="1851">AE1600/(1+($A$18/(10^-M1600))+(($A$18*$A$19)/(10^-M1600)^2))*($A$18/(10^-M1600))</f>
        <v>9.0495073206597679E-3</v>
      </c>
      <c r="AH1600" s="48">
        <f t="shared" ref="AH1600:AH1643" si="1852">AE1600/(1+($A$18/(10^-M1600))+(($A$18*$A$19)/(10^-M1600)^2))*(($A$18*$A$19)/(10^-M1600)^2)</f>
        <v>2.9336881506751178E-7</v>
      </c>
      <c r="AI1600" s="48">
        <f>AE1600+AC1600+SUM($AB$1600:AB1600)</f>
        <v>0.31083361431718531</v>
      </c>
      <c r="AJ1600" s="48">
        <v>0</v>
      </c>
      <c r="AK1600" s="46"/>
      <c r="AL1600" s="86"/>
      <c r="AM1600" s="41"/>
      <c r="AN1600" s="41"/>
      <c r="AO1600" s="41"/>
      <c r="AP1600" s="41"/>
      <c r="AQ1600"/>
      <c r="AR1600" s="41"/>
      <c r="AT1600" s="41"/>
      <c r="AU1600" s="41"/>
      <c r="AW1600" s="47"/>
      <c r="AX1600" s="47"/>
      <c r="AY1600" s="47"/>
      <c r="AZ1600" s="47"/>
      <c r="BA1600" s="47"/>
      <c r="BB1600" s="47"/>
      <c r="BC1600" s="42"/>
    </row>
    <row r="1601" spans="4:54" ht="14.4" x14ac:dyDescent="0.3">
      <c r="D1601" s="22"/>
      <c r="E1601" s="32">
        <v>39904.612500000003</v>
      </c>
      <c r="F1601" s="21">
        <f t="shared" si="1842"/>
        <v>5.9750000000058208</v>
      </c>
      <c r="G1601" s="21">
        <f t="shared" ref="G1601:G1644" si="1853">E1601-E$1600</f>
        <v>5.9750000000058208</v>
      </c>
      <c r="H1601" s="21"/>
      <c r="I1601" s="50">
        <v>1037</v>
      </c>
      <c r="J1601" s="21">
        <v>2625</v>
      </c>
      <c r="K1601" s="21">
        <v>21.05</v>
      </c>
      <c r="L1601" s="21">
        <v>1408</v>
      </c>
      <c r="M1601" s="124">
        <v>6.08</v>
      </c>
      <c r="N1601" s="40"/>
      <c r="O1601" s="40"/>
      <c r="P1601" s="40"/>
      <c r="Q1601" s="46"/>
      <c r="R1601" s="22"/>
      <c r="S1601" s="85">
        <f>S1600*100</f>
        <v>0.30757967798666586</v>
      </c>
      <c r="T1601" s="22"/>
      <c r="U1601" s="52">
        <f t="shared" si="1843"/>
        <v>5.2005682954219417E-5</v>
      </c>
      <c r="V1601" s="52">
        <f t="shared" si="1844"/>
        <v>7.2730696955583133E-3</v>
      </c>
      <c r="W1601" s="52">
        <f t="shared" si="1845"/>
        <v>2.2439503702574228E-5</v>
      </c>
      <c r="X1601" s="247">
        <f>W1601+V1601+SUM($U$1600:U1601)</f>
        <v>7.3603124802057414E-3</v>
      </c>
      <c r="Y1601" s="104">
        <f>W1601+V1601+SUM($U$1600:U1601)-$X$1600</f>
        <v>5.5522304331808367E-3</v>
      </c>
      <c r="Z1601" s="42"/>
      <c r="AA1601" s="42"/>
      <c r="AB1601" s="41">
        <f t="shared" si="1846"/>
        <v>6.4852692520107344E-3</v>
      </c>
      <c r="AC1601" s="48">
        <f t="shared" si="1847"/>
        <v>0.90697424944610794</v>
      </c>
      <c r="AD1601" s="48">
        <f t="shared" si="1848"/>
        <v>8.299646969526514E-2</v>
      </c>
      <c r="AE1601" s="48">
        <f t="shared" si="1849"/>
        <v>0.11287788706617259</v>
      </c>
      <c r="AF1601" s="48">
        <f t="shared" si="1850"/>
        <v>8.2996469695265127E-2</v>
      </c>
      <c r="AG1601" s="238">
        <f t="shared" si="1851"/>
        <v>2.9880448700291697E-2</v>
      </c>
      <c r="AH1601" s="48">
        <f t="shared" si="1852"/>
        <v>9.6867061578895419E-7</v>
      </c>
      <c r="AI1601" s="48">
        <f>AE1601+AC1601+SUM($AB$1600:AB1601)</f>
        <v>1.0283015158806146</v>
      </c>
      <c r="AJ1601" s="48">
        <f>AE1601+AC1601+SUM($AB$1599:AB1601)-$AI$1600</f>
        <v>0.71746790156342932</v>
      </c>
      <c r="AK1601" s="46"/>
      <c r="AL1601" s="86"/>
      <c r="AM1601" s="41"/>
      <c r="AN1601" s="41"/>
      <c r="AO1601" s="41"/>
      <c r="AP1601" s="41"/>
      <c r="AQ1601"/>
      <c r="AR1601" s="41"/>
      <c r="AT1601" s="41"/>
      <c r="AU1601" s="41"/>
      <c r="AW1601" s="22"/>
      <c r="AX1601" s="22"/>
      <c r="AY1601" s="22"/>
      <c r="AZ1601" s="22"/>
      <c r="BA1601" s="22"/>
      <c r="BB1601" s="22"/>
    </row>
    <row r="1602" spans="4:54" ht="14.4" x14ac:dyDescent="0.3">
      <c r="D1602" s="22"/>
      <c r="E1602" s="32">
        <v>39910.476388888892</v>
      </c>
      <c r="F1602" s="21">
        <f t="shared" si="1842"/>
        <v>11.838888888894871</v>
      </c>
      <c r="G1602" s="21">
        <f t="shared" si="1853"/>
        <v>11.838888888894871</v>
      </c>
      <c r="H1602" s="21"/>
      <c r="I1602" s="50">
        <v>1037</v>
      </c>
      <c r="J1602" s="21">
        <v>4946</v>
      </c>
      <c r="K1602" s="21">
        <v>35.28</v>
      </c>
      <c r="L1602" s="21">
        <v>1470</v>
      </c>
      <c r="M1602" s="124">
        <v>6.08</v>
      </c>
      <c r="N1602" s="40"/>
      <c r="O1602" s="40"/>
      <c r="P1602" s="40"/>
      <c r="R1602" s="22"/>
      <c r="S1602" s="22"/>
      <c r="T1602" s="22"/>
      <c r="U1602" s="52">
        <f t="shared" si="1843"/>
        <v>8.7162018747024295E-5</v>
      </c>
      <c r="V1602" s="52">
        <f t="shared" si="1844"/>
        <v>1.2189733912555692E-2</v>
      </c>
      <c r="W1602" s="52">
        <f t="shared" si="1845"/>
        <v>3.7608821407449819E-5</v>
      </c>
      <c r="X1602" s="247">
        <f>W1602+V1602+SUM($U$1600:U1602)</f>
        <v>1.237930803365502E-2</v>
      </c>
      <c r="Y1602" s="104">
        <f>W1602+V1602+SUM($U$1600:U1602)-$X$1600</f>
        <v>1.0571225986630114E-2</v>
      </c>
      <c r="Z1602" s="42"/>
      <c r="AA1602" s="42"/>
      <c r="AB1602" s="41">
        <f t="shared" si="1846"/>
        <v>1.2219482560169559E-2</v>
      </c>
      <c r="AC1602" s="48">
        <f t="shared" si="1847"/>
        <v>1.7089122429563619</v>
      </c>
      <c r="AD1602" s="48">
        <f t="shared" si="1848"/>
        <v>0.15638115775725003</v>
      </c>
      <c r="AE1602" s="48">
        <f t="shared" si="1849"/>
        <v>0.2126834397825865</v>
      </c>
      <c r="AF1602" s="48">
        <f t="shared" si="1850"/>
        <v>0.15638115775725001</v>
      </c>
      <c r="AG1602" s="238">
        <f t="shared" si="1851"/>
        <v>5.6300456865387698E-2</v>
      </c>
      <c r="AH1602" s="48">
        <f t="shared" si="1852"/>
        <v>1.8251599488351113E-6</v>
      </c>
      <c r="AI1602" s="48">
        <f>AE1602+AC1602+SUM($AB$1600:AB1602)</f>
        <v>1.942264544667452</v>
      </c>
      <c r="AJ1602" s="48">
        <f>AE1602+AC1602+SUM($AB$1599:AB1602)-$AI$1600</f>
        <v>1.6314309303502668</v>
      </c>
      <c r="AK1602" s="46"/>
      <c r="AL1602" s="86"/>
      <c r="AM1602" s="41"/>
      <c r="AN1602" s="41"/>
      <c r="AO1602" s="41"/>
      <c r="AP1602" s="41"/>
      <c r="AQ1602"/>
      <c r="AR1602" s="41"/>
      <c r="AT1602" s="41"/>
      <c r="AU1602" s="41"/>
      <c r="AW1602" s="22"/>
      <c r="AX1602" s="22"/>
      <c r="AY1602" s="22"/>
      <c r="AZ1602" s="22"/>
      <c r="BA1602" s="22"/>
      <c r="BB1602" s="22"/>
    </row>
    <row r="1603" spans="4:54" ht="14.4" x14ac:dyDescent="0.3">
      <c r="D1603" s="22"/>
      <c r="E1603" s="32">
        <v>39914.691666666666</v>
      </c>
      <c r="F1603" s="21">
        <f t="shared" si="1842"/>
        <v>16.054166666668607</v>
      </c>
      <c r="G1603" s="21">
        <f t="shared" si="1853"/>
        <v>16.054166666668607</v>
      </c>
      <c r="H1603" s="21"/>
      <c r="I1603" s="50">
        <v>1037</v>
      </c>
      <c r="J1603" s="21">
        <v>5448</v>
      </c>
      <c r="K1603" s="21">
        <v>41.89</v>
      </c>
      <c r="L1603" s="21">
        <v>1690</v>
      </c>
      <c r="M1603" s="124">
        <v>6.08</v>
      </c>
      <c r="N1603" s="40"/>
      <c r="O1603" s="40"/>
      <c r="P1603" s="40"/>
      <c r="R1603" s="22"/>
      <c r="S1603" s="22"/>
      <c r="T1603" s="22"/>
      <c r="U1603" s="52">
        <f t="shared" si="1843"/>
        <v>1.0349254436827798E-4</v>
      </c>
      <c r="V1603" s="52">
        <f t="shared" si="1844"/>
        <v>1.4473581451160939E-2</v>
      </c>
      <c r="W1603" s="52">
        <f t="shared" si="1845"/>
        <v>4.4655145372961253E-5</v>
      </c>
      <c r="X1603" s="247">
        <f>W1603+V1603+SUM($U$1600:U1603)</f>
        <v>1.4773694440594056E-2</v>
      </c>
      <c r="Y1603" s="104">
        <f>W1603+V1603+SUM($U$1600:U1603)-$X$1600</f>
        <v>1.2965612393569151E-2</v>
      </c>
      <c r="Z1603" s="42"/>
      <c r="AA1603" s="1">
        <f>LINEST(Y1600:Y1603,F1600:F1603,TRUE,TRUE)</f>
        <v>8.1847511086658451E-4</v>
      </c>
      <c r="AB1603" s="41">
        <f t="shared" si="1846"/>
        <v>1.3459713099030279E-2</v>
      </c>
      <c r="AC1603" s="48">
        <f t="shared" si="1847"/>
        <v>1.8823602708504366</v>
      </c>
      <c r="AD1603" s="48">
        <f t="shared" si="1848"/>
        <v>0.17225324453325883</v>
      </c>
      <c r="AE1603" s="48">
        <f t="shared" si="1849"/>
        <v>0.23426999189962222</v>
      </c>
      <c r="AF1603" s="48">
        <f t="shared" si="1850"/>
        <v>0.17225324453325883</v>
      </c>
      <c r="AG1603" s="238">
        <f t="shared" si="1851"/>
        <v>6.2014736959691112E-2</v>
      </c>
      <c r="AH1603" s="48">
        <f t="shared" si="1852"/>
        <v>2.0104066723117038E-6</v>
      </c>
      <c r="AI1603" s="48">
        <f>AE1603+AC1603+SUM($AB$1600:AB1603)</f>
        <v>2.1507588377775928</v>
      </c>
      <c r="AJ1603" s="48">
        <f>AE1603+AC1603+SUM($AB$1599:AB1603)-$AI$1600</f>
        <v>1.8399252234604075</v>
      </c>
      <c r="AK1603" s="46"/>
      <c r="AL1603" s="86"/>
      <c r="AM1603" s="41"/>
      <c r="AN1603" s="41"/>
      <c r="AO1603" s="41"/>
      <c r="AP1603" s="41"/>
      <c r="AQ1603"/>
      <c r="AR1603" s="41"/>
      <c r="AT1603" s="41"/>
      <c r="AU1603" s="41"/>
      <c r="AW1603" s="22"/>
      <c r="AX1603" s="22"/>
      <c r="AY1603" s="22"/>
      <c r="AZ1603" s="22"/>
      <c r="BA1603" s="22"/>
      <c r="BB1603" s="22"/>
    </row>
    <row r="1604" spans="4:54" ht="14.4" x14ac:dyDescent="0.3">
      <c r="D1604" s="33"/>
      <c r="E1604" s="32">
        <v>39921.784722222219</v>
      </c>
      <c r="F1604" s="21">
        <f t="shared" si="1842"/>
        <v>23.147222222221899</v>
      </c>
      <c r="G1604" s="21">
        <f t="shared" si="1853"/>
        <v>23.147222222221899</v>
      </c>
      <c r="H1604" s="21"/>
      <c r="I1604" s="50">
        <v>1037</v>
      </c>
      <c r="J1604" s="21">
        <v>3860</v>
      </c>
      <c r="K1604" s="21">
        <v>22.9</v>
      </c>
      <c r="L1604" s="21">
        <v>1890</v>
      </c>
      <c r="M1604" s="124">
        <v>6.08</v>
      </c>
      <c r="N1604" s="40"/>
      <c r="O1604" s="40"/>
      <c r="P1604" s="40"/>
      <c r="R1604" s="22"/>
      <c r="S1604" s="22"/>
      <c r="T1604" s="22"/>
      <c r="U1604" s="52">
        <f t="shared" si="1843"/>
        <v>5.6576253665160317E-5</v>
      </c>
      <c r="V1604" s="52">
        <f t="shared" si="1844"/>
        <v>7.9122705951679504E-3</v>
      </c>
      <c r="W1604" s="52">
        <f t="shared" si="1845"/>
        <v>2.441162160517576E-5</v>
      </c>
      <c r="X1604" s="247">
        <f>W1604+V1604+SUM($U$1600:U1604)</f>
        <v>8.2487163144984426E-3</v>
      </c>
      <c r="Y1604" s="104">
        <f>W1604+V1604+SUM($U$1600:U1604)-$X$1600</f>
        <v>6.440634267473537E-3</v>
      </c>
      <c r="Z1604" s="42"/>
      <c r="AA1604" s="1">
        <f t="shared" ref="AA1604:AA1644" si="1854">LINEST(Y1601:Y1604,F1601:F1604,TRUE,TRUE)</f>
        <v>5.8243783463052793E-5</v>
      </c>
      <c r="AB1604" s="41">
        <f t="shared" si="1846"/>
        <v>9.5364340239091176E-3</v>
      </c>
      <c r="AC1604" s="48">
        <f t="shared" si="1847"/>
        <v>1.3336840391855149</v>
      </c>
      <c r="AD1604" s="48">
        <f t="shared" si="1848"/>
        <v>0.12204433258046606</v>
      </c>
      <c r="AE1604" s="48">
        <f t="shared" si="1849"/>
        <v>0.16598424536206716</v>
      </c>
      <c r="AF1604" s="48">
        <f t="shared" si="1850"/>
        <v>0.12204433258046607</v>
      </c>
      <c r="AG1604" s="238">
        <f t="shared" si="1851"/>
        <v>4.3938488374524173E-2</v>
      </c>
      <c r="AH1604" s="48">
        <f t="shared" si="1852"/>
        <v>1.4244070769315672E-6</v>
      </c>
      <c r="AI1604" s="48">
        <f>AE1604+AC1604+SUM($AB$1600:AB1604)</f>
        <v>1.5433332935990252</v>
      </c>
      <c r="AJ1604" s="48">
        <f>AE1604+AC1604+SUM($AB$1599:AB1604)-$AI$1600</f>
        <v>1.2324996792818399</v>
      </c>
      <c r="AK1604" s="46"/>
      <c r="AL1604" s="86"/>
      <c r="AM1604" s="41"/>
      <c r="AN1604" s="41"/>
      <c r="AO1604" s="41"/>
      <c r="AP1604" s="41"/>
      <c r="AQ1604"/>
      <c r="AR1604" s="41"/>
      <c r="AT1604" s="41"/>
      <c r="AU1604" s="41"/>
      <c r="AW1604" s="22"/>
      <c r="AX1604" s="22"/>
      <c r="AY1604" s="22"/>
      <c r="AZ1604" s="22"/>
      <c r="BA1604" s="22"/>
      <c r="BB1604" s="22"/>
    </row>
    <row r="1605" spans="4:54" ht="14.4" x14ac:dyDescent="0.3">
      <c r="E1605" s="32">
        <v>39941.552777777775</v>
      </c>
      <c r="F1605" s="21">
        <f t="shared" si="1842"/>
        <v>42.915277777778101</v>
      </c>
      <c r="G1605" s="21">
        <f t="shared" si="1853"/>
        <v>42.915277777778101</v>
      </c>
      <c r="H1605" s="21"/>
      <c r="I1605" s="50">
        <v>1037</v>
      </c>
      <c r="J1605" s="21">
        <v>10356</v>
      </c>
      <c r="K1605" s="21">
        <v>51.67</v>
      </c>
      <c r="L1605" s="21">
        <v>337</v>
      </c>
      <c r="M1605" s="124">
        <v>6.08</v>
      </c>
      <c r="N1605" s="40"/>
      <c r="O1605" s="40"/>
      <c r="P1605" s="40"/>
      <c r="R1605" s="22"/>
      <c r="S1605" s="22"/>
      <c r="T1605" s="22"/>
      <c r="U1605" s="52">
        <f t="shared" si="1843"/>
        <v>1.2765480466719799E-4</v>
      </c>
      <c r="V1605" s="52">
        <f t="shared" si="1844"/>
        <v>1.7852708369097296E-2</v>
      </c>
      <c r="W1605" s="52">
        <f t="shared" si="1845"/>
        <v>5.5080720014822335E-5</v>
      </c>
      <c r="X1605" s="247">
        <f>W1605+V1605+SUM($U$1600:U1605)</f>
        <v>1.8347477991504633E-2</v>
      </c>
      <c r="Y1605" s="104">
        <f>W1605+V1605+SUM($U$1600:U1605)-$X$1600</f>
        <v>1.6539395944479729E-2</v>
      </c>
      <c r="Z1605" s="42"/>
      <c r="AA1605" s="1">
        <f t="shared" si="1854"/>
        <v>1.7510970636637303E-4</v>
      </c>
      <c r="AB1605" s="41">
        <f t="shared" si="1846"/>
        <v>2.5585313666218353E-2</v>
      </c>
      <c r="AC1605" s="48">
        <f t="shared" si="1847"/>
        <v>3.5781429818148167</v>
      </c>
      <c r="AD1605" s="48">
        <f t="shared" si="1848"/>
        <v>0.32743292958634879</v>
      </c>
      <c r="AE1605" s="48">
        <f t="shared" si="1849"/>
        <v>0.44531938988848879</v>
      </c>
      <c r="AF1605" s="48">
        <f t="shared" si="1850"/>
        <v>0.32743292958634873</v>
      </c>
      <c r="AG1605" s="238">
        <f t="shared" si="1851"/>
        <v>0.11788263875817932</v>
      </c>
      <c r="AH1605" s="48">
        <f t="shared" si="1852"/>
        <v>3.8215439608039647E-6</v>
      </c>
      <c r="AI1605" s="48">
        <f>AE1605+AC1605+SUM($AB$1600:AB1605)</f>
        <v>4.0927126944209675</v>
      </c>
      <c r="AJ1605" s="48">
        <f>AE1605+AC1605+SUM($AB$1599:AB1605)-$AI$1600</f>
        <v>3.7818790801037823</v>
      </c>
      <c r="AK1605" s="46"/>
      <c r="AL1605" s="86"/>
      <c r="AM1605" s="41"/>
      <c r="AN1605" s="41"/>
      <c r="AO1605" s="41"/>
      <c r="AP1605" s="41"/>
      <c r="AQ1605"/>
      <c r="AR1605" s="41"/>
      <c r="AT1605" s="41"/>
      <c r="AU1605" s="41"/>
      <c r="AW1605" s="22"/>
      <c r="AX1605" s="22"/>
      <c r="AY1605" s="22"/>
      <c r="AZ1605" s="22"/>
      <c r="BA1605" s="22"/>
      <c r="BB1605" s="22"/>
    </row>
    <row r="1606" spans="4:54" ht="14.4" x14ac:dyDescent="0.3">
      <c r="E1606" s="32">
        <v>39960.500694444447</v>
      </c>
      <c r="F1606" s="21">
        <f t="shared" si="1842"/>
        <v>61.863194444449618</v>
      </c>
      <c r="G1606" s="21">
        <f t="shared" si="1853"/>
        <v>61.863194444449618</v>
      </c>
      <c r="H1606" s="21"/>
      <c r="I1606" s="50">
        <v>1037</v>
      </c>
      <c r="J1606" s="21">
        <v>11733.3</v>
      </c>
      <c r="K1606" s="21">
        <v>52.26</v>
      </c>
      <c r="L1606" s="21">
        <v>699</v>
      </c>
      <c r="M1606" s="124">
        <v>6.08</v>
      </c>
      <c r="N1606" s="40"/>
      <c r="O1606" s="40"/>
      <c r="P1606" s="40"/>
      <c r="R1606" s="22"/>
      <c r="S1606" s="22"/>
      <c r="T1606" s="22"/>
      <c r="U1606" s="52">
        <f t="shared" si="1843"/>
        <v>1.2911244613717372E-4</v>
      </c>
      <c r="V1606" s="52">
        <f t="shared" si="1844"/>
        <v>1.80565616289728E-2</v>
      </c>
      <c r="W1606" s="52">
        <f t="shared" si="1845"/>
        <v>5.5709665724300669E-5</v>
      </c>
      <c r="X1606" s="247">
        <f>W1606+V1606+SUM($U$1600:U1606)</f>
        <v>1.8681072643226788E-2</v>
      </c>
      <c r="Y1606" s="104">
        <f>W1606+V1606+SUM($U$1600:U1606)-$X$1600</f>
        <v>1.6872990596201884E-2</v>
      </c>
      <c r="Z1606" s="42"/>
      <c r="AA1606" s="1">
        <f t="shared" si="1854"/>
        <v>1.6381240123152405E-4</v>
      </c>
      <c r="AB1606" s="41">
        <f t="shared" si="1846"/>
        <v>2.8988041796044781E-2</v>
      </c>
      <c r="AC1606" s="48">
        <f t="shared" si="1847"/>
        <v>4.0540194137241974</v>
      </c>
      <c r="AD1606" s="48">
        <f t="shared" si="1848"/>
        <v>0.37097999157160166</v>
      </c>
      <c r="AE1606" s="48">
        <f t="shared" si="1849"/>
        <v>0.50454480469086582</v>
      </c>
      <c r="AF1606" s="48">
        <f t="shared" si="1850"/>
        <v>0.37097999157160161</v>
      </c>
      <c r="AG1606" s="238">
        <f t="shared" si="1851"/>
        <v>0.13356048332766954</v>
      </c>
      <c r="AH1606" s="48">
        <f t="shared" si="1852"/>
        <v>4.3297915947567751E-6</v>
      </c>
      <c r="AI1606" s="48">
        <f>AE1606+AC1606+SUM($AB$1600:AB1606)</f>
        <v>4.6568025829287691</v>
      </c>
      <c r="AJ1606" s="48">
        <f>AE1606+AC1606+SUM($AB$1599:AB1606)-$AI$1600</f>
        <v>4.3459689686115839</v>
      </c>
      <c r="AK1606" s="46"/>
      <c r="AL1606" s="86"/>
      <c r="AM1606" s="41"/>
      <c r="AN1606" s="41"/>
      <c r="AO1606" s="41"/>
      <c r="AP1606" s="41"/>
      <c r="AQ1606"/>
      <c r="AR1606" s="41"/>
      <c r="AT1606" s="41"/>
      <c r="AU1606" s="41"/>
      <c r="AW1606" s="22"/>
      <c r="AX1606" s="22"/>
      <c r="AY1606" s="22"/>
      <c r="AZ1606" s="22"/>
      <c r="BA1606" s="22"/>
      <c r="BB1606" s="22"/>
    </row>
    <row r="1607" spans="4:54" ht="14.4" x14ac:dyDescent="0.3">
      <c r="E1607" s="32">
        <v>39974.601388888892</v>
      </c>
      <c r="F1607" s="21">
        <f t="shared" si="1842"/>
        <v>75.963888888894871</v>
      </c>
      <c r="G1607" s="21">
        <f t="shared" si="1853"/>
        <v>75.963888888894871</v>
      </c>
      <c r="H1607" s="21"/>
      <c r="I1607" s="50">
        <v>1037</v>
      </c>
      <c r="J1607" s="21">
        <v>13057.3</v>
      </c>
      <c r="K1607" s="21">
        <v>56.78</v>
      </c>
      <c r="L1607" s="21">
        <v>907</v>
      </c>
      <c r="M1607" s="124">
        <v>6.08</v>
      </c>
      <c r="N1607" s="40"/>
      <c r="O1607" s="40"/>
      <c r="P1607" s="40"/>
      <c r="R1607" s="22"/>
      <c r="S1607" s="22"/>
      <c r="T1607" s="22"/>
      <c r="U1607" s="52">
        <f t="shared" si="1843"/>
        <v>1.4027946214444553E-4</v>
      </c>
      <c r="V1607" s="52">
        <f t="shared" si="1844"/>
        <v>1.9618284908019052E-2</v>
      </c>
      <c r="W1607" s="52">
        <f t="shared" si="1845"/>
        <v>6.0528029464710904E-5</v>
      </c>
      <c r="X1607" s="247">
        <f>W1607+V1607+SUM($U$1600:U1607)</f>
        <v>2.0387893748157897E-2</v>
      </c>
      <c r="Y1607" s="104">
        <f>W1607+V1607+SUM($U$1600:U1607)-$X$1600</f>
        <v>1.8579811701132994E-2</v>
      </c>
      <c r="Z1607" s="42"/>
      <c r="AA1607" s="1">
        <f t="shared" si="1854"/>
        <v>2.1210712853088841E-4</v>
      </c>
      <c r="AB1607" s="41">
        <f t="shared" si="1846"/>
        <v>3.2259088077820859E-2</v>
      </c>
      <c r="AC1607" s="48">
        <f t="shared" si="1847"/>
        <v>4.5114799494448246</v>
      </c>
      <c r="AD1607" s="48">
        <f t="shared" si="1848"/>
        <v>0.4128418300007563</v>
      </c>
      <c r="AE1607" s="48">
        <f t="shared" si="1849"/>
        <v>0.56147826087205144</v>
      </c>
      <c r="AF1607" s="48">
        <f t="shared" si="1850"/>
        <v>0.41284183000075619</v>
      </c>
      <c r="AG1607" s="238">
        <f t="shared" si="1851"/>
        <v>0.14863161250069282</v>
      </c>
      <c r="AH1607" s="48">
        <f t="shared" si="1852"/>
        <v>4.818370602491851E-6</v>
      </c>
      <c r="AI1607" s="48">
        <f>AE1607+AC1607+SUM($AB$1600:AB1607)</f>
        <v>5.2034556629084028</v>
      </c>
      <c r="AJ1607" s="48">
        <f>AE1607+AC1607+SUM($AB$1599:AB1607)-$AI$1600</f>
        <v>4.8926220485912175</v>
      </c>
      <c r="AK1607" s="46"/>
      <c r="AL1607" s="86"/>
      <c r="AM1607" s="41"/>
      <c r="AN1607" s="41"/>
      <c r="AO1607" s="41"/>
      <c r="AP1607" s="41"/>
      <c r="AQ1607"/>
      <c r="AR1607" s="41"/>
      <c r="AT1607" s="41"/>
      <c r="AU1607" s="41"/>
      <c r="AW1607" s="22"/>
      <c r="AX1607" s="22"/>
      <c r="AY1607" s="22"/>
      <c r="AZ1607" s="22"/>
      <c r="BA1607" s="22"/>
      <c r="BB1607" s="22"/>
    </row>
    <row r="1608" spans="4:54" ht="14.4" x14ac:dyDescent="0.3">
      <c r="E1608" s="32">
        <v>39993.622916666667</v>
      </c>
      <c r="F1608" s="21">
        <f t="shared" si="1842"/>
        <v>94.985416666670062</v>
      </c>
      <c r="G1608" s="21">
        <f t="shared" si="1853"/>
        <v>94.985416666670062</v>
      </c>
      <c r="H1608" s="21"/>
      <c r="I1608" s="50">
        <v>1037</v>
      </c>
      <c r="J1608" s="21">
        <v>14412</v>
      </c>
      <c r="K1608" s="21">
        <v>63.21</v>
      </c>
      <c r="L1608" s="21">
        <v>1342</v>
      </c>
      <c r="M1608" s="124">
        <v>6.08</v>
      </c>
      <c r="N1608" s="40"/>
      <c r="O1608" s="40"/>
      <c r="P1608" s="40"/>
      <c r="R1608" s="22"/>
      <c r="S1608" s="22"/>
      <c r="T1608" s="22"/>
      <c r="U1608" s="52">
        <f t="shared" si="1843"/>
        <v>1.561652835884185E-4</v>
      </c>
      <c r="V1608" s="52">
        <f t="shared" si="1844"/>
        <v>2.1839939926662277E-2</v>
      </c>
      <c r="W1608" s="52">
        <f t="shared" si="1845"/>
        <v>6.7382471688347587E-5</v>
      </c>
      <c r="X1608" s="247">
        <f>W1608+V1608+SUM($U$1600:U1608)</f>
        <v>2.2772568492613176E-2</v>
      </c>
      <c r="Y1608" s="104">
        <f>W1608+V1608+SUM($U$1600:U1608)-$X$1600</f>
        <v>2.0964486445588272E-2</v>
      </c>
      <c r="Z1608" s="42"/>
      <c r="AA1608" s="1">
        <f t="shared" si="1854"/>
        <v>8.7472994697221338E-5</v>
      </c>
      <c r="AB1608" s="41">
        <f t="shared" si="1846"/>
        <v>3.5605981127610938E-2</v>
      </c>
      <c r="AC1608" s="48">
        <f t="shared" si="1847"/>
        <v>4.9795477649589746</v>
      </c>
      <c r="AD1608" s="48">
        <f t="shared" si="1848"/>
        <v>0.45567433190406137</v>
      </c>
      <c r="AE1608" s="48">
        <f t="shared" si="1849"/>
        <v>0.61973185081816351</v>
      </c>
      <c r="AF1608" s="48">
        <f t="shared" si="1850"/>
        <v>0.45567433190406126</v>
      </c>
      <c r="AG1608" s="238">
        <f t="shared" si="1851"/>
        <v>0.16405220063565862</v>
      </c>
      <c r="AH1608" s="48">
        <f t="shared" si="1852"/>
        <v>5.3182784437144403E-6</v>
      </c>
      <c r="AI1608" s="48">
        <f>AE1608+AC1608+SUM($AB$1600:AB1608)</f>
        <v>5.7653830494962754</v>
      </c>
      <c r="AJ1608" s="48">
        <f>AE1608+AC1608+SUM($AB$1599:AB1608)-$AI$1600</f>
        <v>5.4545494351790902</v>
      </c>
      <c r="AK1608" s="46"/>
      <c r="AL1608" s="86"/>
      <c r="AM1608" s="41"/>
      <c r="AN1608" s="41"/>
      <c r="AO1608" s="41"/>
      <c r="AP1608" s="41"/>
      <c r="AQ1608"/>
      <c r="AR1608" s="41"/>
      <c r="AT1608" s="41"/>
      <c r="AU1608" s="41"/>
      <c r="AW1608" s="22"/>
      <c r="AX1608" s="22"/>
      <c r="AY1608" s="22"/>
      <c r="AZ1608" s="22"/>
      <c r="BA1608" s="22"/>
      <c r="BB1608" s="22"/>
    </row>
    <row r="1609" spans="4:54" ht="14.4" x14ac:dyDescent="0.3">
      <c r="E1609" s="32">
        <v>40010.413194444445</v>
      </c>
      <c r="F1609" s="21">
        <f t="shared" si="1842"/>
        <v>111.77569444444816</v>
      </c>
      <c r="G1609" s="21">
        <f t="shared" si="1853"/>
        <v>111.77569444444816</v>
      </c>
      <c r="H1609" s="21"/>
      <c r="I1609" s="50">
        <v>1037</v>
      </c>
      <c r="J1609" s="21">
        <v>15077.7</v>
      </c>
      <c r="K1609" s="21">
        <v>69.88</v>
      </c>
      <c r="L1609" s="21">
        <v>264</v>
      </c>
      <c r="M1609" s="124">
        <v>6.08</v>
      </c>
      <c r="N1609" s="40"/>
      <c r="O1609" s="40"/>
      <c r="P1609" s="40"/>
      <c r="R1609" s="22"/>
      <c r="S1609" s="22"/>
      <c r="T1609" s="22"/>
      <c r="U1609" s="52">
        <f t="shared" si="1843"/>
        <v>1.7264404393543242E-4</v>
      </c>
      <c r="V1609" s="52">
        <f t="shared" si="1844"/>
        <v>2.4144518305254863E-2</v>
      </c>
      <c r="W1609" s="52">
        <f t="shared" si="1845"/>
        <v>7.4492756234483933E-5</v>
      </c>
      <c r="X1609" s="247">
        <f>W1609+V1609+SUM($U$1600:U1609)</f>
        <v>2.5256901199687331E-2</v>
      </c>
      <c r="Y1609" s="104">
        <f>W1609+V1609+SUM($U$1600:U1609)-$X$1600</f>
        <v>2.3448819152662427E-2</v>
      </c>
      <c r="Z1609" s="42"/>
      <c r="AA1609" s="1">
        <f t="shared" si="1854"/>
        <v>1.3113826971808561E-4</v>
      </c>
      <c r="AB1609" s="41">
        <f t="shared" si="1846"/>
        <v>3.725064540992086E-2</v>
      </c>
      <c r="AC1609" s="48">
        <f t="shared" si="1847"/>
        <v>5.2095564346185075</v>
      </c>
      <c r="AD1609" s="48">
        <f t="shared" si="1848"/>
        <v>0.4767222366187806</v>
      </c>
      <c r="AE1609" s="48">
        <f t="shared" si="1849"/>
        <v>0.64835768297814511</v>
      </c>
      <c r="AF1609" s="48">
        <f t="shared" si="1850"/>
        <v>0.47672223661878066</v>
      </c>
      <c r="AG1609" s="238">
        <f t="shared" si="1851"/>
        <v>0.17162988242605265</v>
      </c>
      <c r="AH1609" s="48">
        <f t="shared" si="1852"/>
        <v>5.563933311878521E-6</v>
      </c>
      <c r="AI1609" s="48">
        <f>AE1609+AC1609+SUM($AB$1600:AB1609)</f>
        <v>6.0612681967257114</v>
      </c>
      <c r="AJ1609" s="48">
        <f>AE1609+AC1609+SUM($AB$1599:AB1609)-$AI$1600</f>
        <v>5.7504345824085261</v>
      </c>
      <c r="AK1609" s="46"/>
      <c r="AL1609" s="86"/>
      <c r="AM1609" s="41"/>
      <c r="AN1609" s="41"/>
      <c r="AO1609" s="41"/>
      <c r="AP1609" s="41"/>
      <c r="AQ1609"/>
      <c r="AR1609" s="41"/>
      <c r="AT1609" s="41"/>
      <c r="AU1609" s="41"/>
      <c r="AW1609" s="22"/>
      <c r="AX1609" s="22"/>
      <c r="AY1609" s="22"/>
      <c r="AZ1609" s="22"/>
      <c r="BA1609" s="22"/>
      <c r="BB1609" s="22"/>
    </row>
    <row r="1610" spans="4:54" ht="14.4" x14ac:dyDescent="0.3">
      <c r="E1610" s="32">
        <v>40021.532638888886</v>
      </c>
      <c r="F1610" s="21">
        <f t="shared" si="1842"/>
        <v>122.89513888888905</v>
      </c>
      <c r="G1610" s="21">
        <f t="shared" si="1853"/>
        <v>122.89513888888905</v>
      </c>
      <c r="H1610" s="21"/>
      <c r="I1610" s="50">
        <v>1037</v>
      </c>
      <c r="J1610" s="21">
        <v>15213.1</v>
      </c>
      <c r="K1610" s="21">
        <v>72.650000000000006</v>
      </c>
      <c r="L1610" s="21">
        <v>289</v>
      </c>
      <c r="M1610" s="124">
        <v>6.08</v>
      </c>
      <c r="N1610" s="40"/>
      <c r="O1610" s="40"/>
      <c r="P1610" s="40"/>
      <c r="R1610" s="22"/>
      <c r="S1610" s="22"/>
      <c r="T1610" s="22"/>
      <c r="U1610" s="52">
        <f t="shared" si="1843"/>
        <v>1.7948754710803044E-4</v>
      </c>
      <c r="V1610" s="52">
        <f t="shared" si="1844"/>
        <v>2.5101592084670381E-2</v>
      </c>
      <c r="W1610" s="52">
        <f t="shared" si="1845"/>
        <v>7.744560304000083E-5</v>
      </c>
      <c r="X1610" s="247">
        <f>W1610+V1610+SUM($U$1600:U1610)</f>
        <v>2.6396415373016398E-2</v>
      </c>
      <c r="Y1610" s="104">
        <f>W1610+V1610+SUM($U$1600:U1610)-$X$1600</f>
        <v>2.4588333325991495E-2</v>
      </c>
      <c r="Z1610" s="42"/>
      <c r="AA1610" s="1">
        <f t="shared" si="1854"/>
        <v>1.3062874647146877E-4</v>
      </c>
      <c r="AB1610" s="41">
        <f t="shared" si="1846"/>
        <v>3.7585161774386484E-2</v>
      </c>
      <c r="AC1610" s="48">
        <f t="shared" si="1847"/>
        <v>5.2563390301899373</v>
      </c>
      <c r="AD1610" s="48">
        <f t="shared" si="1848"/>
        <v>0.48100327356991912</v>
      </c>
      <c r="AE1610" s="48">
        <f t="shared" si="1849"/>
        <v>0.65418003189576757</v>
      </c>
      <c r="AF1610" s="48">
        <f t="shared" si="1850"/>
        <v>0.48100327356991907</v>
      </c>
      <c r="AG1610" s="238">
        <f t="shared" si="1851"/>
        <v>0.1731711444275838</v>
      </c>
      <c r="AH1610" s="48">
        <f t="shared" si="1852"/>
        <v>5.6138982647843561E-6</v>
      </c>
      <c r="AI1610" s="48">
        <f>AE1610+AC1610+SUM($AB$1600:AB1610)</f>
        <v>6.1514583029891501</v>
      </c>
      <c r="AJ1610" s="48">
        <f>AE1610+AC1610+SUM($AB$1599:AB1610)-$AI$1600</f>
        <v>5.8406246886719648</v>
      </c>
      <c r="AK1610" s="46"/>
      <c r="AL1610" s="86"/>
      <c r="AM1610" s="41"/>
      <c r="AN1610" s="41"/>
      <c r="AO1610" s="41"/>
      <c r="AP1610" s="41"/>
      <c r="AQ1610"/>
      <c r="AR1610" s="41"/>
      <c r="AT1610" s="41"/>
      <c r="AU1610" s="41"/>
      <c r="AW1610" s="22"/>
      <c r="AX1610" s="22"/>
      <c r="AY1610" s="22"/>
      <c r="AZ1610" s="22"/>
      <c r="BA1610" s="22"/>
      <c r="BB1610" s="22"/>
    </row>
    <row r="1611" spans="4:54" ht="14.4" x14ac:dyDescent="0.3">
      <c r="E1611" s="32">
        <v>40035.629166666666</v>
      </c>
      <c r="F1611" s="21">
        <f t="shared" si="1842"/>
        <v>136.99166666666861</v>
      </c>
      <c r="G1611" s="21">
        <f t="shared" si="1853"/>
        <v>136.99166666666861</v>
      </c>
      <c r="H1611" s="21"/>
      <c r="I1611" s="50">
        <v>1037</v>
      </c>
      <c r="J1611" s="21">
        <v>15751.2</v>
      </c>
      <c r="K1611" s="21">
        <v>76.78</v>
      </c>
      <c r="L1611" s="21">
        <v>488</v>
      </c>
      <c r="M1611" s="124">
        <v>6.08</v>
      </c>
      <c r="N1611" s="40"/>
      <c r="O1611" s="40"/>
      <c r="P1611" s="40"/>
      <c r="R1611" s="22"/>
      <c r="S1611" s="22"/>
      <c r="T1611" s="22"/>
      <c r="U1611" s="52">
        <f t="shared" si="1843"/>
        <v>1.8969103739786068E-4</v>
      </c>
      <c r="V1611" s="52">
        <f t="shared" si="1844"/>
        <v>2.6528564903798922E-2</v>
      </c>
      <c r="W1611" s="52">
        <f t="shared" si="1845"/>
        <v>8.1848223006349125E-5</v>
      </c>
      <c r="X1611" s="247">
        <f>W1611+V1611+SUM($U$1600:U1611)</f>
        <v>2.8017481849509147E-2</v>
      </c>
      <c r="Y1611" s="104">
        <f>W1611+V1611+SUM($U$1600:U1611)-$X$1600</f>
        <v>2.6209399802484244E-2</v>
      </c>
      <c r="Z1611" s="42"/>
      <c r="AA1611" s="1">
        <f t="shared" si="1854"/>
        <v>1.2377270776343216E-4</v>
      </c>
      <c r="AB1611" s="41">
        <f t="shared" si="1846"/>
        <v>3.8914580206579612E-2</v>
      </c>
      <c r="AC1611" s="48">
        <f t="shared" si="1847"/>
        <v>5.4422601134763955</v>
      </c>
      <c r="AD1611" s="48">
        <f t="shared" si="1848"/>
        <v>0.49801675941487999</v>
      </c>
      <c r="AE1611" s="48">
        <f t="shared" si="1849"/>
        <v>0.67731892371683722</v>
      </c>
      <c r="AF1611" s="48">
        <f t="shared" si="1850"/>
        <v>0.49801675941487999</v>
      </c>
      <c r="AG1611" s="238">
        <f t="shared" si="1851"/>
        <v>0.17929635183544174</v>
      </c>
      <c r="AH1611" s="48">
        <f t="shared" si="1852"/>
        <v>5.8124665155866572E-6</v>
      </c>
      <c r="AI1611" s="48">
        <f>AE1611+AC1611+SUM($AB$1600:AB1611)</f>
        <v>6.3994328583032569</v>
      </c>
      <c r="AJ1611" s="48">
        <f>AE1611+AC1611+SUM($AB$1599:AB1611)-$AI$1600</f>
        <v>6.0885992439860717</v>
      </c>
      <c r="AK1611" s="46"/>
      <c r="AL1611" s="86"/>
      <c r="AM1611" s="41"/>
      <c r="AN1611" s="41"/>
      <c r="AO1611" s="41"/>
      <c r="AP1611" s="41"/>
      <c r="AQ1611"/>
      <c r="AR1611" s="41"/>
      <c r="AT1611" s="41"/>
      <c r="AU1611" s="41"/>
      <c r="AW1611" s="22"/>
      <c r="AX1611" s="22"/>
      <c r="AY1611" s="22"/>
      <c r="AZ1611" s="22"/>
      <c r="BA1611" s="22"/>
      <c r="BB1611" s="22"/>
    </row>
    <row r="1612" spans="4:54" ht="14.4" x14ac:dyDescent="0.3">
      <c r="E1612" s="32">
        <v>40049.606944444444</v>
      </c>
      <c r="F1612" s="21">
        <f t="shared" si="1842"/>
        <v>150.96944444444671</v>
      </c>
      <c r="G1612" s="21">
        <f t="shared" si="1853"/>
        <v>150.96944444444671</v>
      </c>
      <c r="H1612" s="21"/>
      <c r="I1612" s="50">
        <v>1037</v>
      </c>
      <c r="J1612" s="21">
        <v>15955</v>
      </c>
      <c r="K1612" s="21">
        <v>90.73</v>
      </c>
      <c r="L1612" s="21">
        <v>770</v>
      </c>
      <c r="M1612" s="124">
        <v>6.08</v>
      </c>
      <c r="N1612" s="40"/>
      <c r="O1612" s="40"/>
      <c r="P1612" s="40"/>
      <c r="R1612" s="22"/>
      <c r="S1612" s="22"/>
      <c r="T1612" s="22"/>
      <c r="U1612" s="52">
        <f t="shared" si="1843"/>
        <v>2.2415561113711772E-4</v>
      </c>
      <c r="V1612" s="52">
        <f t="shared" si="1844"/>
        <v>3.1348485200855383E-2</v>
      </c>
      <c r="W1612" s="52">
        <f t="shared" si="1845"/>
        <v>9.6719058001641786E-5</v>
      </c>
      <c r="X1612" s="247">
        <f>W1612+V1612+SUM($U$1600:U1612)</f>
        <v>3.3076428592698014E-2</v>
      </c>
      <c r="Y1612" s="104">
        <f>W1612+V1612+SUM($U$1600:U1612)-$X$1600</f>
        <v>3.1268346545673106E-2</v>
      </c>
      <c r="Z1612" s="42"/>
      <c r="AA1612" s="1">
        <f t="shared" si="1854"/>
        <v>1.926047775881743E-4</v>
      </c>
      <c r="AB1612" s="41">
        <f t="shared" si="1846"/>
        <v>3.9418084158411922E-2</v>
      </c>
      <c r="AC1612" s="48">
        <f t="shared" si="1847"/>
        <v>5.5126758666333915</v>
      </c>
      <c r="AD1612" s="48">
        <f t="shared" si="1848"/>
        <v>0.50446044723350658</v>
      </c>
      <c r="AE1612" s="48">
        <f t="shared" si="1849"/>
        <v>0.68608254786315559</v>
      </c>
      <c r="AF1612" s="48">
        <f t="shared" si="1850"/>
        <v>0.50446044723350658</v>
      </c>
      <c r="AG1612" s="238">
        <f t="shared" si="1851"/>
        <v>0.18161621295739197</v>
      </c>
      <c r="AH1612" s="48">
        <f t="shared" si="1852"/>
        <v>5.887672257109623E-6</v>
      </c>
      <c r="AI1612" s="48">
        <f>AE1612+AC1612+SUM($AB$1600:AB1612)</f>
        <v>6.5180303197649838</v>
      </c>
      <c r="AJ1612" s="48">
        <f>AE1612+AC1612+SUM($AB$1599:AB1612)-$AI$1600</f>
        <v>6.2071967054477986</v>
      </c>
      <c r="AK1612" s="46"/>
      <c r="AL1612" s="86"/>
      <c r="AM1612" s="41"/>
      <c r="AN1612" s="41"/>
      <c r="AO1612" s="41"/>
      <c r="AP1612" s="41"/>
      <c r="AQ1612"/>
      <c r="AR1612" s="41"/>
      <c r="AT1612" s="41"/>
      <c r="AU1612" s="41"/>
      <c r="AW1612" s="22"/>
      <c r="AX1612" s="22"/>
      <c r="AY1612" s="22"/>
      <c r="AZ1612" s="22"/>
      <c r="BA1612" s="22"/>
      <c r="BB1612" s="22"/>
    </row>
    <row r="1613" spans="4:54" ht="14.4" x14ac:dyDescent="0.3">
      <c r="E1613" s="32">
        <v>40063.529861111114</v>
      </c>
      <c r="F1613" s="21">
        <f t="shared" si="1842"/>
        <v>164.89236111111677</v>
      </c>
      <c r="G1613" s="21">
        <f t="shared" si="1853"/>
        <v>164.89236111111677</v>
      </c>
      <c r="H1613" s="21"/>
      <c r="I1613" s="50">
        <v>1037</v>
      </c>
      <c r="J1613" s="21">
        <v>16400.900000000001</v>
      </c>
      <c r="K1613" s="21">
        <v>96.89</v>
      </c>
      <c r="L1613" s="21">
        <v>1068</v>
      </c>
      <c r="M1613" s="124">
        <v>6.08</v>
      </c>
      <c r="N1613" s="40"/>
      <c r="O1613" s="40"/>
      <c r="P1613" s="40"/>
      <c r="R1613" s="22"/>
      <c r="S1613" s="22"/>
      <c r="T1613" s="22"/>
      <c r="U1613" s="52">
        <f t="shared" si="1843"/>
        <v>2.3937437631516958E-4</v>
      </c>
      <c r="V1613" s="52">
        <f t="shared" si="1844"/>
        <v>3.3476851439555581E-2</v>
      </c>
      <c r="W1613" s="52">
        <f t="shared" si="1845"/>
        <v>1.0328567761246634E-4</v>
      </c>
      <c r="X1613" s="247">
        <f>W1613+V1613+SUM($U$1600:U1613)</f>
        <v>3.5450735827324213E-2</v>
      </c>
      <c r="Y1613" s="104">
        <f>W1613+V1613+SUM($U$1600:U1613)-$X$1600</f>
        <v>3.3642653780299306E-2</v>
      </c>
      <c r="Z1613" s="42"/>
      <c r="AA1613" s="1">
        <f t="shared" si="1854"/>
        <v>2.3015157123483856E-4</v>
      </c>
      <c r="AB1613" s="41">
        <f t="shared" si="1846"/>
        <v>4.051971522868681E-2</v>
      </c>
      <c r="AC1613" s="48">
        <f t="shared" si="1847"/>
        <v>5.6667405591393036</v>
      </c>
      <c r="AD1613" s="48">
        <f t="shared" si="1848"/>
        <v>0.51855878088574237</v>
      </c>
      <c r="AE1613" s="48">
        <f t="shared" si="1849"/>
        <v>0.70525673827946278</v>
      </c>
      <c r="AF1613" s="48">
        <f t="shared" si="1850"/>
        <v>0.51855878088574225</v>
      </c>
      <c r="AG1613" s="238">
        <f t="shared" si="1851"/>
        <v>0.18669190517661483</v>
      </c>
      <c r="AH1613" s="48">
        <f t="shared" si="1852"/>
        <v>6.0522171057116398E-6</v>
      </c>
      <c r="AI1613" s="48">
        <f>AE1613+AC1613+SUM($AB$1600:AB1613)</f>
        <v>6.7317889179158898</v>
      </c>
      <c r="AJ1613" s="48">
        <f>AE1613+AC1613+SUM($AB$1599:AB1613)-$AI$1600</f>
        <v>6.4209553035987046</v>
      </c>
      <c r="AK1613" s="46"/>
      <c r="AL1613" s="86"/>
      <c r="AM1613" s="41"/>
      <c r="AN1613" s="41"/>
      <c r="AO1613" s="41"/>
      <c r="AP1613" s="41"/>
      <c r="AQ1613"/>
      <c r="AR1613" s="41"/>
      <c r="AT1613" s="41"/>
      <c r="AU1613" s="41"/>
      <c r="AW1613" s="22"/>
      <c r="AX1613" s="22"/>
      <c r="AY1613" s="22"/>
      <c r="AZ1613" s="22"/>
      <c r="BA1613" s="22"/>
      <c r="BB1613" s="22"/>
    </row>
    <row r="1614" spans="4:54" ht="14.4" x14ac:dyDescent="0.3">
      <c r="E1614" s="32">
        <v>40077.502083333333</v>
      </c>
      <c r="F1614" s="21">
        <f t="shared" si="1842"/>
        <v>178.86458333333576</v>
      </c>
      <c r="G1614" s="21">
        <f t="shared" si="1853"/>
        <v>178.86458333333576</v>
      </c>
      <c r="H1614" s="21"/>
      <c r="I1614" s="50">
        <v>1037</v>
      </c>
      <c r="J1614" s="21">
        <v>17715.900000000001</v>
      </c>
      <c r="K1614" s="21">
        <v>118.78</v>
      </c>
      <c r="L1614" s="21">
        <v>1415</v>
      </c>
      <c r="M1614" s="124">
        <v>6.08</v>
      </c>
      <c r="N1614" s="40"/>
      <c r="O1614" s="40"/>
      <c r="P1614" s="40"/>
      <c r="R1614" s="22"/>
      <c r="S1614" s="22"/>
      <c r="T1614" s="22"/>
      <c r="U1614" s="52">
        <f t="shared" si="1843"/>
        <v>2.9345534543003243E-4</v>
      </c>
      <c r="V1614" s="52">
        <f t="shared" si="1844"/>
        <v>4.1040152894936649E-2</v>
      </c>
      <c r="W1614" s="52">
        <f t="shared" si="1845"/>
        <v>1.2662062944378939E-4</v>
      </c>
      <c r="X1614" s="247">
        <f>W1614+V1614+SUM($U$1600:U1614)</f>
        <v>4.3330827579966633E-2</v>
      </c>
      <c r="Y1614" s="104">
        <f>W1614+V1614+SUM($U$1600:U1614)-$X$1600</f>
        <v>4.1522745532941725E-2</v>
      </c>
      <c r="Z1614" s="90">
        <f>(0.05-Y1614)/((Y1615-Y1614)/(G1615-G1614))+G1614</f>
        <v>208.19655217778288</v>
      </c>
      <c r="AA1614" s="1">
        <f t="shared" si="1854"/>
        <v>3.4627556602537463E-4</v>
      </c>
      <c r="AB1614" s="41">
        <f t="shared" si="1846"/>
        <v>4.3768526301598852E-2</v>
      </c>
      <c r="AC1614" s="48">
        <f t="shared" si="1847"/>
        <v>6.121091468861831</v>
      </c>
      <c r="AD1614" s="48">
        <f t="shared" si="1848"/>
        <v>0.56013605999022764</v>
      </c>
      <c r="AE1614" s="48">
        <f t="shared" si="1849"/>
        <v>0.76180318456213592</v>
      </c>
      <c r="AF1614" s="48">
        <f t="shared" si="1850"/>
        <v>0.56013605999022753</v>
      </c>
      <c r="AG1614" s="238">
        <f t="shared" si="1851"/>
        <v>0.20166058709695148</v>
      </c>
      <c r="AH1614" s="48">
        <f t="shared" si="1852"/>
        <v>6.5374749570497261E-6</v>
      </c>
      <c r="AI1614" s="48">
        <f>AE1614+AC1614+SUM($AB$1600:AB1614)</f>
        <v>7.286454800222689</v>
      </c>
      <c r="AJ1614" s="48">
        <f>AE1614+AC1614+SUM($AB$1599:AB1614)-$AI$1600</f>
        <v>6.9756211859055037</v>
      </c>
      <c r="AK1614" s="46"/>
      <c r="AL1614" s="86"/>
      <c r="AM1614" s="41"/>
      <c r="AN1614" s="41"/>
      <c r="AO1614" s="41"/>
      <c r="AP1614" s="41"/>
      <c r="AQ1614"/>
      <c r="AR1614" s="41"/>
      <c r="AT1614" s="41"/>
      <c r="AU1614" s="41"/>
      <c r="AW1614" s="22"/>
      <c r="AX1614" s="22"/>
      <c r="AY1614" s="22"/>
      <c r="AZ1614" s="22"/>
      <c r="BA1614" s="22"/>
      <c r="BB1614" s="22"/>
    </row>
    <row r="1615" spans="4:54" ht="14.4" x14ac:dyDescent="0.3">
      <c r="E1615" s="32">
        <v>40091.500694444447</v>
      </c>
      <c r="F1615" s="21">
        <f t="shared" si="1842"/>
        <v>192.86319444444962</v>
      </c>
      <c r="G1615" s="21">
        <f t="shared" si="1853"/>
        <v>192.86319444444962</v>
      </c>
      <c r="H1615" s="21"/>
      <c r="I1615" s="50">
        <v>1037</v>
      </c>
      <c r="J1615" s="21">
        <v>18269.8</v>
      </c>
      <c r="K1615" s="21">
        <v>129.53</v>
      </c>
      <c r="L1615" s="21">
        <v>1723</v>
      </c>
      <c r="M1615" s="124">
        <v>6.08</v>
      </c>
      <c r="N1615" s="40"/>
      <c r="O1615" s="40"/>
      <c r="P1615" s="40"/>
      <c r="R1615" s="22"/>
      <c r="S1615" s="22"/>
      <c r="T1615" s="22"/>
      <c r="U1615" s="52">
        <f t="shared" si="1843"/>
        <v>3.2001406712874302E-4</v>
      </c>
      <c r="V1615" s="52">
        <f t="shared" si="1844"/>
        <v>4.4754428392668327E-2</v>
      </c>
      <c r="W1615" s="52">
        <f t="shared" si="1845"/>
        <v>1.3808023347241992E-4</v>
      </c>
      <c r="X1615" s="247">
        <f>W1615+V1615+SUM($U$1600:U1615)</f>
        <v>4.7376576748855689E-2</v>
      </c>
      <c r="Y1615" s="104">
        <f>W1615+V1615+SUM($U$1600:U1615)-$X$1600</f>
        <v>4.5568494701830782E-2</v>
      </c>
      <c r="Z1615" s="42"/>
      <c r="AA1615" s="1">
        <f t="shared" si="1854"/>
        <v>3.6366100943483007E-4</v>
      </c>
      <c r="AB1615" s="41">
        <f t="shared" si="1846"/>
        <v>4.5136979878242181E-2</v>
      </c>
      <c r="AC1615" s="48">
        <f t="shared" si="1847"/>
        <v>6.3124716733449535</v>
      </c>
      <c r="AD1615" s="48">
        <f t="shared" si="1848"/>
        <v>0.57764910553849702</v>
      </c>
      <c r="AE1615" s="48">
        <f t="shared" si="1849"/>
        <v>0.7856214937605942</v>
      </c>
      <c r="AF1615" s="48">
        <f t="shared" si="1850"/>
        <v>0.57764910553849702</v>
      </c>
      <c r="AG1615" s="238">
        <f t="shared" si="1851"/>
        <v>0.20796564634841494</v>
      </c>
      <c r="AH1615" s="48">
        <f t="shared" si="1852"/>
        <v>6.7418736824156321E-6</v>
      </c>
      <c r="AI1615" s="48">
        <f>AE1615+AC1615+SUM($AB$1600:AB1615)</f>
        <v>7.5467902937825118</v>
      </c>
      <c r="AJ1615" s="48">
        <f>AE1615+AC1615+SUM($AB$1599:AB1615)-$AI$1600</f>
        <v>7.2359566794653265</v>
      </c>
      <c r="AK1615" s="46"/>
      <c r="AL1615" s="86"/>
      <c r="AM1615" s="41"/>
      <c r="AN1615" s="41"/>
      <c r="AO1615" s="41"/>
      <c r="AP1615" s="41"/>
      <c r="AQ1615"/>
      <c r="AR1615" s="41"/>
      <c r="AT1615" s="41"/>
      <c r="AU1615" s="41"/>
      <c r="AW1615" s="22"/>
      <c r="AX1615" s="22"/>
      <c r="AY1615" s="22"/>
      <c r="AZ1615" s="22"/>
      <c r="BA1615" s="22"/>
      <c r="BB1615" s="22"/>
    </row>
    <row r="1616" spans="4:54" ht="14.4" x14ac:dyDescent="0.3">
      <c r="E1616" s="32">
        <v>40105.598611111112</v>
      </c>
      <c r="F1616" s="21">
        <f t="shared" si="1842"/>
        <v>206.96111111111531</v>
      </c>
      <c r="G1616" s="21">
        <f t="shared" si="1853"/>
        <v>206.96111111111531</v>
      </c>
      <c r="H1616" s="21"/>
      <c r="I1616" s="50">
        <v>1037</v>
      </c>
      <c r="J1616" s="21">
        <v>17865</v>
      </c>
      <c r="K1616" s="21">
        <v>183.83</v>
      </c>
      <c r="L1616" s="21">
        <v>2048</v>
      </c>
      <c r="M1616" s="124">
        <v>6.08</v>
      </c>
      <c r="N1616" s="40"/>
      <c r="O1616" s="40"/>
      <c r="P1616" s="40"/>
      <c r="R1616" s="22"/>
      <c r="S1616" s="22"/>
      <c r="T1616" s="22"/>
      <c r="U1616" s="52">
        <f t="shared" si="1843"/>
        <v>4.5416649394176519E-4</v>
      </c>
      <c r="V1616" s="52">
        <f t="shared" si="1844"/>
        <v>6.3515838581210682E-2</v>
      </c>
      <c r="W1616" s="52">
        <f t="shared" si="1845"/>
        <v>1.9596455893796768E-4</v>
      </c>
      <c r="X1616" s="247">
        <f>W1616+V1616+SUM($U$1600:U1616)</f>
        <v>6.6650037756805364E-2</v>
      </c>
      <c r="Y1616" s="104">
        <f>W1616+V1616+SUM($U$1600:U1616)-$X$1600</f>
        <v>6.4841955709780463E-2</v>
      </c>
      <c r="Z1616" s="42"/>
      <c r="AA1616" s="1">
        <f t="shared" si="1854"/>
        <v>6.9686756839356723E-4</v>
      </c>
      <c r="AB1616" s="41">
        <f t="shared" si="1846"/>
        <v>4.4136889595113062E-2</v>
      </c>
      <c r="AC1616" s="48">
        <f t="shared" si="1847"/>
        <v>6.1726076062303683</v>
      </c>
      <c r="AD1616" s="48">
        <f t="shared" si="1848"/>
        <v>0.56485025946891865</v>
      </c>
      <c r="AE1616" s="48">
        <f t="shared" si="1849"/>
        <v>0.76821464854749455</v>
      </c>
      <c r="AF1616" s="48">
        <f t="shared" si="1850"/>
        <v>0.56485025946891854</v>
      </c>
      <c r="AG1616" s="238">
        <f t="shared" si="1851"/>
        <v>0.20335779658312803</v>
      </c>
      <c r="AH1616" s="48">
        <f t="shared" si="1852"/>
        <v>6.5924954480265388E-6</v>
      </c>
      <c r="AI1616" s="48">
        <f>AE1616+AC1616+SUM($AB$1600:AB1616)</f>
        <v>7.4336562710499399</v>
      </c>
      <c r="AJ1616" s="48">
        <f>AE1616+AC1616+SUM($AB$1599:AB1616)-$AI$1600</f>
        <v>7.1228226567327546</v>
      </c>
      <c r="AK1616" s="46"/>
      <c r="AL1616" s="86"/>
      <c r="AM1616" s="41"/>
      <c r="AN1616" s="41"/>
      <c r="AO1616" s="41"/>
      <c r="AP1616" s="41"/>
      <c r="AQ1616"/>
      <c r="AR1616" s="41"/>
      <c r="AT1616" s="41"/>
      <c r="AU1616" s="41"/>
      <c r="AW1616" s="22"/>
      <c r="AX1616" s="22"/>
      <c r="AY1616" s="22"/>
      <c r="AZ1616" s="22"/>
      <c r="BA1616" s="22"/>
      <c r="BB1616" s="22"/>
    </row>
    <row r="1617" spans="1:213" ht="14.4" x14ac:dyDescent="0.3">
      <c r="E1617" s="32">
        <v>40119.506249999999</v>
      </c>
      <c r="F1617" s="21">
        <f t="shared" si="1842"/>
        <v>220.86875000000146</v>
      </c>
      <c r="G1617" s="21">
        <f t="shared" si="1853"/>
        <v>220.86875000000146</v>
      </c>
      <c r="H1617" s="21"/>
      <c r="I1617" s="50">
        <v>1037</v>
      </c>
      <c r="J1617" s="21">
        <v>18568</v>
      </c>
      <c r="K1617" s="21">
        <v>150.97</v>
      </c>
      <c r="L1617" s="21">
        <v>2352</v>
      </c>
      <c r="M1617" s="124">
        <v>6.08</v>
      </c>
      <c r="N1617" s="40"/>
      <c r="O1617" s="40"/>
      <c r="P1617" s="40"/>
      <c r="R1617" s="22"/>
      <c r="S1617" s="22"/>
      <c r="T1617" s="22"/>
      <c r="U1617" s="52">
        <f t="shared" si="1843"/>
        <v>3.7298327580040402E-4</v>
      </c>
      <c r="V1617" s="52">
        <f t="shared" si="1844"/>
        <v>5.2162248548144351E-2</v>
      </c>
      <c r="W1617" s="52">
        <f t="shared" si="1845"/>
        <v>1.609354809490561E-4</v>
      </c>
      <c r="X1617" s="247">
        <f>W1617+V1617+SUM($U$1600:U1617)</f>
        <v>5.5634401921550516E-2</v>
      </c>
      <c r="Y1617" s="104">
        <f>W1617+V1617+SUM($U$1600:U1617)-$X$1600</f>
        <v>5.3826319874525609E-2</v>
      </c>
      <c r="Z1617" s="42"/>
      <c r="AA1617" s="1">
        <f t="shared" si="1854"/>
        <v>4.0201718886345272E-4</v>
      </c>
      <c r="AB1617" s="41">
        <f t="shared" si="1846"/>
        <v>4.5873706465270607E-2</v>
      </c>
      <c r="AC1617" s="48">
        <f t="shared" si="1847"/>
        <v>6.4155039480820317</v>
      </c>
      <c r="AD1617" s="48">
        <f t="shared" si="1848"/>
        <v>0.58707750449587914</v>
      </c>
      <c r="AE1617" s="48">
        <f t="shared" si="1849"/>
        <v>0.79844442173131136</v>
      </c>
      <c r="AF1617" s="48">
        <f t="shared" si="1850"/>
        <v>0.58707750449587903</v>
      </c>
      <c r="AG1617" s="238">
        <f t="shared" si="1851"/>
        <v>0.21136006532076804</v>
      </c>
      <c r="AH1617" s="48">
        <f t="shared" si="1852"/>
        <v>6.8519146643692558E-6</v>
      </c>
      <c r="AI1617" s="48">
        <f>AE1617+AC1617+SUM($AB$1600:AB1617)</f>
        <v>7.7526560925506907</v>
      </c>
      <c r="AJ1617" s="48">
        <f>AE1617+AC1617+SUM($AB$1599:AB1617)-$AI$1600</f>
        <v>7.4418224782335054</v>
      </c>
      <c r="AK1617" s="46"/>
      <c r="AL1617" s="86"/>
      <c r="AM1617" s="41"/>
      <c r="AN1617" s="41"/>
      <c r="AO1617" s="41"/>
      <c r="AP1617" s="41"/>
      <c r="AQ1617"/>
      <c r="AR1617" s="41"/>
      <c r="AT1617" s="41"/>
      <c r="AU1617" s="41"/>
      <c r="AW1617" s="22"/>
      <c r="AX1617" s="22"/>
      <c r="AY1617" s="22"/>
      <c r="AZ1617" s="22"/>
      <c r="BA1617" s="22"/>
      <c r="BB1617" s="22"/>
    </row>
    <row r="1618" spans="1:213" ht="14.4" x14ac:dyDescent="0.3">
      <c r="E1618" s="32">
        <v>40161.580555555556</v>
      </c>
      <c r="F1618" s="21">
        <f t="shared" si="1842"/>
        <v>262.94305555555911</v>
      </c>
      <c r="G1618" s="21">
        <f t="shared" si="1853"/>
        <v>262.94305555555911</v>
      </c>
      <c r="H1618" s="21"/>
      <c r="I1618" s="50">
        <v>1037</v>
      </c>
      <c r="J1618" s="21">
        <v>19309</v>
      </c>
      <c r="K1618" s="21">
        <v>213.66</v>
      </c>
      <c r="L1618" s="21">
        <v>2588</v>
      </c>
      <c r="M1618" s="124">
        <v>6.08</v>
      </c>
      <c r="N1618" s="40"/>
      <c r="O1618" s="40"/>
      <c r="P1618" s="40"/>
      <c r="R1618" s="22"/>
      <c r="S1618" s="22"/>
      <c r="T1618" s="22"/>
      <c r="U1618" s="52">
        <f t="shared" si="1843"/>
        <v>5.2786385843223377E-4</v>
      </c>
      <c r="V1618" s="52">
        <f t="shared" si="1844"/>
        <v>7.3822521194916349E-2</v>
      </c>
      <c r="W1618" s="52">
        <f t="shared" si="1845"/>
        <v>2.2776362760532106E-4</v>
      </c>
      <c r="X1618" s="247">
        <f>W1618+V1618+SUM($U$1600:U1618)</f>
        <v>7.7889366573411015E-2</v>
      </c>
      <c r="Y1618" s="104">
        <f>W1618+V1618+SUM($U$1600:U1618)-$X$1600</f>
        <v>7.6081284526386114E-2</v>
      </c>
      <c r="Z1618" s="42"/>
      <c r="AA1618" s="1">
        <f t="shared" si="1854"/>
        <v>3.6878737725731098E-4</v>
      </c>
      <c r="AB1618" s="41">
        <f t="shared" si="1846"/>
        <v>4.7704405328409631E-2</v>
      </c>
      <c r="AC1618" s="48">
        <f t="shared" si="1847"/>
        <v>6.6715298219256756</v>
      </c>
      <c r="AD1618" s="48">
        <f t="shared" si="1848"/>
        <v>0.6105062222269998</v>
      </c>
      <c r="AE1618" s="48">
        <f t="shared" si="1849"/>
        <v>0.83030823670884812</v>
      </c>
      <c r="AF1618" s="48">
        <f t="shared" si="1850"/>
        <v>0.61050622222699968</v>
      </c>
      <c r="AG1618" s="238">
        <f t="shared" si="1851"/>
        <v>0.21979488912530754</v>
      </c>
      <c r="AH1618" s="48">
        <f t="shared" si="1852"/>
        <v>7.1253565410548253E-6</v>
      </c>
      <c r="AI1618" s="48">
        <f>AE1618+AC1618+SUM($AB$1600:AB1618)</f>
        <v>8.0882501867002823</v>
      </c>
      <c r="AJ1618" s="48">
        <f>AE1618+AC1618+SUM($AB$1599:AB1618)-$AI$1600</f>
        <v>7.777416572383097</v>
      </c>
      <c r="AK1618" s="46"/>
      <c r="AL1618" s="86"/>
      <c r="AM1618" s="41"/>
      <c r="AN1618" s="41"/>
      <c r="AO1618" s="41"/>
      <c r="AP1618" s="41"/>
      <c r="AQ1618"/>
      <c r="AR1618" s="41"/>
      <c r="AT1618" s="41"/>
      <c r="AU1618" s="41"/>
      <c r="AW1618" s="22"/>
      <c r="AX1618" s="22"/>
      <c r="AY1618" s="22"/>
      <c r="AZ1618" s="22"/>
      <c r="BA1618" s="22"/>
      <c r="BB1618" s="22"/>
    </row>
    <row r="1619" spans="1:213" ht="14.4" x14ac:dyDescent="0.3">
      <c r="E1619" s="32">
        <v>40189.526388888888</v>
      </c>
      <c r="F1619" s="21">
        <f t="shared" si="1842"/>
        <v>290.88888888889051</v>
      </c>
      <c r="G1619" s="21">
        <f t="shared" si="1853"/>
        <v>290.88888888889051</v>
      </c>
      <c r="H1619" s="21"/>
      <c r="I1619" s="50">
        <v>1037</v>
      </c>
      <c r="J1619" s="21">
        <v>19428.3</v>
      </c>
      <c r="K1619" s="21">
        <v>264.13</v>
      </c>
      <c r="L1619" s="21">
        <v>2812</v>
      </c>
      <c r="M1619" s="124">
        <v>6.08</v>
      </c>
      <c r="N1619" s="40"/>
      <c r="O1619" s="40"/>
      <c r="P1619" s="40"/>
      <c r="R1619" s="22"/>
      <c r="S1619" s="22"/>
      <c r="T1619" s="22"/>
      <c r="U1619" s="52">
        <f t="shared" si="1843"/>
        <v>6.5255396858422687E-4</v>
      </c>
      <c r="V1619" s="52">
        <f t="shared" si="1844"/>
        <v>9.1260612764266849E-2</v>
      </c>
      <c r="W1619" s="52">
        <f t="shared" si="1845"/>
        <v>2.8156513600764515E-4</v>
      </c>
      <c r="X1619" s="247">
        <f>W1619+V1619+SUM($U$1600:U1619)</f>
        <v>9.6033813619748068E-2</v>
      </c>
      <c r="Y1619" s="104">
        <f>W1619+V1619+SUM($U$1600:U1619)-$X$1600</f>
        <v>9.4225731572723168E-2</v>
      </c>
      <c r="Z1619" s="42"/>
      <c r="AA1619" s="1">
        <f t="shared" si="1854"/>
        <v>4.0472281759657637E-4</v>
      </c>
      <c r="AB1619" s="41">
        <f t="shared" si="1846"/>
        <v>4.7999145374796257E-2</v>
      </c>
      <c r="AC1619" s="48">
        <f t="shared" si="1847"/>
        <v>6.7127496421005022</v>
      </c>
      <c r="AD1619" s="48">
        <f t="shared" si="1848"/>
        <v>0.61427821416400719</v>
      </c>
      <c r="AE1619" s="48">
        <f t="shared" si="1849"/>
        <v>0.83543826791913167</v>
      </c>
      <c r="AF1619" s="48">
        <f t="shared" si="1850"/>
        <v>0.6142782141640073</v>
      </c>
      <c r="AG1619" s="238">
        <f t="shared" si="1851"/>
        <v>0.22115288437481032</v>
      </c>
      <c r="AH1619" s="48">
        <f t="shared" si="1852"/>
        <v>7.169380314183823E-6</v>
      </c>
      <c r="AI1619" s="48">
        <f>AE1619+AC1619+SUM($AB$1600:AB1619)</f>
        <v>8.1825991834601872</v>
      </c>
      <c r="AJ1619" s="48">
        <f>AE1619+AC1619+SUM($AB$1599:AB1619)-$AI$1600</f>
        <v>7.871765569143002</v>
      </c>
      <c r="AK1619" s="46"/>
      <c r="AL1619" s="86"/>
      <c r="AM1619" s="41"/>
      <c r="AN1619" s="41"/>
      <c r="AO1619" s="41"/>
      <c r="AP1619" s="41"/>
      <c r="AQ1619"/>
      <c r="AR1619" s="41"/>
      <c r="AT1619" s="41"/>
      <c r="AU1619" s="41"/>
      <c r="AW1619" s="22"/>
      <c r="AX1619" s="22"/>
      <c r="AY1619" s="22"/>
      <c r="AZ1619" s="22"/>
      <c r="BA1619" s="22"/>
      <c r="BB1619" s="22"/>
    </row>
    <row r="1620" spans="1:213" ht="14.4" x14ac:dyDescent="0.3">
      <c r="E1620" s="32">
        <v>40204.37777777778</v>
      </c>
      <c r="F1620" s="21">
        <f t="shared" si="1842"/>
        <v>305.74027777778247</v>
      </c>
      <c r="G1620" s="21">
        <f t="shared" si="1853"/>
        <v>305.74027777778247</v>
      </c>
      <c r="H1620" s="21"/>
      <c r="I1620" s="50">
        <v>1037</v>
      </c>
      <c r="J1620" s="21">
        <v>20419</v>
      </c>
      <c r="K1620" s="21">
        <v>317.83999999999997</v>
      </c>
      <c r="L1620" s="79">
        <v>3027</v>
      </c>
      <c r="M1620" s="124">
        <v>6.08</v>
      </c>
      <c r="N1620" s="40"/>
      <c r="O1620" s="40"/>
      <c r="P1620" s="40"/>
      <c r="R1620" s="22"/>
      <c r="S1620" s="22"/>
      <c r="T1620" s="22"/>
      <c r="U1620" s="52">
        <f t="shared" si="1843"/>
        <v>7.8524875392727315E-4</v>
      </c>
      <c r="V1620" s="52">
        <f t="shared" si="1844"/>
        <v>0.10981816969293369</v>
      </c>
      <c r="W1620" s="52">
        <f t="shared" si="1845"/>
        <v>3.3882051576371455E-4</v>
      </c>
      <c r="X1620" s="247">
        <f>W1620+V1620+SUM($U$1600:U1620)</f>
        <v>0.11543387468209824</v>
      </c>
      <c r="Y1620" s="104">
        <f>W1620+V1620+SUM($U$1600:U1620)-$X$1600</f>
        <v>0.11362579263507334</v>
      </c>
      <c r="Z1620" s="42"/>
      <c r="AA1620" s="1">
        <f t="shared" si="1854"/>
        <v>6.7281899093900126E-4</v>
      </c>
      <c r="AB1620" s="41">
        <f t="shared" si="1846"/>
        <v>5.0446747754974167E-2</v>
      </c>
      <c r="AC1620" s="48">
        <f t="shared" si="1847"/>
        <v>7.0550503616914586</v>
      </c>
      <c r="AD1620" s="48">
        <f t="shared" si="1848"/>
        <v>0.645601872269569</v>
      </c>
      <c r="AE1620" s="48">
        <f t="shared" si="1849"/>
        <v>0.87803945752540113</v>
      </c>
      <c r="AF1620" s="48">
        <f t="shared" si="1850"/>
        <v>0.64560187226956889</v>
      </c>
      <c r="AG1620" s="238">
        <f t="shared" si="1851"/>
        <v>0.2324300502900023</v>
      </c>
      <c r="AH1620" s="48">
        <f t="shared" si="1852"/>
        <v>7.5349658300170107E-6</v>
      </c>
      <c r="AI1620" s="48">
        <f>AE1620+AC1620+SUM($AB$1600:AB1620)</f>
        <v>8.6179478404123877</v>
      </c>
      <c r="AJ1620" s="48">
        <f>AE1620+AC1620+SUM($AB$1599:AB1620)-$AI$1600</f>
        <v>8.3071142260952016</v>
      </c>
      <c r="AK1620" s="185"/>
      <c r="AL1620" s="162"/>
      <c r="AM1620" s="41"/>
      <c r="AN1620" s="41"/>
      <c r="AO1620" s="41"/>
      <c r="AP1620" s="41"/>
      <c r="AQ1620"/>
      <c r="AR1620" s="41"/>
      <c r="AT1620" s="41"/>
      <c r="AU1620" s="41"/>
      <c r="AW1620" s="22"/>
      <c r="AX1620" s="22"/>
      <c r="AY1620" s="22"/>
      <c r="AZ1620" s="22"/>
      <c r="BA1620" s="22"/>
      <c r="BB1620" s="22"/>
    </row>
    <row r="1621" spans="1:213" ht="14.4" x14ac:dyDescent="0.3">
      <c r="D1621" s="90"/>
      <c r="E1621" s="32">
        <v>40288.626388888886</v>
      </c>
      <c r="F1621" s="21">
        <f t="shared" si="1842"/>
        <v>389.98888888888905</v>
      </c>
      <c r="G1621" s="21">
        <f t="shared" si="1853"/>
        <v>389.98888888888905</v>
      </c>
      <c r="H1621" s="21"/>
      <c r="I1621" s="50">
        <v>1037</v>
      </c>
      <c r="J1621" s="21">
        <v>21496</v>
      </c>
      <c r="K1621" s="21">
        <v>545.30999999999995</v>
      </c>
      <c r="L1621" s="21">
        <v>57</v>
      </c>
      <c r="M1621" s="124">
        <v>6.08</v>
      </c>
      <c r="N1621" s="40"/>
      <c r="O1621" s="40"/>
      <c r="P1621" s="40"/>
      <c r="R1621" s="22"/>
      <c r="S1621" s="22"/>
      <c r="T1621" s="22"/>
      <c r="U1621" s="52">
        <f t="shared" si="1843"/>
        <v>1.34723130507199E-3</v>
      </c>
      <c r="V1621" s="52">
        <f t="shared" si="1844"/>
        <v>0.18841223922493602</v>
      </c>
      <c r="W1621" s="52">
        <f t="shared" si="1845"/>
        <v>5.8130573700953679E-4</v>
      </c>
      <c r="X1621" s="247">
        <f>W1621+V1621+SUM($U$1600:U1621)</f>
        <v>0.19561766074041839</v>
      </c>
      <c r="Y1621" s="104">
        <f>W1621+V1621+SUM($U$1600:U1621)-$X$1600</f>
        <v>0.19380957869339349</v>
      </c>
      <c r="Z1621" s="42"/>
      <c r="AA1621" s="1">
        <f t="shared" si="1854"/>
        <v>9.468016745421997E-4</v>
      </c>
      <c r="AB1621" s="41">
        <f t="shared" si="1846"/>
        <v>5.310756108237058E-2</v>
      </c>
      <c r="AC1621" s="48">
        <f t="shared" si="1847"/>
        <v>7.4271689394642051</v>
      </c>
      <c r="AD1621" s="48">
        <f t="shared" si="1848"/>
        <v>0.6796541381216834</v>
      </c>
      <c r="AE1621" s="48">
        <f t="shared" si="1849"/>
        <v>0.92435164204740794</v>
      </c>
      <c r="AF1621" s="48">
        <f t="shared" si="1850"/>
        <v>0.6796541381216834</v>
      </c>
      <c r="AG1621" s="238">
        <f t="shared" si="1851"/>
        <v>0.24468957152817913</v>
      </c>
      <c r="AH1621" s="48">
        <f t="shared" si="1852"/>
        <v>7.9323975455235641E-6</v>
      </c>
      <c r="AI1621" s="48">
        <f>AE1621+AC1621+SUM($AB$1600:AB1621)</f>
        <v>9.0894861637895126</v>
      </c>
      <c r="AJ1621" s="48">
        <f>AE1621+AC1621+SUM($AB$1599:AB1621)-$AI$1600</f>
        <v>8.7786525494723264</v>
      </c>
      <c r="AK1621" s="46"/>
      <c r="AL1621" s="86"/>
      <c r="AM1621" s="41"/>
      <c r="AN1621" s="41"/>
      <c r="AO1621" s="41"/>
      <c r="AP1621" s="41"/>
      <c r="AQ1621"/>
      <c r="AR1621" s="41"/>
      <c r="AT1621" s="41"/>
      <c r="AU1621" s="41"/>
      <c r="AW1621" s="22"/>
      <c r="AX1621" s="22"/>
      <c r="AY1621" s="22"/>
      <c r="AZ1621" s="22"/>
      <c r="BA1621" s="22"/>
      <c r="BB1621" s="22"/>
    </row>
    <row r="1622" spans="1:213" ht="14.4" x14ac:dyDescent="0.3">
      <c r="D1622" s="22"/>
      <c r="E1622" s="32">
        <v>40364.476388888892</v>
      </c>
      <c r="F1622" s="21">
        <f t="shared" si="1842"/>
        <v>465.83888888889487</v>
      </c>
      <c r="G1622" s="21">
        <f t="shared" si="1853"/>
        <v>465.83888888889487</v>
      </c>
      <c r="H1622" s="21"/>
      <c r="I1622" s="50">
        <v>1037</v>
      </c>
      <c r="J1622" s="21">
        <v>22823</v>
      </c>
      <c r="K1622" s="21">
        <v>1058</v>
      </c>
      <c r="L1622" s="21">
        <v>27</v>
      </c>
      <c r="M1622" s="124">
        <v>6.08</v>
      </c>
      <c r="N1622" s="40"/>
      <c r="O1622" s="40"/>
      <c r="P1622" s="40"/>
      <c r="R1622" s="22"/>
      <c r="S1622" s="22"/>
      <c r="T1622" s="22"/>
      <c r="U1622" s="52">
        <f t="shared" si="1843"/>
        <v>2.6138723309056602E-3</v>
      </c>
      <c r="V1622" s="52">
        <f t="shared" si="1844"/>
        <v>0.36555381177675517</v>
      </c>
      <c r="W1622" s="52">
        <f t="shared" si="1845"/>
        <v>1.127838238352662E-3</v>
      </c>
      <c r="X1622" s="247">
        <f>W1622+V1622+SUM($U$1600:U1622)</f>
        <v>0.37591963812448631</v>
      </c>
      <c r="Y1622" s="104">
        <f>W1622+V1622+SUM($U$1600:U1622)-$X$1600</f>
        <v>0.37411155607746138</v>
      </c>
      <c r="Z1622" s="42"/>
      <c r="AA1622" s="1">
        <f t="shared" si="1854"/>
        <v>1.5323556373484086E-3</v>
      </c>
      <c r="AB1622" s="41">
        <f t="shared" si="1846"/>
        <v>5.638601910043467E-2</v>
      </c>
      <c r="AC1622" s="48">
        <f t="shared" si="1847"/>
        <v>7.8856660171841986</v>
      </c>
      <c r="AD1622" s="48">
        <f t="shared" si="1848"/>
        <v>0.72161082965906109</v>
      </c>
      <c r="AE1622" s="48">
        <f t="shared" si="1849"/>
        <v>0.9814141015280976</v>
      </c>
      <c r="AF1622" s="48">
        <f t="shared" si="1850"/>
        <v>0.72161082965906109</v>
      </c>
      <c r="AG1622" s="238">
        <f t="shared" si="1851"/>
        <v>0.25979484978543133</v>
      </c>
      <c r="AH1622" s="48">
        <f t="shared" si="1852"/>
        <v>8.42208360539097E-6</v>
      </c>
      <c r="AI1622" s="48">
        <f>AE1622+AC1622+SUM($AB$1600:AB1622)</f>
        <v>9.6614317200906292</v>
      </c>
      <c r="AJ1622" s="48">
        <f>AE1622+AC1622+SUM($AB$1599:AB1622)-$AI$1600</f>
        <v>9.3505981057734431</v>
      </c>
      <c r="AK1622" s="46"/>
      <c r="AL1622" s="86"/>
      <c r="AM1622" s="41"/>
      <c r="AN1622" s="41"/>
      <c r="AO1622" s="41"/>
      <c r="AP1622" s="41"/>
      <c r="AQ1622"/>
      <c r="AR1622" s="41"/>
      <c r="AT1622" s="41"/>
      <c r="AU1622" s="41"/>
      <c r="AW1622" s="22"/>
      <c r="AX1622" s="22"/>
      <c r="AY1622" s="22"/>
      <c r="AZ1622" s="22"/>
      <c r="BA1622" s="22"/>
      <c r="BB1622" s="22"/>
    </row>
    <row r="1623" spans="1:213" ht="14.4" x14ac:dyDescent="0.3">
      <c r="D1623" s="22"/>
      <c r="E1623" s="32">
        <v>40437.643055555556</v>
      </c>
      <c r="F1623" s="21">
        <f t="shared" si="1842"/>
        <v>539.00555555555911</v>
      </c>
      <c r="G1623" s="21">
        <f t="shared" si="1853"/>
        <v>539.00555555555911</v>
      </c>
      <c r="H1623" s="21"/>
      <c r="I1623" s="50">
        <v>1037</v>
      </c>
      <c r="J1623" s="21">
        <v>23048</v>
      </c>
      <c r="K1623" s="21">
        <v>1656</v>
      </c>
      <c r="L1623" s="21">
        <v>25</v>
      </c>
      <c r="M1623" s="124">
        <v>6.08</v>
      </c>
      <c r="N1623" s="40"/>
      <c r="O1623" s="40"/>
      <c r="P1623" s="40"/>
      <c r="R1623" s="22"/>
      <c r="S1623" s="22"/>
      <c r="T1623" s="22"/>
      <c r="U1623" s="52">
        <f t="shared" si="1843"/>
        <v>4.0912784309827723E-3</v>
      </c>
      <c r="V1623" s="52">
        <f t="shared" si="1844"/>
        <v>0.57217118365057329</v>
      </c>
      <c r="W1623" s="52">
        <f t="shared" si="1845"/>
        <v>1.7653120252476447E-3</v>
      </c>
      <c r="X1623" s="247">
        <f>W1623+V1623+SUM($U$1600:U1623)</f>
        <v>0.58726576221618221</v>
      </c>
      <c r="Y1623" s="104">
        <f>W1623+V1623+SUM($U$1600:U1623)-$X$1600</f>
        <v>0.58545768016915734</v>
      </c>
      <c r="Z1623" s="42"/>
      <c r="AA1623" s="1">
        <f t="shared" si="1854"/>
        <v>2.0424475208509329E-3</v>
      </c>
      <c r="AB1623" s="41">
        <f t="shared" si="1846"/>
        <v>5.694189932203559E-2</v>
      </c>
      <c r="AC1623" s="48">
        <f t="shared" si="1847"/>
        <v>7.9634066671367227</v>
      </c>
      <c r="AD1623" s="48">
        <f t="shared" si="1848"/>
        <v>0.72872481277579815</v>
      </c>
      <c r="AE1623" s="48">
        <f t="shared" si="1849"/>
        <v>0.99108934899091261</v>
      </c>
      <c r="AF1623" s="48">
        <f t="shared" si="1850"/>
        <v>0.72872481277579826</v>
      </c>
      <c r="AG1623" s="238">
        <f t="shared" si="1851"/>
        <v>0.2623560311025992</v>
      </c>
      <c r="AH1623" s="48">
        <f t="shared" si="1852"/>
        <v>8.5051125153157382E-6</v>
      </c>
      <c r="AI1623" s="48">
        <f>AE1623+AC1623+SUM($AB$1600:AB1623)</f>
        <v>9.8057895168280034</v>
      </c>
      <c r="AJ1623" s="48">
        <f>AE1623+AC1623+SUM($AB$1599:AB1623)-$AI$1600</f>
        <v>9.4949559025108172</v>
      </c>
      <c r="AK1623" s="46"/>
      <c r="AL1623" s="86"/>
      <c r="AM1623" s="41"/>
      <c r="AN1623" s="41"/>
      <c r="AO1623" s="41"/>
      <c r="AP1623" s="41"/>
      <c r="AQ1623"/>
      <c r="AR1623" s="41"/>
      <c r="AT1623" s="41"/>
      <c r="AU1623" s="41"/>
      <c r="AW1623" s="22"/>
      <c r="AX1623" s="22"/>
      <c r="AY1623" s="22"/>
      <c r="AZ1623" s="22"/>
      <c r="BA1623" s="22"/>
      <c r="BB1623" s="22"/>
    </row>
    <row r="1624" spans="1:213" ht="14.4" x14ac:dyDescent="0.3">
      <c r="D1624" s="22"/>
      <c r="E1624" s="32">
        <v>40457.57708333333</v>
      </c>
      <c r="F1624" s="21">
        <f t="shared" si="1842"/>
        <v>558.93958333333285</v>
      </c>
      <c r="G1624" s="21">
        <f t="shared" si="1853"/>
        <v>558.93958333333285</v>
      </c>
      <c r="H1624" s="21"/>
      <c r="I1624" s="50">
        <v>1037</v>
      </c>
      <c r="J1624" s="21">
        <v>22365</v>
      </c>
      <c r="K1624" s="21">
        <v>1837</v>
      </c>
      <c r="L1624" s="21">
        <v>33</v>
      </c>
      <c r="M1624" s="124">
        <v>6.08</v>
      </c>
      <c r="N1624" s="40"/>
      <c r="O1624" s="40"/>
      <c r="P1624" s="40"/>
      <c r="R1624" s="22"/>
      <c r="S1624" s="22"/>
      <c r="T1624" s="22"/>
      <c r="U1624" s="52">
        <f t="shared" si="1843"/>
        <v>4.5384531870261797E-3</v>
      </c>
      <c r="V1624" s="52">
        <f t="shared" si="1844"/>
        <v>0.63470921761238108</v>
      </c>
      <c r="W1624" s="52">
        <f t="shared" si="1845"/>
        <v>1.9582597767994702E-3</v>
      </c>
      <c r="X1624" s="247">
        <f>W1624+V1624+SUM($U$1600:U1624)</f>
        <v>0.65453519711656794</v>
      </c>
      <c r="Y1624" s="104">
        <f>W1624+V1624+SUM($U$1600:U1624)-$X$1600</f>
        <v>0.65272711506954306</v>
      </c>
      <c r="Z1624" s="42"/>
      <c r="AA1624" s="1">
        <f t="shared" si="1854"/>
        <v>2.7116578868953442E-3</v>
      </c>
      <c r="AB1624" s="41">
        <f t="shared" si="1846"/>
        <v>5.5254494027131465E-2</v>
      </c>
      <c r="AC1624" s="48">
        <f t="shared" si="1847"/>
        <v>7.7274206052808392</v>
      </c>
      <c r="AD1624" s="48">
        <f t="shared" si="1848"/>
        <v>0.70712992180365886</v>
      </c>
      <c r="AE1624" s="48">
        <f t="shared" si="1849"/>
        <v>0.96171959780379024</v>
      </c>
      <c r="AF1624" s="48">
        <f t="shared" si="1850"/>
        <v>0.70712992180365863</v>
      </c>
      <c r="AG1624" s="238">
        <f t="shared" si="1851"/>
        <v>0.25458142292648517</v>
      </c>
      <c r="AH1624" s="48">
        <f t="shared" si="1852"/>
        <v>8.2530736465218868E-6</v>
      </c>
      <c r="AI1624" s="48">
        <f>AE1624+AC1624+SUM($AB$1600:AB1624)</f>
        <v>9.5956881978121302</v>
      </c>
      <c r="AJ1624" s="48">
        <f>AE1624+AC1624+SUM($AB$1599:AB1624)-$AI$1600</f>
        <v>9.2848545834949441</v>
      </c>
      <c r="AK1624" s="46"/>
      <c r="AL1624" s="86"/>
      <c r="AM1624" s="41"/>
      <c r="AN1624" s="41"/>
      <c r="AO1624" s="41"/>
      <c r="AP1624" s="41"/>
      <c r="AQ1624"/>
      <c r="AR1624" s="41"/>
      <c r="AT1624" s="41"/>
      <c r="AU1624" s="41"/>
      <c r="AW1624" s="22"/>
      <c r="AX1624" s="22"/>
      <c r="AY1624" s="22"/>
      <c r="AZ1624" s="22"/>
      <c r="BA1624" s="22"/>
      <c r="BB1624" s="22"/>
    </row>
    <row r="1625" spans="1:213" ht="14.4" x14ac:dyDescent="0.3">
      <c r="E1625" s="32">
        <v>40507.638194444444</v>
      </c>
      <c r="F1625" s="21">
        <f t="shared" si="1842"/>
        <v>609.00069444444671</v>
      </c>
      <c r="G1625" s="21">
        <f t="shared" si="1853"/>
        <v>609.00069444444671</v>
      </c>
      <c r="H1625" s="21"/>
      <c r="I1625" s="50">
        <v>1037</v>
      </c>
      <c r="J1625" s="21">
        <v>22552</v>
      </c>
      <c r="K1625" s="21">
        <v>2231</v>
      </c>
      <c r="L1625" s="21">
        <v>61</v>
      </c>
      <c r="M1625" s="124">
        <v>6.08</v>
      </c>
      <c r="N1625" s="40"/>
      <c r="O1625" s="40"/>
      <c r="P1625" s="40"/>
      <c r="R1625" s="22"/>
      <c r="S1625" s="22"/>
      <c r="T1625" s="22"/>
      <c r="U1625" s="52">
        <f t="shared" si="1843"/>
        <v>5.5118612195184571E-3</v>
      </c>
      <c r="V1625" s="52">
        <f t="shared" si="1844"/>
        <v>0.77084173352924457</v>
      </c>
      <c r="W1625" s="52">
        <f t="shared" si="1845"/>
        <v>2.3782675895697432E-3</v>
      </c>
      <c r="X1625" s="247">
        <f>W1625+V1625+SUM($U$1600:U1625)</f>
        <v>0.79659958206572012</v>
      </c>
      <c r="Y1625" s="104">
        <f>W1625+V1625+SUM($U$1600:U1625)-$X$1600</f>
        <v>0.79479150001869525</v>
      </c>
      <c r="Z1625" s="42"/>
      <c r="AA1625" s="1">
        <f t="shared" si="1854"/>
        <v>2.9474396293948839E-3</v>
      </c>
      <c r="AB1625" s="41">
        <f t="shared" si="1846"/>
        <v>5.5716492255750892E-2</v>
      </c>
      <c r="AC1625" s="48">
        <f t="shared" si="1847"/>
        <v>7.7920317232413812</v>
      </c>
      <c r="AD1625" s="48">
        <f t="shared" si="1848"/>
        <v>0.71304243221623598</v>
      </c>
      <c r="AE1625" s="48">
        <f t="shared" si="1849"/>
        <v>0.96976080347288529</v>
      </c>
      <c r="AF1625" s="48">
        <f t="shared" si="1850"/>
        <v>0.71304243221623576</v>
      </c>
      <c r="AG1625" s="238">
        <f t="shared" si="1851"/>
        <v>0.25671004917675361</v>
      </c>
      <c r="AH1625" s="48">
        <f t="shared" si="1852"/>
        <v>8.3220798961038058E-6</v>
      </c>
      <c r="AI1625" s="48">
        <f>AE1625+AC1625+SUM($AB$1600:AB1625)</f>
        <v>9.724057013697518</v>
      </c>
      <c r="AJ1625" s="48">
        <f>AE1625+AC1625+SUM($AB$1599:AB1625)-$AI$1600</f>
        <v>9.4132233993803318</v>
      </c>
      <c r="AK1625" s="46"/>
      <c r="AL1625" s="86"/>
      <c r="AM1625" s="41"/>
      <c r="AN1625" s="41"/>
      <c r="AO1625" s="41"/>
      <c r="AP1625" s="41"/>
      <c r="AQ1625"/>
      <c r="AR1625" s="41"/>
      <c r="AT1625" s="41"/>
      <c r="AU1625" s="41"/>
      <c r="AW1625" s="22"/>
      <c r="AX1625" s="22"/>
      <c r="AY1625" s="22"/>
      <c r="AZ1625" s="22"/>
      <c r="BA1625" s="22"/>
      <c r="BB1625" s="22"/>
    </row>
    <row r="1626" spans="1:213" ht="14.4" x14ac:dyDescent="0.3">
      <c r="D1626" s="22"/>
      <c r="E1626" s="32">
        <v>40535.400694444441</v>
      </c>
      <c r="F1626" s="21">
        <f t="shared" si="1842"/>
        <v>636.7631944444438</v>
      </c>
      <c r="G1626" s="21">
        <f t="shared" si="1853"/>
        <v>636.7631944444438</v>
      </c>
      <c r="H1626" s="21"/>
      <c r="I1626" s="50">
        <v>1037</v>
      </c>
      <c r="J1626" s="21">
        <v>25308</v>
      </c>
      <c r="K1626" s="21">
        <v>2542</v>
      </c>
      <c r="L1626" s="21">
        <v>7</v>
      </c>
      <c r="M1626" s="124">
        <v>6.08</v>
      </c>
      <c r="U1626" s="52">
        <f t="shared" si="1843"/>
        <v>6.2802112147090621E-3</v>
      </c>
      <c r="V1626" s="52">
        <f t="shared" si="1844"/>
        <v>0.87829658746362149</v>
      </c>
      <c r="W1626" s="52">
        <f t="shared" si="1845"/>
        <v>2.7097965991422172E-3</v>
      </c>
      <c r="X1626" s="247">
        <f>W1626+V1626+SUM($U$1600:U1626)</f>
        <v>0.91066617622437862</v>
      </c>
      <c r="Y1626" s="104">
        <f>W1626+V1626+SUM($U$1600:U1626)-$X$1600</f>
        <v>0.90885809417735375</v>
      </c>
      <c r="Z1626" s="42"/>
      <c r="AA1626" s="1">
        <f t="shared" si="1854"/>
        <v>3.2174753129254408E-3</v>
      </c>
      <c r="AB1626" s="41">
        <f t="shared" si="1846"/>
        <v>6.2525407325671495E-2</v>
      </c>
      <c r="AC1626" s="48">
        <f t="shared" si="1847"/>
        <v>8.7442683066598477</v>
      </c>
      <c r="AD1626" s="48">
        <f t="shared" si="1848"/>
        <v>0.80018082097057908</v>
      </c>
      <c r="AE1626" s="48">
        <f t="shared" si="1849"/>
        <v>1.0882718346174076</v>
      </c>
      <c r="AF1626" s="48">
        <f t="shared" si="1850"/>
        <v>0.80018082097057863</v>
      </c>
      <c r="AG1626" s="238">
        <f t="shared" si="1851"/>
        <v>0.28808167455504075</v>
      </c>
      <c r="AH1626" s="48">
        <f t="shared" si="1852"/>
        <v>9.3390917883378454E-6</v>
      </c>
      <c r="AI1626" s="48">
        <f>AE1626+AC1626+SUM($AB$1600:AB1626)</f>
        <v>10.857330035586177</v>
      </c>
      <c r="AJ1626" s="48">
        <f>AE1626+AC1626+SUM($AB$1599:AB1626)-$AI$1600</f>
        <v>10.546496421268991</v>
      </c>
      <c r="AK1626" s="46"/>
      <c r="AL1626" s="86"/>
      <c r="AM1626" s="41"/>
      <c r="AN1626" s="41"/>
      <c r="AO1626" s="41"/>
      <c r="AP1626" s="41"/>
      <c r="AQ1626"/>
      <c r="AR1626" s="41"/>
      <c r="AT1626" s="41"/>
      <c r="AU1626" s="41"/>
    </row>
    <row r="1627" spans="1:213" ht="14.4" x14ac:dyDescent="0.3">
      <c r="E1627" s="32">
        <v>40610.568749999999</v>
      </c>
      <c r="F1627" s="21">
        <f t="shared" si="1842"/>
        <v>711.93125000000146</v>
      </c>
      <c r="G1627" s="21">
        <f t="shared" si="1853"/>
        <v>711.93125000000146</v>
      </c>
      <c r="H1627" s="21"/>
      <c r="I1627" s="50">
        <v>1037</v>
      </c>
      <c r="J1627" s="21">
        <v>22577</v>
      </c>
      <c r="K1627" s="21">
        <v>3005</v>
      </c>
      <c r="L1627" s="21">
        <v>47</v>
      </c>
      <c r="M1627" s="124">
        <v>6.08</v>
      </c>
      <c r="U1627" s="52">
        <f t="shared" si="1843"/>
        <v>7.4240891818256232E-3</v>
      </c>
      <c r="V1627" s="52">
        <f t="shared" si="1844"/>
        <v>1.0382695693659254</v>
      </c>
      <c r="W1627" s="52">
        <f t="shared" si="1845"/>
        <v>3.2033590796311418E-3</v>
      </c>
      <c r="X1627" s="247">
        <f>W1627+V1627+SUM($U$1600:U1627)</f>
        <v>1.0785568097889973</v>
      </c>
      <c r="Y1627" s="104">
        <f>W1627+V1627+SUM($U$1600:U1627)-$X$1600</f>
        <v>1.0767487277419723</v>
      </c>
      <c r="Z1627" s="42"/>
      <c r="AA1627" s="1">
        <f t="shared" si="1854"/>
        <v>2.7911840309735002E-3</v>
      </c>
      <c r="AB1627" s="41">
        <f t="shared" si="1846"/>
        <v>5.5778256724817669E-2</v>
      </c>
      <c r="AC1627" s="48">
        <f t="shared" si="1847"/>
        <v>7.8006695732361067</v>
      </c>
      <c r="AD1627" s="48">
        <f t="shared" si="1848"/>
        <v>0.71383287478476221</v>
      </c>
      <c r="AE1627" s="48">
        <f t="shared" si="1849"/>
        <v>0.9708358309687537</v>
      </c>
      <c r="AF1627" s="48">
        <f t="shared" si="1850"/>
        <v>0.71383287478476209</v>
      </c>
      <c r="AG1627" s="238">
        <f t="shared" si="1851"/>
        <v>0.25699462487866115</v>
      </c>
      <c r="AH1627" s="48">
        <f t="shared" si="1852"/>
        <v>8.3313053305398927E-6</v>
      </c>
      <c r="AI1627" s="48">
        <f>AE1627+AC1627+SUM($AB$1600:AB1627)</f>
        <v>9.8520735552386007</v>
      </c>
      <c r="AJ1627" s="48">
        <f>AE1627+AC1627+SUM($AB$1599:AB1627)-$AI$1600</f>
        <v>9.5412399409214146</v>
      </c>
      <c r="AK1627" s="46"/>
      <c r="AL1627" s="86"/>
      <c r="AM1627" s="41"/>
      <c r="AN1627" s="41"/>
      <c r="AO1627" s="41"/>
      <c r="AP1627" s="41"/>
      <c r="AQ1627"/>
      <c r="AR1627" s="41"/>
      <c r="AT1627" s="41"/>
      <c r="AU1627" s="41"/>
    </row>
    <row r="1628" spans="1:213" s="19" customFormat="1" ht="14.4" x14ac:dyDescent="0.3">
      <c r="A1628"/>
      <c r="B1628"/>
      <c r="C1628"/>
      <c r="E1628" s="32">
        <v>40659.599999999999</v>
      </c>
      <c r="F1628" s="21">
        <f t="shared" si="1842"/>
        <v>760.96250000000146</v>
      </c>
      <c r="G1628" s="21">
        <f t="shared" si="1853"/>
        <v>760.96250000000146</v>
      </c>
      <c r="H1628" s="21"/>
      <c r="I1628" s="50">
        <v>1037</v>
      </c>
      <c r="J1628" s="21">
        <v>23850</v>
      </c>
      <c r="K1628" s="21">
        <v>3552</v>
      </c>
      <c r="L1628" s="21">
        <v>67</v>
      </c>
      <c r="M1628" s="124">
        <v>6.08</v>
      </c>
      <c r="N1628" s="22"/>
      <c r="O1628" s="22"/>
      <c r="P1628" s="22"/>
      <c r="Q1628" s="22"/>
      <c r="U1628" s="52">
        <f t="shared" si="1843"/>
        <v>8.7754957650065264E-3</v>
      </c>
      <c r="V1628" s="52">
        <f t="shared" si="1844"/>
        <v>1.227265727250505</v>
      </c>
      <c r="W1628" s="52">
        <f t="shared" si="1845"/>
        <v>3.7864663729949483E-3</v>
      </c>
      <c r="X1628" s="247">
        <f>W1628+V1628+SUM($U$1600:U1628)</f>
        <v>1.2769115707319469</v>
      </c>
      <c r="Y1628" s="104">
        <f>W1628+V1628+SUM($U$1600:U1628)-$X$1600</f>
        <v>1.275103488684922</v>
      </c>
      <c r="Z1628" s="42"/>
      <c r="AA1628" s="1">
        <f t="shared" si="1854"/>
        <v>2.9861582532022639E-3</v>
      </c>
      <c r="AB1628" s="41">
        <f t="shared" si="1846"/>
        <v>5.8923303489697529E-2</v>
      </c>
      <c r="AC1628" s="48">
        <f t="shared" si="1847"/>
        <v>8.2405088949674941</v>
      </c>
      <c r="AD1628" s="48">
        <f t="shared" si="1848"/>
        <v>0.75408221037412304</v>
      </c>
      <c r="AE1628" s="48">
        <f t="shared" si="1849"/>
        <v>1.0255762310583678</v>
      </c>
      <c r="AF1628" s="48">
        <f t="shared" si="1850"/>
        <v>0.75408221037412293</v>
      </c>
      <c r="AG1628" s="238">
        <f t="shared" si="1851"/>
        <v>0.27148521961979305</v>
      </c>
      <c r="AH1628" s="48">
        <f t="shared" si="1852"/>
        <v>8.8010644520253522E-6</v>
      </c>
      <c r="AI1628" s="48">
        <f>AE1628+AC1628+SUM($AB$1600:AB1628)</f>
        <v>10.405576580549301</v>
      </c>
      <c r="AJ1628" s="48">
        <f>AE1628+AC1628+SUM($AB$1599:AB1628)-$AI$1600</f>
        <v>10.094742966232115</v>
      </c>
      <c r="AK1628" s="46"/>
      <c r="AL1628" s="86"/>
      <c r="AM1628" s="41"/>
      <c r="AN1628" s="41"/>
      <c r="AO1628" s="41"/>
      <c r="AP1628" s="41"/>
      <c r="AQ1628"/>
      <c r="AR1628" s="41"/>
      <c r="AS1628" s="31"/>
      <c r="AT1628" s="41"/>
      <c r="AU1628" s="41"/>
      <c r="AV1628" s="31"/>
      <c r="BC1628" s="1"/>
      <c r="BD1628"/>
      <c r="BE1628"/>
      <c r="BF1628" s="1"/>
      <c r="BG1628"/>
      <c r="BH1628"/>
      <c r="BI1628"/>
      <c r="BJ1628" s="1"/>
      <c r="BK1628" s="1"/>
      <c r="BL1628"/>
      <c r="BM1628" s="1"/>
      <c r="BN1628" s="1"/>
      <c r="BO1628" s="1"/>
      <c r="BP1628" s="1"/>
      <c r="BQ1628" s="1"/>
      <c r="BR1628" s="1"/>
      <c r="BS1628" s="1"/>
      <c r="BT1628" s="22"/>
      <c r="BU1628" s="1"/>
      <c r="BV1628" s="1"/>
      <c r="BW1628" s="1"/>
      <c r="BX1628" s="1"/>
      <c r="BY1628" s="1"/>
      <c r="BZ1628" s="1"/>
      <c r="CA1628" s="1"/>
      <c r="CB1628" s="1"/>
      <c r="CC1628" s="1"/>
      <c r="CD1628" s="1"/>
      <c r="CE1628" s="1"/>
      <c r="CF1628" s="1"/>
      <c r="CG1628" s="1"/>
      <c r="CH1628" s="1"/>
      <c r="CI1628" s="1"/>
      <c r="CJ1628" s="1"/>
      <c r="CK1628" s="1"/>
      <c r="CL1628" s="1"/>
      <c r="CM1628" s="1"/>
      <c r="CN1628" s="1"/>
      <c r="CO1628" s="1"/>
      <c r="CP1628" s="1"/>
      <c r="CQ1628" s="1"/>
      <c r="CR1628" s="1"/>
      <c r="CS1628" s="1"/>
      <c r="CT1628" s="1"/>
      <c r="CU1628" s="1"/>
      <c r="CV1628" s="1"/>
      <c r="CW1628" s="1"/>
      <c r="CX1628" s="1"/>
      <c r="CY1628" s="1"/>
      <c r="CZ1628" s="1"/>
      <c r="DA1628" s="1"/>
      <c r="DB1628" s="1"/>
      <c r="DC1628" s="1"/>
      <c r="DD1628" s="1"/>
      <c r="DE1628" s="1"/>
      <c r="DF1628" s="1"/>
      <c r="DG1628" s="1"/>
      <c r="DH1628" s="1"/>
      <c r="DI1628" s="1"/>
      <c r="DJ1628" s="1"/>
      <c r="DK1628" s="1"/>
      <c r="DL1628" s="1"/>
      <c r="DM1628" s="1"/>
      <c r="DN1628" s="1"/>
      <c r="DO1628" s="1"/>
      <c r="DP1628" s="1"/>
      <c r="DQ1628" s="1"/>
      <c r="DR1628" s="1"/>
      <c r="DS1628" s="1"/>
      <c r="DT1628" s="1"/>
      <c r="DU1628" s="1"/>
      <c r="DV1628" s="1"/>
      <c r="DW1628" s="1"/>
      <c r="DX1628" s="1"/>
      <c r="DY1628" s="1"/>
      <c r="DZ1628" s="1"/>
      <c r="EA1628" s="1"/>
      <c r="EB1628" s="1"/>
      <c r="EC1628" s="1"/>
      <c r="ED1628" s="1"/>
      <c r="EE1628" s="1"/>
      <c r="EF1628" s="1"/>
      <c r="EG1628" s="1"/>
      <c r="EH1628" s="1"/>
      <c r="EI1628" s="1"/>
      <c r="EJ1628" s="1"/>
      <c r="EK1628" s="1"/>
      <c r="EL1628" s="1"/>
      <c r="EM1628" s="1"/>
      <c r="EN1628" s="1"/>
      <c r="EO1628" s="1"/>
      <c r="EP1628" s="1"/>
      <c r="EQ1628" s="1"/>
      <c r="ER1628" s="1"/>
      <c r="ES1628" s="1"/>
      <c r="ET1628" s="1"/>
      <c r="EU1628" s="1"/>
      <c r="EV1628" s="1"/>
      <c r="EW1628" s="1"/>
      <c r="EX1628" s="1"/>
      <c r="EY1628" s="1"/>
      <c r="EZ1628" s="1"/>
      <c r="FA1628" s="1"/>
      <c r="FB1628" s="1"/>
      <c r="FC1628" s="1"/>
      <c r="FD1628" s="1"/>
      <c r="FE1628" s="1"/>
      <c r="FF1628" s="1"/>
      <c r="FG1628" s="1"/>
      <c r="FH1628" s="1"/>
      <c r="FI1628" s="1"/>
      <c r="FJ1628" s="1"/>
      <c r="FK1628" s="1"/>
      <c r="FL1628" s="1"/>
      <c r="FM1628" s="1"/>
      <c r="FN1628" s="1"/>
      <c r="FO1628" s="1"/>
      <c r="FP1628" s="1"/>
      <c r="FQ1628" s="1"/>
      <c r="FR1628" s="1"/>
      <c r="FS1628" s="1"/>
      <c r="FT1628" s="1"/>
      <c r="FU1628" s="1"/>
      <c r="FV1628" s="1"/>
      <c r="FW1628" s="1"/>
      <c r="FX1628" s="1"/>
      <c r="FY1628" s="1"/>
      <c r="FZ1628" s="1"/>
      <c r="GA1628" s="1"/>
      <c r="GB1628" s="1"/>
      <c r="GC1628" s="1"/>
      <c r="GD1628" s="1"/>
      <c r="GE1628" s="1"/>
      <c r="GF1628" s="1"/>
      <c r="GG1628" s="1"/>
      <c r="GH1628" s="1"/>
      <c r="GI1628" s="1"/>
      <c r="GJ1628" s="1"/>
      <c r="GK1628"/>
      <c r="GL1628"/>
      <c r="GM1628"/>
      <c r="GN1628"/>
      <c r="GO1628"/>
      <c r="GP1628"/>
      <c r="GQ1628"/>
      <c r="GR1628"/>
      <c r="GS1628"/>
      <c r="GT1628"/>
      <c r="GU1628"/>
      <c r="GV1628"/>
      <c r="GW1628"/>
      <c r="GX1628"/>
      <c r="GY1628"/>
      <c r="GZ1628"/>
      <c r="HA1628"/>
      <c r="HB1628"/>
      <c r="HC1628"/>
      <c r="HD1628"/>
      <c r="HE1628"/>
    </row>
    <row r="1629" spans="1:213" s="19" customFormat="1" ht="14.4" x14ac:dyDescent="0.3">
      <c r="A1629"/>
      <c r="B1629"/>
      <c r="C1629"/>
      <c r="E1629" s="32">
        <v>40700.57708333333</v>
      </c>
      <c r="F1629" s="21">
        <f t="shared" si="1842"/>
        <v>801.93958333333285</v>
      </c>
      <c r="G1629" s="21">
        <f t="shared" si="1853"/>
        <v>801.93958333333285</v>
      </c>
      <c r="H1629" s="21"/>
      <c r="I1629" s="50">
        <v>1037</v>
      </c>
      <c r="J1629" s="21">
        <v>22965</v>
      </c>
      <c r="K1629" s="21">
        <v>3745</v>
      </c>
      <c r="L1629" s="21">
        <v>20</v>
      </c>
      <c r="M1629" s="124">
        <v>6.08</v>
      </c>
      <c r="N1629" s="22"/>
      <c r="O1629" s="22"/>
      <c r="P1629" s="22"/>
      <c r="Q1629" s="22"/>
      <c r="U1629" s="52">
        <f t="shared" si="1843"/>
        <v>9.252317466201981E-3</v>
      </c>
      <c r="V1629" s="52">
        <f t="shared" si="1844"/>
        <v>1.2939499292097807</v>
      </c>
      <c r="W1629" s="52">
        <f t="shared" si="1845"/>
        <v>3.9922062406717567E-3</v>
      </c>
      <c r="X1629" s="247">
        <f>W1629+V1629+SUM($U$1600:U1629)</f>
        <v>1.3530538300251014</v>
      </c>
      <c r="Y1629" s="104">
        <f>W1629+V1629+SUM($U$1600:U1629)-$X$1600</f>
        <v>1.3512457479780764</v>
      </c>
      <c r="Z1629" s="42"/>
      <c r="AA1629" s="1">
        <f t="shared" si="1854"/>
        <v>2.7869509068355314E-3</v>
      </c>
      <c r="AB1629" s="41">
        <f t="shared" si="1846"/>
        <v>5.6736841284733913E-2</v>
      </c>
      <c r="AC1629" s="48">
        <f t="shared" si="1847"/>
        <v>7.9347290051542361</v>
      </c>
      <c r="AD1629" s="48">
        <f t="shared" si="1848"/>
        <v>0.72610054344829089</v>
      </c>
      <c r="AE1629" s="48">
        <f t="shared" si="1849"/>
        <v>0.98752025770462981</v>
      </c>
      <c r="AF1629" s="48">
        <f t="shared" si="1850"/>
        <v>0.72610054344829078</v>
      </c>
      <c r="AG1629" s="238">
        <f t="shared" si="1851"/>
        <v>0.26141123977226616</v>
      </c>
      <c r="AH1629" s="48">
        <f t="shared" si="1852"/>
        <v>8.4744840729879358E-6</v>
      </c>
      <c r="AI1629" s="48">
        <f>AE1629+AC1629+SUM($AB$1600:AB1629)</f>
        <v>10.118477558667038</v>
      </c>
      <c r="AJ1629" s="48">
        <f>AE1629+AC1629+SUM($AB$1599:AB1629)-$AI$1600</f>
        <v>9.8076439443498522</v>
      </c>
      <c r="AK1629" s="46"/>
      <c r="AL1629" s="86"/>
      <c r="AM1629" s="41"/>
      <c r="AN1629" s="41"/>
      <c r="AO1629" s="41"/>
      <c r="AP1629" s="41"/>
      <c r="AQ1629"/>
      <c r="AR1629" s="41"/>
      <c r="AS1629" s="31"/>
      <c r="AT1629" s="41"/>
      <c r="AU1629" s="41"/>
      <c r="AV1629" s="31"/>
      <c r="BC1629" s="1"/>
      <c r="BD1629"/>
      <c r="BE1629"/>
      <c r="BF1629" s="1"/>
      <c r="BG1629"/>
      <c r="BH1629"/>
      <c r="BI1629"/>
      <c r="BJ1629" s="1"/>
      <c r="BK1629" s="1"/>
      <c r="BL1629"/>
      <c r="BM1629" s="1"/>
      <c r="BN1629" s="1"/>
      <c r="BO1629" s="1"/>
      <c r="BP1629" s="1"/>
      <c r="BQ1629" s="1"/>
      <c r="BR1629" s="1"/>
      <c r="BS1629" s="1"/>
      <c r="BT1629" s="22"/>
      <c r="BU1629" s="1"/>
      <c r="BV1629" s="1"/>
      <c r="BW1629" s="1"/>
      <c r="BX1629" s="1"/>
      <c r="BY1629" s="1"/>
      <c r="BZ1629" s="1"/>
      <c r="CA1629" s="1"/>
      <c r="CB1629" s="1"/>
      <c r="CC1629" s="1"/>
      <c r="CD1629" s="1"/>
      <c r="CE1629" s="1"/>
      <c r="CF1629" s="1"/>
      <c r="CG1629" s="1"/>
      <c r="CH1629" s="1"/>
      <c r="CI1629" s="1"/>
      <c r="CJ1629" s="1"/>
      <c r="CK1629" s="1"/>
      <c r="CL1629" s="1"/>
      <c r="CM1629" s="1"/>
      <c r="CN1629" s="1"/>
      <c r="CO1629" s="1"/>
      <c r="CP1629" s="1"/>
      <c r="CQ1629" s="1"/>
      <c r="CR1629" s="1"/>
      <c r="CS1629" s="1"/>
      <c r="CT1629" s="1"/>
      <c r="CU1629" s="1"/>
      <c r="CV1629" s="1"/>
      <c r="CW1629" s="1"/>
      <c r="CX1629" s="1"/>
      <c r="CY1629" s="1"/>
      <c r="CZ1629" s="1"/>
      <c r="DA1629" s="1"/>
      <c r="DB1629" s="1"/>
      <c r="DC1629" s="1"/>
      <c r="DD1629" s="1"/>
      <c r="DE1629" s="1"/>
      <c r="DF1629" s="1"/>
      <c r="DG1629" s="1"/>
      <c r="DH1629" s="1"/>
      <c r="DI1629" s="1"/>
      <c r="DJ1629" s="1"/>
      <c r="DK1629" s="1"/>
      <c r="DL1629" s="1"/>
      <c r="DM1629" s="1"/>
      <c r="DN1629" s="1"/>
      <c r="DO1629" s="1"/>
      <c r="DP1629" s="1"/>
      <c r="DQ1629" s="1"/>
      <c r="DR1629" s="1"/>
      <c r="DS1629" s="1"/>
      <c r="DT1629" s="1"/>
      <c r="DU1629" s="1"/>
      <c r="DV1629" s="1"/>
      <c r="DW1629" s="1"/>
      <c r="DX1629" s="1"/>
      <c r="DY1629" s="1"/>
      <c r="DZ1629" s="1"/>
      <c r="EA1629" s="1"/>
      <c r="EB1629" s="1"/>
      <c r="EC1629" s="1"/>
      <c r="ED1629" s="1"/>
      <c r="EE1629" s="1"/>
      <c r="EF1629" s="1"/>
      <c r="EG1629" s="1"/>
      <c r="EH1629" s="1"/>
      <c r="EI1629" s="1"/>
      <c r="EJ1629" s="1"/>
      <c r="EK1629" s="1"/>
      <c r="EL1629" s="1"/>
      <c r="EM1629" s="1"/>
      <c r="EN1629" s="1"/>
      <c r="EO1629" s="1"/>
      <c r="EP1629" s="1"/>
      <c r="EQ1629" s="1"/>
      <c r="ER1629" s="1"/>
      <c r="ES1629" s="1"/>
      <c r="ET1629" s="1"/>
      <c r="EU1629" s="1"/>
      <c r="EV1629" s="1"/>
      <c r="EW1629" s="1"/>
      <c r="EX1629" s="1"/>
      <c r="EY1629" s="1"/>
      <c r="EZ1629" s="1"/>
      <c r="FA1629" s="1"/>
      <c r="FB1629" s="1"/>
      <c r="FC1629" s="1"/>
      <c r="FD1629" s="1"/>
      <c r="FE1629" s="1"/>
      <c r="FF1629" s="1"/>
      <c r="FG1629" s="1"/>
      <c r="FH1629" s="1"/>
      <c r="FI1629" s="1"/>
      <c r="FJ1629" s="1"/>
      <c r="FK1629" s="1"/>
      <c r="FL1629" s="1"/>
      <c r="FM1629" s="1"/>
      <c r="FN1629" s="1"/>
      <c r="FO1629" s="1"/>
      <c r="FP1629" s="1"/>
      <c r="FQ1629" s="1"/>
      <c r="FR1629" s="1"/>
      <c r="FS1629" s="1"/>
      <c r="FT1629" s="1"/>
      <c r="FU1629" s="1"/>
      <c r="FV1629" s="1"/>
      <c r="FW1629" s="1"/>
      <c r="FX1629" s="1"/>
      <c r="FY1629" s="1"/>
      <c r="FZ1629" s="1"/>
      <c r="GA1629" s="1"/>
      <c r="GB1629" s="1"/>
      <c r="GC1629" s="1"/>
      <c r="GD1629" s="1"/>
      <c r="GE1629" s="1"/>
      <c r="GF1629" s="1"/>
      <c r="GG1629" s="1"/>
      <c r="GH1629" s="1"/>
      <c r="GI1629" s="1"/>
      <c r="GJ1629" s="1"/>
      <c r="GK1629"/>
      <c r="GL1629"/>
      <c r="GM1629"/>
      <c r="GN1629"/>
      <c r="GO1629"/>
      <c r="GP1629"/>
      <c r="GQ1629"/>
      <c r="GR1629"/>
      <c r="GS1629"/>
      <c r="GT1629"/>
      <c r="GU1629"/>
      <c r="GV1629"/>
      <c r="GW1629"/>
      <c r="GX1629"/>
      <c r="GY1629"/>
      <c r="GZ1629"/>
      <c r="HA1629"/>
      <c r="HB1629"/>
      <c r="HC1629"/>
      <c r="HD1629"/>
      <c r="HE1629"/>
    </row>
    <row r="1630" spans="1:213" s="19" customFormat="1" ht="14.4" x14ac:dyDescent="0.3">
      <c r="A1630"/>
      <c r="B1630"/>
      <c r="C1630"/>
      <c r="E1630" s="32">
        <v>40749.618750000001</v>
      </c>
      <c r="F1630" s="21">
        <f t="shared" si="1842"/>
        <v>850.98125000000437</v>
      </c>
      <c r="G1630" s="21">
        <f t="shared" si="1853"/>
        <v>850.98125000000437</v>
      </c>
      <c r="H1630" s="21"/>
      <c r="I1630" s="50">
        <v>1037</v>
      </c>
      <c r="J1630" s="21">
        <v>23465</v>
      </c>
      <c r="K1630" s="21">
        <v>4114</v>
      </c>
      <c r="L1630" s="21" t="s">
        <v>168</v>
      </c>
      <c r="M1630" s="124">
        <v>6.08</v>
      </c>
      <c r="N1630" s="22"/>
      <c r="O1630" s="22"/>
      <c r="P1630" s="22"/>
      <c r="Q1630" s="22"/>
      <c r="U1630" s="52">
        <f t="shared" si="1843"/>
        <v>1.0163961029627491E-2</v>
      </c>
      <c r="V1630" s="52">
        <f t="shared" si="1844"/>
        <v>1.4214445951319192</v>
      </c>
      <c r="W1630" s="52">
        <f t="shared" si="1845"/>
        <v>4.3855638115149814E-3</v>
      </c>
      <c r="X1630" s="247">
        <f>W1630+V1630+SUM($U$1600:U1630)</f>
        <v>1.4911058145477107</v>
      </c>
      <c r="Y1630" s="104">
        <f>W1630+V1630+SUM($U$1600:U1630)-$X$1600</f>
        <v>1.4892977325006858</v>
      </c>
      <c r="Z1630" s="42"/>
      <c r="AA1630" s="1">
        <f t="shared" si="1854"/>
        <v>2.8783022704306125E-3</v>
      </c>
      <c r="AB1630" s="41">
        <f t="shared" si="1846"/>
        <v>5.7972130666069294E-2</v>
      </c>
      <c r="AC1630" s="48">
        <f t="shared" si="1847"/>
        <v>8.1074860050487327</v>
      </c>
      <c r="AD1630" s="48">
        <f t="shared" si="1848"/>
        <v>0.74190939481881768</v>
      </c>
      <c r="AE1630" s="48">
        <f t="shared" si="1849"/>
        <v>1.009020807621996</v>
      </c>
      <c r="AF1630" s="48">
        <f t="shared" si="1850"/>
        <v>0.74190939481881746</v>
      </c>
      <c r="AG1630" s="238">
        <f t="shared" si="1851"/>
        <v>0.26710275381041698</v>
      </c>
      <c r="AH1630" s="48">
        <f t="shared" si="1852"/>
        <v>8.6589927617096407E-6</v>
      </c>
      <c r="AI1630" s="48">
        <f>AE1630+AC1630+SUM($AB$1600:AB1630)</f>
        <v>10.37070723914497</v>
      </c>
      <c r="AJ1630" s="48">
        <f>AE1630+AC1630+SUM($AB$1599:AB1630)-$AI$1600</f>
        <v>10.059873624827784</v>
      </c>
      <c r="AK1630" s="46"/>
      <c r="AL1630" s="86"/>
      <c r="AM1630" s="41"/>
      <c r="AN1630" s="41"/>
      <c r="AO1630" s="41"/>
      <c r="AP1630" s="41"/>
      <c r="AQ1630"/>
      <c r="AR1630" s="41"/>
      <c r="AS1630" s="31"/>
      <c r="AT1630" s="41"/>
      <c r="AU1630" s="41"/>
      <c r="AV1630" s="31"/>
      <c r="BC1630" s="1"/>
      <c r="BD1630"/>
      <c r="BE1630"/>
      <c r="BF1630" s="1"/>
      <c r="BG1630"/>
      <c r="BH1630"/>
      <c r="BI1630"/>
      <c r="BJ1630" s="1"/>
      <c r="BK1630" s="1"/>
      <c r="BL1630"/>
      <c r="BM1630" s="1"/>
      <c r="BN1630" s="1"/>
      <c r="BO1630" s="1"/>
      <c r="BP1630" s="1"/>
      <c r="BQ1630" s="1"/>
      <c r="BR1630" s="1"/>
      <c r="BS1630" s="1"/>
      <c r="BT1630" s="22"/>
      <c r="BU1630" s="1"/>
      <c r="BV1630" s="1"/>
      <c r="BW1630" s="1"/>
      <c r="BX1630" s="1"/>
      <c r="BY1630" s="1"/>
      <c r="BZ1630" s="1"/>
      <c r="CA1630" s="1"/>
      <c r="CB1630" s="1"/>
      <c r="CC1630" s="1"/>
      <c r="CD1630" s="1"/>
      <c r="CE1630" s="1"/>
      <c r="CF1630" s="1"/>
      <c r="CG1630" s="1"/>
      <c r="CH1630" s="1"/>
      <c r="CI1630" s="1"/>
      <c r="CJ1630" s="1"/>
      <c r="CK1630" s="1"/>
      <c r="CL1630" s="1"/>
      <c r="CM1630" s="1"/>
      <c r="CN1630" s="1"/>
      <c r="CO1630" s="1"/>
      <c r="CP1630" s="1"/>
      <c r="CQ1630" s="1"/>
      <c r="CR1630" s="1"/>
      <c r="CS1630" s="1"/>
      <c r="CT1630" s="1"/>
      <c r="CU1630" s="1"/>
      <c r="CV1630" s="1"/>
      <c r="CW1630" s="1"/>
      <c r="CX1630" s="1"/>
      <c r="CY1630" s="1"/>
      <c r="CZ1630" s="1"/>
      <c r="DA1630" s="1"/>
      <c r="DB1630" s="1"/>
      <c r="DC1630" s="1"/>
      <c r="DD1630" s="1"/>
      <c r="DE1630" s="1"/>
      <c r="DF1630" s="1"/>
      <c r="DG1630" s="1"/>
      <c r="DH1630" s="1"/>
      <c r="DI1630" s="1"/>
      <c r="DJ1630" s="1"/>
      <c r="DK1630" s="1"/>
      <c r="DL1630" s="1"/>
      <c r="DM1630" s="1"/>
      <c r="DN1630" s="1"/>
      <c r="DO1630" s="1"/>
      <c r="DP1630" s="1"/>
      <c r="DQ1630" s="1"/>
      <c r="DR1630" s="1"/>
      <c r="DS1630" s="1"/>
      <c r="DT1630" s="1"/>
      <c r="DU1630" s="1"/>
      <c r="DV1630" s="1"/>
      <c r="DW1630" s="1"/>
      <c r="DX1630" s="1"/>
      <c r="DY1630" s="1"/>
      <c r="DZ1630" s="1"/>
      <c r="EA1630" s="1"/>
      <c r="EB1630" s="1"/>
      <c r="EC1630" s="1"/>
      <c r="ED1630" s="1"/>
      <c r="EE1630" s="1"/>
      <c r="EF1630" s="1"/>
      <c r="EG1630" s="1"/>
      <c r="EH1630" s="1"/>
      <c r="EI1630" s="1"/>
      <c r="EJ1630" s="1"/>
      <c r="EK1630" s="1"/>
      <c r="EL1630" s="1"/>
      <c r="EM1630" s="1"/>
      <c r="EN1630" s="1"/>
      <c r="EO1630" s="1"/>
      <c r="EP1630" s="1"/>
      <c r="EQ1630" s="1"/>
      <c r="ER1630" s="1"/>
      <c r="ES1630" s="1"/>
      <c r="ET1630" s="1"/>
      <c r="EU1630" s="1"/>
      <c r="EV1630" s="1"/>
      <c r="EW1630" s="1"/>
      <c r="EX1630" s="1"/>
      <c r="EY1630" s="1"/>
      <c r="EZ1630" s="1"/>
      <c r="FA1630" s="1"/>
      <c r="FB1630" s="1"/>
      <c r="FC1630" s="1"/>
      <c r="FD1630" s="1"/>
      <c r="FE1630" s="1"/>
      <c r="FF1630" s="1"/>
      <c r="FG1630" s="1"/>
      <c r="FH1630" s="1"/>
      <c r="FI1630" s="1"/>
      <c r="FJ1630" s="1"/>
      <c r="FK1630" s="1"/>
      <c r="FL1630" s="1"/>
      <c r="FM1630" s="1"/>
      <c r="FN1630" s="1"/>
      <c r="FO1630" s="1"/>
      <c r="FP1630" s="1"/>
      <c r="FQ1630" s="1"/>
      <c r="FR1630" s="1"/>
      <c r="FS1630" s="1"/>
      <c r="FT1630" s="1"/>
      <c r="FU1630" s="1"/>
      <c r="FV1630" s="1"/>
      <c r="FW1630" s="1"/>
      <c r="FX1630" s="1"/>
      <c r="FY1630" s="1"/>
      <c r="FZ1630" s="1"/>
      <c r="GA1630" s="1"/>
      <c r="GB1630" s="1"/>
      <c r="GC1630" s="1"/>
      <c r="GD1630" s="1"/>
      <c r="GE1630" s="1"/>
      <c r="GF1630" s="1"/>
      <c r="GG1630" s="1"/>
      <c r="GH1630" s="1"/>
      <c r="GI1630" s="1"/>
      <c r="GJ1630" s="1"/>
      <c r="GK1630"/>
      <c r="GL1630"/>
      <c r="GM1630"/>
      <c r="GN1630"/>
      <c r="GO1630"/>
      <c r="GP1630"/>
      <c r="GQ1630"/>
      <c r="GR1630"/>
      <c r="GS1630"/>
      <c r="GT1630"/>
      <c r="GU1630"/>
      <c r="GV1630"/>
      <c r="GW1630"/>
      <c r="GX1630"/>
      <c r="GY1630"/>
      <c r="GZ1630"/>
      <c r="HA1630"/>
      <c r="HB1630"/>
      <c r="HC1630"/>
      <c r="HD1630"/>
      <c r="HE1630"/>
    </row>
    <row r="1631" spans="1:213" s="19" customFormat="1" ht="14.4" x14ac:dyDescent="0.3">
      <c r="A1631"/>
      <c r="B1631"/>
      <c r="C1631"/>
      <c r="E1631" s="32">
        <v>40800.57708333333</v>
      </c>
      <c r="F1631" s="21">
        <f t="shared" si="1842"/>
        <v>901.93958333333285</v>
      </c>
      <c r="G1631" s="21">
        <f t="shared" si="1853"/>
        <v>901.93958333333285</v>
      </c>
      <c r="H1631" s="21"/>
      <c r="I1631" s="50">
        <v>1037</v>
      </c>
      <c r="J1631" s="21">
        <v>23971</v>
      </c>
      <c r="K1631" s="21">
        <v>5021</v>
      </c>
      <c r="L1631" s="21">
        <v>50</v>
      </c>
      <c r="M1631" s="124">
        <v>6.08</v>
      </c>
      <c r="N1631" s="22"/>
      <c r="O1631" s="40"/>
      <c r="P1631" s="22"/>
      <c r="Q1631" s="22"/>
      <c r="U1631" s="52">
        <f t="shared" si="1843"/>
        <v>1.2404775967369866E-2</v>
      </c>
      <c r="V1631" s="52">
        <f t="shared" si="1844"/>
        <v>1.7348257929405364</v>
      </c>
      <c r="W1631" s="52">
        <f t="shared" si="1845"/>
        <v>5.352434588628276E-3</v>
      </c>
      <c r="X1631" s="247">
        <f>W1631+V1631+SUM($U$1600:U1631)</f>
        <v>1.817858659100811</v>
      </c>
      <c r="Y1631" s="104">
        <f>W1631+V1631+SUM($U$1600:U1631)-$X$1600</f>
        <v>1.816050577053786</v>
      </c>
      <c r="Z1631" s="42"/>
      <c r="AA1631" s="1">
        <f t="shared" si="1854"/>
        <v>3.7744861304252462E-3</v>
      </c>
      <c r="AB1631" s="41">
        <f t="shared" si="1846"/>
        <v>5.9222243519980691E-2</v>
      </c>
      <c r="AC1631" s="48">
        <f t="shared" si="1847"/>
        <v>8.2823160889419629</v>
      </c>
      <c r="AD1631" s="48">
        <f t="shared" si="1848"/>
        <v>0.75790795240579045</v>
      </c>
      <c r="AE1631" s="48">
        <f t="shared" si="1849"/>
        <v>1.0307793641383705</v>
      </c>
      <c r="AF1631" s="48">
        <f t="shared" si="1850"/>
        <v>0.75790795240579034</v>
      </c>
      <c r="AG1631" s="238">
        <f t="shared" si="1851"/>
        <v>0.27286256601702552</v>
      </c>
      <c r="AH1631" s="48">
        <f t="shared" si="1852"/>
        <v>8.8457155546960054E-6</v>
      </c>
      <c r="AI1631" s="48">
        <f>AE1631+AC1631+SUM($AB$1600:AB1631)</f>
        <v>10.626518123074554</v>
      </c>
      <c r="AJ1631" s="48">
        <f>AE1631+AC1631+SUM($AB$1599:AB1631)-$AI$1600</f>
        <v>10.315684508757368</v>
      </c>
      <c r="AK1631" s="46"/>
      <c r="AL1631" s="86"/>
      <c r="AM1631" s="41"/>
      <c r="AN1631" s="41"/>
      <c r="AO1631" s="41"/>
      <c r="AP1631" s="41"/>
      <c r="AQ1631"/>
      <c r="AR1631" s="41"/>
      <c r="AS1631" s="31"/>
      <c r="AT1631" s="41"/>
      <c r="AU1631" s="41"/>
      <c r="AV1631" s="31"/>
      <c r="BC1631" s="1"/>
      <c r="BD1631"/>
      <c r="BE1631"/>
      <c r="BF1631" s="1"/>
      <c r="BG1631"/>
      <c r="BH1631"/>
      <c r="BI1631"/>
      <c r="BJ1631" s="1"/>
      <c r="BK1631" s="1"/>
      <c r="BL1631"/>
      <c r="BM1631" s="1"/>
      <c r="BN1631" s="1"/>
      <c r="BO1631" s="1"/>
      <c r="BP1631" s="1"/>
      <c r="BQ1631" s="1"/>
      <c r="BR1631" s="1"/>
      <c r="BS1631" s="1"/>
      <c r="BT1631" s="22"/>
      <c r="BU1631" s="1"/>
      <c r="BV1631" s="1"/>
      <c r="BW1631" s="1"/>
      <c r="BX1631" s="1"/>
      <c r="BY1631" s="1"/>
      <c r="BZ1631" s="1"/>
      <c r="CA1631" s="1"/>
      <c r="CB1631" s="1"/>
      <c r="CC1631" s="1"/>
      <c r="CD1631" s="1"/>
      <c r="CE1631" s="1"/>
      <c r="CF1631" s="1"/>
      <c r="CG1631" s="1"/>
      <c r="CH1631" s="1"/>
      <c r="CI1631" s="1"/>
      <c r="CJ1631" s="1"/>
      <c r="CK1631" s="1"/>
      <c r="CL1631" s="1"/>
      <c r="CM1631" s="1"/>
      <c r="CN1631" s="1"/>
      <c r="CO1631" s="1"/>
      <c r="CP1631" s="1"/>
      <c r="CQ1631" s="1"/>
      <c r="CR1631" s="1"/>
      <c r="CS1631" s="1"/>
      <c r="CT1631" s="1"/>
      <c r="CU1631" s="1"/>
      <c r="CV1631" s="1"/>
      <c r="CW1631" s="1"/>
      <c r="CX1631" s="1"/>
      <c r="CY1631" s="1"/>
      <c r="CZ1631" s="1"/>
      <c r="DA1631" s="1"/>
      <c r="DB1631" s="1"/>
      <c r="DC1631" s="1"/>
      <c r="DD1631" s="1"/>
      <c r="DE1631" s="1"/>
      <c r="DF1631" s="1"/>
      <c r="DG1631" s="1"/>
      <c r="DH1631" s="1"/>
      <c r="DI1631" s="1"/>
      <c r="DJ1631" s="1"/>
      <c r="DK1631" s="1"/>
      <c r="DL1631" s="1"/>
      <c r="DM1631" s="1"/>
      <c r="DN1631" s="1"/>
      <c r="DO1631" s="1"/>
      <c r="DP1631" s="1"/>
      <c r="DQ1631" s="1"/>
      <c r="DR1631" s="1"/>
      <c r="DS1631" s="1"/>
      <c r="DT1631" s="1"/>
      <c r="DU1631" s="1"/>
      <c r="DV1631" s="1"/>
      <c r="DW1631" s="1"/>
      <c r="DX1631" s="1"/>
      <c r="DY1631" s="1"/>
      <c r="DZ1631" s="1"/>
      <c r="EA1631" s="1"/>
      <c r="EB1631" s="1"/>
      <c r="EC1631" s="1"/>
      <c r="ED1631" s="1"/>
      <c r="EE1631" s="1"/>
      <c r="EF1631" s="1"/>
      <c r="EG1631" s="1"/>
      <c r="EH1631" s="1"/>
      <c r="EI1631" s="1"/>
      <c r="EJ1631" s="1"/>
      <c r="EK1631" s="1"/>
      <c r="EL1631" s="1"/>
      <c r="EM1631" s="1"/>
      <c r="EN1631" s="1"/>
      <c r="EO1631" s="1"/>
      <c r="EP1631" s="1"/>
      <c r="EQ1631" s="1"/>
      <c r="ER1631" s="1"/>
      <c r="ES1631" s="1"/>
      <c r="ET1631" s="1"/>
      <c r="EU1631" s="1"/>
      <c r="EV1631" s="1"/>
      <c r="EW1631" s="1"/>
      <c r="EX1631" s="1"/>
      <c r="EY1631" s="1"/>
      <c r="EZ1631" s="1"/>
      <c r="FA1631" s="1"/>
      <c r="FB1631" s="1"/>
      <c r="FC1631" s="1"/>
      <c r="FD1631" s="1"/>
      <c r="FE1631" s="1"/>
      <c r="FF1631" s="1"/>
      <c r="FG1631" s="1"/>
      <c r="FH1631" s="1"/>
      <c r="FI1631" s="1"/>
      <c r="FJ1631" s="1"/>
      <c r="FK1631" s="1"/>
      <c r="FL1631" s="1"/>
      <c r="FM1631" s="1"/>
      <c r="FN1631" s="1"/>
      <c r="FO1631" s="1"/>
      <c r="FP1631" s="1"/>
      <c r="FQ1631" s="1"/>
      <c r="FR1631" s="1"/>
      <c r="FS1631" s="1"/>
      <c r="FT1631" s="1"/>
      <c r="FU1631" s="1"/>
      <c r="FV1631" s="1"/>
      <c r="FW1631" s="1"/>
      <c r="FX1631" s="1"/>
      <c r="FY1631" s="1"/>
      <c r="FZ1631" s="1"/>
      <c r="GA1631" s="1"/>
      <c r="GB1631" s="1"/>
      <c r="GC1631" s="1"/>
      <c r="GD1631" s="1"/>
      <c r="GE1631" s="1"/>
      <c r="GF1631" s="1"/>
      <c r="GG1631" s="1"/>
      <c r="GH1631" s="1"/>
      <c r="GI1631" s="1"/>
      <c r="GJ1631" s="1"/>
      <c r="GK1631"/>
      <c r="GL1631"/>
      <c r="GM1631"/>
      <c r="GN1631"/>
      <c r="GO1631"/>
      <c r="GP1631"/>
      <c r="GQ1631"/>
      <c r="GR1631"/>
      <c r="GS1631"/>
      <c r="GT1631"/>
      <c r="GU1631"/>
      <c r="GV1631"/>
      <c r="GW1631"/>
      <c r="GX1631"/>
      <c r="GY1631"/>
      <c r="GZ1631"/>
      <c r="HA1631"/>
      <c r="HB1631"/>
      <c r="HC1631"/>
      <c r="HD1631"/>
      <c r="HE1631"/>
    </row>
    <row r="1632" spans="1:213" s="19" customFormat="1" ht="14.4" x14ac:dyDescent="0.3">
      <c r="A1632"/>
      <c r="B1632"/>
      <c r="C1632"/>
      <c r="E1632" s="32">
        <v>40855.457638888889</v>
      </c>
      <c r="F1632" s="21">
        <f t="shared" si="1842"/>
        <v>956.82013888889196</v>
      </c>
      <c r="G1632" s="21">
        <f t="shared" si="1853"/>
        <v>956.82013888889196</v>
      </c>
      <c r="H1632" s="21"/>
      <c r="I1632" s="50">
        <v>1037</v>
      </c>
      <c r="J1632" s="21">
        <v>27538</v>
      </c>
      <c r="K1632" s="21">
        <v>6123</v>
      </c>
      <c r="L1632" s="21">
        <v>17</v>
      </c>
      <c r="M1632" s="124">
        <v>6.08</v>
      </c>
      <c r="N1632" s="22"/>
      <c r="O1632" s="40"/>
      <c r="P1632" s="22"/>
      <c r="Q1632" s="22"/>
      <c r="U1632" s="52">
        <f t="shared" si="1843"/>
        <v>1.512735376383304E-2</v>
      </c>
      <c r="V1632" s="52">
        <f t="shared" si="1844"/>
        <v>2.1155822207080073</v>
      </c>
      <c r="W1632" s="52">
        <f t="shared" si="1845"/>
        <v>6.5271772527725402E-3</v>
      </c>
      <c r="X1632" s="247">
        <f>W1632+V1632+SUM($U$1600:U1632)</f>
        <v>2.2149171832962593</v>
      </c>
      <c r="Y1632" s="104">
        <f>W1632+V1632+SUM($U$1600:U1632)-$X$1600</f>
        <v>2.2131091012492345</v>
      </c>
      <c r="Z1632" s="42"/>
      <c r="AA1632" s="1">
        <f t="shared" si="1854"/>
        <v>5.6722815092047239E-3</v>
      </c>
      <c r="AB1632" s="41">
        <f t="shared" si="1846"/>
        <v>6.8034797966427293E-2</v>
      </c>
      <c r="AC1632" s="48">
        <f t="shared" si="1847"/>
        <v>9.5147645261893015</v>
      </c>
      <c r="AD1632" s="48">
        <f t="shared" si="1848"/>
        <v>0.87068829808312787</v>
      </c>
      <c r="AE1632" s="48">
        <f t="shared" si="1849"/>
        <v>1.1841642872488611</v>
      </c>
      <c r="AF1632" s="48">
        <f t="shared" si="1850"/>
        <v>0.87068829808312787</v>
      </c>
      <c r="AG1632" s="238">
        <f t="shared" si="1851"/>
        <v>0.31346582716519339</v>
      </c>
      <c r="AH1632" s="48">
        <f t="shared" si="1852"/>
        <v>1.0162000540036654E-5</v>
      </c>
      <c r="AI1632" s="48">
        <f>AE1632+AC1632+SUM($AB$1600:AB1632)</f>
        <v>12.080386281398811</v>
      </c>
      <c r="AJ1632" s="48">
        <f>AE1632+AC1632+SUM($AB$1599:AB1632)-$AI$1600</f>
        <v>11.769552667081625</v>
      </c>
      <c r="AK1632" s="46"/>
      <c r="AL1632" s="86"/>
      <c r="AM1632" s="41"/>
      <c r="AN1632" s="41"/>
      <c r="AO1632" s="41"/>
      <c r="AP1632" s="41"/>
      <c r="AQ1632"/>
      <c r="AR1632" s="41"/>
      <c r="AS1632" s="31"/>
      <c r="AT1632" s="41"/>
      <c r="AU1632" s="41"/>
      <c r="AV1632" s="31"/>
      <c r="BC1632" s="1"/>
      <c r="BD1632"/>
      <c r="BE1632"/>
      <c r="BF1632" s="1"/>
      <c r="BG1632"/>
      <c r="BH1632"/>
      <c r="BI1632"/>
      <c r="BJ1632" s="1"/>
      <c r="BK1632" s="1"/>
      <c r="BL1632"/>
      <c r="BM1632" s="1"/>
      <c r="BN1632" s="1"/>
      <c r="BO1632" s="1"/>
      <c r="BP1632" s="1"/>
      <c r="BQ1632" s="1"/>
      <c r="BR1632" s="1"/>
      <c r="BS1632" s="1"/>
      <c r="BT1632" s="22"/>
      <c r="BU1632" s="1"/>
      <c r="BV1632" s="1"/>
      <c r="BW1632" s="1"/>
      <c r="BX1632" s="1"/>
      <c r="BY1632" s="1"/>
      <c r="BZ1632" s="1"/>
      <c r="CA1632" s="1"/>
      <c r="CB1632" s="1"/>
      <c r="CC1632" s="1"/>
      <c r="CD1632" s="1"/>
      <c r="CE1632" s="1"/>
      <c r="CF1632" s="1"/>
      <c r="CG1632" s="1"/>
      <c r="CH1632" s="1"/>
      <c r="CI1632" s="1"/>
      <c r="CJ1632" s="1"/>
      <c r="CK1632" s="1"/>
      <c r="CL1632" s="1"/>
      <c r="CM1632" s="1"/>
      <c r="CN1632" s="1"/>
      <c r="CO1632" s="1"/>
      <c r="CP1632" s="1"/>
      <c r="CQ1632" s="1"/>
      <c r="CR1632" s="1"/>
      <c r="CS1632" s="1"/>
      <c r="CT1632" s="1"/>
      <c r="CU1632" s="1"/>
      <c r="CV1632" s="1"/>
      <c r="CW1632" s="1"/>
      <c r="CX1632" s="1"/>
      <c r="CY1632" s="1"/>
      <c r="CZ1632" s="1"/>
      <c r="DA1632" s="1"/>
      <c r="DB1632" s="1"/>
      <c r="DC1632" s="1"/>
      <c r="DD1632" s="1"/>
      <c r="DE1632" s="1"/>
      <c r="DF1632" s="1"/>
      <c r="DG1632" s="1"/>
      <c r="DH1632" s="1"/>
      <c r="DI1632" s="1"/>
      <c r="DJ1632" s="1"/>
      <c r="DK1632" s="1"/>
      <c r="DL1632" s="1"/>
      <c r="DM1632" s="1"/>
      <c r="DN1632" s="1"/>
      <c r="DO1632" s="1"/>
      <c r="DP1632" s="1"/>
      <c r="DQ1632" s="1"/>
      <c r="DR1632" s="1"/>
      <c r="DS1632" s="1"/>
      <c r="DT1632" s="1"/>
      <c r="DU1632" s="1"/>
      <c r="DV1632" s="1"/>
      <c r="DW1632" s="1"/>
      <c r="DX1632" s="1"/>
      <c r="DY1632" s="1"/>
      <c r="DZ1632" s="1"/>
      <c r="EA1632" s="1"/>
      <c r="EB1632" s="1"/>
      <c r="EC1632" s="1"/>
      <c r="ED1632" s="1"/>
      <c r="EE1632" s="1"/>
      <c r="EF1632" s="1"/>
      <c r="EG1632" s="1"/>
      <c r="EH1632" s="1"/>
      <c r="EI1632" s="1"/>
      <c r="EJ1632" s="1"/>
      <c r="EK1632" s="1"/>
      <c r="EL1632" s="1"/>
      <c r="EM1632" s="1"/>
      <c r="EN1632" s="1"/>
      <c r="EO1632" s="1"/>
      <c r="EP1632" s="1"/>
      <c r="EQ1632" s="1"/>
      <c r="ER1632" s="1"/>
      <c r="ES1632" s="1"/>
      <c r="ET1632" s="1"/>
      <c r="EU1632" s="1"/>
      <c r="EV1632" s="1"/>
      <c r="EW1632" s="1"/>
      <c r="EX1632" s="1"/>
      <c r="EY1632" s="1"/>
      <c r="EZ1632" s="1"/>
      <c r="FA1632" s="1"/>
      <c r="FB1632" s="1"/>
      <c r="FC1632" s="1"/>
      <c r="FD1632" s="1"/>
      <c r="FE1632" s="1"/>
      <c r="FF1632" s="1"/>
      <c r="FG1632" s="1"/>
      <c r="FH1632" s="1"/>
      <c r="FI1632" s="1"/>
      <c r="FJ1632" s="1"/>
      <c r="FK1632" s="1"/>
      <c r="FL1632" s="1"/>
      <c r="FM1632" s="1"/>
      <c r="FN1632" s="1"/>
      <c r="FO1632" s="1"/>
      <c r="FP1632" s="1"/>
      <c r="FQ1632" s="1"/>
      <c r="FR1632" s="1"/>
      <c r="FS1632" s="1"/>
      <c r="FT1632" s="1"/>
      <c r="FU1632" s="1"/>
      <c r="FV1632" s="1"/>
      <c r="FW1632" s="1"/>
      <c r="FX1632" s="1"/>
      <c r="FY1632" s="1"/>
      <c r="FZ1632" s="1"/>
      <c r="GA1632" s="1"/>
      <c r="GB1632" s="1"/>
      <c r="GC1632" s="1"/>
      <c r="GD1632" s="1"/>
      <c r="GE1632" s="1"/>
      <c r="GF1632" s="1"/>
      <c r="GG1632" s="1"/>
      <c r="GH1632" s="1"/>
      <c r="GI1632" s="1"/>
      <c r="GJ1632" s="1"/>
      <c r="GK1632"/>
      <c r="GL1632"/>
      <c r="GM1632"/>
      <c r="GN1632"/>
      <c r="GO1632"/>
      <c r="GP1632"/>
      <c r="GQ1632"/>
      <c r="GR1632"/>
      <c r="GS1632"/>
      <c r="GT1632"/>
      <c r="GU1632"/>
      <c r="GV1632"/>
      <c r="GW1632"/>
      <c r="GX1632"/>
      <c r="GY1632"/>
      <c r="GZ1632"/>
      <c r="HA1632"/>
      <c r="HB1632"/>
      <c r="HC1632"/>
      <c r="HD1632"/>
      <c r="HE1632"/>
    </row>
    <row r="1633" spans="1:213" s="19" customFormat="1" ht="14.4" x14ac:dyDescent="0.3">
      <c r="A1633"/>
      <c r="B1633"/>
      <c r="C1633"/>
      <c r="E1633" s="32">
        <v>40945.5625</v>
      </c>
      <c r="F1633" s="21">
        <f t="shared" si="1842"/>
        <v>1046.9250000000029</v>
      </c>
      <c r="G1633" s="21">
        <f t="shared" si="1853"/>
        <v>1046.9250000000029</v>
      </c>
      <c r="H1633" s="21"/>
      <c r="I1633" s="50">
        <v>1037</v>
      </c>
      <c r="J1633" s="21">
        <v>30824</v>
      </c>
      <c r="K1633" s="21">
        <v>7565</v>
      </c>
      <c r="L1633" s="21">
        <v>24</v>
      </c>
      <c r="M1633" s="124">
        <v>6.08</v>
      </c>
      <c r="N1633" s="22"/>
      <c r="O1633" s="40"/>
      <c r="P1633" s="22"/>
      <c r="Q1633" s="22"/>
      <c r="U1633" s="52">
        <f t="shared" si="1843"/>
        <v>1.8689928339604273E-2</v>
      </c>
      <c r="V1633" s="52">
        <f t="shared" si="1844"/>
        <v>2.6138134084037357</v>
      </c>
      <c r="W1633" s="52">
        <f t="shared" si="1845"/>
        <v>8.0643632071246557E-3</v>
      </c>
      <c r="X1633" s="247">
        <f>W1633+V1633+SUM($U$1600:U1633)</f>
        <v>2.733375485285944</v>
      </c>
      <c r="Y1633" s="104">
        <f>W1633+V1633+SUM($U$1600:U1633)-$X$1600</f>
        <v>2.7315674032389192</v>
      </c>
      <c r="Z1633" s="42"/>
      <c r="AA1633" s="1">
        <f t="shared" si="1854"/>
        <v>6.3776374892132934E-3</v>
      </c>
      <c r="AB1633" s="41">
        <f t="shared" si="1846"/>
        <v>7.6153119780563397E-2</v>
      </c>
      <c r="AC1633" s="48">
        <f t="shared" si="1847"/>
        <v>10.650123529495936</v>
      </c>
      <c r="AD1633" s="48">
        <f t="shared" si="1848"/>
        <v>0.97458406929022945</v>
      </c>
      <c r="AE1633" s="48">
        <f t="shared" si="1849"/>
        <v>1.3254659013057921</v>
      </c>
      <c r="AF1633" s="48">
        <f t="shared" si="1850"/>
        <v>0.97458406929022945</v>
      </c>
      <c r="AG1633" s="238">
        <f t="shared" si="1851"/>
        <v>0.35087045742392048</v>
      </c>
      <c r="AH1633" s="48">
        <f t="shared" si="1852"/>
        <v>1.1374591642315706E-5</v>
      </c>
      <c r="AI1633" s="48">
        <f>AE1633+AC1633+SUM($AB$1600:AB1633)</f>
        <v>13.433200018542941</v>
      </c>
      <c r="AJ1633" s="48">
        <f>AE1633+AC1633+SUM($AB$1599:AB1633)-$AI$1600</f>
        <v>13.122366404225755</v>
      </c>
      <c r="AK1633" s="46"/>
      <c r="AL1633" s="86"/>
      <c r="AM1633" s="41"/>
      <c r="AN1633" s="41"/>
      <c r="AO1633" s="41"/>
      <c r="AP1633" s="41"/>
      <c r="AQ1633"/>
      <c r="AR1633" s="41"/>
      <c r="AS1633" s="31"/>
      <c r="AT1633" s="41"/>
      <c r="AU1633" s="41"/>
      <c r="AV1633" s="31"/>
      <c r="BC1633" s="1"/>
      <c r="BD1633"/>
      <c r="BE1633"/>
      <c r="BF1633" s="1"/>
      <c r="BG1633"/>
      <c r="BH1633"/>
      <c r="BI1633"/>
      <c r="BJ1633" s="1"/>
      <c r="BK1633" s="1"/>
      <c r="BL1633"/>
      <c r="BM1633" s="1"/>
      <c r="BN1633" s="1"/>
      <c r="BO1633" s="1"/>
      <c r="BP1633" s="1"/>
      <c r="BQ1633" s="1"/>
      <c r="BR1633" s="1"/>
      <c r="BS1633" s="1"/>
      <c r="BT1633" s="22"/>
      <c r="BU1633" s="1"/>
      <c r="BV1633" s="1"/>
      <c r="BW1633" s="1"/>
      <c r="BX1633" s="1"/>
      <c r="BY1633" s="1"/>
      <c r="BZ1633" s="1"/>
      <c r="CA1633" s="1"/>
      <c r="CB1633" s="1"/>
      <c r="CC1633" s="1"/>
      <c r="CD1633" s="1"/>
      <c r="CE1633" s="1"/>
      <c r="CF1633" s="1"/>
      <c r="CG1633" s="1"/>
      <c r="CH1633" s="1"/>
      <c r="CI1633" s="1"/>
      <c r="CJ1633" s="1"/>
      <c r="CK1633" s="1"/>
      <c r="CL1633" s="1"/>
      <c r="CM1633" s="1"/>
      <c r="CN1633" s="1"/>
      <c r="CO1633" s="1"/>
      <c r="CP1633" s="1"/>
      <c r="CQ1633" s="1"/>
      <c r="CR1633" s="1"/>
      <c r="CS1633" s="1"/>
      <c r="CT1633" s="1"/>
      <c r="CU1633" s="1"/>
      <c r="CV1633" s="1"/>
      <c r="CW1633" s="1"/>
      <c r="CX1633" s="1"/>
      <c r="CY1633" s="1"/>
      <c r="CZ1633" s="1"/>
      <c r="DA1633" s="1"/>
      <c r="DB1633" s="1"/>
      <c r="DC1633" s="1"/>
      <c r="DD1633" s="1"/>
      <c r="DE1633" s="1"/>
      <c r="DF1633" s="1"/>
      <c r="DG1633" s="1"/>
      <c r="DH1633" s="1"/>
      <c r="DI1633" s="1"/>
      <c r="DJ1633" s="1"/>
      <c r="DK1633" s="1"/>
      <c r="DL1633" s="1"/>
      <c r="DM1633" s="1"/>
      <c r="DN1633" s="1"/>
      <c r="DO1633" s="1"/>
      <c r="DP1633" s="1"/>
      <c r="DQ1633" s="1"/>
      <c r="DR1633" s="1"/>
      <c r="DS1633" s="1"/>
      <c r="DT1633" s="1"/>
      <c r="DU1633" s="1"/>
      <c r="DV1633" s="1"/>
      <c r="DW1633" s="1"/>
      <c r="DX1633" s="1"/>
      <c r="DY1633" s="1"/>
      <c r="DZ1633" s="1"/>
      <c r="EA1633" s="1"/>
      <c r="EB1633" s="1"/>
      <c r="EC1633" s="1"/>
      <c r="ED1633" s="1"/>
      <c r="EE1633" s="1"/>
      <c r="EF1633" s="1"/>
      <c r="EG1633" s="1"/>
      <c r="EH1633" s="1"/>
      <c r="EI1633" s="1"/>
      <c r="EJ1633" s="1"/>
      <c r="EK1633" s="1"/>
      <c r="EL1633" s="1"/>
      <c r="EM1633" s="1"/>
      <c r="EN1633" s="1"/>
      <c r="EO1633" s="1"/>
      <c r="EP1633" s="1"/>
      <c r="EQ1633" s="1"/>
      <c r="ER1633" s="1"/>
      <c r="ES1633" s="1"/>
      <c r="ET1633" s="1"/>
      <c r="EU1633" s="1"/>
      <c r="EV1633" s="1"/>
      <c r="EW1633" s="1"/>
      <c r="EX1633" s="1"/>
      <c r="EY1633" s="1"/>
      <c r="EZ1633" s="1"/>
      <c r="FA1633" s="1"/>
      <c r="FB1633" s="1"/>
      <c r="FC1633" s="1"/>
      <c r="FD1633" s="1"/>
      <c r="FE1633" s="1"/>
      <c r="FF1633" s="1"/>
      <c r="FG1633" s="1"/>
      <c r="FH1633" s="1"/>
      <c r="FI1633" s="1"/>
      <c r="FJ1633" s="1"/>
      <c r="FK1633" s="1"/>
      <c r="FL1633" s="1"/>
      <c r="FM1633" s="1"/>
      <c r="FN1633" s="1"/>
      <c r="FO1633" s="1"/>
      <c r="FP1633" s="1"/>
      <c r="FQ1633" s="1"/>
      <c r="FR1633" s="1"/>
      <c r="FS1633" s="1"/>
      <c r="FT1633" s="1"/>
      <c r="FU1633" s="1"/>
      <c r="FV1633" s="1"/>
      <c r="FW1633" s="1"/>
      <c r="FX1633" s="1"/>
      <c r="FY1633" s="1"/>
      <c r="FZ1633" s="1"/>
      <c r="GA1633" s="1"/>
      <c r="GB1633" s="1"/>
      <c r="GC1633" s="1"/>
      <c r="GD1633" s="1"/>
      <c r="GE1633" s="1"/>
      <c r="GF1633" s="1"/>
      <c r="GG1633" s="1"/>
      <c r="GH1633" s="1"/>
      <c r="GI1633" s="1"/>
      <c r="GJ1633" s="1"/>
      <c r="GK1633"/>
      <c r="GL1633"/>
      <c r="GM1633"/>
      <c r="GN1633"/>
      <c r="GO1633"/>
      <c r="GP1633"/>
      <c r="GQ1633"/>
      <c r="GR1633"/>
      <c r="GS1633"/>
      <c r="GT1633"/>
      <c r="GU1633"/>
      <c r="GV1633"/>
      <c r="GW1633"/>
      <c r="GX1633"/>
      <c r="GY1633"/>
      <c r="GZ1633"/>
      <c r="HA1633"/>
      <c r="HB1633"/>
      <c r="HC1633"/>
      <c r="HD1633"/>
      <c r="HE1633"/>
    </row>
    <row r="1634" spans="1:213" s="19" customFormat="1" ht="14.4" x14ac:dyDescent="0.3">
      <c r="A1634"/>
      <c r="B1634"/>
      <c r="C1634"/>
      <c r="E1634" s="32">
        <v>41017.430555555555</v>
      </c>
      <c r="F1634" s="21">
        <f t="shared" si="1842"/>
        <v>1118.7930555555577</v>
      </c>
      <c r="G1634" s="21">
        <f t="shared" si="1853"/>
        <v>1118.7930555555577</v>
      </c>
      <c r="H1634" s="21"/>
      <c r="I1634" s="50">
        <v>1037</v>
      </c>
      <c r="J1634" s="21">
        <v>29606</v>
      </c>
      <c r="K1634" s="21">
        <v>8203</v>
      </c>
      <c r="L1634" s="21">
        <v>10</v>
      </c>
      <c r="M1634" s="124">
        <v>6.08</v>
      </c>
      <c r="N1634" s="22"/>
      <c r="O1634" s="40"/>
      <c r="P1634" s="22"/>
      <c r="Q1634" s="22"/>
      <c r="U1634" s="52">
        <f t="shared" si="1843"/>
        <v>2.0266157590188214E-2</v>
      </c>
      <c r="V1634" s="52">
        <f t="shared" si="1844"/>
        <v>2.8342513402691139</v>
      </c>
      <c r="W1634" s="52">
        <f t="shared" si="1845"/>
        <v>8.7444773811029154E-3</v>
      </c>
      <c r="X1634" s="247">
        <f>W1634+V1634+SUM($U$1600:U1634)</f>
        <v>2.9747596889154884</v>
      </c>
      <c r="Y1634" s="104">
        <f>W1634+V1634+SUM($U$1600:U1634)-$X$1600</f>
        <v>2.9729516068684636</v>
      </c>
      <c r="Z1634" s="42"/>
      <c r="AA1634" s="1">
        <f t="shared" si="1854"/>
        <v>5.3586335918767757E-3</v>
      </c>
      <c r="AB1634" s="41">
        <f t="shared" si="1846"/>
        <v>7.3143954847630407E-2</v>
      </c>
      <c r="AC1634" s="48">
        <f t="shared" si="1847"/>
        <v>10.229287477752941</v>
      </c>
      <c r="AD1634" s="48">
        <f t="shared" si="1848"/>
        <v>0.93607370735162643</v>
      </c>
      <c r="AE1634" s="48">
        <f t="shared" si="1849"/>
        <v>1.273090561707088</v>
      </c>
      <c r="AF1634" s="48">
        <f t="shared" si="1850"/>
        <v>0.93607370735162643</v>
      </c>
      <c r="AG1634" s="238">
        <f t="shared" si="1851"/>
        <v>0.33700592922698513</v>
      </c>
      <c r="AH1634" s="48">
        <f t="shared" si="1852"/>
        <v>1.092512847658963E-5</v>
      </c>
      <c r="AI1634" s="48">
        <f>AE1634+AC1634+SUM($AB$1600:AB1634)</f>
        <v>13.033132582048871</v>
      </c>
      <c r="AJ1634" s="48">
        <f>AE1634+AC1634+SUM($AB$1599:AB1634)-$AI$1600</f>
        <v>12.722298967731685</v>
      </c>
      <c r="AK1634" s="46"/>
      <c r="AL1634" s="86"/>
      <c r="AM1634" s="41"/>
      <c r="AN1634" s="41"/>
      <c r="AO1634" s="41"/>
      <c r="AP1634" s="41"/>
      <c r="AQ1634"/>
      <c r="AR1634" s="41"/>
      <c r="AS1634" s="31"/>
      <c r="AT1634" s="41"/>
      <c r="AU1634" s="41"/>
      <c r="AV1634" s="31"/>
      <c r="BC1634" s="1"/>
      <c r="BD1634"/>
      <c r="BE1634"/>
      <c r="BF1634" s="1"/>
      <c r="BG1634"/>
      <c r="BH1634"/>
      <c r="BI1634"/>
      <c r="BJ1634" s="1"/>
      <c r="BK1634" s="1"/>
      <c r="BL1634"/>
      <c r="BM1634" s="1"/>
      <c r="BN1634" s="1"/>
      <c r="BO1634" s="1"/>
      <c r="BP1634" s="1"/>
      <c r="BQ1634" s="1"/>
      <c r="BR1634" s="1"/>
      <c r="BS1634" s="1"/>
      <c r="BT1634" s="22"/>
      <c r="BU1634" s="1"/>
      <c r="BV1634" s="1"/>
      <c r="BW1634" s="1"/>
      <c r="BX1634" s="1"/>
      <c r="BY1634" s="1"/>
      <c r="BZ1634" s="1"/>
      <c r="CA1634" s="1"/>
      <c r="CB1634" s="1"/>
      <c r="CC1634" s="1"/>
      <c r="CD1634" s="1"/>
      <c r="CE1634" s="1"/>
      <c r="CF1634" s="1"/>
      <c r="CG1634" s="1"/>
      <c r="CH1634" s="1"/>
      <c r="CI1634" s="1"/>
      <c r="CJ1634" s="1"/>
      <c r="CK1634" s="1"/>
      <c r="CL1634" s="1"/>
      <c r="CM1634" s="1"/>
      <c r="CN1634" s="1"/>
      <c r="CO1634" s="1"/>
      <c r="CP1634" s="1"/>
      <c r="CQ1634" s="1"/>
      <c r="CR1634" s="1"/>
      <c r="CS1634" s="1"/>
      <c r="CT1634" s="1"/>
      <c r="CU1634" s="1"/>
      <c r="CV1634" s="1"/>
      <c r="CW1634" s="1"/>
      <c r="CX1634" s="1"/>
      <c r="CY1634" s="1"/>
      <c r="CZ1634" s="1"/>
      <c r="DA1634" s="1"/>
      <c r="DB1634" s="1"/>
      <c r="DC1634" s="1"/>
      <c r="DD1634" s="1"/>
      <c r="DE1634" s="1"/>
      <c r="DF1634" s="1"/>
      <c r="DG1634" s="1"/>
      <c r="DH1634" s="1"/>
      <c r="DI1634" s="1"/>
      <c r="DJ1634" s="1"/>
      <c r="DK1634" s="1"/>
      <c r="DL1634" s="1"/>
      <c r="DM1634" s="1"/>
      <c r="DN1634" s="1"/>
      <c r="DO1634" s="1"/>
      <c r="DP1634" s="1"/>
      <c r="DQ1634" s="1"/>
      <c r="DR1634" s="1"/>
      <c r="DS1634" s="1"/>
      <c r="DT1634" s="1"/>
      <c r="DU1634" s="1"/>
      <c r="DV1634" s="1"/>
      <c r="DW1634" s="1"/>
      <c r="DX1634" s="1"/>
      <c r="DY1634" s="1"/>
      <c r="DZ1634" s="1"/>
      <c r="EA1634" s="1"/>
      <c r="EB1634" s="1"/>
      <c r="EC1634" s="1"/>
      <c r="ED1634" s="1"/>
      <c r="EE1634" s="1"/>
      <c r="EF1634" s="1"/>
      <c r="EG1634" s="1"/>
      <c r="EH1634" s="1"/>
      <c r="EI1634" s="1"/>
      <c r="EJ1634" s="1"/>
      <c r="EK1634" s="1"/>
      <c r="EL1634" s="1"/>
      <c r="EM1634" s="1"/>
      <c r="EN1634" s="1"/>
      <c r="EO1634" s="1"/>
      <c r="EP1634" s="1"/>
      <c r="EQ1634" s="1"/>
      <c r="ER1634" s="1"/>
      <c r="ES1634" s="1"/>
      <c r="ET1634" s="1"/>
      <c r="EU1634" s="1"/>
      <c r="EV1634" s="1"/>
      <c r="EW1634" s="1"/>
      <c r="EX1634" s="1"/>
      <c r="EY1634" s="1"/>
      <c r="EZ1634" s="1"/>
      <c r="FA1634" s="1"/>
      <c r="FB1634" s="1"/>
      <c r="FC1634" s="1"/>
      <c r="FD1634" s="1"/>
      <c r="FE1634" s="1"/>
      <c r="FF1634" s="1"/>
      <c r="FG1634" s="1"/>
      <c r="FH1634" s="1"/>
      <c r="FI1634" s="1"/>
      <c r="FJ1634" s="1"/>
      <c r="FK1634" s="1"/>
      <c r="FL1634" s="1"/>
      <c r="FM1634" s="1"/>
      <c r="FN1634" s="1"/>
      <c r="FO1634" s="1"/>
      <c r="FP1634" s="1"/>
      <c r="FQ1634" s="1"/>
      <c r="FR1634" s="1"/>
      <c r="FS1634" s="1"/>
      <c r="FT1634" s="1"/>
      <c r="FU1634" s="1"/>
      <c r="FV1634" s="1"/>
      <c r="FW1634" s="1"/>
      <c r="FX1634" s="1"/>
      <c r="FY1634" s="1"/>
      <c r="FZ1634" s="1"/>
      <c r="GA1634" s="1"/>
      <c r="GB1634" s="1"/>
      <c r="GC1634" s="1"/>
      <c r="GD1634" s="1"/>
      <c r="GE1634" s="1"/>
      <c r="GF1634" s="1"/>
      <c r="GG1634" s="1"/>
      <c r="GH1634" s="1"/>
      <c r="GI1634" s="1"/>
      <c r="GJ1634" s="1"/>
      <c r="GK1634"/>
      <c r="GL1634"/>
      <c r="GM1634"/>
      <c r="GN1634"/>
      <c r="GO1634"/>
      <c r="GP1634"/>
      <c r="GQ1634"/>
      <c r="GR1634"/>
      <c r="GS1634"/>
      <c r="GT1634"/>
      <c r="GU1634"/>
      <c r="GV1634"/>
      <c r="GW1634"/>
      <c r="GX1634"/>
      <c r="GY1634"/>
      <c r="GZ1634"/>
      <c r="HA1634"/>
      <c r="HB1634"/>
      <c r="HC1634"/>
      <c r="HD1634"/>
      <c r="HE1634"/>
    </row>
    <row r="1635" spans="1:213" s="19" customFormat="1" ht="14.4" x14ac:dyDescent="0.3">
      <c r="A1635"/>
      <c r="B1635"/>
      <c r="C1635"/>
      <c r="E1635" s="32">
        <v>41085.615972222222</v>
      </c>
      <c r="F1635" s="21">
        <f t="shared" si="1842"/>
        <v>1186.9784722222248</v>
      </c>
      <c r="G1635" s="21">
        <f t="shared" si="1853"/>
        <v>1186.9784722222248</v>
      </c>
      <c r="H1635" s="21"/>
      <c r="I1635" s="50">
        <v>1037</v>
      </c>
      <c r="J1635" s="21">
        <v>29918</v>
      </c>
      <c r="K1635" s="21">
        <v>8842</v>
      </c>
      <c r="L1635" s="21">
        <v>59</v>
      </c>
      <c r="M1635" s="124">
        <v>6.08</v>
      </c>
      <c r="N1635" s="22"/>
      <c r="O1635" s="40"/>
      <c r="P1635" s="22"/>
      <c r="Q1635" s="22"/>
      <c r="U1635" s="52">
        <f t="shared" si="1843"/>
        <v>2.1844857419534826E-2</v>
      </c>
      <c r="V1635" s="52">
        <f t="shared" si="1844"/>
        <v>3.0550347861342808</v>
      </c>
      <c r="W1635" s="52">
        <f t="shared" si="1845"/>
        <v>9.425657564758258E-3</v>
      </c>
      <c r="X1635" s="247">
        <f>W1635+V1635+SUM($U$1600:U1635)</f>
        <v>3.2180691723838462</v>
      </c>
      <c r="Y1635" s="104">
        <f>W1635+V1635+SUM($U$1600:U1635)-$X$1600</f>
        <v>3.2162610903368214</v>
      </c>
      <c r="Z1635" s="42"/>
      <c r="AA1635" s="1">
        <f t="shared" si="1854"/>
        <v>4.3037907785907336E-3</v>
      </c>
      <c r="AB1635" s="41">
        <f t="shared" si="1846"/>
        <v>7.3914775421583673E-2</v>
      </c>
      <c r="AC1635" s="48">
        <f t="shared" si="1847"/>
        <v>10.337087845687108</v>
      </c>
      <c r="AD1635" s="48">
        <f t="shared" si="1848"/>
        <v>0.94593843060683491</v>
      </c>
      <c r="AE1635" s="48">
        <f t="shared" si="1849"/>
        <v>1.2865069048555242</v>
      </c>
      <c r="AF1635" s="48">
        <f t="shared" si="1850"/>
        <v>0.94593843060683491</v>
      </c>
      <c r="AG1635" s="238">
        <f t="shared" si="1851"/>
        <v>0.34055743398679117</v>
      </c>
      <c r="AH1635" s="48">
        <f t="shared" si="1852"/>
        <v>1.1040261898351973E-5</v>
      </c>
      <c r="AI1635" s="48">
        <f>AE1635+AC1635+SUM($AB$1600:AB1635)</f>
        <v>13.228264068553059</v>
      </c>
      <c r="AJ1635" s="48">
        <f>AE1635+AC1635+SUM($AB$1599:AB1635)-$AI$1600</f>
        <v>12.917430454235873</v>
      </c>
      <c r="AK1635" s="46"/>
      <c r="AL1635" s="86"/>
      <c r="AM1635" s="41"/>
      <c r="AN1635" s="25"/>
      <c r="AO1635" s="25"/>
      <c r="AP1635" s="25"/>
      <c r="AQ1635"/>
      <c r="AR1635" s="41"/>
      <c r="AS1635" s="31"/>
      <c r="AT1635" s="41"/>
      <c r="AU1635" s="41"/>
      <c r="AV1635" s="31"/>
      <c r="BC1635" s="1"/>
      <c r="BD1635"/>
      <c r="BE1635"/>
      <c r="BF1635" s="1"/>
      <c r="BG1635"/>
      <c r="BH1635"/>
      <c r="BI1635"/>
      <c r="BJ1635" s="1"/>
      <c r="BK1635" s="1"/>
      <c r="BL1635"/>
      <c r="BM1635" s="1"/>
      <c r="BN1635" s="1"/>
      <c r="BO1635" s="1"/>
      <c r="BP1635" s="1"/>
      <c r="BQ1635" s="1"/>
      <c r="BR1635" s="1"/>
      <c r="BS1635" s="1"/>
      <c r="BT1635" s="22"/>
      <c r="BU1635" s="1"/>
      <c r="BV1635" s="1"/>
      <c r="BW1635" s="1"/>
      <c r="BX1635" s="1"/>
      <c r="BY1635" s="1"/>
      <c r="BZ1635" s="1"/>
      <c r="CA1635" s="1"/>
      <c r="CB1635" s="1"/>
      <c r="CC1635" s="1"/>
      <c r="CD1635" s="1"/>
      <c r="CE1635" s="1"/>
      <c r="CF1635" s="1"/>
      <c r="CG1635" s="1"/>
      <c r="CH1635" s="1"/>
      <c r="CI1635" s="1"/>
      <c r="CJ1635" s="1"/>
      <c r="CK1635" s="1"/>
      <c r="CL1635" s="1"/>
      <c r="CM1635" s="1"/>
      <c r="CN1635" s="1"/>
      <c r="CO1635" s="1"/>
      <c r="CP1635" s="1"/>
      <c r="CQ1635" s="1"/>
      <c r="CR1635" s="1"/>
      <c r="CS1635" s="1"/>
      <c r="CT1635" s="1"/>
      <c r="CU1635" s="1"/>
      <c r="CV1635" s="1"/>
      <c r="CW1635" s="1"/>
      <c r="CX1635" s="1"/>
      <c r="CY1635" s="1"/>
      <c r="CZ1635" s="1"/>
      <c r="DA1635" s="1"/>
      <c r="DB1635" s="1"/>
      <c r="DC1635" s="1"/>
      <c r="DD1635" s="1"/>
      <c r="DE1635" s="1"/>
      <c r="DF1635" s="1"/>
      <c r="DG1635" s="1"/>
      <c r="DH1635" s="1"/>
      <c r="DI1635" s="1"/>
      <c r="DJ1635" s="1"/>
      <c r="DK1635" s="1"/>
      <c r="DL1635" s="1"/>
      <c r="DM1635" s="1"/>
      <c r="DN1635" s="1"/>
      <c r="DO1635" s="1"/>
      <c r="DP1635" s="1"/>
      <c r="DQ1635" s="1"/>
      <c r="DR1635" s="1"/>
      <c r="DS1635" s="1"/>
      <c r="DT1635" s="1"/>
      <c r="DU1635" s="1"/>
      <c r="DV1635" s="1"/>
      <c r="DW1635" s="1"/>
      <c r="DX1635" s="1"/>
      <c r="DY1635" s="1"/>
      <c r="DZ1635" s="1"/>
      <c r="EA1635" s="1"/>
      <c r="EB1635" s="1"/>
      <c r="EC1635" s="1"/>
      <c r="ED1635" s="1"/>
      <c r="EE1635" s="1"/>
      <c r="EF1635" s="1"/>
      <c r="EG1635" s="1"/>
      <c r="EH1635" s="1"/>
      <c r="EI1635" s="1"/>
      <c r="EJ1635" s="1"/>
      <c r="EK1635" s="1"/>
      <c r="EL1635" s="1"/>
      <c r="EM1635" s="1"/>
      <c r="EN1635" s="1"/>
      <c r="EO1635" s="1"/>
      <c r="EP1635" s="1"/>
      <c r="EQ1635" s="1"/>
      <c r="ER1635" s="1"/>
      <c r="ES1635" s="1"/>
      <c r="ET1635" s="1"/>
      <c r="EU1635" s="1"/>
      <c r="EV1635" s="1"/>
      <c r="EW1635" s="1"/>
      <c r="EX1635" s="1"/>
      <c r="EY1635" s="1"/>
      <c r="EZ1635" s="1"/>
      <c r="FA1635" s="1"/>
      <c r="FB1635" s="1"/>
      <c r="FC1635" s="1"/>
      <c r="FD1635" s="1"/>
      <c r="FE1635" s="1"/>
      <c r="FF1635" s="1"/>
      <c r="FG1635" s="1"/>
      <c r="FH1635" s="1"/>
      <c r="FI1635" s="1"/>
      <c r="FJ1635" s="1"/>
      <c r="FK1635" s="1"/>
      <c r="FL1635" s="1"/>
      <c r="FM1635" s="1"/>
      <c r="FN1635" s="1"/>
      <c r="FO1635" s="1"/>
      <c r="FP1635" s="1"/>
      <c r="FQ1635" s="1"/>
      <c r="FR1635" s="1"/>
      <c r="FS1635" s="1"/>
      <c r="FT1635" s="1"/>
      <c r="FU1635" s="1"/>
      <c r="FV1635" s="1"/>
      <c r="FW1635" s="1"/>
      <c r="FX1635" s="1"/>
      <c r="FY1635" s="1"/>
      <c r="FZ1635" s="1"/>
      <c r="GA1635" s="1"/>
      <c r="GB1635" s="1"/>
      <c r="GC1635" s="1"/>
      <c r="GD1635" s="1"/>
      <c r="GE1635" s="1"/>
      <c r="GF1635" s="1"/>
      <c r="GG1635" s="1"/>
      <c r="GH1635" s="1"/>
      <c r="GI1635" s="1"/>
      <c r="GJ1635" s="1"/>
      <c r="GK1635"/>
      <c r="GL1635"/>
      <c r="GM1635"/>
      <c r="GN1635"/>
      <c r="GO1635"/>
      <c r="GP1635"/>
      <c r="GQ1635"/>
      <c r="GR1635"/>
      <c r="GS1635"/>
      <c r="GT1635"/>
      <c r="GU1635"/>
      <c r="GV1635"/>
      <c r="GW1635"/>
      <c r="GX1635"/>
      <c r="GY1635"/>
      <c r="GZ1635"/>
      <c r="HA1635"/>
      <c r="HB1635"/>
      <c r="HC1635"/>
      <c r="HD1635"/>
      <c r="HE1635"/>
    </row>
    <row r="1636" spans="1:213" s="19" customFormat="1" ht="14.4" x14ac:dyDescent="0.3">
      <c r="A1636"/>
      <c r="B1636"/>
      <c r="C1636"/>
      <c r="E1636" s="32">
        <v>41131.438888888886</v>
      </c>
      <c r="F1636" s="21">
        <f t="shared" si="1842"/>
        <v>1232.8013888888891</v>
      </c>
      <c r="G1636" s="21">
        <f t="shared" si="1853"/>
        <v>1232.8013888888891</v>
      </c>
      <c r="H1636" s="21"/>
      <c r="I1636" s="50">
        <v>1037</v>
      </c>
      <c r="J1636" s="21">
        <v>31177</v>
      </c>
      <c r="K1636" s="21">
        <v>9411</v>
      </c>
      <c r="L1636" s="21">
        <v>27</v>
      </c>
      <c r="M1636" s="124">
        <v>6.08</v>
      </c>
      <c r="N1636" s="22"/>
      <c r="O1636" s="40"/>
      <c r="P1636" s="22"/>
      <c r="Q1636" s="22"/>
      <c r="U1636" s="52">
        <f t="shared" si="1843"/>
        <v>2.3250616735494486E-2</v>
      </c>
      <c r="V1636" s="52">
        <f t="shared" si="1844"/>
        <v>3.2516322520142178</v>
      </c>
      <c r="W1636" s="52">
        <f t="shared" si="1845"/>
        <v>1.0032217071017863E-2</v>
      </c>
      <c r="X1636" s="247">
        <f>W1636+V1636+SUM($U$1600:U1636)</f>
        <v>3.4385238145055368</v>
      </c>
      <c r="Y1636" s="104">
        <f>W1636+V1636+SUM($U$1600:U1636)-$X$1600</f>
        <v>3.436715732458512</v>
      </c>
      <c r="Z1636" s="42"/>
      <c r="AA1636" s="1">
        <f t="shared" si="1854"/>
        <v>3.7415000265599479E-3</v>
      </c>
      <c r="AB1636" s="41">
        <f t="shared" si="1846"/>
        <v>7.702523408378617E-2</v>
      </c>
      <c r="AC1636" s="48">
        <f t="shared" si="1847"/>
        <v>10.772089971421449</v>
      </c>
      <c r="AD1636" s="48">
        <f t="shared" si="1848"/>
        <v>0.9857451183578213</v>
      </c>
      <c r="AE1636" s="48">
        <f t="shared" si="1849"/>
        <v>1.3406452895474525</v>
      </c>
      <c r="AF1636" s="48">
        <f t="shared" si="1850"/>
        <v>0.98574511835782119</v>
      </c>
      <c r="AG1636" s="238">
        <f t="shared" si="1851"/>
        <v>0.35488866633485489</v>
      </c>
      <c r="AH1636" s="48">
        <f t="shared" si="1852"/>
        <v>1.1504854776553228E-5</v>
      </c>
      <c r="AI1636" s="48">
        <f>AE1636+AC1636+SUM($AB$1600:AB1636)</f>
        <v>13.794429813063115</v>
      </c>
      <c r="AJ1636" s="48">
        <f>AE1636+AC1636+SUM($AB$1599:AB1636)-$AI$1600</f>
        <v>13.483596198745929</v>
      </c>
      <c r="AK1636" s="46"/>
      <c r="AL1636" s="86"/>
      <c r="AM1636" s="41"/>
      <c r="AN1636" s="25"/>
      <c r="AO1636" s="25"/>
      <c r="AP1636" s="25"/>
      <c r="AQ1636"/>
      <c r="AR1636" s="41"/>
      <c r="AS1636" s="31"/>
      <c r="AT1636" s="41"/>
      <c r="AU1636" s="41"/>
      <c r="AV1636" s="31"/>
      <c r="BC1636" s="1"/>
      <c r="BD1636"/>
      <c r="BE1636"/>
      <c r="BF1636" s="1"/>
      <c r="BG1636"/>
      <c r="BH1636"/>
      <c r="BI1636"/>
      <c r="BJ1636" s="1"/>
      <c r="BK1636" s="1"/>
      <c r="BL1636"/>
      <c r="BM1636" s="1"/>
      <c r="BN1636" s="1"/>
      <c r="BO1636" s="1"/>
      <c r="BP1636" s="1"/>
      <c r="BQ1636" s="1"/>
      <c r="BR1636" s="1"/>
      <c r="BS1636" s="1"/>
      <c r="BT1636" s="22"/>
      <c r="BU1636" s="1"/>
      <c r="BV1636" s="1"/>
      <c r="BW1636" s="1"/>
      <c r="BX1636" s="1"/>
      <c r="BY1636" s="1"/>
      <c r="BZ1636" s="1"/>
      <c r="CA1636" s="1"/>
      <c r="CB1636" s="1"/>
      <c r="CC1636" s="1"/>
      <c r="CD1636" s="1"/>
      <c r="CE1636" s="1"/>
      <c r="CF1636" s="1"/>
      <c r="CG1636" s="1"/>
      <c r="CH1636" s="1"/>
      <c r="CI1636" s="1"/>
      <c r="CJ1636" s="1"/>
      <c r="CK1636" s="1"/>
      <c r="CL1636" s="1"/>
      <c r="CM1636" s="1"/>
      <c r="CN1636" s="1"/>
      <c r="CO1636" s="1"/>
      <c r="CP1636" s="1"/>
      <c r="CQ1636" s="1"/>
      <c r="CR1636" s="1"/>
      <c r="CS1636" s="1"/>
      <c r="CT1636" s="1"/>
      <c r="CU1636" s="1"/>
      <c r="CV1636" s="1"/>
      <c r="CW1636" s="1"/>
      <c r="CX1636" s="1"/>
      <c r="CY1636" s="1"/>
      <c r="CZ1636" s="1"/>
      <c r="DA1636" s="1"/>
      <c r="DB1636" s="1"/>
      <c r="DC1636" s="1"/>
      <c r="DD1636" s="1"/>
      <c r="DE1636" s="1"/>
      <c r="DF1636" s="1"/>
      <c r="DG1636" s="1"/>
      <c r="DH1636" s="1"/>
      <c r="DI1636" s="1"/>
      <c r="DJ1636" s="1"/>
      <c r="DK1636" s="1"/>
      <c r="DL1636" s="1"/>
      <c r="DM1636" s="1"/>
      <c r="DN1636" s="1"/>
      <c r="DO1636" s="1"/>
      <c r="DP1636" s="1"/>
      <c r="DQ1636" s="1"/>
      <c r="DR1636" s="1"/>
      <c r="DS1636" s="1"/>
      <c r="DT1636" s="1"/>
      <c r="DU1636" s="1"/>
      <c r="DV1636" s="1"/>
      <c r="DW1636" s="1"/>
      <c r="DX1636" s="1"/>
      <c r="DY1636" s="1"/>
      <c r="DZ1636" s="1"/>
      <c r="EA1636" s="1"/>
      <c r="EB1636" s="1"/>
      <c r="EC1636" s="1"/>
      <c r="ED1636" s="1"/>
      <c r="EE1636" s="1"/>
      <c r="EF1636" s="1"/>
      <c r="EG1636" s="1"/>
      <c r="EH1636" s="1"/>
      <c r="EI1636" s="1"/>
      <c r="EJ1636" s="1"/>
      <c r="EK1636" s="1"/>
      <c r="EL1636" s="1"/>
      <c r="EM1636" s="1"/>
      <c r="EN1636" s="1"/>
      <c r="EO1636" s="1"/>
      <c r="EP1636" s="1"/>
      <c r="EQ1636" s="1"/>
      <c r="ER1636" s="1"/>
      <c r="ES1636" s="1"/>
      <c r="ET1636" s="1"/>
      <c r="EU1636" s="1"/>
      <c r="EV1636" s="1"/>
      <c r="EW1636" s="1"/>
      <c r="EX1636" s="1"/>
      <c r="EY1636" s="1"/>
      <c r="EZ1636" s="1"/>
      <c r="FA1636" s="1"/>
      <c r="FB1636" s="1"/>
      <c r="FC1636" s="1"/>
      <c r="FD1636" s="1"/>
      <c r="FE1636" s="1"/>
      <c r="FF1636" s="1"/>
      <c r="FG1636" s="1"/>
      <c r="FH1636" s="1"/>
      <c r="FI1636" s="1"/>
      <c r="FJ1636" s="1"/>
      <c r="FK1636" s="1"/>
      <c r="FL1636" s="1"/>
      <c r="FM1636" s="1"/>
      <c r="FN1636" s="1"/>
      <c r="FO1636" s="1"/>
      <c r="FP1636" s="1"/>
      <c r="FQ1636" s="1"/>
      <c r="FR1636" s="1"/>
      <c r="FS1636" s="1"/>
      <c r="FT1636" s="1"/>
      <c r="FU1636" s="1"/>
      <c r="FV1636" s="1"/>
      <c r="FW1636" s="1"/>
      <c r="FX1636" s="1"/>
      <c r="FY1636" s="1"/>
      <c r="FZ1636" s="1"/>
      <c r="GA1636" s="1"/>
      <c r="GB1636" s="1"/>
      <c r="GC1636" s="1"/>
      <c r="GD1636" s="1"/>
      <c r="GE1636" s="1"/>
      <c r="GF1636" s="1"/>
      <c r="GG1636" s="1"/>
      <c r="GH1636" s="1"/>
      <c r="GI1636" s="1"/>
      <c r="GJ1636" s="1"/>
      <c r="GK1636"/>
      <c r="GL1636"/>
      <c r="GM1636"/>
      <c r="GN1636"/>
      <c r="GO1636"/>
      <c r="GP1636"/>
      <c r="GQ1636"/>
      <c r="GR1636"/>
      <c r="GS1636"/>
      <c r="GT1636"/>
      <c r="GU1636"/>
      <c r="GV1636"/>
      <c r="GW1636"/>
      <c r="GX1636"/>
      <c r="GY1636"/>
      <c r="GZ1636"/>
      <c r="HA1636"/>
      <c r="HB1636"/>
      <c r="HC1636"/>
      <c r="HD1636"/>
      <c r="HE1636"/>
    </row>
    <row r="1637" spans="1:213" s="19" customFormat="1" ht="14.4" x14ac:dyDescent="0.3">
      <c r="A1637"/>
      <c r="B1637"/>
      <c r="C1637"/>
      <c r="D1637" s="47" t="s">
        <v>126</v>
      </c>
      <c r="E1637" s="32">
        <v>41158.452777777777</v>
      </c>
      <c r="F1637" s="21">
        <f t="shared" si="1842"/>
        <v>1259.8152777777796</v>
      </c>
      <c r="G1637" s="21">
        <f t="shared" si="1853"/>
        <v>1259.8152777777796</v>
      </c>
      <c r="H1637" s="21"/>
      <c r="I1637" s="50">
        <v>1037</v>
      </c>
      <c r="J1637" s="21">
        <v>31937</v>
      </c>
      <c r="K1637" s="21">
        <v>10069</v>
      </c>
      <c r="L1637" s="21">
        <v>19</v>
      </c>
      <c r="M1637" s="124">
        <v>6.08</v>
      </c>
      <c r="N1637" s="22"/>
      <c r="O1637" s="40"/>
      <c r="P1637" s="22"/>
      <c r="Q1637" s="22"/>
      <c r="U1637" s="52">
        <f t="shared" si="1843"/>
        <v>2.4876257561331844E-2</v>
      </c>
      <c r="V1637" s="52">
        <f t="shared" si="1844"/>
        <v>3.4789804638753759</v>
      </c>
      <c r="W1637" s="52">
        <f t="shared" si="1845"/>
        <v>1.073365143853776E-2</v>
      </c>
      <c r="X1637" s="247">
        <f>W1637+V1637+SUM($U$1600:U1637)</f>
        <v>3.691449718295547</v>
      </c>
      <c r="Y1637" s="104">
        <f>W1637+V1637+SUM($U$1600:U1637)-$X$1600</f>
        <v>3.6896416362485223</v>
      </c>
      <c r="Z1637" s="42"/>
      <c r="AA1637" s="1">
        <f t="shared" si="1854"/>
        <v>4.8598774008009934E-3</v>
      </c>
      <c r="AB1637" s="41">
        <f t="shared" si="1846"/>
        <v>7.8902873943415941E-2</v>
      </c>
      <c r="AC1637" s="48">
        <f t="shared" si="1847"/>
        <v>11.034680611261086</v>
      </c>
      <c r="AD1637" s="48">
        <f t="shared" si="1848"/>
        <v>1.0097745724410219</v>
      </c>
      <c r="AE1637" s="48">
        <f t="shared" si="1849"/>
        <v>1.3733261254218487</v>
      </c>
      <c r="AF1637" s="48">
        <f t="shared" si="1850"/>
        <v>1.0097745724410214</v>
      </c>
      <c r="AG1637" s="238">
        <f t="shared" si="1851"/>
        <v>0.36353976767284402</v>
      </c>
      <c r="AH1637" s="48">
        <f t="shared" si="1852"/>
        <v>1.1785307983410217E-5</v>
      </c>
      <c r="AI1637" s="48">
        <f>AE1637+AC1637+SUM($AB$1600:AB1637)</f>
        <v>14.168604162720564</v>
      </c>
      <c r="AJ1637" s="48">
        <f>AE1637+AC1637+SUM($AB$1599:AB1637)-$AI$1600</f>
        <v>13.857770548403378</v>
      </c>
      <c r="AK1637" s="46"/>
      <c r="AL1637" s="86"/>
      <c r="AM1637" s="41"/>
      <c r="AN1637" s="25"/>
      <c r="AO1637" s="25"/>
      <c r="AP1637" s="25"/>
      <c r="AQ1637"/>
      <c r="AR1637" s="41"/>
      <c r="AS1637" s="31"/>
      <c r="AT1637" s="41"/>
      <c r="AU1637" s="41"/>
      <c r="AV1637" s="31"/>
      <c r="BC1637" s="1"/>
      <c r="BD1637"/>
      <c r="BE1637"/>
      <c r="BF1637" s="1"/>
      <c r="BG1637"/>
      <c r="BH1637"/>
      <c r="BI1637"/>
      <c r="BJ1637" s="1"/>
      <c r="BK1637" s="1"/>
      <c r="BL1637"/>
      <c r="BM1637" s="1"/>
      <c r="BN1637" s="1"/>
      <c r="BO1637" s="1"/>
      <c r="BP1637" s="1"/>
      <c r="BQ1637" s="1"/>
      <c r="BR1637" s="1"/>
      <c r="BS1637" s="1"/>
      <c r="BT1637" s="22"/>
      <c r="BU1637" s="1"/>
      <c r="BV1637" s="1"/>
      <c r="BW1637" s="1"/>
      <c r="BX1637" s="1"/>
      <c r="BY1637" s="1"/>
      <c r="BZ1637" s="1"/>
      <c r="CA1637" s="1"/>
      <c r="CB1637" s="1"/>
      <c r="CC1637" s="1"/>
      <c r="CD1637" s="1"/>
      <c r="CE1637" s="1"/>
      <c r="CF1637" s="1"/>
      <c r="CG1637" s="1"/>
      <c r="CH1637" s="1"/>
      <c r="CI1637" s="1"/>
      <c r="CJ1637" s="1"/>
      <c r="CK1637" s="1"/>
      <c r="CL1637" s="1"/>
      <c r="CM1637" s="1"/>
      <c r="CN1637" s="1"/>
      <c r="CO1637" s="1"/>
      <c r="CP1637" s="1"/>
      <c r="CQ1637" s="1"/>
      <c r="CR1637" s="1"/>
      <c r="CS1637" s="1"/>
      <c r="CT1637" s="1"/>
      <c r="CU1637" s="1"/>
      <c r="CV1637" s="1"/>
      <c r="CW1637" s="1"/>
      <c r="CX1637" s="1"/>
      <c r="CY1637" s="1"/>
      <c r="CZ1637" s="1"/>
      <c r="DA1637" s="1"/>
      <c r="DB1637" s="1"/>
      <c r="DC1637" s="1"/>
      <c r="DD1637" s="1"/>
      <c r="DE1637" s="1"/>
      <c r="DF1637" s="1"/>
      <c r="DG1637" s="1"/>
      <c r="DH1637" s="1"/>
      <c r="DI1637" s="1"/>
      <c r="DJ1637" s="1"/>
      <c r="DK1637" s="1"/>
      <c r="DL1637" s="1"/>
      <c r="DM1637" s="1"/>
      <c r="DN1637" s="1"/>
      <c r="DO1637" s="1"/>
      <c r="DP1637" s="1"/>
      <c r="DQ1637" s="1"/>
      <c r="DR1637" s="1"/>
      <c r="DS1637" s="1"/>
      <c r="DT1637" s="1"/>
      <c r="DU1637" s="1"/>
      <c r="DV1637" s="1"/>
      <c r="DW1637" s="1"/>
      <c r="DX1637" s="1"/>
      <c r="DY1637" s="1"/>
      <c r="DZ1637" s="1"/>
      <c r="EA1637" s="1"/>
      <c r="EB1637" s="1"/>
      <c r="EC1637" s="1"/>
      <c r="ED1637" s="1"/>
      <c r="EE1637" s="1"/>
      <c r="EF1637" s="1"/>
      <c r="EG1637" s="1"/>
      <c r="EH1637" s="1"/>
      <c r="EI1637" s="1"/>
      <c r="EJ1637" s="1"/>
      <c r="EK1637" s="1"/>
      <c r="EL1637" s="1"/>
      <c r="EM1637" s="1"/>
      <c r="EN1637" s="1"/>
      <c r="EO1637" s="1"/>
      <c r="EP1637" s="1"/>
      <c r="EQ1637" s="1"/>
      <c r="ER1637" s="1"/>
      <c r="ES1637" s="1"/>
      <c r="ET1637" s="1"/>
      <c r="EU1637" s="1"/>
      <c r="EV1637" s="1"/>
      <c r="EW1637" s="1"/>
      <c r="EX1637" s="1"/>
      <c r="EY1637" s="1"/>
      <c r="EZ1637" s="1"/>
      <c r="FA1637" s="1"/>
      <c r="FB1637" s="1"/>
      <c r="FC1637" s="1"/>
      <c r="FD1637" s="1"/>
      <c r="FE1637" s="1"/>
      <c r="FF1637" s="1"/>
      <c r="FG1637" s="1"/>
      <c r="FH1637" s="1"/>
      <c r="FI1637" s="1"/>
      <c r="FJ1637" s="1"/>
      <c r="FK1637" s="1"/>
      <c r="FL1637" s="1"/>
      <c r="FM1637" s="1"/>
      <c r="FN1637" s="1"/>
      <c r="FO1637" s="1"/>
      <c r="FP1637" s="1"/>
      <c r="FQ1637" s="1"/>
      <c r="FR1637" s="1"/>
      <c r="FS1637" s="1"/>
      <c r="FT1637" s="1"/>
      <c r="FU1637" s="1"/>
      <c r="FV1637" s="1"/>
      <c r="FW1637" s="1"/>
      <c r="FX1637" s="1"/>
      <c r="FY1637" s="1"/>
      <c r="FZ1637" s="1"/>
      <c r="GA1637" s="1"/>
      <c r="GB1637" s="1"/>
      <c r="GC1637" s="1"/>
      <c r="GD1637" s="1"/>
      <c r="GE1637" s="1"/>
      <c r="GF1637" s="1"/>
      <c r="GG1637" s="1"/>
      <c r="GH1637" s="1"/>
      <c r="GI1637" s="1"/>
      <c r="GJ1637" s="1"/>
      <c r="GK1637"/>
      <c r="GL1637"/>
      <c r="GM1637"/>
      <c r="GN1637"/>
      <c r="GO1637"/>
      <c r="GP1637"/>
      <c r="GQ1637"/>
      <c r="GR1637"/>
      <c r="GS1637"/>
      <c r="GT1637"/>
      <c r="GU1637"/>
      <c r="GV1637"/>
      <c r="GW1637"/>
      <c r="GX1637"/>
      <c r="GY1637"/>
      <c r="GZ1637"/>
      <c r="HA1637"/>
      <c r="HB1637"/>
      <c r="HC1637"/>
      <c r="HD1637"/>
      <c r="HE1637"/>
    </row>
    <row r="1638" spans="1:213" s="19" customFormat="1" ht="14.4" x14ac:dyDescent="0.3">
      <c r="A1638"/>
      <c r="B1638"/>
      <c r="C1638"/>
      <c r="E1638" s="32">
        <v>41192.570833333331</v>
      </c>
      <c r="F1638" s="21">
        <f t="shared" si="1842"/>
        <v>1293.9333333333343</v>
      </c>
      <c r="G1638" s="21">
        <f t="shared" si="1853"/>
        <v>1293.9333333333343</v>
      </c>
      <c r="H1638" s="21"/>
      <c r="I1638" s="50">
        <v>1037</v>
      </c>
      <c r="J1638" s="21">
        <v>3996</v>
      </c>
      <c r="K1638" s="21">
        <v>23.7</v>
      </c>
      <c r="L1638" s="21">
        <v>30</v>
      </c>
      <c r="M1638" s="124">
        <v>6.08</v>
      </c>
      <c r="N1638" s="22"/>
      <c r="O1638" s="40"/>
      <c r="P1638" s="22"/>
      <c r="Q1638" s="22"/>
      <c r="U1638" s="52">
        <f t="shared" si="1843"/>
        <v>5.8552716675296919E-5</v>
      </c>
      <c r="V1638" s="52">
        <f t="shared" si="1844"/>
        <v>8.1886817949991461E-3</v>
      </c>
      <c r="W1638" s="52">
        <f t="shared" si="1845"/>
        <v>2.526442934684129E-5</v>
      </c>
      <c r="X1638" s="250">
        <f>W1638+V1638+SUM($U$1638:U1638)</f>
        <v>8.2724989410212849E-3</v>
      </c>
      <c r="Y1638" s="256">
        <f>W1638+V1638+SUM($U$1638:U1638)+$Y$1637-$X$1638</f>
        <v>3.6896416362485223</v>
      </c>
      <c r="Z1638" s="42"/>
      <c r="AA1638" s="1">
        <f t="shared" si="1854"/>
        <v>4.8010300382566387E-3</v>
      </c>
      <c r="AB1638" s="41">
        <f t="shared" si="1846"/>
        <v>9.8724327356323419E-3</v>
      </c>
      <c r="AC1638" s="48">
        <f t="shared" si="1847"/>
        <v>1.380673943156818</v>
      </c>
      <c r="AD1638" s="48">
        <f t="shared" si="1848"/>
        <v>0.12634434015324927</v>
      </c>
      <c r="AE1638" s="48">
        <f t="shared" si="1849"/>
        <v>0.17183239493959065</v>
      </c>
      <c r="AF1638" s="48">
        <f t="shared" si="1850"/>
        <v>0.12634434015324925</v>
      </c>
      <c r="AG1638" s="238">
        <f t="shared" si="1851"/>
        <v>4.5486580192901166E-2</v>
      </c>
      <c r="AH1638" s="48">
        <f t="shared" si="1852"/>
        <v>1.4745934402638702E-6</v>
      </c>
      <c r="AI1638" s="48">
        <f>AE1638+AC1638+SUM($AB$1638:AB1638)</f>
        <v>1.5623787708320409</v>
      </c>
      <c r="AJ1638" s="84">
        <f>AE1638+AC1638+SUM($AB$1638:AB1638)+$AJ$1637-$AI$1645</f>
        <v>14.272197269795212</v>
      </c>
      <c r="AK1638" s="46"/>
      <c r="AL1638" s="86"/>
      <c r="AM1638" s="41"/>
      <c r="AN1638" s="25"/>
      <c r="AO1638" s="25"/>
      <c r="AP1638" s="25"/>
      <c r="AQ1638"/>
      <c r="AR1638" s="41"/>
      <c r="AS1638" s="31"/>
      <c r="AT1638" s="41"/>
      <c r="AU1638" s="41"/>
      <c r="AV1638" s="31"/>
      <c r="BC1638" s="1"/>
      <c r="BD1638"/>
      <c r="BE1638"/>
      <c r="BF1638" s="1"/>
      <c r="BG1638"/>
      <c r="BH1638"/>
      <c r="BI1638"/>
      <c r="BJ1638" s="1"/>
      <c r="BK1638" s="1"/>
      <c r="BL1638"/>
      <c r="BM1638" s="1"/>
      <c r="BN1638" s="1"/>
      <c r="BO1638" s="1"/>
      <c r="BP1638" s="1"/>
      <c r="BQ1638" s="1"/>
      <c r="BR1638" s="1"/>
      <c r="BS1638" s="1"/>
      <c r="BT1638" s="22"/>
      <c r="BU1638" s="1"/>
      <c r="BV1638" s="1"/>
      <c r="BW1638" s="1"/>
      <c r="BX1638" s="1"/>
      <c r="BY1638" s="1"/>
      <c r="BZ1638" s="1"/>
      <c r="CA1638" s="1"/>
      <c r="CB1638" s="1"/>
      <c r="CC1638" s="1"/>
      <c r="CD1638" s="1"/>
      <c r="CE1638" s="1"/>
      <c r="CF1638" s="1"/>
      <c r="CG1638" s="1"/>
      <c r="CH1638" s="1"/>
      <c r="CI1638" s="1"/>
      <c r="CJ1638" s="1"/>
      <c r="CK1638" s="1"/>
      <c r="CL1638" s="1"/>
      <c r="CM1638" s="1"/>
      <c r="CN1638" s="1"/>
      <c r="CO1638" s="1"/>
      <c r="CP1638" s="1"/>
      <c r="CQ1638" s="1"/>
      <c r="CR1638" s="1"/>
      <c r="CS1638" s="1"/>
      <c r="CT1638" s="1"/>
      <c r="CU1638" s="1"/>
      <c r="CV1638" s="1"/>
      <c r="CW1638" s="1"/>
      <c r="CX1638" s="1"/>
      <c r="CY1638" s="1"/>
      <c r="CZ1638" s="1"/>
      <c r="DA1638" s="1"/>
      <c r="DB1638" s="1"/>
      <c r="DC1638" s="1"/>
      <c r="DD1638" s="1"/>
      <c r="DE1638" s="1"/>
      <c r="DF1638" s="1"/>
      <c r="DG1638" s="1"/>
      <c r="DH1638" s="1"/>
      <c r="DI1638" s="1"/>
      <c r="DJ1638" s="1"/>
      <c r="DK1638" s="1"/>
      <c r="DL1638" s="1"/>
      <c r="DM1638" s="1"/>
      <c r="DN1638" s="1"/>
      <c r="DO1638" s="1"/>
      <c r="DP1638" s="1"/>
      <c r="DQ1638" s="1"/>
      <c r="DR1638" s="1"/>
      <c r="DS1638" s="1"/>
      <c r="DT1638" s="1"/>
      <c r="DU1638" s="1"/>
      <c r="DV1638" s="1"/>
      <c r="DW1638" s="1"/>
      <c r="DX1638" s="1"/>
      <c r="DY1638" s="1"/>
      <c r="DZ1638" s="1"/>
      <c r="EA1638" s="1"/>
      <c r="EB1638" s="1"/>
      <c r="EC1638" s="1"/>
      <c r="ED1638" s="1"/>
      <c r="EE1638" s="1"/>
      <c r="EF1638" s="1"/>
      <c r="EG1638" s="1"/>
      <c r="EH1638" s="1"/>
      <c r="EI1638" s="1"/>
      <c r="EJ1638" s="1"/>
      <c r="EK1638" s="1"/>
      <c r="EL1638" s="1"/>
      <c r="EM1638" s="1"/>
      <c r="EN1638" s="1"/>
      <c r="EO1638" s="1"/>
      <c r="EP1638" s="1"/>
      <c r="EQ1638" s="1"/>
      <c r="ER1638" s="1"/>
      <c r="ES1638" s="1"/>
      <c r="ET1638" s="1"/>
      <c r="EU1638" s="1"/>
      <c r="EV1638" s="1"/>
      <c r="EW1638" s="1"/>
      <c r="EX1638" s="1"/>
      <c r="EY1638" s="1"/>
      <c r="EZ1638" s="1"/>
      <c r="FA1638" s="1"/>
      <c r="FB1638" s="1"/>
      <c r="FC1638" s="1"/>
      <c r="FD1638" s="1"/>
      <c r="FE1638" s="1"/>
      <c r="FF1638" s="1"/>
      <c r="FG1638" s="1"/>
      <c r="FH1638" s="1"/>
      <c r="FI1638" s="1"/>
      <c r="FJ1638" s="1"/>
      <c r="FK1638" s="1"/>
      <c r="FL1638" s="1"/>
      <c r="FM1638" s="1"/>
      <c r="FN1638" s="1"/>
      <c r="FO1638" s="1"/>
      <c r="FP1638" s="1"/>
      <c r="FQ1638" s="1"/>
      <c r="FR1638" s="1"/>
      <c r="FS1638" s="1"/>
      <c r="FT1638" s="1"/>
      <c r="FU1638" s="1"/>
      <c r="FV1638" s="1"/>
      <c r="FW1638" s="1"/>
      <c r="FX1638" s="1"/>
      <c r="FY1638" s="1"/>
      <c r="FZ1638" s="1"/>
      <c r="GA1638" s="1"/>
      <c r="GB1638" s="1"/>
      <c r="GC1638" s="1"/>
      <c r="GD1638" s="1"/>
      <c r="GE1638" s="1"/>
      <c r="GF1638" s="1"/>
      <c r="GG1638" s="1"/>
      <c r="GH1638" s="1"/>
      <c r="GI1638" s="1"/>
      <c r="GJ1638" s="1"/>
      <c r="GK1638"/>
      <c r="GL1638"/>
      <c r="GM1638"/>
      <c r="GN1638"/>
      <c r="GO1638"/>
      <c r="GP1638"/>
      <c r="GQ1638"/>
      <c r="GR1638"/>
      <c r="GS1638"/>
      <c r="GT1638"/>
      <c r="GU1638"/>
      <c r="GV1638"/>
      <c r="GW1638"/>
      <c r="GX1638"/>
      <c r="GY1638"/>
      <c r="GZ1638"/>
      <c r="HA1638"/>
      <c r="HB1638"/>
      <c r="HC1638"/>
      <c r="HD1638"/>
      <c r="HE1638"/>
    </row>
    <row r="1639" spans="1:213" s="19" customFormat="1" ht="14.4" x14ac:dyDescent="0.3">
      <c r="A1639"/>
      <c r="B1639"/>
      <c r="C1639"/>
      <c r="E1639" s="32">
        <v>41211.576388888891</v>
      </c>
      <c r="F1639" s="21">
        <f t="shared" si="1842"/>
        <v>1312.9388888888934</v>
      </c>
      <c r="G1639" s="21">
        <f t="shared" si="1853"/>
        <v>1312.9388888888934</v>
      </c>
      <c r="H1639" s="21"/>
      <c r="I1639" s="50">
        <v>1037</v>
      </c>
      <c r="J1639" s="21">
        <v>5871</v>
      </c>
      <c r="K1639" s="21">
        <v>711</v>
      </c>
      <c r="L1639" s="21">
        <v>59</v>
      </c>
      <c r="M1639" s="124">
        <v>6.08</v>
      </c>
      <c r="N1639" s="22"/>
      <c r="O1639" s="40"/>
      <c r="P1639" s="22"/>
      <c r="Q1639" s="22"/>
      <c r="U1639" s="52">
        <f t="shared" si="1843"/>
        <v>1.7565815002589075E-3</v>
      </c>
      <c r="V1639" s="52">
        <f t="shared" si="1844"/>
        <v>0.24566045384997437</v>
      </c>
      <c r="W1639" s="52">
        <f t="shared" si="1845"/>
        <v>7.5793288040523863E-4</v>
      </c>
      <c r="X1639" s="247">
        <f>W1639+V1639+SUM($U$1638:U1639)</f>
        <v>0.24823352094731382</v>
      </c>
      <c r="Y1639" s="104">
        <f>W1639+V1639+SUM($U$1638:U1639)+$Y$1637-$X$1638</f>
        <v>3.9296026582548147</v>
      </c>
      <c r="Z1639" s="42"/>
      <c r="AA1639" s="1">
        <f t="shared" si="1854"/>
        <v>5.1916485363146126E-3</v>
      </c>
      <c r="AB1639" s="41">
        <f t="shared" si="1846"/>
        <v>1.450476791564001E-2</v>
      </c>
      <c r="AC1639" s="48">
        <f t="shared" si="1847"/>
        <v>2.028512692761181</v>
      </c>
      <c r="AD1639" s="48">
        <f t="shared" si="1848"/>
        <v>0.18562753279272437</v>
      </c>
      <c r="AE1639" s="48">
        <f t="shared" si="1849"/>
        <v>0.25245945712971396</v>
      </c>
      <c r="AF1639" s="48">
        <f t="shared" si="1850"/>
        <v>0.18562753279272434</v>
      </c>
      <c r="AG1639" s="238">
        <f t="shared" si="1851"/>
        <v>6.6829757835966661E-2</v>
      </c>
      <c r="AH1639" s="48">
        <f t="shared" si="1852"/>
        <v>2.1665010229702661E-6</v>
      </c>
      <c r="AI1639" s="48">
        <f>AE1639+AC1639+SUM($AB$1638:AB1639)</f>
        <v>2.3053493505421674</v>
      </c>
      <c r="AJ1639" s="48">
        <f>AE1639+AC1639+SUM($AB$1638:AB1639)+$AJ$1637-$AI$1645</f>
        <v>15.015167849505339</v>
      </c>
      <c r="AK1639" s="46"/>
      <c r="AL1639" s="86"/>
      <c r="AM1639" s="41"/>
      <c r="AN1639" s="25"/>
      <c r="AO1639" s="25"/>
      <c r="AP1639" s="25"/>
      <c r="AQ1639"/>
      <c r="AR1639" s="41"/>
      <c r="AS1639" s="31"/>
      <c r="AT1639" s="41"/>
      <c r="AU1639" s="41"/>
      <c r="AV1639" s="31"/>
      <c r="BC1639" s="1"/>
      <c r="BD1639"/>
      <c r="BE1639"/>
      <c r="BF1639" s="1"/>
      <c r="BG1639"/>
      <c r="BH1639"/>
      <c r="BI1639"/>
      <c r="BJ1639" s="1"/>
      <c r="BK1639" s="1"/>
      <c r="BL1639"/>
      <c r="BM1639" s="1"/>
      <c r="BN1639" s="1"/>
      <c r="BO1639" s="1"/>
      <c r="BP1639" s="1"/>
      <c r="BQ1639" s="1"/>
      <c r="BR1639" s="1"/>
      <c r="BS1639" s="1"/>
      <c r="BT1639" s="22"/>
      <c r="BU1639" s="1"/>
      <c r="BV1639" s="1"/>
      <c r="BW1639" s="1"/>
      <c r="BX1639" s="1"/>
      <c r="BY1639" s="1"/>
      <c r="BZ1639" s="1"/>
      <c r="CA1639" s="1"/>
      <c r="CB1639" s="1"/>
      <c r="CC1639" s="1"/>
      <c r="CD1639" s="1"/>
      <c r="CE1639" s="1"/>
      <c r="CF1639" s="1"/>
      <c r="CG1639" s="1"/>
      <c r="CH1639" s="1"/>
      <c r="CI1639" s="1"/>
      <c r="CJ1639" s="1"/>
      <c r="CK1639" s="1"/>
      <c r="CL1639" s="1"/>
      <c r="CM1639" s="1"/>
      <c r="CN1639" s="1"/>
      <c r="CO1639" s="1"/>
      <c r="CP1639" s="1"/>
      <c r="CQ1639" s="1"/>
      <c r="CR1639" s="1"/>
      <c r="CS1639" s="1"/>
      <c r="CT1639" s="1"/>
      <c r="CU1639" s="1"/>
      <c r="CV1639" s="1"/>
      <c r="CW1639" s="1"/>
      <c r="CX1639" s="1"/>
      <c r="CY1639" s="1"/>
      <c r="CZ1639" s="1"/>
      <c r="DA1639" s="1"/>
      <c r="DB1639" s="1"/>
      <c r="DC1639" s="1"/>
      <c r="DD1639" s="1"/>
      <c r="DE1639" s="1"/>
      <c r="DF1639" s="1"/>
      <c r="DG1639" s="1"/>
      <c r="DH1639" s="1"/>
      <c r="DI1639" s="1"/>
      <c r="DJ1639" s="1"/>
      <c r="DK1639" s="1"/>
      <c r="DL1639" s="1"/>
      <c r="DM1639" s="1"/>
      <c r="DN1639" s="1"/>
      <c r="DO1639" s="1"/>
      <c r="DP1639" s="1"/>
      <c r="DQ1639" s="1"/>
      <c r="DR1639" s="1"/>
      <c r="DS1639" s="1"/>
      <c r="DT1639" s="1"/>
      <c r="DU1639" s="1"/>
      <c r="DV1639" s="1"/>
      <c r="DW1639" s="1"/>
      <c r="DX1639" s="1"/>
      <c r="DY1639" s="1"/>
      <c r="DZ1639" s="1"/>
      <c r="EA1639" s="1"/>
      <c r="EB1639" s="1"/>
      <c r="EC1639" s="1"/>
      <c r="ED1639" s="1"/>
      <c r="EE1639" s="1"/>
      <c r="EF1639" s="1"/>
      <c r="EG1639" s="1"/>
      <c r="EH1639" s="1"/>
      <c r="EI1639" s="1"/>
      <c r="EJ1639" s="1"/>
      <c r="EK1639" s="1"/>
      <c r="EL1639" s="1"/>
      <c r="EM1639" s="1"/>
      <c r="EN1639" s="1"/>
      <c r="EO1639" s="1"/>
      <c r="EP1639" s="1"/>
      <c r="EQ1639" s="1"/>
      <c r="ER1639" s="1"/>
      <c r="ES1639" s="1"/>
      <c r="ET1639" s="1"/>
      <c r="EU1639" s="1"/>
      <c r="EV1639" s="1"/>
      <c r="EW1639" s="1"/>
      <c r="EX1639" s="1"/>
      <c r="EY1639" s="1"/>
      <c r="EZ1639" s="1"/>
      <c r="FA1639" s="1"/>
      <c r="FB1639" s="1"/>
      <c r="FC1639" s="1"/>
      <c r="FD1639" s="1"/>
      <c r="FE1639" s="1"/>
      <c r="FF1639" s="1"/>
      <c r="FG1639" s="1"/>
      <c r="FH1639" s="1"/>
      <c r="FI1639" s="1"/>
      <c r="FJ1639" s="1"/>
      <c r="FK1639" s="1"/>
      <c r="FL1639" s="1"/>
      <c r="FM1639" s="1"/>
      <c r="FN1639" s="1"/>
      <c r="FO1639" s="1"/>
      <c r="FP1639" s="1"/>
      <c r="FQ1639" s="1"/>
      <c r="FR1639" s="1"/>
      <c r="FS1639" s="1"/>
      <c r="FT1639" s="1"/>
      <c r="FU1639" s="1"/>
      <c r="FV1639" s="1"/>
      <c r="FW1639" s="1"/>
      <c r="FX1639" s="1"/>
      <c r="FY1639" s="1"/>
      <c r="FZ1639" s="1"/>
      <c r="GA1639" s="1"/>
      <c r="GB1639" s="1"/>
      <c r="GC1639" s="1"/>
      <c r="GD1639" s="1"/>
      <c r="GE1639" s="1"/>
      <c r="GF1639" s="1"/>
      <c r="GG1639" s="1"/>
      <c r="GH1639" s="1"/>
      <c r="GI1639" s="1"/>
      <c r="GJ1639" s="1"/>
      <c r="GK1639"/>
      <c r="GL1639"/>
      <c r="GM1639"/>
      <c r="GN1639"/>
      <c r="GO1639"/>
      <c r="GP1639"/>
      <c r="GQ1639"/>
      <c r="GR1639"/>
      <c r="GS1639"/>
      <c r="GT1639"/>
      <c r="GU1639"/>
      <c r="GV1639"/>
      <c r="GW1639"/>
      <c r="GX1639"/>
      <c r="GY1639"/>
      <c r="GZ1639"/>
      <c r="HA1639"/>
      <c r="HB1639"/>
      <c r="HC1639"/>
      <c r="HD1639"/>
      <c r="HE1639"/>
    </row>
    <row r="1640" spans="1:213" s="19" customFormat="1" ht="14.4" x14ac:dyDescent="0.3">
      <c r="E1640" s="32">
        <v>41246.431944444441</v>
      </c>
      <c r="F1640" s="21">
        <f t="shared" si="1842"/>
        <v>1347.7944444444438</v>
      </c>
      <c r="G1640" s="21">
        <f t="shared" si="1853"/>
        <v>1347.7944444444438</v>
      </c>
      <c r="H1640" s="21"/>
      <c r="I1640" s="50">
        <v>1037</v>
      </c>
      <c r="J1640" s="21">
        <v>6786</v>
      </c>
      <c r="K1640" s="21">
        <v>1579</v>
      </c>
      <c r="L1640" s="21">
        <v>14</v>
      </c>
      <c r="M1640" s="124">
        <v>6.08</v>
      </c>
      <c r="N1640" s="22"/>
      <c r="O1640" s="40"/>
      <c r="P1640" s="22"/>
      <c r="Q1640" s="22"/>
      <c r="U1640" s="52">
        <f t="shared" si="1843"/>
        <v>3.9010438662571241E-3</v>
      </c>
      <c r="V1640" s="52">
        <f t="shared" si="1844"/>
        <v>0.54556660566682069</v>
      </c>
      <c r="W1640" s="52">
        <f t="shared" si="1845"/>
        <v>1.6832292801123375E-3</v>
      </c>
      <c r="X1640" s="247">
        <f>W1640+V1640+SUM($U$1638:U1640)</f>
        <v>0.55296601303012438</v>
      </c>
      <c r="Y1640" s="104">
        <f>W1640+V1640+SUM($U$1638:U1640)+$Y$1637-$X$1638</f>
        <v>4.2343351503376248</v>
      </c>
      <c r="Z1640" s="42"/>
      <c r="AA1640" s="1">
        <f t="shared" si="1854"/>
        <v>6.4917098217008419E-3</v>
      </c>
      <c r="AB1640" s="41">
        <f t="shared" si="1846"/>
        <v>1.6765347483483749E-2</v>
      </c>
      <c r="AC1640" s="48">
        <f t="shared" si="1847"/>
        <v>2.3446580025681101</v>
      </c>
      <c r="AD1640" s="48">
        <f t="shared" si="1848"/>
        <v>0.21455773080078827</v>
      </c>
      <c r="AE1640" s="48">
        <f t="shared" si="1849"/>
        <v>0.29180546347849412</v>
      </c>
      <c r="AF1640" s="48">
        <f t="shared" si="1850"/>
        <v>0.21455773080078819</v>
      </c>
      <c r="AG1640" s="238">
        <f t="shared" si="1851"/>
        <v>7.7245228525782625E-2</v>
      </c>
      <c r="AH1640" s="48">
        <f t="shared" si="1852"/>
        <v>2.5041519233309873E-6</v>
      </c>
      <c r="AI1640" s="48">
        <f>AE1640+AC1640+SUM($AB$1638:AB1640)</f>
        <v>2.67760601418136</v>
      </c>
      <c r="AJ1640" s="48">
        <f>AE1640+AC1640+SUM($AB$1638:AB1640)+$AJ$1637-$AI$1645</f>
        <v>15.387424513144531</v>
      </c>
      <c r="AK1640" s="46"/>
      <c r="AL1640" s="86"/>
      <c r="AM1640" s="41"/>
      <c r="AN1640" s="25"/>
      <c r="AO1640" s="25"/>
      <c r="AP1640" s="25"/>
      <c r="AQ1640"/>
      <c r="AR1640" s="41"/>
      <c r="AS1640" s="31"/>
      <c r="AT1640" s="41"/>
      <c r="AU1640" s="41"/>
      <c r="AV1640" s="31"/>
      <c r="BC1640" s="1"/>
      <c r="BD1640"/>
      <c r="BE1640"/>
      <c r="BF1640" s="1"/>
      <c r="BG1640"/>
      <c r="BH1640"/>
      <c r="BI1640"/>
      <c r="BJ1640" s="1"/>
      <c r="BK1640" s="1"/>
      <c r="BL1640"/>
      <c r="BM1640" s="1"/>
      <c r="BN1640" s="1"/>
      <c r="BO1640" s="1"/>
      <c r="BP1640" s="1"/>
      <c r="BQ1640" s="1"/>
      <c r="BR1640" s="1"/>
      <c r="BS1640" s="1"/>
      <c r="BT1640" s="22"/>
      <c r="BU1640" s="1"/>
      <c r="BV1640" s="1"/>
      <c r="BW1640" s="1"/>
      <c r="BX1640" s="1"/>
      <c r="BY1640" s="1"/>
      <c r="BZ1640" s="1"/>
      <c r="CA1640" s="1"/>
      <c r="CB1640" s="1"/>
      <c r="CC1640" s="1"/>
      <c r="CD1640" s="1"/>
      <c r="CE1640" s="1"/>
      <c r="CF1640" s="1"/>
      <c r="CG1640" s="1"/>
      <c r="CH1640" s="1"/>
      <c r="CI1640" s="1"/>
      <c r="CJ1640" s="1"/>
      <c r="CK1640" s="1"/>
      <c r="CL1640" s="1"/>
      <c r="CM1640" s="1"/>
      <c r="CN1640" s="1"/>
      <c r="CO1640" s="1"/>
      <c r="CP1640" s="1"/>
      <c r="CQ1640" s="1"/>
      <c r="CR1640" s="1"/>
      <c r="CS1640" s="1"/>
      <c r="CT1640" s="1"/>
      <c r="CU1640" s="1"/>
      <c r="CV1640" s="1"/>
      <c r="CW1640" s="1"/>
      <c r="CX1640" s="1"/>
      <c r="CY1640" s="1"/>
      <c r="CZ1640" s="1"/>
      <c r="DA1640" s="1"/>
      <c r="DB1640" s="1"/>
      <c r="DC1640" s="1"/>
      <c r="DD1640" s="1"/>
      <c r="DE1640" s="1"/>
      <c r="DF1640" s="1"/>
      <c r="DG1640" s="1"/>
      <c r="DH1640" s="1"/>
      <c r="DI1640" s="1"/>
      <c r="DJ1640" s="1"/>
      <c r="DK1640" s="1"/>
      <c r="DL1640" s="1"/>
      <c r="DM1640" s="1"/>
      <c r="DN1640" s="1"/>
      <c r="DO1640" s="1"/>
      <c r="DP1640" s="1"/>
      <c r="DQ1640" s="1"/>
      <c r="DR1640" s="1"/>
      <c r="DS1640" s="1"/>
      <c r="DT1640" s="1"/>
      <c r="DU1640" s="1"/>
      <c r="DV1640" s="1"/>
      <c r="DW1640" s="1"/>
      <c r="DX1640" s="1"/>
      <c r="DY1640" s="1"/>
      <c r="DZ1640" s="1"/>
      <c r="EA1640" s="1"/>
      <c r="EB1640" s="1"/>
      <c r="EC1640" s="1"/>
      <c r="ED1640" s="1"/>
      <c r="EE1640" s="1"/>
      <c r="EF1640" s="1"/>
      <c r="EG1640" s="1"/>
      <c r="EH1640" s="1"/>
      <c r="EI1640" s="1"/>
      <c r="EJ1640" s="1"/>
      <c r="EK1640" s="1"/>
      <c r="EL1640" s="1"/>
      <c r="EM1640" s="1"/>
      <c r="EN1640" s="1"/>
      <c r="EO1640" s="1"/>
      <c r="EP1640" s="1"/>
      <c r="EQ1640" s="1"/>
      <c r="ER1640" s="1"/>
      <c r="ES1640" s="1"/>
      <c r="ET1640" s="1"/>
      <c r="EU1640" s="1"/>
      <c r="EV1640" s="1"/>
      <c r="EW1640" s="1"/>
      <c r="EX1640" s="1"/>
      <c r="EY1640" s="1"/>
      <c r="EZ1640" s="1"/>
      <c r="FA1640" s="1"/>
      <c r="FB1640" s="1"/>
      <c r="FC1640" s="1"/>
      <c r="FD1640" s="1"/>
      <c r="FE1640" s="1"/>
      <c r="FF1640" s="1"/>
      <c r="FG1640" s="1"/>
      <c r="FH1640" s="1"/>
      <c r="FI1640" s="1"/>
      <c r="FJ1640" s="1"/>
      <c r="FK1640" s="1"/>
      <c r="FL1640" s="1"/>
      <c r="FM1640" s="1"/>
      <c r="FN1640" s="1"/>
      <c r="FO1640" s="1"/>
      <c r="FP1640" s="1"/>
      <c r="FQ1640" s="1"/>
      <c r="FR1640" s="1"/>
      <c r="FS1640" s="1"/>
      <c r="FT1640" s="1"/>
      <c r="FU1640" s="1"/>
      <c r="FV1640" s="1"/>
      <c r="FW1640" s="1"/>
      <c r="FX1640" s="1"/>
      <c r="FY1640" s="1"/>
      <c r="FZ1640" s="1"/>
      <c r="GA1640" s="1"/>
      <c r="GB1640" s="1"/>
      <c r="GC1640" s="1"/>
      <c r="GD1640" s="1"/>
      <c r="GE1640" s="1"/>
      <c r="GF1640" s="1"/>
      <c r="GG1640" s="1"/>
      <c r="GH1640" s="1"/>
      <c r="GI1640" s="1"/>
      <c r="GJ1640" s="1"/>
      <c r="GK1640"/>
      <c r="GL1640"/>
      <c r="GM1640"/>
      <c r="GN1640"/>
      <c r="GO1640"/>
      <c r="GP1640"/>
      <c r="GQ1640"/>
      <c r="GR1640"/>
      <c r="GS1640"/>
      <c r="GT1640"/>
      <c r="GU1640"/>
      <c r="GV1640"/>
      <c r="GW1640"/>
      <c r="GX1640"/>
      <c r="GY1640"/>
      <c r="GZ1640"/>
      <c r="HA1640"/>
      <c r="HB1640"/>
      <c r="HC1640"/>
      <c r="HD1640"/>
      <c r="HE1640"/>
    </row>
    <row r="1641" spans="1:213" s="19" customFormat="1" ht="14.4" x14ac:dyDescent="0.3">
      <c r="E1641" s="32">
        <v>41277.636805555558</v>
      </c>
      <c r="F1641" s="21">
        <f t="shared" si="1842"/>
        <v>1378.9993055555606</v>
      </c>
      <c r="G1641" s="21">
        <f t="shared" si="1853"/>
        <v>1378.9993055555606</v>
      </c>
      <c r="H1641" s="21"/>
      <c r="I1641" s="50">
        <v>1037</v>
      </c>
      <c r="J1641" s="21">
        <v>7475</v>
      </c>
      <c r="K1641" s="21">
        <v>2286</v>
      </c>
      <c r="L1641" s="21">
        <v>63</v>
      </c>
      <c r="M1641" s="124">
        <v>6.08</v>
      </c>
      <c r="N1641" s="22"/>
      <c r="O1641" s="40"/>
      <c r="P1641" s="22"/>
      <c r="Q1641" s="22"/>
      <c r="U1641" s="52">
        <f t="shared" si="1843"/>
        <v>5.6477430514653478E-3</v>
      </c>
      <c r="V1641" s="52">
        <f t="shared" si="1844"/>
        <v>0.78984500351763909</v>
      </c>
      <c r="W1641" s="52">
        <f t="shared" si="1845"/>
        <v>2.4368981218092479E-3</v>
      </c>
      <c r="X1641" s="247">
        <f>W1641+V1641+SUM($U$1638:U1641)</f>
        <v>0.80364582277410501</v>
      </c>
      <c r="Y1641" s="104">
        <f>W1641+V1641+SUM($U$1638:U1641)+$Y$1637-$X$1638</f>
        <v>4.4850149600816058</v>
      </c>
      <c r="Z1641" s="42"/>
      <c r="AA1641" s="1">
        <f t="shared" si="1854"/>
        <v>9.1895877432448207E-3</v>
      </c>
      <c r="AB1641" s="41">
        <f t="shared" si="1846"/>
        <v>1.8467576250963905E-2</v>
      </c>
      <c r="AC1641" s="48">
        <f t="shared" si="1847"/>
        <v>2.5827171484227263</v>
      </c>
      <c r="AD1641" s="48">
        <f t="shared" si="1848"/>
        <v>0.23634232798937402</v>
      </c>
      <c r="AE1641" s="48">
        <f t="shared" si="1849"/>
        <v>0.32143322126462481</v>
      </c>
      <c r="AF1641" s="48">
        <f t="shared" si="1850"/>
        <v>0.23634232798937402</v>
      </c>
      <c r="AG1641" s="238">
        <f t="shared" si="1851"/>
        <v>8.5088134870354451E-2</v>
      </c>
      <c r="AH1641" s="48">
        <f t="shared" si="1852"/>
        <v>2.758404896389498E-6</v>
      </c>
      <c r="AI1641" s="48">
        <f>AE1641+AC1641+SUM($AB$1638:AB1641)</f>
        <v>2.9637604940730711</v>
      </c>
      <c r="AJ1641" s="48">
        <f>AE1641+AC1641+SUM($AB$1638:AB1641)+$AJ$1637-$AI$1645</f>
        <v>15.673578993036244</v>
      </c>
      <c r="AK1641" s="46"/>
      <c r="AL1641" s="86"/>
      <c r="AM1641" s="41"/>
      <c r="AN1641" s="25"/>
      <c r="AO1641" s="25"/>
      <c r="AP1641" s="25"/>
      <c r="AQ1641"/>
      <c r="AR1641" s="41"/>
      <c r="AS1641" s="31"/>
      <c r="AT1641" s="41"/>
      <c r="AU1641" s="41"/>
      <c r="AV1641" s="31"/>
      <c r="BC1641" s="1"/>
      <c r="BD1641"/>
      <c r="BE1641"/>
      <c r="BF1641" s="1"/>
      <c r="BG1641"/>
      <c r="BH1641"/>
      <c r="BI1641"/>
      <c r="BJ1641" s="1"/>
      <c r="BK1641" s="1"/>
      <c r="BL1641"/>
      <c r="BM1641" s="1"/>
      <c r="BN1641" s="1"/>
      <c r="BO1641" s="1"/>
      <c r="BP1641" s="1"/>
      <c r="BQ1641" s="1"/>
      <c r="BR1641" s="1"/>
      <c r="BS1641" s="1"/>
      <c r="BT1641" s="22"/>
      <c r="BU1641" s="1"/>
      <c r="BV1641" s="1"/>
      <c r="BW1641" s="1"/>
      <c r="BX1641" s="1"/>
      <c r="BY1641" s="1"/>
      <c r="BZ1641" s="1"/>
      <c r="CA1641" s="1"/>
      <c r="CB1641" s="1"/>
      <c r="CC1641" s="1"/>
      <c r="CD1641" s="1"/>
      <c r="CE1641" s="1"/>
      <c r="CF1641" s="1"/>
      <c r="CG1641" s="1"/>
      <c r="CH1641" s="1"/>
      <c r="CI1641" s="1"/>
      <c r="CJ1641" s="1"/>
      <c r="CK1641" s="1"/>
      <c r="CL1641" s="1"/>
      <c r="CM1641" s="1"/>
      <c r="CN1641" s="1"/>
      <c r="CO1641" s="1"/>
      <c r="CP1641" s="1"/>
      <c r="CQ1641" s="1"/>
      <c r="CR1641" s="1"/>
      <c r="CS1641" s="1"/>
      <c r="CT1641" s="1"/>
      <c r="CU1641" s="1"/>
      <c r="CV1641" s="1"/>
      <c r="CW1641" s="1"/>
      <c r="CX1641" s="1"/>
      <c r="CY1641" s="1"/>
      <c r="CZ1641" s="1"/>
      <c r="DA1641" s="1"/>
      <c r="DB1641" s="1"/>
      <c r="DC1641" s="1"/>
      <c r="DD1641" s="1"/>
      <c r="DE1641" s="1"/>
      <c r="DF1641" s="1"/>
      <c r="DG1641" s="1"/>
      <c r="DH1641" s="1"/>
      <c r="DI1641" s="1"/>
      <c r="DJ1641" s="1"/>
      <c r="DK1641" s="1"/>
      <c r="DL1641" s="1"/>
      <c r="DM1641" s="1"/>
      <c r="DN1641" s="1"/>
      <c r="DO1641" s="1"/>
      <c r="DP1641" s="1"/>
      <c r="DQ1641" s="1"/>
      <c r="DR1641" s="1"/>
      <c r="DS1641" s="1"/>
      <c r="DT1641" s="1"/>
      <c r="DU1641" s="1"/>
      <c r="DV1641" s="1"/>
      <c r="DW1641" s="1"/>
      <c r="DX1641" s="1"/>
      <c r="DY1641" s="1"/>
      <c r="DZ1641" s="1"/>
      <c r="EA1641" s="1"/>
      <c r="EB1641" s="1"/>
      <c r="EC1641" s="1"/>
      <c r="ED1641" s="1"/>
      <c r="EE1641" s="1"/>
      <c r="EF1641" s="1"/>
      <c r="EG1641" s="1"/>
      <c r="EH1641" s="1"/>
      <c r="EI1641" s="1"/>
      <c r="EJ1641" s="1"/>
      <c r="EK1641" s="1"/>
      <c r="EL1641" s="1"/>
      <c r="EM1641" s="1"/>
      <c r="EN1641" s="1"/>
      <c r="EO1641" s="1"/>
      <c r="EP1641" s="1"/>
      <c r="EQ1641" s="1"/>
      <c r="ER1641" s="1"/>
      <c r="ES1641" s="1"/>
      <c r="ET1641" s="1"/>
      <c r="EU1641" s="1"/>
      <c r="EV1641" s="1"/>
      <c r="EW1641" s="1"/>
      <c r="EX1641" s="1"/>
      <c r="EY1641" s="1"/>
      <c r="EZ1641" s="1"/>
      <c r="FA1641" s="1"/>
      <c r="FB1641" s="1"/>
      <c r="FC1641" s="1"/>
      <c r="FD1641" s="1"/>
      <c r="FE1641" s="1"/>
      <c r="FF1641" s="1"/>
      <c r="FG1641" s="1"/>
      <c r="FH1641" s="1"/>
      <c r="FI1641" s="1"/>
      <c r="FJ1641" s="1"/>
      <c r="FK1641" s="1"/>
      <c r="FL1641" s="1"/>
      <c r="FM1641" s="1"/>
      <c r="FN1641" s="1"/>
      <c r="FO1641" s="1"/>
      <c r="FP1641" s="1"/>
      <c r="FQ1641" s="1"/>
      <c r="FR1641" s="1"/>
      <c r="FS1641" s="1"/>
      <c r="FT1641" s="1"/>
      <c r="FU1641" s="1"/>
      <c r="FV1641" s="1"/>
      <c r="FW1641" s="1"/>
      <c r="FX1641" s="1"/>
      <c r="FY1641" s="1"/>
      <c r="FZ1641" s="1"/>
      <c r="GA1641" s="1"/>
      <c r="GB1641" s="1"/>
      <c r="GC1641" s="1"/>
      <c r="GD1641" s="1"/>
      <c r="GE1641" s="1"/>
      <c r="GF1641" s="1"/>
      <c r="GG1641" s="1"/>
      <c r="GH1641" s="1"/>
      <c r="GI1641" s="1"/>
      <c r="GJ1641" s="1"/>
      <c r="GK1641"/>
      <c r="GL1641"/>
      <c r="GM1641"/>
      <c r="GN1641"/>
      <c r="GO1641"/>
      <c r="GP1641"/>
      <c r="GQ1641"/>
      <c r="GR1641"/>
      <c r="GS1641"/>
      <c r="GT1641"/>
      <c r="GU1641"/>
      <c r="GV1641"/>
      <c r="GW1641"/>
      <c r="GX1641"/>
      <c r="GY1641"/>
      <c r="GZ1641"/>
      <c r="HA1641"/>
      <c r="HB1641"/>
      <c r="HC1641"/>
      <c r="HD1641"/>
      <c r="HE1641"/>
    </row>
    <row r="1642" spans="1:213" s="19" customFormat="1" ht="14.4" x14ac:dyDescent="0.3">
      <c r="E1642" s="32">
        <v>41331.450694444444</v>
      </c>
      <c r="F1642" s="21">
        <f t="shared" si="1842"/>
        <v>1432.8131944444467</v>
      </c>
      <c r="G1642" s="21">
        <f t="shared" si="1853"/>
        <v>1432.8131944444467</v>
      </c>
      <c r="H1642" s="21"/>
      <c r="I1642" s="50">
        <v>1037</v>
      </c>
      <c r="J1642" s="21">
        <v>7905</v>
      </c>
      <c r="K1642" s="21">
        <v>3186</v>
      </c>
      <c r="L1642" s="21">
        <v>14</v>
      </c>
      <c r="M1642" s="124">
        <v>6.08</v>
      </c>
      <c r="N1642" s="22"/>
      <c r="O1642" s="40"/>
      <c r="P1642" s="22"/>
      <c r="Q1642" s="22"/>
      <c r="U1642" s="52">
        <f t="shared" si="1843"/>
        <v>7.8712639378690288E-3</v>
      </c>
      <c r="V1642" s="52">
        <f t="shared" si="1844"/>
        <v>1.1008076033277332</v>
      </c>
      <c r="W1642" s="52">
        <f t="shared" si="1845"/>
        <v>3.3963068311829684E-3</v>
      </c>
      <c r="X1642" s="247">
        <f>W1642+V1642+SUM($U$1638:U1642)</f>
        <v>1.1234390952314417</v>
      </c>
      <c r="Y1642" s="104">
        <f>W1642+V1642+SUM($U$1638:U1642)+$Y$1637-$X$1638</f>
        <v>4.8048082325389423</v>
      </c>
      <c r="Z1642" s="42"/>
      <c r="AA1642" s="1">
        <f t="shared" si="1854"/>
        <v>7.27163943456899E-3</v>
      </c>
      <c r="AB1642" s="41">
        <f t="shared" si="1846"/>
        <v>1.9529925118912328E-2</v>
      </c>
      <c r="AC1642" s="48">
        <f t="shared" si="1847"/>
        <v>2.7312881683319938</v>
      </c>
      <c r="AD1642" s="48">
        <f t="shared" si="1848"/>
        <v>0.24993794016802695</v>
      </c>
      <c r="AE1642" s="48">
        <f t="shared" si="1849"/>
        <v>0.33992369419355972</v>
      </c>
      <c r="AF1642" s="48">
        <f t="shared" si="1850"/>
        <v>0.24993794016802695</v>
      </c>
      <c r="AG1642" s="238">
        <f t="shared" si="1851"/>
        <v>8.9982836943164127E-2</v>
      </c>
      <c r="AH1642" s="48">
        <f t="shared" si="1852"/>
        <v>2.9170823686901645E-6</v>
      </c>
      <c r="AI1642" s="48">
        <f>AE1642+AC1642+SUM($AB$1638:AB1642)</f>
        <v>3.1503519120301857</v>
      </c>
      <c r="AJ1642" s="48">
        <f>AE1642+AC1642+SUM($AB$1638:AB1642)+$AJ$1637-$AI$1645</f>
        <v>15.860170410993359</v>
      </c>
      <c r="AK1642" s="46"/>
      <c r="AL1642" s="86"/>
      <c r="AM1642" s="41"/>
      <c r="AN1642" s="25"/>
      <c r="AO1642" s="25"/>
      <c r="AP1642" s="25"/>
      <c r="AQ1642"/>
      <c r="AR1642" s="41"/>
      <c r="AS1642" s="31"/>
      <c r="AT1642" s="41"/>
      <c r="AU1642" s="41"/>
      <c r="AV1642" s="31"/>
      <c r="BC1642" s="1"/>
      <c r="BD1642"/>
      <c r="BE1642"/>
      <c r="BF1642" s="1"/>
      <c r="BG1642"/>
      <c r="BH1642"/>
      <c r="BI1642"/>
      <c r="BJ1642" s="1"/>
      <c r="BK1642" s="1"/>
      <c r="BL1642"/>
      <c r="BM1642" s="1"/>
      <c r="BN1642" s="1"/>
      <c r="BO1642" s="1"/>
      <c r="BP1642" s="1"/>
      <c r="BQ1642" s="1"/>
      <c r="BR1642" s="1"/>
      <c r="BS1642" s="1"/>
      <c r="BT1642" s="22"/>
      <c r="BU1642" s="1"/>
      <c r="BV1642" s="1"/>
      <c r="BW1642" s="1"/>
      <c r="BX1642" s="1"/>
      <c r="BY1642" s="1"/>
      <c r="BZ1642" s="1"/>
      <c r="CA1642" s="1"/>
      <c r="CB1642" s="1"/>
      <c r="CC1642" s="1"/>
      <c r="CD1642" s="1"/>
      <c r="CE1642" s="1"/>
      <c r="CF1642" s="1"/>
      <c r="CG1642" s="1"/>
      <c r="CH1642" s="1"/>
      <c r="CI1642" s="1"/>
      <c r="CJ1642" s="1"/>
      <c r="CK1642" s="1"/>
      <c r="CL1642" s="1"/>
      <c r="CM1642" s="1"/>
      <c r="CN1642" s="1"/>
      <c r="CO1642" s="1"/>
      <c r="CP1642" s="1"/>
      <c r="CQ1642" s="1"/>
      <c r="CR1642" s="1"/>
      <c r="CS1642" s="1"/>
      <c r="CT1642" s="1"/>
      <c r="CU1642" s="1"/>
      <c r="CV1642" s="1"/>
      <c r="CW1642" s="1"/>
      <c r="CX1642" s="1"/>
      <c r="CY1642" s="1"/>
      <c r="CZ1642" s="1"/>
      <c r="DA1642" s="1"/>
      <c r="DB1642" s="1"/>
      <c r="DC1642" s="1"/>
      <c r="DD1642" s="1"/>
      <c r="DE1642" s="1"/>
      <c r="DF1642" s="1"/>
      <c r="DG1642" s="1"/>
      <c r="DH1642" s="1"/>
      <c r="DI1642" s="1"/>
      <c r="DJ1642" s="1"/>
      <c r="DK1642" s="1"/>
      <c r="DL1642" s="1"/>
      <c r="DM1642" s="1"/>
      <c r="DN1642" s="1"/>
      <c r="DO1642" s="1"/>
      <c r="DP1642" s="1"/>
      <c r="DQ1642" s="1"/>
      <c r="DR1642" s="1"/>
      <c r="DS1642" s="1"/>
      <c r="DT1642" s="1"/>
      <c r="DU1642" s="1"/>
      <c r="DV1642" s="1"/>
      <c r="DW1642" s="1"/>
      <c r="DX1642" s="1"/>
      <c r="DY1642" s="1"/>
      <c r="DZ1642" s="1"/>
      <c r="EA1642" s="1"/>
      <c r="EB1642" s="1"/>
      <c r="EC1642" s="1"/>
      <c r="ED1642" s="1"/>
      <c r="EE1642" s="1"/>
      <c r="EF1642" s="1"/>
      <c r="EG1642" s="1"/>
      <c r="EH1642" s="1"/>
      <c r="EI1642" s="1"/>
      <c r="EJ1642" s="1"/>
      <c r="EK1642" s="1"/>
      <c r="EL1642" s="1"/>
      <c r="EM1642" s="1"/>
      <c r="EN1642" s="1"/>
      <c r="EO1642" s="1"/>
      <c r="EP1642" s="1"/>
      <c r="EQ1642" s="1"/>
      <c r="ER1642" s="1"/>
      <c r="ES1642" s="1"/>
      <c r="ET1642" s="1"/>
      <c r="EU1642" s="1"/>
      <c r="EV1642" s="1"/>
      <c r="EW1642" s="1"/>
      <c r="EX1642" s="1"/>
      <c r="EY1642" s="1"/>
      <c r="EZ1642" s="1"/>
      <c r="FA1642" s="1"/>
      <c r="FB1642" s="1"/>
      <c r="FC1642" s="1"/>
      <c r="FD1642" s="1"/>
      <c r="FE1642" s="1"/>
      <c r="FF1642" s="1"/>
      <c r="FG1642" s="1"/>
      <c r="FH1642" s="1"/>
      <c r="FI1642" s="1"/>
      <c r="FJ1642" s="1"/>
      <c r="FK1642" s="1"/>
      <c r="FL1642" s="1"/>
      <c r="FM1642" s="1"/>
      <c r="FN1642" s="1"/>
      <c r="FO1642" s="1"/>
      <c r="FP1642" s="1"/>
      <c r="FQ1642" s="1"/>
      <c r="FR1642" s="1"/>
      <c r="FS1642" s="1"/>
      <c r="FT1642" s="1"/>
      <c r="FU1642" s="1"/>
      <c r="FV1642" s="1"/>
      <c r="FW1642" s="1"/>
      <c r="FX1642" s="1"/>
      <c r="FY1642" s="1"/>
      <c r="FZ1642" s="1"/>
      <c r="GA1642" s="1"/>
      <c r="GB1642" s="1"/>
      <c r="GC1642" s="1"/>
      <c r="GD1642" s="1"/>
      <c r="GE1642" s="1"/>
      <c r="GF1642" s="1"/>
      <c r="GG1642" s="1"/>
      <c r="GH1642" s="1"/>
      <c r="GI1642" s="1"/>
      <c r="GJ1642" s="1"/>
      <c r="GK1642"/>
      <c r="GL1642"/>
      <c r="GM1642"/>
      <c r="GN1642"/>
      <c r="GO1642"/>
      <c r="GP1642"/>
      <c r="GQ1642"/>
      <c r="GR1642"/>
      <c r="GS1642"/>
      <c r="GT1642"/>
      <c r="GU1642"/>
      <c r="GV1642"/>
      <c r="GW1642"/>
      <c r="GX1642"/>
      <c r="GY1642"/>
      <c r="GZ1642"/>
      <c r="HA1642"/>
      <c r="HB1642"/>
      <c r="HC1642"/>
      <c r="HD1642"/>
      <c r="HE1642"/>
    </row>
    <row r="1643" spans="1:213" s="19" customFormat="1" ht="14.4" x14ac:dyDescent="0.3">
      <c r="E1643" s="32">
        <v>41360.461805555555</v>
      </c>
      <c r="F1643" s="21">
        <f t="shared" si="1842"/>
        <v>1461.8243055555577</v>
      </c>
      <c r="G1643" s="21">
        <f t="shared" si="1853"/>
        <v>1461.8243055555577</v>
      </c>
      <c r="H1643" s="21"/>
      <c r="I1643" s="50">
        <v>1037</v>
      </c>
      <c r="J1643" s="21">
        <v>9110</v>
      </c>
      <c r="K1643" s="21">
        <v>4133</v>
      </c>
      <c r="L1643" s="21">
        <v>24</v>
      </c>
      <c r="M1643" s="124">
        <v>6.08</v>
      </c>
      <c r="N1643" s="22"/>
      <c r="O1643" s="40"/>
      <c r="P1643" s="22"/>
      <c r="Q1643" s="22"/>
      <c r="U1643" s="52">
        <f t="shared" si="1843"/>
        <v>1.0210902026118235E-2</v>
      </c>
      <c r="V1643" s="52">
        <f t="shared" si="1844"/>
        <v>1.4280093611279101</v>
      </c>
      <c r="W1643" s="52">
        <f t="shared" si="1845"/>
        <v>4.4058179953795377E-3</v>
      </c>
      <c r="X1643" s="247">
        <f>W1643+V1643+SUM($U$1638:U1643)</f>
        <v>1.4618612662219337</v>
      </c>
      <c r="Y1643" s="104">
        <f>W1643+V1643+SUM($U$1638:U1643)+$Y$1637-$X$1638</f>
        <v>5.1432304035294347</v>
      </c>
      <c r="Z1643" s="42"/>
      <c r="AA1643" s="1">
        <f t="shared" si="1854"/>
        <v>7.5940592795692317E-3</v>
      </c>
      <c r="AB1643" s="41">
        <f t="shared" si="1846"/>
        <v>2.2506972527930588E-2</v>
      </c>
      <c r="AC1643" s="48">
        <f t="shared" si="1847"/>
        <v>3.1476325380777306</v>
      </c>
      <c r="AD1643" s="48">
        <f t="shared" si="1848"/>
        <v>0.28803727197099632</v>
      </c>
      <c r="AE1643" s="48">
        <f t="shared" si="1849"/>
        <v>0.39174001949441234</v>
      </c>
      <c r="AF1643" s="48">
        <f t="shared" si="1850"/>
        <v>0.28803727197099632</v>
      </c>
      <c r="AG1643" s="238">
        <f t="shared" si="1851"/>
        <v>0.10369938577510757</v>
      </c>
      <c r="AH1643" s="48">
        <f t="shared" si="1852"/>
        <v>3.3617483085094758E-6</v>
      </c>
      <c r="AI1643" s="48">
        <f>AE1643+AC1643+SUM($AB$1638:AB1643)</f>
        <v>3.6410195796047056</v>
      </c>
      <c r="AJ1643" s="48">
        <f>AE1643+AC1643+SUM($AB$1638:AB1643)+$AJ$1637-$AI$1645</f>
        <v>16.350838078567875</v>
      </c>
      <c r="AK1643" s="46"/>
      <c r="AL1643" s="120">
        <f>LINEST(AJ1639:AJ1643,G1639:G1643,TRUE,TRUE)*120</f>
        <v>0.96752034193878989</v>
      </c>
      <c r="AM1643" s="25">
        <v>-7.9530453010364495</v>
      </c>
      <c r="AN1643" s="25">
        <v>0.19895110967616633</v>
      </c>
      <c r="AO1643" s="25"/>
      <c r="AP1643" s="25"/>
      <c r="AQ1643"/>
      <c r="AR1643" s="25">
        <v>-63.460135252048381</v>
      </c>
      <c r="AS1643" s="25">
        <v>0.20960519390517443</v>
      </c>
      <c r="AT1643" s="25"/>
      <c r="AU1643" s="25"/>
      <c r="AV1643" s="25"/>
      <c r="BC1643" s="1"/>
      <c r="BD1643"/>
      <c r="BE1643"/>
      <c r="BF1643" s="1"/>
      <c r="BG1643"/>
      <c r="BH1643"/>
      <c r="BI1643"/>
      <c r="BJ1643" s="1"/>
      <c r="BK1643" s="1"/>
      <c r="BL1643"/>
      <c r="BM1643" s="1"/>
      <c r="BN1643" s="1"/>
      <c r="BO1643" s="1"/>
      <c r="BP1643" s="1"/>
      <c r="BQ1643" s="1"/>
      <c r="BR1643" s="1"/>
      <c r="BS1643" s="1"/>
      <c r="BT1643" s="22"/>
      <c r="BU1643" s="1"/>
      <c r="BV1643" s="1"/>
      <c r="BW1643" s="1"/>
      <c r="BX1643" s="1"/>
      <c r="BY1643" s="1"/>
      <c r="BZ1643" s="1"/>
      <c r="CA1643" s="1"/>
      <c r="CB1643" s="1"/>
      <c r="CC1643" s="1"/>
      <c r="CD1643" s="1"/>
      <c r="CE1643" s="1"/>
      <c r="CF1643" s="1"/>
      <c r="CG1643" s="1"/>
      <c r="CH1643" s="1"/>
      <c r="CI1643" s="1"/>
      <c r="CJ1643" s="1"/>
      <c r="CK1643" s="1"/>
      <c r="CL1643" s="1"/>
      <c r="CM1643" s="1"/>
      <c r="CN1643" s="1"/>
      <c r="CO1643" s="1"/>
      <c r="CP1643" s="1"/>
      <c r="CQ1643" s="1"/>
      <c r="CR1643" s="1"/>
      <c r="CS1643" s="1"/>
      <c r="CT1643" s="1"/>
      <c r="CU1643" s="1"/>
      <c r="CV1643" s="1"/>
      <c r="CW1643" s="1"/>
      <c r="CX1643" s="1"/>
      <c r="CY1643" s="1"/>
      <c r="CZ1643" s="1"/>
      <c r="DA1643" s="1"/>
      <c r="DB1643" s="1"/>
      <c r="DC1643" s="1"/>
      <c r="DD1643" s="1"/>
      <c r="DE1643" s="1"/>
      <c r="DF1643" s="1"/>
      <c r="DG1643" s="1"/>
      <c r="DH1643" s="1"/>
      <c r="DI1643" s="1"/>
      <c r="DJ1643" s="1"/>
      <c r="DK1643" s="1"/>
      <c r="DL1643" s="1"/>
      <c r="DM1643" s="1"/>
      <c r="DN1643" s="1"/>
      <c r="DO1643" s="1"/>
      <c r="DP1643" s="1"/>
      <c r="DQ1643" s="1"/>
      <c r="DR1643" s="1"/>
      <c r="DS1643" s="1"/>
      <c r="DT1643" s="1"/>
      <c r="DU1643" s="1"/>
      <c r="DV1643" s="1"/>
      <c r="DW1643" s="1"/>
      <c r="DX1643" s="1"/>
      <c r="DY1643" s="1"/>
      <c r="DZ1643" s="1"/>
      <c r="EA1643" s="1"/>
      <c r="EB1643" s="1"/>
      <c r="EC1643" s="1"/>
      <c r="ED1643" s="1"/>
      <c r="EE1643" s="1"/>
      <c r="EF1643" s="1"/>
      <c r="EG1643" s="1"/>
      <c r="EH1643" s="1"/>
      <c r="EI1643" s="1"/>
      <c r="EJ1643" s="1"/>
      <c r="EK1643" s="1"/>
      <c r="EL1643" s="1"/>
      <c r="EM1643" s="1"/>
      <c r="EN1643" s="1"/>
      <c r="EO1643" s="1"/>
      <c r="EP1643" s="1"/>
      <c r="EQ1643" s="1"/>
      <c r="ER1643" s="1"/>
      <c r="ES1643" s="1"/>
      <c r="ET1643" s="1"/>
      <c r="EU1643" s="1"/>
      <c r="EV1643" s="1"/>
      <c r="EW1643" s="1"/>
      <c r="EX1643" s="1"/>
      <c r="EY1643" s="1"/>
      <c r="EZ1643" s="1"/>
      <c r="FA1643" s="1"/>
      <c r="FB1643" s="1"/>
      <c r="FC1643" s="1"/>
      <c r="FD1643" s="1"/>
      <c r="FE1643" s="1"/>
      <c r="FF1643" s="1"/>
      <c r="FG1643" s="1"/>
      <c r="FH1643" s="1"/>
      <c r="FI1643" s="1"/>
      <c r="FJ1643" s="1"/>
      <c r="FK1643" s="1"/>
      <c r="FL1643" s="1"/>
      <c r="FM1643" s="1"/>
      <c r="FN1643" s="1"/>
      <c r="FO1643" s="1"/>
      <c r="FP1643" s="1"/>
      <c r="FQ1643" s="1"/>
      <c r="FR1643" s="1"/>
      <c r="FS1643" s="1"/>
      <c r="FT1643" s="1"/>
      <c r="FU1643" s="1"/>
      <c r="FV1643" s="1"/>
      <c r="FW1643" s="1"/>
      <c r="FX1643" s="1"/>
      <c r="FY1643" s="1"/>
      <c r="FZ1643" s="1"/>
      <c r="GA1643" s="1"/>
      <c r="GB1643" s="1"/>
      <c r="GC1643" s="1"/>
      <c r="GD1643" s="1"/>
      <c r="GE1643" s="1"/>
      <c r="GF1643" s="1"/>
      <c r="GG1643" s="1"/>
      <c r="GH1643" s="1"/>
      <c r="GI1643" s="1"/>
      <c r="GJ1643" s="1"/>
      <c r="GK1643"/>
      <c r="GL1643"/>
      <c r="GM1643"/>
      <c r="GN1643"/>
      <c r="GO1643"/>
      <c r="GP1643"/>
      <c r="GQ1643"/>
      <c r="GR1643"/>
      <c r="GS1643"/>
      <c r="GT1643"/>
      <c r="GU1643"/>
      <c r="GV1643"/>
      <c r="GW1643"/>
      <c r="GX1643"/>
      <c r="GY1643"/>
      <c r="GZ1643"/>
      <c r="HA1643"/>
      <c r="HB1643"/>
      <c r="HC1643"/>
      <c r="HD1643"/>
      <c r="HE1643"/>
    </row>
    <row r="1644" spans="1:213" s="19" customFormat="1" ht="14.4" x14ac:dyDescent="0.3">
      <c r="E1644" s="87">
        <v>41409.638888888891</v>
      </c>
      <c r="F1644" s="21">
        <f t="shared" si="1842"/>
        <v>1511.0013888888934</v>
      </c>
      <c r="G1644" s="21">
        <f t="shared" si="1853"/>
        <v>1511.0013888888934</v>
      </c>
      <c r="H1644" s="21"/>
      <c r="I1644" s="21"/>
      <c r="J1644" s="21"/>
      <c r="K1644" s="21"/>
      <c r="L1644" s="21"/>
      <c r="M1644" s="124"/>
      <c r="N1644" s="22"/>
      <c r="O1644" s="40"/>
      <c r="P1644" s="22"/>
      <c r="Q1644" s="22"/>
      <c r="U1644" s="52"/>
      <c r="V1644" s="52"/>
      <c r="W1644" s="52"/>
      <c r="X1644" s="247"/>
      <c r="Y1644" s="257">
        <f>LINEST(Y1641:Y1643,G1641:G1643)*(F1644-F1643)+Y1643</f>
        <v>5.5216285424058453</v>
      </c>
      <c r="Z1644" s="42"/>
      <c r="AA1644" s="1">
        <f t="shared" si="1854"/>
        <v>8.0165087526812527E-3</v>
      </c>
      <c r="AB1644" s="41"/>
      <c r="AC1644" s="48"/>
      <c r="AD1644" s="48"/>
      <c r="AE1644" s="48"/>
      <c r="AF1644" s="48"/>
      <c r="AG1644" s="238"/>
      <c r="AH1644" s="48"/>
      <c r="AI1644" s="48"/>
      <c r="AJ1644" s="88">
        <f>LINEST(AJ1641:AJ1643,G1641:G1643)*(F1644-F1643)+AJ1643</f>
        <v>16.723788327035091</v>
      </c>
      <c r="AK1644" s="46"/>
      <c r="AL1644" s="86"/>
      <c r="AM1644" s="25"/>
      <c r="AN1644" s="25"/>
      <c r="AO1644" s="25"/>
      <c r="AP1644" s="25"/>
      <c r="AQ1644"/>
      <c r="AR1644" s="25"/>
      <c r="AS1644" s="25"/>
      <c r="AT1644" s="25"/>
      <c r="AU1644" s="25"/>
      <c r="AV1644" s="25"/>
      <c r="BC1644" s="1"/>
      <c r="BD1644"/>
      <c r="BE1644"/>
      <c r="BF1644" s="1"/>
      <c r="BG1644"/>
      <c r="BH1644"/>
      <c r="BI1644"/>
      <c r="BJ1644" s="1"/>
      <c r="BK1644" s="1"/>
      <c r="BL1644"/>
      <c r="BM1644" s="1"/>
      <c r="BN1644" s="1"/>
      <c r="BO1644" s="1"/>
      <c r="BP1644" s="1"/>
      <c r="BQ1644" s="1"/>
      <c r="BR1644" s="1"/>
      <c r="BS1644" s="1"/>
      <c r="BT1644" s="22"/>
      <c r="BU1644" s="1"/>
      <c r="BV1644" s="1"/>
      <c r="BW1644" s="1"/>
      <c r="BX1644" s="1"/>
      <c r="BY1644" s="1"/>
      <c r="BZ1644" s="1"/>
      <c r="CA1644" s="1"/>
      <c r="CB1644" s="1"/>
      <c r="CC1644" s="1"/>
      <c r="CD1644" s="1"/>
      <c r="CE1644" s="1"/>
      <c r="CF1644" s="1"/>
      <c r="CG1644" s="1"/>
      <c r="CH1644" s="1"/>
      <c r="CI1644" s="1"/>
      <c r="CJ1644" s="1"/>
      <c r="CK1644" s="1"/>
      <c r="CL1644" s="1"/>
      <c r="CM1644" s="1"/>
      <c r="CN1644" s="1"/>
      <c r="CO1644" s="1"/>
      <c r="CP1644" s="1"/>
      <c r="CQ1644" s="1"/>
      <c r="CR1644" s="1"/>
      <c r="CS1644" s="1"/>
      <c r="CT1644" s="1"/>
      <c r="CU1644" s="1"/>
      <c r="CV1644" s="1"/>
      <c r="CW1644" s="1"/>
      <c r="CX1644" s="1"/>
      <c r="CY1644" s="1"/>
      <c r="CZ1644" s="1"/>
      <c r="DA1644" s="1"/>
      <c r="DB1644" s="1"/>
      <c r="DC1644" s="1"/>
      <c r="DD1644" s="1"/>
      <c r="DE1644" s="1"/>
      <c r="DF1644" s="1"/>
      <c r="DG1644" s="1"/>
      <c r="DH1644" s="1"/>
      <c r="DI1644" s="1"/>
      <c r="DJ1644" s="1"/>
      <c r="DK1644" s="1"/>
      <c r="DL1644" s="1"/>
      <c r="DM1644" s="1"/>
      <c r="DN1644" s="1"/>
      <c r="DO1644" s="1"/>
      <c r="DP1644" s="1"/>
      <c r="DQ1644" s="1"/>
      <c r="DR1644" s="1"/>
      <c r="DS1644" s="1"/>
      <c r="DT1644" s="1"/>
      <c r="DU1644" s="1"/>
      <c r="DV1644" s="1"/>
      <c r="DW1644" s="1"/>
      <c r="DX1644" s="1"/>
      <c r="DY1644" s="1"/>
      <c r="DZ1644" s="1"/>
      <c r="EA1644" s="1"/>
      <c r="EB1644" s="1"/>
      <c r="EC1644" s="1"/>
      <c r="ED1644" s="1"/>
      <c r="EE1644" s="1"/>
      <c r="EF1644" s="1"/>
      <c r="EG1644" s="1"/>
      <c r="EH1644" s="1"/>
      <c r="EI1644" s="1"/>
      <c r="EJ1644" s="1"/>
      <c r="EK1644" s="1"/>
      <c r="EL1644" s="1"/>
      <c r="EM1644" s="1"/>
      <c r="EN1644" s="1"/>
      <c r="EO1644" s="1"/>
      <c r="EP1644" s="1"/>
      <c r="EQ1644" s="1"/>
      <c r="ER1644" s="1"/>
      <c r="ES1644" s="1"/>
      <c r="ET1644" s="1"/>
      <c r="EU1644" s="1"/>
      <c r="EV1644" s="1"/>
      <c r="EW1644" s="1"/>
      <c r="EX1644" s="1"/>
      <c r="EY1644" s="1"/>
      <c r="EZ1644" s="1"/>
      <c r="FA1644" s="1"/>
      <c r="FB1644" s="1"/>
      <c r="FC1644" s="1"/>
      <c r="FD1644" s="1"/>
      <c r="FE1644" s="1"/>
      <c r="FF1644" s="1"/>
      <c r="FG1644" s="1"/>
      <c r="FH1644" s="1"/>
      <c r="FI1644" s="1"/>
      <c r="FJ1644" s="1"/>
      <c r="FK1644" s="1"/>
      <c r="FL1644" s="1"/>
      <c r="FM1644" s="1"/>
      <c r="FN1644" s="1"/>
      <c r="FO1644" s="1"/>
      <c r="FP1644" s="1"/>
      <c r="FQ1644" s="1"/>
      <c r="FR1644" s="1"/>
      <c r="FS1644" s="1"/>
      <c r="FT1644" s="1"/>
      <c r="FU1644" s="1"/>
      <c r="FV1644" s="1"/>
      <c r="FW1644" s="1"/>
      <c r="FX1644" s="1"/>
      <c r="FY1644" s="1"/>
      <c r="FZ1644" s="1"/>
      <c r="GA1644" s="1"/>
      <c r="GB1644" s="1"/>
      <c r="GC1644" s="1"/>
      <c r="GD1644" s="1"/>
      <c r="GE1644" s="1"/>
      <c r="GF1644" s="1"/>
      <c r="GG1644" s="1"/>
      <c r="GH1644" s="1"/>
      <c r="GI1644" s="1"/>
      <c r="GJ1644" s="1"/>
      <c r="GK1644"/>
      <c r="GL1644"/>
      <c r="GM1644"/>
      <c r="GN1644"/>
      <c r="GO1644"/>
      <c r="GP1644"/>
      <c r="GQ1644"/>
      <c r="GR1644"/>
      <c r="GS1644"/>
      <c r="GT1644"/>
      <c r="GU1644"/>
      <c r="GV1644"/>
      <c r="GW1644"/>
      <c r="GX1644"/>
      <c r="GY1644"/>
      <c r="GZ1644"/>
      <c r="HA1644"/>
      <c r="HB1644"/>
      <c r="HC1644"/>
      <c r="HD1644"/>
      <c r="HE1644"/>
    </row>
    <row r="1645" spans="1:213" ht="14.4" x14ac:dyDescent="0.3">
      <c r="A1645" s="19"/>
      <c r="B1645" s="19"/>
      <c r="C1645" s="19"/>
      <c r="E1645" s="32"/>
      <c r="F1645" s="21"/>
      <c r="G1645" s="21"/>
      <c r="H1645" s="21"/>
      <c r="I1645" s="21"/>
      <c r="L1645" s="21"/>
      <c r="M1645" s="21"/>
      <c r="O1645" s="40"/>
      <c r="U1645" s="52"/>
      <c r="V1645" s="52"/>
      <c r="W1645" s="52"/>
      <c r="X1645" s="247"/>
      <c r="Y1645" s="104"/>
      <c r="Z1645" s="42"/>
      <c r="AA1645" s="42"/>
      <c r="AB1645" s="41"/>
      <c r="AC1645" s="48"/>
      <c r="AD1645" s="48"/>
      <c r="AE1645" s="48"/>
      <c r="AF1645" s="48"/>
      <c r="AG1645" s="238"/>
      <c r="AH1645" s="186" t="s">
        <v>392</v>
      </c>
      <c r="AI1645" s="48">
        <f>AVERAGE(AI1668)</f>
        <v>1.1479520494402065</v>
      </c>
      <c r="AJ1645" s="48"/>
      <c r="AK1645" s="46"/>
      <c r="AL1645" s="86"/>
      <c r="AM1645" s="41"/>
      <c r="AN1645" s="41"/>
      <c r="AO1645" s="41"/>
      <c r="AP1645" s="41"/>
      <c r="AQ1645"/>
      <c r="AR1645" s="41"/>
      <c r="AT1645" s="41"/>
      <c r="AU1645" s="41"/>
    </row>
    <row r="1646" spans="1:213" ht="14.4" x14ac:dyDescent="0.3">
      <c r="A1646" s="19"/>
      <c r="B1646" s="19"/>
      <c r="C1646" s="19"/>
      <c r="D1646" s="22" t="s">
        <v>204</v>
      </c>
      <c r="E1646" s="32">
        <v>41408.4375</v>
      </c>
      <c r="F1646" s="21">
        <f t="shared" ref="F1646:F1663" si="1855">E1646-E$1600</f>
        <v>1509.8000000000029</v>
      </c>
      <c r="G1646" s="21"/>
      <c r="H1646" s="21"/>
      <c r="I1646" s="21"/>
      <c r="L1646" s="21"/>
      <c r="M1646" s="124"/>
      <c r="O1646" s="1" t="s">
        <v>360</v>
      </c>
      <c r="P1646" s="40">
        <v>18.018370455899955</v>
      </c>
      <c r="U1646" s="52"/>
      <c r="V1646" s="52"/>
      <c r="W1646" s="52"/>
      <c r="X1646" s="247"/>
      <c r="Y1646" s="104"/>
      <c r="Z1646" s="42"/>
      <c r="AA1646" s="42"/>
      <c r="AB1646" s="41"/>
      <c r="AC1646" s="48"/>
      <c r="AD1646" s="48"/>
      <c r="AE1646" s="48"/>
      <c r="AF1646" s="48"/>
      <c r="AG1646" s="238"/>
      <c r="AH1646" s="48"/>
      <c r="AI1646" s="48"/>
      <c r="AJ1646" s="48"/>
      <c r="AK1646" s="46"/>
      <c r="AL1646" s="86"/>
      <c r="AM1646" s="41"/>
      <c r="AO1646" s="41"/>
      <c r="AP1646" s="41"/>
      <c r="AQ1646"/>
      <c r="AR1646" s="41"/>
      <c r="AT1646" s="41"/>
      <c r="AU1646" s="41"/>
      <c r="BQ1646" s="89"/>
      <c r="BR1646" s="89"/>
      <c r="BS1646" s="89"/>
      <c r="CM1646" s="89">
        <f>CH1646/$P$1646</f>
        <v>0</v>
      </c>
      <c r="CN1646" s="89">
        <f>CI1646/$P$1646</f>
        <v>0</v>
      </c>
    </row>
    <row r="1647" spans="1:213" ht="14.4" x14ac:dyDescent="0.3">
      <c r="A1647" s="19"/>
      <c r="B1647" s="19"/>
      <c r="C1647" s="19"/>
      <c r="E1647" s="32">
        <v>41409.638888888891</v>
      </c>
      <c r="F1647" s="21">
        <f t="shared" si="1855"/>
        <v>1511.0013888888934</v>
      </c>
      <c r="G1647" s="21">
        <f t="shared" ref="G1647:G1663" si="1856">E1647-E$1647</f>
        <v>0</v>
      </c>
      <c r="H1647" s="21"/>
      <c r="I1647" s="50">
        <v>1037</v>
      </c>
      <c r="J1647" s="21">
        <v>1420</v>
      </c>
      <c r="K1647" s="21">
        <v>99.6</v>
      </c>
      <c r="L1647" s="21">
        <v>25</v>
      </c>
      <c r="M1647" s="124">
        <v>6.08</v>
      </c>
      <c r="U1647" s="52">
        <f t="shared" ref="U1647:U1673" si="1857">($A$5*I1647/1000/$A$3*K1647)/$P$1599</f>
        <v>2.4606964476200731E-4</v>
      </c>
      <c r="V1647" s="52">
        <f t="shared" ref="V1647:V1673" si="1858">($T$1599*I1647/1000/$A$3*K1647)/$P$1599</f>
        <v>3.4413194378983755E-2</v>
      </c>
      <c r="W1647" s="52">
        <f t="shared" ref="W1647:W1673" si="1859">($A$36*$R$1599*K1647*I1647/1000000)/$P$1599</f>
        <v>1.0617456383735833E-4</v>
      </c>
      <c r="X1647" s="247">
        <f>W1647+V1647+SUM($U$1646:U1647)</f>
        <v>3.4765438587583124E-2</v>
      </c>
      <c r="Y1647" s="258">
        <v>0</v>
      </c>
      <c r="Z1647" s="42"/>
      <c r="AA1647" s="42"/>
      <c r="AB1647" s="41">
        <f t="shared" ref="AB1647:AB1673" si="1860">($A$5*I1647/1000/$A$3*J1647)/$P$1599</f>
        <v>3.5082218429924737E-3</v>
      </c>
      <c r="AC1647" s="48">
        <f t="shared" ref="AC1647:AC1673" si="1861">($T$1599*I1647/1000/$A$3*J1647)/$P$1599</f>
        <v>0.49062987970037075</v>
      </c>
      <c r="AD1647" s="48">
        <f t="shared" ref="AD1647:AD1673" si="1862">($A$4*$R$1599/1000*J1647/1000000*I1647/1000*1000000)/$P$1599</f>
        <v>4.4897137892295803E-2</v>
      </c>
      <c r="AE1647" s="48">
        <f t="shared" ref="AE1647:AE1673" si="1863">($A$4*((I1647/1000)*J1647/10^6)*(1+($A$18/(10^-M1647))+(($A$18*$A$19)/(10^-M1647)^2))*1000000)*$R$1599/1000/$P$1599</f>
        <v>6.1061561765320044E-2</v>
      </c>
      <c r="AF1647" s="48">
        <f t="shared" ref="AF1647:AF1673" si="1864">AE1647/(1+($A$18/(10^-M1647))+(($A$18*$A$19)/(10^-M1647)^2))*1</f>
        <v>4.489713789229581E-2</v>
      </c>
      <c r="AG1647" s="238">
        <f t="shared" ref="AG1647:AG1673" si="1865">AE1647/(1+($A$18/(10^-M1647))+(($A$18*$A$19)/(10^-M1647)^2))*($A$18/(10^-M1647))</f>
        <v>1.6163899868348274E-2</v>
      </c>
      <c r="AH1647" s="48">
        <f t="shared" ref="AH1647:AH1673" si="1866">AE1647/(1+($A$18/(10^-M1647))+(($A$18*$A$19)/(10^-M1647)^2))*(($A$18*$A$19)/(10^-M1647)^2)</f>
        <v>5.2400467596964393E-7</v>
      </c>
      <c r="AI1647" s="48">
        <f>AE1647+AC1647+SUM($AB$1646:AB1647)</f>
        <v>0.55519966330868331</v>
      </c>
      <c r="AJ1647" s="130">
        <v>0</v>
      </c>
      <c r="AK1647" s="46"/>
      <c r="AL1647" s="86"/>
      <c r="AM1647" s="92">
        <v>-7.9530453010364495</v>
      </c>
      <c r="AQ1647"/>
      <c r="AR1647" s="92">
        <v>-63.460135252048381</v>
      </c>
      <c r="AT1647" s="41"/>
      <c r="AU1647" s="41"/>
      <c r="AY1647" s="86">
        <f t="shared" ref="AY1647:AY1665" si="1867">(1/(1/((AM1647/1000+1)*0.0112372)+1))*AI1647</f>
        <v>6.1210352241224163E-3</v>
      </c>
      <c r="AZ1647" s="86">
        <f t="shared" ref="AZ1647:AZ1665" si="1868">(1-(1/(1/((AM1647/1000+1)*0.0112372)+1)))*AI1647</f>
        <v>0.54907862808456087</v>
      </c>
      <c r="BC1647" s="89"/>
      <c r="BD1647" s="89"/>
      <c r="BE1647" s="41"/>
      <c r="BF1647" s="89"/>
      <c r="BG1647" s="89"/>
      <c r="BH1647" s="89"/>
      <c r="BI1647" s="89"/>
      <c r="BJ1647" s="41"/>
      <c r="BK1647" s="89"/>
      <c r="BL1647" s="89"/>
      <c r="BM1647" s="89"/>
      <c r="BN1647" s="41"/>
      <c r="BO1647" s="89"/>
      <c r="BP1647" s="86">
        <f t="shared" ref="BP1647:BP1659" si="1869">(1/(1/((AR1647/1000+1)*0.0112372)+1))*X1647</f>
        <v>3.620640641977458E-4</v>
      </c>
      <c r="BQ1647" s="86">
        <f t="shared" ref="BQ1647:BQ1659" si="1870">(1-(1/(1/((AR1647/1000+1)*0.0112372)+1)))*X1647</f>
        <v>3.4403374523385377E-2</v>
      </c>
      <c r="BR1647" s="42"/>
      <c r="BS1647" s="42"/>
      <c r="BT1647" s="85"/>
      <c r="BU1647" s="89"/>
      <c r="BV1647" s="41"/>
      <c r="BW1647" s="42"/>
      <c r="BX1647" s="42"/>
      <c r="BY1647" s="99"/>
      <c r="BZ1647" s="99"/>
      <c r="CA1647" s="41"/>
      <c r="CB1647" s="89"/>
      <c r="CC1647" s="89"/>
      <c r="CH1647" s="42">
        <v>0</v>
      </c>
      <c r="CI1647" s="89">
        <v>0</v>
      </c>
      <c r="CJ1647" s="89">
        <v>0</v>
      </c>
      <c r="CK1647" s="42">
        <v>0</v>
      </c>
      <c r="CM1647" s="89">
        <f t="shared" ref="CM1647:CM1673" si="1871">CH1647/$P$1646</f>
        <v>0</v>
      </c>
      <c r="CN1647" s="89">
        <f t="shared" ref="CN1647:CN1673" si="1872">CI1647/$P$1646</f>
        <v>0</v>
      </c>
    </row>
    <row r="1648" spans="1:213" ht="14.4" x14ac:dyDescent="0.3">
      <c r="A1648" s="19"/>
      <c r="B1648" s="19"/>
      <c r="C1648" s="19"/>
      <c r="E1648" s="32">
        <v>41416.395833333336</v>
      </c>
      <c r="F1648" s="21">
        <f t="shared" si="1855"/>
        <v>1517.7583333333387</v>
      </c>
      <c r="G1648" s="21">
        <f t="shared" si="1856"/>
        <v>6.7569444444452529</v>
      </c>
      <c r="H1648" s="21"/>
      <c r="I1648" s="50">
        <v>1037</v>
      </c>
      <c r="J1648" s="21">
        <v>2393</v>
      </c>
      <c r="K1648" s="21">
        <v>685.1</v>
      </c>
      <c r="L1648" s="21">
        <v>5</v>
      </c>
      <c r="M1648" s="124">
        <v>6.08</v>
      </c>
      <c r="O1648" s="40"/>
      <c r="U1648" s="52">
        <f t="shared" si="1857"/>
        <v>1.6925935103057352E-3</v>
      </c>
      <c r="V1648" s="52">
        <f t="shared" si="1858"/>
        <v>0.23671164125543945</v>
      </c>
      <c r="W1648" s="52">
        <f t="shared" si="1859"/>
        <v>7.3032322976881732E-4</v>
      </c>
      <c r="X1648" s="247">
        <f>W1648+V1648+SUM($U$1646:U1648)</f>
        <v>0.23938062764027601</v>
      </c>
      <c r="Y1648" s="236">
        <f>W1648+V1648+SUM($U$1646:U1648)-$X$1647</f>
        <v>0.20461518905269288</v>
      </c>
      <c r="Z1648" s="42"/>
      <c r="AA1648" s="42"/>
      <c r="AB1648" s="41">
        <f t="shared" si="1860"/>
        <v>5.9120949790711199E-3</v>
      </c>
      <c r="AC1648" s="48">
        <f t="shared" si="1861"/>
        <v>0.82681500149506149</v>
      </c>
      <c r="AD1648" s="48">
        <f t="shared" si="1862"/>
        <v>7.5661162659340739E-2</v>
      </c>
      <c r="AE1648" s="48">
        <f t="shared" si="1863"/>
        <v>0.10290163190451465</v>
      </c>
      <c r="AF1648" s="48">
        <f t="shared" si="1864"/>
        <v>7.5661162659340725E-2</v>
      </c>
      <c r="AG1648" s="238">
        <f t="shared" si="1865"/>
        <v>2.7239586186589719E-2</v>
      </c>
      <c r="AH1648" s="48">
        <f t="shared" si="1866"/>
        <v>8.8305858422208269E-7</v>
      </c>
      <c r="AI1648" s="48">
        <f>AE1648+AC1648+SUM($AB$1646:AB1648)</f>
        <v>0.93913695022163968</v>
      </c>
      <c r="AJ1648" s="48">
        <f>AE1648+AC1648+SUM($AB$1646:AB1648)-$AI$1647</f>
        <v>0.38393728691295637</v>
      </c>
      <c r="AK1648" s="46"/>
      <c r="AL1648" s="86"/>
      <c r="AM1648" s="25">
        <v>160.21700000000001</v>
      </c>
      <c r="AN1648" s="25">
        <v>0.15980613254815909</v>
      </c>
      <c r="AQ1648">
        <v>494</v>
      </c>
      <c r="AR1648" s="25">
        <v>235.18899999999999</v>
      </c>
      <c r="AS1648" s="25">
        <v>0.42284985514956475</v>
      </c>
      <c r="AT1648" s="41"/>
      <c r="AU1648" s="41"/>
      <c r="AV1648" s="41">
        <f t="shared" ref="AV1648:AV1665" si="1873">AJ1648-BA1648-BB1648</f>
        <v>0</v>
      </c>
      <c r="AW1648" s="86">
        <f t="shared" ref="AW1648:AW1665" si="1874">(1/(1/((AM1648/1000+1)*0.0112372)+1))*AE1648</f>
        <v>1.3243233502195134E-3</v>
      </c>
      <c r="AX1648" s="86">
        <f t="shared" ref="AX1648:AX1665" si="1875">(1-(1/(1/((AM1648/1000+1)*0.0112372)+1)))*AE1648</f>
        <v>0.10157730855429514</v>
      </c>
      <c r="AY1648" s="86">
        <f t="shared" si="1867"/>
        <v>1.2086504064255679E-2</v>
      </c>
      <c r="AZ1648" s="86">
        <f t="shared" si="1868"/>
        <v>0.92705044615738397</v>
      </c>
      <c r="BA1648" s="131">
        <f>AY1648-$AY$1647</f>
        <v>5.9654688401332623E-3</v>
      </c>
      <c r="BB1648" s="131">
        <f>AZ1648-$AZ$1647</f>
        <v>0.3779718180728231</v>
      </c>
      <c r="BC1648" s="89">
        <f>BA1648-BA1647</f>
        <v>5.9654688401332623E-3</v>
      </c>
      <c r="BD1648" s="89">
        <f>BB1648-BB1647</f>
        <v>0.3779718180728231</v>
      </c>
      <c r="BE1648" s="41">
        <f>1000*(((BC1648)/((BD1648))/0.0112372-1))</f>
        <v>404.51716563039344</v>
      </c>
      <c r="BF1648" s="89">
        <f>(BE1648-$B$10)/($AM$1625-$B$10)</f>
        <v>0.47720616662419851</v>
      </c>
      <c r="BG1648" s="89">
        <f>1-BF1648</f>
        <v>0.52279383337580154</v>
      </c>
      <c r="BH1648" s="89">
        <f>BF1648*($AJ1648-$AJ1647)</f>
        <v>0.18321724091182698</v>
      </c>
      <c r="BI1648" s="89">
        <f>BG1648*($AJ1648-$AJ1647)</f>
        <v>0.20072004600112942</v>
      </c>
      <c r="BJ1648" s="41">
        <f>1000*((BA1648/BB1648)/0.0112372-1)</f>
        <v>404.51716563039344</v>
      </c>
      <c r="BK1648" s="89">
        <f>(BJ1648-$B$10)/($AM$1643-$B$10)</f>
        <v>0.47235113658229533</v>
      </c>
      <c r="BL1648" s="89">
        <f>1-BK1648</f>
        <v>0.52764886341770467</v>
      </c>
      <c r="BM1648" s="89">
        <f t="shared" ref="BM1648:BM1659" si="1876">Y1648-BR1648-BS1648</f>
        <v>0</v>
      </c>
      <c r="BN1648" s="86">
        <f t="shared" ref="BN1648:BN1659" si="1877">(1/(1/((AR1648/1000+1)*0.0112372)+1))*W1648</f>
        <v>9.9981593963455521E-6</v>
      </c>
      <c r="BO1648" s="86">
        <f t="shared" ref="BO1648:BO1659" si="1878">(1-(1/(1/((AR1648/1000+1)*0.0112372)+1)))*W1648</f>
        <v>7.2032507037247181E-4</v>
      </c>
      <c r="BP1648" s="86">
        <f t="shared" si="1869"/>
        <v>3.2771320615151973E-3</v>
      </c>
      <c r="BQ1648" s="86">
        <f t="shared" si="1870"/>
        <v>0.23610349557876081</v>
      </c>
      <c r="BR1648" s="131">
        <f>BP1648-$BP$1647</f>
        <v>2.9150679973174516E-3</v>
      </c>
      <c r="BS1648" s="131">
        <f>BQ1648-$BQ$1647</f>
        <v>0.20170012105537544</v>
      </c>
      <c r="BT1648" s="89">
        <f>BR1648-BR1647</f>
        <v>2.9150679973174516E-3</v>
      </c>
      <c r="BU1648" s="89">
        <f>BS1648-BS1647</f>
        <v>0.20170012105537544</v>
      </c>
      <c r="BV1648" s="41">
        <f t="shared" ref="BV1648:BV1659" si="1879">1000*((BT1648/BU1648)/0.0112372-1)</f>
        <v>286.12867220942138</v>
      </c>
      <c r="BW1648" s="89" t="e">
        <f t="shared" ref="BW1648:BW1659" si="1880">(BV1648-$P$1529)/($AR$1625-$P$1529)</f>
        <v>#REF!</v>
      </c>
      <c r="BX1648" s="42" t="e">
        <f t="shared" ref="BX1648:BX1663" si="1881">1-BW1648</f>
        <v>#REF!</v>
      </c>
      <c r="BY1648" s="89" t="e">
        <f t="shared" ref="BY1648:BZ1659" si="1882">BW1648*($X1648-$X1647)</f>
        <v>#REF!</v>
      </c>
      <c r="BZ1648" s="89" t="e">
        <f t="shared" si="1882"/>
        <v>#REF!</v>
      </c>
      <c r="CA1648" s="41">
        <f t="shared" ref="CA1648:CA1663" si="1883">1000*((BR1648/BS1648/0.0112372-1))</f>
        <v>286.12867220942138</v>
      </c>
      <c r="CB1648" s="89" t="e">
        <f t="shared" ref="CB1648:CB1659" si="1884">(CA1648-$P$1529)/($AR$1643-$P$1529)</f>
        <v>#REF!</v>
      </c>
      <c r="CC1648" s="89" t="e">
        <f>1-CB1648</f>
        <v>#REF!</v>
      </c>
      <c r="CD1648" s="41" t="e">
        <f>CK1648+CJ1648</f>
        <v>#REF!</v>
      </c>
      <c r="CE1648" s="41" t="e">
        <f>CH1648+CI1648</f>
        <v>#REF!</v>
      </c>
      <c r="CF1648" s="42" t="e">
        <f>CK1648*13.49+CJ1648</f>
        <v>#REF!</v>
      </c>
      <c r="CG1648" s="42" t="e">
        <f>CH1648*13.49+CI1648</f>
        <v>#REF!</v>
      </c>
      <c r="CH1648" s="42" t="e">
        <f t="shared" ref="CH1648:CH1659" si="1885">CC1648*$Y1648</f>
        <v>#REF!</v>
      </c>
      <c r="CI1648" s="89">
        <f>BL1648*$AJ1648</f>
        <v>0.20258407306329859</v>
      </c>
      <c r="CJ1648" s="89">
        <f>BK1648*$AJ1648</f>
        <v>0.18135321384965777</v>
      </c>
      <c r="CK1648" s="42" t="e">
        <f t="shared" ref="CK1648:CK1659" si="1886">CB1648*$Y1648</f>
        <v>#REF!</v>
      </c>
      <c r="CM1648" s="89" t="e">
        <f t="shared" si="1871"/>
        <v>#REF!</v>
      </c>
      <c r="CN1648" s="89">
        <f t="shared" si="1872"/>
        <v>1.1243196134696201E-2</v>
      </c>
    </row>
    <row r="1649" spans="1:92" ht="14.4" x14ac:dyDescent="0.3">
      <c r="A1649" s="19"/>
      <c r="B1649" s="19"/>
      <c r="C1649" s="19"/>
      <c r="E1649" s="32">
        <v>41423.490277777775</v>
      </c>
      <c r="F1649" s="21">
        <f t="shared" si="1855"/>
        <v>1524.8527777777781</v>
      </c>
      <c r="G1649" s="21">
        <f t="shared" si="1856"/>
        <v>13.851388888884685</v>
      </c>
      <c r="H1649" s="21"/>
      <c r="I1649" s="50">
        <v>1037</v>
      </c>
      <c r="J1649" s="21">
        <v>2856</v>
      </c>
      <c r="K1649" s="21">
        <v>1257</v>
      </c>
      <c r="L1649" s="21">
        <v>12</v>
      </c>
      <c r="M1649" s="124">
        <v>6.08</v>
      </c>
      <c r="O1649" s="40"/>
      <c r="U1649" s="52">
        <f t="shared" si="1857"/>
        <v>3.1055175046771407E-3</v>
      </c>
      <c r="V1649" s="52">
        <f t="shared" si="1858"/>
        <v>0.43431109773476484</v>
      </c>
      <c r="W1649" s="52">
        <f t="shared" si="1859"/>
        <v>1.3399741640919619E-3</v>
      </c>
      <c r="X1649" s="247">
        <f>W1649+V1649+SUM($U$1646:U1649)</f>
        <v>0.4406952525586017</v>
      </c>
      <c r="Y1649" s="236">
        <f>W1649+V1649+SUM($U$1646:U1649)-$X$1647</f>
        <v>0.40592981397101857</v>
      </c>
      <c r="Z1649" s="42"/>
      <c r="AA1649" s="42"/>
      <c r="AB1649" s="41">
        <f t="shared" si="1860"/>
        <v>7.0559729461876801E-3</v>
      </c>
      <c r="AC1649" s="48">
        <f t="shared" si="1861"/>
        <v>0.98678798339736551</v>
      </c>
      <c r="AD1649" s="48">
        <f t="shared" si="1862"/>
        <v>9.0300159028448443E-2</v>
      </c>
      <c r="AE1649" s="48">
        <f t="shared" si="1863"/>
        <v>0.12281114112799577</v>
      </c>
      <c r="AF1649" s="48">
        <f t="shared" si="1864"/>
        <v>9.0300159028448443E-2</v>
      </c>
      <c r="AG1649" s="238">
        <f t="shared" si="1865"/>
        <v>3.2509928185917358E-2</v>
      </c>
      <c r="AH1649" s="48">
        <f t="shared" si="1866"/>
        <v>1.0539136299783821E-6</v>
      </c>
      <c r="AI1649" s="48">
        <f>AE1649+AC1649+SUM($AB$1646:AB1649)</f>
        <v>1.1260754142936127</v>
      </c>
      <c r="AJ1649" s="48">
        <f>AE1649+AC1649+SUM($AB$1646:AB1649)-$AI$1647</f>
        <v>0.57087575098492938</v>
      </c>
      <c r="AK1649" s="46"/>
      <c r="AL1649" s="86"/>
      <c r="AM1649" s="25">
        <v>213.86349999999999</v>
      </c>
      <c r="AN1649" s="25">
        <v>0.19304015126392474</v>
      </c>
      <c r="AQ1649">
        <v>792</v>
      </c>
      <c r="AR1649" s="25">
        <v>272.9375</v>
      </c>
      <c r="AS1649" s="25">
        <v>0.26375082938261568</v>
      </c>
      <c r="AT1649" s="41"/>
      <c r="AU1649" s="41"/>
      <c r="AV1649" s="41">
        <f t="shared" si="1873"/>
        <v>0</v>
      </c>
      <c r="AW1649" s="86">
        <f t="shared" si="1874"/>
        <v>1.6526534965411294E-3</v>
      </c>
      <c r="AX1649" s="86">
        <f t="shared" si="1875"/>
        <v>0.12115848763145463</v>
      </c>
      <c r="AY1649" s="86">
        <f t="shared" si="1867"/>
        <v>1.5153449871960415E-2</v>
      </c>
      <c r="AZ1649" s="86">
        <f t="shared" si="1868"/>
        <v>1.1109219644216524</v>
      </c>
      <c r="BA1649" s="86">
        <f t="shared" ref="BA1649:BA1663" si="1887">AY1649-$AY$1647</f>
        <v>9.0324146478379976E-3</v>
      </c>
      <c r="BB1649" s="86">
        <f t="shared" ref="BB1649:BB1663" si="1888">AZ1649-$AZ$1647</f>
        <v>0.56184333633709149</v>
      </c>
      <c r="BC1649" s="89">
        <f>BA1649-BA1648</f>
        <v>3.0669458077047353E-3</v>
      </c>
      <c r="BD1649" s="89">
        <f>BB1649-BB1648</f>
        <v>0.1838715182642684</v>
      </c>
      <c r="BE1649" s="41">
        <f>1000*(((BC1649)/((BD1649))/0.0112372-1))</f>
        <v>484.34047342827881</v>
      </c>
      <c r="BF1649" s="89">
        <f>(BE1649-$B$10)/($AM$1625-$B$10)</f>
        <v>0.37404334283806862</v>
      </c>
      <c r="BG1649" s="89">
        <f>1-BF1649</f>
        <v>0.62595665716193138</v>
      </c>
      <c r="BH1649" s="89">
        <f>BF1649*($AJ1649-$AJ1648)</f>
        <v>6.9923088006494979E-2</v>
      </c>
      <c r="BI1649" s="89">
        <f>BG1649*($AJ1649-$AJ1648)</f>
        <v>0.11701537606547803</v>
      </c>
      <c r="BJ1649" s="41">
        <f>1000*((BA1649/BB1649)/0.0112372-1)</f>
        <v>430.6405203957284</v>
      </c>
      <c r="BK1649" s="89">
        <f>(BJ1649-$B$10)/($AM$1643-$B$10)</f>
        <v>0.43893306641557978</v>
      </c>
      <c r="BL1649" s="89">
        <f>1-BK1649</f>
        <v>0.56106693358442028</v>
      </c>
      <c r="BM1649" s="89">
        <f t="shared" si="1876"/>
        <v>0</v>
      </c>
      <c r="BN1649" s="86">
        <f t="shared" si="1877"/>
        <v>1.8897022035784712E-5</v>
      </c>
      <c r="BO1649" s="86">
        <f t="shared" si="1878"/>
        <v>1.3210771420561771E-3</v>
      </c>
      <c r="BP1649" s="86">
        <f t="shared" si="1869"/>
        <v>6.214916766181822E-3</v>
      </c>
      <c r="BQ1649" s="86">
        <f t="shared" si="1870"/>
        <v>0.43448033579241985</v>
      </c>
      <c r="BR1649" s="86">
        <f t="shared" ref="BR1649:BR1663" si="1889">BP1649-$BP$1647</f>
        <v>5.8528527019840763E-3</v>
      </c>
      <c r="BS1649" s="86">
        <f t="shared" ref="BS1649:BS1663" si="1890">BQ1649-$BQ$1647</f>
        <v>0.40007696126903447</v>
      </c>
      <c r="BT1649" s="89">
        <f>BR1649-BR1648</f>
        <v>2.9377847046666247E-3</v>
      </c>
      <c r="BU1649" s="89">
        <f>BS1649-BS1648</f>
        <v>0.19837684021365903</v>
      </c>
      <c r="BV1649" s="41">
        <f t="shared" si="1879"/>
        <v>317.86488564267756</v>
      </c>
      <c r="BW1649" s="89" t="e">
        <f t="shared" si="1880"/>
        <v>#REF!</v>
      </c>
      <c r="BX1649" s="42" t="e">
        <f t="shared" si="1881"/>
        <v>#REF!</v>
      </c>
      <c r="BY1649" s="89" t="e">
        <f t="shared" si="1882"/>
        <v>#REF!</v>
      </c>
      <c r="BZ1649" s="89" t="e">
        <f t="shared" si="1882"/>
        <v>#REF!</v>
      </c>
      <c r="CA1649" s="41">
        <f t="shared" si="1883"/>
        <v>301.86496884911242</v>
      </c>
      <c r="CB1649" s="89" t="e">
        <f t="shared" si="1884"/>
        <v>#REF!</v>
      </c>
      <c r="CC1649" s="89" t="e">
        <f>1-CB1649</f>
        <v>#REF!</v>
      </c>
      <c r="CD1649" s="41" t="e">
        <f>CK1649+CJ1649</f>
        <v>#REF!</v>
      </c>
      <c r="CE1649" s="41" t="e">
        <f>CH1649+CI1649</f>
        <v>#REF!</v>
      </c>
      <c r="CF1649" s="42" t="e">
        <f>CK1649*13.49+CJ1649</f>
        <v>#REF!</v>
      </c>
      <c r="CG1649" s="42" t="e">
        <f>CH1649*13.49+CI1649</f>
        <v>#REF!</v>
      </c>
      <c r="CH1649" s="42" t="e">
        <f t="shared" si="1885"/>
        <v>#REF!</v>
      </c>
      <c r="CI1649" s="89">
        <f>BL1649*$AJ1649</f>
        <v>0.3202995070628174</v>
      </c>
      <c r="CJ1649" s="89">
        <f>BK1649*$AJ1649</f>
        <v>0.25057624392211197</v>
      </c>
      <c r="CK1649" s="42" t="e">
        <f t="shared" si="1886"/>
        <v>#REF!</v>
      </c>
      <c r="CM1649" s="89" t="e">
        <f t="shared" si="1871"/>
        <v>#REF!</v>
      </c>
      <c r="CN1649" s="89">
        <f t="shared" si="1872"/>
        <v>1.7776274932672292E-2</v>
      </c>
    </row>
    <row r="1650" spans="1:92" ht="14.4" x14ac:dyDescent="0.3">
      <c r="A1650" s="19"/>
      <c r="B1650" s="19"/>
      <c r="C1650" s="19"/>
      <c r="E1650" s="32">
        <v>41431.597222222219</v>
      </c>
      <c r="F1650" s="21">
        <f t="shared" si="1855"/>
        <v>1532.9597222222219</v>
      </c>
      <c r="G1650" s="21">
        <f t="shared" si="1856"/>
        <v>21.958333333328483</v>
      </c>
      <c r="H1650" s="112">
        <v>10</v>
      </c>
      <c r="I1650" s="21">
        <v>1082</v>
      </c>
      <c r="J1650" s="21">
        <v>3218.17002</v>
      </c>
      <c r="K1650" s="21">
        <v>1821.9292</v>
      </c>
      <c r="L1650" s="21">
        <v>24</v>
      </c>
      <c r="M1650" s="124">
        <v>6.08</v>
      </c>
      <c r="O1650" s="40"/>
      <c r="U1650" s="52">
        <f t="shared" si="1857"/>
        <v>4.6965473431781262E-3</v>
      </c>
      <c r="V1650" s="52">
        <f t="shared" si="1858"/>
        <v>0.65681891314634389</v>
      </c>
      <c r="W1650" s="52">
        <f t="shared" si="1859"/>
        <v>2.0264745218197384E-3</v>
      </c>
      <c r="X1650" s="247">
        <f>W1650+V1650+SUM($U$1646:U1650)</f>
        <v>0.66858611567108661</v>
      </c>
      <c r="Y1650" s="236">
        <f>W1650+V1650+SUM($U$1646:U1650)-$X$1647</f>
        <v>0.63382067708350354</v>
      </c>
      <c r="Z1650" s="42"/>
      <c r="AA1650" s="1">
        <f>LINEST(Y1647:Y1650,F1647:F1650,TRUE,TRUE)</f>
        <v>2.8798765143853412E-2</v>
      </c>
      <c r="AB1650" s="41">
        <f t="shared" si="1860"/>
        <v>8.2957602618842149E-3</v>
      </c>
      <c r="AC1650" s="48">
        <f t="shared" si="1861"/>
        <v>1.1601740258932935</v>
      </c>
      <c r="AD1650" s="48">
        <f t="shared" si="1862"/>
        <v>0.10616657357151134</v>
      </c>
      <c r="AE1650" s="48">
        <f t="shared" si="1863"/>
        <v>0.14438997882449969</v>
      </c>
      <c r="AF1650" s="48">
        <f t="shared" si="1864"/>
        <v>0.10616657357151135</v>
      </c>
      <c r="AG1650" s="238">
        <f t="shared" si="1865"/>
        <v>3.8222166158836827E-2</v>
      </c>
      <c r="AH1650" s="48">
        <f t="shared" si="1866"/>
        <v>1.2390941515381848E-6</v>
      </c>
      <c r="AI1650" s="48">
        <f>AE1650+AC1650+SUM($AB$1646:AB1650)</f>
        <v>1.3293360547479287</v>
      </c>
      <c r="AJ1650" s="48">
        <f>AE1650+AC1650+SUM($AB$1646:AB1650)-$AI$1647</f>
        <v>0.7741363914392454</v>
      </c>
      <c r="AK1650" s="46"/>
      <c r="AL1650" s="86"/>
      <c r="AM1650" s="92">
        <f>AM1649</f>
        <v>213.86349999999999</v>
      </c>
      <c r="AO1650"/>
      <c r="AP1650"/>
      <c r="AQ1650">
        <v>1471</v>
      </c>
      <c r="AR1650" s="25">
        <v>298.05250000000001</v>
      </c>
      <c r="AS1650" s="25">
        <v>7.1500000000014552E-2</v>
      </c>
      <c r="AT1650" s="41"/>
      <c r="AU1650" s="41"/>
      <c r="AV1650" s="41">
        <f t="shared" si="1873"/>
        <v>0</v>
      </c>
      <c r="AW1650" s="86">
        <f t="shared" si="1874"/>
        <v>1.9430370988989388E-3</v>
      </c>
      <c r="AX1650" s="86">
        <f t="shared" si="1875"/>
        <v>0.14244694172560077</v>
      </c>
      <c r="AY1650" s="86">
        <f t="shared" si="1867"/>
        <v>1.788870178046531E-2</v>
      </c>
      <c r="AZ1650" s="86">
        <f t="shared" si="1868"/>
        <v>1.3114473529674635</v>
      </c>
      <c r="BA1650" s="86">
        <f t="shared" si="1887"/>
        <v>1.1767666556342895E-2</v>
      </c>
      <c r="BB1650" s="86">
        <f t="shared" si="1888"/>
        <v>0.76236872488290264</v>
      </c>
      <c r="BC1650" s="89"/>
      <c r="BD1650" s="89"/>
      <c r="BE1650" s="41"/>
      <c r="BF1650" s="89"/>
      <c r="BG1650" s="89"/>
      <c r="BH1650" s="89"/>
      <c r="BI1650" s="89"/>
      <c r="BJ1650" s="41"/>
      <c r="BK1650" s="89"/>
      <c r="BL1650" s="89"/>
      <c r="BM1650" s="89">
        <f t="shared" si="1876"/>
        <v>0</v>
      </c>
      <c r="BN1650" s="86">
        <f t="shared" si="1877"/>
        <v>2.9134156411053864E-5</v>
      </c>
      <c r="BO1650" s="86">
        <f t="shared" si="1878"/>
        <v>1.9973403654086844E-3</v>
      </c>
      <c r="BP1650" s="86">
        <f t="shared" si="1869"/>
        <v>9.612108249320038E-3</v>
      </c>
      <c r="BQ1650" s="86">
        <f t="shared" si="1870"/>
        <v>0.65897400742176659</v>
      </c>
      <c r="BR1650" s="86">
        <f t="shared" si="1889"/>
        <v>9.2500441851222914E-3</v>
      </c>
      <c r="BS1650" s="86">
        <f t="shared" si="1890"/>
        <v>0.62457063289838122</v>
      </c>
      <c r="BT1650" s="89">
        <f t="shared" ref="BT1650:BU1661" si="1891">BR1650-BR1649</f>
        <v>3.3971914831382151E-3</v>
      </c>
      <c r="BU1650" s="89">
        <f t="shared" si="1891"/>
        <v>0.22449367162934675</v>
      </c>
      <c r="BV1650" s="41">
        <f t="shared" si="1879"/>
        <v>346.65954337110571</v>
      </c>
      <c r="BW1650" s="89" t="e">
        <f t="shared" si="1880"/>
        <v>#REF!</v>
      </c>
      <c r="BX1650" s="42" t="e">
        <f t="shared" si="1881"/>
        <v>#REF!</v>
      </c>
      <c r="BY1650" s="89" t="e">
        <f t="shared" si="1882"/>
        <v>#REF!</v>
      </c>
      <c r="BZ1650" s="89" t="e">
        <f t="shared" si="1882"/>
        <v>#REF!</v>
      </c>
      <c r="CA1650" s="41">
        <f t="shared" si="1883"/>
        <v>317.96578751368895</v>
      </c>
      <c r="CB1650" s="89" t="e">
        <f t="shared" si="1884"/>
        <v>#REF!</v>
      </c>
      <c r="CC1650" s="89" t="e">
        <f t="shared" ref="CC1650:CC1661" si="1892">1-CB1650</f>
        <v>#REF!</v>
      </c>
      <c r="CD1650" s="41" t="e">
        <f>CK1650+CJ1650</f>
        <v>#REF!</v>
      </c>
      <c r="CE1650" s="41" t="e">
        <f>CH1650+CI1650</f>
        <v>#REF!</v>
      </c>
      <c r="CF1650" s="42" t="e">
        <f>CK1650*13.49+CJ1650</f>
        <v>#REF!</v>
      </c>
      <c r="CG1650" s="42" t="e">
        <f>CH1650*13.49+CI1650</f>
        <v>#REF!</v>
      </c>
      <c r="CH1650" s="42" t="e">
        <f t="shared" si="1885"/>
        <v>#REF!</v>
      </c>
      <c r="CI1650" s="89"/>
      <c r="CJ1650" s="89"/>
      <c r="CK1650" s="42" t="e">
        <f t="shared" si="1886"/>
        <v>#REF!</v>
      </c>
      <c r="CM1650" s="89" t="e">
        <f t="shared" si="1871"/>
        <v>#REF!</v>
      </c>
      <c r="CN1650" s="89">
        <f t="shared" si="1872"/>
        <v>0</v>
      </c>
    </row>
    <row r="1651" spans="1:92" ht="14.4" x14ac:dyDescent="0.3">
      <c r="A1651" s="19"/>
      <c r="B1651" s="19"/>
      <c r="C1651" s="19"/>
      <c r="E1651" s="125">
        <v>41444.63958333333</v>
      </c>
      <c r="F1651" s="21">
        <f t="shared" si="1855"/>
        <v>1546.0020833333328</v>
      </c>
      <c r="G1651" s="21">
        <f t="shared" si="1856"/>
        <v>35.000694444439432</v>
      </c>
      <c r="I1651" s="21">
        <v>1044</v>
      </c>
      <c r="J1651" s="21">
        <v>3933.4806899999999</v>
      </c>
      <c r="K1651" s="21">
        <v>2948.0992900000001</v>
      </c>
      <c r="L1651" s="21">
        <v>75</v>
      </c>
      <c r="M1651" s="124">
        <v>6.08</v>
      </c>
      <c r="O1651" s="40"/>
      <c r="U1651" s="52">
        <f t="shared" si="1857"/>
        <v>7.332676954626768E-3</v>
      </c>
      <c r="V1651" s="52">
        <f t="shared" si="1858"/>
        <v>1.0254854376773033</v>
      </c>
      <c r="W1651" s="52">
        <f t="shared" si="1859"/>
        <v>3.1639163707930539E-3</v>
      </c>
      <c r="X1651" s="247">
        <f>W1651+V1651+SUM($U$1646:U1651)</f>
        <v>1.0457227590056462</v>
      </c>
      <c r="Y1651" s="236">
        <f>W1651+V1651+SUM($U$1646:U1651)-$X$1647</f>
        <v>1.0109573204180631</v>
      </c>
      <c r="Z1651" s="42"/>
      <c r="AA1651" s="1">
        <f t="shared" ref="AA1651:AA1664" si="1893">LINEST(Y1648:Y1651,F1648:F1651,TRUE,TRUE)</f>
        <v>2.8536962201740172E-2</v>
      </c>
      <c r="AB1651" s="41">
        <f t="shared" si="1860"/>
        <v>9.783572522427628E-3</v>
      </c>
      <c r="AC1651" s="48">
        <f t="shared" si="1861"/>
        <v>1.3682467143024448</v>
      </c>
      <c r="AD1651" s="48">
        <f t="shared" si="1862"/>
        <v>0.12520713463320507</v>
      </c>
      <c r="AE1651" s="48">
        <f t="shared" si="1863"/>
        <v>0.17028575859790179</v>
      </c>
      <c r="AF1651" s="48">
        <f t="shared" si="1864"/>
        <v>0.12520713463320507</v>
      </c>
      <c r="AG1651" s="238">
        <f t="shared" si="1865"/>
        <v>4.5077162643839951E-2</v>
      </c>
      <c r="AH1651" s="48">
        <f t="shared" si="1866"/>
        <v>1.4613208567982792E-6</v>
      </c>
      <c r="AI1651" s="48">
        <f>AE1651+AC1651+SUM($AB$1646:AB1651)</f>
        <v>1.5730880954529098</v>
      </c>
      <c r="AJ1651" s="48">
        <f>AE1651+AC1651+SUM($AB$1646:AB1651)-$AI$1647</f>
        <v>1.0178884321442265</v>
      </c>
      <c r="AK1651" s="46"/>
      <c r="AL1651" s="86"/>
      <c r="AM1651" s="92">
        <f>AM1652</f>
        <v>380.72349999999994</v>
      </c>
      <c r="AO1651"/>
      <c r="AP1651"/>
      <c r="AQ1651">
        <v>2305</v>
      </c>
      <c r="AR1651" s="25">
        <v>334.22199999999998</v>
      </c>
      <c r="AS1651" s="25">
        <v>6.0000000000002274E-2</v>
      </c>
      <c r="AT1651" s="41"/>
      <c r="AU1651" s="41"/>
      <c r="AV1651" s="41">
        <f t="shared" si="1873"/>
        <v>0</v>
      </c>
      <c r="AW1651" s="86">
        <f t="shared" si="1874"/>
        <v>2.6016963851533035E-3</v>
      </c>
      <c r="AX1651" s="86">
        <f t="shared" si="1875"/>
        <v>0.16768406221274848</v>
      </c>
      <c r="AY1651" s="86">
        <f t="shared" si="1867"/>
        <v>2.4034291799654696E-2</v>
      </c>
      <c r="AZ1651" s="86">
        <f t="shared" si="1868"/>
        <v>1.5490538036532551</v>
      </c>
      <c r="BA1651" s="86">
        <f t="shared" si="1887"/>
        <v>1.791325657553228E-2</v>
      </c>
      <c r="BB1651" s="86">
        <f t="shared" si="1888"/>
        <v>0.9999751755686942</v>
      </c>
      <c r="BC1651" s="89"/>
      <c r="BD1651" s="89"/>
      <c r="BE1651" s="41"/>
      <c r="BF1651" s="89"/>
      <c r="BG1651" s="89"/>
      <c r="BH1651" s="89"/>
      <c r="BI1651" s="89"/>
      <c r="BJ1651" s="41"/>
      <c r="BK1651" s="89"/>
      <c r="BL1651" s="89"/>
      <c r="BM1651" s="89">
        <f t="shared" si="1876"/>
        <v>0</v>
      </c>
      <c r="BN1651" s="86">
        <f t="shared" si="1877"/>
        <v>4.6735639639462225E-5</v>
      </c>
      <c r="BO1651" s="86">
        <f t="shared" si="1878"/>
        <v>3.1171807311535914E-3</v>
      </c>
      <c r="BP1651" s="86">
        <f t="shared" si="1869"/>
        <v>1.5446843816362282E-2</v>
      </c>
      <c r="BQ1651" s="86">
        <f t="shared" si="1870"/>
        <v>1.0302759151892837</v>
      </c>
      <c r="BR1651" s="86">
        <f t="shared" si="1889"/>
        <v>1.5084779752164535E-2</v>
      </c>
      <c r="BS1651" s="86">
        <f t="shared" si="1890"/>
        <v>0.99587254066589836</v>
      </c>
      <c r="BT1651" s="89">
        <f t="shared" si="1891"/>
        <v>5.8347355670422436E-3</v>
      </c>
      <c r="BU1651" s="89">
        <f t="shared" si="1891"/>
        <v>0.37130190776751715</v>
      </c>
      <c r="BV1651" s="41">
        <f t="shared" si="1879"/>
        <v>398.41439940012748</v>
      </c>
      <c r="BW1651" s="89" t="e">
        <f t="shared" si="1880"/>
        <v>#REF!</v>
      </c>
      <c r="BX1651" s="42" t="e">
        <f t="shared" si="1881"/>
        <v>#REF!</v>
      </c>
      <c r="BY1651" s="89" t="e">
        <f t="shared" si="1882"/>
        <v>#REF!</v>
      </c>
      <c r="BZ1651" s="89" t="e">
        <f t="shared" si="1882"/>
        <v>#REF!</v>
      </c>
      <c r="CA1651" s="41">
        <f t="shared" si="1883"/>
        <v>347.96031176345889</v>
      </c>
      <c r="CB1651" s="89" t="e">
        <f t="shared" si="1884"/>
        <v>#REF!</v>
      </c>
      <c r="CC1651" s="89" t="e">
        <f t="shared" si="1892"/>
        <v>#REF!</v>
      </c>
      <c r="CD1651" s="41"/>
      <c r="CE1651" s="41"/>
      <c r="CF1651" s="42"/>
      <c r="CG1651" s="42"/>
      <c r="CH1651" s="42" t="e">
        <f t="shared" si="1885"/>
        <v>#REF!</v>
      </c>
      <c r="CI1651" s="89"/>
      <c r="CJ1651" s="89"/>
      <c r="CK1651" s="42" t="e">
        <f t="shared" si="1886"/>
        <v>#REF!</v>
      </c>
      <c r="CM1651" s="89" t="e">
        <f t="shared" si="1871"/>
        <v>#REF!</v>
      </c>
      <c r="CN1651" s="89">
        <f t="shared" si="1872"/>
        <v>0</v>
      </c>
    </row>
    <row r="1652" spans="1:92" ht="14.4" x14ac:dyDescent="0.3">
      <c r="A1652" s="19"/>
      <c r="B1652" s="19"/>
      <c r="C1652" s="19"/>
      <c r="E1652" s="32">
        <v>41458.402777777781</v>
      </c>
      <c r="F1652" s="21">
        <f t="shared" si="1855"/>
        <v>1559.7652777777839</v>
      </c>
      <c r="G1652" s="21">
        <f t="shared" si="1856"/>
        <v>48.763888888890506</v>
      </c>
      <c r="I1652" s="21">
        <v>1056</v>
      </c>
      <c r="J1652" s="21">
        <v>4918</v>
      </c>
      <c r="K1652" s="21">
        <v>4505</v>
      </c>
      <c r="L1652" s="21">
        <v>4</v>
      </c>
      <c r="M1652" s="124">
        <v>6.08</v>
      </c>
      <c r="O1652" s="40"/>
      <c r="U1652" s="52">
        <f t="shared" si="1857"/>
        <v>1.1333881326980072E-2</v>
      </c>
      <c r="V1652" s="52">
        <f t="shared" si="1858"/>
        <v>1.5850596344418353</v>
      </c>
      <c r="W1652" s="52">
        <f t="shared" si="1859"/>
        <v>4.8903630825344576E-3</v>
      </c>
      <c r="X1652" s="247">
        <f>W1652+V1652+SUM($U$1646:U1652)</f>
        <v>1.6183572838088998</v>
      </c>
      <c r="Y1652" s="236">
        <f>W1652+V1652+SUM($U$1646:U1652)-$X$1647</f>
        <v>1.5835918452213167</v>
      </c>
      <c r="Z1652" s="42"/>
      <c r="AA1652" s="1">
        <f t="shared" si="1893"/>
        <v>3.3458679198400822E-2</v>
      </c>
      <c r="AB1652" s="41">
        <f t="shared" si="1860"/>
        <v>1.2372925275491232E-2</v>
      </c>
      <c r="AC1652" s="48">
        <f t="shared" si="1861"/>
        <v>1.7303714277880011</v>
      </c>
      <c r="AD1652" s="48">
        <f t="shared" si="1862"/>
        <v>0.15834487016104967</v>
      </c>
      <c r="AE1652" s="48">
        <f t="shared" si="1863"/>
        <v>0.21535415225698942</v>
      </c>
      <c r="AF1652" s="48">
        <f t="shared" si="1864"/>
        <v>0.15834487016104973</v>
      </c>
      <c r="AG1652" s="238">
        <f t="shared" si="1865"/>
        <v>5.7007434017058184E-2</v>
      </c>
      <c r="AH1652" s="48">
        <f t="shared" si="1866"/>
        <v>1.8480788815367706E-6</v>
      </c>
      <c r="AI1652" s="48">
        <f>AE1652+AC1652+SUM($AB$1646:AB1652)</f>
        <v>1.992654127873045</v>
      </c>
      <c r="AJ1652" s="48">
        <f>AE1652+AC1652+SUM($AB$1646:AB1652)-$AI$1647</f>
        <v>1.4374544645643617</v>
      </c>
      <c r="AK1652" s="46"/>
      <c r="AL1652" s="86"/>
      <c r="AM1652" s="25">
        <v>380.72349999999994</v>
      </c>
      <c r="AN1652" s="25">
        <v>0.16949999999999932</v>
      </c>
      <c r="AQ1652">
        <v>2204</v>
      </c>
      <c r="AR1652" s="25">
        <v>378.74250000000001</v>
      </c>
      <c r="AS1652" s="25">
        <v>0.10250000000002046</v>
      </c>
      <c r="AT1652" s="41"/>
      <c r="AU1652" s="41"/>
      <c r="AV1652" s="41">
        <f t="shared" si="1873"/>
        <v>0</v>
      </c>
      <c r="AW1652" s="86">
        <f t="shared" si="1874"/>
        <v>3.2902699795217469E-3</v>
      </c>
      <c r="AX1652" s="86">
        <f t="shared" si="1875"/>
        <v>0.21206388227746767</v>
      </c>
      <c r="AY1652" s="86">
        <f t="shared" si="1867"/>
        <v>3.0444595508364425E-2</v>
      </c>
      <c r="AZ1652" s="86">
        <f t="shared" si="1868"/>
        <v>1.9622095323646804</v>
      </c>
      <c r="BA1652" s="86">
        <f t="shared" si="1887"/>
        <v>2.4323560284242009E-2</v>
      </c>
      <c r="BB1652" s="86">
        <f t="shared" si="1888"/>
        <v>1.4131309042801194</v>
      </c>
      <c r="BC1652" s="91">
        <f>BA1652-BA1649</f>
        <v>1.5291145636404012E-2</v>
      </c>
      <c r="BD1652" s="91">
        <f>BB1652-BB1649</f>
        <v>0.85128756794302796</v>
      </c>
      <c r="BE1652" s="41">
        <f t="shared" ref="BE1652:BE1663" si="1894">1000*(((BC1652)/((BD1652))/0.0112372-1))</f>
        <v>598.47417082361426</v>
      </c>
      <c r="BF1652" s="89">
        <f t="shared" ref="BF1652:BF1665" si="1895">(BE1652-$B$10)/($AM$1625-$B$10)</f>
        <v>0.22653812365738238</v>
      </c>
      <c r="BG1652" s="89">
        <f t="shared" ref="BG1652:BG1663" si="1896">1-BF1652</f>
        <v>0.77346187634261765</v>
      </c>
      <c r="BH1652" s="91">
        <f>BF1652*($AJ1652-$AJ1649)</f>
        <v>0.19631311577571278</v>
      </c>
      <c r="BI1652" s="91">
        <f>BG1652*($AJ1652-$AJ1649)</f>
        <v>0.67026559780371953</v>
      </c>
      <c r="BJ1652" s="41">
        <f>1000*((BA1652/BB1652)/0.0112372-1)</f>
        <v>531.74559117085153</v>
      </c>
      <c r="BK1652" s="89">
        <f t="shared" ref="BK1652:BK1659" si="1897">(BJ1652-$B$10)/($AM$1643-$B$10)</f>
        <v>0.30959530027777499</v>
      </c>
      <c r="BL1652" s="89">
        <f t="shared" ref="BL1652:BL1663" si="1898">1-BK1652</f>
        <v>0.69040469972222507</v>
      </c>
      <c r="BM1652" s="89">
        <f t="shared" si="1876"/>
        <v>0</v>
      </c>
      <c r="BN1652" s="86">
        <f t="shared" si="1877"/>
        <v>7.4611428666742667E-5</v>
      </c>
      <c r="BO1652" s="86">
        <f t="shared" si="1878"/>
        <v>4.8157516538677152E-3</v>
      </c>
      <c r="BP1652" s="86">
        <f t="shared" si="1869"/>
        <v>2.469099880731818E-2</v>
      </c>
      <c r="BQ1652" s="86">
        <f t="shared" si="1870"/>
        <v>1.5936662850015817</v>
      </c>
      <c r="BR1652" s="86">
        <f t="shared" si="1889"/>
        <v>2.4328934743120433E-2</v>
      </c>
      <c r="BS1652" s="86">
        <f t="shared" si="1890"/>
        <v>1.5592629104781963</v>
      </c>
      <c r="BT1652" s="89">
        <f t="shared" si="1891"/>
        <v>9.2441549909558982E-3</v>
      </c>
      <c r="BU1652" s="89">
        <f t="shared" si="1891"/>
        <v>0.56339036981229795</v>
      </c>
      <c r="BV1652" s="41">
        <f t="shared" si="1879"/>
        <v>460.15745016584384</v>
      </c>
      <c r="BW1652" s="89" t="e">
        <f t="shared" si="1880"/>
        <v>#REF!</v>
      </c>
      <c r="BX1652" s="42" t="e">
        <f t="shared" si="1881"/>
        <v>#REF!</v>
      </c>
      <c r="BY1652" s="89" t="e">
        <f t="shared" si="1882"/>
        <v>#REF!</v>
      </c>
      <c r="BZ1652" s="89" t="e">
        <f t="shared" si="1882"/>
        <v>#REF!</v>
      </c>
      <c r="CA1652" s="41">
        <f t="shared" si="1883"/>
        <v>388.49920156300885</v>
      </c>
      <c r="CB1652" s="89" t="e">
        <f t="shared" si="1884"/>
        <v>#REF!</v>
      </c>
      <c r="CC1652" s="89" t="e">
        <f t="shared" si="1892"/>
        <v>#REF!</v>
      </c>
      <c r="CD1652" s="41"/>
      <c r="CE1652" s="41"/>
      <c r="CF1652" s="42"/>
      <c r="CG1652" s="42"/>
      <c r="CH1652" s="42" t="e">
        <f t="shared" si="1885"/>
        <v>#REF!</v>
      </c>
      <c r="CI1652" s="89">
        <f t="shared" ref="CI1652:CI1659" si="1899">BL1652*$AJ1652</f>
        <v>0.9924253179719299</v>
      </c>
      <c r="CJ1652" s="89">
        <f t="shared" ref="CJ1652:CJ1659" si="1900">BK1652*$AJ1652</f>
        <v>0.44502914659243181</v>
      </c>
      <c r="CK1652" s="42" t="e">
        <f t="shared" si="1886"/>
        <v>#REF!</v>
      </c>
      <c r="CM1652" s="89" t="e">
        <f t="shared" si="1871"/>
        <v>#REF!</v>
      </c>
      <c r="CN1652" s="89">
        <f t="shared" si="1872"/>
        <v>5.5078527794780077E-2</v>
      </c>
    </row>
    <row r="1653" spans="1:92" ht="14.4" x14ac:dyDescent="0.3">
      <c r="A1653" s="19"/>
      <c r="B1653" s="19"/>
      <c r="C1653" s="19"/>
      <c r="E1653" s="32">
        <v>41471.419444444444</v>
      </c>
      <c r="F1653" s="21">
        <f t="shared" si="1855"/>
        <v>1572.7819444444467</v>
      </c>
      <c r="G1653" s="21">
        <f t="shared" si="1856"/>
        <v>61.780555555553292</v>
      </c>
      <c r="I1653" s="21">
        <v>1027</v>
      </c>
      <c r="J1653" s="21">
        <v>6298</v>
      </c>
      <c r="K1653" s="21">
        <v>6409</v>
      </c>
      <c r="L1653" s="21">
        <v>6</v>
      </c>
      <c r="M1653" s="124">
        <v>6.08</v>
      </c>
      <c r="O1653" s="40"/>
      <c r="U1653" s="52">
        <f t="shared" si="1857"/>
        <v>1.5681249422165582E-2</v>
      </c>
      <c r="V1653" s="52">
        <f t="shared" si="1858"/>
        <v>2.1930453266279128</v>
      </c>
      <c r="W1653" s="52">
        <f t="shared" si="1859"/>
        <v>6.7661731272606104E-3</v>
      </c>
      <c r="X1653" s="247">
        <f>W1653+V1653+SUM($U$1646:U1653)</f>
        <v>2.243900035461869</v>
      </c>
      <c r="Y1653" s="236">
        <f>W1653+V1653+SUM($U$1646:U1653)-$X$1647</f>
        <v>2.2091345968742857</v>
      </c>
      <c r="Z1653" s="42"/>
      <c r="AA1653" s="1">
        <f t="shared" si="1893"/>
        <v>3.9775342787236434E-2</v>
      </c>
      <c r="AB1653" s="41">
        <f t="shared" si="1860"/>
        <v>1.5409659675581033E-2</v>
      </c>
      <c r="AC1653" s="48">
        <f t="shared" si="1861"/>
        <v>2.1550631092374157</v>
      </c>
      <c r="AD1653" s="48">
        <f t="shared" si="1862"/>
        <v>0.19720805761182195</v>
      </c>
      <c r="AE1653" s="48">
        <f t="shared" si="1863"/>
        <v>0.26820934598036794</v>
      </c>
      <c r="AF1653" s="48">
        <f t="shared" si="1864"/>
        <v>0.19720805761182186</v>
      </c>
      <c r="AG1653" s="238">
        <f t="shared" si="1865"/>
        <v>7.0998986708592296E-2</v>
      </c>
      <c r="AH1653" s="48">
        <f t="shared" si="1866"/>
        <v>2.30165995381229E-6</v>
      </c>
      <c r="AI1653" s="48">
        <f>AE1653+AC1653+SUM($AB$1646:AB1653)</f>
        <v>2.485610662721419</v>
      </c>
      <c r="AJ1653" s="48">
        <f>AE1653+AC1653+SUM($AB$1646:AB1653)-$AI$1647</f>
        <v>1.9304109994127356</v>
      </c>
      <c r="AK1653" s="46"/>
      <c r="AL1653" s="86"/>
      <c r="AM1653" s="25">
        <v>443.11350000000004</v>
      </c>
      <c r="AN1653" s="25">
        <v>4.6500000000008868E-2</v>
      </c>
      <c r="AQ1653">
        <v>1929</v>
      </c>
      <c r="AR1653" s="25">
        <v>416.20849999999996</v>
      </c>
      <c r="AS1653" s="25">
        <v>5.8500000000009322E-2</v>
      </c>
      <c r="AT1653" s="41"/>
      <c r="AU1653" s="41"/>
      <c r="AV1653" s="41">
        <f t="shared" si="1873"/>
        <v>0</v>
      </c>
      <c r="AW1653" s="86">
        <f t="shared" si="1874"/>
        <v>4.280024365932414E-3</v>
      </c>
      <c r="AX1653" s="86">
        <f t="shared" si="1875"/>
        <v>0.26392932161443555</v>
      </c>
      <c r="AY1653" s="86">
        <f t="shared" si="1867"/>
        <v>3.9664815414179454E-2</v>
      </c>
      <c r="AZ1653" s="86">
        <f t="shared" si="1868"/>
        <v>2.4459458473072395</v>
      </c>
      <c r="BA1653" s="86">
        <f t="shared" si="1887"/>
        <v>3.3543780190057035E-2</v>
      </c>
      <c r="BB1653" s="86">
        <f t="shared" si="1888"/>
        <v>1.8968672192226785</v>
      </c>
      <c r="BC1653" s="89">
        <f>BA1653-BA1652</f>
        <v>9.2202199058150254E-3</v>
      </c>
      <c r="BD1653" s="89">
        <f>BB1653-BB1652</f>
        <v>0.48373631494255909</v>
      </c>
      <c r="BE1653" s="41">
        <f t="shared" si="1894"/>
        <v>696.18991568892704</v>
      </c>
      <c r="BF1653" s="89">
        <f t="shared" si="1895"/>
        <v>0.10025129783208453</v>
      </c>
      <c r="BG1653" s="89">
        <f t="shared" si="1896"/>
        <v>0.89974870216791547</v>
      </c>
      <c r="BH1653" s="89">
        <f>BF1653*($AJ1653-$AJ1652)</f>
        <v>4.9419532393356697E-2</v>
      </c>
      <c r="BI1653" s="89">
        <f t="shared" ref="BI1653:BI1663" si="1901">BG1653*($AJ1653-$AJ1652)</f>
        <v>0.44353700245501732</v>
      </c>
      <c r="BJ1653" s="41">
        <f>1000*((BA1653/BB1653)/0.0112372-1)</f>
        <v>573.68194325151546</v>
      </c>
      <c r="BK1653" s="89">
        <f t="shared" si="1897"/>
        <v>0.2559485933767387</v>
      </c>
      <c r="BL1653" s="89">
        <f t="shared" si="1898"/>
        <v>0.7440514066232613</v>
      </c>
      <c r="BM1653" s="89">
        <f t="shared" si="1876"/>
        <v>0</v>
      </c>
      <c r="BN1653" s="86">
        <f t="shared" si="1877"/>
        <v>1.0599158207005963E-4</v>
      </c>
      <c r="BO1653" s="86">
        <f t="shared" si="1878"/>
        <v>6.660181545190551E-3</v>
      </c>
      <c r="BP1653" s="86">
        <f t="shared" si="1869"/>
        <v>3.5150521615747859E-2</v>
      </c>
      <c r="BQ1653" s="86">
        <f t="shared" si="1870"/>
        <v>2.2087495138461213</v>
      </c>
      <c r="BR1653" s="86">
        <f t="shared" si="1889"/>
        <v>3.4788457551550113E-2</v>
      </c>
      <c r="BS1653" s="86">
        <f t="shared" si="1890"/>
        <v>2.1743461393227359</v>
      </c>
      <c r="BT1653" s="89">
        <f t="shared" si="1891"/>
        <v>1.045952280842968E-2</v>
      </c>
      <c r="BU1653" s="89">
        <f t="shared" si="1891"/>
        <v>0.61508322884453959</v>
      </c>
      <c r="BV1653" s="41">
        <f t="shared" si="1879"/>
        <v>513.28203124557365</v>
      </c>
      <c r="BW1653" s="89" t="e">
        <f t="shared" si="1880"/>
        <v>#REF!</v>
      </c>
      <c r="BX1653" s="42" t="e">
        <f t="shared" si="1881"/>
        <v>#REF!</v>
      </c>
      <c r="BY1653" s="89" t="e">
        <f t="shared" si="1882"/>
        <v>#REF!</v>
      </c>
      <c r="BZ1653" s="89" t="e">
        <f t="shared" si="1882"/>
        <v>#REF!</v>
      </c>
      <c r="CA1653" s="41">
        <f t="shared" si="1883"/>
        <v>423.79800905159783</v>
      </c>
      <c r="CB1653" s="89" t="e">
        <f t="shared" si="1884"/>
        <v>#REF!</v>
      </c>
      <c r="CC1653" s="89" t="e">
        <f t="shared" si="1892"/>
        <v>#REF!</v>
      </c>
      <c r="CD1653" s="41" t="e">
        <f t="shared" ref="CD1653:CD1663" si="1902">CK1653+CJ1653</f>
        <v>#REF!</v>
      </c>
      <c r="CE1653" s="41" t="e">
        <f t="shared" ref="CE1653:CE1663" si="1903">CH1653+CI1653</f>
        <v>#REF!</v>
      </c>
      <c r="CF1653" s="42" t="e">
        <f t="shared" ref="CF1653:CF1663" si="1904">CK1653*13.49+CJ1653</f>
        <v>#REF!</v>
      </c>
      <c r="CG1653" s="42" t="e">
        <f t="shared" ref="CG1653:CG1663" si="1905">CH1653*13.49+CI1653</f>
        <v>#REF!</v>
      </c>
      <c r="CH1653" s="42" t="e">
        <f t="shared" si="1885"/>
        <v>#REF!</v>
      </c>
      <c r="CI1653" s="89">
        <f t="shared" si="1899"/>
        <v>1.4363250194740615</v>
      </c>
      <c r="CJ1653" s="89">
        <f t="shared" si="1900"/>
        <v>0.49408597993867404</v>
      </c>
      <c r="CK1653" s="42" t="e">
        <f t="shared" si="1886"/>
        <v>#REF!</v>
      </c>
      <c r="CM1653" s="89" t="e">
        <f t="shared" si="1871"/>
        <v>#REF!</v>
      </c>
      <c r="CN1653" s="89">
        <f t="shared" si="1872"/>
        <v>7.9714479341485053E-2</v>
      </c>
    </row>
    <row r="1654" spans="1:92" ht="14.4" x14ac:dyDescent="0.3">
      <c r="A1654" s="19"/>
      <c r="B1654" s="19"/>
      <c r="C1654" s="19"/>
      <c r="E1654" s="32">
        <v>41508.42083333333</v>
      </c>
      <c r="F1654" s="21">
        <f t="shared" si="1855"/>
        <v>1609.7833333333328</v>
      </c>
      <c r="G1654" s="21">
        <f t="shared" si="1856"/>
        <v>98.781944444439432</v>
      </c>
      <c r="I1654" s="21">
        <v>1033</v>
      </c>
      <c r="J1654" s="21">
        <v>8146</v>
      </c>
      <c r="K1654" s="21">
        <v>9708</v>
      </c>
      <c r="L1654" s="21">
        <v>9</v>
      </c>
      <c r="M1654" s="124">
        <v>6.08</v>
      </c>
      <c r="O1654" s="40"/>
      <c r="U1654" s="52">
        <f t="shared" si="1857"/>
        <v>2.3891864149211142E-2</v>
      </c>
      <c r="V1654" s="52">
        <f t="shared" si="1858"/>
        <v>3.3413116267887659</v>
      </c>
      <c r="W1654" s="52">
        <f t="shared" si="1859"/>
        <v>1.0308903634811822E-2</v>
      </c>
      <c r="X1654" s="247">
        <f>W1654+V1654+SUM($U$1646:U1654)</f>
        <v>3.4196009302794841</v>
      </c>
      <c r="Y1654" s="236">
        <f>W1654+V1654+SUM($U$1646:U1654)-$X$1647</f>
        <v>3.3848354916919008</v>
      </c>
      <c r="Z1654" s="42"/>
      <c r="AA1654" s="1">
        <f t="shared" si="1893"/>
        <v>3.6951506953942267E-2</v>
      </c>
      <c r="AB1654" s="41">
        <f t="shared" si="1860"/>
        <v>2.0047705537646676E-2</v>
      </c>
      <c r="AC1654" s="48">
        <f t="shared" si="1861"/>
        <v>2.8037005059560451</v>
      </c>
      <c r="AD1654" s="48">
        <f t="shared" si="1862"/>
        <v>0.25656433379369847</v>
      </c>
      <c r="AE1654" s="48">
        <f t="shared" si="1863"/>
        <v>0.34893580415535524</v>
      </c>
      <c r="AF1654" s="48">
        <f t="shared" si="1864"/>
        <v>0.25656433379369847</v>
      </c>
      <c r="AG1654" s="238">
        <f t="shared" si="1865"/>
        <v>9.2368475941145667E-2</v>
      </c>
      <c r="AH1654" s="48">
        <f t="shared" si="1866"/>
        <v>2.9944205111124492E-6</v>
      </c>
      <c r="AI1654" s="48">
        <f>AE1654+AC1654+SUM($AB$1646:AB1654)</f>
        <v>3.2350222231526824</v>
      </c>
      <c r="AJ1654" s="48">
        <f>AE1654+AC1654+SUM($AB$1646:AB1654)-$AI$1647</f>
        <v>2.6798225598439993</v>
      </c>
      <c r="AK1654" s="46"/>
      <c r="AL1654" s="86"/>
      <c r="AM1654" s="25">
        <v>509.18900000000002</v>
      </c>
      <c r="AN1654" s="25">
        <v>0.16800000000000637</v>
      </c>
      <c r="AQ1654">
        <v>2248</v>
      </c>
      <c r="AR1654" s="25">
        <v>457.82550000000003</v>
      </c>
      <c r="AS1654" s="25">
        <v>3.4500000000008413E-2</v>
      </c>
      <c r="AT1654" s="41"/>
      <c r="AU1654" s="41"/>
      <c r="AV1654" s="41">
        <f t="shared" si="1873"/>
        <v>0</v>
      </c>
      <c r="AW1654" s="86">
        <f t="shared" si="1874"/>
        <v>5.8189390328292154E-3</v>
      </c>
      <c r="AX1654" s="86">
        <f t="shared" si="1875"/>
        <v>0.34311686512252604</v>
      </c>
      <c r="AY1654" s="86">
        <f t="shared" si="1867"/>
        <v>5.3948023854817659E-2</v>
      </c>
      <c r="AZ1654" s="86">
        <f t="shared" si="1868"/>
        <v>3.1810741992978646</v>
      </c>
      <c r="BA1654" s="86">
        <f t="shared" si="1887"/>
        <v>4.782698863069524E-2</v>
      </c>
      <c r="BB1654" s="86">
        <f t="shared" si="1888"/>
        <v>2.6319955712133036</v>
      </c>
      <c r="BC1654" s="89">
        <f>BA1654-BA1653</f>
        <v>1.4283208440638205E-2</v>
      </c>
      <c r="BD1654" s="89">
        <f>BB1654-BB1653</f>
        <v>0.7351283519906251</v>
      </c>
      <c r="BE1654" s="41">
        <f t="shared" si="1894"/>
        <v>729.03781197428088</v>
      </c>
      <c r="BF1654" s="89">
        <f t="shared" si="1895"/>
        <v>5.7799013784782749E-2</v>
      </c>
      <c r="BG1654" s="89">
        <f t="shared" si="1896"/>
        <v>0.9422009862152172</v>
      </c>
      <c r="BH1654" s="89">
        <f>BF1654*($AJ1654-$AJ1653)</f>
        <v>4.3315249111842161E-2</v>
      </c>
      <c r="BI1654" s="89">
        <f t="shared" si="1901"/>
        <v>0.70609631131942152</v>
      </c>
      <c r="BJ1654" s="41">
        <f>1000*((BA1654/BB1654)/0.0112372-1)</f>
        <v>617.07354504421551</v>
      </c>
      <c r="BK1654" s="89">
        <f t="shared" si="1897"/>
        <v>0.20044027117308258</v>
      </c>
      <c r="BL1654" s="89">
        <f t="shared" si="1898"/>
        <v>0.79955972882691739</v>
      </c>
      <c r="BM1654" s="89">
        <f t="shared" si="1876"/>
        <v>0</v>
      </c>
      <c r="BN1654" s="86">
        <f t="shared" si="1877"/>
        <v>1.6615722123382949E-4</v>
      </c>
      <c r="BO1654" s="86">
        <f t="shared" si="1878"/>
        <v>1.0142746413577992E-2</v>
      </c>
      <c r="BP1654" s="86">
        <f t="shared" si="1869"/>
        <v>5.5116568010699911E-2</v>
      </c>
      <c r="BQ1654" s="86">
        <f t="shared" si="1870"/>
        <v>3.3644843622687843</v>
      </c>
      <c r="BR1654" s="86">
        <f t="shared" si="1889"/>
        <v>5.4754503946502164E-2</v>
      </c>
      <c r="BS1654" s="86">
        <f t="shared" si="1890"/>
        <v>3.330080987745399</v>
      </c>
      <c r="BT1654" s="89">
        <f t="shared" si="1891"/>
        <v>1.9966046394952051E-2</v>
      </c>
      <c r="BU1654" s="89">
        <f t="shared" si="1891"/>
        <v>1.1557348484226631</v>
      </c>
      <c r="BV1654" s="41">
        <f t="shared" si="1879"/>
        <v>537.3606361457928</v>
      </c>
      <c r="BW1654" s="89" t="e">
        <f t="shared" si="1880"/>
        <v>#REF!</v>
      </c>
      <c r="BX1654" s="42" t="e">
        <f t="shared" si="1881"/>
        <v>#REF!</v>
      </c>
      <c r="BY1654" s="89" t="e">
        <f t="shared" si="1882"/>
        <v>#REF!</v>
      </c>
      <c r="BZ1654" s="89" t="e">
        <f t="shared" si="1882"/>
        <v>#REF!</v>
      </c>
      <c r="CA1654" s="41">
        <f t="shared" si="1883"/>
        <v>463.21095008641902</v>
      </c>
      <c r="CB1654" s="89" t="e">
        <f t="shared" si="1884"/>
        <v>#REF!</v>
      </c>
      <c r="CC1654" s="89" t="e">
        <f t="shared" si="1892"/>
        <v>#REF!</v>
      </c>
      <c r="CD1654" s="41" t="e">
        <f t="shared" si="1902"/>
        <v>#REF!</v>
      </c>
      <c r="CE1654" s="41" t="e">
        <f t="shared" si="1903"/>
        <v>#REF!</v>
      </c>
      <c r="CF1654" s="42" t="e">
        <f t="shared" si="1904"/>
        <v>#REF!</v>
      </c>
      <c r="CG1654" s="42" t="e">
        <f t="shared" si="1905"/>
        <v>#REF!</v>
      </c>
      <c r="CH1654" s="42" t="e">
        <f t="shared" si="1885"/>
        <v>#REF!</v>
      </c>
      <c r="CI1654" s="89">
        <f t="shared" si="1899"/>
        <v>2.1426781992531239</v>
      </c>
      <c r="CJ1654" s="89">
        <f t="shared" si="1900"/>
        <v>0.53714436059087556</v>
      </c>
      <c r="CK1654" s="42" t="e">
        <f t="shared" si="1886"/>
        <v>#REF!</v>
      </c>
      <c r="CM1654" s="89" t="e">
        <f t="shared" si="1871"/>
        <v>#REF!</v>
      </c>
      <c r="CN1654" s="89">
        <f t="shared" si="1872"/>
        <v>0.1189163140194802</v>
      </c>
    </row>
    <row r="1655" spans="1:92" ht="14.4" x14ac:dyDescent="0.3">
      <c r="A1655" s="19"/>
      <c r="B1655" s="19"/>
      <c r="C1655" s="19"/>
      <c r="E1655" s="32">
        <v>41548.464583333334</v>
      </c>
      <c r="F1655" s="21">
        <f t="shared" si="1855"/>
        <v>1649.8270833333372</v>
      </c>
      <c r="G1655" s="21">
        <f t="shared" si="1856"/>
        <v>138.8256944444438</v>
      </c>
      <c r="H1655" s="21"/>
      <c r="I1655" s="21">
        <v>1038</v>
      </c>
      <c r="J1655" s="21">
        <v>9757</v>
      </c>
      <c r="K1655" s="21">
        <v>10737</v>
      </c>
      <c r="L1655" s="21">
        <v>10</v>
      </c>
      <c r="M1655" s="124">
        <v>6.08</v>
      </c>
      <c r="O1655" s="40"/>
      <c r="U1655" s="52">
        <f t="shared" si="1857"/>
        <v>2.6552184313826565E-2</v>
      </c>
      <c r="V1655" s="52">
        <f t="shared" si="1858"/>
        <v>3.713361235035999</v>
      </c>
      <c r="W1655" s="52">
        <f t="shared" si="1859"/>
        <v>1.1456783266283471E-2</v>
      </c>
      <c r="X1655" s="247">
        <f>W1655+V1655+SUM($U$1646:U1655)</f>
        <v>3.8193506024720154</v>
      </c>
      <c r="Y1655" s="236">
        <f>W1655+V1655+SUM($U$1646:U1655)-$X$1647</f>
        <v>3.7845851638844321</v>
      </c>
      <c r="Z1655" s="42"/>
      <c r="AA1655" s="1">
        <f t="shared" si="1893"/>
        <v>2.4242306216337765E-2</v>
      </c>
      <c r="AB1655" s="41">
        <f t="shared" si="1860"/>
        <v>2.4128682346093489E-2</v>
      </c>
      <c r="AC1655" s="48">
        <f t="shared" si="1861"/>
        <v>3.3744309928514711</v>
      </c>
      <c r="AD1655" s="48">
        <f t="shared" si="1862"/>
        <v>0.30879141255443315</v>
      </c>
      <c r="AE1655" s="48">
        <f t="shared" si="1863"/>
        <v>0.4199663229207411</v>
      </c>
      <c r="AF1655" s="48">
        <f t="shared" si="1864"/>
        <v>0.30879141255443315</v>
      </c>
      <c r="AG1655" s="238">
        <f t="shared" si="1865"/>
        <v>0.11117130639171911</v>
      </c>
      <c r="AH1655" s="48">
        <f t="shared" si="1866"/>
        <v>3.6039745888915579E-6</v>
      </c>
      <c r="AI1655" s="48">
        <f>AE1655+AC1655+SUM($AB$1646:AB1655)</f>
        <v>3.9009119111595876</v>
      </c>
      <c r="AJ1655" s="48">
        <f>AE1655+AC1655+SUM($AB$1646:AB1655)-$AI$1647</f>
        <v>3.345712247850904</v>
      </c>
      <c r="AK1655" s="46"/>
      <c r="AL1655" s="86"/>
      <c r="AM1655" s="25">
        <v>513.36900000000003</v>
      </c>
      <c r="AN1655" s="25">
        <v>2.4999999999977263E-2</v>
      </c>
      <c r="AQ1655">
        <v>1879</v>
      </c>
      <c r="AR1655" s="25">
        <v>458.01499999999999</v>
      </c>
      <c r="AS1655" s="25">
        <v>0.16999999999998749</v>
      </c>
      <c r="AT1655" s="41"/>
      <c r="AU1655" s="41"/>
      <c r="AV1655" s="41">
        <f t="shared" si="1873"/>
        <v>0</v>
      </c>
      <c r="AW1655" s="86">
        <f t="shared" si="1874"/>
        <v>7.0225345064483862E-3</v>
      </c>
      <c r="AX1655" s="86">
        <f t="shared" si="1875"/>
        <v>0.41294378841429269</v>
      </c>
      <c r="AY1655" s="86">
        <f t="shared" si="1867"/>
        <v>6.5229726784315892E-2</v>
      </c>
      <c r="AZ1655" s="86">
        <f t="shared" si="1868"/>
        <v>3.8356821843752718</v>
      </c>
      <c r="BA1655" s="86">
        <f t="shared" si="1887"/>
        <v>5.9108691560193473E-2</v>
      </c>
      <c r="BB1655" s="86">
        <f t="shared" si="1888"/>
        <v>3.2866035562907108</v>
      </c>
      <c r="BC1655" s="89">
        <f t="shared" ref="BC1655:BD1663" si="1906">BA1655-BA1654</f>
        <v>1.1281702929498233E-2</v>
      </c>
      <c r="BD1655" s="89">
        <f t="shared" si="1906"/>
        <v>0.65460798507740714</v>
      </c>
      <c r="BE1655" s="41">
        <f t="shared" si="1894"/>
        <v>533.68175275612612</v>
      </c>
      <c r="BF1655" s="89">
        <f t="shared" si="1895"/>
        <v>0.31027517981519059</v>
      </c>
      <c r="BG1655" s="89">
        <f t="shared" si="1896"/>
        <v>0.68972482018480941</v>
      </c>
      <c r="BH1655" s="89">
        <f t="shared" ref="BH1655:BH1663" si="1907">BF1655*($AJ1655-$AJ1654)</f>
        <v>0.20660904268342353</v>
      </c>
      <c r="BI1655" s="89">
        <f t="shared" si="1901"/>
        <v>0.45928064532348123</v>
      </c>
      <c r="BJ1655" s="41">
        <f t="shared" ref="BJ1655:BJ1663" si="1908">1000*((BA1655/BB1655)/0.0112372-1)</f>
        <v>600.4640172485025</v>
      </c>
      <c r="BK1655" s="89">
        <f t="shared" si="1897"/>
        <v>0.22168786246827479</v>
      </c>
      <c r="BL1655" s="89">
        <f t="shared" si="1898"/>
        <v>0.77831213753172523</v>
      </c>
      <c r="BM1655" s="89">
        <f t="shared" si="1876"/>
        <v>0</v>
      </c>
      <c r="BN1655" s="86">
        <f t="shared" si="1877"/>
        <v>1.846821737142526E-4</v>
      </c>
      <c r="BO1655" s="86">
        <f t="shared" si="1878"/>
        <v>1.1272101092569218E-2</v>
      </c>
      <c r="BP1655" s="86">
        <f t="shared" si="1869"/>
        <v>6.1567540822493848E-2</v>
      </c>
      <c r="BQ1655" s="86">
        <f t="shared" si="1870"/>
        <v>3.7577830616495214</v>
      </c>
      <c r="BR1655" s="86">
        <f t="shared" si="1889"/>
        <v>6.1205476758296101E-2</v>
      </c>
      <c r="BS1655" s="86">
        <f t="shared" si="1890"/>
        <v>3.723379687126136</v>
      </c>
      <c r="BT1655" s="89">
        <f t="shared" si="1891"/>
        <v>6.4509728117939369E-3</v>
      </c>
      <c r="BU1655" s="89">
        <f t="shared" si="1891"/>
        <v>0.39329869938073703</v>
      </c>
      <c r="BV1655" s="41">
        <f t="shared" si="1879"/>
        <v>459.63608287582593</v>
      </c>
      <c r="BW1655" s="89" t="e">
        <f t="shared" si="1880"/>
        <v>#REF!</v>
      </c>
      <c r="BX1655" s="42" t="e">
        <f t="shared" si="1881"/>
        <v>#REF!</v>
      </c>
      <c r="BY1655" s="89" t="e">
        <f t="shared" si="1882"/>
        <v>#REF!</v>
      </c>
      <c r="BZ1655" s="89" t="e">
        <f t="shared" si="1882"/>
        <v>#REF!</v>
      </c>
      <c r="CA1655" s="41">
        <f t="shared" si="1883"/>
        <v>462.8333386842711</v>
      </c>
      <c r="CB1655" s="89" t="e">
        <f t="shared" si="1884"/>
        <v>#REF!</v>
      </c>
      <c r="CC1655" s="89" t="e">
        <f t="shared" si="1892"/>
        <v>#REF!</v>
      </c>
      <c r="CD1655" s="41" t="e">
        <f t="shared" si="1902"/>
        <v>#REF!</v>
      </c>
      <c r="CE1655" s="41" t="e">
        <f t="shared" si="1903"/>
        <v>#REF!</v>
      </c>
      <c r="CF1655" s="42" t="e">
        <f t="shared" si="1904"/>
        <v>#REF!</v>
      </c>
      <c r="CG1655" s="42" t="e">
        <f t="shared" si="1905"/>
        <v>#REF!</v>
      </c>
      <c r="CH1655" s="42" t="e">
        <f t="shared" si="1885"/>
        <v>#REF!</v>
      </c>
      <c r="CI1655" s="89">
        <f t="shared" si="1899"/>
        <v>2.6040084511909103</v>
      </c>
      <c r="CJ1655" s="89">
        <f t="shared" si="1900"/>
        <v>0.74170379665999375</v>
      </c>
      <c r="CK1655" s="42" t="e">
        <f t="shared" si="1886"/>
        <v>#REF!</v>
      </c>
      <c r="CM1655" s="89" t="e">
        <f t="shared" si="1871"/>
        <v>#REF!</v>
      </c>
      <c r="CN1655" s="89">
        <f t="shared" si="1872"/>
        <v>0.14451964219318461</v>
      </c>
    </row>
    <row r="1656" spans="1:92" ht="14.4" x14ac:dyDescent="0.3">
      <c r="E1656" s="32">
        <v>41583.461111111108</v>
      </c>
      <c r="F1656" s="21">
        <f t="shared" si="1855"/>
        <v>1684.8236111111109</v>
      </c>
      <c r="G1656" s="21">
        <f t="shared" si="1856"/>
        <v>173.82222222221753</v>
      </c>
      <c r="H1656" s="21"/>
      <c r="I1656" s="21">
        <v>1033</v>
      </c>
      <c r="J1656" s="21">
        <v>10994</v>
      </c>
      <c r="K1656" s="21">
        <v>13578</v>
      </c>
      <c r="L1656" s="21">
        <v>12</v>
      </c>
      <c r="M1656" s="124">
        <v>6.08</v>
      </c>
      <c r="O1656" s="40"/>
      <c r="U1656" s="52">
        <f t="shared" si="1857"/>
        <v>3.3416123961473927E-2</v>
      </c>
      <c r="V1656" s="52">
        <f t="shared" si="1858"/>
        <v>4.6732930849338548</v>
      </c>
      <c r="W1656" s="52">
        <f t="shared" si="1859"/>
        <v>1.4418448038058812E-2</v>
      </c>
      <c r="X1656" s="247">
        <f>W1656+V1656+SUM($U$1646:U1656)</f>
        <v>4.8156602411031209</v>
      </c>
      <c r="Y1656" s="236">
        <f>W1656+V1656+SUM($U$1646:U1656)-$X$1647</f>
        <v>4.7808948025155376</v>
      </c>
      <c r="Z1656" s="42"/>
      <c r="AA1656" s="1">
        <f t="shared" si="1893"/>
        <v>2.1494095457818278E-2</v>
      </c>
      <c r="AB1656" s="41">
        <f t="shared" si="1860"/>
        <v>2.7056773223777017E-2</v>
      </c>
      <c r="AC1656" s="48">
        <f t="shared" si="1861"/>
        <v>3.7839287211491239</v>
      </c>
      <c r="AD1656" s="48">
        <f t="shared" si="1862"/>
        <v>0.34626421381388672</v>
      </c>
      <c r="AE1656" s="48">
        <f t="shared" si="1863"/>
        <v>0.47093054638889942</v>
      </c>
      <c r="AF1656" s="48">
        <f t="shared" si="1864"/>
        <v>0.34626421381388667</v>
      </c>
      <c r="AG1656" s="238">
        <f t="shared" si="1865"/>
        <v>0.12466229124686415</v>
      </c>
      <c r="AH1656" s="48">
        <f t="shared" si="1866"/>
        <v>4.0413281486828218E-6</v>
      </c>
      <c r="AI1656" s="48">
        <f>AE1656+AC1656+SUM($AB$1646:AB1656)</f>
        <v>4.3884306361491756</v>
      </c>
      <c r="AJ1656" s="48">
        <f>AE1656+AC1656+SUM($AB$1646:AB1656)-$AI$1647</f>
        <v>3.8332309728404921</v>
      </c>
      <c r="AK1656" s="46"/>
      <c r="AL1656" s="86"/>
      <c r="AM1656" s="25">
        <v>502.89249999999998</v>
      </c>
      <c r="AN1656" s="25">
        <v>5.5499999999994998E-2</v>
      </c>
      <c r="AQ1656">
        <v>2014</v>
      </c>
      <c r="AR1656" s="25">
        <v>449.38150000000002</v>
      </c>
      <c r="AS1656" s="25">
        <v>2.4999999999977263E-3</v>
      </c>
      <c r="AT1656" s="41"/>
      <c r="AU1656" s="41"/>
      <c r="AV1656" s="41">
        <f t="shared" si="1873"/>
        <v>0</v>
      </c>
      <c r="AW1656" s="86">
        <f t="shared" si="1874"/>
        <v>7.8211323841926878E-3</v>
      </c>
      <c r="AX1656" s="86">
        <f t="shared" si="1875"/>
        <v>0.46310941400470673</v>
      </c>
      <c r="AY1656" s="86">
        <f t="shared" si="1867"/>
        <v>7.2882290663357732E-2</v>
      </c>
      <c r="AZ1656" s="86">
        <f t="shared" si="1868"/>
        <v>4.3155483454858174</v>
      </c>
      <c r="BA1656" s="86">
        <f t="shared" si="1887"/>
        <v>6.676125543923532E-2</v>
      </c>
      <c r="BB1656" s="86">
        <f t="shared" si="1888"/>
        <v>3.7664697174012565</v>
      </c>
      <c r="BC1656" s="89">
        <f t="shared" si="1906"/>
        <v>7.6525638790418474E-3</v>
      </c>
      <c r="BD1656" s="89">
        <f t="shared" si="1906"/>
        <v>0.4798661611105457</v>
      </c>
      <c r="BE1656" s="41">
        <f t="shared" si="1894"/>
        <v>419.15139120498378</v>
      </c>
      <c r="BF1656" s="89">
        <f t="shared" si="1895"/>
        <v>0.45829304367995072</v>
      </c>
      <c r="BG1656" s="89">
        <f t="shared" si="1896"/>
        <v>0.54170695632004928</v>
      </c>
      <c r="BH1656" s="89">
        <f t="shared" si="1907"/>
        <v>0.22342644032644715</v>
      </c>
      <c r="BI1656" s="89">
        <f t="shared" si="1901"/>
        <v>0.26409228466314089</v>
      </c>
      <c r="BJ1656" s="41">
        <f t="shared" si="1908"/>
        <v>577.36392608929202</v>
      </c>
      <c r="BK1656" s="89">
        <f t="shared" si="1897"/>
        <v>0.25123844944879509</v>
      </c>
      <c r="BL1656" s="89">
        <f t="shared" si="1898"/>
        <v>0.74876155055120486</v>
      </c>
      <c r="BM1656" s="89">
        <f t="shared" si="1876"/>
        <v>0</v>
      </c>
      <c r="BN1656" s="86">
        <f t="shared" si="1877"/>
        <v>2.3106968638609776E-4</v>
      </c>
      <c r="BO1656" s="86">
        <f t="shared" si="1878"/>
        <v>1.4187378351672714E-2</v>
      </c>
      <c r="BP1656" s="86">
        <f t="shared" si="1869"/>
        <v>7.7175650161271481E-2</v>
      </c>
      <c r="BQ1656" s="86">
        <f t="shared" si="1870"/>
        <v>4.7384845909418489</v>
      </c>
      <c r="BR1656" s="86">
        <f t="shared" si="1889"/>
        <v>7.6813586097073741E-2</v>
      </c>
      <c r="BS1656" s="86">
        <f t="shared" si="1890"/>
        <v>4.704081216418464</v>
      </c>
      <c r="BT1656" s="89">
        <f t="shared" si="1891"/>
        <v>1.560810933877764E-2</v>
      </c>
      <c r="BU1656" s="89">
        <f t="shared" si="1891"/>
        <v>0.98070152929232801</v>
      </c>
      <c r="BV1656" s="41">
        <f t="shared" si="1879"/>
        <v>416.3002626472221</v>
      </c>
      <c r="BW1656" s="89" t="e">
        <f t="shared" si="1880"/>
        <v>#REF!</v>
      </c>
      <c r="BX1656" s="42" t="e">
        <f t="shared" si="1881"/>
        <v>#REF!</v>
      </c>
      <c r="BY1656" s="89" t="e">
        <f t="shared" si="1882"/>
        <v>#REF!</v>
      </c>
      <c r="BZ1656" s="89" t="e">
        <f t="shared" si="1882"/>
        <v>#REF!</v>
      </c>
      <c r="CA1656" s="41">
        <f t="shared" si="1883"/>
        <v>453.13217564462559</v>
      </c>
      <c r="CB1656" s="89" t="e">
        <f t="shared" si="1884"/>
        <v>#REF!</v>
      </c>
      <c r="CC1656" s="89" t="e">
        <f t="shared" si="1892"/>
        <v>#REF!</v>
      </c>
      <c r="CD1656" s="41" t="e">
        <f t="shared" si="1902"/>
        <v>#REF!</v>
      </c>
      <c r="CE1656" s="41" t="e">
        <f t="shared" si="1903"/>
        <v>#REF!</v>
      </c>
      <c r="CF1656" s="42" t="e">
        <f t="shared" si="1904"/>
        <v>#REF!</v>
      </c>
      <c r="CG1656" s="42" t="e">
        <f t="shared" si="1905"/>
        <v>#REF!</v>
      </c>
      <c r="CH1656" s="42" t="e">
        <f t="shared" si="1885"/>
        <v>#REF!</v>
      </c>
      <c r="CI1656" s="89">
        <f t="shared" si="1899"/>
        <v>2.8701759668449505</v>
      </c>
      <c r="CJ1656" s="89">
        <f t="shared" si="1900"/>
        <v>0.96305500599554161</v>
      </c>
      <c r="CK1656" s="42" t="e">
        <f t="shared" si="1886"/>
        <v>#REF!</v>
      </c>
      <c r="CM1656" s="89" t="e">
        <f t="shared" si="1871"/>
        <v>#REF!</v>
      </c>
      <c r="CN1656" s="89">
        <f t="shared" si="1872"/>
        <v>0.15929165036703621</v>
      </c>
    </row>
    <row r="1657" spans="1:92" ht="14.4" x14ac:dyDescent="0.3">
      <c r="E1657" s="32">
        <v>41613.481944444444</v>
      </c>
      <c r="F1657" s="21">
        <f t="shared" si="1855"/>
        <v>1714.8444444444467</v>
      </c>
      <c r="G1657" s="21">
        <f t="shared" si="1856"/>
        <v>203.84305555555329</v>
      </c>
      <c r="H1657" s="21"/>
      <c r="I1657" s="21">
        <v>1027</v>
      </c>
      <c r="J1657" s="21">
        <v>12163</v>
      </c>
      <c r="K1657" s="21">
        <v>14813</v>
      </c>
      <c r="L1657" s="21">
        <v>19</v>
      </c>
      <c r="M1657" s="124">
        <v>6.08</v>
      </c>
      <c r="O1657" s="40"/>
      <c r="U1657" s="52">
        <f t="shared" si="1857"/>
        <v>3.6243774019431858E-2</v>
      </c>
      <c r="V1657" s="52">
        <f t="shared" si="1858"/>
        <v>5.0687440198688209</v>
      </c>
      <c r="W1657" s="52">
        <f t="shared" si="1859"/>
        <v>1.5638527466704855E-2</v>
      </c>
      <c r="X1657" s="247">
        <f>W1657+V1657+SUM($U$1646:U1657)</f>
        <v>5.2485750294861653</v>
      </c>
      <c r="Y1657" s="236">
        <f>W1657+V1657+SUM($U$1646:U1657)-$X$1647</f>
        <v>5.213809590898582</v>
      </c>
      <c r="Z1657" s="42"/>
      <c r="AA1657" s="1">
        <f t="shared" si="1893"/>
        <v>1.8424305704996962E-2</v>
      </c>
      <c r="AB1657" s="41">
        <f t="shared" si="1860"/>
        <v>2.9759874664034947E-2</v>
      </c>
      <c r="AC1657" s="48">
        <f t="shared" si="1861"/>
        <v>4.1619613524380261</v>
      </c>
      <c r="AD1657" s="48">
        <f t="shared" si="1862"/>
        <v>0.38085766985274527</v>
      </c>
      <c r="AE1657" s="48">
        <f t="shared" si="1863"/>
        <v>0.51797876709419122</v>
      </c>
      <c r="AF1657" s="48">
        <f t="shared" si="1864"/>
        <v>0.38085766985274533</v>
      </c>
      <c r="AG1657" s="238">
        <f t="shared" si="1865"/>
        <v>0.13711665216522839</v>
      </c>
      <c r="AH1657" s="48">
        <f t="shared" si="1866"/>
        <v>4.4450762175641303E-6</v>
      </c>
      <c r="AI1657" s="48">
        <f>AE1657+AC1657+SUM($AB$1646:AB1657)</f>
        <v>4.8432713628074051</v>
      </c>
      <c r="AJ1657" s="48">
        <f>AE1657+AC1657+SUM($AB$1646:AB1657)-$AI$1647</f>
        <v>4.2880716994987216</v>
      </c>
      <c r="AK1657" s="46"/>
      <c r="AL1657" s="86"/>
      <c r="AM1657" s="25">
        <v>488.36699999999996</v>
      </c>
      <c r="AN1657" s="25">
        <v>0.27700000000001523</v>
      </c>
      <c r="AQ1657"/>
      <c r="AR1657" s="25">
        <v>440.65549999999996</v>
      </c>
      <c r="AS1657" s="25">
        <v>0.22450000000000614</v>
      </c>
      <c r="AT1657" s="41"/>
      <c r="AU1657" s="41"/>
      <c r="AV1657" s="41">
        <f t="shared" si="1873"/>
        <v>0</v>
      </c>
      <c r="AW1657" s="86">
        <f t="shared" si="1874"/>
        <v>8.5207253094887903E-3</v>
      </c>
      <c r="AX1657" s="86">
        <f t="shared" si="1875"/>
        <v>0.50945804178470244</v>
      </c>
      <c r="AY1657" s="86">
        <f t="shared" si="1867"/>
        <v>7.9671576333728289E-2</v>
      </c>
      <c r="AZ1657" s="86">
        <f t="shared" si="1868"/>
        <v>4.7635997864736774</v>
      </c>
      <c r="BA1657" s="86">
        <f t="shared" si="1887"/>
        <v>7.3550541109605877E-2</v>
      </c>
      <c r="BB1657" s="86">
        <f t="shared" si="1888"/>
        <v>4.2145211583891165</v>
      </c>
      <c r="BC1657" s="89">
        <f t="shared" si="1906"/>
        <v>6.7892856703705567E-3</v>
      </c>
      <c r="BD1657" s="89">
        <f t="shared" si="1906"/>
        <v>0.44805144098785998</v>
      </c>
      <c r="BE1657" s="41">
        <f t="shared" si="1894"/>
        <v>348.46007914700874</v>
      </c>
      <c r="BF1657" s="89">
        <f t="shared" si="1895"/>
        <v>0.54965376989180526</v>
      </c>
      <c r="BG1657" s="89">
        <f t="shared" si="1896"/>
        <v>0.45034623010819474</v>
      </c>
      <c r="BH1657" s="89">
        <f t="shared" si="1907"/>
        <v>0.25000492010802394</v>
      </c>
      <c r="BI1657" s="89">
        <f t="shared" si="1901"/>
        <v>0.20483580655020553</v>
      </c>
      <c r="BJ1657" s="41">
        <f t="shared" si="1908"/>
        <v>553.02884871851995</v>
      </c>
      <c r="BK1657" s="89">
        <f t="shared" si="1897"/>
        <v>0.28236888160018359</v>
      </c>
      <c r="BL1657" s="89">
        <f t="shared" si="1898"/>
        <v>0.71763111839981641</v>
      </c>
      <c r="BM1657" s="89">
        <f t="shared" si="1876"/>
        <v>0</v>
      </c>
      <c r="BN1657" s="86">
        <f t="shared" si="1877"/>
        <v>2.4913781316445192E-4</v>
      </c>
      <c r="BO1657" s="86">
        <f t="shared" si="1878"/>
        <v>1.5389389653540404E-2</v>
      </c>
      <c r="BP1657" s="86">
        <f t="shared" si="1869"/>
        <v>8.3615193812826172E-2</v>
      </c>
      <c r="BQ1657" s="86">
        <f t="shared" si="1870"/>
        <v>5.1649598356733391</v>
      </c>
      <c r="BR1657" s="86">
        <f t="shared" si="1889"/>
        <v>8.3253129748628432E-2</v>
      </c>
      <c r="BS1657" s="86">
        <f t="shared" si="1890"/>
        <v>5.1305564611499541</v>
      </c>
      <c r="BT1657" s="89">
        <f t="shared" si="1891"/>
        <v>6.4395436515546911E-3</v>
      </c>
      <c r="BU1657" s="89">
        <f t="shared" si="1891"/>
        <v>0.42647524473149012</v>
      </c>
      <c r="BV1657" s="41">
        <f t="shared" si="1879"/>
        <v>343.70258877865024</v>
      </c>
      <c r="BW1657" s="89" t="e">
        <f t="shared" si="1880"/>
        <v>#REF!</v>
      </c>
      <c r="BX1657" s="42" t="e">
        <f t="shared" si="1881"/>
        <v>#REF!</v>
      </c>
      <c r="BY1657" s="89" t="e">
        <f t="shared" si="1882"/>
        <v>#REF!</v>
      </c>
      <c r="BZ1657" s="89" t="e">
        <f t="shared" si="1882"/>
        <v>#REF!</v>
      </c>
      <c r="CA1657" s="41">
        <f t="shared" si="1883"/>
        <v>444.03588946340443</v>
      </c>
      <c r="CB1657" s="89" t="e">
        <f t="shared" si="1884"/>
        <v>#REF!</v>
      </c>
      <c r="CC1657" s="89" t="e">
        <f t="shared" si="1892"/>
        <v>#REF!</v>
      </c>
      <c r="CD1657" s="41" t="e">
        <f t="shared" si="1902"/>
        <v>#REF!</v>
      </c>
      <c r="CE1657" s="41" t="e">
        <f t="shared" si="1903"/>
        <v>#REF!</v>
      </c>
      <c r="CF1657" s="42" t="e">
        <f t="shared" si="1904"/>
        <v>#REF!</v>
      </c>
      <c r="CG1657" s="42" t="e">
        <f t="shared" si="1905"/>
        <v>#REF!</v>
      </c>
      <c r="CH1657" s="42" t="e">
        <f t="shared" si="1885"/>
        <v>#REF!</v>
      </c>
      <c r="CI1657" s="89">
        <f t="shared" si="1899"/>
        <v>3.077253689489869</v>
      </c>
      <c r="CJ1657" s="89">
        <f t="shared" si="1900"/>
        <v>1.2108180100088526</v>
      </c>
      <c r="CK1657" s="42" t="e">
        <f t="shared" si="1886"/>
        <v>#REF!</v>
      </c>
      <c r="CM1657" s="89" t="e">
        <f t="shared" si="1871"/>
        <v>#REF!</v>
      </c>
      <c r="CN1657" s="89">
        <f t="shared" si="1872"/>
        <v>0.17078423917531618</v>
      </c>
    </row>
    <row r="1658" spans="1:92" ht="14.4" x14ac:dyDescent="0.3">
      <c r="E1658" s="32">
        <v>41696.504166666666</v>
      </c>
      <c r="F1658" s="21">
        <f t="shared" si="1855"/>
        <v>1797.8666666666686</v>
      </c>
      <c r="G1658" s="21">
        <f t="shared" si="1856"/>
        <v>286.86527777777519</v>
      </c>
      <c r="H1658" s="21">
        <v>10</v>
      </c>
      <c r="I1658" s="21">
        <v>1116</v>
      </c>
      <c r="J1658" s="21">
        <v>13000</v>
      </c>
      <c r="K1658" s="21">
        <v>16690</v>
      </c>
      <c r="L1658" s="21">
        <v>12</v>
      </c>
      <c r="M1658" s="124">
        <v>6.08</v>
      </c>
      <c r="O1658" s="40"/>
      <c r="U1658" s="52">
        <f t="shared" si="1857"/>
        <v>4.4375215869485056E-2</v>
      </c>
      <c r="V1658" s="52">
        <f t="shared" si="1858"/>
        <v>6.205937879102974</v>
      </c>
      <c r="W1658" s="52">
        <f t="shared" si="1859"/>
        <v>1.9147096321807864E-2</v>
      </c>
      <c r="X1658" s="247">
        <f>W1658+V1658+SUM($U$1646:U1658)</f>
        <v>6.4336526734449055</v>
      </c>
      <c r="Y1658" s="236">
        <f>W1658+V1658+SUM($U$1646:U1658)-$X$1647</f>
        <v>6.3988872348573222</v>
      </c>
      <c r="Z1658" s="42"/>
      <c r="AA1658" s="1">
        <f t="shared" si="1893"/>
        <v>1.6877183750491961E-2</v>
      </c>
      <c r="AB1658" s="41">
        <f t="shared" si="1860"/>
        <v>3.4564278388454509E-2</v>
      </c>
      <c r="AC1658" s="48">
        <f t="shared" si="1861"/>
        <v>4.8338641359100452</v>
      </c>
      <c r="AD1658" s="48">
        <f t="shared" si="1862"/>
        <v>0.44234294249489148</v>
      </c>
      <c r="AE1658" s="48">
        <f t="shared" si="1863"/>
        <v>0.60160072941398068</v>
      </c>
      <c r="AF1658" s="48">
        <f t="shared" si="1864"/>
        <v>0.44234294249489153</v>
      </c>
      <c r="AG1658" s="238">
        <f t="shared" si="1865"/>
        <v>0.15925262423431399</v>
      </c>
      <c r="AH1658" s="48">
        <f t="shared" si="1866"/>
        <v>5.1626847752642328E-6</v>
      </c>
      <c r="AI1658" s="48">
        <f>AE1658+AC1658+SUM($AB$1646:AB1658)</f>
        <v>5.6333603869876674</v>
      </c>
      <c r="AJ1658" s="48">
        <f>AE1658+AC1658+SUM($AB$1646:AB1658)-$AI$1647</f>
        <v>5.0781607236789839</v>
      </c>
      <c r="AK1658" s="46"/>
      <c r="AL1658" s="86"/>
      <c r="AM1658" s="25">
        <v>454.53779999999995</v>
      </c>
      <c r="AN1658" s="25">
        <v>0.36748292477337469</v>
      </c>
      <c r="AQ1658"/>
      <c r="AR1658" s="25">
        <v>416.96625</v>
      </c>
      <c r="AS1658" s="25">
        <v>0.31995767949319126</v>
      </c>
      <c r="AT1658" s="41"/>
      <c r="AU1658" s="41"/>
      <c r="AV1658" s="41">
        <f t="shared" si="1873"/>
        <v>0</v>
      </c>
      <c r="AW1658" s="86">
        <f t="shared" si="1874"/>
        <v>9.6749861215191194E-3</v>
      </c>
      <c r="AX1658" s="86">
        <f t="shared" si="1875"/>
        <v>0.59192574329246161</v>
      </c>
      <c r="AY1658" s="86">
        <f t="shared" si="1867"/>
        <v>9.0596106182770642E-2</v>
      </c>
      <c r="AZ1658" s="86">
        <f t="shared" si="1868"/>
        <v>5.5427642808048967</v>
      </c>
      <c r="BA1658" s="86">
        <f t="shared" si="1887"/>
        <v>8.447507095864823E-2</v>
      </c>
      <c r="BB1658" s="86">
        <f t="shared" si="1888"/>
        <v>4.9936856527203357</v>
      </c>
      <c r="BC1658" s="89">
        <f t="shared" si="1906"/>
        <v>1.0924529849042353E-2</v>
      </c>
      <c r="BD1658" s="89">
        <f t="shared" si="1906"/>
        <v>0.77916449433121926</v>
      </c>
      <c r="BE1658" s="41">
        <f t="shared" si="1894"/>
        <v>247.71527270440873</v>
      </c>
      <c r="BF1658" s="89">
        <f t="shared" si="1895"/>
        <v>0.67985532381288982</v>
      </c>
      <c r="BG1658" s="89">
        <f t="shared" si="1896"/>
        <v>0.32014467618711018</v>
      </c>
      <c r="BH1658" s="89">
        <f t="shared" si="1907"/>
        <v>0.53714622937508238</v>
      </c>
      <c r="BI1658" s="89">
        <f t="shared" si="1901"/>
        <v>0.25294279480517995</v>
      </c>
      <c r="BJ1658" s="41">
        <f t="shared" si="1908"/>
        <v>505.39078845377338</v>
      </c>
      <c r="BK1658" s="89">
        <f t="shared" si="1897"/>
        <v>0.34330944818644876</v>
      </c>
      <c r="BL1658" s="89">
        <f t="shared" si="1898"/>
        <v>0.65669055181355129</v>
      </c>
      <c r="BM1658" s="89">
        <f t="shared" si="1876"/>
        <v>0</v>
      </c>
      <c r="BN1658" s="86">
        <f t="shared" si="1877"/>
        <v>3.0009576051175958E-4</v>
      </c>
      <c r="BO1658" s="86">
        <f t="shared" si="1878"/>
        <v>1.8847000561296106E-2</v>
      </c>
      <c r="BP1658" s="86">
        <f t="shared" si="1869"/>
        <v>0.10083575386346971</v>
      </c>
      <c r="BQ1658" s="86">
        <f t="shared" si="1870"/>
        <v>6.3328169195814361</v>
      </c>
      <c r="BR1658" s="86">
        <f t="shared" si="1889"/>
        <v>0.10047368979927197</v>
      </c>
      <c r="BS1658" s="86">
        <f t="shared" si="1890"/>
        <v>6.2984135450580503</v>
      </c>
      <c r="BT1658" s="89">
        <f t="shared" si="1891"/>
        <v>1.7220560050643541E-2</v>
      </c>
      <c r="BU1658" s="89">
        <f t="shared" si="1891"/>
        <v>1.1678570839080962</v>
      </c>
      <c r="BV1658" s="41">
        <f t="shared" si="1879"/>
        <v>312.19827241683305</v>
      </c>
      <c r="BW1658" s="89" t="e">
        <f t="shared" si="1880"/>
        <v>#REF!</v>
      </c>
      <c r="BX1658" s="42" t="e">
        <f t="shared" si="1881"/>
        <v>#REF!</v>
      </c>
      <c r="BY1658" s="89" t="e">
        <f t="shared" si="1882"/>
        <v>#REF!</v>
      </c>
      <c r="BZ1658" s="89" t="e">
        <f t="shared" si="1882"/>
        <v>#REF!</v>
      </c>
      <c r="CA1658" s="41">
        <f t="shared" si="1883"/>
        <v>419.5904487358406</v>
      </c>
      <c r="CB1658" s="89" t="e">
        <f t="shared" si="1884"/>
        <v>#REF!</v>
      </c>
      <c r="CC1658" s="89" t="e">
        <f t="shared" si="1892"/>
        <v>#REF!</v>
      </c>
      <c r="CD1658" s="41" t="e">
        <f t="shared" si="1902"/>
        <v>#REF!</v>
      </c>
      <c r="CE1658" s="41" t="e">
        <f t="shared" si="1903"/>
        <v>#REF!</v>
      </c>
      <c r="CF1658" s="42" t="e">
        <f t="shared" si="1904"/>
        <v>#REF!</v>
      </c>
      <c r="CG1658" s="42" t="e">
        <f t="shared" si="1905"/>
        <v>#REF!</v>
      </c>
      <c r="CH1658" s="42" t="e">
        <f t="shared" si="1885"/>
        <v>#REF!</v>
      </c>
      <c r="CI1658" s="89">
        <f t="shared" si="1899"/>
        <v>3.334780167830655</v>
      </c>
      <c r="CJ1658" s="89">
        <f t="shared" si="1900"/>
        <v>1.7433805558483293</v>
      </c>
      <c r="CK1658" s="42" t="e">
        <f t="shared" si="1886"/>
        <v>#REF!</v>
      </c>
      <c r="CM1658" s="89" t="e">
        <f t="shared" si="1871"/>
        <v>#REF!</v>
      </c>
      <c r="CN1658" s="89">
        <f t="shared" si="1872"/>
        <v>0.18507667915878104</v>
      </c>
    </row>
    <row r="1659" spans="1:92" ht="14.4" x14ac:dyDescent="0.3">
      <c r="E1659" s="32">
        <v>41743.449999999997</v>
      </c>
      <c r="F1659" s="21">
        <f t="shared" si="1855"/>
        <v>1844.8125</v>
      </c>
      <c r="G1659" s="21">
        <f t="shared" si="1856"/>
        <v>333.81111111110658</v>
      </c>
      <c r="H1659" s="21"/>
      <c r="I1659" s="21">
        <v>1054</v>
      </c>
      <c r="J1659" s="21">
        <v>14202</v>
      </c>
      <c r="K1659" s="21">
        <v>17333</v>
      </c>
      <c r="L1659" s="21">
        <v>20</v>
      </c>
      <c r="M1659" s="124">
        <v>6.08</v>
      </c>
      <c r="O1659" s="40"/>
      <c r="U1659" s="52">
        <f t="shared" si="1857"/>
        <v>4.3524550573591426E-2</v>
      </c>
      <c r="V1659" s="52">
        <f t="shared" si="1858"/>
        <v>6.0869711117580767</v>
      </c>
      <c r="W1659" s="52">
        <f t="shared" si="1859"/>
        <v>1.8780049761268316E-2</v>
      </c>
      <c r="X1659" s="247">
        <f>W1659+V1659+SUM($U$1646:U1659)</f>
        <v>6.3578434101130608</v>
      </c>
      <c r="Y1659" s="236">
        <f>W1659+V1659+SUM($U$1646:U1659)-$X$1647</f>
        <v>6.3230779715254775</v>
      </c>
      <c r="Z1659" s="42"/>
      <c r="AA1659" s="1">
        <f t="shared" si="1893"/>
        <v>1.0444076232261752E-2</v>
      </c>
      <c r="AB1659" s="41">
        <f t="shared" si="1860"/>
        <v>3.5662358924949254E-2</v>
      </c>
      <c r="AC1659" s="48">
        <f t="shared" si="1861"/>
        <v>4.9874322811508804</v>
      </c>
      <c r="AD1659" s="48">
        <f t="shared" si="1862"/>
        <v>0.45639583751415219</v>
      </c>
      <c r="AE1659" s="48">
        <f t="shared" si="1863"/>
        <v>0.62071312181767091</v>
      </c>
      <c r="AF1659" s="48">
        <f t="shared" si="1864"/>
        <v>0.45639583751415225</v>
      </c>
      <c r="AG1659" s="238">
        <f t="shared" si="1865"/>
        <v>0.16431195760421949</v>
      </c>
      <c r="AH1659" s="48">
        <f t="shared" si="1866"/>
        <v>5.3266992992783954E-6</v>
      </c>
      <c r="AI1659" s="48">
        <f>AE1659+AC1659+SUM($AB$1646:AB1659)</f>
        <v>5.841703283557143</v>
      </c>
      <c r="AJ1659" s="48">
        <f>AE1659+AC1659+SUM($AB$1646:AB1659)-$AI$1647</f>
        <v>5.2865036202484594</v>
      </c>
      <c r="AK1659" s="46"/>
      <c r="AL1659" s="86"/>
      <c r="AM1659" s="25">
        <v>435.79650000000004</v>
      </c>
      <c r="AN1659" s="25">
        <v>0.21991020894900118</v>
      </c>
      <c r="AR1659" s="25">
        <v>405.32550000000003</v>
      </c>
      <c r="AS1659" s="25">
        <v>6.1518289963262113E-2</v>
      </c>
      <c r="AT1659" s="41"/>
      <c r="AU1659" s="41"/>
      <c r="AV1659" s="41">
        <f t="shared" si="1873"/>
        <v>0</v>
      </c>
      <c r="AW1659" s="86">
        <f t="shared" si="1874"/>
        <v>9.8557754927910777E-3</v>
      </c>
      <c r="AX1659" s="86">
        <f t="shared" si="1875"/>
        <v>0.61085734632487976</v>
      </c>
      <c r="AY1659" s="86">
        <f t="shared" si="1867"/>
        <v>9.2755435698927705E-2</v>
      </c>
      <c r="AZ1659" s="86">
        <f t="shared" si="1868"/>
        <v>5.748947847858215</v>
      </c>
      <c r="BA1659" s="86">
        <f t="shared" si="1887"/>
        <v>8.6634400474805293E-2</v>
      </c>
      <c r="BB1659" s="86">
        <f t="shared" si="1888"/>
        <v>5.199869219773654</v>
      </c>
      <c r="BC1659" s="89">
        <f t="shared" si="1906"/>
        <v>2.159329516157063E-3</v>
      </c>
      <c r="BD1659" s="89">
        <f t="shared" si="1906"/>
        <v>0.20618356705331831</v>
      </c>
      <c r="BE1659" s="41">
        <f t="shared" si="1894"/>
        <v>-68.019636758299029</v>
      </c>
      <c r="BF1659" s="89">
        <f t="shared" si="1895"/>
        <v>1.0879078804734632</v>
      </c>
      <c r="BG1659" s="89">
        <f t="shared" si="1896"/>
        <v>-8.7907880473463207E-2</v>
      </c>
      <c r="BH1659" s="89">
        <f t="shared" si="1907"/>
        <v>0.22665787901860016</v>
      </c>
      <c r="BI1659" s="89">
        <f t="shared" si="1901"/>
        <v>-1.8314982449124568E-2</v>
      </c>
      <c r="BJ1659" s="41">
        <f t="shared" si="1908"/>
        <v>482.65409992203166</v>
      </c>
      <c r="BK1659" s="89">
        <f t="shared" si="1897"/>
        <v>0.37239515557502501</v>
      </c>
      <c r="BL1659" s="89">
        <f t="shared" si="1898"/>
        <v>0.62760484442497499</v>
      </c>
      <c r="BM1659" s="89">
        <f t="shared" si="1876"/>
        <v>0</v>
      </c>
      <c r="BN1659" s="86">
        <f t="shared" si="1877"/>
        <v>2.9196246411458844E-4</v>
      </c>
      <c r="BO1659" s="86">
        <f t="shared" si="1878"/>
        <v>1.8488087297153729E-2</v>
      </c>
      <c r="BP1659" s="86">
        <f t="shared" si="1869"/>
        <v>9.8841677847926246E-2</v>
      </c>
      <c r="BQ1659" s="86">
        <f t="shared" si="1870"/>
        <v>6.2590017322651343</v>
      </c>
      <c r="BR1659" s="86">
        <f t="shared" si="1889"/>
        <v>9.8479613783728506E-2</v>
      </c>
      <c r="BS1659" s="86">
        <f t="shared" si="1890"/>
        <v>6.2245983577417494</v>
      </c>
      <c r="BT1659" s="89">
        <f t="shared" si="1891"/>
        <v>-1.9940760155434667E-3</v>
      </c>
      <c r="BU1659" s="89">
        <f t="shared" si="1891"/>
        <v>-7.3815187316300879E-2</v>
      </c>
      <c r="BV1659" s="41">
        <f t="shared" si="1879"/>
        <v>1404.0188751279413</v>
      </c>
      <c r="BW1659" s="89" t="e">
        <f t="shared" si="1880"/>
        <v>#REF!</v>
      </c>
      <c r="BX1659" s="42" t="e">
        <f t="shared" si="1881"/>
        <v>#REF!</v>
      </c>
      <c r="BY1659" s="89" t="e">
        <f t="shared" si="1882"/>
        <v>#REF!</v>
      </c>
      <c r="BZ1659" s="89" t="e">
        <f t="shared" si="1882"/>
        <v>#REF!</v>
      </c>
      <c r="CA1659" s="41">
        <f t="shared" si="1883"/>
        <v>407.91647966709797</v>
      </c>
      <c r="CB1659" s="89" t="e">
        <f t="shared" si="1884"/>
        <v>#REF!</v>
      </c>
      <c r="CC1659" s="89" t="e">
        <f t="shared" si="1892"/>
        <v>#REF!</v>
      </c>
      <c r="CD1659" s="41" t="e">
        <f t="shared" si="1902"/>
        <v>#REF!</v>
      </c>
      <c r="CE1659" s="41" t="e">
        <f t="shared" si="1903"/>
        <v>#REF!</v>
      </c>
      <c r="CF1659" s="42" t="e">
        <f t="shared" si="1904"/>
        <v>#REF!</v>
      </c>
      <c r="CG1659" s="42" t="e">
        <f t="shared" si="1905"/>
        <v>#REF!</v>
      </c>
      <c r="CH1659" s="139" t="e">
        <f t="shared" si="1885"/>
        <v>#REF!</v>
      </c>
      <c r="CI1659" s="140">
        <f t="shared" si="1899"/>
        <v>3.3178352821381014</v>
      </c>
      <c r="CJ1659" s="140">
        <f t="shared" si="1900"/>
        <v>1.968668338110358</v>
      </c>
      <c r="CK1659" s="139" t="e">
        <f t="shared" si="1886"/>
        <v>#REF!</v>
      </c>
      <c r="CM1659" s="89" t="e">
        <f t="shared" si="1871"/>
        <v>#REF!</v>
      </c>
      <c r="CN1659" s="89">
        <f t="shared" si="1872"/>
        <v>0.18413625639779793</v>
      </c>
    </row>
    <row r="1660" spans="1:92" ht="14.4" x14ac:dyDescent="0.3">
      <c r="E1660" s="32">
        <v>41752.511111111111</v>
      </c>
      <c r="F1660" s="21">
        <f t="shared" si="1855"/>
        <v>1853.8736111111139</v>
      </c>
      <c r="G1660" s="21">
        <f t="shared" si="1856"/>
        <v>342.87222222222044</v>
      </c>
      <c r="H1660" s="21"/>
      <c r="I1660" s="21">
        <v>1043</v>
      </c>
      <c r="J1660" s="21">
        <v>14675</v>
      </c>
      <c r="K1660" s="21">
        <v>17475</v>
      </c>
      <c r="L1660" s="21">
        <v>31</v>
      </c>
      <c r="M1660" s="124">
        <v>6.08</v>
      </c>
      <c r="O1660" s="40"/>
      <c r="U1660" s="52">
        <f t="shared" si="1857"/>
        <v>4.3423161547166182E-2</v>
      </c>
      <c r="V1660" s="52">
        <f t="shared" si="1858"/>
        <v>6.0727917103221847</v>
      </c>
      <c r="W1660" s="52">
        <f t="shared" si="1859"/>
        <v>1.8736302245523303E-2</v>
      </c>
      <c r="X1660" s="247">
        <f>W1660+V1660+SUM($U$1646:U1660)</f>
        <v>6.3870434227085893</v>
      </c>
      <c r="Y1660" s="236">
        <f>W1660+V1660+SUM($U$1646:U1660)-$X$1647</f>
        <v>6.352277984121006</v>
      </c>
      <c r="Z1660" s="42"/>
      <c r="AA1660" s="1">
        <f t="shared" si="1893"/>
        <v>8.1368556469077757E-3</v>
      </c>
      <c r="AB1660" s="41">
        <f t="shared" si="1860"/>
        <v>3.6465516206275465E-2</v>
      </c>
      <c r="AC1660" s="48">
        <f t="shared" si="1861"/>
        <v>5.099754984204754</v>
      </c>
      <c r="AD1660" s="48">
        <f t="shared" si="1862"/>
        <v>0.46667439594708926</v>
      </c>
      <c r="AE1660" s="48">
        <f t="shared" si="1863"/>
        <v>0.63469229421206397</v>
      </c>
      <c r="AF1660" s="48">
        <f t="shared" si="1864"/>
        <v>0.46667439594708932</v>
      </c>
      <c r="AG1660" s="238">
        <f t="shared" si="1865"/>
        <v>0.16801245160228948</v>
      </c>
      <c r="AH1660" s="48">
        <f t="shared" si="1866"/>
        <v>5.4466626852297856E-6</v>
      </c>
      <c r="AI1660" s="48">
        <f>AE1660+AC1660+SUM($AB$1646:AB1660)</f>
        <v>6.0044706752116843</v>
      </c>
      <c r="AJ1660" s="48">
        <f>AE1660+AC1660+SUM($AB$1646:AB1660)-$AI$1647</f>
        <v>5.4492710119030008</v>
      </c>
      <c r="AK1660" s="46"/>
      <c r="AL1660" s="86"/>
      <c r="AM1660" s="92">
        <f>AM1659</f>
        <v>435.79650000000004</v>
      </c>
      <c r="AR1660" s="92">
        <f>AR1659</f>
        <v>405.32550000000003</v>
      </c>
      <c r="AT1660" s="41"/>
      <c r="AU1660" s="41"/>
      <c r="AV1660" s="41">
        <f t="shared" si="1873"/>
        <v>0</v>
      </c>
      <c r="AW1660" s="86">
        <f t="shared" si="1874"/>
        <v>1.0077738876279257E-2</v>
      </c>
      <c r="AX1660" s="86">
        <f t="shared" si="1875"/>
        <v>0.62461455533578469</v>
      </c>
      <c r="AY1660" s="86">
        <f t="shared" si="1867"/>
        <v>9.5339880611251593E-2</v>
      </c>
      <c r="AZ1660" s="86">
        <f t="shared" si="1868"/>
        <v>5.9091307946004328</v>
      </c>
      <c r="BA1660" s="86">
        <f t="shared" si="1887"/>
        <v>8.9218845387129181E-2</v>
      </c>
      <c r="BB1660" s="86">
        <f t="shared" si="1888"/>
        <v>5.3600521665158718</v>
      </c>
      <c r="BC1660" s="89">
        <f t="shared" si="1906"/>
        <v>2.5844449123238883E-3</v>
      </c>
      <c r="BD1660" s="89">
        <f t="shared" si="1906"/>
        <v>0.16018294674221778</v>
      </c>
      <c r="BE1660" s="41">
        <f t="shared" si="1894"/>
        <v>435.79649999999879</v>
      </c>
      <c r="BF1660" s="89">
        <f t="shared" si="1895"/>
        <v>0.43678107589894904</v>
      </c>
      <c r="BG1660" s="89">
        <f t="shared" si="1896"/>
        <v>0.56321892410105101</v>
      </c>
      <c r="BH1660" s="89">
        <f t="shared" si="1907"/>
        <v>7.1093716448136196E-2</v>
      </c>
      <c r="BI1660" s="89">
        <f t="shared" si="1901"/>
        <v>9.1673675206405167E-2</v>
      </c>
      <c r="BJ1660" s="41"/>
      <c r="BK1660" s="89"/>
      <c r="BL1660" s="89"/>
      <c r="BM1660" s="89"/>
      <c r="BN1660" s="86"/>
      <c r="BO1660" s="86"/>
      <c r="BP1660" s="86"/>
      <c r="BQ1660" s="86"/>
      <c r="BR1660" s="86"/>
      <c r="BS1660" s="86"/>
      <c r="BT1660" s="89"/>
      <c r="BU1660" s="89"/>
      <c r="BV1660" s="41"/>
      <c r="BW1660" s="89"/>
      <c r="BX1660" s="42"/>
      <c r="BY1660" s="89"/>
      <c r="BZ1660" s="89"/>
      <c r="CA1660" s="41"/>
      <c r="CB1660" s="89"/>
      <c r="CC1660" s="89"/>
      <c r="CD1660" s="41">
        <f t="shared" si="1902"/>
        <v>0</v>
      </c>
      <c r="CE1660" s="41">
        <f t="shared" si="1903"/>
        <v>0</v>
      </c>
      <c r="CF1660" s="42">
        <f t="shared" si="1904"/>
        <v>0</v>
      </c>
      <c r="CG1660" s="42">
        <f t="shared" si="1905"/>
        <v>0</v>
      </c>
      <c r="CH1660" s="42"/>
      <c r="CI1660" s="89"/>
      <c r="CJ1660" s="89"/>
      <c r="CK1660" s="42"/>
      <c r="CM1660" s="89">
        <f t="shared" si="1871"/>
        <v>0</v>
      </c>
      <c r="CN1660" s="89">
        <f t="shared" si="1872"/>
        <v>0</v>
      </c>
    </row>
    <row r="1661" spans="1:92" ht="14.4" x14ac:dyDescent="0.3">
      <c r="E1661" s="32">
        <v>41774.488888888889</v>
      </c>
      <c r="F1661" s="21">
        <f t="shared" si="1855"/>
        <v>1875.851388888892</v>
      </c>
      <c r="G1661" s="21">
        <f t="shared" si="1856"/>
        <v>364.84999999999854</v>
      </c>
      <c r="H1661" s="21"/>
      <c r="I1661" s="21">
        <v>1051</v>
      </c>
      <c r="J1661" s="21">
        <v>14878</v>
      </c>
      <c r="K1661" s="21">
        <v>18249</v>
      </c>
      <c r="L1661" s="21">
        <v>19</v>
      </c>
      <c r="M1661" s="124">
        <v>6.08</v>
      </c>
      <c r="O1661" s="40"/>
      <c r="U1661" s="52">
        <f t="shared" si="1857"/>
        <v>4.5694269068290778E-2</v>
      </c>
      <c r="V1661" s="52">
        <f t="shared" si="1858"/>
        <v>6.3904093695650523</v>
      </c>
      <c r="W1661" s="52">
        <f t="shared" si="1859"/>
        <v>1.9716243719882592E-2</v>
      </c>
      <c r="X1661" s="247">
        <f>W1661+V1661+SUM($U$1646:U1661)</f>
        <v>6.7513352924941072</v>
      </c>
      <c r="Y1661" s="236">
        <f>W1661+V1661+SUM($U$1646:U1661)-$X$1647</f>
        <v>6.7165698539065239</v>
      </c>
      <c r="Z1661" s="42"/>
      <c r="AA1661" s="1">
        <f t="shared" si="1893"/>
        <v>3.0182957926212519E-3</v>
      </c>
      <c r="AB1661" s="41">
        <f t="shared" si="1860"/>
        <v>3.7253511710122762E-2</v>
      </c>
      <c r="AC1661" s="48">
        <f t="shared" si="1861"/>
        <v>5.2099572908317633</v>
      </c>
      <c r="AD1661" s="48">
        <f t="shared" si="1862"/>
        <v>0.47675891864208597</v>
      </c>
      <c r="AE1661" s="48">
        <f t="shared" si="1863"/>
        <v>0.64840757171798202</v>
      </c>
      <c r="AF1661" s="48">
        <f t="shared" si="1864"/>
        <v>0.47675891864208592</v>
      </c>
      <c r="AG1661" s="238">
        <f t="shared" si="1865"/>
        <v>0.1716430887144601</v>
      </c>
      <c r="AH1661" s="48">
        <f t="shared" si="1866"/>
        <v>5.5643614360895143E-6</v>
      </c>
      <c r="AI1661" s="48">
        <f>AE1661+AC1661+SUM($AB$1646:AB1661)</f>
        <v>6.1656417710547347</v>
      </c>
      <c r="AJ1661" s="48">
        <f>AE1661+AC1661+SUM($AB$1646:AB1661)-$AI$1647</f>
        <v>5.6104421077460511</v>
      </c>
      <c r="AK1661" s="46"/>
      <c r="AL1661" s="86"/>
      <c r="AM1661" s="25">
        <v>422.59</v>
      </c>
      <c r="AN1661" s="25">
        <v>0.6778170844704281</v>
      </c>
      <c r="AO1661"/>
      <c r="AP1661"/>
      <c r="AQ1661"/>
      <c r="AR1661" s="25">
        <v>396.34300000000002</v>
      </c>
      <c r="AS1661" s="25">
        <v>5.0911688245433351E-2</v>
      </c>
      <c r="AT1661" s="41"/>
      <c r="AU1661" s="41"/>
      <c r="AV1661" s="41">
        <f t="shared" si="1873"/>
        <v>0</v>
      </c>
      <c r="AW1661" s="86">
        <f t="shared" si="1874"/>
        <v>1.0202303686074214E-2</v>
      </c>
      <c r="AX1661" s="86">
        <f t="shared" si="1875"/>
        <v>0.6382052680319078</v>
      </c>
      <c r="AY1661" s="86">
        <f t="shared" si="1867"/>
        <v>9.7012669980362565E-2</v>
      </c>
      <c r="AZ1661" s="86">
        <f t="shared" si="1868"/>
        <v>6.0686291010743725</v>
      </c>
      <c r="BA1661" s="86">
        <f t="shared" si="1887"/>
        <v>9.0891634756240153E-2</v>
      </c>
      <c r="BB1661" s="86">
        <f t="shared" si="1888"/>
        <v>5.5195504729898115</v>
      </c>
      <c r="BC1661" s="89">
        <f t="shared" si="1906"/>
        <v>1.6727893691109719E-3</v>
      </c>
      <c r="BD1661" s="89">
        <f t="shared" si="1906"/>
        <v>0.1594983064739397</v>
      </c>
      <c r="BE1661" s="41">
        <f t="shared" si="1894"/>
        <v>-66.687520019565454</v>
      </c>
      <c r="BF1661" s="89">
        <f t="shared" si="1895"/>
        <v>1.0861862664715918</v>
      </c>
      <c r="BG1661" s="89">
        <f t="shared" si="1896"/>
        <v>-8.6186266471591777E-2</v>
      </c>
      <c r="BH1661" s="89">
        <f t="shared" si="1907"/>
        <v>0.17506183085689794</v>
      </c>
      <c r="BI1661" s="89">
        <f t="shared" si="1901"/>
        <v>-1.3890735013847594E-2</v>
      </c>
      <c r="BJ1661" s="41">
        <f t="shared" si="1908"/>
        <v>465.41993439449249</v>
      </c>
      <c r="BK1661" s="89">
        <f t="shared" ref="BK1661:BK1673" si="1909">(BJ1661-$B$10)/($AM$1643-$B$10)</f>
        <v>0.39444180915522831</v>
      </c>
      <c r="BL1661" s="89">
        <f t="shared" si="1898"/>
        <v>0.60555819084477169</v>
      </c>
      <c r="BM1661" s="89">
        <f t="shared" ref="BM1661:BM1673" si="1910">Y1661-BR1661-BS1661</f>
        <v>0</v>
      </c>
      <c r="BN1661" s="86">
        <f t="shared" ref="BN1661:BN1673" si="1911">(1/(1/((AR1661/1000+1)*0.0112372)+1))*W1661</f>
        <v>3.0458800944047412E-4</v>
      </c>
      <c r="BO1661" s="86">
        <f t="shared" ref="BO1661:BO1673" si="1912">(1-(1/(1/((AR1661/1000+1)*0.0112372)+1)))*W1661</f>
        <v>1.9411655710442118E-2</v>
      </c>
      <c r="BP1661" s="86">
        <f t="shared" ref="BP1661:BP1673" si="1913">(1/(1/((AR1661/1000+1)*0.0112372)+1))*X1661</f>
        <v>0.10429855742411398</v>
      </c>
      <c r="BQ1661" s="86">
        <f t="shared" ref="BQ1661:BQ1673" si="1914">(1-(1/(1/((AR1661/1000+1)*0.0112372)+1)))*X1661</f>
        <v>6.6470367350699933</v>
      </c>
      <c r="BR1661" s="86">
        <f t="shared" si="1889"/>
        <v>0.10393649335991624</v>
      </c>
      <c r="BS1661" s="86">
        <f t="shared" si="1890"/>
        <v>6.6126333605466083</v>
      </c>
      <c r="BT1661" s="89">
        <f t="shared" si="1891"/>
        <v>0.10393649335991624</v>
      </c>
      <c r="BU1661" s="89">
        <f t="shared" si="1891"/>
        <v>6.6126333605466083</v>
      </c>
      <c r="BV1661" s="41">
        <f>1000*((BT1661/BU1661)/0.0112372-1)</f>
        <v>398.73520573810771</v>
      </c>
      <c r="BW1661" s="89" t="e">
        <f>(BV1661-$P$1529)/($AR$1625-$P$1529)</f>
        <v>#REF!</v>
      </c>
      <c r="BX1661" s="42" t="e">
        <f t="shared" si="1881"/>
        <v>#REF!</v>
      </c>
      <c r="BY1661" s="89" t="e">
        <f t="shared" ref="BY1661:BZ1663" si="1915">BW1661*($X1661-$X1660)</f>
        <v>#REF!</v>
      </c>
      <c r="BZ1661" s="89" t="e">
        <f t="shared" si="1915"/>
        <v>#REF!</v>
      </c>
      <c r="CA1661" s="41">
        <f t="shared" si="1883"/>
        <v>398.73520573810771</v>
      </c>
      <c r="CB1661" s="89" t="e">
        <f t="shared" ref="CB1661:CB1668" si="1916">(CA1661-$P$1529)/($AR$1643-$P$1529)</f>
        <v>#REF!</v>
      </c>
      <c r="CC1661" s="89" t="e">
        <f t="shared" si="1892"/>
        <v>#REF!</v>
      </c>
      <c r="CD1661" s="41" t="e">
        <f t="shared" si="1902"/>
        <v>#REF!</v>
      </c>
      <c r="CE1661" s="114" t="e">
        <f t="shared" si="1903"/>
        <v>#REF!</v>
      </c>
      <c r="CF1661" s="42" t="e">
        <f t="shared" si="1904"/>
        <v>#REF!</v>
      </c>
      <c r="CG1661" s="42" t="e">
        <f t="shared" si="1905"/>
        <v>#REF!</v>
      </c>
      <c r="CH1661" s="42" t="e">
        <f t="shared" ref="CH1661:CH1673" si="1917">CC1661*$Y1661</f>
        <v>#REF!</v>
      </c>
      <c r="CI1661" s="140">
        <f t="shared" ref="CI1661:CI1673" si="1918">BL1661*$AJ1661</f>
        <v>3.3974491726060263</v>
      </c>
      <c r="CJ1661" s="140">
        <f t="shared" ref="CJ1661:CJ1673" si="1919">BK1661*$AJ1661</f>
        <v>2.2129929351400248</v>
      </c>
      <c r="CK1661" s="42" t="e">
        <f t="shared" ref="CK1661:CK1673" si="1920">CB1661*$Y1661</f>
        <v>#REF!</v>
      </c>
      <c r="CM1661" s="89" t="e">
        <f t="shared" si="1871"/>
        <v>#REF!</v>
      </c>
      <c r="CN1661" s="89">
        <f t="shared" si="1872"/>
        <v>0.18855474089187471</v>
      </c>
    </row>
    <row r="1662" spans="1:92" ht="14.4" x14ac:dyDescent="0.3">
      <c r="E1662" s="32">
        <v>42074.493750000001</v>
      </c>
      <c r="F1662" s="21">
        <f t="shared" si="1855"/>
        <v>2175.8562500000044</v>
      </c>
      <c r="G1662" s="21">
        <f t="shared" si="1856"/>
        <v>664.85486111111095</v>
      </c>
      <c r="H1662" s="21"/>
      <c r="I1662" s="21">
        <v>1057</v>
      </c>
      <c r="J1662" s="21">
        <v>17459</v>
      </c>
      <c r="K1662" s="21">
        <v>20516</v>
      </c>
      <c r="L1662" s="21">
        <v>20</v>
      </c>
      <c r="M1662" s="124">
        <v>6.08</v>
      </c>
      <c r="O1662" s="40"/>
      <c r="U1662" s="52">
        <f t="shared" si="1857"/>
        <v>5.1663952118578167E-2</v>
      </c>
      <c r="V1662" s="52">
        <f t="shared" si="1858"/>
        <v>7.2252781457977218</v>
      </c>
      <c r="W1662" s="52">
        <f t="shared" si="1859"/>
        <v>2.2292053079564316E-2</v>
      </c>
      <c r="X1662" s="247">
        <f>W1662+V1662+SUM($U$1646:U1662)</f>
        <v>7.6404438302050366</v>
      </c>
      <c r="Y1662" s="236">
        <f>W1662+V1662+SUM($U$1646:U1662)-$X$1647</f>
        <v>7.6056783916174533</v>
      </c>
      <c r="Z1662" s="42"/>
      <c r="AA1662" s="1">
        <f t="shared" si="1893"/>
        <v>3.6594896556757434E-3</v>
      </c>
      <c r="AB1662" s="41">
        <f t="shared" si="1860"/>
        <v>4.3965731138538515E-2</v>
      </c>
      <c r="AC1662" s="48">
        <f t="shared" si="1861"/>
        <v>6.1486708494581022</v>
      </c>
      <c r="AD1662" s="48">
        <f t="shared" si="1862"/>
        <v>0.56265982648885815</v>
      </c>
      <c r="AE1662" s="48">
        <f t="shared" si="1863"/>
        <v>0.7652355887458292</v>
      </c>
      <c r="AF1662" s="48">
        <f t="shared" si="1864"/>
        <v>0.56265982648885793</v>
      </c>
      <c r="AG1662" s="238">
        <f t="shared" si="1865"/>
        <v>0.20256919532656323</v>
      </c>
      <c r="AH1662" s="48">
        <f t="shared" si="1866"/>
        <v>6.5669304080744745E-6</v>
      </c>
      <c r="AI1662" s="48">
        <f>AE1662+AC1662+SUM($AB$1646:AB1662)</f>
        <v>7.2651490778474601</v>
      </c>
      <c r="AJ1662" s="48">
        <f>AE1662+AC1662+SUM($AB$1646:AB1662)-$AI$1647</f>
        <v>6.7099494145387766</v>
      </c>
      <c r="AK1662" s="46"/>
      <c r="AL1662" s="86"/>
      <c r="AM1662" s="25">
        <v>342.52300000000002</v>
      </c>
      <c r="AN1662" s="25">
        <v>0.28849956672408217</v>
      </c>
      <c r="AO1662" s="41"/>
      <c r="AP1662" s="41"/>
      <c r="AQ1662" s="41"/>
      <c r="AR1662" s="25">
        <v>334.3485</v>
      </c>
      <c r="AS1662" s="25">
        <v>4.1499999999984993E-2</v>
      </c>
      <c r="AT1662" s="41"/>
      <c r="AU1662" s="41"/>
      <c r="AV1662" s="41">
        <f t="shared" si="1873"/>
        <v>0</v>
      </c>
      <c r="AW1662" s="86">
        <f t="shared" si="1874"/>
        <v>1.1372922544444492E-2</v>
      </c>
      <c r="AX1662" s="86">
        <f t="shared" si="1875"/>
        <v>0.75386266620138476</v>
      </c>
      <c r="AY1662" s="86">
        <f t="shared" si="1867"/>
        <v>0.10797456228038223</v>
      </c>
      <c r="AZ1662" s="86">
        <f t="shared" si="1868"/>
        <v>7.1571745155670783</v>
      </c>
      <c r="BA1662" s="86">
        <f t="shared" si="1887"/>
        <v>0.10185352705625982</v>
      </c>
      <c r="BB1662" s="86">
        <f t="shared" si="1888"/>
        <v>6.6080958874825173</v>
      </c>
      <c r="BC1662" s="89">
        <f t="shared" si="1906"/>
        <v>1.0961892300019663E-2</v>
      </c>
      <c r="BD1662" s="89">
        <f t="shared" si="1906"/>
        <v>1.0885454144927058</v>
      </c>
      <c r="BE1662" s="41">
        <f t="shared" si="1894"/>
        <v>-103.84967289593583</v>
      </c>
      <c r="BF1662" s="89">
        <f t="shared" si="1895"/>
        <v>1.1342142514607052</v>
      </c>
      <c r="BG1662" s="89">
        <f t="shared" si="1896"/>
        <v>-0.1342142514607052</v>
      </c>
      <c r="BH1662" s="89">
        <f t="shared" si="1907"/>
        <v>1.247076856949487</v>
      </c>
      <c r="BI1662" s="89">
        <f t="shared" si="1901"/>
        <v>-0.1475695501567616</v>
      </c>
      <c r="BJ1662" s="41">
        <f t="shared" si="1908"/>
        <v>371.64468791238716</v>
      </c>
      <c r="BK1662" s="89">
        <f t="shared" si="1909"/>
        <v>0.51440296249830875</v>
      </c>
      <c r="BL1662" s="89">
        <f t="shared" si="1898"/>
        <v>0.48559703750169125</v>
      </c>
      <c r="BM1662" s="89">
        <f t="shared" si="1910"/>
        <v>0</v>
      </c>
      <c r="BN1662" s="86">
        <f t="shared" si="1911"/>
        <v>3.2931675692842263E-4</v>
      </c>
      <c r="BO1662" s="86">
        <f t="shared" si="1912"/>
        <v>2.1962736322635894E-2</v>
      </c>
      <c r="BP1662" s="86">
        <f t="shared" si="1913"/>
        <v>0.11287099374276541</v>
      </c>
      <c r="BQ1662" s="86">
        <f t="shared" si="1914"/>
        <v>7.527572836462272</v>
      </c>
      <c r="BR1662" s="86">
        <f t="shared" si="1889"/>
        <v>0.11250892967856767</v>
      </c>
      <c r="BS1662" s="86">
        <f t="shared" si="1890"/>
        <v>7.4931694619388871</v>
      </c>
      <c r="BT1662" s="89">
        <f t="shared" ref="BT1662:BU1664" si="1921">BR1662-BR1661</f>
        <v>8.5724363186514274E-3</v>
      </c>
      <c r="BU1662" s="89">
        <f t="shared" si="1921"/>
        <v>0.88053610139227878</v>
      </c>
      <c r="BV1662" s="41">
        <f>1000*((BT1662/BU1662)/0.0112372-1)</f>
        <v>-133.63880707432529</v>
      </c>
      <c r="BW1662" s="89" t="e">
        <f>(BV1662-$P$1529)/($AR$1625-$P$1529)</f>
        <v>#REF!</v>
      </c>
      <c r="BX1662" s="42" t="e">
        <f t="shared" si="1881"/>
        <v>#REF!</v>
      </c>
      <c r="BY1662" s="89" t="e">
        <f t="shared" si="1915"/>
        <v>#REF!</v>
      </c>
      <c r="BZ1662" s="89" t="e">
        <f t="shared" si="1915"/>
        <v>#REF!</v>
      </c>
      <c r="CA1662" s="41">
        <f t="shared" si="1883"/>
        <v>336.17495802109886</v>
      </c>
      <c r="CB1662" s="89" t="e">
        <f t="shared" si="1916"/>
        <v>#REF!</v>
      </c>
      <c r="CC1662" s="89" t="e">
        <f t="shared" ref="CC1662:CC1673" si="1922">1-CB1662</f>
        <v>#REF!</v>
      </c>
      <c r="CD1662" s="41" t="e">
        <f t="shared" si="1902"/>
        <v>#REF!</v>
      </c>
      <c r="CE1662" s="41" t="e">
        <f t="shared" si="1903"/>
        <v>#REF!</v>
      </c>
      <c r="CF1662" s="42" t="e">
        <f t="shared" si="1904"/>
        <v>#REF!</v>
      </c>
      <c r="CG1662" s="42" t="e">
        <f t="shared" si="1905"/>
        <v>#REF!</v>
      </c>
      <c r="CH1662" s="139" t="e">
        <f t="shared" si="1917"/>
        <v>#REF!</v>
      </c>
      <c r="CI1662" s="140">
        <f t="shared" si="1918"/>
        <v>3.2583315574862377</v>
      </c>
      <c r="CJ1662" s="140">
        <f t="shared" si="1919"/>
        <v>3.4516178570525389</v>
      </c>
      <c r="CK1662" s="139" t="e">
        <f t="shared" si="1920"/>
        <v>#REF!</v>
      </c>
      <c r="CM1662" s="89" t="e">
        <f t="shared" si="1871"/>
        <v>#REF!</v>
      </c>
      <c r="CN1662" s="89">
        <f t="shared" si="1872"/>
        <v>0.18083386427540821</v>
      </c>
    </row>
    <row r="1663" spans="1:92" ht="14.4" x14ac:dyDescent="0.3">
      <c r="D1663" s="94" t="s">
        <v>127</v>
      </c>
      <c r="E1663" s="32">
        <v>42285.486111111109</v>
      </c>
      <c r="F1663" s="21">
        <f t="shared" si="1855"/>
        <v>2386.8486111111124</v>
      </c>
      <c r="G1663" s="21">
        <f t="shared" si="1856"/>
        <v>875.84722222221899</v>
      </c>
      <c r="H1663" s="21"/>
      <c r="I1663" s="21">
        <v>1071</v>
      </c>
      <c r="J1663" s="21">
        <v>18064</v>
      </c>
      <c r="K1663" s="21">
        <v>22026</v>
      </c>
      <c r="L1663" s="21">
        <v>11</v>
      </c>
      <c r="M1663" s="124">
        <v>6.08</v>
      </c>
      <c r="O1663" s="40"/>
      <c r="U1663" s="52">
        <f t="shared" si="1857"/>
        <v>5.6201130706146268E-2</v>
      </c>
      <c r="V1663" s="52">
        <f t="shared" si="1858"/>
        <v>7.8598091088393343</v>
      </c>
      <c r="W1663" s="52">
        <f t="shared" si="1859"/>
        <v>2.4249762889944078E-2</v>
      </c>
      <c r="X1663" s="247">
        <f>W1663+V1663+SUM($U$1646:U1663)</f>
        <v>8.3331336337631754</v>
      </c>
      <c r="Y1663" s="236">
        <f>W1663+V1663+SUM($U$1646:U1663)-$X$1647</f>
        <v>8.298368195175593</v>
      </c>
      <c r="Z1663" s="42"/>
      <c r="AA1663" s="1">
        <f t="shared" si="1893"/>
        <v>3.4062086127565313E-3</v>
      </c>
      <c r="AB1663" s="41">
        <f t="shared" si="1860"/>
        <v>4.609176541704469E-2</v>
      </c>
      <c r="AC1663" s="48">
        <f t="shared" si="1861"/>
        <v>6.4459998066863582</v>
      </c>
      <c r="AD1663" s="48">
        <f t="shared" si="1862"/>
        <v>0.58986815550502392</v>
      </c>
      <c r="AE1663" s="48">
        <f t="shared" si="1863"/>
        <v>0.80223979749377361</v>
      </c>
      <c r="AF1663" s="48">
        <f t="shared" si="1864"/>
        <v>0.58986815550502381</v>
      </c>
      <c r="AG1663" s="238">
        <f t="shared" si="1865"/>
        <v>0.21236475750376488</v>
      </c>
      <c r="AH1663" s="48">
        <f t="shared" si="1866"/>
        <v>6.8844849850275404E-6</v>
      </c>
      <c r="AI1663" s="48">
        <f>AE1663+AC1663+SUM($AB$1646:AB1663)</f>
        <v>7.6455740092407041</v>
      </c>
      <c r="AJ1663" s="48">
        <f>AE1663+AC1663+SUM($AB$1646:AB1663)-$AI$1647</f>
        <v>7.0903743459320205</v>
      </c>
      <c r="AK1663" s="46"/>
      <c r="AL1663" s="86"/>
      <c r="AM1663" s="25">
        <v>298.25850000000003</v>
      </c>
      <c r="AN1663" s="25">
        <v>6.2932503525601771E-2</v>
      </c>
      <c r="AO1663"/>
      <c r="AP1663"/>
      <c r="AR1663" s="25">
        <v>298.49199999999996</v>
      </c>
      <c r="AS1663" s="25">
        <v>0.14424978336206115</v>
      </c>
      <c r="AT1663"/>
      <c r="AU1663"/>
      <c r="AV1663" s="41">
        <f t="shared" si="1873"/>
        <v>0</v>
      </c>
      <c r="AW1663" s="86">
        <f t="shared" si="1874"/>
        <v>1.1535420438038105E-2</v>
      </c>
      <c r="AX1663" s="86">
        <f t="shared" si="1875"/>
        <v>0.79070437705573549</v>
      </c>
      <c r="AY1663" s="86">
        <f t="shared" si="1867"/>
        <v>0.10993584581848503</v>
      </c>
      <c r="AZ1663" s="86">
        <f t="shared" si="1868"/>
        <v>7.5356381634222194</v>
      </c>
      <c r="BA1663" s="86">
        <f t="shared" si="1887"/>
        <v>0.10381481059436262</v>
      </c>
      <c r="BB1663" s="86">
        <f t="shared" si="1888"/>
        <v>6.9865595353376584</v>
      </c>
      <c r="BC1663" s="89">
        <f t="shared" si="1906"/>
        <v>1.9612835381028065E-3</v>
      </c>
      <c r="BD1663" s="89">
        <f t="shared" si="1906"/>
        <v>0.37846364785514108</v>
      </c>
      <c r="BE1663" s="41">
        <f t="shared" si="1894"/>
        <v>-538.83312858774195</v>
      </c>
      <c r="BF1663" s="89">
        <f t="shared" si="1895"/>
        <v>1.6963824054419714</v>
      </c>
      <c r="BG1663" s="89">
        <f t="shared" si="1896"/>
        <v>-0.69638240544197139</v>
      </c>
      <c r="BH1663" s="89">
        <f t="shared" si="1907"/>
        <v>0.64534616020696811</v>
      </c>
      <c r="BI1663" s="89">
        <f t="shared" si="1901"/>
        <v>-0.26492122881372415</v>
      </c>
      <c r="BJ1663" s="41">
        <f t="shared" si="1908"/>
        <v>322.32388072811545</v>
      </c>
      <c r="BK1663" s="89">
        <f t="shared" si="1909"/>
        <v>0.57749616817456306</v>
      </c>
      <c r="BL1663" s="89">
        <f t="shared" si="1898"/>
        <v>0.42250383182543694</v>
      </c>
      <c r="BM1663" s="89">
        <f t="shared" si="1910"/>
        <v>0</v>
      </c>
      <c r="BN1663" s="86">
        <f t="shared" si="1911"/>
        <v>3.487495873453911E-4</v>
      </c>
      <c r="BO1663" s="86">
        <f t="shared" si="1912"/>
        <v>2.3901013302598684E-2</v>
      </c>
      <c r="BP1663" s="86">
        <f t="shared" si="1913"/>
        <v>0.11984351885246862</v>
      </c>
      <c r="BQ1663" s="86">
        <f t="shared" si="1914"/>
        <v>8.2132901149107074</v>
      </c>
      <c r="BR1663" s="86">
        <f t="shared" si="1889"/>
        <v>0.11948145478827088</v>
      </c>
      <c r="BS1663" s="86">
        <f t="shared" si="1890"/>
        <v>8.1788867403873216</v>
      </c>
      <c r="BT1663" s="89">
        <f t="shared" si="1921"/>
        <v>6.972525109703212E-3</v>
      </c>
      <c r="BU1663" s="89">
        <f t="shared" si="1921"/>
        <v>0.68571727844843444</v>
      </c>
      <c r="BV1663" s="41">
        <f>1000*((BT1663/BU1663)/0.0112372-1)</f>
        <v>-95.128554554692599</v>
      </c>
      <c r="BW1663" s="89" t="e">
        <f>(BV1663-$P$1529)/($AR$1625-$P$1529)</f>
        <v>#REF!</v>
      </c>
      <c r="BX1663" s="42" t="e">
        <f t="shared" si="1881"/>
        <v>#REF!</v>
      </c>
      <c r="BY1663" s="89" t="e">
        <f t="shared" si="1915"/>
        <v>#REF!</v>
      </c>
      <c r="BZ1663" s="89" t="e">
        <f t="shared" si="1915"/>
        <v>#REF!</v>
      </c>
      <c r="CA1663" s="41">
        <f t="shared" si="1883"/>
        <v>300.01450242164697</v>
      </c>
      <c r="CB1663" s="89" t="e">
        <f t="shared" si="1916"/>
        <v>#REF!</v>
      </c>
      <c r="CC1663" s="89" t="e">
        <f t="shared" si="1922"/>
        <v>#REF!</v>
      </c>
      <c r="CD1663" s="41" t="e">
        <f t="shared" si="1902"/>
        <v>#REF!</v>
      </c>
      <c r="CE1663" s="41" t="e">
        <f t="shared" si="1903"/>
        <v>#REF!</v>
      </c>
      <c r="CF1663" s="42" t="e">
        <f t="shared" si="1904"/>
        <v>#REF!</v>
      </c>
      <c r="CG1663" s="42" t="e">
        <f t="shared" si="1905"/>
        <v>#REF!</v>
      </c>
      <c r="CH1663" s="139" t="e">
        <f t="shared" si="1917"/>
        <v>#REF!</v>
      </c>
      <c r="CI1663" s="140">
        <f t="shared" si="1918"/>
        <v>2.995710330233055</v>
      </c>
      <c r="CJ1663" s="140">
        <f t="shared" si="1919"/>
        <v>4.0946640156989655</v>
      </c>
      <c r="CK1663" s="139" t="e">
        <f t="shared" si="1920"/>
        <v>#REF!</v>
      </c>
      <c r="CM1663" s="89" t="e">
        <f t="shared" si="1871"/>
        <v>#REF!</v>
      </c>
      <c r="CN1663" s="89">
        <f t="shared" si="1872"/>
        <v>0.16625867125804022</v>
      </c>
    </row>
    <row r="1664" spans="1:92" ht="14.4" x14ac:dyDescent="0.3">
      <c r="E1664" s="32">
        <v>42488.568055555559</v>
      </c>
      <c r="F1664" s="21">
        <f t="shared" ref="F1664:F1670" si="1923">E1664-E$1600</f>
        <v>2589.930555555562</v>
      </c>
      <c r="G1664" s="21">
        <f t="shared" ref="G1664:G1669" si="1924">E1664-E$1647</f>
        <v>1078.9291666666686</v>
      </c>
      <c r="H1664" s="21"/>
      <c r="I1664" s="21">
        <v>1058</v>
      </c>
      <c r="J1664" s="21">
        <v>31197</v>
      </c>
      <c r="K1664" s="21">
        <v>35592</v>
      </c>
      <c r="L1664" s="21">
        <v>26</v>
      </c>
      <c r="M1664" s="124">
        <v>6.08</v>
      </c>
      <c r="O1664" s="40"/>
      <c r="U1664" s="52">
        <f t="shared" si="1857"/>
        <v>8.9713542913784208E-2</v>
      </c>
      <c r="V1664" s="52">
        <f t="shared" si="1858"/>
        <v>12.546568243739891</v>
      </c>
      <c r="W1664" s="52">
        <f t="shared" si="1859"/>
        <v>3.8709757550094447E-2</v>
      </c>
      <c r="X1664" s="247">
        <f>W1664+V1664+SUM($U$1646:U1664)</f>
        <v>13.124066306237667</v>
      </c>
      <c r="Y1664" s="236">
        <f>W1664+V1664+SUM($U$1646:U1664)-$X$1647</f>
        <v>13.089300867650085</v>
      </c>
      <c r="Z1664" s="42"/>
      <c r="AA1664" s="1">
        <f t="shared" si="1893"/>
        <v>8.0620752482170321E-3</v>
      </c>
      <c r="AB1664" s="41">
        <f t="shared" si="1860"/>
        <v>7.8635462977110757E-2</v>
      </c>
      <c r="AC1664" s="48">
        <f t="shared" si="1861"/>
        <v>10.997282802313817</v>
      </c>
      <c r="AD1664" s="48">
        <f t="shared" si="1862"/>
        <v>1.0063523296167556</v>
      </c>
      <c r="AE1664" s="48">
        <f t="shared" si="1863"/>
        <v>1.3686717643333728</v>
      </c>
      <c r="AF1664" s="48">
        <f t="shared" si="1864"/>
        <v>1.0063523296167556</v>
      </c>
      <c r="AG1664" s="238">
        <f t="shared" si="1865"/>
        <v>0.36230768935040603</v>
      </c>
      <c r="AH1664" s="48">
        <f t="shared" si="1866"/>
        <v>1.1745366211475427E-5</v>
      </c>
      <c r="AI1664" s="48">
        <f>AE1664+AC1664+SUM($AB$1646:AB1664)</f>
        <v>12.841924434684874</v>
      </c>
      <c r="AJ1664" s="48">
        <f>AE1664+AC1664+SUM($AB$1646:AB1664)-$AI$1647</f>
        <v>12.286724771376191</v>
      </c>
      <c r="AK1664" s="46"/>
      <c r="AL1664" s="86"/>
      <c r="AM1664" s="25">
        <v>263.75350000000003</v>
      </c>
      <c r="AN1664" s="25">
        <v>0.33870414818834566</v>
      </c>
      <c r="AR1664" s="25">
        <v>268.93200000000002</v>
      </c>
      <c r="AS1664" s="25">
        <v>6.0811183182052087E-2</v>
      </c>
      <c r="AT1664"/>
      <c r="AU1664"/>
      <c r="AV1664" s="41">
        <f t="shared" si="1873"/>
        <v>0</v>
      </c>
      <c r="AW1664" s="86">
        <f t="shared" si="1874"/>
        <v>1.9164422359104677E-2</v>
      </c>
      <c r="AX1664" s="86">
        <f t="shared" si="1875"/>
        <v>1.3495073419742682</v>
      </c>
      <c r="AY1664" s="86">
        <f t="shared" si="1867"/>
        <v>0.17981525606314908</v>
      </c>
      <c r="AZ1664" s="86">
        <f t="shared" si="1868"/>
        <v>12.662109178621725</v>
      </c>
      <c r="BA1664" s="86">
        <f>AY1664-$AY$1647</f>
        <v>0.17369422083902666</v>
      </c>
      <c r="BB1664" s="86">
        <f>AZ1664-$AZ$1647</f>
        <v>12.113030550537164</v>
      </c>
      <c r="BC1664" s="89">
        <f>BA1664-BA1663</f>
        <v>6.9879410244664042E-2</v>
      </c>
      <c r="BD1664" s="89">
        <f>BB1664-BB1663</f>
        <v>5.1264710151995061</v>
      </c>
      <c r="BE1664" s="41">
        <f>1000*(((BC1664)/((BD1664))/0.0112372-1))</f>
        <v>213.03299576658929</v>
      </c>
      <c r="BF1664" s="89">
        <f t="shared" si="1895"/>
        <v>0.72467834258952868</v>
      </c>
      <c r="BG1664" s="89">
        <f>1-BF1664</f>
        <v>0.27532165741047132</v>
      </c>
      <c r="BH1664" s="89">
        <f>BF1664*($AJ1664-$AJ1663)</f>
        <v>3.7656826138252737</v>
      </c>
      <c r="BI1664" s="89">
        <f>BG1664*($AJ1664-$AJ1663)</f>
        <v>1.4306678116188967</v>
      </c>
      <c r="BJ1664" s="41">
        <f t="shared" ref="BJ1664:BJ1673" si="1925">1000*((BA1664/BB1664)/0.0112372-1)</f>
        <v>276.06984449472048</v>
      </c>
      <c r="BK1664" s="89">
        <f t="shared" si="1909"/>
        <v>0.63666623427926294</v>
      </c>
      <c r="BL1664" s="89">
        <f t="shared" ref="BL1664:BL1673" si="1926">1-BK1664</f>
        <v>0.36333376572073706</v>
      </c>
      <c r="BM1664" s="89">
        <f t="shared" si="1910"/>
        <v>0</v>
      </c>
      <c r="BN1664" s="86">
        <f t="shared" si="1911"/>
        <v>5.4421177880112988E-4</v>
      </c>
      <c r="BO1664" s="86">
        <f t="shared" si="1912"/>
        <v>3.8165545771293316E-2</v>
      </c>
      <c r="BP1664" s="86">
        <f t="shared" si="1913"/>
        <v>0.18450829769157645</v>
      </c>
      <c r="BQ1664" s="86">
        <f t="shared" si="1914"/>
        <v>12.93955800854609</v>
      </c>
      <c r="BR1664" s="86">
        <f>BP1664-$BP$1647</f>
        <v>0.1841462336273787</v>
      </c>
      <c r="BS1664" s="86">
        <f>BQ1664-$BQ$1647</f>
        <v>12.905154634022704</v>
      </c>
      <c r="BT1664" s="89">
        <f t="shared" si="1921"/>
        <v>6.4664778839107817E-2</v>
      </c>
      <c r="BU1664" s="89">
        <f t="shared" si="1921"/>
        <v>4.7262678936353826</v>
      </c>
      <c r="BV1664" s="41">
        <f>1000*((BT1664/BU1664)/0.0112372-1)</f>
        <v>217.56274602188631</v>
      </c>
      <c r="BW1664" s="89" t="e">
        <f>(BV1664-$P$1529)/($AR$1625-$P$1529)</f>
        <v>#REF!</v>
      </c>
      <c r="BX1664" s="42" t="e">
        <f>1-BW1664</f>
        <v>#REF!</v>
      </c>
      <c r="BY1664" s="89" t="e">
        <f>BW1664*($X1664-$X1663)</f>
        <v>#REF!</v>
      </c>
      <c r="BZ1664" s="89" t="e">
        <f>BX1664*($X1664-$X1663)</f>
        <v>#REF!</v>
      </c>
      <c r="CA1664" s="41">
        <f t="shared" ref="CA1664:CA1673" si="1927">1000*((BR1664/BS1664/0.0112372-1))</f>
        <v>269.81811190194935</v>
      </c>
      <c r="CB1664" s="89" t="e">
        <f t="shared" si="1916"/>
        <v>#REF!</v>
      </c>
      <c r="CC1664" s="89" t="e">
        <f t="shared" si="1922"/>
        <v>#REF!</v>
      </c>
      <c r="CD1664" s="41" t="e">
        <f t="shared" ref="CD1664:CD1673" si="1928">CK1664+CJ1664</f>
        <v>#REF!</v>
      </c>
      <c r="CE1664" s="41" t="e">
        <f t="shared" ref="CE1664:CE1673" si="1929">CH1664+CI1664</f>
        <v>#REF!</v>
      </c>
      <c r="CF1664" s="42" t="e">
        <f t="shared" ref="CF1664:CF1673" si="1930">CK1664*13.49+CJ1664</f>
        <v>#REF!</v>
      </c>
      <c r="CG1664" s="42" t="e">
        <f t="shared" ref="CG1664:CG1673" si="1931">CH1664*13.49+CI1664</f>
        <v>#REF!</v>
      </c>
      <c r="CH1664" s="42" t="e">
        <f t="shared" si="1917"/>
        <v>#REF!</v>
      </c>
      <c r="CI1664" s="89">
        <f t="shared" si="1918"/>
        <v>4.4641819795583739</v>
      </c>
      <c r="CJ1664" s="89">
        <f t="shared" si="1919"/>
        <v>7.822542791817817</v>
      </c>
      <c r="CK1664" s="42" t="e">
        <f t="shared" si="1920"/>
        <v>#REF!</v>
      </c>
      <c r="CM1664" s="89" t="e">
        <f t="shared" si="1871"/>
        <v>#REF!</v>
      </c>
      <c r="CN1664" s="89">
        <f t="shared" si="1872"/>
        <v>0.24775725365867463</v>
      </c>
    </row>
    <row r="1665" spans="4:92" ht="14.4" x14ac:dyDescent="0.3">
      <c r="E1665" s="32">
        <v>42600.492361111108</v>
      </c>
      <c r="F1665" s="21">
        <f t="shared" si="1923"/>
        <v>2701.8548611111109</v>
      </c>
      <c r="G1665" s="21">
        <f t="shared" si="1924"/>
        <v>1190.8534722222175</v>
      </c>
      <c r="H1665" s="21"/>
      <c r="I1665" s="21">
        <v>1048</v>
      </c>
      <c r="J1665" s="21">
        <v>35032</v>
      </c>
      <c r="K1665" s="21">
        <v>37690</v>
      </c>
      <c r="L1665" s="21">
        <v>28</v>
      </c>
      <c r="M1665" s="124">
        <v>6.08</v>
      </c>
      <c r="O1665" s="40"/>
      <c r="U1665" s="52">
        <f t="shared" si="1857"/>
        <v>9.410384476006145E-2</v>
      </c>
      <c r="V1665" s="52">
        <f t="shared" si="1858"/>
        <v>13.16055828287891</v>
      </c>
      <c r="W1665" s="52">
        <f t="shared" si="1859"/>
        <v>4.0604092725380563E-2</v>
      </c>
      <c r="X1665" s="247">
        <f>W1665+V1665+SUM($U$1646:U1665)</f>
        <v>13.834054525312034</v>
      </c>
      <c r="Y1665" s="236">
        <f>W1665+V1665+SUM($U$1646:U1665)-$X$1647</f>
        <v>13.799289086724452</v>
      </c>
      <c r="Z1665" s="42"/>
      <c r="AA1665" s="1">
        <f t="shared" ref="AA1665:AA1673" si="1932">LINEST(Y1662:Y1665,F1662:F1665,TRUE,TRUE)</f>
        <v>1.3102882583454734E-2</v>
      </c>
      <c r="AB1665" s="41">
        <f t="shared" si="1860"/>
        <v>8.7467388952891287E-2</v>
      </c>
      <c r="AC1665" s="48">
        <f t="shared" si="1861"/>
        <v>12.232440375850729</v>
      </c>
      <c r="AD1665" s="48">
        <f t="shared" si="1862"/>
        <v>1.1193805861340038</v>
      </c>
      <c r="AE1665" s="48">
        <f t="shared" si="1863"/>
        <v>1.5223938542160487</v>
      </c>
      <c r="AF1665" s="48">
        <f t="shared" si="1864"/>
        <v>1.1193805861340038</v>
      </c>
      <c r="AG1665" s="238">
        <f t="shared" si="1865"/>
        <v>0.40300020353742477</v>
      </c>
      <c r="AH1665" s="48">
        <f t="shared" si="1866"/>
        <v>1.3064544620438055E-5</v>
      </c>
      <c r="AI1665" s="48">
        <f>AE1665+AC1665+SUM($AB$1646:AB1665)</f>
        <v>14.318271487057352</v>
      </c>
      <c r="AJ1665" s="48">
        <f>AE1665+AC1665+SUM($AB$1646:AB1665)-$AI$1647</f>
        <v>13.763071823748669</v>
      </c>
      <c r="AK1665" s="46"/>
      <c r="AL1665" s="86"/>
      <c r="AM1665" s="25">
        <v>247.75800000000001</v>
      </c>
      <c r="AN1665" s="25">
        <v>0.10889444430272575</v>
      </c>
      <c r="AR1665" s="25">
        <v>255.10849999999999</v>
      </c>
      <c r="AS1665" s="25">
        <v>2.4748737341526751E-2</v>
      </c>
      <c r="AV1665" s="41">
        <f t="shared" si="1873"/>
        <v>0</v>
      </c>
      <c r="AW1665" s="86">
        <f t="shared" si="1874"/>
        <v>2.1050790799801985E-2</v>
      </c>
      <c r="AX1665" s="86">
        <f t="shared" si="1875"/>
        <v>1.5013430634162468</v>
      </c>
      <c r="AY1665" s="86">
        <f t="shared" si="1867"/>
        <v>0.1979848623627192</v>
      </c>
      <c r="AZ1665" s="86">
        <f t="shared" si="1868"/>
        <v>14.120286624694634</v>
      </c>
      <c r="BA1665" s="86">
        <f>AY1665-$AY$1647</f>
        <v>0.19186382713859679</v>
      </c>
      <c r="BB1665" s="86">
        <f>AZ1665-$AZ$1647</f>
        <v>13.571207996610074</v>
      </c>
      <c r="BC1665" s="89">
        <f>BA1665-BA1664</f>
        <v>1.8169606299570124E-2</v>
      </c>
      <c r="BD1665" s="89">
        <f>BB1665-BB1664</f>
        <v>1.4581774460729093</v>
      </c>
      <c r="BE1665" s="41">
        <f>1000*(((BC1665)/((BD1665))/0.0112372-1))</f>
        <v>108.86079793991455</v>
      </c>
      <c r="BF1665" s="89">
        <f t="shared" si="1895"/>
        <v>0.85930942196070703</v>
      </c>
      <c r="BG1665" s="89">
        <f>1-BF1665</f>
        <v>0.14069057803929297</v>
      </c>
      <c r="BH1665" s="89">
        <f>BF1665*($AJ1665-$AJ1664)</f>
        <v>1.2686389321875882</v>
      </c>
      <c r="BI1665" s="89">
        <f>BG1665*($AJ1665-$AJ1664)</f>
        <v>0.20770812018489032</v>
      </c>
      <c r="BJ1665" s="41">
        <f t="shared" si="1925"/>
        <v>258.10383435572049</v>
      </c>
      <c r="BK1665" s="89">
        <f t="shared" si="1909"/>
        <v>0.65964909359554524</v>
      </c>
      <c r="BL1665" s="89">
        <f t="shared" si="1926"/>
        <v>0.34035090640445476</v>
      </c>
      <c r="BM1665" s="89">
        <f t="shared" si="1910"/>
        <v>0</v>
      </c>
      <c r="BN1665" s="86">
        <f t="shared" si="1911"/>
        <v>5.64711636592367E-4</v>
      </c>
      <c r="BO1665" s="86">
        <f t="shared" si="1912"/>
        <v>4.0039381088788198E-2</v>
      </c>
      <c r="BP1665" s="86">
        <f t="shared" si="1913"/>
        <v>0.19240059430791726</v>
      </c>
      <c r="BQ1665" s="86">
        <f t="shared" si="1914"/>
        <v>13.641653931004116</v>
      </c>
      <c r="BR1665" s="86">
        <f>BP1665-$BP$1647</f>
        <v>0.1920385302437195</v>
      </c>
      <c r="BS1665" s="86">
        <f>BQ1665-$BQ$1647</f>
        <v>13.60725055648073</v>
      </c>
      <c r="BT1665" s="89">
        <f>BR1665-BR1664</f>
        <v>7.8922966163408048E-3</v>
      </c>
      <c r="BU1665" s="89">
        <f>BS1665-BS1664</f>
        <v>0.70209592245802632</v>
      </c>
      <c r="BV1665" s="41">
        <f>1000*((BT1665/BU1665)/0.0112372-1)</f>
        <v>0.34277011950600844</v>
      </c>
      <c r="BW1665" s="89" t="e">
        <f>(BV1665-$P$1529)/($AR$1625-$P$1529)</f>
        <v>#REF!</v>
      </c>
      <c r="BX1665" s="42" t="e">
        <f>1-BW1665</f>
        <v>#REF!</v>
      </c>
      <c r="BY1665" s="89" t="e">
        <f>BW1665*($X1665-$X1664)</f>
        <v>#REF!</v>
      </c>
      <c r="BZ1665" s="89" t="e">
        <f>BX1665*($X1665-$X1664)</f>
        <v>#REF!</v>
      </c>
      <c r="CA1665" s="41">
        <f t="shared" si="1927"/>
        <v>255.9139408952409</v>
      </c>
      <c r="CB1665" s="89" t="e">
        <f t="shared" si="1916"/>
        <v>#REF!</v>
      </c>
      <c r="CC1665" s="89" t="e">
        <f t="shared" si="1922"/>
        <v>#REF!</v>
      </c>
      <c r="CD1665" s="41" t="e">
        <f t="shared" si="1928"/>
        <v>#REF!</v>
      </c>
      <c r="CE1665" s="41" t="e">
        <f t="shared" si="1929"/>
        <v>#REF!</v>
      </c>
      <c r="CF1665" s="42" t="e">
        <f t="shared" si="1930"/>
        <v>#REF!</v>
      </c>
      <c r="CG1665" s="42" t="e">
        <f t="shared" si="1931"/>
        <v>#REF!</v>
      </c>
      <c r="CH1665" s="42" t="e">
        <f t="shared" si="1917"/>
        <v>#REF!</v>
      </c>
      <c r="CI1665" s="89">
        <f t="shared" si="1918"/>
        <v>4.6842739701224714</v>
      </c>
      <c r="CJ1665" s="89">
        <f t="shared" si="1919"/>
        <v>9.0787978536261971</v>
      </c>
      <c r="CK1665" s="42" t="e">
        <f t="shared" si="1920"/>
        <v>#REF!</v>
      </c>
      <c r="CM1665" s="89" t="e">
        <f t="shared" si="1871"/>
        <v>#REF!</v>
      </c>
      <c r="CN1665" s="89">
        <f t="shared" si="1872"/>
        <v>0.25997212020849797</v>
      </c>
    </row>
    <row r="1666" spans="4:92" ht="14.4" x14ac:dyDescent="0.3">
      <c r="E1666" s="32">
        <v>42800.615972222222</v>
      </c>
      <c r="F1666" s="21">
        <f t="shared" si="1923"/>
        <v>2901.9784722222248</v>
      </c>
      <c r="G1666" s="21">
        <f t="shared" si="1924"/>
        <v>1390.9770833333314</v>
      </c>
      <c r="H1666" s="21"/>
      <c r="I1666" s="21">
        <v>1040</v>
      </c>
      <c r="J1666" s="21">
        <v>28846</v>
      </c>
      <c r="K1666" s="21">
        <v>34426</v>
      </c>
      <c r="L1666" s="21">
        <v>63</v>
      </c>
      <c r="M1666" s="124">
        <v>6.08</v>
      </c>
      <c r="O1666" s="40"/>
      <c r="U1666" s="52">
        <f t="shared" si="1857"/>
        <v>8.5298196974977411E-2</v>
      </c>
      <c r="V1666" s="52">
        <f t="shared" si="1858"/>
        <v>11.929075752174855</v>
      </c>
      <c r="W1666" s="52">
        <f t="shared" si="1859"/>
        <v>3.6804616305641989E-2</v>
      </c>
      <c r="X1666" s="247">
        <f>W1666+V1666+SUM($U$1646:U1666)</f>
        <v>12.684070715163216</v>
      </c>
      <c r="Y1666" s="236">
        <f>W1666+V1666+SUM($U$1646:U1666)-$X$1647</f>
        <v>12.649305276575634</v>
      </c>
      <c r="Z1666" s="42"/>
      <c r="AA1666" s="1">
        <f t="shared" si="1932"/>
        <v>8.382987812096683E-3</v>
      </c>
      <c r="AB1666" s="41">
        <f t="shared" si="1860"/>
        <v>7.1472485619595613E-2</v>
      </c>
      <c r="AC1666" s="48">
        <f t="shared" si="1861"/>
        <v>9.995530097810839</v>
      </c>
      <c r="AD1666" s="48">
        <f t="shared" si="1862"/>
        <v>0.91468276123352255</v>
      </c>
      <c r="AE1666" s="48">
        <f t="shared" si="1863"/>
        <v>1.2439981821272894</v>
      </c>
      <c r="AF1666" s="48">
        <f t="shared" si="1864"/>
        <v>0.91468276123352266</v>
      </c>
      <c r="AG1666" s="238">
        <f t="shared" si="1865"/>
        <v>0.3293047454238725</v>
      </c>
      <c r="AH1666" s="48">
        <f t="shared" si="1866"/>
        <v>1.0675469894428105E-5</v>
      </c>
      <c r="AI1666" s="48">
        <f>AE1666+AC1666+SUM($AB$1646:AB1666)</f>
        <v>11.874438022548299</v>
      </c>
      <c r="AJ1666" s="48">
        <f>AE1666+AC1666+SUM($AB$1646:AB1666)-$AI$1647</f>
        <v>11.319238359239616</v>
      </c>
      <c r="AK1666" s="46"/>
      <c r="AL1666" s="86"/>
      <c r="AM1666" s="25">
        <v>226.453</v>
      </c>
      <c r="AN1666" s="25">
        <v>0.10040916292848685</v>
      </c>
      <c r="AR1666" s="25">
        <v>236.108</v>
      </c>
      <c r="AS1666" s="25">
        <v>0.19233304448273483</v>
      </c>
      <c r="AV1666" s="41">
        <f t="shared" ref="AV1666:AV1673" si="1933">AJ1666-BA1666-BB1666</f>
        <v>0</v>
      </c>
      <c r="AW1666" s="86">
        <f t="shared" ref="AW1666:AW1673" si="1934">(1/(1/((AM1666/1000+1)*0.0112372)+1))*AE1666</f>
        <v>1.6911581933520332E-2</v>
      </c>
      <c r="AX1666" s="86">
        <f t="shared" ref="AX1666:AX1673" si="1935">(1-(1/(1/((AM1666/1000+1)*0.0112372)+1)))*AE1666</f>
        <v>1.227086600193769</v>
      </c>
      <c r="AY1666" s="86">
        <f t="shared" ref="AY1666:AY1673" si="1936">(1/(1/((AM1666/1000+1)*0.0112372)+1))*AI1666</f>
        <v>0.16142751204783248</v>
      </c>
      <c r="AZ1666" s="86">
        <f t="shared" ref="AZ1666:AZ1673" si="1937">(1-(1/(1/((AM1666/1000+1)*0.0112372)+1)))*AI1666</f>
        <v>11.713010510500467</v>
      </c>
      <c r="BA1666" s="86">
        <f>AY1666-$AY$1647</f>
        <v>0.15530647682371007</v>
      </c>
      <c r="BB1666" s="86">
        <f>AZ1666-$AZ$1647</f>
        <v>11.163931882415907</v>
      </c>
      <c r="BJ1666" s="41">
        <f t="shared" si="1925"/>
        <v>237.98185480888168</v>
      </c>
      <c r="BK1666" s="89">
        <f t="shared" si="1909"/>
        <v>0.68538995767789412</v>
      </c>
      <c r="BL1666" s="89">
        <f t="shared" si="1926"/>
        <v>0.31461004232210588</v>
      </c>
      <c r="BM1666" s="89">
        <f t="shared" si="1910"/>
        <v>0</v>
      </c>
      <c r="BN1666" s="86">
        <f t="shared" si="1911"/>
        <v>5.0422667145085009E-4</v>
      </c>
      <c r="BO1666" s="86">
        <f t="shared" si="1912"/>
        <v>3.6300389634191139E-2</v>
      </c>
      <c r="BP1666" s="86">
        <f t="shared" si="1913"/>
        <v>0.17377295022020176</v>
      </c>
      <c r="BQ1666" s="86">
        <f t="shared" si="1914"/>
        <v>12.510297764943015</v>
      </c>
      <c r="BR1666" s="86">
        <f>BP1666-$BP$1647</f>
        <v>0.173410886156004</v>
      </c>
      <c r="BS1666" s="86">
        <f>BQ1666-$BQ$1647</f>
        <v>12.475894390419629</v>
      </c>
      <c r="CA1666" s="41">
        <f t="shared" si="1927"/>
        <v>236.93408544364257</v>
      </c>
      <c r="CB1666" s="89" t="e">
        <f t="shared" si="1916"/>
        <v>#REF!</v>
      </c>
      <c r="CC1666" s="89" t="e">
        <f t="shared" si="1922"/>
        <v>#REF!</v>
      </c>
      <c r="CD1666" s="41" t="e">
        <f t="shared" si="1928"/>
        <v>#REF!</v>
      </c>
      <c r="CE1666" s="41" t="e">
        <f t="shared" si="1929"/>
        <v>#REF!</v>
      </c>
      <c r="CF1666" s="42" t="e">
        <f t="shared" si="1930"/>
        <v>#REF!</v>
      </c>
      <c r="CG1666" s="42" t="e">
        <f t="shared" si="1931"/>
        <v>#REF!</v>
      </c>
      <c r="CH1666" s="42" t="e">
        <f t="shared" si="1917"/>
        <v>#REF!</v>
      </c>
      <c r="CI1666" s="89">
        <f t="shared" si="1918"/>
        <v>3.56114605925438</v>
      </c>
      <c r="CJ1666" s="89">
        <f t="shared" si="1919"/>
        <v>7.7580922999852362</v>
      </c>
      <c r="CK1666" s="42" t="e">
        <f t="shared" si="1920"/>
        <v>#REF!</v>
      </c>
      <c r="CM1666" s="89" t="e">
        <f t="shared" si="1871"/>
        <v>#REF!</v>
      </c>
      <c r="CN1666" s="89">
        <f t="shared" si="1872"/>
        <v>0.19763974039552032</v>
      </c>
    </row>
    <row r="1667" spans="4:92" ht="14.4" x14ac:dyDescent="0.3">
      <c r="D1667" s="47" t="s">
        <v>126</v>
      </c>
      <c r="E1667" s="32">
        <v>42810.480555555558</v>
      </c>
      <c r="F1667" s="21">
        <f t="shared" si="1923"/>
        <v>2911.8430555555606</v>
      </c>
      <c r="G1667" s="21">
        <f t="shared" si="1924"/>
        <v>1400.8416666666672</v>
      </c>
      <c r="H1667" s="21">
        <v>5</v>
      </c>
      <c r="I1667" s="21">
        <v>1081</v>
      </c>
      <c r="J1667" s="21">
        <v>27947</v>
      </c>
      <c r="K1667" s="21">
        <v>32793</v>
      </c>
      <c r="L1667" s="21">
        <v>28</v>
      </c>
      <c r="M1667" s="124">
        <v>6.08</v>
      </c>
      <c r="O1667" s="40"/>
      <c r="U1667" s="52">
        <f t="shared" si="1857"/>
        <v>8.4455276955416908E-2</v>
      </c>
      <c r="V1667" s="52">
        <f t="shared" si="1858"/>
        <v>11.811192172885228</v>
      </c>
      <c r="W1667" s="52">
        <f t="shared" si="1859"/>
        <v>3.6440911690579961E-2</v>
      </c>
      <c r="X1667" s="247">
        <f>W1667+V1667+SUM($U$1646:U1667)</f>
        <v>12.650278708213945</v>
      </c>
      <c r="Y1667" s="236">
        <f>W1667+V1667+SUM($U$1646:U1667)-$X$1647</f>
        <v>12.615513269626362</v>
      </c>
      <c r="Z1667" s="42"/>
      <c r="AA1667" s="1">
        <f t="shared" si="1932"/>
        <v>-2.3152202922055638E-3</v>
      </c>
      <c r="AB1667" s="41">
        <f t="shared" si="1860"/>
        <v>7.19748612531039E-2</v>
      </c>
      <c r="AC1667" s="48">
        <f t="shared" si="1861"/>
        <v>10.06578805402444</v>
      </c>
      <c r="AD1667" s="48">
        <f t="shared" si="1862"/>
        <v>0.92111200918327907</v>
      </c>
      <c r="AE1667" s="48">
        <f t="shared" si="1863"/>
        <v>1.2527421675842332</v>
      </c>
      <c r="AF1667" s="48">
        <f t="shared" si="1864"/>
        <v>0.92111200918327951</v>
      </c>
      <c r="AG1667" s="238">
        <f t="shared" si="1865"/>
        <v>0.33161940789384892</v>
      </c>
      <c r="AH1667" s="48">
        <f t="shared" si="1866"/>
        <v>1.0750507104967508E-5</v>
      </c>
      <c r="AI1667" s="48">
        <f>AE1667+AC1667+SUM($AB$1646:AB1667)</f>
        <v>12.025414825471946</v>
      </c>
      <c r="AJ1667" s="48">
        <f>AE1667+AC1667+SUM($AB$1646:AB1667)-$AI$1647</f>
        <v>11.470215162163264</v>
      </c>
      <c r="AK1667" s="46"/>
      <c r="AL1667" s="86"/>
      <c r="AM1667" s="25">
        <v>226.453</v>
      </c>
      <c r="AN1667" s="25">
        <v>0.10040916292848685</v>
      </c>
      <c r="AR1667" s="25">
        <v>236.108</v>
      </c>
      <c r="AS1667" s="25">
        <v>0.19233304448273483</v>
      </c>
      <c r="AV1667" s="41">
        <f t="shared" si="1933"/>
        <v>0</v>
      </c>
      <c r="AW1667" s="86">
        <f t="shared" si="1934"/>
        <v>1.7030452385748601E-2</v>
      </c>
      <c r="AX1667" s="86">
        <f t="shared" si="1935"/>
        <v>1.2357117151984847</v>
      </c>
      <c r="AY1667" s="86">
        <f t="shared" si="1936"/>
        <v>0.16347997209913098</v>
      </c>
      <c r="AZ1667" s="86">
        <f t="shared" si="1937"/>
        <v>11.861934853372816</v>
      </c>
      <c r="BA1667" s="86">
        <f>AY1667-$AY$1647</f>
        <v>0.15735893687500857</v>
      </c>
      <c r="BB1667" s="86">
        <f>AZ1667-$AZ$1647</f>
        <v>11.312856225288256</v>
      </c>
      <c r="BJ1667" s="41">
        <f t="shared" si="1925"/>
        <v>237.83008702431064</v>
      </c>
      <c r="BK1667" s="89">
        <f t="shared" si="1909"/>
        <v>0.68558410527185387</v>
      </c>
      <c r="BL1667" s="89">
        <f t="shared" si="1926"/>
        <v>0.31441589472814613</v>
      </c>
      <c r="BM1667" s="89">
        <f t="shared" si="1910"/>
        <v>0</v>
      </c>
      <c r="BN1667" s="86">
        <f t="shared" si="1911"/>
        <v>4.9924388434824613E-4</v>
      </c>
      <c r="BO1667" s="86">
        <f t="shared" si="1912"/>
        <v>3.5941667806231717E-2</v>
      </c>
      <c r="BP1667" s="86">
        <f t="shared" si="1913"/>
        <v>0.17330999657753429</v>
      </c>
      <c r="BQ1667" s="86">
        <f t="shared" si="1914"/>
        <v>12.47696871163641</v>
      </c>
      <c r="BR1667" s="86">
        <f>BP1667-$BP$1647</f>
        <v>0.17294793251333654</v>
      </c>
      <c r="BS1667" s="86">
        <f>BQ1667-$BQ$1647</f>
        <v>12.442565337113024</v>
      </c>
      <c r="CA1667" s="41">
        <f t="shared" si="1927"/>
        <v>236.93629822252228</v>
      </c>
      <c r="CB1667" s="89" t="e">
        <f t="shared" si="1916"/>
        <v>#REF!</v>
      </c>
      <c r="CC1667" s="89" t="e">
        <f t="shared" si="1922"/>
        <v>#REF!</v>
      </c>
      <c r="CD1667" s="41" t="e">
        <f t="shared" si="1928"/>
        <v>#REF!</v>
      </c>
      <c r="CE1667" s="41" t="e">
        <f t="shared" si="1929"/>
        <v>#REF!</v>
      </c>
      <c r="CF1667" s="42" t="e">
        <f t="shared" si="1930"/>
        <v>#REF!</v>
      </c>
      <c r="CG1667" s="42" t="e">
        <f t="shared" si="1931"/>
        <v>#REF!</v>
      </c>
      <c r="CH1667" s="42" t="e">
        <f t="shared" si="1917"/>
        <v>#REF!</v>
      </c>
      <c r="CI1667" s="89">
        <f t="shared" si="1918"/>
        <v>3.6064179629359101</v>
      </c>
      <c r="CJ1667" s="89">
        <f t="shared" si="1919"/>
        <v>7.8637971992273537</v>
      </c>
      <c r="CK1667" s="42" t="e">
        <f t="shared" si="1920"/>
        <v>#REF!</v>
      </c>
      <c r="CM1667" s="89" t="e">
        <f t="shared" si="1871"/>
        <v>#REF!</v>
      </c>
      <c r="CN1667" s="89">
        <f t="shared" si="1872"/>
        <v>0.2001522819037734</v>
      </c>
    </row>
    <row r="1668" spans="4:92" ht="14.4" x14ac:dyDescent="0.3">
      <c r="E1668" s="32">
        <v>42811.476388888892</v>
      </c>
      <c r="F1668" s="21">
        <f t="shared" si="1923"/>
        <v>2912.8388888888949</v>
      </c>
      <c r="G1668" s="21">
        <f t="shared" si="1924"/>
        <v>1401.8375000000015</v>
      </c>
      <c r="H1668" s="21"/>
      <c r="I1668" s="21">
        <v>1030</v>
      </c>
      <c r="J1668" s="21">
        <v>2956</v>
      </c>
      <c r="K1668" s="21">
        <v>95.4</v>
      </c>
      <c r="L1668" s="21">
        <v>27</v>
      </c>
      <c r="M1668" s="124">
        <v>6.08</v>
      </c>
      <c r="O1668" s="40"/>
      <c r="U1668" s="52">
        <f t="shared" si="1857"/>
        <v>2.341022279436392E-4</v>
      </c>
      <c r="V1668" s="52">
        <f t="shared" si="1858"/>
        <v>3.2739533893217043E-2</v>
      </c>
      <c r="W1668" s="52">
        <f t="shared" si="1859"/>
        <v>1.0101084174486281E-4</v>
      </c>
      <c r="X1668" s="250">
        <f>W1668+V1668+SUM($U$1668:U1668)</f>
        <v>3.3074646962905539E-2</v>
      </c>
      <c r="Y1668" s="260">
        <f>W1668+V1668+SUM($U$1668:U1668)-$X$1668+$Y$1667</f>
        <v>12.615513269626362</v>
      </c>
      <c r="Z1668" s="42"/>
      <c r="AA1668" s="1">
        <f t="shared" si="1932"/>
        <v>-5.6580090899078141E-3</v>
      </c>
      <c r="AB1668" s="41">
        <f t="shared" si="1860"/>
        <v>7.253733603788233E-3</v>
      </c>
      <c r="AC1668" s="48">
        <f t="shared" si="1861"/>
        <v>1.0144450963139369</v>
      </c>
      <c r="AD1668" s="48">
        <f t="shared" si="1862"/>
        <v>9.2831038747956035E-2</v>
      </c>
      <c r="AE1668" s="48">
        <f t="shared" si="1863"/>
        <v>0.12625321952248128</v>
      </c>
      <c r="AF1668" s="48">
        <f t="shared" si="1864"/>
        <v>9.2831038747956035E-2</v>
      </c>
      <c r="AG1668" s="238">
        <f t="shared" si="1865"/>
        <v>3.3421097322424251E-2</v>
      </c>
      <c r="AH1668" s="48">
        <f t="shared" si="1866"/>
        <v>1.083452101016784E-6</v>
      </c>
      <c r="AI1668" s="84">
        <f>AE1668+AC1668+SUM($AB$1668:AB1668)</f>
        <v>1.1479520494402065</v>
      </c>
      <c r="AJ1668" s="84">
        <f>AE1668+AC1668+SUM($AB$1668:AB1668)-$AI$1668+$AJ$1667</f>
        <v>11.470215162163264</v>
      </c>
      <c r="AK1668" s="46"/>
      <c r="AL1668" s="86"/>
      <c r="AM1668" s="25">
        <v>226.453</v>
      </c>
      <c r="AN1668" s="25">
        <v>0.10040916292848685</v>
      </c>
      <c r="AR1668" s="25">
        <v>236.108</v>
      </c>
      <c r="AS1668" s="25">
        <v>0.19233304448273483</v>
      </c>
      <c r="AT1668" s="47">
        <f>(1/(1/((AM1668/1000+1)*0.0112372)+1))*AI1668</f>
        <v>1.5605879026818523E-2</v>
      </c>
      <c r="AU1668" s="47">
        <f>(1-(1/(1/((AM1668/1000+1)*0.0112372)+1)))*AI1668</f>
        <v>1.1323461704133879</v>
      </c>
      <c r="AV1668" s="41">
        <f t="shared" si="1933"/>
        <v>0</v>
      </c>
      <c r="AW1668" s="86">
        <f t="shared" si="1934"/>
        <v>1.7163543299347822E-3</v>
      </c>
      <c r="AX1668" s="86">
        <f t="shared" si="1935"/>
        <v>0.1245368651925465</v>
      </c>
      <c r="AY1668" s="86">
        <f t="shared" si="1936"/>
        <v>1.5605879026818523E-2</v>
      </c>
      <c r="AZ1668" s="86">
        <f t="shared" si="1937"/>
        <v>1.1323461704133879</v>
      </c>
      <c r="BA1668" s="93">
        <f t="shared" ref="BA1668:BA1673" si="1938">AY1668-$AT$1668+$BA$1667</f>
        <v>0.15735893687500857</v>
      </c>
      <c r="BB1668" s="93">
        <f t="shared" ref="BB1668:BB1673" si="1939">AZ1668-$AU$1668+$BB$1667</f>
        <v>11.312856225288256</v>
      </c>
      <c r="BJ1668" s="41">
        <f t="shared" si="1925"/>
        <v>237.83008702431064</v>
      </c>
      <c r="BK1668" s="89">
        <f t="shared" si="1909"/>
        <v>0.68558410527185387</v>
      </c>
      <c r="BL1668" s="89">
        <f t="shared" si="1926"/>
        <v>0.31441589472814613</v>
      </c>
      <c r="BM1668" s="89">
        <f t="shared" si="1910"/>
        <v>3.3662647276759827E-3</v>
      </c>
      <c r="BN1668" s="86">
        <f t="shared" si="1911"/>
        <v>1.3838579402783514E-6</v>
      </c>
      <c r="BO1668" s="86">
        <f t="shared" si="1912"/>
        <v>9.9626983804584467E-5</v>
      </c>
      <c r="BP1668" s="86">
        <f t="shared" si="1913"/>
        <v>4.5312574403774713E-4</v>
      </c>
      <c r="BQ1668" s="86">
        <f t="shared" si="1914"/>
        <v>3.2621521218867792E-2</v>
      </c>
      <c r="BR1668" s="93">
        <f t="shared" ref="BR1668:BR1673" si="1940">BP1668-$BN$1667+$BR$1667</f>
        <v>0.17290181437302604</v>
      </c>
      <c r="BS1668" s="93">
        <f t="shared" ref="BS1668:BS1673" si="1941">BQ1668-$BO$1667+$BS$1667</f>
        <v>12.439245190525661</v>
      </c>
      <c r="CA1668" s="41">
        <f t="shared" si="1927"/>
        <v>236.93651930277861</v>
      </c>
      <c r="CB1668" s="89" t="e">
        <f t="shared" si="1916"/>
        <v>#REF!</v>
      </c>
      <c r="CC1668" s="89" t="e">
        <f t="shared" si="1922"/>
        <v>#REF!</v>
      </c>
      <c r="CD1668" s="41" t="e">
        <f t="shared" si="1928"/>
        <v>#REF!</v>
      </c>
      <c r="CE1668" s="41" t="e">
        <f t="shared" si="1929"/>
        <v>#REF!</v>
      </c>
      <c r="CF1668" s="42" t="e">
        <f t="shared" si="1930"/>
        <v>#REF!</v>
      </c>
      <c r="CG1668" s="42" t="e">
        <f t="shared" si="1931"/>
        <v>#REF!</v>
      </c>
      <c r="CH1668" s="42" t="e">
        <f t="shared" si="1917"/>
        <v>#REF!</v>
      </c>
      <c r="CI1668" s="89">
        <f t="shared" si="1918"/>
        <v>3.6064179629359101</v>
      </c>
      <c r="CJ1668" s="89">
        <f t="shared" si="1919"/>
        <v>7.8637971992273537</v>
      </c>
      <c r="CK1668" s="42" t="e">
        <f t="shared" si="1920"/>
        <v>#REF!</v>
      </c>
      <c r="CM1668" s="89" t="e">
        <f t="shared" si="1871"/>
        <v>#REF!</v>
      </c>
      <c r="CN1668" s="89">
        <f t="shared" si="1872"/>
        <v>0.2001522819037734</v>
      </c>
    </row>
    <row r="1669" spans="4:92" ht="14.4" x14ac:dyDescent="0.3">
      <c r="E1669" s="32">
        <v>42947.633333333331</v>
      </c>
      <c r="F1669" s="21">
        <f t="shared" si="1923"/>
        <v>3048.9958333333343</v>
      </c>
      <c r="G1669" s="21">
        <f t="shared" si="1924"/>
        <v>1537.9944444444409</v>
      </c>
      <c r="H1669" s="21"/>
      <c r="I1669" s="21">
        <v>1031</v>
      </c>
      <c r="J1669" s="21">
        <v>11139</v>
      </c>
      <c r="K1669" s="21">
        <v>3227</v>
      </c>
      <c r="L1669" s="21">
        <v>26</v>
      </c>
      <c r="M1669" s="124">
        <v>6.08</v>
      </c>
      <c r="O1669" s="40"/>
      <c r="U1669" s="52">
        <f t="shared" si="1857"/>
        <v>7.9264290789005046E-3</v>
      </c>
      <c r="V1669" s="52">
        <f t="shared" si="1858"/>
        <v>1.1085225277878241</v>
      </c>
      <c r="W1669" s="52">
        <f t="shared" si="1859"/>
        <v>3.4201095834229221E-3</v>
      </c>
      <c r="X1669" s="247">
        <f>W1669+V1669+SUM($U$1668:U1669)</f>
        <v>1.1201031686780913</v>
      </c>
      <c r="Y1669" s="236">
        <f>W1669+V1669+SUM($U$1668:U1669)-$X$1668+$Y$1667</f>
        <v>13.702541791341549</v>
      </c>
      <c r="Z1669" s="42"/>
      <c r="AA1669" s="1">
        <f t="shared" si="1932"/>
        <v>7.6248654452924025E-3</v>
      </c>
      <c r="AB1669" s="41">
        <f t="shared" si="1860"/>
        <v>2.7360549584714202E-2</v>
      </c>
      <c r="AC1669" s="48">
        <f t="shared" si="1861"/>
        <v>3.826412282934172</v>
      </c>
      <c r="AD1669" s="48">
        <f t="shared" si="1862"/>
        <v>0.35015184970916485</v>
      </c>
      <c r="AE1669" s="48">
        <f t="shared" si="1863"/>
        <v>0.47621785712817355</v>
      </c>
      <c r="AF1669" s="48">
        <f t="shared" si="1864"/>
        <v>0.35015184970916491</v>
      </c>
      <c r="AG1669" s="238">
        <f t="shared" si="1865"/>
        <v>0.12606192071738007</v>
      </c>
      <c r="AH1669" s="48">
        <f t="shared" si="1866"/>
        <v>4.0867016286690101E-6</v>
      </c>
      <c r="AI1669" s="48">
        <f>AE1669+AC1669+SUM($AB$1668:AB1669)</f>
        <v>4.3372444232508478</v>
      </c>
      <c r="AJ1669" s="48">
        <f>AE1669+AC1669+SUM($AB$1668:AB1669)-$AI$1668+$AJ$1667</f>
        <v>14.659507535973905</v>
      </c>
      <c r="AK1669" s="46"/>
      <c r="AL1669" s="86"/>
      <c r="AM1669">
        <v>195.49</v>
      </c>
      <c r="AN1669">
        <v>0.13</v>
      </c>
      <c r="AR1669" s="25">
        <v>62.44</v>
      </c>
      <c r="AS1669" s="25">
        <v>0.01</v>
      </c>
      <c r="AT1669" s="26"/>
      <c r="AV1669" s="41">
        <f t="shared" si="1933"/>
        <v>0</v>
      </c>
      <c r="AW1669" s="86">
        <f t="shared" si="1934"/>
        <v>6.312687361576059E-3</v>
      </c>
      <c r="AX1669" s="86">
        <f t="shared" si="1935"/>
        <v>0.46990516976659752</v>
      </c>
      <c r="AY1669" s="86">
        <f t="shared" si="1936"/>
        <v>5.7493997011860601E-2</v>
      </c>
      <c r="AZ1669" s="86">
        <f t="shared" si="1937"/>
        <v>4.2797504262389872</v>
      </c>
      <c r="BA1669" s="86">
        <f t="shared" si="1938"/>
        <v>0.19924705486005065</v>
      </c>
      <c r="BB1669" s="86">
        <f t="shared" si="1939"/>
        <v>14.460260481113854</v>
      </c>
      <c r="BJ1669" s="41">
        <f t="shared" si="1925"/>
        <v>226.18975697723508</v>
      </c>
      <c r="BK1669" s="89">
        <f t="shared" si="1909"/>
        <v>0.70047489436732968</v>
      </c>
      <c r="BL1669" s="89">
        <f t="shared" si="1926"/>
        <v>0.29952510563267032</v>
      </c>
      <c r="BM1669" s="89">
        <f t="shared" si="1910"/>
        <v>3.3662647276759827E-3</v>
      </c>
      <c r="BN1669" s="86">
        <f t="shared" si="1911"/>
        <v>4.0350440044577571E-5</v>
      </c>
      <c r="BO1669" s="86">
        <f t="shared" si="1912"/>
        <v>3.3797591433783443E-3</v>
      </c>
      <c r="BP1669" s="86">
        <f t="shared" si="1913"/>
        <v>1.3214972985237758E-2</v>
      </c>
      <c r="BQ1669" s="86">
        <f t="shared" si="1914"/>
        <v>1.1068881956928536</v>
      </c>
      <c r="BR1669" s="86">
        <f t="shared" si="1940"/>
        <v>0.18566366161422604</v>
      </c>
      <c r="BS1669" s="86">
        <f t="shared" si="1941"/>
        <v>13.513511864999646</v>
      </c>
      <c r="CA1669" s="41">
        <f t="shared" si="1927"/>
        <v>222.6455554308402</v>
      </c>
      <c r="CB1669" s="89" t="e">
        <f>(CA1669-$P$1529)/($AR$1643-$P$1529)</f>
        <v>#REF!</v>
      </c>
      <c r="CC1669" s="89" t="e">
        <f t="shared" si="1922"/>
        <v>#REF!</v>
      </c>
      <c r="CD1669" s="41" t="e">
        <f t="shared" si="1928"/>
        <v>#REF!</v>
      </c>
      <c r="CE1669" s="41" t="e">
        <f t="shared" si="1929"/>
        <v>#REF!</v>
      </c>
      <c r="CF1669" s="42" t="e">
        <f t="shared" si="1930"/>
        <v>#REF!</v>
      </c>
      <c r="CG1669" s="42" t="e">
        <f t="shared" si="1931"/>
        <v>#REF!</v>
      </c>
      <c r="CH1669" s="42" t="e">
        <f t="shared" si="1917"/>
        <v>#REF!</v>
      </c>
      <c r="CI1669" s="89">
        <f t="shared" si="1918"/>
        <v>4.3908905432355105</v>
      </c>
      <c r="CJ1669" s="89">
        <f t="shared" si="1919"/>
        <v>10.268616992738394</v>
      </c>
      <c r="CK1669" s="42" t="e">
        <f t="shared" si="1920"/>
        <v>#REF!</v>
      </c>
      <c r="CM1669" s="89" t="e">
        <f t="shared" si="1871"/>
        <v>#REF!</v>
      </c>
      <c r="CN1669" s="89">
        <f t="shared" si="1872"/>
        <v>0.24368965850614713</v>
      </c>
    </row>
    <row r="1670" spans="4:92" ht="14.4" x14ac:dyDescent="0.3">
      <c r="E1670" s="32">
        <v>42955.477777777778</v>
      </c>
      <c r="F1670" s="21">
        <f t="shared" si="1923"/>
        <v>3056.840277777781</v>
      </c>
      <c r="G1670" s="21">
        <f>E1670-E$1647</f>
        <v>1545.8388888888876</v>
      </c>
      <c r="H1670" s="21"/>
      <c r="I1670" s="21">
        <v>1036</v>
      </c>
      <c r="J1670" s="21">
        <v>11505</v>
      </c>
      <c r="K1670" s="21">
        <v>3374</v>
      </c>
      <c r="L1670" s="21">
        <v>27</v>
      </c>
      <c r="M1670" s="124">
        <v>6.08</v>
      </c>
      <c r="O1670" s="40"/>
      <c r="U1670" s="52">
        <f t="shared" si="1857"/>
        <v>8.3276944301641006E-3</v>
      </c>
      <c r="V1670" s="52">
        <f t="shared" si="1858"/>
        <v>1.164640065340824</v>
      </c>
      <c r="W1670" s="52">
        <f t="shared" si="1859"/>
        <v>3.5932482641190407E-3</v>
      </c>
      <c r="X1670" s="247">
        <f>W1670+V1670+SUM($U$1668:U1670)</f>
        <v>1.1847215393419512</v>
      </c>
      <c r="Y1670" s="236">
        <f>W1670+V1670+SUM($U$1668:U1670)-$X$1668+$Y$1667</f>
        <v>13.767160162005407</v>
      </c>
      <c r="Z1670" s="42"/>
      <c r="AA1670" s="1">
        <f t="shared" si="1932"/>
        <v>7.9626759766211128E-3</v>
      </c>
      <c r="AB1670" s="41">
        <f t="shared" si="1860"/>
        <v>2.8396598820106096E-2</v>
      </c>
      <c r="AC1670" s="48">
        <f t="shared" si="1861"/>
        <v>3.9713052613355599</v>
      </c>
      <c r="AD1670" s="48">
        <f t="shared" si="1862"/>
        <v>0.36341088732604498</v>
      </c>
      <c r="AE1670" s="48">
        <f t="shared" si="1863"/>
        <v>0.49425057775134601</v>
      </c>
      <c r="AF1670" s="48">
        <f t="shared" si="1864"/>
        <v>0.36341088732604487</v>
      </c>
      <c r="AG1670" s="238">
        <f t="shared" si="1865"/>
        <v>0.13083544897443825</v>
      </c>
      <c r="AH1670" s="48">
        <f t="shared" si="1866"/>
        <v>4.24145086294692E-6</v>
      </c>
      <c r="AI1670" s="48">
        <f>AE1670+AC1670+SUM($AB$1668:AB1670)</f>
        <v>4.5285667210955145</v>
      </c>
      <c r="AJ1670" s="48">
        <f>AE1670+AC1670+SUM($AB$1668:AB1670)-$AI$1668+$AJ$1667</f>
        <v>14.850829833818572</v>
      </c>
      <c r="AK1670" s="46"/>
      <c r="AL1670" s="86"/>
      <c r="AM1670">
        <v>195.49</v>
      </c>
      <c r="AN1670">
        <v>0.13</v>
      </c>
      <c r="AR1670" s="25">
        <v>62.44</v>
      </c>
      <c r="AS1670" s="25">
        <v>0.01</v>
      </c>
      <c r="AV1670" s="41">
        <f t="shared" si="1933"/>
        <v>0</v>
      </c>
      <c r="AW1670" s="86">
        <f t="shared" si="1934"/>
        <v>6.5517269647089879E-3</v>
      </c>
      <c r="AX1670" s="86">
        <f t="shared" si="1935"/>
        <v>0.48769885078663705</v>
      </c>
      <c r="AY1670" s="86">
        <f t="shared" si="1936"/>
        <v>6.0030142671905963E-2</v>
      </c>
      <c r="AZ1670" s="86">
        <f t="shared" si="1937"/>
        <v>4.4685365784236089</v>
      </c>
      <c r="BA1670" s="86">
        <f t="shared" si="1938"/>
        <v>0.20178320052009602</v>
      </c>
      <c r="BB1670" s="86">
        <f t="shared" si="1939"/>
        <v>14.649046633298477</v>
      </c>
      <c r="BJ1670" s="41">
        <f t="shared" si="1925"/>
        <v>225.79412106059027</v>
      </c>
      <c r="BK1670" s="89">
        <f t="shared" si="1909"/>
        <v>0.70098100810890995</v>
      </c>
      <c r="BL1670" s="89">
        <f t="shared" si="1926"/>
        <v>0.29901899189109005</v>
      </c>
      <c r="BM1670" s="89">
        <f t="shared" si="1910"/>
        <v>3.3662647276759827E-3</v>
      </c>
      <c r="BN1670" s="86">
        <f t="shared" si="1911"/>
        <v>4.239312955040154E-5</v>
      </c>
      <c r="BO1670" s="86">
        <f t="shared" si="1912"/>
        <v>3.5508551345686391E-3</v>
      </c>
      <c r="BP1670" s="86">
        <f t="shared" si="1913"/>
        <v>1.3977340280101114E-2</v>
      </c>
      <c r="BQ1670" s="86">
        <f t="shared" si="1914"/>
        <v>1.1707441990618501</v>
      </c>
      <c r="BR1670" s="86">
        <f t="shared" si="1940"/>
        <v>0.18642602890908941</v>
      </c>
      <c r="BS1670" s="86">
        <f t="shared" si="1941"/>
        <v>13.577367868368642</v>
      </c>
      <c r="CA1670" s="41">
        <f t="shared" si="1927"/>
        <v>221.89208932559069</v>
      </c>
      <c r="CB1670" s="89" t="e">
        <f>(CA1670-$P$1529)/($AR$1643-$P$1529)</f>
        <v>#REF!</v>
      </c>
      <c r="CC1670" s="89" t="e">
        <f t="shared" si="1922"/>
        <v>#REF!</v>
      </c>
      <c r="CD1670" s="41" t="e">
        <f t="shared" si="1928"/>
        <v>#REF!</v>
      </c>
      <c r="CE1670" s="41" t="e">
        <f t="shared" si="1929"/>
        <v>#REF!</v>
      </c>
      <c r="CF1670" s="42" t="e">
        <f t="shared" si="1930"/>
        <v>#REF!</v>
      </c>
      <c r="CG1670" s="42" t="e">
        <f t="shared" si="1931"/>
        <v>#REF!</v>
      </c>
      <c r="CH1670" s="42" t="e">
        <f t="shared" si="1917"/>
        <v>#REF!</v>
      </c>
      <c r="CI1670" s="89">
        <f t="shared" si="1918"/>
        <v>4.4406801656545536</v>
      </c>
      <c r="CJ1670" s="89">
        <f t="shared" si="1919"/>
        <v>10.410149668164019</v>
      </c>
      <c r="CK1670" s="42" t="e">
        <f t="shared" si="1920"/>
        <v>#REF!</v>
      </c>
      <c r="CM1670" s="89" t="e">
        <f t="shared" si="1871"/>
        <v>#REF!</v>
      </c>
      <c r="CN1670" s="89">
        <f t="shared" si="1872"/>
        <v>0.24645292850000719</v>
      </c>
    </row>
    <row r="1671" spans="4:92" ht="14.4" x14ac:dyDescent="0.3">
      <c r="E1671" s="32">
        <v>43045.594444444447</v>
      </c>
      <c r="F1671" s="21">
        <f>E1671-E$1600</f>
        <v>3146.9569444444496</v>
      </c>
      <c r="G1671" s="21">
        <f>E1671-E$1647</f>
        <v>1635.9555555555562</v>
      </c>
      <c r="H1671" s="21">
        <v>5</v>
      </c>
      <c r="I1671" s="21">
        <v>1070</v>
      </c>
      <c r="J1671" s="21">
        <v>13161</v>
      </c>
      <c r="K1671" s="21">
        <v>5787</v>
      </c>
      <c r="L1671" s="21">
        <v>26</v>
      </c>
      <c r="M1671" s="124">
        <v>6.08</v>
      </c>
      <c r="O1671" s="40"/>
      <c r="U1671" s="52">
        <f t="shared" si="1857"/>
        <v>1.4752214127816743E-2</v>
      </c>
      <c r="V1671" s="52">
        <f t="shared" si="1858"/>
        <v>2.0631184020765945</v>
      </c>
      <c r="W1671" s="52">
        <f t="shared" si="1859"/>
        <v>6.3653113417185435E-3</v>
      </c>
      <c r="X1671" s="247">
        <f>W1671+V1671+SUM($U$1668:U1671)</f>
        <v>2.1007241532831378</v>
      </c>
      <c r="Y1671" s="236">
        <f>W1671+V1671+SUM($U$1668:U1671)-$X$1668+$Y$1667</f>
        <v>14.683162775946595</v>
      </c>
      <c r="Z1671" s="42"/>
      <c r="AA1671" s="1">
        <f t="shared" si="1932"/>
        <v>8.7340398247031069E-3</v>
      </c>
      <c r="AB1671" s="41">
        <f t="shared" si="1860"/>
        <v>3.3550006935579087E-2</v>
      </c>
      <c r="AC1671" s="48">
        <f t="shared" si="1861"/>
        <v>4.6920168117729499</v>
      </c>
      <c r="AD1671" s="48">
        <f t="shared" si="1862"/>
        <v>0.42936261020178768</v>
      </c>
      <c r="AE1671" s="48">
        <f t="shared" si="1863"/>
        <v>0.58394705705849304</v>
      </c>
      <c r="AF1671" s="48">
        <f t="shared" si="1864"/>
        <v>0.42936261020178768</v>
      </c>
      <c r="AG1671" s="238">
        <f t="shared" si="1865"/>
        <v>0.15457943566833146</v>
      </c>
      <c r="AH1671" s="48">
        <f t="shared" si="1866"/>
        <v>5.0111883740115967E-6</v>
      </c>
      <c r="AI1671" s="48">
        <f>AE1671+AC1671+SUM($AB$1668:AB1671)</f>
        <v>5.372524757775631</v>
      </c>
      <c r="AJ1671" s="48">
        <f>AE1671+AC1671+SUM($AB$1668:AB1671)-$AI$1668+$AJ$1667</f>
        <v>15.694787870498688</v>
      </c>
      <c r="AK1671" s="46"/>
      <c r="AL1671" s="86"/>
      <c r="AM1671" s="25">
        <v>170.28020167715704</v>
      </c>
      <c r="AN1671" s="26">
        <v>0.59396969619670237</v>
      </c>
      <c r="AR1671" s="25">
        <v>52.342701677157002</v>
      </c>
      <c r="AS1671" s="26">
        <v>7.7074639149329896E-2</v>
      </c>
      <c r="AV1671" s="41">
        <f t="shared" si="1933"/>
        <v>0</v>
      </c>
      <c r="AW1671" s="86">
        <f t="shared" si="1934"/>
        <v>7.5796195158515135E-3</v>
      </c>
      <c r="AX1671" s="86">
        <f t="shared" si="1935"/>
        <v>0.57636743754264153</v>
      </c>
      <c r="AY1671" s="86">
        <f t="shared" si="1936"/>
        <v>6.9735249131245416E-2</v>
      </c>
      <c r="AZ1671" s="86">
        <f t="shared" si="1937"/>
        <v>5.3027895086443859</v>
      </c>
      <c r="BA1671" s="86">
        <f t="shared" si="1938"/>
        <v>0.21148830697943546</v>
      </c>
      <c r="BB1671" s="86">
        <f t="shared" si="1939"/>
        <v>15.483299563519253</v>
      </c>
      <c r="BJ1671" s="41">
        <f t="shared" si="1925"/>
        <v>215.52734586827182</v>
      </c>
      <c r="BK1671" s="89">
        <f t="shared" si="1909"/>
        <v>0.71411468932423638</v>
      </c>
      <c r="BL1671" s="89">
        <f t="shared" si="1926"/>
        <v>0.28588531067576362</v>
      </c>
      <c r="BM1671" s="89">
        <f t="shared" si="1910"/>
        <v>3.3662647276777591E-3</v>
      </c>
      <c r="BN1671" s="86">
        <f t="shared" si="1911"/>
        <v>7.4392539403322981E-5</v>
      </c>
      <c r="BO1671" s="86">
        <f t="shared" si="1912"/>
        <v>6.2909188023152198E-3</v>
      </c>
      <c r="BP1671" s="86">
        <f t="shared" si="1913"/>
        <v>2.455154130865109E-2</v>
      </c>
      <c r="BQ1671" s="86">
        <f t="shared" si="1914"/>
        <v>2.0761726119744868</v>
      </c>
      <c r="BR1671" s="86">
        <f t="shared" si="1940"/>
        <v>0.19700022993763938</v>
      </c>
      <c r="BS1671" s="86">
        <f t="shared" si="1941"/>
        <v>14.482796281281278</v>
      </c>
      <c r="CA1671" s="41">
        <f t="shared" si="1927"/>
        <v>210.47604899778526</v>
      </c>
      <c r="CB1671" s="89" t="e">
        <f>(CA1671-$P$1529)/($AR$1643-$P$1529)</f>
        <v>#REF!</v>
      </c>
      <c r="CC1671" s="89" t="e">
        <f t="shared" si="1922"/>
        <v>#REF!</v>
      </c>
      <c r="CD1671" s="41" t="e">
        <f t="shared" si="1928"/>
        <v>#REF!</v>
      </c>
      <c r="CE1671" s="41" t="e">
        <f t="shared" si="1929"/>
        <v>#REF!</v>
      </c>
      <c r="CF1671" s="42" t="e">
        <f t="shared" si="1930"/>
        <v>#REF!</v>
      </c>
      <c r="CG1671" s="42" t="e">
        <f t="shared" si="1931"/>
        <v>#REF!</v>
      </c>
      <c r="CH1671" s="42" t="e">
        <f t="shared" si="1917"/>
        <v>#REF!</v>
      </c>
      <c r="CI1671" s="89">
        <f t="shared" si="1918"/>
        <v>4.4869093063477239</v>
      </c>
      <c r="CJ1671" s="89">
        <f t="shared" si="1919"/>
        <v>11.207878564150965</v>
      </c>
      <c r="CK1671" s="42" t="e">
        <f t="shared" si="1920"/>
        <v>#REF!</v>
      </c>
      <c r="CM1671" s="89" t="e">
        <f t="shared" si="1871"/>
        <v>#REF!</v>
      </c>
      <c r="CN1671" s="89">
        <f t="shared" si="1872"/>
        <v>0.24901859562325324</v>
      </c>
    </row>
    <row r="1672" spans="4:92" ht="14.4" x14ac:dyDescent="0.3">
      <c r="E1672" s="32">
        <v>43136.557638888888</v>
      </c>
      <c r="F1672" s="21">
        <f>E1672-E$1600</f>
        <v>3237.9201388888905</v>
      </c>
      <c r="G1672" s="21">
        <f>E1672-E$1647</f>
        <v>1726.9187499999971</v>
      </c>
      <c r="H1672" s="21"/>
      <c r="I1672" s="21">
        <v>1035</v>
      </c>
      <c r="J1672" s="21">
        <v>14498.1</v>
      </c>
      <c r="K1672" s="21">
        <v>7736.09</v>
      </c>
      <c r="L1672" s="21">
        <v>356</v>
      </c>
      <c r="M1672" s="124">
        <v>6.08</v>
      </c>
      <c r="O1672" s="40"/>
      <c r="U1672" s="52">
        <f t="shared" si="1857"/>
        <v>1.9075758291430513E-2</v>
      </c>
      <c r="V1672" s="52">
        <f t="shared" si="1858"/>
        <v>2.667772283104727</v>
      </c>
      <c r="W1672" s="52">
        <f t="shared" si="1859"/>
        <v>8.2308417944780918E-3</v>
      </c>
      <c r="X1672" s="247">
        <f>W1672+V1672+SUM($U$1668:U1672)</f>
        <v>2.7263193230554608</v>
      </c>
      <c r="Y1672" s="236">
        <f>W1672+V1672+SUM($U$1668:U1672)-$X$1668+$Y$1667</f>
        <v>15.308757945718916</v>
      </c>
      <c r="Z1672" s="42"/>
      <c r="AA1672" s="1">
        <f t="shared" si="1932"/>
        <v>8.6594780692841565E-3</v>
      </c>
      <c r="AB1672" s="41">
        <f t="shared" si="1860"/>
        <v>3.5749616574392074E-2</v>
      </c>
      <c r="AC1672" s="48">
        <f t="shared" si="1861"/>
        <v>4.9996353891540348</v>
      </c>
      <c r="AD1672" s="48">
        <f t="shared" si="1862"/>
        <v>0.45751253391891838</v>
      </c>
      <c r="AE1672" s="48">
        <f t="shared" si="1863"/>
        <v>0.62223186509828521</v>
      </c>
      <c r="AF1672" s="48">
        <f t="shared" si="1864"/>
        <v>0.45751253391891838</v>
      </c>
      <c r="AG1672" s="238">
        <f t="shared" si="1865"/>
        <v>0.16471399144685073</v>
      </c>
      <c r="AH1672" s="48">
        <f t="shared" si="1866"/>
        <v>5.3397325162094989E-6</v>
      </c>
      <c r="AI1672" s="48">
        <f>AE1672+AC1672+SUM($AB$1668:AB1672)</f>
        <v>5.7541777597708998</v>
      </c>
      <c r="AJ1672" s="48">
        <f>AE1672+AC1672+SUM($AB$1668:AB1672)-$AI$1668+$AJ$1667</f>
        <v>16.076440872493958</v>
      </c>
      <c r="AK1672" s="46"/>
      <c r="AL1672" s="86"/>
      <c r="AM1672">
        <v>157.8485</v>
      </c>
      <c r="AN1672">
        <v>0.68094383028266103</v>
      </c>
      <c r="AO1672"/>
      <c r="AP1672"/>
      <c r="AQ1672"/>
      <c r="AR1672">
        <v>46.507000000000005</v>
      </c>
      <c r="AS1672">
        <v>0.33375440072005136</v>
      </c>
      <c r="AT1672"/>
      <c r="AV1672" s="41">
        <f t="shared" si="1933"/>
        <v>0</v>
      </c>
      <c r="AW1672" s="86">
        <f t="shared" si="1934"/>
        <v>7.9918614325529599E-3</v>
      </c>
      <c r="AX1672" s="86">
        <f t="shared" si="1935"/>
        <v>0.61424000366573228</v>
      </c>
      <c r="AY1672" s="86">
        <f t="shared" si="1936"/>
        <v>7.3905876400436665E-2</v>
      </c>
      <c r="AZ1672" s="86">
        <f t="shared" si="1937"/>
        <v>5.6802718833704633</v>
      </c>
      <c r="BA1672" s="86">
        <f t="shared" si="1938"/>
        <v>0.2156589342486267</v>
      </c>
      <c r="BB1672" s="86">
        <f t="shared" si="1939"/>
        <v>15.860781938245331</v>
      </c>
      <c r="BJ1672" s="41">
        <f t="shared" si="1925"/>
        <v>209.99827136995998</v>
      </c>
      <c r="BK1672" s="89">
        <f t="shared" si="1909"/>
        <v>0.72118770889623907</v>
      </c>
      <c r="BL1672" s="89">
        <f t="shared" si="1926"/>
        <v>0.27881229110376093</v>
      </c>
      <c r="BM1672" s="89">
        <f t="shared" si="1910"/>
        <v>3.3662647276742064E-3</v>
      </c>
      <c r="BN1672" s="86">
        <f t="shared" si="1911"/>
        <v>9.5668084620012691E-5</v>
      </c>
      <c r="BO1672" s="86">
        <f t="shared" si="1912"/>
        <v>8.1351737098580793E-3</v>
      </c>
      <c r="BP1672" s="86">
        <f t="shared" si="1913"/>
        <v>3.1688344183000296E-2</v>
      </c>
      <c r="BQ1672" s="86">
        <f t="shared" si="1914"/>
        <v>2.6946309788724605</v>
      </c>
      <c r="BR1672" s="86">
        <f t="shared" si="1940"/>
        <v>0.20413703281198858</v>
      </c>
      <c r="BS1672" s="86">
        <f t="shared" si="1941"/>
        <v>15.101254648179253</v>
      </c>
      <c r="CA1672" s="41">
        <f t="shared" si="1927"/>
        <v>202.9585309568298</v>
      </c>
      <c r="CB1672" s="89" t="e">
        <f>(CA1672-$P$1529)/($AR$1643-$P$1529)</f>
        <v>#REF!</v>
      </c>
      <c r="CC1672" s="89" t="e">
        <f t="shared" si="1922"/>
        <v>#REF!</v>
      </c>
      <c r="CD1672" s="41" t="e">
        <f t="shared" si="1928"/>
        <v>#REF!</v>
      </c>
      <c r="CE1672" s="41" t="e">
        <f t="shared" si="1929"/>
        <v>#REF!</v>
      </c>
      <c r="CF1672" s="42" t="e">
        <f t="shared" si="1930"/>
        <v>#REF!</v>
      </c>
      <c r="CG1672" s="42" t="e">
        <f t="shared" si="1931"/>
        <v>#REF!</v>
      </c>
      <c r="CH1672" s="42" t="e">
        <f t="shared" si="1917"/>
        <v>#REF!</v>
      </c>
      <c r="CI1672" s="89">
        <f t="shared" si="1918"/>
        <v>4.482309312454186</v>
      </c>
      <c r="CJ1672" s="89">
        <f t="shared" si="1919"/>
        <v>11.594131560039772</v>
      </c>
      <c r="CK1672" s="42" t="e">
        <f t="shared" si="1920"/>
        <v>#REF!</v>
      </c>
      <c r="CM1672" s="89" t="e">
        <f t="shared" si="1871"/>
        <v>#REF!</v>
      </c>
      <c r="CN1672" s="89">
        <f t="shared" si="1872"/>
        <v>0.24876330095580279</v>
      </c>
    </row>
    <row r="1673" spans="4:92" ht="14.4" x14ac:dyDescent="0.3">
      <c r="E1673" s="32">
        <v>43426.524305555555</v>
      </c>
      <c r="F1673" s="21">
        <f>E1673-E$1600</f>
        <v>3527.8868055555577</v>
      </c>
      <c r="G1673" s="21">
        <f>E1673-E$1647</f>
        <v>2016.8854166666642</v>
      </c>
      <c r="H1673" s="21"/>
      <c r="I1673" s="21">
        <v>1048</v>
      </c>
      <c r="J1673" s="21">
        <v>17383</v>
      </c>
      <c r="K1673" s="21">
        <v>12715</v>
      </c>
      <c r="L1673" s="21">
        <v>31</v>
      </c>
      <c r="M1673" s="124">
        <v>6.08</v>
      </c>
      <c r="O1673" s="40"/>
      <c r="U1673" s="52">
        <f t="shared" si="1857"/>
        <v>3.1746627384563048E-2</v>
      </c>
      <c r="V1673" s="52">
        <f t="shared" si="1858"/>
        <v>4.4398115830938005</v>
      </c>
      <c r="W1673" s="52">
        <f t="shared" si="1859"/>
        <v>1.369809071380244E-2</v>
      </c>
      <c r="X1673" s="247">
        <f>W1673+V1673+SUM($U$1668:U1673)</f>
        <v>4.5355724993484214</v>
      </c>
      <c r="Y1673" s="236">
        <f>W1673+V1673+SUM($U$1668:U1673)-$X$1668+$Y$1667</f>
        <v>17.118011122011879</v>
      </c>
      <c r="Z1673" s="47"/>
      <c r="AA1673" s="1">
        <f t="shared" si="1932"/>
        <v>6.8947219448790946E-3</v>
      </c>
      <c r="AB1673" s="41">
        <f t="shared" si="1860"/>
        <v>4.3401622007539081E-2</v>
      </c>
      <c r="AC1673" s="48">
        <f t="shared" si="1861"/>
        <v>6.0697793746692517</v>
      </c>
      <c r="AD1673" s="48">
        <f t="shared" si="1862"/>
        <v>0.55544053233521884</v>
      </c>
      <c r="AE1673" s="48">
        <f t="shared" si="1863"/>
        <v>0.75541711486177143</v>
      </c>
      <c r="AF1673" s="48">
        <f t="shared" si="1864"/>
        <v>0.55544053233521895</v>
      </c>
      <c r="AG1673" s="238">
        <f t="shared" si="1865"/>
        <v>0.19997009985416347</v>
      </c>
      <c r="AH1673" s="48">
        <f t="shared" si="1866"/>
        <v>6.4826723891606164E-6</v>
      </c>
      <c r="AI1673" s="48">
        <f>AE1673+AC1673+SUM($AB$1668:AB1673)</f>
        <v>7.0009086170571413</v>
      </c>
      <c r="AJ1673" s="48">
        <f>AE1673+AC1673+SUM($AB$1668:AB1673)-$AI$1668+$AJ$1667</f>
        <v>17.323171729780199</v>
      </c>
      <c r="AK1673" s="46"/>
      <c r="AL1673" s="86"/>
      <c r="AM1673">
        <v>130.52799999999999</v>
      </c>
      <c r="AN1673"/>
      <c r="AO1673"/>
      <c r="AP1673"/>
      <c r="AQ1673"/>
      <c r="AR1673">
        <v>34.277000000000001</v>
      </c>
      <c r="AV1673" s="41">
        <f t="shared" si="1933"/>
        <v>0</v>
      </c>
      <c r="AW1673" s="86">
        <f t="shared" si="1934"/>
        <v>9.4764077985880386E-3</v>
      </c>
      <c r="AX1673" s="86">
        <f t="shared" si="1935"/>
        <v>0.74594070706318338</v>
      </c>
      <c r="AY1673" s="86">
        <f t="shared" si="1936"/>
        <v>8.7823619177627751E-2</v>
      </c>
      <c r="AZ1673" s="86">
        <f t="shared" si="1937"/>
        <v>6.9130849978795137</v>
      </c>
      <c r="BA1673" s="86">
        <f t="shared" si="1938"/>
        <v>0.2295766770258178</v>
      </c>
      <c r="BB1673" s="86">
        <f t="shared" si="1939"/>
        <v>17.093595052754381</v>
      </c>
      <c r="BJ1673" s="41">
        <f t="shared" si="1925"/>
        <v>195.18805386060635</v>
      </c>
      <c r="BK1673" s="89">
        <f t="shared" si="1909"/>
        <v>0.74013354844700974</v>
      </c>
      <c r="BL1673" s="89">
        <f t="shared" si="1926"/>
        <v>0.25986645155299026</v>
      </c>
      <c r="BM1673" s="89">
        <f t="shared" si="1910"/>
        <v>3.3662647276777591E-3</v>
      </c>
      <c r="BN1673" s="86">
        <f t="shared" si="1911"/>
        <v>1.5737530614741223E-4</v>
      </c>
      <c r="BO1673" s="86">
        <f t="shared" si="1912"/>
        <v>1.3540715407655028E-2</v>
      </c>
      <c r="BP1673" s="86">
        <f t="shared" si="1913"/>
        <v>5.2108510999968549E-2</v>
      </c>
      <c r="BQ1673" s="86">
        <f t="shared" si="1914"/>
        <v>4.4834639883484524</v>
      </c>
      <c r="BR1673" s="86">
        <f t="shared" si="1940"/>
        <v>0.22455719962895684</v>
      </c>
      <c r="BS1673" s="86">
        <f t="shared" si="1941"/>
        <v>16.890087657655243</v>
      </c>
      <c r="CA1673" s="41">
        <f t="shared" si="1927"/>
        <v>183.14226745837269</v>
      </c>
      <c r="CB1673" s="89" t="e">
        <f>(CA1673-$P$1529)/($AR$1643-$P$1529)</f>
        <v>#REF!</v>
      </c>
      <c r="CC1673" s="89" t="e">
        <f t="shared" si="1922"/>
        <v>#REF!</v>
      </c>
      <c r="CD1673" s="41" t="e">
        <f t="shared" si="1928"/>
        <v>#REF!</v>
      </c>
      <c r="CE1673" s="41" t="e">
        <f t="shared" si="1929"/>
        <v>#REF!</v>
      </c>
      <c r="CF1673" s="42" t="e">
        <f t="shared" si="1930"/>
        <v>#REF!</v>
      </c>
      <c r="CG1673" s="42" t="e">
        <f t="shared" si="1931"/>
        <v>#REF!</v>
      </c>
      <c r="CH1673" s="42" t="e">
        <f t="shared" si="1917"/>
        <v>#REF!</v>
      </c>
      <c r="CI1673" s="89">
        <f t="shared" si="1918"/>
        <v>4.5017111670610568</v>
      </c>
      <c r="CJ1673" s="89">
        <f t="shared" si="1919"/>
        <v>12.821460562719142</v>
      </c>
      <c r="CK1673" s="42" t="e">
        <f t="shared" si="1920"/>
        <v>#REF!</v>
      </c>
      <c r="CM1673" s="89" t="e">
        <f t="shared" si="1871"/>
        <v>#REF!</v>
      </c>
      <c r="CN1673" s="89">
        <f t="shared" si="1872"/>
        <v>0.24984008282430509</v>
      </c>
    </row>
    <row r="1674" spans="4:92" ht="14.4" thickBot="1" x14ac:dyDescent="0.3">
      <c r="E1674" s="22"/>
      <c r="F1674" s="21"/>
      <c r="G1674" s="21"/>
      <c r="H1674" s="21"/>
      <c r="I1674" s="21"/>
      <c r="L1674" s="21"/>
      <c r="M1674" s="21"/>
      <c r="N1674" s="40"/>
      <c r="O1674" s="40"/>
      <c r="P1674" s="40"/>
      <c r="R1674" s="22"/>
      <c r="S1674" s="22"/>
      <c r="T1674" s="22"/>
      <c r="U1674" s="21"/>
      <c r="V1674" s="21"/>
      <c r="W1674" s="21"/>
      <c r="X1674" s="246"/>
      <c r="Y1674" s="255"/>
      <c r="Z1674" s="47"/>
      <c r="AA1674" s="47"/>
      <c r="AB1674" s="46"/>
      <c r="AC1674" s="46"/>
      <c r="AD1674" s="46"/>
      <c r="AE1674" s="46"/>
      <c r="AF1674" s="46"/>
      <c r="AG1674" s="85"/>
      <c r="AH1674" s="46"/>
      <c r="AI1674" s="46"/>
      <c r="AJ1674" s="46"/>
      <c r="AK1674" s="46"/>
      <c r="AL1674" s="86"/>
      <c r="AT1674" s="41"/>
      <c r="AU1674" s="41"/>
      <c r="AW1674" s="22"/>
      <c r="AX1674" s="22"/>
      <c r="AY1674" s="22"/>
      <c r="AZ1674" s="22"/>
      <c r="BA1674" s="22"/>
      <c r="BB1674" s="22"/>
    </row>
    <row r="1675" spans="4:92" ht="15" thickBot="1" x14ac:dyDescent="0.35">
      <c r="D1675" s="22" t="s">
        <v>205</v>
      </c>
      <c r="E1675" s="32">
        <f>E1676-1</f>
        <v>39897.63958333333</v>
      </c>
      <c r="F1675" s="21"/>
      <c r="G1675" s="21"/>
      <c r="H1675" s="21"/>
      <c r="I1675" s="21"/>
      <c r="L1675" s="21"/>
      <c r="M1675" s="21"/>
      <c r="N1675" s="43">
        <v>95.73</v>
      </c>
      <c r="O1675" s="44">
        <v>21.45</v>
      </c>
      <c r="P1675" s="123">
        <f>O1675-(O1675/100*Q1675)</f>
        <v>14.592435</v>
      </c>
      <c r="Q1675" s="46">
        <v>31.97</v>
      </c>
      <c r="R1675" s="47">
        <f>Q1675*O1675/100</f>
        <v>6.8575649999999992</v>
      </c>
      <c r="S1675" s="47">
        <f>P1675/$A$8+R1675</f>
        <v>12.93774625</v>
      </c>
      <c r="T1675" s="47">
        <f>$A$6-S1675</f>
        <v>104.06225375</v>
      </c>
      <c r="U1675" s="52"/>
      <c r="V1675" s="52"/>
      <c r="W1675" s="52"/>
      <c r="X1675" s="247"/>
      <c r="Y1675" s="104"/>
      <c r="Z1675" s="42"/>
      <c r="AA1675" s="42"/>
      <c r="AB1675" s="41"/>
      <c r="AC1675" s="48"/>
      <c r="AD1675" s="48"/>
      <c r="AE1675" s="48"/>
      <c r="AF1675" s="48"/>
      <c r="AG1675" s="238"/>
      <c r="AH1675" s="48"/>
      <c r="AI1675" s="48"/>
      <c r="AJ1675" s="48"/>
      <c r="AK1675" s="46"/>
      <c r="AL1675" s="86"/>
      <c r="AM1675" s="41"/>
      <c r="AN1675" s="41"/>
      <c r="AO1675" s="41"/>
      <c r="AP1675" s="41"/>
      <c r="AQ1675"/>
      <c r="AR1675" s="41"/>
      <c r="AT1675" s="41"/>
      <c r="AU1675" s="41"/>
      <c r="AW1675" s="22"/>
      <c r="AX1675" s="22"/>
      <c r="AY1675" s="22"/>
      <c r="AZ1675" s="22"/>
      <c r="BA1675" s="22"/>
      <c r="BB1675" s="22"/>
    </row>
    <row r="1676" spans="4:92" ht="14.4" x14ac:dyDescent="0.3">
      <c r="D1676" s="22"/>
      <c r="E1676" s="32">
        <v>39898.63958333333</v>
      </c>
      <c r="F1676" s="21">
        <f t="shared" ref="F1676:F1720" si="1942">E1676-E$1676</f>
        <v>0</v>
      </c>
      <c r="G1676" s="21">
        <f>E1676-E$1676</f>
        <v>0</v>
      </c>
      <c r="H1676" s="21"/>
      <c r="I1676" s="50">
        <v>1037</v>
      </c>
      <c r="J1676" s="21">
        <v>1034</v>
      </c>
      <c r="K1676" s="21">
        <v>6.43</v>
      </c>
      <c r="L1676" s="21">
        <v>1339</v>
      </c>
      <c r="M1676" s="124">
        <v>6.08</v>
      </c>
      <c r="S1676" s="85">
        <f>$A$36*R1675*$A$3/($A$36*R1675*$A$3+T1675*1000)</f>
        <v>3.3109586006238793E-3</v>
      </c>
      <c r="U1676" s="52">
        <f t="shared" ref="U1676:U1719" si="1943">($A$5*I1676/1000/$A$3*K1676)/$P$1675</f>
        <v>1.4871202545220376E-5</v>
      </c>
      <c r="V1676" s="52">
        <f t="shared" ref="V1676:V1719" si="1944">($T$1675*I1676/1000/$A$3*K1676)/$P$1675</f>
        <v>2.0633744704378243E-3</v>
      </c>
      <c r="W1676" s="52">
        <f t="shared" ref="W1676:W1719" si="1945">($A$36*$R$1675*K1676*I1676/1000000)/$P$1675</f>
        <v>6.8544422236366862E-6</v>
      </c>
      <c r="X1676" s="247">
        <f>W1676+V1676+SUM($U$1676:U1676)</f>
        <v>2.0851001152066813E-3</v>
      </c>
      <c r="Y1676" s="104">
        <v>0</v>
      </c>
      <c r="Z1676" s="42"/>
      <c r="AA1676" s="42"/>
      <c r="AB1676" s="41">
        <f t="shared" ref="AB1676:AB1719" si="1946">($A$5*I1676/1000/$A$3*J1676)/$P$1675</f>
        <v>2.391418885187849E-3</v>
      </c>
      <c r="AC1676" s="48">
        <f t="shared" ref="AC1676:AC1719" si="1947">($T$1675*I1676/1000/$A$3*J1676)/$P$1675</f>
        <v>0.33180858513728001</v>
      </c>
      <c r="AD1676" s="48">
        <f t="shared" ref="AD1676:AD1719" si="1948">($A$4*$R$1675/1000*J1676/1000000*I1676/1000*1000000)/$P$1675</f>
        <v>3.2692704634249191E-2</v>
      </c>
      <c r="AE1676" s="48">
        <f t="shared" ref="AE1676:AE1719" si="1949">($A$4*((I1676/1000)*J1676/10^6)*(1+($A$18/(10^-M1676))+(($A$18*$A$19)/(10^-M1676)^2))*1000000)*$R$1675/1000/$P$1675</f>
        <v>4.4463137229113311E-2</v>
      </c>
      <c r="AF1676" s="48">
        <f t="shared" ref="AF1676:AF1719" si="1950">AE1676/(1+($A$18/(10^-M1676))+(($A$18*$A$19)/(10^-M1676)^2))*1</f>
        <v>3.2692704634249191E-2</v>
      </c>
      <c r="AG1676" s="238">
        <f t="shared" ref="AG1676:AG1719" si="1951">AE1676/(1+($A$18/(10^-M1676))+(($A$18*$A$19)/(10^-M1676)^2))*($A$18/(10^-M1676))</f>
        <v>1.177005103089585E-2</v>
      </c>
      <c r="AH1676" s="48">
        <f t="shared" ref="AH1676:AH1719" si="1952">AE1676/(1+($A$18/(10^-M1676))+(($A$18*$A$19)/(10^-M1676)^2))*(($A$18*$A$19)/(10^-M1676)^2)</f>
        <v>3.8156396827648704E-7</v>
      </c>
      <c r="AI1676" s="48">
        <f>AE1676+AC1676+SUM($AB$1676:AB1676)</f>
        <v>0.37866314125158118</v>
      </c>
      <c r="AJ1676" s="48">
        <v>0</v>
      </c>
      <c r="AK1676" s="46"/>
      <c r="AL1676" s="86"/>
      <c r="AM1676" s="41"/>
      <c r="AN1676" s="41"/>
      <c r="AO1676" s="41"/>
      <c r="AP1676" s="41"/>
      <c r="AQ1676"/>
      <c r="AR1676" s="41"/>
      <c r="AT1676" s="41"/>
      <c r="AU1676" s="41"/>
      <c r="AW1676" s="47"/>
      <c r="AX1676" s="47"/>
      <c r="AY1676" s="47"/>
      <c r="AZ1676" s="47"/>
      <c r="BA1676" s="47"/>
      <c r="BB1676" s="47"/>
      <c r="BC1676" s="42"/>
    </row>
    <row r="1677" spans="4:92" ht="14.4" x14ac:dyDescent="0.3">
      <c r="D1677" s="22"/>
      <c r="E1677" s="32">
        <v>39904.614583333336</v>
      </c>
      <c r="F1677" s="21">
        <f t="shared" si="1942"/>
        <v>5.9750000000058208</v>
      </c>
      <c r="G1677" s="21">
        <f t="shared" ref="G1677:G1720" si="1953">E1677-E$1676</f>
        <v>5.9750000000058208</v>
      </c>
      <c r="H1677" s="21"/>
      <c r="I1677" s="50">
        <v>1037</v>
      </c>
      <c r="J1677" s="21">
        <v>3635</v>
      </c>
      <c r="K1677" s="21">
        <v>29.93</v>
      </c>
      <c r="L1677" s="21">
        <v>1409</v>
      </c>
      <c r="M1677" s="124">
        <v>6.08</v>
      </c>
      <c r="N1677" s="40"/>
      <c r="O1677" s="40"/>
      <c r="P1677" s="40"/>
      <c r="Q1677" s="46"/>
      <c r="R1677" s="22"/>
      <c r="S1677" s="85">
        <f>S1676*100</f>
        <v>0.33109586006238795</v>
      </c>
      <c r="T1677" s="22"/>
      <c r="U1677" s="52">
        <f t="shared" si="1943"/>
        <v>6.9221631754035119E-5</v>
      </c>
      <c r="V1677" s="52">
        <f t="shared" si="1944"/>
        <v>9.604478678103278E-3</v>
      </c>
      <c r="W1677" s="52">
        <f t="shared" si="1945"/>
        <v>3.1905669635061594E-5</v>
      </c>
      <c r="X1677" s="247">
        <f>W1677+V1677+SUM($U$1676:U1677)</f>
        <v>9.720477182037595E-3</v>
      </c>
      <c r="Y1677" s="104">
        <f>W1677+V1677+SUM($U$1676:U1677)-$X$1676</f>
        <v>7.6353770668309137E-3</v>
      </c>
      <c r="Z1677" s="42"/>
      <c r="AA1677" s="42"/>
      <c r="AB1677" s="41">
        <f t="shared" si="1946"/>
        <v>8.4069706457038981E-3</v>
      </c>
      <c r="AC1677" s="48">
        <f t="shared" si="1947"/>
        <v>1.1664644168027203</v>
      </c>
      <c r="AD1677" s="48">
        <f t="shared" si="1948"/>
        <v>0.114930349463729</v>
      </c>
      <c r="AE1677" s="48">
        <f t="shared" si="1949"/>
        <v>0.15630899789925232</v>
      </c>
      <c r="AF1677" s="48">
        <f t="shared" si="1950"/>
        <v>0.11493034946372903</v>
      </c>
      <c r="AG1677" s="238">
        <f t="shared" si="1951"/>
        <v>4.1377307057356309E-2</v>
      </c>
      <c r="AH1677" s="48">
        <f t="shared" si="1952"/>
        <v>1.3413781670067992E-6</v>
      </c>
      <c r="AI1677" s="48">
        <f>AE1677+AC1677+SUM($AB$1676:AB1677)</f>
        <v>1.3335718042328644</v>
      </c>
      <c r="AJ1677" s="48">
        <f>AE1677+AC1677+SUM($AB$1675:AB1677)-$AI$1676</f>
        <v>0.95490866298128319</v>
      </c>
      <c r="AK1677" s="46"/>
      <c r="AL1677" s="86"/>
      <c r="AM1677" s="41"/>
      <c r="AN1677" s="41"/>
      <c r="AO1677" s="41"/>
      <c r="AP1677" s="41"/>
      <c r="AQ1677"/>
      <c r="AR1677" s="41"/>
      <c r="AT1677" s="41"/>
      <c r="AU1677" s="41"/>
      <c r="AW1677" s="22"/>
      <c r="AX1677" s="22"/>
      <c r="AY1677" s="22"/>
      <c r="AZ1677" s="22"/>
      <c r="BA1677" s="22"/>
      <c r="BB1677" s="22"/>
    </row>
    <row r="1678" spans="4:92" ht="14.4" x14ac:dyDescent="0.3">
      <c r="D1678" s="22"/>
      <c r="E1678" s="32">
        <v>39910.478472222225</v>
      </c>
      <c r="F1678" s="21">
        <f t="shared" si="1942"/>
        <v>11.838888888894871</v>
      </c>
      <c r="G1678" s="21">
        <f t="shared" si="1953"/>
        <v>11.838888888894871</v>
      </c>
      <c r="H1678" s="21"/>
      <c r="I1678" s="50">
        <v>1037</v>
      </c>
      <c r="J1678" s="21">
        <v>5314</v>
      </c>
      <c r="K1678" s="21">
        <v>48.48</v>
      </c>
      <c r="L1678" s="21">
        <v>1471</v>
      </c>
      <c r="M1678" s="124">
        <v>6.08</v>
      </c>
      <c r="N1678" s="40"/>
      <c r="O1678" s="40"/>
      <c r="P1678" s="40"/>
      <c r="R1678" s="22"/>
      <c r="S1678" s="22"/>
      <c r="T1678" s="22"/>
      <c r="U1678" s="52">
        <f t="shared" si="1943"/>
        <v>1.12123779065674E-4</v>
      </c>
      <c r="V1678" s="52">
        <f t="shared" si="1944"/>
        <v>1.5557137531388135E-2</v>
      </c>
      <c r="W1678" s="52">
        <f t="shared" si="1945"/>
        <v>5.1680149144931031E-5</v>
      </c>
      <c r="X1678" s="247">
        <f>W1678+V1678+SUM($U$1676:U1678)</f>
        <v>1.5805034293897995E-2</v>
      </c>
      <c r="Y1678" s="104">
        <f>W1678+V1678+SUM($U$1676:U1678)-$X$1676</f>
        <v>1.3719934178691315E-2</v>
      </c>
      <c r="Z1678" s="42"/>
      <c r="AA1678" s="42"/>
      <c r="AB1678" s="41">
        <f t="shared" si="1946"/>
        <v>1.2290135353857088E-2</v>
      </c>
      <c r="AC1678" s="48">
        <f t="shared" si="1947"/>
        <v>1.7052522450865626</v>
      </c>
      <c r="AD1678" s="48">
        <f t="shared" si="1948"/>
        <v>0.16801647236595763</v>
      </c>
      <c r="AE1678" s="48">
        <f t="shared" si="1949"/>
        <v>0.22850784452176798</v>
      </c>
      <c r="AF1678" s="48">
        <f t="shared" si="1950"/>
        <v>0.1680164723659576</v>
      </c>
      <c r="AG1678" s="238">
        <f t="shared" si="1951"/>
        <v>6.0489411197466668E-2</v>
      </c>
      <c r="AH1678" s="48">
        <f t="shared" si="1952"/>
        <v>1.9609583437342858E-6</v>
      </c>
      <c r="AI1678" s="48">
        <f>AE1678+AC1678+SUM($AB$1676:AB1678)</f>
        <v>1.9568486144930792</v>
      </c>
      <c r="AJ1678" s="48">
        <f>AE1678+AC1678+SUM($AB$1675:AB1678)-$AI$1676</f>
        <v>1.5781854732414979</v>
      </c>
      <c r="AK1678" s="46"/>
      <c r="AL1678" s="86"/>
      <c r="AM1678" s="41"/>
      <c r="AN1678" s="41"/>
      <c r="AO1678" s="41"/>
      <c r="AP1678" s="41"/>
      <c r="AQ1678"/>
      <c r="AR1678" s="41"/>
      <c r="AT1678" s="41"/>
      <c r="AU1678" s="41"/>
      <c r="AW1678" s="22"/>
      <c r="AX1678" s="22"/>
      <c r="AY1678" s="22"/>
      <c r="AZ1678" s="22"/>
      <c r="BA1678" s="22"/>
      <c r="BB1678" s="22"/>
    </row>
    <row r="1679" spans="4:92" ht="14.4" x14ac:dyDescent="0.3">
      <c r="D1679" s="22"/>
      <c r="E1679" s="32">
        <v>39914.693055555559</v>
      </c>
      <c r="F1679" s="21">
        <f t="shared" si="1942"/>
        <v>16.053472222229175</v>
      </c>
      <c r="G1679" s="21">
        <f t="shared" si="1953"/>
        <v>16.053472222229175</v>
      </c>
      <c r="H1679" s="21"/>
      <c r="I1679" s="50">
        <v>1037</v>
      </c>
      <c r="J1679" s="21">
        <v>6590</v>
      </c>
      <c r="K1679" s="21">
        <v>54.12</v>
      </c>
      <c r="L1679" s="21">
        <v>1691</v>
      </c>
      <c r="M1679" s="124">
        <v>6.08</v>
      </c>
      <c r="N1679" s="40"/>
      <c r="O1679" s="40"/>
      <c r="P1679" s="40"/>
      <c r="R1679" s="22"/>
      <c r="S1679" s="22"/>
      <c r="T1679" s="22"/>
      <c r="U1679" s="52">
        <f t="shared" si="1943"/>
        <v>1.2516788207578953E-4</v>
      </c>
      <c r="V1679" s="52">
        <f t="shared" si="1944"/>
        <v>1.7367002541227843E-2</v>
      </c>
      <c r="W1679" s="52">
        <f t="shared" si="1945"/>
        <v>5.7692443723673008E-5</v>
      </c>
      <c r="X1679" s="247">
        <f>W1679+V1679+SUM($U$1676:U1679)</f>
        <v>1.7746079480392238E-2</v>
      </c>
      <c r="Y1679" s="104">
        <f>W1679+V1679+SUM($U$1676:U1679)-$X$1676</f>
        <v>1.5660979365185557E-2</v>
      </c>
      <c r="Z1679" s="42"/>
      <c r="AA1679" s="1">
        <f>LINEST(Y1676:Y1679,F1676:F1679,TRUE,TRUE)</f>
        <v>9.9474121867132144E-4</v>
      </c>
      <c r="AB1679" s="41">
        <f t="shared" si="1946"/>
        <v>1.5241248020684646E-2</v>
      </c>
      <c r="AC1679" s="48">
        <f t="shared" si="1947"/>
        <v>2.1147181586602271</v>
      </c>
      <c r="AD1679" s="48">
        <f t="shared" si="1948"/>
        <v>0.20836066106354173</v>
      </c>
      <c r="AE1679" s="48">
        <f t="shared" si="1949"/>
        <v>0.28337724791088659</v>
      </c>
      <c r="AF1679" s="48">
        <f t="shared" si="1950"/>
        <v>0.20836066106354176</v>
      </c>
      <c r="AG1679" s="238">
        <f t="shared" si="1951"/>
        <v>7.5014155022827531E-2</v>
      </c>
      <c r="AH1679" s="48">
        <f t="shared" si="1952"/>
        <v>2.431824517352079E-6</v>
      </c>
      <c r="AI1679" s="48">
        <f>AE1679+AC1679+SUM($AB$1676:AB1679)</f>
        <v>2.4364251794765472</v>
      </c>
      <c r="AJ1679" s="48">
        <f>AE1679+AC1679+SUM($AB$1675:AB1679)-$AI$1676</f>
        <v>2.0577620382249662</v>
      </c>
      <c r="AK1679" s="46"/>
      <c r="AL1679" s="86"/>
      <c r="AM1679" s="41"/>
      <c r="AN1679" s="41"/>
      <c r="AO1679" s="41"/>
      <c r="AP1679" s="41"/>
      <c r="AQ1679"/>
      <c r="AR1679" s="41"/>
      <c r="AT1679" s="41"/>
      <c r="AU1679" s="41"/>
      <c r="AW1679" s="22"/>
      <c r="AX1679" s="22"/>
      <c r="AY1679" s="22"/>
      <c r="AZ1679" s="22"/>
      <c r="BA1679" s="22"/>
      <c r="BB1679" s="22"/>
    </row>
    <row r="1680" spans="4:92" ht="14.4" x14ac:dyDescent="0.3">
      <c r="D1680" s="33"/>
      <c r="E1680" s="32">
        <v>39921.786111111112</v>
      </c>
      <c r="F1680" s="21">
        <f t="shared" si="1942"/>
        <v>23.146527777782467</v>
      </c>
      <c r="G1680" s="21">
        <f t="shared" si="1953"/>
        <v>23.146527777782467</v>
      </c>
      <c r="H1680" s="21"/>
      <c r="I1680" s="50">
        <v>1037</v>
      </c>
      <c r="J1680" s="21">
        <v>7119</v>
      </c>
      <c r="K1680" s="21">
        <v>48</v>
      </c>
      <c r="L1680" s="21">
        <v>1891</v>
      </c>
      <c r="M1680" s="124">
        <v>6.08</v>
      </c>
      <c r="N1680" s="40"/>
      <c r="O1680" s="40"/>
      <c r="P1680" s="40"/>
      <c r="R1680" s="22"/>
      <c r="S1680" s="22"/>
      <c r="T1680" s="22"/>
      <c r="U1680" s="52">
        <f t="shared" si="1943"/>
        <v>1.1101364263928117E-4</v>
      </c>
      <c r="V1680" s="52">
        <f t="shared" si="1944"/>
        <v>1.5403106466720926E-2</v>
      </c>
      <c r="W1680" s="52">
        <f t="shared" si="1945"/>
        <v>5.1168464499931725E-5</v>
      </c>
      <c r="X1680" s="247">
        <f>W1680+V1680+SUM($U$1676:U1680)</f>
        <v>1.5886673069300857E-2</v>
      </c>
      <c r="Y1680" s="104">
        <f>W1680+V1680+SUM($U$1676:U1680)-$X$1676</f>
        <v>1.3801572954094177E-2</v>
      </c>
      <c r="Z1680" s="42"/>
      <c r="AA1680" s="1">
        <f t="shared" ref="AA1680:AA1720" si="1954">LINEST(Y1677:Y1680,F1677:F1680,TRUE,TRUE)</f>
        <v>3.4840017165531823E-4</v>
      </c>
      <c r="AB1680" s="41">
        <f t="shared" si="1946"/>
        <v>1.6464710873938391E-2</v>
      </c>
      <c r="AC1680" s="48">
        <f t="shared" si="1947"/>
        <v>2.2844732278455475</v>
      </c>
      <c r="AD1680" s="48">
        <f t="shared" si="1948"/>
        <v>0.22508642581355895</v>
      </c>
      <c r="AE1680" s="48">
        <f t="shared" si="1949"/>
        <v>0.30612482972346006</v>
      </c>
      <c r="AF1680" s="48">
        <f t="shared" si="1950"/>
        <v>0.225086425813559</v>
      </c>
      <c r="AG1680" s="238">
        <f t="shared" si="1951"/>
        <v>8.1035776875191076E-2</v>
      </c>
      <c r="AH1680" s="48">
        <f t="shared" si="1952"/>
        <v>2.6270347100196435E-6</v>
      </c>
      <c r="AI1680" s="48">
        <f>AE1680+AC1680+SUM($AB$1676:AB1680)</f>
        <v>2.6453925413483796</v>
      </c>
      <c r="AJ1680" s="48">
        <f>AE1680+AC1680+SUM($AB$1675:AB1680)-$AI$1676</f>
        <v>2.2667294000967986</v>
      </c>
      <c r="AK1680" s="46"/>
      <c r="AL1680" s="86"/>
      <c r="AM1680" s="41"/>
      <c r="AN1680" s="41"/>
      <c r="AO1680" s="41"/>
      <c r="AP1680" s="41"/>
      <c r="AQ1680"/>
      <c r="AR1680" s="41"/>
      <c r="AT1680" s="41"/>
      <c r="AU1680" s="41"/>
      <c r="AW1680" s="22"/>
      <c r="AX1680" s="22"/>
      <c r="AY1680" s="22"/>
      <c r="AZ1680" s="22"/>
      <c r="BA1680" s="22"/>
      <c r="BB1680" s="22"/>
    </row>
    <row r="1681" spans="4:54" ht="14.4" x14ac:dyDescent="0.3">
      <c r="D1681" s="22"/>
      <c r="E1681" s="32">
        <v>39941.555555555555</v>
      </c>
      <c r="F1681" s="21">
        <f t="shared" si="1942"/>
        <v>42.915972222224809</v>
      </c>
      <c r="G1681" s="21">
        <f t="shared" si="1953"/>
        <v>42.915972222224809</v>
      </c>
      <c r="H1681" s="21"/>
      <c r="I1681" s="50">
        <v>1037</v>
      </c>
      <c r="J1681" s="21">
        <v>10877.9</v>
      </c>
      <c r="K1681" s="21">
        <v>64.14</v>
      </c>
      <c r="L1681" s="21">
        <v>338</v>
      </c>
      <c r="M1681" s="124">
        <v>6.08</v>
      </c>
      <c r="N1681" s="40"/>
      <c r="O1681" s="40"/>
      <c r="P1681" s="40"/>
      <c r="R1681" s="22"/>
      <c r="S1681" s="22"/>
      <c r="T1681" s="22"/>
      <c r="U1681" s="52">
        <f t="shared" si="1943"/>
        <v>1.4834197997673948E-4</v>
      </c>
      <c r="V1681" s="52">
        <f t="shared" si="1944"/>
        <v>2.0582401016155837E-2</v>
      </c>
      <c r="W1681" s="52">
        <f t="shared" si="1945"/>
        <v>6.8373860688033774E-5</v>
      </c>
      <c r="X1681" s="247">
        <f>W1681+V1681+SUM($U$1676:U1681)</f>
        <v>2.1231514994900613E-2</v>
      </c>
      <c r="Y1681" s="104">
        <f>W1681+V1681+SUM($U$1676:U1681)-$X$1676</f>
        <v>1.9146414879693933E-2</v>
      </c>
      <c r="Z1681" s="42"/>
      <c r="AA1681" s="1">
        <f t="shared" si="1954"/>
        <v>1.5999240955502625E-4</v>
      </c>
      <c r="AB1681" s="41">
        <f t="shared" si="1946"/>
        <v>2.5158235484704933E-2</v>
      </c>
      <c r="AC1681" s="48">
        <f t="shared" si="1947"/>
        <v>3.490696913215491</v>
      </c>
      <c r="AD1681" s="48">
        <f t="shared" si="1948"/>
        <v>0.3439342086469046</v>
      </c>
      <c r="AE1681" s="48">
        <f t="shared" si="1949"/>
        <v>0.46776166389223567</v>
      </c>
      <c r="AF1681" s="48">
        <f t="shared" si="1950"/>
        <v>0.34393420864690449</v>
      </c>
      <c r="AG1681" s="238">
        <f t="shared" si="1951"/>
        <v>0.12382344111120112</v>
      </c>
      <c r="AH1681" s="48">
        <f t="shared" si="1952"/>
        <v>4.0141341300916813E-6</v>
      </c>
      <c r="AI1681" s="48">
        <f>AE1681+AC1681+SUM($AB$1676:AB1681)</f>
        <v>4.0384112963718035</v>
      </c>
      <c r="AJ1681" s="48">
        <f>AE1681+AC1681+SUM($AB$1675:AB1681)-$AI$1676</f>
        <v>3.6597481551202224</v>
      </c>
      <c r="AK1681" s="46"/>
      <c r="AL1681" s="86"/>
      <c r="AM1681" s="41"/>
      <c r="AN1681" s="41"/>
      <c r="AO1681" s="41"/>
      <c r="AP1681" s="41"/>
      <c r="AQ1681"/>
      <c r="AR1681" s="41"/>
      <c r="AT1681" s="41"/>
      <c r="AU1681" s="41"/>
      <c r="AW1681" s="22"/>
      <c r="AX1681" s="22"/>
      <c r="AY1681" s="22"/>
      <c r="AZ1681" s="22"/>
      <c r="BA1681" s="22"/>
      <c r="BB1681" s="22"/>
    </row>
    <row r="1682" spans="4:54" ht="14.4" x14ac:dyDescent="0.3">
      <c r="D1682" s="22"/>
      <c r="E1682" s="32">
        <v>39960.50277777778</v>
      </c>
      <c r="F1682" s="21">
        <f t="shared" si="1942"/>
        <v>61.863194444449618</v>
      </c>
      <c r="G1682" s="21">
        <f t="shared" si="1953"/>
        <v>61.863194444449618</v>
      </c>
      <c r="H1682" s="21"/>
      <c r="I1682" s="50">
        <v>1037</v>
      </c>
      <c r="J1682" s="21">
        <v>10555.6</v>
      </c>
      <c r="K1682" s="21">
        <v>55.77</v>
      </c>
      <c r="L1682" s="21">
        <v>700</v>
      </c>
      <c r="M1682" s="124">
        <v>6.08</v>
      </c>
      <c r="N1682" s="40"/>
      <c r="O1682" s="40"/>
      <c r="P1682" s="40"/>
      <c r="R1682" s="22"/>
      <c r="S1682" s="22"/>
      <c r="T1682" s="22"/>
      <c r="U1682" s="52">
        <f t="shared" si="1943"/>
        <v>1.2898397604151486E-4</v>
      </c>
      <c r="V1682" s="52">
        <f t="shared" si="1944"/>
        <v>1.7896484326021377E-2</v>
      </c>
      <c r="W1682" s="52">
        <f t="shared" si="1945"/>
        <v>5.9451359690858177E-5</v>
      </c>
      <c r="X1682" s="247">
        <f>W1682+V1682+SUM($U$1676:U1682)</f>
        <v>1.8665659779810492E-2</v>
      </c>
      <c r="Y1682" s="104">
        <f>W1682+V1682+SUM($U$1676:U1682)-$X$1676</f>
        <v>1.6580559664603811E-2</v>
      </c>
      <c r="Z1682" s="42"/>
      <c r="AA1682" s="1">
        <f t="shared" si="1954"/>
        <v>5.6103237298708679E-5</v>
      </c>
      <c r="AB1682" s="41">
        <f t="shared" si="1946"/>
        <v>2.4412825130066595E-2</v>
      </c>
      <c r="AC1682" s="48">
        <f t="shared" si="1947"/>
        <v>3.3872714712524878</v>
      </c>
      <c r="AD1682" s="48">
        <f t="shared" si="1948"/>
        <v>0.33374382305346301</v>
      </c>
      <c r="AE1682" s="48">
        <f t="shared" si="1949"/>
        <v>0.45390240941550136</v>
      </c>
      <c r="AF1682" s="48">
        <f t="shared" si="1950"/>
        <v>0.33374382305346295</v>
      </c>
      <c r="AG1682" s="238">
        <f t="shared" si="1951"/>
        <v>0.12015469116220912</v>
      </c>
      <c r="AH1682" s="48">
        <f t="shared" si="1952"/>
        <v>3.8951998293416691E-6</v>
      </c>
      <c r="AI1682" s="48">
        <f>AE1682+AC1682+SUM($AB$1676:AB1682)</f>
        <v>3.9455394250621327</v>
      </c>
      <c r="AJ1682" s="48">
        <f>AE1682+AC1682+SUM($AB$1675:AB1682)-$AI$1676</f>
        <v>3.5668762838105517</v>
      </c>
      <c r="AK1682" s="46"/>
      <c r="AL1682" s="86"/>
      <c r="AM1682" s="41"/>
      <c r="AN1682" s="41"/>
      <c r="AO1682" s="41"/>
      <c r="AP1682" s="41"/>
      <c r="AQ1682"/>
      <c r="AR1682" s="41"/>
      <c r="AT1682" s="41"/>
      <c r="AU1682" s="41"/>
      <c r="AW1682" s="22"/>
      <c r="AX1682" s="22"/>
      <c r="AY1682" s="22"/>
      <c r="AZ1682" s="22"/>
      <c r="BA1682" s="22"/>
      <c r="BB1682" s="22"/>
    </row>
    <row r="1683" spans="4:54" ht="14.4" x14ac:dyDescent="0.3">
      <c r="D1683" s="33"/>
      <c r="E1683" s="32">
        <v>39974.603472222225</v>
      </c>
      <c r="F1683" s="21">
        <f t="shared" si="1942"/>
        <v>75.963888888894871</v>
      </c>
      <c r="G1683" s="21">
        <f t="shared" si="1953"/>
        <v>75.963888888894871</v>
      </c>
      <c r="H1683" s="21"/>
      <c r="I1683" s="50">
        <v>1037</v>
      </c>
      <c r="J1683" s="21">
        <v>12184.1</v>
      </c>
      <c r="K1683" s="21">
        <v>68.92</v>
      </c>
      <c r="L1683" s="21">
        <v>908</v>
      </c>
      <c r="M1683" s="124">
        <v>6.08</v>
      </c>
      <c r="N1683" s="40"/>
      <c r="O1683" s="40"/>
      <c r="P1683" s="40"/>
      <c r="R1683" s="22"/>
      <c r="S1683" s="22"/>
      <c r="T1683" s="22"/>
      <c r="U1683" s="52">
        <f t="shared" si="1943"/>
        <v>1.5939708855623456E-4</v>
      </c>
      <c r="V1683" s="52">
        <f t="shared" si="1944"/>
        <v>2.2116293701800131E-2</v>
      </c>
      <c r="W1683" s="52">
        <f t="shared" si="1945"/>
        <v>7.3469386944485308E-5</v>
      </c>
      <c r="X1683" s="247">
        <f>W1683+V1683+SUM($U$1676:U1683)</f>
        <v>2.3058884271399106E-2</v>
      </c>
      <c r="Y1683" s="104">
        <f>W1683+V1683+SUM($U$1676:U1683)-$X$1676</f>
        <v>2.0973784156192426E-2</v>
      </c>
      <c r="Z1683" s="42"/>
      <c r="AA1683" s="1">
        <f t="shared" si="1954"/>
        <v>1.0518995782946685E-4</v>
      </c>
      <c r="AB1683" s="41">
        <f t="shared" si="1946"/>
        <v>2.8179194235026375E-2</v>
      </c>
      <c r="AC1683" s="48">
        <f t="shared" si="1947"/>
        <v>3.9098539479411345</v>
      </c>
      <c r="AD1683" s="48">
        <f t="shared" si="1948"/>
        <v>0.38523325196726854</v>
      </c>
      <c r="AE1683" s="48">
        <f t="shared" si="1949"/>
        <v>0.52392970049636323</v>
      </c>
      <c r="AF1683" s="48">
        <f t="shared" si="1950"/>
        <v>0.38523325196726849</v>
      </c>
      <c r="AG1683" s="238">
        <f t="shared" si="1951"/>
        <v>0.1386919523844663</v>
      </c>
      <c r="AH1683" s="48">
        <f t="shared" si="1952"/>
        <v>4.4961446285082652E-6</v>
      </c>
      <c r="AI1683" s="48">
        <f>AE1683+AC1683+SUM($AB$1676:AB1683)</f>
        <v>4.5663283870666671</v>
      </c>
      <c r="AJ1683" s="48">
        <f>AE1683+AC1683+SUM($AB$1675:AB1683)-$AI$1676</f>
        <v>4.1876652458150856</v>
      </c>
      <c r="AK1683" s="46"/>
      <c r="AL1683" s="86"/>
      <c r="AM1683" s="41"/>
      <c r="AN1683" s="41"/>
      <c r="AO1683" s="41"/>
      <c r="AP1683" s="41"/>
      <c r="AQ1683"/>
      <c r="AR1683" s="41"/>
      <c r="AT1683" s="41"/>
      <c r="AU1683" s="41"/>
      <c r="AW1683" s="22"/>
      <c r="AX1683" s="22"/>
      <c r="AY1683" s="22"/>
      <c r="AZ1683" s="22"/>
      <c r="BA1683" s="22"/>
      <c r="BB1683" s="22"/>
    </row>
    <row r="1684" spans="4:54" ht="14.4" x14ac:dyDescent="0.3">
      <c r="D1684" s="22"/>
      <c r="E1684" s="32">
        <v>39993.625</v>
      </c>
      <c r="F1684" s="21">
        <f t="shared" si="1942"/>
        <v>94.985416666670062</v>
      </c>
      <c r="G1684" s="21">
        <f t="shared" si="1953"/>
        <v>94.985416666670062</v>
      </c>
      <c r="H1684" s="21"/>
      <c r="I1684" s="50">
        <v>1037</v>
      </c>
      <c r="J1684" s="21">
        <v>13149</v>
      </c>
      <c r="K1684" s="21">
        <v>76.23</v>
      </c>
      <c r="L1684" s="21">
        <v>1343</v>
      </c>
      <c r="M1684" s="124">
        <v>6.08</v>
      </c>
      <c r="N1684" s="40"/>
      <c r="O1684" s="40"/>
      <c r="P1684" s="40"/>
      <c r="R1684" s="22"/>
      <c r="S1684" s="22"/>
      <c r="T1684" s="22"/>
      <c r="U1684" s="52">
        <f t="shared" si="1943"/>
        <v>1.7630354121650845E-4</v>
      </c>
      <c r="V1684" s="52">
        <f t="shared" si="1944"/>
        <v>2.4462058457461175E-2</v>
      </c>
      <c r="W1684" s="52">
        <f t="shared" si="1945"/>
        <v>8.1261917683954062E-5</v>
      </c>
      <c r="X1684" s="247">
        <f>W1684+V1684+SUM($U$1676:U1684)</f>
        <v>2.5588745099016128E-2</v>
      </c>
      <c r="Y1684" s="104">
        <f>W1684+V1684+SUM($U$1676:U1684)-$X$1676</f>
        <v>2.3503644983809448E-2</v>
      </c>
      <c r="Z1684" s="42"/>
      <c r="AA1684" s="1">
        <f t="shared" si="1954"/>
        <v>9.9315975507360864E-5</v>
      </c>
      <c r="AB1684" s="41">
        <f t="shared" si="1946"/>
        <v>3.0410799730498091E-2</v>
      </c>
      <c r="AC1684" s="48">
        <f t="shared" si="1947"/>
        <v>4.2194884777273645</v>
      </c>
      <c r="AD1684" s="48">
        <f t="shared" si="1948"/>
        <v>0.41574117334211086</v>
      </c>
      <c r="AE1684" s="48">
        <f t="shared" si="1949"/>
        <v>0.56542146172689645</v>
      </c>
      <c r="AF1684" s="48">
        <f t="shared" si="1950"/>
        <v>0.4157411733421108</v>
      </c>
      <c r="AG1684" s="238">
        <f t="shared" si="1951"/>
        <v>0.14967543617528967</v>
      </c>
      <c r="AH1684" s="48">
        <f t="shared" si="1952"/>
        <v>4.8522094960034115E-6</v>
      </c>
      <c r="AI1684" s="48">
        <f>AE1684+AC1684+SUM($AB$1676:AB1684)</f>
        <v>4.947865477813929</v>
      </c>
      <c r="AJ1684" s="48">
        <f>AE1684+AC1684+SUM($AB$1675:AB1684)-$AI$1676</f>
        <v>4.5692023365623475</v>
      </c>
      <c r="AK1684" s="46"/>
      <c r="AL1684" s="86"/>
      <c r="AM1684" s="41"/>
      <c r="AN1684" s="41"/>
      <c r="AO1684" s="41"/>
      <c r="AP1684" s="41"/>
      <c r="AQ1684"/>
      <c r="AR1684" s="41"/>
      <c r="AT1684" s="41"/>
      <c r="AU1684" s="41"/>
      <c r="AW1684" s="22"/>
      <c r="AX1684" s="22"/>
      <c r="AY1684" s="22"/>
      <c r="AZ1684" s="22"/>
      <c r="BA1684" s="22"/>
      <c r="BB1684" s="22"/>
    </row>
    <row r="1685" spans="4:54" ht="14.4" x14ac:dyDescent="0.3">
      <c r="D1685" s="22"/>
      <c r="E1685" s="32">
        <v>40010.415972222225</v>
      </c>
      <c r="F1685" s="21">
        <f t="shared" si="1942"/>
        <v>111.77638888889487</v>
      </c>
      <c r="G1685" s="21">
        <f t="shared" si="1953"/>
        <v>111.77638888889487</v>
      </c>
      <c r="H1685" s="21"/>
      <c r="I1685" s="50">
        <v>1037</v>
      </c>
      <c r="J1685" s="21">
        <v>13273.3</v>
      </c>
      <c r="K1685" s="21">
        <v>81.02</v>
      </c>
      <c r="L1685" s="21">
        <v>265</v>
      </c>
      <c r="M1685" s="124">
        <v>6.08</v>
      </c>
      <c r="N1685" s="40"/>
      <c r="O1685" s="40"/>
      <c r="P1685" s="40"/>
      <c r="R1685" s="22"/>
      <c r="S1685" s="22"/>
      <c r="T1685" s="22"/>
      <c r="U1685" s="52">
        <f t="shared" si="1943"/>
        <v>1.8738177763822004E-4</v>
      </c>
      <c r="V1685" s="52">
        <f t="shared" si="1944"/>
        <v>2.5999160123619365E-2</v>
      </c>
      <c r="W1685" s="52">
        <f t="shared" si="1945"/>
        <v>8.63681040371764E-5</v>
      </c>
      <c r="X1685" s="247">
        <f>W1685+V1685+SUM($U$1676:U1685)</f>
        <v>2.7318334729165762E-2</v>
      </c>
      <c r="Y1685" s="104">
        <f>W1685+V1685+SUM($U$1676:U1685)-$X$1676</f>
        <v>2.5233234613959082E-2</v>
      </c>
      <c r="Z1685" s="42"/>
      <c r="AA1685" s="1">
        <f t="shared" si="1954"/>
        <v>1.667696236130703E-4</v>
      </c>
      <c r="AB1685" s="41">
        <f t="shared" si="1946"/>
        <v>3.0698278809249396E-2</v>
      </c>
      <c r="AC1685" s="48">
        <f t="shared" si="1947"/>
        <v>4.2593761055151429</v>
      </c>
      <c r="AD1685" s="48">
        <f t="shared" si="1948"/>
        <v>0.41967125379282377</v>
      </c>
      <c r="AE1685" s="48">
        <f t="shared" si="1949"/>
        <v>0.57076649843635363</v>
      </c>
      <c r="AF1685" s="48">
        <f t="shared" si="1950"/>
        <v>0.41967125379282372</v>
      </c>
      <c r="AG1685" s="238">
        <f t="shared" si="1951"/>
        <v>0.15109034656517395</v>
      </c>
      <c r="AH1685" s="48">
        <f t="shared" si="1952"/>
        <v>4.8980783560196279E-6</v>
      </c>
      <c r="AI1685" s="48">
        <f>AE1685+AC1685+SUM($AB$1676:AB1685)</f>
        <v>5.0237964211204131</v>
      </c>
      <c r="AJ1685" s="48">
        <f>AE1685+AC1685+SUM($AB$1675:AB1685)-$AI$1676</f>
        <v>4.6451332798688316</v>
      </c>
      <c r="AK1685" s="46"/>
      <c r="AL1685" s="86"/>
      <c r="AM1685" s="41"/>
      <c r="AN1685" s="41"/>
      <c r="AO1685" s="41"/>
      <c r="AP1685" s="41"/>
      <c r="AQ1685"/>
      <c r="AR1685" s="41"/>
      <c r="AT1685" s="41"/>
      <c r="AU1685" s="41"/>
      <c r="AW1685" s="22"/>
      <c r="AX1685" s="22"/>
      <c r="AY1685" s="22"/>
      <c r="AZ1685" s="22"/>
      <c r="BA1685" s="22"/>
      <c r="BB1685" s="22"/>
    </row>
    <row r="1686" spans="4:54" ht="14.4" x14ac:dyDescent="0.3">
      <c r="D1686" s="22"/>
      <c r="E1686" s="32">
        <v>40021.534722222219</v>
      </c>
      <c r="F1686" s="21">
        <f t="shared" si="1942"/>
        <v>122.89513888888905</v>
      </c>
      <c r="G1686" s="21">
        <f t="shared" si="1953"/>
        <v>122.89513888888905</v>
      </c>
      <c r="H1686" s="21"/>
      <c r="I1686" s="50">
        <v>1037</v>
      </c>
      <c r="J1686" s="21">
        <v>14051.3</v>
      </c>
      <c r="K1686" s="21">
        <v>89.45</v>
      </c>
      <c r="L1686" s="21">
        <v>290</v>
      </c>
      <c r="M1686" s="124">
        <v>6.08</v>
      </c>
      <c r="N1686" s="40"/>
      <c r="O1686" s="40"/>
      <c r="P1686" s="40"/>
      <c r="R1686" s="22"/>
      <c r="S1686" s="22"/>
      <c r="T1686" s="22"/>
      <c r="U1686" s="52">
        <f t="shared" si="1943"/>
        <v>2.068785486267438E-4</v>
      </c>
      <c r="V1686" s="52">
        <f t="shared" si="1944"/>
        <v>2.8704330696837227E-2</v>
      </c>
      <c r="W1686" s="52">
        <f t="shared" si="1945"/>
        <v>9.5354565614976929E-5</v>
      </c>
      <c r="X1686" s="247">
        <f>W1686+V1686+SUM($U$1676:U1686)</f>
        <v>3.0239370312588165E-2</v>
      </c>
      <c r="Y1686" s="104">
        <f>W1686+V1686+SUM($U$1676:U1686)-$X$1676</f>
        <v>2.8154270197381485E-2</v>
      </c>
      <c r="Z1686" s="42"/>
      <c r="AA1686" s="1">
        <f t="shared" si="1954"/>
        <v>1.4488378392543404E-4</v>
      </c>
      <c r="AB1686" s="41">
        <f t="shared" si="1946"/>
        <v>3.2497624933694409E-2</v>
      </c>
      <c r="AC1686" s="48">
        <f t="shared" si="1947"/>
        <v>4.5090347894965781</v>
      </c>
      <c r="AD1686" s="48">
        <f t="shared" si="1948"/>
        <v>0.44426982652536329</v>
      </c>
      <c r="AE1686" s="48">
        <f t="shared" si="1949"/>
        <v>0.60422135410777544</v>
      </c>
      <c r="AF1686" s="48">
        <f t="shared" si="1950"/>
        <v>0.44426982652536323</v>
      </c>
      <c r="AG1686" s="238">
        <f t="shared" si="1951"/>
        <v>0.15994634240853658</v>
      </c>
      <c r="AH1686" s="48">
        <f t="shared" si="1952"/>
        <v>5.1851738756706012E-6</v>
      </c>
      <c r="AI1686" s="48">
        <f>AE1686+AC1686+SUM($AB$1676:AB1686)</f>
        <v>5.3394075857069652</v>
      </c>
      <c r="AJ1686" s="48">
        <f>AE1686+AC1686+SUM($AB$1675:AB1686)-$AI$1676</f>
        <v>4.9607444444553837</v>
      </c>
      <c r="AK1686" s="46"/>
      <c r="AL1686" s="86"/>
      <c r="AM1686" s="41"/>
      <c r="AN1686" s="41"/>
      <c r="AO1686" s="41"/>
      <c r="AP1686" s="41"/>
      <c r="AQ1686"/>
      <c r="AR1686" s="41"/>
      <c r="AT1686" s="41"/>
      <c r="AU1686" s="41"/>
      <c r="AW1686" s="22"/>
      <c r="AX1686" s="22"/>
      <c r="AY1686" s="22"/>
      <c r="AZ1686" s="22"/>
      <c r="BA1686" s="22"/>
      <c r="BB1686" s="22"/>
    </row>
    <row r="1687" spans="4:54" ht="14.4" x14ac:dyDescent="0.3">
      <c r="D1687" s="22"/>
      <c r="E1687" s="32">
        <v>40035.631249999999</v>
      </c>
      <c r="F1687" s="21">
        <f t="shared" si="1942"/>
        <v>136.99166666666861</v>
      </c>
      <c r="G1687" s="21">
        <f t="shared" si="1953"/>
        <v>136.99166666666861</v>
      </c>
      <c r="H1687" s="21"/>
      <c r="I1687" s="50">
        <v>1037</v>
      </c>
      <c r="J1687" s="21">
        <v>13817.5</v>
      </c>
      <c r="K1687" s="21">
        <v>101.11</v>
      </c>
      <c r="L1687" s="21">
        <v>489</v>
      </c>
      <c r="M1687" s="124">
        <v>6.08</v>
      </c>
      <c r="N1687" s="40"/>
      <c r="O1687" s="40"/>
      <c r="P1687" s="40"/>
      <c r="R1687" s="22"/>
      <c r="S1687" s="22"/>
      <c r="T1687" s="22"/>
      <c r="U1687" s="52">
        <f t="shared" si="1943"/>
        <v>2.3384561265120252E-4</v>
      </c>
      <c r="V1687" s="52">
        <f t="shared" si="1944"/>
        <v>3.2446001976044851E-2</v>
      </c>
      <c r="W1687" s="52">
        <f t="shared" si="1945"/>
        <v>1.0778423844975202E-4</v>
      </c>
      <c r="X1687" s="247">
        <f>W1687+V1687+SUM($U$1676:U1687)</f>
        <v>3.4227316877281769E-2</v>
      </c>
      <c r="Y1687" s="104">
        <f>W1687+V1687+SUM($U$1676:U1687)-$X$1676</f>
        <v>3.2142216762075085E-2</v>
      </c>
      <c r="Z1687" s="42"/>
      <c r="AA1687" s="1">
        <f t="shared" si="1954"/>
        <v>2.0737581435465713E-4</v>
      </c>
      <c r="AB1687" s="41">
        <f t="shared" si="1946"/>
        <v>3.1956895982672248E-2</v>
      </c>
      <c r="AC1687" s="48">
        <f t="shared" si="1947"/>
        <v>4.4340088250815919</v>
      </c>
      <c r="AD1687" s="48">
        <f t="shared" si="1948"/>
        <v>0.43687760762450506</v>
      </c>
      <c r="AE1687" s="48">
        <f t="shared" si="1949"/>
        <v>0.59416769696641503</v>
      </c>
      <c r="AF1687" s="48">
        <f t="shared" si="1950"/>
        <v>0.436877607624505</v>
      </c>
      <c r="AG1687" s="238">
        <f t="shared" si="1951"/>
        <v>0.15728499044429731</v>
      </c>
      <c r="AH1687" s="48">
        <f t="shared" si="1952"/>
        <v>5.0988976128243323E-6</v>
      </c>
      <c r="AI1687" s="48">
        <f>AE1687+AC1687+SUM($AB$1676:AB1687)</f>
        <v>5.286284860133291</v>
      </c>
      <c r="AJ1687" s="48">
        <f>AE1687+AC1687+SUM($AB$1675:AB1687)-$AI$1676</f>
        <v>4.9076217188817095</v>
      </c>
      <c r="AK1687" s="46"/>
      <c r="AL1687" s="86"/>
      <c r="AM1687" s="41"/>
      <c r="AN1687" s="41"/>
      <c r="AO1687" s="41"/>
      <c r="AP1687" s="41"/>
      <c r="AQ1687"/>
      <c r="AR1687" s="41"/>
      <c r="AT1687" s="41"/>
      <c r="AU1687" s="41"/>
      <c r="AW1687" s="22"/>
      <c r="AX1687" s="22"/>
      <c r="AY1687" s="22"/>
      <c r="AZ1687" s="22"/>
      <c r="BA1687" s="22"/>
      <c r="BB1687" s="22"/>
    </row>
    <row r="1688" spans="4:54" ht="14.4" x14ac:dyDescent="0.3">
      <c r="D1688" s="22"/>
      <c r="E1688" s="32">
        <v>40049.611805555556</v>
      </c>
      <c r="F1688" s="21">
        <f t="shared" si="1942"/>
        <v>150.97222222222626</v>
      </c>
      <c r="G1688" s="21">
        <f t="shared" si="1953"/>
        <v>150.97222222222626</v>
      </c>
      <c r="H1688" s="21"/>
      <c r="I1688" s="50">
        <v>1037</v>
      </c>
      <c r="J1688" s="21">
        <v>14410</v>
      </c>
      <c r="K1688" s="21">
        <v>127.65</v>
      </c>
      <c r="L1688" s="21">
        <v>772</v>
      </c>
      <c r="M1688" s="124">
        <v>6.08</v>
      </c>
      <c r="N1688" s="40"/>
      <c r="O1688" s="40"/>
      <c r="P1688" s="40"/>
      <c r="R1688" s="22"/>
      <c r="S1688" s="22"/>
      <c r="T1688" s="22"/>
      <c r="U1688" s="52">
        <f t="shared" si="1943"/>
        <v>2.952269058938384E-4</v>
      </c>
      <c r="V1688" s="52">
        <f t="shared" si="1944"/>
        <v>4.0962636259935965E-2</v>
      </c>
      <c r="W1688" s="52">
        <f t="shared" si="1945"/>
        <v>1.3607613527950592E-4</v>
      </c>
      <c r="X1688" s="247">
        <f>W1688+V1688+SUM($U$1676:U1688)</f>
        <v>4.3067469963896474E-2</v>
      </c>
      <c r="Y1688" s="104">
        <f>W1688+V1688+SUM($U$1676:U1688)-$X$1676</f>
        <v>4.098236984868979E-2</v>
      </c>
      <c r="Z1688" s="90"/>
      <c r="AA1688" s="1">
        <f t="shared" si="1954"/>
        <v>3.9214441763630394E-4</v>
      </c>
      <c r="AB1688" s="41">
        <f t="shared" si="1946"/>
        <v>3.3327220634000877E-2</v>
      </c>
      <c r="AC1688" s="48">
        <f t="shared" si="1947"/>
        <v>4.624140920530178</v>
      </c>
      <c r="AD1688" s="48">
        <f t="shared" si="1948"/>
        <v>0.45561109649857917</v>
      </c>
      <c r="AE1688" s="48">
        <f t="shared" si="1949"/>
        <v>0.61964584861849403</v>
      </c>
      <c r="AF1688" s="48">
        <f t="shared" si="1950"/>
        <v>0.45561109649857917</v>
      </c>
      <c r="AG1688" s="238">
        <f t="shared" si="1951"/>
        <v>0.16402943457950603</v>
      </c>
      <c r="AH1688" s="48">
        <f t="shared" si="1952"/>
        <v>5.317540408959554E-6</v>
      </c>
      <c r="AI1688" s="48">
        <f>AE1688+AC1688+SUM($AB$1676:AB1688)</f>
        <v>5.5352223278679569</v>
      </c>
      <c r="AJ1688" s="48">
        <f>AE1688+AC1688+SUM($AB$1675:AB1688)-$AI$1676</f>
        <v>5.1565591866163754</v>
      </c>
      <c r="AK1688" s="46"/>
      <c r="AL1688" s="86"/>
      <c r="AM1688" s="41"/>
      <c r="AN1688" s="41"/>
      <c r="AO1688" s="41"/>
      <c r="AP1688" s="41"/>
      <c r="AQ1688"/>
      <c r="AR1688" s="41"/>
      <c r="AT1688" s="41"/>
      <c r="AU1688" s="41"/>
      <c r="AW1688" s="22"/>
      <c r="AX1688" s="22"/>
      <c r="AY1688" s="22"/>
      <c r="AZ1688" s="22"/>
      <c r="BA1688" s="22"/>
      <c r="BB1688" s="22"/>
    </row>
    <row r="1689" spans="4:54" ht="14.4" x14ac:dyDescent="0.3">
      <c r="D1689" s="22"/>
      <c r="E1689" s="32">
        <v>40063.531944444447</v>
      </c>
      <c r="F1689" s="21">
        <f t="shared" si="1942"/>
        <v>164.89236111111677</v>
      </c>
      <c r="G1689" s="21">
        <f t="shared" si="1953"/>
        <v>164.89236111111677</v>
      </c>
      <c r="H1689" s="21"/>
      <c r="I1689" s="50">
        <v>1037</v>
      </c>
      <c r="J1689" s="21">
        <v>14310.2</v>
      </c>
      <c r="K1689" s="21">
        <v>150.03</v>
      </c>
      <c r="L1689" s="21">
        <v>1069</v>
      </c>
      <c r="M1689" s="124">
        <v>6.08</v>
      </c>
      <c r="N1689" s="40"/>
      <c r="O1689" s="40"/>
      <c r="P1689" s="40"/>
      <c r="R1689" s="22"/>
      <c r="S1689" s="22"/>
      <c r="T1689" s="22"/>
      <c r="U1689" s="52">
        <f t="shared" si="1943"/>
        <v>3.4698701677440325E-4</v>
      </c>
      <c r="V1689" s="52">
        <f t="shared" si="1944"/>
        <v>4.8144334650044605E-2</v>
      </c>
      <c r="W1689" s="52">
        <f t="shared" si="1945"/>
        <v>1.5993343185259908E-4</v>
      </c>
      <c r="X1689" s="247">
        <f>W1689+V1689+SUM($U$1676:U1689)</f>
        <v>5.062001266735261E-2</v>
      </c>
      <c r="Y1689" s="104">
        <f>W1689+V1689+SUM($U$1676:U1689)-$X$1676</f>
        <v>4.8534912552145926E-2</v>
      </c>
      <c r="Z1689" s="90">
        <f>(0.05-Y1689)/((Y1690-Y1689)/(G1690-G1689))+G1689</f>
        <v>166.48557831623626</v>
      </c>
      <c r="AA1689" s="1">
        <f t="shared" si="1954"/>
        <v>4.9978928416953333E-4</v>
      </c>
      <c r="AB1689" s="41">
        <f t="shared" si="1946"/>
        <v>3.3096404768680039E-2</v>
      </c>
      <c r="AC1689" s="48">
        <f t="shared" si="1947"/>
        <v>4.592115295001455</v>
      </c>
      <c r="AD1689" s="48">
        <f t="shared" si="1948"/>
        <v>0.45245564976502195</v>
      </c>
      <c r="AE1689" s="48">
        <f t="shared" si="1949"/>
        <v>0.61535433885498769</v>
      </c>
      <c r="AF1689" s="48">
        <f t="shared" si="1950"/>
        <v>0.45245564976502201</v>
      </c>
      <c r="AG1689" s="238">
        <f t="shared" si="1951"/>
        <v>0.16289340837749111</v>
      </c>
      <c r="AH1689" s="48">
        <f t="shared" si="1952"/>
        <v>5.2807124746907006E-6</v>
      </c>
      <c r="AI1689" s="48">
        <f>AE1689+AC1689+SUM($AB$1676:AB1689)</f>
        <v>5.532001597344407</v>
      </c>
      <c r="AJ1689" s="48">
        <f>AE1689+AC1689+SUM($AB$1675:AB1689)-$AI$1676</f>
        <v>5.1533384560928255</v>
      </c>
      <c r="AK1689" s="46"/>
      <c r="AL1689" s="86"/>
      <c r="AM1689" s="41"/>
      <c r="AN1689" s="41"/>
      <c r="AO1689" s="41"/>
      <c r="AP1689" s="41"/>
      <c r="AQ1689"/>
      <c r="AR1689" s="41"/>
      <c r="AT1689" s="41"/>
      <c r="AU1689" s="41"/>
      <c r="AW1689" s="22"/>
      <c r="AX1689" s="22"/>
      <c r="AY1689" s="22"/>
      <c r="AZ1689" s="22"/>
      <c r="BA1689" s="22"/>
      <c r="BB1689" s="22"/>
    </row>
    <row r="1690" spans="4:54" ht="14.4" x14ac:dyDescent="0.3">
      <c r="D1690" s="22"/>
      <c r="E1690" s="32">
        <v>40077.506944444445</v>
      </c>
      <c r="F1690" s="21">
        <f t="shared" si="1942"/>
        <v>178.86736111111531</v>
      </c>
      <c r="G1690" s="21">
        <f t="shared" si="1953"/>
        <v>178.86736111111531</v>
      </c>
      <c r="H1690" s="21"/>
      <c r="I1690" s="50">
        <v>1037</v>
      </c>
      <c r="J1690" s="21">
        <v>14838.6</v>
      </c>
      <c r="K1690" s="21">
        <v>188.59</v>
      </c>
      <c r="L1690" s="21">
        <v>1417</v>
      </c>
      <c r="M1690" s="124">
        <v>6.08</v>
      </c>
      <c r="N1690" s="40"/>
      <c r="O1690" s="40"/>
      <c r="P1690" s="40"/>
      <c r="R1690" s="22"/>
      <c r="S1690" s="22"/>
      <c r="T1690" s="22"/>
      <c r="U1690" s="52">
        <f t="shared" si="1943"/>
        <v>4.3616797636129249E-4</v>
      </c>
      <c r="V1690" s="52">
        <f t="shared" si="1944"/>
        <v>6.0518163511643741E-2</v>
      </c>
      <c r="W1690" s="52">
        <f t="shared" si="1945"/>
        <v>2.010387650008776E-4</v>
      </c>
      <c r="X1690" s="247">
        <f>W1690+V1690+SUM($U$1676:U1690)</f>
        <v>6.3471114838461309E-2</v>
      </c>
      <c r="Y1690" s="104">
        <f>W1690+V1690+SUM($U$1676:U1690)-$X$1676</f>
        <v>6.1386014723254625E-2</v>
      </c>
      <c r="Z1690" s="42"/>
      <c r="AA1690" s="1">
        <f t="shared" si="1954"/>
        <v>6.8284062996466603E-4</v>
      </c>
      <c r="AB1690" s="41">
        <f t="shared" si="1946"/>
        <v>3.431847995140079E-2</v>
      </c>
      <c r="AC1690" s="48">
        <f t="shared" si="1947"/>
        <v>4.7616778253559406</v>
      </c>
      <c r="AD1690" s="48">
        <f t="shared" si="1948"/>
        <v>0.46916244389339462</v>
      </c>
      <c r="AE1690" s="48">
        <f t="shared" si="1949"/>
        <v>0.63807612000766034</v>
      </c>
      <c r="AF1690" s="48">
        <f t="shared" si="1950"/>
        <v>0.46916244389339462</v>
      </c>
      <c r="AG1690" s="238">
        <f t="shared" si="1951"/>
        <v>0.16890820041300886</v>
      </c>
      <c r="AH1690" s="48">
        <f t="shared" si="1952"/>
        <v>5.4757012569317992E-6</v>
      </c>
      <c r="AI1690" s="48">
        <f>AE1690+AC1690+SUM($AB$1676:AB1690)</f>
        <v>5.7586043888029668</v>
      </c>
      <c r="AJ1690" s="48">
        <f>AE1690+AC1690+SUM($AB$1675:AB1690)-$AI$1676</f>
        <v>5.3799412475513853</v>
      </c>
      <c r="AK1690" s="46"/>
      <c r="AL1690" s="86"/>
      <c r="AM1690" s="41"/>
      <c r="AN1690" s="41"/>
      <c r="AO1690" s="41"/>
      <c r="AP1690" s="41"/>
      <c r="AQ1690"/>
      <c r="AR1690" s="41"/>
      <c r="AT1690" s="41"/>
      <c r="AU1690" s="41"/>
      <c r="AW1690" s="22"/>
      <c r="AX1690" s="22"/>
      <c r="AY1690" s="22"/>
      <c r="AZ1690" s="22"/>
      <c r="BA1690" s="22"/>
      <c r="BB1690" s="22"/>
    </row>
    <row r="1691" spans="4:54" ht="14.4" x14ac:dyDescent="0.3">
      <c r="D1691" s="22"/>
      <c r="E1691" s="32">
        <v>40091.50277777778</v>
      </c>
      <c r="F1691" s="21">
        <f t="shared" si="1942"/>
        <v>192.86319444444962</v>
      </c>
      <c r="G1691" s="21">
        <f t="shared" si="1953"/>
        <v>192.86319444444962</v>
      </c>
      <c r="H1691" s="21"/>
      <c r="I1691" s="50">
        <v>1037</v>
      </c>
      <c r="J1691" s="21">
        <v>15796.8</v>
      </c>
      <c r="K1691" s="21">
        <v>232.55</v>
      </c>
      <c r="L1691" s="21">
        <v>1724</v>
      </c>
      <c r="M1691" s="124">
        <v>6.08</v>
      </c>
      <c r="N1691" s="40"/>
      <c r="O1691" s="40"/>
      <c r="P1691" s="40"/>
      <c r="R1691" s="22"/>
      <c r="S1691" s="22"/>
      <c r="T1691" s="22"/>
      <c r="U1691" s="52">
        <f t="shared" si="1943"/>
        <v>5.3783797074510094E-4</v>
      </c>
      <c r="V1691" s="52">
        <f t="shared" si="1944"/>
        <v>7.462484185074901E-2</v>
      </c>
      <c r="W1691" s="52">
        <f t="shared" si="1945"/>
        <v>2.479005504053984E-4</v>
      </c>
      <c r="X1691" s="247">
        <f>W1691+V1691+SUM($U$1676:U1691)</f>
        <v>7.8162492933716202E-2</v>
      </c>
      <c r="Y1691" s="104">
        <f>W1691+V1691+SUM($U$1676:U1691)-$X$1676</f>
        <v>7.6077392818509518E-2</v>
      </c>
      <c r="Z1691" s="42"/>
      <c r="AA1691" s="1">
        <f t="shared" si="1954"/>
        <v>8.4610056187893706E-4</v>
      </c>
      <c r="AB1691" s="41">
        <f t="shared" si="1946"/>
        <v>3.6534589792587432E-2</v>
      </c>
      <c r="AC1691" s="48">
        <f t="shared" si="1947"/>
        <v>5.0691623381978577</v>
      </c>
      <c r="AD1691" s="48">
        <f t="shared" si="1948"/>
        <v>0.499458526659872</v>
      </c>
      <c r="AE1691" s="48">
        <f t="shared" si="1949"/>
        <v>0.67927977386930083</v>
      </c>
      <c r="AF1691" s="48">
        <f t="shared" si="1950"/>
        <v>0.49945852665987189</v>
      </c>
      <c r="AG1691" s="238">
        <f t="shared" si="1951"/>
        <v>0.17981541791572103</v>
      </c>
      <c r="AH1691" s="48">
        <f t="shared" si="1952"/>
        <v>5.8292937079980754E-6</v>
      </c>
      <c r="AI1691" s="48">
        <f>AE1691+AC1691+SUM($AB$1676:AB1691)</f>
        <v>6.1438271452991113</v>
      </c>
      <c r="AJ1691" s="48">
        <f>AE1691+AC1691+SUM($AB$1675:AB1691)-$AI$1676</f>
        <v>5.7651640040475298</v>
      </c>
      <c r="AK1691" s="46"/>
      <c r="AL1691" s="86"/>
      <c r="AM1691" s="41"/>
      <c r="AN1691" s="41"/>
      <c r="AO1691" s="41"/>
      <c r="AP1691" s="41"/>
      <c r="AQ1691"/>
      <c r="AR1691" s="41"/>
      <c r="AT1691" s="41"/>
      <c r="AU1691" s="41"/>
      <c r="AW1691" s="22"/>
      <c r="AX1691" s="22"/>
      <c r="AY1691" s="22"/>
      <c r="AZ1691" s="22"/>
      <c r="BA1691" s="22"/>
      <c r="BB1691" s="22"/>
    </row>
    <row r="1692" spans="4:54" ht="14.4" x14ac:dyDescent="0.3">
      <c r="D1692" s="22"/>
      <c r="E1692" s="32">
        <v>40105.601388888892</v>
      </c>
      <c r="F1692" s="21">
        <f t="shared" si="1942"/>
        <v>206.96180555556202</v>
      </c>
      <c r="G1692" s="21">
        <f t="shared" si="1953"/>
        <v>206.96180555556202</v>
      </c>
      <c r="H1692" s="21"/>
      <c r="I1692" s="50">
        <v>1037</v>
      </c>
      <c r="J1692" s="21">
        <v>14791</v>
      </c>
      <c r="K1692" s="21">
        <v>259.45999999999998</v>
      </c>
      <c r="L1692" s="21">
        <v>2049</v>
      </c>
      <c r="M1692" s="124">
        <v>6.08</v>
      </c>
      <c r="U1692" s="52">
        <f t="shared" si="1943"/>
        <v>6.000749941497479E-4</v>
      </c>
      <c r="V1692" s="52">
        <f t="shared" si="1944"/>
        <v>8.3260208413654405E-2</v>
      </c>
      <c r="W1692" s="52">
        <f t="shared" si="1945"/>
        <v>2.7658687081567255E-4</v>
      </c>
      <c r="X1692" s="247">
        <f>W1692+V1692+SUM($U$1676:U1692)</f>
        <v>8.7426620811181632E-2</v>
      </c>
      <c r="Y1692" s="104">
        <f>W1692+V1692+SUM($U$1676:U1692)-$X$1676</f>
        <v>8.5341520695974948E-2</v>
      </c>
      <c r="Z1692" s="42"/>
      <c r="AA1692" s="1">
        <f t="shared" si="1954"/>
        <v>8.9220325395062035E-4</v>
      </c>
      <c r="AB1692" s="41">
        <f t="shared" si="1946"/>
        <v>3.420839142245017E-2</v>
      </c>
      <c r="AC1692" s="48">
        <f t="shared" si="1947"/>
        <v>4.7464030781097755</v>
      </c>
      <c r="AD1692" s="48">
        <f t="shared" si="1948"/>
        <v>0.46765744124292052</v>
      </c>
      <c r="AE1692" s="48">
        <f t="shared" si="1949"/>
        <v>0.63602926765552703</v>
      </c>
      <c r="AF1692" s="48">
        <f t="shared" si="1950"/>
        <v>0.46765744124292047</v>
      </c>
      <c r="AG1692" s="238">
        <f t="shared" si="1951"/>
        <v>0.16836636827657692</v>
      </c>
      <c r="AH1692" s="48">
        <f t="shared" si="1952"/>
        <v>5.4581360297654929E-6</v>
      </c>
      <c r="AI1692" s="48">
        <f>AE1692+AC1692+SUM($AB$1676:AB1692)</f>
        <v>5.8120257704197051</v>
      </c>
      <c r="AJ1692" s="48">
        <f>AE1692+AC1692+SUM($AB$1675:AB1692)-$AI$1676</f>
        <v>5.4333626291681236</v>
      </c>
      <c r="AK1692" s="46"/>
      <c r="AL1692" s="86"/>
      <c r="AM1692" s="41"/>
      <c r="AN1692" s="41"/>
      <c r="AO1692" s="41"/>
      <c r="AP1692" s="41"/>
      <c r="AQ1692"/>
      <c r="AR1692" s="41"/>
      <c r="AT1692" s="41"/>
      <c r="AU1692" s="41"/>
    </row>
    <row r="1693" spans="4:54" ht="14.4" x14ac:dyDescent="0.3">
      <c r="D1693" s="22"/>
      <c r="E1693" s="32">
        <v>40119.508333333331</v>
      </c>
      <c r="F1693" s="21">
        <f t="shared" si="1942"/>
        <v>220.86875000000146</v>
      </c>
      <c r="G1693" s="21">
        <f t="shared" si="1953"/>
        <v>220.86875000000146</v>
      </c>
      <c r="H1693" s="21"/>
      <c r="I1693" s="50">
        <v>1037</v>
      </c>
      <c r="J1693" s="21">
        <v>14825.3</v>
      </c>
      <c r="K1693" s="21">
        <v>301.82</v>
      </c>
      <c r="L1693" s="21">
        <v>2353</v>
      </c>
      <c r="M1693" s="124">
        <v>6.08</v>
      </c>
      <c r="U1693" s="52">
        <f t="shared" si="1943"/>
        <v>6.9804453377891353E-4</v>
      </c>
      <c r="V1693" s="52">
        <f t="shared" si="1944"/>
        <v>9.6853449870535624E-2</v>
      </c>
      <c r="W1693" s="52">
        <f t="shared" si="1945"/>
        <v>3.2174304073686227E-4</v>
      </c>
      <c r="X1693" s="247">
        <f>W1693+V1693+SUM($U$1676:U1693)</f>
        <v>0.10176306297176294</v>
      </c>
      <c r="Y1693" s="104">
        <f>W1693+V1693+SUM($U$1676:U1693)-$X$1676</f>
        <v>9.9677962856556251E-2</v>
      </c>
      <c r="Z1693" s="42"/>
      <c r="AA1693" s="1">
        <f t="shared" si="1954"/>
        <v>8.8590844493909677E-4</v>
      </c>
      <c r="AB1693" s="41">
        <f t="shared" si="1946"/>
        <v>3.4287719921252818E-2</v>
      </c>
      <c r="AC1693" s="48">
        <f t="shared" si="1947"/>
        <v>4.7574098812724532</v>
      </c>
      <c r="AD1693" s="48">
        <f t="shared" si="1948"/>
        <v>0.46874192844693863</v>
      </c>
      <c r="AE1693" s="48">
        <f t="shared" si="1949"/>
        <v>0.63750420537985841</v>
      </c>
      <c r="AF1693" s="48">
        <f t="shared" si="1950"/>
        <v>0.46874192844693863</v>
      </c>
      <c r="AG1693" s="238">
        <f t="shared" si="1951"/>
        <v>0.16875680613959407</v>
      </c>
      <c r="AH1693" s="48">
        <f t="shared" si="1952"/>
        <v>5.4707933258118019E-6</v>
      </c>
      <c r="AI1693" s="48">
        <f>AE1693+AC1693+SUM($AB$1676:AB1693)</f>
        <v>5.8587952312279681</v>
      </c>
      <c r="AJ1693" s="48">
        <f>AE1693+AC1693+SUM($AB$1675:AB1693)-$AI$1676</f>
        <v>5.4801320899763866</v>
      </c>
      <c r="AK1693" s="46"/>
      <c r="AL1693" s="86"/>
      <c r="AM1693" s="41"/>
      <c r="AN1693" s="41"/>
      <c r="AO1693" s="41"/>
      <c r="AP1693" s="41"/>
      <c r="AQ1693"/>
      <c r="AR1693" s="41"/>
      <c r="AT1693" s="41"/>
      <c r="AU1693" s="41"/>
    </row>
    <row r="1694" spans="4:54" ht="14.4" x14ac:dyDescent="0.3">
      <c r="D1694" s="90"/>
      <c r="E1694" s="32">
        <v>40161.583333333336</v>
      </c>
      <c r="F1694" s="21">
        <f t="shared" si="1942"/>
        <v>262.94375000000582</v>
      </c>
      <c r="G1694" s="21">
        <f t="shared" si="1953"/>
        <v>262.94375000000582</v>
      </c>
      <c r="H1694" s="21"/>
      <c r="I1694" s="50">
        <v>1037</v>
      </c>
      <c r="J1694" s="21">
        <v>15851</v>
      </c>
      <c r="K1694" s="21">
        <v>500.78</v>
      </c>
      <c r="L1694" s="21">
        <v>2589</v>
      </c>
      <c r="M1694" s="124">
        <v>6.08</v>
      </c>
      <c r="U1694" s="52">
        <f t="shared" si="1943"/>
        <v>1.158196082518734E-3</v>
      </c>
      <c r="V1694" s="52">
        <f t="shared" si="1944"/>
        <v>0.16069932617509386</v>
      </c>
      <c r="W1694" s="52">
        <f t="shared" si="1945"/>
        <v>5.3383632608907934E-4</v>
      </c>
      <c r="X1694" s="247">
        <f>W1694+V1694+SUM($U$1676:U1694)</f>
        <v>0.16697922864419212</v>
      </c>
      <c r="Y1694" s="104">
        <f>W1694+V1694+SUM($U$1676:U1694)-$X$1676</f>
        <v>0.16489412852898544</v>
      </c>
      <c r="Z1694" s="42"/>
      <c r="AA1694" s="1">
        <f t="shared" si="1954"/>
        <v>1.3111964106768458E-3</v>
      </c>
      <c r="AB1694" s="41">
        <f t="shared" si="1946"/>
        <v>3.6659942697400957E-2</v>
      </c>
      <c r="AC1694" s="48">
        <f t="shared" si="1947"/>
        <v>5.0865550125831955</v>
      </c>
      <c r="AD1694" s="48">
        <f t="shared" si="1948"/>
        <v>0.50117220614843705</v>
      </c>
      <c r="AE1694" s="48">
        <f t="shared" si="1949"/>
        <v>0.68161043348034334</v>
      </c>
      <c r="AF1694" s="48">
        <f t="shared" si="1950"/>
        <v>0.50117220614843694</v>
      </c>
      <c r="AG1694" s="238">
        <f t="shared" si="1951"/>
        <v>0.18043237803745657</v>
      </c>
      <c r="AH1694" s="48">
        <f t="shared" si="1952"/>
        <v>5.8492944498555072E-6</v>
      </c>
      <c r="AI1694" s="48">
        <f>AE1694+AC1694+SUM($AB$1676:AB1694)</f>
        <v>6.2687065333365961</v>
      </c>
      <c r="AJ1694" s="48">
        <f>AE1694+AC1694+SUM($AB$1675:AB1694)-$AI$1676</f>
        <v>5.8900433920850146</v>
      </c>
      <c r="AK1694" s="46"/>
      <c r="AL1694" s="86"/>
      <c r="AM1694" s="41"/>
      <c r="AN1694" s="41"/>
      <c r="AO1694" s="41"/>
      <c r="AP1694" s="41"/>
      <c r="AQ1694"/>
      <c r="AR1694" s="41"/>
      <c r="AT1694" s="41"/>
      <c r="AU1694" s="41"/>
    </row>
    <row r="1695" spans="4:54" ht="14.4" x14ac:dyDescent="0.3">
      <c r="D1695" s="22"/>
      <c r="E1695" s="32">
        <v>40189.529166666667</v>
      </c>
      <c r="F1695" s="21">
        <f t="shared" si="1942"/>
        <v>290.88958333333721</v>
      </c>
      <c r="G1695" s="21">
        <f t="shared" si="1953"/>
        <v>290.88958333333721</v>
      </c>
      <c r="H1695" s="21"/>
      <c r="I1695" s="50">
        <v>1037</v>
      </c>
      <c r="J1695" s="21">
        <v>16570.7</v>
      </c>
      <c r="K1695" s="21">
        <v>638.42999999999995</v>
      </c>
      <c r="L1695" s="21">
        <v>2813</v>
      </c>
      <c r="M1695" s="124">
        <v>6.08</v>
      </c>
      <c r="U1695" s="52">
        <f t="shared" si="1943"/>
        <v>1.4765508306290892E-3</v>
      </c>
      <c r="V1695" s="52">
        <f t="shared" si="1944"/>
        <v>0.20487094294893002</v>
      </c>
      <c r="W1695" s="52">
        <f t="shared" si="1945"/>
        <v>6.8057255813940433E-4</v>
      </c>
      <c r="X1695" s="247">
        <f>W1695+V1695+SUM($U$1676:U1695)</f>
        <v>0.21277413248070773</v>
      </c>
      <c r="Y1695" s="104">
        <f>W1695+V1695+SUM($U$1676:U1695)-$X$1676</f>
        <v>0.21068903236550104</v>
      </c>
      <c r="Z1695" s="42"/>
      <c r="AA1695" s="1">
        <f t="shared" si="1954"/>
        <v>1.5129977270019281E-3</v>
      </c>
      <c r="AB1695" s="41">
        <f t="shared" si="1946"/>
        <v>3.8324453501723685E-2</v>
      </c>
      <c r="AC1695" s="48">
        <f t="shared" si="1947"/>
        <v>5.3175053401685934</v>
      </c>
      <c r="AD1695" s="48">
        <f t="shared" si="1948"/>
        <v>0.52392746681117319</v>
      </c>
      <c r="AE1695" s="48">
        <f t="shared" si="1949"/>
        <v>0.71255832503140015</v>
      </c>
      <c r="AF1695" s="48">
        <f t="shared" si="1950"/>
        <v>0.52392746681117308</v>
      </c>
      <c r="AG1695" s="238">
        <f t="shared" si="1951"/>
        <v>0.18862474334397084</v>
      </c>
      <c r="AH1695" s="48">
        <f t="shared" si="1952"/>
        <v>6.1148762564015308E-6</v>
      </c>
      <c r="AI1695" s="48">
        <f>AE1695+AC1695+SUM($AB$1676:AB1695)</f>
        <v>6.5689292059747748</v>
      </c>
      <c r="AJ1695" s="48">
        <f>AE1695+AC1695+SUM($AB$1675:AB1695)-$AI$1676</f>
        <v>6.1902660647231933</v>
      </c>
      <c r="AK1695" s="46"/>
      <c r="AL1695" s="86"/>
      <c r="AM1695" s="41"/>
      <c r="AN1695" s="41"/>
      <c r="AO1695" s="41"/>
      <c r="AP1695" s="41"/>
      <c r="AQ1695"/>
      <c r="AR1695" s="41"/>
      <c r="AT1695" s="41"/>
      <c r="AU1695" s="41"/>
    </row>
    <row r="1696" spans="4:54" ht="14.4" x14ac:dyDescent="0.3">
      <c r="D1696" s="22"/>
      <c r="E1696" s="32">
        <v>40204.379861111112</v>
      </c>
      <c r="F1696" s="21">
        <f t="shared" si="1942"/>
        <v>305.74027777778247</v>
      </c>
      <c r="G1696" s="21">
        <f t="shared" si="1953"/>
        <v>305.74027777778247</v>
      </c>
      <c r="H1696" s="21"/>
      <c r="I1696" s="50">
        <v>1037</v>
      </c>
      <c r="J1696" s="21">
        <v>17164</v>
      </c>
      <c r="K1696" s="21">
        <v>713.11</v>
      </c>
      <c r="L1696" s="98">
        <v>3028</v>
      </c>
      <c r="M1696" s="124">
        <v>6.08</v>
      </c>
      <c r="U1696" s="52">
        <f t="shared" si="1943"/>
        <v>1.6492695563020377E-3</v>
      </c>
      <c r="V1696" s="52">
        <f t="shared" si="1944"/>
        <v>0.22883560942673667</v>
      </c>
      <c r="W1696" s="52">
        <f t="shared" si="1945"/>
        <v>7.6018216082388143E-4</v>
      </c>
      <c r="X1696" s="247">
        <f>W1696+V1696+SUM($U$1676:U1696)</f>
        <v>0.23846767811750086</v>
      </c>
      <c r="Y1696" s="104">
        <f>W1696+V1696+SUM($U$1676:U1696)-$X$1676</f>
        <v>0.23638257800229417</v>
      </c>
      <c r="Z1696" s="42"/>
      <c r="AA1696" s="1">
        <f t="shared" si="1954"/>
        <v>1.606287537249258E-3</v>
      </c>
      <c r="AB1696" s="41">
        <f t="shared" si="1946"/>
        <v>3.969662838042963E-2</v>
      </c>
      <c r="AC1696" s="48">
        <f t="shared" si="1947"/>
        <v>5.5078941540582909</v>
      </c>
      <c r="AD1696" s="48">
        <f t="shared" si="1948"/>
        <v>0.54268624984744018</v>
      </c>
      <c r="AE1696" s="48">
        <f t="shared" si="1949"/>
        <v>0.73807087756334699</v>
      </c>
      <c r="AF1696" s="48">
        <f t="shared" si="1950"/>
        <v>0.54268624984744007</v>
      </c>
      <c r="AG1696" s="238">
        <f t="shared" si="1951"/>
        <v>0.19537829390164058</v>
      </c>
      <c r="AH1696" s="48">
        <f t="shared" si="1952"/>
        <v>6.3338142664387064E-6</v>
      </c>
      <c r="AI1696" s="48">
        <f>AE1696+AC1696+SUM($AB$1676:AB1696)</f>
        <v>6.8245272007768483</v>
      </c>
      <c r="AJ1696" s="48">
        <f>AE1696+AC1696+SUM($AB$1675:AB1696)-$AI$1676</f>
        <v>6.4458640595252668</v>
      </c>
      <c r="AK1696" s="95"/>
      <c r="AL1696" s="161"/>
      <c r="AM1696" s="41"/>
      <c r="AN1696" s="41"/>
      <c r="AO1696" s="41"/>
      <c r="AP1696" s="41"/>
      <c r="AQ1696"/>
      <c r="AR1696" s="41"/>
      <c r="AT1696" s="41"/>
      <c r="AU1696" s="41"/>
    </row>
    <row r="1697" spans="1:213" ht="14.4" x14ac:dyDescent="0.3">
      <c r="D1697" s="22"/>
      <c r="E1697" s="32">
        <v>40288.628472222219</v>
      </c>
      <c r="F1697" s="21">
        <f t="shared" si="1942"/>
        <v>389.98888888888905</v>
      </c>
      <c r="G1697" s="21">
        <f t="shared" si="1953"/>
        <v>389.98888888888905</v>
      </c>
      <c r="H1697" s="21"/>
      <c r="I1697" s="50">
        <v>1037</v>
      </c>
      <c r="J1697" s="21">
        <v>17117</v>
      </c>
      <c r="K1697" s="21">
        <v>1115</v>
      </c>
      <c r="L1697" s="98">
        <v>58</v>
      </c>
      <c r="M1697" s="124">
        <v>6.08</v>
      </c>
      <c r="U1697" s="52">
        <f t="shared" si="1943"/>
        <v>2.5787544071416359E-3</v>
      </c>
      <c r="V1697" s="52">
        <f t="shared" si="1944"/>
        <v>0.35780132729987157</v>
      </c>
      <c r="W1697" s="52">
        <f t="shared" si="1945"/>
        <v>1.1886007899463307E-3</v>
      </c>
      <c r="X1697" s="247">
        <f>W1697+V1697+SUM($U$1676:U1697)</f>
        <v>0.37044056902689987</v>
      </c>
      <c r="Y1697" s="104">
        <f>W1697+V1697+SUM($U$1676:U1697)-$X$1676</f>
        <v>0.36835546891169318</v>
      </c>
      <c r="Z1697" s="42"/>
      <c r="AA1697" s="1">
        <f t="shared" si="1954"/>
        <v>1.5968100063939335E-3</v>
      </c>
      <c r="AB1697" s="41">
        <f t="shared" si="1946"/>
        <v>3.9587927522012005E-2</v>
      </c>
      <c r="AC1697" s="48">
        <f t="shared" si="1947"/>
        <v>5.49281194564296</v>
      </c>
      <c r="AD1697" s="48">
        <f t="shared" si="1948"/>
        <v>0.54120021781861061</v>
      </c>
      <c r="AE1697" s="48">
        <f t="shared" si="1949"/>
        <v>0.73604982587111467</v>
      </c>
      <c r="AF1697" s="48">
        <f t="shared" si="1950"/>
        <v>0.54120021781861061</v>
      </c>
      <c r="AG1697" s="238">
        <f t="shared" si="1951"/>
        <v>0.19484329158205441</v>
      </c>
      <c r="AH1697" s="48">
        <f t="shared" si="1952"/>
        <v>6.3164704496988668E-6</v>
      </c>
      <c r="AI1697" s="48">
        <f>AE1697+AC1697+SUM($AB$1676:AB1697)</f>
        <v>6.8470118681912977</v>
      </c>
      <c r="AJ1697" s="48">
        <f>AE1697+AC1697+SUM($AB$1675:AB1697)-$AI$1676</f>
        <v>6.4683487269397162</v>
      </c>
      <c r="AK1697" s="95"/>
      <c r="AL1697" s="161"/>
      <c r="AM1697" s="41"/>
      <c r="AN1697" s="41"/>
      <c r="AO1697" s="41"/>
      <c r="AP1697" s="41"/>
      <c r="AQ1697"/>
      <c r="AR1697" s="41"/>
      <c r="AT1697" s="41"/>
      <c r="AU1697" s="41"/>
    </row>
    <row r="1698" spans="1:213" ht="14.4" x14ac:dyDescent="0.3">
      <c r="E1698" s="32">
        <v>40364.479166666664</v>
      </c>
      <c r="F1698" s="21">
        <f t="shared" si="1942"/>
        <v>465.8395833333343</v>
      </c>
      <c r="G1698" s="21">
        <f t="shared" si="1953"/>
        <v>465.8395833333343</v>
      </c>
      <c r="H1698" s="21"/>
      <c r="I1698" s="50">
        <v>1037</v>
      </c>
      <c r="J1698" s="21">
        <v>17349</v>
      </c>
      <c r="K1698" s="21">
        <v>1550</v>
      </c>
      <c r="L1698" s="21">
        <v>28</v>
      </c>
      <c r="M1698" s="124">
        <v>6.08</v>
      </c>
      <c r="U1698" s="52">
        <f t="shared" si="1943"/>
        <v>3.5848155435601221E-3</v>
      </c>
      <c r="V1698" s="52">
        <f t="shared" si="1944"/>
        <v>0.49739197965452997</v>
      </c>
      <c r="W1698" s="52">
        <f t="shared" si="1945"/>
        <v>1.6523149994769619E-3</v>
      </c>
      <c r="X1698" s="247">
        <f>W1698+V1698+SUM($U$1676:U1698)</f>
        <v>0.51407975113464899</v>
      </c>
      <c r="Y1698" s="104">
        <f>W1698+V1698+SUM($U$1676:U1698)-$X$1676</f>
        <v>0.5119946510194423</v>
      </c>
      <c r="Z1698" s="42"/>
      <c r="AA1698" s="1">
        <f t="shared" si="1954"/>
        <v>1.704230417992738E-3</v>
      </c>
      <c r="AB1698" s="41">
        <f t="shared" si="1946"/>
        <v>4.0124493461435193E-2</v>
      </c>
      <c r="AC1698" s="48">
        <f t="shared" si="1947"/>
        <v>5.5672602935654449</v>
      </c>
      <c r="AD1698" s="48">
        <f t="shared" si="1948"/>
        <v>0.54853552485453494</v>
      </c>
      <c r="AE1698" s="48">
        <f t="shared" si="1949"/>
        <v>0.74602608103277246</v>
      </c>
      <c r="AF1698" s="48">
        <f t="shared" si="1950"/>
        <v>0.54853552485453494</v>
      </c>
      <c r="AG1698" s="238">
        <f t="shared" si="1951"/>
        <v>0.19748415409575637</v>
      </c>
      <c r="AH1698" s="48">
        <f t="shared" si="1952"/>
        <v>6.4020824812657375E-6</v>
      </c>
      <c r="AI1698" s="48">
        <f>AE1698+AC1698+SUM($AB$1676:AB1698)</f>
        <v>6.9715609647368746</v>
      </c>
      <c r="AJ1698" s="48">
        <f>AE1698+AC1698+SUM($AB$1675:AB1698)-$AI$1676</f>
        <v>6.5928978234852931</v>
      </c>
      <c r="AK1698" s="46"/>
      <c r="AL1698" s="86"/>
      <c r="AM1698" s="41"/>
      <c r="AN1698" s="41"/>
      <c r="AO1698" s="41"/>
      <c r="AP1698" s="41"/>
      <c r="AQ1698"/>
      <c r="AR1698" s="41"/>
      <c r="AT1698" s="41"/>
      <c r="AU1698" s="41"/>
    </row>
    <row r="1699" spans="1:213" s="19" customFormat="1" ht="14.4" x14ac:dyDescent="0.3">
      <c r="A1699"/>
      <c r="B1699"/>
      <c r="C1699"/>
      <c r="E1699" s="32">
        <v>40437.645138888889</v>
      </c>
      <c r="F1699" s="21">
        <f t="shared" si="1942"/>
        <v>539.00555555555911</v>
      </c>
      <c r="G1699" s="21">
        <f t="shared" si="1953"/>
        <v>539.00555555555911</v>
      </c>
      <c r="H1699" s="21"/>
      <c r="I1699" s="50">
        <v>1037</v>
      </c>
      <c r="J1699" s="21">
        <v>18017</v>
      </c>
      <c r="K1699" s="21">
        <v>2243</v>
      </c>
      <c r="L1699" s="21">
        <v>26</v>
      </c>
      <c r="M1699" s="124">
        <v>6.08</v>
      </c>
      <c r="N1699" s="22"/>
      <c r="O1699" s="22"/>
      <c r="P1699" s="22"/>
      <c r="Q1699" s="22"/>
      <c r="U1699" s="52">
        <f t="shared" si="1943"/>
        <v>5.1875750091647443E-3</v>
      </c>
      <c r="V1699" s="52">
        <f t="shared" si="1944"/>
        <v>0.71977432926781337</v>
      </c>
      <c r="W1699" s="52">
        <f t="shared" si="1945"/>
        <v>2.3910597056947262E-3</v>
      </c>
      <c r="X1699" s="247">
        <f>W1699+V1699+SUM($U$1676:U1699)</f>
        <v>0.74238842046331499</v>
      </c>
      <c r="Y1699" s="104">
        <f>W1699+V1699+SUM($U$1676:U1699)-$X$1676</f>
        <v>0.74030332034810831</v>
      </c>
      <c r="Z1699" s="42"/>
      <c r="AA1699" s="1">
        <f t="shared" si="1954"/>
        <v>2.1237584951670318E-3</v>
      </c>
      <c r="AB1699" s="41">
        <f t="shared" si="1946"/>
        <v>4.1669433321498521E-2</v>
      </c>
      <c r="AC1699" s="48">
        <f t="shared" si="1947"/>
        <v>5.7816201918939782</v>
      </c>
      <c r="AD1699" s="48">
        <f t="shared" si="1948"/>
        <v>0.5696561502855586</v>
      </c>
      <c r="AE1699" s="48">
        <f t="shared" si="1949"/>
        <v>0.7747508157223737</v>
      </c>
      <c r="AF1699" s="48">
        <f t="shared" si="1950"/>
        <v>0.5696561502855586</v>
      </c>
      <c r="AG1699" s="238">
        <f t="shared" si="1951"/>
        <v>0.20508801685072583</v>
      </c>
      <c r="AH1699" s="48">
        <f t="shared" si="1952"/>
        <v>6.6485860893979361E-6</v>
      </c>
      <c r="AI1699" s="48">
        <f>AE1699+AC1699+SUM($AB$1676:AB1699)</f>
        <v>7.2563150310765083</v>
      </c>
      <c r="AJ1699" s="48">
        <f>AE1699+AC1699+SUM($AB$1675:AB1699)-$AI$1676</f>
        <v>6.8776518898249268</v>
      </c>
      <c r="AK1699" s="46"/>
      <c r="AL1699" s="86"/>
      <c r="AM1699" s="41"/>
      <c r="AN1699" s="41"/>
      <c r="AO1699" s="41"/>
      <c r="AP1699" s="41"/>
      <c r="AQ1699"/>
      <c r="AR1699" s="41"/>
      <c r="AS1699" s="31"/>
      <c r="AT1699" s="41"/>
      <c r="AU1699" s="41"/>
      <c r="AV1699" s="31"/>
      <c r="BC1699" s="1"/>
      <c r="BD1699"/>
      <c r="BE1699"/>
      <c r="BF1699" s="1"/>
      <c r="BG1699"/>
      <c r="BH1699"/>
      <c r="BI1699"/>
      <c r="BJ1699" s="1"/>
      <c r="BK1699" s="1"/>
      <c r="BL1699"/>
      <c r="BM1699" s="1"/>
      <c r="BN1699" s="1"/>
      <c r="BO1699" s="1"/>
      <c r="BP1699" s="1"/>
      <c r="BQ1699" s="1"/>
      <c r="BR1699" s="1"/>
      <c r="BS1699" s="1"/>
      <c r="BT1699" s="22"/>
      <c r="BU1699" s="1"/>
      <c r="BV1699" s="1"/>
      <c r="BW1699" s="1"/>
      <c r="BX1699" s="1"/>
      <c r="BY1699" s="1"/>
      <c r="BZ1699" s="1"/>
      <c r="CA1699" s="1"/>
      <c r="CB1699" s="1"/>
      <c r="CC1699" s="1"/>
      <c r="CD1699" s="1"/>
      <c r="CE1699" s="1"/>
      <c r="CF1699" s="1"/>
      <c r="CG1699" s="1"/>
      <c r="CH1699" s="1"/>
      <c r="CI1699" s="1"/>
      <c r="CJ1699" s="1"/>
      <c r="CK1699" s="1"/>
      <c r="CL1699" s="1"/>
      <c r="CM1699" s="1"/>
      <c r="CN1699" s="1"/>
      <c r="CO1699" s="1"/>
      <c r="CP1699" s="1"/>
      <c r="CQ1699" s="1"/>
      <c r="CR1699" s="1"/>
      <c r="CS1699" s="1"/>
      <c r="CT1699" s="1"/>
      <c r="CU1699" s="1"/>
      <c r="CV1699" s="1"/>
      <c r="CW1699" s="1"/>
      <c r="CX1699" s="1"/>
      <c r="CY1699" s="1"/>
      <c r="CZ1699" s="1"/>
      <c r="DA1699" s="1"/>
      <c r="DB1699" s="1"/>
      <c r="DC1699" s="1"/>
      <c r="DD1699" s="1"/>
      <c r="DE1699" s="1"/>
      <c r="DF1699" s="1"/>
      <c r="DG1699" s="1"/>
      <c r="DH1699" s="1"/>
      <c r="DI1699" s="1"/>
      <c r="DJ1699" s="1"/>
      <c r="DK1699" s="1"/>
      <c r="DL1699" s="1"/>
      <c r="DM1699" s="1"/>
      <c r="DN1699" s="1"/>
      <c r="DO1699" s="1"/>
      <c r="DP1699" s="1"/>
      <c r="DQ1699" s="1"/>
      <c r="DR1699" s="1"/>
      <c r="DS1699" s="1"/>
      <c r="DT1699" s="1"/>
      <c r="DU1699" s="1"/>
      <c r="DV1699" s="1"/>
      <c r="DW1699" s="1"/>
      <c r="DX1699" s="1"/>
      <c r="DY1699" s="1"/>
      <c r="DZ1699" s="1"/>
      <c r="EA1699" s="1"/>
      <c r="EB1699" s="1"/>
      <c r="EC1699" s="1"/>
      <c r="ED1699" s="1"/>
      <c r="EE1699" s="1"/>
      <c r="EF1699" s="1"/>
      <c r="EG1699" s="1"/>
      <c r="EH1699" s="1"/>
      <c r="EI1699" s="1"/>
      <c r="EJ1699" s="1"/>
      <c r="EK1699" s="1"/>
      <c r="EL1699" s="1"/>
      <c r="EM1699" s="1"/>
      <c r="EN1699" s="1"/>
      <c r="EO1699" s="1"/>
      <c r="EP1699" s="1"/>
      <c r="EQ1699" s="1"/>
      <c r="ER1699" s="1"/>
      <c r="ES1699" s="1"/>
      <c r="ET1699" s="1"/>
      <c r="EU1699" s="1"/>
      <c r="EV1699" s="1"/>
      <c r="EW1699" s="1"/>
      <c r="EX1699" s="1"/>
      <c r="EY1699" s="1"/>
      <c r="EZ1699" s="1"/>
      <c r="FA1699" s="1"/>
      <c r="FB1699" s="1"/>
      <c r="FC1699" s="1"/>
      <c r="FD1699" s="1"/>
      <c r="FE1699" s="1"/>
      <c r="FF1699" s="1"/>
      <c r="FG1699" s="1"/>
      <c r="FH1699" s="1"/>
      <c r="FI1699" s="1"/>
      <c r="FJ1699" s="1"/>
      <c r="FK1699" s="1"/>
      <c r="FL1699" s="1"/>
      <c r="FM1699" s="1"/>
      <c r="FN1699" s="1"/>
      <c r="FO1699" s="1"/>
      <c r="FP1699" s="1"/>
      <c r="FQ1699" s="1"/>
      <c r="FR1699" s="1"/>
      <c r="FS1699" s="1"/>
      <c r="FT1699" s="1"/>
      <c r="FU1699" s="1"/>
      <c r="FV1699" s="1"/>
      <c r="FW1699" s="1"/>
      <c r="FX1699" s="1"/>
      <c r="FY1699" s="1"/>
      <c r="FZ1699" s="1"/>
      <c r="GA1699" s="1"/>
      <c r="GB1699" s="1"/>
      <c r="GC1699" s="1"/>
      <c r="GD1699" s="1"/>
      <c r="GE1699" s="1"/>
      <c r="GF1699" s="1"/>
      <c r="GG1699" s="1"/>
      <c r="GH1699" s="1"/>
      <c r="GI1699" s="1"/>
      <c r="GJ1699" s="1"/>
      <c r="GK1699"/>
      <c r="GL1699"/>
      <c r="GM1699"/>
      <c r="GN1699"/>
      <c r="GO1699"/>
      <c r="GP1699"/>
      <c r="GQ1699"/>
      <c r="GR1699"/>
      <c r="GS1699"/>
      <c r="GT1699"/>
      <c r="GU1699"/>
      <c r="GV1699"/>
      <c r="GW1699"/>
      <c r="GX1699"/>
      <c r="GY1699"/>
      <c r="GZ1699"/>
      <c r="HA1699"/>
      <c r="HB1699"/>
      <c r="HC1699"/>
      <c r="HD1699"/>
      <c r="HE1699"/>
    </row>
    <row r="1700" spans="1:213" s="19" customFormat="1" ht="14.4" x14ac:dyDescent="0.3">
      <c r="A1700"/>
      <c r="B1700"/>
      <c r="C1700"/>
      <c r="D1700" s="126" t="s">
        <v>206</v>
      </c>
      <c r="E1700" s="32">
        <v>40457.57916666667</v>
      </c>
      <c r="F1700" s="21">
        <f t="shared" si="1942"/>
        <v>558.93958333334012</v>
      </c>
      <c r="G1700" s="21">
        <f t="shared" si="1953"/>
        <v>558.93958333334012</v>
      </c>
      <c r="H1700" s="21"/>
      <c r="I1700" s="50">
        <v>1037</v>
      </c>
      <c r="J1700" s="29">
        <v>18735</v>
      </c>
      <c r="K1700" s="21">
        <v>2397</v>
      </c>
      <c r="L1700" s="21">
        <v>34</v>
      </c>
      <c r="M1700" s="124">
        <v>6.08</v>
      </c>
      <c r="N1700" s="22"/>
      <c r="O1700" s="22"/>
      <c r="P1700" s="22"/>
      <c r="Q1700" s="22"/>
      <c r="U1700" s="52">
        <f t="shared" si="1943"/>
        <v>5.5437437792991047E-3</v>
      </c>
      <c r="V1700" s="52">
        <f t="shared" si="1944"/>
        <v>0.76919262918187636</v>
      </c>
      <c r="W1700" s="52">
        <f t="shared" si="1945"/>
        <v>2.5552251959653398E-3</v>
      </c>
      <c r="X1700" s="247">
        <f>W1700+V1700+SUM($U$1676:U1700)</f>
        <v>0.79751462964694764</v>
      </c>
      <c r="Y1700" s="104">
        <f>W1700+V1700+SUM($U$1676:U1700)-$X$1676</f>
        <v>0.79542952953174095</v>
      </c>
      <c r="Z1700" s="42"/>
      <c r="AA1700" s="1">
        <f t="shared" si="1954"/>
        <v>2.5756107128193442E-3</v>
      </c>
      <c r="AB1700" s="41">
        <f t="shared" si="1946"/>
        <v>4.3330012392644446E-2</v>
      </c>
      <c r="AC1700" s="48">
        <f t="shared" si="1947"/>
        <v>6.0120249927920124</v>
      </c>
      <c r="AD1700" s="48">
        <f t="shared" si="1948"/>
        <v>0.59235766085363506</v>
      </c>
      <c r="AE1700" s="48">
        <f t="shared" si="1949"/>
        <v>0.80562560540371164</v>
      </c>
      <c r="AF1700" s="48">
        <f t="shared" si="1950"/>
        <v>0.59235766085363495</v>
      </c>
      <c r="AG1700" s="238">
        <f t="shared" si="1951"/>
        <v>0.21326103100951038</v>
      </c>
      <c r="AH1700" s="48">
        <f t="shared" si="1952"/>
        <v>6.9135405664023059E-6</v>
      </c>
      <c r="AI1700" s="48">
        <f>AE1700+AC1700+SUM($AB$1676:AB1700)</f>
        <v>7.5609246340485248</v>
      </c>
      <c r="AJ1700" s="48">
        <f>AE1700+AC1700+SUM($AB$1675:AB1700)-$AI$1676</f>
        <v>7.1822614927969433</v>
      </c>
      <c r="AK1700" s="46"/>
      <c r="AL1700" s="86"/>
      <c r="AM1700" s="41"/>
      <c r="AN1700" s="41"/>
      <c r="AO1700" s="41"/>
      <c r="AP1700" s="41"/>
      <c r="AQ1700"/>
      <c r="AR1700" s="41"/>
      <c r="AS1700" s="31"/>
      <c r="AT1700" s="41"/>
      <c r="AU1700" s="41"/>
      <c r="AV1700" s="31"/>
      <c r="BC1700" s="1"/>
      <c r="BD1700"/>
      <c r="BE1700"/>
      <c r="BF1700" s="1"/>
      <c r="BG1700"/>
      <c r="BH1700"/>
      <c r="BI1700"/>
      <c r="BJ1700" s="1"/>
      <c r="BK1700" s="1"/>
      <c r="BL1700"/>
      <c r="BM1700" s="1"/>
      <c r="BN1700" s="1"/>
      <c r="BO1700" s="1"/>
      <c r="BP1700" s="1"/>
      <c r="BQ1700" s="1"/>
      <c r="BR1700" s="1"/>
      <c r="BS1700" s="1"/>
      <c r="BT1700" s="22"/>
      <c r="BU1700" s="1"/>
      <c r="BV1700" s="1"/>
      <c r="BW1700" s="1"/>
      <c r="BX1700" s="1"/>
      <c r="BY1700" s="1"/>
      <c r="BZ1700" s="1"/>
      <c r="CA1700" s="1"/>
      <c r="CB1700" s="1"/>
      <c r="CC1700" s="1"/>
      <c r="CD1700" s="1"/>
      <c r="CE1700" s="1"/>
      <c r="CF1700" s="1"/>
      <c r="CG1700" s="1"/>
      <c r="CH1700" s="1"/>
      <c r="CI1700" s="1"/>
      <c r="CJ1700" s="1"/>
      <c r="CK1700" s="1"/>
      <c r="CL1700" s="1"/>
      <c r="CM1700" s="1"/>
      <c r="CN1700" s="1"/>
      <c r="CO1700" s="1"/>
      <c r="CP1700" s="1"/>
      <c r="CQ1700" s="1"/>
      <c r="CR1700" s="1"/>
      <c r="CS1700" s="1"/>
      <c r="CT1700" s="1"/>
      <c r="CU1700" s="1"/>
      <c r="CV1700" s="1"/>
      <c r="CW1700" s="1"/>
      <c r="CX1700" s="1"/>
      <c r="CY1700" s="1"/>
      <c r="CZ1700" s="1"/>
      <c r="DA1700" s="1"/>
      <c r="DB1700" s="1"/>
      <c r="DC1700" s="1"/>
      <c r="DD1700" s="1"/>
      <c r="DE1700" s="1"/>
      <c r="DF1700" s="1"/>
      <c r="DG1700" s="1"/>
      <c r="DH1700" s="1"/>
      <c r="DI1700" s="1"/>
      <c r="DJ1700" s="1"/>
      <c r="DK1700" s="1"/>
      <c r="DL1700" s="1"/>
      <c r="DM1700" s="1"/>
      <c r="DN1700" s="1"/>
      <c r="DO1700" s="1"/>
      <c r="DP1700" s="1"/>
      <c r="DQ1700" s="1"/>
      <c r="DR1700" s="1"/>
      <c r="DS1700" s="1"/>
      <c r="DT1700" s="1"/>
      <c r="DU1700" s="1"/>
      <c r="DV1700" s="1"/>
      <c r="DW1700" s="1"/>
      <c r="DX1700" s="1"/>
      <c r="DY1700" s="1"/>
      <c r="DZ1700" s="1"/>
      <c r="EA1700" s="1"/>
      <c r="EB1700" s="1"/>
      <c r="EC1700" s="1"/>
      <c r="ED1700" s="1"/>
      <c r="EE1700" s="1"/>
      <c r="EF1700" s="1"/>
      <c r="EG1700" s="1"/>
      <c r="EH1700" s="1"/>
      <c r="EI1700" s="1"/>
      <c r="EJ1700" s="1"/>
      <c r="EK1700" s="1"/>
      <c r="EL1700" s="1"/>
      <c r="EM1700" s="1"/>
      <c r="EN1700" s="1"/>
      <c r="EO1700" s="1"/>
      <c r="EP1700" s="1"/>
      <c r="EQ1700" s="1"/>
      <c r="ER1700" s="1"/>
      <c r="ES1700" s="1"/>
      <c r="ET1700" s="1"/>
      <c r="EU1700" s="1"/>
      <c r="EV1700" s="1"/>
      <c r="EW1700" s="1"/>
      <c r="EX1700" s="1"/>
      <c r="EY1700" s="1"/>
      <c r="EZ1700" s="1"/>
      <c r="FA1700" s="1"/>
      <c r="FB1700" s="1"/>
      <c r="FC1700" s="1"/>
      <c r="FD1700" s="1"/>
      <c r="FE1700" s="1"/>
      <c r="FF1700" s="1"/>
      <c r="FG1700" s="1"/>
      <c r="FH1700" s="1"/>
      <c r="FI1700" s="1"/>
      <c r="FJ1700" s="1"/>
      <c r="FK1700" s="1"/>
      <c r="FL1700" s="1"/>
      <c r="FM1700" s="1"/>
      <c r="FN1700" s="1"/>
      <c r="FO1700" s="1"/>
      <c r="FP1700" s="1"/>
      <c r="FQ1700" s="1"/>
      <c r="FR1700" s="1"/>
      <c r="FS1700" s="1"/>
      <c r="FT1700" s="1"/>
      <c r="FU1700" s="1"/>
      <c r="FV1700" s="1"/>
      <c r="FW1700" s="1"/>
      <c r="FX1700" s="1"/>
      <c r="FY1700" s="1"/>
      <c r="FZ1700" s="1"/>
      <c r="GA1700" s="1"/>
      <c r="GB1700" s="1"/>
      <c r="GC1700" s="1"/>
      <c r="GD1700" s="1"/>
      <c r="GE1700" s="1"/>
      <c r="GF1700" s="1"/>
      <c r="GG1700" s="1"/>
      <c r="GH1700" s="1"/>
      <c r="GI1700" s="1"/>
      <c r="GJ1700" s="1"/>
      <c r="GK1700"/>
      <c r="GL1700"/>
      <c r="GM1700"/>
      <c r="GN1700"/>
      <c r="GO1700"/>
      <c r="GP1700"/>
      <c r="GQ1700"/>
      <c r="GR1700"/>
      <c r="GS1700"/>
      <c r="GT1700"/>
      <c r="GU1700"/>
      <c r="GV1700"/>
      <c r="GW1700"/>
      <c r="GX1700"/>
      <c r="GY1700"/>
      <c r="GZ1700"/>
      <c r="HA1700"/>
      <c r="HB1700"/>
      <c r="HC1700"/>
      <c r="HD1700"/>
      <c r="HE1700"/>
    </row>
    <row r="1701" spans="1:213" s="19" customFormat="1" ht="14.4" x14ac:dyDescent="0.3">
      <c r="A1701"/>
      <c r="B1701"/>
      <c r="C1701"/>
      <c r="E1701" s="32">
        <v>40507.640277777777</v>
      </c>
      <c r="F1701" s="21">
        <f t="shared" si="1942"/>
        <v>609.00069444444671</v>
      </c>
      <c r="G1701" s="21">
        <f t="shared" si="1953"/>
        <v>609.00069444444671</v>
      </c>
      <c r="H1701" s="21"/>
      <c r="I1701" s="50">
        <v>1037</v>
      </c>
      <c r="J1701" s="21">
        <v>17781</v>
      </c>
      <c r="K1701" s="21">
        <v>2852</v>
      </c>
      <c r="L1701" s="21">
        <v>62</v>
      </c>
      <c r="M1701" s="124">
        <v>6.08</v>
      </c>
      <c r="N1701" s="22"/>
      <c r="O1701" s="22"/>
      <c r="P1701" s="22"/>
      <c r="Q1701" s="22"/>
      <c r="U1701" s="52">
        <f t="shared" si="1943"/>
        <v>6.5960606001506245E-3</v>
      </c>
      <c r="V1701" s="52">
        <f t="shared" si="1944"/>
        <v>0.9152012425643351</v>
      </c>
      <c r="W1701" s="52">
        <f t="shared" si="1945"/>
        <v>3.0402595990376095E-3</v>
      </c>
      <c r="X1701" s="247">
        <f>W1701+V1701+SUM($U$1676:U1701)</f>
        <v>0.95060433803262934</v>
      </c>
      <c r="Y1701" s="104">
        <f>W1701+V1701+SUM($U$1676:U1701)-$X$1676</f>
        <v>0.94851923791742265</v>
      </c>
      <c r="Z1701" s="42"/>
      <c r="AA1701" s="1">
        <f t="shared" si="1954"/>
        <v>3.0464585582849106E-3</v>
      </c>
      <c r="AB1701" s="41">
        <f t="shared" si="1946"/>
        <v>4.1123616245188725E-2</v>
      </c>
      <c r="AC1701" s="48">
        <f t="shared" si="1947"/>
        <v>5.7058882517659333</v>
      </c>
      <c r="AD1701" s="48">
        <f t="shared" si="1948"/>
        <v>0.5621943724386701</v>
      </c>
      <c r="AE1701" s="48">
        <f t="shared" si="1949"/>
        <v>0.76460255616137673</v>
      </c>
      <c r="AF1701" s="48">
        <f t="shared" si="1950"/>
        <v>0.56219437243866988</v>
      </c>
      <c r="AG1701" s="238">
        <f t="shared" si="1951"/>
        <v>0.20240162222471861</v>
      </c>
      <c r="AH1701" s="48">
        <f t="shared" si="1952"/>
        <v>6.5614979883212903E-6</v>
      </c>
      <c r="AI1701" s="48">
        <f>AE1701+AC1701+SUM($AB$1676:AB1701)</f>
        <v>7.254888460025299</v>
      </c>
      <c r="AJ1701" s="48">
        <f>AE1701+AC1701+SUM($AB$1675:AB1701)-$AI$1676</f>
        <v>6.8762253187737175</v>
      </c>
      <c r="AK1701" s="46"/>
      <c r="AL1701" s="86"/>
      <c r="AM1701" s="41"/>
      <c r="AN1701" s="41"/>
      <c r="AO1701" s="41"/>
      <c r="AP1701" s="41"/>
      <c r="AQ1701"/>
      <c r="AR1701" s="41"/>
      <c r="AS1701" s="31"/>
      <c r="AT1701" s="41"/>
      <c r="AU1701" s="41"/>
      <c r="AV1701" s="31"/>
      <c r="BC1701" s="1"/>
      <c r="BD1701"/>
      <c r="BE1701"/>
      <c r="BF1701" s="1"/>
      <c r="BG1701"/>
      <c r="BH1701"/>
      <c r="BI1701"/>
      <c r="BJ1701" s="1"/>
      <c r="BK1701" s="1"/>
      <c r="BL1701"/>
      <c r="BM1701" s="1"/>
      <c r="BN1701" s="1"/>
      <c r="BO1701" s="1"/>
      <c r="BP1701" s="1"/>
      <c r="BQ1701" s="1"/>
      <c r="BR1701" s="1"/>
      <c r="BS1701" s="1"/>
      <c r="BT1701" s="22"/>
      <c r="BU1701" s="1"/>
      <c r="BV1701" s="1"/>
      <c r="BW1701" s="1"/>
      <c r="BX1701" s="1"/>
      <c r="BY1701" s="1"/>
      <c r="BZ1701" s="1"/>
      <c r="CA1701" s="1"/>
      <c r="CB1701" s="1"/>
      <c r="CC1701" s="1"/>
      <c r="CD1701" s="1"/>
      <c r="CE1701" s="1"/>
      <c r="CF1701" s="1"/>
      <c r="CG1701" s="1"/>
      <c r="CH1701" s="1"/>
      <c r="CI1701" s="1"/>
      <c r="CJ1701" s="1"/>
      <c r="CK1701" s="1"/>
      <c r="CL1701" s="1"/>
      <c r="CM1701" s="1"/>
      <c r="CN1701" s="1"/>
      <c r="CO1701" s="1"/>
      <c r="CP1701" s="1"/>
      <c r="CQ1701" s="1"/>
      <c r="CR1701" s="1"/>
      <c r="CS1701" s="1"/>
      <c r="CT1701" s="1"/>
      <c r="CU1701" s="1"/>
      <c r="CV1701" s="1"/>
      <c r="CW1701" s="1"/>
      <c r="CX1701" s="1"/>
      <c r="CY1701" s="1"/>
      <c r="CZ1701" s="1"/>
      <c r="DA1701" s="1"/>
      <c r="DB1701" s="1"/>
      <c r="DC1701" s="1"/>
      <c r="DD1701" s="1"/>
      <c r="DE1701" s="1"/>
      <c r="DF1701" s="1"/>
      <c r="DG1701" s="1"/>
      <c r="DH1701" s="1"/>
      <c r="DI1701" s="1"/>
      <c r="DJ1701" s="1"/>
      <c r="DK1701" s="1"/>
      <c r="DL1701" s="1"/>
      <c r="DM1701" s="1"/>
      <c r="DN1701" s="1"/>
      <c r="DO1701" s="1"/>
      <c r="DP1701" s="1"/>
      <c r="DQ1701" s="1"/>
      <c r="DR1701" s="1"/>
      <c r="DS1701" s="1"/>
      <c r="DT1701" s="1"/>
      <c r="DU1701" s="1"/>
      <c r="DV1701" s="1"/>
      <c r="DW1701" s="1"/>
      <c r="DX1701" s="1"/>
      <c r="DY1701" s="1"/>
      <c r="DZ1701" s="1"/>
      <c r="EA1701" s="1"/>
      <c r="EB1701" s="1"/>
      <c r="EC1701" s="1"/>
      <c r="ED1701" s="1"/>
      <c r="EE1701" s="1"/>
      <c r="EF1701" s="1"/>
      <c r="EG1701" s="1"/>
      <c r="EH1701" s="1"/>
      <c r="EI1701" s="1"/>
      <c r="EJ1701" s="1"/>
      <c r="EK1701" s="1"/>
      <c r="EL1701" s="1"/>
      <c r="EM1701" s="1"/>
      <c r="EN1701" s="1"/>
      <c r="EO1701" s="1"/>
      <c r="EP1701" s="1"/>
      <c r="EQ1701" s="1"/>
      <c r="ER1701" s="1"/>
      <c r="ES1701" s="1"/>
      <c r="ET1701" s="1"/>
      <c r="EU1701" s="1"/>
      <c r="EV1701" s="1"/>
      <c r="EW1701" s="1"/>
      <c r="EX1701" s="1"/>
      <c r="EY1701" s="1"/>
      <c r="EZ1701" s="1"/>
      <c r="FA1701" s="1"/>
      <c r="FB1701" s="1"/>
      <c r="FC1701" s="1"/>
      <c r="FD1701" s="1"/>
      <c r="FE1701" s="1"/>
      <c r="FF1701" s="1"/>
      <c r="FG1701" s="1"/>
      <c r="FH1701" s="1"/>
      <c r="FI1701" s="1"/>
      <c r="FJ1701" s="1"/>
      <c r="FK1701" s="1"/>
      <c r="FL1701" s="1"/>
      <c r="FM1701" s="1"/>
      <c r="FN1701" s="1"/>
      <c r="FO1701" s="1"/>
      <c r="FP1701" s="1"/>
      <c r="FQ1701" s="1"/>
      <c r="FR1701" s="1"/>
      <c r="FS1701" s="1"/>
      <c r="FT1701" s="1"/>
      <c r="FU1701" s="1"/>
      <c r="FV1701" s="1"/>
      <c r="FW1701" s="1"/>
      <c r="FX1701" s="1"/>
      <c r="FY1701" s="1"/>
      <c r="FZ1701" s="1"/>
      <c r="GA1701" s="1"/>
      <c r="GB1701" s="1"/>
      <c r="GC1701" s="1"/>
      <c r="GD1701" s="1"/>
      <c r="GE1701" s="1"/>
      <c r="GF1701" s="1"/>
      <c r="GG1701" s="1"/>
      <c r="GH1701" s="1"/>
      <c r="GI1701" s="1"/>
      <c r="GJ1701" s="1"/>
      <c r="GK1701"/>
      <c r="GL1701"/>
      <c r="GM1701"/>
      <c r="GN1701"/>
      <c r="GO1701"/>
      <c r="GP1701"/>
      <c r="GQ1701"/>
      <c r="GR1701"/>
      <c r="GS1701"/>
      <c r="GT1701"/>
      <c r="GU1701"/>
      <c r="GV1701"/>
      <c r="GW1701"/>
      <c r="GX1701"/>
      <c r="GY1701"/>
      <c r="GZ1701"/>
      <c r="HA1701"/>
      <c r="HB1701"/>
      <c r="HC1701"/>
      <c r="HD1701"/>
      <c r="HE1701"/>
    </row>
    <row r="1702" spans="1:213" s="19" customFormat="1" ht="14.4" x14ac:dyDescent="0.3">
      <c r="A1702"/>
      <c r="B1702"/>
      <c r="C1702"/>
      <c r="E1702" s="32">
        <v>40535.402777777781</v>
      </c>
      <c r="F1702" s="21">
        <f t="shared" si="1942"/>
        <v>636.76319444445107</v>
      </c>
      <c r="G1702" s="21">
        <f t="shared" si="1953"/>
        <v>636.76319444445107</v>
      </c>
      <c r="H1702" s="21"/>
      <c r="I1702" s="50">
        <v>1037</v>
      </c>
      <c r="J1702" s="21">
        <v>19929</v>
      </c>
      <c r="K1702" s="21">
        <v>3368</v>
      </c>
      <c r="L1702" s="21">
        <v>8</v>
      </c>
      <c r="M1702" s="124">
        <v>6.08</v>
      </c>
      <c r="N1702" s="22"/>
      <c r="O1702" s="22"/>
      <c r="P1702" s="22"/>
      <c r="Q1702" s="22"/>
      <c r="U1702" s="52">
        <f t="shared" si="1943"/>
        <v>7.7894572585228972E-3</v>
      </c>
      <c r="V1702" s="52">
        <f t="shared" si="1944"/>
        <v>1.080784637081585</v>
      </c>
      <c r="W1702" s="52">
        <f t="shared" si="1945"/>
        <v>3.5903205924118753E-3</v>
      </c>
      <c r="X1702" s="247">
        <f>W1702+V1702+SUM($U$1676:U1702)</f>
        <v>1.1245272508017763</v>
      </c>
      <c r="Y1702" s="104">
        <f>W1702+V1702+SUM($U$1676:U1702)-$X$1676</f>
        <v>1.1224421506865696</v>
      </c>
      <c r="Z1702" s="42"/>
      <c r="AA1702" s="1">
        <f t="shared" si="1954"/>
        <v>3.7612379600867802E-3</v>
      </c>
      <c r="AB1702" s="41">
        <f t="shared" si="1946"/>
        <v>4.6091476753296556E-2</v>
      </c>
      <c r="AC1702" s="48">
        <f t="shared" si="1947"/>
        <v>6.3951772661516948</v>
      </c>
      <c r="AD1702" s="48">
        <f t="shared" si="1948"/>
        <v>0.6301091979264527</v>
      </c>
      <c r="AE1702" s="48">
        <f t="shared" si="1949"/>
        <v>0.85696891860638225</v>
      </c>
      <c r="AF1702" s="48">
        <f t="shared" si="1950"/>
        <v>0.6301091979264527</v>
      </c>
      <c r="AG1702" s="238">
        <f t="shared" si="1951"/>
        <v>0.22685236653261451</v>
      </c>
      <c r="AH1702" s="48">
        <f t="shared" si="1952"/>
        <v>7.354147315069739E-6</v>
      </c>
      <c r="AI1702" s="48">
        <f>AE1702+AC1702+SUM($AB$1676:AB1702)</f>
        <v>8.0826353136093623</v>
      </c>
      <c r="AJ1702" s="48">
        <f>AE1702+AC1702+SUM($AB$1675:AB1702)-$AI$1676</f>
        <v>7.7039721723577808</v>
      </c>
      <c r="AK1702" s="46"/>
      <c r="AL1702" s="86"/>
      <c r="AM1702" s="41"/>
      <c r="AN1702" s="41"/>
      <c r="AO1702" s="41"/>
      <c r="AP1702" s="41"/>
      <c r="AQ1702"/>
      <c r="AR1702" s="41"/>
      <c r="AS1702" s="31"/>
      <c r="AT1702" s="41"/>
      <c r="AU1702" s="41"/>
      <c r="AV1702" s="31"/>
      <c r="BC1702" s="1"/>
      <c r="BD1702"/>
      <c r="BE1702"/>
      <c r="BF1702" s="1"/>
      <c r="BG1702"/>
      <c r="BH1702"/>
      <c r="BI1702"/>
      <c r="BJ1702" s="1"/>
      <c r="BK1702" s="1"/>
      <c r="BL1702"/>
      <c r="BM1702" s="1"/>
      <c r="BN1702" s="1"/>
      <c r="BO1702" s="1"/>
      <c r="BP1702" s="1"/>
      <c r="BQ1702" s="1"/>
      <c r="BR1702" s="1"/>
      <c r="BS1702" s="1"/>
      <c r="BT1702" s="22"/>
      <c r="BU1702" s="1"/>
      <c r="BV1702" s="1"/>
      <c r="BW1702" s="1"/>
      <c r="BX1702" s="1"/>
      <c r="BY1702" s="1"/>
      <c r="BZ1702" s="1"/>
      <c r="CA1702" s="1"/>
      <c r="CB1702" s="1"/>
      <c r="CC1702" s="1"/>
      <c r="CD1702" s="1"/>
      <c r="CE1702" s="1"/>
      <c r="CF1702" s="1"/>
      <c r="CG1702" s="1"/>
      <c r="CH1702" s="1"/>
      <c r="CI1702" s="1"/>
      <c r="CJ1702" s="1"/>
      <c r="CK1702" s="1"/>
      <c r="CL1702" s="1"/>
      <c r="CM1702" s="1"/>
      <c r="CN1702" s="1"/>
      <c r="CO1702" s="1"/>
      <c r="CP1702" s="1"/>
      <c r="CQ1702" s="1"/>
      <c r="CR1702" s="1"/>
      <c r="CS1702" s="1"/>
      <c r="CT1702" s="1"/>
      <c r="CU1702" s="1"/>
      <c r="CV1702" s="1"/>
      <c r="CW1702" s="1"/>
      <c r="CX1702" s="1"/>
      <c r="CY1702" s="1"/>
      <c r="CZ1702" s="1"/>
      <c r="DA1702" s="1"/>
      <c r="DB1702" s="1"/>
      <c r="DC1702" s="1"/>
      <c r="DD1702" s="1"/>
      <c r="DE1702" s="1"/>
      <c r="DF1702" s="1"/>
      <c r="DG1702" s="1"/>
      <c r="DH1702" s="1"/>
      <c r="DI1702" s="1"/>
      <c r="DJ1702" s="1"/>
      <c r="DK1702" s="1"/>
      <c r="DL1702" s="1"/>
      <c r="DM1702" s="1"/>
      <c r="DN1702" s="1"/>
      <c r="DO1702" s="1"/>
      <c r="DP1702" s="1"/>
      <c r="DQ1702" s="1"/>
      <c r="DR1702" s="1"/>
      <c r="DS1702" s="1"/>
      <c r="DT1702" s="1"/>
      <c r="DU1702" s="1"/>
      <c r="DV1702" s="1"/>
      <c r="DW1702" s="1"/>
      <c r="DX1702" s="1"/>
      <c r="DY1702" s="1"/>
      <c r="DZ1702" s="1"/>
      <c r="EA1702" s="1"/>
      <c r="EB1702" s="1"/>
      <c r="EC1702" s="1"/>
      <c r="ED1702" s="1"/>
      <c r="EE1702" s="1"/>
      <c r="EF1702" s="1"/>
      <c r="EG1702" s="1"/>
      <c r="EH1702" s="1"/>
      <c r="EI1702" s="1"/>
      <c r="EJ1702" s="1"/>
      <c r="EK1702" s="1"/>
      <c r="EL1702" s="1"/>
      <c r="EM1702" s="1"/>
      <c r="EN1702" s="1"/>
      <c r="EO1702" s="1"/>
      <c r="EP1702" s="1"/>
      <c r="EQ1702" s="1"/>
      <c r="ER1702" s="1"/>
      <c r="ES1702" s="1"/>
      <c r="ET1702" s="1"/>
      <c r="EU1702" s="1"/>
      <c r="EV1702" s="1"/>
      <c r="EW1702" s="1"/>
      <c r="EX1702" s="1"/>
      <c r="EY1702" s="1"/>
      <c r="EZ1702" s="1"/>
      <c r="FA1702" s="1"/>
      <c r="FB1702" s="1"/>
      <c r="FC1702" s="1"/>
      <c r="FD1702" s="1"/>
      <c r="FE1702" s="1"/>
      <c r="FF1702" s="1"/>
      <c r="FG1702" s="1"/>
      <c r="FH1702" s="1"/>
      <c r="FI1702" s="1"/>
      <c r="FJ1702" s="1"/>
      <c r="FK1702" s="1"/>
      <c r="FL1702" s="1"/>
      <c r="FM1702" s="1"/>
      <c r="FN1702" s="1"/>
      <c r="FO1702" s="1"/>
      <c r="FP1702" s="1"/>
      <c r="FQ1702" s="1"/>
      <c r="FR1702" s="1"/>
      <c r="FS1702" s="1"/>
      <c r="FT1702" s="1"/>
      <c r="FU1702" s="1"/>
      <c r="FV1702" s="1"/>
      <c r="FW1702" s="1"/>
      <c r="FX1702" s="1"/>
      <c r="FY1702" s="1"/>
      <c r="FZ1702" s="1"/>
      <c r="GA1702" s="1"/>
      <c r="GB1702" s="1"/>
      <c r="GC1702" s="1"/>
      <c r="GD1702" s="1"/>
      <c r="GE1702" s="1"/>
      <c r="GF1702" s="1"/>
      <c r="GG1702" s="1"/>
      <c r="GH1702" s="1"/>
      <c r="GI1702" s="1"/>
      <c r="GJ1702" s="1"/>
      <c r="GK1702"/>
      <c r="GL1702"/>
      <c r="GM1702"/>
      <c r="GN1702"/>
      <c r="GO1702"/>
      <c r="GP1702"/>
      <c r="GQ1702"/>
      <c r="GR1702"/>
      <c r="GS1702"/>
      <c r="GT1702"/>
      <c r="GU1702"/>
      <c r="GV1702"/>
      <c r="GW1702"/>
      <c r="GX1702"/>
      <c r="GY1702"/>
      <c r="GZ1702"/>
      <c r="HA1702"/>
      <c r="HB1702"/>
      <c r="HC1702"/>
      <c r="HD1702"/>
      <c r="HE1702"/>
    </row>
    <row r="1703" spans="1:213" s="19" customFormat="1" ht="14.4" x14ac:dyDescent="0.3">
      <c r="A1703"/>
      <c r="B1703"/>
      <c r="C1703"/>
      <c r="E1703" s="32">
        <v>40610.570833333331</v>
      </c>
      <c r="F1703" s="21">
        <f t="shared" si="1942"/>
        <v>711.93125000000146</v>
      </c>
      <c r="G1703" s="21">
        <f t="shared" si="1953"/>
        <v>711.93125000000146</v>
      </c>
      <c r="H1703" s="21"/>
      <c r="I1703" s="50">
        <v>1037</v>
      </c>
      <c r="J1703" s="21">
        <v>17239</v>
      </c>
      <c r="K1703" s="21">
        <v>3512</v>
      </c>
      <c r="L1703" s="21">
        <v>48</v>
      </c>
      <c r="M1703" s="124">
        <v>6.08</v>
      </c>
      <c r="N1703" s="22"/>
      <c r="O1703" s="22"/>
      <c r="P1703" s="22"/>
      <c r="Q1703" s="22"/>
      <c r="U1703" s="52">
        <f t="shared" si="1943"/>
        <v>8.1224981864407401E-3</v>
      </c>
      <c r="V1703" s="52">
        <f t="shared" si="1944"/>
        <v>1.1269939564817479</v>
      </c>
      <c r="W1703" s="52">
        <f t="shared" si="1945"/>
        <v>3.743825985911671E-3</v>
      </c>
      <c r="X1703" s="247">
        <f>W1703+V1703+SUM($U$1676:U1703)</f>
        <v>1.17901257378188</v>
      </c>
      <c r="Y1703" s="104">
        <f>W1703+V1703+SUM($U$1676:U1703)-$X$1676</f>
        <v>1.1769274736666733</v>
      </c>
      <c r="Z1703" s="42"/>
      <c r="AA1703" s="1">
        <f t="shared" si="1954"/>
        <v>2.5296316270717162E-3</v>
      </c>
      <c r="AB1703" s="41">
        <f t="shared" si="1946"/>
        <v>3.9870087197053511E-2</v>
      </c>
      <c r="AC1703" s="48">
        <f t="shared" si="1947"/>
        <v>5.531961507912543</v>
      </c>
      <c r="AD1703" s="48">
        <f t="shared" si="1948"/>
        <v>0.54505757755301909</v>
      </c>
      <c r="AE1703" s="48">
        <f t="shared" si="1949"/>
        <v>0.741295960050952</v>
      </c>
      <c r="AF1703" s="48">
        <f t="shared" si="1950"/>
        <v>0.54505757755301909</v>
      </c>
      <c r="AG1703" s="238">
        <f t="shared" si="1951"/>
        <v>0.1962320210073632</v>
      </c>
      <c r="AH1703" s="48">
        <f t="shared" si="1952"/>
        <v>6.3614905697469628E-6</v>
      </c>
      <c r="AI1703" s="48">
        <f>AE1703+AC1703+SUM($AB$1676:AB1703)</f>
        <v>7.1436166840118336</v>
      </c>
      <c r="AJ1703" s="48">
        <f>AE1703+AC1703+SUM($AB$1675:AB1703)-$AI$1676</f>
        <v>6.7649535427602521</v>
      </c>
      <c r="AK1703" s="46"/>
      <c r="AL1703" s="86"/>
      <c r="AM1703" s="41"/>
      <c r="AN1703" s="41"/>
      <c r="AO1703" s="41"/>
      <c r="AP1703" s="41"/>
      <c r="AQ1703"/>
      <c r="AR1703" s="41"/>
      <c r="AS1703" s="31"/>
      <c r="AT1703" s="41"/>
      <c r="AU1703" s="41"/>
      <c r="AV1703" s="31"/>
      <c r="BC1703" s="1"/>
      <c r="BD1703"/>
      <c r="BE1703"/>
      <c r="BF1703" s="1"/>
      <c r="BG1703"/>
      <c r="BH1703"/>
      <c r="BI1703"/>
      <c r="BJ1703" s="1"/>
      <c r="BK1703" s="1"/>
      <c r="BL1703"/>
      <c r="BM1703" s="1"/>
      <c r="BN1703" s="1"/>
      <c r="BO1703" s="1"/>
      <c r="BP1703" s="1"/>
      <c r="BQ1703" s="1"/>
      <c r="BR1703" s="1"/>
      <c r="BS1703" s="1"/>
      <c r="BT1703" s="22"/>
      <c r="BU1703" s="1"/>
      <c r="BV1703" s="1"/>
      <c r="BW1703" s="1"/>
      <c r="BX1703" s="1"/>
      <c r="BY1703" s="1"/>
      <c r="BZ1703" s="1"/>
      <c r="CA1703" s="1"/>
      <c r="CB1703" s="1"/>
      <c r="CC1703" s="1"/>
      <c r="CD1703" s="1"/>
      <c r="CE1703" s="1"/>
      <c r="CF1703" s="1"/>
      <c r="CG1703" s="1"/>
      <c r="CH1703" s="1"/>
      <c r="CI1703" s="1"/>
      <c r="CJ1703" s="1"/>
      <c r="CK1703" s="1"/>
      <c r="CL1703" s="1"/>
      <c r="CM1703" s="1"/>
      <c r="CN1703" s="1"/>
      <c r="CO1703" s="1"/>
      <c r="CP1703" s="1"/>
      <c r="CQ1703" s="1"/>
      <c r="CR1703" s="1"/>
      <c r="CS1703" s="1"/>
      <c r="CT1703" s="1"/>
      <c r="CU1703" s="1"/>
      <c r="CV1703" s="1"/>
      <c r="CW1703" s="1"/>
      <c r="CX1703" s="1"/>
      <c r="CY1703" s="1"/>
      <c r="CZ1703" s="1"/>
      <c r="DA1703" s="1"/>
      <c r="DB1703" s="1"/>
      <c r="DC1703" s="1"/>
      <c r="DD1703" s="1"/>
      <c r="DE1703" s="1"/>
      <c r="DF1703" s="1"/>
      <c r="DG1703" s="1"/>
      <c r="DH1703" s="1"/>
      <c r="DI1703" s="1"/>
      <c r="DJ1703" s="1"/>
      <c r="DK1703" s="1"/>
      <c r="DL1703" s="1"/>
      <c r="DM1703" s="1"/>
      <c r="DN1703" s="1"/>
      <c r="DO1703" s="1"/>
      <c r="DP1703" s="1"/>
      <c r="DQ1703" s="1"/>
      <c r="DR1703" s="1"/>
      <c r="DS1703" s="1"/>
      <c r="DT1703" s="1"/>
      <c r="DU1703" s="1"/>
      <c r="DV1703" s="1"/>
      <c r="DW1703" s="1"/>
      <c r="DX1703" s="1"/>
      <c r="DY1703" s="1"/>
      <c r="DZ1703" s="1"/>
      <c r="EA1703" s="1"/>
      <c r="EB1703" s="1"/>
      <c r="EC1703" s="1"/>
      <c r="ED1703" s="1"/>
      <c r="EE1703" s="1"/>
      <c r="EF1703" s="1"/>
      <c r="EG1703" s="1"/>
      <c r="EH1703" s="1"/>
      <c r="EI1703" s="1"/>
      <c r="EJ1703" s="1"/>
      <c r="EK1703" s="1"/>
      <c r="EL1703" s="1"/>
      <c r="EM1703" s="1"/>
      <c r="EN1703" s="1"/>
      <c r="EO1703" s="1"/>
      <c r="EP1703" s="1"/>
      <c r="EQ1703" s="1"/>
      <c r="ER1703" s="1"/>
      <c r="ES1703" s="1"/>
      <c r="ET1703" s="1"/>
      <c r="EU1703" s="1"/>
      <c r="EV1703" s="1"/>
      <c r="EW1703" s="1"/>
      <c r="EX1703" s="1"/>
      <c r="EY1703" s="1"/>
      <c r="EZ1703" s="1"/>
      <c r="FA1703" s="1"/>
      <c r="FB1703" s="1"/>
      <c r="FC1703" s="1"/>
      <c r="FD1703" s="1"/>
      <c r="FE1703" s="1"/>
      <c r="FF1703" s="1"/>
      <c r="FG1703" s="1"/>
      <c r="FH1703" s="1"/>
      <c r="FI1703" s="1"/>
      <c r="FJ1703" s="1"/>
      <c r="FK1703" s="1"/>
      <c r="FL1703" s="1"/>
      <c r="FM1703" s="1"/>
      <c r="FN1703" s="1"/>
      <c r="FO1703" s="1"/>
      <c r="FP1703" s="1"/>
      <c r="FQ1703" s="1"/>
      <c r="FR1703" s="1"/>
      <c r="FS1703" s="1"/>
      <c r="FT1703" s="1"/>
      <c r="FU1703" s="1"/>
      <c r="FV1703" s="1"/>
      <c r="FW1703" s="1"/>
      <c r="FX1703" s="1"/>
      <c r="FY1703" s="1"/>
      <c r="FZ1703" s="1"/>
      <c r="GA1703" s="1"/>
      <c r="GB1703" s="1"/>
      <c r="GC1703" s="1"/>
      <c r="GD1703" s="1"/>
      <c r="GE1703" s="1"/>
      <c r="GF1703" s="1"/>
      <c r="GG1703" s="1"/>
      <c r="GH1703" s="1"/>
      <c r="GI1703" s="1"/>
      <c r="GJ1703" s="1"/>
      <c r="GK1703"/>
      <c r="GL1703"/>
      <c r="GM1703"/>
      <c r="GN1703"/>
      <c r="GO1703"/>
      <c r="GP1703"/>
      <c r="GQ1703"/>
      <c r="GR1703"/>
      <c r="GS1703"/>
      <c r="GT1703"/>
      <c r="GU1703"/>
      <c r="GV1703"/>
      <c r="GW1703"/>
      <c r="GX1703"/>
      <c r="GY1703"/>
      <c r="GZ1703"/>
      <c r="HA1703"/>
      <c r="HB1703"/>
      <c r="HC1703"/>
      <c r="HD1703"/>
      <c r="HE1703"/>
    </row>
    <row r="1704" spans="1:213" s="19" customFormat="1" ht="14.4" x14ac:dyDescent="0.3">
      <c r="A1704"/>
      <c r="B1704"/>
      <c r="C1704"/>
      <c r="E1704" s="32">
        <v>40659.602083333331</v>
      </c>
      <c r="F1704" s="21">
        <f t="shared" si="1942"/>
        <v>760.96250000000146</v>
      </c>
      <c r="G1704" s="21">
        <f t="shared" si="1953"/>
        <v>760.96250000000146</v>
      </c>
      <c r="H1704" s="21"/>
      <c r="I1704" s="50">
        <v>1037</v>
      </c>
      <c r="J1704" s="21">
        <v>17564</v>
      </c>
      <c r="K1704" s="21">
        <v>4011</v>
      </c>
      <c r="L1704" s="21">
        <v>68</v>
      </c>
      <c r="M1704" s="124">
        <v>6.08</v>
      </c>
      <c r="N1704" s="22"/>
      <c r="O1704" s="22"/>
      <c r="P1704" s="22"/>
      <c r="Q1704" s="22"/>
      <c r="U1704" s="52">
        <f t="shared" si="1943"/>
        <v>9.2765775130449358E-3</v>
      </c>
      <c r="V1704" s="52">
        <f t="shared" si="1944"/>
        <v>1.2871220841253674</v>
      </c>
      <c r="W1704" s="52">
        <f t="shared" si="1945"/>
        <v>4.2757648147755444E-3</v>
      </c>
      <c r="X1704" s="247">
        <f>W1704+V1704+SUM($U$1676:U1704)</f>
        <v>1.3489492177674081</v>
      </c>
      <c r="Y1704" s="104">
        <f>W1704+V1704+SUM($U$1676:U1704)-$X$1676</f>
        <v>1.3468641176522014</v>
      </c>
      <c r="Z1704" s="42"/>
      <c r="AA1704" s="1">
        <f t="shared" si="1954"/>
        <v>2.2295143856236824E-3</v>
      </c>
      <c r="AB1704" s="41">
        <f t="shared" si="1946"/>
        <v>4.0621742069090312E-2</v>
      </c>
      <c r="AC1704" s="48">
        <f t="shared" si="1947"/>
        <v>5.6362533746142995</v>
      </c>
      <c r="AD1704" s="48">
        <f t="shared" si="1948"/>
        <v>0.5553333309438615</v>
      </c>
      <c r="AE1704" s="48">
        <f t="shared" si="1949"/>
        <v>0.75527131749724008</v>
      </c>
      <c r="AF1704" s="48">
        <f t="shared" si="1950"/>
        <v>0.5553333309438615</v>
      </c>
      <c r="AG1704" s="238">
        <f t="shared" si="1951"/>
        <v>0.19993150513216124</v>
      </c>
      <c r="AH1704" s="48">
        <f t="shared" si="1952"/>
        <v>6.4814212174160724E-6</v>
      </c>
      <c r="AI1704" s="48">
        <f>AE1704+AC1704+SUM($AB$1676:AB1704)</f>
        <v>7.3025056502289694</v>
      </c>
      <c r="AJ1704" s="48">
        <f>AE1704+AC1704+SUM($AB$1675:AB1704)-$AI$1676</f>
        <v>6.9238425089773878</v>
      </c>
      <c r="AK1704" s="46"/>
      <c r="AL1704" s="86"/>
      <c r="AM1704" s="41"/>
      <c r="AN1704" s="41"/>
      <c r="AO1704" s="41"/>
      <c r="AP1704" s="41"/>
      <c r="AQ1704"/>
      <c r="AR1704" s="41"/>
      <c r="AS1704" s="31"/>
      <c r="AT1704" s="41"/>
      <c r="AU1704" s="41"/>
      <c r="AV1704" s="31"/>
      <c r="BC1704" s="1"/>
      <c r="BD1704"/>
      <c r="BE1704"/>
      <c r="BF1704" s="1"/>
      <c r="BG1704"/>
      <c r="BH1704"/>
      <c r="BI1704"/>
      <c r="BJ1704" s="1"/>
      <c r="BK1704" s="1"/>
      <c r="BL1704"/>
      <c r="BM1704" s="1"/>
      <c r="BN1704" s="1"/>
      <c r="BO1704" s="1"/>
      <c r="BP1704" s="1"/>
      <c r="BQ1704" s="1"/>
      <c r="BR1704" s="1"/>
      <c r="BS1704" s="1"/>
      <c r="BT1704" s="22"/>
      <c r="BU1704" s="1"/>
      <c r="BV1704" s="1"/>
      <c r="BW1704" s="1"/>
      <c r="BX1704" s="1"/>
      <c r="BY1704" s="1"/>
      <c r="BZ1704" s="1"/>
      <c r="CA1704" s="1"/>
      <c r="CB1704" s="1"/>
      <c r="CC1704" s="1"/>
      <c r="CD1704" s="1"/>
      <c r="CE1704" s="1"/>
      <c r="CF1704" s="1"/>
      <c r="CG1704" s="1"/>
      <c r="CH1704" s="1"/>
      <c r="CI1704" s="1"/>
      <c r="CJ1704" s="1"/>
      <c r="CK1704" s="1"/>
      <c r="CL1704" s="1"/>
      <c r="CM1704" s="1"/>
      <c r="CN1704" s="1"/>
      <c r="CO1704" s="1"/>
      <c r="CP1704" s="1"/>
      <c r="CQ1704" s="1"/>
      <c r="CR1704" s="1"/>
      <c r="CS1704" s="1"/>
      <c r="CT1704" s="1"/>
      <c r="CU1704" s="1"/>
      <c r="CV1704" s="1"/>
      <c r="CW1704" s="1"/>
      <c r="CX1704" s="1"/>
      <c r="CY1704" s="1"/>
      <c r="CZ1704" s="1"/>
      <c r="DA1704" s="1"/>
      <c r="DB1704" s="1"/>
      <c r="DC1704" s="1"/>
      <c r="DD1704" s="1"/>
      <c r="DE1704" s="1"/>
      <c r="DF1704" s="1"/>
      <c r="DG1704" s="1"/>
      <c r="DH1704" s="1"/>
      <c r="DI1704" s="1"/>
      <c r="DJ1704" s="1"/>
      <c r="DK1704" s="1"/>
      <c r="DL1704" s="1"/>
      <c r="DM1704" s="1"/>
      <c r="DN1704" s="1"/>
      <c r="DO1704" s="1"/>
      <c r="DP1704" s="1"/>
      <c r="DQ1704" s="1"/>
      <c r="DR1704" s="1"/>
      <c r="DS1704" s="1"/>
      <c r="DT1704" s="1"/>
      <c r="DU1704" s="1"/>
      <c r="DV1704" s="1"/>
      <c r="DW1704" s="1"/>
      <c r="DX1704" s="1"/>
      <c r="DY1704" s="1"/>
      <c r="DZ1704" s="1"/>
      <c r="EA1704" s="1"/>
      <c r="EB1704" s="1"/>
      <c r="EC1704" s="1"/>
      <c r="ED1704" s="1"/>
      <c r="EE1704" s="1"/>
      <c r="EF1704" s="1"/>
      <c r="EG1704" s="1"/>
      <c r="EH1704" s="1"/>
      <c r="EI1704" s="1"/>
      <c r="EJ1704" s="1"/>
      <c r="EK1704" s="1"/>
      <c r="EL1704" s="1"/>
      <c r="EM1704" s="1"/>
      <c r="EN1704" s="1"/>
      <c r="EO1704" s="1"/>
      <c r="EP1704" s="1"/>
      <c r="EQ1704" s="1"/>
      <c r="ER1704" s="1"/>
      <c r="ES1704" s="1"/>
      <c r="ET1704" s="1"/>
      <c r="EU1704" s="1"/>
      <c r="EV1704" s="1"/>
      <c r="EW1704" s="1"/>
      <c r="EX1704" s="1"/>
      <c r="EY1704" s="1"/>
      <c r="EZ1704" s="1"/>
      <c r="FA1704" s="1"/>
      <c r="FB1704" s="1"/>
      <c r="FC1704" s="1"/>
      <c r="FD1704" s="1"/>
      <c r="FE1704" s="1"/>
      <c r="FF1704" s="1"/>
      <c r="FG1704" s="1"/>
      <c r="FH1704" s="1"/>
      <c r="FI1704" s="1"/>
      <c r="FJ1704" s="1"/>
      <c r="FK1704" s="1"/>
      <c r="FL1704" s="1"/>
      <c r="FM1704" s="1"/>
      <c r="FN1704" s="1"/>
      <c r="FO1704" s="1"/>
      <c r="FP1704" s="1"/>
      <c r="FQ1704" s="1"/>
      <c r="FR1704" s="1"/>
      <c r="FS1704" s="1"/>
      <c r="FT1704" s="1"/>
      <c r="FU1704" s="1"/>
      <c r="FV1704" s="1"/>
      <c r="FW1704" s="1"/>
      <c r="FX1704" s="1"/>
      <c r="FY1704" s="1"/>
      <c r="FZ1704" s="1"/>
      <c r="GA1704" s="1"/>
      <c r="GB1704" s="1"/>
      <c r="GC1704" s="1"/>
      <c r="GD1704" s="1"/>
      <c r="GE1704" s="1"/>
      <c r="GF1704" s="1"/>
      <c r="GG1704" s="1"/>
      <c r="GH1704" s="1"/>
      <c r="GI1704" s="1"/>
      <c r="GJ1704" s="1"/>
      <c r="GK1704"/>
      <c r="GL1704"/>
      <c r="GM1704"/>
      <c r="GN1704"/>
      <c r="GO1704"/>
      <c r="GP1704"/>
      <c r="GQ1704"/>
      <c r="GR1704"/>
      <c r="GS1704"/>
      <c r="GT1704"/>
      <c r="GU1704"/>
      <c r="GV1704"/>
      <c r="GW1704"/>
      <c r="GX1704"/>
      <c r="GY1704"/>
      <c r="GZ1704"/>
      <c r="HA1704"/>
      <c r="HB1704"/>
      <c r="HC1704"/>
      <c r="HD1704"/>
      <c r="HE1704"/>
    </row>
    <row r="1705" spans="1:213" s="19" customFormat="1" ht="14.4" x14ac:dyDescent="0.3">
      <c r="A1705"/>
      <c r="B1705"/>
      <c r="C1705"/>
      <c r="E1705" s="32">
        <v>40700.579861111109</v>
      </c>
      <c r="F1705" s="21">
        <f t="shared" si="1942"/>
        <v>801.94027777777956</v>
      </c>
      <c r="G1705" s="21">
        <f t="shared" si="1953"/>
        <v>801.94027777777956</v>
      </c>
      <c r="H1705" s="21"/>
      <c r="I1705" s="50">
        <v>1037</v>
      </c>
      <c r="J1705" s="21">
        <v>18458</v>
      </c>
      <c r="K1705" s="21">
        <v>4324</v>
      </c>
      <c r="L1705" s="21">
        <v>21</v>
      </c>
      <c r="M1705" s="124">
        <v>6.08</v>
      </c>
      <c r="N1705" s="22"/>
      <c r="O1705" s="22"/>
      <c r="P1705" s="22"/>
      <c r="Q1705" s="22"/>
      <c r="U1705" s="52">
        <f t="shared" si="1943"/>
        <v>1.0000478974421915E-2</v>
      </c>
      <c r="V1705" s="52">
        <f t="shared" si="1944"/>
        <v>1.3875631742104435</v>
      </c>
      <c r="W1705" s="52">
        <f t="shared" si="1945"/>
        <v>4.6094258437021831E-3</v>
      </c>
      <c r="X1705" s="247">
        <f>W1705+V1705+SUM($U$1676:U1705)</f>
        <v>1.4597244478558327</v>
      </c>
      <c r="Y1705" s="104">
        <f>W1705+V1705+SUM($U$1676:U1705)-$X$1676</f>
        <v>1.457639347740626</v>
      </c>
      <c r="Z1705" s="42"/>
      <c r="AA1705" s="1">
        <f t="shared" si="1954"/>
        <v>2.0724357968222432E-3</v>
      </c>
      <c r="AB1705" s="41">
        <f t="shared" si="1946"/>
        <v>4.268937116324692E-2</v>
      </c>
      <c r="AC1705" s="48">
        <f t="shared" si="1947"/>
        <v>5.9231362325569767</v>
      </c>
      <c r="AD1705" s="48">
        <f t="shared" si="1948"/>
        <v>0.58359955719436296</v>
      </c>
      <c r="AE1705" s="48">
        <f t="shared" si="1949"/>
        <v>0.7937143007494909</v>
      </c>
      <c r="AF1705" s="48">
        <f t="shared" si="1950"/>
        <v>0.58359955719436329</v>
      </c>
      <c r="AG1705" s="238">
        <f t="shared" si="1951"/>
        <v>0.21010793223237489</v>
      </c>
      <c r="AH1705" s="48">
        <f t="shared" si="1952"/>
        <v>6.8113227528504828E-6</v>
      </c>
      <c r="AI1705" s="48">
        <f>AE1705+AC1705+SUM($AB$1676:AB1705)</f>
        <v>7.6705208625871437</v>
      </c>
      <c r="AJ1705" s="48">
        <f>AE1705+AC1705+SUM($AB$1675:AB1705)-$AI$1676</f>
        <v>7.2918577213355622</v>
      </c>
      <c r="AK1705" s="46"/>
      <c r="AL1705" s="86"/>
      <c r="AM1705" s="41"/>
      <c r="AN1705" s="41"/>
      <c r="AO1705" s="41"/>
      <c r="AP1705" s="41"/>
      <c r="AQ1705"/>
      <c r="AR1705" s="41"/>
      <c r="AS1705" s="31"/>
      <c r="AT1705" s="41"/>
      <c r="AU1705" s="41"/>
      <c r="AV1705" s="31"/>
      <c r="BC1705" s="1"/>
      <c r="BD1705"/>
      <c r="BE1705"/>
      <c r="BF1705" s="1"/>
      <c r="BG1705"/>
      <c r="BH1705"/>
      <c r="BI1705"/>
      <c r="BJ1705" s="1"/>
      <c r="BK1705" s="1"/>
      <c r="BL1705"/>
      <c r="BM1705" s="1"/>
      <c r="BN1705" s="1"/>
      <c r="BO1705" s="1"/>
      <c r="BP1705" s="1"/>
      <c r="BQ1705" s="1"/>
      <c r="BR1705" s="1"/>
      <c r="BS1705" s="1"/>
      <c r="BT1705" s="22"/>
      <c r="BU1705" s="1"/>
      <c r="BV1705" s="1"/>
      <c r="BW1705" s="1"/>
      <c r="BX1705" s="1"/>
      <c r="BY1705" s="1"/>
      <c r="BZ1705" s="1"/>
      <c r="CA1705" s="1"/>
      <c r="CB1705" s="1"/>
      <c r="CC1705" s="1"/>
      <c r="CD1705" s="1"/>
      <c r="CE1705" s="1"/>
      <c r="CF1705" s="1"/>
      <c r="CG1705" s="1"/>
      <c r="CH1705" s="1"/>
      <c r="CI1705" s="1"/>
      <c r="CJ1705" s="1"/>
      <c r="CK1705" s="1"/>
      <c r="CL1705" s="1"/>
      <c r="CM1705" s="1"/>
      <c r="CN1705" s="1"/>
      <c r="CO1705" s="1"/>
      <c r="CP1705" s="1"/>
      <c r="CQ1705" s="1"/>
      <c r="CR1705" s="1"/>
      <c r="CS1705" s="1"/>
      <c r="CT1705" s="1"/>
      <c r="CU1705" s="1"/>
      <c r="CV1705" s="1"/>
      <c r="CW1705" s="1"/>
      <c r="CX1705" s="1"/>
      <c r="CY1705" s="1"/>
      <c r="CZ1705" s="1"/>
      <c r="DA1705" s="1"/>
      <c r="DB1705" s="1"/>
      <c r="DC1705" s="1"/>
      <c r="DD1705" s="1"/>
      <c r="DE1705" s="1"/>
      <c r="DF1705" s="1"/>
      <c r="DG1705" s="1"/>
      <c r="DH1705" s="1"/>
      <c r="DI1705" s="1"/>
      <c r="DJ1705" s="1"/>
      <c r="DK1705" s="1"/>
      <c r="DL1705" s="1"/>
      <c r="DM1705" s="1"/>
      <c r="DN1705" s="1"/>
      <c r="DO1705" s="1"/>
      <c r="DP1705" s="1"/>
      <c r="DQ1705" s="1"/>
      <c r="DR1705" s="1"/>
      <c r="DS1705" s="1"/>
      <c r="DT1705" s="1"/>
      <c r="DU1705" s="1"/>
      <c r="DV1705" s="1"/>
      <c r="DW1705" s="1"/>
      <c r="DX1705" s="1"/>
      <c r="DY1705" s="1"/>
      <c r="DZ1705" s="1"/>
      <c r="EA1705" s="1"/>
      <c r="EB1705" s="1"/>
      <c r="EC1705" s="1"/>
      <c r="ED1705" s="1"/>
      <c r="EE1705" s="1"/>
      <c r="EF1705" s="1"/>
      <c r="EG1705" s="1"/>
      <c r="EH1705" s="1"/>
      <c r="EI1705" s="1"/>
      <c r="EJ1705" s="1"/>
      <c r="EK1705" s="1"/>
      <c r="EL1705" s="1"/>
      <c r="EM1705" s="1"/>
      <c r="EN1705" s="1"/>
      <c r="EO1705" s="1"/>
      <c r="EP1705" s="1"/>
      <c r="EQ1705" s="1"/>
      <c r="ER1705" s="1"/>
      <c r="ES1705" s="1"/>
      <c r="ET1705" s="1"/>
      <c r="EU1705" s="1"/>
      <c r="EV1705" s="1"/>
      <c r="EW1705" s="1"/>
      <c r="EX1705" s="1"/>
      <c r="EY1705" s="1"/>
      <c r="EZ1705" s="1"/>
      <c r="FA1705" s="1"/>
      <c r="FB1705" s="1"/>
      <c r="FC1705" s="1"/>
      <c r="FD1705" s="1"/>
      <c r="FE1705" s="1"/>
      <c r="FF1705" s="1"/>
      <c r="FG1705" s="1"/>
      <c r="FH1705" s="1"/>
      <c r="FI1705" s="1"/>
      <c r="FJ1705" s="1"/>
      <c r="FK1705" s="1"/>
      <c r="FL1705" s="1"/>
      <c r="FM1705" s="1"/>
      <c r="FN1705" s="1"/>
      <c r="FO1705" s="1"/>
      <c r="FP1705" s="1"/>
      <c r="FQ1705" s="1"/>
      <c r="FR1705" s="1"/>
      <c r="FS1705" s="1"/>
      <c r="FT1705" s="1"/>
      <c r="FU1705" s="1"/>
      <c r="FV1705" s="1"/>
      <c r="FW1705" s="1"/>
      <c r="FX1705" s="1"/>
      <c r="FY1705" s="1"/>
      <c r="FZ1705" s="1"/>
      <c r="GA1705" s="1"/>
      <c r="GB1705" s="1"/>
      <c r="GC1705" s="1"/>
      <c r="GD1705" s="1"/>
      <c r="GE1705" s="1"/>
      <c r="GF1705" s="1"/>
      <c r="GG1705" s="1"/>
      <c r="GH1705" s="1"/>
      <c r="GI1705" s="1"/>
      <c r="GJ1705" s="1"/>
      <c r="GK1705"/>
      <c r="GL1705"/>
      <c r="GM1705"/>
      <c r="GN1705"/>
      <c r="GO1705"/>
      <c r="GP1705"/>
      <c r="GQ1705"/>
      <c r="GR1705"/>
      <c r="GS1705"/>
      <c r="GT1705"/>
      <c r="GU1705"/>
      <c r="GV1705"/>
      <c r="GW1705"/>
      <c r="GX1705"/>
      <c r="GY1705"/>
      <c r="GZ1705"/>
      <c r="HA1705"/>
      <c r="HB1705"/>
      <c r="HC1705"/>
      <c r="HD1705"/>
      <c r="HE1705"/>
    </row>
    <row r="1706" spans="1:213" s="19" customFormat="1" ht="14.4" x14ac:dyDescent="0.3">
      <c r="A1706"/>
      <c r="B1706"/>
      <c r="C1706"/>
      <c r="E1706" s="32">
        <v>40749.620138888888</v>
      </c>
      <c r="F1706" s="21">
        <f t="shared" si="1942"/>
        <v>850.98055555555766</v>
      </c>
      <c r="G1706" s="21">
        <f t="shared" si="1953"/>
        <v>850.98055555555766</v>
      </c>
      <c r="H1706" s="21"/>
      <c r="I1706" s="50">
        <v>1037</v>
      </c>
      <c r="J1706" s="21">
        <v>18214</v>
      </c>
      <c r="K1706" s="21">
        <v>5382</v>
      </c>
      <c r="L1706" s="21" t="s">
        <v>176</v>
      </c>
      <c r="M1706" s="124">
        <v>6.08</v>
      </c>
      <c r="N1706" s="22"/>
      <c r="O1706" s="22"/>
      <c r="P1706" s="22"/>
      <c r="Q1706" s="22"/>
      <c r="U1706" s="52">
        <f t="shared" si="1943"/>
        <v>1.2447404680929404E-2</v>
      </c>
      <c r="V1706" s="52">
        <f t="shared" si="1944"/>
        <v>1.727073312581084</v>
      </c>
      <c r="W1706" s="52">
        <f t="shared" si="1945"/>
        <v>5.7372640820548444E-3</v>
      </c>
      <c r="X1706" s="247">
        <f>W1706+V1706+SUM($U$1676:U1706)</f>
        <v>1.8128098291457553</v>
      </c>
      <c r="Y1706" s="104">
        <f>W1706+V1706+SUM($U$1676:U1706)-$X$1676</f>
        <v>1.8107247290305486</v>
      </c>
      <c r="Z1706" s="42"/>
      <c r="AA1706" s="1">
        <f t="shared" si="1954"/>
        <v>4.4099035396431971E-3</v>
      </c>
      <c r="AB1706" s="41">
        <f t="shared" si="1946"/>
        <v>4.2125051813163908E-2</v>
      </c>
      <c r="AC1706" s="48">
        <f t="shared" si="1947"/>
        <v>5.8448371080178125</v>
      </c>
      <c r="AD1706" s="48">
        <f t="shared" si="1948"/>
        <v>0.57588483772554622</v>
      </c>
      <c r="AE1706" s="48">
        <f t="shared" si="1949"/>
        <v>0.78322203238981614</v>
      </c>
      <c r="AF1706" s="48">
        <f t="shared" si="1950"/>
        <v>0.57588483772554622</v>
      </c>
      <c r="AG1706" s="238">
        <f t="shared" si="1951"/>
        <v>0.20733047338175728</v>
      </c>
      <c r="AH1706" s="48">
        <f t="shared" si="1952"/>
        <v>6.7212825127542892E-6</v>
      </c>
      <c r="AI1706" s="48">
        <f>AE1706+AC1706+SUM($AB$1676:AB1706)</f>
        <v>7.6238545215014693</v>
      </c>
      <c r="AJ1706" s="48">
        <f>AE1706+AC1706+SUM($AB$1675:AB1706)-$AI$1676</f>
        <v>7.2451913802498877</v>
      </c>
      <c r="AK1706" s="46"/>
      <c r="AL1706" s="86"/>
      <c r="AM1706" s="41"/>
      <c r="AN1706" s="41"/>
      <c r="AO1706" s="41"/>
      <c r="AP1706" s="41"/>
      <c r="AQ1706"/>
      <c r="AR1706" s="41"/>
      <c r="AS1706" s="31"/>
      <c r="AT1706" s="41"/>
      <c r="AU1706" s="41"/>
      <c r="AV1706" s="31"/>
      <c r="BC1706" s="1"/>
      <c r="BD1706"/>
      <c r="BE1706"/>
      <c r="BF1706" s="1"/>
      <c r="BG1706"/>
      <c r="BH1706"/>
      <c r="BI1706"/>
      <c r="BJ1706" s="1"/>
      <c r="BK1706" s="1"/>
      <c r="BL1706"/>
      <c r="BM1706" s="1"/>
      <c r="BN1706" s="1"/>
      <c r="BO1706" s="1"/>
      <c r="BP1706" s="1"/>
      <c r="BQ1706" s="1"/>
      <c r="BR1706" s="1"/>
      <c r="BS1706" s="1"/>
      <c r="BT1706" s="22"/>
      <c r="BU1706" s="1"/>
      <c r="BV1706" s="1"/>
      <c r="BW1706" s="1"/>
      <c r="BX1706" s="1"/>
      <c r="BY1706" s="1"/>
      <c r="BZ1706" s="1"/>
      <c r="CA1706" s="1"/>
      <c r="CB1706" s="1"/>
      <c r="CC1706" s="1"/>
      <c r="CD1706" s="1"/>
      <c r="CE1706" s="1"/>
      <c r="CF1706" s="1"/>
      <c r="CG1706" s="1"/>
      <c r="CH1706" s="1"/>
      <c r="CI1706" s="1"/>
      <c r="CJ1706" s="1"/>
      <c r="CK1706" s="1"/>
      <c r="CL1706" s="1"/>
      <c r="CM1706" s="1"/>
      <c r="CN1706" s="1"/>
      <c r="CO1706" s="1"/>
      <c r="CP1706" s="1"/>
      <c r="CQ1706" s="1"/>
      <c r="CR1706" s="1"/>
      <c r="CS1706" s="1"/>
      <c r="CT1706" s="1"/>
      <c r="CU1706" s="1"/>
      <c r="CV1706" s="1"/>
      <c r="CW1706" s="1"/>
      <c r="CX1706" s="1"/>
      <c r="CY1706" s="1"/>
      <c r="CZ1706" s="1"/>
      <c r="DA1706" s="1"/>
      <c r="DB1706" s="1"/>
      <c r="DC1706" s="1"/>
      <c r="DD1706" s="1"/>
      <c r="DE1706" s="1"/>
      <c r="DF1706" s="1"/>
      <c r="DG1706" s="1"/>
      <c r="DH1706" s="1"/>
      <c r="DI1706" s="1"/>
      <c r="DJ1706" s="1"/>
      <c r="DK1706" s="1"/>
      <c r="DL1706" s="1"/>
      <c r="DM1706" s="1"/>
      <c r="DN1706" s="1"/>
      <c r="DO1706" s="1"/>
      <c r="DP1706" s="1"/>
      <c r="DQ1706" s="1"/>
      <c r="DR1706" s="1"/>
      <c r="DS1706" s="1"/>
      <c r="DT1706" s="1"/>
      <c r="DU1706" s="1"/>
      <c r="DV1706" s="1"/>
      <c r="DW1706" s="1"/>
      <c r="DX1706" s="1"/>
      <c r="DY1706" s="1"/>
      <c r="DZ1706" s="1"/>
      <c r="EA1706" s="1"/>
      <c r="EB1706" s="1"/>
      <c r="EC1706" s="1"/>
      <c r="ED1706" s="1"/>
      <c r="EE1706" s="1"/>
      <c r="EF1706" s="1"/>
      <c r="EG1706" s="1"/>
      <c r="EH1706" s="1"/>
      <c r="EI1706" s="1"/>
      <c r="EJ1706" s="1"/>
      <c r="EK1706" s="1"/>
      <c r="EL1706" s="1"/>
      <c r="EM1706" s="1"/>
      <c r="EN1706" s="1"/>
      <c r="EO1706" s="1"/>
      <c r="EP1706" s="1"/>
      <c r="EQ1706" s="1"/>
      <c r="ER1706" s="1"/>
      <c r="ES1706" s="1"/>
      <c r="ET1706" s="1"/>
      <c r="EU1706" s="1"/>
      <c r="EV1706" s="1"/>
      <c r="EW1706" s="1"/>
      <c r="EX1706" s="1"/>
      <c r="EY1706" s="1"/>
      <c r="EZ1706" s="1"/>
      <c r="FA1706" s="1"/>
      <c r="FB1706" s="1"/>
      <c r="FC1706" s="1"/>
      <c r="FD1706" s="1"/>
      <c r="FE1706" s="1"/>
      <c r="FF1706" s="1"/>
      <c r="FG1706" s="1"/>
      <c r="FH1706" s="1"/>
      <c r="FI1706" s="1"/>
      <c r="FJ1706" s="1"/>
      <c r="FK1706" s="1"/>
      <c r="FL1706" s="1"/>
      <c r="FM1706" s="1"/>
      <c r="FN1706" s="1"/>
      <c r="FO1706" s="1"/>
      <c r="FP1706" s="1"/>
      <c r="FQ1706" s="1"/>
      <c r="FR1706" s="1"/>
      <c r="FS1706" s="1"/>
      <c r="FT1706" s="1"/>
      <c r="FU1706" s="1"/>
      <c r="FV1706" s="1"/>
      <c r="FW1706" s="1"/>
      <c r="FX1706" s="1"/>
      <c r="FY1706" s="1"/>
      <c r="FZ1706" s="1"/>
      <c r="GA1706" s="1"/>
      <c r="GB1706" s="1"/>
      <c r="GC1706" s="1"/>
      <c r="GD1706" s="1"/>
      <c r="GE1706" s="1"/>
      <c r="GF1706" s="1"/>
      <c r="GG1706" s="1"/>
      <c r="GH1706" s="1"/>
      <c r="GI1706" s="1"/>
      <c r="GJ1706" s="1"/>
      <c r="GK1706"/>
      <c r="GL1706"/>
      <c r="GM1706"/>
      <c r="GN1706"/>
      <c r="GO1706"/>
      <c r="GP1706"/>
      <c r="GQ1706"/>
      <c r="GR1706"/>
      <c r="GS1706"/>
      <c r="GT1706"/>
      <c r="GU1706"/>
      <c r="GV1706"/>
      <c r="GW1706"/>
      <c r="GX1706"/>
      <c r="GY1706"/>
      <c r="GZ1706"/>
      <c r="HA1706"/>
      <c r="HB1706"/>
      <c r="HC1706"/>
      <c r="HD1706"/>
      <c r="HE1706"/>
    </row>
    <row r="1707" spans="1:213" s="19" customFormat="1" ht="14.4" x14ac:dyDescent="0.3">
      <c r="A1707"/>
      <c r="B1707"/>
      <c r="C1707"/>
      <c r="E1707" s="32">
        <v>40800.57916666667</v>
      </c>
      <c r="F1707" s="21">
        <f t="shared" si="1942"/>
        <v>901.93958333334012</v>
      </c>
      <c r="G1707" s="21">
        <f t="shared" si="1953"/>
        <v>901.93958333334012</v>
      </c>
      <c r="H1707" s="21"/>
      <c r="I1707" s="50">
        <v>1037</v>
      </c>
      <c r="J1707" s="21">
        <v>18755</v>
      </c>
      <c r="K1707" s="21">
        <v>6009</v>
      </c>
      <c r="L1707" s="21">
        <v>51</v>
      </c>
      <c r="M1707" s="124">
        <v>6.08</v>
      </c>
      <c r="N1707" s="22"/>
      <c r="O1707" s="40"/>
      <c r="P1707" s="22"/>
      <c r="Q1707" s="22"/>
      <c r="U1707" s="52">
        <f t="shared" si="1943"/>
        <v>1.3897520387905014E-2</v>
      </c>
      <c r="V1707" s="52">
        <f t="shared" si="1944"/>
        <v>1.9282763908026261</v>
      </c>
      <c r="W1707" s="52">
        <f t="shared" si="1945"/>
        <v>6.4056521495852014E-3</v>
      </c>
      <c r="X1707" s="247">
        <f>W1707+V1707+SUM($U$1676:U1707)</f>
        <v>2.0285788158227329</v>
      </c>
      <c r="Y1707" s="104">
        <f>W1707+V1707+SUM($U$1676:U1707)-$X$1676</f>
        <v>2.0264937157075265</v>
      </c>
      <c r="Z1707" s="42"/>
      <c r="AA1707" s="1">
        <f t="shared" si="1954"/>
        <v>5.0897963858463433E-3</v>
      </c>
      <c r="AB1707" s="41">
        <f t="shared" si="1946"/>
        <v>4.3376268077077472E-2</v>
      </c>
      <c r="AC1707" s="48">
        <f t="shared" si="1947"/>
        <v>6.0184429538198128</v>
      </c>
      <c r="AD1707" s="48">
        <f t="shared" si="1948"/>
        <v>0.59299001490845615</v>
      </c>
      <c r="AE1707" s="48">
        <f t="shared" si="1949"/>
        <v>0.8064856274004063</v>
      </c>
      <c r="AF1707" s="48">
        <f t="shared" si="1950"/>
        <v>0.59299001490845604</v>
      </c>
      <c r="AG1707" s="238">
        <f t="shared" si="1951"/>
        <v>0.21348869157103645</v>
      </c>
      <c r="AH1707" s="48">
        <f t="shared" si="1952"/>
        <v>6.920920913951174E-6</v>
      </c>
      <c r="AI1707" s="48">
        <f>AE1707+AC1707+SUM($AB$1676:AB1707)</f>
        <v>7.8641002303911369</v>
      </c>
      <c r="AJ1707" s="48">
        <f>AE1707+AC1707+SUM($AB$1675:AB1707)-$AI$1676</f>
        <v>7.4854370891395554</v>
      </c>
      <c r="AK1707" s="46"/>
      <c r="AL1707" s="86"/>
      <c r="AM1707" s="41"/>
      <c r="AN1707" s="41"/>
      <c r="AO1707" s="41"/>
      <c r="AP1707" s="41"/>
      <c r="AQ1707"/>
      <c r="AR1707" s="41"/>
      <c r="AS1707" s="31"/>
      <c r="AT1707" s="41"/>
      <c r="AU1707" s="41"/>
      <c r="AV1707" s="31"/>
      <c r="BC1707" s="1"/>
      <c r="BD1707"/>
      <c r="BE1707"/>
      <c r="BF1707" s="1"/>
      <c r="BG1707"/>
      <c r="BH1707"/>
      <c r="BI1707"/>
      <c r="BJ1707" s="1"/>
      <c r="BK1707" s="1"/>
      <c r="BL1707"/>
      <c r="BM1707" s="1"/>
      <c r="BN1707" s="1"/>
      <c r="BO1707" s="1"/>
      <c r="BP1707" s="1"/>
      <c r="BQ1707" s="1"/>
      <c r="BR1707" s="1"/>
      <c r="BS1707" s="1"/>
      <c r="BT1707" s="22"/>
      <c r="BU1707" s="1"/>
      <c r="BV1707" s="1"/>
      <c r="BW1707" s="1"/>
      <c r="BX1707" s="1"/>
      <c r="BY1707" s="1"/>
      <c r="BZ1707" s="1"/>
      <c r="CA1707" s="1"/>
      <c r="CB1707" s="1"/>
      <c r="CC1707" s="1"/>
      <c r="CD1707" s="1"/>
      <c r="CE1707" s="1"/>
      <c r="CF1707" s="1"/>
      <c r="CG1707" s="1"/>
      <c r="CH1707" s="1"/>
      <c r="CI1707" s="1"/>
      <c r="CJ1707" s="1"/>
      <c r="CK1707" s="1"/>
      <c r="CL1707" s="1"/>
      <c r="CM1707" s="1"/>
      <c r="CN1707" s="1"/>
      <c r="CO1707" s="1"/>
      <c r="CP1707" s="1"/>
      <c r="CQ1707" s="1"/>
      <c r="CR1707" s="1"/>
      <c r="CS1707" s="1"/>
      <c r="CT1707" s="1"/>
      <c r="CU1707" s="1"/>
      <c r="CV1707" s="1"/>
      <c r="CW1707" s="1"/>
      <c r="CX1707" s="1"/>
      <c r="CY1707" s="1"/>
      <c r="CZ1707" s="1"/>
      <c r="DA1707" s="1"/>
      <c r="DB1707" s="1"/>
      <c r="DC1707" s="1"/>
      <c r="DD1707" s="1"/>
      <c r="DE1707" s="1"/>
      <c r="DF1707" s="1"/>
      <c r="DG1707" s="1"/>
      <c r="DH1707" s="1"/>
      <c r="DI1707" s="1"/>
      <c r="DJ1707" s="1"/>
      <c r="DK1707" s="1"/>
      <c r="DL1707" s="1"/>
      <c r="DM1707" s="1"/>
      <c r="DN1707" s="1"/>
      <c r="DO1707" s="1"/>
      <c r="DP1707" s="1"/>
      <c r="DQ1707" s="1"/>
      <c r="DR1707" s="1"/>
      <c r="DS1707" s="1"/>
      <c r="DT1707" s="1"/>
      <c r="DU1707" s="1"/>
      <c r="DV1707" s="1"/>
      <c r="DW1707" s="1"/>
      <c r="DX1707" s="1"/>
      <c r="DY1707" s="1"/>
      <c r="DZ1707" s="1"/>
      <c r="EA1707" s="1"/>
      <c r="EB1707" s="1"/>
      <c r="EC1707" s="1"/>
      <c r="ED1707" s="1"/>
      <c r="EE1707" s="1"/>
      <c r="EF1707" s="1"/>
      <c r="EG1707" s="1"/>
      <c r="EH1707" s="1"/>
      <c r="EI1707" s="1"/>
      <c r="EJ1707" s="1"/>
      <c r="EK1707" s="1"/>
      <c r="EL1707" s="1"/>
      <c r="EM1707" s="1"/>
      <c r="EN1707" s="1"/>
      <c r="EO1707" s="1"/>
      <c r="EP1707" s="1"/>
      <c r="EQ1707" s="1"/>
      <c r="ER1707" s="1"/>
      <c r="ES1707" s="1"/>
      <c r="ET1707" s="1"/>
      <c r="EU1707" s="1"/>
      <c r="EV1707" s="1"/>
      <c r="EW1707" s="1"/>
      <c r="EX1707" s="1"/>
      <c r="EY1707" s="1"/>
      <c r="EZ1707" s="1"/>
      <c r="FA1707" s="1"/>
      <c r="FB1707" s="1"/>
      <c r="FC1707" s="1"/>
      <c r="FD1707" s="1"/>
      <c r="FE1707" s="1"/>
      <c r="FF1707" s="1"/>
      <c r="FG1707" s="1"/>
      <c r="FH1707" s="1"/>
      <c r="FI1707" s="1"/>
      <c r="FJ1707" s="1"/>
      <c r="FK1707" s="1"/>
      <c r="FL1707" s="1"/>
      <c r="FM1707" s="1"/>
      <c r="FN1707" s="1"/>
      <c r="FO1707" s="1"/>
      <c r="FP1707" s="1"/>
      <c r="FQ1707" s="1"/>
      <c r="FR1707" s="1"/>
      <c r="FS1707" s="1"/>
      <c r="FT1707" s="1"/>
      <c r="FU1707" s="1"/>
      <c r="FV1707" s="1"/>
      <c r="FW1707" s="1"/>
      <c r="FX1707" s="1"/>
      <c r="FY1707" s="1"/>
      <c r="FZ1707" s="1"/>
      <c r="GA1707" s="1"/>
      <c r="GB1707" s="1"/>
      <c r="GC1707" s="1"/>
      <c r="GD1707" s="1"/>
      <c r="GE1707" s="1"/>
      <c r="GF1707" s="1"/>
      <c r="GG1707" s="1"/>
      <c r="GH1707" s="1"/>
      <c r="GI1707" s="1"/>
      <c r="GJ1707" s="1"/>
      <c r="GK1707"/>
      <c r="GL1707"/>
      <c r="GM1707"/>
      <c r="GN1707"/>
      <c r="GO1707"/>
      <c r="GP1707"/>
      <c r="GQ1707"/>
      <c r="GR1707"/>
      <c r="GS1707"/>
      <c r="GT1707"/>
      <c r="GU1707"/>
      <c r="GV1707"/>
      <c r="GW1707"/>
      <c r="GX1707"/>
      <c r="GY1707"/>
      <c r="GZ1707"/>
      <c r="HA1707"/>
      <c r="HB1707"/>
      <c r="HC1707"/>
      <c r="HD1707"/>
      <c r="HE1707"/>
    </row>
    <row r="1708" spans="1:213" s="19" customFormat="1" ht="14.4" x14ac:dyDescent="0.3">
      <c r="A1708"/>
      <c r="B1708"/>
      <c r="C1708"/>
      <c r="E1708" s="32">
        <v>40855.46597222222</v>
      </c>
      <c r="F1708" s="21">
        <f t="shared" si="1942"/>
        <v>956.82638888889051</v>
      </c>
      <c r="G1708" s="21">
        <f t="shared" si="1953"/>
        <v>956.82638888889051</v>
      </c>
      <c r="H1708" s="21"/>
      <c r="I1708" s="50">
        <v>1037</v>
      </c>
      <c r="J1708" s="21">
        <v>22195</v>
      </c>
      <c r="K1708" s="21">
        <v>7278</v>
      </c>
      <c r="L1708" s="21">
        <v>18</v>
      </c>
      <c r="M1708" s="124">
        <v>6.08</v>
      </c>
      <c r="N1708" s="22"/>
      <c r="O1708" s="40"/>
      <c r="P1708" s="22"/>
      <c r="Q1708" s="22"/>
      <c r="U1708" s="52">
        <f t="shared" si="1943"/>
        <v>1.6832443565181012E-2</v>
      </c>
      <c r="V1708" s="52">
        <f t="shared" si="1944"/>
        <v>2.3354960180165607</v>
      </c>
      <c r="W1708" s="52">
        <f t="shared" si="1945"/>
        <v>7.7584184298021466E-3</v>
      </c>
      <c r="X1708" s="247">
        <f>W1708+V1708+SUM($U$1676:U1708)</f>
        <v>2.4539836528820653</v>
      </c>
      <c r="Y1708" s="104">
        <f>W1708+V1708+SUM($U$1676:U1708)-$X$1676</f>
        <v>2.4518985527668589</v>
      </c>
      <c r="Z1708" s="42"/>
      <c r="AA1708" s="1">
        <f t="shared" si="1954"/>
        <v>6.2098211797930363E-3</v>
      </c>
      <c r="AB1708" s="41">
        <f t="shared" si="1946"/>
        <v>5.1332245799559285E-2</v>
      </c>
      <c r="AC1708" s="48">
        <f t="shared" si="1947"/>
        <v>7.1223322506014792</v>
      </c>
      <c r="AD1708" s="48">
        <f t="shared" si="1948"/>
        <v>0.7017549123376795</v>
      </c>
      <c r="AE1708" s="48">
        <f t="shared" si="1949"/>
        <v>0.9544094108318858</v>
      </c>
      <c r="AF1708" s="48">
        <f t="shared" si="1950"/>
        <v>0.70175491233767961</v>
      </c>
      <c r="AG1708" s="238">
        <f t="shared" si="1951"/>
        <v>0.25264630815351391</v>
      </c>
      <c r="AH1708" s="48">
        <f t="shared" si="1952"/>
        <v>8.1903406923565077E-6</v>
      </c>
      <c r="AI1708" s="48">
        <f>AE1708+AC1708+SUM($AB$1676:AB1708)</f>
        <v>9.1672455564038415</v>
      </c>
      <c r="AJ1708" s="48">
        <f>AE1708+AC1708+SUM($AB$1675:AB1708)-$AI$1676</f>
        <v>8.7885824151522609</v>
      </c>
      <c r="AK1708" s="46"/>
      <c r="AL1708" s="86"/>
      <c r="AM1708" s="41"/>
      <c r="AN1708" s="41"/>
      <c r="AO1708" s="41"/>
      <c r="AP1708" s="41"/>
      <c r="AQ1708"/>
      <c r="AR1708" s="41"/>
      <c r="AS1708" s="31"/>
      <c r="AT1708" s="41"/>
      <c r="AU1708" s="41"/>
      <c r="AV1708" s="31"/>
      <c r="BC1708" s="1"/>
      <c r="BD1708"/>
      <c r="BE1708"/>
      <c r="BF1708" s="1"/>
      <c r="BG1708"/>
      <c r="BH1708"/>
      <c r="BI1708"/>
      <c r="BJ1708" s="1"/>
      <c r="BK1708" s="1"/>
      <c r="BL1708"/>
      <c r="BM1708" s="1"/>
      <c r="BN1708" s="1"/>
      <c r="BO1708" s="1"/>
      <c r="BP1708" s="1"/>
      <c r="BQ1708" s="1"/>
      <c r="BR1708" s="1"/>
      <c r="BS1708" s="1"/>
      <c r="BT1708" s="22"/>
      <c r="BU1708" s="1"/>
      <c r="BV1708" s="1"/>
      <c r="BW1708" s="1"/>
      <c r="BX1708" s="1"/>
      <c r="BY1708" s="1"/>
      <c r="BZ1708" s="1"/>
      <c r="CA1708" s="1"/>
      <c r="CB1708" s="1"/>
      <c r="CC1708" s="1"/>
      <c r="CD1708" s="1"/>
      <c r="CE1708" s="1"/>
      <c r="CF1708" s="1"/>
      <c r="CG1708" s="1"/>
      <c r="CH1708" s="1"/>
      <c r="CI1708" s="1"/>
      <c r="CJ1708" s="1"/>
      <c r="CK1708" s="1"/>
      <c r="CL1708" s="1"/>
      <c r="CM1708" s="1"/>
      <c r="CN1708" s="1"/>
      <c r="CO1708" s="1"/>
      <c r="CP1708" s="1"/>
      <c r="CQ1708" s="1"/>
      <c r="CR1708" s="1"/>
      <c r="CS1708" s="1"/>
      <c r="CT1708" s="1"/>
      <c r="CU1708" s="1"/>
      <c r="CV1708" s="1"/>
      <c r="CW1708" s="1"/>
      <c r="CX1708" s="1"/>
      <c r="CY1708" s="1"/>
      <c r="CZ1708" s="1"/>
      <c r="DA1708" s="1"/>
      <c r="DB1708" s="1"/>
      <c r="DC1708" s="1"/>
      <c r="DD1708" s="1"/>
      <c r="DE1708" s="1"/>
      <c r="DF1708" s="1"/>
      <c r="DG1708" s="1"/>
      <c r="DH1708" s="1"/>
      <c r="DI1708" s="1"/>
      <c r="DJ1708" s="1"/>
      <c r="DK1708" s="1"/>
      <c r="DL1708" s="1"/>
      <c r="DM1708" s="1"/>
      <c r="DN1708" s="1"/>
      <c r="DO1708" s="1"/>
      <c r="DP1708" s="1"/>
      <c r="DQ1708" s="1"/>
      <c r="DR1708" s="1"/>
      <c r="DS1708" s="1"/>
      <c r="DT1708" s="1"/>
      <c r="DU1708" s="1"/>
      <c r="DV1708" s="1"/>
      <c r="DW1708" s="1"/>
      <c r="DX1708" s="1"/>
      <c r="DY1708" s="1"/>
      <c r="DZ1708" s="1"/>
      <c r="EA1708" s="1"/>
      <c r="EB1708" s="1"/>
      <c r="EC1708" s="1"/>
      <c r="ED1708" s="1"/>
      <c r="EE1708" s="1"/>
      <c r="EF1708" s="1"/>
      <c r="EG1708" s="1"/>
      <c r="EH1708" s="1"/>
      <c r="EI1708" s="1"/>
      <c r="EJ1708" s="1"/>
      <c r="EK1708" s="1"/>
      <c r="EL1708" s="1"/>
      <c r="EM1708" s="1"/>
      <c r="EN1708" s="1"/>
      <c r="EO1708" s="1"/>
      <c r="EP1708" s="1"/>
      <c r="EQ1708" s="1"/>
      <c r="ER1708" s="1"/>
      <c r="ES1708" s="1"/>
      <c r="ET1708" s="1"/>
      <c r="EU1708" s="1"/>
      <c r="EV1708" s="1"/>
      <c r="EW1708" s="1"/>
      <c r="EX1708" s="1"/>
      <c r="EY1708" s="1"/>
      <c r="EZ1708" s="1"/>
      <c r="FA1708" s="1"/>
      <c r="FB1708" s="1"/>
      <c r="FC1708" s="1"/>
      <c r="FD1708" s="1"/>
      <c r="FE1708" s="1"/>
      <c r="FF1708" s="1"/>
      <c r="FG1708" s="1"/>
      <c r="FH1708" s="1"/>
      <c r="FI1708" s="1"/>
      <c r="FJ1708" s="1"/>
      <c r="FK1708" s="1"/>
      <c r="FL1708" s="1"/>
      <c r="FM1708" s="1"/>
      <c r="FN1708" s="1"/>
      <c r="FO1708" s="1"/>
      <c r="FP1708" s="1"/>
      <c r="FQ1708" s="1"/>
      <c r="FR1708" s="1"/>
      <c r="FS1708" s="1"/>
      <c r="FT1708" s="1"/>
      <c r="FU1708" s="1"/>
      <c r="FV1708" s="1"/>
      <c r="FW1708" s="1"/>
      <c r="FX1708" s="1"/>
      <c r="FY1708" s="1"/>
      <c r="FZ1708" s="1"/>
      <c r="GA1708" s="1"/>
      <c r="GB1708" s="1"/>
      <c r="GC1708" s="1"/>
      <c r="GD1708" s="1"/>
      <c r="GE1708" s="1"/>
      <c r="GF1708" s="1"/>
      <c r="GG1708" s="1"/>
      <c r="GH1708" s="1"/>
      <c r="GI1708" s="1"/>
      <c r="GJ1708" s="1"/>
      <c r="GK1708"/>
      <c r="GL1708"/>
      <c r="GM1708"/>
      <c r="GN1708"/>
      <c r="GO1708"/>
      <c r="GP1708"/>
      <c r="GQ1708"/>
      <c r="GR1708"/>
      <c r="GS1708"/>
      <c r="GT1708"/>
      <c r="GU1708"/>
      <c r="GV1708"/>
      <c r="GW1708"/>
      <c r="GX1708"/>
      <c r="GY1708"/>
      <c r="GZ1708"/>
      <c r="HA1708"/>
      <c r="HB1708"/>
      <c r="HC1708"/>
      <c r="HD1708"/>
      <c r="HE1708"/>
    </row>
    <row r="1709" spans="1:213" s="19" customFormat="1" ht="14.4" x14ac:dyDescent="0.3">
      <c r="A1709"/>
      <c r="B1709"/>
      <c r="C1709"/>
      <c r="E1709" s="32">
        <v>40945.564583333333</v>
      </c>
      <c r="F1709" s="21">
        <f t="shared" si="1942"/>
        <v>1046.9250000000029</v>
      </c>
      <c r="G1709" s="21">
        <f t="shared" si="1953"/>
        <v>1046.9250000000029</v>
      </c>
      <c r="H1709" s="21"/>
      <c r="I1709" s="50">
        <v>1037</v>
      </c>
      <c r="J1709" s="21">
        <v>25260</v>
      </c>
      <c r="K1709" s="21">
        <v>8889</v>
      </c>
      <c r="L1709" s="21">
        <v>25</v>
      </c>
      <c r="M1709" s="124">
        <v>6.08</v>
      </c>
      <c r="N1709" s="22"/>
      <c r="O1709" s="40"/>
      <c r="P1709" s="22"/>
      <c r="Q1709" s="22"/>
      <c r="U1709" s="52">
        <f t="shared" si="1943"/>
        <v>2.0558338946261887E-2</v>
      </c>
      <c r="V1709" s="52">
        <f t="shared" si="1944"/>
        <v>2.8524627788058816</v>
      </c>
      <c r="W1709" s="52">
        <f t="shared" si="1945"/>
        <v>9.4757600195811056E-3</v>
      </c>
      <c r="X1709" s="247">
        <f>W1709+V1709+SUM($U$1676:U1709)</f>
        <v>2.9932260942074271</v>
      </c>
      <c r="Y1709" s="104">
        <f>W1709+V1709+SUM($U$1676:U1709)-$X$1676</f>
        <v>2.9911409940922207</v>
      </c>
      <c r="Z1709" s="42"/>
      <c r="AA1709" s="1">
        <f t="shared" si="1954"/>
        <v>6.1882492949885985E-3</v>
      </c>
      <c r="AB1709" s="41">
        <f t="shared" si="1946"/>
        <v>5.8420929438921729E-2</v>
      </c>
      <c r="AC1709" s="48">
        <f t="shared" si="1947"/>
        <v>8.1058847781118875</v>
      </c>
      <c r="AD1709" s="48">
        <f t="shared" si="1948"/>
        <v>0.79866317123900832</v>
      </c>
      <c r="AE1709" s="48">
        <f t="shared" si="1949"/>
        <v>1.0862077818253406</v>
      </c>
      <c r="AF1709" s="48">
        <f t="shared" si="1950"/>
        <v>0.79866317123900821</v>
      </c>
      <c r="AG1709" s="238">
        <f t="shared" si="1951"/>
        <v>0.28753528920737831</v>
      </c>
      <c r="AH1709" s="48">
        <f t="shared" si="1952"/>
        <v>9.3213789542205622E-6</v>
      </c>
      <c r="AI1709" s="48">
        <f>AE1709+AC1709+SUM($AB$1676:AB1709)</f>
        <v>10.341017384346626</v>
      </c>
      <c r="AJ1709" s="48">
        <f>AE1709+AC1709+SUM($AB$1675:AB1709)-$AI$1676</f>
        <v>9.9623542430950458</v>
      </c>
      <c r="AK1709" s="46"/>
      <c r="AL1709" s="86"/>
      <c r="AM1709" s="41"/>
      <c r="AN1709" s="41"/>
      <c r="AO1709" s="41"/>
      <c r="AP1709" s="41"/>
      <c r="AQ1709"/>
      <c r="AR1709" s="41"/>
      <c r="AS1709" s="31"/>
      <c r="AT1709" s="41"/>
      <c r="AU1709" s="41"/>
      <c r="AV1709" s="31"/>
      <c r="BC1709" s="1"/>
      <c r="BD1709"/>
      <c r="BE1709"/>
      <c r="BF1709" s="1"/>
      <c r="BG1709"/>
      <c r="BH1709"/>
      <c r="BI1709"/>
      <c r="BJ1709" s="1"/>
      <c r="BK1709" s="1"/>
      <c r="BL1709"/>
      <c r="BM1709" s="1"/>
      <c r="BN1709" s="1"/>
      <c r="BO1709" s="1"/>
      <c r="BP1709" s="1"/>
      <c r="BQ1709" s="1"/>
      <c r="BR1709" s="1"/>
      <c r="BS1709" s="1"/>
      <c r="BT1709" s="22"/>
      <c r="BU1709" s="1"/>
      <c r="BV1709" s="1"/>
      <c r="BW1709" s="1"/>
      <c r="BX1709" s="1"/>
      <c r="BY1709" s="1"/>
      <c r="BZ1709" s="1"/>
      <c r="CA1709" s="1"/>
      <c r="CB1709" s="1"/>
      <c r="CC1709" s="1"/>
      <c r="CD1709" s="1"/>
      <c r="CE1709" s="1"/>
      <c r="CF1709" s="1"/>
      <c r="CG1709" s="1"/>
      <c r="CH1709" s="1"/>
      <c r="CI1709" s="1"/>
      <c r="CJ1709" s="1"/>
      <c r="CK1709" s="1"/>
      <c r="CL1709" s="1"/>
      <c r="CM1709" s="1"/>
      <c r="CN1709" s="1"/>
      <c r="CO1709" s="1"/>
      <c r="CP1709" s="1"/>
      <c r="CQ1709" s="1"/>
      <c r="CR1709" s="1"/>
      <c r="CS1709" s="1"/>
      <c r="CT1709" s="1"/>
      <c r="CU1709" s="1"/>
      <c r="CV1709" s="1"/>
      <c r="CW1709" s="1"/>
      <c r="CX1709" s="1"/>
      <c r="CY1709" s="1"/>
      <c r="CZ1709" s="1"/>
      <c r="DA1709" s="1"/>
      <c r="DB1709" s="1"/>
      <c r="DC1709" s="1"/>
      <c r="DD1709" s="1"/>
      <c r="DE1709" s="1"/>
      <c r="DF1709" s="1"/>
      <c r="DG1709" s="1"/>
      <c r="DH1709" s="1"/>
      <c r="DI1709" s="1"/>
      <c r="DJ1709" s="1"/>
      <c r="DK1709" s="1"/>
      <c r="DL1709" s="1"/>
      <c r="DM1709" s="1"/>
      <c r="DN1709" s="1"/>
      <c r="DO1709" s="1"/>
      <c r="DP1709" s="1"/>
      <c r="DQ1709" s="1"/>
      <c r="DR1709" s="1"/>
      <c r="DS1709" s="1"/>
      <c r="DT1709" s="1"/>
      <c r="DU1709" s="1"/>
      <c r="DV1709" s="1"/>
      <c r="DW1709" s="1"/>
      <c r="DX1709" s="1"/>
      <c r="DY1709" s="1"/>
      <c r="DZ1709" s="1"/>
      <c r="EA1709" s="1"/>
      <c r="EB1709" s="1"/>
      <c r="EC1709" s="1"/>
      <c r="ED1709" s="1"/>
      <c r="EE1709" s="1"/>
      <c r="EF1709" s="1"/>
      <c r="EG1709" s="1"/>
      <c r="EH1709" s="1"/>
      <c r="EI1709" s="1"/>
      <c r="EJ1709" s="1"/>
      <c r="EK1709" s="1"/>
      <c r="EL1709" s="1"/>
      <c r="EM1709" s="1"/>
      <c r="EN1709" s="1"/>
      <c r="EO1709" s="1"/>
      <c r="EP1709" s="1"/>
      <c r="EQ1709" s="1"/>
      <c r="ER1709" s="1"/>
      <c r="ES1709" s="1"/>
      <c r="ET1709" s="1"/>
      <c r="EU1709" s="1"/>
      <c r="EV1709" s="1"/>
      <c r="EW1709" s="1"/>
      <c r="EX1709" s="1"/>
      <c r="EY1709" s="1"/>
      <c r="EZ1709" s="1"/>
      <c r="FA1709" s="1"/>
      <c r="FB1709" s="1"/>
      <c r="FC1709" s="1"/>
      <c r="FD1709" s="1"/>
      <c r="FE1709" s="1"/>
      <c r="FF1709" s="1"/>
      <c r="FG1709" s="1"/>
      <c r="FH1709" s="1"/>
      <c r="FI1709" s="1"/>
      <c r="FJ1709" s="1"/>
      <c r="FK1709" s="1"/>
      <c r="FL1709" s="1"/>
      <c r="FM1709" s="1"/>
      <c r="FN1709" s="1"/>
      <c r="FO1709" s="1"/>
      <c r="FP1709" s="1"/>
      <c r="FQ1709" s="1"/>
      <c r="FR1709" s="1"/>
      <c r="FS1709" s="1"/>
      <c r="FT1709" s="1"/>
      <c r="FU1709" s="1"/>
      <c r="FV1709" s="1"/>
      <c r="FW1709" s="1"/>
      <c r="FX1709" s="1"/>
      <c r="FY1709" s="1"/>
      <c r="FZ1709" s="1"/>
      <c r="GA1709" s="1"/>
      <c r="GB1709" s="1"/>
      <c r="GC1709" s="1"/>
      <c r="GD1709" s="1"/>
      <c r="GE1709" s="1"/>
      <c r="GF1709" s="1"/>
      <c r="GG1709" s="1"/>
      <c r="GH1709" s="1"/>
      <c r="GI1709" s="1"/>
      <c r="GJ1709" s="1"/>
      <c r="GK1709"/>
      <c r="GL1709"/>
      <c r="GM1709"/>
      <c r="GN1709"/>
      <c r="GO1709"/>
      <c r="GP1709"/>
      <c r="GQ1709"/>
      <c r="GR1709"/>
      <c r="GS1709"/>
      <c r="GT1709"/>
      <c r="GU1709"/>
      <c r="GV1709"/>
      <c r="GW1709"/>
      <c r="GX1709"/>
      <c r="GY1709"/>
      <c r="GZ1709"/>
      <c r="HA1709"/>
      <c r="HB1709"/>
      <c r="HC1709"/>
      <c r="HD1709"/>
      <c r="HE1709"/>
    </row>
    <row r="1710" spans="1:213" s="19" customFormat="1" ht="14.4" x14ac:dyDescent="0.3">
      <c r="E1710" s="32">
        <v>41017.433333333334</v>
      </c>
      <c r="F1710" s="21">
        <f t="shared" si="1942"/>
        <v>1118.7937500000044</v>
      </c>
      <c r="G1710" s="21">
        <f t="shared" si="1953"/>
        <v>1118.7937500000044</v>
      </c>
      <c r="H1710" s="21"/>
      <c r="I1710" s="50">
        <v>1037</v>
      </c>
      <c r="J1710" s="21">
        <v>24170</v>
      </c>
      <c r="K1710" s="21">
        <v>9367</v>
      </c>
      <c r="L1710" s="21">
        <v>11</v>
      </c>
      <c r="M1710" s="124">
        <v>6.08</v>
      </c>
      <c r="N1710" s="22"/>
      <c r="O1710" s="40"/>
      <c r="P1710" s="22"/>
      <c r="Q1710" s="22"/>
      <c r="U1710" s="52">
        <f t="shared" si="1943"/>
        <v>2.1663849804211391E-2</v>
      </c>
      <c r="V1710" s="52">
        <f t="shared" si="1944"/>
        <v>3.0058520473703108</v>
      </c>
      <c r="W1710" s="52">
        <f t="shared" si="1945"/>
        <v>9.9853126452262592E-3</v>
      </c>
      <c r="X1710" s="247">
        <f>W1710+V1710+SUM($U$1676:U1710)</f>
        <v>3.1687887652017124</v>
      </c>
      <c r="Y1710" s="104">
        <f>W1710+V1710+SUM($U$1676:U1710)-$X$1676</f>
        <v>3.1667036650865059</v>
      </c>
      <c r="Z1710" s="42"/>
      <c r="AA1710" s="1">
        <f t="shared" si="1954"/>
        <v>5.3126276416201844E-3</v>
      </c>
      <c r="AB1710" s="41">
        <f t="shared" si="1946"/>
        <v>5.5899994637321378E-2</v>
      </c>
      <c r="AC1710" s="48">
        <f t="shared" si="1947"/>
        <v>7.7561059020967669</v>
      </c>
      <c r="AD1710" s="48">
        <f t="shared" si="1948"/>
        <v>0.7641998752512601</v>
      </c>
      <c r="AE1710" s="48">
        <f t="shared" si="1949"/>
        <v>1.0393365830054824</v>
      </c>
      <c r="AF1710" s="48">
        <f t="shared" si="1950"/>
        <v>0.7641998752512601</v>
      </c>
      <c r="AG1710" s="238">
        <f t="shared" si="1951"/>
        <v>0.27512778860420961</v>
      </c>
      <c r="AH1710" s="48">
        <f t="shared" si="1952"/>
        <v>8.9191500128072457E-6</v>
      </c>
      <c r="AI1710" s="48">
        <f>AE1710+AC1710+SUM($AB$1676:AB1710)</f>
        <v>10.00026730414897</v>
      </c>
      <c r="AJ1710" s="48">
        <f>AE1710+AC1710+SUM($AB$1675:AB1710)-$AI$1676</f>
        <v>9.6216041628973894</v>
      </c>
      <c r="AK1710" s="46"/>
      <c r="AL1710" s="86"/>
      <c r="AM1710" s="41"/>
      <c r="AN1710" s="41"/>
      <c r="AO1710" s="41"/>
      <c r="AP1710" s="41"/>
      <c r="AQ1710"/>
      <c r="AR1710" s="41"/>
      <c r="AS1710" s="31"/>
      <c r="AT1710" s="41"/>
      <c r="AU1710" s="41"/>
      <c r="AV1710" s="31"/>
      <c r="BC1710" s="1"/>
      <c r="BD1710"/>
      <c r="BE1710"/>
      <c r="BF1710" s="1"/>
      <c r="BG1710"/>
      <c r="BH1710"/>
      <c r="BI1710"/>
      <c r="BJ1710" s="1"/>
      <c r="BK1710" s="1"/>
      <c r="BL1710"/>
      <c r="BM1710" s="1"/>
      <c r="BN1710" s="1"/>
      <c r="BO1710" s="1"/>
      <c r="BP1710" s="1"/>
      <c r="BQ1710" s="1"/>
      <c r="BR1710" s="1"/>
      <c r="BS1710" s="1"/>
      <c r="BT1710" s="22"/>
      <c r="BU1710" s="1"/>
      <c r="BV1710" s="1"/>
      <c r="BW1710" s="1"/>
      <c r="BX1710" s="1"/>
      <c r="BY1710" s="1"/>
      <c r="BZ1710" s="1"/>
      <c r="CA1710" s="1"/>
      <c r="CB1710" s="1"/>
      <c r="CC1710" s="1"/>
      <c r="CD1710" s="1"/>
      <c r="CE1710" s="1"/>
      <c r="CF1710" s="1"/>
      <c r="CG1710" s="1"/>
      <c r="CH1710" s="1"/>
      <c r="CI1710" s="1"/>
      <c r="CJ1710" s="1"/>
      <c r="CK1710" s="1"/>
      <c r="CL1710" s="1"/>
      <c r="CM1710" s="1"/>
      <c r="CN1710" s="1"/>
      <c r="CO1710" s="1"/>
      <c r="CP1710" s="1"/>
      <c r="CQ1710" s="1"/>
      <c r="CR1710" s="1"/>
      <c r="CS1710" s="1"/>
      <c r="CT1710" s="1"/>
      <c r="CU1710" s="1"/>
      <c r="CV1710" s="1"/>
      <c r="CW1710" s="1"/>
      <c r="CX1710" s="1"/>
      <c r="CY1710" s="1"/>
      <c r="CZ1710" s="1"/>
      <c r="DA1710" s="1"/>
      <c r="DB1710" s="1"/>
      <c r="DC1710" s="1"/>
      <c r="DD1710" s="1"/>
      <c r="DE1710" s="1"/>
      <c r="DF1710" s="1"/>
      <c r="DG1710" s="1"/>
      <c r="DH1710" s="1"/>
      <c r="DI1710" s="1"/>
      <c r="DJ1710" s="1"/>
      <c r="DK1710" s="1"/>
      <c r="DL1710" s="1"/>
      <c r="DM1710" s="1"/>
      <c r="DN1710" s="1"/>
      <c r="DO1710" s="1"/>
      <c r="DP1710" s="1"/>
      <c r="DQ1710" s="1"/>
      <c r="DR1710" s="1"/>
      <c r="DS1710" s="1"/>
      <c r="DT1710" s="1"/>
      <c r="DU1710" s="1"/>
      <c r="DV1710" s="1"/>
      <c r="DW1710" s="1"/>
      <c r="DX1710" s="1"/>
      <c r="DY1710" s="1"/>
      <c r="DZ1710" s="1"/>
      <c r="EA1710" s="1"/>
      <c r="EB1710" s="1"/>
      <c r="EC1710" s="1"/>
      <c r="ED1710" s="1"/>
      <c r="EE1710" s="1"/>
      <c r="EF1710" s="1"/>
      <c r="EG1710" s="1"/>
      <c r="EH1710" s="1"/>
      <c r="EI1710" s="1"/>
      <c r="EJ1710" s="1"/>
      <c r="EK1710" s="1"/>
      <c r="EL1710" s="1"/>
      <c r="EM1710" s="1"/>
      <c r="EN1710" s="1"/>
      <c r="EO1710" s="1"/>
      <c r="EP1710" s="1"/>
      <c r="EQ1710" s="1"/>
      <c r="ER1710" s="1"/>
      <c r="ES1710" s="1"/>
      <c r="ET1710" s="1"/>
      <c r="EU1710" s="1"/>
      <c r="EV1710" s="1"/>
      <c r="EW1710" s="1"/>
      <c r="EX1710" s="1"/>
      <c r="EY1710" s="1"/>
      <c r="EZ1710" s="1"/>
      <c r="FA1710" s="1"/>
      <c r="FB1710" s="1"/>
      <c r="FC1710" s="1"/>
      <c r="FD1710" s="1"/>
      <c r="FE1710" s="1"/>
      <c r="FF1710" s="1"/>
      <c r="FG1710" s="1"/>
      <c r="FH1710" s="1"/>
      <c r="FI1710" s="1"/>
      <c r="FJ1710" s="1"/>
      <c r="FK1710" s="1"/>
      <c r="FL1710" s="1"/>
      <c r="FM1710" s="1"/>
      <c r="FN1710" s="1"/>
      <c r="FO1710" s="1"/>
      <c r="FP1710" s="1"/>
      <c r="FQ1710" s="1"/>
      <c r="FR1710" s="1"/>
      <c r="FS1710" s="1"/>
      <c r="FT1710" s="1"/>
      <c r="FU1710" s="1"/>
      <c r="FV1710" s="1"/>
      <c r="FW1710" s="1"/>
      <c r="FX1710" s="1"/>
      <c r="FY1710" s="1"/>
      <c r="FZ1710" s="1"/>
      <c r="GA1710" s="1"/>
      <c r="GB1710" s="1"/>
      <c r="GC1710" s="1"/>
      <c r="GD1710" s="1"/>
      <c r="GE1710" s="1"/>
      <c r="GF1710" s="1"/>
      <c r="GG1710" s="1"/>
      <c r="GH1710" s="1"/>
      <c r="GI1710" s="1"/>
      <c r="GJ1710" s="1"/>
      <c r="GK1710"/>
      <c r="GL1710"/>
      <c r="GM1710"/>
      <c r="GN1710"/>
      <c r="GO1710"/>
      <c r="GP1710"/>
      <c r="GQ1710"/>
      <c r="GR1710"/>
      <c r="GS1710"/>
      <c r="GT1710"/>
      <c r="GU1710"/>
      <c r="GV1710"/>
      <c r="GW1710"/>
      <c r="GX1710"/>
      <c r="GY1710"/>
      <c r="GZ1710"/>
      <c r="HA1710"/>
      <c r="HB1710"/>
      <c r="HC1710"/>
      <c r="HD1710"/>
      <c r="HE1710"/>
    </row>
    <row r="1711" spans="1:213" s="19" customFormat="1" ht="14.4" x14ac:dyDescent="0.3">
      <c r="E1711" s="32">
        <v>41085.618055555555</v>
      </c>
      <c r="F1711" s="21">
        <f t="shared" si="1942"/>
        <v>1186.9784722222248</v>
      </c>
      <c r="G1711" s="21">
        <f t="shared" si="1953"/>
        <v>1186.9784722222248</v>
      </c>
      <c r="H1711" s="21"/>
      <c r="I1711" s="50">
        <v>1037</v>
      </c>
      <c r="J1711" s="21">
        <v>23809</v>
      </c>
      <c r="K1711" s="21">
        <v>9656</v>
      </c>
      <c r="L1711" s="21">
        <v>60</v>
      </c>
      <c r="M1711" s="124">
        <v>6.08</v>
      </c>
      <c r="N1711" s="22"/>
      <c r="O1711" s="40"/>
      <c r="P1711" s="22"/>
      <c r="Q1711" s="22"/>
      <c r="U1711" s="52">
        <f t="shared" si="1943"/>
        <v>2.2332244444268731E-2</v>
      </c>
      <c r="V1711" s="52">
        <f t="shared" si="1944"/>
        <v>3.0985915842220266</v>
      </c>
      <c r="W1711" s="52">
        <f t="shared" si="1945"/>
        <v>1.0293389441902931E-2</v>
      </c>
      <c r="X1711" s="247">
        <f>W1711+V1711+SUM($U$1676:U1711)</f>
        <v>3.2841686232943741</v>
      </c>
      <c r="Y1711" s="104">
        <f>W1711+V1711+SUM($U$1676:U1711)-$X$1676</f>
        <v>3.2820835231791676</v>
      </c>
      <c r="Z1711" s="42"/>
      <c r="AA1711" s="1">
        <f t="shared" si="1954"/>
        <v>3.5688182755603324E-3</v>
      </c>
      <c r="AB1711" s="41">
        <f t="shared" si="1946"/>
        <v>5.5065079533305125E-2</v>
      </c>
      <c r="AC1711" s="48">
        <f t="shared" si="1947"/>
        <v>7.6402617055449698</v>
      </c>
      <c r="AD1711" s="48">
        <f t="shared" si="1948"/>
        <v>0.75278588456173989</v>
      </c>
      <c r="AE1711" s="48">
        <f t="shared" si="1949"/>
        <v>1.023813185965144</v>
      </c>
      <c r="AF1711" s="48">
        <f t="shared" si="1950"/>
        <v>0.75278588456173989</v>
      </c>
      <c r="AG1711" s="238">
        <f t="shared" si="1951"/>
        <v>0.27101851546866473</v>
      </c>
      <c r="AH1711" s="48">
        <f t="shared" si="1952"/>
        <v>8.7859347395501749E-6</v>
      </c>
      <c r="AI1711" s="48">
        <f>AE1711+AC1711+SUM($AB$1676:AB1711)</f>
        <v>9.9239647900901389</v>
      </c>
      <c r="AJ1711" s="48">
        <f>AE1711+AC1711+SUM($AB$1675:AB1711)-$AI$1676</f>
        <v>9.5453016488385583</v>
      </c>
      <c r="AK1711" s="46"/>
      <c r="AL1711" s="86"/>
      <c r="AM1711" s="41"/>
      <c r="AN1711" s="25"/>
      <c r="AO1711" s="25"/>
      <c r="AP1711" s="25"/>
      <c r="AQ1711"/>
      <c r="AR1711" s="41"/>
      <c r="AS1711" s="31"/>
      <c r="AT1711" s="41"/>
      <c r="AU1711" s="41"/>
      <c r="AV1711" s="31"/>
      <c r="BC1711" s="1"/>
      <c r="BD1711"/>
      <c r="BE1711"/>
      <c r="BF1711" s="1"/>
      <c r="BG1711"/>
      <c r="BH1711"/>
      <c r="BI1711"/>
      <c r="BJ1711" s="1"/>
      <c r="BK1711" s="1"/>
      <c r="BL1711"/>
      <c r="BM1711" s="1"/>
      <c r="BN1711" s="1"/>
      <c r="BO1711" s="1"/>
      <c r="BP1711" s="1"/>
      <c r="BQ1711" s="1"/>
      <c r="BR1711" s="1"/>
      <c r="BS1711" s="1"/>
      <c r="BT1711" s="22"/>
      <c r="BU1711" s="1"/>
      <c r="BV1711" s="1"/>
      <c r="BW1711" s="1"/>
      <c r="BX1711" s="1"/>
      <c r="BY1711" s="1"/>
      <c r="BZ1711" s="1"/>
      <c r="CA1711" s="1"/>
      <c r="CB1711" s="1"/>
      <c r="CC1711" s="1"/>
      <c r="CD1711" s="1"/>
      <c r="CE1711" s="1"/>
      <c r="CF1711" s="1"/>
      <c r="CG1711" s="1"/>
      <c r="CH1711" s="1"/>
      <c r="CI1711" s="1"/>
      <c r="CJ1711" s="1"/>
      <c r="CK1711" s="1"/>
      <c r="CL1711" s="1"/>
      <c r="CM1711" s="1"/>
      <c r="CN1711" s="1"/>
      <c r="CO1711" s="1"/>
      <c r="CP1711" s="1"/>
      <c r="CQ1711" s="1"/>
      <c r="CR1711" s="1"/>
      <c r="CS1711" s="1"/>
      <c r="CT1711" s="1"/>
      <c r="CU1711" s="1"/>
      <c r="CV1711" s="1"/>
      <c r="CW1711" s="1"/>
      <c r="CX1711" s="1"/>
      <c r="CY1711" s="1"/>
      <c r="CZ1711" s="1"/>
      <c r="DA1711" s="1"/>
      <c r="DB1711" s="1"/>
      <c r="DC1711" s="1"/>
      <c r="DD1711" s="1"/>
      <c r="DE1711" s="1"/>
      <c r="DF1711" s="1"/>
      <c r="DG1711" s="1"/>
      <c r="DH1711" s="1"/>
      <c r="DI1711" s="1"/>
      <c r="DJ1711" s="1"/>
      <c r="DK1711" s="1"/>
      <c r="DL1711" s="1"/>
      <c r="DM1711" s="1"/>
      <c r="DN1711" s="1"/>
      <c r="DO1711" s="1"/>
      <c r="DP1711" s="1"/>
      <c r="DQ1711" s="1"/>
      <c r="DR1711" s="1"/>
      <c r="DS1711" s="1"/>
      <c r="DT1711" s="1"/>
      <c r="DU1711" s="1"/>
      <c r="DV1711" s="1"/>
      <c r="DW1711" s="1"/>
      <c r="DX1711" s="1"/>
      <c r="DY1711" s="1"/>
      <c r="DZ1711" s="1"/>
      <c r="EA1711" s="1"/>
      <c r="EB1711" s="1"/>
      <c r="EC1711" s="1"/>
      <c r="ED1711" s="1"/>
      <c r="EE1711" s="1"/>
      <c r="EF1711" s="1"/>
      <c r="EG1711" s="1"/>
      <c r="EH1711" s="1"/>
      <c r="EI1711" s="1"/>
      <c r="EJ1711" s="1"/>
      <c r="EK1711" s="1"/>
      <c r="EL1711" s="1"/>
      <c r="EM1711" s="1"/>
      <c r="EN1711" s="1"/>
      <c r="EO1711" s="1"/>
      <c r="EP1711" s="1"/>
      <c r="EQ1711" s="1"/>
      <c r="ER1711" s="1"/>
      <c r="ES1711" s="1"/>
      <c r="ET1711" s="1"/>
      <c r="EU1711" s="1"/>
      <c r="EV1711" s="1"/>
      <c r="EW1711" s="1"/>
      <c r="EX1711" s="1"/>
      <c r="EY1711" s="1"/>
      <c r="EZ1711" s="1"/>
      <c r="FA1711" s="1"/>
      <c r="FB1711" s="1"/>
      <c r="FC1711" s="1"/>
      <c r="FD1711" s="1"/>
      <c r="FE1711" s="1"/>
      <c r="FF1711" s="1"/>
      <c r="FG1711" s="1"/>
      <c r="FH1711" s="1"/>
      <c r="FI1711" s="1"/>
      <c r="FJ1711" s="1"/>
      <c r="FK1711" s="1"/>
      <c r="FL1711" s="1"/>
      <c r="FM1711" s="1"/>
      <c r="FN1711" s="1"/>
      <c r="FO1711" s="1"/>
      <c r="FP1711" s="1"/>
      <c r="FQ1711" s="1"/>
      <c r="FR1711" s="1"/>
      <c r="FS1711" s="1"/>
      <c r="FT1711" s="1"/>
      <c r="FU1711" s="1"/>
      <c r="FV1711" s="1"/>
      <c r="FW1711" s="1"/>
      <c r="FX1711" s="1"/>
      <c r="FY1711" s="1"/>
      <c r="FZ1711" s="1"/>
      <c r="GA1711" s="1"/>
      <c r="GB1711" s="1"/>
      <c r="GC1711" s="1"/>
      <c r="GD1711" s="1"/>
      <c r="GE1711" s="1"/>
      <c r="GF1711" s="1"/>
      <c r="GG1711" s="1"/>
      <c r="GH1711" s="1"/>
      <c r="GI1711" s="1"/>
      <c r="GJ1711" s="1"/>
      <c r="GK1711"/>
      <c r="GL1711"/>
      <c r="GM1711"/>
      <c r="GN1711"/>
      <c r="GO1711"/>
      <c r="GP1711"/>
      <c r="GQ1711"/>
      <c r="GR1711"/>
      <c r="GS1711"/>
      <c r="GT1711"/>
      <c r="GU1711"/>
      <c r="GV1711"/>
      <c r="GW1711"/>
      <c r="GX1711"/>
      <c r="GY1711"/>
      <c r="GZ1711"/>
      <c r="HA1711"/>
      <c r="HB1711"/>
      <c r="HC1711"/>
      <c r="HD1711"/>
      <c r="HE1711"/>
    </row>
    <row r="1712" spans="1:213" s="19" customFormat="1" ht="14.4" x14ac:dyDescent="0.3">
      <c r="E1712" s="32">
        <v>41131.440972222219</v>
      </c>
      <c r="F1712" s="21">
        <f t="shared" si="1942"/>
        <v>1232.8013888888891</v>
      </c>
      <c r="G1712" s="21">
        <f t="shared" si="1953"/>
        <v>1232.8013888888891</v>
      </c>
      <c r="H1712" s="21"/>
      <c r="I1712" s="50">
        <v>1037</v>
      </c>
      <c r="J1712" s="21">
        <v>24684</v>
      </c>
      <c r="K1712" s="21">
        <v>10294</v>
      </c>
      <c r="L1712" s="21">
        <v>28</v>
      </c>
      <c r="M1712" s="124">
        <v>6.08</v>
      </c>
      <c r="N1712" s="22"/>
      <c r="O1712" s="40"/>
      <c r="P1712" s="22"/>
      <c r="Q1712" s="22"/>
      <c r="U1712" s="52">
        <f t="shared" si="1943"/>
        <v>2.3807800777682509E-2</v>
      </c>
      <c r="V1712" s="52">
        <f t="shared" si="1944"/>
        <v>3.303324541008859</v>
      </c>
      <c r="W1712" s="52">
        <f t="shared" si="1945"/>
        <v>1.0973503615881191E-2</v>
      </c>
      <c r="X1712" s="247">
        <f>W1712+V1712+SUM($U$1676:U1712)</f>
        <v>3.5133894950328672</v>
      </c>
      <c r="Y1712" s="104">
        <f>W1712+V1712+SUM($U$1676:U1712)-$X$1676</f>
        <v>3.5113043949176608</v>
      </c>
      <c r="Z1712" s="42"/>
      <c r="AA1712" s="1">
        <f t="shared" si="1954"/>
        <v>2.6266743662097863E-3</v>
      </c>
      <c r="AB1712" s="41">
        <f t="shared" si="1946"/>
        <v>5.708876572725035E-2</v>
      </c>
      <c r="AC1712" s="48">
        <f t="shared" si="1947"/>
        <v>7.9210475005112366</v>
      </c>
      <c r="AD1712" s="48">
        <f t="shared" si="1948"/>
        <v>0.78045137446016155</v>
      </c>
      <c r="AE1712" s="48">
        <f t="shared" si="1949"/>
        <v>1.0614391483205348</v>
      </c>
      <c r="AF1712" s="48">
        <f t="shared" si="1950"/>
        <v>0.78045137446016144</v>
      </c>
      <c r="AG1712" s="238">
        <f t="shared" si="1951"/>
        <v>0.28097866503542857</v>
      </c>
      <c r="AH1712" s="48">
        <f t="shared" si="1952"/>
        <v>9.1088249448131573E-6</v>
      </c>
      <c r="AI1712" s="48">
        <f>AE1712+AC1712+SUM($AB$1676:AB1712)</f>
        <v>10.299465313139049</v>
      </c>
      <c r="AJ1712" s="48">
        <f>AE1712+AC1712+SUM($AB$1675:AB1712)-$AI$1676</f>
        <v>9.9208021718874679</v>
      </c>
      <c r="AK1712" s="46"/>
      <c r="AL1712" s="86"/>
      <c r="AM1712" s="41"/>
      <c r="AN1712" s="25"/>
      <c r="AO1712" s="25"/>
      <c r="AP1712" s="25"/>
      <c r="AQ1712"/>
      <c r="AR1712" s="41"/>
      <c r="AS1712" s="31"/>
      <c r="AT1712" s="41"/>
      <c r="AU1712" s="41"/>
      <c r="AV1712" s="31"/>
      <c r="BC1712" s="1"/>
      <c r="BD1712"/>
      <c r="BE1712"/>
      <c r="BF1712" s="1"/>
      <c r="BG1712"/>
      <c r="BH1712"/>
      <c r="BI1712"/>
      <c r="BJ1712" s="1"/>
      <c r="BK1712" s="1"/>
      <c r="BL1712"/>
      <c r="BM1712" s="1"/>
      <c r="BN1712" s="1"/>
      <c r="BO1712" s="1"/>
      <c r="BP1712" s="1"/>
      <c r="BQ1712" s="1"/>
      <c r="BR1712" s="1"/>
      <c r="BS1712" s="1"/>
      <c r="BT1712" s="22"/>
      <c r="BU1712" s="1"/>
      <c r="BV1712" s="1"/>
      <c r="BW1712" s="1"/>
      <c r="BX1712" s="1"/>
      <c r="BY1712" s="1"/>
      <c r="BZ1712" s="1"/>
      <c r="CA1712" s="1"/>
      <c r="CB1712" s="1"/>
      <c r="CC1712" s="1"/>
      <c r="CD1712" s="1"/>
      <c r="CE1712" s="1"/>
      <c r="CF1712" s="1"/>
      <c r="CG1712" s="1"/>
      <c r="CH1712" s="1"/>
      <c r="CI1712" s="1"/>
      <c r="CJ1712" s="1"/>
      <c r="CK1712" s="1"/>
      <c r="CL1712" s="1"/>
      <c r="CM1712" s="1"/>
      <c r="CN1712" s="1"/>
      <c r="CO1712" s="1"/>
      <c r="CP1712" s="1"/>
      <c r="CQ1712" s="1"/>
      <c r="CR1712" s="1"/>
      <c r="CS1712" s="1"/>
      <c r="CT1712" s="1"/>
      <c r="CU1712" s="1"/>
      <c r="CV1712" s="1"/>
      <c r="CW1712" s="1"/>
      <c r="CX1712" s="1"/>
      <c r="CY1712" s="1"/>
      <c r="CZ1712" s="1"/>
      <c r="DA1712" s="1"/>
      <c r="DB1712" s="1"/>
      <c r="DC1712" s="1"/>
      <c r="DD1712" s="1"/>
      <c r="DE1712" s="1"/>
      <c r="DF1712" s="1"/>
      <c r="DG1712" s="1"/>
      <c r="DH1712" s="1"/>
      <c r="DI1712" s="1"/>
      <c r="DJ1712" s="1"/>
      <c r="DK1712" s="1"/>
      <c r="DL1712" s="1"/>
      <c r="DM1712" s="1"/>
      <c r="DN1712" s="1"/>
      <c r="DO1712" s="1"/>
      <c r="DP1712" s="1"/>
      <c r="DQ1712" s="1"/>
      <c r="DR1712" s="1"/>
      <c r="DS1712" s="1"/>
      <c r="DT1712" s="1"/>
      <c r="DU1712" s="1"/>
      <c r="DV1712" s="1"/>
      <c r="DW1712" s="1"/>
      <c r="DX1712" s="1"/>
      <c r="DY1712" s="1"/>
      <c r="DZ1712" s="1"/>
      <c r="EA1712" s="1"/>
      <c r="EB1712" s="1"/>
      <c r="EC1712" s="1"/>
      <c r="ED1712" s="1"/>
      <c r="EE1712" s="1"/>
      <c r="EF1712" s="1"/>
      <c r="EG1712" s="1"/>
      <c r="EH1712" s="1"/>
      <c r="EI1712" s="1"/>
      <c r="EJ1712" s="1"/>
      <c r="EK1712" s="1"/>
      <c r="EL1712" s="1"/>
      <c r="EM1712" s="1"/>
      <c r="EN1712" s="1"/>
      <c r="EO1712" s="1"/>
      <c r="EP1712" s="1"/>
      <c r="EQ1712" s="1"/>
      <c r="ER1712" s="1"/>
      <c r="ES1712" s="1"/>
      <c r="ET1712" s="1"/>
      <c r="EU1712" s="1"/>
      <c r="EV1712" s="1"/>
      <c r="EW1712" s="1"/>
      <c r="EX1712" s="1"/>
      <c r="EY1712" s="1"/>
      <c r="EZ1712" s="1"/>
      <c r="FA1712" s="1"/>
      <c r="FB1712" s="1"/>
      <c r="FC1712" s="1"/>
      <c r="FD1712" s="1"/>
      <c r="FE1712" s="1"/>
      <c r="FF1712" s="1"/>
      <c r="FG1712" s="1"/>
      <c r="FH1712" s="1"/>
      <c r="FI1712" s="1"/>
      <c r="FJ1712" s="1"/>
      <c r="FK1712" s="1"/>
      <c r="FL1712" s="1"/>
      <c r="FM1712" s="1"/>
      <c r="FN1712" s="1"/>
      <c r="FO1712" s="1"/>
      <c r="FP1712" s="1"/>
      <c r="FQ1712" s="1"/>
      <c r="FR1712" s="1"/>
      <c r="FS1712" s="1"/>
      <c r="FT1712" s="1"/>
      <c r="FU1712" s="1"/>
      <c r="FV1712" s="1"/>
      <c r="FW1712" s="1"/>
      <c r="FX1712" s="1"/>
      <c r="FY1712" s="1"/>
      <c r="FZ1712" s="1"/>
      <c r="GA1712" s="1"/>
      <c r="GB1712" s="1"/>
      <c r="GC1712" s="1"/>
      <c r="GD1712" s="1"/>
      <c r="GE1712" s="1"/>
      <c r="GF1712" s="1"/>
      <c r="GG1712" s="1"/>
      <c r="GH1712" s="1"/>
      <c r="GI1712" s="1"/>
      <c r="GJ1712" s="1"/>
      <c r="GK1712"/>
      <c r="GL1712"/>
      <c r="GM1712"/>
      <c r="GN1712"/>
      <c r="GO1712"/>
      <c r="GP1712"/>
      <c r="GQ1712"/>
      <c r="GR1712"/>
      <c r="GS1712"/>
      <c r="GT1712"/>
      <c r="GU1712"/>
      <c r="GV1712"/>
      <c r="GW1712"/>
      <c r="GX1712"/>
      <c r="GY1712"/>
      <c r="GZ1712"/>
      <c r="HA1712"/>
      <c r="HB1712"/>
      <c r="HC1712"/>
      <c r="HD1712"/>
      <c r="HE1712"/>
    </row>
    <row r="1713" spans="1:213" s="19" customFormat="1" ht="14.4" x14ac:dyDescent="0.3">
      <c r="D1713" s="47" t="s">
        <v>126</v>
      </c>
      <c r="E1713" s="32">
        <v>41158.454861111109</v>
      </c>
      <c r="F1713" s="21">
        <f t="shared" si="1942"/>
        <v>1259.8152777777796</v>
      </c>
      <c r="G1713" s="21">
        <f t="shared" si="1953"/>
        <v>1259.8152777777796</v>
      </c>
      <c r="H1713" s="21"/>
      <c r="I1713" s="50">
        <v>1037</v>
      </c>
      <c r="J1713" s="21">
        <v>25446</v>
      </c>
      <c r="K1713" s="21">
        <v>10767</v>
      </c>
      <c r="L1713" s="21">
        <v>20</v>
      </c>
      <c r="M1713" s="124">
        <v>6.08</v>
      </c>
      <c r="N1713" s="22"/>
      <c r="O1713" s="40"/>
      <c r="P1713" s="22"/>
      <c r="Q1713" s="22"/>
      <c r="U1713" s="52">
        <f t="shared" si="1943"/>
        <v>2.4901747714523761E-2</v>
      </c>
      <c r="V1713" s="52">
        <f t="shared" si="1944"/>
        <v>3.455109319316338</v>
      </c>
      <c r="W1713" s="52">
        <f t="shared" si="1945"/>
        <v>1.1477726193140934E-2</v>
      </c>
      <c r="X1713" s="247">
        <f>W1713+V1713+SUM($U$1676:U1713)</f>
        <v>3.6905802436321298</v>
      </c>
      <c r="Y1713" s="104">
        <f>W1713+V1713+SUM($U$1676:U1713)-$X$1676</f>
        <v>3.6884951435169233</v>
      </c>
      <c r="Z1713" s="42"/>
      <c r="AA1713" s="1">
        <f t="shared" si="1954"/>
        <v>3.6267759270576833E-3</v>
      </c>
      <c r="AB1713" s="41">
        <f t="shared" si="1946"/>
        <v>5.8851107304148935E-2</v>
      </c>
      <c r="AC1713" s="48">
        <f t="shared" si="1947"/>
        <v>8.1655718156704324</v>
      </c>
      <c r="AD1713" s="48">
        <f t="shared" si="1948"/>
        <v>0.80454406394884415</v>
      </c>
      <c r="AE1713" s="48">
        <f t="shared" si="1949"/>
        <v>1.094205986394601</v>
      </c>
      <c r="AF1713" s="48">
        <f t="shared" si="1950"/>
        <v>0.80454406394884426</v>
      </c>
      <c r="AG1713" s="238">
        <f t="shared" si="1951"/>
        <v>0.28965253242957045</v>
      </c>
      <c r="AH1713" s="48">
        <f t="shared" si="1952"/>
        <v>9.3900161864250385E-6</v>
      </c>
      <c r="AI1713" s="48">
        <f>AE1713+AC1713+SUM($AB$1676:AB1713)</f>
        <v>10.635607573676458</v>
      </c>
      <c r="AJ1713" s="48">
        <f>AE1713+AC1713+SUM($AB$1675:AB1713)-$AI$1676</f>
        <v>10.256944432424877</v>
      </c>
      <c r="AK1713" s="46"/>
      <c r="AL1713" s="86"/>
      <c r="AM1713" s="41"/>
      <c r="AN1713" s="25"/>
      <c r="AO1713" s="25"/>
      <c r="AP1713" s="25"/>
      <c r="AQ1713"/>
      <c r="AR1713" s="41"/>
      <c r="AS1713" s="31"/>
      <c r="AT1713" s="41"/>
      <c r="AU1713" s="41"/>
      <c r="AV1713" s="31"/>
      <c r="BC1713" s="1"/>
      <c r="BD1713"/>
      <c r="BE1713"/>
      <c r="BF1713" s="1"/>
      <c r="BG1713"/>
      <c r="BH1713"/>
      <c r="BI1713"/>
      <c r="BJ1713" s="1"/>
      <c r="BK1713" s="1"/>
      <c r="BL1713"/>
      <c r="BM1713" s="1"/>
      <c r="BN1713" s="1"/>
      <c r="BO1713" s="1"/>
      <c r="BP1713" s="1"/>
      <c r="BQ1713" s="1"/>
      <c r="BR1713" s="1"/>
      <c r="BS1713" s="1"/>
      <c r="BT1713" s="22"/>
      <c r="BU1713" s="1"/>
      <c r="BV1713" s="1"/>
      <c r="BW1713" s="1"/>
      <c r="BX1713" s="1"/>
      <c r="BY1713" s="1"/>
      <c r="BZ1713" s="1"/>
      <c r="CA1713" s="1"/>
      <c r="CB1713" s="1"/>
      <c r="CC1713" s="1"/>
      <c r="CD1713" s="1"/>
      <c r="CE1713" s="1"/>
      <c r="CF1713" s="1"/>
      <c r="CG1713" s="1"/>
      <c r="CH1713" s="1"/>
      <c r="CI1713" s="1"/>
      <c r="CJ1713" s="1"/>
      <c r="CK1713" s="1"/>
      <c r="CL1713" s="1"/>
      <c r="CM1713" s="1"/>
      <c r="CN1713" s="1"/>
      <c r="CO1713" s="1"/>
      <c r="CP1713" s="1"/>
      <c r="CQ1713" s="1"/>
      <c r="CR1713" s="1"/>
      <c r="CS1713" s="1"/>
      <c r="CT1713" s="1"/>
      <c r="CU1713" s="1"/>
      <c r="CV1713" s="1"/>
      <c r="CW1713" s="1"/>
      <c r="CX1713" s="1"/>
      <c r="CY1713" s="1"/>
      <c r="CZ1713" s="1"/>
      <c r="DA1713" s="1"/>
      <c r="DB1713" s="1"/>
      <c r="DC1713" s="1"/>
      <c r="DD1713" s="1"/>
      <c r="DE1713" s="1"/>
      <c r="DF1713" s="1"/>
      <c r="DG1713" s="1"/>
      <c r="DH1713" s="1"/>
      <c r="DI1713" s="1"/>
      <c r="DJ1713" s="1"/>
      <c r="DK1713" s="1"/>
      <c r="DL1713" s="1"/>
      <c r="DM1713" s="1"/>
      <c r="DN1713" s="1"/>
      <c r="DO1713" s="1"/>
      <c r="DP1713" s="1"/>
      <c r="DQ1713" s="1"/>
      <c r="DR1713" s="1"/>
      <c r="DS1713" s="1"/>
      <c r="DT1713" s="1"/>
      <c r="DU1713" s="1"/>
      <c r="DV1713" s="1"/>
      <c r="DW1713" s="1"/>
      <c r="DX1713" s="1"/>
      <c r="DY1713" s="1"/>
      <c r="DZ1713" s="1"/>
      <c r="EA1713" s="1"/>
      <c r="EB1713" s="1"/>
      <c r="EC1713" s="1"/>
      <c r="ED1713" s="1"/>
      <c r="EE1713" s="1"/>
      <c r="EF1713" s="1"/>
      <c r="EG1713" s="1"/>
      <c r="EH1713" s="1"/>
      <c r="EI1713" s="1"/>
      <c r="EJ1713" s="1"/>
      <c r="EK1713" s="1"/>
      <c r="EL1713" s="1"/>
      <c r="EM1713" s="1"/>
      <c r="EN1713" s="1"/>
      <c r="EO1713" s="1"/>
      <c r="EP1713" s="1"/>
      <c r="EQ1713" s="1"/>
      <c r="ER1713" s="1"/>
      <c r="ES1713" s="1"/>
      <c r="ET1713" s="1"/>
      <c r="EU1713" s="1"/>
      <c r="EV1713" s="1"/>
      <c r="EW1713" s="1"/>
      <c r="EX1713" s="1"/>
      <c r="EY1713" s="1"/>
      <c r="EZ1713" s="1"/>
      <c r="FA1713" s="1"/>
      <c r="FB1713" s="1"/>
      <c r="FC1713" s="1"/>
      <c r="FD1713" s="1"/>
      <c r="FE1713" s="1"/>
      <c r="FF1713" s="1"/>
      <c r="FG1713" s="1"/>
      <c r="FH1713" s="1"/>
      <c r="FI1713" s="1"/>
      <c r="FJ1713" s="1"/>
      <c r="FK1713" s="1"/>
      <c r="FL1713" s="1"/>
      <c r="FM1713" s="1"/>
      <c r="FN1713" s="1"/>
      <c r="FO1713" s="1"/>
      <c r="FP1713" s="1"/>
      <c r="FQ1713" s="1"/>
      <c r="FR1713" s="1"/>
      <c r="FS1713" s="1"/>
      <c r="FT1713" s="1"/>
      <c r="FU1713" s="1"/>
      <c r="FV1713" s="1"/>
      <c r="FW1713" s="1"/>
      <c r="FX1713" s="1"/>
      <c r="FY1713" s="1"/>
      <c r="FZ1713" s="1"/>
      <c r="GA1713" s="1"/>
      <c r="GB1713" s="1"/>
      <c r="GC1713" s="1"/>
      <c r="GD1713" s="1"/>
      <c r="GE1713" s="1"/>
      <c r="GF1713" s="1"/>
      <c r="GG1713" s="1"/>
      <c r="GH1713" s="1"/>
      <c r="GI1713" s="1"/>
      <c r="GJ1713" s="1"/>
      <c r="GK1713"/>
      <c r="GL1713"/>
      <c r="GM1713"/>
      <c r="GN1713"/>
      <c r="GO1713"/>
      <c r="GP1713"/>
      <c r="GQ1713"/>
      <c r="GR1713"/>
      <c r="GS1713"/>
      <c r="GT1713"/>
      <c r="GU1713"/>
      <c r="GV1713"/>
      <c r="GW1713"/>
      <c r="GX1713"/>
      <c r="GY1713"/>
      <c r="GZ1713"/>
      <c r="HA1713"/>
      <c r="HB1713"/>
      <c r="HC1713"/>
      <c r="HD1713"/>
      <c r="HE1713"/>
    </row>
    <row r="1714" spans="1:213" s="19" customFormat="1" ht="14.4" x14ac:dyDescent="0.3">
      <c r="E1714" s="32">
        <v>41192.572222222225</v>
      </c>
      <c r="F1714" s="21">
        <f t="shared" si="1942"/>
        <v>1293.9326388888949</v>
      </c>
      <c r="G1714" s="21">
        <f t="shared" si="1953"/>
        <v>1293.9326388888949</v>
      </c>
      <c r="H1714" s="21"/>
      <c r="I1714" s="50">
        <v>1037</v>
      </c>
      <c r="J1714" s="21">
        <v>2432</v>
      </c>
      <c r="K1714" s="21">
        <v>28.6</v>
      </c>
      <c r="L1714" s="21">
        <v>31</v>
      </c>
      <c r="M1714" s="124">
        <v>6.08</v>
      </c>
      <c r="N1714" s="22"/>
      <c r="O1714" s="40"/>
      <c r="P1714" s="22"/>
      <c r="Q1714" s="22"/>
      <c r="U1714" s="52">
        <f t="shared" si="1943"/>
        <v>6.6145628739238378E-5</v>
      </c>
      <c r="V1714" s="52">
        <f t="shared" si="1944"/>
        <v>9.177684269754554E-3</v>
      </c>
      <c r="W1714" s="52">
        <f t="shared" si="1945"/>
        <v>3.0487876764542656E-5</v>
      </c>
      <c r="X1714" s="247">
        <f>W1714+V1714+SUM($U$1714:U1714)</f>
        <v>9.2743177752583339E-3</v>
      </c>
      <c r="Y1714" s="256">
        <f>W1714+V1714+SUM($U$1714:U1714)+$Y$1713-$X$1714</f>
        <v>3.6884951435169233</v>
      </c>
      <c r="Z1714" s="42"/>
      <c r="AA1714" s="1">
        <f t="shared" si="1954"/>
        <v>4.0527716218169731E-3</v>
      </c>
      <c r="AB1714" s="41">
        <f t="shared" si="1946"/>
        <v>5.6246912270569134E-3</v>
      </c>
      <c r="AC1714" s="48">
        <f t="shared" si="1947"/>
        <v>0.78042406098052697</v>
      </c>
      <c r="AD1714" s="48">
        <f t="shared" si="1948"/>
        <v>7.6894253066241813E-2</v>
      </c>
      <c r="AE1714" s="48">
        <f t="shared" si="1949"/>
        <v>0.10457867479806923</v>
      </c>
      <c r="AF1714" s="48">
        <f t="shared" si="1950"/>
        <v>7.6894253066241813E-2</v>
      </c>
      <c r="AG1714" s="238">
        <f t="shared" si="1951"/>
        <v>2.7683524281565484E-2</v>
      </c>
      <c r="AH1714" s="48">
        <f t="shared" si="1952"/>
        <v>8.974502619423758E-7</v>
      </c>
      <c r="AI1714" s="84">
        <f>AE1714+AC1714+SUM($AB$1714:AB1714)</f>
        <v>0.89062742700565312</v>
      </c>
      <c r="AJ1714" s="84">
        <f>AE1714+AC1714+SUM($AB$1714:AB1714)+$AJ$1713-$AI$1721</f>
        <v>9.7401748951706892</v>
      </c>
      <c r="AK1714" s="46"/>
      <c r="AL1714" s="86"/>
      <c r="AM1714" s="41"/>
      <c r="AN1714" s="25"/>
      <c r="AO1714" s="25"/>
      <c r="AP1714" s="25"/>
      <c r="AQ1714"/>
      <c r="AR1714" s="41"/>
      <c r="AS1714" s="31"/>
      <c r="AT1714" s="41"/>
      <c r="AU1714" s="41"/>
      <c r="AV1714" s="31"/>
      <c r="BC1714" s="1"/>
      <c r="BD1714"/>
      <c r="BE1714"/>
      <c r="BF1714" s="1"/>
      <c r="BG1714"/>
      <c r="BH1714"/>
      <c r="BI1714"/>
      <c r="BJ1714" s="1"/>
      <c r="BK1714" s="1"/>
      <c r="BL1714"/>
      <c r="BM1714" s="1"/>
      <c r="BN1714" s="1"/>
      <c r="BO1714" s="1"/>
      <c r="BP1714" s="1"/>
      <c r="BQ1714" s="1"/>
      <c r="BR1714" s="1"/>
      <c r="BS1714" s="1"/>
      <c r="BT1714" s="22"/>
      <c r="BU1714" s="1"/>
      <c r="BV1714" s="1"/>
      <c r="BW1714" s="1"/>
      <c r="BX1714" s="1"/>
      <c r="BY1714" s="1"/>
      <c r="BZ1714" s="1"/>
      <c r="CA1714" s="1"/>
      <c r="CB1714" s="1"/>
      <c r="CC1714" s="1"/>
      <c r="CD1714" s="1"/>
      <c r="CE1714" s="1"/>
      <c r="CF1714" s="1"/>
      <c r="CG1714" s="1"/>
      <c r="CH1714" s="1"/>
      <c r="CI1714" s="1"/>
      <c r="CJ1714" s="1"/>
      <c r="CK1714" s="1"/>
      <c r="CL1714" s="1"/>
      <c r="CM1714" s="1"/>
      <c r="CN1714" s="1"/>
      <c r="CO1714" s="1"/>
      <c r="CP1714" s="1"/>
      <c r="CQ1714" s="1"/>
      <c r="CR1714" s="1"/>
      <c r="CS1714" s="1"/>
      <c r="CT1714" s="1"/>
      <c r="CU1714" s="1"/>
      <c r="CV1714" s="1"/>
      <c r="CW1714" s="1"/>
      <c r="CX1714" s="1"/>
      <c r="CY1714" s="1"/>
      <c r="CZ1714" s="1"/>
      <c r="DA1714" s="1"/>
      <c r="DB1714" s="1"/>
      <c r="DC1714" s="1"/>
      <c r="DD1714" s="1"/>
      <c r="DE1714" s="1"/>
      <c r="DF1714" s="1"/>
      <c r="DG1714" s="1"/>
      <c r="DH1714" s="1"/>
      <c r="DI1714" s="1"/>
      <c r="DJ1714" s="1"/>
      <c r="DK1714" s="1"/>
      <c r="DL1714" s="1"/>
      <c r="DM1714" s="1"/>
      <c r="DN1714" s="1"/>
      <c r="DO1714" s="1"/>
      <c r="DP1714" s="1"/>
      <c r="DQ1714" s="1"/>
      <c r="DR1714" s="1"/>
      <c r="DS1714" s="1"/>
      <c r="DT1714" s="1"/>
      <c r="DU1714" s="1"/>
      <c r="DV1714" s="1"/>
      <c r="DW1714" s="1"/>
      <c r="DX1714" s="1"/>
      <c r="DY1714" s="1"/>
      <c r="DZ1714" s="1"/>
      <c r="EA1714" s="1"/>
      <c r="EB1714" s="1"/>
      <c r="EC1714" s="1"/>
      <c r="ED1714" s="1"/>
      <c r="EE1714" s="1"/>
      <c r="EF1714" s="1"/>
      <c r="EG1714" s="1"/>
      <c r="EH1714" s="1"/>
      <c r="EI1714" s="1"/>
      <c r="EJ1714" s="1"/>
      <c r="EK1714" s="1"/>
      <c r="EL1714" s="1"/>
      <c r="EM1714" s="1"/>
      <c r="EN1714" s="1"/>
      <c r="EO1714" s="1"/>
      <c r="EP1714" s="1"/>
      <c r="EQ1714" s="1"/>
      <c r="ER1714" s="1"/>
      <c r="ES1714" s="1"/>
      <c r="ET1714" s="1"/>
      <c r="EU1714" s="1"/>
      <c r="EV1714" s="1"/>
      <c r="EW1714" s="1"/>
      <c r="EX1714" s="1"/>
      <c r="EY1714" s="1"/>
      <c r="EZ1714" s="1"/>
      <c r="FA1714" s="1"/>
      <c r="FB1714" s="1"/>
      <c r="FC1714" s="1"/>
      <c r="FD1714" s="1"/>
      <c r="FE1714" s="1"/>
      <c r="FF1714" s="1"/>
      <c r="FG1714" s="1"/>
      <c r="FH1714" s="1"/>
      <c r="FI1714" s="1"/>
      <c r="FJ1714" s="1"/>
      <c r="FK1714" s="1"/>
      <c r="FL1714" s="1"/>
      <c r="FM1714" s="1"/>
      <c r="FN1714" s="1"/>
      <c r="FO1714" s="1"/>
      <c r="FP1714" s="1"/>
      <c r="FQ1714" s="1"/>
      <c r="FR1714" s="1"/>
      <c r="FS1714" s="1"/>
      <c r="FT1714" s="1"/>
      <c r="FU1714" s="1"/>
      <c r="FV1714" s="1"/>
      <c r="FW1714" s="1"/>
      <c r="FX1714" s="1"/>
      <c r="FY1714" s="1"/>
      <c r="FZ1714" s="1"/>
      <c r="GA1714" s="1"/>
      <c r="GB1714" s="1"/>
      <c r="GC1714" s="1"/>
      <c r="GD1714" s="1"/>
      <c r="GE1714" s="1"/>
      <c r="GF1714" s="1"/>
      <c r="GG1714" s="1"/>
      <c r="GH1714" s="1"/>
      <c r="GI1714" s="1"/>
      <c r="GJ1714" s="1"/>
      <c r="GK1714"/>
      <c r="GL1714"/>
      <c r="GM1714"/>
      <c r="GN1714"/>
      <c r="GO1714"/>
      <c r="GP1714"/>
      <c r="GQ1714"/>
      <c r="GR1714"/>
      <c r="GS1714"/>
      <c r="GT1714"/>
      <c r="GU1714"/>
      <c r="GV1714"/>
      <c r="GW1714"/>
      <c r="GX1714"/>
      <c r="GY1714"/>
      <c r="GZ1714"/>
      <c r="HA1714"/>
      <c r="HB1714"/>
      <c r="HC1714"/>
      <c r="HD1714"/>
      <c r="HE1714"/>
    </row>
    <row r="1715" spans="1:213" ht="14.4" x14ac:dyDescent="0.3">
      <c r="A1715" s="19"/>
      <c r="B1715" s="19"/>
      <c r="C1715" s="19"/>
      <c r="E1715" s="32">
        <v>41211.578472222223</v>
      </c>
      <c r="F1715" s="21">
        <f t="shared" si="1942"/>
        <v>1312.9388888888934</v>
      </c>
      <c r="G1715" s="21">
        <f t="shared" si="1953"/>
        <v>1312.9388888888934</v>
      </c>
      <c r="H1715" s="21"/>
      <c r="I1715" s="50">
        <v>1037</v>
      </c>
      <c r="J1715" s="21">
        <v>7614</v>
      </c>
      <c r="K1715" s="21">
        <v>497</v>
      </c>
      <c r="L1715" s="21">
        <v>60</v>
      </c>
      <c r="M1715" s="124">
        <v>6.08</v>
      </c>
      <c r="O1715" s="40"/>
      <c r="U1715" s="52">
        <f t="shared" si="1943"/>
        <v>1.1494537581608906E-3</v>
      </c>
      <c r="V1715" s="52">
        <f t="shared" si="1944"/>
        <v>0.1594863315408396</v>
      </c>
      <c r="W1715" s="52">
        <f t="shared" si="1945"/>
        <v>5.2980680950970966E-4</v>
      </c>
      <c r="X1715" s="247">
        <f>W1715+V1715+SUM($U$1714:U1715)</f>
        <v>0.16123173773724944</v>
      </c>
      <c r="Y1715" s="104">
        <f>W1715+V1715+SUM($U$1714:U1715)+$Y$1713-$X$1714</f>
        <v>3.8404525634789142</v>
      </c>
      <c r="Z1715" s="42"/>
      <c r="AA1715" s="1">
        <f t="shared" si="1954"/>
        <v>3.4756999924153566E-3</v>
      </c>
      <c r="AB1715" s="41">
        <f t="shared" si="1946"/>
        <v>1.7609539063655977E-2</v>
      </c>
      <c r="AC1715" s="48">
        <f t="shared" si="1947"/>
        <v>2.4433177632836069</v>
      </c>
      <c r="AD1715" s="48">
        <f t="shared" si="1948"/>
        <v>0.24073718867038041</v>
      </c>
      <c r="AE1715" s="48">
        <f t="shared" si="1949"/>
        <v>0.32741037414165247</v>
      </c>
      <c r="AF1715" s="48">
        <f t="shared" si="1950"/>
        <v>0.24073718867038033</v>
      </c>
      <c r="AG1715" s="238">
        <f t="shared" si="1951"/>
        <v>8.6670375772960329E-2</v>
      </c>
      <c r="AH1715" s="48">
        <f t="shared" si="1952"/>
        <v>2.809698311854131E-6</v>
      </c>
      <c r="AI1715" s="48">
        <f>AE1715+AC1715+SUM($AB$1676:AB1715)</f>
        <v>4.1697921393273969</v>
      </c>
      <c r="AJ1715" s="48">
        <f>AE1715+AC1715+SUM($AB$1714:AB1715)+$AJ$1713-$AI$1721</f>
        <v>11.643509835881009</v>
      </c>
      <c r="AK1715" s="46"/>
      <c r="AL1715" s="86"/>
      <c r="AM1715" s="41"/>
      <c r="AQ1715"/>
      <c r="AR1715" s="41"/>
      <c r="AT1715" s="41"/>
      <c r="AU1715" s="41"/>
    </row>
    <row r="1716" spans="1:213" ht="14.4" x14ac:dyDescent="0.3">
      <c r="A1716" s="19"/>
      <c r="B1716" s="19"/>
      <c r="C1716" s="19"/>
      <c r="E1716" s="32">
        <v>41246.434027777781</v>
      </c>
      <c r="F1716" s="21">
        <f t="shared" si="1942"/>
        <v>1347.7944444444511</v>
      </c>
      <c r="G1716" s="21">
        <f t="shared" si="1953"/>
        <v>1347.7944444444511</v>
      </c>
      <c r="H1716" s="21"/>
      <c r="I1716" s="50">
        <v>1037</v>
      </c>
      <c r="J1716" s="21">
        <v>8345</v>
      </c>
      <c r="K1716" s="21">
        <v>1208</v>
      </c>
      <c r="L1716" s="21">
        <v>15</v>
      </c>
      <c r="M1716" s="124">
        <v>6.08</v>
      </c>
      <c r="O1716" s="40"/>
      <c r="U1716" s="52">
        <f t="shared" si="1943"/>
        <v>2.7938433397552433E-3</v>
      </c>
      <c r="V1716" s="52">
        <f t="shared" si="1944"/>
        <v>0.38764484607914335</v>
      </c>
      <c r="W1716" s="52">
        <f t="shared" si="1945"/>
        <v>1.2877396899149483E-3</v>
      </c>
      <c r="X1716" s="247">
        <f>W1716+V1716+SUM($U$1714:U1716)</f>
        <v>0.39294202849571369</v>
      </c>
      <c r="Y1716" s="104">
        <f>W1716+V1716+SUM($U$1714:U1716)+$Y$1713-$X$1714</f>
        <v>4.0721628542373791</v>
      </c>
      <c r="Z1716" s="42"/>
      <c r="AA1716" s="1">
        <f t="shared" si="1954"/>
        <v>4.5333421425771299E-3</v>
      </c>
      <c r="AB1716" s="41">
        <f t="shared" si="1946"/>
        <v>1.9300184329683362E-2</v>
      </c>
      <c r="AC1716" s="48">
        <f t="shared" si="1947"/>
        <v>2.6778942388497113</v>
      </c>
      <c r="AD1716" s="48">
        <f t="shared" si="1948"/>
        <v>0.2638497293740904</v>
      </c>
      <c r="AE1716" s="48">
        <f t="shared" si="1949"/>
        <v>0.35884417812084191</v>
      </c>
      <c r="AF1716" s="48">
        <f t="shared" si="1950"/>
        <v>0.2638497293740904</v>
      </c>
      <c r="AG1716" s="238">
        <f t="shared" si="1951"/>
        <v>9.4991369296736822E-2</v>
      </c>
      <c r="AH1716" s="48">
        <f t="shared" si="1952"/>
        <v>3.0794500147652651E-6</v>
      </c>
      <c r="AI1716" s="48">
        <f>AE1716+AC1716+SUM($AB$1676:AB1716)</f>
        <v>4.4551026032023744</v>
      </c>
      <c r="AJ1716" s="48">
        <f>AE1716+AC1716+SUM($AB$1714:AB1716)+$AJ$1713-$AI$1721</f>
        <v>11.928820299755985</v>
      </c>
      <c r="AK1716" s="46"/>
      <c r="AL1716" s="86"/>
      <c r="AM1716" s="41"/>
      <c r="AQ1716"/>
      <c r="AR1716" s="41"/>
      <c r="AT1716" s="41"/>
      <c r="AU1716" s="41"/>
    </row>
    <row r="1717" spans="1:213" ht="14.4" x14ac:dyDescent="0.3">
      <c r="A1717" s="19"/>
      <c r="B1717" s="19"/>
      <c r="C1717" s="19"/>
      <c r="E1717" s="32">
        <v>41277.638888888891</v>
      </c>
      <c r="F1717" s="21">
        <f t="shared" si="1942"/>
        <v>1378.9993055555606</v>
      </c>
      <c r="G1717" s="21">
        <f t="shared" si="1953"/>
        <v>1378.9993055555606</v>
      </c>
      <c r="H1717" s="21"/>
      <c r="I1717" s="50">
        <v>1037</v>
      </c>
      <c r="J1717" s="21">
        <v>8811</v>
      </c>
      <c r="K1717" s="21">
        <v>1746</v>
      </c>
      <c r="L1717" s="21">
        <v>64</v>
      </c>
      <c r="M1717" s="124">
        <v>6.08</v>
      </c>
      <c r="O1717" s="40"/>
      <c r="U1717" s="52">
        <f t="shared" si="1943"/>
        <v>4.0381212510038527E-3</v>
      </c>
      <c r="V1717" s="52">
        <f t="shared" si="1944"/>
        <v>0.56028799772697369</v>
      </c>
      <c r="W1717" s="52">
        <f t="shared" si="1945"/>
        <v>1.8612528961850163E-3</v>
      </c>
      <c r="X1717" s="247">
        <f>W1717+V1717+SUM($U$1714:U1717)</f>
        <v>0.57019681460081795</v>
      </c>
      <c r="Y1717" s="104">
        <f>W1717+V1717+SUM($U$1714:U1717)+$Y$1713-$X$1714</f>
        <v>4.2494176403424833</v>
      </c>
      <c r="Z1717" s="42"/>
      <c r="AA1717" s="1">
        <f t="shared" si="1954"/>
        <v>6.5621378413353963E-3</v>
      </c>
      <c r="AB1717" s="41">
        <f t="shared" si="1946"/>
        <v>2.0377941776973055E-2</v>
      </c>
      <c r="AC1717" s="48">
        <f t="shared" si="1947"/>
        <v>2.8274327307974598</v>
      </c>
      <c r="AD1717" s="48">
        <f t="shared" si="1948"/>
        <v>0.27858357885142121</v>
      </c>
      <c r="AE1717" s="48">
        <f t="shared" si="1949"/>
        <v>0.37888269064382724</v>
      </c>
      <c r="AF1717" s="48">
        <f t="shared" si="1950"/>
        <v>0.27858357885142127</v>
      </c>
      <c r="AG1717" s="238">
        <f t="shared" si="1951"/>
        <v>0.10029586038029335</v>
      </c>
      <c r="AH1717" s="48">
        <f t="shared" si="1952"/>
        <v>3.2514121126538944E-6</v>
      </c>
      <c r="AI1717" s="48">
        <f>AE1717+AC1717+SUM($AB$1676:AB1717)</f>
        <v>4.6450575494500814</v>
      </c>
      <c r="AJ1717" s="48">
        <f>AE1717+AC1717+SUM($AB$1714:AB1717)+$AJ$1713-$AI$1721</f>
        <v>12.118775246003693</v>
      </c>
      <c r="AK1717" s="46"/>
      <c r="AL1717" s="86"/>
      <c r="AM1717" s="41"/>
      <c r="AQ1717"/>
      <c r="AR1717" s="41"/>
      <c r="AT1717" s="41"/>
      <c r="AU1717" s="41"/>
    </row>
    <row r="1718" spans="1:213" ht="14.4" x14ac:dyDescent="0.3">
      <c r="A1718" s="19"/>
      <c r="B1718" s="19"/>
      <c r="C1718" s="19"/>
      <c r="E1718" s="32">
        <v>41331.452777777777</v>
      </c>
      <c r="F1718" s="21">
        <f t="shared" si="1942"/>
        <v>1432.8131944444467</v>
      </c>
      <c r="G1718" s="21">
        <f t="shared" si="1953"/>
        <v>1432.8131944444467</v>
      </c>
      <c r="H1718" s="21"/>
      <c r="I1718" s="50">
        <v>1037</v>
      </c>
      <c r="J1718" s="21">
        <v>8913</v>
      </c>
      <c r="K1718" s="21">
        <v>2474</v>
      </c>
      <c r="L1718" s="21">
        <v>15</v>
      </c>
      <c r="M1718" s="124">
        <v>6.08</v>
      </c>
      <c r="O1718" s="40"/>
      <c r="U1718" s="52">
        <f t="shared" si="1943"/>
        <v>5.7218281643662845E-3</v>
      </c>
      <c r="V1718" s="52">
        <f t="shared" si="1944"/>
        <v>0.7939017791389078</v>
      </c>
      <c r="W1718" s="52">
        <f t="shared" si="1945"/>
        <v>2.6373079411006473E-3</v>
      </c>
      <c r="X1718" s="247">
        <f>W1718+V1718+SUM($U$1714:U1718)</f>
        <v>0.81030847922203397</v>
      </c>
      <c r="Y1718" s="104">
        <f>W1718+V1718+SUM($U$1714:U1718)+$Y$1713-$X$1714</f>
        <v>4.4895293049636988</v>
      </c>
      <c r="Z1718" s="42"/>
      <c r="AA1718" s="1">
        <f t="shared" si="1954"/>
        <v>5.3737583862115343E-3</v>
      </c>
      <c r="AB1718" s="41">
        <f t="shared" si="1946"/>
        <v>2.0613845767581525E-2</v>
      </c>
      <c r="AC1718" s="48">
        <f t="shared" si="1947"/>
        <v>2.8601643320392425</v>
      </c>
      <c r="AD1718" s="48">
        <f t="shared" si="1948"/>
        <v>0.28180858453100877</v>
      </c>
      <c r="AE1718" s="48">
        <f t="shared" si="1949"/>
        <v>0.38326880282697001</v>
      </c>
      <c r="AF1718" s="48">
        <f t="shared" si="1950"/>
        <v>0.28180858453100877</v>
      </c>
      <c r="AG1718" s="238">
        <f t="shared" si="1951"/>
        <v>0.10145692924407614</v>
      </c>
      <c r="AH1718" s="48">
        <f t="shared" si="1952"/>
        <v>3.2890518851531231E-6</v>
      </c>
      <c r="AI1718" s="48">
        <f>AE1718+AC1718+SUM($AB$1676:AB1718)</f>
        <v>4.7027891086425875</v>
      </c>
      <c r="AJ1718" s="48">
        <f>AE1718+AC1718+SUM($AB$1714:AB1718)+$AJ$1713-$AI$1721</f>
        <v>12.176506805196199</v>
      </c>
      <c r="AK1718" s="46"/>
      <c r="AL1718" s="86"/>
      <c r="AM1718" s="41"/>
      <c r="AQ1718"/>
      <c r="AR1718" s="41"/>
      <c r="AT1718" s="41"/>
      <c r="AU1718" s="41"/>
    </row>
    <row r="1719" spans="1:213" ht="14.4" x14ac:dyDescent="0.3">
      <c r="A1719" s="19"/>
      <c r="B1719" s="19"/>
      <c r="C1719" s="19"/>
      <c r="E1719" s="32">
        <v>41360.464583333334</v>
      </c>
      <c r="F1719" s="21">
        <f t="shared" si="1942"/>
        <v>1461.8250000000044</v>
      </c>
      <c r="G1719" s="21">
        <f t="shared" si="1953"/>
        <v>1461.8250000000044</v>
      </c>
      <c r="H1719" s="21"/>
      <c r="I1719" s="50">
        <v>1037</v>
      </c>
      <c r="J1719" s="21">
        <v>10130</v>
      </c>
      <c r="K1719" s="21">
        <v>3235</v>
      </c>
      <c r="L1719" s="21">
        <v>25</v>
      </c>
      <c r="M1719" s="124">
        <v>6.08</v>
      </c>
      <c r="O1719" s="40"/>
      <c r="U1719" s="52">
        <f t="shared" si="1943"/>
        <v>7.4818569570432219E-3</v>
      </c>
      <c r="V1719" s="52">
        <f t="shared" si="1944"/>
        <v>1.0381051962467125</v>
      </c>
      <c r="W1719" s="52">
        <f t="shared" si="1945"/>
        <v>3.4485413053599815E-3</v>
      </c>
      <c r="X1719" s="247">
        <f>W1719+V1719+SUM($U$1714:U1719)</f>
        <v>1.0628049866511413</v>
      </c>
      <c r="Y1719" s="104">
        <f>W1719+V1719+SUM($U$1714:U1719)+$Y$1713-$X$1714</f>
        <v>4.7420258123928063</v>
      </c>
      <c r="Z1719" s="42"/>
      <c r="AA1719" s="1">
        <f t="shared" si="1954"/>
        <v>5.6110911611079841E-3</v>
      </c>
      <c r="AB1719" s="41">
        <f t="shared" si="1946"/>
        <v>2.3428504165331633E-2</v>
      </c>
      <c r="AC1719" s="48">
        <f t="shared" si="1947"/>
        <v>3.2506972605808957</v>
      </c>
      <c r="AD1719" s="48">
        <f t="shared" si="1948"/>
        <v>0.32028732876687066</v>
      </c>
      <c r="AE1719" s="48">
        <f t="shared" si="1949"/>
        <v>0.43560114132583927</v>
      </c>
      <c r="AF1719" s="48">
        <f t="shared" si="1950"/>
        <v>0.32028732876687066</v>
      </c>
      <c r="AG1719" s="238">
        <f t="shared" si="1951"/>
        <v>0.11531007441293516</v>
      </c>
      <c r="AH1719" s="48">
        <f t="shared" si="1952"/>
        <v>3.7381460335017538E-6</v>
      </c>
      <c r="AI1719" s="48">
        <f>AE1719+AC1719+SUM($AB$1676:AB1719)</f>
        <v>5.1690828798484425</v>
      </c>
      <c r="AJ1719" s="48">
        <f>AE1719+AC1719+SUM($AB$1714:AB1719)+$AJ$1713-$AI$1721</f>
        <v>12.642800576402054</v>
      </c>
      <c r="AK1719" s="46"/>
      <c r="AL1719" s="120">
        <f>LINEST(AJ1715:AJ1719,G1715:G1719,TRUE,TRUE)*120</f>
        <v>0.68581439241730191</v>
      </c>
      <c r="AM1719" s="25">
        <v>-10.809614533597298</v>
      </c>
      <c r="AN1719" s="25">
        <v>0.17722238778968805</v>
      </c>
      <c r="AQ1719"/>
      <c r="AR1719" s="25">
        <v>-65.219108976987997</v>
      </c>
      <c r="AS1719" s="25">
        <v>0.40648435817688078</v>
      </c>
    </row>
    <row r="1720" spans="1:213" ht="14.4" x14ac:dyDescent="0.3">
      <c r="A1720" s="19"/>
      <c r="B1720" s="19"/>
      <c r="C1720" s="19"/>
      <c r="E1720" s="87">
        <v>41409.644444444442</v>
      </c>
      <c r="F1720" s="21">
        <f t="shared" si="1942"/>
        <v>1511.0048611111124</v>
      </c>
      <c r="G1720" s="21">
        <f t="shared" si="1953"/>
        <v>1511.0048611111124</v>
      </c>
      <c r="H1720" s="21"/>
      <c r="I1720" s="21"/>
      <c r="L1720" s="21"/>
      <c r="M1720" s="124"/>
      <c r="O1720" s="40"/>
      <c r="U1720" s="52"/>
      <c r="V1720" s="52"/>
      <c r="W1720" s="52"/>
      <c r="X1720" s="247"/>
      <c r="Y1720" s="257">
        <f>LINEST(Y1717:Y1719,G1717:G1719)*(F1720-F1719)+Y1719</f>
        <v>5.0253226795457362</v>
      </c>
      <c r="Z1720" s="42"/>
      <c r="AA1720" s="1">
        <f t="shared" si="1954"/>
        <v>5.999002216607101E-3</v>
      </c>
      <c r="AB1720" s="41"/>
      <c r="AC1720" s="48"/>
      <c r="AD1720" s="48"/>
      <c r="AE1720" s="48"/>
      <c r="AF1720" s="48"/>
      <c r="AG1720" s="238"/>
      <c r="AH1720" s="48"/>
      <c r="AI1720" s="48"/>
      <c r="AJ1720" s="88">
        <f>LINEST(AJ1717:AJ1719,G1717:G1719)*(F1720-F1719)+AJ1719</f>
        <v>12.921411401571056</v>
      </c>
      <c r="AK1720" s="46"/>
      <c r="AL1720" s="86"/>
      <c r="AQ1720"/>
    </row>
    <row r="1721" spans="1:213" ht="14.4" x14ac:dyDescent="0.3">
      <c r="A1721" s="19"/>
      <c r="B1721" s="19"/>
      <c r="C1721" s="19"/>
      <c r="E1721" s="32"/>
      <c r="F1721" s="21"/>
      <c r="G1721" s="21"/>
      <c r="H1721" s="21"/>
      <c r="I1721" s="21"/>
      <c r="L1721" s="21"/>
      <c r="M1721" s="21"/>
      <c r="O1721" s="40"/>
      <c r="U1721" s="52"/>
      <c r="V1721" s="52"/>
      <c r="W1721" s="52"/>
      <c r="X1721" s="247"/>
      <c r="Y1721" s="104"/>
      <c r="Z1721" s="42"/>
      <c r="AA1721" s="42"/>
      <c r="AB1721" s="41"/>
      <c r="AC1721" s="48"/>
      <c r="AD1721" s="48"/>
      <c r="AE1721" s="48"/>
      <c r="AF1721" s="48"/>
      <c r="AG1721" s="238"/>
      <c r="AH1721" s="186" t="s">
        <v>392</v>
      </c>
      <c r="AI1721" s="48">
        <f>AVERAGE(AI1743)</f>
        <v>1.4073969642598398</v>
      </c>
      <c r="AJ1721" s="48"/>
      <c r="AK1721" s="46"/>
      <c r="AL1721" s="86"/>
      <c r="AM1721" s="41"/>
      <c r="AN1721" s="41"/>
      <c r="AO1721" s="41"/>
      <c r="AP1721" s="41"/>
      <c r="AQ1721"/>
      <c r="AR1721" s="41"/>
      <c r="AT1721" s="41"/>
      <c r="AU1721" s="41"/>
    </row>
    <row r="1722" spans="1:213" ht="14.4" x14ac:dyDescent="0.3">
      <c r="A1722" s="19"/>
      <c r="B1722" s="19"/>
      <c r="C1722" s="19"/>
      <c r="D1722" s="22" t="s">
        <v>205</v>
      </c>
      <c r="E1722" s="32">
        <v>41408.4375</v>
      </c>
      <c r="F1722" s="21">
        <f t="shared" ref="F1722:F1738" si="1955">E1722-E$1676</f>
        <v>1509.7979166666701</v>
      </c>
      <c r="G1722" s="21"/>
      <c r="H1722" s="21"/>
      <c r="I1722" s="21"/>
      <c r="L1722" s="21"/>
      <c r="M1722" s="124"/>
      <c r="O1722" s="1" t="s">
        <v>360</v>
      </c>
      <c r="P1722" s="40">
        <v>16.867546795080237</v>
      </c>
      <c r="U1722" s="52"/>
      <c r="V1722" s="52"/>
      <c r="W1722" s="52"/>
      <c r="X1722" s="247"/>
      <c r="Y1722" s="104"/>
      <c r="Z1722" s="42"/>
      <c r="AA1722" s="42"/>
      <c r="AB1722" s="41"/>
      <c r="AC1722" s="48"/>
      <c r="AD1722" s="48"/>
      <c r="AE1722" s="48"/>
      <c r="AF1722" s="48"/>
      <c r="AG1722" s="238"/>
      <c r="AH1722" s="48"/>
      <c r="AI1722" s="48"/>
      <c r="AJ1722" s="48"/>
      <c r="AK1722" s="46"/>
      <c r="AL1722" s="86"/>
      <c r="AM1722" s="41"/>
      <c r="AP1722" s="41"/>
      <c r="AQ1722"/>
      <c r="AR1722" s="41"/>
      <c r="AT1722" s="41"/>
      <c r="AU1722" s="41"/>
      <c r="BQ1722" s="89"/>
      <c r="BR1722" s="89"/>
      <c r="BS1722" s="89"/>
      <c r="CM1722" s="89">
        <f>CH1722/$P$1722</f>
        <v>0</v>
      </c>
      <c r="CN1722" s="89">
        <f>CI1722/$P$1722</f>
        <v>0</v>
      </c>
    </row>
    <row r="1723" spans="1:213" ht="14.4" x14ac:dyDescent="0.3">
      <c r="A1723" s="19"/>
      <c r="B1723" s="19"/>
      <c r="C1723" s="19"/>
      <c r="E1723" s="32">
        <v>41409.644444444442</v>
      </c>
      <c r="F1723" s="21">
        <f t="shared" si="1955"/>
        <v>1511.0048611111124</v>
      </c>
      <c r="G1723" s="21">
        <f t="shared" ref="G1723:G1738" si="1956">E1723-E$1723</f>
        <v>0</v>
      </c>
      <c r="H1723" s="21"/>
      <c r="I1723" s="50">
        <v>1037</v>
      </c>
      <c r="J1723" s="21">
        <v>1411</v>
      </c>
      <c r="K1723" s="21">
        <v>71.7</v>
      </c>
      <c r="L1723" s="21">
        <v>26</v>
      </c>
      <c r="M1723" s="124">
        <v>6.08</v>
      </c>
      <c r="O1723" s="40"/>
      <c r="U1723" s="52">
        <f t="shared" ref="U1723:U1748" si="1957">($A$5*I1723/1000/$A$3*K1723)/$P$1675</f>
        <v>1.6582662869242629E-4</v>
      </c>
      <c r="V1723" s="52">
        <f t="shared" ref="V1723:V1748" si="1958">($T$1675*I1723/1000/$A$3*K1723)/$P$1675</f>
        <v>2.3008390284664389E-2</v>
      </c>
      <c r="W1723" s="52">
        <f t="shared" ref="W1723:W1748" si="1959">($A$36*$R$1675*K1723*I1723/1000000)/$P$1675</f>
        <v>7.6432893846773009E-5</v>
      </c>
      <c r="X1723" s="247">
        <f>W1723+V1723+SUM($U$1722:U1723)</f>
        <v>2.3250649807203587E-2</v>
      </c>
      <c r="Y1723" s="258">
        <v>0</v>
      </c>
      <c r="Z1723" s="42"/>
      <c r="AA1723" s="42"/>
      <c r="AB1723" s="41">
        <f t="shared" ref="AB1723:AB1748" si="1960">($A$5*I1723/1000/$A$3*J1723)/$P$1675</f>
        <v>3.2633385367505366E-3</v>
      </c>
      <c r="AC1723" s="48">
        <f t="shared" ref="AC1723:AC1748" si="1961">($T$1675*I1723/1000/$A$3*J1723)/$P$1675</f>
        <v>0.45278715051131724</v>
      </c>
      <c r="AD1723" s="48">
        <f t="shared" ref="AD1723:AD1748" si="1962">($A$4*$R$1675/1000*J1723/1000000*I1723/1000*1000000)/$P$1675</f>
        <v>4.4612578567626307E-2</v>
      </c>
      <c r="AE1723" s="48">
        <f t="shared" ref="AE1723:AE1748" si="1963">($A$4*((I1723/1000)*J1723/10^6)*(1+($A$18/(10^-M1723))+(($A$18*$A$19)/(10^-M1723)^2))*1000000)*$R$1675/1000/$P$1675</f>
        <v>6.0674551866807425E-2</v>
      </c>
      <c r="AF1723" s="48">
        <f t="shared" ref="AF1723:AF1748" si="1964">AE1723/(1+($A$18/(10^-M1723))+(($A$18*$A$19)/(10^-M1723)^2))*1</f>
        <v>4.4612578567626307E-2</v>
      </c>
      <c r="AG1723" s="238">
        <f t="shared" ref="AG1723:AG1748" si="1965">AE1723/(1+($A$18/(10^-M1723))+(($A$18*$A$19)/(10^-M1723)^2))*($A$18/(10^-M1723))</f>
        <v>1.606145261566155E-2</v>
      </c>
      <c r="AH1723" s="48">
        <f t="shared" ref="AH1723:AH1748" si="1966">AE1723/(1+($A$18/(10^-M1723))+(($A$18*$A$19)/(10^-M1723)^2))*(($A$18*$A$19)/(10^-M1723)^2)</f>
        <v>5.2068351957265291E-7</v>
      </c>
      <c r="AI1723" s="48">
        <f>AE1723+AC1723+SUM($AB$1722:AB1723)</f>
        <v>0.51672504091487526</v>
      </c>
      <c r="AJ1723" s="130">
        <v>0</v>
      </c>
      <c r="AK1723" s="46"/>
      <c r="AL1723" s="86"/>
      <c r="AM1723" s="92">
        <v>-10.809614533597298</v>
      </c>
      <c r="AQ1723"/>
      <c r="AR1723" s="92">
        <v>-65.219108976987997</v>
      </c>
      <c r="AT1723" s="41"/>
      <c r="AU1723" s="41"/>
      <c r="AY1723" s="41">
        <f t="shared" ref="AY1723:AY1740" si="1967">(1/(1/((AM1723/1000+1)*0.0112372)+1))*AI1723</f>
        <v>5.6806317720270189E-3</v>
      </c>
      <c r="AZ1723" s="41">
        <f t="shared" ref="AZ1723:AZ1740" si="1968">(1-(1/(1/((AM1723/1000+1)*0.0112372)+1)))*AI1723</f>
        <v>0.51104440914284821</v>
      </c>
      <c r="BC1723" s="89"/>
      <c r="BD1723" s="89"/>
      <c r="BE1723" s="41"/>
      <c r="BF1723" s="89"/>
      <c r="BG1723" s="89"/>
      <c r="BH1723" s="89"/>
      <c r="BI1723" s="89"/>
      <c r="BJ1723" s="41"/>
      <c r="BK1723" s="89"/>
      <c r="BL1723" s="89"/>
      <c r="BM1723" s="89"/>
      <c r="BN1723" s="41"/>
      <c r="BO1723" s="89"/>
      <c r="BP1723" s="86">
        <f t="shared" ref="BP1723:BP1740" si="1969">(1/(1/((AR1723/1000+1)*0.0112372)+1))*X1723</f>
        <v>2.4169343663880312E-4</v>
      </c>
      <c r="BQ1723" s="86">
        <f t="shared" ref="BQ1723:BQ1740" si="1970">(1-(1/(1/((AR1723/1000+1)*0.0112372)+1)))*X1723</f>
        <v>2.3008956370564784E-2</v>
      </c>
      <c r="BR1723" s="42"/>
      <c r="BS1723" s="42"/>
      <c r="BT1723" s="85"/>
      <c r="BU1723" s="89"/>
      <c r="BV1723" s="41"/>
      <c r="BW1723" s="42"/>
      <c r="BX1723" s="42"/>
      <c r="BY1723" s="99"/>
      <c r="BZ1723" s="99"/>
      <c r="CA1723" s="41"/>
      <c r="CB1723" s="89"/>
      <c r="CC1723" s="89"/>
      <c r="CD1723" s="41"/>
      <c r="CE1723" s="41"/>
      <c r="CF1723" s="41"/>
      <c r="CG1723" s="41"/>
      <c r="CH1723" s="41">
        <v>0</v>
      </c>
      <c r="CI1723" s="41">
        <v>0</v>
      </c>
      <c r="CJ1723" s="41">
        <v>0</v>
      </c>
      <c r="CK1723" s="41">
        <v>0</v>
      </c>
      <c r="CM1723" s="89">
        <f t="shared" ref="CM1723:CM1748" si="1971">CH1723/$P$1722</f>
        <v>0</v>
      </c>
      <c r="CN1723" s="89">
        <f t="shared" ref="CN1723:CN1748" si="1972">CI1723/$P$1722</f>
        <v>0</v>
      </c>
    </row>
    <row r="1724" spans="1:213" ht="14.4" x14ac:dyDescent="0.3">
      <c r="A1724" s="19"/>
      <c r="B1724" s="19"/>
      <c r="C1724" s="19"/>
      <c r="E1724" s="32">
        <v>41416.397916666669</v>
      </c>
      <c r="F1724" s="21">
        <f t="shared" si="1955"/>
        <v>1517.7583333333387</v>
      </c>
      <c r="G1724" s="21">
        <f t="shared" si="1956"/>
        <v>6.7534722222262644</v>
      </c>
      <c r="H1724" s="21"/>
      <c r="I1724" s="50">
        <v>1037</v>
      </c>
      <c r="J1724" s="21">
        <v>2326</v>
      </c>
      <c r="K1724" s="21">
        <v>589</v>
      </c>
      <c r="L1724" s="21">
        <v>6</v>
      </c>
      <c r="M1724" s="124">
        <v>6.08</v>
      </c>
      <c r="O1724" s="40"/>
      <c r="U1724" s="52">
        <f t="shared" si="1957"/>
        <v>1.3622299065528464E-3</v>
      </c>
      <c r="V1724" s="52">
        <f t="shared" si="1958"/>
        <v>0.18900895226872136</v>
      </c>
      <c r="W1724" s="52">
        <f t="shared" si="1959"/>
        <v>6.278796998012454E-4</v>
      </c>
      <c r="X1724" s="247">
        <f>W1724+V1724+SUM($U$1722:U1724)</f>
        <v>0.19116488850376787</v>
      </c>
      <c r="Y1724" s="236">
        <f>W1724+V1724+SUM($U$1722:U1724)-$X$1723</f>
        <v>0.16791423869656427</v>
      </c>
      <c r="Z1724" s="42"/>
      <c r="AA1724" s="42"/>
      <c r="AB1724" s="41">
        <f t="shared" si="1960"/>
        <v>5.3795360995618343E-3</v>
      </c>
      <c r="AC1724" s="48">
        <f t="shared" si="1961"/>
        <v>0.74640886753318503</v>
      </c>
      <c r="AD1724" s="48">
        <f t="shared" si="1962"/>
        <v>7.3542776575690139E-2</v>
      </c>
      <c r="AE1724" s="48">
        <f t="shared" si="1963"/>
        <v>0.10002055821558758</v>
      </c>
      <c r="AF1724" s="48">
        <f t="shared" si="1964"/>
        <v>7.3542776575690152E-2</v>
      </c>
      <c r="AG1724" s="238">
        <f t="shared" si="1965"/>
        <v>2.6476923305477514E-2</v>
      </c>
      <c r="AH1724" s="48">
        <f t="shared" si="1966"/>
        <v>8.5833441993337411E-7</v>
      </c>
      <c r="AI1724" s="48">
        <f>AE1724+AC1724+SUM($AB$1722:AB1724)</f>
        <v>0.85507230038508497</v>
      </c>
      <c r="AJ1724" s="48">
        <f>AE1724+AC1724+SUM($AB$1722:AB1724)-$AI$1723</f>
        <v>0.33834725947020972</v>
      </c>
      <c r="AK1724" s="46"/>
      <c r="AL1724" s="86"/>
      <c r="AM1724" s="25">
        <v>113.35400000000001</v>
      </c>
      <c r="AN1724" s="25">
        <v>0.11596551211459483</v>
      </c>
      <c r="AQ1724">
        <v>415</v>
      </c>
      <c r="AR1724" s="25">
        <v>217.8775</v>
      </c>
      <c r="AS1724" s="25">
        <v>0.68942911165603959</v>
      </c>
      <c r="AT1724" s="41"/>
      <c r="AU1724" s="41"/>
      <c r="AV1724" s="41">
        <f t="shared" ref="AV1724:AV1740" si="1973">AJ1724-BA1724-BB1724</f>
        <v>0</v>
      </c>
      <c r="AW1724" s="41">
        <f t="shared" ref="AW1724:AW1740" si="1974">(1/(1/((AM1724/1000+1)*0.0112372)+1))*AE1724</f>
        <v>1.2358931242379559E-3</v>
      </c>
      <c r="AX1724" s="41">
        <f t="shared" ref="AX1724:AX1740" si="1975">(1-(1/(1/((AM1724/1000+1)*0.0112372)+1)))*AE1724</f>
        <v>9.878466509134963E-2</v>
      </c>
      <c r="AY1724" s="41">
        <f t="shared" si="1967"/>
        <v>1.05656076673202E-2</v>
      </c>
      <c r="AZ1724" s="41">
        <f t="shared" si="1968"/>
        <v>0.8445066927177648</v>
      </c>
      <c r="BA1724" s="131">
        <f>AY1724-$AY$1723</f>
        <v>4.8849758952931813E-3</v>
      </c>
      <c r="BB1724" s="131">
        <f>AZ1724-$AZ$1723</f>
        <v>0.33346228357491658</v>
      </c>
      <c r="BC1724" s="89">
        <f>BA1724-BA1723</f>
        <v>4.8849758952931813E-3</v>
      </c>
      <c r="BD1724" s="89">
        <f>BB1724-BB1723</f>
        <v>0.33346228357491658</v>
      </c>
      <c r="BE1724" s="41">
        <f>1000*(((BC1724)/((BD1724))/0.0112372-1))</f>
        <v>303.63975089844297</v>
      </c>
      <c r="BF1724" s="89">
        <f>(BE1724-$B$10)/($AM$1719-$B$10)</f>
        <v>0.59920802527869899</v>
      </c>
      <c r="BG1724" s="89">
        <f>1-BF1724</f>
        <v>0.40079197472130101</v>
      </c>
      <c r="BH1724" s="89">
        <f>BF1724*($AJ1724-$AJ1723)</f>
        <v>0.20274039320560394</v>
      </c>
      <c r="BI1724" s="89">
        <f>BG1724*($AJ1724-$AJ1723)</f>
        <v>0.13560686626460577</v>
      </c>
      <c r="BJ1724" s="41">
        <f>1000*((BA1724/BB1724)/0.0112372-1)</f>
        <v>303.63975089844297</v>
      </c>
      <c r="BK1724" s="89">
        <f>(BJ1724-$B$10)/($AM$1719-$B$10)</f>
        <v>0.59920802527869899</v>
      </c>
      <c r="BL1724" s="89">
        <f>1-BK1724</f>
        <v>0.40079197472130101</v>
      </c>
      <c r="BM1724" s="89">
        <f t="shared" ref="BM1724:BM1740" si="1976">Y1724-BR1724-BS1724</f>
        <v>0</v>
      </c>
      <c r="BN1724" s="86">
        <f t="shared" ref="BN1724:BN1740" si="1977">(1/(1/((AR1724/1000+1)*0.0112372)+1))*W1724</f>
        <v>8.4768580576106124E-6</v>
      </c>
      <c r="BO1724" s="86">
        <f t="shared" ref="BO1724:BO1740" si="1978">(1-(1/(1/((AR1724/1000+1)*0.0112372)+1)))*W1724</f>
        <v>6.1940284174363477E-4</v>
      </c>
      <c r="BP1724" s="86">
        <f t="shared" si="1969"/>
        <v>2.5808727785885726E-3</v>
      </c>
      <c r="BQ1724" s="86">
        <f t="shared" si="1970"/>
        <v>0.1885840157251793</v>
      </c>
      <c r="BR1724" s="131">
        <f>BP1724-$BP$1723</f>
        <v>2.3391793419497695E-3</v>
      </c>
      <c r="BS1724" s="131">
        <f>BQ1724-$BQ$1723</f>
        <v>0.16557505935461453</v>
      </c>
      <c r="BT1724" s="89">
        <f>BR1724-BR1723</f>
        <v>2.3391793419497695E-3</v>
      </c>
      <c r="BU1724" s="89">
        <f>BS1724-BS1723</f>
        <v>0.16557505935461453</v>
      </c>
      <c r="BV1724" s="41">
        <f t="shared" ref="BV1724:BV1736" si="1979">1000*((BT1724/BU1724)/0.0112372-1)</f>
        <v>257.21770950978919</v>
      </c>
      <c r="BW1724" s="89" t="e">
        <f t="shared" ref="BW1724:BW1740" si="1980">(BV1724-$P$1529)/($AR$1719-$P$1529)</f>
        <v>#REF!</v>
      </c>
      <c r="BX1724" s="42" t="e">
        <f t="shared" ref="BX1724:BX1738" si="1981">1-BW1724</f>
        <v>#REF!</v>
      </c>
      <c r="BY1724" s="89" t="e">
        <f t="shared" ref="BY1724:BZ1738" si="1982">BW1724*($X1724-$X1723)</f>
        <v>#REF!</v>
      </c>
      <c r="BZ1724" s="89" t="e">
        <f t="shared" si="1982"/>
        <v>#REF!</v>
      </c>
      <c r="CA1724" s="41">
        <f t="shared" ref="CA1724:CA1738" si="1983">1000*((BR1724/BS1724/0.0112372-1))</f>
        <v>257.21770950978919</v>
      </c>
      <c r="CB1724" s="89" t="e">
        <f t="shared" ref="CB1724:CB1743" si="1984">(CA1724-$P$1529)/($AR$1719-$P$1529)</f>
        <v>#REF!</v>
      </c>
      <c r="CC1724" s="89" t="e">
        <f>1-CB1724</f>
        <v>#REF!</v>
      </c>
      <c r="CD1724" s="41" t="e">
        <f>CK1724+CJ1724</f>
        <v>#REF!</v>
      </c>
      <c r="CE1724" s="41" t="e">
        <f>CH1724+CI1724</f>
        <v>#REF!</v>
      </c>
      <c r="CF1724" s="41" t="e">
        <f>CK1724*13.49+CJ1724</f>
        <v>#REF!</v>
      </c>
      <c r="CG1724" s="41" t="e">
        <f>CH1724*13.49+CI1724</f>
        <v>#REF!</v>
      </c>
      <c r="CH1724" s="41" t="e">
        <f t="shared" ref="CH1724:CH1739" si="1985">CC1724*$Y1724</f>
        <v>#REF!</v>
      </c>
      <c r="CI1724" s="41">
        <f>BL1724*$AJ1724</f>
        <v>0.13560686626460577</v>
      </c>
      <c r="CJ1724" s="41">
        <f>BK1724*$AJ1724</f>
        <v>0.20274039320560394</v>
      </c>
      <c r="CK1724" s="41" t="e">
        <f t="shared" ref="CK1724:CK1739" si="1986">CB1724*$Y1724</f>
        <v>#REF!</v>
      </c>
      <c r="CM1724" s="89" t="e">
        <f t="shared" si="1971"/>
        <v>#REF!</v>
      </c>
      <c r="CN1724" s="89">
        <f t="shared" si="1972"/>
        <v>8.0395132684118759E-3</v>
      </c>
    </row>
    <row r="1725" spans="1:213" ht="14.4" x14ac:dyDescent="0.3">
      <c r="A1725" s="19"/>
      <c r="B1725" s="19"/>
      <c r="C1725" s="19"/>
      <c r="E1725" s="32">
        <v>41423.492361111108</v>
      </c>
      <c r="F1725" s="21">
        <f t="shared" si="1955"/>
        <v>1524.8527777777781</v>
      </c>
      <c r="G1725" s="21">
        <f t="shared" si="1956"/>
        <v>13.847916666665697</v>
      </c>
      <c r="H1725" s="21"/>
      <c r="I1725" s="50">
        <v>1037</v>
      </c>
      <c r="J1725" s="21">
        <v>2685</v>
      </c>
      <c r="K1725" s="21">
        <v>1070</v>
      </c>
      <c r="L1725" s="21">
        <v>13</v>
      </c>
      <c r="M1725" s="124">
        <v>6.08</v>
      </c>
      <c r="O1725" s="40"/>
      <c r="U1725" s="52">
        <f t="shared" si="1957"/>
        <v>2.4746791171673097E-3</v>
      </c>
      <c r="V1725" s="52">
        <f t="shared" si="1958"/>
        <v>0.34336091498732063</v>
      </c>
      <c r="W1725" s="52">
        <f t="shared" si="1959"/>
        <v>1.1406303544776446E-3</v>
      </c>
      <c r="X1725" s="247">
        <f>W1725+V1725+SUM($U$1722:U1725)</f>
        <v>0.34850428099421088</v>
      </c>
      <c r="Y1725" s="236">
        <f>W1725+V1725+SUM($U$1722:U1725)-$X$1723</f>
        <v>0.32525363118700729</v>
      </c>
      <c r="Z1725" s="42"/>
      <c r="AA1725" s="42"/>
      <c r="AB1725" s="41">
        <f t="shared" si="1960"/>
        <v>6.2098256351347915E-3</v>
      </c>
      <c r="AC1725" s="48">
        <f t="shared" si="1961"/>
        <v>0.86161126798220189</v>
      </c>
      <c r="AD1725" s="48">
        <f t="shared" si="1962"/>
        <v>8.4893531859728324E-2</v>
      </c>
      <c r="AE1725" s="48">
        <f t="shared" si="1963"/>
        <v>0.11545795305625652</v>
      </c>
      <c r="AF1725" s="48">
        <f t="shared" si="1964"/>
        <v>8.4893531859728311E-2</v>
      </c>
      <c r="AG1725" s="238">
        <f t="shared" si="1965"/>
        <v>3.0563430384869784E-2</v>
      </c>
      <c r="AH1725" s="48">
        <f t="shared" si="1966"/>
        <v>9.9081165843555858E-7</v>
      </c>
      <c r="AI1725" s="48">
        <f>AE1725+AC1725+SUM($AB$1722:AB1725)</f>
        <v>0.99192192130990553</v>
      </c>
      <c r="AJ1725" s="48">
        <f>AE1725+AC1725+SUM($AB$1722:AB1725)-$AI$1723</f>
        <v>0.47519688039503027</v>
      </c>
      <c r="AK1725" s="46"/>
      <c r="AL1725" s="86"/>
      <c r="AM1725" s="25">
        <v>159.27350000000001</v>
      </c>
      <c r="AN1725" s="25">
        <v>0.25809397513307619</v>
      </c>
      <c r="AQ1725">
        <v>715</v>
      </c>
      <c r="AR1725" s="25">
        <v>257.62199999999996</v>
      </c>
      <c r="AS1725" s="25">
        <v>8.4852813742388924E-3</v>
      </c>
      <c r="AT1725" s="41"/>
      <c r="AU1725" s="41"/>
      <c r="AV1725" s="41">
        <f t="shared" si="1973"/>
        <v>0</v>
      </c>
      <c r="AW1725" s="41">
        <f t="shared" si="1974"/>
        <v>1.4847278568481264E-3</v>
      </c>
      <c r="AX1725" s="41">
        <f t="shared" si="1975"/>
        <v>0.11397322519940839</v>
      </c>
      <c r="AY1725" s="41">
        <f t="shared" si="1967"/>
        <v>1.2755588241457451E-2</v>
      </c>
      <c r="AZ1725" s="41">
        <f t="shared" si="1968"/>
        <v>0.97916633306844814</v>
      </c>
      <c r="BA1725" s="41">
        <f t="shared" ref="BA1725:BA1738" si="1987">AY1725-$AY$1723</f>
        <v>7.0749564694304323E-3</v>
      </c>
      <c r="BB1725" s="41">
        <f t="shared" ref="BB1725:BB1738" si="1988">AZ1725-$AZ$1723</f>
        <v>0.46812192392559993</v>
      </c>
      <c r="BC1725" s="89">
        <f>BA1725-BA1724</f>
        <v>2.189980574137251E-3</v>
      </c>
      <c r="BD1725" s="89">
        <f>BB1725-BB1724</f>
        <v>0.13465964035068334</v>
      </c>
      <c r="BE1725" s="41">
        <f>1000*(((BC1725)/((BD1725))/0.0112372-1))</f>
        <v>447.2538107691617</v>
      </c>
      <c r="BF1725" s="89">
        <f>(BE1725-$B$10)/($AM$1719-$B$10)</f>
        <v>0.41615991330606278</v>
      </c>
      <c r="BG1725" s="89">
        <f>1-BF1725</f>
        <v>0.58384008669393728</v>
      </c>
      <c r="BH1725" s="89">
        <f>BF1725*($AJ1725-$AJ1724)</f>
        <v>5.6951326380040877E-2</v>
      </c>
      <c r="BI1725" s="89">
        <f>BG1725*($AJ1725-$AJ1724)</f>
        <v>7.9898294544779688E-2</v>
      </c>
      <c r="BJ1725" s="41">
        <f>1000*((BA1725/BB1725)/0.0112372-1)</f>
        <v>344.95167555541786</v>
      </c>
      <c r="BK1725" s="41">
        <f>(BJ1725-$B$10)/($AM$1719-$B$10)</f>
        <v>0.54655252750067906</v>
      </c>
      <c r="BL1725" s="41">
        <f>1-BK1725</f>
        <v>0.45344747249932094</v>
      </c>
      <c r="BM1725" s="41">
        <f t="shared" si="1976"/>
        <v>0</v>
      </c>
      <c r="BN1725" s="41">
        <f t="shared" si="1977"/>
        <v>1.5894929664489526E-5</v>
      </c>
      <c r="BO1725" s="41">
        <f t="shared" si="1978"/>
        <v>1.1247354248131551E-3</v>
      </c>
      <c r="BP1725" s="41">
        <f t="shared" si="1969"/>
        <v>4.8564822183022518E-3</v>
      </c>
      <c r="BQ1725" s="41">
        <f t="shared" si="1970"/>
        <v>0.34364779877590862</v>
      </c>
      <c r="BR1725" s="41">
        <f t="shared" ref="BR1725:BR1738" si="1989">BP1725-$BP$1723</f>
        <v>4.6147887816634483E-3</v>
      </c>
      <c r="BS1725" s="41">
        <f t="shared" ref="BS1725:BS1738" si="1990">BQ1725-$BQ$1723</f>
        <v>0.32063884240534385</v>
      </c>
      <c r="BT1725" s="89">
        <f>BR1725-BR1724</f>
        <v>2.2756094397136787E-3</v>
      </c>
      <c r="BU1725" s="89">
        <f>BS1725-BS1724</f>
        <v>0.15506378305072932</v>
      </c>
      <c r="BV1725" s="41">
        <f t="shared" si="1979"/>
        <v>305.95809283566399</v>
      </c>
      <c r="BW1725" s="89" t="e">
        <f t="shared" si="1980"/>
        <v>#REF!</v>
      </c>
      <c r="BX1725" s="42" t="e">
        <f t="shared" si="1981"/>
        <v>#REF!</v>
      </c>
      <c r="BY1725" s="89" t="e">
        <f t="shared" si="1982"/>
        <v>#REF!</v>
      </c>
      <c r="BZ1725" s="89" t="e">
        <f t="shared" si="1982"/>
        <v>#REF!</v>
      </c>
      <c r="CA1725" s="41">
        <f t="shared" si="1983"/>
        <v>280.78899042246917</v>
      </c>
      <c r="CB1725" s="89" t="e">
        <f t="shared" si="1984"/>
        <v>#REF!</v>
      </c>
      <c r="CC1725" s="89" t="e">
        <f>1-CB1725</f>
        <v>#REF!</v>
      </c>
      <c r="CD1725" s="41" t="e">
        <f>CK1725+CJ1725</f>
        <v>#REF!</v>
      </c>
      <c r="CE1725" s="41" t="e">
        <f>CH1725+CI1725</f>
        <v>#REF!</v>
      </c>
      <c r="CF1725" s="41" t="e">
        <f>CK1725*13.49+CJ1725</f>
        <v>#REF!</v>
      </c>
      <c r="CG1725" s="41" t="e">
        <f>CH1725*13.49+CI1725</f>
        <v>#REF!</v>
      </c>
      <c r="CH1725" s="41" t="e">
        <f t="shared" si="1985"/>
        <v>#REF!</v>
      </c>
      <c r="CI1725" s="41">
        <f>BL1725*$AJ1725</f>
        <v>0.2154768243546886</v>
      </c>
      <c r="CJ1725" s="41">
        <f>BK1725*$AJ1725</f>
        <v>0.25972005604034171</v>
      </c>
      <c r="CK1725" s="41" t="e">
        <f t="shared" si="1986"/>
        <v>#REF!</v>
      </c>
      <c r="CM1725" s="89" t="e">
        <f t="shared" si="1971"/>
        <v>#REF!</v>
      </c>
      <c r="CN1725" s="89">
        <f t="shared" si="1972"/>
        <v>1.2774639191606499E-2</v>
      </c>
    </row>
    <row r="1726" spans="1:213" ht="14.4" x14ac:dyDescent="0.3">
      <c r="A1726" s="19"/>
      <c r="B1726" s="19"/>
      <c r="C1726" s="19"/>
      <c r="E1726" s="32">
        <v>41431.601388888892</v>
      </c>
      <c r="F1726" s="21">
        <f t="shared" si="1955"/>
        <v>1532.961805555562</v>
      </c>
      <c r="G1726" s="21">
        <f t="shared" si="1956"/>
        <v>21.956944444449618</v>
      </c>
      <c r="H1726" s="112">
        <v>10</v>
      </c>
      <c r="I1726" s="21">
        <v>1082</v>
      </c>
      <c r="J1726" s="21">
        <v>3001.1459100000002</v>
      </c>
      <c r="K1726" s="21">
        <v>1540.4912300000001</v>
      </c>
      <c r="L1726" s="21">
        <v>25</v>
      </c>
      <c r="M1726" s="124">
        <v>6.08</v>
      </c>
      <c r="O1726" s="40"/>
      <c r="U1726" s="52">
        <f t="shared" si="1957"/>
        <v>3.7174304366291463E-3</v>
      </c>
      <c r="V1726" s="52">
        <f t="shared" si="1958"/>
        <v>0.51579225252596739</v>
      </c>
      <c r="W1726" s="52">
        <f t="shared" si="1959"/>
        <v>1.7134399232866739E-3</v>
      </c>
      <c r="X1726" s="247">
        <f>W1726+V1726+SUM($U$1722:U1726)</f>
        <v>0.52522585853829573</v>
      </c>
      <c r="Y1726" s="236">
        <f>W1726+V1726+SUM($U$1722:U1726)-$X$1723</f>
        <v>0.50197520873109214</v>
      </c>
      <c r="Z1726" s="42"/>
      <c r="AA1726" s="42"/>
      <c r="AB1726" s="41">
        <f t="shared" si="1960"/>
        <v>7.2422036122848149E-3</v>
      </c>
      <c r="AC1726" s="48">
        <f t="shared" si="1961"/>
        <v>1.0048533733476652</v>
      </c>
      <c r="AD1726" s="48">
        <f t="shared" si="1962"/>
        <v>9.900700586753193E-2</v>
      </c>
      <c r="AE1726" s="48">
        <f t="shared" si="1963"/>
        <v>0.13465273484653673</v>
      </c>
      <c r="AF1726" s="48">
        <f t="shared" si="1964"/>
        <v>9.9007005867531916E-2</v>
      </c>
      <c r="AG1726" s="238">
        <f t="shared" si="1965"/>
        <v>3.5644573445791264E-2</v>
      </c>
      <c r="AH1726" s="48">
        <f t="shared" si="1966"/>
        <v>1.1555332135602154E-6</v>
      </c>
      <c r="AI1726" s="48">
        <f>AE1726+AC1726+SUM($AB$1722:AB1726)</f>
        <v>1.1616010120779339</v>
      </c>
      <c r="AJ1726" s="48">
        <f>AE1726+AC1726+SUM($AB$1722:AB1726)-$AI$1723</f>
        <v>0.64487597116305861</v>
      </c>
      <c r="AK1726" s="46"/>
      <c r="AL1726" s="86"/>
      <c r="AM1726" s="92">
        <f>AM1725</f>
        <v>159.27350000000001</v>
      </c>
      <c r="AP1726"/>
      <c r="AQ1726">
        <v>1238</v>
      </c>
      <c r="AR1726" s="25">
        <v>287.92149999999998</v>
      </c>
      <c r="AS1726" s="25">
        <v>9.1499999999996362E-2</v>
      </c>
      <c r="AV1726" s="41">
        <f t="shared" si="1973"/>
        <v>0</v>
      </c>
      <c r="AW1726" s="41">
        <f t="shared" si="1974"/>
        <v>1.7315625397414229E-3</v>
      </c>
      <c r="AX1726" s="41">
        <f t="shared" si="1975"/>
        <v>0.13292117230679532</v>
      </c>
      <c r="AY1726" s="41">
        <f t="shared" si="1967"/>
        <v>1.4937571085594681E-2</v>
      </c>
      <c r="AZ1726" s="41">
        <f t="shared" si="1968"/>
        <v>1.1466634409923393</v>
      </c>
      <c r="BA1726" s="41">
        <f t="shared" si="1987"/>
        <v>9.2569393135676619E-3</v>
      </c>
      <c r="BB1726" s="41">
        <f t="shared" si="1988"/>
        <v>0.63561903184949109</v>
      </c>
      <c r="BC1726" s="89"/>
      <c r="BD1726" s="89"/>
      <c r="BE1726" s="41"/>
      <c r="BF1726" s="89"/>
      <c r="BG1726" s="89"/>
      <c r="BH1726" s="89"/>
      <c r="BI1726" s="89"/>
      <c r="BJ1726" s="41"/>
      <c r="BK1726" s="41"/>
      <c r="BL1726" s="41"/>
      <c r="BM1726" s="41">
        <f t="shared" si="1976"/>
        <v>0</v>
      </c>
      <c r="BN1726" s="41">
        <f t="shared" si="1977"/>
        <v>2.444421249327571E-5</v>
      </c>
      <c r="BO1726" s="41">
        <f t="shared" si="1978"/>
        <v>1.6889957107933981E-3</v>
      </c>
      <c r="BP1726" s="41">
        <f t="shared" si="1969"/>
        <v>7.4929574819561588E-3</v>
      </c>
      <c r="BQ1726" s="41">
        <f t="shared" si="1970"/>
        <v>0.51773290105633951</v>
      </c>
      <c r="BR1726" s="41">
        <f t="shared" si="1989"/>
        <v>7.2512640453173552E-3</v>
      </c>
      <c r="BS1726" s="41">
        <f t="shared" si="1990"/>
        <v>0.49472394468577474</v>
      </c>
      <c r="BT1726" s="89">
        <f t="shared" ref="BT1726:BU1738" si="1991">BR1726-BR1725</f>
        <v>2.636475263653907E-3</v>
      </c>
      <c r="BU1726" s="89">
        <f t="shared" si="1991"/>
        <v>0.17408510228043089</v>
      </c>
      <c r="BV1726" s="41">
        <f t="shared" si="1979"/>
        <v>347.73337558621597</v>
      </c>
      <c r="BW1726" s="89" t="e">
        <f t="shared" si="1980"/>
        <v>#REF!</v>
      </c>
      <c r="BX1726" s="42" t="e">
        <f t="shared" si="1981"/>
        <v>#REF!</v>
      </c>
      <c r="BY1726" s="89" t="e">
        <f t="shared" si="1982"/>
        <v>#REF!</v>
      </c>
      <c r="BZ1726" s="89" t="e">
        <f t="shared" si="1982"/>
        <v>#REF!</v>
      </c>
      <c r="CA1726" s="41">
        <f t="shared" si="1983"/>
        <v>304.34560267768052</v>
      </c>
      <c r="CB1726" s="89" t="e">
        <f t="shared" si="1984"/>
        <v>#REF!</v>
      </c>
      <c r="CC1726" s="89" t="e">
        <f t="shared" ref="CC1726:CC1738" si="1992">1-CB1726</f>
        <v>#REF!</v>
      </c>
      <c r="CD1726" s="41" t="e">
        <f>CK1726+CJ1726</f>
        <v>#REF!</v>
      </c>
      <c r="CE1726" s="41" t="e">
        <f>CH1726+CI1726</f>
        <v>#REF!</v>
      </c>
      <c r="CF1726" s="41" t="e">
        <f>CK1726*13.49+CJ1726</f>
        <v>#REF!</v>
      </c>
      <c r="CG1726" s="41" t="e">
        <f>CH1726*13.49+CI1726</f>
        <v>#REF!</v>
      </c>
      <c r="CH1726" s="41" t="e">
        <f t="shared" si="1985"/>
        <v>#REF!</v>
      </c>
      <c r="CI1726" s="41"/>
      <c r="CJ1726" s="41"/>
      <c r="CK1726" s="41" t="e">
        <f t="shared" si="1986"/>
        <v>#REF!</v>
      </c>
      <c r="CM1726" s="89" t="e">
        <f t="shared" si="1971"/>
        <v>#REF!</v>
      </c>
      <c r="CN1726" s="89">
        <f t="shared" si="1972"/>
        <v>0</v>
      </c>
    </row>
    <row r="1727" spans="1:213" ht="14.4" x14ac:dyDescent="0.3">
      <c r="A1727" s="19"/>
      <c r="B1727" s="19"/>
      <c r="C1727" s="19"/>
      <c r="E1727" s="125">
        <v>41444.642361111109</v>
      </c>
      <c r="F1727" s="21">
        <f t="shared" si="1955"/>
        <v>1546.0027777777796</v>
      </c>
      <c r="G1727" s="21">
        <f t="shared" si="1956"/>
        <v>34.997916666667152</v>
      </c>
      <c r="I1727" s="21">
        <v>1080</v>
      </c>
      <c r="J1727" s="21">
        <v>3463.4234799999999</v>
      </c>
      <c r="K1727" s="21">
        <v>2470.7031000000002</v>
      </c>
      <c r="L1727" s="21">
        <v>76</v>
      </c>
      <c r="M1727" s="124">
        <v>6.08</v>
      </c>
      <c r="O1727" s="40"/>
      <c r="U1727" s="52">
        <f t="shared" si="1957"/>
        <v>5.9511469602229463E-3</v>
      </c>
      <c r="V1727" s="52">
        <f t="shared" si="1958"/>
        <v>0.82571968677101504</v>
      </c>
      <c r="W1727" s="52">
        <f t="shared" si="1959"/>
        <v>2.7430056768562956E-3</v>
      </c>
      <c r="X1727" s="247">
        <f>W1727+V1727+SUM($U$1722:U1727)</f>
        <v>0.84213400549713602</v>
      </c>
      <c r="Y1727" s="236">
        <f>W1727+V1727+SUM($U$1722:U1727)-$X$1723</f>
        <v>0.81888335568993242</v>
      </c>
      <c r="Z1727" s="42"/>
      <c r="AA1727" s="42"/>
      <c r="AB1727" s="41">
        <f t="shared" si="1960"/>
        <v>8.3422982368730487E-3</v>
      </c>
      <c r="AC1727" s="48">
        <f t="shared" si="1961"/>
        <v>1.1574911413115476</v>
      </c>
      <c r="AD1727" s="48">
        <f t="shared" si="1962"/>
        <v>0.11404622331879131</v>
      </c>
      <c r="AE1727" s="48">
        <f t="shared" si="1963"/>
        <v>0.15510655770502532</v>
      </c>
      <c r="AF1727" s="48">
        <f t="shared" si="1964"/>
        <v>0.11404622331879131</v>
      </c>
      <c r="AG1727" s="238">
        <f t="shared" si="1965"/>
        <v>4.1059003326903716E-2</v>
      </c>
      <c r="AH1727" s="48">
        <f t="shared" si="1966"/>
        <v>1.3310593303093298E-6</v>
      </c>
      <c r="AI1727" s="48">
        <f>AE1727+AC1727+SUM($AB$1722:AB1727)</f>
        <v>1.3430349011371778</v>
      </c>
      <c r="AJ1727" s="48">
        <f>AE1727+AC1727+SUM($AB$1722:AB1727)-$AI$1723</f>
        <v>0.82630986022230257</v>
      </c>
      <c r="AK1727" s="46"/>
      <c r="AL1727" s="86"/>
      <c r="AM1727" s="92">
        <f>AM1728</f>
        <v>310.41150000000005</v>
      </c>
      <c r="AP1727"/>
      <c r="AQ1727">
        <v>1928</v>
      </c>
      <c r="AR1727" s="25">
        <v>326.28700000000003</v>
      </c>
      <c r="AS1727" s="25">
        <v>1.300000000000523E-2</v>
      </c>
      <c r="AV1727" s="41">
        <f t="shared" si="1973"/>
        <v>0</v>
      </c>
      <c r="AW1727" s="41">
        <f t="shared" si="1974"/>
        <v>2.2508546604396527E-3</v>
      </c>
      <c r="AX1727" s="41">
        <f t="shared" si="1975"/>
        <v>0.15285570304458565</v>
      </c>
      <c r="AY1727" s="41">
        <f t="shared" si="1967"/>
        <v>1.948967478284629E-2</v>
      </c>
      <c r="AZ1727" s="41">
        <f t="shared" si="1968"/>
        <v>1.3235452263543315</v>
      </c>
      <c r="BA1727" s="41">
        <f t="shared" si="1987"/>
        <v>1.3809043010819271E-2</v>
      </c>
      <c r="BB1727" s="41">
        <f t="shared" si="1988"/>
        <v>0.81250081721148326</v>
      </c>
      <c r="BC1727" s="89"/>
      <c r="BD1727" s="89"/>
      <c r="BE1727" s="41"/>
      <c r="BF1727" s="89"/>
      <c r="BG1727" s="89"/>
      <c r="BH1727" s="89"/>
      <c r="BI1727" s="89"/>
      <c r="BJ1727" s="41"/>
      <c r="BK1727" s="41"/>
      <c r="BL1727" s="41"/>
      <c r="BM1727" s="41">
        <f t="shared" si="1976"/>
        <v>0</v>
      </c>
      <c r="BN1727" s="41">
        <f t="shared" si="1977"/>
        <v>4.0280742887126049E-5</v>
      </c>
      <c r="BO1727" s="41">
        <f t="shared" si="1978"/>
        <v>2.7027249339691695E-3</v>
      </c>
      <c r="BP1727" s="41">
        <f t="shared" si="1969"/>
        <v>1.2366647155762656E-2</v>
      </c>
      <c r="BQ1727" s="41">
        <f t="shared" si="1970"/>
        <v>0.82976735834137338</v>
      </c>
      <c r="BR1727" s="41">
        <f t="shared" si="1989"/>
        <v>1.2124953719123853E-2</v>
      </c>
      <c r="BS1727" s="41">
        <f t="shared" si="1990"/>
        <v>0.80675840197080861</v>
      </c>
      <c r="BT1727" s="89">
        <f t="shared" si="1991"/>
        <v>4.8736896738064981E-3</v>
      </c>
      <c r="BU1727" s="89">
        <f t="shared" si="1991"/>
        <v>0.31203445728503387</v>
      </c>
      <c r="BV1727" s="41">
        <f t="shared" si="1979"/>
        <v>389.94369288033971</v>
      </c>
      <c r="BW1727" s="89" t="e">
        <f t="shared" si="1980"/>
        <v>#REF!</v>
      </c>
      <c r="BX1727" s="42" t="e">
        <f t="shared" si="1981"/>
        <v>#REF!</v>
      </c>
      <c r="BY1727" s="89" t="e">
        <f t="shared" si="1982"/>
        <v>#REF!</v>
      </c>
      <c r="BZ1727" s="89" t="e">
        <f t="shared" si="1982"/>
        <v>#REF!</v>
      </c>
      <c r="CA1727" s="41">
        <f t="shared" si="1983"/>
        <v>337.4528545585087</v>
      </c>
      <c r="CB1727" s="89" t="e">
        <f t="shared" si="1984"/>
        <v>#REF!</v>
      </c>
      <c r="CC1727" s="89" t="e">
        <f t="shared" si="1992"/>
        <v>#REF!</v>
      </c>
      <c r="CD1727" s="41"/>
      <c r="CE1727" s="41"/>
      <c r="CF1727" s="41"/>
      <c r="CG1727" s="41"/>
      <c r="CH1727" s="41" t="e">
        <f t="shared" si="1985"/>
        <v>#REF!</v>
      </c>
      <c r="CI1727" s="41"/>
      <c r="CJ1727" s="41"/>
      <c r="CK1727" s="41" t="e">
        <f t="shared" si="1986"/>
        <v>#REF!</v>
      </c>
      <c r="CM1727" s="89" t="e">
        <f t="shared" si="1971"/>
        <v>#REF!</v>
      </c>
      <c r="CN1727" s="89">
        <f t="shared" si="1972"/>
        <v>0</v>
      </c>
    </row>
    <row r="1728" spans="1:213" ht="14.4" x14ac:dyDescent="0.3">
      <c r="A1728" s="19"/>
      <c r="B1728" s="19"/>
      <c r="C1728" s="19"/>
      <c r="E1728" s="32">
        <v>41458.411805555559</v>
      </c>
      <c r="F1728" s="21">
        <f t="shared" si="1955"/>
        <v>1559.7722222222292</v>
      </c>
      <c r="G1728" s="21">
        <f t="shared" si="1956"/>
        <v>48.76736111111677</v>
      </c>
      <c r="I1728" s="21">
        <v>1045</v>
      </c>
      <c r="J1728" s="21">
        <v>4167</v>
      </c>
      <c r="K1728" s="21">
        <v>3761</v>
      </c>
      <c r="L1728" s="21">
        <v>5</v>
      </c>
      <c r="M1728" s="124">
        <v>6.08</v>
      </c>
      <c r="O1728" s="40"/>
      <c r="U1728" s="52">
        <f t="shared" si="1957"/>
        <v>8.7654856540264701E-3</v>
      </c>
      <c r="V1728" s="52">
        <f t="shared" si="1958"/>
        <v>1.2162082564950498</v>
      </c>
      <c r="W1728" s="52">
        <f t="shared" si="1959"/>
        <v>4.0401920957596864E-3</v>
      </c>
      <c r="X1728" s="247">
        <f>W1728+V1728+SUM($U$1722:U1728)</f>
        <v>1.2426852472941008</v>
      </c>
      <c r="Y1728" s="236">
        <f>W1728+V1728+SUM($U$1722:U1728)-$X$1723</f>
        <v>1.2194345974868972</v>
      </c>
      <c r="Z1728" s="42"/>
      <c r="AA1728" s="42"/>
      <c r="AB1728" s="41">
        <f t="shared" si="1960"/>
        <v>9.7117199469099452E-3</v>
      </c>
      <c r="AC1728" s="48">
        <f t="shared" si="1961"/>
        <v>1.3474979539523724</v>
      </c>
      <c r="AD1728" s="48">
        <f t="shared" si="1962"/>
        <v>0.13276736822705693</v>
      </c>
      <c r="AE1728" s="48">
        <f t="shared" si="1963"/>
        <v>0.18056792116377993</v>
      </c>
      <c r="AF1728" s="48">
        <f t="shared" si="1964"/>
        <v>0.13276736822705693</v>
      </c>
      <c r="AG1728" s="238">
        <f t="shared" si="1965"/>
        <v>4.7799003378665807E-2</v>
      </c>
      <c r="AH1728" s="48">
        <f t="shared" si="1966"/>
        <v>1.5495580572208246E-6</v>
      </c>
      <c r="AI1728" s="48">
        <f>AE1728+AC1728+SUM($AB$1722:AB1728)</f>
        <v>1.5682147971836673</v>
      </c>
      <c r="AJ1728" s="48">
        <f>AE1728+AC1728+SUM($AB$1722:AB1728)-$AI$1723</f>
        <v>1.0514897562687922</v>
      </c>
      <c r="AK1728" s="46"/>
      <c r="AL1728" s="86"/>
      <c r="AM1728" s="25">
        <v>310.41150000000005</v>
      </c>
      <c r="AN1728" s="25">
        <v>0.17150000000000887</v>
      </c>
      <c r="AQ1728">
        <v>2036</v>
      </c>
      <c r="AR1728" s="25">
        <v>367.90549999999996</v>
      </c>
      <c r="AS1728" s="25">
        <v>3.5000000000025011E-3</v>
      </c>
      <c r="AV1728" s="41">
        <f t="shared" si="1973"/>
        <v>0</v>
      </c>
      <c r="AW1728" s="41">
        <f t="shared" si="1974"/>
        <v>2.620341479373994E-3</v>
      </c>
      <c r="AX1728" s="41">
        <f t="shared" si="1975"/>
        <v>0.17794757968440592</v>
      </c>
      <c r="AY1728" s="41">
        <f t="shared" si="1967"/>
        <v>2.2757410370257469E-2</v>
      </c>
      <c r="AZ1728" s="41">
        <f t="shared" si="1968"/>
        <v>1.5454573868134098</v>
      </c>
      <c r="BA1728" s="41">
        <f t="shared" si="1987"/>
        <v>1.7076778598230452E-2</v>
      </c>
      <c r="BB1728" s="41">
        <f t="shared" si="1988"/>
        <v>1.0344129776705615</v>
      </c>
      <c r="BC1728" s="91">
        <f>BA1728-BA1725</f>
        <v>1.000182212880002E-2</v>
      </c>
      <c r="BD1728" s="91">
        <f>BB1728-BB1725</f>
        <v>0.56629105374496158</v>
      </c>
      <c r="BE1728" s="41">
        <f t="shared" ref="BE1728:BE1738" si="1993">1000*(((BC1728)/((BD1728))/0.0112372-1))</f>
        <v>571.74220665451253</v>
      </c>
      <c r="BF1728" s="89">
        <f t="shared" ref="BF1728:BF1740" si="1994">(BE1728-$B$10)/($AM$1719-$B$10)</f>
        <v>0.25748905719469917</v>
      </c>
      <c r="BG1728" s="89">
        <f t="shared" ref="BG1728:BG1738" si="1995">1-BF1728</f>
        <v>0.74251094280530083</v>
      </c>
      <c r="BH1728" s="91">
        <f>BF1728*($AJ1728-$AJ1725)</f>
        <v>0.14838910927675675</v>
      </c>
      <c r="BI1728" s="91">
        <f>BG1728*($AJ1728-$AJ1725)</f>
        <v>0.42790376659700513</v>
      </c>
      <c r="BJ1728" s="41">
        <f>1000*((BA1728/BB1728)/0.0112372-1)</f>
        <v>469.10851775272033</v>
      </c>
      <c r="BK1728" s="41">
        <f t="shared" ref="BK1728:BK1748" si="1996">(BJ1728-$B$10)/($AM$1719-$B$10)</f>
        <v>0.38830426425152864</v>
      </c>
      <c r="BL1728" s="41">
        <f t="shared" ref="BL1728:BL1738" si="1997">1-BK1728</f>
        <v>0.61169573574847136</v>
      </c>
      <c r="BM1728" s="41">
        <f t="shared" si="1976"/>
        <v>0</v>
      </c>
      <c r="BN1728" s="41">
        <f t="shared" si="1977"/>
        <v>6.11633525807203E-5</v>
      </c>
      <c r="BO1728" s="41">
        <f t="shared" si="1978"/>
        <v>3.9790287431789662E-3</v>
      </c>
      <c r="BP1728" s="41">
        <f t="shared" si="1969"/>
        <v>1.8812668834949777E-2</v>
      </c>
      <c r="BQ1728" s="41">
        <f t="shared" si="1970"/>
        <v>1.2238725784591509</v>
      </c>
      <c r="BR1728" s="41">
        <f t="shared" si="1989"/>
        <v>1.8570975398310974E-2</v>
      </c>
      <c r="BS1728" s="41">
        <f t="shared" si="1990"/>
        <v>1.200863622088586</v>
      </c>
      <c r="BT1728" s="89">
        <f t="shared" si="1991"/>
        <v>6.4460216791871212E-3</v>
      </c>
      <c r="BU1728" s="89">
        <f t="shared" si="1991"/>
        <v>0.39410522011777738</v>
      </c>
      <c r="BV1728" s="41">
        <f t="shared" si="1979"/>
        <v>455.53101481254288</v>
      </c>
      <c r="BW1728" s="89" t="e">
        <f t="shared" si="1980"/>
        <v>#REF!</v>
      </c>
      <c r="BX1728" s="42" t="e">
        <f t="shared" si="1981"/>
        <v>#REF!</v>
      </c>
      <c r="BY1728" s="89" t="e">
        <f t="shared" si="1982"/>
        <v>#REF!</v>
      </c>
      <c r="BZ1728" s="89" t="e">
        <f t="shared" si="1982"/>
        <v>#REF!</v>
      </c>
      <c r="CA1728" s="41">
        <f t="shared" si="1983"/>
        <v>376.20431515907438</v>
      </c>
      <c r="CB1728" s="89" t="e">
        <f t="shared" si="1984"/>
        <v>#REF!</v>
      </c>
      <c r="CC1728" s="89" t="e">
        <f t="shared" si="1992"/>
        <v>#REF!</v>
      </c>
      <c r="CD1728" s="41"/>
      <c r="CE1728" s="41"/>
      <c r="CF1728" s="41"/>
      <c r="CG1728" s="41"/>
      <c r="CH1728" s="41" t="e">
        <f t="shared" si="1985"/>
        <v>#REF!</v>
      </c>
      <c r="CI1728" s="41">
        <f t="shared" ref="CI1728:CI1739" si="1998">BL1728*$AJ1728</f>
        <v>0.64319180009281962</v>
      </c>
      <c r="CJ1728" s="41">
        <f t="shared" ref="CJ1728:CJ1739" si="1999">BK1728*$AJ1728</f>
        <v>0.40829795617597253</v>
      </c>
      <c r="CK1728" s="41" t="e">
        <f t="shared" si="1986"/>
        <v>#REF!</v>
      </c>
      <c r="CM1728" s="89" t="e">
        <f t="shared" si="1971"/>
        <v>#REF!</v>
      </c>
      <c r="CN1728" s="89">
        <f t="shared" si="1972"/>
        <v>3.8131911409928297E-2</v>
      </c>
    </row>
    <row r="1729" spans="1:92" ht="14.4" x14ac:dyDescent="0.3">
      <c r="A1729" s="19"/>
      <c r="B1729" s="19"/>
      <c r="C1729" s="19"/>
      <c r="E1729" s="32">
        <v>41471.428472222222</v>
      </c>
      <c r="F1729" s="21">
        <f t="shared" si="1955"/>
        <v>1572.788888888892</v>
      </c>
      <c r="G1729" s="21">
        <f t="shared" si="1956"/>
        <v>61.784027777779556</v>
      </c>
      <c r="I1729" s="21">
        <v>1009</v>
      </c>
      <c r="J1729" s="21">
        <v>5247</v>
      </c>
      <c r="K1729" s="21">
        <v>5326</v>
      </c>
      <c r="L1729" s="21">
        <v>7</v>
      </c>
      <c r="M1729" s="124">
        <v>6.08</v>
      </c>
      <c r="O1729" s="40"/>
      <c r="U1729" s="52">
        <f t="shared" si="1957"/>
        <v>1.1985293889486558E-2</v>
      </c>
      <c r="V1729" s="52">
        <f t="shared" si="1958"/>
        <v>1.6629555919947658</v>
      </c>
      <c r="W1729" s="52">
        <f t="shared" si="1959"/>
        <v>5.5242677415617168E-3</v>
      </c>
      <c r="X1729" s="247">
        <f>W1729+V1729+SUM($U$1722:U1729)</f>
        <v>1.7029019523291051</v>
      </c>
      <c r="Y1729" s="236">
        <f>W1729+V1729+SUM($U$1722:U1729)-$X$1723</f>
        <v>1.6796513025219015</v>
      </c>
      <c r="Z1729" s="42"/>
      <c r="AA1729" s="42"/>
      <c r="AB1729" s="41">
        <f t="shared" si="1960"/>
        <v>1.1807517280911747E-2</v>
      </c>
      <c r="AC1729" s="48">
        <f t="shared" si="1961"/>
        <v>1.6382891459249975</v>
      </c>
      <c r="AD1729" s="48">
        <f t="shared" si="1962"/>
        <v>0.16141867797381659</v>
      </c>
      <c r="AE1729" s="48">
        <f t="shared" si="1963"/>
        <v>0.21953463044391172</v>
      </c>
      <c r="AF1729" s="48">
        <f t="shared" si="1964"/>
        <v>0.16141867797381657</v>
      </c>
      <c r="AG1729" s="238">
        <f t="shared" si="1965"/>
        <v>5.8114068516105739E-2</v>
      </c>
      <c r="AH1729" s="48">
        <f t="shared" si="1966"/>
        <v>1.8839539894509042E-6</v>
      </c>
      <c r="AI1729" s="48">
        <f>AE1729+AC1729+SUM($AB$1722:AB1729)</f>
        <v>1.9097802157173358</v>
      </c>
      <c r="AJ1729" s="48">
        <f>AE1729+AC1729+SUM($AB$1722:AB1729)-$AI$1723</f>
        <v>1.3930551748024604</v>
      </c>
      <c r="AK1729" s="46"/>
      <c r="AL1729" s="86"/>
      <c r="AM1729" s="25">
        <v>367.44833333333332</v>
      </c>
      <c r="AN1729" s="25">
        <v>0.6836696733234584</v>
      </c>
      <c r="AQ1729">
        <v>1941</v>
      </c>
      <c r="AR1729" s="25">
        <v>402.44</v>
      </c>
      <c r="AS1729" s="25">
        <v>0.23193677299354309</v>
      </c>
      <c r="AV1729" s="41">
        <f t="shared" si="1973"/>
        <v>0</v>
      </c>
      <c r="AW1729" s="41">
        <f t="shared" si="1974"/>
        <v>3.3223802273160772E-3</v>
      </c>
      <c r="AX1729" s="41">
        <f t="shared" si="1975"/>
        <v>0.21621225021659565</v>
      </c>
      <c r="AY1729" s="41">
        <f t="shared" si="1967"/>
        <v>2.8902119061529015E-2</v>
      </c>
      <c r="AZ1729" s="41">
        <f t="shared" si="1968"/>
        <v>1.880878096655807</v>
      </c>
      <c r="BA1729" s="41">
        <f t="shared" si="1987"/>
        <v>2.3221487289501998E-2</v>
      </c>
      <c r="BB1729" s="41">
        <f t="shared" si="1988"/>
        <v>1.3698336875129589</v>
      </c>
      <c r="BC1729" s="89">
        <f>BA1729-BA1728</f>
        <v>6.1447086912715457E-3</v>
      </c>
      <c r="BD1729" s="89">
        <f>BB1729-BB1728</f>
        <v>0.33542070984239736</v>
      </c>
      <c r="BE1729" s="41">
        <f t="shared" si="1993"/>
        <v>630.24664246833822</v>
      </c>
      <c r="BF1729" s="89">
        <f t="shared" si="1994"/>
        <v>0.18292026826563873</v>
      </c>
      <c r="BG1729" s="89">
        <f t="shared" si="1995"/>
        <v>0.81707973173436121</v>
      </c>
      <c r="BH1729" s="89">
        <f>BF1729*($AJ1729-$AJ1728)</f>
        <v>6.2479237988443771E-2</v>
      </c>
      <c r="BI1729" s="89">
        <f t="shared" ref="BI1729:BI1738" si="2000">BG1729*($AJ1729-$AJ1728)</f>
        <v>0.27908618054522449</v>
      </c>
      <c r="BJ1729" s="41">
        <f>1000*((BA1729/BB1729)/0.0112372-1)</f>
        <v>508.56517929308296</v>
      </c>
      <c r="BK1729" s="41">
        <f t="shared" si="1996"/>
        <v>0.33801345424164264</v>
      </c>
      <c r="BL1729" s="41">
        <f t="shared" si="1997"/>
        <v>0.66198654575835736</v>
      </c>
      <c r="BM1729" s="41">
        <f t="shared" si="1976"/>
        <v>0</v>
      </c>
      <c r="BN1729" s="41">
        <f t="shared" si="1977"/>
        <v>8.5708960411236555E-5</v>
      </c>
      <c r="BO1729" s="41">
        <f t="shared" si="1978"/>
        <v>5.4385587811504807E-3</v>
      </c>
      <c r="BP1729" s="41">
        <f t="shared" si="1969"/>
        <v>2.6420507268015102E-2</v>
      </c>
      <c r="BQ1729" s="41">
        <f t="shared" si="1970"/>
        <v>1.6764814450610901</v>
      </c>
      <c r="BR1729" s="41">
        <f t="shared" si="1989"/>
        <v>2.61788138313763E-2</v>
      </c>
      <c r="BS1729" s="41">
        <f t="shared" si="1990"/>
        <v>1.6534724886905252</v>
      </c>
      <c r="BT1729" s="89">
        <f t="shared" si="1991"/>
        <v>7.6078384330653254E-3</v>
      </c>
      <c r="BU1729" s="89">
        <f t="shared" si="1991"/>
        <v>0.45260886660193922</v>
      </c>
      <c r="BV1729" s="41">
        <f t="shared" si="1979"/>
        <v>495.82267691951574</v>
      </c>
      <c r="BW1729" s="89" t="e">
        <f t="shared" si="1980"/>
        <v>#REF!</v>
      </c>
      <c r="BX1729" s="42" t="e">
        <f t="shared" si="1981"/>
        <v>#REF!</v>
      </c>
      <c r="BY1729" s="89" t="e">
        <f t="shared" si="1982"/>
        <v>#REF!</v>
      </c>
      <c r="BZ1729" s="89" t="e">
        <f t="shared" si="1982"/>
        <v>#REF!</v>
      </c>
      <c r="CA1729" s="41">
        <f t="shared" si="1983"/>
        <v>408.94772728808459</v>
      </c>
      <c r="CB1729" s="89" t="e">
        <f t="shared" si="1984"/>
        <v>#REF!</v>
      </c>
      <c r="CC1729" s="89" t="e">
        <f t="shared" si="1992"/>
        <v>#REF!</v>
      </c>
      <c r="CD1729" s="41" t="e">
        <f t="shared" ref="CD1729:CD1738" si="2001">CK1729+CJ1729</f>
        <v>#REF!</v>
      </c>
      <c r="CE1729" s="41" t="e">
        <f t="shared" ref="CE1729:CE1738" si="2002">CH1729+CI1729</f>
        <v>#REF!</v>
      </c>
      <c r="CF1729" s="41" t="e">
        <f t="shared" ref="CF1729:CF1738" si="2003">CK1729*13.49+CJ1729</f>
        <v>#REF!</v>
      </c>
      <c r="CG1729" s="41" t="e">
        <f t="shared" ref="CG1729:CG1738" si="2004">CH1729*13.49+CI1729</f>
        <v>#REF!</v>
      </c>
      <c r="CH1729" s="41" t="e">
        <f t="shared" si="1985"/>
        <v>#REF!</v>
      </c>
      <c r="CI1729" s="41">
        <f t="shared" si="1998"/>
        <v>0.92218378321828554</v>
      </c>
      <c r="CJ1729" s="41">
        <f t="shared" si="1999"/>
        <v>0.47087139158417496</v>
      </c>
      <c r="CK1729" s="41" t="e">
        <f t="shared" si="1986"/>
        <v>#REF!</v>
      </c>
      <c r="CM1729" s="89" t="e">
        <f t="shared" si="1971"/>
        <v>#REF!</v>
      </c>
      <c r="CN1729" s="89">
        <f t="shared" si="1972"/>
        <v>5.4672074986462121E-2</v>
      </c>
    </row>
    <row r="1730" spans="1:92" ht="14.4" x14ac:dyDescent="0.3">
      <c r="A1730" s="19"/>
      <c r="B1730" s="19"/>
      <c r="C1730" s="19"/>
      <c r="E1730" s="32">
        <v>41508.430555555555</v>
      </c>
      <c r="F1730" s="21">
        <f t="shared" si="1955"/>
        <v>1609.7909722222248</v>
      </c>
      <c r="G1730" s="21">
        <f t="shared" si="1956"/>
        <v>98.786111111112405</v>
      </c>
      <c r="H1730" s="21"/>
      <c r="I1730" s="21">
        <v>1014</v>
      </c>
      <c r="J1730" s="21">
        <v>6878</v>
      </c>
      <c r="K1730" s="21">
        <v>8459</v>
      </c>
      <c r="L1730" s="21">
        <v>10</v>
      </c>
      <c r="M1730" s="124">
        <v>6.08</v>
      </c>
      <c r="O1730" s="40"/>
      <c r="U1730" s="52">
        <f t="shared" si="1957"/>
        <v>1.9129928172791685E-2</v>
      </c>
      <c r="V1730" s="52">
        <f t="shared" si="1958"/>
        <v>2.6542712529817631</v>
      </c>
      <c r="W1730" s="52">
        <f t="shared" si="1959"/>
        <v>8.8173762010163807E-3</v>
      </c>
      <c r="X1730" s="247">
        <f>W1730+V1730+SUM($U$1722:U1730)</f>
        <v>2.7166406499483489</v>
      </c>
      <c r="Y1730" s="236">
        <f>W1730+V1730+SUM($U$1722:U1730)-$X$1723</f>
        <v>2.6933900001411453</v>
      </c>
      <c r="Z1730" s="42"/>
      <c r="AA1730" s="42"/>
      <c r="AB1730" s="41">
        <f t="shared" si="1960"/>
        <v>1.555451542409992E-2</v>
      </c>
      <c r="AC1730" s="48">
        <f t="shared" si="1961"/>
        <v>2.1581839080279663</v>
      </c>
      <c r="AD1730" s="48">
        <f t="shared" si="1962"/>
        <v>0.21264328957117323</v>
      </c>
      <c r="AE1730" s="48">
        <f t="shared" si="1963"/>
        <v>0.28920176139689063</v>
      </c>
      <c r="AF1730" s="48">
        <f t="shared" si="1964"/>
        <v>0.21264328957117323</v>
      </c>
      <c r="AG1730" s="238">
        <f t="shared" si="1965"/>
        <v>7.6555990017671757E-2</v>
      </c>
      <c r="AH1730" s="48">
        <f t="shared" si="1966"/>
        <v>2.481808045674602E-6</v>
      </c>
      <c r="AI1730" s="48">
        <f>AE1730+AC1730+SUM($AB$1722:AB1730)</f>
        <v>2.5148966241973838</v>
      </c>
      <c r="AJ1730" s="48">
        <f>AE1730+AC1730+SUM($AB$1722:AB1730)-$AI$1723</f>
        <v>1.9981715832825087</v>
      </c>
      <c r="AK1730" s="46"/>
      <c r="AL1730" s="86"/>
      <c r="AM1730" s="25">
        <v>461.25199999999995</v>
      </c>
      <c r="AN1730" s="25">
        <v>0.10699999999999932</v>
      </c>
      <c r="AQ1730">
        <v>2236</v>
      </c>
      <c r="AR1730" s="25">
        <v>453.6705</v>
      </c>
      <c r="AS1730" s="25">
        <v>0.19549999999998136</v>
      </c>
      <c r="AV1730" s="41">
        <f t="shared" si="1973"/>
        <v>0</v>
      </c>
      <c r="AW1730" s="41">
        <f t="shared" si="1974"/>
        <v>4.6720856738940936E-3</v>
      </c>
      <c r="AX1730" s="41">
        <f t="shared" si="1975"/>
        <v>0.28452967572299653</v>
      </c>
      <c r="AY1730" s="41">
        <f t="shared" si="1967"/>
        <v>4.0628426440018024E-2</v>
      </c>
      <c r="AZ1730" s="41">
        <f t="shared" si="1968"/>
        <v>2.474268197757366</v>
      </c>
      <c r="BA1730" s="41">
        <f t="shared" si="1987"/>
        <v>3.4947794667991007E-2</v>
      </c>
      <c r="BB1730" s="41">
        <f t="shared" si="1988"/>
        <v>1.9632237886145179</v>
      </c>
      <c r="BC1730" s="89">
        <f>BA1730-BA1729</f>
        <v>1.1726307378489009E-2</v>
      </c>
      <c r="BD1730" s="89">
        <f>BB1730-BB1729</f>
        <v>0.59339010110155899</v>
      </c>
      <c r="BE1730" s="41">
        <f t="shared" si="1993"/>
        <v>758.58298292642235</v>
      </c>
      <c r="BF1730" s="89">
        <f t="shared" si="1994"/>
        <v>1.9344885469017133E-2</v>
      </c>
      <c r="BG1730" s="89">
        <f t="shared" si="1995"/>
        <v>0.98065511453098286</v>
      </c>
      <c r="BH1730" s="89">
        <f>BF1730*($AJ1730-$AJ1729)</f>
        <v>1.1705907617469521E-2</v>
      </c>
      <c r="BI1730" s="89">
        <f t="shared" si="2000"/>
        <v>0.59341050086257874</v>
      </c>
      <c r="BJ1730" s="41">
        <f>1000*((BA1730/BB1730)/0.0112372-1)</f>
        <v>584.13378773984357</v>
      </c>
      <c r="BK1730" s="41">
        <f t="shared" si="1996"/>
        <v>0.24169495232733759</v>
      </c>
      <c r="BL1730" s="41">
        <f t="shared" si="1997"/>
        <v>0.75830504767266238</v>
      </c>
      <c r="BM1730" s="41">
        <f t="shared" si="1976"/>
        <v>0</v>
      </c>
      <c r="BN1730" s="41">
        <f t="shared" si="1977"/>
        <v>1.4171848372149611E-4</v>
      </c>
      <c r="BO1730" s="41">
        <f t="shared" si="1978"/>
        <v>8.6756577172948848E-3</v>
      </c>
      <c r="BP1730" s="41">
        <f t="shared" si="1969"/>
        <v>4.3663578024773504E-2</v>
      </c>
      <c r="BQ1730" s="41">
        <f t="shared" si="1970"/>
        <v>2.6729770719235755</v>
      </c>
      <c r="BR1730" s="41">
        <f t="shared" si="1989"/>
        <v>4.3421884588134702E-2</v>
      </c>
      <c r="BS1730" s="41">
        <f t="shared" si="1990"/>
        <v>2.6499681155530106</v>
      </c>
      <c r="BT1730" s="89">
        <f t="shared" si="1991"/>
        <v>1.7243070756758402E-2</v>
      </c>
      <c r="BU1730" s="89">
        <f t="shared" si="1991"/>
        <v>0.99649562686248538</v>
      </c>
      <c r="BV1730" s="41">
        <f t="shared" si="1979"/>
        <v>539.85952116170984</v>
      </c>
      <c r="BW1730" s="89" t="e">
        <f t="shared" si="1980"/>
        <v>#REF!</v>
      </c>
      <c r="BX1730" s="42" t="e">
        <f t="shared" si="1981"/>
        <v>#REF!</v>
      </c>
      <c r="BY1730" s="89" t="e">
        <f t="shared" si="1982"/>
        <v>#REF!</v>
      </c>
      <c r="BZ1730" s="89" t="e">
        <f t="shared" si="1982"/>
        <v>#REF!</v>
      </c>
      <c r="CA1730" s="41">
        <f t="shared" si="1983"/>
        <v>458.17587812286041</v>
      </c>
      <c r="CB1730" s="89" t="e">
        <f t="shared" si="1984"/>
        <v>#REF!</v>
      </c>
      <c r="CC1730" s="89" t="e">
        <f t="shared" si="1992"/>
        <v>#REF!</v>
      </c>
      <c r="CD1730" s="41" t="e">
        <f t="shared" si="2001"/>
        <v>#REF!</v>
      </c>
      <c r="CE1730" s="41" t="e">
        <f t="shared" si="2002"/>
        <v>#REF!</v>
      </c>
      <c r="CF1730" s="41" t="e">
        <f t="shared" si="2003"/>
        <v>#REF!</v>
      </c>
      <c r="CG1730" s="41" t="e">
        <f t="shared" si="2004"/>
        <v>#REF!</v>
      </c>
      <c r="CH1730" s="41" t="e">
        <f t="shared" si="1985"/>
        <v>#REF!</v>
      </c>
      <c r="CI1730" s="41">
        <f t="shared" si="1998"/>
        <v>1.5152235977192019</v>
      </c>
      <c r="CJ1730" s="41">
        <f t="shared" si="1999"/>
        <v>0.48294798556330659</v>
      </c>
      <c r="CK1730" s="41" t="e">
        <f t="shared" si="1986"/>
        <v>#REF!</v>
      </c>
      <c r="CM1730" s="89" t="e">
        <f t="shared" si="1971"/>
        <v>#REF!</v>
      </c>
      <c r="CN1730" s="89">
        <f t="shared" si="1972"/>
        <v>8.9830703665879127E-2</v>
      </c>
    </row>
    <row r="1731" spans="1:92" ht="14.4" x14ac:dyDescent="0.3">
      <c r="A1731" s="19"/>
      <c r="B1731" s="19"/>
      <c r="C1731" s="19"/>
      <c r="E1731" s="32">
        <v>41548.497916666667</v>
      </c>
      <c r="F1731" s="21">
        <f t="shared" si="1955"/>
        <v>1649.8583333333372</v>
      </c>
      <c r="G1731" s="21">
        <f t="shared" si="1956"/>
        <v>138.85347222222481</v>
      </c>
      <c r="H1731" s="21">
        <v>10</v>
      </c>
      <c r="I1731" s="21">
        <v>1030</v>
      </c>
      <c r="J1731" s="21">
        <v>7650</v>
      </c>
      <c r="K1731" s="21">
        <v>9922</v>
      </c>
      <c r="L1731" s="21">
        <v>11</v>
      </c>
      <c r="M1731" s="124">
        <v>6.08</v>
      </c>
      <c r="O1731" s="40"/>
      <c r="U1731" s="52">
        <f t="shared" si="1957"/>
        <v>2.2792544260988354E-2</v>
      </c>
      <c r="V1731" s="52">
        <f t="shared" si="1958"/>
        <v>3.1624580326601017</v>
      </c>
      <c r="W1731" s="52">
        <f t="shared" si="1959"/>
        <v>1.0505551067007639E-2</v>
      </c>
      <c r="X1731" s="247">
        <f>W1731+V1731+SUM($U$1722:U1731)</f>
        <v>3.2493081487536672</v>
      </c>
      <c r="Y1731" s="236">
        <f>W1731+V1731+SUM($U$1722:U1731)-$X$1723</f>
        <v>3.2260574989464637</v>
      </c>
      <c r="Z1731" s="42"/>
      <c r="AA1731" s="42"/>
      <c r="AB1731" s="41">
        <f t="shared" si="1960"/>
        <v>1.7573368635009162E-2</v>
      </c>
      <c r="AC1731" s="48">
        <f t="shared" si="1961"/>
        <v>2.4382991281848194</v>
      </c>
      <c r="AD1731" s="48">
        <f t="shared" si="1962"/>
        <v>0.24024270853243015</v>
      </c>
      <c r="AE1731" s="48">
        <f t="shared" si="1963"/>
        <v>0.32673786513767988</v>
      </c>
      <c r="AF1731" s="48">
        <f t="shared" si="1964"/>
        <v>0.24024270853243015</v>
      </c>
      <c r="AG1731" s="238">
        <f t="shared" si="1965"/>
        <v>8.6492352678127701E-2</v>
      </c>
      <c r="AH1731" s="48">
        <f t="shared" si="1966"/>
        <v>2.803927122049525E-6</v>
      </c>
      <c r="AI1731" s="48">
        <f>AE1731+AC1731+SUM($AB$1722:AB1731)</f>
        <v>2.8501213167300348</v>
      </c>
      <c r="AJ1731" s="48">
        <f>AE1731+AC1731+SUM($AB$1722:AB1731)-$AI$1723</f>
        <v>2.3333962758151596</v>
      </c>
      <c r="AK1731" s="46"/>
      <c r="AL1731" s="86"/>
      <c r="AM1731" s="25">
        <v>491.67849999999999</v>
      </c>
      <c r="AN1731" s="25">
        <v>9.6499999999991815E-2</v>
      </c>
      <c r="AQ1731">
        <v>2338</v>
      </c>
      <c r="AR1731" s="25">
        <v>464.44400000000002</v>
      </c>
      <c r="AS1731" s="25">
        <v>0.11099999999999</v>
      </c>
      <c r="AV1731" s="41">
        <f t="shared" si="1973"/>
        <v>0</v>
      </c>
      <c r="AW1731" s="41">
        <f t="shared" si="1974"/>
        <v>5.3865832630323931E-3</v>
      </c>
      <c r="AX1731" s="41">
        <f t="shared" si="1975"/>
        <v>0.32135128187464751</v>
      </c>
      <c r="AY1731" s="41">
        <f t="shared" si="1967"/>
        <v>4.6986950152963426E-2</v>
      </c>
      <c r="AZ1731" s="41">
        <f t="shared" si="1968"/>
        <v>2.8031343665770714</v>
      </c>
      <c r="BA1731" s="41">
        <f t="shared" si="1987"/>
        <v>4.1306318380936409E-2</v>
      </c>
      <c r="BB1731" s="41">
        <f t="shared" si="1988"/>
        <v>2.2920899574342233</v>
      </c>
      <c r="BC1731" s="89">
        <f t="shared" ref="BC1731:BD1738" si="2005">BA1731-BA1730</f>
        <v>6.358523712945402E-3</v>
      </c>
      <c r="BD1731" s="89">
        <f t="shared" si="2005"/>
        <v>0.32886616881970543</v>
      </c>
      <c r="BE1731" s="41">
        <f t="shared" si="1993"/>
        <v>720.59630443471838</v>
      </c>
      <c r="BF1731" s="89">
        <f t="shared" si="1994"/>
        <v>6.7762079330658517E-2</v>
      </c>
      <c r="BG1731" s="89">
        <f t="shared" si="1995"/>
        <v>0.93223792066934152</v>
      </c>
      <c r="BH1731" s="89">
        <f t="shared" ref="BH1731:BH1738" si="2006">BF1731*($AJ1731-$AJ1730)</f>
        <v>2.2715522208993106E-2</v>
      </c>
      <c r="BI1731" s="89">
        <f t="shared" si="2000"/>
        <v>0.31250917032365788</v>
      </c>
      <c r="BJ1731" s="41">
        <f t="shared" ref="BJ1731:BJ1738" si="2007">1000*((BA1731/BB1731)/0.0112372-1)</f>
        <v>603.71325708282473</v>
      </c>
      <c r="BK1731" s="41">
        <f t="shared" si="1996"/>
        <v>0.21673928364221642</v>
      </c>
      <c r="BL1731" s="41">
        <f t="shared" si="1997"/>
        <v>0.7832607163577836</v>
      </c>
      <c r="BM1731" s="41">
        <f t="shared" si="1976"/>
        <v>0</v>
      </c>
      <c r="BN1731" s="41">
        <f t="shared" si="1977"/>
        <v>1.7008304681448622E-4</v>
      </c>
      <c r="BO1731" s="41">
        <f t="shared" si="1978"/>
        <v>1.0335468020193153E-2</v>
      </c>
      <c r="BP1731" s="41">
        <f t="shared" si="1969"/>
        <v>5.2605734478293947E-2</v>
      </c>
      <c r="BQ1731" s="41">
        <f t="shared" si="1970"/>
        <v>3.1967024142753733</v>
      </c>
      <c r="BR1731" s="41">
        <f t="shared" si="1989"/>
        <v>5.2364041041655145E-2</v>
      </c>
      <c r="BS1731" s="41">
        <f t="shared" si="1990"/>
        <v>3.1736934579048084</v>
      </c>
      <c r="BT1731" s="89">
        <f t="shared" si="1991"/>
        <v>8.9421564535204431E-3</v>
      </c>
      <c r="BU1731" s="89">
        <f t="shared" si="1991"/>
        <v>0.5237253423517978</v>
      </c>
      <c r="BV1731" s="41">
        <f t="shared" si="1979"/>
        <v>519.42953565319954</v>
      </c>
      <c r="BW1731" s="89" t="e">
        <f t="shared" si="1980"/>
        <v>#REF!</v>
      </c>
      <c r="BX1731" s="42" t="e">
        <f t="shared" si="1981"/>
        <v>#REF!</v>
      </c>
      <c r="BY1731" s="89" t="e">
        <f t="shared" si="1982"/>
        <v>#REF!</v>
      </c>
      <c r="BZ1731" s="89" t="e">
        <f t="shared" si="1982"/>
        <v>#REF!</v>
      </c>
      <c r="CA1731" s="41">
        <f t="shared" si="1983"/>
        <v>468.2840039345939</v>
      </c>
      <c r="CB1731" s="89" t="e">
        <f t="shared" si="1984"/>
        <v>#REF!</v>
      </c>
      <c r="CC1731" s="89" t="e">
        <f t="shared" si="1992"/>
        <v>#REF!</v>
      </c>
      <c r="CD1731" s="41" t="e">
        <f t="shared" si="2001"/>
        <v>#REF!</v>
      </c>
      <c r="CE1731" s="41" t="e">
        <f t="shared" si="2002"/>
        <v>#REF!</v>
      </c>
      <c r="CF1731" s="41" t="e">
        <f t="shared" si="2003"/>
        <v>#REF!</v>
      </c>
      <c r="CG1731" s="41" t="e">
        <f t="shared" si="2004"/>
        <v>#REF!</v>
      </c>
      <c r="CH1731" s="41" t="e">
        <f t="shared" si="1985"/>
        <v>#REF!</v>
      </c>
      <c r="CI1731" s="41">
        <f t="shared" si="1998"/>
        <v>1.8276576385415664</v>
      </c>
      <c r="CJ1731" s="41">
        <f t="shared" si="1999"/>
        <v>0.50573863727359336</v>
      </c>
      <c r="CK1731" s="41" t="e">
        <f t="shared" si="1986"/>
        <v>#REF!</v>
      </c>
      <c r="CM1731" s="89" t="e">
        <f t="shared" si="1971"/>
        <v>#REF!</v>
      </c>
      <c r="CN1731" s="89">
        <f t="shared" si="1972"/>
        <v>0.10835349447938926</v>
      </c>
    </row>
    <row r="1732" spans="1:92" ht="14.4" x14ac:dyDescent="0.3">
      <c r="A1732" s="19"/>
      <c r="B1732" s="19"/>
      <c r="C1732" s="19"/>
      <c r="E1732" s="32">
        <v>41583.47152777778</v>
      </c>
      <c r="F1732" s="21">
        <f t="shared" si="1955"/>
        <v>1684.8319444444496</v>
      </c>
      <c r="G1732" s="21">
        <f t="shared" si="1956"/>
        <v>173.82708333333721</v>
      </c>
      <c r="H1732" s="21"/>
      <c r="I1732" s="21">
        <v>1022</v>
      </c>
      <c r="J1732" s="21">
        <v>9038</v>
      </c>
      <c r="K1732" s="21">
        <v>11266</v>
      </c>
      <c r="L1732" s="21">
        <v>13</v>
      </c>
      <c r="M1732" s="124">
        <v>6.08</v>
      </c>
      <c r="O1732" s="40"/>
      <c r="U1732" s="52">
        <f t="shared" si="1957"/>
        <v>2.5678934653840663E-2</v>
      </c>
      <c r="V1732" s="52">
        <f t="shared" si="1958"/>
        <v>3.5629437519701805</v>
      </c>
      <c r="W1732" s="52">
        <f t="shared" si="1959"/>
        <v>1.1835947591599725E-2</v>
      </c>
      <c r="X1732" s="247">
        <f>W1732+V1732+SUM($U$1722:U1732)</f>
        <v>3.6768031992421788</v>
      </c>
      <c r="Y1732" s="236">
        <f>W1732+V1732+SUM($U$1722:U1732)-$X$1723</f>
        <v>3.6535525494349752</v>
      </c>
      <c r="Z1732" s="42"/>
      <c r="AA1732" s="42"/>
      <c r="AB1732" s="41">
        <f t="shared" si="1960"/>
        <v>2.0600586845500791E-2</v>
      </c>
      <c r="AC1732" s="48">
        <f t="shared" si="1961"/>
        <v>2.8583246609538873</v>
      </c>
      <c r="AD1732" s="48">
        <f t="shared" si="1962"/>
        <v>0.28162732393043438</v>
      </c>
      <c r="AE1732" s="48">
        <f t="shared" si="1963"/>
        <v>0.38302228253910353</v>
      </c>
      <c r="AF1732" s="48">
        <f t="shared" si="1964"/>
        <v>0.28162732393043444</v>
      </c>
      <c r="AG1732" s="238">
        <f t="shared" si="1965"/>
        <v>0.10139167167231759</v>
      </c>
      <c r="AH1732" s="48">
        <f t="shared" si="1966"/>
        <v>3.2869363515861981E-6</v>
      </c>
      <c r="AI1732" s="48">
        <f>AE1732+AC1732+SUM($AB$1722:AB1732)</f>
        <v>3.3470318537460275</v>
      </c>
      <c r="AJ1732" s="48">
        <f>AE1732+AC1732+SUM($AB$1722:AB1732)-$AI$1723</f>
        <v>2.8303068128311524</v>
      </c>
      <c r="AK1732" s="46"/>
      <c r="AL1732" s="86"/>
      <c r="AM1732" s="25">
        <v>494.30950000000001</v>
      </c>
      <c r="AN1732" s="25">
        <v>0.14850000000001273</v>
      </c>
      <c r="AQ1732">
        <v>1801</v>
      </c>
      <c r="AR1732" s="25">
        <v>461.73500000000001</v>
      </c>
      <c r="AS1732" s="25">
        <v>0.11599999999998545</v>
      </c>
      <c r="AV1732" s="41">
        <f t="shared" si="1973"/>
        <v>0</v>
      </c>
      <c r="AW1732" s="41">
        <f t="shared" si="1974"/>
        <v>6.3254386731926978E-3</v>
      </c>
      <c r="AX1732" s="41">
        <f t="shared" si="1975"/>
        <v>0.37669684386591085</v>
      </c>
      <c r="AY1732" s="41">
        <f t="shared" si="1967"/>
        <v>5.5274707747405095E-2</v>
      </c>
      <c r="AZ1732" s="41">
        <f t="shared" si="1968"/>
        <v>3.2917571459986226</v>
      </c>
      <c r="BA1732" s="41">
        <f t="shared" si="1987"/>
        <v>4.9594075975378078E-2</v>
      </c>
      <c r="BB1732" s="41">
        <f t="shared" si="1988"/>
        <v>2.7807127368557745</v>
      </c>
      <c r="BC1732" s="89">
        <f t="shared" si="2005"/>
        <v>8.2877575944416693E-3</v>
      </c>
      <c r="BD1732" s="89">
        <f t="shared" si="2005"/>
        <v>0.48862277942155119</v>
      </c>
      <c r="BE1732" s="41">
        <f t="shared" si="1993"/>
        <v>509.40303806057739</v>
      </c>
      <c r="BF1732" s="89">
        <f t="shared" si="1994"/>
        <v>0.3369455332760517</v>
      </c>
      <c r="BG1732" s="89">
        <f t="shared" si="1995"/>
        <v>0.6630544667239483</v>
      </c>
      <c r="BH1732" s="89">
        <f t="shared" si="2006"/>
        <v>0.16743178588534291</v>
      </c>
      <c r="BI1732" s="89">
        <f t="shared" si="2000"/>
        <v>0.32947875113064984</v>
      </c>
      <c r="BJ1732" s="41">
        <f t="shared" si="2007"/>
        <v>587.14120318609184</v>
      </c>
      <c r="BK1732" s="41">
        <f t="shared" si="1996"/>
        <v>0.23786175020319564</v>
      </c>
      <c r="BL1732" s="41">
        <f t="shared" si="1997"/>
        <v>0.76213824979680433</v>
      </c>
      <c r="BM1732" s="41">
        <f t="shared" si="1976"/>
        <v>0</v>
      </c>
      <c r="BN1732" s="41">
        <f t="shared" si="1977"/>
        <v>1.9127319221817028E-4</v>
      </c>
      <c r="BO1732" s="41">
        <f t="shared" si="1978"/>
        <v>1.1644674399381556E-2</v>
      </c>
      <c r="BP1732" s="41">
        <f t="shared" si="1969"/>
        <v>5.9418469001684675E-2</v>
      </c>
      <c r="BQ1732" s="41">
        <f t="shared" si="1970"/>
        <v>3.6173847302404942</v>
      </c>
      <c r="BR1732" s="41">
        <f t="shared" si="1989"/>
        <v>5.9176775565045872E-2</v>
      </c>
      <c r="BS1732" s="41">
        <f t="shared" si="1990"/>
        <v>3.5943757738699293</v>
      </c>
      <c r="BT1732" s="89">
        <f t="shared" si="1991"/>
        <v>6.8127345233907274E-3</v>
      </c>
      <c r="BU1732" s="89">
        <f t="shared" si="1991"/>
        <v>0.42068231596512096</v>
      </c>
      <c r="BV1732" s="41">
        <f t="shared" si="1979"/>
        <v>441.14971150170823</v>
      </c>
      <c r="BW1732" s="89" t="e">
        <f t="shared" si="1980"/>
        <v>#REF!</v>
      </c>
      <c r="BX1732" s="42" t="e">
        <f t="shared" si="1981"/>
        <v>#REF!</v>
      </c>
      <c r="BY1732" s="89" t="e">
        <f t="shared" si="1982"/>
        <v>#REF!</v>
      </c>
      <c r="BZ1732" s="89" t="e">
        <f t="shared" si="1982"/>
        <v>#REF!</v>
      </c>
      <c r="CA1732" s="41">
        <f t="shared" si="1983"/>
        <v>465.10823220095256</v>
      </c>
      <c r="CB1732" s="89" t="e">
        <f t="shared" si="1984"/>
        <v>#REF!</v>
      </c>
      <c r="CC1732" s="89" t="e">
        <f t="shared" si="1992"/>
        <v>#REF!</v>
      </c>
      <c r="CD1732" s="41" t="e">
        <f t="shared" si="2001"/>
        <v>#REF!</v>
      </c>
      <c r="CE1732" s="41" t="e">
        <f t="shared" si="2002"/>
        <v>#REF!</v>
      </c>
      <c r="CF1732" s="41" t="e">
        <f t="shared" si="2003"/>
        <v>#REF!</v>
      </c>
      <c r="CG1732" s="41" t="e">
        <f t="shared" si="2004"/>
        <v>#REF!</v>
      </c>
      <c r="CH1732" s="41" t="e">
        <f t="shared" si="1985"/>
        <v>#REF!</v>
      </c>
      <c r="CI1732" s="41">
        <f t="shared" si="1998"/>
        <v>2.157085080719106</v>
      </c>
      <c r="CJ1732" s="41">
        <f t="shared" si="1999"/>
        <v>0.67322173211204639</v>
      </c>
      <c r="CK1732" s="41" t="e">
        <f t="shared" si="1986"/>
        <v>#REF!</v>
      </c>
      <c r="CM1732" s="89" t="e">
        <f t="shared" si="1971"/>
        <v>#REF!</v>
      </c>
      <c r="CN1732" s="89">
        <f t="shared" si="1972"/>
        <v>0.12788374663636703</v>
      </c>
    </row>
    <row r="1733" spans="1:92" ht="14.4" x14ac:dyDescent="0.3">
      <c r="A1733" s="19"/>
      <c r="B1733" s="19"/>
      <c r="C1733" s="19"/>
      <c r="E1733" s="32">
        <v>41613.48541666667</v>
      </c>
      <c r="F1733" s="21">
        <f t="shared" si="1955"/>
        <v>1714.8458333333401</v>
      </c>
      <c r="G1733" s="21">
        <f t="shared" si="1956"/>
        <v>203.84097222222772</v>
      </c>
      <c r="H1733" s="21"/>
      <c r="I1733" s="21">
        <v>1120</v>
      </c>
      <c r="J1733" s="21">
        <v>9196</v>
      </c>
      <c r="K1733" s="21">
        <v>11511</v>
      </c>
      <c r="L1733" s="21">
        <v>20</v>
      </c>
      <c r="M1733" s="124">
        <v>6.08</v>
      </c>
      <c r="O1733" s="40"/>
      <c r="U1733" s="52">
        <f t="shared" si="1957"/>
        <v>2.875328281242481E-2</v>
      </c>
      <c r="V1733" s="52">
        <f t="shared" si="1958"/>
        <v>3.9895085495627529</v>
      </c>
      <c r="W1733" s="52">
        <f t="shared" si="1959"/>
        <v>1.3252977704953386E-2</v>
      </c>
      <c r="X1733" s="247">
        <f>W1733+V1733+SUM($U$1722:U1733)</f>
        <v>4.1335383097605298</v>
      </c>
      <c r="Y1733" s="236">
        <f>W1733+V1733+SUM($U$1722:U1733)-$X$1723</f>
        <v>4.1102876599533262</v>
      </c>
      <c r="Z1733" s="42"/>
      <c r="AA1733" s="42"/>
      <c r="AB1733" s="41">
        <f t="shared" si="1960"/>
        <v>2.297065317896434E-2</v>
      </c>
      <c r="AC1733" s="48">
        <f t="shared" si="1961"/>
        <v>3.187170586550176</v>
      </c>
      <c r="AD1733" s="48">
        <f t="shared" si="1962"/>
        <v>0.31402812124930962</v>
      </c>
      <c r="AE1733" s="48">
        <f t="shared" si="1963"/>
        <v>0.42708841636434253</v>
      </c>
      <c r="AF1733" s="48">
        <f t="shared" si="1964"/>
        <v>0.31402812124930962</v>
      </c>
      <c r="AG1733" s="238">
        <f t="shared" si="1965"/>
        <v>0.11305663002162954</v>
      </c>
      <c r="AH1733" s="48">
        <f t="shared" si="1966"/>
        <v>3.6650934034001555E-6</v>
      </c>
      <c r="AI1733" s="48">
        <f>AE1733+AC1733+SUM($AB$1722:AB1733)</f>
        <v>3.7429145663465193</v>
      </c>
      <c r="AJ1733" s="48">
        <f>AE1733+AC1733+SUM($AB$1722:AB1733)-$AI$1723</f>
        <v>3.2261895254316442</v>
      </c>
      <c r="AK1733" s="46"/>
      <c r="AL1733" s="86"/>
      <c r="AM1733" s="25">
        <v>490.23050000000001</v>
      </c>
      <c r="AN1733" s="25">
        <v>0.22550000000001091</v>
      </c>
      <c r="AQ1733"/>
      <c r="AR1733" s="25">
        <v>456.76299999999998</v>
      </c>
      <c r="AS1733" s="25">
        <v>8.8999999999998636E-2</v>
      </c>
      <c r="AV1733" s="41">
        <f t="shared" si="1973"/>
        <v>0</v>
      </c>
      <c r="AW1733" s="41">
        <f t="shared" si="1974"/>
        <v>7.0342349561778499E-3</v>
      </c>
      <c r="AX1733" s="41">
        <f t="shared" si="1975"/>
        <v>0.42005418140816464</v>
      </c>
      <c r="AY1733" s="41">
        <f t="shared" si="1967"/>
        <v>6.1646580594968595E-2</v>
      </c>
      <c r="AZ1733" s="41">
        <f t="shared" si="1968"/>
        <v>3.6812679857515507</v>
      </c>
      <c r="BA1733" s="41">
        <f t="shared" si="1987"/>
        <v>5.5965948822941577E-2</v>
      </c>
      <c r="BB1733" s="41">
        <f t="shared" si="1988"/>
        <v>3.1702235766087026</v>
      </c>
      <c r="BC1733" s="89">
        <f t="shared" si="2005"/>
        <v>6.3718728475634992E-3</v>
      </c>
      <c r="BD1733" s="89">
        <f t="shared" si="2005"/>
        <v>0.38951083975292811</v>
      </c>
      <c r="BE1733" s="41">
        <f t="shared" si="1993"/>
        <v>455.75886011689602</v>
      </c>
      <c r="BF1733" s="89">
        <f t="shared" si="1994"/>
        <v>0.40531951768784596</v>
      </c>
      <c r="BG1733" s="89">
        <f t="shared" si="1995"/>
        <v>0.59468048231215409</v>
      </c>
      <c r="BH1733" s="89">
        <f t="shared" si="2006"/>
        <v>0.16045899013218748</v>
      </c>
      <c r="BI1733" s="89">
        <f t="shared" si="2000"/>
        <v>0.23542372246830434</v>
      </c>
      <c r="BJ1733" s="41">
        <f t="shared" si="2007"/>
        <v>570.99885690011365</v>
      </c>
      <c r="BK1733" s="41">
        <f t="shared" si="1996"/>
        <v>0.25843651853100935</v>
      </c>
      <c r="BL1733" s="41">
        <f t="shared" si="1997"/>
        <v>0.74156348146899065</v>
      </c>
      <c r="BM1733" s="41">
        <f t="shared" si="1976"/>
        <v>0</v>
      </c>
      <c r="BN1733" s="41">
        <f t="shared" si="1977"/>
        <v>2.1345614877877649E-4</v>
      </c>
      <c r="BO1733" s="41">
        <f t="shared" si="1978"/>
        <v>1.303952155617461E-2</v>
      </c>
      <c r="BP1733" s="41">
        <f t="shared" si="1969"/>
        <v>6.6575918866990907E-2</v>
      </c>
      <c r="BQ1733" s="41">
        <f t="shared" si="1970"/>
        <v>4.0669623908935391</v>
      </c>
      <c r="BR1733" s="41">
        <f t="shared" si="1989"/>
        <v>6.6334225430352098E-2</v>
      </c>
      <c r="BS1733" s="41">
        <f t="shared" si="1990"/>
        <v>4.0439534345229742</v>
      </c>
      <c r="BT1733" s="89">
        <f t="shared" si="1991"/>
        <v>7.1574498653062257E-3</v>
      </c>
      <c r="BU1733" s="89">
        <f t="shared" si="1991"/>
        <v>0.44957766065304483</v>
      </c>
      <c r="BV1733" s="41">
        <f t="shared" si="1979"/>
        <v>416.75737148938776</v>
      </c>
      <c r="BW1733" s="89" t="e">
        <f t="shared" si="1980"/>
        <v>#REF!</v>
      </c>
      <c r="BX1733" s="42" t="e">
        <f t="shared" si="1981"/>
        <v>#REF!</v>
      </c>
      <c r="BY1733" s="89" t="e">
        <f t="shared" si="1982"/>
        <v>#REF!</v>
      </c>
      <c r="BZ1733" s="89" t="e">
        <f t="shared" si="1982"/>
        <v>#REF!</v>
      </c>
      <c r="CA1733" s="41">
        <f t="shared" si="1983"/>
        <v>459.73293122352408</v>
      </c>
      <c r="CB1733" s="89" t="e">
        <f t="shared" si="1984"/>
        <v>#REF!</v>
      </c>
      <c r="CC1733" s="89" t="e">
        <f t="shared" si="1992"/>
        <v>#REF!</v>
      </c>
      <c r="CD1733" s="41" t="e">
        <f t="shared" si="2001"/>
        <v>#REF!</v>
      </c>
      <c r="CE1733" s="41" t="e">
        <f t="shared" si="2002"/>
        <v>#REF!</v>
      </c>
      <c r="CF1733" s="41" t="e">
        <f t="shared" si="2003"/>
        <v>#REF!</v>
      </c>
      <c r="CG1733" s="41" t="e">
        <f t="shared" si="2004"/>
        <v>#REF!</v>
      </c>
      <c r="CH1733" s="41" t="e">
        <f t="shared" si="1985"/>
        <v>#REF!</v>
      </c>
      <c r="CI1733" s="41">
        <f t="shared" si="1998"/>
        <v>2.3924243363578808</v>
      </c>
      <c r="CJ1733" s="41">
        <f t="shared" si="1999"/>
        <v>0.8337651890737634</v>
      </c>
      <c r="CK1733" s="41" t="e">
        <f t="shared" si="1986"/>
        <v>#REF!</v>
      </c>
      <c r="CM1733" s="89" t="e">
        <f t="shared" si="1971"/>
        <v>#REF!</v>
      </c>
      <c r="CN1733" s="89">
        <f t="shared" si="1972"/>
        <v>0.14183593888446658</v>
      </c>
    </row>
    <row r="1734" spans="1:92" ht="14.4" x14ac:dyDescent="0.3">
      <c r="A1734" s="19"/>
      <c r="B1734" s="19"/>
      <c r="C1734" s="19"/>
      <c r="E1734" s="32">
        <v>41696.510416666664</v>
      </c>
      <c r="F1734" s="21">
        <f t="shared" si="1955"/>
        <v>1797.8708333333343</v>
      </c>
      <c r="G1734" s="21">
        <f t="shared" si="1956"/>
        <v>286.8659722222219</v>
      </c>
      <c r="H1734" s="21"/>
      <c r="I1734" s="21">
        <v>1078</v>
      </c>
      <c r="J1734" s="21">
        <v>11074</v>
      </c>
      <c r="K1734" s="21">
        <v>14695</v>
      </c>
      <c r="L1734" s="21">
        <v>13</v>
      </c>
      <c r="M1734" s="124">
        <v>6.08</v>
      </c>
      <c r="O1734" s="40"/>
      <c r="U1734" s="52">
        <f t="shared" si="1957"/>
        <v>3.5330087309422352E-2</v>
      </c>
      <c r="V1734" s="52">
        <f t="shared" si="1958"/>
        <v>4.9020380141370188</v>
      </c>
      <c r="W1734" s="52">
        <f t="shared" si="1959"/>
        <v>1.6284361771154037E-2</v>
      </c>
      <c r="X1734" s="247">
        <f>W1734+V1734+SUM($U$1722:U1734)</f>
        <v>5.0844292457104183</v>
      </c>
      <c r="Y1734" s="236">
        <f>W1734+V1734+SUM($U$1722:U1734)-$X$1723</f>
        <v>5.0611785959032147</v>
      </c>
      <c r="Z1734" s="42"/>
      <c r="AA1734" s="42"/>
      <c r="AB1734" s="41">
        <f t="shared" si="1960"/>
        <v>2.6624388354171021E-2</v>
      </c>
      <c r="AC1734" s="48">
        <f t="shared" si="1961"/>
        <v>3.6941251424670534</v>
      </c>
      <c r="AD1734" s="48">
        <f t="shared" si="1962"/>
        <v>0.36397774974587294</v>
      </c>
      <c r="AE1734" s="48">
        <f t="shared" si="1963"/>
        <v>0.49502152900315638</v>
      </c>
      <c r="AF1734" s="48">
        <f t="shared" si="1964"/>
        <v>0.36397774974587294</v>
      </c>
      <c r="AG1734" s="238">
        <f t="shared" si="1965"/>
        <v>0.13103953119044076</v>
      </c>
      <c r="AH1734" s="48">
        <f t="shared" si="1966"/>
        <v>4.2480668427747199E-6</v>
      </c>
      <c r="AI1734" s="48">
        <f>AE1734+AC1734+SUM($AB$1722:AB1734)</f>
        <v>4.344426623256382</v>
      </c>
      <c r="AJ1734" s="48">
        <f>AE1734+AC1734+SUM($AB$1722:AB1734)-$AI$1723</f>
        <v>3.8277015823415068</v>
      </c>
      <c r="AK1734" s="46"/>
      <c r="AL1734" s="86"/>
      <c r="AM1734" s="25">
        <v>465.995</v>
      </c>
      <c r="AN1734" s="25">
        <v>6.6468037431531291E-2</v>
      </c>
      <c r="AQ1734"/>
      <c r="AR1734" s="25">
        <v>435.87149999999997</v>
      </c>
      <c r="AS1734" s="25">
        <v>3.8890872965264937E-2</v>
      </c>
      <c r="AV1734" s="41">
        <f t="shared" si="1973"/>
        <v>0</v>
      </c>
      <c r="AW1734" s="41">
        <f t="shared" si="1974"/>
        <v>8.0226629987387704E-3</v>
      </c>
      <c r="AX1734" s="41">
        <f t="shared" si="1975"/>
        <v>0.48699886600441761</v>
      </c>
      <c r="AY1734" s="41">
        <f t="shared" si="1967"/>
        <v>7.0408797757384733E-2</v>
      </c>
      <c r="AZ1734" s="41">
        <f t="shared" si="1968"/>
        <v>4.2740178254989978</v>
      </c>
      <c r="BA1734" s="41">
        <f t="shared" si="1987"/>
        <v>6.4728165985357716E-2</v>
      </c>
      <c r="BB1734" s="41">
        <f t="shared" si="1988"/>
        <v>3.7629734163561497</v>
      </c>
      <c r="BC1734" s="89">
        <f t="shared" si="2005"/>
        <v>8.7622171624161388E-3</v>
      </c>
      <c r="BD1734" s="89">
        <f t="shared" si="2005"/>
        <v>0.5927498397474471</v>
      </c>
      <c r="BE1734" s="41">
        <f t="shared" si="1993"/>
        <v>315.4806273488058</v>
      </c>
      <c r="BF1734" s="89">
        <f t="shared" si="1994"/>
        <v>0.58411583945586731</v>
      </c>
      <c r="BG1734" s="89">
        <f t="shared" si="1995"/>
        <v>0.41588416054413269</v>
      </c>
      <c r="BH1734" s="89">
        <f t="shared" si="2006"/>
        <v>0.35135272006472984</v>
      </c>
      <c r="BI1734" s="89">
        <f t="shared" si="2000"/>
        <v>0.25015933684513281</v>
      </c>
      <c r="BJ1734" s="41">
        <f t="shared" si="2007"/>
        <v>530.74919981756307</v>
      </c>
      <c r="BK1734" s="41">
        <f t="shared" si="1996"/>
        <v>0.30973806757947481</v>
      </c>
      <c r="BL1734" s="41">
        <f t="shared" si="1997"/>
        <v>0.69026193242052525</v>
      </c>
      <c r="BM1734" s="41">
        <f t="shared" si="1976"/>
        <v>0</v>
      </c>
      <c r="BN1734" s="41">
        <f t="shared" si="1977"/>
        <v>2.5857881601564224E-4</v>
      </c>
      <c r="BO1734" s="41">
        <f t="shared" si="1978"/>
        <v>1.6025782955138394E-2</v>
      </c>
      <c r="BP1734" s="41">
        <f t="shared" si="1969"/>
        <v>8.0735475724937361E-2</v>
      </c>
      <c r="BQ1734" s="41">
        <f t="shared" si="1970"/>
        <v>5.0036937699854809</v>
      </c>
      <c r="BR1734" s="41">
        <f t="shared" si="1989"/>
        <v>8.0493782288298552E-2</v>
      </c>
      <c r="BS1734" s="41">
        <f t="shared" si="1990"/>
        <v>4.980684813614916</v>
      </c>
      <c r="BT1734" s="89">
        <f t="shared" si="1991"/>
        <v>1.4159556857946454E-2</v>
      </c>
      <c r="BU1734" s="89">
        <f t="shared" si="1991"/>
        <v>0.93673137909194182</v>
      </c>
      <c r="BV1734" s="41">
        <f t="shared" si="1979"/>
        <v>345.16786106381113</v>
      </c>
      <c r="BW1734" s="89" t="e">
        <f t="shared" si="1980"/>
        <v>#REF!</v>
      </c>
      <c r="BX1734" s="42" t="e">
        <f t="shared" si="1981"/>
        <v>#REF!</v>
      </c>
      <c r="BY1734" s="89" t="e">
        <f t="shared" si="1982"/>
        <v>#REF!</v>
      </c>
      <c r="BZ1734" s="89" t="e">
        <f t="shared" si="1982"/>
        <v>#REF!</v>
      </c>
      <c r="CA1734" s="41">
        <f t="shared" si="1983"/>
        <v>438.18635676992335</v>
      </c>
      <c r="CB1734" s="89" t="e">
        <f t="shared" si="1984"/>
        <v>#REF!</v>
      </c>
      <c r="CC1734" s="89" t="e">
        <f t="shared" si="1992"/>
        <v>#REF!</v>
      </c>
      <c r="CD1734" s="41" t="e">
        <f t="shared" si="2001"/>
        <v>#REF!</v>
      </c>
      <c r="CE1734" s="41" t="e">
        <f t="shared" si="2002"/>
        <v>#REF!</v>
      </c>
      <c r="CF1734" s="41" t="e">
        <f t="shared" si="2003"/>
        <v>#REF!</v>
      </c>
      <c r="CG1734" s="41" t="e">
        <f t="shared" si="2004"/>
        <v>#REF!</v>
      </c>
      <c r="CH1734" s="41" t="e">
        <f t="shared" si="1985"/>
        <v>#REF!</v>
      </c>
      <c r="CI1734" s="41">
        <f t="shared" si="1998"/>
        <v>2.6421166909561506</v>
      </c>
      <c r="CJ1734" s="41">
        <f t="shared" si="1999"/>
        <v>1.1855848913853564</v>
      </c>
      <c r="CK1734" s="41" t="e">
        <f t="shared" si="1986"/>
        <v>#REF!</v>
      </c>
      <c r="CM1734" s="89" t="e">
        <f t="shared" si="1971"/>
        <v>#REF!</v>
      </c>
      <c r="CN1734" s="89">
        <f t="shared" si="1972"/>
        <v>0.15663906097635832</v>
      </c>
    </row>
    <row r="1735" spans="1:92" ht="14.4" x14ac:dyDescent="0.3">
      <c r="A1735" s="19"/>
      <c r="B1735" s="19"/>
      <c r="C1735" s="19"/>
      <c r="D1735" s="22"/>
      <c r="E1735" s="32">
        <v>41743.453472222223</v>
      </c>
      <c r="F1735" s="21">
        <f t="shared" si="1955"/>
        <v>1844.8138888888934</v>
      </c>
      <c r="G1735" s="21">
        <f t="shared" si="1956"/>
        <v>333.80902777778101</v>
      </c>
      <c r="H1735" s="21"/>
      <c r="I1735" s="21">
        <v>1065</v>
      </c>
      <c r="J1735" s="21">
        <v>12193</v>
      </c>
      <c r="K1735" s="21">
        <v>15731</v>
      </c>
      <c r="L1735" s="21">
        <v>21</v>
      </c>
      <c r="M1735" s="124">
        <v>6.08</v>
      </c>
      <c r="O1735" s="40"/>
      <c r="R1735" s="22"/>
      <c r="S1735" s="22"/>
      <c r="T1735" s="22"/>
      <c r="U1735" s="52">
        <f t="shared" si="1957"/>
        <v>3.7364768707044291E-2</v>
      </c>
      <c r="V1735" s="52">
        <f t="shared" si="1958"/>
        <v>5.1843493900033364</v>
      </c>
      <c r="W1735" s="52">
        <f t="shared" si="1959"/>
        <v>1.7222188153458967E-2</v>
      </c>
      <c r="X1735" s="247">
        <f>W1735+V1735+SUM($U$1722:U1735)</f>
        <v>5.4050432166660851</v>
      </c>
      <c r="Y1735" s="236">
        <f>W1735+V1735+SUM($U$1722:U1735)-$X$1723</f>
        <v>5.3817925668588815</v>
      </c>
      <c r="Z1735" s="42"/>
      <c r="AA1735" s="42"/>
      <c r="AB1735" s="41">
        <f t="shared" si="1960"/>
        <v>2.896119921460753E-2</v>
      </c>
      <c r="AC1735" s="48">
        <f t="shared" si="1961"/>
        <v>4.0183568820997193</v>
      </c>
      <c r="AD1735" s="48">
        <f t="shared" si="1962"/>
        <v>0.39592391681829503</v>
      </c>
      <c r="AE1735" s="48">
        <f t="shared" si="1963"/>
        <v>0.53846935096760873</v>
      </c>
      <c r="AF1735" s="48">
        <f t="shared" si="1964"/>
        <v>0.39592391681829503</v>
      </c>
      <c r="AG1735" s="238">
        <f t="shared" si="1965"/>
        <v>0.14254081323151188</v>
      </c>
      <c r="AH1735" s="48">
        <f t="shared" si="1966"/>
        <v>4.6209178019029886E-6</v>
      </c>
      <c r="AI1735" s="48">
        <f>AE1735+AC1735+SUM($AB$1722:AB1735)</f>
        <v>4.7410673840681072</v>
      </c>
      <c r="AJ1735" s="48">
        <f>AE1735+AC1735+SUM($AB$1722:AB1735)-$AI$1723</f>
        <v>4.2243423431532321</v>
      </c>
      <c r="AK1735" s="46"/>
      <c r="AL1735" s="86"/>
      <c r="AM1735" s="25">
        <v>447.702</v>
      </c>
      <c r="AN1735" s="25">
        <v>2.6870057685096524E-2</v>
      </c>
      <c r="AP1735" s="41"/>
      <c r="AQ1735" s="1"/>
      <c r="AR1735" s="25">
        <v>421.81550000000004</v>
      </c>
      <c r="AS1735" s="25">
        <v>0.11384419177103511</v>
      </c>
      <c r="AT1735" s="41"/>
      <c r="AU1735" s="41"/>
      <c r="AV1735" s="41">
        <f t="shared" si="1973"/>
        <v>0</v>
      </c>
      <c r="AW1735" s="41">
        <f t="shared" si="1974"/>
        <v>8.6196567722295146E-3</v>
      </c>
      <c r="AX1735" s="41">
        <f t="shared" si="1975"/>
        <v>0.52984969419537919</v>
      </c>
      <c r="AY1735" s="41">
        <f t="shared" si="1967"/>
        <v>7.5893592664547815E-2</v>
      </c>
      <c r="AZ1735" s="41">
        <f t="shared" si="1968"/>
        <v>4.6651737914035589</v>
      </c>
      <c r="BA1735" s="41">
        <f t="shared" si="1987"/>
        <v>7.0212960892520798E-2</v>
      </c>
      <c r="BB1735" s="41">
        <f t="shared" si="1988"/>
        <v>4.1541293822607104</v>
      </c>
      <c r="BC1735" s="89">
        <f t="shared" si="2005"/>
        <v>5.4847949071630819E-3</v>
      </c>
      <c r="BD1735" s="89">
        <f t="shared" si="2005"/>
        <v>0.3911559659045607</v>
      </c>
      <c r="BE1735" s="41">
        <f t="shared" si="1993"/>
        <v>247.82109596969559</v>
      </c>
      <c r="BF1735" s="89">
        <f t="shared" si="1994"/>
        <v>0.67035356219031539</v>
      </c>
      <c r="BG1735" s="89">
        <f t="shared" si="1995"/>
        <v>0.32964643780968461</v>
      </c>
      <c r="BH1735" s="89">
        <f t="shared" si="2006"/>
        <v>0.26588954692001687</v>
      </c>
      <c r="BI1735" s="89">
        <f t="shared" si="2000"/>
        <v>0.13075121389170838</v>
      </c>
      <c r="BJ1735" s="41">
        <f t="shared" si="2007"/>
        <v>504.10847547836801</v>
      </c>
      <c r="BK1735" s="41">
        <f t="shared" si="1996"/>
        <v>0.34369389541598999</v>
      </c>
      <c r="BL1735" s="41">
        <f t="shared" si="1997"/>
        <v>0.65630610458400995</v>
      </c>
      <c r="BM1735" s="41">
        <f t="shared" si="1976"/>
        <v>0</v>
      </c>
      <c r="BN1735" s="41">
        <f t="shared" si="1977"/>
        <v>2.7083557649208446E-4</v>
      </c>
      <c r="BO1735" s="41">
        <f t="shared" si="1978"/>
        <v>1.6951352576966883E-2</v>
      </c>
      <c r="BP1735" s="41">
        <f t="shared" si="1969"/>
        <v>8.499953562848396E-2</v>
      </c>
      <c r="BQ1735" s="41">
        <f t="shared" si="1970"/>
        <v>5.3200436810376015</v>
      </c>
      <c r="BR1735" s="41">
        <f t="shared" si="1989"/>
        <v>8.4757842191845151E-2</v>
      </c>
      <c r="BS1735" s="41">
        <f t="shared" si="1990"/>
        <v>5.2970347246670366</v>
      </c>
      <c r="BT1735" s="89">
        <f t="shared" si="1991"/>
        <v>4.2640599035465993E-3</v>
      </c>
      <c r="BU1735" s="89">
        <f t="shared" si="1991"/>
        <v>0.31634991105212062</v>
      </c>
      <c r="BV1735" s="41">
        <f t="shared" si="1979"/>
        <v>199.49231553314161</v>
      </c>
      <c r="BW1735" s="89" t="e">
        <f t="shared" si="1980"/>
        <v>#REF!</v>
      </c>
      <c r="BX1735" s="42" t="e">
        <f t="shared" si="1981"/>
        <v>#REF!</v>
      </c>
      <c r="BY1735" s="89" t="e">
        <f t="shared" si="1982"/>
        <v>#REF!</v>
      </c>
      <c r="BZ1735" s="89" t="e">
        <f t="shared" si="1982"/>
        <v>#REF!</v>
      </c>
      <c r="CA1735" s="41">
        <f t="shared" si="1983"/>
        <v>423.93105306910138</v>
      </c>
      <c r="CB1735" s="89" t="e">
        <f t="shared" si="1984"/>
        <v>#REF!</v>
      </c>
      <c r="CC1735" s="89" t="e">
        <f t="shared" si="1992"/>
        <v>#REF!</v>
      </c>
      <c r="CD1735" s="41" t="e">
        <f t="shared" si="2001"/>
        <v>#REF!</v>
      </c>
      <c r="CE1735" s="41" t="e">
        <f t="shared" si="2002"/>
        <v>#REF!</v>
      </c>
      <c r="CF1735" s="41" t="e">
        <f t="shared" si="2003"/>
        <v>#REF!</v>
      </c>
      <c r="CG1735" s="41" t="e">
        <f t="shared" si="2004"/>
        <v>#REF!</v>
      </c>
      <c r="CH1735" s="41" t="e">
        <f t="shared" si="1985"/>
        <v>#REF!</v>
      </c>
      <c r="CI1735" s="41">
        <f t="shared" si="1998"/>
        <v>2.7724616676641869</v>
      </c>
      <c r="CJ1735" s="41">
        <f t="shared" si="1999"/>
        <v>1.451880675489045</v>
      </c>
      <c r="CK1735" s="41" t="e">
        <f t="shared" si="1986"/>
        <v>#REF!</v>
      </c>
      <c r="CM1735" s="89" t="e">
        <f t="shared" si="1971"/>
        <v>#REF!</v>
      </c>
      <c r="CN1735" s="89">
        <f t="shared" si="1972"/>
        <v>0.16436662078642233</v>
      </c>
    </row>
    <row r="1736" spans="1:92" ht="14.4" x14ac:dyDescent="0.3">
      <c r="A1736" s="19"/>
      <c r="B1736" s="19"/>
      <c r="C1736" s="19"/>
      <c r="D1736" s="22"/>
      <c r="E1736" s="32">
        <v>41774.491666666669</v>
      </c>
      <c r="F1736" s="21">
        <f t="shared" si="1955"/>
        <v>1875.8520833333387</v>
      </c>
      <c r="G1736" s="21">
        <f t="shared" si="1956"/>
        <v>364.84722222222626</v>
      </c>
      <c r="H1736" s="21"/>
      <c r="I1736" s="21">
        <v>1049</v>
      </c>
      <c r="J1736" s="21">
        <v>12794</v>
      </c>
      <c r="K1736" s="21">
        <v>16720</v>
      </c>
      <c r="L1736" s="21">
        <v>20</v>
      </c>
      <c r="M1736" s="124">
        <v>6.08</v>
      </c>
      <c r="O1736" s="40"/>
      <c r="R1736" s="22"/>
      <c r="S1736" s="22"/>
      <c r="T1736" s="22"/>
      <c r="U1736" s="52">
        <f t="shared" si="1957"/>
        <v>3.9117232442749346E-2</v>
      </c>
      <c r="V1736" s="52">
        <f t="shared" si="1958"/>
        <v>5.4275031579401531</v>
      </c>
      <c r="W1736" s="52">
        <f t="shared" si="1959"/>
        <v>1.8029934627819884E-2</v>
      </c>
      <c r="X1736" s="247">
        <f>W1736+V1736+SUM($U$1722:U1736)</f>
        <v>5.688121963520012</v>
      </c>
      <c r="Y1736" s="236">
        <f>W1736+V1736+SUM($U$1722:U1736)-$X$1723</f>
        <v>5.6648713137128084</v>
      </c>
      <c r="Z1736" s="42"/>
      <c r="AA1736" s="42"/>
      <c r="AB1736" s="41">
        <f t="shared" si="1960"/>
        <v>2.9932169370366933E-2</v>
      </c>
      <c r="AC1736" s="48">
        <f t="shared" si="1961"/>
        <v>4.1530786724094684</v>
      </c>
      <c r="AD1736" s="48">
        <f t="shared" si="1962"/>
        <v>0.40919789433328801</v>
      </c>
      <c r="AE1736" s="48">
        <f t="shared" si="1963"/>
        <v>0.55652239033612261</v>
      </c>
      <c r="AF1736" s="48">
        <f t="shared" si="1964"/>
        <v>0.40919789433328801</v>
      </c>
      <c r="AG1736" s="238">
        <f t="shared" si="1965"/>
        <v>0.14731972016143158</v>
      </c>
      <c r="AH1736" s="48">
        <f t="shared" si="1966"/>
        <v>4.7758414031191322E-6</v>
      </c>
      <c r="AI1736" s="48">
        <f>AE1736+AC1736+SUM($AB$1722:AB1736)</f>
        <v>4.9237743831167373</v>
      </c>
      <c r="AJ1736" s="48">
        <f>AE1736+AC1736+SUM($AB$1722:AB1736)-$AI$1723</f>
        <v>4.4070493422018622</v>
      </c>
      <c r="AK1736" s="46"/>
      <c r="AL1736" s="86"/>
      <c r="AM1736" s="25">
        <v>434.63249999999999</v>
      </c>
      <c r="AN1736" s="25">
        <v>0.22698127676090041</v>
      </c>
      <c r="AP1736"/>
      <c r="AQ1736"/>
      <c r="AR1736" s="25">
        <v>411.43049999999999</v>
      </c>
      <c r="AS1736" s="25">
        <v>0.27647875144391371</v>
      </c>
      <c r="AT1736"/>
      <c r="AU1736"/>
      <c r="AV1736" s="41">
        <f t="shared" si="1973"/>
        <v>0</v>
      </c>
      <c r="AW1736" s="41">
        <f t="shared" si="1974"/>
        <v>8.8294953587310255E-3</v>
      </c>
      <c r="AX1736" s="41">
        <f t="shared" si="1975"/>
        <v>0.5476928949773916</v>
      </c>
      <c r="AY1736" s="41">
        <f t="shared" si="1967"/>
        <v>7.8118048470450063E-2</v>
      </c>
      <c r="AZ1736" s="41">
        <f t="shared" si="1968"/>
        <v>4.8456563346462875</v>
      </c>
      <c r="BA1736" s="41">
        <f t="shared" si="1987"/>
        <v>7.2437416698423046E-2</v>
      </c>
      <c r="BB1736" s="41">
        <f t="shared" si="1988"/>
        <v>4.334611925503439</v>
      </c>
      <c r="BC1736" s="89">
        <f t="shared" si="2005"/>
        <v>2.2244558059022479E-3</v>
      </c>
      <c r="BD1736" s="89">
        <f t="shared" si="2005"/>
        <v>0.18048254324272861</v>
      </c>
      <c r="BE1736" s="41">
        <f t="shared" si="1993"/>
        <v>96.807645743877117</v>
      </c>
      <c r="BF1736" s="89">
        <f t="shared" si="1994"/>
        <v>0.86283281506565146</v>
      </c>
      <c r="BG1736" s="89">
        <f t="shared" si="1995"/>
        <v>0.13716718493434854</v>
      </c>
      <c r="BH1736" s="89">
        <f t="shared" si="2006"/>
        <v>0.1576455943213268</v>
      </c>
      <c r="BI1736" s="89">
        <f t="shared" si="2000"/>
        <v>2.5061404727303286E-2</v>
      </c>
      <c r="BJ1736" s="41">
        <f t="shared" si="2007"/>
        <v>487.14947410091082</v>
      </c>
      <c r="BK1736" s="41">
        <f t="shared" si="1996"/>
        <v>0.36530955885367411</v>
      </c>
      <c r="BL1736" s="41">
        <f t="shared" si="1997"/>
        <v>0.63469044114632589</v>
      </c>
      <c r="BM1736" s="41">
        <f t="shared" si="1976"/>
        <v>0</v>
      </c>
      <c r="BN1736" s="41">
        <f t="shared" si="1977"/>
        <v>2.8149953077388572E-4</v>
      </c>
      <c r="BO1736" s="41">
        <f t="shared" si="1978"/>
        <v>1.7748435097046E-2</v>
      </c>
      <c r="BP1736" s="41">
        <f t="shared" si="1969"/>
        <v>8.8808068180396327E-2</v>
      </c>
      <c r="BQ1736" s="41">
        <f t="shared" si="1970"/>
        <v>5.5993138953396153</v>
      </c>
      <c r="BR1736" s="41">
        <f t="shared" si="1989"/>
        <v>8.8566374743757517E-2</v>
      </c>
      <c r="BS1736" s="41">
        <f t="shared" si="1990"/>
        <v>5.5763049389690504</v>
      </c>
      <c r="BT1736" s="89">
        <f t="shared" si="1991"/>
        <v>3.8085325519123664E-3</v>
      </c>
      <c r="BU1736" s="89">
        <f t="shared" si="1991"/>
        <v>0.27927021430201382</v>
      </c>
      <c r="BV1736" s="41">
        <f t="shared" si="1979"/>
        <v>213.59825438919788</v>
      </c>
      <c r="BW1736" s="89" t="e">
        <f t="shared" si="1980"/>
        <v>#REF!</v>
      </c>
      <c r="BX1736" s="42" t="e">
        <f t="shared" si="1981"/>
        <v>#REF!</v>
      </c>
      <c r="BY1736" s="89" t="e">
        <f t="shared" si="1982"/>
        <v>#REF!</v>
      </c>
      <c r="BZ1736" s="89" t="e">
        <f t="shared" si="1982"/>
        <v>#REF!</v>
      </c>
      <c r="CA1736" s="41">
        <f t="shared" si="1983"/>
        <v>413.39725220903966</v>
      </c>
      <c r="CB1736" s="89" t="e">
        <f t="shared" si="1984"/>
        <v>#REF!</v>
      </c>
      <c r="CC1736" s="89" t="e">
        <f t="shared" si="1992"/>
        <v>#REF!</v>
      </c>
      <c r="CD1736" s="41" t="e">
        <f t="shared" si="2001"/>
        <v>#REF!</v>
      </c>
      <c r="CE1736" s="41" t="e">
        <f t="shared" si="2002"/>
        <v>#REF!</v>
      </c>
      <c r="CF1736" s="41" t="e">
        <f t="shared" si="2003"/>
        <v>#REF!</v>
      </c>
      <c r="CG1736" s="41" t="e">
        <f t="shared" si="2004"/>
        <v>#REF!</v>
      </c>
      <c r="CH1736" s="41" t="e">
        <f t="shared" si="1985"/>
        <v>#REF!</v>
      </c>
      <c r="CI1736" s="41">
        <f t="shared" si="1998"/>
        <v>2.797112091155725</v>
      </c>
      <c r="CJ1736" s="41">
        <f t="shared" si="1999"/>
        <v>1.6099372510461369</v>
      </c>
      <c r="CK1736" s="41" t="e">
        <f t="shared" si="1986"/>
        <v>#REF!</v>
      </c>
      <c r="CM1736" s="89" t="e">
        <f t="shared" si="1971"/>
        <v>#REF!</v>
      </c>
      <c r="CN1736" s="89">
        <f t="shared" si="1972"/>
        <v>0.16582803208653671</v>
      </c>
    </row>
    <row r="1737" spans="1:92" ht="14.4" x14ac:dyDescent="0.3">
      <c r="A1737" s="19"/>
      <c r="B1737" s="19"/>
      <c r="C1737" s="19"/>
      <c r="D1737" s="22"/>
      <c r="E1737" s="32">
        <v>42074.496527777781</v>
      </c>
      <c r="F1737" s="21">
        <f t="shared" si="1955"/>
        <v>2175.8569444444511</v>
      </c>
      <c r="G1737" s="21">
        <f t="shared" si="1956"/>
        <v>664.85208333333867</v>
      </c>
      <c r="H1737" s="21"/>
      <c r="I1737" s="21">
        <v>1068</v>
      </c>
      <c r="J1737" s="21">
        <v>15383</v>
      </c>
      <c r="K1737" s="21">
        <v>19732</v>
      </c>
      <c r="L1737" s="21">
        <v>21</v>
      </c>
      <c r="M1737" s="124">
        <v>6.08</v>
      </c>
      <c r="O1737" s="40"/>
      <c r="R1737" s="22"/>
      <c r="S1737" s="22"/>
      <c r="T1737" s="22"/>
      <c r="U1737" s="52">
        <f t="shared" si="1957"/>
        <v>4.7000093175913304E-2</v>
      </c>
      <c r="V1737" s="52">
        <f t="shared" si="1958"/>
        <v>6.5212474964607106</v>
      </c>
      <c r="W1737" s="52">
        <f t="shared" si="1959"/>
        <v>2.1663306797161545E-2</v>
      </c>
      <c r="X1737" s="247">
        <f>W1737+V1737+SUM($U$1722:U1737)</f>
        <v>6.8324997673858245</v>
      </c>
      <c r="Y1737" s="236">
        <f>W1737+V1737+SUM($U$1722:U1737)-$X$1723</f>
        <v>6.8092491175786209</v>
      </c>
      <c r="Z1737" s="42"/>
      <c r="AA1737" s="42"/>
      <c r="AB1737" s="41">
        <f t="shared" si="1960"/>
        <v>3.6641112574755441E-2</v>
      </c>
      <c r="AC1737" s="48">
        <f t="shared" si="1961"/>
        <v>5.0839423392486882</v>
      </c>
      <c r="AD1737" s="48">
        <f t="shared" si="1962"/>
        <v>0.50091478255707478</v>
      </c>
      <c r="AE1737" s="48">
        <f t="shared" si="1963"/>
        <v>0.68126032905806322</v>
      </c>
      <c r="AF1737" s="48">
        <f t="shared" si="1964"/>
        <v>0.50091478255707478</v>
      </c>
      <c r="AG1737" s="238">
        <f t="shared" si="1965"/>
        <v>0.18033970021098775</v>
      </c>
      <c r="AH1737" s="48">
        <f t="shared" si="1966"/>
        <v>5.8462900007544925E-6</v>
      </c>
      <c r="AI1737" s="48">
        <f>AE1737+AC1737+SUM($AB$1722:AB1737)</f>
        <v>6.016017101252654</v>
      </c>
      <c r="AJ1737" s="48">
        <f>AE1737+AC1737+SUM($AB$1722:AB1737)-$AI$1723</f>
        <v>5.4992920603377788</v>
      </c>
      <c r="AK1737" s="46"/>
      <c r="AL1737" s="86"/>
      <c r="AM1737" s="25">
        <v>340.09350000000001</v>
      </c>
      <c r="AN1737" s="25">
        <v>0.43062802974263381</v>
      </c>
      <c r="AQ1737" s="25"/>
      <c r="AR1737" s="25">
        <v>334.95799999999997</v>
      </c>
      <c r="AS1737" s="25">
        <v>3.299999999998704E-2</v>
      </c>
      <c r="AV1737" s="41">
        <f t="shared" si="1973"/>
        <v>0</v>
      </c>
      <c r="AW1737" s="41">
        <f t="shared" si="1974"/>
        <v>1.0106832502155074E-2</v>
      </c>
      <c r="AX1737" s="41">
        <f t="shared" si="1975"/>
        <v>0.67115349655590817</v>
      </c>
      <c r="AY1737" s="41">
        <f t="shared" si="1967"/>
        <v>8.9250576584327862E-2</v>
      </c>
      <c r="AZ1737" s="41">
        <f t="shared" si="1968"/>
        <v>5.9267665246683263</v>
      </c>
      <c r="BA1737" s="41">
        <f t="shared" si="1987"/>
        <v>8.3569944812300845E-2</v>
      </c>
      <c r="BB1737" s="41">
        <f t="shared" si="1988"/>
        <v>5.4157221155254778</v>
      </c>
      <c r="BC1737" s="89">
        <f t="shared" si="2005"/>
        <v>1.1132528113877799E-2</v>
      </c>
      <c r="BD1737" s="89">
        <f t="shared" si="2005"/>
        <v>1.0811101900220388</v>
      </c>
      <c r="BE1737" s="41">
        <f t="shared" si="1993"/>
        <v>-83.640832031212199</v>
      </c>
      <c r="BF1737" s="89">
        <f t="shared" si="1994"/>
        <v>1.0928294685604456</v>
      </c>
      <c r="BG1737" s="89">
        <f t="shared" si="1995"/>
        <v>-9.2829468560445605E-2</v>
      </c>
      <c r="BH1737" s="89">
        <f t="shared" si="2006"/>
        <v>1.1936350291994904</v>
      </c>
      <c r="BI1737" s="89">
        <f t="shared" si="2000"/>
        <v>-0.10139231106357373</v>
      </c>
      <c r="BJ1737" s="41">
        <f t="shared" si="2007"/>
        <v>373.20581097310622</v>
      </c>
      <c r="BK1737" s="41">
        <f t="shared" si="1996"/>
        <v>0.51054027251476231</v>
      </c>
      <c r="BL1737" s="41">
        <f t="shared" si="1997"/>
        <v>0.48945972748523769</v>
      </c>
      <c r="BM1737" s="41">
        <f t="shared" si="1976"/>
        <v>0</v>
      </c>
      <c r="BN1737" s="41">
        <f t="shared" si="1977"/>
        <v>3.2017241486683736E-4</v>
      </c>
      <c r="BO1737" s="41">
        <f t="shared" si="1978"/>
        <v>2.1343134382294709E-2</v>
      </c>
      <c r="BP1737" s="41">
        <f t="shared" si="1969"/>
        <v>0.10098079534134896</v>
      </c>
      <c r="BQ1737" s="41">
        <f t="shared" si="1970"/>
        <v>6.7315189720444755</v>
      </c>
      <c r="BR1737" s="41">
        <f t="shared" si="1989"/>
        <v>0.10073910190471015</v>
      </c>
      <c r="BS1737" s="41">
        <f t="shared" si="1990"/>
        <v>6.7085100156739106</v>
      </c>
      <c r="BT1737" s="89">
        <f t="shared" si="1991"/>
        <v>1.2172727160952634E-2</v>
      </c>
      <c r="BU1737" s="89">
        <f t="shared" si="1991"/>
        <v>1.1322050767048601</v>
      </c>
      <c r="BV1737" s="41">
        <f>1000*((BT1737/BU1737)/0.0112372-1)</f>
        <v>-43.236322452220087</v>
      </c>
      <c r="BW1737" s="89" t="e">
        <f t="shared" si="1980"/>
        <v>#REF!</v>
      </c>
      <c r="BX1737" s="42" t="e">
        <f t="shared" si="1981"/>
        <v>#REF!</v>
      </c>
      <c r="BY1737" s="89" t="e">
        <f t="shared" si="1982"/>
        <v>#REF!</v>
      </c>
      <c r="BZ1737" s="89" t="e">
        <f t="shared" si="1982"/>
        <v>#REF!</v>
      </c>
      <c r="CA1737" s="41">
        <f t="shared" si="1983"/>
        <v>336.33053393368061</v>
      </c>
      <c r="CB1737" s="89" t="e">
        <f t="shared" si="1984"/>
        <v>#REF!</v>
      </c>
      <c r="CC1737" s="89" t="e">
        <f t="shared" si="1992"/>
        <v>#REF!</v>
      </c>
      <c r="CD1737" s="41" t="e">
        <f t="shared" si="2001"/>
        <v>#REF!</v>
      </c>
      <c r="CE1737" s="41" t="e">
        <f t="shared" si="2002"/>
        <v>#REF!</v>
      </c>
      <c r="CF1737" s="41" t="e">
        <f t="shared" si="2003"/>
        <v>#REF!</v>
      </c>
      <c r="CG1737" s="41" t="e">
        <f t="shared" si="2004"/>
        <v>#REF!</v>
      </c>
      <c r="CH1737" s="41" t="e">
        <f t="shared" si="1985"/>
        <v>#REF!</v>
      </c>
      <c r="CI1737" s="41">
        <f t="shared" si="1998"/>
        <v>2.6916819932146607</v>
      </c>
      <c r="CJ1737" s="41">
        <f t="shared" si="1999"/>
        <v>2.8076100671231181</v>
      </c>
      <c r="CK1737" s="41" t="e">
        <f t="shared" si="1986"/>
        <v>#REF!</v>
      </c>
      <c r="CM1737" s="89" t="e">
        <f t="shared" si="1971"/>
        <v>#REF!</v>
      </c>
      <c r="CN1737" s="89">
        <f t="shared" si="1972"/>
        <v>0.15957756192499459</v>
      </c>
    </row>
    <row r="1738" spans="1:92" ht="14.4" x14ac:dyDescent="0.3">
      <c r="A1738" s="19"/>
      <c r="B1738" s="19"/>
      <c r="C1738" s="19"/>
      <c r="D1738" s="94" t="s">
        <v>127</v>
      </c>
      <c r="E1738" s="32">
        <v>42285.488194444442</v>
      </c>
      <c r="F1738" s="21">
        <f t="shared" si="1955"/>
        <v>2386.8486111111124</v>
      </c>
      <c r="G1738" s="21">
        <f t="shared" si="1956"/>
        <v>875.84375</v>
      </c>
      <c r="H1738" s="21"/>
      <c r="I1738" s="21">
        <v>1073</v>
      </c>
      <c r="J1738" s="21">
        <v>16038</v>
      </c>
      <c r="K1738" s="21">
        <v>21263</v>
      </c>
      <c r="L1738" s="21">
        <v>12</v>
      </c>
      <c r="M1738" s="124">
        <v>6.08</v>
      </c>
      <c r="O1738" s="40"/>
      <c r="R1738" s="22"/>
      <c r="S1738" s="22"/>
      <c r="T1738" s="22"/>
      <c r="U1738" s="52">
        <f t="shared" si="1957"/>
        <v>5.0883926963397733E-2</v>
      </c>
      <c r="V1738" s="52">
        <f t="shared" si="1958"/>
        <v>7.0601281592820815</v>
      </c>
      <c r="W1738" s="52">
        <f t="shared" si="1959"/>
        <v>2.3453445437366958E-2</v>
      </c>
      <c r="X1738" s="247">
        <f>W1738+V1738+SUM($U$1722:U1738)</f>
        <v>7.4240544958107986</v>
      </c>
      <c r="Y1738" s="236">
        <f>W1738+V1738+SUM($U$1722:U1738)-$X$1723</f>
        <v>7.400803846003595</v>
      </c>
      <c r="Z1738" s="42"/>
      <c r="AA1738" s="42"/>
      <c r="AB1738" s="41">
        <f t="shared" si="1960"/>
        <v>3.838011666458039E-2</v>
      </c>
      <c r="AC1738" s="48">
        <f t="shared" si="1961"/>
        <v>5.3252285857388904</v>
      </c>
      <c r="AD1738" s="48">
        <f t="shared" si="1962"/>
        <v>0.52468842899707624</v>
      </c>
      <c r="AE1738" s="48">
        <f t="shared" si="1963"/>
        <v>0.71359325825202236</v>
      </c>
      <c r="AF1738" s="48">
        <f t="shared" si="1964"/>
        <v>0.52468842899707613</v>
      </c>
      <c r="AG1738" s="238">
        <f t="shared" si="1965"/>
        <v>0.18889870549732776</v>
      </c>
      <c r="AH1738" s="48">
        <f t="shared" si="1966"/>
        <v>6.1237576186078663E-6</v>
      </c>
      <c r="AI1738" s="48">
        <f>AE1738+AC1738+SUM($AB$1722:AB1738)</f>
        <v>6.3280163936013958</v>
      </c>
      <c r="AJ1738" s="48">
        <f>AE1738+AC1738+SUM($AB$1722:AB1738)-$AI$1723</f>
        <v>5.8112913526865206</v>
      </c>
      <c r="AK1738" s="46"/>
      <c r="AL1738" s="86"/>
      <c r="AM1738" s="25">
        <v>288.52350000000001</v>
      </c>
      <c r="AN1738" s="25">
        <v>0.14071424945613162</v>
      </c>
      <c r="AP1738"/>
      <c r="AR1738" s="25">
        <v>292.173</v>
      </c>
      <c r="AS1738" s="25">
        <v>6.0811183182052087E-2</v>
      </c>
      <c r="AT1738"/>
      <c r="AU1738"/>
      <c r="AV1738" s="41">
        <f t="shared" si="1973"/>
        <v>0</v>
      </c>
      <c r="AW1738" s="41">
        <f t="shared" si="1974"/>
        <v>1.0184927956916201E-2</v>
      </c>
      <c r="AX1738" s="41">
        <f t="shared" si="1975"/>
        <v>0.70340833029510619</v>
      </c>
      <c r="AY1738" s="41">
        <f t="shared" si="1967"/>
        <v>9.0318105354426859E-2</v>
      </c>
      <c r="AZ1738" s="41">
        <f t="shared" si="1968"/>
        <v>6.2376982882469685</v>
      </c>
      <c r="BA1738" s="41">
        <f t="shared" si="1987"/>
        <v>8.4637473582399841E-2</v>
      </c>
      <c r="BB1738" s="41">
        <f t="shared" si="1988"/>
        <v>5.7266538791041199</v>
      </c>
      <c r="BC1738" s="89">
        <f t="shared" si="2005"/>
        <v>1.0675287700989966E-3</v>
      </c>
      <c r="BD1738" s="89">
        <f t="shared" si="2005"/>
        <v>0.31093176357864216</v>
      </c>
      <c r="BE1738" s="41">
        <f t="shared" si="1993"/>
        <v>-694.46822191149215</v>
      </c>
      <c r="BF1738" s="89">
        <f t="shared" si="1994"/>
        <v>1.8713799848498023</v>
      </c>
      <c r="BG1738" s="89">
        <f t="shared" si="1995"/>
        <v>-0.87137998484980228</v>
      </c>
      <c r="BH1738" s="89">
        <f t="shared" si="2006"/>
        <v>0.58386923098873744</v>
      </c>
      <c r="BI1738" s="89">
        <f t="shared" si="2000"/>
        <v>-0.27186993863999565</v>
      </c>
      <c r="BJ1738" s="41">
        <f t="shared" si="2007"/>
        <v>315.23587303373415</v>
      </c>
      <c r="BK1738" s="41">
        <f t="shared" si="1996"/>
        <v>0.58442779926893396</v>
      </c>
      <c r="BL1738" s="41">
        <f t="shared" si="1997"/>
        <v>0.41557220073106604</v>
      </c>
      <c r="BM1738" s="41">
        <f t="shared" si="1976"/>
        <v>0</v>
      </c>
      <c r="BN1738" s="41">
        <f t="shared" si="1977"/>
        <v>3.3567935933613417E-4</v>
      </c>
      <c r="BO1738" s="41">
        <f t="shared" si="1978"/>
        <v>2.3117766078030823E-2</v>
      </c>
      <c r="BP1738" s="41">
        <f t="shared" si="1969"/>
        <v>0.10625738821554125</v>
      </c>
      <c r="BQ1738" s="41">
        <f t="shared" si="1970"/>
        <v>7.3177971075952568</v>
      </c>
      <c r="BR1738" s="41">
        <f t="shared" si="1989"/>
        <v>0.10601569477890244</v>
      </c>
      <c r="BS1738" s="41">
        <f t="shared" si="1990"/>
        <v>7.2947881512246919</v>
      </c>
      <c r="BT1738" s="89">
        <f t="shared" si="1991"/>
        <v>5.2765928741922846E-3</v>
      </c>
      <c r="BU1738" s="89">
        <f t="shared" si="1991"/>
        <v>0.58627813555078134</v>
      </c>
      <c r="BV1738" s="41">
        <f>1000*((BT1738/BU1738)/0.0112372-1)</f>
        <v>-199.0751325068517</v>
      </c>
      <c r="BW1738" s="89" t="e">
        <f t="shared" si="1980"/>
        <v>#REF!</v>
      </c>
      <c r="BX1738" s="42" t="e">
        <f t="shared" si="1981"/>
        <v>#REF!</v>
      </c>
      <c r="BY1738" s="89" t="e">
        <f t="shared" si="1982"/>
        <v>#REF!</v>
      </c>
      <c r="BZ1738" s="89" t="e">
        <f t="shared" si="1982"/>
        <v>#REF!</v>
      </c>
      <c r="CA1738" s="41">
        <f t="shared" si="1983"/>
        <v>293.30027323565332</v>
      </c>
      <c r="CB1738" s="89" t="e">
        <f t="shared" si="1984"/>
        <v>#REF!</v>
      </c>
      <c r="CC1738" s="89" t="e">
        <f t="shared" si="1992"/>
        <v>#REF!</v>
      </c>
      <c r="CD1738" s="41" t="e">
        <f t="shared" si="2001"/>
        <v>#REF!</v>
      </c>
      <c r="CE1738" s="41" t="e">
        <f t="shared" si="2002"/>
        <v>#REF!</v>
      </c>
      <c r="CF1738" s="41" t="e">
        <f t="shared" si="2003"/>
        <v>#REF!</v>
      </c>
      <c r="CG1738" s="41" t="e">
        <f t="shared" si="2004"/>
        <v>#REF!</v>
      </c>
      <c r="CH1738" s="41" t="e">
        <f t="shared" si="1985"/>
        <v>#REF!</v>
      </c>
      <c r="CI1738" s="41">
        <f t="shared" si="1998"/>
        <v>2.4150111365253513</v>
      </c>
      <c r="CJ1738" s="41">
        <f t="shared" si="1999"/>
        <v>3.3962802161611694</v>
      </c>
      <c r="CK1738" s="41" t="e">
        <f t="shared" si="1986"/>
        <v>#REF!</v>
      </c>
      <c r="CM1738" s="89" t="e">
        <f t="shared" si="1971"/>
        <v>#REF!</v>
      </c>
      <c r="CN1738" s="89">
        <f t="shared" si="1972"/>
        <v>0.1431750073596795</v>
      </c>
    </row>
    <row r="1739" spans="1:92" ht="14.4" x14ac:dyDescent="0.3">
      <c r="A1739" s="19"/>
      <c r="B1739" s="19"/>
      <c r="C1739" s="19"/>
      <c r="D1739" s="22"/>
      <c r="E1739" s="32">
        <v>42488.611111111109</v>
      </c>
      <c r="F1739" s="21">
        <f t="shared" ref="F1739:F1745" si="2008">E1739-E$1676</f>
        <v>2589.9715277777796</v>
      </c>
      <c r="G1739" s="21">
        <f t="shared" ref="G1739:G1744" si="2009">E1739-E$1723</f>
        <v>1078.9666666666672</v>
      </c>
      <c r="H1739" s="21"/>
      <c r="I1739" s="21">
        <v>1036</v>
      </c>
      <c r="J1739" s="21">
        <v>28172</v>
      </c>
      <c r="K1739" s="21">
        <v>34566</v>
      </c>
      <c r="L1739" s="21">
        <v>41</v>
      </c>
      <c r="M1739" s="124">
        <v>6.08</v>
      </c>
      <c r="O1739" s="40"/>
      <c r="R1739" s="22"/>
      <c r="S1739" s="22"/>
      <c r="T1739" s="22"/>
      <c r="U1739" s="52">
        <f t="shared" si="1957"/>
        <v>7.9866608085066931E-2</v>
      </c>
      <c r="V1739" s="52">
        <f t="shared" si="1958"/>
        <v>11.08146564893338</v>
      </c>
      <c r="W1739" s="52">
        <f t="shared" si="1959"/>
        <v>3.6812157527427003E-2</v>
      </c>
      <c r="X1739" s="247">
        <f>W1739+V1739+SUM($U$1722:U1739)</f>
        <v>11.538617305637224</v>
      </c>
      <c r="Y1739" s="236">
        <f>W1739+V1739+SUM($U$1722:U1739)-$X$1723</f>
        <v>11.515366655830022</v>
      </c>
      <c r="Z1739" s="42"/>
      <c r="AA1739" s="42"/>
      <c r="AB1739" s="41">
        <f t="shared" si="1960"/>
        <v>6.5092926082639183E-2</v>
      </c>
      <c r="AC1739" s="48">
        <f t="shared" si="1961"/>
        <v>9.0316221217887858</v>
      </c>
      <c r="AD1739" s="48">
        <f t="shared" si="1962"/>
        <v>0.88987496894822593</v>
      </c>
      <c r="AE1739" s="48">
        <f t="shared" si="1963"/>
        <v>1.2102587810874332</v>
      </c>
      <c r="AF1739" s="48">
        <f t="shared" si="1964"/>
        <v>0.88987496894822571</v>
      </c>
      <c r="AG1739" s="238">
        <f t="shared" si="1965"/>
        <v>0.3203734262066818</v>
      </c>
      <c r="AH1739" s="48">
        <f t="shared" si="1966"/>
        <v>1.0385932525940081E-5</v>
      </c>
      <c r="AI1739" s="48">
        <f>AE1739+AC1739+SUM($AB$1722:AB1739)</f>
        <v>10.59616837856934</v>
      </c>
      <c r="AJ1739" s="48">
        <f>AE1739+AC1739+SUM($AB$1722:AB1739)-$AI$1723</f>
        <v>10.079443337654464</v>
      </c>
      <c r="AK1739" s="46"/>
      <c r="AL1739" s="86"/>
      <c r="AM1739" s="25">
        <v>248.9725</v>
      </c>
      <c r="AN1739" s="25">
        <v>0.1803122292025664</v>
      </c>
      <c r="AQ1739" s="1"/>
      <c r="AR1739" s="25">
        <v>258.76300000000003</v>
      </c>
      <c r="AS1739" s="25">
        <v>0.28425692603698277</v>
      </c>
      <c r="AT1739"/>
      <c r="AU1739"/>
      <c r="AV1739" s="41">
        <f t="shared" si="1973"/>
        <v>0</v>
      </c>
      <c r="AW1739" s="41">
        <f t="shared" si="1974"/>
        <v>1.6750828940859094E-2</v>
      </c>
      <c r="AX1739" s="41">
        <f t="shared" si="1975"/>
        <v>1.1935079521465741</v>
      </c>
      <c r="AY1739" s="41">
        <f t="shared" si="1967"/>
        <v>0.14665838968627362</v>
      </c>
      <c r="AZ1739" s="41">
        <f t="shared" si="1968"/>
        <v>10.449509988883065</v>
      </c>
      <c r="BA1739" s="41">
        <f>AY1739-$AY$1723</f>
        <v>0.1409777579142466</v>
      </c>
      <c r="BB1739" s="41">
        <f>AZ1739-$AZ$1723</f>
        <v>9.9384655797402175</v>
      </c>
      <c r="BC1739" s="89">
        <f>BA1739-BA1738</f>
        <v>5.6340284331846763E-2</v>
      </c>
      <c r="BD1739" s="89">
        <f>BB1739-BB1738</f>
        <v>4.2118117006360976</v>
      </c>
      <c r="BE1739" s="41">
        <f>1000*(((BC1739)/((BD1739))/0.0112372-1))</f>
        <v>190.39742054875242</v>
      </c>
      <c r="BF1739" s="89">
        <f t="shared" si="1994"/>
        <v>0.74354483174843089</v>
      </c>
      <c r="BG1739" s="89">
        <f>1-BF1739</f>
        <v>0.25645516825156911</v>
      </c>
      <c r="BH1739" s="89">
        <f>BF1739*($AJ1739-$AJ1738)</f>
        <v>3.1735623495397207</v>
      </c>
      <c r="BI1739" s="89">
        <f>BG1739*($AJ1739-$AJ1738)</f>
        <v>1.0945896354282225</v>
      </c>
      <c r="BJ1739" s="41">
        <f t="shared" ref="BJ1739:BJ1748" si="2010">1000*((BA1739/BB1739)/0.0112372-1)</f>
        <v>262.3307187474029</v>
      </c>
      <c r="BK1739" s="41">
        <f t="shared" si="1996"/>
        <v>0.6518598363163628</v>
      </c>
      <c r="BL1739" s="41">
        <f t="shared" ref="BL1739:BL1748" si="2011">1-BK1739</f>
        <v>0.3481401636836372</v>
      </c>
      <c r="BM1739" s="41">
        <f t="shared" si="1976"/>
        <v>0</v>
      </c>
      <c r="BN1739" s="41">
        <f t="shared" si="1977"/>
        <v>5.1344426758175553E-4</v>
      </c>
      <c r="BO1739" s="41">
        <f t="shared" si="1978"/>
        <v>3.6298713259845246E-2</v>
      </c>
      <c r="BP1739" s="41">
        <f t="shared" si="1969"/>
        <v>0.16093696510412506</v>
      </c>
      <c r="BQ1739" s="41">
        <f t="shared" si="1970"/>
        <v>11.377680340533098</v>
      </c>
      <c r="BR1739" s="41">
        <f>BP1739-$BP$1723</f>
        <v>0.16069527166748626</v>
      </c>
      <c r="BS1739" s="41">
        <f>BQ1739-$BQ$1723</f>
        <v>11.354671384162534</v>
      </c>
      <c r="BT1739" s="89">
        <f>BR1739-BR1738</f>
        <v>5.4679576888583825E-2</v>
      </c>
      <c r="BU1739" s="89">
        <f>BS1739-BS1738</f>
        <v>4.0598832329378425</v>
      </c>
      <c r="BV1739" s="41">
        <f>1000*((BT1739/BU1739)/0.0112372-1)</f>
        <v>198.54264701515811</v>
      </c>
      <c r="BW1739" s="89" t="e">
        <f t="shared" si="1980"/>
        <v>#REF!</v>
      </c>
      <c r="BX1739" s="42" t="e">
        <f>1-BW1739</f>
        <v>#REF!</v>
      </c>
      <c r="BY1739" s="89" t="e">
        <f>BW1739*($X1739-$X1738)</f>
        <v>#REF!</v>
      </c>
      <c r="BZ1739" s="89" t="e">
        <f>BX1739*($X1739-$X1738)</f>
        <v>#REF!</v>
      </c>
      <c r="CA1739" s="41">
        <f t="shared" ref="CA1739:CA1748" si="2012">1000*((BR1739/BS1739/0.0112372-1))</f>
        <v>259.41951307361433</v>
      </c>
      <c r="CB1739" s="89" t="e">
        <f t="shared" si="1984"/>
        <v>#REF!</v>
      </c>
      <c r="CC1739" s="89" t="e">
        <f t="shared" ref="CC1739:CC1748" si="2013">1-CB1739</f>
        <v>#REF!</v>
      </c>
      <c r="CD1739" s="41" t="e">
        <f t="shared" ref="CD1739:CD1748" si="2014">CK1739+CJ1739</f>
        <v>#REF!</v>
      </c>
      <c r="CE1739" s="41" t="e">
        <f t="shared" ref="CE1739:CE1748" si="2015">CH1739+CI1739</f>
        <v>#REF!</v>
      </c>
      <c r="CF1739" s="41" t="e">
        <f t="shared" ref="CF1739:CF1748" si="2016">CK1739*13.49+CJ1739</f>
        <v>#REF!</v>
      </c>
      <c r="CG1739" s="41" t="e">
        <f t="shared" ref="CG1739:CG1748" si="2017">CH1739*13.49+CI1739</f>
        <v>#REF!</v>
      </c>
      <c r="CH1739" s="41" t="e">
        <f t="shared" si="1985"/>
        <v>#REF!</v>
      </c>
      <c r="CI1739" s="41">
        <f t="shared" si="1998"/>
        <v>3.5090590534109714</v>
      </c>
      <c r="CJ1739" s="41">
        <f t="shared" si="1999"/>
        <v>6.5703842842434925</v>
      </c>
      <c r="CK1739" s="41" t="e">
        <f t="shared" si="1986"/>
        <v>#REF!</v>
      </c>
      <c r="CM1739" s="89" t="e">
        <f t="shared" si="1971"/>
        <v>#REF!</v>
      </c>
      <c r="CN1739" s="89">
        <f t="shared" si="1972"/>
        <v>0.20803612380873665</v>
      </c>
    </row>
    <row r="1740" spans="1:92" ht="14.4" x14ac:dyDescent="0.3">
      <c r="A1740" s="19"/>
      <c r="B1740" s="19"/>
      <c r="C1740" s="19"/>
      <c r="D1740" s="22"/>
      <c r="E1740" s="32">
        <v>42600.494444444441</v>
      </c>
      <c r="F1740" s="21">
        <f t="shared" si="2008"/>
        <v>2701.8548611111109</v>
      </c>
      <c r="G1740" s="21">
        <f t="shared" si="2009"/>
        <v>1190.8499999999985</v>
      </c>
      <c r="H1740" s="21"/>
      <c r="I1740" s="21">
        <v>1028</v>
      </c>
      <c r="J1740" s="21">
        <v>32022</v>
      </c>
      <c r="K1740" s="21">
        <v>36817</v>
      </c>
      <c r="L1740" s="21">
        <v>29</v>
      </c>
      <c r="M1740" s="124">
        <v>6.08</v>
      </c>
      <c r="O1740" s="40"/>
      <c r="R1740" s="22"/>
      <c r="S1740" s="22"/>
      <c r="T1740" s="22"/>
      <c r="U1740" s="52">
        <f t="shared" si="1957"/>
        <v>8.4410771876402835E-2</v>
      </c>
      <c r="V1740" s="52">
        <f t="shared" si="1958"/>
        <v>11.711966882980791</v>
      </c>
      <c r="W1740" s="52">
        <f t="shared" si="1959"/>
        <v>3.890665580809663E-2</v>
      </c>
      <c r="X1740" s="247">
        <f>W1740+V1740+SUM($U$1722:U1740)</f>
        <v>12.255623809841708</v>
      </c>
      <c r="Y1740" s="236">
        <f>W1740+V1740+SUM($U$1722:U1740)-$X$1723</f>
        <v>12.232373160034506</v>
      </c>
      <c r="Z1740" s="42"/>
      <c r="AA1740" s="42"/>
      <c r="AB1740" s="41">
        <f t="shared" si="1960"/>
        <v>7.3417218595381792E-2</v>
      </c>
      <c r="AC1740" s="48">
        <f t="shared" si="1961"/>
        <v>10.186614974789116</v>
      </c>
      <c r="AD1740" s="48">
        <f t="shared" si="1962"/>
        <v>1.0036750388957409</v>
      </c>
      <c r="AE1740" s="48">
        <f t="shared" si="1963"/>
        <v>1.365030562234542</v>
      </c>
      <c r="AF1740" s="48">
        <f t="shared" si="1964"/>
        <v>1.0036750388957414</v>
      </c>
      <c r="AG1740" s="238">
        <f t="shared" si="1965"/>
        <v>0.36134380921985637</v>
      </c>
      <c r="AH1740" s="48">
        <f t="shared" si="1966"/>
        <v>1.1714118944442347E-5</v>
      </c>
      <c r="AI1740" s="48">
        <f>AE1740+AC1740+SUM($AB$1722:AB1740)</f>
        <v>11.979350231312161</v>
      </c>
      <c r="AJ1740" s="48">
        <f>AE1740+AC1740+SUM($AB$1722:AB1740)-$AI$1723</f>
        <v>11.462625190397285</v>
      </c>
      <c r="AK1740" s="46"/>
      <c r="AL1740" s="86"/>
      <c r="AM1740" s="25">
        <v>230.34199999999998</v>
      </c>
      <c r="AN1740" s="25">
        <v>1.4142135623738184E-2</v>
      </c>
      <c r="AR1740" s="25">
        <v>242.1705</v>
      </c>
      <c r="AS1740" s="25">
        <v>0.14071424945613165</v>
      </c>
      <c r="AV1740" s="41">
        <f t="shared" si="1973"/>
        <v>0</v>
      </c>
      <c r="AW1740" s="41">
        <f t="shared" si="1974"/>
        <v>1.8615001790855928E-2</v>
      </c>
      <c r="AX1740" s="41">
        <f t="shared" si="1975"/>
        <v>1.346415560443686</v>
      </c>
      <c r="AY1740" s="41">
        <f t="shared" si="1967"/>
        <v>0.16336310129505419</v>
      </c>
      <c r="AZ1740" s="41">
        <f t="shared" si="1968"/>
        <v>11.815987130017106</v>
      </c>
      <c r="BA1740" s="41">
        <f>AY1740-$AY$1723</f>
        <v>0.15768246952302717</v>
      </c>
      <c r="BB1740" s="41">
        <f>AZ1740-$AZ$1723</f>
        <v>11.304942720874259</v>
      </c>
      <c r="BC1740" s="89">
        <f>BA1740-BA1739</f>
        <v>1.6704711608780565E-2</v>
      </c>
      <c r="BD1740" s="89">
        <f>BB1740-BB1739</f>
        <v>1.3664771411340411</v>
      </c>
      <c r="BE1740" s="41">
        <f>1000*(((BC1740)/((BD1740))/0.0112372-1))</f>
        <v>87.873758133675267</v>
      </c>
      <c r="BF1740" s="89">
        <f t="shared" si="1994"/>
        <v>0.87421980086004603</v>
      </c>
      <c r="BG1740" s="89">
        <f>1-BF1740</f>
        <v>0.12578019913995397</v>
      </c>
      <c r="BH1740" s="89">
        <f>BF1740*($AJ1740-$AJ1739)</f>
        <v>1.2092049638580582</v>
      </c>
      <c r="BI1740" s="89">
        <f>BG1740*($AJ1740-$AJ1739)</f>
        <v>0.17397688888476248</v>
      </c>
      <c r="BJ1740" s="41">
        <f t="shared" si="2010"/>
        <v>241.24335416038934</v>
      </c>
      <c r="BK1740" s="41">
        <f t="shared" si="1996"/>
        <v>0.67873744340863651</v>
      </c>
      <c r="BL1740" s="41">
        <f t="shared" si="2011"/>
        <v>0.32126255659136349</v>
      </c>
      <c r="BM1740" s="41">
        <f t="shared" si="1976"/>
        <v>0</v>
      </c>
      <c r="BN1740" s="41">
        <f t="shared" si="1977"/>
        <v>5.3560304383482081E-4</v>
      </c>
      <c r="BO1740" s="41">
        <f t="shared" si="1978"/>
        <v>3.8371052764261809E-2</v>
      </c>
      <c r="BP1740" s="41">
        <f t="shared" si="1969"/>
        <v>0.1687153336699706</v>
      </c>
      <c r="BQ1740" s="41">
        <f t="shared" si="1970"/>
        <v>12.086908476171738</v>
      </c>
      <c r="BR1740" s="41">
        <f>BP1740-$BP$1723</f>
        <v>0.16847364023333181</v>
      </c>
      <c r="BS1740" s="41">
        <f>BQ1740-$BQ$1723</f>
        <v>12.063899519801174</v>
      </c>
      <c r="BT1740" s="89">
        <f>BR1740-BR1739</f>
        <v>7.7783685658455448E-3</v>
      </c>
      <c r="BU1740" s="89">
        <f>BS1740-BS1739</f>
        <v>0.7092281356386394</v>
      </c>
      <c r="BV1740" s="41">
        <f>1000*((BT1740/BU1740)/0.0112372-1)</f>
        <v>-24.012060397583301</v>
      </c>
      <c r="BW1740" s="89" t="e">
        <f t="shared" si="1980"/>
        <v>#REF!</v>
      </c>
      <c r="BX1740" s="42" t="e">
        <f>1-BW1740</f>
        <v>#REF!</v>
      </c>
      <c r="BY1740" s="89" t="e">
        <f>BW1740*($X1740-$X1739)</f>
        <v>#REF!</v>
      </c>
      <c r="BZ1740" s="89" t="e">
        <f>BX1740*($X1740-$X1739)</f>
        <v>#REF!</v>
      </c>
      <c r="CA1740" s="41">
        <f t="shared" si="2012"/>
        <v>242.75677097234239</v>
      </c>
      <c r="CB1740" s="89" t="e">
        <f t="shared" si="1984"/>
        <v>#REF!</v>
      </c>
      <c r="CC1740" s="89" t="e">
        <f t="shared" si="2013"/>
        <v>#REF!</v>
      </c>
      <c r="CD1740" s="41" t="e">
        <f t="shared" si="2014"/>
        <v>#REF!</v>
      </c>
      <c r="CE1740" s="41" t="e">
        <f t="shared" si="2015"/>
        <v>#REF!</v>
      </c>
      <c r="CF1740" s="41" t="e">
        <f t="shared" si="2016"/>
        <v>#REF!</v>
      </c>
      <c r="CG1740" s="41" t="e">
        <f t="shared" si="2017"/>
        <v>#REF!</v>
      </c>
      <c r="CH1740" s="41" t="e">
        <f t="shared" ref="CH1740:CH1748" si="2018">CC1740*$Y1740</f>
        <v>#REF!</v>
      </c>
      <c r="CI1740" s="41">
        <f t="shared" ref="CI1740:CI1748" si="2019">BL1740*$AJ1740</f>
        <v>3.6825122739155964</v>
      </c>
      <c r="CJ1740" s="41">
        <f t="shared" ref="CJ1740:CJ1748" si="2020">BK1740*$AJ1740</f>
        <v>7.7801129164816887</v>
      </c>
      <c r="CK1740" s="41" t="e">
        <f t="shared" ref="CK1740:CK1748" si="2021">CB1740*$Y1740</f>
        <v>#REF!</v>
      </c>
      <c r="CM1740" s="89" t="e">
        <f t="shared" si="1971"/>
        <v>#REF!</v>
      </c>
      <c r="CN1740" s="89">
        <f t="shared" si="1972"/>
        <v>0.21831937498994672</v>
      </c>
    </row>
    <row r="1741" spans="1:92" ht="14.4" x14ac:dyDescent="0.3">
      <c r="A1741" s="19"/>
      <c r="B1741" s="19"/>
      <c r="C1741" s="19"/>
      <c r="D1741" s="22"/>
      <c r="E1741" s="32">
        <v>42800.618055555555</v>
      </c>
      <c r="F1741" s="21">
        <f t="shared" si="2008"/>
        <v>2901.9784722222248</v>
      </c>
      <c r="G1741" s="21">
        <f t="shared" si="2009"/>
        <v>1390.9736111111124</v>
      </c>
      <c r="H1741" s="21">
        <v>5</v>
      </c>
      <c r="I1741" s="21">
        <v>1079</v>
      </c>
      <c r="J1741" s="21">
        <v>24999</v>
      </c>
      <c r="K1741" s="21">
        <v>31525</v>
      </c>
      <c r="L1741" s="21">
        <v>64</v>
      </c>
      <c r="M1741" s="124">
        <v>6.08</v>
      </c>
      <c r="O1741" s="40"/>
      <c r="R1741" s="22"/>
      <c r="S1741" s="22"/>
      <c r="T1741" s="22"/>
      <c r="U1741" s="52">
        <f t="shared" si="1957"/>
        <v>7.5863504215995733E-2</v>
      </c>
      <c r="V1741" s="52">
        <f t="shared" si="1958"/>
        <v>10.526036301452189</v>
      </c>
      <c r="W1741" s="52">
        <f t="shared" si="1959"/>
        <v>3.4967044860692201E-2</v>
      </c>
      <c r="X1741" s="247">
        <f>W1741+V1741+SUM($U$1722:U1741)</f>
        <v>11.141617121581698</v>
      </c>
      <c r="Y1741" s="236">
        <f>W1741+V1741+SUM($U$1722:U1741)-$X$1723</f>
        <v>11.118366471774495</v>
      </c>
      <c r="Z1741" s="42"/>
      <c r="AA1741" s="42"/>
      <c r="AB1741" s="41">
        <f t="shared" si="1960"/>
        <v>6.0158976745302996E-2</v>
      </c>
      <c r="AC1741" s="48">
        <f t="shared" si="1961"/>
        <v>8.3470382712134263</v>
      </c>
      <c r="AD1741" s="48">
        <f t="shared" si="1962"/>
        <v>0.82242373764576393</v>
      </c>
      <c r="AE1741" s="48">
        <f t="shared" si="1963"/>
        <v>1.1185229217504196</v>
      </c>
      <c r="AF1741" s="48">
        <f t="shared" si="1964"/>
        <v>0.82242373764576393</v>
      </c>
      <c r="AG1741" s="238">
        <f t="shared" si="1965"/>
        <v>0.29608958541074371</v>
      </c>
      <c r="AH1741" s="48">
        <f t="shared" si="1966"/>
        <v>9.5986939120402621E-6</v>
      </c>
      <c r="AI1741" s="48">
        <f>AE1741+AC1741+SUM($AB$1722:AB1741)</f>
        <v>9.9534248639976539</v>
      </c>
      <c r="AJ1741" s="48">
        <f>AE1741+AC1741+SUM($AB$1722:AB1741)-$AI$1723</f>
        <v>9.4366998230827779</v>
      </c>
      <c r="AK1741" s="46"/>
      <c r="AL1741" s="86"/>
      <c r="AM1741" s="25">
        <v>205.46033333333335</v>
      </c>
      <c r="AN1741" s="25">
        <v>0.36147106845961452</v>
      </c>
      <c r="AR1741" s="25">
        <v>218.56199999999998</v>
      </c>
      <c r="AS1741" s="25">
        <v>8.2963847548198202E-2</v>
      </c>
      <c r="AV1741" s="41">
        <f t="shared" ref="AV1741:AV1748" si="2022">AJ1741-BA1741-BB1741</f>
        <v>0</v>
      </c>
      <c r="AW1741" s="41">
        <f t="shared" ref="AW1741:AW1748" si="2023">(1/(1/((AM1741/1000+1)*0.0112372)+1))*AE1741</f>
        <v>1.4949010935325571E-2</v>
      </c>
      <c r="AX1741" s="41">
        <f t="shared" ref="AX1741:AX1748" si="2024">(1-(1/(1/((AM1741/1000+1)*0.0112372)+1)))*AE1741</f>
        <v>1.1035739108150942</v>
      </c>
      <c r="AY1741" s="41">
        <f t="shared" ref="AY1741:AY1748" si="2025">(1/(1/((AM1741/1000+1)*0.0112372)+1))*AI1741</f>
        <v>0.13302709693511611</v>
      </c>
      <c r="AZ1741" s="41">
        <f t="shared" ref="AZ1741:AZ1748" si="2026">(1-(1/(1/((AM1741/1000+1)*0.0112372)+1)))*AI1741</f>
        <v>9.8203977670625378</v>
      </c>
      <c r="BA1741" s="41">
        <f>AY1741-$AY$1723</f>
        <v>0.12734646516308909</v>
      </c>
      <c r="BB1741" s="41">
        <f>AZ1741-$AZ$1723</f>
        <v>9.3093533579196901</v>
      </c>
      <c r="BC1741" s="89"/>
      <c r="BD1741" s="89"/>
      <c r="BE1741" s="41"/>
      <c r="BF1741" s="89"/>
      <c r="BG1741" s="89"/>
      <c r="BH1741" s="89"/>
      <c r="BI1741" s="89"/>
      <c r="BJ1741" s="41">
        <f t="shared" si="2010"/>
        <v>217.33264534832242</v>
      </c>
      <c r="BK1741" s="41">
        <f t="shared" si="1996"/>
        <v>0.70921363848254726</v>
      </c>
      <c r="BL1741" s="41">
        <f t="shared" si="2011"/>
        <v>0.29078636151745274</v>
      </c>
      <c r="BM1741" s="41">
        <f t="shared" ref="BM1741:BM1748" si="2027">Y1741-BR1741-BS1741</f>
        <v>0</v>
      </c>
      <c r="BN1741" s="41">
        <f t="shared" ref="BN1741:BN1748" si="2028">(1/(1/((AR1741/1000+1)*0.0112372)+1))*W1741</f>
        <v>4.7234370105792895E-4</v>
      </c>
      <c r="BO1741" s="41">
        <f t="shared" ref="BO1741:BO1748" si="2029">(1-(1/(1/((AR1741/1000+1)*0.0112372)+1)))*W1741</f>
        <v>3.4494701159634274E-2</v>
      </c>
      <c r="BP1741" s="41">
        <f t="shared" ref="BP1741:BP1748" si="2030">(1/(1/((AR1741/1000+1)*0.0112372)+1))*X1741</f>
        <v>0.15050378686402124</v>
      </c>
      <c r="BQ1741" s="41">
        <f t="shared" ref="BQ1741:BQ1748" si="2031">(1-(1/(1/((AR1741/1000+1)*0.0112372)+1)))*X1741</f>
        <v>10.991113334717676</v>
      </c>
      <c r="BR1741" s="41">
        <f>BP1741-$BP$1723</f>
        <v>0.15026209342738245</v>
      </c>
      <c r="BS1741" s="41">
        <f>BQ1741-$BQ$1723</f>
        <v>10.968104378347112</v>
      </c>
      <c r="BT1741" s="89"/>
      <c r="BU1741" s="89"/>
      <c r="BV1741" s="41"/>
      <c r="BW1741" s="89"/>
      <c r="BX1741" s="42"/>
      <c r="BY1741" s="89"/>
      <c r="BZ1741" s="89"/>
      <c r="CA1741" s="41">
        <f t="shared" si="2012"/>
        <v>219.15731774406999</v>
      </c>
      <c r="CB1741" s="89" t="e">
        <f t="shared" si="1984"/>
        <v>#REF!</v>
      </c>
      <c r="CC1741" s="89" t="e">
        <f t="shared" si="2013"/>
        <v>#REF!</v>
      </c>
      <c r="CD1741" s="41" t="e">
        <f t="shared" si="2014"/>
        <v>#REF!</v>
      </c>
      <c r="CE1741" s="41" t="e">
        <f t="shared" si="2015"/>
        <v>#REF!</v>
      </c>
      <c r="CF1741" s="41" t="e">
        <f t="shared" si="2016"/>
        <v>#REF!</v>
      </c>
      <c r="CG1741" s="41" t="e">
        <f t="shared" si="2017"/>
        <v>#REF!</v>
      </c>
      <c r="CH1741" s="41" t="e">
        <f t="shared" si="2018"/>
        <v>#REF!</v>
      </c>
      <c r="CI1741" s="41">
        <f t="shared" si="2019"/>
        <v>2.7440636062866308</v>
      </c>
      <c r="CJ1741" s="41">
        <f t="shared" si="2020"/>
        <v>6.6926362167961466</v>
      </c>
      <c r="CK1741" s="41" t="e">
        <f t="shared" si="2021"/>
        <v>#REF!</v>
      </c>
      <c r="CM1741" s="89" t="e">
        <f t="shared" si="1971"/>
        <v>#REF!</v>
      </c>
      <c r="CN1741" s="89">
        <f t="shared" si="1972"/>
        <v>0.1626830291104924</v>
      </c>
    </row>
    <row r="1742" spans="1:92" ht="14.4" x14ac:dyDescent="0.3">
      <c r="D1742" s="47" t="s">
        <v>126</v>
      </c>
      <c r="E1742" s="32">
        <v>42810.482638888891</v>
      </c>
      <c r="F1742" s="21">
        <f t="shared" si="2008"/>
        <v>2911.8430555555606</v>
      </c>
      <c r="G1742" s="21">
        <f t="shared" si="2009"/>
        <v>1400.8381944444482</v>
      </c>
      <c r="H1742" s="21"/>
      <c r="I1742" s="21">
        <v>1057</v>
      </c>
      <c r="J1742" s="21">
        <v>25639</v>
      </c>
      <c r="K1742" s="21">
        <v>32561</v>
      </c>
      <c r="L1742" s="21">
        <v>29</v>
      </c>
      <c r="M1742" s="124">
        <v>6.08</v>
      </c>
      <c r="O1742" s="40"/>
      <c r="R1742" s="22"/>
      <c r="S1742" s="22"/>
      <c r="T1742" s="22"/>
      <c r="U1742" s="52">
        <f t="shared" si="1957"/>
        <v>7.6758959848166969E-2</v>
      </c>
      <c r="V1742" s="52">
        <f t="shared" si="1958"/>
        <v>10.650280476408017</v>
      </c>
      <c r="W1742" s="52">
        <f t="shared" si="1959"/>
        <v>3.5379778725077679E-2</v>
      </c>
      <c r="X1742" s="247">
        <f>W1742+V1742+SUM($U$1722:U1742)</f>
        <v>11.343032990250078</v>
      </c>
      <c r="Y1742" s="236">
        <f>W1742+V1742+SUM($U$1722:U1742)-$X$1723</f>
        <v>11.319782340442876</v>
      </c>
      <c r="Z1742" s="42"/>
      <c r="AA1742" s="42"/>
      <c r="AB1742" s="41">
        <f t="shared" si="1960"/>
        <v>6.0441109657171248E-2</v>
      </c>
      <c r="AC1742" s="48">
        <f t="shared" si="1961"/>
        <v>8.3861841201015075</v>
      </c>
      <c r="AD1742" s="48">
        <f t="shared" si="1962"/>
        <v>0.82628073150511672</v>
      </c>
      <c r="AE1742" s="48">
        <f t="shared" si="1963"/>
        <v>1.1237685583283301</v>
      </c>
      <c r="AF1742" s="48">
        <f t="shared" si="1964"/>
        <v>0.82628073150511661</v>
      </c>
      <c r="AG1742" s="238">
        <f t="shared" si="1965"/>
        <v>0.29747818311345181</v>
      </c>
      <c r="AH1742" s="48">
        <f t="shared" si="1966"/>
        <v>9.6437097618776268E-6</v>
      </c>
      <c r="AI1742" s="48">
        <f>AE1742+AC1742+SUM($AB$1722:AB1742)</f>
        <v>10.058257459120814</v>
      </c>
      <c r="AJ1742" s="48">
        <f>AE1742+AC1742+SUM($AB$1722:AB1742)-$AI$1723</f>
        <v>9.5415324182059376</v>
      </c>
      <c r="AK1742" s="46"/>
      <c r="AL1742" s="86"/>
      <c r="AM1742" s="25">
        <v>205.46033333333335</v>
      </c>
      <c r="AN1742" s="25">
        <v>0.36147106845961452</v>
      </c>
      <c r="AR1742" s="25">
        <v>218.56199999999998</v>
      </c>
      <c r="AS1742" s="25">
        <v>8.2963847548198202E-2</v>
      </c>
      <c r="AT1742"/>
      <c r="AU1742"/>
      <c r="AV1742" s="41">
        <f t="shared" si="2022"/>
        <v>0</v>
      </c>
      <c r="AW1742" s="41">
        <f t="shared" si="2023"/>
        <v>1.5019118643483407E-2</v>
      </c>
      <c r="AX1742" s="41">
        <f t="shared" si="2024"/>
        <v>1.1087494396848467</v>
      </c>
      <c r="AY1742" s="41">
        <f t="shared" si="2025"/>
        <v>0.13442818007825116</v>
      </c>
      <c r="AZ1742" s="41">
        <f t="shared" si="2026"/>
        <v>9.9238292790425628</v>
      </c>
      <c r="BA1742" s="41">
        <f>AY1742-$AY$1723</f>
        <v>0.12874754830622415</v>
      </c>
      <c r="BB1742" s="41">
        <f>AZ1742-$AZ$1723</f>
        <v>9.4127848698997152</v>
      </c>
      <c r="BC1742" s="89"/>
      <c r="BD1742" s="89"/>
      <c r="BE1742" s="41"/>
      <c r="BF1742" s="89"/>
      <c r="BG1742" s="89"/>
      <c r="BH1742" s="89"/>
      <c r="BI1742" s="89"/>
      <c r="BJ1742" s="41">
        <f t="shared" si="2010"/>
        <v>217.202187550829</v>
      </c>
      <c r="BK1742" s="41">
        <f t="shared" si="1996"/>
        <v>0.70937991783949039</v>
      </c>
      <c r="BL1742" s="41">
        <f t="shared" si="2011"/>
        <v>0.29062008216050961</v>
      </c>
      <c r="BM1742" s="41">
        <f t="shared" si="2027"/>
        <v>0</v>
      </c>
      <c r="BN1742" s="41">
        <f t="shared" si="2028"/>
        <v>4.7791901466628396E-4</v>
      </c>
      <c r="BO1742" s="41">
        <f t="shared" si="2029"/>
        <v>3.4901859710411397E-2</v>
      </c>
      <c r="BP1742" s="41">
        <f t="shared" si="2030"/>
        <v>0.15322456344773444</v>
      </c>
      <c r="BQ1742" s="41">
        <f t="shared" si="2031"/>
        <v>11.189808426802344</v>
      </c>
      <c r="BR1742" s="41">
        <f>BP1742-$BP$1723</f>
        <v>0.15298287001109565</v>
      </c>
      <c r="BS1742" s="41">
        <f>BQ1742-$BQ$1723</f>
        <v>11.16679947043178</v>
      </c>
      <c r="BT1742" s="89"/>
      <c r="BU1742" s="89"/>
      <c r="BV1742" s="41"/>
      <c r="BW1742" s="89"/>
      <c r="BX1742" s="42"/>
      <c r="BY1742" s="89"/>
      <c r="BZ1742" s="89"/>
      <c r="CA1742" s="41">
        <f t="shared" si="2012"/>
        <v>219.14672502999011</v>
      </c>
      <c r="CB1742" s="89" t="e">
        <f t="shared" si="1984"/>
        <v>#REF!</v>
      </c>
      <c r="CC1742" s="89" t="e">
        <f t="shared" si="2013"/>
        <v>#REF!</v>
      </c>
      <c r="CD1742" s="41" t="e">
        <f t="shared" si="2014"/>
        <v>#REF!</v>
      </c>
      <c r="CE1742" s="41" t="e">
        <f t="shared" si="2015"/>
        <v>#REF!</v>
      </c>
      <c r="CF1742" s="41" t="e">
        <f t="shared" si="2016"/>
        <v>#REF!</v>
      </c>
      <c r="CG1742" s="41" t="e">
        <f t="shared" si="2017"/>
        <v>#REF!</v>
      </c>
      <c r="CH1742" s="41" t="e">
        <f t="shared" si="2018"/>
        <v>#REF!</v>
      </c>
      <c r="CI1742" s="41">
        <f t="shared" si="2019"/>
        <v>2.7729609353161755</v>
      </c>
      <c r="CJ1742" s="41">
        <f t="shared" si="2020"/>
        <v>6.7685714828897625</v>
      </c>
      <c r="CK1742" s="41" t="e">
        <f t="shared" si="2021"/>
        <v>#REF!</v>
      </c>
      <c r="CM1742" s="89" t="e">
        <f t="shared" si="1971"/>
        <v>#REF!</v>
      </c>
      <c r="CN1742" s="89">
        <f t="shared" si="1972"/>
        <v>0.16439622009081759</v>
      </c>
    </row>
    <row r="1743" spans="1:92" ht="14.4" x14ac:dyDescent="0.3">
      <c r="D1743" s="22"/>
      <c r="E1743" s="32">
        <v>42811.478472222225</v>
      </c>
      <c r="F1743" s="21">
        <f t="shared" si="2008"/>
        <v>2912.8388888888949</v>
      </c>
      <c r="G1743" s="21">
        <f t="shared" si="2009"/>
        <v>1401.8340277777825</v>
      </c>
      <c r="H1743" s="21"/>
      <c r="I1743" s="21">
        <v>1029</v>
      </c>
      <c r="J1743" s="21">
        <v>3873</v>
      </c>
      <c r="K1743" s="21">
        <v>145.07</v>
      </c>
      <c r="L1743" s="21">
        <v>28</v>
      </c>
      <c r="M1743" s="124">
        <v>6.08</v>
      </c>
      <c r="O1743" s="40"/>
      <c r="R1743" s="22"/>
      <c r="S1743" s="22"/>
      <c r="T1743" s="22"/>
      <c r="U1743" s="52">
        <f t="shared" si="1957"/>
        <v>3.329272513394659E-4</v>
      </c>
      <c r="V1743" s="52">
        <f t="shared" si="1958"/>
        <v>4.6193546812236697E-2</v>
      </c>
      <c r="W1743" s="52">
        <f t="shared" si="1959"/>
        <v>1.5345299763360341E-4</v>
      </c>
      <c r="X1743" s="250">
        <f>W1743+V1743+SUM($U$1743:U1743)</f>
        <v>4.6679927061209769E-2</v>
      </c>
      <c r="Y1743" s="260">
        <f>W1743+V1743+SUM($U$1743:U1743)-$X$1743+$Y$1742</f>
        <v>11.319782340442876</v>
      </c>
      <c r="Z1743" s="42"/>
      <c r="AA1743" s="42"/>
      <c r="AB1743" s="41">
        <f t="shared" si="1960"/>
        <v>8.8883107771265714E-3</v>
      </c>
      <c r="AC1743" s="48">
        <f t="shared" si="1961"/>
        <v>1.2332502019976062</v>
      </c>
      <c r="AD1743" s="48">
        <f t="shared" si="1962"/>
        <v>0.1215106733219543</v>
      </c>
      <c r="AE1743" s="48">
        <f t="shared" si="1963"/>
        <v>0.16525845148510732</v>
      </c>
      <c r="AF1743" s="48">
        <f t="shared" si="1964"/>
        <v>0.12151067332195432</v>
      </c>
      <c r="AG1743" s="238">
        <f t="shared" si="1965"/>
        <v>4.3746359984534286E-2</v>
      </c>
      <c r="AH1743" s="48">
        <f t="shared" si="1966"/>
        <v>1.4181786187277173E-6</v>
      </c>
      <c r="AI1743" s="84">
        <f>AE1743+AC1743+SUM($AB$1743:AB1743)</f>
        <v>1.4073969642598398</v>
      </c>
      <c r="AJ1743" s="84">
        <f>AE1743+AC1743+SUM($AB$1743:AB1743)-$AI$1743+$AJ$1742</f>
        <v>9.5415324182059376</v>
      </c>
      <c r="AK1743" s="46"/>
      <c r="AL1743" s="86"/>
      <c r="AM1743" s="25">
        <v>205.46033333333335</v>
      </c>
      <c r="AN1743" s="25">
        <v>0.36147106845961452</v>
      </c>
      <c r="AR1743" s="25">
        <v>218.56199999999998</v>
      </c>
      <c r="AS1743" s="25">
        <v>8.2963847548198202E-2</v>
      </c>
      <c r="AT1743" s="47">
        <f>(1/(1/((AM1743/1000+1)*0.0112372)+1))*AI1743</f>
        <v>1.8809800139043476E-2</v>
      </c>
      <c r="AU1743" s="47">
        <f>(1-(1/(1/((AM1743/1000+1)*0.0112372)+1)))*AI1743</f>
        <v>1.3885871641207965</v>
      </c>
      <c r="AV1743" s="41">
        <f t="shared" si="2022"/>
        <v>0</v>
      </c>
      <c r="AW1743" s="41">
        <f t="shared" si="2023"/>
        <v>2.2086721249661443E-3</v>
      </c>
      <c r="AX1743" s="41">
        <f t="shared" si="2024"/>
        <v>0.16304977936014117</v>
      </c>
      <c r="AY1743" s="41">
        <f t="shared" si="2025"/>
        <v>1.8809800139043476E-2</v>
      </c>
      <c r="AZ1743" s="41">
        <f t="shared" si="2026"/>
        <v>1.3885871641207965</v>
      </c>
      <c r="BA1743" s="171">
        <f t="shared" ref="BA1743:BA1748" si="2032">AY1743-$AT$1743+$BA$1742</f>
        <v>0.12874754830622415</v>
      </c>
      <c r="BB1743" s="171">
        <f t="shared" ref="BB1743:BB1748" si="2033">AZ1743-$AU$1743+$BB$1742</f>
        <v>9.4127848698997152</v>
      </c>
      <c r="BC1743" s="89"/>
      <c r="BD1743" s="89"/>
      <c r="BE1743" s="41"/>
      <c r="BF1743" s="89"/>
      <c r="BG1743" s="89"/>
      <c r="BH1743" s="89"/>
      <c r="BI1743" s="89"/>
      <c r="BJ1743" s="41">
        <f t="shared" si="2010"/>
        <v>217.202187550829</v>
      </c>
      <c r="BK1743" s="89">
        <f t="shared" si="1996"/>
        <v>0.70937991783949039</v>
      </c>
      <c r="BL1743" s="89">
        <f t="shared" si="2011"/>
        <v>0.29062008216050961</v>
      </c>
      <c r="BM1743" s="89">
        <f t="shared" si="2027"/>
        <v>-1.130014833613302E-2</v>
      </c>
      <c r="BN1743" s="86">
        <f t="shared" si="2028"/>
        <v>2.0728819701366951E-6</v>
      </c>
      <c r="BO1743" s="86">
        <f t="shared" si="2029"/>
        <v>1.5138011566346671E-4</v>
      </c>
      <c r="BP1743" s="86">
        <f t="shared" si="2030"/>
        <v>6.3056428134114614E-4</v>
      </c>
      <c r="BQ1743" s="86">
        <f t="shared" si="2031"/>
        <v>4.6049362779868624E-2</v>
      </c>
      <c r="BR1743" s="93">
        <f t="shared" ref="BR1743:BR1748" si="2034">BP1743-$BN$1742+$BR$1742</f>
        <v>0.1531355152777705</v>
      </c>
      <c r="BS1743" s="93">
        <f t="shared" ref="BS1743:BS1748" si="2035">BQ1743-$BO$1742+$BS$1742</f>
        <v>11.177946973501237</v>
      </c>
      <c r="BT1743" s="89"/>
      <c r="BU1743" s="89"/>
      <c r="BV1743" s="41"/>
      <c r="BW1743" s="89"/>
      <c r="BX1743" s="42"/>
      <c r="BY1743" s="89"/>
      <c r="BZ1743" s="89"/>
      <c r="CA1743" s="41">
        <f t="shared" si="2012"/>
        <v>219.14614189749869</v>
      </c>
      <c r="CB1743" s="89" t="e">
        <f t="shared" si="1984"/>
        <v>#REF!</v>
      </c>
      <c r="CC1743" s="89" t="e">
        <f t="shared" si="2013"/>
        <v>#REF!</v>
      </c>
      <c r="CD1743" s="41" t="e">
        <f t="shared" si="2014"/>
        <v>#REF!</v>
      </c>
      <c r="CE1743" s="41" t="e">
        <f t="shared" si="2015"/>
        <v>#REF!</v>
      </c>
      <c r="CF1743" s="41" t="e">
        <f t="shared" si="2016"/>
        <v>#REF!</v>
      </c>
      <c r="CG1743" s="41" t="e">
        <f t="shared" si="2017"/>
        <v>#REF!</v>
      </c>
      <c r="CH1743" s="41" t="e">
        <f t="shared" si="2018"/>
        <v>#REF!</v>
      </c>
      <c r="CI1743" s="41">
        <f t="shared" si="2019"/>
        <v>2.7729609353161755</v>
      </c>
      <c r="CJ1743" s="41">
        <f t="shared" si="2020"/>
        <v>6.7685714828897625</v>
      </c>
      <c r="CK1743" s="41" t="e">
        <f t="shared" si="2021"/>
        <v>#REF!</v>
      </c>
      <c r="CM1743" s="89" t="e">
        <f t="shared" si="1971"/>
        <v>#REF!</v>
      </c>
      <c r="CN1743" s="89">
        <f t="shared" si="1972"/>
        <v>0.16439622009081759</v>
      </c>
    </row>
    <row r="1744" spans="1:92" ht="14.4" x14ac:dyDescent="0.3">
      <c r="D1744" s="22"/>
      <c r="E1744" s="32">
        <v>42947.635416666664</v>
      </c>
      <c r="F1744" s="21">
        <f t="shared" si="2008"/>
        <v>3048.9958333333343</v>
      </c>
      <c r="G1744" s="21">
        <f t="shared" si="2009"/>
        <v>1537.9909722222219</v>
      </c>
      <c r="H1744" s="21"/>
      <c r="I1744" s="21">
        <v>1030</v>
      </c>
      <c r="J1744" s="21">
        <v>12071</v>
      </c>
      <c r="K1744" s="21">
        <v>3740</v>
      </c>
      <c r="L1744" s="21">
        <v>27</v>
      </c>
      <c r="M1744" s="124">
        <v>6.08</v>
      </c>
      <c r="O1744" s="40"/>
      <c r="R1744" s="22"/>
      <c r="S1744" s="22"/>
      <c r="T1744" s="22"/>
      <c r="U1744" s="52">
        <f t="shared" si="1957"/>
        <v>8.5914246660044793E-3</v>
      </c>
      <c r="V1744" s="52">
        <f t="shared" si="1958"/>
        <v>1.1920573515570227</v>
      </c>
      <c r="W1744" s="52">
        <f t="shared" si="1959"/>
        <v>3.9599638168321474E-3</v>
      </c>
      <c r="X1744" s="247">
        <f>W1744+V1744+SUM($U$1743:U1744)</f>
        <v>1.2049416672911988</v>
      </c>
      <c r="Y1744" s="236">
        <f>W1744+V1744+SUM($U$1743:U1744)-$X$1743+$Y$1742</f>
        <v>12.478044080672865</v>
      </c>
      <c r="Z1744" s="42"/>
      <c r="AA1744" s="42"/>
      <c r="AB1744" s="41">
        <f t="shared" si="1960"/>
        <v>2.7729167685385046E-2</v>
      </c>
      <c r="AC1744" s="48">
        <f t="shared" si="1961"/>
        <v>3.8474129119371177</v>
      </c>
      <c r="AD1744" s="48">
        <f t="shared" si="1962"/>
        <v>0.37908101107123715</v>
      </c>
      <c r="AE1744" s="48">
        <f t="shared" si="1963"/>
        <v>0.515562453604828</v>
      </c>
      <c r="AF1744" s="48">
        <f t="shared" si="1964"/>
        <v>0.37908101107123721</v>
      </c>
      <c r="AG1744" s="238">
        <f t="shared" si="1965"/>
        <v>0.13647701819316074</v>
      </c>
      <c r="AH1744" s="48">
        <f t="shared" si="1966"/>
        <v>4.4243404300993227E-6</v>
      </c>
      <c r="AI1744" s="48">
        <f>AE1744+AC1744+SUM($AB$1743:AB1744)</f>
        <v>4.3995928440044576</v>
      </c>
      <c r="AJ1744" s="48">
        <f>AE1744+AC1744+SUM($AB$1743:AB1744)-$AI$1743+$AJ$1742</f>
        <v>12.533728297950555</v>
      </c>
      <c r="AK1744" s="46"/>
      <c r="AL1744" s="86"/>
      <c r="AM1744">
        <v>177.07</v>
      </c>
      <c r="AN1744">
        <v>0.21</v>
      </c>
      <c r="AQ1744" s="1"/>
      <c r="AR1744" s="25">
        <v>44.95</v>
      </c>
      <c r="AS1744" s="25">
        <v>0.1</v>
      </c>
      <c r="AT1744"/>
      <c r="AU1744"/>
      <c r="AV1744" s="41">
        <f t="shared" si="2022"/>
        <v>0</v>
      </c>
      <c r="AW1744" s="41">
        <f t="shared" si="2023"/>
        <v>6.7303080353505844E-3</v>
      </c>
      <c r="AX1744" s="41">
        <f t="shared" si="2024"/>
        <v>0.50883214556947742</v>
      </c>
      <c r="AY1744" s="41">
        <f t="shared" si="2025"/>
        <v>5.7433614227017177E-2</v>
      </c>
      <c r="AZ1744" s="41">
        <f t="shared" si="2026"/>
        <v>4.3421592297774403</v>
      </c>
      <c r="BA1744" s="41">
        <f t="shared" si="2032"/>
        <v>0.16737136239419786</v>
      </c>
      <c r="BB1744" s="41">
        <f t="shared" si="2033"/>
        <v>12.366356935556359</v>
      </c>
      <c r="BC1744" s="89"/>
      <c r="BD1744" s="89"/>
      <c r="BE1744" s="41"/>
      <c r="BF1744" s="89"/>
      <c r="BG1744" s="89"/>
      <c r="BH1744" s="89"/>
      <c r="BI1744" s="89"/>
      <c r="BJ1744" s="41">
        <f t="shared" si="2010"/>
        <v>204.42916463399595</v>
      </c>
      <c r="BK1744" s="89">
        <f t="shared" si="1996"/>
        <v>0.72566020217386706</v>
      </c>
      <c r="BL1744" s="89">
        <f t="shared" si="2011"/>
        <v>0.27433979782613294</v>
      </c>
      <c r="BM1744" s="89">
        <f t="shared" si="2027"/>
        <v>-1.1300148336131244E-2</v>
      </c>
      <c r="BN1744" s="86">
        <f t="shared" si="2028"/>
        <v>4.5959460865084917E-5</v>
      </c>
      <c r="BO1744" s="86">
        <f t="shared" si="2029"/>
        <v>3.9140043559670627E-3</v>
      </c>
      <c r="BP1744" s="86">
        <f t="shared" si="2030"/>
        <v>1.3984589749832899E-2</v>
      </c>
      <c r="BQ1744" s="86">
        <f t="shared" si="2031"/>
        <v>1.1909570775413658</v>
      </c>
      <c r="BR1744" s="86">
        <f t="shared" si="2034"/>
        <v>0.16648954074626227</v>
      </c>
      <c r="BS1744" s="86">
        <f t="shared" si="2035"/>
        <v>12.322854688262733</v>
      </c>
      <c r="BT1744" s="89"/>
      <c r="BU1744" s="89"/>
      <c r="BV1744" s="41"/>
      <c r="BW1744" s="89"/>
      <c r="BX1744" s="42"/>
      <c r="BY1744" s="89"/>
      <c r="BZ1744" s="89"/>
      <c r="CA1744" s="41">
        <f t="shared" si="2012"/>
        <v>202.31292962983738</v>
      </c>
      <c r="CB1744" s="89" t="e">
        <f>(CA1744-$P$1529)/($AR$1719-$P$1529)</f>
        <v>#REF!</v>
      </c>
      <c r="CC1744" s="89" t="e">
        <f t="shared" si="2013"/>
        <v>#REF!</v>
      </c>
      <c r="CD1744" s="41" t="e">
        <f t="shared" si="2014"/>
        <v>#REF!</v>
      </c>
      <c r="CE1744" s="41" t="e">
        <f t="shared" si="2015"/>
        <v>#REF!</v>
      </c>
      <c r="CF1744" s="41" t="e">
        <f t="shared" si="2016"/>
        <v>#REF!</v>
      </c>
      <c r="CG1744" s="41" t="e">
        <f t="shared" si="2017"/>
        <v>#REF!</v>
      </c>
      <c r="CH1744" s="41" t="e">
        <f t="shared" si="2018"/>
        <v>#REF!</v>
      </c>
      <c r="CI1744" s="41">
        <f t="shared" si="2019"/>
        <v>3.4385004872674365</v>
      </c>
      <c r="CJ1744" s="41">
        <f t="shared" si="2020"/>
        <v>9.0952278106831184</v>
      </c>
      <c r="CK1744" s="41" t="e">
        <f t="shared" si="2021"/>
        <v>#REF!</v>
      </c>
      <c r="CM1744" s="89" t="e">
        <f t="shared" si="1971"/>
        <v>#REF!</v>
      </c>
      <c r="CN1744" s="89">
        <f t="shared" si="1972"/>
        <v>0.20385302789083384</v>
      </c>
    </row>
    <row r="1745" spans="4:92" ht="14.4" x14ac:dyDescent="0.3">
      <c r="D1745" s="22"/>
      <c r="E1745" s="32">
        <v>42955.479861111111</v>
      </c>
      <c r="F1745" s="21">
        <f t="shared" si="2008"/>
        <v>3056.840277777781</v>
      </c>
      <c r="G1745" s="21">
        <f>E1745-E$1723</f>
        <v>1545.8354166666686</v>
      </c>
      <c r="H1745" s="21">
        <v>5</v>
      </c>
      <c r="I1745" s="21">
        <v>1080</v>
      </c>
      <c r="J1745" s="21">
        <v>12168</v>
      </c>
      <c r="K1745" s="21">
        <v>3763</v>
      </c>
      <c r="L1745" s="21">
        <v>28</v>
      </c>
      <c r="M1745" s="124">
        <v>6.08</v>
      </c>
      <c r="O1745" s="40"/>
      <c r="R1745" s="22"/>
      <c r="S1745" s="22"/>
      <c r="T1745" s="22"/>
      <c r="U1745" s="52">
        <f t="shared" si="1957"/>
        <v>9.0638838844371641E-3</v>
      </c>
      <c r="V1745" s="52">
        <f t="shared" si="1958"/>
        <v>1.2576109129904478</v>
      </c>
      <c r="W1745" s="52">
        <f t="shared" si="1959"/>
        <v>4.1777299595448115E-3</v>
      </c>
      <c r="X1745" s="247">
        <f>W1745+V1745+SUM($U$1743:U1745)</f>
        <v>1.2797768787517738</v>
      </c>
      <c r="Y1745" s="236">
        <f>W1745+V1745+SUM($U$1743:U1745)-$X$1743+$Y$1742</f>
        <v>12.55287929213344</v>
      </c>
      <c r="Z1745" s="42"/>
      <c r="AA1745" s="42"/>
      <c r="AB1745" s="41">
        <f t="shared" si="1960"/>
        <v>2.9308886289086213E-2</v>
      </c>
      <c r="AC1745" s="48">
        <f t="shared" si="1961"/>
        <v>4.0665983495263802</v>
      </c>
      <c r="AD1745" s="48">
        <f t="shared" si="1962"/>
        <v>0.40067709113730804</v>
      </c>
      <c r="AE1745" s="48">
        <f t="shared" si="1963"/>
        <v>0.54493382199821216</v>
      </c>
      <c r="AF1745" s="48">
        <f t="shared" si="1964"/>
        <v>0.40067709113730815</v>
      </c>
      <c r="AG1745" s="238">
        <f t="shared" si="1965"/>
        <v>0.14425205446772699</v>
      </c>
      <c r="AH1745" s="48">
        <f t="shared" si="1966"/>
        <v>4.6763931770780532E-6</v>
      </c>
      <c r="AI1745" s="48">
        <f>AE1745+AC1745+SUM($AB$1743:AB1745)</f>
        <v>4.6774585362761902</v>
      </c>
      <c r="AJ1745" s="48">
        <f>AE1745+AC1745+SUM($AB$1743:AB1745)-$AI$1743+$AJ$1742</f>
        <v>12.811593990222288</v>
      </c>
      <c r="AK1745" s="46"/>
      <c r="AL1745" s="86"/>
      <c r="AM1745">
        <v>177.07</v>
      </c>
      <c r="AN1745">
        <v>0.21</v>
      </c>
      <c r="AQ1745" s="1"/>
      <c r="AR1745" s="25">
        <v>44.95</v>
      </c>
      <c r="AS1745" s="25">
        <v>0.1</v>
      </c>
      <c r="AU1745"/>
      <c r="AV1745" s="41">
        <f t="shared" si="2022"/>
        <v>0</v>
      </c>
      <c r="AW1745" s="41">
        <f t="shared" si="2023"/>
        <v>7.1137307522785975E-3</v>
      </c>
      <c r="AX1745" s="41">
        <f t="shared" si="2024"/>
        <v>0.53782009124593355</v>
      </c>
      <c r="AY1745" s="41">
        <f t="shared" si="2025"/>
        <v>6.1060956925013794E-2</v>
      </c>
      <c r="AZ1745" s="41">
        <f t="shared" si="2026"/>
        <v>4.6163975793511769</v>
      </c>
      <c r="BA1745" s="41">
        <f t="shared" si="2032"/>
        <v>0.17099870509219445</v>
      </c>
      <c r="BB1745" s="41">
        <f t="shared" si="2033"/>
        <v>12.640595285130097</v>
      </c>
      <c r="BC1745" s="89"/>
      <c r="BD1745" s="89"/>
      <c r="BE1745" s="41"/>
      <c r="BF1745" s="89"/>
      <c r="BG1745" s="89"/>
      <c r="BH1745" s="89"/>
      <c r="BI1745" s="89"/>
      <c r="BJ1745" s="41">
        <f t="shared" si="2010"/>
        <v>203.83560618317097</v>
      </c>
      <c r="BK1745" s="89">
        <f t="shared" si="1996"/>
        <v>0.72641674198526662</v>
      </c>
      <c r="BL1745" s="89">
        <f t="shared" si="2011"/>
        <v>0.27358325801473338</v>
      </c>
      <c r="BM1745" s="89">
        <f t="shared" si="2027"/>
        <v>-1.1300148336131244E-2</v>
      </c>
      <c r="BN1745" s="86">
        <f t="shared" si="2028"/>
        <v>4.8486861360817121E-5</v>
      </c>
      <c r="BO1745" s="86">
        <f t="shared" si="2029"/>
        <v>4.1292430981839942E-3</v>
      </c>
      <c r="BP1745" s="86">
        <f t="shared" si="2030"/>
        <v>1.4853129497048079E-2</v>
      </c>
      <c r="BQ1745" s="86">
        <f t="shared" si="2031"/>
        <v>1.2649237492547256</v>
      </c>
      <c r="BR1745" s="86">
        <f t="shared" si="2034"/>
        <v>0.16735808049347745</v>
      </c>
      <c r="BS1745" s="86">
        <f t="shared" si="2035"/>
        <v>12.396821359976094</v>
      </c>
      <c r="BT1745" s="89"/>
      <c r="BU1745" s="89"/>
      <c r="BV1745" s="41"/>
      <c r="BW1745" s="89"/>
      <c r="BX1745" s="42"/>
      <c r="BY1745" s="89"/>
      <c r="BZ1745" s="89"/>
      <c r="CA1745" s="41">
        <f t="shared" si="2012"/>
        <v>201.37401054584038</v>
      </c>
      <c r="CB1745" s="89" t="e">
        <f>(CA1745-$P$1529)/($AR$1719-$P$1529)</f>
        <v>#REF!</v>
      </c>
      <c r="CC1745" s="89" t="e">
        <f t="shared" si="2013"/>
        <v>#REF!</v>
      </c>
      <c r="CD1745" s="41" t="e">
        <f t="shared" si="2014"/>
        <v>#REF!</v>
      </c>
      <c r="CE1745" s="41" t="e">
        <f t="shared" si="2015"/>
        <v>#REF!</v>
      </c>
      <c r="CF1745" s="41" t="e">
        <f t="shared" si="2016"/>
        <v>#REF!</v>
      </c>
      <c r="CG1745" s="41" t="e">
        <f t="shared" si="2017"/>
        <v>#REF!</v>
      </c>
      <c r="CH1745" s="41" t="e">
        <f t="shared" si="2018"/>
        <v>#REF!</v>
      </c>
      <c r="CI1745" s="41">
        <f t="shared" si="2019"/>
        <v>3.5050376242069921</v>
      </c>
      <c r="CJ1745" s="41">
        <f t="shared" si="2020"/>
        <v>9.3065563660152968</v>
      </c>
      <c r="CK1745" s="41" t="e">
        <f t="shared" si="2021"/>
        <v>#REF!</v>
      </c>
      <c r="CM1745" s="89" t="e">
        <f t="shared" si="1971"/>
        <v>#REF!</v>
      </c>
      <c r="CN1745" s="89">
        <f t="shared" si="1972"/>
        <v>0.2077977115930876</v>
      </c>
    </row>
    <row r="1746" spans="4:92" ht="14.4" x14ac:dyDescent="0.3">
      <c r="D1746" s="22"/>
      <c r="E1746" s="32">
        <v>43045.59652777778</v>
      </c>
      <c r="F1746" s="21">
        <f>E1746-E$1676</f>
        <v>3146.9569444444496</v>
      </c>
      <c r="G1746" s="21">
        <f>E1746-E$1723</f>
        <v>1635.9520833333372</v>
      </c>
      <c r="H1746" s="21"/>
      <c r="I1746" s="21">
        <v>1053</v>
      </c>
      <c r="J1746" s="21">
        <v>14365</v>
      </c>
      <c r="K1746" s="21">
        <v>6516</v>
      </c>
      <c r="L1746" s="21">
        <v>27</v>
      </c>
      <c r="M1746" s="124">
        <v>6.08</v>
      </c>
      <c r="O1746" s="40"/>
      <c r="R1746" s="22"/>
      <c r="S1746" s="22"/>
      <c r="T1746" s="22"/>
      <c r="U1746" s="52">
        <f t="shared" si="1957"/>
        <v>1.530262043747482E-2</v>
      </c>
      <c r="V1746" s="52">
        <f t="shared" si="1958"/>
        <v>2.1232335613392541</v>
      </c>
      <c r="W1746" s="52">
        <f t="shared" si="1959"/>
        <v>7.0532915774605739E-3</v>
      </c>
      <c r="X1746" s="247">
        <f>W1746+V1746+SUM($U$1743:U1746)</f>
        <v>2.1635777091559705</v>
      </c>
      <c r="Y1746" s="236">
        <f>W1746+V1746+SUM($U$1743:U1746)-$X$1743+$Y$1742</f>
        <v>13.436680122537636</v>
      </c>
      <c r="Z1746" s="42"/>
      <c r="AA1746" s="42"/>
      <c r="AB1746" s="41">
        <f t="shared" si="1960"/>
        <v>3.3735749322333607E-2</v>
      </c>
      <c r="AC1746" s="48">
        <f t="shared" si="1961"/>
        <v>4.680824141902761</v>
      </c>
      <c r="AD1746" s="48">
        <f t="shared" si="1962"/>
        <v>0.461196026777839</v>
      </c>
      <c r="AE1746" s="48">
        <f t="shared" si="1963"/>
        <v>0.62724153469585875</v>
      </c>
      <c r="AF1746" s="48">
        <f t="shared" si="1964"/>
        <v>0.46119602677783905</v>
      </c>
      <c r="AG1746" s="238">
        <f t="shared" si="1965"/>
        <v>0.16604012519462324</v>
      </c>
      <c r="AH1746" s="48">
        <f t="shared" si="1966"/>
        <v>5.3827233965325498E-6</v>
      </c>
      <c r="AI1746" s="48">
        <f>AE1746+AC1746+SUM($AB$1743:AB1746)</f>
        <v>5.4077277906725509</v>
      </c>
      <c r="AJ1746" s="48">
        <f>AE1746+AC1746+SUM($AB$1743:AB1746)-$AI$1743+$AJ$1742</f>
        <v>13.541863244618648</v>
      </c>
      <c r="AK1746" s="46"/>
      <c r="AL1746" s="86"/>
      <c r="AM1746" s="25">
        <v>154.57420167715702</v>
      </c>
      <c r="AN1746" s="26">
        <v>0.59114126907196274</v>
      </c>
      <c r="AR1746" s="25">
        <v>36.032201677157005</v>
      </c>
      <c r="AS1746" s="26">
        <v>1.9798989873222407E-2</v>
      </c>
      <c r="AT1746"/>
      <c r="AU1746"/>
      <c r="AV1746" s="41">
        <f t="shared" si="2022"/>
        <v>0</v>
      </c>
      <c r="AW1746" s="41">
        <f t="shared" si="2023"/>
        <v>8.0337144718617016E-3</v>
      </c>
      <c r="AX1746" s="41">
        <f t="shared" si="2024"/>
        <v>0.61920782022399701</v>
      </c>
      <c r="AY1746" s="41">
        <f t="shared" si="2025"/>
        <v>6.9262219749016266E-2</v>
      </c>
      <c r="AZ1746" s="41">
        <f t="shared" si="2026"/>
        <v>5.3384655709235345</v>
      </c>
      <c r="BA1746" s="41">
        <f t="shared" si="2032"/>
        <v>0.17919996791619694</v>
      </c>
      <c r="BB1746" s="41">
        <f t="shared" si="2033"/>
        <v>13.362663276702452</v>
      </c>
      <c r="BC1746" s="89"/>
      <c r="BD1746" s="89"/>
      <c r="BE1746" s="41"/>
      <c r="BF1746" s="89"/>
      <c r="BG1746" s="89"/>
      <c r="BH1746" s="89"/>
      <c r="BI1746" s="89"/>
      <c r="BJ1746" s="41">
        <f t="shared" si="2010"/>
        <v>193.40208485214205</v>
      </c>
      <c r="BK1746" s="89">
        <f t="shared" si="1996"/>
        <v>0.73971513618559981</v>
      </c>
      <c r="BL1746" s="89">
        <f t="shared" si="2011"/>
        <v>0.26028486381440019</v>
      </c>
      <c r="BM1746" s="89">
        <f t="shared" si="2027"/>
        <v>-1.1300148336131244E-2</v>
      </c>
      <c r="BN1746" s="86">
        <f t="shared" si="2028"/>
        <v>8.117014232731188E-5</v>
      </c>
      <c r="BO1746" s="86">
        <f t="shared" si="2029"/>
        <v>6.9721214351332614E-3</v>
      </c>
      <c r="BP1746" s="86">
        <f t="shared" si="2030"/>
        <v>2.4898716955016054E-2</v>
      </c>
      <c r="BQ1746" s="86">
        <f t="shared" si="2031"/>
        <v>2.1386789922009544</v>
      </c>
      <c r="BR1746" s="86">
        <f t="shared" si="2034"/>
        <v>0.17740366795144541</v>
      </c>
      <c r="BS1746" s="86">
        <f t="shared" si="2035"/>
        <v>13.270576602922322</v>
      </c>
      <c r="BT1746" s="89"/>
      <c r="BU1746" s="89"/>
      <c r="BV1746" s="41"/>
      <c r="BW1746" s="89"/>
      <c r="BX1746" s="42"/>
      <c r="BY1746" s="89"/>
      <c r="BZ1746" s="89"/>
      <c r="CA1746" s="41">
        <f t="shared" si="2012"/>
        <v>189.63762471068725</v>
      </c>
      <c r="CB1746" s="89" t="e">
        <f>(CA1746-$P$1529)/($AR$1719-$P$1529)</f>
        <v>#REF!</v>
      </c>
      <c r="CC1746" s="89" t="e">
        <f t="shared" si="2013"/>
        <v>#REF!</v>
      </c>
      <c r="CD1746" s="41" t="e">
        <f t="shared" si="2014"/>
        <v>#REF!</v>
      </c>
      <c r="CE1746" s="41" t="e">
        <f t="shared" si="2015"/>
        <v>#REF!</v>
      </c>
      <c r="CF1746" s="41" t="e">
        <f t="shared" si="2016"/>
        <v>#REF!</v>
      </c>
      <c r="CG1746" s="41" t="e">
        <f t="shared" si="2017"/>
        <v>#REF!</v>
      </c>
      <c r="CH1746" s="41" t="e">
        <f t="shared" si="2018"/>
        <v>#REF!</v>
      </c>
      <c r="CI1746" s="41">
        <f t="shared" si="2019"/>
        <v>3.5247420304187962</v>
      </c>
      <c r="CJ1746" s="41">
        <f t="shared" si="2020"/>
        <v>10.017121214199852</v>
      </c>
      <c r="CK1746" s="41" t="e">
        <f t="shared" si="2021"/>
        <v>#REF!</v>
      </c>
      <c r="CM1746" s="89" t="e">
        <f t="shared" si="1971"/>
        <v>#REF!</v>
      </c>
      <c r="CN1746" s="89">
        <f t="shared" si="1972"/>
        <v>0.20896589606301605</v>
      </c>
    </row>
    <row r="1747" spans="4:92" ht="14.4" x14ac:dyDescent="0.3">
      <c r="D1747" s="22"/>
      <c r="E1747" s="32">
        <v>43136.55972222222</v>
      </c>
      <c r="F1747" s="21">
        <f>E1747-E$1676</f>
        <v>3237.9201388888905</v>
      </c>
      <c r="G1747" s="21">
        <f>E1747-E$1723</f>
        <v>1726.9152777777781</v>
      </c>
      <c r="H1747" s="21"/>
      <c r="I1747" s="21">
        <v>1041</v>
      </c>
      <c r="J1747" s="21">
        <v>15480.7</v>
      </c>
      <c r="K1747" s="21">
        <v>8550.52</v>
      </c>
      <c r="L1747" s="21">
        <v>357</v>
      </c>
      <c r="M1747" s="124">
        <v>6.08</v>
      </c>
      <c r="O1747" s="40"/>
      <c r="R1747" s="22"/>
      <c r="S1747" s="22"/>
      <c r="T1747" s="22"/>
      <c r="U1747" s="52">
        <f t="shared" si="1957"/>
        <v>1.985178742562857E-2</v>
      </c>
      <c r="V1747" s="52">
        <f t="shared" si="1958"/>
        <v>2.7544289873024259</v>
      </c>
      <c r="W1747" s="52">
        <f t="shared" si="1959"/>
        <v>9.1500959341463857E-3</v>
      </c>
      <c r="X1747" s="247">
        <f>W1747+V1747+SUM($U$1743:U1747)</f>
        <v>2.8167217269014566</v>
      </c>
      <c r="Y1747" s="236">
        <f>W1747+V1747+SUM($U$1743:U1747)-$X$1743+$Y$1742</f>
        <v>14.089824140283122</v>
      </c>
      <c r="Z1747" s="42"/>
      <c r="AA1747" s="42"/>
      <c r="AB1747" s="41">
        <f t="shared" si="1960"/>
        <v>3.5941622918831628E-2</v>
      </c>
      <c r="AC1747" s="48">
        <f t="shared" si="1961"/>
        <v>4.9868883791550296</v>
      </c>
      <c r="AD1747" s="48">
        <f t="shared" si="1962"/>
        <v>0.49135217148233884</v>
      </c>
      <c r="AE1747" s="48">
        <f t="shared" si="1963"/>
        <v>0.66825486826057412</v>
      </c>
      <c r="AF1747" s="48">
        <f t="shared" si="1964"/>
        <v>0.49135217148233895</v>
      </c>
      <c r="AG1747" s="238">
        <f t="shared" si="1965"/>
        <v>0.17689696209563649</v>
      </c>
      <c r="AH1747" s="48">
        <f t="shared" si="1966"/>
        <v>5.7346825987490178E-6</v>
      </c>
      <c r="AI1747" s="48">
        <f>AE1747+AC1747+SUM($AB$1743:AB1747)</f>
        <v>5.7907469844083668</v>
      </c>
      <c r="AJ1747" s="48">
        <f>AE1747+AC1747+SUM($AB$1743:AB1747)-$AI$1743+$AJ$1742</f>
        <v>13.924882438354464</v>
      </c>
      <c r="AK1747" s="46"/>
      <c r="AL1747" s="86"/>
      <c r="AM1747">
        <v>143.81649999999999</v>
      </c>
      <c r="AN1747">
        <v>0.32456201256462758</v>
      </c>
      <c r="AO1747"/>
      <c r="AP1747"/>
      <c r="AQ1747"/>
      <c r="AR1747">
        <v>30.326999999999998</v>
      </c>
      <c r="AS1747">
        <v>6.7882250993908627E-2</v>
      </c>
      <c r="AT1747"/>
      <c r="AU1747"/>
      <c r="AV1747" s="41">
        <f t="shared" si="2022"/>
        <v>0</v>
      </c>
      <c r="AW1747" s="41">
        <f t="shared" si="2023"/>
        <v>8.4802773018557275E-3</v>
      </c>
      <c r="AX1747" s="41">
        <f t="shared" si="2024"/>
        <v>0.65977459095871838</v>
      </c>
      <c r="AY1747" s="41">
        <f t="shared" si="2025"/>
        <v>7.3485645290532059E-2</v>
      </c>
      <c r="AZ1747" s="41">
        <f t="shared" si="2026"/>
        <v>5.7172613391178349</v>
      </c>
      <c r="BA1747" s="41">
        <f t="shared" si="2032"/>
        <v>0.18342339345771275</v>
      </c>
      <c r="BB1747" s="41">
        <f t="shared" si="2033"/>
        <v>13.741459044896754</v>
      </c>
      <c r="BC1747" s="89"/>
      <c r="BD1747" s="89"/>
      <c r="BE1747" s="41"/>
      <c r="BF1747" s="89"/>
      <c r="BG1747" s="89"/>
      <c r="BH1747" s="89"/>
      <c r="BI1747" s="89"/>
      <c r="BJ1747" s="41">
        <f t="shared" si="2010"/>
        <v>187.85591763058318</v>
      </c>
      <c r="BK1747" s="89">
        <f t="shared" si="1996"/>
        <v>0.74678418944894154</v>
      </c>
      <c r="BL1747" s="89">
        <f t="shared" si="2011"/>
        <v>0.25321581055105846</v>
      </c>
      <c r="BM1747" s="89">
        <f t="shared" si="2027"/>
        <v>-1.130014833613302E-2</v>
      </c>
      <c r="BN1747" s="86">
        <f t="shared" si="2028"/>
        <v>1.0472719392579272E-4</v>
      </c>
      <c r="BO1747" s="86">
        <f t="shared" si="2029"/>
        <v>9.045368740220593E-3</v>
      </c>
      <c r="BP1747" s="86">
        <f t="shared" si="2030"/>
        <v>3.2238718003749764E-2</v>
      </c>
      <c r="BQ1747" s="86">
        <f t="shared" si="2031"/>
        <v>2.7844830088977068</v>
      </c>
      <c r="BR1747" s="86">
        <f t="shared" si="2034"/>
        <v>0.18474366900017913</v>
      </c>
      <c r="BS1747" s="86">
        <f t="shared" si="2035"/>
        <v>13.916380619619076</v>
      </c>
      <c r="BT1747" s="89"/>
      <c r="BU1747" s="89"/>
      <c r="BV1747" s="41"/>
      <c r="BW1747" s="89"/>
      <c r="BX1747" s="42"/>
      <c r="BY1747" s="89"/>
      <c r="BZ1747" s="89"/>
      <c r="CA1747" s="41">
        <f t="shared" si="2012"/>
        <v>181.36787128416819</v>
      </c>
      <c r="CB1747" s="89" t="e">
        <f>(CA1747-$P$1529)/($AR$1719-$P$1529)</f>
        <v>#REF!</v>
      </c>
      <c r="CC1747" s="89" t="e">
        <f t="shared" si="2013"/>
        <v>#REF!</v>
      </c>
      <c r="CD1747" s="41" t="e">
        <f t="shared" si="2014"/>
        <v>#REF!</v>
      </c>
      <c r="CE1747" s="41" t="e">
        <f t="shared" si="2015"/>
        <v>#REF!</v>
      </c>
      <c r="CF1747" s="41" t="e">
        <f t="shared" si="2016"/>
        <v>#REF!</v>
      </c>
      <c r="CG1747" s="41" t="e">
        <f t="shared" si="2017"/>
        <v>#REF!</v>
      </c>
      <c r="CH1747" s="41" t="e">
        <f t="shared" si="2018"/>
        <v>#REF!</v>
      </c>
      <c r="CI1747" s="41">
        <f t="shared" si="2019"/>
        <v>3.5260003934561248</v>
      </c>
      <c r="CJ1747" s="41">
        <f t="shared" si="2020"/>
        <v>10.39888204489834</v>
      </c>
      <c r="CK1747" s="41" t="e">
        <f t="shared" si="2021"/>
        <v>#REF!</v>
      </c>
      <c r="CM1747" s="89" t="e">
        <f t="shared" si="1971"/>
        <v>#REF!</v>
      </c>
      <c r="CN1747" s="89">
        <f t="shared" si="1972"/>
        <v>0.20904049867432734</v>
      </c>
    </row>
    <row r="1748" spans="4:92" ht="14.4" x14ac:dyDescent="0.3">
      <c r="D1748" s="22"/>
      <c r="E1748" s="32">
        <v>43426.527777777781</v>
      </c>
      <c r="F1748" s="21">
        <f>E1748-E$1676</f>
        <v>3527.8881944444511</v>
      </c>
      <c r="G1748" s="21">
        <f>E1748-E$1723</f>
        <v>2016.8833333333387</v>
      </c>
      <c r="H1748" s="21"/>
      <c r="I1748" s="21">
        <v>1054</v>
      </c>
      <c r="J1748" s="21">
        <v>17994</v>
      </c>
      <c r="K1748" s="21">
        <v>13679</v>
      </c>
      <c r="L1748" s="21">
        <v>32</v>
      </c>
      <c r="M1748" s="124">
        <v>6.08</v>
      </c>
      <c r="O1748" s="40"/>
      <c r="R1748" s="22"/>
      <c r="S1748" s="22"/>
      <c r="T1748" s="22"/>
      <c r="U1748" s="52">
        <f t="shared" si="1957"/>
        <v>3.2155207751055015E-2</v>
      </c>
      <c r="V1748" s="52">
        <f t="shared" si="1958"/>
        <v>4.4615245178323395</v>
      </c>
      <c r="W1748" s="52">
        <f t="shared" si="1959"/>
        <v>1.4820994673996958E-2</v>
      </c>
      <c r="X1748" s="247">
        <f>W1748+V1748+SUM($U$1743:U1748)</f>
        <v>4.5616433639222755</v>
      </c>
      <c r="Y1748" s="236">
        <f>W1748+V1748+SUM($U$1743:U1748)-$X$1743+$Y$1742</f>
        <v>15.83474577730394</v>
      </c>
      <c r="Z1748" s="42"/>
      <c r="AA1748" s="42"/>
      <c r="AB1748" s="41">
        <f t="shared" si="1960"/>
        <v>4.2298472715292343E-2</v>
      </c>
      <c r="AC1748" s="48">
        <f t="shared" si="1961"/>
        <v>5.8688992012482721</v>
      </c>
      <c r="AD1748" s="48">
        <f t="shared" si="1962"/>
        <v>0.57825564710812938</v>
      </c>
      <c r="AE1748" s="48">
        <f t="shared" si="1963"/>
        <v>0.78644640994135817</v>
      </c>
      <c r="AF1748" s="48">
        <f t="shared" si="1964"/>
        <v>0.57825564710812938</v>
      </c>
      <c r="AG1748" s="238">
        <f t="shared" si="1965"/>
        <v>0.20818401388046223</v>
      </c>
      <c r="AH1748" s="48">
        <f t="shared" si="1966"/>
        <v>6.7489527665973404E-6</v>
      </c>
      <c r="AI1748" s="48">
        <f>AE1748+AC1748+SUM($AB$1743:AB1748)</f>
        <v>6.8332478208976859</v>
      </c>
      <c r="AJ1748" s="48">
        <f>AE1748+AC1748+SUM($AB$1743:AB1748)-$AI$1743+$AJ$1742</f>
        <v>14.967383274843783</v>
      </c>
      <c r="AK1748" s="46"/>
      <c r="AL1748" s="86"/>
      <c r="AM1748">
        <v>121.402</v>
      </c>
      <c r="AN1748"/>
      <c r="AO1748"/>
      <c r="AP1748" s="1"/>
      <c r="AQ1748"/>
      <c r="AR1748" s="1">
        <v>20.736000000000001</v>
      </c>
      <c r="AS1748"/>
      <c r="AT1748"/>
      <c r="AU1748"/>
      <c r="AV1748" s="41">
        <f t="shared" si="2022"/>
        <v>0</v>
      </c>
      <c r="AW1748" s="41">
        <f t="shared" si="2023"/>
        <v>9.7870101707189013E-3</v>
      </c>
      <c r="AX1748" s="41">
        <f t="shared" si="2024"/>
        <v>0.77665939977063925</v>
      </c>
      <c r="AY1748" s="41">
        <f t="shared" si="2025"/>
        <v>8.5037028685978927E-2</v>
      </c>
      <c r="AZ1748" s="41">
        <f t="shared" si="2026"/>
        <v>6.7482107922117072</v>
      </c>
      <c r="BA1748" s="41">
        <f t="shared" si="2032"/>
        <v>0.19497477685315961</v>
      </c>
      <c r="BB1748" s="41">
        <f t="shared" si="2033"/>
        <v>14.772408497990625</v>
      </c>
      <c r="BC1748" s="89"/>
      <c r="BD1748" s="89"/>
      <c r="BE1748" s="41"/>
      <c r="BF1748" s="89"/>
      <c r="BG1748" s="89"/>
      <c r="BH1748" s="89"/>
      <c r="BI1748" s="89"/>
      <c r="BJ1748" s="41">
        <f t="shared" si="2010"/>
        <v>174.54324865384851</v>
      </c>
      <c r="BK1748" s="89">
        <f t="shared" si="1996"/>
        <v>0.76375229775046605</v>
      </c>
      <c r="BL1748" s="89">
        <f t="shared" si="2011"/>
        <v>0.23624770224953395</v>
      </c>
      <c r="BM1748" s="89">
        <f t="shared" si="2027"/>
        <v>-1.130014833613302E-2</v>
      </c>
      <c r="BN1748" s="86">
        <f t="shared" si="2028"/>
        <v>1.6807216538615544E-4</v>
      </c>
      <c r="BO1748" s="86">
        <f t="shared" si="2029"/>
        <v>1.4652922508610802E-2</v>
      </c>
      <c r="BP1748" s="86">
        <f t="shared" si="2030"/>
        <v>5.1729677714474329E-2</v>
      </c>
      <c r="BQ1748" s="86">
        <f t="shared" si="2031"/>
        <v>4.5099136862078009</v>
      </c>
      <c r="BR1748" s="86">
        <f t="shared" si="2034"/>
        <v>0.2042346287109037</v>
      </c>
      <c r="BS1748" s="86">
        <f t="shared" si="2035"/>
        <v>15.64181129692917</v>
      </c>
      <c r="BT1748" s="89"/>
      <c r="BU1748" s="89"/>
      <c r="BV1748" s="41"/>
      <c r="BW1748" s="89"/>
      <c r="BX1748" s="42"/>
      <c r="BY1748" s="89"/>
      <c r="BZ1748" s="89"/>
      <c r="CA1748" s="41">
        <f t="shared" si="2012"/>
        <v>161.94140402679724</v>
      </c>
      <c r="CB1748" s="89" t="e">
        <f>(CA1748-$P$1529)/($AR$1719-$P$1529)</f>
        <v>#REF!</v>
      </c>
      <c r="CC1748" s="89" t="e">
        <f t="shared" si="2013"/>
        <v>#REF!</v>
      </c>
      <c r="CD1748" s="41" t="e">
        <f t="shared" si="2014"/>
        <v>#REF!</v>
      </c>
      <c r="CE1748" s="41" t="e">
        <f t="shared" si="2015"/>
        <v>#REF!</v>
      </c>
      <c r="CF1748" s="41" t="e">
        <f t="shared" si="2016"/>
        <v>#REF!</v>
      </c>
      <c r="CG1748" s="41" t="e">
        <f t="shared" si="2017"/>
        <v>#REF!</v>
      </c>
      <c r="CH1748" s="41" t="e">
        <f t="shared" si="2018"/>
        <v>#REF!</v>
      </c>
      <c r="CI1748" s="41">
        <f t="shared" si="2019"/>
        <v>3.5360099073699485</v>
      </c>
      <c r="CJ1748" s="41">
        <f t="shared" si="2020"/>
        <v>11.431373367473835</v>
      </c>
      <c r="CK1748" s="41" t="e">
        <f t="shared" si="2021"/>
        <v>#REF!</v>
      </c>
      <c r="CM1748" s="89" t="e">
        <f t="shared" si="1971"/>
        <v>#REF!</v>
      </c>
      <c r="CN1748" s="89">
        <f t="shared" si="1972"/>
        <v>0.20963391715037646</v>
      </c>
    </row>
    <row r="1749" spans="4:92" x14ac:dyDescent="0.25">
      <c r="D1749" s="22"/>
      <c r="E1749" s="32"/>
      <c r="F1749" s="21"/>
      <c r="G1749" s="21"/>
      <c r="H1749" s="21"/>
      <c r="I1749" s="21"/>
      <c r="L1749" s="21"/>
      <c r="M1749" s="21"/>
      <c r="O1749" s="40"/>
      <c r="R1749" s="22"/>
      <c r="S1749" s="22"/>
      <c r="T1749" s="22"/>
      <c r="U1749" s="21"/>
      <c r="V1749" s="21"/>
      <c r="W1749" s="21"/>
      <c r="X1749" s="246"/>
      <c r="Y1749" s="255"/>
      <c r="Z1749" s="47"/>
      <c r="AA1749" s="47"/>
      <c r="AB1749" s="46"/>
      <c r="AC1749" s="46"/>
      <c r="AD1749" s="46"/>
      <c r="AE1749" s="46"/>
      <c r="AF1749" s="46"/>
      <c r="AG1749" s="85"/>
      <c r="AH1749" s="46"/>
      <c r="AI1749" s="46"/>
      <c r="AJ1749" s="46"/>
      <c r="AK1749" s="46"/>
      <c r="AL1749" s="86"/>
      <c r="AM1749" s="41"/>
      <c r="AN1749" s="41"/>
      <c r="AO1749" s="41"/>
      <c r="AP1749" s="41"/>
      <c r="AQ1749" s="1"/>
      <c r="AR1749" s="41"/>
      <c r="AS1749" s="41"/>
      <c r="AT1749" s="41"/>
      <c r="AU1749" s="41"/>
      <c r="AV1749" s="41"/>
      <c r="AW1749" s="86"/>
      <c r="AX1749" s="86"/>
      <c r="AY1749" s="86"/>
      <c r="AZ1749" s="86"/>
      <c r="BA1749" s="86"/>
      <c r="BB1749" s="86"/>
      <c r="BC1749" s="89"/>
      <c r="BD1749" s="89"/>
      <c r="BE1749" s="41"/>
      <c r="BF1749" s="89"/>
      <c r="BG1749" s="89"/>
      <c r="BH1749" s="89"/>
      <c r="BI1749" s="89"/>
      <c r="BJ1749" s="41"/>
      <c r="BK1749" s="89"/>
      <c r="BL1749" s="89"/>
      <c r="BM1749" s="89"/>
      <c r="BN1749" s="86"/>
      <c r="BO1749" s="86"/>
      <c r="BP1749" s="86"/>
      <c r="BQ1749" s="86"/>
      <c r="BR1749" s="86"/>
      <c r="BS1749" s="86"/>
      <c r="BT1749" s="89"/>
      <c r="BU1749" s="89"/>
      <c r="BV1749" s="41"/>
      <c r="BW1749" s="89"/>
      <c r="BX1749" s="42"/>
      <c r="BY1749" s="89"/>
      <c r="BZ1749" s="89"/>
      <c r="CA1749" s="41"/>
      <c r="CB1749" s="89"/>
      <c r="CC1749" s="89"/>
      <c r="CD1749" s="41"/>
      <c r="CE1749" s="41"/>
      <c r="CF1749" s="42"/>
      <c r="CG1749" s="42"/>
      <c r="CH1749" s="42"/>
      <c r="CI1749" s="89"/>
      <c r="CJ1749" s="89"/>
      <c r="CK1749" s="42"/>
    </row>
    <row r="1750" spans="4:92" ht="14.4" thickBot="1" x14ac:dyDescent="0.3">
      <c r="E1750" s="32"/>
      <c r="F1750" s="21"/>
      <c r="G1750" s="21"/>
      <c r="H1750" s="21"/>
      <c r="I1750" s="21"/>
      <c r="L1750" s="21"/>
      <c r="M1750" s="21"/>
      <c r="N1750" s="40"/>
      <c r="U1750" s="21"/>
      <c r="V1750" s="21"/>
      <c r="W1750" s="21"/>
      <c r="X1750" s="246"/>
      <c r="Y1750" s="255"/>
      <c r="Z1750" s="47"/>
      <c r="AA1750" s="47"/>
      <c r="AB1750" s="46"/>
      <c r="AC1750" s="46"/>
      <c r="AD1750" s="46"/>
      <c r="AE1750" s="46"/>
      <c r="AF1750" s="46"/>
      <c r="AG1750" s="85"/>
      <c r="AH1750" s="46"/>
      <c r="AI1750" s="46"/>
      <c r="AJ1750" s="46"/>
      <c r="AK1750" s="46"/>
      <c r="AL1750" s="86"/>
      <c r="AS1750" s="42"/>
      <c r="AV1750" s="42"/>
      <c r="AW1750" s="86"/>
      <c r="AX1750" s="86"/>
      <c r="AY1750" s="86"/>
      <c r="AZ1750" s="86"/>
      <c r="BA1750" s="89"/>
      <c r="BB1750" s="89"/>
      <c r="BC1750" s="89"/>
      <c r="BD1750" s="89"/>
      <c r="BE1750" s="41"/>
      <c r="BF1750" s="89"/>
      <c r="BG1750" s="89"/>
      <c r="BH1750" s="89"/>
      <c r="BI1750" s="89"/>
      <c r="BJ1750" s="41"/>
      <c r="BK1750" s="89"/>
      <c r="BL1750" s="89"/>
      <c r="BM1750" s="89"/>
      <c r="CI1750" s="89"/>
      <c r="CJ1750" s="89"/>
    </row>
    <row r="1751" spans="4:92" ht="15" thickBot="1" x14ac:dyDescent="0.35">
      <c r="D1751" s="22" t="s">
        <v>214</v>
      </c>
      <c r="E1751" s="32">
        <f>E1752-1</f>
        <v>39897.647916666669</v>
      </c>
      <c r="F1751" s="21"/>
      <c r="G1751" s="21"/>
      <c r="H1751" s="21"/>
      <c r="I1751" s="21"/>
      <c r="L1751" s="21"/>
      <c r="M1751" s="124"/>
      <c r="N1751" s="43">
        <v>96.54</v>
      </c>
      <c r="O1751" s="44">
        <v>22.69</v>
      </c>
      <c r="P1751" s="123">
        <f>O1751-(O1751/100*Q1751)</f>
        <v>8.1094059999999981</v>
      </c>
      <c r="Q1751" s="46">
        <v>64.260000000000005</v>
      </c>
      <c r="R1751" s="47">
        <f>Q1751*O1751/100</f>
        <v>14.580594000000001</v>
      </c>
      <c r="S1751" s="47">
        <f>P1751/$A$8+R1751</f>
        <v>17.959513166666667</v>
      </c>
      <c r="T1751" s="47">
        <f>$A$6-S1751</f>
        <v>99.040486833333333</v>
      </c>
      <c r="U1751" s="52"/>
      <c r="V1751" s="52"/>
      <c r="W1751" s="52"/>
      <c r="X1751" s="247"/>
      <c r="Y1751" s="104"/>
      <c r="Z1751" s="42"/>
      <c r="AA1751" s="42"/>
      <c r="AB1751" s="41"/>
      <c r="AC1751" s="48"/>
      <c r="AD1751" s="48"/>
      <c r="AE1751" s="48"/>
      <c r="AF1751" s="48"/>
      <c r="AG1751" s="238"/>
      <c r="AH1751" s="48"/>
      <c r="AI1751" s="48"/>
      <c r="AJ1751" s="48"/>
      <c r="AK1751" s="46"/>
      <c r="AL1751" s="86"/>
      <c r="AQ1751"/>
      <c r="AW1751" s="22"/>
      <c r="AX1751" s="22"/>
      <c r="AY1751" s="22"/>
      <c r="AZ1751" s="22"/>
      <c r="BA1751" s="22"/>
      <c r="BB1751" s="22"/>
    </row>
    <row r="1752" spans="4:92" ht="14.4" x14ac:dyDescent="0.3">
      <c r="D1752" s="22"/>
      <c r="E1752" s="32">
        <v>39898.647916666669</v>
      </c>
      <c r="F1752" s="21">
        <f t="shared" ref="F1752:F1796" si="2036">E1752-E$1752</f>
        <v>0</v>
      </c>
      <c r="G1752" s="21">
        <f>E1752-E$1752</f>
        <v>0</v>
      </c>
      <c r="H1752" s="21"/>
      <c r="I1752" s="50">
        <v>1037</v>
      </c>
      <c r="J1752" s="21">
        <v>893</v>
      </c>
      <c r="K1752" s="21">
        <v>8.7200000000000006</v>
      </c>
      <c r="L1752" s="21">
        <v>1343</v>
      </c>
      <c r="M1752" s="124">
        <v>5.98</v>
      </c>
      <c r="S1752" s="85">
        <f>$A$36*R1751*$A$3/($A$36*R1751*$A$3+T1751*1000)</f>
        <v>7.3666270762483875E-3</v>
      </c>
      <c r="U1752" s="52">
        <f t="shared" ref="U1752:U1795" si="2037">($A$5*I1752/1000/$A$3*K1752)/$P$1751</f>
        <v>3.6290280429013832E-5</v>
      </c>
      <c r="V1752" s="52">
        <f t="shared" ref="V1752:V1795" si="2038">($T$1751*I1752/1000/$A$3*K1752)/$P$1751</f>
        <v>4.7922760546769581E-3</v>
      </c>
      <c r="W1752" s="52">
        <f t="shared" ref="W1752:W1795" si="2039">($A$36*$R$1751*K1752*I1752/1000000)/$P$1751</f>
        <v>3.5564903925461561E-5</v>
      </c>
      <c r="X1752" s="247">
        <f>W1752+V1752+SUM($U$1752:U1752)</f>
        <v>4.8641312390314334E-3</v>
      </c>
      <c r="Y1752" s="104">
        <v>0</v>
      </c>
      <c r="Z1752" s="42"/>
      <c r="AA1752" s="42"/>
      <c r="AB1752" s="41">
        <f t="shared" ref="AB1752:AB1795" si="2040">($A$5*I1752/1000/$A$3*J1752)/$P$1751</f>
        <v>3.7164243604483204E-3</v>
      </c>
      <c r="AC1752" s="48">
        <f t="shared" ref="AC1752:AC1795" si="2041">($T$1751*I1752/1000/$A$3*J1752)/$P$1751</f>
        <v>0.49076863725074815</v>
      </c>
      <c r="AD1752" s="48">
        <f t="shared" ref="AD1752:AD1795" si="2042">($A$4*$R$1751/1000*J1752/1000000*I1752/1000*1000000)/$P$1751</f>
        <v>0.1080253740236477</v>
      </c>
      <c r="AE1752" s="48">
        <f t="shared" ref="AE1752:AE1795" si="2043">($A$4*((I1752/1000)*J1752/10^6)*(1+($A$18/(10^-M1752))+(($A$18*$A$19)/(10^-M1752)^2))*1000000)*$R$1751/1000/$P$1751</f>
        <v>0.13891868505691329</v>
      </c>
      <c r="AF1752" s="48">
        <f t="shared" ref="AF1752:AF1795" si="2044">AE1752/(1+($A$18/(10^-M1752))+(($A$18*$A$19)/(10^-M1752)^2))*1</f>
        <v>0.10802537402364767</v>
      </c>
      <c r="AG1752" s="238">
        <f t="shared" ref="AG1752:AG1795" si="2045">AE1752/(1+($A$18/(10^-M1752))+(($A$18*$A$19)/(10^-M1752)^2))*($A$18/(10^-M1752))</f>
        <v>3.0892515529417772E-2</v>
      </c>
      <c r="AH1752" s="48">
        <f t="shared" ref="AH1752:AH1795" si="2046">AE1752/(1+($A$18/(10^-M1752))+(($A$18*$A$19)/(10^-M1752)^2))*(($A$18*$A$19)/(10^-M1752)^2)</f>
        <v>7.9550384786954108E-7</v>
      </c>
      <c r="AI1752" s="48">
        <f>AE1752+AC1752+SUM($AB$1752:AB1752)</f>
        <v>0.63340374666810972</v>
      </c>
      <c r="AJ1752" s="48">
        <v>0</v>
      </c>
      <c r="AK1752" s="46"/>
      <c r="AL1752" s="86"/>
      <c r="AM1752" s="41"/>
      <c r="AN1752" s="41"/>
      <c r="AO1752" s="41"/>
      <c r="AP1752" s="41"/>
      <c r="AQ1752"/>
      <c r="AR1752" s="41"/>
      <c r="AT1752" s="41"/>
      <c r="AU1752" s="41"/>
      <c r="AW1752" s="47"/>
      <c r="AX1752" s="47"/>
      <c r="AY1752" s="47"/>
      <c r="AZ1752" s="47"/>
      <c r="BA1752" s="47"/>
      <c r="BB1752" s="47"/>
      <c r="BC1752" s="42"/>
    </row>
    <row r="1753" spans="4:92" ht="14.4" x14ac:dyDescent="0.3">
      <c r="D1753" s="22"/>
      <c r="E1753" s="32">
        <v>39904.623611111114</v>
      </c>
      <c r="F1753" s="21">
        <f t="shared" si="2036"/>
        <v>5.9756944444452529</v>
      </c>
      <c r="G1753" s="21">
        <f t="shared" ref="G1753:G1796" si="2047">E1753-E$1752</f>
        <v>5.9756944444452529</v>
      </c>
      <c r="H1753" s="21"/>
      <c r="I1753" s="50">
        <v>1037</v>
      </c>
      <c r="J1753" s="21">
        <v>2839</v>
      </c>
      <c r="K1753" s="21">
        <v>19.93</v>
      </c>
      <c r="L1753" s="21">
        <v>1413</v>
      </c>
      <c r="M1753" s="124">
        <v>5.98</v>
      </c>
      <c r="N1753" s="40"/>
      <c r="O1753" s="40"/>
      <c r="P1753" s="40"/>
      <c r="Q1753" s="46"/>
      <c r="R1753" s="22"/>
      <c r="S1753" s="85">
        <f>S1752*100</f>
        <v>0.73666270762483876</v>
      </c>
      <c r="T1753" s="22"/>
      <c r="U1753" s="52">
        <f t="shared" si="2037"/>
        <v>8.2943267081450199E-5</v>
      </c>
      <c r="V1753" s="52">
        <f t="shared" si="2038"/>
        <v>1.095298873505869E-2</v>
      </c>
      <c r="W1753" s="52">
        <f t="shared" si="2039"/>
        <v>8.1285382481014774E-5</v>
      </c>
      <c r="X1753" s="247">
        <f>W1753+V1753+SUM($U$1752:U1753)</f>
        <v>1.1153507665050168E-2</v>
      </c>
      <c r="Y1753" s="104">
        <f>W1753+V1753+SUM($U$1752:U1753)-$X$1752</f>
        <v>6.2893764260187343E-3</v>
      </c>
      <c r="Z1753" s="42"/>
      <c r="AA1753" s="42"/>
      <c r="AB1753" s="41">
        <f t="shared" si="2040"/>
        <v>1.1815149786464481E-2</v>
      </c>
      <c r="AC1753" s="48">
        <f t="shared" si="2041"/>
        <v>1.5602375824802621</v>
      </c>
      <c r="AD1753" s="48">
        <f t="shared" si="2042"/>
        <v>0.34343117228794606</v>
      </c>
      <c r="AE1753" s="48">
        <f t="shared" si="2043"/>
        <v>0.44164630109359115</v>
      </c>
      <c r="AF1753" s="48">
        <f t="shared" si="2044"/>
        <v>0.34343117228794601</v>
      </c>
      <c r="AG1753" s="238">
        <f t="shared" si="2045"/>
        <v>9.8212599762617092E-2</v>
      </c>
      <c r="AH1753" s="48">
        <f t="shared" si="2046"/>
        <v>2.5290430281093253E-6</v>
      </c>
      <c r="AI1753" s="48">
        <f>AE1753+AC1753+SUM($AB$1752:AB1753)</f>
        <v>2.0174154577207664</v>
      </c>
      <c r="AJ1753" s="48">
        <f>AE1753+AC1753+SUM($AB$1751:AB1753)-$AI$1752</f>
        <v>1.3840117110526566</v>
      </c>
      <c r="AK1753" s="46"/>
      <c r="AL1753" s="86"/>
      <c r="AM1753" s="41"/>
      <c r="AN1753" s="41"/>
      <c r="AO1753" s="41"/>
      <c r="AP1753" s="41"/>
      <c r="AQ1753"/>
      <c r="AR1753" s="41"/>
      <c r="AT1753" s="41"/>
      <c r="AU1753" s="41"/>
      <c r="AW1753" s="22"/>
      <c r="AX1753" s="22"/>
      <c r="AY1753" s="22"/>
      <c r="AZ1753" s="22"/>
      <c r="BA1753" s="22"/>
      <c r="BB1753" s="22"/>
    </row>
    <row r="1754" spans="4:92" ht="14.4" x14ac:dyDescent="0.3">
      <c r="D1754" s="22"/>
      <c r="E1754" s="32">
        <v>39910.493750000001</v>
      </c>
      <c r="F1754" s="21">
        <f t="shared" si="2036"/>
        <v>11.845833333332848</v>
      </c>
      <c r="G1754" s="21">
        <f t="shared" si="2047"/>
        <v>11.845833333332848</v>
      </c>
      <c r="H1754" s="21"/>
      <c r="I1754" s="50">
        <v>1037</v>
      </c>
      <c r="J1754" s="21">
        <v>4608</v>
      </c>
      <c r="K1754" s="21">
        <v>32.53</v>
      </c>
      <c r="L1754" s="21">
        <v>1475</v>
      </c>
      <c r="M1754" s="124">
        <v>5.98</v>
      </c>
      <c r="N1754" s="40"/>
      <c r="O1754" s="40"/>
      <c r="P1754" s="40"/>
      <c r="R1754" s="22"/>
      <c r="S1754" s="22"/>
      <c r="T1754" s="22"/>
      <c r="U1754" s="52">
        <f t="shared" si="2037"/>
        <v>1.353810576096124E-4</v>
      </c>
      <c r="V1754" s="52">
        <f t="shared" si="2038"/>
        <v>1.7877607804890075E-2</v>
      </c>
      <c r="W1754" s="52">
        <f t="shared" si="2039"/>
        <v>1.3267503723569547E-4</v>
      </c>
      <c r="X1754" s="247">
        <f>W1754+V1754+SUM($U$1752:U1754)</f>
        <v>1.8264897447245847E-2</v>
      </c>
      <c r="Y1754" s="104">
        <f>W1754+V1754+SUM($U$1752:U1754)-$X$1752</f>
        <v>1.3400766208214412E-2</v>
      </c>
      <c r="Z1754" s="42"/>
      <c r="AA1754" s="42"/>
      <c r="AB1754" s="41">
        <f t="shared" si="2040"/>
        <v>1.917724910744217E-2</v>
      </c>
      <c r="AC1754" s="48">
        <f t="shared" si="2041"/>
        <v>2.5324321169669064</v>
      </c>
      <c r="AD1754" s="48">
        <f t="shared" si="2042"/>
        <v>0.55742544624968493</v>
      </c>
      <c r="AE1754" s="48">
        <f t="shared" si="2043"/>
        <v>0.71683908257811491</v>
      </c>
      <c r="AF1754" s="48">
        <f t="shared" si="2044"/>
        <v>0.55742544624968482</v>
      </c>
      <c r="AG1754" s="238">
        <f t="shared" si="2045"/>
        <v>0.15940953142167649</v>
      </c>
      <c r="AH1754" s="48">
        <f t="shared" si="2046"/>
        <v>4.1049067536202082E-6</v>
      </c>
      <c r="AI1754" s="48">
        <f>AE1754+AC1754+SUM($AB$1752:AB1754)</f>
        <v>3.2839800227993763</v>
      </c>
      <c r="AJ1754" s="48">
        <f>AE1754+AC1754+SUM($AB$1751:AB1754)-$AI$1752</f>
        <v>2.6505762761312663</v>
      </c>
      <c r="AK1754" s="46"/>
      <c r="AL1754" s="86"/>
      <c r="AM1754" s="41"/>
      <c r="AN1754" s="41"/>
      <c r="AO1754" s="41"/>
      <c r="AP1754" s="41"/>
      <c r="AQ1754"/>
      <c r="AR1754" s="41"/>
      <c r="AT1754" s="41"/>
      <c r="AU1754" s="41"/>
      <c r="AW1754" s="22"/>
      <c r="AX1754" s="22"/>
      <c r="AY1754" s="22"/>
      <c r="AZ1754" s="22"/>
      <c r="BA1754" s="22"/>
      <c r="BB1754" s="22"/>
    </row>
    <row r="1755" spans="4:92" ht="14.4" x14ac:dyDescent="0.3">
      <c r="D1755" s="22"/>
      <c r="E1755" s="32">
        <v>39914.701388888891</v>
      </c>
      <c r="F1755" s="21">
        <f t="shared" si="2036"/>
        <v>16.053472222221899</v>
      </c>
      <c r="G1755" s="21">
        <f t="shared" si="2047"/>
        <v>16.053472222221899</v>
      </c>
      <c r="H1755" s="21"/>
      <c r="I1755" s="50">
        <v>1037</v>
      </c>
      <c r="J1755" s="21">
        <v>6882</v>
      </c>
      <c r="K1755" s="21">
        <v>39.94</v>
      </c>
      <c r="L1755" s="21">
        <v>1695</v>
      </c>
      <c r="M1755" s="124">
        <v>5.98</v>
      </c>
      <c r="N1755" s="40"/>
      <c r="O1755" s="100" t="s">
        <v>131</v>
      </c>
      <c r="P1755" s="101" t="e">
        <f>(((AVERAGE(#REF!,#REF!,#REF!))/1000+1)*0.0112372)/(((AVERAGE(AR1795,AR1871,AR1947))/1000+1)*0.0112372)</f>
        <v>#REF!</v>
      </c>
      <c r="R1755" s="22"/>
      <c r="S1755" s="22"/>
      <c r="T1755" s="22"/>
      <c r="U1755" s="52">
        <f t="shared" si="2037"/>
        <v>1.6621947251546017E-4</v>
      </c>
      <c r="V1755" s="52">
        <f t="shared" si="2038"/>
        <v>2.1949943305481386E-2</v>
      </c>
      <c r="W1755" s="52">
        <f t="shared" si="2039"/>
        <v>1.6289704848428149E-4</v>
      </c>
      <c r="X1755" s="247">
        <f>W1755+V1755+SUM($U$1752:U1755)</f>
        <v>2.2533674431601203E-2</v>
      </c>
      <c r="Y1755" s="104">
        <f>W1755+V1755+SUM($U$1752:U1755)-$X$1752</f>
        <v>1.7669543192569769E-2</v>
      </c>
      <c r="Z1755" s="42"/>
      <c r="AA1755" s="1">
        <f>LINEST(Y1752:Y1755,F1752:F1755,TRUE,TRUE)</f>
        <v>1.1138885838024555E-3</v>
      </c>
      <c r="AB1755" s="41">
        <f t="shared" si="2040"/>
        <v>2.8641021778953349E-2</v>
      </c>
      <c r="AC1755" s="48">
        <f t="shared" si="2041"/>
        <v>3.7821609871888562</v>
      </c>
      <c r="AD1755" s="48">
        <f t="shared" si="2042"/>
        <v>0.83250909745883928</v>
      </c>
      <c r="AE1755" s="48">
        <f t="shared" si="2043"/>
        <v>1.0705917027566378</v>
      </c>
      <c r="AF1755" s="48">
        <f t="shared" si="2044"/>
        <v>0.83250909745883928</v>
      </c>
      <c r="AG1755" s="238">
        <f t="shared" si="2045"/>
        <v>0.23807647466232157</v>
      </c>
      <c r="AH1755" s="48">
        <f t="shared" si="2046"/>
        <v>6.1306354770864313E-6</v>
      </c>
      <c r="AI1755" s="48">
        <f>AE1755+AC1755+SUM($AB$1752:AB1755)</f>
        <v>4.916102534978803</v>
      </c>
      <c r="AJ1755" s="48">
        <f>AE1755+AC1755+SUM($AB$1751:AB1755)-$AI$1752</f>
        <v>4.2826987883106931</v>
      </c>
      <c r="AK1755" s="46"/>
      <c r="AL1755" s="86"/>
      <c r="AM1755" s="41"/>
      <c r="AN1755" s="41"/>
      <c r="AO1755" s="41"/>
      <c r="AP1755" s="41"/>
      <c r="AQ1755"/>
      <c r="AR1755" s="41"/>
      <c r="AT1755" s="41"/>
      <c r="AU1755" s="41"/>
      <c r="AW1755" s="22"/>
      <c r="AX1755" s="22"/>
      <c r="AY1755" s="22"/>
      <c r="AZ1755" s="22"/>
      <c r="BA1755" s="22"/>
      <c r="BB1755" s="22"/>
    </row>
    <row r="1756" spans="4:92" ht="14.4" x14ac:dyDescent="0.3">
      <c r="D1756" s="33"/>
      <c r="E1756" s="32">
        <v>39921.796527777777</v>
      </c>
      <c r="F1756" s="21">
        <f t="shared" si="2036"/>
        <v>23.148611111108039</v>
      </c>
      <c r="G1756" s="21">
        <f t="shared" si="2047"/>
        <v>23.148611111108039</v>
      </c>
      <c r="H1756" s="21"/>
      <c r="I1756" s="50">
        <v>1037</v>
      </c>
      <c r="J1756" s="21">
        <v>9242</v>
      </c>
      <c r="K1756" s="21">
        <v>47.48</v>
      </c>
      <c r="L1756" s="21">
        <v>1895</v>
      </c>
      <c r="M1756" s="124">
        <v>5.98</v>
      </c>
      <c r="N1756" s="40"/>
      <c r="O1756" s="28" t="s">
        <v>132</v>
      </c>
      <c r="P1756" s="102" t="e">
        <f>((((B$10)/1000+1)*0.0112372)/(P1755*0.0112372)-1)*1000</f>
        <v>#REF!</v>
      </c>
      <c r="R1756" s="22"/>
      <c r="S1756" s="22"/>
      <c r="T1756" s="22"/>
      <c r="U1756" s="52">
        <f t="shared" si="2037"/>
        <v>1.975989122442175E-4</v>
      </c>
      <c r="V1756" s="52">
        <f t="shared" si="2038"/>
        <v>2.6093723288539216E-2</v>
      </c>
      <c r="W1756" s="52">
        <f t="shared" si="2039"/>
        <v>1.9364927045652689E-4</v>
      </c>
      <c r="X1756" s="247">
        <f>W1756+V1756+SUM($U$1752:U1756)</f>
        <v>2.6905805548875495E-2</v>
      </c>
      <c r="Y1756" s="104">
        <f>W1756+V1756+SUM($U$1752:U1756)-$X$1752</f>
        <v>2.2041674309844061E-2</v>
      </c>
      <c r="Z1756" s="90"/>
      <c r="AA1756" s="1">
        <f t="shared" ref="AA1756:AA1796" si="2048">LINEST(Y1753:Y1756,F1753:F1756,TRUE,TRUE)</f>
        <v>9.152197989576522E-4</v>
      </c>
      <c r="AB1756" s="41">
        <f t="shared" si="2040"/>
        <v>3.8462703179466269E-2</v>
      </c>
      <c r="AC1756" s="48">
        <f t="shared" si="2041"/>
        <v>5.079153130427116</v>
      </c>
      <c r="AD1756" s="48">
        <f t="shared" si="2042"/>
        <v>1.1179960881596325</v>
      </c>
      <c r="AE1756" s="48">
        <f t="shared" si="2043"/>
        <v>1.4377228301186933</v>
      </c>
      <c r="AF1756" s="48">
        <f t="shared" si="2044"/>
        <v>1.1179960881596329</v>
      </c>
      <c r="AG1756" s="238">
        <f t="shared" si="2045"/>
        <v>0.31971850898418719</v>
      </c>
      <c r="AH1756" s="48">
        <f t="shared" si="2046"/>
        <v>8.2329748734717825E-6</v>
      </c>
      <c r="AI1756" s="48">
        <f>AE1756+AC1756+SUM($AB$1752:AB1756)</f>
        <v>6.6186885087585834</v>
      </c>
      <c r="AJ1756" s="48">
        <f>AE1756+AC1756+SUM($AB$1751:AB1756)-$AI$1752</f>
        <v>5.9852847620904734</v>
      </c>
      <c r="AK1756" s="46"/>
      <c r="AL1756" s="86"/>
      <c r="AM1756" s="41"/>
      <c r="AN1756" s="41"/>
      <c r="AO1756" s="41"/>
      <c r="AP1756" s="41"/>
      <c r="AQ1756"/>
      <c r="AR1756" s="41"/>
      <c r="AT1756" s="41"/>
      <c r="AU1756" s="41"/>
      <c r="AW1756" s="22"/>
      <c r="AX1756" s="22"/>
      <c r="AY1756" s="22"/>
      <c r="AZ1756" s="22"/>
      <c r="BA1756" s="22"/>
      <c r="BB1756" s="22"/>
    </row>
    <row r="1757" spans="4:92" ht="14.4" x14ac:dyDescent="0.3">
      <c r="D1757" s="22"/>
      <c r="E1757" s="32">
        <v>39941.557638888888</v>
      </c>
      <c r="F1757" s="21">
        <f t="shared" si="2036"/>
        <v>42.909722222218988</v>
      </c>
      <c r="G1757" s="21">
        <f t="shared" si="2047"/>
        <v>42.909722222218988</v>
      </c>
      <c r="H1757" s="21"/>
      <c r="I1757" s="50">
        <v>1037</v>
      </c>
      <c r="J1757" s="21">
        <v>12503</v>
      </c>
      <c r="K1757" s="21">
        <v>90.35</v>
      </c>
      <c r="L1757" s="21">
        <v>339</v>
      </c>
      <c r="M1757" s="124">
        <v>5.98</v>
      </c>
      <c r="N1757" s="40"/>
      <c r="O1757" s="40"/>
      <c r="P1757" s="40"/>
      <c r="R1757" s="22"/>
      <c r="S1757" s="22"/>
      <c r="T1757" s="22"/>
      <c r="U1757" s="52">
        <f t="shared" si="2037"/>
        <v>3.7601225192217887E-4</v>
      </c>
      <c r="V1757" s="52">
        <f t="shared" si="2038"/>
        <v>4.9653915314227429E-2</v>
      </c>
      <c r="W1757" s="52">
        <f t="shared" si="2039"/>
        <v>3.6849645294328575E-4</v>
      </c>
      <c r="X1757" s="247">
        <f>W1757+V1757+SUM($U$1752:U1757)</f>
        <v>5.1016857008972648E-2</v>
      </c>
      <c r="Y1757" s="104">
        <f>W1757+V1757+SUM($U$1752:U1757)-$X$1752</f>
        <v>4.6152725769941214E-2</v>
      </c>
      <c r="Z1757" s="90">
        <f>(0.05-Y1757)/((Y1758-Y1757)/(G1758-G1757))+G1757</f>
        <v>46.95769290868963</v>
      </c>
      <c r="AA1757" s="1">
        <f t="shared" si="2048"/>
        <v>1.0584995694014603E-3</v>
      </c>
      <c r="AB1757" s="41">
        <f t="shared" si="2040"/>
        <v>5.2034102775683481E-2</v>
      </c>
      <c r="AC1757" s="48">
        <f t="shared" si="2041"/>
        <v>6.8713104944525245</v>
      </c>
      <c r="AD1757" s="48">
        <f t="shared" si="2042"/>
        <v>1.5124762053949239</v>
      </c>
      <c r="AE1757" s="48">
        <f t="shared" si="2043"/>
        <v>1.9450171548338044</v>
      </c>
      <c r="AF1757" s="48">
        <f t="shared" si="2044"/>
        <v>1.5124762053949241</v>
      </c>
      <c r="AG1757" s="238">
        <f t="shared" si="2045"/>
        <v>0.43252981149418868</v>
      </c>
      <c r="AH1757" s="48">
        <f t="shared" si="2046"/>
        <v>1.1137944691951707E-5</v>
      </c>
      <c r="AI1757" s="48">
        <f>AE1757+AC1757+SUM($AB$1752:AB1757)</f>
        <v>8.9701743002747865</v>
      </c>
      <c r="AJ1757" s="48">
        <f>AE1757+AC1757+SUM($AB$1751:AB1757)-$AI$1752</f>
        <v>8.3367705536066765</v>
      </c>
      <c r="AK1757" s="46"/>
      <c r="AL1757" s="86"/>
      <c r="AM1757" s="41"/>
      <c r="AN1757" s="41"/>
      <c r="AO1757" s="41"/>
      <c r="AP1757" s="41"/>
      <c r="AQ1757"/>
      <c r="AR1757" s="41"/>
      <c r="AT1757" s="41"/>
      <c r="AU1757" s="41"/>
      <c r="AW1757" s="22"/>
      <c r="AX1757" s="22"/>
      <c r="AY1757" s="22"/>
      <c r="AZ1757" s="22"/>
      <c r="BA1757" s="22"/>
      <c r="BB1757" s="22"/>
    </row>
    <row r="1758" spans="4:92" ht="14.4" x14ac:dyDescent="0.3">
      <c r="D1758" s="22"/>
      <c r="E1758" s="32">
        <v>39960.505555555559</v>
      </c>
      <c r="F1758" s="21">
        <f t="shared" si="2036"/>
        <v>61.857638888890506</v>
      </c>
      <c r="G1758" s="21">
        <f t="shared" si="2047"/>
        <v>61.857638888890506</v>
      </c>
      <c r="H1758" s="21"/>
      <c r="I1758" s="50">
        <v>1037</v>
      </c>
      <c r="J1758" s="21">
        <v>13886.7</v>
      </c>
      <c r="K1758" s="21">
        <v>121.96</v>
      </c>
      <c r="L1758" s="21">
        <v>701</v>
      </c>
      <c r="M1758" s="124">
        <v>5.98</v>
      </c>
      <c r="N1758" s="40"/>
      <c r="O1758" s="40"/>
      <c r="P1758" s="40"/>
      <c r="R1758" s="22"/>
      <c r="S1758" s="22"/>
      <c r="T1758" s="22"/>
      <c r="U1758" s="52">
        <f t="shared" si="2037"/>
        <v>5.0756451847735399E-4</v>
      </c>
      <c r="V1758" s="52">
        <f t="shared" si="2038"/>
        <v>6.7025916012431394E-2</v>
      </c>
      <c r="W1758" s="52">
        <f t="shared" si="2039"/>
        <v>4.9741922967308375E-4</v>
      </c>
      <c r="X1758" s="247">
        <f>W1758+V1758+SUM($U$1752:U1758)</f>
        <v>6.9025345002383762E-2</v>
      </c>
      <c r="Y1758" s="104">
        <f>W1758+V1758+SUM($U$1752:U1758)-$X$1752</f>
        <v>6.4161213763352334E-2</v>
      </c>
      <c r="Z1758" s="42"/>
      <c r="AA1758" s="1">
        <f t="shared" si="2048"/>
        <v>1.050032051751994E-3</v>
      </c>
      <c r="AB1758" s="41">
        <f t="shared" si="2040"/>
        <v>5.7792687756145232E-2</v>
      </c>
      <c r="AC1758" s="48">
        <f t="shared" si="2041"/>
        <v>7.6317545743672621</v>
      </c>
      <c r="AD1758" s="48">
        <f t="shared" si="2042"/>
        <v>1.6798610990528431</v>
      </c>
      <c r="AE1758" s="48">
        <f t="shared" si="2043"/>
        <v>2.1602711128553622</v>
      </c>
      <c r="AF1758" s="48">
        <f t="shared" si="2044"/>
        <v>1.6798610990528429</v>
      </c>
      <c r="AG1758" s="238">
        <f t="shared" si="2045"/>
        <v>0.48039764322773337</v>
      </c>
      <c r="AH1758" s="48">
        <f t="shared" si="2046"/>
        <v>1.2370574786349339E-5</v>
      </c>
      <c r="AI1758" s="48">
        <f>AE1758+AC1758+SUM($AB$1752:AB1758)</f>
        <v>10.003665025967228</v>
      </c>
      <c r="AJ1758" s="48">
        <f>AE1758+AC1758+SUM($AB$1751:AB1758)-$AI$1752</f>
        <v>9.3702612792991182</v>
      </c>
      <c r="AK1758" s="46"/>
      <c r="AL1758" s="86"/>
      <c r="AM1758" s="41"/>
      <c r="AN1758" s="41"/>
      <c r="AO1758" s="41"/>
      <c r="AP1758" s="41"/>
      <c r="AQ1758"/>
      <c r="AR1758" s="41"/>
      <c r="AT1758" s="41"/>
      <c r="AU1758" s="41"/>
      <c r="AW1758" s="22"/>
      <c r="AX1758" s="22"/>
      <c r="AY1758" s="22"/>
      <c r="AZ1758" s="22"/>
      <c r="BA1758" s="22"/>
      <c r="BB1758" s="22"/>
    </row>
    <row r="1759" spans="4:92" ht="14.4" x14ac:dyDescent="0.3">
      <c r="D1759" s="22"/>
      <c r="E1759" s="32">
        <v>39974.60833333333</v>
      </c>
      <c r="F1759" s="21">
        <f t="shared" si="2036"/>
        <v>75.960416666661331</v>
      </c>
      <c r="G1759" s="21">
        <f t="shared" si="2047"/>
        <v>75.960416666661331</v>
      </c>
      <c r="H1759" s="21"/>
      <c r="I1759" s="50">
        <v>1037</v>
      </c>
      <c r="J1759" s="21">
        <v>14596</v>
      </c>
      <c r="K1759" s="21">
        <v>150.24</v>
      </c>
      <c r="L1759" s="21">
        <v>910</v>
      </c>
      <c r="M1759" s="124">
        <v>5.98</v>
      </c>
      <c r="N1759" s="40"/>
      <c r="O1759" s="40"/>
      <c r="P1759" s="40"/>
      <c r="R1759" s="22"/>
      <c r="S1759" s="22"/>
      <c r="T1759" s="22"/>
      <c r="U1759" s="52">
        <f t="shared" si="2037"/>
        <v>6.2525822610722914E-4</v>
      </c>
      <c r="V1759" s="52">
        <f t="shared" si="2038"/>
        <v>8.2567838813608518E-2</v>
      </c>
      <c r="W1759" s="52">
        <f t="shared" si="2039"/>
        <v>6.1276045478914488E-4</v>
      </c>
      <c r="X1759" s="247">
        <f>W1759+V1759+SUM($U$1752:U1759)</f>
        <v>8.5307867254784175E-2</v>
      </c>
      <c r="Y1759" s="104">
        <f>W1759+V1759+SUM($U$1752:U1759)-$X$1752</f>
        <v>8.0443736015752748E-2</v>
      </c>
      <c r="Z1759" s="42"/>
      <c r="AA1759" s="1">
        <f t="shared" si="2048"/>
        <v>1.0896208946363337E-3</v>
      </c>
      <c r="AB1759" s="41">
        <f t="shared" si="2040"/>
        <v>6.0744602424528199E-2</v>
      </c>
      <c r="AC1759" s="48">
        <f t="shared" si="2041"/>
        <v>8.0215666621634032</v>
      </c>
      <c r="AD1759" s="48">
        <f t="shared" si="2042"/>
        <v>1.7656644560460941</v>
      </c>
      <c r="AE1759" s="48">
        <f t="shared" si="2043"/>
        <v>2.2706126843121015</v>
      </c>
      <c r="AF1759" s="48">
        <f t="shared" si="2044"/>
        <v>1.7656644560460937</v>
      </c>
      <c r="AG1759" s="238">
        <f t="shared" si="2045"/>
        <v>0.50493522583133466</v>
      </c>
      <c r="AH1759" s="48">
        <f t="shared" si="2046"/>
        <v>1.3002434673576509E-5</v>
      </c>
      <c r="AI1759" s="48">
        <f>AE1759+AC1759+SUM($AB$1752:AB1759)</f>
        <v>10.564563287644637</v>
      </c>
      <c r="AJ1759" s="48">
        <f>AE1759+AC1759+SUM($AB$1751:AB1759)-$AI$1752</f>
        <v>9.9311595409765268</v>
      </c>
      <c r="AK1759" s="46"/>
      <c r="AL1759" s="86"/>
      <c r="AM1759" s="41"/>
      <c r="AN1759" s="41"/>
      <c r="AO1759" s="41"/>
      <c r="AP1759" s="41"/>
      <c r="AQ1759"/>
      <c r="AR1759" s="41"/>
      <c r="AT1759" s="41"/>
      <c r="AU1759" s="41"/>
      <c r="AW1759" s="22"/>
      <c r="AX1759" s="22"/>
      <c r="AY1759" s="22"/>
      <c r="AZ1759" s="22"/>
      <c r="BA1759" s="22"/>
      <c r="BB1759" s="22"/>
    </row>
    <row r="1760" spans="4:92" ht="14.4" x14ac:dyDescent="0.3">
      <c r="D1760" s="22"/>
      <c r="E1760" s="32">
        <v>39993.62777777778</v>
      </c>
      <c r="F1760" s="21">
        <f t="shared" si="2036"/>
        <v>94.979861111110949</v>
      </c>
      <c r="G1760" s="21">
        <f t="shared" si="2047"/>
        <v>94.979861111110949</v>
      </c>
      <c r="H1760" s="21"/>
      <c r="I1760" s="50">
        <v>1037</v>
      </c>
      <c r="J1760" s="21">
        <v>16436</v>
      </c>
      <c r="K1760" s="21">
        <v>195</v>
      </c>
      <c r="L1760" s="21">
        <v>1344</v>
      </c>
      <c r="M1760" s="124">
        <v>5.98</v>
      </c>
      <c r="N1760" s="40"/>
      <c r="O1760" s="40"/>
      <c r="P1760" s="40"/>
      <c r="R1760" s="22"/>
      <c r="S1760" s="22"/>
      <c r="T1760" s="22"/>
      <c r="U1760" s="52">
        <f t="shared" si="2037"/>
        <v>8.115372343644149E-4</v>
      </c>
      <c r="V1760" s="52">
        <f t="shared" si="2038"/>
        <v>0.10716672369977143</v>
      </c>
      <c r="W1760" s="52">
        <f t="shared" si="2039"/>
        <v>7.9531608548910593E-4</v>
      </c>
      <c r="X1760" s="247">
        <f>W1760+V1760+SUM($U$1752:U1760)</f>
        <v>0.11090084500601147</v>
      </c>
      <c r="Y1760" s="104">
        <f>W1760+V1760+SUM($U$1752:U1760)-$X$1752</f>
        <v>0.10603671376698004</v>
      </c>
      <c r="Z1760" s="42"/>
      <c r="AA1760" s="1">
        <f t="shared" si="2048"/>
        <v>1.1504634795017692E-3</v>
      </c>
      <c r="AB1760" s="41">
        <f t="shared" si="2040"/>
        <v>6.8402184533402688E-2</v>
      </c>
      <c r="AC1760" s="48">
        <f t="shared" si="2041"/>
        <v>9.0327808755356074</v>
      </c>
      <c r="AD1760" s="48">
        <f t="shared" si="2042"/>
        <v>1.9882475335416283</v>
      </c>
      <c r="AE1760" s="48">
        <f t="shared" si="2043"/>
        <v>2.5568505124248904</v>
      </c>
      <c r="AF1760" s="48">
        <f t="shared" si="2044"/>
        <v>1.9882475335416274</v>
      </c>
      <c r="AG1760" s="238">
        <f t="shared" si="2045"/>
        <v>0.56858833733651792</v>
      </c>
      <c r="AH1760" s="48">
        <f t="shared" si="2046"/>
        <v>1.4641546745334578E-5</v>
      </c>
      <c r="AI1760" s="48">
        <f>AE1760+AC1760+SUM($AB$1752:AB1760)</f>
        <v>11.930417513663032</v>
      </c>
      <c r="AJ1760" s="48">
        <f>AE1760+AC1760+SUM($AB$1751:AB1760)-$AI$1752</f>
        <v>11.297013766994922</v>
      </c>
      <c r="AK1760" s="46"/>
      <c r="AL1760" s="86"/>
      <c r="AM1760" s="41"/>
      <c r="AN1760" s="41"/>
      <c r="AO1760" s="41"/>
      <c r="AP1760" s="41"/>
      <c r="AQ1760"/>
      <c r="AR1760" s="41"/>
      <c r="AT1760" s="41"/>
      <c r="AU1760" s="41"/>
      <c r="AW1760" s="22"/>
      <c r="AX1760" s="22"/>
      <c r="AY1760" s="22"/>
      <c r="AZ1760" s="22"/>
      <c r="BA1760" s="22"/>
      <c r="BB1760" s="22"/>
    </row>
    <row r="1761" spans="4:54" ht="14.4" x14ac:dyDescent="0.3">
      <c r="D1761" s="22"/>
      <c r="E1761" s="32">
        <v>40010.418055555558</v>
      </c>
      <c r="F1761" s="21">
        <f t="shared" si="2036"/>
        <v>111.77013888888905</v>
      </c>
      <c r="G1761" s="21">
        <f t="shared" si="2047"/>
        <v>111.77013888888905</v>
      </c>
      <c r="H1761" s="21"/>
      <c r="I1761" s="50">
        <v>1037</v>
      </c>
      <c r="J1761" s="21">
        <v>16610.3</v>
      </c>
      <c r="K1761" s="21">
        <v>249.51</v>
      </c>
      <c r="L1761" s="21">
        <v>266</v>
      </c>
      <c r="M1761" s="124">
        <v>5.98</v>
      </c>
      <c r="N1761" s="40"/>
      <c r="O1761" s="40"/>
      <c r="P1761" s="40"/>
      <c r="R1761" s="22"/>
      <c r="S1761" s="22"/>
      <c r="T1761" s="22"/>
      <c r="U1761" s="52">
        <f t="shared" si="2037"/>
        <v>1.0383931043398214E-3</v>
      </c>
      <c r="V1761" s="52">
        <f t="shared" si="2038"/>
        <v>0.13712394477092291</v>
      </c>
      <c r="W1761" s="52">
        <f t="shared" si="2039"/>
        <v>1.0176375204635219E-3</v>
      </c>
      <c r="X1761" s="247">
        <f>W1761+V1761+SUM($U$1752:U1761)</f>
        <v>0.14211878061647717</v>
      </c>
      <c r="Y1761" s="104">
        <f>W1761+V1761+SUM($U$1752:U1761)-$X$1752</f>
        <v>0.13725464937744575</v>
      </c>
      <c r="Z1761" s="42"/>
      <c r="AA1761" s="1">
        <f t="shared" si="2048"/>
        <v>1.4545605906345677E-3</v>
      </c>
      <c r="AB1761" s="41">
        <f t="shared" si="2040"/>
        <v>6.9127573969042247E-2</v>
      </c>
      <c r="AC1761" s="48">
        <f t="shared" si="2041"/>
        <v>9.1285714393349409</v>
      </c>
      <c r="AD1761" s="48">
        <f t="shared" si="2042"/>
        <v>2.0093324413717748</v>
      </c>
      <c r="AE1761" s="48">
        <f t="shared" si="2043"/>
        <v>2.5839653240770968</v>
      </c>
      <c r="AF1761" s="48">
        <f t="shared" si="2044"/>
        <v>2.0093324413717752</v>
      </c>
      <c r="AG1761" s="238">
        <f t="shared" si="2045"/>
        <v>0.57461808588834051</v>
      </c>
      <c r="AH1761" s="48">
        <f t="shared" si="2046"/>
        <v>1.4796816981262532E-5</v>
      </c>
      <c r="AI1761" s="48">
        <f>AE1761+AC1761+SUM($AB$1752:AB1761)</f>
        <v>12.122450463083615</v>
      </c>
      <c r="AJ1761" s="48">
        <f>AE1761+AC1761+SUM($AB$1751:AB1761)-$AI$1752</f>
        <v>11.489046716415505</v>
      </c>
      <c r="AK1761" s="46"/>
      <c r="AL1761" s="86"/>
      <c r="AM1761" s="41"/>
      <c r="AN1761" s="41"/>
      <c r="AO1761" s="41"/>
      <c r="AP1761" s="41"/>
      <c r="AQ1761"/>
      <c r="AR1761" s="41"/>
      <c r="AT1761" s="41"/>
      <c r="AU1761" s="41"/>
      <c r="AW1761" s="22"/>
      <c r="AX1761" s="22"/>
      <c r="AY1761" s="22"/>
      <c r="AZ1761" s="22"/>
      <c r="BA1761" s="22"/>
      <c r="BB1761" s="22"/>
    </row>
    <row r="1762" spans="4:54" ht="14.4" x14ac:dyDescent="0.3">
      <c r="D1762" s="90"/>
      <c r="E1762" s="32">
        <v>40021.537499999999</v>
      </c>
      <c r="F1762" s="21">
        <f t="shared" si="2036"/>
        <v>122.88958333332994</v>
      </c>
      <c r="G1762" s="21">
        <f t="shared" si="2047"/>
        <v>122.88958333332994</v>
      </c>
      <c r="H1762" s="21"/>
      <c r="I1762" s="50">
        <v>1037</v>
      </c>
      <c r="J1762" s="21">
        <v>17558.900000000001</v>
      </c>
      <c r="K1762" s="21">
        <v>312.95</v>
      </c>
      <c r="L1762" s="21">
        <v>291</v>
      </c>
      <c r="M1762" s="124">
        <v>5.98</v>
      </c>
      <c r="N1762" s="40"/>
      <c r="O1762" s="40"/>
      <c r="P1762" s="40"/>
      <c r="R1762" s="22"/>
      <c r="S1762" s="22"/>
      <c r="T1762" s="22"/>
      <c r="U1762" s="52">
        <f t="shared" si="2037"/>
        <v>1.3024132179197108E-3</v>
      </c>
      <c r="V1762" s="52">
        <f t="shared" si="2038"/>
        <v>0.17198885221458191</v>
      </c>
      <c r="W1762" s="52">
        <f t="shared" si="2039"/>
        <v>1.2763803536093115E-3</v>
      </c>
      <c r="X1762" s="247">
        <f>W1762+V1762+SUM($U$1752:U1762)</f>
        <v>0.17854484411120167</v>
      </c>
      <c r="Y1762" s="104">
        <f>W1762+V1762+SUM($U$1752:U1762)-$X$1752</f>
        <v>0.17368071287217024</v>
      </c>
      <c r="Z1762" s="42"/>
      <c r="AA1762" s="1">
        <f t="shared" si="2048"/>
        <v>1.9308161839768484E-3</v>
      </c>
      <c r="AB1762" s="41">
        <f t="shared" si="2040"/>
        <v>7.3075390484519609E-2</v>
      </c>
      <c r="AC1762" s="48">
        <f t="shared" si="2041"/>
        <v>9.6498963321636744</v>
      </c>
      <c r="AD1762" s="48">
        <f t="shared" si="2042"/>
        <v>2.1240836953458322</v>
      </c>
      <c r="AE1762" s="48">
        <f t="shared" si="2043"/>
        <v>2.7315333695922015</v>
      </c>
      <c r="AF1762" s="48">
        <f t="shared" si="2044"/>
        <v>2.1240836953458317</v>
      </c>
      <c r="AG1762" s="238">
        <f t="shared" si="2045"/>
        <v>0.60743403239584981</v>
      </c>
      <c r="AH1762" s="48">
        <f t="shared" si="2046"/>
        <v>1.5641850519996067E-5</v>
      </c>
      <c r="AI1762" s="48">
        <f>AE1762+AC1762+SUM($AB$1752:AB1762)</f>
        <v>12.864418791911971</v>
      </c>
      <c r="AJ1762" s="48">
        <f>AE1762+AC1762+SUM($AB$1751:AB1762)-$AI$1752</f>
        <v>12.231015045243861</v>
      </c>
      <c r="AK1762" s="46"/>
      <c r="AL1762" s="86"/>
      <c r="AM1762" s="41"/>
      <c r="AN1762" s="41"/>
      <c r="AO1762" s="41"/>
      <c r="AP1762" s="41"/>
      <c r="AQ1762"/>
      <c r="AR1762" s="41"/>
      <c r="AT1762" s="41"/>
      <c r="AU1762" s="41"/>
      <c r="AW1762" s="22"/>
      <c r="AX1762" s="22"/>
      <c r="AY1762" s="22"/>
      <c r="AZ1762" s="22"/>
      <c r="BA1762" s="22"/>
      <c r="BB1762" s="22"/>
    </row>
    <row r="1763" spans="4:54" ht="14.4" x14ac:dyDescent="0.3">
      <c r="D1763" s="22"/>
      <c r="E1763" s="32">
        <v>40035.634027777778</v>
      </c>
      <c r="F1763" s="21">
        <f t="shared" si="2036"/>
        <v>136.98611111110949</v>
      </c>
      <c r="G1763" s="21">
        <f t="shared" si="2047"/>
        <v>136.98611111110949</v>
      </c>
      <c r="H1763" s="21"/>
      <c r="I1763" s="50">
        <v>1037</v>
      </c>
      <c r="J1763" s="21">
        <v>17305.7</v>
      </c>
      <c r="K1763" s="21">
        <v>399.09</v>
      </c>
      <c r="L1763" s="21">
        <v>490</v>
      </c>
      <c r="M1763" s="124">
        <v>5.98</v>
      </c>
      <c r="N1763" s="40"/>
      <c r="O1763" s="40"/>
      <c r="P1763" s="40"/>
      <c r="R1763" s="22"/>
      <c r="S1763" s="22"/>
      <c r="T1763" s="22"/>
      <c r="U1763" s="52">
        <f t="shared" si="2037"/>
        <v>1.6609045890384323E-3</v>
      </c>
      <c r="V1763" s="52">
        <f t="shared" si="2038"/>
        <v>0.21932906544277836</v>
      </c>
      <c r="W1763" s="52">
        <f t="shared" si="2039"/>
        <v>1.6277061361940884E-3</v>
      </c>
      <c r="X1763" s="247">
        <f>W1763+V1763+SUM($U$1752:U1763)</f>
        <v>0.22789728771102136</v>
      </c>
      <c r="Y1763" s="104">
        <f>W1763+V1763+SUM($U$1752:U1763)-$X$1752</f>
        <v>0.22303315647198993</v>
      </c>
      <c r="Z1763" s="42"/>
      <c r="AA1763" s="1">
        <f t="shared" si="2048"/>
        <v>2.7990315315025412E-3</v>
      </c>
      <c r="AB1763" s="41">
        <f t="shared" si="2040"/>
        <v>7.2021640598667974E-2</v>
      </c>
      <c r="AC1763" s="48">
        <f t="shared" si="2041"/>
        <v>9.5107444632365876</v>
      </c>
      <c r="AD1763" s="48">
        <f t="shared" si="2042"/>
        <v>2.0934543283774247</v>
      </c>
      <c r="AE1763" s="48">
        <f t="shared" si="2043"/>
        <v>2.6921445554192887</v>
      </c>
      <c r="AF1763" s="48">
        <f t="shared" si="2044"/>
        <v>2.0934543283774243</v>
      </c>
      <c r="AG1763" s="238">
        <f t="shared" si="2045"/>
        <v>0.59867481074741902</v>
      </c>
      <c r="AH1763" s="48">
        <f t="shared" si="2046"/>
        <v>1.5416294445773705E-5</v>
      </c>
      <c r="AI1763" s="48">
        <f>AE1763+AC1763+SUM($AB$1752:AB1763)</f>
        <v>12.75789974941064</v>
      </c>
      <c r="AJ1763" s="48">
        <f>AE1763+AC1763+SUM($AB$1751:AB1763)-$AI$1752</f>
        <v>12.12449600274253</v>
      </c>
      <c r="AK1763" s="46"/>
      <c r="AL1763" s="86"/>
      <c r="AM1763" s="41"/>
      <c r="AN1763" s="41"/>
      <c r="AO1763" s="41"/>
      <c r="AP1763" s="41"/>
      <c r="AQ1763"/>
      <c r="AR1763" s="41"/>
      <c r="AT1763" s="41"/>
      <c r="AU1763" s="41"/>
      <c r="AW1763" s="22"/>
      <c r="AX1763" s="22"/>
      <c r="AY1763" s="22"/>
      <c r="AZ1763" s="22"/>
      <c r="BA1763" s="22"/>
      <c r="BB1763" s="22"/>
    </row>
    <row r="1764" spans="4:54" ht="14.4" x14ac:dyDescent="0.3">
      <c r="D1764" s="22"/>
      <c r="E1764" s="32">
        <v>40049.613888888889</v>
      </c>
      <c r="F1764" s="21">
        <f t="shared" si="2036"/>
        <v>150.96597222222044</v>
      </c>
      <c r="G1764" s="21">
        <f t="shared" si="2047"/>
        <v>150.96597222222044</v>
      </c>
      <c r="H1764" s="21"/>
      <c r="I1764" s="50">
        <v>1037</v>
      </c>
      <c r="J1764" s="21">
        <v>18215</v>
      </c>
      <c r="K1764" s="21">
        <v>561.55999999999995</v>
      </c>
      <c r="L1764" s="21">
        <v>773</v>
      </c>
      <c r="M1764" s="124">
        <v>5.98</v>
      </c>
      <c r="N1764" s="40"/>
      <c r="O1764" s="40"/>
      <c r="P1764" s="40"/>
      <c r="R1764" s="22"/>
      <c r="S1764" s="22"/>
      <c r="T1764" s="22"/>
      <c r="U1764" s="52">
        <f t="shared" si="2037"/>
        <v>2.3370607657932346E-3</v>
      </c>
      <c r="V1764" s="52">
        <f t="shared" si="2038"/>
        <v>0.30861818133765967</v>
      </c>
      <c r="W1764" s="52">
        <f t="shared" si="2039"/>
        <v>2.2903471844474984E-3</v>
      </c>
      <c r="X1764" s="247">
        <f>W1764+V1764+SUM($U$1752:U1764)</f>
        <v>0.3201861054199493</v>
      </c>
      <c r="Y1764" s="104">
        <f>W1764+V1764+SUM($U$1752:U1764)-$X$1752</f>
        <v>0.31532197418091784</v>
      </c>
      <c r="Z1764" s="42"/>
      <c r="AA1764" s="1">
        <f t="shared" si="2048"/>
        <v>4.459213014775797E-3</v>
      </c>
      <c r="AB1764" s="41">
        <f t="shared" si="2040"/>
        <v>7.5805901148450344E-2</v>
      </c>
      <c r="AC1764" s="48">
        <f t="shared" si="2041"/>
        <v>10.010471139442753</v>
      </c>
      <c r="AD1764" s="48">
        <f t="shared" si="2042"/>
        <v>2.2034514981419293</v>
      </c>
      <c r="AE1764" s="48">
        <f t="shared" si="2043"/>
        <v>2.8335989342795931</v>
      </c>
      <c r="AF1764" s="48">
        <f t="shared" si="2044"/>
        <v>2.2034514981419298</v>
      </c>
      <c r="AG1764" s="238">
        <f t="shared" si="2045"/>
        <v>0.6301312098189753</v>
      </c>
      <c r="AH1764" s="48">
        <f t="shared" si="2046"/>
        <v>1.6226318688626761E-5</v>
      </c>
      <c r="AI1764" s="48">
        <f>AE1764+AC1764+SUM($AB$1752:AB1764)</f>
        <v>13.474886705625559</v>
      </c>
      <c r="AJ1764" s="48">
        <f>AE1764+AC1764+SUM($AB$1751:AB1764)-$AI$1752</f>
        <v>12.84148295895745</v>
      </c>
      <c r="AK1764" s="46"/>
      <c r="AL1764" s="86"/>
      <c r="AM1764" s="41"/>
      <c r="AN1764" s="41"/>
      <c r="AO1764" s="41"/>
      <c r="AP1764" s="41"/>
      <c r="AQ1764"/>
      <c r="AR1764" s="41"/>
      <c r="AT1764" s="41"/>
      <c r="AU1764" s="41"/>
      <c r="AW1764" s="22"/>
      <c r="AX1764" s="22"/>
      <c r="AY1764" s="22"/>
      <c r="AZ1764" s="22"/>
      <c r="BA1764" s="22"/>
      <c r="BB1764" s="22"/>
    </row>
    <row r="1765" spans="4:54" ht="14.4" x14ac:dyDescent="0.3">
      <c r="D1765" s="22"/>
      <c r="E1765" s="32">
        <v>40063.534722222219</v>
      </c>
      <c r="F1765" s="21">
        <f t="shared" si="2036"/>
        <v>164.88680555555038</v>
      </c>
      <c r="G1765" s="21">
        <f t="shared" si="2047"/>
        <v>164.88680555555038</v>
      </c>
      <c r="H1765" s="21"/>
      <c r="I1765" s="50">
        <v>1037</v>
      </c>
      <c r="J1765" s="21">
        <v>17911.3</v>
      </c>
      <c r="K1765" s="21">
        <v>719.02</v>
      </c>
      <c r="L1765" s="21">
        <v>1070</v>
      </c>
      <c r="M1765" s="124">
        <v>5.98</v>
      </c>
      <c r="N1765" s="40"/>
      <c r="O1765" s="40"/>
      <c r="P1765" s="40"/>
      <c r="R1765" s="22"/>
      <c r="S1765" s="22"/>
      <c r="T1765" s="22"/>
      <c r="U1765" s="52">
        <f t="shared" si="2037"/>
        <v>2.9923666782189825E-3</v>
      </c>
      <c r="V1765" s="52">
        <f t="shared" si="2038"/>
        <v>0.39515393679287003</v>
      </c>
      <c r="W1765" s="52">
        <f t="shared" si="2039"/>
        <v>2.9325547271198812E-3</v>
      </c>
      <c r="X1765" s="247">
        <f>W1765+V1765+SUM($U$1752:U1765)</f>
        <v>0.41035643509605102</v>
      </c>
      <c r="Y1765" s="104">
        <f>W1765+V1765+SUM($U$1752:U1765)-$X$1752</f>
        <v>0.40549230385701956</v>
      </c>
      <c r="Z1765" s="42"/>
      <c r="AA1765" s="1">
        <f t="shared" si="2048"/>
        <v>5.625733582514043E-3</v>
      </c>
      <c r="AB1765" s="41">
        <f t="shared" si="2040"/>
        <v>7.4541983927545352E-2</v>
      </c>
      <c r="AC1765" s="48">
        <f t="shared" si="2041"/>
        <v>9.8435658369421333</v>
      </c>
      <c r="AD1765" s="48">
        <f t="shared" si="2042"/>
        <v>2.1667131934487807</v>
      </c>
      <c r="AE1765" s="48">
        <f t="shared" si="2043"/>
        <v>2.7863541362372808</v>
      </c>
      <c r="AF1765" s="48">
        <f t="shared" si="2044"/>
        <v>2.1667131934487807</v>
      </c>
      <c r="AG1765" s="238">
        <f t="shared" si="2045"/>
        <v>0.619624987012386</v>
      </c>
      <c r="AH1765" s="48">
        <f t="shared" si="2046"/>
        <v>1.5955776114608865E-5</v>
      </c>
      <c r="AI1765" s="48">
        <f>AE1765+AC1765+SUM($AB$1752:AB1765)</f>
        <v>13.335278589010173</v>
      </c>
      <c r="AJ1765" s="48">
        <f>AE1765+AC1765+SUM($AB$1751:AB1765)-$AI$1752</f>
        <v>12.701874842342063</v>
      </c>
      <c r="AK1765" s="46"/>
      <c r="AL1765" s="86"/>
      <c r="AM1765" s="41"/>
      <c r="AN1765" s="41"/>
      <c r="AO1765" s="41"/>
      <c r="AP1765" s="41"/>
      <c r="AQ1765"/>
      <c r="AR1765" s="41"/>
      <c r="AT1765" s="41"/>
      <c r="AU1765" s="41"/>
      <c r="AW1765" s="22"/>
      <c r="AX1765" s="22"/>
      <c r="AY1765" s="22"/>
      <c r="AZ1765" s="22"/>
      <c r="BA1765" s="22"/>
      <c r="BB1765" s="22"/>
    </row>
    <row r="1766" spans="4:54" ht="14.4" x14ac:dyDescent="0.3">
      <c r="E1766" s="32">
        <v>40077.513888888891</v>
      </c>
      <c r="F1766" s="21">
        <f t="shared" si="2036"/>
        <v>178.8659722222219</v>
      </c>
      <c r="G1766" s="21">
        <f t="shared" si="2047"/>
        <v>178.8659722222219</v>
      </c>
      <c r="H1766" s="21"/>
      <c r="I1766" s="50">
        <v>1037</v>
      </c>
      <c r="J1766" s="21">
        <v>19265.2</v>
      </c>
      <c r="K1766" s="21">
        <v>1036.21</v>
      </c>
      <c r="L1766" s="21">
        <v>1420</v>
      </c>
      <c r="M1766" s="124">
        <v>5.98</v>
      </c>
      <c r="U1766" s="52">
        <f t="shared" si="2037"/>
        <v>4.3124256288243606E-3</v>
      </c>
      <c r="V1766" s="52">
        <f t="shared" si="2038"/>
        <v>0.56947297828174437</v>
      </c>
      <c r="W1766" s="52">
        <f t="shared" si="2039"/>
        <v>4.2262281074085459E-3</v>
      </c>
      <c r="X1766" s="247">
        <f>W1766+V1766+SUM($U$1752:U1766)</f>
        <v>0.59028157559403838</v>
      </c>
      <c r="Y1766" s="104">
        <f>W1766+V1766+SUM($U$1752:U1766)-$X$1752</f>
        <v>0.58541744435500698</v>
      </c>
      <c r="Z1766" s="42"/>
      <c r="AA1766" s="1">
        <f t="shared" si="2048"/>
        <v>8.4364712266061237E-3</v>
      </c>
      <c r="AB1766" s="41">
        <f t="shared" si="2040"/>
        <v>8.017654937167859E-2</v>
      </c>
      <c r="AC1766" s="48">
        <f t="shared" si="2041"/>
        <v>10.587632643183778</v>
      </c>
      <c r="AD1766" s="48">
        <f t="shared" si="2042"/>
        <v>2.3304932090037824</v>
      </c>
      <c r="AE1766" s="48">
        <f t="shared" si="2043"/>
        <v>2.9969722859557075</v>
      </c>
      <c r="AF1766" s="48">
        <f t="shared" si="2044"/>
        <v>2.3304932090037824</v>
      </c>
      <c r="AG1766" s="238">
        <f t="shared" si="2045"/>
        <v>0.66646191509220543</v>
      </c>
      <c r="AH1766" s="48">
        <f t="shared" si="2046"/>
        <v>1.716185972001824E-5</v>
      </c>
      <c r="AI1766" s="48">
        <f>AE1766+AC1766+SUM($AB$1752:AB1766)</f>
        <v>14.370140094341922</v>
      </c>
      <c r="AJ1766" s="48">
        <f>AE1766+AC1766+SUM($AB$1751:AB1766)-$AI$1752</f>
        <v>13.736736347673812</v>
      </c>
      <c r="AK1766" s="46"/>
      <c r="AL1766" s="86"/>
      <c r="AM1766" s="41"/>
      <c r="AN1766" s="41"/>
      <c r="AO1766" s="41"/>
      <c r="AP1766" s="41"/>
      <c r="AQ1766"/>
      <c r="AR1766" s="41"/>
      <c r="AT1766" s="41"/>
      <c r="AU1766" s="41"/>
    </row>
    <row r="1767" spans="4:54" ht="14.4" x14ac:dyDescent="0.3">
      <c r="D1767" s="22"/>
      <c r="E1767" s="32">
        <v>40091.505555555559</v>
      </c>
      <c r="F1767" s="21">
        <f t="shared" si="2036"/>
        <v>192.85763888889051</v>
      </c>
      <c r="G1767" s="21">
        <f t="shared" si="2047"/>
        <v>192.85763888889051</v>
      </c>
      <c r="H1767" s="21"/>
      <c r="I1767" s="50">
        <v>1037</v>
      </c>
      <c r="J1767" s="21">
        <v>20408.400000000001</v>
      </c>
      <c r="K1767" s="21">
        <v>1470.91</v>
      </c>
      <c r="L1767" s="21">
        <v>1725</v>
      </c>
      <c r="M1767" s="124">
        <v>5.98</v>
      </c>
      <c r="U1767" s="52">
        <f t="shared" si="2037"/>
        <v>6.1215294020459561E-3</v>
      </c>
      <c r="V1767" s="52">
        <f t="shared" si="2038"/>
        <v>0.80837233619092719</v>
      </c>
      <c r="W1767" s="52">
        <f t="shared" si="2039"/>
        <v>5.9991711964450297E-3</v>
      </c>
      <c r="X1767" s="247">
        <f>W1767+V1767+SUM($U$1752:U1767)</f>
        <v>0.83707540599430363</v>
      </c>
      <c r="Y1767" s="104">
        <f>W1767+V1767+SUM($U$1752:U1767)-$X$1752</f>
        <v>0.83221127475527223</v>
      </c>
      <c r="Z1767" s="42"/>
      <c r="AA1767" s="1">
        <f t="shared" si="2048"/>
        <v>1.239487072185777E-2</v>
      </c>
      <c r="AB1767" s="41">
        <f t="shared" si="2040"/>
        <v>8.4934238429757558E-2</v>
      </c>
      <c r="AC1767" s="48">
        <f t="shared" si="2041"/>
        <v>11.215904430535463</v>
      </c>
      <c r="AD1767" s="48">
        <f t="shared" si="2042"/>
        <v>2.4687850428042686</v>
      </c>
      <c r="AE1767" s="48">
        <f t="shared" si="2043"/>
        <v>3.1748130930744791</v>
      </c>
      <c r="AF1767" s="48">
        <f t="shared" si="2044"/>
        <v>2.4687850428042681</v>
      </c>
      <c r="AG1767" s="238">
        <f t="shared" si="2045"/>
        <v>0.70600987002303439</v>
      </c>
      <c r="AH1767" s="48">
        <f t="shared" si="2046"/>
        <v>1.818024717677575E-5</v>
      </c>
      <c r="AI1767" s="48">
        <f>AE1767+AC1767+SUM($AB$1752:AB1767)</f>
        <v>15.261186927242139</v>
      </c>
      <c r="AJ1767" s="48">
        <f>AE1767+AC1767+SUM($AB$1751:AB1767)-$AI$1752</f>
        <v>14.627783180574029</v>
      </c>
      <c r="AK1767" s="46"/>
      <c r="AL1767" s="86"/>
      <c r="AM1767" s="41"/>
      <c r="AN1767" s="41"/>
      <c r="AO1767" s="41"/>
      <c r="AP1767" s="41"/>
      <c r="AQ1767"/>
      <c r="AR1767" s="41"/>
      <c r="AT1767" s="41"/>
      <c r="AU1767" s="41"/>
    </row>
    <row r="1768" spans="4:54" ht="14.4" x14ac:dyDescent="0.3">
      <c r="D1768" s="22"/>
      <c r="E1768" s="32">
        <v>40105.604166666664</v>
      </c>
      <c r="F1768" s="21">
        <f t="shared" si="2036"/>
        <v>206.95624999999563</v>
      </c>
      <c r="G1768" s="21">
        <f t="shared" si="2047"/>
        <v>206.95624999999563</v>
      </c>
      <c r="H1768" s="21"/>
      <c r="I1768" s="50">
        <v>1037</v>
      </c>
      <c r="J1768" s="21">
        <v>19164</v>
      </c>
      <c r="K1768" s="21">
        <v>1880</v>
      </c>
      <c r="L1768" s="21">
        <v>2050</v>
      </c>
      <c r="M1768" s="124">
        <v>5.98</v>
      </c>
      <c r="U1768" s="52">
        <f t="shared" si="2037"/>
        <v>7.8240512851543587E-3</v>
      </c>
      <c r="V1768" s="52">
        <f t="shared" si="2038"/>
        <v>1.0331971310542067</v>
      </c>
      <c r="W1768" s="52">
        <f t="shared" si="2039"/>
        <v>7.6676627729206099E-3</v>
      </c>
      <c r="X1768" s="247">
        <f>W1768+V1768+SUM($U$1752:U1768)</f>
        <v>1.0713927437192132</v>
      </c>
      <c r="Y1768" s="104">
        <f>W1768+V1768+SUM($U$1752:U1768)-$X$1752</f>
        <v>1.0665286124801818</v>
      </c>
      <c r="Z1768" s="42"/>
      <c r="AA1768" s="1">
        <f t="shared" si="2048"/>
        <v>1.590636162660727E-2</v>
      </c>
      <c r="AB1768" s="41">
        <f t="shared" si="2040"/>
        <v>7.9755382355690491E-2</v>
      </c>
      <c r="AC1768" s="48">
        <f t="shared" si="2041"/>
        <v>10.532015861448306</v>
      </c>
      <c r="AD1768" s="48">
        <f t="shared" si="2042"/>
        <v>2.3182511397415282</v>
      </c>
      <c r="AE1768" s="48">
        <f t="shared" si="2043"/>
        <v>2.9812292054095035</v>
      </c>
      <c r="AF1768" s="48">
        <f t="shared" si="2044"/>
        <v>2.3182511397415277</v>
      </c>
      <c r="AG1768" s="238">
        <f t="shared" si="2045"/>
        <v>0.66296099395942021</v>
      </c>
      <c r="AH1768" s="48">
        <f t="shared" si="2046"/>
        <v>1.7071708556071543E-5</v>
      </c>
      <c r="AI1768" s="48">
        <f>AE1768+AC1768+SUM($AB$1752:AB1768)</f>
        <v>14.463469852845696</v>
      </c>
      <c r="AJ1768" s="48">
        <f>AE1768+AC1768+SUM($AB$1751:AB1768)-$AI$1752</f>
        <v>13.830066106177586</v>
      </c>
      <c r="AK1768" s="46"/>
      <c r="AL1768" s="86"/>
      <c r="AM1768" s="41"/>
      <c r="AN1768" s="41"/>
      <c r="AO1768" s="41"/>
      <c r="AP1768" s="41"/>
      <c r="AQ1768"/>
      <c r="AR1768" s="41"/>
      <c r="AT1768" s="41"/>
      <c r="AU1768" s="41"/>
    </row>
    <row r="1769" spans="4:54" ht="14.4" x14ac:dyDescent="0.3">
      <c r="D1769" s="22"/>
      <c r="E1769" s="32">
        <v>40119.511111111111</v>
      </c>
      <c r="F1769" s="21">
        <f t="shared" si="2036"/>
        <v>220.86319444444234</v>
      </c>
      <c r="G1769" s="21">
        <f t="shared" si="2047"/>
        <v>220.86319444444234</v>
      </c>
      <c r="H1769" s="21"/>
      <c r="I1769" s="50">
        <v>1037</v>
      </c>
      <c r="J1769" s="21">
        <v>19902</v>
      </c>
      <c r="K1769" s="21">
        <v>2517.8200000000002</v>
      </c>
      <c r="L1769" s="21">
        <v>2354</v>
      </c>
      <c r="M1769" s="124">
        <v>5.98</v>
      </c>
      <c r="U1769" s="52">
        <f t="shared" si="2037"/>
        <v>1.0478485535525186E-2</v>
      </c>
      <c r="V1769" s="52">
        <f t="shared" si="2038"/>
        <v>1.3837257449526077</v>
      </c>
      <c r="W1769" s="52">
        <f t="shared" si="2039"/>
        <v>1.0269039724954772E-2</v>
      </c>
      <c r="X1769" s="247">
        <f>W1769+V1769+SUM($U$1752:U1769)</f>
        <v>1.4350012201051734</v>
      </c>
      <c r="Y1769" s="104">
        <f>W1769+V1769+SUM($U$1752:U1769)-$X$1752</f>
        <v>1.430137088866142</v>
      </c>
      <c r="Z1769" s="42"/>
      <c r="AA1769" s="1">
        <f t="shared" si="2048"/>
        <v>1.9757282676624396E-2</v>
      </c>
      <c r="AB1769" s="41">
        <f t="shared" si="2040"/>
        <v>8.2826738658054275E-2</v>
      </c>
      <c r="AC1769" s="48">
        <f t="shared" si="2041"/>
        <v>10.937600692681286</v>
      </c>
      <c r="AD1769" s="48">
        <f t="shared" si="2042"/>
        <v>2.4075263088674546</v>
      </c>
      <c r="AE1769" s="48">
        <f t="shared" si="2043"/>
        <v>3.0960354647286557</v>
      </c>
      <c r="AF1769" s="48">
        <f t="shared" si="2044"/>
        <v>2.4075263088674546</v>
      </c>
      <c r="AG1769" s="238">
        <f t="shared" si="2045"/>
        <v>0.68849142672617325</v>
      </c>
      <c r="AH1769" s="48">
        <f t="shared" si="2046"/>
        <v>1.7729135028331035E-5</v>
      </c>
      <c r="AI1769" s="48">
        <f>AE1769+AC1769+SUM($AB$1752:AB1769)</f>
        <v>15.066687682055884</v>
      </c>
      <c r="AJ1769" s="48">
        <f>AE1769+AC1769+SUM($AB$1751:AB1769)-$AI$1752</f>
        <v>14.433283935387774</v>
      </c>
      <c r="AK1769" s="46"/>
      <c r="AL1769" s="86"/>
      <c r="AM1769" s="41"/>
      <c r="AN1769" s="41"/>
      <c r="AO1769" s="41"/>
      <c r="AP1769" s="41"/>
      <c r="AQ1769"/>
      <c r="AR1769" s="41"/>
      <c r="AT1769" s="41"/>
      <c r="AU1769" s="41"/>
    </row>
    <row r="1770" spans="4:54" ht="14.4" x14ac:dyDescent="0.3">
      <c r="D1770" s="22"/>
      <c r="E1770" s="32">
        <v>40161.59097222222</v>
      </c>
      <c r="F1770" s="21">
        <f t="shared" si="2036"/>
        <v>262.94305555555184</v>
      </c>
      <c r="G1770" s="21">
        <f t="shared" si="2047"/>
        <v>262.94305555555184</v>
      </c>
      <c r="H1770" s="21"/>
      <c r="I1770" s="50">
        <v>1037</v>
      </c>
      <c r="J1770" s="21">
        <v>23179</v>
      </c>
      <c r="K1770" s="21">
        <v>4772</v>
      </c>
      <c r="L1770" s="21">
        <v>2590</v>
      </c>
      <c r="M1770" s="124">
        <v>5.98</v>
      </c>
      <c r="U1770" s="52">
        <f t="shared" si="2037"/>
        <v>1.9859772730189681E-2</v>
      </c>
      <c r="V1770" s="52">
        <f t="shared" si="2038"/>
        <v>2.6225620794631244</v>
      </c>
      <c r="W1770" s="52">
        <f t="shared" si="2039"/>
        <v>1.9462812102328274E-2</v>
      </c>
      <c r="X1770" s="247">
        <f>W1770+V1770+SUM($U$1752:U1770)</f>
        <v>2.7028910997232534</v>
      </c>
      <c r="Y1770" s="104">
        <f>W1770+V1770+SUM($U$1752:U1770)-$X$1752</f>
        <v>2.6980269684842217</v>
      </c>
      <c r="Z1770" s="42"/>
      <c r="AA1770" s="1">
        <f t="shared" si="2048"/>
        <v>2.7339957534426147E-2</v>
      </c>
      <c r="AB1770" s="41">
        <f t="shared" si="2040"/>
        <v>9.6464725924783445E-2</v>
      </c>
      <c r="AC1770" s="48">
        <f t="shared" si="2041"/>
        <v>12.738551223779497</v>
      </c>
      <c r="AD1770" s="48">
        <f t="shared" si="2042"/>
        <v>2.8039419311244456</v>
      </c>
      <c r="AE1770" s="48">
        <f t="shared" si="2043"/>
        <v>3.6058188140360512</v>
      </c>
      <c r="AF1770" s="48">
        <f t="shared" si="2044"/>
        <v>2.8039419311244456</v>
      </c>
      <c r="AG1770" s="238">
        <f t="shared" si="2045"/>
        <v>0.80185623455361099</v>
      </c>
      <c r="AH1770" s="48">
        <f t="shared" si="2046"/>
        <v>2.0648357995261026E-5</v>
      </c>
      <c r="AI1770" s="48">
        <f>AE1770+AC1770+SUM($AB$1752:AB1770)</f>
        <v>17.473886288386272</v>
      </c>
      <c r="AJ1770" s="48">
        <f>AE1770+AC1770+SUM($AB$1751:AB1770)-$AI$1752</f>
        <v>16.840482541718163</v>
      </c>
      <c r="AK1770" s="46"/>
      <c r="AL1770" s="86"/>
      <c r="AM1770" s="41"/>
      <c r="AN1770" s="41"/>
      <c r="AO1770" s="41"/>
      <c r="AP1770" s="41"/>
      <c r="AQ1770"/>
      <c r="AR1770" s="41"/>
      <c r="AT1770" s="41"/>
      <c r="AU1770" s="41"/>
    </row>
    <row r="1771" spans="4:54" ht="14.4" x14ac:dyDescent="0.3">
      <c r="D1771" s="22"/>
      <c r="E1771" s="32">
        <v>40189.531944444447</v>
      </c>
      <c r="F1771" s="21">
        <f t="shared" si="2036"/>
        <v>290.8840277777781</v>
      </c>
      <c r="G1771" s="21">
        <f t="shared" si="2047"/>
        <v>290.8840277777781</v>
      </c>
      <c r="H1771" s="21"/>
      <c r="I1771" s="50">
        <v>1037</v>
      </c>
      <c r="J1771" s="21">
        <v>22590.5</v>
      </c>
      <c r="K1771" s="21">
        <v>5644.73</v>
      </c>
      <c r="L1771" s="21">
        <v>2814</v>
      </c>
      <c r="M1771" s="124">
        <v>5.98</v>
      </c>
      <c r="U1771" s="52">
        <f t="shared" si="2037"/>
        <v>2.3491838835558169E-2</v>
      </c>
      <c r="V1771" s="52">
        <f t="shared" si="2038"/>
        <v>3.1021908731785164</v>
      </c>
      <c r="W1771" s="52">
        <f t="shared" si="2039"/>
        <v>2.3022279832014974E-2</v>
      </c>
      <c r="X1771" s="247">
        <f>W1771+V1771+SUM($U$1752:U1771)</f>
        <v>3.2095712000038903</v>
      </c>
      <c r="Y1771" s="104">
        <f>W1771+V1771+SUM($U$1752:U1771)-$X$1752</f>
        <v>3.2047070687648587</v>
      </c>
      <c r="Z1771" s="42"/>
      <c r="AA1771" s="1">
        <f t="shared" si="2048"/>
        <v>2.623218496320194E-2</v>
      </c>
      <c r="AB1771" s="41">
        <f t="shared" si="2040"/>
        <v>9.4015548168765714E-2</v>
      </c>
      <c r="AC1771" s="48">
        <f t="shared" si="2041"/>
        <v>12.415127547383008</v>
      </c>
      <c r="AD1771" s="48">
        <f t="shared" si="2042"/>
        <v>2.7327516370450318</v>
      </c>
      <c r="AE1771" s="48">
        <f t="shared" si="2043"/>
        <v>3.5142693782510643</v>
      </c>
      <c r="AF1771" s="48">
        <f t="shared" si="2044"/>
        <v>2.7327516370450318</v>
      </c>
      <c r="AG1771" s="238">
        <f t="shared" si="2045"/>
        <v>0.78149761709665433</v>
      </c>
      <c r="AH1771" s="48">
        <f t="shared" si="2046"/>
        <v>2.0124109378831885E-5</v>
      </c>
      <c r="AI1771" s="48">
        <f>AE1771+AC1771+SUM($AB$1752:AB1771)</f>
        <v>17.152928724373563</v>
      </c>
      <c r="AJ1771" s="48">
        <f>AE1771+AC1771+SUM($AB$1751:AB1771)-$AI$1752</f>
        <v>16.519524977705455</v>
      </c>
      <c r="AK1771" s="46"/>
      <c r="AL1771" s="86"/>
      <c r="AM1771" s="41"/>
      <c r="AN1771" s="41"/>
      <c r="AO1771" s="41"/>
      <c r="AP1771" s="41"/>
      <c r="AQ1771"/>
      <c r="AR1771" s="41"/>
      <c r="AT1771" s="41"/>
      <c r="AU1771" s="41"/>
    </row>
    <row r="1772" spans="4:54" ht="14.4" x14ac:dyDescent="0.3">
      <c r="D1772" s="33"/>
      <c r="E1772" s="32">
        <v>40204.383333333331</v>
      </c>
      <c r="F1772" s="21">
        <f t="shared" si="2036"/>
        <v>305.73541666666279</v>
      </c>
      <c r="G1772" s="21">
        <f t="shared" si="2047"/>
        <v>305.73541666666279</v>
      </c>
      <c r="H1772" s="21"/>
      <c r="I1772" s="50">
        <v>1037</v>
      </c>
      <c r="J1772" s="21">
        <v>23503</v>
      </c>
      <c r="K1772" s="21">
        <v>6429</v>
      </c>
      <c r="L1772" s="98">
        <v>3029</v>
      </c>
      <c r="M1772" s="124">
        <v>5.98</v>
      </c>
      <c r="U1772" s="52">
        <f t="shared" si="2037"/>
        <v>2.675575835758371E-2</v>
      </c>
      <c r="V1772" s="52">
        <f t="shared" si="2038"/>
        <v>3.5332044444401567</v>
      </c>
      <c r="W1772" s="52">
        <f t="shared" si="2039"/>
        <v>2.6220959556971599E-2</v>
      </c>
      <c r="X1772" s="247">
        <f>W1772+V1772+SUM($U$1752:U1772)</f>
        <v>3.6705392093480707</v>
      </c>
      <c r="Y1772" s="104">
        <f>W1772+V1772+SUM($U$1752:U1772)-$X$1752</f>
        <v>3.665675078109039</v>
      </c>
      <c r="Z1772" s="42"/>
      <c r="AA1772" s="1">
        <f t="shared" si="2048"/>
        <v>2.5719436225406973E-2</v>
      </c>
      <c r="AB1772" s="41">
        <f t="shared" si="2040"/>
        <v>9.781312625265047E-2</v>
      </c>
      <c r="AC1772" s="48">
        <f t="shared" si="2041"/>
        <v>12.916612857003734</v>
      </c>
      <c r="AD1772" s="48">
        <f t="shared" si="2042"/>
        <v>2.8431359078138763</v>
      </c>
      <c r="AE1772" s="48">
        <f t="shared" si="2043"/>
        <v>3.6562215620298244</v>
      </c>
      <c r="AF1772" s="48">
        <f t="shared" si="2044"/>
        <v>2.8431359078138758</v>
      </c>
      <c r="AG1772" s="238">
        <f t="shared" si="2045"/>
        <v>0.81306471723169749</v>
      </c>
      <c r="AH1772" s="48">
        <f t="shared" si="2046"/>
        <v>2.0936984251374943E-5</v>
      </c>
      <c r="AI1772" s="48">
        <f>AE1772+AC1772+SUM($AB$1752:AB1772)</f>
        <v>17.894179344025698</v>
      </c>
      <c r="AJ1772" s="48">
        <f>AE1772+AC1772+SUM($AB$1751:AB1772)-$AI$1752</f>
        <v>17.26077559735759</v>
      </c>
      <c r="AK1772" s="95"/>
      <c r="AL1772" s="161"/>
      <c r="AM1772" s="41"/>
      <c r="AN1772" s="41"/>
      <c r="AO1772" s="41"/>
      <c r="AP1772" s="41"/>
      <c r="AQ1772"/>
      <c r="AR1772" s="41"/>
      <c r="AT1772" s="41"/>
      <c r="AU1772" s="41"/>
    </row>
    <row r="1773" spans="4:54" ht="14.4" x14ac:dyDescent="0.3">
      <c r="E1773" s="32">
        <v>40288.630555555559</v>
      </c>
      <c r="F1773" s="21">
        <f t="shared" si="2036"/>
        <v>389.98263888889051</v>
      </c>
      <c r="G1773" s="21">
        <f t="shared" si="2047"/>
        <v>389.98263888889051</v>
      </c>
      <c r="H1773" s="21"/>
      <c r="I1773" s="50">
        <v>1037</v>
      </c>
      <c r="J1773" s="21">
        <v>28042</v>
      </c>
      <c r="K1773" s="21">
        <v>9874</v>
      </c>
      <c r="L1773" s="21">
        <v>59</v>
      </c>
      <c r="M1773" s="124">
        <v>5.98</v>
      </c>
      <c r="U1773" s="52">
        <f t="shared" si="2037"/>
        <v>4.1092916164688367E-2</v>
      </c>
      <c r="V1773" s="52">
        <f t="shared" si="2038"/>
        <v>5.426483229802785</v>
      </c>
      <c r="W1773" s="52">
        <f t="shared" si="2039"/>
        <v>4.02715437339458E-2</v>
      </c>
      <c r="X1773" s="247">
        <f>W1773+V1773+SUM($U$1752:U1773)</f>
        <v>5.6189614950523614</v>
      </c>
      <c r="Y1773" s="104">
        <f>W1773+V1773+SUM($U$1752:U1773)-$X$1752</f>
        <v>5.6140973638133298</v>
      </c>
      <c r="Z1773" s="42"/>
      <c r="AA1773" s="1">
        <f t="shared" si="2048"/>
        <v>2.3287612549543344E-2</v>
      </c>
      <c r="AB1773" s="41">
        <f t="shared" si="2040"/>
        <v>0.11670321603100986</v>
      </c>
      <c r="AC1773" s="48">
        <f t="shared" si="2041"/>
        <v>15.411124440969182</v>
      </c>
      <c r="AD1773" s="48">
        <f t="shared" si="2042"/>
        <v>3.3922144886574794</v>
      </c>
      <c r="AE1773" s="48">
        <f t="shared" si="2043"/>
        <v>4.3623267260537109</v>
      </c>
      <c r="AF1773" s="48">
        <f t="shared" si="2044"/>
        <v>3.392214488657479</v>
      </c>
      <c r="AG1773" s="238">
        <f t="shared" si="2045"/>
        <v>0.97008725697192977</v>
      </c>
      <c r="AH1773" s="48">
        <f t="shared" si="2046"/>
        <v>2.4980424302304227E-5</v>
      </c>
      <c r="AI1773" s="48">
        <f>AE1773+AC1773+SUM($AB$1752:AB1773)</f>
        <v>21.21149930804604</v>
      </c>
      <c r="AJ1773" s="48">
        <f>AE1773+AC1773+SUM($AB$1751:AB1773)-$AI$1752</f>
        <v>20.578095561377932</v>
      </c>
      <c r="AK1773" s="46"/>
      <c r="AL1773" s="86"/>
      <c r="AM1773" s="41"/>
      <c r="AN1773" s="41"/>
      <c r="AO1773" s="41"/>
      <c r="AP1773" s="41"/>
      <c r="AQ1773"/>
      <c r="AR1773" s="41"/>
      <c r="AT1773" s="41"/>
      <c r="AU1773" s="41"/>
    </row>
    <row r="1774" spans="4:54" ht="14.4" x14ac:dyDescent="0.3">
      <c r="E1774" s="32">
        <v>40364.481249999997</v>
      </c>
      <c r="F1774" s="21">
        <f t="shared" si="2036"/>
        <v>465.83333333332848</v>
      </c>
      <c r="G1774" s="21">
        <f t="shared" si="2047"/>
        <v>465.83333333332848</v>
      </c>
      <c r="H1774" s="21"/>
      <c r="I1774" s="50">
        <v>1037</v>
      </c>
      <c r="J1774" s="21">
        <v>27784</v>
      </c>
      <c r="K1774" s="21">
        <v>12621</v>
      </c>
      <c r="L1774" s="21">
        <v>29</v>
      </c>
      <c r="M1774" s="124">
        <v>5.98</v>
      </c>
      <c r="U1774" s="52">
        <f t="shared" si="2037"/>
        <v>5.2525186845709129E-2</v>
      </c>
      <c r="V1774" s="52">
        <f t="shared" si="2038"/>
        <v>6.936160101614437</v>
      </c>
      <c r="W1774" s="52">
        <f t="shared" si="2039"/>
        <v>5.1475304179271819E-2</v>
      </c>
      <c r="X1774" s="247">
        <f>W1774+V1774+SUM($U$1752:U1774)</f>
        <v>7.1923673141550486</v>
      </c>
      <c r="Y1774" s="104">
        <f>W1774+V1774+SUM($U$1752:U1774)-$X$1752</f>
        <v>7.187503182916017</v>
      </c>
      <c r="Z1774" s="42"/>
      <c r="AA1774" s="1">
        <f t="shared" si="2048"/>
        <v>2.2617426989581354E-2</v>
      </c>
      <c r="AB1774" s="41">
        <f t="shared" si="2040"/>
        <v>0.11562948984400463</v>
      </c>
      <c r="AC1774" s="48">
        <f t="shared" si="2041"/>
        <v>15.269334621920253</v>
      </c>
      <c r="AD1774" s="48">
        <f t="shared" si="2042"/>
        <v>3.3610044701825621</v>
      </c>
      <c r="AE1774" s="48">
        <f t="shared" si="2043"/>
        <v>4.3221912045031141</v>
      </c>
      <c r="AF1774" s="48">
        <f t="shared" si="2044"/>
        <v>3.3610044701825625</v>
      </c>
      <c r="AG1774" s="238">
        <f t="shared" si="2045"/>
        <v>0.96116198372826844</v>
      </c>
      <c r="AH1774" s="48">
        <f t="shared" si="2046"/>
        <v>2.4750592283546852E-5</v>
      </c>
      <c r="AI1774" s="48">
        <f>AE1774+AC1774+SUM($AB$1752:AB1774)</f>
        <v>21.145203457290524</v>
      </c>
      <c r="AJ1774" s="48">
        <f>AE1774+AC1774+SUM($AB$1751:AB1774)-$AI$1752</f>
        <v>20.511799710622416</v>
      </c>
      <c r="AK1774" s="46"/>
      <c r="AL1774" s="86"/>
      <c r="AM1774" s="41"/>
      <c r="AN1774" s="41"/>
      <c r="AO1774" s="41"/>
      <c r="AP1774" s="41"/>
      <c r="AQ1774"/>
      <c r="AR1774" s="41"/>
      <c r="AT1774" s="41"/>
      <c r="AU1774" s="41"/>
    </row>
    <row r="1775" spans="4:54" ht="14.4" x14ac:dyDescent="0.3">
      <c r="E1775" s="32">
        <v>40437.648611111108</v>
      </c>
      <c r="F1775" s="21">
        <f t="shared" si="2036"/>
        <v>539.00069444443943</v>
      </c>
      <c r="G1775" s="21">
        <f t="shared" si="2047"/>
        <v>539.00069444443943</v>
      </c>
      <c r="H1775" s="21"/>
      <c r="I1775" s="50">
        <v>1037</v>
      </c>
      <c r="J1775" s="21">
        <v>27572</v>
      </c>
      <c r="K1775" s="21">
        <v>15635</v>
      </c>
      <c r="L1775" s="21">
        <v>27</v>
      </c>
      <c r="M1775" s="124">
        <v>5.98</v>
      </c>
      <c r="U1775" s="52">
        <f t="shared" si="2037"/>
        <v>6.506863927839808E-2</v>
      </c>
      <c r="V1775" s="52">
        <f t="shared" si="2038"/>
        <v>8.5925729489534675</v>
      </c>
      <c r="W1775" s="52">
        <f t="shared" si="2039"/>
        <v>6.3768035880113705E-2</v>
      </c>
      <c r="X1775" s="247">
        <f>W1775+V1775+SUM($U$1752:U1775)</f>
        <v>8.92614153247332</v>
      </c>
      <c r="Y1775" s="104">
        <f>W1775+V1775+SUM($U$1752:U1775)-$X$1752</f>
        <v>8.9212774012342884</v>
      </c>
      <c r="Z1775" s="42"/>
      <c r="AA1775" s="1">
        <f t="shared" si="2048"/>
        <v>2.2356645152878041E-2</v>
      </c>
      <c r="AB1775" s="41">
        <f t="shared" si="2040"/>
        <v>0.11474720320972126</v>
      </c>
      <c r="AC1775" s="48">
        <f t="shared" si="2041"/>
        <v>15.15282515820563</v>
      </c>
      <c r="AD1775" s="48">
        <f t="shared" si="2042"/>
        <v>3.335359028645033</v>
      </c>
      <c r="AE1775" s="48">
        <f t="shared" si="2043"/>
        <v>4.2892116286553348</v>
      </c>
      <c r="AF1775" s="48">
        <f t="shared" si="2044"/>
        <v>3.3353590286450325</v>
      </c>
      <c r="AG1775" s="238">
        <f t="shared" si="2045"/>
        <v>0.95382803827223617</v>
      </c>
      <c r="AH1775" s="48">
        <f t="shared" si="2046"/>
        <v>2.4561738066583416E-5</v>
      </c>
      <c r="AI1775" s="48">
        <f>AE1775+AC1775+SUM($AB$1752:AB1775)</f>
        <v>21.110461620937841</v>
      </c>
      <c r="AJ1775" s="48">
        <f>AE1775+AC1775+SUM($AB$1751:AB1775)-$AI$1752</f>
        <v>20.477057874269732</v>
      </c>
      <c r="AK1775" s="46"/>
      <c r="AL1775" s="86"/>
      <c r="AM1775" s="41"/>
      <c r="AN1775" s="41"/>
      <c r="AO1775" s="41"/>
      <c r="AP1775" s="41"/>
      <c r="AQ1775"/>
      <c r="AR1775" s="41"/>
      <c r="AT1775" s="41"/>
      <c r="AU1775" s="41"/>
    </row>
    <row r="1776" spans="4:54" ht="14.4" x14ac:dyDescent="0.3">
      <c r="E1776" s="32">
        <v>40457.59375</v>
      </c>
      <c r="F1776" s="21">
        <f t="shared" si="2036"/>
        <v>558.94583333333139</v>
      </c>
      <c r="G1776" s="21">
        <f t="shared" si="2047"/>
        <v>558.94583333333139</v>
      </c>
      <c r="H1776" s="21"/>
      <c r="I1776" s="50">
        <v>1037</v>
      </c>
      <c r="J1776" s="21">
        <v>29843</v>
      </c>
      <c r="K1776" s="21">
        <v>15739</v>
      </c>
      <c r="L1776" s="21">
        <v>35</v>
      </c>
      <c r="M1776" s="124">
        <v>5.98</v>
      </c>
      <c r="U1776" s="52">
        <f t="shared" si="2037"/>
        <v>6.5501459136725768E-2</v>
      </c>
      <c r="V1776" s="52">
        <f t="shared" si="2038"/>
        <v>8.6497285349266804</v>
      </c>
      <c r="W1776" s="52">
        <f t="shared" si="2039"/>
        <v>6.4192204459041224E-2</v>
      </c>
      <c r="X1776" s="247">
        <f>W1776+V1776+SUM($U$1752:U1776)</f>
        <v>9.0492227461621866</v>
      </c>
      <c r="Y1776" s="104">
        <f>W1776+V1776+SUM($U$1752:U1776)-$X$1752</f>
        <v>9.044358614923155</v>
      </c>
      <c r="Z1776" s="42"/>
      <c r="AA1776" s="1">
        <f t="shared" si="2048"/>
        <v>2.1062728714400927E-2</v>
      </c>
      <c r="AB1776" s="41">
        <f t="shared" si="2040"/>
        <v>0.12419849069301145</v>
      </c>
      <c r="AC1776" s="48">
        <f t="shared" si="2041"/>
        <v>16.400905309601431</v>
      </c>
      <c r="AD1776" s="48">
        <f t="shared" si="2042"/>
        <v>3.6100797726626186</v>
      </c>
      <c r="AE1776" s="48">
        <f t="shared" si="2043"/>
        <v>4.6424975567228053</v>
      </c>
      <c r="AF1776" s="48">
        <f t="shared" si="2044"/>
        <v>3.610079772662619</v>
      </c>
      <c r="AG1776" s="238">
        <f t="shared" si="2045"/>
        <v>1.0323911992658621</v>
      </c>
      <c r="AH1776" s="48">
        <f t="shared" si="2046"/>
        <v>2.6584794324715258E-5</v>
      </c>
      <c r="AI1776" s="48">
        <f>AE1776+AC1776+SUM($AB$1752:AB1776)</f>
        <v>22.836026191094124</v>
      </c>
      <c r="AJ1776" s="48">
        <f>AE1776+AC1776+SUM($AB$1751:AB1776)-$AI$1752</f>
        <v>22.202622444426016</v>
      </c>
      <c r="AK1776" s="46"/>
      <c r="AL1776" s="86"/>
      <c r="AM1776" s="41"/>
      <c r="AN1776" s="41"/>
      <c r="AO1776" s="41"/>
      <c r="AP1776" s="41"/>
      <c r="AQ1776"/>
      <c r="AR1776" s="41"/>
      <c r="AT1776" s="41"/>
      <c r="AU1776" s="41"/>
    </row>
    <row r="1777" spans="1:213" ht="14.4" x14ac:dyDescent="0.3">
      <c r="E1777" s="32">
        <v>40507.644444444442</v>
      </c>
      <c r="F1777" s="21">
        <f t="shared" si="2036"/>
        <v>608.99652777777374</v>
      </c>
      <c r="G1777" s="21">
        <f t="shared" si="2047"/>
        <v>608.99652777777374</v>
      </c>
      <c r="H1777" s="21"/>
      <c r="I1777" s="50">
        <v>1037</v>
      </c>
      <c r="J1777" s="21">
        <v>29143</v>
      </c>
      <c r="K1777" s="21">
        <v>16195</v>
      </c>
      <c r="L1777" s="21">
        <v>63</v>
      </c>
      <c r="M1777" s="124">
        <v>5.98</v>
      </c>
      <c r="U1777" s="52">
        <f t="shared" si="2037"/>
        <v>6.73992077463164E-2</v>
      </c>
      <c r="V1777" s="52">
        <f t="shared" si="2038"/>
        <v>8.9003337965015294</v>
      </c>
      <c r="W1777" s="52">
        <f t="shared" si="2039"/>
        <v>6.6052020535877276E-2</v>
      </c>
      <c r="X1777" s="247">
        <f>W1777+V1777+SUM($U$1752:U1777)</f>
        <v>9.3690870315601877</v>
      </c>
      <c r="Y1777" s="104">
        <f>W1777+V1777+SUM($U$1752:U1777)-$X$1752</f>
        <v>9.3642229003211561</v>
      </c>
      <c r="Z1777" s="42"/>
      <c r="AA1777" s="1">
        <f t="shared" si="2048"/>
        <v>1.5614959750613985E-2</v>
      </c>
      <c r="AB1777" s="41">
        <f t="shared" si="2040"/>
        <v>0.12128528010811354</v>
      </c>
      <c r="AC1777" s="48">
        <f t="shared" si="2041"/>
        <v>16.016204250166354</v>
      </c>
      <c r="AD1777" s="48">
        <f t="shared" si="2042"/>
        <v>3.5254014279632302</v>
      </c>
      <c r="AE1777" s="48">
        <f t="shared" si="2043"/>
        <v>4.5336027308103315</v>
      </c>
      <c r="AF1777" s="48">
        <f t="shared" si="2044"/>
        <v>3.5254014279632311</v>
      </c>
      <c r="AG1777" s="238">
        <f t="shared" si="2045"/>
        <v>1.0081753416280206</v>
      </c>
      <c r="AH1777" s="48">
        <f t="shared" si="2046"/>
        <v>2.5961219080024685E-5</v>
      </c>
      <c r="AI1777" s="48">
        <f>AE1777+AC1777+SUM($AB$1752:AB1777)</f>
        <v>22.463715585854683</v>
      </c>
      <c r="AJ1777" s="48">
        <f>AE1777+AC1777+SUM($AB$1751:AB1777)-$AI$1752</f>
        <v>21.830311839186574</v>
      </c>
      <c r="AK1777" s="46"/>
      <c r="AL1777" s="86"/>
      <c r="AM1777" s="41"/>
      <c r="AN1777" s="41"/>
      <c r="AO1777" s="41"/>
      <c r="AP1777" s="41"/>
      <c r="AQ1777"/>
      <c r="AR1777" s="41"/>
      <c r="AT1777" s="41"/>
      <c r="AU1777" s="41"/>
    </row>
    <row r="1778" spans="1:213" ht="14.4" x14ac:dyDescent="0.3">
      <c r="D1778" s="22"/>
      <c r="E1778" s="32">
        <v>40535.404166666667</v>
      </c>
      <c r="F1778" s="21">
        <f t="shared" si="2036"/>
        <v>636.75624999999854</v>
      </c>
      <c r="G1778" s="21">
        <f t="shared" si="2047"/>
        <v>636.75624999999854</v>
      </c>
      <c r="H1778" s="21"/>
      <c r="I1778" s="50">
        <v>1037</v>
      </c>
      <c r="J1778" s="21">
        <v>32270</v>
      </c>
      <c r="K1778" s="21">
        <v>19082</v>
      </c>
      <c r="L1778" s="21">
        <v>9</v>
      </c>
      <c r="M1778" s="124">
        <v>5.98</v>
      </c>
      <c r="U1778" s="52">
        <f t="shared" si="2037"/>
        <v>7.9414120544316749E-2</v>
      </c>
      <c r="V1778" s="52">
        <f t="shared" si="2038"/>
        <v>10.486950880200197</v>
      </c>
      <c r="W1778" s="52">
        <f t="shared" si="2039"/>
        <v>7.7826777145144202E-2</v>
      </c>
      <c r="X1778" s="247">
        <f>W1778+V1778+SUM($U$1752:U1778)</f>
        <v>11.046892992412438</v>
      </c>
      <c r="Y1778" s="104">
        <f>W1778+V1778+SUM($U$1752:U1778)-$X$1752</f>
        <v>11.042028861173407</v>
      </c>
      <c r="Z1778" s="42"/>
      <c r="AA1778" s="1">
        <f t="shared" si="2048"/>
        <v>1.8971558642021567E-2</v>
      </c>
      <c r="AB1778" s="41">
        <f t="shared" si="2040"/>
        <v>0.13429900796379318</v>
      </c>
      <c r="AC1778" s="48">
        <f t="shared" si="2041"/>
        <v>17.734718839957047</v>
      </c>
      <c r="AD1778" s="48">
        <f t="shared" si="2042"/>
        <v>3.9036716906417825</v>
      </c>
      <c r="AE1778" s="48">
        <f t="shared" si="2043"/>
        <v>5.0200514745650535</v>
      </c>
      <c r="AF1778" s="48">
        <f t="shared" si="2044"/>
        <v>3.9036716906417817</v>
      </c>
      <c r="AG1778" s="238">
        <f t="shared" si="2045"/>
        <v>1.1163510371044922</v>
      </c>
      <c r="AH1778" s="48">
        <f t="shared" si="2046"/>
        <v>2.8746818780235268E-5</v>
      </c>
      <c r="AI1778" s="48">
        <f>AE1778+AC1778+SUM($AB$1752:AB1778)</f>
        <v>24.802977927363894</v>
      </c>
      <c r="AJ1778" s="48">
        <f>AE1778+AC1778+SUM($AB$1751:AB1778)-$AI$1752</f>
        <v>24.169574180695786</v>
      </c>
      <c r="AK1778" s="46"/>
      <c r="AL1778" s="86"/>
      <c r="AM1778" s="41"/>
      <c r="AN1778" s="41"/>
      <c r="AO1778" s="41"/>
      <c r="AP1778" s="41"/>
      <c r="AQ1778"/>
      <c r="AR1778" s="41"/>
      <c r="AT1778" s="41"/>
      <c r="AU1778" s="41"/>
    </row>
    <row r="1779" spans="1:213" ht="14.4" x14ac:dyDescent="0.3">
      <c r="D1779" s="22"/>
      <c r="E1779" s="32">
        <v>40610.574305555558</v>
      </c>
      <c r="F1779" s="21">
        <f t="shared" si="2036"/>
        <v>711.92638888888905</v>
      </c>
      <c r="G1779" s="21">
        <f t="shared" si="2047"/>
        <v>711.92638888888905</v>
      </c>
      <c r="H1779" s="21"/>
      <c r="I1779" s="50">
        <v>1037</v>
      </c>
      <c r="J1779" s="21">
        <v>29926</v>
      </c>
      <c r="K1779" s="21">
        <v>18353</v>
      </c>
      <c r="L1779" s="21">
        <v>49</v>
      </c>
      <c r="M1779" s="124">
        <v>5.98</v>
      </c>
      <c r="U1779" s="52">
        <f t="shared" si="2037"/>
        <v>7.6380219806615926E-2</v>
      </c>
      <c r="V1779" s="52">
        <f t="shared" si="2038"/>
        <v>10.086312205445667</v>
      </c>
      <c r="W1779" s="52">
        <f t="shared" si="2039"/>
        <v>7.4853518548623391E-2</v>
      </c>
      <c r="X1779" s="247">
        <f>W1779+V1779+SUM($U$1752:U1779)</f>
        <v>10.719661278868003</v>
      </c>
      <c r="Y1779" s="104">
        <f>W1779+V1779+SUM($U$1752:U1779)-$X$1752</f>
        <v>10.714797147628971</v>
      </c>
      <c r="Z1779" s="42"/>
      <c r="AA1779" s="1">
        <f t="shared" si="2048"/>
        <v>1.200502045140641E-2</v>
      </c>
      <c r="AB1779" s="41">
        <f t="shared" si="2040"/>
        <v>0.1245439142337922</v>
      </c>
      <c r="AC1779" s="48">
        <f t="shared" si="2041"/>
        <v>16.44651986379159</v>
      </c>
      <c r="AD1779" s="48">
        <f t="shared" si="2042"/>
        <v>3.620120204962689</v>
      </c>
      <c r="AE1779" s="48">
        <f t="shared" si="2043"/>
        <v>4.6554093717952849</v>
      </c>
      <c r="AF1779" s="48">
        <f t="shared" si="2044"/>
        <v>3.6201202049626895</v>
      </c>
      <c r="AG1779" s="238">
        <f t="shared" si="2045"/>
        <v>1.0352625081000635</v>
      </c>
      <c r="AH1779" s="48">
        <f t="shared" si="2046"/>
        <v>2.6658732532299997E-5</v>
      </c>
      <c r="AI1779" s="48">
        <f>AE1779+AC1779+SUM($AB$1752:AB1779)</f>
        <v>23.274680762662459</v>
      </c>
      <c r="AJ1779" s="48">
        <f>AE1779+AC1779+SUM($AB$1751:AB1779)-$AI$1752</f>
        <v>22.641277015994351</v>
      </c>
      <c r="AK1779" s="46"/>
      <c r="AL1779" s="86"/>
      <c r="AM1779" s="41"/>
      <c r="AN1779" s="41"/>
      <c r="AO1779" s="41"/>
      <c r="AP1779" s="41"/>
      <c r="AQ1779"/>
      <c r="AR1779" s="41"/>
      <c r="AT1779" s="41"/>
      <c r="AU1779" s="41"/>
    </row>
    <row r="1780" spans="1:213" ht="14.4" x14ac:dyDescent="0.3">
      <c r="D1780" s="22"/>
      <c r="E1780" s="32">
        <v>40660.399305555555</v>
      </c>
      <c r="F1780" s="21">
        <f t="shared" si="2036"/>
        <v>761.75138888888614</v>
      </c>
      <c r="G1780" s="21">
        <f t="shared" si="2047"/>
        <v>761.75138888888614</v>
      </c>
      <c r="H1780" s="21"/>
      <c r="I1780" s="50">
        <v>1037</v>
      </c>
      <c r="J1780" s="21">
        <v>32630</v>
      </c>
      <c r="K1780" s="21">
        <v>20688</v>
      </c>
      <c r="L1780" s="21">
        <v>5</v>
      </c>
      <c r="M1780" s="124">
        <v>5.98</v>
      </c>
      <c r="U1780" s="52">
        <f t="shared" si="2037"/>
        <v>8.609785797195392E-2</v>
      </c>
      <c r="V1780" s="52">
        <f t="shared" si="2038"/>
        <v>11.369565025132674</v>
      </c>
      <c r="W1780" s="52">
        <f t="shared" si="2039"/>
        <v>8.4376918854351904E-2</v>
      </c>
      <c r="X1780" s="247">
        <f>W1780+V1780+SUM($U$1752:U1780)</f>
        <v>12.098535356832693</v>
      </c>
      <c r="Y1780" s="104">
        <f>W1780+V1780+SUM($U$1752:U1780)-$X$1752</f>
        <v>12.093671225593662</v>
      </c>
      <c r="Z1780" s="42"/>
      <c r="AA1780" s="1">
        <f t="shared" si="2048"/>
        <v>1.331052295421156E-2</v>
      </c>
      <c r="AB1780" s="41">
        <f t="shared" si="2040"/>
        <v>0.13579723055031209</v>
      </c>
      <c r="AC1780" s="48">
        <f t="shared" si="2041"/>
        <v>17.932565099095086</v>
      </c>
      <c r="AD1780" s="48">
        <f t="shared" si="2042"/>
        <v>3.9472205536300384</v>
      </c>
      <c r="AE1780" s="48">
        <f t="shared" si="2043"/>
        <v>5.0760545278914693</v>
      </c>
      <c r="AF1780" s="48">
        <f t="shared" si="2044"/>
        <v>3.9472205536300384</v>
      </c>
      <c r="AG1780" s="238">
        <f t="shared" si="2045"/>
        <v>1.1288049067468109</v>
      </c>
      <c r="AH1780" s="48">
        <f t="shared" si="2046"/>
        <v>2.9067514620361849E-5</v>
      </c>
      <c r="AI1780" s="48">
        <f>AE1780+AC1780+SUM($AB$1752:AB1780)</f>
        <v>25.317168384612454</v>
      </c>
      <c r="AJ1780" s="48">
        <f>AE1780+AC1780+SUM($AB$1751:AB1780)-$AI$1752</f>
        <v>24.683764637944346</v>
      </c>
      <c r="AK1780" s="46"/>
      <c r="AL1780" s="86"/>
      <c r="AM1780" s="41"/>
      <c r="AN1780" s="41"/>
      <c r="AO1780" s="41"/>
      <c r="AP1780" s="41"/>
      <c r="AQ1780"/>
      <c r="AR1780" s="41"/>
      <c r="AT1780" s="41"/>
      <c r="AU1780" s="41"/>
    </row>
    <row r="1781" spans="1:213" s="19" customFormat="1" ht="14.4" x14ac:dyDescent="0.3">
      <c r="A1781"/>
      <c r="B1781"/>
      <c r="C1781"/>
      <c r="D1781" s="22"/>
      <c r="E1781" s="32">
        <v>40700.583333333336</v>
      </c>
      <c r="F1781" s="21">
        <f t="shared" si="2036"/>
        <v>801.93541666666715</v>
      </c>
      <c r="G1781" s="21">
        <f t="shared" si="2047"/>
        <v>801.93541666666715</v>
      </c>
      <c r="H1781" s="21"/>
      <c r="I1781" s="50">
        <v>1037</v>
      </c>
      <c r="J1781" s="21">
        <v>31799</v>
      </c>
      <c r="K1781" s="21">
        <v>21317</v>
      </c>
      <c r="L1781" s="21">
        <v>22</v>
      </c>
      <c r="M1781" s="124">
        <v>5.98</v>
      </c>
      <c r="N1781" s="22"/>
      <c r="O1781" s="22"/>
      <c r="P1781" s="22"/>
      <c r="Q1781" s="22"/>
      <c r="U1781" s="52">
        <f t="shared" si="2037"/>
        <v>8.8715585768955038E-2</v>
      </c>
      <c r="V1781" s="52">
        <f t="shared" si="2038"/>
        <v>11.715246405682192</v>
      </c>
      <c r="W1781" s="52">
        <f t="shared" si="2039"/>
        <v>8.694232304805781E-2</v>
      </c>
      <c r="X1781" s="247">
        <f>W1781+V1781+SUM($U$1752:U1781)</f>
        <v>12.535497727344872</v>
      </c>
      <c r="Y1781" s="104">
        <f>W1781+V1781+SUM($U$1752:U1781)-$X$1752</f>
        <v>12.53063359610584</v>
      </c>
      <c r="Z1781" s="42"/>
      <c r="AA1781" s="1">
        <f t="shared" si="2048"/>
        <v>9.9155258129330869E-3</v>
      </c>
      <c r="AB1781" s="41">
        <f t="shared" si="2040"/>
        <v>0.1323388334130976</v>
      </c>
      <c r="AC1781" s="48">
        <f t="shared" si="2041"/>
        <v>17.475869984251446</v>
      </c>
      <c r="AD1781" s="48">
        <f t="shared" si="2042"/>
        <v>3.8466952615654795</v>
      </c>
      <c r="AE1781" s="48">
        <f t="shared" si="2043"/>
        <v>4.94678081312966</v>
      </c>
      <c r="AF1781" s="48">
        <f t="shared" si="2044"/>
        <v>3.846695261565479</v>
      </c>
      <c r="AG1781" s="238">
        <f t="shared" si="2045"/>
        <v>1.1000572243224589</v>
      </c>
      <c r="AH1781" s="48">
        <f t="shared" si="2046"/>
        <v>2.8327241722736328E-5</v>
      </c>
      <c r="AI1781" s="48">
        <f>AE1781+AC1781+SUM($AB$1752:AB1781)</f>
        <v>24.863538388420103</v>
      </c>
      <c r="AJ1781" s="48">
        <f>AE1781+AC1781+SUM($AB$1751:AB1781)-$AI$1752</f>
        <v>24.230134641751995</v>
      </c>
      <c r="AK1781" s="46"/>
      <c r="AL1781" s="86"/>
      <c r="AM1781" s="41"/>
      <c r="AN1781" s="41"/>
      <c r="AO1781" s="41"/>
      <c r="AP1781" s="41"/>
      <c r="AQ1781"/>
      <c r="AR1781" s="41"/>
      <c r="AS1781" s="31"/>
      <c r="AT1781" s="41"/>
      <c r="AU1781" s="41"/>
      <c r="AV1781" s="31"/>
      <c r="BC1781" s="1"/>
      <c r="BD1781"/>
      <c r="BE1781"/>
      <c r="BF1781" s="1"/>
      <c r="BG1781"/>
      <c r="BH1781"/>
      <c r="BI1781"/>
      <c r="BJ1781" s="1"/>
      <c r="BK1781" s="1"/>
      <c r="BL1781"/>
      <c r="BM1781" s="1"/>
      <c r="BN1781" s="1"/>
      <c r="BO1781" s="1"/>
      <c r="BP1781" s="1"/>
      <c r="BQ1781" s="1"/>
      <c r="BR1781" s="1"/>
      <c r="BS1781" s="1"/>
      <c r="BT1781" s="22"/>
      <c r="BU1781" s="1"/>
      <c r="BV1781" s="1"/>
      <c r="BW1781" s="1"/>
      <c r="BX1781" s="1"/>
      <c r="BY1781" s="1"/>
      <c r="BZ1781" s="1"/>
      <c r="CA1781" s="1"/>
      <c r="CB1781" s="1"/>
      <c r="CC1781" s="1"/>
      <c r="CD1781" s="1"/>
      <c r="CE1781" s="1"/>
      <c r="CF1781" s="1"/>
      <c r="CG1781" s="1"/>
      <c r="CH1781" s="1"/>
      <c r="CI1781" s="1"/>
      <c r="CJ1781" s="1"/>
      <c r="CK1781" s="1"/>
      <c r="CL1781" s="1"/>
      <c r="CM1781" s="1"/>
      <c r="CN1781" s="1"/>
      <c r="CO1781" s="1"/>
      <c r="CP1781" s="1"/>
      <c r="CQ1781" s="1"/>
      <c r="CR1781" s="1"/>
      <c r="CS1781" s="1"/>
      <c r="CT1781" s="1"/>
      <c r="CU1781" s="1"/>
      <c r="CV1781" s="1"/>
      <c r="CW1781" s="1"/>
      <c r="CX1781" s="1"/>
      <c r="CY1781" s="1"/>
      <c r="CZ1781" s="1"/>
      <c r="DA1781" s="1"/>
      <c r="DB1781" s="1"/>
      <c r="DC1781" s="1"/>
      <c r="DD1781" s="1"/>
      <c r="DE1781" s="1"/>
      <c r="DF1781" s="1"/>
      <c r="DG1781" s="1"/>
      <c r="DH1781" s="1"/>
      <c r="DI1781" s="1"/>
      <c r="DJ1781" s="1"/>
      <c r="DK1781" s="1"/>
      <c r="DL1781" s="1"/>
      <c r="DM1781" s="1"/>
      <c r="DN1781" s="1"/>
      <c r="DO1781" s="1"/>
      <c r="DP1781" s="1"/>
      <c r="DQ1781" s="1"/>
      <c r="DR1781" s="1"/>
      <c r="DS1781" s="1"/>
      <c r="DT1781" s="1"/>
      <c r="DU1781" s="1"/>
      <c r="DV1781" s="1"/>
      <c r="DW1781" s="1"/>
      <c r="DX1781" s="1"/>
      <c r="DY1781" s="1"/>
      <c r="DZ1781" s="1"/>
      <c r="EA1781" s="1"/>
      <c r="EB1781" s="1"/>
      <c r="EC1781" s="1"/>
      <c r="ED1781" s="1"/>
      <c r="EE1781" s="1"/>
      <c r="EF1781" s="1"/>
      <c r="EG1781" s="1"/>
      <c r="EH1781" s="1"/>
      <c r="EI1781" s="1"/>
      <c r="EJ1781" s="1"/>
      <c r="EK1781" s="1"/>
      <c r="EL1781" s="1"/>
      <c r="EM1781" s="1"/>
      <c r="EN1781" s="1"/>
      <c r="EO1781" s="1"/>
      <c r="EP1781" s="1"/>
      <c r="EQ1781" s="1"/>
      <c r="ER1781" s="1"/>
      <c r="ES1781" s="1"/>
      <c r="ET1781" s="1"/>
      <c r="EU1781" s="1"/>
      <c r="EV1781" s="1"/>
      <c r="EW1781" s="1"/>
      <c r="EX1781" s="1"/>
      <c r="EY1781" s="1"/>
      <c r="EZ1781" s="1"/>
      <c r="FA1781" s="1"/>
      <c r="FB1781" s="1"/>
      <c r="FC1781" s="1"/>
      <c r="FD1781" s="1"/>
      <c r="FE1781" s="1"/>
      <c r="FF1781" s="1"/>
      <c r="FG1781" s="1"/>
      <c r="FH1781" s="1"/>
      <c r="FI1781" s="1"/>
      <c r="FJ1781" s="1"/>
      <c r="FK1781" s="1"/>
      <c r="FL1781" s="1"/>
      <c r="FM1781" s="1"/>
      <c r="FN1781" s="1"/>
      <c r="FO1781" s="1"/>
      <c r="FP1781" s="1"/>
      <c r="FQ1781" s="1"/>
      <c r="FR1781" s="1"/>
      <c r="FS1781" s="1"/>
      <c r="FT1781" s="1"/>
      <c r="FU1781" s="1"/>
      <c r="FV1781" s="1"/>
      <c r="FW1781" s="1"/>
      <c r="FX1781" s="1"/>
      <c r="FY1781" s="1"/>
      <c r="FZ1781" s="1"/>
      <c r="GA1781" s="1"/>
      <c r="GB1781" s="1"/>
      <c r="GC1781" s="1"/>
      <c r="GD1781" s="1"/>
      <c r="GE1781" s="1"/>
      <c r="GF1781" s="1"/>
      <c r="GG1781" s="1"/>
      <c r="GH1781" s="1"/>
      <c r="GI1781" s="1"/>
      <c r="GJ1781" s="1"/>
      <c r="GK1781"/>
      <c r="GL1781"/>
      <c r="GM1781"/>
      <c r="GN1781"/>
      <c r="GO1781"/>
      <c r="GP1781"/>
      <c r="GQ1781"/>
      <c r="GR1781"/>
      <c r="GS1781"/>
      <c r="GT1781"/>
      <c r="GU1781"/>
      <c r="GV1781"/>
      <c r="GW1781"/>
      <c r="GX1781"/>
      <c r="GY1781"/>
      <c r="GZ1781"/>
      <c r="HA1781"/>
      <c r="HB1781"/>
      <c r="HC1781"/>
      <c r="HD1781"/>
      <c r="HE1781"/>
    </row>
    <row r="1782" spans="1:213" s="19" customFormat="1" ht="14.4" x14ac:dyDescent="0.3">
      <c r="A1782"/>
      <c r="B1782"/>
      <c r="C1782"/>
      <c r="E1782" s="32">
        <v>40749.622916666667</v>
      </c>
      <c r="F1782" s="21">
        <f t="shared" si="2036"/>
        <v>850.97499999999854</v>
      </c>
      <c r="G1782" s="21">
        <f t="shared" si="2047"/>
        <v>850.97499999999854</v>
      </c>
      <c r="H1782" s="21"/>
      <c r="I1782" s="50">
        <v>1037</v>
      </c>
      <c r="J1782" s="21">
        <v>31903</v>
      </c>
      <c r="K1782" s="21">
        <v>22275</v>
      </c>
      <c r="L1782" s="21" t="s">
        <v>178</v>
      </c>
      <c r="M1782" s="124">
        <v>5.98</v>
      </c>
      <c r="N1782" s="22"/>
      <c r="O1782" s="22"/>
      <c r="P1782" s="22"/>
      <c r="Q1782" s="22"/>
      <c r="U1782" s="52">
        <f t="shared" si="2037"/>
        <v>9.2702522540858145E-2</v>
      </c>
      <c r="V1782" s="52">
        <f t="shared" si="2038"/>
        <v>12.241737284166199</v>
      </c>
      <c r="W1782" s="52">
        <f t="shared" si="2039"/>
        <v>9.084956822702478E-2</v>
      </c>
      <c r="X1782" s="247">
        <f>W1782+V1782+SUM($U$1752:U1782)</f>
        <v>13.158598373548703</v>
      </c>
      <c r="Y1782" s="104">
        <f>W1782+V1782+SUM($U$1752:U1782)-$X$1752</f>
        <v>13.153734242309671</v>
      </c>
      <c r="Z1782" s="42"/>
      <c r="AA1782" s="1">
        <f t="shared" si="2048"/>
        <v>1.7040270443122129E-2</v>
      </c>
      <c r="AB1782" s="41">
        <f t="shared" si="2040"/>
        <v>0.13277165327142526</v>
      </c>
      <c r="AC1782" s="48">
        <f t="shared" si="2041"/>
        <v>17.533025570224659</v>
      </c>
      <c r="AD1782" s="48">
        <f t="shared" si="2042"/>
        <v>3.8592760442065317</v>
      </c>
      <c r="AE1782" s="48">
        <f t="shared" si="2043"/>
        <v>4.9629594729795148</v>
      </c>
      <c r="AF1782" s="48">
        <f t="shared" si="2044"/>
        <v>3.8592760442065321</v>
      </c>
      <c r="AG1782" s="238">
        <f t="shared" si="2045"/>
        <v>1.1036550088857957</v>
      </c>
      <c r="AH1782" s="48">
        <f t="shared" si="2046"/>
        <v>2.8419887187661793E-5</v>
      </c>
      <c r="AI1782" s="48">
        <f>AE1782+AC1782+SUM($AB$1752:AB1782)</f>
        <v>25.069644287514592</v>
      </c>
      <c r="AJ1782" s="48">
        <f>AE1782+AC1782+SUM($AB$1751:AB1782)-$AI$1752</f>
        <v>24.436240540846484</v>
      </c>
      <c r="AK1782" s="46"/>
      <c r="AL1782" s="86"/>
      <c r="AM1782" s="41"/>
      <c r="AN1782" s="41"/>
      <c r="AO1782" s="41"/>
      <c r="AP1782" s="41"/>
      <c r="AQ1782"/>
      <c r="AR1782" s="41"/>
      <c r="AS1782" s="31"/>
      <c r="AT1782" s="41"/>
      <c r="AU1782" s="41"/>
      <c r="AV1782" s="31"/>
      <c r="BC1782" s="1"/>
      <c r="BD1782"/>
      <c r="BE1782"/>
      <c r="BF1782" s="1"/>
      <c r="BG1782"/>
      <c r="BH1782"/>
      <c r="BI1782"/>
      <c r="BJ1782" s="1"/>
      <c r="BK1782" s="1"/>
      <c r="BL1782"/>
      <c r="BM1782" s="1"/>
      <c r="BN1782" s="1"/>
      <c r="BO1782" s="1"/>
      <c r="BP1782" s="1"/>
      <c r="BQ1782" s="1"/>
      <c r="BR1782" s="1"/>
      <c r="BS1782" s="1"/>
      <c r="BT1782" s="22"/>
      <c r="BU1782" s="1"/>
      <c r="BV1782" s="1"/>
      <c r="BW1782" s="1"/>
      <c r="BX1782" s="1"/>
      <c r="BY1782" s="1"/>
      <c r="BZ1782" s="1"/>
      <c r="CA1782" s="1"/>
      <c r="CB1782" s="1"/>
      <c r="CC1782" s="1"/>
      <c r="CD1782" s="1"/>
      <c r="CE1782" s="1"/>
      <c r="CF1782" s="1"/>
      <c r="CG1782" s="1"/>
      <c r="CH1782" s="1"/>
      <c r="CI1782" s="1"/>
      <c r="CJ1782" s="1"/>
      <c r="CK1782" s="1"/>
      <c r="CL1782" s="1"/>
      <c r="CM1782" s="1"/>
      <c r="CN1782" s="1"/>
      <c r="CO1782" s="1"/>
      <c r="CP1782" s="1"/>
      <c r="CQ1782" s="1"/>
      <c r="CR1782" s="1"/>
      <c r="CS1782" s="1"/>
      <c r="CT1782" s="1"/>
      <c r="CU1782" s="1"/>
      <c r="CV1782" s="1"/>
      <c r="CW1782" s="1"/>
      <c r="CX1782" s="1"/>
      <c r="CY1782" s="1"/>
      <c r="CZ1782" s="1"/>
      <c r="DA1782" s="1"/>
      <c r="DB1782" s="1"/>
      <c r="DC1782" s="1"/>
      <c r="DD1782" s="1"/>
      <c r="DE1782" s="1"/>
      <c r="DF1782" s="1"/>
      <c r="DG1782" s="1"/>
      <c r="DH1782" s="1"/>
      <c r="DI1782" s="1"/>
      <c r="DJ1782" s="1"/>
      <c r="DK1782" s="1"/>
      <c r="DL1782" s="1"/>
      <c r="DM1782" s="1"/>
      <c r="DN1782" s="1"/>
      <c r="DO1782" s="1"/>
      <c r="DP1782" s="1"/>
      <c r="DQ1782" s="1"/>
      <c r="DR1782" s="1"/>
      <c r="DS1782" s="1"/>
      <c r="DT1782" s="1"/>
      <c r="DU1782" s="1"/>
      <c r="DV1782" s="1"/>
      <c r="DW1782" s="1"/>
      <c r="DX1782" s="1"/>
      <c r="DY1782" s="1"/>
      <c r="DZ1782" s="1"/>
      <c r="EA1782" s="1"/>
      <c r="EB1782" s="1"/>
      <c r="EC1782" s="1"/>
      <c r="ED1782" s="1"/>
      <c r="EE1782" s="1"/>
      <c r="EF1782" s="1"/>
      <c r="EG1782" s="1"/>
      <c r="EH1782" s="1"/>
      <c r="EI1782" s="1"/>
      <c r="EJ1782" s="1"/>
      <c r="EK1782" s="1"/>
      <c r="EL1782" s="1"/>
      <c r="EM1782" s="1"/>
      <c r="EN1782" s="1"/>
      <c r="EO1782" s="1"/>
      <c r="EP1782" s="1"/>
      <c r="EQ1782" s="1"/>
      <c r="ER1782" s="1"/>
      <c r="ES1782" s="1"/>
      <c r="ET1782" s="1"/>
      <c r="EU1782" s="1"/>
      <c r="EV1782" s="1"/>
      <c r="EW1782" s="1"/>
      <c r="EX1782" s="1"/>
      <c r="EY1782" s="1"/>
      <c r="EZ1782" s="1"/>
      <c r="FA1782" s="1"/>
      <c r="FB1782" s="1"/>
      <c r="FC1782" s="1"/>
      <c r="FD1782" s="1"/>
      <c r="FE1782" s="1"/>
      <c r="FF1782" s="1"/>
      <c r="FG1782" s="1"/>
      <c r="FH1782" s="1"/>
      <c r="FI1782" s="1"/>
      <c r="FJ1782" s="1"/>
      <c r="FK1782" s="1"/>
      <c r="FL1782" s="1"/>
      <c r="FM1782" s="1"/>
      <c r="FN1782" s="1"/>
      <c r="FO1782" s="1"/>
      <c r="FP1782" s="1"/>
      <c r="FQ1782" s="1"/>
      <c r="FR1782" s="1"/>
      <c r="FS1782" s="1"/>
      <c r="FT1782" s="1"/>
      <c r="FU1782" s="1"/>
      <c r="FV1782" s="1"/>
      <c r="FW1782" s="1"/>
      <c r="FX1782" s="1"/>
      <c r="FY1782" s="1"/>
      <c r="FZ1782" s="1"/>
      <c r="GA1782" s="1"/>
      <c r="GB1782" s="1"/>
      <c r="GC1782" s="1"/>
      <c r="GD1782" s="1"/>
      <c r="GE1782" s="1"/>
      <c r="GF1782" s="1"/>
      <c r="GG1782" s="1"/>
      <c r="GH1782" s="1"/>
      <c r="GI1782" s="1"/>
      <c r="GJ1782" s="1"/>
      <c r="GK1782"/>
      <c r="GL1782"/>
      <c r="GM1782"/>
      <c r="GN1782"/>
      <c r="GO1782"/>
      <c r="GP1782"/>
      <c r="GQ1782"/>
      <c r="GR1782"/>
      <c r="GS1782"/>
      <c r="GT1782"/>
      <c r="GU1782"/>
      <c r="GV1782"/>
      <c r="GW1782"/>
      <c r="GX1782"/>
      <c r="GY1782"/>
      <c r="GZ1782"/>
      <c r="HA1782"/>
      <c r="HB1782"/>
      <c r="HC1782"/>
      <c r="HD1782"/>
      <c r="HE1782"/>
    </row>
    <row r="1783" spans="1:213" s="19" customFormat="1" ht="14.4" x14ac:dyDescent="0.3">
      <c r="A1783"/>
      <c r="B1783"/>
      <c r="C1783"/>
      <c r="E1783" s="32">
        <v>40800.581250000003</v>
      </c>
      <c r="F1783" s="21">
        <f t="shared" si="2036"/>
        <v>901.9333333333343</v>
      </c>
      <c r="G1783" s="21">
        <f t="shared" si="2047"/>
        <v>901.9333333333343</v>
      </c>
      <c r="H1783" s="21"/>
      <c r="I1783" s="50">
        <v>1037</v>
      </c>
      <c r="J1783" s="21">
        <v>32346</v>
      </c>
      <c r="K1783" s="21">
        <v>23788</v>
      </c>
      <c r="L1783" s="21">
        <v>52</v>
      </c>
      <c r="M1783" s="124">
        <v>5.98</v>
      </c>
      <c r="N1783" s="22"/>
      <c r="O1783" s="40"/>
      <c r="P1783" s="22"/>
      <c r="Q1783" s="22"/>
      <c r="U1783" s="52">
        <f t="shared" si="2037"/>
        <v>9.8999219133644623E-2</v>
      </c>
      <c r="V1783" s="52">
        <f t="shared" si="2038"/>
        <v>13.073241145488014</v>
      </c>
      <c r="W1783" s="52">
        <f t="shared" si="2039"/>
        <v>9.7020405341614616E-2</v>
      </c>
      <c r="X1783" s="247">
        <f>W1783+V1783+SUM($U$1752:U1783)</f>
        <v>14.095272291118754</v>
      </c>
      <c r="Y1783" s="104">
        <f>W1783+V1783+SUM($U$1752:U1783)-$X$1752</f>
        <v>14.090408159879722</v>
      </c>
      <c r="Z1783" s="42"/>
      <c r="AA1783" s="1">
        <f t="shared" si="2048"/>
        <v>1.4161005917587816E-2</v>
      </c>
      <c r="AB1783" s="41">
        <f t="shared" si="2040"/>
        <v>0.13461529939872494</v>
      </c>
      <c r="AC1783" s="48">
        <f t="shared" si="2041"/>
        <v>17.776486383552854</v>
      </c>
      <c r="AD1783" s="48">
        <f t="shared" si="2042"/>
        <v>3.9128653394948585</v>
      </c>
      <c r="AE1783" s="48">
        <f t="shared" si="2043"/>
        <v>5.0318743413784075</v>
      </c>
      <c r="AF1783" s="48">
        <f t="shared" si="2044"/>
        <v>3.9128653394948576</v>
      </c>
      <c r="AG1783" s="238">
        <f t="shared" si="2045"/>
        <v>1.1189801873623151</v>
      </c>
      <c r="AH1783" s="48">
        <f t="shared" si="2046"/>
        <v>2.8814521235373099E-5</v>
      </c>
      <c r="AI1783" s="48">
        <f>AE1783+AC1783+SUM($AB$1752:AB1783)</f>
        <v>25.516635268640407</v>
      </c>
      <c r="AJ1783" s="48">
        <f>AE1783+AC1783+SUM($AB$1751:AB1783)-$AI$1752</f>
        <v>24.883231521972299</v>
      </c>
      <c r="AK1783" s="46"/>
      <c r="AL1783" s="86"/>
      <c r="AM1783" s="41"/>
      <c r="AN1783" s="41"/>
      <c r="AO1783" s="41"/>
      <c r="AP1783" s="41"/>
      <c r="AQ1783"/>
      <c r="AR1783" s="41"/>
      <c r="AS1783" s="31"/>
      <c r="AT1783" s="41"/>
      <c r="AU1783" s="41"/>
      <c r="AV1783" s="31"/>
      <c r="BC1783" s="1"/>
      <c r="BD1783"/>
      <c r="BE1783"/>
      <c r="BF1783" s="1"/>
      <c r="BG1783"/>
      <c r="BH1783"/>
      <c r="BI1783"/>
      <c r="BJ1783" s="1"/>
      <c r="BK1783" s="1"/>
      <c r="BL1783"/>
      <c r="BM1783" s="1"/>
      <c r="BN1783" s="1"/>
      <c r="BO1783" s="1"/>
      <c r="BP1783" s="1"/>
      <c r="BQ1783" s="1"/>
      <c r="BR1783" s="1"/>
      <c r="BS1783" s="1"/>
      <c r="BT1783" s="22"/>
      <c r="BU1783" s="1"/>
      <c r="BV1783" s="1"/>
      <c r="BW1783" s="1"/>
      <c r="BX1783" s="1"/>
      <c r="BY1783" s="1"/>
      <c r="BZ1783" s="1"/>
      <c r="CA1783" s="1"/>
      <c r="CB1783" s="1"/>
      <c r="CC1783" s="1"/>
      <c r="CD1783" s="1"/>
      <c r="CE1783" s="1"/>
      <c r="CF1783" s="1"/>
      <c r="CG1783" s="1"/>
      <c r="CH1783" s="1"/>
      <c r="CI1783" s="1"/>
      <c r="CJ1783" s="1"/>
      <c r="CK1783" s="1"/>
      <c r="CL1783" s="1"/>
      <c r="CM1783" s="1"/>
      <c r="CN1783" s="1"/>
      <c r="CO1783" s="1"/>
      <c r="CP1783" s="1"/>
      <c r="CQ1783" s="1"/>
      <c r="CR1783" s="1"/>
      <c r="CS1783" s="1"/>
      <c r="CT1783" s="1"/>
      <c r="CU1783" s="1"/>
      <c r="CV1783" s="1"/>
      <c r="CW1783" s="1"/>
      <c r="CX1783" s="1"/>
      <c r="CY1783" s="1"/>
      <c r="CZ1783" s="1"/>
      <c r="DA1783" s="1"/>
      <c r="DB1783" s="1"/>
      <c r="DC1783" s="1"/>
      <c r="DD1783" s="1"/>
      <c r="DE1783" s="1"/>
      <c r="DF1783" s="1"/>
      <c r="DG1783" s="1"/>
      <c r="DH1783" s="1"/>
      <c r="DI1783" s="1"/>
      <c r="DJ1783" s="1"/>
      <c r="DK1783" s="1"/>
      <c r="DL1783" s="1"/>
      <c r="DM1783" s="1"/>
      <c r="DN1783" s="1"/>
      <c r="DO1783" s="1"/>
      <c r="DP1783" s="1"/>
      <c r="DQ1783" s="1"/>
      <c r="DR1783" s="1"/>
      <c r="DS1783" s="1"/>
      <c r="DT1783" s="1"/>
      <c r="DU1783" s="1"/>
      <c r="DV1783" s="1"/>
      <c r="DW1783" s="1"/>
      <c r="DX1783" s="1"/>
      <c r="DY1783" s="1"/>
      <c r="DZ1783" s="1"/>
      <c r="EA1783" s="1"/>
      <c r="EB1783" s="1"/>
      <c r="EC1783" s="1"/>
      <c r="ED1783" s="1"/>
      <c r="EE1783" s="1"/>
      <c r="EF1783" s="1"/>
      <c r="EG1783" s="1"/>
      <c r="EH1783" s="1"/>
      <c r="EI1783" s="1"/>
      <c r="EJ1783" s="1"/>
      <c r="EK1783" s="1"/>
      <c r="EL1783" s="1"/>
      <c r="EM1783" s="1"/>
      <c r="EN1783" s="1"/>
      <c r="EO1783" s="1"/>
      <c r="EP1783" s="1"/>
      <c r="EQ1783" s="1"/>
      <c r="ER1783" s="1"/>
      <c r="ES1783" s="1"/>
      <c r="ET1783" s="1"/>
      <c r="EU1783" s="1"/>
      <c r="EV1783" s="1"/>
      <c r="EW1783" s="1"/>
      <c r="EX1783" s="1"/>
      <c r="EY1783" s="1"/>
      <c r="EZ1783" s="1"/>
      <c r="FA1783" s="1"/>
      <c r="FB1783" s="1"/>
      <c r="FC1783" s="1"/>
      <c r="FD1783" s="1"/>
      <c r="FE1783" s="1"/>
      <c r="FF1783" s="1"/>
      <c r="FG1783" s="1"/>
      <c r="FH1783" s="1"/>
      <c r="FI1783" s="1"/>
      <c r="FJ1783" s="1"/>
      <c r="FK1783" s="1"/>
      <c r="FL1783" s="1"/>
      <c r="FM1783" s="1"/>
      <c r="FN1783" s="1"/>
      <c r="FO1783" s="1"/>
      <c r="FP1783" s="1"/>
      <c r="FQ1783" s="1"/>
      <c r="FR1783" s="1"/>
      <c r="FS1783" s="1"/>
      <c r="FT1783" s="1"/>
      <c r="FU1783" s="1"/>
      <c r="FV1783" s="1"/>
      <c r="FW1783" s="1"/>
      <c r="FX1783" s="1"/>
      <c r="FY1783" s="1"/>
      <c r="FZ1783" s="1"/>
      <c r="GA1783" s="1"/>
      <c r="GB1783" s="1"/>
      <c r="GC1783" s="1"/>
      <c r="GD1783" s="1"/>
      <c r="GE1783" s="1"/>
      <c r="GF1783" s="1"/>
      <c r="GG1783" s="1"/>
      <c r="GH1783" s="1"/>
      <c r="GI1783" s="1"/>
      <c r="GJ1783" s="1"/>
      <c r="GK1783"/>
      <c r="GL1783"/>
      <c r="GM1783"/>
      <c r="GN1783"/>
      <c r="GO1783"/>
      <c r="GP1783"/>
      <c r="GQ1783"/>
      <c r="GR1783"/>
      <c r="GS1783"/>
      <c r="GT1783"/>
      <c r="GU1783"/>
      <c r="GV1783"/>
      <c r="GW1783"/>
      <c r="GX1783"/>
      <c r="GY1783"/>
      <c r="GZ1783"/>
      <c r="HA1783"/>
      <c r="HB1783"/>
      <c r="HC1783"/>
      <c r="HD1783"/>
      <c r="HE1783"/>
    </row>
    <row r="1784" spans="1:213" s="19" customFormat="1" ht="14.4" x14ac:dyDescent="0.3">
      <c r="A1784"/>
      <c r="B1784"/>
      <c r="C1784"/>
      <c r="E1784" s="32">
        <v>40855.468055555553</v>
      </c>
      <c r="F1784" s="21">
        <f t="shared" si="2036"/>
        <v>956.82013888888469</v>
      </c>
      <c r="G1784" s="21">
        <f t="shared" si="2047"/>
        <v>956.82013888888469</v>
      </c>
      <c r="H1784" s="21"/>
      <c r="I1784" s="50">
        <v>1037</v>
      </c>
      <c r="J1784" s="21">
        <v>39305</v>
      </c>
      <c r="K1784" s="21">
        <v>28283</v>
      </c>
      <c r="L1784" s="21">
        <v>19</v>
      </c>
      <c r="M1784" s="124">
        <v>5.98</v>
      </c>
      <c r="N1784" s="22"/>
      <c r="O1784" s="40"/>
      <c r="P1784" s="22"/>
      <c r="Q1784" s="22"/>
      <c r="U1784" s="52">
        <f t="shared" si="2037"/>
        <v>0.11770619281809612</v>
      </c>
      <c r="V1784" s="52">
        <f t="shared" si="2038"/>
        <v>15.543571520003258</v>
      </c>
      <c r="W1784" s="52">
        <f t="shared" si="2039"/>
        <v>0.11535346074814555</v>
      </c>
      <c r="X1784" s="247">
        <f>W1784+V1784+SUM($U$1752:U1784)</f>
        <v>16.701641913858627</v>
      </c>
      <c r="Y1784" s="104">
        <f>W1784+V1784+SUM($U$1752:U1784)-$X$1752</f>
        <v>16.696777782619595</v>
      </c>
      <c r="Z1784" s="42"/>
      <c r="AA1784" s="1">
        <f t="shared" si="2048"/>
        <v>2.626765699234369E-2</v>
      </c>
      <c r="AB1784" s="41">
        <f t="shared" si="2040"/>
        <v>0.16357677434201706</v>
      </c>
      <c r="AC1784" s="48">
        <f t="shared" si="2041"/>
        <v>21.600964487279569</v>
      </c>
      <c r="AD1784" s="48">
        <f t="shared" si="2042"/>
        <v>4.7546890548706298</v>
      </c>
      <c r="AE1784" s="48">
        <f t="shared" si="2043"/>
        <v>6.1144444749854188</v>
      </c>
      <c r="AF1784" s="48">
        <f t="shared" si="2044"/>
        <v>4.7546890548706306</v>
      </c>
      <c r="AG1784" s="238">
        <f t="shared" si="2045"/>
        <v>1.3597204063647994</v>
      </c>
      <c r="AH1784" s="48">
        <f t="shared" si="2046"/>
        <v>3.50137499893755E-5</v>
      </c>
      <c r="AI1784" s="48">
        <f>AE1784+AC1784+SUM($AB$1752:AB1784)</f>
        <v>30.587260280316151</v>
      </c>
      <c r="AJ1784" s="48">
        <f>AE1784+AC1784+SUM($AB$1751:AB1784)-$AI$1752</f>
        <v>29.953856533648043</v>
      </c>
      <c r="AK1784" s="46"/>
      <c r="AL1784" s="86"/>
      <c r="AM1784" s="41"/>
      <c r="AN1784" s="41"/>
      <c r="AO1784" s="41"/>
      <c r="AP1784" s="41"/>
      <c r="AQ1784"/>
      <c r="AR1784" s="41"/>
      <c r="AS1784" s="31"/>
      <c r="AT1784" s="41"/>
      <c r="AU1784" s="41"/>
      <c r="AV1784" s="31"/>
      <c r="BC1784" s="1"/>
      <c r="BD1784"/>
      <c r="BE1784"/>
      <c r="BF1784" s="1"/>
      <c r="BG1784"/>
      <c r="BH1784"/>
      <c r="BI1784"/>
      <c r="BJ1784" s="1"/>
      <c r="BK1784" s="1"/>
      <c r="BL1784"/>
      <c r="BM1784" s="1"/>
      <c r="BN1784" s="1"/>
      <c r="BO1784" s="1"/>
      <c r="BP1784" s="1"/>
      <c r="BQ1784" s="1"/>
      <c r="BR1784" s="1"/>
      <c r="BS1784" s="1"/>
      <c r="BT1784" s="22"/>
      <c r="BU1784" s="1"/>
      <c r="BV1784" s="1"/>
      <c r="BW1784" s="1"/>
      <c r="BX1784" s="1"/>
      <c r="BY1784" s="1"/>
      <c r="BZ1784" s="1"/>
      <c r="CA1784" s="1"/>
      <c r="CB1784" s="1"/>
      <c r="CC1784" s="1"/>
      <c r="CD1784" s="1"/>
      <c r="CE1784" s="1"/>
      <c r="CF1784" s="1"/>
      <c r="CG1784" s="1"/>
      <c r="CH1784" s="1"/>
      <c r="CI1784" s="1"/>
      <c r="CJ1784" s="1"/>
      <c r="CK1784" s="1"/>
      <c r="CL1784" s="1"/>
      <c r="CM1784" s="1"/>
      <c r="CN1784" s="1"/>
      <c r="CO1784" s="1"/>
      <c r="CP1784" s="1"/>
      <c r="CQ1784" s="1"/>
      <c r="CR1784" s="1"/>
      <c r="CS1784" s="1"/>
      <c r="CT1784" s="1"/>
      <c r="CU1784" s="1"/>
      <c r="CV1784" s="1"/>
      <c r="CW1784" s="1"/>
      <c r="CX1784" s="1"/>
      <c r="CY1784" s="1"/>
      <c r="CZ1784" s="1"/>
      <c r="DA1784" s="1"/>
      <c r="DB1784" s="1"/>
      <c r="DC1784" s="1"/>
      <c r="DD1784" s="1"/>
      <c r="DE1784" s="1"/>
      <c r="DF1784" s="1"/>
      <c r="DG1784" s="1"/>
      <c r="DH1784" s="1"/>
      <c r="DI1784" s="1"/>
      <c r="DJ1784" s="1"/>
      <c r="DK1784" s="1"/>
      <c r="DL1784" s="1"/>
      <c r="DM1784" s="1"/>
      <c r="DN1784" s="1"/>
      <c r="DO1784" s="1"/>
      <c r="DP1784" s="1"/>
      <c r="DQ1784" s="1"/>
      <c r="DR1784" s="1"/>
      <c r="DS1784" s="1"/>
      <c r="DT1784" s="1"/>
      <c r="DU1784" s="1"/>
      <c r="DV1784" s="1"/>
      <c r="DW1784" s="1"/>
      <c r="DX1784" s="1"/>
      <c r="DY1784" s="1"/>
      <c r="DZ1784" s="1"/>
      <c r="EA1784" s="1"/>
      <c r="EB1784" s="1"/>
      <c r="EC1784" s="1"/>
      <c r="ED1784" s="1"/>
      <c r="EE1784" s="1"/>
      <c r="EF1784" s="1"/>
      <c r="EG1784" s="1"/>
      <c r="EH1784" s="1"/>
      <c r="EI1784" s="1"/>
      <c r="EJ1784" s="1"/>
      <c r="EK1784" s="1"/>
      <c r="EL1784" s="1"/>
      <c r="EM1784" s="1"/>
      <c r="EN1784" s="1"/>
      <c r="EO1784" s="1"/>
      <c r="EP1784" s="1"/>
      <c r="EQ1784" s="1"/>
      <c r="ER1784" s="1"/>
      <c r="ES1784" s="1"/>
      <c r="ET1784" s="1"/>
      <c r="EU1784" s="1"/>
      <c r="EV1784" s="1"/>
      <c r="EW1784" s="1"/>
      <c r="EX1784" s="1"/>
      <c r="EY1784" s="1"/>
      <c r="EZ1784" s="1"/>
      <c r="FA1784" s="1"/>
      <c r="FB1784" s="1"/>
      <c r="FC1784" s="1"/>
      <c r="FD1784" s="1"/>
      <c r="FE1784" s="1"/>
      <c r="FF1784" s="1"/>
      <c r="FG1784" s="1"/>
      <c r="FH1784" s="1"/>
      <c r="FI1784" s="1"/>
      <c r="FJ1784" s="1"/>
      <c r="FK1784" s="1"/>
      <c r="FL1784" s="1"/>
      <c r="FM1784" s="1"/>
      <c r="FN1784" s="1"/>
      <c r="FO1784" s="1"/>
      <c r="FP1784" s="1"/>
      <c r="FQ1784" s="1"/>
      <c r="FR1784" s="1"/>
      <c r="FS1784" s="1"/>
      <c r="FT1784" s="1"/>
      <c r="FU1784" s="1"/>
      <c r="FV1784" s="1"/>
      <c r="FW1784" s="1"/>
      <c r="FX1784" s="1"/>
      <c r="FY1784" s="1"/>
      <c r="FZ1784" s="1"/>
      <c r="GA1784" s="1"/>
      <c r="GB1784" s="1"/>
      <c r="GC1784" s="1"/>
      <c r="GD1784" s="1"/>
      <c r="GE1784" s="1"/>
      <c r="GF1784" s="1"/>
      <c r="GG1784" s="1"/>
      <c r="GH1784" s="1"/>
      <c r="GI1784" s="1"/>
      <c r="GJ1784" s="1"/>
      <c r="GK1784"/>
      <c r="GL1784"/>
      <c r="GM1784"/>
      <c r="GN1784"/>
      <c r="GO1784"/>
      <c r="GP1784"/>
      <c r="GQ1784"/>
      <c r="GR1784"/>
      <c r="GS1784"/>
      <c r="GT1784"/>
      <c r="GU1784"/>
      <c r="GV1784"/>
      <c r="GW1784"/>
      <c r="GX1784"/>
      <c r="GY1784"/>
      <c r="GZ1784"/>
      <c r="HA1784"/>
      <c r="HB1784"/>
      <c r="HC1784"/>
      <c r="HD1784"/>
      <c r="HE1784"/>
    </row>
    <row r="1785" spans="1:213" s="19" customFormat="1" ht="14.4" x14ac:dyDescent="0.3">
      <c r="A1785"/>
      <c r="B1785"/>
      <c r="C1785"/>
      <c r="E1785" s="32">
        <v>40945.584027777775</v>
      </c>
      <c r="F1785" s="21">
        <f t="shared" si="2036"/>
        <v>1046.9361111111066</v>
      </c>
      <c r="G1785" s="21">
        <f t="shared" si="2047"/>
        <v>1046.9361111111066</v>
      </c>
      <c r="H1785" s="21"/>
      <c r="I1785" s="50">
        <v>1037</v>
      </c>
      <c r="J1785" s="21">
        <v>41897</v>
      </c>
      <c r="K1785" s="21">
        <v>30980</v>
      </c>
      <c r="L1785" s="21">
        <v>26</v>
      </c>
      <c r="M1785" s="124">
        <v>5.98</v>
      </c>
      <c r="N1785" s="22"/>
      <c r="O1785" s="40"/>
      <c r="P1785" s="22"/>
      <c r="Q1785" s="22"/>
      <c r="U1785" s="52">
        <f t="shared" si="2037"/>
        <v>0.12893037702876703</v>
      </c>
      <c r="V1785" s="52">
        <f t="shared" si="2038"/>
        <v>17.025769744712406</v>
      </c>
      <c r="W1785" s="52">
        <f t="shared" si="2039"/>
        <v>0.1263532939920641</v>
      </c>
      <c r="X1785" s="247">
        <f>W1785+V1785+SUM($U$1752:U1785)</f>
        <v>18.323770348840458</v>
      </c>
      <c r="Y1785" s="104">
        <f>W1785+V1785+SUM($U$1752:U1785)-$X$1752</f>
        <v>18.318906217601427</v>
      </c>
      <c r="Z1785" s="42"/>
      <c r="AA1785" s="1">
        <f t="shared" si="2048"/>
        <v>2.7706237997167666E-2</v>
      </c>
      <c r="AB1785" s="41">
        <f t="shared" si="2040"/>
        <v>0.17436397696495329</v>
      </c>
      <c r="AC1785" s="48">
        <f t="shared" si="2041"/>
        <v>23.025457553073455</v>
      </c>
      <c r="AD1785" s="48">
        <f t="shared" si="2042"/>
        <v>5.0682408683860789</v>
      </c>
      <c r="AE1785" s="48">
        <f t="shared" si="2043"/>
        <v>6.5176664589356079</v>
      </c>
      <c r="AF1785" s="48">
        <f t="shared" si="2044"/>
        <v>5.068240868386078</v>
      </c>
      <c r="AG1785" s="238">
        <f t="shared" si="2045"/>
        <v>1.4493882677894923</v>
      </c>
      <c r="AH1785" s="48">
        <f t="shared" si="2046"/>
        <v>3.7322760038286863E-5</v>
      </c>
      <c r="AI1785" s="48">
        <f>AE1785+AC1785+SUM($AB$1752:AB1785)</f>
        <v>32.589339307025178</v>
      </c>
      <c r="AJ1785" s="48">
        <f>AE1785+AC1785+SUM($AB$1751:AB1785)-$AI$1752</f>
        <v>31.955935560357069</v>
      </c>
      <c r="AK1785" s="46"/>
      <c r="AL1785" s="86"/>
      <c r="AM1785" s="41"/>
      <c r="AN1785" s="41"/>
      <c r="AO1785" s="41"/>
      <c r="AP1785" s="41"/>
      <c r="AQ1785"/>
      <c r="AR1785" s="41"/>
      <c r="AS1785" s="31"/>
      <c r="AT1785" s="41"/>
      <c r="AU1785" s="41"/>
      <c r="AV1785" s="31"/>
      <c r="BC1785" s="1"/>
      <c r="BD1785"/>
      <c r="BE1785"/>
      <c r="BF1785" s="1"/>
      <c r="BG1785"/>
      <c r="BH1785"/>
      <c r="BI1785"/>
      <c r="BJ1785" s="1"/>
      <c r="BK1785" s="1"/>
      <c r="BL1785"/>
      <c r="BM1785" s="1"/>
      <c r="BN1785" s="1"/>
      <c r="BO1785" s="1"/>
      <c r="BP1785" s="1"/>
      <c r="BQ1785" s="1"/>
      <c r="BR1785" s="1"/>
      <c r="BS1785" s="1"/>
      <c r="BT1785" s="22"/>
      <c r="BU1785" s="1"/>
      <c r="BV1785" s="1"/>
      <c r="BW1785" s="1"/>
      <c r="BX1785" s="1"/>
      <c r="BY1785" s="1"/>
      <c r="BZ1785" s="1"/>
      <c r="CA1785" s="1"/>
      <c r="CB1785" s="1"/>
      <c r="CC1785" s="1"/>
      <c r="CD1785" s="1"/>
      <c r="CE1785" s="1"/>
      <c r="CF1785" s="1"/>
      <c r="CG1785" s="1"/>
      <c r="CH1785" s="1"/>
      <c r="CI1785" s="1"/>
      <c r="CJ1785" s="1"/>
      <c r="CK1785" s="1"/>
      <c r="CL1785" s="1"/>
      <c r="CM1785" s="1"/>
      <c r="CN1785" s="1"/>
      <c r="CO1785" s="1"/>
      <c r="CP1785" s="1"/>
      <c r="CQ1785" s="1"/>
      <c r="CR1785" s="1"/>
      <c r="CS1785" s="1"/>
      <c r="CT1785" s="1"/>
      <c r="CU1785" s="1"/>
      <c r="CV1785" s="1"/>
      <c r="CW1785" s="1"/>
      <c r="CX1785" s="1"/>
      <c r="CY1785" s="1"/>
      <c r="CZ1785" s="1"/>
      <c r="DA1785" s="1"/>
      <c r="DB1785" s="1"/>
      <c r="DC1785" s="1"/>
      <c r="DD1785" s="1"/>
      <c r="DE1785" s="1"/>
      <c r="DF1785" s="1"/>
      <c r="DG1785" s="1"/>
      <c r="DH1785" s="1"/>
      <c r="DI1785" s="1"/>
      <c r="DJ1785" s="1"/>
      <c r="DK1785" s="1"/>
      <c r="DL1785" s="1"/>
      <c r="DM1785" s="1"/>
      <c r="DN1785" s="1"/>
      <c r="DO1785" s="1"/>
      <c r="DP1785" s="1"/>
      <c r="DQ1785" s="1"/>
      <c r="DR1785" s="1"/>
      <c r="DS1785" s="1"/>
      <c r="DT1785" s="1"/>
      <c r="DU1785" s="1"/>
      <c r="DV1785" s="1"/>
      <c r="DW1785" s="1"/>
      <c r="DX1785" s="1"/>
      <c r="DY1785" s="1"/>
      <c r="DZ1785" s="1"/>
      <c r="EA1785" s="1"/>
      <c r="EB1785" s="1"/>
      <c r="EC1785" s="1"/>
      <c r="ED1785" s="1"/>
      <c r="EE1785" s="1"/>
      <c r="EF1785" s="1"/>
      <c r="EG1785" s="1"/>
      <c r="EH1785" s="1"/>
      <c r="EI1785" s="1"/>
      <c r="EJ1785" s="1"/>
      <c r="EK1785" s="1"/>
      <c r="EL1785" s="1"/>
      <c r="EM1785" s="1"/>
      <c r="EN1785" s="1"/>
      <c r="EO1785" s="1"/>
      <c r="EP1785" s="1"/>
      <c r="EQ1785" s="1"/>
      <c r="ER1785" s="1"/>
      <c r="ES1785" s="1"/>
      <c r="ET1785" s="1"/>
      <c r="EU1785" s="1"/>
      <c r="EV1785" s="1"/>
      <c r="EW1785" s="1"/>
      <c r="EX1785" s="1"/>
      <c r="EY1785" s="1"/>
      <c r="EZ1785" s="1"/>
      <c r="FA1785" s="1"/>
      <c r="FB1785" s="1"/>
      <c r="FC1785" s="1"/>
      <c r="FD1785" s="1"/>
      <c r="FE1785" s="1"/>
      <c r="FF1785" s="1"/>
      <c r="FG1785" s="1"/>
      <c r="FH1785" s="1"/>
      <c r="FI1785" s="1"/>
      <c r="FJ1785" s="1"/>
      <c r="FK1785" s="1"/>
      <c r="FL1785" s="1"/>
      <c r="FM1785" s="1"/>
      <c r="FN1785" s="1"/>
      <c r="FO1785" s="1"/>
      <c r="FP1785" s="1"/>
      <c r="FQ1785" s="1"/>
      <c r="FR1785" s="1"/>
      <c r="FS1785" s="1"/>
      <c r="FT1785" s="1"/>
      <c r="FU1785" s="1"/>
      <c r="FV1785" s="1"/>
      <c r="FW1785" s="1"/>
      <c r="FX1785" s="1"/>
      <c r="FY1785" s="1"/>
      <c r="FZ1785" s="1"/>
      <c r="GA1785" s="1"/>
      <c r="GB1785" s="1"/>
      <c r="GC1785" s="1"/>
      <c r="GD1785" s="1"/>
      <c r="GE1785" s="1"/>
      <c r="GF1785" s="1"/>
      <c r="GG1785" s="1"/>
      <c r="GH1785" s="1"/>
      <c r="GI1785" s="1"/>
      <c r="GJ1785" s="1"/>
      <c r="GK1785"/>
      <c r="GL1785"/>
      <c r="GM1785"/>
      <c r="GN1785"/>
      <c r="GO1785"/>
      <c r="GP1785"/>
      <c r="GQ1785"/>
      <c r="GR1785"/>
      <c r="GS1785"/>
      <c r="GT1785"/>
      <c r="GU1785"/>
      <c r="GV1785"/>
      <c r="GW1785"/>
      <c r="GX1785"/>
      <c r="GY1785"/>
      <c r="GZ1785"/>
      <c r="HA1785"/>
      <c r="HB1785"/>
      <c r="HC1785"/>
      <c r="HD1785"/>
      <c r="HE1785"/>
    </row>
    <row r="1786" spans="1:213" s="19" customFormat="1" ht="14.4" x14ac:dyDescent="0.3">
      <c r="A1786"/>
      <c r="B1786"/>
      <c r="C1786"/>
      <c r="E1786" s="32">
        <v>41017.435416666667</v>
      </c>
      <c r="F1786" s="21">
        <f t="shared" si="2036"/>
        <v>1118.7874999999985</v>
      </c>
      <c r="G1786" s="21">
        <f t="shared" si="2047"/>
        <v>1118.7874999999985</v>
      </c>
      <c r="H1786" s="21"/>
      <c r="I1786" s="50">
        <v>1037</v>
      </c>
      <c r="J1786" s="21">
        <v>41466</v>
      </c>
      <c r="K1786" s="21">
        <v>33187</v>
      </c>
      <c r="L1786" s="21">
        <v>12</v>
      </c>
      <c r="M1786" s="124">
        <v>5.98</v>
      </c>
      <c r="N1786" s="22"/>
      <c r="O1786" s="40"/>
      <c r="P1786" s="22"/>
      <c r="Q1786" s="22"/>
      <c r="U1786" s="52">
        <f t="shared" si="2037"/>
        <v>0.13811531383000941</v>
      </c>
      <c r="V1786" s="52">
        <f t="shared" si="2038"/>
        <v>18.238677227816996</v>
      </c>
      <c r="W1786" s="52">
        <f t="shared" si="2039"/>
        <v>0.13535464066218955</v>
      </c>
      <c r="X1786" s="247">
        <f>W1786+V1786+SUM($U$1752:U1786)</f>
        <v>19.683794492445184</v>
      </c>
      <c r="Y1786" s="104">
        <f>W1786+V1786+SUM($U$1752:U1786)-$X$1752</f>
        <v>19.678930361206152</v>
      </c>
      <c r="Z1786" s="42"/>
      <c r="AA1786" s="1">
        <f t="shared" si="2048"/>
        <v>2.437130674462084E-2</v>
      </c>
      <c r="AB1786" s="41">
        <f t="shared" si="2040"/>
        <v>0.17257027159053756</v>
      </c>
      <c r="AC1786" s="48">
        <f t="shared" si="2041"/>
        <v>22.788591615049857</v>
      </c>
      <c r="AD1786" s="48">
        <f t="shared" si="2042"/>
        <v>5.016103201864027</v>
      </c>
      <c r="AE1786" s="48">
        <f t="shared" si="2043"/>
        <v>6.4506183589809281</v>
      </c>
      <c r="AF1786" s="48">
        <f t="shared" si="2044"/>
        <v>5.016103201864027</v>
      </c>
      <c r="AG1786" s="238">
        <f t="shared" si="2045"/>
        <v>1.43447821830105</v>
      </c>
      <c r="AH1786" s="48">
        <f t="shared" si="2046"/>
        <v>3.6938815851913104E-5</v>
      </c>
      <c r="AI1786" s="48">
        <f>AE1786+AC1786+SUM($AB$1752:AB1786)</f>
        <v>32.457995540637441</v>
      </c>
      <c r="AJ1786" s="48">
        <f>AE1786+AC1786+SUM($AB$1751:AB1786)-$AI$1752</f>
        <v>31.824591793969333</v>
      </c>
      <c r="AK1786" s="46"/>
      <c r="AL1786" s="86"/>
      <c r="AM1786" s="41"/>
      <c r="AN1786" s="41"/>
      <c r="AO1786" s="41"/>
      <c r="AP1786" s="41"/>
      <c r="AQ1786"/>
      <c r="AR1786" s="41"/>
      <c r="AS1786" s="31"/>
      <c r="AT1786" s="41"/>
      <c r="AU1786" s="41"/>
      <c r="AV1786" s="31"/>
      <c r="BC1786" s="1"/>
      <c r="BD1786"/>
      <c r="BE1786"/>
      <c r="BF1786" s="1"/>
      <c r="BG1786"/>
      <c r="BH1786"/>
      <c r="BI1786"/>
      <c r="BJ1786" s="1"/>
      <c r="BK1786" s="1"/>
      <c r="BL1786"/>
      <c r="BM1786" s="1"/>
      <c r="BN1786" s="1"/>
      <c r="BO1786" s="1"/>
      <c r="BP1786" s="1"/>
      <c r="BQ1786" s="1"/>
      <c r="BR1786" s="1"/>
      <c r="BS1786" s="1"/>
      <c r="BT1786" s="22"/>
      <c r="BU1786" s="1"/>
      <c r="BV1786" s="1"/>
      <c r="BW1786" s="1"/>
      <c r="BX1786" s="1"/>
      <c r="BY1786" s="1"/>
      <c r="BZ1786" s="1"/>
      <c r="CA1786" s="1"/>
      <c r="CB1786" s="1"/>
      <c r="CC1786" s="1"/>
      <c r="CD1786" s="1"/>
      <c r="CE1786" s="1"/>
      <c r="CF1786" s="1"/>
      <c r="CG1786" s="1"/>
      <c r="CH1786" s="1"/>
      <c r="CI1786" s="1"/>
      <c r="CJ1786" s="1"/>
      <c r="CK1786" s="1"/>
      <c r="CL1786" s="1"/>
      <c r="CM1786" s="1"/>
      <c r="CN1786" s="1"/>
      <c r="CO1786" s="1"/>
      <c r="CP1786" s="1"/>
      <c r="CQ1786" s="1"/>
      <c r="CR1786" s="1"/>
      <c r="CS1786" s="1"/>
      <c r="CT1786" s="1"/>
      <c r="CU1786" s="1"/>
      <c r="CV1786" s="1"/>
      <c r="CW1786" s="1"/>
      <c r="CX1786" s="1"/>
      <c r="CY1786" s="1"/>
      <c r="CZ1786" s="1"/>
      <c r="DA1786" s="1"/>
      <c r="DB1786" s="1"/>
      <c r="DC1786" s="1"/>
      <c r="DD1786" s="1"/>
      <c r="DE1786" s="1"/>
      <c r="DF1786" s="1"/>
      <c r="DG1786" s="1"/>
      <c r="DH1786" s="1"/>
      <c r="DI1786" s="1"/>
      <c r="DJ1786" s="1"/>
      <c r="DK1786" s="1"/>
      <c r="DL1786" s="1"/>
      <c r="DM1786" s="1"/>
      <c r="DN1786" s="1"/>
      <c r="DO1786" s="1"/>
      <c r="DP1786" s="1"/>
      <c r="DQ1786" s="1"/>
      <c r="DR1786" s="1"/>
      <c r="DS1786" s="1"/>
      <c r="DT1786" s="1"/>
      <c r="DU1786" s="1"/>
      <c r="DV1786" s="1"/>
      <c r="DW1786" s="1"/>
      <c r="DX1786" s="1"/>
      <c r="DY1786" s="1"/>
      <c r="DZ1786" s="1"/>
      <c r="EA1786" s="1"/>
      <c r="EB1786" s="1"/>
      <c r="EC1786" s="1"/>
      <c r="ED1786" s="1"/>
      <c r="EE1786" s="1"/>
      <c r="EF1786" s="1"/>
      <c r="EG1786" s="1"/>
      <c r="EH1786" s="1"/>
      <c r="EI1786" s="1"/>
      <c r="EJ1786" s="1"/>
      <c r="EK1786" s="1"/>
      <c r="EL1786" s="1"/>
      <c r="EM1786" s="1"/>
      <c r="EN1786" s="1"/>
      <c r="EO1786" s="1"/>
      <c r="EP1786" s="1"/>
      <c r="EQ1786" s="1"/>
      <c r="ER1786" s="1"/>
      <c r="ES1786" s="1"/>
      <c r="ET1786" s="1"/>
      <c r="EU1786" s="1"/>
      <c r="EV1786" s="1"/>
      <c r="EW1786" s="1"/>
      <c r="EX1786" s="1"/>
      <c r="EY1786" s="1"/>
      <c r="EZ1786" s="1"/>
      <c r="FA1786" s="1"/>
      <c r="FB1786" s="1"/>
      <c r="FC1786" s="1"/>
      <c r="FD1786" s="1"/>
      <c r="FE1786" s="1"/>
      <c r="FF1786" s="1"/>
      <c r="FG1786" s="1"/>
      <c r="FH1786" s="1"/>
      <c r="FI1786" s="1"/>
      <c r="FJ1786" s="1"/>
      <c r="FK1786" s="1"/>
      <c r="FL1786" s="1"/>
      <c r="FM1786" s="1"/>
      <c r="FN1786" s="1"/>
      <c r="FO1786" s="1"/>
      <c r="FP1786" s="1"/>
      <c r="FQ1786" s="1"/>
      <c r="FR1786" s="1"/>
      <c r="FS1786" s="1"/>
      <c r="FT1786" s="1"/>
      <c r="FU1786" s="1"/>
      <c r="FV1786" s="1"/>
      <c r="FW1786" s="1"/>
      <c r="FX1786" s="1"/>
      <c r="FY1786" s="1"/>
      <c r="FZ1786" s="1"/>
      <c r="GA1786" s="1"/>
      <c r="GB1786" s="1"/>
      <c r="GC1786" s="1"/>
      <c r="GD1786" s="1"/>
      <c r="GE1786" s="1"/>
      <c r="GF1786" s="1"/>
      <c r="GG1786" s="1"/>
      <c r="GH1786" s="1"/>
      <c r="GI1786" s="1"/>
      <c r="GJ1786" s="1"/>
      <c r="GK1786"/>
      <c r="GL1786"/>
      <c r="GM1786"/>
      <c r="GN1786"/>
      <c r="GO1786"/>
      <c r="GP1786"/>
      <c r="GQ1786"/>
      <c r="GR1786"/>
      <c r="GS1786"/>
      <c r="GT1786"/>
      <c r="GU1786"/>
      <c r="GV1786"/>
      <c r="GW1786"/>
      <c r="GX1786"/>
      <c r="GY1786"/>
      <c r="GZ1786"/>
      <c r="HA1786"/>
      <c r="HB1786"/>
      <c r="HC1786"/>
      <c r="HD1786"/>
      <c r="HE1786"/>
    </row>
    <row r="1787" spans="1:213" s="19" customFormat="1" ht="14.4" x14ac:dyDescent="0.3">
      <c r="A1787"/>
      <c r="B1787"/>
      <c r="C1787"/>
      <c r="E1787" s="32">
        <v>41085.620833333334</v>
      </c>
      <c r="F1787" s="21">
        <f t="shared" si="2036"/>
        <v>1186.9729166666657</v>
      </c>
      <c r="G1787" s="21">
        <f t="shared" si="2047"/>
        <v>1186.9729166666657</v>
      </c>
      <c r="H1787" s="21"/>
      <c r="I1787" s="50">
        <v>1037</v>
      </c>
      <c r="J1787" s="21">
        <v>41694</v>
      </c>
      <c r="K1787" s="21">
        <v>33560</v>
      </c>
      <c r="L1787" s="21">
        <v>61</v>
      </c>
      <c r="M1787" s="124">
        <v>5.98</v>
      </c>
      <c r="N1787" s="22"/>
      <c r="O1787" s="40"/>
      <c r="P1787" s="22"/>
      <c r="Q1787" s="22"/>
      <c r="U1787" s="52">
        <f t="shared" si="2037"/>
        <v>0.13966763889881928</v>
      </c>
      <c r="V1787" s="52">
        <f t="shared" si="2038"/>
        <v>18.443667935201688</v>
      </c>
      <c r="W1787" s="52">
        <f t="shared" si="2039"/>
        <v>0.13687593758468919</v>
      </c>
      <c r="X1787" s="247">
        <f>W1787+V1787+SUM($U$1752:U1787)</f>
        <v>20.029974135651194</v>
      </c>
      <c r="Y1787" s="104">
        <f>W1787+V1787+SUM($U$1752:U1787)-$X$1752</f>
        <v>20.025110004412163</v>
      </c>
      <c r="Z1787" s="42"/>
      <c r="AA1787" s="1">
        <f t="shared" si="2048"/>
        <v>1.5036569658452525E-2</v>
      </c>
      <c r="AB1787" s="41">
        <f t="shared" si="2040"/>
        <v>0.1735191458953329</v>
      </c>
      <c r="AC1787" s="48">
        <f t="shared" si="2041"/>
        <v>22.913894245837284</v>
      </c>
      <c r="AD1787" s="48">
        <f t="shared" si="2042"/>
        <v>5.0436841484232557</v>
      </c>
      <c r="AE1787" s="48">
        <f t="shared" si="2043"/>
        <v>6.4860869594209909</v>
      </c>
      <c r="AF1787" s="48">
        <f t="shared" si="2044"/>
        <v>5.0436841484232557</v>
      </c>
      <c r="AG1787" s="238">
        <f t="shared" si="2045"/>
        <v>1.4423656690745184</v>
      </c>
      <c r="AH1787" s="48">
        <f t="shared" si="2046"/>
        <v>3.7141923217326605E-5</v>
      </c>
      <c r="AI1787" s="48">
        <f>AE1787+AC1787+SUM($AB$1752:AB1787)</f>
        <v>32.79228591776026</v>
      </c>
      <c r="AJ1787" s="48">
        <f>AE1787+AC1787+SUM($AB$1751:AB1787)-$AI$1752</f>
        <v>32.158882171092152</v>
      </c>
      <c r="AK1787" s="46"/>
      <c r="AL1787" s="86"/>
      <c r="AM1787" s="41"/>
      <c r="AN1787" s="25"/>
      <c r="AO1787" s="25"/>
      <c r="AP1787" s="25"/>
      <c r="AQ1787"/>
      <c r="AR1787" s="41"/>
      <c r="AS1787" s="31"/>
      <c r="AT1787" s="41"/>
      <c r="AU1787" s="41"/>
      <c r="AV1787" s="31"/>
      <c r="BC1787" s="1"/>
      <c r="BD1787"/>
      <c r="BE1787"/>
      <c r="BF1787" s="1"/>
      <c r="BG1787"/>
      <c r="BH1787"/>
      <c r="BI1787"/>
      <c r="BJ1787" s="1"/>
      <c r="BK1787" s="1"/>
      <c r="BL1787"/>
      <c r="BM1787" s="1"/>
      <c r="BN1787" s="1"/>
      <c r="BO1787" s="1"/>
      <c r="BP1787" s="1"/>
      <c r="BQ1787" s="1"/>
      <c r="BR1787" s="1"/>
      <c r="BS1787" s="1"/>
      <c r="BT1787" s="22"/>
      <c r="BU1787" s="1"/>
      <c r="BV1787" s="1"/>
      <c r="BW1787" s="1"/>
      <c r="BX1787" s="1"/>
      <c r="BY1787" s="1"/>
      <c r="BZ1787" s="1"/>
      <c r="CA1787" s="1"/>
      <c r="CB1787" s="1"/>
      <c r="CC1787" s="1"/>
      <c r="CD1787" s="1"/>
      <c r="CE1787" s="1"/>
      <c r="CF1787" s="1"/>
      <c r="CG1787" s="1"/>
      <c r="CH1787" s="1"/>
      <c r="CI1787" s="1"/>
      <c r="CJ1787" s="1"/>
      <c r="CK1787" s="1"/>
      <c r="CL1787" s="1"/>
      <c r="CM1787" s="1"/>
      <c r="CN1787" s="1"/>
      <c r="CO1787" s="1"/>
      <c r="CP1787" s="1"/>
      <c r="CQ1787" s="1"/>
      <c r="CR1787" s="1"/>
      <c r="CS1787" s="1"/>
      <c r="CT1787" s="1"/>
      <c r="CU1787" s="1"/>
      <c r="CV1787" s="1"/>
      <c r="CW1787" s="1"/>
      <c r="CX1787" s="1"/>
      <c r="CY1787" s="1"/>
      <c r="CZ1787" s="1"/>
      <c r="DA1787" s="1"/>
      <c r="DB1787" s="1"/>
      <c r="DC1787" s="1"/>
      <c r="DD1787" s="1"/>
      <c r="DE1787" s="1"/>
      <c r="DF1787" s="1"/>
      <c r="DG1787" s="1"/>
      <c r="DH1787" s="1"/>
      <c r="DI1787" s="1"/>
      <c r="DJ1787" s="1"/>
      <c r="DK1787" s="1"/>
      <c r="DL1787" s="1"/>
      <c r="DM1787" s="1"/>
      <c r="DN1787" s="1"/>
      <c r="DO1787" s="1"/>
      <c r="DP1787" s="1"/>
      <c r="DQ1787" s="1"/>
      <c r="DR1787" s="1"/>
      <c r="DS1787" s="1"/>
      <c r="DT1787" s="1"/>
      <c r="DU1787" s="1"/>
      <c r="DV1787" s="1"/>
      <c r="DW1787" s="1"/>
      <c r="DX1787" s="1"/>
      <c r="DY1787" s="1"/>
      <c r="DZ1787" s="1"/>
      <c r="EA1787" s="1"/>
      <c r="EB1787" s="1"/>
      <c r="EC1787" s="1"/>
      <c r="ED1787" s="1"/>
      <c r="EE1787" s="1"/>
      <c r="EF1787" s="1"/>
      <c r="EG1787" s="1"/>
      <c r="EH1787" s="1"/>
      <c r="EI1787" s="1"/>
      <c r="EJ1787" s="1"/>
      <c r="EK1787" s="1"/>
      <c r="EL1787" s="1"/>
      <c r="EM1787" s="1"/>
      <c r="EN1787" s="1"/>
      <c r="EO1787" s="1"/>
      <c r="EP1787" s="1"/>
      <c r="EQ1787" s="1"/>
      <c r="ER1787" s="1"/>
      <c r="ES1787" s="1"/>
      <c r="ET1787" s="1"/>
      <c r="EU1787" s="1"/>
      <c r="EV1787" s="1"/>
      <c r="EW1787" s="1"/>
      <c r="EX1787" s="1"/>
      <c r="EY1787" s="1"/>
      <c r="EZ1787" s="1"/>
      <c r="FA1787" s="1"/>
      <c r="FB1787" s="1"/>
      <c r="FC1787" s="1"/>
      <c r="FD1787" s="1"/>
      <c r="FE1787" s="1"/>
      <c r="FF1787" s="1"/>
      <c r="FG1787" s="1"/>
      <c r="FH1787" s="1"/>
      <c r="FI1787" s="1"/>
      <c r="FJ1787" s="1"/>
      <c r="FK1787" s="1"/>
      <c r="FL1787" s="1"/>
      <c r="FM1787" s="1"/>
      <c r="FN1787" s="1"/>
      <c r="FO1787" s="1"/>
      <c r="FP1787" s="1"/>
      <c r="FQ1787" s="1"/>
      <c r="FR1787" s="1"/>
      <c r="FS1787" s="1"/>
      <c r="FT1787" s="1"/>
      <c r="FU1787" s="1"/>
      <c r="FV1787" s="1"/>
      <c r="FW1787" s="1"/>
      <c r="FX1787" s="1"/>
      <c r="FY1787" s="1"/>
      <c r="FZ1787" s="1"/>
      <c r="GA1787" s="1"/>
      <c r="GB1787" s="1"/>
      <c r="GC1787" s="1"/>
      <c r="GD1787" s="1"/>
      <c r="GE1787" s="1"/>
      <c r="GF1787" s="1"/>
      <c r="GG1787" s="1"/>
      <c r="GH1787" s="1"/>
      <c r="GI1787" s="1"/>
      <c r="GJ1787" s="1"/>
      <c r="GK1787"/>
      <c r="GL1787"/>
      <c r="GM1787"/>
      <c r="GN1787"/>
      <c r="GO1787"/>
      <c r="GP1787"/>
      <c r="GQ1787"/>
      <c r="GR1787"/>
      <c r="GS1787"/>
      <c r="GT1787"/>
      <c r="GU1787"/>
      <c r="GV1787"/>
      <c r="GW1787"/>
      <c r="GX1787"/>
      <c r="GY1787"/>
      <c r="GZ1787"/>
      <c r="HA1787"/>
      <c r="HB1787"/>
      <c r="HC1787"/>
      <c r="HD1787"/>
      <c r="HE1787"/>
    </row>
    <row r="1788" spans="1:213" s="19" customFormat="1" ht="14.4" x14ac:dyDescent="0.3">
      <c r="A1788"/>
      <c r="B1788"/>
      <c r="C1788"/>
      <c r="E1788" s="32">
        <v>41131.443055555559</v>
      </c>
      <c r="F1788" s="21">
        <f t="shared" si="2036"/>
        <v>1232.7951388888905</v>
      </c>
      <c r="G1788" s="21">
        <f t="shared" si="2047"/>
        <v>1232.7951388888905</v>
      </c>
      <c r="H1788" s="21"/>
      <c r="I1788" s="50">
        <v>1037</v>
      </c>
      <c r="J1788" s="21">
        <v>43506</v>
      </c>
      <c r="K1788" s="21">
        <v>35183</v>
      </c>
      <c r="L1788" s="21">
        <v>29</v>
      </c>
      <c r="M1788" s="124">
        <v>5.98</v>
      </c>
      <c r="N1788" s="22"/>
      <c r="O1788" s="40"/>
      <c r="P1788" s="22"/>
      <c r="Q1788" s="22"/>
      <c r="U1788" s="52">
        <f t="shared" si="2037"/>
        <v>0.14642212572637542</v>
      </c>
      <c r="V1788" s="52">
        <f t="shared" si="2038"/>
        <v>19.335624820149018</v>
      </c>
      <c r="W1788" s="52">
        <f t="shared" si="2039"/>
        <v>0.14349541454237544</v>
      </c>
      <c r="X1788" s="247">
        <f>W1788+V1788+SUM($U$1752:U1788)</f>
        <v>21.074972623282584</v>
      </c>
      <c r="Y1788" s="104">
        <f>W1788+V1788+SUM($U$1752:U1788)-$X$1752</f>
        <v>21.070108492043552</v>
      </c>
      <c r="Z1788" s="42"/>
      <c r="AA1788" s="1">
        <f t="shared" si="2048"/>
        <v>1.3635680677957396E-2</v>
      </c>
      <c r="AB1788" s="41">
        <f t="shared" si="2040"/>
        <v>0.18106019958081146</v>
      </c>
      <c r="AC1788" s="48">
        <f t="shared" si="2041"/>
        <v>23.90972041683208</v>
      </c>
      <c r="AD1788" s="48">
        <f t="shared" si="2042"/>
        <v>5.2628800921308141</v>
      </c>
      <c r="AE1788" s="48">
        <f t="shared" si="2043"/>
        <v>6.7679689944972807</v>
      </c>
      <c r="AF1788" s="48">
        <f t="shared" si="2044"/>
        <v>5.2628800921308141</v>
      </c>
      <c r="AG1788" s="238">
        <f t="shared" si="2045"/>
        <v>1.5050501462741881</v>
      </c>
      <c r="AH1788" s="48">
        <f t="shared" si="2046"/>
        <v>3.8756092279297051E-5</v>
      </c>
      <c r="AI1788" s="48">
        <f>AE1788+AC1788+SUM($AB$1752:AB1788)</f>
        <v>34.251054323412163</v>
      </c>
      <c r="AJ1788" s="48">
        <f>AE1788+AC1788+SUM($AB$1751:AB1788)-$AI$1752</f>
        <v>33.617650576744055</v>
      </c>
      <c r="AK1788" s="46"/>
      <c r="AL1788" s="86"/>
      <c r="AM1788" s="41"/>
      <c r="AN1788" s="25"/>
      <c r="AO1788" s="25"/>
      <c r="AP1788" s="25"/>
      <c r="AQ1788"/>
      <c r="AR1788" s="41"/>
      <c r="AS1788" s="31"/>
      <c r="AT1788" s="41"/>
      <c r="AU1788" s="41"/>
      <c r="AV1788" s="31"/>
      <c r="BC1788" s="1"/>
      <c r="BD1788"/>
      <c r="BE1788"/>
      <c r="BF1788" s="1"/>
      <c r="BG1788"/>
      <c r="BH1788"/>
      <c r="BI1788"/>
      <c r="BJ1788" s="1"/>
      <c r="BK1788" s="1"/>
      <c r="BL1788"/>
      <c r="BM1788" s="1"/>
      <c r="BN1788" s="1"/>
      <c r="BO1788" s="1"/>
      <c r="BP1788" s="1"/>
      <c r="BQ1788" s="1"/>
      <c r="BR1788" s="1"/>
      <c r="BS1788" s="1"/>
      <c r="BT1788" s="22"/>
      <c r="BU1788" s="1"/>
      <c r="BV1788" s="1"/>
      <c r="BW1788" s="1"/>
      <c r="BX1788" s="1"/>
      <c r="BY1788" s="1"/>
      <c r="BZ1788" s="1"/>
      <c r="CA1788" s="1"/>
      <c r="CB1788" s="1"/>
      <c r="CC1788" s="1"/>
      <c r="CD1788" s="1"/>
      <c r="CE1788" s="1"/>
      <c r="CF1788" s="1"/>
      <c r="CG1788" s="1"/>
      <c r="CH1788" s="1"/>
      <c r="CI1788" s="1"/>
      <c r="CJ1788" s="1"/>
      <c r="CK1788" s="1"/>
      <c r="CL1788" s="1"/>
      <c r="CM1788" s="1"/>
      <c r="CN1788" s="1"/>
      <c r="CO1788" s="1"/>
      <c r="CP1788" s="1"/>
      <c r="CQ1788" s="1"/>
      <c r="CR1788" s="1"/>
      <c r="CS1788" s="1"/>
      <c r="CT1788" s="1"/>
      <c r="CU1788" s="1"/>
      <c r="CV1788" s="1"/>
      <c r="CW1788" s="1"/>
      <c r="CX1788" s="1"/>
      <c r="CY1788" s="1"/>
      <c r="CZ1788" s="1"/>
      <c r="DA1788" s="1"/>
      <c r="DB1788" s="1"/>
      <c r="DC1788" s="1"/>
      <c r="DD1788" s="1"/>
      <c r="DE1788" s="1"/>
      <c r="DF1788" s="1"/>
      <c r="DG1788" s="1"/>
      <c r="DH1788" s="1"/>
      <c r="DI1788" s="1"/>
      <c r="DJ1788" s="1"/>
      <c r="DK1788" s="1"/>
      <c r="DL1788" s="1"/>
      <c r="DM1788" s="1"/>
      <c r="DN1788" s="1"/>
      <c r="DO1788" s="1"/>
      <c r="DP1788" s="1"/>
      <c r="DQ1788" s="1"/>
      <c r="DR1788" s="1"/>
      <c r="DS1788" s="1"/>
      <c r="DT1788" s="1"/>
      <c r="DU1788" s="1"/>
      <c r="DV1788" s="1"/>
      <c r="DW1788" s="1"/>
      <c r="DX1788" s="1"/>
      <c r="DY1788" s="1"/>
      <c r="DZ1788" s="1"/>
      <c r="EA1788" s="1"/>
      <c r="EB1788" s="1"/>
      <c r="EC1788" s="1"/>
      <c r="ED1788" s="1"/>
      <c r="EE1788" s="1"/>
      <c r="EF1788" s="1"/>
      <c r="EG1788" s="1"/>
      <c r="EH1788" s="1"/>
      <c r="EI1788" s="1"/>
      <c r="EJ1788" s="1"/>
      <c r="EK1788" s="1"/>
      <c r="EL1788" s="1"/>
      <c r="EM1788" s="1"/>
      <c r="EN1788" s="1"/>
      <c r="EO1788" s="1"/>
      <c r="EP1788" s="1"/>
      <c r="EQ1788" s="1"/>
      <c r="ER1788" s="1"/>
      <c r="ES1788" s="1"/>
      <c r="ET1788" s="1"/>
      <c r="EU1788" s="1"/>
      <c r="EV1788" s="1"/>
      <c r="EW1788" s="1"/>
      <c r="EX1788" s="1"/>
      <c r="EY1788" s="1"/>
      <c r="EZ1788" s="1"/>
      <c r="FA1788" s="1"/>
      <c r="FB1788" s="1"/>
      <c r="FC1788" s="1"/>
      <c r="FD1788" s="1"/>
      <c r="FE1788" s="1"/>
      <c r="FF1788" s="1"/>
      <c r="FG1788" s="1"/>
      <c r="FH1788" s="1"/>
      <c r="FI1788" s="1"/>
      <c r="FJ1788" s="1"/>
      <c r="FK1788" s="1"/>
      <c r="FL1788" s="1"/>
      <c r="FM1788" s="1"/>
      <c r="FN1788" s="1"/>
      <c r="FO1788" s="1"/>
      <c r="FP1788" s="1"/>
      <c r="FQ1788" s="1"/>
      <c r="FR1788" s="1"/>
      <c r="FS1788" s="1"/>
      <c r="FT1788" s="1"/>
      <c r="FU1788" s="1"/>
      <c r="FV1788" s="1"/>
      <c r="FW1788" s="1"/>
      <c r="FX1788" s="1"/>
      <c r="FY1788" s="1"/>
      <c r="FZ1788" s="1"/>
      <c r="GA1788" s="1"/>
      <c r="GB1788" s="1"/>
      <c r="GC1788" s="1"/>
      <c r="GD1788" s="1"/>
      <c r="GE1788" s="1"/>
      <c r="GF1788" s="1"/>
      <c r="GG1788" s="1"/>
      <c r="GH1788" s="1"/>
      <c r="GI1788" s="1"/>
      <c r="GJ1788" s="1"/>
      <c r="GK1788"/>
      <c r="GL1788"/>
      <c r="GM1788"/>
      <c r="GN1788"/>
      <c r="GO1788"/>
      <c r="GP1788"/>
      <c r="GQ1788"/>
      <c r="GR1788"/>
      <c r="GS1788"/>
      <c r="GT1788"/>
      <c r="GU1788"/>
      <c r="GV1788"/>
      <c r="GW1788"/>
      <c r="GX1788"/>
      <c r="GY1788"/>
      <c r="GZ1788"/>
      <c r="HA1788"/>
      <c r="HB1788"/>
      <c r="HC1788"/>
      <c r="HD1788"/>
      <c r="HE1788"/>
    </row>
    <row r="1789" spans="1:213" s="19" customFormat="1" ht="14.4" x14ac:dyDescent="0.3">
      <c r="A1789"/>
      <c r="B1789"/>
      <c r="C1789"/>
      <c r="D1789" s="47" t="s">
        <v>126</v>
      </c>
      <c r="E1789" s="32">
        <v>41158.456944444442</v>
      </c>
      <c r="F1789" s="21">
        <f t="shared" si="2036"/>
        <v>1259.8090277777737</v>
      </c>
      <c r="G1789" s="21">
        <f t="shared" si="2047"/>
        <v>1259.8090277777737</v>
      </c>
      <c r="H1789" s="21"/>
      <c r="I1789" s="50">
        <v>1037</v>
      </c>
      <c r="J1789" s="21">
        <v>44177</v>
      </c>
      <c r="K1789" s="21">
        <v>36037</v>
      </c>
      <c r="L1789" s="21">
        <v>21</v>
      </c>
      <c r="M1789" s="124">
        <v>5.98</v>
      </c>
      <c r="N1789" s="22"/>
      <c r="O1789" s="40"/>
      <c r="P1789" s="22"/>
      <c r="Q1789" s="22"/>
      <c r="U1789" s="52">
        <f t="shared" si="2037"/>
        <v>0.14997624263995085</v>
      </c>
      <c r="V1789" s="52">
        <f t="shared" si="2038"/>
        <v>19.804960112659813</v>
      </c>
      <c r="W1789" s="52">
        <f t="shared" si="2039"/>
        <v>0.14697849114241493</v>
      </c>
      <c r="X1789" s="247">
        <f>W1789+V1789+SUM($U$1752:U1789)</f>
        <v>21.697767235033371</v>
      </c>
      <c r="Y1789" s="104">
        <f>W1789+V1789+SUM($U$1752:U1789)-$X$1752</f>
        <v>21.69290310379434</v>
      </c>
      <c r="Z1789" s="42"/>
      <c r="AA1789" s="1">
        <f t="shared" si="2048"/>
        <v>1.4285675992967359E-2</v>
      </c>
      <c r="AB1789" s="41">
        <f t="shared" si="2040"/>
        <v>0.18385272001290645</v>
      </c>
      <c r="AC1789" s="48">
        <f t="shared" si="2041"/>
        <v>24.278483860947706</v>
      </c>
      <c r="AD1789" s="48">
        <f t="shared" si="2042"/>
        <v>5.3440503339783696</v>
      </c>
      <c r="AE1789" s="48">
        <f t="shared" si="2043"/>
        <v>6.8723524633362372</v>
      </c>
      <c r="AF1789" s="48">
        <f t="shared" si="2044"/>
        <v>5.3440503339783696</v>
      </c>
      <c r="AG1789" s="238">
        <f t="shared" si="2045"/>
        <v>1.528262775524176</v>
      </c>
      <c r="AH1789" s="48">
        <f t="shared" si="2046"/>
        <v>3.9353833692421861E-5</v>
      </c>
      <c r="AI1789" s="48">
        <f>AE1789+AC1789+SUM($AB$1752:AB1789)</f>
        <v>34.908053956379646</v>
      </c>
      <c r="AJ1789" s="48">
        <f>AE1789+AC1789+SUM($AB$1751:AB1789)-$AI$1752</f>
        <v>34.274650209711538</v>
      </c>
      <c r="AK1789" s="46"/>
      <c r="AL1789" s="86"/>
      <c r="AM1789" s="41"/>
      <c r="AN1789" s="25"/>
      <c r="AO1789" s="25"/>
      <c r="AP1789" s="25"/>
      <c r="AQ1789"/>
      <c r="AR1789" s="41"/>
      <c r="AS1789" s="31"/>
      <c r="AT1789" s="41"/>
      <c r="AU1789" s="41"/>
      <c r="AV1789" s="31"/>
      <c r="BC1789" s="1"/>
      <c r="BD1789"/>
      <c r="BE1789"/>
      <c r="BF1789" s="1"/>
      <c r="BG1789"/>
      <c r="BH1789"/>
      <c r="BI1789"/>
      <c r="BJ1789" s="1"/>
      <c r="BK1789" s="1"/>
      <c r="BL1789"/>
      <c r="BM1789" s="1"/>
      <c r="BN1789" s="1"/>
      <c r="BO1789" s="1"/>
      <c r="BP1789" s="1"/>
      <c r="BQ1789" s="1"/>
      <c r="BR1789" s="1"/>
      <c r="BS1789" s="1"/>
      <c r="BT1789" s="22"/>
      <c r="BU1789" s="1"/>
      <c r="BV1789" s="1"/>
      <c r="BW1789" s="1"/>
      <c r="BX1789" s="1"/>
      <c r="BY1789" s="1"/>
      <c r="BZ1789" s="1"/>
      <c r="CA1789" s="1"/>
      <c r="CB1789" s="1"/>
      <c r="CC1789" s="1"/>
      <c r="CD1789" s="1"/>
      <c r="CE1789" s="1"/>
      <c r="CF1789" s="1"/>
      <c r="CG1789" s="1"/>
      <c r="CH1789" s="1"/>
      <c r="CI1789" s="1"/>
      <c r="CJ1789" s="1"/>
      <c r="CK1789" s="1"/>
      <c r="CL1789" s="1"/>
      <c r="CM1789" s="1"/>
      <c r="CN1789" s="1"/>
      <c r="CO1789" s="1"/>
      <c r="CP1789" s="1"/>
      <c r="CQ1789" s="1"/>
      <c r="CR1789" s="1"/>
      <c r="CS1789" s="1"/>
      <c r="CT1789" s="1"/>
      <c r="CU1789" s="1"/>
      <c r="CV1789" s="1"/>
      <c r="CW1789" s="1"/>
      <c r="CX1789" s="1"/>
      <c r="CY1789" s="1"/>
      <c r="CZ1789" s="1"/>
      <c r="DA1789" s="1"/>
      <c r="DB1789" s="1"/>
      <c r="DC1789" s="1"/>
      <c r="DD1789" s="1"/>
      <c r="DE1789" s="1"/>
      <c r="DF1789" s="1"/>
      <c r="DG1789" s="1"/>
      <c r="DH1789" s="1"/>
      <c r="DI1789" s="1"/>
      <c r="DJ1789" s="1"/>
      <c r="DK1789" s="1"/>
      <c r="DL1789" s="1"/>
      <c r="DM1789" s="1"/>
      <c r="DN1789" s="1"/>
      <c r="DO1789" s="1"/>
      <c r="DP1789" s="1"/>
      <c r="DQ1789" s="1"/>
      <c r="DR1789" s="1"/>
      <c r="DS1789" s="1"/>
      <c r="DT1789" s="1"/>
      <c r="DU1789" s="1"/>
      <c r="DV1789" s="1"/>
      <c r="DW1789" s="1"/>
      <c r="DX1789" s="1"/>
      <c r="DY1789" s="1"/>
      <c r="DZ1789" s="1"/>
      <c r="EA1789" s="1"/>
      <c r="EB1789" s="1"/>
      <c r="EC1789" s="1"/>
      <c r="ED1789" s="1"/>
      <c r="EE1789" s="1"/>
      <c r="EF1789" s="1"/>
      <c r="EG1789" s="1"/>
      <c r="EH1789" s="1"/>
      <c r="EI1789" s="1"/>
      <c r="EJ1789" s="1"/>
      <c r="EK1789" s="1"/>
      <c r="EL1789" s="1"/>
      <c r="EM1789" s="1"/>
      <c r="EN1789" s="1"/>
      <c r="EO1789" s="1"/>
      <c r="EP1789" s="1"/>
      <c r="EQ1789" s="1"/>
      <c r="ER1789" s="1"/>
      <c r="ES1789" s="1"/>
      <c r="ET1789" s="1"/>
      <c r="EU1789" s="1"/>
      <c r="EV1789" s="1"/>
      <c r="EW1789" s="1"/>
      <c r="EX1789" s="1"/>
      <c r="EY1789" s="1"/>
      <c r="EZ1789" s="1"/>
      <c r="FA1789" s="1"/>
      <c r="FB1789" s="1"/>
      <c r="FC1789" s="1"/>
      <c r="FD1789" s="1"/>
      <c r="FE1789" s="1"/>
      <c r="FF1789" s="1"/>
      <c r="FG1789" s="1"/>
      <c r="FH1789" s="1"/>
      <c r="FI1789" s="1"/>
      <c r="FJ1789" s="1"/>
      <c r="FK1789" s="1"/>
      <c r="FL1789" s="1"/>
      <c r="FM1789" s="1"/>
      <c r="FN1789" s="1"/>
      <c r="FO1789" s="1"/>
      <c r="FP1789" s="1"/>
      <c r="FQ1789" s="1"/>
      <c r="FR1789" s="1"/>
      <c r="FS1789" s="1"/>
      <c r="FT1789" s="1"/>
      <c r="FU1789" s="1"/>
      <c r="FV1789" s="1"/>
      <c r="FW1789" s="1"/>
      <c r="FX1789" s="1"/>
      <c r="FY1789" s="1"/>
      <c r="FZ1789" s="1"/>
      <c r="GA1789" s="1"/>
      <c r="GB1789" s="1"/>
      <c r="GC1789" s="1"/>
      <c r="GD1789" s="1"/>
      <c r="GE1789" s="1"/>
      <c r="GF1789" s="1"/>
      <c r="GG1789" s="1"/>
      <c r="GH1789" s="1"/>
      <c r="GI1789" s="1"/>
      <c r="GJ1789" s="1"/>
      <c r="GK1789"/>
      <c r="GL1789"/>
      <c r="GM1789"/>
      <c r="GN1789"/>
      <c r="GO1789"/>
      <c r="GP1789"/>
      <c r="GQ1789"/>
      <c r="GR1789"/>
      <c r="GS1789"/>
      <c r="GT1789"/>
      <c r="GU1789"/>
      <c r="GV1789"/>
      <c r="GW1789"/>
      <c r="GX1789"/>
      <c r="GY1789"/>
      <c r="GZ1789"/>
      <c r="HA1789"/>
      <c r="HB1789"/>
      <c r="HC1789"/>
      <c r="HD1789"/>
      <c r="HE1789"/>
    </row>
    <row r="1790" spans="1:213" s="19" customFormat="1" ht="14.4" x14ac:dyDescent="0.3">
      <c r="A1790"/>
      <c r="B1790"/>
      <c r="C1790"/>
      <c r="E1790" s="32">
        <v>41192.574305555558</v>
      </c>
      <c r="F1790" s="21">
        <f t="shared" si="2036"/>
        <v>1293.9263888888891</v>
      </c>
      <c r="G1790" s="21">
        <f t="shared" si="2047"/>
        <v>1293.9263888888891</v>
      </c>
      <c r="H1790" s="21"/>
      <c r="I1790" s="50">
        <v>1037</v>
      </c>
      <c r="J1790" s="21">
        <v>4402</v>
      </c>
      <c r="K1790" s="21">
        <v>101</v>
      </c>
      <c r="L1790" s="21">
        <v>32</v>
      </c>
      <c r="M1790" s="124">
        <v>5.98</v>
      </c>
      <c r="N1790" s="22"/>
      <c r="O1790" s="40"/>
      <c r="P1790" s="22"/>
      <c r="Q1790" s="22"/>
      <c r="U1790" s="52">
        <f t="shared" si="2037"/>
        <v>4.2033467010669693E-4</v>
      </c>
      <c r="V1790" s="52">
        <f t="shared" si="2038"/>
        <v>5.5506867147061101E-2</v>
      </c>
      <c r="W1790" s="52">
        <f t="shared" si="2039"/>
        <v>4.119329468430753E-4</v>
      </c>
      <c r="X1790" s="250">
        <f>W1790+V1790+SUM($U$1790:U1790)</f>
        <v>5.6339134764010868E-2</v>
      </c>
      <c r="Y1790" s="256">
        <f>W1790+V1790+SUM($U$1790:U1790)+$Y$1789-$X$1790</f>
        <v>21.69290310379434</v>
      </c>
      <c r="Z1790" s="42"/>
      <c r="AA1790" s="1">
        <f t="shared" si="2048"/>
        <v>1.6451030281612652E-2</v>
      </c>
      <c r="AB1790" s="41">
        <f t="shared" si="2040"/>
        <v>1.8319932849600793E-2</v>
      </c>
      <c r="AC1790" s="48">
        <f t="shared" si="2041"/>
        <v>2.419220090904584</v>
      </c>
      <c r="AD1790" s="48">
        <f t="shared" si="2042"/>
        <v>0.5325058190952936</v>
      </c>
      <c r="AE1790" s="48">
        <f t="shared" si="2043"/>
        <v>0.684792890952444</v>
      </c>
      <c r="AF1790" s="48">
        <f t="shared" si="2044"/>
        <v>0.5325058190952936</v>
      </c>
      <c r="AG1790" s="238">
        <f t="shared" si="2045"/>
        <v>0.15228315045968316</v>
      </c>
      <c r="AH1790" s="48">
        <f t="shared" si="2046"/>
        <v>3.9213974673255551E-6</v>
      </c>
      <c r="AI1790" s="48">
        <f>AE1790+AC1790+SUM($AB$1790:AB1790)</f>
        <v>3.1223329147066288</v>
      </c>
      <c r="AJ1790" s="84">
        <f>AE1790+AC1790+SUM($AB$1790:AB1790)+$AJ$1789-$AI$1790</f>
        <v>34.274650209711538</v>
      </c>
      <c r="AK1790" s="46"/>
      <c r="AL1790" s="86"/>
      <c r="AM1790" s="41"/>
      <c r="AN1790" s="25"/>
      <c r="AO1790" s="25"/>
      <c r="AP1790" s="25"/>
      <c r="AQ1790"/>
      <c r="AR1790" s="41"/>
      <c r="AS1790" s="31"/>
      <c r="AT1790" s="41"/>
      <c r="AU1790" s="41"/>
      <c r="AV1790" s="31"/>
      <c r="BC1790" s="1"/>
      <c r="BD1790"/>
      <c r="BE1790"/>
      <c r="BF1790" s="1"/>
      <c r="BG1790"/>
      <c r="BH1790"/>
      <c r="BI1790"/>
      <c r="BJ1790" s="1"/>
      <c r="BK1790" s="1"/>
      <c r="BL1790"/>
      <c r="BM1790" s="1"/>
      <c r="BN1790" s="1"/>
      <c r="BO1790" s="1"/>
      <c r="BP1790" s="1"/>
      <c r="BQ1790" s="1"/>
      <c r="BR1790" s="1"/>
      <c r="BS1790" s="1"/>
      <c r="BT1790" s="22"/>
      <c r="BU1790" s="1"/>
      <c r="BV1790" s="1"/>
      <c r="BW1790" s="1"/>
      <c r="BX1790" s="1"/>
      <c r="BY1790" s="1"/>
      <c r="BZ1790" s="1"/>
      <c r="CA1790" s="1"/>
      <c r="CB1790" s="1"/>
      <c r="CC1790" s="1"/>
      <c r="CD1790" s="1"/>
      <c r="CE1790" s="1"/>
      <c r="CF1790" s="1"/>
      <c r="CG1790" s="1"/>
      <c r="CH1790" s="1"/>
      <c r="CI1790" s="1"/>
      <c r="CJ1790" s="1"/>
      <c r="CK1790" s="1"/>
      <c r="CL1790" s="1"/>
      <c r="CM1790" s="1"/>
      <c r="CN1790" s="1"/>
      <c r="CO1790" s="1"/>
      <c r="CP1790" s="1"/>
      <c r="CQ1790" s="1"/>
      <c r="CR1790" s="1"/>
      <c r="CS1790" s="1"/>
      <c r="CT1790" s="1"/>
      <c r="CU1790" s="1"/>
      <c r="CV1790" s="1"/>
      <c r="CW1790" s="1"/>
      <c r="CX1790" s="1"/>
      <c r="CY1790" s="1"/>
      <c r="CZ1790" s="1"/>
      <c r="DA1790" s="1"/>
      <c r="DB1790" s="1"/>
      <c r="DC1790" s="1"/>
      <c r="DD1790" s="1"/>
      <c r="DE1790" s="1"/>
      <c r="DF1790" s="1"/>
      <c r="DG1790" s="1"/>
      <c r="DH1790" s="1"/>
      <c r="DI1790" s="1"/>
      <c r="DJ1790" s="1"/>
      <c r="DK1790" s="1"/>
      <c r="DL1790" s="1"/>
      <c r="DM1790" s="1"/>
      <c r="DN1790" s="1"/>
      <c r="DO1790" s="1"/>
      <c r="DP1790" s="1"/>
      <c r="DQ1790" s="1"/>
      <c r="DR1790" s="1"/>
      <c r="DS1790" s="1"/>
      <c r="DT1790" s="1"/>
      <c r="DU1790" s="1"/>
      <c r="DV1790" s="1"/>
      <c r="DW1790" s="1"/>
      <c r="DX1790" s="1"/>
      <c r="DY1790" s="1"/>
      <c r="DZ1790" s="1"/>
      <c r="EA1790" s="1"/>
      <c r="EB1790" s="1"/>
      <c r="EC1790" s="1"/>
      <c r="ED1790" s="1"/>
      <c r="EE1790" s="1"/>
      <c r="EF1790" s="1"/>
      <c r="EG1790" s="1"/>
      <c r="EH1790" s="1"/>
      <c r="EI1790" s="1"/>
      <c r="EJ1790" s="1"/>
      <c r="EK1790" s="1"/>
      <c r="EL1790" s="1"/>
      <c r="EM1790" s="1"/>
      <c r="EN1790" s="1"/>
      <c r="EO1790" s="1"/>
      <c r="EP1790" s="1"/>
      <c r="EQ1790" s="1"/>
      <c r="ER1790" s="1"/>
      <c r="ES1790" s="1"/>
      <c r="ET1790" s="1"/>
      <c r="EU1790" s="1"/>
      <c r="EV1790" s="1"/>
      <c r="EW1790" s="1"/>
      <c r="EX1790" s="1"/>
      <c r="EY1790" s="1"/>
      <c r="EZ1790" s="1"/>
      <c r="FA1790" s="1"/>
      <c r="FB1790" s="1"/>
      <c r="FC1790" s="1"/>
      <c r="FD1790" s="1"/>
      <c r="FE1790" s="1"/>
      <c r="FF1790" s="1"/>
      <c r="FG1790" s="1"/>
      <c r="FH1790" s="1"/>
      <c r="FI1790" s="1"/>
      <c r="FJ1790" s="1"/>
      <c r="FK1790" s="1"/>
      <c r="FL1790" s="1"/>
      <c r="FM1790" s="1"/>
      <c r="FN1790" s="1"/>
      <c r="FO1790" s="1"/>
      <c r="FP1790" s="1"/>
      <c r="FQ1790" s="1"/>
      <c r="FR1790" s="1"/>
      <c r="FS1790" s="1"/>
      <c r="FT1790" s="1"/>
      <c r="FU1790" s="1"/>
      <c r="FV1790" s="1"/>
      <c r="FW1790" s="1"/>
      <c r="FX1790" s="1"/>
      <c r="FY1790" s="1"/>
      <c r="FZ1790" s="1"/>
      <c r="GA1790" s="1"/>
      <c r="GB1790" s="1"/>
      <c r="GC1790" s="1"/>
      <c r="GD1790" s="1"/>
      <c r="GE1790" s="1"/>
      <c r="GF1790" s="1"/>
      <c r="GG1790" s="1"/>
      <c r="GH1790" s="1"/>
      <c r="GI1790" s="1"/>
      <c r="GJ1790" s="1"/>
      <c r="GK1790"/>
      <c r="GL1790"/>
      <c r="GM1790"/>
      <c r="GN1790"/>
      <c r="GO1790"/>
      <c r="GP1790"/>
      <c r="GQ1790"/>
      <c r="GR1790"/>
      <c r="GS1790"/>
      <c r="GT1790"/>
      <c r="GU1790"/>
      <c r="GV1790"/>
      <c r="GW1790"/>
      <c r="GX1790"/>
      <c r="GY1790"/>
      <c r="GZ1790"/>
      <c r="HA1790"/>
      <c r="HB1790"/>
      <c r="HC1790"/>
      <c r="HD1790"/>
      <c r="HE1790"/>
    </row>
    <row r="1791" spans="1:213" s="19" customFormat="1" ht="14.4" x14ac:dyDescent="0.3">
      <c r="A1791"/>
      <c r="B1791"/>
      <c r="C1791"/>
      <c r="E1791" s="32">
        <v>41211.579861111109</v>
      </c>
      <c r="F1791" s="21">
        <f t="shared" si="2036"/>
        <v>1312.9319444444409</v>
      </c>
      <c r="G1791" s="21">
        <f t="shared" si="2047"/>
        <v>1312.9319444444409</v>
      </c>
      <c r="H1791" s="21"/>
      <c r="I1791" s="50">
        <v>1037</v>
      </c>
      <c r="J1791" s="21">
        <v>14529</v>
      </c>
      <c r="K1791" s="21">
        <v>1530</v>
      </c>
      <c r="L1791" s="21">
        <v>61</v>
      </c>
      <c r="M1791" s="124">
        <v>5.98</v>
      </c>
      <c r="N1791" s="22"/>
      <c r="O1791" s="40"/>
      <c r="P1791" s="22"/>
      <c r="Q1791" s="22"/>
      <c r="U1791" s="52">
        <f t="shared" si="2037"/>
        <v>6.3674459927054086E-3</v>
      </c>
      <c r="V1791" s="52">
        <f t="shared" si="2038"/>
        <v>0.84084660133666811</v>
      </c>
      <c r="W1791" s="52">
        <f t="shared" si="2039"/>
        <v>6.2401723630683692E-3</v>
      </c>
      <c r="X1791" s="247">
        <f>W1791+V1791+SUM($U$1752:U1791)</f>
        <v>2.5997031855936914</v>
      </c>
      <c r="Y1791" s="104">
        <f>W1791+V1791+SUM($U$1790:U1791)+$Y$1789-$X$1790</f>
        <v>22.490438523392879</v>
      </c>
      <c r="Z1791" s="42"/>
      <c r="AA1791" s="1">
        <f t="shared" si="2048"/>
        <v>1.4849236803866824E-2</v>
      </c>
      <c r="AB1791" s="41">
        <f t="shared" si="2040"/>
        <v>6.0465766554259406E-2</v>
      </c>
      <c r="AC1791" s="48">
        <f t="shared" si="2041"/>
        <v>7.9847452750460457</v>
      </c>
      <c r="AD1791" s="48">
        <f t="shared" si="2042"/>
        <v>1.7575595287677241</v>
      </c>
      <c r="AE1791" s="48">
        <f t="shared" si="2043"/>
        <v>2.2601898938319076</v>
      </c>
      <c r="AF1791" s="48">
        <f t="shared" si="2044"/>
        <v>1.7575595287677237</v>
      </c>
      <c r="AG1791" s="238">
        <f t="shared" si="2045"/>
        <v>0.50261742231456985</v>
      </c>
      <c r="AH1791" s="48">
        <f t="shared" si="2046"/>
        <v>1.2942749614441842E-5</v>
      </c>
      <c r="AI1791" s="48">
        <f>AE1791+AC1791+SUM($AB$1790:AB1791)</f>
        <v>10.323720868281814</v>
      </c>
      <c r="AJ1791" s="48">
        <f>AE1791+AC1791+SUM($AB$1790:AB1791)+$AJ$1789-$AI$1790</f>
        <v>41.476038163286717</v>
      </c>
      <c r="AK1791" s="46"/>
      <c r="AL1791" s="86"/>
      <c r="AM1791" s="41"/>
      <c r="AN1791" s="25"/>
      <c r="AO1791" s="25"/>
      <c r="AP1791" s="25"/>
      <c r="AQ1791"/>
      <c r="AR1791" s="41"/>
      <c r="AS1791" s="31"/>
      <c r="AT1791" s="41"/>
      <c r="AU1791" s="41"/>
      <c r="AV1791" s="31"/>
      <c r="BC1791" s="1"/>
      <c r="BD1791"/>
      <c r="BE1791"/>
      <c r="BF1791" s="1"/>
      <c r="BG1791"/>
      <c r="BH1791"/>
      <c r="BI1791"/>
      <c r="BJ1791" s="1"/>
      <c r="BK1791" s="1"/>
      <c r="BL1791"/>
      <c r="BM1791" s="1"/>
      <c r="BN1791" s="1"/>
      <c r="BO1791" s="1"/>
      <c r="BP1791" s="1"/>
      <c r="BQ1791" s="1"/>
      <c r="BR1791" s="1"/>
      <c r="BS1791" s="1"/>
      <c r="BT1791" s="22"/>
      <c r="BU1791" s="1"/>
      <c r="BV1791" s="1"/>
      <c r="BW1791" s="1"/>
      <c r="BX1791" s="1"/>
      <c r="BY1791" s="1"/>
      <c r="BZ1791" s="1"/>
      <c r="CA1791" s="1"/>
      <c r="CB1791" s="1"/>
      <c r="CC1791" s="1"/>
      <c r="CD1791" s="1"/>
      <c r="CE1791" s="1"/>
      <c r="CF1791" s="1"/>
      <c r="CG1791" s="1"/>
      <c r="CH1791" s="1"/>
      <c r="CI1791" s="1"/>
      <c r="CJ1791" s="1"/>
      <c r="CK1791" s="1"/>
      <c r="CL1791" s="1"/>
      <c r="CM1791" s="1"/>
      <c r="CN1791" s="1"/>
      <c r="CO1791" s="1"/>
      <c r="CP1791" s="1"/>
      <c r="CQ1791" s="1"/>
      <c r="CR1791" s="1"/>
      <c r="CS1791" s="1"/>
      <c r="CT1791" s="1"/>
      <c r="CU1791" s="1"/>
      <c r="CV1791" s="1"/>
      <c r="CW1791" s="1"/>
      <c r="CX1791" s="1"/>
      <c r="CY1791" s="1"/>
      <c r="CZ1791" s="1"/>
      <c r="DA1791" s="1"/>
      <c r="DB1791" s="1"/>
      <c r="DC1791" s="1"/>
      <c r="DD1791" s="1"/>
      <c r="DE1791" s="1"/>
      <c r="DF1791" s="1"/>
      <c r="DG1791" s="1"/>
      <c r="DH1791" s="1"/>
      <c r="DI1791" s="1"/>
      <c r="DJ1791" s="1"/>
      <c r="DK1791" s="1"/>
      <c r="DL1791" s="1"/>
      <c r="DM1791" s="1"/>
      <c r="DN1791" s="1"/>
      <c r="DO1791" s="1"/>
      <c r="DP1791" s="1"/>
      <c r="DQ1791" s="1"/>
      <c r="DR1791" s="1"/>
      <c r="DS1791" s="1"/>
      <c r="DT1791" s="1"/>
      <c r="DU1791" s="1"/>
      <c r="DV1791" s="1"/>
      <c r="DW1791" s="1"/>
      <c r="DX1791" s="1"/>
      <c r="DY1791" s="1"/>
      <c r="DZ1791" s="1"/>
      <c r="EA1791" s="1"/>
      <c r="EB1791" s="1"/>
      <c r="EC1791" s="1"/>
      <c r="ED1791" s="1"/>
      <c r="EE1791" s="1"/>
      <c r="EF1791" s="1"/>
      <c r="EG1791" s="1"/>
      <c r="EH1791" s="1"/>
      <c r="EI1791" s="1"/>
      <c r="EJ1791" s="1"/>
      <c r="EK1791" s="1"/>
      <c r="EL1791" s="1"/>
      <c r="EM1791" s="1"/>
      <c r="EN1791" s="1"/>
      <c r="EO1791" s="1"/>
      <c r="EP1791" s="1"/>
      <c r="EQ1791" s="1"/>
      <c r="ER1791" s="1"/>
      <c r="ES1791" s="1"/>
      <c r="ET1791" s="1"/>
      <c r="EU1791" s="1"/>
      <c r="EV1791" s="1"/>
      <c r="EW1791" s="1"/>
      <c r="EX1791" s="1"/>
      <c r="EY1791" s="1"/>
      <c r="EZ1791" s="1"/>
      <c r="FA1791" s="1"/>
      <c r="FB1791" s="1"/>
      <c r="FC1791" s="1"/>
      <c r="FD1791" s="1"/>
      <c r="FE1791" s="1"/>
      <c r="FF1791" s="1"/>
      <c r="FG1791" s="1"/>
      <c r="FH1791" s="1"/>
      <c r="FI1791" s="1"/>
      <c r="FJ1791" s="1"/>
      <c r="FK1791" s="1"/>
      <c r="FL1791" s="1"/>
      <c r="FM1791" s="1"/>
      <c r="FN1791" s="1"/>
      <c r="FO1791" s="1"/>
      <c r="FP1791" s="1"/>
      <c r="FQ1791" s="1"/>
      <c r="FR1791" s="1"/>
      <c r="FS1791" s="1"/>
      <c r="FT1791" s="1"/>
      <c r="FU1791" s="1"/>
      <c r="FV1791" s="1"/>
      <c r="FW1791" s="1"/>
      <c r="FX1791" s="1"/>
      <c r="FY1791" s="1"/>
      <c r="FZ1791" s="1"/>
      <c r="GA1791" s="1"/>
      <c r="GB1791" s="1"/>
      <c r="GC1791" s="1"/>
      <c r="GD1791" s="1"/>
      <c r="GE1791" s="1"/>
      <c r="GF1791" s="1"/>
      <c r="GG1791" s="1"/>
      <c r="GH1791" s="1"/>
      <c r="GI1791" s="1"/>
      <c r="GJ1791" s="1"/>
      <c r="GK1791"/>
      <c r="GL1791"/>
      <c r="GM1791"/>
      <c r="GN1791"/>
      <c r="GO1791"/>
      <c r="GP1791"/>
      <c r="GQ1791"/>
      <c r="GR1791"/>
      <c r="GS1791"/>
      <c r="GT1791"/>
      <c r="GU1791"/>
      <c r="GV1791"/>
      <c r="GW1791"/>
      <c r="GX1791"/>
      <c r="GY1791"/>
      <c r="GZ1791"/>
      <c r="HA1791"/>
      <c r="HB1791"/>
      <c r="HC1791"/>
      <c r="HD1791"/>
      <c r="HE1791"/>
    </row>
    <row r="1792" spans="1:213" s="19" customFormat="1" ht="14.4" x14ac:dyDescent="0.3">
      <c r="A1792"/>
      <c r="B1792"/>
      <c r="C1792"/>
      <c r="E1792" s="32">
        <v>41246.44027777778</v>
      </c>
      <c r="F1792" s="21">
        <f t="shared" si="2036"/>
        <v>1347.7923611111109</v>
      </c>
      <c r="G1792" s="21">
        <f t="shared" si="2047"/>
        <v>1347.7923611111109</v>
      </c>
      <c r="H1792" s="21"/>
      <c r="I1792" s="50">
        <v>1037</v>
      </c>
      <c r="J1792" s="21">
        <v>15785</v>
      </c>
      <c r="K1792" s="21">
        <v>2989</v>
      </c>
      <c r="L1792" s="21">
        <v>16</v>
      </c>
      <c r="M1792" s="124">
        <v>5.98</v>
      </c>
      <c r="N1792" s="22"/>
      <c r="O1792" s="40"/>
      <c r="P1792" s="22"/>
      <c r="Q1792" s="22"/>
      <c r="U1792" s="52">
        <f t="shared" si="2037"/>
        <v>1.2439409197514031E-2</v>
      </c>
      <c r="V1792" s="52">
        <f t="shared" si="2038"/>
        <v>1.6426735237877783</v>
      </c>
      <c r="W1792" s="52">
        <f t="shared" si="2039"/>
        <v>1.219076810013814E-2</v>
      </c>
      <c r="X1792" s="247">
        <f>W1792+V1792+SUM($U$1752:U1792)</f>
        <v>3.4199201129793853</v>
      </c>
      <c r="Y1792" s="104">
        <f>W1792+V1792+SUM($U$1790:U1792)+$Y$1789-$X$1790</f>
        <v>23.310655450778572</v>
      </c>
      <c r="Z1792" s="42"/>
      <c r="AA1792" s="1">
        <f t="shared" si="2048"/>
        <v>1.9475041835998363E-2</v>
      </c>
      <c r="AB1792" s="41">
        <f t="shared" si="2040"/>
        <v>6.5692898689447624E-2</v>
      </c>
      <c r="AC1792" s="48">
        <f t="shared" si="2041"/>
        <v>8.675008890260985</v>
      </c>
      <c r="AD1792" s="48">
        <f t="shared" si="2042"/>
        <v>1.9094966729711971</v>
      </c>
      <c r="AE1792" s="48">
        <f t="shared" si="2043"/>
        <v>2.4555783243262899</v>
      </c>
      <c r="AF1792" s="48">
        <f t="shared" si="2044"/>
        <v>1.9094966729711969</v>
      </c>
      <c r="AG1792" s="238">
        <f t="shared" si="2045"/>
        <v>0.54606758973332536</v>
      </c>
      <c r="AH1792" s="48">
        <f t="shared" si="2046"/>
        <v>1.4061621767772349E-5</v>
      </c>
      <c r="AI1792" s="48">
        <f>AE1792+AC1792+SUM($AB$1790:AB1792)</f>
        <v>11.275065812680582</v>
      </c>
      <c r="AJ1792" s="48">
        <f>AE1792+AC1792+SUM($AB$1790:AB1792)+$AJ$1789-$AI$1790</f>
        <v>42.427383107685486</v>
      </c>
      <c r="AK1792" s="46"/>
      <c r="AL1792" s="86"/>
      <c r="AM1792" s="41"/>
      <c r="AN1792" s="25"/>
      <c r="AO1792" s="25"/>
      <c r="AP1792" s="25"/>
      <c r="AQ1792"/>
      <c r="AR1792" s="41"/>
      <c r="AS1792" s="31"/>
      <c r="AT1792" s="41"/>
      <c r="AU1792" s="41"/>
      <c r="AV1792" s="31"/>
      <c r="BC1792" s="1"/>
      <c r="BD1792"/>
      <c r="BE1792"/>
      <c r="BF1792" s="1"/>
      <c r="BG1792"/>
      <c r="BH1792"/>
      <c r="BI1792"/>
      <c r="BJ1792" s="1"/>
      <c r="BK1792" s="1"/>
      <c r="BL1792"/>
      <c r="BM1792" s="1"/>
      <c r="BN1792" s="1"/>
      <c r="BO1792" s="1"/>
      <c r="BP1792" s="1"/>
      <c r="BQ1792" s="1"/>
      <c r="BR1792" s="1"/>
      <c r="BS1792" s="1"/>
      <c r="BT1792" s="22"/>
      <c r="BU1792" s="1"/>
      <c r="BV1792" s="1"/>
      <c r="BW1792" s="1"/>
      <c r="BX1792" s="1"/>
      <c r="BY1792" s="1"/>
      <c r="BZ1792" s="1"/>
      <c r="CA1792" s="1"/>
      <c r="CB1792" s="1"/>
      <c r="CC1792" s="1"/>
      <c r="CD1792" s="1"/>
      <c r="CE1792" s="1"/>
      <c r="CF1792" s="1"/>
      <c r="CG1792" s="1"/>
      <c r="CH1792" s="1"/>
      <c r="CI1792" s="1"/>
      <c r="CJ1792" s="1"/>
      <c r="CK1792" s="1"/>
      <c r="CL1792" s="1"/>
      <c r="CM1792" s="1"/>
      <c r="CN1792" s="1"/>
      <c r="CO1792" s="1"/>
      <c r="CP1792" s="1"/>
      <c r="CQ1792" s="1"/>
      <c r="CR1792" s="1"/>
      <c r="CS1792" s="1"/>
      <c r="CT1792" s="1"/>
      <c r="CU1792" s="1"/>
      <c r="CV1792" s="1"/>
      <c r="CW1792" s="1"/>
      <c r="CX1792" s="1"/>
      <c r="CY1792" s="1"/>
      <c r="CZ1792" s="1"/>
      <c r="DA1792" s="1"/>
      <c r="DB1792" s="1"/>
      <c r="DC1792" s="1"/>
      <c r="DD1792" s="1"/>
      <c r="DE1792" s="1"/>
      <c r="DF1792" s="1"/>
      <c r="DG1792" s="1"/>
      <c r="DH1792" s="1"/>
      <c r="DI1792" s="1"/>
      <c r="DJ1792" s="1"/>
      <c r="DK1792" s="1"/>
      <c r="DL1792" s="1"/>
      <c r="DM1792" s="1"/>
      <c r="DN1792" s="1"/>
      <c r="DO1792" s="1"/>
      <c r="DP1792" s="1"/>
      <c r="DQ1792" s="1"/>
      <c r="DR1792" s="1"/>
      <c r="DS1792" s="1"/>
      <c r="DT1792" s="1"/>
      <c r="DU1792" s="1"/>
      <c r="DV1792" s="1"/>
      <c r="DW1792" s="1"/>
      <c r="DX1792" s="1"/>
      <c r="DY1792" s="1"/>
      <c r="DZ1792" s="1"/>
      <c r="EA1792" s="1"/>
      <c r="EB1792" s="1"/>
      <c r="EC1792" s="1"/>
      <c r="ED1792" s="1"/>
      <c r="EE1792" s="1"/>
      <c r="EF1792" s="1"/>
      <c r="EG1792" s="1"/>
      <c r="EH1792" s="1"/>
      <c r="EI1792" s="1"/>
      <c r="EJ1792" s="1"/>
      <c r="EK1792" s="1"/>
      <c r="EL1792" s="1"/>
      <c r="EM1792" s="1"/>
      <c r="EN1792" s="1"/>
      <c r="EO1792" s="1"/>
      <c r="EP1792" s="1"/>
      <c r="EQ1792" s="1"/>
      <c r="ER1792" s="1"/>
      <c r="ES1792" s="1"/>
      <c r="ET1792" s="1"/>
      <c r="EU1792" s="1"/>
      <c r="EV1792" s="1"/>
      <c r="EW1792" s="1"/>
      <c r="EX1792" s="1"/>
      <c r="EY1792" s="1"/>
      <c r="EZ1792" s="1"/>
      <c r="FA1792" s="1"/>
      <c r="FB1792" s="1"/>
      <c r="FC1792" s="1"/>
      <c r="FD1792" s="1"/>
      <c r="FE1792" s="1"/>
      <c r="FF1792" s="1"/>
      <c r="FG1792" s="1"/>
      <c r="FH1792" s="1"/>
      <c r="FI1792" s="1"/>
      <c r="FJ1792" s="1"/>
      <c r="FK1792" s="1"/>
      <c r="FL1792" s="1"/>
      <c r="FM1792" s="1"/>
      <c r="FN1792" s="1"/>
      <c r="FO1792" s="1"/>
      <c r="FP1792" s="1"/>
      <c r="FQ1792" s="1"/>
      <c r="FR1792" s="1"/>
      <c r="FS1792" s="1"/>
      <c r="FT1792" s="1"/>
      <c r="FU1792" s="1"/>
      <c r="FV1792" s="1"/>
      <c r="FW1792" s="1"/>
      <c r="FX1792" s="1"/>
      <c r="FY1792" s="1"/>
      <c r="FZ1792" s="1"/>
      <c r="GA1792" s="1"/>
      <c r="GB1792" s="1"/>
      <c r="GC1792" s="1"/>
      <c r="GD1792" s="1"/>
      <c r="GE1792" s="1"/>
      <c r="GF1792" s="1"/>
      <c r="GG1792" s="1"/>
      <c r="GH1792" s="1"/>
      <c r="GI1792" s="1"/>
      <c r="GJ1792" s="1"/>
      <c r="GK1792"/>
      <c r="GL1792"/>
      <c r="GM1792"/>
      <c r="GN1792"/>
      <c r="GO1792"/>
      <c r="GP1792"/>
      <c r="GQ1792"/>
      <c r="GR1792"/>
      <c r="GS1792"/>
      <c r="GT1792"/>
      <c r="GU1792"/>
      <c r="GV1792"/>
      <c r="GW1792"/>
      <c r="GX1792"/>
      <c r="GY1792"/>
      <c r="GZ1792"/>
      <c r="HA1792"/>
      <c r="HB1792"/>
      <c r="HC1792"/>
      <c r="HD1792"/>
      <c r="HE1792"/>
    </row>
    <row r="1793" spans="1:213" s="19" customFormat="1" ht="14.4" x14ac:dyDescent="0.3">
      <c r="E1793" s="32">
        <v>41277.640972222223</v>
      </c>
      <c r="F1793" s="21">
        <f t="shared" si="2036"/>
        <v>1378.9930555555547</v>
      </c>
      <c r="G1793" s="21">
        <f t="shared" si="2047"/>
        <v>1378.9930555555547</v>
      </c>
      <c r="H1793" s="21"/>
      <c r="I1793" s="50">
        <v>1037</v>
      </c>
      <c r="J1793" s="21">
        <v>16393</v>
      </c>
      <c r="K1793" s="21">
        <v>3990</v>
      </c>
      <c r="L1793" s="21">
        <v>65</v>
      </c>
      <c r="M1793" s="124">
        <v>5.98</v>
      </c>
      <c r="N1793" s="22"/>
      <c r="O1793" s="40"/>
      <c r="P1793" s="22"/>
      <c r="Q1793" s="22"/>
      <c r="U1793" s="52">
        <f t="shared" si="2037"/>
        <v>1.6605300333918029E-2</v>
      </c>
      <c r="V1793" s="52">
        <f t="shared" si="2038"/>
        <v>2.1927960387799383</v>
      </c>
      <c r="W1793" s="52">
        <f t="shared" si="2039"/>
        <v>1.6273390672315549E-2</v>
      </c>
      <c r="X1793" s="247">
        <f>W1793+V1793+SUM($U$1752:U1793)</f>
        <v>3.9907305508776405</v>
      </c>
      <c r="Y1793" s="104">
        <f>W1793+V1793+SUM($U$1790:U1793)+$Y$1789-$X$1790</f>
        <v>23.881465888676829</v>
      </c>
      <c r="Z1793" s="42"/>
      <c r="AA1793" s="1">
        <f t="shared" si="2048"/>
        <v>2.5027644444270233E-2</v>
      </c>
      <c r="AB1793" s="41">
        <f t="shared" si="2040"/>
        <v>6.8223230168901805E-2</v>
      </c>
      <c r="AC1793" s="48">
        <f t="shared" si="2041"/>
        <v>9.009149239027451</v>
      </c>
      <c r="AD1793" s="48">
        <f t="shared" si="2042"/>
        <v>1.9830458637958086</v>
      </c>
      <c r="AE1793" s="48">
        <f t="shared" si="2043"/>
        <v>2.5501612588331239</v>
      </c>
      <c r="AF1793" s="48">
        <f t="shared" si="2044"/>
        <v>1.9830458637958077</v>
      </c>
      <c r="AG1793" s="238">
        <f t="shared" si="2045"/>
        <v>0.56710079179590767</v>
      </c>
      <c r="AH1793" s="48">
        <f t="shared" si="2046"/>
        <v>1.4603241408875013E-5</v>
      </c>
      <c r="AI1793" s="48">
        <f>AE1793+AC1793+SUM($AB$1790:AB1793)</f>
        <v>11.772012326122786</v>
      </c>
      <c r="AJ1793" s="48">
        <f>AE1793+AC1793+SUM($AB$1790:AB1793)+$AJ$1789-$AI$1790</f>
        <v>42.924329621127697</v>
      </c>
      <c r="AK1793" s="46"/>
      <c r="AL1793" s="86"/>
      <c r="AM1793" s="41"/>
      <c r="AN1793" s="25"/>
      <c r="AO1793" s="25"/>
      <c r="AP1793" s="25"/>
      <c r="AQ1793"/>
      <c r="AR1793" s="41"/>
      <c r="AS1793" s="31"/>
      <c r="AT1793" s="41"/>
      <c r="AU1793" s="41"/>
      <c r="AV1793" s="31"/>
      <c r="BC1793" s="1"/>
      <c r="BD1793"/>
      <c r="BE1793"/>
      <c r="BF1793" s="1"/>
      <c r="BG1793"/>
      <c r="BH1793"/>
      <c r="BI1793"/>
      <c r="BJ1793" s="1"/>
      <c r="BK1793" s="1"/>
      <c r="BL1793"/>
      <c r="BM1793" s="1"/>
      <c r="BN1793" s="1"/>
      <c r="BO1793" s="1"/>
      <c r="BP1793" s="1"/>
      <c r="BQ1793" s="1"/>
      <c r="BR1793" s="1"/>
      <c r="BS1793" s="1"/>
      <c r="BT1793" s="22"/>
      <c r="BU1793" s="1"/>
      <c r="BV1793" s="1"/>
      <c r="BW1793" s="1"/>
      <c r="BX1793" s="1"/>
      <c r="BY1793" s="1"/>
      <c r="BZ1793" s="1"/>
      <c r="CA1793" s="1"/>
      <c r="CB1793" s="1"/>
      <c r="CC1793" s="1"/>
      <c r="CD1793" s="1"/>
      <c r="CE1793" s="1"/>
      <c r="CF1793" s="1"/>
      <c r="CG1793" s="1"/>
      <c r="CH1793" s="1"/>
      <c r="CI1793" s="1"/>
      <c r="CJ1793" s="1"/>
      <c r="CK1793" s="1"/>
      <c r="CL1793" s="1"/>
      <c r="CM1793" s="1"/>
      <c r="CN1793" s="1"/>
      <c r="CO1793" s="1"/>
      <c r="CP1793" s="1"/>
      <c r="CQ1793" s="1"/>
      <c r="CR1793" s="1"/>
      <c r="CS1793" s="1"/>
      <c r="CT1793" s="1"/>
      <c r="CU1793" s="1"/>
      <c r="CV1793" s="1"/>
      <c r="CW1793" s="1"/>
      <c r="CX1793" s="1"/>
      <c r="CY1793" s="1"/>
      <c r="CZ1793" s="1"/>
      <c r="DA1793" s="1"/>
      <c r="DB1793" s="1"/>
      <c r="DC1793" s="1"/>
      <c r="DD1793" s="1"/>
      <c r="DE1793" s="1"/>
      <c r="DF1793" s="1"/>
      <c r="DG1793" s="1"/>
      <c r="DH1793" s="1"/>
      <c r="DI1793" s="1"/>
      <c r="DJ1793" s="1"/>
      <c r="DK1793" s="1"/>
      <c r="DL1793" s="1"/>
      <c r="DM1793" s="1"/>
      <c r="DN1793" s="1"/>
      <c r="DO1793" s="1"/>
      <c r="DP1793" s="1"/>
      <c r="DQ1793" s="1"/>
      <c r="DR1793" s="1"/>
      <c r="DS1793" s="1"/>
      <c r="DT1793" s="1"/>
      <c r="DU1793" s="1"/>
      <c r="DV1793" s="1"/>
      <c r="DW1793" s="1"/>
      <c r="DX1793" s="1"/>
      <c r="DY1793" s="1"/>
      <c r="DZ1793" s="1"/>
      <c r="EA1793" s="1"/>
      <c r="EB1793" s="1"/>
      <c r="EC1793" s="1"/>
      <c r="ED1793" s="1"/>
      <c r="EE1793" s="1"/>
      <c r="EF1793" s="1"/>
      <c r="EG1793" s="1"/>
      <c r="EH1793" s="1"/>
      <c r="EI1793" s="1"/>
      <c r="EJ1793" s="1"/>
      <c r="EK1793" s="1"/>
      <c r="EL1793" s="1"/>
      <c r="EM1793" s="1"/>
      <c r="EN1793" s="1"/>
      <c r="EO1793" s="1"/>
      <c r="EP1793" s="1"/>
      <c r="EQ1793" s="1"/>
      <c r="ER1793" s="1"/>
      <c r="ES1793" s="1"/>
      <c r="ET1793" s="1"/>
      <c r="EU1793" s="1"/>
      <c r="EV1793" s="1"/>
      <c r="EW1793" s="1"/>
      <c r="EX1793" s="1"/>
      <c r="EY1793" s="1"/>
      <c r="EZ1793" s="1"/>
      <c r="FA1793" s="1"/>
      <c r="FB1793" s="1"/>
      <c r="FC1793" s="1"/>
      <c r="FD1793" s="1"/>
      <c r="FE1793" s="1"/>
      <c r="FF1793" s="1"/>
      <c r="FG1793" s="1"/>
      <c r="FH1793" s="1"/>
      <c r="FI1793" s="1"/>
      <c r="FJ1793" s="1"/>
      <c r="FK1793" s="1"/>
      <c r="FL1793" s="1"/>
      <c r="FM1793" s="1"/>
      <c r="FN1793" s="1"/>
      <c r="FO1793" s="1"/>
      <c r="FP1793" s="1"/>
      <c r="FQ1793" s="1"/>
      <c r="FR1793" s="1"/>
      <c r="FS1793" s="1"/>
      <c r="FT1793" s="1"/>
      <c r="FU1793" s="1"/>
      <c r="FV1793" s="1"/>
      <c r="FW1793" s="1"/>
      <c r="FX1793" s="1"/>
      <c r="FY1793" s="1"/>
      <c r="FZ1793" s="1"/>
      <c r="GA1793" s="1"/>
      <c r="GB1793" s="1"/>
      <c r="GC1793" s="1"/>
      <c r="GD1793" s="1"/>
      <c r="GE1793" s="1"/>
      <c r="GF1793" s="1"/>
      <c r="GG1793" s="1"/>
      <c r="GH1793" s="1"/>
      <c r="GI1793" s="1"/>
      <c r="GJ1793" s="1"/>
      <c r="GK1793"/>
      <c r="GL1793"/>
      <c r="GM1793"/>
      <c r="GN1793"/>
      <c r="GO1793"/>
      <c r="GP1793"/>
      <c r="GQ1793"/>
      <c r="GR1793"/>
      <c r="GS1793"/>
      <c r="GT1793"/>
      <c r="GU1793"/>
      <c r="GV1793"/>
      <c r="GW1793"/>
      <c r="GX1793"/>
      <c r="GY1793"/>
      <c r="GZ1793"/>
      <c r="HA1793"/>
      <c r="HB1793"/>
      <c r="HC1793"/>
      <c r="HD1793"/>
      <c r="HE1793"/>
    </row>
    <row r="1794" spans="1:213" s="19" customFormat="1" ht="14.4" x14ac:dyDescent="0.3">
      <c r="E1794" s="32">
        <v>41331.45416666667</v>
      </c>
      <c r="F1794" s="21">
        <f t="shared" si="2036"/>
        <v>1432.8062500000015</v>
      </c>
      <c r="G1794" s="21">
        <f t="shared" si="2047"/>
        <v>1432.8062500000015</v>
      </c>
      <c r="H1794" s="21"/>
      <c r="I1794" s="50">
        <v>1037</v>
      </c>
      <c r="J1794" s="21">
        <v>16124</v>
      </c>
      <c r="K1794" s="21">
        <v>5194</v>
      </c>
      <c r="L1794" s="21">
        <v>16</v>
      </c>
      <c r="M1794" s="124">
        <v>5.98</v>
      </c>
      <c r="N1794" s="22"/>
      <c r="O1794" s="40"/>
      <c r="P1794" s="22"/>
      <c r="Q1794" s="22"/>
      <c r="U1794" s="52">
        <f t="shared" si="2037"/>
        <v>2.1616022539942412E-2</v>
      </c>
      <c r="V1794" s="52">
        <f t="shared" si="2038"/>
        <v>2.8544818610082707</v>
      </c>
      <c r="W1794" s="52">
        <f t="shared" si="2039"/>
        <v>2.1183957682207259E-2</v>
      </c>
      <c r="X1794" s="247">
        <f>W1794+V1794+SUM($U$1752:U1794)</f>
        <v>4.6789429626558068</v>
      </c>
      <c r="Y1794" s="104">
        <f>W1794+V1794+SUM($U$1790:U1794)+$Y$1789-$X$1790</f>
        <v>24.569678300454996</v>
      </c>
      <c r="Z1794" s="42"/>
      <c r="AA1794" s="1">
        <f t="shared" si="2048"/>
        <v>1.7123447145903598E-2</v>
      </c>
      <c r="AB1794" s="41">
        <f t="shared" si="2040"/>
        <v>6.7103724958419625E-2</v>
      </c>
      <c r="AC1794" s="48">
        <f t="shared" si="2041"/>
        <v>8.8613141176159722</v>
      </c>
      <c r="AD1794" s="48">
        <f t="shared" si="2042"/>
        <v>1.9505051856184719</v>
      </c>
      <c r="AE1794" s="48">
        <f t="shared" si="2043"/>
        <v>2.5083145328753305</v>
      </c>
      <c r="AF1794" s="48">
        <f t="shared" si="2044"/>
        <v>1.9505051856184716</v>
      </c>
      <c r="AG1794" s="238">
        <f t="shared" si="2045"/>
        <v>0.55779498364650859</v>
      </c>
      <c r="AH1794" s="48">
        <f t="shared" si="2046"/>
        <v>1.4363610350558209E-5</v>
      </c>
      <c r="AI1794" s="48">
        <f>AE1794+AC1794+SUM($AB$1790:AB1794)</f>
        <v>11.649434203711932</v>
      </c>
      <c r="AJ1794" s="48">
        <f>AE1794+AC1794+SUM($AB$1790:AB1794)+$AJ$1789-$AI$1790</f>
        <v>42.80175149871684</v>
      </c>
      <c r="AK1794" s="46"/>
      <c r="AL1794" s="86"/>
      <c r="AM1794" s="41"/>
      <c r="AN1794" s="25"/>
      <c r="AO1794" s="25"/>
      <c r="AP1794" s="25"/>
      <c r="AQ1794"/>
      <c r="AR1794" s="41"/>
      <c r="AS1794" s="31"/>
      <c r="AT1794" s="41"/>
      <c r="AU1794" s="41"/>
      <c r="AV1794" s="31"/>
      <c r="BC1794" s="1"/>
      <c r="BD1794"/>
      <c r="BE1794"/>
      <c r="BF1794" s="1"/>
      <c r="BG1794"/>
      <c r="BH1794"/>
      <c r="BI1794"/>
      <c r="BJ1794" s="1"/>
      <c r="BK1794" s="1"/>
      <c r="BL1794"/>
      <c r="BM1794" s="1"/>
      <c r="BN1794" s="1"/>
      <c r="BO1794" s="1"/>
      <c r="BP1794" s="1"/>
      <c r="BQ1794" s="1"/>
      <c r="BR1794" s="1"/>
      <c r="BS1794" s="1"/>
      <c r="BT1794" s="22"/>
      <c r="BU1794" s="1"/>
      <c r="BV1794" s="1"/>
      <c r="BW1794" s="1"/>
      <c r="BX1794" s="1"/>
      <c r="BY1794" s="1"/>
      <c r="BZ1794" s="1"/>
      <c r="CA1794" s="1"/>
      <c r="CB1794" s="1"/>
      <c r="CC1794" s="1"/>
      <c r="CD1794" s="1"/>
      <c r="CE1794" s="1"/>
      <c r="CF1794" s="1"/>
      <c r="CG1794" s="1"/>
      <c r="CH1794" s="1"/>
      <c r="CI1794" s="1"/>
      <c r="CJ1794" s="1"/>
      <c r="CK1794" s="1"/>
      <c r="CL1794" s="1"/>
      <c r="CM1794" s="1"/>
      <c r="CN1794" s="1"/>
      <c r="CO1794" s="1"/>
      <c r="CP1794" s="1"/>
      <c r="CQ1794" s="1"/>
      <c r="CR1794" s="1"/>
      <c r="CS1794" s="1"/>
      <c r="CT1794" s="1"/>
      <c r="CU1794" s="1"/>
      <c r="CV1794" s="1"/>
      <c r="CW1794" s="1"/>
      <c r="CX1794" s="1"/>
      <c r="CY1794" s="1"/>
      <c r="CZ1794" s="1"/>
      <c r="DA1794" s="1"/>
      <c r="DB1794" s="1"/>
      <c r="DC1794" s="1"/>
      <c r="DD1794" s="1"/>
      <c r="DE1794" s="1"/>
      <c r="DF1794" s="1"/>
      <c r="DG1794" s="1"/>
      <c r="DH1794" s="1"/>
      <c r="DI1794" s="1"/>
      <c r="DJ1794" s="1"/>
      <c r="DK1794" s="1"/>
      <c r="DL1794" s="1"/>
      <c r="DM1794" s="1"/>
      <c r="DN1794" s="1"/>
      <c r="DO1794" s="1"/>
      <c r="DP1794" s="1"/>
      <c r="DQ1794" s="1"/>
      <c r="DR1794" s="1"/>
      <c r="DS1794" s="1"/>
      <c r="DT1794" s="1"/>
      <c r="DU1794" s="1"/>
      <c r="DV1794" s="1"/>
      <c r="DW1794" s="1"/>
      <c r="DX1794" s="1"/>
      <c r="DY1794" s="1"/>
      <c r="DZ1794" s="1"/>
      <c r="EA1794" s="1"/>
      <c r="EB1794" s="1"/>
      <c r="EC1794" s="1"/>
      <c r="ED1794" s="1"/>
      <c r="EE1794" s="1"/>
      <c r="EF1794" s="1"/>
      <c r="EG1794" s="1"/>
      <c r="EH1794" s="1"/>
      <c r="EI1794" s="1"/>
      <c r="EJ1794" s="1"/>
      <c r="EK1794" s="1"/>
      <c r="EL1794" s="1"/>
      <c r="EM1794" s="1"/>
      <c r="EN1794" s="1"/>
      <c r="EO1794" s="1"/>
      <c r="EP1794" s="1"/>
      <c r="EQ1794" s="1"/>
      <c r="ER1794" s="1"/>
      <c r="ES1794" s="1"/>
      <c r="ET1794" s="1"/>
      <c r="EU1794" s="1"/>
      <c r="EV1794" s="1"/>
      <c r="EW1794" s="1"/>
      <c r="EX1794" s="1"/>
      <c r="EY1794" s="1"/>
      <c r="EZ1794" s="1"/>
      <c r="FA1794" s="1"/>
      <c r="FB1794" s="1"/>
      <c r="FC1794" s="1"/>
      <c r="FD1794" s="1"/>
      <c r="FE1794" s="1"/>
      <c r="FF1794" s="1"/>
      <c r="FG1794" s="1"/>
      <c r="FH1794" s="1"/>
      <c r="FI1794" s="1"/>
      <c r="FJ1794" s="1"/>
      <c r="FK1794" s="1"/>
      <c r="FL1794" s="1"/>
      <c r="FM1794" s="1"/>
      <c r="FN1794" s="1"/>
      <c r="FO1794" s="1"/>
      <c r="FP1794" s="1"/>
      <c r="FQ1794" s="1"/>
      <c r="FR1794" s="1"/>
      <c r="FS1794" s="1"/>
      <c r="FT1794" s="1"/>
      <c r="FU1794" s="1"/>
      <c r="FV1794" s="1"/>
      <c r="FW1794" s="1"/>
      <c r="FX1794" s="1"/>
      <c r="FY1794" s="1"/>
      <c r="FZ1794" s="1"/>
      <c r="GA1794" s="1"/>
      <c r="GB1794" s="1"/>
      <c r="GC1794" s="1"/>
      <c r="GD1794" s="1"/>
      <c r="GE1794" s="1"/>
      <c r="GF1794" s="1"/>
      <c r="GG1794" s="1"/>
      <c r="GH1794" s="1"/>
      <c r="GI1794" s="1"/>
      <c r="GJ1794" s="1"/>
      <c r="GK1794"/>
      <c r="GL1794"/>
      <c r="GM1794"/>
      <c r="GN1794"/>
      <c r="GO1794"/>
      <c r="GP1794"/>
      <c r="GQ1794"/>
      <c r="GR1794"/>
      <c r="GS1794"/>
      <c r="GT1794"/>
      <c r="GU1794"/>
      <c r="GV1794"/>
      <c r="GW1794"/>
      <c r="GX1794"/>
      <c r="GY1794"/>
      <c r="GZ1794"/>
      <c r="HA1794"/>
      <c r="HB1794"/>
      <c r="HC1794"/>
      <c r="HD1794"/>
      <c r="HE1794"/>
    </row>
    <row r="1795" spans="1:213" s="19" customFormat="1" ht="14.4" x14ac:dyDescent="0.3">
      <c r="E1795" s="32">
        <v>41360.466666666667</v>
      </c>
      <c r="F1795" s="21">
        <f t="shared" si="2036"/>
        <v>1461.8187499999985</v>
      </c>
      <c r="G1795" s="21">
        <f t="shared" si="2047"/>
        <v>1461.8187499999985</v>
      </c>
      <c r="H1795" s="21"/>
      <c r="I1795" s="50">
        <v>1037</v>
      </c>
      <c r="J1795" s="21">
        <v>17994</v>
      </c>
      <c r="K1795" s="21">
        <v>6562</v>
      </c>
      <c r="L1795" s="21">
        <v>26</v>
      </c>
      <c r="M1795" s="124">
        <v>5.98</v>
      </c>
      <c r="N1795" s="22"/>
      <c r="O1795" s="40"/>
      <c r="P1795" s="22"/>
      <c r="Q1795" s="22"/>
      <c r="U1795" s="52">
        <f t="shared" si="2037"/>
        <v>2.7309268368714307E-2</v>
      </c>
      <c r="V1795" s="52">
        <f t="shared" si="2038"/>
        <v>3.6062976457328211</v>
      </c>
      <c r="W1795" s="52">
        <f t="shared" si="2039"/>
        <v>2.6763405912715449E-2</v>
      </c>
      <c r="X1795" s="247">
        <f>W1795+V1795+SUM($U$1752:U1795)</f>
        <v>5.46364746397958</v>
      </c>
      <c r="Y1795" s="104">
        <f>W1795+V1795+SUM($U$1790:U1795)+$Y$1789-$X$1790</f>
        <v>25.354382801778769</v>
      </c>
      <c r="Z1795" s="42"/>
      <c r="AA1795" s="1">
        <f t="shared" si="2048"/>
        <v>1.6970763019446011E-2</v>
      </c>
      <c r="AB1795" s="41">
        <f t="shared" si="2040"/>
        <v>7.4886158949503998E-2</v>
      </c>
      <c r="AC1795" s="48">
        <f t="shared" si="2041"/>
        <v>9.8890155192496767</v>
      </c>
      <c r="AD1795" s="48">
        <f t="shared" si="2042"/>
        <v>2.1767173350296942</v>
      </c>
      <c r="AE1795" s="48">
        <f t="shared" si="2043"/>
        <v>2.7992192820986541</v>
      </c>
      <c r="AF1795" s="48">
        <f t="shared" si="2044"/>
        <v>2.1767173350296938</v>
      </c>
      <c r="AG1795" s="238">
        <f t="shared" si="2045"/>
        <v>0.62248591762188521</v>
      </c>
      <c r="AH1795" s="48">
        <f t="shared" si="2046"/>
        <v>1.6029447075660162E-5</v>
      </c>
      <c r="AI1795" s="48">
        <f>AE1795+AC1795+SUM($AB$1790:AB1795)</f>
        <v>13.042926513518465</v>
      </c>
      <c r="AJ1795" s="48">
        <f>AE1795+AC1795+SUM($AB$1790:AB1795)+$AJ$1789-$AI$1790</f>
        <v>44.195243808523372</v>
      </c>
      <c r="AK1795" s="46"/>
      <c r="AL1795" s="120">
        <f>LINEST(AJ1791:AJ1795,G1791:G1795,TRUE,TRUE)*120</f>
        <v>1.7543310011206266</v>
      </c>
      <c r="AM1795" s="25">
        <v>-5.375481541865609</v>
      </c>
      <c r="AN1795" s="25">
        <v>0.19397403698686294</v>
      </c>
      <c r="AO1795" s="25"/>
      <c r="AP1795" s="25"/>
      <c r="AQ1795"/>
      <c r="AR1795" s="25">
        <v>-63.926477669042605</v>
      </c>
      <c r="AS1795" s="25">
        <v>0.18939326449288921</v>
      </c>
      <c r="AT1795" s="25"/>
      <c r="AU1795" s="25"/>
      <c r="AV1795" s="25"/>
      <c r="BC1795" s="1"/>
      <c r="BD1795"/>
      <c r="BE1795"/>
      <c r="BF1795" s="1"/>
      <c r="BG1795"/>
      <c r="BH1795"/>
      <c r="BI1795"/>
      <c r="BJ1795" s="1"/>
      <c r="BK1795" s="1"/>
      <c r="BL1795"/>
      <c r="BM1795" s="1"/>
      <c r="BN1795" s="1"/>
      <c r="BO1795" s="1"/>
      <c r="BP1795" s="1"/>
      <c r="BQ1795" s="1"/>
      <c r="BR1795" s="1"/>
      <c r="BS1795" s="1"/>
      <c r="BT1795" s="22"/>
      <c r="BU1795" s="1"/>
      <c r="BV1795" s="1"/>
      <c r="BW1795" s="1"/>
      <c r="BX1795" s="1"/>
      <c r="BY1795" s="1"/>
      <c r="BZ1795" s="1"/>
      <c r="CA1795" s="1"/>
      <c r="CB1795" s="1"/>
      <c r="CC1795" s="1"/>
      <c r="CD1795" s="1"/>
      <c r="CE1795" s="1"/>
      <c r="CF1795" s="1"/>
      <c r="CG1795" s="1"/>
      <c r="CH1795" s="1"/>
      <c r="CI1795" s="1"/>
      <c r="CJ1795" s="1"/>
      <c r="CK1795" s="1"/>
      <c r="CL1795" s="1"/>
      <c r="CM1795" s="1"/>
      <c r="CN1795" s="1"/>
      <c r="CO1795" s="1"/>
      <c r="CP1795" s="1"/>
      <c r="CQ1795" s="1"/>
      <c r="CR1795" s="1"/>
      <c r="CS1795" s="1"/>
      <c r="CT1795" s="1"/>
      <c r="CU1795" s="1"/>
      <c r="CV1795" s="1"/>
      <c r="CW1795" s="1"/>
      <c r="CX1795" s="1"/>
      <c r="CY1795" s="1"/>
      <c r="CZ1795" s="1"/>
      <c r="DA1795" s="1"/>
      <c r="DB1795" s="1"/>
      <c r="DC1795" s="1"/>
      <c r="DD1795" s="1"/>
      <c r="DE1795" s="1"/>
      <c r="DF1795" s="1"/>
      <c r="DG1795" s="1"/>
      <c r="DH1795" s="1"/>
      <c r="DI1795" s="1"/>
      <c r="DJ1795" s="1"/>
      <c r="DK1795" s="1"/>
      <c r="DL1795" s="1"/>
      <c r="DM1795" s="1"/>
      <c r="DN1795" s="1"/>
      <c r="DO1795" s="1"/>
      <c r="DP1795" s="1"/>
      <c r="DQ1795" s="1"/>
      <c r="DR1795" s="1"/>
      <c r="DS1795" s="1"/>
      <c r="DT1795" s="1"/>
      <c r="DU1795" s="1"/>
      <c r="DV1795" s="1"/>
      <c r="DW1795" s="1"/>
      <c r="DX1795" s="1"/>
      <c r="DY1795" s="1"/>
      <c r="DZ1795" s="1"/>
      <c r="EA1795" s="1"/>
      <c r="EB1795" s="1"/>
      <c r="EC1795" s="1"/>
      <c r="ED1795" s="1"/>
      <c r="EE1795" s="1"/>
      <c r="EF1795" s="1"/>
      <c r="EG1795" s="1"/>
      <c r="EH1795" s="1"/>
      <c r="EI1795" s="1"/>
      <c r="EJ1795" s="1"/>
      <c r="EK1795" s="1"/>
      <c r="EL1795" s="1"/>
      <c r="EM1795" s="1"/>
      <c r="EN1795" s="1"/>
      <c r="EO1795" s="1"/>
      <c r="EP1795" s="1"/>
      <c r="EQ1795" s="1"/>
      <c r="ER1795" s="1"/>
      <c r="ES1795" s="1"/>
      <c r="ET1795" s="1"/>
      <c r="EU1795" s="1"/>
      <c r="EV1795" s="1"/>
      <c r="EW1795" s="1"/>
      <c r="EX1795" s="1"/>
      <c r="EY1795" s="1"/>
      <c r="EZ1795" s="1"/>
      <c r="FA1795" s="1"/>
      <c r="FB1795" s="1"/>
      <c r="FC1795" s="1"/>
      <c r="FD1795" s="1"/>
      <c r="FE1795" s="1"/>
      <c r="FF1795" s="1"/>
      <c r="FG1795" s="1"/>
      <c r="FH1795" s="1"/>
      <c r="FI1795" s="1"/>
      <c r="FJ1795" s="1"/>
      <c r="FK1795" s="1"/>
      <c r="FL1795" s="1"/>
      <c r="FM1795" s="1"/>
      <c r="FN1795" s="1"/>
      <c r="FO1795" s="1"/>
      <c r="FP1795" s="1"/>
      <c r="FQ1795" s="1"/>
      <c r="FR1795" s="1"/>
      <c r="FS1795" s="1"/>
      <c r="FT1795" s="1"/>
      <c r="FU1795" s="1"/>
      <c r="FV1795" s="1"/>
      <c r="FW1795" s="1"/>
      <c r="FX1795" s="1"/>
      <c r="FY1795" s="1"/>
      <c r="FZ1795" s="1"/>
      <c r="GA1795" s="1"/>
      <c r="GB1795" s="1"/>
      <c r="GC1795" s="1"/>
      <c r="GD1795" s="1"/>
      <c r="GE1795" s="1"/>
      <c r="GF1795" s="1"/>
      <c r="GG1795" s="1"/>
      <c r="GH1795" s="1"/>
      <c r="GI1795" s="1"/>
      <c r="GJ1795" s="1"/>
      <c r="GK1795"/>
      <c r="GL1795"/>
      <c r="GM1795"/>
      <c r="GN1795"/>
      <c r="GO1795"/>
      <c r="GP1795"/>
      <c r="GQ1795"/>
      <c r="GR1795"/>
      <c r="GS1795"/>
      <c r="GT1795"/>
      <c r="GU1795"/>
      <c r="GV1795"/>
      <c r="GW1795"/>
      <c r="GX1795"/>
      <c r="GY1795"/>
      <c r="GZ1795"/>
      <c r="HA1795"/>
      <c r="HB1795"/>
      <c r="HC1795"/>
      <c r="HD1795"/>
      <c r="HE1795"/>
    </row>
    <row r="1796" spans="1:213" s="19" customFormat="1" ht="14.4" x14ac:dyDescent="0.3">
      <c r="E1796" s="87">
        <v>41409.647916666669</v>
      </c>
      <c r="F1796" s="21">
        <f t="shared" si="2036"/>
        <v>1511</v>
      </c>
      <c r="G1796" s="21">
        <f t="shared" si="2047"/>
        <v>1511</v>
      </c>
      <c r="H1796" s="21"/>
      <c r="I1796" s="21"/>
      <c r="J1796" s="21"/>
      <c r="K1796" s="21"/>
      <c r="L1796" s="21"/>
      <c r="M1796" s="124"/>
      <c r="N1796" s="22"/>
      <c r="O1796" s="40"/>
      <c r="P1796" s="22"/>
      <c r="Q1796" s="22"/>
      <c r="U1796" s="52"/>
      <c r="V1796" s="52"/>
      <c r="W1796" s="52"/>
      <c r="X1796" s="247">
        <f>W1796+V1796+SUM($U$1752:U1796)</f>
        <v>1.8305864123340436</v>
      </c>
      <c r="Y1796" s="257">
        <f>LINEST(Y1793:Y1795,G1793:G1795)*(F1796-F1795)+Y1795</f>
        <v>26.19805605820823</v>
      </c>
      <c r="Z1796" s="42"/>
      <c r="AA1796" s="1">
        <f t="shared" si="2048"/>
        <v>1.795639844413013E-2</v>
      </c>
      <c r="AB1796" s="41"/>
      <c r="AC1796" s="48"/>
      <c r="AD1796" s="48"/>
      <c r="AE1796" s="48"/>
      <c r="AF1796" s="48"/>
      <c r="AG1796" s="238"/>
      <c r="AH1796" s="48"/>
      <c r="AI1796" s="48"/>
      <c r="AJ1796" s="88">
        <f>LINEST(AJ1793:AJ1795,G1793:G1795)*(F1796-F1795)+AJ1795</f>
        <v>44.840757767103582</v>
      </c>
      <c r="AK1796" s="46"/>
      <c r="AL1796" s="86"/>
      <c r="AM1796" s="25"/>
      <c r="AN1796" s="25"/>
      <c r="AO1796" s="25"/>
      <c r="AP1796" s="25"/>
      <c r="AQ1796"/>
      <c r="AR1796" s="25"/>
      <c r="AS1796" s="25"/>
      <c r="AT1796" s="25"/>
      <c r="AU1796" s="25"/>
      <c r="AV1796" s="25"/>
      <c r="BC1796" s="1"/>
      <c r="BD1796"/>
      <c r="BE1796"/>
      <c r="BF1796" s="1"/>
      <c r="BG1796"/>
      <c r="BH1796"/>
      <c r="BI1796"/>
      <c r="BJ1796" s="1"/>
      <c r="BK1796" s="1"/>
      <c r="BL1796"/>
      <c r="BM1796" s="1"/>
      <c r="BN1796" s="1"/>
      <c r="BO1796" s="1"/>
      <c r="BP1796" s="1"/>
      <c r="BQ1796" s="1"/>
      <c r="BR1796" s="1"/>
      <c r="BS1796" s="1"/>
      <c r="BT1796" s="22"/>
      <c r="BU1796" s="1"/>
      <c r="BV1796" s="1"/>
      <c r="BW1796" s="1"/>
      <c r="BX1796" s="1"/>
      <c r="BY1796" s="1"/>
      <c r="BZ1796" s="1"/>
      <c r="CA1796" s="1"/>
      <c r="CB1796" s="1"/>
      <c r="CC1796" s="1"/>
      <c r="CD1796" s="1"/>
      <c r="CE1796" s="1"/>
      <c r="CF1796" s="1"/>
      <c r="CG1796" s="1"/>
      <c r="CH1796" s="1"/>
      <c r="CI1796" s="1"/>
      <c r="CJ1796" s="1"/>
      <c r="CK1796" s="1"/>
      <c r="CL1796" s="1"/>
      <c r="CM1796" s="1"/>
      <c r="CN1796" s="1"/>
      <c r="CO1796" s="1"/>
      <c r="CP1796" s="1"/>
      <c r="CQ1796" s="1"/>
      <c r="CR1796" s="1"/>
      <c r="CS1796" s="1"/>
      <c r="CT1796" s="1"/>
      <c r="CU1796" s="1"/>
      <c r="CV1796" s="1"/>
      <c r="CW1796" s="1"/>
      <c r="CX1796" s="1"/>
      <c r="CY1796" s="1"/>
      <c r="CZ1796" s="1"/>
      <c r="DA1796" s="1"/>
      <c r="DB1796" s="1"/>
      <c r="DC1796" s="1"/>
      <c r="DD1796" s="1"/>
      <c r="DE1796" s="1"/>
      <c r="DF1796" s="1"/>
      <c r="DG1796" s="1"/>
      <c r="DH1796" s="1"/>
      <c r="DI1796" s="1"/>
      <c r="DJ1796" s="1"/>
      <c r="DK1796" s="1"/>
      <c r="DL1796" s="1"/>
      <c r="DM1796" s="1"/>
      <c r="DN1796" s="1"/>
      <c r="DO1796" s="1"/>
      <c r="DP1796" s="1"/>
      <c r="DQ1796" s="1"/>
      <c r="DR1796" s="1"/>
      <c r="DS1796" s="1"/>
      <c r="DT1796" s="1"/>
      <c r="DU1796" s="1"/>
      <c r="DV1796" s="1"/>
      <c r="DW1796" s="1"/>
      <c r="DX1796" s="1"/>
      <c r="DY1796" s="1"/>
      <c r="DZ1796" s="1"/>
      <c r="EA1796" s="1"/>
      <c r="EB1796" s="1"/>
      <c r="EC1796" s="1"/>
      <c r="ED1796" s="1"/>
      <c r="EE1796" s="1"/>
      <c r="EF1796" s="1"/>
      <c r="EG1796" s="1"/>
      <c r="EH1796" s="1"/>
      <c r="EI1796" s="1"/>
      <c r="EJ1796" s="1"/>
      <c r="EK1796" s="1"/>
      <c r="EL1796" s="1"/>
      <c r="EM1796" s="1"/>
      <c r="EN1796" s="1"/>
      <c r="EO1796" s="1"/>
      <c r="EP1796" s="1"/>
      <c r="EQ1796" s="1"/>
      <c r="ER1796" s="1"/>
      <c r="ES1796" s="1"/>
      <c r="ET1796" s="1"/>
      <c r="EU1796" s="1"/>
      <c r="EV1796" s="1"/>
      <c r="EW1796" s="1"/>
      <c r="EX1796" s="1"/>
      <c r="EY1796" s="1"/>
      <c r="EZ1796" s="1"/>
      <c r="FA1796" s="1"/>
      <c r="FB1796" s="1"/>
      <c r="FC1796" s="1"/>
      <c r="FD1796" s="1"/>
      <c r="FE1796" s="1"/>
      <c r="FF1796" s="1"/>
      <c r="FG1796" s="1"/>
      <c r="FH1796" s="1"/>
      <c r="FI1796" s="1"/>
      <c r="FJ1796" s="1"/>
      <c r="FK1796" s="1"/>
      <c r="FL1796" s="1"/>
      <c r="FM1796" s="1"/>
      <c r="FN1796" s="1"/>
      <c r="FO1796" s="1"/>
      <c r="FP1796" s="1"/>
      <c r="FQ1796" s="1"/>
      <c r="FR1796" s="1"/>
      <c r="FS1796" s="1"/>
      <c r="FT1796" s="1"/>
      <c r="FU1796" s="1"/>
      <c r="FV1796" s="1"/>
      <c r="FW1796" s="1"/>
      <c r="FX1796" s="1"/>
      <c r="FY1796" s="1"/>
      <c r="FZ1796" s="1"/>
      <c r="GA1796" s="1"/>
      <c r="GB1796" s="1"/>
      <c r="GC1796" s="1"/>
      <c r="GD1796" s="1"/>
      <c r="GE1796" s="1"/>
      <c r="GF1796" s="1"/>
      <c r="GG1796" s="1"/>
      <c r="GH1796" s="1"/>
      <c r="GI1796" s="1"/>
      <c r="GJ1796" s="1"/>
      <c r="GK1796"/>
      <c r="GL1796"/>
      <c r="GM1796"/>
      <c r="GN1796"/>
      <c r="GO1796"/>
      <c r="GP1796"/>
      <c r="GQ1796"/>
      <c r="GR1796"/>
      <c r="GS1796"/>
      <c r="GT1796"/>
      <c r="GU1796"/>
      <c r="GV1796"/>
      <c r="GW1796"/>
      <c r="GX1796"/>
      <c r="GY1796"/>
      <c r="GZ1796"/>
      <c r="HA1796"/>
      <c r="HB1796"/>
      <c r="HC1796"/>
      <c r="HD1796"/>
      <c r="HE1796"/>
    </row>
    <row r="1797" spans="1:213" s="19" customFormat="1" ht="14.4" x14ac:dyDescent="0.3">
      <c r="E1797" s="32"/>
      <c r="F1797" s="21"/>
      <c r="G1797" s="21"/>
      <c r="H1797" s="21"/>
      <c r="I1797" s="21"/>
      <c r="J1797" s="21"/>
      <c r="K1797" s="21"/>
      <c r="L1797" s="21"/>
      <c r="M1797" s="21"/>
      <c r="N1797" s="22"/>
      <c r="O1797" s="40"/>
      <c r="P1797" s="22"/>
      <c r="Q1797" s="22"/>
      <c r="U1797" s="52"/>
      <c r="V1797" s="52"/>
      <c r="W1797" s="52"/>
      <c r="X1797" s="247">
        <f>W1797+V1797+SUM($U$1752:U1797)</f>
        <v>1.8305864123340436</v>
      </c>
      <c r="Y1797" s="104"/>
      <c r="Z1797" s="42"/>
      <c r="AA1797" s="42"/>
      <c r="AB1797" s="41"/>
      <c r="AC1797" s="48"/>
      <c r="AD1797" s="48"/>
      <c r="AE1797" s="48"/>
      <c r="AF1797" s="48"/>
      <c r="AG1797" s="238"/>
      <c r="AH1797" s="186" t="s">
        <v>392</v>
      </c>
      <c r="AI1797" s="48">
        <f>AVERAGE(AI1819)</f>
        <v>4.1254201386712932</v>
      </c>
      <c r="AJ1797" s="48"/>
      <c r="AK1797" s="46"/>
      <c r="AL1797" s="86"/>
      <c r="AM1797" s="41"/>
      <c r="AN1797" s="41"/>
      <c r="AO1797" s="41"/>
      <c r="AP1797" s="41"/>
      <c r="AQ1797"/>
      <c r="AR1797" s="41"/>
      <c r="AS1797" s="31"/>
      <c r="AT1797" s="41"/>
      <c r="AU1797" s="41"/>
      <c r="AV1797" s="31"/>
      <c r="BC1797" s="1"/>
      <c r="BD1797"/>
      <c r="BE1797"/>
      <c r="BF1797" s="1"/>
      <c r="BG1797"/>
      <c r="BH1797"/>
      <c r="BI1797"/>
      <c r="BJ1797" s="1"/>
      <c r="BK1797" s="1"/>
      <c r="BL1797"/>
      <c r="BM1797" s="1"/>
      <c r="BN1797" s="1"/>
      <c r="BO1797" s="1"/>
      <c r="BP1797" s="1"/>
      <c r="BQ1797" s="89"/>
      <c r="BR1797" s="89"/>
      <c r="BS1797" s="89"/>
      <c r="BT1797" s="22"/>
      <c r="BU1797" s="1"/>
      <c r="BV1797" s="1"/>
      <c r="BW1797" s="1"/>
      <c r="BX1797" s="1"/>
      <c r="BY1797" s="1"/>
      <c r="BZ1797" s="1"/>
      <c r="CA1797" s="1"/>
      <c r="CB1797" s="1"/>
      <c r="CC1797" s="1"/>
      <c r="CD1797" s="1"/>
      <c r="CE1797" s="1"/>
      <c r="CF1797" s="1"/>
      <c r="CG1797" s="1"/>
      <c r="CH1797" s="1"/>
      <c r="CI1797" s="1"/>
      <c r="CJ1797" s="1"/>
      <c r="CK1797" s="1"/>
      <c r="CL1797" s="1"/>
      <c r="CM1797" s="1"/>
      <c r="CN1797" s="1"/>
      <c r="CO1797" s="1"/>
      <c r="CP1797" s="1"/>
      <c r="CQ1797" s="1"/>
      <c r="CR1797" s="1"/>
      <c r="CS1797" s="1"/>
      <c r="CT1797" s="1"/>
      <c r="CU1797" s="1"/>
      <c r="CV1797" s="1"/>
      <c r="CW1797" s="1"/>
      <c r="CX1797" s="1"/>
      <c r="CY1797" s="1"/>
      <c r="CZ1797" s="1"/>
      <c r="DA1797" s="1"/>
      <c r="DB1797" s="1"/>
      <c r="DC1797" s="1"/>
      <c r="DD1797" s="1"/>
      <c r="DE1797" s="1"/>
      <c r="DF1797" s="1"/>
      <c r="DG1797" s="1"/>
      <c r="DH1797" s="1"/>
      <c r="DI1797" s="1"/>
      <c r="DJ1797" s="1"/>
      <c r="DK1797" s="1"/>
      <c r="DL1797" s="1"/>
      <c r="DM1797" s="1"/>
      <c r="DN1797" s="1"/>
      <c r="DO1797" s="1"/>
      <c r="DP1797" s="1"/>
      <c r="DQ1797" s="1"/>
      <c r="DR1797" s="1"/>
      <c r="DS1797" s="1"/>
      <c r="DT1797" s="1"/>
      <c r="DU1797" s="1"/>
      <c r="DV1797" s="1"/>
      <c r="DW1797" s="1"/>
      <c r="DX1797" s="1"/>
      <c r="DY1797" s="1"/>
      <c r="DZ1797" s="1"/>
      <c r="EA1797" s="1"/>
      <c r="EB1797" s="1"/>
      <c r="EC1797" s="1"/>
      <c r="ED1797" s="1"/>
      <c r="EE1797" s="1"/>
      <c r="EF1797" s="1"/>
      <c r="EG1797" s="1"/>
      <c r="EH1797" s="1"/>
      <c r="EI1797" s="1"/>
      <c r="EJ1797" s="1"/>
      <c r="EK1797" s="1"/>
      <c r="EL1797" s="1"/>
      <c r="EM1797" s="1"/>
      <c r="EN1797" s="1"/>
      <c r="EO1797" s="1"/>
      <c r="EP1797" s="1"/>
      <c r="EQ1797" s="1"/>
      <c r="ER1797" s="1"/>
      <c r="ES1797" s="1"/>
      <c r="ET1797" s="1"/>
      <c r="EU1797" s="1"/>
      <c r="EV1797" s="1"/>
      <c r="EW1797" s="1"/>
      <c r="EX1797" s="1"/>
      <c r="EY1797" s="1"/>
      <c r="EZ1797" s="1"/>
      <c r="FA1797" s="1"/>
      <c r="FB1797" s="1"/>
      <c r="FC1797" s="1"/>
      <c r="FD1797" s="1"/>
      <c r="FE1797" s="1"/>
      <c r="FF1797" s="1"/>
      <c r="FG1797" s="1"/>
      <c r="FH1797" s="1"/>
      <c r="FI1797" s="1"/>
      <c r="FJ1797" s="1"/>
      <c r="FK1797" s="1"/>
      <c r="FL1797" s="1"/>
      <c r="FM1797" s="1"/>
      <c r="FN1797" s="1"/>
      <c r="FO1797" s="1"/>
      <c r="FP1797" s="1"/>
      <c r="FQ1797" s="1"/>
      <c r="FR1797" s="1"/>
      <c r="FS1797" s="1"/>
      <c r="FT1797" s="1"/>
      <c r="FU1797" s="1"/>
      <c r="FV1797" s="1"/>
      <c r="FW1797" s="1"/>
      <c r="FX1797" s="1"/>
      <c r="FY1797" s="1"/>
      <c r="FZ1797" s="1"/>
      <c r="GA1797" s="1"/>
      <c r="GB1797" s="1"/>
      <c r="GC1797" s="1"/>
      <c r="GD1797" s="1"/>
      <c r="GE1797" s="1"/>
      <c r="GF1797" s="1"/>
      <c r="GG1797" s="1"/>
      <c r="GH1797" s="1"/>
      <c r="GI1797" s="1"/>
      <c r="GJ1797" s="1"/>
      <c r="GK1797"/>
      <c r="GL1797"/>
      <c r="GM1797"/>
      <c r="GN1797"/>
      <c r="GO1797"/>
      <c r="GP1797"/>
      <c r="GQ1797"/>
      <c r="GR1797"/>
      <c r="GS1797"/>
      <c r="GT1797"/>
      <c r="GU1797"/>
      <c r="GV1797"/>
      <c r="GW1797"/>
      <c r="GX1797"/>
      <c r="GY1797"/>
      <c r="GZ1797"/>
      <c r="HA1797"/>
      <c r="HB1797"/>
      <c r="HC1797"/>
      <c r="HD1797"/>
      <c r="HE1797"/>
    </row>
    <row r="1798" spans="1:213" ht="14.4" x14ac:dyDescent="0.3">
      <c r="A1798" s="19"/>
      <c r="B1798" s="19"/>
      <c r="C1798" s="19"/>
      <c r="D1798" s="22" t="s">
        <v>214</v>
      </c>
      <c r="E1798" s="32">
        <v>41408.4375</v>
      </c>
      <c r="F1798" s="21">
        <f t="shared" ref="F1798:F1814" si="2049">E1798-E$1752</f>
        <v>1509.7895833333314</v>
      </c>
      <c r="G1798" s="21"/>
      <c r="H1798" s="21"/>
      <c r="I1798" s="21"/>
      <c r="L1798" s="21"/>
      <c r="M1798" s="124"/>
      <c r="O1798" s="1" t="s">
        <v>360</v>
      </c>
      <c r="P1798" s="22">
        <v>54.42213291543861</v>
      </c>
      <c r="U1798" s="52"/>
      <c r="V1798" s="52"/>
      <c r="W1798" s="52"/>
      <c r="X1798" s="247"/>
      <c r="Y1798" s="104"/>
      <c r="Z1798" s="42"/>
      <c r="AA1798" s="42"/>
      <c r="AB1798" s="41"/>
      <c r="AC1798" s="48"/>
      <c r="AD1798" s="48"/>
      <c r="AE1798" s="48"/>
      <c r="AF1798" s="48"/>
      <c r="AG1798" s="238"/>
      <c r="AH1798" s="48"/>
      <c r="AI1798" s="48"/>
      <c r="AJ1798" s="48"/>
      <c r="AK1798" s="46"/>
      <c r="AL1798" s="86"/>
      <c r="AM1798" s="41"/>
      <c r="AN1798" s="41"/>
      <c r="AO1798" s="41"/>
      <c r="AP1798" s="41"/>
      <c r="AQ1798"/>
      <c r="AR1798" s="41"/>
      <c r="AT1798" s="41"/>
      <c r="AU1798" s="41"/>
      <c r="CM1798" s="89">
        <f>CH1798/$P$1798</f>
        <v>0</v>
      </c>
      <c r="CN1798" s="89">
        <f>CI1798/$P$1798</f>
        <v>0</v>
      </c>
    </row>
    <row r="1799" spans="1:213" ht="14.4" x14ac:dyDescent="0.3">
      <c r="A1799" s="19"/>
      <c r="B1799" s="19"/>
      <c r="C1799" s="19"/>
      <c r="E1799" s="32">
        <v>41409.647916666669</v>
      </c>
      <c r="F1799" s="21">
        <f t="shared" si="2049"/>
        <v>1511</v>
      </c>
      <c r="G1799" s="21">
        <f t="shared" ref="G1799:G1814" si="2050">E1799-E$1799</f>
        <v>0</v>
      </c>
      <c r="H1799" s="21"/>
      <c r="I1799" s="50">
        <v>1037</v>
      </c>
      <c r="J1799" s="21">
        <v>2962</v>
      </c>
      <c r="K1799" s="21">
        <v>180.5</v>
      </c>
      <c r="L1799" s="21">
        <v>27</v>
      </c>
      <c r="M1799" s="124">
        <v>5.98</v>
      </c>
      <c r="U1799" s="52">
        <f t="shared" ref="U1799:U1824" si="2051">($A$5*I1799/1000/$A$3*K1799)/$P$1751</f>
        <v>7.5119215796295839E-4</v>
      </c>
      <c r="V1799" s="52">
        <f t="shared" ref="V1799:V1824" si="2052">($T$1751*I1799/1000/$A$3*K1799)/$P$1751</f>
        <v>9.919791604004484E-2</v>
      </c>
      <c r="W1799" s="52">
        <f t="shared" ref="W1799:W1824" si="2053">($A$36*$R$1751*K1799*I1799/1000000)/$P$1751</f>
        <v>7.361771970809417E-4</v>
      </c>
      <c r="X1799" s="247">
        <f>W1799+V1799+SUM($U$1798:U1799)</f>
        <v>0.10068528539508874</v>
      </c>
      <c r="Y1799" s="258">
        <v>0</v>
      </c>
      <c r="Z1799" s="42"/>
      <c r="AA1799" s="42"/>
      <c r="AB1799" s="41">
        <f t="shared" ref="AB1799:AB1824" si="2054">($A$5*I1799/1000/$A$3*J1799)/$P$1751</f>
        <v>1.2327042503525112E-2</v>
      </c>
      <c r="AC1799" s="48">
        <f t="shared" ref="AC1799:AC1824" si="2055">($T$1751*I1799/1000/$A$3*J1799)/$P$1751</f>
        <v>1.6278350543524254</v>
      </c>
      <c r="AD1799" s="48">
        <f t="shared" ref="AD1799:AD1824" si="2056">($A$4*$R$1751/1000*J1799/1000000*I1799/1000*1000000)/$P$1751</f>
        <v>0.35831036714226711</v>
      </c>
      <c r="AE1799" s="48">
        <f t="shared" ref="AE1799:AE1824" si="2057">($A$4*((I1799/1000)*J1799/10^6)*(1+($A$18/(10^-M1799))+(($A$18*$A$19)/(10^-M1799)^2))*1000000)*$R$1751/1000/$P$1751</f>
        <v>0.46078067764678299</v>
      </c>
      <c r="AF1799" s="48">
        <f t="shared" ref="AF1799:AF1824" si="2058">AE1799/(1+($A$18/(10^-M1799))+(($A$18*$A$19)/(10^-M1799)^2))*1</f>
        <v>0.35831036714226699</v>
      </c>
      <c r="AG1799" s="238">
        <f t="shared" ref="AG1799:AG1824" si="2059">AE1799/(1+($A$18/(10^-M1799))+(($A$18*$A$19)/(10^-M1799)^2))*($A$18/(10^-M1799))</f>
        <v>0.10246767189040923</v>
      </c>
      <c r="AH1799" s="48">
        <f t="shared" ref="AH1799:AH1824" si="2060">AE1799/(1+($A$18/(10^-M1799))+(($A$18*$A$19)/(10^-M1799)^2))*(($A$18*$A$19)/(10^-M1799)^2)</f>
        <v>2.6386141068192394E-6</v>
      </c>
      <c r="AI1799" s="48">
        <f>AE1799+AC1799+SUM($AB$1798:AB1799)</f>
        <v>2.1009427745027334</v>
      </c>
      <c r="AJ1799" s="130">
        <v>0</v>
      </c>
      <c r="AK1799" s="46"/>
      <c r="AL1799" s="86"/>
      <c r="AM1799" s="25">
        <v>39.270499999999998</v>
      </c>
      <c r="AN1799" s="25">
        <v>5.5861435713737695E-2</v>
      </c>
      <c r="AQ1799">
        <v>120</v>
      </c>
      <c r="AR1799" s="25">
        <v>146.20600000000002</v>
      </c>
      <c r="AS1799" s="25">
        <v>0.46103362133062614</v>
      </c>
      <c r="AV1799" s="41"/>
      <c r="AW1799" s="86"/>
      <c r="AX1799" s="86"/>
      <c r="AY1799" s="86">
        <f t="shared" ref="AY1799:AY1816" si="2061">(1/(1/((AM1799/1000+1)*0.0112372)+1))*AI1799</f>
        <v>2.4252606322863794E-2</v>
      </c>
      <c r="AZ1799" s="86">
        <f t="shared" ref="AZ1799:AZ1816" si="2062">(1-(1/(1/((AM1799/1000+1)*0.0112372)+1)))*AI1799</f>
        <v>2.0766901681798697</v>
      </c>
      <c r="BA1799" s="86"/>
      <c r="BB1799" s="86"/>
      <c r="BC1799" s="89"/>
      <c r="BD1799" s="89"/>
      <c r="BE1799" s="41"/>
      <c r="BF1799" s="89"/>
      <c r="BG1799" s="89"/>
      <c r="BH1799" s="89"/>
      <c r="BI1799" s="89"/>
      <c r="BJ1799" s="41"/>
      <c r="BK1799" s="89"/>
      <c r="BL1799" s="89"/>
      <c r="BM1799" s="89"/>
      <c r="BN1799" s="86"/>
      <c r="BO1799" s="86"/>
      <c r="BP1799" s="86">
        <f t="shared" ref="BP1799:BP1816" si="2063">(1/(1/((AR1799/1000+1)*0.0112372)+1))*X1799</f>
        <v>1.2803500861816701E-3</v>
      </c>
      <c r="BQ1799" s="86">
        <f t="shared" ref="BQ1799:BQ1816" si="2064">(1-(1/(1/((AR1799/1000+1)*0.0112372)+1)))*X1799</f>
        <v>9.9404935308907066E-2</v>
      </c>
      <c r="BR1799" s="86"/>
      <c r="BS1799" s="86"/>
      <c r="BT1799" s="89"/>
      <c r="BU1799" s="89"/>
      <c r="BV1799" s="41"/>
      <c r="BW1799" s="89"/>
      <c r="BX1799" s="42"/>
      <c r="BY1799" s="89"/>
      <c r="BZ1799" s="89"/>
      <c r="CA1799" s="41"/>
      <c r="CB1799" s="89"/>
      <c r="CC1799" s="89"/>
      <c r="CD1799" s="41"/>
      <c r="CE1799" s="41"/>
      <c r="CF1799" s="42"/>
      <c r="CG1799" s="42"/>
      <c r="CH1799" s="42">
        <v>0</v>
      </c>
      <c r="CI1799" s="89">
        <v>0</v>
      </c>
      <c r="CJ1799" s="89">
        <v>0</v>
      </c>
      <c r="CK1799" s="42">
        <v>0</v>
      </c>
      <c r="CM1799" s="89">
        <f t="shared" ref="CM1799:CM1824" si="2065">CH1799/$P$1798</f>
        <v>0</v>
      </c>
      <c r="CN1799" s="89">
        <f t="shared" ref="CN1799:CN1824" si="2066">CI1799/$P$1798</f>
        <v>0</v>
      </c>
    </row>
    <row r="1800" spans="1:213" ht="14.4" x14ac:dyDescent="0.3">
      <c r="A1800" s="19"/>
      <c r="B1800" s="19"/>
      <c r="C1800" s="19"/>
      <c r="E1800" s="32">
        <v>41416.413888888892</v>
      </c>
      <c r="F1800" s="21">
        <f t="shared" si="2049"/>
        <v>1517.7659722222234</v>
      </c>
      <c r="G1800" s="21">
        <f t="shared" si="2050"/>
        <v>6.765972222223354</v>
      </c>
      <c r="H1800" s="21"/>
      <c r="I1800" s="50">
        <v>1037</v>
      </c>
      <c r="J1800" s="21">
        <v>5305</v>
      </c>
      <c r="K1800" s="21">
        <v>1757</v>
      </c>
      <c r="L1800" s="21">
        <v>8</v>
      </c>
      <c r="M1800" s="124">
        <v>5.98</v>
      </c>
      <c r="U1800" s="52">
        <f t="shared" si="2051"/>
        <v>7.3121585680937275E-3</v>
      </c>
      <c r="V1800" s="52">
        <f t="shared" si="2052"/>
        <v>0.96559965918204316</v>
      </c>
      <c r="W1800" s="52">
        <f t="shared" si="2053"/>
        <v>7.1660018574582511E-3</v>
      </c>
      <c r="X1800" s="247">
        <f>W1800+V1800+SUM($U$1798:U1800)</f>
        <v>0.98082901176555815</v>
      </c>
      <c r="Y1800" s="104">
        <f>W1800+V1800+SUM($U$1798:U1800)-$X$1799</f>
        <v>0.88014372637046945</v>
      </c>
      <c r="Z1800" s="42"/>
      <c r="AA1800" s="42"/>
      <c r="AB1800" s="41">
        <f t="shared" si="2054"/>
        <v>2.207797450411908E-2</v>
      </c>
      <c r="AC1800" s="48">
        <f t="shared" si="2055"/>
        <v>2.9154844575758334</v>
      </c>
      <c r="AD1800" s="48">
        <f t="shared" si="2056"/>
        <v>0.64174088375750382</v>
      </c>
      <c r="AE1800" s="48">
        <f t="shared" si="2057"/>
        <v>0.8252672163795356</v>
      </c>
      <c r="AF1800" s="48">
        <f t="shared" si="2058"/>
        <v>0.64174088375750404</v>
      </c>
      <c r="AG1800" s="238">
        <f t="shared" si="2059"/>
        <v>0.18352160681249868</v>
      </c>
      <c r="AH1800" s="48">
        <f t="shared" si="2060"/>
        <v>4.725809532976391E-6</v>
      </c>
      <c r="AI1800" s="48">
        <f>AE1800+AC1800+SUM($AB$1798:AB1800)</f>
        <v>3.7751566909630134</v>
      </c>
      <c r="AJ1800" s="48">
        <f>AE1800+AC1800+SUM($AB$1798:AB1800)-$AI$1799</f>
        <v>1.6742139164602801</v>
      </c>
      <c r="AK1800" s="46"/>
      <c r="AL1800" s="86"/>
      <c r="AM1800" s="25">
        <v>161.35</v>
      </c>
      <c r="AN1800" s="25">
        <v>0.20506096654409317</v>
      </c>
      <c r="AQ1800">
        <v>710</v>
      </c>
      <c r="AR1800" s="25">
        <v>257.29300000000001</v>
      </c>
      <c r="AS1800" s="25">
        <v>0.53174429942413093</v>
      </c>
      <c r="AV1800" s="99">
        <f t="shared" ref="AV1800:AV1816" si="2067">AJ1800-BA1800-BB1800</f>
        <v>0</v>
      </c>
      <c r="AW1800" s="86">
        <f t="shared" ref="AW1800:AW1816" si="2068">(1/(1/((AM1800/1000+1)*0.0112372)+1))*AE1800</f>
        <v>1.0631261700557974E-2</v>
      </c>
      <c r="AX1800" s="86">
        <f t="shared" ref="AX1800:AX1816" si="2069">(1-(1/(1/((AM1800/1000+1)*0.0112372)+1)))*AE1800</f>
        <v>0.81463595467897754</v>
      </c>
      <c r="AY1800" s="86">
        <f t="shared" si="2061"/>
        <v>4.8632343495131104E-2</v>
      </c>
      <c r="AZ1800" s="86">
        <f t="shared" si="2062"/>
        <v>3.726524347467882</v>
      </c>
      <c r="BA1800" s="131">
        <f>AY1800-$AY$1799</f>
        <v>2.437973717226731E-2</v>
      </c>
      <c r="BB1800" s="131">
        <f>AZ1800-$AZ$1799</f>
        <v>1.6498341792880122</v>
      </c>
      <c r="BC1800" s="89">
        <f>BA1800-BA1799</f>
        <v>2.437973717226731E-2</v>
      </c>
      <c r="BD1800" s="89">
        <f>BB1800-BB1799</f>
        <v>1.6498341792880122</v>
      </c>
      <c r="BE1800" s="41">
        <f>1000*(((BC1800)/((BD1800))/0.0112372-1))</f>
        <v>315.01471404764004</v>
      </c>
      <c r="BF1800" s="89">
        <f>(BE1800-$B$10)/($AM$1795-$B$10)</f>
        <v>0.5887877799242518</v>
      </c>
      <c r="BG1800" s="89">
        <f>1-BF1800</f>
        <v>0.4112122200757482</v>
      </c>
      <c r="BH1800" s="89">
        <f>BF1800*($AJ1800-$AJ1799)</f>
        <v>0.9857566949909351</v>
      </c>
      <c r="BI1800" s="89">
        <f>BG1800*($AJ1800-$AJ1799)</f>
        <v>0.68845722146934496</v>
      </c>
      <c r="BJ1800" s="41">
        <f>1000*((BA1800/BB1800)/0.0112372-1)</f>
        <v>315.01471404764004</v>
      </c>
      <c r="BK1800" s="89">
        <f>(BJ1800-$B$10)/($AM$1795-$B$10)</f>
        <v>0.5887877799242518</v>
      </c>
      <c r="BL1800" s="89">
        <f>1-BK1800</f>
        <v>0.4112122200757482</v>
      </c>
      <c r="BM1800" s="89">
        <f t="shared" ref="BM1800:BM1816" si="2070">Y1800-BR1800-BS1800</f>
        <v>0</v>
      </c>
      <c r="BN1800" s="86">
        <f t="shared" ref="BN1800:BN1816" si="2071">(1/(1/((AR1800/1000+1)*0.0112372)+1))*W1800</f>
        <v>9.9834019479550439E-5</v>
      </c>
      <c r="BO1800" s="86">
        <f t="shared" ref="BO1800:BO1816" si="2072">(1-(1/(1/((AR1800/1000+1)*0.0112372)+1)))*W1800</f>
        <v>7.0661678379787003E-3</v>
      </c>
      <c r="BP1800" s="86">
        <f t="shared" si="2063"/>
        <v>1.3664537717750851E-2</v>
      </c>
      <c r="BQ1800" s="86">
        <f t="shared" si="2064"/>
        <v>0.96716447404780725</v>
      </c>
      <c r="BR1800" s="131">
        <f>BP1800-$BP$1799</f>
        <v>1.238418763156918E-2</v>
      </c>
      <c r="BS1800" s="131">
        <f>BQ1800-$BQ$1799</f>
        <v>0.86775953873890022</v>
      </c>
      <c r="BT1800" s="89">
        <f>BR1800-BR1799</f>
        <v>1.238418763156918E-2</v>
      </c>
      <c r="BU1800" s="89">
        <f>BS1800-BS1799</f>
        <v>0.86775953873890022</v>
      </c>
      <c r="BV1800" s="41">
        <f t="shared" ref="BV1800:BV1811" si="2073">1000*((BT1800/BU1800)/0.0112372-1)</f>
        <v>270.01841015764393</v>
      </c>
      <c r="BW1800" s="89" t="e">
        <f t="shared" ref="BW1800:BW1816" si="2074">(BV1800-$P$1756)/($AR$1795-$P$1756)</f>
        <v>#REF!</v>
      </c>
      <c r="BX1800" s="42" t="e">
        <f t="shared" ref="BX1800:BX1814" si="2075">1-BW1800</f>
        <v>#REF!</v>
      </c>
      <c r="BY1800" s="89" t="e">
        <f t="shared" ref="BY1800:BZ1814" si="2076">BW1800*($X1800-$X1799)</f>
        <v>#REF!</v>
      </c>
      <c r="BZ1800" s="89" t="e">
        <f t="shared" si="2076"/>
        <v>#REF!</v>
      </c>
      <c r="CA1800" s="41">
        <f t="shared" ref="CA1800:CA1814" si="2077">1000*((BR1800/BS1800/0.0112372-1))</f>
        <v>270.01841015764393</v>
      </c>
      <c r="CB1800" s="89" t="e">
        <f t="shared" ref="CB1800:CB1816" si="2078">(CA1800-$P$1756)/($AR$1795-$P$1756)</f>
        <v>#REF!</v>
      </c>
      <c r="CC1800" s="89" t="e">
        <f>1-CB1800</f>
        <v>#REF!</v>
      </c>
      <c r="CD1800" s="41" t="e">
        <f>CK1800+CJ1800</f>
        <v>#REF!</v>
      </c>
      <c r="CE1800" s="41" t="e">
        <f>CH1800+CI1800</f>
        <v>#REF!</v>
      </c>
      <c r="CF1800" s="42" t="e">
        <f>CK1800*13.49+CJ1800</f>
        <v>#REF!</v>
      </c>
      <c r="CG1800" s="42" t="e">
        <f>CH1800*13.49+CI1800</f>
        <v>#REF!</v>
      </c>
      <c r="CH1800" s="42" t="e">
        <f t="shared" ref="CH1800:CH1815" si="2079">CC1800*$Y1800</f>
        <v>#REF!</v>
      </c>
      <c r="CI1800" s="89">
        <f>BL1800*$AJ1800</f>
        <v>0.68845722146934496</v>
      </c>
      <c r="CJ1800" s="89">
        <f>BK1800*$AJ1800</f>
        <v>0.9857566949909351</v>
      </c>
      <c r="CK1800" s="42" t="e">
        <f t="shared" ref="CK1800:CK1815" si="2080">CB1800*$Y1800</f>
        <v>#REF!</v>
      </c>
      <c r="CM1800" s="89" t="e">
        <f t="shared" si="2065"/>
        <v>#REF!</v>
      </c>
      <c r="CN1800" s="89">
        <f t="shared" si="2066"/>
        <v>1.2650316784516207E-2</v>
      </c>
    </row>
    <row r="1801" spans="1:213" ht="14.4" x14ac:dyDescent="0.3">
      <c r="A1801" s="19"/>
      <c r="B1801" s="19"/>
      <c r="C1801" s="19"/>
      <c r="E1801" s="32">
        <v>41423.496527777781</v>
      </c>
      <c r="F1801" s="21">
        <f t="shared" si="2049"/>
        <v>1524.8486111111124</v>
      </c>
      <c r="G1801" s="21">
        <f t="shared" si="2050"/>
        <v>13.848611111112405</v>
      </c>
      <c r="H1801" s="21"/>
      <c r="I1801" s="50">
        <v>1037</v>
      </c>
      <c r="J1801" s="21">
        <v>6382</v>
      </c>
      <c r="K1801" s="21">
        <v>3376</v>
      </c>
      <c r="L1801" s="21">
        <v>14</v>
      </c>
      <c r="M1801" s="124">
        <v>5.98</v>
      </c>
      <c r="O1801" s="40"/>
      <c r="U1801" s="52">
        <f t="shared" si="2051"/>
        <v>1.404999847802187E-2</v>
      </c>
      <c r="V1801" s="52">
        <f t="shared" si="2052"/>
        <v>1.8553582523611711</v>
      </c>
      <c r="W1801" s="52">
        <f t="shared" si="2053"/>
        <v>1.3769164639031904E-2</v>
      </c>
      <c r="X1801" s="247">
        <f>W1801+V1801+SUM($U$1798:U1801)</f>
        <v>1.8912407662042816</v>
      </c>
      <c r="Y1801" s="236">
        <f>W1801+V1801+SUM($U$1798:U1801)-$X$1799</f>
        <v>1.7905554808091928</v>
      </c>
      <c r="Z1801" s="42"/>
      <c r="AA1801" s="42"/>
      <c r="AB1801" s="41">
        <f t="shared" si="2054"/>
        <v>2.6560157075454852E-2</v>
      </c>
      <c r="AC1801" s="48">
        <f t="shared" si="2055"/>
        <v>3.5073745161638015</v>
      </c>
      <c r="AD1801" s="48">
        <f t="shared" si="2056"/>
        <v>0.77202456553070509</v>
      </c>
      <c r="AE1801" s="48">
        <f t="shared" si="2057"/>
        <v>0.99280968424772753</v>
      </c>
      <c r="AF1801" s="48">
        <f t="shared" si="2058"/>
        <v>0.77202456553070486</v>
      </c>
      <c r="AG1801" s="238">
        <f t="shared" si="2059"/>
        <v>0.22077943349243473</v>
      </c>
      <c r="AH1801" s="48">
        <f t="shared" si="2060"/>
        <v>5.6852245880217366E-6</v>
      </c>
      <c r="AI1801" s="48">
        <f>AE1801+AC1801+SUM($AB$1798:AB1801)</f>
        <v>4.5611493744946285</v>
      </c>
      <c r="AJ1801" s="48">
        <f>AE1801+AC1801+SUM($AB$1798:AB1801)-$AI$1799</f>
        <v>2.4602065999918952</v>
      </c>
      <c r="AK1801" s="46"/>
      <c r="AL1801" s="86"/>
      <c r="AM1801" s="25">
        <v>229.38400000000001</v>
      </c>
      <c r="AN1801" s="25">
        <v>7.6367532368129931E-2</v>
      </c>
      <c r="AQ1801">
        <v>1970</v>
      </c>
      <c r="AR1801" s="25">
        <v>321.57600000000002</v>
      </c>
      <c r="AS1801" s="25">
        <v>0.3167838379715987</v>
      </c>
      <c r="AV1801" s="99">
        <f t="shared" si="2067"/>
        <v>0</v>
      </c>
      <c r="AW1801" s="86">
        <f t="shared" si="2068"/>
        <v>1.3528605430389262E-2</v>
      </c>
      <c r="AX1801" s="86">
        <f t="shared" si="2069"/>
        <v>0.97928107881733828</v>
      </c>
      <c r="AY1801" s="86">
        <f t="shared" si="2061"/>
        <v>6.2152889094107218E-2</v>
      </c>
      <c r="AZ1801" s="86">
        <f t="shared" si="2062"/>
        <v>4.4989964854005215</v>
      </c>
      <c r="BA1801" s="86">
        <f t="shared" ref="BA1801:BA1814" si="2081">AY1801-$AY$1799</f>
        <v>3.7900282771243424E-2</v>
      </c>
      <c r="BB1801" s="86">
        <f t="shared" ref="BB1801:BB1814" si="2082">AZ1801-$AZ$1799</f>
        <v>2.4223063172206518</v>
      </c>
      <c r="BC1801" s="89">
        <f>BA1801-BA1800</f>
        <v>1.3520545598976114E-2</v>
      </c>
      <c r="BD1801" s="89">
        <f>BB1801-BB1800</f>
        <v>0.77247213793263958</v>
      </c>
      <c r="BE1801" s="41">
        <f>1000*(((BC1801)/((BD1801))/0.0112372-1))</f>
        <v>557.59047503759712</v>
      </c>
      <c r="BF1801" s="89">
        <f>(BE1801-$B$10)/($AM$1795-$B$10)</f>
        <v>0.27744829892138301</v>
      </c>
      <c r="BG1801" s="89">
        <f>1-BF1801</f>
        <v>0.72255170107861699</v>
      </c>
      <c r="BH1801" s="89">
        <f>BF1801*($AJ1801-$AJ1800)</f>
        <v>0.21807233301049955</v>
      </c>
      <c r="BI1801" s="89">
        <f>BG1801*($AJ1801-$AJ1800)</f>
        <v>0.56792035052111556</v>
      </c>
      <c r="BJ1801" s="41">
        <f>1000*((BA1801/BB1801)/0.0112372-1)</f>
        <v>392.37198937256744</v>
      </c>
      <c r="BK1801" s="89">
        <f>(BJ1801-$B$10)/($AM$1795-$B$10)</f>
        <v>0.48950179251491605</v>
      </c>
      <c r="BL1801" s="89">
        <f>1-BK1801</f>
        <v>0.5104982074850839</v>
      </c>
      <c r="BM1801" s="89">
        <f t="shared" si="2070"/>
        <v>0</v>
      </c>
      <c r="BN1801" s="86">
        <f t="shared" si="2071"/>
        <v>2.0149099535052051E-4</v>
      </c>
      <c r="BO1801" s="86">
        <f t="shared" si="2072"/>
        <v>1.3567673643681383E-2</v>
      </c>
      <c r="BP1801" s="86">
        <f t="shared" si="2063"/>
        <v>2.7675461396529155E-2</v>
      </c>
      <c r="BQ1801" s="86">
        <f t="shared" si="2064"/>
        <v>1.8635653048077525</v>
      </c>
      <c r="BR1801" s="86">
        <f t="shared" ref="BR1801:BR1814" si="2083">BP1801-$BP$1799</f>
        <v>2.6395111310347486E-2</v>
      </c>
      <c r="BS1801" s="86">
        <f t="shared" ref="BS1801:BS1814" si="2084">BQ1801-$BQ$1799</f>
        <v>1.7641603694988455</v>
      </c>
      <c r="BT1801" s="89">
        <f t="shared" ref="BT1801:BU1814" si="2085">BR1801-BR1800</f>
        <v>1.4010923678778306E-2</v>
      </c>
      <c r="BU1801" s="89">
        <f t="shared" si="2085"/>
        <v>0.89640083075994526</v>
      </c>
      <c r="BV1801" s="41">
        <f t="shared" si="2073"/>
        <v>390.9336263561778</v>
      </c>
      <c r="BW1801" s="89" t="e">
        <f t="shared" si="2074"/>
        <v>#REF!</v>
      </c>
      <c r="BX1801" s="42" t="e">
        <f t="shared" si="2075"/>
        <v>#REF!</v>
      </c>
      <c r="BY1801" s="89" t="e">
        <f t="shared" si="2076"/>
        <v>#REF!</v>
      </c>
      <c r="BZ1801" s="89" t="e">
        <f t="shared" si="2076"/>
        <v>#REF!</v>
      </c>
      <c r="CA1801" s="41">
        <f t="shared" si="2077"/>
        <v>331.45755261081808</v>
      </c>
      <c r="CB1801" s="89" t="e">
        <f t="shared" si="2078"/>
        <v>#REF!</v>
      </c>
      <c r="CC1801" s="89" t="e">
        <f t="shared" ref="CC1801:CC1814" si="2086">1-CB1801</f>
        <v>#REF!</v>
      </c>
      <c r="CD1801" s="41" t="e">
        <f>CK1801+CJ1801</f>
        <v>#REF!</v>
      </c>
      <c r="CE1801" s="41" t="e">
        <f>CH1801+CI1801</f>
        <v>#REF!</v>
      </c>
      <c r="CF1801" s="42" t="e">
        <f>CK1801*13.49+CJ1801</f>
        <v>#REF!</v>
      </c>
      <c r="CG1801" s="42" t="e">
        <f>CH1801*13.49+CI1801</f>
        <v>#REF!</v>
      </c>
      <c r="CH1801" s="42" t="e">
        <f t="shared" si="2079"/>
        <v>#REF!</v>
      </c>
      <c r="CI1801" s="89">
        <f>BL1801*$AJ1801</f>
        <v>1.2559310593388353</v>
      </c>
      <c r="CJ1801" s="89">
        <f>BK1801*$AJ1801</f>
        <v>1.2042755406530596</v>
      </c>
      <c r="CK1801" s="42" t="e">
        <f t="shared" si="2080"/>
        <v>#REF!</v>
      </c>
      <c r="CM1801" s="89" t="e">
        <f t="shared" si="2065"/>
        <v>#REF!</v>
      </c>
      <c r="CN1801" s="89">
        <f t="shared" si="2066"/>
        <v>2.3077578772781791E-2</v>
      </c>
    </row>
    <row r="1802" spans="1:213" ht="14.4" x14ac:dyDescent="0.3">
      <c r="A1802" s="19"/>
      <c r="B1802" s="19"/>
      <c r="C1802" s="19"/>
      <c r="E1802" s="32">
        <v>41431.605555555558</v>
      </c>
      <c r="F1802" s="21">
        <f t="shared" si="2049"/>
        <v>1532.9576388888891</v>
      </c>
      <c r="G1802" s="21">
        <f t="shared" si="2050"/>
        <v>21.957638888889051</v>
      </c>
      <c r="H1802" s="112">
        <v>10</v>
      </c>
      <c r="I1802" s="21">
        <v>1072</v>
      </c>
      <c r="J1802" s="21">
        <v>7229.4027299999998</v>
      </c>
      <c r="K1802" s="21">
        <v>4983.0983800000004</v>
      </c>
      <c r="L1802" s="21">
        <v>26</v>
      </c>
      <c r="M1802" s="124">
        <v>5.98</v>
      </c>
      <c r="O1802" s="40"/>
      <c r="U1802" s="52">
        <f t="shared" si="2051"/>
        <v>2.1438249927442116E-2</v>
      </c>
      <c r="V1802" s="52">
        <f t="shared" si="2052"/>
        <v>2.8310062795580531</v>
      </c>
      <c r="W1802" s="52">
        <f t="shared" si="2053"/>
        <v>2.1009738419930726E-2</v>
      </c>
      <c r="X1802" s="247">
        <f>W1802+V1802+SUM($U$1798:U1802)</f>
        <v>2.8955676171095046</v>
      </c>
      <c r="Y1802" s="236">
        <f>W1802+V1802+SUM($U$1798:U1802)-$X$1799</f>
        <v>2.7948823317144158</v>
      </c>
      <c r="Z1802" s="42"/>
      <c r="AA1802" s="42"/>
      <c r="AB1802" s="41">
        <f t="shared" si="2054"/>
        <v>3.1102284308477234E-2</v>
      </c>
      <c r="AC1802" s="48">
        <f t="shared" si="2055"/>
        <v>4.1071805060537727</v>
      </c>
      <c r="AD1802" s="48">
        <f t="shared" si="2056"/>
        <v>0.9040506598680722</v>
      </c>
      <c r="AE1802" s="48">
        <f t="shared" si="2057"/>
        <v>1.1625928632861271</v>
      </c>
      <c r="AF1802" s="48">
        <f t="shared" si="2058"/>
        <v>0.9040506598680722</v>
      </c>
      <c r="AG1802" s="238">
        <f t="shared" si="2059"/>
        <v>0.25853554594720535</v>
      </c>
      <c r="AH1802" s="48">
        <f t="shared" si="2060"/>
        <v>6.6574708497340216E-6</v>
      </c>
      <c r="AI1802" s="48">
        <f>AE1802+AC1802+SUM($AB$1798:AB1802)</f>
        <v>5.3618408277314762</v>
      </c>
      <c r="AJ1802" s="48">
        <f>AE1802+AC1802+SUM($AB$1798:AB1802)-$AI$1799</f>
        <v>3.2608980532287428</v>
      </c>
      <c r="AK1802" s="46"/>
      <c r="AL1802" s="86"/>
      <c r="AM1802" s="92">
        <f>AM1801</f>
        <v>229.38400000000001</v>
      </c>
      <c r="AN1802"/>
      <c r="AO1802"/>
      <c r="AP1802"/>
      <c r="AQ1802">
        <v>2955</v>
      </c>
      <c r="AR1802" s="25">
        <v>370.46499999999997</v>
      </c>
      <c r="AS1802" s="25">
        <v>0.13444329659747159</v>
      </c>
      <c r="AV1802" s="99">
        <f t="shared" si="2067"/>
        <v>0</v>
      </c>
      <c r="AW1802" s="86">
        <f t="shared" si="2068"/>
        <v>1.5842170330461803E-2</v>
      </c>
      <c r="AX1802" s="86">
        <f t="shared" si="2069"/>
        <v>1.1467506929556652</v>
      </c>
      <c r="AY1802" s="86">
        <f t="shared" si="2061"/>
        <v>7.3063579142959939E-2</v>
      </c>
      <c r="AZ1802" s="86">
        <f t="shared" si="2062"/>
        <v>5.2887772485885165</v>
      </c>
      <c r="BA1802" s="86">
        <f t="shared" si="2081"/>
        <v>4.8810972820096145E-2</v>
      </c>
      <c r="BB1802" s="86">
        <f t="shared" si="2082"/>
        <v>3.2120870804086468</v>
      </c>
      <c r="BC1802" s="89"/>
      <c r="BD1802" s="89"/>
      <c r="BE1802" s="41"/>
      <c r="BF1802" s="89"/>
      <c r="BG1802" s="89"/>
      <c r="BH1802" s="89"/>
      <c r="BI1802" s="89"/>
      <c r="BJ1802" s="41"/>
      <c r="BK1802" s="89"/>
      <c r="BL1802" s="89"/>
      <c r="BM1802" s="89">
        <f t="shared" si="2070"/>
        <v>0</v>
      </c>
      <c r="BN1802" s="86">
        <f t="shared" si="2071"/>
        <v>3.1864672882529852E-4</v>
      </c>
      <c r="BO1802" s="86">
        <f t="shared" si="2072"/>
        <v>2.0691091691105425E-2</v>
      </c>
      <c r="BP1802" s="86">
        <f t="shared" si="2063"/>
        <v>4.3915975098915601E-2</v>
      </c>
      <c r="BQ1802" s="86">
        <f t="shared" si="2064"/>
        <v>2.8516516420105891</v>
      </c>
      <c r="BR1802" s="86">
        <f t="shared" si="2083"/>
        <v>4.2635625012733928E-2</v>
      </c>
      <c r="BS1802" s="86">
        <f t="shared" si="2084"/>
        <v>2.752246706701682</v>
      </c>
      <c r="BT1802" s="89">
        <f t="shared" si="2085"/>
        <v>1.6240513702386442E-2</v>
      </c>
      <c r="BU1802" s="89">
        <f t="shared" si="2085"/>
        <v>0.98808633720283656</v>
      </c>
      <c r="BV1802" s="41">
        <f t="shared" si="2073"/>
        <v>462.67135966353101</v>
      </c>
      <c r="BW1802" s="89" t="e">
        <f t="shared" si="2074"/>
        <v>#REF!</v>
      </c>
      <c r="BX1802" s="42" t="e">
        <f t="shared" si="2075"/>
        <v>#REF!</v>
      </c>
      <c r="BY1802" s="89" t="e">
        <f t="shared" si="2076"/>
        <v>#REF!</v>
      </c>
      <c r="BZ1802" s="89" t="e">
        <f t="shared" si="2076"/>
        <v>#REF!</v>
      </c>
      <c r="CA1802" s="41">
        <f t="shared" si="2077"/>
        <v>378.56472860832514</v>
      </c>
      <c r="CB1802" s="89" t="e">
        <f t="shared" si="2078"/>
        <v>#REF!</v>
      </c>
      <c r="CC1802" s="89" t="e">
        <f t="shared" si="2086"/>
        <v>#REF!</v>
      </c>
      <c r="CD1802" s="41"/>
      <c r="CE1802" s="41"/>
      <c r="CF1802" s="42"/>
      <c r="CG1802" s="42"/>
      <c r="CH1802" s="42" t="e">
        <f t="shared" si="2079"/>
        <v>#REF!</v>
      </c>
      <c r="CI1802" s="89"/>
      <c r="CJ1802" s="89"/>
      <c r="CK1802" s="42" t="e">
        <f t="shared" si="2080"/>
        <v>#REF!</v>
      </c>
      <c r="CM1802" s="89" t="e">
        <f t="shared" si="2065"/>
        <v>#REF!</v>
      </c>
      <c r="CN1802" s="89">
        <f t="shared" si="2066"/>
        <v>0</v>
      </c>
    </row>
    <row r="1803" spans="1:213" ht="14.4" x14ac:dyDescent="0.3">
      <c r="A1803" s="19"/>
      <c r="B1803" s="19"/>
      <c r="C1803" s="19"/>
      <c r="E1803" s="125">
        <v>41444.654861111114</v>
      </c>
      <c r="F1803" s="21">
        <f t="shared" si="2049"/>
        <v>1546.0069444444453</v>
      </c>
      <c r="G1803" s="21">
        <f t="shared" si="2050"/>
        <v>35.006944444445253</v>
      </c>
      <c r="I1803" s="21">
        <v>1048</v>
      </c>
      <c r="J1803" s="21">
        <v>9021.5249500000009</v>
      </c>
      <c r="K1803" s="21">
        <v>7941.5991800000002</v>
      </c>
      <c r="L1803" s="21">
        <v>77</v>
      </c>
      <c r="M1803" s="124">
        <v>5.98</v>
      </c>
      <c r="O1803" s="40"/>
      <c r="U1803" s="52">
        <f t="shared" si="2051"/>
        <v>3.3401373784567735E-2</v>
      </c>
      <c r="V1803" s="52">
        <f t="shared" si="2052"/>
        <v>4.4107844273676342</v>
      </c>
      <c r="W1803" s="52">
        <f t="shared" si="2053"/>
        <v>3.2733741254775482E-2</v>
      </c>
      <c r="X1803" s="247">
        <f>W1803+V1803+SUM($U$1798:U1803)</f>
        <v>4.5204711415384979</v>
      </c>
      <c r="Y1803" s="236">
        <f>W1803+V1803+SUM($U$1798:U1803)-$X$1799</f>
        <v>4.4197858561434096</v>
      </c>
      <c r="Z1803" s="42"/>
      <c r="AA1803" s="42"/>
      <c r="AB1803" s="41">
        <f t="shared" si="2054"/>
        <v>3.7943406627801352E-2</v>
      </c>
      <c r="AC1803" s="48">
        <f t="shared" si="2055"/>
        <v>5.0105779527100962</v>
      </c>
      <c r="AD1803" s="48">
        <f t="shared" si="2056"/>
        <v>1.102901685911116</v>
      </c>
      <c r="AE1803" s="48">
        <f t="shared" si="2057"/>
        <v>1.4183117007332489</v>
      </c>
      <c r="AF1803" s="48">
        <f t="shared" si="2058"/>
        <v>1.1029016859111163</v>
      </c>
      <c r="AG1803" s="238">
        <f t="shared" si="2059"/>
        <v>0.31540189300313537</v>
      </c>
      <c r="AH1803" s="48">
        <f t="shared" si="2060"/>
        <v>8.1218189975628772E-6</v>
      </c>
      <c r="AI1803" s="48">
        <f>AE1803+AC1803+SUM($AB$1798:AB1803)</f>
        <v>6.5589005184627229</v>
      </c>
      <c r="AJ1803" s="48">
        <f>AE1803+AC1803+SUM($AB$1798:AB1803)-$AI$1799</f>
        <v>4.4579577439599891</v>
      </c>
      <c r="AK1803" s="46"/>
      <c r="AL1803" s="86"/>
      <c r="AM1803" s="92">
        <f>AM1804</f>
        <v>468.20799999999997</v>
      </c>
      <c r="AN1803"/>
      <c r="AO1803"/>
      <c r="AP1803"/>
      <c r="AQ1803">
        <v>1850</v>
      </c>
      <c r="AR1803" s="25">
        <v>434.10399999999998</v>
      </c>
      <c r="AS1803" s="25">
        <v>0.11171690412228699</v>
      </c>
      <c r="AV1803" s="99">
        <f t="shared" si="2067"/>
        <v>0</v>
      </c>
      <c r="AW1803" s="86">
        <f t="shared" si="2068"/>
        <v>2.3020280980422546E-2</v>
      </c>
      <c r="AX1803" s="86">
        <f t="shared" si="2069"/>
        <v>1.3952914197528263</v>
      </c>
      <c r="AY1803" s="86">
        <f t="shared" si="2061"/>
        <v>0.10645595941963412</v>
      </c>
      <c r="AZ1803" s="86">
        <f t="shared" si="2062"/>
        <v>6.452444559043089</v>
      </c>
      <c r="BA1803" s="86">
        <f t="shared" si="2081"/>
        <v>8.2203353096770321E-2</v>
      </c>
      <c r="BB1803" s="86">
        <f t="shared" si="2082"/>
        <v>4.3757543908632197</v>
      </c>
      <c r="BC1803" s="89"/>
      <c r="BD1803" s="89"/>
      <c r="BE1803" s="41"/>
      <c r="BF1803" s="89"/>
      <c r="BG1803" s="89"/>
      <c r="BH1803" s="89"/>
      <c r="BI1803" s="89"/>
      <c r="BJ1803" s="41"/>
      <c r="BK1803" s="89"/>
      <c r="BL1803" s="89"/>
      <c r="BM1803" s="89">
        <f t="shared" si="2070"/>
        <v>0</v>
      </c>
      <c r="BN1803" s="86">
        <f t="shared" si="2071"/>
        <v>5.1914826431114002E-4</v>
      </c>
      <c r="BO1803" s="86">
        <f t="shared" si="2072"/>
        <v>3.2214592990464343E-2</v>
      </c>
      <c r="BP1803" s="86">
        <f t="shared" si="2063"/>
        <v>7.1693447098899465E-2</v>
      </c>
      <c r="BQ1803" s="86">
        <f t="shared" si="2064"/>
        <v>4.448777694439598</v>
      </c>
      <c r="BR1803" s="86">
        <f t="shared" si="2083"/>
        <v>7.0413097012717793E-2</v>
      </c>
      <c r="BS1803" s="86">
        <f t="shared" si="2084"/>
        <v>4.3493727591306905</v>
      </c>
      <c r="BT1803" s="89">
        <f t="shared" si="2085"/>
        <v>2.7777471999983865E-2</v>
      </c>
      <c r="BU1803" s="89">
        <f t="shared" si="2085"/>
        <v>1.5971260524290085</v>
      </c>
      <c r="BV1803" s="41">
        <f t="shared" si="2073"/>
        <v>547.7307601232302</v>
      </c>
      <c r="BW1803" s="89" t="e">
        <f t="shared" si="2074"/>
        <v>#REF!</v>
      </c>
      <c r="BX1803" s="42" t="e">
        <f t="shared" si="2075"/>
        <v>#REF!</v>
      </c>
      <c r="BY1803" s="89" t="e">
        <f t="shared" si="2076"/>
        <v>#REF!</v>
      </c>
      <c r="BZ1803" s="89" t="e">
        <f t="shared" si="2076"/>
        <v>#REF!</v>
      </c>
      <c r="CA1803" s="41">
        <f t="shared" si="2077"/>
        <v>440.68391017336592</v>
      </c>
      <c r="CB1803" s="89" t="e">
        <f t="shared" si="2078"/>
        <v>#REF!</v>
      </c>
      <c r="CC1803" s="89" t="e">
        <f t="shared" si="2086"/>
        <v>#REF!</v>
      </c>
      <c r="CD1803" s="41"/>
      <c r="CE1803" s="41"/>
      <c r="CF1803" s="42"/>
      <c r="CG1803" s="42"/>
      <c r="CH1803" s="42" t="e">
        <f t="shared" si="2079"/>
        <v>#REF!</v>
      </c>
      <c r="CI1803" s="42"/>
      <c r="CJ1803" s="42"/>
      <c r="CK1803" s="42" t="e">
        <f t="shared" si="2080"/>
        <v>#REF!</v>
      </c>
      <c r="CM1803" s="89" t="e">
        <f t="shared" si="2065"/>
        <v>#REF!</v>
      </c>
      <c r="CN1803" s="89">
        <f t="shared" si="2066"/>
        <v>0</v>
      </c>
    </row>
    <row r="1804" spans="1:213" ht="14.4" x14ac:dyDescent="0.3">
      <c r="A1804" s="19"/>
      <c r="B1804" s="19"/>
      <c r="C1804" s="19"/>
      <c r="E1804" s="32">
        <v>41458.42083333333</v>
      </c>
      <c r="F1804" s="21">
        <f t="shared" si="2049"/>
        <v>1559.7729166666613</v>
      </c>
      <c r="G1804" s="21">
        <f t="shared" si="2050"/>
        <v>48.772916666661331</v>
      </c>
      <c r="I1804" s="21">
        <v>1045</v>
      </c>
      <c r="J1804" s="21">
        <v>10911</v>
      </c>
      <c r="K1804" s="21">
        <v>11431</v>
      </c>
      <c r="L1804" s="21">
        <v>6</v>
      </c>
      <c r="M1804" s="124">
        <v>5.98</v>
      </c>
      <c r="O1804" s="40"/>
      <c r="U1804" s="52">
        <f t="shared" si="2051"/>
        <v>4.7939731581190852E-2</v>
      </c>
      <c r="V1804" s="52">
        <f t="shared" si="2052"/>
        <v>6.3306324726139565</v>
      </c>
      <c r="W1804" s="52">
        <f t="shared" si="2053"/>
        <v>4.6981503800514988E-2</v>
      </c>
      <c r="X1804" s="247">
        <f>W1804+V1804+SUM($U$1798:U1804)</f>
        <v>6.5025066809117504</v>
      </c>
      <c r="Y1804" s="236">
        <f>W1804+V1804+SUM($U$1798:U1804)-$X$1799</f>
        <v>6.4018213955166621</v>
      </c>
      <c r="Z1804" s="42"/>
      <c r="AA1804" s="42"/>
      <c r="AB1804" s="41">
        <f t="shared" si="2054"/>
        <v>4.5758937213049897E-2</v>
      </c>
      <c r="AC1804" s="48">
        <f t="shared" si="2055"/>
        <v>6.0426498914085274</v>
      </c>
      <c r="AD1804" s="48">
        <f t="shared" si="2056"/>
        <v>1.3300758546228095</v>
      </c>
      <c r="AE1804" s="48">
        <f t="shared" si="2057"/>
        <v>1.710453589447444</v>
      </c>
      <c r="AF1804" s="48">
        <f t="shared" si="2058"/>
        <v>1.3300758546228093</v>
      </c>
      <c r="AG1804" s="238">
        <f t="shared" si="2059"/>
        <v>0.38036794008455765</v>
      </c>
      <c r="AH1804" s="48">
        <f t="shared" si="2060"/>
        <v>9.7947400772636102E-6</v>
      </c>
      <c r="AI1804" s="48">
        <f>AE1804+AC1804+SUM($AB$1798:AB1804)</f>
        <v>7.9288732830883992</v>
      </c>
      <c r="AJ1804" s="48">
        <f>AE1804+AC1804+SUM($AB$1798:AB1804)-$AI$1799</f>
        <v>5.8279305085856663</v>
      </c>
      <c r="AK1804" s="46"/>
      <c r="AL1804" s="86"/>
      <c r="AM1804" s="25">
        <v>468.20799999999997</v>
      </c>
      <c r="AN1804" s="25">
        <v>0.18199999999998795</v>
      </c>
      <c r="AQ1804">
        <v>2814</v>
      </c>
      <c r="AR1804" s="25">
        <v>474.61199999999997</v>
      </c>
      <c r="AS1804" s="25">
        <v>0.33599999999998431</v>
      </c>
      <c r="AV1804" s="99">
        <f t="shared" si="2067"/>
        <v>0</v>
      </c>
      <c r="AW1804" s="86">
        <f t="shared" si="2068"/>
        <v>2.7761966719090054E-2</v>
      </c>
      <c r="AX1804" s="86">
        <f t="shared" si="2069"/>
        <v>1.6826916227283539</v>
      </c>
      <c r="AY1804" s="86">
        <f t="shared" si="2061"/>
        <v>0.12869166258763665</v>
      </c>
      <c r="AZ1804" s="86">
        <f t="shared" si="2062"/>
        <v>7.800181620500763</v>
      </c>
      <c r="BA1804" s="86">
        <f t="shared" si="2081"/>
        <v>0.10443905626477284</v>
      </c>
      <c r="BB1804" s="86">
        <f t="shared" si="2082"/>
        <v>5.7234914523208928</v>
      </c>
      <c r="BC1804" s="91">
        <f>BA1804-BA1801</f>
        <v>6.6538773493529421E-2</v>
      </c>
      <c r="BD1804" s="91">
        <f>BB1804-BB1801</f>
        <v>3.301185135100241</v>
      </c>
      <c r="BE1804" s="41">
        <f t="shared" ref="BE1804:BE1814" si="2087">1000*(((BC1804)/((BD1804))/0.0112372-1))</f>
        <v>793.6875755636006</v>
      </c>
      <c r="BF1804" s="89">
        <f t="shared" ref="BF1804:BF1816" si="2088">(BE1804-$B$10)/($AM$1795-$B$10)</f>
        <v>-2.5575995196326945E-2</v>
      </c>
      <c r="BG1804" s="89">
        <f t="shared" ref="BG1804:BG1814" si="2089">1-BF1804</f>
        <v>1.025575995196327</v>
      </c>
      <c r="BH1804" s="91">
        <f>BF1804*($AJ1804-$AJ1801)</f>
        <v>-8.6132890508749699E-2</v>
      </c>
      <c r="BI1804" s="91">
        <f>BG1804*($AJ1804-$AJ1801)</f>
        <v>3.4538567991025211</v>
      </c>
      <c r="BJ1804" s="41">
        <f>1000*((BA1804/BB1804)/0.0112372-1)</f>
        <v>623.84207343824062</v>
      </c>
      <c r="BK1804" s="89">
        <f t="shared" ref="BK1804:BK1824" si="2090">(BJ1804-$B$10)/($AM$1795-$B$10)</f>
        <v>0.19241614988271294</v>
      </c>
      <c r="BL1804" s="89">
        <f t="shared" ref="BL1804:BL1814" si="2091">1-BK1804</f>
        <v>0.80758385011728706</v>
      </c>
      <c r="BM1804" s="89">
        <f t="shared" si="2070"/>
        <v>0</v>
      </c>
      <c r="BN1804" s="86">
        <f t="shared" si="2071"/>
        <v>7.658174906024222E-4</v>
      </c>
      <c r="BO1804" s="86">
        <f t="shared" si="2072"/>
        <v>4.6215686309912567E-2</v>
      </c>
      <c r="BP1804" s="86">
        <f t="shared" si="2063"/>
        <v>0.10599348565225655</v>
      </c>
      <c r="BQ1804" s="86">
        <f t="shared" si="2064"/>
        <v>6.3965131952594936</v>
      </c>
      <c r="BR1804" s="86">
        <f t="shared" si="2083"/>
        <v>0.10471313556607488</v>
      </c>
      <c r="BS1804" s="86">
        <f t="shared" si="2084"/>
        <v>6.2971082599505861</v>
      </c>
      <c r="BT1804" s="89">
        <f t="shared" si="2085"/>
        <v>3.4300038553357087E-2</v>
      </c>
      <c r="BU1804" s="89">
        <f t="shared" si="2085"/>
        <v>1.9477355008198955</v>
      </c>
      <c r="BV1804" s="41">
        <f t="shared" si="2073"/>
        <v>567.1353876830301</v>
      </c>
      <c r="BW1804" s="89" t="e">
        <f t="shared" si="2074"/>
        <v>#REF!</v>
      </c>
      <c r="BX1804" s="42" t="e">
        <f t="shared" si="2075"/>
        <v>#REF!</v>
      </c>
      <c r="BY1804" s="89" t="e">
        <f t="shared" si="2076"/>
        <v>#REF!</v>
      </c>
      <c r="BZ1804" s="89" t="e">
        <f t="shared" si="2076"/>
        <v>#REF!</v>
      </c>
      <c r="CA1804" s="41">
        <f t="shared" si="2077"/>
        <v>479.79615371587016</v>
      </c>
      <c r="CB1804" s="89" t="e">
        <f t="shared" si="2078"/>
        <v>#REF!</v>
      </c>
      <c r="CC1804" s="89" t="e">
        <f t="shared" si="2086"/>
        <v>#REF!</v>
      </c>
      <c r="CD1804" s="41" t="e">
        <f t="shared" ref="CD1804:CD1814" si="2092">CK1804+CJ1804</f>
        <v>#REF!</v>
      </c>
      <c r="CE1804" s="41" t="e">
        <f t="shared" ref="CE1804:CE1814" si="2093">CH1804+CI1804</f>
        <v>#REF!</v>
      </c>
      <c r="CF1804" s="42" t="e">
        <f t="shared" ref="CF1804:CF1814" si="2094">CK1804*13.49+CJ1804</f>
        <v>#REF!</v>
      </c>
      <c r="CG1804" s="42" t="e">
        <f t="shared" ref="CG1804:CG1814" si="2095">CH1804*13.49+CI1804</f>
        <v>#REF!</v>
      </c>
      <c r="CH1804" s="42" t="e">
        <f t="shared" si="2079"/>
        <v>#REF!</v>
      </c>
      <c r="CI1804" s="42">
        <f t="shared" ref="CI1804:CI1815" si="2096">BL1804*$AJ1804</f>
        <v>4.7065425583396117</v>
      </c>
      <c r="CJ1804" s="42">
        <f t="shared" ref="CJ1804:CJ1815" si="2097">BK1804*$AJ1804</f>
        <v>1.1213879502460551</v>
      </c>
      <c r="CK1804" s="42" t="e">
        <f t="shared" si="2080"/>
        <v>#REF!</v>
      </c>
      <c r="CM1804" s="89" t="e">
        <f t="shared" si="2065"/>
        <v>#REF!</v>
      </c>
      <c r="CN1804" s="89">
        <f t="shared" si="2066"/>
        <v>8.6482140743227798E-2</v>
      </c>
    </row>
    <row r="1805" spans="1:213" ht="14.4" x14ac:dyDescent="0.3">
      <c r="A1805" s="19"/>
      <c r="B1805" s="19"/>
      <c r="C1805" s="19"/>
      <c r="E1805" s="32">
        <v>41471.436805555553</v>
      </c>
      <c r="F1805" s="21">
        <f t="shared" si="2049"/>
        <v>1572.7888888888847</v>
      </c>
      <c r="G1805" s="21">
        <f t="shared" si="2050"/>
        <v>61.788888888884685</v>
      </c>
      <c r="I1805" s="21">
        <v>1030</v>
      </c>
      <c r="J1805" s="21">
        <v>13078</v>
      </c>
      <c r="K1805" s="21">
        <v>15249</v>
      </c>
      <c r="L1805" s="21">
        <v>8</v>
      </c>
      <c r="M1805" s="124">
        <v>5.98</v>
      </c>
      <c r="O1805" s="40"/>
      <c r="U1805" s="52">
        <f t="shared" si="2051"/>
        <v>6.3033826498665527E-2</v>
      </c>
      <c r="V1805" s="52">
        <f t="shared" si="2052"/>
        <v>8.3238678178609344</v>
      </c>
      <c r="W1805" s="52">
        <f t="shared" si="2053"/>
        <v>6.1773895295858749E-2</v>
      </c>
      <c r="X1805" s="247">
        <f>W1805+V1805+SUM($U$1798:U1805)</f>
        <v>8.5735682441527388</v>
      </c>
      <c r="Y1805" s="236">
        <f>W1805+V1805+SUM($U$1798:U1805)-$X$1799</f>
        <v>8.4728829587576495</v>
      </c>
      <c r="Z1805" s="42"/>
      <c r="AA1805" s="42"/>
      <c r="AB1805" s="41">
        <f t="shared" si="2054"/>
        <v>5.4059701157423291E-2</v>
      </c>
      <c r="AC1805" s="48">
        <f t="shared" si="2055"/>
        <v>7.1387988275942895</v>
      </c>
      <c r="AD1805" s="48">
        <f t="shared" si="2056"/>
        <v>1.5713543101500933</v>
      </c>
      <c r="AE1805" s="48">
        <f t="shared" si="2057"/>
        <v>2.020733336935991</v>
      </c>
      <c r="AF1805" s="48">
        <f t="shared" si="2058"/>
        <v>1.5713543101500933</v>
      </c>
      <c r="AG1805" s="238">
        <f t="shared" si="2059"/>
        <v>0.44936745526012073</v>
      </c>
      <c r="AH1805" s="48">
        <f t="shared" si="2060"/>
        <v>1.1571525777056304E-5</v>
      </c>
      <c r="AI1805" s="48">
        <f>AE1805+AC1805+SUM($AB$1798:AB1805)</f>
        <v>9.3893616679201308</v>
      </c>
      <c r="AJ1805" s="48">
        <f>AE1805+AC1805+SUM($AB$1798:AB1805)-$AI$1799</f>
        <v>7.288418893417397</v>
      </c>
      <c r="AK1805" s="46"/>
      <c r="AL1805" s="86"/>
      <c r="AM1805" s="25">
        <v>503.029</v>
      </c>
      <c r="AN1805" s="25">
        <v>0.35699999999999932</v>
      </c>
      <c r="AQ1805">
        <v>3196</v>
      </c>
      <c r="AR1805" s="25">
        <v>494.31150000000002</v>
      </c>
      <c r="AS1805" s="25">
        <v>0.2494999999999834</v>
      </c>
      <c r="AV1805" s="99">
        <f t="shared" si="2067"/>
        <v>0</v>
      </c>
      <c r="AW1805" s="86">
        <f t="shared" si="2068"/>
        <v>3.3562984298732966E-2</v>
      </c>
      <c r="AX1805" s="86">
        <f t="shared" si="2069"/>
        <v>1.9871703526372579</v>
      </c>
      <c r="AY1805" s="86">
        <f t="shared" si="2061"/>
        <v>0.15595080878576645</v>
      </c>
      <c r="AZ1805" s="86">
        <f t="shared" si="2062"/>
        <v>9.2334108591343647</v>
      </c>
      <c r="BA1805" s="86">
        <f t="shared" si="2081"/>
        <v>0.13169820246290265</v>
      </c>
      <c r="BB1805" s="86">
        <f t="shared" si="2082"/>
        <v>7.1567206909544954</v>
      </c>
      <c r="BC1805" s="89">
        <f>BA1805-BA1804</f>
        <v>2.7259146198129802E-2</v>
      </c>
      <c r="BD1805" s="89">
        <f>BB1805-BB1804</f>
        <v>1.4332292386336025</v>
      </c>
      <c r="BE1805" s="41">
        <f t="shared" si="2087"/>
        <v>692.53819844922941</v>
      </c>
      <c r="BF1805" s="89">
        <f t="shared" si="2088"/>
        <v>0.10424651652550819</v>
      </c>
      <c r="BG1805" s="89">
        <f t="shared" si="2089"/>
        <v>0.8957534834744918</v>
      </c>
      <c r="BH1805" s="89">
        <f>BF1805*($AJ1805-$AJ1804)</f>
        <v>0.15225082654467378</v>
      </c>
      <c r="BI1805" s="89">
        <f t="shared" ref="BI1805:BI1814" si="2098">BG1805*($AJ1805-$AJ1804)</f>
        <v>1.3082375582870569</v>
      </c>
      <c r="BJ1805" s="41">
        <f>1000*((BA1805/BB1805)/0.0112372-1)</f>
        <v>637.59939319378441</v>
      </c>
      <c r="BK1805" s="89">
        <f t="shared" si="2090"/>
        <v>0.17475899908082865</v>
      </c>
      <c r="BL1805" s="89">
        <f t="shared" si="2091"/>
        <v>0.8252410009191713</v>
      </c>
      <c r="BM1805" s="89">
        <f t="shared" si="2070"/>
        <v>0</v>
      </c>
      <c r="BN1805" s="86">
        <f t="shared" si="2071"/>
        <v>1.0201691088337524E-3</v>
      </c>
      <c r="BO1805" s="86">
        <f t="shared" si="2072"/>
        <v>6.0753726187024994E-2</v>
      </c>
      <c r="BP1805" s="86">
        <f t="shared" si="2063"/>
        <v>0.14158876388274341</v>
      </c>
      <c r="BQ1805" s="86">
        <f t="shared" si="2064"/>
        <v>8.4319794802699946</v>
      </c>
      <c r="BR1805" s="86">
        <f t="shared" si="2083"/>
        <v>0.14030841379656175</v>
      </c>
      <c r="BS1805" s="86">
        <f t="shared" si="2084"/>
        <v>8.3325745449610871</v>
      </c>
      <c r="BT1805" s="89">
        <f t="shared" si="2085"/>
        <v>3.5595278230486874E-2</v>
      </c>
      <c r="BU1805" s="89">
        <f t="shared" si="2085"/>
        <v>2.035466285010501</v>
      </c>
      <c r="BV1805" s="41">
        <f t="shared" si="2073"/>
        <v>556.21776325670851</v>
      </c>
      <c r="BW1805" s="89" t="e">
        <f t="shared" si="2074"/>
        <v>#REF!</v>
      </c>
      <c r="BX1805" s="42" t="e">
        <f t="shared" si="2075"/>
        <v>#REF!</v>
      </c>
      <c r="BY1805" s="89" t="e">
        <f t="shared" si="2076"/>
        <v>#REF!</v>
      </c>
      <c r="BZ1805" s="89" t="e">
        <f t="shared" si="2076"/>
        <v>#REF!</v>
      </c>
      <c r="CA1805" s="41">
        <f t="shared" si="2077"/>
        <v>498.46428669533196</v>
      </c>
      <c r="CB1805" s="89" t="e">
        <f t="shared" si="2078"/>
        <v>#REF!</v>
      </c>
      <c r="CC1805" s="89" t="e">
        <f t="shared" si="2086"/>
        <v>#REF!</v>
      </c>
      <c r="CD1805" s="41" t="e">
        <f t="shared" si="2092"/>
        <v>#REF!</v>
      </c>
      <c r="CE1805" s="41" t="e">
        <f t="shared" si="2093"/>
        <v>#REF!</v>
      </c>
      <c r="CF1805" s="42" t="e">
        <f t="shared" si="2094"/>
        <v>#REF!</v>
      </c>
      <c r="CG1805" s="42" t="e">
        <f t="shared" si="2095"/>
        <v>#REF!</v>
      </c>
      <c r="CH1805" s="42" t="e">
        <f t="shared" si="2079"/>
        <v>#REF!</v>
      </c>
      <c r="CI1805" s="42">
        <f t="shared" si="2096"/>
        <v>6.0147021027219711</v>
      </c>
      <c r="CJ1805" s="42">
        <f t="shared" si="2097"/>
        <v>1.273716790695425</v>
      </c>
      <c r="CK1805" s="42" t="e">
        <f t="shared" si="2080"/>
        <v>#REF!</v>
      </c>
      <c r="CM1805" s="89" t="e">
        <f t="shared" si="2065"/>
        <v>#REF!</v>
      </c>
      <c r="CN1805" s="89">
        <f t="shared" si="2066"/>
        <v>0.1105194115061173</v>
      </c>
    </row>
    <row r="1806" spans="1:213" ht="14.4" x14ac:dyDescent="0.3">
      <c r="A1806" s="19"/>
      <c r="B1806" s="19"/>
      <c r="C1806" s="19"/>
      <c r="E1806" s="32">
        <v>41508.44027777778</v>
      </c>
      <c r="F1806" s="21">
        <f t="shared" si="2049"/>
        <v>1609.7923611111109</v>
      </c>
      <c r="G1806" s="21">
        <f t="shared" si="2050"/>
        <v>98.792361111110949</v>
      </c>
      <c r="I1806" s="21">
        <v>1037</v>
      </c>
      <c r="J1806" s="21">
        <v>14744</v>
      </c>
      <c r="K1806" s="21">
        <v>19823</v>
      </c>
      <c r="L1806" s="21">
        <v>11</v>
      </c>
      <c r="M1806" s="124">
        <v>5.98</v>
      </c>
      <c r="O1806" s="40"/>
      <c r="U1806" s="52">
        <f t="shared" si="2051"/>
        <v>8.249796203490152E-2</v>
      </c>
      <c r="V1806" s="52">
        <f t="shared" si="2052"/>
        <v>10.89418443025933</v>
      </c>
      <c r="W1806" s="52">
        <f t="shared" si="2053"/>
        <v>8.08489782700028E-2</v>
      </c>
      <c r="X1806" s="247">
        <f>W1806+V1806+SUM($U$1798:U1806)</f>
        <v>11.245457901560179</v>
      </c>
      <c r="Y1806" s="236">
        <f>W1806+V1806+SUM($U$1798:U1806)-$X$1799</f>
        <v>11.14477261616509</v>
      </c>
      <c r="Z1806" s="42"/>
      <c r="AA1806" s="42"/>
      <c r="AB1806" s="41">
        <f t="shared" si="2054"/>
        <v>6.1360538376763758E-2</v>
      </c>
      <c r="AC1806" s="48">
        <f t="shared" si="2055"/>
        <v>8.1029034575868195</v>
      </c>
      <c r="AD1806" s="48">
        <f t="shared" si="2056"/>
        <v>1.7835678774968218</v>
      </c>
      <c r="AE1806" s="48">
        <f t="shared" si="2057"/>
        <v>2.2936361617907397</v>
      </c>
      <c r="AF1806" s="48">
        <f t="shared" si="2058"/>
        <v>1.783567877496822</v>
      </c>
      <c r="AG1806" s="238">
        <f t="shared" si="2059"/>
        <v>0.51005515001762136</v>
      </c>
      <c r="AH1806" s="48">
        <f t="shared" si="2060"/>
        <v>1.3134276296739663E-5</v>
      </c>
      <c r="AI1806" s="48">
        <f>AE1806+AC1806+SUM($AB$1798:AB1806)</f>
        <v>10.687729661144175</v>
      </c>
      <c r="AJ1806" s="48">
        <f>AE1806+AC1806+SUM($AB$1798:AB1806)-$AI$1799</f>
        <v>8.5867868866414412</v>
      </c>
      <c r="AK1806" s="46"/>
      <c r="AL1806" s="86"/>
      <c r="AM1806" s="25">
        <v>551.2645</v>
      </c>
      <c r="AN1806" s="25">
        <v>8.9500000000043656E-2</v>
      </c>
      <c r="AQ1806">
        <v>2208</v>
      </c>
      <c r="AR1806" s="25">
        <v>518.02250000000004</v>
      </c>
      <c r="AS1806" s="25">
        <v>0.14050000000003138</v>
      </c>
      <c r="AV1806" s="99">
        <f t="shared" si="2067"/>
        <v>0</v>
      </c>
      <c r="AW1806" s="86">
        <f t="shared" si="2068"/>
        <v>3.9297340013393522E-2</v>
      </c>
      <c r="AX1806" s="86">
        <f t="shared" si="2069"/>
        <v>2.2543388217773463</v>
      </c>
      <c r="AY1806" s="86">
        <f t="shared" si="2061"/>
        <v>0.18311507006294425</v>
      </c>
      <c r="AZ1806" s="86">
        <f t="shared" si="2062"/>
        <v>10.50461459108123</v>
      </c>
      <c r="BA1806" s="86">
        <f t="shared" si="2081"/>
        <v>0.15886246374008045</v>
      </c>
      <c r="BB1806" s="86">
        <f t="shared" si="2082"/>
        <v>8.427924422901361</v>
      </c>
      <c r="BC1806" s="89">
        <f t="shared" ref="BC1806:BD1814" si="2099">BA1806-BA1805</f>
        <v>2.7164261277177804E-2</v>
      </c>
      <c r="BD1806" s="89">
        <f t="shared" si="2099"/>
        <v>1.2712037319468656</v>
      </c>
      <c r="BE1806" s="41">
        <f t="shared" si="2087"/>
        <v>901.62390998511682</v>
      </c>
      <c r="BF1806" s="89">
        <f t="shared" si="2088"/>
        <v>-0.16410938453005441</v>
      </c>
      <c r="BG1806" s="89">
        <f t="shared" si="2089"/>
        <v>1.1641093845300543</v>
      </c>
      <c r="BH1806" s="89">
        <f t="shared" ref="BH1806:BH1814" si="2100">BF1806*($AJ1806-$AJ1805)</f>
        <v>-0.21307437226151976</v>
      </c>
      <c r="BI1806" s="89">
        <f t="shared" si="2098"/>
        <v>1.5114423654855638</v>
      </c>
      <c r="BJ1806" s="41">
        <f t="shared" ref="BJ1806:BJ1814" si="2101">1000*((BA1806/BB1806)/0.0112372-1)</f>
        <v>677.42283420122874</v>
      </c>
      <c r="BK1806" s="89">
        <f t="shared" si="2090"/>
        <v>0.12364668099757464</v>
      </c>
      <c r="BL1806" s="89">
        <f t="shared" si="2091"/>
        <v>0.8763533190024253</v>
      </c>
      <c r="BM1806" s="89">
        <f t="shared" si="2070"/>
        <v>0</v>
      </c>
      <c r="BN1806" s="86">
        <f t="shared" si="2071"/>
        <v>1.3560165721146667E-3</v>
      </c>
      <c r="BO1806" s="86">
        <f t="shared" si="2072"/>
        <v>7.9492961697888137E-2</v>
      </c>
      <c r="BP1806" s="86">
        <f t="shared" si="2063"/>
        <v>0.18861125522956962</v>
      </c>
      <c r="BQ1806" s="86">
        <f t="shared" si="2064"/>
        <v>11.056846646330611</v>
      </c>
      <c r="BR1806" s="86">
        <f t="shared" si="2083"/>
        <v>0.18733090514338796</v>
      </c>
      <c r="BS1806" s="86">
        <f t="shared" si="2084"/>
        <v>10.957441711021703</v>
      </c>
      <c r="BT1806" s="89">
        <f t="shared" si="2085"/>
        <v>4.7022491346826206E-2</v>
      </c>
      <c r="BU1806" s="89">
        <f t="shared" si="2085"/>
        <v>2.624867166060616</v>
      </c>
      <c r="BV1806" s="41">
        <f t="shared" si="2073"/>
        <v>594.19041738712394</v>
      </c>
      <c r="BW1806" s="89" t="e">
        <f t="shared" si="2074"/>
        <v>#REF!</v>
      </c>
      <c r="BX1806" s="42" t="e">
        <f t="shared" si="2075"/>
        <v>#REF!</v>
      </c>
      <c r="BY1806" s="89" t="e">
        <f t="shared" si="2076"/>
        <v>#REF!</v>
      </c>
      <c r="BZ1806" s="89" t="e">
        <f t="shared" si="2076"/>
        <v>#REF!</v>
      </c>
      <c r="CA1806" s="41">
        <f t="shared" si="2077"/>
        <v>521.39558617321757</v>
      </c>
      <c r="CB1806" s="89" t="e">
        <f t="shared" si="2078"/>
        <v>#REF!</v>
      </c>
      <c r="CC1806" s="89" t="e">
        <f t="shared" si="2086"/>
        <v>#REF!</v>
      </c>
      <c r="CD1806" s="41" t="e">
        <f t="shared" si="2092"/>
        <v>#REF!</v>
      </c>
      <c r="CE1806" s="41" t="e">
        <f t="shared" si="2093"/>
        <v>#REF!</v>
      </c>
      <c r="CF1806" s="42" t="e">
        <f t="shared" si="2094"/>
        <v>#REF!</v>
      </c>
      <c r="CG1806" s="42" t="e">
        <f t="shared" si="2095"/>
        <v>#REF!</v>
      </c>
      <c r="CH1806" s="42" t="e">
        <f t="shared" si="2079"/>
        <v>#REF!</v>
      </c>
      <c r="CI1806" s="42">
        <f t="shared" si="2096"/>
        <v>7.5250591876747297</v>
      </c>
      <c r="CJ1806" s="42">
        <f t="shared" si="2097"/>
        <v>1.0617276989667115</v>
      </c>
      <c r="CK1806" s="42" t="e">
        <f t="shared" si="2080"/>
        <v>#REF!</v>
      </c>
      <c r="CM1806" s="89" t="e">
        <f t="shared" si="2065"/>
        <v>#REF!</v>
      </c>
      <c r="CN1806" s="89">
        <f t="shared" si="2066"/>
        <v>0.13827203721263931</v>
      </c>
    </row>
    <row r="1807" spans="1:213" ht="14.4" x14ac:dyDescent="0.3">
      <c r="A1807" s="19"/>
      <c r="B1807" s="19"/>
      <c r="C1807" s="19"/>
      <c r="E1807" s="32">
        <v>41548.557638888888</v>
      </c>
      <c r="F1807" s="21">
        <f t="shared" si="2049"/>
        <v>1649.909722222219</v>
      </c>
      <c r="G1807" s="21">
        <f t="shared" si="2050"/>
        <v>138.90972222221899</v>
      </c>
      <c r="H1807" s="20">
        <v>10</v>
      </c>
      <c r="I1807" s="21">
        <v>1144</v>
      </c>
      <c r="J1807" s="21">
        <v>14981</v>
      </c>
      <c r="K1807" s="21">
        <v>21119</v>
      </c>
      <c r="L1807" s="21">
        <v>20</v>
      </c>
      <c r="M1807" s="124">
        <v>5.98</v>
      </c>
      <c r="O1807" s="40"/>
      <c r="U1807" s="52">
        <f t="shared" si="2051"/>
        <v>9.6960413180565905E-2</v>
      </c>
      <c r="V1807" s="52">
        <f t="shared" si="2052"/>
        <v>12.804008699952528</v>
      </c>
      <c r="W1807" s="52">
        <f t="shared" si="2053"/>
        <v>9.5022351400264188E-2</v>
      </c>
      <c r="X1807" s="247">
        <f>W1807+V1807+SUM($U$1798:U1807)</f>
        <v>13.266415957564204</v>
      </c>
      <c r="Y1807" s="236">
        <f>W1807+V1807+SUM($U$1798:U1807)-$X$1799</f>
        <v>13.165730672169115</v>
      </c>
      <c r="Z1807" s="42"/>
      <c r="AA1807" s="42"/>
      <c r="AB1807" s="41">
        <f t="shared" si="2054"/>
        <v>6.8779958798146593E-2</v>
      </c>
      <c r="AC1807" s="48">
        <f t="shared" si="2055"/>
        <v>9.0826674716600611</v>
      </c>
      <c r="AD1807" s="48">
        <f t="shared" si="2056"/>
        <v>1.9992283049195627</v>
      </c>
      <c r="AE1807" s="48">
        <f t="shared" si="2057"/>
        <v>2.5709715866125107</v>
      </c>
      <c r="AF1807" s="48">
        <f t="shared" si="2058"/>
        <v>1.9992283049195627</v>
      </c>
      <c r="AG1807" s="238">
        <f t="shared" si="2059"/>
        <v>0.57172855928329491</v>
      </c>
      <c r="AH1807" s="48">
        <f t="shared" si="2060"/>
        <v>1.4722409653356642E-5</v>
      </c>
      <c r="AI1807" s="48">
        <f>AE1807+AC1807+SUM($AB$1798:AB1807)</f>
        <v>12.013609058837332</v>
      </c>
      <c r="AJ1807" s="48">
        <f>AE1807+AC1807+SUM($AB$1798:AB1807)-$AI$1799</f>
        <v>9.9126662843345983</v>
      </c>
      <c r="AK1807" s="46"/>
      <c r="AL1807" s="86"/>
      <c r="AM1807" s="25">
        <v>552.69900000000007</v>
      </c>
      <c r="AN1807" s="25">
        <v>0.12299999999999045</v>
      </c>
      <c r="AQ1807">
        <v>2201</v>
      </c>
      <c r="AR1807" s="25">
        <v>513.33300000000008</v>
      </c>
      <c r="AS1807" s="25">
        <v>0.14699999999999136</v>
      </c>
      <c r="AV1807" s="99">
        <f t="shared" si="2067"/>
        <v>0</v>
      </c>
      <c r="AW1807" s="86">
        <f t="shared" si="2068"/>
        <v>4.408901974347449E-2</v>
      </c>
      <c r="AX1807" s="86">
        <f t="shared" si="2069"/>
        <v>2.5268825668690362</v>
      </c>
      <c r="AY1807" s="86">
        <f t="shared" si="2061"/>
        <v>0.20601870893616109</v>
      </c>
      <c r="AZ1807" s="86">
        <f t="shared" si="2062"/>
        <v>11.807590349901171</v>
      </c>
      <c r="BA1807" s="86">
        <f t="shared" si="2081"/>
        <v>0.18176610261329729</v>
      </c>
      <c r="BB1807" s="86">
        <f t="shared" si="2082"/>
        <v>9.7309001817213012</v>
      </c>
      <c r="BC1807" s="89">
        <f t="shared" si="2099"/>
        <v>2.2903638873216836E-2</v>
      </c>
      <c r="BD1807" s="89">
        <f t="shared" si="2099"/>
        <v>1.3029757588199402</v>
      </c>
      <c r="BE1807" s="41">
        <f t="shared" si="2087"/>
        <v>564.26396544843669</v>
      </c>
      <c r="BF1807" s="89">
        <f t="shared" si="2088"/>
        <v>0.2688830530266193</v>
      </c>
      <c r="BG1807" s="89">
        <f t="shared" si="2089"/>
        <v>0.7311169469733807</v>
      </c>
      <c r="BH1807" s="89">
        <f t="shared" si="2100"/>
        <v>0.35650650039683124</v>
      </c>
      <c r="BI1807" s="89">
        <f t="shared" si="2098"/>
        <v>0.96937289729632592</v>
      </c>
      <c r="BJ1807" s="41">
        <f t="shared" si="2101"/>
        <v>662.27076603416072</v>
      </c>
      <c r="BK1807" s="89">
        <f t="shared" si="2090"/>
        <v>0.14309395396500998</v>
      </c>
      <c r="BL1807" s="89">
        <f t="shared" si="2091"/>
        <v>0.85690604603498999</v>
      </c>
      <c r="BM1807" s="89">
        <f t="shared" si="2070"/>
        <v>0</v>
      </c>
      <c r="BN1807" s="86">
        <f t="shared" si="2071"/>
        <v>1.5888943873172945E-3</v>
      </c>
      <c r="BO1807" s="86">
        <f t="shared" si="2072"/>
        <v>9.3433457012946891E-2</v>
      </c>
      <c r="BP1807" s="86">
        <f t="shared" si="2063"/>
        <v>0.22183132225384763</v>
      </c>
      <c r="BQ1807" s="86">
        <f t="shared" si="2064"/>
        <v>13.044584635310356</v>
      </c>
      <c r="BR1807" s="86">
        <f t="shared" si="2083"/>
        <v>0.22055097216766598</v>
      </c>
      <c r="BS1807" s="86">
        <f t="shared" si="2084"/>
        <v>12.945179700001448</v>
      </c>
      <c r="BT1807" s="89">
        <f t="shared" si="2085"/>
        <v>3.3220067024278016E-2</v>
      </c>
      <c r="BU1807" s="89">
        <f t="shared" si="2085"/>
        <v>1.9877379889797453</v>
      </c>
      <c r="BV1807" s="41">
        <f t="shared" si="2073"/>
        <v>487.24752865748422</v>
      </c>
      <c r="BW1807" s="89" t="e">
        <f t="shared" si="2074"/>
        <v>#REF!</v>
      </c>
      <c r="BX1807" s="42" t="e">
        <f t="shared" si="2075"/>
        <v>#REF!</v>
      </c>
      <c r="BY1807" s="89" t="e">
        <f t="shared" si="2076"/>
        <v>#REF!</v>
      </c>
      <c r="BZ1807" s="89" t="e">
        <f t="shared" si="2076"/>
        <v>#REF!</v>
      </c>
      <c r="CA1807" s="41">
        <f t="shared" si="2077"/>
        <v>516.15213704798975</v>
      </c>
      <c r="CB1807" s="89" t="e">
        <f t="shared" si="2078"/>
        <v>#REF!</v>
      </c>
      <c r="CC1807" s="89" t="e">
        <f t="shared" si="2086"/>
        <v>#REF!</v>
      </c>
      <c r="CD1807" s="41" t="e">
        <f t="shared" si="2092"/>
        <v>#REF!</v>
      </c>
      <c r="CE1807" s="41" t="e">
        <f t="shared" si="2093"/>
        <v>#REF!</v>
      </c>
      <c r="CF1807" s="42" t="e">
        <f t="shared" si="2094"/>
        <v>#REF!</v>
      </c>
      <c r="CG1807" s="42" t="e">
        <f t="shared" si="2095"/>
        <v>#REF!</v>
      </c>
      <c r="CH1807" s="42" t="e">
        <f t="shared" si="2079"/>
        <v>#REF!</v>
      </c>
      <c r="CI1807" s="42">
        <f t="shared" si="2096"/>
        <v>8.4942236713735166</v>
      </c>
      <c r="CJ1807" s="42">
        <f t="shared" si="2097"/>
        <v>1.4184426129610817</v>
      </c>
      <c r="CK1807" s="42" t="e">
        <f t="shared" si="2080"/>
        <v>#REF!</v>
      </c>
      <c r="CM1807" s="89" t="e">
        <f t="shared" si="2065"/>
        <v>#REF!</v>
      </c>
      <c r="CN1807" s="89">
        <f t="shared" si="2066"/>
        <v>0.15608031542188699</v>
      </c>
    </row>
    <row r="1808" spans="1:213" ht="14.4" x14ac:dyDescent="0.3">
      <c r="A1808" s="19"/>
      <c r="B1808" s="19"/>
      <c r="C1808" s="19"/>
      <c r="E1808" s="32">
        <v>41583.481944444444</v>
      </c>
      <c r="F1808" s="21">
        <f t="shared" si="2049"/>
        <v>1684.8340277777752</v>
      </c>
      <c r="G1808" s="21">
        <f t="shared" si="2050"/>
        <v>173.83402777777519</v>
      </c>
      <c r="I1808" s="21">
        <v>1123</v>
      </c>
      <c r="J1808" s="21">
        <v>17487</v>
      </c>
      <c r="K1808" s="21">
        <v>24432</v>
      </c>
      <c r="L1808" s="21">
        <v>14</v>
      </c>
      <c r="M1808" s="124">
        <v>5.98</v>
      </c>
      <c r="O1808" s="40"/>
      <c r="U1808" s="52">
        <f t="shared" si="2051"/>
        <v>0.11011179916583994</v>
      </c>
      <c r="V1808" s="52">
        <f t="shared" si="2052"/>
        <v>14.540701593972019</v>
      </c>
      <c r="W1808" s="52">
        <f t="shared" si="2053"/>
        <v>0.1079108651709924</v>
      </c>
      <c r="X1808" s="247">
        <f>W1808+V1808+SUM($U$1798:U1808)</f>
        <v>15.126109164520264</v>
      </c>
      <c r="Y1808" s="236">
        <f>W1808+V1808+SUM($U$1798:U1808)-$X$1799</f>
        <v>15.025423879125174</v>
      </c>
      <c r="Z1808" s="42"/>
      <c r="AA1808" s="42"/>
      <c r="AB1808" s="41">
        <f t="shared" si="2054"/>
        <v>7.8811600851876343E-2</v>
      </c>
      <c r="AC1808" s="48">
        <f t="shared" si="2055"/>
        <v>10.407385755312241</v>
      </c>
      <c r="AD1808" s="48">
        <f t="shared" si="2056"/>
        <v>2.2908182257204213</v>
      </c>
      <c r="AE1808" s="48">
        <f t="shared" si="2057"/>
        <v>2.9459509721468531</v>
      </c>
      <c r="AF1808" s="48">
        <f t="shared" si="2058"/>
        <v>2.2908182257204226</v>
      </c>
      <c r="AG1808" s="238">
        <f t="shared" si="2059"/>
        <v>0.65511587673512195</v>
      </c>
      <c r="AH1808" s="48">
        <f t="shared" si="2060"/>
        <v>1.6869691309111712E-5</v>
      </c>
      <c r="AI1808" s="48">
        <f>AE1808+AC1808+SUM($AB$1798:AB1808)</f>
        <v>13.792118328875732</v>
      </c>
      <c r="AJ1808" s="48">
        <f>AE1808+AC1808+SUM($AB$1798:AB1808)-$AI$1799</f>
        <v>11.691175554372998</v>
      </c>
      <c r="AK1808" s="46"/>
      <c r="AL1808" s="86"/>
      <c r="AM1808" s="25">
        <v>541.59249999999997</v>
      </c>
      <c r="AN1808" s="25">
        <v>3.4999999999740794E-3</v>
      </c>
      <c r="AQ1808">
        <v>2096</v>
      </c>
      <c r="AR1808" s="25">
        <v>504.28399999999999</v>
      </c>
      <c r="AS1808" s="25">
        <v>5.8999999999997499E-2</v>
      </c>
      <c r="AV1808" s="99">
        <f t="shared" si="2067"/>
        <v>0</v>
      </c>
      <c r="AW1808" s="86">
        <f t="shared" si="2068"/>
        <v>5.0164244116525196E-2</v>
      </c>
      <c r="AX1808" s="86">
        <f t="shared" si="2069"/>
        <v>2.8957867280303278</v>
      </c>
      <c r="AY1808" s="86">
        <f t="shared" si="2061"/>
        <v>0.23485495762664532</v>
      </c>
      <c r="AZ1808" s="86">
        <f t="shared" si="2062"/>
        <v>13.557263371249087</v>
      </c>
      <c r="BA1808" s="86">
        <f t="shared" si="2081"/>
        <v>0.21060235130378152</v>
      </c>
      <c r="BB1808" s="86">
        <f t="shared" si="2082"/>
        <v>11.480573203069218</v>
      </c>
      <c r="BC1808" s="89">
        <f t="shared" si="2099"/>
        <v>2.8836248690484234E-2</v>
      </c>
      <c r="BD1808" s="89">
        <f t="shared" si="2099"/>
        <v>1.7496730213479168</v>
      </c>
      <c r="BE1808" s="41">
        <f t="shared" si="2087"/>
        <v>466.64078009512866</v>
      </c>
      <c r="BF1808" s="89">
        <f t="shared" si="2088"/>
        <v>0.39417979222969296</v>
      </c>
      <c r="BG1808" s="89">
        <f t="shared" si="2089"/>
        <v>0.60582020777030698</v>
      </c>
      <c r="BH1808" s="89">
        <f t="shared" si="2100"/>
        <v>0.70105241454231948</v>
      </c>
      <c r="BI1808" s="89">
        <f t="shared" si="2098"/>
        <v>1.0774568554960806</v>
      </c>
      <c r="BJ1808" s="41">
        <f t="shared" si="2101"/>
        <v>632.45618251905466</v>
      </c>
      <c r="BK1808" s="89">
        <f t="shared" si="2090"/>
        <v>0.1813601719911965</v>
      </c>
      <c r="BL1808" s="89">
        <f t="shared" si="2091"/>
        <v>0.81863982800880353</v>
      </c>
      <c r="BM1808" s="89">
        <f t="shared" si="2070"/>
        <v>0</v>
      </c>
      <c r="BN1808" s="86">
        <f t="shared" si="2071"/>
        <v>1.793796577960587E-3</v>
      </c>
      <c r="BO1808" s="86">
        <f t="shared" si="2072"/>
        <v>0.1061170685930318</v>
      </c>
      <c r="BP1808" s="86">
        <f t="shared" si="2063"/>
        <v>0.2514405089254016</v>
      </c>
      <c r="BQ1808" s="86">
        <f t="shared" si="2064"/>
        <v>14.874668655594862</v>
      </c>
      <c r="BR1808" s="86">
        <f t="shared" si="2083"/>
        <v>0.25016015883921994</v>
      </c>
      <c r="BS1808" s="86">
        <f t="shared" si="2084"/>
        <v>14.775263720285954</v>
      </c>
      <c r="BT1808" s="89">
        <f t="shared" si="2085"/>
        <v>2.9609186671553961E-2</v>
      </c>
      <c r="BU1808" s="89">
        <f t="shared" si="2085"/>
        <v>1.8300840202845059</v>
      </c>
      <c r="BV1808" s="41">
        <f t="shared" si="2073"/>
        <v>439.78398521566464</v>
      </c>
      <c r="BW1808" s="89" t="e">
        <f t="shared" si="2074"/>
        <v>#REF!</v>
      </c>
      <c r="BX1808" s="42" t="e">
        <f t="shared" si="2075"/>
        <v>#REF!</v>
      </c>
      <c r="BY1808" s="89" t="e">
        <f t="shared" si="2076"/>
        <v>#REF!</v>
      </c>
      <c r="BZ1808" s="89" t="e">
        <f t="shared" si="2076"/>
        <v>#REF!</v>
      </c>
      <c r="CA1808" s="41">
        <f t="shared" si="2077"/>
        <v>506.69307513391271</v>
      </c>
      <c r="CB1808" s="89" t="e">
        <f t="shared" si="2078"/>
        <v>#REF!</v>
      </c>
      <c r="CC1808" s="89" t="e">
        <f t="shared" si="2086"/>
        <v>#REF!</v>
      </c>
      <c r="CD1808" s="41" t="e">
        <f t="shared" si="2092"/>
        <v>#REF!</v>
      </c>
      <c r="CE1808" s="41" t="e">
        <f t="shared" si="2093"/>
        <v>#REF!</v>
      </c>
      <c r="CF1808" s="42" t="e">
        <f t="shared" si="2094"/>
        <v>#REF!</v>
      </c>
      <c r="CG1808" s="42" t="e">
        <f t="shared" si="2095"/>
        <v>#REF!</v>
      </c>
      <c r="CH1808" s="42" t="e">
        <f t="shared" si="2079"/>
        <v>#REF!</v>
      </c>
      <c r="CI1808" s="42">
        <f t="shared" si="2096"/>
        <v>9.5708619450526395</v>
      </c>
      <c r="CJ1808" s="42">
        <f t="shared" si="2097"/>
        <v>2.1203136093203589</v>
      </c>
      <c r="CK1808" s="42" t="e">
        <f t="shared" si="2080"/>
        <v>#REF!</v>
      </c>
      <c r="CM1808" s="89" t="e">
        <f t="shared" si="2065"/>
        <v>#REF!</v>
      </c>
      <c r="CN1808" s="89">
        <f t="shared" si="2066"/>
        <v>0.17586341130590921</v>
      </c>
    </row>
    <row r="1809" spans="4:92" ht="14.4" x14ac:dyDescent="0.3">
      <c r="E1809" s="32">
        <v>41614.495138888888</v>
      </c>
      <c r="F1809" s="21">
        <f t="shared" si="2049"/>
        <v>1715.847222222219</v>
      </c>
      <c r="G1809" s="21">
        <f t="shared" si="2050"/>
        <v>204.84722222221899</v>
      </c>
      <c r="I1809" s="21">
        <v>1091</v>
      </c>
      <c r="J1809" s="21">
        <v>19408</v>
      </c>
      <c r="K1809" s="21">
        <v>26369</v>
      </c>
      <c r="L1809" s="21">
        <v>7</v>
      </c>
      <c r="M1809" s="124">
        <v>5.98</v>
      </c>
      <c r="O1809" s="40"/>
      <c r="U1809" s="52">
        <f t="shared" si="2051"/>
        <v>0.11545519886385373</v>
      </c>
      <c r="V1809" s="52">
        <f t="shared" si="2052"/>
        <v>15.246318803887183</v>
      </c>
      <c r="W1809" s="52">
        <f t="shared" si="2053"/>
        <v>0.11314746005669261</v>
      </c>
      <c r="X1809" s="247">
        <f>W1809+V1809+SUM($U$1798:U1809)</f>
        <v>15.952418168184982</v>
      </c>
      <c r="Y1809" s="236">
        <f>W1809+V1809+SUM($U$1798:U1809)-$X$1799</f>
        <v>15.851732882789893</v>
      </c>
      <c r="Z1809" s="42"/>
      <c r="AA1809" s="42"/>
      <c r="AB1809" s="41">
        <f t="shared" si="2054"/>
        <v>8.4976847796642774E-2</v>
      </c>
      <c r="AC1809" s="48">
        <f t="shared" si="2055"/>
        <v>11.221531167122091</v>
      </c>
      <c r="AD1809" s="48">
        <f t="shared" si="2056"/>
        <v>2.470023570041274</v>
      </c>
      <c r="AE1809" s="48">
        <f t="shared" si="2057"/>
        <v>3.1764058167908011</v>
      </c>
      <c r="AF1809" s="48">
        <f t="shared" si="2058"/>
        <v>2.470023570041274</v>
      </c>
      <c r="AG1809" s="238">
        <f t="shared" si="2059"/>
        <v>0.70636405738177876</v>
      </c>
      <c r="AH1809" s="48">
        <f t="shared" si="2060"/>
        <v>1.8189367748600975E-5</v>
      </c>
      <c r="AI1809" s="48">
        <f>AE1809+AC1809+SUM($AB$1798:AB1809)</f>
        <v>14.921695433126173</v>
      </c>
      <c r="AJ1809" s="48">
        <f>AE1809+AC1809+SUM($AB$1798:AB1809)-$AI$1799</f>
        <v>12.820752658623439</v>
      </c>
      <c r="AK1809" s="46"/>
      <c r="AL1809" s="86"/>
      <c r="AM1809" s="25">
        <v>529.30499999999995</v>
      </c>
      <c r="AN1809" s="25">
        <v>0.27600000000001046</v>
      </c>
      <c r="AQ1809"/>
      <c r="AR1809" s="25">
        <v>494.86450000000002</v>
      </c>
      <c r="AS1809" s="25">
        <v>5.7500000000004547E-2</v>
      </c>
      <c r="AV1809" s="99">
        <f t="shared" si="2067"/>
        <v>0</v>
      </c>
      <c r="AW1809" s="86">
        <f t="shared" si="2068"/>
        <v>5.3664638613462663E-2</v>
      </c>
      <c r="AX1809" s="86">
        <f t="shared" si="2069"/>
        <v>3.1227411781773382</v>
      </c>
      <c r="AY1809" s="86">
        <f t="shared" si="2061"/>
        <v>0.2520985790562198</v>
      </c>
      <c r="AZ1809" s="86">
        <f t="shared" si="2062"/>
        <v>14.669596854069953</v>
      </c>
      <c r="BA1809" s="86">
        <f t="shared" si="2081"/>
        <v>0.22784597273335599</v>
      </c>
      <c r="BB1809" s="86">
        <f t="shared" si="2082"/>
        <v>12.592906685890084</v>
      </c>
      <c r="BC1809" s="89">
        <f t="shared" si="2099"/>
        <v>1.7243621429574474E-2</v>
      </c>
      <c r="BD1809" s="89">
        <f t="shared" si="2099"/>
        <v>1.1123334828208655</v>
      </c>
      <c r="BE1809" s="41">
        <f t="shared" si="2087"/>
        <v>379.54337163315046</v>
      </c>
      <c r="BF1809" s="89">
        <f t="shared" si="2088"/>
        <v>0.50596697919587064</v>
      </c>
      <c r="BG1809" s="89">
        <f t="shared" si="2089"/>
        <v>0.49403302080412936</v>
      </c>
      <c r="BH1809" s="89">
        <f t="shared" si="2100"/>
        <v>0.57152871520641446</v>
      </c>
      <c r="BI1809" s="89">
        <f t="shared" si="2098"/>
        <v>0.55804838904402609</v>
      </c>
      <c r="BJ1809" s="41">
        <f t="shared" si="2101"/>
        <v>610.11635305792254</v>
      </c>
      <c r="BK1809" s="89">
        <f t="shared" si="2090"/>
        <v>0.2100327437342959</v>
      </c>
      <c r="BL1809" s="89">
        <f t="shared" si="2091"/>
        <v>0.78996725626570408</v>
      </c>
      <c r="BM1809" s="89">
        <f t="shared" si="2070"/>
        <v>0</v>
      </c>
      <c r="BN1809" s="86">
        <f t="shared" si="2071"/>
        <v>1.869261348214483E-3</v>
      </c>
      <c r="BO1809" s="86">
        <f t="shared" si="2072"/>
        <v>0.11127819870847813</v>
      </c>
      <c r="BP1809" s="86">
        <f t="shared" si="2063"/>
        <v>0.26354315578451093</v>
      </c>
      <c r="BQ1809" s="86">
        <f t="shared" si="2064"/>
        <v>15.688875012400471</v>
      </c>
      <c r="BR1809" s="86">
        <f t="shared" si="2083"/>
        <v>0.26226280569832927</v>
      </c>
      <c r="BS1809" s="86">
        <f t="shared" si="2084"/>
        <v>15.589470077091564</v>
      </c>
      <c r="BT1809" s="89">
        <f t="shared" si="2085"/>
        <v>1.2102646859109334E-2</v>
      </c>
      <c r="BU1809" s="89">
        <f t="shared" si="2085"/>
        <v>0.81420635680560949</v>
      </c>
      <c r="BV1809" s="41">
        <f t="shared" si="2073"/>
        <v>322.78043282189748</v>
      </c>
      <c r="BW1809" s="89" t="e">
        <f t="shared" si="2074"/>
        <v>#REF!</v>
      </c>
      <c r="BX1809" s="42" t="e">
        <f t="shared" si="2075"/>
        <v>#REF!</v>
      </c>
      <c r="BY1809" s="89" t="e">
        <f t="shared" si="2076"/>
        <v>#REF!</v>
      </c>
      <c r="BZ1809" s="89" t="e">
        <f t="shared" si="2076"/>
        <v>#REF!</v>
      </c>
      <c r="CA1809" s="41">
        <f t="shared" si="2077"/>
        <v>497.08769138918882</v>
      </c>
      <c r="CB1809" s="89" t="e">
        <f t="shared" si="2078"/>
        <v>#REF!</v>
      </c>
      <c r="CC1809" s="89" t="e">
        <f t="shared" si="2086"/>
        <v>#REF!</v>
      </c>
      <c r="CD1809" s="41" t="e">
        <f t="shared" si="2092"/>
        <v>#REF!</v>
      </c>
      <c r="CE1809" s="41" t="e">
        <f t="shared" si="2093"/>
        <v>#REF!</v>
      </c>
      <c r="CF1809" s="42" t="e">
        <f t="shared" si="2094"/>
        <v>#REF!</v>
      </c>
      <c r="CG1809" s="42" t="e">
        <f t="shared" si="2095"/>
        <v>#REF!</v>
      </c>
      <c r="CH1809" s="42" t="e">
        <f t="shared" si="2079"/>
        <v>#REF!</v>
      </c>
      <c r="CI1809" s="42">
        <f t="shared" si="2096"/>
        <v>10.127974800993989</v>
      </c>
      <c r="CJ1809" s="42">
        <f t="shared" si="2097"/>
        <v>2.6927778576294497</v>
      </c>
      <c r="CK1809" s="42" t="e">
        <f t="shared" si="2080"/>
        <v>#REF!</v>
      </c>
      <c r="CM1809" s="89" t="e">
        <f t="shared" si="2065"/>
        <v>#REF!</v>
      </c>
      <c r="CN1809" s="89">
        <f t="shared" si="2066"/>
        <v>0.18610029152534116</v>
      </c>
    </row>
    <row r="1810" spans="4:92" ht="14.4" x14ac:dyDescent="0.3">
      <c r="E1810" s="32">
        <v>41696.520138888889</v>
      </c>
      <c r="F1810" s="21">
        <f t="shared" si="2049"/>
        <v>1797.8722222222204</v>
      </c>
      <c r="G1810" s="21">
        <f t="shared" si="2050"/>
        <v>286.87222222222044</v>
      </c>
      <c r="I1810" s="21">
        <v>1051</v>
      </c>
      <c r="J1810" s="21">
        <v>22014</v>
      </c>
      <c r="K1810" s="21">
        <v>31303</v>
      </c>
      <c r="L1810" s="21">
        <v>14</v>
      </c>
      <c r="M1810" s="124">
        <v>5.98</v>
      </c>
      <c r="O1810" s="40"/>
      <c r="U1810" s="52">
        <f t="shared" si="2051"/>
        <v>0.13203338575141335</v>
      </c>
      <c r="V1810" s="52">
        <f t="shared" si="2052"/>
        <v>17.435534404097698</v>
      </c>
      <c r="W1810" s="52">
        <f t="shared" si="2053"/>
        <v>0.12939427923098101</v>
      </c>
      <c r="X1810" s="247">
        <f>W1810+V1810+SUM($U$1798:U1810)</f>
        <v>18.289913973321202</v>
      </c>
      <c r="Y1810" s="236">
        <f>W1810+V1810+SUM($U$1798:U1810)-$X$1799</f>
        <v>18.189228687926114</v>
      </c>
      <c r="Z1810" s="42"/>
      <c r="AA1810" s="42"/>
      <c r="AB1810" s="41">
        <f t="shared" si="2054"/>
        <v>9.2853175540095617E-2</v>
      </c>
      <c r="AC1810" s="48">
        <f t="shared" si="2055"/>
        <v>12.261631612682706</v>
      </c>
      <c r="AD1810" s="48">
        <f t="shared" si="2056"/>
        <v>2.6989649308488133</v>
      </c>
      <c r="AE1810" s="48">
        <f t="shared" si="2057"/>
        <v>3.4708202827065731</v>
      </c>
      <c r="AF1810" s="48">
        <f t="shared" si="2058"/>
        <v>2.6989649308488137</v>
      </c>
      <c r="AG1810" s="238">
        <f t="shared" si="2059"/>
        <v>0.77183547655524731</v>
      </c>
      <c r="AH1810" s="48">
        <f t="shared" si="2060"/>
        <v>1.9875302512585391E-5</v>
      </c>
      <c r="AI1810" s="48">
        <f>AE1810+AC1810+SUM($AB$1798:AB1810)</f>
        <v>16.349063520142654</v>
      </c>
      <c r="AJ1810" s="48">
        <f>AE1810+AC1810+SUM($AB$1798:AB1810)-$AI$1799</f>
        <v>14.24812074563992</v>
      </c>
      <c r="AK1810" s="46"/>
      <c r="AL1810" s="86"/>
      <c r="AM1810" s="25">
        <v>491.27766666666668</v>
      </c>
      <c r="AN1810" s="25">
        <v>0.51046286185512346</v>
      </c>
      <c r="AQ1810"/>
      <c r="AR1810" s="25">
        <v>467.16266666666667</v>
      </c>
      <c r="AS1810" s="25">
        <v>0.19470576091457659</v>
      </c>
      <c r="AV1810" s="99">
        <f t="shared" si="2067"/>
        <v>0</v>
      </c>
      <c r="AW1810" s="86">
        <f t="shared" si="2068"/>
        <v>5.7204638391406673E-2</v>
      </c>
      <c r="AX1810" s="86">
        <f t="shared" si="2069"/>
        <v>3.4136156443151666</v>
      </c>
      <c r="AY1810" s="86">
        <f t="shared" si="2061"/>
        <v>0.26945856902120829</v>
      </c>
      <c r="AZ1810" s="86">
        <f t="shared" si="2062"/>
        <v>16.079604951121446</v>
      </c>
      <c r="BA1810" s="86">
        <f t="shared" si="2081"/>
        <v>0.24520596269834449</v>
      </c>
      <c r="BB1810" s="86">
        <f t="shared" si="2082"/>
        <v>14.002914782941577</v>
      </c>
      <c r="BC1810" s="89">
        <f t="shared" si="2099"/>
        <v>1.7359989964988498E-2</v>
      </c>
      <c r="BD1810" s="89">
        <f t="shared" si="2099"/>
        <v>1.4100080970514934</v>
      </c>
      <c r="BE1810" s="41">
        <f t="shared" si="2087"/>
        <v>95.644726258832691</v>
      </c>
      <c r="BF1810" s="89">
        <f t="shared" si="2088"/>
        <v>0.87034327362669395</v>
      </c>
      <c r="BG1810" s="89">
        <f t="shared" si="2089"/>
        <v>0.12965672637330605</v>
      </c>
      <c r="BH1810" s="89">
        <f t="shared" si="2100"/>
        <v>1.2423002135241956</v>
      </c>
      <c r="BI1810" s="89">
        <f t="shared" si="2098"/>
        <v>0.18506787349228512</v>
      </c>
      <c r="BJ1810" s="41">
        <f t="shared" si="2101"/>
        <v>558.31219865617834</v>
      </c>
      <c r="BK1810" s="89">
        <f t="shared" si="2090"/>
        <v>0.2765219860205409</v>
      </c>
      <c r="BL1810" s="89">
        <f t="shared" si="2091"/>
        <v>0.7234780139794591</v>
      </c>
      <c r="BM1810" s="89">
        <f t="shared" si="2070"/>
        <v>0</v>
      </c>
      <c r="BN1810" s="86">
        <f t="shared" si="2071"/>
        <v>2.0986968480932169E-3</v>
      </c>
      <c r="BO1810" s="86">
        <f t="shared" si="2072"/>
        <v>0.1272955823828878</v>
      </c>
      <c r="BP1810" s="86">
        <f t="shared" si="2063"/>
        <v>0.2966513282954687</v>
      </c>
      <c r="BQ1810" s="86">
        <f t="shared" si="2064"/>
        <v>17.993262645025734</v>
      </c>
      <c r="BR1810" s="86">
        <f t="shared" si="2083"/>
        <v>0.29537097820928704</v>
      </c>
      <c r="BS1810" s="86">
        <f t="shared" si="2084"/>
        <v>17.893857709716826</v>
      </c>
      <c r="BT1810" s="89">
        <f t="shared" si="2085"/>
        <v>3.3108172510957767E-2</v>
      </c>
      <c r="BU1810" s="89">
        <f t="shared" si="2085"/>
        <v>2.3043876326252626</v>
      </c>
      <c r="BV1810" s="41">
        <f t="shared" si="2073"/>
        <v>278.5613243283176</v>
      </c>
      <c r="BW1810" s="89" t="e">
        <f t="shared" si="2074"/>
        <v>#REF!</v>
      </c>
      <c r="BX1810" s="42" t="e">
        <f t="shared" si="2075"/>
        <v>#REF!</v>
      </c>
      <c r="BY1810" s="89" t="e">
        <f t="shared" si="2076"/>
        <v>#REF!</v>
      </c>
      <c r="BZ1810" s="89" t="e">
        <f t="shared" si="2076"/>
        <v>#REF!</v>
      </c>
      <c r="CA1810" s="41">
        <f t="shared" si="2077"/>
        <v>468.94566266476477</v>
      </c>
      <c r="CB1810" s="89" t="e">
        <f t="shared" si="2078"/>
        <v>#REF!</v>
      </c>
      <c r="CC1810" s="89" t="e">
        <f t="shared" si="2086"/>
        <v>#REF!</v>
      </c>
      <c r="CD1810" s="41" t="e">
        <f t="shared" si="2092"/>
        <v>#REF!</v>
      </c>
      <c r="CE1810" s="41" t="e">
        <f t="shared" si="2093"/>
        <v>#REF!</v>
      </c>
      <c r="CF1810" s="42" t="e">
        <f t="shared" si="2094"/>
        <v>#REF!</v>
      </c>
      <c r="CG1810" s="42" t="e">
        <f t="shared" si="2095"/>
        <v>#REF!</v>
      </c>
      <c r="CH1810" s="42" t="e">
        <f t="shared" si="2079"/>
        <v>#REF!</v>
      </c>
      <c r="CI1810" s="42">
        <f t="shared" si="2096"/>
        <v>10.3082020999951</v>
      </c>
      <c r="CJ1810" s="42">
        <f t="shared" si="2097"/>
        <v>3.9399186456448207</v>
      </c>
      <c r="CK1810" s="42" t="e">
        <f t="shared" si="2080"/>
        <v>#REF!</v>
      </c>
      <c r="CM1810" s="89" t="e">
        <f t="shared" si="2065"/>
        <v>#REF!</v>
      </c>
      <c r="CN1810" s="89">
        <f t="shared" si="2066"/>
        <v>0.18941194598183128</v>
      </c>
    </row>
    <row r="1811" spans="4:92" ht="14.4" x14ac:dyDescent="0.3">
      <c r="E1811" s="32">
        <v>41743.400694444441</v>
      </c>
      <c r="F1811" s="21">
        <f t="shared" si="2049"/>
        <v>1844.7527777777723</v>
      </c>
      <c r="G1811" s="21">
        <f t="shared" si="2050"/>
        <v>333.75277777777228</v>
      </c>
      <c r="I1811" s="21">
        <v>1036</v>
      </c>
      <c r="J1811" s="21">
        <v>23495</v>
      </c>
      <c r="K1811" s="21">
        <v>32372</v>
      </c>
      <c r="L1811" s="21">
        <v>5</v>
      </c>
      <c r="M1811" s="124">
        <v>5.98</v>
      </c>
      <c r="O1811" s="40"/>
      <c r="U1811" s="52">
        <f t="shared" si="2051"/>
        <v>0.13459358777279259</v>
      </c>
      <c r="V1811" s="52">
        <f t="shared" si="2052"/>
        <v>17.773619276883139</v>
      </c>
      <c r="W1811" s="52">
        <f t="shared" si="2053"/>
        <v>0.13190330748437878</v>
      </c>
      <c r="X1811" s="247">
        <f>W1811+V1811+SUM($U$1798:U1811)</f>
        <v>18.765101462132829</v>
      </c>
      <c r="Y1811" s="236">
        <f>W1811+V1811+SUM($U$1798:U1811)-$X$1799</f>
        <v>18.664416176737742</v>
      </c>
      <c r="Z1811" s="42"/>
      <c r="AA1811" s="42"/>
      <c r="AB1811" s="41">
        <f t="shared" si="2054"/>
        <v>9.7685541354311192E-2</v>
      </c>
      <c r="AC1811" s="48">
        <f t="shared" si="2055"/>
        <v>12.899764763078258</v>
      </c>
      <c r="AD1811" s="48">
        <f t="shared" si="2056"/>
        <v>2.839427395268983</v>
      </c>
      <c r="AE1811" s="48">
        <f t="shared" si="2057"/>
        <v>3.6514524817011531</v>
      </c>
      <c r="AF1811" s="48">
        <f t="shared" si="2058"/>
        <v>2.8394273952689835</v>
      </c>
      <c r="AG1811" s="238">
        <f t="shared" si="2059"/>
        <v>0.81200417675757652</v>
      </c>
      <c r="AH1811" s="48">
        <f t="shared" si="2060"/>
        <v>2.0909674593565391E-5</v>
      </c>
      <c r="AI1811" s="48">
        <f>AE1811+AC1811+SUM($AB$1798:AB1811)</f>
        <v>17.2655144108871</v>
      </c>
      <c r="AJ1811" s="48">
        <f>AE1811+AC1811+SUM($AB$1798:AB1811)-$AI$1799</f>
        <v>15.164571636384366</v>
      </c>
      <c r="AK1811" s="46"/>
      <c r="AL1811" s="86"/>
      <c r="AM1811" s="25">
        <v>470.13150000000002</v>
      </c>
      <c r="AN1811" s="25">
        <v>0.11525840533341497</v>
      </c>
      <c r="AR1811" s="25">
        <v>452.334</v>
      </c>
      <c r="AS1811" s="25">
        <v>2.9698484809856217E-2</v>
      </c>
      <c r="AV1811" s="99">
        <f t="shared" si="2067"/>
        <v>0</v>
      </c>
      <c r="AW1811" s="86">
        <f t="shared" si="2068"/>
        <v>5.9342241975045742E-2</v>
      </c>
      <c r="AX1811" s="86">
        <f t="shared" si="2069"/>
        <v>3.5921102397261073</v>
      </c>
      <c r="AY1811" s="86">
        <f t="shared" si="2061"/>
        <v>0.28059363749878757</v>
      </c>
      <c r="AZ1811" s="86">
        <f t="shared" si="2062"/>
        <v>16.984920773388314</v>
      </c>
      <c r="BA1811" s="86">
        <f t="shared" si="2081"/>
        <v>0.25634103117592377</v>
      </c>
      <c r="BB1811" s="86">
        <f t="shared" si="2082"/>
        <v>14.908230605208445</v>
      </c>
      <c r="BC1811" s="89">
        <f t="shared" si="2099"/>
        <v>1.113506847757928E-2</v>
      </c>
      <c r="BD1811" s="89">
        <f t="shared" si="2099"/>
        <v>0.9053158222668678</v>
      </c>
      <c r="BE1811" s="41">
        <f t="shared" si="2087"/>
        <v>94.547645319123404</v>
      </c>
      <c r="BF1811" s="89">
        <f t="shared" si="2088"/>
        <v>0.87175134757849071</v>
      </c>
      <c r="BG1811" s="89">
        <f t="shared" si="2089"/>
        <v>0.12824865242150929</v>
      </c>
      <c r="BH1811" s="89">
        <f t="shared" si="2100"/>
        <v>0.7989172989959793</v>
      </c>
      <c r="BI1811" s="89">
        <f t="shared" si="2098"/>
        <v>0.11753359174846709</v>
      </c>
      <c r="BJ1811" s="41">
        <f t="shared" si="2101"/>
        <v>530.14967561364631</v>
      </c>
      <c r="BK1811" s="89">
        <f t="shared" si="2090"/>
        <v>0.31266782875441679</v>
      </c>
      <c r="BL1811" s="89">
        <f t="shared" si="2091"/>
        <v>0.68733217124558321</v>
      </c>
      <c r="BM1811" s="89">
        <f t="shared" si="2070"/>
        <v>0</v>
      </c>
      <c r="BN1811" s="86">
        <f t="shared" si="2071"/>
        <v>2.1181160789532963E-3</v>
      </c>
      <c r="BO1811" s="86">
        <f t="shared" si="2072"/>
        <v>0.12978519140542549</v>
      </c>
      <c r="BP1811" s="86">
        <f t="shared" si="2063"/>
        <v>0.30133181561683525</v>
      </c>
      <c r="BQ1811" s="86">
        <f t="shared" si="2064"/>
        <v>18.463769646515992</v>
      </c>
      <c r="BR1811" s="86">
        <f t="shared" si="2083"/>
        <v>0.30005146553065359</v>
      </c>
      <c r="BS1811" s="86">
        <f t="shared" si="2084"/>
        <v>18.364364711207084</v>
      </c>
      <c r="BT1811" s="89">
        <f t="shared" si="2085"/>
        <v>4.6804873213665554E-3</v>
      </c>
      <c r="BU1811" s="89">
        <f t="shared" si="2085"/>
        <v>0.47050700149025815</v>
      </c>
      <c r="BV1811" s="41">
        <f t="shared" si="2073"/>
        <v>-114.74809051889112</v>
      </c>
      <c r="BW1811" s="89" t="e">
        <f t="shared" si="2074"/>
        <v>#REF!</v>
      </c>
      <c r="BX1811" s="42" t="e">
        <f t="shared" si="2075"/>
        <v>#REF!</v>
      </c>
      <c r="BY1811" s="89" t="e">
        <f t="shared" si="2076"/>
        <v>#REF!</v>
      </c>
      <c r="BZ1811" s="89" t="e">
        <f t="shared" si="2076"/>
        <v>#REF!</v>
      </c>
      <c r="CA1811" s="41">
        <f t="shared" si="2077"/>
        <v>453.99104801199485</v>
      </c>
      <c r="CB1811" s="89" t="e">
        <f t="shared" si="2078"/>
        <v>#REF!</v>
      </c>
      <c r="CC1811" s="89" t="e">
        <f t="shared" si="2086"/>
        <v>#REF!</v>
      </c>
      <c r="CD1811" s="41" t="e">
        <f t="shared" si="2092"/>
        <v>#REF!</v>
      </c>
      <c r="CE1811" s="41" t="e">
        <f t="shared" si="2093"/>
        <v>#REF!</v>
      </c>
      <c r="CF1811" s="42" t="e">
        <f t="shared" si="2094"/>
        <v>#REF!</v>
      </c>
      <c r="CG1811" s="42" t="e">
        <f t="shared" si="2095"/>
        <v>#REF!</v>
      </c>
      <c r="CH1811" s="42" t="e">
        <f t="shared" si="2079"/>
        <v>#REF!</v>
      </c>
      <c r="CI1811" s="42">
        <f t="shared" si="2096"/>
        <v>10.423097948845253</v>
      </c>
      <c r="CJ1811" s="42">
        <f t="shared" si="2097"/>
        <v>4.7414736875391128</v>
      </c>
      <c r="CK1811" s="42" t="e">
        <f t="shared" si="2080"/>
        <v>#REF!</v>
      </c>
      <c r="CM1811" s="89" t="e">
        <f t="shared" si="2065"/>
        <v>#REF!</v>
      </c>
      <c r="CN1811" s="89">
        <f t="shared" si="2066"/>
        <v>0.1915231430756438</v>
      </c>
    </row>
    <row r="1812" spans="4:92" ht="14.4" x14ac:dyDescent="0.3">
      <c r="E1812" s="32">
        <v>41774.498611111114</v>
      </c>
      <c r="F1812" s="21">
        <f t="shared" si="2049"/>
        <v>1875.8506944444453</v>
      </c>
      <c r="G1812" s="21">
        <f t="shared" si="2050"/>
        <v>364.85069444444525</v>
      </c>
      <c r="I1812" s="21">
        <v>1046</v>
      </c>
      <c r="J1812" s="21">
        <v>22204</v>
      </c>
      <c r="K1812" s="21">
        <v>31092</v>
      </c>
      <c r="L1812" s="21">
        <v>22</v>
      </c>
      <c r="M1812" s="124">
        <v>5.98</v>
      </c>
      <c r="O1812" s="40"/>
      <c r="U1812" s="52">
        <f t="shared" si="2051"/>
        <v>0.13051950751743377</v>
      </c>
      <c r="V1812" s="52">
        <f t="shared" si="2052"/>
        <v>17.235620754364732</v>
      </c>
      <c r="W1812" s="52">
        <f t="shared" si="2053"/>
        <v>0.12791066066121967</v>
      </c>
      <c r="X1812" s="247">
        <f>W1812+V1812+SUM($U$1798:U1812)</f>
        <v>18.353629800308696</v>
      </c>
      <c r="Y1812" s="236">
        <f>W1812+V1812+SUM($U$1798:U1812)-$X$1799</f>
        <v>18.252944514913608</v>
      </c>
      <c r="Z1812" s="42"/>
      <c r="AA1812" s="42"/>
      <c r="AB1812" s="41">
        <f t="shared" si="2054"/>
        <v>9.3209029490450887E-2</v>
      </c>
      <c r="AC1812" s="48">
        <f t="shared" si="2055"/>
        <v>12.308623543995708</v>
      </c>
      <c r="AD1812" s="48">
        <f t="shared" si="2056"/>
        <v>2.7093085440524156</v>
      </c>
      <c r="AE1812" s="48">
        <f t="shared" si="2057"/>
        <v>3.4841219829595826</v>
      </c>
      <c r="AF1812" s="48">
        <f t="shared" si="2058"/>
        <v>2.7093085440524161</v>
      </c>
      <c r="AG1812" s="238">
        <f t="shared" si="2059"/>
        <v>0.77479348743380838</v>
      </c>
      <c r="AH1812" s="48">
        <f t="shared" si="2060"/>
        <v>1.9951473358358518E-5</v>
      </c>
      <c r="AI1812" s="48">
        <f>AE1812+AC1812+SUM($AB$1798:AB1812)</f>
        <v>16.600251722553427</v>
      </c>
      <c r="AJ1812" s="48">
        <f>AE1812+AC1812+SUM($AB$1798:AB1812)-$AI$1799</f>
        <v>14.499308948050693</v>
      </c>
      <c r="AK1812" s="46"/>
      <c r="AL1812" s="86"/>
      <c r="AM1812" s="25">
        <v>455.26549999999997</v>
      </c>
      <c r="AN1812" s="25">
        <v>0.56780674529279573</v>
      </c>
      <c r="AR1812" s="25">
        <v>441.55349999999999</v>
      </c>
      <c r="AS1812" s="25">
        <v>0.10253048327203652</v>
      </c>
      <c r="AV1812" s="99">
        <f t="shared" si="2067"/>
        <v>0</v>
      </c>
      <c r="AW1812" s="86">
        <f t="shared" si="2068"/>
        <v>5.6059481380942744E-2</v>
      </c>
      <c r="AX1812" s="86">
        <f t="shared" si="2069"/>
        <v>3.4280625015786397</v>
      </c>
      <c r="AY1812" s="86">
        <f t="shared" si="2061"/>
        <v>0.26709785332169927</v>
      </c>
      <c r="AZ1812" s="86">
        <f t="shared" si="2062"/>
        <v>16.333153869231726</v>
      </c>
      <c r="BA1812" s="86">
        <f t="shared" si="2081"/>
        <v>0.24284524699883547</v>
      </c>
      <c r="BB1812" s="86">
        <f t="shared" si="2082"/>
        <v>14.256463701051857</v>
      </c>
      <c r="BC1812" s="89">
        <f t="shared" si="2099"/>
        <v>-1.3495784177088299E-2</v>
      </c>
      <c r="BD1812" s="89">
        <f t="shared" si="2099"/>
        <v>-0.65176690415658811</v>
      </c>
      <c r="BE1812" s="41">
        <f t="shared" si="2087"/>
        <v>842.67061463055541</v>
      </c>
      <c r="BF1812" s="89">
        <f t="shared" si="2088"/>
        <v>-8.8444411639964679E-2</v>
      </c>
      <c r="BG1812" s="89">
        <f t="shared" si="2089"/>
        <v>1.0884444116399647</v>
      </c>
      <c r="BH1812" s="89">
        <f t="shared" si="2100"/>
        <v>5.8838767055692902E-2</v>
      </c>
      <c r="BI1812" s="89">
        <f t="shared" si="2098"/>
        <v>-0.72410145538936588</v>
      </c>
      <c r="BJ1812" s="41">
        <f t="shared" si="2101"/>
        <v>515.86206480226895</v>
      </c>
      <c r="BK1812" s="89">
        <f t="shared" si="2090"/>
        <v>0.3310055938989292</v>
      </c>
      <c r="BL1812" s="89">
        <f t="shared" si="2091"/>
        <v>0.66899440610107086</v>
      </c>
      <c r="BM1812" s="89">
        <f t="shared" si="2070"/>
        <v>0</v>
      </c>
      <c r="BN1812" s="86">
        <f t="shared" si="2071"/>
        <v>2.0389982056753806E-3</v>
      </c>
      <c r="BO1812" s="86">
        <f t="shared" si="2072"/>
        <v>0.12587166245554429</v>
      </c>
      <c r="BP1812" s="86">
        <f t="shared" si="2063"/>
        <v>0.29257153420211868</v>
      </c>
      <c r="BQ1812" s="86">
        <f t="shared" si="2064"/>
        <v>18.061058266106578</v>
      </c>
      <c r="BR1812" s="86">
        <f t="shared" si="2083"/>
        <v>0.29129118411593702</v>
      </c>
      <c r="BS1812" s="86">
        <f t="shared" si="2084"/>
        <v>17.96165333079767</v>
      </c>
      <c r="BT1812" s="89">
        <f t="shared" si="2085"/>
        <v>-8.7602814147165753E-3</v>
      </c>
      <c r="BU1812" s="89">
        <f t="shared" si="2085"/>
        <v>-0.40271138040941423</v>
      </c>
      <c r="BV1812" s="41">
        <f>1000*((BT1812/BU1812)/0.0112372-1)</f>
        <v>935.82477803517963</v>
      </c>
      <c r="BW1812" s="89" t="e">
        <f t="shared" si="2074"/>
        <v>#REF!</v>
      </c>
      <c r="BX1812" s="42" t="e">
        <f t="shared" si="2075"/>
        <v>#REF!</v>
      </c>
      <c r="BY1812" s="89" t="e">
        <f t="shared" si="2076"/>
        <v>#REF!</v>
      </c>
      <c r="BZ1812" s="89" t="e">
        <f t="shared" si="2076"/>
        <v>#REF!</v>
      </c>
      <c r="CA1812" s="41">
        <f t="shared" si="2077"/>
        <v>443.18803767815496</v>
      </c>
      <c r="CB1812" s="89" t="e">
        <f t="shared" si="2078"/>
        <v>#REF!</v>
      </c>
      <c r="CC1812" s="89" t="e">
        <f t="shared" si="2086"/>
        <v>#REF!</v>
      </c>
      <c r="CD1812" s="41" t="e">
        <f t="shared" si="2092"/>
        <v>#REF!</v>
      </c>
      <c r="CE1812" s="41" t="e">
        <f t="shared" si="2093"/>
        <v>#REF!</v>
      </c>
      <c r="CF1812" s="42" t="e">
        <f t="shared" si="2094"/>
        <v>#REF!</v>
      </c>
      <c r="CG1812" s="42" t="e">
        <f t="shared" si="2095"/>
        <v>#REF!</v>
      </c>
      <c r="CH1812" s="42" t="e">
        <f t="shared" si="2079"/>
        <v>#REF!</v>
      </c>
      <c r="CI1812" s="42">
        <f t="shared" si="2096"/>
        <v>9.6999565785771154</v>
      </c>
      <c r="CJ1812" s="42">
        <f t="shared" si="2097"/>
        <v>4.7993523694735778</v>
      </c>
      <c r="CK1812" s="42" t="e">
        <f t="shared" si="2080"/>
        <v>#REF!</v>
      </c>
      <c r="CM1812" s="89" t="e">
        <f t="shared" si="2065"/>
        <v>#REF!</v>
      </c>
      <c r="CN1812" s="89">
        <f t="shared" si="2066"/>
        <v>0.17823550932207963</v>
      </c>
    </row>
    <row r="1813" spans="4:92" ht="14.4" x14ac:dyDescent="0.3">
      <c r="E1813" s="32">
        <v>42074.5625</v>
      </c>
      <c r="F1813" s="21">
        <f t="shared" si="2049"/>
        <v>2175.9145833333314</v>
      </c>
      <c r="G1813" s="21">
        <f t="shared" si="2050"/>
        <v>664.91458333333139</v>
      </c>
      <c r="I1813" s="21">
        <v>1054</v>
      </c>
      <c r="J1813" s="21">
        <v>27015</v>
      </c>
      <c r="K1813" s="21">
        <v>35779</v>
      </c>
      <c r="L1813" s="21">
        <v>22</v>
      </c>
      <c r="M1813" s="124">
        <v>5.98</v>
      </c>
      <c r="O1813" s="40"/>
      <c r="U1813" s="52">
        <f t="shared" si="2051"/>
        <v>0.15134354131282995</v>
      </c>
      <c r="V1813" s="52">
        <f t="shared" si="2052"/>
        <v>19.985517347604503</v>
      </c>
      <c r="W1813" s="52">
        <f t="shared" si="2053"/>
        <v>0.14831846000910573</v>
      </c>
      <c r="X1813" s="247">
        <f>W1813+V1813+SUM($U$1798:U1813)</f>
        <v>21.275277734209183</v>
      </c>
      <c r="Y1813" s="236">
        <f>W1813+V1813+SUM($U$1798:U1813)-$X$1799</f>
        <v>21.174592448814096</v>
      </c>
      <c r="Z1813" s="42"/>
      <c r="AA1813" s="42"/>
      <c r="AB1813" s="41">
        <f t="shared" si="2054"/>
        <v>0.11427222025674562</v>
      </c>
      <c r="AC1813" s="48">
        <f t="shared" si="2055"/>
        <v>15.090101767671975</v>
      </c>
      <c r="AD1813" s="48">
        <f t="shared" si="2056"/>
        <v>3.3215526905701589</v>
      </c>
      <c r="AE1813" s="48">
        <f t="shared" si="2057"/>
        <v>4.271456926594384</v>
      </c>
      <c r="AF1813" s="48">
        <f t="shared" si="2058"/>
        <v>3.3215526905701589</v>
      </c>
      <c r="AG1813" s="238">
        <f t="shared" si="2059"/>
        <v>0.94987977595667072</v>
      </c>
      <c r="AH1813" s="48">
        <f t="shared" si="2060"/>
        <v>2.4460067554791015E-5</v>
      </c>
      <c r="AI1813" s="48">
        <f>AE1813+AC1813+SUM($AB$1798:AB1813)</f>
        <v>20.283337110121241</v>
      </c>
      <c r="AJ1813" s="48">
        <f>AE1813+AC1813+SUM($AB$1798:AB1813)-$AI$1799</f>
        <v>18.182394335618508</v>
      </c>
      <c r="AK1813" s="46"/>
      <c r="AL1813" s="86"/>
      <c r="AM1813" s="25">
        <v>354.928</v>
      </c>
      <c r="AN1813" s="25">
        <v>0.60952604538278021</v>
      </c>
      <c r="AQ1813" s="25"/>
      <c r="AR1813" s="25">
        <v>358.76749999999998</v>
      </c>
      <c r="AS1813" s="25">
        <v>0.20949999999999136</v>
      </c>
      <c r="AV1813" s="99">
        <f t="shared" si="2067"/>
        <v>0</v>
      </c>
      <c r="AW1813" s="86">
        <f t="shared" si="2068"/>
        <v>6.4060127748458234E-2</v>
      </c>
      <c r="AX1813" s="86">
        <f t="shared" si="2069"/>
        <v>4.2073967988459255</v>
      </c>
      <c r="AY1813" s="86">
        <f t="shared" si="2061"/>
        <v>0.30419437413720557</v>
      </c>
      <c r="AZ1813" s="86">
        <f t="shared" si="2062"/>
        <v>19.979142735984034</v>
      </c>
      <c r="BA1813" s="86">
        <f t="shared" si="2081"/>
        <v>0.27994176781434177</v>
      </c>
      <c r="BB1813" s="86">
        <f t="shared" si="2082"/>
        <v>17.902452567804165</v>
      </c>
      <c r="BC1813" s="89">
        <f t="shared" si="2099"/>
        <v>3.7096520815506295E-2</v>
      </c>
      <c r="BD1813" s="89">
        <f t="shared" si="2099"/>
        <v>3.6459888667523082</v>
      </c>
      <c r="BE1813" s="41">
        <f t="shared" si="2087"/>
        <v>-94.559885522214728</v>
      </c>
      <c r="BF1813" s="89">
        <f t="shared" si="2088"/>
        <v>1.1144657897206047</v>
      </c>
      <c r="BG1813" s="89">
        <f t="shared" si="2089"/>
        <v>-0.11446578972060473</v>
      </c>
      <c r="BH1813" s="89">
        <f t="shared" si="2100"/>
        <v>4.104672665064184</v>
      </c>
      <c r="BI1813" s="89">
        <f t="shared" si="2098"/>
        <v>-0.42158727749636943</v>
      </c>
      <c r="BJ1813" s="41">
        <f t="shared" si="2101"/>
        <v>391.54436997944828</v>
      </c>
      <c r="BK1813" s="89">
        <f t="shared" si="2090"/>
        <v>0.49056401980122888</v>
      </c>
      <c r="BL1813" s="89">
        <f t="shared" si="2091"/>
        <v>0.50943598019877112</v>
      </c>
      <c r="BM1813" s="89">
        <f t="shared" si="2070"/>
        <v>0</v>
      </c>
      <c r="BN1813" s="86">
        <f t="shared" si="2071"/>
        <v>2.230578198748113E-3</v>
      </c>
      <c r="BO1813" s="86">
        <f t="shared" si="2072"/>
        <v>0.14608788181035762</v>
      </c>
      <c r="BP1813" s="86">
        <f t="shared" si="2063"/>
        <v>0.31996132297574204</v>
      </c>
      <c r="BQ1813" s="86">
        <f t="shared" si="2064"/>
        <v>20.95531641123344</v>
      </c>
      <c r="BR1813" s="86">
        <f t="shared" si="2083"/>
        <v>0.31868097288956038</v>
      </c>
      <c r="BS1813" s="86">
        <f t="shared" si="2084"/>
        <v>20.855911475924533</v>
      </c>
      <c r="BT1813" s="89">
        <f t="shared" si="2085"/>
        <v>2.7389788773623358E-2</v>
      </c>
      <c r="BU1813" s="89">
        <f t="shared" si="2085"/>
        <v>2.8942581451268623</v>
      </c>
      <c r="BV1813" s="41">
        <f>1000*((BT1813/BU1813)/0.0112372-1)</f>
        <v>-157.84252393148978</v>
      </c>
      <c r="BW1813" s="89" t="e">
        <f t="shared" si="2074"/>
        <v>#REF!</v>
      </c>
      <c r="BX1813" s="42" t="e">
        <f t="shared" si="2075"/>
        <v>#REF!</v>
      </c>
      <c r="BY1813" s="89" t="e">
        <f t="shared" si="2076"/>
        <v>#REF!</v>
      </c>
      <c r="BZ1813" s="89" t="e">
        <f t="shared" si="2076"/>
        <v>#REF!</v>
      </c>
      <c r="CA1813" s="41">
        <f t="shared" si="2077"/>
        <v>359.7806258075704</v>
      </c>
      <c r="CB1813" s="89" t="e">
        <f t="shared" si="2078"/>
        <v>#REF!</v>
      </c>
      <c r="CC1813" s="89" t="e">
        <f t="shared" si="2086"/>
        <v>#REF!</v>
      </c>
      <c r="CD1813" s="41" t="e">
        <f t="shared" si="2092"/>
        <v>#REF!</v>
      </c>
      <c r="CE1813" s="41" t="e">
        <f t="shared" si="2093"/>
        <v>#REF!</v>
      </c>
      <c r="CF1813" s="42" t="e">
        <f t="shared" si="2094"/>
        <v>#REF!</v>
      </c>
      <c r="CG1813" s="42" t="e">
        <f t="shared" si="2095"/>
        <v>#REF!</v>
      </c>
      <c r="CH1813" s="42" t="e">
        <f t="shared" si="2079"/>
        <v>#REF!</v>
      </c>
      <c r="CI1813" s="42">
        <f t="shared" si="2096"/>
        <v>9.2627658807263984</v>
      </c>
      <c r="CJ1813" s="42">
        <f t="shared" si="2097"/>
        <v>8.9196284548921092</v>
      </c>
      <c r="CK1813" s="42" t="e">
        <f t="shared" si="2080"/>
        <v>#REF!</v>
      </c>
      <c r="CM1813" s="89" t="e">
        <f t="shared" si="2065"/>
        <v>#REF!</v>
      </c>
      <c r="CN1813" s="89">
        <f t="shared" si="2066"/>
        <v>0.17020218401066586</v>
      </c>
    </row>
    <row r="1814" spans="4:92" ht="14.4" x14ac:dyDescent="0.3">
      <c r="D1814" s="94" t="s">
        <v>127</v>
      </c>
      <c r="E1814" s="32">
        <v>42285.493750000001</v>
      </c>
      <c r="F1814" s="21">
        <f t="shared" si="2049"/>
        <v>2386.8458333333328</v>
      </c>
      <c r="G1814" s="21">
        <f t="shared" si="2050"/>
        <v>875.84583333333285</v>
      </c>
      <c r="I1814" s="21">
        <v>1067</v>
      </c>
      <c r="J1814" s="21">
        <v>28778</v>
      </c>
      <c r="K1814" s="21">
        <v>39825</v>
      </c>
      <c r="L1814" s="21">
        <v>13</v>
      </c>
      <c r="M1814" s="124">
        <v>5.98</v>
      </c>
      <c r="O1814" s="40"/>
      <c r="U1814" s="52">
        <f t="shared" si="2051"/>
        <v>0.17053569157869858</v>
      </c>
      <c r="V1814" s="52">
        <f t="shared" si="2052"/>
        <v>22.519917221884647</v>
      </c>
      <c r="W1814" s="52">
        <f t="shared" si="2053"/>
        <v>0.16712699420227028</v>
      </c>
      <c r="X1814" s="247">
        <f>W1814+V1814+SUM($U$1798:U1814)</f>
        <v>23.999021834261193</v>
      </c>
      <c r="Y1814" s="236">
        <f>W1814+V1814+SUM($U$1798:U1814)-$X$1799</f>
        <v>23.898336548866105</v>
      </c>
      <c r="Z1814" s="42"/>
      <c r="AA1814" s="42"/>
      <c r="AB1814" s="41">
        <f t="shared" si="2054"/>
        <v>0.12323103910236755</v>
      </c>
      <c r="AC1814" s="48">
        <f t="shared" si="2055"/>
        <v>16.273149474234685</v>
      </c>
      <c r="AD1814" s="48">
        <f t="shared" si="2056"/>
        <v>3.5819588398000235</v>
      </c>
      <c r="AE1814" s="48">
        <f t="shared" si="2057"/>
        <v>4.6063345436237686</v>
      </c>
      <c r="AF1814" s="48">
        <f t="shared" si="2058"/>
        <v>3.5819588398000235</v>
      </c>
      <c r="AG1814" s="238">
        <f t="shared" si="2059"/>
        <v>1.0243493261132706</v>
      </c>
      <c r="AH1814" s="48">
        <f t="shared" si="2060"/>
        <v>2.6377710475202469E-5</v>
      </c>
      <c r="AI1814" s="48">
        <f>AE1814+AC1814+SUM($AB$1798:AB1814)</f>
        <v>21.924493472815705</v>
      </c>
      <c r="AJ1814" s="48">
        <f>AE1814+AC1814+SUM($AB$1798:AB1814)-$AI$1799</f>
        <v>19.823550698312971</v>
      </c>
      <c r="AK1814" s="46"/>
      <c r="AL1814" s="86"/>
      <c r="AM1814" s="25">
        <v>303.84399999999999</v>
      </c>
      <c r="AN1814" s="25">
        <v>7.9195959492869533E-2</v>
      </c>
      <c r="AO1814"/>
      <c r="AP1814"/>
      <c r="AR1814" s="25">
        <v>314.5025</v>
      </c>
      <c r="AS1814" s="25">
        <v>0.33304729393886645</v>
      </c>
      <c r="AV1814" s="99">
        <f t="shared" si="2067"/>
        <v>0</v>
      </c>
      <c r="AW1814" s="86">
        <f t="shared" si="2068"/>
        <v>6.6515413295386336E-2</v>
      </c>
      <c r="AX1814" s="86">
        <f t="shared" si="2069"/>
        <v>4.5398191303283824</v>
      </c>
      <c r="AY1814" s="86">
        <f t="shared" si="2061"/>
        <v>0.31658941199895785</v>
      </c>
      <c r="AZ1814" s="86">
        <f t="shared" si="2062"/>
        <v>21.607904060816747</v>
      </c>
      <c r="BA1814" s="86">
        <f t="shared" si="2081"/>
        <v>0.29233680567609405</v>
      </c>
      <c r="BB1814" s="86">
        <f t="shared" si="2082"/>
        <v>19.531213892636877</v>
      </c>
      <c r="BC1814" s="89">
        <f t="shared" si="2099"/>
        <v>1.2395037861752278E-2</v>
      </c>
      <c r="BD1814" s="89">
        <f t="shared" si="2099"/>
        <v>1.6287613248327126</v>
      </c>
      <c r="BE1814" s="41">
        <f t="shared" si="2087"/>
        <v>-322.77606517734614</v>
      </c>
      <c r="BF1814" s="89">
        <f t="shared" si="2088"/>
        <v>1.4073751333430609</v>
      </c>
      <c r="BG1814" s="89">
        <f t="shared" si="2089"/>
        <v>-0.40737513334306086</v>
      </c>
      <c r="BH1814" s="89">
        <f t="shared" si="2100"/>
        <v>2.3097226547839331</v>
      </c>
      <c r="BI1814" s="89">
        <f t="shared" si="2098"/>
        <v>-0.66856629208946983</v>
      </c>
      <c r="BJ1814" s="41">
        <f t="shared" si="2101"/>
        <v>331.97523594013137</v>
      </c>
      <c r="BK1814" s="89">
        <f t="shared" si="2090"/>
        <v>0.56701940512045323</v>
      </c>
      <c r="BL1814" s="89">
        <f t="shared" si="2091"/>
        <v>0.43298059487954677</v>
      </c>
      <c r="BM1814" s="89">
        <f t="shared" si="2070"/>
        <v>0</v>
      </c>
      <c r="BN1814" s="86">
        <f t="shared" si="2071"/>
        <v>2.43275257922527E-3</v>
      </c>
      <c r="BO1814" s="86">
        <f t="shared" si="2072"/>
        <v>0.16469424162304502</v>
      </c>
      <c r="BP1814" s="86">
        <f t="shared" si="2063"/>
        <v>0.34933723630260438</v>
      </c>
      <c r="BQ1814" s="86">
        <f t="shared" si="2064"/>
        <v>23.64968459795859</v>
      </c>
      <c r="BR1814" s="86">
        <f t="shared" si="2083"/>
        <v>0.34805688621642272</v>
      </c>
      <c r="BS1814" s="86">
        <f t="shared" si="2084"/>
        <v>23.550279662649682</v>
      </c>
      <c r="BT1814" s="89">
        <f t="shared" si="2085"/>
        <v>2.9375913326862346E-2</v>
      </c>
      <c r="BU1814" s="89">
        <f t="shared" si="2085"/>
        <v>2.6943681867251499</v>
      </c>
      <c r="BV1814" s="41">
        <f>1000*((BT1814/BU1814)/0.0112372-1)</f>
        <v>-29.76636626458895</v>
      </c>
      <c r="BW1814" s="89" t="e">
        <f t="shared" si="2074"/>
        <v>#REF!</v>
      </c>
      <c r="BX1814" s="42" t="e">
        <f t="shared" si="2075"/>
        <v>#REF!</v>
      </c>
      <c r="BY1814" s="89" t="e">
        <f t="shared" si="2076"/>
        <v>#REF!</v>
      </c>
      <c r="BZ1814" s="89" t="e">
        <f t="shared" si="2076"/>
        <v>#REF!</v>
      </c>
      <c r="CA1814" s="41">
        <f t="shared" si="2077"/>
        <v>315.21287384416951</v>
      </c>
      <c r="CB1814" s="89" t="e">
        <f t="shared" si="2078"/>
        <v>#REF!</v>
      </c>
      <c r="CC1814" s="89" t="e">
        <f t="shared" si="2086"/>
        <v>#REF!</v>
      </c>
      <c r="CD1814" s="41" t="e">
        <f t="shared" si="2092"/>
        <v>#REF!</v>
      </c>
      <c r="CE1814" s="41" t="e">
        <f t="shared" si="2093"/>
        <v>#REF!</v>
      </c>
      <c r="CF1814" s="42" t="e">
        <f t="shared" si="2094"/>
        <v>#REF!</v>
      </c>
      <c r="CG1814" s="42" t="e">
        <f t="shared" si="2095"/>
        <v>#REF!</v>
      </c>
      <c r="CH1814" s="42" t="e">
        <f t="shared" si="2079"/>
        <v>#REF!</v>
      </c>
      <c r="CI1814" s="42">
        <f t="shared" si="2096"/>
        <v>8.5832127739804047</v>
      </c>
      <c r="CJ1814" s="42">
        <f t="shared" si="2097"/>
        <v>11.240337924332566</v>
      </c>
      <c r="CK1814" s="42" t="e">
        <f t="shared" si="2080"/>
        <v>#REF!</v>
      </c>
      <c r="CM1814" s="89" t="e">
        <f t="shared" si="2065"/>
        <v>#REF!</v>
      </c>
      <c r="CN1814" s="89">
        <f t="shared" si="2066"/>
        <v>0.15771547923924711</v>
      </c>
    </row>
    <row r="1815" spans="4:92" ht="14.4" x14ac:dyDescent="0.3">
      <c r="E1815" s="32">
        <v>42488.574999999997</v>
      </c>
      <c r="F1815" s="21">
        <f t="shared" ref="F1815:F1821" si="2102">E1815-E$1752</f>
        <v>2589.9270833333285</v>
      </c>
      <c r="G1815" s="21">
        <f t="shared" ref="G1815:G1820" si="2103">E1815-E$1799</f>
        <v>1078.9270833333285</v>
      </c>
      <c r="I1815" s="21">
        <v>1067</v>
      </c>
      <c r="J1815" s="21">
        <v>47035</v>
      </c>
      <c r="K1815" s="21">
        <v>61770</v>
      </c>
      <c r="L1815" s="21">
        <v>28</v>
      </c>
      <c r="M1815" s="124">
        <v>5.98</v>
      </c>
      <c r="O1815" s="40"/>
      <c r="U1815" s="52">
        <f t="shared" si="2051"/>
        <v>0.26450695966895699</v>
      </c>
      <c r="V1815" s="52">
        <f t="shared" si="2052"/>
        <v>34.929197408557812</v>
      </c>
      <c r="W1815" s="52">
        <f t="shared" si="2053"/>
        <v>0.25921994806966064</v>
      </c>
      <c r="X1815" s="247">
        <f>W1815+V1815+SUM($U$1798:U1815)</f>
        <v>36.764901934470707</v>
      </c>
      <c r="Y1815" s="236">
        <f>W1815+V1815+SUM($U$1798:U1815)-$X$1799</f>
        <v>36.66421664907562</v>
      </c>
      <c r="Z1815" s="42"/>
      <c r="AA1815" s="42"/>
      <c r="AB1815" s="41">
        <f t="shared" si="2054"/>
        <v>0.2014098243164868</v>
      </c>
      <c r="AC1815" s="48">
        <f t="shared" si="2055"/>
        <v>26.596969404427984</v>
      </c>
      <c r="AD1815" s="48">
        <f t="shared" si="2056"/>
        <v>5.8543830019457257</v>
      </c>
      <c r="AE1815" s="48">
        <f t="shared" si="2057"/>
        <v>7.5286310813588146</v>
      </c>
      <c r="AF1815" s="48">
        <f t="shared" si="2058"/>
        <v>5.8543830019457266</v>
      </c>
      <c r="AG1815" s="238">
        <f t="shared" si="2059"/>
        <v>1.6742049674660393</v>
      </c>
      <c r="AH1815" s="48">
        <f t="shared" si="2060"/>
        <v>4.3111947049869625E-5</v>
      </c>
      <c r="AI1815" s="48">
        <f>AE1815+AC1815+SUM($AB$1798:AB1815)</f>
        <v>35.372019765060536</v>
      </c>
      <c r="AJ1815" s="48">
        <f>AE1815+AC1815+SUM($AB$1798:AB1815)-$AI$1799</f>
        <v>33.271076990557802</v>
      </c>
      <c r="AK1815" s="46"/>
      <c r="AL1815" s="86"/>
      <c r="AM1815" s="25">
        <v>264.78300000000002</v>
      </c>
      <c r="AN1815" s="25">
        <v>1.5556349186097936E-2</v>
      </c>
      <c r="AR1815" s="25">
        <v>279.7115</v>
      </c>
      <c r="AS1815" s="25">
        <v>3.889087296522474E-2</v>
      </c>
      <c r="AV1815" s="99">
        <f t="shared" si="2067"/>
        <v>0</v>
      </c>
      <c r="AW1815" s="86">
        <f t="shared" si="2068"/>
        <v>0.10550210780541834</v>
      </c>
      <c r="AX1815" s="86">
        <f t="shared" si="2069"/>
        <v>7.4231289735533963</v>
      </c>
      <c r="AY1815" s="86">
        <f t="shared" si="2061"/>
        <v>0.49568408947397413</v>
      </c>
      <c r="AZ1815" s="86">
        <f t="shared" si="2062"/>
        <v>34.87633567558656</v>
      </c>
      <c r="BA1815" s="86">
        <f>AY1815-$AY$1799</f>
        <v>0.47143148315111033</v>
      </c>
      <c r="BB1815" s="86">
        <f>AZ1815-$AZ$1799</f>
        <v>32.799645507406687</v>
      </c>
      <c r="BC1815" s="89">
        <f>BA1815-BA1814</f>
        <v>0.17909467747501628</v>
      </c>
      <c r="BD1815" s="89">
        <f>BB1815-BB1814</f>
        <v>13.26843161476981</v>
      </c>
      <c r="BE1815" s="41">
        <f>1000*(((BC1815)/((BD1815))/0.0112372-1))</f>
        <v>201.17138673441869</v>
      </c>
      <c r="BF1815" s="89">
        <f t="shared" si="2088"/>
        <v>0.73490263615180984</v>
      </c>
      <c r="BG1815" s="89">
        <f>1-BF1815</f>
        <v>0.26509736384819016</v>
      </c>
      <c r="BH1815" s="89">
        <f>BF1815*($AJ1815-$AJ1814)</f>
        <v>9.8826225218915003</v>
      </c>
      <c r="BI1815" s="89">
        <f>BG1815*($AJ1815-$AJ1814)</f>
        <v>3.5649037703533315</v>
      </c>
      <c r="BJ1815" s="41">
        <f t="shared" ref="BJ1815:BJ1824" si="2104">1000*((BA1815/BB1815)/0.0112372-1)</f>
        <v>279.06119064221048</v>
      </c>
      <c r="BK1815" s="89">
        <f t="shared" si="2090"/>
        <v>0.63493316259393406</v>
      </c>
      <c r="BL1815" s="89">
        <f t="shared" ref="BL1815:BL1824" si="2105">1-BK1815</f>
        <v>0.36506683740606594</v>
      </c>
      <c r="BM1815" s="89">
        <f t="shared" si="2070"/>
        <v>0</v>
      </c>
      <c r="BN1815" s="86">
        <f t="shared" si="2071"/>
        <v>3.674834326820539E-3</v>
      </c>
      <c r="BO1815" s="86">
        <f t="shared" si="2072"/>
        <v>0.25554511374284011</v>
      </c>
      <c r="BP1815" s="86">
        <f t="shared" si="2063"/>
        <v>0.52119801989419734</v>
      </c>
      <c r="BQ1815" s="86">
        <f t="shared" si="2064"/>
        <v>36.243703914576514</v>
      </c>
      <c r="BR1815" s="86">
        <f>BP1815-$BP$1799</f>
        <v>0.51991766980801568</v>
      </c>
      <c r="BS1815" s="86">
        <f>BQ1815-$BQ$1799</f>
        <v>36.14429897926761</v>
      </c>
      <c r="BT1815" s="89">
        <f>BR1815-BR1814</f>
        <v>0.17186078359159296</v>
      </c>
      <c r="BU1815" s="89">
        <f>BS1815-BS1814</f>
        <v>12.594019316617928</v>
      </c>
      <c r="BV1815" s="41">
        <f>1000*((BT1815/BU1815)/0.0112372-1)</f>
        <v>214.3792056655054</v>
      </c>
      <c r="BW1815" s="89" t="e">
        <f t="shared" si="2074"/>
        <v>#REF!</v>
      </c>
      <c r="BX1815" s="42" t="e">
        <f>1-BW1815</f>
        <v>#REF!</v>
      </c>
      <c r="BY1815" s="89" t="e">
        <f>BW1815*($X1815-$X1814)</f>
        <v>#REF!</v>
      </c>
      <c r="BZ1815" s="89" t="e">
        <f>BX1815*($X1815-$X1814)</f>
        <v>#REF!</v>
      </c>
      <c r="CA1815" s="41">
        <f t="shared" ref="CA1815:CA1824" si="2106">1000*((BR1815/BS1815/0.0112372-1))</f>
        <v>280.07867009225953</v>
      </c>
      <c r="CB1815" s="89" t="e">
        <f t="shared" si="2078"/>
        <v>#REF!</v>
      </c>
      <c r="CC1815" s="89" t="e">
        <f t="shared" ref="CC1815:CC1824" si="2107">1-CB1815</f>
        <v>#REF!</v>
      </c>
      <c r="CD1815" s="41" t="e">
        <f t="shared" ref="CD1815:CD1824" si="2108">CK1815+CJ1815</f>
        <v>#REF!</v>
      </c>
      <c r="CE1815" s="41" t="e">
        <f t="shared" ref="CE1815:CE1824" si="2109">CH1815+CI1815</f>
        <v>#REF!</v>
      </c>
      <c r="CF1815" s="42" t="e">
        <f t="shared" ref="CF1815:CF1824" si="2110">CK1815*13.49+CJ1815</f>
        <v>#REF!</v>
      </c>
      <c r="CG1815" s="42" t="e">
        <f t="shared" ref="CG1815:CG1824" si="2111">CH1815*13.49+CI1815</f>
        <v>#REF!</v>
      </c>
      <c r="CH1815" s="42" t="e">
        <f t="shared" si="2079"/>
        <v>#REF!</v>
      </c>
      <c r="CI1815" s="42">
        <f t="shared" si="2096"/>
        <v>12.146166854036666</v>
      </c>
      <c r="CJ1815" s="42">
        <f t="shared" si="2097"/>
        <v>21.124910136521134</v>
      </c>
      <c r="CK1815" s="42" t="e">
        <f t="shared" si="2080"/>
        <v>#REF!</v>
      </c>
      <c r="CM1815" s="89" t="e">
        <f t="shared" si="2065"/>
        <v>#REF!</v>
      </c>
      <c r="CN1815" s="89">
        <f t="shared" si="2066"/>
        <v>0.22318432232175542</v>
      </c>
    </row>
    <row r="1816" spans="4:92" ht="14.4" x14ac:dyDescent="0.3">
      <c r="E1816" s="32">
        <v>42600.556250000001</v>
      </c>
      <c r="F1816" s="21">
        <f t="shared" si="2102"/>
        <v>2701.9083333333328</v>
      </c>
      <c r="G1816" s="21">
        <f t="shared" si="2103"/>
        <v>1190.9083333333328</v>
      </c>
      <c r="I1816" s="21">
        <v>1064</v>
      </c>
      <c r="J1816" s="21">
        <v>52798</v>
      </c>
      <c r="K1816" s="21">
        <v>65832</v>
      </c>
      <c r="L1816" s="21">
        <v>30</v>
      </c>
      <c r="M1816" s="124">
        <v>5.98</v>
      </c>
      <c r="O1816" s="40"/>
      <c r="U1816" s="52">
        <f t="shared" si="2051"/>
        <v>0.28110835913403831</v>
      </c>
      <c r="V1816" s="52">
        <f t="shared" si="2052"/>
        <v>37.121478322072882</v>
      </c>
      <c r="W1816" s="52">
        <f t="shared" si="2053"/>
        <v>0.27548951584439146</v>
      </c>
      <c r="X1816" s="247">
        <f>W1816+V1816+SUM($U$1798:U1816)</f>
        <v>39.254560774894543</v>
      </c>
      <c r="Y1816" s="236">
        <f>W1816+V1816+SUM($U$1798:U1816)-$X$1799</f>
        <v>39.153875489499455</v>
      </c>
      <c r="Z1816" s="42"/>
      <c r="AA1816" s="42"/>
      <c r="AB1816" s="41">
        <f t="shared" si="2054"/>
        <v>0.22545204680943848</v>
      </c>
      <c r="AC1816" s="48">
        <f t="shared" si="2055"/>
        <v>29.771840631437655</v>
      </c>
      <c r="AD1816" s="48">
        <f t="shared" si="2056"/>
        <v>6.5532187174794494</v>
      </c>
      <c r="AE1816" s="48">
        <f t="shared" si="2057"/>
        <v>8.4273212229129655</v>
      </c>
      <c r="AF1816" s="48">
        <f t="shared" si="2058"/>
        <v>6.5532187174794503</v>
      </c>
      <c r="AG1816" s="238">
        <f t="shared" si="2059"/>
        <v>1.8740542472279531</v>
      </c>
      <c r="AH1816" s="48">
        <f t="shared" si="2060"/>
        <v>4.8258205563300409E-5</v>
      </c>
      <c r="AI1816" s="48">
        <f>AE1816+AC1816+SUM($AB$1798:AB1816)</f>
        <v>39.671033180433795</v>
      </c>
      <c r="AJ1816" s="48">
        <f>AE1816+AC1816+SUM($AB$1798:AB1816)-$AI$1799</f>
        <v>37.570090405931062</v>
      </c>
      <c r="AK1816" s="46"/>
      <c r="AL1816" s="86"/>
      <c r="AM1816" s="25">
        <v>246.5745</v>
      </c>
      <c r="AN1816" s="25">
        <v>0.63851742341146656</v>
      </c>
      <c r="AR1816" s="25">
        <v>263.303</v>
      </c>
      <c r="AS1816" s="25">
        <v>3.6769552621715267E-2</v>
      </c>
      <c r="AV1816" s="99">
        <f t="shared" si="2067"/>
        <v>0</v>
      </c>
      <c r="AW1816" s="86">
        <f t="shared" si="2068"/>
        <v>0.11641917384200851</v>
      </c>
      <c r="AX1816" s="86">
        <f t="shared" si="2069"/>
        <v>8.3109020490709575</v>
      </c>
      <c r="AY1816" s="86">
        <f t="shared" si="2061"/>
        <v>0.5480352280589349</v>
      </c>
      <c r="AZ1816" s="86">
        <f t="shared" si="2062"/>
        <v>39.12299795237486</v>
      </c>
      <c r="BA1816" s="86">
        <f>AY1816-$AY$1799</f>
        <v>0.52378262173607115</v>
      </c>
      <c r="BB1816" s="86">
        <f>AZ1816-$AZ$1799</f>
        <v>37.046307784194987</v>
      </c>
      <c r="BC1816" s="89">
        <f>BA1816-BA1815</f>
        <v>5.2351138584960821E-2</v>
      </c>
      <c r="BD1816" s="89">
        <f>BB1816-BB1815</f>
        <v>4.2466622767882996</v>
      </c>
      <c r="BE1816" s="41">
        <f>1000*(((BC1816)/((BD1816))/0.0112372-1))</f>
        <v>97.034527956543883</v>
      </c>
      <c r="BF1816" s="89">
        <f t="shared" si="2088"/>
        <v>0.86855950043560315</v>
      </c>
      <c r="BG1816" s="89">
        <f>1-BF1816</f>
        <v>0.13144049956439685</v>
      </c>
      <c r="BH1816" s="89">
        <f>BF1816*($AJ1816-$AJ1815)</f>
        <v>3.7339489444225546</v>
      </c>
      <c r="BI1816" s="89">
        <f>BG1816*($AJ1816-$AJ1815)</f>
        <v>0.56506447095070522</v>
      </c>
      <c r="BJ1816" s="41">
        <f t="shared" si="2104"/>
        <v>258.19525802890217</v>
      </c>
      <c r="BK1816" s="89">
        <f t="shared" si="2090"/>
        <v>0.66171402727701845</v>
      </c>
      <c r="BL1816" s="89">
        <f t="shared" si="2105"/>
        <v>0.33828597272298155</v>
      </c>
      <c r="BM1816" s="89">
        <f t="shared" si="2070"/>
        <v>0</v>
      </c>
      <c r="BN1816" s="86">
        <f t="shared" si="2071"/>
        <v>3.8561047720838629E-3</v>
      </c>
      <c r="BO1816" s="86">
        <f t="shared" si="2072"/>
        <v>0.2716334110723076</v>
      </c>
      <c r="BP1816" s="86">
        <f t="shared" si="2063"/>
        <v>0.54945720408332011</v>
      </c>
      <c r="BQ1816" s="86">
        <f t="shared" si="2064"/>
        <v>38.705103570811225</v>
      </c>
      <c r="BR1816" s="86">
        <f>BP1816-$BP$1799</f>
        <v>0.54817685399713845</v>
      </c>
      <c r="BS1816" s="86">
        <f>BQ1816-$BQ$1799</f>
        <v>38.605698635502321</v>
      </c>
      <c r="BT1816" s="89">
        <f>BR1816-BR1815</f>
        <v>2.8259184189122766E-2</v>
      </c>
      <c r="BU1816" s="89">
        <f>BS1816-BS1815</f>
        <v>2.4613996562347111</v>
      </c>
      <c r="BV1816" s="41">
        <f>1000*((BT1816/BU1816)/0.0112372-1)</f>
        <v>21.69054418611416</v>
      </c>
      <c r="BW1816" s="89" t="e">
        <f t="shared" si="2074"/>
        <v>#REF!</v>
      </c>
      <c r="BX1816" s="42" t="e">
        <f>1-BW1816</f>
        <v>#REF!</v>
      </c>
      <c r="BY1816" s="89" t="e">
        <f>BW1816*($X1816-$X1815)</f>
        <v>#REF!</v>
      </c>
      <c r="BZ1816" s="89" t="e">
        <f>BX1816*($X1816-$X1815)</f>
        <v>#REF!</v>
      </c>
      <c r="CA1816" s="41">
        <f t="shared" si="2106"/>
        <v>263.60451040186496</v>
      </c>
      <c r="CB1816" s="89" t="e">
        <f t="shared" si="2078"/>
        <v>#REF!</v>
      </c>
      <c r="CC1816" s="89" t="e">
        <f t="shared" si="2107"/>
        <v>#REF!</v>
      </c>
      <c r="CD1816" s="41" t="e">
        <f t="shared" si="2108"/>
        <v>#REF!</v>
      </c>
      <c r="CE1816" s="41" t="e">
        <f t="shared" si="2109"/>
        <v>#REF!</v>
      </c>
      <c r="CF1816" s="42" t="e">
        <f t="shared" si="2110"/>
        <v>#REF!</v>
      </c>
      <c r="CG1816" s="42" t="e">
        <f t="shared" si="2111"/>
        <v>#REF!</v>
      </c>
      <c r="CH1816" s="42" t="e">
        <f t="shared" ref="CH1816:CH1824" si="2112">CC1816*$Y1816</f>
        <v>#REF!</v>
      </c>
      <c r="CI1816" s="42">
        <f t="shared" ref="CI1816:CI1824" si="2113">BL1816*$AJ1816</f>
        <v>12.709434578260746</v>
      </c>
      <c r="CJ1816" s="42">
        <f t="shared" ref="CJ1816:CJ1824" si="2114">BK1816*$AJ1816</f>
        <v>24.860655827670314</v>
      </c>
      <c r="CK1816" s="42" t="e">
        <f t="shared" ref="CK1816:CK1824" si="2115">CB1816*$Y1816</f>
        <v>#REF!</v>
      </c>
      <c r="CM1816" s="89" t="e">
        <f t="shared" si="2065"/>
        <v>#REF!</v>
      </c>
      <c r="CN1816" s="89">
        <f t="shared" si="2066"/>
        <v>0.23353429748901483</v>
      </c>
    </row>
    <row r="1817" spans="4:92" ht="14.4" x14ac:dyDescent="0.3">
      <c r="E1817" s="170">
        <v>42800.628472222219</v>
      </c>
      <c r="F1817" s="150">
        <f t="shared" si="2102"/>
        <v>2901.9805555555504</v>
      </c>
      <c r="G1817" s="150">
        <f t="shared" si="2103"/>
        <v>1390.9805555555504</v>
      </c>
      <c r="H1817" s="150"/>
      <c r="I1817" s="150">
        <v>1058</v>
      </c>
      <c r="J1817" s="150">
        <v>44961</v>
      </c>
      <c r="K1817" s="150">
        <v>61895</v>
      </c>
      <c r="L1817" s="150">
        <v>65</v>
      </c>
      <c r="M1817" s="124">
        <v>5.98</v>
      </c>
      <c r="O1817" s="40"/>
      <c r="U1817" s="52">
        <f t="shared" si="2051"/>
        <v>0.26280663033900847</v>
      </c>
      <c r="V1817" s="52">
        <f t="shared" si="2052"/>
        <v>34.704662149071027</v>
      </c>
      <c r="W1817" s="52">
        <f t="shared" si="2053"/>
        <v>0.25755360522120718</v>
      </c>
      <c r="X1817" s="247">
        <f>W1817+V1817+SUM($U$1798:U1817)</f>
        <v>37.082615321608507</v>
      </c>
      <c r="Y1817" s="236">
        <f>W1817+V1817+SUM($U$1798:U1817)-$X$1799</f>
        <v>36.98193003621342</v>
      </c>
      <c r="Z1817" s="42"/>
      <c r="AA1817" s="42"/>
      <c r="AB1817" s="41">
        <f t="shared" si="2054"/>
        <v>0.19090474039376623</v>
      </c>
      <c r="AC1817" s="48">
        <f t="shared" si="2055"/>
        <v>25.20973123651963</v>
      </c>
      <c r="AD1817" s="48">
        <f t="shared" si="2056"/>
        <v>5.5490315377860195</v>
      </c>
      <c r="AE1817" s="48">
        <f t="shared" si="2057"/>
        <v>7.1359545989614155</v>
      </c>
      <c r="AF1817" s="48">
        <f t="shared" si="2058"/>
        <v>5.5490315377860222</v>
      </c>
      <c r="AG1817" s="238">
        <f t="shared" si="2059"/>
        <v>1.586882197850642</v>
      </c>
      <c r="AH1817" s="48">
        <f t="shared" si="2060"/>
        <v>4.0863324752681667E-5</v>
      </c>
      <c r="AI1817" s="48">
        <f>AE1817+AC1817+SUM($AB$1798:AB1817)</f>
        <v>34.008461901957993</v>
      </c>
      <c r="AJ1817" s="48">
        <f>AE1817+AC1817+SUM($AB$1798:AB1817)-$AI$1799</f>
        <v>31.907519127455259</v>
      </c>
      <c r="AK1817" s="46"/>
      <c r="AL1817" s="86"/>
      <c r="AM1817" s="25">
        <v>223.26566666666668</v>
      </c>
      <c r="AN1817" s="25">
        <v>3.9878983604555968E-2</v>
      </c>
      <c r="AR1817" s="25">
        <v>240.928</v>
      </c>
      <c r="AS1817" s="25">
        <v>0.18028588408413002</v>
      </c>
      <c r="AV1817" s="99">
        <f t="shared" ref="AV1817:AV1824" si="2116">AJ1817-BA1817-BB1817</f>
        <v>0</v>
      </c>
      <c r="AW1817" s="86">
        <f t="shared" ref="AW1817:AW1824" si="2117">(1/(1/((AM1817/1000+1)*0.0112372)+1))*AE1817</f>
        <v>9.6761320622981734E-2</v>
      </c>
      <c r="AX1817" s="86">
        <f t="shared" ref="AX1817:AX1824" si="2118">(1-(1/(1/((AM1817/1000+1)*0.0112372)+1)))*AE1817</f>
        <v>7.0391932783384332</v>
      </c>
      <c r="AY1817" s="86">
        <f t="shared" ref="AY1817:AY1824" si="2119">(1/(1/((AM1817/1000+1)*0.0112372)+1))*AI1817</f>
        <v>0.46114414551751126</v>
      </c>
      <c r="AZ1817" s="86">
        <f t="shared" ref="AZ1817:AZ1824" si="2120">(1-(1/(1/((AM1817/1000+1)*0.0112372)+1)))*AI1817</f>
        <v>33.547317756440478</v>
      </c>
      <c r="BA1817" s="86">
        <f>AY1817-$AY$1799</f>
        <v>0.43689153919464746</v>
      </c>
      <c r="BB1817" s="86">
        <f>AZ1817-$AZ$1799</f>
        <v>31.470627588260609</v>
      </c>
      <c r="BC1817" s="89"/>
      <c r="BD1817" s="89"/>
      <c r="BE1817" s="41"/>
      <c r="BF1817" s="89"/>
      <c r="BG1817" s="89"/>
      <c r="BH1817" s="89"/>
      <c r="BI1817" s="89"/>
      <c r="BJ1817" s="41">
        <f t="shared" si="2104"/>
        <v>235.40717711280146</v>
      </c>
      <c r="BK1817" s="89">
        <f t="shared" si="2090"/>
        <v>0.69096191773613103</v>
      </c>
      <c r="BL1817" s="89">
        <f t="shared" si="2105"/>
        <v>0.30903808226386897</v>
      </c>
      <c r="BM1817" s="89">
        <f t="shared" ref="BM1817:BM1824" si="2121">Y1817-BR1817-BS1817</f>
        <v>0</v>
      </c>
      <c r="BN1817" s="86">
        <f t="shared" ref="BN1817:BN1824" si="2122">(1/(1/((AR1817/1000+1)*0.0112372)+1))*W1817</f>
        <v>3.5420779969125033E-3</v>
      </c>
      <c r="BO1817" s="86">
        <f t="shared" ref="BO1817:BO1824" si="2123">(1-(1/(1/((AR1817/1000+1)*0.0112372)+1)))*W1817</f>
        <v>0.25401152722429465</v>
      </c>
      <c r="BP1817" s="86">
        <f t="shared" ref="BP1817:BP1824" si="2124">(1/(1/((AR1817/1000+1)*0.0112372)+1))*X1817</f>
        <v>0.50998903970234366</v>
      </c>
      <c r="BQ1817" s="86">
        <f t="shared" ref="BQ1817:BQ1824" si="2125">(1-(1/(1/((AR1817/1000+1)*0.0112372)+1)))*X1817</f>
        <v>36.57262628190616</v>
      </c>
      <c r="BR1817" s="86">
        <f>BP1817-$BP$1799</f>
        <v>0.508708689616162</v>
      </c>
      <c r="BS1817" s="86">
        <f>BQ1817-$BQ$1799</f>
        <v>36.473221346597256</v>
      </c>
      <c r="BT1817" s="89"/>
      <c r="BU1817" s="89"/>
      <c r="BV1817" s="41"/>
      <c r="BW1817" s="89"/>
      <c r="BX1817" s="42"/>
      <c r="BY1817" s="89"/>
      <c r="BZ1817" s="89"/>
      <c r="CA1817" s="41">
        <f t="shared" si="2106"/>
        <v>241.18615746278226</v>
      </c>
      <c r="CB1817" s="89" t="e">
        <f t="shared" ref="CB1817:CB1824" si="2126">(CA1817-$P$1756)/($AR$1795-$P$1756)</f>
        <v>#REF!</v>
      </c>
      <c r="CC1817" s="89" t="e">
        <f t="shared" si="2107"/>
        <v>#REF!</v>
      </c>
      <c r="CD1817" s="41" t="e">
        <f t="shared" si="2108"/>
        <v>#REF!</v>
      </c>
      <c r="CE1817" s="41" t="e">
        <f t="shared" si="2109"/>
        <v>#REF!</v>
      </c>
      <c r="CF1817" s="42" t="e">
        <f t="shared" si="2110"/>
        <v>#REF!</v>
      </c>
      <c r="CG1817" s="42" t="e">
        <f t="shared" si="2111"/>
        <v>#REF!</v>
      </c>
      <c r="CH1817" s="42" t="e">
        <f t="shared" si="2112"/>
        <v>#REF!</v>
      </c>
      <c r="CI1817" s="42">
        <f t="shared" si="2113"/>
        <v>9.8606385209464911</v>
      </c>
      <c r="CJ1817" s="42">
        <f t="shared" si="2114"/>
        <v>22.046880606508768</v>
      </c>
      <c r="CK1817" s="42" t="e">
        <f t="shared" si="2115"/>
        <v>#REF!</v>
      </c>
      <c r="CM1817" s="89" t="e">
        <f t="shared" si="2065"/>
        <v>#REF!</v>
      </c>
      <c r="CN1817" s="89">
        <f t="shared" si="2066"/>
        <v>0.18118802025396546</v>
      </c>
    </row>
    <row r="1818" spans="4:92" ht="14.4" x14ac:dyDescent="0.3">
      <c r="D1818" s="47" t="s">
        <v>126</v>
      </c>
      <c r="E1818" s="32">
        <v>42810.487500000003</v>
      </c>
      <c r="F1818" s="21">
        <f t="shared" si="2102"/>
        <v>2911.8395833333343</v>
      </c>
      <c r="G1818" s="21">
        <f t="shared" si="2103"/>
        <v>1400.8395833333343</v>
      </c>
      <c r="I1818" s="21">
        <v>1044</v>
      </c>
      <c r="J1818" s="21">
        <v>44416</v>
      </c>
      <c r="K1818" s="21">
        <v>61379</v>
      </c>
      <c r="L1818" s="21">
        <v>30</v>
      </c>
      <c r="M1818" s="124">
        <v>5.98</v>
      </c>
      <c r="O1818" s="40"/>
      <c r="U1818" s="52">
        <f t="shared" si="2051"/>
        <v>0.25716708968181273</v>
      </c>
      <c r="V1818" s="52">
        <f t="shared" si="2052"/>
        <v>33.959938346130969</v>
      </c>
      <c r="W1818" s="52">
        <f t="shared" si="2053"/>
        <v>0.25202678869386647</v>
      </c>
      <c r="X1818" s="247">
        <f>W1818+V1818+SUM($U$1798:U1818)</f>
        <v>36.589531791822928</v>
      </c>
      <c r="Y1818" s="236">
        <f>W1818+V1818+SUM($U$1798:U1818)-$X$1799</f>
        <v>36.488846506427841</v>
      </c>
      <c r="Z1818" s="42"/>
      <c r="AA1818" s="42"/>
      <c r="AB1818" s="41">
        <f t="shared" si="2054"/>
        <v>0.18609513767424354</v>
      </c>
      <c r="AC1818" s="48">
        <f t="shared" si="2055"/>
        <v>24.574604043431034</v>
      </c>
      <c r="AD1818" s="48">
        <f t="shared" si="2056"/>
        <v>5.4092307286505097</v>
      </c>
      <c r="AE1818" s="48">
        <f t="shared" si="2057"/>
        <v>6.9561732767440416</v>
      </c>
      <c r="AF1818" s="48">
        <f t="shared" si="2058"/>
        <v>5.4092307286505106</v>
      </c>
      <c r="AG1818" s="238">
        <f t="shared" si="2059"/>
        <v>1.5469027142684</v>
      </c>
      <c r="AH1818" s="48">
        <f t="shared" si="2060"/>
        <v>3.9833825131803436E-5</v>
      </c>
      <c r="AI1818" s="48">
        <f>AE1818+AC1818+SUM($AB$1798:AB1818)</f>
        <v>33.379648524326264</v>
      </c>
      <c r="AJ1818" s="48">
        <f>AE1818+AC1818+SUM($AB$1798:AB1818)-$AI$1799</f>
        <v>31.27870574982353</v>
      </c>
      <c r="AK1818" s="46"/>
      <c r="AL1818" s="86"/>
      <c r="AM1818" s="25">
        <v>223.26566666666668</v>
      </c>
      <c r="AN1818" s="25">
        <v>3.9878983604555968E-2</v>
      </c>
      <c r="AR1818" s="25">
        <v>240.928</v>
      </c>
      <c r="AS1818" s="25">
        <v>0.18028588408413002</v>
      </c>
      <c r="AV1818" s="99">
        <f t="shared" si="2116"/>
        <v>0</v>
      </c>
      <c r="AW1818" s="86">
        <f t="shared" si="2117"/>
        <v>9.4323541917995191E-2</v>
      </c>
      <c r="AX1818" s="86">
        <f t="shared" si="2118"/>
        <v>6.8618497348260465</v>
      </c>
      <c r="AY1818" s="86">
        <f t="shared" si="2119"/>
        <v>0.45261763207053679</v>
      </c>
      <c r="AZ1818" s="86">
        <f t="shared" si="2120"/>
        <v>32.927030892255729</v>
      </c>
      <c r="BA1818" s="86">
        <f>AY1818-$AY$1799</f>
        <v>0.42836502574767299</v>
      </c>
      <c r="BB1818" s="86">
        <f>AZ1818-$AZ$1799</f>
        <v>30.85034072407586</v>
      </c>
      <c r="BC1818" s="89"/>
      <c r="BD1818" s="89"/>
      <c r="BE1818" s="41"/>
      <c r="BF1818" s="89"/>
      <c r="BG1818" s="89"/>
      <c r="BH1818" s="89"/>
      <c r="BI1818" s="89"/>
      <c r="BJ1818" s="41">
        <f t="shared" si="2104"/>
        <v>235.65129822343843</v>
      </c>
      <c r="BK1818" s="89">
        <f t="shared" si="2090"/>
        <v>0.69064859484031749</v>
      </c>
      <c r="BL1818" s="89">
        <f t="shared" si="2105"/>
        <v>0.30935140515968251</v>
      </c>
      <c r="BM1818" s="89">
        <f t="shared" si="2121"/>
        <v>0</v>
      </c>
      <c r="BN1818" s="86">
        <f t="shared" si="2122"/>
        <v>3.4660689066974694E-3</v>
      </c>
      <c r="BO1818" s="86">
        <f t="shared" si="2123"/>
        <v>0.24856071978716898</v>
      </c>
      <c r="BP1818" s="86">
        <f t="shared" si="2124"/>
        <v>0.50320777053706289</v>
      </c>
      <c r="BQ1818" s="86">
        <f t="shared" si="2125"/>
        <v>36.086324021285861</v>
      </c>
      <c r="BR1818" s="86">
        <f>BP1818-$BP$1799</f>
        <v>0.50192742045088123</v>
      </c>
      <c r="BS1818" s="86">
        <f>BQ1818-$BQ$1799</f>
        <v>35.986919085976957</v>
      </c>
      <c r="BT1818" s="89"/>
      <c r="BU1818" s="89"/>
      <c r="BV1818" s="41"/>
      <c r="BW1818" s="89"/>
      <c r="BX1818" s="42"/>
      <c r="BY1818" s="89"/>
      <c r="BZ1818" s="89"/>
      <c r="CA1818" s="41">
        <f t="shared" si="2106"/>
        <v>241.18964602365202</v>
      </c>
      <c r="CB1818" s="89" t="e">
        <f t="shared" si="2126"/>
        <v>#REF!</v>
      </c>
      <c r="CC1818" s="89" t="e">
        <f t="shared" si="2107"/>
        <v>#REF!</v>
      </c>
      <c r="CD1818" s="41" t="e">
        <f t="shared" si="2108"/>
        <v>#REF!</v>
      </c>
      <c r="CE1818" s="41" t="e">
        <f t="shared" si="2109"/>
        <v>#REF!</v>
      </c>
      <c r="CF1818" s="42" t="e">
        <f t="shared" si="2110"/>
        <v>#REF!</v>
      </c>
      <c r="CG1818" s="42" t="e">
        <f t="shared" si="2111"/>
        <v>#REF!</v>
      </c>
      <c r="CH1818" s="42" t="e">
        <f t="shared" si="2112"/>
        <v>#REF!</v>
      </c>
      <c r="CI1818" s="89">
        <f t="shared" si="2113"/>
        <v>9.6761115752841498</v>
      </c>
      <c r="CJ1818" s="89">
        <f t="shared" si="2114"/>
        <v>21.60259417453938</v>
      </c>
      <c r="CK1818" s="42" t="e">
        <f t="shared" si="2115"/>
        <v>#REF!</v>
      </c>
      <c r="CM1818" s="89" t="e">
        <f t="shared" si="2065"/>
        <v>#REF!</v>
      </c>
      <c r="CN1818" s="89">
        <f t="shared" si="2066"/>
        <v>0.17779736031880525</v>
      </c>
    </row>
    <row r="1819" spans="4:92" ht="14.4" x14ac:dyDescent="0.3">
      <c r="E1819" s="32">
        <v>42811.488194444442</v>
      </c>
      <c r="F1819" s="21">
        <f t="shared" si="2102"/>
        <v>2912.8402777777737</v>
      </c>
      <c r="G1819" s="21">
        <f t="shared" si="2103"/>
        <v>1401.8402777777737</v>
      </c>
      <c r="I1819" s="21">
        <v>1039</v>
      </c>
      <c r="J1819" s="21">
        <v>5805</v>
      </c>
      <c r="K1819" s="21">
        <v>270.5</v>
      </c>
      <c r="L1819" s="21">
        <v>29</v>
      </c>
      <c r="M1819" s="124">
        <v>5.98</v>
      </c>
      <c r="O1819" s="40"/>
      <c r="U1819" s="52">
        <f t="shared" si="2051"/>
        <v>1.1279189671859239E-3</v>
      </c>
      <c r="V1819" s="52">
        <f t="shared" si="2052"/>
        <v>0.14894619149152588</v>
      </c>
      <c r="W1819" s="52">
        <f t="shared" si="2053"/>
        <v>1.1053739246280963E-3</v>
      </c>
      <c r="X1819" s="250">
        <f>W1819+V1819+SUM($U$1819:U1819)</f>
        <v>0.15117948438333989</v>
      </c>
      <c r="Y1819" s="260">
        <f>W1819+V1819+SUM($U$1819:U1819)-$X$1819+$Y$1818</f>
        <v>36.488846506427841</v>
      </c>
      <c r="Z1819" s="42"/>
      <c r="AA1819" s="42"/>
      <c r="AB1819" s="41">
        <f t="shared" si="2054"/>
        <v>2.4205432918721952E-2</v>
      </c>
      <c r="AC1819" s="48">
        <f t="shared" si="2055"/>
        <v>3.1964238137090861</v>
      </c>
      <c r="AD1819" s="48">
        <f t="shared" si="2056"/>
        <v>0.70357975592804056</v>
      </c>
      <c r="AE1819" s="48">
        <f t="shared" si="2057"/>
        <v>0.90479089204348595</v>
      </c>
      <c r="AF1819" s="48">
        <f t="shared" si="2058"/>
        <v>0.70357975592804056</v>
      </c>
      <c r="AG1819" s="238">
        <f t="shared" si="2059"/>
        <v>0.20120595492159929</v>
      </c>
      <c r="AH1819" s="48">
        <f t="shared" si="2060"/>
        <v>5.1811938461915958E-6</v>
      </c>
      <c r="AI1819" s="84">
        <f>AE1819+AC1819+SUM($AB$1819:AB1819)</f>
        <v>4.1254201386712932</v>
      </c>
      <c r="AJ1819" s="84">
        <f>AE1819+AC1819+SUM($AB$1819:AB1819)-$AI$1819+$AJ$1818</f>
        <v>31.27870574982353</v>
      </c>
      <c r="AK1819" s="46"/>
      <c r="AL1819" s="86"/>
      <c r="AM1819" s="25">
        <v>223.26566666666668</v>
      </c>
      <c r="AN1819" s="25">
        <v>3.9878983604555968E-2</v>
      </c>
      <c r="AR1819" s="25">
        <v>240.928</v>
      </c>
      <c r="AS1819" s="25">
        <v>0.18028588408413002</v>
      </c>
      <c r="AT1819" s="48">
        <f>(1/(1/((AM1819/1000+1)*0.0112372)+1))*AI1819</f>
        <v>5.5939411498018302E-2</v>
      </c>
      <c r="AU1819" s="48">
        <f>(1-(1/(1/((AM1819/1000+1)*0.0112372)+1)))*AI1819</f>
        <v>4.0694807271732749</v>
      </c>
      <c r="AV1819" s="99">
        <f t="shared" si="2116"/>
        <v>0</v>
      </c>
      <c r="AW1819" s="86">
        <f t="shared" si="2117"/>
        <v>1.2268682541017772E-2</v>
      </c>
      <c r="AX1819" s="86">
        <f t="shared" si="2118"/>
        <v>0.89252220950246819</v>
      </c>
      <c r="AY1819" s="86">
        <f t="shared" si="2119"/>
        <v>5.5939411498018302E-2</v>
      </c>
      <c r="AZ1819" s="86">
        <f t="shared" si="2120"/>
        <v>4.0694807271732749</v>
      </c>
      <c r="BA1819" s="93">
        <f t="shared" ref="BA1819:BA1824" si="2127">AY1819-$AT$1819+$BA$1818</f>
        <v>0.42836502574767299</v>
      </c>
      <c r="BB1819" s="93">
        <f t="shared" ref="BB1819:BB1824" si="2128">AZ1819-$AU$1819+$BB$1818</f>
        <v>30.85034072407586</v>
      </c>
      <c r="BC1819" s="89"/>
      <c r="BD1819" s="89"/>
      <c r="BE1819" s="41"/>
      <c r="BF1819" s="89"/>
      <c r="BG1819" s="89"/>
      <c r="BH1819" s="89"/>
      <c r="BI1819" s="89"/>
      <c r="BJ1819" s="41">
        <f t="shared" si="2104"/>
        <v>235.65129822343843</v>
      </c>
      <c r="BK1819" s="89">
        <f t="shared" si="2090"/>
        <v>0.69064859484031749</v>
      </c>
      <c r="BL1819" s="89">
        <f t="shared" si="2105"/>
        <v>0.30935140515968251</v>
      </c>
      <c r="BM1819" s="89">
        <f t="shared" si="2121"/>
        <v>0.10084730431052691</v>
      </c>
      <c r="BN1819" s="86">
        <f t="shared" si="2122"/>
        <v>1.5201964085974319E-5</v>
      </c>
      <c r="BO1819" s="86">
        <f t="shared" si="2123"/>
        <v>1.090171960542122E-3</v>
      </c>
      <c r="BP1819" s="86">
        <f t="shared" si="2124"/>
        <v>2.07913814585855E-3</v>
      </c>
      <c r="BQ1819" s="86">
        <f t="shared" si="2125"/>
        <v>0.14910034623748133</v>
      </c>
      <c r="BR1819" s="93">
        <f t="shared" ref="BR1819:BR1824" si="2129">BP1819-$BN$1818+$BR$1818</f>
        <v>0.50054048969004228</v>
      </c>
      <c r="BS1819" s="93">
        <f t="shared" ref="BS1819:BS1824" si="2130">BQ1819-$BO$1818+$BS$1818</f>
        <v>35.887458712427268</v>
      </c>
      <c r="BT1819" s="89"/>
      <c r="BU1819" s="89"/>
      <c r="BV1819" s="41"/>
      <c r="BW1819" s="89"/>
      <c r="BX1819" s="42"/>
      <c r="BY1819" s="89"/>
      <c r="BZ1819" s="89"/>
      <c r="CA1819" s="41">
        <f t="shared" si="2106"/>
        <v>241.19037116307896</v>
      </c>
      <c r="CB1819" s="89" t="e">
        <f t="shared" si="2126"/>
        <v>#REF!</v>
      </c>
      <c r="CC1819" s="89" t="e">
        <f t="shared" si="2107"/>
        <v>#REF!</v>
      </c>
      <c r="CD1819" s="41" t="e">
        <f t="shared" si="2108"/>
        <v>#REF!</v>
      </c>
      <c r="CE1819" s="41" t="e">
        <f t="shared" si="2109"/>
        <v>#REF!</v>
      </c>
      <c r="CF1819" s="42" t="e">
        <f t="shared" si="2110"/>
        <v>#REF!</v>
      </c>
      <c r="CG1819" s="42" t="e">
        <f t="shared" si="2111"/>
        <v>#REF!</v>
      </c>
      <c r="CH1819" s="42" t="e">
        <f t="shared" si="2112"/>
        <v>#REF!</v>
      </c>
      <c r="CI1819" s="89">
        <f t="shared" si="2113"/>
        <v>9.6761115752841498</v>
      </c>
      <c r="CJ1819" s="89">
        <f t="shared" si="2114"/>
        <v>21.60259417453938</v>
      </c>
      <c r="CK1819" s="42" t="e">
        <f t="shared" si="2115"/>
        <v>#REF!</v>
      </c>
      <c r="CM1819" s="89" t="e">
        <f t="shared" si="2065"/>
        <v>#REF!</v>
      </c>
      <c r="CN1819" s="89">
        <f t="shared" si="2066"/>
        <v>0.17779736031880525</v>
      </c>
    </row>
    <row r="1820" spans="4:92" ht="14.4" x14ac:dyDescent="0.3">
      <c r="E1820" s="32">
        <v>42947.638888888891</v>
      </c>
      <c r="F1820" s="21">
        <f t="shared" si="2102"/>
        <v>3048.9909722222219</v>
      </c>
      <c r="G1820" s="21">
        <f t="shared" si="2103"/>
        <v>1537.9909722222219</v>
      </c>
      <c r="I1820" s="21">
        <v>1038</v>
      </c>
      <c r="J1820" s="21">
        <v>21479</v>
      </c>
      <c r="K1820" s="21">
        <v>6349</v>
      </c>
      <c r="L1820" s="21">
        <v>28</v>
      </c>
      <c r="M1820" s="124">
        <v>5.98</v>
      </c>
      <c r="O1820" s="40"/>
      <c r="U1820" s="52">
        <f t="shared" si="2051"/>
        <v>2.6448300062887998E-2</v>
      </c>
      <c r="V1820" s="52">
        <f t="shared" si="2052"/>
        <v>3.4926033521900104</v>
      </c>
      <c r="W1820" s="52">
        <f t="shared" si="2053"/>
        <v>2.5919646792708782E-2</v>
      </c>
      <c r="X1820" s="247">
        <f>W1820+V1820+SUM($U$1819:U1820)</f>
        <v>3.546099218012793</v>
      </c>
      <c r="Y1820" s="236">
        <f>W1820+V1820+SUM($U$1819:U1820)-$X$1819+$Y$1818</f>
        <v>39.883766240057291</v>
      </c>
      <c r="Z1820" s="42"/>
      <c r="AA1820" s="42"/>
      <c r="AB1820" s="41">
        <f t="shared" si="2054"/>
        <v>8.9475986305051394E-2</v>
      </c>
      <c r="AC1820" s="48">
        <f t="shared" si="2055"/>
        <v>11.815660324726608</v>
      </c>
      <c r="AD1820" s="48">
        <f t="shared" si="2056"/>
        <v>2.6008001103436875</v>
      </c>
      <c r="AE1820" s="48">
        <f t="shared" si="2057"/>
        <v>3.3445820918493503</v>
      </c>
      <c r="AF1820" s="48">
        <f t="shared" si="2058"/>
        <v>2.6008001103436871</v>
      </c>
      <c r="AG1820" s="238">
        <f t="shared" si="2059"/>
        <v>0.74376282909342706</v>
      </c>
      <c r="AH1820" s="48">
        <f t="shared" si="2060"/>
        <v>1.915241223663822E-5</v>
      </c>
      <c r="AI1820" s="48">
        <f>AE1820+AC1820+SUM($AB$1819:AB1820)</f>
        <v>15.273923835799732</v>
      </c>
      <c r="AJ1820" s="48">
        <f>AE1820+AC1820+SUM($AB$1819:AB1820)-$AI$1819+$AJ$1818</f>
        <v>42.42720944695197</v>
      </c>
      <c r="AK1820" s="46"/>
      <c r="AL1820" s="86"/>
      <c r="AM1820">
        <v>195.33</v>
      </c>
      <c r="AN1820">
        <v>0.23</v>
      </c>
      <c r="AR1820" s="25">
        <v>69.69</v>
      </c>
      <c r="AS1820" s="25">
        <v>0.05</v>
      </c>
      <c r="AT1820"/>
      <c r="AU1820"/>
      <c r="AV1820" s="99">
        <f t="shared" si="2116"/>
        <v>0</v>
      </c>
      <c r="AW1820" s="86">
        <f t="shared" si="2117"/>
        <v>4.4329527989549887E-2</v>
      </c>
      <c r="AX1820" s="86">
        <f t="shared" si="2118"/>
        <v>3.3002525638598001</v>
      </c>
      <c r="AY1820" s="86">
        <f t="shared" si="2119"/>
        <v>0.20244258194151549</v>
      </c>
      <c r="AZ1820" s="86">
        <f t="shared" si="2120"/>
        <v>15.071481253858215</v>
      </c>
      <c r="BA1820" s="86">
        <f t="shared" si="2127"/>
        <v>0.57486819619117013</v>
      </c>
      <c r="BB1820" s="86">
        <f t="shared" si="2128"/>
        <v>41.852341250760801</v>
      </c>
      <c r="BC1820" s="89"/>
      <c r="BD1820" s="89"/>
      <c r="BE1820" s="41"/>
      <c r="BF1820" s="89"/>
      <c r="BG1820" s="89"/>
      <c r="BH1820" s="89"/>
      <c r="BI1820" s="89"/>
      <c r="BJ1820" s="41">
        <f t="shared" si="2104"/>
        <v>222.33546965240248</v>
      </c>
      <c r="BK1820" s="89">
        <f t="shared" si="2090"/>
        <v>0.70773910355194902</v>
      </c>
      <c r="BL1820" s="89">
        <f t="shared" si="2105"/>
        <v>0.29226089644805098</v>
      </c>
      <c r="BM1820" s="89">
        <f t="shared" si="2121"/>
        <v>0.10084730431052691</v>
      </c>
      <c r="BN1820" s="86">
        <f t="shared" si="2122"/>
        <v>3.0786186261719386E-4</v>
      </c>
      <c r="BO1820" s="86">
        <f t="shared" si="2123"/>
        <v>2.5611784930091586E-2</v>
      </c>
      <c r="BP1820" s="86">
        <f t="shared" si="2124"/>
        <v>4.2118965548168331E-2</v>
      </c>
      <c r="BQ1820" s="86">
        <f t="shared" si="2125"/>
        <v>3.5039802524646246</v>
      </c>
      <c r="BR1820" s="86">
        <f t="shared" si="2129"/>
        <v>0.5405803170923521</v>
      </c>
      <c r="BS1820" s="86">
        <f t="shared" si="2130"/>
        <v>39.242338618654415</v>
      </c>
      <c r="BT1820" s="89"/>
      <c r="BU1820" s="89"/>
      <c r="BV1820" s="41"/>
      <c r="BW1820" s="89"/>
      <c r="BX1820" s="42"/>
      <c r="BY1820" s="89"/>
      <c r="BZ1820" s="89"/>
      <c r="CA1820" s="41">
        <f t="shared" si="2106"/>
        <v>225.87796075722011</v>
      </c>
      <c r="CB1820" s="89" t="e">
        <f t="shared" si="2126"/>
        <v>#REF!</v>
      </c>
      <c r="CC1820" s="89" t="e">
        <f t="shared" si="2107"/>
        <v>#REF!</v>
      </c>
      <c r="CD1820" s="41" t="e">
        <f t="shared" si="2108"/>
        <v>#REF!</v>
      </c>
      <c r="CE1820" s="41" t="e">
        <f t="shared" si="2109"/>
        <v>#REF!</v>
      </c>
      <c r="CF1820" s="42" t="e">
        <f t="shared" si="2110"/>
        <v>#REF!</v>
      </c>
      <c r="CG1820" s="42" t="e">
        <f t="shared" si="2111"/>
        <v>#REF!</v>
      </c>
      <c r="CH1820" s="42" t="e">
        <f t="shared" si="2112"/>
        <v>#REF!</v>
      </c>
      <c r="CI1820" s="89">
        <f t="shared" si="2113"/>
        <v>12.399814266755399</v>
      </c>
      <c r="CJ1820" s="89">
        <f t="shared" si="2114"/>
        <v>30.027395180196571</v>
      </c>
      <c r="CK1820" s="42" t="e">
        <f t="shared" si="2115"/>
        <v>#REF!</v>
      </c>
      <c r="CM1820" s="89" t="e">
        <f t="shared" si="2065"/>
        <v>#REF!</v>
      </c>
      <c r="CN1820" s="89">
        <f t="shared" si="2066"/>
        <v>0.227845062339293</v>
      </c>
    </row>
    <row r="1821" spans="4:92" ht="14.4" x14ac:dyDescent="0.3">
      <c r="E1821" s="32">
        <v>42955.484722222223</v>
      </c>
      <c r="F1821" s="21">
        <f t="shared" si="2102"/>
        <v>3056.8368055555547</v>
      </c>
      <c r="G1821" s="21">
        <f>E1821-E$1799</f>
        <v>1545.8368055555547</v>
      </c>
      <c r="H1821" s="20">
        <v>5</v>
      </c>
      <c r="I1821" s="21">
        <v>1087</v>
      </c>
      <c r="J1821" s="21">
        <v>21269</v>
      </c>
      <c r="K1821" s="21">
        <v>6327</v>
      </c>
      <c r="L1821" s="21">
        <v>29</v>
      </c>
      <c r="M1821" s="124">
        <v>5.98</v>
      </c>
      <c r="O1821" s="40"/>
      <c r="U1821" s="52">
        <f t="shared" si="2051"/>
        <v>2.7600850287774453E-2</v>
      </c>
      <c r="V1821" s="52">
        <f t="shared" si="2052"/>
        <v>3.6448021993535065</v>
      </c>
      <c r="W1821" s="52">
        <f t="shared" si="2053"/>
        <v>2.7049159641129323E-2</v>
      </c>
      <c r="X1821" s="247">
        <f>W1821+V1821+SUM($U$1819:U1821)</f>
        <v>3.7270284283124844</v>
      </c>
      <c r="Y1821" s="236">
        <f>W1821+V1821+SUM($U$1819:U1821)-$X$1819+$Y$1818</f>
        <v>40.064695450356986</v>
      </c>
      <c r="Z1821" s="42"/>
      <c r="AA1821" s="42"/>
      <c r="AB1821" s="41">
        <f t="shared" si="2054"/>
        <v>9.2783702350351632E-2</v>
      </c>
      <c r="AC1821" s="48">
        <f t="shared" si="2055"/>
        <v>12.252457401303893</v>
      </c>
      <c r="AD1821" s="48">
        <f t="shared" si="2056"/>
        <v>2.6969455523874668</v>
      </c>
      <c r="AE1821" s="48">
        <f t="shared" si="2057"/>
        <v>3.4682233983817747</v>
      </c>
      <c r="AF1821" s="48">
        <f t="shared" si="2058"/>
        <v>2.6969455523874672</v>
      </c>
      <c r="AG1821" s="238">
        <f t="shared" si="2059"/>
        <v>0.77125798556259162</v>
      </c>
      <c r="AH1821" s="48">
        <f t="shared" si="2060"/>
        <v>1.986043171624865E-5</v>
      </c>
      <c r="AI1821" s="48">
        <f>AE1821+AC1821+SUM($AB$1819:AB1821)</f>
        <v>15.927145921259791</v>
      </c>
      <c r="AJ1821" s="48">
        <f>AE1821+AC1821+SUM($AB$1819:AB1821)-$AI$1819+$AJ$1818</f>
        <v>43.080431532412028</v>
      </c>
      <c r="AK1821" s="46"/>
      <c r="AL1821" s="86"/>
      <c r="AM1821">
        <v>195.33</v>
      </c>
      <c r="AN1821">
        <v>0.23</v>
      </c>
      <c r="AR1821" s="25">
        <v>69.69</v>
      </c>
      <c r="AS1821" s="25">
        <v>0.05</v>
      </c>
      <c r="AT1821"/>
      <c r="AU1821"/>
      <c r="AV1821" s="99">
        <f t="shared" si="2116"/>
        <v>0</v>
      </c>
      <c r="AW1821" s="86">
        <f t="shared" si="2117"/>
        <v>4.5968286019125712E-2</v>
      </c>
      <c r="AX1821" s="86">
        <f t="shared" si="2118"/>
        <v>3.4222551123626488</v>
      </c>
      <c r="AY1821" s="86">
        <f t="shared" si="2119"/>
        <v>0.21110047280069377</v>
      </c>
      <c r="AZ1821" s="86">
        <f t="shared" si="2120"/>
        <v>15.716045448459097</v>
      </c>
      <c r="BA1821" s="86">
        <f t="shared" si="2127"/>
        <v>0.58352608705034847</v>
      </c>
      <c r="BB1821" s="86">
        <f t="shared" si="2128"/>
        <v>42.496905445361683</v>
      </c>
      <c r="BC1821" s="89"/>
      <c r="BD1821" s="89"/>
      <c r="BE1821" s="41"/>
      <c r="BF1821" s="89"/>
      <c r="BG1821" s="89"/>
      <c r="BH1821" s="89"/>
      <c r="BI1821" s="89"/>
      <c r="BJ1821" s="41">
        <f t="shared" si="2104"/>
        <v>221.92586903292442</v>
      </c>
      <c r="BK1821" s="89">
        <f t="shared" si="2090"/>
        <v>0.70826481495759941</v>
      </c>
      <c r="BL1821" s="89">
        <f t="shared" si="2105"/>
        <v>0.29173518504240059</v>
      </c>
      <c r="BM1821" s="89">
        <f t="shared" si="2121"/>
        <v>0.10084730431052691</v>
      </c>
      <c r="BN1821" s="86">
        <f t="shared" si="2122"/>
        <v>3.212777062876646E-4</v>
      </c>
      <c r="BO1821" s="86">
        <f t="shared" si="2123"/>
        <v>2.6727881934841657E-2</v>
      </c>
      <c r="BP1821" s="86">
        <f t="shared" si="2124"/>
        <v>4.4267961023692702E-2</v>
      </c>
      <c r="BQ1821" s="86">
        <f t="shared" si="2125"/>
        <v>3.6827604672887917</v>
      </c>
      <c r="BR1821" s="86">
        <f t="shared" si="2129"/>
        <v>0.54272931256787649</v>
      </c>
      <c r="BS1821" s="86">
        <f t="shared" si="2130"/>
        <v>39.42111883347858</v>
      </c>
      <c r="BT1821" s="89"/>
      <c r="BU1821" s="89"/>
      <c r="BV1821" s="41"/>
      <c r="BW1821" s="89"/>
      <c r="BX1821" s="42"/>
      <c r="BY1821" s="89"/>
      <c r="BZ1821" s="89"/>
      <c r="CA1821" s="41">
        <f t="shared" si="2106"/>
        <v>225.16962679807807</v>
      </c>
      <c r="CB1821" s="89" t="e">
        <f t="shared" si="2126"/>
        <v>#REF!</v>
      </c>
      <c r="CC1821" s="89" t="e">
        <f t="shared" si="2107"/>
        <v>#REF!</v>
      </c>
      <c r="CD1821" s="41" t="e">
        <f t="shared" si="2108"/>
        <v>#REF!</v>
      </c>
      <c r="CE1821" s="41" t="e">
        <f t="shared" si="2109"/>
        <v>#REF!</v>
      </c>
      <c r="CF1821" s="42" t="e">
        <f t="shared" si="2110"/>
        <v>#REF!</v>
      </c>
      <c r="CG1821" s="42" t="e">
        <f t="shared" si="2111"/>
        <v>#REF!</v>
      </c>
      <c r="CH1821" s="42" t="e">
        <f t="shared" si="2112"/>
        <v>#REF!</v>
      </c>
      <c r="CI1821" s="89">
        <f t="shared" si="2113"/>
        <v>12.568077664814693</v>
      </c>
      <c r="CJ1821" s="89">
        <f t="shared" si="2114"/>
        <v>30.512353867597337</v>
      </c>
      <c r="CK1821" s="42" t="e">
        <f t="shared" si="2115"/>
        <v>#REF!</v>
      </c>
      <c r="CM1821" s="89" t="e">
        <f t="shared" si="2065"/>
        <v>#REF!</v>
      </c>
      <c r="CN1821" s="89">
        <f t="shared" si="2066"/>
        <v>0.23093688158718506</v>
      </c>
    </row>
    <row r="1822" spans="4:92" ht="14.4" x14ac:dyDescent="0.3">
      <c r="E1822" s="32">
        <v>43045.599999999999</v>
      </c>
      <c r="F1822" s="21">
        <f>E1822-E$1752</f>
        <v>3146.9520833333299</v>
      </c>
      <c r="G1822" s="21">
        <f>E1822-E$1799</f>
        <v>1635.9520833333299</v>
      </c>
      <c r="I1822" s="21">
        <v>1063</v>
      </c>
      <c r="J1822" s="21">
        <v>24880</v>
      </c>
      <c r="K1822" s="21">
        <v>11105</v>
      </c>
      <c r="L1822" s="21">
        <v>28</v>
      </c>
      <c r="M1822" s="124">
        <v>5.98</v>
      </c>
      <c r="O1822" s="40"/>
      <c r="U1822" s="52">
        <f t="shared" si="2051"/>
        <v>4.7374747718204317E-2</v>
      </c>
      <c r="V1822" s="52">
        <f t="shared" si="2052"/>
        <v>6.2560241034897368</v>
      </c>
      <c r="W1822" s="52">
        <f t="shared" si="2053"/>
        <v>4.6427812934282726E-2</v>
      </c>
      <c r="X1822" s="247">
        <f>W1822+V1822+SUM($U$1819:U1822)</f>
        <v>6.4050037334600729</v>
      </c>
      <c r="Y1822" s="236">
        <f>W1822+V1822+SUM($U$1819:U1822)-$X$1819+$Y$1818</f>
        <v>42.742670755504577</v>
      </c>
      <c r="Z1822" s="42"/>
      <c r="AA1822" s="42"/>
      <c r="AB1822" s="41">
        <f t="shared" si="2054"/>
        <v>0.10613991204222632</v>
      </c>
      <c r="AC1822" s="48">
        <f t="shared" si="2055"/>
        <v>14.016198081479034</v>
      </c>
      <c r="AD1822" s="48">
        <f t="shared" si="2056"/>
        <v>3.0851707407857547</v>
      </c>
      <c r="AE1822" s="48">
        <f t="shared" si="2057"/>
        <v>3.9674739972869575</v>
      </c>
      <c r="AF1822" s="48">
        <f t="shared" si="2058"/>
        <v>3.0851707407857543</v>
      </c>
      <c r="AG1822" s="238">
        <f t="shared" si="2059"/>
        <v>0.88228053716125399</v>
      </c>
      <c r="AH1822" s="48">
        <f t="shared" si="2060"/>
        <v>2.2719339949633782E-5</v>
      </c>
      <c r="AI1822" s="48">
        <f>AE1822+AC1822+SUM($AB$1819:AB1822)</f>
        <v>18.296277112382342</v>
      </c>
      <c r="AJ1822" s="48">
        <f>AE1822+AC1822+SUM($AB$1819:AB1822)-$AI$1819+$AJ$1818</f>
        <v>45.449562723534576</v>
      </c>
      <c r="AK1822" s="46"/>
      <c r="AL1822" s="86"/>
      <c r="AM1822" s="25">
        <v>171.62820167715699</v>
      </c>
      <c r="AN1822" s="26">
        <v>0.51760216382855229</v>
      </c>
      <c r="AR1822" s="25">
        <v>53.240201677157003</v>
      </c>
      <c r="AS1822" s="26">
        <v>9.7580735803747251E-2</v>
      </c>
      <c r="AT1822"/>
      <c r="AU1822"/>
      <c r="AV1822" s="99">
        <f t="shared" si="2116"/>
        <v>0</v>
      </c>
      <c r="AW1822" s="86">
        <f t="shared" si="2117"/>
        <v>5.1556269612933733E-2</v>
      </c>
      <c r="AX1822" s="86">
        <f t="shared" si="2118"/>
        <v>3.9159177276740236</v>
      </c>
      <c r="AY1822" s="86">
        <f t="shared" si="2119"/>
        <v>0.23775525595478958</v>
      </c>
      <c r="AZ1822" s="86">
        <f t="shared" si="2120"/>
        <v>18.05852185642755</v>
      </c>
      <c r="BA1822" s="86">
        <f t="shared" si="2127"/>
        <v>0.61018087020444423</v>
      </c>
      <c r="BB1822" s="86">
        <f t="shared" si="2128"/>
        <v>44.839381853330138</v>
      </c>
      <c r="BC1822" s="89"/>
      <c r="BD1822" s="89"/>
      <c r="BE1822" s="41"/>
      <c r="BF1822" s="89"/>
      <c r="BG1822" s="89"/>
      <c r="BH1822" s="89"/>
      <c r="BI1822" s="89"/>
      <c r="BJ1822" s="41">
        <f t="shared" si="2104"/>
        <v>210.99084677029413</v>
      </c>
      <c r="BK1822" s="89">
        <f t="shared" si="2090"/>
        <v>0.722299622648641</v>
      </c>
      <c r="BL1822" s="89">
        <f t="shared" si="2105"/>
        <v>0.277700377351359</v>
      </c>
      <c r="BM1822" s="89">
        <f t="shared" si="2121"/>
        <v>0.10084730431052691</v>
      </c>
      <c r="BN1822" s="86">
        <f t="shared" si="2122"/>
        <v>5.4306756373637621E-4</v>
      </c>
      <c r="BO1822" s="86">
        <f t="shared" si="2123"/>
        <v>4.5884745370546348E-2</v>
      </c>
      <c r="BP1822" s="86">
        <f t="shared" si="2124"/>
        <v>7.4919526753846069E-2</v>
      </c>
      <c r="BQ1822" s="86">
        <f t="shared" si="2125"/>
        <v>6.3300842067062266</v>
      </c>
      <c r="BR1822" s="86">
        <f t="shared" si="2129"/>
        <v>0.57338087829802986</v>
      </c>
      <c r="BS1822" s="86">
        <f t="shared" si="2130"/>
        <v>42.068442572896018</v>
      </c>
      <c r="BT1822" s="89"/>
      <c r="BU1822" s="89"/>
      <c r="BV1822" s="41"/>
      <c r="BW1822" s="89"/>
      <c r="BX1822" s="42"/>
      <c r="BY1822" s="89"/>
      <c r="BZ1822" s="89"/>
      <c r="CA1822" s="41">
        <f t="shared" si="2106"/>
        <v>212.91023510104569</v>
      </c>
      <c r="CB1822" s="89" t="e">
        <f t="shared" si="2126"/>
        <v>#REF!</v>
      </c>
      <c r="CC1822" s="89" t="e">
        <f t="shared" si="2107"/>
        <v>#REF!</v>
      </c>
      <c r="CD1822" s="41" t="e">
        <f t="shared" si="2108"/>
        <v>#REF!</v>
      </c>
      <c r="CE1822" s="41" t="e">
        <f t="shared" si="2109"/>
        <v>#REF!</v>
      </c>
      <c r="CF1822" s="42" t="e">
        <f t="shared" si="2110"/>
        <v>#REF!</v>
      </c>
      <c r="CG1822" s="42" t="e">
        <f t="shared" si="2111"/>
        <v>#REF!</v>
      </c>
      <c r="CH1822" s="42" t="e">
        <f t="shared" si="2112"/>
        <v>#REF!</v>
      </c>
      <c r="CI1822" s="89">
        <f t="shared" si="2113"/>
        <v>12.621360718779812</v>
      </c>
      <c r="CJ1822" s="89">
        <f t="shared" si="2114"/>
        <v>32.828202004754765</v>
      </c>
      <c r="CK1822" s="42" t="e">
        <f t="shared" si="2115"/>
        <v>#REF!</v>
      </c>
      <c r="CM1822" s="89" t="e">
        <f t="shared" si="2065"/>
        <v>#REF!</v>
      </c>
      <c r="CN1822" s="89">
        <f t="shared" si="2066"/>
        <v>0.23191595115154615</v>
      </c>
    </row>
    <row r="1823" spans="4:92" ht="14.4" x14ac:dyDescent="0.3">
      <c r="E1823" s="32">
        <v>43136.563194444447</v>
      </c>
      <c r="F1823" s="21">
        <f>E1823-E$1752</f>
        <v>3237.9152777777781</v>
      </c>
      <c r="G1823" s="21">
        <f>E1823-E$1799</f>
        <v>1726.9152777777781</v>
      </c>
      <c r="I1823" s="21">
        <v>1045</v>
      </c>
      <c r="J1823" s="21">
        <v>26782.9</v>
      </c>
      <c r="K1823" s="21">
        <v>15026.8</v>
      </c>
      <c r="L1823" s="21">
        <v>358</v>
      </c>
      <c r="M1823" s="124">
        <v>5.98</v>
      </c>
      <c r="O1823" s="40"/>
      <c r="U1823" s="52">
        <f t="shared" si="2051"/>
        <v>6.3019924636885549E-2</v>
      </c>
      <c r="V1823" s="52">
        <f t="shared" si="2052"/>
        <v>8.3220320216494965</v>
      </c>
      <c r="W1823" s="52">
        <f t="shared" si="2053"/>
        <v>6.1760271306935392E-2</v>
      </c>
      <c r="X1823" s="247">
        <f>W1823+V1823+SUM($U$1819:U1823)</f>
        <v>8.5493640346293702</v>
      </c>
      <c r="Y1823" s="236">
        <f>W1823+V1823+SUM($U$1819:U1823)-$X$1819+$Y$1818</f>
        <v>44.88703105667387</v>
      </c>
      <c r="Z1823" s="42"/>
      <c r="AA1823" s="42"/>
      <c r="AB1823" s="41">
        <f t="shared" si="2054"/>
        <v>0.11232307208169683</v>
      </c>
      <c r="AC1823" s="48">
        <f t="shared" si="2055"/>
        <v>14.832708988782462</v>
      </c>
      <c r="AD1823" s="48">
        <f t="shared" si="2056"/>
        <v>3.2648967653539764</v>
      </c>
      <c r="AE1823" s="48">
        <f t="shared" si="2057"/>
        <v>4.1985984273496424</v>
      </c>
      <c r="AF1823" s="48">
        <f t="shared" si="2058"/>
        <v>3.2648967653539764</v>
      </c>
      <c r="AG1823" s="238">
        <f t="shared" si="2059"/>
        <v>0.93367761914496372</v>
      </c>
      <c r="AH1823" s="48">
        <f t="shared" si="2060"/>
        <v>2.4042850702533544E-5</v>
      </c>
      <c r="AI1823" s="48">
        <f>AE1823+AC1823+SUM($AB$1819:AB1823)</f>
        <v>19.456235521830152</v>
      </c>
      <c r="AJ1823" s="48">
        <f>AE1823+AC1823+SUM($AB$1819:AB1823)-$AI$1819+$AJ$1818</f>
        <v>46.609521132982387</v>
      </c>
      <c r="AK1823" s="46"/>
      <c r="AL1823" s="86"/>
      <c r="AM1823">
        <v>157.5445</v>
      </c>
      <c r="AN1823">
        <v>1.1547053736776189</v>
      </c>
      <c r="AO1823"/>
      <c r="AP1823"/>
      <c r="AQ1823"/>
      <c r="AR1823">
        <v>47.063499999999998</v>
      </c>
      <c r="AS1823">
        <v>1.567655733890575</v>
      </c>
      <c r="AT1823"/>
      <c r="AU1823"/>
      <c r="AV1823" s="99">
        <f t="shared" si="2116"/>
        <v>0</v>
      </c>
      <c r="AW1823" s="86">
        <f t="shared" si="2117"/>
        <v>5.3912250215176628E-2</v>
      </c>
      <c r="AX1823" s="86">
        <f t="shared" si="2118"/>
        <v>4.1446861771344654</v>
      </c>
      <c r="AY1823" s="86">
        <f t="shared" si="2119"/>
        <v>0.24982847391777108</v>
      </c>
      <c r="AZ1823" s="86">
        <f t="shared" si="2120"/>
        <v>19.206407047912382</v>
      </c>
      <c r="BA1823" s="86">
        <f t="shared" si="2127"/>
        <v>0.62225408816742578</v>
      </c>
      <c r="BB1823" s="86">
        <f t="shared" si="2128"/>
        <v>45.987267044814971</v>
      </c>
      <c r="BC1823" s="89"/>
      <c r="BD1823" s="89"/>
      <c r="BE1823" s="41"/>
      <c r="BF1823" s="89"/>
      <c r="BG1823" s="89"/>
      <c r="BH1823" s="89"/>
      <c r="BI1823" s="89"/>
      <c r="BJ1823" s="41">
        <f t="shared" si="2104"/>
        <v>204.12631393677549</v>
      </c>
      <c r="BK1823" s="89">
        <f t="shared" si="2090"/>
        <v>0.73111006636730824</v>
      </c>
      <c r="BL1823" s="89">
        <f t="shared" si="2105"/>
        <v>0.26888993363269176</v>
      </c>
      <c r="BM1823" s="89">
        <f t="shared" si="2121"/>
        <v>0.10084730431052691</v>
      </c>
      <c r="BN1823" s="86">
        <f t="shared" si="2122"/>
        <v>7.1822450497142031E-4</v>
      </c>
      <c r="BO1823" s="86">
        <f t="shared" si="2123"/>
        <v>6.104204680196397E-2</v>
      </c>
      <c r="BP1823" s="86">
        <f t="shared" si="2124"/>
        <v>9.9422535258562081E-2</v>
      </c>
      <c r="BQ1823" s="86">
        <f t="shared" si="2125"/>
        <v>8.4499414993708069</v>
      </c>
      <c r="BR1823" s="86">
        <f t="shared" si="2129"/>
        <v>0.59788388680274585</v>
      </c>
      <c r="BS1823" s="86">
        <f t="shared" si="2130"/>
        <v>44.188299865560595</v>
      </c>
      <c r="BT1823" s="89"/>
      <c r="BU1823" s="89"/>
      <c r="BV1823" s="41"/>
      <c r="BW1823" s="89"/>
      <c r="BX1823" s="42"/>
      <c r="BY1823" s="89"/>
      <c r="BZ1823" s="89"/>
      <c r="CA1823" s="41">
        <f t="shared" si="2106"/>
        <v>204.06919677657399</v>
      </c>
      <c r="CB1823" s="89" t="e">
        <f t="shared" si="2126"/>
        <v>#REF!</v>
      </c>
      <c r="CC1823" s="89" t="e">
        <f t="shared" si="2107"/>
        <v>#REF!</v>
      </c>
      <c r="CD1823" s="41" t="e">
        <f t="shared" si="2108"/>
        <v>#REF!</v>
      </c>
      <c r="CE1823" s="41" t="e">
        <f t="shared" si="2109"/>
        <v>#REF!</v>
      </c>
      <c r="CF1823" s="42" t="e">
        <f t="shared" si="2110"/>
        <v>#REF!</v>
      </c>
      <c r="CG1823" s="42" t="e">
        <f t="shared" si="2111"/>
        <v>#REF!</v>
      </c>
      <c r="CH1823" s="42" t="e">
        <f t="shared" si="2112"/>
        <v>#REF!</v>
      </c>
      <c r="CI1823" s="89">
        <f t="shared" si="2113"/>
        <v>12.532831044099177</v>
      </c>
      <c r="CJ1823" s="89">
        <f t="shared" si="2114"/>
        <v>34.076690088883211</v>
      </c>
      <c r="CK1823" s="42" t="e">
        <f t="shared" si="2115"/>
        <v>#REF!</v>
      </c>
      <c r="CM1823" s="89" t="e">
        <f t="shared" si="2065"/>
        <v>#REF!</v>
      </c>
      <c r="CN1823" s="89">
        <f t="shared" si="2066"/>
        <v>0.23028922926583481</v>
      </c>
    </row>
    <row r="1824" spans="4:92" ht="14.4" x14ac:dyDescent="0.3">
      <c r="E1824" s="32">
        <v>43426.53125</v>
      </c>
      <c r="F1824" s="21">
        <f>E1824-E$1752</f>
        <v>3527.8833333333314</v>
      </c>
      <c r="G1824" s="21">
        <f>E1824-E$1799</f>
        <v>2016.8833333333314</v>
      </c>
      <c r="I1824" s="21">
        <v>1068</v>
      </c>
      <c r="J1824" s="21">
        <v>31867</v>
      </c>
      <c r="K1824" s="21">
        <v>26315</v>
      </c>
      <c r="L1824" s="21">
        <v>33</v>
      </c>
      <c r="M1824" s="124">
        <v>5.98</v>
      </c>
      <c r="O1824" s="40"/>
      <c r="U1824" s="52">
        <f t="shared" si="2051"/>
        <v>0.11278976970163414</v>
      </c>
      <c r="V1824" s="52">
        <f t="shared" si="2052"/>
        <v>14.894338268092525</v>
      </c>
      <c r="W1824" s="52">
        <f t="shared" si="2053"/>
        <v>0.11053530796104016</v>
      </c>
      <c r="X1824" s="247">
        <f>W1824+V1824+SUM($U$1819:U1824)</f>
        <v>15.283235087428139</v>
      </c>
      <c r="Y1824" s="236">
        <f>W1824+V1824+SUM($U$1819:U1824)-$X$1819+$Y$1818</f>
        <v>51.620902109472638</v>
      </c>
      <c r="Z1824" s="42"/>
      <c r="AA1824" s="42"/>
      <c r="AB1824" s="41">
        <f t="shared" si="2054"/>
        <v>0.13658641805365668</v>
      </c>
      <c r="AC1824" s="48">
        <f t="shared" si="2055"/>
        <v>18.036780451807125</v>
      </c>
      <c r="AD1824" s="48">
        <f t="shared" si="2056"/>
        <v>3.9701598810467025</v>
      </c>
      <c r="AE1824" s="48">
        <f t="shared" si="2057"/>
        <v>5.1055540897269616</v>
      </c>
      <c r="AF1824" s="48">
        <f t="shared" si="2058"/>
        <v>3.9701598810467011</v>
      </c>
      <c r="AG1824" s="238">
        <f t="shared" si="2059"/>
        <v>1.135364972239373</v>
      </c>
      <c r="AH1824" s="48">
        <f t="shared" si="2060"/>
        <v>2.9236440887846928E-5</v>
      </c>
      <c r="AI1824" s="48">
        <f>AE1824+AC1824+SUM($AB$1819:AB1824)</f>
        <v>23.703849065285791</v>
      </c>
      <c r="AJ1824" s="48">
        <f>AE1824+AC1824+SUM($AB$1819:AB1824)-$AI$1819+$AJ$1818</f>
        <v>50.857134676438029</v>
      </c>
      <c r="AK1824" s="46"/>
      <c r="AL1824" s="86"/>
      <c r="AM1824">
        <v>128.381</v>
      </c>
      <c r="AN1824"/>
      <c r="AO1824"/>
      <c r="AP1824"/>
      <c r="AQ1824"/>
      <c r="AR1824" s="146">
        <v>33.545000000000002</v>
      </c>
      <c r="AT1824"/>
      <c r="AU1824"/>
      <c r="AV1824" s="99">
        <f t="shared" si="2116"/>
        <v>0</v>
      </c>
      <c r="AW1824" s="86">
        <f t="shared" si="2117"/>
        <v>6.3927039328490101E-2</v>
      </c>
      <c r="AX1824" s="86">
        <f t="shared" si="2118"/>
        <v>5.0416270503984713</v>
      </c>
      <c r="AY1824" s="86">
        <f t="shared" si="2119"/>
        <v>0.29679773532947828</v>
      </c>
      <c r="AZ1824" s="86">
        <f t="shared" si="2120"/>
        <v>23.40705132995631</v>
      </c>
      <c r="BA1824" s="86">
        <f t="shared" si="2127"/>
        <v>0.66922334957913299</v>
      </c>
      <c r="BB1824" s="86">
        <f t="shared" si="2128"/>
        <v>50.187911326858895</v>
      </c>
      <c r="BC1824" s="89"/>
      <c r="BD1824" s="89"/>
      <c r="BE1824" s="41"/>
      <c r="BF1824" s="89"/>
      <c r="BG1824" s="89"/>
      <c r="BH1824" s="89"/>
      <c r="BI1824" s="89"/>
      <c r="BJ1824" s="41">
        <f t="shared" si="2104"/>
        <v>186.62598071705273</v>
      </c>
      <c r="BK1824" s="89">
        <f t="shared" si="2090"/>
        <v>0.75357127452664818</v>
      </c>
      <c r="BL1824" s="89">
        <f t="shared" si="2105"/>
        <v>0.24642872547335182</v>
      </c>
      <c r="BM1824" s="89">
        <f t="shared" si="2121"/>
        <v>0.10084730431052691</v>
      </c>
      <c r="BN1824" s="86">
        <f t="shared" si="2122"/>
        <v>1.2690350878550975E-3</v>
      </c>
      <c r="BO1824" s="86">
        <f t="shared" si="2123"/>
        <v>0.10926627287318506</v>
      </c>
      <c r="BP1824" s="86">
        <f t="shared" si="2124"/>
        <v>0.17546394848531588</v>
      </c>
      <c r="BQ1824" s="86">
        <f t="shared" si="2125"/>
        <v>15.107771138942823</v>
      </c>
      <c r="BR1824" s="86">
        <f t="shared" si="2129"/>
        <v>0.67392530002949969</v>
      </c>
      <c r="BS1824" s="86">
        <f t="shared" si="2130"/>
        <v>50.846129505132609</v>
      </c>
      <c r="BT1824" s="89"/>
      <c r="BU1824" s="89"/>
      <c r="BV1824" s="41"/>
      <c r="BW1824" s="89"/>
      <c r="BX1824" s="42"/>
      <c r="BY1824" s="89"/>
      <c r="BZ1824" s="89"/>
      <c r="CA1824" s="41">
        <f t="shared" si="2106"/>
        <v>179.49404036085514</v>
      </c>
      <c r="CB1824" s="89" t="e">
        <f t="shared" si="2126"/>
        <v>#REF!</v>
      </c>
      <c r="CC1824" s="89" t="e">
        <f t="shared" si="2107"/>
        <v>#REF!</v>
      </c>
      <c r="CD1824" s="41" t="e">
        <f t="shared" si="2108"/>
        <v>#REF!</v>
      </c>
      <c r="CE1824" s="41" t="e">
        <f t="shared" si="2109"/>
        <v>#REF!</v>
      </c>
      <c r="CF1824" s="42" t="e">
        <f t="shared" si="2110"/>
        <v>#REF!</v>
      </c>
      <c r="CG1824" s="42" t="e">
        <f t="shared" si="2111"/>
        <v>#REF!</v>
      </c>
      <c r="CH1824" s="42" t="e">
        <f t="shared" si="2112"/>
        <v>#REF!</v>
      </c>
      <c r="CI1824" s="89">
        <f t="shared" si="2113"/>
        <v>12.532658879541229</v>
      </c>
      <c r="CJ1824" s="89">
        <f t="shared" si="2114"/>
        <v>38.324475796896799</v>
      </c>
      <c r="CK1824" s="42" t="e">
        <f t="shared" si="2115"/>
        <v>#REF!</v>
      </c>
      <c r="CM1824" s="89" t="e">
        <f t="shared" si="2065"/>
        <v>#REF!</v>
      </c>
      <c r="CN1824" s="89">
        <f t="shared" si="2066"/>
        <v>0.23028606576325369</v>
      </c>
    </row>
    <row r="1825" spans="4:89" ht="14.4" x14ac:dyDescent="0.3">
      <c r="M1825" s="124"/>
      <c r="O1825" s="40"/>
      <c r="U1825" s="52"/>
      <c r="V1825" s="52"/>
      <c r="W1825" s="52"/>
      <c r="X1825" s="247"/>
      <c r="Y1825" s="104"/>
      <c r="Z1825" s="42"/>
      <c r="AA1825" s="42"/>
      <c r="AB1825" s="41"/>
      <c r="AC1825" s="48"/>
      <c r="AD1825" s="48"/>
      <c r="AE1825" s="48"/>
      <c r="AF1825" s="48"/>
      <c r="AG1825" s="238"/>
      <c r="AH1825" s="48"/>
      <c r="AI1825" s="48"/>
      <c r="AJ1825" s="48"/>
      <c r="AK1825" s="46"/>
      <c r="AL1825" s="86"/>
      <c r="AT1825"/>
      <c r="AU1825"/>
      <c r="AV1825" s="99"/>
      <c r="AW1825" s="86"/>
      <c r="AX1825" s="86"/>
      <c r="AY1825" s="86"/>
      <c r="AZ1825" s="86"/>
      <c r="BA1825" s="86"/>
      <c r="BB1825" s="86"/>
      <c r="BC1825" s="89"/>
      <c r="BD1825" s="89"/>
      <c r="BE1825" s="41"/>
      <c r="BF1825" s="89"/>
      <c r="BG1825" s="89"/>
      <c r="BH1825" s="89"/>
      <c r="BI1825" s="89"/>
      <c r="BJ1825" s="41"/>
      <c r="BK1825" s="89"/>
      <c r="BL1825" s="89"/>
      <c r="BM1825" s="89"/>
      <c r="BN1825" s="86"/>
      <c r="BO1825" s="86"/>
      <c r="BP1825" s="86"/>
      <c r="BQ1825" s="86"/>
      <c r="BR1825" s="86"/>
      <c r="BS1825" s="86"/>
      <c r="BT1825" s="89"/>
      <c r="BU1825" s="89"/>
      <c r="BV1825" s="41"/>
      <c r="BW1825" s="89"/>
      <c r="BX1825" s="42"/>
      <c r="BY1825" s="89"/>
      <c r="BZ1825" s="89"/>
      <c r="CA1825" s="41"/>
      <c r="CB1825" s="89"/>
      <c r="CC1825" s="89"/>
      <c r="CD1825" s="41"/>
      <c r="CE1825" s="41"/>
      <c r="CF1825" s="42"/>
      <c r="CG1825" s="42"/>
      <c r="CH1825" s="42"/>
      <c r="CI1825" s="89"/>
      <c r="CJ1825" s="89"/>
      <c r="CK1825" s="42"/>
    </row>
    <row r="1826" spans="4:89" ht="14.4" thickBot="1" x14ac:dyDescent="0.3">
      <c r="E1826" s="32"/>
      <c r="F1826" s="21"/>
      <c r="G1826" s="21"/>
      <c r="I1826" s="21"/>
      <c r="L1826" s="21"/>
      <c r="M1826" s="21"/>
      <c r="O1826" s="40"/>
      <c r="U1826" s="21"/>
      <c r="V1826" s="21"/>
      <c r="W1826" s="21"/>
      <c r="X1826" s="246"/>
      <c r="Y1826" s="255"/>
      <c r="Z1826" s="47"/>
      <c r="AA1826" s="47"/>
      <c r="AB1826" s="46"/>
      <c r="AC1826" s="46"/>
      <c r="AD1826" s="46"/>
      <c r="AE1826" s="46"/>
      <c r="AF1826" s="46"/>
      <c r="AG1826" s="85"/>
      <c r="AH1826" s="46"/>
      <c r="AI1826" s="46"/>
      <c r="AJ1826" s="46"/>
      <c r="AK1826" s="46"/>
      <c r="AL1826" s="86"/>
    </row>
    <row r="1827" spans="4:89" ht="15" thickBot="1" x14ac:dyDescent="0.35">
      <c r="D1827" s="22" t="s">
        <v>215</v>
      </c>
      <c r="E1827" s="32">
        <f>E1828-1</f>
        <v>39897.65</v>
      </c>
      <c r="F1827" s="21"/>
      <c r="G1827" s="21"/>
      <c r="I1827" s="50">
        <v>1037</v>
      </c>
      <c r="L1827" s="21"/>
      <c r="M1827" s="124">
        <v>5.98</v>
      </c>
      <c r="N1827" s="43">
        <v>88.51</v>
      </c>
      <c r="O1827" s="44">
        <v>19.75</v>
      </c>
      <c r="P1827" s="123">
        <f>O1827-(O1827/100*Q1827)</f>
        <v>7.0586499999999983</v>
      </c>
      <c r="Q1827" s="46">
        <v>64.260000000000005</v>
      </c>
      <c r="R1827" s="47">
        <f>Q1827*O1827/100</f>
        <v>12.69135</v>
      </c>
      <c r="S1827" s="47">
        <f>P1827/$A$8+R1827</f>
        <v>15.632454166666665</v>
      </c>
      <c r="T1827" s="47">
        <f>$A$6-S1827</f>
        <v>101.36754583333334</v>
      </c>
      <c r="U1827" s="52"/>
      <c r="V1827" s="52"/>
      <c r="W1827" s="52"/>
      <c r="X1827" s="247"/>
      <c r="Y1827" s="104"/>
      <c r="Z1827" s="42"/>
      <c r="AA1827" s="42"/>
      <c r="AB1827" s="41"/>
      <c r="AC1827" s="48"/>
      <c r="AD1827" s="48"/>
      <c r="AE1827" s="48"/>
      <c r="AF1827" s="48"/>
      <c r="AG1827" s="238"/>
      <c r="AH1827" s="48"/>
      <c r="AI1827" s="48"/>
      <c r="AJ1827" s="48"/>
      <c r="AK1827" s="46"/>
      <c r="AL1827" s="86"/>
      <c r="AM1827" s="41"/>
      <c r="AN1827" s="41"/>
      <c r="AO1827" s="41"/>
      <c r="AP1827" s="41"/>
      <c r="AQ1827"/>
      <c r="AR1827" s="41"/>
      <c r="AT1827" s="41"/>
      <c r="AU1827" s="41"/>
      <c r="AW1827" s="22"/>
      <c r="AX1827" s="22"/>
      <c r="AY1827" s="22"/>
      <c r="AZ1827" s="22"/>
      <c r="BA1827" s="22"/>
      <c r="BB1827" s="22"/>
    </row>
    <row r="1828" spans="4:89" ht="14.4" x14ac:dyDescent="0.3">
      <c r="D1828" s="22"/>
      <c r="E1828" s="32">
        <v>39898.65</v>
      </c>
      <c r="F1828" s="21">
        <f t="shared" ref="F1828:F1872" si="2131">E1828-E$1828</f>
        <v>0</v>
      </c>
      <c r="G1828" s="21">
        <f>E1828-E$1828</f>
        <v>0</v>
      </c>
      <c r="I1828" s="50">
        <v>1037</v>
      </c>
      <c r="J1828" s="21">
        <v>1032</v>
      </c>
      <c r="K1828" s="21">
        <v>4.67</v>
      </c>
      <c r="L1828" s="21">
        <v>1344</v>
      </c>
      <c r="M1828" s="124">
        <v>5.98</v>
      </c>
      <c r="S1828" s="85">
        <f>$A$36*R1827*$A$3/($A$36*R1827*$A$3+T1827*1000)</f>
        <v>6.2718238890224929E-3</v>
      </c>
      <c r="U1828" s="52">
        <f t="shared" ref="U1828:U1871" si="2132">($A$5*I1828/1000/$A$3*K1828)/$P$1827</f>
        <v>2.2328426326229778E-5</v>
      </c>
      <c r="V1828" s="52">
        <f t="shared" ref="V1828:V1871" si="2133">($T$1827*I1828/1000/$A$3*K1828)/$P$1827</f>
        <v>3.017837038680405E-3</v>
      </c>
      <c r="W1828" s="52">
        <f t="shared" ref="W1828:W1871" si="2134">($A$36*$R$1827*K1828*I1828/1000000)/$P$1827</f>
        <v>1.9046800611457044E-5</v>
      </c>
      <c r="X1828" s="247">
        <f>W1828+V1828+SUM($U$1828:U1828)</f>
        <v>3.0592122656180917E-3</v>
      </c>
      <c r="Y1828" s="104">
        <v>0</v>
      </c>
      <c r="Z1828" s="42"/>
      <c r="AA1828" s="42"/>
      <c r="AB1828" s="41">
        <f t="shared" ref="AB1828:AB1871" si="2135">($A$5*I1828/1000/$A$3*J1828)/$P$1827</f>
        <v>4.9342475307642677E-3</v>
      </c>
      <c r="AC1828" s="48">
        <f t="shared" ref="AC1828:AC1871" si="2136">($T$1827*I1828/1000/$A$3*J1828)/$P$1827</f>
        <v>0.66689675030367823</v>
      </c>
      <c r="AD1828" s="48">
        <f t="shared" ref="AD1828:AD1871" si="2137">($A$4*$R$1827/1000*J1828/1000000*I1828/1000*1000000)/$P$1827</f>
        <v>0.12484007389966899</v>
      </c>
      <c r="AE1828" s="48">
        <f t="shared" ref="AE1828:AE1871" si="2138">($A$4*((I1828/1000)*J1828/10^6)*(1+($A$18/(10^-M1828))+(($A$18*$A$19)/(10^-M1828)^2))*1000000)*$R$1827/1000/$P$1827</f>
        <v>0.16054208620239033</v>
      </c>
      <c r="AF1828" s="48">
        <f t="shared" ref="AF1828:AF1871" si="2139">AE1828/(1+($A$18/(10^-M1828))+(($A$18*$A$19)/(10^-M1828)^2))*1</f>
        <v>0.12484007389966902</v>
      </c>
      <c r="AG1828" s="238">
        <f t="shared" ref="AG1828:AG1871" si="2140">AE1828/(1+($A$18/(10^-M1828))+(($A$18*$A$19)/(10^-M1828)^2))*($A$18/(10^-M1828))</f>
        <v>3.5701092974646305E-2</v>
      </c>
      <c r="AH1828" s="48">
        <f t="shared" ref="AH1828:AH1871" si="2141">AE1828/(1+($A$18/(10^-M1828))+(($A$18*$A$19)/(10^-M1828)^2))*(($A$18*$A$19)/(10^-M1828)^2)</f>
        <v>9.1932807502952589E-7</v>
      </c>
      <c r="AI1828" s="48">
        <f>AE1828+AC1828+SUM($AB$1828:AB1828)</f>
        <v>0.83237308403683274</v>
      </c>
      <c r="AJ1828" s="48">
        <v>0</v>
      </c>
      <c r="AK1828" s="46"/>
      <c r="AL1828" s="86"/>
      <c r="AM1828" s="41"/>
      <c r="AN1828" s="41"/>
      <c r="AO1828" s="41"/>
      <c r="AP1828" s="41"/>
      <c r="AQ1828"/>
      <c r="AR1828" s="41"/>
      <c r="AT1828" s="41"/>
      <c r="AU1828" s="41"/>
      <c r="AW1828" s="47"/>
      <c r="AX1828" s="47"/>
      <c r="AY1828" s="47"/>
      <c r="AZ1828" s="47"/>
      <c r="BA1828" s="47"/>
      <c r="BB1828" s="47"/>
      <c r="BC1828" s="42"/>
    </row>
    <row r="1829" spans="4:89" ht="14.4" x14ac:dyDescent="0.3">
      <c r="D1829" s="22"/>
      <c r="E1829" s="32">
        <v>39904.625694444447</v>
      </c>
      <c r="F1829" s="21">
        <f t="shared" si="2131"/>
        <v>5.9756944444452529</v>
      </c>
      <c r="G1829" s="21">
        <f t="shared" ref="G1829:G1872" si="2142">E1829-E$1828</f>
        <v>5.9756944444452529</v>
      </c>
      <c r="I1829" s="50">
        <v>1037</v>
      </c>
      <c r="J1829" s="21">
        <v>3317</v>
      </c>
      <c r="K1829" s="21">
        <v>0</v>
      </c>
      <c r="L1829" s="21">
        <v>1414</v>
      </c>
      <c r="M1829" s="124">
        <v>5.98</v>
      </c>
      <c r="N1829" s="40"/>
      <c r="O1829" s="40"/>
      <c r="P1829" s="40"/>
      <c r="Q1829" s="46"/>
      <c r="R1829" s="22"/>
      <c r="S1829" s="85">
        <f>S1828*100</f>
        <v>0.62718238890224931</v>
      </c>
      <c r="T1829" s="22"/>
      <c r="U1829" s="52">
        <f t="shared" si="2132"/>
        <v>0</v>
      </c>
      <c r="V1829" s="52">
        <f t="shared" si="2133"/>
        <v>0</v>
      </c>
      <c r="W1829" s="52">
        <f t="shared" si="2134"/>
        <v>0</v>
      </c>
      <c r="X1829" s="247">
        <f>W1829+V1829+SUM($U$1828:U1829)</f>
        <v>2.2328426326229778E-5</v>
      </c>
      <c r="Y1829" s="104">
        <f>W1829+V1829+SUM($U$1828:U1829)-$X$1828</f>
        <v>-3.0368838392918619E-3</v>
      </c>
      <c r="Z1829" s="42"/>
      <c r="AA1829" s="42"/>
      <c r="AB1829" s="41">
        <f t="shared" si="2135"/>
        <v>1.5859398313512671E-2</v>
      </c>
      <c r="AC1829" s="48">
        <f t="shared" si="2136"/>
        <v>2.1435043805787801</v>
      </c>
      <c r="AD1829" s="48">
        <f t="shared" si="2137"/>
        <v>0.40125438481124226</v>
      </c>
      <c r="AE1829" s="48">
        <f t="shared" si="2138"/>
        <v>0.51600591078810909</v>
      </c>
      <c r="AF1829" s="48">
        <f t="shared" si="2139"/>
        <v>0.40125438481124226</v>
      </c>
      <c r="AG1829" s="238">
        <f t="shared" si="2140"/>
        <v>0.11474857112102883</v>
      </c>
      <c r="AH1829" s="48">
        <f t="shared" si="2141"/>
        <v>2.954855838055171E-6</v>
      </c>
      <c r="AI1829" s="48">
        <f>AE1829+AC1829+SUM($AB$1828:AB1829)</f>
        <v>2.6803039372111663</v>
      </c>
      <c r="AJ1829" s="48">
        <f>AE1829+AC1829+SUM($AB$1827:AB1829)-$AI$1828</f>
        <v>1.8479308531743337</v>
      </c>
      <c r="AK1829" s="46"/>
      <c r="AL1829" s="86"/>
      <c r="AM1829" s="41"/>
      <c r="AN1829" s="41"/>
      <c r="AO1829" s="41"/>
      <c r="AP1829" s="41"/>
      <c r="AQ1829"/>
      <c r="AR1829" s="41"/>
      <c r="AT1829" s="41"/>
      <c r="AU1829" s="41"/>
      <c r="AW1829" s="22"/>
      <c r="AX1829" s="22"/>
      <c r="AY1829" s="22"/>
      <c r="AZ1829" s="22"/>
      <c r="BA1829" s="22"/>
      <c r="BB1829" s="22"/>
    </row>
    <row r="1830" spans="4:89" ht="14.4" x14ac:dyDescent="0.3">
      <c r="D1830" s="22"/>
      <c r="E1830" s="32">
        <v>39910.495833333334</v>
      </c>
      <c r="F1830" s="21">
        <f t="shared" si="2131"/>
        <v>11.845833333332848</v>
      </c>
      <c r="G1830" s="21">
        <f t="shared" si="2142"/>
        <v>11.845833333332848</v>
      </c>
      <c r="I1830" s="50">
        <v>1037</v>
      </c>
      <c r="J1830" s="21">
        <v>5538</v>
      </c>
      <c r="K1830" s="21">
        <v>9.51</v>
      </c>
      <c r="L1830" s="21">
        <v>1476</v>
      </c>
      <c r="M1830" s="124">
        <v>5.98</v>
      </c>
      <c r="N1830" s="40"/>
      <c r="O1830" s="40"/>
      <c r="P1830" s="40"/>
      <c r="R1830" s="22"/>
      <c r="S1830" s="22"/>
      <c r="T1830" s="22"/>
      <c r="U1830" s="52">
        <f t="shared" si="2132"/>
        <v>4.5469664745705605E-5</v>
      </c>
      <c r="V1830" s="52">
        <f t="shared" si="2133"/>
        <v>6.1455311001821517E-3</v>
      </c>
      <c r="W1830" s="52">
        <f t="shared" si="2134"/>
        <v>3.8786953707699454E-5</v>
      </c>
      <c r="X1830" s="247">
        <f>W1830+V1830+SUM($U$1828:U1830)</f>
        <v>6.2521161449617868E-3</v>
      </c>
      <c r="Y1830" s="104">
        <f>W1830+V1830+SUM($U$1828:U1830)-$X$1828</f>
        <v>3.1929038793436951E-3</v>
      </c>
      <c r="Z1830" s="42"/>
      <c r="AA1830" s="42"/>
      <c r="AB1830" s="41">
        <f t="shared" si="2135"/>
        <v>2.6478549249391973E-2</v>
      </c>
      <c r="AC1830" s="48">
        <f t="shared" si="2136"/>
        <v>3.5787540728505531</v>
      </c>
      <c r="AD1830" s="48">
        <f t="shared" si="2137"/>
        <v>0.66992667563601449</v>
      </c>
      <c r="AE1830" s="48">
        <f t="shared" si="2138"/>
        <v>0.86151363700468764</v>
      </c>
      <c r="AF1830" s="48">
        <f t="shared" si="2139"/>
        <v>0.66992667563601449</v>
      </c>
      <c r="AG1830" s="238">
        <f t="shared" si="2140"/>
        <v>0.19158202799766591</v>
      </c>
      <c r="AH1830" s="48">
        <f t="shared" si="2141"/>
        <v>4.9333710072805369E-6</v>
      </c>
      <c r="AI1830" s="48">
        <f>AE1830+AC1830+SUM($AB$1828:AB1830)</f>
        <v>4.4875399049489095</v>
      </c>
      <c r="AJ1830" s="48">
        <f>AE1830+AC1830+SUM($AB$1827:AB1830)-$AI$1828</f>
        <v>3.6551668209120769</v>
      </c>
      <c r="AK1830" s="46"/>
      <c r="AL1830" s="86"/>
      <c r="AM1830" s="41"/>
      <c r="AN1830" s="41"/>
      <c r="AO1830" s="41"/>
      <c r="AP1830" s="41"/>
      <c r="AQ1830"/>
      <c r="AR1830" s="41"/>
      <c r="AT1830" s="41"/>
      <c r="AU1830" s="41"/>
      <c r="AW1830" s="22"/>
      <c r="AX1830" s="22"/>
      <c r="AY1830" s="22"/>
      <c r="AZ1830" s="22"/>
      <c r="BA1830" s="22"/>
      <c r="BB1830" s="22"/>
    </row>
    <row r="1831" spans="4:89" ht="14.4" x14ac:dyDescent="0.3">
      <c r="D1831" s="22"/>
      <c r="E1831" s="32">
        <v>39914.705555555556</v>
      </c>
      <c r="F1831" s="21">
        <f t="shared" si="2131"/>
        <v>16.055555555554747</v>
      </c>
      <c r="G1831" s="21">
        <f t="shared" si="2142"/>
        <v>16.055555555554747</v>
      </c>
      <c r="I1831" s="50">
        <v>1037</v>
      </c>
      <c r="J1831" s="21">
        <v>6969</v>
      </c>
      <c r="K1831" s="21">
        <v>11.71</v>
      </c>
      <c r="L1831" s="21">
        <v>1697</v>
      </c>
      <c r="M1831" s="124">
        <v>5.98</v>
      </c>
      <c r="N1831" s="40"/>
      <c r="O1831" s="40"/>
      <c r="P1831" s="40"/>
      <c r="R1831" s="22"/>
      <c r="S1831" s="22"/>
      <c r="T1831" s="22"/>
      <c r="U1831" s="52">
        <f t="shared" si="2132"/>
        <v>5.5988409481830991E-5</v>
      </c>
      <c r="V1831" s="52">
        <f t="shared" si="2133"/>
        <v>7.5672102190465825E-3</v>
      </c>
      <c r="W1831" s="52">
        <f t="shared" si="2134"/>
        <v>4.7759750569627841E-5</v>
      </c>
      <c r="X1831" s="247">
        <f>W1831+V1831+SUM($U$1828:U1831)</f>
        <v>7.738756470169977E-3</v>
      </c>
      <c r="Y1831" s="104">
        <f>W1831+V1831+SUM($U$1828:U1831)-$X$1828</f>
        <v>4.6795442045518849E-3</v>
      </c>
      <c r="Z1831" s="42"/>
      <c r="AA1831" s="1">
        <f>LINEST(Y1828:Y1831,F1828:F1831,TRUE,TRUE)</f>
        <v>3.6660537777111055E-4</v>
      </c>
      <c r="AB1831" s="41">
        <f t="shared" si="2135"/>
        <v>3.3320514575480797E-2</v>
      </c>
      <c r="AC1831" s="48">
        <f t="shared" si="2136"/>
        <v>4.503491717893735</v>
      </c>
      <c r="AD1831" s="48">
        <f t="shared" si="2137"/>
        <v>0.84303340601433452</v>
      </c>
      <c r="AE1831" s="48">
        <f t="shared" si="2138"/>
        <v>1.0841257739771881</v>
      </c>
      <c r="AF1831" s="48">
        <f t="shared" si="2139"/>
        <v>0.84303340601433463</v>
      </c>
      <c r="AG1831" s="238">
        <f t="shared" si="2140"/>
        <v>0.24108615982588186</v>
      </c>
      <c r="AH1831" s="48">
        <f t="shared" si="2141"/>
        <v>6.2081369717836879E-6</v>
      </c>
      <c r="AI1831" s="48">
        <f>AE1831+AC1831+SUM($AB$1828:AB1831)</f>
        <v>5.6682102015400728</v>
      </c>
      <c r="AJ1831" s="48">
        <f>AE1831+AC1831+SUM($AB$1827:AB1831)-$AI$1828</f>
        <v>4.8358371175032397</v>
      </c>
      <c r="AK1831" s="46"/>
      <c r="AL1831" s="86"/>
      <c r="AM1831" s="41"/>
      <c r="AN1831" s="41"/>
      <c r="AO1831" s="41"/>
      <c r="AP1831" s="41"/>
      <c r="AQ1831"/>
      <c r="AR1831" s="41"/>
      <c r="AT1831" s="41"/>
      <c r="AU1831" s="41"/>
      <c r="AW1831" s="22"/>
      <c r="AX1831" s="22"/>
      <c r="AY1831" s="22"/>
      <c r="AZ1831" s="22"/>
      <c r="BA1831" s="22"/>
      <c r="BB1831" s="22"/>
    </row>
    <row r="1832" spans="4:89" ht="14.4" x14ac:dyDescent="0.3">
      <c r="D1832" s="33"/>
      <c r="E1832" s="32">
        <v>39921.798611111109</v>
      </c>
      <c r="F1832" s="21">
        <f t="shared" si="2131"/>
        <v>23.148611111108039</v>
      </c>
      <c r="G1832" s="21">
        <f t="shared" si="2142"/>
        <v>23.148611111108039</v>
      </c>
      <c r="I1832" s="50">
        <v>1037</v>
      </c>
      <c r="J1832" s="21">
        <v>9813</v>
      </c>
      <c r="K1832" s="21">
        <v>15.48</v>
      </c>
      <c r="L1832" s="21">
        <v>1896</v>
      </c>
      <c r="M1832" s="124">
        <v>5.98</v>
      </c>
      <c r="N1832" s="40"/>
      <c r="O1832" s="40"/>
      <c r="P1832" s="40"/>
      <c r="R1832" s="22"/>
      <c r="S1832" s="22"/>
      <c r="T1832" s="22"/>
      <c r="U1832" s="52">
        <f t="shared" si="2132"/>
        <v>7.4013712961464034E-5</v>
      </c>
      <c r="V1832" s="52">
        <f t="shared" si="2133"/>
        <v>1.0003451254555174E-2</v>
      </c>
      <c r="W1832" s="52">
        <f t="shared" si="2134"/>
        <v>6.3135861555750554E-5</v>
      </c>
      <c r="X1832" s="247">
        <f>W1832+V1832+SUM($U$1828:U1832)</f>
        <v>1.0264387329626156E-2</v>
      </c>
      <c r="Y1832" s="104">
        <f>W1832+V1832+SUM($U$1828:U1832)-$X$1828</f>
        <v>7.2051750640080639E-3</v>
      </c>
      <c r="Z1832" s="42"/>
      <c r="AA1832" s="1">
        <f t="shared" ref="AA1832:AA1872" si="2143">LINEST(Y1829:Y1832,F1829:F1832,TRUE,TRUE)</f>
        <v>5.7400037737820211E-4</v>
      </c>
      <c r="AB1832" s="41">
        <f t="shared" si="2135"/>
        <v>4.6918382770726512E-2</v>
      </c>
      <c r="AC1832" s="48">
        <f t="shared" si="2136"/>
        <v>6.3413350879166623</v>
      </c>
      <c r="AD1832" s="48">
        <f t="shared" si="2137"/>
        <v>1.1870694236215618</v>
      </c>
      <c r="AE1832" s="48">
        <f t="shared" si="2138"/>
        <v>1.526549895255868</v>
      </c>
      <c r="AF1832" s="48">
        <f t="shared" si="2139"/>
        <v>1.1870694236215618</v>
      </c>
      <c r="AG1832" s="238">
        <f t="shared" si="2140"/>
        <v>0.33947173000019776</v>
      </c>
      <c r="AH1832" s="48">
        <f t="shared" si="2141"/>
        <v>8.7416341087836579E-6</v>
      </c>
      <c r="AI1832" s="48">
        <f>AE1832+AC1832+SUM($AB$1828:AB1832)</f>
        <v>7.9953960756124065</v>
      </c>
      <c r="AJ1832" s="48">
        <f>AE1832+AC1832+SUM($AB$1827:AB1832)-$AI$1828</f>
        <v>7.1630229915755734</v>
      </c>
      <c r="AK1832" s="46"/>
      <c r="AL1832" s="86"/>
      <c r="AM1832" s="41"/>
      <c r="AN1832" s="41"/>
      <c r="AO1832" s="41"/>
      <c r="AP1832" s="41"/>
      <c r="AQ1832"/>
      <c r="AR1832" s="41"/>
      <c r="AT1832" s="41"/>
      <c r="AU1832" s="41"/>
      <c r="AW1832" s="22"/>
      <c r="AX1832" s="22"/>
      <c r="AY1832" s="22"/>
      <c r="AZ1832" s="22"/>
      <c r="BA1832" s="22"/>
      <c r="BB1832" s="22"/>
    </row>
    <row r="1833" spans="4:89" ht="14.4" x14ac:dyDescent="0.3">
      <c r="E1833" s="32">
        <v>39941.574999999997</v>
      </c>
      <c r="F1833" s="21">
        <f t="shared" si="2131"/>
        <v>42.924999999995634</v>
      </c>
      <c r="G1833" s="21">
        <f t="shared" si="2142"/>
        <v>42.924999999995634</v>
      </c>
      <c r="I1833" s="50">
        <v>1037</v>
      </c>
      <c r="J1833" s="21">
        <v>16401</v>
      </c>
      <c r="K1833" s="21">
        <v>40.54</v>
      </c>
      <c r="L1833" s="21">
        <v>340</v>
      </c>
      <c r="M1833" s="124">
        <v>5.98</v>
      </c>
      <c r="N1833" s="40"/>
      <c r="O1833" s="40"/>
      <c r="P1833" s="40"/>
      <c r="R1833" s="22"/>
      <c r="S1833" s="22"/>
      <c r="T1833" s="22"/>
      <c r="U1833" s="52">
        <f t="shared" si="2132"/>
        <v>1.9383177800114674E-4</v>
      </c>
      <c r="V1833" s="52">
        <f t="shared" si="2133"/>
        <v>2.6197668853983641E-2</v>
      </c>
      <c r="W1833" s="52">
        <f t="shared" si="2134"/>
        <v>1.6534417490117099E-4</v>
      </c>
      <c r="X1833" s="247">
        <f>W1833+V1833+SUM($U$1828:U1833)</f>
        <v>2.6754645020401188E-2</v>
      </c>
      <c r="Y1833" s="104">
        <f>W1833+V1833+SUM($U$1828:U1833)-$X$1828</f>
        <v>2.3695432754783096E-2</v>
      </c>
      <c r="Z1833" s="42"/>
      <c r="AA1833" s="1">
        <f t="shared" si="2143"/>
        <v>6.7865588681315569E-4</v>
      </c>
      <c r="AB1833" s="41">
        <f t="shared" si="2135"/>
        <v>7.8417242007814705E-2</v>
      </c>
      <c r="AC1833" s="48">
        <f t="shared" si="2136"/>
        <v>10.598617831134328</v>
      </c>
      <c r="AD1833" s="48">
        <f t="shared" si="2137"/>
        <v>1.984013616306658</v>
      </c>
      <c r="AE1833" s="48">
        <f t="shared" si="2138"/>
        <v>2.5514057711292661</v>
      </c>
      <c r="AF1833" s="48">
        <f t="shared" si="2139"/>
        <v>1.9840136163066575</v>
      </c>
      <c r="AG1833" s="238">
        <f t="shared" si="2140"/>
        <v>0.56737754445462574</v>
      </c>
      <c r="AH1833" s="48">
        <f t="shared" si="2141"/>
        <v>1.4610367983100045E-5</v>
      </c>
      <c r="AI1833" s="48">
        <f>AE1833+AC1833+SUM($AB$1828:AB1833)</f>
        <v>13.355951936711286</v>
      </c>
      <c r="AJ1833" s="48">
        <f>AE1833+AC1833+SUM($AB$1827:AB1833)-$AI$1828</f>
        <v>12.523578852674452</v>
      </c>
      <c r="AK1833" s="46"/>
      <c r="AL1833" s="86"/>
      <c r="AM1833" s="41"/>
      <c r="AN1833" s="41"/>
      <c r="AO1833" s="41"/>
      <c r="AP1833" s="41"/>
      <c r="AQ1833"/>
      <c r="AR1833" s="41"/>
      <c r="AT1833" s="41"/>
      <c r="AU1833" s="41"/>
      <c r="AW1833" s="22"/>
      <c r="AX1833" s="22"/>
      <c r="AY1833" s="22"/>
      <c r="AZ1833" s="22"/>
      <c r="BA1833" s="22"/>
      <c r="BB1833" s="22"/>
    </row>
    <row r="1834" spans="4:89" ht="14.4" x14ac:dyDescent="0.3">
      <c r="E1834" s="32">
        <v>39960.508333333331</v>
      </c>
      <c r="F1834" s="21">
        <f t="shared" si="2131"/>
        <v>61.858333333329938</v>
      </c>
      <c r="G1834" s="21">
        <f t="shared" si="2142"/>
        <v>61.858333333329938</v>
      </c>
      <c r="I1834" s="50">
        <v>1037</v>
      </c>
      <c r="J1834" s="21">
        <v>18415.5</v>
      </c>
      <c r="K1834" s="21">
        <v>59.96</v>
      </c>
      <c r="L1834" s="21">
        <v>702</v>
      </c>
      <c r="M1834" s="124">
        <v>5.98</v>
      </c>
      <c r="N1834" s="40"/>
      <c r="O1834" s="40"/>
      <c r="P1834" s="40"/>
      <c r="R1834" s="22"/>
      <c r="S1834" s="22"/>
      <c r="T1834" s="22"/>
      <c r="U1834" s="52">
        <f t="shared" si="2132"/>
        <v>2.8668360653548984E-4</v>
      </c>
      <c r="V1834" s="52">
        <f t="shared" si="2133"/>
        <v>3.8747218166868755E-2</v>
      </c>
      <c r="W1834" s="52">
        <f t="shared" si="2134"/>
        <v>2.4454949992782959E-4</v>
      </c>
      <c r="X1834" s="247">
        <f>W1834+V1834+SUM($U$1828:U1834)</f>
        <v>3.9670083264848451E-2</v>
      </c>
      <c r="Y1834" s="104">
        <f>W1834+V1834+SUM($U$1828:U1834)-$X$1828</f>
        <v>3.6610870999230362E-2</v>
      </c>
      <c r="Z1834" s="42"/>
      <c r="AA1834" s="1">
        <f t="shared" si="2143"/>
        <v>7.2297805388281042E-4</v>
      </c>
      <c r="AB1834" s="41">
        <f t="shared" si="2135"/>
        <v>8.8049065312780408E-2</v>
      </c>
      <c r="AC1834" s="48">
        <f t="shared" si="2136"/>
        <v>11.900423551567236</v>
      </c>
      <c r="AD1834" s="48">
        <f t="shared" si="2137"/>
        <v>2.2277057954451109</v>
      </c>
      <c r="AE1834" s="48">
        <f t="shared" si="2138"/>
        <v>2.8647895237016652</v>
      </c>
      <c r="AF1834" s="48">
        <f t="shared" si="2139"/>
        <v>2.2277057954451109</v>
      </c>
      <c r="AG1834" s="238">
        <f t="shared" si="2140"/>
        <v>0.63706732332809968</v>
      </c>
      <c r="AH1834" s="48">
        <f t="shared" si="2141"/>
        <v>1.6404928455141698E-5</v>
      </c>
      <c r="AI1834" s="48">
        <f>AE1834+AC1834+SUM($AB$1828:AB1834)</f>
        <v>15.059190475029373</v>
      </c>
      <c r="AJ1834" s="48">
        <f>AE1834+AC1834+SUM($AB$1827:AB1834)-$AI$1828</f>
        <v>14.22681739099254</v>
      </c>
      <c r="AK1834" s="46"/>
      <c r="AL1834" s="86"/>
      <c r="AM1834" s="41"/>
      <c r="AN1834" s="41"/>
      <c r="AO1834" s="41"/>
      <c r="AP1834" s="41"/>
      <c r="AQ1834"/>
      <c r="AR1834" s="41"/>
      <c r="AT1834" s="41"/>
      <c r="AU1834" s="41"/>
      <c r="AW1834" s="22"/>
      <c r="AX1834" s="22"/>
      <c r="AY1834" s="22"/>
      <c r="AZ1834" s="22"/>
      <c r="BA1834" s="22"/>
      <c r="BB1834" s="22"/>
    </row>
    <row r="1835" spans="4:89" ht="14.4" x14ac:dyDescent="0.3">
      <c r="E1835" s="32">
        <v>39974.611111111109</v>
      </c>
      <c r="F1835" s="21">
        <f t="shared" si="2131"/>
        <v>75.961111111108039</v>
      </c>
      <c r="G1835" s="21">
        <f t="shared" si="2142"/>
        <v>75.961111111108039</v>
      </c>
      <c r="I1835" s="50">
        <v>1037</v>
      </c>
      <c r="J1835" s="21">
        <v>18687.5</v>
      </c>
      <c r="K1835" s="21">
        <v>75.430000000000007</v>
      </c>
      <c r="L1835" s="21">
        <v>911</v>
      </c>
      <c r="M1835" s="124">
        <v>5.98</v>
      </c>
      <c r="N1835" s="40"/>
      <c r="O1835" s="40"/>
      <c r="P1835" s="40"/>
      <c r="R1835" s="22"/>
      <c r="S1835" s="22"/>
      <c r="T1835" s="22"/>
      <c r="U1835" s="52">
        <f t="shared" si="2132"/>
        <v>3.6064950702088063E-4</v>
      </c>
      <c r="V1835" s="52">
        <f t="shared" si="2133"/>
        <v>4.8744207243610907E-2</v>
      </c>
      <c r="W1835" s="52">
        <f t="shared" si="2134"/>
        <v>3.0764457604329871E-4</v>
      </c>
      <c r="X1835" s="247">
        <f>W1835+V1835+SUM($U$1828:U1835)</f>
        <v>5.0090816924726951E-2</v>
      </c>
      <c r="Y1835" s="104">
        <f>W1835+V1835+SUM($U$1828:U1835)-$X$1828</f>
        <v>4.7031604659108862E-2</v>
      </c>
      <c r="Z1835" s="90">
        <f>(0.05-Y1835)/((Y1836-Y1835)/(G1836-G1835))+G1835</f>
        <v>78.989194086317482</v>
      </c>
      <c r="AA1835" s="1">
        <f t="shared" si="2143"/>
        <v>7.4756269071143641E-4</v>
      </c>
      <c r="AB1835" s="41">
        <f t="shared" si="2135"/>
        <v>8.9349564661974079E-2</v>
      </c>
      <c r="AC1835" s="48">
        <f t="shared" si="2136"/>
        <v>12.076194788081384</v>
      </c>
      <c r="AD1835" s="48">
        <f t="shared" si="2137"/>
        <v>2.260609380814016</v>
      </c>
      <c r="AE1835" s="48">
        <f t="shared" si="2138"/>
        <v>2.9071029417705128</v>
      </c>
      <c r="AF1835" s="48">
        <f t="shared" si="2139"/>
        <v>2.260609380814016</v>
      </c>
      <c r="AG1835" s="238">
        <f t="shared" si="2140"/>
        <v>0.6464769137245181</v>
      </c>
      <c r="AH1835" s="48">
        <f t="shared" si="2141"/>
        <v>1.664723197879289E-5</v>
      </c>
      <c r="AI1835" s="48">
        <f>AE1835+AC1835+SUM($AB$1828:AB1835)</f>
        <v>15.366624694274343</v>
      </c>
      <c r="AJ1835" s="48">
        <f>AE1835+AC1835+SUM($AB$1827:AB1835)-$AI$1828</f>
        <v>14.53425161023751</v>
      </c>
      <c r="AK1835" s="46"/>
      <c r="AL1835" s="86"/>
      <c r="AM1835" s="41"/>
      <c r="AN1835" s="41"/>
      <c r="AO1835" s="41"/>
      <c r="AP1835" s="41"/>
      <c r="AQ1835"/>
      <c r="AR1835" s="41"/>
      <c r="AT1835" s="41"/>
      <c r="AU1835" s="41"/>
      <c r="AW1835" s="22"/>
      <c r="AX1835" s="22"/>
      <c r="AY1835" s="22"/>
      <c r="AZ1835" s="22"/>
      <c r="BA1835" s="22"/>
      <c r="BB1835" s="22"/>
    </row>
    <row r="1836" spans="4:89" ht="14.4" x14ac:dyDescent="0.3">
      <c r="E1836" s="32">
        <v>39993.629861111112</v>
      </c>
      <c r="F1836" s="21">
        <f t="shared" si="2131"/>
        <v>94.979861111110949</v>
      </c>
      <c r="G1836" s="21">
        <f t="shared" si="2142"/>
        <v>94.979861111110949</v>
      </c>
      <c r="I1836" s="50">
        <v>1037</v>
      </c>
      <c r="J1836" s="21">
        <v>21070</v>
      </c>
      <c r="K1836" s="21">
        <v>103.34</v>
      </c>
      <c r="L1836" s="21">
        <v>1345</v>
      </c>
      <c r="M1836" s="124">
        <v>5.98</v>
      </c>
      <c r="N1836" s="40"/>
      <c r="O1836" s="40"/>
      <c r="P1836" s="40"/>
      <c r="R1836" s="22"/>
      <c r="S1836" s="22"/>
      <c r="T1836" s="22"/>
      <c r="U1836" s="52">
        <f t="shared" si="2132"/>
        <v>4.9409412774145298E-4</v>
      </c>
      <c r="V1836" s="52">
        <f t="shared" si="2133"/>
        <v>6.6780145519750117E-2</v>
      </c>
      <c r="W1836" s="52">
        <f t="shared" si="2134"/>
        <v>4.2147673986894459E-4</v>
      </c>
      <c r="X1836" s="247">
        <f>W1836+V1836+SUM($U$1828:U1836)</f>
        <v>6.8734681492433267E-2</v>
      </c>
      <c r="Y1836" s="104">
        <f>W1836+V1836+SUM($U$1828:U1836)-$X$1828</f>
        <v>6.5675469226815178E-2</v>
      </c>
      <c r="Z1836" s="42"/>
      <c r="AA1836" s="1">
        <f t="shared" si="2143"/>
        <v>8.0192204705802647E-4</v>
      </c>
      <c r="AB1836" s="41">
        <f t="shared" si="2135"/>
        <v>0.10074088708643715</v>
      </c>
      <c r="AC1836" s="48">
        <f t="shared" si="2136"/>
        <v>13.615808652033433</v>
      </c>
      <c r="AD1836" s="48">
        <f t="shared" si="2137"/>
        <v>2.5488181754515749</v>
      </c>
      <c r="AE1836" s="48">
        <f t="shared" si="2138"/>
        <v>3.277734259965468</v>
      </c>
      <c r="AF1836" s="48">
        <f t="shared" si="2139"/>
        <v>2.5488181754515749</v>
      </c>
      <c r="AG1836" s="238">
        <f t="shared" si="2140"/>
        <v>0.72889731489902843</v>
      </c>
      <c r="AH1836" s="48">
        <f t="shared" si="2141"/>
        <v>1.8769614865186146E-5</v>
      </c>
      <c r="AI1836" s="48">
        <f>AE1836+AC1836+SUM($AB$1828:AB1836)</f>
        <v>17.377610763507782</v>
      </c>
      <c r="AJ1836" s="48">
        <f>AE1836+AC1836+SUM($AB$1827:AB1836)-$AI$1828</f>
        <v>16.545237679470951</v>
      </c>
      <c r="AK1836" s="46"/>
      <c r="AL1836" s="86"/>
      <c r="AM1836" s="41"/>
      <c r="AN1836" s="41"/>
      <c r="AO1836" s="41"/>
      <c r="AP1836" s="41"/>
      <c r="AQ1836"/>
      <c r="AR1836" s="41"/>
      <c r="AT1836" s="41"/>
      <c r="AU1836" s="41"/>
      <c r="AW1836" s="22"/>
      <c r="AX1836" s="22"/>
      <c r="AY1836" s="22"/>
      <c r="AZ1836" s="22"/>
      <c r="BA1836" s="22"/>
      <c r="BB1836" s="22"/>
    </row>
    <row r="1837" spans="4:89" ht="14.4" x14ac:dyDescent="0.3">
      <c r="E1837" s="32">
        <v>40010.421527777777</v>
      </c>
      <c r="F1837" s="21">
        <f t="shared" si="2131"/>
        <v>111.77152777777519</v>
      </c>
      <c r="G1837" s="21">
        <f t="shared" si="2142"/>
        <v>111.77152777777519</v>
      </c>
      <c r="I1837" s="50">
        <v>1037</v>
      </c>
      <c r="J1837" s="21">
        <v>20755.2</v>
      </c>
      <c r="K1837" s="21">
        <v>121.19</v>
      </c>
      <c r="L1837" s="21">
        <v>267</v>
      </c>
      <c r="M1837" s="124">
        <v>5.98</v>
      </c>
      <c r="N1837" s="40"/>
      <c r="O1837" s="40"/>
      <c r="P1837" s="40"/>
      <c r="R1837" s="22"/>
      <c r="S1837" s="22"/>
      <c r="T1837" s="22"/>
      <c r="U1837" s="52">
        <f t="shared" si="2132"/>
        <v>5.794393975322884E-4</v>
      </c>
      <c r="V1837" s="52">
        <f t="shared" si="2133"/>
        <v>7.831513291599107E-2</v>
      </c>
      <c r="W1837" s="52">
        <f t="shared" si="2134"/>
        <v>4.9427875077140881E-4</v>
      </c>
      <c r="X1837" s="247">
        <f>W1837+V1837+SUM($U$1828:U1837)</f>
        <v>8.0921910297108962E-2</v>
      </c>
      <c r="Y1837" s="104">
        <f>W1837+V1837+SUM($U$1828:U1837)-$X$1828</f>
        <v>7.7862698031490873E-2</v>
      </c>
      <c r="Z1837" s="42"/>
      <c r="AA1837" s="1">
        <f t="shared" si="2143"/>
        <v>8.4573338685446338E-4</v>
      </c>
      <c r="AB1837" s="41">
        <f t="shared" si="2135"/>
        <v>9.9235750339649736E-2</v>
      </c>
      <c r="AC1837" s="48">
        <f t="shared" si="2136"/>
        <v>13.412379294479559</v>
      </c>
      <c r="AD1837" s="48">
        <f t="shared" si="2137"/>
        <v>2.510737114149622</v>
      </c>
      <c r="AE1837" s="48">
        <f t="shared" si="2138"/>
        <v>3.2287627011122599</v>
      </c>
      <c r="AF1837" s="48">
        <f t="shared" si="2139"/>
        <v>2.5107371141496229</v>
      </c>
      <c r="AG1837" s="238">
        <f t="shared" si="2140"/>
        <v>0.71800709777846805</v>
      </c>
      <c r="AH1837" s="48">
        <f t="shared" si="2141"/>
        <v>1.8489184169431027E-5</v>
      </c>
      <c r="AI1837" s="48">
        <f>AE1837+AC1837+SUM($AB$1828:AB1837)</f>
        <v>17.224445597440351</v>
      </c>
      <c r="AJ1837" s="48">
        <f>AE1837+AC1837+SUM($AB$1827:AB1837)-$AI$1828</f>
        <v>16.392072513403519</v>
      </c>
      <c r="AK1837" s="46"/>
      <c r="AL1837" s="86"/>
      <c r="AM1837" s="41"/>
      <c r="AN1837" s="41"/>
      <c r="AO1837" s="41"/>
      <c r="AP1837" s="41"/>
      <c r="AQ1837"/>
      <c r="AR1837" s="41"/>
      <c r="AT1837" s="41"/>
      <c r="AU1837" s="41"/>
      <c r="AW1837" s="22"/>
      <c r="AX1837" s="22"/>
      <c r="AY1837" s="22"/>
      <c r="AZ1837" s="22"/>
      <c r="BA1837" s="22"/>
      <c r="BB1837" s="22"/>
    </row>
    <row r="1838" spans="4:89" ht="14.4" x14ac:dyDescent="0.3">
      <c r="E1838" s="32">
        <v>40021.539583333331</v>
      </c>
      <c r="F1838" s="21">
        <f t="shared" si="2131"/>
        <v>122.88958333332994</v>
      </c>
      <c r="G1838" s="21">
        <f t="shared" si="2142"/>
        <v>122.88958333332994</v>
      </c>
      <c r="I1838" s="50">
        <v>1037</v>
      </c>
      <c r="J1838" s="21">
        <v>20909.5</v>
      </c>
      <c r="K1838" s="21">
        <v>137.62</v>
      </c>
      <c r="L1838" s="21">
        <v>292</v>
      </c>
      <c r="M1838" s="124">
        <v>5.98</v>
      </c>
      <c r="N1838" s="40"/>
      <c r="O1838" s="40"/>
      <c r="P1838" s="40"/>
      <c r="R1838" s="22"/>
      <c r="S1838" s="22"/>
      <c r="T1838" s="22"/>
      <c r="U1838" s="52">
        <f t="shared" si="2132"/>
        <v>6.5799529572071569E-4</v>
      </c>
      <c r="V1838" s="52">
        <f t="shared" si="2133"/>
        <v>8.8932491062783156E-2</v>
      </c>
      <c r="W1838" s="52">
        <f t="shared" si="2134"/>
        <v>5.6128922915390112E-4</v>
      </c>
      <c r="X1838" s="247">
        <f>W1838+V1838+SUM($U$1828:U1838)</f>
        <v>9.2264274218004261E-2</v>
      </c>
      <c r="Y1838" s="104">
        <f>W1838+V1838+SUM($U$1828:U1838)-$X$1828</f>
        <v>8.9205061952386172E-2</v>
      </c>
      <c r="Z1838" s="42"/>
      <c r="AA1838" s="1">
        <f t="shared" si="2143"/>
        <v>8.7961257539537186E-4</v>
      </c>
      <c r="AB1838" s="41">
        <f t="shared" si="2135"/>
        <v>9.9973496845460724E-2</v>
      </c>
      <c r="AC1838" s="48">
        <f t="shared" si="2136"/>
        <v>13.512090698134459</v>
      </c>
      <c r="AD1838" s="48">
        <f t="shared" si="2137"/>
        <v>2.5294026407026444</v>
      </c>
      <c r="AE1838" s="48">
        <f t="shared" si="2138"/>
        <v>3.2527662320241086</v>
      </c>
      <c r="AF1838" s="48">
        <f t="shared" si="2139"/>
        <v>2.5294026407026444</v>
      </c>
      <c r="AG1838" s="238">
        <f t="shared" si="2140"/>
        <v>0.72334496468349496</v>
      </c>
      <c r="AH1838" s="48">
        <f t="shared" si="2141"/>
        <v>1.8626637969796387E-5</v>
      </c>
      <c r="AI1838" s="48">
        <f>AE1838+AC1838+SUM($AB$1828:AB1838)</f>
        <v>17.448134028852561</v>
      </c>
      <c r="AJ1838" s="48">
        <f>AE1838+AC1838+SUM($AB$1827:AB1838)-$AI$1828</f>
        <v>16.61576094481573</v>
      </c>
      <c r="AK1838" s="46"/>
      <c r="AL1838" s="86"/>
      <c r="AM1838" s="41"/>
      <c r="AN1838" s="41"/>
      <c r="AO1838" s="41"/>
      <c r="AP1838" s="41"/>
      <c r="AQ1838"/>
      <c r="AR1838" s="41"/>
      <c r="AT1838" s="41"/>
      <c r="AU1838" s="41"/>
      <c r="AW1838" s="22"/>
      <c r="AX1838" s="22"/>
      <c r="AY1838" s="22"/>
      <c r="AZ1838" s="22"/>
      <c r="BA1838" s="22"/>
      <c r="BB1838" s="22"/>
    </row>
    <row r="1839" spans="4:89" ht="14.4" x14ac:dyDescent="0.3">
      <c r="E1839" s="32">
        <v>40035.636111111111</v>
      </c>
      <c r="F1839" s="21">
        <f t="shared" si="2131"/>
        <v>136.98611111110949</v>
      </c>
      <c r="G1839" s="21">
        <f t="shared" si="2142"/>
        <v>136.98611111110949</v>
      </c>
      <c r="I1839" s="50">
        <v>1037</v>
      </c>
      <c r="J1839" s="21">
        <v>22091.599999999999</v>
      </c>
      <c r="K1839" s="21">
        <v>180.87</v>
      </c>
      <c r="L1839" s="21">
        <v>491</v>
      </c>
      <c r="M1839" s="124">
        <v>5.98</v>
      </c>
      <c r="N1839" s="40"/>
      <c r="O1839" s="40"/>
      <c r="P1839" s="40"/>
      <c r="R1839" s="22"/>
      <c r="S1839" s="22"/>
      <c r="T1839" s="22"/>
      <c r="U1839" s="52">
        <f t="shared" si="2132"/>
        <v>8.6478425473772598E-4</v>
      </c>
      <c r="V1839" s="52">
        <f t="shared" si="2133"/>
        <v>0.11688141010409525</v>
      </c>
      <c r="W1839" s="52">
        <f t="shared" si="2134"/>
        <v>7.3768625837135674E-4</v>
      </c>
      <c r="X1839" s="247">
        <f>W1839+V1839+SUM($U$1828:U1839)</f>
        <v>0.12125437454327154</v>
      </c>
      <c r="Y1839" s="104">
        <f>W1839+V1839+SUM($U$1828:U1839)-$X$1828</f>
        <v>0.11819516227765345</v>
      </c>
      <c r="Z1839" s="42"/>
      <c r="AA1839" s="1">
        <f t="shared" si="2143"/>
        <v>1.2208776383492393E-3</v>
      </c>
      <c r="AB1839" s="41">
        <f t="shared" si="2135"/>
        <v>0.10562540964208517</v>
      </c>
      <c r="AC1839" s="48">
        <f t="shared" si="2136"/>
        <v>14.275984737411568</v>
      </c>
      <c r="AD1839" s="48">
        <f t="shared" si="2137"/>
        <v>2.6724001710871388</v>
      </c>
      <c r="AE1839" s="48">
        <f t="shared" si="2138"/>
        <v>3.436658480182873</v>
      </c>
      <c r="AF1839" s="48">
        <f t="shared" si="2139"/>
        <v>2.6724001710871388</v>
      </c>
      <c r="AG1839" s="238">
        <f t="shared" si="2140"/>
        <v>0.76423862941734111</v>
      </c>
      <c r="AH1839" s="48">
        <f t="shared" si="2141"/>
        <v>1.9679678393723127E-5</v>
      </c>
      <c r="AI1839" s="48">
        <f>AE1839+AC1839+SUM($AB$1828:AB1839)</f>
        <v>18.501545725930519</v>
      </c>
      <c r="AJ1839" s="48">
        <f>AE1839+AC1839+SUM($AB$1827:AB1839)-$AI$1828</f>
        <v>17.669172641893688</v>
      </c>
      <c r="AK1839" s="46"/>
      <c r="AL1839" s="86"/>
      <c r="AM1839" s="41"/>
      <c r="AN1839" s="41"/>
      <c r="AO1839" s="41"/>
      <c r="AP1839" s="41"/>
      <c r="AQ1839"/>
      <c r="AR1839" s="41"/>
      <c r="AT1839" s="41"/>
      <c r="AU1839" s="41"/>
      <c r="AW1839" s="22"/>
      <c r="AX1839" s="22"/>
      <c r="AY1839" s="22"/>
      <c r="AZ1839" s="22"/>
      <c r="BA1839" s="22"/>
      <c r="BB1839" s="22"/>
    </row>
    <row r="1840" spans="4:89" ht="14.4" x14ac:dyDescent="0.3">
      <c r="D1840" s="90">
        <f>(F1841-F1840)/Y1841*0.2+F1840</f>
        <v>164.85305774016808</v>
      </c>
      <c r="E1840" s="32">
        <v>40049.616666666669</v>
      </c>
      <c r="F1840" s="21">
        <f t="shared" si="2131"/>
        <v>150.96666666666715</v>
      </c>
      <c r="G1840" s="21">
        <f t="shared" si="2142"/>
        <v>150.96666666666715</v>
      </c>
      <c r="I1840" s="50">
        <v>1037</v>
      </c>
      <c r="J1840" s="21">
        <v>21909</v>
      </c>
      <c r="K1840" s="21">
        <v>237.02</v>
      </c>
      <c r="L1840" s="21">
        <v>774</v>
      </c>
      <c r="M1840" s="124">
        <v>5.98</v>
      </c>
      <c r="N1840" s="40"/>
      <c r="O1840" s="40"/>
      <c r="P1840" s="40"/>
      <c r="R1840" s="22"/>
      <c r="S1840" s="22"/>
      <c r="T1840" s="22"/>
      <c r="U1840" s="52">
        <f t="shared" si="2132"/>
        <v>1.1332513078892894E-3</v>
      </c>
      <c r="V1840" s="52">
        <f t="shared" si="2133"/>
        <v>0.15316653852420331</v>
      </c>
      <c r="W1840" s="52">
        <f t="shared" si="2134"/>
        <v>9.6669650555193773E-4</v>
      </c>
      <c r="X1840" s="247">
        <f>W1840+V1840+SUM($U$1828:U1840)</f>
        <v>0.15890176451844948</v>
      </c>
      <c r="Y1840" s="104">
        <f>W1840+V1840+SUM($U$1828:U1840)-$X$1828</f>
        <v>0.15584255225283139</v>
      </c>
      <c r="Z1840" s="42"/>
      <c r="AA1840" s="1">
        <f t="shared" si="2143"/>
        <v>2.0141478759196012E-3</v>
      </c>
      <c r="AB1840" s="41">
        <f t="shared" si="2135"/>
        <v>0.10475235382898677</v>
      </c>
      <c r="AC1840" s="48">
        <f t="shared" si="2136"/>
        <v>14.157985370545822</v>
      </c>
      <c r="AD1840" s="48">
        <f t="shared" si="2137"/>
        <v>2.650311220026984</v>
      </c>
      <c r="AE1840" s="48">
        <f t="shared" si="2138"/>
        <v>3.4082524870234199</v>
      </c>
      <c r="AF1840" s="48">
        <f t="shared" si="2139"/>
        <v>2.6503112200269845</v>
      </c>
      <c r="AG1840" s="238">
        <f t="shared" si="2140"/>
        <v>0.7579217499820986</v>
      </c>
      <c r="AH1840" s="48">
        <f t="shared" si="2141"/>
        <v>1.9517014337036705E-5</v>
      </c>
      <c r="AI1840" s="48">
        <f>AE1840+AC1840+SUM($AB$1828:AB1840)</f>
        <v>18.459892719734306</v>
      </c>
      <c r="AJ1840" s="48">
        <f>AE1840+AC1840+SUM($AB$1827:AB1840)-$AI$1828</f>
        <v>17.627519635697475</v>
      </c>
      <c r="AK1840" s="46"/>
      <c r="AL1840" s="86"/>
      <c r="AM1840" s="41"/>
      <c r="AN1840" s="41"/>
      <c r="AO1840" s="41"/>
      <c r="AP1840" s="41"/>
      <c r="AQ1840"/>
      <c r="AR1840" s="41"/>
      <c r="AT1840" s="41"/>
      <c r="AU1840" s="41"/>
      <c r="AW1840" s="22"/>
      <c r="AX1840" s="22"/>
      <c r="AY1840" s="22"/>
      <c r="AZ1840" s="22"/>
      <c r="BA1840" s="22"/>
      <c r="BB1840" s="22"/>
    </row>
    <row r="1841" spans="1:213" ht="14.4" x14ac:dyDescent="0.3">
      <c r="E1841" s="32">
        <v>40063.536805555559</v>
      </c>
      <c r="F1841" s="21">
        <f t="shared" si="2131"/>
        <v>164.88680555555766</v>
      </c>
      <c r="G1841" s="21">
        <f t="shared" si="2142"/>
        <v>164.88680555555766</v>
      </c>
      <c r="I1841" s="50">
        <v>1037</v>
      </c>
      <c r="J1841" s="21">
        <v>21992.7</v>
      </c>
      <c r="K1841" s="21">
        <v>303.44</v>
      </c>
      <c r="L1841" s="21">
        <v>1071</v>
      </c>
      <c r="M1841" s="124">
        <v>5.98</v>
      </c>
      <c r="N1841" s="40"/>
      <c r="O1841" s="40"/>
      <c r="P1841" s="40"/>
      <c r="R1841" s="22"/>
      <c r="S1841" s="22"/>
      <c r="T1841" s="22"/>
      <c r="U1841" s="52">
        <f t="shared" si="2132"/>
        <v>1.4508217739681293E-3</v>
      </c>
      <c r="V1841" s="52">
        <f t="shared" si="2133"/>
        <v>0.1960883235582831</v>
      </c>
      <c r="W1841" s="52">
        <f t="shared" si="2134"/>
        <v>1.2375933999016115E-3</v>
      </c>
      <c r="X1841" s="247">
        <f>W1841+V1841+SUM($U$1828:U1841)</f>
        <v>0.20354526822084706</v>
      </c>
      <c r="Y1841" s="104">
        <f>W1841+V1841+SUM($U$1828:U1841)-$X$1828</f>
        <v>0.20048605595522898</v>
      </c>
      <c r="Z1841" s="42"/>
      <c r="AA1841" s="1">
        <f t="shared" si="2143"/>
        <v>2.6532984157694329E-3</v>
      </c>
      <c r="AB1841" s="41">
        <f t="shared" si="2135"/>
        <v>0.10515254425372027</v>
      </c>
      <c r="AC1841" s="48">
        <f t="shared" si="2136"/>
        <v>14.2120737988408</v>
      </c>
      <c r="AD1841" s="48">
        <f t="shared" si="2137"/>
        <v>2.6604363306717542</v>
      </c>
      <c r="AE1841" s="48">
        <f t="shared" si="2138"/>
        <v>3.4212731969218106</v>
      </c>
      <c r="AF1841" s="48">
        <f t="shared" si="2139"/>
        <v>2.6604363306717538</v>
      </c>
      <c r="AG1841" s="238">
        <f t="shared" si="2140"/>
        <v>0.76081727467393756</v>
      </c>
      <c r="AH1841" s="48">
        <f t="shared" si="2141"/>
        <v>1.9591576119866131E-5</v>
      </c>
      <c r="AI1841" s="48">
        <f>AE1841+AC1841+SUM($AB$1828:AB1841)</f>
        <v>18.632154402181396</v>
      </c>
      <c r="AJ1841" s="48">
        <f>AE1841+AC1841+SUM($AB$1827:AB1841)-$AI$1828</f>
        <v>17.799781318144564</v>
      </c>
      <c r="AK1841" s="46"/>
      <c r="AL1841" s="86"/>
      <c r="AM1841" s="41"/>
      <c r="AN1841" s="41"/>
      <c r="AO1841" s="41"/>
      <c r="AP1841" s="41"/>
      <c r="AQ1841"/>
      <c r="AR1841" s="41"/>
      <c r="AT1841" s="41"/>
      <c r="AU1841" s="41"/>
      <c r="AW1841" s="22"/>
      <c r="AX1841" s="22"/>
      <c r="AY1841" s="22"/>
      <c r="AZ1841" s="22"/>
      <c r="BA1841" s="22"/>
      <c r="BB1841" s="22"/>
    </row>
    <row r="1842" spans="1:213" ht="14.4" x14ac:dyDescent="0.3">
      <c r="E1842" s="32">
        <v>40077.511805555558</v>
      </c>
      <c r="F1842" s="21">
        <f t="shared" si="2131"/>
        <v>178.8618055555562</v>
      </c>
      <c r="G1842" s="21">
        <f t="shared" si="2142"/>
        <v>178.8618055555562</v>
      </c>
      <c r="I1842" s="50">
        <v>1037</v>
      </c>
      <c r="J1842" s="21">
        <v>22240.5</v>
      </c>
      <c r="K1842" s="21">
        <v>397.76</v>
      </c>
      <c r="L1842" s="21">
        <v>1419</v>
      </c>
      <c r="M1842" s="124">
        <v>5.98</v>
      </c>
      <c r="N1842" s="40"/>
      <c r="O1842" s="40"/>
      <c r="P1842" s="40"/>
      <c r="R1842" s="22"/>
      <c r="S1842" s="22"/>
      <c r="T1842" s="22"/>
      <c r="U1842" s="52">
        <f t="shared" si="2132"/>
        <v>1.9017890482914681E-3</v>
      </c>
      <c r="V1842" s="52">
        <f t="shared" si="2133"/>
        <v>0.25703958469068905</v>
      </c>
      <c r="W1842" s="52">
        <f t="shared" si="2134"/>
        <v>1.6222816726366497E-3</v>
      </c>
      <c r="X1842" s="247">
        <f>W1842+V1842+SUM($U$1828:U1842)</f>
        <v>0.26678300667427957</v>
      </c>
      <c r="Y1842" s="104">
        <f>W1842+V1842+SUM($U$1828:U1842)-$X$1828</f>
        <v>0.26372379440866145</v>
      </c>
      <c r="Z1842" s="42"/>
      <c r="AA1842" s="1">
        <f t="shared" si="2143"/>
        <v>3.448535537426428E-3</v>
      </c>
      <c r="AB1842" s="41">
        <f t="shared" si="2135"/>
        <v>0.10633733741081657</v>
      </c>
      <c r="AC1842" s="48">
        <f t="shared" si="2136"/>
        <v>14.37220656504744</v>
      </c>
      <c r="AD1842" s="48">
        <f t="shared" si="2137"/>
        <v>2.6904124646953371</v>
      </c>
      <c r="AE1842" s="48">
        <f t="shared" si="2138"/>
        <v>3.459821965294827</v>
      </c>
      <c r="AF1842" s="48">
        <f t="shared" si="2139"/>
        <v>2.6904124646953376</v>
      </c>
      <c r="AG1842" s="238">
        <f t="shared" si="2140"/>
        <v>0.76938968827773357</v>
      </c>
      <c r="AH1842" s="48">
        <f t="shared" si="2141"/>
        <v>1.9812321756486596E-5</v>
      </c>
      <c r="AI1842" s="48">
        <f>AE1842+AC1842+SUM($AB$1828:AB1842)</f>
        <v>18.937173274171869</v>
      </c>
      <c r="AJ1842" s="48">
        <f>AE1842+AC1842+SUM($AB$1827:AB1842)-$AI$1828</f>
        <v>18.104800190135037</v>
      </c>
      <c r="AK1842" s="46"/>
      <c r="AL1842" s="86"/>
      <c r="AM1842" s="41"/>
      <c r="AN1842" s="41"/>
      <c r="AO1842" s="41"/>
      <c r="AP1842" s="41"/>
      <c r="AQ1842"/>
      <c r="AR1842" s="41"/>
      <c r="AT1842" s="41"/>
      <c r="AU1842" s="41"/>
      <c r="AW1842" s="22"/>
      <c r="AX1842" s="22"/>
      <c r="AY1842" s="22"/>
      <c r="AZ1842" s="22"/>
      <c r="BA1842" s="22"/>
      <c r="BB1842" s="22"/>
    </row>
    <row r="1843" spans="1:213" ht="14.4" x14ac:dyDescent="0.3">
      <c r="E1843" s="32">
        <v>40091.507638888892</v>
      </c>
      <c r="F1843" s="21">
        <f t="shared" si="2131"/>
        <v>192.85763888889051</v>
      </c>
      <c r="G1843" s="21">
        <f t="shared" si="2142"/>
        <v>192.85763888889051</v>
      </c>
      <c r="I1843" s="50">
        <v>1037</v>
      </c>
      <c r="J1843" s="21">
        <v>22882.400000000001</v>
      </c>
      <c r="K1843" s="21">
        <v>533.27</v>
      </c>
      <c r="L1843" s="21">
        <v>1726</v>
      </c>
      <c r="M1843" s="124">
        <v>5.98</v>
      </c>
      <c r="N1843" s="40"/>
      <c r="O1843" s="40"/>
      <c r="P1843" s="40"/>
      <c r="R1843" s="22"/>
      <c r="S1843" s="22"/>
      <c r="T1843" s="22"/>
      <c r="U1843" s="52">
        <f t="shared" si="2132"/>
        <v>2.5496959115607182E-3</v>
      </c>
      <c r="V1843" s="52">
        <f t="shared" si="2133"/>
        <v>0.34460855623492492</v>
      </c>
      <c r="W1843" s="52">
        <f t="shared" si="2134"/>
        <v>2.1749651738911559E-3</v>
      </c>
      <c r="X1843" s="247">
        <f>W1843+V1843+SUM($U$1828:U1843)</f>
        <v>0.3574543576313306</v>
      </c>
      <c r="Y1843" s="104">
        <f>W1843+V1843+SUM($U$1828:U1843)-$X$1828</f>
        <v>0.35439514536571248</v>
      </c>
      <c r="Z1843" s="42"/>
      <c r="AA1843" s="1">
        <f t="shared" si="2143"/>
        <v>4.7191330637921473E-3</v>
      </c>
      <c r="AB1843" s="41">
        <f t="shared" si="2135"/>
        <v>0.10940642024996153</v>
      </c>
      <c r="AC1843" s="48">
        <f t="shared" si="2136"/>
        <v>14.787013758865202</v>
      </c>
      <c r="AD1843" s="48">
        <f t="shared" si="2137"/>
        <v>2.768062506784676</v>
      </c>
      <c r="AE1843" s="48">
        <f t="shared" si="2138"/>
        <v>3.5596785206565653</v>
      </c>
      <c r="AF1843" s="48">
        <f t="shared" si="2139"/>
        <v>2.768062506784676</v>
      </c>
      <c r="AG1843" s="238">
        <f t="shared" si="2140"/>
        <v>0.79159562973163411</v>
      </c>
      <c r="AH1843" s="48">
        <f t="shared" si="2141"/>
        <v>2.0384140255867846E-5</v>
      </c>
      <c r="AI1843" s="48">
        <f>AE1843+AC1843+SUM($AB$1828:AB1843)</f>
        <v>19.561243443601331</v>
      </c>
      <c r="AJ1843" s="48">
        <f>AE1843+AC1843+SUM($AB$1827:AB1843)-$AI$1828</f>
        <v>18.7288703595645</v>
      </c>
      <c r="AK1843" s="46"/>
      <c r="AL1843" s="86"/>
      <c r="AM1843" s="41"/>
      <c r="AN1843" s="41"/>
      <c r="AO1843" s="41"/>
      <c r="AP1843" s="41"/>
      <c r="AQ1843"/>
      <c r="AR1843" s="41"/>
      <c r="AT1843" s="41"/>
      <c r="AU1843" s="41"/>
      <c r="AW1843" s="22"/>
      <c r="AX1843" s="22"/>
      <c r="AY1843" s="22"/>
      <c r="AZ1843" s="22"/>
      <c r="BA1843" s="22"/>
      <c r="BB1843" s="22"/>
    </row>
    <row r="1844" spans="1:213" ht="14.4" x14ac:dyDescent="0.3">
      <c r="E1844" s="32">
        <v>40105.606249999997</v>
      </c>
      <c r="F1844" s="21">
        <f t="shared" si="2131"/>
        <v>206.95624999999563</v>
      </c>
      <c r="G1844" s="21">
        <f t="shared" si="2142"/>
        <v>206.95624999999563</v>
      </c>
      <c r="I1844" s="50">
        <v>1037</v>
      </c>
      <c r="J1844" s="21">
        <v>22280</v>
      </c>
      <c r="K1844" s="21">
        <v>694.35</v>
      </c>
      <c r="L1844" s="21">
        <v>2051</v>
      </c>
      <c r="M1844" s="124">
        <v>5.98</v>
      </c>
      <c r="N1844" s="40"/>
      <c r="O1844" s="40"/>
      <c r="P1844" s="40"/>
      <c r="R1844" s="22"/>
      <c r="S1844" s="22"/>
      <c r="T1844" s="22"/>
      <c r="U1844" s="52">
        <f t="shared" si="2132"/>
        <v>3.319859276149389E-3</v>
      </c>
      <c r="V1844" s="52">
        <f t="shared" si="2133"/>
        <v>0.44870131644705336</v>
      </c>
      <c r="W1844" s="52">
        <f t="shared" si="2134"/>
        <v>2.8319370459454389E-3</v>
      </c>
      <c r="X1844" s="247">
        <f>W1844+V1844+SUM($U$1828:U1844)</f>
        <v>0.46552394899166272</v>
      </c>
      <c r="Y1844" s="104">
        <f>W1844+V1844+SUM($U$1828:U1844)-$X$1828</f>
        <v>0.4624647367260446</v>
      </c>
      <c r="Z1844" s="42"/>
      <c r="AA1844" s="1">
        <f t="shared" si="2143"/>
        <v>6.2537046634501105E-3</v>
      </c>
      <c r="AB1844" s="41">
        <f t="shared" si="2135"/>
        <v>0.1065261966913061</v>
      </c>
      <c r="AC1844" s="48">
        <f t="shared" si="2136"/>
        <v>14.397732167408869</v>
      </c>
      <c r="AD1844" s="48">
        <f t="shared" si="2137"/>
        <v>2.69519074271766</v>
      </c>
      <c r="AE1844" s="48">
        <f t="shared" si="2138"/>
        <v>3.4659667447570306</v>
      </c>
      <c r="AF1844" s="48">
        <f t="shared" si="2139"/>
        <v>2.69519074271766</v>
      </c>
      <c r="AG1844" s="238">
        <f t="shared" si="2140"/>
        <v>0.77075615453015456</v>
      </c>
      <c r="AH1844" s="48">
        <f t="shared" si="2141"/>
        <v>1.9847509216722708E-5</v>
      </c>
      <c r="AI1844" s="48">
        <f>AE1844+AC1844+SUM($AB$1828:AB1844)</f>
        <v>19.184776272936766</v>
      </c>
      <c r="AJ1844" s="48">
        <f>AE1844+AC1844+SUM($AB$1827:AB1844)-$AI$1828</f>
        <v>18.352403188899935</v>
      </c>
      <c r="AK1844" s="46"/>
      <c r="AL1844" s="86"/>
      <c r="AM1844" s="41"/>
      <c r="AN1844" s="41"/>
      <c r="AO1844" s="41"/>
      <c r="AP1844" s="41"/>
      <c r="AQ1844"/>
      <c r="AR1844" s="41"/>
      <c r="AT1844" s="41"/>
      <c r="AU1844" s="41"/>
      <c r="AW1844" s="22"/>
      <c r="AX1844" s="22"/>
      <c r="AY1844" s="22"/>
      <c r="AZ1844" s="22"/>
      <c r="BA1844" s="22"/>
      <c r="BB1844" s="22"/>
    </row>
    <row r="1845" spans="1:213" ht="14.4" x14ac:dyDescent="0.3">
      <c r="E1845" s="32">
        <v>40119.513194444444</v>
      </c>
      <c r="F1845" s="21">
        <f t="shared" si="2131"/>
        <v>220.86319444444234</v>
      </c>
      <c r="G1845" s="21">
        <f t="shared" si="2142"/>
        <v>220.86319444444234</v>
      </c>
      <c r="I1845" s="50">
        <v>1037</v>
      </c>
      <c r="J1845" s="21">
        <v>22141.200000000001</v>
      </c>
      <c r="K1845" s="21">
        <v>900.52</v>
      </c>
      <c r="L1845" s="21">
        <v>2355</v>
      </c>
      <c r="M1845" s="124">
        <v>5.98</v>
      </c>
      <c r="N1845" s="40"/>
      <c r="O1845" s="40"/>
      <c r="P1845" s="40"/>
      <c r="R1845" s="22"/>
      <c r="S1845" s="22"/>
      <c r="T1845" s="22"/>
      <c r="U1845" s="52">
        <f t="shared" si="2132"/>
        <v>4.3056090953525568E-3</v>
      </c>
      <c r="V1845" s="52">
        <f t="shared" si="2133"/>
        <v>0.58193203641808955</v>
      </c>
      <c r="W1845" s="52">
        <f t="shared" si="2134"/>
        <v>3.6728104682289711E-3</v>
      </c>
      <c r="X1845" s="247">
        <f>W1845+V1845+SUM($U$1828:U1845)</f>
        <v>0.60390115148033496</v>
      </c>
      <c r="Y1845" s="104">
        <f>W1845+V1845+SUM($U$1828:U1845)-$X$1828</f>
        <v>0.60084193921471685</v>
      </c>
      <c r="Z1845" s="42"/>
      <c r="AA1845" s="1">
        <f t="shared" si="2143"/>
        <v>7.9886950178562413E-3</v>
      </c>
      <c r="AB1845" s="41">
        <f t="shared" si="2135"/>
        <v>0.10586255952340874</v>
      </c>
      <c r="AC1845" s="48">
        <f t="shared" si="2136"/>
        <v>14.308037139364149</v>
      </c>
      <c r="AD1845" s="48">
        <f t="shared" si="2137"/>
        <v>2.6784002366544102</v>
      </c>
      <c r="AE1845" s="48">
        <f t="shared" si="2138"/>
        <v>3.4443744564189571</v>
      </c>
      <c r="AF1845" s="48">
        <f t="shared" si="2139"/>
        <v>2.6784002366544097</v>
      </c>
      <c r="AG1845" s="238">
        <f t="shared" si="2140"/>
        <v>0.76595449590139386</v>
      </c>
      <c r="AH1845" s="48">
        <f t="shared" si="2141"/>
        <v>1.9723863153918346E-5</v>
      </c>
      <c r="AI1845" s="48">
        <f>AE1845+AC1845+SUM($AB$1828:AB1845)</f>
        <v>19.179351516077382</v>
      </c>
      <c r="AJ1845" s="48">
        <f>AE1845+AC1845+SUM($AB$1827:AB1845)-$AI$1828</f>
        <v>18.346978432040551</v>
      </c>
      <c r="AK1845" s="46"/>
      <c r="AL1845" s="86"/>
      <c r="AM1845" s="41"/>
      <c r="AN1845" s="41"/>
      <c r="AO1845" s="41"/>
      <c r="AP1845" s="41"/>
      <c r="AQ1845"/>
      <c r="AR1845" s="41"/>
      <c r="AT1845" s="41"/>
      <c r="AU1845" s="41"/>
      <c r="AW1845" s="22"/>
      <c r="AX1845" s="22"/>
      <c r="AY1845" s="22"/>
      <c r="AZ1845" s="22"/>
      <c r="BA1845" s="22"/>
      <c r="BB1845" s="22"/>
    </row>
    <row r="1846" spans="1:213" ht="14.4" x14ac:dyDescent="0.3">
      <c r="E1846" s="32">
        <v>40161.593055555553</v>
      </c>
      <c r="F1846" s="21">
        <f t="shared" si="2131"/>
        <v>262.94305555555184</v>
      </c>
      <c r="G1846" s="21">
        <f t="shared" si="2142"/>
        <v>262.94305555555184</v>
      </c>
      <c r="I1846" s="50">
        <v>1037</v>
      </c>
      <c r="J1846" s="21">
        <v>25072</v>
      </c>
      <c r="K1846" s="21">
        <v>2224</v>
      </c>
      <c r="L1846" s="21">
        <v>2591</v>
      </c>
      <c r="M1846" s="124">
        <v>5.98</v>
      </c>
      <c r="N1846" s="40"/>
      <c r="O1846" s="40"/>
      <c r="P1846" s="40"/>
      <c r="R1846" s="22"/>
      <c r="S1846" s="22"/>
      <c r="T1846" s="22"/>
      <c r="U1846" s="52">
        <f t="shared" si="2132"/>
        <v>1.0633494678701292E-2</v>
      </c>
      <c r="V1846" s="52">
        <f t="shared" si="2133"/>
        <v>1.4371883456156789</v>
      </c>
      <c r="W1846" s="52">
        <f t="shared" si="2134"/>
        <v>9.0706819186039556E-3</v>
      </c>
      <c r="X1846" s="247">
        <f>W1846+V1846+SUM($U$1828:U1846)</f>
        <v>1.4751888268070006</v>
      </c>
      <c r="Y1846" s="104">
        <f>W1846+V1846+SUM($U$1828:U1846)-$X$1828</f>
        <v>1.4721296145413825</v>
      </c>
      <c r="Z1846" s="42"/>
      <c r="AA1846" s="1">
        <f t="shared" si="2143"/>
        <v>1.6543891290232302E-2</v>
      </c>
      <c r="AB1846" s="41">
        <f t="shared" si="2135"/>
        <v>0.11987544001097067</v>
      </c>
      <c r="AC1846" s="48">
        <f t="shared" si="2136"/>
        <v>16.201972212804094</v>
      </c>
      <c r="AD1846" s="48">
        <f t="shared" si="2137"/>
        <v>3.0329363690043611</v>
      </c>
      <c r="AE1846" s="48">
        <f t="shared" si="2138"/>
        <v>3.9003015361107853</v>
      </c>
      <c r="AF1846" s="48">
        <f t="shared" si="2139"/>
        <v>3.032936369004362</v>
      </c>
      <c r="AG1846" s="238">
        <f t="shared" si="2140"/>
        <v>0.86734283242280241</v>
      </c>
      <c r="AH1846" s="48">
        <f t="shared" si="2141"/>
        <v>2.2334683621259956E-5</v>
      </c>
      <c r="AI1846" s="48">
        <f>AE1846+AC1846+SUM($AB$1828:AB1846)</f>
        <v>21.649089109220128</v>
      </c>
      <c r="AJ1846" s="48">
        <f>AE1846+AC1846+SUM($AB$1827:AB1846)-$AI$1828</f>
        <v>20.816716025183297</v>
      </c>
      <c r="AK1846" s="46"/>
      <c r="AL1846" s="86"/>
      <c r="AM1846" s="41"/>
      <c r="AN1846" s="41"/>
      <c r="AO1846" s="41"/>
      <c r="AP1846" s="41"/>
      <c r="AQ1846"/>
      <c r="AR1846" s="41"/>
      <c r="AT1846" s="41"/>
      <c r="AU1846" s="41"/>
      <c r="AW1846" s="22"/>
      <c r="AX1846" s="22"/>
      <c r="AY1846" s="22"/>
      <c r="AZ1846" s="22"/>
      <c r="BA1846" s="22"/>
      <c r="BB1846" s="22"/>
    </row>
    <row r="1847" spans="1:213" ht="14.4" x14ac:dyDescent="0.3">
      <c r="D1847" s="22"/>
      <c r="E1847" s="32">
        <v>40189.53402777778</v>
      </c>
      <c r="F1847" s="21">
        <f t="shared" si="2131"/>
        <v>290.8840277777781</v>
      </c>
      <c r="G1847" s="21">
        <f t="shared" si="2142"/>
        <v>290.8840277777781</v>
      </c>
      <c r="I1847" s="50">
        <v>1037</v>
      </c>
      <c r="J1847" s="21">
        <v>25435.5</v>
      </c>
      <c r="K1847" s="21">
        <v>3264.31</v>
      </c>
      <c r="L1847" s="21">
        <v>2815</v>
      </c>
      <c r="M1847" s="124">
        <v>5.98</v>
      </c>
      <c r="N1847" s="40"/>
      <c r="O1847" s="40"/>
      <c r="P1847" s="40"/>
      <c r="R1847" s="22"/>
      <c r="S1847" s="22"/>
      <c r="T1847" s="22"/>
      <c r="U1847" s="52">
        <f t="shared" si="2132"/>
        <v>1.5607474377082469E-2</v>
      </c>
      <c r="V1847" s="52">
        <f t="shared" si="2133"/>
        <v>2.1094551656819767</v>
      </c>
      <c r="W1847" s="52">
        <f t="shared" si="2134"/>
        <v>1.3313632056527911E-2</v>
      </c>
      <c r="X1847" s="247">
        <f>W1847+V1847+SUM($U$1828:U1847)</f>
        <v>2.1673060713883046</v>
      </c>
      <c r="Y1847" s="104">
        <f>W1847+V1847+SUM($U$1828:U1847)-$X$1828</f>
        <v>2.1642468591226867</v>
      </c>
      <c r="Z1847" s="42"/>
      <c r="AA1847" s="1">
        <f t="shared" si="2143"/>
        <v>2.0573852801280018E-2</v>
      </c>
      <c r="AB1847" s="41">
        <f t="shared" si="2135"/>
        <v>0.12161342351623501</v>
      </c>
      <c r="AC1847" s="48">
        <f t="shared" si="2136"/>
        <v>16.436872376307374</v>
      </c>
      <c r="AD1847" s="48">
        <f t="shared" si="2137"/>
        <v>3.0769086237161152</v>
      </c>
      <c r="AE1847" s="48">
        <f t="shared" si="2138"/>
        <v>3.9568490635667617</v>
      </c>
      <c r="AF1847" s="48">
        <f t="shared" si="2139"/>
        <v>3.0769086237161147</v>
      </c>
      <c r="AG1847" s="238">
        <f t="shared" si="2140"/>
        <v>0.87991778135330989</v>
      </c>
      <c r="AH1847" s="48">
        <f t="shared" si="2141"/>
        <v>2.2658497337609981E-5</v>
      </c>
      <c r="AI1847" s="48">
        <f>AE1847+AC1847+SUM($AB$1828:AB1847)</f>
        <v>22.062150223695618</v>
      </c>
      <c r="AJ1847" s="48">
        <f>AE1847+AC1847+SUM($AB$1827:AB1847)-$AI$1828</f>
        <v>21.229777139658786</v>
      </c>
      <c r="AK1847" s="46"/>
      <c r="AL1847" s="86"/>
      <c r="AM1847" s="41"/>
      <c r="AN1847" s="41"/>
      <c r="AO1847" s="41"/>
      <c r="AP1847" s="41"/>
      <c r="AQ1847"/>
      <c r="AR1847" s="41"/>
      <c r="AT1847" s="41"/>
      <c r="AU1847" s="41"/>
      <c r="AW1847" s="22"/>
      <c r="AX1847" s="22"/>
      <c r="AY1847" s="22"/>
      <c r="AZ1847" s="22"/>
      <c r="BA1847" s="22"/>
      <c r="BB1847" s="22"/>
    </row>
    <row r="1848" spans="1:213" ht="14.4" x14ac:dyDescent="0.3">
      <c r="D1848" s="22"/>
      <c r="E1848" s="32">
        <v>40204.385416666664</v>
      </c>
      <c r="F1848" s="21">
        <f t="shared" si="2131"/>
        <v>305.73541666666279</v>
      </c>
      <c r="G1848" s="21">
        <f t="shared" si="2142"/>
        <v>305.73541666666279</v>
      </c>
      <c r="I1848" s="50">
        <v>1037</v>
      </c>
      <c r="J1848" s="21">
        <v>25220</v>
      </c>
      <c r="K1848" s="21">
        <v>3675</v>
      </c>
      <c r="L1848" s="98">
        <v>3030</v>
      </c>
      <c r="M1848" s="124">
        <v>5.98</v>
      </c>
      <c r="N1848" s="40"/>
      <c r="O1848" s="40"/>
      <c r="P1848" s="40"/>
      <c r="R1848" s="22"/>
      <c r="S1848" s="22"/>
      <c r="T1848" s="22"/>
      <c r="U1848" s="52">
        <f t="shared" si="2132"/>
        <v>1.7571084956936711E-2</v>
      </c>
      <c r="V1848" s="52">
        <f t="shared" si="2133"/>
        <v>2.3748503462849011</v>
      </c>
      <c r="W1848" s="52">
        <f t="shared" si="2134"/>
        <v>1.4988649303448532E-2</v>
      </c>
      <c r="X1848" s="247">
        <f>W1848+V1848+SUM($U$1828:U1848)</f>
        <v>2.4519473541950867</v>
      </c>
      <c r="Y1848" s="104">
        <f>W1848+V1848+SUM($U$1828:U1848)-$X$1828</f>
        <v>2.4488881419294688</v>
      </c>
      <c r="Z1848" s="42"/>
      <c r="AA1848" s="1">
        <f t="shared" si="2143"/>
        <v>2.2044268297555333E-2</v>
      </c>
      <c r="AB1848" s="41">
        <f t="shared" si="2135"/>
        <v>0.12058306465685546</v>
      </c>
      <c r="AC1848" s="48">
        <f t="shared" si="2136"/>
        <v>16.29761244443679</v>
      </c>
      <c r="AD1848" s="48">
        <f t="shared" si="2137"/>
        <v>3.0508397904550888</v>
      </c>
      <c r="AE1848" s="48">
        <f t="shared" si="2138"/>
        <v>3.9233250135894218</v>
      </c>
      <c r="AF1848" s="48">
        <f t="shared" si="2139"/>
        <v>3.0508397904550892</v>
      </c>
      <c r="AG1848" s="238">
        <f t="shared" si="2140"/>
        <v>0.87246275660908879</v>
      </c>
      <c r="AH1848" s="48">
        <f t="shared" si="2141"/>
        <v>2.2466525244423101E-5</v>
      </c>
      <c r="AI1848" s="48">
        <f>AE1848+AC1848+SUM($AB$1828:AB1848)</f>
        <v>22.009949306504552</v>
      </c>
      <c r="AJ1848" s="48">
        <f>AE1848+AC1848+SUM($AB$1827:AB1848)-$AI$1828</f>
        <v>21.177576222467721</v>
      </c>
      <c r="AK1848" s="95"/>
      <c r="AL1848" s="161"/>
      <c r="AM1848" s="41"/>
      <c r="AN1848" s="41"/>
      <c r="AO1848" s="41"/>
      <c r="AP1848" s="41"/>
      <c r="AQ1848"/>
      <c r="AR1848" s="41"/>
      <c r="AT1848" s="41"/>
      <c r="AU1848" s="41"/>
      <c r="AW1848" s="22"/>
      <c r="AX1848" s="22"/>
      <c r="AY1848" s="22"/>
      <c r="AZ1848" s="22"/>
      <c r="BA1848" s="22"/>
      <c r="BB1848" s="22"/>
    </row>
    <row r="1849" spans="1:213" ht="14.4" x14ac:dyDescent="0.3">
      <c r="D1849" s="22"/>
      <c r="E1849" s="32">
        <v>40288.632638888892</v>
      </c>
      <c r="F1849" s="21">
        <f t="shared" si="2131"/>
        <v>389.98263888889051</v>
      </c>
      <c r="G1849" s="21">
        <f t="shared" si="2142"/>
        <v>389.98263888889051</v>
      </c>
      <c r="I1849" s="50">
        <v>1037</v>
      </c>
      <c r="J1849" s="21">
        <v>28757</v>
      </c>
      <c r="K1849" s="21">
        <v>6057</v>
      </c>
      <c r="L1849" s="21">
        <v>60</v>
      </c>
      <c r="M1849" s="124">
        <v>5.98</v>
      </c>
      <c r="N1849" s="40"/>
      <c r="O1849" s="40"/>
      <c r="P1849" s="40"/>
      <c r="R1849" s="22"/>
      <c r="S1849" s="22"/>
      <c r="T1849" s="22"/>
      <c r="U1849" s="52">
        <f t="shared" si="2132"/>
        <v>2.8960016757596095E-2</v>
      </c>
      <c r="V1849" s="52">
        <f t="shared" si="2133"/>
        <v>3.9141411013462979</v>
      </c>
      <c r="W1849" s="52">
        <f t="shared" si="2134"/>
        <v>2.4703741178500063E-2</v>
      </c>
      <c r="X1849" s="247">
        <f>W1849+V1849+SUM($U$1828:U1849)</f>
        <v>4.0299132178891313</v>
      </c>
      <c r="Y1849" s="104">
        <f>W1849+V1849+SUM($U$1828:U1849)-$X$1828</f>
        <v>4.0268540056235134</v>
      </c>
      <c r="Z1849" s="42"/>
      <c r="AA1849" s="1">
        <f t="shared" si="2143"/>
        <v>1.9711421949081282E-2</v>
      </c>
      <c r="AB1849" s="41">
        <f t="shared" si="2135"/>
        <v>0.13749433744398068</v>
      </c>
      <c r="AC1849" s="48">
        <f t="shared" si="2136"/>
        <v>18.583284736902012</v>
      </c>
      <c r="AD1849" s="48">
        <f t="shared" si="2137"/>
        <v>3.4787073693147104</v>
      </c>
      <c r="AE1849" s="48">
        <f t="shared" si="2138"/>
        <v>4.4735550125214507</v>
      </c>
      <c r="AF1849" s="48">
        <f t="shared" si="2139"/>
        <v>3.4787073693147099</v>
      </c>
      <c r="AG1849" s="238">
        <f t="shared" si="2140"/>
        <v>0.99482202584486767</v>
      </c>
      <c r="AH1849" s="48">
        <f t="shared" si="2141"/>
        <v>2.5617361873666732E-5</v>
      </c>
      <c r="AI1849" s="48">
        <f>AE1849+AC1849+SUM($AB$1828:AB1849)</f>
        <v>24.983345935345785</v>
      </c>
      <c r="AJ1849" s="48">
        <f>AE1849+AC1849+SUM($AB$1827:AB1849)-$AI$1828</f>
        <v>24.150972851308953</v>
      </c>
      <c r="AK1849" s="46"/>
      <c r="AL1849" s="86"/>
      <c r="AM1849" s="41"/>
      <c r="AN1849" s="41"/>
      <c r="AO1849" s="41"/>
      <c r="AP1849" s="41"/>
      <c r="AQ1849"/>
      <c r="AR1849" s="41"/>
      <c r="AT1849" s="41"/>
      <c r="AU1849" s="41"/>
      <c r="AW1849" s="22"/>
      <c r="AX1849" s="22"/>
      <c r="AY1849" s="22"/>
      <c r="AZ1849" s="22"/>
      <c r="BA1849" s="22"/>
      <c r="BB1849" s="22"/>
    </row>
    <row r="1850" spans="1:213" ht="14.4" x14ac:dyDescent="0.3">
      <c r="D1850" s="22"/>
      <c r="E1850" s="32">
        <v>40364.48541666667</v>
      </c>
      <c r="F1850" s="21">
        <f t="shared" si="2131"/>
        <v>465.83541666666861</v>
      </c>
      <c r="G1850" s="21">
        <f t="shared" si="2142"/>
        <v>465.83541666666861</v>
      </c>
      <c r="I1850" s="50">
        <v>1037</v>
      </c>
      <c r="J1850" s="21">
        <v>28011</v>
      </c>
      <c r="K1850" s="21">
        <v>8979</v>
      </c>
      <c r="L1850" s="21">
        <v>30</v>
      </c>
      <c r="M1850" s="124">
        <v>5.98</v>
      </c>
      <c r="U1850" s="52">
        <f t="shared" si="2132"/>
        <v>4.2930822266213531E-2</v>
      </c>
      <c r="V1850" s="52">
        <f t="shared" si="2133"/>
        <v>5.802389458310782</v>
      </c>
      <c r="W1850" s="52">
        <f t="shared" si="2134"/>
        <v>3.6621246828752209E-2</v>
      </c>
      <c r="X1850" s="247">
        <f>W1850+V1850+SUM($U$1828:U1850)</f>
        <v>5.9730099027700811</v>
      </c>
      <c r="Y1850" s="104">
        <f>W1850+V1850+SUM($U$1828:U1850)-$X$1828</f>
        <v>5.9699506905044633</v>
      </c>
      <c r="Z1850" s="42"/>
      <c r="AA1850" s="1">
        <f t="shared" si="2143"/>
        <v>2.1466229956109226E-2</v>
      </c>
      <c r="AB1850" s="41">
        <f t="shared" si="2135"/>
        <v>0.1339275267289127</v>
      </c>
      <c r="AC1850" s="48">
        <f t="shared" si="2136"/>
        <v>18.10120627205071</v>
      </c>
      <c r="AD1850" s="48">
        <f t="shared" si="2137"/>
        <v>3.3884644476779338</v>
      </c>
      <c r="AE1850" s="48">
        <f t="shared" si="2138"/>
        <v>4.3575042409061586</v>
      </c>
      <c r="AF1850" s="48">
        <f t="shared" si="2139"/>
        <v>3.3884644476779351</v>
      </c>
      <c r="AG1850" s="238">
        <f t="shared" si="2140"/>
        <v>0.96901484041939701</v>
      </c>
      <c r="AH1850" s="48">
        <f t="shared" si="2141"/>
        <v>2.495280882718222E-5</v>
      </c>
      <c r="AI1850" s="48">
        <f>AE1850+AC1850+SUM($AB$1828:AB1850)</f>
        <v>24.519144225608102</v>
      </c>
      <c r="AJ1850" s="48">
        <f>AE1850+AC1850+SUM($AB$1827:AB1850)-$AI$1828</f>
        <v>23.686771141571271</v>
      </c>
      <c r="AK1850" s="46"/>
      <c r="AL1850" s="86"/>
      <c r="AM1850" s="41"/>
      <c r="AN1850" s="41"/>
      <c r="AO1850" s="41"/>
      <c r="AP1850" s="41"/>
      <c r="AQ1850"/>
      <c r="AR1850" s="41"/>
      <c r="AT1850" s="41"/>
      <c r="AU1850" s="41"/>
    </row>
    <row r="1851" spans="1:213" ht="14.4" x14ac:dyDescent="0.3">
      <c r="D1851" s="22"/>
      <c r="E1851" s="32">
        <v>40437.651388888888</v>
      </c>
      <c r="F1851" s="21">
        <f t="shared" si="2131"/>
        <v>539.00138888888614</v>
      </c>
      <c r="G1851" s="21">
        <f t="shared" si="2142"/>
        <v>539.00138888888614</v>
      </c>
      <c r="I1851" s="50">
        <v>1037</v>
      </c>
      <c r="J1851" s="21">
        <v>29867</v>
      </c>
      <c r="K1851" s="21">
        <v>11130</v>
      </c>
      <c r="L1851" s="21">
        <v>28</v>
      </c>
      <c r="M1851" s="124">
        <v>5.98</v>
      </c>
      <c r="U1851" s="52">
        <f t="shared" si="2132"/>
        <v>5.321528586957975E-2</v>
      </c>
      <c r="V1851" s="52">
        <f t="shared" si="2133"/>
        <v>7.192403905891414</v>
      </c>
      <c r="W1851" s="52">
        <f t="shared" si="2134"/>
        <v>4.5394195033301256E-2</v>
      </c>
      <c r="X1851" s="247">
        <f>W1851+V1851+SUM($U$1828:U1851)</f>
        <v>7.4250125844248416</v>
      </c>
      <c r="Y1851" s="104">
        <f>W1851+V1851+SUM($U$1828:U1851)-$X$1828</f>
        <v>7.4219533721592237</v>
      </c>
      <c r="Z1851" s="42"/>
      <c r="AA1851" s="1">
        <f t="shared" si="2143"/>
        <v>2.1719680258730299E-2</v>
      </c>
      <c r="AB1851" s="41">
        <f t="shared" si="2135"/>
        <v>0.14280152228811666</v>
      </c>
      <c r="AC1851" s="48">
        <f t="shared" si="2136"/>
        <v>19.300586474147249</v>
      </c>
      <c r="AD1851" s="48">
        <f t="shared" si="2137"/>
        <v>3.612983030195168</v>
      </c>
      <c r="AE1851" s="48">
        <f t="shared" si="2138"/>
        <v>4.646231093611231</v>
      </c>
      <c r="AF1851" s="48">
        <f t="shared" si="2139"/>
        <v>3.612983030195168</v>
      </c>
      <c r="AG1851" s="238">
        <f t="shared" si="2140"/>
        <v>1.0332214572420162</v>
      </c>
      <c r="AH1851" s="48">
        <f t="shared" si="2141"/>
        <v>2.660617404739035E-5</v>
      </c>
      <c r="AI1851" s="48">
        <f>AE1851+AC1851+SUM($AB$1828:AB1851)</f>
        <v>26.150052802697829</v>
      </c>
      <c r="AJ1851" s="48">
        <f>AE1851+AC1851+SUM($AB$1827:AB1851)-$AI$1828</f>
        <v>25.317679718660997</v>
      </c>
      <c r="AK1851" s="46"/>
      <c r="AL1851" s="86"/>
      <c r="AM1851" s="41"/>
      <c r="AN1851" s="41"/>
      <c r="AO1851" s="41"/>
      <c r="AP1851" s="41"/>
      <c r="AQ1851"/>
      <c r="AR1851" s="41"/>
      <c r="AT1851" s="41"/>
      <c r="AU1851" s="41"/>
    </row>
    <row r="1852" spans="1:213" s="19" customFormat="1" ht="14.4" x14ac:dyDescent="0.3">
      <c r="A1852"/>
      <c r="B1852"/>
      <c r="C1852"/>
      <c r="D1852" s="22"/>
      <c r="E1852" s="32">
        <v>40457.59652777778</v>
      </c>
      <c r="F1852" s="21">
        <f t="shared" si="2131"/>
        <v>558.9465277777781</v>
      </c>
      <c r="G1852" s="21">
        <f t="shared" si="2142"/>
        <v>558.9465277777781</v>
      </c>
      <c r="I1852" s="50">
        <v>1037</v>
      </c>
      <c r="J1852" s="21">
        <v>30855</v>
      </c>
      <c r="K1852" s="21">
        <v>11773</v>
      </c>
      <c r="L1852" s="21">
        <v>36</v>
      </c>
      <c r="M1852" s="124">
        <v>5.98</v>
      </c>
      <c r="N1852" s="22"/>
      <c r="O1852" s="22"/>
      <c r="P1852" s="22"/>
      <c r="Q1852" s="22"/>
      <c r="U1852" s="52">
        <f t="shared" si="2132"/>
        <v>5.6289628081092759E-2</v>
      </c>
      <c r="V1852" s="52">
        <f t="shared" si="2133"/>
        <v>7.6079219392686088</v>
      </c>
      <c r="W1852" s="52">
        <f t="shared" si="2134"/>
        <v>4.8016698843401241E-2</v>
      </c>
      <c r="X1852" s="247">
        <f>W1852+V1852+SUM($U$1828:U1852)</f>
        <v>7.8994427496932289</v>
      </c>
      <c r="Y1852" s="104">
        <f>W1852+V1852+SUM($U$1828:U1852)-$X$1828</f>
        <v>7.896383537427611</v>
      </c>
      <c r="Z1852" s="42"/>
      <c r="AA1852" s="1">
        <f t="shared" si="2143"/>
        <v>2.2588617808456935E-2</v>
      </c>
      <c r="AB1852" s="41">
        <f t="shared" si="2135"/>
        <v>0.14752539492415842</v>
      </c>
      <c r="AC1852" s="48">
        <f t="shared" si="2136"/>
        <v>19.939049642073638</v>
      </c>
      <c r="AD1852" s="48">
        <f t="shared" si="2137"/>
        <v>3.7325004652851614</v>
      </c>
      <c r="AE1852" s="48">
        <f t="shared" si="2138"/>
        <v>4.7999283621848372</v>
      </c>
      <c r="AF1852" s="48">
        <f t="shared" si="2139"/>
        <v>3.732500465285161</v>
      </c>
      <c r="AG1852" s="238">
        <f t="shared" si="2140"/>
        <v>1.0674004105937125</v>
      </c>
      <c r="AH1852" s="48">
        <f t="shared" si="2141"/>
        <v>2.7486305964182183E-5</v>
      </c>
      <c r="AI1852" s="48">
        <f>AE1852+AC1852+SUM($AB$1828:AB1852)</f>
        <v>27.089738634121982</v>
      </c>
      <c r="AJ1852" s="48">
        <f>AE1852+AC1852+SUM($AB$1827:AB1852)-$AI$1828</f>
        <v>26.257365550085151</v>
      </c>
      <c r="AK1852" s="46"/>
      <c r="AL1852" s="86"/>
      <c r="AM1852" s="41"/>
      <c r="AN1852" s="41"/>
      <c r="AO1852" s="41"/>
      <c r="AP1852" s="41"/>
      <c r="AQ1852"/>
      <c r="AR1852" s="41"/>
      <c r="AS1852" s="31"/>
      <c r="AT1852" s="41"/>
      <c r="AU1852" s="41"/>
      <c r="AV1852" s="31"/>
      <c r="BC1852" s="1"/>
      <c r="BD1852"/>
      <c r="BE1852"/>
      <c r="BF1852" s="1"/>
      <c r="BG1852"/>
      <c r="BH1852"/>
      <c r="BI1852"/>
      <c r="BJ1852" s="1"/>
      <c r="BK1852" s="1"/>
      <c r="BL1852"/>
      <c r="BM1852" s="1"/>
      <c r="BN1852" s="1"/>
      <c r="BO1852" s="1"/>
      <c r="BP1852" s="1"/>
      <c r="BQ1852" s="1"/>
      <c r="BR1852" s="1"/>
      <c r="BS1852" s="1"/>
      <c r="BT1852" s="22"/>
      <c r="BU1852" s="1"/>
      <c r="BV1852" s="1"/>
      <c r="BW1852" s="1"/>
      <c r="BX1852" s="1"/>
      <c r="BY1852" s="1"/>
      <c r="BZ1852" s="1"/>
      <c r="CA1852" s="1"/>
      <c r="CB1852" s="1"/>
      <c r="CC1852" s="1"/>
      <c r="CD1852" s="1"/>
      <c r="CE1852" s="1"/>
      <c r="CF1852" s="1"/>
      <c r="CG1852" s="1"/>
      <c r="CH1852" s="1"/>
      <c r="CI1852" s="1"/>
      <c r="CJ1852" s="1"/>
      <c r="CK1852" s="1"/>
      <c r="CL1852" s="1"/>
      <c r="CM1852" s="1"/>
      <c r="CN1852" s="1"/>
      <c r="CO1852" s="1"/>
      <c r="CP1852" s="1"/>
      <c r="CQ1852" s="1"/>
      <c r="CR1852" s="1"/>
      <c r="CS1852" s="1"/>
      <c r="CT1852" s="1"/>
      <c r="CU1852" s="1"/>
      <c r="CV1852" s="1"/>
      <c r="CW1852" s="1"/>
      <c r="CX1852" s="1"/>
      <c r="CY1852" s="1"/>
      <c r="CZ1852" s="1"/>
      <c r="DA1852" s="1"/>
      <c r="DB1852" s="1"/>
      <c r="DC1852" s="1"/>
      <c r="DD1852" s="1"/>
      <c r="DE1852" s="1"/>
      <c r="DF1852" s="1"/>
      <c r="DG1852" s="1"/>
      <c r="DH1852" s="1"/>
      <c r="DI1852" s="1"/>
      <c r="DJ1852" s="1"/>
      <c r="DK1852" s="1"/>
      <c r="DL1852" s="1"/>
      <c r="DM1852" s="1"/>
      <c r="DN1852" s="1"/>
      <c r="DO1852" s="1"/>
      <c r="DP1852" s="1"/>
      <c r="DQ1852" s="1"/>
      <c r="DR1852" s="1"/>
      <c r="DS1852" s="1"/>
      <c r="DT1852" s="1"/>
      <c r="DU1852" s="1"/>
      <c r="DV1852" s="1"/>
      <c r="DW1852" s="1"/>
      <c r="DX1852" s="1"/>
      <c r="DY1852" s="1"/>
      <c r="DZ1852" s="1"/>
      <c r="EA1852" s="1"/>
      <c r="EB1852" s="1"/>
      <c r="EC1852" s="1"/>
      <c r="ED1852" s="1"/>
      <c r="EE1852" s="1"/>
      <c r="EF1852" s="1"/>
      <c r="EG1852" s="1"/>
      <c r="EH1852" s="1"/>
      <c r="EI1852" s="1"/>
      <c r="EJ1852" s="1"/>
      <c r="EK1852" s="1"/>
      <c r="EL1852" s="1"/>
      <c r="EM1852" s="1"/>
      <c r="EN1852" s="1"/>
      <c r="EO1852" s="1"/>
      <c r="EP1852" s="1"/>
      <c r="EQ1852" s="1"/>
      <c r="ER1852" s="1"/>
      <c r="ES1852" s="1"/>
      <c r="ET1852" s="1"/>
      <c r="EU1852" s="1"/>
      <c r="EV1852" s="1"/>
      <c r="EW1852" s="1"/>
      <c r="EX1852" s="1"/>
      <c r="EY1852" s="1"/>
      <c r="EZ1852" s="1"/>
      <c r="FA1852" s="1"/>
      <c r="FB1852" s="1"/>
      <c r="FC1852" s="1"/>
      <c r="FD1852" s="1"/>
      <c r="FE1852" s="1"/>
      <c r="FF1852" s="1"/>
      <c r="FG1852" s="1"/>
      <c r="FH1852" s="1"/>
      <c r="FI1852" s="1"/>
      <c r="FJ1852" s="1"/>
      <c r="FK1852" s="1"/>
      <c r="FL1852" s="1"/>
      <c r="FM1852" s="1"/>
      <c r="FN1852" s="1"/>
      <c r="FO1852" s="1"/>
      <c r="FP1852" s="1"/>
      <c r="FQ1852" s="1"/>
      <c r="FR1852" s="1"/>
      <c r="FS1852" s="1"/>
      <c r="FT1852" s="1"/>
      <c r="FU1852" s="1"/>
      <c r="FV1852" s="1"/>
      <c r="FW1852" s="1"/>
      <c r="FX1852" s="1"/>
      <c r="FY1852" s="1"/>
      <c r="FZ1852" s="1"/>
      <c r="GA1852" s="1"/>
      <c r="GB1852" s="1"/>
      <c r="GC1852" s="1"/>
      <c r="GD1852" s="1"/>
      <c r="GE1852" s="1"/>
      <c r="GF1852" s="1"/>
      <c r="GG1852" s="1"/>
      <c r="GH1852" s="1"/>
      <c r="GI1852" s="1"/>
      <c r="GJ1852" s="1"/>
      <c r="GK1852"/>
      <c r="GL1852"/>
      <c r="GM1852"/>
      <c r="GN1852"/>
      <c r="GO1852"/>
      <c r="GP1852"/>
      <c r="GQ1852"/>
      <c r="GR1852"/>
      <c r="GS1852"/>
      <c r="GT1852"/>
      <c r="GU1852"/>
      <c r="GV1852"/>
      <c r="GW1852"/>
      <c r="GX1852"/>
      <c r="GY1852"/>
      <c r="GZ1852"/>
      <c r="HA1852"/>
      <c r="HB1852"/>
      <c r="HC1852"/>
      <c r="HD1852"/>
      <c r="HE1852"/>
    </row>
    <row r="1853" spans="1:213" s="19" customFormat="1" ht="14.4" x14ac:dyDescent="0.3">
      <c r="A1853"/>
      <c r="B1853"/>
      <c r="C1853"/>
      <c r="D1853" s="22"/>
      <c r="E1853" s="32">
        <v>40507.646527777775</v>
      </c>
      <c r="F1853" s="21">
        <f t="shared" si="2131"/>
        <v>608.99652777777374</v>
      </c>
      <c r="G1853" s="21">
        <f t="shared" si="2142"/>
        <v>608.99652777777374</v>
      </c>
      <c r="I1853" s="50">
        <v>1037</v>
      </c>
      <c r="J1853" s="21">
        <v>30508</v>
      </c>
      <c r="K1853" s="21">
        <v>12733</v>
      </c>
      <c r="L1853" s="21">
        <v>64</v>
      </c>
      <c r="M1853" s="124">
        <v>5.98</v>
      </c>
      <c r="N1853" s="22"/>
      <c r="O1853" s="22"/>
      <c r="P1853" s="22"/>
      <c r="Q1853" s="22"/>
      <c r="U1853" s="52">
        <f t="shared" si="2132"/>
        <v>6.0879625784129289E-2</v>
      </c>
      <c r="V1853" s="52">
        <f t="shared" si="2133"/>
        <v>8.2282910093185428</v>
      </c>
      <c r="W1853" s="52">
        <f t="shared" si="2134"/>
        <v>5.1932101110424532E-2</v>
      </c>
      <c r="X1853" s="247">
        <f>W1853+V1853+SUM($U$1828:U1853)</f>
        <v>8.5846068477943156</v>
      </c>
      <c r="Y1853" s="104">
        <f>W1853+V1853+SUM($U$1828:U1853)-$X$1828</f>
        <v>8.5815476355286968</v>
      </c>
      <c r="Z1853" s="42"/>
      <c r="AA1853" s="1">
        <f t="shared" si="2143"/>
        <v>1.8535123085586691E-2</v>
      </c>
      <c r="AB1853" s="41">
        <f t="shared" si="2135"/>
        <v>0.14586630200441503</v>
      </c>
      <c r="AC1853" s="48">
        <f t="shared" si="2136"/>
        <v>19.714812071961838</v>
      </c>
      <c r="AD1853" s="48">
        <f t="shared" si="2137"/>
        <v>3.6905242001270366</v>
      </c>
      <c r="AE1853" s="48">
        <f t="shared" si="2138"/>
        <v>4.7459476413396544</v>
      </c>
      <c r="AF1853" s="48">
        <f t="shared" si="2139"/>
        <v>3.6905242001270366</v>
      </c>
      <c r="AG1853" s="238">
        <f t="shared" si="2140"/>
        <v>1.0553962640218113</v>
      </c>
      <c r="AH1853" s="48">
        <f t="shared" si="2141"/>
        <v>2.7177190807171293E-5</v>
      </c>
      <c r="AI1853" s="48">
        <f>AE1853+AC1853+SUM($AB$1828:AB1853)</f>
        <v>26.957386645169414</v>
      </c>
      <c r="AJ1853" s="48">
        <f>AE1853+AC1853+SUM($AB$1827:AB1853)-$AI$1828</f>
        <v>26.125013561132583</v>
      </c>
      <c r="AK1853" s="46"/>
      <c r="AL1853" s="86"/>
      <c r="AM1853" s="41"/>
      <c r="AN1853" s="41"/>
      <c r="AO1853" s="41"/>
      <c r="AP1853" s="41"/>
      <c r="AQ1853"/>
      <c r="AR1853" s="41"/>
      <c r="AS1853" s="31"/>
      <c r="AT1853" s="41"/>
      <c r="AU1853" s="41"/>
      <c r="AV1853" s="31"/>
      <c r="BC1853" s="1"/>
      <c r="BD1853"/>
      <c r="BE1853"/>
      <c r="BF1853" s="1"/>
      <c r="BG1853"/>
      <c r="BH1853"/>
      <c r="BI1853"/>
      <c r="BJ1853" s="1"/>
      <c r="BK1853" s="1"/>
      <c r="BL1853"/>
      <c r="BM1853" s="1"/>
      <c r="BN1853" s="1"/>
      <c r="BO1853" s="1"/>
      <c r="BP1853" s="1"/>
      <c r="BQ1853" s="1"/>
      <c r="BR1853" s="1"/>
      <c r="BS1853" s="1"/>
      <c r="BT1853" s="22"/>
      <c r="BU1853" s="1"/>
      <c r="BV1853" s="1"/>
      <c r="BW1853" s="1"/>
      <c r="BX1853" s="1"/>
      <c r="BY1853" s="1"/>
      <c r="BZ1853" s="1"/>
      <c r="CA1853" s="1"/>
      <c r="CB1853" s="1"/>
      <c r="CC1853" s="1"/>
      <c r="CD1853" s="1"/>
      <c r="CE1853" s="1"/>
      <c r="CF1853" s="1"/>
      <c r="CG1853" s="1"/>
      <c r="CH1853" s="1"/>
      <c r="CI1853" s="1"/>
      <c r="CJ1853" s="1"/>
      <c r="CK1853" s="1"/>
      <c r="CL1853" s="1"/>
      <c r="CM1853" s="1"/>
      <c r="CN1853" s="1"/>
      <c r="CO1853" s="1"/>
      <c r="CP1853" s="1"/>
      <c r="CQ1853" s="1"/>
      <c r="CR1853" s="1"/>
      <c r="CS1853" s="1"/>
      <c r="CT1853" s="1"/>
      <c r="CU1853" s="1"/>
      <c r="CV1853" s="1"/>
      <c r="CW1853" s="1"/>
      <c r="CX1853" s="1"/>
      <c r="CY1853" s="1"/>
      <c r="CZ1853" s="1"/>
      <c r="DA1853" s="1"/>
      <c r="DB1853" s="1"/>
      <c r="DC1853" s="1"/>
      <c r="DD1853" s="1"/>
      <c r="DE1853" s="1"/>
      <c r="DF1853" s="1"/>
      <c r="DG1853" s="1"/>
      <c r="DH1853" s="1"/>
      <c r="DI1853" s="1"/>
      <c r="DJ1853" s="1"/>
      <c r="DK1853" s="1"/>
      <c r="DL1853" s="1"/>
      <c r="DM1853" s="1"/>
      <c r="DN1853" s="1"/>
      <c r="DO1853" s="1"/>
      <c r="DP1853" s="1"/>
      <c r="DQ1853" s="1"/>
      <c r="DR1853" s="1"/>
      <c r="DS1853" s="1"/>
      <c r="DT1853" s="1"/>
      <c r="DU1853" s="1"/>
      <c r="DV1853" s="1"/>
      <c r="DW1853" s="1"/>
      <c r="DX1853" s="1"/>
      <c r="DY1853" s="1"/>
      <c r="DZ1853" s="1"/>
      <c r="EA1853" s="1"/>
      <c r="EB1853" s="1"/>
      <c r="EC1853" s="1"/>
      <c r="ED1853" s="1"/>
      <c r="EE1853" s="1"/>
      <c r="EF1853" s="1"/>
      <c r="EG1853" s="1"/>
      <c r="EH1853" s="1"/>
      <c r="EI1853" s="1"/>
      <c r="EJ1853" s="1"/>
      <c r="EK1853" s="1"/>
      <c r="EL1853" s="1"/>
      <c r="EM1853" s="1"/>
      <c r="EN1853" s="1"/>
      <c r="EO1853" s="1"/>
      <c r="EP1853" s="1"/>
      <c r="EQ1853" s="1"/>
      <c r="ER1853" s="1"/>
      <c r="ES1853" s="1"/>
      <c r="ET1853" s="1"/>
      <c r="EU1853" s="1"/>
      <c r="EV1853" s="1"/>
      <c r="EW1853" s="1"/>
      <c r="EX1853" s="1"/>
      <c r="EY1853" s="1"/>
      <c r="EZ1853" s="1"/>
      <c r="FA1853" s="1"/>
      <c r="FB1853" s="1"/>
      <c r="FC1853" s="1"/>
      <c r="FD1853" s="1"/>
      <c r="FE1853" s="1"/>
      <c r="FF1853" s="1"/>
      <c r="FG1853" s="1"/>
      <c r="FH1853" s="1"/>
      <c r="FI1853" s="1"/>
      <c r="FJ1853" s="1"/>
      <c r="FK1853" s="1"/>
      <c r="FL1853" s="1"/>
      <c r="FM1853" s="1"/>
      <c r="FN1853" s="1"/>
      <c r="FO1853" s="1"/>
      <c r="FP1853" s="1"/>
      <c r="FQ1853" s="1"/>
      <c r="FR1853" s="1"/>
      <c r="FS1853" s="1"/>
      <c r="FT1853" s="1"/>
      <c r="FU1853" s="1"/>
      <c r="FV1853" s="1"/>
      <c r="FW1853" s="1"/>
      <c r="FX1853" s="1"/>
      <c r="FY1853" s="1"/>
      <c r="FZ1853" s="1"/>
      <c r="GA1853" s="1"/>
      <c r="GB1853" s="1"/>
      <c r="GC1853" s="1"/>
      <c r="GD1853" s="1"/>
      <c r="GE1853" s="1"/>
      <c r="GF1853" s="1"/>
      <c r="GG1853" s="1"/>
      <c r="GH1853" s="1"/>
      <c r="GI1853" s="1"/>
      <c r="GJ1853" s="1"/>
      <c r="GK1853"/>
      <c r="GL1853"/>
      <c r="GM1853"/>
      <c r="GN1853"/>
      <c r="GO1853"/>
      <c r="GP1853"/>
      <c r="GQ1853"/>
      <c r="GR1853"/>
      <c r="GS1853"/>
      <c r="GT1853"/>
      <c r="GU1853"/>
      <c r="GV1853"/>
      <c r="GW1853"/>
      <c r="GX1853"/>
      <c r="GY1853"/>
      <c r="GZ1853"/>
      <c r="HA1853"/>
      <c r="HB1853"/>
      <c r="HC1853"/>
      <c r="HD1853"/>
      <c r="HE1853"/>
    </row>
    <row r="1854" spans="1:213" s="19" customFormat="1" ht="14.4" x14ac:dyDescent="0.3">
      <c r="A1854"/>
      <c r="B1854"/>
      <c r="C1854"/>
      <c r="D1854" s="22"/>
      <c r="E1854" s="32">
        <v>40535.40625</v>
      </c>
      <c r="F1854" s="21">
        <f t="shared" si="2131"/>
        <v>636.75624999999854</v>
      </c>
      <c r="G1854" s="21">
        <f t="shared" si="2142"/>
        <v>636.75624999999854</v>
      </c>
      <c r="I1854" s="50">
        <v>1037</v>
      </c>
      <c r="J1854" s="21">
        <v>33678</v>
      </c>
      <c r="K1854" s="21">
        <v>15064</v>
      </c>
      <c r="L1854" s="21">
        <v>10</v>
      </c>
      <c r="M1854" s="124">
        <v>5.98</v>
      </c>
      <c r="N1854" s="22"/>
      <c r="O1854" s="22"/>
      <c r="P1854" s="22"/>
      <c r="Q1854" s="22"/>
      <c r="U1854" s="52">
        <f t="shared" si="2132"/>
        <v>7.2024713956814868E-2</v>
      </c>
      <c r="V1854" s="52">
        <f t="shared" si="2133"/>
        <v>9.7346246575335371</v>
      </c>
      <c r="W1854" s="52">
        <f t="shared" si="2134"/>
        <v>6.1439187240040459E-2</v>
      </c>
      <c r="X1854" s="247">
        <f>W1854+V1854+SUM($U$1828:U1854)</f>
        <v>10.172472296095741</v>
      </c>
      <c r="Y1854" s="104">
        <f>W1854+V1854+SUM($U$1828:U1854)-$X$1828</f>
        <v>10.169413083830122</v>
      </c>
      <c r="Z1854" s="42"/>
      <c r="AA1854" s="1">
        <f t="shared" si="2143"/>
        <v>2.5407870923989506E-2</v>
      </c>
      <c r="AB1854" s="41">
        <f t="shared" si="2135"/>
        <v>0.16102285691965021</v>
      </c>
      <c r="AC1854" s="48">
        <f t="shared" si="2136"/>
        <v>21.763322438689222</v>
      </c>
      <c r="AD1854" s="48">
        <f t="shared" si="2137"/>
        <v>4.0739961325514074</v>
      </c>
      <c r="AE1854" s="48">
        <f t="shared" si="2138"/>
        <v>5.2390856386861424</v>
      </c>
      <c r="AF1854" s="48">
        <f t="shared" si="2139"/>
        <v>4.0739961325514065</v>
      </c>
      <c r="AG1854" s="238">
        <f t="shared" si="2140"/>
        <v>1.1650595050388932</v>
      </c>
      <c r="AH1854" s="48">
        <f t="shared" si="2141"/>
        <v>3.0001095843841435E-5</v>
      </c>
      <c r="AI1854" s="48">
        <f>AE1854+AC1854+SUM($AB$1828:AB1854)</f>
        <v>29.660057866162937</v>
      </c>
      <c r="AJ1854" s="48">
        <f>AE1854+AC1854+SUM($AB$1827:AB1854)-$AI$1828</f>
        <v>28.827684782126106</v>
      </c>
      <c r="AK1854" s="46"/>
      <c r="AL1854" s="86"/>
      <c r="AM1854" s="41"/>
      <c r="AN1854" s="41"/>
      <c r="AO1854" s="41"/>
      <c r="AP1854" s="41"/>
      <c r="AQ1854"/>
      <c r="AR1854" s="41"/>
      <c r="AS1854" s="31"/>
      <c r="AT1854" s="41"/>
      <c r="AU1854" s="41"/>
      <c r="AV1854" s="31"/>
      <c r="BC1854" s="1"/>
      <c r="BD1854"/>
      <c r="BE1854"/>
      <c r="BF1854" s="1"/>
      <c r="BG1854"/>
      <c r="BH1854"/>
      <c r="BI1854"/>
      <c r="BJ1854" s="1"/>
      <c r="BK1854" s="1"/>
      <c r="BL1854"/>
      <c r="BM1854" s="1"/>
      <c r="BN1854" s="1"/>
      <c r="BO1854" s="1"/>
      <c r="BP1854" s="1"/>
      <c r="BQ1854" s="1"/>
      <c r="BR1854" s="1"/>
      <c r="BS1854" s="1"/>
      <c r="BT1854" s="22"/>
      <c r="BU1854" s="1"/>
      <c r="BV1854" s="1"/>
      <c r="BW1854" s="1"/>
      <c r="BX1854" s="1"/>
      <c r="BY1854" s="1"/>
      <c r="BZ1854" s="1"/>
      <c r="CA1854" s="1"/>
      <c r="CB1854" s="1"/>
      <c r="CC1854" s="1"/>
      <c r="CD1854" s="1"/>
      <c r="CE1854" s="1"/>
      <c r="CF1854" s="1"/>
      <c r="CG1854" s="1"/>
      <c r="CH1854" s="1"/>
      <c r="CI1854" s="1"/>
      <c r="CJ1854" s="1"/>
      <c r="CK1854" s="1"/>
      <c r="CL1854" s="1"/>
      <c r="CM1854" s="1"/>
      <c r="CN1854" s="1"/>
      <c r="CO1854" s="1"/>
      <c r="CP1854" s="1"/>
      <c r="CQ1854" s="1"/>
      <c r="CR1854" s="1"/>
      <c r="CS1854" s="1"/>
      <c r="CT1854" s="1"/>
      <c r="CU1854" s="1"/>
      <c r="CV1854" s="1"/>
      <c r="CW1854" s="1"/>
      <c r="CX1854" s="1"/>
      <c r="CY1854" s="1"/>
      <c r="CZ1854" s="1"/>
      <c r="DA1854" s="1"/>
      <c r="DB1854" s="1"/>
      <c r="DC1854" s="1"/>
      <c r="DD1854" s="1"/>
      <c r="DE1854" s="1"/>
      <c r="DF1854" s="1"/>
      <c r="DG1854" s="1"/>
      <c r="DH1854" s="1"/>
      <c r="DI1854" s="1"/>
      <c r="DJ1854" s="1"/>
      <c r="DK1854" s="1"/>
      <c r="DL1854" s="1"/>
      <c r="DM1854" s="1"/>
      <c r="DN1854" s="1"/>
      <c r="DO1854" s="1"/>
      <c r="DP1854" s="1"/>
      <c r="DQ1854" s="1"/>
      <c r="DR1854" s="1"/>
      <c r="DS1854" s="1"/>
      <c r="DT1854" s="1"/>
      <c r="DU1854" s="1"/>
      <c r="DV1854" s="1"/>
      <c r="DW1854" s="1"/>
      <c r="DX1854" s="1"/>
      <c r="DY1854" s="1"/>
      <c r="DZ1854" s="1"/>
      <c r="EA1854" s="1"/>
      <c r="EB1854" s="1"/>
      <c r="EC1854" s="1"/>
      <c r="ED1854" s="1"/>
      <c r="EE1854" s="1"/>
      <c r="EF1854" s="1"/>
      <c r="EG1854" s="1"/>
      <c r="EH1854" s="1"/>
      <c r="EI1854" s="1"/>
      <c r="EJ1854" s="1"/>
      <c r="EK1854" s="1"/>
      <c r="EL1854" s="1"/>
      <c r="EM1854" s="1"/>
      <c r="EN1854" s="1"/>
      <c r="EO1854" s="1"/>
      <c r="EP1854" s="1"/>
      <c r="EQ1854" s="1"/>
      <c r="ER1854" s="1"/>
      <c r="ES1854" s="1"/>
      <c r="ET1854" s="1"/>
      <c r="EU1854" s="1"/>
      <c r="EV1854" s="1"/>
      <c r="EW1854" s="1"/>
      <c r="EX1854" s="1"/>
      <c r="EY1854" s="1"/>
      <c r="EZ1854" s="1"/>
      <c r="FA1854" s="1"/>
      <c r="FB1854" s="1"/>
      <c r="FC1854" s="1"/>
      <c r="FD1854" s="1"/>
      <c r="FE1854" s="1"/>
      <c r="FF1854" s="1"/>
      <c r="FG1854" s="1"/>
      <c r="FH1854" s="1"/>
      <c r="FI1854" s="1"/>
      <c r="FJ1854" s="1"/>
      <c r="FK1854" s="1"/>
      <c r="FL1854" s="1"/>
      <c r="FM1854" s="1"/>
      <c r="FN1854" s="1"/>
      <c r="FO1854" s="1"/>
      <c r="FP1854" s="1"/>
      <c r="FQ1854" s="1"/>
      <c r="FR1854" s="1"/>
      <c r="FS1854" s="1"/>
      <c r="FT1854" s="1"/>
      <c r="FU1854" s="1"/>
      <c r="FV1854" s="1"/>
      <c r="FW1854" s="1"/>
      <c r="FX1854" s="1"/>
      <c r="FY1854" s="1"/>
      <c r="FZ1854" s="1"/>
      <c r="GA1854" s="1"/>
      <c r="GB1854" s="1"/>
      <c r="GC1854" s="1"/>
      <c r="GD1854" s="1"/>
      <c r="GE1854" s="1"/>
      <c r="GF1854" s="1"/>
      <c r="GG1854" s="1"/>
      <c r="GH1854" s="1"/>
      <c r="GI1854" s="1"/>
      <c r="GJ1854" s="1"/>
      <c r="GK1854"/>
      <c r="GL1854"/>
      <c r="GM1854"/>
      <c r="GN1854"/>
      <c r="GO1854"/>
      <c r="GP1854"/>
      <c r="GQ1854"/>
      <c r="GR1854"/>
      <c r="GS1854"/>
      <c r="GT1854"/>
      <c r="GU1854"/>
      <c r="GV1854"/>
      <c r="GW1854"/>
      <c r="GX1854"/>
      <c r="GY1854"/>
      <c r="GZ1854"/>
      <c r="HA1854"/>
      <c r="HB1854"/>
      <c r="HC1854"/>
      <c r="HD1854"/>
      <c r="HE1854"/>
    </row>
    <row r="1855" spans="1:213" s="19" customFormat="1" ht="14.4" x14ac:dyDescent="0.3">
      <c r="A1855"/>
      <c r="B1855"/>
      <c r="C1855"/>
      <c r="D1855" s="22"/>
      <c r="E1855" s="32">
        <v>40610.575694444444</v>
      </c>
      <c r="F1855" s="21">
        <f t="shared" si="2131"/>
        <v>711.92569444444234</v>
      </c>
      <c r="G1855" s="21">
        <f t="shared" si="2142"/>
        <v>711.92569444444234</v>
      </c>
      <c r="I1855" s="50">
        <v>1037</v>
      </c>
      <c r="J1855" s="21">
        <v>35127</v>
      </c>
      <c r="K1855" s="21">
        <v>16461</v>
      </c>
      <c r="L1855" s="21">
        <v>50</v>
      </c>
      <c r="M1855" s="124">
        <v>5.98</v>
      </c>
      <c r="N1855" s="22"/>
      <c r="O1855" s="22"/>
      <c r="P1855" s="22"/>
      <c r="Q1855" s="22"/>
      <c r="U1855" s="52">
        <f t="shared" si="2132"/>
        <v>7.8704116864254478E-2</v>
      </c>
      <c r="V1855" s="52">
        <f t="shared" si="2133"/>
        <v>10.63739089801245</v>
      </c>
      <c r="W1855" s="52">
        <f t="shared" si="2134"/>
        <v>6.7136913247364982E-2</v>
      </c>
      <c r="X1855" s="247">
        <f>W1855+V1855+SUM($U$1828:U1855)</f>
        <v>11.159640379446234</v>
      </c>
      <c r="Y1855" s="104">
        <f>W1855+V1855+SUM($U$1828:U1855)-$X$1828</f>
        <v>11.156581167180615</v>
      </c>
      <c r="Z1855" s="42"/>
      <c r="AA1855" s="1">
        <f t="shared" si="2143"/>
        <v>2.2321055873338505E-2</v>
      </c>
      <c r="AB1855" s="41">
        <f t="shared" si="2135"/>
        <v>0.167950884702671</v>
      </c>
      <c r="AC1855" s="48">
        <f t="shared" si="2136"/>
        <v>22.699692003795843</v>
      </c>
      <c r="AD1855" s="48">
        <f t="shared" si="2137"/>
        <v>4.2492803060791404</v>
      </c>
      <c r="AE1855" s="48">
        <f t="shared" si="2138"/>
        <v>5.4644979283249659</v>
      </c>
      <c r="AF1855" s="48">
        <f t="shared" si="2139"/>
        <v>4.2492803060791404</v>
      </c>
      <c r="AG1855" s="238">
        <f t="shared" si="2140"/>
        <v>1.2151863303492254</v>
      </c>
      <c r="AH1855" s="48">
        <f t="shared" si="2141"/>
        <v>3.1291896600350925E-5</v>
      </c>
      <c r="AI1855" s="48">
        <f>AE1855+AC1855+SUM($AB$1828:AB1855)</f>
        <v>30.989790605611056</v>
      </c>
      <c r="AJ1855" s="48">
        <f>AE1855+AC1855+SUM($AB$1827:AB1855)-$AI$1828</f>
        <v>30.157417521574224</v>
      </c>
      <c r="AK1855" s="46"/>
      <c r="AL1855" s="86"/>
      <c r="AM1855" s="41"/>
      <c r="AN1855" s="41"/>
      <c r="AO1855" s="41"/>
      <c r="AP1855" s="41"/>
      <c r="AQ1855"/>
      <c r="AR1855" s="41"/>
      <c r="AS1855" s="31"/>
      <c r="AT1855" s="41"/>
      <c r="AU1855" s="41"/>
      <c r="AV1855" s="31"/>
      <c r="BC1855" s="1"/>
      <c r="BD1855"/>
      <c r="BE1855"/>
      <c r="BF1855" s="1"/>
      <c r="BG1855"/>
      <c r="BH1855"/>
      <c r="BI1855"/>
      <c r="BJ1855" s="1"/>
      <c r="BK1855" s="1"/>
      <c r="BL1855"/>
      <c r="BM1855" s="1"/>
      <c r="BN1855" s="1"/>
      <c r="BO1855" s="1"/>
      <c r="BP1855" s="1"/>
      <c r="BQ1855" s="1"/>
      <c r="BR1855" s="1"/>
      <c r="BS1855" s="1"/>
      <c r="BT1855" s="22"/>
      <c r="BU1855" s="1"/>
      <c r="BV1855" s="1"/>
      <c r="BW1855" s="1"/>
      <c r="BX1855" s="1"/>
      <c r="BY1855" s="1"/>
      <c r="BZ1855" s="1"/>
      <c r="CA1855" s="1"/>
      <c r="CB1855" s="1"/>
      <c r="CC1855" s="1"/>
      <c r="CD1855" s="1"/>
      <c r="CE1855" s="1"/>
      <c r="CF1855" s="1"/>
      <c r="CG1855" s="1"/>
      <c r="CH1855" s="1"/>
      <c r="CI1855" s="1"/>
      <c r="CJ1855" s="1"/>
      <c r="CK1855" s="1"/>
      <c r="CL1855" s="1"/>
      <c r="CM1855" s="1"/>
      <c r="CN1855" s="1"/>
      <c r="CO1855" s="1"/>
      <c r="CP1855" s="1"/>
      <c r="CQ1855" s="1"/>
      <c r="CR1855" s="1"/>
      <c r="CS1855" s="1"/>
      <c r="CT1855" s="1"/>
      <c r="CU1855" s="1"/>
      <c r="CV1855" s="1"/>
      <c r="CW1855" s="1"/>
      <c r="CX1855" s="1"/>
      <c r="CY1855" s="1"/>
      <c r="CZ1855" s="1"/>
      <c r="DA1855" s="1"/>
      <c r="DB1855" s="1"/>
      <c r="DC1855" s="1"/>
      <c r="DD1855" s="1"/>
      <c r="DE1855" s="1"/>
      <c r="DF1855" s="1"/>
      <c r="DG1855" s="1"/>
      <c r="DH1855" s="1"/>
      <c r="DI1855" s="1"/>
      <c r="DJ1855" s="1"/>
      <c r="DK1855" s="1"/>
      <c r="DL1855" s="1"/>
      <c r="DM1855" s="1"/>
      <c r="DN1855" s="1"/>
      <c r="DO1855" s="1"/>
      <c r="DP1855" s="1"/>
      <c r="DQ1855" s="1"/>
      <c r="DR1855" s="1"/>
      <c r="DS1855" s="1"/>
      <c r="DT1855" s="1"/>
      <c r="DU1855" s="1"/>
      <c r="DV1855" s="1"/>
      <c r="DW1855" s="1"/>
      <c r="DX1855" s="1"/>
      <c r="DY1855" s="1"/>
      <c r="DZ1855" s="1"/>
      <c r="EA1855" s="1"/>
      <c r="EB1855" s="1"/>
      <c r="EC1855" s="1"/>
      <c r="ED1855" s="1"/>
      <c r="EE1855" s="1"/>
      <c r="EF1855" s="1"/>
      <c r="EG1855" s="1"/>
      <c r="EH1855" s="1"/>
      <c r="EI1855" s="1"/>
      <c r="EJ1855" s="1"/>
      <c r="EK1855" s="1"/>
      <c r="EL1855" s="1"/>
      <c r="EM1855" s="1"/>
      <c r="EN1855" s="1"/>
      <c r="EO1855" s="1"/>
      <c r="EP1855" s="1"/>
      <c r="EQ1855" s="1"/>
      <c r="ER1855" s="1"/>
      <c r="ES1855" s="1"/>
      <c r="ET1855" s="1"/>
      <c r="EU1855" s="1"/>
      <c r="EV1855" s="1"/>
      <c r="EW1855" s="1"/>
      <c r="EX1855" s="1"/>
      <c r="EY1855" s="1"/>
      <c r="EZ1855" s="1"/>
      <c r="FA1855" s="1"/>
      <c r="FB1855" s="1"/>
      <c r="FC1855" s="1"/>
      <c r="FD1855" s="1"/>
      <c r="FE1855" s="1"/>
      <c r="FF1855" s="1"/>
      <c r="FG1855" s="1"/>
      <c r="FH1855" s="1"/>
      <c r="FI1855" s="1"/>
      <c r="FJ1855" s="1"/>
      <c r="FK1855" s="1"/>
      <c r="FL1855" s="1"/>
      <c r="FM1855" s="1"/>
      <c r="FN1855" s="1"/>
      <c r="FO1855" s="1"/>
      <c r="FP1855" s="1"/>
      <c r="FQ1855" s="1"/>
      <c r="FR1855" s="1"/>
      <c r="FS1855" s="1"/>
      <c r="FT1855" s="1"/>
      <c r="FU1855" s="1"/>
      <c r="FV1855" s="1"/>
      <c r="FW1855" s="1"/>
      <c r="FX1855" s="1"/>
      <c r="FY1855" s="1"/>
      <c r="FZ1855" s="1"/>
      <c r="GA1855" s="1"/>
      <c r="GB1855" s="1"/>
      <c r="GC1855" s="1"/>
      <c r="GD1855" s="1"/>
      <c r="GE1855" s="1"/>
      <c r="GF1855" s="1"/>
      <c r="GG1855" s="1"/>
      <c r="GH1855" s="1"/>
      <c r="GI1855" s="1"/>
      <c r="GJ1855" s="1"/>
      <c r="GK1855"/>
      <c r="GL1855"/>
      <c r="GM1855"/>
      <c r="GN1855"/>
      <c r="GO1855"/>
      <c r="GP1855"/>
      <c r="GQ1855"/>
      <c r="GR1855"/>
      <c r="GS1855"/>
      <c r="GT1855"/>
      <c r="GU1855"/>
      <c r="GV1855"/>
      <c r="GW1855"/>
      <c r="GX1855"/>
      <c r="GY1855"/>
      <c r="GZ1855"/>
      <c r="HA1855"/>
      <c r="HB1855"/>
      <c r="HC1855"/>
      <c r="HD1855"/>
      <c r="HE1855"/>
    </row>
    <row r="1856" spans="1:213" s="19" customFormat="1" ht="14.4" x14ac:dyDescent="0.3">
      <c r="A1856"/>
      <c r="B1856"/>
      <c r="C1856"/>
      <c r="D1856" s="22"/>
      <c r="E1856" s="32">
        <v>40660.400694444441</v>
      </c>
      <c r="F1856" s="21">
        <f t="shared" si="2131"/>
        <v>761.75069444443943</v>
      </c>
      <c r="G1856" s="21">
        <f t="shared" si="2142"/>
        <v>761.75069444443943</v>
      </c>
      <c r="I1856" s="50">
        <v>1037</v>
      </c>
      <c r="J1856" s="21">
        <v>38326</v>
      </c>
      <c r="K1856" s="21">
        <v>9218</v>
      </c>
      <c r="L1856" s="21">
        <v>6</v>
      </c>
      <c r="M1856" s="124">
        <v>5.98</v>
      </c>
      <c r="N1856" s="22"/>
      <c r="O1856" s="22"/>
      <c r="P1856" s="22"/>
      <c r="Q1856" s="22"/>
      <c r="U1856" s="52">
        <f t="shared" si="2132"/>
        <v>4.4073540444365338E-2</v>
      </c>
      <c r="V1856" s="52">
        <f t="shared" si="2133"/>
        <v>5.9568355080419639</v>
      </c>
      <c r="W1856" s="52">
        <f t="shared" si="2134"/>
        <v>3.7596018851479882E-2</v>
      </c>
      <c r="X1856" s="247">
        <f>W1856+V1856+SUM($U$1828:U1856)</f>
        <v>6.4936176355242274</v>
      </c>
      <c r="Y1856" s="104">
        <f>W1856+V1856+SUM($U$1828:U1856)-$X$1828</f>
        <v>6.4905584232586095</v>
      </c>
      <c r="Z1856" s="42"/>
      <c r="AA1856" s="1">
        <f t="shared" si="2143"/>
        <v>-1.0750046136965945E-2</v>
      </c>
      <c r="AB1856" s="41">
        <f t="shared" si="2135"/>
        <v>0.18324609579851875</v>
      </c>
      <c r="AC1856" s="48">
        <f t="shared" si="2136"/>
        <v>24.766942686180982</v>
      </c>
      <c r="AD1856" s="48">
        <f t="shared" si="2137"/>
        <v>4.6362603413553432</v>
      </c>
      <c r="AE1856" s="48">
        <f t="shared" si="2138"/>
        <v>5.9621472827449704</v>
      </c>
      <c r="AF1856" s="48">
        <f t="shared" si="2139"/>
        <v>4.6362603413553423</v>
      </c>
      <c r="AG1856" s="238">
        <f t="shared" si="2140"/>
        <v>1.3258527997541607</v>
      </c>
      <c r="AH1856" s="48">
        <f t="shared" si="2141"/>
        <v>3.414163546858682E-5</v>
      </c>
      <c r="AI1856" s="48">
        <f>AE1856+AC1856+SUM($AB$1828:AB1856)</f>
        <v>33.737936738214721</v>
      </c>
      <c r="AJ1856" s="48">
        <f>AE1856+AC1856+SUM($AB$1827:AB1856)-$AI$1828</f>
        <v>32.90556365417789</v>
      </c>
      <c r="AK1856" s="46"/>
      <c r="AL1856" s="86"/>
      <c r="AM1856" s="41"/>
      <c r="AN1856" s="41"/>
      <c r="AO1856" s="41"/>
      <c r="AP1856" s="41"/>
      <c r="AQ1856"/>
      <c r="AR1856" s="41"/>
      <c r="AS1856" s="31"/>
      <c r="AT1856" s="41"/>
      <c r="AU1856" s="41"/>
      <c r="AV1856" s="31"/>
      <c r="BC1856" s="1"/>
      <c r="BD1856"/>
      <c r="BE1856"/>
      <c r="BF1856" s="1"/>
      <c r="BG1856"/>
      <c r="BH1856"/>
      <c r="BI1856"/>
      <c r="BJ1856" s="1"/>
      <c r="BK1856" s="1"/>
      <c r="BL1856"/>
      <c r="BM1856" s="1"/>
      <c r="BN1856" s="1"/>
      <c r="BO1856" s="1"/>
      <c r="BP1856" s="1"/>
      <c r="BQ1856" s="1"/>
      <c r="BR1856" s="1"/>
      <c r="BS1856" s="1"/>
      <c r="BT1856" s="22"/>
      <c r="BU1856" s="1"/>
      <c r="BV1856" s="1"/>
      <c r="BW1856" s="1"/>
      <c r="BX1856" s="1"/>
      <c r="BY1856" s="1"/>
      <c r="BZ1856" s="1"/>
      <c r="CA1856" s="1"/>
      <c r="CB1856" s="1"/>
      <c r="CC1856" s="1"/>
      <c r="CD1856" s="1"/>
      <c r="CE1856" s="1"/>
      <c r="CF1856" s="1"/>
      <c r="CG1856" s="1"/>
      <c r="CH1856" s="1"/>
      <c r="CI1856" s="1"/>
      <c r="CJ1856" s="1"/>
      <c r="CK1856" s="1"/>
      <c r="CL1856" s="1"/>
      <c r="CM1856" s="1"/>
      <c r="CN1856" s="1"/>
      <c r="CO1856" s="1"/>
      <c r="CP1856" s="1"/>
      <c r="CQ1856" s="1"/>
      <c r="CR1856" s="1"/>
      <c r="CS1856" s="1"/>
      <c r="CT1856" s="1"/>
      <c r="CU1856" s="1"/>
      <c r="CV1856" s="1"/>
      <c r="CW1856" s="1"/>
      <c r="CX1856" s="1"/>
      <c r="CY1856" s="1"/>
      <c r="CZ1856" s="1"/>
      <c r="DA1856" s="1"/>
      <c r="DB1856" s="1"/>
      <c r="DC1856" s="1"/>
      <c r="DD1856" s="1"/>
      <c r="DE1856" s="1"/>
      <c r="DF1856" s="1"/>
      <c r="DG1856" s="1"/>
      <c r="DH1856" s="1"/>
      <c r="DI1856" s="1"/>
      <c r="DJ1856" s="1"/>
      <c r="DK1856" s="1"/>
      <c r="DL1856" s="1"/>
      <c r="DM1856" s="1"/>
      <c r="DN1856" s="1"/>
      <c r="DO1856" s="1"/>
      <c r="DP1856" s="1"/>
      <c r="DQ1856" s="1"/>
      <c r="DR1856" s="1"/>
      <c r="DS1856" s="1"/>
      <c r="DT1856" s="1"/>
      <c r="DU1856" s="1"/>
      <c r="DV1856" s="1"/>
      <c r="DW1856" s="1"/>
      <c r="DX1856" s="1"/>
      <c r="DY1856" s="1"/>
      <c r="DZ1856" s="1"/>
      <c r="EA1856" s="1"/>
      <c r="EB1856" s="1"/>
      <c r="EC1856" s="1"/>
      <c r="ED1856" s="1"/>
      <c r="EE1856" s="1"/>
      <c r="EF1856" s="1"/>
      <c r="EG1856" s="1"/>
      <c r="EH1856" s="1"/>
      <c r="EI1856" s="1"/>
      <c r="EJ1856" s="1"/>
      <c r="EK1856" s="1"/>
      <c r="EL1856" s="1"/>
      <c r="EM1856" s="1"/>
      <c r="EN1856" s="1"/>
      <c r="EO1856" s="1"/>
      <c r="EP1856" s="1"/>
      <c r="EQ1856" s="1"/>
      <c r="ER1856" s="1"/>
      <c r="ES1856" s="1"/>
      <c r="ET1856" s="1"/>
      <c r="EU1856" s="1"/>
      <c r="EV1856" s="1"/>
      <c r="EW1856" s="1"/>
      <c r="EX1856" s="1"/>
      <c r="EY1856" s="1"/>
      <c r="EZ1856" s="1"/>
      <c r="FA1856" s="1"/>
      <c r="FB1856" s="1"/>
      <c r="FC1856" s="1"/>
      <c r="FD1856" s="1"/>
      <c r="FE1856" s="1"/>
      <c r="FF1856" s="1"/>
      <c r="FG1856" s="1"/>
      <c r="FH1856" s="1"/>
      <c r="FI1856" s="1"/>
      <c r="FJ1856" s="1"/>
      <c r="FK1856" s="1"/>
      <c r="FL1856" s="1"/>
      <c r="FM1856" s="1"/>
      <c r="FN1856" s="1"/>
      <c r="FO1856" s="1"/>
      <c r="FP1856" s="1"/>
      <c r="FQ1856" s="1"/>
      <c r="FR1856" s="1"/>
      <c r="FS1856" s="1"/>
      <c r="FT1856" s="1"/>
      <c r="FU1856" s="1"/>
      <c r="FV1856" s="1"/>
      <c r="FW1856" s="1"/>
      <c r="FX1856" s="1"/>
      <c r="FY1856" s="1"/>
      <c r="FZ1856" s="1"/>
      <c r="GA1856" s="1"/>
      <c r="GB1856" s="1"/>
      <c r="GC1856" s="1"/>
      <c r="GD1856" s="1"/>
      <c r="GE1856" s="1"/>
      <c r="GF1856" s="1"/>
      <c r="GG1856" s="1"/>
      <c r="GH1856" s="1"/>
      <c r="GI1856" s="1"/>
      <c r="GJ1856" s="1"/>
      <c r="GK1856"/>
      <c r="GL1856"/>
      <c r="GM1856"/>
      <c r="GN1856"/>
      <c r="GO1856"/>
      <c r="GP1856"/>
      <c r="GQ1856"/>
      <c r="GR1856"/>
      <c r="GS1856"/>
      <c r="GT1856"/>
      <c r="GU1856"/>
      <c r="GV1856"/>
      <c r="GW1856"/>
      <c r="GX1856"/>
      <c r="GY1856"/>
      <c r="GZ1856"/>
      <c r="HA1856"/>
      <c r="HB1856"/>
      <c r="HC1856"/>
      <c r="HD1856"/>
      <c r="HE1856"/>
    </row>
    <row r="1857" spans="1:213" s="19" customFormat="1" ht="14.4" x14ac:dyDescent="0.3">
      <c r="A1857"/>
      <c r="B1857"/>
      <c r="C1857"/>
      <c r="D1857" s="22"/>
      <c r="E1857" s="32">
        <v>40700.584722222222</v>
      </c>
      <c r="F1857" s="21">
        <f t="shared" si="2131"/>
        <v>801.93472222222044</v>
      </c>
      <c r="G1857" s="21">
        <f t="shared" si="2142"/>
        <v>801.93472222222044</v>
      </c>
      <c r="I1857" s="50">
        <v>1037</v>
      </c>
      <c r="J1857" s="21">
        <v>40930</v>
      </c>
      <c r="K1857" s="21">
        <v>9609</v>
      </c>
      <c r="L1857" s="21">
        <v>23</v>
      </c>
      <c r="M1857" s="124">
        <v>5.98</v>
      </c>
      <c r="N1857" s="22"/>
      <c r="O1857" s="22"/>
      <c r="P1857" s="22"/>
      <c r="Q1857" s="22"/>
      <c r="U1857" s="52">
        <f t="shared" si="2132"/>
        <v>4.5943008258831255E-2</v>
      </c>
      <c r="V1857" s="52">
        <f t="shared" si="2133"/>
        <v>6.2095066605310514</v>
      </c>
      <c r="W1857" s="52">
        <f t="shared" si="2134"/>
        <v>3.919072956648624E-2</v>
      </c>
      <c r="X1857" s="247">
        <f>W1857+V1857+SUM($U$1828:U1857)</f>
        <v>6.793826506987152</v>
      </c>
      <c r="Y1857" s="104">
        <f>W1857+V1857+SUM($U$1828:U1857)-$X$1828</f>
        <v>6.7907672947215341</v>
      </c>
      <c r="Z1857" s="42"/>
      <c r="AA1857" s="1">
        <f t="shared" si="2143"/>
        <v>-2.5628279486227135E-2</v>
      </c>
      <c r="AB1857" s="41">
        <f t="shared" si="2135"/>
        <v>0.19569646456800532</v>
      </c>
      <c r="AC1857" s="48">
        <f t="shared" si="2136"/>
        <v>26.449693788691427</v>
      </c>
      <c r="AD1857" s="48">
        <f t="shared" si="2137"/>
        <v>4.9512637836370654</v>
      </c>
      <c r="AE1857" s="48">
        <f t="shared" si="2138"/>
        <v>6.3672360351393751</v>
      </c>
      <c r="AF1857" s="48">
        <f t="shared" si="2139"/>
        <v>4.9512637836370654</v>
      </c>
      <c r="AG1857" s="238">
        <f t="shared" si="2140"/>
        <v>1.4159357901669309</v>
      </c>
      <c r="AH1857" s="48">
        <f t="shared" si="2141"/>
        <v>3.6461335378835742E-5</v>
      </c>
      <c r="AI1857" s="48">
        <f>AE1857+AC1857+SUM($AB$1828:AB1857)</f>
        <v>36.021473057687572</v>
      </c>
      <c r="AJ1857" s="48">
        <f>AE1857+AC1857+SUM($AB$1827:AB1857)-$AI$1828</f>
        <v>35.189099973650741</v>
      </c>
      <c r="AK1857" s="46"/>
      <c r="AL1857" s="86"/>
      <c r="AM1857" s="41"/>
      <c r="AN1857" s="41"/>
      <c r="AO1857" s="41"/>
      <c r="AP1857" s="41"/>
      <c r="AQ1857"/>
      <c r="AR1857" s="41"/>
      <c r="AS1857" s="31"/>
      <c r="AT1857" s="41"/>
      <c r="AU1857" s="41"/>
      <c r="AV1857" s="31"/>
      <c r="BC1857" s="1"/>
      <c r="BD1857"/>
      <c r="BE1857"/>
      <c r="BF1857" s="1"/>
      <c r="BG1857"/>
      <c r="BH1857"/>
      <c r="BI1857"/>
      <c r="BJ1857" s="1"/>
      <c r="BK1857" s="1"/>
      <c r="BL1857"/>
      <c r="BM1857" s="1"/>
      <c r="BN1857" s="1"/>
      <c r="BO1857" s="1"/>
      <c r="BP1857" s="1"/>
      <c r="BQ1857" s="1"/>
      <c r="BR1857" s="1"/>
      <c r="BS1857" s="1"/>
      <c r="BT1857" s="22"/>
      <c r="BU1857" s="1"/>
      <c r="BV1857" s="1"/>
      <c r="BW1857" s="1"/>
      <c r="BX1857" s="1"/>
      <c r="BY1857" s="1"/>
      <c r="BZ1857" s="1"/>
      <c r="CA1857" s="1"/>
      <c r="CB1857" s="1"/>
      <c r="CC1857" s="1"/>
      <c r="CD1857" s="1"/>
      <c r="CE1857" s="1"/>
      <c r="CF1857" s="1"/>
      <c r="CG1857" s="1"/>
      <c r="CH1857" s="1"/>
      <c r="CI1857" s="1"/>
      <c r="CJ1857" s="1"/>
      <c r="CK1857" s="1"/>
      <c r="CL1857" s="1"/>
      <c r="CM1857" s="1"/>
      <c r="CN1857" s="1"/>
      <c r="CO1857" s="1"/>
      <c r="CP1857" s="1"/>
      <c r="CQ1857" s="1"/>
      <c r="CR1857" s="1"/>
      <c r="CS1857" s="1"/>
      <c r="CT1857" s="1"/>
      <c r="CU1857" s="1"/>
      <c r="CV1857" s="1"/>
      <c r="CW1857" s="1"/>
      <c r="CX1857" s="1"/>
      <c r="CY1857" s="1"/>
      <c r="CZ1857" s="1"/>
      <c r="DA1857" s="1"/>
      <c r="DB1857" s="1"/>
      <c r="DC1857" s="1"/>
      <c r="DD1857" s="1"/>
      <c r="DE1857" s="1"/>
      <c r="DF1857" s="1"/>
      <c r="DG1857" s="1"/>
      <c r="DH1857" s="1"/>
      <c r="DI1857" s="1"/>
      <c r="DJ1857" s="1"/>
      <c r="DK1857" s="1"/>
      <c r="DL1857" s="1"/>
      <c r="DM1857" s="1"/>
      <c r="DN1857" s="1"/>
      <c r="DO1857" s="1"/>
      <c r="DP1857" s="1"/>
      <c r="DQ1857" s="1"/>
      <c r="DR1857" s="1"/>
      <c r="DS1857" s="1"/>
      <c r="DT1857" s="1"/>
      <c r="DU1857" s="1"/>
      <c r="DV1857" s="1"/>
      <c r="DW1857" s="1"/>
      <c r="DX1857" s="1"/>
      <c r="DY1857" s="1"/>
      <c r="DZ1857" s="1"/>
      <c r="EA1857" s="1"/>
      <c r="EB1857" s="1"/>
      <c r="EC1857" s="1"/>
      <c r="ED1857" s="1"/>
      <c r="EE1857" s="1"/>
      <c r="EF1857" s="1"/>
      <c r="EG1857" s="1"/>
      <c r="EH1857" s="1"/>
      <c r="EI1857" s="1"/>
      <c r="EJ1857" s="1"/>
      <c r="EK1857" s="1"/>
      <c r="EL1857" s="1"/>
      <c r="EM1857" s="1"/>
      <c r="EN1857" s="1"/>
      <c r="EO1857" s="1"/>
      <c r="EP1857" s="1"/>
      <c r="EQ1857" s="1"/>
      <c r="ER1857" s="1"/>
      <c r="ES1857" s="1"/>
      <c r="ET1857" s="1"/>
      <c r="EU1857" s="1"/>
      <c r="EV1857" s="1"/>
      <c r="EW1857" s="1"/>
      <c r="EX1857" s="1"/>
      <c r="EY1857" s="1"/>
      <c r="EZ1857" s="1"/>
      <c r="FA1857" s="1"/>
      <c r="FB1857" s="1"/>
      <c r="FC1857" s="1"/>
      <c r="FD1857" s="1"/>
      <c r="FE1857" s="1"/>
      <c r="FF1857" s="1"/>
      <c r="FG1857" s="1"/>
      <c r="FH1857" s="1"/>
      <c r="FI1857" s="1"/>
      <c r="FJ1857" s="1"/>
      <c r="FK1857" s="1"/>
      <c r="FL1857" s="1"/>
      <c r="FM1857" s="1"/>
      <c r="FN1857" s="1"/>
      <c r="FO1857" s="1"/>
      <c r="FP1857" s="1"/>
      <c r="FQ1857" s="1"/>
      <c r="FR1857" s="1"/>
      <c r="FS1857" s="1"/>
      <c r="FT1857" s="1"/>
      <c r="FU1857" s="1"/>
      <c r="FV1857" s="1"/>
      <c r="FW1857" s="1"/>
      <c r="FX1857" s="1"/>
      <c r="FY1857" s="1"/>
      <c r="FZ1857" s="1"/>
      <c r="GA1857" s="1"/>
      <c r="GB1857" s="1"/>
      <c r="GC1857" s="1"/>
      <c r="GD1857" s="1"/>
      <c r="GE1857" s="1"/>
      <c r="GF1857" s="1"/>
      <c r="GG1857" s="1"/>
      <c r="GH1857" s="1"/>
      <c r="GI1857" s="1"/>
      <c r="GJ1857" s="1"/>
      <c r="GK1857"/>
      <c r="GL1857"/>
      <c r="GM1857"/>
      <c r="GN1857"/>
      <c r="GO1857"/>
      <c r="GP1857"/>
      <c r="GQ1857"/>
      <c r="GR1857"/>
      <c r="GS1857"/>
      <c r="GT1857"/>
      <c r="GU1857"/>
      <c r="GV1857"/>
      <c r="GW1857"/>
      <c r="GX1857"/>
      <c r="GY1857"/>
      <c r="GZ1857"/>
      <c r="HA1857"/>
      <c r="HB1857"/>
      <c r="HC1857"/>
      <c r="HD1857"/>
      <c r="HE1857"/>
    </row>
    <row r="1858" spans="1:213" s="19" customFormat="1" ht="14.4" x14ac:dyDescent="0.3">
      <c r="A1858"/>
      <c r="B1858"/>
      <c r="C1858"/>
      <c r="D1858" s="22"/>
      <c r="E1858" s="32">
        <v>40749.625</v>
      </c>
      <c r="F1858" s="21">
        <f t="shared" si="2131"/>
        <v>850.97499999999854</v>
      </c>
      <c r="G1858" s="21">
        <f t="shared" si="2142"/>
        <v>850.97499999999854</v>
      </c>
      <c r="I1858" s="50">
        <v>1037</v>
      </c>
      <c r="J1858" s="21">
        <v>40450</v>
      </c>
      <c r="K1858" s="21">
        <v>9700</v>
      </c>
      <c r="L1858" s="21" t="s">
        <v>180</v>
      </c>
      <c r="M1858" s="124">
        <v>5.98</v>
      </c>
      <c r="N1858" s="22"/>
      <c r="O1858" s="22"/>
      <c r="P1858" s="22"/>
      <c r="Q1858" s="22"/>
      <c r="U1858" s="52">
        <f t="shared" si="2132"/>
        <v>4.6378101791098254E-2</v>
      </c>
      <c r="V1858" s="52">
        <f t="shared" si="2133"/>
        <v>6.268312478629535</v>
      </c>
      <c r="W1858" s="52">
        <f t="shared" si="2134"/>
        <v>3.956187707304782E-2</v>
      </c>
      <c r="X1858" s="247">
        <f>W1858+V1858+SUM($U$1828:U1858)</f>
        <v>6.8993815743832956</v>
      </c>
      <c r="Y1858" s="104">
        <f>W1858+V1858+SUM($U$1828:U1858)-$X$1828</f>
        <v>6.8963223621176777</v>
      </c>
      <c r="Z1858" s="42"/>
      <c r="AA1858" s="1">
        <f t="shared" si="2143"/>
        <v>-2.7790019410353035E-2</v>
      </c>
      <c r="AB1858" s="41">
        <f t="shared" si="2135"/>
        <v>0.19340146571648706</v>
      </c>
      <c r="AC1858" s="48">
        <f t="shared" si="2136"/>
        <v>26.139509253666461</v>
      </c>
      <c r="AD1858" s="48">
        <f t="shared" si="2137"/>
        <v>4.8931986329860573</v>
      </c>
      <c r="AE1858" s="48">
        <f t="shared" si="2138"/>
        <v>6.292565297370821</v>
      </c>
      <c r="AF1858" s="48">
        <f t="shared" si="2139"/>
        <v>4.8931986329860564</v>
      </c>
      <c r="AG1858" s="238">
        <f t="shared" si="2140"/>
        <v>1.3993306306438398</v>
      </c>
      <c r="AH1858" s="48">
        <f t="shared" si="2141"/>
        <v>3.6033740925333638E-5</v>
      </c>
      <c r="AI1858" s="48">
        <f>AE1858+AC1858+SUM($AB$1828:AB1858)</f>
        <v>35.83001925061054</v>
      </c>
      <c r="AJ1858" s="48">
        <f>AE1858+AC1858+SUM($AB$1827:AB1858)-$AI$1828</f>
        <v>34.997646166573709</v>
      </c>
      <c r="AK1858" s="46"/>
      <c r="AL1858" s="86"/>
      <c r="AM1858" s="41"/>
      <c r="AN1858" s="41"/>
      <c r="AO1858" s="41"/>
      <c r="AP1858" s="41"/>
      <c r="AQ1858"/>
      <c r="AR1858" s="41"/>
      <c r="AS1858" s="31"/>
      <c r="AT1858" s="41"/>
      <c r="AU1858" s="41"/>
      <c r="AV1858" s="31"/>
      <c r="BC1858" s="1"/>
      <c r="BD1858"/>
      <c r="BE1858"/>
      <c r="BF1858" s="1"/>
      <c r="BG1858"/>
      <c r="BH1858"/>
      <c r="BI1858"/>
      <c r="BJ1858" s="1"/>
      <c r="BK1858" s="1"/>
      <c r="BL1858"/>
      <c r="BM1858" s="1"/>
      <c r="BN1858" s="1"/>
      <c r="BO1858" s="1"/>
      <c r="BP1858" s="1"/>
      <c r="BQ1858" s="1"/>
      <c r="BR1858" s="1"/>
      <c r="BS1858" s="1"/>
      <c r="BT1858" s="22"/>
      <c r="BU1858" s="1"/>
      <c r="BV1858" s="1"/>
      <c r="BW1858" s="1"/>
      <c r="BX1858" s="1"/>
      <c r="BY1858" s="1"/>
      <c r="BZ1858" s="1"/>
      <c r="CA1858" s="1"/>
      <c r="CB1858" s="1"/>
      <c r="CC1858" s="1"/>
      <c r="CD1858" s="1"/>
      <c r="CE1858" s="1"/>
      <c r="CF1858" s="1"/>
      <c r="CG1858" s="1"/>
      <c r="CH1858" s="1"/>
      <c r="CI1858" s="1"/>
      <c r="CJ1858" s="1"/>
      <c r="CK1858" s="1"/>
      <c r="CL1858" s="1"/>
      <c r="CM1858" s="1"/>
      <c r="CN1858" s="1"/>
      <c r="CO1858" s="1"/>
      <c r="CP1858" s="1"/>
      <c r="CQ1858" s="1"/>
      <c r="CR1858" s="1"/>
      <c r="CS1858" s="1"/>
      <c r="CT1858" s="1"/>
      <c r="CU1858" s="1"/>
      <c r="CV1858" s="1"/>
      <c r="CW1858" s="1"/>
      <c r="CX1858" s="1"/>
      <c r="CY1858" s="1"/>
      <c r="CZ1858" s="1"/>
      <c r="DA1858" s="1"/>
      <c r="DB1858" s="1"/>
      <c r="DC1858" s="1"/>
      <c r="DD1858" s="1"/>
      <c r="DE1858" s="1"/>
      <c r="DF1858" s="1"/>
      <c r="DG1858" s="1"/>
      <c r="DH1858" s="1"/>
      <c r="DI1858" s="1"/>
      <c r="DJ1858" s="1"/>
      <c r="DK1858" s="1"/>
      <c r="DL1858" s="1"/>
      <c r="DM1858" s="1"/>
      <c r="DN1858" s="1"/>
      <c r="DO1858" s="1"/>
      <c r="DP1858" s="1"/>
      <c r="DQ1858" s="1"/>
      <c r="DR1858" s="1"/>
      <c r="DS1858" s="1"/>
      <c r="DT1858" s="1"/>
      <c r="DU1858" s="1"/>
      <c r="DV1858" s="1"/>
      <c r="DW1858" s="1"/>
      <c r="DX1858" s="1"/>
      <c r="DY1858" s="1"/>
      <c r="DZ1858" s="1"/>
      <c r="EA1858" s="1"/>
      <c r="EB1858" s="1"/>
      <c r="EC1858" s="1"/>
      <c r="ED1858" s="1"/>
      <c r="EE1858" s="1"/>
      <c r="EF1858" s="1"/>
      <c r="EG1858" s="1"/>
      <c r="EH1858" s="1"/>
      <c r="EI1858" s="1"/>
      <c r="EJ1858" s="1"/>
      <c r="EK1858" s="1"/>
      <c r="EL1858" s="1"/>
      <c r="EM1858" s="1"/>
      <c r="EN1858" s="1"/>
      <c r="EO1858" s="1"/>
      <c r="EP1858" s="1"/>
      <c r="EQ1858" s="1"/>
      <c r="ER1858" s="1"/>
      <c r="ES1858" s="1"/>
      <c r="ET1858" s="1"/>
      <c r="EU1858" s="1"/>
      <c r="EV1858" s="1"/>
      <c r="EW1858" s="1"/>
      <c r="EX1858" s="1"/>
      <c r="EY1858" s="1"/>
      <c r="EZ1858" s="1"/>
      <c r="FA1858" s="1"/>
      <c r="FB1858" s="1"/>
      <c r="FC1858" s="1"/>
      <c r="FD1858" s="1"/>
      <c r="FE1858" s="1"/>
      <c r="FF1858" s="1"/>
      <c r="FG1858" s="1"/>
      <c r="FH1858" s="1"/>
      <c r="FI1858" s="1"/>
      <c r="FJ1858" s="1"/>
      <c r="FK1858" s="1"/>
      <c r="FL1858" s="1"/>
      <c r="FM1858" s="1"/>
      <c r="FN1858" s="1"/>
      <c r="FO1858" s="1"/>
      <c r="FP1858" s="1"/>
      <c r="FQ1858" s="1"/>
      <c r="FR1858" s="1"/>
      <c r="FS1858" s="1"/>
      <c r="FT1858" s="1"/>
      <c r="FU1858" s="1"/>
      <c r="FV1858" s="1"/>
      <c r="FW1858" s="1"/>
      <c r="FX1858" s="1"/>
      <c r="FY1858" s="1"/>
      <c r="FZ1858" s="1"/>
      <c r="GA1858" s="1"/>
      <c r="GB1858" s="1"/>
      <c r="GC1858" s="1"/>
      <c r="GD1858" s="1"/>
      <c r="GE1858" s="1"/>
      <c r="GF1858" s="1"/>
      <c r="GG1858" s="1"/>
      <c r="GH1858" s="1"/>
      <c r="GI1858" s="1"/>
      <c r="GJ1858" s="1"/>
      <c r="GK1858"/>
      <c r="GL1858"/>
      <c r="GM1858"/>
      <c r="GN1858"/>
      <c r="GO1858"/>
      <c r="GP1858"/>
      <c r="GQ1858"/>
      <c r="GR1858"/>
      <c r="GS1858"/>
      <c r="GT1858"/>
      <c r="GU1858"/>
      <c r="GV1858"/>
      <c r="GW1858"/>
      <c r="GX1858"/>
      <c r="GY1858"/>
      <c r="GZ1858"/>
      <c r="HA1858"/>
      <c r="HB1858"/>
      <c r="HC1858"/>
      <c r="HD1858"/>
      <c r="HE1858"/>
    </row>
    <row r="1859" spans="1:213" s="19" customFormat="1" ht="14.4" x14ac:dyDescent="0.3">
      <c r="A1859"/>
      <c r="B1859"/>
      <c r="C1859"/>
      <c r="D1859" s="22"/>
      <c r="E1859" s="32">
        <v>40800.582638888889</v>
      </c>
      <c r="F1859" s="21">
        <f t="shared" si="2131"/>
        <v>901.9326388888876</v>
      </c>
      <c r="G1859" s="21">
        <f t="shared" si="2142"/>
        <v>901.9326388888876</v>
      </c>
      <c r="I1859" s="50">
        <v>1037</v>
      </c>
      <c r="J1859" s="21">
        <v>40228</v>
      </c>
      <c r="K1859" s="21">
        <v>10117</v>
      </c>
      <c r="L1859" s="21">
        <v>53</v>
      </c>
      <c r="M1859" s="124">
        <v>5.98</v>
      </c>
      <c r="N1859" s="22"/>
      <c r="O1859" s="40"/>
      <c r="P1859" s="22"/>
      <c r="Q1859" s="22"/>
      <c r="U1859" s="52">
        <f t="shared" si="2132"/>
        <v>4.8371882043354748E-2</v>
      </c>
      <c r="V1859" s="52">
        <f t="shared" si="2133"/>
        <v>6.5377852934324743</v>
      </c>
      <c r="W1859" s="52">
        <f t="shared" si="2134"/>
        <v>4.1262629932786073E-2</v>
      </c>
      <c r="X1859" s="247">
        <f>W1859+V1859+SUM($U$1828:U1859)</f>
        <v>7.2189270240893277</v>
      </c>
      <c r="Y1859" s="104">
        <f>W1859+V1859+SUM($U$1828:U1859)-$X$1828</f>
        <v>7.2158678118237098</v>
      </c>
      <c r="Z1859" s="42"/>
      <c r="AA1859" s="1">
        <f t="shared" si="2143"/>
        <v>4.8365776281483822E-3</v>
      </c>
      <c r="AB1859" s="41">
        <f t="shared" si="2135"/>
        <v>0.19234002874765987</v>
      </c>
      <c r="AC1859" s="48">
        <f t="shared" si="2136"/>
        <v>25.996048906217414</v>
      </c>
      <c r="AD1859" s="48">
        <f t="shared" si="2137"/>
        <v>4.8663435008099656</v>
      </c>
      <c r="AE1859" s="48">
        <f t="shared" si="2138"/>
        <v>6.2580300811528655</v>
      </c>
      <c r="AF1859" s="48">
        <f t="shared" si="2139"/>
        <v>4.8663435008099656</v>
      </c>
      <c r="AG1859" s="238">
        <f t="shared" si="2140"/>
        <v>1.3916507443644102</v>
      </c>
      <c r="AH1859" s="48">
        <f t="shared" si="2141"/>
        <v>3.583597849058892E-5</v>
      </c>
      <c r="AI1859" s="48">
        <f>AE1859+AC1859+SUM($AB$1828:AB1859)</f>
        <v>35.844363715691195</v>
      </c>
      <c r="AJ1859" s="48">
        <f>AE1859+AC1859+SUM($AB$1827:AB1859)-$AI$1828</f>
        <v>35.011990631654363</v>
      </c>
      <c r="AK1859" s="46"/>
      <c r="AL1859" s="86"/>
      <c r="AM1859" s="41"/>
      <c r="AN1859" s="41"/>
      <c r="AO1859" s="41"/>
      <c r="AP1859" s="41"/>
      <c r="AQ1859"/>
      <c r="AR1859" s="41"/>
      <c r="AS1859" s="31"/>
      <c r="AT1859" s="41"/>
      <c r="AU1859" s="41"/>
      <c r="AV1859" s="31"/>
      <c r="BC1859" s="1"/>
      <c r="BD1859"/>
      <c r="BE1859"/>
      <c r="BF1859" s="1"/>
      <c r="BG1859"/>
      <c r="BH1859"/>
      <c r="BI1859"/>
      <c r="BJ1859" s="1"/>
      <c r="BK1859" s="1"/>
      <c r="BL1859"/>
      <c r="BM1859" s="1"/>
      <c r="BN1859" s="1"/>
      <c r="BO1859" s="1"/>
      <c r="BP1859" s="1"/>
      <c r="BQ1859" s="1"/>
      <c r="BR1859" s="1"/>
      <c r="BS1859" s="1"/>
      <c r="BT1859" s="22"/>
      <c r="BU1859" s="1"/>
      <c r="BV1859" s="1"/>
      <c r="BW1859" s="1"/>
      <c r="BX1859" s="1"/>
      <c r="BY1859" s="1"/>
      <c r="BZ1859" s="1"/>
      <c r="CA1859" s="1"/>
      <c r="CB1859" s="1"/>
      <c r="CC1859" s="1"/>
      <c r="CD1859" s="1"/>
      <c r="CE1859" s="1"/>
      <c r="CF1859" s="1"/>
      <c r="CG1859" s="1"/>
      <c r="CH1859" s="1"/>
      <c r="CI1859" s="1"/>
      <c r="CJ1859" s="1"/>
      <c r="CK1859" s="1"/>
      <c r="CL1859" s="1"/>
      <c r="CM1859" s="1"/>
      <c r="CN1859" s="1"/>
      <c r="CO1859" s="1"/>
      <c r="CP1859" s="1"/>
      <c r="CQ1859" s="1"/>
      <c r="CR1859" s="1"/>
      <c r="CS1859" s="1"/>
      <c r="CT1859" s="1"/>
      <c r="CU1859" s="1"/>
      <c r="CV1859" s="1"/>
      <c r="CW1859" s="1"/>
      <c r="CX1859" s="1"/>
      <c r="CY1859" s="1"/>
      <c r="CZ1859" s="1"/>
      <c r="DA1859" s="1"/>
      <c r="DB1859" s="1"/>
      <c r="DC1859" s="1"/>
      <c r="DD1859" s="1"/>
      <c r="DE1859" s="1"/>
      <c r="DF1859" s="1"/>
      <c r="DG1859" s="1"/>
      <c r="DH1859" s="1"/>
      <c r="DI1859" s="1"/>
      <c r="DJ1859" s="1"/>
      <c r="DK1859" s="1"/>
      <c r="DL1859" s="1"/>
      <c r="DM1859" s="1"/>
      <c r="DN1859" s="1"/>
      <c r="DO1859" s="1"/>
      <c r="DP1859" s="1"/>
      <c r="DQ1859" s="1"/>
      <c r="DR1859" s="1"/>
      <c r="DS1859" s="1"/>
      <c r="DT1859" s="1"/>
      <c r="DU1859" s="1"/>
      <c r="DV1859" s="1"/>
      <c r="DW1859" s="1"/>
      <c r="DX1859" s="1"/>
      <c r="DY1859" s="1"/>
      <c r="DZ1859" s="1"/>
      <c r="EA1859" s="1"/>
      <c r="EB1859" s="1"/>
      <c r="EC1859" s="1"/>
      <c r="ED1859" s="1"/>
      <c r="EE1859" s="1"/>
      <c r="EF1859" s="1"/>
      <c r="EG1859" s="1"/>
      <c r="EH1859" s="1"/>
      <c r="EI1859" s="1"/>
      <c r="EJ1859" s="1"/>
      <c r="EK1859" s="1"/>
      <c r="EL1859" s="1"/>
      <c r="EM1859" s="1"/>
      <c r="EN1859" s="1"/>
      <c r="EO1859" s="1"/>
      <c r="EP1859" s="1"/>
      <c r="EQ1859" s="1"/>
      <c r="ER1859" s="1"/>
      <c r="ES1859" s="1"/>
      <c r="ET1859" s="1"/>
      <c r="EU1859" s="1"/>
      <c r="EV1859" s="1"/>
      <c r="EW1859" s="1"/>
      <c r="EX1859" s="1"/>
      <c r="EY1859" s="1"/>
      <c r="EZ1859" s="1"/>
      <c r="FA1859" s="1"/>
      <c r="FB1859" s="1"/>
      <c r="FC1859" s="1"/>
      <c r="FD1859" s="1"/>
      <c r="FE1859" s="1"/>
      <c r="FF1859" s="1"/>
      <c r="FG1859" s="1"/>
      <c r="FH1859" s="1"/>
      <c r="FI1859" s="1"/>
      <c r="FJ1859" s="1"/>
      <c r="FK1859" s="1"/>
      <c r="FL1859" s="1"/>
      <c r="FM1859" s="1"/>
      <c r="FN1859" s="1"/>
      <c r="FO1859" s="1"/>
      <c r="FP1859" s="1"/>
      <c r="FQ1859" s="1"/>
      <c r="FR1859" s="1"/>
      <c r="FS1859" s="1"/>
      <c r="FT1859" s="1"/>
      <c r="FU1859" s="1"/>
      <c r="FV1859" s="1"/>
      <c r="FW1859" s="1"/>
      <c r="FX1859" s="1"/>
      <c r="FY1859" s="1"/>
      <c r="FZ1859" s="1"/>
      <c r="GA1859" s="1"/>
      <c r="GB1859" s="1"/>
      <c r="GC1859" s="1"/>
      <c r="GD1859" s="1"/>
      <c r="GE1859" s="1"/>
      <c r="GF1859" s="1"/>
      <c r="GG1859" s="1"/>
      <c r="GH1859" s="1"/>
      <c r="GI1859" s="1"/>
      <c r="GJ1859" s="1"/>
      <c r="GK1859"/>
      <c r="GL1859"/>
      <c r="GM1859"/>
      <c r="GN1859"/>
      <c r="GO1859"/>
      <c r="GP1859"/>
      <c r="GQ1859"/>
      <c r="GR1859"/>
      <c r="GS1859"/>
      <c r="GT1859"/>
      <c r="GU1859"/>
      <c r="GV1859"/>
      <c r="GW1859"/>
      <c r="GX1859"/>
      <c r="GY1859"/>
      <c r="GZ1859"/>
      <c r="HA1859"/>
      <c r="HB1859"/>
      <c r="HC1859"/>
      <c r="HD1859"/>
      <c r="HE1859"/>
    </row>
    <row r="1860" spans="1:213" s="19" customFormat="1" ht="14.4" x14ac:dyDescent="0.3">
      <c r="A1860"/>
      <c r="B1860"/>
      <c r="C1860"/>
      <c r="D1860" s="22"/>
      <c r="E1860" s="32">
        <v>40855.470138888886</v>
      </c>
      <c r="F1860" s="21">
        <f t="shared" si="2131"/>
        <v>956.82013888888469</v>
      </c>
      <c r="G1860" s="21">
        <f t="shared" si="2142"/>
        <v>956.82013888888469</v>
      </c>
      <c r="I1860" s="50">
        <v>1037</v>
      </c>
      <c r="J1860" s="21">
        <v>51616</v>
      </c>
      <c r="K1860" s="21">
        <v>12348</v>
      </c>
      <c r="L1860" s="21">
        <v>20</v>
      </c>
      <c r="M1860" s="124">
        <v>5.98</v>
      </c>
      <c r="N1860" s="22"/>
      <c r="O1860" s="40"/>
      <c r="P1860" s="22"/>
      <c r="Q1860" s="22"/>
      <c r="U1860" s="52">
        <f t="shared" si="2132"/>
        <v>5.9038845455307347E-2</v>
      </c>
      <c r="V1860" s="52">
        <f t="shared" si="2133"/>
        <v>7.9794971635172676</v>
      </c>
      <c r="W1860" s="52">
        <f t="shared" si="2134"/>
        <v>5.0361861659587066E-2</v>
      </c>
      <c r="X1860" s="247">
        <f>W1860+V1860+SUM($U$1828:U1860)</f>
        <v>8.7287769713562291</v>
      </c>
      <c r="Y1860" s="104">
        <f>W1860+V1860+SUM($U$1828:U1860)-$X$1828</f>
        <v>8.7257177590906103</v>
      </c>
      <c r="Z1860" s="42"/>
      <c r="AA1860" s="1">
        <f t="shared" si="2143"/>
        <v>1.2031773672005398E-2</v>
      </c>
      <c r="AB1860" s="41">
        <f t="shared" si="2135"/>
        <v>0.2467888764999307</v>
      </c>
      <c r="AC1860" s="48">
        <f t="shared" si="2136"/>
        <v>33.355176999684751</v>
      </c>
      <c r="AD1860" s="48">
        <f t="shared" si="2137"/>
        <v>6.2439392000051486</v>
      </c>
      <c r="AE1860" s="48">
        <f t="shared" si="2138"/>
        <v>8.0295933347117998</v>
      </c>
      <c r="AF1860" s="48">
        <f t="shared" si="2139"/>
        <v>6.2439392000051495</v>
      </c>
      <c r="AG1860" s="238">
        <f t="shared" si="2140"/>
        <v>1.785608154049751</v>
      </c>
      <c r="AH1860" s="48">
        <f t="shared" si="2141"/>
        <v>4.5980656899926351E-5</v>
      </c>
      <c r="AI1860" s="48">
        <f>AE1860+AC1860+SUM($AB$1828:AB1860)</f>
        <v>45.221843939217393</v>
      </c>
      <c r="AJ1860" s="48">
        <f>AE1860+AC1860+SUM($AB$1827:AB1860)-$AI$1828</f>
        <v>44.389470855180562</v>
      </c>
      <c r="AK1860" s="46"/>
      <c r="AL1860" s="86"/>
      <c r="AM1860" s="41"/>
      <c r="AN1860" s="41"/>
      <c r="AO1860" s="41"/>
      <c r="AP1860" s="41"/>
      <c r="AQ1860"/>
      <c r="AR1860" s="41"/>
      <c r="AS1860" s="31"/>
      <c r="AT1860" s="41"/>
      <c r="AU1860" s="41"/>
      <c r="AV1860" s="31"/>
      <c r="BC1860" s="1"/>
      <c r="BD1860"/>
      <c r="BE1860"/>
      <c r="BF1860" s="1"/>
      <c r="BG1860"/>
      <c r="BH1860"/>
      <c r="BI1860"/>
      <c r="BJ1860" s="1"/>
      <c r="BK1860" s="1"/>
      <c r="BL1860"/>
      <c r="BM1860" s="1"/>
      <c r="BN1860" s="1"/>
      <c r="BO1860" s="1"/>
      <c r="BP1860" s="1"/>
      <c r="BQ1860" s="1"/>
      <c r="BR1860" s="1"/>
      <c r="BS1860" s="1"/>
      <c r="BT1860" s="22"/>
      <c r="BU1860" s="1"/>
      <c r="BV1860" s="1"/>
      <c r="BW1860" s="1"/>
      <c r="BX1860" s="1"/>
      <c r="BY1860" s="1"/>
      <c r="BZ1860" s="1"/>
      <c r="CA1860" s="1"/>
      <c r="CB1860" s="1"/>
      <c r="CC1860" s="1"/>
      <c r="CD1860" s="1"/>
      <c r="CE1860" s="1"/>
      <c r="CF1860" s="1"/>
      <c r="CG1860" s="1"/>
      <c r="CH1860" s="1"/>
      <c r="CI1860" s="1"/>
      <c r="CJ1860" s="1"/>
      <c r="CK1860" s="1"/>
      <c r="CL1860" s="1"/>
      <c r="CM1860" s="1"/>
      <c r="CN1860" s="1"/>
      <c r="CO1860" s="1"/>
      <c r="CP1860" s="1"/>
      <c r="CQ1860" s="1"/>
      <c r="CR1860" s="1"/>
      <c r="CS1860" s="1"/>
      <c r="CT1860" s="1"/>
      <c r="CU1860" s="1"/>
      <c r="CV1860" s="1"/>
      <c r="CW1860" s="1"/>
      <c r="CX1860" s="1"/>
      <c r="CY1860" s="1"/>
      <c r="CZ1860" s="1"/>
      <c r="DA1860" s="1"/>
      <c r="DB1860" s="1"/>
      <c r="DC1860" s="1"/>
      <c r="DD1860" s="1"/>
      <c r="DE1860" s="1"/>
      <c r="DF1860" s="1"/>
      <c r="DG1860" s="1"/>
      <c r="DH1860" s="1"/>
      <c r="DI1860" s="1"/>
      <c r="DJ1860" s="1"/>
      <c r="DK1860" s="1"/>
      <c r="DL1860" s="1"/>
      <c r="DM1860" s="1"/>
      <c r="DN1860" s="1"/>
      <c r="DO1860" s="1"/>
      <c r="DP1860" s="1"/>
      <c r="DQ1860" s="1"/>
      <c r="DR1860" s="1"/>
      <c r="DS1860" s="1"/>
      <c r="DT1860" s="1"/>
      <c r="DU1860" s="1"/>
      <c r="DV1860" s="1"/>
      <c r="DW1860" s="1"/>
      <c r="DX1860" s="1"/>
      <c r="DY1860" s="1"/>
      <c r="DZ1860" s="1"/>
      <c r="EA1860" s="1"/>
      <c r="EB1860" s="1"/>
      <c r="EC1860" s="1"/>
      <c r="ED1860" s="1"/>
      <c r="EE1860" s="1"/>
      <c r="EF1860" s="1"/>
      <c r="EG1860" s="1"/>
      <c r="EH1860" s="1"/>
      <c r="EI1860" s="1"/>
      <c r="EJ1860" s="1"/>
      <c r="EK1860" s="1"/>
      <c r="EL1860" s="1"/>
      <c r="EM1860" s="1"/>
      <c r="EN1860" s="1"/>
      <c r="EO1860" s="1"/>
      <c r="EP1860" s="1"/>
      <c r="EQ1860" s="1"/>
      <c r="ER1860" s="1"/>
      <c r="ES1860" s="1"/>
      <c r="ET1860" s="1"/>
      <c r="EU1860" s="1"/>
      <c r="EV1860" s="1"/>
      <c r="EW1860" s="1"/>
      <c r="EX1860" s="1"/>
      <c r="EY1860" s="1"/>
      <c r="EZ1860" s="1"/>
      <c r="FA1860" s="1"/>
      <c r="FB1860" s="1"/>
      <c r="FC1860" s="1"/>
      <c r="FD1860" s="1"/>
      <c r="FE1860" s="1"/>
      <c r="FF1860" s="1"/>
      <c r="FG1860" s="1"/>
      <c r="FH1860" s="1"/>
      <c r="FI1860" s="1"/>
      <c r="FJ1860" s="1"/>
      <c r="FK1860" s="1"/>
      <c r="FL1860" s="1"/>
      <c r="FM1860" s="1"/>
      <c r="FN1860" s="1"/>
      <c r="FO1860" s="1"/>
      <c r="FP1860" s="1"/>
      <c r="FQ1860" s="1"/>
      <c r="FR1860" s="1"/>
      <c r="FS1860" s="1"/>
      <c r="FT1860" s="1"/>
      <c r="FU1860" s="1"/>
      <c r="FV1860" s="1"/>
      <c r="FW1860" s="1"/>
      <c r="FX1860" s="1"/>
      <c r="FY1860" s="1"/>
      <c r="FZ1860" s="1"/>
      <c r="GA1860" s="1"/>
      <c r="GB1860" s="1"/>
      <c r="GC1860" s="1"/>
      <c r="GD1860" s="1"/>
      <c r="GE1860" s="1"/>
      <c r="GF1860" s="1"/>
      <c r="GG1860" s="1"/>
      <c r="GH1860" s="1"/>
      <c r="GI1860" s="1"/>
      <c r="GJ1860" s="1"/>
      <c r="GK1860"/>
      <c r="GL1860"/>
      <c r="GM1860"/>
      <c r="GN1860"/>
      <c r="GO1860"/>
      <c r="GP1860"/>
      <c r="GQ1860"/>
      <c r="GR1860"/>
      <c r="GS1860"/>
      <c r="GT1860"/>
      <c r="GU1860"/>
      <c r="GV1860"/>
      <c r="GW1860"/>
      <c r="GX1860"/>
      <c r="GY1860"/>
      <c r="GZ1860"/>
      <c r="HA1860"/>
      <c r="HB1860"/>
      <c r="HC1860"/>
      <c r="HD1860"/>
      <c r="HE1860"/>
    </row>
    <row r="1861" spans="1:213" s="19" customFormat="1" ht="14.4" x14ac:dyDescent="0.3">
      <c r="A1861"/>
      <c r="B1861"/>
      <c r="C1861"/>
      <c r="D1861" s="22"/>
      <c r="E1861" s="32">
        <v>40945.586111111108</v>
      </c>
      <c r="F1861" s="21">
        <f t="shared" si="2131"/>
        <v>1046.9361111111066</v>
      </c>
      <c r="G1861" s="21">
        <f t="shared" si="2142"/>
        <v>1046.9361111111066</v>
      </c>
      <c r="I1861" s="50">
        <v>1037</v>
      </c>
      <c r="J1861" s="21">
        <v>53411</v>
      </c>
      <c r="K1861" s="21">
        <v>13424</v>
      </c>
      <c r="L1861" s="21">
        <v>27</v>
      </c>
      <c r="M1861" s="124">
        <v>5.98</v>
      </c>
      <c r="N1861" s="22"/>
      <c r="O1861" s="40"/>
      <c r="P1861" s="22"/>
      <c r="Q1861" s="22"/>
      <c r="U1861" s="52">
        <f t="shared" si="2132"/>
        <v>6.4183467880794126E-2</v>
      </c>
      <c r="V1861" s="52">
        <f t="shared" si="2133"/>
        <v>8.6748274961982332</v>
      </c>
      <c r="W1861" s="52">
        <f t="shared" si="2134"/>
        <v>5.475037503387567E-2</v>
      </c>
      <c r="X1861" s="247">
        <f>W1861+V1861+SUM($U$1828:U1861)</f>
        <v>9.4926792852922777</v>
      </c>
      <c r="Y1861" s="104">
        <f>W1861+V1861+SUM($U$1828:U1861)-$X$1828</f>
        <v>9.4896200730266589</v>
      </c>
      <c r="Z1861" s="42"/>
      <c r="AA1861" s="1">
        <f t="shared" si="2143"/>
        <v>1.4218974806060552E-2</v>
      </c>
      <c r="AB1861" s="41">
        <f t="shared" si="2135"/>
        <v>0.25537121595508749</v>
      </c>
      <c r="AC1861" s="48">
        <f t="shared" si="2136"/>
        <v>34.515137917121862</v>
      </c>
      <c r="AD1861" s="48">
        <f t="shared" si="2137"/>
        <v>6.4610786696271507</v>
      </c>
      <c r="AE1861" s="48">
        <f t="shared" si="2138"/>
        <v>8.3088307811587878</v>
      </c>
      <c r="AF1861" s="48">
        <f t="shared" si="2139"/>
        <v>6.4610786696271525</v>
      </c>
      <c r="AG1861" s="238">
        <f t="shared" si="2140"/>
        <v>1.847704531849645</v>
      </c>
      <c r="AH1861" s="48">
        <f t="shared" si="2141"/>
        <v>4.757968199166861E-5</v>
      </c>
      <c r="AI1861" s="48">
        <f>AE1861+AC1861+SUM($AB$1828:AB1861)</f>
        <v>46.916413519056583</v>
      </c>
      <c r="AJ1861" s="48">
        <f>AE1861+AC1861+SUM($AB$1827:AB1861)-$AI$1828</f>
        <v>46.084040435019752</v>
      </c>
      <c r="AK1861" s="46"/>
      <c r="AL1861" s="86"/>
      <c r="AM1861" s="41"/>
      <c r="AN1861" s="41"/>
      <c r="AO1861" s="41"/>
      <c r="AP1861" s="41"/>
      <c r="AQ1861"/>
      <c r="AR1861" s="41"/>
      <c r="AS1861" s="31"/>
      <c r="AT1861" s="41"/>
      <c r="AU1861" s="41"/>
      <c r="AV1861" s="31"/>
      <c r="BC1861" s="1"/>
      <c r="BD1861"/>
      <c r="BE1861"/>
      <c r="BF1861" s="1"/>
      <c r="BG1861"/>
      <c r="BH1861"/>
      <c r="BI1861"/>
      <c r="BJ1861" s="1"/>
      <c r="BK1861" s="1"/>
      <c r="BL1861"/>
      <c r="BM1861" s="1"/>
      <c r="BN1861" s="1"/>
      <c r="BO1861" s="1"/>
      <c r="BP1861" s="1"/>
      <c r="BQ1861" s="1"/>
      <c r="BR1861" s="1"/>
      <c r="BS1861" s="1"/>
      <c r="BT1861" s="22"/>
      <c r="BU1861" s="1"/>
      <c r="BV1861" s="1"/>
      <c r="BW1861" s="1"/>
      <c r="BX1861" s="1"/>
      <c r="BY1861" s="1"/>
      <c r="BZ1861" s="1"/>
      <c r="CA1861" s="1"/>
      <c r="CB1861" s="1"/>
      <c r="CC1861" s="1"/>
      <c r="CD1861" s="1"/>
      <c r="CE1861" s="1"/>
      <c r="CF1861" s="1"/>
      <c r="CG1861" s="1"/>
      <c r="CH1861" s="1"/>
      <c r="CI1861" s="1"/>
      <c r="CJ1861" s="1"/>
      <c r="CK1861" s="1"/>
      <c r="CL1861" s="1"/>
      <c r="CM1861" s="1"/>
      <c r="CN1861" s="1"/>
      <c r="CO1861" s="1"/>
      <c r="CP1861" s="1"/>
      <c r="CQ1861" s="1"/>
      <c r="CR1861" s="1"/>
      <c r="CS1861" s="1"/>
      <c r="CT1861" s="1"/>
      <c r="CU1861" s="1"/>
      <c r="CV1861" s="1"/>
      <c r="CW1861" s="1"/>
      <c r="CX1861" s="1"/>
      <c r="CY1861" s="1"/>
      <c r="CZ1861" s="1"/>
      <c r="DA1861" s="1"/>
      <c r="DB1861" s="1"/>
      <c r="DC1861" s="1"/>
      <c r="DD1861" s="1"/>
      <c r="DE1861" s="1"/>
      <c r="DF1861" s="1"/>
      <c r="DG1861" s="1"/>
      <c r="DH1861" s="1"/>
      <c r="DI1861" s="1"/>
      <c r="DJ1861" s="1"/>
      <c r="DK1861" s="1"/>
      <c r="DL1861" s="1"/>
      <c r="DM1861" s="1"/>
      <c r="DN1861" s="1"/>
      <c r="DO1861" s="1"/>
      <c r="DP1861" s="1"/>
      <c r="DQ1861" s="1"/>
      <c r="DR1861" s="1"/>
      <c r="DS1861" s="1"/>
      <c r="DT1861" s="1"/>
      <c r="DU1861" s="1"/>
      <c r="DV1861" s="1"/>
      <c r="DW1861" s="1"/>
      <c r="DX1861" s="1"/>
      <c r="DY1861" s="1"/>
      <c r="DZ1861" s="1"/>
      <c r="EA1861" s="1"/>
      <c r="EB1861" s="1"/>
      <c r="EC1861" s="1"/>
      <c r="ED1861" s="1"/>
      <c r="EE1861" s="1"/>
      <c r="EF1861" s="1"/>
      <c r="EG1861" s="1"/>
      <c r="EH1861" s="1"/>
      <c r="EI1861" s="1"/>
      <c r="EJ1861" s="1"/>
      <c r="EK1861" s="1"/>
      <c r="EL1861" s="1"/>
      <c r="EM1861" s="1"/>
      <c r="EN1861" s="1"/>
      <c r="EO1861" s="1"/>
      <c r="EP1861" s="1"/>
      <c r="EQ1861" s="1"/>
      <c r="ER1861" s="1"/>
      <c r="ES1861" s="1"/>
      <c r="ET1861" s="1"/>
      <c r="EU1861" s="1"/>
      <c r="EV1861" s="1"/>
      <c r="EW1861" s="1"/>
      <c r="EX1861" s="1"/>
      <c r="EY1861" s="1"/>
      <c r="EZ1861" s="1"/>
      <c r="FA1861" s="1"/>
      <c r="FB1861" s="1"/>
      <c r="FC1861" s="1"/>
      <c r="FD1861" s="1"/>
      <c r="FE1861" s="1"/>
      <c r="FF1861" s="1"/>
      <c r="FG1861" s="1"/>
      <c r="FH1861" s="1"/>
      <c r="FI1861" s="1"/>
      <c r="FJ1861" s="1"/>
      <c r="FK1861" s="1"/>
      <c r="FL1861" s="1"/>
      <c r="FM1861" s="1"/>
      <c r="FN1861" s="1"/>
      <c r="FO1861" s="1"/>
      <c r="FP1861" s="1"/>
      <c r="FQ1861" s="1"/>
      <c r="FR1861" s="1"/>
      <c r="FS1861" s="1"/>
      <c r="FT1861" s="1"/>
      <c r="FU1861" s="1"/>
      <c r="FV1861" s="1"/>
      <c r="FW1861" s="1"/>
      <c r="FX1861" s="1"/>
      <c r="FY1861" s="1"/>
      <c r="FZ1861" s="1"/>
      <c r="GA1861" s="1"/>
      <c r="GB1861" s="1"/>
      <c r="GC1861" s="1"/>
      <c r="GD1861" s="1"/>
      <c r="GE1861" s="1"/>
      <c r="GF1861" s="1"/>
      <c r="GG1861" s="1"/>
      <c r="GH1861" s="1"/>
      <c r="GI1861" s="1"/>
      <c r="GJ1861" s="1"/>
      <c r="GK1861"/>
      <c r="GL1861"/>
      <c r="GM1861"/>
      <c r="GN1861"/>
      <c r="GO1861"/>
      <c r="GP1861"/>
      <c r="GQ1861"/>
      <c r="GR1861"/>
      <c r="GS1861"/>
      <c r="GT1861"/>
      <c r="GU1861"/>
      <c r="GV1861"/>
      <c r="GW1861"/>
      <c r="GX1861"/>
      <c r="GY1861"/>
      <c r="GZ1861"/>
      <c r="HA1861"/>
      <c r="HB1861"/>
      <c r="HC1861"/>
      <c r="HD1861"/>
      <c r="HE1861"/>
    </row>
    <row r="1862" spans="1:213" s="19" customFormat="1" ht="14.4" x14ac:dyDescent="0.3">
      <c r="A1862"/>
      <c r="B1862"/>
      <c r="C1862"/>
      <c r="D1862" s="22"/>
      <c r="E1862" s="32">
        <v>41017.4375</v>
      </c>
      <c r="F1862" s="21">
        <f t="shared" si="2131"/>
        <v>1118.7874999999985</v>
      </c>
      <c r="G1862" s="21">
        <f t="shared" si="2142"/>
        <v>1118.7874999999985</v>
      </c>
      <c r="I1862" s="50">
        <v>1037</v>
      </c>
      <c r="J1862" s="21">
        <v>62976</v>
      </c>
      <c r="K1862" s="21">
        <v>15045</v>
      </c>
      <c r="L1862" s="21">
        <v>13</v>
      </c>
      <c r="M1862" s="124">
        <v>5.98</v>
      </c>
      <c r="N1862" s="22"/>
      <c r="O1862" s="40"/>
      <c r="P1862" s="22"/>
      <c r="Q1862" s="22"/>
      <c r="U1862" s="52">
        <f t="shared" si="2132"/>
        <v>7.1933870252275586E-2</v>
      </c>
      <c r="V1862" s="52">
        <f t="shared" si="2133"/>
        <v>9.7223465196888004</v>
      </c>
      <c r="W1862" s="52">
        <f t="shared" si="2134"/>
        <v>6.1361694903505619E-2</v>
      </c>
      <c r="X1862" s="247">
        <f>W1862+V1862+SUM($U$1828:U1862)</f>
        <v>10.618743498904751</v>
      </c>
      <c r="Y1862" s="104">
        <f>W1862+V1862+SUM($U$1828:U1862)-$X$1828</f>
        <v>10.615684286639132</v>
      </c>
      <c r="Z1862" s="42"/>
      <c r="AA1862" s="1">
        <f t="shared" si="2143"/>
        <v>1.4520520461906234E-2</v>
      </c>
      <c r="AB1862" s="41">
        <f t="shared" si="2135"/>
        <v>0.30110384931919626</v>
      </c>
      <c r="AC1862" s="48">
        <f t="shared" si="2136"/>
        <v>40.696210995275628</v>
      </c>
      <c r="AD1862" s="48">
        <f t="shared" si="2137"/>
        <v>7.6181477654123579</v>
      </c>
      <c r="AE1862" s="48">
        <f t="shared" si="2138"/>
        <v>9.7968007952342369</v>
      </c>
      <c r="AF1862" s="48">
        <f t="shared" si="2139"/>
        <v>7.6181477654123597</v>
      </c>
      <c r="AG1862" s="238">
        <f t="shared" si="2140"/>
        <v>2.1785969294295788</v>
      </c>
      <c r="AH1862" s="48">
        <f t="shared" si="2141"/>
        <v>5.6100392299476183E-5</v>
      </c>
      <c r="AI1862" s="48">
        <f>AE1862+AC1862+SUM($AB$1828:AB1862)</f>
        <v>54.886560460604997</v>
      </c>
      <c r="AJ1862" s="48">
        <f>AE1862+AC1862+SUM($AB$1827:AB1862)-$AI$1828</f>
        <v>54.054187376568166</v>
      </c>
      <c r="AK1862" s="46"/>
      <c r="AL1862" s="86"/>
      <c r="AM1862" s="41"/>
      <c r="AN1862" s="41"/>
      <c r="AO1862" s="41"/>
      <c r="AP1862" s="41"/>
      <c r="AQ1862"/>
      <c r="AR1862" s="41"/>
      <c r="AS1862" s="31"/>
      <c r="AT1862" s="41"/>
      <c r="AU1862" s="41"/>
      <c r="AV1862" s="31"/>
      <c r="BC1862" s="1"/>
      <c r="BD1862"/>
      <c r="BE1862"/>
      <c r="BF1862" s="1"/>
      <c r="BG1862"/>
      <c r="BH1862"/>
      <c r="BI1862"/>
      <c r="BJ1862" s="1"/>
      <c r="BK1862" s="1"/>
      <c r="BL1862"/>
      <c r="BM1862" s="1"/>
      <c r="BN1862" s="1"/>
      <c r="BO1862" s="1"/>
      <c r="BP1862" s="1"/>
      <c r="BQ1862" s="1"/>
      <c r="BR1862" s="1"/>
      <c r="BS1862" s="1"/>
      <c r="BT1862" s="22"/>
      <c r="BU1862" s="1"/>
      <c r="BV1862" s="1"/>
      <c r="BW1862" s="1"/>
      <c r="BX1862" s="1"/>
      <c r="BY1862" s="1"/>
      <c r="BZ1862" s="1"/>
      <c r="CA1862" s="1"/>
      <c r="CB1862" s="1"/>
      <c r="CC1862" s="1"/>
      <c r="CD1862" s="1"/>
      <c r="CE1862" s="1"/>
      <c r="CF1862" s="1"/>
      <c r="CG1862" s="1"/>
      <c r="CH1862" s="1"/>
      <c r="CI1862" s="1"/>
      <c r="CJ1862" s="1"/>
      <c r="CK1862" s="1"/>
      <c r="CL1862" s="1"/>
      <c r="CM1862" s="1"/>
      <c r="CN1862" s="1"/>
      <c r="CO1862" s="1"/>
      <c r="CP1862" s="1"/>
      <c r="CQ1862" s="1"/>
      <c r="CR1862" s="1"/>
      <c r="CS1862" s="1"/>
      <c r="CT1862" s="1"/>
      <c r="CU1862" s="1"/>
      <c r="CV1862" s="1"/>
      <c r="CW1862" s="1"/>
      <c r="CX1862" s="1"/>
      <c r="CY1862" s="1"/>
      <c r="CZ1862" s="1"/>
      <c r="DA1862" s="1"/>
      <c r="DB1862" s="1"/>
      <c r="DC1862" s="1"/>
      <c r="DD1862" s="1"/>
      <c r="DE1862" s="1"/>
      <c r="DF1862" s="1"/>
      <c r="DG1862" s="1"/>
      <c r="DH1862" s="1"/>
      <c r="DI1862" s="1"/>
      <c r="DJ1862" s="1"/>
      <c r="DK1862" s="1"/>
      <c r="DL1862" s="1"/>
      <c r="DM1862" s="1"/>
      <c r="DN1862" s="1"/>
      <c r="DO1862" s="1"/>
      <c r="DP1862" s="1"/>
      <c r="DQ1862" s="1"/>
      <c r="DR1862" s="1"/>
      <c r="DS1862" s="1"/>
      <c r="DT1862" s="1"/>
      <c r="DU1862" s="1"/>
      <c r="DV1862" s="1"/>
      <c r="DW1862" s="1"/>
      <c r="DX1862" s="1"/>
      <c r="DY1862" s="1"/>
      <c r="DZ1862" s="1"/>
      <c r="EA1862" s="1"/>
      <c r="EB1862" s="1"/>
      <c r="EC1862" s="1"/>
      <c r="ED1862" s="1"/>
      <c r="EE1862" s="1"/>
      <c r="EF1862" s="1"/>
      <c r="EG1862" s="1"/>
      <c r="EH1862" s="1"/>
      <c r="EI1862" s="1"/>
      <c r="EJ1862" s="1"/>
      <c r="EK1862" s="1"/>
      <c r="EL1862" s="1"/>
      <c r="EM1862" s="1"/>
      <c r="EN1862" s="1"/>
      <c r="EO1862" s="1"/>
      <c r="EP1862" s="1"/>
      <c r="EQ1862" s="1"/>
      <c r="ER1862" s="1"/>
      <c r="ES1862" s="1"/>
      <c r="ET1862" s="1"/>
      <c r="EU1862" s="1"/>
      <c r="EV1862" s="1"/>
      <c r="EW1862" s="1"/>
      <c r="EX1862" s="1"/>
      <c r="EY1862" s="1"/>
      <c r="EZ1862" s="1"/>
      <c r="FA1862" s="1"/>
      <c r="FB1862" s="1"/>
      <c r="FC1862" s="1"/>
      <c r="FD1862" s="1"/>
      <c r="FE1862" s="1"/>
      <c r="FF1862" s="1"/>
      <c r="FG1862" s="1"/>
      <c r="FH1862" s="1"/>
      <c r="FI1862" s="1"/>
      <c r="FJ1862" s="1"/>
      <c r="FK1862" s="1"/>
      <c r="FL1862" s="1"/>
      <c r="FM1862" s="1"/>
      <c r="FN1862" s="1"/>
      <c r="FO1862" s="1"/>
      <c r="FP1862" s="1"/>
      <c r="FQ1862" s="1"/>
      <c r="FR1862" s="1"/>
      <c r="FS1862" s="1"/>
      <c r="FT1862" s="1"/>
      <c r="FU1862" s="1"/>
      <c r="FV1862" s="1"/>
      <c r="FW1862" s="1"/>
      <c r="FX1862" s="1"/>
      <c r="FY1862" s="1"/>
      <c r="FZ1862" s="1"/>
      <c r="GA1862" s="1"/>
      <c r="GB1862" s="1"/>
      <c r="GC1862" s="1"/>
      <c r="GD1862" s="1"/>
      <c r="GE1862" s="1"/>
      <c r="GF1862" s="1"/>
      <c r="GG1862" s="1"/>
      <c r="GH1862" s="1"/>
      <c r="GI1862" s="1"/>
      <c r="GJ1862" s="1"/>
      <c r="GK1862"/>
      <c r="GL1862"/>
      <c r="GM1862"/>
      <c r="GN1862"/>
      <c r="GO1862"/>
      <c r="GP1862"/>
      <c r="GQ1862"/>
      <c r="GR1862"/>
      <c r="GS1862"/>
      <c r="GT1862"/>
      <c r="GU1862"/>
      <c r="GV1862"/>
      <c r="GW1862"/>
      <c r="GX1862"/>
      <c r="GY1862"/>
      <c r="GZ1862"/>
      <c r="HA1862"/>
      <c r="HB1862"/>
      <c r="HC1862"/>
      <c r="HD1862"/>
      <c r="HE1862"/>
    </row>
    <row r="1863" spans="1:213" s="19" customFormat="1" ht="14.4" x14ac:dyDescent="0.3">
      <c r="A1863"/>
      <c r="B1863"/>
      <c r="C1863"/>
      <c r="D1863" s="22"/>
      <c r="E1863" s="32">
        <v>41085.624305555553</v>
      </c>
      <c r="F1863" s="21">
        <f t="shared" si="2131"/>
        <v>1186.9743055555518</v>
      </c>
      <c r="G1863" s="21">
        <f t="shared" si="2142"/>
        <v>1186.9743055555518</v>
      </c>
      <c r="I1863" s="50">
        <v>1037</v>
      </c>
      <c r="J1863" s="21">
        <v>60161</v>
      </c>
      <c r="K1863" s="21">
        <v>15453</v>
      </c>
      <c r="L1863" s="21">
        <v>62</v>
      </c>
      <c r="M1863" s="124">
        <v>5.98</v>
      </c>
      <c r="N1863" s="22"/>
      <c r="O1863" s="40"/>
      <c r="P1863" s="22"/>
      <c r="Q1863" s="22"/>
      <c r="U1863" s="52">
        <f t="shared" si="2132"/>
        <v>7.3884619276066127E-2</v>
      </c>
      <c r="V1863" s="52">
        <f t="shared" si="2133"/>
        <v>9.9860033744600205</v>
      </c>
      <c r="W1863" s="52">
        <f t="shared" si="2134"/>
        <v>6.3025740866990518E-2</v>
      </c>
      <c r="X1863" s="247">
        <f>W1863+V1863+SUM($U$1828:U1863)</f>
        <v>10.957949018915521</v>
      </c>
      <c r="Y1863" s="104">
        <f>W1863+V1863+SUM($U$1828:U1863)-$X$1828</f>
        <v>10.954889806649902</v>
      </c>
      <c r="Z1863" s="42"/>
      <c r="AA1863" s="1">
        <f t="shared" si="2143"/>
        <v>1.0254892031116149E-2</v>
      </c>
      <c r="AB1863" s="41">
        <f t="shared" si="2135"/>
        <v>0.28764463730456313</v>
      </c>
      <c r="AC1863" s="48">
        <f t="shared" si="2136"/>
        <v>38.877107940910456</v>
      </c>
      <c r="AD1863" s="48">
        <f t="shared" si="2137"/>
        <v>7.2776198506569632</v>
      </c>
      <c r="AE1863" s="48">
        <f t="shared" si="2138"/>
        <v>9.358888031029073</v>
      </c>
      <c r="AF1863" s="48">
        <f t="shared" si="2139"/>
        <v>7.277619850656964</v>
      </c>
      <c r="AG1863" s="238">
        <f t="shared" si="2140"/>
        <v>2.0812145876431165</v>
      </c>
      <c r="AH1863" s="48">
        <f t="shared" si="2141"/>
        <v>5.3592728994041962E-5</v>
      </c>
      <c r="AI1863" s="48">
        <f>AE1863+AC1863+SUM($AB$1828:AB1863)</f>
        <v>52.917189279339226</v>
      </c>
      <c r="AJ1863" s="48">
        <f>AE1863+AC1863+SUM($AB$1827:AB1863)-$AI$1828</f>
        <v>52.084816195302395</v>
      </c>
      <c r="AK1863" s="46"/>
      <c r="AL1863" s="86"/>
      <c r="AM1863" s="41"/>
      <c r="AN1863" s="25"/>
      <c r="AO1863" s="25"/>
      <c r="AP1863" s="25"/>
      <c r="AQ1863"/>
      <c r="AR1863" s="41"/>
      <c r="AS1863" s="31"/>
      <c r="AT1863" s="41"/>
      <c r="AU1863" s="41"/>
      <c r="AV1863" s="31"/>
      <c r="BC1863" s="1"/>
      <c r="BD1863"/>
      <c r="BE1863"/>
      <c r="BF1863" s="1"/>
      <c r="BG1863"/>
      <c r="BH1863"/>
      <c r="BI1863"/>
      <c r="BJ1863" s="1"/>
      <c r="BK1863" s="1"/>
      <c r="BL1863"/>
      <c r="BM1863" s="1"/>
      <c r="BN1863" s="1"/>
      <c r="BO1863" s="1"/>
      <c r="BP1863" s="1"/>
      <c r="BQ1863" s="1"/>
      <c r="BR1863" s="1"/>
      <c r="BS1863" s="1"/>
      <c r="BT1863" s="22"/>
      <c r="BU1863" s="1"/>
      <c r="BV1863" s="1"/>
      <c r="BW1863" s="1"/>
      <c r="BX1863" s="1"/>
      <c r="BY1863" s="1"/>
      <c r="BZ1863" s="1"/>
      <c r="CA1863" s="1"/>
      <c r="CB1863" s="1"/>
      <c r="CC1863" s="1"/>
      <c r="CD1863" s="1"/>
      <c r="CE1863" s="1"/>
      <c r="CF1863" s="1"/>
      <c r="CG1863" s="1"/>
      <c r="CH1863" s="1"/>
      <c r="CI1863" s="1"/>
      <c r="CJ1863" s="1"/>
      <c r="CK1863" s="1"/>
      <c r="CL1863" s="1"/>
      <c r="CM1863" s="1"/>
      <c r="CN1863" s="1"/>
      <c r="CO1863" s="1"/>
      <c r="CP1863" s="1"/>
      <c r="CQ1863" s="1"/>
      <c r="CR1863" s="1"/>
      <c r="CS1863" s="1"/>
      <c r="CT1863" s="1"/>
      <c r="CU1863" s="1"/>
      <c r="CV1863" s="1"/>
      <c r="CW1863" s="1"/>
      <c r="CX1863" s="1"/>
      <c r="CY1863" s="1"/>
      <c r="CZ1863" s="1"/>
      <c r="DA1863" s="1"/>
      <c r="DB1863" s="1"/>
      <c r="DC1863" s="1"/>
      <c r="DD1863" s="1"/>
      <c r="DE1863" s="1"/>
      <c r="DF1863" s="1"/>
      <c r="DG1863" s="1"/>
      <c r="DH1863" s="1"/>
      <c r="DI1863" s="1"/>
      <c r="DJ1863" s="1"/>
      <c r="DK1863" s="1"/>
      <c r="DL1863" s="1"/>
      <c r="DM1863" s="1"/>
      <c r="DN1863" s="1"/>
      <c r="DO1863" s="1"/>
      <c r="DP1863" s="1"/>
      <c r="DQ1863" s="1"/>
      <c r="DR1863" s="1"/>
      <c r="DS1863" s="1"/>
      <c r="DT1863" s="1"/>
      <c r="DU1863" s="1"/>
      <c r="DV1863" s="1"/>
      <c r="DW1863" s="1"/>
      <c r="DX1863" s="1"/>
      <c r="DY1863" s="1"/>
      <c r="DZ1863" s="1"/>
      <c r="EA1863" s="1"/>
      <c r="EB1863" s="1"/>
      <c r="EC1863" s="1"/>
      <c r="ED1863" s="1"/>
      <c r="EE1863" s="1"/>
      <c r="EF1863" s="1"/>
      <c r="EG1863" s="1"/>
      <c r="EH1863" s="1"/>
      <c r="EI1863" s="1"/>
      <c r="EJ1863" s="1"/>
      <c r="EK1863" s="1"/>
      <c r="EL1863" s="1"/>
      <c r="EM1863" s="1"/>
      <c r="EN1863" s="1"/>
      <c r="EO1863" s="1"/>
      <c r="EP1863" s="1"/>
      <c r="EQ1863" s="1"/>
      <c r="ER1863" s="1"/>
      <c r="ES1863" s="1"/>
      <c r="ET1863" s="1"/>
      <c r="EU1863" s="1"/>
      <c r="EV1863" s="1"/>
      <c r="EW1863" s="1"/>
      <c r="EX1863" s="1"/>
      <c r="EY1863" s="1"/>
      <c r="EZ1863" s="1"/>
      <c r="FA1863" s="1"/>
      <c r="FB1863" s="1"/>
      <c r="FC1863" s="1"/>
      <c r="FD1863" s="1"/>
      <c r="FE1863" s="1"/>
      <c r="FF1863" s="1"/>
      <c r="FG1863" s="1"/>
      <c r="FH1863" s="1"/>
      <c r="FI1863" s="1"/>
      <c r="FJ1863" s="1"/>
      <c r="FK1863" s="1"/>
      <c r="FL1863" s="1"/>
      <c r="FM1863" s="1"/>
      <c r="FN1863" s="1"/>
      <c r="FO1863" s="1"/>
      <c r="FP1863" s="1"/>
      <c r="FQ1863" s="1"/>
      <c r="FR1863" s="1"/>
      <c r="FS1863" s="1"/>
      <c r="FT1863" s="1"/>
      <c r="FU1863" s="1"/>
      <c r="FV1863" s="1"/>
      <c r="FW1863" s="1"/>
      <c r="FX1863" s="1"/>
      <c r="FY1863" s="1"/>
      <c r="FZ1863" s="1"/>
      <c r="GA1863" s="1"/>
      <c r="GB1863" s="1"/>
      <c r="GC1863" s="1"/>
      <c r="GD1863" s="1"/>
      <c r="GE1863" s="1"/>
      <c r="GF1863" s="1"/>
      <c r="GG1863" s="1"/>
      <c r="GH1863" s="1"/>
      <c r="GI1863" s="1"/>
      <c r="GJ1863" s="1"/>
      <c r="GK1863"/>
      <c r="GL1863"/>
      <c r="GM1863"/>
      <c r="GN1863"/>
      <c r="GO1863"/>
      <c r="GP1863"/>
      <c r="GQ1863"/>
      <c r="GR1863"/>
      <c r="GS1863"/>
      <c r="GT1863"/>
      <c r="GU1863"/>
      <c r="GV1863"/>
      <c r="GW1863"/>
      <c r="GX1863"/>
      <c r="GY1863"/>
      <c r="GZ1863"/>
      <c r="HA1863"/>
      <c r="HB1863"/>
      <c r="HC1863"/>
      <c r="HD1863"/>
      <c r="HE1863"/>
    </row>
    <row r="1864" spans="1:213" s="19" customFormat="1" ht="14.4" x14ac:dyDescent="0.3">
      <c r="A1864"/>
      <c r="B1864"/>
      <c r="C1864"/>
      <c r="D1864" s="22"/>
      <c r="E1864" s="32">
        <v>41131.446527777778</v>
      </c>
      <c r="F1864" s="21">
        <f t="shared" si="2131"/>
        <v>1232.7965277777766</v>
      </c>
      <c r="G1864" s="21">
        <f t="shared" si="2142"/>
        <v>1232.7965277777766</v>
      </c>
      <c r="I1864" s="50">
        <v>1037</v>
      </c>
      <c r="J1864" s="21">
        <v>61506</v>
      </c>
      <c r="K1864" s="21">
        <v>15982</v>
      </c>
      <c r="L1864" s="21">
        <v>30</v>
      </c>
      <c r="M1864" s="124">
        <v>5.98</v>
      </c>
      <c r="N1864" s="22"/>
      <c r="O1864" s="40"/>
      <c r="P1864" s="22"/>
      <c r="Q1864" s="22"/>
      <c r="U1864" s="52">
        <f t="shared" si="2132"/>
        <v>7.6413899260343546E-2</v>
      </c>
      <c r="V1864" s="52">
        <f t="shared" si="2133"/>
        <v>10.327852580768786</v>
      </c>
      <c r="W1864" s="52">
        <f t="shared" si="2134"/>
        <v>6.5183290657881476E-2</v>
      </c>
      <c r="X1864" s="247">
        <f>W1864+V1864+SUM($U$1828:U1864)</f>
        <v>11.378369674275522</v>
      </c>
      <c r="Y1864" s="104">
        <f>W1864+V1864+SUM($U$1828:U1864)-$X$1828</f>
        <v>11.375310462009903</v>
      </c>
      <c r="Z1864" s="42"/>
      <c r="AA1864" s="1">
        <f t="shared" si="2143"/>
        <v>9.6829240947163362E-3</v>
      </c>
      <c r="AB1864" s="41">
        <f t="shared" si="2135"/>
        <v>0.29407541533642162</v>
      </c>
      <c r="AC1864" s="48">
        <f t="shared" si="2136"/>
        <v>39.746270856761662</v>
      </c>
      <c r="AD1864" s="48">
        <f t="shared" si="2137"/>
        <v>7.440323241543644</v>
      </c>
      <c r="AE1864" s="48">
        <f t="shared" si="2138"/>
        <v>9.5681216608180399</v>
      </c>
      <c r="AF1864" s="48">
        <f t="shared" si="2139"/>
        <v>7.440323241543644</v>
      </c>
      <c r="AG1864" s="238">
        <f t="shared" si="2140"/>
        <v>2.1277436283901112</v>
      </c>
      <c r="AH1864" s="48">
        <f t="shared" si="2141"/>
        <v>5.4790884285625975E-5</v>
      </c>
      <c r="AI1864" s="48">
        <f>AE1864+AC1864+SUM($AB$1828:AB1864)</f>
        <v>54.289661240315823</v>
      </c>
      <c r="AJ1864" s="48">
        <f>AE1864+AC1864+SUM($AB$1827:AB1864)-$AI$1828</f>
        <v>53.457288156278992</v>
      </c>
      <c r="AK1864" s="46"/>
      <c r="AL1864" s="86"/>
      <c r="AM1864" s="41"/>
      <c r="AN1864" s="25"/>
      <c r="AO1864" s="25"/>
      <c r="AP1864" s="25"/>
      <c r="AQ1864"/>
      <c r="AR1864" s="41"/>
      <c r="AS1864" s="31"/>
      <c r="AT1864" s="41"/>
      <c r="AU1864" s="41"/>
      <c r="AV1864" s="31"/>
      <c r="BC1864" s="1"/>
      <c r="BD1864"/>
      <c r="BE1864"/>
      <c r="BF1864" s="1"/>
      <c r="BG1864"/>
      <c r="BH1864"/>
      <c r="BI1864"/>
      <c r="BJ1864" s="1"/>
      <c r="BK1864" s="1"/>
      <c r="BL1864"/>
      <c r="BM1864" s="1"/>
      <c r="BN1864" s="1"/>
      <c r="BO1864" s="1"/>
      <c r="BP1864" s="1"/>
      <c r="BQ1864" s="1"/>
      <c r="BR1864" s="1"/>
      <c r="BS1864" s="1"/>
      <c r="BT1864" s="22"/>
      <c r="BU1864" s="1"/>
      <c r="BV1864" s="1"/>
      <c r="BW1864" s="1"/>
      <c r="BX1864" s="1"/>
      <c r="BY1864" s="1"/>
      <c r="BZ1864" s="1"/>
      <c r="CA1864" s="1"/>
      <c r="CB1864" s="1"/>
      <c r="CC1864" s="1"/>
      <c r="CD1864" s="1"/>
      <c r="CE1864" s="1"/>
      <c r="CF1864" s="1"/>
      <c r="CG1864" s="1"/>
      <c r="CH1864" s="1"/>
      <c r="CI1864" s="1"/>
      <c r="CJ1864" s="1"/>
      <c r="CK1864" s="1"/>
      <c r="CL1864" s="1"/>
      <c r="CM1864" s="1"/>
      <c r="CN1864" s="1"/>
      <c r="CO1864" s="1"/>
      <c r="CP1864" s="1"/>
      <c r="CQ1864" s="1"/>
      <c r="CR1864" s="1"/>
      <c r="CS1864" s="1"/>
      <c r="CT1864" s="1"/>
      <c r="CU1864" s="1"/>
      <c r="CV1864" s="1"/>
      <c r="CW1864" s="1"/>
      <c r="CX1864" s="1"/>
      <c r="CY1864" s="1"/>
      <c r="CZ1864" s="1"/>
      <c r="DA1864" s="1"/>
      <c r="DB1864" s="1"/>
      <c r="DC1864" s="1"/>
      <c r="DD1864" s="1"/>
      <c r="DE1864" s="1"/>
      <c r="DF1864" s="1"/>
      <c r="DG1864" s="1"/>
      <c r="DH1864" s="1"/>
      <c r="DI1864" s="1"/>
      <c r="DJ1864" s="1"/>
      <c r="DK1864" s="1"/>
      <c r="DL1864" s="1"/>
      <c r="DM1864" s="1"/>
      <c r="DN1864" s="1"/>
      <c r="DO1864" s="1"/>
      <c r="DP1864" s="1"/>
      <c r="DQ1864" s="1"/>
      <c r="DR1864" s="1"/>
      <c r="DS1864" s="1"/>
      <c r="DT1864" s="1"/>
      <c r="DU1864" s="1"/>
      <c r="DV1864" s="1"/>
      <c r="DW1864" s="1"/>
      <c r="DX1864" s="1"/>
      <c r="DY1864" s="1"/>
      <c r="DZ1864" s="1"/>
      <c r="EA1864" s="1"/>
      <c r="EB1864" s="1"/>
      <c r="EC1864" s="1"/>
      <c r="ED1864" s="1"/>
      <c r="EE1864" s="1"/>
      <c r="EF1864" s="1"/>
      <c r="EG1864" s="1"/>
      <c r="EH1864" s="1"/>
      <c r="EI1864" s="1"/>
      <c r="EJ1864" s="1"/>
      <c r="EK1864" s="1"/>
      <c r="EL1864" s="1"/>
      <c r="EM1864" s="1"/>
      <c r="EN1864" s="1"/>
      <c r="EO1864" s="1"/>
      <c r="EP1864" s="1"/>
      <c r="EQ1864" s="1"/>
      <c r="ER1864" s="1"/>
      <c r="ES1864" s="1"/>
      <c r="ET1864" s="1"/>
      <c r="EU1864" s="1"/>
      <c r="EV1864" s="1"/>
      <c r="EW1864" s="1"/>
      <c r="EX1864" s="1"/>
      <c r="EY1864" s="1"/>
      <c r="EZ1864" s="1"/>
      <c r="FA1864" s="1"/>
      <c r="FB1864" s="1"/>
      <c r="FC1864" s="1"/>
      <c r="FD1864" s="1"/>
      <c r="FE1864" s="1"/>
      <c r="FF1864" s="1"/>
      <c r="FG1864" s="1"/>
      <c r="FH1864" s="1"/>
      <c r="FI1864" s="1"/>
      <c r="FJ1864" s="1"/>
      <c r="FK1864" s="1"/>
      <c r="FL1864" s="1"/>
      <c r="FM1864" s="1"/>
      <c r="FN1864" s="1"/>
      <c r="FO1864" s="1"/>
      <c r="FP1864" s="1"/>
      <c r="FQ1864" s="1"/>
      <c r="FR1864" s="1"/>
      <c r="FS1864" s="1"/>
      <c r="FT1864" s="1"/>
      <c r="FU1864" s="1"/>
      <c r="FV1864" s="1"/>
      <c r="FW1864" s="1"/>
      <c r="FX1864" s="1"/>
      <c r="FY1864" s="1"/>
      <c r="FZ1864" s="1"/>
      <c r="GA1864" s="1"/>
      <c r="GB1864" s="1"/>
      <c r="GC1864" s="1"/>
      <c r="GD1864" s="1"/>
      <c r="GE1864" s="1"/>
      <c r="GF1864" s="1"/>
      <c r="GG1864" s="1"/>
      <c r="GH1864" s="1"/>
      <c r="GI1864" s="1"/>
      <c r="GJ1864" s="1"/>
      <c r="GK1864"/>
      <c r="GL1864"/>
      <c r="GM1864"/>
      <c r="GN1864"/>
      <c r="GO1864"/>
      <c r="GP1864"/>
      <c r="GQ1864"/>
      <c r="GR1864"/>
      <c r="GS1864"/>
      <c r="GT1864"/>
      <c r="GU1864"/>
      <c r="GV1864"/>
      <c r="GW1864"/>
      <c r="GX1864"/>
      <c r="GY1864"/>
      <c r="GZ1864"/>
      <c r="HA1864"/>
      <c r="HB1864"/>
      <c r="HC1864"/>
      <c r="HD1864"/>
      <c r="HE1864"/>
    </row>
    <row r="1865" spans="1:213" s="19" customFormat="1" ht="14.4" x14ac:dyDescent="0.3">
      <c r="A1865"/>
      <c r="B1865"/>
      <c r="C1865"/>
      <c r="D1865" s="47" t="s">
        <v>126</v>
      </c>
      <c r="E1865" s="32">
        <v>41158.459027777775</v>
      </c>
      <c r="F1865" s="21">
        <f t="shared" si="2131"/>
        <v>1259.8090277777737</v>
      </c>
      <c r="G1865" s="21">
        <f t="shared" si="2142"/>
        <v>1259.8090277777737</v>
      </c>
      <c r="I1865" s="50">
        <v>1037</v>
      </c>
      <c r="J1865" s="21">
        <v>62169</v>
      </c>
      <c r="K1865" s="21">
        <v>16459</v>
      </c>
      <c r="L1865" s="21">
        <v>22</v>
      </c>
      <c r="M1865" s="124">
        <v>5.98</v>
      </c>
      <c r="N1865" s="22"/>
      <c r="O1865" s="40"/>
      <c r="P1865" s="22"/>
      <c r="Q1865" s="22"/>
      <c r="U1865" s="52">
        <f t="shared" si="2132"/>
        <v>7.8694554369039812E-2</v>
      </c>
      <c r="V1865" s="52">
        <f t="shared" si="2133"/>
        <v>10.636098462449846</v>
      </c>
      <c r="W1865" s="52">
        <f t="shared" si="2134"/>
        <v>6.7128756159308675E-2</v>
      </c>
      <c r="X1865" s="247">
        <f>W1865+V1865+SUM($U$1828:U1865)</f>
        <v>11.767255575827047</v>
      </c>
      <c r="Y1865" s="104">
        <f>W1865+V1865+SUM($U$1828:U1865)-$X$1828</f>
        <v>11.764196363561428</v>
      </c>
      <c r="Z1865" s="42"/>
      <c r="AA1865" s="1">
        <f t="shared" si="2143"/>
        <v>7.8918950053192636E-3</v>
      </c>
      <c r="AB1865" s="41">
        <f t="shared" si="2135"/>
        <v>0.2972453825000812</v>
      </c>
      <c r="AC1865" s="48">
        <f t="shared" si="2136"/>
        <v>40.174713245764899</v>
      </c>
      <c r="AD1865" s="48">
        <f t="shared" si="2137"/>
        <v>7.520525730880351</v>
      </c>
      <c r="AE1865" s="48">
        <f t="shared" si="2138"/>
        <v>9.6712606173608542</v>
      </c>
      <c r="AF1865" s="48">
        <f t="shared" si="2139"/>
        <v>7.5205257308803493</v>
      </c>
      <c r="AG1865" s="238">
        <f t="shared" si="2140"/>
        <v>2.1506795049813809</v>
      </c>
      <c r="AH1865" s="48">
        <f t="shared" si="2141"/>
        <v>5.5381499124525751E-5</v>
      </c>
      <c r="AI1865" s="48">
        <f>AE1865+AC1865+SUM($AB$1828:AB1865)</f>
        <v>55.118487968361947</v>
      </c>
      <c r="AJ1865" s="48">
        <f>AE1865+AC1865+SUM($AB$1827:AB1865)-$AI$1828</f>
        <v>54.286114884325116</v>
      </c>
      <c r="AK1865" s="46"/>
      <c r="AL1865" s="86"/>
      <c r="AM1865" s="41"/>
      <c r="AN1865" s="25"/>
      <c r="AO1865" s="25"/>
      <c r="AP1865" s="25"/>
      <c r="AQ1865"/>
      <c r="AR1865" s="41"/>
      <c r="AS1865" s="31"/>
      <c r="AT1865" s="41"/>
      <c r="AU1865" s="41"/>
      <c r="AV1865" s="31"/>
      <c r="BC1865" s="1"/>
      <c r="BD1865"/>
      <c r="BE1865"/>
      <c r="BF1865" s="1"/>
      <c r="BG1865"/>
      <c r="BH1865"/>
      <c r="BI1865"/>
      <c r="BJ1865" s="1"/>
      <c r="BK1865" s="1"/>
      <c r="BL1865"/>
      <c r="BM1865" s="1"/>
      <c r="BN1865" s="1"/>
      <c r="BO1865" s="1"/>
      <c r="BP1865" s="1"/>
      <c r="BQ1865" s="1"/>
      <c r="BR1865" s="1"/>
      <c r="BS1865" s="1"/>
      <c r="BT1865" s="22"/>
      <c r="BU1865" s="1"/>
      <c r="BV1865" s="1"/>
      <c r="BW1865" s="1"/>
      <c r="BX1865" s="1"/>
      <c r="BY1865" s="1"/>
      <c r="BZ1865" s="1"/>
      <c r="CA1865" s="1"/>
      <c r="CB1865" s="1"/>
      <c r="CC1865" s="1"/>
      <c r="CD1865" s="1"/>
      <c r="CE1865" s="1"/>
      <c r="CF1865" s="1"/>
      <c r="CG1865" s="1"/>
      <c r="CH1865" s="1"/>
      <c r="CI1865" s="1"/>
      <c r="CJ1865" s="1"/>
      <c r="CK1865" s="1"/>
      <c r="CL1865" s="1"/>
      <c r="CM1865" s="1"/>
      <c r="CN1865" s="1"/>
      <c r="CO1865" s="1"/>
      <c r="CP1865" s="1"/>
      <c r="CQ1865" s="1"/>
      <c r="CR1865" s="1"/>
      <c r="CS1865" s="1"/>
      <c r="CT1865" s="1"/>
      <c r="CU1865" s="1"/>
      <c r="CV1865" s="1"/>
      <c r="CW1865" s="1"/>
      <c r="CX1865" s="1"/>
      <c r="CY1865" s="1"/>
      <c r="CZ1865" s="1"/>
      <c r="DA1865" s="1"/>
      <c r="DB1865" s="1"/>
      <c r="DC1865" s="1"/>
      <c r="DD1865" s="1"/>
      <c r="DE1865" s="1"/>
      <c r="DF1865" s="1"/>
      <c r="DG1865" s="1"/>
      <c r="DH1865" s="1"/>
      <c r="DI1865" s="1"/>
      <c r="DJ1865" s="1"/>
      <c r="DK1865" s="1"/>
      <c r="DL1865" s="1"/>
      <c r="DM1865" s="1"/>
      <c r="DN1865" s="1"/>
      <c r="DO1865" s="1"/>
      <c r="DP1865" s="1"/>
      <c r="DQ1865" s="1"/>
      <c r="DR1865" s="1"/>
      <c r="DS1865" s="1"/>
      <c r="DT1865" s="1"/>
      <c r="DU1865" s="1"/>
      <c r="DV1865" s="1"/>
      <c r="DW1865" s="1"/>
      <c r="DX1865" s="1"/>
      <c r="DY1865" s="1"/>
      <c r="DZ1865" s="1"/>
      <c r="EA1865" s="1"/>
      <c r="EB1865" s="1"/>
      <c r="EC1865" s="1"/>
      <c r="ED1865" s="1"/>
      <c r="EE1865" s="1"/>
      <c r="EF1865" s="1"/>
      <c r="EG1865" s="1"/>
      <c r="EH1865" s="1"/>
      <c r="EI1865" s="1"/>
      <c r="EJ1865" s="1"/>
      <c r="EK1865" s="1"/>
      <c r="EL1865" s="1"/>
      <c r="EM1865" s="1"/>
      <c r="EN1865" s="1"/>
      <c r="EO1865" s="1"/>
      <c r="EP1865" s="1"/>
      <c r="EQ1865" s="1"/>
      <c r="ER1865" s="1"/>
      <c r="ES1865" s="1"/>
      <c r="ET1865" s="1"/>
      <c r="EU1865" s="1"/>
      <c r="EV1865" s="1"/>
      <c r="EW1865" s="1"/>
      <c r="EX1865" s="1"/>
      <c r="EY1865" s="1"/>
      <c r="EZ1865" s="1"/>
      <c r="FA1865" s="1"/>
      <c r="FB1865" s="1"/>
      <c r="FC1865" s="1"/>
      <c r="FD1865" s="1"/>
      <c r="FE1865" s="1"/>
      <c r="FF1865" s="1"/>
      <c r="FG1865" s="1"/>
      <c r="FH1865" s="1"/>
      <c r="FI1865" s="1"/>
      <c r="FJ1865" s="1"/>
      <c r="FK1865" s="1"/>
      <c r="FL1865" s="1"/>
      <c r="FM1865" s="1"/>
      <c r="FN1865" s="1"/>
      <c r="FO1865" s="1"/>
      <c r="FP1865" s="1"/>
      <c r="FQ1865" s="1"/>
      <c r="FR1865" s="1"/>
      <c r="FS1865" s="1"/>
      <c r="FT1865" s="1"/>
      <c r="FU1865" s="1"/>
      <c r="FV1865" s="1"/>
      <c r="FW1865" s="1"/>
      <c r="FX1865" s="1"/>
      <c r="FY1865" s="1"/>
      <c r="FZ1865" s="1"/>
      <c r="GA1865" s="1"/>
      <c r="GB1865" s="1"/>
      <c r="GC1865" s="1"/>
      <c r="GD1865" s="1"/>
      <c r="GE1865" s="1"/>
      <c r="GF1865" s="1"/>
      <c r="GG1865" s="1"/>
      <c r="GH1865" s="1"/>
      <c r="GI1865" s="1"/>
      <c r="GJ1865" s="1"/>
      <c r="GK1865"/>
      <c r="GL1865"/>
      <c r="GM1865"/>
      <c r="GN1865"/>
      <c r="GO1865"/>
      <c r="GP1865"/>
      <c r="GQ1865"/>
      <c r="GR1865"/>
      <c r="GS1865"/>
      <c r="GT1865"/>
      <c r="GU1865"/>
      <c r="GV1865"/>
      <c r="GW1865"/>
      <c r="GX1865"/>
      <c r="GY1865"/>
      <c r="GZ1865"/>
      <c r="HA1865"/>
      <c r="HB1865"/>
      <c r="HC1865"/>
      <c r="HD1865"/>
      <c r="HE1865"/>
    </row>
    <row r="1866" spans="1:213" s="19" customFormat="1" ht="14.4" x14ac:dyDescent="0.3">
      <c r="A1866"/>
      <c r="B1866"/>
      <c r="C1866"/>
      <c r="D1866" s="22"/>
      <c r="E1866" s="32">
        <v>41192.576388888891</v>
      </c>
      <c r="F1866" s="21">
        <f t="shared" si="2131"/>
        <v>1293.9263888888891</v>
      </c>
      <c r="G1866" s="21">
        <f t="shared" si="2142"/>
        <v>1293.9263888888891</v>
      </c>
      <c r="I1866" s="50">
        <v>1037</v>
      </c>
      <c r="J1866" s="21">
        <v>7054</v>
      </c>
      <c r="K1866" s="21">
        <v>55.4</v>
      </c>
      <c r="L1866" s="21">
        <v>33</v>
      </c>
      <c r="M1866" s="124">
        <v>5.98</v>
      </c>
      <c r="N1866" s="22"/>
      <c r="O1866" s="40"/>
      <c r="P1866" s="22"/>
      <c r="Q1866" s="22"/>
      <c r="U1866" s="52">
        <f t="shared" si="2132"/>
        <v>2.6488111744606634E-4</v>
      </c>
      <c r="V1866" s="52">
        <f t="shared" si="2133"/>
        <v>3.5800465084131566E-2</v>
      </c>
      <c r="W1866" s="52">
        <f t="shared" si="2134"/>
        <v>2.2595133915946904E-4</v>
      </c>
      <c r="X1866" s="250">
        <f>W1866+V1866+SUM($U$1866:U1866)</f>
        <v>3.6291297540737101E-2</v>
      </c>
      <c r="Y1866" s="256">
        <f>W1866+V1866+SUM($U$1866:U1866)+$Y$1865-$X$1866</f>
        <v>11.764196363561428</v>
      </c>
      <c r="Z1866" s="42"/>
      <c r="AA1866" s="1">
        <f t="shared" si="2143"/>
        <v>8.1329487612388056E-3</v>
      </c>
      <c r="AB1866" s="41">
        <f t="shared" si="2135"/>
        <v>3.372692062210382E-2</v>
      </c>
      <c r="AC1866" s="48">
        <f t="shared" si="2136"/>
        <v>4.5584202293044056</v>
      </c>
      <c r="AD1866" s="48">
        <f t="shared" si="2137"/>
        <v>0.8533157764421172</v>
      </c>
      <c r="AE1866" s="48">
        <f t="shared" si="2138"/>
        <v>1.0973487171237026</v>
      </c>
      <c r="AF1866" s="48">
        <f t="shared" si="2139"/>
        <v>0.85331577644211731</v>
      </c>
      <c r="AG1866" s="238">
        <f t="shared" si="2140"/>
        <v>0.24402665682476257</v>
      </c>
      <c r="AH1866" s="48">
        <f t="shared" si="2141"/>
        <v>6.2838568229246842E-6</v>
      </c>
      <c r="AI1866" s="48">
        <f>AE1866+AC1866+SUM($AB$1866:AB1866)</f>
        <v>5.689495867050212</v>
      </c>
      <c r="AJ1866" s="84">
        <f>AE1866+AC1866+SUM($AB$1866:AB1866)+$AJ$1865-$AI$1866</f>
        <v>54.286114884325116</v>
      </c>
      <c r="AK1866" s="46"/>
      <c r="AL1866" s="86"/>
      <c r="AM1866" s="41"/>
      <c r="AN1866" s="25"/>
      <c r="AO1866" s="25"/>
      <c r="AP1866" s="25"/>
      <c r="AQ1866"/>
      <c r="AR1866" s="41"/>
      <c r="AS1866" s="31"/>
      <c r="AT1866" s="41"/>
      <c r="AU1866" s="41"/>
      <c r="AV1866" s="31"/>
      <c r="BC1866" s="1"/>
      <c r="BD1866"/>
      <c r="BE1866"/>
      <c r="BF1866" s="1"/>
      <c r="BG1866"/>
      <c r="BH1866"/>
      <c r="BI1866"/>
      <c r="BJ1866" s="1"/>
      <c r="BK1866" s="1"/>
      <c r="BL1866"/>
      <c r="BM1866" s="1"/>
      <c r="BN1866" s="1"/>
      <c r="BO1866" s="1"/>
      <c r="BP1866" s="1"/>
      <c r="BQ1866" s="1"/>
      <c r="BR1866" s="1"/>
      <c r="BS1866" s="1"/>
      <c r="BT1866" s="22"/>
      <c r="BU1866" s="1"/>
      <c r="BV1866" s="1"/>
      <c r="BW1866" s="1"/>
      <c r="BX1866" s="1"/>
      <c r="BY1866" s="1"/>
      <c r="BZ1866" s="1"/>
      <c r="CA1866" s="1"/>
      <c r="CB1866" s="1"/>
      <c r="CC1866" s="1"/>
      <c r="CD1866" s="1"/>
      <c r="CE1866" s="1"/>
      <c r="CF1866" s="1"/>
      <c r="CG1866" s="1"/>
      <c r="CH1866" s="1"/>
      <c r="CI1866" s="1"/>
      <c r="CJ1866" s="1"/>
      <c r="CK1866" s="1"/>
      <c r="CL1866" s="1"/>
      <c r="CM1866" s="1"/>
      <c r="CN1866" s="1"/>
      <c r="CO1866" s="1"/>
      <c r="CP1866" s="1"/>
      <c r="CQ1866" s="1"/>
      <c r="CR1866" s="1"/>
      <c r="CS1866" s="1"/>
      <c r="CT1866" s="1"/>
      <c r="CU1866" s="1"/>
      <c r="CV1866" s="1"/>
      <c r="CW1866" s="1"/>
      <c r="CX1866" s="1"/>
      <c r="CY1866" s="1"/>
      <c r="CZ1866" s="1"/>
      <c r="DA1866" s="1"/>
      <c r="DB1866" s="1"/>
      <c r="DC1866" s="1"/>
      <c r="DD1866" s="1"/>
      <c r="DE1866" s="1"/>
      <c r="DF1866" s="1"/>
      <c r="DG1866" s="1"/>
      <c r="DH1866" s="1"/>
      <c r="DI1866" s="1"/>
      <c r="DJ1866" s="1"/>
      <c r="DK1866" s="1"/>
      <c r="DL1866" s="1"/>
      <c r="DM1866" s="1"/>
      <c r="DN1866" s="1"/>
      <c r="DO1866" s="1"/>
      <c r="DP1866" s="1"/>
      <c r="DQ1866" s="1"/>
      <c r="DR1866" s="1"/>
      <c r="DS1866" s="1"/>
      <c r="DT1866" s="1"/>
      <c r="DU1866" s="1"/>
      <c r="DV1866" s="1"/>
      <c r="DW1866" s="1"/>
      <c r="DX1866" s="1"/>
      <c r="DY1866" s="1"/>
      <c r="DZ1866" s="1"/>
      <c r="EA1866" s="1"/>
      <c r="EB1866" s="1"/>
      <c r="EC1866" s="1"/>
      <c r="ED1866" s="1"/>
      <c r="EE1866" s="1"/>
      <c r="EF1866" s="1"/>
      <c r="EG1866" s="1"/>
      <c r="EH1866" s="1"/>
      <c r="EI1866" s="1"/>
      <c r="EJ1866" s="1"/>
      <c r="EK1866" s="1"/>
      <c r="EL1866" s="1"/>
      <c r="EM1866" s="1"/>
      <c r="EN1866" s="1"/>
      <c r="EO1866" s="1"/>
      <c r="EP1866" s="1"/>
      <c r="EQ1866" s="1"/>
      <c r="ER1866" s="1"/>
      <c r="ES1866" s="1"/>
      <c r="ET1866" s="1"/>
      <c r="EU1866" s="1"/>
      <c r="EV1866" s="1"/>
      <c r="EW1866" s="1"/>
      <c r="EX1866" s="1"/>
      <c r="EY1866" s="1"/>
      <c r="EZ1866" s="1"/>
      <c r="FA1866" s="1"/>
      <c r="FB1866" s="1"/>
      <c r="FC1866" s="1"/>
      <c r="FD1866" s="1"/>
      <c r="FE1866" s="1"/>
      <c r="FF1866" s="1"/>
      <c r="FG1866" s="1"/>
      <c r="FH1866" s="1"/>
      <c r="FI1866" s="1"/>
      <c r="FJ1866" s="1"/>
      <c r="FK1866" s="1"/>
      <c r="FL1866" s="1"/>
      <c r="FM1866" s="1"/>
      <c r="FN1866" s="1"/>
      <c r="FO1866" s="1"/>
      <c r="FP1866" s="1"/>
      <c r="FQ1866" s="1"/>
      <c r="FR1866" s="1"/>
      <c r="FS1866" s="1"/>
      <c r="FT1866" s="1"/>
      <c r="FU1866" s="1"/>
      <c r="FV1866" s="1"/>
      <c r="FW1866" s="1"/>
      <c r="FX1866" s="1"/>
      <c r="FY1866" s="1"/>
      <c r="FZ1866" s="1"/>
      <c r="GA1866" s="1"/>
      <c r="GB1866" s="1"/>
      <c r="GC1866" s="1"/>
      <c r="GD1866" s="1"/>
      <c r="GE1866" s="1"/>
      <c r="GF1866" s="1"/>
      <c r="GG1866" s="1"/>
      <c r="GH1866" s="1"/>
      <c r="GI1866" s="1"/>
      <c r="GJ1866" s="1"/>
      <c r="GK1866"/>
      <c r="GL1866"/>
      <c r="GM1866"/>
      <c r="GN1866"/>
      <c r="GO1866"/>
      <c r="GP1866"/>
      <c r="GQ1866"/>
      <c r="GR1866"/>
      <c r="GS1866"/>
      <c r="GT1866"/>
      <c r="GU1866"/>
      <c r="GV1866"/>
      <c r="GW1866"/>
      <c r="GX1866"/>
      <c r="GY1866"/>
      <c r="GZ1866"/>
      <c r="HA1866"/>
      <c r="HB1866"/>
      <c r="HC1866"/>
      <c r="HD1866"/>
      <c r="HE1866"/>
    </row>
    <row r="1867" spans="1:213" s="19" customFormat="1" ht="14.4" x14ac:dyDescent="0.3">
      <c r="A1867"/>
      <c r="B1867"/>
      <c r="C1867"/>
      <c r="D1867" s="22"/>
      <c r="E1867" s="32">
        <v>41211.582638888889</v>
      </c>
      <c r="F1867" s="21">
        <f t="shared" si="2131"/>
        <v>1312.9326388888876</v>
      </c>
      <c r="G1867" s="21">
        <f t="shared" si="2142"/>
        <v>1312.9326388888876</v>
      </c>
      <c r="I1867" s="50">
        <v>1037</v>
      </c>
      <c r="J1867" s="21">
        <v>13811</v>
      </c>
      <c r="K1867" s="21">
        <v>212</v>
      </c>
      <c r="L1867" s="21">
        <v>62</v>
      </c>
      <c r="M1867" s="124">
        <v>5.98</v>
      </c>
      <c r="N1867" s="22"/>
      <c r="O1867" s="40"/>
      <c r="P1867" s="22"/>
      <c r="Q1867" s="22"/>
      <c r="U1867" s="52">
        <f t="shared" si="2132"/>
        <v>1.0136244927539E-3</v>
      </c>
      <c r="V1867" s="52">
        <f t="shared" si="2133"/>
        <v>0.13699816963602693</v>
      </c>
      <c r="W1867" s="52">
        <f t="shared" si="2134"/>
        <v>8.6465133396764306E-4</v>
      </c>
      <c r="X1867" s="247">
        <f>W1867+V1867+SUM($U$1866:U1867)</f>
        <v>0.13914132658019454</v>
      </c>
      <c r="Y1867" s="104">
        <f>W1867+V1867+SUM($U$1866:U1867)+$Y$1865-$X$1866</f>
        <v>11.867046392600885</v>
      </c>
      <c r="Z1867" s="42"/>
      <c r="AA1867" s="1">
        <f t="shared" si="2143"/>
        <v>5.3231413430501534E-3</v>
      </c>
      <c r="AB1867" s="41">
        <f t="shared" si="2135"/>
        <v>6.603381070483072E-2</v>
      </c>
      <c r="AC1867" s="48">
        <f t="shared" si="2136"/>
        <v>8.9249137775621126</v>
      </c>
      <c r="AD1867" s="48">
        <f t="shared" si="2137"/>
        <v>1.6707037409189227</v>
      </c>
      <c r="AE1867" s="48">
        <f t="shared" si="2138"/>
        <v>2.1484949152531123</v>
      </c>
      <c r="AF1867" s="48">
        <f t="shared" si="2139"/>
        <v>1.6707037409189225</v>
      </c>
      <c r="AG1867" s="238">
        <f t="shared" si="2140"/>
        <v>0.47777887119461226</v>
      </c>
      <c r="AH1867" s="48">
        <f t="shared" si="2141"/>
        <v>1.2303139577744938E-5</v>
      </c>
      <c r="AI1867" s="48">
        <f>AE1867+AC1867+SUM($AB$1828:AB1867)</f>
        <v>16.445683529378357</v>
      </c>
      <c r="AJ1867" s="48">
        <f>AE1867+AC1867+SUM($AB$1866:AB1867)+$AJ$1865-$AI$1866</f>
        <v>59.769788441417063</v>
      </c>
      <c r="AK1867" s="46"/>
      <c r="AL1867" s="86"/>
      <c r="AM1867" s="41"/>
      <c r="AN1867" s="25"/>
      <c r="AO1867" s="25"/>
      <c r="AP1867" s="25"/>
      <c r="AQ1867"/>
      <c r="AR1867" s="41"/>
      <c r="AS1867" s="31"/>
      <c r="AT1867" s="41"/>
      <c r="AU1867" s="41"/>
      <c r="AV1867" s="31"/>
      <c r="BC1867" s="1"/>
      <c r="BD1867"/>
      <c r="BE1867"/>
      <c r="BF1867" s="1"/>
      <c r="BG1867"/>
      <c r="BH1867"/>
      <c r="BI1867"/>
      <c r="BJ1867" s="1"/>
      <c r="BK1867" s="1"/>
      <c r="BL1867"/>
      <c r="BM1867" s="1"/>
      <c r="BN1867" s="1"/>
      <c r="BO1867" s="1"/>
      <c r="BP1867" s="1"/>
      <c r="BQ1867" s="1"/>
      <c r="BR1867" s="1"/>
      <c r="BS1867" s="1"/>
      <c r="BT1867" s="22"/>
      <c r="BU1867" s="1"/>
      <c r="BV1867" s="1"/>
      <c r="BW1867" s="1"/>
      <c r="BX1867" s="1"/>
      <c r="BY1867" s="1"/>
      <c r="BZ1867" s="1"/>
      <c r="CA1867" s="1"/>
      <c r="CB1867" s="1"/>
      <c r="CC1867" s="1"/>
      <c r="CD1867" s="1"/>
      <c r="CE1867" s="1"/>
      <c r="CF1867" s="1"/>
      <c r="CG1867" s="1"/>
      <c r="CH1867" s="1"/>
      <c r="CI1867" s="1"/>
      <c r="CJ1867" s="1"/>
      <c r="CK1867" s="1"/>
      <c r="CL1867" s="1"/>
      <c r="CM1867" s="1"/>
      <c r="CN1867" s="1"/>
      <c r="CO1867" s="1"/>
      <c r="CP1867" s="1"/>
      <c r="CQ1867" s="1"/>
      <c r="CR1867" s="1"/>
      <c r="CS1867" s="1"/>
      <c r="CT1867" s="1"/>
      <c r="CU1867" s="1"/>
      <c r="CV1867" s="1"/>
      <c r="CW1867" s="1"/>
      <c r="CX1867" s="1"/>
      <c r="CY1867" s="1"/>
      <c r="CZ1867" s="1"/>
      <c r="DA1867" s="1"/>
      <c r="DB1867" s="1"/>
      <c r="DC1867" s="1"/>
      <c r="DD1867" s="1"/>
      <c r="DE1867" s="1"/>
      <c r="DF1867" s="1"/>
      <c r="DG1867" s="1"/>
      <c r="DH1867" s="1"/>
      <c r="DI1867" s="1"/>
      <c r="DJ1867" s="1"/>
      <c r="DK1867" s="1"/>
      <c r="DL1867" s="1"/>
      <c r="DM1867" s="1"/>
      <c r="DN1867" s="1"/>
      <c r="DO1867" s="1"/>
      <c r="DP1867" s="1"/>
      <c r="DQ1867" s="1"/>
      <c r="DR1867" s="1"/>
      <c r="DS1867" s="1"/>
      <c r="DT1867" s="1"/>
      <c r="DU1867" s="1"/>
      <c r="DV1867" s="1"/>
      <c r="DW1867" s="1"/>
      <c r="DX1867" s="1"/>
      <c r="DY1867" s="1"/>
      <c r="DZ1867" s="1"/>
      <c r="EA1867" s="1"/>
      <c r="EB1867" s="1"/>
      <c r="EC1867" s="1"/>
      <c r="ED1867" s="1"/>
      <c r="EE1867" s="1"/>
      <c r="EF1867" s="1"/>
      <c r="EG1867" s="1"/>
      <c r="EH1867" s="1"/>
      <c r="EI1867" s="1"/>
      <c r="EJ1867" s="1"/>
      <c r="EK1867" s="1"/>
      <c r="EL1867" s="1"/>
      <c r="EM1867" s="1"/>
      <c r="EN1867" s="1"/>
      <c r="EO1867" s="1"/>
      <c r="EP1867" s="1"/>
      <c r="EQ1867" s="1"/>
      <c r="ER1867" s="1"/>
      <c r="ES1867" s="1"/>
      <c r="ET1867" s="1"/>
      <c r="EU1867" s="1"/>
      <c r="EV1867" s="1"/>
      <c r="EW1867" s="1"/>
      <c r="EX1867" s="1"/>
      <c r="EY1867" s="1"/>
      <c r="EZ1867" s="1"/>
      <c r="FA1867" s="1"/>
      <c r="FB1867" s="1"/>
      <c r="FC1867" s="1"/>
      <c r="FD1867" s="1"/>
      <c r="FE1867" s="1"/>
      <c r="FF1867" s="1"/>
      <c r="FG1867" s="1"/>
      <c r="FH1867" s="1"/>
      <c r="FI1867" s="1"/>
      <c r="FJ1867" s="1"/>
      <c r="FK1867" s="1"/>
      <c r="FL1867" s="1"/>
      <c r="FM1867" s="1"/>
      <c r="FN1867" s="1"/>
      <c r="FO1867" s="1"/>
      <c r="FP1867" s="1"/>
      <c r="FQ1867" s="1"/>
      <c r="FR1867" s="1"/>
      <c r="FS1867" s="1"/>
      <c r="FT1867" s="1"/>
      <c r="FU1867" s="1"/>
      <c r="FV1867" s="1"/>
      <c r="FW1867" s="1"/>
      <c r="FX1867" s="1"/>
      <c r="FY1867" s="1"/>
      <c r="FZ1867" s="1"/>
      <c r="GA1867" s="1"/>
      <c r="GB1867" s="1"/>
      <c r="GC1867" s="1"/>
      <c r="GD1867" s="1"/>
      <c r="GE1867" s="1"/>
      <c r="GF1867" s="1"/>
      <c r="GG1867" s="1"/>
      <c r="GH1867" s="1"/>
      <c r="GI1867" s="1"/>
      <c r="GJ1867" s="1"/>
      <c r="GK1867"/>
      <c r="GL1867"/>
      <c r="GM1867"/>
      <c r="GN1867"/>
      <c r="GO1867"/>
      <c r="GP1867"/>
      <c r="GQ1867"/>
      <c r="GR1867"/>
      <c r="GS1867"/>
      <c r="GT1867"/>
      <c r="GU1867"/>
      <c r="GV1867"/>
      <c r="GW1867"/>
      <c r="GX1867"/>
      <c r="GY1867"/>
      <c r="GZ1867"/>
      <c r="HA1867"/>
      <c r="HB1867"/>
      <c r="HC1867"/>
      <c r="HD1867"/>
      <c r="HE1867"/>
    </row>
    <row r="1868" spans="1:213" ht="14.4" x14ac:dyDescent="0.3">
      <c r="D1868" s="22"/>
      <c r="E1868" s="32">
        <v>41246.442361111112</v>
      </c>
      <c r="F1868" s="21">
        <f t="shared" si="2131"/>
        <v>1347.7923611111109</v>
      </c>
      <c r="G1868" s="21">
        <f t="shared" si="2142"/>
        <v>1347.7923611111109</v>
      </c>
      <c r="I1868" s="50">
        <v>1037</v>
      </c>
      <c r="J1868" s="21">
        <v>13799</v>
      </c>
      <c r="K1868" s="21">
        <v>328</v>
      </c>
      <c r="L1868" s="21">
        <v>17</v>
      </c>
      <c r="M1868" s="124">
        <v>5.98</v>
      </c>
      <c r="O1868" s="40"/>
      <c r="U1868" s="52">
        <f t="shared" si="2132"/>
        <v>1.5682492152041473E-3</v>
      </c>
      <c r="V1868" s="52">
        <f t="shared" si="2133"/>
        <v>0.21195943226706057</v>
      </c>
      <c r="W1868" s="52">
        <f t="shared" si="2134"/>
        <v>1.3377624412329574E-3</v>
      </c>
      <c r="X1868" s="247">
        <f>W1868+V1868+SUM($U$1866:U1868)</f>
        <v>0.21614394953369764</v>
      </c>
      <c r="Y1868" s="104">
        <f>W1868+V1868+SUM($U$1866:U1868)+$Y$1865-$X$1866</f>
        <v>11.944049015554389</v>
      </c>
      <c r="Z1868" s="42"/>
      <c r="AA1868" s="1">
        <f t="shared" si="2143"/>
        <v>2.1977457795315965E-3</v>
      </c>
      <c r="AB1868" s="41">
        <f t="shared" si="2135"/>
        <v>6.5976435733542768E-2</v>
      </c>
      <c r="AC1868" s="48">
        <f t="shared" si="2136"/>
        <v>8.9171591641864882</v>
      </c>
      <c r="AD1868" s="48">
        <f t="shared" si="2137"/>
        <v>1.6692521121526476</v>
      </c>
      <c r="AE1868" s="48">
        <f t="shared" si="2138"/>
        <v>2.146628146808899</v>
      </c>
      <c r="AF1868" s="48">
        <f t="shared" si="2139"/>
        <v>1.6692521121526478</v>
      </c>
      <c r="AG1868" s="238">
        <f t="shared" si="2140"/>
        <v>0.47736374220653516</v>
      </c>
      <c r="AH1868" s="48">
        <f t="shared" si="2141"/>
        <v>1.229244971640739E-5</v>
      </c>
      <c r="AI1868" s="48">
        <f>AE1868+AC1868+SUM($AB$1828:AB1868)</f>
        <v>16.502038583292062</v>
      </c>
      <c r="AJ1868" s="48">
        <f>AE1868+AC1868+SUM($AB$1866:AB1868)+$AJ$1865-$AI$1866</f>
        <v>59.826143495330768</v>
      </c>
      <c r="AK1868" s="46"/>
      <c r="AL1868" s="86"/>
      <c r="AM1868" s="41"/>
      <c r="AQ1868"/>
      <c r="AR1868" s="41"/>
      <c r="AT1868" s="41"/>
      <c r="AU1868" s="41"/>
    </row>
    <row r="1869" spans="1:213" ht="14.4" x14ac:dyDescent="0.3">
      <c r="D1869" s="22"/>
      <c r="E1869" s="32">
        <v>41277.643055555556</v>
      </c>
      <c r="F1869" s="21">
        <f t="shared" si="2131"/>
        <v>1378.9930555555547</v>
      </c>
      <c r="G1869" s="21">
        <f t="shared" si="2142"/>
        <v>1378.9930555555547</v>
      </c>
      <c r="I1869" s="50">
        <v>1037</v>
      </c>
      <c r="J1869" s="21">
        <v>13756</v>
      </c>
      <c r="K1869" s="21">
        <v>573</v>
      </c>
      <c r="L1869" s="21">
        <v>66</v>
      </c>
      <c r="M1869" s="124">
        <v>5.98</v>
      </c>
      <c r="O1869" s="40"/>
      <c r="U1869" s="52">
        <f t="shared" si="2132"/>
        <v>2.7396548789999282E-3</v>
      </c>
      <c r="V1869" s="52">
        <f t="shared" si="2133"/>
        <v>0.37028278868605397</v>
      </c>
      <c r="W1869" s="52">
        <f t="shared" si="2134"/>
        <v>2.3370057281295264E-3</v>
      </c>
      <c r="X1869" s="247">
        <f>W1869+V1869+SUM($U$1866:U1869)</f>
        <v>0.37820620411858752</v>
      </c>
      <c r="Y1869" s="104">
        <f>W1869+V1869+SUM($U$1866:U1869)+$Y$1865-$X$1866</f>
        <v>12.106111270139278</v>
      </c>
      <c r="Z1869" s="42"/>
      <c r="AA1869" s="1">
        <f t="shared" si="2143"/>
        <v>3.7686248112974324E-3</v>
      </c>
      <c r="AB1869" s="41">
        <f t="shared" si="2135"/>
        <v>6.5770842086427583E-2</v>
      </c>
      <c r="AC1869" s="48">
        <f t="shared" si="2136"/>
        <v>8.8893717995905028</v>
      </c>
      <c r="AD1869" s="48">
        <f t="shared" si="2137"/>
        <v>1.6640504424068281</v>
      </c>
      <c r="AE1869" s="48">
        <f t="shared" si="2138"/>
        <v>2.1399388932171326</v>
      </c>
      <c r="AF1869" s="48">
        <f t="shared" si="2139"/>
        <v>1.6640504424068281</v>
      </c>
      <c r="AG1869" s="238">
        <f t="shared" si="2140"/>
        <v>0.47587619666592484</v>
      </c>
      <c r="AH1869" s="48">
        <f t="shared" si="2141"/>
        <v>1.2254144379947825E-5</v>
      </c>
      <c r="AI1869" s="48">
        <f>AE1869+AC1869+SUM($AB$1828:AB1869)</f>
        <v>16.533332807190739</v>
      </c>
      <c r="AJ1869" s="48">
        <f>AE1869+AC1869+SUM($AB$1866:AB1869)+$AJ$1865-$AI$1866</f>
        <v>59.857437719229452</v>
      </c>
      <c r="AK1869" s="46"/>
      <c r="AL1869" s="86"/>
      <c r="AM1869" s="41"/>
      <c r="AQ1869"/>
      <c r="AR1869" s="41"/>
      <c r="AT1869" s="41"/>
      <c r="AU1869" s="41"/>
    </row>
    <row r="1870" spans="1:213" ht="14.4" x14ac:dyDescent="0.3">
      <c r="D1870" s="22"/>
      <c r="E1870" s="32">
        <v>41331.456250000003</v>
      </c>
      <c r="F1870" s="21">
        <f t="shared" si="2131"/>
        <v>1432.8062500000015</v>
      </c>
      <c r="G1870" s="21">
        <f t="shared" si="2142"/>
        <v>1432.8062500000015</v>
      </c>
      <c r="I1870" s="50">
        <v>1037</v>
      </c>
      <c r="J1870" s="21">
        <v>14188</v>
      </c>
      <c r="K1870" s="21">
        <v>1584</v>
      </c>
      <c r="L1870" s="21">
        <v>17</v>
      </c>
      <c r="M1870" s="124">
        <v>5.98</v>
      </c>
      <c r="O1870" s="40"/>
      <c r="U1870" s="52">
        <f t="shared" si="2132"/>
        <v>7.5734962100102721E-3</v>
      </c>
      <c r="V1870" s="52">
        <f t="shared" si="2133"/>
        <v>1.0236089655823901</v>
      </c>
      <c r="W1870" s="52">
        <f t="shared" si="2134"/>
        <v>6.460413740588429E-3</v>
      </c>
      <c r="X1870" s="247">
        <f>W1870+V1870+SUM($U$1866:U1870)</f>
        <v>1.0432292852373928</v>
      </c>
      <c r="Y1870" s="104">
        <f>W1870+V1870+SUM($U$1866:U1870)+$Y$1865-$X$1866</f>
        <v>12.771134351258084</v>
      </c>
      <c r="Z1870" s="42"/>
      <c r="AA1870" s="1">
        <f t="shared" si="2143"/>
        <v>7.6664898129502881E-3</v>
      </c>
      <c r="AB1870" s="41">
        <f t="shared" si="2135"/>
        <v>6.7836341052794027E-2</v>
      </c>
      <c r="AC1870" s="48">
        <f t="shared" si="2136"/>
        <v>9.1685378811129734</v>
      </c>
      <c r="AD1870" s="48">
        <f t="shared" si="2137"/>
        <v>1.7163090779927359</v>
      </c>
      <c r="AE1870" s="48">
        <f t="shared" si="2138"/>
        <v>2.2071425572088308</v>
      </c>
      <c r="AF1870" s="48">
        <f t="shared" si="2139"/>
        <v>1.7163090779927359</v>
      </c>
      <c r="AG1870" s="238">
        <f t="shared" si="2140"/>
        <v>0.49082084023670697</v>
      </c>
      <c r="AH1870" s="48">
        <f t="shared" si="2141"/>
        <v>1.2638979388099718E-5</v>
      </c>
      <c r="AI1870" s="48">
        <f>AE1870+AC1870+SUM($AB$1828:AB1870)</f>
        <v>16.947538893757699</v>
      </c>
      <c r="AJ1870" s="48">
        <f>AE1870+AC1870+SUM($AB$1866:AB1870)+$AJ$1865-$AI$1866</f>
        <v>60.271643805796401</v>
      </c>
      <c r="AK1870" s="46"/>
      <c r="AL1870" s="86"/>
      <c r="AM1870" s="41"/>
      <c r="AQ1870"/>
      <c r="AR1870" s="41"/>
      <c r="AT1870" s="41"/>
      <c r="AU1870" s="41"/>
    </row>
    <row r="1871" spans="1:213" ht="14.4" x14ac:dyDescent="0.3">
      <c r="D1871" s="22"/>
      <c r="E1871" s="32">
        <v>41360.46875</v>
      </c>
      <c r="F1871" s="21">
        <f t="shared" si="2131"/>
        <v>1461.8187499999985</v>
      </c>
      <c r="G1871" s="21">
        <f t="shared" si="2142"/>
        <v>1461.8187499999985</v>
      </c>
      <c r="H1871" s="21"/>
      <c r="I1871" s="50">
        <v>1037</v>
      </c>
      <c r="J1871" s="21">
        <v>15231</v>
      </c>
      <c r="K1871" s="21">
        <v>2436</v>
      </c>
      <c r="L1871" s="21">
        <v>27</v>
      </c>
      <c r="M1871" s="124">
        <v>5.98</v>
      </c>
      <c r="O1871" s="40"/>
      <c r="U1871" s="52">
        <f t="shared" si="2132"/>
        <v>1.1647119171455191E-2</v>
      </c>
      <c r="V1871" s="52">
        <f t="shared" si="2133"/>
        <v>1.5741865152517058</v>
      </c>
      <c r="W1871" s="52">
        <f t="shared" si="2134"/>
        <v>9.9353332525715984E-3</v>
      </c>
      <c r="X1871" s="247">
        <f>W1871+V1871+SUM($U$1866:U1871)</f>
        <v>1.6089288735901468</v>
      </c>
      <c r="Y1871" s="104">
        <f>W1871+V1871+SUM($U$1866:U1871)+$Y$1865-$X$1866</f>
        <v>13.336833939610838</v>
      </c>
      <c r="Z1871" s="42"/>
      <c r="AA1871" s="1">
        <f t="shared" si="2143"/>
        <v>1.2211089290271962E-2</v>
      </c>
      <c r="AB1871" s="41">
        <f t="shared" si="2135"/>
        <v>7.2823182307238929E-2</v>
      </c>
      <c r="AC1871" s="48">
        <f t="shared" si="2136"/>
        <v>9.8425430270109739</v>
      </c>
      <c r="AD1871" s="48">
        <f t="shared" si="2137"/>
        <v>1.842479811594824</v>
      </c>
      <c r="AE1871" s="48">
        <f t="shared" si="2138"/>
        <v>2.3693958478184172</v>
      </c>
      <c r="AF1871" s="48">
        <f t="shared" si="2139"/>
        <v>1.842479811594824</v>
      </c>
      <c r="AG1871" s="238">
        <f t="shared" si="2140"/>
        <v>0.52690246811709085</v>
      </c>
      <c r="AH1871" s="48">
        <f t="shared" si="2141"/>
        <v>1.3568106502688668E-5</v>
      </c>
      <c r="AI1871" s="48">
        <f>AE1871+AC1871+SUM($AB$1828:AB1871)</f>
        <v>17.856620512572526</v>
      </c>
      <c r="AJ1871" s="48">
        <f>AE1871+AC1871+SUM($AB$1866:AB1871)+$AJ$1865-$AI$1866</f>
        <v>61.180725424611225</v>
      </c>
      <c r="AK1871" s="46"/>
      <c r="AL1871" s="120">
        <f>LINEST(AJ1867:AJ1871,G1867:G1871,TRUE,TRUE)*120</f>
        <v>1.0220579655870039</v>
      </c>
      <c r="AM1871" s="25">
        <v>-18.922352393152444</v>
      </c>
      <c r="AN1871" s="25">
        <v>0.12494223558387309</v>
      </c>
      <c r="AQ1871"/>
      <c r="AR1871" s="25">
        <v>-76.078905829489003</v>
      </c>
      <c r="AS1871" s="25">
        <v>0.13399760610367423</v>
      </c>
    </row>
    <row r="1872" spans="1:213" ht="14.4" x14ac:dyDescent="0.3">
      <c r="D1872" s="22"/>
      <c r="E1872" s="87">
        <v>41410.477083333331</v>
      </c>
      <c r="F1872" s="21">
        <f t="shared" si="2131"/>
        <v>1511.8270833333299</v>
      </c>
      <c r="G1872" s="21">
        <f t="shared" si="2142"/>
        <v>1511.8270833333299</v>
      </c>
      <c r="H1872" s="21"/>
      <c r="I1872" s="21"/>
      <c r="L1872" s="21"/>
      <c r="M1872" s="124"/>
      <c r="O1872" s="40"/>
      <c r="U1872" s="52"/>
      <c r="V1872" s="52"/>
      <c r="W1872" s="52"/>
      <c r="X1872" s="247"/>
      <c r="Y1872" s="257">
        <f>LINEST(Y1869:Y1871,G1869:G1871)*(F1872-F1871)+Y1871</f>
        <v>14.064165366016004</v>
      </c>
      <c r="Z1872" s="42"/>
      <c r="AA1872" s="1">
        <f t="shared" si="2143"/>
        <v>1.4944976039137791E-2</v>
      </c>
      <c r="AB1872" s="41"/>
      <c r="AC1872" s="48"/>
      <c r="AD1872" s="48"/>
      <c r="AE1872" s="48"/>
      <c r="AF1872" s="48"/>
      <c r="AG1872" s="238"/>
      <c r="AH1872" s="48"/>
      <c r="AI1872" s="48"/>
      <c r="AJ1872" s="88">
        <f>LINEST(AJ1869:AJ1871,G1869:G1871)*(F1872-F1871)+AJ1871</f>
        <v>61.927554322202177</v>
      </c>
      <c r="AK1872" s="46"/>
      <c r="AL1872" s="86"/>
      <c r="AQ1872"/>
    </row>
    <row r="1873" spans="4:92" ht="14.4" x14ac:dyDescent="0.3">
      <c r="D1873" s="22"/>
      <c r="E1873" s="32"/>
      <c r="F1873" s="21"/>
      <c r="G1873" s="21"/>
      <c r="H1873" s="21"/>
      <c r="I1873" s="21"/>
      <c r="L1873" s="21"/>
      <c r="M1873" s="21"/>
      <c r="O1873" s="40"/>
      <c r="U1873" s="52"/>
      <c r="V1873" s="52"/>
      <c r="W1873" s="52"/>
      <c r="X1873" s="247"/>
      <c r="Y1873" s="104"/>
      <c r="Z1873" s="42"/>
      <c r="AA1873" s="42"/>
      <c r="AB1873" s="41"/>
      <c r="AC1873" s="48"/>
      <c r="AD1873" s="48"/>
      <c r="AE1873" s="48"/>
      <c r="AF1873" s="48"/>
      <c r="AG1873" s="238"/>
      <c r="AH1873" s="186" t="s">
        <v>392</v>
      </c>
      <c r="AI1873" s="48">
        <f>AVERAGE(AI1896)</f>
        <v>6.789647888974863</v>
      </c>
      <c r="AJ1873" s="48"/>
      <c r="AK1873" s="46"/>
      <c r="AL1873" s="86"/>
      <c r="AM1873" s="41"/>
      <c r="AN1873" s="41"/>
      <c r="AO1873" s="41"/>
      <c r="AP1873" s="41"/>
      <c r="AQ1873"/>
      <c r="AR1873" s="41"/>
      <c r="AT1873" s="41"/>
      <c r="AU1873" s="41"/>
      <c r="BQ1873" s="89"/>
      <c r="BR1873" s="89"/>
      <c r="BS1873" s="89"/>
    </row>
    <row r="1874" spans="4:92" ht="14.4" x14ac:dyDescent="0.3">
      <c r="D1874" s="22" t="s">
        <v>215</v>
      </c>
      <c r="E1874" s="32">
        <v>41408.4375</v>
      </c>
      <c r="F1874" s="21">
        <f t="shared" ref="F1874:F1891" si="2144">E1874-E$1828</f>
        <v>1509.7874999999985</v>
      </c>
      <c r="G1874" s="21"/>
      <c r="H1874" s="21"/>
      <c r="I1874" s="21"/>
      <c r="L1874" s="21"/>
      <c r="M1874" s="124"/>
      <c r="O1874" s="1" t="s">
        <v>360</v>
      </c>
      <c r="P1874" s="22">
        <v>62.523452954496307</v>
      </c>
      <c r="U1874" s="52"/>
      <c r="V1874" s="52"/>
      <c r="W1874" s="52"/>
      <c r="X1874" s="247"/>
      <c r="Y1874" s="104"/>
      <c r="Z1874" s="42"/>
      <c r="AA1874" s="42"/>
      <c r="AB1874" s="41"/>
      <c r="AC1874" s="48"/>
      <c r="AD1874" s="48"/>
      <c r="AE1874" s="48"/>
      <c r="AF1874" s="48"/>
      <c r="AG1874" s="238"/>
      <c r="AH1874" s="48"/>
      <c r="AI1874" s="48"/>
      <c r="AJ1874" s="48"/>
      <c r="AK1874" s="46"/>
      <c r="AL1874" s="86"/>
      <c r="AM1874" s="41"/>
      <c r="AN1874" s="41"/>
      <c r="AO1874" s="41"/>
      <c r="AP1874" s="41"/>
      <c r="AQ1874"/>
      <c r="AR1874" s="41"/>
      <c r="AT1874" s="41"/>
      <c r="AU1874" s="41"/>
      <c r="CM1874" s="89">
        <f>CH1874/$P$1874</f>
        <v>0</v>
      </c>
      <c r="CN1874" s="89">
        <f>CI1874/$P$1874</f>
        <v>0</v>
      </c>
    </row>
    <row r="1875" spans="4:92" ht="14.4" x14ac:dyDescent="0.3">
      <c r="D1875" s="22"/>
      <c r="E1875" s="32">
        <v>41410.477083333331</v>
      </c>
      <c r="F1875" s="21">
        <f t="shared" si="2144"/>
        <v>1511.8270833333299</v>
      </c>
      <c r="G1875" s="21">
        <f t="shared" ref="G1875:G1891" si="2145">E1875-E$1875</f>
        <v>0</v>
      </c>
      <c r="H1875" s="21"/>
      <c r="I1875" s="50">
        <v>1037</v>
      </c>
      <c r="J1875" s="21">
        <v>4799</v>
      </c>
      <c r="K1875" s="21">
        <v>279.8</v>
      </c>
      <c r="L1875" s="21">
        <v>5</v>
      </c>
      <c r="M1875" s="124">
        <v>5.98</v>
      </c>
      <c r="U1875" s="52">
        <f t="shared" ref="U1875:U1901" si="2146">($A$5*I1875/1000/$A$3*K1875)/$P$1827</f>
        <v>1.3377930805308549E-3</v>
      </c>
      <c r="V1875" s="52">
        <f t="shared" ref="V1875:V1901" si="2147">($T$1827*I1875/1000/$A$3*K1875)/$P$1827</f>
        <v>0.18081173520830349</v>
      </c>
      <c r="W1875" s="52">
        <f t="shared" ref="W1875:W1901" si="2148">($A$36*$R$1827*K1875*I1875/1000000)/$P$1827</f>
        <v>1.1411766190761632E-3</v>
      </c>
      <c r="X1875" s="247">
        <f>W1875+V1875+SUM($U$1874:U1875)</f>
        <v>0.18329070490791052</v>
      </c>
      <c r="Y1875" s="258">
        <v>0</v>
      </c>
      <c r="Z1875" s="42"/>
      <c r="AA1875" s="42"/>
      <c r="AB1875" s="41">
        <f t="shared" ref="AB1875:AB1901" si="2149">($A$5*I1875/1000/$A$3*J1875)/$P$1827</f>
        <v>2.2945207267575315E-2</v>
      </c>
      <c r="AC1875" s="48">
        <f t="shared" ref="AC1875:AC1901" si="2150">($T$1827*I1875/1000/$A$3*J1875)/$P$1827</f>
        <v>3.101199132468365</v>
      </c>
      <c r="AD1875" s="48">
        <f t="shared" ref="AD1875:AD1901" si="2151">($A$4*$R$1827/1000*J1875/1000000*I1875/1000*1000000)/$P$1827</f>
        <v>0.58053053744623206</v>
      </c>
      <c r="AE1875" s="48">
        <f t="shared" ref="AE1875:AE1901" si="2152">($A$4*((I1875/1000)*J1875/10^6)*(1+($A$18/(10^-M1875))+(($A$18*$A$19)/(10^-M1875)^2))*1000000)*$R$1827/1000/$P$1827</f>
        <v>0.74655181364851841</v>
      </c>
      <c r="AF1875" s="48">
        <f t="shared" ref="AF1875:AF1901" si="2153">AE1875/(1+($A$18/(10^-M1875))+(($A$18*$A$19)/(10^-M1875)^2))*1</f>
        <v>0.58053053744623206</v>
      </c>
      <c r="AG1875" s="238">
        <f t="shared" ref="AG1875:AG1901" si="2154">AE1875/(1+($A$18/(10^-M1875))+(($A$18*$A$19)/(10^-M1875)^2))*($A$18/(10^-M1875))</f>
        <v>0.16601700114857323</v>
      </c>
      <c r="AH1875" s="48">
        <f t="shared" ref="AH1875:AH1901" si="2155">AE1875/(1+($A$18/(10^-M1875))+(($A$18*$A$19)/(10^-M1875)^2))*(($A$18*$A$19)/(10^-M1875)^2)</f>
        <v>4.2750537132429206E-6</v>
      </c>
      <c r="AI1875" s="48">
        <f>AE1875+AC1875+SUM($AB$1874:AB1875)</f>
        <v>3.8706961533844586</v>
      </c>
      <c r="AJ1875" s="130">
        <v>0</v>
      </c>
      <c r="AK1875" s="46"/>
      <c r="AL1875" s="86"/>
      <c r="AM1875" s="25">
        <v>27.357500000000002</v>
      </c>
      <c r="AN1875" s="25">
        <v>2.4748737341529263E-2</v>
      </c>
      <c r="AQ1875">
        <v>130</v>
      </c>
      <c r="AR1875" s="25">
        <v>126.41800000000001</v>
      </c>
      <c r="AS1875" s="25">
        <v>1.2869343417585939</v>
      </c>
      <c r="AV1875" s="41"/>
      <c r="AW1875" s="86"/>
      <c r="AX1875" s="86"/>
      <c r="AY1875" s="86">
        <f t="shared" ref="AY1875:AY1893" si="2156">(1/(1/((AM1875/1000+1)*0.0112372)+1))*AI1875</f>
        <v>4.4175730703350957E-2</v>
      </c>
      <c r="AZ1875" s="86">
        <f t="shared" ref="AZ1875:AZ1893" si="2157">(1-(1/(1/((AM1875/1000+1)*0.0112372)+1)))*AI1875</f>
        <v>3.8265204226811078</v>
      </c>
      <c r="BA1875" s="86"/>
      <c r="BB1875" s="86"/>
      <c r="BC1875" s="89"/>
      <c r="BD1875" s="89"/>
      <c r="BE1875" s="41"/>
      <c r="BF1875" s="89"/>
      <c r="BG1875" s="89"/>
      <c r="BH1875" s="89"/>
      <c r="BI1875" s="89"/>
      <c r="BJ1875" s="41"/>
      <c r="BK1875" s="89"/>
      <c r="BL1875" s="89"/>
      <c r="BM1875" s="89"/>
      <c r="BN1875" s="86"/>
      <c r="BO1875" s="86"/>
      <c r="BP1875" s="86">
        <f t="shared" ref="BP1875:BP1887" si="2158">(1/(1/((AR1875/1000+1)*0.0112372)+1))*X1875</f>
        <v>2.2910545416886348E-3</v>
      </c>
      <c r="BQ1875" s="86">
        <f t="shared" ref="BQ1875:BQ1887" si="2159">(1-(1/(1/((AR1875/1000+1)*0.0112372)+1)))*X1875</f>
        <v>0.1809996503662219</v>
      </c>
      <c r="BR1875" s="86"/>
      <c r="BS1875" s="86"/>
      <c r="BT1875" s="89"/>
      <c r="BU1875" s="89"/>
      <c r="BV1875" s="41"/>
      <c r="BW1875" s="89"/>
      <c r="BX1875" s="42"/>
      <c r="BY1875" s="89"/>
      <c r="BZ1875" s="89"/>
      <c r="CA1875" s="41"/>
      <c r="CB1875" s="89"/>
      <c r="CC1875" s="89"/>
      <c r="CD1875" s="41"/>
      <c r="CE1875" s="41"/>
      <c r="CF1875" s="42"/>
      <c r="CG1875" s="42"/>
      <c r="CH1875" s="42">
        <v>0</v>
      </c>
      <c r="CI1875" s="89">
        <v>0</v>
      </c>
      <c r="CJ1875" s="89">
        <v>0</v>
      </c>
      <c r="CK1875" s="42">
        <v>0</v>
      </c>
      <c r="CM1875" s="89">
        <f t="shared" ref="CM1875:CM1901" si="2160">CH1875/$P$1874</f>
        <v>0</v>
      </c>
      <c r="CN1875" s="89">
        <f t="shared" ref="CN1875:CN1901" si="2161">CI1875/$P$1874</f>
        <v>0</v>
      </c>
    </row>
    <row r="1876" spans="4:92" ht="14.4" x14ac:dyDescent="0.3">
      <c r="D1876" s="22"/>
      <c r="E1876" s="32">
        <v>41416.411111111112</v>
      </c>
      <c r="F1876" s="21">
        <f t="shared" si="2144"/>
        <v>1517.7611111111109</v>
      </c>
      <c r="G1876" s="21">
        <f t="shared" si="2145"/>
        <v>5.9340277777810115</v>
      </c>
      <c r="H1876" s="21"/>
      <c r="I1876" s="50">
        <v>1037</v>
      </c>
      <c r="J1876" s="21">
        <v>6329</v>
      </c>
      <c r="K1876" s="21">
        <v>1238</v>
      </c>
      <c r="L1876" s="21">
        <v>7</v>
      </c>
      <c r="M1876" s="124">
        <v>5.98</v>
      </c>
      <c r="O1876" s="40"/>
      <c r="U1876" s="52">
        <f t="shared" si="2146"/>
        <v>5.9191845378741906E-3</v>
      </c>
      <c r="V1876" s="52">
        <f t="shared" si="2147"/>
        <v>0.80001761325189324</v>
      </c>
      <c r="W1876" s="52">
        <f t="shared" si="2148"/>
        <v>5.049237506848785E-3</v>
      </c>
      <c r="X1876" s="247">
        <f>W1876+V1876+SUM($U$1874:U1876)</f>
        <v>0.81232382837714712</v>
      </c>
      <c r="Y1876" s="104">
        <f>W1876+V1876+SUM($U$1874:U1876)-$X$1875</f>
        <v>0.62903312346923657</v>
      </c>
      <c r="Z1876" s="42"/>
      <c r="AA1876" s="42"/>
      <c r="AB1876" s="41">
        <f t="shared" si="2149"/>
        <v>3.026051610678978E-2</v>
      </c>
      <c r="AC1876" s="48">
        <f t="shared" si="2150"/>
        <v>4.0899123378604454</v>
      </c>
      <c r="AD1876" s="48">
        <f t="shared" si="2151"/>
        <v>0.76561320514632281</v>
      </c>
      <c r="AE1876" s="48">
        <f t="shared" si="2152"/>
        <v>0.98456479028578325</v>
      </c>
      <c r="AF1876" s="48">
        <f t="shared" si="2153"/>
        <v>0.76561320514632281</v>
      </c>
      <c r="AG1876" s="238">
        <f t="shared" si="2154"/>
        <v>0.21894594712842677</v>
      </c>
      <c r="AH1876" s="48">
        <f t="shared" si="2155"/>
        <v>5.6380110337808811E-6</v>
      </c>
      <c r="AI1876" s="48">
        <f>AE1876+AC1876+SUM($AB$1874:AB1876)</f>
        <v>5.1276828515205937</v>
      </c>
      <c r="AJ1876" s="48">
        <f>AE1876+AC1876+SUM($AB$1874:AB1876)-$AI$1875</f>
        <v>1.2569866981361351</v>
      </c>
      <c r="AK1876" s="46"/>
      <c r="AL1876" s="86"/>
      <c r="AM1876" s="25">
        <v>82.6815</v>
      </c>
      <c r="AN1876" s="25">
        <v>0.14071424945613165</v>
      </c>
      <c r="AQ1876">
        <v>439</v>
      </c>
      <c r="AR1876" s="25">
        <v>191.05349999999999</v>
      </c>
      <c r="AS1876" s="25">
        <v>4.5961940777144078E-2</v>
      </c>
      <c r="AV1876" s="89">
        <f t="shared" ref="AV1876:AV1893" si="2162">AJ1876-BA1876-BB1876</f>
        <v>0</v>
      </c>
      <c r="AW1876" s="86">
        <f t="shared" ref="AW1876:AW1893" si="2163">(1/(1/((AM1876/1000+1)*0.0112372)+1))*AE1876</f>
        <v>1.1834536406367719E-2</v>
      </c>
      <c r="AX1876" s="86">
        <f t="shared" ref="AX1876:AX1893" si="2164">(1-(1/(1/((AM1876/1000+1)*0.0112372)+1)))*AE1876</f>
        <v>0.97273025387941547</v>
      </c>
      <c r="AY1876" s="86">
        <f t="shared" si="2156"/>
        <v>6.1635100082152665E-2</v>
      </c>
      <c r="AZ1876" s="86">
        <f t="shared" si="2157"/>
        <v>5.0660477514384405</v>
      </c>
      <c r="BA1876" s="131">
        <f>AY1876-$AY$1875</f>
        <v>1.7459369378801708E-2</v>
      </c>
      <c r="BB1876" s="131">
        <f>AZ1876-$AZ$1875</f>
        <v>1.2395273287573327</v>
      </c>
      <c r="BC1876" s="89">
        <f>BA1876-BA1875</f>
        <v>1.7459369378801708E-2</v>
      </c>
      <c r="BD1876" s="89">
        <f>BB1876-BB1875</f>
        <v>1.2395273287573327</v>
      </c>
      <c r="BE1876" s="41">
        <f>1000*(((BC1876)/((BD1876))/0.0112372-1))</f>
        <v>253.4711316224394</v>
      </c>
      <c r="BF1876" s="89">
        <f>(BE1876-$B$10)/($AM$1871-$B$10)</f>
        <v>0.65636506762229763</v>
      </c>
      <c r="BG1876" s="89">
        <f>1-BF1876</f>
        <v>0.34363493237770237</v>
      </c>
      <c r="BH1876" s="89">
        <f>BF1876*($AJ1876-$AJ1875)</f>
        <v>0.82504215912245293</v>
      </c>
      <c r="BI1876" s="89">
        <f>BG1876*($AJ1876-$AJ1875)</f>
        <v>0.43194453901368218</v>
      </c>
      <c r="BJ1876" s="41">
        <f>1000*((BA1876/BB1876)/0.0112372-1)</f>
        <v>253.4711316224394</v>
      </c>
      <c r="BK1876" s="89">
        <f>(BJ1876-$B$10)/($AM$1871-$B$10)</f>
        <v>0.65636506762229763</v>
      </c>
      <c r="BL1876" s="89">
        <f>1-BK1876</f>
        <v>0.34363493237770237</v>
      </c>
      <c r="BM1876" s="89">
        <f t="shared" ref="BM1876:BM1887" si="2165">Y1876-BR1876-BS1876</f>
        <v>0</v>
      </c>
      <c r="BN1876" s="86">
        <f t="shared" ref="BN1876:BN1887" si="2166">(1/(1/((AR1876/1000+1)*0.0112372)+1))*W1876</f>
        <v>6.6686986262078874E-5</v>
      </c>
      <c r="BO1876" s="86">
        <f t="shared" ref="BO1876:BO1887" si="2167">(1-(1/(1/((AR1876/1000+1)*0.0112372)+1)))*W1876</f>
        <v>4.9825505205867062E-3</v>
      </c>
      <c r="BP1876" s="86">
        <f t="shared" si="2158"/>
        <v>1.0728635345409679E-2</v>
      </c>
      <c r="BQ1876" s="86">
        <f t="shared" si="2159"/>
        <v>0.80159519303173743</v>
      </c>
      <c r="BR1876" s="131">
        <f>BP1876-$BP$1875</f>
        <v>8.4375808037210447E-3</v>
      </c>
      <c r="BS1876" s="131">
        <f>BQ1876-$BQ$1875</f>
        <v>0.62059554266551553</v>
      </c>
      <c r="BT1876" s="89">
        <f>BR1876-BR1875</f>
        <v>8.4375808037210447E-3</v>
      </c>
      <c r="BU1876" s="89">
        <f>BS1876-BS1875</f>
        <v>0.62059554266551553</v>
      </c>
      <c r="BV1876" s="41">
        <f t="shared" ref="BV1876:BV1887" si="2168">1000*((BT1876/BU1876)/0.0112372-1)</f>
        <v>209.90475189748835</v>
      </c>
      <c r="BW1876" s="89" t="e">
        <f t="shared" ref="BW1876:BW1887" si="2169">(BV1876-$P$1756)/($AR$1871-$P$1756)</f>
        <v>#REF!</v>
      </c>
      <c r="BX1876" s="42" t="e">
        <f t="shared" ref="BX1876:BX1887" si="2170">1-BW1876</f>
        <v>#REF!</v>
      </c>
      <c r="BY1876" s="89" t="e">
        <f t="shared" ref="BY1876:BZ1887" si="2171">BW1876*($X1876-$X1875)</f>
        <v>#REF!</v>
      </c>
      <c r="BZ1876" s="89" t="e">
        <f t="shared" si="2171"/>
        <v>#REF!</v>
      </c>
      <c r="CA1876" s="41">
        <f t="shared" ref="CA1876:CA1887" si="2172">1000*((BR1876/BS1876/0.0112372-1))</f>
        <v>209.90475189748835</v>
      </c>
      <c r="CB1876" s="89" t="e">
        <f t="shared" ref="CB1876:CB1887" si="2173">(CA1876-$P$1756)/($AR$1871-$P$1756)</f>
        <v>#REF!</v>
      </c>
      <c r="CC1876" s="89" t="e">
        <f>1-CB1876</f>
        <v>#REF!</v>
      </c>
      <c r="CD1876" s="41" t="e">
        <f>CK1876+CJ1876</f>
        <v>#REF!</v>
      </c>
      <c r="CE1876" s="41" t="e">
        <f>CH1876+CI1876</f>
        <v>#REF!</v>
      </c>
      <c r="CF1876" s="42" t="e">
        <f>CK1876*13.49+CJ1876</f>
        <v>#REF!</v>
      </c>
      <c r="CG1876" s="42" t="e">
        <f>CH1876*13.49+CI1876</f>
        <v>#REF!</v>
      </c>
      <c r="CH1876" s="42" t="e">
        <f t="shared" ref="CH1876:CH1887" si="2174">CC1876*$Y1876</f>
        <v>#REF!</v>
      </c>
      <c r="CI1876" s="89">
        <f>BL1876*$AJ1876</f>
        <v>0.43194453901368218</v>
      </c>
      <c r="CJ1876" s="89">
        <f>BK1876*$AJ1876</f>
        <v>0.82504215912245293</v>
      </c>
      <c r="CK1876" s="42" t="e">
        <f t="shared" ref="CK1876:CK1887" si="2175">CB1876*$Y1876</f>
        <v>#REF!</v>
      </c>
      <c r="CM1876" s="89" t="e">
        <f t="shared" si="2160"/>
        <v>#REF!</v>
      </c>
      <c r="CN1876" s="89">
        <f t="shared" si="2161"/>
        <v>6.9085202208528911E-3</v>
      </c>
    </row>
    <row r="1877" spans="4:92" ht="14.4" x14ac:dyDescent="0.3">
      <c r="D1877" s="22"/>
      <c r="E1877" s="32">
        <v>41423.499305555553</v>
      </c>
      <c r="F1877" s="21">
        <f t="shared" si="2144"/>
        <v>1524.8493055555518</v>
      </c>
      <c r="G1877" s="21">
        <f t="shared" si="2145"/>
        <v>13.022222222221899</v>
      </c>
      <c r="H1877" s="21"/>
      <c r="I1877" s="50">
        <v>1037</v>
      </c>
      <c r="J1877" s="21">
        <v>7092</v>
      </c>
      <c r="K1877" s="21">
        <v>2473</v>
      </c>
      <c r="L1877" s="21">
        <v>15</v>
      </c>
      <c r="M1877" s="124">
        <v>5.98</v>
      </c>
      <c r="O1877" s="40"/>
      <c r="U1877" s="52">
        <f t="shared" si="2146"/>
        <v>1.182402533292639E-2</v>
      </c>
      <c r="V1877" s="52">
        <f t="shared" si="2147"/>
        <v>1.5980965731598804</v>
      </c>
      <c r="W1877" s="52">
        <f t="shared" si="2148"/>
        <v>1.0086239381613123E-2</v>
      </c>
      <c r="X1877" s="247">
        <f>W1877+V1877+SUM($U$1874:U1877)</f>
        <v>1.6272638154928249</v>
      </c>
      <c r="Y1877" s="104">
        <f>W1877+V1877+SUM($U$1874:U1877)-$X$1875</f>
        <v>1.4439731105849145</v>
      </c>
      <c r="Z1877" s="42"/>
      <c r="AA1877" s="42"/>
      <c r="AB1877" s="41">
        <f t="shared" si="2149"/>
        <v>3.3908608031182355E-2</v>
      </c>
      <c r="AC1877" s="48">
        <f t="shared" si="2150"/>
        <v>4.5829765049938826</v>
      </c>
      <c r="AD1877" s="48">
        <f t="shared" si="2151"/>
        <v>0.8579126008686554</v>
      </c>
      <c r="AE1877" s="48">
        <f t="shared" si="2152"/>
        <v>1.1032601505303798</v>
      </c>
      <c r="AF1877" s="48">
        <f t="shared" si="2153"/>
        <v>0.85791260086865551</v>
      </c>
      <c r="AG1877" s="238">
        <f t="shared" si="2154"/>
        <v>0.24534123195367397</v>
      </c>
      <c r="AH1877" s="48">
        <f t="shared" si="2155"/>
        <v>6.3177080504936015E-6</v>
      </c>
      <c r="AI1877" s="48">
        <f>AE1877+AC1877+SUM($AB$1874:AB1877)</f>
        <v>5.7733509869298096</v>
      </c>
      <c r="AJ1877" s="48">
        <f>AE1877+AC1877+SUM($AB$1874:AB1877)-$AI$1875</f>
        <v>1.902654833545351</v>
      </c>
      <c r="AK1877" s="46"/>
      <c r="AL1877" s="86"/>
      <c r="AM1877" s="25">
        <v>117.06550000000001</v>
      </c>
      <c r="AN1877" s="25">
        <v>0.32785210080156291</v>
      </c>
      <c r="AQ1877">
        <v>1690</v>
      </c>
      <c r="AR1877" s="25">
        <v>255.25149999999999</v>
      </c>
      <c r="AS1877" s="25">
        <v>0.20255781067800999</v>
      </c>
      <c r="AV1877" s="89">
        <f t="shared" si="2162"/>
        <v>0</v>
      </c>
      <c r="AW1877" s="86">
        <f t="shared" si="2163"/>
        <v>1.3677195362057852E-2</v>
      </c>
      <c r="AX1877" s="86">
        <f t="shared" si="2164"/>
        <v>1.089582955168322</v>
      </c>
      <c r="AY1877" s="86">
        <f t="shared" si="2156"/>
        <v>7.1572647035250778E-2</v>
      </c>
      <c r="AZ1877" s="86">
        <f t="shared" si="2157"/>
        <v>5.7017783398945587</v>
      </c>
      <c r="BA1877" s="86">
        <f t="shared" ref="BA1877:BA1891" si="2176">AY1877-$AY$1875</f>
        <v>2.739691633189982E-2</v>
      </c>
      <c r="BB1877" s="86">
        <f t="shared" ref="BB1877:BB1891" si="2177">AZ1877-$AZ$1875</f>
        <v>1.8752579172134509</v>
      </c>
      <c r="BC1877" s="89">
        <f>BA1877-BA1876</f>
        <v>9.9375469530981128E-3</v>
      </c>
      <c r="BD1877" s="89">
        <f>BB1877-BB1876</f>
        <v>0.63573058845611818</v>
      </c>
      <c r="BE1877" s="41">
        <f>1000*(((BC1877)/((BD1877))/0.0112372-1))</f>
        <v>391.06676570672818</v>
      </c>
      <c r="BF1877" s="89">
        <f>(BE1877-$B$10)/($AM$1871-$B$10)</f>
        <v>0.48278284488706086</v>
      </c>
      <c r="BG1877" s="89">
        <f>1-BF1877</f>
        <v>0.5172171551129392</v>
      </c>
      <c r="BH1877" s="89">
        <f>BF1877*($AJ1877-$AJ1876)</f>
        <v>0.31171749926578535</v>
      </c>
      <c r="BI1877" s="89">
        <f>BG1877*($AJ1877-$AJ1876)</f>
        <v>0.33395063614343068</v>
      </c>
      <c r="BJ1877" s="41">
        <f>1000*((BA1877/BB1877)/0.0112372-1)</f>
        <v>300.11738365126962</v>
      </c>
      <c r="BK1877" s="89">
        <f>(BJ1877-$B$10)/($AM$1871-$B$10)</f>
        <v>0.59751901365177462</v>
      </c>
      <c r="BL1877" s="89">
        <f>1-BK1877</f>
        <v>0.40248098634822538</v>
      </c>
      <c r="BM1877" s="89">
        <f t="shared" si="2165"/>
        <v>0</v>
      </c>
      <c r="BN1877" s="86">
        <f t="shared" si="2166"/>
        <v>1.4029267221041887E-4</v>
      </c>
      <c r="BO1877" s="86">
        <f t="shared" si="2167"/>
        <v>9.9459467094027056E-3</v>
      </c>
      <c r="BP1877" s="86">
        <f t="shared" si="2158"/>
        <v>2.2634123624210353E-2</v>
      </c>
      <c r="BQ1877" s="86">
        <f t="shared" si="2159"/>
        <v>1.6046296918686147</v>
      </c>
      <c r="BR1877" s="86">
        <f t="shared" ref="BR1877:BR1891" si="2178">BP1877-$BP$1875</f>
        <v>2.0343069082521717E-2</v>
      </c>
      <c r="BS1877" s="86">
        <f t="shared" ref="BS1877:BS1891" si="2179">BQ1877-$BQ$1875</f>
        <v>1.4236300415023928</v>
      </c>
      <c r="BT1877" s="89">
        <f t="shared" ref="BT1877:BU1887" si="2180">BR1877-BR1876</f>
        <v>1.1905488278800672E-2</v>
      </c>
      <c r="BU1877" s="89">
        <f t="shared" si="2180"/>
        <v>0.80303449883687728</v>
      </c>
      <c r="BV1877" s="41">
        <f t="shared" si="2168"/>
        <v>319.33443576027901</v>
      </c>
      <c r="BW1877" s="89" t="e">
        <f t="shared" si="2169"/>
        <v>#REF!</v>
      </c>
      <c r="BX1877" s="42" t="e">
        <f t="shared" si="2170"/>
        <v>#REF!</v>
      </c>
      <c r="BY1877" s="89" t="e">
        <f t="shared" si="2171"/>
        <v>#REF!</v>
      </c>
      <c r="BZ1877" s="89" t="e">
        <f t="shared" si="2171"/>
        <v>#REF!</v>
      </c>
      <c r="CA1877" s="41">
        <f t="shared" si="2172"/>
        <v>271.63133027588236</v>
      </c>
      <c r="CB1877" s="89" t="e">
        <f t="shared" si="2173"/>
        <v>#REF!</v>
      </c>
      <c r="CC1877" s="89" t="e">
        <f t="shared" ref="CC1877:CC1887" si="2181">1-CB1877</f>
        <v>#REF!</v>
      </c>
      <c r="CD1877" s="41" t="e">
        <f>CK1877+CJ1877</f>
        <v>#REF!</v>
      </c>
      <c r="CE1877" s="41" t="e">
        <f>CH1877+CI1877</f>
        <v>#REF!</v>
      </c>
      <c r="CF1877" s="42" t="e">
        <f>CK1877*13.49+CJ1877</f>
        <v>#REF!</v>
      </c>
      <c r="CG1877" s="42" t="e">
        <f>CH1877*13.49+CI1877</f>
        <v>#REF!</v>
      </c>
      <c r="CH1877" s="42" t="e">
        <f t="shared" si="2174"/>
        <v>#REF!</v>
      </c>
      <c r="CI1877" s="89">
        <f>BL1877*$AJ1877</f>
        <v>0.76578239408555149</v>
      </c>
      <c r="CJ1877" s="89">
        <f>BK1877*$AJ1877</f>
        <v>1.1368724394597995</v>
      </c>
      <c r="CK1877" s="42" t="e">
        <f t="shared" si="2175"/>
        <v>#REF!</v>
      </c>
      <c r="CM1877" s="89" t="e">
        <f t="shared" si="2160"/>
        <v>#REF!</v>
      </c>
      <c r="CN1877" s="89">
        <f t="shared" si="2161"/>
        <v>1.2247922305936578E-2</v>
      </c>
    </row>
    <row r="1878" spans="4:92" ht="14.4" x14ac:dyDescent="0.3">
      <c r="D1878" s="22"/>
      <c r="E1878" s="32">
        <v>41431.609027777777</v>
      </c>
      <c r="F1878" s="21">
        <f t="shared" si="2144"/>
        <v>1532.9590277777752</v>
      </c>
      <c r="G1878" s="21">
        <f t="shared" si="2145"/>
        <v>21.131944444445253</v>
      </c>
      <c r="H1878" s="112">
        <v>10</v>
      </c>
      <c r="I1878" s="21">
        <v>1074</v>
      </c>
      <c r="J1878" s="21">
        <v>7520.10059</v>
      </c>
      <c r="K1878" s="21">
        <v>3685.3231500000002</v>
      </c>
      <c r="L1878" s="21">
        <v>27</v>
      </c>
      <c r="M1878" s="124">
        <v>5.98</v>
      </c>
      <c r="O1878" s="40"/>
      <c r="U1878" s="52">
        <f t="shared" si="2146"/>
        <v>1.8249137162651124E-2</v>
      </c>
      <c r="V1878" s="52">
        <f t="shared" si="2147"/>
        <v>2.4664936636717658</v>
      </c>
      <c r="W1878" s="52">
        <f t="shared" si="2148"/>
        <v>1.5567047663355779E-2</v>
      </c>
      <c r="X1878" s="247">
        <f>W1878+V1878+SUM($U$1874:U1878)</f>
        <v>2.5193908514491041</v>
      </c>
      <c r="Y1878" s="104">
        <f>W1878+V1878+SUM($U$1874:U1878)-$X$1875</f>
        <v>2.3361001465411935</v>
      </c>
      <c r="Z1878" s="42"/>
      <c r="AA1878" s="42"/>
      <c r="AB1878" s="41">
        <f t="shared" si="2149"/>
        <v>3.7238348323360364E-2</v>
      </c>
      <c r="AC1878" s="48">
        <f t="shared" si="2150"/>
        <v>5.0330133072344845</v>
      </c>
      <c r="AD1878" s="48">
        <f t="shared" si="2151"/>
        <v>0.9421574672946863</v>
      </c>
      <c r="AE1878" s="48">
        <f t="shared" si="2152"/>
        <v>1.2115975311918679</v>
      </c>
      <c r="AF1878" s="48">
        <f t="shared" si="2153"/>
        <v>0.94215746729468652</v>
      </c>
      <c r="AG1878" s="238">
        <f t="shared" si="2154"/>
        <v>0.26943312580604029</v>
      </c>
      <c r="AH1878" s="48">
        <f t="shared" si="2155"/>
        <v>6.9380911411412907E-6</v>
      </c>
      <c r="AI1878" s="48">
        <f>AE1878+AC1878+SUM($AB$1874:AB1878)</f>
        <v>6.36896351815526</v>
      </c>
      <c r="AJ1878" s="48">
        <f>AE1878+AC1878+SUM($AB$1874:AB1878)-$AI$1875</f>
        <v>2.4982673647708014</v>
      </c>
      <c r="AK1878" s="46"/>
      <c r="AL1878" s="86"/>
      <c r="AM1878" s="92">
        <f>AM1877</f>
        <v>117.06550000000001</v>
      </c>
      <c r="AN1878"/>
      <c r="AO1878"/>
      <c r="AP1878"/>
      <c r="AQ1878">
        <v>1987</v>
      </c>
      <c r="AR1878" s="25">
        <v>294.23350000000005</v>
      </c>
      <c r="AS1878" s="25">
        <v>2.0499999999998408E-2</v>
      </c>
      <c r="AV1878" s="89">
        <f t="shared" si="2162"/>
        <v>0</v>
      </c>
      <c r="AW1878" s="86">
        <f t="shared" si="2163"/>
        <v>1.5020261654816151E-2</v>
      </c>
      <c r="AX1878" s="86">
        <f t="shared" si="2164"/>
        <v>1.1965772695370518</v>
      </c>
      <c r="AY1878" s="86">
        <f t="shared" si="2156"/>
        <v>7.8956498383225257E-2</v>
      </c>
      <c r="AZ1878" s="86">
        <f t="shared" si="2157"/>
        <v>6.2900070197720348</v>
      </c>
      <c r="BA1878" s="86">
        <f t="shared" si="2176"/>
        <v>3.47807676798743E-2</v>
      </c>
      <c r="BB1878" s="86">
        <f t="shared" si="2177"/>
        <v>2.463486597090927</v>
      </c>
      <c r="BC1878" s="89"/>
      <c r="BD1878" s="89"/>
      <c r="BE1878" s="41"/>
      <c r="BF1878" s="89"/>
      <c r="BG1878" s="89"/>
      <c r="BH1878" s="89"/>
      <c r="BI1878" s="89"/>
      <c r="BJ1878" s="41"/>
      <c r="BK1878" s="89"/>
      <c r="BL1878" s="89"/>
      <c r="BM1878" s="89">
        <f t="shared" si="2165"/>
        <v>0</v>
      </c>
      <c r="BN1878" s="86">
        <f t="shared" si="2166"/>
        <v>2.2315483649007031E-4</v>
      </c>
      <c r="BO1878" s="86">
        <f t="shared" si="2167"/>
        <v>1.5343892826865709E-2</v>
      </c>
      <c r="BP1878" s="86">
        <f t="shared" si="2158"/>
        <v>3.6115663397956584E-2</v>
      </c>
      <c r="BQ1878" s="86">
        <f t="shared" si="2159"/>
        <v>2.4832751880511474</v>
      </c>
      <c r="BR1878" s="86">
        <f t="shared" si="2178"/>
        <v>3.3824608856267951E-2</v>
      </c>
      <c r="BS1878" s="86">
        <f t="shared" si="2179"/>
        <v>2.3022755376849258</v>
      </c>
      <c r="BT1878" s="89">
        <f t="shared" si="2180"/>
        <v>1.3481539773746234E-2</v>
      </c>
      <c r="BU1878" s="89">
        <f t="shared" si="2180"/>
        <v>0.87864549618253296</v>
      </c>
      <c r="BV1878" s="41">
        <f t="shared" si="2168"/>
        <v>365.42452632425949</v>
      </c>
      <c r="BW1878" s="89" t="e">
        <f t="shared" si="2169"/>
        <v>#REF!</v>
      </c>
      <c r="BX1878" s="42" t="e">
        <f t="shared" si="2170"/>
        <v>#REF!</v>
      </c>
      <c r="BY1878" s="89" t="e">
        <f t="shared" si="2171"/>
        <v>#REF!</v>
      </c>
      <c r="BZ1878" s="89" t="e">
        <f t="shared" si="2171"/>
        <v>#REF!</v>
      </c>
      <c r="CA1878" s="41">
        <f t="shared" si="2172"/>
        <v>307.42677175607167</v>
      </c>
      <c r="CB1878" s="89" t="e">
        <f t="shared" si="2173"/>
        <v>#REF!</v>
      </c>
      <c r="CC1878" s="89" t="e">
        <f t="shared" si="2181"/>
        <v>#REF!</v>
      </c>
      <c r="CD1878" s="41"/>
      <c r="CE1878" s="41"/>
      <c r="CF1878" s="42"/>
      <c r="CG1878" s="42"/>
      <c r="CH1878" s="42" t="e">
        <f t="shared" si="2174"/>
        <v>#REF!</v>
      </c>
      <c r="CI1878" s="89"/>
      <c r="CJ1878" s="89"/>
      <c r="CK1878" s="42" t="e">
        <f t="shared" si="2175"/>
        <v>#REF!</v>
      </c>
      <c r="CM1878" s="89" t="e">
        <f t="shared" si="2160"/>
        <v>#REF!</v>
      </c>
      <c r="CN1878" s="89">
        <f t="shared" si="2161"/>
        <v>0</v>
      </c>
    </row>
    <row r="1879" spans="4:92" ht="14.4" x14ac:dyDescent="0.3">
      <c r="D1879" s="22"/>
      <c r="E1879" s="125">
        <v>41444.659722222219</v>
      </c>
      <c r="F1879" s="21">
        <f t="shared" si="2144"/>
        <v>1546.0097222222175</v>
      </c>
      <c r="G1879" s="21">
        <f t="shared" si="2145"/>
        <v>34.182638888887595</v>
      </c>
      <c r="H1879" s="20">
        <v>5</v>
      </c>
      <c r="I1879" s="21">
        <v>1084</v>
      </c>
      <c r="J1879" s="21">
        <v>8905.95442</v>
      </c>
      <c r="K1879" s="21">
        <v>6260.5709100000004</v>
      </c>
      <c r="L1879" s="21">
        <v>78</v>
      </c>
      <c r="M1879" s="124">
        <v>5.98</v>
      </c>
      <c r="O1879" s="40"/>
      <c r="U1879" s="52">
        <f t="shared" si="2146"/>
        <v>3.1290009852852255E-2</v>
      </c>
      <c r="V1879" s="52">
        <f t="shared" si="2147"/>
        <v>4.2290553438459373</v>
      </c>
      <c r="W1879" s="52">
        <f t="shared" si="2148"/>
        <v>2.6691293425264669E-2</v>
      </c>
      <c r="X1879" s="247">
        <f>W1879+V1879+SUM($U$1874:U1879)</f>
        <v>4.3243667872380369</v>
      </c>
      <c r="Y1879" s="104">
        <f>W1879+V1879+SUM($U$1874:U1879)-$X$1875</f>
        <v>4.1410760823301267</v>
      </c>
      <c r="Z1879" s="42"/>
      <c r="AA1879" s="42"/>
      <c r="AB1879" s="41">
        <f t="shared" si="2149"/>
        <v>4.4511499918599776E-2</v>
      </c>
      <c r="AC1879" s="48">
        <f t="shared" si="2150"/>
        <v>6.0160286774787668</v>
      </c>
      <c r="AD1879" s="48">
        <f t="shared" si="2151"/>
        <v>1.1261735258673591</v>
      </c>
      <c r="AE1879" s="48">
        <f t="shared" si="2152"/>
        <v>1.4482388677048581</v>
      </c>
      <c r="AF1879" s="48">
        <f t="shared" si="2153"/>
        <v>1.1261735258673593</v>
      </c>
      <c r="AG1879" s="238">
        <f t="shared" si="2154"/>
        <v>0.32205704864359613</v>
      </c>
      <c r="AH1879" s="48">
        <f t="shared" si="2155"/>
        <v>8.2931939027600848E-6</v>
      </c>
      <c r="AI1879" s="48">
        <f>AE1879+AC1879+SUM($AB$1874:AB1879)</f>
        <v>7.6331317248311326</v>
      </c>
      <c r="AJ1879" s="48">
        <f>AE1879+AC1879+SUM($AB$1874:AB1879)-$AI$1875</f>
        <v>3.762435571446674</v>
      </c>
      <c r="AK1879" s="46"/>
      <c r="AL1879" s="86"/>
      <c r="AM1879" s="92">
        <f>AM1880</f>
        <v>312.73250000000002</v>
      </c>
      <c r="AN1879"/>
      <c r="AO1879"/>
      <c r="AP1879"/>
      <c r="AQ1879">
        <v>2388</v>
      </c>
      <c r="AR1879" s="25">
        <v>368.55349999999999</v>
      </c>
      <c r="AS1879" s="25">
        <v>2.0499999999998408E-2</v>
      </c>
      <c r="AV1879" s="89">
        <f t="shared" si="2162"/>
        <v>0</v>
      </c>
      <c r="AW1879" s="86">
        <f t="shared" si="2163"/>
        <v>2.1053042710934489E-2</v>
      </c>
      <c r="AX1879" s="86">
        <f t="shared" si="2164"/>
        <v>1.4271858249939238</v>
      </c>
      <c r="AY1879" s="86">
        <f t="shared" si="2156"/>
        <v>0.11096280579441585</v>
      </c>
      <c r="AZ1879" s="86">
        <f t="shared" si="2157"/>
        <v>7.5221689190367167</v>
      </c>
      <c r="BA1879" s="86">
        <f t="shared" si="2176"/>
        <v>6.6787075091064893E-2</v>
      </c>
      <c r="BB1879" s="86">
        <f t="shared" si="2177"/>
        <v>3.6956484963556089</v>
      </c>
      <c r="BC1879" s="89"/>
      <c r="BD1879" s="89"/>
      <c r="BE1879" s="41"/>
      <c r="BF1879" s="89"/>
      <c r="BG1879" s="89"/>
      <c r="BH1879" s="89"/>
      <c r="BI1879" s="89"/>
      <c r="BJ1879" s="41"/>
      <c r="BK1879" s="89"/>
      <c r="BL1879" s="89"/>
      <c r="BM1879" s="89">
        <f t="shared" si="2165"/>
        <v>0</v>
      </c>
      <c r="BN1879" s="86">
        <f t="shared" si="2166"/>
        <v>4.0426063796651732E-4</v>
      </c>
      <c r="BO1879" s="86">
        <f t="shared" si="2167"/>
        <v>2.6287032787298152E-2</v>
      </c>
      <c r="BP1879" s="86">
        <f t="shared" si="2158"/>
        <v>6.5495937134141827E-2</v>
      </c>
      <c r="BQ1879" s="86">
        <f t="shared" si="2159"/>
        <v>4.2588708501038948</v>
      </c>
      <c r="BR1879" s="86">
        <f t="shared" si="2178"/>
        <v>6.3204882592453188E-2</v>
      </c>
      <c r="BS1879" s="86">
        <f t="shared" si="2179"/>
        <v>4.0778711997376726</v>
      </c>
      <c r="BT1879" s="89">
        <f t="shared" si="2180"/>
        <v>2.9380273736185236E-2</v>
      </c>
      <c r="BU1879" s="89">
        <f t="shared" si="2180"/>
        <v>1.7755956620527469</v>
      </c>
      <c r="BV1879" s="41">
        <f t="shared" si="2168"/>
        <v>472.49440046525405</v>
      </c>
      <c r="BW1879" s="89" t="e">
        <f t="shared" si="2169"/>
        <v>#REF!</v>
      </c>
      <c r="BX1879" s="42" t="e">
        <f t="shared" si="2170"/>
        <v>#REF!</v>
      </c>
      <c r="BY1879" s="89" t="e">
        <f t="shared" si="2171"/>
        <v>#REF!</v>
      </c>
      <c r="BZ1879" s="89" t="e">
        <f t="shared" si="2171"/>
        <v>#REF!</v>
      </c>
      <c r="CA1879" s="41">
        <f t="shared" si="2172"/>
        <v>379.30088232145988</v>
      </c>
      <c r="CB1879" s="89" t="e">
        <f t="shared" si="2173"/>
        <v>#REF!</v>
      </c>
      <c r="CC1879" s="89" t="e">
        <f t="shared" si="2181"/>
        <v>#REF!</v>
      </c>
      <c r="CD1879" s="41"/>
      <c r="CE1879" s="41"/>
      <c r="CF1879" s="42"/>
      <c r="CG1879" s="42"/>
      <c r="CH1879" s="42" t="e">
        <f t="shared" si="2174"/>
        <v>#REF!</v>
      </c>
      <c r="CI1879" s="42"/>
      <c r="CJ1879" s="42"/>
      <c r="CK1879" s="42" t="e">
        <f t="shared" si="2175"/>
        <v>#REF!</v>
      </c>
      <c r="CL1879" s="42"/>
      <c r="CM1879" s="89" t="e">
        <f t="shared" si="2160"/>
        <v>#REF!</v>
      </c>
      <c r="CN1879" s="89">
        <f t="shared" si="2161"/>
        <v>0</v>
      </c>
    </row>
    <row r="1880" spans="4:92" ht="14.4" x14ac:dyDescent="0.3">
      <c r="D1880" s="22"/>
      <c r="E1880" s="32">
        <v>41458.429166666669</v>
      </c>
      <c r="F1880" s="21">
        <f t="shared" si="2144"/>
        <v>1559.7791666666672</v>
      </c>
      <c r="G1880" s="21">
        <f t="shared" si="2145"/>
        <v>47.952083333337214</v>
      </c>
      <c r="I1880" s="21">
        <v>1050</v>
      </c>
      <c r="J1880" s="21">
        <v>10568</v>
      </c>
      <c r="K1880" s="21">
        <v>9622</v>
      </c>
      <c r="L1880" s="21">
        <v>7</v>
      </c>
      <c r="M1880" s="124">
        <v>5.98</v>
      </c>
      <c r="O1880" s="40"/>
      <c r="U1880" s="52">
        <f t="shared" si="2146"/>
        <v>4.6581892672722142E-2</v>
      </c>
      <c r="V1880" s="52">
        <f t="shared" si="2147"/>
        <v>6.2958561873407675</v>
      </c>
      <c r="W1880" s="52">
        <f t="shared" si="2148"/>
        <v>3.9735716654575495E-2</v>
      </c>
      <c r="X1880" s="247">
        <f>W1880+V1880+SUM($U$1874:U1880)</f>
        <v>6.4507939466348994</v>
      </c>
      <c r="Y1880" s="104">
        <f>W1880+V1880+SUM($U$1874:U1880)-$X$1875</f>
        <v>6.2675032417269891</v>
      </c>
      <c r="Z1880" s="42"/>
      <c r="AA1880" s="42"/>
      <c r="AB1880" s="41">
        <f t="shared" si="2149"/>
        <v>5.1161654725143176E-2</v>
      </c>
      <c r="AC1880" s="48">
        <f t="shared" si="2150"/>
        <v>6.9148418403468339</v>
      </c>
      <c r="AD1880" s="48">
        <f t="shared" si="2151"/>
        <v>1.2944273097152328</v>
      </c>
      <c r="AE1880" s="48">
        <f t="shared" si="2152"/>
        <v>1.6646102028587642</v>
      </c>
      <c r="AF1880" s="48">
        <f t="shared" si="2153"/>
        <v>1.294427309715233</v>
      </c>
      <c r="AG1880" s="238">
        <f t="shared" si="2154"/>
        <v>0.37017336092098663</v>
      </c>
      <c r="AH1880" s="48">
        <f t="shared" si="2155"/>
        <v>9.5322225446816892E-6</v>
      </c>
      <c r="AI1880" s="48">
        <f>AE1880+AC1880+SUM($AB$1874:AB1880)</f>
        <v>8.7994778775782496</v>
      </c>
      <c r="AJ1880" s="48">
        <f>AE1880+AC1880+SUM($AB$1874:AB1880)-$AI$1875</f>
        <v>4.928781724193791</v>
      </c>
      <c r="AK1880" s="46"/>
      <c r="AL1880" s="86"/>
      <c r="AM1880" s="25">
        <v>312.73250000000002</v>
      </c>
      <c r="AN1880" s="25">
        <v>0.26449999999999818</v>
      </c>
      <c r="AQ1880">
        <v>1697</v>
      </c>
      <c r="AR1880" s="25">
        <v>420.82849999999996</v>
      </c>
      <c r="AS1880" s="25">
        <v>0.1185000000000116</v>
      </c>
      <c r="AV1880" s="89">
        <f t="shared" si="2162"/>
        <v>0</v>
      </c>
      <c r="AW1880" s="86">
        <f t="shared" si="2163"/>
        <v>2.4198431957140967E-2</v>
      </c>
      <c r="AX1880" s="86">
        <f t="shared" si="2164"/>
        <v>1.6404117709016233</v>
      </c>
      <c r="AY1880" s="86">
        <f t="shared" si="2156"/>
        <v>0.12791797521921777</v>
      </c>
      <c r="AZ1880" s="86">
        <f t="shared" si="2157"/>
        <v>8.6715599023590322</v>
      </c>
      <c r="BA1880" s="86">
        <f t="shared" si="2176"/>
        <v>8.3742244515866815E-2</v>
      </c>
      <c r="BB1880" s="86">
        <f t="shared" si="2177"/>
        <v>4.8450394796779239</v>
      </c>
      <c r="BC1880" s="91">
        <f>BA1880-BA1877</f>
        <v>5.6345328183966994E-2</v>
      </c>
      <c r="BD1880" s="91">
        <f>BB1880-BB1877</f>
        <v>2.969781562464473</v>
      </c>
      <c r="BE1880" s="41">
        <f t="shared" ref="BE1880:BE1890" si="2182">1000*(((BC1880)/((BD1880))/0.0112372-1))</f>
        <v>688.39981389709544</v>
      </c>
      <c r="BF1880" s="89">
        <f t="shared" ref="BF1880:BF1893" si="2183">(BE1880-$B$10)/($AM$1871-$B$10)</f>
        <v>0.10768568616536212</v>
      </c>
      <c r="BG1880" s="89">
        <f t="shared" ref="BG1880:BG1891" si="2184">1-BF1880</f>
        <v>0.89231431383463788</v>
      </c>
      <c r="BH1880" s="91">
        <f>BF1880*($AJ1880-$AJ1877)</f>
        <v>0.32587055064293097</v>
      </c>
      <c r="BI1880" s="91">
        <f>BG1880*($AJ1880-$AJ1877)</f>
        <v>2.7002563400055091</v>
      </c>
      <c r="BJ1880" s="41">
        <f>1000*((BA1880/BB1880)/0.0112372-1)</f>
        <v>538.11627039090968</v>
      </c>
      <c r="BK1880" s="89">
        <f t="shared" ref="BK1880:BK1887" si="2185">(BJ1880-$B$10)/($AM$1871-$B$10)</f>
        <v>0.29727419815514816</v>
      </c>
      <c r="BL1880" s="89">
        <f t="shared" ref="BL1880:BL1887" si="2186">1-BK1880</f>
        <v>0.70272580184485189</v>
      </c>
      <c r="BM1880" s="89">
        <f t="shared" si="2165"/>
        <v>0</v>
      </c>
      <c r="BN1880" s="86">
        <f t="shared" si="2166"/>
        <v>6.2445563513540455E-4</v>
      </c>
      <c r="BO1880" s="86">
        <f t="shared" si="2167"/>
        <v>3.911126101944009E-2</v>
      </c>
      <c r="BP1880" s="86">
        <f t="shared" si="2158"/>
        <v>0.10137566326262987</v>
      </c>
      <c r="BQ1880" s="86">
        <f t="shared" si="2159"/>
        <v>6.3494182833722697</v>
      </c>
      <c r="BR1880" s="86">
        <f t="shared" si="2178"/>
        <v>9.9084608720941228E-2</v>
      </c>
      <c r="BS1880" s="86">
        <f t="shared" si="2179"/>
        <v>6.1684186330060475</v>
      </c>
      <c r="BT1880" s="89">
        <f t="shared" si="2180"/>
        <v>3.587972612848804E-2</v>
      </c>
      <c r="BU1880" s="89">
        <f t="shared" si="2180"/>
        <v>2.0905474332683749</v>
      </c>
      <c r="BV1880" s="41">
        <f t="shared" si="2168"/>
        <v>527.32332051747323</v>
      </c>
      <c r="BW1880" s="89" t="e">
        <f t="shared" si="2169"/>
        <v>#REF!</v>
      </c>
      <c r="BX1880" s="42" t="e">
        <f t="shared" si="2170"/>
        <v>#REF!</v>
      </c>
      <c r="BY1880" s="89" t="e">
        <f t="shared" si="2171"/>
        <v>#REF!</v>
      </c>
      <c r="BZ1880" s="89" t="e">
        <f t="shared" si="2171"/>
        <v>#REF!</v>
      </c>
      <c r="CA1880" s="41">
        <f t="shared" si="2172"/>
        <v>429.46737500744672</v>
      </c>
      <c r="CB1880" s="89" t="e">
        <f t="shared" si="2173"/>
        <v>#REF!</v>
      </c>
      <c r="CC1880" s="89" t="e">
        <f t="shared" si="2181"/>
        <v>#REF!</v>
      </c>
      <c r="CD1880" s="41" t="e">
        <f t="shared" ref="CD1880:CD1887" si="2187">CK1880+CJ1880</f>
        <v>#REF!</v>
      </c>
      <c r="CE1880" s="41" t="e">
        <f t="shared" ref="CE1880:CE1887" si="2188">CH1880+CI1880</f>
        <v>#REF!</v>
      </c>
      <c r="CF1880" s="42" t="e">
        <f t="shared" ref="CF1880:CF1887" si="2189">CK1880*13.49+CJ1880</f>
        <v>#REF!</v>
      </c>
      <c r="CG1880" s="42" t="e">
        <f t="shared" ref="CG1880:CG1887" si="2190">CH1880*13.49+CI1880</f>
        <v>#REF!</v>
      </c>
      <c r="CH1880" s="42" t="e">
        <f t="shared" si="2174"/>
        <v>#REF!</v>
      </c>
      <c r="CI1880" s="42">
        <f t="shared" ref="CI1880:CI1887" si="2191">BL1880*$AJ1880</f>
        <v>3.4635820892523332</v>
      </c>
      <c r="CJ1880" s="42">
        <f t="shared" ref="CJ1880:CJ1887" si="2192">BK1880*$AJ1880</f>
        <v>1.4651996349414578</v>
      </c>
      <c r="CK1880" s="42" t="e">
        <f t="shared" si="2175"/>
        <v>#REF!</v>
      </c>
      <c r="CL1880" s="42"/>
      <c r="CM1880" s="89" t="e">
        <f t="shared" si="2160"/>
        <v>#REF!</v>
      </c>
      <c r="CN1880" s="89">
        <f t="shared" si="2161"/>
        <v>5.5396526032768532E-2</v>
      </c>
    </row>
    <row r="1881" spans="4:92" ht="14.4" x14ac:dyDescent="0.3">
      <c r="D1881" s="22"/>
      <c r="E1881" s="32">
        <v>41471.464583333334</v>
      </c>
      <c r="F1881" s="21">
        <f t="shared" si="2144"/>
        <v>1572.8145833333328</v>
      </c>
      <c r="G1881" s="21">
        <f t="shared" si="2145"/>
        <v>60.98750000000291</v>
      </c>
      <c r="I1881" s="21">
        <v>1037</v>
      </c>
      <c r="J1881" s="21">
        <v>12344</v>
      </c>
      <c r="K1881" s="21">
        <v>13114</v>
      </c>
      <c r="L1881" s="21">
        <v>9</v>
      </c>
      <c r="M1881" s="124">
        <v>5.98</v>
      </c>
      <c r="O1881" s="40"/>
      <c r="U1881" s="52">
        <f t="shared" si="2146"/>
        <v>6.2701281122521907E-2</v>
      </c>
      <c r="V1881" s="52">
        <f t="shared" si="2147"/>
        <v>8.47449998399461</v>
      </c>
      <c r="W1881" s="52">
        <f t="shared" si="2148"/>
        <v>5.3486026385149404E-2</v>
      </c>
      <c r="X1881" s="247">
        <f>W1881+V1881+SUM($U$1874:U1881)</f>
        <v>8.7058893341418386</v>
      </c>
      <c r="Y1881" s="104">
        <f>W1881+V1881+SUM($U$1874:U1881)-$X$1875</f>
        <v>8.5225986292339275</v>
      </c>
      <c r="Z1881" s="42"/>
      <c r="AA1881" s="42"/>
      <c r="AB1881" s="41">
        <f t="shared" si="2149"/>
        <v>5.901972046487803E-2</v>
      </c>
      <c r="AC1881" s="48">
        <f t="shared" si="2150"/>
        <v>7.9769122923920595</v>
      </c>
      <c r="AD1881" s="48">
        <f t="shared" si="2151"/>
        <v>1.4932421242417773</v>
      </c>
      <c r="AE1881" s="48">
        <f t="shared" si="2152"/>
        <v>1.9202824729479711</v>
      </c>
      <c r="AF1881" s="48">
        <f t="shared" si="2153"/>
        <v>1.4932421242417775</v>
      </c>
      <c r="AG1881" s="238">
        <f t="shared" si="2154"/>
        <v>0.42702935240216472</v>
      </c>
      <c r="AH1881" s="48">
        <f t="shared" si="2155"/>
        <v>1.0996304029229136E-5</v>
      </c>
      <c r="AI1881" s="48">
        <f>AE1881+AC1881+SUM($AB$1874:AB1881)</f>
        <v>10.176240320177559</v>
      </c>
      <c r="AJ1881" s="48">
        <f>AE1881+AC1881+SUM($AB$1874:AB1881)-$AI$1875</f>
        <v>6.3055441667931005</v>
      </c>
      <c r="AK1881" s="46"/>
      <c r="AL1881" s="86"/>
      <c r="AM1881" s="25">
        <v>345.08050000000003</v>
      </c>
      <c r="AN1881" s="25">
        <v>0.1355000000000075</v>
      </c>
      <c r="AQ1881">
        <v>1718</v>
      </c>
      <c r="AR1881" s="25">
        <v>442.19299999999998</v>
      </c>
      <c r="AS1881" s="25">
        <v>0.18600000000000705</v>
      </c>
      <c r="AV1881" s="89">
        <f t="shared" si="2162"/>
        <v>0</v>
      </c>
      <c r="AW1881" s="86">
        <f t="shared" si="2163"/>
        <v>2.8592773645001714E-2</v>
      </c>
      <c r="AX1881" s="86">
        <f t="shared" si="2164"/>
        <v>1.8916896993029695</v>
      </c>
      <c r="AY1881" s="86">
        <f t="shared" si="2156"/>
        <v>0.15152298692040414</v>
      </c>
      <c r="AZ1881" s="86">
        <f t="shared" si="2157"/>
        <v>10.024717333257156</v>
      </c>
      <c r="BA1881" s="86">
        <f t="shared" si="2176"/>
        <v>0.10734725621705318</v>
      </c>
      <c r="BB1881" s="86">
        <f t="shared" si="2177"/>
        <v>6.1981969105760477</v>
      </c>
      <c r="BC1881" s="89">
        <f>BA1881-BA1880</f>
        <v>2.3605011701186368E-2</v>
      </c>
      <c r="BD1881" s="89">
        <f>BB1881-BB1880</f>
        <v>1.3531574308981238</v>
      </c>
      <c r="BE1881" s="41">
        <f t="shared" si="2182"/>
        <v>552.37908427140201</v>
      </c>
      <c r="BF1881" s="89">
        <f t="shared" si="2183"/>
        <v>0.27928110591562094</v>
      </c>
      <c r="BG1881" s="89">
        <f t="shared" si="2184"/>
        <v>0.72071889408437906</v>
      </c>
      <c r="BH1881" s="89">
        <f>BF1881*($AJ1881-$AJ1880)</f>
        <v>0.38450373755222672</v>
      </c>
      <c r="BI1881" s="89">
        <f t="shared" ref="BI1881:BI1890" si="2193">BG1881*($AJ1881-$AJ1880)</f>
        <v>0.99225870504708269</v>
      </c>
      <c r="BJ1881" s="41">
        <f>1000*((BA1881/BB1881)/0.0112372-1)</f>
        <v>541.23005216750573</v>
      </c>
      <c r="BK1881" s="89">
        <f t="shared" si="2185"/>
        <v>0.29334604181871299</v>
      </c>
      <c r="BL1881" s="89">
        <f t="shared" si="2186"/>
        <v>0.70665395818128696</v>
      </c>
      <c r="BM1881" s="89">
        <f t="shared" si="2165"/>
        <v>0</v>
      </c>
      <c r="BN1881" s="86">
        <f t="shared" si="2166"/>
        <v>8.5298222862583274E-4</v>
      </c>
      <c r="BO1881" s="86">
        <f t="shared" si="2167"/>
        <v>5.2633044156523569E-2</v>
      </c>
      <c r="BP1881" s="86">
        <f t="shared" si="2158"/>
        <v>0.13883942009324551</v>
      </c>
      <c r="BQ1881" s="86">
        <f t="shared" si="2159"/>
        <v>8.5670499140485923</v>
      </c>
      <c r="BR1881" s="86">
        <f t="shared" si="2178"/>
        <v>0.13654836555155689</v>
      </c>
      <c r="BS1881" s="86">
        <f t="shared" si="2179"/>
        <v>8.3860502636823711</v>
      </c>
      <c r="BT1881" s="89">
        <f t="shared" si="2180"/>
        <v>3.746375683061566E-2</v>
      </c>
      <c r="BU1881" s="89">
        <f t="shared" si="2180"/>
        <v>2.2176316306763235</v>
      </c>
      <c r="BV1881" s="41">
        <f t="shared" si="2168"/>
        <v>503.36282867607139</v>
      </c>
      <c r="BW1881" s="89" t="e">
        <f t="shared" si="2169"/>
        <v>#REF!</v>
      </c>
      <c r="BX1881" s="42" t="e">
        <f t="shared" si="2170"/>
        <v>#REF!</v>
      </c>
      <c r="BY1881" s="89" t="e">
        <f t="shared" si="2171"/>
        <v>#REF!</v>
      </c>
      <c r="BZ1881" s="89" t="e">
        <f t="shared" si="2171"/>
        <v>#REF!</v>
      </c>
      <c r="CA1881" s="41">
        <f t="shared" si="2172"/>
        <v>449.00850465323549</v>
      </c>
      <c r="CB1881" s="89" t="e">
        <f t="shared" si="2173"/>
        <v>#REF!</v>
      </c>
      <c r="CC1881" s="89" t="e">
        <f t="shared" si="2181"/>
        <v>#REF!</v>
      </c>
      <c r="CD1881" s="41" t="e">
        <f t="shared" si="2187"/>
        <v>#REF!</v>
      </c>
      <c r="CE1881" s="41" t="e">
        <f t="shared" si="2188"/>
        <v>#REF!</v>
      </c>
      <c r="CF1881" s="42" t="e">
        <f t="shared" si="2189"/>
        <v>#REF!</v>
      </c>
      <c r="CG1881" s="42" t="e">
        <f t="shared" si="2190"/>
        <v>#REF!</v>
      </c>
      <c r="CH1881" s="42" t="e">
        <f t="shared" si="2174"/>
        <v>#REF!</v>
      </c>
      <c r="CI1881" s="42">
        <f t="shared" si="2191"/>
        <v>4.4558377439512693</v>
      </c>
      <c r="CJ1881" s="42">
        <f t="shared" si="2192"/>
        <v>1.8497064228418305</v>
      </c>
      <c r="CK1881" s="42" t="e">
        <f t="shared" si="2175"/>
        <v>#REF!</v>
      </c>
      <c r="CL1881" s="42"/>
      <c r="CM1881" s="89" t="e">
        <f t="shared" si="2160"/>
        <v>#REF!</v>
      </c>
      <c r="CN1881" s="89">
        <f t="shared" si="2161"/>
        <v>7.1266661282993526E-2</v>
      </c>
    </row>
    <row r="1882" spans="4:92" ht="14.4" x14ac:dyDescent="0.3">
      <c r="D1882" s="22"/>
      <c r="E1882" s="32">
        <v>41508.449999999997</v>
      </c>
      <c r="F1882" s="21">
        <f t="shared" si="2144"/>
        <v>1609.7999999999956</v>
      </c>
      <c r="G1882" s="21">
        <f t="shared" si="2145"/>
        <v>97.972916666665697</v>
      </c>
      <c r="I1882" s="21">
        <v>1044</v>
      </c>
      <c r="J1882" s="21">
        <v>13331</v>
      </c>
      <c r="K1882" s="21">
        <v>17138</v>
      </c>
      <c r="L1882" s="21">
        <v>12</v>
      </c>
      <c r="M1882" s="124">
        <v>5.98</v>
      </c>
      <c r="O1882" s="40"/>
      <c r="U1882" s="52">
        <f t="shared" si="2146"/>
        <v>8.2494143143848619E-2</v>
      </c>
      <c r="V1882" s="52">
        <f t="shared" si="2147"/>
        <v>11.149638448154182</v>
      </c>
      <c r="W1882" s="52">
        <f t="shared" si="2148"/>
        <v>7.0369916496448012E-2</v>
      </c>
      <c r="X1882" s="247">
        <f>W1882+V1882+SUM($U$1874:U1882)</f>
        <v>11.480405831556556</v>
      </c>
      <c r="Y1882" s="104">
        <f>W1882+V1882+SUM($U$1874:U1882)-$X$1875</f>
        <v>11.297115126648645</v>
      </c>
      <c r="Z1882" s="42"/>
      <c r="AA1882" s="42"/>
      <c r="AB1882" s="41">
        <f t="shared" si="2149"/>
        <v>6.416906419947753E-2</v>
      </c>
      <c r="AC1882" s="48">
        <f t="shared" si="2150"/>
        <v>8.6728807417635316</v>
      </c>
      <c r="AD1882" s="48">
        <f t="shared" si="2151"/>
        <v>1.623524289527196</v>
      </c>
      <c r="AE1882" s="48">
        <f t="shared" si="2152"/>
        <v>2.0878229906401931</v>
      </c>
      <c r="AF1882" s="48">
        <f t="shared" si="2153"/>
        <v>1.6235242895271964</v>
      </c>
      <c r="AG1882" s="238">
        <f t="shared" si="2154"/>
        <v>0.46428674540508019</v>
      </c>
      <c r="AH1882" s="48">
        <f t="shared" si="2155"/>
        <v>1.1955707916788356E-5</v>
      </c>
      <c r="AI1882" s="48">
        <f>AE1882+AC1882+SUM($AB$1874:AB1882)</f>
        <v>11.103918351440731</v>
      </c>
      <c r="AJ1882" s="48">
        <f>AE1882+AC1882+SUM($AB$1874:AB1882)-$AI$1875</f>
        <v>7.2332221980562723</v>
      </c>
      <c r="AK1882" s="46"/>
      <c r="AL1882" s="86"/>
      <c r="AM1882" s="25">
        <v>395.17</v>
      </c>
      <c r="AN1882" s="25">
        <v>4.2000000000001592E-2</v>
      </c>
      <c r="AQ1882">
        <v>2363</v>
      </c>
      <c r="AR1882" s="25">
        <v>451.99549999999999</v>
      </c>
      <c r="AS1882" s="25">
        <v>2.4999999999977263E-3</v>
      </c>
      <c r="AV1882" s="89">
        <f t="shared" si="2162"/>
        <v>0</v>
      </c>
      <c r="AW1882" s="86">
        <f t="shared" si="2163"/>
        <v>3.2227228133818515E-2</v>
      </c>
      <c r="AX1882" s="86">
        <f t="shared" si="2164"/>
        <v>2.0555957625063743</v>
      </c>
      <c r="AY1882" s="86">
        <f t="shared" si="2156"/>
        <v>0.17139791615257896</v>
      </c>
      <c r="AZ1882" s="86">
        <f t="shared" si="2157"/>
        <v>10.932520435288151</v>
      </c>
      <c r="BA1882" s="86">
        <f t="shared" si="2176"/>
        <v>0.127222185449228</v>
      </c>
      <c r="BB1882" s="86">
        <f t="shared" si="2177"/>
        <v>7.1060000126070424</v>
      </c>
      <c r="BC1882" s="89">
        <f t="shared" ref="BC1882:BD1890" si="2194">BA1882-BA1881</f>
        <v>1.9874929232174821E-2</v>
      </c>
      <c r="BD1882" s="89">
        <f t="shared" si="2194"/>
        <v>0.90780310203099468</v>
      </c>
      <c r="BE1882" s="41">
        <f t="shared" si="2182"/>
        <v>948.29994386204055</v>
      </c>
      <c r="BF1882" s="89">
        <f t="shared" si="2183"/>
        <v>-0.2201883960955329</v>
      </c>
      <c r="BG1882" s="89">
        <f t="shared" si="2184"/>
        <v>1.2201883960955329</v>
      </c>
      <c r="BH1882" s="89">
        <f t="shared" ref="BH1882:BH1890" si="2195">BF1882*($AJ1882-$AJ1881)</f>
        <v>-0.20426393779689944</v>
      </c>
      <c r="BI1882" s="89">
        <f t="shared" si="2193"/>
        <v>1.1319419690600712</v>
      </c>
      <c r="BJ1882" s="41">
        <f t="shared" ref="BJ1882:BJ1887" si="2196">1000*((BA1882/BB1882)/0.0112372-1)</f>
        <v>593.23389536594414</v>
      </c>
      <c r="BK1882" s="89">
        <f t="shared" si="2185"/>
        <v>0.22774117903920127</v>
      </c>
      <c r="BL1882" s="89">
        <f t="shared" si="2186"/>
        <v>0.77225882096079879</v>
      </c>
      <c r="BM1882" s="89">
        <f t="shared" si="2165"/>
        <v>0</v>
      </c>
      <c r="BN1882" s="86">
        <f t="shared" si="2166"/>
        <v>1.1297477845341928E-3</v>
      </c>
      <c r="BO1882" s="86">
        <f t="shared" si="2167"/>
        <v>6.924016871191381E-2</v>
      </c>
      <c r="BP1882" s="86">
        <f t="shared" si="2158"/>
        <v>0.1843111900581709</v>
      </c>
      <c r="BQ1882" s="86">
        <f t="shared" si="2159"/>
        <v>11.296094641498385</v>
      </c>
      <c r="BR1882" s="86">
        <f t="shared" si="2178"/>
        <v>0.18202013551648227</v>
      </c>
      <c r="BS1882" s="86">
        <f t="shared" si="2179"/>
        <v>11.115094991132164</v>
      </c>
      <c r="BT1882" s="89">
        <f t="shared" si="2180"/>
        <v>4.5471769964925385E-2</v>
      </c>
      <c r="BU1882" s="89">
        <f t="shared" si="2180"/>
        <v>2.7290447274497929</v>
      </c>
      <c r="BV1882" s="41">
        <f t="shared" si="2168"/>
        <v>482.7676254759117</v>
      </c>
      <c r="BW1882" s="89" t="e">
        <f t="shared" si="2169"/>
        <v>#REF!</v>
      </c>
      <c r="BX1882" s="42" t="e">
        <f t="shared" si="2170"/>
        <v>#REF!</v>
      </c>
      <c r="BY1882" s="89" t="e">
        <f t="shared" si="2171"/>
        <v>#REF!</v>
      </c>
      <c r="BZ1882" s="89" t="e">
        <f t="shared" si="2171"/>
        <v>#REF!</v>
      </c>
      <c r="CA1882" s="41">
        <f t="shared" si="2172"/>
        <v>457.2972462931375</v>
      </c>
      <c r="CB1882" s="89" t="e">
        <f t="shared" si="2173"/>
        <v>#REF!</v>
      </c>
      <c r="CC1882" s="89" t="e">
        <f t="shared" si="2181"/>
        <v>#REF!</v>
      </c>
      <c r="CD1882" s="41" t="e">
        <f t="shared" si="2187"/>
        <v>#REF!</v>
      </c>
      <c r="CE1882" s="41" t="e">
        <f t="shared" si="2188"/>
        <v>#REF!</v>
      </c>
      <c r="CF1882" s="42" t="e">
        <f t="shared" si="2189"/>
        <v>#REF!</v>
      </c>
      <c r="CG1882" s="42" t="e">
        <f t="shared" si="2190"/>
        <v>#REF!</v>
      </c>
      <c r="CH1882" s="42" t="e">
        <f t="shared" si="2174"/>
        <v>#REF!</v>
      </c>
      <c r="CI1882" s="42">
        <f t="shared" si="2191"/>
        <v>5.5859196464184144</v>
      </c>
      <c r="CJ1882" s="42">
        <f t="shared" si="2192"/>
        <v>1.6473025516378585</v>
      </c>
      <c r="CK1882" s="42" t="e">
        <f t="shared" si="2175"/>
        <v>#REF!</v>
      </c>
      <c r="CL1882" s="42"/>
      <c r="CM1882" s="89" t="e">
        <f t="shared" si="2160"/>
        <v>#REF!</v>
      </c>
      <c r="CN1882" s="89">
        <f t="shared" si="2161"/>
        <v>8.9341189305135918E-2</v>
      </c>
    </row>
    <row r="1883" spans="4:92" ht="14.4" x14ac:dyDescent="0.3">
      <c r="D1883" s="22"/>
      <c r="E1883" s="32">
        <v>41548.565972222219</v>
      </c>
      <c r="F1883" s="21">
        <f t="shared" si="2144"/>
        <v>1649.9159722222175</v>
      </c>
      <c r="G1883" s="21">
        <f t="shared" si="2145"/>
        <v>138.0888888888876</v>
      </c>
      <c r="I1883" s="21">
        <v>1048</v>
      </c>
      <c r="J1883" s="21">
        <v>15439</v>
      </c>
      <c r="K1883" s="21">
        <v>21364</v>
      </c>
      <c r="L1883" s="21">
        <v>21</v>
      </c>
      <c r="M1883" s="124">
        <v>5.98</v>
      </c>
      <c r="O1883" s="40"/>
      <c r="U1883" s="52">
        <f t="shared" si="2146"/>
        <v>0.10323009588175092</v>
      </c>
      <c r="V1883" s="52">
        <f t="shared" si="2147"/>
        <v>13.952241967563705</v>
      </c>
      <c r="W1883" s="52">
        <f t="shared" si="2148"/>
        <v>8.8058290567999103E-2</v>
      </c>
      <c r="X1883" s="247">
        <f>W1883+V1883+SUM($U$1874:U1883)</f>
        <v>14.403927820919382</v>
      </c>
      <c r="Y1883" s="104">
        <f>W1883+V1883+SUM($U$1874:U1883)-$X$1875</f>
        <v>14.220637116011471</v>
      </c>
      <c r="Z1883" s="42"/>
      <c r="AA1883" s="42"/>
      <c r="AB1883" s="41">
        <f t="shared" si="2149"/>
        <v>7.4600704470995718E-2</v>
      </c>
      <c r="AC1883" s="48">
        <f t="shared" si="2150"/>
        <v>10.082787106216816</v>
      </c>
      <c r="AD1883" s="48">
        <f t="shared" si="2151"/>
        <v>1.8874524233047447</v>
      </c>
      <c r="AE1883" s="48">
        <f t="shared" si="2152"/>
        <v>2.4272298163538992</v>
      </c>
      <c r="AF1883" s="48">
        <f t="shared" si="2153"/>
        <v>1.8874524233047447</v>
      </c>
      <c r="AG1883" s="238">
        <f t="shared" si="2154"/>
        <v>0.53976349376226074</v>
      </c>
      <c r="AH1883" s="48">
        <f t="shared" si="2155"/>
        <v>1.3899286894215506E-5</v>
      </c>
      <c r="AI1883" s="48">
        <f>AE1883+AC1883+SUM($AB$1874:AB1883)</f>
        <v>12.927832246078717</v>
      </c>
      <c r="AJ1883" s="48">
        <f>AE1883+AC1883+SUM($AB$1874:AB1883)-$AI$1875</f>
        <v>9.0571360926942575</v>
      </c>
      <c r="AK1883" s="46"/>
      <c r="AL1883" s="86"/>
      <c r="AM1883" s="25">
        <v>414.86566666666664</v>
      </c>
      <c r="AN1883" s="25">
        <v>0.61138767479308143</v>
      </c>
      <c r="AQ1883">
        <v>2040</v>
      </c>
      <c r="AR1883" s="25">
        <v>447.03066666666672</v>
      </c>
      <c r="AS1883" s="25">
        <v>6.7480038200594214E-2</v>
      </c>
      <c r="AV1883" s="89">
        <f t="shared" si="2162"/>
        <v>0</v>
      </c>
      <c r="AW1883" s="86">
        <f t="shared" si="2163"/>
        <v>3.7986880383755035E-2</v>
      </c>
      <c r="AX1883" s="86">
        <f t="shared" si="2164"/>
        <v>2.3892429359701444</v>
      </c>
      <c r="AY1883" s="86">
        <f t="shared" si="2156"/>
        <v>0.20232448276807133</v>
      </c>
      <c r="AZ1883" s="86">
        <f t="shared" si="2157"/>
        <v>12.725507763310647</v>
      </c>
      <c r="BA1883" s="86">
        <f t="shared" si="2176"/>
        <v>0.15814875206472037</v>
      </c>
      <c r="BB1883" s="86">
        <f t="shared" si="2177"/>
        <v>8.8989873406295388</v>
      </c>
      <c r="BC1883" s="89">
        <f t="shared" si="2194"/>
        <v>3.0926566615492368E-2</v>
      </c>
      <c r="BD1883" s="89">
        <f t="shared" si="2194"/>
        <v>1.7929873280224964</v>
      </c>
      <c r="BE1883" s="41">
        <f t="shared" si="2182"/>
        <v>534.95757972967237</v>
      </c>
      <c r="BF1883" s="89">
        <f t="shared" si="2183"/>
        <v>0.30125900878929029</v>
      </c>
      <c r="BG1883" s="89">
        <f t="shared" si="2184"/>
        <v>0.69874099121070965</v>
      </c>
      <c r="BH1883" s="89">
        <f t="shared" si="2195"/>
        <v>0.54947049201565346</v>
      </c>
      <c r="BI1883" s="89">
        <f t="shared" si="2193"/>
        <v>1.2744434026223317</v>
      </c>
      <c r="BJ1883" s="41">
        <f t="shared" si="2196"/>
        <v>581.49225651872212</v>
      </c>
      <c r="BK1883" s="89">
        <f t="shared" si="2185"/>
        <v>0.24255371130608028</v>
      </c>
      <c r="BL1883" s="89">
        <f t="shared" si="2186"/>
        <v>0.75744628869391972</v>
      </c>
      <c r="BM1883" s="89">
        <f t="shared" si="2165"/>
        <v>0</v>
      </c>
      <c r="BN1883" s="86">
        <f t="shared" si="2166"/>
        <v>1.4089676414939917E-3</v>
      </c>
      <c r="BO1883" s="86">
        <f t="shared" si="2167"/>
        <v>8.664932292650511E-2</v>
      </c>
      <c r="BP1883" s="86">
        <f t="shared" si="2158"/>
        <v>0.23046856893524201</v>
      </c>
      <c r="BQ1883" s="86">
        <f t="shared" si="2159"/>
        <v>14.17345925198414</v>
      </c>
      <c r="BR1883" s="86">
        <f t="shared" si="2178"/>
        <v>0.22817751439355338</v>
      </c>
      <c r="BS1883" s="86">
        <f t="shared" si="2179"/>
        <v>13.992459601617918</v>
      </c>
      <c r="BT1883" s="89">
        <f t="shared" si="2180"/>
        <v>4.6157378877071109E-2</v>
      </c>
      <c r="BU1883" s="89">
        <f t="shared" si="2180"/>
        <v>2.8773646104857544</v>
      </c>
      <c r="BV1883" s="41">
        <f t="shared" si="2168"/>
        <v>427.53948817360498</v>
      </c>
      <c r="BW1883" s="89" t="e">
        <f t="shared" si="2169"/>
        <v>#REF!</v>
      </c>
      <c r="BX1883" s="42" t="e">
        <f t="shared" si="2170"/>
        <v>#REF!</v>
      </c>
      <c r="BY1883" s="89" t="e">
        <f t="shared" si="2171"/>
        <v>#REF!</v>
      </c>
      <c r="BZ1883" s="89" t="e">
        <f t="shared" si="2171"/>
        <v>#REF!</v>
      </c>
      <c r="CA1883" s="41">
        <f t="shared" si="2172"/>
        <v>451.17795615127875</v>
      </c>
      <c r="CB1883" s="89" t="e">
        <f t="shared" si="2173"/>
        <v>#REF!</v>
      </c>
      <c r="CC1883" s="89" t="e">
        <f t="shared" si="2181"/>
        <v>#REF!</v>
      </c>
      <c r="CD1883" s="41" t="e">
        <f t="shared" si="2187"/>
        <v>#REF!</v>
      </c>
      <c r="CE1883" s="41" t="e">
        <f t="shared" si="2188"/>
        <v>#REF!</v>
      </c>
      <c r="CF1883" s="42" t="e">
        <f t="shared" si="2189"/>
        <v>#REF!</v>
      </c>
      <c r="CG1883" s="42" t="e">
        <f t="shared" si="2190"/>
        <v>#REF!</v>
      </c>
      <c r="CH1883" s="42" t="e">
        <f t="shared" si="2174"/>
        <v>#REF!</v>
      </c>
      <c r="CI1883" s="42">
        <f t="shared" si="2191"/>
        <v>6.8602941196070146</v>
      </c>
      <c r="CJ1883" s="42">
        <f t="shared" si="2192"/>
        <v>2.1968419730872428</v>
      </c>
      <c r="CK1883" s="42" t="e">
        <f t="shared" si="2175"/>
        <v>#REF!</v>
      </c>
      <c r="CL1883" s="42"/>
      <c r="CM1883" s="89" t="e">
        <f t="shared" si="2160"/>
        <v>#REF!</v>
      </c>
      <c r="CN1883" s="89">
        <f t="shared" si="2161"/>
        <v>0.10972353245748984</v>
      </c>
    </row>
    <row r="1884" spans="4:92" ht="14.4" x14ac:dyDescent="0.3">
      <c r="D1884" s="22"/>
      <c r="E1884" s="32">
        <v>41583.493055555555</v>
      </c>
      <c r="F1884" s="21">
        <f t="shared" si="2144"/>
        <v>1684.8430555555533</v>
      </c>
      <c r="G1884" s="21">
        <f t="shared" si="2145"/>
        <v>173.01597222222335</v>
      </c>
      <c r="I1884" s="21">
        <v>1037</v>
      </c>
      <c r="J1884" s="21">
        <v>18047</v>
      </c>
      <c r="K1884" s="21">
        <v>25172</v>
      </c>
      <c r="L1884" s="21">
        <v>15</v>
      </c>
      <c r="M1884" s="124">
        <v>5.98</v>
      </c>
      <c r="O1884" s="40"/>
      <c r="U1884" s="52">
        <f t="shared" si="2146"/>
        <v>0.12035356477170364</v>
      </c>
      <c r="V1884" s="52">
        <f t="shared" si="2147"/>
        <v>16.266593990934293</v>
      </c>
      <c r="W1884" s="52">
        <f t="shared" si="2148"/>
        <v>0.10266511027657317</v>
      </c>
      <c r="X1884" s="247">
        <f>W1884+V1884+SUM($U$1874:U1884)</f>
        <v>16.853240228770247</v>
      </c>
      <c r="Y1884" s="104">
        <f>W1884+V1884+SUM($U$1874:U1884)-$X$1875</f>
        <v>16.669949523862336</v>
      </c>
      <c r="Z1884" s="42"/>
      <c r="AA1884" s="42"/>
      <c r="AB1884" s="41">
        <f t="shared" si="2149"/>
        <v>8.6287175569479402E-2</v>
      </c>
      <c r="AC1884" s="48">
        <f t="shared" si="2150"/>
        <v>11.662292299157444</v>
      </c>
      <c r="AD1884" s="48">
        <f t="shared" si="2151"/>
        <v>2.1831286954140761</v>
      </c>
      <c r="AE1884" s="48">
        <f t="shared" si="2152"/>
        <v>2.8074641760605985</v>
      </c>
      <c r="AF1884" s="48">
        <f t="shared" si="2153"/>
        <v>2.1831286954140756</v>
      </c>
      <c r="AG1884" s="238">
        <f t="shared" si="2154"/>
        <v>0.62431940398589303</v>
      </c>
      <c r="AH1884" s="48">
        <f t="shared" si="2155"/>
        <v>1.6076660629901017E-5</v>
      </c>
      <c r="AI1884" s="48">
        <f>AE1884+AC1884+SUM($AB$1874:AB1884)</f>
        <v>14.973858974295524</v>
      </c>
      <c r="AJ1884" s="48">
        <f>AE1884+AC1884+SUM($AB$1874:AB1884)-$AI$1875</f>
        <v>11.103162820911066</v>
      </c>
      <c r="AK1884" s="46"/>
      <c r="AL1884" s="86"/>
      <c r="AM1884" s="25">
        <v>418.55799999999999</v>
      </c>
      <c r="AN1884" s="25">
        <v>0.24500000000000455</v>
      </c>
      <c r="AQ1884">
        <v>2032</v>
      </c>
      <c r="AR1884" s="25">
        <v>438.05500000000001</v>
      </c>
      <c r="AS1884" s="25">
        <v>4.9999999999954525E-3</v>
      </c>
      <c r="AV1884" s="89">
        <f t="shared" si="2162"/>
        <v>0</v>
      </c>
      <c r="AW1884" s="86">
        <f t="shared" si="2163"/>
        <v>4.4050526769001869E-2</v>
      </c>
      <c r="AX1884" s="86">
        <f t="shared" si="2164"/>
        <v>2.7634136492915964</v>
      </c>
      <c r="AY1884" s="86">
        <f t="shared" si="2156"/>
        <v>0.23494738818288893</v>
      </c>
      <c r="AZ1884" s="86">
        <f t="shared" si="2157"/>
        <v>14.738911586112636</v>
      </c>
      <c r="BA1884" s="86">
        <f t="shared" si="2176"/>
        <v>0.19077165747953798</v>
      </c>
      <c r="BB1884" s="86">
        <f t="shared" si="2177"/>
        <v>10.912391163431527</v>
      </c>
      <c r="BC1884" s="89">
        <f t="shared" si="2194"/>
        <v>3.2622905414817605E-2</v>
      </c>
      <c r="BD1884" s="89">
        <f t="shared" si="2194"/>
        <v>2.0134038228019886</v>
      </c>
      <c r="BE1884" s="41">
        <f t="shared" si="2182"/>
        <v>441.8950057044384</v>
      </c>
      <c r="BF1884" s="89">
        <f t="shared" si="2183"/>
        <v>0.41866105108713647</v>
      </c>
      <c r="BG1884" s="89">
        <f t="shared" si="2184"/>
        <v>0.58133894891286353</v>
      </c>
      <c r="BH1884" s="89">
        <f t="shared" si="2195"/>
        <v>0.85659170058762413</v>
      </c>
      <c r="BI1884" s="89">
        <f t="shared" si="2193"/>
        <v>1.1894350276291847</v>
      </c>
      <c r="BJ1884" s="41">
        <f t="shared" si="2196"/>
        <v>555.7356982875616</v>
      </c>
      <c r="BK1884" s="89">
        <f t="shared" si="2185"/>
        <v>0.27504660730186176</v>
      </c>
      <c r="BL1884" s="89">
        <f t="shared" si="2186"/>
        <v>0.72495339269813819</v>
      </c>
      <c r="BM1884" s="89">
        <f t="shared" si="2165"/>
        <v>0</v>
      </c>
      <c r="BN1884" s="86">
        <f t="shared" si="2166"/>
        <v>1.6326553386837813E-3</v>
      </c>
      <c r="BO1884" s="86">
        <f t="shared" si="2167"/>
        <v>0.10103245493788938</v>
      </c>
      <c r="BP1884" s="86">
        <f t="shared" si="2158"/>
        <v>0.26801249771706231</v>
      </c>
      <c r="BQ1884" s="86">
        <f t="shared" si="2159"/>
        <v>16.585227731053184</v>
      </c>
      <c r="BR1884" s="86">
        <f t="shared" si="2178"/>
        <v>0.26572144317537366</v>
      </c>
      <c r="BS1884" s="86">
        <f t="shared" si="2179"/>
        <v>16.404228080686963</v>
      </c>
      <c r="BT1884" s="89">
        <f t="shared" si="2180"/>
        <v>3.7543928781820279E-2</v>
      </c>
      <c r="BU1884" s="89">
        <f t="shared" si="2180"/>
        <v>2.4117684790690443</v>
      </c>
      <c r="BV1884" s="41">
        <f t="shared" si="2168"/>
        <v>385.30688306279706</v>
      </c>
      <c r="BW1884" s="89" t="e">
        <f t="shared" si="2169"/>
        <v>#REF!</v>
      </c>
      <c r="BX1884" s="42" t="e">
        <f t="shared" si="2170"/>
        <v>#REF!</v>
      </c>
      <c r="BY1884" s="89" t="e">
        <f t="shared" si="2171"/>
        <v>#REF!</v>
      </c>
      <c r="BZ1884" s="89" t="e">
        <f t="shared" si="2171"/>
        <v>#REF!</v>
      </c>
      <c r="CA1884" s="41">
        <f t="shared" si="2172"/>
        <v>441.49351522691194</v>
      </c>
      <c r="CB1884" s="89" t="e">
        <f t="shared" si="2173"/>
        <v>#REF!</v>
      </c>
      <c r="CC1884" s="89" t="e">
        <f t="shared" si="2181"/>
        <v>#REF!</v>
      </c>
      <c r="CD1884" s="41" t="e">
        <f t="shared" si="2187"/>
        <v>#REF!</v>
      </c>
      <c r="CE1884" s="41" t="e">
        <f t="shared" si="2188"/>
        <v>#REF!</v>
      </c>
      <c r="CF1884" s="42" t="e">
        <f t="shared" si="2189"/>
        <v>#REF!</v>
      </c>
      <c r="CG1884" s="42" t="e">
        <f t="shared" si="2190"/>
        <v>#REF!</v>
      </c>
      <c r="CH1884" s="42" t="e">
        <f t="shared" si="2174"/>
        <v>#REF!</v>
      </c>
      <c r="CI1884" s="42">
        <f t="shared" si="2191"/>
        <v>8.0492755566993086</v>
      </c>
      <c r="CJ1884" s="42">
        <f t="shared" si="2192"/>
        <v>3.0538872642117578</v>
      </c>
      <c r="CK1884" s="42" t="e">
        <f t="shared" si="2175"/>
        <v>#REF!</v>
      </c>
      <c r="CL1884" s="42"/>
      <c r="CM1884" s="89" t="e">
        <f t="shared" si="2160"/>
        <v>#REF!</v>
      </c>
      <c r="CN1884" s="89">
        <f t="shared" si="2161"/>
        <v>0.12874009953604865</v>
      </c>
    </row>
    <row r="1885" spans="4:92" ht="14.4" x14ac:dyDescent="0.3">
      <c r="D1885" s="22"/>
      <c r="E1885" s="32">
        <v>41614.500694444447</v>
      </c>
      <c r="F1885" s="21">
        <f t="shared" si="2144"/>
        <v>1715.8506944444453</v>
      </c>
      <c r="G1885" s="21">
        <f t="shared" si="2145"/>
        <v>204.02361111111531</v>
      </c>
      <c r="I1885" s="21">
        <v>1024</v>
      </c>
      <c r="J1885" s="21">
        <v>20075</v>
      </c>
      <c r="K1885" s="21">
        <v>27636</v>
      </c>
      <c r="L1885" s="21">
        <v>8</v>
      </c>
      <c r="M1885" s="124">
        <v>5.98</v>
      </c>
      <c r="O1885" s="40"/>
      <c r="U1885" s="52">
        <f t="shared" si="2146"/>
        <v>0.13047809863952939</v>
      </c>
      <c r="V1885" s="52">
        <f t="shared" si="2147"/>
        <v>17.634992858784912</v>
      </c>
      <c r="W1885" s="52">
        <f t="shared" si="2148"/>
        <v>0.11130163373984507</v>
      </c>
      <c r="X1885" s="247">
        <f>W1885+V1885+SUM($U$1874:U1885)</f>
        <v>18.360753718723668</v>
      </c>
      <c r="Y1885" s="104">
        <f>W1885+V1885+SUM($U$1874:U1885)-$X$1875</f>
        <v>18.177463013815757</v>
      </c>
      <c r="Z1885" s="42"/>
      <c r="AA1885" s="42"/>
      <c r="AB1885" s="41">
        <f t="shared" si="2149"/>
        <v>9.4780280438144182E-2</v>
      </c>
      <c r="AC1885" s="48">
        <f t="shared" si="2150"/>
        <v>12.81019256187969</v>
      </c>
      <c r="AD1885" s="48">
        <f t="shared" si="2151"/>
        <v>2.3980104646871152</v>
      </c>
      <c r="AE1885" s="48">
        <f t="shared" si="2152"/>
        <v>3.0837982605283742</v>
      </c>
      <c r="AF1885" s="48">
        <f t="shared" si="2153"/>
        <v>2.3980104646871157</v>
      </c>
      <c r="AG1885" s="238">
        <f t="shared" si="2154"/>
        <v>0.68577013678134713</v>
      </c>
      <c r="AH1885" s="48">
        <f t="shared" si="2155"/>
        <v>1.7659059911909504E-5</v>
      </c>
      <c r="AI1885" s="48">
        <f>AE1885+AC1885+SUM($AB$1874:AB1885)</f>
        <v>16.492873601923691</v>
      </c>
      <c r="AJ1885" s="48">
        <f>AE1885+AC1885+SUM($AB$1874:AB1885)-$AI$1875</f>
        <v>12.622177448539233</v>
      </c>
      <c r="AK1885" s="46"/>
      <c r="AL1885" s="86"/>
      <c r="AM1885" s="25">
        <v>417.53700000000003</v>
      </c>
      <c r="AN1885" s="25">
        <v>9.7000000000008413E-2</v>
      </c>
      <c r="AQ1885" s="25"/>
      <c r="AR1885" s="25">
        <v>429.55500000000001</v>
      </c>
      <c r="AS1885" s="25">
        <v>1.6999999999995907E-2</v>
      </c>
      <c r="AV1885" s="89">
        <f t="shared" si="2162"/>
        <v>0</v>
      </c>
      <c r="AW1885" s="86">
        <f t="shared" si="2163"/>
        <v>4.8352067933705029E-2</v>
      </c>
      <c r="AX1885" s="86">
        <f t="shared" si="2164"/>
        <v>3.0354461925946694</v>
      </c>
      <c r="AY1885" s="86">
        <f t="shared" si="2156"/>
        <v>0.25859815638056299</v>
      </c>
      <c r="AZ1885" s="86">
        <f t="shared" si="2157"/>
        <v>16.23427544554313</v>
      </c>
      <c r="BA1885" s="86">
        <f t="shared" si="2176"/>
        <v>0.21442242567721204</v>
      </c>
      <c r="BB1885" s="86">
        <f t="shared" si="2177"/>
        <v>12.407755022862021</v>
      </c>
      <c r="BC1885" s="89">
        <f t="shared" si="2194"/>
        <v>2.365076819767406E-2</v>
      </c>
      <c r="BD1885" s="89">
        <f t="shared" si="2194"/>
        <v>1.4953638594304941</v>
      </c>
      <c r="BE1885" s="41">
        <f t="shared" si="2182"/>
        <v>407.47361065531385</v>
      </c>
      <c r="BF1885" s="89">
        <f t="shared" si="2183"/>
        <v>0.4620849743971927</v>
      </c>
      <c r="BG1885" s="89">
        <f t="shared" si="2184"/>
        <v>0.53791502560280735</v>
      </c>
      <c r="BH1885" s="89">
        <f t="shared" si="2195"/>
        <v>0.70191383531652263</v>
      </c>
      <c r="BI1885" s="89">
        <f t="shared" si="2193"/>
        <v>0.81710079231164412</v>
      </c>
      <c r="BJ1885" s="41">
        <f t="shared" si="2196"/>
        <v>537.86737584240734</v>
      </c>
      <c r="BK1885" s="89">
        <f t="shared" si="2185"/>
        <v>0.29758818827004713</v>
      </c>
      <c r="BL1885" s="89">
        <f t="shared" si="2186"/>
        <v>0.70241181172995293</v>
      </c>
      <c r="BM1885" s="89">
        <f t="shared" si="2165"/>
        <v>0</v>
      </c>
      <c r="BN1885" s="86">
        <f t="shared" si="2166"/>
        <v>1.7597029851752148E-3</v>
      </c>
      <c r="BO1885" s="86">
        <f t="shared" si="2167"/>
        <v>0.10954193075466985</v>
      </c>
      <c r="BP1885" s="86">
        <f t="shared" si="2158"/>
        <v>0.29028750111992685</v>
      </c>
      <c r="BQ1885" s="86">
        <f t="shared" si="2159"/>
        <v>18.070466217603741</v>
      </c>
      <c r="BR1885" s="86">
        <f t="shared" si="2178"/>
        <v>0.2879964465782382</v>
      </c>
      <c r="BS1885" s="86">
        <f t="shared" si="2179"/>
        <v>17.88946656723752</v>
      </c>
      <c r="BT1885" s="89">
        <f t="shared" si="2180"/>
        <v>2.2275003402864535E-2</v>
      </c>
      <c r="BU1885" s="89">
        <f t="shared" si="2180"/>
        <v>1.485238486550557</v>
      </c>
      <c r="BV1885" s="41">
        <f t="shared" si="2168"/>
        <v>334.63796344961685</v>
      </c>
      <c r="BW1885" s="89" t="e">
        <f t="shared" si="2169"/>
        <v>#REF!</v>
      </c>
      <c r="BX1885" s="42" t="e">
        <f t="shared" si="2170"/>
        <v>#REF!</v>
      </c>
      <c r="BY1885" s="89" t="e">
        <f t="shared" si="2171"/>
        <v>#REF!</v>
      </c>
      <c r="BZ1885" s="89" t="e">
        <f t="shared" si="2171"/>
        <v>#REF!</v>
      </c>
      <c r="CA1885" s="41">
        <f t="shared" si="2172"/>
        <v>432.62203896434494</v>
      </c>
      <c r="CB1885" s="89" t="e">
        <f t="shared" si="2173"/>
        <v>#REF!</v>
      </c>
      <c r="CC1885" s="89" t="e">
        <f t="shared" si="2181"/>
        <v>#REF!</v>
      </c>
      <c r="CD1885" s="41" t="e">
        <f t="shared" si="2187"/>
        <v>#REF!</v>
      </c>
      <c r="CE1885" s="41" t="e">
        <f t="shared" si="2188"/>
        <v>#REF!</v>
      </c>
      <c r="CF1885" s="42" t="e">
        <f t="shared" si="2189"/>
        <v>#REF!</v>
      </c>
      <c r="CG1885" s="42" t="e">
        <f t="shared" si="2190"/>
        <v>#REF!</v>
      </c>
      <c r="CH1885" s="42" t="e">
        <f t="shared" si="2174"/>
        <v>#REF!</v>
      </c>
      <c r="CI1885" s="42">
        <f t="shared" si="2191"/>
        <v>8.865966529605398</v>
      </c>
      <c r="CJ1885" s="42">
        <f t="shared" si="2192"/>
        <v>3.7562109189338364</v>
      </c>
      <c r="CK1885" s="42" t="e">
        <f t="shared" si="2175"/>
        <v>#REF!</v>
      </c>
      <c r="CL1885" s="42"/>
      <c r="CM1885" s="89" t="e">
        <f t="shared" si="2160"/>
        <v>#REF!</v>
      </c>
      <c r="CN1885" s="89">
        <f t="shared" si="2161"/>
        <v>0.14180225356488108</v>
      </c>
    </row>
    <row r="1886" spans="4:92" ht="14.4" x14ac:dyDescent="0.3">
      <c r="D1886" s="22"/>
      <c r="E1886" s="32">
        <v>41696.522916666669</v>
      </c>
      <c r="F1886" s="21">
        <f t="shared" si="2144"/>
        <v>1797.8729166666672</v>
      </c>
      <c r="G1886" s="21">
        <f t="shared" si="2145"/>
        <v>286.04583333333721</v>
      </c>
      <c r="H1886" s="20">
        <v>10</v>
      </c>
      <c r="I1886" s="21">
        <v>1132</v>
      </c>
      <c r="J1886" s="21">
        <v>20971</v>
      </c>
      <c r="K1886" s="21">
        <v>31013</v>
      </c>
      <c r="L1886" s="21">
        <v>15</v>
      </c>
      <c r="M1886" s="124">
        <v>5.98</v>
      </c>
      <c r="O1886" s="40"/>
      <c r="U1886" s="52">
        <f t="shared" si="2146"/>
        <v>0.16186490055564504</v>
      </c>
      <c r="V1886" s="52">
        <f t="shared" si="2147"/>
        <v>21.877130301176386</v>
      </c>
      <c r="W1886" s="52">
        <f t="shared" si="2148"/>
        <v>0.13807549362558544</v>
      </c>
      <c r="X1886" s="247">
        <f>W1886+V1886+SUM($U$1874:U1886)</f>
        <v>22.791529921556528</v>
      </c>
      <c r="Y1886" s="104">
        <f>W1886+V1886+SUM($U$1874:U1886)-$X$1875</f>
        <v>22.608239216648617</v>
      </c>
      <c r="Z1886" s="42"/>
      <c r="AA1886" s="42"/>
      <c r="AB1886" s="41">
        <f t="shared" si="2149"/>
        <v>0.10945309481676818</v>
      </c>
      <c r="AC1886" s="48">
        <f t="shared" si="2150"/>
        <v>14.793322140585239</v>
      </c>
      <c r="AD1886" s="48">
        <f t="shared" si="2151"/>
        <v>2.7692434074859578</v>
      </c>
      <c r="AE1886" s="48">
        <f t="shared" si="2152"/>
        <v>3.5611971376860145</v>
      </c>
      <c r="AF1886" s="48">
        <f t="shared" si="2153"/>
        <v>2.7692434074859582</v>
      </c>
      <c r="AG1886" s="238">
        <f t="shared" si="2154"/>
        <v>0.7919333373635935</v>
      </c>
      <c r="AH1886" s="48">
        <f t="shared" si="2155"/>
        <v>2.0392836463220171E-5</v>
      </c>
      <c r="AI1886" s="48">
        <f>AE1886+AC1886+SUM($AB$1874:AB1886)</f>
        <v>19.06285515260365</v>
      </c>
      <c r="AJ1886" s="48">
        <f>AE1886+AC1886+SUM($AB$1874:AB1886)-$AI$1875</f>
        <v>15.192158999219192</v>
      </c>
      <c r="AK1886" s="46"/>
      <c r="AL1886" s="86"/>
      <c r="AM1886" s="25">
        <v>400.62350000000004</v>
      </c>
      <c r="AN1886" s="25">
        <v>0.19304015126390464</v>
      </c>
      <c r="AQ1886"/>
      <c r="AR1886" s="25">
        <v>403.10450000000003</v>
      </c>
      <c r="AS1886" s="25">
        <v>0.12940054095717324</v>
      </c>
      <c r="AV1886" s="89">
        <f t="shared" si="2162"/>
        <v>0</v>
      </c>
      <c r="AW1886" s="86">
        <f t="shared" si="2163"/>
        <v>5.5181483284050162E-2</v>
      </c>
      <c r="AX1886" s="86">
        <f t="shared" si="2164"/>
        <v>3.5060156544019643</v>
      </c>
      <c r="AY1886" s="86">
        <f t="shared" si="2156"/>
        <v>0.29538286769296335</v>
      </c>
      <c r="AZ1886" s="86">
        <f t="shared" si="2157"/>
        <v>18.767472284910685</v>
      </c>
      <c r="BA1886" s="86">
        <f t="shared" si="2176"/>
        <v>0.25120713698961239</v>
      </c>
      <c r="BB1886" s="86">
        <f t="shared" si="2177"/>
        <v>14.940951862229577</v>
      </c>
      <c r="BC1886" s="89">
        <f t="shared" si="2194"/>
        <v>3.6784711312400353E-2</v>
      </c>
      <c r="BD1886" s="89">
        <f t="shared" si="2194"/>
        <v>2.5331968393675552</v>
      </c>
      <c r="BE1886" s="41">
        <f t="shared" si="2182"/>
        <v>292.23144239079215</v>
      </c>
      <c r="BF1886" s="89">
        <f t="shared" si="2183"/>
        <v>0.60746743404652825</v>
      </c>
      <c r="BG1886" s="89">
        <f t="shared" si="2184"/>
        <v>0.39253256595347175</v>
      </c>
      <c r="BH1886" s="89">
        <f t="shared" si="2195"/>
        <v>1.5611800981384722</v>
      </c>
      <c r="BI1886" s="89">
        <f t="shared" si="2193"/>
        <v>1.0088014525414866</v>
      </c>
      <c r="BJ1886" s="41">
        <f t="shared" si="2196"/>
        <v>496.22048640775552</v>
      </c>
      <c r="BK1886" s="89">
        <f t="shared" si="2185"/>
        <v>0.35012735265695677</v>
      </c>
      <c r="BL1886" s="89">
        <f t="shared" si="2186"/>
        <v>0.64987264734304317</v>
      </c>
      <c r="BM1886" s="89">
        <f t="shared" si="2165"/>
        <v>0</v>
      </c>
      <c r="BN1886" s="86">
        <f t="shared" si="2166"/>
        <v>2.1432392182380243E-3</v>
      </c>
      <c r="BO1886" s="86">
        <f t="shared" si="2167"/>
        <v>0.13593225440734741</v>
      </c>
      <c r="BP1886" s="86">
        <f t="shared" si="2158"/>
        <v>0.35377531152620018</v>
      </c>
      <c r="BQ1886" s="86">
        <f t="shared" si="2159"/>
        <v>22.437754610030328</v>
      </c>
      <c r="BR1886" s="86">
        <f t="shared" si="2178"/>
        <v>0.35148425698451152</v>
      </c>
      <c r="BS1886" s="86">
        <f t="shared" si="2179"/>
        <v>22.256754959664107</v>
      </c>
      <c r="BT1886" s="89">
        <f t="shared" si="2180"/>
        <v>6.3487810406273326E-2</v>
      </c>
      <c r="BU1886" s="89">
        <f t="shared" si="2180"/>
        <v>4.3672883924265875</v>
      </c>
      <c r="BV1886" s="41">
        <f t="shared" si="2168"/>
        <v>293.66064749014532</v>
      </c>
      <c r="BW1886" s="89" t="e">
        <f t="shared" si="2169"/>
        <v>#REF!</v>
      </c>
      <c r="BX1886" s="42" t="e">
        <f t="shared" si="2170"/>
        <v>#REF!</v>
      </c>
      <c r="BY1886" s="89" t="e">
        <f t="shared" si="2171"/>
        <v>#REF!</v>
      </c>
      <c r="BZ1886" s="89" t="e">
        <f t="shared" si="2171"/>
        <v>#REF!</v>
      </c>
      <c r="CA1886" s="41">
        <f t="shared" si="2172"/>
        <v>405.35461057774614</v>
      </c>
      <c r="CB1886" s="89" t="e">
        <f t="shared" si="2173"/>
        <v>#REF!</v>
      </c>
      <c r="CC1886" s="89" t="e">
        <f t="shared" si="2181"/>
        <v>#REF!</v>
      </c>
      <c r="CD1886" s="41" t="e">
        <f t="shared" si="2187"/>
        <v>#REF!</v>
      </c>
      <c r="CE1886" s="41" t="e">
        <f t="shared" si="2188"/>
        <v>#REF!</v>
      </c>
      <c r="CF1886" s="42" t="e">
        <f t="shared" si="2189"/>
        <v>#REF!</v>
      </c>
      <c r="CG1886" s="42" t="e">
        <f t="shared" si="2190"/>
        <v>#REF!</v>
      </c>
      <c r="CH1886" s="42" t="e">
        <f t="shared" si="2174"/>
        <v>#REF!</v>
      </c>
      <c r="CI1886" s="42">
        <f t="shared" si="2191"/>
        <v>9.8729685876790132</v>
      </c>
      <c r="CJ1886" s="42">
        <f t="shared" si="2192"/>
        <v>5.3191904115401778</v>
      </c>
      <c r="CK1886" s="42" t="e">
        <f t="shared" si="2175"/>
        <v>#REF!</v>
      </c>
      <c r="CL1886" s="42"/>
      <c r="CM1886" s="89" t="e">
        <f t="shared" si="2160"/>
        <v>#REF!</v>
      </c>
      <c r="CN1886" s="89">
        <f t="shared" si="2161"/>
        <v>0.15790824276554946</v>
      </c>
    </row>
    <row r="1887" spans="4:92" ht="14.4" x14ac:dyDescent="0.3">
      <c r="D1887" s="22"/>
      <c r="E1887" s="32">
        <v>41743.40347222222</v>
      </c>
      <c r="F1887" s="21">
        <f t="shared" si="2144"/>
        <v>1844.753472222219</v>
      </c>
      <c r="G1887" s="21">
        <f t="shared" si="2145"/>
        <v>332.92638888888905</v>
      </c>
      <c r="I1887" s="21">
        <v>1068</v>
      </c>
      <c r="J1887" s="21">
        <v>22632</v>
      </c>
      <c r="K1887" s="21">
        <v>32577</v>
      </c>
      <c r="L1887" s="21">
        <v>6</v>
      </c>
      <c r="M1887" s="124">
        <v>5.98</v>
      </c>
      <c r="O1887" s="40"/>
      <c r="U1887" s="52">
        <f t="shared" si="2146"/>
        <v>0.16041494226485134</v>
      </c>
      <c r="V1887" s="52">
        <f t="shared" si="2147"/>
        <v>21.681158683178449</v>
      </c>
      <c r="W1887" s="52">
        <f t="shared" si="2148"/>
        <v>0.13683863680208264</v>
      </c>
      <c r="X1887" s="247">
        <f>W1887+V1887+SUM($U$1874:U1887)</f>
        <v>22.754736388999937</v>
      </c>
      <c r="Y1887" s="104">
        <f>W1887+V1887+SUM($U$1874:U1887)-$X$1875</f>
        <v>22.571445684092026</v>
      </c>
      <c r="Z1887" s="42"/>
      <c r="AA1887" s="42"/>
      <c r="AB1887" s="41">
        <f t="shared" si="2149"/>
        <v>0.11144399341063067</v>
      </c>
      <c r="AC1887" s="48">
        <f t="shared" si="2150"/>
        <v>15.062405479869069</v>
      </c>
      <c r="AD1887" s="48">
        <f t="shared" si="2151"/>
        <v>2.8196145990475716</v>
      </c>
      <c r="AE1887" s="48">
        <f t="shared" si="2152"/>
        <v>3.6259735826623345</v>
      </c>
      <c r="AF1887" s="48">
        <f t="shared" si="2153"/>
        <v>2.8196145990475716</v>
      </c>
      <c r="AG1887" s="238">
        <f t="shared" si="2154"/>
        <v>0.80633821984251719</v>
      </c>
      <c r="AH1887" s="48">
        <f t="shared" si="2155"/>
        <v>2.0763772246328548E-5</v>
      </c>
      <c r="AI1887" s="48">
        <f>AE1887+AC1887+SUM($AB$1874:AB1887)</f>
        <v>19.508158930274426</v>
      </c>
      <c r="AJ1887" s="48">
        <f>AE1887+AC1887+SUM($AB$1874:AB1887)-$AI$1875</f>
        <v>15.637462776889969</v>
      </c>
      <c r="AK1887" s="46"/>
      <c r="AL1887" s="86"/>
      <c r="AM1887" s="25">
        <v>387.29050000000001</v>
      </c>
      <c r="AN1887" s="25">
        <v>0.22839549032324005</v>
      </c>
      <c r="AR1887" s="25">
        <v>388.51</v>
      </c>
      <c r="AS1887" s="25">
        <v>0.27294321753798417</v>
      </c>
      <c r="AV1887" s="89">
        <f t="shared" si="2162"/>
        <v>0</v>
      </c>
      <c r="AW1887" s="86">
        <f t="shared" si="2163"/>
        <v>5.5658571865037948E-2</v>
      </c>
      <c r="AX1887" s="86">
        <f t="shared" si="2164"/>
        <v>3.5703150107972967</v>
      </c>
      <c r="AY1887" s="86">
        <f t="shared" si="2156"/>
        <v>0.29944957982237314</v>
      </c>
      <c r="AZ1887" s="86">
        <f t="shared" si="2157"/>
        <v>19.208709350452054</v>
      </c>
      <c r="BA1887" s="86">
        <f t="shared" si="2176"/>
        <v>0.25527384911902218</v>
      </c>
      <c r="BB1887" s="86">
        <f t="shared" si="2177"/>
        <v>15.382188927770946</v>
      </c>
      <c r="BC1887" s="89">
        <f t="shared" si="2194"/>
        <v>4.0667121294097885E-3</v>
      </c>
      <c r="BD1887" s="89">
        <f t="shared" si="2194"/>
        <v>0.44123706554136888</v>
      </c>
      <c r="BE1887" s="41">
        <f t="shared" si="2182"/>
        <v>-179.81214734378881</v>
      </c>
      <c r="BF1887" s="89">
        <f t="shared" si="2183"/>
        <v>1.2029687090641261</v>
      </c>
      <c r="BG1887" s="89">
        <f t="shared" si="2184"/>
        <v>-0.20296870906412612</v>
      </c>
      <c r="BH1887" s="89">
        <f t="shared" si="2195"/>
        <v>0.53568651056599281</v>
      </c>
      <c r="BI1887" s="89">
        <f t="shared" si="2193"/>
        <v>-9.0382732895216172E-2</v>
      </c>
      <c r="BJ1887" s="41">
        <f t="shared" si="2196"/>
        <v>476.82853530590654</v>
      </c>
      <c r="BK1887" s="89">
        <f t="shared" si="2185"/>
        <v>0.37459105019964156</v>
      </c>
      <c r="BL1887" s="89">
        <f t="shared" si="2186"/>
        <v>0.62540894980035844</v>
      </c>
      <c r="BM1887" s="89">
        <f t="shared" si="2165"/>
        <v>0</v>
      </c>
      <c r="BN1887" s="86">
        <f t="shared" si="2166"/>
        <v>2.102286500318999E-3</v>
      </c>
      <c r="BO1887" s="86">
        <f t="shared" si="2167"/>
        <v>0.13473635030176362</v>
      </c>
      <c r="BP1887" s="86">
        <f t="shared" si="2158"/>
        <v>0.34958675595476257</v>
      </c>
      <c r="BQ1887" s="86">
        <f t="shared" si="2159"/>
        <v>22.405149633045173</v>
      </c>
      <c r="BR1887" s="86">
        <f t="shared" si="2178"/>
        <v>0.34729570141307392</v>
      </c>
      <c r="BS1887" s="86">
        <f t="shared" si="2179"/>
        <v>22.224149982678952</v>
      </c>
      <c r="BT1887" s="89">
        <f t="shared" si="2180"/>
        <v>-4.1885555714376022E-3</v>
      </c>
      <c r="BU1887" s="89">
        <f>BS1887-BS1886</f>
        <v>-3.2604976985155076E-2</v>
      </c>
      <c r="BV1887" s="41">
        <f t="shared" si="2168"/>
        <v>10432.001513739739</v>
      </c>
      <c r="BW1887" s="89" t="e">
        <f t="shared" si="2169"/>
        <v>#REF!</v>
      </c>
      <c r="BX1887" s="42" t="e">
        <f t="shared" si="2170"/>
        <v>#REF!</v>
      </c>
      <c r="BY1887" s="89" t="e">
        <f t="shared" si="2171"/>
        <v>#REF!</v>
      </c>
      <c r="BZ1887" s="89" t="e">
        <f t="shared" si="2171"/>
        <v>#REF!</v>
      </c>
      <c r="CA1887" s="41">
        <f t="shared" si="2172"/>
        <v>390.64455004581731</v>
      </c>
      <c r="CB1887" s="89" t="e">
        <f t="shared" si="2173"/>
        <v>#REF!</v>
      </c>
      <c r="CC1887" s="89" t="e">
        <f t="shared" si="2181"/>
        <v>#REF!</v>
      </c>
      <c r="CD1887" s="41" t="e">
        <f t="shared" si="2187"/>
        <v>#REF!</v>
      </c>
      <c r="CE1887" s="41" t="e">
        <f t="shared" si="2188"/>
        <v>#REF!</v>
      </c>
      <c r="CF1887" s="42" t="e">
        <f t="shared" si="2189"/>
        <v>#REF!</v>
      </c>
      <c r="CG1887" s="42" t="e">
        <f t="shared" si="2190"/>
        <v>#REF!</v>
      </c>
      <c r="CH1887" s="42" t="e">
        <f t="shared" si="2174"/>
        <v>#REF!</v>
      </c>
      <c r="CI1887" s="42">
        <f t="shared" si="2191"/>
        <v>9.7798091728369521</v>
      </c>
      <c r="CJ1887" s="42">
        <f t="shared" si="2192"/>
        <v>5.8576536040530165</v>
      </c>
      <c r="CK1887" s="42" t="e">
        <f t="shared" si="2175"/>
        <v>#REF!</v>
      </c>
      <c r="CL1887" s="42"/>
      <c r="CM1887" s="89" t="e">
        <f t="shared" si="2160"/>
        <v>#REF!</v>
      </c>
      <c r="CN1887" s="89">
        <f t="shared" si="2161"/>
        <v>0.15641825124333042</v>
      </c>
    </row>
    <row r="1888" spans="4:92" ht="14.4" x14ac:dyDescent="0.3">
      <c r="D1888" s="22"/>
      <c r="E1888" s="32">
        <v>41752.513194444444</v>
      </c>
      <c r="F1888" s="21">
        <f t="shared" si="2144"/>
        <v>1853.8631944444423</v>
      </c>
      <c r="G1888" s="21">
        <f t="shared" si="2145"/>
        <v>342.0361111111124</v>
      </c>
      <c r="I1888" s="21">
        <v>1051</v>
      </c>
      <c r="J1888" s="21">
        <v>23450</v>
      </c>
      <c r="K1888" s="21">
        <v>32808</v>
      </c>
      <c r="L1888" s="21">
        <v>32</v>
      </c>
      <c r="M1888" s="124">
        <v>5.98</v>
      </c>
      <c r="O1888" s="40"/>
      <c r="U1888" s="52">
        <f t="shared" si="2146"/>
        <v>0.15898089994969941</v>
      </c>
      <c r="V1888" s="52">
        <f t="shared" si="2147"/>
        <v>21.487338216367647</v>
      </c>
      <c r="W1888" s="52">
        <f t="shared" si="2148"/>
        <v>0.13561535677123673</v>
      </c>
      <c r="X1888" s="247">
        <f>W1888+V1888+SUM($U$1874:U1888)</f>
        <v>22.71867354210799</v>
      </c>
      <c r="Y1888" s="104">
        <f>W1888+V1888+SUM($U$1874:U1888)-$X$1875</f>
        <v>22.535382837200078</v>
      </c>
      <c r="Z1888" s="42"/>
      <c r="AA1888" s="42"/>
      <c r="AB1888" s="41">
        <f t="shared" si="2149"/>
        <v>0.11363393391308373</v>
      </c>
      <c r="AC1888" s="48">
        <f t="shared" si="2150"/>
        <v>15.358390672208648</v>
      </c>
      <c r="AD1888" s="48">
        <f t="shared" si="2151"/>
        <v>2.8750216965751192</v>
      </c>
      <c r="AE1888" s="48">
        <f t="shared" si="2152"/>
        <v>3.6972261119955085</v>
      </c>
      <c r="AF1888" s="48">
        <f t="shared" si="2153"/>
        <v>2.8750216965751187</v>
      </c>
      <c r="AG1888" s="238">
        <f t="shared" si="2154"/>
        <v>0.82218324362771622</v>
      </c>
      <c r="AH1888" s="48">
        <f t="shared" si="2155"/>
        <v>2.1171792673758847E-5</v>
      </c>
      <c r="AI1888" s="48">
        <f>AE1888+AC1888+SUM($AB$1874:AB1888)</f>
        <v>19.989030585860263</v>
      </c>
      <c r="AJ1888" s="48">
        <f>AE1888+AC1888+SUM($AB$1874:AB1888)-$AI$1875</f>
        <v>16.118334432475805</v>
      </c>
      <c r="AK1888" s="46"/>
      <c r="AL1888" s="86"/>
      <c r="AM1888" s="92">
        <f>AM1887</f>
        <v>387.29050000000001</v>
      </c>
      <c r="AR1888" s="92">
        <f>AR1887</f>
        <v>388.51</v>
      </c>
      <c r="AV1888" s="89">
        <f t="shared" si="2162"/>
        <v>0</v>
      </c>
      <c r="AW1888" s="86">
        <f t="shared" si="2163"/>
        <v>5.6752295780573024E-2</v>
      </c>
      <c r="AX1888" s="86">
        <f t="shared" si="2164"/>
        <v>3.6404738162149357</v>
      </c>
      <c r="AY1888" s="86">
        <f t="shared" si="2156"/>
        <v>0.3068309434727482</v>
      </c>
      <c r="AZ1888" s="86">
        <f t="shared" si="2157"/>
        <v>19.682199642387516</v>
      </c>
      <c r="BA1888" s="86">
        <f t="shared" si="2176"/>
        <v>0.26265521276939724</v>
      </c>
      <c r="BB1888" s="86">
        <f t="shared" si="2177"/>
        <v>15.855679219706408</v>
      </c>
      <c r="BC1888" s="89">
        <f t="shared" si="2194"/>
        <v>7.3813636503750613E-3</v>
      </c>
      <c r="BD1888" s="89">
        <f t="shared" si="2194"/>
        <v>0.47349029193546244</v>
      </c>
      <c r="BE1888" s="41">
        <f t="shared" si="2182"/>
        <v>387.2904999999933</v>
      </c>
      <c r="BF1888" s="89">
        <f t="shared" si="2183"/>
        <v>0.48754675036543049</v>
      </c>
      <c r="BG1888" s="89">
        <f t="shared" si="2184"/>
        <v>0.51245324963456951</v>
      </c>
      <c r="BH1888" s="89">
        <f t="shared" si="2195"/>
        <v>0.23444741302371924</v>
      </c>
      <c r="BI1888" s="89">
        <f t="shared" si="2193"/>
        <v>0.24642424256211753</v>
      </c>
      <c r="BJ1888" s="41"/>
      <c r="BK1888" s="89"/>
      <c r="BL1888" s="89"/>
      <c r="BM1888" s="89"/>
      <c r="BN1888" s="86"/>
      <c r="BO1888" s="86"/>
      <c r="BP1888" s="86"/>
      <c r="BQ1888" s="86"/>
      <c r="BR1888" s="86"/>
      <c r="BS1888" s="86"/>
      <c r="BT1888" s="89"/>
      <c r="BU1888" s="89"/>
      <c r="BV1888" s="41"/>
      <c r="BW1888" s="89"/>
      <c r="BX1888" s="42"/>
      <c r="BY1888" s="89"/>
      <c r="BZ1888" s="89"/>
      <c r="CA1888" s="41"/>
      <c r="CB1888" s="89"/>
      <c r="CC1888" s="89"/>
      <c r="CD1888" s="41"/>
      <c r="CE1888" s="41"/>
      <c r="CF1888" s="42"/>
      <c r="CG1888" s="42"/>
      <c r="CH1888" s="42"/>
      <c r="CI1888" s="42"/>
      <c r="CJ1888" s="42"/>
      <c r="CK1888" s="42"/>
      <c r="CL1888" s="42"/>
      <c r="CM1888" s="89">
        <f t="shared" si="2160"/>
        <v>0</v>
      </c>
      <c r="CN1888" s="89">
        <f t="shared" si="2161"/>
        <v>0</v>
      </c>
    </row>
    <row r="1889" spans="4:92" ht="14.4" x14ac:dyDescent="0.3">
      <c r="D1889" s="22"/>
      <c r="E1889" s="32">
        <v>41774.494444444441</v>
      </c>
      <c r="F1889" s="21">
        <f t="shared" si="2144"/>
        <v>1875.8444444444394</v>
      </c>
      <c r="G1889" s="21">
        <f t="shared" si="2145"/>
        <v>364.01736111110949</v>
      </c>
      <c r="I1889" s="21">
        <v>1060</v>
      </c>
      <c r="J1889" s="21">
        <v>23964</v>
      </c>
      <c r="K1889" s="21">
        <v>34408</v>
      </c>
      <c r="L1889" s="21">
        <v>21</v>
      </c>
      <c r="M1889" s="124">
        <v>5.98</v>
      </c>
      <c r="O1889" s="40"/>
      <c r="U1889" s="52">
        <f t="shared" si="2146"/>
        <v>0.16816196502736833</v>
      </c>
      <c r="V1889" s="52">
        <f t="shared" si="2147"/>
        <v>22.728220929780207</v>
      </c>
      <c r="W1889" s="52">
        <f t="shared" si="2148"/>
        <v>0.14344707376643523</v>
      </c>
      <c r="X1889" s="247">
        <f>W1889+V1889+SUM($U$1874:U1889)</f>
        <v>24.135549937543118</v>
      </c>
      <c r="Y1889" s="104">
        <f>W1889+V1889+SUM($U$1874:U1889)-$X$1875</f>
        <v>23.952259232635207</v>
      </c>
      <c r="Z1889" s="42"/>
      <c r="AA1889" s="42"/>
      <c r="AB1889" s="41">
        <f t="shared" si="2149"/>
        <v>0.11711908073459239</v>
      </c>
      <c r="AC1889" s="48">
        <f t="shared" si="2150"/>
        <v>15.82943171242888</v>
      </c>
      <c r="AD1889" s="48">
        <f t="shared" si="2151"/>
        <v>2.9631984619351135</v>
      </c>
      <c r="AE1889" s="48">
        <f t="shared" si="2152"/>
        <v>3.8106198438579959</v>
      </c>
      <c r="AF1889" s="48">
        <f t="shared" si="2153"/>
        <v>2.9631984619351135</v>
      </c>
      <c r="AG1889" s="238">
        <f t="shared" si="2154"/>
        <v>0.84739956079243306</v>
      </c>
      <c r="AH1889" s="48">
        <f t="shared" si="2155"/>
        <v>2.1821130449911422E-5</v>
      </c>
      <c r="AI1889" s="48">
        <f>AE1889+AC1889+SUM($AB$1874:AB1889)</f>
        <v>20.690584438677579</v>
      </c>
      <c r="AJ1889" s="48">
        <f>AE1889+AC1889+SUM($AB$1874:AB1889)-$AI$1875</f>
        <v>16.819888285293121</v>
      </c>
      <c r="AK1889" s="46"/>
      <c r="AL1889" s="86"/>
      <c r="AM1889" s="25">
        <v>376.75149999999996</v>
      </c>
      <c r="AN1889" s="25">
        <v>3.1819805153405899E-2</v>
      </c>
      <c r="AR1889" s="25">
        <v>377.08199999999999</v>
      </c>
      <c r="AS1889" s="25">
        <v>7.7781745930529875E-2</v>
      </c>
      <c r="AV1889" s="89">
        <f t="shared" si="2162"/>
        <v>0</v>
      </c>
      <c r="AW1889" s="86">
        <f t="shared" si="2163"/>
        <v>5.8055295530467697E-2</v>
      </c>
      <c r="AX1889" s="86">
        <f t="shared" si="2164"/>
        <v>3.7525645483275283</v>
      </c>
      <c r="AY1889" s="86">
        <f t="shared" si="2156"/>
        <v>0.31522378077719526</v>
      </c>
      <c r="AZ1889" s="86">
        <f t="shared" si="2157"/>
        <v>20.375360657900384</v>
      </c>
      <c r="BA1889" s="86">
        <f t="shared" si="2176"/>
        <v>0.2710480500738443</v>
      </c>
      <c r="BB1889" s="86">
        <f t="shared" si="2177"/>
        <v>16.548840235219277</v>
      </c>
      <c r="BC1889" s="89">
        <f t="shared" si="2194"/>
        <v>8.392837304447065E-3</v>
      </c>
      <c r="BD1889" s="89">
        <f t="shared" si="2194"/>
        <v>0.69316101551286913</v>
      </c>
      <c r="BE1889" s="41">
        <f t="shared" si="2182"/>
        <v>77.49822783256289</v>
      </c>
      <c r="BF1889" s="89">
        <f t="shared" si="2183"/>
        <v>0.87836170279394077</v>
      </c>
      <c r="BG1889" s="89">
        <f t="shared" si="2184"/>
        <v>0.12163829720605923</v>
      </c>
      <c r="BH1889" s="89">
        <f t="shared" si="2195"/>
        <v>0.61621803676226738</v>
      </c>
      <c r="BI1889" s="89">
        <f t="shared" si="2193"/>
        <v>8.5335816055048613E-2</v>
      </c>
      <c r="BJ1889" s="41">
        <f t="shared" ref="BJ1889:BJ1901" si="2197">1000*((BA1889/BB1889)/0.0112372-1)</f>
        <v>457.54044095049085</v>
      </c>
      <c r="BK1889" s="89">
        <f t="shared" ref="BK1889:BK1901" si="2198">(BJ1889-$B$10)/($AM$1871-$B$10)</f>
        <v>0.39892372843337864</v>
      </c>
      <c r="BL1889" s="89">
        <f t="shared" ref="BL1889:BL1901" si="2199">1-BK1889</f>
        <v>0.60107627156662136</v>
      </c>
      <c r="BM1889" s="89">
        <f t="shared" ref="BM1889:BM1901" si="2200">Y1889-BR1889-BS1889</f>
        <v>0</v>
      </c>
      <c r="BN1889" s="86">
        <f t="shared" ref="BN1889:BN1901" si="2201">(1/(1/((AR1889/1000+1)*0.0112372)+1))*W1889</f>
        <v>2.1859517101391049E-3</v>
      </c>
      <c r="BO1889" s="86">
        <f t="shared" ref="BO1889:BO1901" si="2202">(1-(1/(1/((AR1889/1000+1)*0.0112372)+1)))*W1889</f>
        <v>0.14126112205629612</v>
      </c>
      <c r="BP1889" s="86">
        <f t="shared" ref="BP1889:BP1901" si="2203">(1/(1/((AR1889/1000+1)*0.0112372)+1))*X1889</f>
        <v>0.36779521028797102</v>
      </c>
      <c r="BQ1889" s="86">
        <f t="shared" ref="BQ1889:BQ1901" si="2204">(1-(1/(1/((AR1889/1000+1)*0.0112372)+1)))*X1889</f>
        <v>23.767754727255149</v>
      </c>
      <c r="BR1889" s="86">
        <f t="shared" si="2178"/>
        <v>0.36550415574628237</v>
      </c>
      <c r="BS1889" s="86">
        <f t="shared" si="2179"/>
        <v>23.586755076888927</v>
      </c>
      <c r="BT1889" s="89">
        <f t="shared" ref="BT1889:BU1891" si="2205">BR1889-BR1888</f>
        <v>0.36550415574628237</v>
      </c>
      <c r="BU1889" s="89">
        <f t="shared" si="2205"/>
        <v>23.586755076888927</v>
      </c>
      <c r="BV1889" s="41">
        <f>1000*((BT1889/BU1889)/0.0112372-1)</f>
        <v>379.00554125065054</v>
      </c>
      <c r="BW1889" s="89" t="e">
        <f>(BV1889-$P$1756)/($AR$1871-$P$1756)</f>
        <v>#REF!</v>
      </c>
      <c r="BX1889" s="42" t="e">
        <f>1-BW1889</f>
        <v>#REF!</v>
      </c>
      <c r="BY1889" s="89" t="e">
        <f t="shared" ref="BY1889:BZ1891" si="2206">BW1889*($X1889-$X1888)</f>
        <v>#REF!</v>
      </c>
      <c r="BZ1889" s="89" t="e">
        <f t="shared" si="2206"/>
        <v>#REF!</v>
      </c>
      <c r="CA1889" s="41">
        <f t="shared" ref="CA1889:CA1901" si="2207">1000*((BR1889/BS1889/0.0112372-1))</f>
        <v>379.00554125065054</v>
      </c>
      <c r="CB1889" s="89" t="e">
        <f t="shared" ref="CB1889:CB1896" si="2208">(CA1889-$P$1756)/($AR$1871-$P$1756)</f>
        <v>#REF!</v>
      </c>
      <c r="CC1889" s="89" t="e">
        <f t="shared" ref="CC1889:CC1901" si="2209">1-CB1889</f>
        <v>#REF!</v>
      </c>
      <c r="CD1889" s="41" t="e">
        <f t="shared" ref="CD1889:CD1901" si="2210">CK1889+CJ1889</f>
        <v>#REF!</v>
      </c>
      <c r="CE1889" s="41" t="e">
        <f t="shared" ref="CE1889:CE1901" si="2211">CH1889+CI1889</f>
        <v>#REF!</v>
      </c>
      <c r="CF1889" s="42" t="e">
        <f t="shared" ref="CF1889:CF1901" si="2212">CK1889*13.49+CJ1889</f>
        <v>#REF!</v>
      </c>
      <c r="CG1889" s="42" t="e">
        <f t="shared" ref="CG1889:CG1901" si="2213">CH1889*13.49+CI1889</f>
        <v>#REF!</v>
      </c>
      <c r="CH1889" s="42" t="e">
        <f t="shared" ref="CH1889:CH1901" si="2214">CC1889*$Y1889</f>
        <v>#REF!</v>
      </c>
      <c r="CI1889" s="42">
        <f t="shared" ref="CI1889:CI1901" si="2215">BL1889*$AJ1889</f>
        <v>10.110035738691082</v>
      </c>
      <c r="CJ1889" s="42">
        <f t="shared" ref="CJ1889:CJ1901" si="2216">BK1889*$AJ1889</f>
        <v>6.7098525466020398</v>
      </c>
      <c r="CK1889" s="42" t="e">
        <f t="shared" ref="CK1889:CK1901" si="2217">CB1889*$Y1889</f>
        <v>#REF!</v>
      </c>
      <c r="CL1889" s="42"/>
      <c r="CM1889" s="89" t="e">
        <f t="shared" si="2160"/>
        <v>#REF!</v>
      </c>
      <c r="CN1889" s="89">
        <f t="shared" si="2161"/>
        <v>0.16169989437482002</v>
      </c>
    </row>
    <row r="1890" spans="4:92" ht="14.4" x14ac:dyDescent="0.3">
      <c r="D1890" s="22"/>
      <c r="E1890" s="32">
        <v>42074.565972222219</v>
      </c>
      <c r="F1890" s="21">
        <f t="shared" si="2144"/>
        <v>2175.9159722222175</v>
      </c>
      <c r="G1890" s="21">
        <f t="shared" si="2145"/>
        <v>664.0888888888876</v>
      </c>
      <c r="I1890" s="21">
        <v>1081</v>
      </c>
      <c r="J1890" s="21">
        <v>28459</v>
      </c>
      <c r="K1890" s="21">
        <v>39855</v>
      </c>
      <c r="L1890" s="21">
        <v>23</v>
      </c>
      <c r="M1890" s="124">
        <v>5.98</v>
      </c>
      <c r="O1890" s="40"/>
      <c r="U1890" s="52">
        <f t="shared" si="2146"/>
        <v>0.19864195745875221</v>
      </c>
      <c r="V1890" s="52">
        <f t="shared" si="2147"/>
        <v>26.847796969497487</v>
      </c>
      <c r="W1890" s="52">
        <f t="shared" si="2148"/>
        <v>0.16944739864366609</v>
      </c>
      <c r="X1890" s="247">
        <f>W1890+V1890+SUM($U$1874:U1890)</f>
        <v>28.47976825959638</v>
      </c>
      <c r="Y1890" s="104">
        <f>W1890+V1890+SUM($U$1874:U1890)-$X$1875</f>
        <v>28.296477554688469</v>
      </c>
      <c r="Z1890" s="42"/>
      <c r="AA1890" s="42"/>
      <c r="AB1890" s="41">
        <f t="shared" si="2149"/>
        <v>0.14184296743993549</v>
      </c>
      <c r="AC1890" s="48">
        <f t="shared" si="2150"/>
        <v>19.171031337471558</v>
      </c>
      <c r="AD1890" s="48">
        <f t="shared" si="2151"/>
        <v>3.5887308909707536</v>
      </c>
      <c r="AE1890" s="48">
        <f t="shared" si="2152"/>
        <v>4.6150432794395781</v>
      </c>
      <c r="AF1890" s="48">
        <f t="shared" si="2153"/>
        <v>3.5887308909707536</v>
      </c>
      <c r="AG1890" s="238">
        <f t="shared" si="2154"/>
        <v>1.0262859608886521</v>
      </c>
      <c r="AH1890" s="48">
        <f t="shared" si="2155"/>
        <v>2.6427580173067211E-5</v>
      </c>
      <c r="AI1890" s="48">
        <f>AE1890+AC1890+SUM($AB$1874:AB1890)</f>
        <v>24.978450466741773</v>
      </c>
      <c r="AJ1890" s="48">
        <f>AE1890+AC1890+SUM($AB$1874:AB1890)-$AI$1875</f>
        <v>21.107754313357315</v>
      </c>
      <c r="AK1890" s="46"/>
      <c r="AL1890" s="86"/>
      <c r="AM1890" s="25">
        <v>288.87350000000004</v>
      </c>
      <c r="AN1890" s="25">
        <v>2.6162950903886501E-2</v>
      </c>
      <c r="AQ1890" s="25"/>
      <c r="AR1890" s="25">
        <v>293.22950000000003</v>
      </c>
      <c r="AS1890" s="25">
        <v>0.18550000000001887</v>
      </c>
      <c r="AV1890" s="89">
        <f t="shared" si="2162"/>
        <v>0</v>
      </c>
      <c r="AW1890" s="86">
        <f t="shared" si="2163"/>
        <v>6.5886929428018368E-2</v>
      </c>
      <c r="AX1890" s="86">
        <f t="shared" si="2164"/>
        <v>4.5491563500115602</v>
      </c>
      <c r="AY1890" s="86">
        <f t="shared" si="2156"/>
        <v>0.3566062772272241</v>
      </c>
      <c r="AZ1890" s="86">
        <f t="shared" si="2157"/>
        <v>24.621844189514551</v>
      </c>
      <c r="BA1890" s="86">
        <f t="shared" si="2176"/>
        <v>0.31243054652387314</v>
      </c>
      <c r="BB1890" s="86">
        <f t="shared" si="2177"/>
        <v>20.795323766833445</v>
      </c>
      <c r="BC1890" s="89">
        <f t="shared" si="2194"/>
        <v>4.1382496450028838E-2</v>
      </c>
      <c r="BD1890" s="89">
        <f t="shared" si="2194"/>
        <v>4.2464835316141674</v>
      </c>
      <c r="BE1890" s="41">
        <f t="shared" si="2182"/>
        <v>-132.78030615860879</v>
      </c>
      <c r="BF1890" s="89">
        <f t="shared" si="2183"/>
        <v>1.1436362194354714</v>
      </c>
      <c r="BG1890" s="89">
        <f t="shared" si="2184"/>
        <v>-0.14363621943547145</v>
      </c>
      <c r="BH1890" s="89">
        <f t="shared" si="2195"/>
        <v>4.9037588937811254</v>
      </c>
      <c r="BI1890" s="89">
        <f t="shared" si="2193"/>
        <v>-0.61589286571693191</v>
      </c>
      <c r="BJ1890" s="41">
        <f t="shared" si="2197"/>
        <v>336.99471831225748</v>
      </c>
      <c r="BK1890" s="89">
        <f t="shared" si="2198"/>
        <v>0.55099682738033984</v>
      </c>
      <c r="BL1890" s="89">
        <f t="shared" si="2199"/>
        <v>0.44900317261966016</v>
      </c>
      <c r="BM1890" s="89">
        <f t="shared" si="2200"/>
        <v>0</v>
      </c>
      <c r="BN1890" s="86">
        <f t="shared" si="2201"/>
        <v>2.4271842765590567E-3</v>
      </c>
      <c r="BO1890" s="86">
        <f t="shared" si="2202"/>
        <v>0.16702021436710704</v>
      </c>
      <c r="BP1890" s="86">
        <f t="shared" si="2203"/>
        <v>0.40794751806785512</v>
      </c>
      <c r="BQ1890" s="86">
        <f t="shared" si="2204"/>
        <v>28.071820741528523</v>
      </c>
      <c r="BR1890" s="86">
        <f t="shared" si="2178"/>
        <v>0.40565646352616647</v>
      </c>
      <c r="BS1890" s="86">
        <f t="shared" si="2179"/>
        <v>27.890821091162302</v>
      </c>
      <c r="BT1890" s="89">
        <f t="shared" si="2205"/>
        <v>4.01523077798841E-2</v>
      </c>
      <c r="BU1890" s="89">
        <f t="shared" si="2205"/>
        <v>4.3040660142733742</v>
      </c>
      <c r="BV1890" s="41">
        <f>1000*((BT1890/BU1890)/0.0112372-1)</f>
        <v>-169.81768530289833</v>
      </c>
      <c r="BW1890" s="89" t="e">
        <f>(BV1890-$P$1756)/($AR$1871-$P$1756)</f>
        <v>#REF!</v>
      </c>
      <c r="BX1890" s="42" t="e">
        <f>1-BW1890</f>
        <v>#REF!</v>
      </c>
      <c r="BY1890" s="89" t="e">
        <f t="shared" si="2206"/>
        <v>#REF!</v>
      </c>
      <c r="BZ1890" s="89" t="e">
        <f t="shared" si="2206"/>
        <v>#REF!</v>
      </c>
      <c r="CA1890" s="41">
        <f t="shared" si="2207"/>
        <v>294.31203618917777</v>
      </c>
      <c r="CB1890" s="89" t="e">
        <f t="shared" si="2208"/>
        <v>#REF!</v>
      </c>
      <c r="CC1890" s="89" t="e">
        <f t="shared" si="2209"/>
        <v>#REF!</v>
      </c>
      <c r="CD1890" s="41" t="e">
        <f t="shared" si="2210"/>
        <v>#REF!</v>
      </c>
      <c r="CE1890" s="41" t="e">
        <f t="shared" si="2211"/>
        <v>#REF!</v>
      </c>
      <c r="CF1890" s="42" t="e">
        <f t="shared" si="2212"/>
        <v>#REF!</v>
      </c>
      <c r="CG1890" s="42" t="e">
        <f t="shared" si="2213"/>
        <v>#REF!</v>
      </c>
      <c r="CH1890" s="42" t="e">
        <f t="shared" si="2214"/>
        <v>#REF!</v>
      </c>
      <c r="CI1890" s="42">
        <f t="shared" si="2215"/>
        <v>9.4774486535737505</v>
      </c>
      <c r="CJ1890" s="42">
        <f t="shared" si="2216"/>
        <v>11.630305659783565</v>
      </c>
      <c r="CK1890" s="42" t="e">
        <f t="shared" si="2217"/>
        <v>#REF!</v>
      </c>
      <c r="CL1890" s="42"/>
      <c r="CM1890" s="89" t="e">
        <f t="shared" si="2160"/>
        <v>#REF!</v>
      </c>
      <c r="CN1890" s="89">
        <f t="shared" si="2161"/>
        <v>0.15158229761352598</v>
      </c>
    </row>
    <row r="1891" spans="4:92" ht="14.4" x14ac:dyDescent="0.3">
      <c r="D1891" s="94" t="s">
        <v>127</v>
      </c>
      <c r="E1891" s="32">
        <v>42285.495138888888</v>
      </c>
      <c r="F1891" s="21">
        <f t="shared" si="2144"/>
        <v>2386.8451388888861</v>
      </c>
      <c r="G1891" s="21">
        <f t="shared" si="2145"/>
        <v>875.0180555555562</v>
      </c>
      <c r="I1891" s="21">
        <v>1087</v>
      </c>
      <c r="J1891" s="21">
        <v>31666</v>
      </c>
      <c r="K1891" s="21">
        <v>45884</v>
      </c>
      <c r="L1891" s="21">
        <v>14</v>
      </c>
      <c r="M1891" s="124">
        <v>5.98</v>
      </c>
      <c r="O1891" s="40"/>
      <c r="U1891" s="52">
        <f t="shared" si="2146"/>
        <v>0.22996052631475131</v>
      </c>
      <c r="V1891" s="52">
        <f t="shared" si="2147"/>
        <v>31.080712254757341</v>
      </c>
      <c r="W1891" s="52">
        <f t="shared" si="2148"/>
        <v>0.19616305373377232</v>
      </c>
      <c r="X1891" s="247">
        <f>W1891+V1891+SUM($U$1874:U1891)</f>
        <v>32.969359726261089</v>
      </c>
      <c r="Y1891" s="104">
        <f>W1891+V1891+SUM($U$1874:U1891)-$X$1875</f>
        <v>32.786069021353178</v>
      </c>
      <c r="Z1891" s="42"/>
      <c r="AA1891" s="42"/>
      <c r="AB1891" s="41">
        <f t="shared" si="2149"/>
        <v>0.15870303431006264</v>
      </c>
      <c r="AC1891" s="48">
        <f t="shared" si="2150"/>
        <v>21.449782805752459</v>
      </c>
      <c r="AD1891" s="48">
        <f t="shared" si="2151"/>
        <v>4.0153029226527588</v>
      </c>
      <c r="AE1891" s="48">
        <f t="shared" si="2152"/>
        <v>5.1636072280388019</v>
      </c>
      <c r="AF1891" s="48">
        <f t="shared" si="2153"/>
        <v>4.0153029226527597</v>
      </c>
      <c r="AG1891" s="238">
        <f t="shared" si="2154"/>
        <v>1.1482747365097103</v>
      </c>
      <c r="AH1891" s="48">
        <f t="shared" si="2155"/>
        <v>2.9568876333007183E-5</v>
      </c>
      <c r="AI1891" s="48">
        <f>AE1891+AC1891+SUM($AB$1874:AB1891)</f>
        <v>27.96446891793196</v>
      </c>
      <c r="AJ1891" s="48">
        <f>AE1891+AC1891+SUM($AB$1874:AB1891)-$AI$1875</f>
        <v>24.093772764547502</v>
      </c>
      <c r="AK1891" s="46"/>
      <c r="AL1891" s="86"/>
      <c r="AM1891" s="25">
        <v>244.8425</v>
      </c>
      <c r="AN1891" s="25">
        <v>2.757716446626635E-2</v>
      </c>
      <c r="AO1891"/>
      <c r="AP1891"/>
      <c r="AR1891" s="25">
        <v>250.46449999999999</v>
      </c>
      <c r="AS1891" s="25">
        <v>0.24253762594697825</v>
      </c>
      <c r="AV1891" s="89">
        <f t="shared" si="2162"/>
        <v>0</v>
      </c>
      <c r="AW1891" s="86">
        <f t="shared" si="2163"/>
        <v>7.1234875436781378E-2</v>
      </c>
      <c r="AX1891" s="86">
        <f t="shared" si="2164"/>
        <v>5.0923723526020206</v>
      </c>
      <c r="AY1891" s="86">
        <f t="shared" si="2156"/>
        <v>0.38578562854425896</v>
      </c>
      <c r="AZ1891" s="86">
        <f t="shared" si="2157"/>
        <v>27.578683289387701</v>
      </c>
      <c r="BA1891" s="86">
        <f t="shared" si="2176"/>
        <v>0.34160989784090801</v>
      </c>
      <c r="BB1891" s="86">
        <f t="shared" si="2177"/>
        <v>23.752162866706595</v>
      </c>
      <c r="BC1891" s="89">
        <f t="shared" ref="BC1891:BD1893" si="2218">BA1891-BA1890</f>
        <v>2.9179351317034863E-2</v>
      </c>
      <c r="BD1891" s="89">
        <f t="shared" si="2218"/>
        <v>2.9568390998731502</v>
      </c>
      <c r="BE1891" s="41">
        <f>1000*(((BC1891)/((BD1891))/0.0112372-1))</f>
        <v>-121.80728542627406</v>
      </c>
      <c r="BF1891" s="89">
        <f t="shared" si="2183"/>
        <v>1.1297933286961352</v>
      </c>
      <c r="BG1891" s="89">
        <f t="shared" si="2184"/>
        <v>-0.12979332869613525</v>
      </c>
      <c r="BH1891" s="89">
        <f t="shared" ref="BH1891:BI1893" si="2219">BF1891*($AJ1891-$AJ1890)</f>
        <v>3.3735837255182397</v>
      </c>
      <c r="BI1891" s="89">
        <f t="shared" si="2219"/>
        <v>-0.3875652743280526</v>
      </c>
      <c r="BJ1891" s="41">
        <f t="shared" si="2197"/>
        <v>279.87976371349998</v>
      </c>
      <c r="BK1891" s="89">
        <f t="shared" si="2198"/>
        <v>0.62304955519146521</v>
      </c>
      <c r="BL1891" s="89">
        <f t="shared" si="2199"/>
        <v>0.37695044480853479</v>
      </c>
      <c r="BM1891" s="89">
        <f t="shared" si="2200"/>
        <v>0</v>
      </c>
      <c r="BN1891" s="86">
        <f t="shared" si="2201"/>
        <v>2.718232402774795E-3</v>
      </c>
      <c r="BO1891" s="86">
        <f t="shared" si="2202"/>
        <v>0.19344482133099755</v>
      </c>
      <c r="BP1891" s="86">
        <f t="shared" si="2203"/>
        <v>0.45685658028289622</v>
      </c>
      <c r="BQ1891" s="86">
        <f t="shared" si="2204"/>
        <v>32.512503145978194</v>
      </c>
      <c r="BR1891" s="86">
        <f t="shared" si="2178"/>
        <v>0.45456552574120757</v>
      </c>
      <c r="BS1891" s="86">
        <f t="shared" si="2179"/>
        <v>32.331503495611969</v>
      </c>
      <c r="BT1891" s="89">
        <f t="shared" si="2205"/>
        <v>4.8909062215041099E-2</v>
      </c>
      <c r="BU1891" s="89">
        <f t="shared" si="2205"/>
        <v>4.4406824044496673</v>
      </c>
      <c r="BV1891" s="41">
        <f>1000*((BT1891/BU1891)/0.0112372-1)</f>
        <v>-19.874899369912491</v>
      </c>
      <c r="BW1891" s="89" t="e">
        <f>(BV1891-$P$1756)/($AR$1871-$P$1756)</f>
        <v>#REF!</v>
      </c>
      <c r="BX1891" s="42" t="e">
        <f>1-BW1891</f>
        <v>#REF!</v>
      </c>
      <c r="BY1891" s="89" t="e">
        <f t="shared" si="2206"/>
        <v>#REF!</v>
      </c>
      <c r="BZ1891" s="89" t="e">
        <f t="shared" si="2206"/>
        <v>#REF!</v>
      </c>
      <c r="CA1891" s="41">
        <f t="shared" si="2207"/>
        <v>251.15894259318793</v>
      </c>
      <c r="CB1891" s="89" t="e">
        <f t="shared" si="2208"/>
        <v>#REF!</v>
      </c>
      <c r="CC1891" s="89" t="e">
        <f t="shared" si="2209"/>
        <v>#REF!</v>
      </c>
      <c r="CD1891" s="41" t="e">
        <f t="shared" si="2210"/>
        <v>#REF!</v>
      </c>
      <c r="CE1891" s="41" t="e">
        <f t="shared" si="2211"/>
        <v>#REF!</v>
      </c>
      <c r="CF1891" s="42" t="e">
        <f t="shared" si="2212"/>
        <v>#REF!</v>
      </c>
      <c r="CG1891" s="42" t="e">
        <f t="shared" si="2213"/>
        <v>#REF!</v>
      </c>
      <c r="CH1891" s="42" t="e">
        <f t="shared" si="2214"/>
        <v>#REF!</v>
      </c>
      <c r="CI1891" s="42">
        <f t="shared" si="2215"/>
        <v>9.0821583607119418</v>
      </c>
      <c r="CJ1891" s="42">
        <f t="shared" si="2216"/>
        <v>15.01161440383556</v>
      </c>
      <c r="CK1891" s="42" t="e">
        <f t="shared" si="2217"/>
        <v>#REF!</v>
      </c>
      <c r="CL1891" s="42"/>
      <c r="CM1891" s="89" t="e">
        <f t="shared" si="2160"/>
        <v>#REF!</v>
      </c>
      <c r="CN1891" s="89">
        <f t="shared" si="2161"/>
        <v>0.14526002534315899</v>
      </c>
    </row>
    <row r="1892" spans="4:92" ht="14.4" x14ac:dyDescent="0.3">
      <c r="D1892" s="22"/>
      <c r="E1892" s="32">
        <v>42488.581250000003</v>
      </c>
      <c r="F1892" s="21">
        <f>E1892-E$1828</f>
        <v>2589.9312500000015</v>
      </c>
      <c r="G1892" s="21">
        <f>E1892-E$1875</f>
        <v>1078.1041666666715</v>
      </c>
      <c r="I1892" s="21">
        <v>1091</v>
      </c>
      <c r="J1892" s="21">
        <v>51909</v>
      </c>
      <c r="K1892" s="21">
        <v>71420</v>
      </c>
      <c r="L1892" s="21">
        <v>30</v>
      </c>
      <c r="M1892" s="124">
        <v>5.98</v>
      </c>
      <c r="O1892" s="40"/>
      <c r="U1892" s="52">
        <f t="shared" si="2146"/>
        <v>0.35925851898746175</v>
      </c>
      <c r="V1892" s="52">
        <f t="shared" si="2147"/>
        <v>48.556205852635969</v>
      </c>
      <c r="W1892" s="52">
        <f t="shared" si="2148"/>
        <v>0.30645802257381721</v>
      </c>
      <c r="X1892" s="247">
        <f>W1892+V1892+SUM($U$1874:U1892)</f>
        <v>50.914406811967226</v>
      </c>
      <c r="Y1892" s="104">
        <f>W1892+V1892+SUM($U$1874:U1892)-$X$1875</f>
        <v>50.731116107059314</v>
      </c>
      <c r="Z1892" s="42"/>
      <c r="AA1892" s="42"/>
      <c r="AB1892" s="41">
        <f t="shared" si="2149"/>
        <v>0.26111384013049777</v>
      </c>
      <c r="AC1892" s="48">
        <f t="shared" si="2150"/>
        <v>35.291292209527874</v>
      </c>
      <c r="AD1892" s="48">
        <f t="shared" si="2151"/>
        <v>6.6063712642865049</v>
      </c>
      <c r="AE1892" s="48">
        <f t="shared" si="2152"/>
        <v>8.4956744406324027</v>
      </c>
      <c r="AF1892" s="48">
        <f t="shared" si="2153"/>
        <v>6.6063712642865049</v>
      </c>
      <c r="AG1892" s="238">
        <f t="shared" si="2154"/>
        <v>1.8892545267225245</v>
      </c>
      <c r="AH1892" s="48">
        <f t="shared" si="2155"/>
        <v>4.8649623375006591E-5</v>
      </c>
      <c r="AI1892" s="48">
        <f>AE1892+AC1892+SUM($AB$1874:AB1892)</f>
        <v>45.399159374431477</v>
      </c>
      <c r="AJ1892" s="48">
        <f>AE1892+AC1892+SUM($AB$1874:AB1892)-$AI$1875</f>
        <v>41.528463221047019</v>
      </c>
      <c r="AK1892" s="46"/>
      <c r="AL1892" s="86"/>
      <c r="AM1892" s="25">
        <v>212.56650000000002</v>
      </c>
      <c r="AN1892" s="25">
        <v>0.42355696193075465</v>
      </c>
      <c r="AR1892" s="25">
        <v>219.45050000000001</v>
      </c>
      <c r="AS1892" s="25">
        <v>0.51548084348498246</v>
      </c>
      <c r="AV1892" s="89">
        <f t="shared" si="2162"/>
        <v>0</v>
      </c>
      <c r="AW1892" s="86">
        <f t="shared" si="2163"/>
        <v>0.11420466894631486</v>
      </c>
      <c r="AX1892" s="86">
        <f t="shared" si="2164"/>
        <v>8.3814697716860884</v>
      </c>
      <c r="AY1892" s="86">
        <f t="shared" si="2156"/>
        <v>0.61028656441924423</v>
      </c>
      <c r="AZ1892" s="86">
        <f t="shared" si="2157"/>
        <v>44.788872810012229</v>
      </c>
      <c r="BA1892" s="86">
        <f>AY1892-$AY$1875</f>
        <v>0.56611083371589332</v>
      </c>
      <c r="BB1892" s="86">
        <f>AZ1892-$AZ$1875</f>
        <v>40.962352387331123</v>
      </c>
      <c r="BC1892" s="89">
        <f t="shared" si="2218"/>
        <v>0.22450093587498532</v>
      </c>
      <c r="BD1892" s="89">
        <f t="shared" si="2218"/>
        <v>17.210189520624528</v>
      </c>
      <c r="BE1892" s="41">
        <f>1000*(((BC1892)/((BD1892))/0.0112372-1))</f>
        <v>160.84542041621376</v>
      </c>
      <c r="BF1892" s="89">
        <f t="shared" si="2183"/>
        <v>0.77321599055027057</v>
      </c>
      <c r="BG1892" s="89">
        <f>1-BF1892</f>
        <v>0.22678400944972943</v>
      </c>
      <c r="BH1892" s="89">
        <f t="shared" si="2219"/>
        <v>13.480781451259624</v>
      </c>
      <c r="BI1892" s="89">
        <f t="shared" si="2219"/>
        <v>3.9539090052398942</v>
      </c>
      <c r="BJ1892" s="41">
        <f t="shared" si="2197"/>
        <v>229.86789944754628</v>
      </c>
      <c r="BK1892" s="89">
        <f t="shared" si="2198"/>
        <v>0.68614145938007676</v>
      </c>
      <c r="BL1892" s="89">
        <f t="shared" si="2199"/>
        <v>0.31385854061992324</v>
      </c>
      <c r="BM1892" s="89">
        <f t="shared" si="2200"/>
        <v>0</v>
      </c>
      <c r="BN1892" s="86">
        <f t="shared" si="2201"/>
        <v>4.142690230946035E-3</v>
      </c>
      <c r="BO1892" s="86">
        <f t="shared" si="2202"/>
        <v>0.30231533234287117</v>
      </c>
      <c r="BP1892" s="86">
        <f t="shared" si="2203"/>
        <v>0.68825940317337742</v>
      </c>
      <c r="BQ1892" s="86">
        <f t="shared" si="2204"/>
        <v>50.22614740879385</v>
      </c>
      <c r="BR1892" s="86">
        <f>BP1892-$BP$1875</f>
        <v>0.68596834863168876</v>
      </c>
      <c r="BS1892" s="86">
        <f>BQ1892-$BQ$1875</f>
        <v>50.045147758427625</v>
      </c>
      <c r="BT1892" s="89">
        <f>BR1892-BR1891</f>
        <v>0.2314028228904812</v>
      </c>
      <c r="BU1892" s="89">
        <f>BS1892-BS1891</f>
        <v>17.713644262815656</v>
      </c>
      <c r="BV1892" s="41">
        <f>1000*((BT1892/BU1892)/0.0112372-1)</f>
        <v>162.52586283281457</v>
      </c>
      <c r="BW1892" s="89" t="e">
        <f>(BV1892-$P$1756)/($AR$1871-$P$1756)</f>
        <v>#REF!</v>
      </c>
      <c r="BX1892" s="42" t="e">
        <f>1-BW1892</f>
        <v>#REF!</v>
      </c>
      <c r="BY1892" s="89" t="e">
        <f>BW1892*($X1892-$X1891)</f>
        <v>#REF!</v>
      </c>
      <c r="BZ1892" s="89" t="e">
        <f>BX1892*($X1892-$X1891)</f>
        <v>#REF!</v>
      </c>
      <c r="CA1892" s="41">
        <f t="shared" si="2207"/>
        <v>219.78697317925744</v>
      </c>
      <c r="CB1892" s="89" t="e">
        <f t="shared" si="2208"/>
        <v>#REF!</v>
      </c>
      <c r="CC1892" s="89" t="e">
        <f t="shared" si="2209"/>
        <v>#REF!</v>
      </c>
      <c r="CD1892" s="41" t="e">
        <f t="shared" si="2210"/>
        <v>#REF!</v>
      </c>
      <c r="CE1892" s="41" t="e">
        <f t="shared" si="2211"/>
        <v>#REF!</v>
      </c>
      <c r="CF1892" s="42" t="e">
        <f t="shared" si="2212"/>
        <v>#REF!</v>
      </c>
      <c r="CG1892" s="42" t="e">
        <f t="shared" si="2213"/>
        <v>#REF!</v>
      </c>
      <c r="CH1892" s="42" t="e">
        <f t="shared" si="2214"/>
        <v>#REF!</v>
      </c>
      <c r="CI1892" s="42">
        <f t="shared" si="2215"/>
        <v>13.034062860745975</v>
      </c>
      <c r="CJ1892" s="42">
        <f t="shared" si="2216"/>
        <v>28.494400360301047</v>
      </c>
      <c r="CK1892" s="42" t="e">
        <f t="shared" si="2217"/>
        <v>#REF!</v>
      </c>
      <c r="CL1892" s="42"/>
      <c r="CM1892" s="89" t="e">
        <f t="shared" si="2160"/>
        <v>#REF!</v>
      </c>
      <c r="CN1892" s="89">
        <f t="shared" si="2161"/>
        <v>0.20846677918175732</v>
      </c>
    </row>
    <row r="1893" spans="4:92" ht="14.4" x14ac:dyDescent="0.3">
      <c r="D1893" s="22"/>
      <c r="E1893" s="32">
        <v>42600.558333333334</v>
      </c>
      <c r="F1893" s="21">
        <f>E1893-E$1828</f>
        <v>2701.9083333333328</v>
      </c>
      <c r="G1893" s="21">
        <f>E1893-E$1875</f>
        <v>1190.0812500000029</v>
      </c>
      <c r="I1893" s="21">
        <v>1086</v>
      </c>
      <c r="J1893" s="21">
        <v>58406</v>
      </c>
      <c r="K1893" s="21">
        <v>76109</v>
      </c>
      <c r="L1893" s="21">
        <v>31</v>
      </c>
      <c r="M1893" s="124">
        <v>5.98</v>
      </c>
      <c r="O1893" s="40"/>
      <c r="U1893" s="52">
        <f t="shared" si="2146"/>
        <v>0.38109067302105643</v>
      </c>
      <c r="V1893" s="52">
        <f t="shared" si="2147"/>
        <v>51.506968352157052</v>
      </c>
      <c r="W1893" s="52">
        <f t="shared" si="2148"/>
        <v>0.32508148840705448</v>
      </c>
      <c r="X1893" s="247">
        <f>W1893+V1893+SUM($U$1874:U1893)</f>
        <v>54.264883450342609</v>
      </c>
      <c r="Y1893" s="104">
        <f>W1893+V1893+SUM($U$1874:U1893)-$X$1875</f>
        <v>54.081592745434698</v>
      </c>
      <c r="Z1893" s="42"/>
      <c r="AA1893" s="42"/>
      <c r="AB1893" s="41">
        <f t="shared" si="2149"/>
        <v>0.29244874914225416</v>
      </c>
      <c r="AC1893" s="48">
        <f t="shared" si="2150"/>
        <v>39.526415976771275</v>
      </c>
      <c r="AD1893" s="48">
        <f t="shared" si="2151"/>
        <v>7.3991673962756837</v>
      </c>
      <c r="AE1893" s="48">
        <f t="shared" si="2152"/>
        <v>9.5151959851728041</v>
      </c>
      <c r="AF1893" s="48">
        <f t="shared" si="2153"/>
        <v>7.3991673962756837</v>
      </c>
      <c r="AG1893" s="238">
        <f t="shared" si="2154"/>
        <v>2.1159741010863833</v>
      </c>
      <c r="AH1893" s="48">
        <f t="shared" si="2155"/>
        <v>5.4487810738610817E-5</v>
      </c>
      <c r="AI1893" s="48">
        <f>AE1893+AC1893+SUM($AB$1874:AB1893)</f>
        <v>50.946253435357526</v>
      </c>
      <c r="AJ1893" s="48">
        <f>AE1893+AC1893+SUM($AB$1874:AB1893)-$AI$1875</f>
        <v>47.075557281973069</v>
      </c>
      <c r="AK1893" s="46"/>
      <c r="AL1893" s="86"/>
      <c r="AM1893" s="25">
        <v>198.02550000000002</v>
      </c>
      <c r="AN1893" s="25">
        <v>0.25243712088359699</v>
      </c>
      <c r="AR1893" s="25">
        <v>204.89049999999997</v>
      </c>
      <c r="AS1893" s="25">
        <v>0.10960155108391567</v>
      </c>
      <c r="AV1893" s="89">
        <f t="shared" si="2162"/>
        <v>0</v>
      </c>
      <c r="AW1893" s="86">
        <f t="shared" si="2163"/>
        <v>0.12639626693950493</v>
      </c>
      <c r="AX1893" s="86">
        <f t="shared" si="2164"/>
        <v>9.3887997182332992</v>
      </c>
      <c r="AY1893" s="86">
        <f t="shared" si="2156"/>
        <v>0.6767507741109523</v>
      </c>
      <c r="AZ1893" s="86">
        <f t="shared" si="2157"/>
        <v>50.26950266124657</v>
      </c>
      <c r="BA1893" s="86">
        <f>AY1893-$AY$1875</f>
        <v>0.6325750434076014</v>
      </c>
      <c r="BB1893" s="86">
        <f>AZ1893-$AZ$1875</f>
        <v>46.442982238565463</v>
      </c>
      <c r="BC1893" s="89">
        <f t="shared" si="2218"/>
        <v>6.6464209691708076E-2</v>
      </c>
      <c r="BD1893" s="89">
        <f t="shared" si="2218"/>
        <v>5.4806298512343403</v>
      </c>
      <c r="BE1893" s="41">
        <f>1000*(((BC1893)/((BD1893))/0.0112372-1))</f>
        <v>79.193355299748575</v>
      </c>
      <c r="BF1893" s="89">
        <f t="shared" si="2183"/>
        <v>0.87622323382628886</v>
      </c>
      <c r="BG1893" s="89">
        <f>1-BF1893</f>
        <v>0.12377676617371114</v>
      </c>
      <c r="BH1893" s="89">
        <f t="shared" si="2219"/>
        <v>4.8604926964032238</v>
      </c>
      <c r="BI1893" s="89">
        <f t="shared" si="2219"/>
        <v>0.68660136452282539</v>
      </c>
      <c r="BJ1893" s="41">
        <f t="shared" si="2197"/>
        <v>212.08714195364388</v>
      </c>
      <c r="BK1893" s="89">
        <f t="shared" si="2198"/>
        <v>0.70857257377006622</v>
      </c>
      <c r="BL1893" s="89">
        <f t="shared" si="2199"/>
        <v>0.29142742622993378</v>
      </c>
      <c r="BM1893" s="89">
        <f t="shared" si="2200"/>
        <v>0</v>
      </c>
      <c r="BN1893" s="86">
        <f t="shared" si="2201"/>
        <v>4.3426738192006917E-3</v>
      </c>
      <c r="BO1893" s="86">
        <f t="shared" si="2202"/>
        <v>0.3207388145878538</v>
      </c>
      <c r="BP1893" s="86">
        <f t="shared" si="2203"/>
        <v>0.72490959056611082</v>
      </c>
      <c r="BQ1893" s="86">
        <f t="shared" si="2204"/>
        <v>53.539973859776495</v>
      </c>
      <c r="BR1893" s="86">
        <f>BP1893-$BP$1875</f>
        <v>0.72261853602442216</v>
      </c>
      <c r="BS1893" s="86">
        <f>BQ1893-$BQ$1875</f>
        <v>53.35897420941027</v>
      </c>
      <c r="BT1893" s="89">
        <f>BR1893-BR1892</f>
        <v>3.6650187392733402E-2</v>
      </c>
      <c r="BU1893" s="89">
        <f>BS1893-BS1892</f>
        <v>3.3138264509826456</v>
      </c>
      <c r="BV1893" s="41">
        <f>1000*((BT1893/BU1893)/0.0112372-1)</f>
        <v>-15.788741079500014</v>
      </c>
      <c r="BW1893" s="89" t="e">
        <f>(BV1893-$P$1756)/($AR$1871-$P$1756)</f>
        <v>#REF!</v>
      </c>
      <c r="BX1893" s="42" t="e">
        <f>1-BW1893</f>
        <v>#REF!</v>
      </c>
      <c r="BY1893" s="89" t="e">
        <f>BW1893*($X1893-$X1892)</f>
        <v>#REF!</v>
      </c>
      <c r="BZ1893" s="89" t="e">
        <f>BX1893*($X1893-$X1892)</f>
        <v>#REF!</v>
      </c>
      <c r="CA1893" s="41">
        <f t="shared" si="2207"/>
        <v>205.15668755839701</v>
      </c>
      <c r="CB1893" s="89" t="e">
        <f t="shared" si="2208"/>
        <v>#REF!</v>
      </c>
      <c r="CC1893" s="89" t="e">
        <f t="shared" si="2209"/>
        <v>#REF!</v>
      </c>
      <c r="CD1893" s="41" t="e">
        <f t="shared" si="2210"/>
        <v>#REF!</v>
      </c>
      <c r="CE1893" s="41" t="e">
        <f t="shared" si="2211"/>
        <v>#REF!</v>
      </c>
      <c r="CF1893" s="42" t="e">
        <f t="shared" si="2212"/>
        <v>#REF!</v>
      </c>
      <c r="CG1893" s="42" t="e">
        <f t="shared" si="2213"/>
        <v>#REF!</v>
      </c>
      <c r="CH1893" s="42" t="e">
        <f t="shared" si="2214"/>
        <v>#REF!</v>
      </c>
      <c r="CI1893" s="42">
        <f t="shared" si="2215"/>
        <v>13.719108497025228</v>
      </c>
      <c r="CJ1893" s="42">
        <f t="shared" si="2216"/>
        <v>33.356448784947837</v>
      </c>
      <c r="CK1893" s="42" t="e">
        <f t="shared" si="2217"/>
        <v>#REF!</v>
      </c>
      <c r="CL1893" s="42"/>
      <c r="CM1893" s="89" t="e">
        <f t="shared" si="2160"/>
        <v>#REF!</v>
      </c>
      <c r="CN1893" s="89">
        <f t="shared" si="2161"/>
        <v>0.21942339792093382</v>
      </c>
    </row>
    <row r="1894" spans="4:92" ht="14.4" x14ac:dyDescent="0.3">
      <c r="D1894" s="22"/>
      <c r="E1894" s="188">
        <v>42800.629861111112</v>
      </c>
      <c r="F1894" s="6">
        <f>E1894-E$1752</f>
        <v>2901.9819444444438</v>
      </c>
      <c r="G1894" s="6">
        <f t="shared" ref="G1894:G1899" si="2220">E1894-E$1799</f>
        <v>1390.9819444444438</v>
      </c>
      <c r="H1894" s="6"/>
      <c r="I1894" s="6">
        <v>1072</v>
      </c>
      <c r="J1894" s="6">
        <v>48256</v>
      </c>
      <c r="K1894" s="6">
        <v>68889</v>
      </c>
      <c r="L1894" s="6">
        <v>66</v>
      </c>
      <c r="M1894" s="124">
        <v>5.98</v>
      </c>
      <c r="O1894" s="40"/>
      <c r="U1894" s="52">
        <f t="shared" si="2146"/>
        <v>0.34049218206718718</v>
      </c>
      <c r="V1894" s="52">
        <f t="shared" si="2147"/>
        <v>46.019809162116374</v>
      </c>
      <c r="W1894" s="52">
        <f t="shared" si="2148"/>
        <v>0.29044978839261998</v>
      </c>
      <c r="X1894" s="247">
        <f>W1894+V1894+SUM($U$1874:U1894)</f>
        <v>49.083584742354681</v>
      </c>
      <c r="Y1894" s="104">
        <f>W1894+V1894+SUM($U$1874:U1894)-$X$1875</f>
        <v>48.90029403744677</v>
      </c>
      <c r="Z1894" s="42"/>
      <c r="AA1894" s="42"/>
      <c r="AB1894" s="41">
        <f t="shared" si="2149"/>
        <v>0.23851109375711921</v>
      </c>
      <c r="AC1894" s="48">
        <f t="shared" si="2150"/>
        <v>32.236378970910991</v>
      </c>
      <c r="AD1894" s="48">
        <f t="shared" si="2151"/>
        <v>6.0345052381102713</v>
      </c>
      <c r="AE1894" s="48">
        <f t="shared" si="2152"/>
        <v>7.7602650323971298</v>
      </c>
      <c r="AF1894" s="48">
        <f t="shared" si="2153"/>
        <v>6.0345052381102704</v>
      </c>
      <c r="AG1894" s="238">
        <f t="shared" si="2154"/>
        <v>1.7257153559113367</v>
      </c>
      <c r="AH1894" s="48">
        <f t="shared" si="2155"/>
        <v>4.4438375523279902E-5</v>
      </c>
      <c r="AI1894" s="48">
        <f>AE1894+AC1894+SUM($AB$1874:AB1894)</f>
        <v>42.139796570478687</v>
      </c>
      <c r="AJ1894" s="48">
        <f>AE1894+AC1894+SUM($AB$1874:AB1894)-$AI$1875</f>
        <v>38.269100417094229</v>
      </c>
      <c r="AK1894" s="46"/>
      <c r="AL1894" s="86"/>
      <c r="AM1894" s="25">
        <v>178.45066666666665</v>
      </c>
      <c r="AN1894" s="25">
        <v>0.27432158743586477</v>
      </c>
      <c r="AR1894" s="25">
        <v>184.77800000000002</v>
      </c>
      <c r="AS1894" s="25">
        <v>0.34574701734071711</v>
      </c>
      <c r="AV1894" s="89">
        <f t="shared" ref="AV1894:AV1901" si="2221">AJ1894-BA1894-BB1894</f>
        <v>0</v>
      </c>
      <c r="AW1894" s="86">
        <f t="shared" ref="AW1894:AW1901" si="2222">(1/(1/((AM1894/1000+1)*0.0112372)+1))*AE1894</f>
        <v>0.10142211876914742</v>
      </c>
      <c r="AX1894" s="86">
        <f t="shared" ref="AX1894:AX1901" si="2223">(1-(1/(1/((AM1894/1000+1)*0.0112372)+1)))*AE1894</f>
        <v>7.658842913627983</v>
      </c>
      <c r="AY1894" s="86">
        <f t="shared" ref="AY1894:AY1901" si="2224">(1/(1/((AM1894/1000+1)*0.0112372)+1))*AI1894</f>
        <v>0.55074245980470071</v>
      </c>
      <c r="AZ1894" s="86">
        <f t="shared" ref="AZ1894:AZ1901" si="2225">(1-(1/(1/((AM1894/1000+1)*0.0112372)+1)))*AI1894</f>
        <v>41.589054110673992</v>
      </c>
      <c r="BA1894" s="86">
        <f>AY1894-$AY$1875</f>
        <v>0.50656672910134981</v>
      </c>
      <c r="BB1894" s="86">
        <f>AZ1894-$AZ$1875</f>
        <v>37.762533687992885</v>
      </c>
      <c r="BC1894" s="89"/>
      <c r="BD1894" s="89"/>
      <c r="BE1894" s="41"/>
      <c r="BF1894" s="89"/>
      <c r="BG1894" s="89"/>
      <c r="BH1894" s="89"/>
      <c r="BI1894" s="89"/>
      <c r="BJ1894" s="41">
        <f t="shared" si="2197"/>
        <v>193.76110883017495</v>
      </c>
      <c r="BK1894" s="89">
        <f t="shared" si="2198"/>
        <v>0.731691574490268</v>
      </c>
      <c r="BL1894" s="89">
        <f t="shared" si="2199"/>
        <v>0.268308425509732</v>
      </c>
      <c r="BM1894" s="89">
        <f t="shared" si="2200"/>
        <v>0</v>
      </c>
      <c r="BN1894" s="86">
        <f t="shared" si="2201"/>
        <v>3.8161223479289998E-3</v>
      </c>
      <c r="BO1894" s="86">
        <f t="shared" si="2202"/>
        <v>0.28663366604469098</v>
      </c>
      <c r="BP1894" s="86">
        <f t="shared" si="2203"/>
        <v>0.64489275646697597</v>
      </c>
      <c r="BQ1894" s="86">
        <f t="shared" si="2204"/>
        <v>48.438691985887708</v>
      </c>
      <c r="BR1894" s="86">
        <f>BP1894-$BP$1875</f>
        <v>0.64260170192528732</v>
      </c>
      <c r="BS1894" s="86">
        <f>BQ1894-$BQ$1875</f>
        <v>48.257692335521483</v>
      </c>
      <c r="BT1894" s="89"/>
      <c r="BU1894" s="89"/>
      <c r="BV1894" s="41"/>
      <c r="BW1894" s="89"/>
      <c r="BX1894" s="42"/>
      <c r="BY1894" s="89"/>
      <c r="BZ1894" s="89"/>
      <c r="CA1894" s="41">
        <f t="shared" si="2207"/>
        <v>184.99689027601929</v>
      </c>
      <c r="CB1894" s="89" t="e">
        <f t="shared" si="2208"/>
        <v>#REF!</v>
      </c>
      <c r="CC1894" s="89" t="e">
        <f t="shared" si="2209"/>
        <v>#REF!</v>
      </c>
      <c r="CD1894" s="41" t="e">
        <f t="shared" si="2210"/>
        <v>#REF!</v>
      </c>
      <c r="CE1894" s="41" t="e">
        <f t="shared" si="2211"/>
        <v>#REF!</v>
      </c>
      <c r="CF1894" s="42" t="e">
        <f t="shared" si="2212"/>
        <v>#REF!</v>
      </c>
      <c r="CG1894" s="42" t="e">
        <f t="shared" si="2213"/>
        <v>#REF!</v>
      </c>
      <c r="CH1894" s="42" t="e">
        <f t="shared" si="2214"/>
        <v>#REF!</v>
      </c>
      <c r="CI1894" s="42">
        <f t="shared" si="2215"/>
        <v>10.26792207858438</v>
      </c>
      <c r="CJ1894" s="42">
        <f t="shared" si="2216"/>
        <v>28.001178338509849</v>
      </c>
      <c r="CK1894" s="42" t="e">
        <f t="shared" si="2217"/>
        <v>#REF!</v>
      </c>
      <c r="CL1894" s="42"/>
      <c r="CM1894" s="89" t="e">
        <f t="shared" si="2160"/>
        <v>#REF!</v>
      </c>
      <c r="CN1894" s="89">
        <f t="shared" si="2161"/>
        <v>0.16422512822599913</v>
      </c>
    </row>
    <row r="1895" spans="4:92" ht="14.4" x14ac:dyDescent="0.3">
      <c r="D1895" s="47" t="s">
        <v>126</v>
      </c>
      <c r="E1895" s="32">
        <v>42810.490277777775</v>
      </c>
      <c r="F1895" s="21">
        <f t="shared" ref="F1895:F1901" si="2226">E1895-E$1828</f>
        <v>2911.8402777777737</v>
      </c>
      <c r="G1895" s="21">
        <f t="shared" si="2220"/>
        <v>1400.8423611111066</v>
      </c>
      <c r="I1895" s="21">
        <v>1063</v>
      </c>
      <c r="J1895" s="21">
        <v>50147</v>
      </c>
      <c r="K1895" s="21">
        <v>71730</v>
      </c>
      <c r="L1895" s="21">
        <v>31</v>
      </c>
      <c r="M1895" s="124">
        <v>5.98</v>
      </c>
      <c r="O1895" s="40"/>
      <c r="U1895" s="52">
        <f t="shared" si="2146"/>
        <v>0.35155766730839683</v>
      </c>
      <c r="V1895" s="52">
        <f t="shared" si="2147"/>
        <v>47.515383938591555</v>
      </c>
      <c r="W1895" s="52">
        <f t="shared" si="2148"/>
        <v>0.29988897089384053</v>
      </c>
      <c r="X1895" s="247">
        <f>W1895+V1895+SUM($U$1874:U1895)</f>
        <v>50.940156368639478</v>
      </c>
      <c r="Y1895" s="104">
        <f>W1895+V1895+SUM($U$1874:U1895)-$X$1875</f>
        <v>50.756865663731567</v>
      </c>
      <c r="Z1895" s="42"/>
      <c r="AA1895" s="42"/>
      <c r="AB1895" s="41">
        <f t="shared" si="2149"/>
        <v>0.24577669514170045</v>
      </c>
      <c r="AC1895" s="48">
        <f t="shared" si="2150"/>
        <v>33.218373879388693</v>
      </c>
      <c r="AD1895" s="48">
        <f t="shared" si="2151"/>
        <v>6.2183302708273001</v>
      </c>
      <c r="AE1895" s="48">
        <f t="shared" si="2152"/>
        <v>7.9966607131008454</v>
      </c>
      <c r="AF1895" s="48">
        <f t="shared" si="2153"/>
        <v>6.2183302708272992</v>
      </c>
      <c r="AG1895" s="238">
        <f t="shared" si="2154"/>
        <v>1.7782846502019856</v>
      </c>
      <c r="AH1895" s="48">
        <f t="shared" si="2155"/>
        <v>4.5792071561667411E-5</v>
      </c>
      <c r="AI1895" s="48">
        <f>AE1895+AC1895+SUM($AB$1895:AB1895)</f>
        <v>41.460811287631238</v>
      </c>
      <c r="AJ1895" s="48">
        <f>AE1895+AC1895+SUM($AB$1874:AB1895)-$AI$1875</f>
        <v>39.733267701417347</v>
      </c>
      <c r="AK1895" s="46"/>
      <c r="AL1895" s="86"/>
      <c r="AM1895" s="25">
        <v>178.45066666666665</v>
      </c>
      <c r="AN1895" s="25">
        <v>0.27432158743586477</v>
      </c>
      <c r="AR1895" s="25">
        <v>184.77800000000002</v>
      </c>
      <c r="AS1895" s="25">
        <v>0.34574701734071711</v>
      </c>
      <c r="AT1895"/>
      <c r="AU1895"/>
      <c r="AV1895" s="89">
        <f t="shared" si="2221"/>
        <v>2.14315256717056</v>
      </c>
      <c r="AW1895" s="86">
        <f t="shared" si="2222"/>
        <v>0.10451167185847531</v>
      </c>
      <c r="AX1895" s="86">
        <f t="shared" si="2223"/>
        <v>7.8921490412423703</v>
      </c>
      <c r="AY1895" s="86">
        <f t="shared" si="2224"/>
        <v>0.54186851984105677</v>
      </c>
      <c r="AZ1895" s="86">
        <f t="shared" si="2225"/>
        <v>40.918942767790185</v>
      </c>
      <c r="BA1895" s="86">
        <f>AY1895-$AY$1875</f>
        <v>0.49769278913770582</v>
      </c>
      <c r="BB1895" s="86">
        <f>AZ1895-$AZ$1875</f>
        <v>37.092422345109078</v>
      </c>
      <c r="BC1895" s="89"/>
      <c r="BD1895" s="89"/>
      <c r="BE1895" s="41"/>
      <c r="BF1895" s="89"/>
      <c r="BG1895" s="89"/>
      <c r="BH1895" s="89"/>
      <c r="BI1895" s="89"/>
      <c r="BJ1895" s="41">
        <f t="shared" si="2197"/>
        <v>194.03770713003453</v>
      </c>
      <c r="BK1895" s="89">
        <f t="shared" si="2198"/>
        <v>0.73134263501981223</v>
      </c>
      <c r="BL1895" s="89">
        <f t="shared" si="2199"/>
        <v>0.26865736498018777</v>
      </c>
      <c r="BM1895" s="89">
        <f t="shared" si="2200"/>
        <v>0</v>
      </c>
      <c r="BN1895" s="86">
        <f t="shared" si="2201"/>
        <v>3.9401406007513982E-3</v>
      </c>
      <c r="BO1895" s="86">
        <f t="shared" si="2202"/>
        <v>0.29594883029308916</v>
      </c>
      <c r="BP1895" s="86">
        <f t="shared" si="2203"/>
        <v>0.66928562833927074</v>
      </c>
      <c r="BQ1895" s="86">
        <f t="shared" si="2204"/>
        <v>50.270870740300211</v>
      </c>
      <c r="BR1895" s="86">
        <f>BP1895-$BP$1875</f>
        <v>0.66699457379758209</v>
      </c>
      <c r="BS1895" s="86">
        <f>BQ1895-$BQ$1875</f>
        <v>50.089871089933986</v>
      </c>
      <c r="BT1895" s="89"/>
      <c r="BU1895" s="89"/>
      <c r="BV1895" s="41"/>
      <c r="BW1895" s="89"/>
      <c r="BX1895" s="42"/>
      <c r="BY1895" s="89"/>
      <c r="BZ1895" s="89"/>
      <c r="CA1895" s="41">
        <f t="shared" si="2207"/>
        <v>184.98888374486765</v>
      </c>
      <c r="CB1895" s="89" t="e">
        <f t="shared" si="2208"/>
        <v>#REF!</v>
      </c>
      <c r="CC1895" s="89" t="e">
        <f t="shared" si="2209"/>
        <v>#REF!</v>
      </c>
      <c r="CD1895" s="41" t="e">
        <f t="shared" si="2210"/>
        <v>#REF!</v>
      </c>
      <c r="CE1895" s="41" t="e">
        <f t="shared" si="2211"/>
        <v>#REF!</v>
      </c>
      <c r="CF1895" s="42" t="e">
        <f t="shared" si="2212"/>
        <v>#REF!</v>
      </c>
      <c r="CG1895" s="42" t="e">
        <f t="shared" si="2213"/>
        <v>#REF!</v>
      </c>
      <c r="CH1895" s="42" t="e">
        <f t="shared" si="2214"/>
        <v>#REF!</v>
      </c>
      <c r="CI1895" s="42">
        <f t="shared" si="2215"/>
        <v>10.674635002715187</v>
      </c>
      <c r="CJ1895" s="42">
        <f t="shared" si="2216"/>
        <v>29.058632698702159</v>
      </c>
      <c r="CK1895" s="42" t="e">
        <f t="shared" si="2217"/>
        <v>#REF!</v>
      </c>
      <c r="CL1895" s="42"/>
      <c r="CM1895" s="89" t="e">
        <f t="shared" si="2160"/>
        <v>#REF!</v>
      </c>
      <c r="CN1895" s="89">
        <f t="shared" si="2161"/>
        <v>0.17073009404141573</v>
      </c>
    </row>
    <row r="1896" spans="4:92" ht="14.4" x14ac:dyDescent="0.3">
      <c r="D1896" s="22"/>
      <c r="E1896" s="32">
        <v>42811.490277777775</v>
      </c>
      <c r="F1896" s="21">
        <f t="shared" si="2226"/>
        <v>2912.8402777777737</v>
      </c>
      <c r="G1896" s="21">
        <f t="shared" si="2220"/>
        <v>1401.8423611111066</v>
      </c>
      <c r="I1896" s="21">
        <v>1037</v>
      </c>
      <c r="J1896" s="21">
        <v>8418</v>
      </c>
      <c r="K1896" s="21">
        <v>341.68</v>
      </c>
      <c r="L1896" s="21">
        <v>30</v>
      </c>
      <c r="M1896" s="124">
        <v>5.98</v>
      </c>
      <c r="O1896" s="40"/>
      <c r="U1896" s="52">
        <f t="shared" si="2146"/>
        <v>1.6336566824724176E-3</v>
      </c>
      <c r="V1896" s="52">
        <f t="shared" si="2147"/>
        <v>0.2207996915152721</v>
      </c>
      <c r="W1896" s="52">
        <f t="shared" si="2148"/>
        <v>1.3935569235380392E-3</v>
      </c>
      <c r="X1896" s="250">
        <f>W1896+V1896+SUM($U$1896:U1896)</f>
        <v>0.22382690512128256</v>
      </c>
      <c r="Y1896" s="256">
        <f>W1896+V1896+SUM($U$1896:U1896)-$X$1896+$Y$1895</f>
        <v>50.756865663731567</v>
      </c>
      <c r="Z1896" s="42"/>
      <c r="AA1896" s="42"/>
      <c r="AB1896" s="41">
        <f t="shared" si="2149"/>
        <v>4.0248542358501553E-2</v>
      </c>
      <c r="AC1896" s="48">
        <f t="shared" si="2150"/>
        <v>5.4398612830003525</v>
      </c>
      <c r="AD1896" s="48">
        <f t="shared" si="2151"/>
        <v>1.0183175795420676</v>
      </c>
      <c r="AE1896" s="48">
        <f t="shared" si="2152"/>
        <v>1.3095380636160092</v>
      </c>
      <c r="AF1896" s="48">
        <f t="shared" si="2153"/>
        <v>1.0183175795420674</v>
      </c>
      <c r="AG1896" s="238">
        <f t="shared" si="2154"/>
        <v>0.29121298513621369</v>
      </c>
      <c r="AH1896" s="48">
        <f t="shared" si="2155"/>
        <v>7.4989377282931657E-6</v>
      </c>
      <c r="AI1896" s="84">
        <f>AE1896+AC1896+SUM($AB$1896:AB1896)</f>
        <v>6.789647888974863</v>
      </c>
      <c r="AJ1896" s="84">
        <f>AE1896+AC1896+SUM($AB$1896:AB1896)-$AI$1896+$AJ$1895</f>
        <v>39.733267701417347</v>
      </c>
      <c r="AK1896" s="46"/>
      <c r="AL1896" s="86"/>
      <c r="AM1896" s="25">
        <v>178.45066666666665</v>
      </c>
      <c r="AN1896" s="25">
        <v>0.27432158743586477</v>
      </c>
      <c r="AR1896" s="25">
        <v>184.77800000000002</v>
      </c>
      <c r="AS1896" s="25">
        <v>0.34574701734071711</v>
      </c>
      <c r="AT1896" s="48">
        <f>(1/(1/((AM1896/1000+1)*0.0112372)+1))*AI1896</f>
        <v>8.8736721197212279E-2</v>
      </c>
      <c r="AU1896" s="48">
        <f>(1-(1/(1/((AM1896/1000+1)*0.0112372)+1)))*AI1896</f>
        <v>6.7009111677776509</v>
      </c>
      <c r="AV1896" s="89">
        <f t="shared" si="2221"/>
        <v>2.14315256717056</v>
      </c>
      <c r="AW1896" s="86">
        <f t="shared" si="2222"/>
        <v>1.7114895492139601E-2</v>
      </c>
      <c r="AX1896" s="86">
        <f t="shared" si="2223"/>
        <v>1.2924231681238696</v>
      </c>
      <c r="AY1896" s="86">
        <f t="shared" si="2224"/>
        <v>8.8736721197212279E-2</v>
      </c>
      <c r="AZ1896" s="86">
        <f t="shared" si="2225"/>
        <v>6.7009111677776509</v>
      </c>
      <c r="BA1896" s="93">
        <f t="shared" ref="BA1896:BA1901" si="2227">AY1896-$AT$1896+$BA$1895</f>
        <v>0.49769278913770582</v>
      </c>
      <c r="BB1896" s="93">
        <f t="shared" ref="BB1896:BB1901" si="2228">AZ1896-$AU$1896+$BB$1895</f>
        <v>37.092422345109078</v>
      </c>
      <c r="BC1896" s="89"/>
      <c r="BD1896" s="89"/>
      <c r="BE1896" s="41"/>
      <c r="BF1896" s="89"/>
      <c r="BG1896" s="89"/>
      <c r="BH1896" s="89"/>
      <c r="BI1896" s="89"/>
      <c r="BJ1896" s="41">
        <f t="shared" si="2197"/>
        <v>194.03770713003453</v>
      </c>
      <c r="BK1896" s="89">
        <f t="shared" si="2198"/>
        <v>0.73134263501981223</v>
      </c>
      <c r="BL1896" s="89">
        <f t="shared" si="2199"/>
        <v>0.26865736498018777</v>
      </c>
      <c r="BM1896" s="89">
        <f t="shared" si="2200"/>
        <v>7.6062065772553922E-2</v>
      </c>
      <c r="BN1896" s="86">
        <f t="shared" si="2201"/>
        <v>1.830947699585179E-5</v>
      </c>
      <c r="BO1896" s="86">
        <f t="shared" si="2202"/>
        <v>1.3752474465421874E-3</v>
      </c>
      <c r="BP1896" s="86">
        <f t="shared" si="2203"/>
        <v>2.9407866310664985E-3</v>
      </c>
      <c r="BQ1896" s="86">
        <f t="shared" si="2204"/>
        <v>0.22088611849021605</v>
      </c>
      <c r="BR1896" s="93">
        <f t="shared" ref="BR1896:BR1901" si="2229">BP1896-$BN$1895+$BR$1895</f>
        <v>0.66599521982789722</v>
      </c>
      <c r="BS1896" s="93">
        <f t="shared" ref="BS1896:BS1901" si="2230">BQ1896-$BO$1895+$BS$1895</f>
        <v>50.014808378131114</v>
      </c>
      <c r="BT1896" s="89"/>
      <c r="BU1896" s="89"/>
      <c r="BV1896" s="41"/>
      <c r="BW1896" s="89"/>
      <c r="BX1896" s="42"/>
      <c r="BY1896" s="89"/>
      <c r="BZ1896" s="89"/>
      <c r="CA1896" s="41">
        <f t="shared" si="2207"/>
        <v>184.98920024124698</v>
      </c>
      <c r="CB1896" s="89" t="e">
        <f t="shared" si="2208"/>
        <v>#REF!</v>
      </c>
      <c r="CC1896" s="89" t="e">
        <f t="shared" si="2209"/>
        <v>#REF!</v>
      </c>
      <c r="CD1896" s="41" t="e">
        <f t="shared" si="2210"/>
        <v>#REF!</v>
      </c>
      <c r="CE1896" s="41" t="e">
        <f t="shared" si="2211"/>
        <v>#REF!</v>
      </c>
      <c r="CF1896" s="42" t="e">
        <f t="shared" si="2212"/>
        <v>#REF!</v>
      </c>
      <c r="CG1896" s="42" t="e">
        <f t="shared" si="2213"/>
        <v>#REF!</v>
      </c>
      <c r="CH1896" s="42" t="e">
        <f t="shared" si="2214"/>
        <v>#REF!</v>
      </c>
      <c r="CI1896" s="42">
        <f t="shared" si="2215"/>
        <v>10.674635002715187</v>
      </c>
      <c r="CJ1896" s="42">
        <f t="shared" si="2216"/>
        <v>29.058632698702159</v>
      </c>
      <c r="CK1896" s="42" t="e">
        <f t="shared" si="2217"/>
        <v>#REF!</v>
      </c>
      <c r="CL1896" s="42"/>
      <c r="CM1896" s="89" t="e">
        <f t="shared" si="2160"/>
        <v>#REF!</v>
      </c>
      <c r="CN1896" s="89">
        <f t="shared" si="2161"/>
        <v>0.17073009404141573</v>
      </c>
    </row>
    <row r="1897" spans="4:92" ht="14.4" x14ac:dyDescent="0.3">
      <c r="D1897" s="22"/>
      <c r="E1897" s="32">
        <v>42947.640972222223</v>
      </c>
      <c r="F1897" s="21">
        <f t="shared" si="2226"/>
        <v>3048.9909722222219</v>
      </c>
      <c r="G1897" s="21">
        <f t="shared" si="2220"/>
        <v>1537.9930555555547</v>
      </c>
      <c r="I1897" s="21">
        <v>1041</v>
      </c>
      <c r="J1897" s="21">
        <v>26220</v>
      </c>
      <c r="K1897" s="21">
        <v>7986</v>
      </c>
      <c r="L1897" s="21">
        <v>29</v>
      </c>
      <c r="M1897" s="124">
        <v>5.98</v>
      </c>
      <c r="O1897" s="40"/>
      <c r="U1897" s="52">
        <f t="shared" si="2146"/>
        <v>3.8330326105315969E-2</v>
      </c>
      <c r="V1897" s="52">
        <f t="shared" si="2147"/>
        <v>5.1806014510496388</v>
      </c>
      <c r="W1897" s="52">
        <f t="shared" si="2148"/>
        <v>3.26968890701647E-2</v>
      </c>
      <c r="X1897" s="247">
        <f>W1897+V1897+SUM($U$1896:U1897)</f>
        <v>5.2532623229075917</v>
      </c>
      <c r="Y1897" s="104">
        <f>W1897+V1897+SUM($U$1896:U1897)-$X$1896+$Y$1895</f>
        <v>55.786301081517877</v>
      </c>
      <c r="Z1897" s="42"/>
      <c r="AA1897" s="42"/>
      <c r="AB1897" s="41">
        <f t="shared" si="2149"/>
        <v>0.12584787759596602</v>
      </c>
      <c r="AC1897" s="48">
        <f t="shared" si="2150"/>
        <v>17.009187333649077</v>
      </c>
      <c r="AD1897" s="48">
        <f t="shared" si="2151"/>
        <v>3.1840434111264444</v>
      </c>
      <c r="AE1897" s="48">
        <f t="shared" si="2152"/>
        <v>4.0946224702817151</v>
      </c>
      <c r="AF1897" s="48">
        <f t="shared" si="2153"/>
        <v>3.1840434111264444</v>
      </c>
      <c r="AG1897" s="238">
        <f t="shared" si="2154"/>
        <v>0.91055561171240651</v>
      </c>
      <c r="AH1897" s="48">
        <f t="shared" si="2155"/>
        <v>2.3447442864490967E-5</v>
      </c>
      <c r="AI1897" s="48">
        <f>AE1897+AC1897+SUM($AB$1896:AB1897)</f>
        <v>21.269906223885261</v>
      </c>
      <c r="AJ1897" s="48">
        <f>AE1897+AC1897+SUM($AB$1896:AB1897)-$AI$1896+$AJ$1895</f>
        <v>54.21352603632775</v>
      </c>
      <c r="AK1897" s="46"/>
      <c r="AL1897" s="86"/>
      <c r="AM1897">
        <v>158.5</v>
      </c>
      <c r="AN1897">
        <v>0.18</v>
      </c>
      <c r="AO1897"/>
      <c r="AP1897"/>
      <c r="AQ1897"/>
      <c r="AR1897" s="25">
        <v>44.03</v>
      </c>
      <c r="AS1897" s="25">
        <v>0.01</v>
      </c>
      <c r="AT1897"/>
      <c r="AU1897"/>
      <c r="AV1897" s="89">
        <f t="shared" si="2221"/>
        <v>2.1431525671705671</v>
      </c>
      <c r="AW1897" s="86">
        <f t="shared" si="2222"/>
        <v>5.261998558689316E-2</v>
      </c>
      <c r="AX1897" s="86">
        <f t="shared" si="2223"/>
        <v>4.0420024846948222</v>
      </c>
      <c r="AY1897" s="86">
        <f t="shared" si="2224"/>
        <v>0.27333952447596654</v>
      </c>
      <c r="AZ1897" s="86">
        <f t="shared" si="2225"/>
        <v>20.996566699409293</v>
      </c>
      <c r="BA1897" s="86">
        <f t="shared" si="2227"/>
        <v>0.68229559241646009</v>
      </c>
      <c r="BB1897" s="86">
        <f t="shared" si="2228"/>
        <v>51.388077876740724</v>
      </c>
      <c r="BC1897" s="89"/>
      <c r="BD1897" s="89"/>
      <c r="BE1897" s="41"/>
      <c r="BF1897" s="89"/>
      <c r="BG1897" s="89"/>
      <c r="BH1897" s="89"/>
      <c r="BI1897" s="89"/>
      <c r="BJ1897" s="41">
        <f t="shared" si="2197"/>
        <v>181.54993776599082</v>
      </c>
      <c r="BK1897" s="89">
        <f t="shared" si="2198"/>
        <v>0.74709643983812379</v>
      </c>
      <c r="BL1897" s="89">
        <f t="shared" si="2199"/>
        <v>0.25290356016187621</v>
      </c>
      <c r="BM1897" s="89">
        <f t="shared" si="2200"/>
        <v>7.6062065772561027E-2</v>
      </c>
      <c r="BN1897" s="86">
        <f t="shared" si="2201"/>
        <v>3.7915086168598881E-4</v>
      </c>
      <c r="BO1897" s="86">
        <f t="shared" si="2202"/>
        <v>3.2317738208478712E-2</v>
      </c>
      <c r="BP1897" s="86">
        <f t="shared" si="2203"/>
        <v>6.0916466154280514E-2</v>
      </c>
      <c r="BQ1897" s="86">
        <f t="shared" si="2204"/>
        <v>5.1923458567533114</v>
      </c>
      <c r="BR1897" s="86">
        <f t="shared" si="2229"/>
        <v>0.72397089935111125</v>
      </c>
      <c r="BS1897" s="86">
        <f t="shared" si="2230"/>
        <v>54.986268116394207</v>
      </c>
      <c r="BT1897" s="89"/>
      <c r="BU1897" s="89"/>
      <c r="BV1897" s="41"/>
      <c r="BW1897" s="89"/>
      <c r="BX1897" s="42"/>
      <c r="BY1897" s="89"/>
      <c r="BZ1897" s="89"/>
      <c r="CA1897" s="41">
        <f t="shared" si="2207"/>
        <v>171.67929045444021</v>
      </c>
      <c r="CB1897" s="89" t="e">
        <f>(CA1897-$P$1756)/($AR$1871-$P$1756)</f>
        <v>#REF!</v>
      </c>
      <c r="CC1897" s="89" t="e">
        <f t="shared" si="2209"/>
        <v>#REF!</v>
      </c>
      <c r="CD1897" s="41" t="e">
        <f t="shared" si="2210"/>
        <v>#REF!</v>
      </c>
      <c r="CE1897" s="41" t="e">
        <f t="shared" si="2211"/>
        <v>#REF!</v>
      </c>
      <c r="CF1897" s="42" t="e">
        <f t="shared" si="2212"/>
        <v>#REF!</v>
      </c>
      <c r="CG1897" s="42" t="e">
        <f t="shared" si="2213"/>
        <v>#REF!</v>
      </c>
      <c r="CH1897" s="42" t="e">
        <f t="shared" si="2214"/>
        <v>#REF!</v>
      </c>
      <c r="CI1897" s="42">
        <f t="shared" si="2215"/>
        <v>13.710793743515858</v>
      </c>
      <c r="CJ1897" s="42">
        <f t="shared" si="2216"/>
        <v>40.502732292811892</v>
      </c>
      <c r="CK1897" s="42" t="e">
        <f t="shared" si="2217"/>
        <v>#REF!</v>
      </c>
      <c r="CM1897" s="89" t="e">
        <f t="shared" si="2160"/>
        <v>#REF!</v>
      </c>
      <c r="CN1897" s="89">
        <f t="shared" si="2161"/>
        <v>0.21929041176747519</v>
      </c>
    </row>
    <row r="1898" spans="4:92" ht="14.4" x14ac:dyDescent="0.3">
      <c r="D1898" s="22"/>
      <c r="E1898" s="32">
        <v>42955.486805555556</v>
      </c>
      <c r="F1898" s="21">
        <f t="shared" si="2226"/>
        <v>3056.8368055555547</v>
      </c>
      <c r="G1898" s="21">
        <f t="shared" si="2220"/>
        <v>1545.8388888888876</v>
      </c>
      <c r="I1898" s="21">
        <v>1034</v>
      </c>
      <c r="J1898" s="21">
        <v>27061</v>
      </c>
      <c r="K1898" s="21">
        <v>8320</v>
      </c>
      <c r="L1898" s="21">
        <v>30</v>
      </c>
      <c r="M1898" s="124">
        <v>5.98</v>
      </c>
      <c r="O1898" s="40"/>
      <c r="U1898" s="52">
        <f t="shared" si="2146"/>
        <v>3.9664898183360338E-2</v>
      </c>
      <c r="V1898" s="52">
        <f t="shared" si="2147"/>
        <v>5.3609778461017061</v>
      </c>
      <c r="W1898" s="52">
        <f t="shared" si="2148"/>
        <v>3.3835318079927394E-2</v>
      </c>
      <c r="X1898" s="247">
        <f>W1898+V1898+SUM($U$1896:U1898)</f>
        <v>5.4744420451527827</v>
      </c>
      <c r="Y1898" s="104">
        <f>W1898+V1898+SUM($U$1896:U1898)-$X$1896+$Y$1895</f>
        <v>56.007480803763066</v>
      </c>
      <c r="Z1898" s="42"/>
      <c r="AA1898" s="42"/>
      <c r="AB1898" s="41">
        <f t="shared" si="2149"/>
        <v>0.1290110348245089</v>
      </c>
      <c r="AC1898" s="48">
        <f t="shared" si="2150"/>
        <v>17.43670931410556</v>
      </c>
      <c r="AD1898" s="48">
        <f t="shared" si="2151"/>
        <v>3.2640736041205125</v>
      </c>
      <c r="AE1898" s="48">
        <f t="shared" si="2152"/>
        <v>4.197539856831594</v>
      </c>
      <c r="AF1898" s="48">
        <f t="shared" si="2153"/>
        <v>3.264073604120513</v>
      </c>
      <c r="AG1898" s="238">
        <f t="shared" si="2154"/>
        <v>0.93344221592217624</v>
      </c>
      <c r="AH1898" s="48">
        <f t="shared" si="2155"/>
        <v>2.4036788905159032E-5</v>
      </c>
      <c r="AI1898" s="48">
        <f>AE1898+AC1898+SUM($AB$1896:AB1898)</f>
        <v>21.929356625716128</v>
      </c>
      <c r="AJ1898" s="48">
        <f>AE1898+AC1898+SUM($AB$1896:AB1898)-$AI$1896+$AJ$1895</f>
        <v>54.872976438158616</v>
      </c>
      <c r="AK1898" s="46"/>
      <c r="AL1898" s="86"/>
      <c r="AM1898">
        <v>158.5</v>
      </c>
      <c r="AN1898">
        <v>0.18</v>
      </c>
      <c r="AO1898"/>
      <c r="AP1898"/>
      <c r="AQ1898"/>
      <c r="AR1898" s="25">
        <v>44.03</v>
      </c>
      <c r="AS1898" s="25">
        <v>0.01</v>
      </c>
      <c r="AT1898"/>
      <c r="AU1898"/>
      <c r="AV1898" s="89">
        <f t="shared" si="2221"/>
        <v>2.14315256717056</v>
      </c>
      <c r="AW1898" s="86">
        <f t="shared" si="2222"/>
        <v>5.3942576725929899E-2</v>
      </c>
      <c r="AX1898" s="86">
        <f t="shared" si="2223"/>
        <v>4.1435972801056637</v>
      </c>
      <c r="AY1898" s="86">
        <f t="shared" si="2224"/>
        <v>0.28181412033711412</v>
      </c>
      <c r="AZ1898" s="86">
        <f t="shared" si="2225"/>
        <v>21.647542505379015</v>
      </c>
      <c r="BA1898" s="86">
        <f t="shared" si="2227"/>
        <v>0.69077018827760761</v>
      </c>
      <c r="BB1898" s="86">
        <f t="shared" si="2228"/>
        <v>52.039053682710446</v>
      </c>
      <c r="BC1898" s="89"/>
      <c r="BD1898" s="89"/>
      <c r="BE1898" s="41"/>
      <c r="BF1898" s="89"/>
      <c r="BG1898" s="89"/>
      <c r="BH1898" s="89"/>
      <c r="BI1898" s="89"/>
      <c r="BJ1898" s="41">
        <f t="shared" si="2197"/>
        <v>181.2615975531524</v>
      </c>
      <c r="BK1898" s="89">
        <f t="shared" si="2198"/>
        <v>0.74746019218667425</v>
      </c>
      <c r="BL1898" s="89">
        <f t="shared" si="2199"/>
        <v>0.25253980781332575</v>
      </c>
      <c r="BM1898" s="89">
        <f t="shared" si="2200"/>
        <v>7.6062065772561027E-2</v>
      </c>
      <c r="BN1898" s="86">
        <f t="shared" si="2201"/>
        <v>3.92352005657013E-4</v>
      </c>
      <c r="BO1898" s="86">
        <f t="shared" si="2202"/>
        <v>3.3442966074270379E-2</v>
      </c>
      <c r="BP1898" s="86">
        <f t="shared" si="2203"/>
        <v>6.3481250898687683E-2</v>
      </c>
      <c r="BQ1898" s="86">
        <f t="shared" si="2204"/>
        <v>5.4109607942540947</v>
      </c>
      <c r="BR1898" s="86">
        <f t="shared" si="2229"/>
        <v>0.72653568409551839</v>
      </c>
      <c r="BS1898" s="86">
        <f t="shared" si="2230"/>
        <v>55.204883053894989</v>
      </c>
      <c r="BT1898" s="89"/>
      <c r="BU1898" s="89"/>
      <c r="BV1898" s="41"/>
      <c r="BW1898" s="89"/>
      <c r="BX1898" s="42"/>
      <c r="BY1898" s="89"/>
      <c r="BZ1898" s="89"/>
      <c r="CA1898" s="41">
        <f t="shared" si="2207"/>
        <v>171.17379093861885</v>
      </c>
      <c r="CB1898" s="89" t="e">
        <f>(CA1898-$P$1756)/($AR$1871-$P$1756)</f>
        <v>#REF!</v>
      </c>
      <c r="CC1898" s="89" t="e">
        <f t="shared" si="2209"/>
        <v>#REF!</v>
      </c>
      <c r="CD1898" s="41" t="e">
        <f t="shared" si="2210"/>
        <v>#REF!</v>
      </c>
      <c r="CE1898" s="41" t="e">
        <f t="shared" si="2211"/>
        <v>#REF!</v>
      </c>
      <c r="CF1898" s="42" t="e">
        <f t="shared" si="2212"/>
        <v>#REF!</v>
      </c>
      <c r="CG1898" s="42" t="e">
        <f t="shared" si="2213"/>
        <v>#REF!</v>
      </c>
      <c r="CH1898" s="42" t="e">
        <f t="shared" si="2214"/>
        <v>#REF!</v>
      </c>
      <c r="CI1898" s="42">
        <f t="shared" si="2215"/>
        <v>13.857610923837729</v>
      </c>
      <c r="CJ1898" s="42">
        <f t="shared" si="2216"/>
        <v>41.015365514320891</v>
      </c>
      <c r="CK1898" s="42" t="e">
        <f t="shared" si="2217"/>
        <v>#REF!</v>
      </c>
      <c r="CM1898" s="89" t="e">
        <f t="shared" si="2160"/>
        <v>#REF!</v>
      </c>
      <c r="CN1898" s="89">
        <f t="shared" si="2161"/>
        <v>0.22163860549933326</v>
      </c>
    </row>
    <row r="1899" spans="4:92" ht="14.4" x14ac:dyDescent="0.3">
      <c r="D1899" s="22"/>
      <c r="E1899" s="32">
        <v>43045.602777777778</v>
      </c>
      <c r="F1899" s="21">
        <f t="shared" si="2226"/>
        <v>3146.9527777777766</v>
      </c>
      <c r="G1899" s="21">
        <f t="shared" si="2220"/>
        <v>1635.9548611111095</v>
      </c>
      <c r="H1899" s="20">
        <v>5</v>
      </c>
      <c r="I1899" s="21">
        <v>1084</v>
      </c>
      <c r="J1899" s="21">
        <v>29549</v>
      </c>
      <c r="K1899" s="21">
        <v>13345</v>
      </c>
      <c r="L1899" s="21">
        <v>29</v>
      </c>
      <c r="M1899" s="124">
        <v>5.98</v>
      </c>
      <c r="O1899" s="40"/>
      <c r="U1899" s="52">
        <f t="shared" si="2146"/>
        <v>6.669762031116637E-2</v>
      </c>
      <c r="V1899" s="52">
        <f t="shared" si="2147"/>
        <v>9.0146321118218946</v>
      </c>
      <c r="W1899" s="52">
        <f t="shared" si="2148"/>
        <v>5.689502057890708E-2</v>
      </c>
      <c r="X1899" s="247">
        <f>W1899+V1899+SUM($U$1896:U1899)</f>
        <v>9.2178536336831165</v>
      </c>
      <c r="Y1899" s="104">
        <f>W1899+V1899+SUM($U$1896:U1899)-$X$1896+$Y$1895</f>
        <v>59.750892392293402</v>
      </c>
      <c r="Z1899" s="42"/>
      <c r="AA1899" s="42"/>
      <c r="AB1899" s="41">
        <f t="shared" si="2149"/>
        <v>0.14768437486509217</v>
      </c>
      <c r="AC1899" s="48">
        <f t="shared" si="2150"/>
        <v>19.96053685067255</v>
      </c>
      <c r="AD1899" s="48">
        <f t="shared" si="2151"/>
        <v>3.736522774148062</v>
      </c>
      <c r="AE1899" s="48">
        <f t="shared" si="2152"/>
        <v>4.8051009789258323</v>
      </c>
      <c r="AF1899" s="48">
        <f t="shared" si="2153"/>
        <v>3.736522774148062</v>
      </c>
      <c r="AG1899" s="238">
        <f t="shared" si="2154"/>
        <v>1.0685506888513381</v>
      </c>
      <c r="AH1899" s="48">
        <f t="shared" si="2155"/>
        <v>2.7515926432583033E-5</v>
      </c>
      <c r="AI1899" s="48">
        <f>AE1899+AC1899+SUM($AB$1896:AB1899)</f>
        <v>25.208429659242451</v>
      </c>
      <c r="AJ1899" s="48">
        <f>AE1899+AC1899+SUM($AB$1896:AB1899)-$AI$1896+$AJ$1895</f>
        <v>58.152049471684933</v>
      </c>
      <c r="AK1899" s="46"/>
      <c r="AL1899" s="86"/>
      <c r="AM1899" s="25">
        <v>142.17170167715702</v>
      </c>
      <c r="AN1899" s="26">
        <v>0.19021172413918513</v>
      </c>
      <c r="AR1899" s="25">
        <v>33.372201677157008</v>
      </c>
      <c r="AS1899" s="26">
        <v>0.15697770542341447</v>
      </c>
      <c r="AT1899"/>
      <c r="AU1899"/>
      <c r="AV1899" s="89">
        <f t="shared" si="2221"/>
        <v>2.14315256717056</v>
      </c>
      <c r="AW1899" s="86">
        <f t="shared" si="2222"/>
        <v>6.0891041900059902E-2</v>
      </c>
      <c r="AX1899" s="86">
        <f t="shared" si="2223"/>
        <v>4.7442099370257722</v>
      </c>
      <c r="AY1899" s="86">
        <f t="shared" si="2224"/>
        <v>0.31944542962732553</v>
      </c>
      <c r="AZ1899" s="86">
        <f t="shared" si="2225"/>
        <v>24.888984229615126</v>
      </c>
      <c r="BA1899" s="86">
        <f t="shared" si="2227"/>
        <v>0.72840149756781902</v>
      </c>
      <c r="BB1899" s="86">
        <f t="shared" si="2228"/>
        <v>55.280495406946557</v>
      </c>
      <c r="BC1899" s="89"/>
      <c r="BD1899" s="89"/>
      <c r="BE1899" s="41"/>
      <c r="BF1899" s="89"/>
      <c r="BG1899" s="89"/>
      <c r="BH1899" s="89"/>
      <c r="BI1899" s="89"/>
      <c r="BJ1899" s="41">
        <f t="shared" si="2197"/>
        <v>172.57543893720762</v>
      </c>
      <c r="BK1899" s="89">
        <f t="shared" si="2198"/>
        <v>0.75841811777508994</v>
      </c>
      <c r="BL1899" s="89">
        <f t="shared" si="2199"/>
        <v>0.24158188222491006</v>
      </c>
      <c r="BM1899" s="89">
        <f t="shared" si="2200"/>
        <v>7.6062065772561027E-2</v>
      </c>
      <c r="BN1899" s="86">
        <f t="shared" si="2201"/>
        <v>6.5309307882351845E-4</v>
      </c>
      <c r="BO1899" s="86">
        <f t="shared" si="2202"/>
        <v>5.6241927500083562E-2</v>
      </c>
      <c r="BP1899" s="86">
        <f t="shared" si="2203"/>
        <v>0.10581095407844049</v>
      </c>
      <c r="BQ1899" s="86">
        <f t="shared" si="2204"/>
        <v>9.1120426796046754</v>
      </c>
      <c r="BR1899" s="86">
        <f t="shared" si="2229"/>
        <v>0.76886538727527121</v>
      </c>
      <c r="BS1899" s="86">
        <f t="shared" si="2230"/>
        <v>58.905964939245571</v>
      </c>
      <c r="BT1899" s="89"/>
      <c r="BU1899" s="89"/>
      <c r="BV1899" s="41"/>
      <c r="BW1899" s="89"/>
      <c r="BX1899" s="42"/>
      <c r="BY1899" s="89"/>
      <c r="BZ1899" s="89"/>
      <c r="CA1899" s="41">
        <f t="shared" si="2207"/>
        <v>161.53667022849061</v>
      </c>
      <c r="CB1899" s="89" t="e">
        <f>(CA1899-$P$1756)/($AR$1871-$P$1756)</f>
        <v>#REF!</v>
      </c>
      <c r="CC1899" s="89" t="e">
        <f t="shared" si="2209"/>
        <v>#REF!</v>
      </c>
      <c r="CD1899" s="41" t="e">
        <f t="shared" si="2210"/>
        <v>#REF!</v>
      </c>
      <c r="CE1899" s="41" t="e">
        <f t="shared" si="2211"/>
        <v>#REF!</v>
      </c>
      <c r="CF1899" s="42" t="e">
        <f t="shared" si="2212"/>
        <v>#REF!</v>
      </c>
      <c r="CG1899" s="42" t="e">
        <f t="shared" si="2213"/>
        <v>#REF!</v>
      </c>
      <c r="CH1899" s="42" t="e">
        <f t="shared" si="2214"/>
        <v>#REF!</v>
      </c>
      <c r="CI1899" s="42">
        <f t="shared" si="2215"/>
        <v>14.048481566605732</v>
      </c>
      <c r="CJ1899" s="42">
        <f t="shared" si="2216"/>
        <v>44.103567905079203</v>
      </c>
      <c r="CK1899" s="42" t="e">
        <f t="shared" si="2217"/>
        <v>#REF!</v>
      </c>
      <c r="CM1899" s="89" t="e">
        <f t="shared" si="2160"/>
        <v>#REF!</v>
      </c>
      <c r="CN1899" s="89">
        <f t="shared" si="2161"/>
        <v>0.22469139023447762</v>
      </c>
    </row>
    <row r="1900" spans="4:92" ht="14.4" x14ac:dyDescent="0.3">
      <c r="D1900" s="22"/>
      <c r="E1900" s="32">
        <v>43136.566666666666</v>
      </c>
      <c r="F1900" s="21">
        <f t="shared" si="2226"/>
        <v>3237.9166666666642</v>
      </c>
      <c r="G1900" s="21">
        <f>E1900-E$1799</f>
        <v>1726.9187499999971</v>
      </c>
      <c r="I1900" s="21">
        <v>1058</v>
      </c>
      <c r="J1900" s="21">
        <v>31623.599999999999</v>
      </c>
      <c r="K1900" s="21">
        <v>17816.5</v>
      </c>
      <c r="L1900" s="21">
        <v>359</v>
      </c>
      <c r="M1900" s="124">
        <v>5.98</v>
      </c>
      <c r="O1900" s="40"/>
      <c r="U1900" s="52">
        <f t="shared" si="2146"/>
        <v>8.6910157839688806E-2</v>
      </c>
      <c r="V1900" s="52">
        <f t="shared" si="2147"/>
        <v>11.746492544262523</v>
      </c>
      <c r="W1900" s="52">
        <f t="shared" si="2148"/>
        <v>7.4136906170508707E-2</v>
      </c>
      <c r="X1900" s="247">
        <f>W1900+V1900+SUM($U$1896:U1900)</f>
        <v>12.053866109555036</v>
      </c>
      <c r="Y1900" s="104">
        <f>W1900+V1900+SUM($U$1896:U1900)-$X$1896+$Y$1895</f>
        <v>62.58690486816532</v>
      </c>
      <c r="Z1900" s="42"/>
      <c r="AA1900" s="42"/>
      <c r="AB1900" s="41">
        <f t="shared" si="2149"/>
        <v>0.15426217649140869</v>
      </c>
      <c r="AC1900" s="48">
        <f t="shared" si="2150"/>
        <v>20.84957099445684</v>
      </c>
      <c r="AD1900" s="48">
        <f t="shared" si="2151"/>
        <v>3.9029459695809683</v>
      </c>
      <c r="AE1900" s="48">
        <f t="shared" si="2152"/>
        <v>5.0191182103537741</v>
      </c>
      <c r="AF1900" s="48">
        <f t="shared" si="2153"/>
        <v>3.9029459695809678</v>
      </c>
      <c r="AG1900" s="238">
        <f t="shared" si="2154"/>
        <v>1.1161434992982699</v>
      </c>
      <c r="AH1900" s="48">
        <f t="shared" si="2155"/>
        <v>2.8741474536796398E-5</v>
      </c>
      <c r="AI1900" s="48">
        <f>AE1900+AC1900+SUM($AB$1896:AB1900)</f>
        <v>26.465743210946091</v>
      </c>
      <c r="AJ1900" s="48">
        <f>AE1900+AC1900+SUM($AB$1896:AB1900)-$AI$1896+$AJ$1895</f>
        <v>59.409363023388579</v>
      </c>
      <c r="AK1900" s="46"/>
      <c r="AL1900" s="86"/>
      <c r="AM1900">
        <v>134.86950000000002</v>
      </c>
      <c r="AN1900">
        <v>0.41931432124361512</v>
      </c>
      <c r="AO1900"/>
      <c r="AP1900"/>
      <c r="AQ1900"/>
      <c r="AR1900">
        <v>29.928000000000001</v>
      </c>
      <c r="AS1900">
        <v>1.1144002871499992</v>
      </c>
      <c r="AT1900"/>
      <c r="AU1900"/>
      <c r="AV1900" s="89">
        <f t="shared" si="2221"/>
        <v>2.1431525671705742</v>
      </c>
      <c r="AW1900" s="86">
        <f t="shared" si="2222"/>
        <v>6.3201593122930638E-2</v>
      </c>
      <c r="AX1900" s="86">
        <f t="shared" si="2223"/>
        <v>4.9559166172308435</v>
      </c>
      <c r="AY1900" s="86">
        <f t="shared" si="2224"/>
        <v>0.33326115544831519</v>
      </c>
      <c r="AZ1900" s="86">
        <f t="shared" si="2225"/>
        <v>26.132482055497775</v>
      </c>
      <c r="BA1900" s="86">
        <f t="shared" si="2227"/>
        <v>0.74221722338880869</v>
      </c>
      <c r="BB1900" s="86">
        <f t="shared" si="2228"/>
        <v>56.523993232829199</v>
      </c>
      <c r="BC1900" s="89"/>
      <c r="BD1900" s="89"/>
      <c r="BE1900" s="41"/>
      <c r="BF1900" s="89"/>
      <c r="BG1900" s="89"/>
      <c r="BH1900" s="89"/>
      <c r="BI1900" s="89"/>
      <c r="BJ1900" s="41">
        <f t="shared" si="2197"/>
        <v>168.53057900429835</v>
      </c>
      <c r="BK1900" s="89">
        <f t="shared" si="2198"/>
        <v>0.7635208652748906</v>
      </c>
      <c r="BL1900" s="89">
        <f t="shared" si="2199"/>
        <v>0.2364791347251094</v>
      </c>
      <c r="BM1900" s="89">
        <f t="shared" si="2200"/>
        <v>7.6062065772561027E-2</v>
      </c>
      <c r="BN1900" s="86">
        <f t="shared" si="2201"/>
        <v>8.4820726406874118E-4</v>
      </c>
      <c r="BO1900" s="86">
        <f t="shared" si="2202"/>
        <v>7.3288698906439964E-2</v>
      </c>
      <c r="BP1900" s="86">
        <f t="shared" si="2203"/>
        <v>0.13790940737022184</v>
      </c>
      <c r="BQ1900" s="86">
        <f t="shared" si="2204"/>
        <v>11.915956702184815</v>
      </c>
      <c r="BR1900" s="86">
        <f t="shared" si="2229"/>
        <v>0.8009638405670525</v>
      </c>
      <c r="BS1900" s="86">
        <f t="shared" si="2230"/>
        <v>61.709878961825709</v>
      </c>
      <c r="BT1900" s="89"/>
      <c r="BU1900" s="89"/>
      <c r="BV1900" s="41"/>
      <c r="BW1900" s="89"/>
      <c r="BX1900" s="42"/>
      <c r="BY1900" s="89"/>
      <c r="BZ1900" s="89"/>
      <c r="CA1900" s="41">
        <f t="shared" si="2207"/>
        <v>155.04819357998011</v>
      </c>
      <c r="CB1900" s="89" t="e">
        <f>(CA1900-$P$1756)/($AR$1871-$P$1756)</f>
        <v>#REF!</v>
      </c>
      <c r="CC1900" s="89" t="e">
        <f t="shared" si="2209"/>
        <v>#REF!</v>
      </c>
      <c r="CD1900" s="41" t="e">
        <f t="shared" si="2210"/>
        <v>#REF!</v>
      </c>
      <c r="CE1900" s="41" t="e">
        <f t="shared" si="2211"/>
        <v>#REF!</v>
      </c>
      <c r="CF1900" s="42" t="e">
        <f t="shared" si="2212"/>
        <v>#REF!</v>
      </c>
      <c r="CG1900" s="42" t="e">
        <f t="shared" si="2213"/>
        <v>#REF!</v>
      </c>
      <c r="CH1900" s="42" t="e">
        <f t="shared" si="2214"/>
        <v>#REF!</v>
      </c>
      <c r="CI1900" s="42">
        <f t="shared" si="2215"/>
        <v>14.04907476234084</v>
      </c>
      <c r="CJ1900" s="42">
        <f t="shared" si="2216"/>
        <v>45.360288261047742</v>
      </c>
      <c r="CK1900" s="42" t="e">
        <f t="shared" si="2217"/>
        <v>#REF!</v>
      </c>
      <c r="CM1900" s="89" t="e">
        <f t="shared" si="2160"/>
        <v>#REF!</v>
      </c>
      <c r="CN1900" s="89">
        <f t="shared" si="2161"/>
        <v>0.22470087780605399</v>
      </c>
    </row>
    <row r="1901" spans="4:92" ht="14.4" x14ac:dyDescent="0.3">
      <c r="D1901" s="22"/>
      <c r="E1901" s="32">
        <v>43426.536111111112</v>
      </c>
      <c r="F1901" s="21">
        <f t="shared" si="2226"/>
        <v>3527.8861111111109</v>
      </c>
      <c r="G1901" s="21">
        <f>E1901-E$1799</f>
        <v>2016.8881944444438</v>
      </c>
      <c r="I1901" s="21">
        <v>1082</v>
      </c>
      <c r="J1901" s="21">
        <v>35904</v>
      </c>
      <c r="K1901" s="21">
        <v>29214</v>
      </c>
      <c r="L1901" s="21">
        <v>34</v>
      </c>
      <c r="M1901" s="124">
        <v>5.98</v>
      </c>
      <c r="O1901" s="40"/>
      <c r="U1901" s="52">
        <f t="shared" si="2146"/>
        <v>0.14574067091974335</v>
      </c>
      <c r="V1901" s="52">
        <f t="shared" si="2147"/>
        <v>19.697832185650448</v>
      </c>
      <c r="W1901" s="52">
        <f t="shared" si="2148"/>
        <v>0.12432105422169468</v>
      </c>
      <c r="X1901" s="247">
        <f>W1901+V1901+SUM($U$1896:U1901)</f>
        <v>20.201130569913889</v>
      </c>
      <c r="Y1901" s="104">
        <f>W1901+V1901+SUM($U$1896:U1901)-$X$1896+$Y$1895</f>
        <v>70.734169328524175</v>
      </c>
      <c r="Z1901" s="42"/>
      <c r="AA1901" s="42"/>
      <c r="AB1901" s="41">
        <f t="shared" si="2149"/>
        <v>0.17911525462800248</v>
      </c>
      <c r="AC1901" s="48">
        <f t="shared" si="2150"/>
        <v>24.208631710604287</v>
      </c>
      <c r="AD1901" s="48">
        <f t="shared" si="2151"/>
        <v>4.5317470363823418</v>
      </c>
      <c r="AE1901" s="48">
        <f t="shared" si="2152"/>
        <v>5.827745055221806</v>
      </c>
      <c r="AF1901" s="48">
        <f t="shared" si="2153"/>
        <v>4.5317470363823427</v>
      </c>
      <c r="AG1901" s="238">
        <f t="shared" si="2154"/>
        <v>1.2959646468448045</v>
      </c>
      <c r="AH1901" s="48">
        <f t="shared" si="2155"/>
        <v>3.3371994659554458E-5</v>
      </c>
      <c r="AI1901" s="48">
        <f>AE1901+AC1901+SUM($AB$1896:AB1901)</f>
        <v>30.812546026589573</v>
      </c>
      <c r="AJ1901" s="48">
        <f>AE1901+AC1901+SUM($AB$1896:AB1901)-$AI$1896+$AJ$1895</f>
        <v>63.756165839032057</v>
      </c>
      <c r="AK1901" s="46"/>
      <c r="AL1901" s="86"/>
      <c r="AM1901">
        <v>113.39700000000001</v>
      </c>
      <c r="AN1901"/>
      <c r="AO1901"/>
      <c r="AP1901"/>
      <c r="AQ1901"/>
      <c r="AR1901" s="146">
        <v>19.460999999999999</v>
      </c>
      <c r="AT1901"/>
      <c r="AU1901"/>
      <c r="AV1901" s="89">
        <f t="shared" si="2221"/>
        <v>2.14315256717056</v>
      </c>
      <c r="AW1901" s="86">
        <f t="shared" si="2222"/>
        <v>7.2012643288244693E-2</v>
      </c>
      <c r="AX1901" s="86">
        <f t="shared" si="2223"/>
        <v>5.7557324119335611</v>
      </c>
      <c r="AY1901" s="86">
        <f t="shared" si="2224"/>
        <v>0.38074638900465158</v>
      </c>
      <c r="AZ1901" s="86">
        <f t="shared" si="2225"/>
        <v>30.431799637584923</v>
      </c>
      <c r="BA1901" s="86">
        <f t="shared" si="2227"/>
        <v>0.78970245694514518</v>
      </c>
      <c r="BB1901" s="86">
        <f t="shared" si="2228"/>
        <v>60.823310814916354</v>
      </c>
      <c r="BC1901" s="89"/>
      <c r="BD1901" s="89"/>
      <c r="BE1901" s="41"/>
      <c r="BF1901" s="89"/>
      <c r="BG1901" s="89"/>
      <c r="BH1901" s="89"/>
      <c r="BI1901" s="89"/>
      <c r="BJ1901" s="41">
        <f t="shared" si="2197"/>
        <v>155.40787200562733</v>
      </c>
      <c r="BK1901" s="89">
        <f t="shared" si="2198"/>
        <v>0.78007566851622889</v>
      </c>
      <c r="BL1901" s="89">
        <f t="shared" si="2199"/>
        <v>0.21992433148377111</v>
      </c>
      <c r="BM1901" s="89">
        <f t="shared" si="2200"/>
        <v>7.6062065772561027E-2</v>
      </c>
      <c r="BN1901" s="86">
        <f t="shared" si="2201"/>
        <v>1.4080771940014653E-3</v>
      </c>
      <c r="BO1901" s="86">
        <f t="shared" si="2202"/>
        <v>0.1229129770276932</v>
      </c>
      <c r="BP1901" s="86">
        <f t="shared" si="2203"/>
        <v>0.22880075644964901</v>
      </c>
      <c r="BQ1901" s="86">
        <f t="shared" si="2204"/>
        <v>19.972329813464238</v>
      </c>
      <c r="BR1901" s="86">
        <f t="shared" si="2229"/>
        <v>0.8918551896464797</v>
      </c>
      <c r="BS1901" s="86">
        <f t="shared" si="2230"/>
        <v>69.766252073105136</v>
      </c>
      <c r="BT1901" s="89"/>
      <c r="BU1901" s="89"/>
      <c r="BV1901" s="41"/>
      <c r="BW1901" s="89"/>
      <c r="BX1901" s="42"/>
      <c r="BY1901" s="89"/>
      <c r="BZ1901" s="89"/>
      <c r="CA1901" s="41">
        <f t="shared" si="2207"/>
        <v>137.60329288332173</v>
      </c>
      <c r="CB1901" s="89" t="e">
        <f>(CA1901-$P$1756)/($AR$1871-$P$1756)</f>
        <v>#REF!</v>
      </c>
      <c r="CC1901" s="89" t="e">
        <f t="shared" si="2209"/>
        <v>#REF!</v>
      </c>
      <c r="CD1901" s="41" t="e">
        <f t="shared" si="2210"/>
        <v>#REF!</v>
      </c>
      <c r="CE1901" s="41" t="e">
        <f t="shared" si="2211"/>
        <v>#REF!</v>
      </c>
      <c r="CF1901" s="42" t="e">
        <f t="shared" si="2212"/>
        <v>#REF!</v>
      </c>
      <c r="CG1901" s="42" t="e">
        <f t="shared" si="2213"/>
        <v>#REF!</v>
      </c>
      <c r="CH1901" s="42" t="e">
        <f t="shared" si="2214"/>
        <v>#REF!</v>
      </c>
      <c r="CI1901" s="42">
        <f t="shared" si="2215"/>
        <v>14.02153215011757</v>
      </c>
      <c r="CJ1901" s="42">
        <f t="shared" si="2216"/>
        <v>49.734633688914485</v>
      </c>
      <c r="CK1901" s="42" t="e">
        <f t="shared" si="2217"/>
        <v>#REF!</v>
      </c>
      <c r="CM1901" s="89" t="e">
        <f t="shared" si="2160"/>
        <v>#REF!</v>
      </c>
      <c r="CN1901" s="89">
        <f t="shared" si="2161"/>
        <v>0.2242603613130939</v>
      </c>
    </row>
    <row r="1902" spans="4:92" ht="14.4" thickBot="1" x14ac:dyDescent="0.3">
      <c r="D1902" s="22"/>
      <c r="E1902" s="32"/>
      <c r="F1902" s="21"/>
      <c r="G1902" s="21"/>
      <c r="I1902" s="21"/>
      <c r="L1902" s="21"/>
      <c r="M1902" s="21"/>
      <c r="O1902" s="40"/>
      <c r="U1902" s="21"/>
      <c r="V1902" s="21"/>
      <c r="W1902" s="21"/>
      <c r="X1902" s="246"/>
      <c r="Y1902" s="255"/>
      <c r="Z1902" s="47"/>
      <c r="AA1902" s="47"/>
      <c r="AB1902" s="46"/>
      <c r="AC1902" s="46"/>
      <c r="AD1902" s="46"/>
      <c r="AE1902" s="46"/>
      <c r="AF1902" s="46"/>
      <c r="AG1902" s="85"/>
      <c r="AH1902" s="46"/>
      <c r="AI1902" s="46"/>
      <c r="AJ1902" s="46"/>
      <c r="AK1902" s="46"/>
      <c r="AL1902" s="86"/>
    </row>
    <row r="1903" spans="4:92" ht="15" thickBot="1" x14ac:dyDescent="0.35">
      <c r="D1903" s="22" t="s">
        <v>216</v>
      </c>
      <c r="E1903" s="32">
        <f>E1904-1</f>
        <v>39897.652083333334</v>
      </c>
      <c r="F1903" s="21"/>
      <c r="G1903" s="21"/>
      <c r="I1903" s="21"/>
      <c r="L1903" s="21"/>
      <c r="M1903" s="124"/>
      <c r="N1903" s="43">
        <v>90.61</v>
      </c>
      <c r="O1903" s="44">
        <v>20</v>
      </c>
      <c r="P1903" s="123">
        <f>O1903-(O1903/100*Q1903)</f>
        <v>7.1479999999999979</v>
      </c>
      <c r="Q1903" s="46">
        <v>64.260000000000005</v>
      </c>
      <c r="R1903" s="47">
        <f>Q1903*O1903/100</f>
        <v>12.852</v>
      </c>
      <c r="S1903" s="47">
        <f>P1903/$A$8+R1903</f>
        <v>15.830333333333332</v>
      </c>
      <c r="T1903" s="47">
        <f>$A$6-S1903</f>
        <v>101.16966666666667</v>
      </c>
      <c r="U1903" s="52"/>
      <c r="V1903" s="52"/>
      <c r="W1903" s="52"/>
      <c r="X1903" s="247"/>
      <c r="Y1903" s="104"/>
      <c r="Z1903" s="42"/>
      <c r="AA1903" s="42"/>
      <c r="AB1903" s="41"/>
      <c r="AC1903" s="48"/>
      <c r="AD1903" s="48"/>
      <c r="AE1903" s="48"/>
      <c r="AF1903" s="48"/>
      <c r="AG1903" s="238"/>
      <c r="AH1903" s="48"/>
      <c r="AI1903" s="48"/>
      <c r="AJ1903" s="48"/>
      <c r="AK1903" s="46"/>
      <c r="AL1903" s="86"/>
      <c r="AM1903" s="41"/>
      <c r="AN1903" s="41"/>
      <c r="AO1903" s="41"/>
      <c r="AP1903" s="41"/>
      <c r="AQ1903"/>
      <c r="AR1903" s="41"/>
      <c r="AT1903" s="41"/>
      <c r="AU1903" s="41"/>
      <c r="AW1903" s="22"/>
      <c r="AX1903" s="22"/>
      <c r="AY1903" s="22"/>
      <c r="AZ1903" s="22"/>
      <c r="BA1903" s="22"/>
      <c r="BB1903" s="22"/>
    </row>
    <row r="1904" spans="4:92" ht="14.4" x14ac:dyDescent="0.3">
      <c r="D1904" s="22"/>
      <c r="E1904" s="32">
        <v>39898.652083333334</v>
      </c>
      <c r="F1904" s="21">
        <f t="shared" ref="F1904:F1948" si="2231">E1904-E$1904</f>
        <v>0</v>
      </c>
      <c r="G1904" s="21">
        <f>E1904-E$1904</f>
        <v>0</v>
      </c>
      <c r="I1904" s="50">
        <v>1037</v>
      </c>
      <c r="J1904" s="21">
        <v>435</v>
      </c>
      <c r="K1904" s="21">
        <v>5.13</v>
      </c>
      <c r="L1904" s="21">
        <v>1345</v>
      </c>
      <c r="M1904" s="124">
        <v>5.98</v>
      </c>
      <c r="S1904" s="85">
        <f>$A$36*R1903*$A$3/($A$36*R1903*$A$3+T1903*1000)</f>
        <v>6.363052284891345E-3</v>
      </c>
      <c r="U1904" s="52">
        <f t="shared" ref="U1904:U1947" si="2232">($A$5*I1904/1000/$A$3*K1904)/$P$1903</f>
        <v>2.422120272278143E-5</v>
      </c>
      <c r="V1904" s="52">
        <f t="shared" ref="V1904:V1947" si="2233">($T$1903*I1904/1000/$A$3*K1904)/$P$1903</f>
        <v>3.2672680076394085E-3</v>
      </c>
      <c r="W1904" s="52">
        <f t="shared" ref="W1904:W1947" si="2234">($A$36*$R$1903*K1904*I1904/1000000)/$P$1903</f>
        <v>2.0922930864405706E-5</v>
      </c>
      <c r="X1904" s="247">
        <f>W1904+V1904+SUM($U$1904:U1904)</f>
        <v>3.3124121412265953E-3</v>
      </c>
      <c r="Y1904" s="104">
        <v>0</v>
      </c>
      <c r="Z1904" s="42"/>
      <c r="AA1904" s="42"/>
      <c r="AB1904" s="41">
        <f t="shared" ref="AB1904:AB1947" si="2235">($A$5*I1904/1000/$A$3*J1904)/$P$1903</f>
        <v>2.0538446753235718E-3</v>
      </c>
      <c r="AC1904" s="48">
        <f t="shared" ref="AC1904:AC1947" si="2236">($T$1903*I1904/1000/$A$3*J1904)/$P$1903</f>
        <v>0.27704904158345861</v>
      </c>
      <c r="AD1904" s="48">
        <f t="shared" ref="AD1904:AD1947" si="2237">($A$4*$R$1903/1000*J1904/1000000*I1904/1000*1000000)/$P$1903</f>
        <v>5.2621542777476757E-2</v>
      </c>
      <c r="AE1904" s="48">
        <f t="shared" ref="AE1904:AE1947" si="2238">($A$4*((I1904/1000)*J1904/10^6)*(1+($A$18/(10^-M1904))+(($A$18*$A$19)/(10^-M1904)^2))*1000000)*$R$1903/1000/$P$1903</f>
        <v>6.7670356102751739E-2</v>
      </c>
      <c r="AF1904" s="48">
        <f t="shared" ref="AF1904:AF1947" si="2239">AE1904/(1+($A$18/(10^-M1904))+(($A$18*$A$19)/(10^-M1904)^2))*1</f>
        <v>5.2621542777476764E-2</v>
      </c>
      <c r="AG1904" s="238">
        <f t="shared" ref="AG1904:AG1947" si="2240">AE1904/(1+($A$18/(10^-M1904))+(($A$18*$A$19)/(10^-M1904)^2))*($A$18/(10^-M1904))</f>
        <v>1.5048425817801494E-2</v>
      </c>
      <c r="AH1904" s="48">
        <f t="shared" ref="AH1904:AH1947" si="2241">AE1904/(1+($A$18/(10^-M1904))+(($A$18*$A$19)/(10^-M1904)^2))*(($A$18*$A$19)/(10^-M1904)^2)</f>
        <v>3.8750747348628273E-7</v>
      </c>
      <c r="AI1904" s="48">
        <f>AE1904+AC1904+SUM($AB$1904:AB1904)</f>
        <v>0.3467732423615339</v>
      </c>
      <c r="AJ1904" s="48">
        <v>0</v>
      </c>
      <c r="AK1904" s="46"/>
      <c r="AL1904" s="86"/>
      <c r="AM1904" s="41"/>
      <c r="AN1904" s="41"/>
      <c r="AO1904" s="41"/>
      <c r="AP1904" s="41"/>
      <c r="AQ1904"/>
      <c r="AR1904" s="41"/>
      <c r="AT1904" s="41"/>
      <c r="AU1904" s="41"/>
      <c r="AW1904" s="47"/>
      <c r="AX1904" s="47"/>
      <c r="AY1904" s="47"/>
      <c r="AZ1904" s="47"/>
      <c r="BA1904" s="47"/>
      <c r="BB1904" s="47"/>
      <c r="BC1904" s="42"/>
    </row>
    <row r="1905" spans="4:54" ht="14.4" x14ac:dyDescent="0.3">
      <c r="D1905" s="22"/>
      <c r="E1905" s="32">
        <v>39904.62777777778</v>
      </c>
      <c r="F1905" s="21">
        <f t="shared" si="2231"/>
        <v>5.9756944444452529</v>
      </c>
      <c r="G1905" s="21">
        <f t="shared" ref="G1905:G1948" si="2242">E1905-E$1904</f>
        <v>5.9756944444452529</v>
      </c>
      <c r="I1905" s="50">
        <v>1037</v>
      </c>
      <c r="J1905" s="21">
        <v>1951</v>
      </c>
      <c r="K1905" s="21">
        <v>14.5</v>
      </c>
      <c r="L1905" s="21">
        <v>1415</v>
      </c>
      <c r="M1905" s="124">
        <v>5.98</v>
      </c>
      <c r="N1905" s="40"/>
      <c r="O1905" s="40"/>
      <c r="P1905" s="40"/>
      <c r="Q1905" s="46"/>
      <c r="R1905" s="22"/>
      <c r="S1905" s="85">
        <f>S1904*100</f>
        <v>0.63630522848913451</v>
      </c>
      <c r="T1905" s="22"/>
      <c r="U1905" s="52">
        <f t="shared" si="2232"/>
        <v>6.8461489177452377E-5</v>
      </c>
      <c r="V1905" s="52">
        <f t="shared" si="2233"/>
        <v>9.2349680527819538E-3</v>
      </c>
      <c r="W1905" s="52">
        <f t="shared" si="2234"/>
        <v>5.9138888408164277E-5</v>
      </c>
      <c r="X1905" s="247">
        <f>W1905+V1905+SUM($U$1904:U1905)</f>
        <v>9.3867896330903523E-3</v>
      </c>
      <c r="Y1905" s="104">
        <f>W1905+V1905+SUM($U$1904:U1905)-$X$1904</f>
        <v>6.0743774918637569E-3</v>
      </c>
      <c r="Z1905" s="42"/>
      <c r="AA1905" s="42"/>
      <c r="AB1905" s="41">
        <f t="shared" si="2235"/>
        <v>9.2116114058765266E-3</v>
      </c>
      <c r="AC1905" s="48">
        <f t="shared" si="2236"/>
        <v>1.2425808738605235</v>
      </c>
      <c r="AD1905" s="48">
        <f t="shared" si="2237"/>
        <v>0.2360106435835797</v>
      </c>
      <c r="AE1905" s="48">
        <f t="shared" si="2238"/>
        <v>0.30350543622176701</v>
      </c>
      <c r="AF1905" s="48">
        <f t="shared" si="2239"/>
        <v>0.2360106435835797</v>
      </c>
      <c r="AG1905" s="238">
        <f t="shared" si="2240"/>
        <v>6.7493054644898201E-2</v>
      </c>
      <c r="AH1905" s="48">
        <f t="shared" si="2241"/>
        <v>1.7379932891304312E-6</v>
      </c>
      <c r="AI1905" s="48">
        <f>AE1905+AC1905+SUM($AB$1904:AB1905)</f>
        <v>1.5573517661634906</v>
      </c>
      <c r="AJ1905" s="48">
        <f>AE1905+AC1905+SUM($AB$1903:AB1905)-$AI$1904</f>
        <v>1.2105785238019566</v>
      </c>
      <c r="AK1905" s="46"/>
      <c r="AL1905" s="86"/>
      <c r="AM1905" s="41"/>
      <c r="AN1905" s="41"/>
      <c r="AO1905" s="41"/>
      <c r="AP1905" s="41"/>
      <c r="AQ1905"/>
      <c r="AR1905" s="41"/>
      <c r="AT1905" s="41"/>
      <c r="AU1905" s="41"/>
      <c r="AW1905" s="22"/>
      <c r="AX1905" s="22"/>
      <c r="AY1905" s="22"/>
      <c r="AZ1905" s="22"/>
      <c r="BA1905" s="22"/>
      <c r="BB1905" s="22"/>
    </row>
    <row r="1906" spans="4:54" ht="14.4" x14ac:dyDescent="0.3">
      <c r="D1906" s="22"/>
      <c r="E1906" s="32">
        <v>39910.497916666667</v>
      </c>
      <c r="F1906" s="21">
        <f t="shared" si="2231"/>
        <v>11.845833333332848</v>
      </c>
      <c r="G1906" s="21">
        <f t="shared" si="2242"/>
        <v>11.845833333332848</v>
      </c>
      <c r="I1906" s="50">
        <v>1037</v>
      </c>
      <c r="J1906" s="21">
        <v>2857</v>
      </c>
      <c r="K1906" s="21">
        <v>25.48</v>
      </c>
      <c r="L1906" s="21">
        <v>1477</v>
      </c>
      <c r="M1906" s="124">
        <v>5.98</v>
      </c>
      <c r="N1906" s="40"/>
      <c r="O1906" s="40"/>
      <c r="P1906" s="40"/>
      <c r="R1906" s="22"/>
      <c r="S1906" s="22"/>
      <c r="T1906" s="22"/>
      <c r="U1906" s="52">
        <f t="shared" si="2232"/>
        <v>1.2030336167182669E-4</v>
      </c>
      <c r="V1906" s="52">
        <f t="shared" si="2233"/>
        <v>1.622806799895753E-2</v>
      </c>
      <c r="W1906" s="52">
        <f t="shared" si="2234"/>
        <v>1.0392130183724317E-4</v>
      </c>
      <c r="X1906" s="247">
        <f>W1906+V1906+SUM($U$1904:U1906)</f>
        <v>1.6544975354366834E-2</v>
      </c>
      <c r="Y1906" s="104">
        <f>W1906+V1906+SUM($U$1904:U1906)-$X$1904</f>
        <v>1.3232563213140239E-2</v>
      </c>
      <c r="Z1906" s="42"/>
      <c r="AA1906" s="42"/>
      <c r="AB1906" s="41">
        <f t="shared" si="2235"/>
        <v>1.3489274108964239E-2</v>
      </c>
      <c r="AC1906" s="48">
        <f t="shared" si="2236"/>
        <v>1.8196071535722786</v>
      </c>
      <c r="AD1906" s="48">
        <f t="shared" si="2237"/>
        <v>0.34560861543735882</v>
      </c>
      <c r="AE1906" s="48">
        <f t="shared" si="2238"/>
        <v>0.4444464537599121</v>
      </c>
      <c r="AF1906" s="48">
        <f t="shared" si="2239"/>
        <v>0.34560861543735899</v>
      </c>
      <c r="AG1906" s="238">
        <f t="shared" si="2240"/>
        <v>9.8835293244733058E-2</v>
      </c>
      <c r="AH1906" s="48">
        <f t="shared" si="2241"/>
        <v>2.5450778201156552E-6</v>
      </c>
      <c r="AI1906" s="48">
        <f>AE1906+AC1906+SUM($AB$1904:AB1906)</f>
        <v>2.2888083375223554</v>
      </c>
      <c r="AJ1906" s="48">
        <f>AE1906+AC1906+SUM($AB$1903:AB1906)-$AI$1904</f>
        <v>1.9420350951608214</v>
      </c>
      <c r="AK1906" s="46"/>
      <c r="AL1906" s="86"/>
      <c r="AM1906" s="41"/>
      <c r="AN1906" s="41"/>
      <c r="AO1906" s="41"/>
      <c r="AP1906" s="41"/>
      <c r="AQ1906"/>
      <c r="AR1906" s="41"/>
      <c r="AT1906" s="41"/>
      <c r="AU1906" s="41"/>
      <c r="AW1906" s="22"/>
      <c r="AX1906" s="22"/>
      <c r="AY1906" s="22"/>
      <c r="AZ1906" s="22"/>
      <c r="BA1906" s="22"/>
      <c r="BB1906" s="22"/>
    </row>
    <row r="1907" spans="4:54" ht="14.4" x14ac:dyDescent="0.3">
      <c r="D1907" s="22"/>
      <c r="E1907" s="32">
        <v>39914.707638888889</v>
      </c>
      <c r="F1907" s="21">
        <f t="shared" si="2231"/>
        <v>16.055555555554747</v>
      </c>
      <c r="G1907" s="21">
        <f t="shared" si="2242"/>
        <v>16.055555555554747</v>
      </c>
      <c r="I1907" s="50">
        <v>1037</v>
      </c>
      <c r="J1907" s="21">
        <v>4159</v>
      </c>
      <c r="K1907" s="21">
        <v>33.909999999999997</v>
      </c>
      <c r="L1907" s="21">
        <v>1698</v>
      </c>
      <c r="M1907" s="124">
        <v>5.98</v>
      </c>
      <c r="N1907" s="40"/>
      <c r="O1907" s="40"/>
      <c r="P1907" s="40"/>
      <c r="R1907" s="22"/>
      <c r="S1907" s="22"/>
      <c r="T1907" s="22"/>
      <c r="U1907" s="52">
        <f t="shared" si="2232"/>
        <v>1.6010545503499383E-4</v>
      </c>
      <c r="V1907" s="52">
        <f t="shared" si="2233"/>
        <v>2.1597087356540413E-2</v>
      </c>
      <c r="W1907" s="52">
        <f t="shared" si="2234"/>
        <v>1.3830342799454141E-4</v>
      </c>
      <c r="X1907" s="247">
        <f>W1907+V1907+SUM($U$1904:U1907)</f>
        <v>2.2108482293142009E-2</v>
      </c>
      <c r="Y1907" s="104">
        <f>W1907+V1907+SUM($U$1904:U1907)-$X$1904</f>
        <v>1.8796070151915416E-2</v>
      </c>
      <c r="Z1907" s="42"/>
      <c r="AA1907" s="1">
        <f>LINEST(Y1904:Y1907,F1904:F1907,TRUE,TRUE)</f>
        <v>1.1717272974299333E-3</v>
      </c>
      <c r="AB1907" s="41">
        <f t="shared" si="2235"/>
        <v>1.9636643688898243E-2</v>
      </c>
      <c r="AC1907" s="48">
        <f t="shared" si="2236"/>
        <v>2.6488435952772513</v>
      </c>
      <c r="AD1907" s="48">
        <f t="shared" si="2237"/>
        <v>0.50311033657822035</v>
      </c>
      <c r="AE1907" s="48">
        <f t="shared" si="2238"/>
        <v>0.64699082995711366</v>
      </c>
      <c r="AF1907" s="48">
        <f t="shared" si="2239"/>
        <v>0.50311033657822035</v>
      </c>
      <c r="AG1907" s="238">
        <f t="shared" si="2240"/>
        <v>0.14387678845111818</v>
      </c>
      <c r="AH1907" s="48">
        <f t="shared" si="2241"/>
        <v>3.7049277752401143E-6</v>
      </c>
      <c r="AI1907" s="48">
        <f>AE1907+AC1907+SUM($AB$1904:AB1907)</f>
        <v>3.3402257991134277</v>
      </c>
      <c r="AJ1907" s="48">
        <f>AE1907+AC1907+SUM($AB$1903:AB1907)-$AI$1904</f>
        <v>2.9934525567518939</v>
      </c>
      <c r="AK1907" s="46"/>
      <c r="AL1907" s="86"/>
      <c r="AM1907" s="41"/>
      <c r="AN1907" s="41"/>
      <c r="AO1907" s="41"/>
      <c r="AP1907" s="41"/>
      <c r="AQ1907"/>
      <c r="AR1907" s="41"/>
      <c r="AT1907" s="41"/>
      <c r="AU1907" s="41"/>
      <c r="AW1907" s="22"/>
      <c r="AX1907" s="22"/>
      <c r="AY1907" s="22"/>
      <c r="AZ1907" s="22"/>
      <c r="BA1907" s="22"/>
      <c r="BB1907" s="22"/>
    </row>
    <row r="1908" spans="4:54" ht="14.4" x14ac:dyDescent="0.3">
      <c r="D1908" s="33"/>
      <c r="E1908" s="32">
        <v>39921.800694444442</v>
      </c>
      <c r="F1908" s="21">
        <f t="shared" si="2231"/>
        <v>23.148611111108039</v>
      </c>
      <c r="G1908" s="21">
        <f t="shared" si="2242"/>
        <v>23.148611111108039</v>
      </c>
      <c r="I1908" s="50">
        <v>1037</v>
      </c>
      <c r="J1908" s="21">
        <v>6303</v>
      </c>
      <c r="K1908" s="21">
        <v>47.54</v>
      </c>
      <c r="L1908" s="21">
        <v>1897</v>
      </c>
      <c r="M1908" s="124">
        <v>5.98</v>
      </c>
      <c r="N1908" s="40"/>
      <c r="O1908" s="40"/>
      <c r="P1908" s="40"/>
      <c r="R1908" s="22"/>
      <c r="S1908" s="22"/>
      <c r="T1908" s="22"/>
      <c r="U1908" s="52">
        <f t="shared" si="2232"/>
        <v>2.2445925486179908E-4</v>
      </c>
      <c r="V1908" s="52">
        <f t="shared" si="2233"/>
        <v>3.0277957326155455E-2</v>
      </c>
      <c r="W1908" s="52">
        <f t="shared" si="2234"/>
        <v>1.9389398309821589E-4</v>
      </c>
      <c r="X1908" s="247">
        <f>W1908+V1908+SUM($U$1904:U1908)</f>
        <v>3.1069402072722522E-2</v>
      </c>
      <c r="Y1908" s="104">
        <f>W1908+V1908+SUM($U$1904:U1908)-$X$1904</f>
        <v>2.7756989931495925E-2</v>
      </c>
      <c r="Z1908" s="90">
        <f>(0.05-Y1908)/((Y1909-Y1908)/(G1909-G1908))+G1908</f>
        <v>33.937377283944961</v>
      </c>
      <c r="AA1908" s="1">
        <f t="shared" ref="AA1908:AA1948" si="2243">LINEST(Y1905:Y1908,F1905:F1908,TRUE,TRUE)</f>
        <v>1.2664452007349642E-3</v>
      </c>
      <c r="AB1908" s="41">
        <f t="shared" si="2235"/>
        <v>2.9759501123136717E-2</v>
      </c>
      <c r="AC1908" s="48">
        <f t="shared" si="2236"/>
        <v>4.0143450783920454</v>
      </c>
      <c r="AD1908" s="48">
        <f t="shared" si="2237"/>
        <v>0.76246800948605975</v>
      </c>
      <c r="AE1908" s="48">
        <f t="shared" si="2238"/>
        <v>0.98052012532331989</v>
      </c>
      <c r="AF1908" s="48">
        <f t="shared" si="2239"/>
        <v>0.76246800948605975</v>
      </c>
      <c r="AG1908" s="238">
        <f t="shared" si="2240"/>
        <v>0.21804650098759265</v>
      </c>
      <c r="AH1908" s="48">
        <f t="shared" si="2241"/>
        <v>5.6148496675495159E-6</v>
      </c>
      <c r="AI1908" s="48">
        <f>AE1908+AC1908+SUM($AB$1904:AB1908)</f>
        <v>5.0690160787175644</v>
      </c>
      <c r="AJ1908" s="48">
        <f>AE1908+AC1908+SUM($AB$1903:AB1908)-$AI$1904</f>
        <v>4.7222428363560303</v>
      </c>
      <c r="AK1908" s="46"/>
      <c r="AL1908" s="86"/>
      <c r="AM1908" s="41"/>
      <c r="AN1908" s="41"/>
      <c r="AO1908" s="41"/>
      <c r="AP1908" s="41"/>
      <c r="AQ1908"/>
      <c r="AR1908" s="41"/>
      <c r="AT1908" s="41"/>
      <c r="AU1908" s="41"/>
      <c r="AW1908" s="22"/>
      <c r="AX1908" s="22"/>
      <c r="AY1908" s="22"/>
      <c r="AZ1908" s="22"/>
      <c r="BA1908" s="22"/>
      <c r="BB1908" s="22"/>
    </row>
    <row r="1909" spans="4:54" ht="14.4" x14ac:dyDescent="0.3">
      <c r="D1909" s="22"/>
      <c r="E1909" s="32">
        <v>39941.577777777777</v>
      </c>
      <c r="F1909" s="21">
        <f t="shared" si="2231"/>
        <v>42.925694444442343</v>
      </c>
      <c r="G1909" s="21">
        <f t="shared" si="2242"/>
        <v>42.925694444442343</v>
      </c>
      <c r="I1909" s="50">
        <v>1037</v>
      </c>
      <c r="J1909" s="21">
        <v>9479</v>
      </c>
      <c r="K1909" s="21">
        <v>110.34</v>
      </c>
      <c r="L1909" s="21">
        <v>341</v>
      </c>
      <c r="M1909" s="124">
        <v>5.98</v>
      </c>
      <c r="N1909" s="40"/>
      <c r="O1909" s="40"/>
      <c r="P1909" s="40"/>
      <c r="R1909" s="22"/>
      <c r="S1909" s="22"/>
      <c r="T1909" s="22"/>
      <c r="U1909" s="52">
        <f t="shared" si="2232"/>
        <v>5.2096832523035156E-4</v>
      </c>
      <c r="V1909" s="52">
        <f t="shared" si="2233"/>
        <v>7.0274922409928331E-2</v>
      </c>
      <c r="W1909" s="52">
        <f t="shared" si="2234"/>
        <v>4.5002654806598953E-4</v>
      </c>
      <c r="X1909" s="247">
        <f>W1909+V1909+SUM($U$1904:U1909)</f>
        <v>7.1843468046693518E-2</v>
      </c>
      <c r="Y1909" s="104">
        <f>W1909+V1909+SUM($U$1904:U1909)-$X$1904</f>
        <v>6.8531055905466917E-2</v>
      </c>
      <c r="Z1909" s="42"/>
      <c r="AA1909" s="1">
        <f t="shared" si="2243"/>
        <v>1.8078285342533768E-3</v>
      </c>
      <c r="AB1909" s="41">
        <f t="shared" si="2235"/>
        <v>4.4754927994004906E-2</v>
      </c>
      <c r="AC1909" s="48">
        <f t="shared" si="2236"/>
        <v>6.0371215291255265</v>
      </c>
      <c r="AD1909" s="48">
        <f t="shared" si="2237"/>
        <v>1.1466657562935683</v>
      </c>
      <c r="AE1909" s="48">
        <f t="shared" si="2238"/>
        <v>1.4745915068919169</v>
      </c>
      <c r="AF1909" s="48">
        <f t="shared" si="2239"/>
        <v>1.1466657562935687</v>
      </c>
      <c r="AG1909" s="238">
        <f t="shared" si="2240"/>
        <v>0.32791730649871353</v>
      </c>
      <c r="AH1909" s="48">
        <f t="shared" si="2241"/>
        <v>8.4440996348884481E-6</v>
      </c>
      <c r="AI1909" s="48">
        <f>AE1909+AC1909+SUM($AB$1904:AB1909)</f>
        <v>7.630618839013648</v>
      </c>
      <c r="AJ1909" s="48">
        <f>AE1909+AC1909+SUM($AB$1903:AB1909)-$AI$1904</f>
        <v>7.2838455966521138</v>
      </c>
      <c r="AK1909" s="46"/>
      <c r="AL1909" s="86"/>
      <c r="AM1909" s="41"/>
      <c r="AN1909" s="41"/>
      <c r="AO1909" s="41"/>
      <c r="AP1909" s="41"/>
      <c r="AQ1909"/>
      <c r="AR1909" s="41"/>
      <c r="AT1909" s="41"/>
      <c r="AU1909" s="41"/>
      <c r="AW1909" s="22"/>
      <c r="AX1909" s="22"/>
      <c r="AY1909" s="22"/>
      <c r="AZ1909" s="22"/>
      <c r="BA1909" s="22"/>
      <c r="BB1909" s="22"/>
    </row>
    <row r="1910" spans="4:54" ht="14.4" x14ac:dyDescent="0.3">
      <c r="E1910" s="32">
        <v>39960.513194444444</v>
      </c>
      <c r="F1910" s="21">
        <f t="shared" si="2231"/>
        <v>61.861111111109494</v>
      </c>
      <c r="G1910" s="21">
        <f t="shared" si="2242"/>
        <v>61.861111111109494</v>
      </c>
      <c r="I1910" s="50">
        <v>1037</v>
      </c>
      <c r="J1910" s="21">
        <v>10780.4</v>
      </c>
      <c r="K1910" s="21">
        <v>175.22</v>
      </c>
      <c r="L1910" s="21">
        <v>703</v>
      </c>
      <c r="M1910" s="124">
        <v>5.98</v>
      </c>
      <c r="N1910" s="40"/>
      <c r="O1910" s="40"/>
      <c r="P1910" s="40"/>
      <c r="R1910" s="22"/>
      <c r="S1910" s="22"/>
      <c r="T1910" s="22"/>
      <c r="U1910" s="52">
        <f t="shared" si="2232"/>
        <v>8.2729807818435913E-4</v>
      </c>
      <c r="V1910" s="52">
        <f t="shared" si="2233"/>
        <v>0.11159662773851406</v>
      </c>
      <c r="W1910" s="52">
        <f t="shared" si="2234"/>
        <v>7.1464248461231342E-4</v>
      </c>
      <c r="X1910" s="247">
        <f>W1910+V1910+SUM($U$1904:U1910)</f>
        <v>0.11425708739000993</v>
      </c>
      <c r="Y1910" s="104">
        <f>W1910+V1910+SUM($U$1904:U1910)-$X$1904</f>
        <v>0.11094467524878333</v>
      </c>
      <c r="Z1910" s="42"/>
      <c r="AA1910" s="1">
        <f t="shared" si="2243"/>
        <v>2.0416441766861171E-3</v>
      </c>
      <c r="AB1910" s="41">
        <f t="shared" si="2235"/>
        <v>5.0899464684731568E-2</v>
      </c>
      <c r="AC1910" s="48">
        <f t="shared" si="2236"/>
        <v>6.8659758342214188</v>
      </c>
      <c r="AD1910" s="48">
        <f t="shared" si="2237"/>
        <v>1.3040948959961161</v>
      </c>
      <c r="AE1910" s="48">
        <f t="shared" si="2238"/>
        <v>1.6770425446669077</v>
      </c>
      <c r="AF1910" s="48">
        <f t="shared" si="2239"/>
        <v>1.3040948959961163</v>
      </c>
      <c r="AG1910" s="238">
        <f t="shared" si="2240"/>
        <v>0.37293804525569479</v>
      </c>
      <c r="AH1910" s="48">
        <f t="shared" si="2241"/>
        <v>9.603415096946029E-6</v>
      </c>
      <c r="AI1910" s="48">
        <f>AE1910+AC1910+SUM($AB$1904:AB1910)</f>
        <v>8.7128236465692623</v>
      </c>
      <c r="AJ1910" s="48">
        <f>AE1910+AC1910+SUM($AB$1903:AB1910)-$AI$1904</f>
        <v>8.3660504042077282</v>
      </c>
      <c r="AK1910" s="46"/>
      <c r="AL1910" s="86"/>
      <c r="AM1910" s="41"/>
      <c r="AN1910" s="41"/>
      <c r="AO1910" s="41"/>
      <c r="AP1910" s="41"/>
      <c r="AQ1910"/>
      <c r="AR1910" s="41"/>
      <c r="AT1910" s="41"/>
      <c r="AU1910" s="41"/>
      <c r="AW1910" s="22"/>
      <c r="AX1910" s="22"/>
      <c r="AY1910" s="22"/>
      <c r="AZ1910" s="22"/>
      <c r="BA1910" s="22"/>
      <c r="BB1910" s="22"/>
    </row>
    <row r="1911" spans="4:54" ht="14.4" x14ac:dyDescent="0.3">
      <c r="D1911" s="90"/>
      <c r="E1911" s="32">
        <v>39974.606249999997</v>
      </c>
      <c r="F1911" s="21">
        <f t="shared" si="2231"/>
        <v>75.954166666662786</v>
      </c>
      <c r="G1911" s="21">
        <f t="shared" si="2242"/>
        <v>75.954166666662786</v>
      </c>
      <c r="I1911" s="50">
        <v>1037</v>
      </c>
      <c r="J1911" s="21">
        <v>11547.3</v>
      </c>
      <c r="K1911" s="21">
        <v>234.33</v>
      </c>
      <c r="L1911" s="21">
        <v>909</v>
      </c>
      <c r="M1911" s="124">
        <v>5.98</v>
      </c>
      <c r="N1911" s="40"/>
      <c r="O1911" s="40"/>
      <c r="P1911" s="40"/>
      <c r="R1911" s="22"/>
      <c r="S1911" s="22"/>
      <c r="T1911" s="22"/>
      <c r="U1911" s="52">
        <f t="shared" si="2232"/>
        <v>1.1063848799277532E-3</v>
      </c>
      <c r="V1911" s="52">
        <f t="shared" si="2233"/>
        <v>0.14924345267644107</v>
      </c>
      <c r="W1911" s="52">
        <f t="shared" si="2234"/>
        <v>9.557252221162163E-4</v>
      </c>
      <c r="X1911" s="247">
        <f>W1911+V1911+SUM($U$1904:U1911)</f>
        <v>0.15325137994536858</v>
      </c>
      <c r="Y1911" s="104">
        <f>W1911+V1911+SUM($U$1904:U1911)-$X$1904</f>
        <v>0.14993896780414198</v>
      </c>
      <c r="Z1911" s="42"/>
      <c r="AA1911" s="1">
        <f t="shared" si="2243"/>
        <v>2.2952149003500088E-3</v>
      </c>
      <c r="AB1911" s="41">
        <f t="shared" si="2235"/>
        <v>5.452036923991696E-2</v>
      </c>
      <c r="AC1911" s="48">
        <f t="shared" si="2236"/>
        <v>7.3544101100613135</v>
      </c>
      <c r="AD1911" s="48">
        <f t="shared" si="2237"/>
        <v>1.3968660710674885</v>
      </c>
      <c r="AE1911" s="48">
        <f t="shared" si="2238"/>
        <v>1.7963446046558733</v>
      </c>
      <c r="AF1911" s="48">
        <f t="shared" si="2239"/>
        <v>1.3968660710674881</v>
      </c>
      <c r="AG1911" s="238">
        <f t="shared" si="2240"/>
        <v>0.39946824700206701</v>
      </c>
      <c r="AH1911" s="48">
        <f t="shared" si="2241"/>
        <v>1.0286586318593451E-5</v>
      </c>
      <c r="AI1911" s="48">
        <f>AE1911+AC1911+SUM($AB$1904:AB1911)</f>
        <v>9.3750803516380401</v>
      </c>
      <c r="AJ1911" s="48">
        <f>AE1911+AC1911+SUM($AB$1903:AB1911)-$AI$1904</f>
        <v>9.0283071092765059</v>
      </c>
      <c r="AK1911" s="46"/>
      <c r="AL1911" s="86"/>
      <c r="AM1911" s="41"/>
      <c r="AN1911" s="41"/>
      <c r="AO1911" s="41"/>
      <c r="AP1911" s="41"/>
      <c r="AQ1911"/>
      <c r="AR1911" s="41"/>
      <c r="AT1911" s="41"/>
      <c r="AU1911" s="41"/>
      <c r="AW1911" s="22"/>
      <c r="AX1911" s="22"/>
      <c r="AY1911" s="22"/>
      <c r="AZ1911" s="22"/>
      <c r="BA1911" s="22"/>
      <c r="BB1911" s="22"/>
    </row>
    <row r="1912" spans="4:54" ht="14.4" x14ac:dyDescent="0.3">
      <c r="E1912" s="32">
        <v>39993.632638888892</v>
      </c>
      <c r="F1912" s="21">
        <f t="shared" si="2231"/>
        <v>94.980555555557657</v>
      </c>
      <c r="G1912" s="21">
        <f t="shared" si="2242"/>
        <v>94.980555555557657</v>
      </c>
      <c r="H1912" s="21"/>
      <c r="I1912" s="50">
        <v>1037</v>
      </c>
      <c r="J1912" s="21">
        <v>12171</v>
      </c>
      <c r="K1912" s="21">
        <v>329.44</v>
      </c>
      <c r="L1912" s="21">
        <v>1346</v>
      </c>
      <c r="M1912" s="124">
        <v>5.98</v>
      </c>
      <c r="N1912" s="40"/>
      <c r="O1912" s="40"/>
      <c r="P1912" s="40"/>
      <c r="R1912" s="22"/>
      <c r="S1912" s="22"/>
      <c r="T1912" s="22"/>
      <c r="U1912" s="52">
        <f t="shared" si="2232"/>
        <v>1.5554450341117184E-3</v>
      </c>
      <c r="V1912" s="52">
        <f t="shared" si="2233"/>
        <v>0.20981847415920599</v>
      </c>
      <c r="W1912" s="52">
        <f t="shared" si="2234"/>
        <v>1.3436355446334923E-3</v>
      </c>
      <c r="X1912" s="247">
        <f>W1912+V1912+SUM($U$1904:U1912)</f>
        <v>0.21576975678476251</v>
      </c>
      <c r="Y1912" s="104">
        <f>W1912+V1912+SUM($U$1904:U1912)-$X$1904</f>
        <v>0.21245734464353591</v>
      </c>
      <c r="Z1912" s="42"/>
      <c r="AA1912" s="1">
        <f t="shared" si="2243"/>
        <v>2.7653446174980378E-3</v>
      </c>
      <c r="AB1912" s="41">
        <f t="shared" si="2235"/>
        <v>5.7465157570949867E-2</v>
      </c>
      <c r="AC1912" s="48">
        <f t="shared" si="2236"/>
        <v>7.7516411152006315</v>
      </c>
      <c r="AD1912" s="48">
        <f t="shared" si="2237"/>
        <v>1.472314476194643</v>
      </c>
      <c r="AE1912" s="48">
        <f t="shared" si="2238"/>
        <v>1.8933698945438882</v>
      </c>
      <c r="AF1912" s="48">
        <f t="shared" si="2239"/>
        <v>1.472314476194643</v>
      </c>
      <c r="AG1912" s="238">
        <f t="shared" si="2240"/>
        <v>0.42104457615738383</v>
      </c>
      <c r="AH1912" s="48">
        <f t="shared" si="2241"/>
        <v>1.0842191861612751E-5</v>
      </c>
      <c r="AI1912" s="48">
        <f>AE1912+AC1912+SUM($AB$1904:AB1912)</f>
        <v>9.9268018042363231</v>
      </c>
      <c r="AJ1912" s="48">
        <f>AE1912+AC1912+SUM($AB$1903:AB1912)-$AI$1904</f>
        <v>9.5800285618747889</v>
      </c>
      <c r="AK1912" s="46"/>
      <c r="AL1912" s="86"/>
      <c r="AM1912" s="41"/>
      <c r="AN1912" s="41"/>
      <c r="AO1912" s="41"/>
      <c r="AP1912" s="41"/>
      <c r="AQ1912"/>
      <c r="AR1912" s="41"/>
      <c r="AT1912" s="41"/>
      <c r="AU1912" s="41"/>
      <c r="AW1912" s="22"/>
      <c r="AX1912" s="22"/>
      <c r="AY1912" s="22"/>
      <c r="AZ1912" s="22"/>
      <c r="BA1912" s="22"/>
      <c r="BB1912" s="22"/>
    </row>
    <row r="1913" spans="4:54" ht="14.4" x14ac:dyDescent="0.3">
      <c r="E1913" s="32">
        <v>40010.424305555556</v>
      </c>
      <c r="F1913" s="21">
        <f t="shared" si="2231"/>
        <v>111.7722222222219</v>
      </c>
      <c r="G1913" s="21">
        <f t="shared" si="2242"/>
        <v>111.7722222222219</v>
      </c>
      <c r="H1913" s="21"/>
      <c r="I1913" s="50">
        <v>1037</v>
      </c>
      <c r="J1913" s="21">
        <v>12589.8</v>
      </c>
      <c r="K1913" s="21">
        <v>449.14</v>
      </c>
      <c r="L1913" s="21">
        <v>268</v>
      </c>
      <c r="M1913" s="124">
        <v>5.98</v>
      </c>
      <c r="N1913" s="40"/>
      <c r="O1913" s="40"/>
      <c r="P1913" s="40"/>
      <c r="R1913" s="22"/>
      <c r="S1913" s="22"/>
      <c r="T1913" s="22"/>
      <c r="U1913" s="52">
        <f t="shared" si="2232"/>
        <v>2.1206064309766182E-3</v>
      </c>
      <c r="V1913" s="52">
        <f t="shared" si="2233"/>
        <v>0.28605472767079215</v>
      </c>
      <c r="W1913" s="52">
        <f t="shared" si="2234"/>
        <v>1.8318372648029591E-3</v>
      </c>
      <c r="X1913" s="247">
        <f>W1913+V1913+SUM($U$1904:U1913)</f>
        <v>0.29461481844749476</v>
      </c>
      <c r="Y1913" s="104">
        <f>W1913+V1913+SUM($U$1904:U1913)-$X$1904</f>
        <v>0.29130240630626819</v>
      </c>
      <c r="Z1913" s="42"/>
      <c r="AA1913" s="1">
        <f t="shared" si="2243"/>
        <v>3.5862694680728249E-3</v>
      </c>
      <c r="AB1913" s="41">
        <f t="shared" si="2235"/>
        <v>5.944251423767518E-2</v>
      </c>
      <c r="AC1913" s="48">
        <f t="shared" si="2236"/>
        <v>8.0183724683389119</v>
      </c>
      <c r="AD1913" s="48">
        <f t="shared" si="2237"/>
        <v>1.5229763201376481</v>
      </c>
      <c r="AE1913" s="48">
        <f t="shared" si="2238"/>
        <v>1.958520113246951</v>
      </c>
      <c r="AF1913" s="48">
        <f t="shared" si="2239"/>
        <v>1.5229763201376481</v>
      </c>
      <c r="AG1913" s="238">
        <f t="shared" si="2240"/>
        <v>0.43553257784128097</v>
      </c>
      <c r="AH1913" s="48">
        <f t="shared" si="2241"/>
        <v>1.1215268022293338E-5</v>
      </c>
      <c r="AI1913" s="48">
        <f>AE1913+AC1913+SUM($AB$1904:AB1913)</f>
        <v>10.318125890315342</v>
      </c>
      <c r="AJ1913" s="48">
        <f>AE1913+AC1913+SUM($AB$1903:AB1913)-$AI$1904</f>
        <v>9.9713526479538075</v>
      </c>
      <c r="AK1913" s="46"/>
      <c r="AL1913" s="86"/>
      <c r="AM1913" s="41"/>
      <c r="AN1913" s="41"/>
      <c r="AO1913" s="41"/>
      <c r="AP1913" s="41"/>
      <c r="AQ1913"/>
      <c r="AR1913" s="41"/>
      <c r="AT1913" s="41"/>
      <c r="AU1913" s="41"/>
      <c r="AW1913" s="22"/>
      <c r="AX1913" s="22"/>
      <c r="AY1913" s="22"/>
      <c r="AZ1913" s="22"/>
      <c r="BA1913" s="22"/>
      <c r="BB1913" s="22"/>
    </row>
    <row r="1914" spans="4:54" ht="14.4" x14ac:dyDescent="0.3">
      <c r="E1914" s="32">
        <v>40021.541666666664</v>
      </c>
      <c r="F1914" s="21">
        <f t="shared" si="2231"/>
        <v>122.88958333332994</v>
      </c>
      <c r="G1914" s="21">
        <f t="shared" si="2242"/>
        <v>122.88958333332994</v>
      </c>
      <c r="H1914" s="21"/>
      <c r="I1914" s="50">
        <v>1037</v>
      </c>
      <c r="J1914" s="21">
        <v>12735.7</v>
      </c>
      <c r="K1914" s="21">
        <v>554.69000000000005</v>
      </c>
      <c r="L1914" s="21">
        <v>293</v>
      </c>
      <c r="M1914" s="124">
        <v>5.98</v>
      </c>
      <c r="N1914" s="40"/>
      <c r="O1914" s="40"/>
      <c r="P1914" s="40"/>
      <c r="R1914" s="22"/>
      <c r="S1914" s="22"/>
      <c r="T1914" s="22"/>
      <c r="U1914" s="52">
        <f t="shared" si="2232"/>
        <v>2.6189588573683497E-3</v>
      </c>
      <c r="V1914" s="52">
        <f t="shared" si="2233"/>
        <v>0.35327892615156015</v>
      </c>
      <c r="W1914" s="52">
        <f t="shared" si="2234"/>
        <v>2.2623275869741136E-3</v>
      </c>
      <c r="X1914" s="247">
        <f>W1914+V1914+SUM($U$1904:U1914)</f>
        <v>0.36488846610780223</v>
      </c>
      <c r="Y1914" s="104">
        <f>W1914+V1914+SUM($U$1904:U1914)-$X$1904</f>
        <v>0.36157605396657566</v>
      </c>
      <c r="Z1914" s="42"/>
      <c r="AA1914" s="1">
        <f t="shared" si="2243"/>
        <v>4.4617603448602033E-3</v>
      </c>
      <c r="AB1914" s="41">
        <f t="shared" si="2235"/>
        <v>6.0131378463260721E-2</v>
      </c>
      <c r="AC1914" s="48">
        <f t="shared" si="2236"/>
        <v>8.1112953537803545</v>
      </c>
      <c r="AD1914" s="48">
        <f t="shared" si="2237"/>
        <v>1.5406257065542777</v>
      </c>
      <c r="AE1914" s="48">
        <f t="shared" si="2238"/>
        <v>1.9812169062478511</v>
      </c>
      <c r="AF1914" s="48">
        <f t="shared" si="2239"/>
        <v>1.5406257065542777</v>
      </c>
      <c r="AG1914" s="238">
        <f t="shared" si="2240"/>
        <v>0.44057985445465397</v>
      </c>
      <c r="AH1914" s="48">
        <f t="shared" si="2241"/>
        <v>1.1345238919722415E-5</v>
      </c>
      <c r="AI1914" s="48">
        <f>AE1914+AC1914+SUM($AB$1904:AB1914)</f>
        <v>10.493876947220945</v>
      </c>
      <c r="AJ1914" s="48">
        <f>AE1914+AC1914+SUM($AB$1903:AB1914)-$AI$1904</f>
        <v>10.147103704859411</v>
      </c>
      <c r="AK1914" s="46"/>
      <c r="AL1914" s="86"/>
      <c r="AM1914" s="41"/>
      <c r="AN1914" s="41"/>
      <c r="AO1914" s="41"/>
      <c r="AP1914" s="41"/>
      <c r="AQ1914"/>
      <c r="AR1914" s="41"/>
      <c r="AT1914" s="41"/>
      <c r="AU1914" s="41"/>
      <c r="AW1914" s="22"/>
      <c r="AX1914" s="22"/>
      <c r="AY1914" s="22"/>
      <c r="AZ1914" s="22"/>
      <c r="BA1914" s="22"/>
      <c r="BB1914" s="22"/>
    </row>
    <row r="1915" spans="4:54" ht="14.4" x14ac:dyDescent="0.3">
      <c r="E1915" s="32">
        <v>40035.640277777777</v>
      </c>
      <c r="F1915" s="21">
        <f t="shared" si="2231"/>
        <v>136.98819444444234</v>
      </c>
      <c r="G1915" s="21">
        <f t="shared" si="2242"/>
        <v>136.98819444444234</v>
      </c>
      <c r="H1915" s="21"/>
      <c r="I1915" s="50">
        <v>1037</v>
      </c>
      <c r="J1915" s="21">
        <v>12958.1</v>
      </c>
      <c r="K1915" s="21">
        <v>732.45</v>
      </c>
      <c r="L1915" s="21">
        <v>492</v>
      </c>
      <c r="M1915" s="124">
        <v>5.98</v>
      </c>
      <c r="N1915" s="40"/>
      <c r="O1915" s="40"/>
      <c r="P1915" s="40"/>
      <c r="R1915" s="22"/>
      <c r="S1915" s="22"/>
      <c r="T1915" s="22"/>
      <c r="U1915" s="52">
        <f t="shared" si="2232"/>
        <v>3.4582494998637936E-3</v>
      </c>
      <c r="V1915" s="52">
        <f t="shared" si="2233"/>
        <v>0.46649326553518222</v>
      </c>
      <c r="W1915" s="52">
        <f t="shared" si="2234"/>
        <v>2.9873295734179264E-3</v>
      </c>
      <c r="X1915" s="247">
        <f>W1915+V1915+SUM($U$1904:U1915)</f>
        <v>0.48228605697773191</v>
      </c>
      <c r="Y1915" s="104">
        <f>W1915+V1915+SUM($U$1904:U1915)-$X$1904</f>
        <v>0.47897364483650534</v>
      </c>
      <c r="Z1915" s="90"/>
      <c r="AA1915" s="1">
        <f t="shared" si="2243"/>
        <v>6.3033430231806183E-3</v>
      </c>
      <c r="AB1915" s="41">
        <f t="shared" si="2235"/>
        <v>6.1181436062782479E-2</v>
      </c>
      <c r="AC1915" s="48">
        <f t="shared" si="2236"/>
        <v>8.2529406568795736</v>
      </c>
      <c r="AD1915" s="48">
        <f t="shared" si="2237"/>
        <v>1.567529226355912</v>
      </c>
      <c r="AE1915" s="48">
        <f t="shared" si="2238"/>
        <v>2.0158143480806143</v>
      </c>
      <c r="AF1915" s="48">
        <f t="shared" si="2239"/>
        <v>1.5675292263559117</v>
      </c>
      <c r="AG1915" s="238">
        <f t="shared" si="2240"/>
        <v>0.44827357836701959</v>
      </c>
      <c r="AH1915" s="48">
        <f t="shared" si="2241"/>
        <v>1.154335768317839E-5</v>
      </c>
      <c r="AI1915" s="48">
        <f>AE1915+AC1915+SUM($AB$1904:AB1915)</f>
        <v>10.731301128215708</v>
      </c>
      <c r="AJ1915" s="48">
        <f>AE1915+AC1915+SUM($AB$1903:AB1915)-$AI$1904</f>
        <v>10.384527885854174</v>
      </c>
      <c r="AK1915" s="46"/>
      <c r="AL1915" s="86"/>
      <c r="AM1915" s="41"/>
      <c r="AN1915" s="41"/>
      <c r="AO1915" s="41"/>
      <c r="AP1915" s="41"/>
      <c r="AQ1915"/>
      <c r="AR1915" s="41"/>
      <c r="AT1915" s="41"/>
      <c r="AU1915" s="41"/>
      <c r="AW1915" s="22"/>
      <c r="AX1915" s="22"/>
      <c r="AY1915" s="22"/>
      <c r="AZ1915" s="22"/>
      <c r="BA1915" s="22"/>
      <c r="BB1915" s="22"/>
    </row>
    <row r="1916" spans="4:54" ht="14.4" x14ac:dyDescent="0.3">
      <c r="E1916" s="32">
        <v>40049.618750000001</v>
      </c>
      <c r="F1916" s="21">
        <f t="shared" si="2231"/>
        <v>150.96666666666715</v>
      </c>
      <c r="G1916" s="21">
        <f t="shared" si="2242"/>
        <v>150.96666666666715</v>
      </c>
      <c r="H1916" s="21"/>
      <c r="I1916" s="50">
        <v>1037</v>
      </c>
      <c r="J1916" s="21">
        <v>13306</v>
      </c>
      <c r="K1916" s="21">
        <v>981.81</v>
      </c>
      <c r="L1916" s="21">
        <v>775</v>
      </c>
      <c r="M1916" s="124">
        <v>5.98</v>
      </c>
      <c r="N1916" s="40"/>
      <c r="O1916" s="40"/>
      <c r="P1916" s="40"/>
      <c r="R1916" s="22"/>
      <c r="S1916" s="22"/>
      <c r="T1916" s="22"/>
      <c r="U1916" s="52">
        <f t="shared" si="2232"/>
        <v>4.6355982544354852E-3</v>
      </c>
      <c r="V1916" s="52">
        <f t="shared" si="2233"/>
        <v>0.62530924026909296</v>
      </c>
      <c r="W1916" s="52">
        <f t="shared" si="2234"/>
        <v>4.0043553122772252E-3</v>
      </c>
      <c r="X1916" s="247">
        <f>W1916+V1916+SUM($U$1904:U1916)</f>
        <v>0.64675465570493751</v>
      </c>
      <c r="Y1916" s="104">
        <f>W1916+V1916+SUM($U$1904:U1916)-$X$1904</f>
        <v>0.64344224356371094</v>
      </c>
      <c r="Z1916" s="42"/>
      <c r="AA1916" s="1">
        <f t="shared" si="2243"/>
        <v>8.9656165181085067E-3</v>
      </c>
      <c r="AB1916" s="41">
        <f t="shared" si="2235"/>
        <v>6.2824039654840111E-2</v>
      </c>
      <c r="AC1916" s="48">
        <f t="shared" si="2236"/>
        <v>8.4745162007114949</v>
      </c>
      <c r="AD1916" s="48">
        <f t="shared" si="2237"/>
        <v>1.6096143636715077</v>
      </c>
      <c r="AE1916" s="48">
        <f t="shared" si="2238"/>
        <v>2.0699350765591138</v>
      </c>
      <c r="AF1916" s="48">
        <f t="shared" si="2239"/>
        <v>1.6096143636715075</v>
      </c>
      <c r="AG1916" s="238">
        <f t="shared" si="2240"/>
        <v>0.46030885961302681</v>
      </c>
      <c r="AH1916" s="48">
        <f t="shared" si="2241"/>
        <v>1.1853274579789603E-5</v>
      </c>
      <c r="AI1916" s="48">
        <f>AE1916+AC1916+SUM($AB$1904:AB1916)</f>
        <v>11.06982144018097</v>
      </c>
      <c r="AJ1916" s="48">
        <f>AE1916+AC1916+SUM($AB$1903:AB1916)-$AI$1904</f>
        <v>10.723048197819436</v>
      </c>
      <c r="AK1916" s="46"/>
      <c r="AL1916" s="86"/>
      <c r="AM1916" s="41"/>
      <c r="AN1916" s="41"/>
      <c r="AO1916" s="41"/>
      <c r="AP1916" s="41"/>
      <c r="AQ1916"/>
      <c r="AR1916" s="41"/>
      <c r="AT1916" s="41"/>
      <c r="AU1916" s="41"/>
      <c r="AW1916" s="22"/>
      <c r="AX1916" s="22"/>
      <c r="AY1916" s="22"/>
      <c r="AZ1916" s="22"/>
      <c r="BA1916" s="22"/>
      <c r="BB1916" s="22"/>
    </row>
    <row r="1917" spans="4:54" ht="14.4" x14ac:dyDescent="0.3">
      <c r="E1917" s="32">
        <v>40063.539583333331</v>
      </c>
      <c r="F1917" s="21">
        <f t="shared" si="2231"/>
        <v>164.88749999999709</v>
      </c>
      <c r="G1917" s="21">
        <f t="shared" si="2242"/>
        <v>164.88749999999709</v>
      </c>
      <c r="H1917" s="21"/>
      <c r="I1917" s="50">
        <v>1037</v>
      </c>
      <c r="J1917" s="21">
        <v>13411.2</v>
      </c>
      <c r="K1917" s="21">
        <v>1289.3800000000001</v>
      </c>
      <c r="L1917" s="21">
        <v>1072</v>
      </c>
      <c r="M1917" s="124">
        <v>5.98</v>
      </c>
      <c r="N1917" s="40"/>
      <c r="O1917" s="40"/>
      <c r="P1917" s="40"/>
      <c r="R1917" s="22"/>
      <c r="S1917" s="22"/>
      <c r="T1917" s="22"/>
      <c r="U1917" s="52">
        <f t="shared" si="2232"/>
        <v>6.087784476939557E-3</v>
      </c>
      <c r="V1917" s="52">
        <f t="shared" si="2233"/>
        <v>0.82119883502731006</v>
      </c>
      <c r="W1917" s="52">
        <f t="shared" si="2234"/>
        <v>5.2587930990150942E-3</v>
      </c>
      <c r="X1917" s="247">
        <f>W1917+V1917+SUM($U$1904:U1917)</f>
        <v>0.84998647272683203</v>
      </c>
      <c r="Y1917" s="104">
        <f>W1917+V1917+SUM($U$1904:U1917)-$X$1904</f>
        <v>0.84667406058560546</v>
      </c>
      <c r="Z1917" s="42"/>
      <c r="AA1917" s="1">
        <f t="shared" si="2243"/>
        <v>1.1568012661002689E-2</v>
      </c>
      <c r="AB1917" s="41">
        <f t="shared" si="2235"/>
        <v>6.3320739562527553E-2</v>
      </c>
      <c r="AC1917" s="48">
        <f t="shared" si="2236"/>
        <v>8.5415174861702994</v>
      </c>
      <c r="AD1917" s="48">
        <f t="shared" si="2237"/>
        <v>1.622340309189187</v>
      </c>
      <c r="AE1917" s="48">
        <f t="shared" si="2238"/>
        <v>2.0863004132533884</v>
      </c>
      <c r="AF1917" s="48">
        <f t="shared" si="2239"/>
        <v>1.6223403091891868</v>
      </c>
      <c r="AG1917" s="238">
        <f t="shared" si="2240"/>
        <v>0.46394815707517095</v>
      </c>
      <c r="AH1917" s="48">
        <f t="shared" si="2241"/>
        <v>1.1946989030848814E-5</v>
      </c>
      <c r="AI1917" s="48">
        <f>AE1917+AC1917+SUM($AB$1904:AB1917)</f>
        <v>11.216508801896577</v>
      </c>
      <c r="AJ1917" s="48">
        <f>AE1917+AC1917+SUM($AB$1903:AB1917)-$AI$1904</f>
        <v>10.869735559535043</v>
      </c>
      <c r="AK1917" s="46"/>
      <c r="AL1917" s="86"/>
      <c r="AM1917" s="41"/>
      <c r="AN1917" s="41"/>
      <c r="AO1917" s="41"/>
      <c r="AP1917" s="41"/>
      <c r="AQ1917"/>
      <c r="AR1917" s="41"/>
      <c r="AT1917" s="41"/>
      <c r="AU1917" s="41"/>
      <c r="AW1917" s="22"/>
      <c r="AX1917" s="22"/>
      <c r="AY1917" s="22"/>
      <c r="AZ1917" s="22"/>
      <c r="BA1917" s="22"/>
      <c r="BB1917" s="22"/>
    </row>
    <row r="1918" spans="4:54" ht="14.4" x14ac:dyDescent="0.3">
      <c r="E1918" s="32">
        <v>40077.51666666667</v>
      </c>
      <c r="F1918" s="21">
        <f t="shared" si="2231"/>
        <v>178.86458333333576</v>
      </c>
      <c r="G1918" s="21">
        <f t="shared" si="2242"/>
        <v>178.86458333333576</v>
      </c>
      <c r="H1918" s="21"/>
      <c r="I1918" s="50">
        <v>1037</v>
      </c>
      <c r="J1918" s="21">
        <v>13787.9</v>
      </c>
      <c r="K1918" s="21">
        <v>1690.24</v>
      </c>
      <c r="L1918" s="21">
        <v>1421</v>
      </c>
      <c r="M1918" s="124">
        <v>5.98</v>
      </c>
      <c r="N1918" s="40"/>
      <c r="O1918" s="40"/>
      <c r="P1918" s="40"/>
      <c r="R1918" s="22"/>
      <c r="S1918" s="22"/>
      <c r="T1918" s="22"/>
      <c r="U1918" s="52">
        <f t="shared" si="2232"/>
        <v>7.9804377563653193E-3</v>
      </c>
      <c r="V1918" s="52">
        <f t="shared" si="2233"/>
        <v>1.0765043035540807</v>
      </c>
      <c r="W1918" s="52">
        <f t="shared" si="2234"/>
        <v>6.8937182581390068E-3</v>
      </c>
      <c r="X1918" s="247">
        <f>W1918+V1918+SUM($U$1904:U1918)</f>
        <v>1.1149073041690918</v>
      </c>
      <c r="Y1918" s="104">
        <f>W1918+V1918+SUM($U$1904:U1918)-$X$1904</f>
        <v>1.1115948920278651</v>
      </c>
      <c r="Z1918" s="42"/>
      <c r="AA1918" s="1">
        <f t="shared" si="2243"/>
        <v>1.5056308630598932E-2</v>
      </c>
      <c r="AB1918" s="41">
        <f t="shared" si="2235"/>
        <v>6.5099321836537646E-2</v>
      </c>
      <c r="AC1918" s="48">
        <f t="shared" si="2236"/>
        <v>8.7814355872380894</v>
      </c>
      <c r="AD1918" s="48">
        <f t="shared" si="2237"/>
        <v>1.6679093555438433</v>
      </c>
      <c r="AE1918" s="48">
        <f t="shared" si="2238"/>
        <v>2.1449013859980015</v>
      </c>
      <c r="AF1918" s="48">
        <f t="shared" si="2239"/>
        <v>1.6679093555438433</v>
      </c>
      <c r="AG1918" s="238">
        <f t="shared" si="2240"/>
        <v>0.4769797478925637</v>
      </c>
      <c r="AH1918" s="48">
        <f t="shared" si="2241"/>
        <v>1.2282561594670155E-5</v>
      </c>
      <c r="AI1918" s="48">
        <f>AE1918+AC1918+SUM($AB$1904:AB1918)</f>
        <v>11.580127197545517</v>
      </c>
      <c r="AJ1918" s="48">
        <f>AE1918+AC1918+SUM($AB$1903:AB1918)-$AI$1904</f>
        <v>11.233353955183983</v>
      </c>
      <c r="AK1918" s="46"/>
      <c r="AL1918" s="86"/>
      <c r="AM1918" s="41"/>
      <c r="AN1918" s="41"/>
      <c r="AO1918" s="41"/>
      <c r="AP1918" s="41"/>
      <c r="AQ1918"/>
      <c r="AR1918" s="41"/>
      <c r="AT1918" s="41"/>
      <c r="AU1918" s="41"/>
      <c r="AW1918" s="22"/>
      <c r="AX1918" s="22"/>
      <c r="AY1918" s="22"/>
      <c r="AZ1918" s="22"/>
      <c r="BA1918" s="22"/>
      <c r="BB1918" s="22"/>
    </row>
    <row r="1919" spans="4:54" ht="14.4" x14ac:dyDescent="0.3">
      <c r="E1919" s="32">
        <v>40091.510416666664</v>
      </c>
      <c r="F1919" s="21">
        <f t="shared" si="2231"/>
        <v>192.85833333332994</v>
      </c>
      <c r="G1919" s="21">
        <f t="shared" si="2242"/>
        <v>192.85833333332994</v>
      </c>
      <c r="H1919" s="21"/>
      <c r="I1919" s="50">
        <v>1037</v>
      </c>
      <c r="J1919" s="21">
        <v>14867</v>
      </c>
      <c r="K1919" s="21">
        <v>2312.91</v>
      </c>
      <c r="L1919" s="21">
        <v>1727</v>
      </c>
      <c r="M1919" s="124">
        <v>5.98</v>
      </c>
      <c r="N1919" s="40"/>
      <c r="O1919" s="40"/>
      <c r="P1919" s="40"/>
      <c r="R1919" s="22"/>
      <c r="S1919" s="22"/>
      <c r="T1919" s="22"/>
      <c r="U1919" s="52">
        <f t="shared" si="2232"/>
        <v>1.0920362960925613E-2</v>
      </c>
      <c r="V1919" s="52">
        <f t="shared" si="2233"/>
        <v>1.4730793075144764</v>
      </c>
      <c r="W1919" s="52">
        <f t="shared" si="2234"/>
        <v>9.4333052681467074E-3</v>
      </c>
      <c r="X1919" s="247">
        <f>W1919+V1919+SUM($U$1904:U1919)</f>
        <v>1.5249422581004208</v>
      </c>
      <c r="Y1919" s="104">
        <f>W1919+V1919+SUM($U$1904:U1919)-$X$1904</f>
        <v>1.5216298459591941</v>
      </c>
      <c r="Z1919" s="42"/>
      <c r="AA1919" s="1">
        <f t="shared" si="2243"/>
        <v>2.0765860621205622E-2</v>
      </c>
      <c r="AB1919" s="41">
        <f t="shared" si="2235"/>
        <v>7.0194273075943767E-2</v>
      </c>
      <c r="AC1919" s="48">
        <f t="shared" si="2236"/>
        <v>9.4687082786696077</v>
      </c>
      <c r="AD1919" s="48">
        <f t="shared" si="2237"/>
        <v>1.7984470723511425</v>
      </c>
      <c r="AE1919" s="48">
        <f t="shared" si="2238"/>
        <v>2.3127705383439312</v>
      </c>
      <c r="AF1919" s="48">
        <f t="shared" si="2239"/>
        <v>1.7984470723511428</v>
      </c>
      <c r="AG1919" s="238">
        <f t="shared" si="2240"/>
        <v>0.51431022214541333</v>
      </c>
      <c r="AH1919" s="48">
        <f t="shared" si="2241"/>
        <v>1.3243847375449575E-5</v>
      </c>
      <c r="AI1919" s="48">
        <f>AE1919+AC1919+SUM($AB$1904:AB1919)</f>
        <v>12.505463314398909</v>
      </c>
      <c r="AJ1919" s="48">
        <f>AE1919+AC1919+SUM($AB$1903:AB1919)-$AI$1904</f>
        <v>12.158690072037375</v>
      </c>
      <c r="AK1919" s="46"/>
      <c r="AL1919" s="86"/>
      <c r="AM1919" s="41"/>
      <c r="AN1919" s="41"/>
      <c r="AO1919" s="41"/>
      <c r="AP1919" s="41"/>
      <c r="AQ1919"/>
      <c r="AR1919" s="41"/>
      <c r="AT1919" s="41"/>
      <c r="AU1919" s="41"/>
      <c r="AW1919" s="22"/>
      <c r="AX1919" s="22"/>
      <c r="AY1919" s="22"/>
      <c r="AZ1919" s="22"/>
      <c r="BA1919" s="22"/>
      <c r="BB1919" s="22"/>
    </row>
    <row r="1920" spans="4:54" ht="14.4" x14ac:dyDescent="0.3">
      <c r="E1920" s="32">
        <v>40105.609027777777</v>
      </c>
      <c r="F1920" s="21">
        <f t="shared" si="2231"/>
        <v>206.95694444444234</v>
      </c>
      <c r="G1920" s="21">
        <f t="shared" si="2242"/>
        <v>206.95694444444234</v>
      </c>
      <c r="H1920" s="21"/>
      <c r="I1920" s="50">
        <v>1037</v>
      </c>
      <c r="J1920" s="21">
        <v>14610</v>
      </c>
      <c r="K1920" s="21">
        <v>2855</v>
      </c>
      <c r="L1920" s="21">
        <v>2052</v>
      </c>
      <c r="M1920" s="124">
        <v>5.98</v>
      </c>
      <c r="N1920" s="40"/>
      <c r="O1920" s="40"/>
      <c r="P1920" s="40"/>
      <c r="R1920" s="22"/>
      <c r="S1920" s="22"/>
      <c r="T1920" s="22"/>
      <c r="U1920" s="52">
        <f t="shared" si="2232"/>
        <v>1.3479831144939764E-2</v>
      </c>
      <c r="V1920" s="52">
        <f t="shared" si="2233"/>
        <v>1.8183333648753432</v>
      </c>
      <c r="W1920" s="52">
        <f t="shared" si="2234"/>
        <v>1.1644243200366139E-2</v>
      </c>
      <c r="X1920" s="247">
        <f>W1920+V1920+SUM($U$1904:U1920)</f>
        <v>1.8858870845384468</v>
      </c>
      <c r="Y1920" s="104">
        <f>W1920+V1920+SUM($U$1904:U1920)-$X$1904</f>
        <v>1.8825746723972201</v>
      </c>
      <c r="Z1920" s="42"/>
      <c r="AA1920" s="1">
        <f t="shared" si="2243"/>
        <v>2.5092467264220032E-2</v>
      </c>
      <c r="AB1920" s="41">
        <f t="shared" si="2235"/>
        <v>6.8980852198798584E-2</v>
      </c>
      <c r="AC1920" s="48">
        <f t="shared" si="2236"/>
        <v>9.3050264311134026</v>
      </c>
      <c r="AD1920" s="48">
        <f t="shared" si="2237"/>
        <v>1.7673580229400816</v>
      </c>
      <c r="AE1920" s="48">
        <f t="shared" si="2238"/>
        <v>2.272790580830351</v>
      </c>
      <c r="AF1920" s="48">
        <f t="shared" si="2239"/>
        <v>1.7673580229400814</v>
      </c>
      <c r="AG1920" s="238">
        <f t="shared" si="2240"/>
        <v>0.50541954298409142</v>
      </c>
      <c r="AH1920" s="48">
        <f t="shared" si="2241"/>
        <v>1.3014906178470321E-5</v>
      </c>
      <c r="AI1920" s="48">
        <f>AE1920+AC1920+SUM($AB$1904:AB1920)</f>
        <v>12.370782361527922</v>
      </c>
      <c r="AJ1920" s="48">
        <f>AE1920+AC1920+SUM($AB$1903:AB1920)-$AI$1904</f>
        <v>12.024009119166388</v>
      </c>
      <c r="AK1920" s="46"/>
      <c r="AL1920" s="86"/>
      <c r="AM1920" s="41"/>
      <c r="AN1920" s="41"/>
      <c r="AO1920" s="41"/>
      <c r="AP1920" s="41"/>
      <c r="AQ1920"/>
      <c r="AR1920" s="41"/>
      <c r="AT1920" s="41"/>
      <c r="AU1920" s="41"/>
      <c r="AW1920" s="22"/>
      <c r="AX1920" s="22"/>
      <c r="AY1920" s="22"/>
      <c r="AZ1920" s="22"/>
      <c r="BA1920" s="22"/>
      <c r="BB1920" s="22"/>
    </row>
    <row r="1921" spans="1:79" ht="14.4" x14ac:dyDescent="0.3">
      <c r="E1921" s="32">
        <v>40119.515277777777</v>
      </c>
      <c r="F1921" s="21">
        <f t="shared" si="2231"/>
        <v>220.86319444444234</v>
      </c>
      <c r="G1921" s="21">
        <f t="shared" si="2242"/>
        <v>220.86319444444234</v>
      </c>
      <c r="H1921" s="21"/>
      <c r="I1921" s="50">
        <v>1037</v>
      </c>
      <c r="J1921" s="21">
        <v>14608</v>
      </c>
      <c r="K1921" s="21">
        <v>3382.73</v>
      </c>
      <c r="L1921" s="21">
        <v>2356</v>
      </c>
      <c r="M1921" s="124">
        <v>5.98</v>
      </c>
      <c r="N1921" s="40"/>
      <c r="O1921" s="40"/>
      <c r="P1921" s="40"/>
      <c r="R1921" s="22"/>
      <c r="S1921" s="22"/>
      <c r="T1921" s="22"/>
      <c r="U1921" s="52">
        <f t="shared" si="2232"/>
        <v>1.5971498847258174E-2</v>
      </c>
      <c r="V1921" s="52">
        <f t="shared" si="2233"/>
        <v>2.1544416193922138</v>
      </c>
      <c r="W1921" s="52">
        <f t="shared" si="2234"/>
        <v>1.3796613240341348E-2</v>
      </c>
      <c r="X1921" s="247">
        <f>W1921+V1921+SUM($U$1904:U1921)</f>
        <v>2.2401192079425507</v>
      </c>
      <c r="Y1921" s="104">
        <f>W1921+V1921+SUM($U$1904:U1921)-$X$1904</f>
        <v>2.236806795801324</v>
      </c>
      <c r="Z1921" s="42"/>
      <c r="AA1921" s="1">
        <f t="shared" si="2243"/>
        <v>2.6672298135766642E-2</v>
      </c>
      <c r="AB1921" s="41">
        <f t="shared" si="2235"/>
        <v>6.89714092347741E-2</v>
      </c>
      <c r="AC1921" s="48">
        <f t="shared" si="2236"/>
        <v>9.3037526424164678</v>
      </c>
      <c r="AD1921" s="48">
        <f t="shared" si="2237"/>
        <v>1.7671160848123693</v>
      </c>
      <c r="AE1921" s="48">
        <f t="shared" si="2238"/>
        <v>2.2724794527563152</v>
      </c>
      <c r="AF1921" s="48">
        <f t="shared" si="2239"/>
        <v>1.7671160848123688</v>
      </c>
      <c r="AG1921" s="238">
        <f t="shared" si="2240"/>
        <v>0.50535035481941193</v>
      </c>
      <c r="AH1921" s="48">
        <f t="shared" si="2241"/>
        <v>1.3013124534914062E-5</v>
      </c>
      <c r="AI1921" s="48">
        <f>AE1921+AC1921+SUM($AB$1904:AB1921)</f>
        <v>12.438168853991725</v>
      </c>
      <c r="AJ1921" s="48">
        <f>AE1921+AC1921+SUM($AB$1903:AB1921)-$AI$1904</f>
        <v>12.09139561163019</v>
      </c>
      <c r="AK1921" s="46"/>
      <c r="AL1921" s="86"/>
      <c r="AM1921" s="41"/>
      <c r="AN1921" s="41"/>
      <c r="AO1921" s="41"/>
      <c r="AP1921" s="41"/>
      <c r="AQ1921"/>
      <c r="AR1921" s="41"/>
      <c r="AT1921" s="41"/>
      <c r="AU1921" s="41"/>
      <c r="AW1921" s="22"/>
      <c r="AX1921" s="22"/>
      <c r="AY1921" s="22"/>
      <c r="AZ1921" s="22"/>
      <c r="BA1921" s="22"/>
      <c r="BB1921" s="22"/>
    </row>
    <row r="1922" spans="1:79" ht="14.4" x14ac:dyDescent="0.3">
      <c r="E1922" s="32">
        <v>40161.595833333333</v>
      </c>
      <c r="F1922" s="21">
        <f t="shared" si="2231"/>
        <v>262.94374999999854</v>
      </c>
      <c r="G1922" s="21">
        <f t="shared" si="2242"/>
        <v>262.94374999999854</v>
      </c>
      <c r="H1922" s="21"/>
      <c r="I1922" s="50">
        <v>1037</v>
      </c>
      <c r="J1922" s="21">
        <v>16306</v>
      </c>
      <c r="K1922" s="21">
        <v>5015</v>
      </c>
      <c r="L1922" s="21">
        <v>2592</v>
      </c>
      <c r="M1922" s="124">
        <v>5.98</v>
      </c>
      <c r="N1922" s="40"/>
      <c r="O1922" s="40"/>
      <c r="P1922" s="40"/>
      <c r="R1922" s="22"/>
      <c r="S1922" s="22"/>
      <c r="T1922" s="22"/>
      <c r="U1922" s="52">
        <f t="shared" si="2232"/>
        <v>2.367823229137405E-2</v>
      </c>
      <c r="V1922" s="52">
        <f t="shared" si="2233"/>
        <v>3.1940251575656209</v>
      </c>
      <c r="W1922" s="52">
        <f t="shared" si="2234"/>
        <v>2.0453898301168543E-2</v>
      </c>
      <c r="X1922" s="247">
        <f>W1922+V1922+SUM($U$1904:U1922)</f>
        <v>3.3100382634681589</v>
      </c>
      <c r="Y1922" s="104">
        <f>W1922+V1922+SUM($U$1904:U1922)-$X$1904</f>
        <v>3.3067258513269322</v>
      </c>
      <c r="Z1922" s="42"/>
      <c r="AA1922" s="1">
        <f t="shared" si="2243"/>
        <v>2.5460878256612116E-2</v>
      </c>
      <c r="AB1922" s="41">
        <f t="shared" si="2235"/>
        <v>7.6988485691554392E-2</v>
      </c>
      <c r="AC1922" s="48">
        <f t="shared" si="2236"/>
        <v>10.385199246114658</v>
      </c>
      <c r="AD1922" s="48">
        <f t="shared" si="2237"/>
        <v>1.9725215552403128</v>
      </c>
      <c r="AE1922" s="48">
        <f t="shared" si="2238"/>
        <v>2.5366271876125741</v>
      </c>
      <c r="AF1922" s="48">
        <f t="shared" si="2239"/>
        <v>1.9725215552403128</v>
      </c>
      <c r="AG1922" s="238">
        <f t="shared" si="2240"/>
        <v>0.56409110663234741</v>
      </c>
      <c r="AH1922" s="48">
        <f t="shared" si="2241"/>
        <v>1.4525739914177759E-5</v>
      </c>
      <c r="AI1922" s="48">
        <f>AE1922+AC1922+SUM($AB$1904:AB1922)</f>
        <v>13.860751678237728</v>
      </c>
      <c r="AJ1922" s="48">
        <f>AE1922+AC1922+SUM($AB$1903:AB1922)-$AI$1904</f>
        <v>13.513978435876194</v>
      </c>
      <c r="AK1922" s="46"/>
      <c r="AL1922" s="86"/>
      <c r="AM1922" s="41"/>
      <c r="AN1922" s="41"/>
      <c r="AO1922" s="41"/>
      <c r="AP1922" s="41"/>
      <c r="AQ1922"/>
      <c r="AR1922" s="41"/>
      <c r="AT1922" s="41"/>
      <c r="AU1922" s="41"/>
      <c r="AW1922" s="22"/>
      <c r="AX1922" s="22"/>
      <c r="AY1922" s="22"/>
      <c r="AZ1922" s="22"/>
      <c r="BA1922" s="22"/>
      <c r="BB1922" s="22"/>
    </row>
    <row r="1923" spans="1:79" ht="14.4" x14ac:dyDescent="0.3">
      <c r="E1923" s="32">
        <v>40189.536111111112</v>
      </c>
      <c r="F1923" s="21">
        <f t="shared" si="2231"/>
        <v>290.8840277777781</v>
      </c>
      <c r="G1923" s="21">
        <f t="shared" si="2242"/>
        <v>290.8840277777781</v>
      </c>
      <c r="H1923" s="21"/>
      <c r="I1923" s="50">
        <v>1037</v>
      </c>
      <c r="J1923" s="21">
        <v>16665</v>
      </c>
      <c r="K1923" s="21">
        <v>5760.59</v>
      </c>
      <c r="L1923" s="21">
        <v>2816</v>
      </c>
      <c r="M1923" s="124">
        <v>5.98</v>
      </c>
      <c r="N1923" s="40"/>
      <c r="O1923" s="40"/>
      <c r="P1923" s="40"/>
      <c r="R1923" s="22"/>
      <c r="S1923" s="22"/>
      <c r="T1923" s="22"/>
      <c r="U1923" s="52">
        <f t="shared" si="2232"/>
        <v>2.7198522064878654E-2</v>
      </c>
      <c r="V1923" s="52">
        <f t="shared" si="2233"/>
        <v>3.668887214839669</v>
      </c>
      <c r="W1923" s="52">
        <f t="shared" si="2234"/>
        <v>2.3494819943116352E-2</v>
      </c>
      <c r="X1923" s="247">
        <f>W1923+V1923+SUM($U$1904:U1923)</f>
        <v>3.8151397644490337</v>
      </c>
      <c r="Y1923" s="104">
        <f>W1923+V1923+SUM($U$1904:U1923)-$X$1904</f>
        <v>3.811827352307807</v>
      </c>
      <c r="Z1923" s="42"/>
      <c r="AA1923" s="1">
        <f t="shared" si="2243"/>
        <v>2.3336459581382706E-2</v>
      </c>
      <c r="AB1923" s="41">
        <f t="shared" si="2235"/>
        <v>7.8683497733947866E-2</v>
      </c>
      <c r="AC1923" s="48">
        <f t="shared" si="2236"/>
        <v>10.61384431721457</v>
      </c>
      <c r="AD1923" s="48">
        <f t="shared" si="2237"/>
        <v>2.0159494491647134</v>
      </c>
      <c r="AE1923" s="48">
        <f t="shared" si="2238"/>
        <v>2.5924746769019715</v>
      </c>
      <c r="AF1923" s="48">
        <f t="shared" si="2239"/>
        <v>2.015949449164713</v>
      </c>
      <c r="AG1923" s="238">
        <f t="shared" si="2240"/>
        <v>0.57651038219232609</v>
      </c>
      <c r="AH1923" s="48">
        <f t="shared" si="2241"/>
        <v>1.4845544932526208E-5</v>
      </c>
      <c r="AI1923" s="48">
        <f>AE1923+AC1923+SUM($AB$1904:AB1923)</f>
        <v>14.223927736360986</v>
      </c>
      <c r="AJ1923" s="48">
        <f>AE1923+AC1923+SUM($AB$1903:AB1923)-$AI$1904</f>
        <v>13.877154493999452</v>
      </c>
      <c r="AK1923" s="46"/>
      <c r="AL1923" s="86"/>
      <c r="AM1923" s="41"/>
      <c r="AN1923" s="41"/>
      <c r="AO1923" s="41"/>
      <c r="AP1923" s="41"/>
      <c r="AQ1923"/>
      <c r="AR1923" s="41"/>
      <c r="AT1923" s="41"/>
      <c r="AU1923" s="41"/>
      <c r="AW1923" s="22"/>
      <c r="AX1923" s="22"/>
      <c r="AY1923" s="22"/>
      <c r="AZ1923" s="22"/>
      <c r="BA1923" s="22"/>
      <c r="BB1923" s="22"/>
    </row>
    <row r="1924" spans="1:79" ht="14.4" x14ac:dyDescent="0.3">
      <c r="E1924" s="32">
        <v>40204.387499999997</v>
      </c>
      <c r="F1924" s="21">
        <f t="shared" si="2231"/>
        <v>305.73541666666279</v>
      </c>
      <c r="G1924" s="21">
        <f t="shared" si="2242"/>
        <v>305.73541666666279</v>
      </c>
      <c r="H1924" s="21"/>
      <c r="I1924" s="50">
        <v>1037</v>
      </c>
      <c r="J1924" s="21">
        <v>17442</v>
      </c>
      <c r="K1924" s="21">
        <v>6375</v>
      </c>
      <c r="L1924" s="79">
        <v>3031</v>
      </c>
      <c r="M1924" s="124">
        <v>5.98</v>
      </c>
      <c r="N1924" s="40"/>
      <c r="O1924" s="40"/>
      <c r="P1924" s="40"/>
      <c r="R1924" s="22"/>
      <c r="S1924" s="22"/>
      <c r="T1924" s="22"/>
      <c r="U1924" s="52">
        <f t="shared" si="2232"/>
        <v>3.0099447828017861E-2</v>
      </c>
      <c r="V1924" s="52">
        <f t="shared" si="2233"/>
        <v>4.0602014714817205</v>
      </c>
      <c r="W1924" s="52">
        <f t="shared" si="2234"/>
        <v>2.6000718179451539E-2</v>
      </c>
      <c r="X1924" s="247">
        <f>W1924+V1924+SUM($U$1904:U1924)</f>
        <v>4.2390593671554386</v>
      </c>
      <c r="Y1924" s="104">
        <f>W1924+V1924+SUM($U$1904:U1924)-$X$1904</f>
        <v>4.2357469550142124</v>
      </c>
      <c r="Z1924" s="42"/>
      <c r="AA1924" s="1">
        <f t="shared" si="2243"/>
        <v>2.3048457030457051E-2</v>
      </c>
      <c r="AB1924" s="41">
        <f t="shared" si="2235"/>
        <v>8.2352089257456879E-2</v>
      </c>
      <c r="AC1924" s="48">
        <f t="shared" si="2236"/>
        <v>11.108711225973988</v>
      </c>
      <c r="AD1924" s="48">
        <f t="shared" si="2237"/>
        <v>2.1099424117810339</v>
      </c>
      <c r="AE1924" s="48">
        <f t="shared" si="2238"/>
        <v>2.7133479336648172</v>
      </c>
      <c r="AF1924" s="48">
        <f t="shared" si="2239"/>
        <v>2.1099424117810335</v>
      </c>
      <c r="AG1924" s="238">
        <f t="shared" si="2240"/>
        <v>0.60338998417033018</v>
      </c>
      <c r="AH1924" s="48">
        <f t="shared" si="2241"/>
        <v>1.5537713454132741E-5</v>
      </c>
      <c r="AI1924" s="48">
        <f>AE1924+AC1924+SUM($AB$1904:AB1924)</f>
        <v>14.922019991140706</v>
      </c>
      <c r="AJ1924" s="48">
        <f>AE1924+AC1924+SUM($AB$1903:AB1924)-$AI$1904</f>
        <v>14.575246748779172</v>
      </c>
      <c r="AK1924" s="185"/>
      <c r="AL1924" s="162"/>
      <c r="AM1924" s="41"/>
      <c r="AN1924" s="41"/>
      <c r="AO1924" s="41"/>
      <c r="AP1924" s="41"/>
      <c r="AQ1924"/>
      <c r="AR1924" s="41"/>
      <c r="AT1924" s="41"/>
      <c r="AU1924" s="41"/>
      <c r="AW1924" s="22"/>
      <c r="AX1924" s="22"/>
      <c r="AY1924" s="22"/>
      <c r="AZ1924" s="22"/>
      <c r="BA1924" s="22"/>
      <c r="BB1924" s="22"/>
    </row>
    <row r="1925" spans="1:79" ht="14.4" x14ac:dyDescent="0.3">
      <c r="E1925" s="32">
        <v>40288.634722222225</v>
      </c>
      <c r="F1925" s="21">
        <f t="shared" si="2231"/>
        <v>389.98263888889051</v>
      </c>
      <c r="G1925" s="21">
        <f t="shared" si="2242"/>
        <v>389.98263888889051</v>
      </c>
      <c r="H1925" s="21"/>
      <c r="I1925" s="50">
        <v>1037</v>
      </c>
      <c r="J1925" s="21">
        <v>19064</v>
      </c>
      <c r="K1925" s="21">
        <v>8806</v>
      </c>
      <c r="L1925" s="21">
        <v>61</v>
      </c>
      <c r="M1925" s="124">
        <v>5.98</v>
      </c>
      <c r="N1925" s="40"/>
      <c r="O1925" s="40"/>
      <c r="P1925" s="40"/>
      <c r="R1925" s="22"/>
      <c r="S1925" s="22"/>
      <c r="T1925" s="22"/>
      <c r="U1925" s="52">
        <f t="shared" si="2232"/>
        <v>4.1577370599768675E-2</v>
      </c>
      <c r="V1925" s="52">
        <f t="shared" si="2233"/>
        <v>5.6084916326067509</v>
      </c>
      <c r="W1925" s="52">
        <f t="shared" si="2234"/>
        <v>3.5915658711882389E-2</v>
      </c>
      <c r="X1925" s="247">
        <f>W1925+V1925+SUM($U$1904:U1925)</f>
        <v>5.8388418394126687</v>
      </c>
      <c r="Y1925" s="104">
        <f>W1925+V1925+SUM($U$1904:U1925)-$X$1904</f>
        <v>5.8355294272714424</v>
      </c>
      <c r="Z1925" s="42"/>
      <c r="AA1925" s="1">
        <f t="shared" si="2243"/>
        <v>1.9970892816418777E-2</v>
      </c>
      <c r="AB1925" s="41">
        <f t="shared" si="2235"/>
        <v>9.0010333081307056E-2</v>
      </c>
      <c r="AC1925" s="48">
        <f t="shared" si="2236"/>
        <v>12.141753859188633</v>
      </c>
      <c r="AD1925" s="48">
        <f t="shared" si="2237"/>
        <v>2.3061542333559015</v>
      </c>
      <c r="AE1925" s="48">
        <f t="shared" si="2238"/>
        <v>2.9656728017077216</v>
      </c>
      <c r="AF1925" s="48">
        <f t="shared" si="2239"/>
        <v>2.3061542333559011</v>
      </c>
      <c r="AG1925" s="238">
        <f t="shared" si="2240"/>
        <v>0.65950158572544293</v>
      </c>
      <c r="AH1925" s="48">
        <f t="shared" si="2241"/>
        <v>1.6982626378258606E-5</v>
      </c>
      <c r="AI1925" s="48">
        <f>AE1925+AC1925+SUM($AB$1904:AB1925)</f>
        <v>16.297397825479564</v>
      </c>
      <c r="AJ1925" s="48">
        <f>AE1925+AC1925+SUM($AB$1903:AB1925)-$AI$1904</f>
        <v>15.95062458311803</v>
      </c>
      <c r="AK1925" s="46"/>
      <c r="AL1925" s="86"/>
      <c r="AM1925" s="41"/>
      <c r="AN1925" s="41"/>
      <c r="AO1925" s="41"/>
      <c r="AP1925" s="41"/>
      <c r="AQ1925"/>
      <c r="AR1925" s="41"/>
      <c r="AT1925" s="41"/>
      <c r="AU1925" s="41"/>
      <c r="AW1925" s="22"/>
      <c r="AX1925" s="22"/>
      <c r="AY1925" s="22"/>
      <c r="AZ1925" s="22"/>
      <c r="BA1925" s="22"/>
      <c r="BB1925" s="22"/>
    </row>
    <row r="1926" spans="1:79" ht="14.4" x14ac:dyDescent="0.3">
      <c r="E1926" s="32">
        <v>40364.489583333336</v>
      </c>
      <c r="F1926" s="21">
        <f t="shared" si="2231"/>
        <v>465.83750000000146</v>
      </c>
      <c r="G1926" s="21">
        <f t="shared" si="2242"/>
        <v>465.83750000000146</v>
      </c>
      <c r="H1926" s="21"/>
      <c r="I1926" s="50">
        <v>1037</v>
      </c>
      <c r="J1926" s="21">
        <v>19843</v>
      </c>
      <c r="K1926" s="21">
        <v>11162</v>
      </c>
      <c r="L1926" s="21">
        <v>31</v>
      </c>
      <c r="M1926" s="124">
        <v>5.98</v>
      </c>
      <c r="U1926" s="52">
        <f t="shared" si="2232"/>
        <v>5.2701182220601626E-2</v>
      </c>
      <c r="V1926" s="52">
        <f t="shared" si="2233"/>
        <v>7.1090147175967005</v>
      </c>
      <c r="W1926" s="52">
        <f t="shared" si="2234"/>
        <v>4.552470844220205E-2</v>
      </c>
      <c r="X1926" s="247">
        <f>W1926+V1926+SUM($U$1904:U1926)</f>
        <v>7.401675156353539</v>
      </c>
      <c r="Y1926" s="104">
        <f>W1926+V1926+SUM($U$1904:U1926)-$X$1904</f>
        <v>7.3983627442123128</v>
      </c>
      <c r="Z1926" s="42"/>
      <c r="AA1926" s="1">
        <f t="shared" si="2243"/>
        <v>2.0142856864564001E-2</v>
      </c>
      <c r="AB1926" s="41">
        <f t="shared" si="2235"/>
        <v>9.3688367568840539E-2</v>
      </c>
      <c r="AC1926" s="48">
        <f t="shared" si="2236"/>
        <v>12.637894556644985</v>
      </c>
      <c r="AD1926" s="48">
        <f t="shared" si="2237"/>
        <v>2.4003891340999344</v>
      </c>
      <c r="AE1926" s="48">
        <f t="shared" si="2238"/>
        <v>3.0868571865446035</v>
      </c>
      <c r="AF1926" s="48">
        <f t="shared" si="2239"/>
        <v>2.4003891340999339</v>
      </c>
      <c r="AG1926" s="238">
        <f t="shared" si="2240"/>
        <v>0.68645037586812641</v>
      </c>
      <c r="AH1926" s="48">
        <f t="shared" si="2241"/>
        <v>1.7676576543421394E-5</v>
      </c>
      <c r="AI1926" s="48">
        <f>AE1926+AC1926+SUM($AB$1904:AB1926)</f>
        <v>17.00841127534164</v>
      </c>
      <c r="AJ1926" s="48">
        <f>AE1926+AC1926+SUM($AB$1903:AB1926)-$AI$1904</f>
        <v>16.661638032980107</v>
      </c>
      <c r="AK1926" s="46"/>
      <c r="AL1926" s="86"/>
      <c r="AM1926" s="41"/>
      <c r="AN1926" s="41"/>
      <c r="AO1926" s="41"/>
      <c r="AP1926" s="41"/>
      <c r="AQ1926"/>
      <c r="AR1926" s="41"/>
      <c r="AT1926" s="41"/>
      <c r="AU1926" s="41"/>
      <c r="BL1926" s="25"/>
    </row>
    <row r="1927" spans="1:79" ht="14.4" x14ac:dyDescent="0.3">
      <c r="E1927" s="32">
        <v>40437.654166666667</v>
      </c>
      <c r="F1927" s="21">
        <f t="shared" si="2231"/>
        <v>539.00208333333285</v>
      </c>
      <c r="G1927" s="21">
        <f t="shared" si="2242"/>
        <v>539.00208333333285</v>
      </c>
      <c r="H1927" s="21"/>
      <c r="I1927" s="50">
        <v>1037</v>
      </c>
      <c r="J1927" s="21">
        <v>20630</v>
      </c>
      <c r="K1927" s="21">
        <v>12781</v>
      </c>
      <c r="L1927" s="21">
        <v>29</v>
      </c>
      <c r="M1927" s="124">
        <v>5.98</v>
      </c>
      <c r="U1927" s="52">
        <f t="shared" si="2232"/>
        <v>6.0345261598415106E-2</v>
      </c>
      <c r="V1927" s="52">
        <f t="shared" si="2233"/>
        <v>8.1401466677659418</v>
      </c>
      <c r="W1927" s="52">
        <f t="shared" si="2234"/>
        <v>5.2127871223775706E-2</v>
      </c>
      <c r="X1927" s="247">
        <f>W1927+V1927+SUM($U$1904:U1927)</f>
        <v>8.4997555309027693</v>
      </c>
      <c r="Y1927" s="104">
        <f>W1927+V1927+SUM($U$1904:U1927)-$X$1904</f>
        <v>8.4964431187615421</v>
      </c>
      <c r="Z1927" s="42"/>
      <c r="AA1927" s="1">
        <f t="shared" si="2243"/>
        <v>1.8516202395078382E-2</v>
      </c>
      <c r="AB1927" s="41">
        <f t="shared" si="2235"/>
        <v>9.7404173912471914E-2</v>
      </c>
      <c r="AC1927" s="48">
        <f t="shared" si="2236"/>
        <v>13.139130408889084</v>
      </c>
      <c r="AD1927" s="48">
        <f t="shared" si="2237"/>
        <v>2.4955917873548179</v>
      </c>
      <c r="AE1927" s="48">
        <f t="shared" si="2238"/>
        <v>3.2092860836776285</v>
      </c>
      <c r="AF1927" s="48">
        <f t="shared" si="2239"/>
        <v>2.4955917873548179</v>
      </c>
      <c r="AG1927" s="238">
        <f t="shared" si="2240"/>
        <v>0.7136759186695284</v>
      </c>
      <c r="AH1927" s="48">
        <f t="shared" si="2241"/>
        <v>1.8377653282809227E-5</v>
      </c>
      <c r="AI1927" s="48">
        <f>AE1927+AC1927+SUM($AB$1904:AB1927)</f>
        <v>17.729480198631233</v>
      </c>
      <c r="AJ1927" s="48">
        <f>AE1927+AC1927+SUM($AB$1903:AB1927)-$AI$1904</f>
        <v>17.382706956269701</v>
      </c>
      <c r="AK1927" s="46"/>
      <c r="AL1927" s="86"/>
      <c r="AM1927" s="41"/>
      <c r="AN1927" s="41"/>
      <c r="AO1927" s="41"/>
      <c r="AP1927" s="41"/>
      <c r="AQ1927"/>
      <c r="AR1927" s="41"/>
      <c r="AT1927" s="41"/>
      <c r="AU1927" s="41"/>
      <c r="BL1927" s="25"/>
    </row>
    <row r="1928" spans="1:79" ht="14.4" x14ac:dyDescent="0.3">
      <c r="D1928" s="22"/>
      <c r="E1928" s="32">
        <v>40457.599305555559</v>
      </c>
      <c r="F1928" s="21">
        <f t="shared" si="2231"/>
        <v>558.94722222222481</v>
      </c>
      <c r="G1928" s="21">
        <f t="shared" si="2242"/>
        <v>558.94722222222481</v>
      </c>
      <c r="H1928" s="21"/>
      <c r="I1928" s="50">
        <v>1037</v>
      </c>
      <c r="J1928" s="21">
        <v>19544</v>
      </c>
      <c r="K1928" s="21">
        <v>13188</v>
      </c>
      <c r="L1928" s="21">
        <v>37</v>
      </c>
      <c r="M1928" s="124">
        <v>5.98</v>
      </c>
      <c r="U1928" s="52">
        <f t="shared" si="2232"/>
        <v>6.2266904777396014E-2</v>
      </c>
      <c r="V1928" s="52">
        <f t="shared" si="2233"/>
        <v>8.3993626675923032</v>
      </c>
      <c r="W1928" s="52">
        <f t="shared" si="2234"/>
        <v>5.3787838643232444E-2</v>
      </c>
      <c r="X1928" s="247">
        <f>W1928+V1928+SUM($U$1904:U1928)</f>
        <v>8.8228984029259845</v>
      </c>
      <c r="Y1928" s="104">
        <f>W1928+V1928+SUM($U$1904:U1928)-$X$1904</f>
        <v>8.8195859907847574</v>
      </c>
      <c r="Z1928" s="42"/>
      <c r="AA1928" s="1">
        <f t="shared" si="2243"/>
        <v>1.7459332488304904E-2</v>
      </c>
      <c r="AB1928" s="41">
        <f t="shared" si="2235"/>
        <v>9.2276644447181352E-2</v>
      </c>
      <c r="AC1928" s="48">
        <f t="shared" si="2236"/>
        <v>12.447463146453137</v>
      </c>
      <c r="AD1928" s="48">
        <f t="shared" si="2237"/>
        <v>2.3642193840069101</v>
      </c>
      <c r="AE1928" s="48">
        <f t="shared" si="2238"/>
        <v>3.0403435394762752</v>
      </c>
      <c r="AF1928" s="48">
        <f t="shared" si="2239"/>
        <v>2.3642193840069097</v>
      </c>
      <c r="AG1928" s="238">
        <f t="shared" si="2240"/>
        <v>0.67610674524853409</v>
      </c>
      <c r="AH1928" s="48">
        <f t="shared" si="2241"/>
        <v>1.7410220831760709E-5</v>
      </c>
      <c r="AI1928" s="48">
        <f>AE1928+AC1928+SUM($AB$1904:AB1928)</f>
        <v>16.961147036441115</v>
      </c>
      <c r="AJ1928" s="48">
        <f>AE1928+AC1928+SUM($AB$1903:AB1928)-$AI$1904</f>
        <v>16.614373794079583</v>
      </c>
      <c r="AK1928" s="46"/>
      <c r="AL1928" s="86"/>
      <c r="AM1928" s="41"/>
      <c r="AN1928" s="41"/>
      <c r="AO1928" s="41"/>
      <c r="AP1928" s="41"/>
      <c r="AQ1928"/>
      <c r="AR1928" s="41"/>
      <c r="AT1928" s="41"/>
      <c r="AU1928" s="41"/>
      <c r="BL1928" s="25"/>
    </row>
    <row r="1929" spans="1:79" ht="14.4" x14ac:dyDescent="0.3">
      <c r="D1929" s="22"/>
      <c r="E1929" s="32">
        <v>40507.648611111108</v>
      </c>
      <c r="F1929" s="21">
        <f t="shared" si="2231"/>
        <v>608.99652777777374</v>
      </c>
      <c r="G1929" s="21">
        <f t="shared" si="2242"/>
        <v>608.99652777777374</v>
      </c>
      <c r="H1929" s="21"/>
      <c r="I1929" s="50">
        <v>1037</v>
      </c>
      <c r="J1929" s="21">
        <v>20433</v>
      </c>
      <c r="K1929" s="21">
        <v>13432</v>
      </c>
      <c r="L1929" s="21">
        <v>65</v>
      </c>
      <c r="M1929" s="124">
        <v>5.98</v>
      </c>
      <c r="U1929" s="52">
        <f t="shared" si="2232"/>
        <v>6.3418946388382108E-2</v>
      </c>
      <c r="V1929" s="52">
        <f t="shared" si="2233"/>
        <v>8.5547648886184273</v>
      </c>
      <c r="W1929" s="52">
        <f t="shared" si="2234"/>
        <v>5.4783003386100877E-2</v>
      </c>
      <c r="X1929" s="247">
        <f>W1929+V1929+SUM($U$1904:U1929)</f>
        <v>9.0427147350833579</v>
      </c>
      <c r="Y1929" s="104">
        <f>W1929+V1929+SUM($U$1904:U1929)-$X$1904</f>
        <v>9.0394023229421308</v>
      </c>
      <c r="Z1929" s="42"/>
      <c r="AA1929" s="1">
        <f t="shared" si="2243"/>
        <v>1.1887130121293069E-2</v>
      </c>
      <c r="AB1929" s="41">
        <f t="shared" si="2235"/>
        <v>9.6474041956061019E-2</v>
      </c>
      <c r="AC1929" s="48">
        <f t="shared" si="2236"/>
        <v>13.01366222224094</v>
      </c>
      <c r="AD1929" s="48">
        <f t="shared" si="2237"/>
        <v>2.4717608817751331</v>
      </c>
      <c r="AE1929" s="48">
        <f t="shared" si="2238"/>
        <v>3.1786399683851165</v>
      </c>
      <c r="AF1929" s="48">
        <f t="shared" si="2239"/>
        <v>2.4717608817751318</v>
      </c>
      <c r="AG1929" s="238">
        <f t="shared" si="2240"/>
        <v>0.70686088444859263</v>
      </c>
      <c r="AH1929" s="48">
        <f t="shared" si="2241"/>
        <v>1.8202161392517727E-5</v>
      </c>
      <c r="AI1929" s="48">
        <f>AE1929+AC1929+SUM($AB$1904:AB1929)</f>
        <v>17.762116583093821</v>
      </c>
      <c r="AJ1929" s="48">
        <f>AE1929+AC1929+SUM($AB$1903:AB1929)-$AI$1904</f>
        <v>17.415343340732289</v>
      </c>
      <c r="AK1929" s="46"/>
      <c r="AL1929" s="86"/>
      <c r="AM1929" s="41"/>
      <c r="AN1929" s="41"/>
      <c r="AO1929" s="41"/>
      <c r="AP1929" s="41"/>
      <c r="AQ1929"/>
      <c r="AR1929" s="41"/>
      <c r="AT1929" s="41"/>
      <c r="AU1929" s="41"/>
      <c r="BL1929" s="25"/>
    </row>
    <row r="1930" spans="1:79" ht="14.4" x14ac:dyDescent="0.3">
      <c r="E1930" s="32">
        <v>40535.408333333333</v>
      </c>
      <c r="F1930" s="21">
        <f t="shared" si="2231"/>
        <v>636.75624999999854</v>
      </c>
      <c r="G1930" s="21">
        <f t="shared" si="2242"/>
        <v>636.75624999999854</v>
      </c>
      <c r="H1930" s="21"/>
      <c r="I1930" s="50">
        <v>1037</v>
      </c>
      <c r="J1930" s="21">
        <v>21818</v>
      </c>
      <c r="K1930" s="21">
        <v>14954</v>
      </c>
      <c r="L1930" s="21">
        <v>11</v>
      </c>
      <c r="M1930" s="124">
        <v>5.98</v>
      </c>
      <c r="U1930" s="52">
        <f t="shared" si="2232"/>
        <v>7.0605042011008493E-2</v>
      </c>
      <c r="V1930" s="52">
        <f t="shared" si="2233"/>
        <v>9.5241180869862987</v>
      </c>
      <c r="W1930" s="52">
        <f t="shared" si="2234"/>
        <v>6.0990547396944039E-2</v>
      </c>
      <c r="X1930" s="247">
        <f>W1930+V1930+SUM($U$1904:U1930)</f>
        <v>10.088880519473081</v>
      </c>
      <c r="Y1930" s="104">
        <f>W1930+V1930+SUM($U$1904:U1930)-$X$1904</f>
        <v>10.085568107331854</v>
      </c>
      <c r="Z1930" s="42"/>
      <c r="AA1930" s="1">
        <f t="shared" si="2243"/>
        <v>1.3991025807401553E-2</v>
      </c>
      <c r="AB1930" s="41">
        <f t="shared" si="2235"/>
        <v>0.10301329454301078</v>
      </c>
      <c r="AC1930" s="48">
        <f t="shared" si="2236"/>
        <v>13.895760894868737</v>
      </c>
      <c r="AD1930" s="48">
        <f t="shared" si="2237"/>
        <v>2.6393030352160642</v>
      </c>
      <c r="AE1930" s="48">
        <f t="shared" si="2238"/>
        <v>3.3940961596547985</v>
      </c>
      <c r="AF1930" s="48">
        <f t="shared" si="2239"/>
        <v>2.6393030352160642</v>
      </c>
      <c r="AG1930" s="238">
        <f t="shared" si="2240"/>
        <v>0.75477368848917925</v>
      </c>
      <c r="AH1930" s="48">
        <f t="shared" si="2241"/>
        <v>1.9435949555226931E-5</v>
      </c>
      <c r="AI1930" s="48">
        <f>AE1930+AC1930+SUM($AB$1904:AB1930)</f>
        <v>18.962684741534307</v>
      </c>
      <c r="AJ1930" s="48">
        <f>AE1930+AC1930+SUM($AB$1903:AB1930)-$AI$1904</f>
        <v>18.615911499172775</v>
      </c>
      <c r="AK1930" s="46"/>
      <c r="AL1930" s="86"/>
      <c r="AM1930" s="41"/>
      <c r="AN1930" s="41"/>
      <c r="AO1930" s="41"/>
      <c r="AP1930" s="41"/>
      <c r="AQ1930"/>
      <c r="AR1930" s="41"/>
      <c r="AT1930" s="41"/>
      <c r="AU1930" s="41"/>
      <c r="BL1930" s="25"/>
    </row>
    <row r="1931" spans="1:79" ht="14.4" x14ac:dyDescent="0.3">
      <c r="E1931" s="32">
        <v>40610.577777777777</v>
      </c>
      <c r="F1931" s="21">
        <f t="shared" si="2231"/>
        <v>711.92569444444234</v>
      </c>
      <c r="G1931" s="21">
        <f t="shared" si="2242"/>
        <v>711.92569444444234</v>
      </c>
      <c r="H1931" s="21"/>
      <c r="I1931" s="50">
        <v>1037</v>
      </c>
      <c r="J1931" s="21">
        <v>21963</v>
      </c>
      <c r="K1931" s="21">
        <v>15308</v>
      </c>
      <c r="L1931" s="21">
        <v>51</v>
      </c>
      <c r="M1931" s="124">
        <v>5.98</v>
      </c>
      <c r="U1931" s="52">
        <f t="shared" si="2232"/>
        <v>7.2276446643340778E-2</v>
      </c>
      <c r="V1931" s="52">
        <f t="shared" si="2233"/>
        <v>9.749578686343872</v>
      </c>
      <c r="W1931" s="52">
        <f t="shared" si="2234"/>
        <v>6.2434351982908885E-2</v>
      </c>
      <c r="X1931" s="247">
        <f>W1931+V1931+SUM($U$1904:U1931)</f>
        <v>10.38806137005996</v>
      </c>
      <c r="Y1931" s="104">
        <f>W1931+V1931+SUM($U$1904:U1931)-$X$1904</f>
        <v>10.384748957918733</v>
      </c>
      <c r="Z1931" s="42"/>
      <c r="AA1931" s="1">
        <f t="shared" si="2243"/>
        <v>1.1004106037065156E-2</v>
      </c>
      <c r="AB1931" s="41">
        <f t="shared" si="2235"/>
        <v>0.10369790943478531</v>
      </c>
      <c r="AC1931" s="48">
        <f t="shared" si="2236"/>
        <v>13.988110575396554</v>
      </c>
      <c r="AD1931" s="48">
        <f t="shared" si="2237"/>
        <v>2.6568435494752234</v>
      </c>
      <c r="AE1931" s="48">
        <f t="shared" si="2238"/>
        <v>3.4166529450223817</v>
      </c>
      <c r="AF1931" s="48">
        <f t="shared" si="2239"/>
        <v>2.6568435494752229</v>
      </c>
      <c r="AG1931" s="238">
        <f t="shared" si="2240"/>
        <v>0.75978983042844628</v>
      </c>
      <c r="AH1931" s="48">
        <f t="shared" si="2241"/>
        <v>1.9565118713055692E-5</v>
      </c>
      <c r="AI1931" s="48">
        <f>AE1931+AC1931+SUM($AB$1904:AB1931)</f>
        <v>19.181289116864495</v>
      </c>
      <c r="AJ1931" s="48">
        <f>AE1931+AC1931+SUM($AB$1903:AB1931)-$AI$1904</f>
        <v>18.834515874502962</v>
      </c>
      <c r="AK1931" s="46"/>
      <c r="AL1931" s="86"/>
      <c r="AM1931" s="41"/>
      <c r="AN1931" s="41"/>
      <c r="AO1931" s="41"/>
      <c r="AP1931" s="41"/>
      <c r="AQ1931"/>
      <c r="AR1931" s="41"/>
      <c r="AT1931" s="41"/>
      <c r="AU1931" s="41"/>
      <c r="BL1931" s="25"/>
    </row>
    <row r="1932" spans="1:79" ht="14.4" x14ac:dyDescent="0.3">
      <c r="E1932" s="32">
        <v>40660.402777777781</v>
      </c>
      <c r="F1932" s="21">
        <f t="shared" si="2231"/>
        <v>761.75069444444671</v>
      </c>
      <c r="G1932" s="21">
        <f t="shared" si="2242"/>
        <v>761.75069444444671</v>
      </c>
      <c r="H1932" s="21"/>
      <c r="I1932" s="50">
        <v>1037</v>
      </c>
      <c r="J1932" s="21">
        <v>21658</v>
      </c>
      <c r="K1932" s="21">
        <v>15460</v>
      </c>
      <c r="L1932" s="21">
        <v>7</v>
      </c>
      <c r="M1932" s="124">
        <v>5.98</v>
      </c>
      <c r="U1932" s="52">
        <f t="shared" si="2232"/>
        <v>7.2994111909200965E-2</v>
      </c>
      <c r="V1932" s="52">
        <f t="shared" si="2233"/>
        <v>9.8463866273109648</v>
      </c>
      <c r="W1932" s="52">
        <f t="shared" si="2234"/>
        <v>6.3054290675187571E-2</v>
      </c>
      <c r="X1932" s="247">
        <f>W1932+V1932+SUM($U$1904:U1932)</f>
        <v>10.558483361628532</v>
      </c>
      <c r="Y1932" s="104">
        <f>W1932+V1932+SUM($U$1904:U1932)-$X$1904</f>
        <v>10.555170949487305</v>
      </c>
      <c r="Z1932" s="42"/>
      <c r="AA1932" s="1">
        <f t="shared" si="2243"/>
        <v>8.3608120859193641E-3</v>
      </c>
      <c r="AB1932" s="41">
        <f t="shared" si="2235"/>
        <v>0.10225785742105267</v>
      </c>
      <c r="AC1932" s="48">
        <f t="shared" si="2236"/>
        <v>13.7938577991139</v>
      </c>
      <c r="AD1932" s="48">
        <f t="shared" si="2237"/>
        <v>2.6199479849990617</v>
      </c>
      <c r="AE1932" s="48">
        <f t="shared" si="2238"/>
        <v>3.369205913731947</v>
      </c>
      <c r="AF1932" s="48">
        <f t="shared" si="2239"/>
        <v>2.6199479849990612</v>
      </c>
      <c r="AG1932" s="238">
        <f t="shared" si="2240"/>
        <v>0.74923863531481549</v>
      </c>
      <c r="AH1932" s="48">
        <f t="shared" si="2241"/>
        <v>1.9293418070726231E-5</v>
      </c>
      <c r="AI1932" s="48">
        <f>AE1932+AC1932+SUM($AB$1904:AB1932)</f>
        <v>19.041847166712461</v>
      </c>
      <c r="AJ1932" s="48">
        <f>AE1932+AC1932+SUM($AB$1903:AB1932)-$AI$1904</f>
        <v>18.695073924350929</v>
      </c>
      <c r="AK1932" s="46"/>
      <c r="AL1932" s="86"/>
      <c r="AM1932" s="41"/>
      <c r="AN1932" s="41"/>
      <c r="AO1932" s="41"/>
      <c r="AP1932" s="41"/>
      <c r="AQ1932"/>
      <c r="AR1932" s="41"/>
      <c r="AT1932" s="41"/>
      <c r="AU1932" s="41"/>
      <c r="BL1932" s="25"/>
    </row>
    <row r="1933" spans="1:79" ht="14.4" x14ac:dyDescent="0.3">
      <c r="E1933" s="32">
        <v>40700.586805555555</v>
      </c>
      <c r="F1933" s="21">
        <f t="shared" si="2231"/>
        <v>801.93472222222044</v>
      </c>
      <c r="G1933" s="21">
        <f t="shared" si="2242"/>
        <v>801.93472222222044</v>
      </c>
      <c r="H1933" s="21"/>
      <c r="I1933" s="50">
        <v>1037</v>
      </c>
      <c r="J1933" s="21">
        <v>20678</v>
      </c>
      <c r="K1933" s="21">
        <v>15123</v>
      </c>
      <c r="L1933" s="21">
        <v>24</v>
      </c>
      <c r="M1933" s="124">
        <v>5.98</v>
      </c>
      <c r="U1933" s="52">
        <f t="shared" si="2232"/>
        <v>7.1402972471076728E-2</v>
      </c>
      <c r="V1933" s="52">
        <f t="shared" si="2233"/>
        <v>9.6317532318773438</v>
      </c>
      <c r="W1933" s="52">
        <f t="shared" si="2234"/>
        <v>6.1679821337701272E-2</v>
      </c>
      <c r="X1933" s="247">
        <f>W1933+V1933+SUM($U$1904:U1933)</f>
        <v>10.413878469328502</v>
      </c>
      <c r="Y1933" s="104">
        <f>W1933+V1933+SUM($U$1904:U1933)-$X$1904</f>
        <v>10.410566057187275</v>
      </c>
      <c r="Z1933" s="42"/>
      <c r="AA1933" s="1">
        <f t="shared" si="2243"/>
        <v>2.3021898658026406E-3</v>
      </c>
      <c r="AB1933" s="41">
        <f t="shared" si="2235"/>
        <v>9.7630805049059341E-2</v>
      </c>
      <c r="AC1933" s="48">
        <f t="shared" si="2236"/>
        <v>13.169701337615534</v>
      </c>
      <c r="AD1933" s="48">
        <f t="shared" si="2237"/>
        <v>2.5013983024199185</v>
      </c>
      <c r="AE1933" s="48">
        <f t="shared" si="2238"/>
        <v>3.2167531574544834</v>
      </c>
      <c r="AF1933" s="48">
        <f t="shared" si="2239"/>
        <v>2.5013983024199185</v>
      </c>
      <c r="AG1933" s="238">
        <f t="shared" si="2240"/>
        <v>0.71533643462183749</v>
      </c>
      <c r="AH1933" s="48">
        <f t="shared" si="2241"/>
        <v>1.8420412728159436E-5</v>
      </c>
      <c r="AI1933" s="48">
        <f>AE1933+AC1933+SUM($AB$1904:AB1933)</f>
        <v>18.362868753985687</v>
      </c>
      <c r="AJ1933" s="48">
        <f>AE1933+AC1933+SUM($AB$1903:AB1933)-$AI$1904</f>
        <v>18.016095511624155</v>
      </c>
      <c r="AK1933" s="46"/>
      <c r="AL1933" s="86"/>
      <c r="AM1933" s="41"/>
      <c r="AN1933" s="41"/>
      <c r="AO1933" s="41"/>
      <c r="AP1933" s="41"/>
      <c r="AQ1933"/>
      <c r="AR1933" s="41"/>
      <c r="AT1933" s="41"/>
      <c r="AU1933" s="41"/>
      <c r="BL1933" s="25"/>
    </row>
    <row r="1934" spans="1:79" ht="14.4" x14ac:dyDescent="0.3">
      <c r="A1934" s="19"/>
      <c r="B1934" s="19"/>
      <c r="C1934" s="19"/>
      <c r="E1934" s="32">
        <v>40749.627083333333</v>
      </c>
      <c r="F1934" s="21">
        <f t="shared" si="2231"/>
        <v>850.97499999999854</v>
      </c>
      <c r="G1934" s="21">
        <f t="shared" si="2242"/>
        <v>850.97499999999854</v>
      </c>
      <c r="H1934" s="21"/>
      <c r="I1934" s="50">
        <v>1037</v>
      </c>
      <c r="J1934" s="21">
        <v>21720</v>
      </c>
      <c r="K1934" s="21">
        <v>15692</v>
      </c>
      <c r="L1934" s="21" t="s">
        <v>217</v>
      </c>
      <c r="M1934" s="124">
        <v>5.98</v>
      </c>
      <c r="U1934" s="52">
        <f t="shared" si="2232"/>
        <v>7.4089495736040206E-2</v>
      </c>
      <c r="V1934" s="52">
        <f t="shared" si="2233"/>
        <v>9.9941461161554752</v>
      </c>
      <c r="W1934" s="52">
        <f t="shared" si="2234"/>
        <v>6.4000512889718211E-2</v>
      </c>
      <c r="X1934" s="247">
        <f>W1934+V1934+SUM($U$1904:U1934)</f>
        <v>10.852681540894691</v>
      </c>
      <c r="Y1934" s="104">
        <f>W1934+V1934+SUM($U$1904:U1934)-$X$1904</f>
        <v>10.849369128753464</v>
      </c>
      <c r="Z1934" s="42"/>
      <c r="AA1934" s="1">
        <f t="shared" si="2243"/>
        <v>2.8014146878766293E-3</v>
      </c>
      <c r="AB1934" s="41">
        <f t="shared" si="2235"/>
        <v>0.10255058930581144</v>
      </c>
      <c r="AC1934" s="48">
        <f t="shared" si="2236"/>
        <v>13.833345248718897</v>
      </c>
      <c r="AD1934" s="48">
        <f t="shared" si="2237"/>
        <v>2.6274480669581508</v>
      </c>
      <c r="AE1934" s="48">
        <f t="shared" si="2238"/>
        <v>3.3788508840270519</v>
      </c>
      <c r="AF1934" s="48">
        <f t="shared" si="2239"/>
        <v>2.6274480669581499</v>
      </c>
      <c r="AG1934" s="238">
        <f t="shared" si="2240"/>
        <v>0.75138346841988146</v>
      </c>
      <c r="AH1934" s="48">
        <f t="shared" si="2241"/>
        <v>1.9348649020970253E-5</v>
      </c>
      <c r="AI1934" s="48">
        <f>AE1934+AC1934+SUM($AB$1904:AB1934)</f>
        <v>19.291160980967433</v>
      </c>
      <c r="AJ1934" s="48">
        <f>AE1934+AC1934+SUM($AB$1903:AB1934)-$AI$1904</f>
        <v>18.944387738605901</v>
      </c>
      <c r="AK1934" s="46"/>
      <c r="AL1934" s="86"/>
      <c r="AM1934" s="41"/>
      <c r="AN1934" s="41"/>
      <c r="AO1934" s="41"/>
      <c r="AP1934" s="41"/>
      <c r="AQ1934"/>
      <c r="AR1934" s="41"/>
      <c r="AT1934" s="41"/>
      <c r="AU1934" s="41"/>
      <c r="BL1934" s="25"/>
    </row>
    <row r="1935" spans="1:79" ht="14.4" x14ac:dyDescent="0.3">
      <c r="A1935" s="19"/>
      <c r="B1935" s="19"/>
      <c r="C1935" s="19"/>
      <c r="D1935" s="22"/>
      <c r="E1935" s="32">
        <v>40800.584722222222</v>
      </c>
      <c r="F1935" s="21">
        <f t="shared" si="2231"/>
        <v>901.9326388888876</v>
      </c>
      <c r="G1935" s="21">
        <f t="shared" si="2242"/>
        <v>901.9326388888876</v>
      </c>
      <c r="H1935" s="21"/>
      <c r="I1935" s="50">
        <v>1037</v>
      </c>
      <c r="J1935" s="21">
        <v>21978</v>
      </c>
      <c r="K1935" s="21">
        <v>16560</v>
      </c>
      <c r="L1935" s="21">
        <v>54</v>
      </c>
      <c r="M1935" s="124">
        <v>5.98</v>
      </c>
      <c r="R1935" s="22"/>
      <c r="S1935" s="22"/>
      <c r="T1935" s="22"/>
      <c r="U1935" s="52">
        <f t="shared" si="2232"/>
        <v>7.818774212266287E-2</v>
      </c>
      <c r="V1935" s="52">
        <f t="shared" si="2233"/>
        <v>10.546970410625457</v>
      </c>
      <c r="W1935" s="52">
        <f t="shared" si="2234"/>
        <v>6.7540689106151755E-2</v>
      </c>
      <c r="X1935" s="247">
        <f>W1935+V1935+SUM($U$1904:U1935)</f>
        <v>11.487233753703768</v>
      </c>
      <c r="Y1935" s="104">
        <f>W1935+V1935+SUM($U$1904:U1935)-$X$1904</f>
        <v>11.483921341562541</v>
      </c>
      <c r="Z1935" s="42"/>
      <c r="AA1935" s="1">
        <f t="shared" si="2243"/>
        <v>7.0503074045686343E-3</v>
      </c>
      <c r="AB1935" s="41">
        <f t="shared" si="2235"/>
        <v>0.10376873166496887</v>
      </c>
      <c r="AC1935" s="48">
        <f t="shared" si="2236"/>
        <v>13.99766399062357</v>
      </c>
      <c r="AD1935" s="48">
        <f t="shared" si="2237"/>
        <v>2.6586580854330681</v>
      </c>
      <c r="AE1935" s="48">
        <f t="shared" si="2238"/>
        <v>3.4189864055776491</v>
      </c>
      <c r="AF1935" s="48">
        <f t="shared" si="2239"/>
        <v>2.6586580854330668</v>
      </c>
      <c r="AG1935" s="238">
        <f t="shared" si="2240"/>
        <v>0.7603087416635429</v>
      </c>
      <c r="AH1935" s="48">
        <f t="shared" si="2241"/>
        <v>1.9578481039727631E-5</v>
      </c>
      <c r="AI1935" s="48">
        <f>AE1935+AC1935+SUM($AB$1904:AB1935)</f>
        <v>19.599383976087672</v>
      </c>
      <c r="AJ1935" s="48">
        <f>AE1935+AC1935+SUM($AB$1903:AB1935)-$AI$1904</f>
        <v>19.25261073372614</v>
      </c>
      <c r="AK1935" s="46"/>
      <c r="AL1935" s="86"/>
      <c r="AM1935" s="41"/>
      <c r="AN1935" s="41"/>
      <c r="AO1935" s="41"/>
      <c r="AP1935" s="41"/>
      <c r="AQ1935"/>
      <c r="AR1935" s="41"/>
      <c r="AS1935" s="41"/>
      <c r="AT1935" s="41"/>
      <c r="AU1935" s="41"/>
      <c r="AV1935" s="41"/>
      <c r="AW1935" s="22"/>
      <c r="AX1935" s="22"/>
      <c r="AY1935" s="22"/>
      <c r="AZ1935" s="22"/>
      <c r="BA1935" s="22"/>
      <c r="BB1935" s="22"/>
      <c r="BD1935" s="1"/>
      <c r="BE1935" s="1"/>
      <c r="BG1935" s="1"/>
      <c r="BH1935" s="1"/>
      <c r="BI1935" s="1"/>
      <c r="BL1935" s="25"/>
    </row>
    <row r="1936" spans="1:79" ht="14.4" x14ac:dyDescent="0.3">
      <c r="A1936" s="19"/>
      <c r="B1936" s="19"/>
      <c r="C1936" s="19"/>
      <c r="D1936" s="22"/>
      <c r="E1936" s="32">
        <v>40855.472222222219</v>
      </c>
      <c r="F1936" s="21">
        <f t="shared" si="2231"/>
        <v>956.82013888888469</v>
      </c>
      <c r="G1936" s="21">
        <f t="shared" si="2242"/>
        <v>956.82013888888469</v>
      </c>
      <c r="H1936" s="21"/>
      <c r="I1936" s="50">
        <v>1037</v>
      </c>
      <c r="J1936" s="21">
        <v>26336</v>
      </c>
      <c r="K1936" s="21">
        <v>20150</v>
      </c>
      <c r="L1936" s="21">
        <v>21</v>
      </c>
      <c r="M1936" s="124">
        <v>5.98</v>
      </c>
      <c r="R1936" s="22"/>
      <c r="S1936" s="22"/>
      <c r="T1936" s="22"/>
      <c r="U1936" s="52">
        <f t="shared" si="2232"/>
        <v>9.5137862546597632E-2</v>
      </c>
      <c r="V1936" s="52">
        <f t="shared" si="2233"/>
        <v>12.833421121624577</v>
      </c>
      <c r="W1936" s="52">
        <f t="shared" si="2234"/>
        <v>8.2182662167207599E-2</v>
      </c>
      <c r="X1936" s="247">
        <f>W1936+V1936+SUM($U$1904:U1936)</f>
        <v>13.883464300310543</v>
      </c>
      <c r="Y1936" s="104">
        <f>W1936+V1936+SUM($U$1904:U1936)-$X$1904</f>
        <v>13.880151888169316</v>
      </c>
      <c r="Z1936" s="42"/>
      <c r="AA1936" s="1">
        <f t="shared" si="2243"/>
        <v>2.1630661341253701E-2</v>
      </c>
      <c r="AB1936" s="41">
        <f t="shared" si="2235"/>
        <v>0.12434495027430249</v>
      </c>
      <c r="AC1936" s="48">
        <f t="shared" si="2236"/>
        <v>16.773249561245898</v>
      </c>
      <c r="AD1936" s="48">
        <f t="shared" si="2237"/>
        <v>3.1858412657186856</v>
      </c>
      <c r="AE1936" s="48">
        <f t="shared" si="2238"/>
        <v>4.0969344789013098</v>
      </c>
      <c r="AF1936" s="48">
        <f t="shared" si="2239"/>
        <v>3.1858412657186852</v>
      </c>
      <c r="AG1936" s="238">
        <f t="shared" si="2240"/>
        <v>0.91106975250027622</v>
      </c>
      <c r="AH1936" s="48">
        <f t="shared" si="2241"/>
        <v>2.3460682348815498E-5</v>
      </c>
      <c r="AI1936" s="48">
        <f>AE1936+AC1936+SUM($AB$1904:AB1936)</f>
        <v>23.177262570307963</v>
      </c>
      <c r="AJ1936" s="48">
        <f>AE1936+AC1936+SUM($AB$1903:AB1936)-$AI$1904</f>
        <v>22.830489327946431</v>
      </c>
      <c r="AK1936" s="46"/>
      <c r="AL1936" s="86"/>
      <c r="AM1936" s="41"/>
      <c r="AN1936" s="41"/>
      <c r="AO1936" s="41"/>
      <c r="AP1936" s="41"/>
      <c r="AQ1936"/>
      <c r="AR1936" s="41"/>
      <c r="AS1936" s="41"/>
      <c r="AT1936" s="41"/>
      <c r="AU1936" s="41"/>
      <c r="AV1936" s="41"/>
      <c r="AW1936" s="22"/>
      <c r="AX1936" s="22"/>
      <c r="AY1936" s="22"/>
      <c r="AZ1936" s="22"/>
      <c r="BA1936" s="22"/>
      <c r="BB1936" s="22"/>
      <c r="BD1936" s="1"/>
      <c r="BE1936" s="1"/>
      <c r="BG1936" s="1"/>
      <c r="BH1936" s="1"/>
      <c r="BI1936" s="1"/>
      <c r="BL1936" s="25"/>
      <c r="CA1936" s="41"/>
    </row>
    <row r="1937" spans="1:92" ht="14.4" x14ac:dyDescent="0.3">
      <c r="A1937" s="19"/>
      <c r="B1937" s="19"/>
      <c r="C1937" s="19"/>
      <c r="D1937" s="22"/>
      <c r="E1937" s="32">
        <v>40945.588194444441</v>
      </c>
      <c r="F1937" s="21">
        <f t="shared" si="2231"/>
        <v>1046.9361111111066</v>
      </c>
      <c r="G1937" s="21">
        <f t="shared" si="2242"/>
        <v>1046.9361111111066</v>
      </c>
      <c r="H1937" s="21"/>
      <c r="I1937" s="50">
        <v>1037</v>
      </c>
      <c r="J1937" s="21">
        <v>28935</v>
      </c>
      <c r="K1937" s="21">
        <v>22119</v>
      </c>
      <c r="L1937" s="21">
        <v>28</v>
      </c>
      <c r="M1937" s="124">
        <v>5.98</v>
      </c>
      <c r="R1937" s="22"/>
      <c r="S1937" s="22"/>
      <c r="T1937" s="22"/>
      <c r="U1937" s="52">
        <f t="shared" si="2232"/>
        <v>0.10443446062869445</v>
      </c>
      <c r="V1937" s="52">
        <f t="shared" si="2233"/>
        <v>14.087466093757518</v>
      </c>
      <c r="W1937" s="52">
        <f t="shared" si="2234"/>
        <v>9.02133153586335E-2</v>
      </c>
      <c r="X1937" s="247">
        <f>W1937+V1937+SUM($U$1904:U1937)</f>
        <v>15.249974386263604</v>
      </c>
      <c r="Y1937" s="104">
        <f>W1937+V1937+SUM($U$1904:U1937)-$X$1904</f>
        <v>15.246661974122377</v>
      </c>
      <c r="Z1937" s="42"/>
      <c r="AA1937" s="1">
        <f t="shared" si="2243"/>
        <v>2.3886928787713119E-2</v>
      </c>
      <c r="AB1937" s="41">
        <f t="shared" si="2235"/>
        <v>0.1366160820241093</v>
      </c>
      <c r="AC1937" s="48">
        <f t="shared" si="2236"/>
        <v>18.428537972913503</v>
      </c>
      <c r="AD1937" s="48">
        <f t="shared" si="2237"/>
        <v>3.5002398626811271</v>
      </c>
      <c r="AE1937" s="48">
        <f t="shared" si="2238"/>
        <v>4.5012454111106228</v>
      </c>
      <c r="AF1937" s="48">
        <f t="shared" si="2239"/>
        <v>3.5002398626811257</v>
      </c>
      <c r="AG1937" s="238">
        <f t="shared" si="2240"/>
        <v>1.0009797725013474</v>
      </c>
      <c r="AH1937" s="48">
        <f t="shared" si="2241"/>
        <v>2.5775928150173763E-5</v>
      </c>
      <c r="AI1937" s="48">
        <f>AE1937+AC1937+SUM($AB$1904:AB1937)</f>
        <v>25.37347799620899</v>
      </c>
      <c r="AJ1937" s="48">
        <f>AE1937+AC1937+SUM($AB$1903:AB1937)-$AI$1904</f>
        <v>25.026704753847458</v>
      </c>
      <c r="AK1937" s="46"/>
      <c r="AL1937" s="86"/>
      <c r="AM1937" s="41"/>
      <c r="AN1937" s="41"/>
      <c r="AO1937" s="41"/>
      <c r="AP1937" s="41"/>
      <c r="AQ1937"/>
      <c r="AR1937" s="41"/>
      <c r="AS1937" s="41"/>
      <c r="AT1937" s="41"/>
      <c r="AU1937" s="41"/>
      <c r="AV1937" s="41"/>
      <c r="AW1937" s="22"/>
      <c r="AX1937" s="22"/>
      <c r="AY1937" s="22"/>
      <c r="AZ1937" s="22"/>
      <c r="BA1937" s="22"/>
      <c r="BB1937" s="22"/>
      <c r="BD1937" s="1"/>
      <c r="BE1937" s="1"/>
      <c r="BG1937" s="1"/>
      <c r="BH1937" s="1"/>
      <c r="BI1937" s="1"/>
      <c r="BL1937" s="25"/>
      <c r="CA1937" s="41"/>
    </row>
    <row r="1938" spans="1:92" ht="14.4" x14ac:dyDescent="0.3">
      <c r="A1938" s="19"/>
      <c r="B1938" s="19"/>
      <c r="C1938" s="19"/>
      <c r="D1938" s="22"/>
      <c r="E1938" s="32">
        <v>41017.439583333333</v>
      </c>
      <c r="F1938" s="21">
        <f t="shared" si="2231"/>
        <v>1118.7874999999985</v>
      </c>
      <c r="G1938" s="21">
        <f t="shared" si="2242"/>
        <v>1118.7874999999985</v>
      </c>
      <c r="H1938" s="21"/>
      <c r="I1938" s="50">
        <v>1037</v>
      </c>
      <c r="J1938" s="21">
        <v>29571</v>
      </c>
      <c r="K1938" s="21">
        <v>24455</v>
      </c>
      <c r="L1938" s="21">
        <v>14</v>
      </c>
      <c r="M1938" s="124">
        <v>5.98</v>
      </c>
      <c r="R1938" s="22"/>
      <c r="S1938" s="22"/>
      <c r="T1938" s="22"/>
      <c r="U1938" s="52">
        <f t="shared" si="2232"/>
        <v>0.11546384260928264</v>
      </c>
      <c r="V1938" s="52">
        <f t="shared" si="2233"/>
        <v>15.575251291778114</v>
      </c>
      <c r="W1938" s="52">
        <f t="shared" si="2234"/>
        <v>9.9740794208390174E-2</v>
      </c>
      <c r="X1938" s="247">
        <f>W1938+V1938+SUM($U$1904:U1938)</f>
        <v>16.862750905743241</v>
      </c>
      <c r="Y1938" s="104">
        <f>W1938+V1938+SUM($U$1904:U1938)-$X$1904</f>
        <v>16.859438493602013</v>
      </c>
      <c r="Z1938" s="42"/>
      <c r="AA1938" s="1">
        <f t="shared" si="2243"/>
        <v>2.3190224371402775E-2</v>
      </c>
      <c r="AB1938" s="41">
        <f t="shared" si="2235"/>
        <v>0.13961894458389273</v>
      </c>
      <c r="AC1938" s="48">
        <f t="shared" si="2236"/>
        <v>18.833602778538975</v>
      </c>
      <c r="AD1938" s="48">
        <f t="shared" si="2237"/>
        <v>3.577176187293714</v>
      </c>
      <c r="AE1938" s="48">
        <f t="shared" si="2238"/>
        <v>4.6001841386539573</v>
      </c>
      <c r="AF1938" s="48">
        <f t="shared" si="2239"/>
        <v>3.5771761872937131</v>
      </c>
      <c r="AG1938" s="238">
        <f t="shared" si="2240"/>
        <v>1.0229816088694434</v>
      </c>
      <c r="AH1938" s="48">
        <f t="shared" si="2241"/>
        <v>2.6342490801064056E-5</v>
      </c>
      <c r="AI1938" s="48">
        <f>AE1938+AC1938+SUM($AB$1904:AB1938)</f>
        <v>26.01710047396169</v>
      </c>
      <c r="AJ1938" s="48">
        <f>AE1938+AC1938+SUM($AB$1903:AB1938)-$AI$1904</f>
        <v>25.670327231600158</v>
      </c>
      <c r="AK1938" s="46"/>
      <c r="AL1938" s="86"/>
      <c r="AM1938" s="41"/>
      <c r="AN1938" s="41"/>
      <c r="AO1938" s="41"/>
      <c r="AP1938" s="41"/>
      <c r="AQ1938"/>
      <c r="AR1938" s="41"/>
      <c r="AS1938" s="41"/>
      <c r="AT1938" s="41"/>
      <c r="AU1938" s="41"/>
      <c r="AV1938" s="41"/>
      <c r="AW1938" s="22"/>
      <c r="AX1938" s="22"/>
      <c r="AY1938" s="22"/>
      <c r="AZ1938" s="22"/>
      <c r="BA1938" s="22"/>
      <c r="BB1938" s="22"/>
      <c r="BD1938" s="1"/>
      <c r="BE1938" s="1"/>
      <c r="BG1938" s="1"/>
      <c r="BH1938" s="1"/>
      <c r="BI1938" s="1"/>
      <c r="BL1938" s="25"/>
      <c r="CA1938" s="41"/>
    </row>
    <row r="1939" spans="1:92" ht="14.4" x14ac:dyDescent="0.3">
      <c r="A1939" s="19"/>
      <c r="B1939" s="19"/>
      <c r="C1939" s="19"/>
      <c r="D1939" s="22"/>
      <c r="E1939" s="32">
        <v>41085.626388888886</v>
      </c>
      <c r="F1939" s="21">
        <f t="shared" si="2231"/>
        <v>1186.9743055555518</v>
      </c>
      <c r="G1939" s="21">
        <f t="shared" si="2242"/>
        <v>1186.9743055555518</v>
      </c>
      <c r="H1939" s="21"/>
      <c r="I1939" s="50">
        <v>1037</v>
      </c>
      <c r="J1939" s="21">
        <v>29599</v>
      </c>
      <c r="K1939" s="21">
        <v>24389</v>
      </c>
      <c r="L1939" s="21">
        <v>63</v>
      </c>
      <c r="M1939" s="124">
        <v>5.98</v>
      </c>
      <c r="R1939" s="22"/>
      <c r="S1939" s="22"/>
      <c r="T1939" s="22"/>
      <c r="U1939" s="52">
        <f t="shared" si="2232"/>
        <v>0.11515222479647493</v>
      </c>
      <c r="V1939" s="52">
        <f t="shared" si="2233"/>
        <v>15.533216264779247</v>
      </c>
      <c r="W1939" s="52">
        <f t="shared" si="2234"/>
        <v>9.9471610302532334E-2</v>
      </c>
      <c r="X1939" s="247">
        <f>W1939+V1939+SUM($U$1904:U1939)</f>
        <v>16.935598919634987</v>
      </c>
      <c r="Y1939" s="104">
        <f>W1939+V1939+SUM($U$1904:U1939)-$X$1904</f>
        <v>16.93228650749376</v>
      </c>
      <c r="Z1939" s="42"/>
      <c r="AA1939" s="1">
        <f t="shared" si="2243"/>
        <v>1.42619334442203E-2</v>
      </c>
      <c r="AB1939" s="41">
        <f t="shared" si="2235"/>
        <v>0.13975114608023539</v>
      </c>
      <c r="AC1939" s="48">
        <f t="shared" si="2236"/>
        <v>18.851435820296071</v>
      </c>
      <c r="AD1939" s="48">
        <f t="shared" si="2237"/>
        <v>3.580563321081689</v>
      </c>
      <c r="AE1939" s="48">
        <f t="shared" si="2238"/>
        <v>4.6045399316904563</v>
      </c>
      <c r="AF1939" s="48">
        <f t="shared" si="2239"/>
        <v>3.580563321081689</v>
      </c>
      <c r="AG1939" s="238">
        <f t="shared" si="2240"/>
        <v>1.0239502431749572</v>
      </c>
      <c r="AH1939" s="48">
        <f t="shared" si="2241"/>
        <v>2.6367433810851682E-5</v>
      </c>
      <c r="AI1939" s="48">
        <f>AE1939+AC1939+SUM($AB$1904:AB1939)</f>
        <v>26.179040454835523</v>
      </c>
      <c r="AJ1939" s="48">
        <f>AE1939+AC1939+SUM($AB$1903:AB1939)-$AI$1904</f>
        <v>25.83226721247399</v>
      </c>
      <c r="AK1939" s="46"/>
      <c r="AL1939" s="86"/>
      <c r="AM1939" s="41"/>
      <c r="AN1939" s="41"/>
      <c r="AO1939" s="41"/>
      <c r="AP1939" s="41"/>
      <c r="AQ1939"/>
      <c r="AR1939" s="41"/>
      <c r="AS1939" s="41"/>
      <c r="AT1939" s="41"/>
      <c r="AU1939" s="41"/>
      <c r="AV1939" s="41"/>
      <c r="AW1939" s="22"/>
      <c r="AX1939" s="22"/>
      <c r="AY1939" s="22"/>
      <c r="AZ1939" s="22"/>
      <c r="BA1939" s="22"/>
      <c r="BB1939" s="22"/>
      <c r="BD1939" s="1"/>
      <c r="BE1939" s="1"/>
      <c r="BG1939" s="1"/>
      <c r="BH1939" s="1"/>
      <c r="BI1939" s="1"/>
      <c r="BL1939" s="25"/>
      <c r="CA1939" s="41"/>
    </row>
    <row r="1940" spans="1:92" ht="14.4" x14ac:dyDescent="0.3">
      <c r="A1940" s="19"/>
      <c r="B1940" s="19"/>
      <c r="C1940" s="19"/>
      <c r="D1940" s="22"/>
      <c r="E1940" s="32">
        <v>41131.447916666664</v>
      </c>
      <c r="F1940" s="21">
        <f t="shared" si="2231"/>
        <v>1232.7958333333299</v>
      </c>
      <c r="G1940" s="21">
        <f t="shared" si="2242"/>
        <v>1232.7958333333299</v>
      </c>
      <c r="H1940" s="21"/>
      <c r="I1940" s="50">
        <v>1037</v>
      </c>
      <c r="J1940" s="21">
        <v>30472</v>
      </c>
      <c r="K1940" s="21">
        <v>25239</v>
      </c>
      <c r="L1940" s="21">
        <v>31</v>
      </c>
      <c r="M1940" s="124">
        <v>5.98</v>
      </c>
      <c r="R1940" s="22"/>
      <c r="S1940" s="22"/>
      <c r="T1940" s="22"/>
      <c r="U1940" s="52">
        <f t="shared" si="2232"/>
        <v>0.11916548450687731</v>
      </c>
      <c r="V1940" s="52">
        <f t="shared" si="2233"/>
        <v>16.074576460976811</v>
      </c>
      <c r="W1940" s="52">
        <f t="shared" si="2234"/>
        <v>0.1029383727264592</v>
      </c>
      <c r="X1940" s="247">
        <f>W1940+V1940+SUM($U$1904:U1940)</f>
        <v>17.599591362763356</v>
      </c>
      <c r="Y1940" s="104">
        <f>W1940+V1940+SUM($U$1904:U1940)-$X$1904</f>
        <v>17.596278950622128</v>
      </c>
      <c r="Z1940" s="42"/>
      <c r="AA1940" s="1">
        <f t="shared" si="2243"/>
        <v>1.1484725661903863E-2</v>
      </c>
      <c r="AB1940" s="41">
        <f t="shared" si="2235"/>
        <v>0.14387299987691926</v>
      </c>
      <c r="AC1940" s="48">
        <f t="shared" si="2236"/>
        <v>19.40744458650839</v>
      </c>
      <c r="AD1940" s="48">
        <f t="shared" si="2237"/>
        <v>3.6861693138282114</v>
      </c>
      <c r="AE1940" s="48">
        <f t="shared" si="2238"/>
        <v>4.7403473360070132</v>
      </c>
      <c r="AF1940" s="48">
        <f t="shared" si="2239"/>
        <v>3.686169313828211</v>
      </c>
      <c r="AG1940" s="238">
        <f t="shared" si="2240"/>
        <v>1.0541508770575794</v>
      </c>
      <c r="AH1940" s="48">
        <f t="shared" si="2241"/>
        <v>2.7145121223158632E-5</v>
      </c>
      <c r="AI1940" s="48">
        <f>AE1940+AC1940+SUM($AB$1904:AB1940)</f>
        <v>27.014729625241316</v>
      </c>
      <c r="AJ1940" s="48">
        <f>AE1940+AC1940+SUM($AB$1903:AB1940)-$AI$1904</f>
        <v>26.667956382879783</v>
      </c>
      <c r="AK1940" s="46"/>
      <c r="AL1940" s="86"/>
      <c r="AM1940" s="41"/>
      <c r="AN1940" s="41"/>
      <c r="AO1940" s="41"/>
      <c r="AP1940" s="41"/>
      <c r="AQ1940"/>
      <c r="AR1940" s="41"/>
      <c r="AS1940" s="41"/>
      <c r="AT1940" s="41"/>
      <c r="AU1940" s="41"/>
      <c r="AV1940" s="41"/>
      <c r="AW1940" s="22"/>
      <c r="AX1940" s="22"/>
      <c r="AY1940" s="22"/>
      <c r="AZ1940" s="22"/>
      <c r="BA1940" s="22"/>
      <c r="BB1940" s="22"/>
      <c r="BD1940" s="1"/>
      <c r="BE1940" s="1"/>
      <c r="BG1940" s="1"/>
      <c r="BH1940" s="1"/>
      <c r="BI1940" s="1"/>
      <c r="BL1940" s="25"/>
      <c r="CA1940" s="41"/>
    </row>
    <row r="1941" spans="1:92" ht="14.4" x14ac:dyDescent="0.3">
      <c r="A1941" s="19"/>
      <c r="B1941" s="19"/>
      <c r="C1941" s="19"/>
      <c r="D1941" s="47" t="s">
        <v>126</v>
      </c>
      <c r="E1941" s="32">
        <v>41158.461111111108</v>
      </c>
      <c r="F1941" s="21">
        <f t="shared" si="2231"/>
        <v>1259.8090277777737</v>
      </c>
      <c r="G1941" s="21">
        <f t="shared" si="2242"/>
        <v>1259.8090277777737</v>
      </c>
      <c r="H1941" s="21"/>
      <c r="I1941" s="50">
        <v>1037</v>
      </c>
      <c r="J1941" s="21">
        <v>31131</v>
      </c>
      <c r="K1941" s="21">
        <v>26054</v>
      </c>
      <c r="L1941" s="21">
        <v>23</v>
      </c>
      <c r="M1941" s="124">
        <v>5.98</v>
      </c>
      <c r="R1941" s="22"/>
      <c r="S1941" s="22"/>
      <c r="T1941" s="22"/>
      <c r="U1941" s="52">
        <f t="shared" si="2232"/>
        <v>0.12301349234685136</v>
      </c>
      <c r="V1941" s="52">
        <f t="shared" si="2233"/>
        <v>16.593645354978001</v>
      </c>
      <c r="W1941" s="52">
        <f t="shared" si="2234"/>
        <v>0.10626238610940084</v>
      </c>
      <c r="X1941" s="247">
        <f>W1941+V1941+SUM($U$1904:U1941)</f>
        <v>18.244997762494339</v>
      </c>
      <c r="Y1941" s="104">
        <f>W1941+V1941+SUM($U$1904:U1941)-$X$1904</f>
        <v>18.241685350353112</v>
      </c>
      <c r="Z1941" s="42"/>
      <c r="AA1941" s="1">
        <f t="shared" si="2243"/>
        <v>9.3527897115424103E-3</v>
      </c>
      <c r="AB1941" s="41">
        <f t="shared" si="2235"/>
        <v>0.14698445652298417</v>
      </c>
      <c r="AC1941" s="48">
        <f t="shared" si="2236"/>
        <v>19.827157962148618</v>
      </c>
      <c r="AD1941" s="48">
        <f t="shared" si="2237"/>
        <v>3.765887926909492</v>
      </c>
      <c r="AE1941" s="48">
        <f t="shared" si="2238"/>
        <v>4.8428640364017568</v>
      </c>
      <c r="AF1941" s="48">
        <f t="shared" si="2239"/>
        <v>3.765887926909492</v>
      </c>
      <c r="AG1941" s="238">
        <f t="shared" si="2240"/>
        <v>1.0769483773194903</v>
      </c>
      <c r="AH1941" s="48">
        <f t="shared" si="2241"/>
        <v>2.7732172774945899E-5</v>
      </c>
      <c r="AI1941" s="48">
        <f>AE1941+AC1941+SUM($AB$1904:AB1941)</f>
        <v>27.683944157799271</v>
      </c>
      <c r="AJ1941" s="48">
        <f>AE1941+AC1941+SUM($AB$1903:AB1941)-$AI$1904</f>
        <v>27.337170915437738</v>
      </c>
      <c r="AK1941" s="46"/>
      <c r="AL1941" s="86"/>
      <c r="AM1941" s="41"/>
      <c r="AN1941" s="41"/>
      <c r="AO1941" s="41"/>
      <c r="AP1941" s="41"/>
      <c r="AQ1941"/>
      <c r="AR1941" s="41"/>
      <c r="AS1941" s="41"/>
      <c r="AT1941" s="41"/>
      <c r="AU1941" s="41"/>
      <c r="AV1941" s="41"/>
      <c r="AW1941" s="22"/>
      <c r="AX1941" s="22"/>
      <c r="AY1941" s="22"/>
      <c r="AZ1941" s="22"/>
      <c r="BA1941" s="22"/>
      <c r="BB1941" s="22"/>
      <c r="BD1941" s="1"/>
      <c r="BE1941" s="1"/>
      <c r="BG1941" s="1"/>
      <c r="BH1941" s="1"/>
      <c r="BI1941" s="1"/>
      <c r="BL1941" s="25"/>
      <c r="CA1941" s="41"/>
    </row>
    <row r="1942" spans="1:92" ht="14.4" x14ac:dyDescent="0.3">
      <c r="A1942" s="19"/>
      <c r="B1942" s="19"/>
      <c r="C1942" s="19"/>
      <c r="D1942" s="22"/>
      <c r="E1942" s="32">
        <v>41192.577777777777</v>
      </c>
      <c r="F1942" s="21">
        <f t="shared" si="2231"/>
        <v>1293.9256944444423</v>
      </c>
      <c r="G1942" s="21">
        <f t="shared" si="2242"/>
        <v>1293.9256944444423</v>
      </c>
      <c r="H1942" s="21"/>
      <c r="I1942" s="50">
        <v>1037</v>
      </c>
      <c r="J1942" s="21">
        <v>3691</v>
      </c>
      <c r="K1942" s="21">
        <v>85.4</v>
      </c>
      <c r="L1942" s="21">
        <v>34</v>
      </c>
      <c r="M1942" s="124">
        <v>5.98</v>
      </c>
      <c r="R1942" s="22"/>
      <c r="S1942" s="22"/>
      <c r="T1942" s="22"/>
      <c r="U1942" s="52">
        <f t="shared" si="2232"/>
        <v>4.0321456384513344E-4</v>
      </c>
      <c r="V1942" s="52">
        <f t="shared" si="2233"/>
        <v>5.4390777359143369E-2</v>
      </c>
      <c r="W1942" s="52">
        <f t="shared" si="2234"/>
        <v>3.4830766000394691E-4</v>
      </c>
      <c r="X1942" s="250">
        <f>W1942+V1942+SUM($U$1942:U1942)</f>
        <v>5.5142299582992452E-2</v>
      </c>
      <c r="Y1942" s="256">
        <f>W1942+V1942+SUM($U$1942:U1942)+$Y$1941-$X$1942</f>
        <v>18.241685350353112</v>
      </c>
      <c r="Z1942" s="42"/>
      <c r="AA1942" s="1">
        <f t="shared" si="2243"/>
        <v>1.3186641650371568E-2</v>
      </c>
      <c r="AB1942" s="41">
        <f t="shared" si="2235"/>
        <v>1.7426990107170814E-2</v>
      </c>
      <c r="AC1942" s="48">
        <f t="shared" si="2236"/>
        <v>2.350777040194358</v>
      </c>
      <c r="AD1942" s="48">
        <f t="shared" si="2237"/>
        <v>0.44649681469348673</v>
      </c>
      <c r="AE1942" s="48">
        <f t="shared" si="2238"/>
        <v>0.57418686063277391</v>
      </c>
      <c r="AF1942" s="48">
        <f t="shared" si="2239"/>
        <v>0.44649681469348673</v>
      </c>
      <c r="AG1942" s="238">
        <f t="shared" si="2240"/>
        <v>0.12768675791610418</v>
      </c>
      <c r="AH1942" s="48">
        <f t="shared" si="2241"/>
        <v>3.2880231830755617E-6</v>
      </c>
      <c r="AI1942" s="84">
        <f>AE1942+AC1942+SUM($AB$1942:AB1942)</f>
        <v>2.9423908909343028</v>
      </c>
      <c r="AJ1942" s="84">
        <f>AE1942+AC1942+SUM($AB$1942:AB1942)+$AJ$1941-$AI$1942</f>
        <v>27.337170915437738</v>
      </c>
      <c r="AK1942" s="46"/>
      <c r="AL1942" s="86"/>
      <c r="AM1942" s="41"/>
      <c r="AN1942" s="41"/>
      <c r="AO1942" s="41"/>
      <c r="AP1942" s="41"/>
      <c r="AQ1942"/>
      <c r="AR1942" s="41"/>
      <c r="AS1942" s="41"/>
      <c r="AT1942" s="41"/>
      <c r="AU1942" s="41"/>
      <c r="AV1942" s="41"/>
      <c r="AW1942" s="22"/>
      <c r="AX1942" s="22"/>
      <c r="AY1942" s="22"/>
      <c r="AZ1942" s="22"/>
      <c r="BA1942" s="22"/>
      <c r="BB1942" s="22"/>
      <c r="BD1942" s="1"/>
      <c r="BE1942" s="1"/>
      <c r="BG1942" s="1"/>
      <c r="BH1942" s="1"/>
      <c r="BI1942" s="1"/>
      <c r="BL1942" s="25"/>
      <c r="CA1942" s="41"/>
    </row>
    <row r="1943" spans="1:92" ht="14.4" x14ac:dyDescent="0.3">
      <c r="A1943" s="19"/>
      <c r="B1943" s="19"/>
      <c r="C1943" s="19"/>
      <c r="D1943" s="22"/>
      <c r="E1943" s="32">
        <v>41211.584722222222</v>
      </c>
      <c r="F1943" s="21">
        <f t="shared" si="2231"/>
        <v>1312.9326388888876</v>
      </c>
      <c r="G1943" s="21">
        <f t="shared" si="2242"/>
        <v>1312.9326388888876</v>
      </c>
      <c r="H1943" s="21"/>
      <c r="I1943" s="50">
        <v>1037</v>
      </c>
      <c r="J1943" s="21">
        <v>10670</v>
      </c>
      <c r="K1943" s="21">
        <v>1290</v>
      </c>
      <c r="L1943" s="21">
        <v>63</v>
      </c>
      <c r="M1943" s="124">
        <v>5.98</v>
      </c>
      <c r="R1943" s="22"/>
      <c r="S1943" s="22"/>
      <c r="T1943" s="22"/>
      <c r="U1943" s="52">
        <f t="shared" si="2232"/>
        <v>6.090711795787144E-3</v>
      </c>
      <c r="V1943" s="52">
        <f t="shared" si="2233"/>
        <v>0.82159370952335997</v>
      </c>
      <c r="W1943" s="52">
        <f t="shared" si="2234"/>
        <v>5.2613217963125465E-3</v>
      </c>
      <c r="X1943" s="247">
        <f>W1943+V1943+SUM($U$1904:U1943)</f>
        <v>2.3784389790862428</v>
      </c>
      <c r="Y1943" s="104">
        <f>W1943+V1943+SUM($U$1942:U1943)+$Y$1941-$X$1942</f>
        <v>19.019892008449425</v>
      </c>
      <c r="Z1943" s="42"/>
      <c r="AA1943" s="1">
        <f t="shared" si="2243"/>
        <v>1.490596078544535E-2</v>
      </c>
      <c r="AB1943" s="41">
        <f t="shared" si="2235"/>
        <v>5.0378213070580484E-2</v>
      </c>
      <c r="AC1943" s="48">
        <f t="shared" si="2236"/>
        <v>6.7956626981505819</v>
      </c>
      <c r="AD1943" s="48">
        <f t="shared" si="2237"/>
        <v>1.2907399113463838</v>
      </c>
      <c r="AE1943" s="48">
        <f t="shared" si="2238"/>
        <v>1.6598682749801403</v>
      </c>
      <c r="AF1943" s="48">
        <f t="shared" si="2239"/>
        <v>1.2907399113463842</v>
      </c>
      <c r="AG1943" s="238">
        <f t="shared" si="2240"/>
        <v>0.36911885856538379</v>
      </c>
      <c r="AH1943" s="48">
        <f t="shared" si="2241"/>
        <v>9.5050683726405448E-6</v>
      </c>
      <c r="AI1943" s="48">
        <f>AE1943+AC1943+SUM($AB$1942:AB1943)</f>
        <v>8.5233361763084741</v>
      </c>
      <c r="AJ1943" s="48">
        <f>AE1943+AC1943+SUM($AB$1942:AB1943)+$AJ$1941-$AE$1941</f>
        <v>31.017643055344458</v>
      </c>
      <c r="AK1943" s="46"/>
      <c r="AL1943" s="86"/>
      <c r="AM1943" s="41"/>
      <c r="AN1943" s="41"/>
      <c r="AO1943" s="41"/>
      <c r="AP1943" s="41"/>
      <c r="AQ1943"/>
      <c r="AR1943" s="41"/>
      <c r="AS1943" s="41"/>
      <c r="AT1943" s="41"/>
      <c r="AU1943" s="41"/>
      <c r="AV1943" s="41"/>
      <c r="AW1943" s="22"/>
      <c r="AX1943" s="22"/>
      <c r="AY1943" s="22"/>
      <c r="AZ1943" s="22"/>
      <c r="BA1943" s="22"/>
      <c r="BB1943" s="22"/>
      <c r="BD1943" s="1"/>
      <c r="BE1943" s="1"/>
      <c r="BG1943" s="1"/>
      <c r="BH1943" s="1"/>
      <c r="BI1943" s="1"/>
      <c r="BL1943" s="25"/>
      <c r="CA1943" s="41"/>
    </row>
    <row r="1944" spans="1:92" ht="14.4" x14ac:dyDescent="0.3">
      <c r="A1944" s="19"/>
      <c r="B1944" s="19"/>
      <c r="C1944" s="19"/>
      <c r="D1944" s="22"/>
      <c r="E1944" s="32">
        <v>41246.444444444445</v>
      </c>
      <c r="F1944" s="21">
        <f t="shared" si="2231"/>
        <v>1347.7923611111109</v>
      </c>
      <c r="G1944" s="21">
        <f t="shared" si="2242"/>
        <v>1347.7923611111109</v>
      </c>
      <c r="H1944" s="21"/>
      <c r="I1944" s="50">
        <v>1037</v>
      </c>
      <c r="J1944" s="21">
        <v>11828</v>
      </c>
      <c r="K1944" s="21">
        <v>2498</v>
      </c>
      <c r="L1944" s="21">
        <v>18</v>
      </c>
      <c r="M1944" s="124">
        <v>5.98</v>
      </c>
      <c r="R1944" s="22"/>
      <c r="S1944" s="22"/>
      <c r="T1944" s="22"/>
      <c r="U1944" s="52">
        <f t="shared" si="2232"/>
        <v>1.1794262066570763E-2</v>
      </c>
      <c r="V1944" s="52">
        <f t="shared" si="2233"/>
        <v>1.5909620824723669</v>
      </c>
      <c r="W1944" s="52">
        <f t="shared" si="2234"/>
        <v>1.0188202982316855E-2</v>
      </c>
      <c r="X1944" s="247">
        <f>W1944+V1944+SUM($U$1904:U1944)</f>
        <v>3.1645284952878248</v>
      </c>
      <c r="Y1944" s="104">
        <f>W1944+V1944+SUM($U$1942:U1944)+$Y$1941-$X$1942</f>
        <v>19.805981524651006</v>
      </c>
      <c r="Z1944" s="42"/>
      <c r="AA1944" s="1">
        <f t="shared" si="2243"/>
        <v>1.8847684151000074E-2</v>
      </c>
      <c r="AB1944" s="41">
        <f t="shared" si="2235"/>
        <v>5.58456892407522E-2</v>
      </c>
      <c r="AC1944" s="48">
        <f t="shared" si="2236"/>
        <v>7.5331863536762036</v>
      </c>
      <c r="AD1944" s="48">
        <f t="shared" si="2237"/>
        <v>1.430822087291943</v>
      </c>
      <c r="AE1944" s="48">
        <f t="shared" si="2238"/>
        <v>1.8400114298467756</v>
      </c>
      <c r="AF1944" s="48">
        <f t="shared" si="2239"/>
        <v>1.4308220872919426</v>
      </c>
      <c r="AG1944" s="238">
        <f t="shared" si="2240"/>
        <v>0.40917880591484146</v>
      </c>
      <c r="AH1944" s="48">
        <f t="shared" si="2241"/>
        <v>1.0536639991714371E-5</v>
      </c>
      <c r="AI1944" s="48">
        <f>AE1944+AC1944+SUM($AB$1942:AB1944)</f>
        <v>9.4968486759414823</v>
      </c>
      <c r="AJ1944" s="48">
        <f>AE1944+AC1944+SUM($AB$1942:AB1944)+$AJ$1941-$AE$1941</f>
        <v>31.99115555497746</v>
      </c>
      <c r="AK1944" s="46"/>
      <c r="AL1944" s="86"/>
      <c r="AM1944" s="41"/>
      <c r="AN1944" s="41"/>
      <c r="AO1944" s="41"/>
      <c r="AP1944" s="41"/>
      <c r="AQ1944"/>
      <c r="AR1944" s="41"/>
      <c r="AS1944" s="41"/>
      <c r="AT1944" s="41"/>
      <c r="AU1944" s="41"/>
      <c r="AV1944" s="41"/>
      <c r="AW1944" s="22"/>
      <c r="AX1944" s="22"/>
      <c r="AY1944" s="22"/>
      <c r="AZ1944" s="22"/>
      <c r="BA1944" s="22"/>
      <c r="BB1944" s="22"/>
      <c r="BD1944" s="1"/>
      <c r="BE1944" s="1"/>
      <c r="BG1944" s="1"/>
      <c r="BH1944" s="1"/>
      <c r="BI1944" s="1"/>
      <c r="BL1944" s="25"/>
      <c r="CA1944" s="41"/>
    </row>
    <row r="1945" spans="1:92" ht="14.4" x14ac:dyDescent="0.3">
      <c r="A1945" s="19"/>
      <c r="B1945" s="19"/>
      <c r="C1945" s="19"/>
      <c r="D1945" s="22"/>
      <c r="E1945" s="32">
        <v>41277.645138888889</v>
      </c>
      <c r="F1945" s="21">
        <f t="shared" si="2231"/>
        <v>1378.9930555555547</v>
      </c>
      <c r="G1945" s="21">
        <f t="shared" si="2242"/>
        <v>1378.9930555555547</v>
      </c>
      <c r="H1945" s="21"/>
      <c r="I1945" s="50">
        <v>1037</v>
      </c>
      <c r="J1945" s="21">
        <v>12314</v>
      </c>
      <c r="K1945" s="21">
        <v>3338</v>
      </c>
      <c r="L1945" s="21">
        <v>67</v>
      </c>
      <c r="M1945" s="124">
        <v>5.98</v>
      </c>
      <c r="R1945" s="22"/>
      <c r="S1945" s="22"/>
      <c r="T1945" s="22"/>
      <c r="U1945" s="52">
        <f t="shared" si="2232"/>
        <v>1.5760306956850764E-2</v>
      </c>
      <c r="V1945" s="52">
        <f t="shared" si="2233"/>
        <v>2.1259533351852524</v>
      </c>
      <c r="W1945" s="52">
        <f t="shared" si="2234"/>
        <v>1.3614179965962233E-2</v>
      </c>
      <c r="X1945" s="247">
        <f>W1945+V1945+SUM($U$1904:U1945)</f>
        <v>3.7187060319412062</v>
      </c>
      <c r="Y1945" s="104">
        <f>W1945+V1945+SUM($U$1942:U1945)+$Y$1941-$X$1942</f>
        <v>20.360159061304387</v>
      </c>
      <c r="Z1945" s="42"/>
      <c r="AA1945" s="1">
        <f t="shared" si="2243"/>
        <v>2.4190705431591679E-2</v>
      </c>
      <c r="AB1945" s="41">
        <f t="shared" si="2235"/>
        <v>5.8140329498699912E-2</v>
      </c>
      <c r="AC1945" s="48">
        <f t="shared" si="2236"/>
        <v>7.8427170070315153</v>
      </c>
      <c r="AD1945" s="48">
        <f t="shared" si="2237"/>
        <v>1.4896130523260895</v>
      </c>
      <c r="AE1945" s="48">
        <f t="shared" si="2238"/>
        <v>1.9156155518374363</v>
      </c>
      <c r="AF1945" s="48">
        <f t="shared" si="2239"/>
        <v>1.4896130523260891</v>
      </c>
      <c r="AG1945" s="238">
        <f t="shared" si="2240"/>
        <v>0.42599152993197142</v>
      </c>
      <c r="AH1945" s="48">
        <f t="shared" si="2241"/>
        <v>1.0969579375885251E-5</v>
      </c>
      <c r="AI1945" s="48">
        <f>AE1945+AC1945+SUM($AB$1942:AB1945)</f>
        <v>9.9401237807861555</v>
      </c>
      <c r="AJ1945" s="48">
        <f>AE1945+AC1945+SUM($AB$1942:AB1945)+$AJ$1941-$AE$1941</f>
        <v>32.434430659822134</v>
      </c>
      <c r="AK1945" s="46"/>
      <c r="AL1945" s="86"/>
      <c r="AM1945" s="41"/>
      <c r="AN1945" s="41"/>
      <c r="AO1945" s="41"/>
      <c r="AP1945" s="41"/>
      <c r="AQ1945"/>
      <c r="AR1945" s="41"/>
      <c r="AS1945" s="41"/>
      <c r="AT1945" s="41"/>
      <c r="AU1945" s="41"/>
      <c r="AV1945" s="41"/>
      <c r="AW1945" s="22"/>
      <c r="AX1945" s="22"/>
      <c r="AY1945" s="22"/>
      <c r="AZ1945" s="22"/>
      <c r="BA1945" s="22"/>
      <c r="BB1945" s="22"/>
      <c r="BD1945" s="1"/>
      <c r="BE1945" s="1"/>
      <c r="BG1945" s="1"/>
      <c r="BH1945" s="1"/>
      <c r="BI1945" s="1"/>
      <c r="BL1945" s="25"/>
      <c r="CA1945" s="41"/>
    </row>
    <row r="1946" spans="1:92" ht="14.4" x14ac:dyDescent="0.3">
      <c r="A1946" s="19"/>
      <c r="B1946" s="19"/>
      <c r="C1946" s="19"/>
      <c r="D1946" s="22"/>
      <c r="E1946" s="32">
        <v>41331.461111111108</v>
      </c>
      <c r="F1946" s="21">
        <f t="shared" si="2231"/>
        <v>1432.8090277777737</v>
      </c>
      <c r="G1946" s="21">
        <f t="shared" si="2242"/>
        <v>1432.8090277777737</v>
      </c>
      <c r="H1946" s="21"/>
      <c r="I1946" s="50">
        <v>1037</v>
      </c>
      <c r="J1946" s="21">
        <v>12940</v>
      </c>
      <c r="K1946" s="21">
        <v>4641</v>
      </c>
      <c r="L1946" s="21">
        <v>18</v>
      </c>
      <c r="M1946" s="124">
        <v>5.98</v>
      </c>
      <c r="R1946" s="22"/>
      <c r="S1946" s="22"/>
      <c r="T1946" s="22"/>
      <c r="U1946" s="52">
        <f t="shared" si="2232"/>
        <v>2.1912398018797002E-2</v>
      </c>
      <c r="V1946" s="52">
        <f t="shared" si="2233"/>
        <v>2.9558266712386927</v>
      </c>
      <c r="W1946" s="52">
        <f t="shared" si="2234"/>
        <v>1.8928522834640717E-2</v>
      </c>
      <c r="X1946" s="247">
        <f>W1946+V1946+SUM($U$1904:U1946)</f>
        <v>4.575806108882122</v>
      </c>
      <c r="Y1946" s="104">
        <f>W1946+V1946+SUM($U$1942:U1946)+$Y$1941-$X$1942</f>
        <v>21.217259138245304</v>
      </c>
      <c r="Z1946" s="42"/>
      <c r="AA1946" s="1">
        <f t="shared" si="2243"/>
        <v>1.8125820695405425E-2</v>
      </c>
      <c r="AB1946" s="41">
        <f t="shared" si="2235"/>
        <v>6.1095977238360959E-2</v>
      </c>
      <c r="AC1946" s="48">
        <f t="shared" si="2236"/>
        <v>8.2414128691723096</v>
      </c>
      <c r="AD1946" s="48">
        <f t="shared" si="2237"/>
        <v>1.5653396863001134</v>
      </c>
      <c r="AE1946" s="48">
        <f t="shared" si="2238"/>
        <v>2.0129986390105916</v>
      </c>
      <c r="AF1946" s="48">
        <f t="shared" si="2239"/>
        <v>1.5653396863001132</v>
      </c>
      <c r="AG1946" s="238">
        <f t="shared" si="2240"/>
        <v>0.44764742547666969</v>
      </c>
      <c r="AH1946" s="48">
        <f t="shared" si="2241"/>
        <v>1.1527233808994248E-5</v>
      </c>
      <c r="AI1946" s="48">
        <f>AE1946+AC1946+SUM($AB$1942:AB1946)</f>
        <v>10.497298707338466</v>
      </c>
      <c r="AJ1946" s="48">
        <f>AE1946+AC1946+SUM($AB$1942:AB1946)+$AJ$1941-$AE$1941</f>
        <v>32.991605586374448</v>
      </c>
      <c r="AK1946" s="46"/>
      <c r="AL1946" s="86"/>
      <c r="AM1946" s="41"/>
      <c r="AN1946" s="41"/>
      <c r="AO1946" s="41"/>
      <c r="AP1946" s="41"/>
      <c r="AQ1946"/>
      <c r="AR1946" s="41"/>
      <c r="AS1946" s="41"/>
      <c r="AT1946" s="41"/>
      <c r="AU1946" s="41"/>
      <c r="AV1946" s="41"/>
      <c r="AW1946" s="22"/>
      <c r="AX1946" s="22"/>
      <c r="AY1946" s="22"/>
      <c r="AZ1946" s="22"/>
      <c r="BA1946" s="22"/>
      <c r="BB1946" s="22"/>
      <c r="BD1946" s="1"/>
      <c r="BE1946" s="1"/>
      <c r="BG1946" s="1"/>
      <c r="BH1946" s="1"/>
      <c r="BI1946" s="1"/>
      <c r="BL1946" s="25"/>
      <c r="CA1946" s="41"/>
    </row>
    <row r="1947" spans="1:92" ht="14.4" x14ac:dyDescent="0.3">
      <c r="A1947" s="19"/>
      <c r="B1947" s="19"/>
      <c r="C1947" s="19"/>
      <c r="D1947" s="22"/>
      <c r="E1947" s="32">
        <v>41360.470833333333</v>
      </c>
      <c r="F1947" s="21">
        <f t="shared" si="2231"/>
        <v>1461.8187499999985</v>
      </c>
      <c r="G1947" s="21">
        <f t="shared" si="2242"/>
        <v>1461.8187499999985</v>
      </c>
      <c r="H1947" s="21"/>
      <c r="I1947" s="50">
        <v>1037</v>
      </c>
      <c r="J1947" s="21">
        <v>13716</v>
      </c>
      <c r="K1947" s="21">
        <v>5528</v>
      </c>
      <c r="L1947" s="21">
        <v>28</v>
      </c>
      <c r="M1947" s="124">
        <v>5.98</v>
      </c>
      <c r="R1947" s="22"/>
      <c r="S1947" s="22"/>
      <c r="T1947" s="22"/>
      <c r="U1947" s="52">
        <f t="shared" si="2232"/>
        <v>2.6100352563652195E-2</v>
      </c>
      <c r="V1947" s="52">
        <f t="shared" si="2233"/>
        <v>3.5207519583295612</v>
      </c>
      <c r="W1947" s="52">
        <f t="shared" si="2234"/>
        <v>2.2546191387609112E-2</v>
      </c>
      <c r="X1947" s="247">
        <f>W1947+V1947+SUM($U$1904:U1947)</f>
        <v>5.1704494170896114</v>
      </c>
      <c r="Y1947" s="104">
        <f>W1947+V1947+SUM($U$1942:U1947)+$Y$1941-$X$1942</f>
        <v>21.811902446452791</v>
      </c>
      <c r="Z1947" s="42"/>
      <c r="AA1947" s="1">
        <f t="shared" si="2243"/>
        <v>1.7282974923945454E-2</v>
      </c>
      <c r="AB1947" s="41">
        <f t="shared" si="2235"/>
        <v>6.4759847279857716E-2</v>
      </c>
      <c r="AC1947" s="48">
        <f t="shared" si="2236"/>
        <v>8.7356428835832602</v>
      </c>
      <c r="AD1947" s="48">
        <f t="shared" si="2237"/>
        <v>1.6592116798525776</v>
      </c>
      <c r="AE1947" s="48">
        <f t="shared" si="2238"/>
        <v>2.1337163317364198</v>
      </c>
      <c r="AF1947" s="48">
        <f t="shared" si="2239"/>
        <v>1.6592116798525773</v>
      </c>
      <c r="AG1947" s="238">
        <f t="shared" si="2240"/>
        <v>0.47449243337233388</v>
      </c>
      <c r="AH1947" s="48">
        <f t="shared" si="2241"/>
        <v>1.2218511508822649E-5</v>
      </c>
      <c r="AI1947" s="48">
        <f>AE1947+AC1947+SUM($AB$1942:AB1947)</f>
        <v>11.177006261755102</v>
      </c>
      <c r="AJ1947" s="48">
        <f>AE1947+AC1947+SUM($AB$1942:AB1947)+$AJ$1941-$AE$1941</f>
        <v>33.671313140791085</v>
      </c>
      <c r="AK1947" s="46"/>
      <c r="AL1947" s="120">
        <f>LINEST(AJ1943:AJ1947,G1943:G1947,TRUE,TRUE)*120</f>
        <v>1.9511509658654098</v>
      </c>
      <c r="AM1947" s="25">
        <v>-6.7644159776406187</v>
      </c>
      <c r="AN1947" s="25">
        <v>0.19028558867659121</v>
      </c>
      <c r="AQ1947"/>
      <c r="AR1947" s="25">
        <v>-63.860311037800521</v>
      </c>
      <c r="AS1947" s="25">
        <v>0.47460604619999058</v>
      </c>
      <c r="AW1947" s="22"/>
      <c r="AX1947" s="22"/>
      <c r="AY1947" s="22"/>
      <c r="AZ1947" s="22"/>
      <c r="BA1947" s="22"/>
      <c r="BB1947" s="22"/>
      <c r="BD1947" s="1"/>
      <c r="BE1947" s="1"/>
      <c r="BG1947" s="1"/>
      <c r="BH1947" s="1"/>
      <c r="BI1947" s="1"/>
      <c r="BL1947" s="25"/>
      <c r="CA1947" s="41"/>
    </row>
    <row r="1948" spans="1:92" ht="14.4" x14ac:dyDescent="0.3">
      <c r="A1948" s="19"/>
      <c r="B1948" s="19"/>
      <c r="C1948" s="19"/>
      <c r="D1948" s="22"/>
      <c r="E1948" s="87">
        <v>41408.4375</v>
      </c>
      <c r="F1948" s="21">
        <f t="shared" si="2231"/>
        <v>1509.7854166666657</v>
      </c>
      <c r="G1948" s="21">
        <f t="shared" si="2242"/>
        <v>1509.7854166666657</v>
      </c>
      <c r="H1948" s="21"/>
      <c r="I1948" s="21"/>
      <c r="L1948" s="21"/>
      <c r="M1948" s="124"/>
      <c r="R1948" s="22"/>
      <c r="S1948" s="22"/>
      <c r="T1948" s="22"/>
      <c r="U1948" s="52"/>
      <c r="V1948" s="52"/>
      <c r="W1948" s="52"/>
      <c r="X1948" s="247">
        <f>W1948+V1948+SUM($U$1904:U1948)</f>
        <v>1.6271512673724411</v>
      </c>
      <c r="Y1948" s="257">
        <f>LINEST(Y1945:Y1947,G1945:G1947)*(F1948-F1947)+Y1947</f>
        <v>22.642972739558967</v>
      </c>
      <c r="Z1948" s="42"/>
      <c r="AA1948" s="1">
        <f t="shared" si="2243"/>
        <v>1.7583949584033504E-2</v>
      </c>
      <c r="AB1948" s="41"/>
      <c r="AC1948" s="48"/>
      <c r="AD1948" s="48"/>
      <c r="AE1948" s="48"/>
      <c r="AF1948" s="48"/>
      <c r="AG1948" s="238"/>
      <c r="AH1948" s="48"/>
      <c r="AI1948" s="48"/>
      <c r="AJ1948" s="88">
        <f>LINEST(AJ1945:AJ1947,G1945:G1947)*(F1948-F1947)+AJ1947</f>
        <v>34.359951599868531</v>
      </c>
      <c r="AK1948" s="46"/>
      <c r="AL1948" s="86"/>
      <c r="AQ1948"/>
      <c r="AW1948" s="22"/>
      <c r="AX1948" s="22"/>
      <c r="AY1948" s="22"/>
      <c r="AZ1948" s="22"/>
      <c r="BA1948" s="22"/>
      <c r="BB1948" s="22"/>
      <c r="BD1948" s="1"/>
      <c r="BE1948" s="1"/>
      <c r="BG1948" s="1"/>
      <c r="BH1948" s="1"/>
      <c r="BI1948" s="1"/>
      <c r="BL1948" s="25"/>
      <c r="CA1948" s="41"/>
    </row>
    <row r="1949" spans="1:92" ht="14.4" x14ac:dyDescent="0.3">
      <c r="A1949" s="19"/>
      <c r="B1949" s="19"/>
      <c r="C1949" s="19"/>
      <c r="D1949" s="22"/>
      <c r="E1949" s="32"/>
      <c r="F1949" s="21"/>
      <c r="G1949" s="21"/>
      <c r="H1949" s="21"/>
      <c r="I1949" s="21"/>
      <c r="L1949" s="21"/>
      <c r="M1949" s="21"/>
      <c r="R1949" s="22"/>
      <c r="S1949" s="22"/>
      <c r="T1949" s="22"/>
      <c r="U1949" s="52"/>
      <c r="V1949" s="52"/>
      <c r="W1949" s="52"/>
      <c r="X1949" s="247">
        <f>W1949+V1949+SUM($U$1904:U1949)</f>
        <v>1.6271512673724411</v>
      </c>
      <c r="Y1949" s="104"/>
      <c r="Z1949" s="42"/>
      <c r="AA1949" s="42"/>
      <c r="AB1949" s="41"/>
      <c r="AC1949" s="48"/>
      <c r="AD1949" s="48"/>
      <c r="AE1949" s="48"/>
      <c r="AF1949" s="48"/>
      <c r="AG1949" s="238"/>
      <c r="AH1949" s="186" t="s">
        <v>392</v>
      </c>
      <c r="AI1949" s="48">
        <f>AVERAGE(AI1971)</f>
        <v>4.6042403193794588</v>
      </c>
      <c r="AJ1949" s="48"/>
      <c r="AK1949" s="46"/>
      <c r="AL1949" s="86"/>
      <c r="AM1949" s="41"/>
      <c r="AN1949" s="41"/>
      <c r="AO1949" s="41"/>
      <c r="AP1949" s="41"/>
      <c r="AQ1949"/>
      <c r="AR1949" s="41"/>
      <c r="AS1949" s="41"/>
      <c r="AT1949" s="41"/>
      <c r="AU1949" s="41"/>
      <c r="AV1949" s="41"/>
      <c r="AW1949" s="22"/>
      <c r="AX1949" s="22"/>
      <c r="AY1949" s="22"/>
      <c r="AZ1949" s="22"/>
      <c r="BA1949" s="22"/>
      <c r="BB1949" s="22"/>
      <c r="BD1949" s="1"/>
      <c r="BE1949" s="1"/>
      <c r="BG1949" s="1"/>
      <c r="BH1949" s="1"/>
      <c r="BI1949" s="1"/>
      <c r="BQ1949" s="89"/>
      <c r="BR1949" s="89"/>
      <c r="BS1949" s="89"/>
      <c r="CA1949" s="41"/>
    </row>
    <row r="1950" spans="1:92" ht="14.4" x14ac:dyDescent="0.3">
      <c r="A1950" s="19"/>
      <c r="B1950" s="19"/>
      <c r="C1950" s="19"/>
      <c r="D1950" s="22" t="s">
        <v>216</v>
      </c>
      <c r="E1950" s="32">
        <v>41408.4375</v>
      </c>
      <c r="F1950" s="21">
        <f t="shared" ref="F1950:F1966" si="2244">E1950-E$1904</f>
        <v>1509.7854166666657</v>
      </c>
      <c r="G1950" s="21"/>
      <c r="H1950" s="21"/>
      <c r="I1950" s="21"/>
      <c r="L1950" s="21"/>
      <c r="M1950" s="124"/>
      <c r="O1950" s="1" t="s">
        <v>360</v>
      </c>
      <c r="P1950" s="22">
        <v>61.741909792565103</v>
      </c>
      <c r="R1950" s="22"/>
      <c r="S1950" s="22"/>
      <c r="T1950" s="22"/>
      <c r="U1950" s="52"/>
      <c r="V1950" s="52"/>
      <c r="W1950" s="52"/>
      <c r="X1950" s="247"/>
      <c r="Y1950" s="104"/>
      <c r="Z1950" s="42"/>
      <c r="AA1950" s="42"/>
      <c r="AB1950" s="41"/>
      <c r="AC1950" s="48"/>
      <c r="AD1950" s="48"/>
      <c r="AE1950" s="48"/>
      <c r="AF1950" s="48"/>
      <c r="AG1950" s="238"/>
      <c r="AH1950" s="48"/>
      <c r="AI1950" s="48"/>
      <c r="AJ1950" s="48"/>
      <c r="AK1950" s="46"/>
      <c r="AL1950" s="86"/>
      <c r="AM1950" s="41"/>
      <c r="AN1950" s="41"/>
      <c r="AO1950" s="41"/>
      <c r="AP1950" s="41"/>
      <c r="AQ1950"/>
      <c r="AR1950" s="41"/>
      <c r="AS1950" s="41"/>
      <c r="AT1950" s="41"/>
      <c r="AU1950" s="41"/>
      <c r="AV1950" s="41"/>
      <c r="AW1950" s="22"/>
      <c r="AX1950" s="22"/>
      <c r="AY1950" s="22"/>
      <c r="AZ1950" s="22"/>
      <c r="BA1950" s="22"/>
      <c r="BB1950" s="22"/>
      <c r="BD1950" s="1"/>
      <c r="BE1950" s="1"/>
      <c r="BG1950" s="1"/>
      <c r="BH1950" s="1"/>
      <c r="BI1950" s="1"/>
      <c r="CM1950" s="89">
        <f>CH1950/$P$1950</f>
        <v>0</v>
      </c>
      <c r="CN1950" s="89">
        <f>CI1950/$P$1950</f>
        <v>0</v>
      </c>
    </row>
    <row r="1951" spans="1:92" ht="14.4" x14ac:dyDescent="0.3">
      <c r="A1951" s="19"/>
      <c r="B1951" s="19"/>
      <c r="C1951" s="19"/>
      <c r="D1951" s="22"/>
      <c r="E1951" s="32">
        <v>41410.484027777777</v>
      </c>
      <c r="F1951" s="21">
        <f t="shared" si="2244"/>
        <v>1511.8319444444423</v>
      </c>
      <c r="G1951" s="21">
        <f t="shared" ref="G1951:G1966" si="2245">E1951-E$1951</f>
        <v>0</v>
      </c>
      <c r="H1951" s="21"/>
      <c r="I1951" s="50">
        <v>1037</v>
      </c>
      <c r="J1951" s="21">
        <v>3127</v>
      </c>
      <c r="K1951" s="21">
        <v>265</v>
      </c>
      <c r="L1951" s="21">
        <v>6</v>
      </c>
      <c r="M1951" s="124">
        <v>5.98</v>
      </c>
      <c r="R1951" s="22"/>
      <c r="S1951" s="22"/>
      <c r="T1951" s="22"/>
      <c r="U1951" s="52">
        <f t="shared" ref="U1951:U1976" si="2246">($A$5*I1951/1000/$A$3*K1951)/$P$1903</f>
        <v>1.2511927332430955E-3</v>
      </c>
      <c r="V1951" s="52">
        <f t="shared" ref="V1951:V1976" si="2247">($T$1903*I1951/1000/$A$3*K1951)/$P$1903</f>
        <v>0.16877700234394602</v>
      </c>
      <c r="W1951" s="52">
        <f t="shared" ref="W1951:W1976" si="2248">($A$36*$R$1903*K1951*I1951/1000000)/$P$1903</f>
        <v>1.0808141674595543E-3</v>
      </c>
      <c r="X1951" s="247">
        <f>W1951+V1951+SUM($U$1950:U1951)</f>
        <v>0.17110900924464867</v>
      </c>
      <c r="Y1951" s="258">
        <v>0</v>
      </c>
      <c r="Z1951" s="42"/>
      <c r="AA1951" s="42"/>
      <c r="AB1951" s="41">
        <f t="shared" ref="AB1951:AB1976" si="2249">($A$5*I1951/1000/$A$3*J1951)/$P$1903</f>
        <v>1.4764074252268526E-2</v>
      </c>
      <c r="AC1951" s="48">
        <f t="shared" ref="AC1951:AC1976" si="2250">($T$1903*I1951/1000/$A$3*J1951)/$P$1903</f>
        <v>1.9915686276585634</v>
      </c>
      <c r="AD1951" s="48">
        <f t="shared" ref="AD1951:AD1976" si="2251">($A$4*$R$1903/1000*J1951/1000000*I1951/1000*1000000)/$P$1903</f>
        <v>0.37827026267855129</v>
      </c>
      <c r="AE1951" s="48">
        <f t="shared" ref="AE1951:AE1976" si="2252">($A$4*((I1951/1000)*J1951/10^6)*(1+($A$18/(10^-M1951))+(($A$18*$A$19)/(10^-M1951)^2))*1000000)*$R$1903/1000/$P$1903</f>
        <v>0.48644874375472341</v>
      </c>
      <c r="AF1951" s="48">
        <f t="shared" ref="AF1951:AF1976" si="2253">AE1951/(1+($A$18/(10^-M1951))+(($A$18*$A$19)/(10^-M1951)^2))*1</f>
        <v>0.37827026267855135</v>
      </c>
      <c r="AG1951" s="238">
        <f t="shared" ref="AG1951:AG1976" si="2254">AE1951/(1+($A$18/(10^-M1951))+(($A$18*$A$19)/(10^-M1951)^2))*($A$18/(10^-M1951))</f>
        <v>0.10817569547647188</v>
      </c>
      <c r="AH1951" s="48">
        <f t="shared" ref="AH1951:AH1976" si="2255">AE1951/(1+($A$18/(10^-M1951))+(($A$18*$A$19)/(10^-M1951)^2))*(($A$18*$A$19)/(10^-M1951)^2)</f>
        <v>2.7855997002105887E-6</v>
      </c>
      <c r="AI1951" s="48">
        <f>AE1951+AC1951+SUM($AB$1950:AB1951)</f>
        <v>2.492781445665555</v>
      </c>
      <c r="AJ1951" s="130">
        <v>0</v>
      </c>
      <c r="AK1951" s="46"/>
      <c r="AL1951" s="86"/>
      <c r="AM1951" s="25">
        <v>55.1935</v>
      </c>
      <c r="AN1951" s="25">
        <v>0.28637824638058479</v>
      </c>
      <c r="AQ1951">
        <v>161</v>
      </c>
      <c r="AR1951" s="25">
        <v>157.37700000000001</v>
      </c>
      <c r="AS1951" s="25">
        <v>0.35496760415563355</v>
      </c>
      <c r="AV1951" s="41"/>
      <c r="AW1951" s="86"/>
      <c r="AX1951" s="86"/>
      <c r="AY1951" s="86">
        <f t="shared" ref="AY1951:AY1968" si="2256">(1/(1/((AM1951/1000+1)*0.0112372)+1))*AI1951</f>
        <v>2.9211583535610361E-2</v>
      </c>
      <c r="AZ1951" s="86">
        <f t="shared" ref="AZ1951:AZ1968" si="2257">(1-(1/(1/((AM1951/1000+1)*0.0112372)+1)))*AI1951</f>
        <v>2.4635698621299444</v>
      </c>
      <c r="BA1951" s="86"/>
      <c r="BB1951" s="86"/>
      <c r="BC1951" s="89"/>
      <c r="BD1951" s="89"/>
      <c r="BE1951" s="41"/>
      <c r="BF1951" s="89"/>
      <c r="BG1951" s="89"/>
      <c r="BH1951" s="89"/>
      <c r="BI1951" s="89"/>
      <c r="BJ1951" s="41"/>
      <c r="BK1951" s="89"/>
      <c r="BL1951" s="89"/>
      <c r="BM1951" s="89"/>
      <c r="BN1951" s="86"/>
      <c r="BO1951" s="86"/>
      <c r="BP1951" s="86">
        <f t="shared" ref="BP1951:BP1968" si="2258">(1/(1/((AR1951/1000+1)*0.0112372)+1))*X1951</f>
        <v>2.1968173791043163E-3</v>
      </c>
      <c r="BQ1951" s="86">
        <f t="shared" ref="BQ1951:BQ1968" si="2259">(1-(1/(1/((AR1951/1000+1)*0.0112372)+1)))*X1951</f>
        <v>0.16891219186554435</v>
      </c>
      <c r="BR1951" s="86"/>
      <c r="BS1951" s="86"/>
      <c r="BT1951" s="89"/>
      <c r="BU1951" s="89"/>
      <c r="BV1951" s="41"/>
      <c r="BW1951" s="89"/>
      <c r="BX1951" s="42"/>
      <c r="BY1951" s="89"/>
      <c r="BZ1951" s="89"/>
      <c r="CA1951" s="41"/>
      <c r="CB1951" s="89"/>
      <c r="CC1951" s="89"/>
      <c r="CD1951" s="41"/>
      <c r="CE1951" s="41"/>
      <c r="CF1951" s="42"/>
      <c r="CG1951" s="42"/>
      <c r="CH1951" s="42">
        <v>0</v>
      </c>
      <c r="CI1951" s="89">
        <v>0</v>
      </c>
      <c r="CJ1951" s="89">
        <v>0</v>
      </c>
      <c r="CK1951" s="42">
        <v>0</v>
      </c>
      <c r="CM1951" s="89">
        <f t="shared" ref="CM1951:CM1976" si="2260">CH1951/$P$1950</f>
        <v>0</v>
      </c>
      <c r="CN1951" s="89">
        <f t="shared" ref="CN1951:CN1976" si="2261">CI1951/$P$1950</f>
        <v>0</v>
      </c>
    </row>
    <row r="1952" spans="1:92" ht="14.4" x14ac:dyDescent="0.3">
      <c r="A1952" s="19"/>
      <c r="B1952" s="19"/>
      <c r="C1952" s="19"/>
      <c r="D1952" s="22"/>
      <c r="E1952" s="32">
        <v>41416.417361111111</v>
      </c>
      <c r="F1952" s="21">
        <f t="shared" si="2244"/>
        <v>1517.7652777777766</v>
      </c>
      <c r="G1952" s="21">
        <f t="shared" si="2245"/>
        <v>5.9333333333343035</v>
      </c>
      <c r="H1952" s="21"/>
      <c r="I1952" s="50">
        <v>1037</v>
      </c>
      <c r="J1952" s="21">
        <v>4909</v>
      </c>
      <c r="K1952" s="21">
        <v>1397</v>
      </c>
      <c r="L1952" s="21">
        <v>9</v>
      </c>
      <c r="M1952" s="124">
        <v>5.98</v>
      </c>
      <c r="R1952" s="22"/>
      <c r="S1952" s="22"/>
      <c r="T1952" s="22"/>
      <c r="U1952" s="52">
        <f t="shared" si="2246"/>
        <v>6.5959103710966195E-3</v>
      </c>
      <c r="V1952" s="52">
        <f t="shared" si="2247"/>
        <v>0.88974140480940611</v>
      </c>
      <c r="W1952" s="52">
        <f t="shared" si="2248"/>
        <v>5.697726007324517E-3</v>
      </c>
      <c r="X1952" s="247">
        <f>W1952+V1952+SUM($U$1950:U1952)</f>
        <v>0.90328623392107033</v>
      </c>
      <c r="Y1952" s="236">
        <f>W1952+V1952+SUM($U$1950:U1952)-$X$1951</f>
        <v>0.73217722467642166</v>
      </c>
      <c r="Z1952" s="42"/>
      <c r="AA1952" s="42"/>
      <c r="AB1952" s="41">
        <f t="shared" si="2249"/>
        <v>2.3177755198076813E-2</v>
      </c>
      <c r="AC1952" s="48">
        <f t="shared" si="2250"/>
        <v>3.126514356628042</v>
      </c>
      <c r="AD1952" s="48">
        <f t="shared" si="2251"/>
        <v>0.59383713447042163</v>
      </c>
      <c r="AE1952" s="48">
        <f t="shared" si="2252"/>
        <v>0.76366385772047873</v>
      </c>
      <c r="AF1952" s="48">
        <f t="shared" si="2253"/>
        <v>0.59383713447042163</v>
      </c>
      <c r="AG1952" s="238">
        <f t="shared" si="2254"/>
        <v>0.16982235020594832</v>
      </c>
      <c r="AH1952" s="48">
        <f t="shared" si="2255"/>
        <v>4.373044108837153E-6</v>
      </c>
      <c r="AI1952" s="48">
        <f>AE1952+AC1952+SUM($AB$1950:AB1952)</f>
        <v>3.9281200437988661</v>
      </c>
      <c r="AJ1952" s="48">
        <f>AE1952+AC1952+SUM($AB$1950:AB1952)-$AI$1951</f>
        <v>1.4353385981333111</v>
      </c>
      <c r="AK1952" s="46"/>
      <c r="AL1952" s="86"/>
      <c r="AM1952" s="25">
        <v>161.79750000000001</v>
      </c>
      <c r="AN1952" s="25">
        <v>0.13788582233139204</v>
      </c>
      <c r="AQ1952">
        <v>634</v>
      </c>
      <c r="AR1952" s="25">
        <v>240.80950000000001</v>
      </c>
      <c r="AS1952" s="25">
        <v>0.46456915523956926</v>
      </c>
      <c r="AV1952" s="41">
        <f t="shared" ref="AV1952:AV1968" si="2262">AJ1952-BA1952-BB1952</f>
        <v>0</v>
      </c>
      <c r="AW1952" s="86">
        <f t="shared" ref="AW1952:AW1968" si="2263">(1/(1/((AM1952/1000+1)*0.0112372)+1))*AE1952</f>
        <v>9.8414164620473192E-3</v>
      </c>
      <c r="AX1952" s="86">
        <f t="shared" ref="AX1952:AX1968" si="2264">(1-(1/(1/((AM1952/1000+1)*0.0112372)+1)))*AE1952</f>
        <v>0.75382244125843134</v>
      </c>
      <c r="AY1952" s="86">
        <f t="shared" si="2256"/>
        <v>5.0622096192078983E-2</v>
      </c>
      <c r="AZ1952" s="86">
        <f t="shared" si="2257"/>
        <v>3.8774979476067872</v>
      </c>
      <c r="BA1952" s="131">
        <f>AY1952-$AY$1951</f>
        <v>2.1410512656468622E-2</v>
      </c>
      <c r="BB1952" s="131">
        <f>AZ1952-$AZ$1951</f>
        <v>1.4139280854768428</v>
      </c>
      <c r="BC1952" s="89">
        <f>BA1952-BA1951</f>
        <v>2.1410512656468622E-2</v>
      </c>
      <c r="BD1952" s="89">
        <f>BB1952-BB1951</f>
        <v>1.4139280854768428</v>
      </c>
      <c r="BE1952" s="41">
        <f>1000*(((BC1952)/((BD1952))/0.0112372-1))</f>
        <v>347.53990393133603</v>
      </c>
      <c r="BF1952" s="89">
        <f>(BE1952-$B$10)/($AM$1947-$B$10)</f>
        <v>0.54606911573311678</v>
      </c>
      <c r="BG1952" s="89">
        <f>1-BF1952</f>
        <v>0.45393088426688322</v>
      </c>
      <c r="BH1952" s="89">
        <f>BF1952*($AJ1952-$AJ1951)</f>
        <v>0.78379407906026866</v>
      </c>
      <c r="BI1952" s="89">
        <f>BG1952*($AJ1952-$AJ1951)</f>
        <v>0.65154451907304245</v>
      </c>
      <c r="BJ1952" s="41">
        <f>1000*((BA1952/BB1952)/0.0112372-1)</f>
        <v>347.53990393133603</v>
      </c>
      <c r="BK1952" s="89">
        <f>(BJ1952-$B$10)/($AM$1947-$B$10)</f>
        <v>0.54606911573311678</v>
      </c>
      <c r="BL1952" s="89">
        <f>1-BK1952</f>
        <v>0.45393088426688322</v>
      </c>
      <c r="BM1952" s="89">
        <f>Y1952-BR1952-BS1952</f>
        <v>0</v>
      </c>
      <c r="BN1952" s="86">
        <f t="shared" ref="BN1952:BN1968" si="2265">(1/(1/((AR1952/1000+1)*0.0112372)+1))*W1952</f>
        <v>7.8352190749230658E-5</v>
      </c>
      <c r="BO1952" s="86">
        <f t="shared" ref="BO1952:BO1968" si="2266">(1-(1/(1/((AR1952/1000+1)*0.0112372)+1)))*W1952</f>
        <v>5.619373816575287E-3</v>
      </c>
      <c r="BP1952" s="86">
        <f t="shared" si="2258"/>
        <v>1.2421526624894949E-2</v>
      </c>
      <c r="BQ1952" s="86">
        <f t="shared" si="2259"/>
        <v>0.8908647072961754</v>
      </c>
      <c r="BR1952" s="131">
        <f>BP1952-$BP$1951</f>
        <v>1.0224709245790633E-2</v>
      </c>
      <c r="BS1952" s="131">
        <f>BQ1952-$BQ$1951</f>
        <v>0.72195251543063099</v>
      </c>
      <c r="BT1952" s="89">
        <f>BR1952-BR1951</f>
        <v>1.0224709245790633E-2</v>
      </c>
      <c r="BU1952" s="89">
        <f>BS1952-BS1951</f>
        <v>0.72195251543063099</v>
      </c>
      <c r="BV1952" s="41">
        <f t="shared" ref="BV1952:BV1963" si="2267">1000*((BT1952/BU1952)/0.0112372-1)</f>
        <v>260.32985091866976</v>
      </c>
      <c r="BW1952" s="89" t="e">
        <f t="shared" ref="BW1952:BW1968" si="2268">(BV1952-$P$1756)/($AR$1947-$P$1756)</f>
        <v>#REF!</v>
      </c>
      <c r="BX1952" s="42" t="e">
        <f t="shared" ref="BX1952:BX1966" si="2269">1-BW1952</f>
        <v>#REF!</v>
      </c>
      <c r="BY1952" s="89" t="e">
        <f t="shared" ref="BY1952:BZ1966" si="2270">BW1952*($X1952-$X1951)</f>
        <v>#REF!</v>
      </c>
      <c r="BZ1952" s="89" t="e">
        <f t="shared" si="2270"/>
        <v>#REF!</v>
      </c>
      <c r="CA1952" s="41">
        <f t="shared" ref="CA1952:CA1966" si="2271">1000*((BR1952/BS1952/0.0112372-1))</f>
        <v>260.32985091866976</v>
      </c>
      <c r="CB1952" s="89" t="e">
        <f t="shared" ref="CB1952:CB1971" si="2272">(CA1952-$P$1756)/($AR$1947-$P$1756)</f>
        <v>#REF!</v>
      </c>
      <c r="CC1952" s="89" t="e">
        <f>1-CB1952</f>
        <v>#REF!</v>
      </c>
      <c r="CD1952" s="41" t="e">
        <f>CK1952+CJ1952</f>
        <v>#REF!</v>
      </c>
      <c r="CE1952" s="41" t="e">
        <f>CH1952+CI1952</f>
        <v>#REF!</v>
      </c>
      <c r="CF1952" s="42" t="e">
        <f>CK1952*13.49+CJ1952</f>
        <v>#REF!</v>
      </c>
      <c r="CG1952" s="42" t="e">
        <f>CH1952*13.49+CI1952</f>
        <v>#REF!</v>
      </c>
      <c r="CH1952" s="42" t="e">
        <f t="shared" ref="CH1952:CH1967" si="2273">CC1952*$Y1952</f>
        <v>#REF!</v>
      </c>
      <c r="CI1952" s="89">
        <f>BL1952*$AJ1952</f>
        <v>0.65154451907304245</v>
      </c>
      <c r="CJ1952" s="89">
        <f>BK1952*$AJ1952</f>
        <v>0.78379407906026866</v>
      </c>
      <c r="CK1952" s="42" t="e">
        <f t="shared" ref="CK1952:CK1967" si="2274">CB1952*$Y1952</f>
        <v>#REF!</v>
      </c>
      <c r="CM1952" s="89" t="e">
        <f t="shared" si="2260"/>
        <v>#REF!</v>
      </c>
      <c r="CN1952" s="89">
        <f t="shared" si="2261"/>
        <v>1.0552710812834312E-2</v>
      </c>
    </row>
    <row r="1953" spans="1:92" ht="14.4" x14ac:dyDescent="0.3">
      <c r="A1953" s="19"/>
      <c r="B1953" s="19"/>
      <c r="C1953" s="19"/>
      <c r="D1953" s="22"/>
      <c r="E1953" s="32">
        <v>41423.50277777778</v>
      </c>
      <c r="F1953" s="21">
        <f t="shared" si="2244"/>
        <v>1524.8506944444453</v>
      </c>
      <c r="G1953" s="21">
        <f t="shared" si="2245"/>
        <v>13.01875000000291</v>
      </c>
      <c r="H1953" s="21"/>
      <c r="I1953" s="50">
        <v>1037</v>
      </c>
      <c r="J1953" s="21">
        <v>5846</v>
      </c>
      <c r="K1953" s="21">
        <v>2785</v>
      </c>
      <c r="L1953" s="21">
        <v>16</v>
      </c>
      <c r="M1953" s="124">
        <v>5.98</v>
      </c>
      <c r="R1953" s="22"/>
      <c r="S1953" s="22"/>
      <c r="T1953" s="22"/>
      <c r="U1953" s="52">
        <f t="shared" si="2246"/>
        <v>1.3149327404083097E-2</v>
      </c>
      <c r="V1953" s="52">
        <f t="shared" si="2247"/>
        <v>1.7737507604826028</v>
      </c>
      <c r="W1953" s="52">
        <f t="shared" si="2248"/>
        <v>1.1358745118395693E-2</v>
      </c>
      <c r="X1953" s="247">
        <f>W1953+V1953+SUM($U$1950:U1953)</f>
        <v>1.8061059361094212</v>
      </c>
      <c r="Y1953" s="236">
        <f>W1953+V1953+SUM($U$1950:U1953)-$X$1951</f>
        <v>1.6349969268647726</v>
      </c>
      <c r="Z1953" s="42"/>
      <c r="AA1953" s="42"/>
      <c r="AB1953" s="41">
        <f t="shared" si="2249"/>
        <v>2.760178384354391E-2</v>
      </c>
      <c r="AC1953" s="48">
        <f t="shared" si="2250"/>
        <v>3.7232843611422961</v>
      </c>
      <c r="AD1953" s="48">
        <f t="shared" si="2251"/>
        <v>0.70718514730374515</v>
      </c>
      <c r="AE1953" s="48">
        <f t="shared" si="2252"/>
        <v>0.90942736040617611</v>
      </c>
      <c r="AF1953" s="48">
        <f t="shared" si="2253"/>
        <v>0.70718514730374515</v>
      </c>
      <c r="AG1953" s="238">
        <f t="shared" si="2254"/>
        <v>0.20223700535831615</v>
      </c>
      <c r="AH1953" s="48">
        <f t="shared" si="2255"/>
        <v>5.2077441149443874E-6</v>
      </c>
      <c r="AI1953" s="48">
        <f>AE1953+AC1953+SUM($AB$1950:AB1953)</f>
        <v>4.6982553348423615</v>
      </c>
      <c r="AJ1953" s="48">
        <f>AE1953+AC1953+SUM($AB$1950:AB1953)-$AI$1951</f>
        <v>2.2054738891768064</v>
      </c>
      <c r="AK1953" s="46"/>
      <c r="AL1953" s="86"/>
      <c r="AM1953" s="25">
        <v>234.15350000000001</v>
      </c>
      <c r="AN1953" s="25">
        <v>0.26023130736583244</v>
      </c>
      <c r="AQ1953">
        <v>1832</v>
      </c>
      <c r="AR1953" s="25">
        <v>314.94749999999999</v>
      </c>
      <c r="AS1953" s="25">
        <v>0.59692685203527418</v>
      </c>
      <c r="AV1953" s="41">
        <f t="shared" si="2262"/>
        <v>0</v>
      </c>
      <c r="AW1953" s="86">
        <f t="shared" si="2263"/>
        <v>1.2439808810232739E-2</v>
      </c>
      <c r="AX1953" s="86">
        <f t="shared" si="2264"/>
        <v>0.89698755159594334</v>
      </c>
      <c r="AY1953" s="86">
        <f t="shared" si="2256"/>
        <v>6.4266153242840199E-2</v>
      </c>
      <c r="AZ1953" s="86">
        <f t="shared" si="2257"/>
        <v>4.6339891815995209</v>
      </c>
      <c r="BA1953" s="86">
        <f t="shared" ref="BA1953:BA1966" si="2275">AY1953-$AY$1951</f>
        <v>3.5054569707229838E-2</v>
      </c>
      <c r="BB1953" s="86">
        <f t="shared" ref="BB1953:BB1966" si="2276">AZ1953-$AZ$1951</f>
        <v>2.1704193194695764</v>
      </c>
      <c r="BC1953" s="89">
        <f>BA1953-BA1952</f>
        <v>1.3644057050761216E-2</v>
      </c>
      <c r="BD1953" s="89">
        <f>BB1953-BB1952</f>
        <v>0.75649123399273366</v>
      </c>
      <c r="BE1953" s="41">
        <f>1000*(((BC1953)/((BD1953))/0.0112372-1))</f>
        <v>605.02394619969004</v>
      </c>
      <c r="BF1953" s="89">
        <f>(BE1953-$B$10)/($AM$1947-$B$10)</f>
        <v>0.21618332991624395</v>
      </c>
      <c r="BG1953" s="89">
        <f>1-BF1953</f>
        <v>0.78381667008375611</v>
      </c>
      <c r="BH1953" s="89">
        <f>BF1953*($AJ1953-$AJ1952)</f>
        <v>0.1664904117037985</v>
      </c>
      <c r="BI1953" s="89">
        <f>BG1953*($AJ1953-$AJ1952)</f>
        <v>0.6036448793396969</v>
      </c>
      <c r="BJ1953" s="41">
        <f>1000*((BA1953/BB1953)/0.0112372-1)</f>
        <v>437.28496799417684</v>
      </c>
      <c r="BK1953" s="89">
        <f>(BJ1953-$B$10)/($AM$1947-$B$10)</f>
        <v>0.43108870482788336</v>
      </c>
      <c r="BL1953" s="89">
        <f>1-BK1953</f>
        <v>0.56891129517211669</v>
      </c>
      <c r="BM1953" s="89">
        <f>Y1953-BR1953-BS1953</f>
        <v>0</v>
      </c>
      <c r="BN1953" s="86">
        <f t="shared" si="2265"/>
        <v>1.6539658980289194E-4</v>
      </c>
      <c r="BO1953" s="86">
        <f t="shared" si="2266"/>
        <v>1.11933485285928E-2</v>
      </c>
      <c r="BP1953" s="86">
        <f t="shared" si="2258"/>
        <v>2.6299010985946815E-2</v>
      </c>
      <c r="BQ1953" s="86">
        <f t="shared" si="2259"/>
        <v>1.7798069251234745</v>
      </c>
      <c r="BR1953" s="86">
        <f t="shared" ref="BR1953:BR1966" si="2277">BP1953-$BP$1951</f>
        <v>2.4102193606842497E-2</v>
      </c>
      <c r="BS1953" s="86">
        <f t="shared" ref="BS1953:BS1966" si="2278">BQ1953-$BQ$1951</f>
        <v>1.6108947332579302</v>
      </c>
      <c r="BT1953" s="89">
        <f t="shared" ref="BT1953:BU1966" si="2279">BR1953-BR1952</f>
        <v>1.3877484361051864E-2</v>
      </c>
      <c r="BU1953" s="89">
        <f t="shared" si="2279"/>
        <v>0.88894221782729921</v>
      </c>
      <c r="BV1953" s="41">
        <f t="shared" si="2267"/>
        <v>389.24583609539985</v>
      </c>
      <c r="BW1953" s="89" t="e">
        <f t="shared" si="2268"/>
        <v>#REF!</v>
      </c>
      <c r="BX1953" s="42" t="e">
        <f t="shared" si="2269"/>
        <v>#REF!</v>
      </c>
      <c r="BY1953" s="89" t="e">
        <f t="shared" si="2270"/>
        <v>#REF!</v>
      </c>
      <c r="BZ1953" s="89" t="e">
        <f t="shared" si="2270"/>
        <v>#REF!</v>
      </c>
      <c r="CA1953" s="41">
        <f t="shared" si="2271"/>
        <v>331.46973325264753</v>
      </c>
      <c r="CB1953" s="89" t="e">
        <f t="shared" si="2272"/>
        <v>#REF!</v>
      </c>
      <c r="CC1953" s="89" t="e">
        <f t="shared" ref="CC1953:CC1966" si="2280">1-CB1953</f>
        <v>#REF!</v>
      </c>
      <c r="CD1953" s="41" t="e">
        <f>CK1953+CJ1953</f>
        <v>#REF!</v>
      </c>
      <c r="CE1953" s="41" t="e">
        <f>CH1953+CI1953</f>
        <v>#REF!</v>
      </c>
      <c r="CF1953" s="42" t="e">
        <f>CK1953*13.49+CJ1953</f>
        <v>#REF!</v>
      </c>
      <c r="CG1953" s="42" t="e">
        <f>CH1953*13.49+CI1953</f>
        <v>#REF!</v>
      </c>
      <c r="CH1953" s="42" t="e">
        <f t="shared" si="2273"/>
        <v>#REF!</v>
      </c>
      <c r="CI1953" s="89">
        <f>BL1953*$AJ1953</f>
        <v>1.2547190067598624</v>
      </c>
      <c r="CJ1953" s="89">
        <f>BK1953*$AJ1953</f>
        <v>0.95075488241694428</v>
      </c>
      <c r="CK1953" s="42" t="e">
        <f t="shared" si="2274"/>
        <v>#REF!</v>
      </c>
      <c r="CM1953" s="89" t="e">
        <f t="shared" si="2260"/>
        <v>#REF!</v>
      </c>
      <c r="CN1953" s="89">
        <f t="shared" si="2261"/>
        <v>2.0321998638774767E-2</v>
      </c>
    </row>
    <row r="1954" spans="1:92" ht="14.4" x14ac:dyDescent="0.3">
      <c r="A1954" s="19"/>
      <c r="B1954" s="19"/>
      <c r="C1954" s="19"/>
      <c r="D1954" s="22"/>
      <c r="E1954" s="32">
        <v>41431.619444444441</v>
      </c>
      <c r="F1954" s="21">
        <f t="shared" si="2244"/>
        <v>1532.9673611111066</v>
      </c>
      <c r="G1954" s="21">
        <f t="shared" si="2245"/>
        <v>21.135416666664241</v>
      </c>
      <c r="H1954" s="112">
        <v>10</v>
      </c>
      <c r="I1954" s="21">
        <v>1087</v>
      </c>
      <c r="J1954" s="21">
        <v>6946.81988</v>
      </c>
      <c r="K1954" s="21">
        <v>4395.25126</v>
      </c>
      <c r="L1954" s="21">
        <v>28</v>
      </c>
      <c r="M1954" s="124">
        <v>5.98</v>
      </c>
      <c r="R1954" s="22"/>
      <c r="S1954" s="22"/>
      <c r="T1954" s="22"/>
      <c r="U1954" s="52">
        <f t="shared" si="2246"/>
        <v>2.1752683165640184E-2</v>
      </c>
      <c r="V1954" s="52">
        <f t="shared" si="2247"/>
        <v>2.9342822732979053</v>
      </c>
      <c r="W1954" s="52">
        <f t="shared" si="2248"/>
        <v>1.8790556819126728E-2</v>
      </c>
      <c r="X1954" s="247">
        <f>W1954+V1954+SUM($U$1950:U1954)</f>
        <v>2.9958219437910953</v>
      </c>
      <c r="Y1954" s="236">
        <f>W1954+V1954+SUM($U$1950:U1954)-$X$1951</f>
        <v>2.8247129345464468</v>
      </c>
      <c r="Z1954" s="42"/>
      <c r="AA1954" s="1">
        <f t="shared" ref="AA1954:AA1968" si="2281">LINEST(Y1951:Y1954,F1951:F1954,TRUE,TRUE)</f>
        <v>0.13338439200131388</v>
      </c>
      <c r="AB1954" s="41">
        <f t="shared" si="2249"/>
        <v>3.4380735689365477E-2</v>
      </c>
      <c r="AC1954" s="48">
        <f t="shared" si="2250"/>
        <v>4.6377167592638324</v>
      </c>
      <c r="AD1954" s="48">
        <f t="shared" si="2251"/>
        <v>0.88086863409670602</v>
      </c>
      <c r="AE1954" s="48">
        <f t="shared" si="2252"/>
        <v>1.1327811957383833</v>
      </c>
      <c r="AF1954" s="48">
        <f t="shared" si="2253"/>
        <v>0.88086863409670602</v>
      </c>
      <c r="AG1954" s="238">
        <f t="shared" si="2254"/>
        <v>0.25190607488433708</v>
      </c>
      <c r="AH1954" s="48">
        <f t="shared" si="2255"/>
        <v>6.4867573403459801E-6</v>
      </c>
      <c r="AI1954" s="48">
        <f>AE1954+AC1954+SUM($AB$1950:AB1954)</f>
        <v>5.8704223039854702</v>
      </c>
      <c r="AJ1954" s="48">
        <f>AE1954+AC1954+SUM($AB$1950:AB1954)-$AI$1951</f>
        <v>3.3776408583199151</v>
      </c>
      <c r="AK1954" s="46"/>
      <c r="AL1954" s="86"/>
      <c r="AM1954" s="92">
        <f>AM1953</f>
        <v>234.15350000000001</v>
      </c>
      <c r="AN1954"/>
      <c r="AO1954"/>
      <c r="AP1954"/>
      <c r="AQ1954">
        <v>1755</v>
      </c>
      <c r="AR1954" s="25">
        <v>375.75049999999999</v>
      </c>
      <c r="AS1954" s="25">
        <v>9.8500000000001364E-2</v>
      </c>
      <c r="AV1954" s="41">
        <f t="shared" si="2262"/>
        <v>0</v>
      </c>
      <c r="AW1954" s="86">
        <f t="shared" si="2263"/>
        <v>1.549500500239911E-2</v>
      </c>
      <c r="AX1954" s="86">
        <f t="shared" si="2264"/>
        <v>1.1172861907359841</v>
      </c>
      <c r="AY1954" s="86">
        <f t="shared" si="2256"/>
        <v>8.0299905496893476E-2</v>
      </c>
      <c r="AZ1954" s="86">
        <f t="shared" si="2257"/>
        <v>5.7901223984885766</v>
      </c>
      <c r="BA1954" s="86">
        <f t="shared" si="2275"/>
        <v>5.1088321961283115E-2</v>
      </c>
      <c r="BB1954" s="86">
        <f t="shared" si="2276"/>
        <v>3.3265525363586321</v>
      </c>
      <c r="BC1954" s="89"/>
      <c r="BD1954" s="89"/>
      <c r="BE1954" s="41"/>
      <c r="BF1954" s="89"/>
      <c r="BG1954" s="89"/>
      <c r="BH1954" s="89"/>
      <c r="BI1954" s="89"/>
      <c r="BJ1954" s="41"/>
      <c r="BK1954" s="89"/>
      <c r="BL1954" s="89"/>
      <c r="BM1954" s="89"/>
      <c r="BN1954" s="86">
        <f t="shared" si="2265"/>
        <v>2.860716341852984E-4</v>
      </c>
      <c r="BO1954" s="86">
        <f t="shared" si="2266"/>
        <v>1.8504485184941431E-2</v>
      </c>
      <c r="BP1954" s="86">
        <f t="shared" si="2258"/>
        <v>4.5609062436944056E-2</v>
      </c>
      <c r="BQ1954" s="86">
        <f t="shared" si="2259"/>
        <v>2.9502128813541515</v>
      </c>
      <c r="BR1954" s="86">
        <f t="shared" si="2277"/>
        <v>4.3412245057839742E-2</v>
      </c>
      <c r="BS1954" s="86">
        <f t="shared" si="2278"/>
        <v>2.781300689488607</v>
      </c>
      <c r="BT1954" s="89">
        <f t="shared" si="2279"/>
        <v>1.9310051450997245E-2</v>
      </c>
      <c r="BU1954" s="89">
        <f t="shared" si="2279"/>
        <v>1.1704059562306768</v>
      </c>
      <c r="BV1954" s="41">
        <f t="shared" si="2267"/>
        <v>468.2120941094505</v>
      </c>
      <c r="BW1954" s="89" t="e">
        <f t="shared" si="2268"/>
        <v>#REF!</v>
      </c>
      <c r="BX1954" s="42" t="e">
        <f t="shared" si="2269"/>
        <v>#REF!</v>
      </c>
      <c r="BY1954" s="89" t="e">
        <f t="shared" si="2270"/>
        <v>#REF!</v>
      </c>
      <c r="BZ1954" s="89" t="e">
        <f t="shared" si="2270"/>
        <v>#REF!</v>
      </c>
      <c r="CA1954" s="41">
        <f t="shared" si="2271"/>
        <v>389.01262108951551</v>
      </c>
      <c r="CB1954" s="89" t="e">
        <f t="shared" si="2272"/>
        <v>#REF!</v>
      </c>
      <c r="CC1954" s="89" t="e">
        <f t="shared" si="2280"/>
        <v>#REF!</v>
      </c>
      <c r="CD1954" s="41"/>
      <c r="CE1954" s="41"/>
      <c r="CF1954" s="42"/>
      <c r="CG1954" s="42"/>
      <c r="CH1954" s="42" t="e">
        <f t="shared" si="2273"/>
        <v>#REF!</v>
      </c>
      <c r="CI1954" s="89"/>
      <c r="CJ1954" s="89"/>
      <c r="CK1954" s="42" t="e">
        <f t="shared" si="2274"/>
        <v>#REF!</v>
      </c>
      <c r="CM1954" s="89" t="e">
        <f t="shared" si="2260"/>
        <v>#REF!</v>
      </c>
      <c r="CN1954" s="89">
        <f t="shared" si="2261"/>
        <v>0</v>
      </c>
    </row>
    <row r="1955" spans="1:92" ht="14.4" x14ac:dyDescent="0.3">
      <c r="A1955" s="19"/>
      <c r="B1955" s="19"/>
      <c r="C1955" s="19"/>
      <c r="D1955" s="22"/>
      <c r="E1955" s="125">
        <v>41444.662499999999</v>
      </c>
      <c r="F1955" s="21">
        <f t="shared" si="2244"/>
        <v>1546.0104166666642</v>
      </c>
      <c r="G1955" s="21">
        <f t="shared" si="2245"/>
        <v>34.178472222221899</v>
      </c>
      <c r="H1955" s="112"/>
      <c r="I1955" s="21">
        <v>1091</v>
      </c>
      <c r="J1955" s="21">
        <v>8687.86031</v>
      </c>
      <c r="K1955" s="21">
        <v>7282.1140800000003</v>
      </c>
      <c r="L1955" s="21">
        <v>79</v>
      </c>
      <c r="M1955" s="124">
        <v>5.98</v>
      </c>
      <c r="R1955" s="22"/>
      <c r="S1955" s="22"/>
      <c r="T1955" s="22"/>
      <c r="U1955" s="52">
        <f t="shared" si="2246"/>
        <v>3.6172773739639612E-2</v>
      </c>
      <c r="V1955" s="52">
        <f t="shared" si="2247"/>
        <v>4.8794499488641234</v>
      </c>
      <c r="W1955" s="52">
        <f t="shared" si="2248"/>
        <v>3.1247021578181915E-2</v>
      </c>
      <c r="X1955" s="247">
        <f>W1955+V1955+SUM($U$1950:U1955)</f>
        <v>4.9896188578560077</v>
      </c>
      <c r="Y1955" s="236">
        <f>W1955+V1955+SUM($U$1950:U1955)-$X$1951</f>
        <v>4.8185098486113587</v>
      </c>
      <c r="Z1955" s="42"/>
      <c r="AA1955" s="1">
        <f t="shared" si="2281"/>
        <v>0.14559021855961565</v>
      </c>
      <c r="AB1955" s="41">
        <f t="shared" si="2249"/>
        <v>4.3155600396090642E-2</v>
      </c>
      <c r="AC1955" s="48">
        <f t="shared" si="2250"/>
        <v>5.8213836091631439</v>
      </c>
      <c r="AD1955" s="48">
        <f t="shared" si="2251"/>
        <v>1.1056893929784672</v>
      </c>
      <c r="AE1955" s="48">
        <f t="shared" si="2252"/>
        <v>1.4218966418049226</v>
      </c>
      <c r="AF1955" s="48">
        <f t="shared" si="2253"/>
        <v>1.1056893929784672</v>
      </c>
      <c r="AG1955" s="238">
        <f t="shared" si="2254"/>
        <v>0.31619910647865412</v>
      </c>
      <c r="AH1955" s="48">
        <f t="shared" si="2255"/>
        <v>8.1423478012708405E-6</v>
      </c>
      <c r="AI1955" s="48">
        <f>AE1955+AC1955+SUM($AB$1950:AB1955)</f>
        <v>7.3863602003474114</v>
      </c>
      <c r="AJ1955" s="48">
        <f>AE1955+AC1955+SUM($AB$1950:AB1955)-$AI$1951</f>
        <v>4.8935787546818563</v>
      </c>
      <c r="AK1955" s="46"/>
      <c r="AL1955" s="86"/>
      <c r="AM1955" s="92">
        <f>AM1956</f>
        <v>469.41949999999997</v>
      </c>
      <c r="AN1955"/>
      <c r="AO1955"/>
      <c r="AP1955"/>
      <c r="AQ1955">
        <v>3078</v>
      </c>
      <c r="AR1955" s="25">
        <v>453.05450000000002</v>
      </c>
      <c r="AS1955" s="25">
        <v>1.6500000000007731E-2</v>
      </c>
      <c r="AV1955" s="41">
        <f t="shared" si="2262"/>
        <v>0</v>
      </c>
      <c r="AW1955" s="86">
        <f t="shared" si="2263"/>
        <v>2.3097201296183843E-2</v>
      </c>
      <c r="AX1955" s="86">
        <f t="shared" si="2264"/>
        <v>1.3987994405087387</v>
      </c>
      <c r="AY1955" s="86">
        <f t="shared" si="2256"/>
        <v>0.1199835792403194</v>
      </c>
      <c r="AZ1955" s="86">
        <f t="shared" si="2257"/>
        <v>7.2663766211070921</v>
      </c>
      <c r="BA1955" s="86">
        <f t="shared" si="2275"/>
        <v>9.0771995704709035E-2</v>
      </c>
      <c r="BB1955" s="86">
        <f t="shared" si="2276"/>
        <v>4.8028067589771481</v>
      </c>
      <c r="BC1955" s="89"/>
      <c r="BD1955" s="89"/>
      <c r="BE1955" s="41"/>
      <c r="BF1955" s="89"/>
      <c r="BG1955" s="89"/>
      <c r="BH1955" s="89"/>
      <c r="BI1955" s="89"/>
      <c r="BJ1955" s="41"/>
      <c r="BK1955" s="89"/>
      <c r="BL1955" s="89"/>
      <c r="BM1955" s="89"/>
      <c r="BN1955" s="86">
        <f t="shared" si="2265"/>
        <v>5.0201262373301872E-4</v>
      </c>
      <c r="BO1955" s="86">
        <f t="shared" si="2266"/>
        <v>3.0745008954448896E-2</v>
      </c>
      <c r="BP1955" s="86">
        <f t="shared" si="2258"/>
        <v>8.0162893221446846E-2</v>
      </c>
      <c r="BQ1955" s="86">
        <f t="shared" si="2259"/>
        <v>4.909455964634561</v>
      </c>
      <c r="BR1955" s="86">
        <f t="shared" si="2277"/>
        <v>7.7966075842342525E-2</v>
      </c>
      <c r="BS1955" s="86">
        <f t="shared" si="2278"/>
        <v>4.7405437727690165</v>
      </c>
      <c r="BT1955" s="89">
        <f t="shared" si="2279"/>
        <v>3.4553830784502783E-2</v>
      </c>
      <c r="BU1955" s="89">
        <f t="shared" si="2279"/>
        <v>1.9592430832804095</v>
      </c>
      <c r="BV1955" s="41">
        <f t="shared" si="2267"/>
        <v>569.45825741347369</v>
      </c>
      <c r="BW1955" s="89" t="e">
        <f t="shared" si="2268"/>
        <v>#REF!</v>
      </c>
      <c r="BX1955" s="42" t="e">
        <f t="shared" si="2269"/>
        <v>#REF!</v>
      </c>
      <c r="BY1955" s="89" t="e">
        <f t="shared" si="2270"/>
        <v>#REF!</v>
      </c>
      <c r="BZ1955" s="89" t="e">
        <f t="shared" si="2270"/>
        <v>#REF!</v>
      </c>
      <c r="CA1955" s="41">
        <f t="shared" si="2271"/>
        <v>463.58990205602834</v>
      </c>
      <c r="CB1955" s="89" t="e">
        <f t="shared" si="2272"/>
        <v>#REF!</v>
      </c>
      <c r="CC1955" s="89" t="e">
        <f t="shared" si="2280"/>
        <v>#REF!</v>
      </c>
      <c r="CD1955" s="41"/>
      <c r="CE1955" s="41"/>
      <c r="CF1955" s="42"/>
      <c r="CG1955" s="42"/>
      <c r="CH1955" s="42" t="e">
        <f t="shared" si="2273"/>
        <v>#REF!</v>
      </c>
      <c r="CI1955" s="89"/>
      <c r="CJ1955" s="89"/>
      <c r="CK1955" s="42" t="e">
        <f t="shared" si="2274"/>
        <v>#REF!</v>
      </c>
      <c r="CM1955" s="89" t="e">
        <f t="shared" si="2260"/>
        <v>#REF!</v>
      </c>
      <c r="CN1955" s="89">
        <f t="shared" si="2261"/>
        <v>0</v>
      </c>
    </row>
    <row r="1956" spans="1:92" ht="14.4" x14ac:dyDescent="0.3">
      <c r="A1956" s="19"/>
      <c r="B1956" s="19"/>
      <c r="C1956" s="19"/>
      <c r="D1956" s="22"/>
      <c r="E1956" s="32">
        <v>41458.439583333333</v>
      </c>
      <c r="F1956" s="21">
        <f t="shared" si="2244"/>
        <v>1559.7874999999985</v>
      </c>
      <c r="G1956" s="21">
        <f t="shared" si="2245"/>
        <v>47.955555555556202</v>
      </c>
      <c r="I1956" s="21">
        <v>1076</v>
      </c>
      <c r="J1956" s="21">
        <v>9967</v>
      </c>
      <c r="K1956" s="21">
        <v>10363</v>
      </c>
      <c r="L1956" s="21">
        <v>8</v>
      </c>
      <c r="M1956" s="124">
        <v>5.98</v>
      </c>
      <c r="R1956" s="22"/>
      <c r="S1956" s="22"/>
      <c r="T1956" s="22"/>
      <c r="U1956" s="52">
        <f t="shared" si="2246"/>
        <v>5.076885310306458E-2</v>
      </c>
      <c r="V1956" s="52">
        <f t="shared" si="2247"/>
        <v>6.8483572606480116</v>
      </c>
      <c r="W1956" s="52">
        <f t="shared" si="2248"/>
        <v>4.3855510219626623E-2</v>
      </c>
      <c r="X1956" s="247">
        <f>W1956+V1956+SUM($U$1950:U1956)</f>
        <v>7.021903511384405</v>
      </c>
      <c r="Y1956" s="236">
        <f>W1956+V1956+SUM($U$1950:U1956)-$X$1951</f>
        <v>6.850794502139756</v>
      </c>
      <c r="Z1956" s="42"/>
      <c r="AA1956" s="1">
        <f t="shared" si="2281"/>
        <v>0.14971911900007728</v>
      </c>
      <c r="AB1956" s="41">
        <f t="shared" si="2249"/>
        <v>4.8828829381283856E-2</v>
      </c>
      <c r="AC1956" s="48">
        <f t="shared" si="2250"/>
        <v>6.5866618563040369</v>
      </c>
      <c r="AD1956" s="48">
        <f t="shared" si="2251"/>
        <v>1.2510431606307035</v>
      </c>
      <c r="AE1956" s="48">
        <f t="shared" si="2252"/>
        <v>1.6088189686454339</v>
      </c>
      <c r="AF1956" s="48">
        <f t="shared" si="2253"/>
        <v>1.2510431606307035</v>
      </c>
      <c r="AG1956" s="238">
        <f t="shared" si="2254"/>
        <v>0.35776659527506521</v>
      </c>
      <c r="AH1956" s="48">
        <f t="shared" si="2255"/>
        <v>9.2127396653561885E-6</v>
      </c>
      <c r="AI1956" s="48">
        <f>AE1956+AC1956+SUM($AB$1950:AB1956)</f>
        <v>8.3873896037100995</v>
      </c>
      <c r="AJ1956" s="48">
        <f>AE1956+AC1956+SUM($AB$1950:AB1956)-$AI$1951</f>
        <v>5.8946081580445444</v>
      </c>
      <c r="AK1956" s="46"/>
      <c r="AL1956" s="86"/>
      <c r="AM1956" s="25">
        <v>469.41949999999997</v>
      </c>
      <c r="AN1956" s="25">
        <v>0.15749999999999886</v>
      </c>
      <c r="AQ1956">
        <v>1979</v>
      </c>
      <c r="AR1956" s="25">
        <v>496.93150000000003</v>
      </c>
      <c r="AS1956" s="25">
        <v>0.18550000000001887</v>
      </c>
      <c r="AV1956" s="41">
        <f t="shared" si="2262"/>
        <v>0</v>
      </c>
      <c r="AW1956" s="86">
        <f t="shared" si="2263"/>
        <v>2.6133556037345598E-2</v>
      </c>
      <c r="AX1956" s="86">
        <f t="shared" si="2264"/>
        <v>1.5826854126080885</v>
      </c>
      <c r="AY1956" s="86">
        <f t="shared" si="2256"/>
        <v>0.13624423908934863</v>
      </c>
      <c r="AZ1956" s="86">
        <f t="shared" si="2257"/>
        <v>8.2511453646207507</v>
      </c>
      <c r="BA1956" s="86">
        <f t="shared" si="2275"/>
        <v>0.10703265555373827</v>
      </c>
      <c r="BB1956" s="86">
        <f t="shared" si="2276"/>
        <v>5.7875755024908067</v>
      </c>
      <c r="BC1956" s="91">
        <f>BA1956-BA1953</f>
        <v>7.197808584650843E-2</v>
      </c>
      <c r="BD1956" s="91">
        <f>BB1956-BB1953</f>
        <v>3.6171561830212302</v>
      </c>
      <c r="BE1956" s="41">
        <f t="shared" ref="BE1956:BE1966" si="2282">1000*(((BC1956)/((BD1956))/0.0112372-1))</f>
        <v>770.82205041118596</v>
      </c>
      <c r="BF1956" s="89">
        <f t="shared" ref="BF1956:BF1968" si="2283">(BE1956-$B$10)/($AM$1947-$B$10)</f>
        <v>3.7645818924200727E-3</v>
      </c>
      <c r="BG1956" s="89">
        <f t="shared" ref="BG1956:BG1966" si="2284">1-BF1956</f>
        <v>0.99623541810757987</v>
      </c>
      <c r="BH1956" s="91">
        <f>BF1956*($AJ1956-$AJ1953)</f>
        <v>1.3888048067285851E-2</v>
      </c>
      <c r="BI1956" s="91">
        <f>BG1956*($AJ1956-$AJ1953)</f>
        <v>3.6752462208004522</v>
      </c>
      <c r="BJ1956" s="41">
        <f>1000*((BA1956/BB1956)/0.0112372-1)</f>
        <v>645.74112021410417</v>
      </c>
      <c r="BK1956" s="89">
        <f t="shared" ref="BK1956:BK1976" si="2285">(BJ1956-$B$10)/($AM$1947-$B$10)</f>
        <v>0.16401692446581104</v>
      </c>
      <c r="BL1956" s="89">
        <f t="shared" ref="BL1956:BL1966" si="2286">1-BK1956</f>
        <v>0.83598307553418894</v>
      </c>
      <c r="BM1956" s="89">
        <f t="shared" ref="BM1956:BM1968" si="2287">Y1956-BR1956-BS1956</f>
        <v>0</v>
      </c>
      <c r="BN1956" s="86">
        <f t="shared" si="2265"/>
        <v>7.255035850543877E-4</v>
      </c>
      <c r="BO1956" s="86">
        <f t="shared" si="2266"/>
        <v>4.313000663457224E-2</v>
      </c>
      <c r="BP1956" s="86">
        <f t="shared" si="2258"/>
        <v>0.11616365072262867</v>
      </c>
      <c r="BQ1956" s="86">
        <f t="shared" si="2259"/>
        <v>6.905739860661777</v>
      </c>
      <c r="BR1956" s="86">
        <f t="shared" si="2277"/>
        <v>0.11396683334352435</v>
      </c>
      <c r="BS1956" s="86">
        <f t="shared" si="2278"/>
        <v>6.7368276687962325</v>
      </c>
      <c r="BT1956" s="89">
        <f t="shared" si="2279"/>
        <v>3.6000757501181826E-2</v>
      </c>
      <c r="BU1956" s="89">
        <f t="shared" si="2279"/>
        <v>1.996283896027216</v>
      </c>
      <c r="BV1956" s="41">
        <f t="shared" si="2267"/>
        <v>604.83809574470411</v>
      </c>
      <c r="BW1956" s="89" t="e">
        <f t="shared" si="2268"/>
        <v>#REF!</v>
      </c>
      <c r="BX1956" s="42" t="e">
        <f t="shared" si="2269"/>
        <v>#REF!</v>
      </c>
      <c r="BY1956" s="89" t="e">
        <f t="shared" si="2270"/>
        <v>#REF!</v>
      </c>
      <c r="BZ1956" s="89" t="e">
        <f t="shared" si="2270"/>
        <v>#REF!</v>
      </c>
      <c r="CA1956" s="41">
        <f t="shared" si="2271"/>
        <v>505.4451354486942</v>
      </c>
      <c r="CB1956" s="89" t="e">
        <f t="shared" si="2272"/>
        <v>#REF!</v>
      </c>
      <c r="CC1956" s="89" t="e">
        <f t="shared" si="2280"/>
        <v>#REF!</v>
      </c>
      <c r="CD1956" s="41" t="e">
        <f t="shared" ref="CD1956:CD1966" si="2288">CK1956+CJ1956</f>
        <v>#REF!</v>
      </c>
      <c r="CE1956" s="41" t="e">
        <f t="shared" ref="CE1956:CE1966" si="2289">CH1956+CI1956</f>
        <v>#REF!</v>
      </c>
      <c r="CF1956" s="42" t="e">
        <f t="shared" ref="CF1956:CF1966" si="2290">CK1956*13.49+CJ1956</f>
        <v>#REF!</v>
      </c>
      <c r="CG1956" s="42" t="e">
        <f t="shared" ref="CG1956:CG1966" si="2291">CH1956*13.49+CI1956</f>
        <v>#REF!</v>
      </c>
      <c r="CH1956" s="42" t="e">
        <f t="shared" si="2273"/>
        <v>#REF!</v>
      </c>
      <c r="CI1956" s="89">
        <f t="shared" ref="CI1956:CI1967" si="2292">BL1956*$AJ1956</f>
        <v>4.9277926570309987</v>
      </c>
      <c r="CJ1956" s="89">
        <f t="shared" ref="CJ1956:CJ1967" si="2293">BK1956*$AJ1956</f>
        <v>0.96681550101354552</v>
      </c>
      <c r="CK1956" s="42" t="e">
        <f t="shared" si="2274"/>
        <v>#REF!</v>
      </c>
      <c r="CM1956" s="89" t="e">
        <f t="shared" si="2260"/>
        <v>#REF!</v>
      </c>
      <c r="CN1956" s="89">
        <f t="shared" si="2261"/>
        <v>7.9812766945288077E-2</v>
      </c>
    </row>
    <row r="1957" spans="1:92" ht="14.4" x14ac:dyDescent="0.3">
      <c r="A1957" s="19"/>
      <c r="B1957" s="19"/>
      <c r="C1957" s="19"/>
      <c r="D1957" s="22"/>
      <c r="E1957" s="32">
        <v>41471.489583333336</v>
      </c>
      <c r="F1957" s="21">
        <f t="shared" si="2244"/>
        <v>1572.8375000000015</v>
      </c>
      <c r="G1957" s="21">
        <f t="shared" si="2245"/>
        <v>61.005555555559113</v>
      </c>
      <c r="I1957" s="21">
        <v>1077</v>
      </c>
      <c r="J1957" s="21">
        <v>11358</v>
      </c>
      <c r="K1957" s="21">
        <v>12992</v>
      </c>
      <c r="L1957" s="21">
        <v>12</v>
      </c>
      <c r="M1957" s="124">
        <v>5.98</v>
      </c>
      <c r="R1957" s="22"/>
      <c r="S1957" s="22"/>
      <c r="T1957" s="22"/>
      <c r="U1957" s="52">
        <f t="shared" si="2246"/>
        <v>6.3707607873026151E-2</v>
      </c>
      <c r="V1957" s="52">
        <f t="shared" si="2247"/>
        <v>8.5937032701930214</v>
      </c>
      <c r="W1957" s="52">
        <f t="shared" si="2248"/>
        <v>5.5032356993993503E-2</v>
      </c>
      <c r="X1957" s="247">
        <f>W1957+V1957+SUM($U$1950:U1957)</f>
        <v>8.8421339755768091</v>
      </c>
      <c r="Y1957" s="236">
        <f>W1957+V1957+SUM($U$1950:U1957)-$X$1951</f>
        <v>8.6710249663321601</v>
      </c>
      <c r="Z1957" s="42"/>
      <c r="AA1957" s="1">
        <f t="shared" si="2281"/>
        <v>0.14672717731696272</v>
      </c>
      <c r="AB1957" s="41">
        <f t="shared" si="2249"/>
        <v>5.5695120860670494E-2</v>
      </c>
      <c r="AC1957" s="48">
        <f t="shared" si="2250"/>
        <v>7.5128757499116636</v>
      </c>
      <c r="AD1957" s="48">
        <f t="shared" si="2251"/>
        <v>1.4269643756798627</v>
      </c>
      <c r="AE1957" s="48">
        <f t="shared" si="2252"/>
        <v>1.83505048220533</v>
      </c>
      <c r="AF1957" s="48">
        <f t="shared" si="2253"/>
        <v>1.4269643756798629</v>
      </c>
      <c r="AG1957" s="238">
        <f t="shared" si="2254"/>
        <v>0.40807559829384216</v>
      </c>
      <c r="AH1957" s="48">
        <f t="shared" si="2255"/>
        <v>1.0508231625077207E-5</v>
      </c>
      <c r="AI1957" s="48">
        <f>AE1957+AC1957+SUM($AB$1950:AB1957)</f>
        <v>9.5955301317382933</v>
      </c>
      <c r="AJ1957" s="48">
        <f>AE1957+AC1957+SUM($AB$1950:AB1957)-$AI$1951</f>
        <v>7.1027486860727382</v>
      </c>
      <c r="AK1957" s="46"/>
      <c r="AL1957" s="86"/>
      <c r="AM1957" s="25">
        <v>484.84649999999999</v>
      </c>
      <c r="AN1957" s="25">
        <v>0.20850000000001501</v>
      </c>
      <c r="AQ1957">
        <v>2290</v>
      </c>
      <c r="AR1957" s="25">
        <v>503.20849999999996</v>
      </c>
      <c r="AS1957" s="25">
        <v>9.549999999998704E-2</v>
      </c>
      <c r="AV1957" s="41">
        <f t="shared" si="2262"/>
        <v>0</v>
      </c>
      <c r="AW1957" s="86">
        <f t="shared" si="2263"/>
        <v>3.0116260797269052E-2</v>
      </c>
      <c r="AX1957" s="86">
        <f t="shared" si="2264"/>
        <v>1.804934221408061</v>
      </c>
      <c r="AY1957" s="86">
        <f t="shared" si="2256"/>
        <v>0.1574787673351587</v>
      </c>
      <c r="AZ1957" s="86">
        <f t="shared" si="2257"/>
        <v>9.438051364403135</v>
      </c>
      <c r="BA1957" s="86">
        <f t="shared" si="2275"/>
        <v>0.12826718379954832</v>
      </c>
      <c r="BB1957" s="86">
        <f t="shared" si="2276"/>
        <v>6.974481502273191</v>
      </c>
      <c r="BC1957" s="89">
        <f>BA1957-BA1956</f>
        <v>2.1234528245810055E-2</v>
      </c>
      <c r="BD1957" s="89">
        <f>BB1957-BB1956</f>
        <v>1.1869059997823843</v>
      </c>
      <c r="BE1957" s="41">
        <f t="shared" si="2282"/>
        <v>592.09207763069833</v>
      </c>
      <c r="BF1957" s="89">
        <f t="shared" si="2283"/>
        <v>0.23275150084978946</v>
      </c>
      <c r="BG1957" s="89">
        <f t="shared" si="2284"/>
        <v>0.76724849915021054</v>
      </c>
      <c r="BH1957" s="89">
        <f>BF1957*($AJ1957-$AJ1956)</f>
        <v>0.28119652113601923</v>
      </c>
      <c r="BI1957" s="89">
        <f t="shared" ref="BI1957:BI1966" si="2294">BG1957*($AJ1957-$AJ1956)</f>
        <v>0.9269440068921746</v>
      </c>
      <c r="BJ1957" s="41">
        <f>1000*((BA1957/BB1957)/0.0112372-1)</f>
        <v>636.61121277882432</v>
      </c>
      <c r="BK1957" s="89">
        <f t="shared" si="2285"/>
        <v>0.17571406368340817</v>
      </c>
      <c r="BL1957" s="89">
        <f t="shared" si="2286"/>
        <v>0.82428593631659186</v>
      </c>
      <c r="BM1957" s="89">
        <f t="shared" si="2287"/>
        <v>0</v>
      </c>
      <c r="BN1957" s="86">
        <f t="shared" si="2265"/>
        <v>9.1415676707639357E-4</v>
      </c>
      <c r="BO1957" s="86">
        <f t="shared" si="2266"/>
        <v>5.4118200226917115E-2</v>
      </c>
      <c r="BP1957" s="86">
        <f t="shared" si="2258"/>
        <v>0.14687898266926608</v>
      </c>
      <c r="BQ1957" s="86">
        <f t="shared" si="2259"/>
        <v>8.6952549929075431</v>
      </c>
      <c r="BR1957" s="86">
        <f t="shared" si="2277"/>
        <v>0.14468216529016176</v>
      </c>
      <c r="BS1957" s="86">
        <f t="shared" si="2278"/>
        <v>8.5263428010419986</v>
      </c>
      <c r="BT1957" s="89">
        <f t="shared" si="2279"/>
        <v>3.0715331946637406E-2</v>
      </c>
      <c r="BU1957" s="89">
        <f t="shared" si="2279"/>
        <v>1.7895151322457661</v>
      </c>
      <c r="BV1957" s="41">
        <f t="shared" si="2267"/>
        <v>527.43144638602791</v>
      </c>
      <c r="BW1957" s="89" t="e">
        <f t="shared" si="2268"/>
        <v>#REF!</v>
      </c>
      <c r="BX1957" s="42" t="e">
        <f t="shared" si="2269"/>
        <v>#REF!</v>
      </c>
      <c r="BY1957" s="89" t="e">
        <f t="shared" si="2270"/>
        <v>#REF!</v>
      </c>
      <c r="BZ1957" s="89" t="e">
        <f t="shared" si="2270"/>
        <v>#REF!</v>
      </c>
      <c r="CA1957" s="41">
        <f t="shared" si="2271"/>
        <v>510.05963864692495</v>
      </c>
      <c r="CB1957" s="89" t="e">
        <f t="shared" si="2272"/>
        <v>#REF!</v>
      </c>
      <c r="CC1957" s="89" t="e">
        <f t="shared" si="2280"/>
        <v>#REF!</v>
      </c>
      <c r="CD1957" s="41" t="e">
        <f t="shared" si="2288"/>
        <v>#REF!</v>
      </c>
      <c r="CE1957" s="41" t="e">
        <f t="shared" si="2289"/>
        <v>#REF!</v>
      </c>
      <c r="CF1957" s="42" t="e">
        <f t="shared" si="2290"/>
        <v>#REF!</v>
      </c>
      <c r="CG1957" s="42" t="e">
        <f t="shared" si="2291"/>
        <v>#REF!</v>
      </c>
      <c r="CH1957" s="42" t="e">
        <f t="shared" si="2273"/>
        <v>#REF!</v>
      </c>
      <c r="CI1957" s="89">
        <f t="shared" si="2292"/>
        <v>5.8546958511209093</v>
      </c>
      <c r="CJ1957" s="89">
        <f t="shared" si="2293"/>
        <v>1.2480528349518287</v>
      </c>
      <c r="CK1957" s="42" t="e">
        <f t="shared" si="2274"/>
        <v>#REF!</v>
      </c>
      <c r="CM1957" s="89" t="e">
        <f t="shared" si="2260"/>
        <v>#REF!</v>
      </c>
      <c r="CN1957" s="89">
        <f t="shared" si="2261"/>
        <v>9.4825311863384013E-2</v>
      </c>
    </row>
    <row r="1958" spans="1:92" ht="14.4" x14ac:dyDescent="0.3">
      <c r="A1958" s="19"/>
      <c r="B1958" s="19"/>
      <c r="C1958" s="19"/>
      <c r="D1958" s="22"/>
      <c r="E1958" s="32">
        <v>41508.459027777775</v>
      </c>
      <c r="F1958" s="21">
        <f t="shared" si="2244"/>
        <v>1609.8069444444409</v>
      </c>
      <c r="G1958" s="21">
        <f t="shared" si="2245"/>
        <v>97.974999999998545</v>
      </c>
      <c r="I1958" s="21">
        <v>1087</v>
      </c>
      <c r="J1958" s="21">
        <v>11663</v>
      </c>
      <c r="K1958" s="21">
        <v>15446</v>
      </c>
      <c r="L1958" s="21">
        <v>13</v>
      </c>
      <c r="M1958" s="124">
        <v>5.98</v>
      </c>
      <c r="R1958" s="22"/>
      <c r="S1958" s="22"/>
      <c r="T1958" s="22"/>
      <c r="U1958" s="52">
        <f t="shared" si="2246"/>
        <v>7.6444308709777434E-2</v>
      </c>
      <c r="V1958" s="52">
        <f t="shared" si="2247"/>
        <v>10.31179364097593</v>
      </c>
      <c r="W1958" s="52">
        <f t="shared" si="2248"/>
        <v>6.6034664108879954E-2</v>
      </c>
      <c r="X1958" s="247">
        <f>W1958+V1958+SUM($U$1950:U1958)</f>
        <v>10.64767096218438</v>
      </c>
      <c r="Y1958" s="236">
        <f>W1958+V1958+SUM($U$1950:U1958)-$X$1951</f>
        <v>10.476561952939731</v>
      </c>
      <c r="Z1958" s="42"/>
      <c r="AA1958" s="1">
        <f t="shared" si="2281"/>
        <v>8.473456438792358E-2</v>
      </c>
      <c r="AB1958" s="41">
        <f t="shared" si="2249"/>
        <v>5.7721738474824182E-2</v>
      </c>
      <c r="AC1958" s="48">
        <f t="shared" si="2250"/>
        <v>7.786252054557961</v>
      </c>
      <c r="AD1958" s="48">
        <f t="shared" si="2251"/>
        <v>1.4788883340775321</v>
      </c>
      <c r="AE1958" s="48">
        <f t="shared" si="2252"/>
        <v>1.9018237573617303</v>
      </c>
      <c r="AF1958" s="48">
        <f t="shared" si="2253"/>
        <v>1.4788883340775323</v>
      </c>
      <c r="AG1958" s="238">
        <f t="shared" si="2254"/>
        <v>0.42292453268214336</v>
      </c>
      <c r="AH1958" s="48">
        <f t="shared" si="2255"/>
        <v>1.0890602054944192E-5</v>
      </c>
      <c r="AI1958" s="48">
        <f>AE1958+AC1958+SUM($AB$1950:AB1958)</f>
        <v>9.9934014500158153</v>
      </c>
      <c r="AJ1958" s="48">
        <f>AE1958+AC1958+SUM($AB$1950:AB1958)-$AI$1951</f>
        <v>7.5006200043502602</v>
      </c>
      <c r="AK1958" s="46"/>
      <c r="AL1958" s="86"/>
      <c r="AM1958" s="25">
        <v>511.37199999999996</v>
      </c>
      <c r="AN1958" s="25">
        <v>5.6000000000011596E-2</v>
      </c>
      <c r="AQ1958">
        <v>2915</v>
      </c>
      <c r="AR1958" s="25">
        <v>507.23849999999999</v>
      </c>
      <c r="AS1958" s="25">
        <v>7.7499999999986358E-2</v>
      </c>
      <c r="AV1958" s="41">
        <f t="shared" si="2262"/>
        <v>0</v>
      </c>
      <c r="AW1958" s="86">
        <f t="shared" si="2263"/>
        <v>3.1760388480863801E-2</v>
      </c>
      <c r="AX1958" s="86">
        <f t="shared" si="2264"/>
        <v>1.8700633688808663</v>
      </c>
      <c r="AY1958" s="86">
        <f t="shared" si="2256"/>
        <v>0.16688944549626897</v>
      </c>
      <c r="AZ1958" s="86">
        <f t="shared" si="2257"/>
        <v>9.8265120045195467</v>
      </c>
      <c r="BA1958" s="86">
        <f t="shared" si="2275"/>
        <v>0.13767786196065862</v>
      </c>
      <c r="BB1958" s="86">
        <f t="shared" si="2276"/>
        <v>7.3629421423896027</v>
      </c>
      <c r="BC1958" s="89">
        <f t="shared" ref="BC1958:BD1966" si="2295">BA1958-BA1957</f>
        <v>9.4106781611102974E-3</v>
      </c>
      <c r="BD1958" s="89">
        <f t="shared" si="2295"/>
        <v>0.38846064011641168</v>
      </c>
      <c r="BE1958" s="41">
        <f t="shared" si="2282"/>
        <v>1155.8363436499892</v>
      </c>
      <c r="BF1958" s="89">
        <f t="shared" si="2283"/>
        <v>-0.48951158993122207</v>
      </c>
      <c r="BG1958" s="89">
        <f t="shared" si="2284"/>
        <v>1.4895115899312221</v>
      </c>
      <c r="BH1958" s="89">
        <f t="shared" ref="BH1958:BH1966" si="2296">BF1958*($AJ1958-$AJ1957)</f>
        <v>-0.19476262159806107</v>
      </c>
      <c r="BI1958" s="89">
        <f t="shared" si="2294"/>
        <v>0.5926339398755831</v>
      </c>
      <c r="BJ1958" s="41">
        <f t="shared" ref="BJ1958:BJ1966" si="2297">1000*((BA1958/BB1958)/0.0112372-1)</f>
        <v>664.00495332467653</v>
      </c>
      <c r="BK1958" s="89">
        <f t="shared" si="2285"/>
        <v>0.14061749790472708</v>
      </c>
      <c r="BL1958" s="89">
        <f t="shared" si="2286"/>
        <v>0.85938250209527289</v>
      </c>
      <c r="BM1958" s="89">
        <f t="shared" si="2287"/>
        <v>0</v>
      </c>
      <c r="BN1958" s="86">
        <f t="shared" si="2265"/>
        <v>1.0998107331661748E-3</v>
      </c>
      <c r="BO1958" s="86">
        <f t="shared" si="2266"/>
        <v>6.493485337571378E-2</v>
      </c>
      <c r="BP1958" s="86">
        <f t="shared" si="2258"/>
        <v>0.17733750849589683</v>
      </c>
      <c r="BQ1958" s="86">
        <f t="shared" si="2259"/>
        <v>10.470333453688482</v>
      </c>
      <c r="BR1958" s="86">
        <f t="shared" si="2277"/>
        <v>0.17514069111679251</v>
      </c>
      <c r="BS1958" s="86">
        <f t="shared" si="2278"/>
        <v>10.301421261822938</v>
      </c>
      <c r="BT1958" s="89">
        <f t="shared" si="2279"/>
        <v>3.045852582663075E-2</v>
      </c>
      <c r="BU1958" s="89">
        <f t="shared" si="2279"/>
        <v>1.7750784607809393</v>
      </c>
      <c r="BV1958" s="41">
        <f t="shared" si="2267"/>
        <v>526.9795302674753</v>
      </c>
      <c r="BW1958" s="89" t="e">
        <f t="shared" si="2268"/>
        <v>#REF!</v>
      </c>
      <c r="BX1958" s="42" t="e">
        <f t="shared" si="2269"/>
        <v>#REF!</v>
      </c>
      <c r="BY1958" s="89" t="e">
        <f t="shared" si="2270"/>
        <v>#REF!</v>
      </c>
      <c r="BZ1958" s="89" t="e">
        <f t="shared" si="2270"/>
        <v>#REF!</v>
      </c>
      <c r="CA1958" s="41">
        <f t="shared" si="2271"/>
        <v>512.9751717962871</v>
      </c>
      <c r="CB1958" s="89" t="e">
        <f t="shared" si="2272"/>
        <v>#REF!</v>
      </c>
      <c r="CC1958" s="89" t="e">
        <f t="shared" si="2280"/>
        <v>#REF!</v>
      </c>
      <c r="CD1958" s="41" t="e">
        <f t="shared" si="2288"/>
        <v>#REF!</v>
      </c>
      <c r="CE1958" s="41" t="e">
        <f t="shared" si="2289"/>
        <v>#REF!</v>
      </c>
      <c r="CF1958" s="42" t="e">
        <f t="shared" si="2290"/>
        <v>#REF!</v>
      </c>
      <c r="CG1958" s="42" t="e">
        <f t="shared" si="2291"/>
        <v>#REF!</v>
      </c>
      <c r="CH1958" s="42" t="e">
        <f t="shared" si="2273"/>
        <v>#REF!</v>
      </c>
      <c r="CI1958" s="140">
        <f t="shared" si="2292"/>
        <v>6.4459015866043829</v>
      </c>
      <c r="CJ1958" s="140">
        <f t="shared" si="2293"/>
        <v>1.0547184177458768</v>
      </c>
      <c r="CK1958" s="42" t="e">
        <f t="shared" si="2274"/>
        <v>#REF!</v>
      </c>
      <c r="CM1958" s="89" t="e">
        <f t="shared" si="2260"/>
        <v>#REF!</v>
      </c>
      <c r="CN1958" s="89">
        <f t="shared" si="2261"/>
        <v>0.10440074834517982</v>
      </c>
    </row>
    <row r="1959" spans="1:92" ht="14.4" x14ac:dyDescent="0.3">
      <c r="A1959" s="19"/>
      <c r="B1959" s="19"/>
      <c r="C1959" s="19"/>
      <c r="D1959" s="22"/>
      <c r="E1959" s="32">
        <v>41548.574999999997</v>
      </c>
      <c r="F1959" s="21">
        <f t="shared" si="2244"/>
        <v>1649.9229166666628</v>
      </c>
      <c r="G1959" s="21">
        <f t="shared" si="2245"/>
        <v>138.09097222222044</v>
      </c>
      <c r="H1959" s="112"/>
      <c r="I1959" s="21">
        <v>1088</v>
      </c>
      <c r="J1959" s="21">
        <v>13232</v>
      </c>
      <c r="K1959" s="21">
        <v>18295</v>
      </c>
      <c r="L1959" s="21">
        <v>22</v>
      </c>
      <c r="M1959" s="124">
        <v>5.98</v>
      </c>
      <c r="R1959" s="22"/>
      <c r="S1959" s="22"/>
      <c r="T1959" s="22"/>
      <c r="U1959" s="52">
        <f t="shared" si="2246"/>
        <v>9.0627686204743291E-2</v>
      </c>
      <c r="V1959" s="52">
        <f t="shared" si="2247"/>
        <v>12.225030405473527</v>
      </c>
      <c r="W1959" s="52">
        <f t="shared" si="2248"/>
        <v>7.8286649699662397E-2</v>
      </c>
      <c r="X1959" s="247">
        <f>W1959+V1959+SUM($U$1950:U1959)</f>
        <v>12.663787398477504</v>
      </c>
      <c r="Y1959" s="236">
        <f>W1959+V1959+SUM($U$1950:U1959)-$X$1951</f>
        <v>12.492678389232855</v>
      </c>
      <c r="Z1959" s="42"/>
      <c r="AA1959" s="1">
        <f t="shared" si="2281"/>
        <v>5.8629375287408116E-2</v>
      </c>
      <c r="AB1959" s="41">
        <f t="shared" si="2249"/>
        <v>6.5547173755734531E-2</v>
      </c>
      <c r="AC1959" s="48">
        <f t="shared" si="2250"/>
        <v>8.8418476264129939</v>
      </c>
      <c r="AD1959" s="48">
        <f t="shared" si="2251"/>
        <v>1.6793837670254623</v>
      </c>
      <c r="AE1959" s="48">
        <f t="shared" si="2252"/>
        <v>2.1596572724666707</v>
      </c>
      <c r="AF1959" s="48">
        <f t="shared" si="2253"/>
        <v>1.6793837670254625</v>
      </c>
      <c r="AG1959" s="238">
        <f t="shared" si="2254"/>
        <v>0.48026113838151729</v>
      </c>
      <c r="AH1959" s="48">
        <f t="shared" si="2255"/>
        <v>1.2367059691234655E-5</v>
      </c>
      <c r="AI1959" s="48">
        <f>AE1959+AC1959+SUM($AB$1950:AB1959)</f>
        <v>11.372377710731524</v>
      </c>
      <c r="AJ1959" s="48">
        <f>AE1959+AC1959+SUM($AB$1950:AB1959)-$AI$1951</f>
        <v>8.8795962650659686</v>
      </c>
      <c r="AK1959" s="46"/>
      <c r="AL1959" s="86"/>
      <c r="AM1959" s="25">
        <v>519.029</v>
      </c>
      <c r="AN1959" s="25">
        <v>2.8000000000020009E-2</v>
      </c>
      <c r="AQ1959">
        <v>2510</v>
      </c>
      <c r="AR1959" s="25">
        <v>503.67349999999999</v>
      </c>
      <c r="AS1959" s="25">
        <v>7.2499999999990905E-2</v>
      </c>
      <c r="AV1959" s="41">
        <f t="shared" si="2262"/>
        <v>0</v>
      </c>
      <c r="AW1959" s="86">
        <f t="shared" si="2263"/>
        <v>3.6245852956999385E-2</v>
      </c>
      <c r="AX1959" s="86">
        <f t="shared" si="2264"/>
        <v>2.1234114195096714</v>
      </c>
      <c r="AY1959" s="86">
        <f t="shared" si="2256"/>
        <v>0.19086432626591376</v>
      </c>
      <c r="AZ1959" s="86">
        <f t="shared" si="2257"/>
        <v>11.18151338446561</v>
      </c>
      <c r="BA1959" s="86">
        <f t="shared" si="2275"/>
        <v>0.16165274273030339</v>
      </c>
      <c r="BB1959" s="86">
        <f t="shared" si="2276"/>
        <v>8.7179435223356663</v>
      </c>
      <c r="BC1959" s="89">
        <f t="shared" si="2295"/>
        <v>2.3974880769644769E-2</v>
      </c>
      <c r="BD1959" s="89">
        <f t="shared" si="2295"/>
        <v>1.3550013799460636</v>
      </c>
      <c r="BE1959" s="41">
        <f t="shared" si="2282"/>
        <v>574.55780132240147</v>
      </c>
      <c r="BF1959" s="89">
        <f t="shared" si="2283"/>
        <v>0.25521622708188807</v>
      </c>
      <c r="BG1959" s="89">
        <f t="shared" si="2284"/>
        <v>0.74478377291811193</v>
      </c>
      <c r="BH1959" s="89">
        <f t="shared" si="2296"/>
        <v>0.35193711849535309</v>
      </c>
      <c r="BI1959" s="89">
        <f t="shared" si="2294"/>
        <v>1.0270391422203553</v>
      </c>
      <c r="BJ1959" s="41">
        <f t="shared" si="2297"/>
        <v>650.1024757409657</v>
      </c>
      <c r="BK1959" s="89">
        <f t="shared" si="2285"/>
        <v>0.15842920266942107</v>
      </c>
      <c r="BL1959" s="89">
        <f t="shared" si="2286"/>
        <v>0.84157079733057893</v>
      </c>
      <c r="BM1959" s="89">
        <f t="shared" si="2287"/>
        <v>0</v>
      </c>
      <c r="BN1959" s="86">
        <f t="shared" si="2265"/>
        <v>1.3008354510002525E-3</v>
      </c>
      <c r="BO1959" s="86">
        <f t="shared" si="2266"/>
        <v>7.6985814248662146E-2</v>
      </c>
      <c r="BP1959" s="86">
        <f t="shared" si="2258"/>
        <v>0.21042545127513407</v>
      </c>
      <c r="BQ1959" s="86">
        <f t="shared" si="2259"/>
        <v>12.453361947202371</v>
      </c>
      <c r="BR1959" s="86">
        <f t="shared" si="2277"/>
        <v>0.20822863389602975</v>
      </c>
      <c r="BS1959" s="86">
        <f t="shared" si="2278"/>
        <v>12.284449755336826</v>
      </c>
      <c r="BT1959" s="89">
        <f t="shared" si="2279"/>
        <v>3.3087942779237239E-2</v>
      </c>
      <c r="BU1959" s="89">
        <f t="shared" si="2279"/>
        <v>1.9830284935138884</v>
      </c>
      <c r="BV1959" s="41">
        <f t="shared" si="2267"/>
        <v>484.85040245778623</v>
      </c>
      <c r="BW1959" s="89" t="e">
        <f t="shared" si="2268"/>
        <v>#REF!</v>
      </c>
      <c r="BX1959" s="42" t="e">
        <f t="shared" si="2269"/>
        <v>#REF!</v>
      </c>
      <c r="BY1959" s="89" t="e">
        <f t="shared" si="2270"/>
        <v>#REF!</v>
      </c>
      <c r="BZ1959" s="89" t="e">
        <f t="shared" si="2270"/>
        <v>#REF!</v>
      </c>
      <c r="CA1959" s="41">
        <f t="shared" si="2271"/>
        <v>508.43510528272384</v>
      </c>
      <c r="CB1959" s="89" t="e">
        <f t="shared" si="2272"/>
        <v>#REF!</v>
      </c>
      <c r="CC1959" s="89" t="e">
        <f t="shared" si="2280"/>
        <v>#REF!</v>
      </c>
      <c r="CD1959" s="41" t="e">
        <f t="shared" si="2288"/>
        <v>#REF!</v>
      </c>
      <c r="CE1959" s="41" t="e">
        <f t="shared" si="2289"/>
        <v>#REF!</v>
      </c>
      <c r="CF1959" s="42" t="e">
        <f t="shared" si="2290"/>
        <v>#REF!</v>
      </c>
      <c r="CG1959" s="42" t="e">
        <f t="shared" si="2291"/>
        <v>#REF!</v>
      </c>
      <c r="CH1959" s="42" t="e">
        <f t="shared" si="2273"/>
        <v>#REF!</v>
      </c>
      <c r="CI1959" s="89">
        <f t="shared" si="2292"/>
        <v>7.4728089087651979</v>
      </c>
      <c r="CJ1959" s="89">
        <f t="shared" si="2293"/>
        <v>1.4067873563007707</v>
      </c>
      <c r="CK1959" s="42" t="e">
        <f t="shared" si="2274"/>
        <v>#REF!</v>
      </c>
      <c r="CM1959" s="89" t="e">
        <f t="shared" si="2260"/>
        <v>#REF!</v>
      </c>
      <c r="CN1959" s="89">
        <f t="shared" si="2261"/>
        <v>0.12103300552042635</v>
      </c>
    </row>
    <row r="1960" spans="1:92" ht="14.4" x14ac:dyDescent="0.3">
      <c r="A1960" s="19"/>
      <c r="B1960" s="19"/>
      <c r="C1960" s="19"/>
      <c r="D1960" s="22"/>
      <c r="E1960" s="32">
        <v>41583.552083333336</v>
      </c>
      <c r="F1960" s="21">
        <f t="shared" si="2244"/>
        <v>1684.9000000000015</v>
      </c>
      <c r="G1960" s="21">
        <f t="shared" si="2245"/>
        <v>173.06805555555911</v>
      </c>
      <c r="H1960" s="112"/>
      <c r="I1960" s="21">
        <v>1083</v>
      </c>
      <c r="J1960" s="21">
        <v>15236</v>
      </c>
      <c r="K1960" s="21">
        <v>21210</v>
      </c>
      <c r="L1960" s="21">
        <v>16</v>
      </c>
      <c r="M1960" s="124">
        <v>5.98</v>
      </c>
      <c r="R1960" s="22"/>
      <c r="S1960" s="22"/>
      <c r="T1960" s="22"/>
      <c r="U1960" s="52">
        <f t="shared" si="2246"/>
        <v>0.10458483322890483</v>
      </c>
      <c r="V1960" s="52">
        <f t="shared" si="2247"/>
        <v>14.107750288209637</v>
      </c>
      <c r="W1960" s="52">
        <f t="shared" si="2248"/>
        <v>9.0343211283047856E-2</v>
      </c>
      <c r="X1960" s="247">
        <f>W1960+V1960+SUM($U$1950:U1960)</f>
        <v>14.663148676025905</v>
      </c>
      <c r="Y1960" s="236">
        <f>W1960+V1960+SUM($U$1950:U1960)-$X$1951</f>
        <v>14.492039666781256</v>
      </c>
      <c r="Z1960" s="42"/>
      <c r="AA1960" s="1">
        <f t="shared" si="2281"/>
        <v>5.1731834841601675E-2</v>
      </c>
      <c r="AB1960" s="41">
        <f t="shared" si="2249"/>
        <v>7.5127511507571618E-2</v>
      </c>
      <c r="AC1960" s="48">
        <f t="shared" si="2250"/>
        <v>10.134167062289581</v>
      </c>
      <c r="AD1960" s="48">
        <f t="shared" si="2251"/>
        <v>1.9248415462275565</v>
      </c>
      <c r="AE1960" s="48">
        <f t="shared" si="2252"/>
        <v>2.4753115549159088</v>
      </c>
      <c r="AF1960" s="48">
        <f t="shared" si="2253"/>
        <v>1.9248415462275565</v>
      </c>
      <c r="AG1960" s="238">
        <f t="shared" si="2254"/>
        <v>0.55045583406622878</v>
      </c>
      <c r="AH1960" s="48">
        <f t="shared" si="2255"/>
        <v>1.4174622123761234E-5</v>
      </c>
      <c r="AI1960" s="48">
        <f>AE1960+AC1960+SUM($AB$1950:AB1960)</f>
        <v>13.055478940564919</v>
      </c>
      <c r="AJ1960" s="48">
        <f>AE1960+AC1960+SUM($AB$1950:AB1960)-$AI$1951</f>
        <v>10.562697494899364</v>
      </c>
      <c r="AK1960" s="46"/>
      <c r="AL1960" s="86"/>
      <c r="AM1960" s="25">
        <v>517.50649999999996</v>
      </c>
      <c r="AN1960" s="25">
        <v>0.1864999999999668</v>
      </c>
      <c r="AQ1960">
        <v>2073</v>
      </c>
      <c r="AR1960" s="25">
        <v>497.80250000000001</v>
      </c>
      <c r="AS1960" s="25">
        <v>0.12649999999999295</v>
      </c>
      <c r="AV1960" s="41">
        <f t="shared" si="2262"/>
        <v>0</v>
      </c>
      <c r="AW1960" s="86">
        <f t="shared" si="2263"/>
        <v>4.1502585956331668E-2</v>
      </c>
      <c r="AX1960" s="86">
        <f t="shared" si="2264"/>
        <v>2.433808968959577</v>
      </c>
      <c r="AY1960" s="86">
        <f t="shared" si="2256"/>
        <v>0.21889613687448758</v>
      </c>
      <c r="AZ1960" s="86">
        <f t="shared" si="2257"/>
        <v>12.836582803690431</v>
      </c>
      <c r="BA1960" s="86">
        <f t="shared" si="2275"/>
        <v>0.18968455333887724</v>
      </c>
      <c r="BB1960" s="86">
        <f t="shared" si="2276"/>
        <v>10.373012941560487</v>
      </c>
      <c r="BC1960" s="89">
        <f t="shared" si="2295"/>
        <v>2.8031810608573848E-2</v>
      </c>
      <c r="BD1960" s="89">
        <f t="shared" si="2295"/>
        <v>1.6550694192248212</v>
      </c>
      <c r="BE1960" s="41">
        <f t="shared" si="2282"/>
        <v>507.22061474944979</v>
      </c>
      <c r="BF1960" s="89">
        <f t="shared" si="2283"/>
        <v>0.34148790633478793</v>
      </c>
      <c r="BG1960" s="89">
        <f t="shared" si="2284"/>
        <v>0.65851209366521202</v>
      </c>
      <c r="BH1960" s="89">
        <f t="shared" si="2296"/>
        <v>0.57475871512531296</v>
      </c>
      <c r="BI1960" s="89">
        <f t="shared" si="2294"/>
        <v>1.1083425147080825</v>
      </c>
      <c r="BJ1960" s="41">
        <f t="shared" si="2297"/>
        <v>627.30491441319441</v>
      </c>
      <c r="BK1960" s="89">
        <f t="shared" si="2285"/>
        <v>0.18763719306395629</v>
      </c>
      <c r="BL1960" s="89">
        <f t="shared" si="2286"/>
        <v>0.81236280693604368</v>
      </c>
      <c r="BM1960" s="89">
        <f t="shared" si="2287"/>
        <v>0</v>
      </c>
      <c r="BN1960" s="86">
        <f t="shared" si="2265"/>
        <v>1.4954068369775748E-3</v>
      </c>
      <c r="BO1960" s="86">
        <f t="shared" si="2266"/>
        <v>8.884780444607028E-2</v>
      </c>
      <c r="BP1960" s="86">
        <f t="shared" si="2258"/>
        <v>0.24271190353250485</v>
      </c>
      <c r="BQ1960" s="86">
        <f t="shared" si="2259"/>
        <v>14.420436772493401</v>
      </c>
      <c r="BR1960" s="86">
        <f t="shared" si="2277"/>
        <v>0.24051508615340053</v>
      </c>
      <c r="BS1960" s="86">
        <f t="shared" si="2278"/>
        <v>14.251524580627857</v>
      </c>
      <c r="BT1960" s="89">
        <f t="shared" si="2279"/>
        <v>3.2286452257370785E-2</v>
      </c>
      <c r="BU1960" s="89">
        <f t="shared" si="2279"/>
        <v>1.9670748252910304</v>
      </c>
      <c r="BV1960" s="41">
        <f t="shared" si="2267"/>
        <v>460.63376241463351</v>
      </c>
      <c r="BW1960" s="89" t="e">
        <f t="shared" si="2268"/>
        <v>#REF!</v>
      </c>
      <c r="BX1960" s="42" t="e">
        <f t="shared" si="2269"/>
        <v>#REF!</v>
      </c>
      <c r="BY1960" s="89" t="e">
        <f t="shared" si="2270"/>
        <v>#REF!</v>
      </c>
      <c r="BZ1960" s="89" t="e">
        <f t="shared" si="2270"/>
        <v>#REF!</v>
      </c>
      <c r="CA1960" s="41">
        <f t="shared" si="2271"/>
        <v>501.83729761387008</v>
      </c>
      <c r="CB1960" s="89" t="e">
        <f t="shared" si="2272"/>
        <v>#REF!</v>
      </c>
      <c r="CC1960" s="89" t="e">
        <f t="shared" si="2280"/>
        <v>#REF!</v>
      </c>
      <c r="CD1960" s="41" t="e">
        <f t="shared" si="2288"/>
        <v>#REF!</v>
      </c>
      <c r="CE1960" s="41" t="e">
        <f t="shared" si="2289"/>
        <v>#REF!</v>
      </c>
      <c r="CF1960" s="42" t="e">
        <f t="shared" si="2290"/>
        <v>#REF!</v>
      </c>
      <c r="CG1960" s="42" t="e">
        <f t="shared" si="2291"/>
        <v>#REF!</v>
      </c>
      <c r="CH1960" s="42" t="e">
        <f t="shared" si="2273"/>
        <v>#REF!</v>
      </c>
      <c r="CI1960" s="89">
        <f t="shared" si="2292"/>
        <v>8.5807425857727644</v>
      </c>
      <c r="CJ1960" s="89">
        <f t="shared" si="2293"/>
        <v>1.9819549091265996</v>
      </c>
      <c r="CK1960" s="42" t="e">
        <f t="shared" si="2274"/>
        <v>#REF!</v>
      </c>
      <c r="CM1960" s="89" t="e">
        <f t="shared" si="2260"/>
        <v>#REF!</v>
      </c>
      <c r="CN1960" s="89">
        <f t="shared" si="2261"/>
        <v>0.13897760232233777</v>
      </c>
    </row>
    <row r="1961" spans="1:92" ht="14.4" x14ac:dyDescent="0.3">
      <c r="A1961" s="19"/>
      <c r="B1961" s="19"/>
      <c r="C1961" s="19"/>
      <c r="D1961" s="22"/>
      <c r="E1961" s="32">
        <v>41614.561805555553</v>
      </c>
      <c r="F1961" s="21">
        <f t="shared" si="2244"/>
        <v>1715.909722222219</v>
      </c>
      <c r="G1961" s="21">
        <f t="shared" si="2245"/>
        <v>204.07777777777665</v>
      </c>
      <c r="H1961" s="112"/>
      <c r="I1961" s="21">
        <v>1084</v>
      </c>
      <c r="J1961" s="21">
        <v>16218</v>
      </c>
      <c r="K1961" s="21">
        <v>22559</v>
      </c>
      <c r="L1961" s="21">
        <v>26</v>
      </c>
      <c r="M1961" s="124">
        <v>5.98</v>
      </c>
      <c r="R1961" s="22"/>
      <c r="S1961" s="22"/>
      <c r="T1961" s="22"/>
      <c r="U1961" s="52">
        <f t="shared" si="2246"/>
        <v>0.11133935716688703</v>
      </c>
      <c r="V1961" s="52">
        <f t="shared" si="2247"/>
        <v>15.018887535273205</v>
      </c>
      <c r="W1961" s="52">
        <f t="shared" si="2248"/>
        <v>9.6177951984980511E-2</v>
      </c>
      <c r="X1961" s="247">
        <f>W1961+V1961+SUM($U$1950:U1961)</f>
        <v>15.691460020958292</v>
      </c>
      <c r="Y1961" s="236">
        <f>W1961+V1961+SUM($U$1950:U1961)-$X$1951</f>
        <v>15.520351011713643</v>
      </c>
      <c r="Z1961" s="42"/>
      <c r="AA1961" s="1">
        <f t="shared" si="2281"/>
        <v>4.8678920248922224E-2</v>
      </c>
      <c r="AB1961" s="41">
        <f t="shared" si="2249"/>
        <v>8.0043516757505817E-2</v>
      </c>
      <c r="AC1961" s="48">
        <f t="shared" si="2250"/>
        <v>10.797301212246149</v>
      </c>
      <c r="AD1961" s="48">
        <f t="shared" si="2251"/>
        <v>2.0507944888535414</v>
      </c>
      <c r="AE1961" s="48">
        <f t="shared" si="2252"/>
        <v>2.6372847702534497</v>
      </c>
      <c r="AF1961" s="48">
        <f t="shared" si="2253"/>
        <v>2.0507944888535414</v>
      </c>
      <c r="AG1961" s="238">
        <f t="shared" si="2254"/>
        <v>0.58647517925449288</v>
      </c>
      <c r="AH1961" s="48">
        <f t="shared" si="2255"/>
        <v>1.5102145415534598E-5</v>
      </c>
      <c r="AI1961" s="48">
        <f>AE1961+AC1961+SUM($AB$1950:AB1961)</f>
        <v>13.960629822616534</v>
      </c>
      <c r="AJ1961" s="48">
        <f>AE1961+AC1961+SUM($AB$1950:AB1961)-$AI$1951</f>
        <v>11.467848376950979</v>
      </c>
      <c r="AK1961" s="46"/>
      <c r="AL1961" s="86"/>
      <c r="AM1961" s="25">
        <v>513.66949999999997</v>
      </c>
      <c r="AN1961" s="25">
        <v>4.5500000000004093E-2</v>
      </c>
      <c r="AQ1961" s="25"/>
      <c r="AR1961" s="25">
        <v>492.351</v>
      </c>
      <c r="AS1961" s="25">
        <v>7.6000000000021828E-2</v>
      </c>
      <c r="AV1961" s="41">
        <f t="shared" si="2262"/>
        <v>0</v>
      </c>
      <c r="AW1961" s="86">
        <f t="shared" si="2263"/>
        <v>4.4108392191919941E-2</v>
      </c>
      <c r="AX1961" s="86">
        <f t="shared" si="2264"/>
        <v>2.5931763780615298</v>
      </c>
      <c r="AY1961" s="86">
        <f t="shared" si="2256"/>
        <v>0.23349049841250391</v>
      </c>
      <c r="AZ1961" s="86">
        <f t="shared" si="2257"/>
        <v>13.72713932420403</v>
      </c>
      <c r="BA1961" s="86">
        <f t="shared" si="2275"/>
        <v>0.20427891487689354</v>
      </c>
      <c r="BB1961" s="86">
        <f t="shared" si="2276"/>
        <v>11.263569462074086</v>
      </c>
      <c r="BC1961" s="89">
        <f t="shared" si="2295"/>
        <v>1.4594361538016298E-2</v>
      </c>
      <c r="BD1961" s="89">
        <f t="shared" si="2295"/>
        <v>0.89055652051359857</v>
      </c>
      <c r="BE1961" s="41">
        <f t="shared" si="2282"/>
        <v>458.36254633313757</v>
      </c>
      <c r="BF1961" s="89">
        <f t="shared" si="2283"/>
        <v>0.40408433814088679</v>
      </c>
      <c r="BG1961" s="89">
        <f t="shared" si="2284"/>
        <v>0.59591566185911327</v>
      </c>
      <c r="BH1961" s="89">
        <f t="shared" si="2296"/>
        <v>0.36575729509146665</v>
      </c>
      <c r="BI1961" s="89">
        <f t="shared" si="2294"/>
        <v>0.53939358696014816</v>
      </c>
      <c r="BJ1961" s="41">
        <f t="shared" si="2297"/>
        <v>613.94745006840594</v>
      </c>
      <c r="BK1961" s="89">
        <f t="shared" si="2285"/>
        <v>0.20475063272834115</v>
      </c>
      <c r="BL1961" s="89">
        <f t="shared" si="2286"/>
        <v>0.79524936727165885</v>
      </c>
      <c r="BM1961" s="89">
        <f t="shared" si="2287"/>
        <v>0</v>
      </c>
      <c r="BN1961" s="86">
        <f t="shared" si="2265"/>
        <v>1.5862877050242096E-3</v>
      </c>
      <c r="BO1961" s="86">
        <f t="shared" si="2266"/>
        <v>9.45916642799563E-2</v>
      </c>
      <c r="BP1961" s="86">
        <f t="shared" si="2258"/>
        <v>0.25880328694264726</v>
      </c>
      <c r="BQ1961" s="86">
        <f t="shared" si="2259"/>
        <v>15.432656734015644</v>
      </c>
      <c r="BR1961" s="86">
        <f t="shared" si="2277"/>
        <v>0.25660646956354294</v>
      </c>
      <c r="BS1961" s="86">
        <f t="shared" si="2278"/>
        <v>15.2637445421501</v>
      </c>
      <c r="BT1961" s="89">
        <f t="shared" si="2279"/>
        <v>1.6091383410142407E-2</v>
      </c>
      <c r="BU1961" s="89">
        <f t="shared" si="2279"/>
        <v>1.0122199615222431</v>
      </c>
      <c r="BV1961" s="41">
        <f t="shared" si="2267"/>
        <v>414.68703954319142</v>
      </c>
      <c r="BW1961" s="89" t="e">
        <f t="shared" si="2268"/>
        <v>#REF!</v>
      </c>
      <c r="BX1961" s="42" t="e">
        <f t="shared" si="2269"/>
        <v>#REF!</v>
      </c>
      <c r="BY1961" s="89" t="e">
        <f t="shared" si="2270"/>
        <v>#REF!</v>
      </c>
      <c r="BZ1961" s="89" t="e">
        <f t="shared" si="2270"/>
        <v>#REF!</v>
      </c>
      <c r="CA1961" s="41">
        <f t="shared" si="2271"/>
        <v>496.05790117367457</v>
      </c>
      <c r="CB1961" s="89" t="e">
        <f t="shared" si="2272"/>
        <v>#REF!</v>
      </c>
      <c r="CC1961" s="89" t="e">
        <f t="shared" si="2280"/>
        <v>#REF!</v>
      </c>
      <c r="CD1961" s="41" t="e">
        <f t="shared" si="2288"/>
        <v>#REF!</v>
      </c>
      <c r="CE1961" s="41" t="e">
        <f t="shared" si="2289"/>
        <v>#REF!</v>
      </c>
      <c r="CF1961" s="42" t="e">
        <f t="shared" si="2290"/>
        <v>#REF!</v>
      </c>
      <c r="CG1961" s="42" t="e">
        <f t="shared" si="2291"/>
        <v>#REF!</v>
      </c>
      <c r="CH1961" s="42" t="e">
        <f t="shared" si="2273"/>
        <v>#REF!</v>
      </c>
      <c r="CI1961" s="89">
        <f t="shared" si="2292"/>
        <v>9.1197991657375859</v>
      </c>
      <c r="CJ1961" s="89">
        <f t="shared" si="2293"/>
        <v>2.3480492112133931</v>
      </c>
      <c r="CK1961" s="42" t="e">
        <f t="shared" si="2274"/>
        <v>#REF!</v>
      </c>
      <c r="CM1961" s="89" t="e">
        <f t="shared" si="2260"/>
        <v>#REF!</v>
      </c>
      <c r="CN1961" s="89">
        <f t="shared" si="2261"/>
        <v>0.14770840740718039</v>
      </c>
    </row>
    <row r="1962" spans="1:92" ht="14.4" x14ac:dyDescent="0.3">
      <c r="A1962" s="19"/>
      <c r="B1962" s="19"/>
      <c r="C1962" s="19"/>
      <c r="D1962" s="22"/>
      <c r="E1962" s="32">
        <v>41696.533333333333</v>
      </c>
      <c r="F1962" s="21">
        <f t="shared" si="2244"/>
        <v>1797.8812499999985</v>
      </c>
      <c r="G1962" s="21">
        <f t="shared" si="2245"/>
        <v>286.0493055555562</v>
      </c>
      <c r="H1962" s="112"/>
      <c r="I1962" s="21">
        <v>1092</v>
      </c>
      <c r="J1962" s="21">
        <v>18153</v>
      </c>
      <c r="K1962" s="21">
        <v>26440</v>
      </c>
      <c r="L1962" s="21">
        <v>16</v>
      </c>
      <c r="M1962" s="124">
        <v>5.98</v>
      </c>
      <c r="R1962" s="22"/>
      <c r="S1962" s="22"/>
      <c r="T1962" s="22"/>
      <c r="U1962" s="52">
        <f t="shared" si="2246"/>
        <v>0.13145698646933862</v>
      </c>
      <c r="V1962" s="52">
        <f t="shared" si="2247"/>
        <v>17.732612669476669</v>
      </c>
      <c r="W1962" s="52">
        <f t="shared" si="2248"/>
        <v>0.11355610499697102</v>
      </c>
      <c r="X1962" s="247">
        <f>W1962+V1962+SUM($U$1950:U1962)</f>
        <v>18.554020294643085</v>
      </c>
      <c r="Y1962" s="236">
        <f>W1962+V1962+SUM($U$1950:U1962)-$X$1951</f>
        <v>18.382911285398436</v>
      </c>
      <c r="Z1962" s="42"/>
      <c r="AA1962" s="1">
        <f t="shared" si="2281"/>
        <v>3.8554902539691356E-2</v>
      </c>
      <c r="AB1962" s="41">
        <f t="shared" si="2249"/>
        <v>9.0254866693566721E-2</v>
      </c>
      <c r="AC1962" s="48">
        <f t="shared" si="2250"/>
        <v>12.174739704576778</v>
      </c>
      <c r="AD1962" s="48">
        <f t="shared" si="2251"/>
        <v>2.3124194276486616</v>
      </c>
      <c r="AE1962" s="48">
        <f t="shared" si="2252"/>
        <v>2.9737297287088342</v>
      </c>
      <c r="AF1962" s="48">
        <f t="shared" si="2253"/>
        <v>2.3124194276486616</v>
      </c>
      <c r="AG1962" s="238">
        <f t="shared" si="2254"/>
        <v>0.66129327229661417</v>
      </c>
      <c r="AH1962" s="48">
        <f t="shared" si="2255"/>
        <v>1.7028763558644115E-5</v>
      </c>
      <c r="AI1962" s="48">
        <f>AE1962+AC1962+SUM($AB$1950:AB1962)</f>
        <v>15.764768140096114</v>
      </c>
      <c r="AJ1962" s="48">
        <f>AE1962+AC1962+SUM($AB$1950:AB1962)-$AI$1951</f>
        <v>13.271986694430559</v>
      </c>
      <c r="AK1962" s="46"/>
      <c r="AL1962" s="86"/>
      <c r="AM1962" s="25">
        <v>501.46850000000001</v>
      </c>
      <c r="AN1962" s="25">
        <v>0.37264527368534139</v>
      </c>
      <c r="AQ1962" s="25"/>
      <c r="AR1962" s="25">
        <v>477.90300000000002</v>
      </c>
      <c r="AS1962" s="25">
        <v>0.18950461735797511</v>
      </c>
      <c r="AV1962" s="41">
        <f t="shared" si="2262"/>
        <v>0</v>
      </c>
      <c r="AW1962" s="86">
        <f t="shared" si="2263"/>
        <v>4.9341166484780083E-2</v>
      </c>
      <c r="AX1962" s="86">
        <f t="shared" si="2264"/>
        <v>2.9243885622240544</v>
      </c>
      <c r="AY1962" s="86">
        <f t="shared" si="2256"/>
        <v>0.26157456136142382</v>
      </c>
      <c r="AZ1962" s="86">
        <f t="shared" si="2257"/>
        <v>15.503193578734692</v>
      </c>
      <c r="BA1962" s="86">
        <f t="shared" si="2275"/>
        <v>0.23236297782581344</v>
      </c>
      <c r="BB1962" s="86">
        <f t="shared" si="2276"/>
        <v>13.039623716604748</v>
      </c>
      <c r="BC1962" s="89">
        <f t="shared" si="2295"/>
        <v>2.8084062948919908E-2</v>
      </c>
      <c r="BD1962" s="89">
        <f t="shared" si="2295"/>
        <v>1.7760542545306617</v>
      </c>
      <c r="BE1962" s="41">
        <f t="shared" si="2282"/>
        <v>407.16686114670165</v>
      </c>
      <c r="BF1962" s="89">
        <f t="shared" si="2283"/>
        <v>0.46967569941273968</v>
      </c>
      <c r="BG1962" s="89">
        <f t="shared" si="2284"/>
        <v>0.53032430058726032</v>
      </c>
      <c r="BH1962" s="89">
        <f t="shared" si="2296"/>
        <v>0.84735992609954536</v>
      </c>
      <c r="BI1962" s="89">
        <f t="shared" si="2294"/>
        <v>0.95677839138003506</v>
      </c>
      <c r="BJ1962" s="41">
        <f t="shared" si="2297"/>
        <v>585.78302196139816</v>
      </c>
      <c r="BK1962" s="89">
        <f t="shared" si="2285"/>
        <v>0.24083459512193994</v>
      </c>
      <c r="BL1962" s="89">
        <f t="shared" si="2286"/>
        <v>0.75916540487806006</v>
      </c>
      <c r="BM1962" s="89">
        <f t="shared" si="2287"/>
        <v>0</v>
      </c>
      <c r="BN1962" s="86">
        <f t="shared" si="2265"/>
        <v>1.8550739341488692E-3</v>
      </c>
      <c r="BO1962" s="86">
        <f t="shared" si="2266"/>
        <v>0.11170103106282216</v>
      </c>
      <c r="BP1962" s="86">
        <f t="shared" si="2258"/>
        <v>0.30310197257276128</v>
      </c>
      <c r="BQ1962" s="86">
        <f t="shared" si="2259"/>
        <v>18.250918322070323</v>
      </c>
      <c r="BR1962" s="86">
        <f t="shared" si="2277"/>
        <v>0.30090515519365696</v>
      </c>
      <c r="BS1962" s="86">
        <f t="shared" si="2278"/>
        <v>18.082006130204778</v>
      </c>
      <c r="BT1962" s="89">
        <f t="shared" si="2279"/>
        <v>4.4298685630114021E-2</v>
      </c>
      <c r="BU1962" s="89">
        <f t="shared" si="2279"/>
        <v>2.8182615880546784</v>
      </c>
      <c r="BV1962" s="41">
        <f t="shared" si="2267"/>
        <v>398.78648880099598</v>
      </c>
      <c r="BW1962" s="89" t="e">
        <f t="shared" si="2268"/>
        <v>#REF!</v>
      </c>
      <c r="BX1962" s="42" t="e">
        <f t="shared" si="2269"/>
        <v>#REF!</v>
      </c>
      <c r="BY1962" s="89" t="e">
        <f t="shared" si="2270"/>
        <v>#REF!</v>
      </c>
      <c r="BZ1962" s="89" t="e">
        <f t="shared" si="2270"/>
        <v>#REF!</v>
      </c>
      <c r="CA1962" s="41">
        <f t="shared" si="2271"/>
        <v>480.89717823553644</v>
      </c>
      <c r="CB1962" s="89" t="e">
        <f t="shared" si="2272"/>
        <v>#REF!</v>
      </c>
      <c r="CC1962" s="89" t="e">
        <f t="shared" si="2280"/>
        <v>#REF!</v>
      </c>
      <c r="CD1962" s="41" t="e">
        <f t="shared" si="2288"/>
        <v>#REF!</v>
      </c>
      <c r="CE1962" s="41" t="e">
        <f t="shared" si="2289"/>
        <v>#REF!</v>
      </c>
      <c r="CF1962" s="42" t="e">
        <f t="shared" si="2290"/>
        <v>#REF!</v>
      </c>
      <c r="CG1962" s="42" t="e">
        <f t="shared" si="2291"/>
        <v>#REF!</v>
      </c>
      <c r="CH1962" s="42" t="e">
        <f t="shared" si="2273"/>
        <v>#REF!</v>
      </c>
      <c r="CI1962" s="89">
        <f t="shared" si="2292"/>
        <v>10.075633152413602</v>
      </c>
      <c r="CJ1962" s="89">
        <f t="shared" si="2293"/>
        <v>3.1963535420169578</v>
      </c>
      <c r="CK1962" s="42" t="e">
        <f t="shared" si="2274"/>
        <v>#REF!</v>
      </c>
      <c r="CM1962" s="89" t="e">
        <f t="shared" si="2260"/>
        <v>#REF!</v>
      </c>
      <c r="CN1962" s="89">
        <f t="shared" si="2261"/>
        <v>0.16318952857572441</v>
      </c>
    </row>
    <row r="1963" spans="1:92" ht="14.4" x14ac:dyDescent="0.3">
      <c r="A1963" s="19"/>
      <c r="B1963" s="19"/>
      <c r="C1963" s="19"/>
      <c r="D1963" s="22"/>
      <c r="E1963" s="32">
        <v>41743.40625</v>
      </c>
      <c r="F1963" s="21">
        <f t="shared" si="2244"/>
        <v>1844.7541666666657</v>
      </c>
      <c r="G1963" s="21">
        <f t="shared" si="2245"/>
        <v>332.92222222222335</v>
      </c>
      <c r="H1963" s="112"/>
      <c r="I1963" s="21">
        <v>1063</v>
      </c>
      <c r="J1963" s="21">
        <v>19198</v>
      </c>
      <c r="K1963" s="21">
        <v>27294</v>
      </c>
      <c r="L1963" s="21">
        <v>7</v>
      </c>
      <c r="M1963" s="124">
        <v>5.98</v>
      </c>
      <c r="R1963" s="22"/>
      <c r="S1963" s="22"/>
      <c r="T1963" s="22"/>
      <c r="U1963" s="52">
        <f t="shared" si="2246"/>
        <v>0.13209915355320564</v>
      </c>
      <c r="V1963" s="52">
        <f t="shared" si="2247"/>
        <v>17.81923644256884</v>
      </c>
      <c r="W1963" s="52">
        <f t="shared" si="2248"/>
        <v>0.1141108263150214</v>
      </c>
      <c r="X1963" s="247">
        <f>W1963+V1963+SUM($U$1950:U1963)</f>
        <v>18.773297942606511</v>
      </c>
      <c r="Y1963" s="236">
        <f>W1963+V1963+SUM($U$1950:U1963)-$X$1951</f>
        <v>18.602188933361862</v>
      </c>
      <c r="Z1963" s="42"/>
      <c r="AA1963" s="1">
        <f t="shared" si="2281"/>
        <v>2.7323975480241465E-2</v>
      </c>
      <c r="AB1963" s="41">
        <f t="shared" si="2249"/>
        <v>9.2915642628945624E-2</v>
      </c>
      <c r="AC1963" s="48">
        <f t="shared" si="2250"/>
        <v>12.53365945718607</v>
      </c>
      <c r="AD1963" s="48">
        <f t="shared" si="2251"/>
        <v>2.380591152797626</v>
      </c>
      <c r="AE1963" s="48">
        <f t="shared" si="2252"/>
        <v>3.0613973392248806</v>
      </c>
      <c r="AF1963" s="48">
        <f t="shared" si="2253"/>
        <v>2.3805911527976256</v>
      </c>
      <c r="AG1963" s="238">
        <f t="shared" si="2254"/>
        <v>0.68078865564396129</v>
      </c>
      <c r="AH1963" s="48">
        <f t="shared" si="2255"/>
        <v>1.7530783293933658E-5</v>
      </c>
      <c r="AI1963" s="48">
        <f>AE1963+AC1963+SUM($AB$1950:AB1963)</f>
        <v>16.3042711458504</v>
      </c>
      <c r="AJ1963" s="48">
        <f>AE1963+AC1963+SUM($AB$1950:AB1963)-$AI$1951</f>
        <v>13.811489700184845</v>
      </c>
      <c r="AK1963" s="46"/>
      <c r="AL1963" s="86"/>
      <c r="AM1963" s="25">
        <v>490.80549999999999</v>
      </c>
      <c r="AN1963" s="25">
        <v>0.46315494167716931</v>
      </c>
      <c r="AQ1963" s="25"/>
      <c r="AR1963" s="25">
        <v>469.18349999999998</v>
      </c>
      <c r="AS1963" s="25">
        <v>0.17465537495308719</v>
      </c>
      <c r="AV1963" s="41">
        <f t="shared" si="2262"/>
        <v>0</v>
      </c>
      <c r="AW1963" s="86">
        <f t="shared" si="2263"/>
        <v>5.0440984797448074E-2</v>
      </c>
      <c r="AX1963" s="86">
        <f t="shared" si="2264"/>
        <v>3.0109563544274325</v>
      </c>
      <c r="AY1963" s="86">
        <f t="shared" si="2256"/>
        <v>0.26863663937512167</v>
      </c>
      <c r="AZ1963" s="86">
        <f t="shared" si="2257"/>
        <v>16.035634506475276</v>
      </c>
      <c r="BA1963" s="86">
        <f t="shared" si="2275"/>
        <v>0.23942505583951129</v>
      </c>
      <c r="BB1963" s="86">
        <f t="shared" si="2276"/>
        <v>13.572064644345332</v>
      </c>
      <c r="BC1963" s="89">
        <f t="shared" si="2295"/>
        <v>7.0620780136978478E-3</v>
      </c>
      <c r="BD1963" s="89">
        <f t="shared" si="2295"/>
        <v>0.53244092774058416</v>
      </c>
      <c r="BE1963" s="41">
        <f t="shared" si="2282"/>
        <v>180.32870432701853</v>
      </c>
      <c r="BF1963" s="89">
        <f t="shared" si="2283"/>
        <v>0.76029830637695095</v>
      </c>
      <c r="BG1963" s="89">
        <f t="shared" si="2284"/>
        <v>0.23970169362304905</v>
      </c>
      <c r="BH1963" s="89">
        <f t="shared" si="2296"/>
        <v>0.41018322156025788</v>
      </c>
      <c r="BI1963" s="89">
        <f t="shared" si="2294"/>
        <v>0.12931978419402787</v>
      </c>
      <c r="BJ1963" s="41">
        <f t="shared" si="2297"/>
        <v>569.87678523951365</v>
      </c>
      <c r="BK1963" s="89">
        <f t="shared" si="2285"/>
        <v>0.26121349454483822</v>
      </c>
      <c r="BL1963" s="89">
        <f t="shared" si="2286"/>
        <v>0.73878650545516178</v>
      </c>
      <c r="BM1963" s="89">
        <f t="shared" si="2287"/>
        <v>0</v>
      </c>
      <c r="BN1963" s="86">
        <f t="shared" si="2265"/>
        <v>1.8533163515491789E-3</v>
      </c>
      <c r="BO1963" s="86">
        <f t="shared" si="2266"/>
        <v>0.11225750996347221</v>
      </c>
      <c r="BP1963" s="86">
        <f t="shared" si="2258"/>
        <v>0.30490411096915454</v>
      </c>
      <c r="BQ1963" s="86">
        <f t="shared" si="2259"/>
        <v>18.468393831637357</v>
      </c>
      <c r="BR1963" s="86">
        <f t="shared" si="2277"/>
        <v>0.30270729359005022</v>
      </c>
      <c r="BS1963" s="86">
        <f t="shared" si="2278"/>
        <v>18.299481639771813</v>
      </c>
      <c r="BT1963" s="89">
        <f t="shared" si="2279"/>
        <v>1.8021383963932602E-3</v>
      </c>
      <c r="BU1963" s="89">
        <f>BS1963-BS1962</f>
        <v>0.21747550956703421</v>
      </c>
      <c r="BV1963" s="41">
        <f t="shared" si="2267"/>
        <v>-262.57191754619714</v>
      </c>
      <c r="BW1963" s="89" t="e">
        <f t="shared" si="2268"/>
        <v>#REF!</v>
      </c>
      <c r="BX1963" s="42" t="e">
        <f t="shared" si="2269"/>
        <v>#REF!</v>
      </c>
      <c r="BY1963" s="89" t="e">
        <f t="shared" si="2270"/>
        <v>#REF!</v>
      </c>
      <c r="BZ1963" s="89" t="e">
        <f t="shared" si="2270"/>
        <v>#REF!</v>
      </c>
      <c r="CA1963" s="41">
        <f t="shared" si="2271"/>
        <v>472.06160990440594</v>
      </c>
      <c r="CB1963" s="89" t="e">
        <f t="shared" si="2272"/>
        <v>#REF!</v>
      </c>
      <c r="CC1963" s="89" t="e">
        <f t="shared" si="2280"/>
        <v>#REF!</v>
      </c>
      <c r="CD1963" s="41" t="e">
        <f t="shared" si="2288"/>
        <v>#REF!</v>
      </c>
      <c r="CE1963" s="41" t="e">
        <f t="shared" si="2289"/>
        <v>#REF!</v>
      </c>
      <c r="CF1963" s="42" t="e">
        <f t="shared" si="2290"/>
        <v>#REF!</v>
      </c>
      <c r="CG1963" s="42" t="e">
        <f t="shared" si="2291"/>
        <v>#REF!</v>
      </c>
      <c r="CH1963" s="42" t="e">
        <f t="shared" si="2273"/>
        <v>#REF!</v>
      </c>
      <c r="CI1963" s="89">
        <f t="shared" si="2292"/>
        <v>10.203742210729521</v>
      </c>
      <c r="CJ1963" s="89">
        <f t="shared" si="2293"/>
        <v>3.6077474894553232</v>
      </c>
      <c r="CK1963" s="42" t="e">
        <f t="shared" si="2274"/>
        <v>#REF!</v>
      </c>
      <c r="CM1963" s="89" t="e">
        <f t="shared" si="2260"/>
        <v>#REF!</v>
      </c>
      <c r="CN1963" s="89">
        <f t="shared" si="2261"/>
        <v>0.16526444104192975</v>
      </c>
    </row>
    <row r="1964" spans="1:92" ht="14.4" x14ac:dyDescent="0.3">
      <c r="A1964" s="19"/>
      <c r="B1964" s="19"/>
      <c r="C1964" s="19"/>
      <c r="D1964" s="22"/>
      <c r="E1964" s="32">
        <v>41774.500694444447</v>
      </c>
      <c r="F1964" s="21">
        <f t="shared" si="2244"/>
        <v>1875.8486111111124</v>
      </c>
      <c r="G1964" s="21">
        <f t="shared" si="2245"/>
        <v>364.01666666667006</v>
      </c>
      <c r="H1964" s="112"/>
      <c r="I1964" s="21">
        <v>1078</v>
      </c>
      <c r="J1964" s="21">
        <v>19849</v>
      </c>
      <c r="K1964" s="21">
        <v>28609</v>
      </c>
      <c r="L1964" s="21">
        <v>23</v>
      </c>
      <c r="M1964" s="124">
        <v>5.98</v>
      </c>
      <c r="R1964" s="22"/>
      <c r="S1964" s="22"/>
      <c r="T1964" s="22"/>
      <c r="U1964" s="52">
        <f t="shared" si="2246"/>
        <v>0.14041743051243297</v>
      </c>
      <c r="V1964" s="52">
        <f t="shared" si="2247"/>
        <v>18.9413128521769</v>
      </c>
      <c r="W1964" s="52">
        <f t="shared" si="2248"/>
        <v>0.12129637922586822</v>
      </c>
      <c r="X1964" s="247">
        <f>W1964+V1964+SUM($U$1950:U1964)</f>
        <v>20.04297733563785</v>
      </c>
      <c r="Y1964" s="236">
        <f>W1964+V1964+SUM($U$1950:U1964)-$X$1951</f>
        <v>19.871868326393201</v>
      </c>
      <c r="Z1964" s="42"/>
      <c r="AA1964" s="1">
        <f t="shared" si="2281"/>
        <v>2.5687322102825157E-2</v>
      </c>
      <c r="AB1964" s="41">
        <f t="shared" si="2249"/>
        <v>9.7421985327738908E-2</v>
      </c>
      <c r="AC1964" s="48">
        <f t="shared" si="2250"/>
        <v>13.141533042149648</v>
      </c>
      <c r="AD1964" s="48">
        <f t="shared" si="2251"/>
        <v>2.4960481335243507</v>
      </c>
      <c r="AE1964" s="48">
        <f t="shared" si="2252"/>
        <v>3.2098729366311614</v>
      </c>
      <c r="AF1964" s="48">
        <f t="shared" si="2253"/>
        <v>2.4960481335243507</v>
      </c>
      <c r="AG1964" s="238">
        <f t="shared" si="2254"/>
        <v>0.71380642209297407</v>
      </c>
      <c r="AH1964" s="48">
        <f t="shared" si="2255"/>
        <v>1.8381013837096632E-5</v>
      </c>
      <c r="AI1964" s="48">
        <f>AE1964+AC1964+SUM($AB$1950:AB1964)</f>
        <v>17.158042313547998</v>
      </c>
      <c r="AJ1964" s="48">
        <f>AE1964+AC1964+SUM($AB$1950:AB1964)-$AI$1951</f>
        <v>14.665260867882443</v>
      </c>
      <c r="AK1964" s="46"/>
      <c r="AL1964" s="86"/>
      <c r="AM1964" s="25">
        <v>483.81349999999998</v>
      </c>
      <c r="AN1964" s="25">
        <v>0.16051323932936912</v>
      </c>
      <c r="AQ1964" s="25"/>
      <c r="AR1964" s="25">
        <v>462.92349999999999</v>
      </c>
      <c r="AS1964" s="25">
        <v>0.30334880912901024</v>
      </c>
      <c r="AV1964" s="41">
        <f t="shared" si="2262"/>
        <v>0</v>
      </c>
      <c r="AW1964" s="86">
        <f t="shared" si="2263"/>
        <v>5.2643358868109232E-2</v>
      </c>
      <c r="AX1964" s="86">
        <f t="shared" si="2264"/>
        <v>3.1572295777630521</v>
      </c>
      <c r="AY1964" s="86">
        <f t="shared" si="2256"/>
        <v>0.28139960578448953</v>
      </c>
      <c r="AZ1964" s="86">
        <f t="shared" si="2257"/>
        <v>16.876642707763509</v>
      </c>
      <c r="BA1964" s="86">
        <f t="shared" si="2275"/>
        <v>0.25218802224887915</v>
      </c>
      <c r="BB1964" s="86">
        <f t="shared" si="2276"/>
        <v>14.413072845633565</v>
      </c>
      <c r="BC1964" s="89">
        <f t="shared" si="2295"/>
        <v>1.276296640936786E-2</v>
      </c>
      <c r="BD1964" s="89">
        <f t="shared" si="2295"/>
        <v>0.84100820128823273</v>
      </c>
      <c r="BE1964" s="41">
        <f t="shared" si="2282"/>
        <v>350.49594578646224</v>
      </c>
      <c r="BF1964" s="89">
        <f t="shared" si="2283"/>
        <v>0.54228186669937062</v>
      </c>
      <c r="BG1964" s="89">
        <f t="shared" si="2284"/>
        <v>0.45771813330062938</v>
      </c>
      <c r="BH1964" s="89">
        <f t="shared" si="2296"/>
        <v>0.46298462255315487</v>
      </c>
      <c r="BI1964" s="89">
        <f t="shared" si="2294"/>
        <v>0.39078654514444322</v>
      </c>
      <c r="BJ1964" s="41">
        <f t="shared" si="2297"/>
        <v>557.07583105288381</v>
      </c>
      <c r="BK1964" s="89">
        <f t="shared" si="2285"/>
        <v>0.27761393937963325</v>
      </c>
      <c r="BL1964" s="89">
        <f t="shared" si="2286"/>
        <v>0.7223860606203667</v>
      </c>
      <c r="BM1964" s="89">
        <f t="shared" si="2287"/>
        <v>0</v>
      </c>
      <c r="BN1964" s="86">
        <f t="shared" si="2265"/>
        <v>1.9617613486946624E-3</v>
      </c>
      <c r="BO1964" s="86">
        <f t="shared" si="2266"/>
        <v>0.11933461787717357</v>
      </c>
      <c r="BP1964" s="86">
        <f t="shared" si="2258"/>
        <v>0.32416085707389358</v>
      </c>
      <c r="BQ1964" s="86">
        <f t="shared" si="2259"/>
        <v>19.718816478563959</v>
      </c>
      <c r="BR1964" s="86">
        <f t="shared" si="2277"/>
        <v>0.32196403969478926</v>
      </c>
      <c r="BS1964" s="86">
        <f t="shared" si="2278"/>
        <v>19.549904286698414</v>
      </c>
      <c r="BT1964" s="89">
        <f t="shared" si="2279"/>
        <v>1.9256746104739042E-2</v>
      </c>
      <c r="BU1964" s="89">
        <f t="shared" si="2279"/>
        <v>1.2504226469266015</v>
      </c>
      <c r="BV1964" s="41">
        <f>1000*((BT1964/BU1964)/0.0112372-1)</f>
        <v>370.46504551646223</v>
      </c>
      <c r="BW1964" s="89" t="e">
        <f t="shared" si="2268"/>
        <v>#REF!</v>
      </c>
      <c r="BX1964" s="42" t="e">
        <f t="shared" si="2269"/>
        <v>#REF!</v>
      </c>
      <c r="BY1964" s="89" t="e">
        <f t="shared" si="2270"/>
        <v>#REF!</v>
      </c>
      <c r="BZ1964" s="89" t="e">
        <f t="shared" si="2270"/>
        <v>#REF!</v>
      </c>
      <c r="CA1964" s="41">
        <f t="shared" si="2271"/>
        <v>465.56343768332465</v>
      </c>
      <c r="CB1964" s="89" t="e">
        <f t="shared" si="2272"/>
        <v>#REF!</v>
      </c>
      <c r="CC1964" s="89" t="e">
        <f t="shared" si="2280"/>
        <v>#REF!</v>
      </c>
      <c r="CD1964" s="41" t="e">
        <f t="shared" si="2288"/>
        <v>#REF!</v>
      </c>
      <c r="CE1964" s="114" t="e">
        <f t="shared" si="2289"/>
        <v>#REF!</v>
      </c>
      <c r="CF1964" s="42" t="e">
        <f t="shared" si="2290"/>
        <v>#REF!</v>
      </c>
      <c r="CG1964" s="42" t="e">
        <f t="shared" si="2291"/>
        <v>#REF!</v>
      </c>
      <c r="CH1964" s="42" t="e">
        <f t="shared" si="2273"/>
        <v>#REF!</v>
      </c>
      <c r="CI1964" s="89">
        <f t="shared" si="2292"/>
        <v>10.593980026319619</v>
      </c>
      <c r="CJ1964" s="89">
        <f t="shared" si="2293"/>
        <v>4.0712808415628245</v>
      </c>
      <c r="CK1964" s="42" t="e">
        <f t="shared" si="2274"/>
        <v>#REF!</v>
      </c>
      <c r="CM1964" s="89" t="e">
        <f t="shared" si="2260"/>
        <v>#REF!</v>
      </c>
      <c r="CN1964" s="89">
        <f t="shared" si="2261"/>
        <v>0.17158490985964503</v>
      </c>
    </row>
    <row r="1965" spans="1:92" ht="14.4" x14ac:dyDescent="0.3">
      <c r="A1965" s="19"/>
      <c r="B1965" s="19"/>
      <c r="C1965" s="19"/>
      <c r="D1965" s="22"/>
      <c r="E1965" s="32">
        <v>42074.570833333331</v>
      </c>
      <c r="F1965" s="21">
        <f t="shared" si="2244"/>
        <v>2175.9187499999971</v>
      </c>
      <c r="G1965" s="21">
        <f t="shared" si="2245"/>
        <v>664.08680555555475</v>
      </c>
      <c r="H1965" s="112"/>
      <c r="I1965" s="21">
        <v>1086</v>
      </c>
      <c r="J1965" s="21">
        <v>22123</v>
      </c>
      <c r="K1965" s="21">
        <v>30212</v>
      </c>
      <c r="L1965" s="21">
        <v>24</v>
      </c>
      <c r="M1965" s="124">
        <v>5.98</v>
      </c>
      <c r="R1965" s="22"/>
      <c r="S1965" s="22"/>
      <c r="T1965" s="22"/>
      <c r="U1965" s="52">
        <f t="shared" si="2246"/>
        <v>0.14938565111413571</v>
      </c>
      <c r="V1965" s="52">
        <f t="shared" si="2247"/>
        <v>20.151062037333432</v>
      </c>
      <c r="W1965" s="52">
        <f t="shared" si="2248"/>
        <v>0.12904337105669408</v>
      </c>
      <c r="X1965" s="247">
        <f>W1965+V1965+SUM($U$1950:U1965)</f>
        <v>21.409859163739348</v>
      </c>
      <c r="Y1965" s="236">
        <f>W1965+V1965+SUM($U$1950:U1965)-$X$1951</f>
        <v>21.238750154494699</v>
      </c>
      <c r="Z1965" s="42"/>
      <c r="AA1965" s="1">
        <f t="shared" si="2281"/>
        <v>7.1866830622128921E-3</v>
      </c>
      <c r="AB1965" s="41">
        <f t="shared" si="2249"/>
        <v>0.10938894345286723</v>
      </c>
      <c r="AC1965" s="48">
        <f t="shared" si="2250"/>
        <v>14.755790594860569</v>
      </c>
      <c r="AD1965" s="48">
        <f t="shared" si="2251"/>
        <v>2.8026534997741157</v>
      </c>
      <c r="AE1965" s="48">
        <f t="shared" si="2252"/>
        <v>3.6041619145289534</v>
      </c>
      <c r="AF1965" s="48">
        <f t="shared" si="2253"/>
        <v>2.8026534997741162</v>
      </c>
      <c r="AG1965" s="238">
        <f t="shared" si="2254"/>
        <v>0.80148777588491038</v>
      </c>
      <c r="AH1965" s="48">
        <f t="shared" si="2255"/>
        <v>2.0638869927238431E-5</v>
      </c>
      <c r="AI1965" s="48">
        <f>AE1965+AC1965+SUM($AB$1950:AB1965)</f>
        <v>19.275977787609577</v>
      </c>
      <c r="AJ1965" s="48">
        <f>AE1965+AC1965+SUM($AB$1950:AB1965)-$AI$1951</f>
        <v>16.78319634194402</v>
      </c>
      <c r="AK1965" s="46"/>
      <c r="AL1965" s="86"/>
      <c r="AM1965" s="25">
        <v>429.56433333333331</v>
      </c>
      <c r="AN1965" s="25">
        <v>0.52115480745487064</v>
      </c>
      <c r="AQ1965" s="25"/>
      <c r="AR1965" s="25">
        <v>414.85266666666666</v>
      </c>
      <c r="AS1965" s="25">
        <v>0.42881024034208387</v>
      </c>
      <c r="AV1965" s="41">
        <f t="shared" si="2262"/>
        <v>0</v>
      </c>
      <c r="AW1965" s="86">
        <f t="shared" si="2263"/>
        <v>5.6982948226642377E-2</v>
      </c>
      <c r="AX1965" s="86">
        <f t="shared" si="2264"/>
        <v>3.5471789663023108</v>
      </c>
      <c r="AY1965" s="86">
        <f t="shared" si="2256"/>
        <v>0.30475935053345704</v>
      </c>
      <c r="AZ1965" s="86">
        <f t="shared" si="2257"/>
        <v>18.971218437076118</v>
      </c>
      <c r="BA1965" s="86">
        <f t="shared" si="2275"/>
        <v>0.27554776699784667</v>
      </c>
      <c r="BB1965" s="86">
        <f t="shared" si="2276"/>
        <v>16.507648574946174</v>
      </c>
      <c r="BC1965" s="89">
        <f t="shared" si="2295"/>
        <v>2.3359744748967515E-2</v>
      </c>
      <c r="BD1965" s="89">
        <f t="shared" si="2295"/>
        <v>2.0945757293126093</v>
      </c>
      <c r="BE1965" s="41">
        <f t="shared" si="2282"/>
        <v>-7.5379352619927564</v>
      </c>
      <c r="BF1965" s="89">
        <f t="shared" si="2283"/>
        <v>1.000991024588223</v>
      </c>
      <c r="BG1965" s="89">
        <f t="shared" si="2284"/>
        <v>-9.9102458822297734E-4</v>
      </c>
      <c r="BH1965" s="89">
        <f t="shared" si="2296"/>
        <v>2.1200344001926417</v>
      </c>
      <c r="BI1965" s="89">
        <f t="shared" si="2294"/>
        <v>-2.0989261310647104E-3</v>
      </c>
      <c r="BJ1965" s="41">
        <f t="shared" si="2297"/>
        <v>485.43471960144393</v>
      </c>
      <c r="BK1965" s="89">
        <f t="shared" si="2285"/>
        <v>0.36939976089987064</v>
      </c>
      <c r="BL1965" s="89">
        <f t="shared" si="2286"/>
        <v>0.6306002391001293</v>
      </c>
      <c r="BM1965" s="89">
        <f t="shared" si="2287"/>
        <v>0</v>
      </c>
      <c r="BN1965" s="86">
        <f t="shared" si="2265"/>
        <v>2.0195495014916336E-3</v>
      </c>
      <c r="BO1965" s="86">
        <f t="shared" si="2266"/>
        <v>0.12702382155520245</v>
      </c>
      <c r="BP1965" s="86">
        <f t="shared" si="2258"/>
        <v>0.33506773766890768</v>
      </c>
      <c r="BQ1965" s="86">
        <f t="shared" si="2259"/>
        <v>21.074791426070441</v>
      </c>
      <c r="BR1965" s="86">
        <f t="shared" si="2277"/>
        <v>0.33287092028980336</v>
      </c>
      <c r="BS1965" s="86">
        <f t="shared" si="2278"/>
        <v>20.905879234204896</v>
      </c>
      <c r="BT1965" s="89">
        <f t="shared" si="2279"/>
        <v>1.0906880595014101E-2</v>
      </c>
      <c r="BU1965" s="89">
        <f t="shared" si="2279"/>
        <v>1.355974947506482</v>
      </c>
      <c r="BV1965" s="41">
        <f>1000*((BT1965/BU1965)/0.0112372-1)</f>
        <v>-284.20150259711363</v>
      </c>
      <c r="BW1965" s="89" t="e">
        <f t="shared" si="2268"/>
        <v>#REF!</v>
      </c>
      <c r="BX1965" s="42" t="e">
        <f t="shared" si="2269"/>
        <v>#REF!</v>
      </c>
      <c r="BY1965" s="89" t="e">
        <f t="shared" si="2270"/>
        <v>#REF!</v>
      </c>
      <c r="BZ1965" s="89" t="e">
        <f t="shared" si="2270"/>
        <v>#REF!</v>
      </c>
      <c r="CA1965" s="41">
        <f t="shared" si="2271"/>
        <v>416.9329799948689</v>
      </c>
      <c r="CB1965" s="89" t="e">
        <f t="shared" si="2272"/>
        <v>#REF!</v>
      </c>
      <c r="CC1965" s="89" t="e">
        <f t="shared" si="2280"/>
        <v>#REF!</v>
      </c>
      <c r="CD1965" s="41" t="e">
        <f t="shared" si="2288"/>
        <v>#REF!</v>
      </c>
      <c r="CE1965" s="41" t="e">
        <f t="shared" si="2289"/>
        <v>#REF!</v>
      </c>
      <c r="CF1965" s="42" t="e">
        <f t="shared" si="2290"/>
        <v>#REF!</v>
      </c>
      <c r="CG1965" s="42" t="e">
        <f t="shared" si="2291"/>
        <v>#REF!</v>
      </c>
      <c r="CH1965" s="139" t="e">
        <f t="shared" si="2273"/>
        <v>#REF!</v>
      </c>
      <c r="CI1965" s="140">
        <f t="shared" si="2292"/>
        <v>10.583487626094314</v>
      </c>
      <c r="CJ1965" s="140">
        <f t="shared" si="2293"/>
        <v>6.1997087158497042</v>
      </c>
      <c r="CK1965" s="139" t="e">
        <f t="shared" si="2274"/>
        <v>#REF!</v>
      </c>
      <c r="CM1965" s="89" t="e">
        <f t="shared" si="2260"/>
        <v>#REF!</v>
      </c>
      <c r="CN1965" s="89">
        <f t="shared" si="2261"/>
        <v>0.17141497018235685</v>
      </c>
    </row>
    <row r="1966" spans="1:92" ht="14.4" x14ac:dyDescent="0.3">
      <c r="D1966" s="94" t="s">
        <v>127</v>
      </c>
      <c r="E1966" s="32">
        <v>42285.49722222222</v>
      </c>
      <c r="F1966" s="21">
        <f t="shared" si="2244"/>
        <v>2386.8451388888861</v>
      </c>
      <c r="G1966" s="21">
        <f t="shared" si="2245"/>
        <v>875.0131944444438</v>
      </c>
      <c r="H1966" s="112"/>
      <c r="I1966" s="21">
        <v>1099</v>
      </c>
      <c r="J1966" s="21">
        <v>23813</v>
      </c>
      <c r="K1966" s="21">
        <v>33475</v>
      </c>
      <c r="L1966" s="21">
        <v>15</v>
      </c>
      <c r="M1966" s="124">
        <v>5.98</v>
      </c>
      <c r="R1966" s="22"/>
      <c r="S1966" s="22"/>
      <c r="T1966" s="22"/>
      <c r="U1966" s="52">
        <f t="shared" si="2246"/>
        <v>0.16750117626352712</v>
      </c>
      <c r="V1966" s="52">
        <f t="shared" si="2247"/>
        <v>22.594717558474159</v>
      </c>
      <c r="W1966" s="52">
        <f t="shared" si="2248"/>
        <v>0.14469205228079446</v>
      </c>
      <c r="X1966" s="247">
        <f>W1966+V1966+SUM($U$1950:U1966)</f>
        <v>24.036664542367699</v>
      </c>
      <c r="Y1966" s="236">
        <f>W1966+V1966+SUM($U$1950:U1966)-$X$1951</f>
        <v>23.86555553312305</v>
      </c>
      <c r="Z1966" s="42"/>
      <c r="AA1966" s="1">
        <f t="shared" si="2281"/>
        <v>8.4619525990852016E-3</v>
      </c>
      <c r="AB1966" s="41">
        <f t="shared" si="2249"/>
        <v>0.11915475759113879</v>
      </c>
      <c r="AC1966" s="48">
        <f t="shared" si="2250"/>
        <v>16.073129476323977</v>
      </c>
      <c r="AD1966" s="48">
        <f t="shared" si="2251"/>
        <v>3.0528633684210638</v>
      </c>
      <c r="AE1966" s="48">
        <f t="shared" si="2252"/>
        <v>3.9259272984015232</v>
      </c>
      <c r="AF1966" s="48">
        <f t="shared" si="2253"/>
        <v>3.0528633684210638</v>
      </c>
      <c r="AG1966" s="238">
        <f t="shared" si="2254"/>
        <v>0.87304144855349408</v>
      </c>
      <c r="AH1966" s="48">
        <f t="shared" si="2255"/>
        <v>2.248142696610605E-5</v>
      </c>
      <c r="AI1966" s="48">
        <f>AE1966+AC1966+SUM($AB$1950:AB1966)</f>
        <v>21.034236810536694</v>
      </c>
      <c r="AJ1966" s="48">
        <f>AE1966+AC1966+SUM($AB$1950:AB1966)-$AI$1951</f>
        <v>18.54145536487114</v>
      </c>
      <c r="AK1966" s="46"/>
      <c r="AL1966" s="86"/>
      <c r="AM1966" s="25">
        <v>382.45950000000005</v>
      </c>
      <c r="AN1966" s="25">
        <v>1.4849242404928109E-2</v>
      </c>
      <c r="AQ1966" s="25"/>
      <c r="AR1966" s="25">
        <v>378.22900000000004</v>
      </c>
      <c r="AS1966" s="25">
        <v>7.3539105243390329E-2</v>
      </c>
      <c r="AV1966" s="41">
        <f t="shared" si="2262"/>
        <v>0</v>
      </c>
      <c r="AW1966" s="86">
        <f t="shared" si="2263"/>
        <v>6.0056206488124389E-2</v>
      </c>
      <c r="AX1966" s="86">
        <f t="shared" si="2264"/>
        <v>3.8658710919133989</v>
      </c>
      <c r="AY1966" s="86">
        <f t="shared" si="2256"/>
        <v>0.32176766740638241</v>
      </c>
      <c r="AZ1966" s="86">
        <f t="shared" si="2257"/>
        <v>20.71246914313031</v>
      </c>
      <c r="BA1966" s="86">
        <f t="shared" si="2275"/>
        <v>0.29255608387077203</v>
      </c>
      <c r="BB1966" s="86">
        <f t="shared" si="2276"/>
        <v>18.248899281000366</v>
      </c>
      <c r="BC1966" s="89">
        <f t="shared" si="2295"/>
        <v>1.7008316872925366E-2</v>
      </c>
      <c r="BD1966" s="89">
        <f t="shared" si="2295"/>
        <v>1.741250706054192</v>
      </c>
      <c r="BE1966" s="41">
        <f t="shared" si="2282"/>
        <v>-130.75555829208153</v>
      </c>
      <c r="BF1966" s="89">
        <f t="shared" si="2283"/>
        <v>1.1588561180583821</v>
      </c>
      <c r="BG1966" s="89">
        <f t="shared" si="2284"/>
        <v>-0.15885611805838207</v>
      </c>
      <c r="BH1966" s="89">
        <f t="shared" si="2296"/>
        <v>2.0375692258504468</v>
      </c>
      <c r="BI1966" s="89">
        <f t="shared" si="2294"/>
        <v>-0.27931020292332615</v>
      </c>
      <c r="BJ1966" s="41">
        <f t="shared" si="2297"/>
        <v>426.63984436406952</v>
      </c>
      <c r="BK1966" s="89">
        <f t="shared" si="2285"/>
        <v>0.44472712273875253</v>
      </c>
      <c r="BL1966" s="89">
        <f t="shared" si="2286"/>
        <v>0.55527287726124741</v>
      </c>
      <c r="BM1966" s="89">
        <f t="shared" si="2287"/>
        <v>0</v>
      </c>
      <c r="BN1966" s="86">
        <f t="shared" si="2265"/>
        <v>2.2067321228308435E-3</v>
      </c>
      <c r="BO1966" s="86">
        <f t="shared" si="2266"/>
        <v>0.14248532015796361</v>
      </c>
      <c r="BP1966" s="86">
        <f t="shared" si="2258"/>
        <v>0.36658875822989812</v>
      </c>
      <c r="BQ1966" s="86">
        <f t="shared" si="2259"/>
        <v>23.670075784137801</v>
      </c>
      <c r="BR1966" s="86">
        <f t="shared" si="2277"/>
        <v>0.36439194085079379</v>
      </c>
      <c r="BS1966" s="86">
        <f t="shared" si="2278"/>
        <v>23.501163592272256</v>
      </c>
      <c r="BT1966" s="89">
        <f t="shared" si="2279"/>
        <v>3.1521020560990431E-2</v>
      </c>
      <c r="BU1966" s="89">
        <f t="shared" si="2279"/>
        <v>2.5952843580673601</v>
      </c>
      <c r="BV1966" s="41">
        <f>1000*((BT1966/BU1966)/0.0112372-1)</f>
        <v>80.829551704985064</v>
      </c>
      <c r="BW1966" s="89" t="e">
        <f t="shared" si="2268"/>
        <v>#REF!</v>
      </c>
      <c r="BX1966" s="42" t="e">
        <f t="shared" si="2269"/>
        <v>#REF!</v>
      </c>
      <c r="BY1966" s="89" t="e">
        <f t="shared" si="2270"/>
        <v>#REF!</v>
      </c>
      <c r="BZ1966" s="89" t="e">
        <f t="shared" si="2270"/>
        <v>#REF!</v>
      </c>
      <c r="CA1966" s="41">
        <f t="shared" si="2271"/>
        <v>379.81635099440615</v>
      </c>
      <c r="CB1966" s="89" t="e">
        <f t="shared" si="2272"/>
        <v>#REF!</v>
      </c>
      <c r="CC1966" s="89" t="e">
        <f t="shared" si="2280"/>
        <v>#REF!</v>
      </c>
      <c r="CD1966" s="41" t="e">
        <f t="shared" si="2288"/>
        <v>#REF!</v>
      </c>
      <c r="CE1966" s="41" t="e">
        <f t="shared" si="2289"/>
        <v>#REF!</v>
      </c>
      <c r="CF1966" s="42" t="e">
        <f t="shared" si="2290"/>
        <v>#REF!</v>
      </c>
      <c r="CG1966" s="42" t="e">
        <f t="shared" si="2291"/>
        <v>#REF!</v>
      </c>
      <c r="CH1966" s="42" t="e">
        <f t="shared" si="2273"/>
        <v>#REF!</v>
      </c>
      <c r="CI1966" s="140">
        <f t="shared" si="2292"/>
        <v>10.295567269062991</v>
      </c>
      <c r="CJ1966" s="140">
        <f t="shared" si="2293"/>
        <v>8.2458880958081497</v>
      </c>
      <c r="CK1966" s="42" t="e">
        <f t="shared" si="2274"/>
        <v>#REF!</v>
      </c>
      <c r="CM1966" s="89" t="e">
        <f t="shared" si="2260"/>
        <v>#REF!</v>
      </c>
      <c r="CN1966" s="89">
        <f t="shared" si="2261"/>
        <v>0.16675168137255728</v>
      </c>
    </row>
    <row r="1967" spans="1:92" ht="14.4" x14ac:dyDescent="0.3">
      <c r="D1967" s="22"/>
      <c r="E1967" s="32">
        <v>42488.583333333336</v>
      </c>
      <c r="F1967" s="21">
        <f>E1967-E$1904</f>
        <v>2589.9312500000015</v>
      </c>
      <c r="G1967" s="21">
        <f>E1967-E$1951</f>
        <v>1078.0993055555591</v>
      </c>
      <c r="H1967" s="112"/>
      <c r="I1967" s="21">
        <v>1091</v>
      </c>
      <c r="J1967" s="21">
        <v>38109</v>
      </c>
      <c r="K1967" s="21">
        <v>50408</v>
      </c>
      <c r="L1967" s="21">
        <v>31</v>
      </c>
      <c r="M1967" s="124">
        <v>5.98</v>
      </c>
      <c r="R1967" s="22"/>
      <c r="S1967" s="22"/>
      <c r="T1967" s="22"/>
      <c r="U1967" s="52">
        <f t="shared" si="2246"/>
        <v>0.25039393212413852</v>
      </c>
      <c r="V1967" s="52">
        <f t="shared" si="2247"/>
        <v>33.776360864473403</v>
      </c>
      <c r="W1967" s="52">
        <f t="shared" si="2248"/>
        <v>0.21629705967377458</v>
      </c>
      <c r="X1967" s="247">
        <f>W1967+V1967+SUM($U$1950:U1967)</f>
        <v>35.540306787884063</v>
      </c>
      <c r="Y1967" s="236">
        <f>W1967+V1967+SUM($U$1950:U1967)-$X$1951</f>
        <v>35.369197778639418</v>
      </c>
      <c r="Z1967" s="42"/>
      <c r="AA1967" s="1">
        <f t="shared" si="2281"/>
        <v>1.9904752395829995E-2</v>
      </c>
      <c r="AB1967" s="41">
        <f t="shared" si="2249"/>
        <v>0.18930055466034745</v>
      </c>
      <c r="AC1967" s="48">
        <f t="shared" si="2250"/>
        <v>25.535298686403284</v>
      </c>
      <c r="AD1967" s="48">
        <f t="shared" si="2251"/>
        <v>4.8500684372785923</v>
      </c>
      <c r="AE1967" s="48">
        <f t="shared" si="2252"/>
        <v>6.2371006426257543</v>
      </c>
      <c r="AF1967" s="48">
        <f t="shared" si="2253"/>
        <v>4.8500684372785923</v>
      </c>
      <c r="AG1967" s="238">
        <f t="shared" si="2254"/>
        <v>1.3869964892189928</v>
      </c>
      <c r="AH1967" s="48">
        <f t="shared" si="2255"/>
        <v>3.5716128170416041E-5</v>
      </c>
      <c r="AI1967" s="48">
        <f>AE1967+AC1967+SUM($AB$1950:AB1967)</f>
        <v>32.996879919500579</v>
      </c>
      <c r="AJ1967" s="48">
        <f>AE1967+AC1967+SUM($AB$1950:AB1967)-$AI$1951</f>
        <v>30.504098473835022</v>
      </c>
      <c r="AK1967" s="46"/>
      <c r="AL1967" s="86"/>
      <c r="AM1967" s="25">
        <v>343.30549999999999</v>
      </c>
      <c r="AN1967" s="25">
        <v>0.44477016536635189</v>
      </c>
      <c r="AQ1967" s="25"/>
      <c r="AR1967" s="25">
        <v>348.48849999999999</v>
      </c>
      <c r="AS1967" s="25">
        <v>5.0204581464263529E-2</v>
      </c>
      <c r="AV1967" s="41">
        <f t="shared" si="2262"/>
        <v>0</v>
      </c>
      <c r="AW1967" s="86">
        <f t="shared" si="2263"/>
        <v>9.2748943216864568E-2</v>
      </c>
      <c r="AX1967" s="86">
        <f t="shared" si="2264"/>
        <v>6.1443516994088894</v>
      </c>
      <c r="AY1967" s="86">
        <f t="shared" si="2256"/>
        <v>0.49068083350648817</v>
      </c>
      <c r="AZ1967" s="86">
        <f t="shared" si="2257"/>
        <v>32.506199085994091</v>
      </c>
      <c r="BA1967" s="86">
        <f>AY1967-$AY$1951</f>
        <v>0.46146924997087779</v>
      </c>
      <c r="BB1967" s="86">
        <f>AZ1967-$AZ$1951</f>
        <v>30.042629223864147</v>
      </c>
      <c r="BC1967" s="89">
        <f>BA1967-BA1966</f>
        <v>0.16891316610010576</v>
      </c>
      <c r="BD1967" s="89">
        <f>BB1967-BB1966</f>
        <v>11.793729942863781</v>
      </c>
      <c r="BE1967" s="41">
        <f>1000*(((BC1967)/((BD1967))/0.0112372-1))</f>
        <v>274.54218078216195</v>
      </c>
      <c r="BF1967" s="89">
        <f t="shared" si="2283"/>
        <v>0.63959301357067799</v>
      </c>
      <c r="BG1967" s="89">
        <f>1-BF1967</f>
        <v>0.36040698642932201</v>
      </c>
      <c r="BH1967" s="89">
        <f>BF1967*($AJ1967-$AJ1966)</f>
        <v>7.6512229563327132</v>
      </c>
      <c r="BI1967" s="89">
        <f>BG1967*($AJ1967-$AJ1966)</f>
        <v>4.3114201526311682</v>
      </c>
      <c r="BJ1967" s="41">
        <f t="shared" ref="BJ1967:BJ1976" si="2298">1000*((BA1967/BB1967)/0.0112372-1)</f>
        <v>366.9313962166392</v>
      </c>
      <c r="BK1967" s="89">
        <f t="shared" si="2285"/>
        <v>0.52122494436488875</v>
      </c>
      <c r="BL1967" s="89">
        <f t="shared" ref="BL1967:BL1976" si="2299">1-BK1967</f>
        <v>0.47877505563511125</v>
      </c>
      <c r="BM1967" s="89">
        <f t="shared" si="2287"/>
        <v>0</v>
      </c>
      <c r="BN1967" s="86">
        <f t="shared" si="2265"/>
        <v>3.2286752936589208E-3</v>
      </c>
      <c r="BO1967" s="86">
        <f t="shared" si="2266"/>
        <v>0.21306838438011566</v>
      </c>
      <c r="BP1967" s="86">
        <f t="shared" si="2258"/>
        <v>0.530511652022298</v>
      </c>
      <c r="BQ1967" s="86">
        <f t="shared" si="2259"/>
        <v>35.009795135861765</v>
      </c>
      <c r="BR1967" s="86">
        <f>BP1967-$BP$1951</f>
        <v>0.52831483464319373</v>
      </c>
      <c r="BS1967" s="86">
        <f>BQ1967-$BQ$1951</f>
        <v>34.84088294399622</v>
      </c>
      <c r="BT1967" s="89">
        <f>BR1967-BR1966</f>
        <v>0.16392289379239994</v>
      </c>
      <c r="BU1967" s="89">
        <f>BS1967-BS1966</f>
        <v>11.339719351723964</v>
      </c>
      <c r="BV1967" s="41">
        <f>1000*((BT1967/BU1967)/0.0112372-1)</f>
        <v>286.40937202306981</v>
      </c>
      <c r="BW1967" s="89" t="e">
        <f t="shared" si="2268"/>
        <v>#REF!</v>
      </c>
      <c r="BX1967" s="42" t="e">
        <f>1-BW1967</f>
        <v>#REF!</v>
      </c>
      <c r="BY1967" s="89" t="e">
        <f>BW1967*($X1967-$X1966)</f>
        <v>#REF!</v>
      </c>
      <c r="BZ1967" s="89" t="e">
        <f>BX1967*($X1967-$X1966)</f>
        <v>#REF!</v>
      </c>
      <c r="CA1967" s="41">
        <f t="shared" ref="CA1967:CA1976" si="2300">1000*((BR1967/BS1967/0.0112372-1))</f>
        <v>349.41502825152605</v>
      </c>
      <c r="CB1967" s="89" t="e">
        <f t="shared" si="2272"/>
        <v>#REF!</v>
      </c>
      <c r="CC1967" s="89" t="e">
        <f t="shared" ref="CC1967:CC1976" si="2301">1-CB1967</f>
        <v>#REF!</v>
      </c>
      <c r="CD1967" s="41" t="e">
        <f t="shared" ref="CD1967:CD1976" si="2302">CK1967+CJ1967</f>
        <v>#REF!</v>
      </c>
      <c r="CE1967" s="41" t="e">
        <f t="shared" ref="CE1967:CE1976" si="2303">CH1967+CI1967</f>
        <v>#REF!</v>
      </c>
      <c r="CF1967" s="42" t="e">
        <f t="shared" ref="CF1967:CF1976" si="2304">CK1967*13.49+CJ1967</f>
        <v>#REF!</v>
      </c>
      <c r="CG1967" s="42" t="e">
        <f t="shared" ref="CG1967:CG1976" si="2305">CH1967*13.49+CI1967</f>
        <v>#REF!</v>
      </c>
      <c r="CH1967" s="42" t="e">
        <f t="shared" si="2273"/>
        <v>#REF!</v>
      </c>
      <c r="CI1967" s="89">
        <f t="shared" si="2292"/>
        <v>14.604601443909274</v>
      </c>
      <c r="CJ1967" s="89">
        <f t="shared" si="2293"/>
        <v>15.899497029925747</v>
      </c>
      <c r="CK1967" s="42" t="e">
        <f t="shared" si="2274"/>
        <v>#REF!</v>
      </c>
      <c r="CM1967" s="89" t="e">
        <f t="shared" si="2260"/>
        <v>#REF!</v>
      </c>
      <c r="CN1967" s="89">
        <f t="shared" si="2261"/>
        <v>0.23654275504234476</v>
      </c>
    </row>
    <row r="1968" spans="1:92" ht="14.4" x14ac:dyDescent="0.3">
      <c r="D1968" s="22"/>
      <c r="E1968" s="32">
        <v>42600.561111111114</v>
      </c>
      <c r="F1968" s="21">
        <f>E1968-E$1904</f>
        <v>2701.9090277777796</v>
      </c>
      <c r="G1968" s="21">
        <f>E1968-E$1951</f>
        <v>1190.0770833333372</v>
      </c>
      <c r="H1968" s="112"/>
      <c r="I1968" s="21">
        <v>1086</v>
      </c>
      <c r="J1968" s="21">
        <v>42386</v>
      </c>
      <c r="K1968" s="21">
        <v>53083</v>
      </c>
      <c r="L1968" s="21">
        <v>32</v>
      </c>
      <c r="M1968" s="124">
        <v>5.98</v>
      </c>
      <c r="R1968" s="22"/>
      <c r="S1968" s="22"/>
      <c r="T1968" s="22"/>
      <c r="U1968" s="52">
        <f t="shared" si="2246"/>
        <v>0.26247314041081909</v>
      </c>
      <c r="V1968" s="52">
        <f t="shared" si="2247"/>
        <v>35.405760165754351</v>
      </c>
      <c r="W1968" s="52">
        <f t="shared" si="2248"/>
        <v>0.22673140691786353</v>
      </c>
      <c r="X1968" s="247">
        <f>W1968+V1968+SUM($U$1950:U1968)</f>
        <v>37.442613576819916</v>
      </c>
      <c r="Y1968" s="236">
        <f>W1968+V1968+SUM($U$1950:U1968)-$X$1951</f>
        <v>37.271504567575271</v>
      </c>
      <c r="Z1968" s="42"/>
      <c r="AA1968" s="1">
        <f t="shared" si="2281"/>
        <v>3.3472659352056469E-2</v>
      </c>
      <c r="AB1968" s="41">
        <f t="shared" si="2249"/>
        <v>0.2095809680962451</v>
      </c>
      <c r="AC1968" s="48">
        <f t="shared" si="2250"/>
        <v>28.270982242632556</v>
      </c>
      <c r="AD1968" s="48">
        <f t="shared" si="2251"/>
        <v>5.3696727948933534</v>
      </c>
      <c r="AE1968" s="48">
        <f t="shared" si="2252"/>
        <v>6.9053024865173889</v>
      </c>
      <c r="AF1968" s="48">
        <f t="shared" si="2253"/>
        <v>5.3696727948933543</v>
      </c>
      <c r="AG1968" s="238">
        <f t="shared" si="2254"/>
        <v>1.5355901491053567</v>
      </c>
      <c r="AH1968" s="48">
        <f t="shared" si="2255"/>
        <v>3.9542518679018581E-5</v>
      </c>
      <c r="AI1968" s="48">
        <f>AE1968+AC1968+SUM($AB$1950:AB1968)</f>
        <v>36.610346287717725</v>
      </c>
      <c r="AJ1968" s="48">
        <f>AE1968+AC1968+SUM($AB$1950:AB1968)-$AI$1951</f>
        <v>34.117564842052168</v>
      </c>
      <c r="AK1968" s="46"/>
      <c r="AL1968" s="86"/>
      <c r="AM1968" s="25">
        <v>325.86500000000001</v>
      </c>
      <c r="AN1968" s="25">
        <v>0.56285699782448639</v>
      </c>
      <c r="AQ1968" s="25"/>
      <c r="AR1968" s="25">
        <v>333.76300000000003</v>
      </c>
      <c r="AS1968" s="25">
        <v>0.29415642097360151</v>
      </c>
      <c r="AV1968" s="41">
        <f t="shared" si="2262"/>
        <v>0</v>
      </c>
      <c r="AW1968" s="86">
        <f t="shared" si="2263"/>
        <v>0.10137183207100291</v>
      </c>
      <c r="AX1968" s="86">
        <f t="shared" si="2264"/>
        <v>6.8039306544463862</v>
      </c>
      <c r="AY1968" s="86">
        <f t="shared" si="2256"/>
        <v>0.53745044235006667</v>
      </c>
      <c r="AZ1968" s="86">
        <f t="shared" si="2257"/>
        <v>36.072895845367661</v>
      </c>
      <c r="BA1968" s="86">
        <f>AY1968-$AY$1951</f>
        <v>0.5082388588144563</v>
      </c>
      <c r="BB1968" s="86">
        <f>AZ1968-$AZ$1951</f>
        <v>33.609325983237717</v>
      </c>
      <c r="BC1968" s="89">
        <f>BA1968-BA1967</f>
        <v>4.6769608843578503E-2</v>
      </c>
      <c r="BD1968" s="89">
        <f>BB1968-BB1967</f>
        <v>3.5666967593735706</v>
      </c>
      <c r="BE1968" s="41">
        <f>1000*(((BC1968)/((BD1968))/0.0112372-1))</f>
        <v>166.91558450249144</v>
      </c>
      <c r="BF1968" s="89">
        <f t="shared" si="2283"/>
        <v>0.77748305124342454</v>
      </c>
      <c r="BG1968" s="89">
        <f>1-BF1968</f>
        <v>0.22251694875657546</v>
      </c>
      <c r="BH1968" s="89">
        <f>BF1968*($AJ1968-$AJ1967)</f>
        <v>2.8094088575269627</v>
      </c>
      <c r="BI1968" s="89">
        <f>BG1968*($AJ1968-$AJ1967)</f>
        <v>0.80405751069018361</v>
      </c>
      <c r="BJ1968" s="41">
        <f t="shared" si="2298"/>
        <v>345.70527142555818</v>
      </c>
      <c r="BK1968" s="89">
        <f t="shared" si="2285"/>
        <v>0.54841962716878445</v>
      </c>
      <c r="BL1968" s="89">
        <f t="shared" si="2299"/>
        <v>0.45158037283121555</v>
      </c>
      <c r="BM1968" s="89">
        <f t="shared" si="2287"/>
        <v>0</v>
      </c>
      <c r="BN1968" s="86">
        <f t="shared" si="2265"/>
        <v>3.3480169899755383E-3</v>
      </c>
      <c r="BO1968" s="86">
        <f t="shared" si="2266"/>
        <v>0.22338338992788798</v>
      </c>
      <c r="BP1968" s="86">
        <f t="shared" si="2258"/>
        <v>0.55289431714987158</v>
      </c>
      <c r="BQ1968" s="86">
        <f t="shared" si="2259"/>
        <v>36.889719259670045</v>
      </c>
      <c r="BR1968" s="86">
        <f>BP1968-$BP$1951</f>
        <v>0.55069749977076732</v>
      </c>
      <c r="BS1968" s="86">
        <f>BQ1968-$BQ$1951</f>
        <v>36.7208070678045</v>
      </c>
      <c r="BT1968" s="89">
        <f>BR1968-BR1967</f>
        <v>2.2382665127573587E-2</v>
      </c>
      <c r="BU1968" s="89">
        <f>BS1968-BS1967</f>
        <v>1.87992412380828</v>
      </c>
      <c r="BV1968" s="41">
        <f>1000*((BT1968/BU1968)/0.0112372-1)</f>
        <v>59.530262761225082</v>
      </c>
      <c r="BW1968" s="89" t="e">
        <f t="shared" si="2268"/>
        <v>#REF!</v>
      </c>
      <c r="BX1968" s="42" t="e">
        <f>1-BW1968</f>
        <v>#REF!</v>
      </c>
      <c r="BY1968" s="89" t="e">
        <f>BW1968*($X1968-$X1967)</f>
        <v>#REF!</v>
      </c>
      <c r="BZ1968" s="89" t="e">
        <f>BX1968*($X1968-$X1967)</f>
        <v>#REF!</v>
      </c>
      <c r="CA1968" s="41">
        <f t="shared" si="2300"/>
        <v>334.57435868880503</v>
      </c>
      <c r="CB1968" s="89" t="e">
        <f t="shared" si="2272"/>
        <v>#REF!</v>
      </c>
      <c r="CC1968" s="89" t="e">
        <f t="shared" si="2301"/>
        <v>#REF!</v>
      </c>
      <c r="CD1968" s="41" t="e">
        <f t="shared" si="2302"/>
        <v>#REF!</v>
      </c>
      <c r="CE1968" s="41" t="e">
        <f t="shared" si="2303"/>
        <v>#REF!</v>
      </c>
      <c r="CF1968" s="42" t="e">
        <f t="shared" si="2304"/>
        <v>#REF!</v>
      </c>
      <c r="CG1968" s="42" t="e">
        <f t="shared" si="2305"/>
        <v>#REF!</v>
      </c>
      <c r="CH1968" s="42" t="e">
        <f t="shared" ref="CH1968:CH1976" si="2306">CC1968*$Y1968</f>
        <v>#REF!</v>
      </c>
      <c r="CI1968" s="89">
        <f t="shared" ref="CI1968:CI1976" si="2307">BL1968*$AJ1968</f>
        <v>15.40682265146709</v>
      </c>
      <c r="CJ1968" s="89">
        <f t="shared" ref="CJ1968:CJ1976" si="2308">BK1968*$AJ1968</f>
        <v>18.71074219058508</v>
      </c>
      <c r="CK1968" s="42" t="e">
        <f t="shared" ref="CK1968:CK1976" si="2309">CB1968*$Y1968</f>
        <v>#REF!</v>
      </c>
      <c r="CM1968" s="89" t="e">
        <f t="shared" si="2260"/>
        <v>#REF!</v>
      </c>
      <c r="CN1968" s="89">
        <f t="shared" si="2261"/>
        <v>0.24953589390463532</v>
      </c>
    </row>
    <row r="1969" spans="1:92" ht="14.4" x14ac:dyDescent="0.3">
      <c r="D1969" s="22"/>
      <c r="E1969" s="170">
        <v>42800.631944444445</v>
      </c>
      <c r="F1969" s="150">
        <f>E1969-E$1752</f>
        <v>2901.9840277777766</v>
      </c>
      <c r="G1969" s="150">
        <f t="shared" ref="G1969:G1974" si="2310">E1969-E$1799</f>
        <v>1390.9840277777766</v>
      </c>
      <c r="H1969" s="150"/>
      <c r="I1969" s="150">
        <v>1071</v>
      </c>
      <c r="J1969" s="21">
        <v>33674</v>
      </c>
      <c r="K1969" s="150">
        <v>46826</v>
      </c>
      <c r="L1969" s="150">
        <v>67</v>
      </c>
      <c r="M1969" s="124">
        <v>5.98</v>
      </c>
      <c r="R1969" s="22"/>
      <c r="S1969" s="22"/>
      <c r="T1969" s="22"/>
      <c r="U1969" s="52">
        <f t="shared" si="2246"/>
        <v>0.2283369074167024</v>
      </c>
      <c r="V1969" s="52">
        <f t="shared" si="2247"/>
        <v>30.801025081393753</v>
      </c>
      <c r="W1969" s="52">
        <f t="shared" si="2248"/>
        <v>0.19724360438874408</v>
      </c>
      <c r="X1969" s="247">
        <f>W1969+V1969+SUM($U$1950:U1969)</f>
        <v>33.036727597346903</v>
      </c>
      <c r="Y1969" s="236">
        <f>W1969+V1969+SUM($U$1950:U1969)-$X$1951</f>
        <v>32.865618588102258</v>
      </c>
      <c r="Z1969" s="42"/>
      <c r="AA1969" s="42"/>
      <c r="AB1969" s="41">
        <f t="shared" si="2249"/>
        <v>0.16420401102699433</v>
      </c>
      <c r="AC1969" s="48">
        <f t="shared" si="2250"/>
        <v>22.149953414574238</v>
      </c>
      <c r="AD1969" s="48">
        <f t="shared" si="2251"/>
        <v>4.2070700351909336</v>
      </c>
      <c r="AE1969" s="48">
        <f t="shared" si="2252"/>
        <v>5.4102162803262068</v>
      </c>
      <c r="AF1969" s="48">
        <f t="shared" si="2253"/>
        <v>4.2070700351909327</v>
      </c>
      <c r="AG1969" s="238">
        <f t="shared" si="2254"/>
        <v>1.2031152640770602</v>
      </c>
      <c r="AH1969" s="48">
        <f t="shared" si="2255"/>
        <v>3.0981058214326596E-5</v>
      </c>
      <c r="AI1969" s="48">
        <f>AE1969+AC1969+SUM($AB$1950:AB1969)</f>
        <v>29.158435264495225</v>
      </c>
      <c r="AJ1969" s="48">
        <f>AE1969+AC1969+SUM($AB$1950:AB1969)-$AI$1951</f>
        <v>26.665653818829668</v>
      </c>
      <c r="AK1969" s="46"/>
      <c r="AL1969" s="86"/>
      <c r="AM1969" s="25">
        <v>301.88133333333332</v>
      </c>
      <c r="AN1969" s="25">
        <v>0.48924465590675692</v>
      </c>
      <c r="AR1969" s="25">
        <v>314</v>
      </c>
      <c r="AS1969" s="25">
        <v>0.33255525856614787</v>
      </c>
      <c r="AV1969" s="41">
        <f t="shared" ref="AV1969:AV1976" si="2311">AJ1969-BA1969-BB1969</f>
        <v>0</v>
      </c>
      <c r="AW1969" s="86">
        <f t="shared" ref="AW1969:AW1976" si="2312">(1/(1/((AM1969/1000+1)*0.0112372)+1))*AE1969</f>
        <v>7.8007552483913153E-2</v>
      </c>
      <c r="AX1969" s="86">
        <f t="shared" ref="AX1969:AX1976" si="2313">(1-(1/(1/((AM1969/1000+1)*0.0112372)+1)))*AE1969</f>
        <v>5.3322087278422936</v>
      </c>
      <c r="AY1969" s="86">
        <f t="shared" ref="AY1969:AY1976" si="2314">(1/(1/((AM1969/1000+1)*0.0112372)+1))*AI1969</f>
        <v>0.420422780049516</v>
      </c>
      <c r="AZ1969" s="86">
        <f t="shared" ref="AZ1969:AZ1976" si="2315">(1-(1/(1/((AM1969/1000+1)*0.0112372)+1)))*AI1969</f>
        <v>28.738012484445708</v>
      </c>
      <c r="BA1969" s="86">
        <f>AY1969-$AY$1951</f>
        <v>0.39121119651390562</v>
      </c>
      <c r="BB1969" s="86">
        <f>AZ1969-$AZ$1951</f>
        <v>26.274442622315764</v>
      </c>
      <c r="BC1969" s="89"/>
      <c r="BD1969" s="89"/>
      <c r="BE1969" s="41"/>
      <c r="BF1969" s="89"/>
      <c r="BG1969" s="89"/>
      <c r="BH1969" s="89"/>
      <c r="BI1969" s="89"/>
      <c r="BJ1969" s="41">
        <f t="shared" si="2298"/>
        <v>325.01151806417749</v>
      </c>
      <c r="BK1969" s="89">
        <f t="shared" si="2285"/>
        <v>0.57493224142238875</v>
      </c>
      <c r="BL1969" s="89">
        <f t="shared" si="2299"/>
        <v>0.42506775857761125</v>
      </c>
      <c r="BM1969" s="89">
        <f t="shared" ref="BM1969:BM1976" si="2316">Y1969-BR1969-BS1969</f>
        <v>0</v>
      </c>
      <c r="BN1969" s="86">
        <f t="shared" ref="BN1969:BN1976" si="2317">(1/(1/((AR1969/1000+1)*0.0112372)+1))*W1969</f>
        <v>2.8700577456951715E-3</v>
      </c>
      <c r="BO1969" s="86">
        <f t="shared" ref="BO1969:BO1976" si="2318">(1-(1/(1/((AR1969/1000+1)*0.0112372)+1)))*W1969</f>
        <v>0.19437354664304893</v>
      </c>
      <c r="BP1969" s="86">
        <f t="shared" ref="BP1969:BP1976" si="2319">(1/(1/((AR1969/1000+1)*0.0112372)+1))*X1969</f>
        <v>0.48071173829450548</v>
      </c>
      <c r="BQ1969" s="86">
        <f t="shared" ref="BQ1969:BQ1976" si="2320">(1-(1/(1/((AR1969/1000+1)*0.0112372)+1)))*X1969</f>
        <v>32.556015859052401</v>
      </c>
      <c r="BR1969" s="86">
        <f>BP1969-$BP$1951</f>
        <v>0.47851492091540115</v>
      </c>
      <c r="BS1969" s="86">
        <f>BQ1969-$BQ$1951</f>
        <v>32.387103667186857</v>
      </c>
      <c r="BT1969" s="89"/>
      <c r="BU1969" s="89"/>
      <c r="BV1969" s="41"/>
      <c r="BW1969" s="89"/>
      <c r="BX1969" s="42"/>
      <c r="BY1969" s="89"/>
      <c r="BZ1969" s="89"/>
      <c r="CA1969" s="41">
        <f t="shared" si="2300"/>
        <v>314.81685397059312</v>
      </c>
      <c r="CB1969" s="89" t="e">
        <f t="shared" si="2272"/>
        <v>#REF!</v>
      </c>
      <c r="CC1969" s="89" t="e">
        <f t="shared" si="2301"/>
        <v>#REF!</v>
      </c>
      <c r="CD1969" s="41" t="e">
        <f t="shared" si="2302"/>
        <v>#REF!</v>
      </c>
      <c r="CE1969" s="41" t="e">
        <f t="shared" si="2303"/>
        <v>#REF!</v>
      </c>
      <c r="CF1969" s="42" t="e">
        <f t="shared" si="2304"/>
        <v>#REF!</v>
      </c>
      <c r="CG1969" s="42" t="e">
        <f t="shared" si="2305"/>
        <v>#REF!</v>
      </c>
      <c r="CH1969" s="42" t="e">
        <f t="shared" si="2306"/>
        <v>#REF!</v>
      </c>
      <c r="CI1969" s="89">
        <f t="shared" si="2307"/>
        <v>11.334709699776447</v>
      </c>
      <c r="CJ1969" s="89">
        <f t="shared" si="2308"/>
        <v>15.330944119053221</v>
      </c>
      <c r="CK1969" s="42" t="e">
        <f t="shared" si="2309"/>
        <v>#REF!</v>
      </c>
      <c r="CM1969" s="89" t="e">
        <f t="shared" si="2260"/>
        <v>#REF!</v>
      </c>
      <c r="CN1969" s="89">
        <f t="shared" si="2261"/>
        <v>0.18358210392029956</v>
      </c>
    </row>
    <row r="1970" spans="1:92" ht="14.4" x14ac:dyDescent="0.3">
      <c r="D1970" s="47" t="s">
        <v>126</v>
      </c>
      <c r="E1970" s="32">
        <v>42810.492361111108</v>
      </c>
      <c r="F1970" s="21">
        <f t="shared" ref="F1970:F1976" si="2321">E1970-E$1904</f>
        <v>2911.8402777777737</v>
      </c>
      <c r="G1970" s="21">
        <f t="shared" si="2310"/>
        <v>1400.8444444444394</v>
      </c>
      <c r="H1970" s="112"/>
      <c r="I1970" s="21">
        <v>1061</v>
      </c>
      <c r="J1970" s="21">
        <v>35917</v>
      </c>
      <c r="K1970" s="21">
        <v>49964</v>
      </c>
      <c r="L1970" s="21">
        <v>32</v>
      </c>
      <c r="M1970" s="124">
        <v>5.98</v>
      </c>
      <c r="R1970" s="22"/>
      <c r="S1970" s="22"/>
      <c r="T1970" s="22"/>
      <c r="U1970" s="52">
        <f t="shared" si="2246"/>
        <v>0.241363817764987</v>
      </c>
      <c r="V1970" s="52">
        <f t="shared" si="2247"/>
        <v>32.558262651570416</v>
      </c>
      <c r="W1970" s="52">
        <f t="shared" si="2248"/>
        <v>0.20849660233907338</v>
      </c>
      <c r="X1970" s="247">
        <f>W1970+V1970+SUM($U$1950:U1970)</f>
        <v>35.046581983238887</v>
      </c>
      <c r="Y1970" s="236">
        <f>W1970+V1970+SUM($U$1950:U1970)-$X$1951</f>
        <v>34.875472973994242</v>
      </c>
      <c r="Z1970" s="42"/>
      <c r="AA1970" s="42"/>
      <c r="AB1970" s="41">
        <f t="shared" si="2249"/>
        <v>0.17350620932401406</v>
      </c>
      <c r="AC1970" s="48">
        <f t="shared" si="2250"/>
        <v>23.404753815876521</v>
      </c>
      <c r="AD1970" s="48">
        <f t="shared" si="2251"/>
        <v>4.4454016049987022</v>
      </c>
      <c r="AE1970" s="48">
        <f t="shared" si="2252"/>
        <v>5.7167063858637954</v>
      </c>
      <c r="AF1970" s="48">
        <f t="shared" si="2253"/>
        <v>4.4454016049987022</v>
      </c>
      <c r="AG1970" s="238">
        <f t="shared" si="2254"/>
        <v>1.2712720447221824</v>
      </c>
      <c r="AH1970" s="48">
        <f t="shared" si="2255"/>
        <v>3.2736142911458634E-5</v>
      </c>
      <c r="AI1970" s="48">
        <f>AE1970+AC1970+SUM($AB$1950:AB1970)</f>
        <v>30.89323198065911</v>
      </c>
      <c r="AJ1970" s="48">
        <f>AE1970+AC1970+SUM($AB$1950:AB1970)-$AI$1951</f>
        <v>28.400450534993553</v>
      </c>
      <c r="AK1970" s="46"/>
      <c r="AL1970" s="86"/>
      <c r="AM1970" s="25">
        <v>301.88133333333332</v>
      </c>
      <c r="AN1970" s="25">
        <v>0.48924465590675692</v>
      </c>
      <c r="AR1970" s="25">
        <v>314</v>
      </c>
      <c r="AS1970" s="25">
        <v>0.33255525856614787</v>
      </c>
      <c r="AT1970" s="1"/>
      <c r="AU1970" s="1"/>
      <c r="AV1970" s="41">
        <f t="shared" si="2311"/>
        <v>0</v>
      </c>
      <c r="AW1970" s="86">
        <f t="shared" si="2312"/>
        <v>8.2426699844151768E-2</v>
      </c>
      <c r="AX1970" s="86">
        <f t="shared" si="2313"/>
        <v>5.6342796860196431</v>
      </c>
      <c r="AY1970" s="86">
        <f t="shared" si="2314"/>
        <v>0.44543605842383543</v>
      </c>
      <c r="AZ1970" s="86">
        <f t="shared" si="2315"/>
        <v>30.447795922235272</v>
      </c>
      <c r="BA1970" s="86">
        <f>AY1970-$AY$1951</f>
        <v>0.41622447488822506</v>
      </c>
      <c r="BB1970" s="86">
        <f>AZ1970-$AZ$1951</f>
        <v>27.984226060105328</v>
      </c>
      <c r="BC1970" s="89"/>
      <c r="BD1970" s="89"/>
      <c r="BE1970" s="41"/>
      <c r="BF1970" s="89"/>
      <c r="BG1970" s="89"/>
      <c r="BH1970" s="89"/>
      <c r="BI1970" s="89"/>
      <c r="BJ1970" s="41">
        <f t="shared" si="2298"/>
        <v>323.59830739753727</v>
      </c>
      <c r="BK1970" s="89">
        <f t="shared" si="2285"/>
        <v>0.57674283172997576</v>
      </c>
      <c r="BL1970" s="89">
        <f t="shared" si="2299"/>
        <v>0.42325716827002424</v>
      </c>
      <c r="BM1970" s="89">
        <f t="shared" si="2316"/>
        <v>0</v>
      </c>
      <c r="BN1970" s="86">
        <f t="shared" si="2317"/>
        <v>3.0337981824496195E-3</v>
      </c>
      <c r="BO1970" s="86">
        <f t="shared" si="2318"/>
        <v>0.20546280415662377</v>
      </c>
      <c r="BP1970" s="86">
        <f t="shared" si="2319"/>
        <v>0.5099567836070007</v>
      </c>
      <c r="BQ1970" s="86">
        <f t="shared" si="2320"/>
        <v>34.536625199631885</v>
      </c>
      <c r="BR1970" s="86">
        <f>BP1970-$BP$1951</f>
        <v>0.50775996622789643</v>
      </c>
      <c r="BS1970" s="86">
        <f>BQ1970-$BQ$1951</f>
        <v>34.367713007766341</v>
      </c>
      <c r="BT1970" s="89"/>
      <c r="BU1970" s="89"/>
      <c r="BV1970" s="41"/>
      <c r="BW1970" s="89"/>
      <c r="BX1970" s="42"/>
      <c r="BY1970" s="89"/>
      <c r="BZ1970" s="89"/>
      <c r="CA1970" s="41">
        <f t="shared" si="2300"/>
        <v>314.76977872285494</v>
      </c>
      <c r="CB1970" s="89" t="e">
        <f t="shared" si="2272"/>
        <v>#REF!</v>
      </c>
      <c r="CC1970" s="89" t="e">
        <f t="shared" si="2301"/>
        <v>#REF!</v>
      </c>
      <c r="CD1970" s="41" t="e">
        <f t="shared" si="2302"/>
        <v>#REF!</v>
      </c>
      <c r="CE1970" s="41" t="e">
        <f t="shared" si="2303"/>
        <v>#REF!</v>
      </c>
      <c r="CF1970" s="42" t="e">
        <f t="shared" si="2304"/>
        <v>#REF!</v>
      </c>
      <c r="CG1970" s="42" t="e">
        <f t="shared" si="2305"/>
        <v>#REF!</v>
      </c>
      <c r="CH1970" s="42" t="e">
        <f t="shared" si="2306"/>
        <v>#REF!</v>
      </c>
      <c r="CI1970" s="89">
        <f t="shared" si="2307"/>
        <v>12.020694271034266</v>
      </c>
      <c r="CJ1970" s="89">
        <f t="shared" si="2308"/>
        <v>16.379756263959287</v>
      </c>
      <c r="CK1970" s="42" t="e">
        <f t="shared" si="2309"/>
        <v>#REF!</v>
      </c>
      <c r="CM1970" s="89" t="e">
        <f t="shared" si="2260"/>
        <v>#REF!</v>
      </c>
      <c r="CN1970" s="89">
        <f t="shared" si="2261"/>
        <v>0.19469262145308283</v>
      </c>
    </row>
    <row r="1971" spans="1:92" ht="14.4" x14ac:dyDescent="0.3">
      <c r="D1971" s="22"/>
      <c r="E1971" s="32">
        <v>42811.492361111108</v>
      </c>
      <c r="F1971" s="21">
        <f t="shared" si="2321"/>
        <v>2912.8402777777737</v>
      </c>
      <c r="G1971" s="21">
        <f t="shared" si="2310"/>
        <v>1401.8444444444394</v>
      </c>
      <c r="H1971" s="112"/>
      <c r="I1971" s="21">
        <v>1040</v>
      </c>
      <c r="J1971" s="21">
        <v>5759</v>
      </c>
      <c r="K1971" s="21">
        <v>278.58999999999997</v>
      </c>
      <c r="L1971" s="21">
        <v>31</v>
      </c>
      <c r="M1971" s="124">
        <v>5.98</v>
      </c>
      <c r="R1971" s="22"/>
      <c r="S1971" s="22"/>
      <c r="T1971" s="22"/>
      <c r="U1971" s="52">
        <f t="shared" si="2246"/>
        <v>1.319162951534221E-3</v>
      </c>
      <c r="V1971" s="52">
        <f t="shared" si="2247"/>
        <v>0.17794570144764441</v>
      </c>
      <c r="W1971" s="52">
        <f t="shared" si="2248"/>
        <v>1.139528682771636E-3</v>
      </c>
      <c r="X1971" s="250">
        <f>W1971+V1971+SUM($U$1971:U1971)</f>
        <v>0.18040439308195028</v>
      </c>
      <c r="Y1971" s="260">
        <f>W1971+V1971+SUM($U$1971:U1971)-$X$1971+$Y$1970</f>
        <v>34.875472973994242</v>
      </c>
      <c r="Z1971" s="42"/>
      <c r="AA1971" s="42"/>
      <c r="AB1971" s="41">
        <f t="shared" si="2249"/>
        <v>2.7269677439554829E-2</v>
      </c>
      <c r="AC1971" s="48">
        <f t="shared" si="2250"/>
        <v>3.6784855688897102</v>
      </c>
      <c r="AD1971" s="48">
        <f t="shared" si="2251"/>
        <v>0.6986762510107809</v>
      </c>
      <c r="AE1971" s="48">
        <f t="shared" si="2252"/>
        <v>0.89848507305019398</v>
      </c>
      <c r="AF1971" s="48">
        <f t="shared" si="2253"/>
        <v>0.69867625101078112</v>
      </c>
      <c r="AG1971" s="238">
        <f t="shared" si="2254"/>
        <v>0.19980367695520362</v>
      </c>
      <c r="AH1971" s="48">
        <f t="shared" si="2255"/>
        <v>5.1450842093124568E-6</v>
      </c>
      <c r="AI1971" s="84">
        <f>AE1971+AC1971+SUM($AB$1971:AB1971)</f>
        <v>4.6042403193794588</v>
      </c>
      <c r="AJ1971" s="84">
        <f>AE1971+AC1971+SUM($AB$1971:AB1971)-$AI$1971+$AJ$1970</f>
        <v>28.400450534993553</v>
      </c>
      <c r="AK1971" s="46"/>
      <c r="AL1971" s="86"/>
      <c r="AM1971" s="25">
        <v>301.88133333333332</v>
      </c>
      <c r="AN1971" s="25">
        <v>0.48924465590675692</v>
      </c>
      <c r="AR1971" s="25">
        <v>314</v>
      </c>
      <c r="AS1971" s="25">
        <v>0.33255525856614787</v>
      </c>
      <c r="AT1971" s="48">
        <f>(1/(1/((AM1971/1000+1)*0.0112372)+1))*AI1971</f>
        <v>6.6386536092580481E-2</v>
      </c>
      <c r="AU1971" s="48">
        <f>(1-(1/(1/((AM1971/1000+1)*0.0112372)+1)))*AI1971</f>
        <v>4.5378537832868782</v>
      </c>
      <c r="AV1971" s="41">
        <f t="shared" si="2311"/>
        <v>0</v>
      </c>
      <c r="AW1971" s="86">
        <f t="shared" si="2312"/>
        <v>1.2954864992522921E-2</v>
      </c>
      <c r="AX1971" s="86">
        <f t="shared" si="2313"/>
        <v>0.88553020805767102</v>
      </c>
      <c r="AY1971" s="86">
        <f t="shared" si="2314"/>
        <v>6.6386536092580481E-2</v>
      </c>
      <c r="AZ1971" s="86">
        <f t="shared" si="2315"/>
        <v>4.5378537832868782</v>
      </c>
      <c r="BA1971" s="93">
        <f t="shared" ref="BA1971:BA1976" si="2322">AY1971-$AT$1971+$BA$1970</f>
        <v>0.41622447488822506</v>
      </c>
      <c r="BB1971" s="93">
        <f t="shared" ref="BB1971:BB1976" si="2323">AZ1971-$AU$1971+$BB$1970</f>
        <v>27.984226060105328</v>
      </c>
      <c r="BC1971" s="89"/>
      <c r="BD1971" s="89"/>
      <c r="BE1971" s="41"/>
      <c r="BF1971" s="89"/>
      <c r="BG1971" s="89"/>
      <c r="BH1971" s="89"/>
      <c r="BI1971" s="89"/>
      <c r="BJ1971" s="41">
        <f t="shared" si="2298"/>
        <v>323.59830739753727</v>
      </c>
      <c r="BK1971" s="89">
        <f t="shared" si="2285"/>
        <v>0.57674283172997576</v>
      </c>
      <c r="BL1971" s="89">
        <f t="shared" si="2299"/>
        <v>0.42325716827002424</v>
      </c>
      <c r="BM1971" s="89">
        <f t="shared" si="2316"/>
        <v>2.8092209257131628E-2</v>
      </c>
      <c r="BN1971" s="86">
        <f t="shared" si="2317"/>
        <v>1.6581085772417498E-5</v>
      </c>
      <c r="BO1971" s="86">
        <f t="shared" si="2318"/>
        <v>1.1229475969992185E-3</v>
      </c>
      <c r="BP1971" s="86">
        <f t="shared" si="2319"/>
        <v>2.6250332796688386E-3</v>
      </c>
      <c r="BQ1971" s="86">
        <f t="shared" si="2320"/>
        <v>0.17777935980228143</v>
      </c>
      <c r="BR1971" s="93">
        <f t="shared" ref="BR1971:BR1976" si="2324">BP1971-$BN$1970+$BR$1970</f>
        <v>0.50735120132511569</v>
      </c>
      <c r="BS1971" s="93">
        <f t="shared" ref="BS1971:BS1976" si="2325">BQ1971-$BO$1970+$BS$1970</f>
        <v>34.340029563411996</v>
      </c>
      <c r="BT1971" s="89"/>
      <c r="BU1971" s="89"/>
      <c r="BV1971" s="41"/>
      <c r="BW1971" s="89"/>
      <c r="BX1971" s="42"/>
      <c r="BY1971" s="89"/>
      <c r="BZ1971" s="89"/>
      <c r="CA1971" s="41">
        <f t="shared" si="2300"/>
        <v>314.77039928511761</v>
      </c>
      <c r="CB1971" s="89" t="e">
        <f t="shared" si="2272"/>
        <v>#REF!</v>
      </c>
      <c r="CC1971" s="89" t="e">
        <f t="shared" si="2301"/>
        <v>#REF!</v>
      </c>
      <c r="CD1971" s="41" t="e">
        <f t="shared" si="2302"/>
        <v>#REF!</v>
      </c>
      <c r="CE1971" s="41" t="e">
        <f t="shared" si="2303"/>
        <v>#REF!</v>
      </c>
      <c r="CF1971" s="42" t="e">
        <f t="shared" si="2304"/>
        <v>#REF!</v>
      </c>
      <c r="CG1971" s="42" t="e">
        <f t="shared" si="2305"/>
        <v>#REF!</v>
      </c>
      <c r="CH1971" s="42" t="e">
        <f t="shared" si="2306"/>
        <v>#REF!</v>
      </c>
      <c r="CI1971" s="89">
        <f t="shared" si="2307"/>
        <v>12.020694271034266</v>
      </c>
      <c r="CJ1971" s="89">
        <f t="shared" si="2308"/>
        <v>16.379756263959287</v>
      </c>
      <c r="CK1971" s="42" t="e">
        <f t="shared" si="2309"/>
        <v>#REF!</v>
      </c>
      <c r="CM1971" s="89" t="e">
        <f t="shared" si="2260"/>
        <v>#REF!</v>
      </c>
      <c r="CN1971" s="89">
        <f t="shared" si="2261"/>
        <v>0.19469262145308283</v>
      </c>
    </row>
    <row r="1972" spans="1:92" ht="14.4" x14ac:dyDescent="0.3">
      <c r="D1972" s="22"/>
      <c r="E1972" s="32">
        <v>42947.645138888889</v>
      </c>
      <c r="F1972" s="21">
        <f t="shared" si="2321"/>
        <v>3048.9930555555547</v>
      </c>
      <c r="G1972" s="21">
        <f t="shared" si="2310"/>
        <v>1537.9972222222204</v>
      </c>
      <c r="H1972" s="112"/>
      <c r="I1972" s="21">
        <v>1024</v>
      </c>
      <c r="J1972" s="21">
        <v>16675</v>
      </c>
      <c r="K1972" s="21">
        <v>4158</v>
      </c>
      <c r="L1972" s="21">
        <v>30</v>
      </c>
      <c r="M1972" s="124">
        <v>5.98</v>
      </c>
      <c r="R1972" s="22"/>
      <c r="S1972" s="22"/>
      <c r="T1972" s="22"/>
      <c r="U1972" s="52">
        <f t="shared" si="2246"/>
        <v>1.938581324961549E-2</v>
      </c>
      <c r="V1972" s="52">
        <f t="shared" si="2247"/>
        <v>2.6150083527011327</v>
      </c>
      <c r="W1972" s="52">
        <f t="shared" si="2248"/>
        <v>1.6745990486694017E-2</v>
      </c>
      <c r="X1972" s="247">
        <f>W1972+V1972+SUM($U$1971:U1972)</f>
        <v>2.6524593193889765</v>
      </c>
      <c r="Y1972" s="236">
        <f>W1972+V1972+SUM($U$1971:U1972)-$X$1971+$Y$1970</f>
        <v>37.347527900301266</v>
      </c>
      <c r="Z1972" s="42"/>
      <c r="AA1972" s="42"/>
      <c r="AB1972" s="41">
        <f t="shared" si="2249"/>
        <v>7.7743731586661438E-2</v>
      </c>
      <c r="AC1972" s="48">
        <f t="shared" si="2250"/>
        <v>10.487076546727126</v>
      </c>
      <c r="AD1972" s="48">
        <f t="shared" si="2251"/>
        <v>1.9918717060352502</v>
      </c>
      <c r="AE1972" s="48">
        <f t="shared" si="2252"/>
        <v>2.5615111329669067</v>
      </c>
      <c r="AF1972" s="48">
        <f t="shared" si="2253"/>
        <v>1.9918717060352509</v>
      </c>
      <c r="AG1972" s="238">
        <f t="shared" si="2254"/>
        <v>0.569624758696337</v>
      </c>
      <c r="AH1972" s="48">
        <f t="shared" si="2255"/>
        <v>1.4668235319107896E-5</v>
      </c>
      <c r="AI1972" s="48">
        <f>AE1972+AC1972+SUM($AB$1971:AB1972)</f>
        <v>13.153601088720249</v>
      </c>
      <c r="AJ1972" s="48">
        <f>AE1972+AC1972+SUM($AB$1971:AB1972)-$AI$1971+$AJ$1970</f>
        <v>36.949811304334347</v>
      </c>
      <c r="AK1972" s="46"/>
      <c r="AL1972" s="86"/>
      <c r="AM1972">
        <v>272.39</v>
      </c>
      <c r="AN1972">
        <v>0.42</v>
      </c>
      <c r="AO1972"/>
      <c r="AP1972"/>
      <c r="AQ1972"/>
      <c r="AR1972" s="25">
        <v>120.21</v>
      </c>
      <c r="AS1972" s="25">
        <v>0.01</v>
      </c>
      <c r="AT1972" s="1"/>
      <c r="AU1972" s="1"/>
      <c r="AV1972" s="41">
        <f t="shared" si="2311"/>
        <v>0</v>
      </c>
      <c r="AW1972" s="86">
        <f t="shared" si="2312"/>
        <v>3.6108462219676583E-2</v>
      </c>
      <c r="AX1972" s="86">
        <f t="shared" si="2313"/>
        <v>2.5254026707472303</v>
      </c>
      <c r="AY1972" s="86">
        <f t="shared" si="2314"/>
        <v>0.18542035669961232</v>
      </c>
      <c r="AZ1972" s="86">
        <f t="shared" si="2315"/>
        <v>12.968180732020636</v>
      </c>
      <c r="BA1972" s="86">
        <f t="shared" si="2322"/>
        <v>0.53525829549525694</v>
      </c>
      <c r="BB1972" s="86">
        <f t="shared" si="2323"/>
        <v>36.414553008839086</v>
      </c>
      <c r="BC1972" s="89"/>
      <c r="BD1972" s="89"/>
      <c r="BE1972" s="41"/>
      <c r="BF1972" s="89"/>
      <c r="BG1972" s="89"/>
      <c r="BH1972" s="89"/>
      <c r="BI1972" s="89"/>
      <c r="BJ1972" s="41">
        <f t="shared" si="2298"/>
        <v>308.06797444916742</v>
      </c>
      <c r="BK1972" s="89">
        <f t="shared" si="2285"/>
        <v>0.59664012728094096</v>
      </c>
      <c r="BL1972" s="89">
        <f t="shared" si="2299"/>
        <v>0.40335987271905904</v>
      </c>
      <c r="BM1972" s="89">
        <f t="shared" si="2316"/>
        <v>2.8092209257124523E-2</v>
      </c>
      <c r="BN1972" s="86">
        <f t="shared" si="2317"/>
        <v>2.0817837268947124E-4</v>
      </c>
      <c r="BO1972" s="86">
        <f t="shared" si="2318"/>
        <v>1.6537812114004544E-2</v>
      </c>
      <c r="BP1972" s="86">
        <f t="shared" si="2319"/>
        <v>3.2974141790787052E-2</v>
      </c>
      <c r="BQ1972" s="86">
        <f t="shared" si="2320"/>
        <v>2.6194851775981896</v>
      </c>
      <c r="BR1972" s="86">
        <f t="shared" si="2324"/>
        <v>0.53770030983623385</v>
      </c>
      <c r="BS1972" s="86">
        <f t="shared" si="2325"/>
        <v>36.781735381207909</v>
      </c>
      <c r="BT1972" s="89"/>
      <c r="BU1972" s="89"/>
      <c r="BV1972" s="41"/>
      <c r="BW1972" s="89"/>
      <c r="BX1972" s="42"/>
      <c r="BY1972" s="89"/>
      <c r="BZ1972" s="89"/>
      <c r="CA1972" s="41">
        <f t="shared" si="2300"/>
        <v>300.91811320609872</v>
      </c>
      <c r="CB1972" s="89" t="e">
        <f>(CA1972-$P$1756)/($AR$1947-$P$1756)</f>
        <v>#REF!</v>
      </c>
      <c r="CC1972" s="89" t="e">
        <f t="shared" si="2301"/>
        <v>#REF!</v>
      </c>
      <c r="CD1972" s="41" t="e">
        <f t="shared" si="2302"/>
        <v>#REF!</v>
      </c>
      <c r="CE1972" s="41" t="e">
        <f t="shared" si="2303"/>
        <v>#REF!</v>
      </c>
      <c r="CF1972" s="42" t="e">
        <f t="shared" si="2304"/>
        <v>#REF!</v>
      </c>
      <c r="CG1972" s="42" t="e">
        <f t="shared" si="2305"/>
        <v>#REF!</v>
      </c>
      <c r="CH1972" s="42" t="e">
        <f t="shared" si="2306"/>
        <v>#REF!</v>
      </c>
      <c r="CI1972" s="89">
        <f t="shared" si="2307"/>
        <v>14.904071184709551</v>
      </c>
      <c r="CJ1972" s="89">
        <f t="shared" si="2308"/>
        <v>22.045740119624796</v>
      </c>
      <c r="CK1972" s="42" t="e">
        <f t="shared" si="2309"/>
        <v>#REF!</v>
      </c>
      <c r="CM1972" s="89" t="e">
        <f t="shared" si="2260"/>
        <v>#REF!</v>
      </c>
      <c r="CN1972" s="89">
        <f t="shared" si="2261"/>
        <v>0.24139310291474469</v>
      </c>
    </row>
    <row r="1973" spans="1:92" ht="14.4" x14ac:dyDescent="0.3">
      <c r="D1973" s="22"/>
      <c r="E1973" s="32">
        <v>42955.489583333336</v>
      </c>
      <c r="F1973" s="21">
        <f t="shared" si="2321"/>
        <v>3056.8375000000015</v>
      </c>
      <c r="G1973" s="21">
        <f t="shared" si="2310"/>
        <v>1545.8416666666672</v>
      </c>
      <c r="H1973" s="112"/>
      <c r="I1973" s="21">
        <v>1024</v>
      </c>
      <c r="J1973" s="21">
        <v>17280</v>
      </c>
      <c r="K1973" s="21">
        <v>4323</v>
      </c>
      <c r="L1973" s="21">
        <v>31</v>
      </c>
      <c r="M1973" s="124">
        <v>5.98</v>
      </c>
      <c r="R1973" s="22"/>
      <c r="S1973" s="22"/>
      <c r="T1973" s="22"/>
      <c r="U1973" s="52">
        <f t="shared" si="2246"/>
        <v>2.0155091553171661E-2</v>
      </c>
      <c r="V1973" s="52">
        <f t="shared" si="2247"/>
        <v>2.7187785254273682</v>
      </c>
      <c r="W1973" s="52">
        <f t="shared" si="2248"/>
        <v>1.7410513918705687E-2</v>
      </c>
      <c r="X1973" s="247">
        <f>W1973+V1973+SUM($U$1971:U1973)</f>
        <v>2.7770491071003951</v>
      </c>
      <c r="Y1973" s="236">
        <f>W1973+V1973+SUM($U$1971:U1973)-$X$1971+$Y$1970</f>
        <v>37.472117688012688</v>
      </c>
      <c r="Z1973" s="42"/>
      <c r="AA1973" s="42"/>
      <c r="AB1973" s="41">
        <f t="shared" si="2249"/>
        <v>8.0564418699700741E-2</v>
      </c>
      <c r="AC1973" s="48">
        <f t="shared" si="2250"/>
        <v>10.867567180056655</v>
      </c>
      <c r="AD1973" s="48">
        <f t="shared" si="2251"/>
        <v>2.0641405145600675</v>
      </c>
      <c r="AE1973" s="48">
        <f t="shared" si="2252"/>
        <v>2.6544475189006378</v>
      </c>
      <c r="AF1973" s="48">
        <f t="shared" si="2253"/>
        <v>2.0641405145600675</v>
      </c>
      <c r="AG1973" s="238">
        <f t="shared" si="2254"/>
        <v>0.59029180391440483</v>
      </c>
      <c r="AH1973" s="48">
        <f t="shared" si="2255"/>
        <v>1.5200426165768179E-5</v>
      </c>
      <c r="AI1973" s="48">
        <f>AE1973+AC1973+SUM($AB$1971:AB1973)</f>
        <v>13.707592526683209</v>
      </c>
      <c r="AJ1973" s="48">
        <f>AE1973+AC1973+SUM($AB$1971:AB1973)-$AI$1971+$AJ$1970</f>
        <v>37.503802742297303</v>
      </c>
      <c r="AK1973" s="46"/>
      <c r="AL1973" s="86"/>
      <c r="AM1973">
        <v>272.39</v>
      </c>
      <c r="AN1973">
        <v>0.42</v>
      </c>
      <c r="AO1973"/>
      <c r="AP1973"/>
      <c r="AQ1973"/>
      <c r="AR1973" s="25">
        <v>120.21</v>
      </c>
      <c r="AS1973" s="25">
        <v>0.01</v>
      </c>
      <c r="AT1973" s="1"/>
      <c r="AU1973" s="1"/>
      <c r="AV1973" s="41">
        <f t="shared" si="2311"/>
        <v>0</v>
      </c>
      <c r="AW1973" s="86">
        <f t="shared" si="2312"/>
        <v>3.7418544357182081E-2</v>
      </c>
      <c r="AX1973" s="86">
        <f t="shared" si="2313"/>
        <v>2.6170289745434556</v>
      </c>
      <c r="AY1973" s="86">
        <f t="shared" si="2314"/>
        <v>0.19322972307333572</v>
      </c>
      <c r="AZ1973" s="86">
        <f t="shared" si="2315"/>
        <v>13.514362803609874</v>
      </c>
      <c r="BA1973" s="86">
        <f t="shared" si="2322"/>
        <v>0.54306766186898026</v>
      </c>
      <c r="BB1973" s="86">
        <f t="shared" si="2323"/>
        <v>36.960735080428321</v>
      </c>
      <c r="BC1973" s="89"/>
      <c r="BD1973" s="89"/>
      <c r="BE1973" s="41"/>
      <c r="BF1973" s="89"/>
      <c r="BG1973" s="89"/>
      <c r="BH1973" s="89"/>
      <c r="BI1973" s="89"/>
      <c r="BJ1973" s="41">
        <f t="shared" si="2298"/>
        <v>307.54074819264508</v>
      </c>
      <c r="BK1973" s="89">
        <f t="shared" si="2285"/>
        <v>0.59731560389069105</v>
      </c>
      <c r="BL1973" s="89">
        <f t="shared" si="2299"/>
        <v>0.40268439610930895</v>
      </c>
      <c r="BM1973" s="89">
        <f t="shared" si="2316"/>
        <v>2.8092209257131628E-2</v>
      </c>
      <c r="BN1973" s="86">
        <f t="shared" si="2317"/>
        <v>2.1643941922476777E-4</v>
      </c>
      <c r="BO1973" s="86">
        <f t="shared" si="2318"/>
        <v>1.7194074499480919E-2</v>
      </c>
      <c r="BP1973" s="86">
        <f t="shared" si="2319"/>
        <v>3.4522984140846827E-2</v>
      </c>
      <c r="BQ1973" s="86">
        <f t="shared" si="2320"/>
        <v>2.7425261229595481</v>
      </c>
      <c r="BR1973" s="86">
        <f t="shared" si="2324"/>
        <v>0.53924915218629366</v>
      </c>
      <c r="BS1973" s="86">
        <f t="shared" si="2325"/>
        <v>36.904776326569262</v>
      </c>
      <c r="BT1973" s="89"/>
      <c r="BU1973" s="89"/>
      <c r="BV1973" s="41"/>
      <c r="BW1973" s="89"/>
      <c r="BX1973" s="42"/>
      <c r="BY1973" s="89"/>
      <c r="BZ1973" s="89"/>
      <c r="CA1973" s="41">
        <f t="shared" si="2300"/>
        <v>300.31563029476558</v>
      </c>
      <c r="CB1973" s="89" t="e">
        <f>(CA1973-$P$1756)/($AR$1947-$P$1756)</f>
        <v>#REF!</v>
      </c>
      <c r="CC1973" s="89" t="e">
        <f t="shared" si="2301"/>
        <v>#REF!</v>
      </c>
      <c r="CD1973" s="41" t="e">
        <f t="shared" si="2302"/>
        <v>#REF!</v>
      </c>
      <c r="CE1973" s="41" t="e">
        <f t="shared" si="2303"/>
        <v>#REF!</v>
      </c>
      <c r="CF1973" s="42" t="e">
        <f t="shared" si="2304"/>
        <v>#REF!</v>
      </c>
      <c r="CG1973" s="42" t="e">
        <f t="shared" si="2305"/>
        <v>#REF!</v>
      </c>
      <c r="CH1973" s="42" t="e">
        <f t="shared" si="2306"/>
        <v>#REF!</v>
      </c>
      <c r="CI1973" s="89">
        <f t="shared" si="2307"/>
        <v>15.102196159084635</v>
      </c>
      <c r="CJ1973" s="89">
        <f t="shared" si="2308"/>
        <v>22.401606583212669</v>
      </c>
      <c r="CK1973" s="42" t="e">
        <f t="shared" si="2309"/>
        <v>#REF!</v>
      </c>
      <c r="CM1973" s="89" t="e">
        <f t="shared" si="2260"/>
        <v>#REF!</v>
      </c>
      <c r="CN1973" s="89">
        <f t="shared" si="2261"/>
        <v>0.24460202494259783</v>
      </c>
    </row>
    <row r="1974" spans="1:92" ht="14.4" x14ac:dyDescent="0.3">
      <c r="D1974" s="22"/>
      <c r="E1974" s="32">
        <v>43045.604861111111</v>
      </c>
      <c r="F1974" s="21">
        <f t="shared" si="2321"/>
        <v>3146.9527777777766</v>
      </c>
      <c r="G1974" s="21">
        <f t="shared" si="2310"/>
        <v>1635.9569444444423</v>
      </c>
      <c r="H1974" s="112">
        <v>5</v>
      </c>
      <c r="I1974" s="21">
        <v>1074</v>
      </c>
      <c r="J1974" s="21">
        <v>18551</v>
      </c>
      <c r="K1974" s="21">
        <v>7028</v>
      </c>
      <c r="L1974" s="21">
        <v>30</v>
      </c>
      <c r="M1974" s="124">
        <v>5.98</v>
      </c>
      <c r="R1974" s="22"/>
      <c r="S1974" s="22"/>
      <c r="T1974" s="22"/>
      <c r="U1974" s="52">
        <f t="shared" si="2246"/>
        <v>3.4366524758995202E-2</v>
      </c>
      <c r="V1974" s="52">
        <f t="shared" si="2247"/>
        <v>4.6357998058123897</v>
      </c>
      <c r="W1974" s="52">
        <f t="shared" si="2248"/>
        <v>2.9686734792324632E-2</v>
      </c>
      <c r="X1974" s="247">
        <f>W1974+V1974+SUM($U$1971:U1974)</f>
        <v>4.7407131331180308</v>
      </c>
      <c r="Y1974" s="236">
        <f>W1974+V1974+SUM($U$1971:U1974)-$X$1971+$Y$1970</f>
        <v>39.43578171403032</v>
      </c>
      <c r="Z1974" s="42"/>
      <c r="AA1974" s="42"/>
      <c r="AB1974" s="41">
        <f t="shared" si="2249"/>
        <v>9.0713346727962441E-2</v>
      </c>
      <c r="AC1974" s="48">
        <f t="shared" si="2250"/>
        <v>12.23658540091429</v>
      </c>
      <c r="AD1974" s="48">
        <f t="shared" si="2251"/>
        <v>2.3241661420095086</v>
      </c>
      <c r="AE1974" s="48">
        <f t="shared" si="2252"/>
        <v>2.9888357917750068</v>
      </c>
      <c r="AF1974" s="48">
        <f t="shared" si="2253"/>
        <v>2.3241661420095094</v>
      </c>
      <c r="AG1974" s="238">
        <f t="shared" si="2254"/>
        <v>0.66465253449859174</v>
      </c>
      <c r="AH1974" s="48">
        <f t="shared" si="2255"/>
        <v>1.7115266906198675E-5</v>
      </c>
      <c r="AI1974" s="48">
        <f>AE1974+AC1974+SUM($AB$1971:AB1974)</f>
        <v>15.501712367143176</v>
      </c>
      <c r="AJ1974" s="48">
        <f>AE1974+AC1974+SUM($AB$1971:AB1974)-$AI$1971+$AJ$1970</f>
        <v>39.297922582757266</v>
      </c>
      <c r="AK1974" s="46"/>
      <c r="AL1974" s="86"/>
      <c r="AM1974" s="25">
        <v>244.051201677157</v>
      </c>
      <c r="AN1974" s="26">
        <v>0.28001428534986333</v>
      </c>
      <c r="AR1974" s="25">
        <v>97.167701677156998</v>
      </c>
      <c r="AS1974" s="26">
        <v>1.626345596728786E-2</v>
      </c>
      <c r="AT1974" s="1"/>
      <c r="AU1974" s="1"/>
      <c r="AV1974" s="41">
        <f t="shared" si="2311"/>
        <v>0</v>
      </c>
      <c r="AW1974" s="86">
        <f t="shared" si="2312"/>
        <v>4.1206827625823741E-2</v>
      </c>
      <c r="AX1974" s="86">
        <f t="shared" si="2313"/>
        <v>2.9476289641491831</v>
      </c>
      <c r="AY1974" s="86">
        <f t="shared" si="2314"/>
        <v>0.21372080432649432</v>
      </c>
      <c r="AZ1974" s="86">
        <f t="shared" si="2315"/>
        <v>15.28799156281668</v>
      </c>
      <c r="BA1974" s="86">
        <f t="shared" si="2322"/>
        <v>0.56355874312213894</v>
      </c>
      <c r="BB1974" s="86">
        <f t="shared" si="2323"/>
        <v>38.73436383963513</v>
      </c>
      <c r="BC1974" s="89"/>
      <c r="BD1974" s="89"/>
      <c r="BE1974" s="41"/>
      <c r="BF1974" s="89"/>
      <c r="BG1974" s="89"/>
      <c r="BH1974" s="89"/>
      <c r="BI1974" s="89"/>
      <c r="BJ1974" s="41">
        <f t="shared" si="2298"/>
        <v>294.74622574704944</v>
      </c>
      <c r="BK1974" s="89">
        <f t="shared" si="2285"/>
        <v>0.61370780844804385</v>
      </c>
      <c r="BL1974" s="89">
        <f t="shared" si="2299"/>
        <v>0.38629219155195615</v>
      </c>
      <c r="BM1974" s="89">
        <f t="shared" si="2316"/>
        <v>2.8092209257124523E-2</v>
      </c>
      <c r="BN1974" s="86">
        <f t="shared" si="2317"/>
        <v>3.6155289188040304E-4</v>
      </c>
      <c r="BO1974" s="86">
        <f t="shared" si="2318"/>
        <v>2.9325181900444228E-2</v>
      </c>
      <c r="BP1974" s="86">
        <f t="shared" si="2319"/>
        <v>5.7736849634853801E-2</v>
      </c>
      <c r="BQ1974" s="86">
        <f t="shared" si="2320"/>
        <v>4.6829762834831774</v>
      </c>
      <c r="BR1974" s="86">
        <f t="shared" si="2324"/>
        <v>0.5624630176803006</v>
      </c>
      <c r="BS1974" s="86">
        <f t="shared" si="2325"/>
        <v>38.845226487092894</v>
      </c>
      <c r="BT1974" s="89"/>
      <c r="BU1974" s="89"/>
      <c r="BV1974" s="41"/>
      <c r="BW1974" s="89"/>
      <c r="BX1974" s="42"/>
      <c r="BY1974" s="89"/>
      <c r="BZ1974" s="89"/>
      <c r="CA1974" s="41">
        <f t="shared" si="2300"/>
        <v>288.54088788384178</v>
      </c>
      <c r="CB1974" s="89" t="e">
        <f>(CA1974-$P$1756)/($AR$1947-$P$1756)</f>
        <v>#REF!</v>
      </c>
      <c r="CC1974" s="89" t="e">
        <f t="shared" si="2301"/>
        <v>#REF!</v>
      </c>
      <c r="CD1974" s="41" t="e">
        <f t="shared" si="2302"/>
        <v>#REF!</v>
      </c>
      <c r="CE1974" s="41" t="e">
        <f t="shared" si="2303"/>
        <v>#REF!</v>
      </c>
      <c r="CF1974" s="42" t="e">
        <f t="shared" si="2304"/>
        <v>#REF!</v>
      </c>
      <c r="CG1974" s="42" t="e">
        <f t="shared" si="2305"/>
        <v>#REF!</v>
      </c>
      <c r="CH1974" s="42" t="e">
        <f t="shared" si="2306"/>
        <v>#REF!</v>
      </c>
      <c r="CI1974" s="89">
        <f t="shared" si="2307"/>
        <v>15.180480637932414</v>
      </c>
      <c r="CJ1974" s="89">
        <f t="shared" si="2308"/>
        <v>24.117441944824854</v>
      </c>
      <c r="CK1974" s="42" t="e">
        <f t="shared" si="2309"/>
        <v>#REF!</v>
      </c>
      <c r="CM1974" s="89" t="e">
        <f t="shared" si="2260"/>
        <v>#REF!</v>
      </c>
      <c r="CN1974" s="89">
        <f t="shared" si="2261"/>
        <v>0.24586995590085281</v>
      </c>
    </row>
    <row r="1975" spans="1:92" ht="14.4" x14ac:dyDescent="0.3">
      <c r="D1975" s="22"/>
      <c r="E1975" s="32">
        <v>43136.569444444445</v>
      </c>
      <c r="F1975" s="21">
        <f t="shared" si="2321"/>
        <v>3237.9173611111109</v>
      </c>
      <c r="G1975" s="21">
        <f>E1975-E$1799</f>
        <v>1726.9215277777766</v>
      </c>
      <c r="H1975" s="112"/>
      <c r="I1975" s="21">
        <v>1056</v>
      </c>
      <c r="J1975" s="21">
        <v>19974.2</v>
      </c>
      <c r="K1975" s="21">
        <v>9518.06</v>
      </c>
      <c r="L1975" s="21">
        <v>360</v>
      </c>
      <c r="M1975" s="124">
        <v>5.98</v>
      </c>
      <c r="R1975" s="22"/>
      <c r="S1975" s="22"/>
      <c r="T1975" s="22"/>
      <c r="U1975" s="52">
        <f t="shared" si="2246"/>
        <v>4.576273156216152E-2</v>
      </c>
      <c r="V1975" s="52">
        <f t="shared" si="2247"/>
        <v>6.1730670638667027</v>
      </c>
      <c r="W1975" s="52">
        <f t="shared" si="2248"/>
        <v>3.9531086858081065E-2</v>
      </c>
      <c r="X1975" s="247">
        <f>W1975+V1975+SUM($U$1971:U1975)</f>
        <v>6.3335874748002619</v>
      </c>
      <c r="Y1975" s="236">
        <f>W1975+V1975+SUM($U$1971:U1975)-$X$1971+$Y$1970</f>
        <v>41.028656055712553</v>
      </c>
      <c r="Z1975" s="42"/>
      <c r="AA1975" s="42"/>
      <c r="AB1975" s="41">
        <f t="shared" si="2249"/>
        <v>9.6035741818072867E-2</v>
      </c>
      <c r="AC1975" s="48">
        <f t="shared" si="2250"/>
        <v>12.954538650427324</v>
      </c>
      <c r="AD1975" s="48">
        <f t="shared" si="2251"/>
        <v>2.4605311964256873</v>
      </c>
      <c r="AE1975" s="48">
        <f t="shared" si="2252"/>
        <v>3.1641987953139994</v>
      </c>
      <c r="AF1975" s="48">
        <f t="shared" si="2253"/>
        <v>2.4605311964256877</v>
      </c>
      <c r="AG1975" s="238">
        <f t="shared" si="2254"/>
        <v>0.70364947942284162</v>
      </c>
      <c r="AH1975" s="48">
        <f t="shared" si="2255"/>
        <v>1.8119465470503227E-5</v>
      </c>
      <c r="AI1975" s="48">
        <f>AE1975+AC1975+SUM($AB$1971:AB1975)</f>
        <v>16.491064362013276</v>
      </c>
      <c r="AJ1975" s="48">
        <f>AE1975+AC1975+SUM($AB$1971:AB1975)-$AI$1971+$AJ$1970</f>
        <v>40.287274577627372</v>
      </c>
      <c r="AK1975" s="46"/>
      <c r="AL1975" s="86"/>
      <c r="AM1975">
        <v>229.583</v>
      </c>
      <c r="AN1975">
        <v>0.22061731573021121</v>
      </c>
      <c r="AO1975"/>
      <c r="AP1975"/>
      <c r="AQ1975"/>
      <c r="AR1975">
        <v>88.256499999999988</v>
      </c>
      <c r="AS1975">
        <v>0.11950104602052436</v>
      </c>
      <c r="AT1975" s="1"/>
      <c r="AU1975" s="1"/>
      <c r="AV1975" s="41">
        <f t="shared" si="2311"/>
        <v>0</v>
      </c>
      <c r="AW1975" s="86">
        <f t="shared" si="2312"/>
        <v>4.3124107707296098E-2</v>
      </c>
      <c r="AX1975" s="86">
        <f t="shared" si="2313"/>
        <v>3.1210746876067033</v>
      </c>
      <c r="AY1975" s="86">
        <f t="shared" si="2314"/>
        <v>0.22475276736992766</v>
      </c>
      <c r="AZ1975" s="86">
        <f t="shared" si="2315"/>
        <v>16.266311594643348</v>
      </c>
      <c r="BA1975" s="86">
        <f t="shared" si="2322"/>
        <v>0.57459070616557217</v>
      </c>
      <c r="BB1975" s="86">
        <f t="shared" si="2323"/>
        <v>39.712683871461799</v>
      </c>
      <c r="BC1975" s="89"/>
      <c r="BD1975" s="89"/>
      <c r="BE1975" s="41"/>
      <c r="BF1975" s="89"/>
      <c r="BG1975" s="89"/>
      <c r="BH1975" s="89"/>
      <c r="BI1975" s="89"/>
      <c r="BJ1975" s="41">
        <f t="shared" si="2298"/>
        <v>287.5711822476332</v>
      </c>
      <c r="BK1975" s="89">
        <f t="shared" si="2285"/>
        <v>0.62290039701478805</v>
      </c>
      <c r="BL1975" s="89">
        <f t="shared" si="2299"/>
        <v>0.37709960298521195</v>
      </c>
      <c r="BM1975" s="89">
        <f t="shared" si="2316"/>
        <v>2.8092209257131628E-2</v>
      </c>
      <c r="BN1975" s="86">
        <f t="shared" si="2317"/>
        <v>4.7758357106980214E-4</v>
      </c>
      <c r="BO1975" s="86">
        <f t="shared" si="2318"/>
        <v>3.9053503287011265E-2</v>
      </c>
      <c r="BP1975" s="86">
        <f t="shared" si="2319"/>
        <v>7.6517433855470565E-2</v>
      </c>
      <c r="BQ1975" s="86">
        <f t="shared" si="2320"/>
        <v>6.2570700409447912</v>
      </c>
      <c r="BR1975" s="86">
        <f t="shared" si="2324"/>
        <v>0.58124360190091739</v>
      </c>
      <c r="BS1975" s="86">
        <f t="shared" si="2325"/>
        <v>40.419320244554505</v>
      </c>
      <c r="BT1975" s="89"/>
      <c r="BU1975" s="89"/>
      <c r="BV1975" s="41"/>
      <c r="BW1975" s="89"/>
      <c r="BX1975" s="42"/>
      <c r="BY1975" s="89"/>
      <c r="BZ1975" s="89"/>
      <c r="CA1975" s="41">
        <f t="shared" si="2300"/>
        <v>279.70854363271513</v>
      </c>
      <c r="CB1975" s="89" t="e">
        <f>(CA1975-$P$1756)/($AR$1947-$P$1756)</f>
        <v>#REF!</v>
      </c>
      <c r="CC1975" s="89" t="e">
        <f t="shared" si="2301"/>
        <v>#REF!</v>
      </c>
      <c r="CD1975" s="41" t="e">
        <f t="shared" si="2302"/>
        <v>#REF!</v>
      </c>
      <c r="CE1975" s="41" t="e">
        <f t="shared" si="2303"/>
        <v>#REF!</v>
      </c>
      <c r="CF1975" s="42" t="e">
        <f t="shared" si="2304"/>
        <v>#REF!</v>
      </c>
      <c r="CG1975" s="42" t="e">
        <f t="shared" si="2305"/>
        <v>#REF!</v>
      </c>
      <c r="CH1975" s="42" t="e">
        <f t="shared" si="2306"/>
        <v>#REF!</v>
      </c>
      <c r="CI1975" s="89">
        <f t="shared" si="2307"/>
        <v>15.192315248579504</v>
      </c>
      <c r="CJ1975" s="89">
        <f t="shared" si="2308"/>
        <v>25.094959329047867</v>
      </c>
      <c r="CK1975" s="42" t="e">
        <f t="shared" si="2309"/>
        <v>#REF!</v>
      </c>
      <c r="CM1975" s="89" t="e">
        <f t="shared" si="2260"/>
        <v>#REF!</v>
      </c>
      <c r="CN1975" s="89">
        <f t="shared" si="2261"/>
        <v>0.24606163462745603</v>
      </c>
    </row>
    <row r="1976" spans="1:92" ht="14.4" x14ac:dyDescent="0.3">
      <c r="D1976" s="22"/>
      <c r="E1976" s="32">
        <v>43426.540277777778</v>
      </c>
      <c r="F1976" s="21">
        <f t="shared" si="2321"/>
        <v>3527.8881944444438</v>
      </c>
      <c r="G1976" s="21">
        <f>E1976-E$1799</f>
        <v>2016.8923611111095</v>
      </c>
      <c r="H1976" s="112"/>
      <c r="I1976" s="21">
        <v>1072</v>
      </c>
      <c r="J1976" s="21">
        <v>25690</v>
      </c>
      <c r="K1976" s="21">
        <v>15674</v>
      </c>
      <c r="L1976" s="21">
        <v>35</v>
      </c>
      <c r="M1976" s="124">
        <v>5.98</v>
      </c>
      <c r="R1976" s="22"/>
      <c r="S1976" s="22"/>
      <c r="T1976" s="22"/>
      <c r="U1976" s="52">
        <f t="shared" si="2246"/>
        <v>7.6502250445638326E-2</v>
      </c>
      <c r="V1976" s="52">
        <f t="shared" si="2247"/>
        <v>10.319609569113441</v>
      </c>
      <c r="W1976" s="52">
        <f t="shared" si="2248"/>
        <v>6.608471574947998E-2</v>
      </c>
      <c r="X1976" s="247">
        <f>W1976+V1976+SUM($U$1971:U1976)</f>
        <v>10.583185859384036</v>
      </c>
      <c r="Y1976" s="236">
        <f>W1976+V1976+SUM($U$1971:U1976)-$X$1971+$Y$1970</f>
        <v>45.27825444029633</v>
      </c>
      <c r="Z1976" s="42"/>
      <c r="AA1976" s="42"/>
      <c r="AB1976" s="41">
        <f t="shared" si="2249"/>
        <v>0.12538872106344573</v>
      </c>
      <c r="AC1976" s="48">
        <f t="shared" si="2250"/>
        <v>16.914046818331268</v>
      </c>
      <c r="AD1976" s="48">
        <f t="shared" si="2251"/>
        <v>3.212583711187269</v>
      </c>
      <c r="AE1976" s="48">
        <f t="shared" si="2252"/>
        <v>4.1313247820433165</v>
      </c>
      <c r="AF1976" s="48">
        <f t="shared" si="2253"/>
        <v>3.2125837111872695</v>
      </c>
      <c r="AG1976" s="238">
        <f t="shared" si="2254"/>
        <v>0.91871741324109435</v>
      </c>
      <c r="AH1976" s="48">
        <f t="shared" si="2255"/>
        <v>2.3657614953437104E-5</v>
      </c>
      <c r="AI1976" s="48">
        <f>AE1976+AC1976+SUM($AB$1971:AB1976)</f>
        <v>21.543087237709983</v>
      </c>
      <c r="AJ1976" s="48">
        <f>AE1976+AC1976+SUM($AB$1971:AB1976)-$AI$1971+$AJ$1970</f>
        <v>45.339297453324079</v>
      </c>
      <c r="AK1976" s="46"/>
      <c r="AL1976" s="86"/>
      <c r="AM1976">
        <v>195.35</v>
      </c>
      <c r="AN1976"/>
      <c r="AO1976"/>
      <c r="AP1976"/>
      <c r="AQ1976"/>
      <c r="AR1976" s="146">
        <v>72.150000000000006</v>
      </c>
      <c r="AS1976" s="1"/>
      <c r="AT1976" s="1"/>
      <c r="AU1976" s="1"/>
      <c r="AV1976" s="41">
        <f t="shared" si="2311"/>
        <v>0</v>
      </c>
      <c r="AW1976" s="86">
        <f t="shared" si="2312"/>
        <v>5.4758022428019963E-2</v>
      </c>
      <c r="AX1976" s="86">
        <f t="shared" si="2313"/>
        <v>4.0765667596152966</v>
      </c>
      <c r="AY1976" s="86">
        <f t="shared" si="2314"/>
        <v>0.28553960687347996</v>
      </c>
      <c r="AZ1976" s="86">
        <f t="shared" si="2315"/>
        <v>21.257547630836502</v>
      </c>
      <c r="BA1976" s="86">
        <f t="shared" si="2322"/>
        <v>0.63537754566912452</v>
      </c>
      <c r="BB1976" s="86">
        <f t="shared" si="2323"/>
        <v>44.703919907654949</v>
      </c>
      <c r="BC1976" s="89"/>
      <c r="BD1976" s="89"/>
      <c r="BE1976" s="41"/>
      <c r="BF1976" s="89"/>
      <c r="BG1976" s="89"/>
      <c r="BH1976" s="89"/>
      <c r="BI1976" s="89"/>
      <c r="BJ1976" s="41">
        <f t="shared" si="2298"/>
        <v>264.81831549556188</v>
      </c>
      <c r="BK1976" s="89">
        <f t="shared" si="2285"/>
        <v>0.65205112519960873</v>
      </c>
      <c r="BL1976" s="89">
        <f t="shared" si="2299"/>
        <v>0.34794887480039127</v>
      </c>
      <c r="BM1976" s="89">
        <f t="shared" si="2316"/>
        <v>2.8092209257131628E-2</v>
      </c>
      <c r="BN1976" s="86">
        <f t="shared" si="2317"/>
        <v>7.8670804479184493E-4</v>
      </c>
      <c r="BO1976" s="86">
        <f t="shared" si="2318"/>
        <v>6.5298007704688132E-2</v>
      </c>
      <c r="BP1976" s="86">
        <f t="shared" si="2319"/>
        <v>0.12598794381846506</v>
      </c>
      <c r="BQ1976" s="86">
        <f t="shared" si="2320"/>
        <v>10.457197915565571</v>
      </c>
      <c r="BR1976" s="86">
        <f t="shared" si="2324"/>
        <v>0.63071411186391191</v>
      </c>
      <c r="BS1976" s="86">
        <f t="shared" si="2325"/>
        <v>44.619448119175289</v>
      </c>
      <c r="BT1976" s="89"/>
      <c r="BU1976" s="89"/>
      <c r="BV1976" s="41"/>
      <c r="BW1976" s="89"/>
      <c r="BX1976" s="42"/>
      <c r="BY1976" s="89"/>
      <c r="BZ1976" s="89"/>
      <c r="CA1976" s="41">
        <f t="shared" si="2300"/>
        <v>257.91195124223276</v>
      </c>
      <c r="CB1976" s="89" t="e">
        <f>(CA1976-$P$1756)/($AR$1947-$P$1756)</f>
        <v>#REF!</v>
      </c>
      <c r="CC1976" s="89" t="e">
        <f t="shared" si="2301"/>
        <v>#REF!</v>
      </c>
      <c r="CD1976" s="41" t="e">
        <f t="shared" si="2302"/>
        <v>#REF!</v>
      </c>
      <c r="CE1976" s="41" t="e">
        <f t="shared" si="2303"/>
        <v>#REF!</v>
      </c>
      <c r="CF1976" s="42" t="e">
        <f t="shared" si="2304"/>
        <v>#REF!</v>
      </c>
      <c r="CG1976" s="42" t="e">
        <f t="shared" si="2305"/>
        <v>#REF!</v>
      </c>
      <c r="CH1976" s="42" t="e">
        <f t="shared" si="2306"/>
        <v>#REF!</v>
      </c>
      <c r="CI1976" s="89">
        <f t="shared" si="2307"/>
        <v>15.775757533124359</v>
      </c>
      <c r="CJ1976" s="89">
        <f t="shared" si="2308"/>
        <v>29.56353992019972</v>
      </c>
      <c r="CK1976" s="42" t="e">
        <f t="shared" si="2309"/>
        <v>#REF!</v>
      </c>
      <c r="CM1976" s="89" t="e">
        <f t="shared" si="2260"/>
        <v>#REF!</v>
      </c>
      <c r="CN1976" s="89">
        <f t="shared" si="2261"/>
        <v>0.25551133073347304</v>
      </c>
    </row>
    <row r="1977" spans="1:92" ht="14.4" x14ac:dyDescent="0.3">
      <c r="D1977" s="22"/>
      <c r="E1977" s="32"/>
      <c r="F1977" s="21"/>
      <c r="G1977" s="21"/>
      <c r="H1977" s="112"/>
      <c r="I1977" s="21"/>
      <c r="L1977" s="21"/>
      <c r="M1977" s="21"/>
      <c r="R1977" s="22"/>
      <c r="S1977" s="22"/>
      <c r="T1977" s="22"/>
      <c r="U1977" s="21"/>
      <c r="V1977" s="21"/>
      <c r="W1977" s="21"/>
      <c r="X1977" s="246"/>
      <c r="Y1977" s="255"/>
      <c r="Z1977" s="47"/>
      <c r="AA1977" s="47"/>
      <c r="AB1977" s="46"/>
      <c r="AC1977" s="46"/>
      <c r="AD1977" s="46"/>
      <c r="AE1977" s="46"/>
      <c r="AF1977" s="46"/>
      <c r="AG1977" s="85"/>
      <c r="AH1977" s="46"/>
      <c r="AI1977" s="46"/>
      <c r="AJ1977" s="46"/>
      <c r="AK1977" s="46"/>
      <c r="AL1977" s="86"/>
      <c r="AM1977" s="41"/>
      <c r="AN1977" s="41"/>
      <c r="AO1977" s="41"/>
      <c r="AP1977" s="41"/>
      <c r="AQ1977"/>
      <c r="AR1977" s="41"/>
      <c r="AS1977" s="41"/>
      <c r="AT1977" s="41"/>
      <c r="AU1977" s="41"/>
      <c r="AV1977" s="41"/>
      <c r="AW1977" s="86"/>
      <c r="AX1977" s="86"/>
      <c r="AY1977" s="86"/>
      <c r="AZ1977" s="86"/>
      <c r="BA1977" s="86"/>
      <c r="BB1977" s="86"/>
      <c r="BC1977" s="89"/>
      <c r="BD1977" s="89"/>
      <c r="BE1977" s="41"/>
      <c r="BF1977" s="89"/>
      <c r="BG1977" s="89"/>
      <c r="BH1977" s="89"/>
      <c r="BI1977" s="89"/>
      <c r="BJ1977" s="41"/>
      <c r="BK1977" s="89"/>
      <c r="BL1977" s="89"/>
      <c r="BM1977" s="89"/>
      <c r="BN1977" s="86"/>
      <c r="BO1977" s="86"/>
      <c r="BP1977" s="86"/>
      <c r="BQ1977" s="86"/>
      <c r="BR1977" s="86"/>
      <c r="BS1977" s="86"/>
      <c r="BT1977" s="89"/>
      <c r="BU1977" s="89"/>
      <c r="BV1977" s="41"/>
      <c r="BW1977" s="89"/>
      <c r="BX1977" s="42"/>
      <c r="BY1977" s="89"/>
      <c r="BZ1977" s="89"/>
      <c r="CA1977" s="41"/>
      <c r="CB1977" s="89"/>
      <c r="CC1977" s="89"/>
      <c r="CD1977" s="41"/>
      <c r="CE1977" s="41"/>
      <c r="CF1977" s="42"/>
      <c r="CG1977" s="42"/>
      <c r="CH1977" s="42"/>
      <c r="CI1977" s="89"/>
      <c r="CJ1977" s="89"/>
      <c r="CK1977" s="42"/>
    </row>
    <row r="1978" spans="1:92" s="1" customFormat="1" ht="14.4" thickBot="1" x14ac:dyDescent="0.3">
      <c r="A1978"/>
      <c r="B1978"/>
      <c r="C1978"/>
      <c r="D1978" s="22"/>
      <c r="E1978" s="32"/>
      <c r="F1978" s="21"/>
      <c r="G1978" s="21"/>
      <c r="H1978" s="21"/>
      <c r="I1978" s="21"/>
      <c r="J1978" s="21"/>
      <c r="K1978" s="21"/>
      <c r="L1978" s="21"/>
      <c r="M1978" s="21"/>
      <c r="N1978" s="40"/>
      <c r="O1978" s="22"/>
      <c r="P1978" s="22"/>
      <c r="Q1978" s="22"/>
      <c r="R1978" s="22"/>
      <c r="S1978" s="22"/>
      <c r="T1978" s="22"/>
      <c r="U1978" s="21"/>
      <c r="V1978" s="21"/>
      <c r="W1978" s="21"/>
      <c r="X1978" s="246"/>
      <c r="Y1978" s="255"/>
      <c r="Z1978" s="47"/>
      <c r="AA1978" s="47"/>
      <c r="AB1978" s="46"/>
      <c r="AC1978" s="46"/>
      <c r="AD1978" s="46"/>
      <c r="AE1978" s="46"/>
      <c r="AF1978" s="46"/>
      <c r="AG1978" s="85"/>
      <c r="AH1978" s="46"/>
      <c r="AI1978" s="46"/>
      <c r="AJ1978" s="46"/>
      <c r="AK1978" s="46"/>
      <c r="AL1978" s="86"/>
      <c r="AO1978"/>
      <c r="AP1978"/>
      <c r="AS1978" s="41"/>
      <c r="AV1978" s="41"/>
      <c r="AW1978" s="22"/>
      <c r="AX1978" s="22"/>
      <c r="AY1978" s="22"/>
      <c r="AZ1978" s="22"/>
      <c r="BA1978" s="22"/>
      <c r="BB1978" s="22"/>
      <c r="BC1978" s="89"/>
      <c r="BD1978" s="89"/>
      <c r="BE1978" s="41"/>
      <c r="BF1978" s="89"/>
      <c r="BG1978" s="89"/>
      <c r="BH1978" s="89"/>
      <c r="BI1978" s="89"/>
      <c r="BJ1978" s="42"/>
      <c r="BK1978" s="89"/>
      <c r="BL1978" s="89"/>
      <c r="BM1978" s="89"/>
      <c r="BN1978" s="41"/>
      <c r="BO1978" s="89"/>
      <c r="BP1978" s="89"/>
      <c r="BQ1978" s="42"/>
      <c r="BR1978" s="42"/>
      <c r="BS1978" s="42"/>
      <c r="BT1978" s="22"/>
      <c r="CI1978" s="89"/>
      <c r="CJ1978" s="89"/>
    </row>
    <row r="1979" spans="1:92" ht="15" thickBot="1" x14ac:dyDescent="0.35">
      <c r="D1979" s="22" t="s">
        <v>223</v>
      </c>
      <c r="E1979" s="32">
        <f>E1980-1</f>
        <v>39897.660416666666</v>
      </c>
      <c r="F1979" s="21"/>
      <c r="G1979" s="21"/>
      <c r="I1979" s="50">
        <v>1037</v>
      </c>
      <c r="L1979" s="21"/>
      <c r="M1979" s="124">
        <v>5.77</v>
      </c>
      <c r="N1979" s="43">
        <v>96.84</v>
      </c>
      <c r="O1979" s="44">
        <v>20.34</v>
      </c>
      <c r="P1979" s="123">
        <f>O1979-(O1979/100*Q1979)</f>
        <v>9.4703040000000005</v>
      </c>
      <c r="Q1979" s="46">
        <v>53.44</v>
      </c>
      <c r="R1979" s="47">
        <f>Q1979*O1979/100</f>
        <v>10.869695999999999</v>
      </c>
      <c r="S1979" s="47">
        <f>P1979/$A$8+R1979</f>
        <v>14.815656000000001</v>
      </c>
      <c r="T1979" s="47">
        <f>$A$6-S1979</f>
        <v>102.184344</v>
      </c>
      <c r="U1979" s="52"/>
      <c r="V1979" s="52"/>
      <c r="W1979" s="52"/>
      <c r="X1979" s="247"/>
      <c r="Y1979" s="104"/>
      <c r="Z1979" s="42"/>
      <c r="AA1979" s="42"/>
      <c r="AB1979" s="41"/>
      <c r="AC1979" s="48"/>
      <c r="AD1979" s="48"/>
      <c r="AE1979" s="48"/>
      <c r="AF1979" s="48"/>
      <c r="AG1979" s="238"/>
      <c r="AH1979" s="48"/>
      <c r="AI1979" s="48"/>
      <c r="AJ1979" s="48"/>
      <c r="AK1979" s="46"/>
      <c r="AL1979" s="86"/>
      <c r="AQ1979"/>
      <c r="AW1979" s="22"/>
      <c r="AX1979" s="22"/>
      <c r="AY1979" s="22"/>
      <c r="AZ1979" s="22"/>
      <c r="BA1979" s="22"/>
      <c r="BB1979" s="22"/>
    </row>
    <row r="1980" spans="1:92" ht="14.4" x14ac:dyDescent="0.3">
      <c r="D1980" s="22"/>
      <c r="E1980" s="32">
        <v>39898.660416666666</v>
      </c>
      <c r="F1980" s="21">
        <f t="shared" ref="F1980:F2024" si="2326">E1980-E$1980</f>
        <v>0</v>
      </c>
      <c r="G1980" s="21">
        <f>E1980-E$1980</f>
        <v>0</v>
      </c>
      <c r="I1980" s="50">
        <v>1037</v>
      </c>
      <c r="J1980" s="21">
        <v>1039</v>
      </c>
      <c r="K1980" s="21">
        <v>3.21</v>
      </c>
      <c r="L1980" s="21">
        <v>1349</v>
      </c>
      <c r="M1980" s="124">
        <v>5.77</v>
      </c>
      <c r="S1980" s="85">
        <f>$A$36*R1979*$A$3/($A$36*R1979*$A$3+T1979*1000)</f>
        <v>5.3336904488725445E-3</v>
      </c>
      <c r="U1980" s="52">
        <f t="shared" ref="U1980:U2023" si="2327">($A$5*I1980/1000/$A$3*K1980)/$P$1979</f>
        <v>1.143941973661712E-5</v>
      </c>
      <c r="V1980" s="52">
        <f t="shared" ref="V1980:V2023" si="2328">($T$1979*I1980/1000/$A$3*K1980)/$P$1979</f>
        <v>1.5585728020358306E-3</v>
      </c>
      <c r="W1980" s="52">
        <f t="shared" ref="W1980:W2023" si="2329">($A$36*$R$1979*K1980*I1980/1000000)/$P$1979</f>
        <v>8.3575212996230769E-6</v>
      </c>
      <c r="X1980" s="247">
        <f>W1980+V1980+SUM($U$1980:U1980)</f>
        <v>1.5783697430720707E-3</v>
      </c>
      <c r="Y1980" s="104">
        <v>0</v>
      </c>
      <c r="Z1980" s="42"/>
      <c r="AA1980" s="42"/>
      <c r="AB1980" s="41">
        <f t="shared" ref="AB1980:AB2023" si="2330">($A$5*I1980/1000/$A$3*J1980)/$P$1979</f>
        <v>3.7026657652165689E-3</v>
      </c>
      <c r="AC1980" s="48">
        <f t="shared" ref="AC1980:AC2023" si="2331">($T$1979*I1980/1000/$A$3*J1980)/$P$1979</f>
        <v>0.50447262969321749</v>
      </c>
      <c r="AD1980" s="48">
        <f t="shared" ref="AD1980:AD2023" si="2332">($A$4*$R$1979/1000*J1980/1000000*I1980/1000*1000000)/$P$1979</f>
        <v>8.0233765001304289E-2</v>
      </c>
      <c r="AE1980" s="48">
        <f t="shared" ref="AE1980:AE2023" si="2333">($A$4*((I1980/1000)*J1980/10^6)*(1+($A$18/(10^-M1980))+(($A$18*$A$19)/(10^-M1980)^2))*1000000)*$R$1979/1000/$P$1979</f>
        <v>9.4381651358143137E-2</v>
      </c>
      <c r="AF1980" s="48">
        <f t="shared" ref="AF1980:AF2023" si="2334">AE1980/(1+($A$18/(10^-M1980))+(($A$18*$A$19)/(10^-M1980)^2))*1</f>
        <v>8.0233765001304302E-2</v>
      </c>
      <c r="AG1980" s="238">
        <f t="shared" ref="AG1980:AG2023" si="2335">AE1980/(1+($A$18/(10^-M1980))+(($A$18*$A$19)/(10^-M1980)^2))*($A$18/(10^-M1980))</f>
        <v>1.414766172377629E-2</v>
      </c>
      <c r="AH1980" s="48">
        <f t="shared" ref="AH1980:AH2023" si="2336">AE1980/(1+($A$18/(10^-M1980))+(($A$18*$A$19)/(10^-M1980)^2))*(($A$18*$A$19)/(10^-M1980)^2)</f>
        <v>2.2463306254731093E-7</v>
      </c>
      <c r="AI1980" s="48">
        <f>AE1980+AC1980+SUM($AB$1980:AB1980)</f>
        <v>0.60255694681657723</v>
      </c>
      <c r="AJ1980" s="48">
        <v>0</v>
      </c>
      <c r="AK1980" s="46"/>
      <c r="AL1980" s="86"/>
      <c r="AO1980" s="41"/>
      <c r="AP1980" s="41"/>
      <c r="AQ1980"/>
      <c r="AR1980" s="41"/>
      <c r="AT1980" s="41"/>
      <c r="AU1980" s="41"/>
      <c r="AW1980" s="47"/>
      <c r="AX1980" s="47"/>
      <c r="AY1980" s="47"/>
      <c r="AZ1980" s="47"/>
      <c r="BA1980" s="47"/>
      <c r="BB1980" s="47"/>
      <c r="BC1980" s="42"/>
    </row>
    <row r="1981" spans="1:92" ht="14.4" x14ac:dyDescent="0.3">
      <c r="D1981" s="22"/>
      <c r="E1981" s="32">
        <v>39904.650694444441</v>
      </c>
      <c r="F1981" s="21">
        <f t="shared" si="2326"/>
        <v>5.9902777777751908</v>
      </c>
      <c r="G1981" s="21">
        <f t="shared" ref="G1981:G2024" si="2337">E1981-E$1980</f>
        <v>5.9902777777751908</v>
      </c>
      <c r="H1981" s="21"/>
      <c r="I1981" s="50">
        <v>1037</v>
      </c>
      <c r="J1981" s="21">
        <v>3809</v>
      </c>
      <c r="K1981" s="21">
        <v>7.62</v>
      </c>
      <c r="L1981" s="21">
        <v>1419</v>
      </c>
      <c r="M1981" s="124">
        <v>5.77</v>
      </c>
      <c r="N1981" s="40"/>
      <c r="O1981" s="40"/>
      <c r="P1981" s="40"/>
      <c r="Q1981" s="46"/>
      <c r="R1981" s="22"/>
      <c r="S1981" s="85">
        <f>S1980*100</f>
        <v>0.53336904488725445</v>
      </c>
      <c r="T1981" s="22"/>
      <c r="U1981" s="52">
        <f t="shared" si="2327"/>
        <v>2.7155258066362134E-5</v>
      </c>
      <c r="V1981" s="52">
        <f t="shared" si="2328"/>
        <v>3.6997896422158966E-3</v>
      </c>
      <c r="W1981" s="52">
        <f t="shared" si="2329"/>
        <v>1.9839349627142634E-5</v>
      </c>
      <c r="X1981" s="247">
        <f>W1981+V1981+SUM($U$1980:U1981)</f>
        <v>3.7582236696460185E-3</v>
      </c>
      <c r="Y1981" s="104">
        <f>W1981+V1981+SUM($U$1980:U1981)-$X$1980</f>
        <v>2.1798539265739476E-3</v>
      </c>
      <c r="Z1981" s="42"/>
      <c r="AA1981" s="42"/>
      <c r="AB1981" s="41">
        <f t="shared" si="2330"/>
        <v>1.3574065351020126E-2</v>
      </c>
      <c r="AC1981" s="48">
        <f t="shared" si="2331"/>
        <v>1.8494092844094947</v>
      </c>
      <c r="AD1981" s="48">
        <f t="shared" si="2332"/>
        <v>0.29413899026945911</v>
      </c>
      <c r="AE1981" s="48">
        <f t="shared" si="2333"/>
        <v>0.34600549569120986</v>
      </c>
      <c r="AF1981" s="48">
        <f t="shared" si="2334"/>
        <v>0.29413899026945906</v>
      </c>
      <c r="AG1981" s="238">
        <f t="shared" si="2335"/>
        <v>5.1865681911322292E-2</v>
      </c>
      <c r="AH1981" s="48">
        <f t="shared" si="2336"/>
        <v>8.2351042853003559E-7</v>
      </c>
      <c r="AI1981" s="48">
        <f>AE1981+AC1981+SUM($AB$1980:AB1981)</f>
        <v>2.2126915112169412</v>
      </c>
      <c r="AJ1981" s="48">
        <f>AE1981+AC1981+SUM($AB$1979:AB1981)-$AI$1980</f>
        <v>1.610134564400364</v>
      </c>
      <c r="AK1981" s="46"/>
      <c r="AL1981" s="86"/>
      <c r="AM1981" s="41"/>
      <c r="AN1981" s="41"/>
      <c r="AO1981" s="41"/>
      <c r="AP1981" s="41"/>
      <c r="AQ1981"/>
      <c r="AR1981" s="41"/>
      <c r="AT1981" s="41"/>
      <c r="AU1981" s="41"/>
      <c r="AW1981" s="22"/>
      <c r="AX1981" s="22"/>
      <c r="AY1981" s="22"/>
      <c r="AZ1981" s="22"/>
      <c r="BA1981" s="22"/>
      <c r="BB1981" s="22"/>
    </row>
    <row r="1982" spans="1:92" ht="14.4" x14ac:dyDescent="0.3">
      <c r="D1982" s="22"/>
      <c r="E1982" s="32">
        <v>39910.643055555556</v>
      </c>
      <c r="F1982" s="21">
        <f t="shared" si="2326"/>
        <v>11.982638888890506</v>
      </c>
      <c r="G1982" s="21">
        <f t="shared" si="2337"/>
        <v>11.982638888890506</v>
      </c>
      <c r="H1982" s="21"/>
      <c r="I1982" s="50">
        <v>1037</v>
      </c>
      <c r="J1982" s="21">
        <v>5969</v>
      </c>
      <c r="K1982" s="21">
        <v>10.01</v>
      </c>
      <c r="L1982" s="21">
        <v>1481</v>
      </c>
      <c r="M1982" s="124">
        <v>5.77</v>
      </c>
      <c r="N1982" s="40"/>
      <c r="O1982" s="100" t="s">
        <v>131</v>
      </c>
      <c r="P1982" s="101" t="e">
        <f>(((AVERAGE(#REF!,#REF!,#REF!))/1000+1)*0.0112372)/(((AVERAGE(AR2023,AR2098,AR2173))/1000+1)*0.0112372)</f>
        <v>#REF!</v>
      </c>
      <c r="R1982" s="22"/>
      <c r="S1982" s="22"/>
      <c r="T1982" s="22"/>
      <c r="U1982" s="52">
        <f t="shared" si="2327"/>
        <v>3.567245843100852E-5</v>
      </c>
      <c r="V1982" s="52">
        <f t="shared" si="2328"/>
        <v>4.8602223515198332E-3</v>
      </c>
      <c r="W1982" s="52">
        <f t="shared" si="2329"/>
        <v>2.6061927791036452E-5</v>
      </c>
      <c r="X1982" s="247">
        <f>W1982+V1982+SUM($U$1980:U1982)</f>
        <v>4.9605514155448577E-3</v>
      </c>
      <c r="Y1982" s="104">
        <f>W1982+V1982+SUM($U$1980:U1982)-$X$1980</f>
        <v>3.3821816724727873E-3</v>
      </c>
      <c r="Z1982" s="42"/>
      <c r="AA1982" s="42"/>
      <c r="AB1982" s="41">
        <f t="shared" si="2330"/>
        <v>2.1271618818650338E-2</v>
      </c>
      <c r="AC1982" s="48">
        <f t="shared" si="2331"/>
        <v>2.8981685530691195</v>
      </c>
      <c r="AD1982" s="48">
        <f t="shared" si="2332"/>
        <v>0.46093873271682895</v>
      </c>
      <c r="AE1982" s="48">
        <f t="shared" si="2333"/>
        <v>0.54221759091121868</v>
      </c>
      <c r="AF1982" s="48">
        <f t="shared" si="2334"/>
        <v>0.46093873271682889</v>
      </c>
      <c r="AG1982" s="238">
        <f t="shared" si="2335"/>
        <v>8.1277567689336513E-2</v>
      </c>
      <c r="AH1982" s="48">
        <f t="shared" si="2336"/>
        <v>1.2905050532674674E-6</v>
      </c>
      <c r="AI1982" s="48">
        <f>AE1982+AC1982+SUM($AB$1980:AB1982)</f>
        <v>3.4789344939152249</v>
      </c>
      <c r="AJ1982" s="48">
        <f>AE1982+AC1982+SUM($AB$1979:AB1982)-$AI$1980</f>
        <v>2.8763775470986479</v>
      </c>
      <c r="AK1982" s="46"/>
      <c r="AL1982" s="86"/>
      <c r="AM1982" s="41"/>
      <c r="AN1982" s="41"/>
      <c r="AO1982" s="41"/>
      <c r="AP1982" s="41"/>
      <c r="AQ1982"/>
      <c r="AR1982" s="41"/>
      <c r="AT1982" s="41"/>
      <c r="AU1982" s="41"/>
      <c r="AW1982" s="22"/>
      <c r="AX1982" s="22"/>
      <c r="AY1982" s="22"/>
      <c r="AZ1982" s="22"/>
      <c r="BA1982" s="22"/>
      <c r="BB1982" s="22"/>
    </row>
    <row r="1983" spans="1:92" ht="14.4" x14ac:dyDescent="0.3">
      <c r="D1983" s="22"/>
      <c r="E1983" s="32">
        <v>39914.71597222222</v>
      </c>
      <c r="F1983" s="21">
        <f t="shared" si="2326"/>
        <v>16.055555555554747</v>
      </c>
      <c r="G1983" s="21">
        <f t="shared" si="2337"/>
        <v>16.055555555554747</v>
      </c>
      <c r="H1983" s="21"/>
      <c r="I1983" s="50">
        <v>1037</v>
      </c>
      <c r="J1983" s="21">
        <v>6885</v>
      </c>
      <c r="K1983" s="21">
        <v>11.46</v>
      </c>
      <c r="L1983" s="21">
        <v>1702</v>
      </c>
      <c r="M1983" s="124">
        <v>5.77</v>
      </c>
      <c r="N1983" s="40"/>
      <c r="O1983" s="28" t="s">
        <v>132</v>
      </c>
      <c r="P1983" s="102" t="e">
        <f>((((B$10)/1000+1)*0.0112372)/(P1982*0.0112372)-1)*1000</f>
        <v>#REF!</v>
      </c>
      <c r="R1983" s="22"/>
      <c r="S1983" s="22"/>
      <c r="T1983" s="22"/>
      <c r="U1983" s="52">
        <f t="shared" si="2327"/>
        <v>4.0839797564371398E-5</v>
      </c>
      <c r="V1983" s="52">
        <f t="shared" si="2328"/>
        <v>5.5642505642774518E-3</v>
      </c>
      <c r="W1983" s="52">
        <f t="shared" si="2329"/>
        <v>2.9837132116411363E-5</v>
      </c>
      <c r="X1983" s="247">
        <f>W1983+V1983+SUM($U$1980:U1983)</f>
        <v>5.7091946301922221E-3</v>
      </c>
      <c r="Y1983" s="104">
        <f>W1983+V1983+SUM($U$1980:U1983)-$X$1980</f>
        <v>4.1308248871201516E-3</v>
      </c>
      <c r="Z1983" s="42"/>
      <c r="AA1983" s="1">
        <f>LINEST(Y1980:Y1983,F1980:F1983,TRUE,TRUE)</f>
        <v>2.5344366114159525E-4</v>
      </c>
      <c r="AB1983" s="41">
        <f t="shared" si="2330"/>
        <v>2.4535951678071297E-2</v>
      </c>
      <c r="AC1983" s="48">
        <f t="shared" si="2331"/>
        <v>3.3429201688525527</v>
      </c>
      <c r="AD1983" s="48">
        <f t="shared" si="2332"/>
        <v>0.53167417905099124</v>
      </c>
      <c r="AE1983" s="48">
        <f t="shared" si="2333"/>
        <v>0.625426053513778</v>
      </c>
      <c r="AF1983" s="48">
        <f t="shared" si="2334"/>
        <v>0.53167417905099135</v>
      </c>
      <c r="AG1983" s="238">
        <f t="shared" si="2335"/>
        <v>9.375038591742034E-2</v>
      </c>
      <c r="AH1983" s="48">
        <f t="shared" si="2336"/>
        <v>1.4885453663505635E-6</v>
      </c>
      <c r="AI1983" s="48">
        <f>AE1983+AC1983+SUM($AB$1980:AB1983)</f>
        <v>4.0314305239792887</v>
      </c>
      <c r="AJ1983" s="48">
        <f>AE1983+AC1983+SUM($AB$1979:AB1983)-$AI$1980</f>
        <v>3.4288735771627117</v>
      </c>
      <c r="AK1983" s="46"/>
      <c r="AL1983" s="86"/>
      <c r="AM1983" s="41"/>
      <c r="AN1983" s="41"/>
      <c r="AO1983" s="41"/>
      <c r="AP1983" s="41"/>
      <c r="AQ1983"/>
      <c r="AR1983" s="41"/>
      <c r="AT1983" s="41"/>
      <c r="AU1983" s="41"/>
      <c r="AW1983" s="22"/>
      <c r="AX1983" s="22"/>
      <c r="AY1983" s="22"/>
      <c r="AZ1983" s="22"/>
      <c r="BA1983" s="22"/>
      <c r="BB1983" s="22"/>
    </row>
    <row r="1984" spans="1:92" ht="14.4" x14ac:dyDescent="0.3">
      <c r="D1984" s="33"/>
      <c r="E1984" s="32">
        <v>39921.809027777781</v>
      </c>
      <c r="F1984" s="21">
        <f t="shared" si="2326"/>
        <v>23.148611111115315</v>
      </c>
      <c r="G1984" s="21">
        <f t="shared" si="2337"/>
        <v>23.148611111115315</v>
      </c>
      <c r="H1984" s="21"/>
      <c r="I1984" s="50">
        <v>1037</v>
      </c>
      <c r="J1984" s="21">
        <v>9611</v>
      </c>
      <c r="K1984" s="21">
        <v>12.93</v>
      </c>
      <c r="L1984" s="21">
        <v>1901</v>
      </c>
      <c r="M1984" s="124">
        <v>5.77</v>
      </c>
      <c r="N1984" s="40"/>
      <c r="O1984" s="40"/>
      <c r="P1984" s="40"/>
      <c r="R1984" s="22"/>
      <c r="S1984" s="22"/>
      <c r="T1984" s="22"/>
      <c r="U1984" s="52">
        <f t="shared" si="2327"/>
        <v>4.6078410340953072E-5</v>
      </c>
      <c r="V1984" s="52">
        <f t="shared" si="2328"/>
        <v>6.2779895110041395E-3</v>
      </c>
      <c r="W1984" s="52">
        <f t="shared" si="2329"/>
        <v>3.3664408225584543E-5</v>
      </c>
      <c r="X1984" s="247">
        <f>W1984+V1984+SUM($U$1980:U1984)</f>
        <v>6.472839263369036E-3</v>
      </c>
      <c r="Y1984" s="104">
        <f>W1984+V1984+SUM($U$1980:U1984)-$X$1980</f>
        <v>4.8944695202969655E-3</v>
      </c>
      <c r="Z1984" s="42"/>
      <c r="AA1984" s="1">
        <f t="shared" ref="AA1984:AA2024" si="2338">LINEST(Y1981:Y1984,F1981:F1984,TRUE,TRUE)</f>
        <v>1.5849026361609115E-4</v>
      </c>
      <c r="AB1984" s="41">
        <f t="shared" si="2330"/>
        <v>3.4250549248793498E-2</v>
      </c>
      <c r="AC1984" s="48">
        <f t="shared" si="2331"/>
        <v>4.6664932088368749</v>
      </c>
      <c r="AD1984" s="48">
        <f t="shared" si="2332"/>
        <v>0.74218163178781082</v>
      </c>
      <c r="AE1984" s="48">
        <f t="shared" si="2333"/>
        <v>0.87305298479606686</v>
      </c>
      <c r="AF1984" s="48">
        <f t="shared" si="2334"/>
        <v>0.74218163178781082</v>
      </c>
      <c r="AG1984" s="238">
        <f t="shared" si="2335"/>
        <v>0.13086927509837717</v>
      </c>
      <c r="AH1984" s="48">
        <f t="shared" si="2336"/>
        <v>2.0779098788664148E-6</v>
      </c>
      <c r="AI1984" s="48">
        <f>AE1984+AC1984+SUM($AB$1980:AB1984)</f>
        <v>5.636881044494694</v>
      </c>
      <c r="AJ1984" s="48">
        <f>AE1984+AC1984+SUM($AB$1979:AB1984)-$AI$1980</f>
        <v>5.0343240976781169</v>
      </c>
      <c r="AK1984" s="46"/>
      <c r="AL1984" s="86"/>
      <c r="AM1984" s="41"/>
      <c r="AN1984" s="41"/>
      <c r="AO1984" s="41"/>
      <c r="AP1984" s="41"/>
      <c r="AQ1984"/>
      <c r="AR1984" s="41"/>
      <c r="AT1984" s="41"/>
      <c r="AU1984" s="41"/>
      <c r="AW1984" s="22"/>
      <c r="AX1984" s="22"/>
      <c r="AY1984" s="22"/>
      <c r="AZ1984" s="22"/>
      <c r="BA1984" s="22"/>
      <c r="BB1984" s="22"/>
    </row>
    <row r="1985" spans="4:54" ht="14.4" x14ac:dyDescent="0.3">
      <c r="E1985" s="32">
        <v>39945.415277777778</v>
      </c>
      <c r="F1985" s="21">
        <f t="shared" si="2326"/>
        <v>46.754861111112405</v>
      </c>
      <c r="G1985" s="21">
        <f t="shared" si="2337"/>
        <v>46.754861111112405</v>
      </c>
      <c r="H1985" s="21"/>
      <c r="I1985" s="50">
        <v>1037</v>
      </c>
      <c r="J1985" s="21">
        <v>15957</v>
      </c>
      <c r="K1985" s="21">
        <v>31.97</v>
      </c>
      <c r="L1985" s="21">
        <v>349</v>
      </c>
      <c r="M1985" s="124">
        <v>5.77</v>
      </c>
      <c r="N1985" s="40"/>
      <c r="O1985" s="40"/>
      <c r="P1985" s="40"/>
      <c r="R1985" s="22"/>
      <c r="S1985" s="22"/>
      <c r="T1985" s="22"/>
      <c r="U1985" s="52">
        <f t="shared" si="2327"/>
        <v>1.13930918685249E-4</v>
      </c>
      <c r="V1985" s="52">
        <f t="shared" si="2328"/>
        <v>1.5522608249559346E-2</v>
      </c>
      <c r="W1985" s="52">
        <f t="shared" si="2329"/>
        <v>8.3236746401542001E-5</v>
      </c>
      <c r="X1985" s="247">
        <f>W1985+V1985+SUM($U$1980:U1985)</f>
        <v>1.5880961258785447E-2</v>
      </c>
      <c r="Y1985" s="104">
        <f>W1985+V1985+SUM($U$1980:U1985)-$X$1980</f>
        <v>1.4302591515713376E-2</v>
      </c>
      <c r="Z1985" s="42"/>
      <c r="AA1985" s="1">
        <f t="shared" si="2338"/>
        <v>3.2389983327177287E-4</v>
      </c>
      <c r="AB1985" s="41">
        <f t="shared" si="2330"/>
        <v>5.686567624211819E-2</v>
      </c>
      <c r="AC1985" s="48">
        <f t="shared" si="2331"/>
        <v>7.7477090972229741</v>
      </c>
      <c r="AD1985" s="48">
        <f t="shared" si="2332"/>
        <v>1.2322330973299447</v>
      </c>
      <c r="AE1985" s="48">
        <f t="shared" si="2333"/>
        <v>1.4495168534378149</v>
      </c>
      <c r="AF1985" s="48">
        <f t="shared" si="2334"/>
        <v>1.2322330973299447</v>
      </c>
      <c r="AG1985" s="238">
        <f t="shared" si="2335"/>
        <v>0.2172803061850801</v>
      </c>
      <c r="AH1985" s="48">
        <f t="shared" si="2336"/>
        <v>3.4499227902477767E-6</v>
      </c>
      <c r="AI1985" s="48">
        <f>AE1985+AC1985+SUM($AB$1980:AB1985)</f>
        <v>9.3514264777646581</v>
      </c>
      <c r="AJ1985" s="48">
        <f>AE1985+AC1985+SUM($AB$1979:AB1985)-$AI$1980</f>
        <v>8.7488695309480811</v>
      </c>
      <c r="AK1985" s="46"/>
      <c r="AL1985" s="86"/>
      <c r="AM1985" s="41"/>
      <c r="AN1985" s="41"/>
      <c r="AO1985" s="41"/>
      <c r="AP1985" s="41"/>
      <c r="AQ1985"/>
      <c r="AR1985" s="41"/>
      <c r="AT1985" s="41"/>
      <c r="AU1985" s="41"/>
      <c r="AW1985" s="22"/>
      <c r="AX1985" s="22"/>
      <c r="AY1985" s="22"/>
      <c r="AZ1985" s="22"/>
      <c r="BA1985" s="22"/>
      <c r="BB1985" s="22"/>
    </row>
    <row r="1986" spans="4:54" ht="14.4" x14ac:dyDescent="0.3">
      <c r="E1986" s="32">
        <v>39960.517361111109</v>
      </c>
      <c r="F1986" s="21">
        <f t="shared" si="2326"/>
        <v>61.856944444443798</v>
      </c>
      <c r="G1986" s="21">
        <f t="shared" si="2337"/>
        <v>61.856944444443798</v>
      </c>
      <c r="H1986" s="21"/>
      <c r="I1986" s="50">
        <v>1037</v>
      </c>
      <c r="J1986" s="21">
        <v>18106.5</v>
      </c>
      <c r="K1986" s="21">
        <v>54.91</v>
      </c>
      <c r="L1986" s="21">
        <v>704</v>
      </c>
      <c r="M1986" s="124">
        <v>5.77</v>
      </c>
      <c r="N1986" s="40"/>
      <c r="O1986" s="40"/>
      <c r="P1986" s="40"/>
      <c r="R1986" s="22"/>
      <c r="S1986" s="22"/>
      <c r="T1986" s="22"/>
      <c r="U1986" s="52">
        <f t="shared" si="2327"/>
        <v>1.9568178745721059E-4</v>
      </c>
      <c r="V1986" s="52">
        <f t="shared" si="2328"/>
        <v>2.666082011208332E-2</v>
      </c>
      <c r="W1986" s="52">
        <f t="shared" si="2329"/>
        <v>1.4296308241816297E-4</v>
      </c>
      <c r="X1986" s="247">
        <f>W1986+V1986+SUM($U$1980:U1986)</f>
        <v>2.7274581244783255E-2</v>
      </c>
      <c r="Y1986" s="104">
        <f>W1986+V1986+SUM($U$1980:U1986)-$X$1980</f>
        <v>2.5696211501711183E-2</v>
      </c>
      <c r="Z1986" s="42"/>
      <c r="AA1986" s="1">
        <f t="shared" si="2338"/>
        <v>4.6607330351150901E-4</v>
      </c>
      <c r="AB1986" s="41">
        <f t="shared" si="2330"/>
        <v>6.4525811047058526E-2</v>
      </c>
      <c r="AC1986" s="48">
        <f t="shared" si="2331"/>
        <v>8.7913702305488375</v>
      </c>
      <c r="AD1986" s="48">
        <f t="shared" si="2332"/>
        <v>1.3982220076959733</v>
      </c>
      <c r="AE1986" s="48">
        <f t="shared" si="2333"/>
        <v>1.6447751398616153</v>
      </c>
      <c r="AF1986" s="48">
        <f t="shared" si="2334"/>
        <v>1.398222007695973</v>
      </c>
      <c r="AG1986" s="238">
        <f t="shared" si="2335"/>
        <v>0.24654921751834005</v>
      </c>
      <c r="AH1986" s="48">
        <f t="shared" si="2336"/>
        <v>3.9146473022260676E-6</v>
      </c>
      <c r="AI1986" s="48">
        <f>AE1986+AC1986+SUM($AB$1980:AB1986)</f>
        <v>10.65487170856138</v>
      </c>
      <c r="AJ1986" s="48">
        <f>AE1986+AC1986+SUM($AB$1979:AB1986)-$AI$1980</f>
        <v>10.052314761744803</v>
      </c>
      <c r="AK1986" s="46"/>
      <c r="AL1986" s="86"/>
      <c r="AM1986" s="41"/>
      <c r="AN1986" s="41"/>
      <c r="AO1986" s="41"/>
      <c r="AP1986" s="41"/>
      <c r="AQ1986"/>
      <c r="AR1986" s="41"/>
      <c r="AT1986" s="41"/>
      <c r="AU1986" s="41"/>
      <c r="AW1986" s="22"/>
      <c r="AX1986" s="22"/>
      <c r="AY1986" s="22"/>
      <c r="AZ1986" s="22"/>
      <c r="BA1986" s="22"/>
      <c r="BB1986" s="22"/>
    </row>
    <row r="1987" spans="4:54" ht="14.4" x14ac:dyDescent="0.3">
      <c r="E1987" s="32">
        <v>39974.613888888889</v>
      </c>
      <c r="F1987" s="21">
        <f t="shared" si="2326"/>
        <v>75.953472222223354</v>
      </c>
      <c r="G1987" s="21">
        <f t="shared" si="2337"/>
        <v>75.953472222223354</v>
      </c>
      <c r="H1987" s="21"/>
      <c r="I1987" s="50">
        <v>1037</v>
      </c>
      <c r="J1987" s="21">
        <v>18336.599999999999</v>
      </c>
      <c r="K1987" s="21">
        <v>80.87</v>
      </c>
      <c r="L1987" s="21">
        <v>912</v>
      </c>
      <c r="M1987" s="124">
        <v>5.77</v>
      </c>
      <c r="N1987" s="40"/>
      <c r="O1987" s="40"/>
      <c r="P1987" s="40"/>
      <c r="R1987" s="22"/>
      <c r="S1987" s="22"/>
      <c r="T1987" s="22"/>
      <c r="U1987" s="52">
        <f t="shared" si="2327"/>
        <v>2.8819497635521074E-4</v>
      </c>
      <c r="V1987" s="52">
        <f t="shared" si="2328"/>
        <v>3.9265352803936955E-2</v>
      </c>
      <c r="W1987" s="52">
        <f t="shared" si="2329"/>
        <v>2.1055225778832346E-4</v>
      </c>
      <c r="X1987" s="247">
        <f>W1987+V1987+SUM($U$1980:U1987)</f>
        <v>4.023489808836226E-2</v>
      </c>
      <c r="Y1987" s="104">
        <f>W1987+V1987+SUM($U$1980:U1987)-$X$1980</f>
        <v>3.8656528345290188E-2</v>
      </c>
      <c r="Z1987" s="90">
        <f>(0.05-Y1987)/((Y1988-Y1987)/(G1988-G1987))+G1987</f>
        <v>86.340729687550237</v>
      </c>
      <c r="AA1987" s="1">
        <f t="shared" si="2338"/>
        <v>6.3298614436365882E-4</v>
      </c>
      <c r="AB1987" s="41">
        <f t="shared" si="2330"/>
        <v>6.5345814312290793E-2</v>
      </c>
      <c r="AC1987" s="48">
        <f t="shared" si="2331"/>
        <v>8.9030922248629931</v>
      </c>
      <c r="AD1987" s="48">
        <f t="shared" si="2332"/>
        <v>1.4159908135927968</v>
      </c>
      <c r="AE1987" s="48">
        <f t="shared" si="2333"/>
        <v>1.6656771783385247</v>
      </c>
      <c r="AF1987" s="48">
        <f t="shared" si="2334"/>
        <v>1.4159908135927972</v>
      </c>
      <c r="AG1987" s="238">
        <f t="shared" si="2335"/>
        <v>0.24968240035052577</v>
      </c>
      <c r="AH1987" s="48">
        <f t="shared" si="2336"/>
        <v>3.9643952018335138E-6</v>
      </c>
      <c r="AI1987" s="48">
        <f>AE1987+AC1987+SUM($AB$1980:AB1987)</f>
        <v>10.852841555664737</v>
      </c>
      <c r="AJ1987" s="48">
        <f>AE1987+AC1987+SUM($AB$1979:AB1987)-$AI$1980</f>
        <v>10.25028460884816</v>
      </c>
      <c r="AK1987" s="46"/>
      <c r="AL1987" s="86"/>
      <c r="AM1987" s="41"/>
      <c r="AN1987" s="41"/>
      <c r="AO1987" s="41"/>
      <c r="AP1987" s="41"/>
      <c r="AQ1987"/>
      <c r="AR1987" s="41"/>
      <c r="AT1987" s="41"/>
      <c r="AU1987" s="41"/>
      <c r="AW1987" s="22"/>
      <c r="AX1987" s="22"/>
      <c r="AY1987" s="22"/>
      <c r="AZ1987" s="22"/>
      <c r="BA1987" s="22"/>
      <c r="BB1987" s="22"/>
    </row>
    <row r="1988" spans="4:54" ht="14.4" x14ac:dyDescent="0.3">
      <c r="E1988" s="32">
        <v>39993.635416666664</v>
      </c>
      <c r="F1988" s="21">
        <f t="shared" si="2326"/>
        <v>94.974999999998545</v>
      </c>
      <c r="G1988" s="21">
        <f t="shared" si="2337"/>
        <v>94.974999999998545</v>
      </c>
      <c r="H1988" s="21"/>
      <c r="I1988" s="50">
        <v>1037</v>
      </c>
      <c r="J1988" s="21">
        <v>20450</v>
      </c>
      <c r="K1988" s="21">
        <v>122.53</v>
      </c>
      <c r="L1988" s="21">
        <v>1347</v>
      </c>
      <c r="M1988" s="124">
        <v>5.77</v>
      </c>
      <c r="N1988" s="40"/>
      <c r="O1988" s="40"/>
      <c r="P1988" s="40"/>
      <c r="R1988" s="22"/>
      <c r="S1988" s="22"/>
      <c r="T1988" s="22"/>
      <c r="U1988" s="52">
        <f t="shared" si="2327"/>
        <v>4.366579751799675E-4</v>
      </c>
      <c r="V1988" s="52">
        <f t="shared" si="2328"/>
        <v>5.9492811661510998E-2</v>
      </c>
      <c r="W1988" s="52">
        <f t="shared" si="2329"/>
        <v>3.190177834401295E-4</v>
      </c>
      <c r="X1988" s="247">
        <f>W1988+V1988+SUM($U$1980:U1988)</f>
        <v>6.1007480446768077E-2</v>
      </c>
      <c r="Y1988" s="104">
        <f>W1988+V1988+SUM($U$1980:U1988)-$X$1980</f>
        <v>5.9429110703696005E-2</v>
      </c>
      <c r="Z1988" s="42"/>
      <c r="AA1988" s="1">
        <f t="shared" si="2338"/>
        <v>9.3897385327609535E-4</v>
      </c>
      <c r="AB1988" s="41">
        <f t="shared" si="2330"/>
        <v>7.2877300191221212E-2</v>
      </c>
      <c r="AC1988" s="48">
        <f t="shared" si="2331"/>
        <v>9.9292254833746831</v>
      </c>
      <c r="AD1988" s="48">
        <f t="shared" si="2332"/>
        <v>1.5791920060410709</v>
      </c>
      <c r="AE1988" s="48">
        <f t="shared" si="2333"/>
        <v>1.8576561792820274</v>
      </c>
      <c r="AF1988" s="48">
        <f t="shared" si="2334"/>
        <v>1.5791920060410707</v>
      </c>
      <c r="AG1988" s="238">
        <f t="shared" si="2335"/>
        <v>0.27845975192610684</v>
      </c>
      <c r="AH1988" s="48">
        <f t="shared" si="2336"/>
        <v>4.4213148499446648E-6</v>
      </c>
      <c r="AI1988" s="48">
        <f>AE1988+AC1988+SUM($AB$1980:AB1988)</f>
        <v>12.143831115311151</v>
      </c>
      <c r="AJ1988" s="48">
        <f>AE1988+AC1988+SUM($AB$1979:AB1988)-$AI$1980</f>
        <v>11.541274168494574</v>
      </c>
      <c r="AK1988" s="46"/>
      <c r="AL1988" s="86"/>
      <c r="AM1988" s="41"/>
      <c r="AN1988" s="41"/>
      <c r="AO1988" s="41"/>
      <c r="AP1988" s="41"/>
      <c r="AQ1988"/>
      <c r="AR1988" s="41"/>
      <c r="AT1988" s="41"/>
      <c r="AU1988" s="41"/>
      <c r="AW1988" s="22"/>
      <c r="AX1988" s="22"/>
      <c r="AY1988" s="22"/>
      <c r="AZ1988" s="22"/>
      <c r="BA1988" s="22"/>
      <c r="BB1988" s="22"/>
    </row>
    <row r="1989" spans="4:54" ht="14.4" x14ac:dyDescent="0.3">
      <c r="D1989" s="22"/>
      <c r="E1989" s="32">
        <v>40010.429166666669</v>
      </c>
      <c r="F1989" s="21">
        <f t="shared" si="2326"/>
        <v>111.76875000000291</v>
      </c>
      <c r="G1989" s="21">
        <f t="shared" si="2337"/>
        <v>111.76875000000291</v>
      </c>
      <c r="H1989" s="21"/>
      <c r="I1989" s="50">
        <v>1037</v>
      </c>
      <c r="J1989" s="21">
        <v>20868.3</v>
      </c>
      <c r="K1989" s="21">
        <v>157.83000000000001</v>
      </c>
      <c r="L1989" s="21">
        <v>269</v>
      </c>
      <c r="M1989" s="124">
        <v>5.77</v>
      </c>
      <c r="N1989" s="40"/>
      <c r="O1989" s="40"/>
      <c r="P1989" s="40"/>
      <c r="R1989" s="22"/>
      <c r="S1989" s="22"/>
      <c r="T1989" s="22"/>
      <c r="U1989" s="52">
        <f t="shared" si="2327"/>
        <v>5.6245595546114652E-4</v>
      </c>
      <c r="V1989" s="52">
        <f t="shared" si="2328"/>
        <v>7.6632257116920607E-2</v>
      </c>
      <c r="W1989" s="52">
        <f t="shared" si="2329"/>
        <v>4.1092448184408423E-4</v>
      </c>
      <c r="X1989" s="247">
        <f>W1989+V1989+SUM($U$1980:U1989)</f>
        <v>7.8801288556042792E-2</v>
      </c>
      <c r="Y1989" s="104">
        <f>W1989+V1989+SUM($U$1980:U1989)-$X$1980</f>
        <v>7.722291881297072E-2</v>
      </c>
      <c r="Z1989" s="42"/>
      <c r="AA1989" s="1">
        <f t="shared" si="2338"/>
        <v>1.0408841204412372E-3</v>
      </c>
      <c r="AB1989" s="41">
        <f t="shared" si="2330"/>
        <v>7.4367988439142371E-2</v>
      </c>
      <c r="AC1989" s="48">
        <f t="shared" si="2331"/>
        <v>10.132325484337795</v>
      </c>
      <c r="AD1989" s="48">
        <f t="shared" si="2332"/>
        <v>1.6114940117196517</v>
      </c>
      <c r="AE1989" s="48">
        <f t="shared" si="2333"/>
        <v>1.8956541049443099</v>
      </c>
      <c r="AF1989" s="48">
        <f t="shared" si="2334"/>
        <v>1.6114940117196517</v>
      </c>
      <c r="AG1989" s="238">
        <f t="shared" si="2335"/>
        <v>0.28415558147283992</v>
      </c>
      <c r="AH1989" s="48">
        <f t="shared" si="2336"/>
        <v>4.5117518182445114E-6</v>
      </c>
      <c r="AI1989" s="48">
        <f>AE1989+AC1989+SUM($AB$1980:AB1989)</f>
        <v>12.459297030375687</v>
      </c>
      <c r="AJ1989" s="48">
        <f>AE1989+AC1989+SUM($AB$1979:AB1989)-$AI$1980</f>
        <v>11.85674008355911</v>
      </c>
      <c r="AK1989" s="46"/>
      <c r="AL1989" s="86"/>
      <c r="AM1989" s="41"/>
      <c r="AN1989" s="41"/>
      <c r="AO1989" s="41"/>
      <c r="AP1989" s="41"/>
      <c r="AQ1989"/>
      <c r="AR1989" s="41"/>
      <c r="AT1989" s="41"/>
      <c r="AU1989" s="41"/>
      <c r="AW1989" s="22"/>
      <c r="AX1989" s="22"/>
      <c r="AY1989" s="22"/>
      <c r="AZ1989" s="22"/>
      <c r="BA1989" s="22"/>
      <c r="BB1989" s="22"/>
    </row>
    <row r="1990" spans="4:54" ht="14.4" x14ac:dyDescent="0.3">
      <c r="D1990" s="22"/>
      <c r="E1990" s="32">
        <v>40021.544444444444</v>
      </c>
      <c r="F1990" s="21">
        <f t="shared" si="2326"/>
        <v>122.8840277777781</v>
      </c>
      <c r="G1990" s="21">
        <f t="shared" si="2337"/>
        <v>122.8840277777781</v>
      </c>
      <c r="H1990" s="21"/>
      <c r="I1990" s="50">
        <v>1037</v>
      </c>
      <c r="J1990" s="21">
        <v>21156.400000000001</v>
      </c>
      <c r="K1990" s="21">
        <v>180.06</v>
      </c>
      <c r="L1990" s="21">
        <v>294</v>
      </c>
      <c r="M1990" s="124">
        <v>5.77</v>
      </c>
      <c r="N1990" s="40"/>
      <c r="O1990" s="40"/>
      <c r="P1990" s="40"/>
      <c r="R1990" s="22"/>
      <c r="S1990" s="22"/>
      <c r="T1990" s="22"/>
      <c r="U1990" s="52">
        <f t="shared" si="2327"/>
        <v>6.4167660989884062E-4</v>
      </c>
      <c r="V1990" s="52">
        <f t="shared" si="2328"/>
        <v>8.7425737923542565E-2</v>
      </c>
      <c r="W1990" s="52">
        <f t="shared" si="2329"/>
        <v>4.6880226953586654E-4</v>
      </c>
      <c r="X1990" s="247">
        <f>W1990+V1990+SUM($U$1980:U1990)</f>
        <v>9.0294323760255368E-2</v>
      </c>
      <c r="Y1990" s="104">
        <f>W1990+V1990+SUM($U$1980:U1990)-$X$1980</f>
        <v>8.8715954017183296E-2</v>
      </c>
      <c r="Z1990" s="42"/>
      <c r="AA1990" s="1">
        <f t="shared" si="2338"/>
        <v>1.0672015830838055E-3</v>
      </c>
      <c r="AB1990" s="41">
        <f t="shared" si="2330"/>
        <v>7.5394685269709175E-2</v>
      </c>
      <c r="AC1990" s="48">
        <f t="shared" si="2331"/>
        <v>10.272208607162257</v>
      </c>
      <c r="AD1990" s="48">
        <f t="shared" si="2332"/>
        <v>1.6337416995895997</v>
      </c>
      <c r="AE1990" s="48">
        <f t="shared" si="2333"/>
        <v>1.9218248015336086</v>
      </c>
      <c r="AF1990" s="48">
        <f t="shared" si="2334"/>
        <v>1.6337416995895999</v>
      </c>
      <c r="AG1990" s="238">
        <f t="shared" si="2335"/>
        <v>0.28807852790462046</v>
      </c>
      <c r="AH1990" s="48">
        <f t="shared" si="2336"/>
        <v>4.5740393883310195E-6</v>
      </c>
      <c r="AI1990" s="48">
        <f>AE1990+AC1990+SUM($AB$1980:AB1990)</f>
        <v>12.700745535059157</v>
      </c>
      <c r="AJ1990" s="48">
        <f>AE1990+AC1990+SUM($AB$1979:AB1990)-$AI$1980</f>
        <v>12.09818858824258</v>
      </c>
      <c r="AK1990" s="46"/>
      <c r="AL1990" s="86"/>
      <c r="AM1990" s="41"/>
      <c r="AN1990" s="41"/>
      <c r="AO1990" s="41"/>
      <c r="AP1990" s="41"/>
      <c r="AQ1990"/>
      <c r="AR1990" s="41"/>
      <c r="AT1990" s="41"/>
      <c r="AU1990" s="41"/>
      <c r="AW1990" s="22"/>
      <c r="AX1990" s="22"/>
      <c r="AY1990" s="22"/>
      <c r="AZ1990" s="22"/>
      <c r="BA1990" s="22"/>
      <c r="BB1990" s="22"/>
    </row>
    <row r="1991" spans="4:54" ht="14.4" x14ac:dyDescent="0.3">
      <c r="D1991" s="22"/>
      <c r="E1991" s="32">
        <v>40035.642361111109</v>
      </c>
      <c r="F1991" s="21">
        <f t="shared" si="2326"/>
        <v>136.9819444444438</v>
      </c>
      <c r="G1991" s="21">
        <f t="shared" si="2337"/>
        <v>136.9819444444438</v>
      </c>
      <c r="H1991" s="21"/>
      <c r="I1991" s="50">
        <v>1037</v>
      </c>
      <c r="J1991" s="21">
        <v>20508.7</v>
      </c>
      <c r="K1991" s="21">
        <v>201.27</v>
      </c>
      <c r="L1991" s="21">
        <v>493</v>
      </c>
      <c r="M1991" s="124">
        <v>5.77</v>
      </c>
      <c r="N1991" s="40"/>
      <c r="O1991" s="40"/>
      <c r="P1991" s="40"/>
      <c r="R1991" s="22"/>
      <c r="S1991" s="22"/>
      <c r="T1991" s="22"/>
      <c r="U1991" s="52">
        <f t="shared" si="2327"/>
        <v>7.1726230853237627E-4</v>
      </c>
      <c r="V1991" s="52">
        <f t="shared" si="2328"/>
        <v>9.7723971297741935E-2</v>
      </c>
      <c r="W1991" s="52">
        <f t="shared" si="2329"/>
        <v>5.2402439625393678E-4</v>
      </c>
      <c r="X1991" s="247">
        <f>W1991+V1991+SUM($U$1980:U1991)</f>
        <v>0.10136504156970517</v>
      </c>
      <c r="Y1991" s="104">
        <f>W1991+V1991+SUM($U$1980:U1991)-$X$1980</f>
        <v>9.9786671826633103E-2</v>
      </c>
      <c r="Z1991" s="42"/>
      <c r="AA1991" s="1">
        <f t="shared" si="2338"/>
        <v>9.6846425456353924E-4</v>
      </c>
      <c r="AB1991" s="41">
        <f t="shared" si="2330"/>
        <v>7.3086488334068389E-2</v>
      </c>
      <c r="AC1991" s="48">
        <f t="shared" si="2331"/>
        <v>9.9577264875739075</v>
      </c>
      <c r="AD1991" s="48">
        <f t="shared" si="2332"/>
        <v>1.5837249434862841</v>
      </c>
      <c r="AE1991" s="48">
        <f t="shared" si="2333"/>
        <v>1.8629884246474977</v>
      </c>
      <c r="AF1991" s="48">
        <f t="shared" si="2334"/>
        <v>1.5837249434862843</v>
      </c>
      <c r="AG1991" s="238">
        <f t="shared" si="2335"/>
        <v>0.27925904715535205</v>
      </c>
      <c r="AH1991" s="48">
        <f t="shared" si="2336"/>
        <v>4.4340058612743364E-6</v>
      </c>
      <c r="AI1991" s="48">
        <f>AE1991+AC1991+SUM($AB$1980:AB1991)</f>
        <v>12.400513526918765</v>
      </c>
      <c r="AJ1991" s="48">
        <f>AE1991+AC1991+SUM($AB$1979:AB1991)-$AI$1980</f>
        <v>11.797956580102188</v>
      </c>
      <c r="AK1991" s="46"/>
      <c r="AL1991" s="86"/>
      <c r="AM1991" s="41"/>
      <c r="AN1991" s="41"/>
      <c r="AO1991" s="41"/>
      <c r="AP1991" s="41"/>
      <c r="AQ1991"/>
      <c r="AR1991" s="41"/>
      <c r="AT1991" s="41"/>
      <c r="AU1991" s="41"/>
      <c r="AW1991" s="22"/>
      <c r="AX1991" s="22"/>
      <c r="AY1991" s="22"/>
      <c r="AZ1991" s="22"/>
      <c r="BA1991" s="22"/>
      <c r="BB1991" s="22"/>
    </row>
    <row r="1992" spans="4:54" ht="14.4" x14ac:dyDescent="0.3">
      <c r="D1992" s="22"/>
      <c r="E1992" s="32">
        <v>40049.625694444447</v>
      </c>
      <c r="F1992" s="21">
        <f t="shared" si="2326"/>
        <v>150.96527777778101</v>
      </c>
      <c r="G1992" s="21">
        <f t="shared" si="2337"/>
        <v>150.96527777778101</v>
      </c>
      <c r="H1992" s="21"/>
      <c r="I1992" s="50">
        <v>1037</v>
      </c>
      <c r="J1992" s="21">
        <v>22933</v>
      </c>
      <c r="K1992" s="21">
        <v>270.67</v>
      </c>
      <c r="L1992" s="21">
        <v>776</v>
      </c>
      <c r="M1992" s="124">
        <v>5.77</v>
      </c>
      <c r="N1992" s="40"/>
      <c r="O1992" s="40"/>
      <c r="P1992" s="40"/>
      <c r="R1992" s="22"/>
      <c r="S1992" s="22"/>
      <c r="T1992" s="22"/>
      <c r="U1992" s="52">
        <f t="shared" si="2327"/>
        <v>9.6458185050160626E-4</v>
      </c>
      <c r="V1992" s="52">
        <f t="shared" si="2328"/>
        <v>0.13142021817041691</v>
      </c>
      <c r="W1992" s="52">
        <f t="shared" si="2329"/>
        <v>7.0471348603394967E-4</v>
      </c>
      <c r="X1992" s="247">
        <f>W1992+V1992+SUM($U$1980:U1992)</f>
        <v>0.1362065593826618</v>
      </c>
      <c r="Y1992" s="104">
        <f>W1992+V1992+SUM($U$1980:U1992)-$X$1980</f>
        <v>0.13462818963958972</v>
      </c>
      <c r="Z1992" s="42"/>
      <c r="AA1992" s="1">
        <f t="shared" si="2338"/>
        <v>1.402713290009889E-3</v>
      </c>
      <c r="AB1992" s="41">
        <f t="shared" si="2330"/>
        <v>8.172592299683501E-2</v>
      </c>
      <c r="AC1992" s="48">
        <f t="shared" si="2331"/>
        <v>11.134813105634798</v>
      </c>
      <c r="AD1992" s="48">
        <f t="shared" si="2332"/>
        <v>1.770934487752561</v>
      </c>
      <c r="AE1992" s="48">
        <f t="shared" si="2333"/>
        <v>2.0832092498520653</v>
      </c>
      <c r="AF1992" s="48">
        <f t="shared" si="2334"/>
        <v>1.770934487752561</v>
      </c>
      <c r="AG1992" s="238">
        <f t="shared" si="2335"/>
        <v>0.31226980395703707</v>
      </c>
      <c r="AH1992" s="48">
        <f t="shared" si="2336"/>
        <v>4.9581424671775551E-6</v>
      </c>
      <c r="AI1992" s="48">
        <f>AE1992+AC1992+SUM($AB$1980:AB1992)</f>
        <v>13.879546893181057</v>
      </c>
      <c r="AJ1992" s="48">
        <f>AE1992+AC1992+SUM($AB$1979:AB1992)-$AI$1980</f>
        <v>13.27698994636448</v>
      </c>
      <c r="AK1992" s="46"/>
      <c r="AL1992" s="86"/>
      <c r="AM1992" s="41"/>
      <c r="AN1992" s="41"/>
      <c r="AO1992" s="41"/>
      <c r="AP1992" s="41"/>
      <c r="AQ1992"/>
      <c r="AR1992" s="41"/>
      <c r="AT1992" s="41"/>
      <c r="AU1992" s="41"/>
      <c r="AW1992" s="22"/>
      <c r="AX1992" s="22"/>
      <c r="AY1992" s="22"/>
      <c r="AZ1992" s="22"/>
      <c r="BA1992" s="22"/>
      <c r="BB1992" s="22"/>
    </row>
    <row r="1993" spans="4:54" ht="14.4" x14ac:dyDescent="0.3">
      <c r="D1993" s="22"/>
      <c r="E1993" s="32">
        <v>40063.541666666664</v>
      </c>
      <c r="F1993" s="21">
        <f t="shared" si="2326"/>
        <v>164.88124999999854</v>
      </c>
      <c r="G1993" s="21">
        <f t="shared" si="2337"/>
        <v>164.88124999999854</v>
      </c>
      <c r="H1993" s="21"/>
      <c r="I1993" s="50">
        <v>1037</v>
      </c>
      <c r="J1993" s="21">
        <v>22182.2</v>
      </c>
      <c r="K1993" s="21">
        <v>302.29000000000002</v>
      </c>
      <c r="L1993" s="21">
        <v>1073</v>
      </c>
      <c r="M1993" s="124">
        <v>5.77</v>
      </c>
      <c r="N1993" s="40"/>
      <c r="O1993" s="40"/>
      <c r="P1993" s="40"/>
      <c r="R1993" s="22"/>
      <c r="S1993" s="22"/>
      <c r="T1993" s="22"/>
      <c r="U1993" s="52">
        <f t="shared" si="2327"/>
        <v>1.0772654804305263E-3</v>
      </c>
      <c r="V1993" s="52">
        <f t="shared" si="2328"/>
        <v>0.14677288857551751</v>
      </c>
      <c r="W1993" s="52">
        <f t="shared" si="2329"/>
        <v>7.8703897621902185E-4</v>
      </c>
      <c r="X1993" s="247">
        <f>W1993+V1993+SUM($U$1980:U1993)</f>
        <v>0.15271882075837798</v>
      </c>
      <c r="Y1993" s="104">
        <f>W1993+V1993+SUM($U$1980:U1993)-$X$1980</f>
        <v>0.1511404510153059</v>
      </c>
      <c r="Z1993" s="42"/>
      <c r="AA1993" s="1">
        <f t="shared" si="2338"/>
        <v>1.5864514311007113E-3</v>
      </c>
      <c r="AB1993" s="41">
        <f t="shared" si="2330"/>
        <v>7.9050310430401324E-2</v>
      </c>
      <c r="AC1993" s="48">
        <f t="shared" si="2331"/>
        <v>10.770272152435888</v>
      </c>
      <c r="AD1993" s="48">
        <f t="shared" si="2332"/>
        <v>1.7129561328315031</v>
      </c>
      <c r="AE1993" s="48">
        <f t="shared" si="2333"/>
        <v>2.0150073789765179</v>
      </c>
      <c r="AF1993" s="48">
        <f t="shared" si="2334"/>
        <v>1.7129561328315033</v>
      </c>
      <c r="AG1993" s="238">
        <f t="shared" si="2335"/>
        <v>0.30204645032641997</v>
      </c>
      <c r="AH1993" s="48">
        <f t="shared" si="2336"/>
        <v>4.7958185948382672E-6</v>
      </c>
      <c r="AI1993" s="48">
        <f>AE1993+AC1993+SUM($AB$1980:AB1993)</f>
        <v>13.525854379537003</v>
      </c>
      <c r="AJ1993" s="48">
        <f>AE1993+AC1993+SUM($AB$1979:AB1993)-$AI$1980</f>
        <v>12.923297432720426</v>
      </c>
      <c r="AK1993" s="46"/>
      <c r="AL1993" s="86"/>
      <c r="AM1993" s="41"/>
      <c r="AN1993" s="41"/>
      <c r="AO1993" s="41"/>
      <c r="AP1993" s="41"/>
      <c r="AQ1993"/>
      <c r="AR1993" s="41"/>
      <c r="AT1993" s="41"/>
      <c r="AU1993" s="41"/>
      <c r="AW1993" s="22"/>
      <c r="AX1993" s="22"/>
      <c r="AY1993" s="22"/>
      <c r="AZ1993" s="22"/>
      <c r="BA1993" s="22"/>
      <c r="BB1993" s="22"/>
    </row>
    <row r="1994" spans="4:54" ht="14.4" x14ac:dyDescent="0.3">
      <c r="D1994" s="90"/>
      <c r="E1994" s="32">
        <v>40077.518750000003</v>
      </c>
      <c r="F1994" s="21">
        <f t="shared" si="2326"/>
        <v>178.85833333333721</v>
      </c>
      <c r="G1994" s="21">
        <f t="shared" si="2337"/>
        <v>178.85833333333721</v>
      </c>
      <c r="H1994" s="21"/>
      <c r="I1994" s="50">
        <v>1037</v>
      </c>
      <c r="J1994" s="21">
        <v>22697.8</v>
      </c>
      <c r="K1994" s="21">
        <v>360.59</v>
      </c>
      <c r="L1994" s="21">
        <v>1422</v>
      </c>
      <c r="M1994" s="124">
        <v>5.77</v>
      </c>
      <c r="N1994" s="40"/>
      <c r="O1994" s="40"/>
      <c r="P1994" s="40"/>
      <c r="R1994" s="22"/>
      <c r="S1994" s="22"/>
      <c r="T1994" s="22"/>
      <c r="U1994" s="52">
        <f t="shared" si="2327"/>
        <v>1.285028150413323E-3</v>
      </c>
      <c r="V1994" s="52">
        <f t="shared" si="2328"/>
        <v>0.17507967809535829</v>
      </c>
      <c r="W1994" s="52">
        <f t="shared" si="2329"/>
        <v>9.3882822599099236E-4</v>
      </c>
      <c r="X1994" s="247">
        <f>W1994+V1994+SUM($U$1980:U1994)</f>
        <v>0.18246242767840404</v>
      </c>
      <c r="Y1994" s="104">
        <f>W1994+V1994+SUM($U$1980:U1994)-$X$1980</f>
        <v>0.18088405793533197</v>
      </c>
      <c r="Z1994" s="42"/>
      <c r="AA1994" s="1">
        <f t="shared" si="2338"/>
        <v>1.8620096467106731E-3</v>
      </c>
      <c r="AB1994" s="41">
        <f t="shared" si="2330"/>
        <v>8.0887744952581941E-2</v>
      </c>
      <c r="AC1994" s="48">
        <f t="shared" si="2331"/>
        <v>11.020614874158529</v>
      </c>
      <c r="AD1994" s="48">
        <f t="shared" si="2332"/>
        <v>1.7527718491305144</v>
      </c>
      <c r="AE1994" s="48">
        <f t="shared" si="2333"/>
        <v>2.0618439328169984</v>
      </c>
      <c r="AF1994" s="48">
        <f t="shared" si="2334"/>
        <v>1.7527718491305149</v>
      </c>
      <c r="AG1994" s="238">
        <f t="shared" si="2335"/>
        <v>0.30906717639454234</v>
      </c>
      <c r="AH1994" s="48">
        <f t="shared" si="2336"/>
        <v>4.9072919413728147E-6</v>
      </c>
      <c r="AI1994" s="48">
        <f>AE1994+AC1994+SUM($AB$1980:AB1994)</f>
        <v>13.903921400052706</v>
      </c>
      <c r="AJ1994" s="48">
        <f>AE1994+AC1994+SUM($AB$1979:AB1994)-$AI$1980</f>
        <v>13.301364453236129</v>
      </c>
      <c r="AK1994" s="46"/>
      <c r="AL1994" s="86"/>
      <c r="AM1994" s="41"/>
      <c r="AN1994" s="41"/>
      <c r="AO1994" s="41"/>
      <c r="AP1994" s="41"/>
      <c r="AQ1994"/>
      <c r="AR1994" s="41"/>
      <c r="AT1994" s="41"/>
      <c r="AU1994" s="41"/>
      <c r="AW1994" s="22"/>
      <c r="AX1994" s="22"/>
      <c r="AY1994" s="22"/>
      <c r="AZ1994" s="22"/>
      <c r="BA1994" s="22"/>
      <c r="BB1994" s="22"/>
    </row>
    <row r="1995" spans="4:54" ht="14.4" x14ac:dyDescent="0.3">
      <c r="D1995" s="22"/>
      <c r="E1995" s="32">
        <v>40091.512499999997</v>
      </c>
      <c r="F1995" s="21">
        <f t="shared" si="2326"/>
        <v>192.85208333333139</v>
      </c>
      <c r="G1995" s="21">
        <f t="shared" si="2337"/>
        <v>192.85208333333139</v>
      </c>
      <c r="H1995" s="21"/>
      <c r="I1995" s="50">
        <v>1037</v>
      </c>
      <c r="J1995" s="21">
        <v>23198</v>
      </c>
      <c r="K1995" s="21">
        <v>422.21</v>
      </c>
      <c r="L1995" s="21">
        <v>1728</v>
      </c>
      <c r="M1995" s="124">
        <v>5.77</v>
      </c>
      <c r="N1995" s="40"/>
      <c r="O1995" s="40"/>
      <c r="P1995" s="40"/>
      <c r="R1995" s="22"/>
      <c r="S1995" s="22"/>
      <c r="T1995" s="22"/>
      <c r="U1995" s="52">
        <f t="shared" si="2327"/>
        <v>1.5046222451704403E-3</v>
      </c>
      <c r="V1995" s="52">
        <f t="shared" si="2328"/>
        <v>0.20499844945406481</v>
      </c>
      <c r="W1995" s="52">
        <f t="shared" si="2329"/>
        <v>1.0992613918734764E-3</v>
      </c>
      <c r="X1995" s="247">
        <f>W1995+V1995+SUM($U$1980:U1995)</f>
        <v>0.2140462544481635</v>
      </c>
      <c r="Y1995" s="104">
        <f>W1995+V1995+SUM($U$1980:U1995)-$X$1980</f>
        <v>0.21246788470509143</v>
      </c>
      <c r="Z1995" s="42"/>
      <c r="AA1995" s="1">
        <f t="shared" si="2338"/>
        <v>1.8856528994791841E-3</v>
      </c>
      <c r="AB1995" s="41">
        <f t="shared" si="2330"/>
        <v>8.2670298769484091E-2</v>
      </c>
      <c r="AC1995" s="48">
        <f t="shared" si="2331"/>
        <v>11.263480330724983</v>
      </c>
      <c r="AD1995" s="48">
        <f t="shared" si="2332"/>
        <v>1.791398345043558</v>
      </c>
      <c r="AE1995" s="48">
        <f t="shared" si="2333"/>
        <v>2.1072815670897054</v>
      </c>
      <c r="AF1995" s="48">
        <f t="shared" si="2334"/>
        <v>1.791398345043558</v>
      </c>
      <c r="AG1995" s="238">
        <f t="shared" si="2335"/>
        <v>0.31587820661035831</v>
      </c>
      <c r="AH1995" s="48">
        <f t="shared" si="2336"/>
        <v>5.015435789193954E-6</v>
      </c>
      <c r="AI1995" s="48">
        <f>AE1995+AC1995+SUM($AB$1980:AB1995)</f>
        <v>14.274894789661351</v>
      </c>
      <c r="AJ1995" s="48">
        <f>AE1995+AC1995+SUM($AB$1979:AB1995)-$AI$1980</f>
        <v>13.672337842844774</v>
      </c>
      <c r="AK1995" s="46"/>
      <c r="AL1995" s="86"/>
      <c r="AM1995" s="41"/>
      <c r="AN1995" s="41"/>
      <c r="AO1995" s="41"/>
      <c r="AP1995" s="41"/>
      <c r="AQ1995"/>
      <c r="AR1995" s="41"/>
      <c r="AT1995" s="41"/>
      <c r="AU1995" s="41"/>
      <c r="AW1995" s="22"/>
      <c r="AX1995" s="22"/>
      <c r="AY1995" s="22"/>
      <c r="AZ1995" s="22"/>
      <c r="BA1995" s="22"/>
      <c r="BB1995" s="22"/>
    </row>
    <row r="1996" spans="4:54" ht="14.4" x14ac:dyDescent="0.3">
      <c r="D1996" s="22"/>
      <c r="E1996" s="32">
        <v>40105.612500000003</v>
      </c>
      <c r="F1996" s="21">
        <f t="shared" si="2326"/>
        <v>206.95208333333721</v>
      </c>
      <c r="G1996" s="21">
        <f t="shared" si="2337"/>
        <v>206.95208333333721</v>
      </c>
      <c r="H1996" s="21"/>
      <c r="I1996" s="50">
        <v>1037</v>
      </c>
      <c r="J1996" s="21">
        <v>23272</v>
      </c>
      <c r="K1996" s="21">
        <v>500.57</v>
      </c>
      <c r="L1996" s="21">
        <v>2053</v>
      </c>
      <c r="M1996" s="124">
        <v>5.77</v>
      </c>
      <c r="N1996" s="40"/>
      <c r="O1996" s="40"/>
      <c r="P1996" s="40"/>
      <c r="R1996" s="22"/>
      <c r="S1996" s="22"/>
      <c r="T1996" s="22"/>
      <c r="U1996" s="52">
        <f t="shared" si="2327"/>
        <v>1.7838723793016922E-3</v>
      </c>
      <c r="V1996" s="52">
        <f t="shared" si="2328"/>
        <v>0.24304510514488342</v>
      </c>
      <c r="W1996" s="52">
        <f t="shared" si="2329"/>
        <v>1.3032786407951166E-3</v>
      </c>
      <c r="X1996" s="247">
        <f>W1996+V1996+SUM($U$1980:U1996)</f>
        <v>0.25408079976720543</v>
      </c>
      <c r="Y1996" s="104">
        <f>W1996+V1996+SUM($U$1980:U1996)-$X$1980</f>
        <v>0.25250243002413336</v>
      </c>
      <c r="Z1996" s="42"/>
      <c r="AA1996" s="1">
        <f t="shared" si="2338"/>
        <v>2.394455809688108E-3</v>
      </c>
      <c r="AB1996" s="41">
        <f t="shared" si="2330"/>
        <v>8.2934011249393647E-2</v>
      </c>
      <c r="AC1996" s="48">
        <f t="shared" si="2331"/>
        <v>11.299410046410545</v>
      </c>
      <c r="AD1996" s="48">
        <f t="shared" si="2332"/>
        <v>1.7971127806644402</v>
      </c>
      <c r="AE1996" s="48">
        <f t="shared" si="2333"/>
        <v>2.1140036481296502</v>
      </c>
      <c r="AF1996" s="48">
        <f t="shared" si="2334"/>
        <v>1.7971127806644402</v>
      </c>
      <c r="AG1996" s="238">
        <f t="shared" si="2335"/>
        <v>0.31688583603053105</v>
      </c>
      <c r="AH1996" s="48">
        <f t="shared" si="2336"/>
        <v>5.031434679115514E-6</v>
      </c>
      <c r="AI1996" s="48">
        <f>AE1996+AC1996+SUM($AB$1980:AB1996)</f>
        <v>14.400480597636252</v>
      </c>
      <c r="AJ1996" s="48">
        <f>AE1996+AC1996+SUM($AB$1979:AB1996)-$AI$1980</f>
        <v>13.797923650819675</v>
      </c>
      <c r="AK1996" s="46"/>
      <c r="AL1996" s="86"/>
      <c r="AM1996" s="41"/>
      <c r="AN1996" s="41"/>
      <c r="AO1996" s="41"/>
      <c r="AP1996" s="41"/>
      <c r="AQ1996"/>
      <c r="AR1996" s="41"/>
      <c r="AT1996" s="41"/>
      <c r="AU1996" s="41"/>
      <c r="AW1996" s="22"/>
      <c r="AX1996" s="22"/>
      <c r="AY1996" s="22"/>
      <c r="AZ1996" s="22"/>
      <c r="BA1996" s="22"/>
      <c r="BB1996" s="22"/>
    </row>
    <row r="1997" spans="4:54" ht="14.4" x14ac:dyDescent="0.3">
      <c r="D1997" s="22"/>
      <c r="E1997" s="32">
        <v>40119.518055555556</v>
      </c>
      <c r="F1997" s="21">
        <f t="shared" si="2326"/>
        <v>220.85763888889051</v>
      </c>
      <c r="G1997" s="21">
        <f t="shared" si="2337"/>
        <v>220.85763888889051</v>
      </c>
      <c r="H1997" s="21"/>
      <c r="I1997" s="50">
        <v>1037</v>
      </c>
      <c r="J1997" s="21">
        <v>23214.5</v>
      </c>
      <c r="K1997" s="21">
        <v>588.28</v>
      </c>
      <c r="L1997" s="21">
        <v>2357</v>
      </c>
      <c r="M1997" s="124">
        <v>5.77</v>
      </c>
      <c r="N1997" s="40"/>
      <c r="O1997" s="40"/>
      <c r="P1997" s="40"/>
      <c r="R1997" s="22"/>
      <c r="S1997" s="22"/>
      <c r="T1997" s="22"/>
      <c r="U1997" s="52">
        <f t="shared" si="2327"/>
        <v>2.0964429416377318E-3</v>
      </c>
      <c r="V1997" s="52">
        <f t="shared" si="2328"/>
        <v>0.2856315289662425</v>
      </c>
      <c r="W1997" s="52">
        <f t="shared" si="2329"/>
        <v>1.5316394486424498E-3</v>
      </c>
      <c r="X1997" s="247">
        <f>W1997+V1997+SUM($U$1980:U1997)</f>
        <v>0.29899202733804958</v>
      </c>
      <c r="Y1997" s="104">
        <f>W1997+V1997+SUM($U$1980:U1997)-$X$1980</f>
        <v>0.29741365759497751</v>
      </c>
      <c r="Z1997" s="42"/>
      <c r="AA1997" s="1">
        <f t="shared" si="2338"/>
        <v>2.780815793670914E-3</v>
      </c>
      <c r="AB1997" s="41">
        <f t="shared" si="2330"/>
        <v>8.2729099525139613E-2</v>
      </c>
      <c r="AC1997" s="48">
        <f t="shared" si="2331"/>
        <v>11.271491686249467</v>
      </c>
      <c r="AD1997" s="48">
        <f t="shared" si="2332"/>
        <v>1.7926725097428087</v>
      </c>
      <c r="AE1997" s="48">
        <f t="shared" si="2333"/>
        <v>2.1087804094837477</v>
      </c>
      <c r="AF1997" s="48">
        <f t="shared" si="2334"/>
        <v>1.7926725097428091</v>
      </c>
      <c r="AG1997" s="238">
        <f t="shared" si="2335"/>
        <v>0.31610288073782933</v>
      </c>
      <c r="AH1997" s="48">
        <f t="shared" si="2336"/>
        <v>5.0190031092440326E-6</v>
      </c>
      <c r="AI1997" s="48">
        <f>AE1997+AC1997+SUM($AB$1980:AB1997)</f>
        <v>14.450068098354411</v>
      </c>
      <c r="AJ1997" s="48">
        <f>AE1997+AC1997+SUM($AB$1979:AB1997)-$AI$1980</f>
        <v>13.847511151537834</v>
      </c>
      <c r="AK1997" s="46"/>
      <c r="AL1997" s="86"/>
      <c r="AM1997" s="41"/>
      <c r="AN1997" s="41"/>
      <c r="AO1997" s="41"/>
      <c r="AP1997" s="41"/>
      <c r="AQ1997"/>
      <c r="AR1997" s="41"/>
      <c r="AT1997" s="41"/>
      <c r="AU1997" s="41"/>
      <c r="AW1997" s="22"/>
      <c r="AX1997" s="22"/>
      <c r="AY1997" s="22"/>
      <c r="AZ1997" s="22"/>
      <c r="BA1997" s="22"/>
      <c r="BB1997" s="22"/>
    </row>
    <row r="1998" spans="4:54" ht="14.4" x14ac:dyDescent="0.3">
      <c r="D1998" s="22"/>
      <c r="E1998" s="32">
        <v>40161.597916666666</v>
      </c>
      <c r="F1998" s="21">
        <f t="shared" si="2326"/>
        <v>262.9375</v>
      </c>
      <c r="G1998" s="21">
        <f t="shared" si="2337"/>
        <v>262.9375</v>
      </c>
      <c r="H1998" s="21"/>
      <c r="I1998" s="50">
        <v>1037</v>
      </c>
      <c r="J1998" s="21">
        <v>24652</v>
      </c>
      <c r="K1998" s="21">
        <v>1158</v>
      </c>
      <c r="L1998" s="21">
        <v>2593</v>
      </c>
      <c r="M1998" s="124">
        <v>5.77</v>
      </c>
      <c r="N1998" s="40"/>
      <c r="O1998" s="40"/>
      <c r="P1998" s="40"/>
      <c r="R1998" s="22"/>
      <c r="S1998" s="22"/>
      <c r="T1998" s="22"/>
      <c r="U1998" s="52">
        <f t="shared" si="2327"/>
        <v>4.126743942368419E-3</v>
      </c>
      <c r="V1998" s="52">
        <f t="shared" si="2328"/>
        <v>0.56225149680918751</v>
      </c>
      <c r="W1998" s="52">
        <f t="shared" si="2329"/>
        <v>3.014956281920101E-3</v>
      </c>
      <c r="X1998" s="247">
        <f>W1998+V1998+SUM($U$1980:U1998)</f>
        <v>0.58122205595664067</v>
      </c>
      <c r="Y1998" s="104">
        <f>W1998+V1998+SUM($U$1980:U1998)-$X$1980</f>
        <v>0.57964368621356865</v>
      </c>
      <c r="Z1998" s="42"/>
      <c r="AA1998" s="1">
        <f t="shared" si="2338"/>
        <v>5.4116330103733514E-3</v>
      </c>
      <c r="AB1998" s="41">
        <f t="shared" si="2330"/>
        <v>8.7851892631490722E-2</v>
      </c>
      <c r="AC1998" s="48">
        <f t="shared" si="2331"/>
        <v>11.969450690276416</v>
      </c>
      <c r="AD1998" s="48">
        <f t="shared" si="2332"/>
        <v>1.9036792827835927</v>
      </c>
      <c r="AE1998" s="48">
        <f t="shared" si="2333"/>
        <v>2.2393613756313226</v>
      </c>
      <c r="AF1998" s="48">
        <f t="shared" si="2334"/>
        <v>1.9036792827835931</v>
      </c>
      <c r="AG1998" s="238">
        <f t="shared" si="2335"/>
        <v>0.33567676305537347</v>
      </c>
      <c r="AH1998" s="48">
        <f t="shared" si="2336"/>
        <v>5.3297923560310954E-6</v>
      </c>
      <c r="AI1998" s="48">
        <f>AE1998+AC1998+SUM($AB$1980:AB1998)</f>
        <v>15.366459961160425</v>
      </c>
      <c r="AJ1998" s="48">
        <f>AE1998+AC1998+SUM($AB$1979:AB1998)-$AI$1980</f>
        <v>14.763903014343848</v>
      </c>
      <c r="AK1998" s="46"/>
      <c r="AL1998" s="86"/>
      <c r="AM1998" s="41"/>
      <c r="AN1998" s="41"/>
      <c r="AO1998" s="41"/>
      <c r="AP1998" s="41"/>
      <c r="AQ1998"/>
      <c r="AR1998" s="41"/>
      <c r="AT1998" s="41"/>
      <c r="AU1998" s="41"/>
      <c r="AW1998" s="22"/>
      <c r="AX1998" s="22"/>
      <c r="AY1998" s="22"/>
      <c r="AZ1998" s="22"/>
      <c r="BA1998" s="22"/>
      <c r="BB1998" s="22"/>
    </row>
    <row r="1999" spans="4:54" ht="14.4" x14ac:dyDescent="0.3">
      <c r="E1999" s="32">
        <v>40189.538888888892</v>
      </c>
      <c r="F1999" s="21">
        <f t="shared" si="2326"/>
        <v>290.87847222222626</v>
      </c>
      <c r="G1999" s="21">
        <f t="shared" si="2337"/>
        <v>290.87847222222626</v>
      </c>
      <c r="H1999" s="21"/>
      <c r="I1999" s="50">
        <v>1037</v>
      </c>
      <c r="J1999" s="21">
        <v>24715.1</v>
      </c>
      <c r="K1999" s="21">
        <v>1941.49</v>
      </c>
      <c r="L1999" s="21">
        <v>2817</v>
      </c>
      <c r="M1999" s="124">
        <v>5.77</v>
      </c>
      <c r="N1999" s="40"/>
      <c r="O1999" s="40"/>
      <c r="P1999" s="40"/>
      <c r="R1999" s="22"/>
      <c r="S1999" s="22"/>
      <c r="T1999" s="22"/>
      <c r="U1999" s="52">
        <f t="shared" si="2327"/>
        <v>6.9188532786432317E-3</v>
      </c>
      <c r="V1999" s="52">
        <f t="shared" si="2328"/>
        <v>0.94266464468054345</v>
      </c>
      <c r="W1999" s="52">
        <f t="shared" si="2329"/>
        <v>5.0548423763256108E-3</v>
      </c>
      <c r="X1999" s="247">
        <f>W1999+V1999+SUM($U$1980:U1999)</f>
        <v>0.97059394320104531</v>
      </c>
      <c r="Y1999" s="104">
        <f>W1999+V1999+SUM($U$1980:U1999)-$X$1980</f>
        <v>0.96901557345797329</v>
      </c>
      <c r="Z1999" s="42"/>
      <c r="AA1999" s="1">
        <f t="shared" si="2338"/>
        <v>8.3506270391265746E-3</v>
      </c>
      <c r="AB1999" s="41">
        <f t="shared" si="2330"/>
        <v>8.8076760975846033E-2</v>
      </c>
      <c r="AC1999" s="48">
        <f t="shared" si="2331"/>
        <v>12.000088055948833</v>
      </c>
      <c r="AD1999" s="48">
        <f t="shared" si="2332"/>
        <v>1.9085519974819394</v>
      </c>
      <c r="AE1999" s="48">
        <f t="shared" si="2333"/>
        <v>2.2450933123018699</v>
      </c>
      <c r="AF1999" s="48">
        <f t="shared" si="2334"/>
        <v>1.9085519974819398</v>
      </c>
      <c r="AG1999" s="238">
        <f t="shared" si="2335"/>
        <v>0.33653597138527747</v>
      </c>
      <c r="AH1999" s="48">
        <f t="shared" si="2336"/>
        <v>5.3434346527074524E-6</v>
      </c>
      <c r="AI1999" s="48">
        <f>AE1999+AC1999+SUM($AB$1980:AB1999)</f>
        <v>15.490906024479235</v>
      </c>
      <c r="AJ1999" s="48">
        <f>AE1999+AC1999+SUM($AB$1979:AB1999)-$AI$1980</f>
        <v>14.888349077662658</v>
      </c>
      <c r="AK1999" s="46"/>
      <c r="AL1999" s="86"/>
      <c r="AM1999" s="41"/>
      <c r="AN1999" s="41"/>
      <c r="AO1999" s="41"/>
      <c r="AP1999" s="41"/>
      <c r="AQ1999"/>
      <c r="AR1999" s="41"/>
      <c r="AT1999" s="41"/>
      <c r="AU1999" s="41"/>
      <c r="AW1999" s="22"/>
      <c r="AX1999" s="22"/>
      <c r="AY1999" s="22"/>
      <c r="AZ1999" s="22"/>
      <c r="BA1999" s="22"/>
      <c r="BB1999" s="22"/>
    </row>
    <row r="2000" spans="4:54" ht="14.4" x14ac:dyDescent="0.3">
      <c r="E2000" s="32">
        <v>40204.390277777777</v>
      </c>
      <c r="F2000" s="21">
        <f t="shared" si="2326"/>
        <v>305.72986111111095</v>
      </c>
      <c r="G2000" s="21">
        <f t="shared" si="2337"/>
        <v>305.72986111111095</v>
      </c>
      <c r="H2000" s="21"/>
      <c r="I2000" s="50">
        <v>1037</v>
      </c>
      <c r="J2000" s="21">
        <v>25524</v>
      </c>
      <c r="K2000" s="21">
        <v>2701</v>
      </c>
      <c r="L2000" s="79">
        <v>3032</v>
      </c>
      <c r="M2000" s="124">
        <v>5.77</v>
      </c>
      <c r="N2000" s="40"/>
      <c r="O2000" s="40"/>
      <c r="P2000" s="40"/>
      <c r="R2000" s="22"/>
      <c r="S2000" s="22"/>
      <c r="T2000" s="22"/>
      <c r="U2000" s="52">
        <f t="shared" si="2327"/>
        <v>9.6255055166987041E-3</v>
      </c>
      <c r="V2000" s="52">
        <f t="shared" si="2328"/>
        <v>1.3114346225229838</v>
      </c>
      <c r="W2000" s="52">
        <f t="shared" si="2329"/>
        <v>7.03229440195699E-3</v>
      </c>
      <c r="X2000" s="247">
        <f>W2000+V2000+SUM($U$1980:U2000)</f>
        <v>1.3509668785858158</v>
      </c>
      <c r="Y2000" s="104">
        <f>W2000+V2000+SUM($U$1980:U2000)-$X$1980</f>
        <v>1.3493885088427438</v>
      </c>
      <c r="Z2000" s="42"/>
      <c r="AA2000" s="1">
        <f t="shared" si="2338"/>
        <v>1.1828897133589424E-2</v>
      </c>
      <c r="AB2000" s="41">
        <f t="shared" si="2330"/>
        <v>9.0959423475830331E-2</v>
      </c>
      <c r="AC2000" s="48">
        <f t="shared" si="2331"/>
        <v>12.392838691327894</v>
      </c>
      <c r="AD2000" s="48">
        <f t="shared" si="2332"/>
        <v>1.9710169565864202</v>
      </c>
      <c r="AE2000" s="48">
        <f t="shared" si="2333"/>
        <v>2.3185729251831035</v>
      </c>
      <c r="AF2000" s="48">
        <f t="shared" si="2334"/>
        <v>1.97101695658642</v>
      </c>
      <c r="AG2000" s="238">
        <f t="shared" si="2335"/>
        <v>0.34755045027686804</v>
      </c>
      <c r="AH2000" s="48">
        <f t="shared" si="2336"/>
        <v>5.5183198156473167E-6</v>
      </c>
      <c r="AI2000" s="48">
        <f>AE2000+AC2000+SUM($AB$1980:AB2000)</f>
        <v>16.048095696215359</v>
      </c>
      <c r="AJ2000" s="48">
        <f>AE2000+AC2000+SUM($AB$1979:AB2000)-$AI$1980</f>
        <v>15.445538749398782</v>
      </c>
      <c r="AK2000" s="185"/>
      <c r="AL2000" s="162"/>
      <c r="AM2000" s="41"/>
      <c r="AN2000" s="41"/>
      <c r="AO2000" s="41"/>
      <c r="AP2000" s="41"/>
      <c r="AQ2000"/>
      <c r="AR2000" s="41"/>
      <c r="AT2000" s="41"/>
      <c r="AU2000" s="41"/>
      <c r="AW2000" s="22"/>
      <c r="AX2000" s="22"/>
      <c r="AY2000" s="22"/>
      <c r="AZ2000" s="22"/>
      <c r="BA2000" s="22"/>
      <c r="BB2000" s="22"/>
    </row>
    <row r="2001" spans="1:54" ht="14.4" x14ac:dyDescent="0.3">
      <c r="E2001" s="32">
        <v>40288.65347222222</v>
      </c>
      <c r="F2001" s="21">
        <f t="shared" si="2326"/>
        <v>389.99305555555475</v>
      </c>
      <c r="G2001" s="21">
        <f t="shared" si="2337"/>
        <v>389.99305555555475</v>
      </c>
      <c r="H2001" s="21"/>
      <c r="I2001" s="50">
        <v>1037</v>
      </c>
      <c r="J2001" s="21">
        <v>29523</v>
      </c>
      <c r="K2001" s="21">
        <v>12617</v>
      </c>
      <c r="L2001" s="21">
        <v>62</v>
      </c>
      <c r="M2001" s="124">
        <v>5.77</v>
      </c>
      <c r="N2001" s="40"/>
      <c r="O2001" s="40"/>
      <c r="P2001" s="40"/>
      <c r="R2001" s="22"/>
      <c r="S2001" s="22"/>
      <c r="T2001" s="22"/>
      <c r="U2001" s="52">
        <f t="shared" si="2327"/>
        <v>4.4962977824578872E-2</v>
      </c>
      <c r="V2001" s="52">
        <f t="shared" si="2328"/>
        <v>6.1260165243881852</v>
      </c>
      <c r="W2001" s="52">
        <f t="shared" si="2329"/>
        <v>3.2849484809141558E-2</v>
      </c>
      <c r="X2001" s="247">
        <f>W2001+V2001+SUM($U$1980:U2001)</f>
        <v>6.2363289486827806</v>
      </c>
      <c r="Y2001" s="104">
        <f>W2001+V2001+SUM($U$1980:U2001)-$X$1980</f>
        <v>6.2347505789397086</v>
      </c>
      <c r="Z2001" s="42"/>
      <c r="AA2001" s="1">
        <f t="shared" si="2338"/>
        <v>4.7397470234855063E-2</v>
      </c>
      <c r="AB2001" s="41">
        <f t="shared" si="2330"/>
        <v>0.10521058843742903</v>
      </c>
      <c r="AC2001" s="48">
        <f t="shared" si="2331"/>
        <v>14.334499948443559</v>
      </c>
      <c r="AD2001" s="48">
        <f t="shared" si="2332"/>
        <v>2.2798281464230086</v>
      </c>
      <c r="AE2001" s="48">
        <f t="shared" si="2333"/>
        <v>2.6818378181390372</v>
      </c>
      <c r="AF2001" s="48">
        <f t="shared" si="2334"/>
        <v>2.2798281464230095</v>
      </c>
      <c r="AG2001" s="238">
        <f t="shared" si="2335"/>
        <v>0.40200328880755282</v>
      </c>
      <c r="AH2001" s="48">
        <f t="shared" si="2336"/>
        <v>6.3829084750570365E-6</v>
      </c>
      <c r="AI2001" s="48">
        <f>AE2001+AC2001+SUM($AB$1980:AB2001)</f>
        <v>18.458232434724387</v>
      </c>
      <c r="AJ2001" s="48">
        <f>AE2001+AC2001+SUM($AB$1979:AB2001)-$AI$1980</f>
        <v>17.85567548790781</v>
      </c>
      <c r="AK2001" s="46"/>
      <c r="AL2001" s="86"/>
      <c r="AM2001" s="41"/>
      <c r="AN2001" s="41"/>
      <c r="AO2001" s="41"/>
      <c r="AP2001" s="41"/>
      <c r="AQ2001"/>
      <c r="AR2001" s="41"/>
      <c r="AT2001" s="41"/>
      <c r="AU2001" s="41"/>
      <c r="AW2001" s="22"/>
      <c r="AX2001" s="22"/>
      <c r="AY2001" s="22"/>
      <c r="AZ2001" s="22"/>
      <c r="BA2001" s="22"/>
      <c r="BB2001" s="22"/>
    </row>
    <row r="2002" spans="1:54" ht="14.4" x14ac:dyDescent="0.3">
      <c r="E2002" s="32">
        <v>40364.546527777777</v>
      </c>
      <c r="F2002" s="21">
        <f t="shared" si="2326"/>
        <v>465.88611111111095</v>
      </c>
      <c r="G2002" s="21">
        <f t="shared" si="2337"/>
        <v>465.88611111111095</v>
      </c>
      <c r="H2002" s="21"/>
      <c r="I2002" s="50">
        <v>1037</v>
      </c>
      <c r="J2002" s="21">
        <v>33566</v>
      </c>
      <c r="K2002" s="21">
        <v>19007</v>
      </c>
      <c r="L2002" s="21">
        <v>32</v>
      </c>
      <c r="M2002" s="124">
        <v>5.77</v>
      </c>
      <c r="N2002" s="40"/>
      <c r="O2002" s="40"/>
      <c r="P2002" s="40"/>
      <c r="R2002" s="22"/>
      <c r="S2002" s="22"/>
      <c r="T2002" s="22"/>
      <c r="U2002" s="52">
        <f t="shared" si="2327"/>
        <v>6.7734906832984915E-2</v>
      </c>
      <c r="V2002" s="52">
        <f t="shared" si="2328"/>
        <v>9.2285960275062404</v>
      </c>
      <c r="W2002" s="52">
        <f t="shared" si="2329"/>
        <v>4.9486419732690287E-2</v>
      </c>
      <c r="X2002" s="247">
        <f>W2002+V2002+SUM($U$1980:U2002)</f>
        <v>9.4232802935573687</v>
      </c>
      <c r="Y2002" s="104">
        <f>W2002+V2002+SUM($U$1980:U2002)-$X$1980</f>
        <v>9.4217019238142967</v>
      </c>
      <c r="Z2002" s="42"/>
      <c r="AA2002" s="1">
        <f t="shared" si="2338"/>
        <v>4.9925485575320366E-2</v>
      </c>
      <c r="AB2002" s="41">
        <f t="shared" si="2330"/>
        <v>0.11961855541410911</v>
      </c>
      <c r="AC2002" s="48">
        <f t="shared" si="2331"/>
        <v>16.29752482029118</v>
      </c>
      <c r="AD2002" s="48">
        <f t="shared" si="2332"/>
        <v>2.592037108790934</v>
      </c>
      <c r="AE2002" s="48">
        <f t="shared" si="2333"/>
        <v>3.049099624145748</v>
      </c>
      <c r="AF2002" s="48">
        <f t="shared" si="2334"/>
        <v>2.5920371087909335</v>
      </c>
      <c r="AG2002" s="238">
        <f t="shared" si="2335"/>
        <v>0.45705525834482663</v>
      </c>
      <c r="AH2002" s="48">
        <f t="shared" si="2336"/>
        <v>7.2570099879336269E-6</v>
      </c>
      <c r="AI2002" s="48">
        <f>AE2002+AC2002+SUM($AB$1980:AB2002)</f>
        <v>20.908137667992829</v>
      </c>
      <c r="AJ2002" s="48">
        <f>AE2002+AC2002+SUM($AB$1979:AB2002)-$AI$1980</f>
        <v>20.305580721176252</v>
      </c>
      <c r="AK2002" s="46"/>
      <c r="AL2002" s="86"/>
      <c r="AM2002" s="41"/>
      <c r="AN2002" s="41"/>
      <c r="AO2002" s="41"/>
      <c r="AP2002" s="41"/>
      <c r="AQ2002"/>
      <c r="AR2002" s="41"/>
      <c r="AT2002" s="41"/>
      <c r="AU2002" s="41"/>
      <c r="AW2002" s="22"/>
      <c r="AX2002" s="22"/>
      <c r="AY2002" s="22"/>
      <c r="AZ2002" s="22"/>
      <c r="BA2002" s="22"/>
      <c r="BB2002" s="22"/>
    </row>
    <row r="2003" spans="1:54" ht="14.4" x14ac:dyDescent="0.3">
      <c r="E2003" s="32">
        <v>40438.412499999999</v>
      </c>
      <c r="F2003" s="21">
        <f t="shared" si="2326"/>
        <v>539.75208333333285</v>
      </c>
      <c r="G2003" s="21">
        <f t="shared" si="2337"/>
        <v>539.75208333333285</v>
      </c>
      <c r="H2003" s="21"/>
      <c r="I2003" s="50">
        <v>1037</v>
      </c>
      <c r="J2003" s="21">
        <v>36567</v>
      </c>
      <c r="K2003" s="21">
        <v>25196</v>
      </c>
      <c r="L2003" s="21">
        <v>5</v>
      </c>
      <c r="M2003" s="124">
        <v>5.77</v>
      </c>
      <c r="N2003" s="40"/>
      <c r="O2003" s="40"/>
      <c r="P2003" s="40"/>
      <c r="R2003" s="22"/>
      <c r="S2003" s="22"/>
      <c r="T2003" s="22"/>
      <c r="U2003" s="52">
        <f t="shared" si="2327"/>
        <v>8.9790535727042042E-2</v>
      </c>
      <c r="V2003" s="52">
        <f t="shared" si="2328"/>
        <v>12.233582654235137</v>
      </c>
      <c r="W2003" s="52">
        <f t="shared" si="2329"/>
        <v>6.5600033229066365E-2</v>
      </c>
      <c r="X2003" s="247">
        <f>W2003+V2003+SUM($U$1980:U2003)</f>
        <v>12.534171069509684</v>
      </c>
      <c r="Y2003" s="104">
        <f>W2003+V2003+SUM($U$1980:U2003)-$X$1980</f>
        <v>12.532592699766612</v>
      </c>
      <c r="Z2003" s="42"/>
      <c r="AA2003" s="1">
        <f t="shared" si="2338"/>
        <v>4.7345670752894552E-2</v>
      </c>
      <c r="AB2003" s="41">
        <f t="shared" si="2330"/>
        <v>0.13031316557908978</v>
      </c>
      <c r="AC2003" s="48">
        <f t="shared" si="2331"/>
        <v>17.754620452350224</v>
      </c>
      <c r="AD2003" s="48">
        <f t="shared" si="2332"/>
        <v>2.8237806398485978</v>
      </c>
      <c r="AE2003" s="48">
        <f t="shared" si="2333"/>
        <v>3.3217072619953991</v>
      </c>
      <c r="AF2003" s="48">
        <f t="shared" si="2334"/>
        <v>2.8237806398485987</v>
      </c>
      <c r="AG2003" s="238">
        <f t="shared" si="2335"/>
        <v>0.49791871631696583</v>
      </c>
      <c r="AH2003" s="48">
        <f t="shared" si="2336"/>
        <v>7.9058298346174372E-6</v>
      </c>
      <c r="AI2003" s="48">
        <f>AE2003+AC2003+SUM($AB$1980:AB2003)</f>
        <v>22.768154103480615</v>
      </c>
      <c r="AJ2003" s="48">
        <f>AE2003+AC2003+SUM($AB$1979:AB2003)-$AI$1980</f>
        <v>22.165597156664038</v>
      </c>
      <c r="AK2003" s="46"/>
      <c r="AL2003" s="86"/>
      <c r="AM2003" s="41"/>
      <c r="AN2003" s="41"/>
      <c r="AO2003" s="41"/>
      <c r="AP2003" s="41"/>
      <c r="AQ2003"/>
      <c r="AR2003" s="41"/>
      <c r="AT2003" s="41"/>
      <c r="AU2003" s="41"/>
      <c r="AW2003" s="22"/>
      <c r="AX2003" s="22"/>
      <c r="AY2003" s="22"/>
      <c r="AZ2003" s="22"/>
      <c r="BA2003" s="22"/>
      <c r="BB2003" s="22"/>
    </row>
    <row r="2004" spans="1:54" ht="14.4" x14ac:dyDescent="0.3">
      <c r="E2004" s="32">
        <v>40457.602083333331</v>
      </c>
      <c r="F2004" s="21">
        <f t="shared" si="2326"/>
        <v>558.9416666666657</v>
      </c>
      <c r="G2004" s="21">
        <f t="shared" si="2337"/>
        <v>558.9416666666657</v>
      </c>
      <c r="H2004" s="21"/>
      <c r="I2004" s="50">
        <v>1037</v>
      </c>
      <c r="J2004" s="21">
        <v>37711</v>
      </c>
      <c r="K2004" s="21">
        <v>25944</v>
      </c>
      <c r="L2004" s="21">
        <v>38</v>
      </c>
      <c r="M2004" s="124">
        <v>5.77</v>
      </c>
      <c r="N2004" s="40"/>
      <c r="O2004" s="40"/>
      <c r="P2004" s="40"/>
      <c r="R2004" s="22"/>
      <c r="S2004" s="22"/>
      <c r="T2004" s="22"/>
      <c r="U2004" s="52">
        <f t="shared" si="2327"/>
        <v>9.2456169983425096E-2</v>
      </c>
      <c r="V2004" s="52">
        <f t="shared" si="2328"/>
        <v>12.596764104678376</v>
      </c>
      <c r="W2004" s="52">
        <f t="shared" si="2329"/>
        <v>6.7547517943121846E-2</v>
      </c>
      <c r="X2004" s="247">
        <f>W2004+V2004+SUM($U$1980:U2004)</f>
        <v>12.991756174650405</v>
      </c>
      <c r="Y2004" s="104">
        <f>W2004+V2004+SUM($U$1980:U2004)-$X$1980</f>
        <v>12.990177804907333</v>
      </c>
      <c r="Z2004" s="42"/>
      <c r="AA2004" s="1">
        <f t="shared" si="2338"/>
        <v>4.0679436702545181E-2</v>
      </c>
      <c r="AB2004" s="41">
        <f t="shared" si="2330"/>
        <v>0.13439001797120503</v>
      </c>
      <c r="AC2004" s="48">
        <f t="shared" si="2331"/>
        <v>18.310074435381061</v>
      </c>
      <c r="AD2004" s="48">
        <f t="shared" si="2332"/>
        <v>2.9121227256633162</v>
      </c>
      <c r="AE2004" s="48">
        <f t="shared" si="2333"/>
        <v>3.4256270013156254</v>
      </c>
      <c r="AF2004" s="48">
        <f t="shared" si="2334"/>
        <v>2.9121227256633162</v>
      </c>
      <c r="AG2004" s="238">
        <f t="shared" si="2335"/>
        <v>0.51349612248828436</v>
      </c>
      <c r="AH2004" s="48">
        <f t="shared" si="2336"/>
        <v>8.1531640247561506E-6</v>
      </c>
      <c r="AI2004" s="48">
        <f>AE2004+AC2004+SUM($AB$1980:AB2004)</f>
        <v>23.561917843802881</v>
      </c>
      <c r="AJ2004" s="48">
        <f>AE2004+AC2004+SUM($AB$1979:AB2004)-$AI$1980</f>
        <v>22.959360896986304</v>
      </c>
      <c r="AK2004" s="46"/>
      <c r="AL2004" s="86"/>
      <c r="AM2004" s="41"/>
      <c r="AN2004" s="41"/>
      <c r="AO2004" s="41"/>
      <c r="AP2004" s="41"/>
      <c r="AQ2004"/>
      <c r="AR2004" s="41"/>
      <c r="AT2004" s="41"/>
      <c r="AU2004" s="41"/>
      <c r="AW2004" s="22"/>
      <c r="AX2004" s="22"/>
      <c r="AY2004" s="22"/>
      <c r="AZ2004" s="22"/>
      <c r="BA2004" s="22"/>
      <c r="BB2004" s="22"/>
    </row>
    <row r="2005" spans="1:54" ht="14.4" x14ac:dyDescent="0.3">
      <c r="E2005" s="32">
        <v>40507.650694444441</v>
      </c>
      <c r="F2005" s="21">
        <f t="shared" si="2326"/>
        <v>608.99027777777519</v>
      </c>
      <c r="G2005" s="21">
        <f t="shared" si="2337"/>
        <v>608.99027777777519</v>
      </c>
      <c r="H2005" s="21"/>
      <c r="I2005" s="50">
        <v>1037</v>
      </c>
      <c r="J2005" s="21">
        <v>35199</v>
      </c>
      <c r="K2005" s="21">
        <v>26127</v>
      </c>
      <c r="L2005" s="21">
        <v>66</v>
      </c>
      <c r="M2005" s="124">
        <v>5.77</v>
      </c>
      <c r="N2005" s="40"/>
      <c r="O2005" s="40"/>
      <c r="P2005" s="40"/>
      <c r="R2005" s="22"/>
      <c r="S2005" s="22"/>
      <c r="T2005" s="22"/>
      <c r="U2005" s="52">
        <f t="shared" si="2327"/>
        <v>9.3108323818877098E-2</v>
      </c>
      <c r="V2005" s="52">
        <f t="shared" si="2328"/>
        <v>12.685617320495371</v>
      </c>
      <c r="W2005" s="52">
        <f t="shared" si="2329"/>
        <v>6.8023974764876052E-2</v>
      </c>
      <c r="X2005" s="247">
        <f>W2005+V2005+SUM($U$1980:U2005)</f>
        <v>13.174194171108029</v>
      </c>
      <c r="Y2005" s="104">
        <f>W2005+V2005+SUM($U$1980:U2005)-$X$1980</f>
        <v>13.172615801364957</v>
      </c>
      <c r="Z2005" s="42"/>
      <c r="AA2005" s="1">
        <f t="shared" si="2338"/>
        <v>2.7468419924742755E-2</v>
      </c>
      <c r="AB2005" s="41">
        <f t="shared" si="2330"/>
        <v>0.12543804838292399</v>
      </c>
      <c r="AC2005" s="48">
        <f t="shared" si="2331"/>
        <v>17.090406248865794</v>
      </c>
      <c r="AD2005" s="48">
        <f t="shared" si="2332"/>
        <v>2.7181408029652641</v>
      </c>
      <c r="AE2005" s="48">
        <f t="shared" si="2333"/>
        <v>3.1974396016893927</v>
      </c>
      <c r="AF2005" s="48">
        <f t="shared" si="2334"/>
        <v>2.7181408029652636</v>
      </c>
      <c r="AG2005" s="238">
        <f t="shared" si="2335"/>
        <v>0.47929118865755665</v>
      </c>
      <c r="AH2005" s="48">
        <f t="shared" si="2336"/>
        <v>7.6100665722837286E-6</v>
      </c>
      <c r="AI2005" s="48">
        <f>AE2005+AC2005+SUM($AB$1980:AB2005)</f>
        <v>22.239500306044306</v>
      </c>
      <c r="AJ2005" s="48">
        <f>AE2005+AC2005+SUM($AB$1979:AB2005)-$AI$1980</f>
        <v>21.636943359227729</v>
      </c>
      <c r="AK2005" s="46"/>
      <c r="AL2005" s="86"/>
      <c r="AM2005" s="41"/>
      <c r="AN2005" s="41"/>
      <c r="AO2005" s="41"/>
      <c r="AP2005" s="41"/>
      <c r="AQ2005"/>
      <c r="AR2005" s="41"/>
      <c r="AT2005" s="41"/>
      <c r="AU2005" s="41"/>
      <c r="AW2005" s="22"/>
      <c r="AX2005" s="22"/>
      <c r="AY2005" s="22"/>
      <c r="AZ2005" s="22"/>
      <c r="BA2005" s="22"/>
      <c r="BB2005" s="22"/>
    </row>
    <row r="2006" spans="1:54" ht="14.4" x14ac:dyDescent="0.3">
      <c r="E2006" s="32">
        <v>40535.410416666666</v>
      </c>
      <c r="F2006" s="21">
        <f t="shared" si="2326"/>
        <v>636.75</v>
      </c>
      <c r="G2006" s="21">
        <f t="shared" si="2337"/>
        <v>636.75</v>
      </c>
      <c r="H2006" s="21"/>
      <c r="I2006" s="50">
        <v>1037</v>
      </c>
      <c r="J2006" s="21">
        <v>39372</v>
      </c>
      <c r="K2006" s="21">
        <v>30264</v>
      </c>
      <c r="L2006" s="21">
        <v>12</v>
      </c>
      <c r="M2006" s="124">
        <v>5.77</v>
      </c>
      <c r="N2006" s="40"/>
      <c r="O2006" s="40"/>
      <c r="P2006" s="40"/>
      <c r="R2006" s="22"/>
      <c r="S2006" s="22"/>
      <c r="T2006" s="22"/>
      <c r="U2006" s="52">
        <f t="shared" si="2327"/>
        <v>0.10785127691868551</v>
      </c>
      <c r="V2006" s="52">
        <f t="shared" si="2328"/>
        <v>14.694282641997624</v>
      </c>
      <c r="W2006" s="52">
        <f t="shared" si="2329"/>
        <v>7.8795023243549159E-2</v>
      </c>
      <c r="X2006" s="247">
        <f>W2006+V2006+SUM($U$1980:U2006)</f>
        <v>15.301481818007641</v>
      </c>
      <c r="Y2006" s="104">
        <f>W2006+V2006+SUM($U$1980:U2006)-$X$1980</f>
        <v>15.299903448264569</v>
      </c>
      <c r="Z2006" s="42"/>
      <c r="AA2006" s="1">
        <f t="shared" si="2338"/>
        <v>2.382465090234091E-2</v>
      </c>
      <c r="AB2006" s="41">
        <f t="shared" si="2330"/>
        <v>0.14030929404052625</v>
      </c>
      <c r="AC2006" s="48">
        <f t="shared" si="2331"/>
        <v>19.116550891512375</v>
      </c>
      <c r="AD2006" s="48">
        <f t="shared" si="2332"/>
        <v>3.0403886387212244</v>
      </c>
      <c r="AE2006" s="48">
        <f t="shared" si="2333"/>
        <v>3.5765104689824936</v>
      </c>
      <c r="AF2006" s="48">
        <f t="shared" si="2334"/>
        <v>3.0403886387212244</v>
      </c>
      <c r="AG2006" s="238">
        <f t="shared" si="2335"/>
        <v>0.53611331798702588</v>
      </c>
      <c r="AH2006" s="48">
        <f t="shared" si="2336"/>
        <v>8.5122742431306299E-6</v>
      </c>
      <c r="AI2006" s="48">
        <f>AE2006+AC2006+SUM($AB$1980:AB2006)</f>
        <v>24.785025110024517</v>
      </c>
      <c r="AJ2006" s="48">
        <f>AE2006+AC2006+SUM($AB$1979:AB2006)-$AI$1980</f>
        <v>24.18246816320794</v>
      </c>
      <c r="AK2006" s="46"/>
      <c r="AL2006" s="86"/>
      <c r="AM2006" s="41"/>
      <c r="AN2006" s="41"/>
      <c r="AO2006" s="41"/>
      <c r="AP2006" s="41"/>
      <c r="AQ2006"/>
      <c r="AR2006" s="41"/>
      <c r="AT2006" s="41"/>
      <c r="AU2006" s="41"/>
      <c r="AW2006" s="22"/>
      <c r="AX2006" s="22"/>
      <c r="AY2006" s="22"/>
      <c r="AZ2006" s="22"/>
      <c r="BA2006" s="22"/>
      <c r="BB2006" s="22"/>
    </row>
    <row r="2007" spans="1:54" ht="14.4" x14ac:dyDescent="0.3">
      <c r="E2007" s="32">
        <v>40610.583333333336</v>
      </c>
      <c r="F2007" s="21">
        <f t="shared" si="2326"/>
        <v>711.92291666667006</v>
      </c>
      <c r="G2007" s="21">
        <f t="shared" si="2337"/>
        <v>711.92291666667006</v>
      </c>
      <c r="H2007" s="21"/>
      <c r="I2007" s="50">
        <v>1037</v>
      </c>
      <c r="J2007" s="21">
        <v>39307</v>
      </c>
      <c r="K2007" s="21">
        <v>30608</v>
      </c>
      <c r="L2007" s="21">
        <v>52</v>
      </c>
      <c r="M2007" s="124">
        <v>5.77</v>
      </c>
      <c r="N2007" s="40"/>
      <c r="O2007" s="40"/>
      <c r="P2007" s="40"/>
      <c r="R2007" s="22"/>
      <c r="S2007" s="22"/>
      <c r="T2007" s="22"/>
      <c r="U2007" s="52">
        <f t="shared" si="2327"/>
        <v>0.10907718358204883</v>
      </c>
      <c r="V2007" s="52">
        <f t="shared" si="2328"/>
        <v>14.861307266265639</v>
      </c>
      <c r="W2007" s="52">
        <f t="shared" si="2329"/>
        <v>7.9690657924879491E-2</v>
      </c>
      <c r="X2007" s="247">
        <f>W2007+V2007+SUM($U$1980:U2007)</f>
        <v>15.578479260539037</v>
      </c>
      <c r="Y2007" s="104">
        <f>W2007+V2007+SUM($U$1980:U2007)-$X$1980</f>
        <v>15.576900890795965</v>
      </c>
      <c r="Z2007" s="42"/>
      <c r="AA2007" s="1">
        <f t="shared" si="2338"/>
        <v>1.8618643928564292E-2</v>
      </c>
      <c r="AB2007" s="41">
        <f t="shared" si="2330"/>
        <v>0.14007765470006514</v>
      </c>
      <c r="AC2007" s="48">
        <f t="shared" si="2331"/>
        <v>19.084991006112894</v>
      </c>
      <c r="AD2007" s="48">
        <f t="shared" si="2332"/>
        <v>3.0353692020272067</v>
      </c>
      <c r="AE2007" s="48">
        <f t="shared" si="2333"/>
        <v>3.5706059383392983</v>
      </c>
      <c r="AF2007" s="48">
        <f t="shared" si="2334"/>
        <v>3.0353692020272058</v>
      </c>
      <c r="AG2007" s="238">
        <f t="shared" si="2335"/>
        <v>0.53522823809092812</v>
      </c>
      <c r="AH2007" s="48">
        <f t="shared" si="2336"/>
        <v>8.4982211641454732E-6</v>
      </c>
      <c r="AI2007" s="48">
        <f>AE2007+AC2007+SUM($AB$1980:AB2007)</f>
        <v>24.887638348681904</v>
      </c>
      <c r="AJ2007" s="48">
        <f>AE2007+AC2007+SUM($AB$1979:AB2007)-$AI$1980</f>
        <v>24.285081401865327</v>
      </c>
      <c r="AK2007" s="46"/>
      <c r="AL2007" s="86"/>
      <c r="AM2007" s="41"/>
      <c r="AN2007" s="41"/>
      <c r="AO2007" s="41"/>
      <c r="AP2007" s="41"/>
      <c r="AQ2007"/>
      <c r="AR2007" s="41"/>
      <c r="AT2007" s="41"/>
      <c r="AU2007" s="41"/>
      <c r="AW2007" s="22"/>
      <c r="AX2007" s="22"/>
      <c r="AY2007" s="22"/>
      <c r="AZ2007" s="22"/>
      <c r="BA2007" s="22"/>
      <c r="BB2007" s="22"/>
    </row>
    <row r="2008" spans="1:54" ht="14.4" x14ac:dyDescent="0.3">
      <c r="E2008" s="32">
        <v>40660.404861111114</v>
      </c>
      <c r="F2008" s="21">
        <f t="shared" si="2326"/>
        <v>761.74444444444816</v>
      </c>
      <c r="G2008" s="21">
        <f t="shared" si="2337"/>
        <v>761.74444444444816</v>
      </c>
      <c r="H2008" s="21"/>
      <c r="I2008" s="50">
        <v>1037</v>
      </c>
      <c r="J2008" s="21">
        <v>39458</v>
      </c>
      <c r="K2008" s="21">
        <v>31932</v>
      </c>
      <c r="L2008" s="21">
        <v>8</v>
      </c>
      <c r="M2008" s="124">
        <v>5.77</v>
      </c>
      <c r="N2008" s="40"/>
      <c r="O2008" s="40"/>
      <c r="P2008" s="40"/>
      <c r="R2008" s="22"/>
      <c r="S2008" s="22"/>
      <c r="T2008" s="22"/>
      <c r="U2008" s="52">
        <f t="shared" si="2327"/>
        <v>0.1137954987631333</v>
      </c>
      <c r="V2008" s="52">
        <f t="shared" si="2328"/>
        <v>15.504157855018114</v>
      </c>
      <c r="W2008" s="52">
        <f t="shared" si="2329"/>
        <v>8.3137810012325272E-2</v>
      </c>
      <c r="X2008" s="247">
        <f>W2008+V2008+SUM($U$1980:U2008)</f>
        <v>16.338572500142089</v>
      </c>
      <c r="Y2008" s="104">
        <f>W2008+V2008+SUM($U$1980:U2008)-$X$1980</f>
        <v>16.336994130399017</v>
      </c>
      <c r="Z2008" s="42"/>
      <c r="AA2008" s="1">
        <f t="shared" si="2338"/>
        <v>1.673431433955468E-2</v>
      </c>
      <c r="AB2008" s="41">
        <f t="shared" si="2330"/>
        <v>0.14061577070636708</v>
      </c>
      <c r="AC2008" s="48">
        <f t="shared" si="2331"/>
        <v>19.158307047579378</v>
      </c>
      <c r="AD2008" s="48">
        <f t="shared" si="2332"/>
        <v>3.0470297395779253</v>
      </c>
      <c r="AE2008" s="48">
        <f t="shared" si="2333"/>
        <v>3.5843226172181053</v>
      </c>
      <c r="AF2008" s="48">
        <f t="shared" si="2334"/>
        <v>3.0470297395779258</v>
      </c>
      <c r="AG2008" s="238">
        <f t="shared" si="2335"/>
        <v>0.53728434677263215</v>
      </c>
      <c r="AH2008" s="48">
        <f t="shared" si="2336"/>
        <v>8.530867547634066E-6</v>
      </c>
      <c r="AI2008" s="48">
        <f>AE2008+AC2008+SUM($AB$1980:AB2008)</f>
        <v>25.115286839733564</v>
      </c>
      <c r="AJ2008" s="48">
        <f>AE2008+AC2008+SUM($AB$1979:AB2008)-$AI$1980</f>
        <v>24.512729892916987</v>
      </c>
      <c r="AK2008" s="46"/>
      <c r="AL2008" s="86"/>
      <c r="AM2008" s="41"/>
      <c r="AN2008" s="41"/>
      <c r="AO2008" s="41"/>
      <c r="AP2008" s="41"/>
      <c r="AQ2008"/>
      <c r="AR2008" s="41"/>
      <c r="AT2008" s="41"/>
      <c r="AU2008" s="41"/>
      <c r="AW2008" s="22"/>
      <c r="AX2008" s="22"/>
      <c r="AY2008" s="22"/>
      <c r="AZ2008" s="22"/>
      <c r="BA2008" s="22"/>
      <c r="BB2008" s="22"/>
    </row>
    <row r="2009" spans="1:54" ht="14.4" x14ac:dyDescent="0.3">
      <c r="E2009" s="32">
        <v>40700.588888888888</v>
      </c>
      <c r="F2009" s="21">
        <f t="shared" si="2326"/>
        <v>801.9284722222219</v>
      </c>
      <c r="G2009" s="21">
        <f t="shared" si="2337"/>
        <v>801.9284722222219</v>
      </c>
      <c r="H2009" s="21"/>
      <c r="I2009" s="50">
        <v>1037</v>
      </c>
      <c r="J2009" s="21">
        <v>36387</v>
      </c>
      <c r="K2009" s="21">
        <v>30454</v>
      </c>
      <c r="L2009" s="21">
        <v>25</v>
      </c>
      <c r="M2009" s="124">
        <v>5.77</v>
      </c>
      <c r="N2009" s="40"/>
      <c r="O2009" s="40"/>
      <c r="P2009" s="40"/>
      <c r="R2009" s="22"/>
      <c r="S2009" s="22"/>
      <c r="T2009" s="22"/>
      <c r="U2009" s="52">
        <f t="shared" si="2327"/>
        <v>0.10852837652926409</v>
      </c>
      <c r="V2009" s="52">
        <f t="shared" si="2328"/>
        <v>14.786534614703795</v>
      </c>
      <c r="W2009" s="52">
        <f t="shared" si="2329"/>
        <v>7.9289705189632784E-2</v>
      </c>
      <c r="X2009" s="247">
        <f>W2009+V2009+SUM($U$1980:U2009)</f>
        <v>15.725629531534342</v>
      </c>
      <c r="Y2009" s="104">
        <f>W2009+V2009+SUM($U$1980:U2009)-$X$1980</f>
        <v>15.724051161791269</v>
      </c>
      <c r="Z2009" s="42"/>
      <c r="AA2009" s="1">
        <f t="shared" si="2338"/>
        <v>4.0653493412899731E-3</v>
      </c>
      <c r="AB2009" s="41">
        <f t="shared" si="2330"/>
        <v>0.12967170279012061</v>
      </c>
      <c r="AC2009" s="48">
        <f t="shared" si="2331"/>
        <v>17.667223846628588</v>
      </c>
      <c r="AD2009" s="48">
        <f t="shared" si="2332"/>
        <v>2.809880661311317</v>
      </c>
      <c r="AE2009" s="48">
        <f t="shared" si="2333"/>
        <v>3.3053562540603969</v>
      </c>
      <c r="AF2009" s="48">
        <f t="shared" si="2334"/>
        <v>2.8098806613113165</v>
      </c>
      <c r="AG2009" s="238">
        <f t="shared" si="2335"/>
        <v>0.49546772583546445</v>
      </c>
      <c r="AH2009" s="48">
        <f t="shared" si="2336"/>
        <v>7.8669136158893142E-6</v>
      </c>
      <c r="AI2009" s="48">
        <f>AE2009+AC2009+SUM($AB$1980:AB2009)</f>
        <v>23.474908978415183</v>
      </c>
      <c r="AJ2009" s="48">
        <f>AE2009+AC2009+SUM($AB$1979:AB2009)-$AI$1980</f>
        <v>22.872352031598606</v>
      </c>
      <c r="AK2009" s="46"/>
      <c r="AL2009" s="86"/>
      <c r="AM2009" s="41"/>
      <c r="AN2009" s="41"/>
      <c r="AO2009" s="41"/>
      <c r="AP2009" s="41"/>
      <c r="AQ2009"/>
      <c r="AR2009" s="41"/>
      <c r="AT2009" s="41"/>
      <c r="AU2009" s="41"/>
      <c r="AW2009" s="22"/>
      <c r="AX2009" s="22"/>
      <c r="AY2009" s="22"/>
      <c r="AZ2009" s="22"/>
      <c r="BA2009" s="22"/>
      <c r="BB2009" s="22"/>
    </row>
    <row r="2010" spans="1:54" ht="14.4" x14ac:dyDescent="0.3">
      <c r="E2010" s="32">
        <v>40749.643055555556</v>
      </c>
      <c r="F2010" s="21">
        <f t="shared" si="2326"/>
        <v>850.98263888889051</v>
      </c>
      <c r="G2010" s="21">
        <f t="shared" si="2337"/>
        <v>850.98263888889051</v>
      </c>
      <c r="H2010" s="21"/>
      <c r="I2010" s="50">
        <v>1037</v>
      </c>
      <c r="J2010" s="21">
        <v>38213</v>
      </c>
      <c r="K2010" s="21">
        <v>31700</v>
      </c>
      <c r="L2010" s="21" t="s">
        <v>224</v>
      </c>
      <c r="M2010" s="124">
        <v>5.77</v>
      </c>
      <c r="U2010" s="52">
        <f t="shared" si="2327"/>
        <v>0.11296872450179522</v>
      </c>
      <c r="V2010" s="52">
        <f t="shared" si="2328"/>
        <v>15.391513340976893</v>
      </c>
      <c r="W2010" s="52">
        <f t="shared" si="2329"/>
        <v>8.2533777320265275E-2</v>
      </c>
      <c r="X2010" s="247">
        <f>W2010+V2010+SUM($U$1980:U2010)</f>
        <v>16.446821054439866</v>
      </c>
      <c r="Y2010" s="104">
        <f>W2010+V2010+SUM($U$1980:U2010)-$X$1980</f>
        <v>16.445242684696794</v>
      </c>
      <c r="Z2010" s="42"/>
      <c r="AA2010" s="1">
        <f t="shared" si="2338"/>
        <v>4.5882380395439338E-3</v>
      </c>
      <c r="AB2010" s="41">
        <f t="shared" si="2330"/>
        <v>0.13617898641599688</v>
      </c>
      <c r="AC2010" s="48">
        <f t="shared" si="2331"/>
        <v>18.553813858004734</v>
      </c>
      <c r="AD2010" s="48">
        <f t="shared" si="2332"/>
        <v>2.9508882213617329</v>
      </c>
      <c r="AE2010" s="48">
        <f t="shared" si="2333"/>
        <v>3.4712281456676828</v>
      </c>
      <c r="AF2010" s="48">
        <f t="shared" si="2334"/>
        <v>2.9508882213617325</v>
      </c>
      <c r="AG2010" s="238">
        <f t="shared" si="2335"/>
        <v>0.52033166260891539</v>
      </c>
      <c r="AH2010" s="48">
        <f t="shared" si="2336"/>
        <v>8.261697034764571E-6</v>
      </c>
      <c r="AI2010" s="48">
        <f>AE2010+AC2010+SUM($AB$1980:AB2010)</f>
        <v>24.663549867814613</v>
      </c>
      <c r="AJ2010" s="48">
        <f>AE2010+AC2010+SUM($AB$1979:AB2010)-$AI$1980</f>
        <v>24.060992920998036</v>
      </c>
      <c r="AK2010" s="46"/>
      <c r="AL2010" s="86"/>
      <c r="AM2010" s="41"/>
      <c r="AN2010" s="41"/>
      <c r="AO2010" s="41"/>
      <c r="AP2010" s="41"/>
      <c r="AQ2010"/>
      <c r="AR2010" s="41"/>
      <c r="AT2010" s="41"/>
      <c r="AU2010" s="41"/>
    </row>
    <row r="2011" spans="1:54" ht="14.4" x14ac:dyDescent="0.3">
      <c r="E2011" s="32">
        <v>40800.587500000001</v>
      </c>
      <c r="F2011" s="21">
        <f t="shared" si="2326"/>
        <v>901.92708333333576</v>
      </c>
      <c r="G2011" s="21">
        <f t="shared" si="2337"/>
        <v>901.92708333333576</v>
      </c>
      <c r="H2011" s="21"/>
      <c r="I2011" s="50">
        <v>1037</v>
      </c>
      <c r="J2011" s="21">
        <v>41602</v>
      </c>
      <c r="K2011" s="21">
        <v>35184</v>
      </c>
      <c r="L2011" s="21">
        <v>55</v>
      </c>
      <c r="M2011" s="124">
        <v>5.77</v>
      </c>
      <c r="O2011" s="40"/>
      <c r="U2011" s="52">
        <f t="shared" si="2327"/>
        <v>0.12538459315050987</v>
      </c>
      <c r="V2011" s="52">
        <f t="shared" si="2328"/>
        <v>17.083123198388989</v>
      </c>
      <c r="W2011" s="52">
        <f t="shared" si="2329"/>
        <v>9.1604682057924713E-2</v>
      </c>
      <c r="X2011" s="247">
        <f>W2011+V2011+SUM($U$1980:U2011)</f>
        <v>18.272886409740131</v>
      </c>
      <c r="Y2011" s="104">
        <f>W2011+V2011+SUM($U$1980:U2011)-$X$1980</f>
        <v>18.271308039997059</v>
      </c>
      <c r="Z2011" s="42"/>
      <c r="AA2011" s="1">
        <f t="shared" si="2338"/>
        <v>1.4454063039439243E-2</v>
      </c>
      <c r="AB2011" s="41">
        <f t="shared" si="2330"/>
        <v>0.14825630525942224</v>
      </c>
      <c r="AC2011" s="48">
        <f t="shared" si="2331"/>
        <v>20.199297729063744</v>
      </c>
      <c r="AD2011" s="48">
        <f t="shared" si="2332"/>
        <v>3.2125939283775367</v>
      </c>
      <c r="AE2011" s="48">
        <f t="shared" si="2333"/>
        <v>3.7790812895105574</v>
      </c>
      <c r="AF2011" s="48">
        <f t="shared" si="2334"/>
        <v>3.2125939283775362</v>
      </c>
      <c r="AG2011" s="238">
        <f t="shared" si="2335"/>
        <v>0.56647836673006824</v>
      </c>
      <c r="AH2011" s="48">
        <f t="shared" si="2336"/>
        <v>8.9944029529289947E-6</v>
      </c>
      <c r="AI2011" s="48">
        <f>AE2011+AC2011+SUM($AB$1980:AB2011)</f>
        <v>26.765143187975919</v>
      </c>
      <c r="AJ2011" s="48">
        <f>AE2011+AC2011+SUM($AB$1979:AB2011)-$AI$1980</f>
        <v>26.162586241159342</v>
      </c>
      <c r="AK2011" s="46"/>
      <c r="AL2011" s="86"/>
      <c r="AM2011" s="41"/>
      <c r="AN2011" s="41"/>
      <c r="AO2011" s="41"/>
      <c r="AP2011" s="41"/>
      <c r="AQ2011"/>
      <c r="AR2011" s="41"/>
      <c r="AT2011" s="41"/>
      <c r="AU2011" s="41"/>
    </row>
    <row r="2012" spans="1:54" ht="14.4" x14ac:dyDescent="0.3">
      <c r="E2012" s="32">
        <v>40855.475694444445</v>
      </c>
      <c r="F2012" s="21">
        <f t="shared" si="2326"/>
        <v>956.81527777777956</v>
      </c>
      <c r="G2012" s="21">
        <f t="shared" si="2337"/>
        <v>956.81527777777956</v>
      </c>
      <c r="H2012" s="21"/>
      <c r="I2012" s="50">
        <v>1037</v>
      </c>
      <c r="J2012" s="21">
        <v>43885</v>
      </c>
      <c r="K2012" s="21">
        <v>38588</v>
      </c>
      <c r="L2012" s="21">
        <v>22</v>
      </c>
      <c r="M2012" s="124">
        <v>5.77</v>
      </c>
      <c r="O2012" s="40"/>
      <c r="U2012" s="52">
        <f t="shared" si="2327"/>
        <v>0.13751536722634936</v>
      </c>
      <c r="V2012" s="52">
        <f t="shared" si="2328"/>
        <v>18.735890119924804</v>
      </c>
      <c r="W2012" s="52">
        <f t="shared" si="2329"/>
        <v>0.10046729966039107</v>
      </c>
      <c r="X2012" s="247">
        <f>W2012+V2012+SUM($U$1980:U2012)</f>
        <v>20.072031316104763</v>
      </c>
      <c r="Y2012" s="104">
        <f>W2012+V2012+SUM($U$1980:U2012)-$X$1980</f>
        <v>20.070452946361691</v>
      </c>
      <c r="Z2012" s="42"/>
      <c r="AA2012" s="1">
        <f t="shared" si="2338"/>
        <v>2.8921305538828788E-2</v>
      </c>
      <c r="AB2012" s="41">
        <f t="shared" si="2330"/>
        <v>0.15639219163284807</v>
      </c>
      <c r="AC2012" s="48">
        <f t="shared" si="2331"/>
        <v>21.307778011633154</v>
      </c>
      <c r="AD2012" s="48">
        <f t="shared" si="2332"/>
        <v>3.388891989492048</v>
      </c>
      <c r="AE2012" s="48">
        <f t="shared" si="2333"/>
        <v>3.9864665734861506</v>
      </c>
      <c r="AF2012" s="48">
        <f t="shared" si="2334"/>
        <v>3.3888919894920484</v>
      </c>
      <c r="AG2012" s="238">
        <f t="shared" si="2335"/>
        <v>0.59756509600377505</v>
      </c>
      <c r="AH2012" s="48">
        <f t="shared" si="2336"/>
        <v>9.4879903271306419E-6</v>
      </c>
      <c r="AI2012" s="48">
        <f>AE2012+AC2012+SUM($AB$1980:AB2012)</f>
        <v>28.23740094615377</v>
      </c>
      <c r="AJ2012" s="48">
        <f>AE2012+AC2012+SUM($AB$1979:AB2012)-$AI$1980</f>
        <v>27.634843999337193</v>
      </c>
      <c r="AK2012" s="46"/>
      <c r="AL2012" s="86"/>
      <c r="AM2012" s="41"/>
      <c r="AN2012" s="41"/>
      <c r="AO2012" s="41"/>
      <c r="AP2012" s="41"/>
      <c r="AQ2012"/>
      <c r="AR2012" s="41"/>
      <c r="AT2012" s="41"/>
      <c r="AU2012" s="41"/>
    </row>
    <row r="2013" spans="1:54" ht="14.4" x14ac:dyDescent="0.3">
      <c r="E2013" s="32">
        <v>40945.59097222222</v>
      </c>
      <c r="F2013" s="21">
        <f t="shared" si="2326"/>
        <v>1046.9305555555547</v>
      </c>
      <c r="G2013" s="21">
        <f t="shared" si="2337"/>
        <v>1046.9305555555547</v>
      </c>
      <c r="H2013" s="21"/>
      <c r="I2013" s="50">
        <v>1037</v>
      </c>
      <c r="J2013" s="21">
        <v>51059</v>
      </c>
      <c r="K2013" s="21">
        <v>43696</v>
      </c>
      <c r="L2013" s="21">
        <v>29</v>
      </c>
      <c r="M2013" s="124">
        <v>5.77</v>
      </c>
      <c r="O2013" s="40"/>
      <c r="U2013" s="52">
        <f t="shared" si="2327"/>
        <v>0.15571865570443041</v>
      </c>
      <c r="V2013" s="52">
        <f t="shared" si="2328"/>
        <v>21.216011575625437</v>
      </c>
      <c r="W2013" s="52">
        <f t="shared" si="2329"/>
        <v>0.11376643324247042</v>
      </c>
      <c r="X2013" s="247">
        <f>W2013+V2013+SUM($U$1980:U2013)</f>
        <v>22.721170561091906</v>
      </c>
      <c r="Y2013" s="104">
        <f>W2013+V2013+SUM($U$1980:U2013)-$X$1980</f>
        <v>22.719592191348834</v>
      </c>
      <c r="Z2013" s="42"/>
      <c r="AA2013" s="1">
        <f t="shared" si="2338"/>
        <v>3.1874394068504716E-2</v>
      </c>
      <c r="AB2013" s="41">
        <f t="shared" si="2330"/>
        <v>0.18195804745543101</v>
      </c>
      <c r="AC2013" s="48">
        <f t="shared" si="2331"/>
        <v>24.791018286338776</v>
      </c>
      <c r="AD2013" s="48">
        <f t="shared" si="2332"/>
        <v>3.9428833563056735</v>
      </c>
      <c r="AE2013" s="48">
        <f t="shared" si="2333"/>
        <v>4.6381450786289022</v>
      </c>
      <c r="AF2013" s="48">
        <f t="shared" si="2334"/>
        <v>3.9428833563056744</v>
      </c>
      <c r="AG2013" s="238">
        <f t="shared" si="2335"/>
        <v>0.69525068330538353</v>
      </c>
      <c r="AH2013" s="48">
        <f t="shared" si="2336"/>
        <v>1.1039017844661355E-5</v>
      </c>
      <c r="AI2013" s="48">
        <f>AE2013+AC2013+SUM($AB$1980:AB2013)</f>
        <v>32.554277773457578</v>
      </c>
      <c r="AJ2013" s="48">
        <f>AE2013+AC2013+SUM($AB$1979:AB2013)-$AI$1980</f>
        <v>31.951720826641001</v>
      </c>
      <c r="AK2013" s="46"/>
      <c r="AL2013" s="86"/>
      <c r="AM2013" s="41"/>
      <c r="AN2013" s="41"/>
      <c r="AO2013" s="41"/>
      <c r="AP2013" s="41"/>
      <c r="AQ2013"/>
      <c r="AR2013" s="41"/>
      <c r="AT2013" s="41"/>
      <c r="AU2013" s="41"/>
    </row>
    <row r="2014" spans="1:54" ht="14.4" x14ac:dyDescent="0.3">
      <c r="E2014" s="32">
        <v>41017.442361111112</v>
      </c>
      <c r="F2014" s="21">
        <f t="shared" si="2326"/>
        <v>1118.7819444444467</v>
      </c>
      <c r="G2014" s="21">
        <f t="shared" si="2337"/>
        <v>1118.7819444444467</v>
      </c>
      <c r="H2014" s="21"/>
      <c r="I2014" s="50">
        <v>1037</v>
      </c>
      <c r="J2014" s="21">
        <v>49764</v>
      </c>
      <c r="K2014" s="21">
        <v>45160</v>
      </c>
      <c r="L2014" s="21">
        <v>15</v>
      </c>
      <c r="M2014" s="124">
        <v>5.77</v>
      </c>
      <c r="O2014" s="40"/>
      <c r="U2014" s="52">
        <f t="shared" si="2327"/>
        <v>0.16093588638804646</v>
      </c>
      <c r="V2014" s="52">
        <f t="shared" si="2328"/>
        <v>21.926837302161406</v>
      </c>
      <c r="W2014" s="52">
        <f t="shared" si="2329"/>
        <v>0.11757808781650411</v>
      </c>
      <c r="X2014" s="247">
        <f>W2014+V2014+SUM($U$1980:U2014)</f>
        <v>23.596743828589958</v>
      </c>
      <c r="Y2014" s="104">
        <f>W2014+V2014+SUM($U$1980:U2014)-$X$1980</f>
        <v>23.595165458846886</v>
      </c>
      <c r="Z2014" s="42"/>
      <c r="AA2014" s="1">
        <f t="shared" si="2338"/>
        <v>2.5056649539542338E-2</v>
      </c>
      <c r="AB2014" s="41">
        <f t="shared" si="2330"/>
        <v>0.17734307905701382</v>
      </c>
      <c r="AC2014" s="48">
        <f t="shared" si="2331"/>
        <v>24.162248261841455</v>
      </c>
      <c r="AD2014" s="48">
        <f t="shared" si="2332"/>
        <v>3.8428807329402361</v>
      </c>
      <c r="AE2014" s="48">
        <f t="shared" si="2333"/>
        <v>4.5205086604298694</v>
      </c>
      <c r="AF2014" s="48">
        <f t="shared" si="2334"/>
        <v>3.8428807329402375</v>
      </c>
      <c r="AG2014" s="238">
        <f t="shared" si="2335"/>
        <v>0.67761716845236108</v>
      </c>
      <c r="AH2014" s="48">
        <f t="shared" si="2336"/>
        <v>1.0759037271034052E-5</v>
      </c>
      <c r="AI2014" s="48">
        <f>AE2014+AC2014+SUM($AB$1980:AB2014)</f>
        <v>31.985214409818234</v>
      </c>
      <c r="AJ2014" s="48">
        <f>AE2014+AC2014+SUM($AB$1979:AB2014)-$AI$1980</f>
        <v>31.382657463001657</v>
      </c>
      <c r="AK2014" s="46"/>
      <c r="AL2014" s="86"/>
      <c r="AM2014" s="41"/>
      <c r="AN2014" s="41"/>
      <c r="AO2014" s="41"/>
      <c r="AP2014" s="41"/>
      <c r="AQ2014"/>
      <c r="AR2014" s="41"/>
      <c r="AT2014" s="41"/>
      <c r="AU2014" s="41"/>
    </row>
    <row r="2015" spans="1:54" ht="14.4" x14ac:dyDescent="0.3">
      <c r="E2015" s="32">
        <v>41085.631249999999</v>
      </c>
      <c r="F2015" s="21">
        <f t="shared" si="2326"/>
        <v>1186.9708333333328</v>
      </c>
      <c r="G2015" s="21">
        <f t="shared" si="2337"/>
        <v>1186.9708333333328</v>
      </c>
      <c r="H2015" s="21"/>
      <c r="I2015" s="50">
        <v>1037</v>
      </c>
      <c r="J2015" s="21">
        <v>48979</v>
      </c>
      <c r="K2015" s="21">
        <v>45638</v>
      </c>
      <c r="L2015" s="21">
        <v>64</v>
      </c>
      <c r="M2015" s="124">
        <v>5.77</v>
      </c>
      <c r="O2015" s="40"/>
      <c r="U2015" s="52">
        <f t="shared" si="2327"/>
        <v>0.16263932646097573</v>
      </c>
      <c r="V2015" s="52">
        <f t="shared" si="2328"/>
        <v>22.158923844022191</v>
      </c>
      <c r="W2015" s="52">
        <f t="shared" si="2329"/>
        <v>0.11882260344928287</v>
      </c>
      <c r="X2015" s="247">
        <f>W2015+V2015+SUM($U$1980:U2015)</f>
        <v>23.992714212544495</v>
      </c>
      <c r="Y2015" s="104">
        <f>W2015+V2015+SUM($U$1980:U2015)-$X$1980</f>
        <v>23.991135842801423</v>
      </c>
      <c r="Z2015" s="42"/>
      <c r="AA2015" s="1">
        <f t="shared" si="2338"/>
        <v>1.6959093278700411E-2</v>
      </c>
      <c r="AB2015" s="41">
        <f t="shared" si="2330"/>
        <v>0.17454558856067598</v>
      </c>
      <c r="AC2015" s="48">
        <f t="shared" si="2331"/>
        <v>23.781101953555435</v>
      </c>
      <c r="AD2015" s="48">
        <f t="shared" si="2332"/>
        <v>3.7822613820970954</v>
      </c>
      <c r="AE2015" s="48">
        <f t="shared" si="2333"/>
        <v>4.4492000980466715</v>
      </c>
      <c r="AF2015" s="48">
        <f t="shared" si="2334"/>
        <v>3.7822613820970958</v>
      </c>
      <c r="AG2015" s="238">
        <f t="shared" si="2335"/>
        <v>0.66692812663025869</v>
      </c>
      <c r="AH2015" s="48">
        <f t="shared" si="2336"/>
        <v>1.0589319317136419E-5</v>
      </c>
      <c r="AI2015" s="48">
        <f>AE2015+AC2015+SUM($AB$1980:AB2015)</f>
        <v>31.707305127709692</v>
      </c>
      <c r="AJ2015" s="48">
        <f>AE2015+AC2015+SUM($AB$1979:AB2015)-$AI$1980</f>
        <v>31.104748180893115</v>
      </c>
      <c r="AK2015" s="46"/>
      <c r="AL2015" s="86"/>
      <c r="AM2015" s="41"/>
      <c r="AQ2015"/>
      <c r="AR2015" s="41"/>
      <c r="AT2015" s="41"/>
      <c r="AU2015" s="41"/>
    </row>
    <row r="2016" spans="1:54" ht="14.4" x14ac:dyDescent="0.3">
      <c r="A2016" s="19"/>
      <c r="B2016" s="19"/>
      <c r="C2016" s="19"/>
      <c r="E2016" s="32">
        <v>41131.45208333333</v>
      </c>
      <c r="F2016" s="21">
        <f t="shared" si="2326"/>
        <v>1232.7916666666642</v>
      </c>
      <c r="G2016" s="21">
        <f t="shared" si="2337"/>
        <v>1232.7916666666642</v>
      </c>
      <c r="H2016" s="21"/>
      <c r="I2016" s="50">
        <v>1037</v>
      </c>
      <c r="J2016" s="21">
        <v>51386</v>
      </c>
      <c r="K2016" s="21">
        <v>47066</v>
      </c>
      <c r="L2016" s="21">
        <v>32</v>
      </c>
      <c r="M2016" s="124">
        <v>5.77</v>
      </c>
      <c r="O2016" s="40"/>
      <c r="U2016" s="52">
        <f t="shared" si="2327"/>
        <v>0.16772826458679793</v>
      </c>
      <c r="V2016" s="52">
        <f t="shared" si="2328"/>
        <v>22.852270249413831</v>
      </c>
      <c r="W2016" s="52">
        <f t="shared" si="2329"/>
        <v>0.12254052881247966</v>
      </c>
      <c r="X2016" s="247">
        <f>W2016+V2016+SUM($U$1980:U2016)</f>
        <v>24.857506807886129</v>
      </c>
      <c r="Y2016" s="104">
        <f>W2016+V2016+SUM($U$1980:U2016)-$X$1980</f>
        <v>24.855928438143057</v>
      </c>
      <c r="Z2016" s="42"/>
      <c r="AA2016" s="1">
        <f t="shared" si="2338"/>
        <v>1.0730384612391532E-2</v>
      </c>
      <c r="AB2016" s="41">
        <f t="shared" si="2330"/>
        <v>0.18312337152205835</v>
      </c>
      <c r="AC2016" s="48">
        <f t="shared" si="2331"/>
        <v>24.94978878673308</v>
      </c>
      <c r="AD2016" s="48">
        <f t="shared" si="2332"/>
        <v>3.9681349839817348</v>
      </c>
      <c r="AE2016" s="48">
        <f t="shared" si="2333"/>
        <v>4.6678494097108203</v>
      </c>
      <c r="AF2016" s="48">
        <f t="shared" si="2334"/>
        <v>3.9681349839817344</v>
      </c>
      <c r="AG2016" s="238">
        <f t="shared" si="2335"/>
        <v>0.69970331601344393</v>
      </c>
      <c r="AH2016" s="48">
        <f t="shared" si="2336"/>
        <v>1.1109715642017437E-5</v>
      </c>
      <c r="AI2016" s="48">
        <f>AE2016+AC2016+SUM($AB$1980:AB2016)</f>
        <v>33.277764644073542</v>
      </c>
      <c r="AJ2016" s="48">
        <f>AE2016+AC2016+SUM($AB$1979:AB2016)-$AI$1980</f>
        <v>32.675207697256965</v>
      </c>
      <c r="AK2016" s="46"/>
      <c r="AL2016" s="86"/>
      <c r="AM2016" s="41"/>
      <c r="AQ2016"/>
      <c r="AR2016" s="41"/>
      <c r="AT2016" s="41"/>
      <c r="AU2016" s="41"/>
    </row>
    <row r="2017" spans="1:92" ht="14.4" x14ac:dyDescent="0.3">
      <c r="A2017" s="19"/>
      <c r="B2017" s="19"/>
      <c r="C2017" s="19"/>
      <c r="D2017" s="47" t="s">
        <v>126</v>
      </c>
      <c r="E2017" s="32">
        <v>41158.474305555559</v>
      </c>
      <c r="F2017" s="21">
        <f t="shared" si="2326"/>
        <v>1259.8138888888934</v>
      </c>
      <c r="G2017" s="21">
        <f t="shared" si="2337"/>
        <v>1259.8138888888934</v>
      </c>
      <c r="H2017" s="21"/>
      <c r="I2017" s="50">
        <v>1037</v>
      </c>
      <c r="J2017" s="21">
        <v>53309</v>
      </c>
      <c r="K2017" s="21">
        <v>48969</v>
      </c>
      <c r="L2017" s="21">
        <v>24</v>
      </c>
      <c r="M2017" s="124">
        <v>5.77</v>
      </c>
      <c r="O2017" s="40"/>
      <c r="U2017" s="52">
        <f t="shared" si="2327"/>
        <v>0.17450995173906658</v>
      </c>
      <c r="V2017" s="52">
        <f t="shared" si="2328"/>
        <v>23.776246586570899</v>
      </c>
      <c r="W2017" s="52">
        <f t="shared" si="2329"/>
        <v>0.12749515904088549</v>
      </c>
      <c r="X2017" s="247">
        <f>W2017+V2017+SUM($U$1980:U2017)</f>
        <v>25.960947727010673</v>
      </c>
      <c r="Y2017" s="104">
        <f>W2017+V2017+SUM($U$1980:U2017)-$X$1980</f>
        <v>25.959369357267601</v>
      </c>
      <c r="Z2017" s="42"/>
      <c r="AA2017" s="1">
        <f t="shared" si="2338"/>
        <v>1.5697910158905024E-2</v>
      </c>
      <c r="AB2017" s="41">
        <f t="shared" si="2330"/>
        <v>0.18997633231754582</v>
      </c>
      <c r="AC2017" s="48">
        <f t="shared" si="2331"/>
        <v>25.883475857859217</v>
      </c>
      <c r="AD2017" s="48">
        <f t="shared" si="2332"/>
        <v>4.1166330880216844</v>
      </c>
      <c r="AE2017" s="48">
        <f t="shared" si="2333"/>
        <v>4.8425326778164122</v>
      </c>
      <c r="AF2017" s="48">
        <f t="shared" si="2334"/>
        <v>4.1166330880216853</v>
      </c>
      <c r="AG2017" s="238">
        <f t="shared" si="2335"/>
        <v>0.72588806432414843</v>
      </c>
      <c r="AH2017" s="48">
        <f t="shared" si="2336"/>
        <v>1.1525470578762847E-5</v>
      </c>
      <c r="AI2017" s="48">
        <f>AE2017+AC2017+SUM($AB$1980:AB2017)</f>
        <v>34.576111315622818</v>
      </c>
      <c r="AJ2017" s="48">
        <f>AE2017+AC2017+SUM($AB$1979:AB2017)-$AI$1980</f>
        <v>33.973554368806241</v>
      </c>
      <c r="AK2017" s="46"/>
      <c r="AL2017" s="86"/>
      <c r="AM2017" s="41"/>
      <c r="AQ2017"/>
      <c r="AR2017" s="41"/>
      <c r="AT2017" s="41"/>
      <c r="AU2017" s="41"/>
    </row>
    <row r="2018" spans="1:92" ht="14.4" x14ac:dyDescent="0.3">
      <c r="A2018" s="19"/>
      <c r="B2018" s="19"/>
      <c r="C2018" s="19"/>
      <c r="E2018" s="32">
        <v>41192.580555555556</v>
      </c>
      <c r="F2018" s="21">
        <f t="shared" si="2326"/>
        <v>1293.9201388888905</v>
      </c>
      <c r="G2018" s="21">
        <f t="shared" si="2337"/>
        <v>1293.9201388888905</v>
      </c>
      <c r="H2018" s="21"/>
      <c r="I2018" s="50">
        <v>1037</v>
      </c>
      <c r="J2018" s="21">
        <v>5235</v>
      </c>
      <c r="K2018" s="21">
        <v>182</v>
      </c>
      <c r="L2018" s="21">
        <v>35</v>
      </c>
      <c r="M2018" s="124">
        <v>5.77</v>
      </c>
      <c r="O2018" s="40"/>
      <c r="U2018" s="52">
        <f t="shared" si="2327"/>
        <v>6.4859015329106408E-4</v>
      </c>
      <c r="V2018" s="52">
        <f t="shared" si="2328"/>
        <v>8.8367679118542417E-2</v>
      </c>
      <c r="W2018" s="52">
        <f t="shared" si="2329"/>
        <v>4.7385323256429914E-4</v>
      </c>
      <c r="X2018" s="250">
        <f>W2018+V2018+SUM($U$2018:U2018)</f>
        <v>8.9490122504397779E-2</v>
      </c>
      <c r="Y2018" s="256">
        <f>W2018+V2018+SUM($U$2018:U2018)+$Y$2017-$X$2018</f>
        <v>25.959369357267601</v>
      </c>
      <c r="Z2018" s="42"/>
      <c r="AA2018" s="1">
        <f t="shared" si="2338"/>
        <v>2.0052674153961954E-2</v>
      </c>
      <c r="AB2018" s="41">
        <f t="shared" si="2330"/>
        <v>1.8655876112520443E-2</v>
      </c>
      <c r="AC2018" s="48">
        <f t="shared" si="2331"/>
        <v>2.5417846164042284</v>
      </c>
      <c r="AD2018" s="48">
        <f t="shared" si="2332"/>
        <v>0.40425770912591719</v>
      </c>
      <c r="AE2018" s="48">
        <f t="shared" si="2333"/>
        <v>0.47554181410960461</v>
      </c>
      <c r="AF2018" s="48">
        <f t="shared" si="2334"/>
        <v>0.40425770912591713</v>
      </c>
      <c r="AG2018" s="238">
        <f t="shared" si="2335"/>
        <v>7.1282973170326128E-2</v>
      </c>
      <c r="AH2018" s="48">
        <f t="shared" si="2336"/>
        <v>1.1318133613428031E-6</v>
      </c>
      <c r="AI2018" s="48">
        <f>AE2018+AC2018+SUM($AB$2018:AB2018)</f>
        <v>3.0359823066263538</v>
      </c>
      <c r="AJ2018" s="84">
        <f>AE2018+AC2018+SUM($AB$2018:AB2018)+$AJ$2017-$AI$2025</f>
        <v>34.293250249586457</v>
      </c>
      <c r="AK2018" s="46"/>
      <c r="AL2018" s="86"/>
      <c r="AM2018" s="41"/>
      <c r="AQ2018"/>
      <c r="AR2018" s="41"/>
      <c r="AT2018" s="41"/>
      <c r="AU2018" s="41"/>
    </row>
    <row r="2019" spans="1:92" ht="14.4" x14ac:dyDescent="0.3">
      <c r="A2019" s="19"/>
      <c r="B2019" s="19"/>
      <c r="C2019" s="19"/>
      <c r="E2019" s="32">
        <v>41211.586805555555</v>
      </c>
      <c r="F2019" s="21">
        <f t="shared" si="2326"/>
        <v>1312.9263888888891</v>
      </c>
      <c r="G2019" s="21">
        <f t="shared" si="2337"/>
        <v>1312.9263888888891</v>
      </c>
      <c r="H2019" s="21"/>
      <c r="I2019" s="50">
        <v>1037</v>
      </c>
      <c r="J2019" s="21">
        <v>16319</v>
      </c>
      <c r="K2019" s="21">
        <v>1954</v>
      </c>
      <c r="L2019" s="21">
        <v>64</v>
      </c>
      <c r="M2019" s="124">
        <v>5.77</v>
      </c>
      <c r="O2019" s="40"/>
      <c r="U2019" s="52">
        <f t="shared" si="2327"/>
        <v>6.9634349424765899E-3</v>
      </c>
      <c r="V2019" s="52">
        <f t="shared" si="2328"/>
        <v>0.9487387087781971</v>
      </c>
      <c r="W2019" s="52">
        <f t="shared" si="2329"/>
        <v>5.0874132770914312E-3</v>
      </c>
      <c r="X2019" s="247">
        <f>W2019+V2019+SUM($U$2018:U2019)</f>
        <v>0.96143814715105613</v>
      </c>
      <c r="Y2019" s="104">
        <f>W2019+V2019+SUM($U$2018:U2019)+$Y$2017-$X$2018</f>
        <v>26.831317381914261</v>
      </c>
      <c r="Z2019" s="42"/>
      <c r="AA2019" s="1">
        <f t="shared" si="2338"/>
        <v>2.0904078080410494E-2</v>
      </c>
      <c r="AB2019" s="41">
        <f t="shared" si="2330"/>
        <v>5.8155729184378432E-2</v>
      </c>
      <c r="AC2019" s="48">
        <f t="shared" si="2331"/>
        <v>7.9234733820631531</v>
      </c>
      <c r="AD2019" s="48">
        <f t="shared" si="2332"/>
        <v>1.260187498610476</v>
      </c>
      <c r="AE2019" s="48">
        <f t="shared" si="2333"/>
        <v>1.4824005471737607</v>
      </c>
      <c r="AF2019" s="48">
        <f t="shared" si="2334"/>
        <v>1.260187498610476</v>
      </c>
      <c r="AG2019" s="238">
        <f t="shared" si="2335"/>
        <v>0.22220952037565467</v>
      </c>
      <c r="AH2019" s="48">
        <f t="shared" si="2336"/>
        <v>3.5281876301343273E-6</v>
      </c>
      <c r="AI2019" s="48">
        <f>AE2019+AC2019+SUM($AB$2018:AB2019)</f>
        <v>9.4826855345338128</v>
      </c>
      <c r="AJ2019" s="48">
        <f>AE2019+AC2019+SUM($AB$2018:AB2019)+$AJ$2017-$AI$2025</f>
        <v>40.73995347749392</v>
      </c>
      <c r="AK2019" s="46"/>
      <c r="AL2019" s="86"/>
      <c r="AM2019" s="41"/>
      <c r="AQ2019"/>
      <c r="AR2019" s="41"/>
      <c r="AT2019" s="41"/>
      <c r="AU2019" s="41"/>
    </row>
    <row r="2020" spans="1:92" ht="14.4" x14ac:dyDescent="0.3">
      <c r="A2020" s="19"/>
      <c r="B2020" s="19"/>
      <c r="C2020" s="19"/>
      <c r="E2020" s="32">
        <v>41246.446527777778</v>
      </c>
      <c r="F2020" s="21">
        <f t="shared" si="2326"/>
        <v>1347.7861111111124</v>
      </c>
      <c r="G2020" s="21">
        <f t="shared" si="2337"/>
        <v>1347.7861111111124</v>
      </c>
      <c r="H2020" s="21"/>
      <c r="I2020" s="50">
        <v>1037</v>
      </c>
      <c r="J2020" s="21">
        <v>17024</v>
      </c>
      <c r="K2020" s="21">
        <v>3665</v>
      </c>
      <c r="L2020" s="21">
        <v>19</v>
      </c>
      <c r="M2020" s="124">
        <v>5.77</v>
      </c>
      <c r="O2020" s="40"/>
      <c r="U2020" s="52">
        <f t="shared" si="2327"/>
        <v>1.3060895119844779E-2</v>
      </c>
      <c r="V2020" s="52">
        <f t="shared" si="2328"/>
        <v>1.7794919998321865</v>
      </c>
      <c r="W2020" s="52">
        <f t="shared" si="2329"/>
        <v>9.5421543810338249E-3</v>
      </c>
      <c r="X2020" s="247">
        <f>W2020+V2020+SUM($U$2018:U2020)</f>
        <v>1.8097070744288328</v>
      </c>
      <c r="Y2020" s="104">
        <f>W2020+V2020+SUM($U$2018:U2020)+$Y$2017-$X$2018</f>
        <v>27.679586309192036</v>
      </c>
      <c r="Z2020" s="42"/>
      <c r="AA2020" s="1">
        <f t="shared" si="2338"/>
        <v>2.0766690428978038E-2</v>
      </c>
      <c r="AB2020" s="41">
        <f t="shared" si="2330"/>
        <v>6.0668125107841066E-2</v>
      </c>
      <c r="AC2020" s="48">
        <f t="shared" si="2331"/>
        <v>8.2657767544728902</v>
      </c>
      <c r="AD2020" s="48">
        <f t="shared" si="2332"/>
        <v>1.3146290812148258</v>
      </c>
      <c r="AE2020" s="48">
        <f t="shared" si="2333"/>
        <v>1.5464419949191803</v>
      </c>
      <c r="AF2020" s="48">
        <f t="shared" si="2334"/>
        <v>1.3146290812148258</v>
      </c>
      <c r="AG2020" s="238">
        <f t="shared" si="2335"/>
        <v>0.23180923309486764</v>
      </c>
      <c r="AH2020" s="48">
        <f t="shared" si="2336"/>
        <v>3.680609486819461E-6</v>
      </c>
      <c r="AI2020" s="48">
        <f>AE2020+AC2020+SUM($AB$2018:AB2020)</f>
        <v>9.94969847979681</v>
      </c>
      <c r="AJ2020" s="48">
        <f>AE2020+AC2020+SUM($AB$2018:AB2020)+$AJ$2017-$AI$2025</f>
        <v>41.206966422756913</v>
      </c>
      <c r="AK2020" s="46"/>
      <c r="AL2020" s="86"/>
      <c r="AM2020" s="41"/>
      <c r="AQ2020"/>
      <c r="AR2020" s="41"/>
      <c r="AT2020" s="41"/>
      <c r="AU2020" s="41"/>
    </row>
    <row r="2021" spans="1:92" ht="14.4" x14ac:dyDescent="0.3">
      <c r="A2021" s="19"/>
      <c r="B2021" s="19"/>
      <c r="C2021" s="19"/>
      <c r="E2021" s="32">
        <v>41277.647916666669</v>
      </c>
      <c r="F2021" s="21">
        <f t="shared" si="2326"/>
        <v>1378.9875000000029</v>
      </c>
      <c r="G2021" s="21">
        <f t="shared" si="2337"/>
        <v>1378.9875000000029</v>
      </c>
      <c r="H2021" s="21"/>
      <c r="I2021" s="50">
        <v>1037</v>
      </c>
      <c r="J2021" s="21">
        <v>19316</v>
      </c>
      <c r="K2021" s="21">
        <v>5242</v>
      </c>
      <c r="L2021" s="21">
        <v>68</v>
      </c>
      <c r="M2021" s="124">
        <v>5.77</v>
      </c>
      <c r="O2021" s="40"/>
      <c r="U2021" s="52">
        <f t="shared" si="2327"/>
        <v>1.8680821887647022E-2</v>
      </c>
      <c r="V2021" s="52">
        <f t="shared" si="2328"/>
        <v>2.5451833732934031</v>
      </c>
      <c r="W2021" s="52">
        <f t="shared" si="2329"/>
        <v>1.3648014533527779E-2</v>
      </c>
      <c r="X2021" s="247">
        <f>W2021+V2021+SUM($U$2018:U2021)</f>
        <v>2.5981851299301901</v>
      </c>
      <c r="Y2021" s="104">
        <f>W2021+V2021+SUM($U$2018:U2021)+$Y$2017-$X$2018</f>
        <v>28.468064364693394</v>
      </c>
      <c r="Z2021" s="42"/>
      <c r="AA2021" s="1">
        <f t="shared" si="2338"/>
        <v>2.8438780167122795E-2</v>
      </c>
      <c r="AB2021" s="41">
        <f t="shared" si="2330"/>
        <v>6.883608462071536E-2</v>
      </c>
      <c r="AC2021" s="48">
        <f t="shared" si="2331"/>
        <v>9.3786268673283804</v>
      </c>
      <c r="AD2021" s="48">
        <f t="shared" si="2332"/>
        <v>1.4916221412562016</v>
      </c>
      <c r="AE2021" s="48">
        <f t="shared" si="2333"/>
        <v>1.7546448292915227</v>
      </c>
      <c r="AF2021" s="48">
        <f t="shared" si="2334"/>
        <v>1.4916221412562014</v>
      </c>
      <c r="AG2021" s="238">
        <f t="shared" si="2335"/>
        <v>0.26301851189264935</v>
      </c>
      <c r="AH2021" s="48">
        <f t="shared" si="2336"/>
        <v>4.1761426719575132E-6</v>
      </c>
      <c r="AI2021" s="48">
        <f>AE2021+AC2021+SUM($AB$2018:AB2021)</f>
        <v>11.339587511645359</v>
      </c>
      <c r="AJ2021" s="48">
        <f>AE2021+AC2021+SUM($AB$2018:AB2021)+$AJ$2017-$AI$2025</f>
        <v>42.596855454605461</v>
      </c>
      <c r="AK2021" s="46"/>
      <c r="AL2021" s="86"/>
      <c r="AM2021" s="41"/>
      <c r="AQ2021"/>
      <c r="AR2021" s="41"/>
      <c r="AT2021" s="41"/>
      <c r="AU2021" s="41"/>
    </row>
    <row r="2022" spans="1:92" ht="14.4" x14ac:dyDescent="0.3">
      <c r="A2022" s="19"/>
      <c r="B2022" s="19"/>
      <c r="C2022" s="19"/>
      <c r="E2022" s="32">
        <v>41331.463194444441</v>
      </c>
      <c r="F2022" s="21">
        <f t="shared" si="2326"/>
        <v>1432.8027777777752</v>
      </c>
      <c r="G2022" s="21">
        <f t="shared" si="2337"/>
        <v>1432.8027777777752</v>
      </c>
      <c r="H2022" s="21"/>
      <c r="I2022" s="50">
        <v>1037</v>
      </c>
      <c r="J2022" s="21">
        <v>19561</v>
      </c>
      <c r="K2022" s="21">
        <v>7378</v>
      </c>
      <c r="L2022" s="21">
        <v>19</v>
      </c>
      <c r="M2022" s="124">
        <v>5.77</v>
      </c>
      <c r="O2022" s="40"/>
      <c r="U2022" s="52">
        <f t="shared" si="2327"/>
        <v>2.6292846983414674E-2</v>
      </c>
      <c r="V2022" s="52">
        <f t="shared" si="2328"/>
        <v>3.5822897611901423</v>
      </c>
      <c r="W2022" s="52">
        <f t="shared" si="2329"/>
        <v>1.9209281043183511E-2</v>
      </c>
      <c r="X2022" s="247">
        <f>W2022+V2022+SUM($U$2018:U2022)</f>
        <v>3.6671456313199999</v>
      </c>
      <c r="Y2022" s="104">
        <f>W2022+V2022+SUM($U$2018:U2022)+$Y$2017-$X$2018</f>
        <v>29.537024866083204</v>
      </c>
      <c r="Z2022" s="42"/>
      <c r="AA2022" s="1">
        <f t="shared" si="2338"/>
        <v>2.2613650211151384E-2</v>
      </c>
      <c r="AB2022" s="41">
        <f t="shared" si="2330"/>
        <v>6.9709186750145619E-2</v>
      </c>
      <c r="AC2022" s="48">
        <f t="shared" si="2331"/>
        <v>9.4975833584494964</v>
      </c>
      <c r="AD2022" s="48">
        <f t="shared" si="2332"/>
        <v>1.5105415564875004</v>
      </c>
      <c r="AE2022" s="48">
        <f t="shared" si="2333"/>
        <v>1.7769003678697182</v>
      </c>
      <c r="AF2022" s="48">
        <f t="shared" si="2334"/>
        <v>1.5105415564875004</v>
      </c>
      <c r="AG2022" s="238">
        <f t="shared" si="2335"/>
        <v>0.26635458227024822</v>
      </c>
      <c r="AH2022" s="48">
        <f t="shared" si="2336"/>
        <v>4.229111969670787E-6</v>
      </c>
      <c r="AI2022" s="48">
        <f>AE2022+AC2022+SUM($AB$2018:AB2022)</f>
        <v>11.550508728094815</v>
      </c>
      <c r="AJ2022" s="48">
        <f>AE2022+AC2022+SUM($AB$2018:AB2022)+$AJ$2017-$AI$2025</f>
        <v>42.807776671054924</v>
      </c>
      <c r="AK2022" s="46"/>
      <c r="AL2022" s="86"/>
      <c r="AM2022" s="41"/>
      <c r="AQ2022"/>
      <c r="AR2022" s="41"/>
      <c r="AT2022" s="41"/>
      <c r="AU2022" s="41"/>
    </row>
    <row r="2023" spans="1:92" ht="14.4" x14ac:dyDescent="0.3">
      <c r="A2023" s="19"/>
      <c r="B2023" s="19"/>
      <c r="C2023" s="19"/>
      <c r="E2023" s="32">
        <v>41360.473611111112</v>
      </c>
      <c r="F2023" s="21">
        <f t="shared" si="2326"/>
        <v>1461.8131944444467</v>
      </c>
      <c r="G2023" s="21">
        <f t="shared" si="2337"/>
        <v>1461.8131944444467</v>
      </c>
      <c r="H2023" s="21"/>
      <c r="I2023" s="50">
        <v>1037</v>
      </c>
      <c r="J2023" s="21">
        <v>21479</v>
      </c>
      <c r="K2023" s="21">
        <v>9376</v>
      </c>
      <c r="L2023" s="21">
        <v>29</v>
      </c>
      <c r="M2023" s="124">
        <v>5.77</v>
      </c>
      <c r="O2023" s="40"/>
      <c r="U2023" s="52">
        <f t="shared" si="2327"/>
        <v>3.3413083940972622E-2</v>
      </c>
      <c r="V2023" s="52">
        <f t="shared" si="2328"/>
        <v>4.552392084700295</v>
      </c>
      <c r="W2023" s="52">
        <f t="shared" si="2329"/>
        <v>2.4411252244631143E-2</v>
      </c>
      <c r="X2023" s="247">
        <f>W2023+V2023+SUM($U$2018:U2023)</f>
        <v>4.6758630099725726</v>
      </c>
      <c r="Y2023" s="104">
        <f>W2023+V2023+SUM($U$2018:U2023)+$Y$2017-$X$2018</f>
        <v>30.545742244735777</v>
      </c>
      <c r="Z2023" s="42"/>
      <c r="AA2023" s="1">
        <f t="shared" si="2338"/>
        <v>2.4156515392975565E-2</v>
      </c>
      <c r="AB2023" s="41">
        <f t="shared" si="2330"/>
        <v>7.6544329134828379E-2</v>
      </c>
      <c r="AC2023" s="48">
        <f t="shared" si="2331"/>
        <v>10.428842746083365</v>
      </c>
      <c r="AD2023" s="48">
        <f t="shared" si="2332"/>
        <v>1.6586535500125261</v>
      </c>
      <c r="AE2023" s="48">
        <f t="shared" si="2333"/>
        <v>1.9511294413104485</v>
      </c>
      <c r="AF2023" s="48">
        <f t="shared" si="2334"/>
        <v>1.6586535500125261</v>
      </c>
      <c r="AG2023" s="238">
        <f t="shared" si="2335"/>
        <v>0.29247124751202197</v>
      </c>
      <c r="AH2023" s="48">
        <f t="shared" si="2336"/>
        <v>4.6437859003404145E-6</v>
      </c>
      <c r="AI2023" s="48">
        <f>AE2023+AC2023+SUM($AB$2018:AB2023)</f>
        <v>12.732541518304243</v>
      </c>
      <c r="AJ2023" s="48">
        <f>AE2023+AC2023+SUM($AB$2018:AB2023)+$AJ$2017-$AI$2025</f>
        <v>43.98980946126435</v>
      </c>
      <c r="AK2023" s="46"/>
      <c r="AL2023" s="120">
        <f>LINEST(AJ2019:AJ2023,G2019:G2023,TRUE,TRUE)*120</f>
        <v>2.4813726150128304</v>
      </c>
      <c r="AM2023" s="25">
        <v>-5.0246778505288434</v>
      </c>
      <c r="AN2023" s="25">
        <v>0.22447000557992167</v>
      </c>
      <c r="AQ2023"/>
      <c r="AR2023" s="25">
        <v>-61.815411970648896</v>
      </c>
      <c r="AS2023" s="25">
        <v>0.16639968030890731</v>
      </c>
    </row>
    <row r="2024" spans="1:92" ht="14.4" x14ac:dyDescent="0.3">
      <c r="A2024" s="19"/>
      <c r="B2024" s="19"/>
      <c r="C2024" s="19"/>
      <c r="E2024" s="87">
        <v>41410.493750000001</v>
      </c>
      <c r="F2024" s="21">
        <f t="shared" si="2326"/>
        <v>1511.8333333333358</v>
      </c>
      <c r="G2024" s="21">
        <f t="shared" si="2337"/>
        <v>1511.8333333333358</v>
      </c>
      <c r="H2024" s="21"/>
      <c r="I2024" s="21"/>
      <c r="L2024" s="21"/>
      <c r="M2024" s="124"/>
      <c r="O2024" s="40"/>
      <c r="U2024" s="52"/>
      <c r="V2024" s="52"/>
      <c r="W2024" s="52"/>
      <c r="X2024" s="247"/>
      <c r="Y2024" s="257">
        <f>LINEST(Y2021:Y2023,G2021:G2023)*(F2024-F2023)+Y2023</f>
        <v>31.767597203449096</v>
      </c>
      <c r="Z2024" s="42"/>
      <c r="AA2024" s="1">
        <f t="shared" si="2338"/>
        <v>2.5263928698496595E-2</v>
      </c>
      <c r="AB2024" s="41"/>
      <c r="AC2024" s="48"/>
      <c r="AD2024" s="48"/>
      <c r="AE2024" s="48"/>
      <c r="AF2024" s="48"/>
      <c r="AG2024" s="238"/>
      <c r="AH2024" s="48"/>
      <c r="AI2024" s="48"/>
      <c r="AJ2024" s="88">
        <f>LINEST(AJ2021:AJ2023,G2021:G2023)*(F2024-F2023)+AJ2023</f>
        <v>44.749776274603164</v>
      </c>
      <c r="AK2024" s="46"/>
      <c r="AL2024" s="86"/>
      <c r="AQ2024"/>
    </row>
    <row r="2025" spans="1:92" ht="14.4" x14ac:dyDescent="0.3">
      <c r="A2025" s="19"/>
      <c r="B2025" s="19"/>
      <c r="C2025" s="19"/>
      <c r="E2025" s="32"/>
      <c r="F2025" s="21"/>
      <c r="G2025" s="21"/>
      <c r="H2025" s="21"/>
      <c r="I2025" s="21"/>
      <c r="L2025" s="21"/>
      <c r="M2025" s="21"/>
      <c r="O2025" s="40"/>
      <c r="U2025" s="52"/>
      <c r="V2025" s="52"/>
      <c r="W2025" s="52"/>
      <c r="X2025" s="247"/>
      <c r="Y2025" s="104"/>
      <c r="Z2025" s="42"/>
      <c r="AA2025" s="42"/>
      <c r="AB2025" s="41"/>
      <c r="AC2025" s="48"/>
      <c r="AD2025" s="48"/>
      <c r="AE2025" s="48"/>
      <c r="AF2025" s="48"/>
      <c r="AG2025" s="238"/>
      <c r="AH2025" s="186" t="s">
        <v>392</v>
      </c>
      <c r="AI2025" s="48">
        <f>AVERAGE(AI2047)</f>
        <v>2.7162864258461323</v>
      </c>
      <c r="AJ2025" s="48"/>
      <c r="AK2025" s="46"/>
      <c r="AL2025" s="86"/>
      <c r="AM2025" s="41"/>
      <c r="AN2025" s="41"/>
      <c r="AO2025" s="41"/>
      <c r="AP2025" s="41"/>
      <c r="AQ2025"/>
      <c r="AR2025" s="41"/>
      <c r="AT2025" s="41"/>
      <c r="AU2025" s="41"/>
      <c r="BQ2025" s="89"/>
      <c r="BR2025" s="89"/>
      <c r="BS2025" s="89"/>
    </row>
    <row r="2026" spans="1:92" ht="14.4" x14ac:dyDescent="0.3">
      <c r="A2026" s="19"/>
      <c r="B2026" s="19"/>
      <c r="C2026" s="19"/>
      <c r="D2026" s="22" t="s">
        <v>223</v>
      </c>
      <c r="E2026" s="32">
        <v>41408.4375</v>
      </c>
      <c r="F2026" s="21">
        <f t="shared" ref="F2026:F2042" si="2339">E2026-E$1980</f>
        <v>1509.7770833333343</v>
      </c>
      <c r="G2026" s="21"/>
      <c r="I2026" s="21"/>
      <c r="L2026" s="21"/>
      <c r="M2026" s="124"/>
      <c r="O2026" s="1" t="s">
        <v>360</v>
      </c>
      <c r="P2026" s="22">
        <v>59.770494786807816</v>
      </c>
      <c r="U2026" s="52"/>
      <c r="V2026" s="52"/>
      <c r="W2026" s="52"/>
      <c r="X2026" s="247"/>
      <c r="Y2026" s="104"/>
      <c r="Z2026" s="42"/>
      <c r="AA2026" s="42"/>
      <c r="AB2026" s="41"/>
      <c r="AC2026" s="48"/>
      <c r="AD2026" s="48"/>
      <c r="AE2026" s="48"/>
      <c r="AF2026" s="48"/>
      <c r="AG2026" s="238"/>
      <c r="AH2026" s="48"/>
      <c r="AI2026" s="48"/>
      <c r="AJ2026" s="48"/>
      <c r="AK2026" s="46"/>
      <c r="AL2026" s="86"/>
      <c r="AM2026" s="41"/>
      <c r="AN2026" s="41"/>
      <c r="AO2026" s="41"/>
      <c r="AP2026" s="41"/>
      <c r="AQ2026"/>
      <c r="AR2026" s="41"/>
      <c r="AT2026" s="41"/>
      <c r="AU2026" s="41"/>
      <c r="CM2026" s="89">
        <f>CH2026/$P$2026</f>
        <v>0</v>
      </c>
      <c r="CN2026" s="89">
        <f>CI2026/$P$2026</f>
        <v>0</v>
      </c>
    </row>
    <row r="2027" spans="1:92" ht="14.4" x14ac:dyDescent="0.3">
      <c r="A2027" s="19"/>
      <c r="B2027" s="19"/>
      <c r="C2027" s="19"/>
      <c r="E2027" s="32">
        <v>41410.493750000001</v>
      </c>
      <c r="F2027" s="21">
        <f t="shared" si="2339"/>
        <v>1511.8333333333358</v>
      </c>
      <c r="G2027" s="21">
        <f t="shared" ref="G2027:G2042" si="2340">E2027-E$2027</f>
        <v>0</v>
      </c>
      <c r="I2027" s="50">
        <v>1037</v>
      </c>
      <c r="J2027" s="21">
        <v>4659</v>
      </c>
      <c r="K2027" s="21">
        <v>395</v>
      </c>
      <c r="L2027" s="21">
        <v>7</v>
      </c>
      <c r="M2027" s="124">
        <v>5.77</v>
      </c>
      <c r="U2027" s="52">
        <f t="shared" ref="U2027:U2052" si="2341">($A$5*I2027/1000/$A$3*K2027)/$P$1979</f>
        <v>1.4076544535712656E-3</v>
      </c>
      <c r="V2027" s="52">
        <f t="shared" ref="V2027:V2052" si="2342">($T$1979*I2027/1000/$A$3*K2027)/$P$1979</f>
        <v>0.19178699588914427</v>
      </c>
      <c r="W2027" s="52">
        <f t="shared" ref="W2027:W2052" si="2343">($A$36*$R$1979*K2027*I2027/1000000)/$P$1979</f>
        <v>1.0284177300159238E-3</v>
      </c>
      <c r="X2027" s="247">
        <f>W2027+V2027+SUM($U$2026:U2027)</f>
        <v>0.19422306807273146</v>
      </c>
      <c r="Y2027" s="258">
        <v>0</v>
      </c>
      <c r="Z2027" s="42"/>
      <c r="AA2027" s="42"/>
      <c r="AB2027" s="41">
        <f t="shared" ref="AB2027:AB2052" si="2344">($A$5*I2027/1000/$A$3*J2027)/$P$1979</f>
        <v>1.6603195187819053E-2</v>
      </c>
      <c r="AC2027" s="48">
        <f t="shared" ref="AC2027:AC2052" si="2345">($T$1979*I2027/1000/$A$3*J2027)/$P$1979</f>
        <v>2.2621154780949952</v>
      </c>
      <c r="AD2027" s="48">
        <f t="shared" ref="AD2027:AD2052" si="2346">($A$4*$R$1979/1000*J2027/1000000*I2027/1000*1000000)/$P$1979</f>
        <v>0.35977777780661852</v>
      </c>
      <c r="AE2027" s="48">
        <f t="shared" ref="AE2027:AE2052" si="2347">($A$4*((I2027/1000)*J2027/10^6)*(1+($A$18/(10^-M2027))+(($A$18*$A$19)/(10^-M2027)^2))*1000000)*$R$1979/1000/$P$1979</f>
        <v>0.42321858871760221</v>
      </c>
      <c r="AF2027" s="48">
        <f t="shared" ref="AF2027:AF2052" si="2348">AE2027/(1+($A$18/(10^-M2027))+(($A$18*$A$19)/(10^-M2027)^2))*1</f>
        <v>0.35977777780661846</v>
      </c>
      <c r="AG2027" s="238">
        <f t="shared" ref="AG2027:AG2052" si="2349">AE2027/(1+($A$18/(10^-M2027))+(($A$18*$A$19)/(10^-M2027)^2))*($A$18/(10^-M2027))</f>
        <v>6.3439803629522326E-2</v>
      </c>
      <c r="AH2027" s="48">
        <f t="shared" ref="AH2027:AH2052" si="2350">AE2027/(1+($A$18/(10^-M2027))+(($A$18*$A$19)/(10^-M2027)^2))*(($A$18*$A$19)/(10^-M2027)^2)</f>
        <v>1.0072814614128213E-6</v>
      </c>
      <c r="AI2027" s="48">
        <f>AE2027+AC2027+SUM($AB$2026:AB2027)</f>
        <v>2.7019372620004165</v>
      </c>
      <c r="AJ2027" s="130">
        <v>0</v>
      </c>
      <c r="AK2027" s="46"/>
      <c r="AL2027" s="86"/>
      <c r="AM2027" s="25">
        <v>53.835000000000001</v>
      </c>
      <c r="AN2027" s="25">
        <v>0.28001428534879996</v>
      </c>
      <c r="AQ2027">
        <v>196</v>
      </c>
      <c r="AR2027" s="25">
        <v>183.37350000000001</v>
      </c>
      <c r="AS2027" s="25">
        <v>3.8077700166907111</v>
      </c>
      <c r="AV2027" s="41"/>
      <c r="AW2027" s="86"/>
      <c r="AX2027" s="86"/>
      <c r="AY2027" s="86">
        <f t="shared" ref="AY2027:AY2044" si="2351">(1/(1/((AM2027/1000+1)*0.0112372)+1))*AI2027</f>
        <v>3.1622282977840629E-2</v>
      </c>
      <c r="AZ2027" s="86">
        <f t="shared" ref="AZ2027:AZ2044" si="2352">(1-(1/(1/((AM2027/1000+1)*0.0112372)+1)))*AI2027</f>
        <v>2.6703149790225758</v>
      </c>
      <c r="BA2027" s="86"/>
      <c r="BB2027" s="86"/>
      <c r="BC2027" s="89"/>
      <c r="BD2027" s="89"/>
      <c r="BE2027" s="41"/>
      <c r="BF2027" s="89"/>
      <c r="BG2027" s="89"/>
      <c r="BH2027" s="89"/>
      <c r="BI2027" s="89"/>
      <c r="BJ2027" s="41"/>
      <c r="BK2027" s="89"/>
      <c r="BL2027" s="89"/>
      <c r="BM2027" s="89"/>
      <c r="BN2027" s="86"/>
      <c r="BO2027" s="86"/>
      <c r="BP2027" s="86">
        <f t="shared" ref="BP2027:BP2044" si="2353">(1/(1/((AR2027/1000+1)*0.0112372)+1))*X2027</f>
        <v>2.5488463651798117E-3</v>
      </c>
      <c r="BQ2027" s="86">
        <f t="shared" ref="BQ2027:BQ2044" si="2354">(1-(1/(1/((AR2027/1000+1)*0.0112372)+1)))*X2027</f>
        <v>0.19167422170755163</v>
      </c>
      <c r="BR2027" s="86"/>
      <c r="BS2027" s="86"/>
      <c r="BT2027" s="89"/>
      <c r="BU2027" s="89"/>
      <c r="BV2027" s="41"/>
      <c r="BW2027" s="89"/>
      <c r="BX2027" s="42"/>
      <c r="BY2027" s="89"/>
      <c r="BZ2027" s="89"/>
      <c r="CA2027" s="41"/>
      <c r="CB2027" s="89"/>
      <c r="CC2027" s="89"/>
      <c r="CD2027" s="41"/>
      <c r="CE2027" s="41"/>
      <c r="CF2027" s="42"/>
      <c r="CG2027" s="42"/>
      <c r="CH2027" s="42">
        <v>0</v>
      </c>
      <c r="CI2027" s="89">
        <v>0</v>
      </c>
      <c r="CJ2027" s="89">
        <v>0</v>
      </c>
      <c r="CK2027" s="42">
        <v>0</v>
      </c>
      <c r="CM2027" s="89">
        <f t="shared" ref="CM2027:CM2052" si="2355">CH2027/$P$2026</f>
        <v>0</v>
      </c>
      <c r="CN2027" s="89">
        <f t="shared" ref="CN2027:CN2052" si="2356">CI2027/$P$2026</f>
        <v>0</v>
      </c>
    </row>
    <row r="2028" spans="1:92" ht="14.4" x14ac:dyDescent="0.3">
      <c r="A2028" s="19"/>
      <c r="B2028" s="19"/>
      <c r="C2028" s="19"/>
      <c r="E2028" s="32">
        <v>41416.424305555556</v>
      </c>
      <c r="F2028" s="21">
        <f t="shared" si="2339"/>
        <v>1517.7638888888905</v>
      </c>
      <c r="G2028" s="21">
        <f t="shared" si="2340"/>
        <v>5.9305555555547471</v>
      </c>
      <c r="I2028" s="50">
        <v>1037</v>
      </c>
      <c r="J2028" s="21">
        <v>7241</v>
      </c>
      <c r="K2028" s="21">
        <v>2032</v>
      </c>
      <c r="L2028" s="21">
        <v>10</v>
      </c>
      <c r="M2028" s="124">
        <v>5.77</v>
      </c>
      <c r="U2028" s="48">
        <f t="shared" si="2341"/>
        <v>7.2414021510299031E-3</v>
      </c>
      <c r="V2028" s="48">
        <f t="shared" si="2342"/>
        <v>0.98661057125757257</v>
      </c>
      <c r="W2028" s="48">
        <f t="shared" si="2343"/>
        <v>5.2904932339047014E-3</v>
      </c>
      <c r="X2028" s="239">
        <f>W2028+V2028+SUM($U$2026:U2028)</f>
        <v>1.0005501210960785</v>
      </c>
      <c r="Y2028" s="240">
        <f>W2028+V2028+SUM($U$2026:U2028)-$X$2027</f>
        <v>0.80632705302334706</v>
      </c>
      <c r="Z2028" s="42"/>
      <c r="AA2028" s="42"/>
      <c r="AB2028" s="41">
        <f t="shared" si="2344"/>
        <v>2.5804622527365907E-2</v>
      </c>
      <c r="AC2028" s="48">
        <f t="shared" si="2345"/>
        <v>3.5157712335020093</v>
      </c>
      <c r="AD2028" s="48">
        <f t="shared" si="2346"/>
        <v>0.55916524771361342</v>
      </c>
      <c r="AE2028" s="48">
        <f t="shared" si="2347"/>
        <v>0.6577647136518906</v>
      </c>
      <c r="AF2028" s="48">
        <f t="shared" si="2348"/>
        <v>0.55916524771361342</v>
      </c>
      <c r="AG2028" s="238">
        <f t="shared" si="2349"/>
        <v>9.8597900425278245E-2</v>
      </c>
      <c r="AH2028" s="48">
        <f t="shared" si="2350"/>
        <v>1.5655129989461773E-6</v>
      </c>
      <c r="AI2028" s="48">
        <f>AE2028+AC2028+SUM($AB$2026:AB2028)</f>
        <v>4.2159437648690847</v>
      </c>
      <c r="AJ2028" s="48">
        <f>AE2028+AC2028+SUM($AB$2026:AB2028)-$AI$2027</f>
        <v>1.5140065028686682</v>
      </c>
      <c r="AK2028" s="46"/>
      <c r="AL2028" s="86"/>
      <c r="AM2028" s="25">
        <v>151.1395</v>
      </c>
      <c r="AN2028" s="25">
        <v>2.4691429012246999E-2</v>
      </c>
      <c r="AQ2028">
        <v>1500</v>
      </c>
      <c r="AR2028" s="25">
        <v>253.56675000000001</v>
      </c>
      <c r="AS2028" s="25">
        <v>0.50738373050685093</v>
      </c>
      <c r="AV2028" s="99">
        <f t="shared" ref="AV2028:AV2044" si="2357">AJ2028-BA2028-BB2028</f>
        <v>0</v>
      </c>
      <c r="AW2028" s="86">
        <f t="shared" ref="AW2028:AW2044" si="2358">(1/(1/((AM2028/1000+1)*0.0112372)+1))*AE2028</f>
        <v>8.3999134324898497E-3</v>
      </c>
      <c r="AX2028" s="86">
        <f t="shared" ref="AX2028:AX2044" si="2359">(1-(1/(1/((AM2028/1000+1)*0.0112372)+1)))*AE2028</f>
        <v>0.64936480021940068</v>
      </c>
      <c r="AY2028" s="86">
        <f t="shared" si="2351"/>
        <v>5.3839255779670178E-2</v>
      </c>
      <c r="AZ2028" s="86">
        <f t="shared" si="2352"/>
        <v>4.1621045090894144</v>
      </c>
      <c r="BA2028" s="132">
        <f>AY2028-$AY$2027</f>
        <v>2.2216972801829549E-2</v>
      </c>
      <c r="BB2028" s="132">
        <f>AZ2028-$AZ$2027</f>
        <v>1.4917895300668387</v>
      </c>
      <c r="BC2028" s="89">
        <f>BA2028-BA2027</f>
        <v>2.2216972801829549E-2</v>
      </c>
      <c r="BD2028" s="89">
        <f>BB2028-BB2027</f>
        <v>1.4917895300668387</v>
      </c>
      <c r="BE2028" s="41">
        <f>1000*(((BC2028)/((BD2028))/0.0112372-1))</f>
        <v>325.31531947009637</v>
      </c>
      <c r="BF2028" s="89">
        <f>(BE2028-$B$10)/($AM$2023-$B$10)</f>
        <v>0.57582649345006198</v>
      </c>
      <c r="BG2028" s="89">
        <f>1-BF2028</f>
        <v>0.42417350654993802</v>
      </c>
      <c r="BH2028" s="89">
        <f>BF2028*($AJ2028-$AJ2027)</f>
        <v>0.87180505560745647</v>
      </c>
      <c r="BI2028" s="89">
        <f>BG2028*($AJ2028-$AJ2027)</f>
        <v>0.64220144726121176</v>
      </c>
      <c r="BJ2028" s="41">
        <f>1000*((BA2028/BB2028)/0.0112372-1)</f>
        <v>325.31531947009637</v>
      </c>
      <c r="BK2028" s="89">
        <f>(BJ2028-$B$10)/($AM$2023-$B$10)</f>
        <v>0.57582649345006198</v>
      </c>
      <c r="BL2028" s="89">
        <f>1-BK2028</f>
        <v>0.42417350654993802</v>
      </c>
      <c r="BM2028" s="89">
        <f>Y2028-BR2028-BS2028</f>
        <v>0</v>
      </c>
      <c r="BN2028" s="86">
        <f t="shared" ref="BN2028:BN2044" si="2360">(1/(1/((AR2028/1000+1)*0.0112372)+1))*W2028</f>
        <v>7.3489738574186619E-5</v>
      </c>
      <c r="BO2028" s="86">
        <f t="shared" ref="BO2028:BO2044" si="2361">(1-(1/(1/((AR2028/1000+1)*0.0112372)+1)))*W2028</f>
        <v>5.2170034953305149E-3</v>
      </c>
      <c r="BP2028" s="86">
        <f t="shared" si="2353"/>
        <v>1.3898546615369527E-2</v>
      </c>
      <c r="BQ2028" s="86">
        <f t="shared" si="2354"/>
        <v>0.98665157448070895</v>
      </c>
      <c r="BR2028" s="131">
        <f>BP2028-$BP$2027</f>
        <v>1.1349700250189715E-2</v>
      </c>
      <c r="BS2028" s="131">
        <f>BQ2028-$BQ$2027</f>
        <v>0.79497735277315729</v>
      </c>
      <c r="BT2028" s="89">
        <f>BR2028-BR2027</f>
        <v>1.1349700250189715E-2</v>
      </c>
      <c r="BU2028" s="89">
        <f>BS2028-BS2027</f>
        <v>0.79497735277315729</v>
      </c>
      <c r="BV2028" s="41">
        <f t="shared" ref="BV2028:BV2039" si="2362">1000*((BT2028/BU2028)/0.0112372-1)</f>
        <v>270.49080012034722</v>
      </c>
      <c r="BW2028" s="89" t="e">
        <f t="shared" ref="BW2028:BW2044" si="2363">(BV2028-$P$1983)/($AR$2023-$P$1983)</f>
        <v>#REF!</v>
      </c>
      <c r="BX2028" s="42" t="e">
        <f t="shared" ref="BX2028:BX2042" si="2364">1-BW2028</f>
        <v>#REF!</v>
      </c>
      <c r="BY2028" s="89" t="e">
        <f t="shared" ref="BY2028:BZ2042" si="2365">BW2028*($X2028-$X2027)</f>
        <v>#REF!</v>
      </c>
      <c r="BZ2028" s="89" t="e">
        <f t="shared" si="2365"/>
        <v>#REF!</v>
      </c>
      <c r="CA2028" s="41">
        <f t="shared" ref="CA2028:CA2042" si="2366">1000*((BR2028/BS2028/0.0112372-1))</f>
        <v>270.49080012034722</v>
      </c>
      <c r="CB2028" s="89" t="e">
        <f t="shared" ref="CB2028:CB2044" si="2367">(CA2028-$P$1983)/($AR$2023-$P$1983)</f>
        <v>#REF!</v>
      </c>
      <c r="CC2028" s="89" t="e">
        <f>1-CB2028</f>
        <v>#REF!</v>
      </c>
      <c r="CD2028" s="41" t="e">
        <f>CK2028+CJ2028</f>
        <v>#REF!</v>
      </c>
      <c r="CE2028" s="41" t="e">
        <f>CH2028+CI2028</f>
        <v>#REF!</v>
      </c>
      <c r="CF2028" s="42" t="e">
        <f>CK2028*13.49+CJ2028</f>
        <v>#REF!</v>
      </c>
      <c r="CG2028" s="42" t="e">
        <f>CH2028*13.49+CI2028</f>
        <v>#REF!</v>
      </c>
      <c r="CH2028" s="42" t="e">
        <f t="shared" ref="CH2028:CH2043" si="2368">CC2028*$Y2028</f>
        <v>#REF!</v>
      </c>
      <c r="CI2028" s="89">
        <f>BL2028*$AJ2028</f>
        <v>0.64220144726121176</v>
      </c>
      <c r="CJ2028" s="89">
        <f>BK2028*$AJ2028</f>
        <v>0.87180505560745647</v>
      </c>
      <c r="CK2028" s="42" t="e">
        <f t="shared" ref="CK2028:CK2043" si="2369">CB2028*$Y2028</f>
        <v>#REF!</v>
      </c>
      <c r="CM2028" s="89" t="e">
        <f t="shared" si="2355"/>
        <v>#REF!</v>
      </c>
      <c r="CN2028" s="89">
        <f t="shared" si="2356"/>
        <v>1.0744455931841384E-2</v>
      </c>
    </row>
    <row r="2029" spans="1:92" ht="14.4" x14ac:dyDescent="0.3">
      <c r="A2029" s="19"/>
      <c r="B2029" s="19"/>
      <c r="C2029" s="19"/>
      <c r="E2029" s="32">
        <v>41423.505555555559</v>
      </c>
      <c r="F2029" s="21">
        <f t="shared" si="2339"/>
        <v>1524.8451388888934</v>
      </c>
      <c r="G2029" s="21">
        <f t="shared" si="2340"/>
        <v>13.011805555557657</v>
      </c>
      <c r="I2029" s="50">
        <v>1037</v>
      </c>
      <c r="J2029" s="21">
        <v>8717</v>
      </c>
      <c r="K2029" s="21">
        <v>4207</v>
      </c>
      <c r="L2029" s="21">
        <v>17</v>
      </c>
      <c r="M2029" s="124">
        <v>5.77</v>
      </c>
      <c r="U2029" s="48">
        <f t="shared" si="2341"/>
        <v>1.4992410851074212E-2</v>
      </c>
      <c r="V2029" s="48">
        <f t="shared" si="2342"/>
        <v>2.0426528903939998</v>
      </c>
      <c r="W2029" s="48">
        <f t="shared" si="2343"/>
        <v>1.0953299721967067E-2</v>
      </c>
      <c r="X2029" s="239">
        <f>W2029+V2029+SUM($U$2026:U2029)</f>
        <v>2.0772476575716423</v>
      </c>
      <c r="Y2029" s="240">
        <f>W2029+V2029+SUM($U$2026:U2029)-$X$2027</f>
        <v>1.8830245894989108</v>
      </c>
      <c r="Z2029" s="42"/>
      <c r="AA2029" s="42"/>
      <c r="AB2029" s="41">
        <f t="shared" si="2344"/>
        <v>3.1064617396913217E-2</v>
      </c>
      <c r="AC2029" s="48">
        <f t="shared" si="2345"/>
        <v>4.2324234004194192</v>
      </c>
      <c r="AD2029" s="48">
        <f t="shared" si="2346"/>
        <v>0.67314507171931615</v>
      </c>
      <c r="AE2029" s="48">
        <f t="shared" si="2347"/>
        <v>0.79184297871889642</v>
      </c>
      <c r="AF2029" s="48">
        <f t="shared" si="2348"/>
        <v>0.67314507171931603</v>
      </c>
      <c r="AG2029" s="238">
        <f t="shared" si="2349"/>
        <v>0.11869602237358794</v>
      </c>
      <c r="AH2029" s="48">
        <f t="shared" si="2350"/>
        <v>1.8846259925167553E-6</v>
      </c>
      <c r="AI2029" s="48">
        <f>AE2029+AC2029+SUM($AB$2026:AB2029)</f>
        <v>5.0977388142504134</v>
      </c>
      <c r="AJ2029" s="48">
        <f>AE2029+AC2029+SUM($AB$2026:AB2029)-$AI$2027</f>
        <v>2.3958015522499969</v>
      </c>
      <c r="AK2029" s="46"/>
      <c r="AL2029" s="86"/>
      <c r="AM2029" s="25">
        <v>218.34649999999999</v>
      </c>
      <c r="AN2029" s="25">
        <v>0.21708178182426155</v>
      </c>
      <c r="AQ2029">
        <v>1903</v>
      </c>
      <c r="AR2029" s="25">
        <v>344.08749999999998</v>
      </c>
      <c r="AS2029" s="25">
        <v>0.30900566337848945</v>
      </c>
      <c r="AV2029" s="99">
        <f t="shared" si="2357"/>
        <v>0</v>
      </c>
      <c r="AW2029" s="86">
        <f t="shared" si="2358"/>
        <v>1.0694549484780535E-2</v>
      </c>
      <c r="AX2029" s="86">
        <f t="shared" si="2359"/>
        <v>0.78114842923411587</v>
      </c>
      <c r="AY2029" s="86">
        <f t="shared" si="2351"/>
        <v>6.8849533903414639E-2</v>
      </c>
      <c r="AZ2029" s="86">
        <f t="shared" si="2352"/>
        <v>5.0288892803469993</v>
      </c>
      <c r="BA2029" s="89">
        <f t="shared" ref="BA2029:BA2042" si="2370">AY2029-$AY$2027</f>
        <v>3.722725092557401E-2</v>
      </c>
      <c r="BB2029" s="89">
        <f t="shared" ref="BB2029:BB2042" si="2371">AZ2029-$AZ$2027</f>
        <v>2.3585743013244236</v>
      </c>
      <c r="BC2029" s="89">
        <f>BA2029-BA2028</f>
        <v>1.5010278123744461E-2</v>
      </c>
      <c r="BD2029" s="89">
        <f>BB2029-BB2028</f>
        <v>0.86678477125758491</v>
      </c>
      <c r="BE2029" s="41">
        <f>1000*(((BC2029)/((BD2029))/0.0112372-1))</f>
        <v>541.059319857844</v>
      </c>
      <c r="BF2029" s="89">
        <f>(BE2029-$B$10)/($AM$2023-$B$10)</f>
        <v>0.29880012696753022</v>
      </c>
      <c r="BG2029" s="89">
        <f>1-BF2029</f>
        <v>0.70119987303246978</v>
      </c>
      <c r="BH2029" s="89">
        <f>BF2029*($AJ2029-$AJ2028)</f>
        <v>0.26348047271448061</v>
      </c>
      <c r="BI2029" s="89">
        <f>BG2029*($AJ2029-$AJ2028)</f>
        <v>0.61831457666684808</v>
      </c>
      <c r="BJ2029" s="41">
        <f>1000*((BA2029/BB2029)/0.0112372-1)</f>
        <v>404.60203684053539</v>
      </c>
      <c r="BK2029" s="89">
        <f>(BJ2029-$B$10)/($AM$2023-$B$10)</f>
        <v>0.47401828008614799</v>
      </c>
      <c r="BL2029" s="89">
        <f>1-BK2029</f>
        <v>0.52598171991385201</v>
      </c>
      <c r="BM2029" s="89">
        <f>Y2029-BR2029-BS2029</f>
        <v>0</v>
      </c>
      <c r="BN2029" s="86">
        <f t="shared" si="2360"/>
        <v>1.6297469591544585E-4</v>
      </c>
      <c r="BO2029" s="86">
        <f t="shared" si="2361"/>
        <v>1.0790325026051621E-2</v>
      </c>
      <c r="BP2029" s="86">
        <f t="shared" si="2353"/>
        <v>3.0907472079382988E-2</v>
      </c>
      <c r="BQ2029" s="86">
        <f t="shared" si="2354"/>
        <v>2.0463401854922592</v>
      </c>
      <c r="BR2029" s="86">
        <f t="shared" ref="BR2029:BR2042" si="2372">BP2029-$BP$2027</f>
        <v>2.8358625714203178E-2</v>
      </c>
      <c r="BS2029" s="86">
        <f t="shared" ref="BS2029:BS2042" si="2373">BQ2029-$BQ$2027</f>
        <v>1.8546659637847076</v>
      </c>
      <c r="BT2029" s="89">
        <f t="shared" ref="BT2029:BU2042" si="2374">BR2029-BR2028</f>
        <v>1.7008925464013461E-2</v>
      </c>
      <c r="BU2029" s="89">
        <f t="shared" si="2374"/>
        <v>1.0596886110115502</v>
      </c>
      <c r="BV2029" s="41">
        <f t="shared" si="2362"/>
        <v>428.3692782342867</v>
      </c>
      <c r="BW2029" s="89" t="e">
        <f t="shared" si="2363"/>
        <v>#REF!</v>
      </c>
      <c r="BX2029" s="42" t="e">
        <f t="shared" si="2364"/>
        <v>#REF!</v>
      </c>
      <c r="BY2029" s="89" t="e">
        <f t="shared" si="2365"/>
        <v>#REF!</v>
      </c>
      <c r="BZ2029" s="89" t="e">
        <f t="shared" si="2365"/>
        <v>#REF!</v>
      </c>
      <c r="CA2029" s="41">
        <f t="shared" si="2366"/>
        <v>360.69681481410629</v>
      </c>
      <c r="CB2029" s="89" t="e">
        <f t="shared" si="2367"/>
        <v>#REF!</v>
      </c>
      <c r="CC2029" s="89" t="e">
        <f t="shared" ref="CC2029:CC2042" si="2375">1-CB2029</f>
        <v>#REF!</v>
      </c>
      <c r="CD2029" s="41" t="e">
        <f>CK2029+CJ2029</f>
        <v>#REF!</v>
      </c>
      <c r="CE2029" s="41" t="e">
        <f>CH2029+CI2029</f>
        <v>#REF!</v>
      </c>
      <c r="CF2029" s="42" t="e">
        <f>CK2029*13.49+CJ2029</f>
        <v>#REF!</v>
      </c>
      <c r="CG2029" s="42" t="e">
        <f>CH2029*13.49+CI2029</f>
        <v>#REF!</v>
      </c>
      <c r="CH2029" s="42" t="e">
        <f t="shared" si="2368"/>
        <v>#REF!</v>
      </c>
      <c r="CI2029" s="89">
        <f>BL2029*$AJ2029</f>
        <v>1.2601478210247297</v>
      </c>
      <c r="CJ2029" s="89">
        <f>BK2029*$AJ2029</f>
        <v>1.1356537312252672</v>
      </c>
      <c r="CK2029" s="42" t="e">
        <f t="shared" si="2369"/>
        <v>#REF!</v>
      </c>
      <c r="CM2029" s="89" t="e">
        <f t="shared" si="2355"/>
        <v>#REF!</v>
      </c>
      <c r="CN2029" s="89">
        <f t="shared" si="2356"/>
        <v>2.108310840523378E-2</v>
      </c>
    </row>
    <row r="2030" spans="1:92" ht="14.4" x14ac:dyDescent="0.3">
      <c r="A2030" s="19"/>
      <c r="B2030" s="19"/>
      <c r="C2030" s="19"/>
      <c r="E2030" s="32">
        <v>41431.624305555553</v>
      </c>
      <c r="F2030" s="21">
        <f t="shared" si="2339"/>
        <v>1532.9638888888876</v>
      </c>
      <c r="G2030" s="21">
        <f t="shared" si="2340"/>
        <v>21.130555555551837</v>
      </c>
      <c r="H2030" s="112">
        <v>10</v>
      </c>
      <c r="I2030" s="21">
        <v>1076</v>
      </c>
      <c r="J2030" s="21">
        <v>9840.5135200000004</v>
      </c>
      <c r="K2030" s="21">
        <v>6151.7705100000003</v>
      </c>
      <c r="L2030" s="21">
        <v>29</v>
      </c>
      <c r="M2030" s="124">
        <v>5.77</v>
      </c>
      <c r="O2030" s="40"/>
      <c r="U2030" s="48">
        <f t="shared" si="2341"/>
        <v>2.2747443964666495E-2</v>
      </c>
      <c r="V2030" s="48">
        <f t="shared" si="2342"/>
        <v>3.0992435189416061</v>
      </c>
      <c r="W2030" s="48">
        <f t="shared" si="2343"/>
        <v>1.6619046404787563E-2</v>
      </c>
      <c r="X2030" s="239">
        <f>W2030+V2030+SUM($U$2026:U2030)</f>
        <v>3.1622514767667353</v>
      </c>
      <c r="Y2030" s="240">
        <f>W2030+V2030+SUM($U$2026:U2030)-$X$2027</f>
        <v>2.9680284086940039</v>
      </c>
      <c r="Z2030" s="42"/>
      <c r="AA2030" s="42"/>
      <c r="AB2030" s="41">
        <f t="shared" si="2344"/>
        <v>3.6387334266756166E-2</v>
      </c>
      <c r="AC2030" s="48">
        <f t="shared" si="2345"/>
        <v>4.9576211759429318</v>
      </c>
      <c r="AD2030" s="48">
        <f t="shared" si="2346"/>
        <v>0.78848403061626582</v>
      </c>
      <c r="AE2030" s="48">
        <f t="shared" si="2347"/>
        <v>0.92752003944820605</v>
      </c>
      <c r="AF2030" s="48">
        <f t="shared" si="2348"/>
        <v>0.78848403061626582</v>
      </c>
      <c r="AG2030" s="238">
        <f t="shared" si="2349"/>
        <v>0.13903380128774032</v>
      </c>
      <c r="AH2030" s="48">
        <f t="shared" si="2350"/>
        <v>2.2075441999275514E-6</v>
      </c>
      <c r="AI2030" s="48">
        <f>AE2030+AC2030+SUM($AB$2026:AB2030)</f>
        <v>5.9950009847699919</v>
      </c>
      <c r="AJ2030" s="48">
        <f>AE2030+AC2030+SUM($AB$2026:AB2030)-$AI$2027</f>
        <v>3.2930637227695754</v>
      </c>
      <c r="AK2030" s="46"/>
      <c r="AL2030" s="86"/>
      <c r="AM2030" s="92">
        <f>AM2029</f>
        <v>218.34649999999999</v>
      </c>
      <c r="AN2030"/>
      <c r="AO2030"/>
      <c r="AP2030"/>
      <c r="AQ2030">
        <v>1909</v>
      </c>
      <c r="AR2030" s="25">
        <v>381.99649999999997</v>
      </c>
      <c r="AS2030" s="25">
        <v>4.4999999999788542E-3</v>
      </c>
      <c r="AV2030" s="99">
        <f t="shared" si="2357"/>
        <v>0</v>
      </c>
      <c r="AW2030" s="86">
        <f t="shared" si="2358"/>
        <v>1.2526989853534858E-2</v>
      </c>
      <c r="AX2030" s="86">
        <f t="shared" si="2359"/>
        <v>0.9149930495946712</v>
      </c>
      <c r="AY2030" s="86">
        <f t="shared" si="2351"/>
        <v>8.0967864104394702E-2</v>
      </c>
      <c r="AZ2030" s="86">
        <f t="shared" si="2352"/>
        <v>5.9140331206655974</v>
      </c>
      <c r="BA2030" s="89">
        <f t="shared" si="2370"/>
        <v>4.9345581126554072E-2</v>
      </c>
      <c r="BB2030" s="89">
        <f t="shared" si="2371"/>
        <v>3.2437181416430216</v>
      </c>
      <c r="BC2030" s="89"/>
      <c r="BD2030" s="89"/>
      <c r="BE2030" s="41"/>
      <c r="BF2030" s="89"/>
      <c r="BG2030" s="89"/>
      <c r="BH2030" s="89"/>
      <c r="BI2030" s="89"/>
      <c r="BJ2030" s="41"/>
      <c r="BK2030" s="89"/>
      <c r="BL2030" s="89"/>
      <c r="BM2030" s="89"/>
      <c r="BN2030" s="86">
        <f t="shared" si="2360"/>
        <v>2.5414320034443817E-4</v>
      </c>
      <c r="BO2030" s="86">
        <f t="shared" si="2361"/>
        <v>1.6364903204443126E-2</v>
      </c>
      <c r="BP2030" s="86">
        <f t="shared" si="2353"/>
        <v>4.8358052022040611E-2</v>
      </c>
      <c r="BQ2030" s="86">
        <f t="shared" si="2354"/>
        <v>3.113893424744695</v>
      </c>
      <c r="BR2030" s="86">
        <f t="shared" si="2372"/>
        <v>4.5809205656860801E-2</v>
      </c>
      <c r="BS2030" s="86">
        <f t="shared" si="2373"/>
        <v>2.9222192030371432</v>
      </c>
      <c r="BT2030" s="89">
        <f t="shared" si="2374"/>
        <v>1.7450579942657623E-2</v>
      </c>
      <c r="BU2030" s="89">
        <f t="shared" si="2374"/>
        <v>1.0675532392524356</v>
      </c>
      <c r="BV2030" s="41">
        <f t="shared" si="2362"/>
        <v>454.66239359622818</v>
      </c>
      <c r="BW2030" s="89" t="e">
        <f t="shared" si="2363"/>
        <v>#REF!</v>
      </c>
      <c r="BX2030" s="42" t="e">
        <f t="shared" si="2364"/>
        <v>#REF!</v>
      </c>
      <c r="BY2030" s="89" t="e">
        <f t="shared" si="2365"/>
        <v>#REF!</v>
      </c>
      <c r="BZ2030" s="89" t="e">
        <f t="shared" si="2365"/>
        <v>#REF!</v>
      </c>
      <c r="CA2030" s="41">
        <f t="shared" si="2366"/>
        <v>395.02458115785811</v>
      </c>
      <c r="CB2030" s="89" t="e">
        <f t="shared" si="2367"/>
        <v>#REF!</v>
      </c>
      <c r="CC2030" s="89" t="e">
        <f t="shared" si="2375"/>
        <v>#REF!</v>
      </c>
      <c r="CD2030" s="41"/>
      <c r="CE2030" s="41"/>
      <c r="CF2030" s="42"/>
      <c r="CG2030" s="42"/>
      <c r="CH2030" s="42" t="e">
        <f t="shared" si="2368"/>
        <v>#REF!</v>
      </c>
      <c r="CI2030" s="89"/>
      <c r="CJ2030" s="89"/>
      <c r="CK2030" s="42" t="e">
        <f t="shared" si="2369"/>
        <v>#REF!</v>
      </c>
      <c r="CM2030" s="89" t="e">
        <f t="shared" si="2355"/>
        <v>#REF!</v>
      </c>
      <c r="CN2030" s="89">
        <f t="shared" si="2356"/>
        <v>0</v>
      </c>
    </row>
    <row r="2031" spans="1:92" ht="14.4" x14ac:dyDescent="0.3">
      <c r="A2031" s="19"/>
      <c r="B2031" s="19"/>
      <c r="C2031" s="19"/>
      <c r="E2031" s="125">
        <v>41444.665972222225</v>
      </c>
      <c r="F2031" s="21">
        <f t="shared" si="2339"/>
        <v>1546.0055555555591</v>
      </c>
      <c r="G2031" s="21">
        <f t="shared" si="2340"/>
        <v>34.172222222223354</v>
      </c>
      <c r="I2031" s="21">
        <v>1067</v>
      </c>
      <c r="J2031" s="21">
        <v>12500.4</v>
      </c>
      <c r="K2031" s="21">
        <v>10351.4</v>
      </c>
      <c r="L2031" s="21">
        <v>80</v>
      </c>
      <c r="M2031" s="124">
        <v>5.77</v>
      </c>
      <c r="O2031" s="40"/>
      <c r="U2031" s="48">
        <f t="shared" si="2341"/>
        <v>3.795628658499893E-2</v>
      </c>
      <c r="V2031" s="48">
        <f t="shared" si="2342"/>
        <v>5.171384327152154</v>
      </c>
      <c r="W2031" s="48">
        <f t="shared" si="2343"/>
        <v>2.7730468930457754E-2</v>
      </c>
      <c r="X2031" s="239">
        <f>W2031+V2031+SUM($U$2026:U2031)</f>
        <v>5.283459994087953</v>
      </c>
      <c r="Y2031" s="240">
        <f>W2031+V2031+SUM($U$2026:U2031)-$X$2027</f>
        <v>5.0892369260152215</v>
      </c>
      <c r="Z2031" s="42"/>
      <c r="AA2031" s="42"/>
      <c r="AB2031" s="41">
        <f t="shared" si="2344"/>
        <v>4.5836192672210577E-2</v>
      </c>
      <c r="AC2031" s="48">
        <f t="shared" si="2345"/>
        <v>6.2449883728899271</v>
      </c>
      <c r="AD2031" s="48">
        <f t="shared" si="2346"/>
        <v>0.99323313110373179</v>
      </c>
      <c r="AE2031" s="48">
        <f t="shared" si="2347"/>
        <v>1.168373229097069</v>
      </c>
      <c r="AF2031" s="48">
        <f t="shared" si="2348"/>
        <v>0.99323313110373201</v>
      </c>
      <c r="AG2031" s="238">
        <f t="shared" si="2349"/>
        <v>0.1751373172064693</v>
      </c>
      <c r="AH2031" s="48">
        <f t="shared" si="2350"/>
        <v>2.7807868677190848E-6</v>
      </c>
      <c r="AI2031" s="48">
        <f>AE2031+AC2031+SUM($AB$2026:AB2031)</f>
        <v>7.5690575640380615</v>
      </c>
      <c r="AJ2031" s="48">
        <f>AE2031+AC2031+SUM($AB$2026:AB2031)-$AI$2027</f>
        <v>4.8671203020376446</v>
      </c>
      <c r="AK2031" s="46"/>
      <c r="AL2031" s="86"/>
      <c r="AM2031" s="92">
        <f>AM2032</f>
        <v>431.83299999999997</v>
      </c>
      <c r="AN2031"/>
      <c r="AO2031"/>
      <c r="AP2031"/>
      <c r="AQ2031">
        <v>1743</v>
      </c>
      <c r="AR2031" s="25">
        <v>443.70249999999999</v>
      </c>
      <c r="AS2031" s="25">
        <v>0.27549999999999386</v>
      </c>
      <c r="AV2031" s="99">
        <f t="shared" si="2357"/>
        <v>0</v>
      </c>
      <c r="AW2031" s="86">
        <f t="shared" si="2358"/>
        <v>1.8501203769648165E-2</v>
      </c>
      <c r="AX2031" s="86">
        <f t="shared" si="2359"/>
        <v>1.1498720253274208</v>
      </c>
      <c r="AY2031" s="86">
        <f t="shared" si="2351"/>
        <v>0.11985611519418905</v>
      </c>
      <c r="AZ2031" s="86">
        <f t="shared" si="2352"/>
        <v>7.4492014488438727</v>
      </c>
      <c r="BA2031" s="89">
        <f t="shared" si="2370"/>
        <v>8.8233832216348423E-2</v>
      </c>
      <c r="BB2031" s="89">
        <f t="shared" si="2371"/>
        <v>4.7788864698212965</v>
      </c>
      <c r="BC2031" s="89"/>
      <c r="BD2031" s="89"/>
      <c r="BE2031" s="41"/>
      <c r="BF2031" s="89"/>
      <c r="BG2031" s="89"/>
      <c r="BH2031" s="89"/>
      <c r="BI2031" s="89"/>
      <c r="BJ2031" s="41"/>
      <c r="BK2031" s="89"/>
      <c r="BL2031" s="89"/>
      <c r="BM2031" s="89"/>
      <c r="BN2031" s="86">
        <f t="shared" si="2360"/>
        <v>4.4269430847930486E-4</v>
      </c>
      <c r="BO2031" s="86">
        <f t="shared" si="2361"/>
        <v>2.7287774621978449E-2</v>
      </c>
      <c r="BP2031" s="86">
        <f t="shared" si="2353"/>
        <v>8.4346127515061417E-2</v>
      </c>
      <c r="BQ2031" s="86">
        <f t="shared" si="2354"/>
        <v>5.1991138665728913</v>
      </c>
      <c r="BR2031" s="86">
        <f t="shared" si="2372"/>
        <v>8.1797281149881607E-2</v>
      </c>
      <c r="BS2031" s="86">
        <f t="shared" si="2373"/>
        <v>5.0074396448653395</v>
      </c>
      <c r="BT2031" s="89">
        <f t="shared" si="2374"/>
        <v>3.5988075493020806E-2</v>
      </c>
      <c r="BU2031" s="89">
        <f t="shared" si="2374"/>
        <v>2.0852204418281963</v>
      </c>
      <c r="BV2031" s="41">
        <f t="shared" si="2362"/>
        <v>535.84906820591868</v>
      </c>
      <c r="BW2031" s="89" t="e">
        <f t="shared" si="2363"/>
        <v>#REF!</v>
      </c>
      <c r="BX2031" s="42" t="e">
        <f t="shared" si="2364"/>
        <v>#REF!</v>
      </c>
      <c r="BY2031" s="89" t="e">
        <f t="shared" si="2365"/>
        <v>#REF!</v>
      </c>
      <c r="BZ2031" s="89" t="e">
        <f t="shared" si="2365"/>
        <v>#REF!</v>
      </c>
      <c r="CA2031" s="41">
        <f t="shared" si="2366"/>
        <v>453.6673447114232</v>
      </c>
      <c r="CB2031" s="89" t="e">
        <f t="shared" si="2367"/>
        <v>#REF!</v>
      </c>
      <c r="CC2031" s="89" t="e">
        <f t="shared" si="2375"/>
        <v>#REF!</v>
      </c>
      <c r="CD2031" s="41"/>
      <c r="CE2031" s="41"/>
      <c r="CF2031" s="42"/>
      <c r="CG2031" s="42"/>
      <c r="CH2031" s="42" t="e">
        <f t="shared" si="2368"/>
        <v>#REF!</v>
      </c>
      <c r="CI2031" s="89"/>
      <c r="CJ2031" s="89"/>
      <c r="CK2031" s="42" t="e">
        <f t="shared" si="2369"/>
        <v>#REF!</v>
      </c>
      <c r="CM2031" s="89" t="e">
        <f t="shared" si="2355"/>
        <v>#REF!</v>
      </c>
      <c r="CN2031" s="89">
        <f t="shared" si="2356"/>
        <v>0</v>
      </c>
    </row>
    <row r="2032" spans="1:92" ht="14.4" x14ac:dyDescent="0.3">
      <c r="E2032" s="32">
        <v>41458.449305555558</v>
      </c>
      <c r="F2032" s="21">
        <f t="shared" si="2339"/>
        <v>1559.788888888892</v>
      </c>
      <c r="G2032" s="21">
        <f t="shared" si="2340"/>
        <v>47.955555555556202</v>
      </c>
      <c r="I2032" s="21">
        <v>1053</v>
      </c>
      <c r="J2032" s="21">
        <v>14862</v>
      </c>
      <c r="K2032" s="21">
        <v>14562</v>
      </c>
      <c r="L2032" s="21">
        <v>9</v>
      </c>
      <c r="M2032" s="124">
        <v>5.77</v>
      </c>
      <c r="O2032" s="40"/>
      <c r="U2032" s="48">
        <f t="shared" si="2341"/>
        <v>5.2695023749151568E-2</v>
      </c>
      <c r="V2032" s="48">
        <f t="shared" si="2342"/>
        <v>7.1794752451619654</v>
      </c>
      <c r="W2032" s="48">
        <f t="shared" si="2343"/>
        <v>3.8498437290309079E-2</v>
      </c>
      <c r="X2032" s="239">
        <f>W2032+V2032+SUM($U$2026:U2032)</f>
        <v>7.3550139042067677</v>
      </c>
      <c r="Y2032" s="240">
        <f>W2032+V2032+SUM($U$2026:U2032)-$X$2027</f>
        <v>7.1607908361340362</v>
      </c>
      <c r="Z2032" s="42"/>
      <c r="AA2032" s="42"/>
      <c r="AB2032" s="41">
        <f t="shared" si="2344"/>
        <v>5.3780623743983701E-2</v>
      </c>
      <c r="AC2032" s="48">
        <f t="shared" si="2345"/>
        <v>7.3273836762530635</v>
      </c>
      <c r="AD2032" s="48">
        <f t="shared" si="2346"/>
        <v>1.1653825110638814</v>
      </c>
      <c r="AE2032" s="48">
        <f t="shared" si="2347"/>
        <v>1.3708782811864881</v>
      </c>
      <c r="AF2032" s="48">
        <f t="shared" si="2348"/>
        <v>1.1653825110638816</v>
      </c>
      <c r="AG2032" s="238">
        <f t="shared" si="2349"/>
        <v>0.20549250736356137</v>
      </c>
      <c r="AH2032" s="48">
        <f t="shared" si="2350"/>
        <v>3.2627590453358328E-6</v>
      </c>
      <c r="AI2032" s="48">
        <f>AE2032+AC2032+SUM($AB$2026:AB2032)</f>
        <v>8.9077385432346006</v>
      </c>
      <c r="AJ2032" s="48">
        <f>AE2032+AC2032+SUM($AB$2026:AB2032)-$AI$2027</f>
        <v>6.2058012812341836</v>
      </c>
      <c r="AK2032" s="46"/>
      <c r="AL2032" s="86"/>
      <c r="AM2032" s="25">
        <v>431.83299999999997</v>
      </c>
      <c r="AN2032" s="25">
        <v>3.4999999999996589E-2</v>
      </c>
      <c r="AQ2032">
        <v>1791</v>
      </c>
      <c r="AR2032" s="25">
        <v>472.55700000000002</v>
      </c>
      <c r="AS2032" s="25">
        <v>0.21700000000001296</v>
      </c>
      <c r="AV2032" s="99">
        <f t="shared" si="2357"/>
        <v>0</v>
      </c>
      <c r="AW2032" s="86">
        <f t="shared" si="2358"/>
        <v>2.1707873641727448E-2</v>
      </c>
      <c r="AX2032" s="86">
        <f t="shared" si="2359"/>
        <v>1.3491704075447606</v>
      </c>
      <c r="AY2032" s="86">
        <f t="shared" si="2351"/>
        <v>0.14105414418173071</v>
      </c>
      <c r="AZ2032" s="86">
        <f t="shared" si="2352"/>
        <v>8.7666843990528704</v>
      </c>
      <c r="BA2032" s="89">
        <f t="shared" si="2370"/>
        <v>0.10943186120389008</v>
      </c>
      <c r="BB2032" s="89">
        <f t="shared" si="2371"/>
        <v>6.0963694200302943</v>
      </c>
      <c r="BC2032" s="91">
        <f>BA2032-BA2029</f>
        <v>7.2204610278316067E-2</v>
      </c>
      <c r="BD2032" s="91">
        <f>BB2032-BB2029</f>
        <v>3.7377951187058707</v>
      </c>
      <c r="BE2032" s="41">
        <f t="shared" ref="BE2032:BE2042" si="2376">1000*(((BC2032)/((BD2032))/0.0112372-1))</f>
        <v>719.0611484814267</v>
      </c>
      <c r="BF2032" s="89">
        <f t="shared" ref="BF2032:BF2044" si="2377">(BE2032-$B$10)/($AM$2023-$B$10)</f>
        <v>7.023664560901044E-2</v>
      </c>
      <c r="BG2032" s="89">
        <f t="shared" ref="BG2032:BG2042" si="2378">1-BF2032</f>
        <v>0.92976335439098956</v>
      </c>
      <c r="BH2032" s="91">
        <f>BF2032*($AJ2032-$AJ2029)</f>
        <v>0.26760160073508815</v>
      </c>
      <c r="BI2032" s="91">
        <f>BG2032*($AJ2032-$AJ2029)</f>
        <v>3.5423981282490984</v>
      </c>
      <c r="BJ2032" s="41">
        <f>1000*((BA2032/BB2032)/0.0112372-1)</f>
        <v>597.40264512750298</v>
      </c>
      <c r="BK2032" s="89">
        <f t="shared" ref="BK2032:BK2052" si="2379">(BJ2032-$B$10)/($AM$2023-$B$10)</f>
        <v>0.22645240630348215</v>
      </c>
      <c r="BL2032" s="89">
        <f t="shared" ref="BL2032:BL2042" si="2380">1-BK2032</f>
        <v>0.77354759369651782</v>
      </c>
      <c r="BM2032" s="89">
        <f t="shared" ref="BM2032:BM2044" si="2381">Y2032-BR2032-BS2032</f>
        <v>0</v>
      </c>
      <c r="BN2032" s="86">
        <f t="shared" si="2360"/>
        <v>6.2667978369331401E-4</v>
      </c>
      <c r="BO2032" s="86">
        <f t="shared" si="2361"/>
        <v>3.7871757506615762E-2</v>
      </c>
      <c r="BP2032" s="86">
        <f t="shared" si="2353"/>
        <v>0.11972534074025552</v>
      </c>
      <c r="BQ2032" s="86">
        <f t="shared" si="2354"/>
        <v>7.2352885634665123</v>
      </c>
      <c r="BR2032" s="86">
        <f t="shared" si="2372"/>
        <v>0.11717649437507571</v>
      </c>
      <c r="BS2032" s="86">
        <f t="shared" si="2373"/>
        <v>7.0436143417589605</v>
      </c>
      <c r="BT2032" s="89">
        <f t="shared" si="2374"/>
        <v>3.5379213225194106E-2</v>
      </c>
      <c r="BU2032" s="89">
        <f t="shared" si="2374"/>
        <v>2.036174696893621</v>
      </c>
      <c r="BV2032" s="41">
        <f t="shared" si="2362"/>
        <v>546.23330650351033</v>
      </c>
      <c r="BW2032" s="89" t="e">
        <f t="shared" si="2363"/>
        <v>#REF!</v>
      </c>
      <c r="BX2032" s="42" t="e">
        <f t="shared" si="2364"/>
        <v>#REF!</v>
      </c>
      <c r="BY2032" s="89" t="e">
        <f t="shared" si="2365"/>
        <v>#REF!</v>
      </c>
      <c r="BZ2032" s="89" t="e">
        <f t="shared" si="2365"/>
        <v>#REF!</v>
      </c>
      <c r="CA2032" s="41">
        <f t="shared" si="2366"/>
        <v>480.42640050998386</v>
      </c>
      <c r="CB2032" s="89" t="e">
        <f t="shared" si="2367"/>
        <v>#REF!</v>
      </c>
      <c r="CC2032" s="89" t="e">
        <f t="shared" si="2375"/>
        <v>#REF!</v>
      </c>
      <c r="CD2032" s="41" t="e">
        <f t="shared" ref="CD2032:CD2042" si="2382">CK2032+CJ2032</f>
        <v>#REF!</v>
      </c>
      <c r="CE2032" s="41" t="e">
        <f t="shared" ref="CE2032:CE2042" si="2383">CH2032+CI2032</f>
        <v>#REF!</v>
      </c>
      <c r="CF2032" s="42" t="e">
        <f t="shared" ref="CF2032:CF2042" si="2384">CK2032*13.49+CJ2032</f>
        <v>#REF!</v>
      </c>
      <c r="CG2032" s="42" t="e">
        <f t="shared" ref="CG2032:CG2042" si="2385">CH2032*13.49+CI2032</f>
        <v>#REF!</v>
      </c>
      <c r="CH2032" s="42" t="e">
        <f t="shared" si="2368"/>
        <v>#REF!</v>
      </c>
      <c r="CI2032" s="89">
        <f t="shared" ref="CI2032:CI2043" si="2386">BL2032*$AJ2032</f>
        <v>4.8004826480574696</v>
      </c>
      <c r="CJ2032" s="89">
        <f t="shared" ref="CJ2032:CJ2043" si="2387">BK2032*$AJ2032</f>
        <v>1.4053186331767133</v>
      </c>
      <c r="CK2032" s="42" t="e">
        <f t="shared" si="2369"/>
        <v>#REF!</v>
      </c>
      <c r="CM2032" s="89" t="e">
        <f t="shared" si="2355"/>
        <v>#REF!</v>
      </c>
      <c r="CN2032" s="89">
        <f t="shared" si="2356"/>
        <v>8.031525697051789E-2</v>
      </c>
    </row>
    <row r="2033" spans="4:92" ht="14.4" x14ac:dyDescent="0.3">
      <c r="E2033" s="32">
        <v>41471.499305555553</v>
      </c>
      <c r="F2033" s="21">
        <f t="shared" si="2339"/>
        <v>1572.8388888888876</v>
      </c>
      <c r="G2033" s="21">
        <f t="shared" si="2340"/>
        <v>61.005555555551837</v>
      </c>
      <c r="I2033" s="21">
        <v>1063</v>
      </c>
      <c r="J2033" s="21">
        <v>16842</v>
      </c>
      <c r="K2033" s="21">
        <v>17787</v>
      </c>
      <c r="L2033" s="21">
        <v>13</v>
      </c>
      <c r="M2033" s="124">
        <v>5.77</v>
      </c>
      <c r="O2033" s="40"/>
      <c r="U2033" s="48">
        <f t="shared" si="2341"/>
        <v>6.4976479379196164E-2</v>
      </c>
      <c r="V2033" s="48">
        <f t="shared" si="2342"/>
        <v>8.8527718943902496</v>
      </c>
      <c r="W2033" s="48">
        <f t="shared" si="2343"/>
        <v>4.747114127195589E-2</v>
      </c>
      <c r="X2033" s="239">
        <f>W2033+V2033+SUM($U$2026:U2033)</f>
        <v>9.1022597367958937</v>
      </c>
      <c r="Y2033" s="240">
        <f>W2033+V2033+SUM($U$2026:U2033)-$X$2027</f>
        <v>8.9080366687231631</v>
      </c>
      <c r="Z2033" s="42"/>
      <c r="AA2033" s="42"/>
      <c r="AB2033" s="41">
        <f t="shared" si="2344"/>
        <v>6.1524364181954339E-2</v>
      </c>
      <c r="AC2033" s="48">
        <f t="shared" si="2345"/>
        <v>8.3824357252668005</v>
      </c>
      <c r="AD2033" s="48">
        <f t="shared" si="2346"/>
        <v>1.3331830877100141</v>
      </c>
      <c r="AE2033" s="48">
        <f t="shared" si="2347"/>
        <v>1.5682676910247677</v>
      </c>
      <c r="AF2033" s="48">
        <f t="shared" si="2348"/>
        <v>1.3331830877100141</v>
      </c>
      <c r="AG2033" s="238">
        <f t="shared" si="2349"/>
        <v>0.23508087075901571</v>
      </c>
      <c r="AH2033" s="48">
        <f t="shared" si="2350"/>
        <v>3.7325557378955399E-6</v>
      </c>
      <c r="AI2033" s="48">
        <f>AE2033+AC2033+SUM($AB$2026:AB2033)</f>
        <v>10.22170436626857</v>
      </c>
      <c r="AJ2033" s="48">
        <f>AE2033+AC2033+SUM($AB$2026:AB2033)-$AI$2027</f>
        <v>7.5197671042681531</v>
      </c>
      <c r="AK2033" s="46"/>
      <c r="AL2033" s="86"/>
      <c r="AM2033" s="25">
        <v>449.28750000000002</v>
      </c>
      <c r="AN2033" s="25">
        <v>0.14849999999998431</v>
      </c>
      <c r="AQ2033">
        <v>2344</v>
      </c>
      <c r="AR2033" s="25">
        <v>478.38599999999997</v>
      </c>
      <c r="AS2033" s="25">
        <v>7.8999999999979309E-2</v>
      </c>
      <c r="AV2033" s="99">
        <f t="shared" si="2357"/>
        <v>0</v>
      </c>
      <c r="AW2033" s="86">
        <f t="shared" si="2358"/>
        <v>2.5131414768826209E-2</v>
      </c>
      <c r="AX2033" s="86">
        <f t="shared" si="2359"/>
        <v>1.5431362762559415</v>
      </c>
      <c r="AY2033" s="86">
        <f t="shared" si="2351"/>
        <v>0.16380232376346282</v>
      </c>
      <c r="AZ2033" s="86">
        <f t="shared" si="2352"/>
        <v>10.057902042505107</v>
      </c>
      <c r="BA2033" s="89">
        <f t="shared" si="2370"/>
        <v>0.13218004078562218</v>
      </c>
      <c r="BB2033" s="89">
        <f t="shared" si="2371"/>
        <v>7.3875870634825311</v>
      </c>
      <c r="BC2033" s="89">
        <f>BA2033-BA2032</f>
        <v>2.27481795817321E-2</v>
      </c>
      <c r="BD2033" s="89">
        <f>BB2033-BB2032</f>
        <v>1.2912176434522369</v>
      </c>
      <c r="BE2033" s="41">
        <f t="shared" si="2376"/>
        <v>567.79431689428623</v>
      </c>
      <c r="BF2033" s="89">
        <f t="shared" si="2377"/>
        <v>0.26447101898021275</v>
      </c>
      <c r="BG2033" s="89">
        <f t="shared" si="2378"/>
        <v>0.73552898101978725</v>
      </c>
      <c r="BH2033" s="89">
        <f>BF2033*($AJ2033-$AJ2032)</f>
        <v>0.34750588012296779</v>
      </c>
      <c r="BI2033" s="89">
        <f t="shared" ref="BI2033:BI2042" si="2388">BG2033*($AJ2033-$AJ2032)</f>
        <v>0.96645994291100168</v>
      </c>
      <c r="BJ2033" s="41">
        <f>1000*((BA2033/BB2033)/0.0112372-1)</f>
        <v>592.22764069380469</v>
      </c>
      <c r="BK2033" s="89">
        <f t="shared" si="2379"/>
        <v>0.23309737752966622</v>
      </c>
      <c r="BL2033" s="89">
        <f t="shared" si="2380"/>
        <v>0.76690262247033381</v>
      </c>
      <c r="BM2033" s="89">
        <f t="shared" si="2381"/>
        <v>0</v>
      </c>
      <c r="BN2033" s="86">
        <f t="shared" si="2360"/>
        <v>7.7574681324944566E-4</v>
      </c>
      <c r="BO2033" s="86">
        <f t="shared" si="2361"/>
        <v>4.6695394458706442E-2</v>
      </c>
      <c r="BP2033" s="86">
        <f t="shared" si="2353"/>
        <v>0.14874403258468838</v>
      </c>
      <c r="BQ2033" s="86">
        <f t="shared" si="2354"/>
        <v>8.9535157042112044</v>
      </c>
      <c r="BR2033" s="86">
        <f t="shared" si="2372"/>
        <v>0.14619518621950855</v>
      </c>
      <c r="BS2033" s="86">
        <f t="shared" si="2373"/>
        <v>8.7618414825036535</v>
      </c>
      <c r="BT2033" s="89">
        <f t="shared" si="2374"/>
        <v>2.9018691844432842E-2</v>
      </c>
      <c r="BU2033" s="89">
        <f t="shared" si="2374"/>
        <v>1.718227140744693</v>
      </c>
      <c r="BV2033" s="41">
        <f t="shared" si="2362"/>
        <v>502.93135610359553</v>
      </c>
      <c r="BW2033" s="89" t="e">
        <f t="shared" si="2363"/>
        <v>#REF!</v>
      </c>
      <c r="BX2033" s="42" t="e">
        <f t="shared" si="2364"/>
        <v>#REF!</v>
      </c>
      <c r="BY2033" s="89" t="e">
        <f t="shared" si="2365"/>
        <v>#REF!</v>
      </c>
      <c r="BZ2033" s="89" t="e">
        <f t="shared" si="2365"/>
        <v>#REF!</v>
      </c>
      <c r="CA2033" s="41">
        <f t="shared" si="2366"/>
        <v>484.83969942430627</v>
      </c>
      <c r="CB2033" s="89" t="e">
        <f t="shared" si="2367"/>
        <v>#REF!</v>
      </c>
      <c r="CC2033" s="89" t="e">
        <f t="shared" si="2375"/>
        <v>#REF!</v>
      </c>
      <c r="CD2033" s="41" t="e">
        <f t="shared" si="2382"/>
        <v>#REF!</v>
      </c>
      <c r="CE2033" s="41" t="e">
        <f t="shared" si="2383"/>
        <v>#REF!</v>
      </c>
      <c r="CF2033" s="42" t="e">
        <f t="shared" si="2384"/>
        <v>#REF!</v>
      </c>
      <c r="CG2033" s="42" t="e">
        <f t="shared" si="2385"/>
        <v>#REF!</v>
      </c>
      <c r="CH2033" s="42" t="e">
        <f t="shared" si="2368"/>
        <v>#REF!</v>
      </c>
      <c r="CI2033" s="89">
        <f t="shared" si="2386"/>
        <v>5.7669291126293949</v>
      </c>
      <c r="CJ2033" s="89">
        <f t="shared" si="2387"/>
        <v>1.7528379916387586</v>
      </c>
      <c r="CK2033" s="42" t="e">
        <f t="shared" si="2369"/>
        <v>#REF!</v>
      </c>
      <c r="CM2033" s="89" t="e">
        <f t="shared" si="2355"/>
        <v>#REF!</v>
      </c>
      <c r="CN2033" s="89">
        <f t="shared" si="2356"/>
        <v>9.6484546985919156E-2</v>
      </c>
    </row>
    <row r="2034" spans="4:92" ht="14.4" x14ac:dyDescent="0.3">
      <c r="E2034" s="32">
        <v>41508.468055555553</v>
      </c>
      <c r="F2034" s="21">
        <f t="shared" si="2339"/>
        <v>1609.8076388888876</v>
      </c>
      <c r="G2034" s="21">
        <f t="shared" si="2340"/>
        <v>97.974305555551837</v>
      </c>
      <c r="I2034" s="21">
        <v>1047</v>
      </c>
      <c r="J2034" s="21">
        <v>17784</v>
      </c>
      <c r="K2034" s="21">
        <v>21069</v>
      </c>
      <c r="L2034" s="21">
        <v>14</v>
      </c>
      <c r="M2034" s="124">
        <v>5.77</v>
      </c>
      <c r="O2034" s="40"/>
      <c r="U2034" s="48">
        <f t="shared" si="2341"/>
        <v>7.5807262066478906E-2</v>
      </c>
      <c r="V2034" s="48">
        <f t="shared" si="2342"/>
        <v>10.328420459598975</v>
      </c>
      <c r="W2034" s="48">
        <f t="shared" si="2343"/>
        <v>5.5383998661986643E-2</v>
      </c>
      <c r="X2034" s="239">
        <f>W2034+V2034+SUM($U$2026:U2034)</f>
        <v>10.661628421461129</v>
      </c>
      <c r="Y2034" s="240">
        <f>W2034+V2034+SUM($U$2026:U2034)-$X$2027</f>
        <v>10.467405353388399</v>
      </c>
      <c r="Z2034" s="42"/>
      <c r="AA2034" s="42"/>
      <c r="AB2034" s="41">
        <f t="shared" si="2344"/>
        <v>6.3987676139838662E-2</v>
      </c>
      <c r="AC2034" s="48">
        <f t="shared" si="2345"/>
        <v>8.7180516139118236</v>
      </c>
      <c r="AD2034" s="48">
        <f t="shared" si="2346"/>
        <v>1.3865610605776877</v>
      </c>
      <c r="AE2034" s="48">
        <f t="shared" si="2347"/>
        <v>1.631057979194833</v>
      </c>
      <c r="AF2034" s="48">
        <f t="shared" si="2348"/>
        <v>1.3865610605776877</v>
      </c>
      <c r="AG2034" s="238">
        <f t="shared" si="2349"/>
        <v>0.24449303661737321</v>
      </c>
      <c r="AH2034" s="48">
        <f t="shared" si="2350"/>
        <v>3.8819997720579386E-6</v>
      </c>
      <c r="AI2034" s="48">
        <f>AE2034+AC2034+SUM($AB$2026:AB2034)</f>
        <v>10.684098219223499</v>
      </c>
      <c r="AJ2034" s="48">
        <f>AE2034+AC2034+SUM($AB$2026:AB2034)-$AI$2027</f>
        <v>7.9821609572230816</v>
      </c>
      <c r="AK2034" s="46"/>
      <c r="AL2034" s="86"/>
      <c r="AM2034" s="25">
        <v>472.63249999999999</v>
      </c>
      <c r="AN2034" s="25">
        <v>0.22950000000000159</v>
      </c>
      <c r="AQ2034">
        <v>2361</v>
      </c>
      <c r="AR2034" s="25">
        <v>481.07</v>
      </c>
      <c r="AS2034" s="25">
        <v>0.40699999999998226</v>
      </c>
      <c r="AV2034" s="99">
        <f t="shared" si="2357"/>
        <v>0</v>
      </c>
      <c r="AW2034" s="86">
        <f t="shared" si="2358"/>
        <v>2.6551795020442855E-2</v>
      </c>
      <c r="AX2034" s="86">
        <f t="shared" si="2359"/>
        <v>1.6045061841743902</v>
      </c>
      <c r="AY2034" s="86">
        <f t="shared" si="2351"/>
        <v>0.17392513908986831</v>
      </c>
      <c r="AZ2034" s="86">
        <f t="shared" si="2352"/>
        <v>10.510173080133631</v>
      </c>
      <c r="BA2034" s="89">
        <f t="shared" si="2370"/>
        <v>0.1423028561120277</v>
      </c>
      <c r="BB2034" s="89">
        <f t="shared" si="2371"/>
        <v>7.8398581011110551</v>
      </c>
      <c r="BC2034" s="89">
        <f t="shared" ref="BC2034:BD2042" si="2389">BA2034-BA2033</f>
        <v>1.0122815326405521E-2</v>
      </c>
      <c r="BD2034" s="89">
        <f t="shared" si="2389"/>
        <v>0.45227103762852394</v>
      </c>
      <c r="BE2034" s="41">
        <f t="shared" si="2376"/>
        <v>991.79402847960671</v>
      </c>
      <c r="BF2034" s="89">
        <f t="shared" si="2377"/>
        <v>-0.27996636643499445</v>
      </c>
      <c r="BG2034" s="89">
        <f t="shared" si="2378"/>
        <v>1.2799663664349945</v>
      </c>
      <c r="BH2034" s="89">
        <f t="shared" ref="BH2034:BH2042" si="2390">BF2034*($AJ2034-$AJ2033)</f>
        <v>-0.12945472687366846</v>
      </c>
      <c r="BI2034" s="89">
        <f t="shared" si="2388"/>
        <v>0.59184857982859695</v>
      </c>
      <c r="BJ2034" s="41">
        <f t="shared" ref="BJ2034:BJ2042" si="2391">1000*((BA2034/BB2034)/0.0112372-1)</f>
        <v>615.27809677026801</v>
      </c>
      <c r="BK2034" s="89">
        <f t="shared" si="2379"/>
        <v>0.20349940919149095</v>
      </c>
      <c r="BL2034" s="89">
        <f t="shared" si="2380"/>
        <v>0.79650059080850899</v>
      </c>
      <c r="BM2034" s="89">
        <f t="shared" si="2381"/>
        <v>0</v>
      </c>
      <c r="BN2034" s="86">
        <f t="shared" si="2360"/>
        <v>9.0667051977944913E-4</v>
      </c>
      <c r="BO2034" s="86">
        <f t="shared" si="2361"/>
        <v>5.4477328142207189E-2</v>
      </c>
      <c r="BP2034" s="86">
        <f t="shared" si="2353"/>
        <v>0.17453749126309051</v>
      </c>
      <c r="BQ2034" s="86">
        <f t="shared" si="2354"/>
        <v>10.487090930198038</v>
      </c>
      <c r="BR2034" s="86">
        <f t="shared" si="2372"/>
        <v>0.17198864489791069</v>
      </c>
      <c r="BS2034" s="86">
        <f t="shared" si="2373"/>
        <v>10.295416708490487</v>
      </c>
      <c r="BT2034" s="89">
        <f t="shared" si="2374"/>
        <v>2.5793458678402131E-2</v>
      </c>
      <c r="BU2034" s="89">
        <f t="shared" si="2374"/>
        <v>1.5335752259868336</v>
      </c>
      <c r="BV2034" s="41">
        <f t="shared" si="2362"/>
        <v>496.74007326597768</v>
      </c>
      <c r="BW2034" s="89" t="e">
        <f t="shared" si="2363"/>
        <v>#REF!</v>
      </c>
      <c r="BX2034" s="42" t="e">
        <f t="shared" si="2364"/>
        <v>#REF!</v>
      </c>
      <c r="BY2034" s="89" t="e">
        <f t="shared" si="2365"/>
        <v>#REF!</v>
      </c>
      <c r="BZ2034" s="89" t="e">
        <f t="shared" si="2365"/>
        <v>#REF!</v>
      </c>
      <c r="CA2034" s="41">
        <f t="shared" si="2366"/>
        <v>486.61234438082522</v>
      </c>
      <c r="CB2034" s="89" t="e">
        <f t="shared" si="2367"/>
        <v>#REF!</v>
      </c>
      <c r="CC2034" s="89" t="e">
        <f t="shared" si="2375"/>
        <v>#REF!</v>
      </c>
      <c r="CD2034" s="41" t="e">
        <f t="shared" si="2382"/>
        <v>#REF!</v>
      </c>
      <c r="CE2034" s="41" t="e">
        <f t="shared" si="2383"/>
        <v>#REF!</v>
      </c>
      <c r="CF2034" s="42" t="e">
        <f t="shared" si="2384"/>
        <v>#REF!</v>
      </c>
      <c r="CG2034" s="42" t="e">
        <f t="shared" si="2385"/>
        <v>#REF!</v>
      </c>
      <c r="CH2034" s="42" t="e">
        <f t="shared" si="2368"/>
        <v>#REF!</v>
      </c>
      <c r="CI2034" s="140">
        <f t="shared" si="2386"/>
        <v>6.357795918356798</v>
      </c>
      <c r="CJ2034" s="140">
        <f t="shared" si="2387"/>
        <v>1.6243650388662829</v>
      </c>
      <c r="CK2034" s="42" t="e">
        <f t="shared" si="2369"/>
        <v>#REF!</v>
      </c>
      <c r="CM2034" s="89" t="e">
        <f t="shared" si="2355"/>
        <v>#REF!</v>
      </c>
      <c r="CN2034" s="89">
        <f t="shared" si="2356"/>
        <v>0.10637014033486054</v>
      </c>
    </row>
    <row r="2035" spans="4:92" ht="14.4" x14ac:dyDescent="0.3">
      <c r="E2035" s="32">
        <v>41548.583333333336</v>
      </c>
      <c r="F2035" s="21">
        <f t="shared" si="2339"/>
        <v>1649.9229166666701</v>
      </c>
      <c r="G2035" s="21">
        <f t="shared" si="2340"/>
        <v>138.0895833333343</v>
      </c>
      <c r="I2035" s="21">
        <v>1043</v>
      </c>
      <c r="J2035" s="21">
        <v>20227</v>
      </c>
      <c r="K2035" s="21">
        <v>25753</v>
      </c>
      <c r="L2035" s="21">
        <v>23</v>
      </c>
      <c r="M2035" s="124">
        <v>5.77</v>
      </c>
      <c r="O2035" s="40"/>
      <c r="U2035" s="48">
        <f t="shared" si="2341"/>
        <v>9.2306512515318254E-2</v>
      </c>
      <c r="V2035" s="48">
        <f t="shared" si="2342"/>
        <v>12.576373904407447</v>
      </c>
      <c r="W2035" s="48">
        <f t="shared" si="2343"/>
        <v>6.7438179750613114E-2</v>
      </c>
      <c r="X2035" s="239">
        <f>W2035+V2035+SUM($U$2026:U2035)</f>
        <v>13.013942559873547</v>
      </c>
      <c r="Y2035" s="240">
        <f>W2035+V2035+SUM($U$2026:U2035)-$X$2027</f>
        <v>12.819719491800816</v>
      </c>
      <c r="Z2035" s="42"/>
      <c r="AA2035" s="42"/>
      <c r="AB2035" s="41">
        <f t="shared" si="2344"/>
        <v>7.2499663287669103E-2</v>
      </c>
      <c r="AC2035" s="48">
        <f t="shared" si="2345"/>
        <v>9.8777740443618001</v>
      </c>
      <c r="AD2035" s="48">
        <f t="shared" si="2346"/>
        <v>1.5710089205300708</v>
      </c>
      <c r="AE2035" s="48">
        <f t="shared" si="2347"/>
        <v>1.8480301431148292</v>
      </c>
      <c r="AF2035" s="48">
        <f t="shared" si="2348"/>
        <v>1.571008920530071</v>
      </c>
      <c r="AG2035" s="238">
        <f t="shared" si="2349"/>
        <v>0.27701682418035695</v>
      </c>
      <c r="AH2035" s="48">
        <f t="shared" si="2350"/>
        <v>4.3984044012153491E-6</v>
      </c>
      <c r="AI2035" s="48">
        <f>AE2035+AC2035+SUM($AB$2026:AB2035)</f>
        <v>12.13329247688114</v>
      </c>
      <c r="AJ2035" s="48">
        <f>AE2035+AC2035+SUM($AB$2026:AB2035)-$AI$2027</f>
        <v>9.4313552148807229</v>
      </c>
      <c r="AK2035" s="46"/>
      <c r="AL2035" s="86"/>
      <c r="AM2035" s="25">
        <v>484.721</v>
      </c>
      <c r="AN2035" s="25">
        <v>0.16199999999997772</v>
      </c>
      <c r="AQ2035">
        <v>2247</v>
      </c>
      <c r="AR2035" s="25">
        <v>476.23099999999999</v>
      </c>
      <c r="AS2035" s="25">
        <v>0.11400000000000432</v>
      </c>
      <c r="AV2035" s="99">
        <f t="shared" si="2357"/>
        <v>0</v>
      </c>
      <c r="AW2035" s="86">
        <f t="shared" si="2358"/>
        <v>3.0326757455595547E-2</v>
      </c>
      <c r="AX2035" s="86">
        <f t="shared" si="2359"/>
        <v>1.8177033856592337</v>
      </c>
      <c r="AY2035" s="86">
        <f t="shared" si="2351"/>
        <v>0.19911115598145993</v>
      </c>
      <c r="AZ2035" s="86">
        <f t="shared" si="2352"/>
        <v>11.934181320899681</v>
      </c>
      <c r="BA2035" s="89">
        <f t="shared" si="2370"/>
        <v>0.16748887300361931</v>
      </c>
      <c r="BB2035" s="89">
        <f t="shared" si="2371"/>
        <v>9.2638663418771046</v>
      </c>
      <c r="BC2035" s="89">
        <f t="shared" si="2389"/>
        <v>2.5186016891591612E-2</v>
      </c>
      <c r="BD2035" s="89">
        <f t="shared" si="2389"/>
        <v>1.4240082407660495</v>
      </c>
      <c r="BE2035" s="41">
        <f t="shared" si="2376"/>
        <v>573.94255338851497</v>
      </c>
      <c r="BF2035" s="89">
        <f t="shared" si="2377"/>
        <v>0.25657636785104876</v>
      </c>
      <c r="BG2035" s="89">
        <f t="shared" si="2378"/>
        <v>0.74342363214895124</v>
      </c>
      <c r="BH2035" s="89">
        <f t="shared" si="2390"/>
        <v>0.37182899894039451</v>
      </c>
      <c r="BI2035" s="89">
        <f t="shared" si="2388"/>
        <v>1.0773652587172469</v>
      </c>
      <c r="BJ2035" s="41">
        <f t="shared" si="2391"/>
        <v>608.92414559697943</v>
      </c>
      <c r="BK2035" s="89">
        <f t="shared" si="2379"/>
        <v>0.21165820852394052</v>
      </c>
      <c r="BL2035" s="89">
        <f t="shared" si="2380"/>
        <v>0.78834179147605954</v>
      </c>
      <c r="BM2035" s="89">
        <f t="shared" si="2381"/>
        <v>0</v>
      </c>
      <c r="BN2035" s="86">
        <f t="shared" si="2360"/>
        <v>1.1004567835458609E-3</v>
      </c>
      <c r="BO2035" s="86">
        <f t="shared" si="2361"/>
        <v>6.6337722967067247E-2</v>
      </c>
      <c r="BP2035" s="86">
        <f t="shared" si="2353"/>
        <v>0.21236162398880329</v>
      </c>
      <c r="BQ2035" s="86">
        <f t="shared" si="2354"/>
        <v>12.801580935884743</v>
      </c>
      <c r="BR2035" s="86">
        <f t="shared" si="2372"/>
        <v>0.20981277762362346</v>
      </c>
      <c r="BS2035" s="86">
        <f t="shared" si="2373"/>
        <v>12.609906714177193</v>
      </c>
      <c r="BT2035" s="89">
        <f t="shared" si="2374"/>
        <v>3.7824132725712778E-2</v>
      </c>
      <c r="BU2035" s="89">
        <f t="shared" si="2374"/>
        <v>2.3144900056867055</v>
      </c>
      <c r="BV2035" s="41">
        <f t="shared" si="2362"/>
        <v>454.30520516548302</v>
      </c>
      <c r="BW2035" s="89" t="e">
        <f t="shared" si="2363"/>
        <v>#REF!</v>
      </c>
      <c r="BX2035" s="42" t="e">
        <f t="shared" si="2364"/>
        <v>#REF!</v>
      </c>
      <c r="BY2035" s="89" t="e">
        <f t="shared" si="2365"/>
        <v>#REF!</v>
      </c>
      <c r="BZ2035" s="89" t="e">
        <f t="shared" si="2365"/>
        <v>#REF!</v>
      </c>
      <c r="CA2035" s="41">
        <f t="shared" si="2366"/>
        <v>480.68251852872999</v>
      </c>
      <c r="CB2035" s="89" t="e">
        <f t="shared" si="2367"/>
        <v>#REF!</v>
      </c>
      <c r="CC2035" s="89" t="e">
        <f t="shared" si="2375"/>
        <v>#REF!</v>
      </c>
      <c r="CD2035" s="41" t="e">
        <f t="shared" si="2382"/>
        <v>#REF!</v>
      </c>
      <c r="CE2035" s="41" t="e">
        <f t="shared" si="2383"/>
        <v>#REF!</v>
      </c>
      <c r="CF2035" s="42" t="e">
        <f t="shared" si="2384"/>
        <v>#REF!</v>
      </c>
      <c r="CG2035" s="42" t="e">
        <f t="shared" si="2385"/>
        <v>#REF!</v>
      </c>
      <c r="CH2035" s="42" t="e">
        <f t="shared" si="2368"/>
        <v>#REF!</v>
      </c>
      <c r="CI2035" s="89">
        <f t="shared" si="2386"/>
        <v>7.4351314661461458</v>
      </c>
      <c r="CJ2035" s="89">
        <f t="shared" si="2387"/>
        <v>1.996223748734578</v>
      </c>
      <c r="CK2035" s="42" t="e">
        <f t="shared" si="2369"/>
        <v>#REF!</v>
      </c>
      <c r="CM2035" s="89" t="e">
        <f t="shared" si="2355"/>
        <v>#REF!</v>
      </c>
      <c r="CN2035" s="89">
        <f t="shared" si="2356"/>
        <v>0.12439467822152249</v>
      </c>
    </row>
    <row r="2036" spans="4:92" ht="14.4" x14ac:dyDescent="0.3">
      <c r="E2036" s="32">
        <v>41583.5625</v>
      </c>
      <c r="F2036" s="21">
        <f t="shared" si="2339"/>
        <v>1684.9020833333343</v>
      </c>
      <c r="G2036" s="21">
        <f t="shared" si="2340"/>
        <v>173.06874999999854</v>
      </c>
      <c r="I2036" s="21">
        <v>1042</v>
      </c>
      <c r="J2036" s="21">
        <v>23382</v>
      </c>
      <c r="K2036" s="21">
        <v>30059</v>
      </c>
      <c r="L2036" s="21">
        <v>17</v>
      </c>
      <c r="M2036" s="124">
        <v>5.77</v>
      </c>
      <c r="O2036" s="40"/>
      <c r="U2036" s="48">
        <f t="shared" si="2341"/>
        <v>0.10763721543189192</v>
      </c>
      <c r="V2036" s="48">
        <f t="shared" si="2342"/>
        <v>14.665117665192739</v>
      </c>
      <c r="W2036" s="48">
        <f t="shared" si="2343"/>
        <v>7.8638632143607293E-2</v>
      </c>
      <c r="X2036" s="239">
        <f>W2036+V2036+SUM($U$2026:U2036)</f>
        <v>15.221523988483723</v>
      </c>
      <c r="Y2036" s="240">
        <f>W2036+V2036+SUM($U$2026:U2036)-$X$2027</f>
        <v>15.027300920410992</v>
      </c>
      <c r="Z2036" s="42"/>
      <c r="AA2036" s="42"/>
      <c r="AB2036" s="41">
        <f t="shared" si="2344"/>
        <v>8.3727781071509258E-2</v>
      </c>
      <c r="AC2036" s="48">
        <f t="shared" si="2345"/>
        <v>11.407557844490389</v>
      </c>
      <c r="AD2036" s="48">
        <f t="shared" si="2346"/>
        <v>1.8143131291190695</v>
      </c>
      <c r="AE2036" s="48">
        <f t="shared" si="2347"/>
        <v>2.1342369911749008</v>
      </c>
      <c r="AF2036" s="48">
        <f t="shared" si="2348"/>
        <v>1.8143131291190695</v>
      </c>
      <c r="AG2036" s="238">
        <f t="shared" si="2349"/>
        <v>0.31991878246478123</v>
      </c>
      <c r="AH2036" s="48">
        <f t="shared" si="2350"/>
        <v>5.0795910500670892E-6</v>
      </c>
      <c r="AI2036" s="48">
        <f>AE2036+AC2036+SUM($AB$2026:AB2036)</f>
        <v>14.033010906141309</v>
      </c>
      <c r="AJ2036" s="48">
        <f>AE2036+AC2036+SUM($AB$2026:AB2036)-$AI$2027</f>
        <v>11.331073644140892</v>
      </c>
      <c r="AK2036" s="46"/>
      <c r="AL2036" s="86"/>
      <c r="AM2036" s="25">
        <v>492.29899999999998</v>
      </c>
      <c r="AN2036" s="25">
        <v>0.24699999999998568</v>
      </c>
      <c r="AQ2036">
        <v>2210</v>
      </c>
      <c r="AR2036" s="25">
        <v>474.10149999999999</v>
      </c>
      <c r="AS2036" s="25">
        <v>5.3499999999985448E-2</v>
      </c>
      <c r="AV2036" s="99">
        <f t="shared" si="2357"/>
        <v>0</v>
      </c>
      <c r="AW2036" s="86">
        <f t="shared" si="2358"/>
        <v>3.5199313443321771E-2</v>
      </c>
      <c r="AX2036" s="86">
        <f t="shared" si="2359"/>
        <v>2.0990376777315793</v>
      </c>
      <c r="AY2036" s="86">
        <f t="shared" si="2351"/>
        <v>0.23144212731825028</v>
      </c>
      <c r="AZ2036" s="86">
        <f t="shared" si="2352"/>
        <v>13.801568778823059</v>
      </c>
      <c r="BA2036" s="89">
        <f t="shared" si="2370"/>
        <v>0.19981984434040967</v>
      </c>
      <c r="BB2036" s="89">
        <f t="shared" si="2371"/>
        <v>11.131253799800483</v>
      </c>
      <c r="BC2036" s="89">
        <f t="shared" si="2389"/>
        <v>3.233097133679036E-2</v>
      </c>
      <c r="BD2036" s="89">
        <f t="shared" si="2389"/>
        <v>1.8673874579233782</v>
      </c>
      <c r="BE2036" s="41">
        <f t="shared" si="2376"/>
        <v>540.72881335557986</v>
      </c>
      <c r="BF2036" s="89">
        <f t="shared" si="2377"/>
        <v>0.2992245142749711</v>
      </c>
      <c r="BG2036" s="89">
        <f t="shared" si="2378"/>
        <v>0.7007754857250289</v>
      </c>
      <c r="BH2036" s="89">
        <f t="shared" si="2390"/>
        <v>0.56844232425458507</v>
      </c>
      <c r="BI2036" s="89">
        <f t="shared" si="2388"/>
        <v>1.3312761050055837</v>
      </c>
      <c r="BJ2036" s="41">
        <f t="shared" si="2391"/>
        <v>597.48364568502961</v>
      </c>
      <c r="BK2036" s="89">
        <f t="shared" si="2379"/>
        <v>0.22634839743141927</v>
      </c>
      <c r="BL2036" s="89">
        <f t="shared" si="2380"/>
        <v>0.77365160256858068</v>
      </c>
      <c r="BM2036" s="89">
        <f t="shared" si="2381"/>
        <v>0</v>
      </c>
      <c r="BN2036" s="86">
        <f t="shared" si="2360"/>
        <v>1.281404937647002E-3</v>
      </c>
      <c r="BO2036" s="86">
        <f t="shared" si="2361"/>
        <v>7.7357227205960291E-2</v>
      </c>
      <c r="BP2036" s="86">
        <f t="shared" si="2353"/>
        <v>0.24803249326280316</v>
      </c>
      <c r="BQ2036" s="86">
        <f t="shared" si="2354"/>
        <v>14.973491495220919</v>
      </c>
      <c r="BR2036" s="86">
        <f t="shared" si="2372"/>
        <v>0.24548364689762334</v>
      </c>
      <c r="BS2036" s="86">
        <f t="shared" si="2373"/>
        <v>14.781817273513369</v>
      </c>
      <c r="BT2036" s="89">
        <f t="shared" si="2374"/>
        <v>3.5670869273999872E-2</v>
      </c>
      <c r="BU2036" s="89">
        <f t="shared" si="2374"/>
        <v>2.171910559336176</v>
      </c>
      <c r="BV2036" s="41">
        <f t="shared" si="2362"/>
        <v>461.549893541904</v>
      </c>
      <c r="BW2036" s="89" t="e">
        <f t="shared" si="2363"/>
        <v>#REF!</v>
      </c>
      <c r="BX2036" s="42" t="e">
        <f t="shared" si="2364"/>
        <v>#REF!</v>
      </c>
      <c r="BY2036" s="89" t="e">
        <f t="shared" si="2365"/>
        <v>#REF!</v>
      </c>
      <c r="BZ2036" s="89" t="e">
        <f t="shared" si="2365"/>
        <v>#REF!</v>
      </c>
      <c r="CA2036" s="41">
        <f t="shared" si="2366"/>
        <v>477.87133845067808</v>
      </c>
      <c r="CB2036" s="89" t="e">
        <f t="shared" si="2367"/>
        <v>#REF!</v>
      </c>
      <c r="CC2036" s="89" t="e">
        <f t="shared" si="2375"/>
        <v>#REF!</v>
      </c>
      <c r="CD2036" s="41" t="e">
        <f t="shared" si="2382"/>
        <v>#REF!</v>
      </c>
      <c r="CE2036" s="41" t="e">
        <f t="shared" si="2383"/>
        <v>#REF!</v>
      </c>
      <c r="CF2036" s="42" t="e">
        <f t="shared" si="2384"/>
        <v>#REF!</v>
      </c>
      <c r="CG2036" s="42" t="e">
        <f t="shared" si="2385"/>
        <v>#REF!</v>
      </c>
      <c r="CH2036" s="42" t="e">
        <f t="shared" si="2368"/>
        <v>#REF!</v>
      </c>
      <c r="CI2036" s="89">
        <f t="shared" si="2386"/>
        <v>8.7663032836122081</v>
      </c>
      <c r="CJ2036" s="89">
        <f t="shared" si="2387"/>
        <v>2.5647703605286827</v>
      </c>
      <c r="CK2036" s="42" t="e">
        <f t="shared" si="2369"/>
        <v>#REF!</v>
      </c>
      <c r="CM2036" s="89" t="e">
        <f t="shared" si="2355"/>
        <v>#REF!</v>
      </c>
      <c r="CN2036" s="89">
        <f t="shared" si="2356"/>
        <v>0.14666606516944969</v>
      </c>
    </row>
    <row r="2037" spans="4:92" ht="14.4" x14ac:dyDescent="0.3">
      <c r="E2037" s="32">
        <v>41617.555555555555</v>
      </c>
      <c r="F2037" s="21">
        <f t="shared" si="2339"/>
        <v>1718.8951388888891</v>
      </c>
      <c r="G2037" s="21">
        <f t="shared" si="2340"/>
        <v>207.06180555555329</v>
      </c>
      <c r="I2037" s="21">
        <v>1035</v>
      </c>
      <c r="J2037" s="21">
        <v>25931</v>
      </c>
      <c r="K2037" s="21">
        <v>33437</v>
      </c>
      <c r="L2037" s="21">
        <v>5</v>
      </c>
      <c r="M2037" s="124">
        <v>5.77</v>
      </c>
      <c r="O2037" s="40"/>
      <c r="U2037" s="48">
        <f t="shared" si="2341"/>
        <v>0.11892902587259885</v>
      </c>
      <c r="V2037" s="48">
        <f t="shared" si="2342"/>
        <v>16.203579321800724</v>
      </c>
      <c r="W2037" s="48">
        <f t="shared" si="2343"/>
        <v>8.6888311624065115E-2</v>
      </c>
      <c r="X2037" s="239">
        <f>W2037+V2037+SUM($U$2026:U2037)</f>
        <v>16.887164350444767</v>
      </c>
      <c r="Y2037" s="240">
        <f>W2037+V2037+SUM($U$2026:U2037)-$X$2027</f>
        <v>16.692941282372036</v>
      </c>
      <c r="Z2037" s="42"/>
      <c r="AA2037" s="42"/>
      <c r="AB2037" s="41">
        <f t="shared" si="2344"/>
        <v>9.2231616768919486E-2</v>
      </c>
      <c r="AC2037" s="48">
        <f t="shared" si="2345"/>
        <v>12.566169674121918</v>
      </c>
      <c r="AD2037" s="48">
        <f t="shared" si="2346"/>
        <v>1.9985843537500638</v>
      </c>
      <c r="AE2037" s="48">
        <f t="shared" si="2347"/>
        <v>2.3510013730804227</v>
      </c>
      <c r="AF2037" s="48">
        <f t="shared" si="2348"/>
        <v>1.9985843537500643</v>
      </c>
      <c r="AG2037" s="238">
        <f t="shared" si="2349"/>
        <v>0.35241142382921087</v>
      </c>
      <c r="AH2037" s="48">
        <f t="shared" si="2350"/>
        <v>5.5955011476118187E-6</v>
      </c>
      <c r="AI2037" s="48">
        <f>AE2037+AC2037+SUM($AB$2026:AB2037)</f>
        <v>15.500618734447281</v>
      </c>
      <c r="AJ2037" s="48">
        <f>AE2037+AC2037+SUM($AB$2026:AB2037)-$AI$2027</f>
        <v>12.798681472446864</v>
      </c>
      <c r="AK2037" s="46"/>
      <c r="AL2037" s="86"/>
      <c r="AM2037" s="25">
        <v>489.06966666666671</v>
      </c>
      <c r="AN2037" s="25">
        <v>0.55545796920700308</v>
      </c>
      <c r="AQ2037"/>
      <c r="AR2037" s="25">
        <v>468.8005</v>
      </c>
      <c r="AS2037" s="25">
        <v>7.4500000000000455E-2</v>
      </c>
      <c r="AV2037" s="99">
        <f t="shared" si="2357"/>
        <v>0</v>
      </c>
      <c r="AW2037" s="86">
        <f t="shared" si="2358"/>
        <v>3.8691814926350328E-2</v>
      </c>
      <c r="AX2037" s="86">
        <f t="shared" si="2359"/>
        <v>2.3123095581540722</v>
      </c>
      <c r="AY2037" s="86">
        <f t="shared" si="2351"/>
        <v>0.25510281626561893</v>
      </c>
      <c r="AZ2037" s="86">
        <f t="shared" si="2352"/>
        <v>15.245515918181662</v>
      </c>
      <c r="BA2037" s="89">
        <f t="shared" si="2370"/>
        <v>0.22348053328777828</v>
      </c>
      <c r="BB2037" s="89">
        <f t="shared" si="2371"/>
        <v>12.575200939159085</v>
      </c>
      <c r="BC2037" s="89">
        <f t="shared" si="2389"/>
        <v>2.3660688947368613E-2</v>
      </c>
      <c r="BD2037" s="89">
        <f t="shared" si="2389"/>
        <v>1.4439471393586025</v>
      </c>
      <c r="BE2037" s="41">
        <f t="shared" si="2376"/>
        <v>458.20297847921722</v>
      </c>
      <c r="BF2037" s="89">
        <f t="shared" si="2377"/>
        <v>0.40519192071801252</v>
      </c>
      <c r="BG2037" s="89">
        <f t="shared" si="2378"/>
        <v>0.59480807928198742</v>
      </c>
      <c r="BH2037" s="89">
        <f t="shared" si="2390"/>
        <v>0.59466283481208804</v>
      </c>
      <c r="BI2037" s="89">
        <f t="shared" si="2388"/>
        <v>0.87294499349388421</v>
      </c>
      <c r="BJ2037" s="41">
        <f t="shared" si="2391"/>
        <v>581.49074648979513</v>
      </c>
      <c r="BK2037" s="89">
        <f t="shared" si="2379"/>
        <v>0.24688410060561899</v>
      </c>
      <c r="BL2037" s="89">
        <f t="shared" si="2380"/>
        <v>0.75311589939438095</v>
      </c>
      <c r="BM2037" s="89">
        <f t="shared" si="2381"/>
        <v>0</v>
      </c>
      <c r="BN2037" s="86">
        <f t="shared" si="2360"/>
        <v>1.4108234631517299E-3</v>
      </c>
      <c r="BO2037" s="86">
        <f t="shared" si="2361"/>
        <v>8.5477488160913384E-2</v>
      </c>
      <c r="BP2037" s="86">
        <f t="shared" si="2353"/>
        <v>0.2742003757051743</v>
      </c>
      <c r="BQ2037" s="86">
        <f t="shared" si="2354"/>
        <v>16.612963974739593</v>
      </c>
      <c r="BR2037" s="86">
        <f t="shared" si="2372"/>
        <v>0.27165152933999448</v>
      </c>
      <c r="BS2037" s="86">
        <f t="shared" si="2373"/>
        <v>16.421289753032042</v>
      </c>
      <c r="BT2037" s="89">
        <f t="shared" si="2374"/>
        <v>2.6167882442371143E-2</v>
      </c>
      <c r="BU2037" s="89">
        <f t="shared" si="2374"/>
        <v>1.6394724795186733</v>
      </c>
      <c r="BV2037" s="41">
        <f t="shared" si="2362"/>
        <v>420.38585479688572</v>
      </c>
      <c r="BW2037" s="89" t="e">
        <f t="shared" si="2363"/>
        <v>#REF!</v>
      </c>
      <c r="BX2037" s="42" t="e">
        <f t="shared" si="2364"/>
        <v>#REF!</v>
      </c>
      <c r="BY2037" s="89" t="e">
        <f t="shared" si="2365"/>
        <v>#REF!</v>
      </c>
      <c r="BZ2037" s="89" t="e">
        <f t="shared" si="2365"/>
        <v>#REF!</v>
      </c>
      <c r="CA2037" s="41">
        <f t="shared" si="2366"/>
        <v>472.13208959509956</v>
      </c>
      <c r="CB2037" s="89" t="e">
        <f t="shared" si="2367"/>
        <v>#REF!</v>
      </c>
      <c r="CC2037" s="89" t="e">
        <f t="shared" si="2375"/>
        <v>#REF!</v>
      </c>
      <c r="CD2037" s="41" t="e">
        <f t="shared" si="2382"/>
        <v>#REF!</v>
      </c>
      <c r="CE2037" s="41" t="e">
        <f t="shared" si="2383"/>
        <v>#REF!</v>
      </c>
      <c r="CF2037" s="42" t="e">
        <f t="shared" si="2384"/>
        <v>#REF!</v>
      </c>
      <c r="CG2037" s="42" t="e">
        <f t="shared" si="2385"/>
        <v>#REF!</v>
      </c>
      <c r="CH2037" s="42" t="e">
        <f t="shared" si="2368"/>
        <v>#REF!</v>
      </c>
      <c r="CI2037" s="89">
        <f t="shared" si="2386"/>
        <v>9.6388905081840193</v>
      </c>
      <c r="CJ2037" s="89">
        <f t="shared" si="2387"/>
        <v>3.1597909642628434</v>
      </c>
      <c r="CK2037" s="42" t="e">
        <f t="shared" si="2369"/>
        <v>#REF!</v>
      </c>
      <c r="CM2037" s="89" t="e">
        <f t="shared" si="2355"/>
        <v>#REF!</v>
      </c>
      <c r="CN2037" s="89">
        <f t="shared" si="2356"/>
        <v>0.16126502787980027</v>
      </c>
    </row>
    <row r="2038" spans="4:92" ht="14.4" x14ac:dyDescent="0.3">
      <c r="E2038" s="32">
        <v>41696.540972222225</v>
      </c>
      <c r="F2038" s="21">
        <f t="shared" si="2339"/>
        <v>1797.8805555555591</v>
      </c>
      <c r="G2038" s="21">
        <f t="shared" si="2340"/>
        <v>286.04722222222335</v>
      </c>
      <c r="I2038" s="21">
        <v>1033</v>
      </c>
      <c r="J2038" s="21">
        <v>28161</v>
      </c>
      <c r="K2038" s="21">
        <v>38005</v>
      </c>
      <c r="L2038" s="21">
        <v>17</v>
      </c>
      <c r="M2038" s="124">
        <v>5.77</v>
      </c>
      <c r="O2038" s="40"/>
      <c r="U2038" s="48">
        <f t="shared" si="2341"/>
        <v>0.13491531915515578</v>
      </c>
      <c r="V2038" s="48">
        <f t="shared" si="2342"/>
        <v>18.381644511226973</v>
      </c>
      <c r="W2038" s="48">
        <f t="shared" si="2343"/>
        <v>9.8567731532342842E-2</v>
      </c>
      <c r="X2038" s="239">
        <f>W2038+V2038+SUM($U$2026:U2038)</f>
        <v>19.211824278934447</v>
      </c>
      <c r="Y2038" s="240">
        <f>W2038+V2038+SUM($U$2026:U2038)-$X$2027</f>
        <v>19.017601210861717</v>
      </c>
      <c r="Z2038" s="42"/>
      <c r="AA2038" s="42"/>
      <c r="AB2038" s="41">
        <f t="shared" si="2344"/>
        <v>9.996974878906309E-2</v>
      </c>
      <c r="AC2038" s="48">
        <f t="shared" si="2345"/>
        <v>13.62045759980694</v>
      </c>
      <c r="AD2038" s="48">
        <f t="shared" si="2346"/>
        <v>2.1662634005292039</v>
      </c>
      <c r="AE2038" s="48">
        <f t="shared" si="2347"/>
        <v>2.5482478232864829</v>
      </c>
      <c r="AF2038" s="48">
        <f t="shared" si="2348"/>
        <v>2.1662634005292039</v>
      </c>
      <c r="AG2038" s="238">
        <f t="shared" si="2349"/>
        <v>0.3819783577996903</v>
      </c>
      <c r="AH2038" s="48">
        <f t="shared" si="2350"/>
        <v>6.0649575890788195E-6</v>
      </c>
      <c r="AI2038" s="48">
        <f>AE2038+AC2038+SUM($AB$2026:AB2038)</f>
        <v>16.852122859127427</v>
      </c>
      <c r="AJ2038" s="48">
        <f>AE2038+AC2038+SUM($AB$2026:AB2038)-$AI$2027</f>
        <v>14.15018559712701</v>
      </c>
      <c r="AK2038" s="46"/>
      <c r="AL2038" s="86"/>
      <c r="AM2038" s="25">
        <v>471.44499999999999</v>
      </c>
      <c r="AN2038" s="25">
        <v>0.26304372260136544</v>
      </c>
      <c r="AQ2038"/>
      <c r="AR2038" s="25">
        <v>452.50850000000003</v>
      </c>
      <c r="AS2038" s="25">
        <v>0.21566756826190181</v>
      </c>
      <c r="AV2038" s="99">
        <f t="shared" si="2357"/>
        <v>0</v>
      </c>
      <c r="AW2038" s="86">
        <f t="shared" si="2358"/>
        <v>4.1449710645592011E-2</v>
      </c>
      <c r="AX2038" s="86">
        <f t="shared" si="2359"/>
        <v>2.5067981126408907</v>
      </c>
      <c r="AY2038" s="86">
        <f t="shared" si="2351"/>
        <v>0.27411604550059848</v>
      </c>
      <c r="AZ2038" s="86">
        <f t="shared" si="2352"/>
        <v>16.578006813626828</v>
      </c>
      <c r="BA2038" s="89">
        <f t="shared" si="2370"/>
        <v>0.24249376252275784</v>
      </c>
      <c r="BB2038" s="89">
        <f t="shared" si="2371"/>
        <v>13.907691834604252</v>
      </c>
      <c r="BC2038" s="89">
        <f t="shared" si="2389"/>
        <v>1.9013229234979556E-2</v>
      </c>
      <c r="BD2038" s="89">
        <f t="shared" si="2389"/>
        <v>1.3324908954451669</v>
      </c>
      <c r="BE2038" s="41">
        <f t="shared" si="2376"/>
        <v>269.79473947079333</v>
      </c>
      <c r="BF2038" s="89">
        <f t="shared" si="2377"/>
        <v>0.64711776697130308</v>
      </c>
      <c r="BG2038" s="89">
        <f t="shared" si="2378"/>
        <v>0.35288223302869692</v>
      </c>
      <c r="BH2038" s="89">
        <f t="shared" si="2390"/>
        <v>0.87458233121552142</v>
      </c>
      <c r="BI2038" s="89">
        <f t="shared" si="2388"/>
        <v>0.47692179346462421</v>
      </c>
      <c r="BJ2038" s="41">
        <f t="shared" si="2391"/>
        <v>551.62726544357054</v>
      </c>
      <c r="BK2038" s="89">
        <f t="shared" si="2379"/>
        <v>0.28523034258633173</v>
      </c>
      <c r="BL2038" s="89">
        <f t="shared" si="2380"/>
        <v>0.71476965741366827</v>
      </c>
      <c r="BM2038" s="89">
        <f t="shared" si="2381"/>
        <v>0</v>
      </c>
      <c r="BN2038" s="86">
        <f t="shared" si="2360"/>
        <v>1.5829972963100295E-3</v>
      </c>
      <c r="BO2038" s="86">
        <f t="shared" si="2361"/>
        <v>9.6984734236032807E-2</v>
      </c>
      <c r="BP2038" s="86">
        <f t="shared" si="2353"/>
        <v>0.30854180590285263</v>
      </c>
      <c r="BQ2038" s="86">
        <f t="shared" si="2354"/>
        <v>18.903282473031595</v>
      </c>
      <c r="BR2038" s="86">
        <f t="shared" si="2372"/>
        <v>0.3059929595376728</v>
      </c>
      <c r="BS2038" s="86">
        <f t="shared" si="2373"/>
        <v>18.711608251324044</v>
      </c>
      <c r="BT2038" s="89">
        <f t="shared" si="2374"/>
        <v>3.4341430197678324E-2</v>
      </c>
      <c r="BU2038" s="89">
        <f t="shared" si="2374"/>
        <v>2.2903184982920024</v>
      </c>
      <c r="BV2038" s="41">
        <f t="shared" si="2362"/>
        <v>334.33349103146725</v>
      </c>
      <c r="BW2038" s="89" t="e">
        <f t="shared" si="2363"/>
        <v>#REF!</v>
      </c>
      <c r="BX2038" s="42" t="e">
        <f t="shared" si="2364"/>
        <v>#REF!</v>
      </c>
      <c r="BY2038" s="89" t="e">
        <f t="shared" si="2365"/>
        <v>#REF!</v>
      </c>
      <c r="BZ2038" s="89" t="e">
        <f t="shared" si="2365"/>
        <v>#REF!</v>
      </c>
      <c r="CA2038" s="41">
        <f t="shared" si="2366"/>
        <v>455.26541116265287</v>
      </c>
      <c r="CB2038" s="89" t="e">
        <f t="shared" si="2367"/>
        <v>#REF!</v>
      </c>
      <c r="CC2038" s="89" t="e">
        <f t="shared" si="2375"/>
        <v>#REF!</v>
      </c>
      <c r="CD2038" s="41" t="e">
        <f t="shared" si="2382"/>
        <v>#REF!</v>
      </c>
      <c r="CE2038" s="41" t="e">
        <f t="shared" si="2383"/>
        <v>#REF!</v>
      </c>
      <c r="CF2038" s="42" t="e">
        <f t="shared" si="2384"/>
        <v>#REF!</v>
      </c>
      <c r="CG2038" s="42" t="e">
        <f t="shared" si="2385"/>
        <v>#REF!</v>
      </c>
      <c r="CH2038" s="42" t="e">
        <f t="shared" si="2368"/>
        <v>#REF!</v>
      </c>
      <c r="CI2038" s="89">
        <f t="shared" si="2386"/>
        <v>10.114123311598295</v>
      </c>
      <c r="CJ2038" s="89">
        <f t="shared" si="2387"/>
        <v>4.0360622855287138</v>
      </c>
      <c r="CK2038" s="42" t="e">
        <f t="shared" si="2369"/>
        <v>#REF!</v>
      </c>
      <c r="CM2038" s="89" t="e">
        <f t="shared" si="2355"/>
        <v>#REF!</v>
      </c>
      <c r="CN2038" s="89">
        <f t="shared" si="2356"/>
        <v>0.16921598771557472</v>
      </c>
    </row>
    <row r="2039" spans="4:92" ht="14.4" x14ac:dyDescent="0.3">
      <c r="E2039" s="32">
        <v>41743.40902777778</v>
      </c>
      <c r="F2039" s="21">
        <f t="shared" si="2339"/>
        <v>1844.7486111111139</v>
      </c>
      <c r="G2039" s="21">
        <f t="shared" si="2340"/>
        <v>332.9152777777781</v>
      </c>
      <c r="I2039" s="21">
        <v>1030</v>
      </c>
      <c r="J2039" s="21">
        <v>29022</v>
      </c>
      <c r="K2039" s="21">
        <v>38612</v>
      </c>
      <c r="L2039" s="21">
        <v>8</v>
      </c>
      <c r="M2039" s="124">
        <v>5.77</v>
      </c>
      <c r="O2039" s="40"/>
      <c r="U2039" s="48">
        <f t="shared" si="2341"/>
        <v>0.13667205638009475</v>
      </c>
      <c r="V2039" s="48">
        <f t="shared" si="2342"/>
        <v>18.62099256577466</v>
      </c>
      <c r="W2039" s="48">
        <f t="shared" si="2343"/>
        <v>9.9851185511067947E-2</v>
      </c>
      <c r="X2039" s="239">
        <f>W2039+V2039+SUM($U$2026:U2039)</f>
        <v>19.589127843840956</v>
      </c>
      <c r="Y2039" s="240">
        <f>W2039+V2039+SUM($U$2026:U2039)-$X$2027</f>
        <v>19.394904775768225</v>
      </c>
      <c r="Z2039" s="42"/>
      <c r="AA2039" s="42"/>
      <c r="AB2039" s="41">
        <f t="shared" si="2344"/>
        <v>0.10272703875124597</v>
      </c>
      <c r="AC2039" s="48">
        <f t="shared" si="2345"/>
        <v>13.996126754478201</v>
      </c>
      <c r="AD2039" s="48">
        <f t="shared" si="2346"/>
        <v>2.2260116383919044</v>
      </c>
      <c r="AE2039" s="48">
        <f t="shared" si="2347"/>
        <v>2.6185316664431535</v>
      </c>
      <c r="AF2039" s="48">
        <f t="shared" si="2348"/>
        <v>2.2260116383919044</v>
      </c>
      <c r="AG2039" s="238">
        <f t="shared" si="2349"/>
        <v>0.39251379581458923</v>
      </c>
      <c r="AH2039" s="48">
        <f t="shared" si="2350"/>
        <v>6.2322366598376888E-6</v>
      </c>
      <c r="AI2039" s="48">
        <f>AE2039+AC2039+SUM($AB$2026:AB2039)</f>
        <v>17.400802895706605</v>
      </c>
      <c r="AJ2039" s="48">
        <f>AE2039+AC2039+SUM($AB$2026:AB2039)-$AI$2027</f>
        <v>14.698865633706188</v>
      </c>
      <c r="AK2039" s="46"/>
      <c r="AL2039" s="86"/>
      <c r="AM2039" s="25">
        <v>458.46966666666668</v>
      </c>
      <c r="AN2039" s="25">
        <v>0.10288288919391725</v>
      </c>
      <c r="AR2039" s="26">
        <v>442.50099999999998</v>
      </c>
      <c r="AS2039" s="25">
        <v>0.40390840545845319</v>
      </c>
      <c r="AT2039" s="26"/>
      <c r="AU2039" s="26"/>
      <c r="AV2039" s="99">
        <f t="shared" si="2357"/>
        <v>0</v>
      </c>
      <c r="AW2039" s="86">
        <f t="shared" si="2358"/>
        <v>4.2223413110792411E-2</v>
      </c>
      <c r="AX2039" s="86">
        <f t="shared" si="2359"/>
        <v>2.5763082533323614</v>
      </c>
      <c r="AY2039" s="86">
        <f t="shared" si="2351"/>
        <v>0.28058522206947045</v>
      </c>
      <c r="AZ2039" s="86">
        <f t="shared" si="2352"/>
        <v>17.120217673637136</v>
      </c>
      <c r="BA2039" s="89">
        <f t="shared" si="2370"/>
        <v>0.24896293909162981</v>
      </c>
      <c r="BB2039" s="89">
        <f t="shared" si="2371"/>
        <v>14.449902694614559</v>
      </c>
      <c r="BC2039" s="89">
        <f t="shared" si="2389"/>
        <v>6.4691765688719705E-3</v>
      </c>
      <c r="BD2039" s="89">
        <f t="shared" si="2389"/>
        <v>0.54221086001030727</v>
      </c>
      <c r="BE2039" s="41">
        <f t="shared" si="2376"/>
        <v>61.75100927018606</v>
      </c>
      <c r="BF2039" s="89">
        <f t="shared" si="2377"/>
        <v>0.91425659142697246</v>
      </c>
      <c r="BG2039" s="89">
        <f t="shared" si="2378"/>
        <v>8.5743408573027535E-2</v>
      </c>
      <c r="BH2039" s="89">
        <f t="shared" si="2390"/>
        <v>0.50163434002690577</v>
      </c>
      <c r="BI2039" s="89">
        <f t="shared" si="2388"/>
        <v>4.704569655227215E-2</v>
      </c>
      <c r="BJ2039" s="41">
        <f t="shared" si="2391"/>
        <v>533.24539590631809</v>
      </c>
      <c r="BK2039" s="89">
        <f t="shared" si="2379"/>
        <v>0.30883360625952255</v>
      </c>
      <c r="BL2039" s="89">
        <f t="shared" si="2380"/>
        <v>0.6911663937404775</v>
      </c>
      <c r="BM2039" s="89">
        <f t="shared" si="2381"/>
        <v>0</v>
      </c>
      <c r="BN2039" s="86">
        <f t="shared" si="2360"/>
        <v>1.5927372409937737E-3</v>
      </c>
      <c r="BO2039" s="86">
        <f t="shared" si="2361"/>
        <v>9.825844827007417E-2</v>
      </c>
      <c r="BP2039" s="86">
        <f t="shared" si="2353"/>
        <v>0.31246833250683009</v>
      </c>
      <c r="BQ2039" s="86">
        <f t="shared" si="2354"/>
        <v>19.276659511334124</v>
      </c>
      <c r="BR2039" s="86">
        <f t="shared" si="2372"/>
        <v>0.30991948614165027</v>
      </c>
      <c r="BS2039" s="86">
        <f t="shared" si="2373"/>
        <v>19.084985289626573</v>
      </c>
      <c r="BT2039" s="89">
        <f t="shared" si="2374"/>
        <v>3.9265266039774649E-3</v>
      </c>
      <c r="BU2039" s="89">
        <f>BS2039-BS2038</f>
        <v>0.37337703830252877</v>
      </c>
      <c r="BV2039" s="41">
        <f t="shared" si="2362"/>
        <v>-64.157363912512693</v>
      </c>
      <c r="BW2039" s="89" t="e">
        <f t="shared" si="2363"/>
        <v>#REF!</v>
      </c>
      <c r="BX2039" s="42" t="e">
        <f t="shared" si="2364"/>
        <v>#REF!</v>
      </c>
      <c r="BY2039" s="89" t="e">
        <f t="shared" si="2365"/>
        <v>#REF!</v>
      </c>
      <c r="BZ2039" s="89" t="e">
        <f t="shared" si="2365"/>
        <v>#REF!</v>
      </c>
      <c r="CA2039" s="41">
        <f t="shared" si="2366"/>
        <v>445.10346791557765</v>
      </c>
      <c r="CB2039" s="89" t="e">
        <f t="shared" si="2367"/>
        <v>#REF!</v>
      </c>
      <c r="CC2039" s="89" t="e">
        <f t="shared" si="2375"/>
        <v>#REF!</v>
      </c>
      <c r="CD2039" s="41" t="e">
        <f t="shared" si="2382"/>
        <v>#REF!</v>
      </c>
      <c r="CE2039" s="114" t="e">
        <f t="shared" si="2383"/>
        <v>#REF!</v>
      </c>
      <c r="CF2039" s="42" t="e">
        <f t="shared" si="2384"/>
        <v>#REF!</v>
      </c>
      <c r="CG2039" s="42" t="e">
        <f t="shared" si="2385"/>
        <v>#REF!</v>
      </c>
      <c r="CH2039" s="139" t="e">
        <f t="shared" si="2368"/>
        <v>#REF!</v>
      </c>
      <c r="CI2039" s="89">
        <f t="shared" si="2386"/>
        <v>10.159361952124545</v>
      </c>
      <c r="CJ2039" s="89">
        <f t="shared" si="2387"/>
        <v>4.5395036815816443</v>
      </c>
      <c r="CK2039" s="139" t="e">
        <f t="shared" si="2369"/>
        <v>#REF!</v>
      </c>
      <c r="CM2039" s="89" t="e">
        <f t="shared" si="2355"/>
        <v>#REF!</v>
      </c>
      <c r="CN2039" s="89">
        <f t="shared" si="2356"/>
        <v>0.16997286016054292</v>
      </c>
    </row>
    <row r="2040" spans="4:92" ht="14.4" x14ac:dyDescent="0.3">
      <c r="E2040" s="32">
        <v>41774.504166666666</v>
      </c>
      <c r="F2040" s="21">
        <f t="shared" si="2339"/>
        <v>1875.84375</v>
      </c>
      <c r="G2040" s="21">
        <f t="shared" si="2340"/>
        <v>364.01041666666424</v>
      </c>
      <c r="H2040" s="20">
        <v>10</v>
      </c>
      <c r="I2040" s="21">
        <v>1103</v>
      </c>
      <c r="J2040" s="21">
        <v>27269</v>
      </c>
      <c r="K2040" s="21">
        <v>36405</v>
      </c>
      <c r="L2040" s="21">
        <v>24</v>
      </c>
      <c r="M2040" s="124">
        <v>5.77</v>
      </c>
      <c r="O2040" s="40"/>
      <c r="U2040" s="48">
        <f t="shared" si="2341"/>
        <v>0.13799290407244583</v>
      </c>
      <c r="V2040" s="48">
        <f t="shared" si="2342"/>
        <v>18.800952505730404</v>
      </c>
      <c r="W2040" s="48">
        <f t="shared" si="2343"/>
        <v>0.10081618312253303</v>
      </c>
      <c r="X2040" s="239">
        <f>W2040+V2040+SUM($U$2026:U2040)</f>
        <v>19.908045685480609</v>
      </c>
      <c r="Y2040" s="240">
        <f>W2040+V2040+SUM($U$2026:U2040)-$X$2027</f>
        <v>19.713822617407878</v>
      </c>
      <c r="Z2040" s="42"/>
      <c r="AA2040" s="42"/>
      <c r="AB2040" s="41">
        <f t="shared" si="2344"/>
        <v>0.10336295841646821</v>
      </c>
      <c r="AC2040" s="48">
        <f t="shared" si="2345"/>
        <v>14.082768132914774</v>
      </c>
      <c r="AD2040" s="48">
        <f t="shared" si="2346"/>
        <v>2.2397915019319674</v>
      </c>
      <c r="AE2040" s="48">
        <f t="shared" si="2347"/>
        <v>2.634741379104399</v>
      </c>
      <c r="AF2040" s="48">
        <f t="shared" si="2348"/>
        <v>2.2397915019319679</v>
      </c>
      <c r="AG2040" s="238">
        <f t="shared" si="2349"/>
        <v>0.39494360635584264</v>
      </c>
      <c r="AH2040" s="48">
        <f t="shared" si="2350"/>
        <v>6.2708165887296975E-6</v>
      </c>
      <c r="AI2040" s="48">
        <f>AE2040+AC2040+SUM($AB$2026:AB2040)</f>
        <v>17.607016945220892</v>
      </c>
      <c r="AJ2040" s="48">
        <f>AE2040+AC2040+SUM($AB$2026:AB2040)-$AI$2027</f>
        <v>14.905079683220475</v>
      </c>
      <c r="AK2040" s="46"/>
      <c r="AL2040" s="86"/>
      <c r="AM2040" s="25">
        <v>448.90250000000003</v>
      </c>
      <c r="AN2040" s="25">
        <v>0.4801255044256873</v>
      </c>
      <c r="AR2040" s="25">
        <v>435.63800000000003</v>
      </c>
      <c r="AS2040" s="25">
        <v>0.18243354954611607</v>
      </c>
      <c r="AV2040" s="99">
        <f t="shared" si="2357"/>
        <v>0</v>
      </c>
      <c r="AW2040" s="86">
        <f t="shared" si="2358"/>
        <v>4.221056824629088E-2</v>
      </c>
      <c r="AX2040" s="86">
        <f t="shared" si="2359"/>
        <v>2.5925308108581078</v>
      </c>
      <c r="AY2040" s="86">
        <f t="shared" si="2351"/>
        <v>0.28207785260216911</v>
      </c>
      <c r="AZ2040" s="86">
        <f t="shared" si="2352"/>
        <v>17.32493909261872</v>
      </c>
      <c r="BA2040" s="89">
        <f t="shared" si="2370"/>
        <v>0.25045556962432847</v>
      </c>
      <c r="BB2040" s="89">
        <f t="shared" si="2371"/>
        <v>14.654624113596144</v>
      </c>
      <c r="BC2040" s="89">
        <f t="shared" si="2389"/>
        <v>1.4926305326986578E-3</v>
      </c>
      <c r="BD2040" s="89">
        <f t="shared" si="2389"/>
        <v>0.20472141898158469</v>
      </c>
      <c r="BE2040" s="41">
        <f t="shared" si="2376"/>
        <v>-351.16999201427654</v>
      </c>
      <c r="BF2040" s="89">
        <f t="shared" si="2377"/>
        <v>1.4444683443590365</v>
      </c>
      <c r="BG2040" s="89">
        <f t="shared" si="2378"/>
        <v>-0.44446834435903648</v>
      </c>
      <c r="BH2040" s="89">
        <f t="shared" si="2390"/>
        <v>0.29786966668547454</v>
      </c>
      <c r="BI2040" s="89">
        <f t="shared" si="2388"/>
        <v>-9.1655617171187517E-2</v>
      </c>
      <c r="BJ2040" s="41">
        <f t="shared" si="2391"/>
        <v>520.89033502036398</v>
      </c>
      <c r="BK2040" s="89">
        <f t="shared" si="2379"/>
        <v>0.32469813838442463</v>
      </c>
      <c r="BL2040" s="89">
        <f t="shared" si="2380"/>
        <v>0.67530186161557537</v>
      </c>
      <c r="BM2040" s="89">
        <f t="shared" si="2381"/>
        <v>0</v>
      </c>
      <c r="BN2040" s="86">
        <f t="shared" si="2360"/>
        <v>1.6006004800725271E-3</v>
      </c>
      <c r="BO2040" s="86">
        <f t="shared" si="2361"/>
        <v>9.9215582642460512E-2</v>
      </c>
      <c r="BP2040" s="86">
        <f t="shared" si="2353"/>
        <v>0.31606857643834052</v>
      </c>
      <c r="BQ2040" s="86">
        <f t="shared" si="2354"/>
        <v>19.591977109042269</v>
      </c>
      <c r="BR2040" s="86">
        <f t="shared" si="2372"/>
        <v>0.3135197300731607</v>
      </c>
      <c r="BS2040" s="86">
        <f t="shared" si="2373"/>
        <v>19.400302887334718</v>
      </c>
      <c r="BT2040" s="89">
        <f t="shared" si="2374"/>
        <v>3.6002439315104273E-3</v>
      </c>
      <c r="BU2040" s="89">
        <f t="shared" si="2374"/>
        <v>0.3153175977081446</v>
      </c>
      <c r="BV2040" s="41">
        <f>1000*((BT2040/BU2040)/0.0112372-1)</f>
        <v>16.074629011932462</v>
      </c>
      <c r="BW2040" s="89" t="e">
        <f t="shared" si="2363"/>
        <v>#REF!</v>
      </c>
      <c r="BX2040" s="42" t="e">
        <f t="shared" si="2364"/>
        <v>#REF!</v>
      </c>
      <c r="BY2040" s="89" t="e">
        <f t="shared" si="2365"/>
        <v>#REF!</v>
      </c>
      <c r="BZ2040" s="89" t="e">
        <f t="shared" si="2365"/>
        <v>#REF!</v>
      </c>
      <c r="CA2040" s="41">
        <f t="shared" si="2366"/>
        <v>438.13036323694246</v>
      </c>
      <c r="CB2040" s="89" t="e">
        <f t="shared" si="2367"/>
        <v>#REF!</v>
      </c>
      <c r="CC2040" s="89" t="e">
        <f t="shared" si="2375"/>
        <v>#REF!</v>
      </c>
      <c r="CD2040" s="41" t="e">
        <f t="shared" si="2382"/>
        <v>#REF!</v>
      </c>
      <c r="CE2040" s="41" t="e">
        <f t="shared" si="2383"/>
        <v>#REF!</v>
      </c>
      <c r="CF2040" s="42" t="e">
        <f t="shared" si="2384"/>
        <v>#REF!</v>
      </c>
      <c r="CG2040" s="42" t="e">
        <f t="shared" si="2385"/>
        <v>#REF!</v>
      </c>
      <c r="CH2040" s="42" t="e">
        <f t="shared" si="2368"/>
        <v>#REF!</v>
      </c>
      <c r="CI2040" s="140">
        <f t="shared" si="2386"/>
        <v>10.065428057607276</v>
      </c>
      <c r="CJ2040" s="140">
        <f t="shared" si="2387"/>
        <v>4.8396516256131976</v>
      </c>
      <c r="CK2040" s="42" t="e">
        <f t="shared" si="2369"/>
        <v>#REF!</v>
      </c>
      <c r="CM2040" s="89" t="e">
        <f t="shared" si="2355"/>
        <v>#REF!</v>
      </c>
      <c r="CN2040" s="89">
        <f t="shared" si="2356"/>
        <v>0.16840128383593131</v>
      </c>
    </row>
    <row r="2041" spans="4:92" ht="14.4" x14ac:dyDescent="0.3">
      <c r="E2041" s="32">
        <v>42074.574999999997</v>
      </c>
      <c r="F2041" s="21">
        <f t="shared" si="2339"/>
        <v>2175.9145833333314</v>
      </c>
      <c r="G2041" s="21">
        <f t="shared" si="2340"/>
        <v>664.08124999999563</v>
      </c>
      <c r="I2041" s="21">
        <v>1111</v>
      </c>
      <c r="J2041" s="21">
        <v>27728</v>
      </c>
      <c r="K2041" s="21">
        <v>35709</v>
      </c>
      <c r="L2041" s="21">
        <v>25</v>
      </c>
      <c r="M2041" s="124">
        <v>5.77</v>
      </c>
      <c r="O2041" s="40"/>
      <c r="U2041" s="48">
        <f t="shared" si="2341"/>
        <v>0.13633644137187917</v>
      </c>
      <c r="V2041" s="48">
        <f t="shared" si="2342"/>
        <v>18.575266433173244</v>
      </c>
      <c r="W2041" s="48">
        <f t="shared" si="2343"/>
        <v>9.9605988670300183E-2</v>
      </c>
      <c r="X2041" s="239">
        <f>W2041+V2041+SUM($U$2026:U2041)</f>
        <v>19.817485859843096</v>
      </c>
      <c r="Y2041" s="240">
        <f>W2041+V2041+SUM($U$2026:U2041)-$X$2027</f>
        <v>19.623262791770365</v>
      </c>
      <c r="Z2041" s="42"/>
      <c r="AA2041" s="42"/>
      <c r="AB2041" s="41">
        <f t="shared" si="2344"/>
        <v>0.1058650997328255</v>
      </c>
      <c r="AC2041" s="48">
        <f t="shared" si="2345"/>
        <v>14.423674358257797</v>
      </c>
      <c r="AD2041" s="48">
        <f t="shared" si="2346"/>
        <v>2.2940108755148061</v>
      </c>
      <c r="AE2041" s="48">
        <f t="shared" si="2347"/>
        <v>2.6985214349732622</v>
      </c>
      <c r="AF2041" s="48">
        <f t="shared" si="2348"/>
        <v>2.294010875514807</v>
      </c>
      <c r="AG2041" s="238">
        <f t="shared" si="2349"/>
        <v>0.40450413684213588</v>
      </c>
      <c r="AH2041" s="48">
        <f t="shared" si="2350"/>
        <v>6.422616319642387E-6</v>
      </c>
      <c r="AI2041" s="48">
        <f>AE2041+AC2041+SUM($AB$2026:AB2041)</f>
        <v>18.1175683261656</v>
      </c>
      <c r="AJ2041" s="48">
        <f>AE2041+AC2041+SUM($AB$2026:AB2041)-$AI$2027</f>
        <v>15.415631064165183</v>
      </c>
      <c r="AK2041" s="46"/>
      <c r="AL2041" s="86"/>
      <c r="AM2041" s="25">
        <v>387.51400000000001</v>
      </c>
      <c r="AN2041" s="25">
        <v>0</v>
      </c>
      <c r="AQ2041" s="25"/>
      <c r="AR2041" s="25">
        <v>387.27250000000004</v>
      </c>
      <c r="AS2041" s="25">
        <v>4.949999999999477E-2</v>
      </c>
      <c r="AV2041" s="99">
        <f t="shared" si="2357"/>
        <v>0</v>
      </c>
      <c r="AW2041" s="86">
        <f t="shared" si="2358"/>
        <v>4.1428783654630916E-2</v>
      </c>
      <c r="AX2041" s="86">
        <f t="shared" si="2359"/>
        <v>2.657092651318631</v>
      </c>
      <c r="AY2041" s="86">
        <f t="shared" si="2351"/>
        <v>0.27814817729626273</v>
      </c>
      <c r="AZ2041" s="86">
        <f t="shared" si="2352"/>
        <v>17.839420148869337</v>
      </c>
      <c r="BA2041" s="89">
        <f t="shared" si="2370"/>
        <v>0.24652589431842209</v>
      </c>
      <c r="BB2041" s="89">
        <f t="shared" si="2371"/>
        <v>15.169105169846761</v>
      </c>
      <c r="BC2041" s="89">
        <f t="shared" si="2389"/>
        <v>-3.9296753059063771E-3</v>
      </c>
      <c r="BD2041" s="89">
        <f t="shared" si="2389"/>
        <v>0.51448105625061658</v>
      </c>
      <c r="BE2041" s="41">
        <f t="shared" si="2376"/>
        <v>-1679.7186231758205</v>
      </c>
      <c r="BF2041" s="89">
        <f t="shared" si="2377"/>
        <v>3.1503929555860259</v>
      </c>
      <c r="BG2041" s="89">
        <f t="shared" si="2378"/>
        <v>-2.1503929555860259</v>
      </c>
      <c r="BH2041" s="89">
        <f t="shared" si="2390"/>
        <v>1.6084374739929264</v>
      </c>
      <c r="BI2041" s="89">
        <f t="shared" si="2388"/>
        <v>-1.0978860930482182</v>
      </c>
      <c r="BJ2041" s="41">
        <f t="shared" si="2391"/>
        <v>446.25365681617569</v>
      </c>
      <c r="BK2041" s="89">
        <f t="shared" si="2379"/>
        <v>0.42053546286191446</v>
      </c>
      <c r="BL2041" s="89">
        <f t="shared" si="2380"/>
        <v>0.57946453713808554</v>
      </c>
      <c r="BM2041" s="89">
        <f t="shared" si="2381"/>
        <v>0</v>
      </c>
      <c r="BN2041" s="86">
        <f t="shared" si="2360"/>
        <v>1.5289290239635816E-3</v>
      </c>
      <c r="BO2041" s="86">
        <f t="shared" si="2361"/>
        <v>9.8077059646336603E-2</v>
      </c>
      <c r="BP2041" s="86">
        <f t="shared" si="2353"/>
        <v>0.30419385136966653</v>
      </c>
      <c r="BQ2041" s="86">
        <f t="shared" si="2354"/>
        <v>19.513292008473428</v>
      </c>
      <c r="BR2041" s="86">
        <f t="shared" si="2372"/>
        <v>0.30164500500448671</v>
      </c>
      <c r="BS2041" s="86">
        <f t="shared" si="2373"/>
        <v>19.321617786765877</v>
      </c>
      <c r="BT2041" s="89">
        <f t="shared" si="2374"/>
        <v>-1.1874725068673986E-2</v>
      </c>
      <c r="BU2041" s="89">
        <f t="shared" si="2374"/>
        <v>-7.8685100568840483E-2</v>
      </c>
      <c r="BV2041" s="41">
        <f>1000*((BT2041/BU2041)/0.0112372-1)</f>
        <v>12429.905247712717</v>
      </c>
      <c r="BW2041" s="89" t="e">
        <f t="shared" si="2363"/>
        <v>#REF!</v>
      </c>
      <c r="BX2041" s="42" t="e">
        <f t="shared" si="2364"/>
        <v>#REF!</v>
      </c>
      <c r="BY2041" s="89" t="e">
        <f t="shared" si="2365"/>
        <v>#REF!</v>
      </c>
      <c r="BZ2041" s="89" t="e">
        <f t="shared" si="2365"/>
        <v>#REF!</v>
      </c>
      <c r="CA2041" s="41">
        <f t="shared" si="2366"/>
        <v>389.29521789884558</v>
      </c>
      <c r="CB2041" s="89" t="e">
        <f t="shared" si="2367"/>
        <v>#REF!</v>
      </c>
      <c r="CC2041" s="89" t="e">
        <f t="shared" si="2375"/>
        <v>#REF!</v>
      </c>
      <c r="CD2041" s="41" t="e">
        <f>CK2041+CJ2041</f>
        <v>#REF!</v>
      </c>
      <c r="CE2041" s="41" t="e">
        <f>CH2041+CI2041</f>
        <v>#REF!</v>
      </c>
      <c r="CF2041" s="42" t="e">
        <f>CK2041*13.49+CJ2041</f>
        <v>#REF!</v>
      </c>
      <c r="CG2041" s="42" t="e">
        <f>CH2041*13.49+CI2041</f>
        <v>#REF!</v>
      </c>
      <c r="CH2041" s="139" t="e">
        <f t="shared" si="2368"/>
        <v>#REF!</v>
      </c>
      <c r="CI2041" s="140">
        <f t="shared" si="2386"/>
        <v>8.93281151928797</v>
      </c>
      <c r="CJ2041" s="140">
        <f t="shared" si="2387"/>
        <v>6.4828195448772119</v>
      </c>
      <c r="CK2041" s="139" t="e">
        <f t="shared" si="2369"/>
        <v>#REF!</v>
      </c>
      <c r="CM2041" s="89" t="e">
        <f t="shared" si="2355"/>
        <v>#REF!</v>
      </c>
      <c r="CN2041" s="89">
        <f t="shared" si="2356"/>
        <v>0.14945185833160554</v>
      </c>
    </row>
    <row r="2042" spans="4:92" ht="14.4" x14ac:dyDescent="0.3">
      <c r="D2042" s="94" t="s">
        <v>127</v>
      </c>
      <c r="E2042" s="32">
        <v>42285.500694444447</v>
      </c>
      <c r="F2042" s="21">
        <f t="shared" si="2339"/>
        <v>2386.840277777781</v>
      </c>
      <c r="G2042" s="21">
        <f t="shared" si="2340"/>
        <v>875.00694444444525</v>
      </c>
      <c r="I2042" s="21">
        <v>1129</v>
      </c>
      <c r="J2042" s="21">
        <v>26881</v>
      </c>
      <c r="K2042" s="21">
        <v>35924</v>
      </c>
      <c r="L2042" s="21">
        <v>16</v>
      </c>
      <c r="M2042" s="124">
        <v>5.77</v>
      </c>
      <c r="O2042" s="40"/>
      <c r="U2042" s="48">
        <f t="shared" si="2341"/>
        <v>0.13937947884773821</v>
      </c>
      <c r="V2042" s="48">
        <f t="shared" si="2342"/>
        <v>18.989867484157337</v>
      </c>
      <c r="W2042" s="48">
        <f t="shared" si="2343"/>
        <v>0.10182920025844006</v>
      </c>
      <c r="X2042" s="239">
        <f>W2042+V2042+SUM($U$2026:U2042)</f>
        <v>20.373689601263067</v>
      </c>
      <c r="Y2042" s="240">
        <f>W2042+V2042+SUM($U$2026:U2042)-$X$2027</f>
        <v>20.179466533190336</v>
      </c>
      <c r="Z2042" s="42"/>
      <c r="AA2042" s="42"/>
      <c r="AB2042" s="41">
        <f t="shared" si="2344"/>
        <v>0.10429405887167495</v>
      </c>
      <c r="AC2042" s="48">
        <f t="shared" si="2345"/>
        <v>14.209626651865976</v>
      </c>
      <c r="AD2042" s="48">
        <f t="shared" si="2346"/>
        <v>2.2599676938576505</v>
      </c>
      <c r="AE2042" s="48">
        <f t="shared" si="2347"/>
        <v>2.6584753059870998</v>
      </c>
      <c r="AF2042" s="48">
        <f t="shared" si="2348"/>
        <v>2.2599676938576505</v>
      </c>
      <c r="AG2042" s="238">
        <f t="shared" si="2349"/>
        <v>0.39850128482492486</v>
      </c>
      <c r="AH2042" s="48">
        <f t="shared" si="2350"/>
        <v>6.3273045247343804E-6</v>
      </c>
      <c r="AI2042" s="48">
        <f>AE2042+AC2042+SUM($AB$2026:AB2042)</f>
        <v>17.967768549659294</v>
      </c>
      <c r="AJ2042" s="48">
        <f>AE2042+AC2042+SUM($AB$2026:AB2042)-$AI$2027</f>
        <v>15.265831287658877</v>
      </c>
      <c r="AK2042" s="46"/>
      <c r="AL2042" s="86"/>
      <c r="AM2042">
        <v>357.33249999999998</v>
      </c>
      <c r="AN2042">
        <v>0.32031937187752824</v>
      </c>
      <c r="AO2042"/>
      <c r="AP2042"/>
      <c r="AR2042">
        <v>361.03899999999999</v>
      </c>
      <c r="AS2042">
        <v>0.30688434303493978</v>
      </c>
      <c r="AT2042"/>
      <c r="AU2042"/>
      <c r="AV2042" s="99">
        <f t="shared" si="2357"/>
        <v>0</v>
      </c>
      <c r="AW2042" s="86">
        <f t="shared" si="2358"/>
        <v>3.9939522796913186E-2</v>
      </c>
      <c r="AX2042" s="86">
        <f t="shared" si="2359"/>
        <v>2.6185357831901865</v>
      </c>
      <c r="AY2042" s="86">
        <f t="shared" si="2351"/>
        <v>0.26993822360607606</v>
      </c>
      <c r="AZ2042" s="86">
        <f t="shared" si="2352"/>
        <v>17.697830326053218</v>
      </c>
      <c r="BA2042" s="89">
        <f t="shared" si="2370"/>
        <v>0.23831594062823541</v>
      </c>
      <c r="BB2042" s="89">
        <f t="shared" si="2371"/>
        <v>15.027515347030642</v>
      </c>
      <c r="BC2042" s="89">
        <f t="shared" si="2389"/>
        <v>-8.2099536901866776E-3</v>
      </c>
      <c r="BD2042" s="89">
        <f t="shared" si="2389"/>
        <v>-0.14158982281611898</v>
      </c>
      <c r="BE2042" s="41">
        <f t="shared" si="2376"/>
        <v>4160.0101820134796</v>
      </c>
      <c r="BF2042" s="89">
        <f t="shared" si="2377"/>
        <v>-4.3481184710929943</v>
      </c>
      <c r="BG2042" s="89">
        <f t="shared" si="2378"/>
        <v>5.3481184710929943</v>
      </c>
      <c r="BH2042" s="89">
        <f t="shared" si="2390"/>
        <v>0.65134717519267216</v>
      </c>
      <c r="BI2042" s="89">
        <f t="shared" si="2388"/>
        <v>-0.80114695169897832</v>
      </c>
      <c r="BJ2042" s="41">
        <f t="shared" si="2391"/>
        <v>411.26250117654473</v>
      </c>
      <c r="BK2042" s="89">
        <f t="shared" si="2379"/>
        <v>0.46546590212534728</v>
      </c>
      <c r="BL2042" s="89">
        <f t="shared" si="2380"/>
        <v>0.53453409787465267</v>
      </c>
      <c r="BM2042" s="89">
        <f t="shared" si="2381"/>
        <v>0</v>
      </c>
      <c r="BN2042" s="86">
        <f t="shared" si="2360"/>
        <v>1.5339424962616806E-3</v>
      </c>
      <c r="BO2042" s="86">
        <f t="shared" si="2361"/>
        <v>0.10029525776217837</v>
      </c>
      <c r="BP2042" s="86">
        <f t="shared" si="2353"/>
        <v>0.30690674389767486</v>
      </c>
      <c r="BQ2042" s="86">
        <f t="shared" si="2354"/>
        <v>20.066782857365393</v>
      </c>
      <c r="BR2042" s="86">
        <f t="shared" si="2372"/>
        <v>0.30435789753249504</v>
      </c>
      <c r="BS2042" s="86">
        <f t="shared" si="2373"/>
        <v>19.875108635657842</v>
      </c>
      <c r="BT2042" s="89">
        <f t="shared" si="2374"/>
        <v>2.712892528008326E-3</v>
      </c>
      <c r="BU2042" s="89">
        <f t="shared" si="2374"/>
        <v>0.55349084889196476</v>
      </c>
      <c r="BV2042" s="41">
        <f>1000*((BT2042/BU2042)/0.0112372-1)</f>
        <v>-563.82172159832521</v>
      </c>
      <c r="BW2042" s="89" t="e">
        <f t="shared" si="2363"/>
        <v>#REF!</v>
      </c>
      <c r="BX2042" s="42" t="e">
        <f t="shared" si="2364"/>
        <v>#REF!</v>
      </c>
      <c r="BY2042" s="89" t="e">
        <f t="shared" si="2365"/>
        <v>#REF!</v>
      </c>
      <c r="BZ2042" s="89" t="e">
        <f t="shared" si="2365"/>
        <v>#REF!</v>
      </c>
      <c r="CA2042" s="41">
        <f t="shared" si="2366"/>
        <v>362.75239422898454</v>
      </c>
      <c r="CB2042" s="89" t="e">
        <f t="shared" si="2367"/>
        <v>#REF!</v>
      </c>
      <c r="CC2042" s="89" t="e">
        <f t="shared" si="2375"/>
        <v>#REF!</v>
      </c>
      <c r="CD2042" s="41" t="e">
        <f t="shared" si="2382"/>
        <v>#REF!</v>
      </c>
      <c r="CE2042" s="41" t="e">
        <f t="shared" si="2383"/>
        <v>#REF!</v>
      </c>
      <c r="CF2042" s="42" t="e">
        <f t="shared" si="2384"/>
        <v>#REF!</v>
      </c>
      <c r="CG2042" s="42" t="e">
        <f t="shared" si="2385"/>
        <v>#REF!</v>
      </c>
      <c r="CH2042" s="139" t="e">
        <f t="shared" si="2368"/>
        <v>#REF!</v>
      </c>
      <c r="CI2042" s="140">
        <f t="shared" si="2386"/>
        <v>8.1601073556553843</v>
      </c>
      <c r="CJ2042" s="140">
        <f t="shared" si="2387"/>
        <v>7.1057239320034906</v>
      </c>
      <c r="CK2042" s="139" t="e">
        <f t="shared" si="2369"/>
        <v>#REF!</v>
      </c>
      <c r="CM2042" s="89" t="e">
        <f t="shared" si="2355"/>
        <v>#REF!</v>
      </c>
      <c r="CN2042" s="89">
        <f t="shared" si="2356"/>
        <v>0.13652400544384374</v>
      </c>
    </row>
    <row r="2043" spans="4:92" ht="14.4" x14ac:dyDescent="0.3">
      <c r="E2043" s="32">
        <v>42488.586111111108</v>
      </c>
      <c r="F2043" s="21">
        <f>E2043-E$1980</f>
        <v>2589.9256944444423</v>
      </c>
      <c r="G2043" s="21">
        <f>E2043-E$2027</f>
        <v>1078.0923611111066</v>
      </c>
      <c r="I2043" s="21">
        <v>1095</v>
      </c>
      <c r="J2043" s="21">
        <v>42518</v>
      </c>
      <c r="K2043" s="21">
        <v>53420</v>
      </c>
      <c r="L2043" s="21">
        <v>32</v>
      </c>
      <c r="M2043" s="124">
        <v>5.77</v>
      </c>
      <c r="O2043" s="40"/>
      <c r="U2043" s="48">
        <f t="shared" si="2341"/>
        <v>0.20101950977431443</v>
      </c>
      <c r="V2043" s="48">
        <f t="shared" si="2342"/>
        <v>27.388062316653212</v>
      </c>
      <c r="W2043" s="48">
        <f t="shared" si="2343"/>
        <v>0.14686276692872202</v>
      </c>
      <c r="X2043" s="239">
        <f>W2043+V2043+SUM($U$2026:U2043)</f>
        <v>29.017937510203542</v>
      </c>
      <c r="Y2043" s="240">
        <f>W2043+V2043+SUM($U$2026:U2043)-$X$2027</f>
        <v>28.823714442130811</v>
      </c>
      <c r="Z2043" s="42"/>
      <c r="AA2043" s="42"/>
      <c r="AB2043" s="41">
        <f t="shared" si="2344"/>
        <v>0.15999527361632912</v>
      </c>
      <c r="AC2043" s="48">
        <f t="shared" si="2345"/>
        <v>21.798682770113469</v>
      </c>
      <c r="AD2043" s="48">
        <f t="shared" si="2346"/>
        <v>3.4669678546859317</v>
      </c>
      <c r="AE2043" s="48">
        <f t="shared" si="2347"/>
        <v>4.0783098153942756</v>
      </c>
      <c r="AF2043" s="48">
        <f t="shared" si="2348"/>
        <v>3.4669678546859313</v>
      </c>
      <c r="AG2043" s="238">
        <f t="shared" si="2349"/>
        <v>0.61133225412649628</v>
      </c>
      <c r="AH2043" s="48">
        <f t="shared" si="2350"/>
        <v>9.7065818479105505E-6</v>
      </c>
      <c r="AI2043" s="48">
        <f>AE2043+AC2043+SUM($AB$2026:AB2043)</f>
        <v>27.13665445093029</v>
      </c>
      <c r="AJ2043" s="48">
        <f>AE2043+AC2043+SUM($AB$2026:AB2043)-$AI$2027</f>
        <v>24.434717188929874</v>
      </c>
      <c r="AK2043" s="46"/>
      <c r="AL2043" s="86"/>
      <c r="AM2043">
        <v>331.20650000000001</v>
      </c>
      <c r="AN2043">
        <v>5.5861435713742719E-2</v>
      </c>
      <c r="AR2043">
        <v>339.24549999999999</v>
      </c>
      <c r="AS2043">
        <v>7.7074639149360052E-2</v>
      </c>
      <c r="AT2043"/>
      <c r="AU2043"/>
      <c r="AV2043" s="99">
        <f t="shared" si="2357"/>
        <v>0</v>
      </c>
      <c r="AW2043" s="86">
        <f t="shared" si="2358"/>
        <v>6.0108410161138583E-2</v>
      </c>
      <c r="AX2043" s="86">
        <f t="shared" si="2359"/>
        <v>4.0182014052331372</v>
      </c>
      <c r="AY2043" s="86">
        <f t="shared" si="2351"/>
        <v>0.39995518486128362</v>
      </c>
      <c r="AZ2043" s="86">
        <f t="shared" si="2352"/>
        <v>26.736699266069007</v>
      </c>
      <c r="BA2043" s="89">
        <f>AY2043-$AY$2027</f>
        <v>0.36833290188344298</v>
      </c>
      <c r="BB2043" s="89">
        <f>AZ2043-$AZ$2027</f>
        <v>24.066384287046432</v>
      </c>
      <c r="BC2043" s="89">
        <f>BA2043-BA2042</f>
        <v>0.13001696125520756</v>
      </c>
      <c r="BD2043" s="89">
        <f>BB2043-BB2042</f>
        <v>9.0388689400157904</v>
      </c>
      <c r="BE2043" s="41">
        <f>1000*(((BC2043)/((BD2043))/0.0112372-1))</f>
        <v>280.05258703070115</v>
      </c>
      <c r="BF2043" s="89">
        <f t="shared" si="2377"/>
        <v>0.63394616436661544</v>
      </c>
      <c r="BG2043" s="89">
        <f>1-BF2043</f>
        <v>0.36605383563338456</v>
      </c>
      <c r="BH2043" s="89">
        <f>BF2043*($AJ2043-$AJ2042)</f>
        <v>5.8125800486258861</v>
      </c>
      <c r="BI2043" s="89">
        <f>BG2043*($AJ2043-$AJ2042)</f>
        <v>3.3563058526451104</v>
      </c>
      <c r="BJ2043" s="41">
        <f t="shared" ref="BJ2043:BJ2052" si="2392">1000*((BA2043/BB2043)/0.0112372-1)</f>
        <v>361.9825925932949</v>
      </c>
      <c r="BK2043" s="89">
        <f t="shared" si="2379"/>
        <v>0.52874383333489727</v>
      </c>
      <c r="BL2043" s="89">
        <f t="shared" ref="BL2043:BL2052" si="2393">1-BK2043</f>
        <v>0.47125616666510273</v>
      </c>
      <c r="BM2043" s="89">
        <f t="shared" si="2381"/>
        <v>0</v>
      </c>
      <c r="BN2043" s="86">
        <f t="shared" si="2360"/>
        <v>2.1774232036695634E-3</v>
      </c>
      <c r="BO2043" s="86">
        <f t="shared" si="2361"/>
        <v>0.14468534372505246</v>
      </c>
      <c r="BP2043" s="86">
        <f t="shared" si="2353"/>
        <v>0.43022701926905887</v>
      </c>
      <c r="BQ2043" s="86">
        <f t="shared" si="2354"/>
        <v>28.58771049093448</v>
      </c>
      <c r="BR2043" s="86">
        <f>BP2043-$BP$2027</f>
        <v>0.42767817290387905</v>
      </c>
      <c r="BS2043" s="86">
        <f>BQ2043-$BQ$2027</f>
        <v>28.396036269226929</v>
      </c>
      <c r="BT2043" s="89">
        <f>BR2043-BR2042</f>
        <v>0.12332027537138401</v>
      </c>
      <c r="BU2043" s="89">
        <f>BS2043-BS2042</f>
        <v>8.5209276335690873</v>
      </c>
      <c r="BV2043" s="41">
        <f>1000*((BT2043/BU2043)/0.0112372-1)</f>
        <v>287.92181189835662</v>
      </c>
      <c r="BW2043" s="89" t="e">
        <f t="shared" si="2363"/>
        <v>#REF!</v>
      </c>
      <c r="BX2043" s="42" t="e">
        <f>1-BW2043</f>
        <v>#REF!</v>
      </c>
      <c r="BY2043" s="89" t="e">
        <f>BW2043*($X2043-$X2042)</f>
        <v>#REF!</v>
      </c>
      <c r="BZ2043" s="89" t="e">
        <f>BX2043*($X2043-$X2042)</f>
        <v>#REF!</v>
      </c>
      <c r="CA2043" s="41">
        <f t="shared" ref="CA2043:CA2052" si="2394">1000*((BR2043/BS2043/0.0112372-1))</f>
        <v>340.29764136236287</v>
      </c>
      <c r="CB2043" s="89" t="e">
        <f t="shared" si="2367"/>
        <v>#REF!</v>
      </c>
      <c r="CC2043" s="89" t="e">
        <f t="shared" ref="CC2043:CC2052" si="2395">1-CB2043</f>
        <v>#REF!</v>
      </c>
      <c r="CD2043" s="41" t="e">
        <f t="shared" ref="CD2043:CD2052" si="2396">CK2043+CJ2043</f>
        <v>#REF!</v>
      </c>
      <c r="CE2043" s="41" t="e">
        <f t="shared" ref="CE2043:CE2052" si="2397">CH2043+CI2043</f>
        <v>#REF!</v>
      </c>
      <c r="CF2043" s="42" t="e">
        <f t="shared" ref="CF2043:CF2052" si="2398">CK2043*13.49+CJ2043</f>
        <v>#REF!</v>
      </c>
      <c r="CG2043" s="42" t="e">
        <f t="shared" ref="CG2043:CG2052" si="2399">CH2043*13.49+CI2043</f>
        <v>#REF!</v>
      </c>
      <c r="CH2043" s="42" t="e">
        <f t="shared" si="2368"/>
        <v>#REF!</v>
      </c>
      <c r="CI2043" s="89">
        <f t="shared" si="2386"/>
        <v>11.515011156000988</v>
      </c>
      <c r="CJ2043" s="89">
        <f t="shared" si="2387"/>
        <v>12.919706032928886</v>
      </c>
      <c r="CK2043" s="42" t="e">
        <f t="shared" si="2369"/>
        <v>#REF!</v>
      </c>
      <c r="CM2043" s="89" t="e">
        <f t="shared" si="2355"/>
        <v>#REF!</v>
      </c>
      <c r="CN2043" s="89">
        <f t="shared" si="2356"/>
        <v>0.19265377000932091</v>
      </c>
    </row>
    <row r="2044" spans="4:92" ht="14.4" x14ac:dyDescent="0.3">
      <c r="E2044" s="32">
        <v>42600.568749999999</v>
      </c>
      <c r="F2044" s="21">
        <f>E2044-E$1980</f>
        <v>2701.9083333333328</v>
      </c>
      <c r="G2044" s="21">
        <f>E2044-E$2027</f>
        <v>1190.0749999999971</v>
      </c>
      <c r="I2044" s="21">
        <v>1067</v>
      </c>
      <c r="J2044" s="21">
        <v>47193</v>
      </c>
      <c r="K2044" s="21">
        <v>55758</v>
      </c>
      <c r="L2044" s="21">
        <v>33</v>
      </c>
      <c r="M2044" s="124">
        <v>5.77</v>
      </c>
      <c r="O2044" s="40"/>
      <c r="U2044" s="48">
        <f t="shared" si="2341"/>
        <v>0.20445221201058508</v>
      </c>
      <c r="V2044" s="48">
        <f t="shared" si="2342"/>
        <v>27.855753551534075</v>
      </c>
      <c r="W2044" s="48">
        <f t="shared" si="2343"/>
        <v>0.14937066354545891</v>
      </c>
      <c r="X2044" s="239">
        <f>W2044+V2044+SUM($U$2026:U2044)</f>
        <v>29.692588853711722</v>
      </c>
      <c r="Y2044" s="240">
        <f>W2044+V2044+SUM($U$2026:U2044)-$X$2027</f>
        <v>29.498365785638992</v>
      </c>
      <c r="Z2044" s="42"/>
      <c r="AA2044" s="42"/>
      <c r="AB2044" s="41">
        <f t="shared" si="2344"/>
        <v>0.17304625778212168</v>
      </c>
      <c r="AC2044" s="48">
        <f t="shared" si="2345"/>
        <v>23.576824444161332</v>
      </c>
      <c r="AD2044" s="48">
        <f t="shared" si="2346"/>
        <v>3.7497720997870814</v>
      </c>
      <c r="AE2044" s="48">
        <f t="shared" si="2347"/>
        <v>4.4109818726423144</v>
      </c>
      <c r="AF2044" s="48">
        <f t="shared" si="2348"/>
        <v>3.7497720997870814</v>
      </c>
      <c r="AG2044" s="238">
        <f t="shared" si="2349"/>
        <v>0.66119927449720861</v>
      </c>
      <c r="AH2044" s="48">
        <f t="shared" si="2350"/>
        <v>1.0498358024404562E-5</v>
      </c>
      <c r="AI2044" s="48">
        <f>AE2044+AC2044+SUM($AB$2026:AB2044)</f>
        <v>29.420514440008315</v>
      </c>
      <c r="AJ2044" s="48">
        <f>AE2044+AC2044+SUM($AB$2026:AB2044)-$AI$2027</f>
        <v>26.718577178007898</v>
      </c>
      <c r="AK2044" s="46"/>
      <c r="AL2044" s="86"/>
      <c r="AM2044" s="25">
        <v>317.73699999999997</v>
      </c>
      <c r="AN2044" s="25">
        <v>0.12303657992648404</v>
      </c>
      <c r="AR2044" s="25">
        <v>326.97450000000003</v>
      </c>
      <c r="AS2044" s="25">
        <v>0.23405234457271926</v>
      </c>
      <c r="AV2044" s="99">
        <f t="shared" si="2357"/>
        <v>0</v>
      </c>
      <c r="AW2044" s="86">
        <f t="shared" si="2358"/>
        <v>6.4363311594946765E-2</v>
      </c>
      <c r="AX2044" s="86">
        <f t="shared" si="2359"/>
        <v>4.346618561047368</v>
      </c>
      <c r="AY2044" s="86">
        <f t="shared" si="2351"/>
        <v>0.42929256860707976</v>
      </c>
      <c r="AZ2044" s="86">
        <f t="shared" si="2352"/>
        <v>28.991221871401233</v>
      </c>
      <c r="BA2044" s="89">
        <f>AY2044-$AY$2027</f>
        <v>0.39767028562923912</v>
      </c>
      <c r="BB2044" s="89">
        <f>AZ2044-$AZ$2027</f>
        <v>26.320906892378659</v>
      </c>
      <c r="BC2044" s="89">
        <f>BA2044-BA2043</f>
        <v>2.9337383745796142E-2</v>
      </c>
      <c r="BD2044" s="89">
        <f>BB2044-BB2043</f>
        <v>2.2545226053322267</v>
      </c>
      <c r="BE2044" s="41">
        <f>1000*(((BC2044)/((BD2044))/0.0112372-1))</f>
        <v>158.00031343382037</v>
      </c>
      <c r="BF2044" s="89">
        <f t="shared" si="2377"/>
        <v>0.79066754625768731</v>
      </c>
      <c r="BG2044" s="89">
        <f>1-BF2044</f>
        <v>0.20933245374231269</v>
      </c>
      <c r="BH2044" s="89">
        <f>BF2044*($AJ2044-$AJ2043)</f>
        <v>1.8057739735604301</v>
      </c>
      <c r="BI2044" s="89">
        <f>BG2044*($AJ2044-$AJ2043)</f>
        <v>0.47808601551759433</v>
      </c>
      <c r="BJ2044" s="41">
        <f t="shared" si="2392"/>
        <v>344.5104492004931</v>
      </c>
      <c r="BK2044" s="89">
        <f t="shared" si="2379"/>
        <v>0.55117896195989025</v>
      </c>
      <c r="BL2044" s="89">
        <f t="shared" si="2393"/>
        <v>0.44882103804010975</v>
      </c>
      <c r="BM2044" s="89">
        <f t="shared" si="2381"/>
        <v>0</v>
      </c>
      <c r="BN2044" s="86">
        <f t="shared" si="2360"/>
        <v>2.1946124265166222E-3</v>
      </c>
      <c r="BO2044" s="86">
        <f t="shared" si="2361"/>
        <v>0.1471760511189423</v>
      </c>
      <c r="BP2044" s="86">
        <f t="shared" si="2353"/>
        <v>0.43625517171230216</v>
      </c>
      <c r="BQ2044" s="86">
        <f t="shared" si="2354"/>
        <v>29.256333681999422</v>
      </c>
      <c r="BR2044" s="86">
        <f>BP2044-$BP$2027</f>
        <v>0.43370632534712233</v>
      </c>
      <c r="BS2044" s="86">
        <f>BQ2044-$BQ$2027</f>
        <v>29.064659460291871</v>
      </c>
      <c r="BT2044" s="89">
        <f>BR2044-BR2043</f>
        <v>6.0281524432432843E-3</v>
      </c>
      <c r="BU2044" s="89">
        <f>BS2044-BS2043</f>
        <v>0.66862319106494184</v>
      </c>
      <c r="BV2044" s="41">
        <f>1000*((BT2044/BU2044)/0.0112372-1)</f>
        <v>-197.68542822584922</v>
      </c>
      <c r="BW2044" s="89" t="e">
        <f t="shared" si="2363"/>
        <v>#REF!</v>
      </c>
      <c r="BX2044" s="42" t="e">
        <f>1-BW2044</f>
        <v>#REF!</v>
      </c>
      <c r="BY2044" s="89" t="e">
        <f>BW2044*($X2044-$X2043)</f>
        <v>#REF!</v>
      </c>
      <c r="BZ2044" s="89" t="e">
        <f>BX2044*($X2044-$X2043)</f>
        <v>#REF!</v>
      </c>
      <c r="CA2044" s="41">
        <f t="shared" si="2394"/>
        <v>327.92151298492865</v>
      </c>
      <c r="CB2044" s="89" t="e">
        <f t="shared" si="2367"/>
        <v>#REF!</v>
      </c>
      <c r="CC2044" s="89" t="e">
        <f t="shared" si="2395"/>
        <v>#REF!</v>
      </c>
      <c r="CD2044" s="41" t="e">
        <f t="shared" si="2396"/>
        <v>#REF!</v>
      </c>
      <c r="CE2044" s="41" t="e">
        <f t="shared" si="2397"/>
        <v>#REF!</v>
      </c>
      <c r="CF2044" s="42" t="e">
        <f t="shared" si="2398"/>
        <v>#REF!</v>
      </c>
      <c r="CG2044" s="42" t="e">
        <f t="shared" si="2399"/>
        <v>#REF!</v>
      </c>
      <c r="CH2044" s="42" t="e">
        <f t="shared" ref="CH2044:CH2052" si="2400">CC2044*$Y2044</f>
        <v>#REF!</v>
      </c>
      <c r="CI2044" s="89">
        <f t="shared" ref="CI2044:CI2052" si="2401">BL2044*$AJ2044</f>
        <v>11.991859543988291</v>
      </c>
      <c r="CJ2044" s="89">
        <f t="shared" ref="CJ2044:CJ2052" si="2402">BK2044*$AJ2044</f>
        <v>14.726717634019607</v>
      </c>
      <c r="CK2044" s="42" t="e">
        <f t="shared" ref="CK2044:CK2052" si="2403">CB2044*$Y2044</f>
        <v>#REF!</v>
      </c>
      <c r="CM2044" s="89" t="e">
        <f t="shared" si="2355"/>
        <v>#REF!</v>
      </c>
      <c r="CN2044" s="89">
        <f t="shared" si="2356"/>
        <v>0.20063175964598276</v>
      </c>
    </row>
    <row r="2045" spans="4:92" ht="14.4" x14ac:dyDescent="0.3">
      <c r="E2045" s="170">
        <v>42800.633333333331</v>
      </c>
      <c r="F2045" s="150">
        <f t="shared" ref="F2045:F2050" si="2404">E2045-E$1752</f>
        <v>2901.9854166666628</v>
      </c>
      <c r="G2045" s="150">
        <f t="shared" ref="G2045:G2050" si="2405">E2045-E$1799</f>
        <v>1390.9854166666628</v>
      </c>
      <c r="H2045" s="150"/>
      <c r="I2045" s="150">
        <v>1051</v>
      </c>
      <c r="J2045" s="150">
        <v>37188</v>
      </c>
      <c r="K2045" s="150">
        <v>48453</v>
      </c>
      <c r="L2045" s="150">
        <v>38</v>
      </c>
      <c r="M2045" s="124">
        <v>5.77</v>
      </c>
      <c r="O2045" s="40"/>
      <c r="U2045" s="48">
        <f t="shared" si="2341"/>
        <v>0.17500223473767279</v>
      </c>
      <c r="V2045" s="48">
        <f t="shared" si="2342"/>
        <v>23.843318073604138</v>
      </c>
      <c r="W2045" s="48">
        <f t="shared" si="2343"/>
        <v>0.12785481588896183</v>
      </c>
      <c r="X2045" s="239">
        <f>W2045+V2045+SUM($U$2026:U2045)</f>
        <v>25.833639762862962</v>
      </c>
      <c r="Y2045" s="240">
        <f>W2045+V2045+SUM($U$2026:U2045)-$X$2027</f>
        <v>25.639416694790231</v>
      </c>
      <c r="Z2045" s="42"/>
      <c r="AA2045" s="42"/>
      <c r="AB2045" s="41">
        <f t="shared" si="2344"/>
        <v>0.13431537996459611</v>
      </c>
      <c r="AC2045" s="48">
        <f t="shared" si="2345"/>
        <v>18.299905321057331</v>
      </c>
      <c r="AD2045" s="48">
        <f t="shared" si="2346"/>
        <v>2.9105053805767884</v>
      </c>
      <c r="AE2045" s="48">
        <f t="shared" si="2347"/>
        <v>3.4237244643964124</v>
      </c>
      <c r="AF2045" s="48">
        <f t="shared" si="2348"/>
        <v>2.9105053805767889</v>
      </c>
      <c r="AG2045" s="238">
        <f t="shared" si="2349"/>
        <v>0.51321093518373218</v>
      </c>
      <c r="AH2045" s="48">
        <f t="shared" si="2350"/>
        <v>8.148635891494841E-6</v>
      </c>
      <c r="AI2045" s="48">
        <f>AE2045+AC2045+SUM($AB$2026:AB2045)</f>
        <v>23.290653288623005</v>
      </c>
      <c r="AJ2045" s="48">
        <f>AE2045+AC2045+SUM($AB$2026:AB2045)-$AI$2027</f>
        <v>20.588716026622588</v>
      </c>
      <c r="AK2045" s="46"/>
      <c r="AL2045" s="86"/>
      <c r="AM2045" s="41">
        <v>296.63249999999999</v>
      </c>
      <c r="AN2045" s="41">
        <v>8.8388347648318447E-2</v>
      </c>
      <c r="AO2045" s="41"/>
      <c r="AR2045" s="41">
        <v>309.19850000000002</v>
      </c>
      <c r="AS2045" s="41">
        <v>0.16334166645408862</v>
      </c>
      <c r="AT2045" s="41"/>
      <c r="AU2045" s="41"/>
      <c r="AV2045" s="99">
        <f t="shared" ref="AV2045:AV2052" si="2406">AJ2045-BA2045-BB2045</f>
        <v>0</v>
      </c>
      <c r="AW2045" s="86">
        <f t="shared" ref="AW2045:AW2052" si="2407">(1/(1/((AM2045/1000+1)*0.0112372)+1))*AE2045</f>
        <v>4.9169023257168203E-2</v>
      </c>
      <c r="AX2045" s="86">
        <f t="shared" ref="AX2045:AX2052" si="2408">(1-(1/(1/((AM2045/1000+1)*0.0112372)+1)))*AE2045</f>
        <v>3.3745554411392442</v>
      </c>
      <c r="AY2045" s="86">
        <f t="shared" ref="AY2045:AY2052" si="2409">(1/(1/((AM2045/1000+1)*0.0112372)+1))*AI2045</f>
        <v>0.33448330469690279</v>
      </c>
      <c r="AZ2045" s="86">
        <f t="shared" ref="AZ2045:AZ2052" si="2410">(1-(1/(1/((AM2045/1000+1)*0.0112372)+1)))*AI2045</f>
        <v>22.956169983926102</v>
      </c>
      <c r="BA2045" s="89">
        <f>AY2045-$AY$2027</f>
        <v>0.30286102171906215</v>
      </c>
      <c r="BB2045" s="89">
        <f>AZ2045-$AZ$2027</f>
        <v>20.285855004903528</v>
      </c>
      <c r="BC2045" s="89"/>
      <c r="BD2045" s="89"/>
      <c r="BE2045" s="41"/>
      <c r="BF2045" s="89"/>
      <c r="BG2045" s="89"/>
      <c r="BH2045" s="89"/>
      <c r="BI2045" s="89"/>
      <c r="BJ2045" s="41">
        <f t="shared" si="2392"/>
        <v>328.59298680040871</v>
      </c>
      <c r="BK2045" s="89">
        <f t="shared" si="2379"/>
        <v>0.57161780041839938</v>
      </c>
      <c r="BL2045" s="89">
        <f t="shared" si="2393"/>
        <v>0.42838219958160062</v>
      </c>
      <c r="BM2045" s="89">
        <f t="shared" ref="BM2045:BM2052" si="2411">Y2045-BR2045-BS2045</f>
        <v>0</v>
      </c>
      <c r="BN2045" s="86">
        <f t="shared" ref="BN2045:BN2052" si="2412">(1/(1/((AR2045/1000+1)*0.0112372)+1))*W2045</f>
        <v>1.8536939047330589E-3</v>
      </c>
      <c r="BO2045" s="86">
        <f t="shared" ref="BO2045:BO2052" si="2413">(1-(1/(1/((AR2045/1000+1)*0.0112372)+1)))*W2045</f>
        <v>0.12600112198422878</v>
      </c>
      <c r="BP2045" s="86">
        <f t="shared" ref="BP2045:BP2052" si="2414">(1/(1/((AR2045/1000+1)*0.0112372)+1))*X2045</f>
        <v>0.37454717863015569</v>
      </c>
      <c r="BQ2045" s="86">
        <f t="shared" ref="BQ2045:BQ2052" si="2415">(1-(1/(1/((AR2045/1000+1)*0.0112372)+1)))*X2045</f>
        <v>25.459092584232806</v>
      </c>
      <c r="BR2045" s="86">
        <f>BP2045-$BP$2027</f>
        <v>0.37199833226497586</v>
      </c>
      <c r="BS2045" s="86">
        <f>BQ2045-$BQ$2027</f>
        <v>25.267418362525255</v>
      </c>
      <c r="BT2045" s="89"/>
      <c r="BU2045" s="89"/>
      <c r="BV2045" s="41"/>
      <c r="BW2045" s="89"/>
      <c r="BX2045" s="42"/>
      <c r="BY2045" s="89"/>
      <c r="BZ2045" s="89"/>
      <c r="CA2045" s="41">
        <f t="shared" si="2394"/>
        <v>310.15298646950475</v>
      </c>
      <c r="CB2045" s="89" t="e">
        <f t="shared" ref="CB2045:CB2052" si="2416">(CA2045-$P$1983)/($AR$2023-$P$1983)</f>
        <v>#REF!</v>
      </c>
      <c r="CC2045" s="89" t="e">
        <f t="shared" si="2395"/>
        <v>#REF!</v>
      </c>
      <c r="CD2045" s="41" t="e">
        <f t="shared" si="2396"/>
        <v>#REF!</v>
      </c>
      <c r="CE2045" s="41" t="e">
        <f t="shared" si="2397"/>
        <v>#REF!</v>
      </c>
      <c r="CF2045" s="42" t="e">
        <f t="shared" si="2398"/>
        <v>#REF!</v>
      </c>
      <c r="CG2045" s="42" t="e">
        <f t="shared" si="2399"/>
        <v>#REF!</v>
      </c>
      <c r="CH2045" s="42" t="e">
        <f t="shared" si="2400"/>
        <v>#REF!</v>
      </c>
      <c r="CI2045" s="89">
        <f t="shared" si="2401"/>
        <v>8.8198394580455375</v>
      </c>
      <c r="CJ2045" s="89">
        <f t="shared" si="2402"/>
        <v>11.768876568577051</v>
      </c>
      <c r="CK2045" s="42" t="e">
        <f t="shared" si="2403"/>
        <v>#REF!</v>
      </c>
      <c r="CM2045" s="89" t="e">
        <f t="shared" si="2355"/>
        <v>#REF!</v>
      </c>
      <c r="CN2045" s="89">
        <f t="shared" si="2356"/>
        <v>0.14756176085716793</v>
      </c>
    </row>
    <row r="2046" spans="4:92" ht="14.4" x14ac:dyDescent="0.3">
      <c r="D2046" s="47" t="s">
        <v>126</v>
      </c>
      <c r="E2046" s="32">
        <v>42810.546527777777</v>
      </c>
      <c r="F2046" s="21">
        <f t="shared" si="2404"/>
        <v>2911.898611111108</v>
      </c>
      <c r="G2046" s="21">
        <f t="shared" si="2405"/>
        <v>1400.898611111108</v>
      </c>
      <c r="I2046" s="21">
        <v>1051</v>
      </c>
      <c r="J2046" s="21">
        <v>37686</v>
      </c>
      <c r="K2046" s="21">
        <v>49251</v>
      </c>
      <c r="L2046" s="21">
        <v>33</v>
      </c>
      <c r="M2046" s="124">
        <v>5.77</v>
      </c>
      <c r="O2046" s="40"/>
      <c r="U2046" s="48">
        <f t="shared" si="2341"/>
        <v>0.17788444602119832</v>
      </c>
      <c r="V2046" s="48">
        <f t="shared" si="2342"/>
        <v>24.236007232639412</v>
      </c>
      <c r="W2046" s="48">
        <f t="shared" si="2343"/>
        <v>0.12996052953062265</v>
      </c>
      <c r="X2046" s="239">
        <f>W2046+V2046+SUM($U$2026:U2046)</f>
        <v>26.406319081561097</v>
      </c>
      <c r="Y2046" s="240">
        <f>W2046+V2046+SUM($U$2026:U2046)-$X$2027</f>
        <v>26.212096013488367</v>
      </c>
      <c r="Z2046" s="42"/>
      <c r="AA2046" s="42"/>
      <c r="AB2046" s="41">
        <f t="shared" si="2344"/>
        <v>0.1361140531716083</v>
      </c>
      <c r="AC2046" s="48">
        <f t="shared" si="2345"/>
        <v>18.544966976695882</v>
      </c>
      <c r="AD2046" s="48">
        <f t="shared" si="2346"/>
        <v>2.9494811706038742</v>
      </c>
      <c r="AE2046" s="48">
        <f t="shared" si="2347"/>
        <v>3.4695729849748091</v>
      </c>
      <c r="AF2046" s="48">
        <f t="shared" si="2348"/>
        <v>2.9494811706038742</v>
      </c>
      <c r="AG2046" s="238">
        <f t="shared" si="2349"/>
        <v>0.52008355661326588</v>
      </c>
      <c r="AH2046" s="48">
        <f t="shared" si="2350"/>
        <v>8.2577576693254432E-6</v>
      </c>
      <c r="AI2046" s="48">
        <f>AE2046+AC2046+SUM($AB$2026:AB2046)</f>
        <v>23.717677518011566</v>
      </c>
      <c r="AJ2046" s="48">
        <f>AE2046+AC2046+SUM($AB$2026:AB2046)-$AI$2027</f>
        <v>21.015740256011149</v>
      </c>
      <c r="AK2046" s="46"/>
      <c r="AL2046" s="86"/>
      <c r="AM2046" s="41">
        <v>296.63249999999999</v>
      </c>
      <c r="AN2046" s="41">
        <v>8.8388347648318447E-2</v>
      </c>
      <c r="AO2046" s="41"/>
      <c r="AR2046" s="41">
        <v>309.19850000000002</v>
      </c>
      <c r="AS2046" s="41">
        <v>0.16334166645408862</v>
      </c>
      <c r="AV2046" s="99">
        <f t="shared" si="2406"/>
        <v>0</v>
      </c>
      <c r="AW2046" s="86">
        <f t="shared" si="2407"/>
        <v>4.982746613073144E-2</v>
      </c>
      <c r="AX2046" s="86">
        <f t="shared" si="2408"/>
        <v>3.4197455188440777</v>
      </c>
      <c r="AY2046" s="86">
        <f t="shared" si="2409"/>
        <v>0.34061591393123908</v>
      </c>
      <c r="AZ2046" s="86">
        <f t="shared" si="2410"/>
        <v>23.377061604080328</v>
      </c>
      <c r="BA2046" s="89">
        <f>AY2046-$AY$2027</f>
        <v>0.30899363095339843</v>
      </c>
      <c r="BB2046" s="89">
        <f>AZ2046-$AZ$2027</f>
        <v>20.706746625057754</v>
      </c>
      <c r="BC2046" s="89"/>
      <c r="BD2046" s="89"/>
      <c r="BE2046" s="41"/>
      <c r="BF2046" s="89"/>
      <c r="BG2046" s="89"/>
      <c r="BH2046" s="89"/>
      <c r="BI2046" s="89"/>
      <c r="BJ2046" s="41">
        <f t="shared" si="2392"/>
        <v>327.94334823989902</v>
      </c>
      <c r="BK2046" s="89">
        <f t="shared" si="2379"/>
        <v>0.57245196966353018</v>
      </c>
      <c r="BL2046" s="89">
        <f t="shared" si="2393"/>
        <v>0.42754803033646982</v>
      </c>
      <c r="BM2046" s="89">
        <f t="shared" si="2411"/>
        <v>0</v>
      </c>
      <c r="BN2046" s="86">
        <f t="shared" si="2412"/>
        <v>1.8842234433782818E-3</v>
      </c>
      <c r="BO2046" s="86">
        <f t="shared" si="2413"/>
        <v>0.12807630608724435</v>
      </c>
      <c r="BP2046" s="86">
        <f t="shared" si="2414"/>
        <v>0.38285012877760544</v>
      </c>
      <c r="BQ2046" s="86">
        <f t="shared" si="2415"/>
        <v>26.023468952783489</v>
      </c>
      <c r="BR2046" s="86">
        <f>BP2046-$BP$2027</f>
        <v>0.38030128241242561</v>
      </c>
      <c r="BS2046" s="86">
        <f>BQ2046-$BQ$2027</f>
        <v>25.831794731075938</v>
      </c>
      <c r="BT2046" s="89"/>
      <c r="BU2046" s="89"/>
      <c r="BV2046" s="41"/>
      <c r="BW2046" s="89"/>
      <c r="BX2046" s="42"/>
      <c r="BY2046" s="89"/>
      <c r="BZ2046" s="89"/>
      <c r="CA2046" s="41">
        <f t="shared" si="2394"/>
        <v>310.13213272654605</v>
      </c>
      <c r="CB2046" s="89" t="e">
        <f t="shared" si="2416"/>
        <v>#REF!</v>
      </c>
      <c r="CC2046" s="89" t="e">
        <f t="shared" si="2395"/>
        <v>#REF!</v>
      </c>
      <c r="CD2046" s="41" t="e">
        <f t="shared" si="2396"/>
        <v>#REF!</v>
      </c>
      <c r="CE2046" s="41" t="e">
        <f t="shared" si="2397"/>
        <v>#REF!</v>
      </c>
      <c r="CF2046" s="42" t="e">
        <f t="shared" si="2398"/>
        <v>#REF!</v>
      </c>
      <c r="CG2046" s="42" t="e">
        <f t="shared" si="2399"/>
        <v>#REF!</v>
      </c>
      <c r="CH2046" s="42" t="e">
        <f t="shared" si="2400"/>
        <v>#REF!</v>
      </c>
      <c r="CI2046" s="89">
        <f t="shared" si="2401"/>
        <v>8.9852383525204242</v>
      </c>
      <c r="CJ2046" s="89">
        <f t="shared" si="2402"/>
        <v>12.030501903490725</v>
      </c>
      <c r="CK2046" s="42" t="e">
        <f t="shared" si="2403"/>
        <v>#REF!</v>
      </c>
      <c r="CM2046" s="89" t="e">
        <f t="shared" si="2355"/>
        <v>#REF!</v>
      </c>
      <c r="CN2046" s="89">
        <f t="shared" si="2356"/>
        <v>0.15032899400564426</v>
      </c>
    </row>
    <row r="2047" spans="4:92" ht="14.4" x14ac:dyDescent="0.3">
      <c r="E2047" s="32">
        <v>42811.538194444445</v>
      </c>
      <c r="F2047" s="21">
        <f t="shared" si="2404"/>
        <v>2912.8902777777766</v>
      </c>
      <c r="G2047" s="21">
        <f t="shared" si="2405"/>
        <v>1401.8902777777766</v>
      </c>
      <c r="I2047" s="21">
        <v>1031</v>
      </c>
      <c r="J2047" s="21">
        <v>4711</v>
      </c>
      <c r="K2047" s="21">
        <v>204.6</v>
      </c>
      <c r="L2047" s="21">
        <v>32</v>
      </c>
      <c r="M2047" s="124">
        <v>5.77</v>
      </c>
      <c r="O2047" s="40"/>
      <c r="U2047" s="48">
        <f t="shared" si="2341"/>
        <v>7.2491068524810375E-4</v>
      </c>
      <c r="V2047" s="48">
        <f t="shared" si="2342"/>
        <v>9.8766030440890593E-2</v>
      </c>
      <c r="W2047" s="48">
        <f t="shared" si="2343"/>
        <v>5.2961222087974564E-4</v>
      </c>
      <c r="X2047" s="251">
        <f>W2047+V2047+SUM($U$2047:U2047)</f>
        <v>0.10002055334701844</v>
      </c>
      <c r="Y2047" s="262">
        <f>W2047+V2047+SUM($U$2047:U2047)-$X$2047+$Y$2046</f>
        <v>26.212096013488367</v>
      </c>
      <c r="Z2047" s="42"/>
      <c r="AA2047" s="42"/>
      <c r="AB2047" s="41">
        <f t="shared" si="2344"/>
        <v>1.6691369688190696E-2</v>
      </c>
      <c r="AC2047" s="48">
        <f t="shared" si="2345"/>
        <v>2.2741288827323345</v>
      </c>
      <c r="AD2047" s="48">
        <f t="shared" si="2346"/>
        <v>0.36168844773756004</v>
      </c>
      <c r="AE2047" s="48">
        <f t="shared" si="2347"/>
        <v>0.42546617342560744</v>
      </c>
      <c r="AF2047" s="48">
        <f t="shared" si="2348"/>
        <v>0.36168844773756009</v>
      </c>
      <c r="AG2047" s="238">
        <f t="shared" si="2349"/>
        <v>6.3776713057221684E-2</v>
      </c>
      <c r="AH2047" s="48">
        <f t="shared" si="2350"/>
        <v>1.0126308257122219E-6</v>
      </c>
      <c r="AI2047" s="84">
        <f>AE2047+AC2047+SUM($AB$2047:AB2047)</f>
        <v>2.7162864258461323</v>
      </c>
      <c r="AJ2047" s="84">
        <f>AE2047+AC2047+SUM($AB$2047:AB2047)-$AI$2047+$AJ$2046</f>
        <v>21.015740256011149</v>
      </c>
      <c r="AK2047" s="46"/>
      <c r="AL2047" s="86"/>
      <c r="AM2047" s="41">
        <v>296.63249999999999</v>
      </c>
      <c r="AN2047" s="41">
        <v>8.8388347648318447E-2</v>
      </c>
      <c r="AO2047" s="41"/>
      <c r="AR2047" s="41">
        <v>309.19850000000002</v>
      </c>
      <c r="AS2047" s="41">
        <v>0.16334166645408862</v>
      </c>
      <c r="AT2047" s="48">
        <f>(1/(1/((AM2047/1000+1)*0.0112372)+1))*AI2047</f>
        <v>3.9009316267833577E-2</v>
      </c>
      <c r="AU2047" s="48">
        <f>(1-(1/(1/((AM2047/1000+1)*0.0112372)+1)))*AI2047</f>
        <v>2.677277109578299</v>
      </c>
      <c r="AV2047" s="99">
        <f t="shared" si="2406"/>
        <v>0</v>
      </c>
      <c r="AW2047" s="86">
        <f t="shared" si="2407"/>
        <v>6.1102335757004652E-3</v>
      </c>
      <c r="AX2047" s="86">
        <f t="shared" si="2408"/>
        <v>0.41935593984990699</v>
      </c>
      <c r="AY2047" s="86">
        <f t="shared" si="2409"/>
        <v>3.9009316267833577E-2</v>
      </c>
      <c r="AZ2047" s="86">
        <f t="shared" si="2410"/>
        <v>2.677277109578299</v>
      </c>
      <c r="BA2047" s="91">
        <f t="shared" ref="BA2047:BA2052" si="2417">AY2047-$AT$2047+$BA$2046</f>
        <v>0.30899363095339843</v>
      </c>
      <c r="BB2047" s="91">
        <f t="shared" ref="BB2047:BB2052" si="2418">AZ2047-$AU$2047+$BB$2046</f>
        <v>20.706746625057754</v>
      </c>
      <c r="BC2047" s="89"/>
      <c r="BD2047" s="89"/>
      <c r="BE2047" s="41"/>
      <c r="BF2047" s="89"/>
      <c r="BG2047" s="89"/>
      <c r="BH2047" s="89"/>
      <c r="BI2047" s="89"/>
      <c r="BJ2047" s="41">
        <f t="shared" si="2392"/>
        <v>327.94334823989902</v>
      </c>
      <c r="BK2047" s="89">
        <f t="shared" si="2379"/>
        <v>0.57245196966353018</v>
      </c>
      <c r="BL2047" s="89">
        <f t="shared" si="2393"/>
        <v>0.42754803033646982</v>
      </c>
      <c r="BM2047" s="89">
        <f t="shared" si="2411"/>
        <v>2.9939976183609218E-2</v>
      </c>
      <c r="BN2047" s="86">
        <f t="shared" si="2412"/>
        <v>7.6785449096382465E-6</v>
      </c>
      <c r="BO2047" s="86">
        <f t="shared" si="2413"/>
        <v>5.219336759701074E-4</v>
      </c>
      <c r="BP2047" s="86">
        <f t="shared" si="2414"/>
        <v>1.4501408398133147E-3</v>
      </c>
      <c r="BQ2047" s="86">
        <f t="shared" si="2415"/>
        <v>9.8570412507205121E-2</v>
      </c>
      <c r="BR2047" s="93">
        <f t="shared" ref="BR2047:BR2052" si="2419">BP2047-$BN$2046+$BR$2046</f>
        <v>0.37986719980886063</v>
      </c>
      <c r="BS2047" s="93">
        <f t="shared" ref="BS2047:BS2052" si="2420">BQ2047-$BO$2046+$BS$2046</f>
        <v>25.802288837495897</v>
      </c>
      <c r="BT2047" s="89"/>
      <c r="BU2047" s="89"/>
      <c r="BV2047" s="41"/>
      <c r="BW2047" s="89"/>
      <c r="BX2047" s="42"/>
      <c r="BY2047" s="89"/>
      <c r="BZ2047" s="89"/>
      <c r="CA2047" s="41">
        <f t="shared" si="2394"/>
        <v>310.13320037089522</v>
      </c>
      <c r="CB2047" s="89" t="e">
        <f t="shared" si="2416"/>
        <v>#REF!</v>
      </c>
      <c r="CC2047" s="89" t="e">
        <f t="shared" si="2395"/>
        <v>#REF!</v>
      </c>
      <c r="CD2047" s="41" t="e">
        <f t="shared" si="2396"/>
        <v>#REF!</v>
      </c>
      <c r="CE2047" s="41" t="e">
        <f t="shared" si="2397"/>
        <v>#REF!</v>
      </c>
      <c r="CF2047" s="42" t="e">
        <f t="shared" si="2398"/>
        <v>#REF!</v>
      </c>
      <c r="CG2047" s="42" t="e">
        <f t="shared" si="2399"/>
        <v>#REF!</v>
      </c>
      <c r="CH2047" s="42" t="e">
        <f t="shared" si="2400"/>
        <v>#REF!</v>
      </c>
      <c r="CI2047" s="89">
        <f t="shared" si="2401"/>
        <v>8.9852383525204242</v>
      </c>
      <c r="CJ2047" s="89">
        <f t="shared" si="2402"/>
        <v>12.030501903490725</v>
      </c>
      <c r="CK2047" s="42" t="e">
        <f t="shared" si="2403"/>
        <v>#REF!</v>
      </c>
      <c r="CM2047" s="89" t="e">
        <f t="shared" si="2355"/>
        <v>#REF!</v>
      </c>
      <c r="CN2047" s="89">
        <f t="shared" si="2356"/>
        <v>0.15032899400564426</v>
      </c>
    </row>
    <row r="2048" spans="4:92" ht="14.4" x14ac:dyDescent="0.3">
      <c r="E2048" s="32">
        <v>42947.647222222222</v>
      </c>
      <c r="F2048" s="21">
        <f t="shared" si="2404"/>
        <v>3048.9993055555533</v>
      </c>
      <c r="G2048" s="21">
        <f t="shared" si="2405"/>
        <v>1537.9993055555533</v>
      </c>
      <c r="I2048" s="21">
        <v>1035</v>
      </c>
      <c r="J2048" s="21">
        <v>18591</v>
      </c>
      <c r="K2048" s="21">
        <v>3710</v>
      </c>
      <c r="L2048" s="21">
        <v>31</v>
      </c>
      <c r="M2048" s="124">
        <v>5.77</v>
      </c>
      <c r="O2048" s="40"/>
      <c r="U2048" s="48">
        <f t="shared" si="2341"/>
        <v>1.3195761760544957E-2</v>
      </c>
      <c r="V2048" s="48">
        <f t="shared" si="2342"/>
        <v>1.7978670121087625</v>
      </c>
      <c r="W2048" s="48">
        <f t="shared" si="2343"/>
        <v>9.6406865485923251E-3</v>
      </c>
      <c r="X2048" s="239">
        <f>W2048+V2048+SUM($U$2047:U2048)</f>
        <v>1.8214283711031478</v>
      </c>
      <c r="Y2048" s="240">
        <f>W2048+V2048+SUM($U$2047:U2048)-$X$2047+$Y$2046</f>
        <v>27.933503831244497</v>
      </c>
      <c r="Z2048" s="42"/>
      <c r="AA2048" s="42"/>
      <c r="AB2048" s="41">
        <f t="shared" si="2344"/>
        <v>6.6124637975819758E-2</v>
      </c>
      <c r="AC2048" s="48">
        <f t="shared" si="2345"/>
        <v>9.0092036717288426</v>
      </c>
      <c r="AD2048" s="48">
        <f t="shared" si="2346"/>
        <v>1.4328672909092375</v>
      </c>
      <c r="AE2048" s="48">
        <f t="shared" si="2347"/>
        <v>1.6855295409717379</v>
      </c>
      <c r="AF2048" s="48">
        <f t="shared" si="2348"/>
        <v>1.4328672909092377</v>
      </c>
      <c r="AG2048" s="238">
        <f t="shared" si="2349"/>
        <v>0.25265823841767993</v>
      </c>
      <c r="AH2048" s="48">
        <f t="shared" si="2350"/>
        <v>4.0116448203020056E-6</v>
      </c>
      <c r="AI2048" s="48">
        <f>AE2048+AC2048+SUM($AB$2047:AB2048)</f>
        <v>10.777549220364591</v>
      </c>
      <c r="AJ2048" s="48">
        <f>AE2048+AC2048+SUM($AB$2047:AB2048)-$AI$2047+$AJ$2046</f>
        <v>29.077003050529608</v>
      </c>
      <c r="AK2048" s="46"/>
      <c r="AL2048" s="86"/>
      <c r="AM2048">
        <v>275.16000000000003</v>
      </c>
      <c r="AN2048">
        <v>0.02</v>
      </c>
      <c r="AO2048"/>
      <c r="AP2048"/>
      <c r="AQ2048"/>
      <c r="AR2048" s="25">
        <v>121.56</v>
      </c>
      <c r="AS2048" s="25">
        <v>7.0000000000000007E-2</v>
      </c>
      <c r="AV2048" s="99">
        <f t="shared" si="2406"/>
        <v>0</v>
      </c>
      <c r="AW2048" s="86">
        <f t="shared" si="2407"/>
        <v>2.3811141734700059E-2</v>
      </c>
      <c r="AX2048" s="86">
        <f t="shared" si="2408"/>
        <v>1.6617183992370379</v>
      </c>
      <c r="AY2048" s="86">
        <f t="shared" si="2409"/>
        <v>0.15225230160656697</v>
      </c>
      <c r="AZ2048" s="86">
        <f t="shared" si="2410"/>
        <v>10.625296918758025</v>
      </c>
      <c r="BA2048" s="89">
        <f t="shared" si="2417"/>
        <v>0.42223661629213183</v>
      </c>
      <c r="BB2048" s="89">
        <f t="shared" si="2418"/>
        <v>28.65476643423748</v>
      </c>
      <c r="BC2048" s="89"/>
      <c r="BD2048" s="89"/>
      <c r="BE2048" s="41"/>
      <c r="BF2048" s="89"/>
      <c r="BG2048" s="89"/>
      <c r="BH2048" s="89"/>
      <c r="BI2048" s="89"/>
      <c r="BJ2048" s="41">
        <f t="shared" si="2392"/>
        <v>311.2965215684722</v>
      </c>
      <c r="BK2048" s="89">
        <f t="shared" si="2379"/>
        <v>0.59382734927066461</v>
      </c>
      <c r="BL2048" s="89">
        <f t="shared" si="2393"/>
        <v>0.40617265072933539</v>
      </c>
      <c r="BM2048" s="89">
        <f t="shared" si="2411"/>
        <v>2.9939976183609218E-2</v>
      </c>
      <c r="BN2048" s="86">
        <f t="shared" si="2412"/>
        <v>1.1999117116132833E-4</v>
      </c>
      <c r="BO2048" s="86">
        <f t="shared" si="2413"/>
        <v>9.5206953774309971E-3</v>
      </c>
      <c r="BP2048" s="86">
        <f t="shared" si="2414"/>
        <v>2.2670099513509168E-2</v>
      </c>
      <c r="BQ2048" s="86">
        <f t="shared" si="2415"/>
        <v>1.7987582715896386</v>
      </c>
      <c r="BR2048" s="86">
        <f t="shared" si="2419"/>
        <v>0.40108715848255649</v>
      </c>
      <c r="BS2048" s="86">
        <f t="shared" si="2420"/>
        <v>27.502476696578331</v>
      </c>
      <c r="BT2048" s="89"/>
      <c r="BU2048" s="89"/>
      <c r="BV2048" s="41"/>
      <c r="BW2048" s="89"/>
      <c r="BX2048" s="42"/>
      <c r="BY2048" s="89"/>
      <c r="BZ2048" s="89"/>
      <c r="CA2048" s="41">
        <f t="shared" si="2394"/>
        <v>297.80320282531636</v>
      </c>
      <c r="CB2048" s="89" t="e">
        <f t="shared" si="2416"/>
        <v>#REF!</v>
      </c>
      <c r="CC2048" s="89" t="e">
        <f t="shared" si="2395"/>
        <v>#REF!</v>
      </c>
      <c r="CD2048" s="41" t="e">
        <f t="shared" si="2396"/>
        <v>#REF!</v>
      </c>
      <c r="CE2048" s="41" t="e">
        <f t="shared" si="2397"/>
        <v>#REF!</v>
      </c>
      <c r="CF2048" s="42" t="e">
        <f t="shared" si="2398"/>
        <v>#REF!</v>
      </c>
      <c r="CG2048" s="42" t="e">
        <f t="shared" si="2399"/>
        <v>#REF!</v>
      </c>
      <c r="CH2048" s="42" t="e">
        <f t="shared" si="2400"/>
        <v>#REF!</v>
      </c>
      <c r="CI2048" s="89">
        <f t="shared" si="2401"/>
        <v>11.810283404298582</v>
      </c>
      <c r="CJ2048" s="89">
        <f t="shared" si="2402"/>
        <v>17.266719646231024</v>
      </c>
      <c r="CK2048" s="42" t="e">
        <f t="shared" si="2403"/>
        <v>#REF!</v>
      </c>
      <c r="CM2048" s="89" t="e">
        <f t="shared" si="2355"/>
        <v>#REF!</v>
      </c>
      <c r="CN2048" s="89">
        <f t="shared" si="2356"/>
        <v>0.19759387046107033</v>
      </c>
    </row>
    <row r="2049" spans="4:92" ht="14.4" x14ac:dyDescent="0.3">
      <c r="E2049" s="32">
        <v>42955.491666666669</v>
      </c>
      <c r="F2049" s="21">
        <f t="shared" si="2404"/>
        <v>3056.84375</v>
      </c>
      <c r="G2049" s="21">
        <f t="shared" si="2405"/>
        <v>1545.84375</v>
      </c>
      <c r="H2049" s="20">
        <v>5</v>
      </c>
      <c r="I2049" s="21">
        <v>1074</v>
      </c>
      <c r="J2049" s="21">
        <v>18326</v>
      </c>
      <c r="K2049" s="21">
        <v>3677</v>
      </c>
      <c r="L2049" s="21">
        <v>32</v>
      </c>
      <c r="M2049" s="124">
        <v>5.77</v>
      </c>
      <c r="O2049" s="40"/>
      <c r="U2049" s="48">
        <f t="shared" si="2341"/>
        <v>1.3571195848026504E-2</v>
      </c>
      <c r="V2049" s="48">
        <f t="shared" si="2342"/>
        <v>1.849018326701483</v>
      </c>
      <c r="W2049" s="48">
        <f t="shared" si="2343"/>
        <v>9.914974795284413E-3</v>
      </c>
      <c r="X2049" s="239">
        <f>W2049+V2049+SUM($U$2047:U2049)</f>
        <v>1.8864251697905872</v>
      </c>
      <c r="Y2049" s="240">
        <f>W2049+V2049+SUM($U$2047:U2049)-$X$2047+$Y$2046</f>
        <v>27.998500629931936</v>
      </c>
      <c r="Z2049" s="42"/>
      <c r="AA2049" s="42"/>
      <c r="AB2049" s="41">
        <f t="shared" si="2344"/>
        <v>6.7638220046487271E-2</v>
      </c>
      <c r="AC2049" s="48">
        <f t="shared" si="2345"/>
        <v>9.2154228597039367</v>
      </c>
      <c r="AD2049" s="48">
        <f t="shared" si="2346"/>
        <v>1.4656653871643615</v>
      </c>
      <c r="AE2049" s="48">
        <f t="shared" si="2347"/>
        <v>1.7241110345101702</v>
      </c>
      <c r="AF2049" s="48">
        <f t="shared" si="2348"/>
        <v>1.4656653871643615</v>
      </c>
      <c r="AG2049" s="238">
        <f t="shared" si="2349"/>
        <v>0.25844154387509932</v>
      </c>
      <c r="AH2049" s="48">
        <f t="shared" si="2350"/>
        <v>4.1034707094072993E-6</v>
      </c>
      <c r="AI2049" s="48">
        <f>AE2049+AC2049+SUM($AB$2047:AB2049)</f>
        <v>11.089988121924604</v>
      </c>
      <c r="AJ2049" s="48">
        <f>AE2049+AC2049+SUM($AB$2047:AB2049)-$AI$2047+$AJ$2046</f>
        <v>29.389441952089619</v>
      </c>
      <c r="AK2049" s="46"/>
      <c r="AL2049" s="86"/>
      <c r="AM2049">
        <v>275.16000000000003</v>
      </c>
      <c r="AN2049">
        <v>0.02</v>
      </c>
      <c r="AO2049"/>
      <c r="AP2049"/>
      <c r="AQ2049"/>
      <c r="AR2049" s="25">
        <v>121.56</v>
      </c>
      <c r="AS2049" s="25">
        <v>7.0000000000000007E-2</v>
      </c>
      <c r="AV2049" s="99">
        <f t="shared" si="2406"/>
        <v>0</v>
      </c>
      <c r="AW2049" s="86">
        <f t="shared" si="2407"/>
        <v>2.4356174846638518E-2</v>
      </c>
      <c r="AX2049" s="86">
        <f t="shared" si="2408"/>
        <v>1.6997548596635317</v>
      </c>
      <c r="AY2049" s="86">
        <f t="shared" si="2409"/>
        <v>0.1566660640400574</v>
      </c>
      <c r="AZ2049" s="86">
        <f t="shared" si="2410"/>
        <v>10.933322057884546</v>
      </c>
      <c r="BA2049" s="89">
        <f t="shared" si="2417"/>
        <v>0.42665037872562228</v>
      </c>
      <c r="BB2049" s="89">
        <f t="shared" si="2418"/>
        <v>28.962791573364001</v>
      </c>
      <c r="BC2049" s="89"/>
      <c r="BD2049" s="89"/>
      <c r="BE2049" s="41"/>
      <c r="BF2049" s="89"/>
      <c r="BG2049" s="89"/>
      <c r="BH2049" s="89"/>
      <c r="BI2049" s="89"/>
      <c r="BJ2049" s="41">
        <f t="shared" si="2392"/>
        <v>310.91220236168994</v>
      </c>
      <c r="BK2049" s="89">
        <f t="shared" si="2379"/>
        <v>0.59432083485187659</v>
      </c>
      <c r="BL2049" s="89">
        <f t="shared" si="2393"/>
        <v>0.40567916514812341</v>
      </c>
      <c r="BM2049" s="89">
        <f t="shared" si="2411"/>
        <v>2.9939976183605665E-2</v>
      </c>
      <c r="BN2049" s="86">
        <f t="shared" si="2412"/>
        <v>1.2340505333564055E-4</v>
      </c>
      <c r="BO2049" s="86">
        <f t="shared" si="2413"/>
        <v>9.7915697419487732E-3</v>
      </c>
      <c r="BP2049" s="86">
        <f t="shared" si="2414"/>
        <v>2.3479071152295798E-2</v>
      </c>
      <c r="BQ2049" s="86">
        <f t="shared" si="2415"/>
        <v>1.8629460986382915</v>
      </c>
      <c r="BR2049" s="86">
        <f t="shared" si="2419"/>
        <v>0.40189613012134312</v>
      </c>
      <c r="BS2049" s="86">
        <f t="shared" si="2420"/>
        <v>27.566664523626986</v>
      </c>
      <c r="BT2049" s="89"/>
      <c r="BU2049" s="89"/>
      <c r="BV2049" s="41"/>
      <c r="BW2049" s="89"/>
      <c r="BX2049" s="42"/>
      <c r="BY2049" s="89"/>
      <c r="BZ2049" s="89"/>
      <c r="CA2049" s="41">
        <f t="shared" si="2394"/>
        <v>297.39282788816143</v>
      </c>
      <c r="CB2049" s="89" t="e">
        <f t="shared" si="2416"/>
        <v>#REF!</v>
      </c>
      <c r="CC2049" s="89" t="e">
        <f t="shared" si="2395"/>
        <v>#REF!</v>
      </c>
      <c r="CD2049" s="41" t="e">
        <f t="shared" si="2396"/>
        <v>#REF!</v>
      </c>
      <c r="CE2049" s="41" t="e">
        <f t="shared" si="2397"/>
        <v>#REF!</v>
      </c>
      <c r="CF2049" s="42" t="e">
        <f t="shared" si="2398"/>
        <v>#REF!</v>
      </c>
      <c r="CG2049" s="42" t="e">
        <f t="shared" si="2399"/>
        <v>#REF!</v>
      </c>
      <c r="CH2049" s="42" t="e">
        <f t="shared" si="2400"/>
        <v>#REF!</v>
      </c>
      <c r="CI2049" s="89">
        <f t="shared" si="2401"/>
        <v>11.922684275292951</v>
      </c>
      <c r="CJ2049" s="89">
        <f t="shared" si="2402"/>
        <v>17.466757676796668</v>
      </c>
      <c r="CK2049" s="42" t="e">
        <f t="shared" si="2403"/>
        <v>#REF!</v>
      </c>
      <c r="CM2049" s="89" t="e">
        <f t="shared" si="2355"/>
        <v>#REF!</v>
      </c>
      <c r="CN2049" s="89">
        <f t="shared" si="2356"/>
        <v>0.19947441154401241</v>
      </c>
    </row>
    <row r="2050" spans="4:92" ht="14.4" x14ac:dyDescent="0.3">
      <c r="E2050" s="32">
        <v>43045.606944444444</v>
      </c>
      <c r="F2050" s="21">
        <f t="shared" si="2404"/>
        <v>3146.9590277777752</v>
      </c>
      <c r="G2050" s="21">
        <f t="shared" si="2405"/>
        <v>1635.9590277777752</v>
      </c>
      <c r="I2050" s="21">
        <v>1035</v>
      </c>
      <c r="J2050" s="21">
        <v>20988</v>
      </c>
      <c r="K2050" s="21">
        <v>6693</v>
      </c>
      <c r="L2050" s="21">
        <v>31</v>
      </c>
      <c r="M2050" s="124">
        <v>5.77</v>
      </c>
      <c r="O2050" s="40"/>
      <c r="U2050" s="48">
        <f t="shared" si="2341"/>
        <v>2.3805723305479084E-2</v>
      </c>
      <c r="V2050" s="48">
        <f t="shared" si="2342"/>
        <v>3.2434296258878561</v>
      </c>
      <c r="W2050" s="48">
        <f t="shared" si="2343"/>
        <v>1.7392214304509011E-2</v>
      </c>
      <c r="X2050" s="239">
        <f>W2050+V2050+SUM($U$2047:U2050)</f>
        <v>3.3121194317916638</v>
      </c>
      <c r="Y2050" s="240">
        <f>W2050+V2050+SUM($U$2047:U2050)-$X$2047+$Y$2046</f>
        <v>29.424194891933013</v>
      </c>
      <c r="Z2050" s="42"/>
      <c r="AA2050" s="42"/>
      <c r="AB2050" s="41">
        <f t="shared" si="2344"/>
        <v>7.4650309388225755E-2</v>
      </c>
      <c r="AC2050" s="48">
        <f t="shared" si="2345"/>
        <v>10.170790525643856</v>
      </c>
      <c r="AD2050" s="48">
        <f t="shared" si="2346"/>
        <v>1.6176116777797362</v>
      </c>
      <c r="AE2050" s="48">
        <f t="shared" si="2347"/>
        <v>1.9028505193865217</v>
      </c>
      <c r="AF2050" s="48">
        <f t="shared" si="2348"/>
        <v>1.617611677779736</v>
      </c>
      <c r="AG2050" s="238">
        <f t="shared" si="2349"/>
        <v>0.28523431272714028</v>
      </c>
      <c r="AH2050" s="48">
        <f t="shared" si="2350"/>
        <v>4.5288796454466393E-6</v>
      </c>
      <c r="AI2050" s="48">
        <f>AE2050+AC2050+SUM($AB$2047:AB2050)</f>
        <v>12.298745582129101</v>
      </c>
      <c r="AJ2050" s="48">
        <f>AE2050+AC2050+SUM($AB$2047:AB2050)-$AI$2047+$AJ$2046</f>
        <v>30.598199412294118</v>
      </c>
      <c r="AK2050" s="46"/>
      <c r="AL2050" s="86"/>
      <c r="AM2050" s="25">
        <v>249.39320167715701</v>
      </c>
      <c r="AR2050" s="25">
        <v>96.527701677157012</v>
      </c>
      <c r="AS2050" s="26">
        <v>5.727564927611252E-2</v>
      </c>
      <c r="AV2050" s="99">
        <f t="shared" si="2406"/>
        <v>0</v>
      </c>
      <c r="AW2050" s="86">
        <f t="shared" si="2407"/>
        <v>2.6345531954916283E-2</v>
      </c>
      <c r="AX2050" s="86">
        <f t="shared" si="2408"/>
        <v>1.8765049874316053</v>
      </c>
      <c r="AY2050" s="86">
        <f t="shared" si="2409"/>
        <v>0.17027979415000535</v>
      </c>
      <c r="AZ2050" s="86">
        <f t="shared" si="2410"/>
        <v>12.128465787979096</v>
      </c>
      <c r="BA2050" s="89">
        <f t="shared" si="2417"/>
        <v>0.44026410883557021</v>
      </c>
      <c r="BB2050" s="89">
        <f t="shared" si="2418"/>
        <v>30.157935303458551</v>
      </c>
      <c r="BC2050" s="89"/>
      <c r="BD2050" s="89"/>
      <c r="BE2050" s="41"/>
      <c r="BF2050" s="89"/>
      <c r="BG2050" s="89"/>
      <c r="BH2050" s="89"/>
      <c r="BI2050" s="89"/>
      <c r="BJ2050" s="41">
        <f t="shared" si="2392"/>
        <v>299.13285643367925</v>
      </c>
      <c r="BK2050" s="89">
        <f t="shared" si="2379"/>
        <v>0.60944611943041793</v>
      </c>
      <c r="BL2050" s="89">
        <f t="shared" si="2393"/>
        <v>0.39055388056958207</v>
      </c>
      <c r="BM2050" s="89">
        <f t="shared" si="2411"/>
        <v>2.9939976183609218E-2</v>
      </c>
      <c r="BN2050" s="86">
        <f t="shared" si="2412"/>
        <v>2.1169663933303859E-4</v>
      </c>
      <c r="BO2050" s="86">
        <f t="shared" si="2413"/>
        <v>1.7180517665175973E-2</v>
      </c>
      <c r="BP2050" s="86">
        <f t="shared" si="2414"/>
        <v>4.0314852410608143E-2</v>
      </c>
      <c r="BQ2050" s="86">
        <f t="shared" si="2415"/>
        <v>3.271804579381056</v>
      </c>
      <c r="BR2050" s="86">
        <f t="shared" si="2419"/>
        <v>0.41873191137965549</v>
      </c>
      <c r="BS2050" s="86">
        <f t="shared" si="2420"/>
        <v>28.975523004369748</v>
      </c>
      <c r="BT2050" s="89"/>
      <c r="BU2050" s="89"/>
      <c r="BV2050" s="41"/>
      <c r="BW2050" s="89"/>
      <c r="BX2050" s="42"/>
      <c r="BY2050" s="89"/>
      <c r="BZ2050" s="89"/>
      <c r="CA2050" s="41">
        <f t="shared" si="2394"/>
        <v>286.01686897971956</v>
      </c>
      <c r="CB2050" s="89" t="e">
        <f t="shared" si="2416"/>
        <v>#REF!</v>
      </c>
      <c r="CC2050" s="89" t="e">
        <f t="shared" si="2395"/>
        <v>#REF!</v>
      </c>
      <c r="CD2050" s="41" t="e">
        <f t="shared" si="2396"/>
        <v>#REF!</v>
      </c>
      <c r="CE2050" s="41" t="e">
        <f t="shared" si="2397"/>
        <v>#REF!</v>
      </c>
      <c r="CF2050" s="42" t="e">
        <f t="shared" si="2398"/>
        <v>#REF!</v>
      </c>
      <c r="CG2050" s="42" t="e">
        <f t="shared" si="2399"/>
        <v>#REF!</v>
      </c>
      <c r="CH2050" s="42" t="e">
        <f t="shared" si="2400"/>
        <v>#REF!</v>
      </c>
      <c r="CI2050" s="89">
        <f t="shared" si="2401"/>
        <v>11.950245518913373</v>
      </c>
      <c r="CJ2050" s="89">
        <f t="shared" si="2402"/>
        <v>18.647953893380745</v>
      </c>
      <c r="CK2050" s="42" t="e">
        <f t="shared" si="2403"/>
        <v>#REF!</v>
      </c>
      <c r="CM2050" s="89" t="e">
        <f t="shared" si="2355"/>
        <v>#REF!</v>
      </c>
      <c r="CN2050" s="89">
        <f t="shared" si="2356"/>
        <v>0.19993552942029449</v>
      </c>
    </row>
    <row r="2051" spans="4:92" ht="14.4" x14ac:dyDescent="0.3">
      <c r="E2051" s="32">
        <v>43136.572222222225</v>
      </c>
      <c r="F2051" s="21">
        <f>E2051-E$1752</f>
        <v>3237.9243055555562</v>
      </c>
      <c r="G2051" s="21">
        <f>E2051-E$1799</f>
        <v>1726.9243055555562</v>
      </c>
      <c r="I2051" s="21">
        <v>1030</v>
      </c>
      <c r="J2051" s="21">
        <v>22596.3</v>
      </c>
      <c r="K2051" s="21">
        <v>9367.91</v>
      </c>
      <c r="L2051" s="21">
        <v>361</v>
      </c>
      <c r="M2051" s="124">
        <v>5.77</v>
      </c>
      <c r="O2051" s="40"/>
      <c r="U2051" s="48">
        <f t="shared" si="2341"/>
        <v>3.3158901991185472E-2</v>
      </c>
      <c r="V2051" s="48">
        <f t="shared" si="2342"/>
        <v>4.5177608636394417</v>
      </c>
      <c r="W2051" s="48">
        <f t="shared" si="2343"/>
        <v>2.4225549550942416E-2</v>
      </c>
      <c r="X2051" s="239">
        <f>W2051+V2051+SUM($U$2047:U2051)</f>
        <v>4.6264429067808681</v>
      </c>
      <c r="Y2051" s="240">
        <f>W2051+V2051+SUM($U$2047:U2051)-$X$2047+$Y$2046</f>
        <v>30.738518366922214</v>
      </c>
      <c r="Z2051" s="42"/>
      <c r="AA2051" s="42"/>
      <c r="AB2051" s="41">
        <f t="shared" si="2344"/>
        <v>7.9982461089338416E-2</v>
      </c>
      <c r="AC2051" s="48">
        <f t="shared" si="2345"/>
        <v>10.897273757226095</v>
      </c>
      <c r="AD2051" s="48">
        <f t="shared" si="2346"/>
        <v>1.7331550818205148</v>
      </c>
      <c r="AE2051" s="48">
        <f t="shared" si="2347"/>
        <v>2.0387680757511344</v>
      </c>
      <c r="AF2051" s="48">
        <f t="shared" si="2348"/>
        <v>1.733155081820515</v>
      </c>
      <c r="AG2051" s="238">
        <f t="shared" si="2349"/>
        <v>0.30560814156037497</v>
      </c>
      <c r="AH2051" s="48">
        <f t="shared" si="2350"/>
        <v>4.8523702445279569E-6</v>
      </c>
      <c r="AI2051" s="48">
        <f>AE2051+AC2051+SUM($AB$2047:AB2051)</f>
        <v>13.241128831165291</v>
      </c>
      <c r="AJ2051" s="48">
        <f>AE2051+AC2051+SUM($AB$2047:AB2051)-$AI$2047+$AJ$2046</f>
        <v>31.540582661330308</v>
      </c>
      <c r="AK2051" s="46"/>
      <c r="AL2051" s="86"/>
      <c r="AM2051">
        <v>233.38900000000001</v>
      </c>
      <c r="AN2051"/>
      <c r="AO2051"/>
      <c r="AP2051"/>
      <c r="AQ2051"/>
      <c r="AR2051">
        <v>86.621000000000009</v>
      </c>
      <c r="AS2051">
        <v>0.26445793616377544</v>
      </c>
      <c r="AV2051" s="99">
        <f t="shared" si="2406"/>
        <v>0</v>
      </c>
      <c r="AW2051" s="86">
        <f t="shared" si="2407"/>
        <v>2.7870713427521992E-2</v>
      </c>
      <c r="AX2051" s="86">
        <f t="shared" si="2408"/>
        <v>2.0108973623236124</v>
      </c>
      <c r="AY2051" s="86">
        <f t="shared" si="2409"/>
        <v>0.18101112701322999</v>
      </c>
      <c r="AZ2051" s="86">
        <f t="shared" si="2410"/>
        <v>13.060117704152061</v>
      </c>
      <c r="BA2051" s="89">
        <f t="shared" si="2417"/>
        <v>0.45099544169879485</v>
      </c>
      <c r="BB2051" s="89">
        <f t="shared" si="2418"/>
        <v>31.089587219631518</v>
      </c>
      <c r="BC2051" s="89"/>
      <c r="BD2051" s="89"/>
      <c r="BE2051" s="41"/>
      <c r="BF2051" s="89"/>
      <c r="BG2051" s="89"/>
      <c r="BH2051" s="89"/>
      <c r="BI2051" s="89"/>
      <c r="BJ2051" s="41">
        <f t="shared" si="2392"/>
        <v>290.9192767381885</v>
      </c>
      <c r="BK2051" s="89">
        <f t="shared" si="2379"/>
        <v>0.61999277720429369</v>
      </c>
      <c r="BL2051" s="89">
        <f t="shared" si="2393"/>
        <v>0.38000722279570631</v>
      </c>
      <c r="BM2051" s="89">
        <f t="shared" si="2411"/>
        <v>2.9939976183605665E-2</v>
      </c>
      <c r="BN2051" s="86">
        <f t="shared" si="2412"/>
        <v>2.922395367880776E-4</v>
      </c>
      <c r="BO2051" s="86">
        <f t="shared" si="2413"/>
        <v>2.393331001415434E-2</v>
      </c>
      <c r="BP2051" s="86">
        <f t="shared" si="2414"/>
        <v>5.5810066525468431E-2</v>
      </c>
      <c r="BQ2051" s="86">
        <f t="shared" si="2415"/>
        <v>4.5706328402554002</v>
      </c>
      <c r="BR2051" s="86">
        <f t="shared" si="2419"/>
        <v>0.43422712549451575</v>
      </c>
      <c r="BS2051" s="86">
        <f t="shared" si="2420"/>
        <v>30.274351265244093</v>
      </c>
      <c r="BT2051" s="89"/>
      <c r="BU2051" s="89"/>
      <c r="BV2051" s="41"/>
      <c r="BW2051" s="89"/>
      <c r="BX2051" s="42"/>
      <c r="BY2051" s="89"/>
      <c r="BZ2051" s="89"/>
      <c r="CA2051" s="41">
        <f t="shared" si="2394"/>
        <v>276.39176490751851</v>
      </c>
      <c r="CB2051" s="89" t="e">
        <f t="shared" si="2416"/>
        <v>#REF!</v>
      </c>
      <c r="CC2051" s="89" t="e">
        <f t="shared" si="2395"/>
        <v>#REF!</v>
      </c>
      <c r="CD2051" s="41" t="e">
        <f t="shared" si="2396"/>
        <v>#REF!</v>
      </c>
      <c r="CE2051" s="41" t="e">
        <f t="shared" si="2397"/>
        <v>#REF!</v>
      </c>
      <c r="CF2051" s="42" t="e">
        <f t="shared" si="2398"/>
        <v>#REF!</v>
      </c>
      <c r="CG2051" s="42" t="e">
        <f t="shared" si="2399"/>
        <v>#REF!</v>
      </c>
      <c r="CH2051" s="42" t="e">
        <f t="shared" si="2400"/>
        <v>#REF!</v>
      </c>
      <c r="CI2051" s="89">
        <f t="shared" si="2401"/>
        <v>11.985649222490538</v>
      </c>
      <c r="CJ2051" s="89">
        <f t="shared" si="2402"/>
        <v>19.554933438839772</v>
      </c>
      <c r="CK2051" s="42" t="e">
        <f t="shared" si="2403"/>
        <v>#REF!</v>
      </c>
      <c r="CM2051" s="89" t="e">
        <f t="shared" si="2355"/>
        <v>#REF!</v>
      </c>
      <c r="CN2051" s="89">
        <f t="shared" si="2356"/>
        <v>0.20052785685046629</v>
      </c>
    </row>
    <row r="2052" spans="4:92" ht="14.4" x14ac:dyDescent="0.3">
      <c r="E2052" s="32">
        <v>43426.579861111109</v>
      </c>
      <c r="F2052" s="21">
        <f>E2052-E$1752</f>
        <v>3527.9319444444409</v>
      </c>
      <c r="G2052" s="21">
        <f>E2052-E$1799</f>
        <v>2016.9319444444409</v>
      </c>
      <c r="I2052" s="21">
        <v>1053</v>
      </c>
      <c r="J2052" s="21">
        <v>24427</v>
      </c>
      <c r="K2052" s="21">
        <v>15504</v>
      </c>
      <c r="L2052" s="21">
        <v>36</v>
      </c>
      <c r="M2052" s="124">
        <v>5.77</v>
      </c>
      <c r="O2052" s="40"/>
      <c r="U2052" s="48">
        <f t="shared" si="2341"/>
        <v>5.6103807732924449E-2</v>
      </c>
      <c r="V2052" s="48">
        <f t="shared" si="2342"/>
        <v>7.6439077187880171</v>
      </c>
      <c r="W2052" s="48">
        <f t="shared" si="2343"/>
        <v>4.0988859480081852E-2</v>
      </c>
      <c r="X2052" s="239">
        <f>W2052+V2052+SUM($U$2047:U2052)</f>
        <v>7.825456879591508</v>
      </c>
      <c r="Y2052" s="240">
        <f>W2052+V2052+SUM($U$2047:U2052)-$X$2047+$Y$2046</f>
        <v>33.937532339732854</v>
      </c>
      <c r="Z2052" s="42"/>
      <c r="AA2052" s="42"/>
      <c r="AB2052" s="41">
        <f t="shared" si="2344"/>
        <v>8.8393170245881419E-2</v>
      </c>
      <c r="AC2052" s="48">
        <f t="shared" si="2345"/>
        <v>12.043197487540949</v>
      </c>
      <c r="AD2052" s="48">
        <f t="shared" si="2346"/>
        <v>1.9154083298181555</v>
      </c>
      <c r="AE2052" s="48">
        <f t="shared" si="2347"/>
        <v>2.2531586444988796</v>
      </c>
      <c r="AF2052" s="48">
        <f t="shared" si="2348"/>
        <v>1.9154083298181561</v>
      </c>
      <c r="AG2052" s="238">
        <f t="shared" si="2349"/>
        <v>0.33774495205017585</v>
      </c>
      <c r="AH2052" s="48">
        <f t="shared" si="2350"/>
        <v>5.3626305477337093E-6</v>
      </c>
      <c r="AI2052" s="48">
        <f>AE2052+AC2052+SUM($AB$2047:AB2052)</f>
        <v>14.689836300473772</v>
      </c>
      <c r="AJ2052" s="48">
        <f>AE2052+AC2052+SUM($AB$2047:AB2052)-$AI$2047+$AJ$2046</f>
        <v>32.989290130638793</v>
      </c>
      <c r="AK2052" s="46"/>
      <c r="AL2052" s="86"/>
      <c r="AM2052">
        <v>203.15</v>
      </c>
      <c r="AN2052"/>
      <c r="AO2052"/>
      <c r="AP2052"/>
      <c r="AQ2052"/>
      <c r="AR2052" s="146">
        <v>72.861000000000004</v>
      </c>
      <c r="AV2052" s="99">
        <f t="shared" si="2406"/>
        <v>0</v>
      </c>
      <c r="AW2052" s="86">
        <f t="shared" si="2407"/>
        <v>3.005642466706664E-2</v>
      </c>
      <c r="AX2052" s="86">
        <f t="shared" si="2408"/>
        <v>2.2231022198318131</v>
      </c>
      <c r="AY2052" s="86">
        <f t="shared" si="2409"/>
        <v>0.19595777652617499</v>
      </c>
      <c r="AZ2052" s="86">
        <f t="shared" si="2410"/>
        <v>14.493878523947597</v>
      </c>
      <c r="BA2052" s="89">
        <f t="shared" si="2417"/>
        <v>0.46594209121173985</v>
      </c>
      <c r="BB2052" s="89">
        <f t="shared" si="2418"/>
        <v>32.523348039427049</v>
      </c>
      <c r="BC2052" s="89"/>
      <c r="BD2052" s="89"/>
      <c r="BE2052" s="41"/>
      <c r="BF2052" s="89"/>
      <c r="BG2052" s="89"/>
      <c r="BH2052" s="89"/>
      <c r="BI2052" s="89"/>
      <c r="BJ2052" s="41">
        <f t="shared" si="2392"/>
        <v>274.90723982263</v>
      </c>
      <c r="BK2052" s="89">
        <f t="shared" si="2379"/>
        <v>0.64055305419336006</v>
      </c>
      <c r="BL2052" s="89">
        <f t="shared" si="2393"/>
        <v>0.35944694580663994</v>
      </c>
      <c r="BM2052" s="89">
        <f t="shared" si="2411"/>
        <v>2.9939976183605665E-2</v>
      </c>
      <c r="BN2052" s="86">
        <f t="shared" si="2412"/>
        <v>4.8827319026543991E-4</v>
      </c>
      <c r="BO2052" s="86">
        <f t="shared" si="2413"/>
        <v>4.0500586289816412E-2</v>
      </c>
      <c r="BP2052" s="86">
        <f t="shared" si="2414"/>
        <v>9.321949535433012E-2</v>
      </c>
      <c r="BQ2052" s="86">
        <f t="shared" si="2415"/>
        <v>7.7322373842371777</v>
      </c>
      <c r="BR2052" s="86">
        <f t="shared" si="2419"/>
        <v>0.47163655432337748</v>
      </c>
      <c r="BS2052" s="86">
        <f t="shared" si="2420"/>
        <v>33.435955809225874</v>
      </c>
      <c r="BT2052" s="89"/>
      <c r="BU2052" s="89"/>
      <c r="BV2052" s="41"/>
      <c r="BW2052" s="89"/>
      <c r="BX2052" s="42"/>
      <c r="BY2052" s="89"/>
      <c r="BZ2052" s="89"/>
      <c r="CA2052" s="41">
        <f t="shared" si="2394"/>
        <v>255.26553471736179</v>
      </c>
      <c r="CB2052" s="89" t="e">
        <f t="shared" si="2416"/>
        <v>#REF!</v>
      </c>
      <c r="CC2052" s="89" t="e">
        <f t="shared" si="2395"/>
        <v>#REF!</v>
      </c>
      <c r="CD2052" s="41" t="e">
        <f t="shared" si="2396"/>
        <v>#REF!</v>
      </c>
      <c r="CE2052" s="41" t="e">
        <f t="shared" si="2397"/>
        <v>#REF!</v>
      </c>
      <c r="CF2052" s="42" t="e">
        <f t="shared" si="2398"/>
        <v>#REF!</v>
      </c>
      <c r="CG2052" s="42" t="e">
        <f t="shared" si="2399"/>
        <v>#REF!</v>
      </c>
      <c r="CH2052" s="42" t="e">
        <f t="shared" si="2400"/>
        <v>#REF!</v>
      </c>
      <c r="CI2052" s="89">
        <f t="shared" si="2401"/>
        <v>11.857899581787244</v>
      </c>
      <c r="CJ2052" s="89">
        <f t="shared" si="2402"/>
        <v>21.131390548851549</v>
      </c>
      <c r="CK2052" s="42" t="e">
        <f t="shared" si="2403"/>
        <v>#REF!</v>
      </c>
      <c r="CM2052" s="89" t="e">
        <f t="shared" si="2355"/>
        <v>#REF!</v>
      </c>
      <c r="CN2052" s="89">
        <f t="shared" si="2356"/>
        <v>0.19839052067550306</v>
      </c>
    </row>
    <row r="2053" spans="4:92" ht="14.4" thickBot="1" x14ac:dyDescent="0.3">
      <c r="E2053" s="32"/>
      <c r="F2053" s="21"/>
      <c r="G2053" s="21"/>
      <c r="I2053" s="21"/>
      <c r="L2053" s="21"/>
      <c r="M2053" s="124"/>
      <c r="O2053" s="40"/>
      <c r="U2053" s="21"/>
      <c r="V2053" s="21"/>
      <c r="W2053" s="21"/>
      <c r="X2053" s="246"/>
      <c r="Y2053" s="255"/>
      <c r="Z2053" s="47"/>
      <c r="AA2053" s="47"/>
      <c r="AB2053" s="46"/>
      <c r="AC2053" s="46"/>
      <c r="AD2053" s="46"/>
      <c r="AE2053" s="46"/>
      <c r="AF2053" s="46"/>
      <c r="AG2053" s="85"/>
      <c r="AH2053" s="46"/>
      <c r="AI2053" s="46"/>
      <c r="AJ2053" s="46"/>
      <c r="AK2053" s="46"/>
      <c r="AL2053" s="86"/>
      <c r="BA2053" s="22"/>
      <c r="BB2053" s="22"/>
    </row>
    <row r="2054" spans="4:92" ht="15" thickBot="1" x14ac:dyDescent="0.35">
      <c r="D2054" s="22" t="s">
        <v>225</v>
      </c>
      <c r="E2054" s="32">
        <f>E2055-1</f>
        <v>39897.662499999999</v>
      </c>
      <c r="F2054" s="21"/>
      <c r="G2054" s="21"/>
      <c r="I2054" s="50">
        <v>1037</v>
      </c>
      <c r="L2054" s="21"/>
      <c r="M2054" s="124">
        <v>5.77</v>
      </c>
      <c r="N2054" s="43">
        <v>88.17</v>
      </c>
      <c r="O2054" s="44">
        <v>21.02</v>
      </c>
      <c r="P2054" s="123">
        <f>O2054-(O2054/100*Q2054)</f>
        <v>9.7869120000000009</v>
      </c>
      <c r="Q2054" s="46">
        <v>53.44</v>
      </c>
      <c r="R2054" s="47">
        <f>Q2054*O2054/100</f>
        <v>11.233088</v>
      </c>
      <c r="S2054" s="47">
        <f>P2054/$A$8+R2054</f>
        <v>15.310968000000001</v>
      </c>
      <c r="T2054" s="47">
        <f>$A$6-S2054</f>
        <v>101.689032</v>
      </c>
      <c r="U2054" s="52"/>
      <c r="V2054" s="52"/>
      <c r="W2054" s="52"/>
      <c r="X2054" s="247"/>
      <c r="Y2054" s="104"/>
      <c r="Z2054" s="42"/>
      <c r="AA2054" s="42"/>
      <c r="AB2054" s="41"/>
      <c r="AC2054" s="48"/>
      <c r="AD2054" s="48"/>
      <c r="AE2054" s="48"/>
      <c r="AF2054" s="48"/>
      <c r="AG2054" s="238"/>
      <c r="AH2054" s="48"/>
      <c r="AI2054" s="48"/>
      <c r="AJ2054" s="48"/>
      <c r="AK2054" s="46"/>
      <c r="AL2054" s="86"/>
      <c r="AT2054" s="41"/>
      <c r="AU2054" s="41"/>
      <c r="AW2054" s="22"/>
      <c r="AX2054" s="22"/>
      <c r="AY2054" s="22"/>
      <c r="AZ2054" s="22"/>
      <c r="BA2054" s="22"/>
      <c r="BB2054" s="22"/>
    </row>
    <row r="2055" spans="4:92" ht="14.4" x14ac:dyDescent="0.3">
      <c r="D2055" s="22"/>
      <c r="E2055" s="32">
        <v>39898.662499999999</v>
      </c>
      <c r="F2055" s="21">
        <f t="shared" ref="F2055:F2099" si="2421">E2055-E$2055</f>
        <v>0</v>
      </c>
      <c r="G2055" s="21">
        <f>E2055-E$2055</f>
        <v>0</v>
      </c>
      <c r="H2055" s="21"/>
      <c r="I2055" s="50">
        <v>1037</v>
      </c>
      <c r="J2055" s="21">
        <v>1299</v>
      </c>
      <c r="K2055" s="21">
        <v>3.1</v>
      </c>
      <c r="L2055" s="21">
        <v>1350</v>
      </c>
      <c r="M2055" s="124">
        <v>5.77</v>
      </c>
      <c r="S2055" s="85">
        <f>$A$36*R2054*$A$3/($A$36*R2054*$A$3+T2054*1000)</f>
        <v>5.5377165996297077E-3</v>
      </c>
      <c r="U2055" s="52">
        <f t="shared" ref="U2055:U2098" si="2422">($A$5*I2055/1000/$A$3*K2055)/$P$2054</f>
        <v>1.0690029256703389E-5</v>
      </c>
      <c r="V2055" s="52">
        <f t="shared" ref="V2055:V2098" si="2423">($T$2054*I2055/1000/$A$3*K2055)/$P$2054</f>
        <v>1.4494116362211297E-3</v>
      </c>
      <c r="W2055" s="52">
        <f t="shared" ref="W2055:W2098" si="2424">($A$36*$R$2054*K2055*I2055/1000000)/$P$2054</f>
        <v>8.0711264887325701E-6</v>
      </c>
      <c r="X2055" s="247">
        <f>W2055+V2055+SUM($U$2055:U2055)</f>
        <v>1.4681727919665657E-3</v>
      </c>
      <c r="Y2055" s="104">
        <v>0</v>
      </c>
      <c r="Z2055" s="42"/>
      <c r="AA2055" s="42"/>
      <c r="AB2055" s="41">
        <f t="shared" ref="AB2055:AB2098" si="2425">($A$5*I2055/1000/$A$3*J2055)/$P$2054</f>
        <v>4.4794670982121624E-3</v>
      </c>
      <c r="AC2055" s="48">
        <f t="shared" ref="AC2055:AC2098" si="2426">($T$2054*I2055/1000/$A$3*J2055)/$P$2054</f>
        <v>0.60735023079072492</v>
      </c>
      <c r="AD2055" s="48">
        <f t="shared" ref="AD2055:AD2098" si="2427">($A$4*$R$2054/1000*J2055/1000000*I2055/1000*1000000)/$P$2054</f>
        <v>0.10031151177737661</v>
      </c>
      <c r="AE2055" s="48">
        <f t="shared" ref="AE2055:AE2098" si="2428">($A$4*((I2055/1000)*J2055/10^6)*(1+($A$18/(10^-M2055))+(($A$18*$A$19)/(10^-M2055)^2))*1000000)*$R$2054/1000/$P$2054</f>
        <v>0.11799977393092197</v>
      </c>
      <c r="AF2055" s="48">
        <f t="shared" ref="AF2055:AF2098" si="2429">AE2055/(1+($A$18/(10^-M2055))+(($A$18*$A$19)/(10^-M2055)^2))*1</f>
        <v>0.10031151177737659</v>
      </c>
      <c r="AG2055" s="238">
        <f t="shared" ref="AG2055:AG2098" si="2430">AE2055/(1+($A$18/(10^-M2055))+(($A$18*$A$19)/(10^-M2055)^2))*($A$18/(10^-M2055))</f>
        <v>1.768798130816689E-2</v>
      </c>
      <c r="AH2055" s="48">
        <f t="shared" ref="AH2055:AH2098" si="2431">AE2055/(1+($A$18/(10^-M2055))+(($A$18*$A$19)/(10^-M2055)^2))*(($A$18*$A$19)/(10^-M2055)^2)</f>
        <v>2.8084537848792771E-7</v>
      </c>
      <c r="AI2055" s="48">
        <f>AE2055+AC2055+SUM($AB$2055:AB2055)</f>
        <v>0.72982947181985902</v>
      </c>
      <c r="AJ2055" s="48">
        <v>0</v>
      </c>
      <c r="AK2055" s="46"/>
      <c r="AL2055" s="86"/>
      <c r="AM2055" s="41"/>
      <c r="AN2055" s="41"/>
      <c r="AO2055" s="41"/>
      <c r="AP2055" s="41"/>
      <c r="AQ2055"/>
      <c r="AR2055" s="41"/>
      <c r="AT2055" s="41"/>
      <c r="AU2055" s="41"/>
      <c r="AW2055" s="47"/>
      <c r="AX2055" s="47"/>
      <c r="AY2055" s="47"/>
      <c r="AZ2055" s="47"/>
      <c r="BA2055" s="47"/>
      <c r="BB2055" s="47"/>
      <c r="BC2055" s="42"/>
    </row>
    <row r="2056" spans="4:92" ht="14.4" x14ac:dyDescent="0.3">
      <c r="D2056" s="22"/>
      <c r="E2056" s="32">
        <v>39904.652777777781</v>
      </c>
      <c r="F2056" s="21">
        <f t="shared" si="2421"/>
        <v>5.9902777777824667</v>
      </c>
      <c r="G2056" s="21">
        <f t="shared" ref="G2056:G2099" si="2432">E2056-E$2055</f>
        <v>5.9902777777824667</v>
      </c>
      <c r="H2056" s="21"/>
      <c r="I2056" s="50">
        <v>1037</v>
      </c>
      <c r="J2056" s="21">
        <v>4461</v>
      </c>
      <c r="K2056" s="21">
        <v>0</v>
      </c>
      <c r="L2056" s="21">
        <v>1420</v>
      </c>
      <c r="M2056" s="124">
        <v>5.77</v>
      </c>
      <c r="N2056" s="40"/>
      <c r="O2056" s="40"/>
      <c r="P2056" s="40"/>
      <c r="Q2056" s="46"/>
      <c r="R2056" s="22"/>
      <c r="S2056" s="85">
        <f>S2055*100</f>
        <v>0.55377165996297073</v>
      </c>
      <c r="T2056" s="22"/>
      <c r="U2056" s="52">
        <f t="shared" si="2422"/>
        <v>0</v>
      </c>
      <c r="V2056" s="52">
        <f t="shared" si="2423"/>
        <v>0</v>
      </c>
      <c r="W2056" s="52">
        <f t="shared" si="2424"/>
        <v>0</v>
      </c>
      <c r="X2056" s="247">
        <f>W2056+V2056+SUM($U$2055:U2056)</f>
        <v>1.0690029256703389E-5</v>
      </c>
      <c r="Y2056" s="104">
        <f>W2056+V2056+SUM($U$2055:U2056)-$X$2055</f>
        <v>-1.4574827627098622E-3</v>
      </c>
      <c r="Z2056" s="42"/>
      <c r="AA2056" s="42"/>
      <c r="AB2056" s="41">
        <f t="shared" si="2425"/>
        <v>1.5383296940049619E-2</v>
      </c>
      <c r="AC2056" s="48">
        <f t="shared" si="2426"/>
        <v>2.085750099736277</v>
      </c>
      <c r="AD2056" s="48">
        <f t="shared" si="2427"/>
        <v>0.3444878014156097</v>
      </c>
      <c r="AE2056" s="48">
        <f t="shared" si="2428"/>
        <v>0.40523247998910139</v>
      </c>
      <c r="AF2056" s="48">
        <f t="shared" si="2429"/>
        <v>0.34448780141560958</v>
      </c>
      <c r="AG2056" s="238">
        <f t="shared" si="2430"/>
        <v>6.0743714099871032E-2</v>
      </c>
      <c r="AH2056" s="48">
        <f t="shared" si="2431"/>
        <v>9.6447362081189004E-7</v>
      </c>
      <c r="AI2056" s="48">
        <f>AE2056+AC2056+SUM($AB$2055:AB2056)</f>
        <v>2.5108453437636404</v>
      </c>
      <c r="AJ2056" s="48">
        <f>AE2056+AC2056+SUM($AB$2054:AB2056)-$AI$2055</f>
        <v>1.7810158719437814</v>
      </c>
      <c r="AK2056" s="46"/>
      <c r="AL2056" s="86"/>
      <c r="AM2056" s="41"/>
      <c r="AN2056" s="41"/>
      <c r="AO2056" s="41"/>
      <c r="AP2056" s="41"/>
      <c r="AQ2056"/>
      <c r="AR2056" s="41"/>
      <c r="AT2056" s="41"/>
      <c r="AU2056" s="41"/>
      <c r="AW2056" s="22"/>
      <c r="AX2056" s="22"/>
      <c r="AY2056" s="22"/>
      <c r="AZ2056" s="22"/>
      <c r="BA2056" s="22"/>
      <c r="BB2056" s="22"/>
    </row>
    <row r="2057" spans="4:92" ht="14.4" x14ac:dyDescent="0.3">
      <c r="D2057" s="22"/>
      <c r="E2057" s="32">
        <v>39910.645138888889</v>
      </c>
      <c r="F2057" s="21">
        <f t="shared" si="2421"/>
        <v>11.982638888890506</v>
      </c>
      <c r="G2057" s="21">
        <f t="shared" si="2432"/>
        <v>11.982638888890506</v>
      </c>
      <c r="H2057" s="21"/>
      <c r="I2057" s="50">
        <v>1037</v>
      </c>
      <c r="J2057" s="21">
        <v>6365</v>
      </c>
      <c r="K2057" s="21">
        <v>9.1300000000000008</v>
      </c>
      <c r="L2057" s="21">
        <v>1482</v>
      </c>
      <c r="M2057" s="124">
        <v>5.77</v>
      </c>
      <c r="N2057" s="40"/>
      <c r="O2057" s="40"/>
      <c r="P2057" s="40"/>
      <c r="R2057" s="22"/>
      <c r="S2057" s="22"/>
      <c r="T2057" s="22"/>
      <c r="U2057" s="52">
        <f t="shared" si="2422"/>
        <v>3.1483860359258693E-5</v>
      </c>
      <c r="V2057" s="52">
        <f t="shared" si="2423"/>
        <v>4.2687510447415849E-3</v>
      </c>
      <c r="W2057" s="52">
        <f t="shared" si="2424"/>
        <v>2.3770769303912374E-5</v>
      </c>
      <c r="X2057" s="247">
        <f>W2057+V2057+SUM($U$2055:U2057)</f>
        <v>4.3346957036614593E-3</v>
      </c>
      <c r="Y2057" s="104">
        <f>W2057+V2057+SUM($U$2055:U2057)-$X$2055</f>
        <v>2.8665229116948939E-3</v>
      </c>
      <c r="Z2057" s="42"/>
      <c r="AA2057" s="42"/>
      <c r="AB2057" s="41">
        <f t="shared" si="2425"/>
        <v>2.1949043941586154E-2</v>
      </c>
      <c r="AC2057" s="48">
        <f t="shared" si="2426"/>
        <v>2.9759693756604801</v>
      </c>
      <c r="AD2057" s="48">
        <f t="shared" si="2427"/>
        <v>0.49151868549884675</v>
      </c>
      <c r="AE2057" s="48">
        <f t="shared" si="2428"/>
        <v>0.57818980836822031</v>
      </c>
      <c r="AF2057" s="48">
        <f t="shared" si="2429"/>
        <v>0.49151868549884675</v>
      </c>
      <c r="AG2057" s="238">
        <f t="shared" si="2430"/>
        <v>8.6669746748639143E-2</v>
      </c>
      <c r="AH2057" s="48">
        <f t="shared" si="2431"/>
        <v>1.37612073446933E-6</v>
      </c>
      <c r="AI2057" s="48">
        <f>AE2057+AC2057+SUM($AB$2055:AB2057)</f>
        <v>3.5959709920085485</v>
      </c>
      <c r="AJ2057" s="48">
        <f>AE2057+AC2057+SUM($AB$2054:AB2057)-$AI$2055</f>
        <v>2.8661415201886893</v>
      </c>
      <c r="AK2057" s="46"/>
      <c r="AL2057" s="86"/>
      <c r="AM2057" s="41"/>
      <c r="AN2057" s="41"/>
      <c r="AO2057" s="41"/>
      <c r="AP2057" s="41"/>
      <c r="AQ2057"/>
      <c r="AR2057" s="41"/>
      <c r="AT2057" s="41"/>
      <c r="AU2057" s="41"/>
      <c r="AW2057" s="22"/>
      <c r="AX2057" s="22"/>
      <c r="AY2057" s="22"/>
      <c r="AZ2057" s="22"/>
      <c r="BA2057" s="22"/>
      <c r="BB2057" s="22"/>
    </row>
    <row r="2058" spans="4:92" ht="14.4" x14ac:dyDescent="0.3">
      <c r="D2058" s="22"/>
      <c r="E2058" s="32">
        <v>39914.717361111114</v>
      </c>
      <c r="F2058" s="21">
        <f t="shared" si="2421"/>
        <v>16.054861111115315</v>
      </c>
      <c r="G2058" s="21">
        <f t="shared" si="2432"/>
        <v>16.054861111115315</v>
      </c>
      <c r="H2058" s="21"/>
      <c r="I2058" s="50">
        <v>1037</v>
      </c>
      <c r="J2058" s="21">
        <v>7774</v>
      </c>
      <c r="K2058" s="21">
        <v>9.6199999999999992</v>
      </c>
      <c r="L2058" s="21">
        <v>1703</v>
      </c>
      <c r="M2058" s="124">
        <v>5.77</v>
      </c>
      <c r="N2058" s="40"/>
      <c r="O2058" s="100"/>
      <c r="P2058" s="101"/>
      <c r="R2058" s="22"/>
      <c r="S2058" s="22"/>
      <c r="T2058" s="22"/>
      <c r="U2058" s="52">
        <f t="shared" si="2422"/>
        <v>3.3173574661124705E-5</v>
      </c>
      <c r="V2058" s="52">
        <f t="shared" si="2423"/>
        <v>4.497851593692666E-3</v>
      </c>
      <c r="W2058" s="52">
        <f t="shared" si="2424"/>
        <v>2.5046528006970097E-5</v>
      </c>
      <c r="X2058" s="247">
        <f>W2058+V2058+SUM($U$2055:U2058)</f>
        <v>4.5982455859767228E-3</v>
      </c>
      <c r="Y2058" s="104">
        <f>W2058+V2058+SUM($U$2055:U2058)-$X$2055</f>
        <v>3.1300727940101573E-3</v>
      </c>
      <c r="Z2058" s="42"/>
      <c r="AA2058" s="1">
        <f>LINEST(Y2055:Y2058,F2055:F2058,TRUE,TRUE)</f>
        <v>2.5215481921844345E-4</v>
      </c>
      <c r="AB2058" s="41">
        <f t="shared" si="2425"/>
        <v>2.6807834658584564E-2</v>
      </c>
      <c r="AC2058" s="48">
        <f t="shared" si="2426"/>
        <v>3.6347503419300198</v>
      </c>
      <c r="AD2058" s="48">
        <f t="shared" si="2427"/>
        <v>0.60032462860456171</v>
      </c>
      <c r="AE2058" s="48">
        <f t="shared" si="2428"/>
        <v>0.70618186492608703</v>
      </c>
      <c r="AF2058" s="48">
        <f t="shared" si="2429"/>
        <v>0.60032462860456148</v>
      </c>
      <c r="AG2058" s="238">
        <f t="shared" si="2430"/>
        <v>0.10585555557327894</v>
      </c>
      <c r="AH2058" s="48">
        <f t="shared" si="2431"/>
        <v>1.6807482466244413E-6</v>
      </c>
      <c r="AI2058" s="48">
        <f>AE2058+AC2058+SUM($AB$2055:AB2058)</f>
        <v>4.4095518494945392</v>
      </c>
      <c r="AJ2058" s="48">
        <f>AE2058+AC2058+SUM($AB$2054:AB2058)-$AI$2055</f>
        <v>3.6797223776746799</v>
      </c>
      <c r="AK2058" s="46"/>
      <c r="AL2058" s="86"/>
      <c r="AM2058" s="41"/>
      <c r="AN2058" s="41"/>
      <c r="AO2058" s="41"/>
      <c r="AP2058" s="41"/>
      <c r="AQ2058"/>
      <c r="AR2058" s="41"/>
      <c r="AT2058" s="41"/>
      <c r="AU2058" s="41"/>
      <c r="AW2058" s="22"/>
      <c r="AX2058" s="22"/>
      <c r="AY2058" s="22"/>
      <c r="AZ2058" s="22"/>
      <c r="BA2058" s="22"/>
      <c r="BB2058" s="22"/>
    </row>
    <row r="2059" spans="4:92" ht="14.4" x14ac:dyDescent="0.3">
      <c r="D2059" s="33"/>
      <c r="E2059" s="32">
        <v>39921.811111111114</v>
      </c>
      <c r="F2059" s="21">
        <f t="shared" si="2421"/>
        <v>23.148611111115315</v>
      </c>
      <c r="G2059" s="21">
        <f t="shared" si="2432"/>
        <v>23.148611111115315</v>
      </c>
      <c r="H2059" s="21"/>
      <c r="I2059" s="50">
        <v>1037</v>
      </c>
      <c r="J2059" s="21">
        <v>8848</v>
      </c>
      <c r="K2059" s="21">
        <v>10.51</v>
      </c>
      <c r="L2059" s="21">
        <v>1902</v>
      </c>
      <c r="M2059" s="124">
        <v>5.77</v>
      </c>
      <c r="N2059" s="40"/>
      <c r="O2059" s="40"/>
      <c r="P2059" s="40"/>
      <c r="R2059" s="22"/>
      <c r="S2059" s="22"/>
      <c r="T2059" s="22"/>
      <c r="U2059" s="52">
        <f t="shared" si="2422"/>
        <v>3.6242647576758909E-5</v>
      </c>
      <c r="V2059" s="52">
        <f t="shared" si="2423"/>
        <v>4.9139729989303455E-3</v>
      </c>
      <c r="W2059" s="52">
        <f t="shared" si="2424"/>
        <v>2.7363722385993318E-5</v>
      </c>
      <c r="X2059" s="247">
        <f>W2059+V2059+SUM($U$2055:U2059)</f>
        <v>5.052926833170184E-3</v>
      </c>
      <c r="Y2059" s="104">
        <f>W2059+V2059+SUM($U$2055:U2059)-$X$2055</f>
        <v>3.5847540412036185E-3</v>
      </c>
      <c r="Z2059" s="42"/>
      <c r="AA2059" s="1">
        <f t="shared" ref="AA2059:AA2099" si="2433">LINEST(Y2056:Y2059,F2056:F2059,TRUE,TRUE)</f>
        <v>2.7425984288412605E-4</v>
      </c>
      <c r="AB2059" s="41">
        <f t="shared" si="2425"/>
        <v>3.0511412536552124E-2</v>
      </c>
      <c r="AC2059" s="48">
        <f t="shared" si="2426"/>
        <v>4.1369013410595334</v>
      </c>
      <c r="AD2059" s="48">
        <f t="shared" si="2427"/>
        <v>0.68326116721033725</v>
      </c>
      <c r="AE2059" s="48">
        <f t="shared" si="2428"/>
        <v>0.80374287893825835</v>
      </c>
      <c r="AF2059" s="48">
        <f t="shared" si="2429"/>
        <v>0.68326116721033725</v>
      </c>
      <c r="AG2059" s="238">
        <f t="shared" si="2430"/>
        <v>0.12047979877956939</v>
      </c>
      <c r="AH2059" s="48">
        <f t="shared" si="2431"/>
        <v>1.9129483517022205E-6</v>
      </c>
      <c r="AI2059" s="48">
        <f>AE2059+AC2059+SUM($AB$2055:AB2059)</f>
        <v>5.0397752751727758</v>
      </c>
      <c r="AJ2059" s="48">
        <f>AE2059+AC2059+SUM($AB$2054:AB2059)-$AI$2055</f>
        <v>4.3099458033529165</v>
      </c>
      <c r="AK2059" s="46"/>
      <c r="AL2059" s="86"/>
      <c r="AM2059" s="41"/>
      <c r="AN2059" s="41"/>
      <c r="AO2059" s="41"/>
      <c r="AP2059" s="41"/>
      <c r="AQ2059"/>
      <c r="AR2059" s="41"/>
      <c r="AT2059" s="41"/>
      <c r="AU2059" s="41"/>
      <c r="AW2059" s="22"/>
      <c r="AX2059" s="22"/>
      <c r="AY2059" s="22"/>
      <c r="AZ2059" s="22"/>
      <c r="BA2059" s="22"/>
      <c r="BB2059" s="22"/>
    </row>
    <row r="2060" spans="4:92" ht="14.4" x14ac:dyDescent="0.3">
      <c r="E2060" s="32">
        <v>39945.418055555558</v>
      </c>
      <c r="F2060" s="21">
        <f t="shared" si="2421"/>
        <v>46.755555555559113</v>
      </c>
      <c r="G2060" s="21">
        <f t="shared" si="2432"/>
        <v>46.755555555559113</v>
      </c>
      <c r="H2060" s="21"/>
      <c r="I2060" s="50">
        <v>1037</v>
      </c>
      <c r="J2060" s="21">
        <v>20464</v>
      </c>
      <c r="K2060" s="21">
        <v>25.96</v>
      </c>
      <c r="L2060" s="21">
        <v>350</v>
      </c>
      <c r="M2060" s="124">
        <v>5.77</v>
      </c>
      <c r="N2060" s="40"/>
      <c r="O2060" s="40"/>
      <c r="P2060" s="40"/>
      <c r="R2060" s="22"/>
      <c r="S2060" s="22"/>
      <c r="T2060" s="22"/>
      <c r="U2060" s="52">
        <f t="shared" si="2422"/>
        <v>8.9520374033554831E-5</v>
      </c>
      <c r="V2060" s="52">
        <f t="shared" si="2423"/>
        <v>1.2137653573000168E-2</v>
      </c>
      <c r="W2060" s="52">
        <f t="shared" si="2424"/>
        <v>6.7589175370160471E-5</v>
      </c>
      <c r="X2060" s="247">
        <f>W2060+V2060+SUM($U$2055:U2060)</f>
        <v>1.240635323425773E-2</v>
      </c>
      <c r="Y2060" s="104">
        <f>W2060+V2060+SUM($U$2055:U2060)-$X$2055</f>
        <v>1.0938180442291164E-2</v>
      </c>
      <c r="Z2060" s="42"/>
      <c r="AA2060" s="1">
        <f t="shared" si="2433"/>
        <v>2.435046507507814E-4</v>
      </c>
      <c r="AB2060" s="41">
        <f t="shared" si="2425"/>
        <v>7.0567986680380043E-2</v>
      </c>
      <c r="AC2060" s="48">
        <f t="shared" si="2426"/>
        <v>9.567987007622321</v>
      </c>
      <c r="AD2060" s="48">
        <f t="shared" si="2427"/>
        <v>1.5802731154828598</v>
      </c>
      <c r="AE2060" s="48">
        <f t="shared" si="2428"/>
        <v>1.8589279243436387</v>
      </c>
      <c r="AF2060" s="48">
        <f t="shared" si="2429"/>
        <v>1.5802731154828593</v>
      </c>
      <c r="AG2060" s="238">
        <f t="shared" si="2430"/>
        <v>0.2786503845191125</v>
      </c>
      <c r="AH2060" s="48">
        <f t="shared" si="2431"/>
        <v>4.4243416669568528E-6</v>
      </c>
      <c r="AI2060" s="48">
        <f>AE2060+AC2060+SUM($AB$2055:AB2060)</f>
        <v>11.596613973821325</v>
      </c>
      <c r="AJ2060" s="48">
        <f>AE2060+AC2060+SUM($AB$2054:AB2060)-$AI$2055</f>
        <v>10.866784502001467</v>
      </c>
      <c r="AK2060" s="46"/>
      <c r="AL2060" s="86"/>
      <c r="AM2060" s="41"/>
      <c r="AN2060" s="41"/>
      <c r="AO2060" s="41"/>
      <c r="AP2060" s="41"/>
      <c r="AQ2060"/>
      <c r="AR2060" s="41"/>
      <c r="AT2060" s="41"/>
      <c r="AU2060" s="41"/>
      <c r="AW2060" s="22"/>
      <c r="AX2060" s="22"/>
      <c r="AY2060" s="22"/>
      <c r="AZ2060" s="22"/>
      <c r="BA2060" s="22"/>
      <c r="BB2060" s="22"/>
    </row>
    <row r="2061" spans="4:92" ht="14.4" x14ac:dyDescent="0.3">
      <c r="E2061" s="32">
        <v>39960.519444444442</v>
      </c>
      <c r="F2061" s="21">
        <f t="shared" si="2421"/>
        <v>61.856944444443798</v>
      </c>
      <c r="G2061" s="21">
        <f t="shared" si="2432"/>
        <v>61.856944444443798</v>
      </c>
      <c r="H2061" s="21"/>
      <c r="I2061" s="50">
        <v>1037</v>
      </c>
      <c r="J2061" s="21">
        <v>22492.6</v>
      </c>
      <c r="K2061" s="21">
        <v>47.84</v>
      </c>
      <c r="L2061" s="21">
        <v>705</v>
      </c>
      <c r="M2061" s="124">
        <v>5.77</v>
      </c>
      <c r="N2061" s="40"/>
      <c r="O2061" s="40"/>
      <c r="P2061" s="40"/>
      <c r="R2061" s="22"/>
      <c r="S2061" s="22"/>
      <c r="T2061" s="22"/>
      <c r="U2061" s="52">
        <f t="shared" si="2422"/>
        <v>1.6497129020667426E-4</v>
      </c>
      <c r="V2061" s="52">
        <f t="shared" si="2423"/>
        <v>2.2367694411877047E-2</v>
      </c>
      <c r="W2061" s="52">
        <f t="shared" si="2424"/>
        <v>1.2455570684547296E-4</v>
      </c>
      <c r="X2061" s="247">
        <f>W2061+V2061+SUM($U$2055:U2061)</f>
        <v>2.2858331894816595E-2</v>
      </c>
      <c r="Y2061" s="104">
        <f>W2061+V2061+SUM($U$2055:U2061)-$X$2055</f>
        <v>2.1390159102850029E-2</v>
      </c>
      <c r="Z2061" s="42"/>
      <c r="AA2061" s="1">
        <f t="shared" si="2433"/>
        <v>3.9073280304683245E-4</v>
      </c>
      <c r="AB2061" s="41">
        <f t="shared" si="2425"/>
        <v>7.7563403890105367E-2</v>
      </c>
      <c r="AC2061" s="48">
        <f t="shared" si="2426"/>
        <v>10.516463280279799</v>
      </c>
      <c r="AD2061" s="48">
        <f t="shared" si="2427"/>
        <v>1.7369258735980142</v>
      </c>
      <c r="AE2061" s="48">
        <f t="shared" si="2428"/>
        <v>2.043203783771097</v>
      </c>
      <c r="AF2061" s="48">
        <f t="shared" si="2429"/>
        <v>1.7369258735980142</v>
      </c>
      <c r="AG2061" s="238">
        <f t="shared" si="2430"/>
        <v>0.30627304724563087</v>
      </c>
      <c r="AH2061" s="48">
        <f t="shared" si="2431"/>
        <v>4.8629274520227578E-6</v>
      </c>
      <c r="AI2061" s="48">
        <f>AE2061+AC2061+SUM($AB$2055:AB2061)</f>
        <v>12.806929509796365</v>
      </c>
      <c r="AJ2061" s="48">
        <f>AE2061+AC2061+SUM($AB$2054:AB2061)-$AI$2055</f>
        <v>12.077100037976507</v>
      </c>
      <c r="AK2061" s="46"/>
      <c r="AL2061" s="86"/>
      <c r="AM2061" s="41"/>
      <c r="AN2061" s="41"/>
      <c r="AO2061" s="41"/>
      <c r="AP2061" s="41"/>
      <c r="AQ2061"/>
      <c r="AR2061" s="41"/>
      <c r="AT2061" s="41"/>
      <c r="AU2061" s="41"/>
      <c r="AW2061" s="22"/>
      <c r="AX2061" s="22"/>
      <c r="AY2061" s="22"/>
      <c r="AZ2061" s="22"/>
      <c r="BA2061" s="22"/>
      <c r="BB2061" s="22"/>
    </row>
    <row r="2062" spans="4:92" ht="14.4" x14ac:dyDescent="0.3">
      <c r="E2062" s="32">
        <v>39974.616666666669</v>
      </c>
      <c r="F2062" s="21">
        <f t="shared" si="2421"/>
        <v>75.954166666670062</v>
      </c>
      <c r="G2062" s="21">
        <f t="shared" si="2432"/>
        <v>75.954166666670062</v>
      </c>
      <c r="H2062" s="21"/>
      <c r="I2062" s="50">
        <v>1037</v>
      </c>
      <c r="J2062" s="21">
        <v>23882</v>
      </c>
      <c r="K2062" s="21">
        <v>84.94</v>
      </c>
      <c r="L2062" s="21">
        <v>913</v>
      </c>
      <c r="M2062" s="124">
        <v>5.77</v>
      </c>
      <c r="N2062" s="40"/>
      <c r="O2062" s="40"/>
      <c r="P2062" s="40"/>
      <c r="R2062" s="22"/>
      <c r="S2062" s="22"/>
      <c r="T2062" s="22"/>
      <c r="U2062" s="52">
        <f t="shared" si="2422"/>
        <v>2.9290680163367286E-4</v>
      </c>
      <c r="V2062" s="52">
        <f t="shared" si="2423"/>
        <v>3.971387883245895E-2</v>
      </c>
      <c r="W2062" s="52">
        <f t="shared" si="2424"/>
        <v>2.2114886579127237E-4</v>
      </c>
      <c r="X2062" s="247">
        <f>W2062+V2062+SUM($U$2055:U2062)</f>
        <v>4.0594016275977966E-2</v>
      </c>
      <c r="Y2062" s="104">
        <f>W2062+V2062+SUM($U$2055:U2062)-$X$2055</f>
        <v>3.9125843484011401E-2</v>
      </c>
      <c r="Z2062" s="90">
        <f>(0.05-Y2062)/((Y2063-Y2062)/(G2063-G2062))+G2062</f>
        <v>84.654165995067586</v>
      </c>
      <c r="AA2062" s="1">
        <f t="shared" si="2433"/>
        <v>6.4841190597539138E-4</v>
      </c>
      <c r="AB2062" s="41">
        <f t="shared" si="2425"/>
        <v>8.2354606035029143E-2</v>
      </c>
      <c r="AC2062" s="48">
        <f t="shared" si="2426"/>
        <v>11.166080224591296</v>
      </c>
      <c r="AD2062" s="48">
        <f t="shared" si="2427"/>
        <v>1.8442182634852256</v>
      </c>
      <c r="AE2062" s="48">
        <f t="shared" si="2428"/>
        <v>2.1694153972427079</v>
      </c>
      <c r="AF2062" s="48">
        <f t="shared" si="2429"/>
        <v>1.8442182634852249</v>
      </c>
      <c r="AG2062" s="238">
        <f t="shared" si="2430"/>
        <v>0.32519197044006276</v>
      </c>
      <c r="AH2062" s="48">
        <f t="shared" si="2431"/>
        <v>5.1633174203608067E-6</v>
      </c>
      <c r="AI2062" s="48">
        <f>AE2062+AC2062+SUM($AB$2055:AB2062)</f>
        <v>13.665112673614502</v>
      </c>
      <c r="AJ2062" s="48">
        <f>AE2062+AC2062+SUM($AB$2054:AB2062)-$AI$2055</f>
        <v>12.935283201794643</v>
      </c>
      <c r="AK2062" s="46"/>
      <c r="AL2062" s="86"/>
      <c r="AM2062" s="41"/>
      <c r="AN2062" s="41"/>
      <c r="AO2062" s="41"/>
      <c r="AP2062" s="41"/>
      <c r="AQ2062"/>
      <c r="AR2062" s="41"/>
      <c r="AT2062" s="41"/>
      <c r="AU2062" s="41"/>
      <c r="AW2062" s="22"/>
      <c r="AX2062" s="22"/>
      <c r="AY2062" s="22"/>
      <c r="AZ2062" s="22"/>
      <c r="BA2062" s="22"/>
      <c r="BB2062" s="22"/>
    </row>
    <row r="2063" spans="4:92" ht="14.4" x14ac:dyDescent="0.3">
      <c r="E2063" s="32">
        <v>39993.637499999997</v>
      </c>
      <c r="F2063" s="21">
        <f t="shared" si="2421"/>
        <v>94.974999999998545</v>
      </c>
      <c r="G2063" s="21">
        <f t="shared" si="2432"/>
        <v>94.974999999998545</v>
      </c>
      <c r="H2063" s="21"/>
      <c r="I2063" s="50">
        <v>1037</v>
      </c>
      <c r="J2063" s="21">
        <v>25804</v>
      </c>
      <c r="K2063" s="21">
        <v>134.52000000000001</v>
      </c>
      <c r="L2063" s="21">
        <v>1348</v>
      </c>
      <c r="M2063" s="124">
        <v>5.77</v>
      </c>
      <c r="N2063" s="40"/>
      <c r="O2063" s="40"/>
      <c r="P2063" s="40"/>
      <c r="R2063" s="22"/>
      <c r="S2063" s="22"/>
      <c r="T2063" s="22"/>
      <c r="U2063" s="52">
        <f t="shared" si="2422"/>
        <v>4.6387830181023873E-4</v>
      </c>
      <c r="V2063" s="52">
        <f t="shared" si="2423"/>
        <v>6.2895113969182695E-2</v>
      </c>
      <c r="W2063" s="52">
        <f t="shared" si="2424"/>
        <v>3.5023481782719517E-4</v>
      </c>
      <c r="X2063" s="247">
        <f>W2063+V2063+SUM($U$2055:U2063)</f>
        <v>6.4368215666547879E-2</v>
      </c>
      <c r="Y2063" s="104">
        <f>W2063+V2063+SUM($U$2055:U2063)-$X$2055</f>
        <v>6.2900042874581313E-2</v>
      </c>
      <c r="Z2063" s="42"/>
      <c r="AA2063" s="1">
        <f t="shared" si="2433"/>
        <v>1.0988242685832249E-3</v>
      </c>
      <c r="AB2063" s="41">
        <f t="shared" si="2425"/>
        <v>8.898242417418524E-2</v>
      </c>
      <c r="AC2063" s="48">
        <f t="shared" si="2426"/>
        <v>12.064715439048395</v>
      </c>
      <c r="AD2063" s="48">
        <f t="shared" si="2427"/>
        <v>1.9926391454221903</v>
      </c>
      <c r="AE2063" s="48">
        <f t="shared" si="2428"/>
        <v>2.3440078264153277</v>
      </c>
      <c r="AF2063" s="48">
        <f t="shared" si="2429"/>
        <v>1.9926391454221908</v>
      </c>
      <c r="AG2063" s="238">
        <f t="shared" si="2430"/>
        <v>0.35136310213698113</v>
      </c>
      <c r="AH2063" s="48">
        <f t="shared" si="2431"/>
        <v>5.5788561558910604E-6</v>
      </c>
      <c r="AI2063" s="48">
        <f>AE2063+AC2063+SUM($AB$2055:AB2063)</f>
        <v>14.827322741418408</v>
      </c>
      <c r="AJ2063" s="48">
        <f>AE2063+AC2063+SUM($AB$2054:AB2063)-$AI$2055</f>
        <v>14.09749326959855</v>
      </c>
      <c r="AK2063" s="46"/>
      <c r="AL2063" s="86"/>
      <c r="AM2063" s="41"/>
      <c r="AN2063" s="41"/>
      <c r="AO2063" s="41"/>
      <c r="AP2063" s="41"/>
      <c r="AQ2063"/>
      <c r="AR2063" s="41"/>
      <c r="AT2063" s="41"/>
      <c r="AU2063" s="41"/>
      <c r="AW2063" s="22"/>
      <c r="AX2063" s="22"/>
      <c r="AY2063" s="22"/>
      <c r="AZ2063" s="22"/>
      <c r="BA2063" s="22"/>
      <c r="BB2063" s="22"/>
    </row>
    <row r="2064" spans="4:92" ht="14.4" x14ac:dyDescent="0.3">
      <c r="E2064" s="32">
        <v>40010.431944444441</v>
      </c>
      <c r="F2064" s="21">
        <f t="shared" si="2421"/>
        <v>111.76944444444234</v>
      </c>
      <c r="G2064" s="21">
        <f t="shared" si="2432"/>
        <v>111.76944444444234</v>
      </c>
      <c r="H2064" s="21"/>
      <c r="I2064" s="50">
        <v>1037</v>
      </c>
      <c r="J2064" s="21">
        <v>26092.9</v>
      </c>
      <c r="K2064" s="21">
        <v>173.9</v>
      </c>
      <c r="L2064" s="21">
        <v>270</v>
      </c>
      <c r="M2064" s="124">
        <v>5.77</v>
      </c>
      <c r="N2064" s="40"/>
      <c r="O2064" s="40"/>
      <c r="P2064" s="40"/>
      <c r="R2064" s="22"/>
      <c r="S2064" s="22"/>
      <c r="T2064" s="22"/>
      <c r="U2064" s="52">
        <f t="shared" si="2422"/>
        <v>5.996761573357159E-4</v>
      </c>
      <c r="V2064" s="52">
        <f t="shared" si="2423"/>
        <v>8.1307317270598201E-2</v>
      </c>
      <c r="W2064" s="52">
        <f t="shared" si="2424"/>
        <v>4.5276416012599794E-4</v>
      </c>
      <c r="X2064" s="247">
        <f>W2064+V2064+SUM($U$2055:U2064)</f>
        <v>8.348262446759791E-2</v>
      </c>
      <c r="Y2064" s="104">
        <f>W2064+V2064+SUM($U$2055:U2064)-$X$2055</f>
        <v>8.2014451675631345E-2</v>
      </c>
      <c r="Z2064" s="42"/>
      <c r="AA2064" s="1">
        <f t="shared" si="2433"/>
        <v>1.2181853078922222E-3</v>
      </c>
      <c r="AB2064" s="41">
        <f t="shared" si="2425"/>
        <v>8.9978665932979318E-2</v>
      </c>
      <c r="AC2064" s="48">
        <f t="shared" si="2426"/>
        <v>12.199791252501392</v>
      </c>
      <c r="AD2064" s="48">
        <f t="shared" si="2427"/>
        <v>2.0149486109745265</v>
      </c>
      <c r="AE2064" s="48">
        <f t="shared" si="2428"/>
        <v>2.3702511941510043</v>
      </c>
      <c r="AF2064" s="48">
        <f t="shared" si="2429"/>
        <v>2.0149486109745269</v>
      </c>
      <c r="AG2064" s="238">
        <f t="shared" si="2430"/>
        <v>0.3552969418597906</v>
      </c>
      <c r="AH2064" s="48">
        <f t="shared" si="2431"/>
        <v>5.6413166869496928E-6</v>
      </c>
      <c r="AI2064" s="48">
        <f>AE2064+AC2064+SUM($AB$2055:AB2064)</f>
        <v>15.07862058854006</v>
      </c>
      <c r="AJ2064" s="48">
        <f>AE2064+AC2064+SUM($AB$2054:AB2064)-$AI$2055</f>
        <v>14.348791116720202</v>
      </c>
      <c r="AK2064" s="46"/>
      <c r="AL2064" s="86"/>
      <c r="AM2064" s="41"/>
      <c r="AN2064" s="41"/>
      <c r="AO2064" s="41"/>
      <c r="AP2064" s="41"/>
      <c r="AQ2064"/>
      <c r="AR2064" s="41"/>
      <c r="AT2064" s="41"/>
      <c r="AU2064" s="41"/>
      <c r="AW2064" s="22"/>
      <c r="AX2064" s="22"/>
      <c r="AY2064" s="22"/>
      <c r="AZ2064" s="22"/>
      <c r="BA2064" s="22"/>
      <c r="BB2064" s="22"/>
    </row>
    <row r="2065" spans="1:213" ht="14.4" x14ac:dyDescent="0.3">
      <c r="E2065" s="32">
        <v>40021.546527777777</v>
      </c>
      <c r="F2065" s="21">
        <f t="shared" si="2421"/>
        <v>122.8840277777781</v>
      </c>
      <c r="G2065" s="21">
        <f t="shared" si="2432"/>
        <v>122.8840277777781</v>
      </c>
      <c r="H2065" s="21"/>
      <c r="I2065" s="50">
        <v>1037</v>
      </c>
      <c r="J2065" s="21">
        <v>26117.7</v>
      </c>
      <c r="K2065" s="21">
        <v>194.13</v>
      </c>
      <c r="L2065" s="21">
        <v>295</v>
      </c>
      <c r="M2065" s="124">
        <v>5.77</v>
      </c>
      <c r="N2065" s="40"/>
      <c r="O2065" s="40"/>
      <c r="P2065" s="40"/>
      <c r="R2065" s="22"/>
      <c r="S2065" s="22"/>
      <c r="T2065" s="22"/>
      <c r="U2065" s="52">
        <f t="shared" si="2422"/>
        <v>6.6943721922704163E-4</v>
      </c>
      <c r="V2065" s="52">
        <f t="shared" si="2423"/>
        <v>9.0765897077292865E-2</v>
      </c>
      <c r="W2065" s="52">
        <f t="shared" si="2424"/>
        <v>5.0543476943795272E-4</v>
      </c>
      <c r="X2065" s="247">
        <f>W2065+V2065+SUM($U$2055:U2065)</f>
        <v>9.3663312102831561E-2</v>
      </c>
      <c r="Y2065" s="104">
        <f>W2065+V2065+SUM($U$2055:U2065)-$X$2055</f>
        <v>9.2195139310864996E-2</v>
      </c>
      <c r="Z2065" s="42"/>
      <c r="AA2065" s="1">
        <f t="shared" si="2433"/>
        <v>1.1389533970685396E-3</v>
      </c>
      <c r="AB2065" s="41">
        <f t="shared" si="2425"/>
        <v>9.0064186167032947E-2</v>
      </c>
      <c r="AC2065" s="48">
        <f t="shared" si="2426"/>
        <v>12.211386545591161</v>
      </c>
      <c r="AD2065" s="48">
        <f t="shared" si="2427"/>
        <v>2.0168637191285521</v>
      </c>
      <c r="AE2065" s="48">
        <f t="shared" si="2428"/>
        <v>2.3725039996887141</v>
      </c>
      <c r="AF2065" s="48">
        <f t="shared" si="2429"/>
        <v>2.0168637191285508</v>
      </c>
      <c r="AG2065" s="238">
        <f t="shared" si="2430"/>
        <v>0.35563463388168604</v>
      </c>
      <c r="AH2065" s="48">
        <f t="shared" si="2431"/>
        <v>5.6466784770855624E-6</v>
      </c>
      <c r="AI2065" s="48">
        <f>AE2065+AC2065+SUM($AB$2055:AB2065)</f>
        <v>15.182532873334571</v>
      </c>
      <c r="AJ2065" s="48">
        <f>AE2065+AC2065+SUM($AB$2054:AB2065)-$AI$2055</f>
        <v>14.452703401514713</v>
      </c>
      <c r="AK2065" s="46"/>
      <c r="AL2065" s="86"/>
      <c r="AM2065" s="41"/>
      <c r="AN2065" s="41"/>
      <c r="AO2065" s="41"/>
      <c r="AP2065" s="41"/>
      <c r="AQ2065"/>
      <c r="AR2065" s="41"/>
      <c r="AT2065" s="41"/>
      <c r="AU2065" s="41"/>
      <c r="AW2065" s="22"/>
      <c r="AX2065" s="22"/>
      <c r="AY2065" s="22"/>
      <c r="AZ2065" s="22"/>
      <c r="BA2065" s="22"/>
      <c r="BB2065" s="22"/>
    </row>
    <row r="2066" spans="1:213" ht="14.4" x14ac:dyDescent="0.3">
      <c r="E2066" s="32">
        <v>40035.644444444442</v>
      </c>
      <c r="F2066" s="21">
        <f t="shared" si="2421"/>
        <v>136.9819444444438</v>
      </c>
      <c r="G2066" s="21">
        <f t="shared" si="2432"/>
        <v>136.9819444444438</v>
      </c>
      <c r="H2066" s="21"/>
      <c r="I2066" s="50">
        <v>1037</v>
      </c>
      <c r="J2066" s="21">
        <v>26085.3</v>
      </c>
      <c r="K2066" s="21">
        <v>230.5</v>
      </c>
      <c r="L2066" s="21">
        <v>494</v>
      </c>
      <c r="M2066" s="124">
        <v>5.77</v>
      </c>
      <c r="N2066" s="40"/>
      <c r="O2066" s="40"/>
      <c r="P2066" s="40"/>
      <c r="R2066" s="22"/>
      <c r="S2066" s="22"/>
      <c r="T2066" s="22"/>
      <c r="U2066" s="52">
        <f t="shared" si="2422"/>
        <v>7.9485540118391326E-4</v>
      </c>
      <c r="V2066" s="52">
        <f t="shared" si="2423"/>
        <v>0.10777076843515172</v>
      </c>
      <c r="W2066" s="52">
        <f t="shared" si="2424"/>
        <v>6.0012730827511517E-4</v>
      </c>
      <c r="X2066" s="247">
        <f>W2066+V2066+SUM($U$2055:U2066)</f>
        <v>0.1115577314007115</v>
      </c>
      <c r="Y2066" s="104">
        <f>W2066+V2066+SUM($U$2055:U2066)-$X$2055</f>
        <v>0.11008955860874493</v>
      </c>
      <c r="Z2066" s="42"/>
      <c r="AA2066" s="1">
        <f t="shared" si="2433"/>
        <v>1.1085413170400225E-3</v>
      </c>
      <c r="AB2066" s="41">
        <f t="shared" si="2425"/>
        <v>8.9952458119317721E-2</v>
      </c>
      <c r="AC2066" s="48">
        <f t="shared" si="2426"/>
        <v>12.196237856231944</v>
      </c>
      <c r="AD2066" s="48">
        <f t="shared" si="2427"/>
        <v>2.0143617229918411</v>
      </c>
      <c r="AE2066" s="48">
        <f t="shared" si="2428"/>
        <v>2.369560818260414</v>
      </c>
      <c r="AF2066" s="48">
        <f t="shared" si="2429"/>
        <v>2.0143617229918402</v>
      </c>
      <c r="AG2066" s="238">
        <f t="shared" si="2430"/>
        <v>0.35519345559501581</v>
      </c>
      <c r="AH2066" s="48">
        <f t="shared" si="2431"/>
        <v>5.6396735577145012E-6</v>
      </c>
      <c r="AI2066" s="48">
        <f>AE2066+AC2066+SUM($AB$2055:AB2066)</f>
        <v>15.254393460666373</v>
      </c>
      <c r="AJ2066" s="48">
        <f>AE2066+AC2066+SUM($AB$2054:AB2066)-$AI$2055</f>
        <v>14.524563988846515</v>
      </c>
      <c r="AK2066" s="46"/>
      <c r="AL2066" s="86"/>
      <c r="AM2066" s="41"/>
      <c r="AN2066" s="41"/>
      <c r="AO2066" s="41"/>
      <c r="AP2066" s="41"/>
      <c r="AQ2066"/>
      <c r="AR2066" s="41"/>
      <c r="AT2066" s="41"/>
      <c r="AU2066" s="41"/>
      <c r="AW2066" s="22"/>
      <c r="AX2066" s="22"/>
      <c r="AY2066" s="22"/>
      <c r="AZ2066" s="22"/>
      <c r="BA2066" s="22"/>
      <c r="BB2066" s="22"/>
    </row>
    <row r="2067" spans="1:213" ht="14.4" x14ac:dyDescent="0.3">
      <c r="E2067" s="32">
        <v>40049.628472222219</v>
      </c>
      <c r="F2067" s="21">
        <f t="shared" si="2421"/>
        <v>150.96597222222044</v>
      </c>
      <c r="G2067" s="21">
        <f t="shared" si="2432"/>
        <v>150.96597222222044</v>
      </c>
      <c r="H2067" s="21"/>
      <c r="I2067" s="50">
        <v>1037</v>
      </c>
      <c r="J2067" s="21">
        <v>27292</v>
      </c>
      <c r="K2067" s="21">
        <v>293.45</v>
      </c>
      <c r="L2067" s="21">
        <v>777</v>
      </c>
      <c r="M2067" s="124">
        <v>5.77</v>
      </c>
      <c r="N2067" s="40"/>
      <c r="O2067" s="40"/>
      <c r="P2067" s="40"/>
      <c r="R2067" s="22"/>
      <c r="S2067" s="22"/>
      <c r="T2067" s="22"/>
      <c r="U2067" s="52">
        <f t="shared" si="2422"/>
        <v>1.0119319630256805E-3</v>
      </c>
      <c r="V2067" s="52">
        <f t="shared" si="2423"/>
        <v>0.13720317569325496</v>
      </c>
      <c r="W2067" s="52">
        <f t="shared" si="2424"/>
        <v>7.6402324778018457E-4</v>
      </c>
      <c r="X2067" s="247">
        <f>W2067+V2067+SUM($U$2055:U2067)</f>
        <v>0.1421659665613455</v>
      </c>
      <c r="Y2067" s="104">
        <f>W2067+V2067+SUM($U$2055:U2067)-$X$2055</f>
        <v>0.14069779376937894</v>
      </c>
      <c r="Z2067" s="42"/>
      <c r="AA2067" s="1">
        <f t="shared" si="2433"/>
        <v>1.4844249345832275E-3</v>
      </c>
      <c r="AB2067" s="41">
        <f t="shared" si="2425"/>
        <v>9.4113638217402873E-2</v>
      </c>
      <c r="AC2067" s="48">
        <f t="shared" si="2426"/>
        <v>12.760433024434537</v>
      </c>
      <c r="AD2067" s="48">
        <f t="shared" si="2427"/>
        <v>2.1075456346637118</v>
      </c>
      <c r="AE2067" s="48">
        <f t="shared" si="2428"/>
        <v>2.4791761586779995</v>
      </c>
      <c r="AF2067" s="48">
        <f t="shared" si="2429"/>
        <v>2.1075456346637114</v>
      </c>
      <c r="AG2067" s="238">
        <f t="shared" si="2430"/>
        <v>0.37162462345072411</v>
      </c>
      <c r="AH2067" s="48">
        <f t="shared" si="2431"/>
        <v>5.9005635640435107E-6</v>
      </c>
      <c r="AI2067" s="48">
        <f>AE2067+AC2067+SUM($AB$2055:AB2067)</f>
        <v>16.022317607503954</v>
      </c>
      <c r="AJ2067" s="48">
        <f>AE2067+AC2067+SUM($AB$2054:AB2067)-$AI$2055</f>
        <v>15.292488135684096</v>
      </c>
      <c r="AK2067" s="46"/>
      <c r="AL2067" s="86"/>
      <c r="AM2067" s="41"/>
      <c r="AN2067" s="41"/>
      <c r="AO2067" s="41"/>
      <c r="AP2067" s="41"/>
      <c r="AQ2067"/>
      <c r="AR2067" s="41"/>
      <c r="AT2067" s="41"/>
      <c r="AU2067" s="41"/>
      <c r="AW2067" s="22"/>
      <c r="AX2067" s="22"/>
      <c r="AY2067" s="22"/>
      <c r="AZ2067" s="22"/>
      <c r="BA2067" s="22"/>
      <c r="BB2067" s="22"/>
    </row>
    <row r="2068" spans="1:213" ht="14.4" x14ac:dyDescent="0.3">
      <c r="D2068" s="90"/>
      <c r="E2068" s="32">
        <v>40063.544444444444</v>
      </c>
      <c r="F2068" s="21">
        <f t="shared" si="2421"/>
        <v>164.88194444444525</v>
      </c>
      <c r="G2068" s="21">
        <f t="shared" si="2432"/>
        <v>164.88194444444525</v>
      </c>
      <c r="H2068" s="21"/>
      <c r="I2068" s="50">
        <v>1037</v>
      </c>
      <c r="J2068" s="21">
        <v>26319.5</v>
      </c>
      <c r="K2068" s="21">
        <v>334.9</v>
      </c>
      <c r="L2068" s="21">
        <v>1074</v>
      </c>
      <c r="M2068" s="124">
        <v>5.77</v>
      </c>
      <c r="U2068" s="52">
        <f t="shared" si="2422"/>
        <v>1.154867999377408E-3</v>
      </c>
      <c r="V2068" s="52">
        <f t="shared" si="2423"/>
        <v>0.15658321192595362</v>
      </c>
      <c r="W2068" s="52">
        <f t="shared" si="2424"/>
        <v>8.7194201970210866E-4</v>
      </c>
      <c r="X2068" s="247">
        <f>W2068+V2068+SUM($U$2055:U2068)</f>
        <v>0.16280878956534348</v>
      </c>
      <c r="Y2068" s="104">
        <f>W2068+V2068+SUM($U$2055:U2068)-$X$2055</f>
        <v>0.16134061677337691</v>
      </c>
      <c r="Z2068" s="42"/>
      <c r="AA2068" s="1">
        <f t="shared" si="2433"/>
        <v>1.7003937854934623E-3</v>
      </c>
      <c r="AB2068" s="41">
        <f t="shared" si="2425"/>
        <v>9.0760072587678986E-2</v>
      </c>
      <c r="AC2068" s="48">
        <f t="shared" si="2426"/>
        <v>12.305738567587747</v>
      </c>
      <c r="AD2068" s="48">
        <f t="shared" si="2427"/>
        <v>2.0324471395109032</v>
      </c>
      <c r="AE2068" s="48">
        <f t="shared" si="2428"/>
        <v>2.3908352963625097</v>
      </c>
      <c r="AF2068" s="48">
        <f t="shared" si="2429"/>
        <v>2.0324471395109027</v>
      </c>
      <c r="AG2068" s="238">
        <f t="shared" si="2430"/>
        <v>0.35838246654372469</v>
      </c>
      <c r="AH2068" s="48">
        <f t="shared" si="2431"/>
        <v>5.690307882304089E-6</v>
      </c>
      <c r="AI2068" s="48">
        <f>AE2068+AC2068+SUM($AB$2055:AB2068)</f>
        <v>15.570042360929353</v>
      </c>
      <c r="AJ2068" s="48">
        <f>AE2068+AC2068+SUM($AB$2054:AB2068)-$AI$2055</f>
        <v>14.840212889109495</v>
      </c>
      <c r="AK2068" s="46"/>
      <c r="AL2068" s="86"/>
      <c r="AM2068" s="41"/>
      <c r="AN2068" s="41"/>
      <c r="AO2068" s="41"/>
      <c r="AP2068" s="41"/>
      <c r="AQ2068"/>
      <c r="AR2068" s="41"/>
      <c r="AT2068" s="41"/>
      <c r="AU2068" s="41"/>
    </row>
    <row r="2069" spans="1:213" ht="14.4" x14ac:dyDescent="0.3">
      <c r="E2069" s="32">
        <v>40077.520833333336</v>
      </c>
      <c r="F2069" s="21">
        <f t="shared" si="2421"/>
        <v>178.85833333333721</v>
      </c>
      <c r="G2069" s="21">
        <f t="shared" si="2432"/>
        <v>178.85833333333721</v>
      </c>
      <c r="H2069" s="21"/>
      <c r="I2069" s="50">
        <v>1037</v>
      </c>
      <c r="J2069" s="21">
        <v>28422</v>
      </c>
      <c r="K2069" s="21">
        <v>411.03</v>
      </c>
      <c r="L2069" s="21">
        <v>1423</v>
      </c>
      <c r="M2069" s="124">
        <v>5.77</v>
      </c>
      <c r="U2069" s="52">
        <f t="shared" si="2422"/>
        <v>1.4173944275428368E-3</v>
      </c>
      <c r="V2069" s="52">
        <f t="shared" si="2423"/>
        <v>0.19217795639870025</v>
      </c>
      <c r="W2069" s="52">
        <f t="shared" si="2424"/>
        <v>1.0701532647302411E-3</v>
      </c>
      <c r="X2069" s="247">
        <f>W2069+V2069+SUM($U$2055:U2069)</f>
        <v>0.20001913971066107</v>
      </c>
      <c r="Y2069" s="104">
        <f>W2069+V2069+SUM($U$2055:U2069)-$X$2055</f>
        <v>0.1985509669186945</v>
      </c>
      <c r="Z2069" s="42"/>
      <c r="AA2069" s="1">
        <f t="shared" si="2433"/>
        <v>2.0498701995387328E-3</v>
      </c>
      <c r="AB2069" s="41">
        <f t="shared" si="2425"/>
        <v>9.8010326301297981E-2</v>
      </c>
      <c r="AC2069" s="48">
        <f t="shared" si="2426"/>
        <v>13.288766943444175</v>
      </c>
      <c r="AD2069" s="48">
        <f t="shared" si="2427"/>
        <v>2.194806611036642</v>
      </c>
      <c r="AE2069" s="48">
        <f t="shared" si="2428"/>
        <v>2.5818241529366155</v>
      </c>
      <c r="AF2069" s="48">
        <f t="shared" si="2429"/>
        <v>2.1948066110366411</v>
      </c>
      <c r="AG2069" s="238">
        <f t="shared" si="2430"/>
        <v>0.38701139702903709</v>
      </c>
      <c r="AH2069" s="48">
        <f t="shared" si="2431"/>
        <v>6.1448709371700378E-6</v>
      </c>
      <c r="AI2069" s="48">
        <f>AE2069+AC2069+SUM($AB$2055:AB2069)</f>
        <v>16.842069919661185</v>
      </c>
      <c r="AJ2069" s="48">
        <f>AE2069+AC2069+SUM($AB$2054:AB2069)-$AI$2055</f>
        <v>16.112240447841327</v>
      </c>
      <c r="AK2069" s="46"/>
      <c r="AL2069" s="86"/>
      <c r="AM2069" s="41"/>
      <c r="AN2069" s="41"/>
      <c r="AO2069" s="41"/>
      <c r="AP2069" s="41"/>
      <c r="AQ2069"/>
      <c r="AR2069" s="41"/>
      <c r="AT2069" s="41"/>
      <c r="AU2069" s="41"/>
    </row>
    <row r="2070" spans="1:213" ht="14.4" x14ac:dyDescent="0.3">
      <c r="E2070" s="32">
        <v>40091.51458333333</v>
      </c>
      <c r="F2070" s="21">
        <f t="shared" si="2421"/>
        <v>192.85208333333139</v>
      </c>
      <c r="G2070" s="21">
        <f t="shared" si="2432"/>
        <v>192.85208333333139</v>
      </c>
      <c r="H2070" s="21"/>
      <c r="I2070" s="50">
        <v>1037</v>
      </c>
      <c r="J2070" s="21">
        <v>28653.1</v>
      </c>
      <c r="K2070" s="21">
        <v>468.82</v>
      </c>
      <c r="L2070" s="21">
        <v>1729</v>
      </c>
      <c r="M2070" s="124">
        <v>5.77</v>
      </c>
      <c r="U2070" s="52">
        <f t="shared" si="2422"/>
        <v>1.6166772632669945E-3</v>
      </c>
      <c r="V2070" s="52">
        <f t="shared" si="2423"/>
        <v>0.21919779461070643</v>
      </c>
      <c r="W2070" s="52">
        <f t="shared" si="2424"/>
        <v>1.2206146840153559E-3</v>
      </c>
      <c r="X2070" s="247">
        <f>W2070+V2070+SUM($U$2055:U2070)</f>
        <v>0.22880611660521935</v>
      </c>
      <c r="Y2070" s="104">
        <f>W2070+V2070+SUM($U$2055:U2070)-$X$2055</f>
        <v>0.22733794381325279</v>
      </c>
      <c r="Z2070" s="42"/>
      <c r="AA2070" s="1">
        <f t="shared" si="2433"/>
        <v>2.1281289778043626E-3</v>
      </c>
      <c r="AB2070" s="41">
        <f t="shared" si="2425"/>
        <v>9.8807250740402544E-2</v>
      </c>
      <c r="AC2070" s="48">
        <f t="shared" si="2426"/>
        <v>13.396818243163755</v>
      </c>
      <c r="AD2070" s="48">
        <f t="shared" si="2427"/>
        <v>2.2126526390364507</v>
      </c>
      <c r="AE2070" s="48">
        <f t="shared" si="2428"/>
        <v>2.6028170303464968</v>
      </c>
      <c r="AF2070" s="48">
        <f t="shared" si="2429"/>
        <v>2.2126526390364498</v>
      </c>
      <c r="AG2070" s="238">
        <f t="shared" si="2430"/>
        <v>0.39015819647500888</v>
      </c>
      <c r="AH2070" s="48">
        <f t="shared" si="2431"/>
        <v>6.1948350379926391E-6</v>
      </c>
      <c r="AI2070" s="48">
        <f>AE2070+AC2070+SUM($AB$2055:AB2070)</f>
        <v>17.06992134753105</v>
      </c>
      <c r="AJ2070" s="48">
        <f>AE2070+AC2070+SUM($AB$2054:AB2070)-$AI$2055</f>
        <v>16.340091875711192</v>
      </c>
      <c r="AK2070" s="46"/>
      <c r="AL2070" s="86"/>
      <c r="AM2070" s="41"/>
      <c r="AN2070" s="41"/>
      <c r="AO2070" s="41"/>
      <c r="AP2070" s="41"/>
      <c r="AQ2070"/>
      <c r="AR2070" s="41"/>
      <c r="AT2070" s="41"/>
      <c r="AU2070" s="41"/>
    </row>
    <row r="2071" spans="1:213" ht="14.4" x14ac:dyDescent="0.3">
      <c r="E2071" s="32">
        <v>40105.619444444441</v>
      </c>
      <c r="F2071" s="21">
        <f t="shared" si="2421"/>
        <v>206.95694444444234</v>
      </c>
      <c r="G2071" s="21">
        <f t="shared" si="2432"/>
        <v>206.95694444444234</v>
      </c>
      <c r="H2071" s="21"/>
      <c r="I2071" s="50">
        <v>1037</v>
      </c>
      <c r="J2071" s="21">
        <v>28166</v>
      </c>
      <c r="K2071" s="21">
        <v>538.84</v>
      </c>
      <c r="L2071" s="21">
        <v>2054</v>
      </c>
      <c r="M2071" s="124">
        <v>5.77</v>
      </c>
      <c r="U2071" s="52">
        <f t="shared" si="2422"/>
        <v>1.8581339886071145E-3</v>
      </c>
      <c r="V2071" s="52">
        <f t="shared" si="2423"/>
        <v>0.25193579550367534</v>
      </c>
      <c r="W2071" s="52">
        <f t="shared" si="2424"/>
        <v>1.4029179990931151E-3</v>
      </c>
      <c r="X2071" s="247">
        <f>W2071+V2071+SUM($U$2055:U2071)</f>
        <v>0.26358455480187315</v>
      </c>
      <c r="Y2071" s="104">
        <f>W2071+V2071+SUM($U$2055:U2071)-$X$2055</f>
        <v>0.26211638200990656</v>
      </c>
      <c r="Z2071" s="42"/>
      <c r="AA2071" s="1">
        <f t="shared" si="2433"/>
        <v>2.3613905530463484E-3</v>
      </c>
      <c r="AB2071" s="41">
        <f t="shared" si="2425"/>
        <v>9.7127536788486346E-2</v>
      </c>
      <c r="AC2071" s="48">
        <f t="shared" si="2426"/>
        <v>13.169073595420754</v>
      </c>
      <c r="AD2071" s="48">
        <f t="shared" si="2427"/>
        <v>2.1750377526725089</v>
      </c>
      <c r="AE2071" s="48">
        <f t="shared" si="2428"/>
        <v>2.5585693860957255</v>
      </c>
      <c r="AF2071" s="48">
        <f t="shared" si="2429"/>
        <v>2.1750377526725084</v>
      </c>
      <c r="AG2071" s="238">
        <f t="shared" si="2430"/>
        <v>0.38352554389979099</v>
      </c>
      <c r="AH2071" s="48">
        <f t="shared" si="2431"/>
        <v>6.0895234260900463E-6</v>
      </c>
      <c r="AI2071" s="48">
        <f>AE2071+AC2071+SUM($AB$2055:AB2071)</f>
        <v>16.895056592325762</v>
      </c>
      <c r="AJ2071" s="48">
        <f>AE2071+AC2071+SUM($AB$2054:AB2071)-$AI$2055</f>
        <v>16.165227120505904</v>
      </c>
      <c r="AK2071" s="46"/>
      <c r="AL2071" s="86"/>
      <c r="AM2071" s="41"/>
      <c r="AN2071" s="41"/>
      <c r="AO2071" s="41"/>
      <c r="AP2071" s="41"/>
      <c r="AQ2071"/>
      <c r="AR2071" s="41"/>
      <c r="AT2071" s="41"/>
      <c r="AU2071" s="41"/>
    </row>
    <row r="2072" spans="1:213" ht="14.4" x14ac:dyDescent="0.3">
      <c r="E2072" s="32">
        <v>40119.520138888889</v>
      </c>
      <c r="F2072" s="21">
        <f t="shared" si="2421"/>
        <v>220.85763888889051</v>
      </c>
      <c r="G2072" s="21">
        <f t="shared" si="2432"/>
        <v>220.85763888889051</v>
      </c>
      <c r="H2072" s="21"/>
      <c r="I2072" s="50">
        <v>1037</v>
      </c>
      <c r="J2072" s="21">
        <v>27023.200000000001</v>
      </c>
      <c r="K2072" s="21">
        <v>591.75</v>
      </c>
      <c r="L2072" s="21">
        <v>2358</v>
      </c>
      <c r="M2072" s="124">
        <v>5.77</v>
      </c>
      <c r="U2072" s="52">
        <f t="shared" si="2422"/>
        <v>2.0405886492433005E-3</v>
      </c>
      <c r="V2072" s="52">
        <f t="shared" si="2423"/>
        <v>0.27667397926898496</v>
      </c>
      <c r="W2072" s="52">
        <f t="shared" si="2424"/>
        <v>1.5406739031314507E-3</v>
      </c>
      <c r="X2072" s="247">
        <f>W2072+V2072+SUM($U$2055:U2072)</f>
        <v>0.29050108312046441</v>
      </c>
      <c r="Y2072" s="104">
        <f>W2072+V2072+SUM($U$2055:U2072)-$X$2055</f>
        <v>0.28903291032849782</v>
      </c>
      <c r="Z2072" s="42"/>
      <c r="AA2072" s="1">
        <f t="shared" si="2433"/>
        <v>2.1859625715251875E-3</v>
      </c>
      <c r="AB2072" s="41">
        <f t="shared" si="2425"/>
        <v>9.3186709228950657E-2</v>
      </c>
      <c r="AC2072" s="48">
        <f t="shared" si="2426"/>
        <v>12.634755009009945</v>
      </c>
      <c r="AD2072" s="48">
        <f t="shared" si="2427"/>
        <v>2.086788333381373</v>
      </c>
      <c r="AE2072" s="48">
        <f t="shared" si="2428"/>
        <v>2.4547586534950656</v>
      </c>
      <c r="AF2072" s="48">
        <f t="shared" si="2429"/>
        <v>2.0867883333813726</v>
      </c>
      <c r="AG2072" s="238">
        <f t="shared" si="2430"/>
        <v>0.36796447766501578</v>
      </c>
      <c r="AH2072" s="48">
        <f t="shared" si="2431"/>
        <v>5.8424486774095206E-6</v>
      </c>
      <c r="AI2072" s="48">
        <f>AE2072+AC2072+SUM($AB$2055:AB2072)</f>
        <v>16.350113982543245</v>
      </c>
      <c r="AJ2072" s="48">
        <f>AE2072+AC2072+SUM($AB$2054:AB2072)-$AI$2055</f>
        <v>15.620284510723387</v>
      </c>
      <c r="AK2072" s="46"/>
      <c r="AL2072" s="86"/>
      <c r="AM2072" s="41"/>
      <c r="AN2072" s="41"/>
      <c r="AO2072" s="41"/>
      <c r="AP2072" s="41"/>
      <c r="AQ2072"/>
      <c r="AR2072" s="41"/>
      <c r="AT2072" s="41"/>
      <c r="AU2072" s="41"/>
    </row>
    <row r="2073" spans="1:213" ht="14.4" x14ac:dyDescent="0.3">
      <c r="D2073" s="22"/>
      <c r="E2073" s="32">
        <v>40161.600694444445</v>
      </c>
      <c r="F2073" s="21">
        <f t="shared" si="2421"/>
        <v>262.93819444444671</v>
      </c>
      <c r="G2073" s="21">
        <f t="shared" si="2432"/>
        <v>262.93819444444671</v>
      </c>
      <c r="H2073" s="21"/>
      <c r="I2073" s="50">
        <v>1037</v>
      </c>
      <c r="J2073" s="21">
        <v>29038</v>
      </c>
      <c r="K2073" s="21">
        <v>1051</v>
      </c>
      <c r="L2073" s="21">
        <v>2594</v>
      </c>
      <c r="M2073" s="124">
        <v>5.77</v>
      </c>
      <c r="U2073" s="52">
        <f t="shared" si="2422"/>
        <v>3.6242647576758911E-3</v>
      </c>
      <c r="V2073" s="52">
        <f t="shared" si="2423"/>
        <v>0.49139729989303449</v>
      </c>
      <c r="W2073" s="52">
        <f t="shared" si="2424"/>
        <v>2.7363722385993321E-3</v>
      </c>
      <c r="X2073" s="247">
        <f>W2073+V2073+SUM($U$2055:U2073)</f>
        <v>0.51004436683765775</v>
      </c>
      <c r="Y2073" s="104">
        <f>W2073+V2073+SUM($U$2055:U2073)-$X$2055</f>
        <v>0.50857619404569121</v>
      </c>
      <c r="Z2073" s="42"/>
      <c r="AA2073" s="1">
        <f t="shared" si="2433"/>
        <v>4.1242707422506101E-3</v>
      </c>
      <c r="AB2073" s="41">
        <f t="shared" si="2425"/>
        <v>0.10013453856650097</v>
      </c>
      <c r="AC2073" s="48">
        <f t="shared" si="2426"/>
        <v>13.576779062125535</v>
      </c>
      <c r="AD2073" s="48">
        <f t="shared" si="2427"/>
        <v>2.2423754264753364</v>
      </c>
      <c r="AE2073" s="48">
        <f t="shared" si="2428"/>
        <v>2.6377809356475068</v>
      </c>
      <c r="AF2073" s="48">
        <f t="shared" si="2429"/>
        <v>2.2423754264753355</v>
      </c>
      <c r="AG2073" s="238">
        <f t="shared" si="2430"/>
        <v>0.39539923112128561</v>
      </c>
      <c r="AH2073" s="48">
        <f t="shared" si="2431"/>
        <v>6.2780508857062685E-6</v>
      </c>
      <c r="AI2073" s="48">
        <f>AE2073+AC2073+SUM($AB$2055:AB2073)</f>
        <v>17.575294856377774</v>
      </c>
      <c r="AJ2073" s="48">
        <f>AE2073+AC2073+SUM($AB$2054:AB2073)-$AI$2055</f>
        <v>16.845465384557915</v>
      </c>
      <c r="AK2073" s="46"/>
      <c r="AL2073" s="86"/>
      <c r="AM2073" s="41"/>
      <c r="AN2073" s="41"/>
      <c r="AO2073" s="41"/>
      <c r="AP2073" s="41"/>
      <c r="AQ2073"/>
      <c r="AR2073" s="41"/>
      <c r="AT2073" s="41"/>
      <c r="AU2073" s="41"/>
    </row>
    <row r="2074" spans="1:213" ht="14.4" x14ac:dyDescent="0.3">
      <c r="D2074" s="22"/>
      <c r="E2074" s="32">
        <v>40189.540972222225</v>
      </c>
      <c r="F2074" s="21">
        <f t="shared" si="2421"/>
        <v>290.87847222222626</v>
      </c>
      <c r="G2074" s="21">
        <f t="shared" si="2432"/>
        <v>290.87847222222626</v>
      </c>
      <c r="H2074" s="21"/>
      <c r="I2074" s="50">
        <v>1037</v>
      </c>
      <c r="J2074" s="21">
        <v>30458.2</v>
      </c>
      <c r="K2074" s="21">
        <v>1687.63</v>
      </c>
      <c r="L2074" s="21">
        <v>2818</v>
      </c>
      <c r="M2074" s="124">
        <v>5.77</v>
      </c>
      <c r="U2074" s="52">
        <f t="shared" si="2422"/>
        <v>5.8196174433839806E-3</v>
      </c>
      <c r="V2074" s="52">
        <f t="shared" si="2423"/>
        <v>0.78905501923737575</v>
      </c>
      <c r="W2074" s="52">
        <f t="shared" si="2424"/>
        <v>4.3938952245741111E-3</v>
      </c>
      <c r="X2074" s="247">
        <f>W2074+V2074+SUM($U$2055:U2074)</f>
        <v>0.81517922661135778</v>
      </c>
      <c r="Y2074" s="104">
        <f>W2074+V2074+SUM($U$2055:U2074)-$X$2055</f>
        <v>0.81371105381939124</v>
      </c>
      <c r="Z2074" s="42"/>
      <c r="AA2074" s="1">
        <f t="shared" si="2433"/>
        <v>6.4498689589664558E-3</v>
      </c>
      <c r="AB2074" s="41">
        <f t="shared" si="2425"/>
        <v>0.10503195132468489</v>
      </c>
      <c r="AC2074" s="48">
        <f t="shared" si="2426"/>
        <v>14.240796612371097</v>
      </c>
      <c r="AD2074" s="48">
        <f t="shared" si="2427"/>
        <v>2.3520462571344818</v>
      </c>
      <c r="AE2074" s="48">
        <f t="shared" si="2428"/>
        <v>2.7667903882546629</v>
      </c>
      <c r="AF2074" s="48">
        <f t="shared" si="2429"/>
        <v>2.3520462571344813</v>
      </c>
      <c r="AG2074" s="238">
        <f t="shared" si="2430"/>
        <v>0.41473754602033003</v>
      </c>
      <c r="AH2074" s="48">
        <f t="shared" si="2431"/>
        <v>6.5850998514711302E-6</v>
      </c>
      <c r="AI2074" s="48">
        <f>AE2074+AC2074+SUM($AB$2055:AB2074)</f>
        <v>18.473353810555182</v>
      </c>
      <c r="AJ2074" s="48">
        <f>AE2074+AC2074+SUM($AB$2054:AB2074)-$AI$2055</f>
        <v>17.743524338735323</v>
      </c>
      <c r="AK2074" s="46"/>
      <c r="AL2074" s="86"/>
      <c r="AM2074" s="41"/>
      <c r="AN2074" s="41"/>
      <c r="AO2074" s="41"/>
      <c r="AP2074" s="41"/>
      <c r="AQ2074"/>
      <c r="AR2074" s="41"/>
      <c r="AT2074" s="41"/>
      <c r="AU2074" s="41"/>
    </row>
    <row r="2075" spans="1:213" s="19" customFormat="1" ht="14.4" x14ac:dyDescent="0.3">
      <c r="A2075"/>
      <c r="B2075"/>
      <c r="C2075"/>
      <c r="D2075" s="22"/>
      <c r="E2075" s="32">
        <v>40204.392361111109</v>
      </c>
      <c r="F2075" s="21">
        <f t="shared" si="2421"/>
        <v>305.72986111111095</v>
      </c>
      <c r="G2075" s="21">
        <f t="shared" si="2432"/>
        <v>305.72986111111095</v>
      </c>
      <c r="H2075" s="21"/>
      <c r="I2075" s="50">
        <v>1037</v>
      </c>
      <c r="J2075" s="21">
        <v>30040</v>
      </c>
      <c r="K2075" s="21">
        <v>2191</v>
      </c>
      <c r="L2075" s="79">
        <v>3033</v>
      </c>
      <c r="M2075" s="124">
        <v>5.77</v>
      </c>
      <c r="N2075" s="22"/>
      <c r="O2075" s="22"/>
      <c r="P2075" s="22"/>
      <c r="Q2075" s="22"/>
      <c r="U2075" s="52">
        <f t="shared" si="2422"/>
        <v>7.5554368069152009E-3</v>
      </c>
      <c r="V2075" s="52">
        <f t="shared" si="2423"/>
        <v>1.0244067403098369</v>
      </c>
      <c r="W2075" s="52">
        <f t="shared" si="2424"/>
        <v>5.7044639151009862E-3</v>
      </c>
      <c r="X2075" s="247">
        <f>W2075+V2075+SUM($U$2055:U2075)</f>
        <v>1.0593969531812608</v>
      </c>
      <c r="Y2075" s="104">
        <f>W2075+V2075+SUM($U$2055:U2075)-$X$2055</f>
        <v>1.0579287803892943</v>
      </c>
      <c r="Z2075" s="42"/>
      <c r="AA2075" s="1">
        <f t="shared" si="2433"/>
        <v>8.7911967953579716E-3</v>
      </c>
      <c r="AB2075" s="41">
        <f t="shared" si="2425"/>
        <v>0.10358983189399026</v>
      </c>
      <c r="AC2075" s="48">
        <f t="shared" si="2426"/>
        <v>14.045266307123461</v>
      </c>
      <c r="AD2075" s="48">
        <f t="shared" si="2427"/>
        <v>2.3197519736661989</v>
      </c>
      <c r="AE2075" s="48">
        <f t="shared" si="2428"/>
        <v>2.7288015464856774</v>
      </c>
      <c r="AF2075" s="48">
        <f t="shared" si="2429"/>
        <v>2.3197519736661985</v>
      </c>
      <c r="AG2075" s="238">
        <f t="shared" si="2430"/>
        <v>0.40904307813497548</v>
      </c>
      <c r="AH2075" s="48">
        <f t="shared" si="2431"/>
        <v>6.4946845032927982E-6</v>
      </c>
      <c r="AI2075" s="48">
        <f>AE2075+AC2075+SUM($AB$2055:AB2075)</f>
        <v>18.343424495432551</v>
      </c>
      <c r="AJ2075" s="48">
        <f>AE2075+AC2075+SUM($AB$2054:AB2075)-$AI$2055</f>
        <v>17.613595023612692</v>
      </c>
      <c r="AK2075" s="185"/>
      <c r="AL2075" s="162"/>
      <c r="AM2075" s="41"/>
      <c r="AN2075" s="41"/>
      <c r="AO2075" s="41"/>
      <c r="AP2075" s="41"/>
      <c r="AQ2075"/>
      <c r="AR2075" s="41"/>
      <c r="AS2075" s="31"/>
      <c r="AT2075" s="41"/>
      <c r="AU2075" s="41"/>
      <c r="AV2075" s="31"/>
      <c r="BC2075" s="1"/>
      <c r="BD2075"/>
      <c r="BE2075"/>
      <c r="BF2075" s="1"/>
      <c r="BG2075"/>
      <c r="BH2075"/>
      <c r="BI2075"/>
      <c r="BJ2075" s="1"/>
      <c r="BK2075" s="1"/>
      <c r="BL2075"/>
      <c r="BM2075" s="1"/>
      <c r="BN2075" s="1"/>
      <c r="BO2075" s="1"/>
      <c r="BP2075" s="1"/>
      <c r="BQ2075" s="1"/>
      <c r="BR2075" s="1"/>
      <c r="BS2075" s="1"/>
      <c r="BT2075" s="22"/>
      <c r="BU2075" s="1"/>
      <c r="BV2075" s="1"/>
      <c r="BW2075" s="1"/>
      <c r="BX2075" s="1"/>
      <c r="BY2075" s="1"/>
      <c r="BZ2075" s="1"/>
      <c r="CA2075" s="1"/>
      <c r="CB2075" s="1"/>
      <c r="CC2075" s="1"/>
      <c r="CD2075" s="1"/>
      <c r="CE2075" s="1"/>
      <c r="CF2075" s="1"/>
      <c r="CG2075" s="1"/>
      <c r="CH2075" s="1"/>
      <c r="CI2075" s="1"/>
      <c r="CJ2075" s="1"/>
      <c r="CK2075" s="1"/>
      <c r="CL2075" s="1"/>
      <c r="CM2075" s="1"/>
      <c r="CN2075" s="1"/>
      <c r="CO2075" s="1"/>
      <c r="CP2075" s="1"/>
      <c r="CQ2075" s="1"/>
      <c r="CR2075" s="1"/>
      <c r="CS2075" s="1"/>
      <c r="CT2075" s="1"/>
      <c r="CU2075" s="1"/>
      <c r="CV2075" s="1"/>
      <c r="CW2075" s="1"/>
      <c r="CX2075" s="1"/>
      <c r="CY2075" s="1"/>
      <c r="CZ2075" s="1"/>
      <c r="DA2075" s="1"/>
      <c r="DB2075" s="1"/>
      <c r="DC2075" s="1"/>
      <c r="DD2075" s="1"/>
      <c r="DE2075" s="1"/>
      <c r="DF2075" s="1"/>
      <c r="DG2075" s="1"/>
      <c r="DH2075" s="1"/>
      <c r="DI2075" s="1"/>
      <c r="DJ2075" s="1"/>
      <c r="DK2075" s="1"/>
      <c r="DL2075" s="1"/>
      <c r="DM2075" s="1"/>
      <c r="DN2075" s="1"/>
      <c r="DO2075" s="1"/>
      <c r="DP2075" s="1"/>
      <c r="DQ2075" s="1"/>
      <c r="DR2075" s="1"/>
      <c r="DS2075" s="1"/>
      <c r="DT2075" s="1"/>
      <c r="DU2075" s="1"/>
      <c r="DV2075" s="1"/>
      <c r="DW2075" s="1"/>
      <c r="DX2075" s="1"/>
      <c r="DY2075" s="1"/>
      <c r="DZ2075" s="1"/>
      <c r="EA2075" s="1"/>
      <c r="EB2075" s="1"/>
      <c r="EC2075" s="1"/>
      <c r="ED2075" s="1"/>
      <c r="EE2075" s="1"/>
      <c r="EF2075" s="1"/>
      <c r="EG2075" s="1"/>
      <c r="EH2075" s="1"/>
      <c r="EI2075" s="1"/>
      <c r="EJ2075" s="1"/>
      <c r="EK2075" s="1"/>
      <c r="EL2075" s="1"/>
      <c r="EM2075" s="1"/>
      <c r="EN2075" s="1"/>
      <c r="EO2075" s="1"/>
      <c r="EP2075" s="1"/>
      <c r="EQ2075" s="1"/>
      <c r="ER2075" s="1"/>
      <c r="ES2075" s="1"/>
      <c r="ET2075" s="1"/>
      <c r="EU2075" s="1"/>
      <c r="EV2075" s="1"/>
      <c r="EW2075" s="1"/>
      <c r="EX2075" s="1"/>
      <c r="EY2075" s="1"/>
      <c r="EZ2075" s="1"/>
      <c r="FA2075" s="1"/>
      <c r="FB2075" s="1"/>
      <c r="FC2075" s="1"/>
      <c r="FD2075" s="1"/>
      <c r="FE2075" s="1"/>
      <c r="FF2075" s="1"/>
      <c r="FG2075" s="1"/>
      <c r="FH2075" s="1"/>
      <c r="FI2075" s="1"/>
      <c r="FJ2075" s="1"/>
      <c r="FK2075" s="1"/>
      <c r="FL2075" s="1"/>
      <c r="FM2075" s="1"/>
      <c r="FN2075" s="1"/>
      <c r="FO2075" s="1"/>
      <c r="FP2075" s="1"/>
      <c r="FQ2075" s="1"/>
      <c r="FR2075" s="1"/>
      <c r="FS2075" s="1"/>
      <c r="FT2075" s="1"/>
      <c r="FU2075" s="1"/>
      <c r="FV2075" s="1"/>
      <c r="FW2075" s="1"/>
      <c r="FX2075" s="1"/>
      <c r="FY2075" s="1"/>
      <c r="FZ2075" s="1"/>
      <c r="GA2075" s="1"/>
      <c r="GB2075" s="1"/>
      <c r="GC2075" s="1"/>
      <c r="GD2075" s="1"/>
      <c r="GE2075" s="1"/>
      <c r="GF2075" s="1"/>
      <c r="GG2075" s="1"/>
      <c r="GH2075" s="1"/>
      <c r="GI2075" s="1"/>
      <c r="GJ2075" s="1"/>
      <c r="GK2075"/>
      <c r="GL2075"/>
      <c r="GM2075"/>
      <c r="GN2075"/>
      <c r="GO2075"/>
      <c r="GP2075"/>
      <c r="GQ2075"/>
      <c r="GR2075"/>
      <c r="GS2075"/>
      <c r="GT2075"/>
      <c r="GU2075"/>
      <c r="GV2075"/>
      <c r="GW2075"/>
      <c r="GX2075"/>
      <c r="GY2075"/>
      <c r="GZ2075"/>
      <c r="HA2075"/>
      <c r="HB2075"/>
      <c r="HC2075"/>
      <c r="HD2075"/>
      <c r="HE2075"/>
    </row>
    <row r="2076" spans="1:213" s="19" customFormat="1" ht="14.4" x14ac:dyDescent="0.3">
      <c r="A2076"/>
      <c r="B2076"/>
      <c r="C2076"/>
      <c r="E2076" s="32">
        <v>40288.655555555553</v>
      </c>
      <c r="F2076" s="21">
        <f t="shared" si="2421"/>
        <v>389.99305555555475</v>
      </c>
      <c r="G2076" s="21">
        <f t="shared" si="2432"/>
        <v>389.99305555555475</v>
      </c>
      <c r="H2076" s="21"/>
      <c r="I2076" s="50">
        <v>1037</v>
      </c>
      <c r="J2076" s="21">
        <v>34186</v>
      </c>
      <c r="K2076" s="21">
        <v>10813</v>
      </c>
      <c r="L2076" s="21">
        <v>64</v>
      </c>
      <c r="M2076" s="124">
        <v>5.77</v>
      </c>
      <c r="N2076" s="22"/>
      <c r="O2076" s="22"/>
      <c r="P2076" s="22"/>
      <c r="Q2076" s="22"/>
      <c r="U2076" s="52">
        <f t="shared" si="2422"/>
        <v>3.7287511726688302E-2</v>
      </c>
      <c r="V2076" s="52">
        <f t="shared" si="2423"/>
        <v>5.0556412975674432</v>
      </c>
      <c r="W2076" s="52">
        <f t="shared" si="2424"/>
        <v>2.8152609910537182E-2</v>
      </c>
      <c r="X2076" s="247">
        <f>W2076+V2076+SUM($U$2055:U2076)</f>
        <v>5.1503671681609919</v>
      </c>
      <c r="Y2076" s="104">
        <f>W2076+V2076+SUM($U$2055:U2076)-$X$2055</f>
        <v>5.1488989953690254</v>
      </c>
      <c r="Z2076" s="42"/>
      <c r="AA2076" s="1">
        <f t="shared" si="2433"/>
        <v>3.8987818407579547E-2</v>
      </c>
      <c r="AB2076" s="41">
        <f t="shared" si="2425"/>
        <v>0.11788688392569743</v>
      </c>
      <c r="AC2076" s="48">
        <f t="shared" si="2426"/>
        <v>15.983737482534043</v>
      </c>
      <c r="AD2076" s="48">
        <f t="shared" si="2427"/>
        <v>2.6399148126415675</v>
      </c>
      <c r="AE2076" s="48">
        <f t="shared" si="2428"/>
        <v>3.1054197625885274</v>
      </c>
      <c r="AF2076" s="48">
        <f t="shared" si="2429"/>
        <v>2.6399148126415666</v>
      </c>
      <c r="AG2076" s="238">
        <f t="shared" si="2430"/>
        <v>0.46549755889221944</v>
      </c>
      <c r="AH2076" s="48">
        <f t="shared" si="2431"/>
        <v>7.3910547413304795E-6</v>
      </c>
      <c r="AI2076" s="48">
        <f>AE2076+AC2076+SUM($AB$2055:AB2076)</f>
        <v>20.776400770871678</v>
      </c>
      <c r="AJ2076" s="48">
        <f>AE2076+AC2076+SUM($AB$2054:AB2076)-$AI$2055</f>
        <v>20.04657129905182</v>
      </c>
      <c r="AK2076" s="46"/>
      <c r="AL2076" s="86"/>
      <c r="AM2076" s="41"/>
      <c r="AN2076" s="41"/>
      <c r="AO2076" s="41"/>
      <c r="AP2076" s="41"/>
      <c r="AQ2076"/>
      <c r="AR2076" s="41"/>
      <c r="AS2076" s="31"/>
      <c r="AT2076" s="41"/>
      <c r="AU2076" s="41"/>
      <c r="AV2076" s="31"/>
      <c r="BC2076" s="1"/>
      <c r="BD2076"/>
      <c r="BE2076"/>
      <c r="BF2076" s="1"/>
      <c r="BG2076"/>
      <c r="BH2076"/>
      <c r="BI2076"/>
      <c r="BJ2076" s="1"/>
      <c r="BK2076" s="1"/>
      <c r="BL2076"/>
      <c r="BM2076" s="1"/>
      <c r="BN2076" s="1"/>
      <c r="BO2076" s="1"/>
      <c r="BP2076" s="1"/>
      <c r="BQ2076" s="1"/>
      <c r="BR2076" s="1"/>
      <c r="BS2076" s="1"/>
      <c r="BT2076" s="22"/>
      <c r="BU2076" s="1"/>
      <c r="BV2076" s="1"/>
      <c r="BW2076" s="1"/>
      <c r="BX2076" s="1"/>
      <c r="BY2076" s="1"/>
      <c r="BZ2076" s="1"/>
      <c r="CA2076" s="1"/>
      <c r="CB2076" s="1"/>
      <c r="CC2076" s="1"/>
      <c r="CD2076" s="1"/>
      <c r="CE2076" s="1"/>
      <c r="CF2076" s="1"/>
      <c r="CG2076" s="1"/>
      <c r="CH2076" s="1"/>
      <c r="CI2076" s="1"/>
      <c r="CJ2076" s="1"/>
      <c r="CK2076" s="1"/>
      <c r="CL2076" s="1"/>
      <c r="CM2076" s="1"/>
      <c r="CN2076" s="1"/>
      <c r="CO2076" s="1"/>
      <c r="CP2076" s="1"/>
      <c r="CQ2076" s="1"/>
      <c r="CR2076" s="1"/>
      <c r="CS2076" s="1"/>
      <c r="CT2076" s="1"/>
      <c r="CU2076" s="1"/>
      <c r="CV2076" s="1"/>
      <c r="CW2076" s="1"/>
      <c r="CX2076" s="1"/>
      <c r="CY2076" s="1"/>
      <c r="CZ2076" s="1"/>
      <c r="DA2076" s="1"/>
      <c r="DB2076" s="1"/>
      <c r="DC2076" s="1"/>
      <c r="DD2076" s="1"/>
      <c r="DE2076" s="1"/>
      <c r="DF2076" s="1"/>
      <c r="DG2076" s="1"/>
      <c r="DH2076" s="1"/>
      <c r="DI2076" s="1"/>
      <c r="DJ2076" s="1"/>
      <c r="DK2076" s="1"/>
      <c r="DL2076" s="1"/>
      <c r="DM2076" s="1"/>
      <c r="DN2076" s="1"/>
      <c r="DO2076" s="1"/>
      <c r="DP2076" s="1"/>
      <c r="DQ2076" s="1"/>
      <c r="DR2076" s="1"/>
      <c r="DS2076" s="1"/>
      <c r="DT2076" s="1"/>
      <c r="DU2076" s="1"/>
      <c r="DV2076" s="1"/>
      <c r="DW2076" s="1"/>
      <c r="DX2076" s="1"/>
      <c r="DY2076" s="1"/>
      <c r="DZ2076" s="1"/>
      <c r="EA2076" s="1"/>
      <c r="EB2076" s="1"/>
      <c r="EC2076" s="1"/>
      <c r="ED2076" s="1"/>
      <c r="EE2076" s="1"/>
      <c r="EF2076" s="1"/>
      <c r="EG2076" s="1"/>
      <c r="EH2076" s="1"/>
      <c r="EI2076" s="1"/>
      <c r="EJ2076" s="1"/>
      <c r="EK2076" s="1"/>
      <c r="EL2076" s="1"/>
      <c r="EM2076" s="1"/>
      <c r="EN2076" s="1"/>
      <c r="EO2076" s="1"/>
      <c r="EP2076" s="1"/>
      <c r="EQ2076" s="1"/>
      <c r="ER2076" s="1"/>
      <c r="ES2076" s="1"/>
      <c r="ET2076" s="1"/>
      <c r="EU2076" s="1"/>
      <c r="EV2076" s="1"/>
      <c r="EW2076" s="1"/>
      <c r="EX2076" s="1"/>
      <c r="EY2076" s="1"/>
      <c r="EZ2076" s="1"/>
      <c r="FA2076" s="1"/>
      <c r="FB2076" s="1"/>
      <c r="FC2076" s="1"/>
      <c r="FD2076" s="1"/>
      <c r="FE2076" s="1"/>
      <c r="FF2076" s="1"/>
      <c r="FG2076" s="1"/>
      <c r="FH2076" s="1"/>
      <c r="FI2076" s="1"/>
      <c r="FJ2076" s="1"/>
      <c r="FK2076" s="1"/>
      <c r="FL2076" s="1"/>
      <c r="FM2076" s="1"/>
      <c r="FN2076" s="1"/>
      <c r="FO2076" s="1"/>
      <c r="FP2076" s="1"/>
      <c r="FQ2076" s="1"/>
      <c r="FR2076" s="1"/>
      <c r="FS2076" s="1"/>
      <c r="FT2076" s="1"/>
      <c r="FU2076" s="1"/>
      <c r="FV2076" s="1"/>
      <c r="FW2076" s="1"/>
      <c r="FX2076" s="1"/>
      <c r="FY2076" s="1"/>
      <c r="FZ2076" s="1"/>
      <c r="GA2076" s="1"/>
      <c r="GB2076" s="1"/>
      <c r="GC2076" s="1"/>
      <c r="GD2076" s="1"/>
      <c r="GE2076" s="1"/>
      <c r="GF2076" s="1"/>
      <c r="GG2076" s="1"/>
      <c r="GH2076" s="1"/>
      <c r="GI2076" s="1"/>
      <c r="GJ2076" s="1"/>
      <c r="GK2076"/>
      <c r="GL2076"/>
      <c r="GM2076"/>
      <c r="GN2076"/>
      <c r="GO2076"/>
      <c r="GP2076"/>
      <c r="GQ2076"/>
      <c r="GR2076"/>
      <c r="GS2076"/>
      <c r="GT2076"/>
      <c r="GU2076"/>
      <c r="GV2076"/>
      <c r="GW2076"/>
      <c r="GX2076"/>
      <c r="GY2076"/>
      <c r="GZ2076"/>
      <c r="HA2076"/>
      <c r="HB2076"/>
      <c r="HC2076"/>
      <c r="HD2076"/>
      <c r="HE2076"/>
    </row>
    <row r="2077" spans="1:213" s="19" customFormat="1" ht="14.4" x14ac:dyDescent="0.3">
      <c r="A2077"/>
      <c r="B2077"/>
      <c r="C2077"/>
      <c r="E2077" s="32">
        <v>40364.548611111109</v>
      </c>
      <c r="F2077" s="21">
        <f t="shared" si="2421"/>
        <v>465.88611111111095</v>
      </c>
      <c r="G2077" s="21">
        <f t="shared" si="2432"/>
        <v>465.88611111111095</v>
      </c>
      <c r="H2077" s="21"/>
      <c r="I2077" s="50">
        <v>1037</v>
      </c>
      <c r="J2077" s="21">
        <v>38285</v>
      </c>
      <c r="K2077" s="21">
        <v>16567</v>
      </c>
      <c r="L2077" s="21">
        <v>33</v>
      </c>
      <c r="M2077" s="124">
        <v>5.77</v>
      </c>
      <c r="N2077" s="22"/>
      <c r="O2077" s="22"/>
      <c r="P2077" s="22"/>
      <c r="Q2077" s="22"/>
      <c r="U2077" s="52">
        <f t="shared" si="2422"/>
        <v>5.7129585385743559E-2</v>
      </c>
      <c r="V2077" s="52">
        <f t="shared" si="2423"/>
        <v>7.7459363152501455</v>
      </c>
      <c r="W2077" s="52">
        <f t="shared" si="2424"/>
        <v>4.3133662109300794E-2</v>
      </c>
      <c r="X2077" s="247">
        <f>W2077+V2077+SUM($U$2055:U2077)</f>
        <v>7.9127728234282015</v>
      </c>
      <c r="Y2077" s="104">
        <f>W2077+V2077+SUM($U$2055:U2077)-$X$2055</f>
        <v>7.911304650636235</v>
      </c>
      <c r="Z2077" s="42"/>
      <c r="AA2077" s="1">
        <f t="shared" si="2433"/>
        <v>4.2022389429866983E-2</v>
      </c>
      <c r="AB2077" s="41">
        <f t="shared" si="2425"/>
        <v>0.13202186132028684</v>
      </c>
      <c r="AC2077" s="48">
        <f t="shared" si="2426"/>
        <v>17.900233707330951</v>
      </c>
      <c r="AD2077" s="48">
        <f t="shared" si="2427"/>
        <v>2.956448212776646</v>
      </c>
      <c r="AE2077" s="48">
        <f t="shared" si="2428"/>
        <v>3.4777685488416838</v>
      </c>
      <c r="AF2077" s="48">
        <f t="shared" si="2429"/>
        <v>2.9564482127766456</v>
      </c>
      <c r="AG2077" s="238">
        <f t="shared" si="2430"/>
        <v>0.52131205880151599</v>
      </c>
      <c r="AH2077" s="48">
        <f t="shared" si="2431"/>
        <v>8.2772635222558208E-6</v>
      </c>
      <c r="AI2077" s="48">
        <f>AE2077+AC2077+SUM($AB$2055:AB2077)</f>
        <v>23.197267643242029</v>
      </c>
      <c r="AJ2077" s="48">
        <f>AE2077+AC2077+SUM($AB$2054:AB2077)-$AI$2055</f>
        <v>22.46743817142217</v>
      </c>
      <c r="AK2077" s="46"/>
      <c r="AL2077" s="86"/>
      <c r="AM2077" s="41"/>
      <c r="AN2077" s="41"/>
      <c r="AO2077" s="41"/>
      <c r="AP2077" s="41"/>
      <c r="AQ2077"/>
      <c r="AR2077" s="41"/>
      <c r="AS2077" s="31"/>
      <c r="AT2077" s="41"/>
      <c r="AU2077" s="41"/>
      <c r="AV2077" s="31"/>
      <c r="BC2077" s="1"/>
      <c r="BD2077"/>
      <c r="BE2077"/>
      <c r="BF2077" s="1"/>
      <c r="BG2077"/>
      <c r="BH2077"/>
      <c r="BI2077"/>
      <c r="BJ2077" s="1"/>
      <c r="BK2077" s="1"/>
      <c r="BL2077"/>
      <c r="BM2077" s="1"/>
      <c r="BN2077" s="1"/>
      <c r="BO2077" s="1"/>
      <c r="BP2077" s="1"/>
      <c r="BQ2077" s="1"/>
      <c r="BR2077" s="1"/>
      <c r="BS2077" s="1"/>
      <c r="BT2077" s="22"/>
      <c r="BU2077" s="1"/>
      <c r="BV2077" s="1"/>
      <c r="BW2077" s="1"/>
      <c r="BX2077" s="1"/>
      <c r="BY2077" s="1"/>
      <c r="BZ2077" s="1"/>
      <c r="CA2077" s="1"/>
      <c r="CB2077" s="1"/>
      <c r="CC2077" s="1"/>
      <c r="CD2077" s="1"/>
      <c r="CE2077" s="1"/>
      <c r="CF2077" s="1"/>
      <c r="CG2077" s="1"/>
      <c r="CH2077" s="1"/>
      <c r="CI2077" s="1"/>
      <c r="CJ2077" s="1"/>
      <c r="CK2077" s="1"/>
      <c r="CL2077" s="1"/>
      <c r="CM2077" s="1"/>
      <c r="CN2077" s="1"/>
      <c r="CO2077" s="1"/>
      <c r="CP2077" s="1"/>
      <c r="CQ2077" s="1"/>
      <c r="CR2077" s="1"/>
      <c r="CS2077" s="1"/>
      <c r="CT2077" s="1"/>
      <c r="CU2077" s="1"/>
      <c r="CV2077" s="1"/>
      <c r="CW2077" s="1"/>
      <c r="CX2077" s="1"/>
      <c r="CY2077" s="1"/>
      <c r="CZ2077" s="1"/>
      <c r="DA2077" s="1"/>
      <c r="DB2077" s="1"/>
      <c r="DC2077" s="1"/>
      <c r="DD2077" s="1"/>
      <c r="DE2077" s="1"/>
      <c r="DF2077" s="1"/>
      <c r="DG2077" s="1"/>
      <c r="DH2077" s="1"/>
      <c r="DI2077" s="1"/>
      <c r="DJ2077" s="1"/>
      <c r="DK2077" s="1"/>
      <c r="DL2077" s="1"/>
      <c r="DM2077" s="1"/>
      <c r="DN2077" s="1"/>
      <c r="DO2077" s="1"/>
      <c r="DP2077" s="1"/>
      <c r="DQ2077" s="1"/>
      <c r="DR2077" s="1"/>
      <c r="DS2077" s="1"/>
      <c r="DT2077" s="1"/>
      <c r="DU2077" s="1"/>
      <c r="DV2077" s="1"/>
      <c r="DW2077" s="1"/>
      <c r="DX2077" s="1"/>
      <c r="DY2077" s="1"/>
      <c r="DZ2077" s="1"/>
      <c r="EA2077" s="1"/>
      <c r="EB2077" s="1"/>
      <c r="EC2077" s="1"/>
      <c r="ED2077" s="1"/>
      <c r="EE2077" s="1"/>
      <c r="EF2077" s="1"/>
      <c r="EG2077" s="1"/>
      <c r="EH2077" s="1"/>
      <c r="EI2077" s="1"/>
      <c r="EJ2077" s="1"/>
      <c r="EK2077" s="1"/>
      <c r="EL2077" s="1"/>
      <c r="EM2077" s="1"/>
      <c r="EN2077" s="1"/>
      <c r="EO2077" s="1"/>
      <c r="EP2077" s="1"/>
      <c r="EQ2077" s="1"/>
      <c r="ER2077" s="1"/>
      <c r="ES2077" s="1"/>
      <c r="ET2077" s="1"/>
      <c r="EU2077" s="1"/>
      <c r="EV2077" s="1"/>
      <c r="EW2077" s="1"/>
      <c r="EX2077" s="1"/>
      <c r="EY2077" s="1"/>
      <c r="EZ2077" s="1"/>
      <c r="FA2077" s="1"/>
      <c r="FB2077" s="1"/>
      <c r="FC2077" s="1"/>
      <c r="FD2077" s="1"/>
      <c r="FE2077" s="1"/>
      <c r="FF2077" s="1"/>
      <c r="FG2077" s="1"/>
      <c r="FH2077" s="1"/>
      <c r="FI2077" s="1"/>
      <c r="FJ2077" s="1"/>
      <c r="FK2077" s="1"/>
      <c r="FL2077" s="1"/>
      <c r="FM2077" s="1"/>
      <c r="FN2077" s="1"/>
      <c r="FO2077" s="1"/>
      <c r="FP2077" s="1"/>
      <c r="FQ2077" s="1"/>
      <c r="FR2077" s="1"/>
      <c r="FS2077" s="1"/>
      <c r="FT2077" s="1"/>
      <c r="FU2077" s="1"/>
      <c r="FV2077" s="1"/>
      <c r="FW2077" s="1"/>
      <c r="FX2077" s="1"/>
      <c r="FY2077" s="1"/>
      <c r="FZ2077" s="1"/>
      <c r="GA2077" s="1"/>
      <c r="GB2077" s="1"/>
      <c r="GC2077" s="1"/>
      <c r="GD2077" s="1"/>
      <c r="GE2077" s="1"/>
      <c r="GF2077" s="1"/>
      <c r="GG2077" s="1"/>
      <c r="GH2077" s="1"/>
      <c r="GI2077" s="1"/>
      <c r="GJ2077" s="1"/>
      <c r="GK2077"/>
      <c r="GL2077"/>
      <c r="GM2077"/>
      <c r="GN2077"/>
      <c r="GO2077"/>
      <c r="GP2077"/>
      <c r="GQ2077"/>
      <c r="GR2077"/>
      <c r="GS2077"/>
      <c r="GT2077"/>
      <c r="GU2077"/>
      <c r="GV2077"/>
      <c r="GW2077"/>
      <c r="GX2077"/>
      <c r="GY2077"/>
      <c r="GZ2077"/>
      <c r="HA2077"/>
      <c r="HB2077"/>
      <c r="HC2077"/>
      <c r="HD2077"/>
      <c r="HE2077"/>
    </row>
    <row r="2078" spans="1:213" s="19" customFormat="1" ht="14.4" x14ac:dyDescent="0.3">
      <c r="A2078"/>
      <c r="B2078"/>
      <c r="C2078"/>
      <c r="D2078" s="22"/>
      <c r="E2078" s="32">
        <v>40438.415277777778</v>
      </c>
      <c r="F2078" s="21">
        <f t="shared" si="2421"/>
        <v>539.75277777777956</v>
      </c>
      <c r="G2078" s="21">
        <f t="shared" si="2432"/>
        <v>539.75277777777956</v>
      </c>
      <c r="H2078" s="21"/>
      <c r="I2078" s="50">
        <v>1037</v>
      </c>
      <c r="J2078" s="21">
        <v>38816</v>
      </c>
      <c r="K2078" s="21">
        <v>20945</v>
      </c>
      <c r="L2078" s="21">
        <v>6</v>
      </c>
      <c r="M2078" s="124">
        <v>5.77</v>
      </c>
      <c r="N2078" s="22"/>
      <c r="O2078" s="22"/>
      <c r="P2078" s="22"/>
      <c r="Q2078" s="22"/>
      <c r="U2078" s="52">
        <f t="shared" si="2422"/>
        <v>7.2226665413436281E-2</v>
      </c>
      <c r="V2078" s="52">
        <f t="shared" si="2423"/>
        <v>9.7928795873069543</v>
      </c>
      <c r="W2078" s="52">
        <f t="shared" si="2424"/>
        <v>5.453217558274312E-2</v>
      </c>
      <c r="X2078" s="247">
        <f>W2078+V2078+SUM($U$2055:U2078)</f>
        <v>10.043341274371889</v>
      </c>
      <c r="Y2078" s="104">
        <f>W2078+V2078+SUM($U$2055:U2078)-$X$2055</f>
        <v>10.041873101579922</v>
      </c>
      <c r="Z2078" s="42"/>
      <c r="AA2078" s="1">
        <f t="shared" si="2433"/>
        <v>3.8333885901656262E-2</v>
      </c>
      <c r="AB2078" s="41">
        <f t="shared" si="2425"/>
        <v>0.13385295988006413</v>
      </c>
      <c r="AC2078" s="48">
        <f t="shared" si="2426"/>
        <v>18.148503894051405</v>
      </c>
      <c r="AD2078" s="48">
        <f t="shared" si="2427"/>
        <v>2.9974531494616246</v>
      </c>
      <c r="AE2078" s="48">
        <f t="shared" si="2428"/>
        <v>3.5260040222499351</v>
      </c>
      <c r="AF2078" s="48">
        <f t="shared" si="2429"/>
        <v>2.9974531494616232</v>
      </c>
      <c r="AG2078" s="238">
        <f t="shared" si="2430"/>
        <v>0.52854248072194443</v>
      </c>
      <c r="AH2078" s="48">
        <f t="shared" si="2431"/>
        <v>8.3920663675037713E-6</v>
      </c>
      <c r="AI2078" s="48">
        <f>AE2078+AC2078+SUM($AB$2055:AB2078)</f>
        <v>23.6276262632508</v>
      </c>
      <c r="AJ2078" s="48">
        <f>AE2078+AC2078+SUM($AB$2054:AB2078)-$AI$2055</f>
        <v>22.897796791430942</v>
      </c>
      <c r="AK2078" s="46"/>
      <c r="AL2078" s="86"/>
      <c r="AM2078" s="41"/>
      <c r="AN2078" s="41"/>
      <c r="AO2078" s="41"/>
      <c r="AP2078" s="41"/>
      <c r="AQ2078"/>
      <c r="AR2078" s="41"/>
      <c r="AS2078" s="31"/>
      <c r="AT2078" s="41"/>
      <c r="AU2078" s="41"/>
      <c r="AV2078" s="31"/>
      <c r="BC2078" s="1"/>
      <c r="BD2078"/>
      <c r="BE2078"/>
      <c r="BF2078" s="1"/>
      <c r="BG2078"/>
      <c r="BH2078"/>
      <c r="BI2078"/>
      <c r="BJ2078" s="1"/>
      <c r="BK2078" s="1"/>
      <c r="BL2078"/>
      <c r="BM2078" s="1"/>
      <c r="BN2078" s="1"/>
      <c r="BO2078" s="1"/>
      <c r="BP2078" s="1"/>
      <c r="BQ2078" s="1"/>
      <c r="BR2078" s="1"/>
      <c r="BS2078" s="1"/>
      <c r="BT2078" s="22"/>
      <c r="BU2078" s="1"/>
      <c r="BV2078" s="1"/>
      <c r="BW2078" s="1"/>
      <c r="BX2078" s="1"/>
      <c r="BY2078" s="1"/>
      <c r="BZ2078" s="1"/>
      <c r="CA2078" s="1"/>
      <c r="CB2078" s="1"/>
      <c r="CC2078" s="1"/>
      <c r="CD2078" s="1"/>
      <c r="CE2078" s="1"/>
      <c r="CF2078" s="1"/>
      <c r="CG2078" s="1"/>
      <c r="CH2078" s="1"/>
      <c r="CI2078" s="1"/>
      <c r="CJ2078" s="1"/>
      <c r="CK2078" s="1"/>
      <c r="CL2078" s="1"/>
      <c r="CM2078" s="1"/>
      <c r="CN2078" s="1"/>
      <c r="CO2078" s="1"/>
      <c r="CP2078" s="1"/>
      <c r="CQ2078" s="1"/>
      <c r="CR2078" s="1"/>
      <c r="CS2078" s="1"/>
      <c r="CT2078" s="1"/>
      <c r="CU2078" s="1"/>
      <c r="CV2078" s="1"/>
      <c r="CW2078" s="1"/>
      <c r="CX2078" s="1"/>
      <c r="CY2078" s="1"/>
      <c r="CZ2078" s="1"/>
      <c r="DA2078" s="1"/>
      <c r="DB2078" s="1"/>
      <c r="DC2078" s="1"/>
      <c r="DD2078" s="1"/>
      <c r="DE2078" s="1"/>
      <c r="DF2078" s="1"/>
      <c r="DG2078" s="1"/>
      <c r="DH2078" s="1"/>
      <c r="DI2078" s="1"/>
      <c r="DJ2078" s="1"/>
      <c r="DK2078" s="1"/>
      <c r="DL2078" s="1"/>
      <c r="DM2078" s="1"/>
      <c r="DN2078" s="1"/>
      <c r="DO2078" s="1"/>
      <c r="DP2078" s="1"/>
      <c r="DQ2078" s="1"/>
      <c r="DR2078" s="1"/>
      <c r="DS2078" s="1"/>
      <c r="DT2078" s="1"/>
      <c r="DU2078" s="1"/>
      <c r="DV2078" s="1"/>
      <c r="DW2078" s="1"/>
      <c r="DX2078" s="1"/>
      <c r="DY2078" s="1"/>
      <c r="DZ2078" s="1"/>
      <c r="EA2078" s="1"/>
      <c r="EB2078" s="1"/>
      <c r="EC2078" s="1"/>
      <c r="ED2078" s="1"/>
      <c r="EE2078" s="1"/>
      <c r="EF2078" s="1"/>
      <c r="EG2078" s="1"/>
      <c r="EH2078" s="1"/>
      <c r="EI2078" s="1"/>
      <c r="EJ2078" s="1"/>
      <c r="EK2078" s="1"/>
      <c r="EL2078" s="1"/>
      <c r="EM2078" s="1"/>
      <c r="EN2078" s="1"/>
      <c r="EO2078" s="1"/>
      <c r="EP2078" s="1"/>
      <c r="EQ2078" s="1"/>
      <c r="ER2078" s="1"/>
      <c r="ES2078" s="1"/>
      <c r="ET2078" s="1"/>
      <c r="EU2078" s="1"/>
      <c r="EV2078" s="1"/>
      <c r="EW2078" s="1"/>
      <c r="EX2078" s="1"/>
      <c r="EY2078" s="1"/>
      <c r="EZ2078" s="1"/>
      <c r="FA2078" s="1"/>
      <c r="FB2078" s="1"/>
      <c r="FC2078" s="1"/>
      <c r="FD2078" s="1"/>
      <c r="FE2078" s="1"/>
      <c r="FF2078" s="1"/>
      <c r="FG2078" s="1"/>
      <c r="FH2078" s="1"/>
      <c r="FI2078" s="1"/>
      <c r="FJ2078" s="1"/>
      <c r="FK2078" s="1"/>
      <c r="FL2078" s="1"/>
      <c r="FM2078" s="1"/>
      <c r="FN2078" s="1"/>
      <c r="FO2078" s="1"/>
      <c r="FP2078" s="1"/>
      <c r="FQ2078" s="1"/>
      <c r="FR2078" s="1"/>
      <c r="FS2078" s="1"/>
      <c r="FT2078" s="1"/>
      <c r="FU2078" s="1"/>
      <c r="FV2078" s="1"/>
      <c r="FW2078" s="1"/>
      <c r="FX2078" s="1"/>
      <c r="FY2078" s="1"/>
      <c r="FZ2078" s="1"/>
      <c r="GA2078" s="1"/>
      <c r="GB2078" s="1"/>
      <c r="GC2078" s="1"/>
      <c r="GD2078" s="1"/>
      <c r="GE2078" s="1"/>
      <c r="GF2078" s="1"/>
      <c r="GG2078" s="1"/>
      <c r="GH2078" s="1"/>
      <c r="GI2078" s="1"/>
      <c r="GJ2078" s="1"/>
      <c r="GK2078"/>
      <c r="GL2078"/>
      <c r="GM2078"/>
      <c r="GN2078"/>
      <c r="GO2078"/>
      <c r="GP2078"/>
      <c r="GQ2078"/>
      <c r="GR2078"/>
      <c r="GS2078"/>
      <c r="GT2078"/>
      <c r="GU2078"/>
      <c r="GV2078"/>
      <c r="GW2078"/>
      <c r="GX2078"/>
      <c r="GY2078"/>
      <c r="GZ2078"/>
      <c r="HA2078"/>
      <c r="HB2078"/>
      <c r="HC2078"/>
      <c r="HD2078"/>
      <c r="HE2078"/>
    </row>
    <row r="2079" spans="1:213" s="19" customFormat="1" ht="14.4" x14ac:dyDescent="0.3">
      <c r="A2079"/>
      <c r="B2079"/>
      <c r="C2079"/>
      <c r="D2079" s="22"/>
      <c r="E2079" s="32">
        <v>40457.604861111111</v>
      </c>
      <c r="F2079" s="21">
        <f t="shared" si="2421"/>
        <v>558.9423611111124</v>
      </c>
      <c r="G2079" s="21">
        <f t="shared" si="2432"/>
        <v>558.9423611111124</v>
      </c>
      <c r="H2079" s="21"/>
      <c r="I2079" s="50">
        <v>1037</v>
      </c>
      <c r="J2079" s="21">
        <v>38182</v>
      </c>
      <c r="K2079" s="21">
        <v>21528</v>
      </c>
      <c r="L2079" s="21">
        <v>39</v>
      </c>
      <c r="M2079" s="124">
        <v>5.77</v>
      </c>
      <c r="N2079" s="22"/>
      <c r="O2079" s="22"/>
      <c r="P2079" s="22"/>
      <c r="Q2079" s="22"/>
      <c r="U2079" s="52">
        <f t="shared" si="2422"/>
        <v>7.4237080593003407E-2</v>
      </c>
      <c r="V2079" s="52">
        <f t="shared" si="2423"/>
        <v>10.065462485344669</v>
      </c>
      <c r="W2079" s="52">
        <f t="shared" si="2424"/>
        <v>5.6050068080462818E-2</v>
      </c>
      <c r="X2079" s="247">
        <f>W2079+V2079+SUM($U$2055:U2079)</f>
        <v>10.391679145500326</v>
      </c>
      <c r="Y2079" s="104">
        <f>W2079+V2079+SUM($U$2055:U2079)-$X$2055</f>
        <v>10.39021097270836</v>
      </c>
      <c r="Z2079" s="42"/>
      <c r="AA2079" s="1">
        <f t="shared" si="2433"/>
        <v>3.1210498906872677E-2</v>
      </c>
      <c r="AB2079" s="41">
        <f t="shared" si="2425"/>
        <v>0.13166667647724153</v>
      </c>
      <c r="AC2079" s="48">
        <f t="shared" si="2426"/>
        <v>17.852075836837152</v>
      </c>
      <c r="AD2079" s="48">
        <f t="shared" si="2427"/>
        <v>2.948494336169202</v>
      </c>
      <c r="AE2079" s="48">
        <f t="shared" si="2428"/>
        <v>3.4684121387455438</v>
      </c>
      <c r="AF2079" s="48">
        <f t="shared" si="2429"/>
        <v>2.9484943361692011</v>
      </c>
      <c r="AG2079" s="238">
        <f t="shared" si="2430"/>
        <v>0.51990954758154584</v>
      </c>
      <c r="AH2079" s="48">
        <f t="shared" si="2431"/>
        <v>8.254994797094729E-6</v>
      </c>
      <c r="AI2079" s="48">
        <f>AE2079+AC2079+SUM($AB$2055:AB2079)</f>
        <v>23.405272999009394</v>
      </c>
      <c r="AJ2079" s="48">
        <f>AE2079+AC2079+SUM($AB$2054:AB2079)-$AI$2055</f>
        <v>22.675443527189536</v>
      </c>
      <c r="AK2079" s="46"/>
      <c r="AL2079" s="86"/>
      <c r="AM2079" s="41"/>
      <c r="AN2079" s="41"/>
      <c r="AO2079" s="41"/>
      <c r="AP2079" s="41"/>
      <c r="AQ2079"/>
      <c r="AR2079" s="41"/>
      <c r="AS2079" s="31"/>
      <c r="AT2079" s="41"/>
      <c r="AU2079" s="41"/>
      <c r="AV2079" s="31"/>
      <c r="BC2079" s="1"/>
      <c r="BD2079"/>
      <c r="BE2079"/>
      <c r="BF2079" s="1"/>
      <c r="BG2079"/>
      <c r="BH2079"/>
      <c r="BI2079"/>
      <c r="BJ2079" s="1"/>
      <c r="BK2079" s="1"/>
      <c r="BL2079"/>
      <c r="BM2079" s="1"/>
      <c r="BN2079" s="1"/>
      <c r="BO2079" s="1"/>
      <c r="BP2079" s="1"/>
      <c r="BQ2079" s="1"/>
      <c r="BR2079" s="1"/>
      <c r="BS2079" s="1"/>
      <c r="BT2079" s="22"/>
      <c r="BU2079" s="1"/>
      <c r="BV2079" s="1"/>
      <c r="BW2079" s="1"/>
      <c r="BX2079" s="1"/>
      <c r="BY2079" s="1"/>
      <c r="BZ2079" s="1"/>
      <c r="CA2079" s="1"/>
      <c r="CB2079" s="1"/>
      <c r="CC2079" s="1"/>
      <c r="CD2079" s="1"/>
      <c r="CE2079" s="1"/>
      <c r="CF2079" s="1"/>
      <c r="CG2079" s="1"/>
      <c r="CH2079" s="1"/>
      <c r="CI2079" s="1"/>
      <c r="CJ2079" s="1"/>
      <c r="CK2079" s="1"/>
      <c r="CL2079" s="1"/>
      <c r="CM2079" s="1"/>
      <c r="CN2079" s="1"/>
      <c r="CO2079" s="1"/>
      <c r="CP2079" s="1"/>
      <c r="CQ2079" s="1"/>
      <c r="CR2079" s="1"/>
      <c r="CS2079" s="1"/>
      <c r="CT2079" s="1"/>
      <c r="CU2079" s="1"/>
      <c r="CV2079" s="1"/>
      <c r="CW2079" s="1"/>
      <c r="CX2079" s="1"/>
      <c r="CY2079" s="1"/>
      <c r="CZ2079" s="1"/>
      <c r="DA2079" s="1"/>
      <c r="DB2079" s="1"/>
      <c r="DC2079" s="1"/>
      <c r="DD2079" s="1"/>
      <c r="DE2079" s="1"/>
      <c r="DF2079" s="1"/>
      <c r="DG2079" s="1"/>
      <c r="DH2079" s="1"/>
      <c r="DI2079" s="1"/>
      <c r="DJ2079" s="1"/>
      <c r="DK2079" s="1"/>
      <c r="DL2079" s="1"/>
      <c r="DM2079" s="1"/>
      <c r="DN2079" s="1"/>
      <c r="DO2079" s="1"/>
      <c r="DP2079" s="1"/>
      <c r="DQ2079" s="1"/>
      <c r="DR2079" s="1"/>
      <c r="DS2079" s="1"/>
      <c r="DT2079" s="1"/>
      <c r="DU2079" s="1"/>
      <c r="DV2079" s="1"/>
      <c r="DW2079" s="1"/>
      <c r="DX2079" s="1"/>
      <c r="DY2079" s="1"/>
      <c r="DZ2079" s="1"/>
      <c r="EA2079" s="1"/>
      <c r="EB2079" s="1"/>
      <c r="EC2079" s="1"/>
      <c r="ED2079" s="1"/>
      <c r="EE2079" s="1"/>
      <c r="EF2079" s="1"/>
      <c r="EG2079" s="1"/>
      <c r="EH2079" s="1"/>
      <c r="EI2079" s="1"/>
      <c r="EJ2079" s="1"/>
      <c r="EK2079" s="1"/>
      <c r="EL2079" s="1"/>
      <c r="EM2079" s="1"/>
      <c r="EN2079" s="1"/>
      <c r="EO2079" s="1"/>
      <c r="EP2079" s="1"/>
      <c r="EQ2079" s="1"/>
      <c r="ER2079" s="1"/>
      <c r="ES2079" s="1"/>
      <c r="ET2079" s="1"/>
      <c r="EU2079" s="1"/>
      <c r="EV2079" s="1"/>
      <c r="EW2079" s="1"/>
      <c r="EX2079" s="1"/>
      <c r="EY2079" s="1"/>
      <c r="EZ2079" s="1"/>
      <c r="FA2079" s="1"/>
      <c r="FB2079" s="1"/>
      <c r="FC2079" s="1"/>
      <c r="FD2079" s="1"/>
      <c r="FE2079" s="1"/>
      <c r="FF2079" s="1"/>
      <c r="FG2079" s="1"/>
      <c r="FH2079" s="1"/>
      <c r="FI2079" s="1"/>
      <c r="FJ2079" s="1"/>
      <c r="FK2079" s="1"/>
      <c r="FL2079" s="1"/>
      <c r="FM2079" s="1"/>
      <c r="FN2079" s="1"/>
      <c r="FO2079" s="1"/>
      <c r="FP2079" s="1"/>
      <c r="FQ2079" s="1"/>
      <c r="FR2079" s="1"/>
      <c r="FS2079" s="1"/>
      <c r="FT2079" s="1"/>
      <c r="FU2079" s="1"/>
      <c r="FV2079" s="1"/>
      <c r="FW2079" s="1"/>
      <c r="FX2079" s="1"/>
      <c r="FY2079" s="1"/>
      <c r="FZ2079" s="1"/>
      <c r="GA2079" s="1"/>
      <c r="GB2079" s="1"/>
      <c r="GC2079" s="1"/>
      <c r="GD2079" s="1"/>
      <c r="GE2079" s="1"/>
      <c r="GF2079" s="1"/>
      <c r="GG2079" s="1"/>
      <c r="GH2079" s="1"/>
      <c r="GI2079" s="1"/>
      <c r="GJ2079" s="1"/>
      <c r="GK2079"/>
      <c r="GL2079"/>
      <c r="GM2079"/>
      <c r="GN2079"/>
      <c r="GO2079"/>
      <c r="GP2079"/>
      <c r="GQ2079"/>
      <c r="GR2079"/>
      <c r="GS2079"/>
      <c r="GT2079"/>
      <c r="GU2079"/>
      <c r="GV2079"/>
      <c r="GW2079"/>
      <c r="GX2079"/>
      <c r="GY2079"/>
      <c r="GZ2079"/>
      <c r="HA2079"/>
      <c r="HB2079"/>
      <c r="HC2079"/>
      <c r="HD2079"/>
      <c r="HE2079"/>
    </row>
    <row r="2080" spans="1:213" s="19" customFormat="1" ht="14.4" x14ac:dyDescent="0.3">
      <c r="A2080"/>
      <c r="B2080"/>
      <c r="C2080"/>
      <c r="D2080" s="22"/>
      <c r="E2080" s="32">
        <v>40507.652777777781</v>
      </c>
      <c r="F2080" s="21">
        <f t="shared" si="2421"/>
        <v>608.99027777778247</v>
      </c>
      <c r="G2080" s="21">
        <f t="shared" si="2432"/>
        <v>608.99027777778247</v>
      </c>
      <c r="H2080" s="21"/>
      <c r="I2080" s="50">
        <v>1037</v>
      </c>
      <c r="J2080" s="21">
        <v>38097</v>
      </c>
      <c r="K2080" s="21">
        <v>22087</v>
      </c>
      <c r="L2080" s="21">
        <v>67</v>
      </c>
      <c r="M2080" s="124">
        <v>5.77</v>
      </c>
      <c r="N2080" s="22"/>
      <c r="O2080" s="22"/>
      <c r="P2080" s="22"/>
      <c r="Q2080" s="22"/>
      <c r="U2080" s="52">
        <f t="shared" si="2422"/>
        <v>7.6164734255744437E-2</v>
      </c>
      <c r="V2080" s="52">
        <f t="shared" si="2423"/>
        <v>10.326824132005189</v>
      </c>
      <c r="W2080" s="52">
        <f t="shared" si="2424"/>
        <v>5.7505474437624597E-2</v>
      </c>
      <c r="X2080" s="247">
        <f>W2080+V2080+SUM($U$2055:U2080)</f>
        <v>10.730660932773752</v>
      </c>
      <c r="Y2080" s="104">
        <f>W2080+V2080+SUM($U$2055:U2080)-$X$2055</f>
        <v>10.729192759981785</v>
      </c>
      <c r="Z2080" s="42"/>
      <c r="AA2080" s="1">
        <f t="shared" si="2433"/>
        <v>2.0409758357964328E-2</v>
      </c>
      <c r="AB2080" s="41">
        <f t="shared" si="2425"/>
        <v>0.13137356277181583</v>
      </c>
      <c r="AC2080" s="48">
        <f t="shared" si="2426"/>
        <v>17.812333904876247</v>
      </c>
      <c r="AD2080" s="48">
        <f t="shared" si="2427"/>
        <v>2.9419304574154861</v>
      </c>
      <c r="AE2080" s="48">
        <f t="shared" si="2428"/>
        <v>3.460690829442906</v>
      </c>
      <c r="AF2080" s="48">
        <f t="shared" si="2429"/>
        <v>2.9419304574154861</v>
      </c>
      <c r="AG2080" s="238">
        <f t="shared" si="2430"/>
        <v>0.51875213540972598</v>
      </c>
      <c r="AH2080" s="48">
        <f t="shared" si="2431"/>
        <v>8.2366176938064539E-6</v>
      </c>
      <c r="AI2080" s="48">
        <f>AE2080+AC2080+SUM($AB$2055:AB2080)</f>
        <v>23.489183320517668</v>
      </c>
      <c r="AJ2080" s="48">
        <f>AE2080+AC2080+SUM($AB$2054:AB2080)-$AI$2055</f>
        <v>22.75935384869781</v>
      </c>
      <c r="AK2080" s="46"/>
      <c r="AL2080" s="86"/>
      <c r="AM2080" s="41"/>
      <c r="AN2080" s="41"/>
      <c r="AO2080" s="41"/>
      <c r="AP2080" s="41"/>
      <c r="AQ2080"/>
      <c r="AR2080" s="41"/>
      <c r="AS2080" s="31"/>
      <c r="AT2080" s="41"/>
      <c r="AU2080" s="41"/>
      <c r="AV2080" s="31"/>
      <c r="BC2080" s="1"/>
      <c r="BD2080"/>
      <c r="BE2080"/>
      <c r="BF2080" s="1"/>
      <c r="BG2080"/>
      <c r="BH2080"/>
      <c r="BI2080"/>
      <c r="BJ2080" s="1"/>
      <c r="BK2080" s="1"/>
      <c r="BL2080"/>
      <c r="BM2080" s="1"/>
      <c r="BN2080" s="1"/>
      <c r="BO2080" s="1"/>
      <c r="BP2080" s="1"/>
      <c r="BQ2080" s="1"/>
      <c r="BR2080" s="1"/>
      <c r="BS2080" s="1"/>
      <c r="BT2080" s="22"/>
      <c r="BU2080" s="1"/>
      <c r="BV2080" s="1"/>
      <c r="BW2080" s="1"/>
      <c r="BX2080" s="1"/>
      <c r="BY2080" s="1"/>
      <c r="BZ2080" s="1"/>
      <c r="CA2080" s="1"/>
      <c r="CB2080" s="1"/>
      <c r="CC2080" s="1"/>
      <c r="CD2080" s="1"/>
      <c r="CE2080" s="1"/>
      <c r="CF2080" s="1"/>
      <c r="CG2080" s="1"/>
      <c r="CH2080" s="1"/>
      <c r="CI2080" s="1"/>
      <c r="CJ2080" s="1"/>
      <c r="CK2080" s="1"/>
      <c r="CL2080" s="1"/>
      <c r="CM2080" s="1"/>
      <c r="CN2080" s="1"/>
      <c r="CO2080" s="1"/>
      <c r="CP2080" s="1"/>
      <c r="CQ2080" s="1"/>
      <c r="CR2080" s="1"/>
      <c r="CS2080" s="1"/>
      <c r="CT2080" s="1"/>
      <c r="CU2080" s="1"/>
      <c r="CV2080" s="1"/>
      <c r="CW2080" s="1"/>
      <c r="CX2080" s="1"/>
      <c r="CY2080" s="1"/>
      <c r="CZ2080" s="1"/>
      <c r="DA2080" s="1"/>
      <c r="DB2080" s="1"/>
      <c r="DC2080" s="1"/>
      <c r="DD2080" s="1"/>
      <c r="DE2080" s="1"/>
      <c r="DF2080" s="1"/>
      <c r="DG2080" s="1"/>
      <c r="DH2080" s="1"/>
      <c r="DI2080" s="1"/>
      <c r="DJ2080" s="1"/>
      <c r="DK2080" s="1"/>
      <c r="DL2080" s="1"/>
      <c r="DM2080" s="1"/>
      <c r="DN2080" s="1"/>
      <c r="DO2080" s="1"/>
      <c r="DP2080" s="1"/>
      <c r="DQ2080" s="1"/>
      <c r="DR2080" s="1"/>
      <c r="DS2080" s="1"/>
      <c r="DT2080" s="1"/>
      <c r="DU2080" s="1"/>
      <c r="DV2080" s="1"/>
      <c r="DW2080" s="1"/>
      <c r="DX2080" s="1"/>
      <c r="DY2080" s="1"/>
      <c r="DZ2080" s="1"/>
      <c r="EA2080" s="1"/>
      <c r="EB2080" s="1"/>
      <c r="EC2080" s="1"/>
      <c r="ED2080" s="1"/>
      <c r="EE2080" s="1"/>
      <c r="EF2080" s="1"/>
      <c r="EG2080" s="1"/>
      <c r="EH2080" s="1"/>
      <c r="EI2080" s="1"/>
      <c r="EJ2080" s="1"/>
      <c r="EK2080" s="1"/>
      <c r="EL2080" s="1"/>
      <c r="EM2080" s="1"/>
      <c r="EN2080" s="1"/>
      <c r="EO2080" s="1"/>
      <c r="EP2080" s="1"/>
      <c r="EQ2080" s="1"/>
      <c r="ER2080" s="1"/>
      <c r="ES2080" s="1"/>
      <c r="ET2080" s="1"/>
      <c r="EU2080" s="1"/>
      <c r="EV2080" s="1"/>
      <c r="EW2080" s="1"/>
      <c r="EX2080" s="1"/>
      <c r="EY2080" s="1"/>
      <c r="EZ2080" s="1"/>
      <c r="FA2080" s="1"/>
      <c r="FB2080" s="1"/>
      <c r="FC2080" s="1"/>
      <c r="FD2080" s="1"/>
      <c r="FE2080" s="1"/>
      <c r="FF2080" s="1"/>
      <c r="FG2080" s="1"/>
      <c r="FH2080" s="1"/>
      <c r="FI2080" s="1"/>
      <c r="FJ2080" s="1"/>
      <c r="FK2080" s="1"/>
      <c r="FL2080" s="1"/>
      <c r="FM2080" s="1"/>
      <c r="FN2080" s="1"/>
      <c r="FO2080" s="1"/>
      <c r="FP2080" s="1"/>
      <c r="FQ2080" s="1"/>
      <c r="FR2080" s="1"/>
      <c r="FS2080" s="1"/>
      <c r="FT2080" s="1"/>
      <c r="FU2080" s="1"/>
      <c r="FV2080" s="1"/>
      <c r="FW2080" s="1"/>
      <c r="FX2080" s="1"/>
      <c r="FY2080" s="1"/>
      <c r="FZ2080" s="1"/>
      <c r="GA2080" s="1"/>
      <c r="GB2080" s="1"/>
      <c r="GC2080" s="1"/>
      <c r="GD2080" s="1"/>
      <c r="GE2080" s="1"/>
      <c r="GF2080" s="1"/>
      <c r="GG2080" s="1"/>
      <c r="GH2080" s="1"/>
      <c r="GI2080" s="1"/>
      <c r="GJ2080" s="1"/>
      <c r="GK2080"/>
      <c r="GL2080"/>
      <c r="GM2080"/>
      <c r="GN2080"/>
      <c r="GO2080"/>
      <c r="GP2080"/>
      <c r="GQ2080"/>
      <c r="GR2080"/>
      <c r="GS2080"/>
      <c r="GT2080"/>
      <c r="GU2080"/>
      <c r="GV2080"/>
      <c r="GW2080"/>
      <c r="GX2080"/>
      <c r="GY2080"/>
      <c r="GZ2080"/>
      <c r="HA2080"/>
      <c r="HB2080"/>
      <c r="HC2080"/>
      <c r="HD2080"/>
      <c r="HE2080"/>
    </row>
    <row r="2081" spans="1:213" s="19" customFormat="1" ht="14.4" x14ac:dyDescent="0.3">
      <c r="A2081"/>
      <c r="B2081"/>
      <c r="C2081"/>
      <c r="D2081" s="22"/>
      <c r="E2081" s="32">
        <v>40535.413194444445</v>
      </c>
      <c r="F2081" s="21">
        <f t="shared" si="2421"/>
        <v>636.75069444444671</v>
      </c>
      <c r="G2081" s="21">
        <f t="shared" si="2432"/>
        <v>636.75069444444671</v>
      </c>
      <c r="H2081" s="21"/>
      <c r="I2081" s="50">
        <v>1037</v>
      </c>
      <c r="J2081" s="21">
        <v>42338</v>
      </c>
      <c r="K2081" s="21">
        <v>25251</v>
      </c>
      <c r="L2081" s="21">
        <v>13</v>
      </c>
      <c r="M2081" s="124">
        <v>5.77</v>
      </c>
      <c r="N2081" s="22"/>
      <c r="O2081" s="22"/>
      <c r="P2081" s="22"/>
      <c r="Q2081" s="22"/>
      <c r="U2081" s="52">
        <f t="shared" si="2422"/>
        <v>8.7075460890650741E-2</v>
      </c>
      <c r="V2081" s="52">
        <f t="shared" si="2423"/>
        <v>11.806159105232174</v>
      </c>
      <c r="W2081" s="52">
        <f t="shared" si="2424"/>
        <v>6.5743230634511637E-2</v>
      </c>
      <c r="X2081" s="247">
        <f>W2081+V2081+SUM($U$2055:U2081)</f>
        <v>12.305309123088275</v>
      </c>
      <c r="Y2081" s="104">
        <f>W2081+V2081+SUM($U$2055:U2081)-$X$2055</f>
        <v>12.303840950296308</v>
      </c>
      <c r="Z2081" s="42"/>
      <c r="AA2081" s="1">
        <f t="shared" si="2433"/>
        <v>2.0219609853290903E-2</v>
      </c>
      <c r="AB2081" s="41">
        <f t="shared" si="2425"/>
        <v>0.14599821247429293</v>
      </c>
      <c r="AC2081" s="48">
        <f t="shared" si="2426"/>
        <v>19.795222533654897</v>
      </c>
      <c r="AD2081" s="48">
        <f t="shared" si="2427"/>
        <v>3.2694293961744192</v>
      </c>
      <c r="AE2081" s="48">
        <f t="shared" si="2428"/>
        <v>3.8459387441781159</v>
      </c>
      <c r="AF2081" s="48">
        <f t="shared" si="2429"/>
        <v>3.2694293961744179</v>
      </c>
      <c r="AG2081" s="238">
        <f t="shared" si="2430"/>
        <v>0.57650019447665091</v>
      </c>
      <c r="AH2081" s="48">
        <f t="shared" si="2431"/>
        <v>9.1535270472839713E-6</v>
      </c>
      <c r="AI2081" s="48">
        <f>AE2081+AC2081+SUM($AB$2055:AB2081)</f>
        <v>26.00331807650582</v>
      </c>
      <c r="AJ2081" s="48">
        <f>AE2081+AC2081+SUM($AB$2054:AB2081)-$AI$2055</f>
        <v>25.273488604685962</v>
      </c>
      <c r="AK2081" s="46"/>
      <c r="AL2081" s="86"/>
      <c r="AM2081" s="41"/>
      <c r="AN2081" s="41"/>
      <c r="AO2081" s="41"/>
      <c r="AP2081" s="41"/>
      <c r="AQ2081"/>
      <c r="AR2081" s="41"/>
      <c r="AS2081" s="31"/>
      <c r="AT2081" s="41"/>
      <c r="AU2081" s="41"/>
      <c r="AV2081" s="31"/>
      <c r="BC2081" s="1"/>
      <c r="BD2081"/>
      <c r="BE2081"/>
      <c r="BF2081" s="1"/>
      <c r="BG2081"/>
      <c r="BH2081"/>
      <c r="BI2081"/>
      <c r="BJ2081" s="1"/>
      <c r="BK2081" s="1"/>
      <c r="BL2081"/>
      <c r="BM2081" s="1"/>
      <c r="BN2081" s="1"/>
      <c r="BO2081" s="1"/>
      <c r="BP2081" s="1"/>
      <c r="BQ2081" s="1"/>
      <c r="BR2081" s="1"/>
      <c r="BS2081" s="1"/>
      <c r="BT2081" s="22"/>
      <c r="BU2081" s="1"/>
      <c r="BV2081" s="1"/>
      <c r="BW2081" s="1"/>
      <c r="BX2081" s="1"/>
      <c r="BY2081" s="1"/>
      <c r="BZ2081" s="1"/>
      <c r="CA2081" s="1"/>
      <c r="CB2081" s="1"/>
      <c r="CC2081" s="1"/>
      <c r="CD2081" s="1"/>
      <c r="CE2081" s="1"/>
      <c r="CF2081" s="1"/>
      <c r="CG2081" s="1"/>
      <c r="CH2081" s="1"/>
      <c r="CI2081" s="1"/>
      <c r="CJ2081" s="1"/>
      <c r="CK2081" s="1"/>
      <c r="CL2081" s="1"/>
      <c r="CM2081" s="1"/>
      <c r="CN2081" s="1"/>
      <c r="CO2081" s="1"/>
      <c r="CP2081" s="1"/>
      <c r="CQ2081" s="1"/>
      <c r="CR2081" s="1"/>
      <c r="CS2081" s="1"/>
      <c r="CT2081" s="1"/>
      <c r="CU2081" s="1"/>
      <c r="CV2081" s="1"/>
      <c r="CW2081" s="1"/>
      <c r="CX2081" s="1"/>
      <c r="CY2081" s="1"/>
      <c r="CZ2081" s="1"/>
      <c r="DA2081" s="1"/>
      <c r="DB2081" s="1"/>
      <c r="DC2081" s="1"/>
      <c r="DD2081" s="1"/>
      <c r="DE2081" s="1"/>
      <c r="DF2081" s="1"/>
      <c r="DG2081" s="1"/>
      <c r="DH2081" s="1"/>
      <c r="DI2081" s="1"/>
      <c r="DJ2081" s="1"/>
      <c r="DK2081" s="1"/>
      <c r="DL2081" s="1"/>
      <c r="DM2081" s="1"/>
      <c r="DN2081" s="1"/>
      <c r="DO2081" s="1"/>
      <c r="DP2081" s="1"/>
      <c r="DQ2081" s="1"/>
      <c r="DR2081" s="1"/>
      <c r="DS2081" s="1"/>
      <c r="DT2081" s="1"/>
      <c r="DU2081" s="1"/>
      <c r="DV2081" s="1"/>
      <c r="DW2081" s="1"/>
      <c r="DX2081" s="1"/>
      <c r="DY2081" s="1"/>
      <c r="DZ2081" s="1"/>
      <c r="EA2081" s="1"/>
      <c r="EB2081" s="1"/>
      <c r="EC2081" s="1"/>
      <c r="ED2081" s="1"/>
      <c r="EE2081" s="1"/>
      <c r="EF2081" s="1"/>
      <c r="EG2081" s="1"/>
      <c r="EH2081" s="1"/>
      <c r="EI2081" s="1"/>
      <c r="EJ2081" s="1"/>
      <c r="EK2081" s="1"/>
      <c r="EL2081" s="1"/>
      <c r="EM2081" s="1"/>
      <c r="EN2081" s="1"/>
      <c r="EO2081" s="1"/>
      <c r="EP2081" s="1"/>
      <c r="EQ2081" s="1"/>
      <c r="ER2081" s="1"/>
      <c r="ES2081" s="1"/>
      <c r="ET2081" s="1"/>
      <c r="EU2081" s="1"/>
      <c r="EV2081" s="1"/>
      <c r="EW2081" s="1"/>
      <c r="EX2081" s="1"/>
      <c r="EY2081" s="1"/>
      <c r="EZ2081" s="1"/>
      <c r="FA2081" s="1"/>
      <c r="FB2081" s="1"/>
      <c r="FC2081" s="1"/>
      <c r="FD2081" s="1"/>
      <c r="FE2081" s="1"/>
      <c r="FF2081" s="1"/>
      <c r="FG2081" s="1"/>
      <c r="FH2081" s="1"/>
      <c r="FI2081" s="1"/>
      <c r="FJ2081" s="1"/>
      <c r="FK2081" s="1"/>
      <c r="FL2081" s="1"/>
      <c r="FM2081" s="1"/>
      <c r="FN2081" s="1"/>
      <c r="FO2081" s="1"/>
      <c r="FP2081" s="1"/>
      <c r="FQ2081" s="1"/>
      <c r="FR2081" s="1"/>
      <c r="FS2081" s="1"/>
      <c r="FT2081" s="1"/>
      <c r="FU2081" s="1"/>
      <c r="FV2081" s="1"/>
      <c r="FW2081" s="1"/>
      <c r="FX2081" s="1"/>
      <c r="FY2081" s="1"/>
      <c r="FZ2081" s="1"/>
      <c r="GA2081" s="1"/>
      <c r="GB2081" s="1"/>
      <c r="GC2081" s="1"/>
      <c r="GD2081" s="1"/>
      <c r="GE2081" s="1"/>
      <c r="GF2081" s="1"/>
      <c r="GG2081" s="1"/>
      <c r="GH2081" s="1"/>
      <c r="GI2081" s="1"/>
      <c r="GJ2081" s="1"/>
      <c r="GK2081"/>
      <c r="GL2081"/>
      <c r="GM2081"/>
      <c r="GN2081"/>
      <c r="GO2081"/>
      <c r="GP2081"/>
      <c r="GQ2081"/>
      <c r="GR2081"/>
      <c r="GS2081"/>
      <c r="GT2081"/>
      <c r="GU2081"/>
      <c r="GV2081"/>
      <c r="GW2081"/>
      <c r="GX2081"/>
      <c r="GY2081"/>
      <c r="GZ2081"/>
      <c r="HA2081"/>
      <c r="HB2081"/>
      <c r="HC2081"/>
      <c r="HD2081"/>
      <c r="HE2081"/>
    </row>
    <row r="2082" spans="1:213" s="19" customFormat="1" ht="14.4" x14ac:dyDescent="0.3">
      <c r="A2082"/>
      <c r="B2082"/>
      <c r="C2082"/>
      <c r="D2082" s="22"/>
      <c r="E2082" s="32">
        <v>40610.584722222222</v>
      </c>
      <c r="F2082" s="21">
        <f t="shared" si="2421"/>
        <v>711.92222222222335</v>
      </c>
      <c r="G2082" s="21">
        <f t="shared" si="2432"/>
        <v>711.92222222222335</v>
      </c>
      <c r="H2082" s="21"/>
      <c r="I2082" s="50">
        <v>1037</v>
      </c>
      <c r="J2082" s="21">
        <v>43253</v>
      </c>
      <c r="K2082" s="21">
        <v>26160</v>
      </c>
      <c r="L2082" s="21">
        <v>53</v>
      </c>
      <c r="M2082" s="124">
        <v>5.77</v>
      </c>
      <c r="N2082" s="22"/>
      <c r="O2082" s="22"/>
      <c r="P2082" s="22"/>
      <c r="Q2082" s="22"/>
      <c r="U2082" s="52">
        <f t="shared" si="2422"/>
        <v>9.0210053340438925E-2</v>
      </c>
      <c r="V2082" s="52">
        <f t="shared" si="2423"/>
        <v>12.231164001143467</v>
      </c>
      <c r="W2082" s="52">
        <f t="shared" si="2424"/>
        <v>6.8109893208143216E-2</v>
      </c>
      <c r="X2082" s="247">
        <f>W2082+V2082+SUM($U$2055:U2082)</f>
        <v>12.82289073491364</v>
      </c>
      <c r="Y2082" s="104">
        <f>W2082+V2082+SUM($U$2055:U2082)-$X$2055</f>
        <v>12.821422562121674</v>
      </c>
      <c r="Z2082" s="42"/>
      <c r="AA2082" s="1">
        <f t="shared" si="2433"/>
        <v>1.7064050432740563E-2</v>
      </c>
      <c r="AB2082" s="41">
        <f t="shared" si="2425"/>
        <v>0.14915349530328764</v>
      </c>
      <c r="AC2082" s="48">
        <f t="shared" si="2426"/>
        <v>20.223032742410489</v>
      </c>
      <c r="AD2082" s="48">
        <f t="shared" si="2427"/>
        <v>3.3400876204055963</v>
      </c>
      <c r="AE2082" s="48">
        <f t="shared" si="2428"/>
        <v>3.9290563678477031</v>
      </c>
      <c r="AF2082" s="48">
        <f t="shared" si="2429"/>
        <v>3.3400876204055954</v>
      </c>
      <c r="AG2082" s="238">
        <f t="shared" si="2430"/>
        <v>0.58895939609094861</v>
      </c>
      <c r="AH2082" s="48">
        <f t="shared" si="2431"/>
        <v>9.3513511591519115E-6</v>
      </c>
      <c r="AI2082" s="48">
        <f>AE2082+AC2082+SUM($AB$2055:AB2082)</f>
        <v>26.663399404234287</v>
      </c>
      <c r="AJ2082" s="48">
        <f>AE2082+AC2082+SUM($AB$2054:AB2082)-$AI$2055</f>
        <v>25.933569932414429</v>
      </c>
      <c r="AK2082" s="46"/>
      <c r="AL2082" s="86"/>
      <c r="AM2082" s="41"/>
      <c r="AN2082" s="41"/>
      <c r="AO2082" s="41"/>
      <c r="AP2082" s="41"/>
      <c r="AQ2082"/>
      <c r="AR2082" s="41"/>
      <c r="AS2082" s="31"/>
      <c r="AT2082" s="41"/>
      <c r="AU2082" s="41"/>
      <c r="AV2082" s="31"/>
      <c r="BC2082" s="1"/>
      <c r="BD2082"/>
      <c r="BE2082"/>
      <c r="BF2082" s="1"/>
      <c r="BG2082"/>
      <c r="BH2082"/>
      <c r="BI2082"/>
      <c r="BJ2082" s="1"/>
      <c r="BK2082" s="1"/>
      <c r="BL2082"/>
      <c r="BM2082" s="1"/>
      <c r="BN2082" s="1"/>
      <c r="BO2082" s="1"/>
      <c r="BP2082" s="1"/>
      <c r="BQ2082" s="1"/>
      <c r="BR2082" s="1"/>
      <c r="BS2082" s="1"/>
      <c r="BT2082" s="22"/>
      <c r="BU2082" s="1"/>
      <c r="BV2082" s="1"/>
      <c r="BW2082" s="1"/>
      <c r="BX2082" s="1"/>
      <c r="BY2082" s="1"/>
      <c r="BZ2082" s="1"/>
      <c r="CA2082" s="1"/>
      <c r="CB2082" s="1"/>
      <c r="CC2082" s="1"/>
      <c r="CD2082" s="1"/>
      <c r="CE2082" s="1"/>
      <c r="CF2082" s="1"/>
      <c r="CG2082" s="1"/>
      <c r="CH2082" s="1"/>
      <c r="CI2082" s="1"/>
      <c r="CJ2082" s="1"/>
      <c r="CK2082" s="1"/>
      <c r="CL2082" s="1"/>
      <c r="CM2082" s="1"/>
      <c r="CN2082" s="1"/>
      <c r="CO2082" s="1"/>
      <c r="CP2082" s="1"/>
      <c r="CQ2082" s="1"/>
      <c r="CR2082" s="1"/>
      <c r="CS2082" s="1"/>
      <c r="CT2082" s="1"/>
      <c r="CU2082" s="1"/>
      <c r="CV2082" s="1"/>
      <c r="CW2082" s="1"/>
      <c r="CX2082" s="1"/>
      <c r="CY2082" s="1"/>
      <c r="CZ2082" s="1"/>
      <c r="DA2082" s="1"/>
      <c r="DB2082" s="1"/>
      <c r="DC2082" s="1"/>
      <c r="DD2082" s="1"/>
      <c r="DE2082" s="1"/>
      <c r="DF2082" s="1"/>
      <c r="DG2082" s="1"/>
      <c r="DH2082" s="1"/>
      <c r="DI2082" s="1"/>
      <c r="DJ2082" s="1"/>
      <c r="DK2082" s="1"/>
      <c r="DL2082" s="1"/>
      <c r="DM2082" s="1"/>
      <c r="DN2082" s="1"/>
      <c r="DO2082" s="1"/>
      <c r="DP2082" s="1"/>
      <c r="DQ2082" s="1"/>
      <c r="DR2082" s="1"/>
      <c r="DS2082" s="1"/>
      <c r="DT2082" s="1"/>
      <c r="DU2082" s="1"/>
      <c r="DV2082" s="1"/>
      <c r="DW2082" s="1"/>
      <c r="DX2082" s="1"/>
      <c r="DY2082" s="1"/>
      <c r="DZ2082" s="1"/>
      <c r="EA2082" s="1"/>
      <c r="EB2082" s="1"/>
      <c r="EC2082" s="1"/>
      <c r="ED2082" s="1"/>
      <c r="EE2082" s="1"/>
      <c r="EF2082" s="1"/>
      <c r="EG2082" s="1"/>
      <c r="EH2082" s="1"/>
      <c r="EI2082" s="1"/>
      <c r="EJ2082" s="1"/>
      <c r="EK2082" s="1"/>
      <c r="EL2082" s="1"/>
      <c r="EM2082" s="1"/>
      <c r="EN2082" s="1"/>
      <c r="EO2082" s="1"/>
      <c r="EP2082" s="1"/>
      <c r="EQ2082" s="1"/>
      <c r="ER2082" s="1"/>
      <c r="ES2082" s="1"/>
      <c r="ET2082" s="1"/>
      <c r="EU2082" s="1"/>
      <c r="EV2082" s="1"/>
      <c r="EW2082" s="1"/>
      <c r="EX2082" s="1"/>
      <c r="EY2082" s="1"/>
      <c r="EZ2082" s="1"/>
      <c r="FA2082" s="1"/>
      <c r="FB2082" s="1"/>
      <c r="FC2082" s="1"/>
      <c r="FD2082" s="1"/>
      <c r="FE2082" s="1"/>
      <c r="FF2082" s="1"/>
      <c r="FG2082" s="1"/>
      <c r="FH2082" s="1"/>
      <c r="FI2082" s="1"/>
      <c r="FJ2082" s="1"/>
      <c r="FK2082" s="1"/>
      <c r="FL2082" s="1"/>
      <c r="FM2082" s="1"/>
      <c r="FN2082" s="1"/>
      <c r="FO2082" s="1"/>
      <c r="FP2082" s="1"/>
      <c r="FQ2082" s="1"/>
      <c r="FR2082" s="1"/>
      <c r="FS2082" s="1"/>
      <c r="FT2082" s="1"/>
      <c r="FU2082" s="1"/>
      <c r="FV2082" s="1"/>
      <c r="FW2082" s="1"/>
      <c r="FX2082" s="1"/>
      <c r="FY2082" s="1"/>
      <c r="FZ2082" s="1"/>
      <c r="GA2082" s="1"/>
      <c r="GB2082" s="1"/>
      <c r="GC2082" s="1"/>
      <c r="GD2082" s="1"/>
      <c r="GE2082" s="1"/>
      <c r="GF2082" s="1"/>
      <c r="GG2082" s="1"/>
      <c r="GH2082" s="1"/>
      <c r="GI2082" s="1"/>
      <c r="GJ2082" s="1"/>
      <c r="GK2082"/>
      <c r="GL2082"/>
      <c r="GM2082"/>
      <c r="GN2082"/>
      <c r="GO2082"/>
      <c r="GP2082"/>
      <c r="GQ2082"/>
      <c r="GR2082"/>
      <c r="GS2082"/>
      <c r="GT2082"/>
      <c r="GU2082"/>
      <c r="GV2082"/>
      <c r="GW2082"/>
      <c r="GX2082"/>
      <c r="GY2082"/>
      <c r="GZ2082"/>
      <c r="HA2082"/>
      <c r="HB2082"/>
      <c r="HC2082"/>
      <c r="HD2082"/>
      <c r="HE2082"/>
    </row>
    <row r="2083" spans="1:213" s="19" customFormat="1" ht="14.4" x14ac:dyDescent="0.3">
      <c r="A2083"/>
      <c r="B2083"/>
      <c r="C2083"/>
      <c r="E2083" s="32">
        <v>40660.406944444447</v>
      </c>
      <c r="F2083" s="21">
        <f t="shared" si="2421"/>
        <v>761.74444444444816</v>
      </c>
      <c r="G2083" s="21">
        <f t="shared" si="2432"/>
        <v>761.74444444444816</v>
      </c>
      <c r="H2083" s="21"/>
      <c r="I2083" s="50">
        <v>1037</v>
      </c>
      <c r="J2083" s="21">
        <v>40292</v>
      </c>
      <c r="K2083" s="21">
        <v>25537</v>
      </c>
      <c r="L2083" s="21">
        <v>9</v>
      </c>
      <c r="M2083" s="124">
        <v>5.77</v>
      </c>
      <c r="N2083" s="22"/>
      <c r="O2083" s="22"/>
      <c r="P2083" s="22"/>
      <c r="Q2083" s="22"/>
      <c r="U2083" s="52">
        <f t="shared" si="2422"/>
        <v>8.806170229949499E-2</v>
      </c>
      <c r="V2083" s="52">
        <f t="shared" si="2423"/>
        <v>11.939879017477091</v>
      </c>
      <c r="W2083" s="52">
        <f t="shared" si="2424"/>
        <v>6.648785714282697E-2</v>
      </c>
      <c r="X2083" s="247">
        <f>W2083+V2083+SUM($U$2055:U2083)</f>
        <v>12.618045417481442</v>
      </c>
      <c r="Y2083" s="104">
        <f>W2083+V2083+SUM($U$2055:U2083)-$X$2055</f>
        <v>12.616577244689475</v>
      </c>
      <c r="Z2083" s="42"/>
      <c r="AA2083" s="1">
        <f t="shared" si="2433"/>
        <v>1.0523617471174305E-2</v>
      </c>
      <c r="AB2083" s="41">
        <f t="shared" si="2425"/>
        <v>0.13894279316486871</v>
      </c>
      <c r="AC2083" s="48">
        <f t="shared" si="2426"/>
        <v>18.83861085374895</v>
      </c>
      <c r="AD2083" s="48">
        <f t="shared" si="2427"/>
        <v>3.1114329734673265</v>
      </c>
      <c r="AE2083" s="48">
        <f t="shared" si="2428"/>
        <v>3.6600822873169419</v>
      </c>
      <c r="AF2083" s="48">
        <f t="shared" si="2429"/>
        <v>3.1114329734673265</v>
      </c>
      <c r="AG2083" s="238">
        <f t="shared" si="2430"/>
        <v>0.54864060267025416</v>
      </c>
      <c r="AH2083" s="48">
        <f t="shared" si="2431"/>
        <v>8.7111793610743514E-6</v>
      </c>
      <c r="AI2083" s="48">
        <f>AE2083+AC2083+SUM($AB$2055:AB2083)</f>
        <v>25.148946228206857</v>
      </c>
      <c r="AJ2083" s="48">
        <f>AE2083+AC2083+SUM($AB$2054:AB2083)-$AI$2055</f>
        <v>24.419116756386998</v>
      </c>
      <c r="AK2083" s="46"/>
      <c r="AL2083" s="86"/>
      <c r="AM2083" s="41"/>
      <c r="AN2083" s="41"/>
      <c r="AO2083" s="41"/>
      <c r="AP2083" s="41"/>
      <c r="AQ2083"/>
      <c r="AR2083" s="41"/>
      <c r="AS2083" s="31"/>
      <c r="AT2083" s="41"/>
      <c r="AU2083" s="41"/>
      <c r="AV2083" s="31"/>
      <c r="BC2083" s="1"/>
      <c r="BD2083"/>
      <c r="BE2083"/>
      <c r="BF2083" s="1"/>
      <c r="BG2083"/>
      <c r="BH2083"/>
      <c r="BI2083"/>
      <c r="BJ2083" s="1"/>
      <c r="BK2083" s="1"/>
      <c r="BL2083"/>
      <c r="BM2083" s="1"/>
      <c r="BN2083" s="1"/>
      <c r="BO2083" s="1"/>
      <c r="BP2083" s="1"/>
      <c r="BQ2083" s="1"/>
      <c r="BR2083" s="1"/>
      <c r="BS2083" s="1"/>
      <c r="BT2083" s="22"/>
      <c r="BU2083" s="1"/>
      <c r="BV2083" s="1"/>
      <c r="BW2083" s="1"/>
      <c r="BX2083" s="1"/>
      <c r="BY2083" s="1"/>
      <c r="BZ2083" s="1"/>
      <c r="CA2083" s="1"/>
      <c r="CB2083" s="1"/>
      <c r="CC2083" s="1"/>
      <c r="CD2083" s="1"/>
      <c r="CE2083" s="1"/>
      <c r="CF2083" s="1"/>
      <c r="CG2083" s="1"/>
      <c r="CH2083" s="1"/>
      <c r="CI2083" s="1"/>
      <c r="CJ2083" s="1"/>
      <c r="CK2083" s="1"/>
      <c r="CL2083" s="1"/>
      <c r="CM2083" s="1"/>
      <c r="CN2083" s="1"/>
      <c r="CO2083" s="1"/>
      <c r="CP2083" s="1"/>
      <c r="CQ2083" s="1"/>
      <c r="CR2083" s="1"/>
      <c r="CS2083" s="1"/>
      <c r="CT2083" s="1"/>
      <c r="CU2083" s="1"/>
      <c r="CV2083" s="1"/>
      <c r="CW2083" s="1"/>
      <c r="CX2083" s="1"/>
      <c r="CY2083" s="1"/>
      <c r="CZ2083" s="1"/>
      <c r="DA2083" s="1"/>
      <c r="DB2083" s="1"/>
      <c r="DC2083" s="1"/>
      <c r="DD2083" s="1"/>
      <c r="DE2083" s="1"/>
      <c r="DF2083" s="1"/>
      <c r="DG2083" s="1"/>
      <c r="DH2083" s="1"/>
      <c r="DI2083" s="1"/>
      <c r="DJ2083" s="1"/>
      <c r="DK2083" s="1"/>
      <c r="DL2083" s="1"/>
      <c r="DM2083" s="1"/>
      <c r="DN2083" s="1"/>
      <c r="DO2083" s="1"/>
      <c r="DP2083" s="1"/>
      <c r="DQ2083" s="1"/>
      <c r="DR2083" s="1"/>
      <c r="DS2083" s="1"/>
      <c r="DT2083" s="1"/>
      <c r="DU2083" s="1"/>
      <c r="DV2083" s="1"/>
      <c r="DW2083" s="1"/>
      <c r="DX2083" s="1"/>
      <c r="DY2083" s="1"/>
      <c r="DZ2083" s="1"/>
      <c r="EA2083" s="1"/>
      <c r="EB2083" s="1"/>
      <c r="EC2083" s="1"/>
      <c r="ED2083" s="1"/>
      <c r="EE2083" s="1"/>
      <c r="EF2083" s="1"/>
      <c r="EG2083" s="1"/>
      <c r="EH2083" s="1"/>
      <c r="EI2083" s="1"/>
      <c r="EJ2083" s="1"/>
      <c r="EK2083" s="1"/>
      <c r="EL2083" s="1"/>
      <c r="EM2083" s="1"/>
      <c r="EN2083" s="1"/>
      <c r="EO2083" s="1"/>
      <c r="EP2083" s="1"/>
      <c r="EQ2083" s="1"/>
      <c r="ER2083" s="1"/>
      <c r="ES2083" s="1"/>
      <c r="ET2083" s="1"/>
      <c r="EU2083" s="1"/>
      <c r="EV2083" s="1"/>
      <c r="EW2083" s="1"/>
      <c r="EX2083" s="1"/>
      <c r="EY2083" s="1"/>
      <c r="EZ2083" s="1"/>
      <c r="FA2083" s="1"/>
      <c r="FB2083" s="1"/>
      <c r="FC2083" s="1"/>
      <c r="FD2083" s="1"/>
      <c r="FE2083" s="1"/>
      <c r="FF2083" s="1"/>
      <c r="FG2083" s="1"/>
      <c r="FH2083" s="1"/>
      <c r="FI2083" s="1"/>
      <c r="FJ2083" s="1"/>
      <c r="FK2083" s="1"/>
      <c r="FL2083" s="1"/>
      <c r="FM2083" s="1"/>
      <c r="FN2083" s="1"/>
      <c r="FO2083" s="1"/>
      <c r="FP2083" s="1"/>
      <c r="FQ2083" s="1"/>
      <c r="FR2083" s="1"/>
      <c r="FS2083" s="1"/>
      <c r="FT2083" s="1"/>
      <c r="FU2083" s="1"/>
      <c r="FV2083" s="1"/>
      <c r="FW2083" s="1"/>
      <c r="FX2083" s="1"/>
      <c r="FY2083" s="1"/>
      <c r="FZ2083" s="1"/>
      <c r="GA2083" s="1"/>
      <c r="GB2083" s="1"/>
      <c r="GC2083" s="1"/>
      <c r="GD2083" s="1"/>
      <c r="GE2083" s="1"/>
      <c r="GF2083" s="1"/>
      <c r="GG2083" s="1"/>
      <c r="GH2083" s="1"/>
      <c r="GI2083" s="1"/>
      <c r="GJ2083" s="1"/>
      <c r="GK2083"/>
      <c r="GL2083"/>
      <c r="GM2083"/>
      <c r="GN2083"/>
      <c r="GO2083"/>
      <c r="GP2083"/>
      <c r="GQ2083"/>
      <c r="GR2083"/>
      <c r="GS2083"/>
      <c r="GT2083"/>
      <c r="GU2083"/>
      <c r="GV2083"/>
      <c r="GW2083"/>
      <c r="GX2083"/>
      <c r="GY2083"/>
      <c r="GZ2083"/>
      <c r="HA2083"/>
      <c r="HB2083"/>
      <c r="HC2083"/>
      <c r="HD2083"/>
      <c r="HE2083"/>
    </row>
    <row r="2084" spans="1:213" s="19" customFormat="1" ht="14.4" x14ac:dyDescent="0.3">
      <c r="A2084"/>
      <c r="B2084"/>
      <c r="C2084"/>
      <c r="E2084" s="32">
        <v>40700.59097222222</v>
      </c>
      <c r="F2084" s="21">
        <f t="shared" si="2421"/>
        <v>801.9284722222219</v>
      </c>
      <c r="G2084" s="21">
        <f t="shared" si="2432"/>
        <v>801.9284722222219</v>
      </c>
      <c r="H2084" s="21"/>
      <c r="I2084" s="50">
        <v>1037</v>
      </c>
      <c r="J2084" s="21">
        <v>36807</v>
      </c>
      <c r="K2084" s="21">
        <v>24399</v>
      </c>
      <c r="L2084" s="21">
        <v>26</v>
      </c>
      <c r="M2084" s="124">
        <v>5.77</v>
      </c>
      <c r="N2084" s="22"/>
      <c r="O2084" s="22"/>
      <c r="P2084" s="22"/>
      <c r="Q2084" s="22"/>
      <c r="U2084" s="52">
        <f t="shared" si="2422"/>
        <v>8.4137427043324511E-2</v>
      </c>
      <c r="V2084" s="52">
        <f t="shared" si="2423"/>
        <v>11.407804681341721</v>
      </c>
      <c r="W2084" s="52">
        <f t="shared" si="2424"/>
        <v>6.3524972644705135E-2</v>
      </c>
      <c r="X2084" s="247">
        <f>W2084+V2084+SUM($U$2055:U2084)</f>
        <v>12.167145623891274</v>
      </c>
      <c r="Y2084" s="104">
        <f>W2084+V2084+SUM($U$2055:U2084)-$X$2055</f>
        <v>12.165677451099308</v>
      </c>
      <c r="Z2084" s="42"/>
      <c r="AA2084" s="1">
        <f t="shared" si="2433"/>
        <v>-5.294953366356234E-4</v>
      </c>
      <c r="AB2084" s="41">
        <f t="shared" si="2425"/>
        <v>0.12692513124241345</v>
      </c>
      <c r="AC2084" s="48">
        <f t="shared" si="2426"/>
        <v>17.209191643351975</v>
      </c>
      <c r="AD2084" s="48">
        <f t="shared" si="2427"/>
        <v>2.8423139445649732</v>
      </c>
      <c r="AE2084" s="48">
        <f t="shared" si="2428"/>
        <v>3.3435086059087329</v>
      </c>
      <c r="AF2084" s="48">
        <f t="shared" si="2429"/>
        <v>2.8423139445649728</v>
      </c>
      <c r="AG2084" s="238">
        <f t="shared" si="2430"/>
        <v>0.501186703625634</v>
      </c>
      <c r="AH2084" s="48">
        <f t="shared" si="2431"/>
        <v>7.9577181262549289E-6</v>
      </c>
      <c r="AI2084" s="48">
        <f>AE2084+AC2084+SUM($AB$2055:AB2084)</f>
        <v>23.329878467644086</v>
      </c>
      <c r="AJ2084" s="48">
        <f>AE2084+AC2084+SUM($AB$2054:AB2084)-$AI$2055</f>
        <v>22.600048995824228</v>
      </c>
      <c r="AK2084" s="46"/>
      <c r="AL2084" s="86"/>
      <c r="AM2084" s="41"/>
      <c r="AN2084" s="41"/>
      <c r="AO2084" s="41"/>
      <c r="AP2084" s="41"/>
      <c r="AQ2084"/>
      <c r="AR2084" s="41"/>
      <c r="AS2084" s="31"/>
      <c r="AT2084" s="41"/>
      <c r="AU2084" s="41"/>
      <c r="AV2084" s="31"/>
      <c r="BC2084" s="1"/>
      <c r="BD2084"/>
      <c r="BE2084"/>
      <c r="BF2084" s="1"/>
      <c r="BG2084"/>
      <c r="BH2084"/>
      <c r="BI2084"/>
      <c r="BJ2084" s="1"/>
      <c r="BK2084" s="1"/>
      <c r="BL2084"/>
      <c r="BM2084" s="1"/>
      <c r="BN2084" s="1"/>
      <c r="BO2084" s="1"/>
      <c r="BP2084" s="1"/>
      <c r="BQ2084" s="1"/>
      <c r="BR2084" s="1"/>
      <c r="BS2084" s="1"/>
      <c r="BT2084" s="22"/>
      <c r="BU2084" s="1"/>
      <c r="BV2084" s="1"/>
      <c r="BW2084" s="1"/>
      <c r="BX2084" s="1"/>
      <c r="BY2084" s="1"/>
      <c r="BZ2084" s="1"/>
      <c r="CA2084" s="1"/>
      <c r="CB2084" s="1"/>
      <c r="CC2084" s="1"/>
      <c r="CD2084" s="1"/>
      <c r="CE2084" s="1"/>
      <c r="CF2084" s="1"/>
      <c r="CG2084" s="1"/>
      <c r="CH2084" s="1"/>
      <c r="CI2084" s="1"/>
      <c r="CJ2084" s="1"/>
      <c r="CK2084" s="1"/>
      <c r="CL2084" s="1"/>
      <c r="CM2084" s="1"/>
      <c r="CN2084" s="1"/>
      <c r="CO2084" s="1"/>
      <c r="CP2084" s="1"/>
      <c r="CQ2084" s="1"/>
      <c r="CR2084" s="1"/>
      <c r="CS2084" s="1"/>
      <c r="CT2084" s="1"/>
      <c r="CU2084" s="1"/>
      <c r="CV2084" s="1"/>
      <c r="CW2084" s="1"/>
      <c r="CX2084" s="1"/>
      <c r="CY2084" s="1"/>
      <c r="CZ2084" s="1"/>
      <c r="DA2084" s="1"/>
      <c r="DB2084" s="1"/>
      <c r="DC2084" s="1"/>
      <c r="DD2084" s="1"/>
      <c r="DE2084" s="1"/>
      <c r="DF2084" s="1"/>
      <c r="DG2084" s="1"/>
      <c r="DH2084" s="1"/>
      <c r="DI2084" s="1"/>
      <c r="DJ2084" s="1"/>
      <c r="DK2084" s="1"/>
      <c r="DL2084" s="1"/>
      <c r="DM2084" s="1"/>
      <c r="DN2084" s="1"/>
      <c r="DO2084" s="1"/>
      <c r="DP2084" s="1"/>
      <c r="DQ2084" s="1"/>
      <c r="DR2084" s="1"/>
      <c r="DS2084" s="1"/>
      <c r="DT2084" s="1"/>
      <c r="DU2084" s="1"/>
      <c r="DV2084" s="1"/>
      <c r="DW2084" s="1"/>
      <c r="DX2084" s="1"/>
      <c r="DY2084" s="1"/>
      <c r="DZ2084" s="1"/>
      <c r="EA2084" s="1"/>
      <c r="EB2084" s="1"/>
      <c r="EC2084" s="1"/>
      <c r="ED2084" s="1"/>
      <c r="EE2084" s="1"/>
      <c r="EF2084" s="1"/>
      <c r="EG2084" s="1"/>
      <c r="EH2084" s="1"/>
      <c r="EI2084" s="1"/>
      <c r="EJ2084" s="1"/>
      <c r="EK2084" s="1"/>
      <c r="EL2084" s="1"/>
      <c r="EM2084" s="1"/>
      <c r="EN2084" s="1"/>
      <c r="EO2084" s="1"/>
      <c r="EP2084" s="1"/>
      <c r="EQ2084" s="1"/>
      <c r="ER2084" s="1"/>
      <c r="ES2084" s="1"/>
      <c r="ET2084" s="1"/>
      <c r="EU2084" s="1"/>
      <c r="EV2084" s="1"/>
      <c r="EW2084" s="1"/>
      <c r="EX2084" s="1"/>
      <c r="EY2084" s="1"/>
      <c r="EZ2084" s="1"/>
      <c r="FA2084" s="1"/>
      <c r="FB2084" s="1"/>
      <c r="FC2084" s="1"/>
      <c r="FD2084" s="1"/>
      <c r="FE2084" s="1"/>
      <c r="FF2084" s="1"/>
      <c r="FG2084" s="1"/>
      <c r="FH2084" s="1"/>
      <c r="FI2084" s="1"/>
      <c r="FJ2084" s="1"/>
      <c r="FK2084" s="1"/>
      <c r="FL2084" s="1"/>
      <c r="FM2084" s="1"/>
      <c r="FN2084" s="1"/>
      <c r="FO2084" s="1"/>
      <c r="FP2084" s="1"/>
      <c r="FQ2084" s="1"/>
      <c r="FR2084" s="1"/>
      <c r="FS2084" s="1"/>
      <c r="FT2084" s="1"/>
      <c r="FU2084" s="1"/>
      <c r="FV2084" s="1"/>
      <c r="FW2084" s="1"/>
      <c r="FX2084" s="1"/>
      <c r="FY2084" s="1"/>
      <c r="FZ2084" s="1"/>
      <c r="GA2084" s="1"/>
      <c r="GB2084" s="1"/>
      <c r="GC2084" s="1"/>
      <c r="GD2084" s="1"/>
      <c r="GE2084" s="1"/>
      <c r="GF2084" s="1"/>
      <c r="GG2084" s="1"/>
      <c r="GH2084" s="1"/>
      <c r="GI2084" s="1"/>
      <c r="GJ2084" s="1"/>
      <c r="GK2084"/>
      <c r="GL2084"/>
      <c r="GM2084"/>
      <c r="GN2084"/>
      <c r="GO2084"/>
      <c r="GP2084"/>
      <c r="GQ2084"/>
      <c r="GR2084"/>
      <c r="GS2084"/>
      <c r="GT2084"/>
      <c r="GU2084"/>
      <c r="GV2084"/>
      <c r="GW2084"/>
      <c r="GX2084"/>
      <c r="GY2084"/>
      <c r="GZ2084"/>
      <c r="HA2084"/>
      <c r="HB2084"/>
      <c r="HC2084"/>
      <c r="HD2084"/>
      <c r="HE2084"/>
    </row>
    <row r="2085" spans="1:213" s="19" customFormat="1" ht="14.4" x14ac:dyDescent="0.3">
      <c r="A2085"/>
      <c r="B2085"/>
      <c r="C2085"/>
      <c r="E2085" s="32">
        <v>40749.645138888889</v>
      </c>
      <c r="F2085" s="21">
        <f t="shared" si="2421"/>
        <v>850.98263888889051</v>
      </c>
      <c r="G2085" s="21">
        <f t="shared" si="2432"/>
        <v>850.98263888889051</v>
      </c>
      <c r="H2085" s="21"/>
      <c r="I2085" s="50">
        <v>1037</v>
      </c>
      <c r="J2085" s="21">
        <v>40957</v>
      </c>
      <c r="K2085" s="21">
        <v>26331</v>
      </c>
      <c r="L2085" s="21" t="s">
        <v>226</v>
      </c>
      <c r="M2085" s="124">
        <v>5.77</v>
      </c>
      <c r="N2085" s="22"/>
      <c r="O2085" s="22"/>
      <c r="P2085" s="22"/>
      <c r="Q2085" s="22"/>
      <c r="U2085" s="52">
        <f t="shared" si="2422"/>
        <v>9.0799729147824818E-2</v>
      </c>
      <c r="V2085" s="52">
        <f t="shared" si="2423"/>
        <v>12.311115417205988</v>
      </c>
      <c r="W2085" s="52">
        <f t="shared" si="2424"/>
        <v>6.8555106959618473E-2</v>
      </c>
      <c r="X2085" s="247">
        <f>W2085+V2085+SUM($U$2055:U2085)</f>
        <v>13.166286223218279</v>
      </c>
      <c r="Y2085" s="104">
        <f>W2085+V2085+SUM($U$2055:U2085)-$X$2055</f>
        <v>13.164818050426312</v>
      </c>
      <c r="Z2085" s="42"/>
      <c r="AA2085" s="1">
        <f t="shared" si="2433"/>
        <v>1.3922394846145689E-3</v>
      </c>
      <c r="AB2085" s="41">
        <f t="shared" si="2425"/>
        <v>0.14123597686025829</v>
      </c>
      <c r="AC2085" s="48">
        <f t="shared" si="2426"/>
        <v>19.149533027325418</v>
      </c>
      <c r="AD2085" s="48">
        <f t="shared" si="2427"/>
        <v>3.1627856719522813</v>
      </c>
      <c r="AE2085" s="48">
        <f t="shared" si="2428"/>
        <v>3.7204901777434736</v>
      </c>
      <c r="AF2085" s="48">
        <f t="shared" si="2429"/>
        <v>3.1627856719522818</v>
      </c>
      <c r="AG2085" s="238">
        <f t="shared" si="2430"/>
        <v>0.55769565083802264</v>
      </c>
      <c r="AH2085" s="48">
        <f t="shared" si="2431"/>
        <v>8.854953169153239E-6</v>
      </c>
      <c r="AI2085" s="48">
        <f>AE2085+AC2085+SUM($AB$2055:AB2085)</f>
        <v>25.788437400312532</v>
      </c>
      <c r="AJ2085" s="48">
        <f>AE2085+AC2085+SUM($AB$2054:AB2085)-$AI$2055</f>
        <v>25.058607928492673</v>
      </c>
      <c r="AK2085" s="46"/>
      <c r="AL2085" s="86"/>
      <c r="AM2085" s="41"/>
      <c r="AN2085" s="41"/>
      <c r="AO2085" s="41"/>
      <c r="AP2085" s="41"/>
      <c r="AQ2085"/>
      <c r="AR2085" s="41"/>
      <c r="AS2085" s="31"/>
      <c r="AT2085" s="41"/>
      <c r="AU2085" s="41"/>
      <c r="AV2085" s="31"/>
      <c r="BC2085" s="1"/>
      <c r="BD2085"/>
      <c r="BE2085"/>
      <c r="BF2085" s="1"/>
      <c r="BG2085"/>
      <c r="BH2085"/>
      <c r="BI2085"/>
      <c r="BJ2085" s="1"/>
      <c r="BK2085" s="1"/>
      <c r="BL2085"/>
      <c r="BM2085" s="1"/>
      <c r="BN2085" s="1"/>
      <c r="BO2085" s="1"/>
      <c r="BP2085" s="1"/>
      <c r="BQ2085" s="1"/>
      <c r="BR2085" s="1"/>
      <c r="BS2085" s="1"/>
      <c r="BT2085" s="22"/>
      <c r="BU2085" s="1"/>
      <c r="BV2085" s="1"/>
      <c r="BW2085" s="1"/>
      <c r="BX2085" s="1"/>
      <c r="BY2085" s="1"/>
      <c r="BZ2085" s="1"/>
      <c r="CA2085" s="1"/>
      <c r="CB2085" s="1"/>
      <c r="CC2085" s="1"/>
      <c r="CD2085" s="1"/>
      <c r="CE2085" s="1"/>
      <c r="CF2085" s="1"/>
      <c r="CG2085" s="1"/>
      <c r="CH2085" s="1"/>
      <c r="CI2085" s="1"/>
      <c r="CJ2085" s="1"/>
      <c r="CK2085" s="1"/>
      <c r="CL2085" s="1"/>
      <c r="CM2085" s="1"/>
      <c r="CN2085" s="1"/>
      <c r="CO2085" s="1"/>
      <c r="CP2085" s="1"/>
      <c r="CQ2085" s="1"/>
      <c r="CR2085" s="1"/>
      <c r="CS2085" s="1"/>
      <c r="CT2085" s="1"/>
      <c r="CU2085" s="1"/>
      <c r="CV2085" s="1"/>
      <c r="CW2085" s="1"/>
      <c r="CX2085" s="1"/>
      <c r="CY2085" s="1"/>
      <c r="CZ2085" s="1"/>
      <c r="DA2085" s="1"/>
      <c r="DB2085" s="1"/>
      <c r="DC2085" s="1"/>
      <c r="DD2085" s="1"/>
      <c r="DE2085" s="1"/>
      <c r="DF2085" s="1"/>
      <c r="DG2085" s="1"/>
      <c r="DH2085" s="1"/>
      <c r="DI2085" s="1"/>
      <c r="DJ2085" s="1"/>
      <c r="DK2085" s="1"/>
      <c r="DL2085" s="1"/>
      <c r="DM2085" s="1"/>
      <c r="DN2085" s="1"/>
      <c r="DO2085" s="1"/>
      <c r="DP2085" s="1"/>
      <c r="DQ2085" s="1"/>
      <c r="DR2085" s="1"/>
      <c r="DS2085" s="1"/>
      <c r="DT2085" s="1"/>
      <c r="DU2085" s="1"/>
      <c r="DV2085" s="1"/>
      <c r="DW2085" s="1"/>
      <c r="DX2085" s="1"/>
      <c r="DY2085" s="1"/>
      <c r="DZ2085" s="1"/>
      <c r="EA2085" s="1"/>
      <c r="EB2085" s="1"/>
      <c r="EC2085" s="1"/>
      <c r="ED2085" s="1"/>
      <c r="EE2085" s="1"/>
      <c r="EF2085" s="1"/>
      <c r="EG2085" s="1"/>
      <c r="EH2085" s="1"/>
      <c r="EI2085" s="1"/>
      <c r="EJ2085" s="1"/>
      <c r="EK2085" s="1"/>
      <c r="EL2085" s="1"/>
      <c r="EM2085" s="1"/>
      <c r="EN2085" s="1"/>
      <c r="EO2085" s="1"/>
      <c r="EP2085" s="1"/>
      <c r="EQ2085" s="1"/>
      <c r="ER2085" s="1"/>
      <c r="ES2085" s="1"/>
      <c r="ET2085" s="1"/>
      <c r="EU2085" s="1"/>
      <c r="EV2085" s="1"/>
      <c r="EW2085" s="1"/>
      <c r="EX2085" s="1"/>
      <c r="EY2085" s="1"/>
      <c r="EZ2085" s="1"/>
      <c r="FA2085" s="1"/>
      <c r="FB2085" s="1"/>
      <c r="FC2085" s="1"/>
      <c r="FD2085" s="1"/>
      <c r="FE2085" s="1"/>
      <c r="FF2085" s="1"/>
      <c r="FG2085" s="1"/>
      <c r="FH2085" s="1"/>
      <c r="FI2085" s="1"/>
      <c r="FJ2085" s="1"/>
      <c r="FK2085" s="1"/>
      <c r="FL2085" s="1"/>
      <c r="FM2085" s="1"/>
      <c r="FN2085" s="1"/>
      <c r="FO2085" s="1"/>
      <c r="FP2085" s="1"/>
      <c r="FQ2085" s="1"/>
      <c r="FR2085" s="1"/>
      <c r="FS2085" s="1"/>
      <c r="FT2085" s="1"/>
      <c r="FU2085" s="1"/>
      <c r="FV2085" s="1"/>
      <c r="FW2085" s="1"/>
      <c r="FX2085" s="1"/>
      <c r="FY2085" s="1"/>
      <c r="FZ2085" s="1"/>
      <c r="GA2085" s="1"/>
      <c r="GB2085" s="1"/>
      <c r="GC2085" s="1"/>
      <c r="GD2085" s="1"/>
      <c r="GE2085" s="1"/>
      <c r="GF2085" s="1"/>
      <c r="GG2085" s="1"/>
      <c r="GH2085" s="1"/>
      <c r="GI2085" s="1"/>
      <c r="GJ2085" s="1"/>
      <c r="GK2085"/>
      <c r="GL2085"/>
      <c r="GM2085"/>
      <c r="GN2085"/>
      <c r="GO2085"/>
      <c r="GP2085"/>
      <c r="GQ2085"/>
      <c r="GR2085"/>
      <c r="GS2085"/>
      <c r="GT2085"/>
      <c r="GU2085"/>
      <c r="GV2085"/>
      <c r="GW2085"/>
      <c r="GX2085"/>
      <c r="GY2085"/>
      <c r="GZ2085"/>
      <c r="HA2085"/>
      <c r="HB2085"/>
      <c r="HC2085"/>
      <c r="HD2085"/>
      <c r="HE2085"/>
    </row>
    <row r="2086" spans="1:213" s="19" customFormat="1" ht="14.4" x14ac:dyDescent="0.3">
      <c r="A2086"/>
      <c r="B2086"/>
      <c r="C2086"/>
      <c r="E2086" s="32">
        <v>40800.589583333334</v>
      </c>
      <c r="F2086" s="21">
        <f t="shared" si="2421"/>
        <v>901.92708333333576</v>
      </c>
      <c r="G2086" s="21">
        <f t="shared" si="2432"/>
        <v>901.92708333333576</v>
      </c>
      <c r="H2086" s="21"/>
      <c r="I2086" s="50">
        <v>1037</v>
      </c>
      <c r="J2086" s="21">
        <v>40834</v>
      </c>
      <c r="K2086" s="21">
        <v>26811</v>
      </c>
      <c r="L2086" s="21">
        <v>56</v>
      </c>
      <c r="M2086" s="124">
        <v>5.77</v>
      </c>
      <c r="N2086" s="22"/>
      <c r="O2086" s="40"/>
      <c r="P2086" s="22"/>
      <c r="Q2086" s="22"/>
      <c r="U2086" s="52">
        <f t="shared" si="2422"/>
        <v>9.2454959484346635E-2</v>
      </c>
      <c r="V2086" s="52">
        <f t="shared" si="2423"/>
        <v>12.535540444749905</v>
      </c>
      <c r="W2086" s="52">
        <f t="shared" si="2424"/>
        <v>6.9804829770777052E-2</v>
      </c>
      <c r="X2086" s="247">
        <f>W2086+V2086+SUM($U$2055:U2086)</f>
        <v>13.484415933057702</v>
      </c>
      <c r="Y2086" s="104">
        <f>W2086+V2086+SUM($U$2055:U2086)-$X$2055</f>
        <v>13.482947760265736</v>
      </c>
      <c r="Z2086" s="42"/>
      <c r="AA2086" s="1">
        <f t="shared" si="2433"/>
        <v>7.8949436475953556E-3</v>
      </c>
      <c r="AB2086" s="41">
        <f t="shared" si="2425"/>
        <v>0.14081182408652457</v>
      </c>
      <c r="AC2086" s="48">
        <f t="shared" si="2426"/>
        <v>19.092024114017292</v>
      </c>
      <c r="AD2086" s="48">
        <f t="shared" si="2427"/>
        <v>3.1532873532851391</v>
      </c>
      <c r="AE2086" s="48">
        <f t="shared" si="2428"/>
        <v>3.7093169889878892</v>
      </c>
      <c r="AF2086" s="48">
        <f t="shared" si="2429"/>
        <v>3.1532873532851395</v>
      </c>
      <c r="AG2086" s="238">
        <f t="shared" si="2430"/>
        <v>0.55602080734233017</v>
      </c>
      <c r="AH2086" s="48">
        <f t="shared" si="2431"/>
        <v>8.8283604196890237E-6</v>
      </c>
      <c r="AI2086" s="48">
        <f>AE2086+AC2086+SUM($AB$2055:AB2086)</f>
        <v>25.860567122335343</v>
      </c>
      <c r="AJ2086" s="48">
        <f>AE2086+AC2086+SUM($AB$2054:AB2086)-$AI$2055</f>
        <v>25.130737650515485</v>
      </c>
      <c r="AK2086" s="46"/>
      <c r="AL2086" s="86"/>
      <c r="AM2086" s="41"/>
      <c r="AN2086" s="41"/>
      <c r="AO2086" s="41"/>
      <c r="AP2086" s="41"/>
      <c r="AQ2086"/>
      <c r="AR2086" s="41"/>
      <c r="AS2086" s="31"/>
      <c r="AT2086" s="41"/>
      <c r="AU2086" s="41"/>
      <c r="AV2086" s="31"/>
      <c r="BC2086" s="1"/>
      <c r="BD2086"/>
      <c r="BE2086"/>
      <c r="BF2086" s="1"/>
      <c r="BG2086"/>
      <c r="BH2086"/>
      <c r="BI2086"/>
      <c r="BJ2086" s="1"/>
      <c r="BK2086" s="1"/>
      <c r="BL2086"/>
      <c r="BM2086" s="1"/>
      <c r="BN2086" s="1"/>
      <c r="BO2086" s="1"/>
      <c r="BP2086" s="1"/>
      <c r="BQ2086" s="1"/>
      <c r="BR2086" s="1"/>
      <c r="BS2086" s="1"/>
      <c r="BT2086" s="22"/>
      <c r="BU2086" s="1"/>
      <c r="BV2086" s="1"/>
      <c r="BW2086" s="1"/>
      <c r="BX2086" s="1"/>
      <c r="BY2086" s="1"/>
      <c r="BZ2086" s="1"/>
      <c r="CA2086" s="1"/>
      <c r="CB2086" s="1"/>
      <c r="CC2086" s="1"/>
      <c r="CD2086" s="1"/>
      <c r="CE2086" s="1"/>
      <c r="CF2086" s="1"/>
      <c r="CG2086" s="1"/>
      <c r="CH2086" s="1"/>
      <c r="CI2086" s="1"/>
      <c r="CJ2086" s="1"/>
      <c r="CK2086" s="1"/>
      <c r="CL2086" s="1"/>
      <c r="CM2086" s="1"/>
      <c r="CN2086" s="1"/>
      <c r="CO2086" s="1"/>
      <c r="CP2086" s="1"/>
      <c r="CQ2086" s="1"/>
      <c r="CR2086" s="1"/>
      <c r="CS2086" s="1"/>
      <c r="CT2086" s="1"/>
      <c r="CU2086" s="1"/>
      <c r="CV2086" s="1"/>
      <c r="CW2086" s="1"/>
      <c r="CX2086" s="1"/>
      <c r="CY2086" s="1"/>
      <c r="CZ2086" s="1"/>
      <c r="DA2086" s="1"/>
      <c r="DB2086" s="1"/>
      <c r="DC2086" s="1"/>
      <c r="DD2086" s="1"/>
      <c r="DE2086" s="1"/>
      <c r="DF2086" s="1"/>
      <c r="DG2086" s="1"/>
      <c r="DH2086" s="1"/>
      <c r="DI2086" s="1"/>
      <c r="DJ2086" s="1"/>
      <c r="DK2086" s="1"/>
      <c r="DL2086" s="1"/>
      <c r="DM2086" s="1"/>
      <c r="DN2086" s="1"/>
      <c r="DO2086" s="1"/>
      <c r="DP2086" s="1"/>
      <c r="DQ2086" s="1"/>
      <c r="DR2086" s="1"/>
      <c r="DS2086" s="1"/>
      <c r="DT2086" s="1"/>
      <c r="DU2086" s="1"/>
      <c r="DV2086" s="1"/>
      <c r="DW2086" s="1"/>
      <c r="DX2086" s="1"/>
      <c r="DY2086" s="1"/>
      <c r="DZ2086" s="1"/>
      <c r="EA2086" s="1"/>
      <c r="EB2086" s="1"/>
      <c r="EC2086" s="1"/>
      <c r="ED2086" s="1"/>
      <c r="EE2086" s="1"/>
      <c r="EF2086" s="1"/>
      <c r="EG2086" s="1"/>
      <c r="EH2086" s="1"/>
      <c r="EI2086" s="1"/>
      <c r="EJ2086" s="1"/>
      <c r="EK2086" s="1"/>
      <c r="EL2086" s="1"/>
      <c r="EM2086" s="1"/>
      <c r="EN2086" s="1"/>
      <c r="EO2086" s="1"/>
      <c r="EP2086" s="1"/>
      <c r="EQ2086" s="1"/>
      <c r="ER2086" s="1"/>
      <c r="ES2086" s="1"/>
      <c r="ET2086" s="1"/>
      <c r="EU2086" s="1"/>
      <c r="EV2086" s="1"/>
      <c r="EW2086" s="1"/>
      <c r="EX2086" s="1"/>
      <c r="EY2086" s="1"/>
      <c r="EZ2086" s="1"/>
      <c r="FA2086" s="1"/>
      <c r="FB2086" s="1"/>
      <c r="FC2086" s="1"/>
      <c r="FD2086" s="1"/>
      <c r="FE2086" s="1"/>
      <c r="FF2086" s="1"/>
      <c r="FG2086" s="1"/>
      <c r="FH2086" s="1"/>
      <c r="FI2086" s="1"/>
      <c r="FJ2086" s="1"/>
      <c r="FK2086" s="1"/>
      <c r="FL2086" s="1"/>
      <c r="FM2086" s="1"/>
      <c r="FN2086" s="1"/>
      <c r="FO2086" s="1"/>
      <c r="FP2086" s="1"/>
      <c r="FQ2086" s="1"/>
      <c r="FR2086" s="1"/>
      <c r="FS2086" s="1"/>
      <c r="FT2086" s="1"/>
      <c r="FU2086" s="1"/>
      <c r="FV2086" s="1"/>
      <c r="FW2086" s="1"/>
      <c r="FX2086" s="1"/>
      <c r="FY2086" s="1"/>
      <c r="FZ2086" s="1"/>
      <c r="GA2086" s="1"/>
      <c r="GB2086" s="1"/>
      <c r="GC2086" s="1"/>
      <c r="GD2086" s="1"/>
      <c r="GE2086" s="1"/>
      <c r="GF2086" s="1"/>
      <c r="GG2086" s="1"/>
      <c r="GH2086" s="1"/>
      <c r="GI2086" s="1"/>
      <c r="GJ2086" s="1"/>
      <c r="GK2086"/>
      <c r="GL2086"/>
      <c r="GM2086"/>
      <c r="GN2086"/>
      <c r="GO2086"/>
      <c r="GP2086"/>
      <c r="GQ2086"/>
      <c r="GR2086"/>
      <c r="GS2086"/>
      <c r="GT2086"/>
      <c r="GU2086"/>
      <c r="GV2086"/>
      <c r="GW2086"/>
      <c r="GX2086"/>
      <c r="GY2086"/>
      <c r="GZ2086"/>
      <c r="HA2086"/>
      <c r="HB2086"/>
      <c r="HC2086"/>
      <c r="HD2086"/>
      <c r="HE2086"/>
    </row>
    <row r="2087" spans="1:213" s="19" customFormat="1" ht="14.4" x14ac:dyDescent="0.3">
      <c r="A2087"/>
      <c r="B2087"/>
      <c r="C2087"/>
      <c r="E2087" s="32">
        <v>40855.477777777778</v>
      </c>
      <c r="F2087" s="21">
        <f t="shared" si="2421"/>
        <v>956.81527777777956</v>
      </c>
      <c r="G2087" s="21">
        <f t="shared" si="2432"/>
        <v>956.81527777777956</v>
      </c>
      <c r="H2087" s="21"/>
      <c r="I2087" s="50">
        <v>1037</v>
      </c>
      <c r="J2087" s="21">
        <v>43924</v>
      </c>
      <c r="K2087" s="21">
        <v>29934</v>
      </c>
      <c r="L2087" s="21">
        <v>23</v>
      </c>
      <c r="M2087" s="124">
        <v>5.77</v>
      </c>
      <c r="N2087" s="22"/>
      <c r="O2087" s="40"/>
      <c r="P2087" s="22"/>
      <c r="Q2087" s="22"/>
      <c r="U2087" s="52">
        <f t="shared" si="2422"/>
        <v>0.1032243018613417</v>
      </c>
      <c r="V2087" s="52">
        <f t="shared" si="2423"/>
        <v>13.995705780207514</v>
      </c>
      <c r="W2087" s="52">
        <f t="shared" si="2424"/>
        <v>7.7935838810877636E-2</v>
      </c>
      <c r="X2087" s="247">
        <f>W2087+V2087+SUM($U$2055:U2087)</f>
        <v>15.055936579416752</v>
      </c>
      <c r="Y2087" s="104">
        <f>W2087+V2087+SUM($U$2055:U2087)-$X$2055</f>
        <v>15.054468406624785</v>
      </c>
      <c r="Z2087" s="42"/>
      <c r="AA2087" s="1">
        <f t="shared" si="2433"/>
        <v>1.7491442057062923E-2</v>
      </c>
      <c r="AB2087" s="41">
        <f t="shared" si="2425"/>
        <v>0.15146736937788374</v>
      </c>
      <c r="AC2087" s="48">
        <f t="shared" si="2426"/>
        <v>20.536760228831255</v>
      </c>
      <c r="AD2087" s="48">
        <f t="shared" si="2427"/>
        <v>3.3919036515084593</v>
      </c>
      <c r="AE2087" s="48">
        <f t="shared" si="2428"/>
        <v>3.9900092918720675</v>
      </c>
      <c r="AF2087" s="48">
        <f t="shared" si="2429"/>
        <v>3.3919036515084593</v>
      </c>
      <c r="AG2087" s="238">
        <f t="shared" si="2430"/>
        <v>0.59809614394143362</v>
      </c>
      <c r="AH2087" s="48">
        <f t="shared" si="2431"/>
        <v>9.4964221745217346E-6</v>
      </c>
      <c r="AI2087" s="48">
        <f>AE2087+AC2087+SUM($AB$2055:AB2087)</f>
        <v>27.737462909411366</v>
      </c>
      <c r="AJ2087" s="48">
        <f>AE2087+AC2087+SUM($AB$2054:AB2087)-$AI$2055</f>
        <v>27.007633437591508</v>
      </c>
      <c r="AK2087" s="46"/>
      <c r="AL2087" s="86"/>
      <c r="AM2087" s="41"/>
      <c r="AN2087" s="41"/>
      <c r="AO2087" s="41"/>
      <c r="AP2087" s="41"/>
      <c r="AQ2087"/>
      <c r="AR2087" s="41"/>
      <c r="AS2087" s="31"/>
      <c r="AT2087" s="41"/>
      <c r="AU2087" s="41"/>
      <c r="AV2087" s="31"/>
      <c r="BC2087" s="1"/>
      <c r="BD2087"/>
      <c r="BE2087"/>
      <c r="BF2087" s="1"/>
      <c r="BG2087"/>
      <c r="BH2087"/>
      <c r="BI2087"/>
      <c r="BJ2087" s="1"/>
      <c r="BK2087" s="1"/>
      <c r="BL2087"/>
      <c r="BM2087" s="1"/>
      <c r="BN2087" s="1"/>
      <c r="BO2087" s="1"/>
      <c r="BP2087" s="1"/>
      <c r="BQ2087" s="1"/>
      <c r="BR2087" s="1"/>
      <c r="BS2087" s="1"/>
      <c r="BT2087" s="22"/>
      <c r="BU2087" s="1"/>
      <c r="BV2087" s="1"/>
      <c r="BW2087" s="1"/>
      <c r="BX2087" s="1"/>
      <c r="BY2087" s="1"/>
      <c r="BZ2087" s="1"/>
      <c r="CA2087" s="1"/>
      <c r="CB2087" s="1"/>
      <c r="CC2087" s="1"/>
      <c r="CD2087" s="1"/>
      <c r="CE2087" s="1"/>
      <c r="CF2087" s="1"/>
      <c r="CG2087" s="1"/>
      <c r="CH2087" s="1"/>
      <c r="CI2087" s="1"/>
      <c r="CJ2087" s="1"/>
      <c r="CK2087" s="1"/>
      <c r="CL2087" s="1"/>
      <c r="CM2087" s="1"/>
      <c r="CN2087" s="1"/>
      <c r="CO2087" s="1"/>
      <c r="CP2087" s="1"/>
      <c r="CQ2087" s="1"/>
      <c r="CR2087" s="1"/>
      <c r="CS2087" s="1"/>
      <c r="CT2087" s="1"/>
      <c r="CU2087" s="1"/>
      <c r="CV2087" s="1"/>
      <c r="CW2087" s="1"/>
      <c r="CX2087" s="1"/>
      <c r="CY2087" s="1"/>
      <c r="CZ2087" s="1"/>
      <c r="DA2087" s="1"/>
      <c r="DB2087" s="1"/>
      <c r="DC2087" s="1"/>
      <c r="DD2087" s="1"/>
      <c r="DE2087" s="1"/>
      <c r="DF2087" s="1"/>
      <c r="DG2087" s="1"/>
      <c r="DH2087" s="1"/>
      <c r="DI2087" s="1"/>
      <c r="DJ2087" s="1"/>
      <c r="DK2087" s="1"/>
      <c r="DL2087" s="1"/>
      <c r="DM2087" s="1"/>
      <c r="DN2087" s="1"/>
      <c r="DO2087" s="1"/>
      <c r="DP2087" s="1"/>
      <c r="DQ2087" s="1"/>
      <c r="DR2087" s="1"/>
      <c r="DS2087" s="1"/>
      <c r="DT2087" s="1"/>
      <c r="DU2087" s="1"/>
      <c r="DV2087" s="1"/>
      <c r="DW2087" s="1"/>
      <c r="DX2087" s="1"/>
      <c r="DY2087" s="1"/>
      <c r="DZ2087" s="1"/>
      <c r="EA2087" s="1"/>
      <c r="EB2087" s="1"/>
      <c r="EC2087" s="1"/>
      <c r="ED2087" s="1"/>
      <c r="EE2087" s="1"/>
      <c r="EF2087" s="1"/>
      <c r="EG2087" s="1"/>
      <c r="EH2087" s="1"/>
      <c r="EI2087" s="1"/>
      <c r="EJ2087" s="1"/>
      <c r="EK2087" s="1"/>
      <c r="EL2087" s="1"/>
      <c r="EM2087" s="1"/>
      <c r="EN2087" s="1"/>
      <c r="EO2087" s="1"/>
      <c r="EP2087" s="1"/>
      <c r="EQ2087" s="1"/>
      <c r="ER2087" s="1"/>
      <c r="ES2087" s="1"/>
      <c r="ET2087" s="1"/>
      <c r="EU2087" s="1"/>
      <c r="EV2087" s="1"/>
      <c r="EW2087" s="1"/>
      <c r="EX2087" s="1"/>
      <c r="EY2087" s="1"/>
      <c r="EZ2087" s="1"/>
      <c r="FA2087" s="1"/>
      <c r="FB2087" s="1"/>
      <c r="FC2087" s="1"/>
      <c r="FD2087" s="1"/>
      <c r="FE2087" s="1"/>
      <c r="FF2087" s="1"/>
      <c r="FG2087" s="1"/>
      <c r="FH2087" s="1"/>
      <c r="FI2087" s="1"/>
      <c r="FJ2087" s="1"/>
      <c r="FK2087" s="1"/>
      <c r="FL2087" s="1"/>
      <c r="FM2087" s="1"/>
      <c r="FN2087" s="1"/>
      <c r="FO2087" s="1"/>
      <c r="FP2087" s="1"/>
      <c r="FQ2087" s="1"/>
      <c r="FR2087" s="1"/>
      <c r="FS2087" s="1"/>
      <c r="FT2087" s="1"/>
      <c r="FU2087" s="1"/>
      <c r="FV2087" s="1"/>
      <c r="FW2087" s="1"/>
      <c r="FX2087" s="1"/>
      <c r="FY2087" s="1"/>
      <c r="FZ2087" s="1"/>
      <c r="GA2087" s="1"/>
      <c r="GB2087" s="1"/>
      <c r="GC2087" s="1"/>
      <c r="GD2087" s="1"/>
      <c r="GE2087" s="1"/>
      <c r="GF2087" s="1"/>
      <c r="GG2087" s="1"/>
      <c r="GH2087" s="1"/>
      <c r="GI2087" s="1"/>
      <c r="GJ2087" s="1"/>
      <c r="GK2087"/>
      <c r="GL2087"/>
      <c r="GM2087"/>
      <c r="GN2087"/>
      <c r="GO2087"/>
      <c r="GP2087"/>
      <c r="GQ2087"/>
      <c r="GR2087"/>
      <c r="GS2087"/>
      <c r="GT2087"/>
      <c r="GU2087"/>
      <c r="GV2087"/>
      <c r="GW2087"/>
      <c r="GX2087"/>
      <c r="GY2087"/>
      <c r="GZ2087"/>
      <c r="HA2087"/>
      <c r="HB2087"/>
      <c r="HC2087"/>
      <c r="HD2087"/>
      <c r="HE2087"/>
    </row>
    <row r="2088" spans="1:213" s="19" customFormat="1" ht="14.4" x14ac:dyDescent="0.3">
      <c r="A2088"/>
      <c r="B2088"/>
      <c r="C2088"/>
      <c r="E2088" s="32">
        <v>40945.593055555553</v>
      </c>
      <c r="F2088" s="21">
        <f t="shared" si="2421"/>
        <v>1046.9305555555547</v>
      </c>
      <c r="G2088" s="21">
        <f t="shared" si="2432"/>
        <v>1046.9305555555547</v>
      </c>
      <c r="H2088" s="21"/>
      <c r="I2088" s="50">
        <v>1037</v>
      </c>
      <c r="J2088" s="21">
        <v>48425</v>
      </c>
      <c r="K2088" s="21">
        <v>32263</v>
      </c>
      <c r="L2088" s="21">
        <v>30</v>
      </c>
      <c r="M2088" s="124">
        <v>5.77</v>
      </c>
      <c r="N2088" s="22"/>
      <c r="O2088" s="40"/>
      <c r="P2088" s="22"/>
      <c r="Q2088" s="22"/>
      <c r="U2088" s="52">
        <f t="shared" si="2422"/>
        <v>0.1112556173900069</v>
      </c>
      <c r="V2088" s="52">
        <f t="shared" si="2423"/>
        <v>15.084634715936227</v>
      </c>
      <c r="W2088" s="52">
        <f t="shared" si="2424"/>
        <v>8.3999598034186718E-2</v>
      </c>
      <c r="X2088" s="247">
        <f>W2088+V2088+SUM($U$2055:U2088)</f>
        <v>16.262184891758782</v>
      </c>
      <c r="Y2088" s="104">
        <f>W2088+V2088+SUM($U$2055:U2088)-$X$2055</f>
        <v>16.260716718966815</v>
      </c>
      <c r="Z2088" s="42"/>
      <c r="AA2088" s="1">
        <f t="shared" si="2433"/>
        <v>1.6841232110796502E-2</v>
      </c>
      <c r="AB2088" s="41">
        <f t="shared" si="2425"/>
        <v>0.16698860217931019</v>
      </c>
      <c r="AC2088" s="48">
        <f t="shared" si="2426"/>
        <v>22.641212414196193</v>
      </c>
      <c r="AD2088" s="48">
        <f t="shared" si="2427"/>
        <v>3.7394803370434655</v>
      </c>
      <c r="AE2088" s="48">
        <f t="shared" si="2428"/>
        <v>4.3988753291800577</v>
      </c>
      <c r="AF2088" s="48">
        <f t="shared" si="2429"/>
        <v>3.7394803370434646</v>
      </c>
      <c r="AG2088" s="238">
        <f t="shared" si="2430"/>
        <v>0.65938452259274938</v>
      </c>
      <c r="AH2088" s="48">
        <f t="shared" si="2431"/>
        <v>1.0469543843939874E-5</v>
      </c>
      <c r="AI2088" s="48">
        <f>AE2088+AC2088+SUM($AB$2055:AB2088)</f>
        <v>30.417769734263608</v>
      </c>
      <c r="AJ2088" s="48">
        <f>AE2088+AC2088+SUM($AB$2054:AB2088)-$AI$2055</f>
        <v>29.68794026244375</v>
      </c>
      <c r="AK2088" s="46"/>
      <c r="AL2088" s="86"/>
      <c r="AM2088" s="41"/>
      <c r="AN2088" s="41"/>
      <c r="AO2088" s="41"/>
      <c r="AP2088" s="41"/>
      <c r="AQ2088"/>
      <c r="AR2088" s="41"/>
      <c r="AS2088" s="31"/>
      <c r="AT2088" s="41"/>
      <c r="AU2088" s="41"/>
      <c r="AV2088" s="31"/>
      <c r="BC2088" s="1"/>
      <c r="BD2088"/>
      <c r="BE2088"/>
      <c r="BF2088" s="1"/>
      <c r="BG2088"/>
      <c r="BH2088"/>
      <c r="BI2088"/>
      <c r="BJ2088" s="1"/>
      <c r="BK2088" s="1"/>
      <c r="BL2088"/>
      <c r="BM2088" s="1"/>
      <c r="BN2088" s="1"/>
      <c r="BO2088" s="1"/>
      <c r="BP2088" s="1"/>
      <c r="BQ2088" s="1"/>
      <c r="BR2088" s="1"/>
      <c r="BS2088" s="1"/>
      <c r="BT2088" s="22"/>
      <c r="BU2088" s="1"/>
      <c r="BV2088" s="1"/>
      <c r="BW2088" s="1"/>
      <c r="BX2088" s="1"/>
      <c r="BY2088" s="1"/>
      <c r="BZ2088" s="1"/>
      <c r="CA2088" s="1"/>
      <c r="CB2088" s="1"/>
      <c r="CC2088" s="1"/>
      <c r="CD2088" s="1"/>
      <c r="CE2088" s="1"/>
      <c r="CF2088" s="1"/>
      <c r="CG2088" s="1"/>
      <c r="CH2088" s="1"/>
      <c r="CI2088" s="1"/>
      <c r="CJ2088" s="1"/>
      <c r="CK2088" s="1"/>
      <c r="CL2088" s="1"/>
      <c r="CM2088" s="1"/>
      <c r="CN2088" s="1"/>
      <c r="CO2088" s="1"/>
      <c r="CP2088" s="1"/>
      <c r="CQ2088" s="1"/>
      <c r="CR2088" s="1"/>
      <c r="CS2088" s="1"/>
      <c r="CT2088" s="1"/>
      <c r="CU2088" s="1"/>
      <c r="CV2088" s="1"/>
      <c r="CW2088" s="1"/>
      <c r="CX2088" s="1"/>
      <c r="CY2088" s="1"/>
      <c r="CZ2088" s="1"/>
      <c r="DA2088" s="1"/>
      <c r="DB2088" s="1"/>
      <c r="DC2088" s="1"/>
      <c r="DD2088" s="1"/>
      <c r="DE2088" s="1"/>
      <c r="DF2088" s="1"/>
      <c r="DG2088" s="1"/>
      <c r="DH2088" s="1"/>
      <c r="DI2088" s="1"/>
      <c r="DJ2088" s="1"/>
      <c r="DK2088" s="1"/>
      <c r="DL2088" s="1"/>
      <c r="DM2088" s="1"/>
      <c r="DN2088" s="1"/>
      <c r="DO2088" s="1"/>
      <c r="DP2088" s="1"/>
      <c r="DQ2088" s="1"/>
      <c r="DR2088" s="1"/>
      <c r="DS2088" s="1"/>
      <c r="DT2088" s="1"/>
      <c r="DU2088" s="1"/>
      <c r="DV2088" s="1"/>
      <c r="DW2088" s="1"/>
      <c r="DX2088" s="1"/>
      <c r="DY2088" s="1"/>
      <c r="DZ2088" s="1"/>
      <c r="EA2088" s="1"/>
      <c r="EB2088" s="1"/>
      <c r="EC2088" s="1"/>
      <c r="ED2088" s="1"/>
      <c r="EE2088" s="1"/>
      <c r="EF2088" s="1"/>
      <c r="EG2088" s="1"/>
      <c r="EH2088" s="1"/>
      <c r="EI2088" s="1"/>
      <c r="EJ2088" s="1"/>
      <c r="EK2088" s="1"/>
      <c r="EL2088" s="1"/>
      <c r="EM2088" s="1"/>
      <c r="EN2088" s="1"/>
      <c r="EO2088" s="1"/>
      <c r="EP2088" s="1"/>
      <c r="EQ2088" s="1"/>
      <c r="ER2088" s="1"/>
      <c r="ES2088" s="1"/>
      <c r="ET2088" s="1"/>
      <c r="EU2088" s="1"/>
      <c r="EV2088" s="1"/>
      <c r="EW2088" s="1"/>
      <c r="EX2088" s="1"/>
      <c r="EY2088" s="1"/>
      <c r="EZ2088" s="1"/>
      <c r="FA2088" s="1"/>
      <c r="FB2088" s="1"/>
      <c r="FC2088" s="1"/>
      <c r="FD2088" s="1"/>
      <c r="FE2088" s="1"/>
      <c r="FF2088" s="1"/>
      <c r="FG2088" s="1"/>
      <c r="FH2088" s="1"/>
      <c r="FI2088" s="1"/>
      <c r="FJ2088" s="1"/>
      <c r="FK2088" s="1"/>
      <c r="FL2088" s="1"/>
      <c r="FM2088" s="1"/>
      <c r="FN2088" s="1"/>
      <c r="FO2088" s="1"/>
      <c r="FP2088" s="1"/>
      <c r="FQ2088" s="1"/>
      <c r="FR2088" s="1"/>
      <c r="FS2088" s="1"/>
      <c r="FT2088" s="1"/>
      <c r="FU2088" s="1"/>
      <c r="FV2088" s="1"/>
      <c r="FW2088" s="1"/>
      <c r="FX2088" s="1"/>
      <c r="FY2088" s="1"/>
      <c r="FZ2088" s="1"/>
      <c r="GA2088" s="1"/>
      <c r="GB2088" s="1"/>
      <c r="GC2088" s="1"/>
      <c r="GD2088" s="1"/>
      <c r="GE2088" s="1"/>
      <c r="GF2088" s="1"/>
      <c r="GG2088" s="1"/>
      <c r="GH2088" s="1"/>
      <c r="GI2088" s="1"/>
      <c r="GJ2088" s="1"/>
      <c r="GK2088"/>
      <c r="GL2088"/>
      <c r="GM2088"/>
      <c r="GN2088"/>
      <c r="GO2088"/>
      <c r="GP2088"/>
      <c r="GQ2088"/>
      <c r="GR2088"/>
      <c r="GS2088"/>
      <c r="GT2088"/>
      <c r="GU2088"/>
      <c r="GV2088"/>
      <c r="GW2088"/>
      <c r="GX2088"/>
      <c r="GY2088"/>
      <c r="GZ2088"/>
      <c r="HA2088"/>
      <c r="HB2088"/>
      <c r="HC2088"/>
      <c r="HD2088"/>
      <c r="HE2088"/>
    </row>
    <row r="2089" spans="1:213" s="19" customFormat="1" ht="14.4" x14ac:dyDescent="0.3">
      <c r="A2089"/>
      <c r="B2089"/>
      <c r="C2089"/>
      <c r="E2089" s="32">
        <v>41017.444444444445</v>
      </c>
      <c r="F2089" s="21">
        <f t="shared" si="2421"/>
        <v>1118.7819444444467</v>
      </c>
      <c r="G2089" s="21">
        <f t="shared" si="2432"/>
        <v>1118.7819444444467</v>
      </c>
      <c r="H2089" s="21"/>
      <c r="I2089" s="50">
        <v>1037</v>
      </c>
      <c r="J2089" s="21">
        <v>48687</v>
      </c>
      <c r="K2089" s="21">
        <v>34381</v>
      </c>
      <c r="L2089" s="21">
        <v>16</v>
      </c>
      <c r="M2089" s="124">
        <v>5.77</v>
      </c>
      <c r="N2089" s="22"/>
      <c r="O2089" s="40"/>
      <c r="P2089" s="22"/>
      <c r="Q2089" s="22"/>
      <c r="U2089" s="52">
        <f t="shared" si="2422"/>
        <v>0.11855932124990942</v>
      </c>
      <c r="V2089" s="52">
        <f t="shared" si="2423"/>
        <v>16.074910149973757</v>
      </c>
      <c r="W2089" s="52">
        <f t="shared" si="2424"/>
        <v>8.9513999938424002E-2</v>
      </c>
      <c r="X2089" s="247">
        <f>W2089+V2089+SUM($U$2055:U2089)</f>
        <v>17.376534048950461</v>
      </c>
      <c r="Y2089" s="104">
        <f>W2089+V2089+SUM($U$2055:U2089)-$X$2055</f>
        <v>17.375065876158494</v>
      </c>
      <c r="Z2089" s="42"/>
      <c r="AA2089" s="1">
        <f t="shared" si="2433"/>
        <v>1.7161098009761268E-2</v>
      </c>
      <c r="AB2089" s="41">
        <f t="shared" si="2425"/>
        <v>0.16789208207132836</v>
      </c>
      <c r="AC2089" s="48">
        <f t="shared" si="2426"/>
        <v>22.763711075063913</v>
      </c>
      <c r="AD2089" s="48">
        <f t="shared" si="2427"/>
        <v>3.7597125280255077</v>
      </c>
      <c r="AE2089" s="48">
        <f t="shared" si="2428"/>
        <v>4.4226751296187823</v>
      </c>
      <c r="AF2089" s="48">
        <f t="shared" si="2429"/>
        <v>3.7597125280255077</v>
      </c>
      <c r="AG2089" s="238">
        <f t="shared" si="2430"/>
        <v>0.66295207540471246</v>
      </c>
      <c r="AH2089" s="48">
        <f t="shared" si="2431"/>
        <v>1.0526188562310806E-5</v>
      </c>
      <c r="AI2089" s="48">
        <f>AE2089+AC2089+SUM($AB$2055:AB2089)</f>
        <v>30.731960277641377</v>
      </c>
      <c r="AJ2089" s="48">
        <f>AE2089+AC2089+SUM($AB$2054:AB2089)-$AI$2055</f>
        <v>30.002130805821519</v>
      </c>
      <c r="AK2089" s="46"/>
      <c r="AL2089" s="86"/>
      <c r="AM2089" s="41"/>
      <c r="AN2089" s="41"/>
      <c r="AO2089" s="41"/>
      <c r="AP2089" s="41"/>
      <c r="AQ2089"/>
      <c r="AR2089" s="41"/>
      <c r="AS2089" s="31"/>
      <c r="AT2089" s="41"/>
      <c r="AU2089" s="41"/>
      <c r="AV2089" s="31"/>
      <c r="BC2089" s="1"/>
      <c r="BD2089"/>
      <c r="BE2089"/>
      <c r="BF2089" s="1"/>
      <c r="BG2089"/>
      <c r="BH2089"/>
      <c r="BI2089"/>
      <c r="BJ2089" s="1"/>
      <c r="BK2089" s="1"/>
      <c r="BL2089"/>
      <c r="BM2089" s="1"/>
      <c r="BN2089" s="1"/>
      <c r="BO2089" s="1"/>
      <c r="BP2089" s="1"/>
      <c r="BQ2089" s="1"/>
      <c r="BR2089" s="1"/>
      <c r="BS2089" s="1"/>
      <c r="BT2089" s="22"/>
      <c r="BU2089" s="1"/>
      <c r="BV2089" s="1"/>
      <c r="BW2089" s="1"/>
      <c r="BX2089" s="1"/>
      <c r="BY2089" s="1"/>
      <c r="BZ2089" s="1"/>
      <c r="CA2089" s="1"/>
      <c r="CB2089" s="1"/>
      <c r="CC2089" s="1"/>
      <c r="CD2089" s="1"/>
      <c r="CE2089" s="1"/>
      <c r="CF2089" s="1"/>
      <c r="CG2089" s="1"/>
      <c r="CH2089" s="1"/>
      <c r="CI2089" s="1"/>
      <c r="CJ2089" s="1"/>
      <c r="CK2089" s="1"/>
      <c r="CL2089" s="1"/>
      <c r="CM2089" s="1"/>
      <c r="CN2089" s="1"/>
      <c r="CO2089" s="1"/>
      <c r="CP2089" s="1"/>
      <c r="CQ2089" s="1"/>
      <c r="CR2089" s="1"/>
      <c r="CS2089" s="1"/>
      <c r="CT2089" s="1"/>
      <c r="CU2089" s="1"/>
      <c r="CV2089" s="1"/>
      <c r="CW2089" s="1"/>
      <c r="CX2089" s="1"/>
      <c r="CY2089" s="1"/>
      <c r="CZ2089" s="1"/>
      <c r="DA2089" s="1"/>
      <c r="DB2089" s="1"/>
      <c r="DC2089" s="1"/>
      <c r="DD2089" s="1"/>
      <c r="DE2089" s="1"/>
      <c r="DF2089" s="1"/>
      <c r="DG2089" s="1"/>
      <c r="DH2089" s="1"/>
      <c r="DI2089" s="1"/>
      <c r="DJ2089" s="1"/>
      <c r="DK2089" s="1"/>
      <c r="DL2089" s="1"/>
      <c r="DM2089" s="1"/>
      <c r="DN2089" s="1"/>
      <c r="DO2089" s="1"/>
      <c r="DP2089" s="1"/>
      <c r="DQ2089" s="1"/>
      <c r="DR2089" s="1"/>
      <c r="DS2089" s="1"/>
      <c r="DT2089" s="1"/>
      <c r="DU2089" s="1"/>
      <c r="DV2089" s="1"/>
      <c r="DW2089" s="1"/>
      <c r="DX2089" s="1"/>
      <c r="DY2089" s="1"/>
      <c r="DZ2089" s="1"/>
      <c r="EA2089" s="1"/>
      <c r="EB2089" s="1"/>
      <c r="EC2089" s="1"/>
      <c r="ED2089" s="1"/>
      <c r="EE2089" s="1"/>
      <c r="EF2089" s="1"/>
      <c r="EG2089" s="1"/>
      <c r="EH2089" s="1"/>
      <c r="EI2089" s="1"/>
      <c r="EJ2089" s="1"/>
      <c r="EK2089" s="1"/>
      <c r="EL2089" s="1"/>
      <c r="EM2089" s="1"/>
      <c r="EN2089" s="1"/>
      <c r="EO2089" s="1"/>
      <c r="EP2089" s="1"/>
      <c r="EQ2089" s="1"/>
      <c r="ER2089" s="1"/>
      <c r="ES2089" s="1"/>
      <c r="ET2089" s="1"/>
      <c r="EU2089" s="1"/>
      <c r="EV2089" s="1"/>
      <c r="EW2089" s="1"/>
      <c r="EX2089" s="1"/>
      <c r="EY2089" s="1"/>
      <c r="EZ2089" s="1"/>
      <c r="FA2089" s="1"/>
      <c r="FB2089" s="1"/>
      <c r="FC2089" s="1"/>
      <c r="FD2089" s="1"/>
      <c r="FE2089" s="1"/>
      <c r="FF2089" s="1"/>
      <c r="FG2089" s="1"/>
      <c r="FH2089" s="1"/>
      <c r="FI2089" s="1"/>
      <c r="FJ2089" s="1"/>
      <c r="FK2089" s="1"/>
      <c r="FL2089" s="1"/>
      <c r="FM2089" s="1"/>
      <c r="FN2089" s="1"/>
      <c r="FO2089" s="1"/>
      <c r="FP2089" s="1"/>
      <c r="FQ2089" s="1"/>
      <c r="FR2089" s="1"/>
      <c r="FS2089" s="1"/>
      <c r="FT2089" s="1"/>
      <c r="FU2089" s="1"/>
      <c r="FV2089" s="1"/>
      <c r="FW2089" s="1"/>
      <c r="FX2089" s="1"/>
      <c r="FY2089" s="1"/>
      <c r="FZ2089" s="1"/>
      <c r="GA2089" s="1"/>
      <c r="GB2089" s="1"/>
      <c r="GC2089" s="1"/>
      <c r="GD2089" s="1"/>
      <c r="GE2089" s="1"/>
      <c r="GF2089" s="1"/>
      <c r="GG2089" s="1"/>
      <c r="GH2089" s="1"/>
      <c r="GI2089" s="1"/>
      <c r="GJ2089" s="1"/>
      <c r="GK2089"/>
      <c r="GL2089"/>
      <c r="GM2089"/>
      <c r="GN2089"/>
      <c r="GO2089"/>
      <c r="GP2089"/>
      <c r="GQ2089"/>
      <c r="GR2089"/>
      <c r="GS2089"/>
      <c r="GT2089"/>
      <c r="GU2089"/>
      <c r="GV2089"/>
      <c r="GW2089"/>
      <c r="GX2089"/>
      <c r="GY2089"/>
      <c r="GZ2089"/>
      <c r="HA2089"/>
      <c r="HB2089"/>
      <c r="HC2089"/>
      <c r="HD2089"/>
      <c r="HE2089"/>
    </row>
    <row r="2090" spans="1:213" s="19" customFormat="1" ht="14.4" x14ac:dyDescent="0.3">
      <c r="A2090"/>
      <c r="B2090"/>
      <c r="C2090"/>
      <c r="E2090" s="32">
        <v>41085.633333333331</v>
      </c>
      <c r="F2090" s="21">
        <f t="shared" si="2421"/>
        <v>1186.9708333333328</v>
      </c>
      <c r="G2090" s="21">
        <f t="shared" si="2432"/>
        <v>1186.9708333333328</v>
      </c>
      <c r="H2090" s="21"/>
      <c r="I2090" s="50">
        <v>1037</v>
      </c>
      <c r="J2090" s="21">
        <v>46183</v>
      </c>
      <c r="K2090" s="21">
        <v>33503</v>
      </c>
      <c r="L2090" s="21">
        <v>65</v>
      </c>
      <c r="M2090" s="124">
        <v>5.77</v>
      </c>
      <c r="N2090" s="22"/>
      <c r="O2090" s="40"/>
      <c r="P2090" s="22"/>
      <c r="Q2090" s="22"/>
      <c r="U2090" s="52">
        <f t="shared" si="2422"/>
        <v>0.11553162909268827</v>
      </c>
      <c r="V2090" s="52">
        <f t="shared" si="2423"/>
        <v>15.664399370424677</v>
      </c>
      <c r="W2090" s="52">
        <f t="shared" si="2424"/>
        <v>8.7228048629679741E-2</v>
      </c>
      <c r="X2090" s="247">
        <f>W2090+V2090+SUM($U$2055:U2090)</f>
        <v>17.079268947185323</v>
      </c>
      <c r="Y2090" s="104">
        <f>W2090+V2090+SUM($U$2055:U2090)-$X$2055</f>
        <v>17.077800774393356</v>
      </c>
      <c r="Z2090" s="42"/>
      <c r="AA2090" s="1">
        <f t="shared" si="2433"/>
        <v>9.6314522620315583E-3</v>
      </c>
      <c r="AB2090" s="41">
        <f t="shared" si="2425"/>
        <v>0.15925729714913955</v>
      </c>
      <c r="AC2090" s="48">
        <f t="shared" si="2426"/>
        <v>21.592960514709816</v>
      </c>
      <c r="AD2090" s="48">
        <f t="shared" si="2427"/>
        <v>3.5663483821513347</v>
      </c>
      <c r="AE2090" s="48">
        <f t="shared" si="2428"/>
        <v>4.1952144414563266</v>
      </c>
      <c r="AF2090" s="48">
        <f t="shared" si="2429"/>
        <v>3.5663483821513338</v>
      </c>
      <c r="AG2090" s="238">
        <f t="shared" si="2430"/>
        <v>0.62885607448427361</v>
      </c>
      <c r="AH2090" s="48">
        <f t="shared" si="2431"/>
        <v>9.984820719559633E-6</v>
      </c>
      <c r="AI2090" s="48">
        <f>AE2090+AC2090+SUM($AB$2055:AB2090)</f>
        <v>29.493006326273964</v>
      </c>
      <c r="AJ2090" s="48">
        <f>AE2090+AC2090+SUM($AB$2054:AB2090)-$AI$2055</f>
        <v>28.763176854454105</v>
      </c>
      <c r="AK2090" s="46"/>
      <c r="AL2090" s="86"/>
      <c r="AM2090" s="41"/>
      <c r="AN2090" s="25"/>
      <c r="AO2090" s="25"/>
      <c r="AP2090" s="25"/>
      <c r="AQ2090"/>
      <c r="AR2090" s="41"/>
      <c r="AS2090" s="31"/>
      <c r="AT2090" s="41"/>
      <c r="AU2090" s="41"/>
      <c r="AV2090" s="31"/>
      <c r="BC2090" s="1"/>
      <c r="BD2090"/>
      <c r="BE2090"/>
      <c r="BF2090" s="1"/>
      <c r="BG2090"/>
      <c r="BH2090"/>
      <c r="BI2090"/>
      <c r="BJ2090" s="1"/>
      <c r="BK2090" s="1"/>
      <c r="BL2090"/>
      <c r="BM2090" s="1"/>
      <c r="BN2090" s="1"/>
      <c r="BO2090" s="1"/>
      <c r="BP2090" s="1"/>
      <c r="BQ2090" s="1"/>
      <c r="BR2090" s="1"/>
      <c r="BS2090" s="1"/>
      <c r="BT2090" s="22"/>
      <c r="BU2090" s="1"/>
      <c r="BV2090" s="1"/>
      <c r="BW2090" s="1"/>
      <c r="BX2090" s="1"/>
      <c r="BY2090" s="1"/>
      <c r="BZ2090" s="1"/>
      <c r="CA2090" s="1"/>
      <c r="CB2090" s="1"/>
      <c r="CC2090" s="1"/>
      <c r="CD2090" s="1"/>
      <c r="CE2090" s="1"/>
      <c r="CF2090" s="1"/>
      <c r="CG2090" s="1"/>
      <c r="CH2090" s="1"/>
      <c r="CI2090" s="1"/>
      <c r="CJ2090" s="1"/>
      <c r="CK2090" s="1"/>
      <c r="CL2090" s="1"/>
      <c r="CM2090" s="1"/>
      <c r="CN2090" s="1"/>
      <c r="CO2090" s="1"/>
      <c r="CP2090" s="1"/>
      <c r="CQ2090" s="1"/>
      <c r="CR2090" s="1"/>
      <c r="CS2090" s="1"/>
      <c r="CT2090" s="1"/>
      <c r="CU2090" s="1"/>
      <c r="CV2090" s="1"/>
      <c r="CW2090" s="1"/>
      <c r="CX2090" s="1"/>
      <c r="CY2090" s="1"/>
      <c r="CZ2090" s="1"/>
      <c r="DA2090" s="1"/>
      <c r="DB2090" s="1"/>
      <c r="DC2090" s="1"/>
      <c r="DD2090" s="1"/>
      <c r="DE2090" s="1"/>
      <c r="DF2090" s="1"/>
      <c r="DG2090" s="1"/>
      <c r="DH2090" s="1"/>
      <c r="DI2090" s="1"/>
      <c r="DJ2090" s="1"/>
      <c r="DK2090" s="1"/>
      <c r="DL2090" s="1"/>
      <c r="DM2090" s="1"/>
      <c r="DN2090" s="1"/>
      <c r="DO2090" s="1"/>
      <c r="DP2090" s="1"/>
      <c r="DQ2090" s="1"/>
      <c r="DR2090" s="1"/>
      <c r="DS2090" s="1"/>
      <c r="DT2090" s="1"/>
      <c r="DU2090" s="1"/>
      <c r="DV2090" s="1"/>
      <c r="DW2090" s="1"/>
      <c r="DX2090" s="1"/>
      <c r="DY2090" s="1"/>
      <c r="DZ2090" s="1"/>
      <c r="EA2090" s="1"/>
      <c r="EB2090" s="1"/>
      <c r="EC2090" s="1"/>
      <c r="ED2090" s="1"/>
      <c r="EE2090" s="1"/>
      <c r="EF2090" s="1"/>
      <c r="EG2090" s="1"/>
      <c r="EH2090" s="1"/>
      <c r="EI2090" s="1"/>
      <c r="EJ2090" s="1"/>
      <c r="EK2090" s="1"/>
      <c r="EL2090" s="1"/>
      <c r="EM2090" s="1"/>
      <c r="EN2090" s="1"/>
      <c r="EO2090" s="1"/>
      <c r="EP2090" s="1"/>
      <c r="EQ2090" s="1"/>
      <c r="ER2090" s="1"/>
      <c r="ES2090" s="1"/>
      <c r="ET2090" s="1"/>
      <c r="EU2090" s="1"/>
      <c r="EV2090" s="1"/>
      <c r="EW2090" s="1"/>
      <c r="EX2090" s="1"/>
      <c r="EY2090" s="1"/>
      <c r="EZ2090" s="1"/>
      <c r="FA2090" s="1"/>
      <c r="FB2090" s="1"/>
      <c r="FC2090" s="1"/>
      <c r="FD2090" s="1"/>
      <c r="FE2090" s="1"/>
      <c r="FF2090" s="1"/>
      <c r="FG2090" s="1"/>
      <c r="FH2090" s="1"/>
      <c r="FI2090" s="1"/>
      <c r="FJ2090" s="1"/>
      <c r="FK2090" s="1"/>
      <c r="FL2090" s="1"/>
      <c r="FM2090" s="1"/>
      <c r="FN2090" s="1"/>
      <c r="FO2090" s="1"/>
      <c r="FP2090" s="1"/>
      <c r="FQ2090" s="1"/>
      <c r="FR2090" s="1"/>
      <c r="FS2090" s="1"/>
      <c r="FT2090" s="1"/>
      <c r="FU2090" s="1"/>
      <c r="FV2090" s="1"/>
      <c r="FW2090" s="1"/>
      <c r="FX2090" s="1"/>
      <c r="FY2090" s="1"/>
      <c r="FZ2090" s="1"/>
      <c r="GA2090" s="1"/>
      <c r="GB2090" s="1"/>
      <c r="GC2090" s="1"/>
      <c r="GD2090" s="1"/>
      <c r="GE2090" s="1"/>
      <c r="GF2090" s="1"/>
      <c r="GG2090" s="1"/>
      <c r="GH2090" s="1"/>
      <c r="GI2090" s="1"/>
      <c r="GJ2090" s="1"/>
      <c r="GK2090"/>
      <c r="GL2090"/>
      <c r="GM2090"/>
      <c r="GN2090"/>
      <c r="GO2090"/>
      <c r="GP2090"/>
      <c r="GQ2090"/>
      <c r="GR2090"/>
      <c r="GS2090"/>
      <c r="GT2090"/>
      <c r="GU2090"/>
      <c r="GV2090"/>
      <c r="GW2090"/>
      <c r="GX2090"/>
      <c r="GY2090"/>
      <c r="GZ2090"/>
      <c r="HA2090"/>
      <c r="HB2090"/>
      <c r="HC2090"/>
      <c r="HD2090"/>
      <c r="HE2090"/>
    </row>
    <row r="2091" spans="1:213" ht="14.4" x14ac:dyDescent="0.3">
      <c r="E2091" s="32">
        <v>41131.45416666667</v>
      </c>
      <c r="F2091" s="21">
        <f t="shared" si="2421"/>
        <v>1232.7916666666715</v>
      </c>
      <c r="G2091" s="21">
        <f t="shared" si="2432"/>
        <v>1232.7916666666715</v>
      </c>
      <c r="H2091" s="21"/>
      <c r="I2091" s="50">
        <v>1037</v>
      </c>
      <c r="J2091" s="21">
        <v>47640</v>
      </c>
      <c r="K2091" s="21">
        <v>34075</v>
      </c>
      <c r="L2091" s="21">
        <v>33</v>
      </c>
      <c r="M2091" s="124">
        <v>5.77</v>
      </c>
      <c r="O2091" s="40"/>
      <c r="U2091" s="52">
        <f t="shared" si="2422"/>
        <v>0.11750411191037678</v>
      </c>
      <c r="V2091" s="52">
        <f t="shared" si="2423"/>
        <v>15.931839194914511</v>
      </c>
      <c r="W2091" s="52">
        <f t="shared" si="2424"/>
        <v>8.8717301646310406E-2</v>
      </c>
      <c r="X2091" s="247">
        <f>W2091+V2091+SUM($U$2055:U2091)</f>
        <v>17.465702136602165</v>
      </c>
      <c r="Y2091" s="104">
        <f>W2091+V2091+SUM($U$2055:U2091)-$X$2055</f>
        <v>17.464233963810198</v>
      </c>
      <c r="Z2091" s="42"/>
      <c r="AA2091" s="1">
        <f t="shared" si="2433"/>
        <v>5.3851615774333401E-3</v>
      </c>
      <c r="AB2091" s="41">
        <f t="shared" si="2425"/>
        <v>0.16428161089979015</v>
      </c>
      <c r="AC2091" s="48">
        <f t="shared" si="2426"/>
        <v>22.274183983733746</v>
      </c>
      <c r="AD2091" s="48">
        <f t="shared" si="2427"/>
        <v>3.6788609862003239</v>
      </c>
      <c r="AE2091" s="48">
        <f t="shared" si="2428"/>
        <v>4.3275667667968607</v>
      </c>
      <c r="AF2091" s="48">
        <f t="shared" si="2429"/>
        <v>3.6788609862003239</v>
      </c>
      <c r="AG2091" s="238">
        <f t="shared" si="2430"/>
        <v>0.64869548077064709</v>
      </c>
      <c r="AH2091" s="48">
        <f t="shared" si="2431"/>
        <v>1.0299825890042244E-5</v>
      </c>
      <c r="AI2091" s="48">
        <f>AE2091+AC2091+SUM($AB$2055:AB2091)</f>
        <v>30.47086373153822</v>
      </c>
      <c r="AJ2091" s="48">
        <f>AE2091+AC2091+SUM($AB$2054:AB2091)-$AI$2055</f>
        <v>29.741034259718361</v>
      </c>
      <c r="AK2091" s="46"/>
      <c r="AL2091" s="86"/>
      <c r="AM2091" s="41"/>
      <c r="AQ2091"/>
      <c r="AR2091" s="41"/>
      <c r="AT2091" s="41"/>
      <c r="AU2091" s="41"/>
    </row>
    <row r="2092" spans="1:213" ht="14.4" x14ac:dyDescent="0.3">
      <c r="D2092" s="47" t="s">
        <v>126</v>
      </c>
      <c r="E2092" s="32">
        <v>41158.476388888892</v>
      </c>
      <c r="F2092" s="21">
        <f t="shared" si="2421"/>
        <v>1259.8138888888934</v>
      </c>
      <c r="G2092" s="21">
        <f t="shared" si="2432"/>
        <v>1259.8138888888934</v>
      </c>
      <c r="H2092" s="21"/>
      <c r="I2092" s="50">
        <v>1037</v>
      </c>
      <c r="J2092" s="21">
        <v>51602</v>
      </c>
      <c r="K2092" s="21">
        <v>37027</v>
      </c>
      <c r="L2092" s="21">
        <v>25</v>
      </c>
      <c r="M2092" s="124">
        <v>5.77</v>
      </c>
      <c r="O2092" s="40"/>
      <c r="U2092" s="52">
        <f t="shared" si="2422"/>
        <v>0.12768377847998594</v>
      </c>
      <c r="V2092" s="52">
        <f t="shared" si="2423"/>
        <v>17.312053114309599</v>
      </c>
      <c r="W2092" s="52">
        <f t="shared" si="2424"/>
        <v>9.6403096934935747E-2</v>
      </c>
      <c r="X2092" s="247">
        <f>W2092+V2092+SUM($U$2055:U2092)</f>
        <v>18.981285629765864</v>
      </c>
      <c r="Y2092" s="104">
        <f>W2092+V2092+SUM($U$2055:U2092)-$X$2055</f>
        <v>18.979817456973898</v>
      </c>
      <c r="Z2092" s="42"/>
      <c r="AA2092" s="1">
        <f t="shared" si="2433"/>
        <v>9.0517281802899238E-3</v>
      </c>
      <c r="AB2092" s="41">
        <f t="shared" si="2425"/>
        <v>0.17794415796916396</v>
      </c>
      <c r="AC2092" s="48">
        <f t="shared" si="2426"/>
        <v>24.126625565252493</v>
      </c>
      <c r="AD2092" s="48">
        <f t="shared" si="2427"/>
        <v>3.984814958226472</v>
      </c>
      <c r="AE2092" s="48">
        <f t="shared" si="2428"/>
        <v>4.6874706192328217</v>
      </c>
      <c r="AF2092" s="48">
        <f t="shared" si="2429"/>
        <v>3.984814958226472</v>
      </c>
      <c r="AG2092" s="238">
        <f t="shared" si="2430"/>
        <v>0.7026445045912455</v>
      </c>
      <c r="AH2092" s="48">
        <f t="shared" si="2431"/>
        <v>1.1156415104491182E-5</v>
      </c>
      <c r="AI2092" s="48">
        <f>AE2092+AC2092+SUM($AB$2055:AB2092)</f>
        <v>32.861153323462091</v>
      </c>
      <c r="AJ2092" s="48">
        <f>AE2092+AC2092+SUM($AB$2054:AB2092)-$AI$2055</f>
        <v>32.131323851642229</v>
      </c>
      <c r="AK2092" s="46"/>
      <c r="AL2092" s="86"/>
      <c r="AM2092" s="41"/>
      <c r="AQ2092"/>
      <c r="AR2092" s="41"/>
      <c r="AT2092" s="41"/>
      <c r="AU2092" s="41"/>
    </row>
    <row r="2093" spans="1:213" ht="14.4" x14ac:dyDescent="0.3">
      <c r="E2093" s="32">
        <v>41192.581944444442</v>
      </c>
      <c r="F2093" s="21">
        <f t="shared" si="2421"/>
        <v>1293.9194444444438</v>
      </c>
      <c r="G2093" s="21">
        <f t="shared" si="2432"/>
        <v>1293.9194444444438</v>
      </c>
      <c r="H2093" s="21"/>
      <c r="I2093" s="50">
        <v>1037</v>
      </c>
      <c r="J2093" s="21">
        <v>6025</v>
      </c>
      <c r="K2093" s="21">
        <v>115</v>
      </c>
      <c r="L2093" s="21">
        <v>36</v>
      </c>
      <c r="M2093" s="124">
        <v>5.77</v>
      </c>
      <c r="O2093" s="40"/>
      <c r="U2093" s="52">
        <f t="shared" si="2422"/>
        <v>3.9656560145835153E-4</v>
      </c>
      <c r="V2093" s="52">
        <f t="shared" si="2423"/>
        <v>5.3768496182396736E-2</v>
      </c>
      <c r="W2093" s="52">
        <f t="shared" si="2424"/>
        <v>2.9941275684007915E-4</v>
      </c>
      <c r="X2093" s="250">
        <f>W2093+V2093+SUM($U$2093:U2093)</f>
        <v>5.4464474540695168E-2</v>
      </c>
      <c r="Y2093" s="256">
        <f>W2093+V2093+SUM($U$2093:U2093)+$Y$2092-$X$2093</f>
        <v>18.979817456973898</v>
      </c>
      <c r="Z2093" s="42"/>
      <c r="AA2093" s="1">
        <f t="shared" si="2433"/>
        <v>2.0155225413016419E-2</v>
      </c>
      <c r="AB2093" s="41">
        <f t="shared" si="2425"/>
        <v>2.0776589119883199E-2</v>
      </c>
      <c r="AC2093" s="48">
        <f t="shared" si="2426"/>
        <v>2.8170016478168729</v>
      </c>
      <c r="AD2093" s="48">
        <f t="shared" si="2427"/>
        <v>0.46526317048398297</v>
      </c>
      <c r="AE2093" s="48">
        <f t="shared" si="2428"/>
        <v>0.5473045711576634</v>
      </c>
      <c r="AF2093" s="48">
        <f t="shared" si="2429"/>
        <v>0.46526317048398297</v>
      </c>
      <c r="AG2093" s="238">
        <f t="shared" si="2430"/>
        <v>8.2040098061359118E-2</v>
      </c>
      <c r="AH2093" s="48">
        <f t="shared" si="2431"/>
        <v>1.3026123213162158E-6</v>
      </c>
      <c r="AI2093" s="84">
        <f>AE2093+AC2093+SUM($AB$2093:AB2093)</f>
        <v>3.3850828080944195</v>
      </c>
      <c r="AJ2093" s="84">
        <f>AE2093+AC2093+SUM($AB$2093:AB2093)+$AJ$2092-$AI$2100</f>
        <v>32.873955894996676</v>
      </c>
      <c r="AK2093" s="46"/>
      <c r="AL2093" s="86"/>
      <c r="AM2093" s="41"/>
      <c r="AQ2093"/>
      <c r="AR2093" s="41"/>
      <c r="AT2093" s="41"/>
      <c r="AU2093" s="41"/>
    </row>
    <row r="2094" spans="1:213" ht="14.4" x14ac:dyDescent="0.3">
      <c r="E2094" s="32">
        <v>41211.588888888888</v>
      </c>
      <c r="F2094" s="21">
        <f t="shared" si="2421"/>
        <v>1312.9263888888891</v>
      </c>
      <c r="G2094" s="21">
        <f t="shared" si="2432"/>
        <v>1312.9263888888891</v>
      </c>
      <c r="H2094" s="21"/>
      <c r="I2094" s="50">
        <v>1037</v>
      </c>
      <c r="J2094" s="21">
        <v>15461</v>
      </c>
      <c r="K2094" s="21">
        <v>1230</v>
      </c>
      <c r="L2094" s="21">
        <v>65</v>
      </c>
      <c r="M2094" s="124">
        <v>5.77</v>
      </c>
      <c r="O2094" s="40"/>
      <c r="U2094" s="52">
        <f t="shared" si="2422"/>
        <v>4.2415277373371507E-3</v>
      </c>
      <c r="V2094" s="52">
        <f t="shared" si="2423"/>
        <v>0.57508913308128684</v>
      </c>
      <c r="W2094" s="52">
        <f t="shared" si="2424"/>
        <v>3.2024147035938904E-3</v>
      </c>
      <c r="X2094" s="247">
        <f>W2094+V2094+SUM($U$2093:U2094)</f>
        <v>0.58292964112367618</v>
      </c>
      <c r="Y2094" s="104">
        <f>W2094+V2094+SUM($U$2093:U2094)+$Y$2092-$X$2093</f>
        <v>19.50828262355688</v>
      </c>
      <c r="Z2094" s="42"/>
      <c r="AA2094" s="1">
        <f t="shared" si="2433"/>
        <v>2.2024132717906264E-2</v>
      </c>
      <c r="AB2094" s="41">
        <f t="shared" si="2425"/>
        <v>5.3315658818674547E-2</v>
      </c>
      <c r="AC2094" s="48">
        <f t="shared" si="2426"/>
        <v>7.2288236476177046</v>
      </c>
      <c r="AD2094" s="48">
        <f t="shared" si="2427"/>
        <v>1.1939309342494377</v>
      </c>
      <c r="AE2094" s="48">
        <f t="shared" si="2428"/>
        <v>1.4044607426835909</v>
      </c>
      <c r="AF2094" s="48">
        <f t="shared" si="2429"/>
        <v>1.1939309342494377</v>
      </c>
      <c r="AG2094" s="238">
        <f t="shared" si="2430"/>
        <v>0.21052646574716574</v>
      </c>
      <c r="AH2094" s="48">
        <f t="shared" si="2431"/>
        <v>3.3426869875302931E-6</v>
      </c>
      <c r="AI2094" s="48">
        <f>AE2094+AC2094+SUM($AB$2093:AB2094)</f>
        <v>8.7073766382398521</v>
      </c>
      <c r="AJ2094" s="48">
        <f>AE2094+AC2094+SUM($AB$2093:AB2094)+$AJ$2092-$AI$2100</f>
        <v>38.19624972514211</v>
      </c>
      <c r="AK2094" s="46"/>
      <c r="AL2094" s="86"/>
      <c r="AM2094" s="41"/>
      <c r="AQ2094"/>
      <c r="AR2094" s="41"/>
      <c r="AT2094" s="41"/>
      <c r="AU2094" s="41"/>
    </row>
    <row r="2095" spans="1:213" ht="14.4" x14ac:dyDescent="0.3">
      <c r="E2095" s="32">
        <v>41246.448611111111</v>
      </c>
      <c r="F2095" s="21">
        <f t="shared" si="2421"/>
        <v>1347.7861111111124</v>
      </c>
      <c r="G2095" s="21">
        <f t="shared" si="2432"/>
        <v>1347.7861111111124</v>
      </c>
      <c r="H2095" s="21"/>
      <c r="I2095" s="50">
        <v>1037</v>
      </c>
      <c r="J2095" s="21">
        <v>16124</v>
      </c>
      <c r="K2095" s="21">
        <v>2251</v>
      </c>
      <c r="L2095" s="21">
        <v>20</v>
      </c>
      <c r="M2095" s="124">
        <v>5.77</v>
      </c>
      <c r="O2095" s="40"/>
      <c r="U2095" s="52">
        <f t="shared" si="2422"/>
        <v>7.7623405989804281E-3</v>
      </c>
      <c r="V2095" s="52">
        <f t="shared" si="2423"/>
        <v>1.0524598687528266</v>
      </c>
      <c r="W2095" s="52">
        <f t="shared" si="2424"/>
        <v>5.8606792664958095E-3</v>
      </c>
      <c r="X2095" s="247">
        <f>W2095+V2095+SUM($U$2093:U2095)</f>
        <v>1.0707209819570984</v>
      </c>
      <c r="Y2095" s="104">
        <f>W2095+V2095+SUM($U$2093:U2095)+$Y$2092-$X$2093</f>
        <v>19.996073964390302</v>
      </c>
      <c r="Z2095" s="42"/>
      <c r="AA2095" s="1">
        <f t="shared" si="2433"/>
        <v>1.2299094993378484E-2</v>
      </c>
      <c r="AB2095" s="41">
        <f t="shared" si="2425"/>
        <v>5.5601945720995312E-2</v>
      </c>
      <c r="AC2095" s="48">
        <f t="shared" si="2426"/>
        <v>7.5388107169127396</v>
      </c>
      <c r="AD2095" s="48">
        <f t="shared" si="2427"/>
        <v>1.2451291885284219</v>
      </c>
      <c r="AE2095" s="48">
        <f t="shared" si="2428"/>
        <v>1.4646869552441766</v>
      </c>
      <c r="AF2095" s="48">
        <f t="shared" si="2429"/>
        <v>1.2451291885284217</v>
      </c>
      <c r="AG2095" s="238">
        <f t="shared" si="2430"/>
        <v>0.21955428068736171</v>
      </c>
      <c r="AH2095" s="48">
        <f t="shared" si="2431"/>
        <v>3.4860283931788647E-6</v>
      </c>
      <c r="AI2095" s="48">
        <f>AE2095+AC2095+SUM($AB$2093:AB2095)</f>
        <v>9.1331918658164692</v>
      </c>
      <c r="AJ2095" s="48">
        <f>AE2095+AC2095+SUM($AB$2093:AB2095)+$AJ$2092-$AI$2100</f>
        <v>38.622064952718731</v>
      </c>
      <c r="AK2095" s="46"/>
      <c r="AL2095" s="86"/>
      <c r="AM2095" s="41"/>
      <c r="AQ2095"/>
      <c r="AR2095" s="41"/>
      <c r="AT2095" s="41"/>
      <c r="AU2095" s="41"/>
    </row>
    <row r="2096" spans="1:213" ht="14.4" x14ac:dyDescent="0.3">
      <c r="E2096" s="32">
        <v>41277.649305555555</v>
      </c>
      <c r="F2096" s="21">
        <f t="shared" si="2421"/>
        <v>1378.9868055555562</v>
      </c>
      <c r="G2096" s="21">
        <f t="shared" si="2432"/>
        <v>1378.9868055555562</v>
      </c>
      <c r="H2096" s="21"/>
      <c r="I2096" s="50">
        <v>1037</v>
      </c>
      <c r="J2096" s="21">
        <v>16501</v>
      </c>
      <c r="K2096" s="21">
        <v>2983</v>
      </c>
      <c r="L2096" s="21">
        <v>69</v>
      </c>
      <c r="M2096" s="124">
        <v>5.77</v>
      </c>
      <c r="O2096" s="40"/>
      <c r="U2096" s="52">
        <f t="shared" si="2422"/>
        <v>1.0286566862176197E-2</v>
      </c>
      <c r="V2096" s="52">
        <f t="shared" si="2423"/>
        <v>1.3947080357572998</v>
      </c>
      <c r="W2096" s="52">
        <f t="shared" si="2424"/>
        <v>7.7665065535126622E-3</v>
      </c>
      <c r="X2096" s="247">
        <f>W2096+V2096+SUM($U$2093:U2096)</f>
        <v>1.4251615431107647</v>
      </c>
      <c r="Y2096" s="104">
        <f>W2096+V2096+SUM($U$2093:U2096)+$Y$2092-$X$2093</f>
        <v>20.350514525543968</v>
      </c>
      <c r="Z2096" s="42"/>
      <c r="AA2096" s="1">
        <f t="shared" si="2433"/>
        <v>1.5545959181555762E-2</v>
      </c>
      <c r="AB2096" s="41">
        <f t="shared" si="2425"/>
        <v>5.6901991214471807E-2</v>
      </c>
      <c r="AC2096" s="48">
        <f t="shared" si="2426"/>
        <v>7.7150778739628585</v>
      </c>
      <c r="AD2096" s="48">
        <f t="shared" si="2427"/>
        <v>1.2742419213537268</v>
      </c>
      <c r="AE2096" s="48">
        <f t="shared" si="2428"/>
        <v>1.4989332329747063</v>
      </c>
      <c r="AF2096" s="48">
        <f t="shared" si="2429"/>
        <v>1.2742419213537268</v>
      </c>
      <c r="AG2096" s="238">
        <f t="shared" si="2430"/>
        <v>0.22468774408472814</v>
      </c>
      <c r="AH2096" s="48">
        <f t="shared" si="2431"/>
        <v>3.5675362512927596E-6</v>
      </c>
      <c r="AI2096" s="48">
        <f>AE2096+AC2096+SUM($AB$2093:AB2096)</f>
        <v>9.4006072918115908</v>
      </c>
      <c r="AJ2096" s="48">
        <f>AE2096+AC2096+SUM($AB$2093:AB2096)+$AJ$2092-$AI$2100</f>
        <v>38.889480378713849</v>
      </c>
      <c r="AK2096" s="46"/>
      <c r="AL2096" s="86"/>
      <c r="AM2096" s="41"/>
      <c r="AQ2096"/>
      <c r="AR2096" s="41"/>
      <c r="AT2096" s="41"/>
      <c r="AU2096" s="41"/>
    </row>
    <row r="2097" spans="4:92" ht="14.4" x14ac:dyDescent="0.3">
      <c r="E2097" s="32">
        <v>41331.465277777781</v>
      </c>
      <c r="F2097" s="21">
        <f t="shared" si="2421"/>
        <v>1432.8027777777825</v>
      </c>
      <c r="G2097" s="21">
        <f t="shared" si="2432"/>
        <v>1432.8027777777825</v>
      </c>
      <c r="H2097" s="21"/>
      <c r="I2097" s="50">
        <v>1037</v>
      </c>
      <c r="J2097" s="21">
        <v>16564</v>
      </c>
      <c r="K2097" s="21">
        <v>4032</v>
      </c>
      <c r="L2097" s="21">
        <v>20</v>
      </c>
      <c r="M2097" s="124">
        <v>5.77</v>
      </c>
      <c r="O2097" s="40"/>
      <c r="U2097" s="52">
        <f t="shared" si="2422"/>
        <v>1.3903934826783246E-2</v>
      </c>
      <c r="V2097" s="52">
        <f t="shared" si="2423"/>
        <v>1.8851702313689014</v>
      </c>
      <c r="W2097" s="52">
        <f t="shared" si="2424"/>
        <v>1.0497671613732166E-2</v>
      </c>
      <c r="X2097" s="247">
        <f>W2097+V2097+SUM($U$2093:U2097)</f>
        <v>1.9322588386093689</v>
      </c>
      <c r="Y2097" s="104">
        <f>W2097+V2097+SUM($U$2093:U2097)+$Y$2092-$X$2093</f>
        <v>20.857611821042571</v>
      </c>
      <c r="Z2097" s="42"/>
      <c r="AA2097" s="1">
        <f t="shared" si="2433"/>
        <v>1.11440376902616E-2</v>
      </c>
      <c r="AB2097" s="41">
        <f t="shared" si="2425"/>
        <v>5.71192401961403E-2</v>
      </c>
      <c r="AC2097" s="48">
        <f t="shared" si="2426"/>
        <v>7.7445336588279972</v>
      </c>
      <c r="AD2097" s="48">
        <f t="shared" si="2427"/>
        <v>1.2791069138417752</v>
      </c>
      <c r="AE2097" s="48">
        <f t="shared" si="2428"/>
        <v>1.5046560857519564</v>
      </c>
      <c r="AF2097" s="48">
        <f t="shared" si="2429"/>
        <v>1.279106913841775</v>
      </c>
      <c r="AG2097" s="238">
        <f t="shared" si="2430"/>
        <v>0.22554559075325353</v>
      </c>
      <c r="AH2097" s="48">
        <f t="shared" si="2431"/>
        <v>3.5811569278476011E-6</v>
      </c>
      <c r="AI2097" s="48">
        <f>AE2097+AC2097+SUM($AB$2093:AB2097)</f>
        <v>9.4929051696501201</v>
      </c>
      <c r="AJ2097" s="48">
        <f>AE2097+AC2097+SUM($AB$2093:AB2097)+$AJ$2092-$AI$2100</f>
        <v>38.981778256552381</v>
      </c>
      <c r="AK2097" s="46"/>
      <c r="AL2097" s="86"/>
      <c r="AM2097" s="41"/>
      <c r="AQ2097"/>
      <c r="AR2097" s="41"/>
      <c r="AT2097" s="41"/>
      <c r="AU2097" s="41"/>
    </row>
    <row r="2098" spans="4:92" ht="14.4" x14ac:dyDescent="0.3">
      <c r="E2098" s="32">
        <v>41360.475694444445</v>
      </c>
      <c r="F2098" s="21">
        <f t="shared" si="2421"/>
        <v>1461.8131944444467</v>
      </c>
      <c r="G2098" s="21">
        <f t="shared" si="2432"/>
        <v>1461.8131944444467</v>
      </c>
      <c r="H2098" s="21"/>
      <c r="I2098" s="50">
        <v>1037</v>
      </c>
      <c r="J2098" s="21">
        <v>18685</v>
      </c>
      <c r="K2098" s="21">
        <v>5229</v>
      </c>
      <c r="L2098" s="21">
        <v>30</v>
      </c>
      <c r="M2098" s="124">
        <v>5.77</v>
      </c>
      <c r="O2098" s="40"/>
      <c r="U2098" s="52">
        <f t="shared" si="2422"/>
        <v>1.8031665478484525E-2</v>
      </c>
      <c r="V2098" s="52">
        <f t="shared" si="2423"/>
        <v>2.4448301438065441</v>
      </c>
      <c r="W2098" s="52">
        <f t="shared" si="2424"/>
        <v>1.3614167874058903E-2</v>
      </c>
      <c r="X2098" s="247">
        <f>W2098+V2098+SUM($U$2093:U2098)</f>
        <v>2.5130669127858232</v>
      </c>
      <c r="Y2098" s="104">
        <f>W2098+V2098+SUM($U$2093:U2098)+$Y$2092-$X$2093</f>
        <v>21.438419895219027</v>
      </c>
      <c r="Z2098" s="42"/>
      <c r="AA2098" s="1">
        <f t="shared" si="2433"/>
        <v>1.2044006187849387E-2</v>
      </c>
      <c r="AB2098" s="41">
        <f t="shared" si="2425"/>
        <v>6.4433289245646078E-2</v>
      </c>
      <c r="AC2098" s="48">
        <f t="shared" si="2426"/>
        <v>8.7362117492876781</v>
      </c>
      <c r="AD2098" s="48">
        <f t="shared" si="2427"/>
        <v>1.4428949942727343</v>
      </c>
      <c r="AE2098" s="48">
        <f t="shared" si="2428"/>
        <v>1.6973254625860481</v>
      </c>
      <c r="AF2098" s="48">
        <f t="shared" si="2429"/>
        <v>1.4428949942727338</v>
      </c>
      <c r="AG2098" s="238">
        <f t="shared" si="2430"/>
        <v>0.25442642859360914</v>
      </c>
      <c r="AH2098" s="48">
        <f t="shared" si="2431"/>
        <v>4.0397197051939403E-6</v>
      </c>
      <c r="AI2098" s="48">
        <f>AE2098+AC2098+SUM($AB$2093:AB2098)</f>
        <v>10.741685926189538</v>
      </c>
      <c r="AJ2098" s="48">
        <f>AE2098+AC2098+SUM($AB$2093:AB2098)+$AJ$2092-$AI$2100</f>
        <v>40.230559013091799</v>
      </c>
      <c r="AK2098" s="46"/>
      <c r="AL2098" s="120">
        <f>LINEST(AJ2094:AJ2098,G2094:G2098,TRUE,TRUE)*120</f>
        <v>1.3511606747783362</v>
      </c>
      <c r="AM2098" s="25">
        <v>-9.2632242067335611</v>
      </c>
      <c r="AN2098" s="25">
        <v>0.26373376194916121</v>
      </c>
      <c r="AQ2098"/>
      <c r="AR2098" s="25">
        <v>-61.621428108963613</v>
      </c>
      <c r="AS2098" s="25">
        <v>0.48120988629813338</v>
      </c>
    </row>
    <row r="2099" spans="4:92" ht="14.4" x14ac:dyDescent="0.3">
      <c r="E2099" s="87">
        <v>41410.548611111109</v>
      </c>
      <c r="F2099" s="21">
        <f t="shared" si="2421"/>
        <v>1511.8861111111109</v>
      </c>
      <c r="G2099" s="21">
        <f t="shared" si="2432"/>
        <v>1511.8861111111109</v>
      </c>
      <c r="H2099" s="21"/>
      <c r="I2099" s="21"/>
      <c r="L2099" s="21"/>
      <c r="M2099" s="124"/>
      <c r="O2099" s="40"/>
      <c r="U2099" s="52"/>
      <c r="V2099" s="52"/>
      <c r="W2099" s="52"/>
      <c r="X2099" s="247"/>
      <c r="Y2099" s="257">
        <f>LINEST(Y2096:Y2098,G2096:G2098)*(F2099-F2098)+Y2098</f>
        <v>22.072703721116977</v>
      </c>
      <c r="Z2099" s="42"/>
      <c r="AA2099" s="1">
        <f t="shared" si="2433"/>
        <v>1.3261919315647857E-2</v>
      </c>
      <c r="AB2099" s="41"/>
      <c r="AC2099" s="48"/>
      <c r="AD2099" s="48"/>
      <c r="AE2099" s="48"/>
      <c r="AF2099" s="48"/>
      <c r="AG2099" s="238"/>
      <c r="AH2099" s="48"/>
      <c r="AI2099" s="48"/>
      <c r="AJ2099" s="88">
        <f>LINEST(AJ2096:AJ2098,G2096:G2098)*(F2099-F2098)+AJ2098</f>
        <v>40.950005557641028</v>
      </c>
      <c r="AK2099" s="46"/>
      <c r="AL2099" s="86"/>
      <c r="AQ2099"/>
    </row>
    <row r="2100" spans="4:92" ht="14.4" x14ac:dyDescent="0.3">
      <c r="E2100" s="32"/>
      <c r="F2100" s="21"/>
      <c r="G2100" s="21"/>
      <c r="H2100" s="21"/>
      <c r="I2100" s="21"/>
      <c r="L2100" s="21"/>
      <c r="M2100" s="21"/>
      <c r="O2100" s="40"/>
      <c r="U2100" s="52"/>
      <c r="V2100" s="52"/>
      <c r="W2100" s="52"/>
      <c r="X2100" s="247"/>
      <c r="Y2100" s="104"/>
      <c r="Z2100" s="42"/>
      <c r="AA2100" s="42"/>
      <c r="AB2100" s="41"/>
      <c r="AC2100" s="48"/>
      <c r="AD2100" s="48"/>
      <c r="AE2100" s="48"/>
      <c r="AF2100" s="48"/>
      <c r="AG2100" s="238"/>
      <c r="AH2100" s="186" t="s">
        <v>392</v>
      </c>
      <c r="AI2100" s="48">
        <f>AVERAGE(AI2122)</f>
        <v>2.6424507647399671</v>
      </c>
      <c r="AJ2100" s="48"/>
      <c r="AK2100" s="46"/>
      <c r="AL2100" s="86"/>
      <c r="AM2100" s="41"/>
      <c r="AN2100" s="41"/>
      <c r="AO2100" s="41"/>
      <c r="AP2100" s="41"/>
      <c r="AQ2100"/>
      <c r="AR2100" s="41"/>
      <c r="AT2100" s="41"/>
      <c r="AU2100" s="41"/>
      <c r="BQ2100" s="89"/>
      <c r="BR2100" s="89"/>
      <c r="BS2100" s="89"/>
    </row>
    <row r="2101" spans="4:92" ht="14.4" x14ac:dyDescent="0.3">
      <c r="D2101" s="22" t="s">
        <v>225</v>
      </c>
      <c r="E2101" s="32">
        <v>41408.4375</v>
      </c>
      <c r="F2101" s="21">
        <f t="shared" ref="F2101:F2117" si="2434">E2101-E$2055</f>
        <v>1509.7750000000015</v>
      </c>
      <c r="G2101" s="21"/>
      <c r="I2101" s="21"/>
      <c r="L2101" s="21"/>
      <c r="M2101" s="124"/>
      <c r="O2101" s="1" t="s">
        <v>360</v>
      </c>
      <c r="P2101" s="22">
        <v>57.83691074993677</v>
      </c>
      <c r="U2101" s="52"/>
      <c r="V2101" s="52"/>
      <c r="W2101" s="52"/>
      <c r="X2101" s="247"/>
      <c r="Y2101" s="104"/>
      <c r="Z2101" s="42"/>
      <c r="AA2101" s="42"/>
      <c r="AB2101" s="41"/>
      <c r="AC2101" s="48"/>
      <c r="AD2101" s="48"/>
      <c r="AE2101" s="48"/>
      <c r="AF2101" s="48"/>
      <c r="AG2101" s="238"/>
      <c r="AH2101" s="48"/>
      <c r="AI2101" s="48"/>
      <c r="AJ2101" s="48"/>
      <c r="AK2101" s="46"/>
      <c r="AL2101" s="86"/>
      <c r="AM2101" s="41"/>
      <c r="AN2101" s="41"/>
      <c r="AO2101" s="41"/>
      <c r="AP2101" s="41"/>
      <c r="AQ2101"/>
      <c r="AR2101" s="41"/>
      <c r="AT2101" s="41"/>
      <c r="AU2101" s="41"/>
      <c r="CM2101" s="89">
        <f>CH2101/$P$2101</f>
        <v>0</v>
      </c>
      <c r="CN2101" s="89">
        <f>CI2101/$P$2101</f>
        <v>0</v>
      </c>
    </row>
    <row r="2102" spans="4:92" ht="14.4" x14ac:dyDescent="0.3">
      <c r="E2102" s="32">
        <v>41410.548611111109</v>
      </c>
      <c r="F2102" s="21">
        <f t="shared" si="2434"/>
        <v>1511.8861111111109</v>
      </c>
      <c r="G2102" s="21">
        <f t="shared" ref="G2102:G2117" si="2435">E2102-E$2102</f>
        <v>0</v>
      </c>
      <c r="I2102" s="50">
        <v>1037</v>
      </c>
      <c r="J2102" s="21">
        <v>4107</v>
      </c>
      <c r="K2102" s="21">
        <v>310</v>
      </c>
      <c r="L2102" s="21">
        <v>8</v>
      </c>
      <c r="M2102" s="124">
        <v>5.77</v>
      </c>
      <c r="U2102" s="52">
        <f t="shared" ref="U2102:U2127" si="2436">($A$5*I2102/1000/$A$3*K2102)/$P$2054</f>
        <v>1.0690029256703389E-3</v>
      </c>
      <c r="V2102" s="52">
        <f t="shared" ref="V2102:V2127" si="2437">($T$2054*I2102/1000/$A$3*K2102)/$P$2054</f>
        <v>0.14494116362211296</v>
      </c>
      <c r="W2102" s="52">
        <f t="shared" ref="W2102:W2127" si="2438">($A$36*$R$2054*K2102*I2102/1000000)/$P$2054</f>
        <v>8.071126488732568E-4</v>
      </c>
      <c r="X2102" s="247">
        <f>W2102+V2102+SUM($U$2101:U2102)</f>
        <v>0.14681727919665655</v>
      </c>
      <c r="Y2102" s="258">
        <v>0</v>
      </c>
      <c r="Z2102" s="42"/>
      <c r="AA2102" s="42"/>
      <c r="AB2102" s="41">
        <f t="shared" ref="AB2102:AB2127" si="2439">($A$5*I2102/1000/$A$3*J2102)/$P$2054</f>
        <v>1.416256456686478E-2</v>
      </c>
      <c r="AC2102" s="48">
        <f t="shared" ref="AC2102:AC2127" si="2440">($T$2054*I2102/1000/$A$3*J2102)/$P$2054</f>
        <v>1.9202366419226384</v>
      </c>
      <c r="AD2102" s="48">
        <f t="shared" ref="AD2102:AD2127" si="2441">($A$4*$R$2054/1000*J2102/1000000*I2102/1000*1000000)/$P$2054</f>
        <v>0.31715117695895739</v>
      </c>
      <c r="AE2102" s="48">
        <f t="shared" ref="AE2102:AE2127" si="2442">($A$4*((I2102/1000)*J2102/10^6)*(1+($A$18/(10^-M2102))+(($A$18*$A$19)/(10^-M2102)^2))*1000000)*$R$2054/1000/$P$2054</f>
        <v>0.37307549771693332</v>
      </c>
      <c r="AF2102" s="48">
        <f t="shared" ref="AF2102:AF2127" si="2443">AE2102/(1+($A$18/(10^-M2102))+(($A$18*$A$19)/(10^-M2102)^2))*1</f>
        <v>0.31715117695895734</v>
      </c>
      <c r="AG2102" s="238">
        <f t="shared" ref="AG2102:AG2127" si="2444">AE2102/(1+($A$18/(10^-M2102))+(($A$18*$A$19)/(10^-M2102)^2))*($A$18/(10^-M2102))</f>
        <v>5.5923432819585374E-2</v>
      </c>
      <c r="AH2102" s="48">
        <f t="shared" ref="AH2102:AH2127" si="2445">AE2102/(1+($A$18/(10^-M2102))+(($A$18*$A$19)/(10^-M2102)^2))*(($A$18*$A$19)/(10^-M2102)^2)</f>
        <v>8.8793839064658877E-7</v>
      </c>
      <c r="AI2102" s="48">
        <f>AE2102+AC2102+SUM($AB$2101:AB2102)</f>
        <v>2.3074747042064363</v>
      </c>
      <c r="AJ2102" s="130">
        <v>0</v>
      </c>
      <c r="AK2102" s="46"/>
      <c r="AL2102" s="86"/>
      <c r="AM2102" s="25">
        <v>56.689499999999995</v>
      </c>
      <c r="AN2102" s="25">
        <v>0.30193459556908792</v>
      </c>
      <c r="AQ2102">
        <v>176</v>
      </c>
      <c r="AR2102" s="25">
        <v>193.05450000000002</v>
      </c>
      <c r="AS2102" s="25">
        <v>0.15909902576696919</v>
      </c>
      <c r="AV2102" s="41"/>
      <c r="AW2102" s="86"/>
      <c r="AX2102" s="86"/>
      <c r="AY2102" s="86">
        <f t="shared" ref="AY2102:AY2119" si="2446">(1/(1/((AM2102/1000+1)*0.0112372)+1))*AI2102</f>
        <v>2.7077958301257348E-2</v>
      </c>
      <c r="AZ2102" s="86">
        <f t="shared" ref="AZ2102:AZ2119" si="2447">(1-(1/(1/((AM2102/1000+1)*0.0112372)+1)))*AI2102</f>
        <v>2.280396745905179</v>
      </c>
      <c r="BA2102" s="86"/>
      <c r="BB2102" s="86"/>
      <c r="BC2102" s="89"/>
      <c r="BD2102" s="89"/>
      <c r="BE2102" s="41"/>
      <c r="BF2102" s="89"/>
      <c r="BG2102" s="89"/>
      <c r="BH2102" s="89"/>
      <c r="BI2102" s="89"/>
      <c r="BJ2102" s="41"/>
      <c r="BK2102" s="89"/>
      <c r="BL2102" s="89"/>
      <c r="BM2102" s="89"/>
      <c r="BN2102" s="86"/>
      <c r="BO2102" s="86"/>
      <c r="BP2102" s="86">
        <f t="shared" ref="BP2102:BP2119" si="2448">(1/(1/((AR2102/1000+1)*0.0112372)+1))*X2102</f>
        <v>1.9422800090777752E-3</v>
      </c>
      <c r="BQ2102" s="86">
        <f t="shared" ref="BQ2102:BQ2119" si="2449">(1-(1/(1/((AR2102/1000+1)*0.0112372)+1)))*X2102</f>
        <v>0.14487499918757876</v>
      </c>
      <c r="BR2102" s="86"/>
      <c r="BS2102" s="86"/>
      <c r="BT2102" s="89"/>
      <c r="BU2102" s="89"/>
      <c r="BV2102" s="41"/>
      <c r="BW2102" s="89"/>
      <c r="BX2102" s="42"/>
      <c r="BY2102" s="89"/>
      <c r="BZ2102" s="89"/>
      <c r="CA2102" s="41"/>
      <c r="CB2102" s="89"/>
      <c r="CC2102" s="89"/>
      <c r="CD2102" s="41"/>
      <c r="CE2102" s="41"/>
      <c r="CF2102" s="42"/>
      <c r="CG2102" s="42"/>
      <c r="CH2102" s="42">
        <v>0</v>
      </c>
      <c r="CI2102" s="89">
        <v>0</v>
      </c>
      <c r="CJ2102" s="89">
        <v>0</v>
      </c>
      <c r="CK2102" s="42">
        <v>0</v>
      </c>
      <c r="CM2102" s="89">
        <f t="shared" ref="CM2102:CM2127" si="2450">CH2102/$P$2101</f>
        <v>0</v>
      </c>
      <c r="CN2102" s="89">
        <f t="shared" ref="CN2102:CN2127" si="2451">CI2102/$P$2101</f>
        <v>0</v>
      </c>
    </row>
    <row r="2103" spans="4:92" ht="14.4" x14ac:dyDescent="0.3">
      <c r="E2103" s="32">
        <v>41416.428472222222</v>
      </c>
      <c r="F2103" s="21">
        <f t="shared" si="2434"/>
        <v>1517.7659722222234</v>
      </c>
      <c r="G2103" s="21">
        <f t="shared" si="2435"/>
        <v>5.8798611111124046</v>
      </c>
      <c r="I2103" s="50">
        <v>1037</v>
      </c>
      <c r="J2103" s="21">
        <v>6166</v>
      </c>
      <c r="K2103" s="21">
        <v>1429</v>
      </c>
      <c r="L2103" s="21">
        <v>11</v>
      </c>
      <c r="M2103" s="124">
        <v>5.77</v>
      </c>
      <c r="O2103" s="40"/>
      <c r="U2103" s="48">
        <f t="shared" si="2436"/>
        <v>4.9277586476868199E-3</v>
      </c>
      <c r="V2103" s="48">
        <f t="shared" si="2437"/>
        <v>0.66813200908386905</v>
      </c>
      <c r="W2103" s="48">
        <f t="shared" si="2438"/>
        <v>3.7205289523867223E-3</v>
      </c>
      <c r="X2103" s="239">
        <f>W2103+V2103+SUM($U$2101:U2103)</f>
        <v>0.67784929960961293</v>
      </c>
      <c r="Y2103" s="240">
        <f>W2103+V2103+SUM($U$2101:U2103)-$X$2102</f>
        <v>0.53103202041295638</v>
      </c>
      <c r="Z2103" s="42"/>
      <c r="AA2103" s="42"/>
      <c r="AB2103" s="41">
        <f t="shared" si="2439"/>
        <v>2.1262813031236481E-2</v>
      </c>
      <c r="AC2103" s="48">
        <f t="shared" si="2440"/>
        <v>2.8829264996578985</v>
      </c>
      <c r="AD2103" s="48">
        <f t="shared" si="2441"/>
        <v>0.47615148700485305</v>
      </c>
      <c r="AE2103" s="48">
        <f t="shared" si="2442"/>
        <v>0.56011286070674737</v>
      </c>
      <c r="AF2103" s="48">
        <f t="shared" si="2443"/>
        <v>0.47615148700485299</v>
      </c>
      <c r="AG2103" s="238">
        <f t="shared" si="2444"/>
        <v>8.3960040605201722E-2</v>
      </c>
      <c r="AH2103" s="48">
        <f t="shared" si="2445"/>
        <v>1.3330966926532427E-6</v>
      </c>
      <c r="AI2103" s="48">
        <f>AE2103+AC2103+SUM($AB$2101:AB2103)</f>
        <v>3.4784647379627471</v>
      </c>
      <c r="AJ2103" s="48">
        <f>AE2103+AC2103+SUM($AB$2101:AB2103)-$AI$2102</f>
        <v>1.1709900337563108</v>
      </c>
      <c r="AK2103" s="46"/>
      <c r="AL2103" s="86"/>
      <c r="AM2103" s="25">
        <v>157.6465</v>
      </c>
      <c r="AN2103" s="25">
        <v>1.626345596728786E-2</v>
      </c>
      <c r="AQ2103">
        <v>470</v>
      </c>
      <c r="AR2103" s="25">
        <v>243.55500000000001</v>
      </c>
      <c r="AS2103" s="25">
        <v>0.17536248173425703</v>
      </c>
      <c r="AV2103" s="41">
        <f t="shared" ref="AV2103:AV2119" si="2452">AJ2103-BA2103-BB2103</f>
        <v>0</v>
      </c>
      <c r="AW2103" s="86">
        <f t="shared" ref="AW2103:AW2119" si="2453">(1/(1/((AM2103/1000+1)*0.0112372)+1))*AE2103</f>
        <v>7.1927744290801584E-3</v>
      </c>
      <c r="AX2103" s="86">
        <f t="shared" ref="AX2103:AX2119" si="2454">(1-(1/(1/((AM2103/1000+1)*0.0112372)+1)))*AE2103</f>
        <v>0.5529200862776672</v>
      </c>
      <c r="AY2103" s="86">
        <f t="shared" si="2446"/>
        <v>4.4669233604287532E-2</v>
      </c>
      <c r="AZ2103" s="86">
        <f t="shared" si="2447"/>
        <v>3.4337955043584594</v>
      </c>
      <c r="BA2103" s="132">
        <f>AY2103-$AY$2102</f>
        <v>1.7591275303030184E-2</v>
      </c>
      <c r="BB2103" s="132">
        <f>AZ2103-$AZ$2102</f>
        <v>1.1533987584532803</v>
      </c>
      <c r="BC2103" s="89">
        <f>BA2103-BA2102</f>
        <v>1.7591275303030184E-2</v>
      </c>
      <c r="BD2103" s="89">
        <f>BB2103-BB2102</f>
        <v>1.1533987584532803</v>
      </c>
      <c r="BE2103" s="41">
        <f>1000*(((BC2103)/((BD2103))/0.0112372-1))</f>
        <v>357.24964036151709</v>
      </c>
      <c r="BF2103" s="89">
        <f>(BE2103-$B$10)/($AM$2098-$B$10)</f>
        <v>0.53192617280282195</v>
      </c>
      <c r="BG2103" s="89">
        <f>1-BF2103</f>
        <v>0.46807382719717805</v>
      </c>
      <c r="BH2103" s="89">
        <f>BF2103*($AJ2103-$AJ2102)</f>
        <v>0.62288024704624168</v>
      </c>
      <c r="BI2103" s="89">
        <f>BG2103*($AJ2103-$AJ2102)</f>
        <v>0.54810978671006916</v>
      </c>
      <c r="BJ2103" s="41">
        <f>1000*((BA2103/BB2103)/0.0112372-1)</f>
        <v>357.24964036151709</v>
      </c>
      <c r="BK2103" s="89">
        <f>(BJ2103-$B$10)/($AM$2098-$B$10)</f>
        <v>0.53192617280282195</v>
      </c>
      <c r="BL2103" s="89">
        <f>1-BK2103</f>
        <v>0.46807382719717805</v>
      </c>
      <c r="BM2103" s="89">
        <f>Y2103-BR2103-BS2103</f>
        <v>0</v>
      </c>
      <c r="BN2103" s="86">
        <f t="shared" ref="BN2103:BN2119" si="2455">(1/(1/((AR2103/1000+1)*0.0112372)+1))*W2103</f>
        <v>5.127444229006999E-5</v>
      </c>
      <c r="BO2103" s="86">
        <f t="shared" ref="BO2103:BO2119" si="2456">(1-(1/(1/((AR2103/1000+1)*0.0112372)+1)))*W2103</f>
        <v>3.6692545100966522E-3</v>
      </c>
      <c r="BP2103" s="86">
        <f t="shared" si="2448"/>
        <v>9.3417751182667819E-3</v>
      </c>
      <c r="BQ2103" s="86">
        <f t="shared" si="2449"/>
        <v>0.66850752449134609</v>
      </c>
      <c r="BR2103" s="131">
        <f>BP2103-$BP$2102</f>
        <v>7.3994951091890067E-3</v>
      </c>
      <c r="BS2103" s="131">
        <f>BQ2103-$BQ$2102</f>
        <v>0.52363252530376736</v>
      </c>
      <c r="BT2103" s="89">
        <f>BR2103-BR2102</f>
        <v>7.3994951091890067E-3</v>
      </c>
      <c r="BU2103" s="89">
        <f>BS2103-BS2102</f>
        <v>0.52363252530376736</v>
      </c>
      <c r="BV2103" s="41">
        <f t="shared" ref="BV2103:BV2114" si="2457">1000*((BT2103/BU2103)/0.0112372-1)</f>
        <v>257.52712652561627</v>
      </c>
      <c r="BW2103" s="89" t="e">
        <f t="shared" ref="BW2103:BW2119" si="2458">(BV2103-$P$1983)/($AR$2098-$P$1983)</f>
        <v>#REF!</v>
      </c>
      <c r="BX2103" s="42" t="e">
        <f t="shared" ref="BX2103:BX2117" si="2459">1-BW2103</f>
        <v>#REF!</v>
      </c>
      <c r="BY2103" s="89" t="e">
        <f t="shared" ref="BY2103:BZ2117" si="2460">BW2103*($X2103-$X2102)</f>
        <v>#REF!</v>
      </c>
      <c r="BZ2103" s="89" t="e">
        <f t="shared" si="2460"/>
        <v>#REF!</v>
      </c>
      <c r="CA2103" s="41">
        <f t="shared" ref="CA2103:CA2117" si="2461">1000*((BR2103/BS2103/0.0112372-1))</f>
        <v>257.52712652561627</v>
      </c>
      <c r="CB2103" s="89" t="e">
        <f t="shared" ref="CB2103:CB2122" si="2462">(CA2103-$P$1983)/($AR$2098-$P$1983)</f>
        <v>#REF!</v>
      </c>
      <c r="CC2103" s="89" t="e">
        <f>1-CB2103</f>
        <v>#REF!</v>
      </c>
      <c r="CD2103" s="41" t="e">
        <f>CK2103+CJ2103</f>
        <v>#REF!</v>
      </c>
      <c r="CE2103" s="41" t="e">
        <f>CH2103+CI2103</f>
        <v>#REF!</v>
      </c>
      <c r="CF2103" s="42" t="e">
        <f>CK2103*13.49+CJ2103</f>
        <v>#REF!</v>
      </c>
      <c r="CG2103" s="42" t="e">
        <f>CH2103*13.49+CI2103</f>
        <v>#REF!</v>
      </c>
      <c r="CH2103" s="42" t="e">
        <f t="shared" ref="CH2103:CH2118" si="2463">CC2103*$Y2103</f>
        <v>#REF!</v>
      </c>
      <c r="CI2103" s="89">
        <f>BL2103*$AJ2103</f>
        <v>0.54810978671006916</v>
      </c>
      <c r="CJ2103" s="89">
        <f>BK2103*$AJ2103</f>
        <v>0.62288024704624168</v>
      </c>
      <c r="CK2103" s="42" t="e">
        <f t="shared" ref="CK2103:CK2118" si="2464">CB2103*$Y2103</f>
        <v>#REF!</v>
      </c>
      <c r="CM2103" s="89" t="e">
        <f t="shared" si="2450"/>
        <v>#REF!</v>
      </c>
      <c r="CN2103" s="89">
        <f t="shared" si="2451"/>
        <v>9.47681644131846E-3</v>
      </c>
    </row>
    <row r="2104" spans="4:92" ht="14.4" x14ac:dyDescent="0.3">
      <c r="E2104" s="32">
        <v>41423.509722222225</v>
      </c>
      <c r="F2104" s="21">
        <f t="shared" si="2434"/>
        <v>1524.8472222222263</v>
      </c>
      <c r="G2104" s="21">
        <f t="shared" si="2435"/>
        <v>12.961111111115315</v>
      </c>
      <c r="I2104" s="50">
        <v>1037</v>
      </c>
      <c r="J2104" s="21">
        <v>7178</v>
      </c>
      <c r="K2104" s="21">
        <v>3112</v>
      </c>
      <c r="L2104" s="21">
        <v>18</v>
      </c>
      <c r="M2104" s="124">
        <v>5.77</v>
      </c>
      <c r="O2104" s="40"/>
      <c r="U2104" s="48">
        <f t="shared" si="2436"/>
        <v>1.0731410015116434E-2</v>
      </c>
      <c r="V2104" s="48">
        <f t="shared" si="2437"/>
        <v>1.4550222619097273</v>
      </c>
      <c r="W2104" s="48">
        <f t="shared" si="2438"/>
        <v>8.1023695590115331E-3</v>
      </c>
      <c r="X2104" s="239">
        <f>W2104+V2104+SUM($U$2101:U2104)</f>
        <v>1.4798528030572122</v>
      </c>
      <c r="Y2104" s="240">
        <f>W2104+V2104+SUM($U$2101:U2104)-$X$2102</f>
        <v>1.3330355238605556</v>
      </c>
      <c r="Z2104" s="42"/>
      <c r="AA2104" s="42"/>
      <c r="AB2104" s="41">
        <f t="shared" si="2439"/>
        <v>2.4752590324069977E-2</v>
      </c>
      <c r="AC2104" s="48">
        <f t="shared" si="2440"/>
        <v>3.3560892660629893</v>
      </c>
      <c r="AD2104" s="48">
        <f t="shared" si="2441"/>
        <v>0.55430025522556514</v>
      </c>
      <c r="AE2104" s="48">
        <f t="shared" si="2442"/>
        <v>0.65204186087464033</v>
      </c>
      <c r="AF2104" s="48">
        <f t="shared" si="2443"/>
        <v>0.55430025522556514</v>
      </c>
      <c r="AG2104" s="238">
        <f t="shared" si="2444"/>
        <v>9.7740053756752834E-2</v>
      </c>
      <c r="AH2104" s="48">
        <f t="shared" si="2445"/>
        <v>1.5518923223913356E-6</v>
      </c>
      <c r="AI2104" s="48">
        <f>AE2104+AC2104+SUM($AB$2101:AB2104)</f>
        <v>4.0683090948598011</v>
      </c>
      <c r="AJ2104" s="48">
        <f>AE2104+AC2104+SUM($AB$2101:AB2104)-$AI$2102</f>
        <v>1.7608343906533648</v>
      </c>
      <c r="AK2104" s="46"/>
      <c r="AL2104" s="86"/>
      <c r="AM2104" s="25">
        <v>225.27599999999998</v>
      </c>
      <c r="AN2104" s="25">
        <v>0.28153270976330169</v>
      </c>
      <c r="AQ2104">
        <v>2346</v>
      </c>
      <c r="AR2104" s="25">
        <v>335.13175000000001</v>
      </c>
      <c r="AS2104" s="25">
        <v>0.48324139930267246</v>
      </c>
      <c r="AV2104" s="41">
        <f t="shared" si="2452"/>
        <v>0</v>
      </c>
      <c r="AW2104" s="86">
        <f t="shared" si="2453"/>
        <v>8.8558173259106511E-3</v>
      </c>
      <c r="AX2104" s="86">
        <f t="shared" si="2454"/>
        <v>0.64318604354872966</v>
      </c>
      <c r="AY2104" s="86">
        <f t="shared" si="2446"/>
        <v>5.5254431243251086E-2</v>
      </c>
      <c r="AZ2104" s="86">
        <f t="shared" si="2447"/>
        <v>4.0130546636165496</v>
      </c>
      <c r="BA2104" s="89">
        <f t="shared" ref="BA2104:BA2117" si="2465">AY2104-$AY$2102</f>
        <v>2.8176472941993738E-2</v>
      </c>
      <c r="BB2104" s="89">
        <f t="shared" ref="BB2104:BB2117" si="2466">AZ2104-$AZ$2102</f>
        <v>1.7326579177113706</v>
      </c>
      <c r="BC2104" s="89">
        <f>BA2104-BA2103</f>
        <v>1.0585197638963553E-2</v>
      </c>
      <c r="BD2104" s="89">
        <f>BB2104-BB2103</f>
        <v>0.57925915925809024</v>
      </c>
      <c r="BE2104" s="41">
        <f>1000*(((BC2104)/((BD2104))/0.0112372-1))</f>
        <v>626.17751247576871</v>
      </c>
      <c r="BF2104" s="89">
        <f>(BE2104-$B$10)/($AM$2098-$B$10)</f>
        <v>0.18847820546122684</v>
      </c>
      <c r="BG2104" s="89">
        <f>1-BF2104</f>
        <v>0.81152179453877316</v>
      </c>
      <c r="BH2104" s="89">
        <f>BF2104*($AJ2104-$AJ2103)</f>
        <v>0.11117280588938815</v>
      </c>
      <c r="BI2104" s="89">
        <f>BG2104*($AJ2104-$AJ2103)</f>
        <v>0.47867155100766579</v>
      </c>
      <c r="BJ2104" s="41">
        <f>1000*((BA2104/BB2104)/0.0112372-1)</f>
        <v>447.1571353780368</v>
      </c>
      <c r="BK2104" s="89">
        <f>(BJ2104-$B$10)/($AM$2098-$B$10)</f>
        <v>0.41710525011660887</v>
      </c>
      <c r="BL2104" s="89">
        <f>1-BK2104</f>
        <v>0.58289474988339118</v>
      </c>
      <c r="BM2104" s="89">
        <f>Y2104-BR2104-BS2104</f>
        <v>0</v>
      </c>
      <c r="BN2104" s="86">
        <f t="shared" si="2455"/>
        <v>1.1976416623783315E-4</v>
      </c>
      <c r="BO2104" s="86">
        <f t="shared" si="2456"/>
        <v>7.9826053927736992E-3</v>
      </c>
      <c r="BP2104" s="86">
        <f t="shared" si="2448"/>
        <v>2.1874259847324135E-2</v>
      </c>
      <c r="BQ2104" s="86">
        <f t="shared" si="2449"/>
        <v>1.4579785432098882</v>
      </c>
      <c r="BR2104" s="86">
        <f t="shared" ref="BR2104:BR2117" si="2467">BP2104-$BP$2102</f>
        <v>1.993197983824636E-2</v>
      </c>
      <c r="BS2104" s="86">
        <f t="shared" ref="BS2104:BS2117" si="2468">BQ2104-$BQ$2102</f>
        <v>1.3131035440223093</v>
      </c>
      <c r="BT2104" s="89">
        <f t="shared" ref="BT2104:BU2117" si="2469">BR2104-BR2103</f>
        <v>1.2532484729057353E-2</v>
      </c>
      <c r="BU2104" s="89">
        <f t="shared" si="2469"/>
        <v>0.78947101871854197</v>
      </c>
      <c r="BV2104" s="41">
        <f t="shared" si="2457"/>
        <v>412.67702397704096</v>
      </c>
      <c r="BW2104" s="89" t="e">
        <f t="shared" si="2458"/>
        <v>#REF!</v>
      </c>
      <c r="BX2104" s="42" t="e">
        <f t="shared" si="2459"/>
        <v>#REF!</v>
      </c>
      <c r="BY2104" s="89" t="e">
        <f t="shared" si="2460"/>
        <v>#REF!</v>
      </c>
      <c r="BZ2104" s="89" t="e">
        <f t="shared" si="2460"/>
        <v>#REF!</v>
      </c>
      <c r="CA2104" s="41">
        <f t="shared" si="2461"/>
        <v>350.80716384837962</v>
      </c>
      <c r="CB2104" s="89" t="e">
        <f t="shared" si="2462"/>
        <v>#REF!</v>
      </c>
      <c r="CC2104" s="89" t="e">
        <f t="shared" ref="CC2104:CC2117" si="2470">1-CB2104</f>
        <v>#REF!</v>
      </c>
      <c r="CD2104" s="41" t="e">
        <f>CK2104+CJ2104</f>
        <v>#REF!</v>
      </c>
      <c r="CE2104" s="41" t="e">
        <f>CH2104+CI2104</f>
        <v>#REF!</v>
      </c>
      <c r="CF2104" s="42" t="e">
        <f>CK2104*13.49+CJ2104</f>
        <v>#REF!</v>
      </c>
      <c r="CG2104" s="42" t="e">
        <f>CH2104*13.49+CI2104</f>
        <v>#REF!</v>
      </c>
      <c r="CH2104" s="42" t="e">
        <f t="shared" si="2463"/>
        <v>#REF!</v>
      </c>
      <c r="CI2104" s="89">
        <f>BL2104*$AJ2104</f>
        <v>1.0263811217259666</v>
      </c>
      <c r="CJ2104" s="89">
        <f>BK2104*$AJ2104</f>
        <v>0.73445326892739826</v>
      </c>
      <c r="CK2104" s="42" t="e">
        <f t="shared" si="2464"/>
        <v>#REF!</v>
      </c>
      <c r="CM2104" s="89" t="e">
        <f t="shared" si="2450"/>
        <v>#REF!</v>
      </c>
      <c r="CN2104" s="89">
        <f t="shared" si="2451"/>
        <v>1.7746126278487113E-2</v>
      </c>
    </row>
    <row r="2105" spans="4:92" ht="14.4" x14ac:dyDescent="0.3">
      <c r="E2105" s="32">
        <v>41431.627083333333</v>
      </c>
      <c r="F2105" s="21">
        <f t="shared" si="2434"/>
        <v>1532.9645833333343</v>
      </c>
      <c r="G2105" s="21">
        <f t="shared" si="2435"/>
        <v>21.078472222223354</v>
      </c>
      <c r="H2105" s="112">
        <v>10</v>
      </c>
      <c r="I2105" s="21">
        <v>1085</v>
      </c>
      <c r="J2105" s="21">
        <v>7818.6805999999997</v>
      </c>
      <c r="K2105" s="21">
        <v>4749.16014</v>
      </c>
      <c r="L2105" s="21">
        <v>30</v>
      </c>
      <c r="M2105" s="124">
        <v>5.77</v>
      </c>
      <c r="O2105" s="40"/>
      <c r="U2105" s="48">
        <f t="shared" si="2436"/>
        <v>1.7135034999497922E-2</v>
      </c>
      <c r="V2105" s="48">
        <f t="shared" si="2437"/>
        <v>2.3232601631800858</v>
      </c>
      <c r="W2105" s="48">
        <f t="shared" si="2438"/>
        <v>1.2937198912068855E-2</v>
      </c>
      <c r="X2105" s="239">
        <f>W2105+V2105+SUM($U$2101:U2105)</f>
        <v>2.3700605686801262</v>
      </c>
      <c r="Y2105" s="240">
        <f>W2105+V2105+SUM($U$2101:U2105)-$X$2102</f>
        <v>2.2232432894834697</v>
      </c>
      <c r="Z2105" s="42"/>
      <c r="AA2105" s="42"/>
      <c r="AB2105" s="41">
        <f t="shared" si="2439"/>
        <v>2.8209906969128944E-2</v>
      </c>
      <c r="AC2105" s="48">
        <f t="shared" si="2440"/>
        <v>3.8248508433343691</v>
      </c>
      <c r="AD2105" s="48">
        <f t="shared" si="2441"/>
        <v>0.63172211183376992</v>
      </c>
      <c r="AE2105" s="48">
        <f t="shared" si="2442"/>
        <v>0.74311577069025181</v>
      </c>
      <c r="AF2105" s="48">
        <f t="shared" si="2443"/>
        <v>0.63172211183377014</v>
      </c>
      <c r="AG2105" s="238">
        <f t="shared" si="2444"/>
        <v>0.1113918902036875</v>
      </c>
      <c r="AH2105" s="48">
        <f t="shared" si="2445"/>
        <v>1.7686527942165969E-6</v>
      </c>
      <c r="AI2105" s="48">
        <f>AE2105+AC2105+SUM($AB$2101:AB2105)</f>
        <v>4.6563544889159205</v>
      </c>
      <c r="AJ2105" s="48">
        <f>AE2105+AC2105+SUM($AB$2101:AB2105)-$AI$2102</f>
        <v>2.3488797847094842</v>
      </c>
      <c r="AK2105" s="46"/>
      <c r="AL2105" s="86"/>
      <c r="AM2105" s="92">
        <f>AM2104</f>
        <v>225.27599999999998</v>
      </c>
      <c r="AN2105"/>
      <c r="AO2105"/>
      <c r="AP2105"/>
      <c r="AQ2105">
        <v>2370</v>
      </c>
      <c r="AR2105" s="25">
        <v>378.68650000000002</v>
      </c>
      <c r="AS2105" s="25">
        <v>6.0500000000018872E-2</v>
      </c>
      <c r="AV2105" s="41">
        <f t="shared" si="2452"/>
        <v>0</v>
      </c>
      <c r="AW2105" s="86">
        <f t="shared" si="2453"/>
        <v>1.0092753106999371E-2</v>
      </c>
      <c r="AX2105" s="86">
        <f t="shared" si="2454"/>
        <v>0.73302301758325239</v>
      </c>
      <c r="AY2105" s="86">
        <f t="shared" si="2446"/>
        <v>6.3241069681032824E-2</v>
      </c>
      <c r="AZ2105" s="86">
        <f t="shared" si="2447"/>
        <v>4.5931134192348875</v>
      </c>
      <c r="BA2105" s="89">
        <f t="shared" si="2465"/>
        <v>3.6163111379775473E-2</v>
      </c>
      <c r="BB2105" s="89">
        <f t="shared" si="2466"/>
        <v>2.3127166733297084</v>
      </c>
      <c r="BC2105" s="89"/>
      <c r="BD2105" s="89"/>
      <c r="BE2105" s="41"/>
      <c r="BF2105" s="89"/>
      <c r="BG2105" s="89"/>
      <c r="BH2105" s="89"/>
      <c r="BI2105" s="89"/>
      <c r="BJ2105" s="41"/>
      <c r="BK2105" s="89"/>
      <c r="BL2105" s="89"/>
      <c r="BM2105" s="89"/>
      <c r="BN2105" s="86">
        <f t="shared" si="2455"/>
        <v>1.9737272464306709E-4</v>
      </c>
      <c r="BO2105" s="86">
        <f t="shared" si="2456"/>
        <v>1.2739826187425788E-2</v>
      </c>
      <c r="BP2105" s="86">
        <f t="shared" si="2448"/>
        <v>3.6158160293346495E-2</v>
      </c>
      <c r="BQ2105" s="86">
        <f t="shared" si="2449"/>
        <v>2.3339024083867796</v>
      </c>
      <c r="BR2105" s="86">
        <f t="shared" si="2467"/>
        <v>3.4215880284268717E-2</v>
      </c>
      <c r="BS2105" s="86">
        <f t="shared" si="2468"/>
        <v>2.189027409199201</v>
      </c>
      <c r="BT2105" s="89">
        <f t="shared" si="2469"/>
        <v>1.4283900446022357E-2</v>
      </c>
      <c r="BU2105" s="89">
        <f t="shared" si="2469"/>
        <v>0.87592386517689169</v>
      </c>
      <c r="BV2105" s="41">
        <f t="shared" si="2457"/>
        <v>451.18354395489501</v>
      </c>
      <c r="BW2105" s="89" t="e">
        <f t="shared" si="2458"/>
        <v>#REF!</v>
      </c>
      <c r="BX2105" s="42" t="e">
        <f t="shared" si="2459"/>
        <v>#REF!</v>
      </c>
      <c r="BY2105" s="89" t="e">
        <f t="shared" si="2460"/>
        <v>#REF!</v>
      </c>
      <c r="BZ2105" s="89" t="e">
        <f t="shared" si="2460"/>
        <v>#REF!</v>
      </c>
      <c r="CA2105" s="41">
        <f t="shared" si="2461"/>
        <v>390.97206377876813</v>
      </c>
      <c r="CB2105" s="89" t="e">
        <f t="shared" si="2462"/>
        <v>#REF!</v>
      </c>
      <c r="CC2105" s="89" t="e">
        <f t="shared" si="2470"/>
        <v>#REF!</v>
      </c>
      <c r="CD2105" s="41"/>
      <c r="CE2105" s="41"/>
      <c r="CF2105" s="42"/>
      <c r="CG2105" s="42"/>
      <c r="CH2105" s="42" t="e">
        <f t="shared" si="2463"/>
        <v>#REF!</v>
      </c>
      <c r="CI2105" s="89"/>
      <c r="CJ2105" s="89"/>
      <c r="CK2105" s="42" t="e">
        <f t="shared" si="2464"/>
        <v>#REF!</v>
      </c>
      <c r="CM2105" s="89" t="e">
        <f t="shared" si="2450"/>
        <v>#REF!</v>
      </c>
      <c r="CN2105" s="89">
        <f t="shared" si="2451"/>
        <v>0</v>
      </c>
    </row>
    <row r="2106" spans="4:92" ht="14.4" x14ac:dyDescent="0.3">
      <c r="E2106" s="125">
        <v>41444.668749999997</v>
      </c>
      <c r="F2106" s="21">
        <f t="shared" si="2434"/>
        <v>1546.0062499999985</v>
      </c>
      <c r="G2106" s="21">
        <f t="shared" si="2435"/>
        <v>34.120138888887595</v>
      </c>
      <c r="I2106" s="21">
        <v>1088</v>
      </c>
      <c r="J2106" s="21">
        <v>7810.1034600000003</v>
      </c>
      <c r="K2106" s="21">
        <v>9438.8747800000001</v>
      </c>
      <c r="L2106" s="21">
        <v>81</v>
      </c>
      <c r="M2106" s="124">
        <v>5.77</v>
      </c>
      <c r="O2106" s="40"/>
      <c r="U2106" s="48">
        <f t="shared" si="2436"/>
        <v>3.4149752739861573E-2</v>
      </c>
      <c r="V2106" s="48">
        <f t="shared" si="2437"/>
        <v>4.6302070655411613</v>
      </c>
      <c r="W2106" s="48">
        <f t="shared" si="2438"/>
        <v>2.5783556555706074E-2</v>
      </c>
      <c r="X2106" s="239">
        <f>W2106+V2106+SUM($U$2101:U2106)</f>
        <v>4.7240035814247001</v>
      </c>
      <c r="Y2106" s="240">
        <f>W2106+V2106+SUM($U$2101:U2106)-$X$2102</f>
        <v>4.5771863022280437</v>
      </c>
      <c r="Z2106" s="42"/>
      <c r="AA2106" s="42"/>
      <c r="AB2106" s="41">
        <f t="shared" si="2439"/>
        <v>2.825687470681091E-2</v>
      </c>
      <c r="AC2106" s="48">
        <f t="shared" si="2440"/>
        <v>3.8312189817078468</v>
      </c>
      <c r="AD2106" s="48">
        <f t="shared" si="2441"/>
        <v>0.63277388979492999</v>
      </c>
      <c r="AE2106" s="48">
        <f t="shared" si="2442"/>
        <v>0.74435301215380223</v>
      </c>
      <c r="AF2106" s="48">
        <f t="shared" si="2443"/>
        <v>0.63277388979492999</v>
      </c>
      <c r="AG2106" s="238">
        <f t="shared" si="2444"/>
        <v>0.11157735076138128</v>
      </c>
      <c r="AH2106" s="48">
        <f t="shared" si="2445"/>
        <v>1.7715974909353818E-6</v>
      </c>
      <c r="AI2106" s="48">
        <f>AE2106+AC2106+SUM($AB$2101:AB2106)</f>
        <v>4.6922167434597597</v>
      </c>
      <c r="AJ2106" s="48">
        <f>AE2106+AC2106+SUM($AB$2101:AB2106)-$AI$2102</f>
        <v>2.3847420392533234</v>
      </c>
      <c r="AK2106" s="46"/>
      <c r="AL2106" s="86"/>
      <c r="AM2106" s="92">
        <f>AM2107</f>
        <v>445.04500000000002</v>
      </c>
      <c r="AN2106"/>
      <c r="AO2106"/>
      <c r="AP2106"/>
      <c r="AQ2106">
        <v>3288</v>
      </c>
      <c r="AR2106" s="25">
        <v>436.48900000000003</v>
      </c>
      <c r="AS2106" s="25">
        <v>0.12300000000001887</v>
      </c>
      <c r="AV2106" s="41">
        <f t="shared" si="2452"/>
        <v>0</v>
      </c>
      <c r="AW2106" s="86">
        <f t="shared" si="2453"/>
        <v>1.1893861882699553E-2</v>
      </c>
      <c r="AX2106" s="86">
        <f t="shared" si="2454"/>
        <v>0.73245915027110264</v>
      </c>
      <c r="AY2106" s="86">
        <f t="shared" si="2446"/>
        <v>7.4975954901985664E-2</v>
      </c>
      <c r="AZ2106" s="86">
        <f t="shared" si="2447"/>
        <v>4.6172407885577744</v>
      </c>
      <c r="BA2106" s="89">
        <f t="shared" si="2465"/>
        <v>4.7897996600728313E-2</v>
      </c>
      <c r="BB2106" s="89">
        <f t="shared" si="2466"/>
        <v>2.3368440426525954</v>
      </c>
      <c r="BC2106" s="89"/>
      <c r="BD2106" s="89"/>
      <c r="BE2106" s="41"/>
      <c r="BF2106" s="89"/>
      <c r="BG2106" s="89"/>
      <c r="BH2106" s="89"/>
      <c r="BI2106" s="89"/>
      <c r="BJ2106" s="41"/>
      <c r="BK2106" s="89"/>
      <c r="BL2106" s="89"/>
      <c r="BM2106" s="89"/>
      <c r="BN2106" s="86">
        <f t="shared" si="2455"/>
        <v>4.0958947410480774E-4</v>
      </c>
      <c r="BO2106" s="86">
        <f t="shared" si="2456"/>
        <v>2.5373967081601268E-2</v>
      </c>
      <c r="BP2106" s="86">
        <f t="shared" si="2448"/>
        <v>7.5044035853027588E-2</v>
      </c>
      <c r="BQ2106" s="86">
        <f t="shared" si="2449"/>
        <v>4.6489595455716728</v>
      </c>
      <c r="BR2106" s="86">
        <f t="shared" si="2467"/>
        <v>7.3101755843949817E-2</v>
      </c>
      <c r="BS2106" s="86">
        <f t="shared" si="2468"/>
        <v>4.5040845463840942</v>
      </c>
      <c r="BT2106" s="89">
        <f t="shared" si="2469"/>
        <v>3.88858755596811E-2</v>
      </c>
      <c r="BU2106" s="89">
        <f t="shared" si="2469"/>
        <v>2.3150571371848931</v>
      </c>
      <c r="BV2106" s="41">
        <f t="shared" si="2457"/>
        <v>494.76202998008034</v>
      </c>
      <c r="BW2106" s="89" t="e">
        <f t="shared" si="2458"/>
        <v>#REF!</v>
      </c>
      <c r="BX2106" s="42" t="e">
        <f t="shared" si="2459"/>
        <v>#REF!</v>
      </c>
      <c r="BY2106" s="89" t="e">
        <f t="shared" si="2460"/>
        <v>#REF!</v>
      </c>
      <c r="BZ2106" s="89" t="e">
        <f t="shared" si="2460"/>
        <v>#REF!</v>
      </c>
      <c r="CA2106" s="41">
        <f t="shared" si="2461"/>
        <v>444.31913121235442</v>
      </c>
      <c r="CB2106" s="89" t="e">
        <f t="shared" si="2462"/>
        <v>#REF!</v>
      </c>
      <c r="CC2106" s="89" t="e">
        <f t="shared" si="2470"/>
        <v>#REF!</v>
      </c>
      <c r="CD2106" s="41"/>
      <c r="CE2106" s="41"/>
      <c r="CF2106" s="42"/>
      <c r="CG2106" s="42"/>
      <c r="CH2106" s="42" t="e">
        <f t="shared" si="2463"/>
        <v>#REF!</v>
      </c>
      <c r="CI2106" s="89"/>
      <c r="CJ2106" s="89"/>
      <c r="CK2106" s="42" t="e">
        <f t="shared" si="2464"/>
        <v>#REF!</v>
      </c>
      <c r="CM2106" s="89" t="e">
        <f t="shared" si="2450"/>
        <v>#REF!</v>
      </c>
      <c r="CN2106" s="89">
        <f t="shared" si="2451"/>
        <v>0</v>
      </c>
    </row>
    <row r="2107" spans="4:92" ht="14.4" x14ac:dyDescent="0.3">
      <c r="E2107" s="32">
        <v>41458.459027777775</v>
      </c>
      <c r="F2107" s="21">
        <f t="shared" si="2434"/>
        <v>1559.7965277777766</v>
      </c>
      <c r="G2107" s="21">
        <f t="shared" si="2435"/>
        <v>47.910416666665697</v>
      </c>
      <c r="I2107" s="21">
        <v>1085</v>
      </c>
      <c r="J2107" s="21">
        <v>11641</v>
      </c>
      <c r="K2107" s="21">
        <v>11941</v>
      </c>
      <c r="L2107" s="21">
        <v>10</v>
      </c>
      <c r="M2107" s="124">
        <v>5.77</v>
      </c>
      <c r="O2107" s="40"/>
      <c r="U2107" s="48">
        <f t="shared" si="2436"/>
        <v>4.3083291971073585E-2</v>
      </c>
      <c r="V2107" s="48">
        <f t="shared" si="2437"/>
        <v>5.8414643412157927</v>
      </c>
      <c r="W2107" s="48">
        <f t="shared" si="2438"/>
        <v>3.2528507705578066E-2</v>
      </c>
      <c r="X2107" s="239">
        <f>W2107+V2107+SUM($U$2101:U2107)</f>
        <v>5.9850891002202777</v>
      </c>
      <c r="Y2107" s="240">
        <f>W2107+V2107+SUM($U$2101:U2107)-$X$2102</f>
        <v>5.8382718210236213</v>
      </c>
      <c r="Z2107" s="42"/>
      <c r="AA2107" s="42"/>
      <c r="AB2107" s="41">
        <f t="shared" si="2439"/>
        <v>4.2000887851542379E-2</v>
      </c>
      <c r="AC2107" s="48">
        <f t="shared" si="2440"/>
        <v>5.6947061716852065</v>
      </c>
      <c r="AD2107" s="48">
        <f t="shared" si="2441"/>
        <v>0.94055218266070573</v>
      </c>
      <c r="AE2107" s="48">
        <f t="shared" si="2442"/>
        <v>1.106402873984291</v>
      </c>
      <c r="AF2107" s="48">
        <f t="shared" si="2443"/>
        <v>0.94055218266070595</v>
      </c>
      <c r="AG2107" s="238">
        <f t="shared" si="2444"/>
        <v>0.16584805802926983</v>
      </c>
      <c r="AH2107" s="48">
        <f t="shared" si="2445"/>
        <v>2.6332943153446379E-6</v>
      </c>
      <c r="AI2107" s="48">
        <f>AE2107+AC2107+SUM($AB$2101:AB2107)</f>
        <v>6.9597546831191517</v>
      </c>
      <c r="AJ2107" s="48">
        <f>AE2107+AC2107+SUM($AB$2101:AB2107)-$AI$2102</f>
        <v>4.6522799789127154</v>
      </c>
      <c r="AK2107" s="46"/>
      <c r="AL2107" s="86"/>
      <c r="AM2107" s="25">
        <v>445.04500000000002</v>
      </c>
      <c r="AN2107" s="25">
        <v>0.18899999999999295</v>
      </c>
      <c r="AQ2107">
        <v>2160</v>
      </c>
      <c r="AR2107" s="25">
        <v>483.91949999999997</v>
      </c>
      <c r="AS2107" s="25">
        <v>0.16949999999999932</v>
      </c>
      <c r="AV2107" s="41">
        <f t="shared" si="2452"/>
        <v>0</v>
      </c>
      <c r="AW2107" s="86">
        <f t="shared" si="2453"/>
        <v>1.7678981282972128E-2</v>
      </c>
      <c r="AX2107" s="86">
        <f t="shared" si="2454"/>
        <v>1.088723892701319</v>
      </c>
      <c r="AY2107" s="86">
        <f t="shared" si="2446"/>
        <v>0.11120847176928797</v>
      </c>
      <c r="AZ2107" s="86">
        <f t="shared" si="2447"/>
        <v>6.8485462113498636</v>
      </c>
      <c r="BA2107" s="89">
        <f t="shared" si="2465"/>
        <v>8.4130513468030618E-2</v>
      </c>
      <c r="BB2107" s="89">
        <f t="shared" si="2466"/>
        <v>4.5681494654446846</v>
      </c>
      <c r="BC2107" s="91">
        <f>BA2107-BA2104</f>
        <v>5.5954040526036877E-2</v>
      </c>
      <c r="BD2107" s="91">
        <f>BB2107-BB2104</f>
        <v>2.835491547733314</v>
      </c>
      <c r="BE2107" s="41">
        <f t="shared" ref="BE2107:BE2117" si="2471">1000*(((BC2107)/((BD2107))/0.0112372-1))</f>
        <v>756.08278499123708</v>
      </c>
      <c r="BF2107" s="89">
        <f t="shared" ref="BF2107:BF2119" si="2472">(BE2107-$B$10)/($AM$2098-$B$10)</f>
        <v>2.257609408231032E-2</v>
      </c>
      <c r="BG2107" s="89">
        <f t="shared" ref="BG2107:BG2117" si="2473">1-BF2107</f>
        <v>0.97742390591768968</v>
      </c>
      <c r="BH2107" s="91">
        <f>BF2107*($AJ2107-$AJ2104)</f>
        <v>6.5277547634424213E-2</v>
      </c>
      <c r="BI2107" s="91">
        <f>BG2107*($AJ2107-$AJ2104)</f>
        <v>2.8261680406249265</v>
      </c>
      <c r="BJ2107" s="41">
        <f>1000*((BA2107/BB2107)/0.0112372-1)</f>
        <v>638.9100705616022</v>
      </c>
      <c r="BK2107" s="89">
        <f t="shared" ref="BK2107:BK2127" si="2474">(BJ2107-$B$10)/($AM$2098-$B$10)</f>
        <v>0.17221744691932128</v>
      </c>
      <c r="BL2107" s="89">
        <f t="shared" ref="BL2107:BL2117" si="2475">1-BK2107</f>
        <v>0.82778255308067872</v>
      </c>
      <c r="BM2107" s="89">
        <f t="shared" ref="BM2107:BM2119" si="2476">Y2107-BR2107-BS2107</f>
        <v>0</v>
      </c>
      <c r="BN2107" s="86">
        <f t="shared" si="2455"/>
        <v>5.3351963219425288E-4</v>
      </c>
      <c r="BO2107" s="86">
        <f t="shared" si="2456"/>
        <v>3.1994988073383815E-2</v>
      </c>
      <c r="BP2107" s="86">
        <f t="shared" si="2448"/>
        <v>9.8165048464605192E-2</v>
      </c>
      <c r="BQ2107" s="86">
        <f t="shared" si="2449"/>
        <v>5.8869240517556731</v>
      </c>
      <c r="BR2107" s="86">
        <f t="shared" si="2467"/>
        <v>9.6222768455527422E-2</v>
      </c>
      <c r="BS2107" s="86">
        <f t="shared" si="2468"/>
        <v>5.7420490525680945</v>
      </c>
      <c r="BT2107" s="89">
        <f t="shared" si="2469"/>
        <v>2.3121012611577604E-2</v>
      </c>
      <c r="BU2107" s="89">
        <f t="shared" si="2469"/>
        <v>1.2379645061840003</v>
      </c>
      <c r="BV2107" s="41">
        <f t="shared" si="2457"/>
        <v>662.03646104755978</v>
      </c>
      <c r="BW2107" s="89" t="e">
        <f t="shared" si="2458"/>
        <v>#REF!</v>
      </c>
      <c r="BX2107" s="42" t="e">
        <f t="shared" si="2459"/>
        <v>#REF!</v>
      </c>
      <c r="BY2107" s="89" t="e">
        <f t="shared" si="2460"/>
        <v>#REF!</v>
      </c>
      <c r="BZ2107" s="89" t="e">
        <f t="shared" si="2460"/>
        <v>#REF!</v>
      </c>
      <c r="CA2107" s="41">
        <f t="shared" si="2461"/>
        <v>491.25818106191923</v>
      </c>
      <c r="CB2107" s="89" t="e">
        <f t="shared" si="2462"/>
        <v>#REF!</v>
      </c>
      <c r="CC2107" s="89" t="e">
        <f t="shared" si="2470"/>
        <v>#REF!</v>
      </c>
      <c r="CD2107" s="41" t="e">
        <f t="shared" ref="CD2107:CD2117" si="2477">CK2107+CJ2107</f>
        <v>#REF!</v>
      </c>
      <c r="CE2107" s="41" t="e">
        <f t="shared" ref="CE2107:CE2117" si="2478">CH2107+CI2107</f>
        <v>#REF!</v>
      </c>
      <c r="CF2107" s="42" t="e">
        <f t="shared" ref="CF2107:CF2117" si="2479">CK2107*13.49+CJ2107</f>
        <v>#REF!</v>
      </c>
      <c r="CG2107" s="42" t="e">
        <f t="shared" ref="CG2107:CG2117" si="2480">CH2107*13.49+CI2107</f>
        <v>#REF!</v>
      </c>
      <c r="CH2107" s="42" t="e">
        <f t="shared" si="2463"/>
        <v>#REF!</v>
      </c>
      <c r="CI2107" s="89">
        <f t="shared" ref="CI2107:CI2118" si="2481">BL2107*$AJ2107</f>
        <v>3.8510761985904938</v>
      </c>
      <c r="CJ2107" s="89">
        <f t="shared" ref="CJ2107:CJ2118" si="2482">BK2107*$AJ2107</f>
        <v>0.80120378032222173</v>
      </c>
      <c r="CK2107" s="42" t="e">
        <f t="shared" si="2464"/>
        <v>#REF!</v>
      </c>
      <c r="CM2107" s="89" t="e">
        <f t="shared" si="2450"/>
        <v>#REF!</v>
      </c>
      <c r="CN2107" s="89">
        <f t="shared" si="2451"/>
        <v>6.6585095031112179E-2</v>
      </c>
    </row>
    <row r="2108" spans="4:92" ht="14.4" x14ac:dyDescent="0.3">
      <c r="E2108" s="32">
        <v>41471.544444444444</v>
      </c>
      <c r="F2108" s="21">
        <f t="shared" si="2434"/>
        <v>1572.8819444444453</v>
      </c>
      <c r="G2108" s="21">
        <f t="shared" si="2435"/>
        <v>60.995833333334303</v>
      </c>
      <c r="I2108" s="21">
        <v>1082</v>
      </c>
      <c r="J2108" s="21">
        <v>13954</v>
      </c>
      <c r="K2108" s="21">
        <v>15821</v>
      </c>
      <c r="L2108" s="21">
        <v>14</v>
      </c>
      <c r="M2108" s="124">
        <v>5.77</v>
      </c>
      <c r="O2108" s="40"/>
      <c r="U2108" s="48">
        <f t="shared" si="2436"/>
        <v>5.6924553770388922E-2</v>
      </c>
      <c r="V2108" s="48">
        <f t="shared" si="2437"/>
        <v>7.7181370265903997</v>
      </c>
      <c r="W2108" s="48">
        <f t="shared" si="2438"/>
        <v>4.2978860278362979E-2</v>
      </c>
      <c r="X2108" s="239">
        <f>W2108+V2108+SUM($U$2101:U2108)</f>
        <v>7.9291366919380586</v>
      </c>
      <c r="Y2108" s="240">
        <f>W2108+V2108+SUM($U$2101:U2108)-$X$2102</f>
        <v>7.7823194127414022</v>
      </c>
      <c r="Z2108" s="42"/>
      <c r="AA2108" s="42"/>
      <c r="AB2108" s="41">
        <f t="shared" si="2439"/>
        <v>5.0207017464888884E-2</v>
      </c>
      <c r="AC2108" s="48">
        <f t="shared" si="2440"/>
        <v>6.8073373408155264</v>
      </c>
      <c r="AD2108" s="48">
        <f t="shared" si="2441"/>
        <v>1.1243171817795583</v>
      </c>
      <c r="AE2108" s="48">
        <f t="shared" si="2442"/>
        <v>1.322571765951196</v>
      </c>
      <c r="AF2108" s="48">
        <f t="shared" si="2443"/>
        <v>1.1243171817795581</v>
      </c>
      <c r="AG2108" s="238">
        <f t="shared" si="2444"/>
        <v>0.19825143638452095</v>
      </c>
      <c r="AH2108" s="48">
        <f t="shared" si="2445"/>
        <v>3.1477871169774739E-6</v>
      </c>
      <c r="AI2108" s="48">
        <f>AE2108+AC2108+SUM($AB$2101:AB2108)</f>
        <v>8.3387617616812655</v>
      </c>
      <c r="AJ2108" s="48">
        <f>AE2108+AC2108+SUM($AB$2101:AB2108)-$AI$2102</f>
        <v>6.0312870574748292</v>
      </c>
      <c r="AK2108" s="46"/>
      <c r="AL2108" s="86"/>
      <c r="AM2108" s="25">
        <v>484.51300000000003</v>
      </c>
      <c r="AN2108" s="25">
        <v>5.4000000000002046E-2</v>
      </c>
      <c r="AQ2108">
        <v>1878</v>
      </c>
      <c r="AR2108" s="25">
        <v>506.25900000000001</v>
      </c>
      <c r="AS2108" s="25">
        <v>0.11400000000000432</v>
      </c>
      <c r="AV2108" s="41">
        <f t="shared" si="2452"/>
        <v>0</v>
      </c>
      <c r="AW2108" s="86">
        <f t="shared" si="2453"/>
        <v>2.1700829096524401E-2</v>
      </c>
      <c r="AX2108" s="86">
        <f t="shared" si="2454"/>
        <v>1.3008709368546716</v>
      </c>
      <c r="AY2108" s="86">
        <f t="shared" si="2446"/>
        <v>0.13682285417361267</v>
      </c>
      <c r="AZ2108" s="86">
        <f t="shared" si="2447"/>
        <v>8.2019389075076532</v>
      </c>
      <c r="BA2108" s="89">
        <f t="shared" si="2465"/>
        <v>0.10974489587235532</v>
      </c>
      <c r="BB2108" s="89">
        <f t="shared" si="2466"/>
        <v>5.9215421616024742</v>
      </c>
      <c r="BC2108" s="89">
        <f>BA2108-BA2107</f>
        <v>2.5614382404324704E-2</v>
      </c>
      <c r="BD2108" s="89">
        <f>BB2108-BB2107</f>
        <v>1.3533926961577896</v>
      </c>
      <c r="BE2108" s="41">
        <f t="shared" si="2471"/>
        <v>684.23213742176836</v>
      </c>
      <c r="BF2108" s="89">
        <f t="shared" si="2472"/>
        <v>0.11433660468281649</v>
      </c>
      <c r="BG2108" s="89">
        <f t="shared" si="2473"/>
        <v>0.88566339531718352</v>
      </c>
      <c r="BH2108" s="89">
        <f>BF2108*($AJ2108-$AJ2107)</f>
        <v>0.15767098719636208</v>
      </c>
      <c r="BI2108" s="89">
        <f t="shared" ref="BI2108:BI2117" si="2483">BG2108*($AJ2108-$AJ2107)</f>
        <v>1.2213360913657518</v>
      </c>
      <c r="BJ2108" s="41">
        <f>1000*((BA2108/BB2108)/0.0112372-1)</f>
        <v>649.26861443233008</v>
      </c>
      <c r="BK2108" s="89">
        <f t="shared" si="2474"/>
        <v>0.15898854353697195</v>
      </c>
      <c r="BL2108" s="89">
        <f t="shared" si="2475"/>
        <v>0.841011456463028</v>
      </c>
      <c r="BM2108" s="89">
        <f t="shared" si="2476"/>
        <v>0</v>
      </c>
      <c r="BN2108" s="86">
        <f t="shared" si="2455"/>
        <v>7.1535769264065145E-4</v>
      </c>
      <c r="BO2108" s="86">
        <f t="shared" si="2456"/>
        <v>4.2263502585722326E-2</v>
      </c>
      <c r="BP2108" s="86">
        <f t="shared" si="2448"/>
        <v>0.13197578744154601</v>
      </c>
      <c r="BQ2108" s="86">
        <f t="shared" si="2449"/>
        <v>7.7971609044965122</v>
      </c>
      <c r="BR2108" s="86">
        <f t="shared" si="2467"/>
        <v>0.13003350743246822</v>
      </c>
      <c r="BS2108" s="86">
        <f t="shared" si="2468"/>
        <v>7.6522859053089336</v>
      </c>
      <c r="BT2108" s="89">
        <f t="shared" si="2469"/>
        <v>3.3810738976940799E-2</v>
      </c>
      <c r="BU2108" s="89">
        <f t="shared" si="2469"/>
        <v>1.9102368527408391</v>
      </c>
      <c r="BV2108" s="41">
        <f t="shared" si="2457"/>
        <v>575.10435792799933</v>
      </c>
      <c r="BW2108" s="89" t="e">
        <f t="shared" si="2458"/>
        <v>#REF!</v>
      </c>
      <c r="BX2108" s="42" t="e">
        <f t="shared" si="2459"/>
        <v>#REF!</v>
      </c>
      <c r="BY2108" s="89" t="e">
        <f t="shared" si="2460"/>
        <v>#REF!</v>
      </c>
      <c r="BZ2108" s="89" t="e">
        <f t="shared" si="2460"/>
        <v>#REF!</v>
      </c>
      <c r="CA2108" s="41">
        <f t="shared" si="2461"/>
        <v>512.18866627809416</v>
      </c>
      <c r="CB2108" s="89" t="e">
        <f t="shared" si="2462"/>
        <v>#REF!</v>
      </c>
      <c r="CC2108" s="89" t="e">
        <f t="shared" si="2470"/>
        <v>#REF!</v>
      </c>
      <c r="CD2108" s="41" t="e">
        <f t="shared" si="2477"/>
        <v>#REF!</v>
      </c>
      <c r="CE2108" s="41" t="e">
        <f t="shared" si="2478"/>
        <v>#REF!</v>
      </c>
      <c r="CF2108" s="42" t="e">
        <f t="shared" si="2479"/>
        <v>#REF!</v>
      </c>
      <c r="CG2108" s="42" t="e">
        <f t="shared" si="2480"/>
        <v>#REF!</v>
      </c>
      <c r="CH2108" s="42" t="e">
        <f t="shared" si="2463"/>
        <v>#REF!</v>
      </c>
      <c r="CI2108" s="89">
        <f t="shared" si="2481"/>
        <v>5.0723815125535161</v>
      </c>
      <c r="CJ2108" s="89">
        <f t="shared" si="2482"/>
        <v>0.9589055449213123</v>
      </c>
      <c r="CK2108" s="42" t="e">
        <f t="shared" si="2464"/>
        <v>#REF!</v>
      </c>
      <c r="CM2108" s="89" t="e">
        <f t="shared" si="2450"/>
        <v>#REF!</v>
      </c>
      <c r="CN2108" s="89">
        <f t="shared" si="2451"/>
        <v>8.7701459963593603E-2</v>
      </c>
    </row>
    <row r="2109" spans="4:92" ht="14.4" x14ac:dyDescent="0.3">
      <c r="E2109" s="32">
        <v>41508.477777777778</v>
      </c>
      <c r="F2109" s="21">
        <f t="shared" si="2434"/>
        <v>1609.8152777777796</v>
      </c>
      <c r="G2109" s="21">
        <f t="shared" si="2435"/>
        <v>97.929166666668607</v>
      </c>
      <c r="I2109" s="21">
        <v>1093</v>
      </c>
      <c r="J2109" s="21">
        <v>15057</v>
      </c>
      <c r="K2109" s="21">
        <v>18841</v>
      </c>
      <c r="L2109" s="21">
        <v>15</v>
      </c>
      <c r="M2109" s="124">
        <v>5.77</v>
      </c>
      <c r="O2109" s="40"/>
      <c r="U2109" s="48">
        <f t="shared" si="2436"/>
        <v>6.8479811322837134E-2</v>
      </c>
      <c r="V2109" s="48">
        <f t="shared" si="2437"/>
        <v>9.2848609666159305</v>
      </c>
      <c r="W2109" s="48">
        <f t="shared" si="2438"/>
        <v>5.1703246627185083E-2</v>
      </c>
      <c r="X2109" s="239">
        <f>W2109+V2109+SUM($U$2101:U2109)</f>
        <v>9.5730648296352481</v>
      </c>
      <c r="Y2109" s="240">
        <f>W2109+V2109+SUM($U$2101:U2109)-$X$2102</f>
        <v>9.4262475504385907</v>
      </c>
      <c r="Z2109" s="42"/>
      <c r="AA2109" s="42"/>
      <c r="AB2109" s="41">
        <f t="shared" si="2439"/>
        <v>5.4726422116021377E-2</v>
      </c>
      <c r="AC2109" s="48">
        <f t="shared" si="2440"/>
        <v>7.4201025197354742</v>
      </c>
      <c r="AD2109" s="48">
        <f t="shared" si="2441"/>
        <v>1.2255230401884185</v>
      </c>
      <c r="AE2109" s="48">
        <f t="shared" si="2442"/>
        <v>1.4416235896265699</v>
      </c>
      <c r="AF2109" s="48">
        <f t="shared" si="2443"/>
        <v>1.2255230401884185</v>
      </c>
      <c r="AG2109" s="238">
        <f t="shared" si="2444"/>
        <v>0.21609711830172476</v>
      </c>
      <c r="AH2109" s="48">
        <f t="shared" si="2445"/>
        <v>3.4311364266071827E-6</v>
      </c>
      <c r="AI2109" s="48">
        <f>AE2109+AC2109+SUM($AB$2101:AB2109)</f>
        <v>9.1253051863926071</v>
      </c>
      <c r="AJ2109" s="48">
        <f>AE2109+AC2109+SUM($AB$2101:AB2109)-$AI$2102</f>
        <v>6.8178304821861708</v>
      </c>
      <c r="AK2109" s="46"/>
      <c r="AL2109" s="86"/>
      <c r="AM2109" s="25">
        <v>526.21550000000002</v>
      </c>
      <c r="AN2109" s="25">
        <v>0.15449999999998454</v>
      </c>
      <c r="AQ2109">
        <v>2141</v>
      </c>
      <c r="AR2109" s="25">
        <v>525.31850000000009</v>
      </c>
      <c r="AS2109" s="25">
        <v>9.4499999999982265E-2</v>
      </c>
      <c r="AV2109" s="41">
        <f t="shared" si="2452"/>
        <v>0</v>
      </c>
      <c r="AW2109" s="86">
        <f t="shared" si="2453"/>
        <v>2.4307521641950894E-2</v>
      </c>
      <c r="AX2109" s="86">
        <f t="shared" si="2454"/>
        <v>1.4173160679846191</v>
      </c>
      <c r="AY2109" s="86">
        <f t="shared" si="2446"/>
        <v>0.15386370957283127</v>
      </c>
      <c r="AZ2109" s="86">
        <f t="shared" si="2447"/>
        <v>8.971441476819777</v>
      </c>
      <c r="BA2109" s="89">
        <f t="shared" si="2465"/>
        <v>0.12678575127157393</v>
      </c>
      <c r="BB2109" s="89">
        <f t="shared" si="2466"/>
        <v>6.6910447309145979</v>
      </c>
      <c r="BC2109" s="89">
        <f t="shared" ref="BC2109:BD2117" si="2484">BA2109-BA2108</f>
        <v>1.704085539921861E-2</v>
      </c>
      <c r="BD2109" s="89">
        <f t="shared" si="2484"/>
        <v>0.7695025693121238</v>
      </c>
      <c r="BE2109" s="41">
        <f t="shared" si="2471"/>
        <v>970.71220596434489</v>
      </c>
      <c r="BF2109" s="89">
        <f t="shared" si="2472"/>
        <v>-0.25152728458719642</v>
      </c>
      <c r="BG2109" s="89">
        <f t="shared" si="2473"/>
        <v>1.2515272845871963</v>
      </c>
      <c r="BH2109" s="89">
        <f t="shared" ref="BH2109:BH2117" si="2485">BF2109*($AJ2109-$AJ2108)</f>
        <v>-0.19783713182755774</v>
      </c>
      <c r="BI2109" s="89">
        <f t="shared" si="2483"/>
        <v>0.98438055653889933</v>
      </c>
      <c r="BJ2109" s="41">
        <f t="shared" ref="BJ2109:BJ2117" si="2486">1000*((BA2109/BB2109)/0.0112372-1)</f>
        <v>686.23618519597551</v>
      </c>
      <c r="BK2109" s="89">
        <f t="shared" si="2474"/>
        <v>0.11177723391512424</v>
      </c>
      <c r="BL2109" s="89">
        <f t="shared" si="2475"/>
        <v>0.88822276608487571</v>
      </c>
      <c r="BM2109" s="89">
        <f t="shared" si="2476"/>
        <v>0</v>
      </c>
      <c r="BN2109" s="86">
        <f t="shared" si="2455"/>
        <v>8.7127569136900775E-4</v>
      </c>
      <c r="BO2109" s="86">
        <f t="shared" si="2456"/>
        <v>5.0831970935816075E-2</v>
      </c>
      <c r="BP2109" s="86">
        <f t="shared" si="2448"/>
        <v>0.16132021143862327</v>
      </c>
      <c r="BQ2109" s="86">
        <f t="shared" si="2449"/>
        <v>9.4117446181966251</v>
      </c>
      <c r="BR2109" s="86">
        <f t="shared" si="2467"/>
        <v>0.15937793142954548</v>
      </c>
      <c r="BS2109" s="86">
        <f t="shared" si="2468"/>
        <v>9.2668696190090465</v>
      </c>
      <c r="BT2109" s="89">
        <f t="shared" si="2469"/>
        <v>2.9344423997077262E-2</v>
      </c>
      <c r="BU2109" s="89">
        <f t="shared" si="2469"/>
        <v>1.6145837137001129</v>
      </c>
      <c r="BV2109" s="41">
        <f t="shared" si="2457"/>
        <v>617.36079362544774</v>
      </c>
      <c r="BW2109" s="89" t="e">
        <f t="shared" si="2458"/>
        <v>#REF!</v>
      </c>
      <c r="BX2109" s="42" t="e">
        <f t="shared" si="2459"/>
        <v>#REF!</v>
      </c>
      <c r="BY2109" s="89" t="e">
        <f t="shared" si="2460"/>
        <v>#REF!</v>
      </c>
      <c r="BZ2109" s="89" t="e">
        <f t="shared" si="2460"/>
        <v>#REF!</v>
      </c>
      <c r="CA2109" s="41">
        <f t="shared" si="2461"/>
        <v>530.51299919003054</v>
      </c>
      <c r="CB2109" s="89" t="e">
        <f t="shared" si="2462"/>
        <v>#REF!</v>
      </c>
      <c r="CC2109" s="89" t="e">
        <f t="shared" si="2470"/>
        <v>#REF!</v>
      </c>
      <c r="CD2109" s="41" t="e">
        <f t="shared" si="2477"/>
        <v>#REF!</v>
      </c>
      <c r="CE2109" s="41" t="e">
        <f t="shared" si="2478"/>
        <v>#REF!</v>
      </c>
      <c r="CF2109" s="42" t="e">
        <f t="shared" si="2479"/>
        <v>#REF!</v>
      </c>
      <c r="CG2109" s="42" t="e">
        <f t="shared" si="2480"/>
        <v>#REF!</v>
      </c>
      <c r="CH2109" s="42" t="e">
        <f t="shared" si="2463"/>
        <v>#REF!</v>
      </c>
      <c r="CI2109" s="140">
        <f t="shared" si="2481"/>
        <v>6.0557522495851828</v>
      </c>
      <c r="CJ2109" s="140">
        <f t="shared" si="2482"/>
        <v>0.76207823260098795</v>
      </c>
      <c r="CK2109" s="42" t="e">
        <f t="shared" si="2464"/>
        <v>#REF!</v>
      </c>
      <c r="CM2109" s="89" t="e">
        <f t="shared" si="2450"/>
        <v>#REF!</v>
      </c>
      <c r="CN2109" s="89">
        <f t="shared" si="2451"/>
        <v>0.10470393682967936</v>
      </c>
    </row>
    <row r="2110" spans="4:92" ht="14.4" x14ac:dyDescent="0.3">
      <c r="E2110" s="32">
        <v>41548.591666666667</v>
      </c>
      <c r="F2110" s="21">
        <f t="shared" si="2434"/>
        <v>1649.9291666666686</v>
      </c>
      <c r="G2110" s="21">
        <f t="shared" si="2435"/>
        <v>138.04305555555766</v>
      </c>
      <c r="I2110" s="21">
        <v>1093</v>
      </c>
      <c r="J2110" s="21">
        <v>17132</v>
      </c>
      <c r="K2110" s="21">
        <v>23119</v>
      </c>
      <c r="L2110" s="21">
        <v>24</v>
      </c>
      <c r="M2110" s="124">
        <v>5.77</v>
      </c>
      <c r="O2110" s="40"/>
      <c r="U2110" s="48">
        <f t="shared" si="2436"/>
        <v>8.4028701129062786E-2</v>
      </c>
      <c r="V2110" s="48">
        <f t="shared" si="2437"/>
        <v>11.393063037375601</v>
      </c>
      <c r="W2110" s="48">
        <f t="shared" si="2438"/>
        <v>6.3442883009070222E-2</v>
      </c>
      <c r="X2110" s="239">
        <f>W2110+V2110+SUM($U$2101:U2110)</f>
        <v>11.777035237905867</v>
      </c>
      <c r="Y2110" s="240">
        <f>W2110+V2110+SUM($U$2101:U2110)-$X$2102</f>
        <v>11.63021795870921</v>
      </c>
      <c r="Z2110" s="42"/>
      <c r="AA2110" s="42"/>
      <c r="AB2110" s="41">
        <f t="shared" si="2439"/>
        <v>6.2268251556862476E-2</v>
      </c>
      <c r="AC2110" s="48">
        <f t="shared" si="2440"/>
        <v>8.4426643001997839</v>
      </c>
      <c r="AD2110" s="48">
        <f t="shared" si="2441"/>
        <v>1.3944119495588754</v>
      </c>
      <c r="AE2110" s="48">
        <f t="shared" si="2442"/>
        <v>1.6402932415144047</v>
      </c>
      <c r="AF2110" s="48">
        <f t="shared" si="2443"/>
        <v>1.3944119495588752</v>
      </c>
      <c r="AG2110" s="238">
        <f t="shared" si="2444"/>
        <v>0.24587738797537015</v>
      </c>
      <c r="AH2110" s="48">
        <f t="shared" si="2445"/>
        <v>3.9039801594364243E-6</v>
      </c>
      <c r="AI2110" s="48">
        <f>AE2110+AC2110+SUM($AB$2101:AB2110)</f>
        <v>10.408804870301616</v>
      </c>
      <c r="AJ2110" s="48">
        <f>AE2110+AC2110+SUM($AB$2101:AB2110)-$AI$2102</f>
        <v>8.1013301660951793</v>
      </c>
      <c r="AK2110" s="46"/>
      <c r="AL2110" s="86"/>
      <c r="AM2110" s="25">
        <v>535.12350000000004</v>
      </c>
      <c r="AN2110" s="25">
        <v>6.7499999999995453E-2</v>
      </c>
      <c r="AQ2110">
        <v>2366</v>
      </c>
      <c r="AR2110" s="25">
        <v>520.45050000000003</v>
      </c>
      <c r="AS2110" s="25">
        <v>1.4499999999998181E-2</v>
      </c>
      <c r="AV2110" s="41">
        <f t="shared" si="2452"/>
        <v>0</v>
      </c>
      <c r="AW2110" s="86">
        <f t="shared" si="2453"/>
        <v>2.7816021821689175E-2</v>
      </c>
      <c r="AX2110" s="86">
        <f t="shared" si="2454"/>
        <v>1.6124772196927155</v>
      </c>
      <c r="AY2110" s="86">
        <f t="shared" si="2446"/>
        <v>0.17651206264966599</v>
      </c>
      <c r="AZ2110" s="86">
        <f t="shared" si="2447"/>
        <v>10.23229280765195</v>
      </c>
      <c r="BA2110" s="89">
        <f t="shared" si="2465"/>
        <v>0.14943410434840865</v>
      </c>
      <c r="BB2110" s="89">
        <f t="shared" si="2466"/>
        <v>7.9518960617467709</v>
      </c>
      <c r="BC2110" s="89">
        <f t="shared" si="2484"/>
        <v>2.2648353076834715E-2</v>
      </c>
      <c r="BD2110" s="89">
        <f t="shared" si="2484"/>
        <v>1.2608513308321729</v>
      </c>
      <c r="BE2110" s="41">
        <f t="shared" si="2471"/>
        <v>598.50734131518709</v>
      </c>
      <c r="BF2110" s="89">
        <f t="shared" si="2472"/>
        <v>0.22381579976256577</v>
      </c>
      <c r="BG2110" s="89">
        <f t="shared" si="2473"/>
        <v>0.77618420023743417</v>
      </c>
      <c r="BH2110" s="89">
        <f t="shared" si="2485"/>
        <v>0.28726750824909508</v>
      </c>
      <c r="BI2110" s="89">
        <f t="shared" si="2483"/>
        <v>0.99623217565991329</v>
      </c>
      <c r="BJ2110" s="41">
        <f t="shared" si="2486"/>
        <v>672.32591414859928</v>
      </c>
      <c r="BK2110" s="89">
        <f t="shared" si="2474"/>
        <v>0.12954205047665324</v>
      </c>
      <c r="BL2110" s="89">
        <f t="shared" si="2475"/>
        <v>0.87045794952334676</v>
      </c>
      <c r="BM2110" s="89">
        <f t="shared" si="2476"/>
        <v>0</v>
      </c>
      <c r="BN2110" s="86">
        <f t="shared" si="2455"/>
        <v>1.0657511212143805E-3</v>
      </c>
      <c r="BO2110" s="86">
        <f t="shared" si="2456"/>
        <v>6.237713188785584E-2</v>
      </c>
      <c r="BP2110" s="86">
        <f t="shared" si="2448"/>
        <v>0.19783761257484175</v>
      </c>
      <c r="BQ2110" s="86">
        <f t="shared" si="2449"/>
        <v>11.579197625331025</v>
      </c>
      <c r="BR2110" s="86">
        <f t="shared" si="2467"/>
        <v>0.19589533256576397</v>
      </c>
      <c r="BS2110" s="86">
        <f t="shared" si="2468"/>
        <v>11.434322626143446</v>
      </c>
      <c r="BT2110" s="89">
        <f t="shared" si="2469"/>
        <v>3.6517401136218486E-2</v>
      </c>
      <c r="BU2110" s="89">
        <f t="shared" si="2469"/>
        <v>2.1674530071343998</v>
      </c>
      <c r="BV2110" s="41">
        <f t="shared" si="2457"/>
        <v>499.31215344735324</v>
      </c>
      <c r="BW2110" s="89" t="e">
        <f t="shared" si="2458"/>
        <v>#REF!</v>
      </c>
      <c r="BX2110" s="42" t="e">
        <f t="shared" si="2459"/>
        <v>#REF!</v>
      </c>
      <c r="BY2110" s="89" t="e">
        <f t="shared" si="2460"/>
        <v>#REF!</v>
      </c>
      <c r="BZ2110" s="89" t="e">
        <f t="shared" si="2460"/>
        <v>#REF!</v>
      </c>
      <c r="CA2110" s="41">
        <f t="shared" si="2461"/>
        <v>524.59866835109813</v>
      </c>
      <c r="CB2110" s="89" t="e">
        <f t="shared" si="2462"/>
        <v>#REF!</v>
      </c>
      <c r="CC2110" s="89" t="e">
        <f t="shared" si="2470"/>
        <v>#REF!</v>
      </c>
      <c r="CD2110" s="41" t="e">
        <f t="shared" si="2477"/>
        <v>#REF!</v>
      </c>
      <c r="CE2110" s="41" t="e">
        <f t="shared" si="2478"/>
        <v>#REF!</v>
      </c>
      <c r="CF2110" s="42" t="e">
        <f t="shared" si="2479"/>
        <v>#REF!</v>
      </c>
      <c r="CG2110" s="42" t="e">
        <f t="shared" si="2480"/>
        <v>#REF!</v>
      </c>
      <c r="CH2110" s="42" t="e">
        <f t="shared" si="2463"/>
        <v>#REF!</v>
      </c>
      <c r="CI2110" s="89">
        <f t="shared" si="2481"/>
        <v>7.0518672447908441</v>
      </c>
      <c r="CJ2110" s="89">
        <f t="shared" si="2482"/>
        <v>1.0494629213043352</v>
      </c>
      <c r="CK2110" s="42" t="e">
        <f t="shared" si="2464"/>
        <v>#REF!</v>
      </c>
      <c r="CM2110" s="89" t="e">
        <f t="shared" si="2450"/>
        <v>#REF!</v>
      </c>
      <c r="CN2110" s="89">
        <f t="shared" si="2451"/>
        <v>0.12192676187841782</v>
      </c>
    </row>
    <row r="2111" spans="4:92" ht="14.4" x14ac:dyDescent="0.3">
      <c r="E2111" s="32">
        <v>41583.568055555559</v>
      </c>
      <c r="F2111" s="21">
        <f t="shared" si="2434"/>
        <v>1684.9055555555606</v>
      </c>
      <c r="G2111" s="21">
        <f t="shared" si="2435"/>
        <v>173.01944444444962</v>
      </c>
      <c r="I2111" s="21">
        <v>1088</v>
      </c>
      <c r="J2111" s="21">
        <v>19409</v>
      </c>
      <c r="K2111" s="21">
        <v>26189</v>
      </c>
      <c r="L2111" s="21">
        <v>18</v>
      </c>
      <c r="M2111" s="124">
        <v>5.77</v>
      </c>
      <c r="O2111" s="40"/>
      <c r="U2111" s="48">
        <f t="shared" si="2436"/>
        <v>9.4751535045179899E-2</v>
      </c>
      <c r="V2111" s="48">
        <f t="shared" si="2437"/>
        <v>12.846922505677895</v>
      </c>
      <c r="W2111" s="48">
        <f t="shared" si="2438"/>
        <v>7.1538777489469615E-2</v>
      </c>
      <c r="X2111" s="239">
        <f>W2111+V2111+SUM($U$2101:U2111)</f>
        <v>13.333742135733742</v>
      </c>
      <c r="Y2111" s="240">
        <f>W2111+V2111+SUM($U$2101:U2111)-$X$2102</f>
        <v>13.186924856537084</v>
      </c>
      <c r="Z2111" s="42"/>
      <c r="AA2111" s="42"/>
      <c r="AB2111" s="41">
        <f t="shared" si="2439"/>
        <v>7.0221564156397603E-2</v>
      </c>
      <c r="AC2111" s="48">
        <f t="shared" si="2440"/>
        <v>9.5210171794532901</v>
      </c>
      <c r="AD2111" s="48">
        <f t="shared" si="2441"/>
        <v>1.572515458973164</v>
      </c>
      <c r="AE2111" s="48">
        <f t="shared" si="2442"/>
        <v>1.8498023344870198</v>
      </c>
      <c r="AF2111" s="48">
        <f t="shared" si="2443"/>
        <v>1.5725154589731645</v>
      </c>
      <c r="AG2111" s="238">
        <f t="shared" si="2444"/>
        <v>0.27728247289154989</v>
      </c>
      <c r="AH2111" s="48">
        <f t="shared" si="2445"/>
        <v>4.402622305539194E-6</v>
      </c>
      <c r="AI2111" s="48">
        <f>AE2111+AC2111+SUM($AB$2101:AB2111)</f>
        <v>11.766888406684133</v>
      </c>
      <c r="AJ2111" s="48">
        <f>AE2111+AC2111+SUM($AB$2101:AB2111)-$AI$2102</f>
        <v>9.459413702477697</v>
      </c>
      <c r="AK2111" s="46"/>
      <c r="AL2111" s="86"/>
      <c r="AM2111" s="25">
        <v>535.91149999999993</v>
      </c>
      <c r="AN2111" s="25">
        <v>2.4999999999977263E-3</v>
      </c>
      <c r="AQ2111">
        <v>2004</v>
      </c>
      <c r="AR2111" s="25">
        <v>516.4905</v>
      </c>
      <c r="AS2111" s="25">
        <v>8.6500000000000909E-2</v>
      </c>
      <c r="AV2111" s="41">
        <f t="shared" si="2452"/>
        <v>0</v>
      </c>
      <c r="AW2111" s="86">
        <f t="shared" si="2453"/>
        <v>3.1384696831047783E-2</v>
      </c>
      <c r="AX2111" s="86">
        <f t="shared" si="2454"/>
        <v>1.8184176376559722</v>
      </c>
      <c r="AY2111" s="86">
        <f t="shared" si="2446"/>
        <v>0.19964307450772317</v>
      </c>
      <c r="AZ2111" s="86">
        <f t="shared" si="2447"/>
        <v>11.567245332176411</v>
      </c>
      <c r="BA2111" s="89">
        <f t="shared" si="2465"/>
        <v>0.17256511620646584</v>
      </c>
      <c r="BB2111" s="89">
        <f t="shared" si="2466"/>
        <v>9.2868485862712316</v>
      </c>
      <c r="BC2111" s="89">
        <f t="shared" si="2484"/>
        <v>2.3131011858057188E-2</v>
      </c>
      <c r="BD2111" s="89">
        <f t="shared" si="2484"/>
        <v>1.3349525245244607</v>
      </c>
      <c r="BE2111" s="41">
        <f t="shared" si="2471"/>
        <v>541.95145017373704</v>
      </c>
      <c r="BF2111" s="89">
        <f t="shared" si="2472"/>
        <v>0.29604336658565589</v>
      </c>
      <c r="BG2111" s="89">
        <f t="shared" si="2473"/>
        <v>0.70395663341434411</v>
      </c>
      <c r="BH2111" s="89">
        <f t="shared" si="2485"/>
        <v>0.40205162221523361</v>
      </c>
      <c r="BI2111" s="89">
        <f t="shared" si="2483"/>
        <v>0.95603191416728406</v>
      </c>
      <c r="BJ2111" s="41">
        <f t="shared" si="2486"/>
        <v>653.58503362277111</v>
      </c>
      <c r="BK2111" s="89">
        <f t="shared" si="2474"/>
        <v>0.15347604166984899</v>
      </c>
      <c r="BL2111" s="89">
        <f t="shared" si="2475"/>
        <v>0.84652395833015104</v>
      </c>
      <c r="BM2111" s="89">
        <f t="shared" si="2476"/>
        <v>0</v>
      </c>
      <c r="BN2111" s="86">
        <f t="shared" si="2455"/>
        <v>1.1986732460805951E-3</v>
      </c>
      <c r="BO2111" s="86">
        <f t="shared" si="2456"/>
        <v>7.0340104243389018E-2</v>
      </c>
      <c r="BP2111" s="86">
        <f t="shared" si="2448"/>
        <v>0.22341449671255859</v>
      </c>
      <c r="BQ2111" s="86">
        <f t="shared" si="2449"/>
        <v>13.110327639021182</v>
      </c>
      <c r="BR2111" s="86">
        <f t="shared" si="2467"/>
        <v>0.2214722167034808</v>
      </c>
      <c r="BS2111" s="86">
        <f t="shared" si="2468"/>
        <v>12.965452639833604</v>
      </c>
      <c r="BT2111" s="89">
        <f t="shared" si="2469"/>
        <v>2.5576884137716832E-2</v>
      </c>
      <c r="BU2111" s="89">
        <f t="shared" si="2469"/>
        <v>1.5311300136901576</v>
      </c>
      <c r="BV2111" s="41">
        <f t="shared" si="2457"/>
        <v>486.54293043613308</v>
      </c>
      <c r="BW2111" s="89" t="e">
        <f t="shared" si="2458"/>
        <v>#REF!</v>
      </c>
      <c r="BX2111" s="42" t="e">
        <f t="shared" si="2459"/>
        <v>#REF!</v>
      </c>
      <c r="BY2111" s="89" t="e">
        <f t="shared" si="2460"/>
        <v>#REF!</v>
      </c>
      <c r="BZ2111" s="89" t="e">
        <f t="shared" si="2460"/>
        <v>#REF!</v>
      </c>
      <c r="CA2111" s="41">
        <f t="shared" si="2461"/>
        <v>520.10454970107037</v>
      </c>
      <c r="CB2111" s="89" t="e">
        <f t="shared" si="2462"/>
        <v>#REF!</v>
      </c>
      <c r="CC2111" s="89" t="e">
        <f t="shared" si="2470"/>
        <v>#REF!</v>
      </c>
      <c r="CD2111" s="41" t="e">
        <f t="shared" si="2477"/>
        <v>#REF!</v>
      </c>
      <c r="CE2111" s="41" t="e">
        <f t="shared" si="2478"/>
        <v>#REF!</v>
      </c>
      <c r="CF2111" s="42" t="e">
        <f t="shared" si="2479"/>
        <v>#REF!</v>
      </c>
      <c r="CG2111" s="42" t="e">
        <f t="shared" si="2480"/>
        <v>#REF!</v>
      </c>
      <c r="CH2111" s="42" t="e">
        <f t="shared" si="2463"/>
        <v>#REF!</v>
      </c>
      <c r="CI2111" s="89">
        <f t="shared" si="2481"/>
        <v>8.0076203309038902</v>
      </c>
      <c r="CJ2111" s="89">
        <f t="shared" si="2482"/>
        <v>1.4517933715738076</v>
      </c>
      <c r="CK2111" s="42" t="e">
        <f t="shared" si="2464"/>
        <v>#REF!</v>
      </c>
      <c r="CM2111" s="89" t="e">
        <f t="shared" si="2450"/>
        <v>#REF!</v>
      </c>
      <c r="CN2111" s="89">
        <f t="shared" si="2451"/>
        <v>0.13845172964935104</v>
      </c>
    </row>
    <row r="2112" spans="4:92" ht="14.4" x14ac:dyDescent="0.3">
      <c r="E2112" s="32">
        <v>41617.5625</v>
      </c>
      <c r="F2112" s="21">
        <f t="shared" si="2434"/>
        <v>1718.9000000000015</v>
      </c>
      <c r="G2112" s="21">
        <f t="shared" si="2435"/>
        <v>207.01388888889051</v>
      </c>
      <c r="I2112" s="21">
        <v>1070</v>
      </c>
      <c r="J2112" s="21">
        <v>21373</v>
      </c>
      <c r="K2112" s="21">
        <v>28887</v>
      </c>
      <c r="L2112" s="21">
        <v>6</v>
      </c>
      <c r="M2112" s="124">
        <v>5.77</v>
      </c>
      <c r="O2112" s="40"/>
      <c r="U2112" s="48">
        <f t="shared" si="2436"/>
        <v>0.10278379830095441</v>
      </c>
      <c r="V2112" s="48">
        <f t="shared" si="2437"/>
        <v>13.935979939343067</v>
      </c>
      <c r="W2112" s="48">
        <f t="shared" si="2438"/>
        <v>7.7603252260434546E-2</v>
      </c>
      <c r="X2112" s="239">
        <f>W2112+V2112+SUM($U$2101:U2112)</f>
        <v>14.531647842470832</v>
      </c>
      <c r="Y2112" s="240">
        <f>W2112+V2112+SUM($U$2101:U2112)-$X$2102</f>
        <v>14.384830563274175</v>
      </c>
      <c r="Z2112" s="42"/>
      <c r="AA2112" s="42"/>
      <c r="AB2112" s="41">
        <f t="shared" si="2439"/>
        <v>7.6047984251957579E-2</v>
      </c>
      <c r="AC2112" s="48">
        <f t="shared" si="2440"/>
        <v>10.310994538843747</v>
      </c>
      <c r="AD2112" s="48">
        <f t="shared" si="2441"/>
        <v>1.7029901326835646</v>
      </c>
      <c r="AE2112" s="48">
        <f t="shared" si="2442"/>
        <v>2.0032840409107719</v>
      </c>
      <c r="AF2112" s="48">
        <f t="shared" si="2443"/>
        <v>1.702990132683565</v>
      </c>
      <c r="AG2112" s="238">
        <f t="shared" si="2444"/>
        <v>0.30028914031074461</v>
      </c>
      <c r="AH2112" s="48">
        <f t="shared" si="2445"/>
        <v>4.7679164624312697E-6</v>
      </c>
      <c r="AI2112" s="48">
        <f>AE2112+AC2112+SUM($AB$2101:AB2112)</f>
        <v>12.7863954567503</v>
      </c>
      <c r="AJ2112" s="48">
        <f>AE2112+AC2112+SUM($AB$2101:AB2112)-$AI$2102</f>
        <v>10.478920752543864</v>
      </c>
      <c r="AK2112" s="46"/>
      <c r="AL2112" s="86"/>
      <c r="AM2112" s="25">
        <v>536.30600000000004</v>
      </c>
      <c r="AN2112" s="25">
        <v>6.7999999999983629E-2</v>
      </c>
      <c r="AQ2112" s="25"/>
      <c r="AR2112" s="25">
        <v>513.26850000000002</v>
      </c>
      <c r="AS2112" s="25">
        <v>4.6500000000037289E-2</v>
      </c>
      <c r="AV2112" s="41">
        <f t="shared" si="2452"/>
        <v>0</v>
      </c>
      <c r="AW2112" s="86">
        <f t="shared" si="2453"/>
        <v>3.3997328199653176E-2</v>
      </c>
      <c r="AX2112" s="86">
        <f t="shared" si="2454"/>
        <v>1.9692867127111189</v>
      </c>
      <c r="AY2112" s="86">
        <f t="shared" si="2446"/>
        <v>0.21699533064520446</v>
      </c>
      <c r="AZ2112" s="86">
        <f t="shared" si="2447"/>
        <v>12.569400126105096</v>
      </c>
      <c r="BA2112" s="89">
        <f t="shared" si="2465"/>
        <v>0.18991737234394712</v>
      </c>
      <c r="BB2112" s="89">
        <f t="shared" si="2466"/>
        <v>10.289003380199917</v>
      </c>
      <c r="BC2112" s="89">
        <f t="shared" si="2484"/>
        <v>1.7352256137481287E-2</v>
      </c>
      <c r="BD2112" s="89">
        <f t="shared" si="2484"/>
        <v>1.0021547939286855</v>
      </c>
      <c r="BE2112" s="41">
        <f t="shared" si="2471"/>
        <v>540.85946650157496</v>
      </c>
      <c r="BF2112" s="89">
        <f t="shared" si="2472"/>
        <v>0.29743793967183624</v>
      </c>
      <c r="BG2112" s="89">
        <f t="shared" si="2473"/>
        <v>0.70256206032816371</v>
      </c>
      <c r="BH2112" s="89">
        <f t="shared" si="2485"/>
        <v>0.30324007645259238</v>
      </c>
      <c r="BI2112" s="89">
        <f t="shared" si="2483"/>
        <v>0.71626697361357472</v>
      </c>
      <c r="BJ2112" s="41">
        <f t="shared" si="2486"/>
        <v>642.6054991319736</v>
      </c>
      <c r="BK2112" s="89">
        <f t="shared" si="2474"/>
        <v>0.16749801259303876</v>
      </c>
      <c r="BL2112" s="89">
        <f t="shared" si="2475"/>
        <v>0.83250198740696124</v>
      </c>
      <c r="BM2112" s="89">
        <f t="shared" si="2476"/>
        <v>0</v>
      </c>
      <c r="BN2112" s="86">
        <f t="shared" si="2455"/>
        <v>1.2975705471110334E-3</v>
      </c>
      <c r="BO2112" s="86">
        <f t="shared" si="2456"/>
        <v>7.6305681713323512E-2</v>
      </c>
      <c r="BP2112" s="86">
        <f t="shared" si="2448"/>
        <v>0.24297742288042298</v>
      </c>
      <c r="BQ2112" s="86">
        <f t="shared" si="2449"/>
        <v>14.28867041959041</v>
      </c>
      <c r="BR2112" s="86">
        <f t="shared" si="2467"/>
        <v>0.2410351428713452</v>
      </c>
      <c r="BS2112" s="86">
        <f t="shared" si="2468"/>
        <v>14.143795420402832</v>
      </c>
      <c r="BT2112" s="89">
        <f t="shared" si="2469"/>
        <v>1.9562926167864397E-2</v>
      </c>
      <c r="BU2112" s="89">
        <f t="shared" si="2469"/>
        <v>1.1783427805692277</v>
      </c>
      <c r="BV2112" s="41">
        <f t="shared" si="2457"/>
        <v>477.42029322224153</v>
      </c>
      <c r="BW2112" s="89" t="e">
        <f t="shared" si="2458"/>
        <v>#REF!</v>
      </c>
      <c r="BX2112" s="42" t="e">
        <f t="shared" si="2459"/>
        <v>#REF!</v>
      </c>
      <c r="BY2112" s="89" t="e">
        <f t="shared" si="2460"/>
        <v>#REF!</v>
      </c>
      <c r="BZ2112" s="89" t="e">
        <f t="shared" si="2460"/>
        <v>#REF!</v>
      </c>
      <c r="CA2112" s="41">
        <f t="shared" si="2461"/>
        <v>516.54845432703507</v>
      </c>
      <c r="CB2112" s="89" t="e">
        <f t="shared" si="2462"/>
        <v>#REF!</v>
      </c>
      <c r="CC2112" s="89" t="e">
        <f t="shared" si="2470"/>
        <v>#REF!</v>
      </c>
      <c r="CD2112" s="41" t="e">
        <f t="shared" si="2477"/>
        <v>#REF!</v>
      </c>
      <c r="CE2112" s="41" t="e">
        <f t="shared" si="2478"/>
        <v>#REF!</v>
      </c>
      <c r="CF2112" s="42" t="e">
        <f t="shared" si="2479"/>
        <v>#REF!</v>
      </c>
      <c r="CG2112" s="42" t="e">
        <f t="shared" si="2480"/>
        <v>#REF!</v>
      </c>
      <c r="CH2112" s="42" t="e">
        <f t="shared" si="2463"/>
        <v>#REF!</v>
      </c>
      <c r="CI2112" s="89">
        <f t="shared" si="2481"/>
        <v>8.7237223523728176</v>
      </c>
      <c r="CJ2112" s="89">
        <f t="shared" si="2482"/>
        <v>1.7551984001710474</v>
      </c>
      <c r="CK2112" s="42" t="e">
        <f t="shared" si="2464"/>
        <v>#REF!</v>
      </c>
      <c r="CM2112" s="89" t="e">
        <f t="shared" si="2450"/>
        <v>#REF!</v>
      </c>
      <c r="CN2112" s="89">
        <f t="shared" si="2451"/>
        <v>0.15083313128688075</v>
      </c>
    </row>
    <row r="2113" spans="4:92" ht="14.4" x14ac:dyDescent="0.3">
      <c r="E2113" s="32">
        <v>41696.547222222223</v>
      </c>
      <c r="F2113" s="21">
        <f t="shared" si="2434"/>
        <v>1797.8847222222248</v>
      </c>
      <c r="G2113" s="21">
        <f t="shared" si="2435"/>
        <v>285.99861111111386</v>
      </c>
      <c r="I2113" s="21">
        <v>1084</v>
      </c>
      <c r="J2113" s="21">
        <v>24120</v>
      </c>
      <c r="K2113" s="21">
        <v>33726</v>
      </c>
      <c r="L2113" s="21">
        <v>18</v>
      </c>
      <c r="M2113" s="124">
        <v>5.77</v>
      </c>
      <c r="O2113" s="40"/>
      <c r="U2113" s="48">
        <f t="shared" si="2436"/>
        <v>0.12157172008440943</v>
      </c>
      <c r="V2113" s="48">
        <f t="shared" si="2437"/>
        <v>16.483347378611409</v>
      </c>
      <c r="W2113" s="48">
        <f t="shared" si="2438"/>
        <v>9.1788404567626894E-2</v>
      </c>
      <c r="X2113" s="239">
        <f>W2113+V2113+SUM($U$2101:U2113)</f>
        <v>17.214772154130774</v>
      </c>
      <c r="Y2113" s="240">
        <f>W2113+V2113+SUM($U$2101:U2113)-$X$2102</f>
        <v>17.067954874934117</v>
      </c>
      <c r="Z2113" s="42"/>
      <c r="AA2113" s="42"/>
      <c r="AB2113" s="41">
        <f t="shared" si="2439"/>
        <v>8.69450835686401E-2</v>
      </c>
      <c r="AC2113" s="48">
        <f t="shared" si="2440"/>
        <v>11.788481847005491</v>
      </c>
      <c r="AD2113" s="48">
        <f t="shared" si="2441"/>
        <v>1.9470157014573415</v>
      </c>
      <c r="AE2113" s="48">
        <f t="shared" si="2442"/>
        <v>2.2903394489936999</v>
      </c>
      <c r="AF2113" s="48">
        <f t="shared" si="2443"/>
        <v>1.9470157014573415</v>
      </c>
      <c r="AG2113" s="238">
        <f t="shared" si="2444"/>
        <v>0.34331829641363187</v>
      </c>
      <c r="AH2113" s="48">
        <f t="shared" si="2445"/>
        <v>5.4511227266843771E-6</v>
      </c>
      <c r="AI2113" s="48">
        <f>AE2113+AC2113+SUM($AB$2101:AB2113)</f>
        <v>14.637883256563612</v>
      </c>
      <c r="AJ2113" s="48">
        <f>AE2113+AC2113+SUM($AB$2101:AB2113)-$AI$2102</f>
        <v>12.330408552357175</v>
      </c>
      <c r="AK2113" s="46"/>
      <c r="AL2113" s="86"/>
      <c r="AM2113" s="25">
        <v>538.80799999999999</v>
      </c>
      <c r="AN2113" s="25">
        <v>0.20081832585697371</v>
      </c>
      <c r="AQ2113"/>
      <c r="AR2113" s="25">
        <v>507.77499999999998</v>
      </c>
      <c r="AS2113" s="25">
        <v>0.40587929240108694</v>
      </c>
      <c r="AV2113" s="41">
        <f t="shared" si="2452"/>
        <v>0</v>
      </c>
      <c r="AW2113" s="86">
        <f t="shared" si="2453"/>
        <v>3.8931112631643477E-2</v>
      </c>
      <c r="AX2113" s="86">
        <f t="shared" si="2454"/>
        <v>2.2514083363620565</v>
      </c>
      <c r="AY2113" s="86">
        <f t="shared" si="2446"/>
        <v>0.24881424541698743</v>
      </c>
      <c r="AZ2113" s="86">
        <f t="shared" si="2447"/>
        <v>14.389069011146624</v>
      </c>
      <c r="BA2113" s="89">
        <f t="shared" si="2465"/>
        <v>0.2217362871157301</v>
      </c>
      <c r="BB2113" s="89">
        <f t="shared" si="2466"/>
        <v>12.108672265241445</v>
      </c>
      <c r="BC2113" s="89">
        <f t="shared" si="2484"/>
        <v>3.1818914771782975E-2</v>
      </c>
      <c r="BD2113" s="89">
        <f t="shared" si="2484"/>
        <v>1.8196688850415281</v>
      </c>
      <c r="BE2113" s="41">
        <f t="shared" si="2471"/>
        <v>556.09061629026951</v>
      </c>
      <c r="BF2113" s="89">
        <f t="shared" si="2472"/>
        <v>0.27798622797651545</v>
      </c>
      <c r="BG2113" s="89">
        <f t="shared" si="2473"/>
        <v>0.72201377202348449</v>
      </c>
      <c r="BH2113" s="89">
        <f t="shared" si="2485"/>
        <v>0.51468810961464018</v>
      </c>
      <c r="BI2113" s="89">
        <f t="shared" si="2483"/>
        <v>1.336799690198671</v>
      </c>
      <c r="BJ2113" s="41">
        <f t="shared" si="2486"/>
        <v>629.60420246198544</v>
      </c>
      <c r="BK2113" s="89">
        <f t="shared" si="2474"/>
        <v>0.18410197736250475</v>
      </c>
      <c r="BL2113" s="89">
        <f t="shared" si="2475"/>
        <v>0.81589802263749522</v>
      </c>
      <c r="BM2113" s="89">
        <f t="shared" si="2476"/>
        <v>0</v>
      </c>
      <c r="BN2113" s="86">
        <f t="shared" si="2455"/>
        <v>1.5292756950406085E-3</v>
      </c>
      <c r="BO2113" s="86">
        <f t="shared" si="2456"/>
        <v>9.0259128872586289E-2</v>
      </c>
      <c r="BP2113" s="86">
        <f t="shared" si="2448"/>
        <v>0.28681327205744994</v>
      </c>
      <c r="BQ2113" s="86">
        <f t="shared" si="2449"/>
        <v>16.927958882073323</v>
      </c>
      <c r="BR2113" s="86">
        <f t="shared" si="2467"/>
        <v>0.28487099204837218</v>
      </c>
      <c r="BS2113" s="86">
        <f t="shared" si="2468"/>
        <v>16.783083882885744</v>
      </c>
      <c r="BT2113" s="89">
        <f t="shared" si="2469"/>
        <v>4.3835849177026986E-2</v>
      </c>
      <c r="BU2113" s="89">
        <f t="shared" si="2469"/>
        <v>2.6392884624829129</v>
      </c>
      <c r="BV2113" s="41">
        <f t="shared" si="2457"/>
        <v>478.03410124421509</v>
      </c>
      <c r="BW2113" s="89" t="e">
        <f t="shared" si="2458"/>
        <v>#REF!</v>
      </c>
      <c r="BX2113" s="42" t="e">
        <f t="shared" si="2459"/>
        <v>#REF!</v>
      </c>
      <c r="BY2113" s="89" t="e">
        <f t="shared" si="2460"/>
        <v>#REF!</v>
      </c>
      <c r="BZ2113" s="89" t="e">
        <f t="shared" si="2460"/>
        <v>#REF!</v>
      </c>
      <c r="CA2113" s="41">
        <f t="shared" si="2461"/>
        <v>510.49173147199809</v>
      </c>
      <c r="CB2113" s="89" t="e">
        <f t="shared" si="2462"/>
        <v>#REF!</v>
      </c>
      <c r="CC2113" s="89" t="e">
        <f t="shared" si="2470"/>
        <v>#REF!</v>
      </c>
      <c r="CD2113" s="41" t="e">
        <f t="shared" si="2477"/>
        <v>#REF!</v>
      </c>
      <c r="CE2113" s="41" t="e">
        <f t="shared" si="2478"/>
        <v>#REF!</v>
      </c>
      <c r="CF2113" s="42" t="e">
        <f t="shared" si="2479"/>
        <v>#REF!</v>
      </c>
      <c r="CG2113" s="42" t="e">
        <f t="shared" si="2480"/>
        <v>#REF!</v>
      </c>
      <c r="CH2113" s="42" t="e">
        <f t="shared" si="2463"/>
        <v>#REF!</v>
      </c>
      <c r="CI2113" s="89">
        <f t="shared" si="2481"/>
        <v>10.060355956180679</v>
      </c>
      <c r="CJ2113" s="89">
        <f t="shared" si="2482"/>
        <v>2.2700525961764955</v>
      </c>
      <c r="CK2113" s="42" t="e">
        <f t="shared" si="2464"/>
        <v>#REF!</v>
      </c>
      <c r="CM2113" s="89" t="e">
        <f t="shared" si="2450"/>
        <v>#REF!</v>
      </c>
      <c r="CN2113" s="89">
        <f t="shared" si="2451"/>
        <v>0.17394352197816301</v>
      </c>
    </row>
    <row r="2114" spans="4:92" ht="14.4" x14ac:dyDescent="0.3">
      <c r="E2114" s="32">
        <v>41743.411805555559</v>
      </c>
      <c r="F2114" s="21">
        <f t="shared" si="2434"/>
        <v>1844.7493055555606</v>
      </c>
      <c r="G2114" s="21">
        <f t="shared" si="2435"/>
        <v>332.86319444444962</v>
      </c>
      <c r="I2114" s="21">
        <v>1068</v>
      </c>
      <c r="J2114" s="21">
        <v>25489</v>
      </c>
      <c r="K2114" s="21">
        <v>35034</v>
      </c>
      <c r="L2114" s="21">
        <v>9</v>
      </c>
      <c r="M2114" s="124">
        <v>5.77</v>
      </c>
      <c r="O2114" s="40"/>
      <c r="U2114" s="48">
        <f t="shared" si="2436"/>
        <v>0.12442264284628179</v>
      </c>
      <c r="V2114" s="48">
        <f t="shared" si="2437"/>
        <v>16.869890813226828</v>
      </c>
      <c r="W2114" s="48">
        <f t="shared" si="2438"/>
        <v>9.3940892429739103E-2</v>
      </c>
      <c r="X2114" s="239">
        <f>W2114+V2114+SUM($U$2101:U2114)</f>
        <v>17.727890719454589</v>
      </c>
      <c r="Y2114" s="240">
        <f>W2114+V2114+SUM($U$2101:U2114)-$X$2102</f>
        <v>17.581073440257931</v>
      </c>
      <c r="Z2114" s="42"/>
      <c r="AA2114" s="42"/>
      <c r="AB2114" s="41">
        <f t="shared" si="2439"/>
        <v>9.0523741037531455E-2</v>
      </c>
      <c r="AC2114" s="48">
        <f t="shared" si="2440"/>
        <v>12.27369546550033</v>
      </c>
      <c r="AD2114" s="48">
        <f t="shared" si="2441"/>
        <v>2.0271548191173787</v>
      </c>
      <c r="AE2114" s="48">
        <f t="shared" si="2442"/>
        <v>2.3846097635304271</v>
      </c>
      <c r="AF2114" s="48">
        <f t="shared" si="2443"/>
        <v>2.0271548191173783</v>
      </c>
      <c r="AG2114" s="238">
        <f t="shared" si="2444"/>
        <v>0.35744926892224688</v>
      </c>
      <c r="AH2114" s="48">
        <f t="shared" si="2445"/>
        <v>5.6754908020142679E-6</v>
      </c>
      <c r="AI2114" s="48">
        <f>AE2114+AC2114+SUM($AB$2101:AB2114)</f>
        <v>15.307890930632711</v>
      </c>
      <c r="AJ2114" s="48">
        <f>AE2114+AC2114+SUM($AB$2101:AB2114)-$AI$2102</f>
        <v>13.000416226426275</v>
      </c>
      <c r="AK2114" s="46"/>
      <c r="AL2114" s="86"/>
      <c r="AM2114" s="25">
        <v>533.79700000000003</v>
      </c>
      <c r="AN2114" s="25">
        <v>0.17399999999997817</v>
      </c>
      <c r="AR2114" s="25">
        <v>502.512</v>
      </c>
      <c r="AS2114" s="25">
        <v>6.0999999999978627E-2</v>
      </c>
      <c r="AV2114" s="41">
        <f t="shared" si="2452"/>
        <v>0</v>
      </c>
      <c r="AW2114" s="86">
        <f t="shared" si="2453"/>
        <v>4.0403758685584858E-2</v>
      </c>
      <c r="AX2114" s="86">
        <f t="shared" si="2454"/>
        <v>2.3442060048448421</v>
      </c>
      <c r="AY2114" s="86">
        <f t="shared" si="2446"/>
        <v>0.25937004058511026</v>
      </c>
      <c r="AZ2114" s="86">
        <f t="shared" si="2447"/>
        <v>15.0485208900476</v>
      </c>
      <c r="BA2114" s="89">
        <f t="shared" si="2465"/>
        <v>0.23229208228385292</v>
      </c>
      <c r="BB2114" s="89">
        <f t="shared" si="2466"/>
        <v>12.768124144142421</v>
      </c>
      <c r="BC2114" s="89">
        <f t="shared" si="2484"/>
        <v>1.0555795168122828E-2</v>
      </c>
      <c r="BD2114" s="89">
        <f t="shared" si="2484"/>
        <v>0.65945187890097579</v>
      </c>
      <c r="BE2114" s="41">
        <f t="shared" si="2471"/>
        <v>424.45827928087664</v>
      </c>
      <c r="BF2114" s="89">
        <f t="shared" si="2472"/>
        <v>0.44609397458856326</v>
      </c>
      <c r="BG2114" s="89">
        <f t="shared" si="2473"/>
        <v>0.55390602541143674</v>
      </c>
      <c r="BH2114" s="89">
        <f t="shared" si="2485"/>
        <v>0.29888638633032311</v>
      </c>
      <c r="BI2114" s="89">
        <f t="shared" si="2483"/>
        <v>0.37112128773877612</v>
      </c>
      <c r="BJ2114" s="41">
        <f t="shared" si="2486"/>
        <v>619.00876471690981</v>
      </c>
      <c r="BK2114" s="89">
        <f t="shared" si="2474"/>
        <v>0.19763341807198481</v>
      </c>
      <c r="BL2114" s="89">
        <f t="shared" si="2475"/>
        <v>0.80236658192801524</v>
      </c>
      <c r="BM2114" s="89">
        <f t="shared" si="2476"/>
        <v>0</v>
      </c>
      <c r="BN2114" s="86">
        <f t="shared" si="2455"/>
        <v>1.5597655192387009E-3</v>
      </c>
      <c r="BO2114" s="86">
        <f t="shared" si="2456"/>
        <v>9.2381126910500405E-2</v>
      </c>
      <c r="BP2114" s="86">
        <f t="shared" si="2448"/>
        <v>0.2943484137508936</v>
      </c>
      <c r="BQ2114" s="86">
        <f t="shared" si="2449"/>
        <v>17.433542305703696</v>
      </c>
      <c r="BR2114" s="86">
        <f t="shared" si="2467"/>
        <v>0.29240613374181584</v>
      </c>
      <c r="BS2114" s="86">
        <f t="shared" si="2468"/>
        <v>17.288667306516118</v>
      </c>
      <c r="BT2114" s="89">
        <f t="shared" si="2469"/>
        <v>7.5351416934436588E-3</v>
      </c>
      <c r="BU2114" s="89">
        <f>BS2114-BS2113</f>
        <v>0.50558342363037312</v>
      </c>
      <c r="BV2114" s="41">
        <f t="shared" si="2457"/>
        <v>326.29608105900763</v>
      </c>
      <c r="BW2114" s="89" t="e">
        <f t="shared" si="2458"/>
        <v>#REF!</v>
      </c>
      <c r="BX2114" s="42" t="e">
        <f t="shared" si="2459"/>
        <v>#REF!</v>
      </c>
      <c r="BY2114" s="89" t="e">
        <f t="shared" si="2460"/>
        <v>#REF!</v>
      </c>
      <c r="BZ2114" s="89" t="e">
        <f t="shared" si="2460"/>
        <v>#REF!</v>
      </c>
      <c r="CA2114" s="41">
        <f t="shared" si="2461"/>
        <v>505.10518166439522</v>
      </c>
      <c r="CB2114" s="89" t="e">
        <f t="shared" si="2462"/>
        <v>#REF!</v>
      </c>
      <c r="CC2114" s="89" t="e">
        <f t="shared" si="2470"/>
        <v>#REF!</v>
      </c>
      <c r="CD2114" s="41" t="e">
        <f t="shared" si="2477"/>
        <v>#REF!</v>
      </c>
      <c r="CE2114" s="41" t="e">
        <f t="shared" si="2478"/>
        <v>#REF!</v>
      </c>
      <c r="CF2114" s="42" t="e">
        <f t="shared" si="2479"/>
        <v>#REF!</v>
      </c>
      <c r="CG2114" s="42" t="e">
        <f t="shared" si="2480"/>
        <v>#REF!</v>
      </c>
      <c r="CH2114" s="42" t="e">
        <f t="shared" si="2463"/>
        <v>#REF!</v>
      </c>
      <c r="CI2114" s="89">
        <f t="shared" si="2481"/>
        <v>10.431099531239155</v>
      </c>
      <c r="CJ2114" s="89">
        <f t="shared" si="2482"/>
        <v>2.5693166951871191</v>
      </c>
      <c r="CK2114" s="42" t="e">
        <f t="shared" si="2464"/>
        <v>#REF!</v>
      </c>
      <c r="CM2114" s="89" t="e">
        <f t="shared" si="2450"/>
        <v>#REF!</v>
      </c>
      <c r="CN2114" s="89">
        <f t="shared" si="2451"/>
        <v>0.1803536771930814</v>
      </c>
    </row>
    <row r="2115" spans="4:92" ht="14.4" x14ac:dyDescent="0.3">
      <c r="E2115" s="32">
        <v>41774.506944444445</v>
      </c>
      <c r="F2115" s="21">
        <f t="shared" si="2434"/>
        <v>1875.8444444444467</v>
      </c>
      <c r="G2115" s="21">
        <f t="shared" si="2435"/>
        <v>363.95833333333576</v>
      </c>
      <c r="I2115" s="21">
        <v>1067</v>
      </c>
      <c r="J2115" s="21">
        <v>26398</v>
      </c>
      <c r="K2115" s="21">
        <v>36681</v>
      </c>
      <c r="L2115" s="21">
        <v>25</v>
      </c>
      <c r="M2115" s="124">
        <v>5.77</v>
      </c>
      <c r="O2115" s="40"/>
      <c r="U2115" s="48">
        <f t="shared" si="2436"/>
        <v>0.13014995728907866</v>
      </c>
      <c r="V2115" s="48">
        <f t="shared" si="2437"/>
        <v>17.64643089542367</v>
      </c>
      <c r="W2115" s="48">
        <f t="shared" si="2438"/>
        <v>9.8265097555704617E-2</v>
      </c>
      <c r="X2115" s="239">
        <f>W2115+V2115+SUM($U$2101:U2115)</f>
        <v>18.638904964066473</v>
      </c>
      <c r="Y2115" s="240">
        <f>W2115+V2115+SUM($U$2101:U2115)-$X$2102</f>
        <v>18.492087684869816</v>
      </c>
      <c r="Z2115" s="42"/>
      <c r="AA2115" s="42"/>
      <c r="AB2115" s="41">
        <f t="shared" si="2439"/>
        <v>9.3664255950412986E-2</v>
      </c>
      <c r="AC2115" s="48">
        <f t="shared" si="2440"/>
        <v>12.69950336079698</v>
      </c>
      <c r="AD2115" s="48">
        <f t="shared" si="2441"/>
        <v>2.0974823361553492</v>
      </c>
      <c r="AE2115" s="48">
        <f t="shared" si="2442"/>
        <v>2.4673383653086649</v>
      </c>
      <c r="AF2115" s="48">
        <f t="shared" si="2443"/>
        <v>2.0974823361553487</v>
      </c>
      <c r="AG2115" s="238">
        <f t="shared" si="2444"/>
        <v>0.36985015676429372</v>
      </c>
      <c r="AH2115" s="48">
        <f t="shared" si="2445"/>
        <v>5.8723890222751596E-6</v>
      </c>
      <c r="AI2115" s="48">
        <f>AE2115+AC2115+SUM($AB$2101:AB2115)</f>
        <v>15.91009168365801</v>
      </c>
      <c r="AJ2115" s="48">
        <f>AE2115+AC2115+SUM($AB$2101:AB2115)-$AI$2102</f>
        <v>13.602616979451573</v>
      </c>
      <c r="AK2115" s="46"/>
      <c r="AL2115" s="86"/>
      <c r="AM2115" s="25">
        <v>528.45650000000001</v>
      </c>
      <c r="AN2115" s="25">
        <v>0.44477016536627151</v>
      </c>
      <c r="AR2115" s="25">
        <v>497.36500000000001</v>
      </c>
      <c r="AS2115" s="25">
        <v>0.13010764773830288</v>
      </c>
      <c r="AV2115" s="41">
        <f t="shared" si="2452"/>
        <v>0</v>
      </c>
      <c r="AW2115" s="86">
        <f t="shared" si="2453"/>
        <v>4.1662371186169597E-2</v>
      </c>
      <c r="AX2115" s="86">
        <f t="shared" si="2454"/>
        <v>2.4256759941224955</v>
      </c>
      <c r="AY2115" s="86">
        <f t="shared" si="2446"/>
        <v>0.26865068636324912</v>
      </c>
      <c r="AZ2115" s="86">
        <f t="shared" si="2447"/>
        <v>15.641440997294762</v>
      </c>
      <c r="BA2115" s="89">
        <f t="shared" si="2465"/>
        <v>0.24157272806199179</v>
      </c>
      <c r="BB2115" s="89">
        <f t="shared" si="2466"/>
        <v>13.361044251389583</v>
      </c>
      <c r="BC2115" s="89">
        <f t="shared" si="2484"/>
        <v>9.2806457781388629E-3</v>
      </c>
      <c r="BD2115" s="89">
        <f t="shared" si="2484"/>
        <v>0.59292010724716171</v>
      </c>
      <c r="BE2115" s="41">
        <f t="shared" si="2471"/>
        <v>392.91273140285244</v>
      </c>
      <c r="BF2115" s="89">
        <f t="shared" si="2472"/>
        <v>0.48638081511650061</v>
      </c>
      <c r="BG2115" s="89">
        <f t="shared" si="2473"/>
        <v>0.51361918488349945</v>
      </c>
      <c r="BH2115" s="89">
        <f t="shared" si="2485"/>
        <v>0.29289889312021533</v>
      </c>
      <c r="BI2115" s="89">
        <f t="shared" si="2483"/>
        <v>0.30930185990508358</v>
      </c>
      <c r="BJ2115" s="41">
        <f t="shared" si="2486"/>
        <v>608.97535102570191</v>
      </c>
      <c r="BK2115" s="89">
        <f t="shared" si="2474"/>
        <v>0.21044709748219745</v>
      </c>
      <c r="BL2115" s="89">
        <f t="shared" si="2475"/>
        <v>0.78955290251780252</v>
      </c>
      <c r="BM2115" s="89">
        <f t="shared" si="2476"/>
        <v>0</v>
      </c>
      <c r="BN2115" s="86">
        <f t="shared" si="2455"/>
        <v>1.6260666925925293E-3</v>
      </c>
      <c r="BO2115" s="86">
        <f t="shared" si="2456"/>
        <v>9.6639030863112096E-2</v>
      </c>
      <c r="BP2115" s="86">
        <f t="shared" si="2448"/>
        <v>0.30843202014107762</v>
      </c>
      <c r="BQ2115" s="86">
        <f t="shared" si="2449"/>
        <v>18.330472943925397</v>
      </c>
      <c r="BR2115" s="86">
        <f t="shared" si="2467"/>
        <v>0.30648974013199987</v>
      </c>
      <c r="BS2115" s="86">
        <f t="shared" si="2468"/>
        <v>18.185597944737818</v>
      </c>
      <c r="BT2115" s="89">
        <f t="shared" si="2469"/>
        <v>1.4083606390184022E-2</v>
      </c>
      <c r="BU2115" s="89">
        <f t="shared" si="2469"/>
        <v>0.8969306382217006</v>
      </c>
      <c r="BV2115" s="41">
        <f>1000*((BT2115/BU2115)/0.0112372-1)</f>
        <v>397.32332629225488</v>
      </c>
      <c r="BW2115" s="89" t="e">
        <f t="shared" si="2458"/>
        <v>#REF!</v>
      </c>
      <c r="BX2115" s="42" t="e">
        <f t="shared" si="2459"/>
        <v>#REF!</v>
      </c>
      <c r="BY2115" s="89" t="e">
        <f t="shared" si="2460"/>
        <v>#REF!</v>
      </c>
      <c r="BZ2115" s="89" t="e">
        <f t="shared" si="2460"/>
        <v>#REF!</v>
      </c>
      <c r="CA2115" s="41">
        <f t="shared" si="2461"/>
        <v>499.78928011299064</v>
      </c>
      <c r="CB2115" s="89" t="e">
        <f t="shared" si="2462"/>
        <v>#REF!</v>
      </c>
      <c r="CC2115" s="89" t="e">
        <f t="shared" si="2470"/>
        <v>#REF!</v>
      </c>
      <c r="CD2115" s="41" t="e">
        <f t="shared" si="2477"/>
        <v>#REF!</v>
      </c>
      <c r="CE2115" s="114" t="e">
        <f t="shared" si="2478"/>
        <v>#REF!</v>
      </c>
      <c r="CF2115" s="42" t="e">
        <f t="shared" si="2479"/>
        <v>#REF!</v>
      </c>
      <c r="CG2115" s="42" t="e">
        <f t="shared" si="2480"/>
        <v>#REF!</v>
      </c>
      <c r="CH2115" s="42" t="e">
        <f t="shared" si="2463"/>
        <v>#REF!</v>
      </c>
      <c r="CI2115" s="89">
        <f t="shared" si="2481"/>
        <v>10.739985717963934</v>
      </c>
      <c r="CJ2115" s="89">
        <f t="shared" si="2482"/>
        <v>2.8626312614876395</v>
      </c>
      <c r="CK2115" s="42" t="e">
        <f t="shared" si="2464"/>
        <v>#REF!</v>
      </c>
      <c r="CM2115" s="89" t="e">
        <f t="shared" si="2450"/>
        <v>#REF!</v>
      </c>
      <c r="CN2115" s="89">
        <f t="shared" si="2451"/>
        <v>0.1856943183635664</v>
      </c>
    </row>
    <row r="2116" spans="4:92" ht="14.4" x14ac:dyDescent="0.3">
      <c r="E2116" s="32">
        <v>42074.57708333333</v>
      </c>
      <c r="F2116" s="21">
        <f t="shared" si="2434"/>
        <v>2175.9145833333314</v>
      </c>
      <c r="G2116" s="21">
        <f t="shared" si="2435"/>
        <v>664.02847222222044</v>
      </c>
      <c r="I2116" s="21">
        <v>1082</v>
      </c>
      <c r="J2116" s="21">
        <v>27375</v>
      </c>
      <c r="K2116" s="21">
        <v>36433</v>
      </c>
      <c r="L2116" s="21">
        <v>26</v>
      </c>
      <c r="M2116" s="124">
        <v>5.77</v>
      </c>
      <c r="O2116" s="40"/>
      <c r="U2116" s="48">
        <f t="shared" si="2436"/>
        <v>0.13108730595515955</v>
      </c>
      <c r="V2116" s="48">
        <f t="shared" si="2437"/>
        <v>17.77352166675735</v>
      </c>
      <c r="W2116" s="48">
        <f t="shared" si="2438"/>
        <v>9.8972809337058237E-2</v>
      </c>
      <c r="X2116" s="239">
        <f>W2116+V2116+SUM($U$2101:U2116)</f>
        <v>18.897790753136668</v>
      </c>
      <c r="Y2116" s="240">
        <f>W2116+V2116+SUM($U$2101:U2116)-$X$2102</f>
        <v>18.750973473940011</v>
      </c>
      <c r="Z2116" s="42"/>
      <c r="AA2116" s="42"/>
      <c r="AB2116" s="41">
        <f t="shared" si="2439"/>
        <v>9.8496280858630728E-2</v>
      </c>
      <c r="AC2116" s="48">
        <f t="shared" si="2440"/>
        <v>13.354655274819049</v>
      </c>
      <c r="AD2116" s="48">
        <f t="shared" si="2441"/>
        <v>2.20568889574426</v>
      </c>
      <c r="AE2116" s="48">
        <f t="shared" si="2442"/>
        <v>2.5946253470627774</v>
      </c>
      <c r="AF2116" s="48">
        <f t="shared" si="2443"/>
        <v>2.2056888957442604</v>
      </c>
      <c r="AG2116" s="238">
        <f t="shared" si="2444"/>
        <v>0.38893027598009616</v>
      </c>
      <c r="AH2116" s="48">
        <f t="shared" si="2445"/>
        <v>6.1753384210447448E-6</v>
      </c>
      <c r="AI2116" s="48">
        <f>AE2116+AC2116+SUM($AB$2101:AB2116)</f>
        <v>16.791026860292824</v>
      </c>
      <c r="AJ2116" s="48">
        <f>AE2116+AC2116+SUM($AB$2101:AB2116)-$AI$2102</f>
        <v>14.483552156086388</v>
      </c>
      <c r="AK2116" s="46"/>
      <c r="AL2116" s="86"/>
      <c r="AM2116" s="25">
        <v>456.29200000000003</v>
      </c>
      <c r="AN2116" s="25">
        <v>2.9698484809816024E-2</v>
      </c>
      <c r="AQ2116" s="25"/>
      <c r="AR2116" s="25">
        <v>447.02499999999998</v>
      </c>
      <c r="AS2116" s="25">
        <v>0.13800000000000523</v>
      </c>
      <c r="AV2116" s="41">
        <f t="shared" si="2452"/>
        <v>0</v>
      </c>
      <c r="AW2116" s="86">
        <f t="shared" si="2453"/>
        <v>4.1776464332122239E-2</v>
      </c>
      <c r="AX2116" s="86">
        <f t="shared" si="2454"/>
        <v>2.5528488827306552</v>
      </c>
      <c r="AY2116" s="86">
        <f t="shared" si="2446"/>
        <v>0.27035492254125326</v>
      </c>
      <c r="AZ2116" s="86">
        <f t="shared" si="2447"/>
        <v>16.520671937751573</v>
      </c>
      <c r="BA2116" s="89">
        <f t="shared" si="2465"/>
        <v>0.24327696423999592</v>
      </c>
      <c r="BB2116" s="89">
        <f t="shared" si="2466"/>
        <v>14.240275191846393</v>
      </c>
      <c r="BC2116" s="89">
        <f t="shared" si="2484"/>
        <v>1.7042361780041371E-3</v>
      </c>
      <c r="BD2116" s="89">
        <f t="shared" si="2484"/>
        <v>0.87923094045681083</v>
      </c>
      <c r="BE2116" s="41">
        <f t="shared" si="2471"/>
        <v>-827.50809950835969</v>
      </c>
      <c r="BF2116" s="89">
        <f t="shared" si="2472"/>
        <v>2.0449810835919218</v>
      </c>
      <c r="BG2116" s="89">
        <f t="shared" si="2473"/>
        <v>-1.0449810835919218</v>
      </c>
      <c r="BH2116" s="89">
        <f t="shared" si="2485"/>
        <v>1.8014957720889038</v>
      </c>
      <c r="BI2116" s="89">
        <f t="shared" si="2483"/>
        <v>-0.9205605954540893</v>
      </c>
      <c r="BJ2116" s="41">
        <f t="shared" si="2486"/>
        <v>520.28319598315954</v>
      </c>
      <c r="BK2116" s="89">
        <f t="shared" si="2474"/>
        <v>0.32371590866576133</v>
      </c>
      <c r="BL2116" s="89">
        <f t="shared" si="2475"/>
        <v>0.67628409133423872</v>
      </c>
      <c r="BM2116" s="89">
        <f t="shared" si="2476"/>
        <v>0</v>
      </c>
      <c r="BN2116" s="86">
        <f t="shared" si="2455"/>
        <v>1.5835981767141159E-3</v>
      </c>
      <c r="BO2116" s="86">
        <f t="shared" si="2456"/>
        <v>9.738921116034413E-2</v>
      </c>
      <c r="BP2116" s="86">
        <f t="shared" si="2448"/>
        <v>0.30237099644888799</v>
      </c>
      <c r="BQ2116" s="86">
        <f t="shared" si="2449"/>
        <v>18.595419756687782</v>
      </c>
      <c r="BR2116" s="86">
        <f t="shared" si="2467"/>
        <v>0.30042871643981023</v>
      </c>
      <c r="BS2116" s="86">
        <f t="shared" si="2468"/>
        <v>18.450544757500204</v>
      </c>
      <c r="BT2116" s="89">
        <f t="shared" si="2469"/>
        <v>-6.0610236921896377E-3</v>
      </c>
      <c r="BU2116" s="89">
        <f t="shared" si="2469"/>
        <v>0.26494681276238552</v>
      </c>
      <c r="BV2116" s="41">
        <f>1000*((BT2116/BU2116)/0.0112372-1)</f>
        <v>-3035.7721636132351</v>
      </c>
      <c r="BW2116" s="89" t="e">
        <f t="shared" si="2458"/>
        <v>#REF!</v>
      </c>
      <c r="BX2116" s="42" t="e">
        <f t="shared" si="2459"/>
        <v>#REF!</v>
      </c>
      <c r="BY2116" s="89" t="e">
        <f t="shared" si="2460"/>
        <v>#REF!</v>
      </c>
      <c r="BZ2116" s="89" t="e">
        <f t="shared" si="2460"/>
        <v>#REF!</v>
      </c>
      <c r="CA2116" s="41">
        <f t="shared" si="2461"/>
        <v>449.01919455982278</v>
      </c>
      <c r="CB2116" s="89" t="e">
        <f t="shared" si="2462"/>
        <v>#REF!</v>
      </c>
      <c r="CC2116" s="89" t="e">
        <f t="shared" si="2470"/>
        <v>#REF!</v>
      </c>
      <c r="CD2116" s="41" t="e">
        <f t="shared" si="2477"/>
        <v>#REF!</v>
      </c>
      <c r="CE2116" s="41" t="e">
        <f t="shared" si="2478"/>
        <v>#REF!</v>
      </c>
      <c r="CF2116" s="42" t="e">
        <f t="shared" si="2479"/>
        <v>#REF!</v>
      </c>
      <c r="CG2116" s="42" t="e">
        <f t="shared" si="2480"/>
        <v>#REF!</v>
      </c>
      <c r="CH2116" s="139" t="e">
        <f t="shared" si="2463"/>
        <v>#REF!</v>
      </c>
      <c r="CI2116" s="140">
        <f t="shared" si="2481"/>
        <v>9.7949959091709378</v>
      </c>
      <c r="CJ2116" s="140">
        <f t="shared" si="2482"/>
        <v>4.6885562469154518</v>
      </c>
      <c r="CK2116" s="139" t="e">
        <f t="shared" si="2464"/>
        <v>#REF!</v>
      </c>
      <c r="CM2116" s="89" t="e">
        <f t="shared" si="2450"/>
        <v>#REF!</v>
      </c>
      <c r="CN2116" s="89">
        <f t="shared" si="2451"/>
        <v>0.16935544762272156</v>
      </c>
    </row>
    <row r="2117" spans="4:92" ht="14.4" x14ac:dyDescent="0.3">
      <c r="D2117" s="94" t="s">
        <v>127</v>
      </c>
      <c r="E2117" s="32">
        <v>42285.504861111112</v>
      </c>
      <c r="F2117" s="21">
        <f t="shared" si="2434"/>
        <v>2386.8423611111139</v>
      </c>
      <c r="G2117" s="21">
        <f t="shared" si="2435"/>
        <v>874.95625000000291</v>
      </c>
      <c r="I2117" s="21">
        <v>1103</v>
      </c>
      <c r="J2117" s="21">
        <v>25654</v>
      </c>
      <c r="K2117" s="21">
        <v>35357</v>
      </c>
      <c r="L2117" s="21">
        <v>17</v>
      </c>
      <c r="M2117" s="124">
        <v>5.77</v>
      </c>
      <c r="O2117" s="40"/>
      <c r="U2117" s="48">
        <f t="shared" si="2436"/>
        <v>0.12968488598173256</v>
      </c>
      <c r="V2117" s="48">
        <f t="shared" si="2437"/>
        <v>17.583374027350335</v>
      </c>
      <c r="W2117" s="48">
        <f t="shared" si="2438"/>
        <v>9.7913962001466862E-2</v>
      </c>
      <c r="X2117" s="239">
        <f>W2117+V2117+SUM($U$2101:U2117)</f>
        <v>18.836269152375792</v>
      </c>
      <c r="Y2117" s="240">
        <f>W2117+V2117+SUM($U$2101:U2117)-$X$2102</f>
        <v>18.689451873179134</v>
      </c>
      <c r="Z2117" s="42"/>
      <c r="AA2117" s="42"/>
      <c r="AB2117" s="41">
        <f t="shared" si="2439"/>
        <v>9.4095541617653281E-2</v>
      </c>
      <c r="AC2117" s="48">
        <f t="shared" si="2440"/>
        <v>12.757979390153166</v>
      </c>
      <c r="AD2117" s="48">
        <f t="shared" si="2441"/>
        <v>2.107140386173409</v>
      </c>
      <c r="AE2117" s="48">
        <f t="shared" si="2442"/>
        <v>2.4786994513749776</v>
      </c>
      <c r="AF2117" s="48">
        <f t="shared" si="2443"/>
        <v>2.1071403861734099</v>
      </c>
      <c r="AG2117" s="238">
        <f t="shared" si="2444"/>
        <v>0.37155316577259118</v>
      </c>
      <c r="AH2117" s="48">
        <f t="shared" si="2445"/>
        <v>5.8994289767601196E-6</v>
      </c>
      <c r="AI2117" s="48">
        <f>AE2117+AC2117+SUM($AB$2101:AB2117)</f>
        <v>16.172520621556792</v>
      </c>
      <c r="AJ2117" s="48">
        <f>AE2117+AC2117+SUM($AB$2101:AB2117)-$AI$2102</f>
        <v>13.865045917350356</v>
      </c>
      <c r="AK2117" s="46"/>
      <c r="AL2117" s="86"/>
      <c r="AM2117">
        <v>418.90300000000002</v>
      </c>
      <c r="AN2117">
        <v>3.5355339059335411E-2</v>
      </c>
      <c r="AO2117"/>
      <c r="AP2117"/>
      <c r="AR2117" s="25">
        <v>417.55549999999999</v>
      </c>
      <c r="AS2117" s="25">
        <v>0.14071424945609146</v>
      </c>
      <c r="AT2117"/>
      <c r="AU2117"/>
      <c r="AV2117" s="41">
        <f t="shared" si="2452"/>
        <v>0</v>
      </c>
      <c r="AW2117" s="86">
        <f t="shared" si="2453"/>
        <v>3.8901352952449772E-2</v>
      </c>
      <c r="AX2117" s="86">
        <f t="shared" si="2454"/>
        <v>2.4397980984225276</v>
      </c>
      <c r="AY2117" s="86">
        <f t="shared" si="2446"/>
        <v>0.2538157389275098</v>
      </c>
      <c r="AZ2117" s="86">
        <f t="shared" si="2447"/>
        <v>15.918704882629282</v>
      </c>
      <c r="BA2117" s="89">
        <f t="shared" si="2465"/>
        <v>0.22673778062625247</v>
      </c>
      <c r="BB2117" s="89">
        <f t="shared" si="2466"/>
        <v>13.638308136724103</v>
      </c>
      <c r="BC2117" s="89">
        <f t="shared" si="2484"/>
        <v>-1.6539183613743458E-2</v>
      </c>
      <c r="BD2117" s="89">
        <f t="shared" si="2484"/>
        <v>-0.60196705512229087</v>
      </c>
      <c r="BE2117" s="41">
        <f t="shared" si="2471"/>
        <v>1445.0246088563244</v>
      </c>
      <c r="BF2117" s="89">
        <f t="shared" si="2472"/>
        <v>-0.85727197507785258</v>
      </c>
      <c r="BG2117" s="89">
        <f t="shared" si="2473"/>
        <v>1.8572719750778526</v>
      </c>
      <c r="BH2117" s="89">
        <f t="shared" si="2485"/>
        <v>0.53022806487921181</v>
      </c>
      <c r="BI2117" s="89">
        <f t="shared" si="2483"/>
        <v>-1.1487343036152438</v>
      </c>
      <c r="BJ2117" s="41">
        <f t="shared" si="2486"/>
        <v>479.46699946696958</v>
      </c>
      <c r="BK2117" s="89">
        <f t="shared" si="2474"/>
        <v>0.37584230083884562</v>
      </c>
      <c r="BL2117" s="89">
        <f t="shared" si="2475"/>
        <v>0.62415769916115438</v>
      </c>
      <c r="BM2117" s="89">
        <f t="shared" si="2476"/>
        <v>0</v>
      </c>
      <c r="BN2117" s="86">
        <f t="shared" si="2455"/>
        <v>1.5352506748389568E-3</v>
      </c>
      <c r="BO2117" s="86">
        <f t="shared" si="2456"/>
        <v>9.6378711326627897E-2</v>
      </c>
      <c r="BP2117" s="86">
        <f t="shared" si="2448"/>
        <v>0.29534495731262445</v>
      </c>
      <c r="BQ2117" s="86">
        <f t="shared" si="2449"/>
        <v>18.540924195063166</v>
      </c>
      <c r="BR2117" s="86">
        <f t="shared" si="2467"/>
        <v>0.29340267730354669</v>
      </c>
      <c r="BS2117" s="86">
        <f t="shared" si="2468"/>
        <v>18.396049195875587</v>
      </c>
      <c r="BT2117" s="89">
        <f t="shared" si="2469"/>
        <v>-7.0260391362635399E-3</v>
      </c>
      <c r="BU2117" s="89">
        <f t="shared" si="2469"/>
        <v>-5.4495561624616329E-2</v>
      </c>
      <c r="BV2117" s="41">
        <f>1000*((BT2117/BU2117)/0.0112372-1)</f>
        <v>10473.378509853528</v>
      </c>
      <c r="BW2117" s="89" t="e">
        <f t="shared" si="2458"/>
        <v>#REF!</v>
      </c>
      <c r="BX2117" s="42" t="e">
        <f t="shared" si="2459"/>
        <v>#REF!</v>
      </c>
      <c r="BY2117" s="89" t="e">
        <f t="shared" si="2460"/>
        <v>#REF!</v>
      </c>
      <c r="BZ2117" s="89" t="e">
        <f t="shared" si="2460"/>
        <v>#REF!</v>
      </c>
      <c r="CA2117" s="41">
        <f t="shared" si="2461"/>
        <v>419.32351996158525</v>
      </c>
      <c r="CB2117" s="89" t="e">
        <f t="shared" si="2462"/>
        <v>#REF!</v>
      </c>
      <c r="CC2117" s="89" t="e">
        <f t="shared" si="2470"/>
        <v>#REF!</v>
      </c>
      <c r="CD2117" s="41" t="e">
        <f t="shared" si="2477"/>
        <v>#REF!</v>
      </c>
      <c r="CE2117" s="41" t="e">
        <f t="shared" si="2478"/>
        <v>#REF!</v>
      </c>
      <c r="CF2117" s="42" t="e">
        <f t="shared" si="2479"/>
        <v>#REF!</v>
      </c>
      <c r="CG2117" s="42" t="e">
        <f t="shared" si="2480"/>
        <v>#REF!</v>
      </c>
      <c r="CH2117" s="139" t="e">
        <f t="shared" si="2463"/>
        <v>#REF!</v>
      </c>
      <c r="CI2117" s="140">
        <f t="shared" si="2481"/>
        <v>8.6539751585371558</v>
      </c>
      <c r="CJ2117" s="140">
        <f t="shared" si="2482"/>
        <v>5.211070758813201</v>
      </c>
      <c r="CK2117" s="139" t="e">
        <f t="shared" si="2464"/>
        <v>#REF!</v>
      </c>
      <c r="CM2117" s="89" t="e">
        <f t="shared" si="2450"/>
        <v>#REF!</v>
      </c>
      <c r="CN2117" s="89">
        <f t="shared" si="2451"/>
        <v>0.14962720253080974</v>
      </c>
    </row>
    <row r="2118" spans="4:92" ht="14.4" x14ac:dyDescent="0.3">
      <c r="E2118" s="32">
        <v>42488.588194444441</v>
      </c>
      <c r="F2118" s="21">
        <f>E2118-E$2055</f>
        <v>2589.9256944444423</v>
      </c>
      <c r="G2118" s="21">
        <f>E2118-E$2102</f>
        <v>1078.0395833333314</v>
      </c>
      <c r="I2118" s="21">
        <v>1068</v>
      </c>
      <c r="J2118" s="21">
        <v>41180</v>
      </c>
      <c r="K2118" s="21">
        <v>53298</v>
      </c>
      <c r="L2118" s="21">
        <v>1068</v>
      </c>
      <c r="M2118" s="124">
        <v>5.77</v>
      </c>
      <c r="O2118" s="40"/>
      <c r="U2118" s="48">
        <f t="shared" si="2436"/>
        <v>0.18928692180228143</v>
      </c>
      <c r="V2118" s="48">
        <f t="shared" si="2437"/>
        <v>25.66453846444492</v>
      </c>
      <c r="W2118" s="48">
        <f t="shared" si="2438"/>
        <v>0.14291435989953286</v>
      </c>
      <c r="X2118" s="239">
        <f>W2118+V2118+SUM($U$2101:U2118)</f>
        <v>27.151720909170724</v>
      </c>
      <c r="Y2118" s="240">
        <f>W2118+V2118+SUM($U$2101:U2118)-$X$2102</f>
        <v>27.004903629974066</v>
      </c>
      <c r="Z2118" s="42"/>
      <c r="AA2118" s="42"/>
      <c r="AB2118" s="41">
        <f t="shared" si="2439"/>
        <v>0.14625005515812881</v>
      </c>
      <c r="AC2118" s="48">
        <f t="shared" si="2440"/>
        <v>19.829368718635632</v>
      </c>
      <c r="AD2118" s="48">
        <f t="shared" si="2441"/>
        <v>3.2750690670977147</v>
      </c>
      <c r="AE2118" s="48">
        <f t="shared" si="2442"/>
        <v>3.8525728770129479</v>
      </c>
      <c r="AF2118" s="48">
        <f t="shared" si="2443"/>
        <v>3.2750690670977156</v>
      </c>
      <c r="AG2118" s="238">
        <f t="shared" si="2444"/>
        <v>0.57749464059861633</v>
      </c>
      <c r="AH2118" s="48">
        <f t="shared" si="2445"/>
        <v>9.1693166160676226E-6</v>
      </c>
      <c r="AI2118" s="48">
        <f>AE2118+AC2118+SUM($AB$2101:AB2118)</f>
        <v>24.764033430835362</v>
      </c>
      <c r="AJ2118" s="48">
        <f>AE2118+AC2118+SUM($AB$2101:AB2118)-$AI$2102</f>
        <v>22.456558726628927</v>
      </c>
      <c r="AK2118" s="46"/>
      <c r="AL2118" s="86"/>
      <c r="AM2118">
        <v>389.26150000000001</v>
      </c>
      <c r="AN2118">
        <v>0.4560838738653103</v>
      </c>
      <c r="AR2118" s="25">
        <v>394.9735</v>
      </c>
      <c r="AS2118" s="25">
        <v>6.0104076400882264E-2</v>
      </c>
      <c r="AT2118"/>
      <c r="AU2118"/>
      <c r="AV2118" s="41">
        <f t="shared" si="2452"/>
        <v>0</v>
      </c>
      <c r="AW2118" s="86">
        <f t="shared" si="2453"/>
        <v>5.9219590874856974E-2</v>
      </c>
      <c r="AX2118" s="86">
        <f t="shared" si="2454"/>
        <v>3.7933532861380908</v>
      </c>
      <c r="AY2118" s="86">
        <f t="shared" si="2446"/>
        <v>0.38065884150708096</v>
      </c>
      <c r="AZ2118" s="86">
        <f t="shared" si="2447"/>
        <v>24.38337458932828</v>
      </c>
      <c r="BA2118" s="89">
        <f>AY2118-$AY$2102</f>
        <v>0.35358088320582359</v>
      </c>
      <c r="BB2118" s="89">
        <f>AZ2118-$AZ$2102</f>
        <v>22.102977843423101</v>
      </c>
      <c r="BC2118" s="89">
        <f>BA2118-BA2117</f>
        <v>0.12684310257957113</v>
      </c>
      <c r="BD2118" s="89">
        <f>BB2118-BB2117</f>
        <v>8.4646697066989987</v>
      </c>
      <c r="BE2118" s="41">
        <f>1000*(((BC2118)/((BD2118))/0.0112372-1))</f>
        <v>333.51753040304908</v>
      </c>
      <c r="BF2118" s="89">
        <f t="shared" si="2472"/>
        <v>0.56223446647979824</v>
      </c>
      <c r="BG2118" s="89">
        <f>1-BF2118</f>
        <v>0.43776553352020176</v>
      </c>
      <c r="BH2118" s="89">
        <f>BF2118*($AJ2118-$AJ2117)</f>
        <v>4.8304446205790903</v>
      </c>
      <c r="BI2118" s="89">
        <f>BG2118*($AJ2118-$AJ2117)</f>
        <v>3.7610681886994812</v>
      </c>
      <c r="BJ2118" s="41">
        <f t="shared" ref="BJ2118:BJ2127" si="2487">1000*((BA2118/BB2118)/0.0112372-1)</f>
        <v>423.57344257858063</v>
      </c>
      <c r="BK2118" s="89">
        <f t="shared" si="2474"/>
        <v>0.44722400013944297</v>
      </c>
      <c r="BL2118" s="89">
        <f t="shared" ref="BL2118:BL2127" si="2488">1-BK2118</f>
        <v>0.55277599986055703</v>
      </c>
      <c r="BM2118" s="89">
        <f t="shared" si="2476"/>
        <v>0</v>
      </c>
      <c r="BN2118" s="86">
        <f t="shared" si="2455"/>
        <v>2.2056922577900298E-3</v>
      </c>
      <c r="BO2118" s="86">
        <f t="shared" si="2456"/>
        <v>0.14070866764174284</v>
      </c>
      <c r="BP2118" s="86">
        <f t="shared" si="2448"/>
        <v>0.41905054633512229</v>
      </c>
      <c r="BQ2118" s="86">
        <f t="shared" si="2449"/>
        <v>26.732670362835602</v>
      </c>
      <c r="BR2118" s="86">
        <f>BP2118-$BP$2102</f>
        <v>0.41710826632604453</v>
      </c>
      <c r="BS2118" s="86">
        <f>BQ2118-$BQ$2102</f>
        <v>26.587795363648024</v>
      </c>
      <c r="BT2118" s="89">
        <f>BR2118-BR2117</f>
        <v>0.12370558902249784</v>
      </c>
      <c r="BU2118" s="89">
        <f>BS2118-BS2117</f>
        <v>8.1917461677724361</v>
      </c>
      <c r="BV2118" s="41">
        <f>1000*((BT2118/BU2118)/0.0112372-1)</f>
        <v>343.86215675304845</v>
      </c>
      <c r="BW2118" s="89" t="e">
        <f t="shared" si="2458"/>
        <v>#REF!</v>
      </c>
      <c r="BX2118" s="42" t="e">
        <f>1-BW2118</f>
        <v>#REF!</v>
      </c>
      <c r="BY2118" s="89" t="e">
        <f>BW2118*($X2118-$X2117)</f>
        <v>#REF!</v>
      </c>
      <c r="BZ2118" s="89" t="e">
        <f>BX2118*($X2118-$X2117)</f>
        <v>#REF!</v>
      </c>
      <c r="CA2118" s="41">
        <f t="shared" ref="CA2118:CA2127" si="2489">1000*((BR2118/BS2118/0.0112372-1))</f>
        <v>396.07374221868952</v>
      </c>
      <c r="CB2118" s="89" t="e">
        <f t="shared" si="2462"/>
        <v>#REF!</v>
      </c>
      <c r="CC2118" s="89" t="e">
        <f t="shared" ref="CC2118:CC2127" si="2490">1-CB2118</f>
        <v>#REF!</v>
      </c>
      <c r="CD2118" s="41" t="e">
        <f t="shared" ref="CD2118:CD2127" si="2491">CK2118+CJ2118</f>
        <v>#REF!</v>
      </c>
      <c r="CE2118" s="41" t="e">
        <f t="shared" ref="CE2118:CE2127" si="2492">CH2118+CI2118</f>
        <v>#REF!</v>
      </c>
      <c r="CF2118" s="42" t="e">
        <f t="shared" ref="CF2118:CF2127" si="2493">CK2118*13.49+CJ2118</f>
        <v>#REF!</v>
      </c>
      <c r="CG2118" s="42" t="e">
        <f t="shared" ref="CG2118:CG2127" si="2494">CH2118*13.49+CI2118</f>
        <v>#REF!</v>
      </c>
      <c r="CH2118" s="42" t="e">
        <f t="shared" si="2463"/>
        <v>#REF!</v>
      </c>
      <c r="CI2118" s="89">
        <f t="shared" si="2481"/>
        <v>12.413446703539623</v>
      </c>
      <c r="CJ2118" s="89">
        <f t="shared" si="2482"/>
        <v>10.043112023089304</v>
      </c>
      <c r="CK2118" s="42" t="e">
        <f t="shared" si="2464"/>
        <v>#REF!</v>
      </c>
      <c r="CM2118" s="89" t="e">
        <f t="shared" si="2450"/>
        <v>#REF!</v>
      </c>
      <c r="CN2118" s="89">
        <f t="shared" si="2451"/>
        <v>0.2146284533973522</v>
      </c>
    </row>
    <row r="2119" spans="4:92" ht="14.4" x14ac:dyDescent="0.3">
      <c r="E2119" s="32">
        <v>42600.574305555558</v>
      </c>
      <c r="F2119" s="21">
        <f>E2119-E$2055</f>
        <v>2701.9118055555591</v>
      </c>
      <c r="G2119" s="21">
        <f>E2119-E$2102</f>
        <v>1190.0256944444482</v>
      </c>
      <c r="I2119" s="21">
        <v>1053</v>
      </c>
      <c r="J2119" s="21">
        <v>44783</v>
      </c>
      <c r="K2119" s="21">
        <v>55005</v>
      </c>
      <c r="L2119" s="21">
        <v>34</v>
      </c>
      <c r="M2119" s="124">
        <v>5.77</v>
      </c>
      <c r="O2119" s="40"/>
      <c r="U2119" s="48">
        <f t="shared" si="2436"/>
        <v>0.19260563268921307</v>
      </c>
      <c r="V2119" s="48">
        <f t="shared" si="2437"/>
        <v>26.114507127884842</v>
      </c>
      <c r="W2119" s="48">
        <f t="shared" si="2438"/>
        <v>0.14542003455249633</v>
      </c>
      <c r="X2119" s="239">
        <f>W2119+V2119+SUM($U$2101:U2119)</f>
        <v>27.796800879952826</v>
      </c>
      <c r="Y2119" s="240">
        <f>W2119+V2119+SUM($U$2101:U2119)-$X$2102</f>
        <v>27.649983600756169</v>
      </c>
      <c r="Z2119" s="42"/>
      <c r="AA2119" s="42"/>
      <c r="AB2119" s="41">
        <f t="shared" si="2439"/>
        <v>0.15681225431726259</v>
      </c>
      <c r="AC2119" s="48">
        <f t="shared" si="2440"/>
        <v>21.261448463013672</v>
      </c>
      <c r="AD2119" s="48">
        <f t="shared" si="2441"/>
        <v>3.5115950069286646</v>
      </c>
      <c r="AE2119" s="48">
        <f t="shared" si="2442"/>
        <v>4.1308062216642787</v>
      </c>
      <c r="AF2119" s="48">
        <f t="shared" si="2443"/>
        <v>3.5115950069286646</v>
      </c>
      <c r="AG2119" s="238">
        <f t="shared" si="2444"/>
        <v>0.61920138320968698</v>
      </c>
      <c r="AH2119" s="48">
        <f t="shared" si="2445"/>
        <v>9.8315259270134987E-6</v>
      </c>
      <c r="AI2119" s="48">
        <f>AE2119+AC2119+SUM($AB$2101:AB2119)</f>
        <v>26.631158774181991</v>
      </c>
      <c r="AJ2119" s="48">
        <f>AE2119+AC2119+SUM($AB$2101:AB2119)-$AI$2102</f>
        <v>24.323684069975556</v>
      </c>
      <c r="AK2119" s="46"/>
      <c r="AL2119" s="86"/>
      <c r="AM2119" s="25">
        <v>374.68233333333336</v>
      </c>
      <c r="AN2119" s="25">
        <v>0.73482061302970081</v>
      </c>
      <c r="AR2119" s="25">
        <v>383.65433333333334</v>
      </c>
      <c r="AS2119" s="25">
        <v>0.16356751918805321</v>
      </c>
      <c r="AV2119" s="41">
        <f t="shared" si="2452"/>
        <v>0</v>
      </c>
      <c r="AW2119" s="86">
        <f t="shared" si="2453"/>
        <v>6.2840231358546661E-2</v>
      </c>
      <c r="AX2119" s="86">
        <f t="shared" si="2454"/>
        <v>4.0679659903057326</v>
      </c>
      <c r="AY2119" s="86">
        <f t="shared" si="2446"/>
        <v>0.40512870585382704</v>
      </c>
      <c r="AZ2119" s="86">
        <f t="shared" si="2447"/>
        <v>26.226030068328164</v>
      </c>
      <c r="BA2119" s="89">
        <f>AY2119-$AY$2102</f>
        <v>0.37805074755256968</v>
      </c>
      <c r="BB2119" s="89">
        <f>AZ2119-$AZ$2102</f>
        <v>23.945633322422985</v>
      </c>
      <c r="BC2119" s="89">
        <f>BA2119-BA2118</f>
        <v>2.4469864346746084E-2</v>
      </c>
      <c r="BD2119" s="89">
        <f>BB2119-BB2118</f>
        <v>1.8426554789998839</v>
      </c>
      <c r="BE2119" s="41">
        <f>1000*(((BC2119)/((BD2119))/0.0112372-1))</f>
        <v>181.76006105564957</v>
      </c>
      <c r="BF2119" s="89">
        <f t="shared" si="2472"/>
        <v>0.75604403321048563</v>
      </c>
      <c r="BG2119" s="89">
        <f>1-BF2119</f>
        <v>0.24395596678951437</v>
      </c>
      <c r="BH2119" s="89">
        <f>BF2119*($AJ2119-$AJ2118)</f>
        <v>1.4116289750932982</v>
      </c>
      <c r="BI2119" s="89">
        <f>BG2119*($AJ2119-$AJ2118)</f>
        <v>0.45549636825333084</v>
      </c>
      <c r="BJ2119" s="41">
        <f t="shared" si="2487"/>
        <v>404.96550908360484</v>
      </c>
      <c r="BK2119" s="89">
        <f t="shared" si="2474"/>
        <v>0.4709882045896307</v>
      </c>
      <c r="BL2119" s="89">
        <f t="shared" si="2488"/>
        <v>0.52901179541036925</v>
      </c>
      <c r="BM2119" s="89">
        <f t="shared" si="2476"/>
        <v>0</v>
      </c>
      <c r="BN2119" s="86">
        <f t="shared" si="2455"/>
        <v>2.2264314858712509E-3</v>
      </c>
      <c r="BO2119" s="86">
        <f t="shared" si="2456"/>
        <v>0.14319360306662507</v>
      </c>
      <c r="BP2119" s="86">
        <f t="shared" si="2448"/>
        <v>0.4255787235649387</v>
      </c>
      <c r="BQ2119" s="86">
        <f t="shared" si="2449"/>
        <v>27.371222156387887</v>
      </c>
      <c r="BR2119" s="86">
        <f>BP2119-$BP$2102</f>
        <v>0.42363644355586094</v>
      </c>
      <c r="BS2119" s="86">
        <f>BQ2119-$BQ$2102</f>
        <v>27.226347157200308</v>
      </c>
      <c r="BT2119" s="89">
        <f>BR2119-BR2118</f>
        <v>6.528177229816412E-3</v>
      </c>
      <c r="BU2119" s="89">
        <f>BS2119-BS2118</f>
        <v>0.63855179355228486</v>
      </c>
      <c r="BV2119" s="41">
        <f>1000*((BT2119/BU2119)/0.0112372-1)</f>
        <v>-90.21725286748061</v>
      </c>
      <c r="BW2119" s="89" t="e">
        <f t="shared" si="2458"/>
        <v>#REF!</v>
      </c>
      <c r="BX2119" s="42" t="e">
        <f>1-BW2119</f>
        <v>#REF!</v>
      </c>
      <c r="BY2119" s="89" t="e">
        <f>BW2119*($X2119-$X2118)</f>
        <v>#REF!</v>
      </c>
      <c r="BZ2119" s="89" t="e">
        <f>BX2119*($X2119-$X2118)</f>
        <v>#REF!</v>
      </c>
      <c r="CA2119" s="41">
        <f t="shared" si="2489"/>
        <v>384.66854029028895</v>
      </c>
      <c r="CB2119" s="89" t="e">
        <f t="shared" si="2462"/>
        <v>#REF!</v>
      </c>
      <c r="CC2119" s="89" t="e">
        <f t="shared" si="2490"/>
        <v>#REF!</v>
      </c>
      <c r="CD2119" s="41" t="e">
        <f t="shared" si="2491"/>
        <v>#REF!</v>
      </c>
      <c r="CE2119" s="41" t="e">
        <f t="shared" si="2492"/>
        <v>#REF!</v>
      </c>
      <c r="CF2119" s="42" t="e">
        <f t="shared" si="2493"/>
        <v>#REF!</v>
      </c>
      <c r="CG2119" s="42" t="e">
        <f t="shared" si="2494"/>
        <v>#REF!</v>
      </c>
      <c r="CH2119" s="42" t="e">
        <f t="shared" ref="CH2119:CH2127" si="2495">CC2119*$Y2119</f>
        <v>#REF!</v>
      </c>
      <c r="CI2119" s="89">
        <f t="shared" ref="CI2119:CI2127" si="2496">BL2119*$AJ2119</f>
        <v>12.867515780852367</v>
      </c>
      <c r="CJ2119" s="89">
        <f t="shared" ref="CJ2119:CJ2127" si="2497">BK2119*$AJ2119</f>
        <v>11.456168289123188</v>
      </c>
      <c r="CK2119" s="42" t="e">
        <f t="shared" ref="CK2119:CK2127" si="2498">CB2119*$Y2119</f>
        <v>#REF!</v>
      </c>
      <c r="CM2119" s="89" t="e">
        <f t="shared" si="2450"/>
        <v>#REF!</v>
      </c>
      <c r="CN2119" s="89">
        <f t="shared" si="2451"/>
        <v>0.22247930627702889</v>
      </c>
    </row>
    <row r="2120" spans="4:92" ht="14.4" x14ac:dyDescent="0.3">
      <c r="E2120" s="170">
        <v>42800.635416666664</v>
      </c>
      <c r="F2120" s="150">
        <f t="shared" ref="F2120:F2125" si="2499">E2120-E$1752</f>
        <v>2901.9874999999956</v>
      </c>
      <c r="G2120" s="150">
        <f t="shared" ref="G2120:G2125" si="2500">E2120-E$1799</f>
        <v>1390.9874999999956</v>
      </c>
      <c r="H2120" s="150"/>
      <c r="I2120" s="150">
        <v>1053</v>
      </c>
      <c r="J2120" s="150">
        <v>35541</v>
      </c>
      <c r="K2120" s="150">
        <v>47908</v>
      </c>
      <c r="L2120" s="150">
        <v>39</v>
      </c>
      <c r="M2120" s="124">
        <v>5.77</v>
      </c>
      <c r="O2120" s="40"/>
      <c r="U2120" s="48">
        <f t="shared" si="2436"/>
        <v>0.16775476140123297</v>
      </c>
      <c r="V2120" s="48">
        <f t="shared" si="2437"/>
        <v>22.745092400376457</v>
      </c>
      <c r="W2120" s="48">
        <f t="shared" si="2438"/>
        <v>0.12665726780003625</v>
      </c>
      <c r="X2120" s="239">
        <f>W2120+V2120+SUM($U$2101:U2120)</f>
        <v>24.576378147093216</v>
      </c>
      <c r="Y2120" s="240">
        <f>W2120+V2120+SUM($U$2101:U2120)-$X$2102</f>
        <v>24.429560867896559</v>
      </c>
      <c r="Z2120" s="42"/>
      <c r="AA2120" s="42"/>
      <c r="AB2120" s="41">
        <f t="shared" si="2439"/>
        <v>0.12445044616684522</v>
      </c>
      <c r="AC2120" s="48">
        <f t="shared" si="2440"/>
        <v>16.873660536899468</v>
      </c>
      <c r="AD2120" s="48">
        <f t="shared" si="2441"/>
        <v>2.7868967720173203</v>
      </c>
      <c r="AE2120" s="48">
        <f t="shared" si="2442"/>
        <v>3.2783195392039417</v>
      </c>
      <c r="AF2120" s="48">
        <f t="shared" si="2443"/>
        <v>2.7868967720173203</v>
      </c>
      <c r="AG2120" s="238">
        <f t="shared" si="2444"/>
        <v>0.49141496462174228</v>
      </c>
      <c r="AH2120" s="48">
        <f t="shared" si="2445"/>
        <v>7.8025648789046459E-6</v>
      </c>
      <c r="AI2120" s="48">
        <f>AE2120+AC2120+SUM($AB$2101:AB2120)</f>
        <v>21.515334611774296</v>
      </c>
      <c r="AJ2120" s="48">
        <f>AE2120+AC2120+SUM($AB$2101:AB2120)-$AI$2102</f>
        <v>19.207859907567858</v>
      </c>
      <c r="AK2120" s="46"/>
      <c r="AL2120" s="86"/>
      <c r="AM2120" s="41">
        <v>355.07299999999998</v>
      </c>
      <c r="AN2120" s="41">
        <v>0.15414927829867991</v>
      </c>
      <c r="AO2120" s="41"/>
      <c r="AR2120" s="25">
        <v>368.166</v>
      </c>
      <c r="AS2120" s="25">
        <v>0.17819090885897654</v>
      </c>
      <c r="AT2120" s="41"/>
      <c r="AU2120" s="41"/>
      <c r="AV2120" s="41">
        <f t="shared" ref="AV2120:AV2127" si="2501">AJ2120-BA2120-BB2120</f>
        <v>0</v>
      </c>
      <c r="AW2120" s="86">
        <f t="shared" ref="AW2120:AW2127" si="2502">(1/(1/((AM2120/1000+1)*0.0112372)+1))*AE2120</f>
        <v>4.9170975978921949E-2</v>
      </c>
      <c r="AX2120" s="86">
        <f t="shared" ref="AX2120:AX2127" si="2503">(1-(1/(1/((AM2120/1000+1)*0.0112372)+1)))*AE2120</f>
        <v>3.2291485632250199</v>
      </c>
      <c r="AY2120" s="86">
        <f t="shared" ref="AY2120:AY2127" si="2504">(1/(1/((AM2120/1000+1)*0.0112372)+1))*AI2120</f>
        <v>0.32270496781131774</v>
      </c>
      <c r="AZ2120" s="86">
        <f t="shared" ref="AZ2120:AZ2127" si="2505">(1-(1/(1/((AM2120/1000+1)*0.0112372)+1)))*AI2120</f>
        <v>21.192629643962981</v>
      </c>
      <c r="BA2120" s="89">
        <f>AY2120-$AY$2102</f>
        <v>0.29562700951006038</v>
      </c>
      <c r="BB2120" s="89">
        <f>AZ2120-$AZ$2102</f>
        <v>18.912232898057802</v>
      </c>
      <c r="BC2120" s="89"/>
      <c r="BD2120" s="89"/>
      <c r="BE2120" s="41"/>
      <c r="BF2120" s="89"/>
      <c r="BG2120" s="89"/>
      <c r="BH2120" s="89"/>
      <c r="BI2120" s="89"/>
      <c r="BJ2120" s="41">
        <f t="shared" si="2487"/>
        <v>391.05144665405311</v>
      </c>
      <c r="BK2120" s="89">
        <f t="shared" si="2474"/>
        <v>0.48875786312789998</v>
      </c>
      <c r="BL2120" s="89">
        <f t="shared" si="2488"/>
        <v>0.51124213687210007</v>
      </c>
      <c r="BM2120" s="89">
        <f t="shared" ref="BM2120:BM2127" si="2506">Y2120-BR2120-BS2120</f>
        <v>0</v>
      </c>
      <c r="BN2120" s="86">
        <f t="shared" ref="BN2120:BN2127" si="2507">(1/(1/((AR2120/1000+1)*0.0112372)+1))*W2120</f>
        <v>1.9177890260920439E-3</v>
      </c>
      <c r="BO2120" s="86">
        <f t="shared" ref="BO2120:BO2127" si="2508">(1-(1/(1/((AR2120/1000+1)*0.0112372)+1)))*W2120</f>
        <v>0.1247394787739442</v>
      </c>
      <c r="BP2120" s="86">
        <f t="shared" ref="BP2120:BP2127" si="2509">(1/(1/((AR2120/1000+1)*0.0112372)+1))*X2120</f>
        <v>0.37212478312729086</v>
      </c>
      <c r="BQ2120" s="86">
        <f t="shared" ref="BQ2120:BQ2127" si="2510">(1-(1/(1/((AR2120/1000+1)*0.0112372)+1)))*X2120</f>
        <v>24.204253363965925</v>
      </c>
      <c r="BR2120" s="86">
        <f>BP2120-$BP$2102</f>
        <v>0.3701825031182131</v>
      </c>
      <c r="BS2120" s="86">
        <f>BQ2120-$BQ$2102</f>
        <v>24.059378364778347</v>
      </c>
      <c r="BT2120" s="89"/>
      <c r="BU2120" s="89"/>
      <c r="BV2120" s="41"/>
      <c r="BW2120" s="89"/>
      <c r="BX2120" s="42"/>
      <c r="BY2120" s="89"/>
      <c r="BZ2120" s="89"/>
      <c r="CA2120" s="41">
        <f t="shared" si="2489"/>
        <v>369.22044446799919</v>
      </c>
      <c r="CB2120" s="89" t="e">
        <f t="shared" si="2462"/>
        <v>#REF!</v>
      </c>
      <c r="CC2120" s="89" t="e">
        <f t="shared" si="2490"/>
        <v>#REF!</v>
      </c>
      <c r="CD2120" s="41" t="e">
        <f t="shared" si="2491"/>
        <v>#REF!</v>
      </c>
      <c r="CE2120" s="41" t="e">
        <f t="shared" si="2492"/>
        <v>#REF!</v>
      </c>
      <c r="CF2120" s="42" t="e">
        <f t="shared" si="2493"/>
        <v>#REF!</v>
      </c>
      <c r="CG2120" s="42" t="e">
        <f t="shared" si="2494"/>
        <v>#REF!</v>
      </c>
      <c r="CH2120" s="42" t="e">
        <f t="shared" si="2495"/>
        <v>#REF!</v>
      </c>
      <c r="CI2120" s="89">
        <f t="shared" si="2496"/>
        <v>9.8198673438849298</v>
      </c>
      <c r="CJ2120" s="89">
        <f t="shared" si="2497"/>
        <v>9.3879925636829284</v>
      </c>
      <c r="CK2120" s="42" t="e">
        <f t="shared" si="2498"/>
        <v>#REF!</v>
      </c>
      <c r="CM2120" s="89" t="e">
        <f t="shared" si="2450"/>
        <v>#REF!</v>
      </c>
      <c r="CN2120" s="89">
        <f t="shared" si="2451"/>
        <v>0.16978547464856886</v>
      </c>
    </row>
    <row r="2121" spans="4:92" ht="14.4" x14ac:dyDescent="0.3">
      <c r="D2121" s="47" t="s">
        <v>126</v>
      </c>
      <c r="E2121" s="32">
        <v>42810.552083333336</v>
      </c>
      <c r="F2121" s="21">
        <f t="shared" si="2499"/>
        <v>2911.9041666666672</v>
      </c>
      <c r="G2121" s="21">
        <f t="shared" si="2500"/>
        <v>1400.9041666666672</v>
      </c>
      <c r="H2121" s="20">
        <v>5</v>
      </c>
      <c r="I2121" s="21">
        <v>1099</v>
      </c>
      <c r="J2121" s="21">
        <v>34797</v>
      </c>
      <c r="K2121" s="21">
        <v>46755</v>
      </c>
      <c r="L2121" s="21">
        <v>34</v>
      </c>
      <c r="M2121" s="124">
        <v>5.77</v>
      </c>
      <c r="O2121" s="40"/>
      <c r="U2121" s="48">
        <f t="shared" si="2436"/>
        <v>0.17086936179705306</v>
      </c>
      <c r="V2121" s="48">
        <f t="shared" si="2437"/>
        <v>23.167386666133471</v>
      </c>
      <c r="W2121" s="48">
        <f t="shared" si="2438"/>
        <v>0.12900883608416946</v>
      </c>
      <c r="X2121" s="239">
        <f>W2121+V2121+SUM($U$2101:U2121)</f>
        <v>25.171893342931412</v>
      </c>
      <c r="Y2121" s="240">
        <f>W2121+V2121+SUM($U$2101:U2121)-$X$2102</f>
        <v>25.025076063734755</v>
      </c>
      <c r="Z2121" s="42"/>
      <c r="AA2121" s="42"/>
      <c r="AB2121" s="41">
        <f t="shared" si="2439"/>
        <v>0.12716802871248115</v>
      </c>
      <c r="AC2121" s="48">
        <f t="shared" si="2440"/>
        <v>17.242124988160551</v>
      </c>
      <c r="AD2121" s="48">
        <f t="shared" si="2441"/>
        <v>2.8477532997148565</v>
      </c>
      <c r="AE2121" s="48">
        <f t="shared" si="2442"/>
        <v>3.3499071006242809</v>
      </c>
      <c r="AF2121" s="48">
        <f t="shared" si="2443"/>
        <v>2.8477532997148556</v>
      </c>
      <c r="AG2121" s="238">
        <f t="shared" si="2444"/>
        <v>0.50214582796256091</v>
      </c>
      <c r="AH2121" s="48">
        <f t="shared" si="2445"/>
        <v>7.9729468644997411E-6</v>
      </c>
      <c r="AI2121" s="48">
        <f>AE2121+AC2121+SUM($AB$2101:AB2121)</f>
        <v>22.082554653168202</v>
      </c>
      <c r="AJ2121" s="48">
        <f>AE2121+AC2121+SUM($AB$2101:AB2121)-$AI$2102</f>
        <v>19.775079948961768</v>
      </c>
      <c r="AK2121" s="46"/>
      <c r="AL2121" s="86"/>
      <c r="AM2121" s="41">
        <v>355.07299999999998</v>
      </c>
      <c r="AN2121" s="41">
        <v>0.15414927829867991</v>
      </c>
      <c r="AO2121" s="41"/>
      <c r="AR2121" s="25">
        <v>368.166</v>
      </c>
      <c r="AS2121" s="25">
        <v>0.17819090885897654</v>
      </c>
      <c r="AV2121" s="41">
        <f t="shared" si="2501"/>
        <v>0</v>
      </c>
      <c r="AW2121" s="86">
        <f t="shared" si="2502"/>
        <v>5.0244706047298339E-2</v>
      </c>
      <c r="AX2121" s="86">
        <f t="shared" si="2503"/>
        <v>3.2996623945769827</v>
      </c>
      <c r="AY2121" s="86">
        <f t="shared" si="2504"/>
        <v>0.33121260798995494</v>
      </c>
      <c r="AZ2121" s="86">
        <f t="shared" si="2505"/>
        <v>21.751342045178248</v>
      </c>
      <c r="BA2121" s="89">
        <f>AY2121-$AY$2102</f>
        <v>0.30413464968869758</v>
      </c>
      <c r="BB2121" s="89">
        <f>AZ2121-$AZ$2102</f>
        <v>19.470945299273069</v>
      </c>
      <c r="BC2121" s="89"/>
      <c r="BD2121" s="89"/>
      <c r="BE2121" s="41"/>
      <c r="BF2121" s="89"/>
      <c r="BG2121" s="89"/>
      <c r="BH2121" s="89"/>
      <c r="BI2121" s="89"/>
      <c r="BJ2121" s="41">
        <f t="shared" si="2487"/>
        <v>390.01905690547557</v>
      </c>
      <c r="BK2121" s="89">
        <f t="shared" si="2474"/>
        <v>0.49007632877396962</v>
      </c>
      <c r="BL2121" s="89">
        <f t="shared" si="2488"/>
        <v>0.50992367122603044</v>
      </c>
      <c r="BM2121" s="89">
        <f t="shared" si="2506"/>
        <v>0</v>
      </c>
      <c r="BN2121" s="86">
        <f t="shared" si="2507"/>
        <v>1.9533954459031578E-3</v>
      </c>
      <c r="BO2121" s="86">
        <f t="shared" si="2508"/>
        <v>0.12705544063826632</v>
      </c>
      <c r="BP2121" s="86">
        <f t="shared" si="2509"/>
        <v>0.38114181410614179</v>
      </c>
      <c r="BQ2121" s="86">
        <f t="shared" si="2510"/>
        <v>24.790751528825272</v>
      </c>
      <c r="BR2121" s="86">
        <f>BP2121-$BP$2102</f>
        <v>0.37919953409706403</v>
      </c>
      <c r="BS2121" s="86">
        <f>BQ2121-$BQ$2102</f>
        <v>24.645876529637693</v>
      </c>
      <c r="BT2121" s="89"/>
      <c r="BU2121" s="89"/>
      <c r="BV2121" s="41"/>
      <c r="BW2121" s="89"/>
      <c r="BX2121" s="42"/>
      <c r="BY2121" s="89"/>
      <c r="BZ2121" s="89"/>
      <c r="CA2121" s="41">
        <f t="shared" si="2489"/>
        <v>369.1953518426796</v>
      </c>
      <c r="CB2121" s="89" t="e">
        <f t="shared" si="2462"/>
        <v>#REF!</v>
      </c>
      <c r="CC2121" s="89" t="e">
        <f t="shared" si="2490"/>
        <v>#REF!</v>
      </c>
      <c r="CD2121" s="41" t="e">
        <f t="shared" si="2491"/>
        <v>#REF!</v>
      </c>
      <c r="CE2121" s="41" t="e">
        <f t="shared" si="2492"/>
        <v>#REF!</v>
      </c>
      <c r="CF2121" s="42" t="e">
        <f t="shared" si="2493"/>
        <v>#REF!</v>
      </c>
      <c r="CG2121" s="42" t="e">
        <f t="shared" si="2494"/>
        <v>#REF!</v>
      </c>
      <c r="CH2121" s="42" t="e">
        <f t="shared" si="2495"/>
        <v>#REF!</v>
      </c>
      <c r="CI2121" s="89">
        <f t="shared" si="2496"/>
        <v>10.083781366362848</v>
      </c>
      <c r="CJ2121" s="89">
        <f t="shared" si="2497"/>
        <v>9.6912985825989217</v>
      </c>
      <c r="CK2121" s="42" t="e">
        <f t="shared" si="2498"/>
        <v>#REF!</v>
      </c>
      <c r="CM2121" s="89" t="e">
        <f t="shared" si="2450"/>
        <v>#REF!</v>
      </c>
      <c r="CN2121" s="89">
        <f t="shared" si="2451"/>
        <v>0.17434854724452709</v>
      </c>
    </row>
    <row r="2122" spans="4:92" ht="14.4" x14ac:dyDescent="0.3">
      <c r="E2122" s="32">
        <v>42811.540277777778</v>
      </c>
      <c r="F2122" s="21">
        <f t="shared" si="2499"/>
        <v>2912.8923611111095</v>
      </c>
      <c r="G2122" s="21">
        <f t="shared" si="2500"/>
        <v>1401.8923611111095</v>
      </c>
      <c r="I2122" s="21">
        <v>1032</v>
      </c>
      <c r="J2122" s="21">
        <v>4726</v>
      </c>
      <c r="K2122" s="21">
        <v>200.74</v>
      </c>
      <c r="L2122" s="21">
        <v>33</v>
      </c>
      <c r="M2122" s="124">
        <v>5.77</v>
      </c>
      <c r="O2122" s="40"/>
      <c r="U2122" s="48">
        <f t="shared" si="2436"/>
        <v>6.8889345821580199E-4</v>
      </c>
      <c r="V2122" s="48">
        <f t="shared" si="2437"/>
        <v>9.3403878556129805E-2</v>
      </c>
      <c r="W2122" s="48">
        <f t="shared" si="2438"/>
        <v>5.2012451088789542E-4</v>
      </c>
      <c r="X2122" s="251">
        <f>W2122+V2122+SUM($U$2122:U2122)</f>
        <v>9.4612896525233511E-2</v>
      </c>
      <c r="Y2122" s="262">
        <f>W2122+V2122+SUM($U$2122:U2122)-$X$2122+$Y$2121</f>
        <v>25.025076063734755</v>
      </c>
      <c r="Z2122" s="42"/>
      <c r="AA2122" s="42"/>
      <c r="AB2122" s="41">
        <f t="shared" si="2439"/>
        <v>1.6218543805558833E-2</v>
      </c>
      <c r="AC2122" s="48">
        <f t="shared" si="2440"/>
        <v>2.198997360049165</v>
      </c>
      <c r="AD2122" s="48">
        <f t="shared" si="2441"/>
        <v>0.36319200750744252</v>
      </c>
      <c r="AE2122" s="48">
        <f t="shared" si="2442"/>
        <v>0.42723486088524326</v>
      </c>
      <c r="AF2122" s="48">
        <f t="shared" si="2443"/>
        <v>0.36319200750744252</v>
      </c>
      <c r="AG2122" s="238">
        <f t="shared" si="2444"/>
        <v>6.4041836537410218E-2</v>
      </c>
      <c r="AH2122" s="48">
        <f t="shared" si="2445"/>
        <v>1.0168403905484991E-6</v>
      </c>
      <c r="AI2122" s="84">
        <f>AE2122+AC2122+SUM($AB$2122:AB2122)</f>
        <v>2.6424507647399671</v>
      </c>
      <c r="AJ2122" s="84">
        <f>AE2122+AC2122+SUM($AB$2122:AB2122)-$AI$2122+$AJ$2121</f>
        <v>19.775079948961768</v>
      </c>
      <c r="AK2122" s="46"/>
      <c r="AL2122" s="86"/>
      <c r="AM2122" s="41">
        <v>355.07299999999998</v>
      </c>
      <c r="AN2122" s="41">
        <v>0.15414927829867991</v>
      </c>
      <c r="AO2122" s="41"/>
      <c r="AR2122" s="25">
        <v>368.166</v>
      </c>
      <c r="AS2122" s="25">
        <v>0.17819090885897654</v>
      </c>
      <c r="AT2122" s="48">
        <f>(1/(1/((AM2122/1000+1)*0.0112372)+1))*AI2122</f>
        <v>3.9633684735339611E-2</v>
      </c>
      <c r="AU2122" s="48">
        <f>(1-(1/(1/((AM2122/1000+1)*0.0112372)+1)))*AI2122</f>
        <v>2.6028170800046277</v>
      </c>
      <c r="AV2122" s="41">
        <f t="shared" si="2501"/>
        <v>0</v>
      </c>
      <c r="AW2122" s="86">
        <f t="shared" si="2502"/>
        <v>6.4080254626574682E-3</v>
      </c>
      <c r="AX2122" s="86">
        <f t="shared" si="2503"/>
        <v>0.42082683542258581</v>
      </c>
      <c r="AY2122" s="86">
        <f t="shared" si="2504"/>
        <v>3.9633684735339611E-2</v>
      </c>
      <c r="AZ2122" s="86">
        <f t="shared" si="2505"/>
        <v>2.6028170800046277</v>
      </c>
      <c r="BA2122" s="91">
        <f t="shared" ref="BA2122:BA2127" si="2511">AY2122-$AT$2122+$BA$2121</f>
        <v>0.30413464968869758</v>
      </c>
      <c r="BB2122" s="91">
        <f t="shared" ref="BB2122:BB2127" si="2512">AZ2122-$AU$2122+$BB$2121</f>
        <v>19.470945299273069</v>
      </c>
      <c r="BC2122" s="89"/>
      <c r="BD2122" s="89"/>
      <c r="BE2122" s="41"/>
      <c r="BF2122" s="89"/>
      <c r="BG2122" s="89"/>
      <c r="BH2122" s="89"/>
      <c r="BI2122" s="89"/>
      <c r="BJ2122" s="41">
        <f t="shared" si="2487"/>
        <v>390.01905690547557</v>
      </c>
      <c r="BK2122" s="89">
        <f t="shared" si="2474"/>
        <v>0.49007632877396962</v>
      </c>
      <c r="BL2122" s="89">
        <f t="shared" si="2488"/>
        <v>0.50992367122603044</v>
      </c>
      <c r="BM2122" s="89">
        <f t="shared" si="2506"/>
        <v>3.4395939558933719E-2</v>
      </c>
      <c r="BN2122" s="86">
        <f t="shared" si="2507"/>
        <v>7.8754981574141621E-6</v>
      </c>
      <c r="BO2122" s="86">
        <f t="shared" si="2508"/>
        <v>5.1224901273048127E-4</v>
      </c>
      <c r="BP2122" s="86">
        <f t="shared" si="2509"/>
        <v>1.4325871529878602E-3</v>
      </c>
      <c r="BQ2122" s="86">
        <f t="shared" si="2510"/>
        <v>9.3180309372245654E-2</v>
      </c>
      <c r="BR2122" s="93">
        <f t="shared" ref="BR2122:BR2127" si="2513">BP2122-$BN$2121+$BR$2121</f>
        <v>0.37867872580414874</v>
      </c>
      <c r="BS2122" s="93">
        <f t="shared" ref="BS2122:BS2127" si="2514">BQ2122-$BO$2121+$BS$2121</f>
        <v>24.612001398371671</v>
      </c>
      <c r="BT2122" s="89"/>
      <c r="BU2122" s="89"/>
      <c r="BV2122" s="41"/>
      <c r="BW2122" s="89"/>
      <c r="BX2122" s="42"/>
      <c r="BY2122" s="89"/>
      <c r="BZ2122" s="89"/>
      <c r="CA2122" s="41">
        <f t="shared" si="2489"/>
        <v>369.19676860794891</v>
      </c>
      <c r="CB2122" s="89" t="e">
        <f t="shared" si="2462"/>
        <v>#REF!</v>
      </c>
      <c r="CC2122" s="89" t="e">
        <f t="shared" si="2490"/>
        <v>#REF!</v>
      </c>
      <c r="CD2122" s="41" t="e">
        <f t="shared" si="2491"/>
        <v>#REF!</v>
      </c>
      <c r="CE2122" s="41" t="e">
        <f t="shared" si="2492"/>
        <v>#REF!</v>
      </c>
      <c r="CF2122" s="42" t="e">
        <f t="shared" si="2493"/>
        <v>#REF!</v>
      </c>
      <c r="CG2122" s="42" t="e">
        <f t="shared" si="2494"/>
        <v>#REF!</v>
      </c>
      <c r="CH2122" s="42" t="e">
        <f t="shared" si="2495"/>
        <v>#REF!</v>
      </c>
      <c r="CI2122" s="89">
        <f t="shared" si="2496"/>
        <v>10.083781366362848</v>
      </c>
      <c r="CJ2122" s="89">
        <f t="shared" si="2497"/>
        <v>9.6912985825989217</v>
      </c>
      <c r="CK2122" s="42" t="e">
        <f t="shared" si="2498"/>
        <v>#REF!</v>
      </c>
      <c r="CM2122" s="89" t="e">
        <f t="shared" si="2450"/>
        <v>#REF!</v>
      </c>
      <c r="CN2122" s="89">
        <f t="shared" si="2451"/>
        <v>0.17434854724452709</v>
      </c>
    </row>
    <row r="2123" spans="4:92" ht="14.4" x14ac:dyDescent="0.3">
      <c r="E2123" s="32">
        <v>42947.649305555555</v>
      </c>
      <c r="F2123" s="21">
        <f t="shared" si="2499"/>
        <v>3049.0013888888861</v>
      </c>
      <c r="G2123" s="21">
        <f t="shared" si="2500"/>
        <v>1538.0013888888861</v>
      </c>
      <c r="I2123" s="21">
        <v>1045</v>
      </c>
      <c r="J2123" s="21">
        <v>17344</v>
      </c>
      <c r="K2123" s="21">
        <v>2973</v>
      </c>
      <c r="L2123" s="21">
        <v>32</v>
      </c>
      <c r="M2123" s="124">
        <v>5.77</v>
      </c>
      <c r="O2123" s="40"/>
      <c r="U2123" s="48">
        <f t="shared" si="2436"/>
        <v>1.0331173218119027E-2</v>
      </c>
      <c r="V2123" s="48">
        <f t="shared" si="2437"/>
        <v>1.4007560052997983</v>
      </c>
      <c r="W2123" s="48">
        <f t="shared" si="2438"/>
        <v>7.8001849965150761E-3</v>
      </c>
      <c r="X2123" s="239">
        <f>W2123+V2123+SUM($U$2122:U2123)</f>
        <v>1.4195762569726482</v>
      </c>
      <c r="Y2123" s="240">
        <f>W2123+V2123+SUM($U$2122:U2123)-$X$2122+$Y$2121</f>
        <v>26.350039424182171</v>
      </c>
      <c r="Z2123" s="42"/>
      <c r="AA2123" s="42"/>
      <c r="AB2123" s="41">
        <f t="shared" si="2439"/>
        <v>6.0270389604795284E-2</v>
      </c>
      <c r="AC2123" s="48">
        <f t="shared" si="2440"/>
        <v>8.1717834362326602</v>
      </c>
      <c r="AD2123" s="48">
        <f t="shared" si="2441"/>
        <v>1.3496725758029331</v>
      </c>
      <c r="AE2123" s="48">
        <f t="shared" si="2442"/>
        <v>1.5876648253389161</v>
      </c>
      <c r="AF2123" s="48">
        <f t="shared" si="2443"/>
        <v>1.3496725758029329</v>
      </c>
      <c r="AG2123" s="238">
        <f t="shared" si="2444"/>
        <v>0.23798847081409299</v>
      </c>
      <c r="AH2123" s="48">
        <f t="shared" si="2445"/>
        <v>3.7787218901394182E-6</v>
      </c>
      <c r="AI2123" s="48">
        <f>AE2123+AC2123+SUM($AB$2122:AB2123)</f>
        <v>9.8359371949819305</v>
      </c>
      <c r="AJ2123" s="48">
        <f>AE2123+AC2123+SUM($AB$2122:AB2123)-$AI$2122+$AJ$2121</f>
        <v>26.968566379203729</v>
      </c>
      <c r="AK2123" s="46"/>
      <c r="AL2123" s="86"/>
      <c r="AM2123">
        <v>330.79</v>
      </c>
      <c r="AN2123">
        <v>0.08</v>
      </c>
      <c r="AO2123"/>
      <c r="AP2123"/>
      <c r="AQ2123"/>
      <c r="AR2123" s="25">
        <v>161.38</v>
      </c>
      <c r="AS2123" s="25">
        <v>0.17</v>
      </c>
      <c r="AT2123"/>
      <c r="AU2123"/>
      <c r="AV2123" s="41">
        <f t="shared" si="2501"/>
        <v>0</v>
      </c>
      <c r="AW2123" s="86">
        <f t="shared" si="2502"/>
        <v>2.3392678479146427E-2</v>
      </c>
      <c r="AX2123" s="86">
        <f t="shared" si="2503"/>
        <v>1.5642721468597696</v>
      </c>
      <c r="AY2123" s="86">
        <f t="shared" si="2504"/>
        <v>0.14492285315584352</v>
      </c>
      <c r="AZ2123" s="86">
        <f t="shared" si="2505"/>
        <v>9.6910143418260866</v>
      </c>
      <c r="BA2123" s="89">
        <f t="shared" si="2511"/>
        <v>0.40942381810920148</v>
      </c>
      <c r="BB2123" s="89">
        <f t="shared" si="2512"/>
        <v>26.559142561094529</v>
      </c>
      <c r="BC2123" s="89"/>
      <c r="BD2123" s="89"/>
      <c r="BE2123" s="41"/>
      <c r="BF2123" s="89"/>
      <c r="BG2123" s="89"/>
      <c r="BH2123" s="89"/>
      <c r="BI2123" s="89"/>
      <c r="BJ2123" s="41">
        <f t="shared" si="2487"/>
        <v>371.83204484285784</v>
      </c>
      <c r="BK2123" s="89">
        <f t="shared" si="2474"/>
        <v>0.51330297417824167</v>
      </c>
      <c r="BL2123" s="89">
        <f t="shared" si="2488"/>
        <v>0.48669702582175833</v>
      </c>
      <c r="BM2123" s="89">
        <f t="shared" si="2506"/>
        <v>3.4395939558933719E-2</v>
      </c>
      <c r="BN2123" s="86">
        <f t="shared" si="2507"/>
        <v>1.0048614667900163E-4</v>
      </c>
      <c r="BO2123" s="86">
        <f t="shared" si="2508"/>
        <v>7.6996988498360744E-3</v>
      </c>
      <c r="BP2123" s="86">
        <f t="shared" si="2509"/>
        <v>1.8287739078485063E-2</v>
      </c>
      <c r="BQ2123" s="86">
        <f t="shared" si="2510"/>
        <v>1.4012885178941632</v>
      </c>
      <c r="BR2123" s="86">
        <f t="shared" si="2513"/>
        <v>0.39553387772964593</v>
      </c>
      <c r="BS2123" s="86">
        <f t="shared" si="2514"/>
        <v>25.92010960689359</v>
      </c>
      <c r="BT2123" s="89"/>
      <c r="BU2123" s="89"/>
      <c r="BV2123" s="41"/>
      <c r="BW2123" s="89"/>
      <c r="BX2123" s="42"/>
      <c r="BY2123" s="89"/>
      <c r="BZ2123" s="89"/>
      <c r="CA2123" s="41">
        <f t="shared" si="2489"/>
        <v>357.96551963742053</v>
      </c>
      <c r="CB2123" s="89" t="e">
        <f>(CA2123-$P$1983)/($AR$2098-$P$1983)</f>
        <v>#REF!</v>
      </c>
      <c r="CC2123" s="89" t="e">
        <f t="shared" si="2490"/>
        <v>#REF!</v>
      </c>
      <c r="CD2123" s="41" t="e">
        <f t="shared" si="2491"/>
        <v>#REF!</v>
      </c>
      <c r="CE2123" s="41" t="e">
        <f t="shared" si="2492"/>
        <v>#REF!</v>
      </c>
      <c r="CF2123" s="42" t="e">
        <f t="shared" si="2493"/>
        <v>#REF!</v>
      </c>
      <c r="CG2123" s="42" t="e">
        <f t="shared" si="2494"/>
        <v>#REF!</v>
      </c>
      <c r="CH2123" s="42" t="e">
        <f t="shared" si="2495"/>
        <v>#REF!</v>
      </c>
      <c r="CI2123" s="89">
        <f t="shared" si="2496"/>
        <v>13.125521047435122</v>
      </c>
      <c r="CJ2123" s="89">
        <f t="shared" si="2497"/>
        <v>13.843045331768607</v>
      </c>
      <c r="CK2123" s="42" t="e">
        <f t="shared" si="2498"/>
        <v>#REF!</v>
      </c>
      <c r="CM2123" s="89" t="e">
        <f t="shared" si="2450"/>
        <v>#REF!</v>
      </c>
      <c r="CN2123" s="89">
        <f t="shared" si="2451"/>
        <v>0.22694021650265045</v>
      </c>
    </row>
    <row r="2124" spans="4:92" ht="14.4" x14ac:dyDescent="0.3">
      <c r="E2124" s="32">
        <v>42955.494444444441</v>
      </c>
      <c r="F2124" s="21">
        <f t="shared" si="2499"/>
        <v>3056.8465277777723</v>
      </c>
      <c r="G2124" s="21">
        <f t="shared" si="2500"/>
        <v>1545.8465277777723</v>
      </c>
      <c r="I2124" s="21">
        <v>1033</v>
      </c>
      <c r="J2124" s="21">
        <v>17963</v>
      </c>
      <c r="K2124" s="21">
        <v>3102</v>
      </c>
      <c r="L2124" s="21">
        <v>33</v>
      </c>
      <c r="M2124" s="124">
        <v>5.77</v>
      </c>
      <c r="O2124" s="40"/>
      <c r="U2124" s="48">
        <f t="shared" si="2436"/>
        <v>1.0655665004257195E-2</v>
      </c>
      <c r="V2124" s="48">
        <f t="shared" si="2437"/>
        <v>1.4447523461322536</v>
      </c>
      <c r="W2124" s="48">
        <f t="shared" si="2438"/>
        <v>8.0451809818004854E-3</v>
      </c>
      <c r="X2124" s="239">
        <f>W2124+V2124+SUM($U$2122:U2124)</f>
        <v>1.4744732587946461</v>
      </c>
      <c r="Y2124" s="240">
        <f>W2124+V2124+SUM($U$2122:U2124)-$X$2122+$Y$2121</f>
        <v>26.404936426004166</v>
      </c>
      <c r="Z2124" s="42"/>
      <c r="AA2124" s="42"/>
      <c r="AB2124" s="41">
        <f t="shared" si="2439"/>
        <v>6.1704613304794334E-2</v>
      </c>
      <c r="AC2124" s="48">
        <f t="shared" si="2440"/>
        <v>8.3662431958651418</v>
      </c>
      <c r="AD2124" s="48">
        <f t="shared" si="2441"/>
        <v>1.3817900452294343</v>
      </c>
      <c r="AE2124" s="48">
        <f t="shared" si="2442"/>
        <v>1.6254456748586734</v>
      </c>
      <c r="AF2124" s="48">
        <f t="shared" si="2443"/>
        <v>1.381790045229434</v>
      </c>
      <c r="AG2124" s="238">
        <f t="shared" si="2444"/>
        <v>0.24365176098703303</v>
      </c>
      <c r="AH2124" s="48">
        <f t="shared" si="2445"/>
        <v>3.8686422063358135E-6</v>
      </c>
      <c r="AI2124" s="48">
        <f>AE2124+AC2124+SUM($AB$2122:AB2124)</f>
        <v>10.129882417438964</v>
      </c>
      <c r="AJ2124" s="48">
        <f>AE2124+AC2124+SUM($AB$2122:AB2124)-$AI$2122+$AJ$2121</f>
        <v>27.262511601660762</v>
      </c>
      <c r="AK2124" s="46"/>
      <c r="AL2124" s="86"/>
      <c r="AM2124">
        <v>330.79</v>
      </c>
      <c r="AN2124">
        <v>0.08</v>
      </c>
      <c r="AO2124"/>
      <c r="AP2124"/>
      <c r="AQ2124"/>
      <c r="AR2124" s="25">
        <v>161.38</v>
      </c>
      <c r="AS2124" s="25">
        <v>0.17</v>
      </c>
      <c r="AT2124"/>
      <c r="AU2124"/>
      <c r="AV2124" s="41">
        <f t="shared" si="2501"/>
        <v>0</v>
      </c>
      <c r="AW2124" s="86">
        <f t="shared" si="2502"/>
        <v>2.3949342109516922E-2</v>
      </c>
      <c r="AX2124" s="86">
        <f t="shared" si="2503"/>
        <v>1.6014963327491565</v>
      </c>
      <c r="AY2124" s="86">
        <f t="shared" si="2504"/>
        <v>0.14925384668147681</v>
      </c>
      <c r="AZ2124" s="86">
        <f t="shared" si="2505"/>
        <v>9.9806285707574869</v>
      </c>
      <c r="BA2124" s="89">
        <f t="shared" si="2511"/>
        <v>0.4137548116348348</v>
      </c>
      <c r="BB2124" s="89">
        <f t="shared" si="2512"/>
        <v>26.848756790025927</v>
      </c>
      <c r="BC2124" s="89"/>
      <c r="BD2124" s="89"/>
      <c r="BE2124" s="41"/>
      <c r="BF2124" s="89"/>
      <c r="BG2124" s="89"/>
      <c r="BH2124" s="89"/>
      <c r="BI2124" s="89"/>
      <c r="BJ2124" s="41">
        <f t="shared" si="2487"/>
        <v>371.3893293657917</v>
      </c>
      <c r="BK2124" s="89">
        <f t="shared" si="2474"/>
        <v>0.5138683664133924</v>
      </c>
      <c r="BL2124" s="89">
        <f t="shared" si="2488"/>
        <v>0.4861316335866076</v>
      </c>
      <c r="BM2124" s="89">
        <f t="shared" si="2506"/>
        <v>3.4395939558933719E-2</v>
      </c>
      <c r="BN2124" s="86">
        <f t="shared" si="2507"/>
        <v>1.0364231573449905E-4</v>
      </c>
      <c r="BO2124" s="86">
        <f t="shared" si="2508"/>
        <v>7.9415386660659868E-3</v>
      </c>
      <c r="BP2124" s="86">
        <f t="shared" si="2509"/>
        <v>1.8994951558674606E-2</v>
      </c>
      <c r="BQ2124" s="86">
        <f t="shared" si="2510"/>
        <v>1.4554783072359714</v>
      </c>
      <c r="BR2124" s="86">
        <f t="shared" si="2513"/>
        <v>0.3962410902098355</v>
      </c>
      <c r="BS2124" s="86">
        <f t="shared" si="2514"/>
        <v>25.974299396235399</v>
      </c>
      <c r="BT2124" s="89"/>
      <c r="BU2124" s="89"/>
      <c r="BV2124" s="41"/>
      <c r="BW2124" s="89"/>
      <c r="BX2124" s="42"/>
      <c r="BY2124" s="89"/>
      <c r="BZ2124" s="89"/>
      <c r="CA2124" s="41">
        <f t="shared" si="2489"/>
        <v>357.55538623076768</v>
      </c>
      <c r="CB2124" s="89" t="e">
        <f>(CA2124-$P$1983)/($AR$2098-$P$1983)</f>
        <v>#REF!</v>
      </c>
      <c r="CC2124" s="89" t="e">
        <f t="shared" si="2490"/>
        <v>#REF!</v>
      </c>
      <c r="CD2124" s="41" t="e">
        <f t="shared" si="2491"/>
        <v>#REF!</v>
      </c>
      <c r="CE2124" s="41" t="e">
        <f t="shared" si="2492"/>
        <v>#REF!</v>
      </c>
      <c r="CF2124" s="42" t="e">
        <f t="shared" si="2493"/>
        <v>#REF!</v>
      </c>
      <c r="CG2124" s="42" t="e">
        <f t="shared" si="2494"/>
        <v>#REF!</v>
      </c>
      <c r="CH2124" s="42" t="e">
        <f t="shared" si="2495"/>
        <v>#REF!</v>
      </c>
      <c r="CI2124" s="89">
        <f t="shared" si="2496"/>
        <v>13.253169300589189</v>
      </c>
      <c r="CJ2124" s="89">
        <f t="shared" si="2497"/>
        <v>14.009342301071573</v>
      </c>
      <c r="CK2124" s="42" t="e">
        <f t="shared" si="2498"/>
        <v>#REF!</v>
      </c>
      <c r="CM2124" s="89" t="e">
        <f t="shared" si="2450"/>
        <v>#REF!</v>
      </c>
      <c r="CN2124" s="89">
        <f t="shared" si="2451"/>
        <v>0.22914725438726302</v>
      </c>
    </row>
    <row r="2125" spans="4:92" ht="14.4" x14ac:dyDescent="0.3">
      <c r="E2125" s="32">
        <v>43045.609722222223</v>
      </c>
      <c r="F2125" s="21">
        <f t="shared" si="2499"/>
        <v>3146.9618055555547</v>
      </c>
      <c r="G2125" s="21">
        <f t="shared" si="2500"/>
        <v>1635.9618055555547</v>
      </c>
      <c r="H2125" s="20">
        <v>5</v>
      </c>
      <c r="I2125" s="21">
        <v>1078</v>
      </c>
      <c r="J2125" s="21">
        <v>19151</v>
      </c>
      <c r="K2125" s="21">
        <v>5283</v>
      </c>
      <c r="L2125" s="21">
        <v>32</v>
      </c>
      <c r="M2125" s="124">
        <v>5.77</v>
      </c>
      <c r="O2125" s="40"/>
      <c r="U2125" s="48">
        <f t="shared" si="2436"/>
        <v>1.893816147046094E-2</v>
      </c>
      <c r="V2125" s="48">
        <f t="shared" si="2437"/>
        <v>2.5677377437211599</v>
      </c>
      <c r="W2125" s="48">
        <f t="shared" si="2438"/>
        <v>1.4298585440847403E-2</v>
      </c>
      <c r="X2125" s="239">
        <f>W2125+V2125+SUM($U$2122:U2125)</f>
        <v>2.6226502223130606</v>
      </c>
      <c r="Y2125" s="240">
        <f>W2125+V2125+SUM($U$2122:U2125)-$X$2122+$Y$2121</f>
        <v>27.553113389522583</v>
      </c>
      <c r="Z2125" s="42"/>
      <c r="AA2125" s="42"/>
      <c r="AB2125" s="41">
        <f t="shared" si="2439"/>
        <v>6.8651283422448889E-2</v>
      </c>
      <c r="AC2125" s="48">
        <f t="shared" si="2440"/>
        <v>9.3081100757152999</v>
      </c>
      <c r="AD2125" s="48">
        <f t="shared" si="2441"/>
        <v>1.5373511791863672</v>
      </c>
      <c r="AE2125" s="48">
        <f t="shared" si="2442"/>
        <v>1.8084374204132034</v>
      </c>
      <c r="AF2125" s="48">
        <f t="shared" si="2443"/>
        <v>1.537351179186367</v>
      </c>
      <c r="AG2125" s="238">
        <f t="shared" si="2444"/>
        <v>0.27108193705510064</v>
      </c>
      <c r="AH2125" s="48">
        <f t="shared" si="2445"/>
        <v>4.3041717359984222E-6</v>
      </c>
      <c r="AI2125" s="48">
        <f>AE2125+AC2125+SUM($AB$2122:AB2125)</f>
        <v>11.323392326266102</v>
      </c>
      <c r="AJ2125" s="48">
        <f>AE2125+AC2125+SUM($AB$2122:AB2125)-$AI$2122+$AJ$2121</f>
        <v>28.456021510487901</v>
      </c>
      <c r="AK2125" s="46"/>
      <c r="AL2125" s="86"/>
      <c r="AM2125" s="25">
        <v>304.630201677157</v>
      </c>
      <c r="AR2125" s="25">
        <v>133.07220167715701</v>
      </c>
      <c r="AS2125"/>
      <c r="AT2125"/>
      <c r="AU2125"/>
      <c r="AV2125" s="41">
        <f t="shared" si="2501"/>
        <v>0</v>
      </c>
      <c r="AW2125" s="86">
        <f t="shared" si="2502"/>
        <v>2.6129332563263753E-2</v>
      </c>
      <c r="AX2125" s="86">
        <f t="shared" si="2503"/>
        <v>1.7823080878499398</v>
      </c>
      <c r="AY2125" s="86">
        <f t="shared" si="2504"/>
        <v>0.16360681353834897</v>
      </c>
      <c r="AZ2125" s="86">
        <f t="shared" si="2505"/>
        <v>11.159785512727753</v>
      </c>
      <c r="BA2125" s="89">
        <f t="shared" si="2511"/>
        <v>0.42810777849170695</v>
      </c>
      <c r="BB2125" s="89">
        <f t="shared" si="2512"/>
        <v>28.027913731996193</v>
      </c>
      <c r="BC2125" s="89"/>
      <c r="BD2125" s="89"/>
      <c r="BE2125" s="41"/>
      <c r="BF2125" s="89"/>
      <c r="BG2125" s="89"/>
      <c r="BH2125" s="89"/>
      <c r="BI2125" s="89"/>
      <c r="BJ2125" s="41">
        <f t="shared" si="2487"/>
        <v>359.26531890074489</v>
      </c>
      <c r="BK2125" s="89">
        <f t="shared" si="2474"/>
        <v>0.52935194837725641</v>
      </c>
      <c r="BL2125" s="89">
        <f t="shared" si="2488"/>
        <v>0.47064805162274359</v>
      </c>
      <c r="BM2125" s="89">
        <f t="shared" si="2506"/>
        <v>3.4395939558933719E-2</v>
      </c>
      <c r="BN2125" s="86">
        <f t="shared" si="2507"/>
        <v>1.7976866680472755E-4</v>
      </c>
      <c r="BO2125" s="86">
        <f t="shared" si="2508"/>
        <v>1.4118816774042676E-2</v>
      </c>
      <c r="BP2125" s="86">
        <f t="shared" si="2509"/>
        <v>3.2973215141511206E-2</v>
      </c>
      <c r="BQ2125" s="86">
        <f t="shared" si="2510"/>
        <v>2.5896770071715496</v>
      </c>
      <c r="BR2125" s="86">
        <f t="shared" si="2513"/>
        <v>0.41021935379267205</v>
      </c>
      <c r="BS2125" s="86">
        <f t="shared" si="2514"/>
        <v>27.108498096170976</v>
      </c>
      <c r="BT2125" s="89"/>
      <c r="BU2125" s="89"/>
      <c r="BV2125" s="41"/>
      <c r="BW2125" s="89"/>
      <c r="BX2125" s="42"/>
      <c r="BY2125" s="89"/>
      <c r="BZ2125" s="89"/>
      <c r="CA2125" s="41">
        <f t="shared" si="2489"/>
        <v>346.64331277641412</v>
      </c>
      <c r="CB2125" s="89" t="e">
        <f>(CA2125-$P$1983)/($AR$2098-$P$1983)</f>
        <v>#REF!</v>
      </c>
      <c r="CC2125" s="89" t="e">
        <f t="shared" si="2490"/>
        <v>#REF!</v>
      </c>
      <c r="CD2125" s="41" t="e">
        <f t="shared" si="2491"/>
        <v>#REF!</v>
      </c>
      <c r="CE2125" s="41" t="e">
        <f t="shared" si="2492"/>
        <v>#REF!</v>
      </c>
      <c r="CF2125" s="42" t="e">
        <f t="shared" si="2493"/>
        <v>#REF!</v>
      </c>
      <c r="CG2125" s="42" t="e">
        <f t="shared" si="2494"/>
        <v>#REF!</v>
      </c>
      <c r="CH2125" s="42" t="e">
        <f t="shared" si="2495"/>
        <v>#REF!</v>
      </c>
      <c r="CI2125" s="89">
        <f t="shared" si="2496"/>
        <v>13.392771080846012</v>
      </c>
      <c r="CJ2125" s="89">
        <f t="shared" si="2497"/>
        <v>15.063250429641888</v>
      </c>
      <c r="CK2125" s="42" t="e">
        <f t="shared" si="2498"/>
        <v>#REF!</v>
      </c>
      <c r="CM2125" s="89" t="e">
        <f t="shared" si="2450"/>
        <v>#REF!</v>
      </c>
      <c r="CN2125" s="89">
        <f t="shared" si="2451"/>
        <v>0.23156096871686138</v>
      </c>
    </row>
    <row r="2126" spans="4:92" ht="14.4" x14ac:dyDescent="0.3">
      <c r="E2126" s="32">
        <v>43136.574999999997</v>
      </c>
      <c r="F2126" s="21">
        <f>E2126-E$1752</f>
        <v>3237.9270833333285</v>
      </c>
      <c r="G2126" s="21">
        <f>E2126-E$1799</f>
        <v>1726.9270833333285</v>
      </c>
      <c r="I2126" s="21">
        <v>1050</v>
      </c>
      <c r="J2126" s="21">
        <v>20018.2</v>
      </c>
      <c r="K2126" s="21">
        <v>7141.87</v>
      </c>
      <c r="L2126" s="21">
        <v>362</v>
      </c>
      <c r="M2126" s="124">
        <v>5.77</v>
      </c>
      <c r="O2126" s="40"/>
      <c r="U2126" s="48">
        <f t="shared" si="2436"/>
        <v>2.4936740352117098E-2</v>
      </c>
      <c r="V2126" s="48">
        <f t="shared" si="2437"/>
        <v>3.3810573168561686</v>
      </c>
      <c r="W2126" s="48">
        <f t="shared" si="2438"/>
        <v>1.882759913612116E-2</v>
      </c>
      <c r="X2126" s="239">
        <f>W2126+V2126+SUM($U$2122:U2126)</f>
        <v>3.4654355494954596</v>
      </c>
      <c r="Y2126" s="240">
        <f>W2126+V2126+SUM($U$2122:U2126)-$X$2122+$Y$2121</f>
        <v>28.395898716704981</v>
      </c>
      <c r="Z2126" s="42"/>
      <c r="AA2126" s="42"/>
      <c r="AB2126" s="41">
        <f t="shared" si="2439"/>
        <v>6.9896071437417731E-2</v>
      </c>
      <c r="AC2126" s="48">
        <f t="shared" si="2440"/>
        <v>9.4768851267651417</v>
      </c>
      <c r="AD2126" s="48">
        <f t="shared" si="2441"/>
        <v>1.5652264966931573</v>
      </c>
      <c r="AE2126" s="48">
        <f t="shared" si="2442"/>
        <v>1.8412280852708311</v>
      </c>
      <c r="AF2126" s="48">
        <f t="shared" si="2443"/>
        <v>1.5652264966931573</v>
      </c>
      <c r="AG2126" s="238">
        <f t="shared" si="2444"/>
        <v>0.27599720636251152</v>
      </c>
      <c r="AH2126" s="48">
        <f t="shared" si="2445"/>
        <v>4.3822151624900889E-6</v>
      </c>
      <c r="AI2126" s="48">
        <f>AE2126+AC2126+SUM($AB$2122:AB2126)</f>
        <v>11.594854113610989</v>
      </c>
      <c r="AJ2126" s="48">
        <f>AE2126+AC2126+SUM($AB$2122:AB2126)-$AI$2122+$AJ$2121</f>
        <v>28.727483297832791</v>
      </c>
      <c r="AK2126" s="46"/>
      <c r="AL2126" s="86"/>
      <c r="AM2126">
        <v>290.91899999999998</v>
      </c>
      <c r="AN2126">
        <v>1.4043140674364762</v>
      </c>
      <c r="AO2126"/>
      <c r="AP2126"/>
      <c r="AQ2126"/>
      <c r="AR2126">
        <v>121.7925</v>
      </c>
      <c r="AS2126">
        <v>0.25243712088359699</v>
      </c>
      <c r="AT2126"/>
      <c r="AU2126"/>
      <c r="AV2126" s="41">
        <f t="shared" si="2501"/>
        <v>0</v>
      </c>
      <c r="AW2126" s="86">
        <f t="shared" si="2502"/>
        <v>2.632751927998481E-2</v>
      </c>
      <c r="AX2126" s="86">
        <f t="shared" si="2503"/>
        <v>1.8149005659908464</v>
      </c>
      <c r="AY2126" s="86">
        <f t="shared" si="2504"/>
        <v>0.16579355250265068</v>
      </c>
      <c r="AZ2126" s="86">
        <f t="shared" si="2505"/>
        <v>11.429060561108338</v>
      </c>
      <c r="BA2126" s="89">
        <f t="shared" si="2511"/>
        <v>0.43029451745600866</v>
      </c>
      <c r="BB2126" s="89">
        <f t="shared" si="2512"/>
        <v>28.297188780376779</v>
      </c>
      <c r="BC2126" s="89"/>
      <c r="BD2126" s="89"/>
      <c r="BE2126" s="41"/>
      <c r="BF2126" s="89"/>
      <c r="BG2126" s="89"/>
      <c r="BH2126" s="89"/>
      <c r="BI2126" s="89"/>
      <c r="BJ2126" s="41">
        <f t="shared" si="2487"/>
        <v>353.20754300300837</v>
      </c>
      <c r="BK2126" s="89">
        <f t="shared" si="2474"/>
        <v>0.53708833807287204</v>
      </c>
      <c r="BL2126" s="89">
        <f t="shared" si="2488"/>
        <v>0.46291166192712796</v>
      </c>
      <c r="BM2126" s="89">
        <f t="shared" si="2506"/>
        <v>3.4395939558933719E-2</v>
      </c>
      <c r="BN2126" s="86">
        <f t="shared" si="2507"/>
        <v>2.3438249456145366E-4</v>
      </c>
      <c r="BO2126" s="86">
        <f t="shared" si="2508"/>
        <v>1.8593216641559707E-2</v>
      </c>
      <c r="BP2126" s="86">
        <f t="shared" si="2509"/>
        <v>4.3140786191607008E-2</v>
      </c>
      <c r="BQ2126" s="86">
        <f t="shared" si="2510"/>
        <v>3.4222947633038525</v>
      </c>
      <c r="BR2126" s="86">
        <f t="shared" si="2513"/>
        <v>0.42038692484276785</v>
      </c>
      <c r="BS2126" s="86">
        <f t="shared" si="2514"/>
        <v>27.94111585230328</v>
      </c>
      <c r="BT2126" s="89"/>
      <c r="BU2126" s="89"/>
      <c r="BV2126" s="41"/>
      <c r="BW2126" s="89"/>
      <c r="BX2126" s="42"/>
      <c r="BY2126" s="89"/>
      <c r="BZ2126" s="89"/>
      <c r="CA2126" s="41">
        <f t="shared" si="2489"/>
        <v>338.89753897040254</v>
      </c>
      <c r="CB2126" s="89" t="e">
        <f>(CA2126-$P$1983)/($AR$2098-$P$1983)</f>
        <v>#REF!</v>
      </c>
      <c r="CC2126" s="89" t="e">
        <f t="shared" si="2490"/>
        <v>#REF!</v>
      </c>
      <c r="CD2126" s="41" t="e">
        <f t="shared" si="2491"/>
        <v>#REF!</v>
      </c>
      <c r="CE2126" s="41" t="e">
        <f t="shared" si="2492"/>
        <v>#REF!</v>
      </c>
      <c r="CF2126" s="42" t="e">
        <f t="shared" si="2493"/>
        <v>#REF!</v>
      </c>
      <c r="CG2126" s="42" t="e">
        <f t="shared" si="2494"/>
        <v>#REF!</v>
      </c>
      <c r="CH2126" s="42" t="e">
        <f t="shared" si="2495"/>
        <v>#REF!</v>
      </c>
      <c r="CI2126" s="89">
        <f t="shared" si="2496"/>
        <v>13.298287036383588</v>
      </c>
      <c r="CJ2126" s="89">
        <f t="shared" si="2497"/>
        <v>15.429196261449203</v>
      </c>
      <c r="CK2126" s="42" t="e">
        <f t="shared" si="2498"/>
        <v>#REF!</v>
      </c>
      <c r="CM2126" s="89" t="e">
        <f t="shared" si="2450"/>
        <v>#REF!</v>
      </c>
      <c r="CN2126" s="89">
        <f t="shared" si="2451"/>
        <v>0.22992733989337641</v>
      </c>
    </row>
    <row r="2127" spans="4:92" ht="14.4" x14ac:dyDescent="0.3">
      <c r="E2127" s="32">
        <v>43431.583333333336</v>
      </c>
      <c r="F2127" s="21">
        <f>E2127-E$1752</f>
        <v>3532.9354166666672</v>
      </c>
      <c r="G2127" s="21">
        <f>E2127-E$1799</f>
        <v>2021.9354166666672</v>
      </c>
      <c r="I2127" s="21">
        <v>1067</v>
      </c>
      <c r="J2127" s="21">
        <v>21571</v>
      </c>
      <c r="K2127" s="21">
        <v>11545</v>
      </c>
      <c r="L2127" s="21">
        <v>37</v>
      </c>
      <c r="M2127" s="124">
        <v>5.77</v>
      </c>
      <c r="O2127" s="40"/>
      <c r="U2127" s="48">
        <f t="shared" si="2436"/>
        <v>4.0963475829514276E-2</v>
      </c>
      <c r="V2127" s="48">
        <f t="shared" si="2437"/>
        <v>5.5540482726116043</v>
      </c>
      <c r="W2127" s="48">
        <f t="shared" si="2438"/>
        <v>3.0928015901436984E-2</v>
      </c>
      <c r="X2127" s="239">
        <f>W2127+V2127+SUM($U$2122:U2127)</f>
        <v>5.6914903978457252</v>
      </c>
      <c r="Y2127" s="240">
        <f>W2127+V2127+SUM($U$2122:U2127)-$X$2122+$Y$2121</f>
        <v>30.621953565055247</v>
      </c>
      <c r="Z2127" s="42"/>
      <c r="AA2127" s="42"/>
      <c r="AB2127" s="41">
        <f t="shared" si="2439"/>
        <v>7.6537300746509537E-2</v>
      </c>
      <c r="AC2127" s="48">
        <f t="shared" si="2440"/>
        <v>10.377338699740573</v>
      </c>
      <c r="AD2127" s="48">
        <f t="shared" si="2441"/>
        <v>1.7139477033565815</v>
      </c>
      <c r="AE2127" s="48">
        <f t="shared" si="2442"/>
        <v>2.0161737964267448</v>
      </c>
      <c r="AF2127" s="48">
        <f t="shared" si="2443"/>
        <v>1.7139477033565811</v>
      </c>
      <c r="AG2127" s="238">
        <f t="shared" si="2444"/>
        <v>0.30222129447543677</v>
      </c>
      <c r="AH2127" s="48">
        <f t="shared" si="2445"/>
        <v>4.7985947268542114E-6</v>
      </c>
      <c r="AI2127" s="48">
        <f>AE2127+AC2127+SUM($AB$2122:AB2127)</f>
        <v>12.746790698488843</v>
      </c>
      <c r="AJ2127" s="48">
        <f>AE2127+AC2127+SUM($AB$2122:AB2127)-$AI$2122+$AJ$2121</f>
        <v>29.879419882710643</v>
      </c>
      <c r="AK2127" s="46"/>
      <c r="AL2127" s="86"/>
      <c r="AM2127">
        <v>257.43799999999999</v>
      </c>
      <c r="AN2127"/>
      <c r="AO2127"/>
      <c r="AP2127"/>
      <c r="AQ2127"/>
      <c r="AR2127" s="146">
        <v>104.252</v>
      </c>
      <c r="AT2127"/>
      <c r="AU2127"/>
      <c r="AV2127" s="41">
        <f t="shared" si="2501"/>
        <v>0</v>
      </c>
      <c r="AW2127" s="86">
        <f t="shared" si="2502"/>
        <v>2.8091762742387612E-2</v>
      </c>
      <c r="AX2127" s="86">
        <f t="shared" si="2503"/>
        <v>1.9880820336843572</v>
      </c>
      <c r="AY2127" s="86">
        <f t="shared" si="2504"/>
        <v>0.17760364739559903</v>
      </c>
      <c r="AZ2127" s="86">
        <f t="shared" si="2505"/>
        <v>12.569187051093245</v>
      </c>
      <c r="BA2127" s="89">
        <f t="shared" si="2511"/>
        <v>0.44210461234895698</v>
      </c>
      <c r="BB2127" s="89">
        <f t="shared" si="2512"/>
        <v>29.437315270361687</v>
      </c>
      <c r="BC2127" s="89"/>
      <c r="BD2127" s="89"/>
      <c r="BE2127" s="41"/>
      <c r="BF2127" s="89"/>
      <c r="BG2127" s="89"/>
      <c r="BH2127" s="89"/>
      <c r="BI2127" s="89"/>
      <c r="BJ2127" s="41">
        <f t="shared" si="2487"/>
        <v>336.49930160800756</v>
      </c>
      <c r="BK2127" s="89">
        <f t="shared" si="2474"/>
        <v>0.55842644445750067</v>
      </c>
      <c r="BL2127" s="89">
        <f t="shared" si="2488"/>
        <v>0.44157355554249933</v>
      </c>
      <c r="BM2127" s="89">
        <f t="shared" si="2506"/>
        <v>3.4395939558933719E-2</v>
      </c>
      <c r="BN2127" s="86">
        <f t="shared" si="2507"/>
        <v>3.790726891851819E-4</v>
      </c>
      <c r="BO2127" s="86">
        <f t="shared" si="2508"/>
        <v>3.0548943212251801E-2</v>
      </c>
      <c r="BP2127" s="86">
        <f t="shared" si="2509"/>
        <v>6.9758389204746168E-2</v>
      </c>
      <c r="BQ2127" s="86">
        <f t="shared" si="2510"/>
        <v>5.6217320086409792</v>
      </c>
      <c r="BR2127" s="86">
        <f t="shared" si="2513"/>
        <v>0.44700452785590705</v>
      </c>
      <c r="BS2127" s="86">
        <f t="shared" si="2514"/>
        <v>30.140553097640407</v>
      </c>
      <c r="BT2127" s="89"/>
      <c r="BU2127" s="89"/>
      <c r="BV2127" s="41"/>
      <c r="BW2127" s="89"/>
      <c r="BX2127" s="42"/>
      <c r="BY2127" s="89"/>
      <c r="BZ2127" s="89"/>
      <c r="CA2127" s="41">
        <f t="shared" si="2489"/>
        <v>319.78319500686922</v>
      </c>
      <c r="CB2127" s="89" t="e">
        <f>(CA2127-$P$1983)/($AR$2098-$P$1983)</f>
        <v>#REF!</v>
      </c>
      <c r="CC2127" s="89" t="e">
        <f t="shared" si="2490"/>
        <v>#REF!</v>
      </c>
      <c r="CD2127" s="41" t="e">
        <f t="shared" si="2491"/>
        <v>#REF!</v>
      </c>
      <c r="CE2127" s="41" t="e">
        <f t="shared" si="2492"/>
        <v>#REF!</v>
      </c>
      <c r="CF2127" s="42" t="e">
        <f t="shared" si="2493"/>
        <v>#REF!</v>
      </c>
      <c r="CG2127" s="42" t="e">
        <f t="shared" si="2494"/>
        <v>#REF!</v>
      </c>
      <c r="CH2127" s="42" t="e">
        <f t="shared" si="2495"/>
        <v>#REF!</v>
      </c>
      <c r="CI2127" s="89">
        <f t="shared" si="2496"/>
        <v>13.193961675155787</v>
      </c>
      <c r="CJ2127" s="89">
        <f t="shared" si="2497"/>
        <v>16.685458207554856</v>
      </c>
      <c r="CK2127" s="42" t="e">
        <f t="shared" si="2498"/>
        <v>#REF!</v>
      </c>
      <c r="CM2127" s="89" t="e">
        <f t="shared" si="2450"/>
        <v>#REF!</v>
      </c>
      <c r="CN2127" s="89">
        <f t="shared" si="2451"/>
        <v>0.22812355473481458</v>
      </c>
    </row>
    <row r="2128" spans="4:92" ht="14.4" thickBot="1" x14ac:dyDescent="0.3">
      <c r="E2128" s="32"/>
      <c r="F2128" s="21"/>
      <c r="G2128" s="21"/>
      <c r="I2128" s="21"/>
      <c r="L2128" s="21"/>
      <c r="M2128" s="21"/>
      <c r="O2128" s="40"/>
      <c r="U2128" s="21"/>
      <c r="V2128" s="21"/>
      <c r="W2128" s="21"/>
      <c r="X2128" s="246"/>
      <c r="Y2128" s="255"/>
      <c r="Z2128" s="47"/>
      <c r="AA2128" s="47"/>
      <c r="AB2128" s="46"/>
      <c r="AC2128" s="46"/>
      <c r="AD2128" s="46"/>
      <c r="AE2128" s="46"/>
      <c r="AF2128" s="46"/>
      <c r="AG2128" s="85"/>
      <c r="AH2128" s="46"/>
      <c r="AI2128" s="46"/>
      <c r="AJ2128" s="46"/>
      <c r="AK2128" s="46"/>
      <c r="AL2128" s="86"/>
    </row>
    <row r="2129" spans="4:55" ht="15" thickBot="1" x14ac:dyDescent="0.35">
      <c r="D2129" s="22" t="s">
        <v>227</v>
      </c>
      <c r="E2129" s="32">
        <f>E2130-1</f>
        <v>39897.664583333331</v>
      </c>
      <c r="F2129" s="21"/>
      <c r="G2129" s="21"/>
      <c r="H2129" s="21"/>
      <c r="I2129" s="50">
        <v>1037</v>
      </c>
      <c r="L2129" s="21"/>
      <c r="M2129" s="124">
        <v>5.77</v>
      </c>
      <c r="N2129" s="43">
        <v>97</v>
      </c>
      <c r="O2129" s="44">
        <v>22.85</v>
      </c>
      <c r="P2129" s="123">
        <f>O2129-(O2129/100*Q2129)</f>
        <v>10.638960000000001</v>
      </c>
      <c r="Q2129" s="46">
        <v>53.44</v>
      </c>
      <c r="R2129" s="47">
        <f>Q2129*O2129/100</f>
        <v>12.211040000000001</v>
      </c>
      <c r="S2129" s="47">
        <f>P2129/$A$8+R2129</f>
        <v>16.643940000000001</v>
      </c>
      <c r="T2129" s="47">
        <f>$A$6-S2129</f>
        <v>100.35606</v>
      </c>
      <c r="U2129" s="52"/>
      <c r="V2129" s="52"/>
      <c r="W2129" s="52"/>
      <c r="X2129" s="247"/>
      <c r="Y2129" s="104"/>
      <c r="Z2129" s="42"/>
      <c r="AA2129" s="42"/>
      <c r="AB2129" s="41"/>
      <c r="AC2129" s="48"/>
      <c r="AD2129" s="48"/>
      <c r="AE2129" s="48"/>
      <c r="AF2129" s="48"/>
      <c r="AG2129" s="238"/>
      <c r="AH2129" s="48"/>
      <c r="AI2129" s="48"/>
      <c r="AJ2129" s="48"/>
      <c r="AK2129" s="46"/>
      <c r="AL2129" s="86"/>
      <c r="AM2129" s="41"/>
      <c r="AN2129" s="41"/>
      <c r="AO2129" s="41"/>
      <c r="AP2129" s="41"/>
      <c r="AQ2129"/>
      <c r="AR2129" s="41"/>
      <c r="AT2129" s="41"/>
      <c r="AU2129" s="41"/>
      <c r="AW2129" s="22"/>
      <c r="AX2129" s="22"/>
      <c r="AY2129" s="22"/>
      <c r="AZ2129" s="22"/>
      <c r="BA2129" s="22"/>
      <c r="BB2129" s="22"/>
    </row>
    <row r="2130" spans="4:55" ht="14.4" x14ac:dyDescent="0.3">
      <c r="D2130" s="22"/>
      <c r="E2130" s="32">
        <v>39898.664583333331</v>
      </c>
      <c r="F2130" s="21">
        <f t="shared" ref="F2130:F2174" si="2515">E2130-E$2130</f>
        <v>0</v>
      </c>
      <c r="G2130" s="21">
        <f>E2130-E$2130</f>
        <v>0</v>
      </c>
      <c r="H2130" s="21"/>
      <c r="I2130" s="50">
        <v>1037</v>
      </c>
      <c r="J2130" s="21">
        <v>2321</v>
      </c>
      <c r="K2130" s="21">
        <v>4.6500000000000004</v>
      </c>
      <c r="L2130" s="21">
        <v>1351</v>
      </c>
      <c r="M2130" s="124">
        <v>5.77</v>
      </c>
      <c r="S2130" s="85">
        <f>$A$36*R2129*$A$3/($A$36*R2129*$A$3+T2129*1000)</f>
        <v>6.0963612499467358E-3</v>
      </c>
      <c r="U2130" s="52">
        <f t="shared" ref="U2130:U2173" si="2516">($A$5*I2130/1000/$A$3*K2130)/$P$2129</f>
        <v>1.4750836869315443E-5</v>
      </c>
      <c r="V2130" s="52">
        <f t="shared" ref="V2130:V2173" si="2517">($T$2129*I2130/1000/$A$3*K2130)/$P$2129</f>
        <v>1.9737811598763101E-3</v>
      </c>
      <c r="W2130" s="52">
        <f t="shared" ref="W2130:W2173" si="2518">($A$36*$R$2129*K2130*I2130/1000000)/$P$2129</f>
        <v>1.2106689733098851E-5</v>
      </c>
      <c r="X2130" s="247">
        <f>W2130+V2130+SUM($U$2130:U2130)</f>
        <v>2.0006386864787245E-3</v>
      </c>
      <c r="Y2130" s="104">
        <v>0</v>
      </c>
      <c r="Z2130" s="42"/>
      <c r="AA2130" s="42"/>
      <c r="AB2130" s="41">
        <f t="shared" ref="AB2130:AB2173" si="2519">($A$5*I2130/1000/$A$3*J2130)/$P$2129</f>
        <v>7.3627295427271281E-3</v>
      </c>
      <c r="AC2130" s="48">
        <f t="shared" ref="AC2130:AC2173" si="2520">($T$2129*I2130/1000/$A$3*J2130)/$P$2129</f>
        <v>0.98519270367159473</v>
      </c>
      <c r="AD2130" s="48">
        <f t="shared" ref="AD2130:AD2173" si="2521">($A$4*$R$2129/1000*J2130/1000000*I2130/1000*1000000)/$P$2129</f>
        <v>0.1792325010279377</v>
      </c>
      <c r="AE2130" s="48">
        <f t="shared" ref="AE2130:AE2173" si="2522">($A$4*((I2130/1000)*J2130/10^6)*(1+($A$18/(10^-M2130))+(($A$18*$A$19)/(10^-M2130)^2))*1000000)*$R$2129/1000/$P$2129</f>
        <v>0.21083716342853726</v>
      </c>
      <c r="AF2130" s="48">
        <f t="shared" ref="AF2130:AF2173" si="2523">AE2130/(1+($A$18/(10^-M2130))+(($A$18*$A$19)/(10^-M2130)^2))*1</f>
        <v>0.1792325010279377</v>
      </c>
      <c r="AG2130" s="238">
        <f t="shared" ref="AG2130:AG2173" si="2524">AE2130/(1+($A$18/(10^-M2130))+(($A$18*$A$19)/(10^-M2130)^2))*($A$18/(10^-M2130))</f>
        <v>3.160416059757918E-2</v>
      </c>
      <c r="AH2130" s="48">
        <f t="shared" ref="AH2130:AH2173" si="2525">AE2130/(1+($A$18/(10^-M2130))+(($A$18*$A$19)/(10^-M2130)^2))*(($A$18*$A$19)/(10^-M2130)^2)</f>
        <v>5.0180302037758289E-7</v>
      </c>
      <c r="AI2130" s="48">
        <f>AE2130+AC2130+SUM($AB$2130:AB2130)</f>
        <v>1.2033925966428591</v>
      </c>
      <c r="AJ2130" s="48">
        <v>0</v>
      </c>
      <c r="AK2130" s="46"/>
      <c r="AL2130" s="86"/>
      <c r="AM2130" s="41"/>
      <c r="AN2130" s="41"/>
      <c r="AO2130" s="41"/>
      <c r="AP2130" s="41"/>
      <c r="AQ2130"/>
      <c r="AR2130" s="41"/>
      <c r="AT2130" s="41"/>
      <c r="AU2130" s="41"/>
      <c r="AW2130" s="47"/>
      <c r="AX2130" s="47"/>
      <c r="AY2130" s="47"/>
      <c r="AZ2130" s="47"/>
      <c r="BA2130" s="47"/>
      <c r="BB2130" s="47"/>
      <c r="BC2130" s="42"/>
    </row>
    <row r="2131" spans="4:55" ht="14.4" x14ac:dyDescent="0.3">
      <c r="D2131" s="22"/>
      <c r="E2131" s="32">
        <v>39904.654861111114</v>
      </c>
      <c r="F2131" s="21">
        <f t="shared" si="2515"/>
        <v>5.9902777777824667</v>
      </c>
      <c r="G2131" s="21">
        <f t="shared" ref="G2131:G2174" si="2526">E2131-E$2130</f>
        <v>5.9902777777824667</v>
      </c>
      <c r="H2131" s="21"/>
      <c r="I2131" s="50">
        <v>1037</v>
      </c>
      <c r="J2131" s="21">
        <v>6012</v>
      </c>
      <c r="K2131" s="21">
        <v>0</v>
      </c>
      <c r="L2131" s="21">
        <v>1421</v>
      </c>
      <c r="M2131" s="124">
        <v>5.77</v>
      </c>
      <c r="N2131" s="40"/>
      <c r="O2131" s="40"/>
      <c r="P2131" s="40"/>
      <c r="Q2131" s="46"/>
      <c r="R2131" s="22"/>
      <c r="S2131" s="85">
        <f>S2130*100</f>
        <v>0.60963612499467357</v>
      </c>
      <c r="T2131" s="22"/>
      <c r="U2131" s="52">
        <f t="shared" si="2516"/>
        <v>0</v>
      </c>
      <c r="V2131" s="52">
        <f t="shared" si="2517"/>
        <v>0</v>
      </c>
      <c r="W2131" s="52">
        <f t="shared" si="2518"/>
        <v>0</v>
      </c>
      <c r="X2131" s="247">
        <f>W2131+V2131+SUM($U$2130:U2131)</f>
        <v>1.4750836869315443E-5</v>
      </c>
      <c r="Y2131" s="104">
        <f>W2131+V2131+SUM($U$2130:U2131)-$X$2130</f>
        <v>-1.9858878496094088E-3</v>
      </c>
      <c r="Z2131" s="42"/>
      <c r="AA2131" s="42"/>
      <c r="AB2131" s="41">
        <f t="shared" si="2519"/>
        <v>1.9071404571682674E-2</v>
      </c>
      <c r="AC2131" s="48">
        <f t="shared" si="2520"/>
        <v>2.551908028640081</v>
      </c>
      <c r="AD2131" s="48">
        <f t="shared" si="2521"/>
        <v>0.46425928314517945</v>
      </c>
      <c r="AE2131" s="48">
        <f t="shared" si="2522"/>
        <v>0.54612366502902443</v>
      </c>
      <c r="AF2131" s="48">
        <f t="shared" si="2523"/>
        <v>0.46425928314517934</v>
      </c>
      <c r="AG2131" s="238">
        <f t="shared" si="2524"/>
        <v>8.186308208213959E-2</v>
      </c>
      <c r="AH2131" s="48">
        <f t="shared" si="2525"/>
        <v>1.2998017055191848E-6</v>
      </c>
      <c r="AI2131" s="48">
        <f>AE2131+AC2131+SUM($AB$2130:AB2131)</f>
        <v>3.1244658277835153</v>
      </c>
      <c r="AJ2131" s="48">
        <f>AE2131+AC2131+SUM($AB$2129:AB2131)-$AI$2130</f>
        <v>1.9210732311406562</v>
      </c>
      <c r="AK2131" s="46"/>
      <c r="AL2131" s="86"/>
      <c r="AM2131" s="41"/>
      <c r="AN2131" s="41"/>
      <c r="AO2131" s="41"/>
      <c r="AP2131" s="41"/>
      <c r="AQ2131"/>
      <c r="AR2131" s="41"/>
      <c r="AT2131" s="41"/>
      <c r="AU2131" s="41"/>
      <c r="AW2131" s="22"/>
      <c r="AX2131" s="22"/>
      <c r="AY2131" s="22"/>
      <c r="AZ2131" s="22"/>
      <c r="BA2131" s="22"/>
      <c r="BB2131" s="22"/>
    </row>
    <row r="2132" spans="4:55" ht="14.4" x14ac:dyDescent="0.3">
      <c r="D2132" s="22"/>
      <c r="E2132" s="32">
        <v>39910.647222222222</v>
      </c>
      <c r="F2132" s="21">
        <f t="shared" si="2515"/>
        <v>11.982638888890506</v>
      </c>
      <c r="G2132" s="21">
        <f t="shared" si="2526"/>
        <v>11.982638888890506</v>
      </c>
      <c r="H2132" s="21"/>
      <c r="I2132" s="50">
        <v>1037</v>
      </c>
      <c r="J2132" s="21">
        <v>7268</v>
      </c>
      <c r="K2132" s="21">
        <v>11.13</v>
      </c>
      <c r="L2132" s="21">
        <v>1483</v>
      </c>
      <c r="M2132" s="124">
        <v>5.77</v>
      </c>
      <c r="N2132" s="40"/>
      <c r="O2132" s="40"/>
      <c r="P2132" s="40"/>
      <c r="R2132" s="22"/>
      <c r="S2132" s="22"/>
      <c r="T2132" s="22"/>
      <c r="U2132" s="52">
        <f t="shared" si="2516"/>
        <v>3.530684179687761E-5</v>
      </c>
      <c r="V2132" s="52">
        <f t="shared" si="2517"/>
        <v>4.7243407117039428E-3</v>
      </c>
      <c r="W2132" s="52">
        <f t="shared" si="2518"/>
        <v>2.8977947683739836E-5</v>
      </c>
      <c r="X2132" s="247">
        <f>W2132+V2132+SUM($U$2130:U2132)</f>
        <v>4.8033763380538755E-3</v>
      </c>
      <c r="Y2132" s="104">
        <f>W2132+V2132+SUM($U$2130:U2132)-$X$2130</f>
        <v>2.8027376515751511E-3</v>
      </c>
      <c r="Z2132" s="42"/>
      <c r="AA2132" s="42"/>
      <c r="AB2132" s="41">
        <f t="shared" si="2519"/>
        <v>2.3055716637889169E-2</v>
      </c>
      <c r="AC2132" s="48">
        <f t="shared" si="2520"/>
        <v>3.0850411763400047</v>
      </c>
      <c r="AD2132" s="48">
        <f t="shared" si="2521"/>
        <v>0.56125024449420569</v>
      </c>
      <c r="AE2132" s="48">
        <f t="shared" si="2522"/>
        <v>0.66021736484214077</v>
      </c>
      <c r="AF2132" s="48">
        <f t="shared" si="2523"/>
        <v>0.56125024449420557</v>
      </c>
      <c r="AG2132" s="238">
        <f t="shared" si="2524"/>
        <v>9.8965548997503427E-2</v>
      </c>
      <c r="AH2132" s="48">
        <f t="shared" si="2525"/>
        <v>1.5713504317553952E-6</v>
      </c>
      <c r="AI2132" s="48">
        <f>AE2132+AC2132+SUM($AB$2130:AB2132)</f>
        <v>3.7947483919344447</v>
      </c>
      <c r="AJ2132" s="48">
        <f>AE2132+AC2132+SUM($AB$2129:AB2132)-$AI$2130</f>
        <v>2.5913557952915856</v>
      </c>
      <c r="AK2132" s="46"/>
      <c r="AL2132" s="86"/>
      <c r="AM2132" s="41"/>
      <c r="AN2132" s="41"/>
      <c r="AO2132" s="41"/>
      <c r="AP2132" s="41"/>
      <c r="AQ2132"/>
      <c r="AR2132" s="41"/>
      <c r="AT2132" s="41"/>
      <c r="AU2132" s="41"/>
      <c r="AW2132" s="22"/>
      <c r="AX2132" s="22"/>
      <c r="AY2132" s="22"/>
      <c r="AZ2132" s="22"/>
      <c r="BA2132" s="22"/>
      <c r="BB2132" s="22"/>
    </row>
    <row r="2133" spans="4:55" ht="14.4" x14ac:dyDescent="0.3">
      <c r="D2133" s="22"/>
      <c r="E2133" s="32">
        <v>39914.719444444447</v>
      </c>
      <c r="F2133" s="21">
        <f t="shared" si="2515"/>
        <v>16.054861111115315</v>
      </c>
      <c r="G2133" s="21">
        <f t="shared" si="2526"/>
        <v>16.054861111115315</v>
      </c>
      <c r="H2133" s="21"/>
      <c r="I2133" s="50">
        <v>1037</v>
      </c>
      <c r="J2133" s="21">
        <v>8303</v>
      </c>
      <c r="K2133" s="21">
        <v>11.95</v>
      </c>
      <c r="L2133" s="21">
        <v>1704</v>
      </c>
      <c r="M2133" s="124">
        <v>5.77</v>
      </c>
      <c r="N2133" s="40"/>
      <c r="O2133" s="40"/>
      <c r="P2133" s="40"/>
      <c r="R2133" s="22"/>
      <c r="S2133" s="22"/>
      <c r="T2133" s="22"/>
      <c r="U2133" s="52">
        <f t="shared" si="2516"/>
        <v>3.7908064642649357E-5</v>
      </c>
      <c r="V2133" s="52">
        <f t="shared" si="2517"/>
        <v>5.0724053463487972E-3</v>
      </c>
      <c r="W2133" s="52">
        <f t="shared" si="2518"/>
        <v>3.1112890819469097E-5</v>
      </c>
      <c r="X2133" s="247">
        <f>W2133+V2133+SUM($U$2130:U2133)</f>
        <v>5.1914839804771086E-3</v>
      </c>
      <c r="Y2133" s="104">
        <f>W2133+V2133+SUM($U$2130:U2133)-$X$2130</f>
        <v>3.1908452939983841E-3</v>
      </c>
      <c r="Z2133" s="42"/>
      <c r="AA2133" s="1">
        <f>LINEST(Y2130:Y2133,F2130:F2133,TRUE,TRUE)</f>
        <v>2.6275917177783289E-4</v>
      </c>
      <c r="AB2133" s="41">
        <f t="shared" si="2519"/>
        <v>2.6338967424930349E-2</v>
      </c>
      <c r="AC2133" s="48">
        <f t="shared" si="2520"/>
        <v>3.5243666603124741</v>
      </c>
      <c r="AD2133" s="48">
        <f t="shared" si="2521"/>
        <v>0.64117512108357044</v>
      </c>
      <c r="AE2133" s="48">
        <f t="shared" si="2522"/>
        <v>0.75423566046839485</v>
      </c>
      <c r="AF2133" s="48">
        <f t="shared" si="2523"/>
        <v>0.64117512108357022</v>
      </c>
      <c r="AG2133" s="238">
        <f t="shared" si="2524"/>
        <v>0.11305874426613523</v>
      </c>
      <c r="AH2133" s="48">
        <f t="shared" si="2525"/>
        <v>1.795118689442081E-6</v>
      </c>
      <c r="AI2133" s="48">
        <f>AE2133+AC2133+SUM($AB$2130:AB2133)</f>
        <v>4.3544311389580983</v>
      </c>
      <c r="AJ2133" s="48">
        <f>AE2133+AC2133+SUM($AB$2129:AB2133)-$AI$2130</f>
        <v>3.1510385423152392</v>
      </c>
      <c r="AK2133" s="46"/>
      <c r="AL2133" s="86"/>
      <c r="AM2133" s="41"/>
      <c r="AN2133" s="41"/>
      <c r="AO2133" s="41"/>
      <c r="AP2133" s="41"/>
      <c r="AQ2133"/>
      <c r="AR2133" s="41"/>
      <c r="AT2133" s="41"/>
      <c r="AU2133" s="41"/>
      <c r="AW2133" s="22"/>
      <c r="AX2133" s="22"/>
      <c r="AY2133" s="22"/>
      <c r="AZ2133" s="22"/>
      <c r="BA2133" s="22"/>
      <c r="BB2133" s="22"/>
    </row>
    <row r="2134" spans="4:55" ht="14.4" x14ac:dyDescent="0.3">
      <c r="D2134" s="33"/>
      <c r="E2134" s="32">
        <v>39921.813194444447</v>
      </c>
      <c r="F2134" s="21">
        <f t="shared" si="2515"/>
        <v>23.148611111115315</v>
      </c>
      <c r="G2134" s="21">
        <f t="shared" si="2526"/>
        <v>23.148611111115315</v>
      </c>
      <c r="H2134" s="21"/>
      <c r="I2134" s="50">
        <v>1037</v>
      </c>
      <c r="J2134" s="21">
        <v>9705</v>
      </c>
      <c r="K2134" s="21">
        <v>13.09</v>
      </c>
      <c r="L2134" s="21">
        <v>1903</v>
      </c>
      <c r="M2134" s="124">
        <v>5.77</v>
      </c>
      <c r="N2134" s="40"/>
      <c r="O2134" s="40"/>
      <c r="P2134" s="40"/>
      <c r="R2134" s="22"/>
      <c r="S2134" s="22"/>
      <c r="T2134" s="22"/>
      <c r="U2134" s="52">
        <f t="shared" si="2516"/>
        <v>4.1524398842868635E-5</v>
      </c>
      <c r="V2134" s="52">
        <f t="shared" si="2517"/>
        <v>5.5563000823184733E-3</v>
      </c>
      <c r="W2134" s="52">
        <f t="shared" si="2518"/>
        <v>3.4080982495970749E-5</v>
      </c>
      <c r="X2134" s="247">
        <f>W2134+V2134+SUM($U$2130:U2134)</f>
        <v>5.7198712069661548E-3</v>
      </c>
      <c r="Y2134" s="104">
        <f>W2134+V2134+SUM($U$2130:U2134)-$X$2130</f>
        <v>3.7192325204874303E-3</v>
      </c>
      <c r="Z2134" s="42"/>
      <c r="AA2134" s="1">
        <f t="shared" ref="AA2134:AA2174" si="2527">LINEST(Y2131:Y2134,F2131:F2134,TRUE,TRUE)</f>
        <v>3.116988918487755E-4</v>
      </c>
      <c r="AB2134" s="41">
        <f t="shared" si="2519"/>
        <v>3.0786424046603519E-2</v>
      </c>
      <c r="AC2134" s="48">
        <f t="shared" si="2520"/>
        <v>4.1194722917418476</v>
      </c>
      <c r="AD2134" s="48">
        <f t="shared" si="2521"/>
        <v>0.74944050946839114</v>
      </c>
      <c r="AE2134" s="48">
        <f t="shared" si="2522"/>
        <v>0.88159184449545613</v>
      </c>
      <c r="AF2134" s="48">
        <f t="shared" si="2523"/>
        <v>0.7494405094683908</v>
      </c>
      <c r="AG2134" s="238">
        <f t="shared" si="2524"/>
        <v>0.13214923679427223</v>
      </c>
      <c r="AH2134" s="48">
        <f t="shared" si="2525"/>
        <v>2.0982327930910992E-6</v>
      </c>
      <c r="AI2134" s="48">
        <f>AE2134+AC2134+SUM($AB$2130:AB2134)</f>
        <v>5.1076793784611363</v>
      </c>
      <c r="AJ2134" s="48">
        <f>AE2134+AC2134+SUM($AB$2129:AB2134)-$AI$2130</f>
        <v>3.9042867818182772</v>
      </c>
      <c r="AK2134" s="46"/>
      <c r="AL2134" s="86"/>
      <c r="AM2134" s="41"/>
      <c r="AN2134" s="41"/>
      <c r="AO2134" s="41"/>
      <c r="AP2134" s="41"/>
      <c r="AQ2134"/>
      <c r="AR2134" s="41"/>
      <c r="AT2134" s="41"/>
      <c r="AU2134" s="41"/>
      <c r="AW2134" s="22"/>
      <c r="AX2134" s="22"/>
      <c r="AY2134" s="22"/>
      <c r="AZ2134" s="22"/>
      <c r="BA2134" s="22"/>
      <c r="BB2134" s="22"/>
    </row>
    <row r="2135" spans="4:55" ht="14.4" x14ac:dyDescent="0.3">
      <c r="E2135" s="32">
        <v>39945.420138888891</v>
      </c>
      <c r="F2135" s="21">
        <f t="shared" si="2515"/>
        <v>46.755555555559113</v>
      </c>
      <c r="G2135" s="21">
        <f t="shared" si="2526"/>
        <v>46.755555555559113</v>
      </c>
      <c r="H2135" s="21"/>
      <c r="I2135" s="50">
        <v>1037</v>
      </c>
      <c r="J2135" s="21">
        <v>20016</v>
      </c>
      <c r="K2135" s="21">
        <v>27.1</v>
      </c>
      <c r="L2135" s="21">
        <v>351</v>
      </c>
      <c r="M2135" s="124">
        <v>5.77</v>
      </c>
      <c r="N2135" s="40"/>
      <c r="O2135" s="40"/>
      <c r="P2135" s="40"/>
      <c r="R2135" s="22"/>
      <c r="S2135" s="22"/>
      <c r="T2135" s="22"/>
      <c r="U2135" s="52">
        <f t="shared" si="2516"/>
        <v>8.5967242829773879E-5</v>
      </c>
      <c r="V2135" s="52">
        <f t="shared" si="2517"/>
        <v>1.1503111705945809E-2</v>
      </c>
      <c r="W2135" s="52">
        <f t="shared" si="2518"/>
        <v>7.0557267046662123E-5</v>
      </c>
      <c r="X2135" s="247">
        <f>W2135+V2135+SUM($U$2130:U2135)</f>
        <v>1.1789126357973955E-2</v>
      </c>
      <c r="Y2135" s="104">
        <f>W2135+V2135+SUM($U$2130:U2135)-$X$2130</f>
        <v>9.7884876714952294E-3</v>
      </c>
      <c r="Z2135" s="42"/>
      <c r="AA2135" s="1">
        <f t="shared" si="2527"/>
        <v>2.0834116867940832E-4</v>
      </c>
      <c r="AB2135" s="41">
        <f t="shared" si="2519"/>
        <v>6.3495215220692014E-2</v>
      </c>
      <c r="AC2135" s="48">
        <f t="shared" si="2520"/>
        <v>8.4961728378675758</v>
      </c>
      <c r="AD2135" s="48">
        <f t="shared" si="2521"/>
        <v>1.5456776133456276</v>
      </c>
      <c r="AE2135" s="48">
        <f t="shared" si="2522"/>
        <v>1.8182320823720814</v>
      </c>
      <c r="AF2135" s="48">
        <f t="shared" si="2523"/>
        <v>1.5456776133456271</v>
      </c>
      <c r="AG2135" s="238">
        <f t="shared" si="2524"/>
        <v>0.27255014154293183</v>
      </c>
      <c r="AH2135" s="48">
        <f t="shared" si="2525"/>
        <v>4.3274835225668673E-6</v>
      </c>
      <c r="AI2135" s="48">
        <f>AE2135+AC2135+SUM($AB$2130:AB2135)</f>
        <v>10.484515377684181</v>
      </c>
      <c r="AJ2135" s="48">
        <f>AE2135+AC2135+SUM($AB$2129:AB2135)-$AI$2130</f>
        <v>9.2811227810413222</v>
      </c>
      <c r="AK2135" s="46"/>
      <c r="AL2135" s="86"/>
      <c r="AM2135" s="41"/>
      <c r="AN2135" s="41"/>
      <c r="AO2135" s="41"/>
      <c r="AP2135" s="41"/>
      <c r="AQ2135"/>
      <c r="AR2135" s="41"/>
      <c r="AT2135" s="41"/>
      <c r="AU2135" s="41"/>
      <c r="AW2135" s="22"/>
      <c r="AX2135" s="22"/>
      <c r="AY2135" s="22"/>
      <c r="AZ2135" s="22"/>
      <c r="BA2135" s="22"/>
      <c r="BB2135" s="22"/>
    </row>
    <row r="2136" spans="4:55" ht="14.4" x14ac:dyDescent="0.3">
      <c r="E2136" s="32">
        <v>39960.522222222222</v>
      </c>
      <c r="F2136" s="21">
        <f t="shared" si="2515"/>
        <v>61.857638888890506</v>
      </c>
      <c r="G2136" s="21">
        <f t="shared" si="2526"/>
        <v>61.857638888890506</v>
      </c>
      <c r="H2136" s="21"/>
      <c r="I2136" s="50">
        <v>1037</v>
      </c>
      <c r="J2136" s="21">
        <v>25526.5</v>
      </c>
      <c r="K2136" s="21">
        <v>50.58</v>
      </c>
      <c r="L2136" s="21">
        <v>706</v>
      </c>
      <c r="M2136" s="124">
        <v>5.77</v>
      </c>
      <c r="N2136" s="40"/>
      <c r="O2136" s="40"/>
      <c r="P2136" s="40"/>
      <c r="R2136" s="22"/>
      <c r="S2136" s="22"/>
      <c r="T2136" s="22"/>
      <c r="U2136" s="52">
        <f t="shared" si="2516"/>
        <v>1.6045103846236024E-4</v>
      </c>
      <c r="V2136" s="52">
        <f t="shared" si="2517"/>
        <v>2.1469645390654574E-2</v>
      </c>
      <c r="W2136" s="52">
        <f t="shared" si="2518"/>
        <v>1.3168954122583652E-4</v>
      </c>
      <c r="X2136" s="247">
        <f>W2136+V2136+SUM($U$2130:U2136)</f>
        <v>2.1977243355324253E-2</v>
      </c>
      <c r="Y2136" s="104">
        <f>W2136+V2136+SUM($U$2130:U2136)-$X$2130</f>
        <v>1.997660466884553E-2</v>
      </c>
      <c r="Z2136" s="42"/>
      <c r="AA2136" s="1">
        <f t="shared" si="2527"/>
        <v>3.5381542642254539E-4</v>
      </c>
      <c r="AB2136" s="41">
        <f t="shared" si="2519"/>
        <v>8.0975749966576485E-2</v>
      </c>
      <c r="AC2136" s="48">
        <f t="shared" si="2520"/>
        <v>10.835209629587663</v>
      </c>
      <c r="AD2136" s="48">
        <f t="shared" si="2521"/>
        <v>1.9712100118438833</v>
      </c>
      <c r="AE2136" s="48">
        <f t="shared" si="2522"/>
        <v>2.3188000225155347</v>
      </c>
      <c r="AF2136" s="48">
        <f t="shared" si="2523"/>
        <v>1.9712100118438827</v>
      </c>
      <c r="AG2136" s="238">
        <f t="shared" si="2524"/>
        <v>0.34758449181133344</v>
      </c>
      <c r="AH2136" s="48">
        <f t="shared" si="2525"/>
        <v>5.5188603186852091E-6</v>
      </c>
      <c r="AI2136" s="48">
        <f>AE2136+AC2136+SUM($AB$2130:AB2136)</f>
        <v>13.405095859514299</v>
      </c>
      <c r="AJ2136" s="48">
        <f>AE2136+AC2136+SUM($AB$2129:AB2136)-$AI$2130</f>
        <v>12.20170326287144</v>
      </c>
      <c r="AK2136" s="46"/>
      <c r="AL2136" s="86"/>
      <c r="AM2136" s="41"/>
      <c r="AN2136" s="41"/>
      <c r="AO2136" s="41"/>
      <c r="AP2136" s="41"/>
      <c r="AQ2136"/>
      <c r="AR2136" s="41"/>
      <c r="AT2136" s="41"/>
      <c r="AU2136" s="41"/>
      <c r="AW2136" s="22"/>
      <c r="AX2136" s="22"/>
      <c r="AY2136" s="22"/>
      <c r="AZ2136" s="22"/>
      <c r="BA2136" s="22"/>
      <c r="BB2136" s="22"/>
    </row>
    <row r="2137" spans="4:55" ht="14.4" x14ac:dyDescent="0.3">
      <c r="E2137" s="32">
        <v>39974.618750000001</v>
      </c>
      <c r="F2137" s="21">
        <f t="shared" si="2515"/>
        <v>75.954166666670062</v>
      </c>
      <c r="G2137" s="21">
        <f t="shared" si="2526"/>
        <v>75.954166666670062</v>
      </c>
      <c r="H2137" s="21"/>
      <c r="I2137" s="50">
        <v>1037</v>
      </c>
      <c r="J2137" s="21">
        <v>24583.8</v>
      </c>
      <c r="K2137" s="21">
        <v>102.08</v>
      </c>
      <c r="L2137" s="21">
        <v>914</v>
      </c>
      <c r="M2137" s="124">
        <v>5.77</v>
      </c>
      <c r="N2137" s="40"/>
      <c r="O2137" s="40"/>
      <c r="P2137" s="40"/>
      <c r="R2137" s="22"/>
      <c r="S2137" s="22"/>
      <c r="T2137" s="22"/>
      <c r="U2137" s="52">
        <f t="shared" si="2516"/>
        <v>3.2382052206875704E-4</v>
      </c>
      <c r="V2137" s="52">
        <f t="shared" si="2517"/>
        <v>4.3329802322618009E-2</v>
      </c>
      <c r="W2137" s="52">
        <f t="shared" si="2518"/>
        <v>2.6577438450639366E-4</v>
      </c>
      <c r="X2137" s="247">
        <f>W2137+V2137+SUM($U$2130:U2137)</f>
        <v>4.4295305652637007E-2</v>
      </c>
      <c r="Y2137" s="104">
        <f>W2137+V2137+SUM($U$2130:U2137)-$X$2130</f>
        <v>4.229466696615828E-2</v>
      </c>
      <c r="Z2137" s="90">
        <f>(0.05-Y2137)/((Y2138-Y2137)/(G2138-G2137))+G2137</f>
        <v>81.083611229707159</v>
      </c>
      <c r="AA2137" s="1">
        <f t="shared" si="2527"/>
        <v>6.9032768143060445E-4</v>
      </c>
      <c r="AB2137" s="41">
        <f t="shared" si="2519"/>
        <v>7.7985295360833748E-2</v>
      </c>
      <c r="AC2137" s="48">
        <f t="shared" si="2520"/>
        <v>10.435062640466072</v>
      </c>
      <c r="AD2137" s="48">
        <f t="shared" si="2521"/>
        <v>1.8984127353600235</v>
      </c>
      <c r="AE2137" s="48">
        <f t="shared" si="2522"/>
        <v>2.2331661604026167</v>
      </c>
      <c r="AF2137" s="48">
        <f t="shared" si="2523"/>
        <v>1.8984127353600233</v>
      </c>
      <c r="AG2137" s="238">
        <f t="shared" si="2524"/>
        <v>0.33474810999516019</v>
      </c>
      <c r="AH2137" s="48">
        <f t="shared" si="2525"/>
        <v>5.3150474331574409E-6</v>
      </c>
      <c r="AI2137" s="48">
        <f>AE2137+AC2137+SUM($AB$2130:AB2137)</f>
        <v>12.997300303640623</v>
      </c>
      <c r="AJ2137" s="48">
        <f>AE2137+AC2137+SUM($AB$2129:AB2137)-$AI$2130</f>
        <v>11.793907706997764</v>
      </c>
      <c r="AK2137" s="46"/>
      <c r="AL2137" s="86"/>
      <c r="AM2137" s="41"/>
      <c r="AN2137" s="41"/>
      <c r="AO2137" s="41"/>
      <c r="AP2137" s="41"/>
      <c r="AQ2137"/>
      <c r="AR2137" s="41"/>
      <c r="AT2137" s="41"/>
      <c r="AU2137" s="41"/>
      <c r="AW2137" s="22"/>
      <c r="AX2137" s="22"/>
      <c r="AY2137" s="22"/>
      <c r="AZ2137" s="22"/>
      <c r="BA2137" s="22"/>
      <c r="BB2137" s="22"/>
    </row>
    <row r="2138" spans="4:55" ht="14.4" x14ac:dyDescent="0.3">
      <c r="E2138" s="32">
        <v>39993.640277777777</v>
      </c>
      <c r="F2138" s="21">
        <f t="shared" si="2515"/>
        <v>94.975694444445253</v>
      </c>
      <c r="G2138" s="21">
        <f t="shared" si="2526"/>
        <v>94.975694444445253</v>
      </c>
      <c r="H2138" s="21"/>
      <c r="I2138" s="50">
        <v>1037</v>
      </c>
      <c r="J2138" s="21">
        <v>26052</v>
      </c>
      <c r="K2138" s="21">
        <v>167.74</v>
      </c>
      <c r="L2138" s="21">
        <v>1349</v>
      </c>
      <c r="M2138" s="124">
        <v>5.77</v>
      </c>
      <c r="N2138" s="40"/>
      <c r="O2138" s="40"/>
      <c r="P2138" s="40"/>
      <c r="R2138" s="22"/>
      <c r="S2138" s="22"/>
      <c r="T2138" s="22"/>
      <c r="U2138" s="52">
        <f t="shared" si="2516"/>
        <v>5.3210868310945647E-4</v>
      </c>
      <c r="V2138" s="52">
        <f t="shared" si="2517"/>
        <v>7.1200441238204792E-2</v>
      </c>
      <c r="W2138" s="52">
        <f t="shared" si="2518"/>
        <v>4.367260507161294E-4</v>
      </c>
      <c r="X2138" s="247">
        <f>W2138+V2138+SUM($U$2130:U2138)</f>
        <v>7.2869004917542973E-2</v>
      </c>
      <c r="Y2138" s="104">
        <f>W2138+V2138+SUM($U$2130:U2138)-$X$2130</f>
        <v>7.0868366231064253E-2</v>
      </c>
      <c r="Z2138" s="42"/>
      <c r="AA2138" s="1">
        <f t="shared" si="2527"/>
        <v>1.301923964720559E-3</v>
      </c>
      <c r="AB2138" s="41">
        <f t="shared" si="2519"/>
        <v>8.2642753143958261E-2</v>
      </c>
      <c r="AC2138" s="48">
        <f t="shared" si="2520"/>
        <v>11.058268124107018</v>
      </c>
      <c r="AD2138" s="48">
        <f t="shared" si="2521"/>
        <v>2.0117902269624444</v>
      </c>
      <c r="AE2138" s="48">
        <f t="shared" si="2522"/>
        <v>2.3665358817924393</v>
      </c>
      <c r="AF2138" s="48">
        <f t="shared" si="2523"/>
        <v>2.0117902269624439</v>
      </c>
      <c r="AG2138" s="238">
        <f t="shared" si="2524"/>
        <v>0.35474002235593821</v>
      </c>
      <c r="AH2138" s="48">
        <f t="shared" si="2525"/>
        <v>5.6324740572498011E-6</v>
      </c>
      <c r="AI2138" s="48">
        <f>AE2138+AC2138+SUM($AB$2130:AB2138)</f>
        <v>13.83651826181535</v>
      </c>
      <c r="AJ2138" s="48">
        <f>AE2138+AC2138+SUM($AB$2129:AB2138)-$AI$2130</f>
        <v>12.633125665172491</v>
      </c>
      <c r="AK2138" s="46"/>
      <c r="AL2138" s="86"/>
      <c r="AM2138" s="41"/>
      <c r="AN2138" s="41"/>
      <c r="AO2138" s="41"/>
      <c r="AP2138" s="41"/>
      <c r="AQ2138"/>
      <c r="AR2138" s="41"/>
      <c r="AT2138" s="41"/>
      <c r="AU2138" s="41"/>
      <c r="AW2138" s="22"/>
      <c r="AX2138" s="22"/>
      <c r="AY2138" s="22"/>
      <c r="AZ2138" s="22"/>
      <c r="BA2138" s="22"/>
      <c r="BB2138" s="22"/>
    </row>
    <row r="2139" spans="4:55" ht="14.4" x14ac:dyDescent="0.3">
      <c r="E2139" s="32">
        <v>40010.435416666667</v>
      </c>
      <c r="F2139" s="21">
        <f t="shared" si="2515"/>
        <v>111.77083333333576</v>
      </c>
      <c r="G2139" s="21">
        <f t="shared" si="2526"/>
        <v>111.77083333333576</v>
      </c>
      <c r="H2139" s="21"/>
      <c r="I2139" s="50">
        <v>1037</v>
      </c>
      <c r="J2139" s="21">
        <v>26306.2</v>
      </c>
      <c r="K2139" s="21">
        <v>213.99</v>
      </c>
      <c r="L2139" s="21">
        <v>271</v>
      </c>
      <c r="M2139" s="124">
        <v>5.77</v>
      </c>
      <c r="N2139" s="40"/>
      <c r="O2139" s="40"/>
      <c r="P2139" s="40"/>
      <c r="R2139" s="22"/>
      <c r="S2139" s="22"/>
      <c r="T2139" s="22"/>
      <c r="U2139" s="52">
        <f t="shared" si="2516"/>
        <v>6.7882399605694878E-4</v>
      </c>
      <c r="V2139" s="52">
        <f t="shared" si="2517"/>
        <v>9.0832135570307879E-2</v>
      </c>
      <c r="W2139" s="52">
        <f t="shared" si="2518"/>
        <v>5.5714205074963946E-4</v>
      </c>
      <c r="X2139" s="247">
        <f>W2139+V2139+SUM($U$2130:U2139)</f>
        <v>9.3299939245736527E-2</v>
      </c>
      <c r="Y2139" s="104">
        <f>W2139+V2139+SUM($U$2130:U2139)-$X$2130</f>
        <v>9.1299300559257807E-2</v>
      </c>
      <c r="Z2139" s="42"/>
      <c r="AA2139" s="1">
        <f t="shared" si="2527"/>
        <v>1.4354983587285457E-3</v>
      </c>
      <c r="AB2139" s="41">
        <f t="shared" si="2519"/>
        <v>8.3449132226147499E-2</v>
      </c>
      <c r="AC2139" s="48">
        <f t="shared" si="2520"/>
        <v>11.166168160846924</v>
      </c>
      <c r="AD2139" s="48">
        <f t="shared" si="2521"/>
        <v>2.0314200855412041</v>
      </c>
      <c r="AE2139" s="48">
        <f t="shared" si="2522"/>
        <v>2.3896271385539789</v>
      </c>
      <c r="AF2139" s="48">
        <f t="shared" si="2523"/>
        <v>2.0314200855412037</v>
      </c>
      <c r="AG2139" s="238">
        <f t="shared" si="2524"/>
        <v>0.3582013655803693</v>
      </c>
      <c r="AH2139" s="48">
        <f t="shared" si="2525"/>
        <v>5.6874324061425116E-6</v>
      </c>
      <c r="AI2139" s="48">
        <f>AE2139+AC2139+SUM($AB$2130:AB2139)</f>
        <v>14.050958687542943</v>
      </c>
      <c r="AJ2139" s="48">
        <f>AE2139+AC2139+SUM($AB$2129:AB2139)-$AI$2130</f>
        <v>12.847566090900084</v>
      </c>
      <c r="AK2139" s="46"/>
      <c r="AL2139" s="86"/>
      <c r="AM2139" s="41"/>
      <c r="AN2139" s="41"/>
      <c r="AO2139" s="41"/>
      <c r="AP2139" s="41"/>
      <c r="AQ2139"/>
      <c r="AR2139" s="41"/>
      <c r="AT2139" s="41"/>
      <c r="AU2139" s="41"/>
      <c r="AW2139" s="22"/>
      <c r="AX2139" s="22"/>
      <c r="AY2139" s="22"/>
      <c r="AZ2139" s="22"/>
      <c r="BA2139" s="22"/>
      <c r="BB2139" s="22"/>
    </row>
    <row r="2140" spans="4:55" ht="14.4" x14ac:dyDescent="0.3">
      <c r="E2140" s="32">
        <v>40021.548611111109</v>
      </c>
      <c r="F2140" s="21">
        <f t="shared" si="2515"/>
        <v>122.8840277777781</v>
      </c>
      <c r="G2140" s="21">
        <f t="shared" si="2526"/>
        <v>122.8840277777781</v>
      </c>
      <c r="H2140" s="21"/>
      <c r="I2140" s="50">
        <v>1037</v>
      </c>
      <c r="J2140" s="21">
        <v>27020</v>
      </c>
      <c r="K2140" s="21">
        <v>243.62</v>
      </c>
      <c r="L2140" s="21">
        <v>296</v>
      </c>
      <c r="M2140" s="124">
        <v>5.77</v>
      </c>
      <c r="N2140" s="40"/>
      <c r="O2140" s="40"/>
      <c r="P2140" s="40"/>
      <c r="R2140" s="22"/>
      <c r="S2140" s="22"/>
      <c r="T2140" s="22"/>
      <c r="U2140" s="52">
        <f t="shared" si="2516"/>
        <v>7.7281696303282336E-4</v>
      </c>
      <c r="V2140" s="52">
        <f t="shared" si="2517"/>
        <v>0.10340915401485305</v>
      </c>
      <c r="W2140" s="52">
        <f t="shared" si="2518"/>
        <v>6.3428639844678334E-4</v>
      </c>
      <c r="X2140" s="247">
        <f>W2140+V2140+SUM($U$2130:U2140)</f>
        <v>0.10672691900101167</v>
      </c>
      <c r="Y2140" s="104">
        <f>W2140+V2140+SUM($U$2130:U2140)-$X$2130</f>
        <v>0.10472628031453295</v>
      </c>
      <c r="Z2140" s="42"/>
      <c r="AA2140" s="1">
        <f t="shared" si="2527"/>
        <v>1.3248246024466484E-3</v>
      </c>
      <c r="AB2140" s="41">
        <f t="shared" si="2519"/>
        <v>8.5713464991161989E-2</v>
      </c>
      <c r="AC2140" s="48">
        <f t="shared" si="2520"/>
        <v>11.469154180614602</v>
      </c>
      <c r="AD2140" s="48">
        <f t="shared" si="2521"/>
        <v>2.0865412226518214</v>
      </c>
      <c r="AE2140" s="48">
        <f t="shared" si="2522"/>
        <v>2.454467968909555</v>
      </c>
      <c r="AF2140" s="48">
        <f t="shared" si="2523"/>
        <v>2.0865412226518214</v>
      </c>
      <c r="AG2140" s="238">
        <f t="shared" si="2524"/>
        <v>0.36792090450090026</v>
      </c>
      <c r="AH2140" s="48">
        <f t="shared" si="2525"/>
        <v>5.841756833521022E-6</v>
      </c>
      <c r="AI2140" s="48">
        <f>AE2140+AC2140+SUM($AB$2130:AB2140)</f>
        <v>14.50449900265736</v>
      </c>
      <c r="AJ2140" s="48">
        <f>AE2140+AC2140+SUM($AB$2129:AB2140)-$AI$2130</f>
        <v>13.301106406014501</v>
      </c>
      <c r="AK2140" s="46"/>
      <c r="AL2140" s="86"/>
      <c r="AM2140" s="41"/>
      <c r="AN2140" s="41"/>
      <c r="AO2140" s="41"/>
      <c r="AP2140" s="41"/>
      <c r="AQ2140"/>
      <c r="AR2140" s="41"/>
      <c r="AT2140" s="41"/>
      <c r="AU2140" s="41"/>
      <c r="AW2140" s="22"/>
      <c r="AX2140" s="22"/>
      <c r="AY2140" s="22"/>
      <c r="AZ2140" s="22"/>
      <c r="BA2140" s="22"/>
      <c r="BB2140" s="22"/>
    </row>
    <row r="2141" spans="4:55" ht="14.4" x14ac:dyDescent="0.3">
      <c r="E2141" s="32">
        <v>40035.646527777775</v>
      </c>
      <c r="F2141" s="21">
        <f t="shared" si="2515"/>
        <v>136.9819444444438</v>
      </c>
      <c r="G2141" s="21">
        <f t="shared" si="2526"/>
        <v>136.9819444444438</v>
      </c>
      <c r="H2141" s="21"/>
      <c r="I2141" s="50">
        <v>1037</v>
      </c>
      <c r="J2141" s="21">
        <v>26068.6</v>
      </c>
      <c r="K2141" s="21">
        <v>268.29000000000002</v>
      </c>
      <c r="L2141" s="21">
        <v>495</v>
      </c>
      <c r="M2141" s="124">
        <v>5.77</v>
      </c>
      <c r="U2141" s="52">
        <f t="shared" si="2516"/>
        <v>8.5107570401476138E-4</v>
      </c>
      <c r="V2141" s="52">
        <f t="shared" si="2517"/>
        <v>0.11388080588886351</v>
      </c>
      <c r="W2141" s="52">
        <f t="shared" si="2518"/>
        <v>6.9851694376195502E-4</v>
      </c>
      <c r="X2141" s="247">
        <f>W2141+V2141+SUM($U$2130:U2141)</f>
        <v>0.11811387712435206</v>
      </c>
      <c r="Y2141" s="104">
        <f>W2141+V2141+SUM($U$2130:U2141)-$X$2130</f>
        <v>0.11611323843787334</v>
      </c>
      <c r="Z2141" s="42"/>
      <c r="AA2141" s="1">
        <f t="shared" si="2527"/>
        <v>1.0900345283251338E-3</v>
      </c>
      <c r="AB2141" s="41">
        <f t="shared" si="2519"/>
        <v>8.2695412045470221E-2</v>
      </c>
      <c r="AC2141" s="48">
        <f t="shared" si="2520"/>
        <v>11.065314310613243</v>
      </c>
      <c r="AD2141" s="48">
        <f t="shared" si="2521"/>
        <v>2.0130721138719938</v>
      </c>
      <c r="AE2141" s="48">
        <f t="shared" si="2522"/>
        <v>2.3680438080797788</v>
      </c>
      <c r="AF2141" s="48">
        <f t="shared" si="2523"/>
        <v>2.0130721138719934</v>
      </c>
      <c r="AG2141" s="238">
        <f t="shared" si="2524"/>
        <v>0.35496605814478782</v>
      </c>
      <c r="AH2141" s="48">
        <f t="shared" si="2525"/>
        <v>5.6360629974213951E-6</v>
      </c>
      <c r="AI2141" s="48">
        <f>AE2141+AC2141+SUM($AB$2130:AB2141)</f>
        <v>14.096930383871694</v>
      </c>
      <c r="AJ2141" s="48">
        <f>AE2141+AC2141+SUM($AB$2129:AB2141)-$AI$2130</f>
        <v>12.893537787228835</v>
      </c>
      <c r="AK2141" s="46"/>
      <c r="AL2141" s="86"/>
      <c r="AM2141" s="41"/>
      <c r="AN2141" s="41"/>
      <c r="AO2141" s="41"/>
      <c r="AP2141" s="41"/>
      <c r="AQ2141"/>
      <c r="AR2141" s="41"/>
      <c r="AT2141" s="41"/>
      <c r="AU2141" s="41"/>
    </row>
    <row r="2142" spans="4:55" ht="14.4" x14ac:dyDescent="0.3">
      <c r="E2142" s="32">
        <v>40049.632638888892</v>
      </c>
      <c r="F2142" s="21">
        <f t="shared" si="2515"/>
        <v>150.96805555556057</v>
      </c>
      <c r="G2142" s="21">
        <f t="shared" si="2526"/>
        <v>150.96805555556057</v>
      </c>
      <c r="H2142" s="21"/>
      <c r="I2142" s="50">
        <v>1037</v>
      </c>
      <c r="J2142" s="21">
        <v>27097</v>
      </c>
      <c r="K2142" s="21">
        <v>331.78</v>
      </c>
      <c r="L2142" s="21">
        <v>778</v>
      </c>
      <c r="M2142" s="124">
        <v>5.77</v>
      </c>
      <c r="U2142" s="52">
        <f t="shared" si="2516"/>
        <v>1.0524801411831133E-3</v>
      </c>
      <c r="V2142" s="52">
        <f t="shared" si="2517"/>
        <v>0.14083034692984131</v>
      </c>
      <c r="W2142" s="52">
        <f t="shared" si="2518"/>
        <v>8.6381882142957771E-4</v>
      </c>
      <c r="X2142" s="247">
        <f>W2142+V2142+SUM($U$2130:U2142)</f>
        <v>0.14628120018418059</v>
      </c>
      <c r="Y2142" s="104">
        <f>W2142+V2142+SUM($U$2130:U2142)-$X$2130</f>
        <v>0.14428056149770185</v>
      </c>
      <c r="Z2142" s="42"/>
      <c r="AA2142" s="1">
        <f t="shared" si="2527"/>
        <v>1.2984672756870957E-3</v>
      </c>
      <c r="AB2142" s="41">
        <f t="shared" si="2519"/>
        <v>8.595772616082592E-2</v>
      </c>
      <c r="AC2142" s="48">
        <f t="shared" si="2520"/>
        <v>11.501838298745888</v>
      </c>
      <c r="AD2142" s="48">
        <f t="shared" si="2521"/>
        <v>2.0924873245816582</v>
      </c>
      <c r="AE2142" s="48">
        <f t="shared" si="2522"/>
        <v>2.4614625667484158</v>
      </c>
      <c r="AF2142" s="48">
        <f t="shared" si="2523"/>
        <v>2.0924873245816578</v>
      </c>
      <c r="AG2142" s="238">
        <f t="shared" si="2524"/>
        <v>0.36896938376243127</v>
      </c>
      <c r="AH2142" s="48">
        <f t="shared" si="2525"/>
        <v>5.8584043270880497E-6</v>
      </c>
      <c r="AI2142" s="48">
        <f>AE2142+AC2142+SUM($AB$2130:AB2142)</f>
        <v>14.712830856833802</v>
      </c>
      <c r="AJ2142" s="48">
        <f>AE2142+AC2142+SUM($AB$2129:AB2142)-$AI$2130</f>
        <v>13.509438260190944</v>
      </c>
      <c r="AK2142" s="46"/>
      <c r="AL2142" s="86"/>
      <c r="AM2142" s="41"/>
      <c r="AN2142" s="41"/>
      <c r="AO2142" s="41"/>
      <c r="AP2142" s="41"/>
      <c r="AQ2142"/>
      <c r="AR2142" s="41"/>
      <c r="AT2142" s="41"/>
      <c r="AU2142" s="41"/>
    </row>
    <row r="2143" spans="4:55" ht="14.4" x14ac:dyDescent="0.3">
      <c r="D2143" s="90"/>
      <c r="E2143" s="32">
        <v>40063.546527777777</v>
      </c>
      <c r="F2143" s="21">
        <f t="shared" si="2515"/>
        <v>164.88194444444525</v>
      </c>
      <c r="G2143" s="21">
        <f t="shared" si="2526"/>
        <v>164.88194444444525</v>
      </c>
      <c r="H2143" s="21"/>
      <c r="I2143" s="50">
        <v>1037</v>
      </c>
      <c r="J2143" s="21">
        <v>27561.5</v>
      </c>
      <c r="K2143" s="21">
        <v>384.41</v>
      </c>
      <c r="L2143" s="21">
        <v>1075</v>
      </c>
      <c r="M2143" s="124">
        <v>5.77</v>
      </c>
      <c r="U2143" s="52">
        <f t="shared" si="2516"/>
        <v>1.2194342367599033E-3</v>
      </c>
      <c r="V2143" s="52">
        <f t="shared" si="2517"/>
        <v>0.16317015390710807</v>
      </c>
      <c r="W2143" s="52">
        <f t="shared" si="2518"/>
        <v>1.0008457204947376E-3</v>
      </c>
      <c r="X2143" s="247">
        <f>W2143+V2143+SUM($U$2130:U2143)</f>
        <v>0.16997746829727242</v>
      </c>
      <c r="Y2143" s="104">
        <f>W2143+V2143+SUM($U$2130:U2143)-$X$2130</f>
        <v>0.16797682961079369</v>
      </c>
      <c r="Z2143" s="42"/>
      <c r="AA2143" s="1">
        <f t="shared" si="2527"/>
        <v>1.5561534802036626E-3</v>
      </c>
      <c r="AB2143" s="41">
        <f t="shared" si="2519"/>
        <v>8.7431223736266148E-2</v>
      </c>
      <c r="AC2143" s="48">
        <f t="shared" si="2520"/>
        <v>11.699004180200198</v>
      </c>
      <c r="AD2143" s="48">
        <f t="shared" si="2521"/>
        <v>2.1283569914181411</v>
      </c>
      <c r="AE2143" s="48">
        <f t="shared" si="2522"/>
        <v>2.5036572511140149</v>
      </c>
      <c r="AF2143" s="48">
        <f t="shared" si="2523"/>
        <v>2.1283569914181406</v>
      </c>
      <c r="AG2143" s="238">
        <f t="shared" si="2524"/>
        <v>0.3752943008660829</v>
      </c>
      <c r="AH2143" s="48">
        <f t="shared" si="2525"/>
        <v>5.958829791528113E-6</v>
      </c>
      <c r="AI2143" s="48">
        <f>AE2143+AC2143+SUM($AB$2130:AB2143)</f>
        <v>15.039622646389979</v>
      </c>
      <c r="AJ2143" s="48">
        <f>AE2143+AC2143+SUM($AB$2129:AB2143)-$AI$2130</f>
        <v>13.836230049747121</v>
      </c>
      <c r="AK2143" s="46"/>
      <c r="AL2143" s="86"/>
      <c r="AM2143" s="41"/>
      <c r="AN2143" s="41"/>
      <c r="AO2143" s="41"/>
      <c r="AP2143" s="41"/>
      <c r="AQ2143"/>
      <c r="AR2143" s="41"/>
      <c r="AT2143" s="41"/>
      <c r="AU2143" s="41"/>
    </row>
    <row r="2144" spans="4:55" ht="14.4" x14ac:dyDescent="0.3">
      <c r="E2144" s="32">
        <v>40077.523611111108</v>
      </c>
      <c r="F2144" s="21">
        <f t="shared" si="2515"/>
        <v>178.85902777777665</v>
      </c>
      <c r="G2144" s="21">
        <f t="shared" si="2526"/>
        <v>178.85902777777665</v>
      </c>
      <c r="H2144" s="21"/>
      <c r="I2144" s="50">
        <v>1037</v>
      </c>
      <c r="J2144" s="21">
        <v>28529.5</v>
      </c>
      <c r="K2144" s="21">
        <v>454.56</v>
      </c>
      <c r="L2144" s="21">
        <v>1424</v>
      </c>
      <c r="M2144" s="124">
        <v>5.77</v>
      </c>
      <c r="U2144" s="52">
        <f t="shared" si="2516"/>
        <v>1.4419656789926942E-3</v>
      </c>
      <c r="V2144" s="52">
        <f t="shared" si="2517"/>
        <v>0.19294665893190874</v>
      </c>
      <c r="W2144" s="52">
        <f t="shared" si="2518"/>
        <v>1.1834875021671856E-3</v>
      </c>
      <c r="X2144" s="247">
        <f>W2144+V2144+SUM($U$2130:U2144)</f>
        <v>0.20137858078273821</v>
      </c>
      <c r="Y2144" s="104">
        <f>W2144+V2144+SUM($U$2130:U2144)-$X$2130</f>
        <v>0.19937794209625948</v>
      </c>
      <c r="Z2144" s="42"/>
      <c r="AA2144" s="1">
        <f t="shared" si="2527"/>
        <v>1.9599456320666298E-3</v>
      </c>
      <c r="AB2144" s="41">
        <f t="shared" si="2519"/>
        <v>9.0501935583469875E-2</v>
      </c>
      <c r="AC2144" s="48">
        <f t="shared" si="2520"/>
        <v>12.109890236707784</v>
      </c>
      <c r="AD2144" s="48">
        <f t="shared" si="2521"/>
        <v>2.2031079871075181</v>
      </c>
      <c r="AE2144" s="48">
        <f t="shared" si="2522"/>
        <v>2.5915893382311301</v>
      </c>
      <c r="AF2144" s="48">
        <f t="shared" si="2523"/>
        <v>2.2031079871075177</v>
      </c>
      <c r="AG2144" s="238">
        <f t="shared" si="2524"/>
        <v>0.38847518301104483</v>
      </c>
      <c r="AH2144" s="48">
        <f t="shared" si="2525"/>
        <v>6.168112567799333E-6</v>
      </c>
      <c r="AI2144" s="48">
        <f>AE2144+AC2144+SUM($AB$2130:AB2144)</f>
        <v>15.628942725598151</v>
      </c>
      <c r="AJ2144" s="48">
        <f>AE2144+AC2144+SUM($AB$2129:AB2144)-$AI$2130</f>
        <v>14.425550128955292</v>
      </c>
      <c r="AK2144" s="46"/>
      <c r="AL2144" s="86"/>
      <c r="AM2144" s="41"/>
      <c r="AN2144" s="41"/>
      <c r="AO2144" s="41"/>
      <c r="AP2144" s="41"/>
      <c r="AQ2144"/>
      <c r="AR2144" s="41"/>
      <c r="AT2144" s="41"/>
      <c r="AU2144" s="41"/>
    </row>
    <row r="2145" spans="1:54" ht="14.4" x14ac:dyDescent="0.3">
      <c r="E2145" s="32">
        <v>40091.51666666667</v>
      </c>
      <c r="F2145" s="21">
        <f t="shared" si="2515"/>
        <v>192.85208333333867</v>
      </c>
      <c r="G2145" s="21">
        <f t="shared" si="2526"/>
        <v>192.85208333333867</v>
      </c>
      <c r="H2145" s="21"/>
      <c r="I2145" s="50">
        <v>1037</v>
      </c>
      <c r="J2145" s="21">
        <v>28781.1</v>
      </c>
      <c r="K2145" s="21">
        <v>509.66</v>
      </c>
      <c r="L2145" s="21">
        <v>1730</v>
      </c>
      <c r="M2145" s="124">
        <v>5.77</v>
      </c>
      <c r="U2145" s="52">
        <f t="shared" si="2516"/>
        <v>1.6167551653366256E-3</v>
      </c>
      <c r="V2145" s="52">
        <f t="shared" si="2517"/>
        <v>0.2163349045037764</v>
      </c>
      <c r="W2145" s="52">
        <f t="shared" si="2518"/>
        <v>1.3269452665314325E-3</v>
      </c>
      <c r="X2145" s="247">
        <f>W2145+V2145+SUM($U$2130:U2145)</f>
        <v>0.22652703928430676</v>
      </c>
      <c r="Y2145" s="104">
        <f>W2145+V2145+SUM($U$2130:U2145)-$X$2130</f>
        <v>0.22452640059782802</v>
      </c>
      <c r="Z2145" s="42"/>
      <c r="AA2145" s="1">
        <f t="shared" si="2527"/>
        <v>1.9490698463486269E-3</v>
      </c>
      <c r="AB2145" s="41">
        <f t="shared" si="2519"/>
        <v>9.1300066885904224E-2</v>
      </c>
      <c r="AC2145" s="48">
        <f t="shared" si="2520"/>
        <v>12.216686653874422</v>
      </c>
      <c r="AD2145" s="48">
        <f t="shared" si="2521"/>
        <v>2.2225370682185175</v>
      </c>
      <c r="AE2145" s="48">
        <f t="shared" si="2522"/>
        <v>2.6144444137669423</v>
      </c>
      <c r="AF2145" s="48">
        <f t="shared" si="2523"/>
        <v>2.2225370682185166</v>
      </c>
      <c r="AG2145" s="238">
        <f t="shared" si="2524"/>
        <v>0.39190112303963204</v>
      </c>
      <c r="AH2145" s="48">
        <f t="shared" si="2525"/>
        <v>6.2225087935326365E-6</v>
      </c>
      <c r="AI2145" s="48">
        <f>AE2145+AC2145+SUM($AB$2130:AB2145)</f>
        <v>15.849894285186505</v>
      </c>
      <c r="AJ2145" s="48">
        <f>AE2145+AC2145+SUM($AB$2129:AB2145)-$AI$2130</f>
        <v>14.646501688543646</v>
      </c>
      <c r="AK2145" s="46"/>
      <c r="AL2145" s="86"/>
      <c r="AM2145" s="41"/>
      <c r="AN2145" s="41"/>
      <c r="AO2145" s="41"/>
      <c r="AP2145" s="41"/>
      <c r="AQ2145"/>
      <c r="AR2145" s="41"/>
      <c r="AT2145" s="41"/>
      <c r="AU2145" s="41"/>
    </row>
    <row r="2146" spans="1:54" ht="14.4" x14ac:dyDescent="0.3">
      <c r="E2146" s="32">
        <v>40105.62222222222</v>
      </c>
      <c r="F2146" s="21">
        <f t="shared" si="2515"/>
        <v>206.95763888888905</v>
      </c>
      <c r="G2146" s="21">
        <f t="shared" si="2526"/>
        <v>206.95763888888905</v>
      </c>
      <c r="H2146" s="21"/>
      <c r="I2146" s="50">
        <v>1037</v>
      </c>
      <c r="J2146" s="21">
        <v>27816</v>
      </c>
      <c r="K2146" s="21">
        <v>559.54999999999995</v>
      </c>
      <c r="L2146" s="21">
        <v>2055</v>
      </c>
      <c r="M2146" s="124">
        <v>5.77</v>
      </c>
      <c r="U2146" s="52">
        <f t="shared" si="2516"/>
        <v>1.7750173699409581E-3</v>
      </c>
      <c r="V2146" s="52">
        <f t="shared" si="2517"/>
        <v>0.2375116662384493</v>
      </c>
      <c r="W2146" s="52">
        <f t="shared" si="2518"/>
        <v>1.4568383312162283E-3</v>
      </c>
      <c r="X2146" s="247">
        <f>W2146+V2146+SUM($U$2130:U2146)</f>
        <v>0.24960871145360541</v>
      </c>
      <c r="Y2146" s="104">
        <f>W2146+V2146+SUM($U$2130:U2146)-$X$2130</f>
        <v>0.24760807276712668</v>
      </c>
      <c r="Z2146" s="42"/>
      <c r="AA2146" s="1">
        <f t="shared" si="2527"/>
        <v>1.8827946277697929E-3</v>
      </c>
      <c r="AB2146" s="41">
        <f t="shared" si="2519"/>
        <v>8.8238554485350187E-2</v>
      </c>
      <c r="AC2146" s="48">
        <f t="shared" si="2520"/>
        <v>11.807031557660096</v>
      </c>
      <c r="AD2146" s="48">
        <f t="shared" si="2521"/>
        <v>2.1480100166277967</v>
      </c>
      <c r="AE2146" s="48">
        <f t="shared" si="2522"/>
        <v>2.5267757595554468</v>
      </c>
      <c r="AF2146" s="48">
        <f t="shared" si="2523"/>
        <v>2.1480100166277962</v>
      </c>
      <c r="AG2146" s="238">
        <f t="shared" si="2524"/>
        <v>0.37875972907464989</v>
      </c>
      <c r="AH2146" s="48">
        <f t="shared" si="2525"/>
        <v>6.0138530007853714E-6</v>
      </c>
      <c r="AI2146" s="48">
        <f>AE2146+AC2146+SUM($AB$2130:AB2146)</f>
        <v>15.440809089246033</v>
      </c>
      <c r="AJ2146" s="48">
        <f>AE2146+AC2146+SUM($AB$2129:AB2146)-$AI$2130</f>
        <v>14.237416492603174</v>
      </c>
      <c r="AK2146" s="46"/>
      <c r="AL2146" s="86"/>
      <c r="AM2146" s="41"/>
      <c r="AN2146" s="41"/>
      <c r="AO2146" s="41"/>
      <c r="AP2146" s="41"/>
      <c r="AQ2146"/>
      <c r="AR2146" s="41"/>
      <c r="AT2146" s="41"/>
      <c r="AU2146" s="41"/>
    </row>
    <row r="2147" spans="1:54" ht="14.4" x14ac:dyDescent="0.3">
      <c r="E2147" s="32">
        <v>40119.522916666669</v>
      </c>
      <c r="F2147" s="21">
        <f t="shared" si="2515"/>
        <v>220.85833333333721</v>
      </c>
      <c r="G2147" s="21">
        <f t="shared" si="2526"/>
        <v>220.85833333333721</v>
      </c>
      <c r="H2147" s="21"/>
      <c r="I2147" s="50">
        <v>1037</v>
      </c>
      <c r="J2147" s="21">
        <v>27907.8</v>
      </c>
      <c r="K2147" s="21">
        <v>630.20000000000005</v>
      </c>
      <c r="L2147" s="21">
        <v>2359</v>
      </c>
      <c r="M2147" s="124">
        <v>5.77</v>
      </c>
      <c r="U2147" s="52">
        <f t="shared" si="2516"/>
        <v>1.9991349236650737E-3</v>
      </c>
      <c r="V2147" s="52">
        <f t="shared" si="2517"/>
        <v>0.26750040579657003</v>
      </c>
      <c r="W2147" s="52">
        <f t="shared" si="2518"/>
        <v>1.6407819074836336E-3</v>
      </c>
      <c r="X2147" s="247">
        <f>W2147+V2147+SUM($U$2130:U2147)</f>
        <v>0.28178052951165861</v>
      </c>
      <c r="Y2147" s="104">
        <f>W2147+V2147+SUM($U$2130:U2147)-$X$2130</f>
        <v>0.2797798908251799</v>
      </c>
      <c r="Z2147" s="42"/>
      <c r="AA2147" s="1">
        <f t="shared" si="2527"/>
        <v>1.8860143960878286E-3</v>
      </c>
      <c r="AB2147" s="41">
        <f t="shared" si="2519"/>
        <v>8.852976455515732E-2</v>
      </c>
      <c r="AC2147" s="48">
        <f t="shared" si="2520"/>
        <v>11.845997817977652</v>
      </c>
      <c r="AD2147" s="48">
        <f t="shared" si="2521"/>
        <v>2.1550990056818091</v>
      </c>
      <c r="AE2147" s="48">
        <f t="shared" si="2522"/>
        <v>2.535114773602297</v>
      </c>
      <c r="AF2147" s="48">
        <f t="shared" si="2523"/>
        <v>2.1550990056818091</v>
      </c>
      <c r="AG2147" s="238">
        <f t="shared" si="2524"/>
        <v>0.38000973422021544</v>
      </c>
      <c r="AH2147" s="48">
        <f t="shared" si="2525"/>
        <v>6.0337002723367113E-6</v>
      </c>
      <c r="AI2147" s="48">
        <f>AE2147+AC2147+SUM($AB$2130:AB2147)</f>
        <v>15.576644128165595</v>
      </c>
      <c r="AJ2147" s="48">
        <f>AE2147+AC2147+SUM($AB$2129:AB2147)-$AI$2130</f>
        <v>14.373251531522737</v>
      </c>
      <c r="AK2147" s="46"/>
      <c r="AL2147" s="86"/>
      <c r="AM2147" s="41"/>
      <c r="AN2147" s="41"/>
      <c r="AO2147" s="41"/>
      <c r="AP2147" s="41"/>
      <c r="AQ2147"/>
      <c r="AR2147" s="41"/>
      <c r="AT2147" s="41"/>
      <c r="AU2147" s="41"/>
    </row>
    <row r="2148" spans="1:54" ht="14.4" x14ac:dyDescent="0.3">
      <c r="E2148" s="32">
        <v>40161.602777777778</v>
      </c>
      <c r="F2148" s="21">
        <f t="shared" si="2515"/>
        <v>262.93819444444671</v>
      </c>
      <c r="G2148" s="21">
        <f t="shared" si="2526"/>
        <v>262.93819444444671</v>
      </c>
      <c r="H2148" s="21"/>
      <c r="I2148" s="50">
        <v>1037</v>
      </c>
      <c r="J2148" s="21">
        <v>29991</v>
      </c>
      <c r="K2148" s="21">
        <v>947.61</v>
      </c>
      <c r="L2148" s="21">
        <v>2595</v>
      </c>
      <c r="M2148" s="124">
        <v>5.77</v>
      </c>
      <c r="U2148" s="52">
        <f t="shared" si="2516"/>
        <v>3.0060302205875281E-3</v>
      </c>
      <c r="V2148" s="52">
        <f t="shared" si="2517"/>
        <v>0.40223113223879364</v>
      </c>
      <c r="W2148" s="52">
        <f t="shared" si="2518"/>
        <v>2.4671871522541512E-3</v>
      </c>
      <c r="X2148" s="247">
        <f>W2148+V2148+SUM($U$2130:U2148)</f>
        <v>0.42034369141924027</v>
      </c>
      <c r="Y2148" s="104">
        <f>W2148+V2148+SUM($U$2130:U2148)-$X$2130</f>
        <v>0.41834305273276157</v>
      </c>
      <c r="Z2148" s="42"/>
      <c r="AA2148" s="1">
        <f t="shared" si="2527"/>
        <v>2.8465596303416467E-3</v>
      </c>
      <c r="AB2148" s="41">
        <f t="shared" si="2519"/>
        <v>9.5138139472610642E-2</v>
      </c>
      <c r="AC2148" s="48">
        <f t="shared" si="2520"/>
        <v>12.730251777602239</v>
      </c>
      <c r="AD2148" s="48">
        <f t="shared" si="2521"/>
        <v>2.3159680906199398</v>
      </c>
      <c r="AE2148" s="48">
        <f t="shared" si="2522"/>
        <v>2.7243504387700384</v>
      </c>
      <c r="AF2148" s="48">
        <f t="shared" si="2523"/>
        <v>2.3159680906199389</v>
      </c>
      <c r="AG2148" s="238">
        <f t="shared" si="2524"/>
        <v>0.40837586405945581</v>
      </c>
      <c r="AH2148" s="48">
        <f t="shared" si="2525"/>
        <v>6.4840906437501446E-6</v>
      </c>
      <c r="AI2148" s="48">
        <f>AE2148+AC2148+SUM($AB$2130:AB2148)</f>
        <v>16.745271892430534</v>
      </c>
      <c r="AJ2148" s="48">
        <f>AE2148+AC2148+SUM($AB$2129:AB2148)-$AI$2130</f>
        <v>15.541879295787675</v>
      </c>
      <c r="AK2148" s="46"/>
      <c r="AL2148" s="86"/>
      <c r="AM2148" s="41"/>
      <c r="AN2148" s="41"/>
      <c r="AO2148" s="41"/>
      <c r="AP2148" s="41"/>
      <c r="AQ2148"/>
      <c r="AR2148" s="41"/>
      <c r="AT2148" s="41"/>
      <c r="AU2148" s="41"/>
    </row>
    <row r="2149" spans="1:54" ht="14.4" x14ac:dyDescent="0.3">
      <c r="E2149" s="32">
        <v>40189.543055555558</v>
      </c>
      <c r="F2149" s="21">
        <f t="shared" si="2515"/>
        <v>290.87847222222626</v>
      </c>
      <c r="G2149" s="21">
        <f t="shared" si="2526"/>
        <v>290.87847222222626</v>
      </c>
      <c r="H2149" s="21"/>
      <c r="I2149" s="50">
        <v>1037</v>
      </c>
      <c r="J2149" s="21">
        <v>29122.3</v>
      </c>
      <c r="K2149" s="21">
        <v>1270.2</v>
      </c>
      <c r="L2149" s="21">
        <v>2819</v>
      </c>
      <c r="M2149" s="124">
        <v>5.77</v>
      </c>
      <c r="U2149" s="52">
        <f t="shared" si="2516"/>
        <v>4.0293576325601023E-3</v>
      </c>
      <c r="V2149" s="52">
        <f t="shared" si="2517"/>
        <v>0.53916060844621272</v>
      </c>
      <c r="W2149" s="52">
        <f t="shared" si="2518"/>
        <v>3.3070789890284223E-3</v>
      </c>
      <c r="X2149" s="247">
        <f>W2149+V2149+SUM($U$2130:U2149)</f>
        <v>0.56214241709599366</v>
      </c>
      <c r="Y2149" s="104">
        <f>W2149+V2149+SUM($U$2130:U2149)-$X$2130</f>
        <v>0.56014177840951496</v>
      </c>
      <c r="Z2149" s="42"/>
      <c r="AA2149" s="1">
        <f t="shared" si="2527"/>
        <v>3.683623693116457E-3</v>
      </c>
      <c r="AB2149" s="41">
        <f t="shared" si="2519"/>
        <v>9.2382429367583896E-2</v>
      </c>
      <c r="AC2149" s="48">
        <f t="shared" si="2520"/>
        <v>12.361515499412015</v>
      </c>
      <c r="AD2149" s="48">
        <f t="shared" si="2521"/>
        <v>2.2488852497569627</v>
      </c>
      <c r="AE2149" s="48">
        <f t="shared" si="2522"/>
        <v>2.6454386576970652</v>
      </c>
      <c r="AF2149" s="48">
        <f t="shared" si="2523"/>
        <v>2.2488852497569618</v>
      </c>
      <c r="AG2149" s="238">
        <f t="shared" si="2524"/>
        <v>0.3965471116634553</v>
      </c>
      <c r="AH2149" s="48">
        <f t="shared" si="2525"/>
        <v>6.2962766481439373E-6</v>
      </c>
      <c r="AI2149" s="48">
        <f>AE2149+AC2149+SUM($AB$2130:AB2149)</f>
        <v>16.390006262534921</v>
      </c>
      <c r="AJ2149" s="48">
        <f>AE2149+AC2149+SUM($AB$2129:AB2149)-$AI$2130</f>
        <v>15.186613665892063</v>
      </c>
      <c r="AK2149" s="46"/>
      <c r="AL2149" s="86"/>
      <c r="AM2149" s="41"/>
      <c r="AN2149" s="41"/>
      <c r="AO2149" s="41"/>
      <c r="AP2149" s="41"/>
      <c r="AQ2149"/>
      <c r="AR2149" s="41"/>
      <c r="AT2149" s="41"/>
      <c r="AU2149" s="41"/>
    </row>
    <row r="2150" spans="1:54" ht="14.4" x14ac:dyDescent="0.3">
      <c r="E2150" s="32">
        <v>40204.395138888889</v>
      </c>
      <c r="F2150" s="21">
        <f t="shared" si="2515"/>
        <v>305.73055555555766</v>
      </c>
      <c r="G2150" s="21">
        <f t="shared" si="2526"/>
        <v>305.73055555555766</v>
      </c>
      <c r="H2150" s="21"/>
      <c r="I2150" s="50">
        <v>1037</v>
      </c>
      <c r="J2150" s="21">
        <v>30455</v>
      </c>
      <c r="K2150" s="21">
        <v>1591</v>
      </c>
      <c r="L2150" s="98">
        <v>3034</v>
      </c>
      <c r="M2150" s="124">
        <v>5.77</v>
      </c>
      <c r="U2150" s="52">
        <f t="shared" si="2516"/>
        <v>5.0470067653937351E-3</v>
      </c>
      <c r="V2150" s="52">
        <f t="shared" si="2517"/>
        <v>0.67533028502434611</v>
      </c>
      <c r="W2150" s="52">
        <f t="shared" si="2518"/>
        <v>4.1423104011527462E-3</v>
      </c>
      <c r="X2150" s="247">
        <f>W2150+V2150+SUM($U$2130:U2150)</f>
        <v>0.70419433185164515</v>
      </c>
      <c r="Y2150" s="104">
        <f>W2150+V2150+SUM($U$2130:U2150)-$X$2130</f>
        <v>0.70219369316516644</v>
      </c>
      <c r="Z2150" s="42"/>
      <c r="AA2150" s="1">
        <f t="shared" si="2527"/>
        <v>4.7597083712246635E-3</v>
      </c>
      <c r="AB2150" s="41">
        <f t="shared" si="2519"/>
        <v>9.6610050936559513E-2</v>
      </c>
      <c r="AC2150" s="48">
        <f t="shared" si="2520"/>
        <v>12.927205424523232</v>
      </c>
      <c r="AD2150" s="48">
        <f t="shared" si="2521"/>
        <v>2.3517991464049302</v>
      </c>
      <c r="AE2150" s="48">
        <f t="shared" si="2522"/>
        <v>2.7664997036691523</v>
      </c>
      <c r="AF2150" s="48">
        <f t="shared" si="2523"/>
        <v>2.3517991464049302</v>
      </c>
      <c r="AG2150" s="238">
        <f t="shared" si="2524"/>
        <v>0.41469397285621451</v>
      </c>
      <c r="AH2150" s="48">
        <f t="shared" si="2525"/>
        <v>6.5844080075826316E-6</v>
      </c>
      <c r="AI2150" s="48">
        <f>AE2150+AC2150+SUM($AB$2130:AB2150)</f>
        <v>17.173367284554786</v>
      </c>
      <c r="AJ2150" s="48">
        <f>AE2150+AC2150+SUM($AB$2129:AB2150)-$AI$2130</f>
        <v>15.969974687911927</v>
      </c>
      <c r="AK2150" s="95"/>
      <c r="AL2150" s="161"/>
      <c r="AM2150" s="41"/>
      <c r="AN2150" s="41"/>
      <c r="AO2150" s="41"/>
      <c r="AP2150" s="41"/>
      <c r="AQ2150"/>
      <c r="AR2150" s="41"/>
      <c r="AT2150" s="41"/>
      <c r="AU2150" s="41"/>
    </row>
    <row r="2151" spans="1:54" ht="14.4" x14ac:dyDescent="0.3">
      <c r="D2151" s="22"/>
      <c r="E2151" s="32">
        <v>40288.657638888886</v>
      </c>
      <c r="F2151" s="21">
        <f t="shared" si="2515"/>
        <v>389.99305555555475</v>
      </c>
      <c r="G2151" s="21">
        <f t="shared" si="2526"/>
        <v>389.99305555555475</v>
      </c>
      <c r="H2151" s="21"/>
      <c r="I2151" s="50">
        <v>1037</v>
      </c>
      <c r="J2151" s="21">
        <v>32535</v>
      </c>
      <c r="K2151" s="21">
        <v>5997</v>
      </c>
      <c r="L2151" s="21">
        <v>64</v>
      </c>
      <c r="M2151" s="124">
        <v>5.77</v>
      </c>
      <c r="R2151" s="22"/>
      <c r="S2151" s="22"/>
      <c r="T2151" s="22"/>
      <c r="U2151" s="52">
        <f t="shared" si="2516"/>
        <v>1.902382122694295E-2</v>
      </c>
      <c r="V2151" s="52">
        <f t="shared" si="2517"/>
        <v>2.5455409926404799</v>
      </c>
      <c r="W2151" s="52">
        <f t="shared" si="2518"/>
        <v>1.5613724371912649E-2</v>
      </c>
      <c r="X2151" s="247">
        <f>W2151+V2151+SUM($U$2130:U2151)</f>
        <v>2.6049002746654821</v>
      </c>
      <c r="Y2151" s="104">
        <f>W2151+V2151+SUM($U$2130:U2151)-$X$2130</f>
        <v>2.6028996359790035</v>
      </c>
      <c r="Z2151" s="42"/>
      <c r="AA2151" s="1">
        <f t="shared" si="2527"/>
        <v>1.8340282958536822E-2</v>
      </c>
      <c r="AB2151" s="41">
        <f t="shared" si="2519"/>
        <v>0.10320827474046838</v>
      </c>
      <c r="AC2151" s="48">
        <f t="shared" si="2520"/>
        <v>13.810101083134569</v>
      </c>
      <c r="AD2151" s="48">
        <f t="shared" si="2521"/>
        <v>2.5124211206135088</v>
      </c>
      <c r="AE2151" s="48">
        <f t="shared" si="2522"/>
        <v>2.9554446842513822</v>
      </c>
      <c r="AF2151" s="48">
        <f t="shared" si="2523"/>
        <v>2.5124211206135079</v>
      </c>
      <c r="AG2151" s="238">
        <f t="shared" si="2524"/>
        <v>0.44301652953133919</v>
      </c>
      <c r="AH2151" s="48">
        <f t="shared" si="2525"/>
        <v>7.0341065351075645E-6</v>
      </c>
      <c r="AI2151" s="48">
        <f>AE2151+AC2151+SUM($AB$2130:AB2151)</f>
        <v>18.34841619848882</v>
      </c>
      <c r="AJ2151" s="48">
        <f>AE2151+AC2151+SUM($AB$2129:AB2151)-$AI$2130</f>
        <v>17.14502360184596</v>
      </c>
      <c r="AK2151" s="46"/>
      <c r="AL2151" s="86"/>
      <c r="AM2151" s="41"/>
      <c r="AN2151" s="41"/>
      <c r="AO2151" s="41"/>
      <c r="AP2151" s="41"/>
      <c r="AQ2151"/>
      <c r="AR2151" s="41"/>
      <c r="AT2151" s="41"/>
      <c r="AU2151" s="41"/>
      <c r="AW2151" s="22"/>
      <c r="AX2151" s="22"/>
      <c r="AY2151" s="22"/>
      <c r="AZ2151" s="22"/>
      <c r="BA2151" s="22"/>
      <c r="BB2151" s="22"/>
    </row>
    <row r="2152" spans="1:54" ht="14.4" x14ac:dyDescent="0.3">
      <c r="D2152" s="22"/>
      <c r="E2152" s="32">
        <v>40364.550694444442</v>
      </c>
      <c r="F2152" s="21">
        <f t="shared" si="2515"/>
        <v>465.88611111111095</v>
      </c>
      <c r="G2152" s="21">
        <f t="shared" si="2526"/>
        <v>465.88611111111095</v>
      </c>
      <c r="H2152" s="21"/>
      <c r="I2152" s="50">
        <v>1037</v>
      </c>
      <c r="J2152" s="21">
        <v>35470</v>
      </c>
      <c r="K2152" s="21">
        <v>15668</v>
      </c>
      <c r="L2152" s="21">
        <v>34</v>
      </c>
      <c r="M2152" s="124">
        <v>5.77</v>
      </c>
      <c r="R2152" s="22"/>
      <c r="S2152" s="22"/>
      <c r="T2152" s="22"/>
      <c r="U2152" s="52">
        <f t="shared" si="2516"/>
        <v>4.9702389692136424E-2</v>
      </c>
      <c r="V2152" s="52">
        <f t="shared" si="2517"/>
        <v>6.6505813361165655</v>
      </c>
      <c r="W2152" s="52">
        <f t="shared" si="2518"/>
        <v>4.0793035427568347E-2</v>
      </c>
      <c r="X2152" s="247">
        <f>W2152+V2152+SUM($U$2130:U2152)</f>
        <v>6.7848223188893595</v>
      </c>
      <c r="Y2152" s="104">
        <f>W2152+V2152+SUM($U$2130:U2152)-$X$2130</f>
        <v>6.7828216802028809</v>
      </c>
      <c r="Z2152" s="42"/>
      <c r="AA2152" s="1">
        <f t="shared" si="2527"/>
        <v>3.4664897652464673E-2</v>
      </c>
      <c r="AB2152" s="41">
        <f t="shared" si="2519"/>
        <v>0.11251874919454166</v>
      </c>
      <c r="AC2152" s="48">
        <f t="shared" si="2520"/>
        <v>15.055917793723166</v>
      </c>
      <c r="AD2152" s="48">
        <f t="shared" si="2521"/>
        <v>2.7390679928741712</v>
      </c>
      <c r="AE2152" s="48">
        <f t="shared" si="2522"/>
        <v>3.2220569525248663</v>
      </c>
      <c r="AF2152" s="48">
        <f t="shared" si="2523"/>
        <v>2.7390679928741704</v>
      </c>
      <c r="AG2152" s="238">
        <f t="shared" si="2524"/>
        <v>0.48298129099359471</v>
      </c>
      <c r="AH2152" s="48">
        <f t="shared" si="2525"/>
        <v>7.6686571015910656E-6</v>
      </c>
      <c r="AI2152" s="48">
        <f>AE2152+AC2152+SUM($AB$2130:AB2152)</f>
        <v>19.973363926545446</v>
      </c>
      <c r="AJ2152" s="48">
        <f>AE2152+AC2152+SUM($AB$2129:AB2152)-$AI$2130</f>
        <v>18.769971329902585</v>
      </c>
      <c r="AK2152" s="46"/>
      <c r="AL2152" s="86"/>
      <c r="AM2152" s="41"/>
      <c r="AN2152" s="41"/>
      <c r="AO2152" s="41"/>
      <c r="AP2152" s="41"/>
      <c r="AQ2152"/>
      <c r="AR2152" s="41"/>
      <c r="AT2152" s="41"/>
      <c r="AU2152" s="41"/>
      <c r="AW2152" s="22"/>
      <c r="AX2152" s="22"/>
      <c r="AY2152" s="22"/>
      <c r="AZ2152" s="22"/>
      <c r="BA2152" s="22"/>
      <c r="BB2152" s="22"/>
    </row>
    <row r="2153" spans="1:54" ht="14.4" x14ac:dyDescent="0.3">
      <c r="D2153" s="22"/>
      <c r="E2153" s="32">
        <v>40438.417361111111</v>
      </c>
      <c r="F2153" s="21">
        <f t="shared" si="2515"/>
        <v>539.75277777777956</v>
      </c>
      <c r="G2153" s="21">
        <f t="shared" si="2526"/>
        <v>539.75277777777956</v>
      </c>
      <c r="H2153" s="21"/>
      <c r="I2153" s="50">
        <v>1037</v>
      </c>
      <c r="J2153" s="21">
        <v>36139</v>
      </c>
      <c r="K2153" s="21">
        <v>20973</v>
      </c>
      <c r="L2153" s="21">
        <v>7</v>
      </c>
      <c r="M2153" s="124">
        <v>5.77</v>
      </c>
      <c r="R2153" s="22"/>
      <c r="S2153" s="22"/>
      <c r="T2153" s="22"/>
      <c r="U2153" s="52">
        <f t="shared" si="2516"/>
        <v>6.6531032615086624E-2</v>
      </c>
      <c r="V2153" s="52">
        <f t="shared" si="2517"/>
        <v>8.902389734642119</v>
      </c>
      <c r="W2153" s="52">
        <f t="shared" si="2518"/>
        <v>5.460507608006069E-2</v>
      </c>
      <c r="X2153" s="247">
        <f>W2153+V2153+SUM($U$2130:U2153)</f>
        <v>9.1169737906824917</v>
      </c>
      <c r="Y2153" s="104">
        <f>W2153+V2153+SUM($U$2130:U2153)-$X$2130</f>
        <v>9.1149731519960131</v>
      </c>
      <c r="Z2153" s="42"/>
      <c r="AA2153" s="1">
        <f t="shared" si="2527"/>
        <v>3.7698159530836356E-2</v>
      </c>
      <c r="AB2153" s="41">
        <f t="shared" si="2519"/>
        <v>0.1146409663699335</v>
      </c>
      <c r="AC2153" s="48">
        <f t="shared" si="2520"/>
        <v>15.339887599305372</v>
      </c>
      <c r="AD2153" s="48">
        <f t="shared" si="2521"/>
        <v>2.7907295797710643</v>
      </c>
      <c r="AE2153" s="48">
        <f t="shared" si="2522"/>
        <v>3.2828281986832861</v>
      </c>
      <c r="AF2153" s="48">
        <f t="shared" si="2523"/>
        <v>2.7907295797710643</v>
      </c>
      <c r="AG2153" s="238">
        <f t="shared" si="2524"/>
        <v>0.49209080561650748</v>
      </c>
      <c r="AH2153" s="48">
        <f t="shared" si="2525"/>
        <v>7.8132957145305769E-6</v>
      </c>
      <c r="AI2153" s="48">
        <f>AE2153+AC2153+SUM($AB$2130:AB2153)</f>
        <v>20.432745944656002</v>
      </c>
      <c r="AJ2153" s="48">
        <f>AE2153+AC2153+SUM($AB$2129:AB2153)-$AI$2130</f>
        <v>19.229353348013142</v>
      </c>
      <c r="AK2153" s="46"/>
      <c r="AL2153" s="86"/>
      <c r="AM2153" s="41"/>
      <c r="AN2153" s="41"/>
      <c r="AO2153" s="41"/>
      <c r="AP2153" s="41"/>
      <c r="AQ2153"/>
      <c r="AR2153" s="41"/>
      <c r="AT2153" s="41"/>
      <c r="AU2153" s="41"/>
      <c r="AW2153" s="22"/>
      <c r="AX2153" s="22"/>
      <c r="AY2153" s="22"/>
      <c r="AZ2153" s="22"/>
      <c r="BA2153" s="22"/>
      <c r="BB2153" s="22"/>
    </row>
    <row r="2154" spans="1:54" ht="14.4" x14ac:dyDescent="0.3">
      <c r="D2154" s="22"/>
      <c r="E2154" s="32">
        <v>40457.606944444444</v>
      </c>
      <c r="F2154" s="21">
        <f t="shared" si="2515"/>
        <v>558.9423611111124</v>
      </c>
      <c r="G2154" s="21">
        <f t="shared" si="2526"/>
        <v>558.9423611111124</v>
      </c>
      <c r="H2154" s="21"/>
      <c r="I2154" s="50">
        <v>1037</v>
      </c>
      <c r="J2154" s="21">
        <v>36121</v>
      </c>
      <c r="K2154" s="21">
        <v>22348</v>
      </c>
      <c r="L2154" s="21">
        <v>40</v>
      </c>
      <c r="M2154" s="124">
        <v>5.77</v>
      </c>
      <c r="R2154" s="22"/>
      <c r="S2154" s="22"/>
      <c r="T2154" s="22"/>
      <c r="U2154" s="52">
        <f t="shared" si="2516"/>
        <v>7.0892839216228284E-2</v>
      </c>
      <c r="V2154" s="52">
        <f t="shared" si="2517"/>
        <v>9.4860347012722102</v>
      </c>
      <c r="W2154" s="52">
        <f t="shared" si="2518"/>
        <v>5.8185011216192066E-2</v>
      </c>
      <c r="X2154" s="247">
        <f>W2154+V2154+SUM($U$2130:U2154)</f>
        <v>9.7750915316649429</v>
      </c>
      <c r="Y2154" s="104">
        <f>W2154+V2154+SUM($U$2130:U2154)-$X$2130</f>
        <v>9.7730908929784643</v>
      </c>
      <c r="Z2154" s="42"/>
      <c r="AA2154" s="1">
        <f t="shared" si="2527"/>
        <v>4.1662686207944409E-2</v>
      </c>
      <c r="AB2154" s="41">
        <f t="shared" si="2519"/>
        <v>0.11458386635624583</v>
      </c>
      <c r="AC2154" s="48">
        <f t="shared" si="2520"/>
        <v>15.332247156105849</v>
      </c>
      <c r="AD2154" s="48">
        <f t="shared" si="2521"/>
        <v>2.7893395819173366</v>
      </c>
      <c r="AE2154" s="48">
        <f t="shared" si="2522"/>
        <v>3.281193097889787</v>
      </c>
      <c r="AF2154" s="48">
        <f t="shared" si="2523"/>
        <v>2.789339581917337</v>
      </c>
      <c r="AG2154" s="238">
        <f t="shared" si="2524"/>
        <v>0.49184570656835747</v>
      </c>
      <c r="AH2154" s="48">
        <f t="shared" si="2525"/>
        <v>7.809404092657767E-6</v>
      </c>
      <c r="AI2154" s="48">
        <f>AE2154+AC2154+SUM($AB$2130:AB2154)</f>
        <v>20.538054267019223</v>
      </c>
      <c r="AJ2154" s="48">
        <f>AE2154+AC2154+SUM($AB$2129:AB2154)-$AI$2130</f>
        <v>19.334661670376363</v>
      </c>
      <c r="AK2154" s="46"/>
      <c r="AL2154" s="86"/>
      <c r="AM2154" s="41"/>
      <c r="AN2154" s="41"/>
      <c r="AO2154" s="41"/>
      <c r="AP2154" s="41"/>
      <c r="AQ2154"/>
      <c r="AR2154" s="41"/>
      <c r="AT2154" s="41"/>
      <c r="AU2154" s="41"/>
      <c r="AW2154" s="22"/>
      <c r="AX2154" s="22"/>
      <c r="AY2154" s="22"/>
      <c r="AZ2154" s="22"/>
      <c r="BA2154" s="22"/>
      <c r="BB2154" s="22"/>
    </row>
    <row r="2155" spans="1:54" ht="14.4" x14ac:dyDescent="0.3">
      <c r="D2155" s="22"/>
      <c r="E2155" s="32">
        <v>40507.654861111114</v>
      </c>
      <c r="F2155" s="21">
        <f t="shared" si="2515"/>
        <v>608.99027777778247</v>
      </c>
      <c r="G2155" s="21">
        <f t="shared" si="2526"/>
        <v>608.99027777778247</v>
      </c>
      <c r="H2155" s="21"/>
      <c r="I2155" s="50">
        <v>1037</v>
      </c>
      <c r="J2155" s="21">
        <v>35734</v>
      </c>
      <c r="K2155" s="21">
        <v>22264</v>
      </c>
      <c r="L2155" s="21">
        <v>68</v>
      </c>
      <c r="M2155" s="124">
        <v>5.77</v>
      </c>
      <c r="R2155" s="22"/>
      <c r="S2155" s="22"/>
      <c r="T2155" s="22"/>
      <c r="U2155" s="52">
        <f t="shared" si="2516"/>
        <v>7.0626372485685804E-2</v>
      </c>
      <c r="V2155" s="52">
        <f t="shared" si="2517"/>
        <v>9.4503792996744451</v>
      </c>
      <c r="W2155" s="52">
        <f t="shared" si="2518"/>
        <v>5.7966309724239308E-2</v>
      </c>
      <c r="X2155" s="247">
        <f>W2155+V2155+SUM($U$2130:U2155)</f>
        <v>9.8098438010609108</v>
      </c>
      <c r="Y2155" s="104">
        <f>W2155+V2155+SUM($U$2130:U2155)-$X$2130</f>
        <v>9.8078431623744322</v>
      </c>
      <c r="Z2155" s="42"/>
      <c r="AA2155" s="1">
        <f t="shared" si="2527"/>
        <v>2.2378935371209156E-2</v>
      </c>
      <c r="AB2155" s="41">
        <f t="shared" si="2519"/>
        <v>0.11335621606196088</v>
      </c>
      <c r="AC2155" s="48">
        <f t="shared" si="2520"/>
        <v>15.167977627316143</v>
      </c>
      <c r="AD2155" s="48">
        <f t="shared" si="2521"/>
        <v>2.7594546280621826</v>
      </c>
      <c r="AE2155" s="48">
        <f t="shared" si="2522"/>
        <v>3.2460384308295342</v>
      </c>
      <c r="AF2155" s="48">
        <f t="shared" si="2523"/>
        <v>2.7594546280621821</v>
      </c>
      <c r="AG2155" s="238">
        <f t="shared" si="2524"/>
        <v>0.48657607703312972</v>
      </c>
      <c r="AH2155" s="48">
        <f t="shared" si="2525"/>
        <v>7.7257342223923078E-6</v>
      </c>
      <c r="AI2155" s="48">
        <f>AE2155+AC2155+SUM($AB$2130:AB2155)</f>
        <v>20.451986287231229</v>
      </c>
      <c r="AJ2155" s="48">
        <f>AE2155+AC2155+SUM($AB$2129:AB2155)-$AI$2130</f>
        <v>19.248593690588368</v>
      </c>
      <c r="AK2155" s="46"/>
      <c r="AL2155" s="86"/>
      <c r="AM2155" s="41"/>
      <c r="AN2155" s="41"/>
      <c r="AO2155" s="41"/>
      <c r="AP2155" s="41"/>
      <c r="AQ2155"/>
      <c r="AR2155" s="41"/>
      <c r="AT2155" s="41"/>
      <c r="AU2155" s="41"/>
      <c r="AW2155" s="22"/>
      <c r="AX2155" s="22"/>
      <c r="AY2155" s="22"/>
      <c r="AZ2155" s="22"/>
      <c r="BA2155" s="22"/>
      <c r="BB2155" s="22"/>
    </row>
    <row r="2156" spans="1:54" ht="14.4" x14ac:dyDescent="0.3">
      <c r="A2156" s="19"/>
      <c r="B2156" s="19"/>
      <c r="C2156" s="19"/>
      <c r="D2156" s="22"/>
      <c r="E2156" s="32">
        <v>40535.414583333331</v>
      </c>
      <c r="F2156" s="21">
        <f t="shared" si="2515"/>
        <v>636.75</v>
      </c>
      <c r="G2156" s="21">
        <f t="shared" si="2526"/>
        <v>636.75</v>
      </c>
      <c r="H2156" s="21"/>
      <c r="I2156" s="50">
        <v>1037</v>
      </c>
      <c r="J2156" s="21">
        <v>41323</v>
      </c>
      <c r="K2156" s="21">
        <v>26143</v>
      </c>
      <c r="L2156" s="21">
        <v>14</v>
      </c>
      <c r="M2156" s="124">
        <v>5.77</v>
      </c>
      <c r="R2156" s="22"/>
      <c r="S2156" s="22"/>
      <c r="T2156" s="22"/>
      <c r="U2156" s="52">
        <f t="shared" si="2516"/>
        <v>8.2931425435379277E-2</v>
      </c>
      <c r="V2156" s="52">
        <f t="shared" si="2517"/>
        <v>11.096894809171264</v>
      </c>
      <c r="W2156" s="52">
        <f t="shared" si="2518"/>
        <v>6.8065632191914693E-2</v>
      </c>
      <c r="X2156" s="247">
        <f>W2156+V2156+SUM($U$2130:U2156)</f>
        <v>11.549390058460785</v>
      </c>
      <c r="Y2156" s="104">
        <f>W2156+V2156+SUM($U$2130:U2156)-$X$2130</f>
        <v>11.547389419774307</v>
      </c>
      <c r="Z2156" s="42"/>
      <c r="AA2156" s="1">
        <f t="shared" si="2527"/>
        <v>2.0277098552116304E-2</v>
      </c>
      <c r="AB2156" s="41">
        <f t="shared" si="2519"/>
        <v>0.13108577031198324</v>
      </c>
      <c r="AC2156" s="48">
        <f t="shared" si="2520"/>
        <v>17.540335240767476</v>
      </c>
      <c r="AD2156" s="48">
        <f t="shared" si="2521"/>
        <v>3.1910489616447522</v>
      </c>
      <c r="AE2156" s="48">
        <f t="shared" si="2522"/>
        <v>3.7537372272113063</v>
      </c>
      <c r="AF2156" s="48">
        <f t="shared" si="2523"/>
        <v>3.1910489616447513</v>
      </c>
      <c r="AG2156" s="238">
        <f t="shared" si="2524"/>
        <v>0.5626793314837415</v>
      </c>
      <c r="AH2156" s="48">
        <f t="shared" si="2525"/>
        <v>8.9340828139004104E-6</v>
      </c>
      <c r="AI2156" s="48">
        <f>AE2156+AC2156+SUM($AB$2130:AB2156)</f>
        <v>23.463128467376318</v>
      </c>
      <c r="AJ2156" s="48">
        <f>AE2156+AC2156+SUM($AB$2129:AB2156)-$AI$2130</f>
        <v>22.259735870733458</v>
      </c>
      <c r="AK2156" s="46"/>
      <c r="AL2156" s="86"/>
      <c r="AM2156" s="41"/>
      <c r="AN2156" s="41"/>
      <c r="AO2156" s="41"/>
      <c r="AP2156" s="41"/>
      <c r="AQ2156"/>
      <c r="AR2156" s="41"/>
      <c r="AT2156" s="41"/>
      <c r="AU2156" s="41"/>
      <c r="AW2156" s="22"/>
      <c r="AX2156" s="22"/>
      <c r="AY2156" s="22"/>
      <c r="AZ2156" s="22"/>
      <c r="BA2156" s="22"/>
      <c r="BB2156" s="22"/>
    </row>
    <row r="2157" spans="1:54" ht="14.4" x14ac:dyDescent="0.3">
      <c r="A2157" s="19"/>
      <c r="B2157" s="19"/>
      <c r="C2157" s="19"/>
      <c r="D2157" s="22"/>
      <c r="E2157" s="32">
        <v>40610.586805555555</v>
      </c>
      <c r="F2157" s="21">
        <f t="shared" si="2515"/>
        <v>711.92222222222335</v>
      </c>
      <c r="G2157" s="21">
        <f t="shared" si="2526"/>
        <v>711.92222222222335</v>
      </c>
      <c r="H2157" s="21"/>
      <c r="I2157" s="50">
        <v>1037</v>
      </c>
      <c r="J2157" s="21">
        <v>40915</v>
      </c>
      <c r="K2157" s="21">
        <v>26333</v>
      </c>
      <c r="L2157" s="21">
        <v>54</v>
      </c>
      <c r="M2157" s="124">
        <v>5.77</v>
      </c>
      <c r="R2157" s="22"/>
      <c r="S2157" s="22"/>
      <c r="T2157" s="22"/>
      <c r="U2157" s="52">
        <f t="shared" si="2516"/>
        <v>8.3534147802082487E-2</v>
      </c>
      <c r="V2157" s="52">
        <f t="shared" si="2517"/>
        <v>11.177543931832876</v>
      </c>
      <c r="W2157" s="52">
        <f t="shared" si="2518"/>
        <v>6.8560314137998291E-2</v>
      </c>
      <c r="X2157" s="247">
        <f>W2157+V2157+SUM($U$2130:U2157)</f>
        <v>11.714068010870562</v>
      </c>
      <c r="Y2157" s="104">
        <f>W2157+V2157+SUM($U$2130:U2157)-$X$2130</f>
        <v>11.712067372184084</v>
      </c>
      <c r="Z2157" s="42"/>
      <c r="AA2157" s="1">
        <f t="shared" si="2527"/>
        <v>1.4151048838806522E-2</v>
      </c>
      <c r="AB2157" s="41">
        <f t="shared" si="2519"/>
        <v>0.12979150333506265</v>
      </c>
      <c r="AC2157" s="48">
        <f t="shared" si="2520"/>
        <v>17.367151861578328</v>
      </c>
      <c r="AD2157" s="48">
        <f t="shared" si="2521"/>
        <v>3.1595423436269159</v>
      </c>
      <c r="AE2157" s="48">
        <f t="shared" si="2522"/>
        <v>3.7166749425586394</v>
      </c>
      <c r="AF2157" s="48">
        <f t="shared" si="2523"/>
        <v>3.1595423436269159</v>
      </c>
      <c r="AG2157" s="238">
        <f t="shared" si="2524"/>
        <v>0.55712375305900563</v>
      </c>
      <c r="AH2157" s="48">
        <f t="shared" si="2525"/>
        <v>8.8458727181166769E-6</v>
      </c>
      <c r="AI2157" s="48">
        <f>AE2157+AC2157+SUM($AB$2130:AB2157)</f>
        <v>23.382674306869564</v>
      </c>
      <c r="AJ2157" s="48">
        <f>AE2157+AC2157+SUM($AB$2129:AB2157)-$AI$2130</f>
        <v>22.179281710226704</v>
      </c>
      <c r="AK2157" s="46"/>
      <c r="AL2157" s="86"/>
      <c r="AM2157" s="41"/>
      <c r="AN2157" s="41"/>
      <c r="AO2157" s="41"/>
      <c r="AP2157" s="41"/>
      <c r="AQ2157"/>
      <c r="AR2157" s="41"/>
      <c r="AT2157" s="41"/>
      <c r="AU2157" s="41"/>
      <c r="AW2157" s="22"/>
      <c r="AX2157" s="22"/>
      <c r="AY2157" s="22"/>
      <c r="AZ2157" s="22"/>
      <c r="BA2157" s="22"/>
      <c r="BB2157" s="22"/>
    </row>
    <row r="2158" spans="1:54" ht="14.4" x14ac:dyDescent="0.3">
      <c r="A2158" s="19"/>
      <c r="B2158" s="19"/>
      <c r="C2158" s="19"/>
      <c r="D2158" s="22"/>
      <c r="E2158" s="32">
        <v>40660.409722222219</v>
      </c>
      <c r="F2158" s="21">
        <f t="shared" si="2515"/>
        <v>761.7451388888876</v>
      </c>
      <c r="G2158" s="21">
        <f t="shared" si="2526"/>
        <v>761.7451388888876</v>
      </c>
      <c r="H2158" s="21"/>
      <c r="I2158" s="50">
        <v>1037</v>
      </c>
      <c r="J2158" s="21">
        <v>38755</v>
      </c>
      <c r="K2158" s="21">
        <v>25863</v>
      </c>
      <c r="L2158" s="21">
        <v>10</v>
      </c>
      <c r="M2158" s="124">
        <v>5.77</v>
      </c>
      <c r="R2158" s="22"/>
      <c r="S2158" s="22"/>
      <c r="T2158" s="22"/>
      <c r="U2158" s="52">
        <f t="shared" si="2516"/>
        <v>8.2043203000237694E-2</v>
      </c>
      <c r="V2158" s="52">
        <f t="shared" si="2517"/>
        <v>10.978043470512045</v>
      </c>
      <c r="W2158" s="52">
        <f t="shared" si="2518"/>
        <v>6.7336627218738843E-2</v>
      </c>
      <c r="X2158" s="247">
        <f>W2158+V2158+SUM($U$2130:U2158)</f>
        <v>11.595387065630709</v>
      </c>
      <c r="Y2158" s="104">
        <f>W2158+V2158+SUM($U$2130:U2158)-$X$2130</f>
        <v>11.59338642694423</v>
      </c>
      <c r="Z2158" s="42"/>
      <c r="AA2158" s="1">
        <f t="shared" si="2527"/>
        <v>9.0539094325258127E-3</v>
      </c>
      <c r="AB2158" s="41">
        <f t="shared" si="2519"/>
        <v>0.12293950169254193</v>
      </c>
      <c r="AC2158" s="48">
        <f t="shared" si="2520"/>
        <v>16.450298677635786</v>
      </c>
      <c r="AD2158" s="48">
        <f t="shared" si="2521"/>
        <v>2.9927426011795459</v>
      </c>
      <c r="AE2158" s="48">
        <f t="shared" si="2522"/>
        <v>3.5204628473386301</v>
      </c>
      <c r="AF2158" s="48">
        <f t="shared" si="2523"/>
        <v>2.9927426011795455</v>
      </c>
      <c r="AG2158" s="238">
        <f t="shared" si="2524"/>
        <v>0.5277118672809914</v>
      </c>
      <c r="AH2158" s="48">
        <f t="shared" si="2525"/>
        <v>8.3788780933792433E-6</v>
      </c>
      <c r="AI2158" s="48">
        <f>AE2158+AC2158+SUM($AB$2130:AB2158)</f>
        <v>22.392548529399555</v>
      </c>
      <c r="AJ2158" s="48">
        <f>AE2158+AC2158+SUM($AB$2129:AB2158)-$AI$2130</f>
        <v>21.189155932756695</v>
      </c>
      <c r="AK2158" s="46"/>
      <c r="AL2158" s="86"/>
      <c r="AM2158" s="41"/>
      <c r="AN2158" s="41"/>
      <c r="AO2158" s="41"/>
      <c r="AP2158" s="41"/>
      <c r="AQ2158"/>
      <c r="AR2158" s="41"/>
      <c r="AT2158" s="41"/>
      <c r="AU2158" s="41"/>
      <c r="AW2158" s="22"/>
      <c r="AX2158" s="22"/>
      <c r="AY2158" s="22"/>
      <c r="AZ2158" s="22"/>
      <c r="BA2158" s="22"/>
      <c r="BB2158" s="22"/>
    </row>
    <row r="2159" spans="1:54" ht="14.4" x14ac:dyDescent="0.3">
      <c r="A2159" s="19"/>
      <c r="B2159" s="19"/>
      <c r="C2159" s="19"/>
      <c r="D2159" s="22"/>
      <c r="E2159" s="32">
        <v>40700.593055555553</v>
      </c>
      <c r="F2159" s="21">
        <f t="shared" si="2515"/>
        <v>801.9284722222219</v>
      </c>
      <c r="G2159" s="21">
        <f t="shared" si="2526"/>
        <v>801.9284722222219</v>
      </c>
      <c r="H2159" s="21"/>
      <c r="I2159" s="50">
        <v>1037</v>
      </c>
      <c r="J2159" s="21">
        <v>40844</v>
      </c>
      <c r="K2159" s="21">
        <v>25671</v>
      </c>
      <c r="L2159" s="21">
        <v>27</v>
      </c>
      <c r="M2159" s="124">
        <v>5.77</v>
      </c>
      <c r="R2159" s="22"/>
      <c r="S2159" s="22"/>
      <c r="T2159" s="22"/>
      <c r="U2159" s="52">
        <f t="shared" si="2516"/>
        <v>8.14341361875692E-2</v>
      </c>
      <c r="V2159" s="52">
        <f t="shared" si="2517"/>
        <v>10.896545409717152</v>
      </c>
      <c r="W2159" s="52">
        <f t="shared" si="2518"/>
        <v>6.68367380942754E-2</v>
      </c>
      <c r="X2159" s="247">
        <f>W2159+V2159+SUM($U$2130:U2159)</f>
        <v>11.594823251898923</v>
      </c>
      <c r="Y2159" s="104">
        <f>W2159+V2159+SUM($U$2130:U2159)-$X$2130</f>
        <v>11.592822613212444</v>
      </c>
      <c r="Z2159" s="42"/>
      <c r="AA2159" s="1">
        <f t="shared" si="2527"/>
        <v>1.4755132454181212E-4</v>
      </c>
      <c r="AB2159" s="41">
        <f t="shared" si="2519"/>
        <v>0.12956627550329461</v>
      </c>
      <c r="AC2159" s="48">
        <f t="shared" si="2520"/>
        <v>17.337014557846885</v>
      </c>
      <c r="AD2159" s="48">
        <f t="shared" si="2521"/>
        <v>3.1540595743149886</v>
      </c>
      <c r="AE2159" s="48">
        <f t="shared" si="2522"/>
        <v>3.7102253783176113</v>
      </c>
      <c r="AF2159" s="48">
        <f t="shared" si="2523"/>
        <v>3.1540595743149882</v>
      </c>
      <c r="AG2159" s="238">
        <f t="shared" si="2524"/>
        <v>0.55615697348019122</v>
      </c>
      <c r="AH2159" s="48">
        <f t="shared" si="2525"/>
        <v>8.8305224318405846E-6</v>
      </c>
      <c r="AI2159" s="48">
        <f>AE2159+AC2159+SUM($AB$2130:AB2159)</f>
        <v>23.598593216092929</v>
      </c>
      <c r="AJ2159" s="48">
        <f>AE2159+AC2159+SUM($AB$2129:AB2159)-$AI$2130</f>
        <v>22.395200619450069</v>
      </c>
      <c r="AK2159" s="46"/>
      <c r="AL2159" s="86"/>
      <c r="AM2159" s="41"/>
      <c r="AN2159" s="41"/>
      <c r="AO2159" s="41"/>
      <c r="AP2159" s="41"/>
      <c r="AQ2159"/>
      <c r="AR2159" s="41"/>
      <c r="AT2159" s="41"/>
      <c r="AU2159" s="41"/>
      <c r="AW2159" s="22"/>
      <c r="AX2159" s="22"/>
      <c r="AY2159" s="22"/>
      <c r="AZ2159" s="22"/>
      <c r="BA2159" s="22"/>
      <c r="BB2159" s="22"/>
    </row>
    <row r="2160" spans="1:54" ht="14.4" x14ac:dyDescent="0.3">
      <c r="A2160" s="19"/>
      <c r="B2160" s="19"/>
      <c r="C2160" s="19"/>
      <c r="D2160" s="22"/>
      <c r="E2160" s="32">
        <v>40749.647222222222</v>
      </c>
      <c r="F2160" s="21">
        <f t="shared" si="2515"/>
        <v>850.98263888889051</v>
      </c>
      <c r="G2160" s="21">
        <f t="shared" si="2526"/>
        <v>850.98263888889051</v>
      </c>
      <c r="H2160" s="21"/>
      <c r="I2160" s="50">
        <v>1037</v>
      </c>
      <c r="J2160" s="21">
        <v>38552</v>
      </c>
      <c r="K2160" s="21">
        <v>25993</v>
      </c>
      <c r="L2160" s="21" t="s">
        <v>192</v>
      </c>
      <c r="M2160" s="124">
        <v>5.77</v>
      </c>
      <c r="R2160" s="22"/>
      <c r="S2160" s="22"/>
      <c r="T2160" s="22"/>
      <c r="U2160" s="52">
        <f t="shared" si="2516"/>
        <v>8.2455591987981997E-2</v>
      </c>
      <c r="V2160" s="52">
        <f t="shared" si="2517"/>
        <v>11.033224449175254</v>
      </c>
      <c r="W2160" s="52">
        <f t="shared" si="2518"/>
        <v>6.7675093813427623E-2</v>
      </c>
      <c r="X2160" s="247">
        <f>W2160+V2160+SUM($U$2130:U2160)</f>
        <v>11.814796239064158</v>
      </c>
      <c r="Y2160" s="104">
        <f>W2160+V2160+SUM($U$2130:U2160)-$X$2130</f>
        <v>11.81279560037768</v>
      </c>
      <c r="Z2160" s="42"/>
      <c r="AA2160" s="1">
        <f t="shared" si="2527"/>
        <v>6.6122363137174672E-4</v>
      </c>
      <c r="AB2160" s="41">
        <f t="shared" si="2519"/>
        <v>0.12229554042706429</v>
      </c>
      <c r="AC2160" s="48">
        <f t="shared" si="2520"/>
        <v>16.364131457107852</v>
      </c>
      <c r="AD2160" s="48">
        <f t="shared" si="2521"/>
        <v>2.9770665142736128</v>
      </c>
      <c r="AE2160" s="48">
        <f t="shared" si="2522"/>
        <v>3.5020225439452681</v>
      </c>
      <c r="AF2160" s="48">
        <f t="shared" si="2523"/>
        <v>2.9770665142736119</v>
      </c>
      <c r="AG2160" s="238">
        <f t="shared" si="2524"/>
        <v>0.52494769468240943</v>
      </c>
      <c r="AH2160" s="48">
        <f t="shared" si="2525"/>
        <v>8.3349892467025308E-6</v>
      </c>
      <c r="AI2160" s="48">
        <f>AE2160+AC2160+SUM($AB$2130:AB2160)</f>
        <v>22.539802821408621</v>
      </c>
      <c r="AJ2160" s="48">
        <f>AE2160+AC2160+SUM($AB$2129:AB2160)-$AI$2130</f>
        <v>21.336410224765761</v>
      </c>
      <c r="AK2160" s="46"/>
      <c r="AL2160" s="86"/>
      <c r="AM2160" s="41"/>
      <c r="AN2160" s="41"/>
      <c r="AO2160" s="41"/>
      <c r="AP2160" s="41"/>
      <c r="AQ2160"/>
      <c r="AR2160" s="41"/>
      <c r="AT2160" s="41"/>
      <c r="AU2160" s="41"/>
      <c r="AW2160" s="22"/>
      <c r="AX2160" s="22"/>
      <c r="AY2160" s="22"/>
      <c r="AZ2160" s="22"/>
      <c r="BA2160" s="22"/>
      <c r="BB2160" s="22"/>
    </row>
    <row r="2161" spans="1:92" ht="14.4" x14ac:dyDescent="0.3">
      <c r="A2161" s="19"/>
      <c r="B2161" s="19"/>
      <c r="C2161" s="19"/>
      <c r="D2161" s="22"/>
      <c r="E2161" s="32">
        <v>40800.591666666667</v>
      </c>
      <c r="F2161" s="21">
        <f t="shared" si="2515"/>
        <v>901.92708333333576</v>
      </c>
      <c r="G2161" s="21">
        <f t="shared" si="2526"/>
        <v>901.92708333333576</v>
      </c>
      <c r="H2161" s="21"/>
      <c r="I2161" s="50">
        <v>1037</v>
      </c>
      <c r="J2161" s="21">
        <v>39076</v>
      </c>
      <c r="K2161" s="21">
        <v>28291</v>
      </c>
      <c r="L2161" s="21">
        <v>57</v>
      </c>
      <c r="M2161" s="124">
        <v>5.77</v>
      </c>
      <c r="O2161" s="40"/>
      <c r="R2161" s="22"/>
      <c r="S2161" s="22"/>
      <c r="T2161" s="22"/>
      <c r="U2161" s="52">
        <f t="shared" si="2516"/>
        <v>8.9745360402108218E-2</v>
      </c>
      <c r="V2161" s="52">
        <f t="shared" si="2517"/>
        <v>12.008654364314127</v>
      </c>
      <c r="W2161" s="52">
        <f t="shared" si="2518"/>
        <v>7.3658141771849373E-2</v>
      </c>
      <c r="X2161" s="247">
        <f>W2161+V2161+SUM($U$2130:U2161)</f>
        <v>12.885954562563562</v>
      </c>
      <c r="Y2161" s="104">
        <f>W2161+V2161+SUM($U$2130:U2161)-$X$2130</f>
        <v>12.883953923877083</v>
      </c>
      <c r="Z2161" s="42"/>
      <c r="AA2161" s="1">
        <f t="shared" si="2527"/>
        <v>8.9292163917540149E-3</v>
      </c>
      <c r="AB2161" s="41">
        <f t="shared" si="2519"/>
        <v>0.12395778526997209</v>
      </c>
      <c r="AC2161" s="48">
        <f t="shared" si="2520"/>
        <v>16.586553248027247</v>
      </c>
      <c r="AD2161" s="48">
        <f t="shared" si="2521"/>
        <v>3.0175308962376972</v>
      </c>
      <c r="AE2161" s="48">
        <f t="shared" si="2522"/>
        <v>3.5496221448227141</v>
      </c>
      <c r="AF2161" s="48">
        <f t="shared" si="2523"/>
        <v>3.0175308962376959</v>
      </c>
      <c r="AG2161" s="238">
        <f t="shared" si="2524"/>
        <v>0.53208280030633504</v>
      </c>
      <c r="AH2161" s="48">
        <f t="shared" si="2525"/>
        <v>8.4482786834443881E-6</v>
      </c>
      <c r="AI2161" s="48">
        <f>AE2161+AC2161+SUM($AB$2130:AB2161)</f>
        <v>22.933781998475428</v>
      </c>
      <c r="AJ2161" s="48">
        <f>AE2161+AC2161+SUM($AB$2129:AB2161)-$AI$2130</f>
        <v>21.730389401832568</v>
      </c>
      <c r="AK2161" s="46"/>
      <c r="AL2161" s="86"/>
      <c r="AM2161" s="41"/>
      <c r="AN2161" s="41"/>
      <c r="AO2161" s="41"/>
      <c r="AP2161" s="41"/>
      <c r="AQ2161"/>
      <c r="AR2161" s="41"/>
      <c r="AT2161" s="41"/>
      <c r="AU2161" s="41"/>
      <c r="AW2161" s="22"/>
      <c r="AX2161" s="22"/>
      <c r="AY2161" s="22"/>
      <c r="AZ2161" s="22"/>
      <c r="BA2161" s="22"/>
      <c r="BB2161" s="22"/>
    </row>
    <row r="2162" spans="1:92" ht="14.4" x14ac:dyDescent="0.3">
      <c r="A2162" s="19"/>
      <c r="B2162" s="19"/>
      <c r="C2162" s="19"/>
      <c r="D2162" s="22"/>
      <c r="E2162" s="32">
        <v>40855.479861111111</v>
      </c>
      <c r="F2162" s="21">
        <f t="shared" si="2515"/>
        <v>956.81527777777956</v>
      </c>
      <c r="G2162" s="21">
        <f t="shared" si="2526"/>
        <v>956.81527777777956</v>
      </c>
      <c r="H2162" s="21"/>
      <c r="I2162" s="50">
        <v>1037</v>
      </c>
      <c r="J2162" s="21">
        <v>45395</v>
      </c>
      <c r="K2162" s="21">
        <v>31897</v>
      </c>
      <c r="L2162" s="21">
        <v>24</v>
      </c>
      <c r="M2162" s="124">
        <v>5.77</v>
      </c>
      <c r="O2162" s="40"/>
      <c r="R2162" s="22"/>
      <c r="S2162" s="22"/>
      <c r="T2162" s="22"/>
      <c r="U2162" s="52">
        <f t="shared" si="2516"/>
        <v>0.10118439647753864</v>
      </c>
      <c r="V2162" s="52">
        <f t="shared" si="2517"/>
        <v>13.539289818618208</v>
      </c>
      <c r="W2162" s="52">
        <f t="shared" si="2518"/>
        <v>8.3046684390678291E-2</v>
      </c>
      <c r="X2162" s="247">
        <f>W2162+V2162+SUM($U$2130:U2162)</f>
        <v>14.527162955964011</v>
      </c>
      <c r="Y2162" s="104">
        <f>W2162+V2162+SUM($U$2130:U2162)-$X$2130</f>
        <v>14.525162317277532</v>
      </c>
      <c r="Z2162" s="42"/>
      <c r="AA2162" s="1">
        <f t="shared" si="2527"/>
        <v>1.9280156383327657E-2</v>
      </c>
      <c r="AB2162" s="41">
        <f t="shared" si="2519"/>
        <v>0.14400306229732784</v>
      </c>
      <c r="AC2162" s="48">
        <f t="shared" si="2520"/>
        <v>19.268773280125828</v>
      </c>
      <c r="AD2162" s="48">
        <f t="shared" si="2521"/>
        <v>3.5054973649992389</v>
      </c>
      <c r="AE2162" s="48">
        <f t="shared" si="2522"/>
        <v>4.1236333622742132</v>
      </c>
      <c r="AF2162" s="48">
        <f t="shared" si="2523"/>
        <v>3.5054973649992385</v>
      </c>
      <c r="AG2162" s="238">
        <f t="shared" si="2524"/>
        <v>0.618126182820813</v>
      </c>
      <c r="AH2162" s="48">
        <f t="shared" si="2525"/>
        <v>9.8144541620165351E-6</v>
      </c>
      <c r="AI2162" s="48">
        <f>AE2162+AC2162+SUM($AB$2130:AB2162)</f>
        <v>26.334016310322838</v>
      </c>
      <c r="AJ2162" s="48">
        <f>AE2162+AC2162+SUM($AB$2129:AB2162)-$AI$2130</f>
        <v>25.130623713679977</v>
      </c>
      <c r="AK2162" s="46"/>
      <c r="AL2162" s="86"/>
      <c r="AM2162" s="41"/>
      <c r="AN2162" s="41"/>
      <c r="AO2162" s="41"/>
      <c r="AP2162" s="41"/>
      <c r="AQ2162"/>
      <c r="AR2162" s="41"/>
      <c r="AT2162" s="41"/>
      <c r="AU2162" s="41"/>
      <c r="AW2162" s="22"/>
      <c r="AX2162" s="22"/>
      <c r="AY2162" s="22"/>
      <c r="AZ2162" s="22"/>
      <c r="BA2162" s="22"/>
      <c r="BB2162" s="22"/>
    </row>
    <row r="2163" spans="1:92" ht="14.4" x14ac:dyDescent="0.3">
      <c r="A2163" s="19"/>
      <c r="B2163" s="19"/>
      <c r="C2163" s="19"/>
      <c r="D2163" s="22"/>
      <c r="E2163" s="32">
        <v>40945.595833333333</v>
      </c>
      <c r="F2163" s="21">
        <f t="shared" si="2515"/>
        <v>1046.9312500000015</v>
      </c>
      <c r="G2163" s="21">
        <f t="shared" si="2526"/>
        <v>1046.9312500000015</v>
      </c>
      <c r="H2163" s="21"/>
      <c r="I2163" s="50">
        <v>1037</v>
      </c>
      <c r="J2163" s="21">
        <v>49506</v>
      </c>
      <c r="K2163" s="21">
        <v>35271</v>
      </c>
      <c r="L2163" s="21">
        <v>31</v>
      </c>
      <c r="M2163" s="124">
        <v>5.77</v>
      </c>
      <c r="O2163" s="40"/>
      <c r="R2163" s="22"/>
      <c r="S2163" s="22"/>
      <c r="T2163" s="22"/>
      <c r="U2163" s="52">
        <f t="shared" si="2516"/>
        <v>0.11188747682099462</v>
      </c>
      <c r="V2163" s="52">
        <f t="shared" si="2517"/>
        <v>14.971448449461795</v>
      </c>
      <c r="W2163" s="52">
        <f t="shared" si="2518"/>
        <v>9.1831194317447226E-2</v>
      </c>
      <c r="X2163" s="247">
        <f>W2163+V2163+SUM($U$2130:U2163)</f>
        <v>16.07999357355536</v>
      </c>
      <c r="Y2163" s="104">
        <f>W2163+V2163+SUM($U$2130:U2163)-$X$2130</f>
        <v>16.077992934868881</v>
      </c>
      <c r="Z2163" s="42"/>
      <c r="AA2163" s="1">
        <f t="shared" si="2527"/>
        <v>2.2175676640236768E-2</v>
      </c>
      <c r="AB2163" s="41">
        <f t="shared" si="2519"/>
        <v>0.15704407097899575</v>
      </c>
      <c r="AC2163" s="48">
        <f t="shared" si="2520"/>
        <v>21.013765613083141</v>
      </c>
      <c r="AD2163" s="48">
        <f t="shared" si="2521"/>
        <v>3.8229574303701357</v>
      </c>
      <c r="AE2163" s="48">
        <f t="shared" si="2522"/>
        <v>4.4970722157230352</v>
      </c>
      <c r="AF2163" s="48">
        <f t="shared" si="2523"/>
        <v>3.8229574303701352</v>
      </c>
      <c r="AG2163" s="238">
        <f t="shared" si="2524"/>
        <v>0.67410408209554273</v>
      </c>
      <c r="AH2163" s="48">
        <f t="shared" si="2525"/>
        <v>1.0703257357523749E-5</v>
      </c>
      <c r="AI2163" s="48">
        <f>AE2163+AC2163+SUM($AB$2130:AB2163)</f>
        <v>28.609491567707966</v>
      </c>
      <c r="AJ2163" s="48">
        <f>AE2163+AC2163+SUM($AB$2129:AB2163)-$AI$2130</f>
        <v>27.406098971065106</v>
      </c>
      <c r="AK2163" s="46"/>
      <c r="AL2163" s="86"/>
      <c r="AM2163" s="41"/>
      <c r="AN2163" s="41"/>
      <c r="AO2163" s="41"/>
      <c r="AP2163" s="41"/>
      <c r="AQ2163"/>
      <c r="AR2163" s="41"/>
      <c r="AT2163" s="41"/>
      <c r="AU2163" s="41"/>
      <c r="AW2163" s="22"/>
      <c r="AX2163" s="22"/>
      <c r="AY2163" s="22"/>
      <c r="AZ2163" s="22"/>
      <c r="BA2163" s="22"/>
      <c r="BB2163" s="22"/>
    </row>
    <row r="2164" spans="1:92" ht="14.4" x14ac:dyDescent="0.3">
      <c r="A2164" s="19"/>
      <c r="B2164" s="19"/>
      <c r="C2164" s="19"/>
      <c r="D2164" s="22"/>
      <c r="E2164" s="32">
        <v>41017.445833333331</v>
      </c>
      <c r="F2164" s="21">
        <f t="shared" si="2515"/>
        <v>1118.78125</v>
      </c>
      <c r="G2164" s="21">
        <f t="shared" si="2526"/>
        <v>1118.78125</v>
      </c>
      <c r="H2164" s="21"/>
      <c r="I2164" s="50">
        <v>1037</v>
      </c>
      <c r="J2164" s="21">
        <v>49312</v>
      </c>
      <c r="K2164" s="21">
        <v>38197</v>
      </c>
      <c r="L2164" s="21">
        <v>17</v>
      </c>
      <c r="M2164" s="124">
        <v>5.77</v>
      </c>
      <c r="O2164" s="40"/>
      <c r="R2164" s="22"/>
      <c r="S2164" s="22"/>
      <c r="T2164" s="22"/>
      <c r="U2164" s="52">
        <f t="shared" si="2516"/>
        <v>0.12116940126822408</v>
      </c>
      <c r="V2164" s="52">
        <f t="shared" si="2517"/>
        <v>16.213444938450628</v>
      </c>
      <c r="W2164" s="52">
        <f t="shared" si="2518"/>
        <v>9.9449296287134809E-2</v>
      </c>
      <c r="X2164" s="247">
        <f>W2164+V2164+SUM($U$2130:U2164)</f>
        <v>17.450777565782104</v>
      </c>
      <c r="Y2164" s="104">
        <f>W2164+V2164+SUM($U$2130:U2164)-$X$2130</f>
        <v>17.448776927095626</v>
      </c>
      <c r="Z2164" s="42"/>
      <c r="AA2164" s="1">
        <f t="shared" si="2527"/>
        <v>2.0393067680814385E-2</v>
      </c>
      <c r="AB2164" s="41">
        <f t="shared" si="2519"/>
        <v>0.15642865972036196</v>
      </c>
      <c r="AC2164" s="48">
        <f t="shared" si="2520"/>
        <v>20.931418614154968</v>
      </c>
      <c r="AD2164" s="48">
        <f t="shared" si="2521"/>
        <v>3.8079763423910666</v>
      </c>
      <c r="AE2164" s="48">
        <f t="shared" si="2522"/>
        <v>4.4794494627264232</v>
      </c>
      <c r="AF2164" s="48">
        <f t="shared" si="2523"/>
        <v>3.8079763423910657</v>
      </c>
      <c r="AG2164" s="238">
        <f t="shared" si="2524"/>
        <v>0.67146245902103585</v>
      </c>
      <c r="AH2164" s="48">
        <f t="shared" si="2525"/>
        <v>1.0661314321783442E-5</v>
      </c>
      <c r="AI2164" s="48">
        <f>AE2164+AC2164+SUM($AB$2130:AB2164)</f>
        <v>28.665950475503546</v>
      </c>
      <c r="AJ2164" s="48">
        <f>AE2164+AC2164+SUM($AB$2129:AB2164)-$AI$2130</f>
        <v>27.462557878860686</v>
      </c>
      <c r="AK2164" s="46"/>
      <c r="AL2164" s="86"/>
      <c r="AM2164" s="41"/>
      <c r="AN2164" s="41"/>
      <c r="AO2164" s="41"/>
      <c r="AP2164" s="41"/>
      <c r="AQ2164"/>
      <c r="AR2164" s="41"/>
      <c r="AT2164" s="41"/>
      <c r="AU2164" s="41"/>
      <c r="AW2164" s="22"/>
      <c r="AX2164" s="22"/>
      <c r="AY2164" s="22"/>
      <c r="AZ2164" s="22"/>
      <c r="BA2164" s="22"/>
      <c r="BB2164" s="22"/>
    </row>
    <row r="2165" spans="1:92" ht="14.4" x14ac:dyDescent="0.3">
      <c r="A2165" s="19"/>
      <c r="B2165" s="19"/>
      <c r="C2165" s="19"/>
      <c r="D2165" s="22"/>
      <c r="E2165" s="32">
        <v>41085.636111111111</v>
      </c>
      <c r="F2165" s="21">
        <f t="shared" si="2515"/>
        <v>1186.9715277777796</v>
      </c>
      <c r="G2165" s="21">
        <f t="shared" si="2526"/>
        <v>1186.9715277777796</v>
      </c>
      <c r="H2165" s="21"/>
      <c r="I2165" s="50">
        <v>1037</v>
      </c>
      <c r="J2165" s="21">
        <v>47700</v>
      </c>
      <c r="K2165" s="21">
        <v>37365</v>
      </c>
      <c r="L2165" s="21">
        <v>66</v>
      </c>
      <c r="M2165" s="124">
        <v>5.77</v>
      </c>
      <c r="O2165" s="40"/>
      <c r="R2165" s="22"/>
      <c r="S2165" s="22"/>
      <c r="T2165" s="22"/>
      <c r="U2165" s="52">
        <f t="shared" si="2516"/>
        <v>0.11853011174666055</v>
      </c>
      <c r="V2165" s="52">
        <f t="shared" si="2517"/>
        <v>15.860286675006092</v>
      </c>
      <c r="W2165" s="52">
        <f t="shared" si="2518"/>
        <v>9.728311008112657E-2</v>
      </c>
      <c r="X2165" s="247">
        <f>W2165+V2165+SUM($U$2130:U2165)</f>
        <v>17.213983227878224</v>
      </c>
      <c r="Y2165" s="104">
        <f>W2165+V2165+SUM($U$2130:U2165)-$X$2130</f>
        <v>17.211982589191745</v>
      </c>
      <c r="Z2165" s="42"/>
      <c r="AA2165" s="1">
        <f t="shared" si="2527"/>
        <v>1.2616746977512633E-2</v>
      </c>
      <c r="AB2165" s="41">
        <f t="shared" si="2519"/>
        <v>0.15131503627233259</v>
      </c>
      <c r="AC2165" s="48">
        <f t="shared" si="2520"/>
        <v>20.247174478731182</v>
      </c>
      <c r="AD2165" s="48">
        <f t="shared" si="2521"/>
        <v>3.6834943123794184</v>
      </c>
      <c r="AE2165" s="48">
        <f t="shared" si="2522"/>
        <v>4.3330171027751945</v>
      </c>
      <c r="AF2165" s="48">
        <f t="shared" si="2523"/>
        <v>3.6834943123794175</v>
      </c>
      <c r="AG2165" s="238">
        <f t="shared" si="2524"/>
        <v>0.64951247759781416</v>
      </c>
      <c r="AH2165" s="48">
        <f t="shared" si="2525"/>
        <v>1.0312797962951618E-5</v>
      </c>
      <c r="AI2165" s="48">
        <f>AE2165+AC2165+SUM($AB$2130:AB2165)</f>
        <v>27.986589016400863</v>
      </c>
      <c r="AJ2165" s="48">
        <f>AE2165+AC2165+SUM($AB$2129:AB2165)-$AI$2130</f>
        <v>26.783196419758003</v>
      </c>
      <c r="AK2165" s="46"/>
      <c r="AL2165" s="86"/>
      <c r="AM2165" s="41"/>
      <c r="AN2165" s="41"/>
      <c r="AO2165" s="41"/>
      <c r="AP2165" s="41"/>
      <c r="AQ2165"/>
      <c r="AR2165" s="41"/>
      <c r="AT2165" s="41"/>
      <c r="AU2165" s="41"/>
      <c r="AW2165" s="22"/>
      <c r="AX2165" s="22"/>
      <c r="AY2165" s="22"/>
      <c r="AZ2165" s="22"/>
      <c r="BA2165" s="22"/>
      <c r="BB2165" s="22"/>
    </row>
    <row r="2166" spans="1:92" ht="14.4" x14ac:dyDescent="0.3">
      <c r="A2166" s="19"/>
      <c r="B2166" s="19"/>
      <c r="C2166" s="19"/>
      <c r="D2166" s="22"/>
      <c r="E2166" s="32">
        <v>41131.456250000003</v>
      </c>
      <c r="F2166" s="21">
        <f t="shared" si="2515"/>
        <v>1232.7916666666715</v>
      </c>
      <c r="G2166" s="21">
        <f t="shared" si="2526"/>
        <v>1232.7916666666715</v>
      </c>
      <c r="H2166" s="21"/>
      <c r="I2166" s="50">
        <v>1037</v>
      </c>
      <c r="J2166" s="21">
        <v>49148</v>
      </c>
      <c r="K2166" s="21">
        <v>38421</v>
      </c>
      <c r="L2166" s="21">
        <v>34</v>
      </c>
      <c r="M2166" s="124">
        <v>5.77</v>
      </c>
      <c r="O2166" s="40"/>
      <c r="R2166" s="22"/>
      <c r="S2166" s="22"/>
      <c r="T2166" s="22"/>
      <c r="U2166" s="52">
        <f t="shared" si="2516"/>
        <v>0.12187997921633734</v>
      </c>
      <c r="V2166" s="52">
        <f t="shared" si="2517"/>
        <v>16.308526009378003</v>
      </c>
      <c r="W2166" s="52">
        <f t="shared" si="2518"/>
        <v>0.10003250026567548</v>
      </c>
      <c r="X2166" s="247">
        <f>W2166+V2166+SUM($U$2130:U2166)</f>
        <v>17.786851931651022</v>
      </c>
      <c r="Y2166" s="104">
        <f>W2166+V2166+SUM($U$2130:U2166)-$X$2130</f>
        <v>17.784851292964543</v>
      </c>
      <c r="Z2166" s="42"/>
      <c r="AA2166" s="1">
        <f t="shared" si="2527"/>
        <v>7.8789071814834612E-3</v>
      </c>
      <c r="AB2166" s="41">
        <f t="shared" si="2519"/>
        <v>0.1559084151512076</v>
      </c>
      <c r="AC2166" s="48">
        <f t="shared" si="2520"/>
        <v>20.861805687225999</v>
      </c>
      <c r="AD2166" s="48">
        <f t="shared" si="2521"/>
        <v>3.795311917501544</v>
      </c>
      <c r="AE2166" s="48">
        <f t="shared" si="2522"/>
        <v>4.4645518777189777</v>
      </c>
      <c r="AF2166" s="48">
        <f t="shared" si="2523"/>
        <v>3.7953119175015426</v>
      </c>
      <c r="AG2166" s="238">
        <f t="shared" si="2524"/>
        <v>0.66922933436011245</v>
      </c>
      <c r="AH2166" s="48">
        <f t="shared" si="2525"/>
        <v>1.062585732249782E-5</v>
      </c>
      <c r="AI2166" s="48">
        <f>AE2166+AC2166+SUM($AB$2130:AB2166)</f>
        <v>28.888663414990674</v>
      </c>
      <c r="AJ2166" s="48">
        <f>AE2166+AC2166+SUM($AB$2129:AB2166)-$AI$2130</f>
        <v>27.685270818347814</v>
      </c>
      <c r="AK2166" s="46"/>
      <c r="AL2166" s="86"/>
      <c r="AM2166" s="41"/>
      <c r="AN2166" s="41"/>
      <c r="AO2166" s="41"/>
      <c r="AP2166" s="41"/>
      <c r="AQ2166"/>
      <c r="AR2166" s="41"/>
      <c r="AT2166" s="41"/>
      <c r="AU2166" s="41"/>
      <c r="AW2166" s="22"/>
      <c r="AX2166" s="22"/>
      <c r="AY2166" s="22"/>
      <c r="AZ2166" s="22"/>
      <c r="BA2166" s="22"/>
      <c r="BB2166" s="22"/>
    </row>
    <row r="2167" spans="1:92" ht="14.4" x14ac:dyDescent="0.3">
      <c r="A2167" s="19"/>
      <c r="B2167" s="19"/>
      <c r="C2167" s="19"/>
      <c r="D2167" s="47" t="s">
        <v>126</v>
      </c>
      <c r="E2167" s="32">
        <v>41158.477777777778</v>
      </c>
      <c r="F2167" s="21">
        <f t="shared" si="2515"/>
        <v>1259.8131944444467</v>
      </c>
      <c r="G2167" s="21">
        <f t="shared" si="2526"/>
        <v>1259.8131944444467</v>
      </c>
      <c r="H2167" s="21"/>
      <c r="I2167" s="50">
        <v>1037</v>
      </c>
      <c r="J2167" s="21">
        <v>49129</v>
      </c>
      <c r="K2167" s="21">
        <v>38799</v>
      </c>
      <c r="L2167" s="21">
        <v>26</v>
      </c>
      <c r="M2167" s="124">
        <v>5.77</v>
      </c>
      <c r="O2167" s="40"/>
      <c r="R2167" s="22"/>
      <c r="S2167" s="22"/>
      <c r="T2167" s="22"/>
      <c r="U2167" s="52">
        <f t="shared" si="2516"/>
        <v>0.12307907950377846</v>
      </c>
      <c r="V2167" s="52">
        <f t="shared" si="2517"/>
        <v>16.468975316567946</v>
      </c>
      <c r="W2167" s="52">
        <f t="shared" si="2518"/>
        <v>0.10101665697946287</v>
      </c>
      <c r="X2167" s="247">
        <f>W2167+V2167+SUM($U$2130:U2167)</f>
        <v>18.07136447505853</v>
      </c>
      <c r="Y2167" s="104">
        <f>W2167+V2167+SUM($U$2130:U2167)-$X$2130</f>
        <v>18.069363836372052</v>
      </c>
      <c r="Z2167" s="42"/>
      <c r="AA2167" s="1">
        <f t="shared" si="2527"/>
        <v>4.5120222886808519E-3</v>
      </c>
      <c r="AB2167" s="41">
        <f t="shared" si="2519"/>
        <v>0.15584814291453727</v>
      </c>
      <c r="AC2167" s="48">
        <f t="shared" si="2520"/>
        <v>20.853740774959839</v>
      </c>
      <c r="AD2167" s="48">
        <f t="shared" si="2521"/>
        <v>3.7938446975448308</v>
      </c>
      <c r="AE2167" s="48">
        <f t="shared" si="2522"/>
        <v>4.4628259379925064</v>
      </c>
      <c r="AF2167" s="48">
        <f t="shared" si="2523"/>
        <v>3.7938446975448308</v>
      </c>
      <c r="AG2167" s="238">
        <f t="shared" si="2524"/>
        <v>0.66897061869817642</v>
      </c>
      <c r="AH2167" s="48">
        <f t="shared" si="2525"/>
        <v>1.0621749499409854E-5</v>
      </c>
      <c r="AI2167" s="48">
        <f>AE2167+AC2167+SUM($AB$2130:AB2167)</f>
        <v>29.034720705912576</v>
      </c>
      <c r="AJ2167" s="48">
        <f>AE2167+AC2167+SUM($AB$2129:AB2167)-$AI$2130</f>
        <v>27.831328109269716</v>
      </c>
      <c r="AK2167" s="46"/>
      <c r="AL2167" s="86"/>
      <c r="AM2167" s="41"/>
      <c r="AN2167" s="41"/>
      <c r="AO2167" s="41"/>
      <c r="AP2167" s="41"/>
      <c r="AQ2167"/>
      <c r="AR2167" s="41"/>
      <c r="AT2167" s="41"/>
      <c r="AU2167" s="41"/>
      <c r="AW2167" s="22"/>
      <c r="AX2167" s="22"/>
      <c r="AY2167" s="22"/>
      <c r="AZ2167" s="22"/>
      <c r="BA2167" s="22"/>
      <c r="BB2167" s="22"/>
    </row>
    <row r="2168" spans="1:92" ht="14.4" x14ac:dyDescent="0.3">
      <c r="A2168" s="19"/>
      <c r="B2168" s="19"/>
      <c r="C2168" s="19"/>
      <c r="D2168" s="22"/>
      <c r="E2168" s="32">
        <v>41192.584027777775</v>
      </c>
      <c r="F2168" s="21">
        <f t="shared" si="2515"/>
        <v>1293.9194444444438</v>
      </c>
      <c r="G2168" s="21">
        <f t="shared" si="2526"/>
        <v>1293.9194444444438</v>
      </c>
      <c r="H2168" s="21"/>
      <c r="I2168" s="50">
        <v>1037</v>
      </c>
      <c r="J2168" s="21">
        <v>5639</v>
      </c>
      <c r="K2168" s="21">
        <v>129</v>
      </c>
      <c r="L2168" s="21">
        <v>37</v>
      </c>
      <c r="M2168" s="124">
        <v>5.77</v>
      </c>
      <c r="O2168" s="40"/>
      <c r="R2168" s="22"/>
      <c r="S2168" s="22"/>
      <c r="T2168" s="22"/>
      <c r="U2168" s="52">
        <f t="shared" si="2516"/>
        <v>4.0921676476165418E-4</v>
      </c>
      <c r="V2168" s="52">
        <f t="shared" si="2517"/>
        <v>5.4756509596568609E-2</v>
      </c>
      <c r="W2168" s="52">
        <f t="shared" si="2518"/>
        <v>3.3586300549887137E-4</v>
      </c>
      <c r="X2168" s="250">
        <f>W2168+V2168+SUM($U$2168:U2168)</f>
        <v>5.5501589366829134E-2</v>
      </c>
      <c r="Y2168" s="256">
        <f>W2168+V2168+SUM($U$2168:U2168)+$Y$2167-$X$2168</f>
        <v>18.069363836372052</v>
      </c>
      <c r="Z2168" s="42"/>
      <c r="AA2168" s="1">
        <f t="shared" si="2527"/>
        <v>8.3959704135758133E-3</v>
      </c>
      <c r="AB2168" s="41">
        <f t="shared" si="2519"/>
        <v>1.7888165399154794E-2</v>
      </c>
      <c r="AC2168" s="48">
        <f t="shared" si="2520"/>
        <v>2.3935810667833364</v>
      </c>
      <c r="AD2168" s="48">
        <f t="shared" si="2521"/>
        <v>0.43545543873181425</v>
      </c>
      <c r="AE2168" s="48">
        <f t="shared" si="2522"/>
        <v>0.51224074303038392</v>
      </c>
      <c r="AF2168" s="48">
        <f t="shared" si="2523"/>
        <v>0.43545543873181397</v>
      </c>
      <c r="AG2168" s="238">
        <f t="shared" si="2524"/>
        <v>7.6784085139917663E-2</v>
      </c>
      <c r="AH2168" s="48">
        <f t="shared" si="2525"/>
        <v>1.219158652265915E-6</v>
      </c>
      <c r="AI2168" s="84">
        <f>AE2168+AC2168+SUM($AB$2168:AB2168)</f>
        <v>2.9237099752128755</v>
      </c>
      <c r="AJ2168" s="84">
        <f>AE2168+AC2168+SUM($AB$2168:AB2168)+$AJ$2167-$AI$2175</f>
        <v>28.383592543167421</v>
      </c>
      <c r="AK2168" s="46"/>
      <c r="AL2168" s="86"/>
      <c r="AM2168" s="41"/>
      <c r="AN2168" s="41"/>
      <c r="AO2168" s="41"/>
      <c r="AP2168" s="41"/>
      <c r="AQ2168"/>
      <c r="AR2168" s="41"/>
      <c r="AT2168" s="41"/>
      <c r="AU2168" s="41"/>
      <c r="AW2168" s="22"/>
      <c r="AX2168" s="22"/>
      <c r="AY2168" s="22"/>
      <c r="AZ2168" s="22"/>
      <c r="BA2168" s="22"/>
      <c r="BB2168" s="22"/>
    </row>
    <row r="2169" spans="1:92" ht="14.4" x14ac:dyDescent="0.3">
      <c r="A2169" s="19"/>
      <c r="B2169" s="19"/>
      <c r="C2169" s="19"/>
      <c r="D2169" s="22"/>
      <c r="E2169" s="32">
        <v>41211.59097222222</v>
      </c>
      <c r="F2169" s="21">
        <f t="shared" si="2515"/>
        <v>1312.9263888888891</v>
      </c>
      <c r="G2169" s="21">
        <f t="shared" si="2526"/>
        <v>1312.9263888888891</v>
      </c>
      <c r="H2169" s="21"/>
      <c r="I2169" s="50">
        <v>1037</v>
      </c>
      <c r="J2169" s="21">
        <v>17153</v>
      </c>
      <c r="K2169" s="21">
        <v>1270</v>
      </c>
      <c r="L2169" s="21">
        <v>66</v>
      </c>
      <c r="M2169" s="124">
        <v>5.77</v>
      </c>
      <c r="O2169" s="40"/>
      <c r="R2169" s="22"/>
      <c r="S2169" s="22"/>
      <c r="T2169" s="22"/>
      <c r="U2169" s="52">
        <f t="shared" si="2516"/>
        <v>4.0287231879635723E-3</v>
      </c>
      <c r="V2169" s="52">
        <f t="shared" si="2517"/>
        <v>0.53907571463288473</v>
      </c>
      <c r="W2169" s="52">
        <f t="shared" si="2518"/>
        <v>3.3065582711904393E-3</v>
      </c>
      <c r="X2169" s="247">
        <f>W2169+V2169+SUM($U$2168:U2169)</f>
        <v>0.54682021285680038</v>
      </c>
      <c r="Y2169" s="104">
        <f>W2169+V2169+SUM($U$2168:U2169)+$Y$2167-$X$2168</f>
        <v>18.560682459862022</v>
      </c>
      <c r="Z2169" s="42"/>
      <c r="AA2169" s="1">
        <f t="shared" si="2527"/>
        <v>8.0534163764685324E-3</v>
      </c>
      <c r="AB2169" s="41">
        <f t="shared" si="2519"/>
        <v>5.4413140821369416E-2</v>
      </c>
      <c r="AC2169" s="48">
        <f t="shared" si="2520"/>
        <v>7.2809179000770641</v>
      </c>
      <c r="AD2169" s="48">
        <f t="shared" si="2521"/>
        <v>1.3245907324998776</v>
      </c>
      <c r="AE2169" s="48">
        <f t="shared" si="2522"/>
        <v>1.5581602172725977</v>
      </c>
      <c r="AF2169" s="48">
        <f t="shared" si="2523"/>
        <v>1.3245907324998774</v>
      </c>
      <c r="AG2169" s="238">
        <f t="shared" si="2524"/>
        <v>0.23356577627327688</v>
      </c>
      <c r="AH2169" s="48">
        <f t="shared" si="2525"/>
        <v>3.7084994435746144E-6</v>
      </c>
      <c r="AI2169" s="48">
        <f>AE2169+AC2169+SUM($AB$2168:AB2169)</f>
        <v>8.9113794235701853</v>
      </c>
      <c r="AJ2169" s="48">
        <f>AE2169+AC2169+SUM($AB$2168:AB2169)+$AJ$2167-$AI$2175</f>
        <v>34.371261991524726</v>
      </c>
      <c r="AK2169" s="46"/>
      <c r="AL2169" s="86"/>
      <c r="AM2169" s="41"/>
      <c r="AN2169" s="41"/>
      <c r="AO2169" s="41"/>
      <c r="AP2169" s="41"/>
      <c r="AQ2169"/>
      <c r="AR2169" s="41"/>
      <c r="AT2169" s="41"/>
      <c r="AU2169" s="41"/>
      <c r="AW2169" s="22"/>
      <c r="AX2169" s="22"/>
      <c r="AY2169" s="22"/>
      <c r="AZ2169" s="22"/>
      <c r="BA2169" s="22"/>
      <c r="BB2169" s="22"/>
    </row>
    <row r="2170" spans="1:92" ht="14.4" x14ac:dyDescent="0.3">
      <c r="A2170" s="19"/>
      <c r="B2170" s="19"/>
      <c r="C2170" s="19"/>
      <c r="D2170" s="22"/>
      <c r="E2170" s="32">
        <v>41246.451388888891</v>
      </c>
      <c r="F2170" s="21">
        <f t="shared" si="2515"/>
        <v>1347.7868055555591</v>
      </c>
      <c r="G2170" s="21">
        <f t="shared" si="2526"/>
        <v>1347.7868055555591</v>
      </c>
      <c r="H2170" s="21"/>
      <c r="I2170" s="50">
        <v>1037</v>
      </c>
      <c r="J2170" s="21">
        <v>17680</v>
      </c>
      <c r="K2170" s="21">
        <v>2144</v>
      </c>
      <c r="L2170" s="21">
        <v>21</v>
      </c>
      <c r="M2170" s="124">
        <v>5.77</v>
      </c>
      <c r="O2170" s="40"/>
      <c r="R2170" s="22"/>
      <c r="S2170" s="22"/>
      <c r="T2170" s="22"/>
      <c r="U2170" s="52">
        <f t="shared" si="2516"/>
        <v>6.8012460747983467E-3</v>
      </c>
      <c r="V2170" s="52">
        <f t="shared" si="2517"/>
        <v>0.91006167887630307</v>
      </c>
      <c r="W2170" s="52">
        <f t="shared" si="2518"/>
        <v>5.5820952231750397E-3</v>
      </c>
      <c r="X2170" s="247">
        <f>W2170+V2170+SUM($U$2168:U2170)</f>
        <v>0.92688296012700166</v>
      </c>
      <c r="Y2170" s="104">
        <f>W2170+V2170+SUM($U$2168:U2170)+$Y$2167-$X$2168</f>
        <v>18.940745207132224</v>
      </c>
      <c r="Z2170" s="42"/>
      <c r="AA2170" s="1">
        <f t="shared" si="2527"/>
        <v>1.0633423240112376E-2</v>
      </c>
      <c r="AB2170" s="41">
        <f t="shared" si="2519"/>
        <v>5.6084902333225169E-2</v>
      </c>
      <c r="AC2170" s="48">
        <f t="shared" si="2520"/>
        <v>7.504613098196379</v>
      </c>
      <c r="AD2170" s="48">
        <f t="shared" si="2521"/>
        <v>1.3652867807729165</v>
      </c>
      <c r="AE2170" s="48">
        <f t="shared" si="2522"/>
        <v>1.6060323349489614</v>
      </c>
      <c r="AF2170" s="48">
        <f t="shared" si="2523"/>
        <v>1.3652867807729165</v>
      </c>
      <c r="AG2170" s="238">
        <f t="shared" si="2524"/>
        <v>0.24074173173856095</v>
      </c>
      <c r="AH2170" s="48">
        <f t="shared" si="2525"/>
        <v>3.822437483961942E-6</v>
      </c>
      <c r="AI2170" s="48">
        <f>AE2170+AC2170+SUM($AB$2168:AB2170)</f>
        <v>9.2390316416990892</v>
      </c>
      <c r="AJ2170" s="48">
        <f>AE2170+AC2170+SUM($AB$2168:AB2170)+$AJ$2167-$AI$2175</f>
        <v>34.69891420965363</v>
      </c>
      <c r="AK2170" s="46"/>
      <c r="AL2170" s="86"/>
      <c r="AM2170" s="41"/>
      <c r="AN2170" s="41"/>
      <c r="AO2170" s="41"/>
      <c r="AP2170" s="41"/>
      <c r="AQ2170"/>
      <c r="AR2170" s="41"/>
      <c r="AT2170" s="41"/>
      <c r="AU2170" s="41"/>
      <c r="AW2170" s="22"/>
      <c r="AX2170" s="22"/>
      <c r="AY2170" s="22"/>
      <c r="AZ2170" s="22"/>
      <c r="BA2170" s="22"/>
      <c r="BB2170" s="22"/>
    </row>
    <row r="2171" spans="1:92" ht="14.4" x14ac:dyDescent="0.3">
      <c r="A2171" s="19"/>
      <c r="B2171" s="19"/>
      <c r="C2171" s="19"/>
      <c r="D2171" s="22"/>
      <c r="E2171" s="32">
        <v>41277.652083333334</v>
      </c>
      <c r="F2171" s="21">
        <f t="shared" si="2515"/>
        <v>1378.9875000000029</v>
      </c>
      <c r="G2171" s="21">
        <f t="shared" si="2526"/>
        <v>1378.9875000000029</v>
      </c>
      <c r="H2171" s="21"/>
      <c r="I2171" s="50">
        <v>1037</v>
      </c>
      <c r="J2171" s="21">
        <v>19046</v>
      </c>
      <c r="K2171" s="21">
        <v>2938</v>
      </c>
      <c r="L2171" s="21">
        <v>70</v>
      </c>
      <c r="M2171" s="124">
        <v>5.77</v>
      </c>
      <c r="O2171" s="40"/>
      <c r="R2171" s="22"/>
      <c r="S2171" s="22"/>
      <c r="T2171" s="22"/>
      <c r="U2171" s="52">
        <f t="shared" si="2516"/>
        <v>9.3199911230212422E-3</v>
      </c>
      <c r="V2171" s="52">
        <f t="shared" si="2517"/>
        <v>1.2470901177885159</v>
      </c>
      <c r="W2171" s="52">
        <f t="shared" si="2518"/>
        <v>7.6493450399665432E-3</v>
      </c>
      <c r="X2171" s="247">
        <f>W2171+V2171+SUM($U$2168:U2171)</f>
        <v>1.2752986399790274</v>
      </c>
      <c r="Y2171" s="104">
        <f>W2171+V2171+SUM($U$2168:U2171)+$Y$2167-$X$2168</f>
        <v>19.289160886984249</v>
      </c>
      <c r="Z2171" s="42"/>
      <c r="AA2171" s="1">
        <f t="shared" si="2527"/>
        <v>1.3622024349544053E-2</v>
      </c>
      <c r="AB2171" s="41">
        <f t="shared" si="2519"/>
        <v>6.0418158927522989E-2</v>
      </c>
      <c r="AC2171" s="48">
        <f t="shared" si="2520"/>
        <v>8.084437843226711</v>
      </c>
      <c r="AD2171" s="48">
        <f t="shared" si="2521"/>
        <v>1.4707721734502808</v>
      </c>
      <c r="AE2171" s="48">
        <f t="shared" si="2522"/>
        <v>1.730118317389022</v>
      </c>
      <c r="AF2171" s="48">
        <f t="shared" si="2523"/>
        <v>1.4707721734502806</v>
      </c>
      <c r="AG2171" s="238">
        <f t="shared" si="2524"/>
        <v>0.25934202617039764</v>
      </c>
      <c r="AH2171" s="48">
        <f t="shared" si="2525"/>
        <v>4.1177683438653355E-6</v>
      </c>
      <c r="AI2171" s="48">
        <f>AE2171+AC2171+SUM($AB$2168:AB2171)</f>
        <v>10.003360528097007</v>
      </c>
      <c r="AJ2171" s="48">
        <f>AE2171+AC2171+SUM($AB$2168:AB2171)+$AJ$2167-$AI$2175</f>
        <v>35.463243096051549</v>
      </c>
      <c r="AK2171" s="46"/>
      <c r="AL2171" s="86"/>
      <c r="AM2171" s="41"/>
      <c r="AN2171" s="41"/>
      <c r="AO2171" s="41"/>
      <c r="AP2171" s="41"/>
      <c r="AQ2171"/>
      <c r="AR2171" s="41"/>
      <c r="AT2171" s="41"/>
      <c r="AU2171" s="41"/>
      <c r="AW2171" s="22"/>
      <c r="AX2171" s="22"/>
      <c r="AY2171" s="22"/>
      <c r="AZ2171" s="22"/>
      <c r="BA2171" s="22"/>
      <c r="BB2171" s="22"/>
    </row>
    <row r="2172" spans="1:92" ht="14.4" x14ac:dyDescent="0.3">
      <c r="A2172" s="19"/>
      <c r="B2172" s="19"/>
      <c r="C2172" s="19"/>
      <c r="D2172" s="22"/>
      <c r="E2172" s="32">
        <v>41331.466666666667</v>
      </c>
      <c r="F2172" s="21">
        <f t="shared" si="2515"/>
        <v>1432.8020833333358</v>
      </c>
      <c r="G2172" s="21">
        <f t="shared" si="2526"/>
        <v>1432.8020833333358</v>
      </c>
      <c r="H2172" s="21"/>
      <c r="I2172" s="50">
        <v>1037</v>
      </c>
      <c r="J2172" s="21">
        <v>19416</v>
      </c>
      <c r="K2172" s="21">
        <v>4128</v>
      </c>
      <c r="L2172" s="21">
        <v>21</v>
      </c>
      <c r="M2172" s="124">
        <v>5.77</v>
      </c>
      <c r="O2172" s="40"/>
      <c r="R2172" s="22"/>
      <c r="S2172" s="22"/>
      <c r="T2172" s="22"/>
      <c r="U2172" s="52">
        <f t="shared" si="2516"/>
        <v>1.3094936472372934E-2</v>
      </c>
      <c r="V2172" s="52">
        <f t="shared" si="2517"/>
        <v>1.7522083070901955</v>
      </c>
      <c r="W2172" s="52">
        <f t="shared" si="2518"/>
        <v>1.0747616175963884E-2</v>
      </c>
      <c r="X2172" s="247">
        <f>W2172+V2172+SUM($U$2168:U2172)</f>
        <v>1.7966100368890772</v>
      </c>
      <c r="Y2172" s="104">
        <f>W2172+V2172+SUM($U$2168:U2172)+$Y$2167-$X$2168</f>
        <v>19.810472283894299</v>
      </c>
      <c r="Z2172" s="42"/>
      <c r="AA2172" s="1">
        <f t="shared" si="2527"/>
        <v>1.0437787368521165E-2</v>
      </c>
      <c r="AB2172" s="41">
        <f t="shared" si="2519"/>
        <v>6.1591881431102925E-2</v>
      </c>
      <c r="AC2172" s="48">
        <f t="shared" si="2520"/>
        <v>8.2414913978835358</v>
      </c>
      <c r="AD2172" s="48">
        <f t="shared" si="2521"/>
        <v>1.4993443515546914</v>
      </c>
      <c r="AE2172" s="48">
        <f t="shared" si="2522"/>
        <v>1.7637287225887459</v>
      </c>
      <c r="AF2172" s="48">
        <f t="shared" si="2523"/>
        <v>1.4993443515546914</v>
      </c>
      <c r="AG2172" s="238">
        <f t="shared" si="2524"/>
        <v>0.26438017327126123</v>
      </c>
      <c r="AH2172" s="48">
        <f t="shared" si="2525"/>
        <v>4.1977627934731372E-6</v>
      </c>
      <c r="AI2172" s="48">
        <f>AE2172+AC2172+SUM($AB$2168:AB2172)</f>
        <v>10.255616369384658</v>
      </c>
      <c r="AJ2172" s="48">
        <f>AE2172+AC2172+SUM($AB$2168:AB2172)+$AJ$2167-$AI$2175</f>
        <v>35.715498937339198</v>
      </c>
      <c r="AK2172" s="46"/>
      <c r="AL2172" s="86"/>
      <c r="AM2172" s="41"/>
      <c r="AN2172" s="41"/>
      <c r="AO2172" s="41"/>
      <c r="AP2172" s="41"/>
      <c r="AQ2172"/>
      <c r="AR2172" s="41"/>
      <c r="AT2172" s="41"/>
      <c r="AU2172" s="41"/>
      <c r="AW2172" s="22"/>
      <c r="AX2172" s="22"/>
      <c r="AY2172" s="22"/>
      <c r="AZ2172" s="22"/>
      <c r="BA2172" s="22"/>
      <c r="BB2172" s="22"/>
    </row>
    <row r="2173" spans="1:92" ht="14.4" x14ac:dyDescent="0.3">
      <c r="A2173" s="19"/>
      <c r="B2173" s="19"/>
      <c r="C2173" s="19"/>
      <c r="D2173" s="22"/>
      <c r="E2173" s="32">
        <v>41360.478472222225</v>
      </c>
      <c r="F2173" s="21">
        <f t="shared" si="2515"/>
        <v>1461.8138888888934</v>
      </c>
      <c r="G2173" s="21">
        <f t="shared" si="2526"/>
        <v>1461.8138888888934</v>
      </c>
      <c r="H2173" s="21"/>
      <c r="I2173" s="50">
        <v>1037</v>
      </c>
      <c r="J2173" s="21">
        <v>20249</v>
      </c>
      <c r="K2173" s="21">
        <v>4924</v>
      </c>
      <c r="L2173" s="21">
        <v>31</v>
      </c>
      <c r="M2173" s="124">
        <v>5.77</v>
      </c>
      <c r="O2173" s="40"/>
      <c r="R2173" s="22"/>
      <c r="S2173" s="22"/>
      <c r="T2173" s="22"/>
      <c r="U2173" s="52">
        <f t="shared" si="2516"/>
        <v>1.5620025966561127E-2</v>
      </c>
      <c r="V2173" s="52">
        <f t="shared" si="2517"/>
        <v>2.0900856841356887</v>
      </c>
      <c r="W2173" s="52">
        <f t="shared" si="2518"/>
        <v>1.2820073171135213E-2</v>
      </c>
      <c r="X2173" s="247">
        <f>W2173+V2173+SUM($U$2168:U2173)</f>
        <v>2.1521798968963028</v>
      </c>
      <c r="Y2173" s="104">
        <f>W2173+V2173+SUM($U$2168:U2173)+$Y$2167-$X$2168</f>
        <v>20.166042143901524</v>
      </c>
      <c r="Z2173" s="42"/>
      <c r="AA2173" s="1">
        <f t="shared" si="2527"/>
        <v>1.0550769467059158E-2</v>
      </c>
      <c r="AB2173" s="41">
        <f t="shared" si="2519"/>
        <v>6.423434317564912E-2</v>
      </c>
      <c r="AC2173" s="48">
        <f t="shared" si="2520"/>
        <v>8.5950741303947105</v>
      </c>
      <c r="AD2173" s="48">
        <f t="shared" si="2521"/>
        <v>1.5636703633411075</v>
      </c>
      <c r="AE2173" s="48">
        <f t="shared" si="2522"/>
        <v>1.8393975537546101</v>
      </c>
      <c r="AF2173" s="48">
        <f t="shared" si="2523"/>
        <v>1.5636703633411073</v>
      </c>
      <c r="AG2173" s="238">
        <f t="shared" si="2524"/>
        <v>0.27572281255509723</v>
      </c>
      <c r="AH2173" s="48">
        <f t="shared" si="2525"/>
        <v>4.3778584056982658E-6</v>
      </c>
      <c r="AI2173" s="48">
        <f>AE2173+AC2173+SUM($AB$2168:AB2173)</f>
        <v>10.749102276237345</v>
      </c>
      <c r="AJ2173" s="48">
        <f>AE2173+AC2173+SUM($AB$2168:AB2173)+$AJ$2167-$AI$2175</f>
        <v>36.208984844191882</v>
      </c>
      <c r="AK2173" s="46"/>
      <c r="AL2173" s="120">
        <f>LINEST(AJ2169:AJ2173,G2169:G2173,TRUE,TRUE)*120</f>
        <v>1.4455486849984109</v>
      </c>
      <c r="AM2173" s="25">
        <v>-10.284346983844097</v>
      </c>
      <c r="AN2173" s="25">
        <v>0.20281699628154831</v>
      </c>
      <c r="AQ2173"/>
      <c r="AR2173" s="25">
        <v>-65.065436669704098</v>
      </c>
      <c r="AS2173" s="25">
        <v>8.9945773139951529E-2</v>
      </c>
      <c r="AW2173" s="22"/>
      <c r="AX2173" s="22"/>
      <c r="AY2173" s="22"/>
      <c r="AZ2173" s="22"/>
      <c r="BA2173" s="22"/>
      <c r="BB2173" s="22"/>
    </row>
    <row r="2174" spans="1:92" ht="14.4" x14ac:dyDescent="0.3">
      <c r="A2174" s="19"/>
      <c r="B2174" s="19"/>
      <c r="C2174" s="19"/>
      <c r="D2174" s="22"/>
      <c r="E2174" s="87">
        <v>41410.556944444441</v>
      </c>
      <c r="F2174" s="21">
        <f t="shared" si="2515"/>
        <v>1511.8923611111095</v>
      </c>
      <c r="G2174" s="21">
        <f t="shared" si="2526"/>
        <v>1511.8923611111095</v>
      </c>
      <c r="H2174" s="21"/>
      <c r="I2174" s="21"/>
      <c r="L2174" s="21"/>
      <c r="M2174" s="124"/>
      <c r="O2174" s="40"/>
      <c r="R2174" s="22"/>
      <c r="S2174" s="22"/>
      <c r="T2174" s="22"/>
      <c r="U2174" s="52"/>
      <c r="V2174" s="52"/>
      <c r="W2174" s="52"/>
      <c r="X2174" s="247"/>
      <c r="Y2174" s="257">
        <f>LINEST(Y2171:Y2173,G2171:G2173)*(F2174-F2173)+Y2173</f>
        <v>20.690546724448382</v>
      </c>
      <c r="Z2174" s="42"/>
      <c r="AA2174" s="1">
        <f t="shared" si="2527"/>
        <v>1.0617807914282455E-2</v>
      </c>
      <c r="AB2174" s="41"/>
      <c r="AC2174" s="48"/>
      <c r="AD2174" s="48"/>
      <c r="AE2174" s="48"/>
      <c r="AF2174" s="48"/>
      <c r="AG2174" s="238"/>
      <c r="AH2174" s="48"/>
      <c r="AI2174" s="48"/>
      <c r="AJ2174" s="88">
        <f>LINEST(AJ2171:AJ2173,G2171:G2173)*(F2174-F2173)+AJ2173</f>
        <v>36.632652407013637</v>
      </c>
      <c r="AK2174" s="46"/>
      <c r="AL2174" s="86"/>
      <c r="AQ2174"/>
      <c r="AW2174" s="22"/>
      <c r="AX2174" s="22"/>
      <c r="AY2174" s="22"/>
      <c r="AZ2174" s="22"/>
      <c r="BA2174" s="22"/>
      <c r="BB2174" s="22"/>
    </row>
    <row r="2175" spans="1:92" ht="14.4" x14ac:dyDescent="0.3">
      <c r="A2175" s="19"/>
      <c r="B2175" s="19"/>
      <c r="C2175" s="19"/>
      <c r="D2175" s="22"/>
      <c r="E2175" s="32"/>
      <c r="F2175" s="21"/>
      <c r="G2175" s="21"/>
      <c r="H2175" s="21"/>
      <c r="I2175" s="21"/>
      <c r="L2175" s="21"/>
      <c r="M2175" s="21"/>
      <c r="O2175" s="40"/>
      <c r="R2175" s="22"/>
      <c r="S2175" s="22"/>
      <c r="T2175" s="22"/>
      <c r="U2175" s="52"/>
      <c r="V2175" s="52"/>
      <c r="W2175" s="52"/>
      <c r="X2175" s="247"/>
      <c r="Y2175" s="104"/>
      <c r="Z2175" s="42"/>
      <c r="AA2175" s="42"/>
      <c r="AB2175" s="41"/>
      <c r="AC2175" s="48"/>
      <c r="AD2175" s="48"/>
      <c r="AE2175" s="48"/>
      <c r="AF2175" s="48"/>
      <c r="AG2175" s="238"/>
      <c r="AH2175" s="186" t="s">
        <v>392</v>
      </c>
      <c r="AI2175" s="48">
        <f>AVERAGE(AI2197)</f>
        <v>2.3714455413151732</v>
      </c>
      <c r="AJ2175" s="48"/>
      <c r="AK2175" s="46"/>
      <c r="AL2175" s="86"/>
      <c r="AM2175" s="41"/>
      <c r="AN2175" s="41"/>
      <c r="AO2175" s="41"/>
      <c r="AP2175" s="41"/>
      <c r="AQ2175"/>
      <c r="AR2175" s="41"/>
      <c r="AT2175" s="41"/>
      <c r="AU2175" s="41"/>
      <c r="AW2175" s="22"/>
      <c r="AX2175" s="22"/>
      <c r="AY2175" s="22"/>
      <c r="AZ2175" s="22"/>
      <c r="BA2175" s="22"/>
      <c r="BB2175" s="22"/>
      <c r="BQ2175" s="89"/>
      <c r="BR2175" s="89"/>
      <c r="BS2175" s="89"/>
    </row>
    <row r="2176" spans="1:92" ht="14.4" x14ac:dyDescent="0.3">
      <c r="A2176" s="19"/>
      <c r="B2176" s="19"/>
      <c r="C2176" s="19"/>
      <c r="D2176" s="22" t="s">
        <v>227</v>
      </c>
      <c r="E2176" s="32">
        <v>41408.4375</v>
      </c>
      <c r="F2176" s="21">
        <f t="shared" ref="F2176:F2192" si="2528">E2176-E$2130</f>
        <v>1509.7729166666686</v>
      </c>
      <c r="G2176" s="21"/>
      <c r="H2176" s="21"/>
      <c r="I2176" s="21"/>
      <c r="L2176" s="21"/>
      <c r="M2176" s="124"/>
      <c r="O2176" s="1" t="s">
        <v>360</v>
      </c>
      <c r="P2176" s="22">
        <v>53.204895578278816</v>
      </c>
      <c r="R2176" s="22"/>
      <c r="S2176" s="22"/>
      <c r="T2176" s="22"/>
      <c r="U2176" s="52"/>
      <c r="V2176" s="52"/>
      <c r="W2176" s="52"/>
      <c r="X2176" s="247"/>
      <c r="Y2176" s="104"/>
      <c r="Z2176" s="42"/>
      <c r="AA2176" s="42"/>
      <c r="AB2176" s="41"/>
      <c r="AC2176" s="48"/>
      <c r="AD2176" s="48"/>
      <c r="AE2176" s="48"/>
      <c r="AF2176" s="48"/>
      <c r="AG2176" s="238"/>
      <c r="AH2176" s="48"/>
      <c r="AI2176" s="48"/>
      <c r="AJ2176" s="48"/>
      <c r="AK2176" s="46"/>
      <c r="AL2176" s="86"/>
      <c r="AM2176" s="41"/>
      <c r="AN2176" s="41"/>
      <c r="AO2176" s="41"/>
      <c r="AP2176" s="41"/>
      <c r="AQ2176"/>
      <c r="AR2176" s="41"/>
      <c r="AT2176" s="41"/>
      <c r="AU2176" s="41"/>
      <c r="AW2176" s="22"/>
      <c r="AX2176" s="22"/>
      <c r="AY2176" s="22"/>
      <c r="AZ2176" s="22"/>
      <c r="BA2176" s="22"/>
      <c r="BB2176" s="22"/>
      <c r="CM2176" s="89">
        <f>CH2176/$P$2176</f>
        <v>0</v>
      </c>
      <c r="CN2176" s="89">
        <f>CI2176/$P$2176</f>
        <v>0</v>
      </c>
    </row>
    <row r="2177" spans="1:92" ht="14.4" x14ac:dyDescent="0.3">
      <c r="A2177" s="19"/>
      <c r="B2177" s="19"/>
      <c r="C2177" s="19"/>
      <c r="D2177" s="22"/>
      <c r="E2177" s="32">
        <v>41410.556944444441</v>
      </c>
      <c r="F2177" s="21">
        <f t="shared" si="2528"/>
        <v>1511.8923611111095</v>
      </c>
      <c r="G2177" s="21">
        <f t="shared" ref="G2177:G2192" si="2529">E2177-E$2177</f>
        <v>0</v>
      </c>
      <c r="H2177" s="21"/>
      <c r="I2177" s="50">
        <v>1037</v>
      </c>
      <c r="J2177" s="21">
        <v>3433</v>
      </c>
      <c r="K2177" s="21">
        <v>294</v>
      </c>
      <c r="L2177" s="21">
        <v>9</v>
      </c>
      <c r="M2177" s="124">
        <v>5.77</v>
      </c>
      <c r="O2177" s="40"/>
      <c r="R2177" s="22"/>
      <c r="S2177" s="22"/>
      <c r="T2177" s="22"/>
      <c r="U2177" s="52">
        <f t="shared" ref="U2177:U2202" si="2530">($A$5*I2177/1000/$A$3*K2177)/$P$2129</f>
        <v>9.3263355689865381E-4</v>
      </c>
      <c r="V2177" s="52">
        <f t="shared" ref="V2177:V2202" si="2531">($T$2129*I2177/1000/$A$3*K2177)/$P$2129</f>
        <v>0.12479390559217961</v>
      </c>
      <c r="W2177" s="52">
        <f t="shared" ref="W2177:W2202" si="2532">($A$36*$R$2129*K2177*I2177/1000000)/$P$2129</f>
        <v>7.6545522183463709E-4</v>
      </c>
      <c r="X2177" s="247">
        <f>W2177+V2177+SUM($U$2176:U2177)</f>
        <v>0.12649199437091291</v>
      </c>
      <c r="Y2177" s="258">
        <v>0</v>
      </c>
      <c r="Z2177" s="42"/>
      <c r="AA2177" s="42"/>
      <c r="AB2177" s="41">
        <f t="shared" ref="AB2177:AB2202" si="2533">($A$5*I2177/1000/$A$3*J2177)/$P$2129</f>
        <v>1.0890241499432239E-2</v>
      </c>
      <c r="AC2177" s="48">
        <f t="shared" ref="AC2177:AC2202" si="2534">($T$2129*I2177/1000/$A$3*J2177)/$P$2129</f>
        <v>1.4572023057753489</v>
      </c>
      <c r="AD2177" s="48">
        <f t="shared" ref="AD2177:AD2202" si="2535">($A$4*$R$2129/1000*J2177/1000000*I2177/1000*1000000)/$P$2129</f>
        <v>0.2651034795471392</v>
      </c>
      <c r="AE2177" s="48">
        <f t="shared" ref="AE2177:AE2202" si="2536">($A$4*((I2177/1000)*J2177/10^6)*(1+($A$18/(10^-M2177))+(($A$18*$A$19)/(10^-M2177)^2))*1000000)*$R$2129/1000/$P$2129</f>
        <v>0.31185005689365292</v>
      </c>
      <c r="AF2177" s="48">
        <f t="shared" ref="AF2177:AF2202" si="2537">AE2177/(1+($A$18/(10^-M2177))+(($A$18*$A$19)/(10^-M2177)^2))*1</f>
        <v>0.26510347954713925</v>
      </c>
      <c r="AG2177" s="238">
        <f t="shared" ref="AG2177:AG2202" si="2538">AE2177/(1+($A$18/(10^-M2177))+(($A$18*$A$19)/(10^-M2177)^2))*($A$18/(10^-M2177))</f>
        <v>4.6745835127742066E-2</v>
      </c>
      <c r="AH2177" s="48">
        <f t="shared" ref="AH2177:AH2202" si="2539">AE2177/(1+($A$18/(10^-M2177))+(($A$18*$A$19)/(10^-M2177)^2))*(($A$18*$A$19)/(10^-M2177)^2)</f>
        <v>7.4221877163129786E-7</v>
      </c>
      <c r="AI2177" s="48">
        <f>AE2177+AC2177+SUM($AB$2176:AB2177)</f>
        <v>1.7799426041684341</v>
      </c>
      <c r="AJ2177" s="130">
        <v>0</v>
      </c>
      <c r="AK2177" s="46"/>
      <c r="AL2177" s="86"/>
      <c r="AM2177" s="25">
        <v>63.295000000000002</v>
      </c>
      <c r="AN2177" s="25">
        <v>0.387494516090437</v>
      </c>
      <c r="AQ2177">
        <v>181</v>
      </c>
      <c r="AR2177" s="41">
        <v>177.95049999999998</v>
      </c>
      <c r="AS2177" s="41">
        <v>1.3456242046005926</v>
      </c>
      <c r="AV2177" s="41"/>
      <c r="AW2177" s="86"/>
      <c r="AX2177" s="86"/>
      <c r="AY2177" s="86">
        <f t="shared" ref="AY2177:AY2194" si="2540">(1/(1/((AM2177/1000+1)*0.0112372)+1))*AI2177</f>
        <v>2.1016456213564159E-2</v>
      </c>
      <c r="AZ2177" s="86">
        <f t="shared" ref="AZ2177:AZ2194" si="2541">(1-(1/(1/((AM2177/1000+1)*0.0112372)+1)))*AI2177</f>
        <v>1.7589261479548699</v>
      </c>
      <c r="BA2177" s="86"/>
      <c r="BB2177" s="86"/>
      <c r="BC2177" s="89"/>
      <c r="BD2177" s="89"/>
      <c r="BE2177" s="41"/>
      <c r="BF2177" s="89"/>
      <c r="BG2177" s="89"/>
      <c r="BH2177" s="89"/>
      <c r="BI2177" s="89"/>
      <c r="BJ2177" s="41"/>
      <c r="BK2177" s="89"/>
      <c r="BL2177" s="89"/>
      <c r="BM2177" s="89"/>
      <c r="BN2177" s="86"/>
      <c r="BO2177" s="86"/>
      <c r="BP2177" s="86">
        <f t="shared" ref="BP2177:BP2194" si="2542">(1/(1/((AR2177/1000+1)*0.0112372)+1))*X2177</f>
        <v>1.6524837929539626E-3</v>
      </c>
      <c r="BQ2177" s="86">
        <f t="shared" ref="BQ2177:BQ2194" si="2543">(1-(1/(1/((AR2177/1000+1)*0.0112372)+1)))*X2177</f>
        <v>0.12483951057795895</v>
      </c>
      <c r="BR2177" s="86"/>
      <c r="BS2177" s="86"/>
      <c r="BT2177" s="89"/>
      <c r="BU2177" s="89"/>
      <c r="BV2177" s="41"/>
      <c r="BW2177" s="89"/>
      <c r="BX2177" s="42"/>
      <c r="BY2177" s="89"/>
      <c r="BZ2177" s="89"/>
      <c r="CA2177" s="41"/>
      <c r="CB2177" s="89"/>
      <c r="CC2177" s="89"/>
      <c r="CD2177" s="41"/>
      <c r="CE2177" s="41"/>
      <c r="CF2177" s="42"/>
      <c r="CG2177" s="42"/>
      <c r="CH2177" s="42">
        <v>0</v>
      </c>
      <c r="CI2177" s="89">
        <v>0</v>
      </c>
      <c r="CJ2177" s="89">
        <v>0</v>
      </c>
      <c r="CK2177" s="42">
        <v>0</v>
      </c>
      <c r="CM2177" s="89">
        <f t="shared" ref="CM2177:CM2202" si="2544">CH2177/$P$2176</f>
        <v>0</v>
      </c>
      <c r="CN2177" s="89">
        <f t="shared" ref="CN2177:CN2202" si="2545">CI2177/$P$2176</f>
        <v>0</v>
      </c>
    </row>
    <row r="2178" spans="1:92" ht="14.4" x14ac:dyDescent="0.3">
      <c r="A2178" s="19"/>
      <c r="B2178" s="19"/>
      <c r="C2178" s="19"/>
      <c r="D2178" s="22"/>
      <c r="E2178" s="32">
        <v>41416.432638888888</v>
      </c>
      <c r="F2178" s="21">
        <f t="shared" si="2528"/>
        <v>1517.7680555555562</v>
      </c>
      <c r="G2178" s="21">
        <f t="shared" si="2529"/>
        <v>5.8756944444467081</v>
      </c>
      <c r="H2178" s="21"/>
      <c r="I2178" s="50">
        <v>1037</v>
      </c>
      <c r="J2178" s="21">
        <v>5273</v>
      </c>
      <c r="K2178" s="21">
        <v>1555</v>
      </c>
      <c r="L2178" s="21">
        <v>12</v>
      </c>
      <c r="M2178" s="124">
        <v>5.77</v>
      </c>
      <c r="O2178" s="40"/>
      <c r="R2178" s="22"/>
      <c r="S2178" s="22"/>
      <c r="T2178" s="22"/>
      <c r="U2178" s="48">
        <f t="shared" si="2530"/>
        <v>4.93280673801839E-3</v>
      </c>
      <c r="V2178" s="48">
        <f t="shared" si="2531"/>
        <v>0.66004939862530376</v>
      </c>
      <c r="W2178" s="48">
        <f t="shared" si="2532"/>
        <v>4.0485811903158524E-3</v>
      </c>
      <c r="X2178" s="239">
        <f>W2178+V2178+SUM($U$2176:U2178)</f>
        <v>0.66996342011053667</v>
      </c>
      <c r="Y2178" s="240">
        <f>W2178+V2178+SUM($U$2176:U2178)-$X$2177</f>
        <v>0.54347142573962381</v>
      </c>
      <c r="Z2178" s="42"/>
      <c r="AA2178" s="42"/>
      <c r="AB2178" s="41">
        <f t="shared" si="2533"/>
        <v>1.6727131787505449E-2</v>
      </c>
      <c r="AC2178" s="48">
        <f t="shared" si="2534"/>
        <v>2.2382253883930718</v>
      </c>
      <c r="AD2178" s="48">
        <f t="shared" si="2535"/>
        <v>0.4071921490393432</v>
      </c>
      <c r="AE2178" s="48">
        <f t="shared" si="2536"/>
        <v>0.47899369356254923</v>
      </c>
      <c r="AF2178" s="48">
        <f t="shared" si="2537"/>
        <v>0.40719214903934309</v>
      </c>
      <c r="AG2178" s="238">
        <f t="shared" si="2538"/>
        <v>7.1800404494198611E-2</v>
      </c>
      <c r="AH2178" s="48">
        <f t="shared" si="2539"/>
        <v>1.1400290075187395E-6</v>
      </c>
      <c r="AI2178" s="48">
        <f>AE2178+AC2178+SUM($AB$2176:AB2178)</f>
        <v>2.7448364552425586</v>
      </c>
      <c r="AJ2178" s="48">
        <f>AE2178+AC2178+SUM($AB$2176:AB2178)-$AI$2177</f>
        <v>0.96489385107412451</v>
      </c>
      <c r="AK2178" s="46"/>
      <c r="AL2178" s="86"/>
      <c r="AM2178" s="25">
        <v>171.8415</v>
      </c>
      <c r="AN2178" s="25">
        <v>2.8991378028646198E-2</v>
      </c>
      <c r="AQ2178">
        <v>636</v>
      </c>
      <c r="AR2178" s="41">
        <v>244.8295</v>
      </c>
      <c r="AS2178" s="41">
        <v>0.47588286373854777</v>
      </c>
      <c r="AV2178" s="41">
        <f t="shared" ref="AV2178:AV2194" si="2546">AJ2178-BA2178-BB2178</f>
        <v>0</v>
      </c>
      <c r="AW2178" s="86">
        <f t="shared" ref="AW2178:AW2194" si="2547">(1/(1/((AM2178/1000+1)*0.0112372)+1))*AE2178</f>
        <v>6.2255141212055254E-3</v>
      </c>
      <c r="AX2178" s="86">
        <f t="shared" ref="AX2178:AX2194" si="2548">(1-(1/(1/((AM2178/1000+1)*0.0112372)+1)))*AE2178</f>
        <v>0.47276817944134369</v>
      </c>
      <c r="AY2178" s="86">
        <f t="shared" si="2540"/>
        <v>3.5674829005407006E-2</v>
      </c>
      <c r="AZ2178" s="86">
        <f t="shared" si="2541"/>
        <v>2.7091616262371518</v>
      </c>
      <c r="BA2178" s="132">
        <f>AY2178-$AY$2177</f>
        <v>1.4658372791842848E-2</v>
      </c>
      <c r="BB2178" s="132">
        <f>AZ2178-$AZ$2177</f>
        <v>0.95023547828228194</v>
      </c>
      <c r="BC2178" s="89">
        <f>BA2178-BA2177</f>
        <v>1.4658372791842848E-2</v>
      </c>
      <c r="BD2178" s="89">
        <f>BB2178-BB2177</f>
        <v>0.95023547828228194</v>
      </c>
      <c r="BE2178" s="41">
        <f>1000*(((BC2178)/((BD2178))/0.0112372-1))</f>
        <v>372.76567246313942</v>
      </c>
      <c r="BF2178" s="89">
        <f>(BE2178-$B$10)/($AM$2173-$B$10)</f>
        <v>0.51144367598846163</v>
      </c>
      <c r="BG2178" s="89">
        <f>1-BF2178</f>
        <v>0.48855632401153837</v>
      </c>
      <c r="BH2178" s="89">
        <f>BF2178*($AJ2178-$AJ2177)</f>
        <v>0.49348885813201349</v>
      </c>
      <c r="BI2178" s="89">
        <f>BG2178*($AJ2178-$AJ2177)</f>
        <v>0.47140499294211102</v>
      </c>
      <c r="BJ2178" s="41">
        <f>1000*((BA2178/BB2178)/0.0112372-1)</f>
        <v>372.76567246313942</v>
      </c>
      <c r="BK2178" s="89">
        <f>(BJ2178-$B$10)/($AM$2173-$B$10)</f>
        <v>0.51144367598846163</v>
      </c>
      <c r="BL2178" s="89">
        <f>1-BK2178</f>
        <v>0.48855632401153837</v>
      </c>
      <c r="BM2178" s="89">
        <f>Y2178-BR2178-BS2178</f>
        <v>0</v>
      </c>
      <c r="BN2178" s="86">
        <f t="shared" ref="BN2178:BN2194" si="2549">(1/(1/((AR2178/1000+1)*0.0112372)+1))*W2178</f>
        <v>5.5851886832569597E-5</v>
      </c>
      <c r="BO2178" s="86">
        <f t="shared" ref="BO2178:BO2194" si="2550">(1-(1/(1/((AR2178/1000+1)*0.0112372)+1)))*W2178</f>
        <v>3.9927293034832832E-3</v>
      </c>
      <c r="BP2178" s="86">
        <f t="shared" si="2542"/>
        <v>9.242428239176731E-3</v>
      </c>
      <c r="BQ2178" s="86">
        <f t="shared" si="2543"/>
        <v>0.66072099187135991</v>
      </c>
      <c r="BR2178" s="131">
        <f>BP2178-$BP$2177</f>
        <v>7.5899444462227683E-3</v>
      </c>
      <c r="BS2178" s="131">
        <f>BQ2178-$BQ$2177</f>
        <v>0.53588148129340096</v>
      </c>
      <c r="BT2178" s="89">
        <f>BR2178-BR2177</f>
        <v>7.5899444462227683E-3</v>
      </c>
      <c r="BU2178" s="89">
        <f>BS2178-BS2177</f>
        <v>0.53588148129340096</v>
      </c>
      <c r="BV2178" s="41">
        <f t="shared" ref="BV2178:BV2189" si="2551">1000*((BT2178/BU2178)/0.0112372-1)</f>
        <v>260.40970181587886</v>
      </c>
      <c r="BW2178" s="89" t="e">
        <f t="shared" ref="BW2178:BW2194" si="2552">(BV2178-$P$1983)/($AR$2173-$P$1983)</f>
        <v>#REF!</v>
      </c>
      <c r="BX2178" s="42" t="e">
        <f t="shared" ref="BX2178:BX2192" si="2553">1-BW2178</f>
        <v>#REF!</v>
      </c>
      <c r="BY2178" s="89" t="e">
        <f t="shared" ref="BY2178:BZ2192" si="2554">BW2178*($X2178-$X2177)</f>
        <v>#REF!</v>
      </c>
      <c r="BZ2178" s="89" t="e">
        <f t="shared" si="2554"/>
        <v>#REF!</v>
      </c>
      <c r="CA2178" s="41">
        <f t="shared" ref="CA2178:CA2192" si="2555">1000*((BR2178/BS2178/0.0112372-1))</f>
        <v>260.40970181587886</v>
      </c>
      <c r="CB2178" s="89" t="e">
        <f t="shared" ref="CB2178:CB2197" si="2556">(CA2178-$P$1983)/($AR$2173-$P$1983)</f>
        <v>#REF!</v>
      </c>
      <c r="CC2178" s="89" t="e">
        <f>1-CB2178</f>
        <v>#REF!</v>
      </c>
      <c r="CD2178" s="41" t="e">
        <f>CK2178+CJ2178</f>
        <v>#REF!</v>
      </c>
      <c r="CE2178" s="41" t="e">
        <f>CH2178+CI2178</f>
        <v>#REF!</v>
      </c>
      <c r="CF2178" s="42" t="e">
        <f>CK2178*13.49+CJ2178</f>
        <v>#REF!</v>
      </c>
      <c r="CG2178" s="42" t="e">
        <f>CH2178*13.49+CI2178</f>
        <v>#REF!</v>
      </c>
      <c r="CH2178" s="42" t="e">
        <f t="shared" ref="CH2178:CH2193" si="2557">CC2178*$Y2178</f>
        <v>#REF!</v>
      </c>
      <c r="CI2178" s="89">
        <f>BL2178*$AJ2178</f>
        <v>0.47140499294211102</v>
      </c>
      <c r="CJ2178" s="89">
        <f>BK2178*$AJ2178</f>
        <v>0.49348885813201349</v>
      </c>
      <c r="CK2178" s="42" t="e">
        <f t="shared" ref="CK2178:CK2193" si="2558">CB2178*$Y2178</f>
        <v>#REF!</v>
      </c>
      <c r="CM2178" s="89" t="e">
        <f t="shared" si="2544"/>
        <v>#REF!</v>
      </c>
      <c r="CN2178" s="89">
        <f t="shared" si="2545"/>
        <v>8.860180775066959E-3</v>
      </c>
    </row>
    <row r="2179" spans="1:92" ht="14.4" x14ac:dyDescent="0.3">
      <c r="A2179" s="19"/>
      <c r="B2179" s="19"/>
      <c r="C2179" s="19"/>
      <c r="D2179" s="22"/>
      <c r="E2179" s="32">
        <v>41423.512499999997</v>
      </c>
      <c r="F2179" s="21">
        <f t="shared" si="2528"/>
        <v>1524.8479166666657</v>
      </c>
      <c r="G2179" s="21">
        <f t="shared" si="2529"/>
        <v>12.955555555556202</v>
      </c>
      <c r="H2179" s="21"/>
      <c r="I2179" s="50">
        <v>1037</v>
      </c>
      <c r="J2179" s="21">
        <v>6124</v>
      </c>
      <c r="K2179" s="21">
        <v>3106</v>
      </c>
      <c r="L2179" s="21">
        <v>19</v>
      </c>
      <c r="M2179" s="124">
        <v>5.77</v>
      </c>
      <c r="O2179" s="40"/>
      <c r="R2179" s="22"/>
      <c r="S2179" s="22"/>
      <c r="T2179" s="22"/>
      <c r="U2179" s="48">
        <f t="shared" si="2530"/>
        <v>9.852924584106186E-3</v>
      </c>
      <c r="V2179" s="48">
        <f t="shared" si="2531"/>
        <v>1.3184009209840473</v>
      </c>
      <c r="W2179" s="48">
        <f t="shared" si="2532"/>
        <v>8.0867480238720497E-3</v>
      </c>
      <c r="X2179" s="239">
        <f>W2179+V2179+SUM($U$2176:U2179)</f>
        <v>1.3422060338869426</v>
      </c>
      <c r="Y2179" s="240">
        <f>W2179+V2179+SUM($U$2176:U2179)-$X$2177</f>
        <v>1.2157140395160297</v>
      </c>
      <c r="Z2179" s="42"/>
      <c r="AA2179" s="42"/>
      <c r="AB2179" s="41">
        <f t="shared" si="2533"/>
        <v>1.9426693545739306E-2</v>
      </c>
      <c r="AC2179" s="48">
        <f t="shared" si="2534"/>
        <v>2.5994485641037688</v>
      </c>
      <c r="AD2179" s="48">
        <f t="shared" si="2535"/>
        <v>0.47290815867948766</v>
      </c>
      <c r="AE2179" s="48">
        <f t="shared" si="2536"/>
        <v>0.55629762552191386</v>
      </c>
      <c r="AF2179" s="48">
        <f t="shared" si="2537"/>
        <v>0.47290815867948749</v>
      </c>
      <c r="AG2179" s="238">
        <f t="shared" si="2538"/>
        <v>8.3388142826184786E-2</v>
      </c>
      <c r="AH2179" s="48">
        <f t="shared" si="2539"/>
        <v>1.3240162416166814E-6</v>
      </c>
      <c r="AI2179" s="48">
        <f>AE2179+AC2179+SUM($AB$2176:AB2179)</f>
        <v>3.2027902564583597</v>
      </c>
      <c r="AJ2179" s="48">
        <f>AE2179+AC2179+SUM($AB$2176:AB2179)-$AI$2177</f>
        <v>1.4228476522899256</v>
      </c>
      <c r="AK2179" s="46"/>
      <c r="AL2179" s="86"/>
      <c r="AM2179" s="25">
        <v>230.1585</v>
      </c>
      <c r="AN2179" s="25">
        <v>4.1719300090004532E-2</v>
      </c>
      <c r="AQ2179">
        <v>1925</v>
      </c>
      <c r="AR2179" s="41">
        <v>326.96949999999998</v>
      </c>
      <c r="AS2179" s="41">
        <v>7.8488852711699697E-2</v>
      </c>
      <c r="AV2179" s="41">
        <f t="shared" si="2546"/>
        <v>0</v>
      </c>
      <c r="AW2179" s="86">
        <f t="shared" si="2547"/>
        <v>7.5851472978777966E-3</v>
      </c>
      <c r="AX2179" s="86">
        <f t="shared" si="2548"/>
        <v>0.54871247822403613</v>
      </c>
      <c r="AY2179" s="86">
        <f t="shared" si="2540"/>
        <v>4.3670213110567159E-2</v>
      </c>
      <c r="AZ2179" s="86">
        <f t="shared" si="2541"/>
        <v>3.1591200433477926</v>
      </c>
      <c r="BA2179" s="89">
        <f t="shared" ref="BA2179:BA2192" si="2559">AY2179-$AY$2177</f>
        <v>2.2653756897003E-2</v>
      </c>
      <c r="BB2179" s="89">
        <f t="shared" ref="BB2179:BB2192" si="2560">AZ2179-$AZ$2177</f>
        <v>1.4001938953929227</v>
      </c>
      <c r="BC2179" s="89">
        <f>BA2179-BA2178</f>
        <v>7.9953841051601526E-3</v>
      </c>
      <c r="BD2179" s="89">
        <f>BB2179-BB2178</f>
        <v>0.44995841711064077</v>
      </c>
      <c r="BE2179" s="41">
        <f>1000*(((BC2179)/((BD2179))/0.0112372-1))</f>
        <v>581.28023158530698</v>
      </c>
      <c r="BF2179" s="89">
        <f>(BE2179-$B$10)/($AM$2173-$B$10)</f>
        <v>0.24549640713128731</v>
      </c>
      <c r="BG2179" s="89">
        <f>1-BF2179</f>
        <v>0.75450359286871271</v>
      </c>
      <c r="BH2179" s="89">
        <f>BF2179*($AJ2179-$AJ2178)</f>
        <v>0.11242601283059492</v>
      </c>
      <c r="BI2179" s="89">
        <f>BG2179*($AJ2179-$AJ2178)</f>
        <v>0.3455277883852062</v>
      </c>
      <c r="BJ2179" s="41">
        <f>1000*((BA2179/BB2179)/0.0112372-1)</f>
        <v>439.77273575333101</v>
      </c>
      <c r="BK2179" s="89">
        <f>(BJ2179-$B$10)/($AM$2173-$B$10)</f>
        <v>0.42598036085503044</v>
      </c>
      <c r="BL2179" s="89">
        <f>1-BK2179</f>
        <v>0.57401963914496956</v>
      </c>
      <c r="BM2179" s="89">
        <f>Y2179-BR2179-BS2179</f>
        <v>0</v>
      </c>
      <c r="BN2179" s="86">
        <f t="shared" si="2549"/>
        <v>1.1881323543282696E-4</v>
      </c>
      <c r="BO2179" s="86">
        <f t="shared" si="2550"/>
        <v>7.9679347884392231E-3</v>
      </c>
      <c r="BP2179" s="86">
        <f t="shared" si="2542"/>
        <v>1.9720144739617206E-2</v>
      </c>
      <c r="BQ2179" s="86">
        <f t="shared" si="2543"/>
        <v>1.3224858891473255</v>
      </c>
      <c r="BR2179" s="86">
        <f t="shared" ref="BR2179:BR2192" si="2561">BP2179-$BP$2177</f>
        <v>1.8067660946663244E-2</v>
      </c>
      <c r="BS2179" s="86">
        <f t="shared" ref="BS2179:BS2192" si="2562">BQ2179-$BQ$2177</f>
        <v>1.1976463785693665</v>
      </c>
      <c r="BT2179" s="89">
        <f t="shared" ref="BT2179:BU2192" si="2563">BR2179-BR2178</f>
        <v>1.0477716500440475E-2</v>
      </c>
      <c r="BU2179" s="89">
        <f t="shared" si="2563"/>
        <v>0.66176489727596555</v>
      </c>
      <c r="BV2179" s="41">
        <f t="shared" si="2551"/>
        <v>408.97992771490664</v>
      </c>
      <c r="BW2179" s="89" t="e">
        <f t="shared" si="2552"/>
        <v>#REF!</v>
      </c>
      <c r="BX2179" s="42" t="e">
        <f t="shared" si="2553"/>
        <v>#REF!</v>
      </c>
      <c r="BY2179" s="89" t="e">
        <f t="shared" si="2554"/>
        <v>#REF!</v>
      </c>
      <c r="BZ2179" s="89" t="e">
        <f t="shared" si="2554"/>
        <v>#REF!</v>
      </c>
      <c r="CA2179" s="41">
        <f t="shared" si="2555"/>
        <v>342.50284887468132</v>
      </c>
      <c r="CB2179" s="89" t="e">
        <f t="shared" si="2556"/>
        <v>#REF!</v>
      </c>
      <c r="CC2179" s="89" t="e">
        <f t="shared" ref="CC2179:CC2192" si="2564">1-CB2179</f>
        <v>#REF!</v>
      </c>
      <c r="CD2179" s="41" t="e">
        <f>CK2179+CJ2179</f>
        <v>#REF!</v>
      </c>
      <c r="CE2179" s="41" t="e">
        <f>CH2179+CI2179</f>
        <v>#REF!</v>
      </c>
      <c r="CF2179" s="42" t="e">
        <f>CK2179*13.49+CJ2179</f>
        <v>#REF!</v>
      </c>
      <c r="CG2179" s="42" t="e">
        <f>CH2179*13.49+CI2179</f>
        <v>#REF!</v>
      </c>
      <c r="CH2179" s="42" t="e">
        <f t="shared" si="2557"/>
        <v>#REF!</v>
      </c>
      <c r="CI2179" s="89">
        <f>BL2179*$AJ2179</f>
        <v>0.81674249592573023</v>
      </c>
      <c r="CJ2179" s="89">
        <f>BK2179*$AJ2179</f>
        <v>0.60610515636419537</v>
      </c>
      <c r="CK2179" s="42" t="e">
        <f t="shared" si="2558"/>
        <v>#REF!</v>
      </c>
      <c r="CM2179" s="89" t="e">
        <f t="shared" si="2544"/>
        <v>#REF!</v>
      </c>
      <c r="CN2179" s="89">
        <f t="shared" si="2545"/>
        <v>1.5350889933128066E-2</v>
      </c>
    </row>
    <row r="2180" spans="1:92" ht="14.4" x14ac:dyDescent="0.3">
      <c r="A2180" s="19"/>
      <c r="B2180" s="19"/>
      <c r="C2180" s="19"/>
      <c r="D2180" s="22"/>
      <c r="E2180" s="32">
        <v>41431.631249999999</v>
      </c>
      <c r="F2180" s="21">
        <f t="shared" si="2528"/>
        <v>1532.9666666666672</v>
      </c>
      <c r="G2180" s="21">
        <f t="shared" si="2529"/>
        <v>21.074305555557657</v>
      </c>
      <c r="H2180" s="112">
        <v>10</v>
      </c>
      <c r="I2180" s="21">
        <v>1087</v>
      </c>
      <c r="J2180" s="21">
        <v>6561.7141000000001</v>
      </c>
      <c r="K2180" s="21">
        <v>4631.9908500000001</v>
      </c>
      <c r="L2180" s="21">
        <v>31</v>
      </c>
      <c r="M2180" s="124">
        <v>5.77</v>
      </c>
      <c r="O2180" s="40"/>
      <c r="R2180" s="22"/>
      <c r="S2180" s="22"/>
      <c r="T2180" s="22"/>
      <c r="U2180" s="48">
        <f t="shared" si="2530"/>
        <v>1.5402179759864021E-2</v>
      </c>
      <c r="V2180" s="48">
        <f t="shared" si="2531"/>
        <v>2.0609361014822651</v>
      </c>
      <c r="W2180" s="48">
        <f t="shared" si="2532"/>
        <v>1.2641276777589524E-2</v>
      </c>
      <c r="X2180" s="239">
        <f>W2180+V2180+SUM($U$2176:U2180)</f>
        <v>2.1046979228987421</v>
      </c>
      <c r="Y2180" s="240">
        <f>W2180+V2180+SUM($U$2176:U2180)-$X$2177</f>
        <v>1.9782059285278293</v>
      </c>
      <c r="Z2180" s="42"/>
      <c r="AA2180" s="42"/>
      <c r="AB2180" s="41">
        <f t="shared" si="2533"/>
        <v>2.1818847094880241E-2</v>
      </c>
      <c r="AC2180" s="48">
        <f t="shared" si="2534"/>
        <v>2.9195380375795024</v>
      </c>
      <c r="AD2180" s="48">
        <f t="shared" si="2535"/>
        <v>0.53114086449426323</v>
      </c>
      <c r="AE2180" s="48">
        <f t="shared" si="2536"/>
        <v>0.62479869782934117</v>
      </c>
      <c r="AF2180" s="48">
        <f t="shared" si="2537"/>
        <v>0.53114086449426323</v>
      </c>
      <c r="AG2180" s="238">
        <f t="shared" si="2538"/>
        <v>9.3656346282849634E-2</v>
      </c>
      <c r="AH2180" s="48">
        <f t="shared" si="2539"/>
        <v>1.4870522283658641E-6</v>
      </c>
      <c r="AI2180" s="48">
        <f>AE2180+AC2180+SUM($AB$2176:AB2180)</f>
        <v>3.6131996493364009</v>
      </c>
      <c r="AJ2180" s="48">
        <f>AE2180+AC2180+SUM($AB$2176:AB2180)-$AI$2177</f>
        <v>1.8332570451679668</v>
      </c>
      <c r="AK2180" s="46"/>
      <c r="AL2180" s="86"/>
      <c r="AM2180" s="92">
        <f>AM2179</f>
        <v>230.1585</v>
      </c>
      <c r="AN2180"/>
      <c r="AO2180"/>
      <c r="AP2180"/>
      <c r="AQ2180">
        <v>2777</v>
      </c>
      <c r="AR2180" s="41">
        <v>367.65800000000002</v>
      </c>
      <c r="AS2180" s="41">
        <v>0.14489133859551653</v>
      </c>
      <c r="AV2180" s="41">
        <f t="shared" si="2546"/>
        <v>0</v>
      </c>
      <c r="AW2180" s="86">
        <f t="shared" si="2547"/>
        <v>8.5191630111876235E-3</v>
      </c>
      <c r="AX2180" s="86">
        <f t="shared" si="2548"/>
        <v>0.61627953481815356</v>
      </c>
      <c r="AY2180" s="86">
        <f t="shared" si="2540"/>
        <v>4.9266166705536997E-2</v>
      </c>
      <c r="AZ2180" s="86">
        <f t="shared" si="2541"/>
        <v>3.5639334826308642</v>
      </c>
      <c r="BA2180" s="89">
        <f t="shared" si="2559"/>
        <v>2.8249710491972838E-2</v>
      </c>
      <c r="BB2180" s="89">
        <f t="shared" si="2560"/>
        <v>1.8050073346759943</v>
      </c>
      <c r="BC2180" s="89"/>
      <c r="BD2180" s="89"/>
      <c r="BE2180" s="41"/>
      <c r="BF2180" s="89"/>
      <c r="BG2180" s="89"/>
      <c r="BH2180" s="89"/>
      <c r="BI2180" s="89"/>
      <c r="BJ2180" s="41"/>
      <c r="BK2180" s="89"/>
      <c r="BL2180" s="89"/>
      <c r="BM2180" s="89"/>
      <c r="BN2180" s="86">
        <f t="shared" si="2549"/>
        <v>1.9133869702815754E-4</v>
      </c>
      <c r="BO2180" s="86">
        <f t="shared" si="2550"/>
        <v>1.2449938080561366E-2</v>
      </c>
      <c r="BP2180" s="86">
        <f t="shared" si="2542"/>
        <v>3.1856762990842835E-2</v>
      </c>
      <c r="BQ2180" s="86">
        <f t="shared" si="2543"/>
        <v>2.0728411599078993</v>
      </c>
      <c r="BR2180" s="86">
        <f t="shared" si="2561"/>
        <v>3.0204279197888872E-2</v>
      </c>
      <c r="BS2180" s="86">
        <f t="shared" si="2562"/>
        <v>1.9480016493299404</v>
      </c>
      <c r="BT2180" s="89">
        <f t="shared" si="2563"/>
        <v>1.2136618251225629E-2</v>
      </c>
      <c r="BU2180" s="89">
        <f t="shared" si="2563"/>
        <v>0.75035527076057384</v>
      </c>
      <c r="BV2180" s="41">
        <f t="shared" si="2551"/>
        <v>439.37065292243346</v>
      </c>
      <c r="BW2180" s="89" t="e">
        <f t="shared" si="2552"/>
        <v>#REF!</v>
      </c>
      <c r="BX2180" s="42" t="e">
        <f t="shared" si="2553"/>
        <v>#REF!</v>
      </c>
      <c r="BY2180" s="89" t="e">
        <f t="shared" si="2554"/>
        <v>#REF!</v>
      </c>
      <c r="BZ2180" s="89" t="e">
        <f t="shared" si="2554"/>
        <v>#REF!</v>
      </c>
      <c r="CA2180" s="41">
        <f t="shared" si="2555"/>
        <v>379.81558285477558</v>
      </c>
      <c r="CB2180" s="89" t="e">
        <f t="shared" si="2556"/>
        <v>#REF!</v>
      </c>
      <c r="CC2180" s="89" t="e">
        <f t="shared" si="2564"/>
        <v>#REF!</v>
      </c>
      <c r="CD2180" s="41"/>
      <c r="CE2180" s="41"/>
      <c r="CF2180" s="42"/>
      <c r="CG2180" s="42"/>
      <c r="CH2180" s="42" t="e">
        <f t="shared" si="2557"/>
        <v>#REF!</v>
      </c>
      <c r="CI2180" s="89"/>
      <c r="CJ2180" s="89"/>
      <c r="CK2180" s="42" t="e">
        <f t="shared" si="2558"/>
        <v>#REF!</v>
      </c>
      <c r="CM2180" s="89" t="e">
        <f t="shared" si="2544"/>
        <v>#REF!</v>
      </c>
      <c r="CN2180" s="89">
        <f t="shared" si="2545"/>
        <v>0</v>
      </c>
    </row>
    <row r="2181" spans="1:92" ht="14.4" x14ac:dyDescent="0.3">
      <c r="A2181" s="19"/>
      <c r="B2181" s="19"/>
      <c r="C2181" s="19"/>
      <c r="D2181" s="22"/>
      <c r="E2181" s="125">
        <v>41444.671527777777</v>
      </c>
      <c r="F2181" s="21">
        <f t="shared" si="2528"/>
        <v>1546.0069444444453</v>
      </c>
      <c r="G2181" s="21">
        <f t="shared" si="2529"/>
        <v>34.114583333335759</v>
      </c>
      <c r="H2181" s="21"/>
      <c r="I2181" s="21">
        <v>1088</v>
      </c>
      <c r="J2181" s="21">
        <v>7858.2975699999997</v>
      </c>
      <c r="K2181" s="21">
        <v>7349.4742399999996</v>
      </c>
      <c r="L2181" s="21">
        <v>82</v>
      </c>
      <c r="M2181" s="124">
        <v>5.77</v>
      </c>
      <c r="O2181" s="40"/>
      <c r="R2181" s="22"/>
      <c r="S2181" s="22"/>
      <c r="T2181" s="22"/>
      <c r="U2181" s="48">
        <f t="shared" si="2530"/>
        <v>2.4460769672929556E-2</v>
      </c>
      <c r="V2181" s="48">
        <f t="shared" si="2531"/>
        <v>3.2730486252569317</v>
      </c>
      <c r="W2181" s="48">
        <f t="shared" si="2532"/>
        <v>2.0076077831148526E-2</v>
      </c>
      <c r="X2181" s="239">
        <f>W2181+V2181+SUM($U$2176:U2181)</f>
        <v>3.348706017399897</v>
      </c>
      <c r="Y2181" s="240">
        <f>W2181+V2181+SUM($U$2176:U2181)-$X$2177</f>
        <v>3.2222140230289842</v>
      </c>
      <c r="Z2181" s="42"/>
      <c r="AA2181" s="42"/>
      <c r="AB2181" s="41">
        <f t="shared" si="2533"/>
        <v>2.615425275388298E-2</v>
      </c>
      <c r="AC2181" s="48">
        <f t="shared" si="2534"/>
        <v>3.4996503448317946</v>
      </c>
      <c r="AD2181" s="48">
        <f t="shared" si="2535"/>
        <v>0.63667857231368186</v>
      </c>
      <c r="AE2181" s="48">
        <f t="shared" si="2536"/>
        <v>0.74894622031427049</v>
      </c>
      <c r="AF2181" s="48">
        <f t="shared" si="2537"/>
        <v>0.63667857231368197</v>
      </c>
      <c r="AG2181" s="238">
        <f t="shared" si="2538"/>
        <v>0.11226586547103186</v>
      </c>
      <c r="AH2181" s="48">
        <f t="shared" si="2539"/>
        <v>1.7825295566616748E-6</v>
      </c>
      <c r="AI2181" s="48">
        <f>AE2181+AC2181+SUM($AB$2176:AB2181)</f>
        <v>4.3436137318275057</v>
      </c>
      <c r="AJ2181" s="48">
        <f>AE2181+AC2181+SUM($AB$2176:AB2181)-$AI$2177</f>
        <v>2.5636711276590716</v>
      </c>
      <c r="AK2181" s="46"/>
      <c r="AL2181" s="86"/>
      <c r="AM2181" s="92">
        <f>AM2182</f>
        <v>422.78</v>
      </c>
      <c r="AN2181"/>
      <c r="AO2181"/>
      <c r="AP2181"/>
      <c r="AQ2181">
        <v>3078</v>
      </c>
      <c r="AR2181" s="41">
        <v>434.99900000000002</v>
      </c>
      <c r="AS2181" s="41">
        <v>7.2000000000002728E-2</v>
      </c>
      <c r="AV2181" s="41">
        <f t="shared" si="2546"/>
        <v>0</v>
      </c>
      <c r="AW2181" s="86">
        <f t="shared" si="2547"/>
        <v>1.178576805843356E-2</v>
      </c>
      <c r="AX2181" s="86">
        <f t="shared" si="2548"/>
        <v>0.73716045225583693</v>
      </c>
      <c r="AY2181" s="86">
        <f t="shared" si="2540"/>
        <v>6.8353137502002004E-2</v>
      </c>
      <c r="AZ2181" s="86">
        <f t="shared" si="2541"/>
        <v>4.2752605943255038</v>
      </c>
      <c r="BA2181" s="89">
        <f t="shared" si="2559"/>
        <v>4.7336681288437849E-2</v>
      </c>
      <c r="BB2181" s="89">
        <f t="shared" si="2560"/>
        <v>2.5163344463706339</v>
      </c>
      <c r="BC2181" s="89"/>
      <c r="BD2181" s="89"/>
      <c r="BE2181" s="41"/>
      <c r="BF2181" s="89"/>
      <c r="BG2181" s="89"/>
      <c r="BH2181" s="89"/>
      <c r="BI2181" s="89"/>
      <c r="BJ2181" s="41"/>
      <c r="BK2181" s="89"/>
      <c r="BL2181" s="89"/>
      <c r="BM2181" s="89"/>
      <c r="BN2181" s="86">
        <f t="shared" si="2549"/>
        <v>3.1859670844265413E-4</v>
      </c>
      <c r="BO2181" s="86">
        <f t="shared" si="2550"/>
        <v>1.9757481122705874E-2</v>
      </c>
      <c r="BP2181" s="86">
        <f t="shared" si="2542"/>
        <v>5.3142188611682684E-2</v>
      </c>
      <c r="BQ2181" s="86">
        <f t="shared" si="2543"/>
        <v>3.2955638287882145</v>
      </c>
      <c r="BR2181" s="86">
        <f t="shared" si="2561"/>
        <v>5.1489704818728721E-2</v>
      </c>
      <c r="BS2181" s="86">
        <f t="shared" si="2562"/>
        <v>3.1707243182102554</v>
      </c>
      <c r="BT2181" s="89">
        <f t="shared" si="2563"/>
        <v>2.1285425620839848E-2</v>
      </c>
      <c r="BU2181" s="89">
        <f t="shared" si="2563"/>
        <v>1.222722668880315</v>
      </c>
      <c r="BV2181" s="41">
        <f t="shared" si="2551"/>
        <v>549.1599623359491</v>
      </c>
      <c r="BW2181" s="89" t="e">
        <f t="shared" si="2552"/>
        <v>#REF!</v>
      </c>
      <c r="BX2181" s="42" t="e">
        <f t="shared" si="2553"/>
        <v>#REF!</v>
      </c>
      <c r="BY2181" s="89" t="e">
        <f t="shared" si="2554"/>
        <v>#REF!</v>
      </c>
      <c r="BZ2181" s="89" t="e">
        <f t="shared" si="2554"/>
        <v>#REF!</v>
      </c>
      <c r="CA2181" s="41">
        <f t="shared" si="2555"/>
        <v>445.11965563395029</v>
      </c>
      <c r="CB2181" s="89" t="e">
        <f t="shared" si="2556"/>
        <v>#REF!</v>
      </c>
      <c r="CC2181" s="89" t="e">
        <f t="shared" si="2564"/>
        <v>#REF!</v>
      </c>
      <c r="CD2181" s="41"/>
      <c r="CE2181" s="41"/>
      <c r="CF2181" s="42"/>
      <c r="CG2181" s="42"/>
      <c r="CH2181" s="42" t="e">
        <f t="shared" si="2557"/>
        <v>#REF!</v>
      </c>
      <c r="CI2181" s="89"/>
      <c r="CJ2181" s="89"/>
      <c r="CK2181" s="42" t="e">
        <f t="shared" si="2558"/>
        <v>#REF!</v>
      </c>
      <c r="CM2181" s="89" t="e">
        <f t="shared" si="2544"/>
        <v>#REF!</v>
      </c>
      <c r="CN2181" s="89">
        <f t="shared" si="2545"/>
        <v>0</v>
      </c>
    </row>
    <row r="2182" spans="1:92" ht="14.4" x14ac:dyDescent="0.3">
      <c r="A2182" s="19"/>
      <c r="B2182" s="19"/>
      <c r="C2182" s="19"/>
      <c r="D2182" s="22"/>
      <c r="E2182" s="32">
        <v>41458.469444444447</v>
      </c>
      <c r="F2182" s="21">
        <f t="shared" si="2528"/>
        <v>1559.8048611111153</v>
      </c>
      <c r="G2182" s="21">
        <f t="shared" si="2529"/>
        <v>47.912500000005821</v>
      </c>
      <c r="H2182" s="21"/>
      <c r="I2182" s="21">
        <v>1078</v>
      </c>
      <c r="J2182" s="21">
        <v>9324</v>
      </c>
      <c r="K2182" s="21">
        <v>10005</v>
      </c>
      <c r="L2182" s="21">
        <v>11</v>
      </c>
      <c r="M2182" s="124">
        <v>5.77</v>
      </c>
      <c r="O2182" s="40"/>
      <c r="R2182" s="22"/>
      <c r="S2182" s="22"/>
      <c r="T2182" s="22"/>
      <c r="U2182" s="48">
        <f t="shared" si="2530"/>
        <v>3.2992923852292293E-2</v>
      </c>
      <c r="V2182" s="48">
        <f t="shared" si="2531"/>
        <v>4.4147197942614351</v>
      </c>
      <c r="W2182" s="48">
        <f t="shared" si="2532"/>
        <v>2.707880888428511E-2</v>
      </c>
      <c r="X2182" s="239">
        <f>W2182+V2182+SUM($U$2176:U2182)</f>
        <v>4.5303728413098296</v>
      </c>
      <c r="Y2182" s="240">
        <f>W2182+V2182+SUM($U$2176:U2182)-$X$2177</f>
        <v>4.4038808469389163</v>
      </c>
      <c r="Z2182" s="42"/>
      <c r="AA2182" s="42"/>
      <c r="AB2182" s="41">
        <f t="shared" si="2533"/>
        <v>3.0747228585584544E-2</v>
      </c>
      <c r="AC2182" s="48">
        <f t="shared" si="2534"/>
        <v>4.1142276223581833</v>
      </c>
      <c r="AD2182" s="48">
        <f t="shared" si="2535"/>
        <v>0.74848636597220453</v>
      </c>
      <c r="AE2182" s="48">
        <f t="shared" si="2536"/>
        <v>0.88046945370647522</v>
      </c>
      <c r="AF2182" s="48">
        <f t="shared" si="2537"/>
        <v>0.74848636597220419</v>
      </c>
      <c r="AG2182" s="238">
        <f t="shared" si="2538"/>
        <v>0.13198099217282427</v>
      </c>
      <c r="AH2182" s="48">
        <f t="shared" si="2539"/>
        <v>2.0955614467364253E-6</v>
      </c>
      <c r="AI2182" s="48">
        <f>AE2182+AC2182+SUM($AB$2176:AB2182)</f>
        <v>5.1204614713316836</v>
      </c>
      <c r="AJ2182" s="48">
        <f>AE2182+AC2182+SUM($AB$2176:AB2182)-$AI$2177</f>
        <v>3.3405188671632495</v>
      </c>
      <c r="AK2182" s="46"/>
      <c r="AL2182" s="86"/>
      <c r="AM2182" s="41">
        <v>422.78</v>
      </c>
      <c r="AN2182" s="41">
        <v>8.5999999999984311E-2</v>
      </c>
      <c r="AQ2182">
        <v>2161</v>
      </c>
      <c r="AR2182" s="41">
        <v>478.27249999999998</v>
      </c>
      <c r="AS2182" s="41">
        <v>0.14150000000000773</v>
      </c>
      <c r="AV2182" s="41">
        <f t="shared" si="2546"/>
        <v>0</v>
      </c>
      <c r="AW2182" s="86">
        <f t="shared" si="2547"/>
        <v>1.3855479181890864E-2</v>
      </c>
      <c r="AX2182" s="86">
        <f t="shared" si="2548"/>
        <v>0.86661397452458433</v>
      </c>
      <c r="AY2182" s="86">
        <f t="shared" si="2540"/>
        <v>8.0577976917938637E-2</v>
      </c>
      <c r="AZ2182" s="86">
        <f t="shared" si="2541"/>
        <v>5.0398834944137452</v>
      </c>
      <c r="BA2182" s="89">
        <f t="shared" si="2559"/>
        <v>5.9561520704374482E-2</v>
      </c>
      <c r="BB2182" s="89">
        <f t="shared" si="2560"/>
        <v>3.2809573464588753</v>
      </c>
      <c r="BC2182" s="91">
        <f>BA2182-BA2179</f>
        <v>3.6907763807371485E-2</v>
      </c>
      <c r="BD2182" s="91">
        <f>BB2182-BB2179</f>
        <v>1.8807634510659526</v>
      </c>
      <c r="BE2182" s="41">
        <f t="shared" ref="BE2182:BE2192" si="2565">1000*(((BC2182)/((BD2182))/0.0112372-1))</f>
        <v>746.32650505614231</v>
      </c>
      <c r="BF2182" s="89">
        <f t="shared" ref="BF2182:BF2194" si="2566">(BE2182-$B$10)/($AM$2173-$B$10)</f>
        <v>3.4990215863818397E-2</v>
      </c>
      <c r="BG2182" s="89">
        <f t="shared" ref="BG2182:BG2192" si="2567">1-BF2182</f>
        <v>0.96500978413618155</v>
      </c>
      <c r="BH2182" s="91">
        <f>BF2182*($AJ2182-$AJ2179)</f>
        <v>6.7099729764248481E-2</v>
      </c>
      <c r="BI2182" s="91">
        <f>BG2182*($AJ2182-$AJ2179)</f>
        <v>1.8505714851090753</v>
      </c>
      <c r="BJ2182" s="41">
        <f>1000*((BA2182/BB2182)/0.0112372-1)</f>
        <v>615.50044696954194</v>
      </c>
      <c r="BK2182" s="89">
        <f t="shared" ref="BK2182:BK2202" si="2568">(BJ2182-$B$10)/($AM$2173-$B$10)</f>
        <v>0.20185066431383036</v>
      </c>
      <c r="BL2182" s="89">
        <f t="shared" ref="BL2182:BL2192" si="2569">1-BK2182</f>
        <v>0.79814933568616964</v>
      </c>
      <c r="BM2182" s="89">
        <f t="shared" ref="BM2182:BM2194" si="2570">Y2182-BR2182-BS2182</f>
        <v>0</v>
      </c>
      <c r="BN2182" s="86">
        <f t="shared" si="2549"/>
        <v>4.4247331690450836E-4</v>
      </c>
      <c r="BO2182" s="86">
        <f t="shared" si="2550"/>
        <v>2.6636335567380601E-2</v>
      </c>
      <c r="BP2182" s="86">
        <f t="shared" si="2542"/>
        <v>7.402722573487315E-2</v>
      </c>
      <c r="BQ2182" s="86">
        <f t="shared" si="2543"/>
        <v>4.456345615574957</v>
      </c>
      <c r="BR2182" s="86">
        <f t="shared" si="2561"/>
        <v>7.2374741941919188E-2</v>
      </c>
      <c r="BS2182" s="86">
        <f t="shared" si="2562"/>
        <v>4.3315061049969978</v>
      </c>
      <c r="BT2182" s="89">
        <f t="shared" si="2563"/>
        <v>2.0885037123190467E-2</v>
      </c>
      <c r="BU2182" s="89">
        <f t="shared" si="2563"/>
        <v>1.1607817867867425</v>
      </c>
      <c r="BV2182" s="41">
        <f t="shared" si="2551"/>
        <v>601.12985610983435</v>
      </c>
      <c r="BW2182" s="89" t="e">
        <f t="shared" si="2552"/>
        <v>#REF!</v>
      </c>
      <c r="BX2182" s="42" t="e">
        <f t="shared" si="2553"/>
        <v>#REF!</v>
      </c>
      <c r="BY2182" s="89" t="e">
        <f t="shared" si="2554"/>
        <v>#REF!</v>
      </c>
      <c r="BZ2182" s="89" t="e">
        <f t="shared" si="2554"/>
        <v>#REF!</v>
      </c>
      <c r="CA2182" s="41">
        <f t="shared" si="2555"/>
        <v>486.92816169987464</v>
      </c>
      <c r="CB2182" s="89" t="e">
        <f t="shared" si="2556"/>
        <v>#REF!</v>
      </c>
      <c r="CC2182" s="89" t="e">
        <f t="shared" si="2564"/>
        <v>#REF!</v>
      </c>
      <c r="CD2182" s="41" t="e">
        <f t="shared" ref="CD2182:CD2192" si="2571">CK2182+CJ2182</f>
        <v>#REF!</v>
      </c>
      <c r="CE2182" s="41" t="e">
        <f t="shared" ref="CE2182:CE2192" si="2572">CH2182+CI2182</f>
        <v>#REF!</v>
      </c>
      <c r="CF2182" s="42" t="e">
        <f t="shared" ref="CF2182:CF2192" si="2573">CK2182*13.49+CJ2182</f>
        <v>#REF!</v>
      </c>
      <c r="CG2182" s="42" t="e">
        <f t="shared" ref="CG2182:CG2192" si="2574">CH2182*13.49+CI2182</f>
        <v>#REF!</v>
      </c>
      <c r="CH2182" s="42" t="e">
        <f t="shared" si="2557"/>
        <v>#REF!</v>
      </c>
      <c r="CI2182" s="89">
        <f t="shared" ref="CI2182:CI2193" si="2575">BL2182*$AJ2182</f>
        <v>2.6662329146734636</v>
      </c>
      <c r="CJ2182" s="89">
        <f t="shared" ref="CJ2182:CJ2193" si="2576">BK2182*$AJ2182</f>
        <v>0.67428595248978596</v>
      </c>
      <c r="CK2182" s="42" t="e">
        <f t="shared" si="2558"/>
        <v>#REF!</v>
      </c>
      <c r="CM2182" s="89" t="e">
        <f t="shared" si="2544"/>
        <v>#REF!</v>
      </c>
      <c r="CN2182" s="89">
        <f t="shared" si="2545"/>
        <v>5.0112548585885534E-2</v>
      </c>
    </row>
    <row r="2183" spans="1:92" ht="14.4" x14ac:dyDescent="0.3">
      <c r="A2183" s="19"/>
      <c r="B2183" s="19"/>
      <c r="C2183" s="19"/>
      <c r="D2183" s="22"/>
      <c r="E2183" s="32">
        <v>41471.553472222222</v>
      </c>
      <c r="F2183" s="21">
        <f t="shared" si="2528"/>
        <v>1572.8888888888905</v>
      </c>
      <c r="G2183" s="21">
        <f t="shared" si="2529"/>
        <v>60.996527777781012</v>
      </c>
      <c r="H2183" s="21"/>
      <c r="I2183" s="21">
        <v>1077</v>
      </c>
      <c r="J2183" s="21">
        <v>11228</v>
      </c>
      <c r="K2183" s="21">
        <v>12969</v>
      </c>
      <c r="L2183" s="21">
        <v>15</v>
      </c>
      <c r="M2183" s="124">
        <v>5.77</v>
      </c>
      <c r="O2183" s="40"/>
      <c r="R2183" s="22"/>
      <c r="S2183" s="22"/>
      <c r="T2183" s="22"/>
      <c r="U2183" s="48">
        <f t="shared" si="2530"/>
        <v>4.272746670331698E-2</v>
      </c>
      <c r="V2183" s="48">
        <f t="shared" si="2531"/>
        <v>5.7172802828347749</v>
      </c>
      <c r="W2183" s="48">
        <f t="shared" si="2532"/>
        <v>3.5068395579265672E-2</v>
      </c>
      <c r="X2183" s="239">
        <f>W2183+V2183+SUM($U$2176:U2183)</f>
        <v>5.8836503832814673</v>
      </c>
      <c r="Y2183" s="240">
        <f>W2183+V2183+SUM($U$2176:U2183)-$X$2177</f>
        <v>5.757158388910554</v>
      </c>
      <c r="Z2183" s="42"/>
      <c r="AA2183" s="42"/>
      <c r="AB2183" s="41">
        <f t="shared" si="2533"/>
        <v>3.6991595045480996E-2</v>
      </c>
      <c r="AC2183" s="48">
        <f t="shared" si="2534"/>
        <v>4.9497743091733248</v>
      </c>
      <c r="AD2183" s="48">
        <f t="shared" si="2535"/>
        <v>0.9004943151230389</v>
      </c>
      <c r="AE2183" s="48">
        <f t="shared" si="2536"/>
        <v>1.0592814695727029</v>
      </c>
      <c r="AF2183" s="48">
        <f t="shared" si="2537"/>
        <v>0.90049431512303868</v>
      </c>
      <c r="AG2183" s="238">
        <f t="shared" si="2538"/>
        <v>0.15878463330665407</v>
      </c>
      <c r="AH2183" s="48">
        <f t="shared" si="2539"/>
        <v>2.5211430101683891E-6</v>
      </c>
      <c r="AI2183" s="48">
        <f>AE2183+AC2183+SUM($AB$2176:AB2183)</f>
        <v>6.1718117690585332</v>
      </c>
      <c r="AJ2183" s="48">
        <f>AE2183+AC2183+SUM($AB$2176:AB2183)-$AI$2177</f>
        <v>4.3918691648900996</v>
      </c>
      <c r="AK2183" s="46"/>
      <c r="AL2183" s="86"/>
      <c r="AM2183" s="41">
        <v>464.51850000000002</v>
      </c>
      <c r="AN2183" s="41">
        <v>1.1499999999983856E-2</v>
      </c>
      <c r="AQ2183">
        <v>2039</v>
      </c>
      <c r="AR2183" s="41">
        <v>498.839</v>
      </c>
      <c r="AS2183" s="41">
        <v>0.12400000000002365</v>
      </c>
      <c r="AV2183" s="41">
        <f t="shared" si="2546"/>
        <v>0</v>
      </c>
      <c r="AW2183" s="86">
        <f t="shared" si="2547"/>
        <v>1.715044129805746E-2</v>
      </c>
      <c r="AX2183" s="86">
        <f t="shared" si="2548"/>
        <v>1.0421310282746454</v>
      </c>
      <c r="AY2183" s="86">
        <f t="shared" si="2540"/>
        <v>9.9925561324693477E-2</v>
      </c>
      <c r="AZ2183" s="86">
        <f t="shared" si="2541"/>
        <v>6.07188620773384</v>
      </c>
      <c r="BA2183" s="89">
        <f t="shared" si="2559"/>
        <v>7.8909105111129321E-2</v>
      </c>
      <c r="BB2183" s="89">
        <f t="shared" si="2560"/>
        <v>4.3129600597789697</v>
      </c>
      <c r="BC2183" s="89">
        <f>BA2183-BA2182</f>
        <v>1.9347584406754839E-2</v>
      </c>
      <c r="BD2183" s="89">
        <f>BB2183-BB2182</f>
        <v>1.0320027133200944</v>
      </c>
      <c r="BE2183" s="41">
        <f t="shared" si="2565"/>
        <v>668.35243814425201</v>
      </c>
      <c r="BF2183" s="89">
        <f t="shared" si="2566"/>
        <v>0.13444125767214651</v>
      </c>
      <c r="BG2183" s="89">
        <f t="shared" si="2567"/>
        <v>0.86555874232785346</v>
      </c>
      <c r="BH2183" s="89">
        <f>BF2183*($AJ2183-$AJ2182)</f>
        <v>0.1413448562803834</v>
      </c>
      <c r="BI2183" s="89">
        <f t="shared" ref="BI2183:BI2192" si="2577">BG2183*($AJ2183-$AJ2182)</f>
        <v>0.91000544144646667</v>
      </c>
      <c r="BJ2183" s="41">
        <f>1000*((BA2183/BB2183)/0.0112372-1)</f>
        <v>628.14684237795791</v>
      </c>
      <c r="BK2183" s="89">
        <f t="shared" si="2568"/>
        <v>0.18572097853114305</v>
      </c>
      <c r="BL2183" s="89">
        <f t="shared" si="2569"/>
        <v>0.81427902146885689</v>
      </c>
      <c r="BM2183" s="89">
        <f t="shared" si="2570"/>
        <v>0</v>
      </c>
      <c r="BN2183" s="86">
        <f t="shared" si="2549"/>
        <v>5.8086498051960588E-4</v>
      </c>
      <c r="BO2183" s="86">
        <f t="shared" si="2550"/>
        <v>3.4487530598746069E-2</v>
      </c>
      <c r="BP2183" s="86">
        <f t="shared" si="2542"/>
        <v>9.7455455512473865E-2</v>
      </c>
      <c r="BQ2183" s="86">
        <f t="shared" si="2543"/>
        <v>5.7861949277689932</v>
      </c>
      <c r="BR2183" s="86">
        <f t="shared" si="2561"/>
        <v>9.5802971719519903E-2</v>
      </c>
      <c r="BS2183" s="86">
        <f t="shared" si="2562"/>
        <v>5.6613554171910341</v>
      </c>
      <c r="BT2183" s="89">
        <f t="shared" si="2563"/>
        <v>2.3428229777600715E-2</v>
      </c>
      <c r="BU2183" s="89">
        <f t="shared" si="2563"/>
        <v>1.3298493121940362</v>
      </c>
      <c r="BV2183" s="41">
        <f t="shared" si="2551"/>
        <v>567.75765962731703</v>
      </c>
      <c r="BW2183" s="89" t="e">
        <f t="shared" si="2552"/>
        <v>#REF!</v>
      </c>
      <c r="BX2183" s="42" t="e">
        <f t="shared" si="2553"/>
        <v>#REF!</v>
      </c>
      <c r="BY2183" s="89" t="e">
        <f t="shared" si="2554"/>
        <v>#REF!</v>
      </c>
      <c r="BZ2183" s="89" t="e">
        <f t="shared" si="2554"/>
        <v>#REF!</v>
      </c>
      <c r="CA2183" s="41">
        <f t="shared" si="2555"/>
        <v>505.91496685564977</v>
      </c>
      <c r="CB2183" s="89" t="e">
        <f t="shared" si="2556"/>
        <v>#REF!</v>
      </c>
      <c r="CC2183" s="89" t="e">
        <f t="shared" si="2564"/>
        <v>#REF!</v>
      </c>
      <c r="CD2183" s="41" t="e">
        <f t="shared" si="2571"/>
        <v>#REF!</v>
      </c>
      <c r="CE2183" s="41" t="e">
        <f t="shared" si="2572"/>
        <v>#REF!</v>
      </c>
      <c r="CF2183" s="42" t="e">
        <f t="shared" si="2573"/>
        <v>#REF!</v>
      </c>
      <c r="CG2183" s="42" t="e">
        <f t="shared" si="2574"/>
        <v>#REF!</v>
      </c>
      <c r="CH2183" s="42" t="e">
        <f t="shared" si="2557"/>
        <v>#REF!</v>
      </c>
      <c r="CI2183" s="89">
        <f t="shared" si="2575"/>
        <v>3.5762069260059559</v>
      </c>
      <c r="CJ2183" s="89">
        <f t="shared" si="2576"/>
        <v>0.81566223888414335</v>
      </c>
      <c r="CK2183" s="42" t="e">
        <f t="shared" si="2558"/>
        <v>#REF!</v>
      </c>
      <c r="CM2183" s="89" t="e">
        <f t="shared" si="2544"/>
        <v>#REF!</v>
      </c>
      <c r="CN2183" s="89">
        <f t="shared" si="2545"/>
        <v>6.7215749361717786E-2</v>
      </c>
    </row>
    <row r="2184" spans="1:92" ht="14.4" x14ac:dyDescent="0.3">
      <c r="A2184" s="19"/>
      <c r="B2184" s="19"/>
      <c r="C2184" s="19"/>
      <c r="D2184" s="22"/>
      <c r="E2184" s="32">
        <v>41508.489583333336</v>
      </c>
      <c r="F2184" s="21">
        <f t="shared" si="2528"/>
        <v>1609.8250000000044</v>
      </c>
      <c r="G2184" s="21">
        <f t="shared" si="2529"/>
        <v>97.932638888894871</v>
      </c>
      <c r="H2184" s="21"/>
      <c r="I2184" s="21">
        <v>1088</v>
      </c>
      <c r="J2184" s="21">
        <v>12535</v>
      </c>
      <c r="K2184" s="21">
        <v>16370</v>
      </c>
      <c r="L2184" s="21">
        <v>16</v>
      </c>
      <c r="M2184" s="124">
        <v>5.77</v>
      </c>
      <c r="O2184" s="40"/>
      <c r="R2184" s="22"/>
      <c r="S2184" s="22"/>
      <c r="T2184" s="22"/>
      <c r="U2184" s="48">
        <f t="shared" si="2530"/>
        <v>5.4483189745264934E-2</v>
      </c>
      <c r="V2184" s="48">
        <f t="shared" si="2531"/>
        <v>7.2902910120895923</v>
      </c>
      <c r="W2184" s="48">
        <f t="shared" si="2532"/>
        <v>4.4716857745718333E-2</v>
      </c>
      <c r="X2184" s="239">
        <f>W2184+V2184+SUM($U$2176:U2184)</f>
        <v>7.5207927644480019</v>
      </c>
      <c r="Y2184" s="240">
        <f>W2184+V2184+SUM($U$2176:U2184)-$X$2177</f>
        <v>7.3943007700770886</v>
      </c>
      <c r="Z2184" s="42"/>
      <c r="AA2184" s="42"/>
      <c r="AB2184" s="41">
        <f t="shared" si="2533"/>
        <v>4.1719412550818326E-2</v>
      </c>
      <c r="AC2184" s="48">
        <f t="shared" si="2534"/>
        <v>5.5823944921529041</v>
      </c>
      <c r="AD2184" s="48">
        <f t="shared" si="2535"/>
        <v>1.0155845885016546</v>
      </c>
      <c r="AE2184" s="48">
        <f t="shared" si="2536"/>
        <v>1.1946659932399812</v>
      </c>
      <c r="AF2184" s="48">
        <f t="shared" si="2537"/>
        <v>1.0155845885016548</v>
      </c>
      <c r="AG2184" s="238">
        <f t="shared" si="2538"/>
        <v>0.17907856137336173</v>
      </c>
      <c r="AH2184" s="48">
        <f t="shared" si="2539"/>
        <v>2.8433649647036838E-6</v>
      </c>
      <c r="AI2184" s="48">
        <f>AE2184+AC2184+SUM($AB$2176:AB2184)</f>
        <v>6.98153588825621</v>
      </c>
      <c r="AJ2184" s="48">
        <f>AE2184+AC2184+SUM($AB$2176:AB2184)-$AI$2177</f>
        <v>5.2015932840877763</v>
      </c>
      <c r="AK2184" s="46"/>
      <c r="AL2184" s="86"/>
      <c r="AM2184" s="41">
        <v>532.52250000000004</v>
      </c>
      <c r="AN2184" s="41">
        <v>6.450000000000955E-2</v>
      </c>
      <c r="AQ2184">
        <v>2528</v>
      </c>
      <c r="AR2184" s="41">
        <v>525.36300000000006</v>
      </c>
      <c r="AS2184" s="41">
        <v>0.27799999999996317</v>
      </c>
      <c r="AV2184" s="41">
        <f t="shared" si="2546"/>
        <v>0</v>
      </c>
      <c r="AW2184" s="86">
        <f t="shared" si="2547"/>
        <v>2.0225349832141162E-2</v>
      </c>
      <c r="AX2184" s="86">
        <f t="shared" si="2548"/>
        <v>1.17444064340784</v>
      </c>
      <c r="AY2184" s="86">
        <f t="shared" si="2540"/>
        <v>0.11819538390197197</v>
      </c>
      <c r="AZ2184" s="86">
        <f t="shared" si="2541"/>
        <v>6.8633405043542384</v>
      </c>
      <c r="BA2184" s="89">
        <f t="shared" si="2559"/>
        <v>9.7178927688407815E-2</v>
      </c>
      <c r="BB2184" s="89">
        <f t="shared" si="2560"/>
        <v>5.1044143563993689</v>
      </c>
      <c r="BC2184" s="89">
        <f t="shared" ref="BC2184:BD2192" si="2578">BA2184-BA2183</f>
        <v>1.8269822577278494E-2</v>
      </c>
      <c r="BD2184" s="89">
        <f t="shared" si="2578"/>
        <v>0.79145429662039923</v>
      </c>
      <c r="BE2184" s="41">
        <f t="shared" si="2565"/>
        <v>1054.2362002527054</v>
      </c>
      <c r="BF2184" s="89">
        <f t="shared" si="2566"/>
        <v>-0.35772932773502153</v>
      </c>
      <c r="BG2184" s="89">
        <f t="shared" si="2567"/>
        <v>1.3577293277350215</v>
      </c>
      <c r="BH2184" s="89">
        <f t="shared" ref="BH2184:BH2192" si="2579">BF2184*($AJ2184-$AJ2183)</f>
        <v>-0.28966206481141732</v>
      </c>
      <c r="BI2184" s="89">
        <f t="shared" si="2577"/>
        <v>1.0993861840090942</v>
      </c>
      <c r="BJ2184" s="41">
        <f t="shared" ref="BJ2184:BJ2192" si="2580">1000*((BA2184/BB2184)/0.0112372-1)</f>
        <v>694.21323697059381</v>
      </c>
      <c r="BK2184" s="89">
        <f t="shared" si="2568"/>
        <v>0.10145742744329007</v>
      </c>
      <c r="BL2184" s="89">
        <f t="shared" si="2569"/>
        <v>0.89854257255670988</v>
      </c>
      <c r="BM2184" s="89">
        <f t="shared" si="2570"/>
        <v>0</v>
      </c>
      <c r="BN2184" s="86">
        <f t="shared" si="2549"/>
        <v>7.5356638478372713E-4</v>
      </c>
      <c r="BO2184" s="86">
        <f t="shared" si="2550"/>
        <v>4.3963291360934603E-2</v>
      </c>
      <c r="BP2184" s="86">
        <f t="shared" si="2542"/>
        <v>0.12674004614636306</v>
      </c>
      <c r="BQ2184" s="86">
        <f t="shared" si="2543"/>
        <v>7.3940527183016389</v>
      </c>
      <c r="BR2184" s="86">
        <f t="shared" si="2561"/>
        <v>0.12508756235340909</v>
      </c>
      <c r="BS2184" s="86">
        <f t="shared" si="2562"/>
        <v>7.2692132077236797</v>
      </c>
      <c r="BT2184" s="89">
        <f t="shared" si="2563"/>
        <v>2.928459063388919E-2</v>
      </c>
      <c r="BU2184" s="89">
        <f t="shared" si="2563"/>
        <v>1.6078577905326457</v>
      </c>
      <c r="BV2184" s="41">
        <f t="shared" si="2551"/>
        <v>620.81487091036308</v>
      </c>
      <c r="BW2184" s="89" t="e">
        <f t="shared" si="2552"/>
        <v>#REF!</v>
      </c>
      <c r="BX2184" s="42" t="e">
        <f t="shared" si="2553"/>
        <v>#REF!</v>
      </c>
      <c r="BY2184" s="89" t="e">
        <f t="shared" si="2554"/>
        <v>#REF!</v>
      </c>
      <c r="BZ2184" s="89" t="e">
        <f t="shared" si="2554"/>
        <v>#REF!</v>
      </c>
      <c r="CA2184" s="41">
        <f t="shared" si="2555"/>
        <v>531.3293687429865</v>
      </c>
      <c r="CB2184" s="89" t="e">
        <f t="shared" si="2556"/>
        <v>#REF!</v>
      </c>
      <c r="CC2184" s="89" t="e">
        <f t="shared" si="2564"/>
        <v>#REF!</v>
      </c>
      <c r="CD2184" s="41" t="e">
        <f t="shared" si="2571"/>
        <v>#REF!</v>
      </c>
      <c r="CE2184" s="41" t="e">
        <f t="shared" si="2572"/>
        <v>#REF!</v>
      </c>
      <c r="CF2184" s="42" t="e">
        <f t="shared" si="2573"/>
        <v>#REF!</v>
      </c>
      <c r="CG2184" s="42" t="e">
        <f t="shared" si="2574"/>
        <v>#REF!</v>
      </c>
      <c r="CH2184" s="42" t="e">
        <f t="shared" si="2557"/>
        <v>#REF!</v>
      </c>
      <c r="CI2184" s="140">
        <f t="shared" si="2575"/>
        <v>4.6738530108779353</v>
      </c>
      <c r="CJ2184" s="140">
        <f t="shared" si="2576"/>
        <v>0.52774027320984052</v>
      </c>
      <c r="CK2184" s="42" t="e">
        <f t="shared" si="2558"/>
        <v>#REF!</v>
      </c>
      <c r="CM2184" s="89" t="e">
        <f t="shared" si="2544"/>
        <v>#REF!</v>
      </c>
      <c r="CN2184" s="89">
        <f t="shared" si="2545"/>
        <v>8.7846296098851112E-2</v>
      </c>
    </row>
    <row r="2185" spans="1:92" ht="14.4" x14ac:dyDescent="0.3">
      <c r="A2185" s="19"/>
      <c r="B2185" s="19"/>
      <c r="C2185" s="19"/>
      <c r="D2185" s="22"/>
      <c r="E2185" s="32">
        <v>41548.601388888892</v>
      </c>
      <c r="F2185" s="21">
        <f t="shared" si="2528"/>
        <v>1649.9368055555606</v>
      </c>
      <c r="G2185" s="21">
        <f t="shared" si="2529"/>
        <v>138.04444444445107</v>
      </c>
      <c r="H2185" s="21"/>
      <c r="I2185" s="21">
        <v>1088</v>
      </c>
      <c r="J2185" s="21">
        <v>14605</v>
      </c>
      <c r="K2185" s="21">
        <v>19982</v>
      </c>
      <c r="L2185" s="21">
        <v>25</v>
      </c>
      <c r="M2185" s="124">
        <v>5.77</v>
      </c>
      <c r="O2185" s="40"/>
      <c r="R2185" s="22"/>
      <c r="S2185" s="22"/>
      <c r="T2185" s="22"/>
      <c r="U2185" s="48">
        <f t="shared" si="2530"/>
        <v>6.6504770769082719E-2</v>
      </c>
      <c r="V2185" s="48">
        <f t="shared" si="2531"/>
        <v>8.898875687451083</v>
      </c>
      <c r="W2185" s="48">
        <f t="shared" si="2532"/>
        <v>5.4583521776111414E-2</v>
      </c>
      <c r="X2185" s="239">
        <f>W2185+V2185+SUM($U$2176:U2185)</f>
        <v>9.2057488746089682</v>
      </c>
      <c r="Y2185" s="240">
        <f>W2185+V2185+SUM($U$2176:U2185)-$X$2177</f>
        <v>9.0792568802380558</v>
      </c>
      <c r="Z2185" s="42"/>
      <c r="AA2185" s="42"/>
      <c r="AB2185" s="41">
        <f t="shared" si="2533"/>
        <v>4.860885682526539E-2</v>
      </c>
      <c r="AC2185" s="48">
        <f t="shared" si="2534"/>
        <v>6.5042578027836591</v>
      </c>
      <c r="AD2185" s="48">
        <f t="shared" si="2535"/>
        <v>1.183295804951469</v>
      </c>
      <c r="AE2185" s="48">
        <f t="shared" si="2536"/>
        <v>1.391950285701629</v>
      </c>
      <c r="AF2185" s="48">
        <f t="shared" si="2537"/>
        <v>1.183295804951469</v>
      </c>
      <c r="AG2185" s="238">
        <f t="shared" si="2538"/>
        <v>0.20865116783868745</v>
      </c>
      <c r="AH2185" s="48">
        <f t="shared" si="2539"/>
        <v>3.312911472636401E-6</v>
      </c>
      <c r="AI2185" s="48">
        <f>AE2185+AC2185+SUM($AB$2176:AB2185)</f>
        <v>8.1492923481738782</v>
      </c>
      <c r="AJ2185" s="48">
        <f>AE2185+AC2185+SUM($AB$2176:AB2185)-$AI$2177</f>
        <v>6.3693497440054436</v>
      </c>
      <c r="AK2185" s="46"/>
      <c r="AL2185" s="86"/>
      <c r="AM2185" s="41">
        <v>559.44900000000007</v>
      </c>
      <c r="AN2185" s="41">
        <v>5.4000000000030468E-2</v>
      </c>
      <c r="AQ2185">
        <v>2117</v>
      </c>
      <c r="AR2185" s="41">
        <v>531.70249999999999</v>
      </c>
      <c r="AS2185" s="41">
        <v>0.16750000000001819</v>
      </c>
      <c r="AV2185" s="41">
        <f t="shared" si="2546"/>
        <v>0</v>
      </c>
      <c r="AW2185" s="86">
        <f t="shared" si="2547"/>
        <v>2.3972229003315922E-2</v>
      </c>
      <c r="AX2185" s="86">
        <f t="shared" si="2548"/>
        <v>1.3679780566983131</v>
      </c>
      <c r="AY2185" s="86">
        <f t="shared" si="2540"/>
        <v>0.14034747102115253</v>
      </c>
      <c r="AZ2185" s="86">
        <f t="shared" si="2541"/>
        <v>8.0089448771527252</v>
      </c>
      <c r="BA2185" s="89">
        <f t="shared" si="2559"/>
        <v>0.11933101480758837</v>
      </c>
      <c r="BB2185" s="89">
        <f t="shared" si="2560"/>
        <v>6.2500187291978548</v>
      </c>
      <c r="BC2185" s="89">
        <f t="shared" si="2578"/>
        <v>2.2152087119180555E-2</v>
      </c>
      <c r="BD2185" s="89">
        <f t="shared" si="2578"/>
        <v>1.1456043727984859</v>
      </c>
      <c r="BE2185" s="41">
        <f t="shared" si="2565"/>
        <v>720.76624221604789</v>
      </c>
      <c r="BF2185" s="89">
        <f t="shared" si="2566"/>
        <v>6.7590731253306904E-2</v>
      </c>
      <c r="BG2185" s="89">
        <f t="shared" si="2567"/>
        <v>0.93240926874669305</v>
      </c>
      <c r="BH2185" s="89">
        <f t="shared" si="2579"/>
        <v>7.8929513051608113E-2</v>
      </c>
      <c r="BI2185" s="89">
        <f t="shared" si="2577"/>
        <v>1.0888269468660592</v>
      </c>
      <c r="BJ2185" s="41">
        <f t="shared" si="2580"/>
        <v>699.08030061282341</v>
      </c>
      <c r="BK2185" s="89">
        <f t="shared" si="2568"/>
        <v>9.5249792405936923E-2</v>
      </c>
      <c r="BL2185" s="89">
        <f t="shared" si="2569"/>
        <v>0.9047502075940631</v>
      </c>
      <c r="BM2185" s="89">
        <f t="shared" si="2570"/>
        <v>0</v>
      </c>
      <c r="BN2185" s="86">
        <f t="shared" si="2549"/>
        <v>9.2359716233748846E-4</v>
      </c>
      <c r="BO2185" s="86">
        <f t="shared" si="2550"/>
        <v>5.3659924613773925E-2</v>
      </c>
      <c r="BP2185" s="86">
        <f t="shared" si="2542"/>
        <v>0.15576868734588437</v>
      </c>
      <c r="BQ2185" s="86">
        <f t="shared" si="2543"/>
        <v>9.049980187263083</v>
      </c>
      <c r="BR2185" s="86">
        <f t="shared" si="2561"/>
        <v>0.1541162035529304</v>
      </c>
      <c r="BS2185" s="86">
        <f t="shared" si="2562"/>
        <v>8.9251406766851247</v>
      </c>
      <c r="BT2185" s="89">
        <f t="shared" si="2563"/>
        <v>2.902864119952131E-2</v>
      </c>
      <c r="BU2185" s="89">
        <f t="shared" si="2563"/>
        <v>1.6559274689614449</v>
      </c>
      <c r="BV2185" s="41">
        <f t="shared" si="2551"/>
        <v>560.00965601153064</v>
      </c>
      <c r="BW2185" s="89" t="e">
        <f t="shared" si="2552"/>
        <v>#REF!</v>
      </c>
      <c r="BX2185" s="42" t="e">
        <f t="shared" si="2553"/>
        <v>#REF!</v>
      </c>
      <c r="BY2185" s="89" t="e">
        <f t="shared" si="2554"/>
        <v>#REF!</v>
      </c>
      <c r="BZ2185" s="89" t="e">
        <f t="shared" si="2554"/>
        <v>#REF!</v>
      </c>
      <c r="CA2185" s="41">
        <f t="shared" si="2555"/>
        <v>536.65057064064945</v>
      </c>
      <c r="CB2185" s="89" t="e">
        <f t="shared" si="2556"/>
        <v>#REF!</v>
      </c>
      <c r="CC2185" s="89" t="e">
        <f t="shared" si="2564"/>
        <v>#REF!</v>
      </c>
      <c r="CD2185" s="41" t="e">
        <f t="shared" si="2571"/>
        <v>#REF!</v>
      </c>
      <c r="CE2185" s="41" t="e">
        <f t="shared" si="2572"/>
        <v>#REF!</v>
      </c>
      <c r="CF2185" s="42" t="e">
        <f t="shared" si="2573"/>
        <v>#REF!</v>
      </c>
      <c r="CG2185" s="42" t="e">
        <f t="shared" si="2574"/>
        <v>#REF!</v>
      </c>
      <c r="CH2185" s="42" t="e">
        <f t="shared" si="2557"/>
        <v>#REF!</v>
      </c>
      <c r="CI2185" s="89">
        <f t="shared" si="2575"/>
        <v>5.7626705031281178</v>
      </c>
      <c r="CJ2185" s="89">
        <f t="shared" si="2576"/>
        <v>0.60667924087732594</v>
      </c>
      <c r="CK2185" s="42" t="e">
        <f t="shared" si="2558"/>
        <v>#REF!</v>
      </c>
      <c r="CM2185" s="89" t="e">
        <f t="shared" si="2544"/>
        <v>#REF!</v>
      </c>
      <c r="CN2185" s="89">
        <f t="shared" si="2545"/>
        <v>0.10831090711661427</v>
      </c>
    </row>
    <row r="2186" spans="1:92" ht="14.4" x14ac:dyDescent="0.3">
      <c r="A2186" s="19"/>
      <c r="B2186" s="19"/>
      <c r="C2186" s="19"/>
      <c r="D2186" s="22"/>
      <c r="E2186" s="32">
        <v>41583.57708333333</v>
      </c>
      <c r="F2186" s="21">
        <f t="shared" si="2528"/>
        <v>1684.9124999999985</v>
      </c>
      <c r="G2186" s="21">
        <f t="shared" si="2529"/>
        <v>173.02013888888905</v>
      </c>
      <c r="H2186" s="21"/>
      <c r="I2186" s="21">
        <v>1086</v>
      </c>
      <c r="J2186" s="21">
        <v>16658</v>
      </c>
      <c r="K2186" s="21">
        <v>22884</v>
      </c>
      <c r="L2186" s="21">
        <v>19</v>
      </c>
      <c r="M2186" s="124">
        <v>5.77</v>
      </c>
      <c r="O2186" s="40"/>
      <c r="R2186" s="22"/>
      <c r="S2186" s="22"/>
      <c r="T2186" s="22"/>
      <c r="U2186" s="48">
        <f t="shared" si="2530"/>
        <v>7.6023299612470258E-2</v>
      </c>
      <c r="V2186" s="48">
        <f t="shared" si="2531"/>
        <v>10.172531756409388</v>
      </c>
      <c r="W2186" s="48">
        <f t="shared" si="2532"/>
        <v>6.2395815847518438E-2</v>
      </c>
      <c r="X2186" s="239">
        <f>W2186+V2186+SUM($U$2176:U2186)</f>
        <v>10.563240537251151</v>
      </c>
      <c r="Y2186" s="240">
        <f>W2186+V2186+SUM($U$2176:U2186)-$X$2177</f>
        <v>10.436748542880238</v>
      </c>
      <c r="Z2186" s="42"/>
      <c r="AA2186" s="42"/>
      <c r="AB2186" s="41">
        <f t="shared" si="2533"/>
        <v>5.533980619404516E-2</v>
      </c>
      <c r="AC2186" s="48">
        <f t="shared" si="2534"/>
        <v>7.4049132143972898</v>
      </c>
      <c r="AD2186" s="48">
        <f t="shared" si="2535"/>
        <v>1.347148745991589</v>
      </c>
      <c r="AE2186" s="48">
        <f t="shared" si="2536"/>
        <v>1.5846959602315926</v>
      </c>
      <c r="AF2186" s="48">
        <f t="shared" si="2537"/>
        <v>1.347148745991589</v>
      </c>
      <c r="AG2186" s="238">
        <f t="shared" si="2538"/>
        <v>0.23754344258416143</v>
      </c>
      <c r="AH2186" s="48">
        <f t="shared" si="2539"/>
        <v>3.7716558423244966E-6</v>
      </c>
      <c r="AI2186" s="48">
        <f>AE2186+AC2186+SUM($AB$2176:AB2186)</f>
        <v>9.2980332405115167</v>
      </c>
      <c r="AJ2186" s="48">
        <f>AE2186+AC2186+SUM($AB$2176:AB2186)-$AI$2177</f>
        <v>7.5180906363430822</v>
      </c>
      <c r="AK2186" s="46"/>
      <c r="AL2186" s="86"/>
      <c r="AM2186" s="41">
        <v>560.25099999999998</v>
      </c>
      <c r="AN2186" s="41">
        <v>0.1279999999999859</v>
      </c>
      <c r="AQ2186">
        <v>2095</v>
      </c>
      <c r="AR2186" s="41">
        <v>528.67949999999996</v>
      </c>
      <c r="AS2186" s="41">
        <v>7.4500000000000455E-2</v>
      </c>
      <c r="AV2186" s="41">
        <f t="shared" si="2546"/>
        <v>0</v>
      </c>
      <c r="AW2186" s="86">
        <f t="shared" si="2547"/>
        <v>2.73054973289143E-2</v>
      </c>
      <c r="AX2186" s="86">
        <f t="shared" si="2548"/>
        <v>1.5573904629026782</v>
      </c>
      <c r="AY2186" s="86">
        <f t="shared" si="2540"/>
        <v>0.16021207107503427</v>
      </c>
      <c r="AZ2186" s="86">
        <f t="shared" si="2541"/>
        <v>9.1378211694364815</v>
      </c>
      <c r="BA2186" s="89">
        <f t="shared" si="2559"/>
        <v>0.13919561486147011</v>
      </c>
      <c r="BB2186" s="89">
        <f t="shared" si="2560"/>
        <v>7.3788950214816111</v>
      </c>
      <c r="BC2186" s="89">
        <f t="shared" si="2578"/>
        <v>1.9864600053881742E-2</v>
      </c>
      <c r="BD2186" s="89">
        <f t="shared" si="2578"/>
        <v>1.1288762922837563</v>
      </c>
      <c r="BE2186" s="41">
        <f t="shared" si="2565"/>
        <v>565.94088279351706</v>
      </c>
      <c r="BF2186" s="89">
        <f t="shared" si="2566"/>
        <v>0.26506078639764824</v>
      </c>
      <c r="BG2186" s="89">
        <f t="shared" si="2567"/>
        <v>0.73493921360235182</v>
      </c>
      <c r="BH2186" s="89">
        <f t="shared" si="2579"/>
        <v>0.30448616429015063</v>
      </c>
      <c r="BI2186" s="89">
        <f t="shared" si="2577"/>
        <v>0.84425472804748791</v>
      </c>
      <c r="BJ2186" s="41">
        <f t="shared" si="2580"/>
        <v>678.71167741014517</v>
      </c>
      <c r="BK2186" s="89">
        <f t="shared" si="2568"/>
        <v>0.12122869639200999</v>
      </c>
      <c r="BL2186" s="89">
        <f t="shared" si="2569"/>
        <v>0.87877130360799005</v>
      </c>
      <c r="BM2186" s="89">
        <f t="shared" si="2570"/>
        <v>0</v>
      </c>
      <c r="BN2186" s="86">
        <f t="shared" si="2549"/>
        <v>1.053738937516232E-3</v>
      </c>
      <c r="BO2186" s="86">
        <f t="shared" si="2550"/>
        <v>6.1342076910002201E-2</v>
      </c>
      <c r="BP2186" s="86">
        <f t="shared" si="2542"/>
        <v>0.17839173523514573</v>
      </c>
      <c r="BQ2186" s="86">
        <f t="shared" si="2543"/>
        <v>10.384848802016004</v>
      </c>
      <c r="BR2186" s="86">
        <f t="shared" si="2561"/>
        <v>0.17673925144219177</v>
      </c>
      <c r="BS2186" s="86">
        <f t="shared" si="2562"/>
        <v>10.260009291438045</v>
      </c>
      <c r="BT2186" s="89">
        <f t="shared" si="2563"/>
        <v>2.2623047889261366E-2</v>
      </c>
      <c r="BU2186" s="89">
        <f t="shared" si="2563"/>
        <v>1.3348686147529207</v>
      </c>
      <c r="BV2186" s="41">
        <f t="shared" si="2551"/>
        <v>508.18453157858914</v>
      </c>
      <c r="BW2186" s="89" t="e">
        <f t="shared" si="2552"/>
        <v>#REF!</v>
      </c>
      <c r="BX2186" s="42" t="e">
        <f t="shared" si="2553"/>
        <v>#REF!</v>
      </c>
      <c r="BY2186" s="89" t="e">
        <f t="shared" si="2554"/>
        <v>#REF!</v>
      </c>
      <c r="BZ2186" s="89" t="e">
        <f t="shared" si="2554"/>
        <v>#REF!</v>
      </c>
      <c r="CA2186" s="41">
        <f t="shared" si="2555"/>
        <v>532.94702407934324</v>
      </c>
      <c r="CB2186" s="89" t="e">
        <f t="shared" si="2556"/>
        <v>#REF!</v>
      </c>
      <c r="CC2186" s="89" t="e">
        <f t="shared" si="2564"/>
        <v>#REF!</v>
      </c>
      <c r="CD2186" s="41" t="e">
        <f t="shared" si="2571"/>
        <v>#REF!</v>
      </c>
      <c r="CE2186" s="41" t="e">
        <f t="shared" si="2572"/>
        <v>#REF!</v>
      </c>
      <c r="CF2186" s="42" t="e">
        <f t="shared" si="2573"/>
        <v>#REF!</v>
      </c>
      <c r="CG2186" s="42" t="e">
        <f t="shared" si="2574"/>
        <v>#REF!</v>
      </c>
      <c r="CH2186" s="42" t="e">
        <f t="shared" si="2557"/>
        <v>#REF!</v>
      </c>
      <c r="CI2186" s="89">
        <f t="shared" si="2575"/>
        <v>6.6066823091422338</v>
      </c>
      <c r="CJ2186" s="89">
        <f t="shared" si="2576"/>
        <v>0.91140832720084874</v>
      </c>
      <c r="CK2186" s="42" t="e">
        <f t="shared" si="2558"/>
        <v>#REF!</v>
      </c>
      <c r="CM2186" s="89" t="e">
        <f t="shared" si="2544"/>
        <v>#REF!</v>
      </c>
      <c r="CN2186" s="89">
        <f t="shared" si="2545"/>
        <v>0.12417433090197526</v>
      </c>
    </row>
    <row r="2187" spans="1:92" ht="14.4" x14ac:dyDescent="0.3">
      <c r="A2187" s="19"/>
      <c r="B2187" s="19"/>
      <c r="C2187" s="19"/>
      <c r="D2187" s="22"/>
      <c r="E2187" s="32">
        <v>41617.567361111112</v>
      </c>
      <c r="F2187" s="21">
        <f t="shared" si="2528"/>
        <v>1718.902777777781</v>
      </c>
      <c r="G2187" s="21">
        <f t="shared" si="2529"/>
        <v>207.01041666667152</v>
      </c>
      <c r="H2187" s="21"/>
      <c r="I2187" s="21">
        <v>1075</v>
      </c>
      <c r="J2187" s="21">
        <v>17951</v>
      </c>
      <c r="K2187" s="21">
        <v>24879</v>
      </c>
      <c r="L2187" s="21">
        <v>7</v>
      </c>
      <c r="M2187" s="124">
        <v>5.77</v>
      </c>
      <c r="O2187" s="40"/>
      <c r="R2187" s="22"/>
      <c r="S2187" s="22"/>
      <c r="T2187" s="22"/>
      <c r="U2187" s="48">
        <f t="shared" si="2530"/>
        <v>8.1813756754300818E-2</v>
      </c>
      <c r="V2187" s="48">
        <f t="shared" si="2531"/>
        <v>10.947341708880025</v>
      </c>
      <c r="W2187" s="48">
        <f t="shared" si="2532"/>
        <v>6.7148310139878029E-2</v>
      </c>
      <c r="X2187" s="239">
        <f>W2187+V2187+SUM($U$2176:U2187)</f>
        <v>11.424616740768448</v>
      </c>
      <c r="Y2187" s="240">
        <f>W2187+V2187+SUM($U$2176:U2187)-$X$2177</f>
        <v>11.298124746397535</v>
      </c>
      <c r="Z2187" s="42"/>
      <c r="AA2187" s="42"/>
      <c r="AB2187" s="41">
        <f t="shared" si="2533"/>
        <v>5.9031261204085937E-2</v>
      </c>
      <c r="AC2187" s="48">
        <f t="shared" si="2534"/>
        <v>7.8988597216972272</v>
      </c>
      <c r="AD2187" s="48">
        <f t="shared" si="2535"/>
        <v>1.4370106253451871</v>
      </c>
      <c r="AE2187" s="48">
        <f t="shared" si="2536"/>
        <v>1.6904034833348769</v>
      </c>
      <c r="AF2187" s="48">
        <f t="shared" si="2537"/>
        <v>1.4370106253451873</v>
      </c>
      <c r="AG2187" s="238">
        <f t="shared" si="2538"/>
        <v>0.25338883474464197</v>
      </c>
      <c r="AH2187" s="48">
        <f t="shared" si="2539"/>
        <v>4.0232450475067242E-6</v>
      </c>
      <c r="AI2187" s="48">
        <f>AE2187+AC2187+SUM($AB$2176:AB2187)</f>
        <v>9.9567185321188241</v>
      </c>
      <c r="AJ2187" s="48">
        <f>AE2187+AC2187+SUM($AB$2176:AB2187)-$AI$2177</f>
        <v>8.1767759279503895</v>
      </c>
      <c r="AK2187" s="46"/>
      <c r="AL2187" s="86"/>
      <c r="AM2187" s="41">
        <v>553.22399999999993</v>
      </c>
      <c r="AN2187" s="41">
        <v>0.2610000000000241</v>
      </c>
      <c r="AQ2187"/>
      <c r="AR2187" s="41">
        <v>522.44150000000002</v>
      </c>
      <c r="AS2187" s="41">
        <v>6.3499999999976353E-2</v>
      </c>
      <c r="AV2187" s="41">
        <f t="shared" si="2546"/>
        <v>0</v>
      </c>
      <c r="AW2187" s="86">
        <f t="shared" si="2547"/>
        <v>2.8997986678699246E-2</v>
      </c>
      <c r="AX2187" s="86">
        <f t="shared" si="2548"/>
        <v>1.6614054966561775</v>
      </c>
      <c r="AY2187" s="86">
        <f t="shared" si="2540"/>
        <v>0.17080229318288848</v>
      </c>
      <c r="AZ2187" s="86">
        <f t="shared" si="2541"/>
        <v>9.7859162389359362</v>
      </c>
      <c r="BA2187" s="89">
        <f t="shared" si="2559"/>
        <v>0.14978583696932432</v>
      </c>
      <c r="BB2187" s="89">
        <f t="shared" si="2560"/>
        <v>8.0269900909810659</v>
      </c>
      <c r="BC2187" s="89">
        <f t="shared" si="2578"/>
        <v>1.0590222107854208E-2</v>
      </c>
      <c r="BD2187" s="89">
        <f t="shared" si="2578"/>
        <v>0.64809506949945472</v>
      </c>
      <c r="BE2187" s="41">
        <f t="shared" si="2565"/>
        <v>454.14676213855108</v>
      </c>
      <c r="BF2187" s="89">
        <f t="shared" si="2566"/>
        <v>0.40764718989697507</v>
      </c>
      <c r="BG2187" s="89">
        <f t="shared" si="2567"/>
        <v>0.59235281010302487</v>
      </c>
      <c r="BH2187" s="89">
        <f t="shared" si="2579"/>
        <v>0.26851120815018842</v>
      </c>
      <c r="BI2187" s="89">
        <f t="shared" si="2577"/>
        <v>0.3901740834571189</v>
      </c>
      <c r="BJ2187" s="41">
        <f t="shared" si="2580"/>
        <v>660.58042114590671</v>
      </c>
      <c r="BK2187" s="89">
        <f t="shared" si="2568"/>
        <v>0.14435397888894391</v>
      </c>
      <c r="BL2187" s="89">
        <f t="shared" si="2569"/>
        <v>0.85564602111105614</v>
      </c>
      <c r="BM2187" s="89">
        <f t="shared" si="2570"/>
        <v>0</v>
      </c>
      <c r="BN2187" s="86">
        <f t="shared" si="2549"/>
        <v>1.1294493255972046E-3</v>
      </c>
      <c r="BO2187" s="86">
        <f t="shared" si="2550"/>
        <v>6.6018860814280822E-2</v>
      </c>
      <c r="BP2187" s="86">
        <f t="shared" si="2542"/>
        <v>0.19216456298286372</v>
      </c>
      <c r="BQ2187" s="86">
        <f t="shared" si="2543"/>
        <v>11.232452177785584</v>
      </c>
      <c r="BR2187" s="86">
        <f t="shared" si="2561"/>
        <v>0.19051207918990976</v>
      </c>
      <c r="BS2187" s="86">
        <f t="shared" si="2562"/>
        <v>11.107612667207626</v>
      </c>
      <c r="BT2187" s="89">
        <f t="shared" si="2563"/>
        <v>1.3772827747717986E-2</v>
      </c>
      <c r="BU2187" s="89">
        <f t="shared" si="2563"/>
        <v>0.84760337576958023</v>
      </c>
      <c r="BV2187" s="41">
        <f t="shared" si="2551"/>
        <v>446.01343390345136</v>
      </c>
      <c r="BW2187" s="89" t="e">
        <f t="shared" si="2552"/>
        <v>#REF!</v>
      </c>
      <c r="BX2187" s="42" t="e">
        <f t="shared" si="2553"/>
        <v>#REF!</v>
      </c>
      <c r="BY2187" s="89" t="e">
        <f t="shared" si="2554"/>
        <v>#REF!</v>
      </c>
      <c r="BZ2187" s="89" t="e">
        <f t="shared" si="2554"/>
        <v>#REF!</v>
      </c>
      <c r="CA2187" s="41">
        <f t="shared" si="2555"/>
        <v>526.3132669698258</v>
      </c>
      <c r="CB2187" s="89" t="e">
        <f t="shared" si="2556"/>
        <v>#REF!</v>
      </c>
      <c r="CC2187" s="89" t="e">
        <f t="shared" si="2564"/>
        <v>#REF!</v>
      </c>
      <c r="CD2187" s="41" t="e">
        <f t="shared" si="2571"/>
        <v>#REF!</v>
      </c>
      <c r="CE2187" s="41" t="e">
        <f t="shared" si="2572"/>
        <v>#REF!</v>
      </c>
      <c r="CF2187" s="42" t="e">
        <f t="shared" si="2573"/>
        <v>#REF!</v>
      </c>
      <c r="CG2187" s="42" t="e">
        <f t="shared" si="2574"/>
        <v>#REF!</v>
      </c>
      <c r="CH2187" s="42" t="e">
        <f t="shared" si="2557"/>
        <v>#REF!</v>
      </c>
      <c r="CI2187" s="89">
        <f t="shared" si="2575"/>
        <v>6.9964257882674143</v>
      </c>
      <c r="CJ2187" s="89">
        <f t="shared" si="2576"/>
        <v>1.1803501396829752</v>
      </c>
      <c r="CK2187" s="42" t="e">
        <f t="shared" si="2558"/>
        <v>#REF!</v>
      </c>
      <c r="CM2187" s="89" t="e">
        <f t="shared" si="2544"/>
        <v>#REF!</v>
      </c>
      <c r="CN2187" s="89">
        <f t="shared" si="2545"/>
        <v>0.13149966205598085</v>
      </c>
    </row>
    <row r="2188" spans="1:92" ht="14.4" x14ac:dyDescent="0.3">
      <c r="A2188" s="19"/>
      <c r="B2188" s="19"/>
      <c r="C2188" s="19"/>
      <c r="D2188" s="22"/>
      <c r="E2188" s="32">
        <v>41696.557638888888</v>
      </c>
      <c r="F2188" s="21">
        <f t="shared" si="2528"/>
        <v>1797.8930555555562</v>
      </c>
      <c r="G2188" s="21">
        <f t="shared" si="2529"/>
        <v>286.00069444444671</v>
      </c>
      <c r="H2188" s="21"/>
      <c r="I2188" s="21">
        <v>1085</v>
      </c>
      <c r="J2188" s="21">
        <v>19679</v>
      </c>
      <c r="K2188" s="21">
        <v>28084</v>
      </c>
      <c r="L2188" s="21">
        <v>19</v>
      </c>
      <c r="M2188" s="124">
        <v>5.77</v>
      </c>
      <c r="O2188" s="40"/>
      <c r="R2188" s="22"/>
      <c r="S2188" s="22"/>
      <c r="T2188" s="22"/>
      <c r="U2188" s="48">
        <f t="shared" si="2530"/>
        <v>9.3212392107521178E-2</v>
      </c>
      <c r="V2188" s="48">
        <f t="shared" si="2531"/>
        <v>12.472571220114563</v>
      </c>
      <c r="W2188" s="48">
        <f t="shared" si="2532"/>
        <v>7.6503694029265101E-2</v>
      </c>
      <c r="X2188" s="239">
        <f>W2188+V2188+SUM($U$2176:U2188)</f>
        <v>13.052414027999895</v>
      </c>
      <c r="Y2188" s="240">
        <f>W2188+V2188+SUM($U$2176:U2188)-$X$2177</f>
        <v>12.925922033628982</v>
      </c>
      <c r="Z2188" s="42"/>
      <c r="AA2188" s="42"/>
      <c r="AB2188" s="41">
        <f t="shared" si="2533"/>
        <v>6.5315719423298294E-2</v>
      </c>
      <c r="AC2188" s="48">
        <f t="shared" si="2534"/>
        <v>8.7397710098502532</v>
      </c>
      <c r="AD2188" s="48">
        <f t="shared" si="2535"/>
        <v>1.5899945367734756</v>
      </c>
      <c r="AE2188" s="48">
        <f t="shared" si="2536"/>
        <v>1.8703635561495462</v>
      </c>
      <c r="AF2188" s="48">
        <f t="shared" si="2537"/>
        <v>1.589994536773476</v>
      </c>
      <c r="AG2188" s="238">
        <f t="shared" si="2538"/>
        <v>0.28036456781702612</v>
      </c>
      <c r="AH2188" s="48">
        <f t="shared" si="2539"/>
        <v>4.4515590440397851E-6</v>
      </c>
      <c r="AI2188" s="48">
        <f>AE2188+AC2188+SUM($AB$2176:AB2188)</f>
        <v>11.04290561250982</v>
      </c>
      <c r="AJ2188" s="48">
        <f>AE2188+AC2188+SUM($AB$2176:AB2188)-$AI$2177</f>
        <v>9.2629630083413854</v>
      </c>
      <c r="AK2188" s="46"/>
      <c r="AL2188" s="86"/>
      <c r="AM2188" s="41">
        <v>539.14100000000008</v>
      </c>
      <c r="AN2188" s="41">
        <v>2.404163056033683E-2</v>
      </c>
      <c r="AQ2188"/>
      <c r="AR2188" s="41">
        <v>508.80600000000004</v>
      </c>
      <c r="AS2188" s="41">
        <v>0.12020815280172434</v>
      </c>
      <c r="AV2188" s="41">
        <f t="shared" si="2546"/>
        <v>0</v>
      </c>
      <c r="AW2188" s="86">
        <f t="shared" si="2547"/>
        <v>3.1799139524746466E-2</v>
      </c>
      <c r="AX2188" s="86">
        <f t="shared" si="2548"/>
        <v>1.8385644166247996</v>
      </c>
      <c r="AY2188" s="86">
        <f t="shared" si="2540"/>
        <v>0.18774686620483358</v>
      </c>
      <c r="AZ2188" s="86">
        <f t="shared" si="2541"/>
        <v>10.855158746304985</v>
      </c>
      <c r="BA2188" s="89">
        <f t="shared" si="2559"/>
        <v>0.16673040999126942</v>
      </c>
      <c r="BB2188" s="89">
        <f t="shared" si="2560"/>
        <v>9.0962325983501149</v>
      </c>
      <c r="BC2188" s="89">
        <f t="shared" si="2578"/>
        <v>1.6944573021945103E-2</v>
      </c>
      <c r="BD2188" s="89">
        <f t="shared" si="2578"/>
        <v>1.069242507369049</v>
      </c>
      <c r="BE2188" s="41">
        <f t="shared" si="2565"/>
        <v>410.2506337424565</v>
      </c>
      <c r="BF2188" s="89">
        <f t="shared" si="2566"/>
        <v>0.4636339541281741</v>
      </c>
      <c r="BG2188" s="89">
        <f t="shared" si="2567"/>
        <v>0.5363660458718259</v>
      </c>
      <c r="BH2188" s="89">
        <f t="shared" si="2579"/>
        <v>0.50359321100461429</v>
      </c>
      <c r="BI2188" s="89">
        <f t="shared" si="2577"/>
        <v>0.58259386938638158</v>
      </c>
      <c r="BJ2188" s="41">
        <f t="shared" si="2580"/>
        <v>631.15469498308016</v>
      </c>
      <c r="BK2188" s="89">
        <f t="shared" si="2568"/>
        <v>0.18188465080024094</v>
      </c>
      <c r="BL2188" s="89">
        <f t="shared" si="2569"/>
        <v>0.81811534919975903</v>
      </c>
      <c r="BM2188" s="89">
        <f t="shared" si="2570"/>
        <v>0</v>
      </c>
      <c r="BN2188" s="86">
        <f t="shared" si="2549"/>
        <v>1.2754759896389637E-3</v>
      </c>
      <c r="BO2188" s="86">
        <f t="shared" si="2550"/>
        <v>7.5228218039626135E-2</v>
      </c>
      <c r="BP2188" s="86">
        <f t="shared" si="2542"/>
        <v>0.21761093906357323</v>
      </c>
      <c r="BQ2188" s="86">
        <f t="shared" si="2543"/>
        <v>12.83480308893632</v>
      </c>
      <c r="BR2188" s="86">
        <f t="shared" si="2561"/>
        <v>0.21595845527061927</v>
      </c>
      <c r="BS2188" s="86">
        <f t="shared" si="2562"/>
        <v>12.709963578358362</v>
      </c>
      <c r="BT2188" s="89">
        <f t="shared" si="2563"/>
        <v>2.5446376080709515E-2</v>
      </c>
      <c r="BU2188" s="89">
        <f t="shared" si="2563"/>
        <v>1.6023509111507366</v>
      </c>
      <c r="BV2188" s="41">
        <f t="shared" si="2551"/>
        <v>413.22138079807871</v>
      </c>
      <c r="BW2188" s="89" t="e">
        <f t="shared" si="2552"/>
        <v>#REF!</v>
      </c>
      <c r="BX2188" s="42" t="e">
        <f t="shared" si="2553"/>
        <v>#REF!</v>
      </c>
      <c r="BY2188" s="89" t="e">
        <f t="shared" si="2554"/>
        <v>#REF!</v>
      </c>
      <c r="BZ2188" s="89" t="e">
        <f t="shared" si="2554"/>
        <v>#REF!</v>
      </c>
      <c r="CA2188" s="41">
        <f t="shared" si="2555"/>
        <v>512.05572124722369</v>
      </c>
      <c r="CB2188" s="89" t="e">
        <f t="shared" si="2556"/>
        <v>#REF!</v>
      </c>
      <c r="CC2188" s="89" t="e">
        <f t="shared" si="2564"/>
        <v>#REF!</v>
      </c>
      <c r="CD2188" s="41" t="e">
        <f t="shared" si="2571"/>
        <v>#REF!</v>
      </c>
      <c r="CE2188" s="41" t="e">
        <f t="shared" si="2572"/>
        <v>#REF!</v>
      </c>
      <c r="CF2188" s="42" t="e">
        <f t="shared" si="2573"/>
        <v>#REF!</v>
      </c>
      <c r="CG2188" s="42" t="e">
        <f t="shared" si="2574"/>
        <v>#REF!</v>
      </c>
      <c r="CH2188" s="42" t="e">
        <f t="shared" si="2557"/>
        <v>#REF!</v>
      </c>
      <c r="CI2188" s="89">
        <f t="shared" si="2575"/>
        <v>7.5781722161936633</v>
      </c>
      <c r="CJ2188" s="89">
        <f t="shared" si="2576"/>
        <v>1.6847907921477221</v>
      </c>
      <c r="CK2188" s="42" t="e">
        <f t="shared" si="2558"/>
        <v>#REF!</v>
      </c>
      <c r="CM2188" s="89" t="e">
        <f t="shared" si="2544"/>
        <v>#REF!</v>
      </c>
      <c r="CN2188" s="89">
        <f t="shared" si="2545"/>
        <v>0.14243373911041923</v>
      </c>
    </row>
    <row r="2189" spans="1:92" ht="14.4" x14ac:dyDescent="0.3">
      <c r="A2189" s="19"/>
      <c r="B2189" s="19"/>
      <c r="C2189" s="19"/>
      <c r="D2189" s="22"/>
      <c r="E2189" s="32">
        <v>41743.414583333331</v>
      </c>
      <c r="F2189" s="21">
        <f t="shared" si="2528"/>
        <v>1844.75</v>
      </c>
      <c r="G2189" s="21">
        <f t="shared" si="2529"/>
        <v>332.85763888889051</v>
      </c>
      <c r="H2189" s="21"/>
      <c r="I2189" s="21">
        <v>1064</v>
      </c>
      <c r="J2189" s="21">
        <v>20871</v>
      </c>
      <c r="K2189" s="21">
        <v>28894</v>
      </c>
      <c r="L2189" s="21">
        <v>10</v>
      </c>
      <c r="M2189" s="124">
        <v>5.77</v>
      </c>
      <c r="O2189" s="40"/>
      <c r="R2189" s="22"/>
      <c r="S2189" s="22"/>
      <c r="T2189" s="22"/>
      <c r="U2189" s="48">
        <f t="shared" si="2530"/>
        <v>9.4044683081703495E-2</v>
      </c>
      <c r="V2189" s="48">
        <f t="shared" si="2531"/>
        <v>12.583938477371229</v>
      </c>
      <c r="W2189" s="48">
        <f t="shared" si="2532"/>
        <v>7.7186793481950691E-2</v>
      </c>
      <c r="X2189" s="239">
        <f>W2189+V2189+SUM($U$2176:U2189)</f>
        <v>13.25850906779095</v>
      </c>
      <c r="Y2189" s="240">
        <f>W2189+V2189+SUM($U$2176:U2189)-$X$2177</f>
        <v>13.132017073420037</v>
      </c>
      <c r="Z2189" s="42"/>
      <c r="AA2189" s="42"/>
      <c r="AB2189" s="41">
        <f t="shared" si="2533"/>
        <v>6.7931286100859481E-2</v>
      </c>
      <c r="AC2189" s="48">
        <f t="shared" si="2534"/>
        <v>9.0897549650866942</v>
      </c>
      <c r="AD2189" s="48">
        <f t="shared" si="2535"/>
        <v>1.6536658361882015</v>
      </c>
      <c r="AE2189" s="48">
        <f t="shared" si="2536"/>
        <v>1.9452622273359585</v>
      </c>
      <c r="AF2189" s="48">
        <f t="shared" si="2537"/>
        <v>1.6536658361882015</v>
      </c>
      <c r="AG2189" s="238">
        <f t="shared" si="2538"/>
        <v>0.29159176132612008</v>
      </c>
      <c r="AH2189" s="48">
        <f t="shared" si="2539"/>
        <v>4.6298216368978425E-6</v>
      </c>
      <c r="AI2189" s="48">
        <f>AE2189+AC2189+SUM($AB$2176:AB2189)</f>
        <v>11.535719525033532</v>
      </c>
      <c r="AJ2189" s="48">
        <f>AE2189+AC2189+SUM($AB$2176:AB2189)-$AI$2177</f>
        <v>9.7557769208650971</v>
      </c>
      <c r="AK2189" s="46"/>
      <c r="AL2189" s="86"/>
      <c r="AM2189" s="41">
        <v>528.78300000000002</v>
      </c>
      <c r="AN2189" s="41">
        <v>0.23000000000001819</v>
      </c>
      <c r="AO2189" s="41"/>
      <c r="AP2189" s="41"/>
      <c r="AQ2189"/>
      <c r="AR2189" s="41">
        <v>500.15649999999999</v>
      </c>
      <c r="AS2189" s="41">
        <v>2.2499999999979536E-2</v>
      </c>
      <c r="AT2189" s="41"/>
      <c r="AU2189" s="41"/>
      <c r="AV2189" s="41">
        <f t="shared" si="2546"/>
        <v>0</v>
      </c>
      <c r="AW2189" s="86">
        <f t="shared" si="2547"/>
        <v>3.2853725261679553E-2</v>
      </c>
      <c r="AX2189" s="86">
        <f t="shared" si="2548"/>
        <v>1.9124085020742789</v>
      </c>
      <c r="AY2189" s="86">
        <f t="shared" si="2540"/>
        <v>0.19482790270917552</v>
      </c>
      <c r="AZ2189" s="86">
        <f t="shared" si="2541"/>
        <v>11.340891622324357</v>
      </c>
      <c r="BA2189" s="89">
        <f t="shared" si="2559"/>
        <v>0.17381144649561137</v>
      </c>
      <c r="BB2189" s="89">
        <f t="shared" si="2560"/>
        <v>9.5819654743694862</v>
      </c>
      <c r="BC2189" s="89">
        <f t="shared" si="2578"/>
        <v>7.0810365043419421E-3</v>
      </c>
      <c r="BD2189" s="89">
        <f t="shared" si="2578"/>
        <v>0.48573287601937132</v>
      </c>
      <c r="BE2189" s="41">
        <f t="shared" si="2565"/>
        <v>297.30240676597219</v>
      </c>
      <c r="BF2189" s="89">
        <f t="shared" si="2566"/>
        <v>0.60769234800299676</v>
      </c>
      <c r="BG2189" s="89">
        <f t="shared" si="2567"/>
        <v>0.39230765199700324</v>
      </c>
      <c r="BH2189" s="89">
        <f t="shared" si="2579"/>
        <v>0.29947924363007777</v>
      </c>
      <c r="BI2189" s="89">
        <f t="shared" si="2577"/>
        <v>0.19333466889363388</v>
      </c>
      <c r="BJ2189" s="41">
        <f t="shared" si="2580"/>
        <v>614.230919526457</v>
      </c>
      <c r="BK2189" s="89">
        <f t="shared" si="2568"/>
        <v>0.20346986710546783</v>
      </c>
      <c r="BL2189" s="89">
        <f t="shared" si="2569"/>
        <v>0.79653013289453223</v>
      </c>
      <c r="BM2189" s="89">
        <f t="shared" si="2570"/>
        <v>0</v>
      </c>
      <c r="BN2189" s="86">
        <f t="shared" si="2549"/>
        <v>1.2796097987552082E-3</v>
      </c>
      <c r="BO2189" s="86">
        <f t="shared" si="2550"/>
        <v>7.5907183683195475E-2</v>
      </c>
      <c r="BP2189" s="86">
        <f t="shared" si="2542"/>
        <v>0.21980078915957729</v>
      </c>
      <c r="BQ2189" s="86">
        <f t="shared" si="2543"/>
        <v>13.038708278631372</v>
      </c>
      <c r="BR2189" s="86">
        <f t="shared" si="2561"/>
        <v>0.21814830536662333</v>
      </c>
      <c r="BS2189" s="86">
        <f t="shared" si="2562"/>
        <v>12.913868768053414</v>
      </c>
      <c r="BT2189" s="89">
        <f t="shared" si="2563"/>
        <v>2.189850096004059E-3</v>
      </c>
      <c r="BU2189" s="89">
        <f>BS2189-BS2188</f>
        <v>0.20390518969505145</v>
      </c>
      <c r="BV2189" s="41">
        <f t="shared" si="2551"/>
        <v>-44.285892485378952</v>
      </c>
      <c r="BW2189" s="89" t="e">
        <f t="shared" si="2552"/>
        <v>#REF!</v>
      </c>
      <c r="BX2189" s="42" t="e">
        <f t="shared" si="2553"/>
        <v>#REF!</v>
      </c>
      <c r="BY2189" s="89" t="e">
        <f t="shared" si="2554"/>
        <v>#REF!</v>
      </c>
      <c r="BZ2189" s="89" t="e">
        <f t="shared" si="2554"/>
        <v>#REF!</v>
      </c>
      <c r="CA2189" s="41">
        <f t="shared" si="2555"/>
        <v>503.27129387530942</v>
      </c>
      <c r="CB2189" s="89" t="e">
        <f t="shared" si="2556"/>
        <v>#REF!</v>
      </c>
      <c r="CC2189" s="89" t="e">
        <f t="shared" si="2564"/>
        <v>#REF!</v>
      </c>
      <c r="CD2189" s="41" t="e">
        <f t="shared" si="2571"/>
        <v>#REF!</v>
      </c>
      <c r="CE2189" s="41" t="e">
        <f t="shared" si="2572"/>
        <v>#REF!</v>
      </c>
      <c r="CF2189" s="42" t="e">
        <f t="shared" si="2573"/>
        <v>#REF!</v>
      </c>
      <c r="CG2189" s="42" t="e">
        <f t="shared" si="2574"/>
        <v>#REF!</v>
      </c>
      <c r="CH2189" s="42" t="e">
        <f t="shared" si="2557"/>
        <v>#REF!</v>
      </c>
      <c r="CI2189" s="89">
        <f t="shared" si="2575"/>
        <v>7.7707702872660862</v>
      </c>
      <c r="CJ2189" s="89">
        <f t="shared" si="2576"/>
        <v>1.9850066335990115</v>
      </c>
      <c r="CK2189" s="42" t="e">
        <f t="shared" si="2558"/>
        <v>#REF!</v>
      </c>
      <c r="CM2189" s="89" t="e">
        <f t="shared" si="2544"/>
        <v>#REF!</v>
      </c>
      <c r="CN2189" s="89">
        <f t="shared" si="2545"/>
        <v>0.14605367049040022</v>
      </c>
    </row>
    <row r="2190" spans="1:92" ht="14.4" x14ac:dyDescent="0.3">
      <c r="A2190" s="19"/>
      <c r="B2190" s="19"/>
      <c r="C2190" s="19"/>
      <c r="D2190" s="22"/>
      <c r="E2190" s="32">
        <v>41774.509027777778</v>
      </c>
      <c r="F2190" s="21">
        <f t="shared" si="2528"/>
        <v>1875.8444444444467</v>
      </c>
      <c r="G2190" s="21">
        <f t="shared" si="2529"/>
        <v>363.95208333333721</v>
      </c>
      <c r="H2190" s="21"/>
      <c r="I2190" s="21">
        <v>1063</v>
      </c>
      <c r="J2190" s="21">
        <v>21520</v>
      </c>
      <c r="K2190" s="21">
        <v>30176</v>
      </c>
      <c r="L2190" s="21">
        <v>26</v>
      </c>
      <c r="M2190" s="124">
        <v>5.77</v>
      </c>
      <c r="O2190" s="40"/>
      <c r="R2190" s="22"/>
      <c r="S2190" s="22"/>
      <c r="T2190" s="22"/>
      <c r="U2190" s="48">
        <f t="shared" si="2530"/>
        <v>9.8125048958570715E-2</v>
      </c>
      <c r="V2190" s="48">
        <f t="shared" si="2531"/>
        <v>13.129924401052349</v>
      </c>
      <c r="W2190" s="48">
        <f t="shared" si="2532"/>
        <v>8.0535737281303255E-2</v>
      </c>
      <c r="X2190" s="239">
        <f>W2190+V2190+SUM($U$2176:U2190)</f>
        <v>13.905968984229993</v>
      </c>
      <c r="Y2190" s="240">
        <f>W2190+V2190+SUM($U$2176:U2190)-$X$2177</f>
        <v>13.779476989859081</v>
      </c>
      <c r="Z2190" s="42"/>
      <c r="AA2190" s="42"/>
      <c r="AB2190" s="41">
        <f t="shared" si="2533"/>
        <v>6.9977831839489718E-2</v>
      </c>
      <c r="AC2190" s="48">
        <f t="shared" si="2534"/>
        <v>9.3635993210049886</v>
      </c>
      <c r="AD2190" s="48">
        <f t="shared" si="2535"/>
        <v>1.7034853371048275</v>
      </c>
      <c r="AE2190" s="48">
        <f t="shared" si="2536"/>
        <v>2.0038665663729369</v>
      </c>
      <c r="AF2190" s="48">
        <f t="shared" si="2537"/>
        <v>1.7034853371048275</v>
      </c>
      <c r="AG2190" s="238">
        <f t="shared" si="2538"/>
        <v>0.30037645996520712</v>
      </c>
      <c r="AH2190" s="48">
        <f t="shared" si="2539"/>
        <v>4.7693029022391656E-6</v>
      </c>
      <c r="AI2190" s="48">
        <f>AE2190+AC2190+SUM($AB$2176:AB2190)</f>
        <v>11.938146051828292</v>
      </c>
      <c r="AJ2190" s="48">
        <f>AE2190+AC2190+SUM($AB$2176:AB2190)-$AI$2177</f>
        <v>10.158203447659858</v>
      </c>
      <c r="AK2190" s="46"/>
      <c r="AL2190" s="86"/>
      <c r="AM2190" s="41">
        <v>520.24</v>
      </c>
      <c r="AN2190" s="41">
        <v>0.48648946545633631</v>
      </c>
      <c r="AO2190" s="41"/>
      <c r="AP2190" s="41"/>
      <c r="AQ2190"/>
      <c r="AR2190" s="41">
        <v>493.72799999999995</v>
      </c>
      <c r="AS2190" s="41">
        <v>0.13717871555020211</v>
      </c>
      <c r="AT2190" s="41"/>
      <c r="AU2190" s="41"/>
      <c r="AV2190" s="41">
        <f t="shared" si="2546"/>
        <v>0</v>
      </c>
      <c r="AW2190" s="86">
        <f t="shared" si="2547"/>
        <v>3.3657555216108734E-2</v>
      </c>
      <c r="AX2190" s="86">
        <f t="shared" si="2548"/>
        <v>1.9702090111568282</v>
      </c>
      <c r="AY2190" s="86">
        <f t="shared" si="2540"/>
        <v>0.2005167492986662</v>
      </c>
      <c r="AZ2190" s="86">
        <f t="shared" si="2541"/>
        <v>11.737629302529626</v>
      </c>
      <c r="BA2190" s="89">
        <f t="shared" si="2559"/>
        <v>0.17950029308510204</v>
      </c>
      <c r="BB2190" s="89">
        <f t="shared" si="2560"/>
        <v>9.978703154574756</v>
      </c>
      <c r="BC2190" s="89">
        <f t="shared" si="2578"/>
        <v>5.6888465894906759E-3</v>
      </c>
      <c r="BD2190" s="89">
        <f t="shared" si="2578"/>
        <v>0.39673768020526978</v>
      </c>
      <c r="BE2190" s="41">
        <f t="shared" si="2565"/>
        <v>276.03522197290363</v>
      </c>
      <c r="BF2190" s="89">
        <f t="shared" si="2566"/>
        <v>0.6348173110550186</v>
      </c>
      <c r="BG2190" s="89">
        <f t="shared" si="2567"/>
        <v>0.3651826889449814</v>
      </c>
      <c r="BH2190" s="89">
        <f t="shared" si="2579"/>
        <v>0.25546732563706048</v>
      </c>
      <c r="BI2190" s="89">
        <f t="shared" si="2577"/>
        <v>0.14695920115770039</v>
      </c>
      <c r="BJ2190" s="41">
        <f t="shared" si="2580"/>
        <v>600.78478585313633</v>
      </c>
      <c r="BK2190" s="89">
        <f t="shared" si="2568"/>
        <v>0.22061956898797755</v>
      </c>
      <c r="BL2190" s="89">
        <f t="shared" si="2569"/>
        <v>0.77938043101202248</v>
      </c>
      <c r="BM2190" s="89">
        <f t="shared" si="2570"/>
        <v>0</v>
      </c>
      <c r="BN2190" s="86">
        <f t="shared" si="2549"/>
        <v>1.3295020270425234E-3</v>
      </c>
      <c r="BO2190" s="86">
        <f t="shared" si="2550"/>
        <v>7.9206235254260723E-2</v>
      </c>
      <c r="BP2190" s="86">
        <f t="shared" si="2542"/>
        <v>0.2295628571443688</v>
      </c>
      <c r="BQ2190" s="86">
        <f t="shared" si="2543"/>
        <v>13.676406127085624</v>
      </c>
      <c r="BR2190" s="86">
        <f t="shared" si="2561"/>
        <v>0.22791037335141484</v>
      </c>
      <c r="BS2190" s="86">
        <f t="shared" si="2562"/>
        <v>13.551566616507666</v>
      </c>
      <c r="BT2190" s="89">
        <f t="shared" si="2563"/>
        <v>9.7620679847915115E-3</v>
      </c>
      <c r="BU2190" s="89">
        <f t="shared" si="2563"/>
        <v>0.63769784845425193</v>
      </c>
      <c r="BV2190" s="41">
        <f>1000*((BT2190/BU2190)/0.0112372-1)</f>
        <v>362.28748099502695</v>
      </c>
      <c r="BW2190" s="89" t="e">
        <f t="shared" si="2552"/>
        <v>#REF!</v>
      </c>
      <c r="BX2190" s="42" t="e">
        <f t="shared" si="2553"/>
        <v>#REF!</v>
      </c>
      <c r="BY2190" s="89" t="e">
        <f t="shared" si="2554"/>
        <v>#REF!</v>
      </c>
      <c r="BZ2190" s="89" t="e">
        <f t="shared" si="2554"/>
        <v>#REF!</v>
      </c>
      <c r="CA2190" s="41">
        <f t="shared" si="2555"/>
        <v>496.63700009328136</v>
      </c>
      <c r="CB2190" s="89" t="e">
        <f t="shared" si="2556"/>
        <v>#REF!</v>
      </c>
      <c r="CC2190" s="89" t="e">
        <f t="shared" si="2564"/>
        <v>#REF!</v>
      </c>
      <c r="CD2190" s="41" t="e">
        <f t="shared" si="2571"/>
        <v>#REF!</v>
      </c>
      <c r="CE2190" s="114" t="e">
        <f t="shared" si="2572"/>
        <v>#REF!</v>
      </c>
      <c r="CF2190" s="42" t="e">
        <f t="shared" si="2573"/>
        <v>#REF!</v>
      </c>
      <c r="CG2190" s="42" t="e">
        <f t="shared" si="2574"/>
        <v>#REF!</v>
      </c>
      <c r="CH2190" s="42" t="e">
        <f t="shared" si="2557"/>
        <v>#REF!</v>
      </c>
      <c r="CI2190" s="89">
        <f t="shared" si="2575"/>
        <v>7.917104981344953</v>
      </c>
      <c r="CJ2190" s="89">
        <f t="shared" si="2576"/>
        <v>2.2410984663149054</v>
      </c>
      <c r="CK2190" s="42" t="e">
        <f t="shared" si="2558"/>
        <v>#REF!</v>
      </c>
      <c r="CM2190" s="89" t="e">
        <f t="shared" si="2544"/>
        <v>#REF!</v>
      </c>
      <c r="CN2190" s="89">
        <f t="shared" si="2545"/>
        <v>0.14880406953711142</v>
      </c>
    </row>
    <row r="2191" spans="1:92" ht="14.4" x14ac:dyDescent="0.3">
      <c r="A2191" s="19"/>
      <c r="B2191" s="19"/>
      <c r="C2191" s="19"/>
      <c r="D2191" s="22"/>
      <c r="E2191" s="32">
        <v>42074.57916666667</v>
      </c>
      <c r="F2191" s="21">
        <f t="shared" si="2528"/>
        <v>2175.9145833333387</v>
      </c>
      <c r="G2191" s="21">
        <f t="shared" si="2529"/>
        <v>664.02222222222917</v>
      </c>
      <c r="H2191" s="21"/>
      <c r="I2191" s="21">
        <v>1078</v>
      </c>
      <c r="J2191" s="21">
        <v>21934</v>
      </c>
      <c r="K2191" s="21">
        <v>29354</v>
      </c>
      <c r="L2191" s="21">
        <v>27</v>
      </c>
      <c r="M2191" s="124">
        <v>5.77</v>
      </c>
      <c r="O2191" s="40"/>
      <c r="R2191" s="22"/>
      <c r="S2191" s="22"/>
      <c r="T2191" s="22"/>
      <c r="U2191" s="48">
        <f t="shared" si="2530"/>
        <v>9.679902916143808E-2</v>
      </c>
      <c r="V2191" s="48">
        <f t="shared" si="2531"/>
        <v>12.95249223795604</v>
      </c>
      <c r="W2191" s="48">
        <f t="shared" si="2532"/>
        <v>7.9447411892984016E-2</v>
      </c>
      <c r="X2191" s="239">
        <f>W2191+V2191+SUM($U$2176:U2191)</f>
        <v>13.824247524906802</v>
      </c>
      <c r="Y2191" s="240">
        <f>W2191+V2191+SUM($U$2176:U2191)-$X$2177</f>
        <v>13.69775553053589</v>
      </c>
      <c r="Z2191" s="42"/>
      <c r="AA2191" s="42"/>
      <c r="AB2191" s="41">
        <f t="shared" si="2533"/>
        <v>7.2330513920657591E-2</v>
      </c>
      <c r="AC2191" s="48">
        <f t="shared" si="2534"/>
        <v>9.678407193136465</v>
      </c>
      <c r="AD2191" s="48">
        <f t="shared" si="2535"/>
        <v>1.7607571805270625</v>
      </c>
      <c r="AE2191" s="48">
        <f t="shared" si="2536"/>
        <v>2.0712373442297114</v>
      </c>
      <c r="AF2191" s="48">
        <f t="shared" si="2537"/>
        <v>1.7607571805270623</v>
      </c>
      <c r="AG2191" s="238">
        <f t="shared" si="2538"/>
        <v>0.31047523405391764</v>
      </c>
      <c r="AH2191" s="48">
        <f t="shared" si="2539"/>
        <v>4.9296487315226041E-6</v>
      </c>
      <c r="AI2191" s="48">
        <f>AE2191+AC2191+SUM($AB$2176:AB2191)</f>
        <v>12.392655215737202</v>
      </c>
      <c r="AJ2191" s="48">
        <f>AE2191+AC2191+SUM($AB$2176:AB2191)-$AI$2177</f>
        <v>10.612712611568767</v>
      </c>
      <c r="AK2191" s="46"/>
      <c r="AL2191" s="86"/>
      <c r="AM2191" s="41">
        <v>444.32150000000001</v>
      </c>
      <c r="AN2191" s="41">
        <v>1.390879038593928</v>
      </c>
      <c r="AQ2191" s="25"/>
      <c r="AR2191" s="41">
        <v>439.10533333333336</v>
      </c>
      <c r="AS2191" s="41">
        <v>0.27447444730287723</v>
      </c>
      <c r="AV2191" s="41">
        <f t="shared" si="2546"/>
        <v>0</v>
      </c>
      <c r="AW2191" s="86">
        <f t="shared" si="2547"/>
        <v>3.3079564823083836E-2</v>
      </c>
      <c r="AX2191" s="86">
        <f t="shared" si="2548"/>
        <v>2.0381577794066272</v>
      </c>
      <c r="AY2191" s="86">
        <f t="shared" si="2540"/>
        <v>0.19792209844090267</v>
      </c>
      <c r="AZ2191" s="86">
        <f t="shared" si="2541"/>
        <v>12.194733117296298</v>
      </c>
      <c r="BA2191" s="89">
        <f t="shared" si="2559"/>
        <v>0.17690564222733851</v>
      </c>
      <c r="BB2191" s="89">
        <f t="shared" si="2560"/>
        <v>10.435806969341428</v>
      </c>
      <c r="BC2191" s="89">
        <f t="shared" si="2578"/>
        <v>-2.5946508577635308E-3</v>
      </c>
      <c r="BD2191" s="89">
        <f t="shared" si="2578"/>
        <v>0.45710381476667195</v>
      </c>
      <c r="BE2191" s="41">
        <f t="shared" si="2565"/>
        <v>-1505.1332658915419</v>
      </c>
      <c r="BF2191" s="89">
        <f t="shared" si="2566"/>
        <v>2.9065862307709596</v>
      </c>
      <c r="BG2191" s="89">
        <f t="shared" si="2567"/>
        <v>-1.9065862307709596</v>
      </c>
      <c r="BH2191" s="89">
        <f t="shared" si="2579"/>
        <v>1.3210700775768571</v>
      </c>
      <c r="BI2191" s="89">
        <f t="shared" si="2577"/>
        <v>-0.86656091366794785</v>
      </c>
      <c r="BJ2191" s="41">
        <f t="shared" si="2580"/>
        <v>508.54245348090001</v>
      </c>
      <c r="BK2191" s="89">
        <f t="shared" si="2568"/>
        <v>0.33826889031445162</v>
      </c>
      <c r="BL2191" s="89">
        <f t="shared" si="2569"/>
        <v>0.66173110968554838</v>
      </c>
      <c r="BM2191" s="89">
        <f t="shared" si="2570"/>
        <v>0</v>
      </c>
      <c r="BN2191" s="86">
        <f t="shared" si="2549"/>
        <v>1.2643386980527556E-3</v>
      </c>
      <c r="BO2191" s="86">
        <f t="shared" si="2550"/>
        <v>7.8183073194931257E-2</v>
      </c>
      <c r="BP2191" s="86">
        <f t="shared" si="2542"/>
        <v>0.22000126499706937</v>
      </c>
      <c r="BQ2191" s="86">
        <f t="shared" si="2543"/>
        <v>13.604246259909733</v>
      </c>
      <c r="BR2191" s="86">
        <f t="shared" si="2561"/>
        <v>0.21834878120411541</v>
      </c>
      <c r="BS2191" s="86">
        <f t="shared" si="2562"/>
        <v>13.479406749331774</v>
      </c>
      <c r="BT2191" s="89">
        <f t="shared" si="2563"/>
        <v>-9.5615921472994303E-3</v>
      </c>
      <c r="BU2191" s="89">
        <f t="shared" si="2563"/>
        <v>-7.2159867175891179E-2</v>
      </c>
      <c r="BV2191" s="41">
        <f>1000*((BT2191/BU2191)/0.0112372-1)</f>
        <v>10791.698849848894</v>
      </c>
      <c r="BW2191" s="89" t="e">
        <f t="shared" si="2552"/>
        <v>#REF!</v>
      </c>
      <c r="BX2191" s="42" t="e">
        <f t="shared" si="2553"/>
        <v>#REF!</v>
      </c>
      <c r="BY2191" s="89" t="e">
        <f t="shared" si="2554"/>
        <v>#REF!</v>
      </c>
      <c r="BZ2191" s="89" t="e">
        <f t="shared" si="2554"/>
        <v>#REF!</v>
      </c>
      <c r="CA2191" s="41">
        <f t="shared" si="2555"/>
        <v>441.5240185310343</v>
      </c>
      <c r="CB2191" s="89" t="e">
        <f t="shared" si="2556"/>
        <v>#REF!</v>
      </c>
      <c r="CC2191" s="89" t="e">
        <f t="shared" si="2564"/>
        <v>#REF!</v>
      </c>
      <c r="CD2191" s="41" t="e">
        <f t="shared" si="2571"/>
        <v>#REF!</v>
      </c>
      <c r="CE2191" s="41" t="e">
        <f t="shared" si="2572"/>
        <v>#REF!</v>
      </c>
      <c r="CF2191" s="42" t="e">
        <f t="shared" si="2573"/>
        <v>#REF!</v>
      </c>
      <c r="CG2191" s="42" t="e">
        <f t="shared" si="2574"/>
        <v>#REF!</v>
      </c>
      <c r="CH2191" s="139" t="e">
        <f t="shared" si="2557"/>
        <v>#REF!</v>
      </c>
      <c r="CI2191" s="140">
        <f t="shared" si="2575"/>
        <v>7.0227620932272146</v>
      </c>
      <c r="CJ2191" s="140">
        <f t="shared" si="2576"/>
        <v>3.5899505183415528</v>
      </c>
      <c r="CK2191" s="139" t="e">
        <f t="shared" si="2558"/>
        <v>#REF!</v>
      </c>
      <c r="CM2191" s="89" t="e">
        <f t="shared" si="2544"/>
        <v>#REF!</v>
      </c>
      <c r="CN2191" s="89">
        <f t="shared" si="2545"/>
        <v>0.13199465983153427</v>
      </c>
    </row>
    <row r="2192" spans="1:92" ht="14.4" x14ac:dyDescent="0.3">
      <c r="A2192" s="19"/>
      <c r="B2192" s="19"/>
      <c r="C2192" s="19"/>
      <c r="D2192" s="94" t="s">
        <v>127</v>
      </c>
      <c r="E2192" s="32">
        <v>42285.506249999999</v>
      </c>
      <c r="F2192" s="21">
        <f t="shared" si="2528"/>
        <v>2386.8416666666672</v>
      </c>
      <c r="G2192" s="21">
        <f t="shared" si="2529"/>
        <v>874.94930555555766</v>
      </c>
      <c r="H2192" s="21"/>
      <c r="I2192" s="21">
        <v>1091</v>
      </c>
      <c r="J2192" s="21">
        <v>20992</v>
      </c>
      <c r="K2192" s="21">
        <v>28899</v>
      </c>
      <c r="L2192" s="21">
        <v>18</v>
      </c>
      <c r="M2192" s="124">
        <v>5.77</v>
      </c>
      <c r="O2192" s="40"/>
      <c r="R2192" s="22"/>
      <c r="S2192" s="22"/>
      <c r="T2192" s="22"/>
      <c r="U2192" s="48">
        <f t="shared" si="2530"/>
        <v>9.6447842358085151E-2</v>
      </c>
      <c r="V2192" s="48">
        <f t="shared" si="2531"/>
        <v>12.905500606078048</v>
      </c>
      <c r="W2192" s="48">
        <f t="shared" si="2532"/>
        <v>7.9159176743736515E-2</v>
      </c>
      <c r="X2192" s="239">
        <f>W2192+V2192+SUM($U$2176:U2192)</f>
        <v>13.873415500237648</v>
      </c>
      <c r="Y2192" s="240">
        <f>W2192+V2192+SUM($U$2176:U2192)-$X$2177</f>
        <v>13.746923505866736</v>
      </c>
      <c r="Z2192" s="42"/>
      <c r="AA2192" s="42"/>
      <c r="AB2192" s="41">
        <f t="shared" si="2533"/>
        <v>7.0058933069688356E-2</v>
      </c>
      <c r="AC2192" s="48">
        <f t="shared" si="2534"/>
        <v>9.3744513209035034</v>
      </c>
      <c r="AD2192" s="48">
        <f t="shared" si="2535"/>
        <v>1.7054596017088162</v>
      </c>
      <c r="AE2192" s="48">
        <f t="shared" si="2536"/>
        <v>2.0061889596139779</v>
      </c>
      <c r="AF2192" s="48">
        <f t="shared" si="2537"/>
        <v>1.7054596017088155</v>
      </c>
      <c r="AG2192" s="238">
        <f t="shared" si="2538"/>
        <v>0.30072458307484795</v>
      </c>
      <c r="AH2192" s="48">
        <f t="shared" si="2539"/>
        <v>4.7748303145981061E-6</v>
      </c>
      <c r="AI2192" s="48">
        <f>AE2192+AC2192+SUM($AB$2176:AB2192)</f>
        <v>12.093709891958195</v>
      </c>
      <c r="AJ2192" s="48">
        <f>AE2192+AC2192+SUM($AB$2176:AB2192)-$AI$2177</f>
        <v>10.31376728778976</v>
      </c>
      <c r="AK2192" s="46"/>
      <c r="AL2192" s="86"/>
      <c r="AM2192" s="41">
        <v>407.75833333333327</v>
      </c>
      <c r="AN2192" s="41">
        <v>0.48827997433164072</v>
      </c>
      <c r="AO2192"/>
      <c r="AP2192"/>
      <c r="AR2192" s="41">
        <v>410.02666666666664</v>
      </c>
      <c r="AS2192" s="41">
        <v>0.30494644338527638</v>
      </c>
      <c r="AT2192"/>
      <c r="AU2192"/>
      <c r="AV2192" s="41">
        <f t="shared" si="2546"/>
        <v>0</v>
      </c>
      <c r="AW2192" s="86">
        <f t="shared" si="2547"/>
        <v>3.1242200112688238E-2</v>
      </c>
      <c r="AX2192" s="86">
        <f t="shared" si="2548"/>
        <v>1.9749467595012897</v>
      </c>
      <c r="AY2192" s="86">
        <f t="shared" si="2540"/>
        <v>0.18833425572337731</v>
      </c>
      <c r="AZ2192" s="86">
        <f t="shared" si="2541"/>
        <v>11.905375636234819</v>
      </c>
      <c r="BA2192" s="89">
        <f t="shared" si="2559"/>
        <v>0.16731779950981315</v>
      </c>
      <c r="BB2192" s="89">
        <f t="shared" si="2560"/>
        <v>10.146449488279949</v>
      </c>
      <c r="BC2192" s="89">
        <f t="shared" si="2578"/>
        <v>-9.5878427175253578E-3</v>
      </c>
      <c r="BD2192" s="89">
        <f t="shared" si="2578"/>
        <v>-0.2893574810614794</v>
      </c>
      <c r="BE2192" s="41">
        <f t="shared" si="2565"/>
        <v>1948.6829287077767</v>
      </c>
      <c r="BF2192" s="89">
        <f t="shared" si="2566"/>
        <v>-1.4985401448419975</v>
      </c>
      <c r="BG2192" s="89">
        <f t="shared" si="2567"/>
        <v>2.4985401448419973</v>
      </c>
      <c r="BH2192" s="89">
        <f t="shared" si="2579"/>
        <v>0.44798156879563095</v>
      </c>
      <c r="BI2192" s="89">
        <f t="shared" si="2577"/>
        <v>-0.74692689257463785</v>
      </c>
      <c r="BJ2192" s="41">
        <f t="shared" si="2580"/>
        <v>467.47238056843219</v>
      </c>
      <c r="BK2192" s="89">
        <f t="shared" si="2568"/>
        <v>0.39065119766420559</v>
      </c>
      <c r="BL2192" s="89">
        <f t="shared" si="2569"/>
        <v>0.60934880233579447</v>
      </c>
      <c r="BM2192" s="89">
        <f t="shared" si="2570"/>
        <v>0</v>
      </c>
      <c r="BN2192" s="86">
        <f t="shared" si="2549"/>
        <v>1.2346940760003542E-3</v>
      </c>
      <c r="BO2192" s="86">
        <f t="shared" si="2550"/>
        <v>7.7924482667736161E-2</v>
      </c>
      <c r="BP2192" s="86">
        <f t="shared" si="2542"/>
        <v>0.21639214348436595</v>
      </c>
      <c r="BQ2192" s="86">
        <f t="shared" si="2543"/>
        <v>13.657023356753282</v>
      </c>
      <c r="BR2192" s="86">
        <f t="shared" si="2561"/>
        <v>0.21473965969141198</v>
      </c>
      <c r="BS2192" s="86">
        <f t="shared" si="2562"/>
        <v>13.532183846175323</v>
      </c>
      <c r="BT2192" s="89">
        <f t="shared" si="2563"/>
        <v>-3.6091215127034282E-3</v>
      </c>
      <c r="BU2192" s="89">
        <f t="shared" si="2563"/>
        <v>5.2777096843549032E-2</v>
      </c>
      <c r="BV2192" s="41">
        <f>1000*((BT2192/BU2192)/0.0112372-1)</f>
        <v>-7085.5228406479973</v>
      </c>
      <c r="BW2192" s="89" t="e">
        <f t="shared" si="2552"/>
        <v>#REF!</v>
      </c>
      <c r="BX2192" s="42" t="e">
        <f t="shared" si="2553"/>
        <v>#REF!</v>
      </c>
      <c r="BY2192" s="89" t="e">
        <f t="shared" si="2554"/>
        <v>#REF!</v>
      </c>
      <c r="BZ2192" s="89" t="e">
        <f t="shared" si="2554"/>
        <v>#REF!</v>
      </c>
      <c r="CA2192" s="41">
        <f t="shared" si="2555"/>
        <v>412.16765701920787</v>
      </c>
      <c r="CB2192" s="89" t="e">
        <f t="shared" si="2556"/>
        <v>#REF!</v>
      </c>
      <c r="CC2192" s="89" t="e">
        <f t="shared" si="2564"/>
        <v>#REF!</v>
      </c>
      <c r="CD2192" s="41" t="e">
        <f t="shared" si="2571"/>
        <v>#REF!</v>
      </c>
      <c r="CE2192" s="41" t="e">
        <f t="shared" si="2572"/>
        <v>#REF!</v>
      </c>
      <c r="CF2192" s="42" t="e">
        <f t="shared" si="2573"/>
        <v>#REF!</v>
      </c>
      <c r="CG2192" s="42" t="e">
        <f t="shared" si="2574"/>
        <v>#REF!</v>
      </c>
      <c r="CH2192" s="139" t="e">
        <f t="shared" si="2557"/>
        <v>#REF!</v>
      </c>
      <c r="CI2192" s="140">
        <f t="shared" si="2575"/>
        <v>6.2846817443847858</v>
      </c>
      <c r="CJ2192" s="140">
        <f t="shared" si="2576"/>
        <v>4.0290855434049755</v>
      </c>
      <c r="CK2192" s="139" t="e">
        <f t="shared" si="2558"/>
        <v>#REF!</v>
      </c>
      <c r="CM2192" s="89" t="e">
        <f t="shared" si="2544"/>
        <v>#REF!</v>
      </c>
      <c r="CN2192" s="89">
        <f t="shared" si="2545"/>
        <v>0.11812224563317329</v>
      </c>
    </row>
    <row r="2193" spans="1:92" ht="14.4" x14ac:dyDescent="0.3">
      <c r="A2193" s="19"/>
      <c r="B2193" s="19"/>
      <c r="C2193" s="19"/>
      <c r="D2193" s="22"/>
      <c r="E2193" s="32">
        <v>42488.590277777781</v>
      </c>
      <c r="F2193" s="21">
        <f>E2193-E$2130</f>
        <v>2589.9256944444496</v>
      </c>
      <c r="G2193" s="21">
        <f>E2193-E$2177</f>
        <v>1078.0333333333401</v>
      </c>
      <c r="H2193" s="21"/>
      <c r="I2193" s="21">
        <v>1075</v>
      </c>
      <c r="J2193" s="21">
        <v>34803</v>
      </c>
      <c r="K2193" s="21">
        <v>45260</v>
      </c>
      <c r="L2193" s="21">
        <v>34</v>
      </c>
      <c r="M2193" s="124">
        <v>5.77</v>
      </c>
      <c r="O2193" s="40"/>
      <c r="R2193" s="22"/>
      <c r="S2193" s="22"/>
      <c r="T2193" s="22"/>
      <c r="U2193" s="48">
        <f t="shared" si="2530"/>
        <v>0.1488359914264904</v>
      </c>
      <c r="V2193" s="48">
        <f t="shared" si="2531"/>
        <v>19.915458247675144</v>
      </c>
      <c r="W2193" s="48">
        <f t="shared" si="2532"/>
        <v>0.12215653832271713</v>
      </c>
      <c r="X2193" s="239">
        <f>W2193+V2193+SUM($U$2176:U2193)</f>
        <v>21.075206494840213</v>
      </c>
      <c r="Y2193" s="240">
        <f>W2193+V2193+SUM($U$2176:U2193)-$X$2177</f>
        <v>20.948714500469301</v>
      </c>
      <c r="Z2193" s="42"/>
      <c r="AA2193" s="42"/>
      <c r="AB2193" s="41">
        <f t="shared" si="2533"/>
        <v>0.11444849778206244</v>
      </c>
      <c r="AC2193" s="48">
        <f t="shared" si="2534"/>
        <v>15.314133747102035</v>
      </c>
      <c r="AD2193" s="48">
        <f t="shared" si="2535"/>
        <v>2.7860442757444464</v>
      </c>
      <c r="AE2193" s="48">
        <f t="shared" si="2536"/>
        <v>3.2773167194308788</v>
      </c>
      <c r="AF2193" s="48">
        <f t="shared" si="2537"/>
        <v>2.7860442757444455</v>
      </c>
      <c r="AG2193" s="238">
        <f t="shared" si="2538"/>
        <v>0.49126464350831556</v>
      </c>
      <c r="AH2193" s="48">
        <f t="shared" si="2539"/>
        <v>7.8001781175631706E-6</v>
      </c>
      <c r="AI2193" s="48">
        <f>AE2193+AC2193+SUM($AB$2176:AB2193)</f>
        <v>19.418968575755692</v>
      </c>
      <c r="AJ2193" s="48">
        <f>AE2193+AC2193+SUM($AB$2176:AB2193)-$AI$2177</f>
        <v>17.639025971587259</v>
      </c>
      <c r="AK2193" s="46"/>
      <c r="AL2193" s="86"/>
      <c r="AM2193" s="41">
        <v>375.91499999999996</v>
      </c>
      <c r="AN2193" s="41">
        <v>0.33375440072007651</v>
      </c>
      <c r="AQ2193"/>
      <c r="AR2193" s="41">
        <v>385.46950000000004</v>
      </c>
      <c r="AS2193" s="41">
        <v>0.13505739520661225</v>
      </c>
      <c r="AT2193" s="1"/>
      <c r="AU2193" s="1"/>
      <c r="AV2193" s="41">
        <f t="shared" si="2546"/>
        <v>0</v>
      </c>
      <c r="AW2193" s="86">
        <f t="shared" si="2547"/>
        <v>4.9900476892346834E-2</v>
      </c>
      <c r="AX2193" s="86">
        <f t="shared" si="2548"/>
        <v>3.2274162425385318</v>
      </c>
      <c r="AY2193" s="86">
        <f t="shared" si="2540"/>
        <v>0.29567352674293262</v>
      </c>
      <c r="AZ2193" s="86">
        <f t="shared" si="2541"/>
        <v>19.123295049012757</v>
      </c>
      <c r="BA2193" s="89">
        <f>AY2193-$AY$2177</f>
        <v>0.27465707052936844</v>
      </c>
      <c r="BB2193" s="89">
        <f>AZ2193-$AZ$2177</f>
        <v>17.364368901057887</v>
      </c>
      <c r="BC2193" s="89">
        <f>BA2193-BA2192</f>
        <v>0.10733927101955529</v>
      </c>
      <c r="BD2193" s="89">
        <f>BB2193-BB2192</f>
        <v>7.2179194127779382</v>
      </c>
      <c r="BE2193" s="41">
        <f>1000*(((BC2193)/((BD2193))/0.0112372-1))</f>
        <v>323.39199119887184</v>
      </c>
      <c r="BF2193" s="89">
        <f t="shared" si="2566"/>
        <v>0.57441671605308053</v>
      </c>
      <c r="BG2193" s="89">
        <f>1-BF2193</f>
        <v>0.42558328394691947</v>
      </c>
      <c r="BH2193" s="89">
        <f>BF2193*($AJ2193-$AJ2192)</f>
        <v>4.2077510373862701</v>
      </c>
      <c r="BI2193" s="89">
        <f>BG2193*($AJ2193-$AJ2192)</f>
        <v>3.1175076464112284</v>
      </c>
      <c r="BJ2193" s="41">
        <f t="shared" ref="BJ2193:BJ2202" si="2581">1000*((BA2193/BB2193)/0.0112372-1)</f>
        <v>407.58188611068101</v>
      </c>
      <c r="BK2193" s="89">
        <f t="shared" si="2568"/>
        <v>0.46703777469076563</v>
      </c>
      <c r="BL2193" s="89">
        <f t="shared" ref="BL2193:BL2202" si="2582">1-BK2193</f>
        <v>0.53296222530923432</v>
      </c>
      <c r="BM2193" s="89">
        <f t="shared" si="2570"/>
        <v>0</v>
      </c>
      <c r="BN2193" s="86">
        <f t="shared" si="2549"/>
        <v>1.8726751521716543E-3</v>
      </c>
      <c r="BO2193" s="86">
        <f t="shared" si="2550"/>
        <v>0.12028386317054547</v>
      </c>
      <c r="BP2193" s="86">
        <f t="shared" si="2542"/>
        <v>0.32308557586585074</v>
      </c>
      <c r="BQ2193" s="86">
        <f t="shared" si="2543"/>
        <v>20.752120918974363</v>
      </c>
      <c r="BR2193" s="86">
        <f>BP2193-$BP$2177</f>
        <v>0.32143309207289678</v>
      </c>
      <c r="BS2193" s="86">
        <f>BQ2193-$BQ$2177</f>
        <v>20.627281408396403</v>
      </c>
      <c r="BT2193" s="89">
        <f>BR2193-BR2192</f>
        <v>0.10669343238148479</v>
      </c>
      <c r="BU2193" s="89">
        <f>BS2193-BS2192</f>
        <v>7.0950975622210795</v>
      </c>
      <c r="BV2193" s="41">
        <f>1000*((BT2193/BU2193)/0.0112372-1)</f>
        <v>338.20055185640928</v>
      </c>
      <c r="BW2193" s="89" t="e">
        <f t="shared" si="2552"/>
        <v>#REF!</v>
      </c>
      <c r="BX2193" s="42" t="e">
        <f>1-BW2193</f>
        <v>#REF!</v>
      </c>
      <c r="BY2193" s="89" t="e">
        <f>BW2193*($X2193-$X2192)</f>
        <v>#REF!</v>
      </c>
      <c r="BZ2193" s="89" t="e">
        <f>BX2193*($X2193-$X2192)</f>
        <v>#REF!</v>
      </c>
      <c r="CA2193" s="41">
        <f t="shared" ref="CA2193:CA2202" si="2583">1000*((BR2193/BS2193/0.0112372-1))</f>
        <v>386.725437216481</v>
      </c>
      <c r="CB2193" s="89" t="e">
        <f t="shared" si="2556"/>
        <v>#REF!</v>
      </c>
      <c r="CC2193" s="89" t="e">
        <f t="shared" ref="CC2193:CC2202" si="2584">1-CB2193</f>
        <v>#REF!</v>
      </c>
      <c r="CD2193" s="41" t="e">
        <f t="shared" ref="CD2193:CD2202" si="2585">CK2193+CJ2193</f>
        <v>#REF!</v>
      </c>
      <c r="CE2193" s="41" t="e">
        <f t="shared" ref="CE2193:CE2202" si="2586">CH2193+CI2193</f>
        <v>#REF!</v>
      </c>
      <c r="CF2193" s="42" t="e">
        <f t="shared" ref="CF2193:CF2202" si="2587">CK2193*13.49+CJ2193</f>
        <v>#REF!</v>
      </c>
      <c r="CG2193" s="42" t="e">
        <f t="shared" ref="CG2193:CG2202" si="2588">CH2193*13.49+CI2193</f>
        <v>#REF!</v>
      </c>
      <c r="CH2193" s="42" t="e">
        <f t="shared" si="2557"/>
        <v>#REF!</v>
      </c>
      <c r="CI2193" s="89">
        <f t="shared" si="2575"/>
        <v>9.4009345341045236</v>
      </c>
      <c r="CJ2193" s="89">
        <f t="shared" si="2576"/>
        <v>8.2380914374827334</v>
      </c>
      <c r="CK2193" s="42" t="e">
        <f t="shared" si="2558"/>
        <v>#REF!</v>
      </c>
      <c r="CM2193" s="89" t="e">
        <f t="shared" si="2544"/>
        <v>#REF!</v>
      </c>
      <c r="CN2193" s="89">
        <f t="shared" si="2545"/>
        <v>0.17669303608111028</v>
      </c>
    </row>
    <row r="2194" spans="1:92" ht="14.4" x14ac:dyDescent="0.3">
      <c r="A2194" s="19"/>
      <c r="B2194" s="19"/>
      <c r="C2194" s="19"/>
      <c r="D2194" s="22"/>
      <c r="E2194" s="32">
        <v>42600.576388888891</v>
      </c>
      <c r="F2194" s="21">
        <f>E2194-E$2130</f>
        <v>2701.9118055555591</v>
      </c>
      <c r="G2194" s="21">
        <f>E2194-E$2177</f>
        <v>1190.0194444444496</v>
      </c>
      <c r="H2194" s="21"/>
      <c r="I2194" s="21">
        <v>1068</v>
      </c>
      <c r="J2194" s="21">
        <v>38150</v>
      </c>
      <c r="K2194" s="21">
        <v>46809</v>
      </c>
      <c r="L2194" s="21">
        <v>35</v>
      </c>
      <c r="M2194" s="124">
        <v>5.77</v>
      </c>
      <c r="O2194" s="40"/>
      <c r="R2194" s="22"/>
      <c r="S2194" s="22"/>
      <c r="T2194" s="22"/>
      <c r="U2194" s="48">
        <f t="shared" si="2530"/>
        <v>0.15292749220370175</v>
      </c>
      <c r="V2194" s="48">
        <f t="shared" si="2531"/>
        <v>20.462934110992297</v>
      </c>
      <c r="W2194" s="48">
        <f t="shared" si="2532"/>
        <v>0.12551462104651642</v>
      </c>
      <c r="X2194" s="239">
        <f>W2194+V2194+SUM($U$2176:U2194)</f>
        <v>21.778967933084868</v>
      </c>
      <c r="Y2194" s="240">
        <f>W2194+V2194+SUM($U$2176:U2194)-$X$2177</f>
        <v>21.652475938713955</v>
      </c>
      <c r="Z2194" s="42"/>
      <c r="AA2194" s="42"/>
      <c r="AB2194" s="41">
        <f t="shared" si="2533"/>
        <v>0.12463807873638021</v>
      </c>
      <c r="AC2194" s="48">
        <f t="shared" si="2534"/>
        <v>16.677582010603864</v>
      </c>
      <c r="AD2194" s="48">
        <f t="shared" si="2535"/>
        <v>3.0340914256866891</v>
      </c>
      <c r="AE2194" s="48">
        <f t="shared" si="2536"/>
        <v>3.5691028474512851</v>
      </c>
      <c r="AF2194" s="48">
        <f t="shared" si="2537"/>
        <v>3.0340914256866882</v>
      </c>
      <c r="AG2194" s="238">
        <f t="shared" si="2538"/>
        <v>0.53500292712086472</v>
      </c>
      <c r="AH2194" s="48">
        <f t="shared" si="2539"/>
        <v>8.4946437324667242E-6</v>
      </c>
      <c r="AI2194" s="48">
        <f>AE2194+AC2194+SUM($AB$2176:AB2194)</f>
        <v>21.198841046014305</v>
      </c>
      <c r="AJ2194" s="48">
        <f>AE2194+AC2194+SUM($AB$2176:AB2194)-$AI$2177</f>
        <v>19.418898441845872</v>
      </c>
      <c r="AK2194" s="46"/>
      <c r="AL2194" s="86"/>
      <c r="AM2194" s="41">
        <v>360.35266666666666</v>
      </c>
      <c r="AN2194" s="41">
        <v>0.57031336415457212</v>
      </c>
      <c r="AR2194" s="41">
        <v>373.26866666666666</v>
      </c>
      <c r="AS2194" s="41">
        <v>0.30023712850567014</v>
      </c>
      <c r="AV2194" s="41">
        <f t="shared" si="2546"/>
        <v>0</v>
      </c>
      <c r="AW2194" s="86">
        <f t="shared" si="2547"/>
        <v>5.3737820775669437E-2</v>
      </c>
      <c r="AX2194" s="86">
        <f t="shared" si="2548"/>
        <v>3.5153650266756156</v>
      </c>
      <c r="AY2194" s="86">
        <f t="shared" si="2540"/>
        <v>0.31917811547406533</v>
      </c>
      <c r="AZ2194" s="86">
        <f t="shared" si="2541"/>
        <v>20.879662930540242</v>
      </c>
      <c r="BA2194" s="89">
        <f>AY2194-$AY$2177</f>
        <v>0.29816165926050114</v>
      </c>
      <c r="BB2194" s="89">
        <f>AZ2194-$AZ$2177</f>
        <v>19.120736782585372</v>
      </c>
      <c r="BC2194" s="89">
        <f>BA2194-BA2193</f>
        <v>2.3504588731132703E-2</v>
      </c>
      <c r="BD2194" s="89">
        <f>BB2194-BB2193</f>
        <v>1.7563678815274848</v>
      </c>
      <c r="BE2194" s="41">
        <f>1000*(((BC2194)/((BD2194))/0.0112372-1))</f>
        <v>190.91032197655466</v>
      </c>
      <c r="BF2194" s="89">
        <f t="shared" si="2566"/>
        <v>0.74338879287900572</v>
      </c>
      <c r="BG2194" s="89">
        <f>1-BF2194</f>
        <v>0.25661120712099428</v>
      </c>
      <c r="BH2194" s="89">
        <f>BF2194*($AJ2194-$AJ2193)</f>
        <v>1.3231372471441247</v>
      </c>
      <c r="BI2194" s="89">
        <f>BG2194*($AJ2194-$AJ2193)</f>
        <v>0.45673522311448878</v>
      </c>
      <c r="BJ2194" s="41">
        <f t="shared" si="2581"/>
        <v>387.67915012238461</v>
      </c>
      <c r="BK2194" s="89">
        <f t="shared" si="2568"/>
        <v>0.49242246869561751</v>
      </c>
      <c r="BL2194" s="89">
        <f t="shared" si="2582"/>
        <v>0.50757753130438243</v>
      </c>
      <c r="BM2194" s="89">
        <f t="shared" si="2570"/>
        <v>0</v>
      </c>
      <c r="BN2194" s="86">
        <f t="shared" si="2549"/>
        <v>1.9074678461123255E-3</v>
      </c>
      <c r="BO2194" s="86">
        <f t="shared" si="2550"/>
        <v>0.12360715320040409</v>
      </c>
      <c r="BP2194" s="86">
        <f t="shared" si="2542"/>
        <v>0.33097881910088267</v>
      </c>
      <c r="BQ2194" s="86">
        <f t="shared" si="2543"/>
        <v>21.447989113983986</v>
      </c>
      <c r="BR2194" s="86">
        <f>BP2194-$BP$2177</f>
        <v>0.32932633530792871</v>
      </c>
      <c r="BS2194" s="86">
        <f>BQ2194-$BQ$2177</f>
        <v>21.323149603406026</v>
      </c>
      <c r="BT2194" s="89">
        <f>BR2194-BR2193</f>
        <v>7.8932432350319326E-3</v>
      </c>
      <c r="BU2194" s="89">
        <f>BS2194-BS2193</f>
        <v>0.69586819500962349</v>
      </c>
      <c r="BV2194" s="41">
        <f>1000*((BT2194/BU2194)/0.0112372-1)</f>
        <v>9.4164738788014013</v>
      </c>
      <c r="BW2194" s="89" t="e">
        <f t="shared" si="2552"/>
        <v>#REF!</v>
      </c>
      <c r="BX2194" s="42" t="e">
        <f>1-BW2194</f>
        <v>#REF!</v>
      </c>
      <c r="BY2194" s="89" t="e">
        <f>BW2194*($X2194-$X2193)</f>
        <v>#REF!</v>
      </c>
      <c r="BZ2194" s="89" t="e">
        <f>BX2194*($X2194-$X2193)</f>
        <v>#REF!</v>
      </c>
      <c r="CA2194" s="41">
        <f t="shared" si="2583"/>
        <v>374.41218555515945</v>
      </c>
      <c r="CB2194" s="89" t="e">
        <f t="shared" si="2556"/>
        <v>#REF!</v>
      </c>
      <c r="CC2194" s="89" t="e">
        <f t="shared" si="2584"/>
        <v>#REF!</v>
      </c>
      <c r="CD2194" s="41" t="e">
        <f t="shared" si="2585"/>
        <v>#REF!</v>
      </c>
      <c r="CE2194" s="41" t="e">
        <f t="shared" si="2586"/>
        <v>#REF!</v>
      </c>
      <c r="CF2194" s="42" t="e">
        <f t="shared" si="2587"/>
        <v>#REF!</v>
      </c>
      <c r="CG2194" s="42" t="e">
        <f t="shared" si="2588"/>
        <v>#REF!</v>
      </c>
      <c r="CH2194" s="42" t="e">
        <f t="shared" ref="CH2194:CH2202" si="2589">CC2194*$Y2194</f>
        <v>#REF!</v>
      </c>
      <c r="CI2194" s="89">
        <f t="shared" ref="CI2194:CI2202" si="2590">BL2194*$AJ2194</f>
        <v>9.8565965317626461</v>
      </c>
      <c r="CJ2194" s="89">
        <f t="shared" ref="CJ2194:CJ2202" si="2591">BK2194*$AJ2194</f>
        <v>9.5623019100832245</v>
      </c>
      <c r="CK2194" s="42" t="e">
        <f t="shared" ref="CK2194:CK2202" si="2592">CB2194*$Y2194</f>
        <v>#REF!</v>
      </c>
      <c r="CM2194" s="89" t="e">
        <f t="shared" si="2544"/>
        <v>#REF!</v>
      </c>
      <c r="CN2194" s="89">
        <f t="shared" si="2545"/>
        <v>0.18525732312096962</v>
      </c>
    </row>
    <row r="2195" spans="1:92" ht="14.4" x14ac:dyDescent="0.3">
      <c r="A2195" s="19"/>
      <c r="B2195" s="19"/>
      <c r="C2195" s="19"/>
      <c r="D2195" s="22"/>
      <c r="E2195" s="170">
        <v>42800.637499999997</v>
      </c>
      <c r="F2195" s="150">
        <f t="shared" ref="F2195:F2200" si="2593">E2195-E$1752</f>
        <v>2901.9895833333285</v>
      </c>
      <c r="G2195" s="150">
        <f t="shared" ref="G2195:G2200" si="2594">E2195-E$1799</f>
        <v>1390.9895833333285</v>
      </c>
      <c r="H2195" s="150"/>
      <c r="I2195" s="150">
        <v>1048</v>
      </c>
      <c r="J2195" s="150">
        <v>32206</v>
      </c>
      <c r="K2195" s="150">
        <v>43327</v>
      </c>
      <c r="L2195" s="150">
        <v>70</v>
      </c>
      <c r="M2195" s="124">
        <v>5.77</v>
      </c>
      <c r="O2195" s="40"/>
      <c r="R2195" s="22"/>
      <c r="S2195" s="22"/>
      <c r="T2195" s="22"/>
      <c r="U2195" s="48">
        <f t="shared" si="2530"/>
        <v>0.13890083376791987</v>
      </c>
      <c r="V2195" s="48">
        <f t="shared" si="2531"/>
        <v>18.586053876884524</v>
      </c>
      <c r="W2195" s="48">
        <f t="shared" si="2532"/>
        <v>0.11400229783538965</v>
      </c>
      <c r="X2195" s="239">
        <f>W2195+V2195+SUM($U$2176:U2195)</f>
        <v>20.02947620953389</v>
      </c>
      <c r="Y2195" s="240">
        <f>W2195+V2195+SUM($U$2176:U2195)-$X$2177</f>
        <v>19.902984215162977</v>
      </c>
      <c r="Z2195" s="42"/>
      <c r="AA2195" s="42"/>
      <c r="AB2195" s="41">
        <f t="shared" si="2533"/>
        <v>0.10324832673228303</v>
      </c>
      <c r="AC2195" s="48">
        <f t="shared" si="2534"/>
        <v>13.815460363259467</v>
      </c>
      <c r="AD2195" s="48">
        <f t="shared" si="2535"/>
        <v>2.5133961148221697</v>
      </c>
      <c r="AE2195" s="48">
        <f t="shared" si="2536"/>
        <v>2.9565916024282437</v>
      </c>
      <c r="AF2195" s="48">
        <f t="shared" si="2537"/>
        <v>2.5133961148221688</v>
      </c>
      <c r="AG2195" s="238">
        <f t="shared" si="2538"/>
        <v>0.44318845076981722</v>
      </c>
      <c r="AH2195" s="48">
        <f t="shared" si="2539"/>
        <v>7.0368362578752025E-6</v>
      </c>
      <c r="AI2195" s="48">
        <f>AE2195+AC2195+SUM($AB$2176:AB2195)</f>
        <v>17.827456480379148</v>
      </c>
      <c r="AJ2195" s="48">
        <f>AE2195+AC2195+SUM($AB$2176:AB2195)-$AI$2177</f>
        <v>16.047513876210715</v>
      </c>
      <c r="AK2195" s="46"/>
      <c r="AL2195" s="86"/>
      <c r="AM2195" s="41">
        <v>338.35399999999998</v>
      </c>
      <c r="AN2195" s="41">
        <v>4.1012193308814608E-2</v>
      </c>
      <c r="AO2195" s="41"/>
      <c r="AR2195" s="41">
        <v>354.51949999999999</v>
      </c>
      <c r="AS2195" s="41">
        <v>0.42072853480601508</v>
      </c>
      <c r="AT2195" s="41"/>
      <c r="AU2195" s="41"/>
      <c r="AV2195" s="41">
        <f t="shared" ref="AV2195:AV2202" si="2595">AJ2195-BA2195-BB2195</f>
        <v>0</v>
      </c>
      <c r="AW2195" s="86">
        <f t="shared" ref="AW2195:AW2202" si="2596">(1/(1/((AM2195/1000+1)*0.0112372)+1))*AE2195</f>
        <v>4.3806400693289997E-2</v>
      </c>
      <c r="AX2195" s="86">
        <f t="shared" ref="AX2195:AX2202" si="2597">(1-(1/(1/((AM2195/1000+1)*0.0112372)+1)))*AE2195</f>
        <v>2.9127852017349536</v>
      </c>
      <c r="AY2195" s="86">
        <f t="shared" ref="AY2195:AY2202" si="2598">(1/(1/((AM2195/1000+1)*0.0112372)+1))*AI2195</f>
        <v>0.26414087805711139</v>
      </c>
      <c r="AZ2195" s="86">
        <f t="shared" ref="AZ2195:AZ2202" si="2599">(1-(1/(1/((AM2195/1000+1)*0.0112372)+1)))*AI2195</f>
        <v>17.563315602322035</v>
      </c>
      <c r="BA2195" s="89">
        <f>AY2195-$AY$2177</f>
        <v>0.24312442184354724</v>
      </c>
      <c r="BB2195" s="89">
        <f>AZ2195-$AZ$2177</f>
        <v>15.804389454367165</v>
      </c>
      <c r="BC2195" s="89"/>
      <c r="BD2195" s="89"/>
      <c r="BE2195" s="41"/>
      <c r="BF2195" s="89"/>
      <c r="BG2195" s="89"/>
      <c r="BH2195" s="89"/>
      <c r="BI2195" s="89"/>
      <c r="BJ2195" s="41">
        <f t="shared" si="2581"/>
        <v>368.96628456355398</v>
      </c>
      <c r="BK2195" s="89">
        <f t="shared" si="2568"/>
        <v>0.51628955744382676</v>
      </c>
      <c r="BL2195" s="89">
        <f t="shared" si="2582"/>
        <v>0.48371044255617324</v>
      </c>
      <c r="BM2195" s="89">
        <f t="shared" ref="BM2195:BM2202" si="2600">Y2195-BR2195-BS2195</f>
        <v>0</v>
      </c>
      <c r="BN2195" s="86">
        <f t="shared" ref="BN2195:BN2202" si="2601">(1/(1/((AR2195/1000+1)*0.0112372)+1))*W2195</f>
        <v>1.7092137653868041E-3</v>
      </c>
      <c r="BO2195" s="86">
        <f t="shared" ref="BO2195:BO2202" si="2602">(1-(1/(1/((AR2195/1000+1)*0.0112372)+1)))*W2195</f>
        <v>0.11229308407000284</v>
      </c>
      <c r="BP2195" s="86">
        <f t="shared" ref="BP2195:BP2202" si="2603">(1/(1/((AR2195/1000+1)*0.0112372)+1))*X2195</f>
        <v>0.30029795101371537</v>
      </c>
      <c r="BQ2195" s="86">
        <f t="shared" ref="BQ2195:BQ2202" si="2604">(1-(1/(1/((AR2195/1000+1)*0.0112372)+1)))*X2195</f>
        <v>19.729178258520172</v>
      </c>
      <c r="BR2195" s="86">
        <f>BP2195-$BP$2177</f>
        <v>0.29864546722076141</v>
      </c>
      <c r="BS2195" s="86">
        <f>BQ2195-$BQ$2177</f>
        <v>19.604338747942212</v>
      </c>
      <c r="BT2195" s="89"/>
      <c r="BU2195" s="89"/>
      <c r="BV2195" s="41"/>
      <c r="BW2195" s="89"/>
      <c r="BX2195" s="42"/>
      <c r="BY2195" s="89"/>
      <c r="BZ2195" s="89"/>
      <c r="CA2195" s="41">
        <f t="shared" si="2583"/>
        <v>355.64388311879094</v>
      </c>
      <c r="CB2195" s="89" t="e">
        <f t="shared" si="2556"/>
        <v>#REF!</v>
      </c>
      <c r="CC2195" s="89" t="e">
        <f t="shared" si="2584"/>
        <v>#REF!</v>
      </c>
      <c r="CD2195" s="41" t="e">
        <f t="shared" si="2585"/>
        <v>#REF!</v>
      </c>
      <c r="CE2195" s="41" t="e">
        <f t="shared" si="2586"/>
        <v>#REF!</v>
      </c>
      <c r="CF2195" s="42" t="e">
        <f t="shared" si="2587"/>
        <v>#REF!</v>
      </c>
      <c r="CG2195" s="42" t="e">
        <f t="shared" si="2588"/>
        <v>#REF!</v>
      </c>
      <c r="CH2195" s="42" t="e">
        <f t="shared" si="2589"/>
        <v>#REF!</v>
      </c>
      <c r="CI2195" s="89">
        <f t="shared" si="2590"/>
        <v>7.7623500389882159</v>
      </c>
      <c r="CJ2195" s="89">
        <f t="shared" si="2591"/>
        <v>8.2851638372224983</v>
      </c>
      <c r="CK2195" s="42" t="e">
        <f t="shared" si="2592"/>
        <v>#REF!</v>
      </c>
      <c r="CM2195" s="89" t="e">
        <f t="shared" si="2544"/>
        <v>#REF!</v>
      </c>
      <c r="CN2195" s="89">
        <f t="shared" si="2545"/>
        <v>0.14589540971032819</v>
      </c>
    </row>
    <row r="2196" spans="1:92" ht="14.4" x14ac:dyDescent="0.3">
      <c r="A2196" s="19"/>
      <c r="B2196" s="19"/>
      <c r="C2196" s="19"/>
      <c r="D2196" s="47" t="s">
        <v>126</v>
      </c>
      <c r="E2196" s="32">
        <v>42810.554166666669</v>
      </c>
      <c r="F2196" s="21">
        <f t="shared" si="2593"/>
        <v>2911.90625</v>
      </c>
      <c r="G2196" s="21">
        <f t="shared" si="2594"/>
        <v>1400.90625</v>
      </c>
      <c r="H2196" s="21"/>
      <c r="I2196" s="21">
        <v>1040</v>
      </c>
      <c r="J2196" s="21">
        <v>31469</v>
      </c>
      <c r="K2196" s="21">
        <v>42477</v>
      </c>
      <c r="L2196" s="21">
        <v>35</v>
      </c>
      <c r="M2196" s="124">
        <v>5.77</v>
      </c>
      <c r="O2196" s="40"/>
      <c r="R2196" s="22"/>
      <c r="S2196" s="22"/>
      <c r="T2196" s="22"/>
      <c r="U2196" s="48">
        <f t="shared" si="2530"/>
        <v>0.13513633197619859</v>
      </c>
      <c r="V2196" s="48">
        <f t="shared" si="2531"/>
        <v>18.082333119977744</v>
      </c>
      <c r="W2196" s="48">
        <f t="shared" si="2532"/>
        <v>0.11091259820710146</v>
      </c>
      <c r="X2196" s="239">
        <f>W2196+V2196+SUM($U$2176:U2196)</f>
        <v>19.657802084975017</v>
      </c>
      <c r="Y2196" s="240">
        <f>W2196+V2196+SUM($U$2176:U2196)-$X$2177</f>
        <v>19.531310090604105</v>
      </c>
      <c r="Z2196" s="42"/>
      <c r="AA2196" s="42"/>
      <c r="AB2196" s="41">
        <f t="shared" si="2533"/>
        <v>0.10011547969392835</v>
      </c>
      <c r="AC2196" s="48">
        <f t="shared" si="2534"/>
        <v>13.396260116123539</v>
      </c>
      <c r="AD2196" s="48">
        <f t="shared" si="2535"/>
        <v>2.4371325488764484</v>
      </c>
      <c r="AE2196" s="48">
        <f t="shared" si="2536"/>
        <v>2.8668802285160164</v>
      </c>
      <c r="AF2196" s="48">
        <f t="shared" si="2537"/>
        <v>2.4371325488764479</v>
      </c>
      <c r="AG2196" s="238">
        <f t="shared" si="2538"/>
        <v>0.42974085632087883</v>
      </c>
      <c r="AH2196" s="48">
        <f t="shared" si="2539"/>
        <v>6.8233186898178187E-6</v>
      </c>
      <c r="AI2196" s="48">
        <f>AE2196+AC2196+SUM($AB$2176:AB2196)</f>
        <v>17.418660339024925</v>
      </c>
      <c r="AJ2196" s="48">
        <f>AE2196+AC2196+SUM($AB$2176:AB2196)-$AI$2177</f>
        <v>15.63871773485649</v>
      </c>
      <c r="AK2196" s="46"/>
      <c r="AL2196" s="86"/>
      <c r="AM2196" s="41">
        <v>338.35399999999998</v>
      </c>
      <c r="AN2196" s="41">
        <v>4.1012193308814608E-2</v>
      </c>
      <c r="AO2196" s="41"/>
      <c r="AR2196" s="41">
        <v>354.51949999999999</v>
      </c>
      <c r="AS2196" s="41">
        <v>0.42072853480601508</v>
      </c>
      <c r="AT2196" s="1"/>
      <c r="AU2196" s="1"/>
      <c r="AV2196" s="41">
        <f t="shared" si="2595"/>
        <v>0</v>
      </c>
      <c r="AW2196" s="86">
        <f t="shared" si="2596"/>
        <v>4.2477190264255109E-2</v>
      </c>
      <c r="AX2196" s="86">
        <f t="shared" si="2597"/>
        <v>2.8244030382517615</v>
      </c>
      <c r="AY2196" s="86">
        <f t="shared" si="2598"/>
        <v>0.25808394156465631</v>
      </c>
      <c r="AZ2196" s="86">
        <f t="shared" si="2599"/>
        <v>17.160576397460268</v>
      </c>
      <c r="BA2196" s="89">
        <f>AY2196-$AY$2177</f>
        <v>0.23706748535109215</v>
      </c>
      <c r="BB2196" s="89">
        <f>AZ2196-$AZ$2177</f>
        <v>15.401650249505398</v>
      </c>
      <c r="BC2196" s="89"/>
      <c r="BD2196" s="89"/>
      <c r="BE2196" s="41"/>
      <c r="BF2196" s="89"/>
      <c r="BG2196" s="89"/>
      <c r="BH2196" s="89"/>
      <c r="BI2196" s="89"/>
      <c r="BJ2196" s="41">
        <f t="shared" si="2581"/>
        <v>369.76676807956687</v>
      </c>
      <c r="BK2196" s="89">
        <f t="shared" si="2568"/>
        <v>0.51526859082286247</v>
      </c>
      <c r="BL2196" s="89">
        <f t="shared" si="2582"/>
        <v>0.48473140917713753</v>
      </c>
      <c r="BM2196" s="89">
        <f t="shared" si="2600"/>
        <v>0</v>
      </c>
      <c r="BN2196" s="86">
        <f t="shared" si="2601"/>
        <v>1.6628905136993166E-3</v>
      </c>
      <c r="BO2196" s="86">
        <f t="shared" si="2602"/>
        <v>0.10924970769340214</v>
      </c>
      <c r="BP2196" s="86">
        <f t="shared" si="2603"/>
        <v>0.29472551482605719</v>
      </c>
      <c r="BQ2196" s="86">
        <f t="shared" si="2604"/>
        <v>19.363076570148959</v>
      </c>
      <c r="BR2196" s="86">
        <f>BP2196-$BP$2177</f>
        <v>0.29307303103310323</v>
      </c>
      <c r="BS2196" s="86">
        <f>BQ2196-$BQ$2177</f>
        <v>19.238237059570999</v>
      </c>
      <c r="BT2196" s="89"/>
      <c r="BU2196" s="89"/>
      <c r="BV2196" s="41"/>
      <c r="BW2196" s="89"/>
      <c r="BX2196" s="42"/>
      <c r="BY2196" s="89"/>
      <c r="BZ2196" s="89"/>
      <c r="CA2196" s="41">
        <f t="shared" si="2583"/>
        <v>355.66528001482101</v>
      </c>
      <c r="CB2196" s="89" t="e">
        <f t="shared" si="2556"/>
        <v>#REF!</v>
      </c>
      <c r="CC2196" s="89" t="e">
        <f t="shared" si="2584"/>
        <v>#REF!</v>
      </c>
      <c r="CD2196" s="41" t="e">
        <f t="shared" si="2585"/>
        <v>#REF!</v>
      </c>
      <c r="CE2196" s="41" t="e">
        <f t="shared" si="2586"/>
        <v>#REF!</v>
      </c>
      <c r="CF2196" s="42" t="e">
        <f t="shared" si="2587"/>
        <v>#REF!</v>
      </c>
      <c r="CG2196" s="42" t="e">
        <f t="shared" si="2588"/>
        <v>#REF!</v>
      </c>
      <c r="CH2196" s="42" t="e">
        <f t="shared" si="2589"/>
        <v>#REF!</v>
      </c>
      <c r="CI2196" s="89">
        <f t="shared" si="2590"/>
        <v>7.5805776853404785</v>
      </c>
      <c r="CJ2196" s="89">
        <f t="shared" si="2591"/>
        <v>8.0581400495160107</v>
      </c>
      <c r="CK2196" s="42" t="e">
        <f t="shared" si="2592"/>
        <v>#REF!</v>
      </c>
      <c r="CM2196" s="89" t="e">
        <f t="shared" si="2544"/>
        <v>#REF!</v>
      </c>
      <c r="CN2196" s="89">
        <f t="shared" si="2545"/>
        <v>0.14247895053543325</v>
      </c>
    </row>
    <row r="2197" spans="1:92" ht="14.4" x14ac:dyDescent="0.3">
      <c r="A2197" s="19"/>
      <c r="B2197" s="19"/>
      <c r="C2197" s="19"/>
      <c r="D2197" s="22"/>
      <c r="E2197" s="32">
        <v>42811.542361111111</v>
      </c>
      <c r="F2197" s="21">
        <f t="shared" si="2593"/>
        <v>2912.8944444444423</v>
      </c>
      <c r="G2197" s="21">
        <f t="shared" si="2594"/>
        <v>1401.8944444444423</v>
      </c>
      <c r="H2197" s="21"/>
      <c r="I2197" s="21">
        <v>1032</v>
      </c>
      <c r="J2197" s="21">
        <v>4596</v>
      </c>
      <c r="K2197" s="21">
        <v>194.43</v>
      </c>
      <c r="L2197" s="21">
        <v>34</v>
      </c>
      <c r="M2197" s="124">
        <v>5.77</v>
      </c>
      <c r="O2197" s="40"/>
      <c r="R2197" s="22"/>
      <c r="S2197" s="22"/>
      <c r="T2197" s="22"/>
      <c r="U2197" s="48">
        <f t="shared" si="2530"/>
        <v>6.1380147018405724E-4</v>
      </c>
      <c r="V2197" s="48">
        <f t="shared" si="2531"/>
        <v>8.2131596226505954E-2</v>
      </c>
      <c r="W2197" s="48">
        <f t="shared" si="2532"/>
        <v>5.0377507548039009E-4</v>
      </c>
      <c r="X2197" s="251">
        <f>W2197+V2197+SUM($U$2197:U2197)</f>
        <v>8.3249172772170393E-2</v>
      </c>
      <c r="Y2197" s="262">
        <f>W2197+V2197+SUM($U$2197:U2197)-$X$2197+$Y$2196</f>
        <v>19.531310090604105</v>
      </c>
      <c r="Z2197" s="42"/>
      <c r="AA2197" s="42"/>
      <c r="AB2197" s="41">
        <f t="shared" si="2533"/>
        <v>1.4509240122233849E-2</v>
      </c>
      <c r="AC2197" s="48">
        <f t="shared" si="2534"/>
        <v>1.9414535630150769</v>
      </c>
      <c r="AD2197" s="48">
        <f t="shared" si="2535"/>
        <v>0.35320153755907868</v>
      </c>
      <c r="AE2197" s="48">
        <f t="shared" si="2536"/>
        <v>0.41548273817786247</v>
      </c>
      <c r="AF2197" s="48">
        <f t="shared" si="2537"/>
        <v>0.35320153755907868</v>
      </c>
      <c r="AG2197" s="238">
        <f t="shared" si="2538"/>
        <v>6.2280211749034572E-2</v>
      </c>
      <c r="AH2197" s="48">
        <f t="shared" si="2539"/>
        <v>9.8886974925114297E-7</v>
      </c>
      <c r="AI2197" s="84">
        <f>AE2197+AC2197+SUM($AB$2197:AB2197)</f>
        <v>2.3714455413151732</v>
      </c>
      <c r="AJ2197" s="84">
        <f>AE2197+AC2197+SUM($AB$2197:AB2197)-$AI$2197+$AJ$2196</f>
        <v>15.63871773485649</v>
      </c>
      <c r="AK2197" s="46"/>
      <c r="AL2197" s="86"/>
      <c r="AM2197" s="41">
        <v>338.35399999999998</v>
      </c>
      <c r="AN2197" s="41">
        <v>4.1012193308814608E-2</v>
      </c>
      <c r="AO2197" s="41"/>
      <c r="AR2197" s="41">
        <v>354.51949999999999</v>
      </c>
      <c r="AS2197" s="41">
        <v>0.42072853480601508</v>
      </c>
      <c r="AT2197" s="48">
        <f>(1/(1/((AM2197/1000+1)*0.0112372)+1))*AI2197</f>
        <v>3.5136571963421771E-2</v>
      </c>
      <c r="AU2197" s="48">
        <f>(1-(1/(1/((AM2197/1000+1)*0.0112372)+1)))*AI2197</f>
        <v>2.3363089693517516</v>
      </c>
      <c r="AV2197" s="41">
        <f t="shared" si="2595"/>
        <v>0</v>
      </c>
      <c r="AW2197" s="86">
        <f t="shared" si="2596"/>
        <v>6.1560085927378173E-3</v>
      </c>
      <c r="AX2197" s="86">
        <f t="shared" si="2597"/>
        <v>0.40932672958512467</v>
      </c>
      <c r="AY2197" s="86">
        <f t="shared" si="2598"/>
        <v>3.5136571963421771E-2</v>
      </c>
      <c r="AZ2197" s="86">
        <f t="shared" si="2599"/>
        <v>2.3363089693517516</v>
      </c>
      <c r="BA2197" s="91">
        <f t="shared" ref="BA2197:BA2202" si="2605">AY2197-$AT$2197+$BA$2196</f>
        <v>0.23706748535109215</v>
      </c>
      <c r="BB2197" s="91">
        <f t="shared" ref="BB2197:BB2202" si="2606">AZ2197-$AU$2197+$BB$2196</f>
        <v>15.401650249505398</v>
      </c>
      <c r="BC2197" s="89"/>
      <c r="BD2197" s="89"/>
      <c r="BE2197" s="41"/>
      <c r="BF2197" s="89"/>
      <c r="BG2197" s="89"/>
      <c r="BH2197" s="89"/>
      <c r="BI2197" s="89"/>
      <c r="BJ2197" s="41">
        <f t="shared" si="2581"/>
        <v>369.76676807956687</v>
      </c>
      <c r="BK2197" s="89">
        <f t="shared" si="2568"/>
        <v>0.51526859082286247</v>
      </c>
      <c r="BL2197" s="89">
        <f t="shared" si="2582"/>
        <v>0.48473140917713753</v>
      </c>
      <c r="BM2197" s="89">
        <f t="shared" si="2600"/>
        <v>2.7663425434937494E-2</v>
      </c>
      <c r="BN2197" s="86">
        <f t="shared" si="2601"/>
        <v>7.5529994571965637E-6</v>
      </c>
      <c r="BO2197" s="86">
        <f t="shared" si="2602"/>
        <v>4.9622207602319354E-4</v>
      </c>
      <c r="BP2197" s="86">
        <f t="shared" si="2603"/>
        <v>1.2481382810784606E-3</v>
      </c>
      <c r="BQ2197" s="86">
        <f t="shared" si="2604"/>
        <v>8.2001034491091931E-2</v>
      </c>
      <c r="BR2197" s="93">
        <f t="shared" ref="BR2197:BR2202" si="2607">BP2197-$BN$2196+$BR$2196</f>
        <v>0.2926582788004824</v>
      </c>
      <c r="BS2197" s="93">
        <f t="shared" ref="BS2197:BS2202" si="2608">BQ2197-$BO$2196+$BS$2196</f>
        <v>19.210988386368687</v>
      </c>
      <c r="BT2197" s="89"/>
      <c r="BU2197" s="89"/>
      <c r="BV2197" s="41"/>
      <c r="BW2197" s="89"/>
      <c r="BX2197" s="42"/>
      <c r="BY2197" s="89"/>
      <c r="BZ2197" s="89"/>
      <c r="CA2197" s="41">
        <f t="shared" si="2583"/>
        <v>355.66690517769996</v>
      </c>
      <c r="CB2197" s="89" t="e">
        <f t="shared" si="2556"/>
        <v>#REF!</v>
      </c>
      <c r="CC2197" s="89" t="e">
        <f t="shared" si="2584"/>
        <v>#REF!</v>
      </c>
      <c r="CD2197" s="41" t="e">
        <f t="shared" si="2585"/>
        <v>#REF!</v>
      </c>
      <c r="CE2197" s="41" t="e">
        <f t="shared" si="2586"/>
        <v>#REF!</v>
      </c>
      <c r="CF2197" s="42" t="e">
        <f t="shared" si="2587"/>
        <v>#REF!</v>
      </c>
      <c r="CG2197" s="42" t="e">
        <f t="shared" si="2588"/>
        <v>#REF!</v>
      </c>
      <c r="CH2197" s="42" t="e">
        <f t="shared" si="2589"/>
        <v>#REF!</v>
      </c>
      <c r="CI2197" s="89">
        <f t="shared" si="2590"/>
        <v>7.5805776853404785</v>
      </c>
      <c r="CJ2197" s="89">
        <f t="shared" si="2591"/>
        <v>8.0581400495160107</v>
      </c>
      <c r="CK2197" s="42" t="e">
        <f t="shared" si="2592"/>
        <v>#REF!</v>
      </c>
      <c r="CM2197" s="89" t="e">
        <f t="shared" si="2544"/>
        <v>#REF!</v>
      </c>
      <c r="CN2197" s="89">
        <f t="shared" si="2545"/>
        <v>0.14247895053543325</v>
      </c>
    </row>
    <row r="2198" spans="1:92" ht="14.4" x14ac:dyDescent="0.3">
      <c r="A2198" s="19"/>
      <c r="B2198" s="19"/>
      <c r="C2198" s="19"/>
      <c r="D2198" s="22"/>
      <c r="E2198" s="32">
        <v>42947.651388888888</v>
      </c>
      <c r="F2198" s="21">
        <f t="shared" si="2593"/>
        <v>3049.003472222219</v>
      </c>
      <c r="G2198" s="21">
        <f t="shared" si="2594"/>
        <v>1538.003472222219</v>
      </c>
      <c r="H2198" s="21"/>
      <c r="I2198" s="21">
        <v>1035</v>
      </c>
      <c r="J2198" s="21">
        <v>16317</v>
      </c>
      <c r="K2198" s="21">
        <v>3113</v>
      </c>
      <c r="L2198" s="21">
        <v>33</v>
      </c>
      <c r="M2198" s="124">
        <v>5.77</v>
      </c>
      <c r="O2198" s="40"/>
      <c r="R2198" s="22"/>
      <c r="S2198" s="22"/>
      <c r="T2198" s="22"/>
      <c r="U2198" s="48">
        <f t="shared" si="2530"/>
        <v>9.8560845709346079E-3</v>
      </c>
      <c r="V2198" s="48">
        <f t="shared" si="2531"/>
        <v>1.318823752754384</v>
      </c>
      <c r="W2198" s="48">
        <f t="shared" si="2532"/>
        <v>8.0893415702878464E-3</v>
      </c>
      <c r="X2198" s="239">
        <f>W2198+V2198+SUM($U$2197:U2198)</f>
        <v>1.3373829803657906</v>
      </c>
      <c r="Y2198" s="240">
        <f>W2198+V2198+SUM($U$2197:U2198)-$X$2197+$Y$2196</f>
        <v>20.785443898197727</v>
      </c>
      <c r="Z2198" s="42"/>
      <c r="AA2198" s="42"/>
      <c r="AB2198" s="41">
        <f t="shared" si="2533"/>
        <v>5.1661333743636365E-2</v>
      </c>
      <c r="AC2198" s="48">
        <f t="shared" si="2534"/>
        <v>6.9127038784751953</v>
      </c>
      <c r="AD2198" s="48">
        <f t="shared" si="2535"/>
        <v>1.257602903865636</v>
      </c>
      <c r="AE2198" s="48">
        <f t="shared" si="2536"/>
        <v>1.4793602022503278</v>
      </c>
      <c r="AF2198" s="48">
        <f t="shared" si="2537"/>
        <v>1.2576029038656356</v>
      </c>
      <c r="AG2198" s="238">
        <f t="shared" si="2538"/>
        <v>0.22175377743323563</v>
      </c>
      <c r="AH2198" s="48">
        <f t="shared" si="2539"/>
        <v>3.520951456773053E-6</v>
      </c>
      <c r="AI2198" s="48">
        <f>AE2198+AC2198+SUM($AB$2197:AB2198)</f>
        <v>8.4582346545913936</v>
      </c>
      <c r="AJ2198" s="48">
        <f>AE2198+AC2198+SUM($AB$2197:AB2198)-$AI$2197+$AJ$2196</f>
        <v>21.72550684813271</v>
      </c>
      <c r="AK2198" s="46"/>
      <c r="AL2198" s="86"/>
      <c r="AM2198">
        <v>312.20999999999998</v>
      </c>
      <c r="AN2198">
        <v>0.01</v>
      </c>
      <c r="AO2198"/>
      <c r="AP2198"/>
      <c r="AQ2198"/>
      <c r="AR2198" s="25">
        <v>146.03</v>
      </c>
      <c r="AS2198" s="25">
        <v>0.15</v>
      </c>
      <c r="AT2198" s="1"/>
      <c r="AU2198" s="1"/>
      <c r="AV2198" s="41">
        <f t="shared" si="2595"/>
        <v>0</v>
      </c>
      <c r="AW2198" s="86">
        <f t="shared" si="2596"/>
        <v>2.1497018109781569E-2</v>
      </c>
      <c r="AX2198" s="86">
        <f t="shared" si="2597"/>
        <v>1.4578631841405463</v>
      </c>
      <c r="AY2198" s="86">
        <f t="shared" si="2598"/>
        <v>0.12290909493843857</v>
      </c>
      <c r="AZ2198" s="86">
        <f t="shared" si="2599"/>
        <v>8.3353255596529543</v>
      </c>
      <c r="BA2198" s="91">
        <f t="shared" si="2605"/>
        <v>0.32484000832610893</v>
      </c>
      <c r="BB2198" s="91">
        <f t="shared" si="2606"/>
        <v>21.4006668398066</v>
      </c>
      <c r="BC2198" s="89"/>
      <c r="BD2198" s="89"/>
      <c r="BE2198" s="41"/>
      <c r="BF2198" s="89"/>
      <c r="BG2198" s="89"/>
      <c r="BH2198" s="89"/>
      <c r="BI2198" s="89"/>
      <c r="BJ2198" s="41">
        <f t="shared" si="2581"/>
        <v>350.77836592696167</v>
      </c>
      <c r="BK2198" s="89">
        <f t="shared" si="2568"/>
        <v>0.53948710925009769</v>
      </c>
      <c r="BL2198" s="89">
        <f t="shared" si="2582"/>
        <v>0.46051289074990231</v>
      </c>
      <c r="BM2198" s="89">
        <f t="shared" si="2600"/>
        <v>2.7663425434937494E-2</v>
      </c>
      <c r="BN2198" s="86">
        <f t="shared" si="2601"/>
        <v>1.0285136511628475E-4</v>
      </c>
      <c r="BO2198" s="86">
        <f t="shared" si="2602"/>
        <v>7.9864902051715626E-3</v>
      </c>
      <c r="BP2198" s="86">
        <f t="shared" si="2603"/>
        <v>1.7004061952227895E-2</v>
      </c>
      <c r="BQ2198" s="86">
        <f t="shared" si="2604"/>
        <v>1.3203789184135628</v>
      </c>
      <c r="BR2198" s="93">
        <f t="shared" si="2607"/>
        <v>0.30841420247163182</v>
      </c>
      <c r="BS2198" s="93">
        <f t="shared" si="2608"/>
        <v>20.449366270291158</v>
      </c>
      <c r="BT2198" s="89"/>
      <c r="BU2198" s="89"/>
      <c r="BV2198" s="41"/>
      <c r="BW2198" s="89"/>
      <c r="BX2198" s="42"/>
      <c r="BY2198" s="89"/>
      <c r="BZ2198" s="89"/>
      <c r="CA2198" s="41">
        <f t="shared" si="2583"/>
        <v>342.13562709068412</v>
      </c>
      <c r="CB2198" s="89" t="e">
        <f>(CA2198-$P$1983)/($AR$2173-$P$1983)</f>
        <v>#REF!</v>
      </c>
      <c r="CC2198" s="89" t="e">
        <f t="shared" si="2584"/>
        <v>#REF!</v>
      </c>
      <c r="CD2198" s="41" t="e">
        <f t="shared" si="2585"/>
        <v>#REF!</v>
      </c>
      <c r="CE2198" s="41" t="e">
        <f t="shared" si="2586"/>
        <v>#REF!</v>
      </c>
      <c r="CF2198" s="42" t="e">
        <f t="shared" si="2587"/>
        <v>#REF!</v>
      </c>
      <c r="CG2198" s="42" t="e">
        <f t="shared" si="2588"/>
        <v>#REF!</v>
      </c>
      <c r="CH2198" s="42" t="e">
        <f t="shared" si="2589"/>
        <v>#REF!</v>
      </c>
      <c r="CI2198" s="89">
        <f t="shared" si="2590"/>
        <v>10.004875961640394</v>
      </c>
      <c r="CJ2198" s="89">
        <f t="shared" si="2591"/>
        <v>11.720630886492316</v>
      </c>
      <c r="CK2198" s="42" t="e">
        <f t="shared" si="2592"/>
        <v>#REF!</v>
      </c>
      <c r="CM2198" s="89" t="e">
        <f t="shared" si="2544"/>
        <v>#REF!</v>
      </c>
      <c r="CN2198" s="89">
        <f t="shared" si="2545"/>
        <v>0.18804427398829326</v>
      </c>
    </row>
    <row r="2199" spans="1:92" ht="14.4" x14ac:dyDescent="0.3">
      <c r="A2199" s="19"/>
      <c r="B2199" s="19"/>
      <c r="C2199" s="19"/>
      <c r="D2199" s="22"/>
      <c r="E2199" s="32">
        <v>42955.502083333333</v>
      </c>
      <c r="F2199" s="21">
        <f t="shared" si="2593"/>
        <v>3056.8541666666642</v>
      </c>
      <c r="G2199" s="21">
        <f t="shared" si="2594"/>
        <v>1545.8541666666642</v>
      </c>
      <c r="H2199" s="21"/>
      <c r="I2199" s="21">
        <v>1025</v>
      </c>
      <c r="J2199" s="21">
        <v>16920</v>
      </c>
      <c r="K2199" s="21">
        <v>3255</v>
      </c>
      <c r="L2199" s="21">
        <v>34</v>
      </c>
      <c r="M2199" s="124">
        <v>5.77</v>
      </c>
      <c r="O2199" s="40"/>
      <c r="R2199" s="22"/>
      <c r="S2199" s="22"/>
      <c r="T2199" s="22"/>
      <c r="U2199" s="48">
        <f t="shared" si="2530"/>
        <v>1.0206099762520569E-2</v>
      </c>
      <c r="V2199" s="48">
        <f t="shared" si="2531"/>
        <v>1.3656586135113333</v>
      </c>
      <c r="W2199" s="48">
        <f t="shared" si="2532"/>
        <v>8.3766151239136229E-3</v>
      </c>
      <c r="X2199" s="239">
        <f>W2199+V2199+SUM($U$2197:U2199)</f>
        <v>1.394711214438886</v>
      </c>
      <c r="Y2199" s="240">
        <f>W2199+V2199+SUM($U$2197:U2199)-$X$2197+$Y$2196</f>
        <v>20.84277213227082</v>
      </c>
      <c r="Z2199" s="42"/>
      <c r="AA2199" s="42"/>
      <c r="AB2199" s="41">
        <f t="shared" si="2533"/>
        <v>5.3052905677987108E-2</v>
      </c>
      <c r="AC2199" s="48">
        <f t="shared" si="2534"/>
        <v>7.0989074471925528</v>
      </c>
      <c r="AD2199" s="48">
        <f t="shared" si="2535"/>
        <v>1.2914782372873743</v>
      </c>
      <c r="AE2199" s="48">
        <f t="shared" si="2536"/>
        <v>1.5192088857640511</v>
      </c>
      <c r="AF2199" s="48">
        <f t="shared" si="2537"/>
        <v>1.2914782372873745</v>
      </c>
      <c r="AG2199" s="238">
        <f t="shared" si="2538"/>
        <v>0.22772703268335515</v>
      </c>
      <c r="AH2199" s="48">
        <f t="shared" si="2539"/>
        <v>3.6157933215566988E-6</v>
      </c>
      <c r="AI2199" s="48">
        <f>AE2199+AC2199+SUM($AB$2197:AB2199)</f>
        <v>8.7373398125004602</v>
      </c>
      <c r="AJ2199" s="48">
        <f>AE2199+AC2199+SUM($AB$2197:AB2199)-$AI$2197+$AJ$2196</f>
        <v>22.004612006041775</v>
      </c>
      <c r="AK2199" s="46"/>
      <c r="AL2199" s="86"/>
      <c r="AM2199">
        <v>312.20999999999998</v>
      </c>
      <c r="AN2199">
        <v>0.01</v>
      </c>
      <c r="AO2199"/>
      <c r="AP2199"/>
      <c r="AQ2199"/>
      <c r="AR2199" s="25">
        <v>146.03</v>
      </c>
      <c r="AS2199" s="25">
        <v>0.15</v>
      </c>
      <c r="AT2199" s="1"/>
      <c r="AU2199" s="1"/>
      <c r="AV2199" s="41">
        <f t="shared" si="2595"/>
        <v>0</v>
      </c>
      <c r="AW2199" s="86">
        <f t="shared" si="2596"/>
        <v>2.2076071047559945E-2</v>
      </c>
      <c r="AX2199" s="86">
        <f t="shared" si="2597"/>
        <v>1.4971328147164911</v>
      </c>
      <c r="AY2199" s="86">
        <f t="shared" si="2598"/>
        <v>0.12696485405983299</v>
      </c>
      <c r="AZ2199" s="86">
        <f t="shared" si="2599"/>
        <v>8.6103749584406266</v>
      </c>
      <c r="BA2199" s="91">
        <f t="shared" si="2605"/>
        <v>0.32889576744750337</v>
      </c>
      <c r="BB2199" s="91">
        <f t="shared" si="2606"/>
        <v>21.675716238594273</v>
      </c>
      <c r="BC2199" s="89"/>
      <c r="BD2199" s="89"/>
      <c r="BE2199" s="41"/>
      <c r="BF2199" s="89"/>
      <c r="BG2199" s="89"/>
      <c r="BH2199" s="89"/>
      <c r="BI2199" s="89"/>
      <c r="BJ2199" s="41">
        <f t="shared" si="2581"/>
        <v>350.28896083678319</v>
      </c>
      <c r="BK2199" s="89">
        <f t="shared" si="2568"/>
        <v>0.54011131480987107</v>
      </c>
      <c r="BL2199" s="89">
        <f t="shared" si="2582"/>
        <v>0.45988868519012893</v>
      </c>
      <c r="BM2199" s="89">
        <f t="shared" si="2600"/>
        <v>2.7663425434933941E-2</v>
      </c>
      <c r="BN2199" s="86">
        <f t="shared" si="2601"/>
        <v>1.0650388453278974E-4</v>
      </c>
      <c r="BO2199" s="86">
        <f t="shared" si="2602"/>
        <v>8.270111239380833E-3</v>
      </c>
      <c r="BP2199" s="86">
        <f t="shared" si="2603"/>
        <v>1.7732957757021307E-2</v>
      </c>
      <c r="BQ2199" s="86">
        <f t="shared" si="2604"/>
        <v>1.3769782566818647</v>
      </c>
      <c r="BR2199" s="93">
        <f t="shared" si="2607"/>
        <v>0.30914309827642522</v>
      </c>
      <c r="BS2199" s="93">
        <f t="shared" si="2608"/>
        <v>20.50596560855946</v>
      </c>
      <c r="BT2199" s="89"/>
      <c r="BU2199" s="89"/>
      <c r="BV2199" s="41"/>
      <c r="BW2199" s="89"/>
      <c r="BX2199" s="42"/>
      <c r="BY2199" s="89"/>
      <c r="BZ2199" s="89"/>
      <c r="CA2199" s="41">
        <f t="shared" si="2583"/>
        <v>341.59434808261892</v>
      </c>
      <c r="CB2199" s="89" t="e">
        <f>(CA2199-$P$1983)/($AR$2173-$P$1983)</f>
        <v>#REF!</v>
      </c>
      <c r="CC2199" s="89" t="e">
        <f t="shared" si="2584"/>
        <v>#REF!</v>
      </c>
      <c r="CD2199" s="41" t="e">
        <f t="shared" si="2585"/>
        <v>#REF!</v>
      </c>
      <c r="CE2199" s="41" t="e">
        <f t="shared" si="2586"/>
        <v>#REF!</v>
      </c>
      <c r="CF2199" s="42" t="e">
        <f t="shared" si="2587"/>
        <v>#REF!</v>
      </c>
      <c r="CG2199" s="42" t="e">
        <f t="shared" si="2588"/>
        <v>#REF!</v>
      </c>
      <c r="CH2199" s="42" t="e">
        <f t="shared" si="2589"/>
        <v>#REF!</v>
      </c>
      <c r="CI2199" s="89">
        <f t="shared" si="2590"/>
        <v>10.119672083577477</v>
      </c>
      <c r="CJ2199" s="89">
        <f t="shared" si="2591"/>
        <v>11.884939922464298</v>
      </c>
      <c r="CK2199" s="42" t="e">
        <f t="shared" si="2592"/>
        <v>#REF!</v>
      </c>
      <c r="CM2199" s="89" t="e">
        <f t="shared" si="2544"/>
        <v>#REF!</v>
      </c>
      <c r="CN2199" s="89">
        <f t="shared" si="2545"/>
        <v>0.19020189728008577</v>
      </c>
    </row>
    <row r="2200" spans="1:92" ht="14.4" x14ac:dyDescent="0.3">
      <c r="A2200" s="19"/>
      <c r="B2200" s="19"/>
      <c r="C2200" s="19"/>
      <c r="D2200" s="22"/>
      <c r="E2200" s="32">
        <v>43045.612500000003</v>
      </c>
      <c r="F2200" s="21">
        <f t="shared" si="2593"/>
        <v>3146.9645833333343</v>
      </c>
      <c r="G2200" s="21">
        <f t="shared" si="2594"/>
        <v>1635.9645833333343</v>
      </c>
      <c r="H2200" s="21">
        <v>5</v>
      </c>
      <c r="I2200" s="21">
        <v>1076</v>
      </c>
      <c r="J2200" s="21">
        <v>18024</v>
      </c>
      <c r="K2200" s="21">
        <v>5172</v>
      </c>
      <c r="L2200" s="21">
        <v>33</v>
      </c>
      <c r="M2200" s="124">
        <v>5.77</v>
      </c>
      <c r="O2200" s="40"/>
      <c r="R2200" s="22"/>
      <c r="S2200" s="22"/>
      <c r="T2200" s="22"/>
      <c r="U2200" s="48">
        <f t="shared" si="2530"/>
        <v>1.7023769815326474E-2</v>
      </c>
      <c r="V2200" s="48">
        <f t="shared" si="2531"/>
        <v>2.2779179533507903</v>
      </c>
      <c r="W2200" s="48">
        <f t="shared" si="2532"/>
        <v>1.3972190260647627E-2</v>
      </c>
      <c r="X2200" s="239">
        <f>W2200+V2200+SUM($U$2197:U2200)</f>
        <v>2.3295898992304034</v>
      </c>
      <c r="Y2200" s="240">
        <f>W2200+V2200+SUM($U$2197:U2200)-$X$2197+$Y$2196</f>
        <v>21.777650817062337</v>
      </c>
      <c r="Z2200" s="42"/>
      <c r="AA2200" s="42"/>
      <c r="AB2200" s="41">
        <f t="shared" si="2533"/>
        <v>5.9326455365708512E-2</v>
      </c>
      <c r="AC2200" s="48">
        <f t="shared" si="2534"/>
        <v>7.9383590856911521</v>
      </c>
      <c r="AD2200" s="48">
        <f t="shared" si="2535"/>
        <v>1.4441965999989377</v>
      </c>
      <c r="AE2200" s="48">
        <f t="shared" si="2536"/>
        <v>1.698856584774497</v>
      </c>
      <c r="AF2200" s="48">
        <f t="shared" si="2537"/>
        <v>1.4441965999989372</v>
      </c>
      <c r="AG2200" s="238">
        <f t="shared" si="2538"/>
        <v>0.25465594141170705</v>
      </c>
      <c r="AH2200" s="48">
        <f t="shared" si="2539"/>
        <v>4.0433638527732224E-6</v>
      </c>
      <c r="AI2200" s="48">
        <f>AE2200+AC2200+SUM($AB$2197:AB2200)</f>
        <v>9.8157656053752138</v>
      </c>
      <c r="AJ2200" s="48">
        <f>AE2200+AC2200+SUM($AB$2197:AB2200)-$AI$2197+$AJ$2196</f>
        <v>23.083037798916529</v>
      </c>
      <c r="AK2200" s="46"/>
      <c r="AL2200" s="86"/>
      <c r="AM2200" s="25">
        <v>287.29120167715701</v>
      </c>
      <c r="AR2200" s="25">
        <v>120.398201677157</v>
      </c>
      <c r="AS2200" s="1"/>
      <c r="AT2200" s="1"/>
      <c r="AU2200" s="1"/>
      <c r="AV2200" s="41">
        <f t="shared" si="2595"/>
        <v>0</v>
      </c>
      <c r="AW2200" s="86">
        <f t="shared" si="2596"/>
        <v>2.4224472362423817E-2</v>
      </c>
      <c r="AX2200" s="86">
        <f t="shared" si="2597"/>
        <v>1.6746321124120733</v>
      </c>
      <c r="AY2200" s="86">
        <f t="shared" si="2598"/>
        <v>0.13996575388086974</v>
      </c>
      <c r="AZ2200" s="86">
        <f t="shared" si="2599"/>
        <v>9.6757998514943448</v>
      </c>
      <c r="BA2200" s="91">
        <f t="shared" si="2605"/>
        <v>0.34189666726854012</v>
      </c>
      <c r="BB2200" s="91">
        <f t="shared" si="2606"/>
        <v>22.741141131647993</v>
      </c>
      <c r="BC2200" s="89"/>
      <c r="BD2200" s="89"/>
      <c r="BE2200" s="41"/>
      <c r="BF2200" s="89"/>
      <c r="BG2200" s="89"/>
      <c r="BH2200" s="89"/>
      <c r="BI2200" s="89"/>
      <c r="BJ2200" s="41">
        <f t="shared" si="2581"/>
        <v>337.90261767756903</v>
      </c>
      <c r="BK2200" s="89">
        <f t="shared" si="2568"/>
        <v>0.55590932022584183</v>
      </c>
      <c r="BL2200" s="89">
        <f t="shared" si="2582"/>
        <v>0.44409067977415817</v>
      </c>
      <c r="BM2200" s="89">
        <f t="shared" si="2600"/>
        <v>2.7663425434933941E-2</v>
      </c>
      <c r="BN2200" s="86">
        <f t="shared" si="2601"/>
        <v>1.7372459617497583E-4</v>
      </c>
      <c r="BO2200" s="86">
        <f t="shared" si="2602"/>
        <v>1.3798465664472652E-2</v>
      </c>
      <c r="BP2200" s="86">
        <f t="shared" si="2603"/>
        <v>2.8965184194274334E-2</v>
      </c>
      <c r="BQ2200" s="86">
        <f t="shared" si="2604"/>
        <v>2.300624715036129</v>
      </c>
      <c r="BR2200" s="93">
        <f t="shared" si="2607"/>
        <v>0.32037532471367824</v>
      </c>
      <c r="BS2200" s="93">
        <f t="shared" si="2608"/>
        <v>21.429612066913727</v>
      </c>
      <c r="BT2200" s="89"/>
      <c r="BU2200" s="89"/>
      <c r="BV2200" s="41"/>
      <c r="BW2200" s="89"/>
      <c r="BX2200" s="42"/>
      <c r="BY2200" s="89"/>
      <c r="BZ2200" s="89"/>
      <c r="CA2200" s="41">
        <f t="shared" si="2583"/>
        <v>330.41348930407088</v>
      </c>
      <c r="CB2200" s="89" t="e">
        <f>(CA2200-$P$1983)/($AR$2173-$P$1983)</f>
        <v>#REF!</v>
      </c>
      <c r="CC2200" s="89" t="e">
        <f t="shared" si="2584"/>
        <v>#REF!</v>
      </c>
      <c r="CD2200" s="41" t="e">
        <f t="shared" si="2585"/>
        <v>#REF!</v>
      </c>
      <c r="CE2200" s="41" t="e">
        <f t="shared" si="2586"/>
        <v>#REF!</v>
      </c>
      <c r="CF2200" s="42" t="e">
        <f t="shared" si="2587"/>
        <v>#REF!</v>
      </c>
      <c r="CG2200" s="42" t="e">
        <f t="shared" si="2588"/>
        <v>#REF!</v>
      </c>
      <c r="CH2200" s="42" t="e">
        <f t="shared" si="2589"/>
        <v>#REF!</v>
      </c>
      <c r="CI2200" s="89">
        <f t="shared" si="2590"/>
        <v>10.25096194737343</v>
      </c>
      <c r="CJ2200" s="89">
        <f t="shared" si="2591"/>
        <v>12.832075851543099</v>
      </c>
      <c r="CK2200" s="42" t="e">
        <f t="shared" si="2592"/>
        <v>#REF!</v>
      </c>
      <c r="CM2200" s="89" t="e">
        <f t="shared" si="2544"/>
        <v>#REF!</v>
      </c>
      <c r="CN2200" s="89">
        <f t="shared" si="2545"/>
        <v>0.19266952478633262</v>
      </c>
    </row>
    <row r="2201" spans="1:92" ht="14.4" x14ac:dyDescent="0.3">
      <c r="A2201" s="19"/>
      <c r="B2201" s="19"/>
      <c r="C2201" s="19"/>
      <c r="D2201" s="22"/>
      <c r="E2201" s="32">
        <v>43136.577777777777</v>
      </c>
      <c r="F2201" s="21">
        <f>E2201-E$1752</f>
        <v>3237.929861111108</v>
      </c>
      <c r="G2201" s="21">
        <f>E2201-E$1799</f>
        <v>1726.929861111108</v>
      </c>
      <c r="H2201" s="21"/>
      <c r="I2201" s="21">
        <v>1054</v>
      </c>
      <c r="J2201" s="21">
        <v>18780.099999999999</v>
      </c>
      <c r="K2201" s="21">
        <v>7094.41</v>
      </c>
      <c r="L2201" s="21">
        <v>363</v>
      </c>
      <c r="M2201" s="124">
        <v>5.77</v>
      </c>
      <c r="O2201" s="40"/>
      <c r="R2201" s="22"/>
      <c r="S2201" s="22"/>
      <c r="T2201" s="22"/>
      <c r="U2201" s="48">
        <f t="shared" si="2530"/>
        <v>2.2873985703615336E-2</v>
      </c>
      <c r="V2201" s="48">
        <f t="shared" si="2531"/>
        <v>3.0607241089482176</v>
      </c>
      <c r="W2201" s="48">
        <f t="shared" si="2532"/>
        <v>1.8773731302599742E-2</v>
      </c>
      <c r="X2201" s="239">
        <f>W2201+V2201+SUM($U$2197:U2201)</f>
        <v>3.1400715815733982</v>
      </c>
      <c r="Y2201" s="240">
        <f>W2201+V2201+SUM($U$2197:U2201)-$X$2197+$Y$2196</f>
        <v>22.588132499405333</v>
      </c>
      <c r="Z2201" s="42"/>
      <c r="AA2201" s="42"/>
      <c r="AB2201" s="41">
        <f t="shared" si="2533"/>
        <v>6.0551298686214408E-2</v>
      </c>
      <c r="AC2201" s="48">
        <f t="shared" si="2534"/>
        <v>8.1022530187088737</v>
      </c>
      <c r="AD2201" s="48">
        <f t="shared" si="2535"/>
        <v>1.47401322309064</v>
      </c>
      <c r="AE2201" s="48">
        <f t="shared" si="2536"/>
        <v>1.7339308720807511</v>
      </c>
      <c r="AF2201" s="48">
        <f t="shared" si="2537"/>
        <v>1.4740132230906398</v>
      </c>
      <c r="AG2201" s="238">
        <f t="shared" si="2538"/>
        <v>0.25991352214769631</v>
      </c>
      <c r="AH2201" s="48">
        <f t="shared" si="2539"/>
        <v>4.1268424151939081E-6</v>
      </c>
      <c r="AI2201" s="48">
        <f>AE2201+AC2201+SUM($AB$2197:AB2201)</f>
        <v>10.075285124385406</v>
      </c>
      <c r="AJ2201" s="48">
        <f>AE2201+AC2201+SUM($AB$2197:AB2201)-$AI$2197+$AJ$2196</f>
        <v>23.342557317926723</v>
      </c>
      <c r="AK2201" s="46"/>
      <c r="AL2201" s="86"/>
      <c r="AM2201">
        <v>272.85300000000001</v>
      </c>
      <c r="AN2201"/>
      <c r="AO2201"/>
      <c r="AP2201"/>
      <c r="AQ2201"/>
      <c r="AR2201">
        <v>109.5155</v>
      </c>
      <c r="AS2201">
        <v>0.38820162287141924</v>
      </c>
      <c r="AT2201" s="1"/>
      <c r="AU2201" s="1"/>
      <c r="AV2201" s="41">
        <f t="shared" si="2595"/>
        <v>0</v>
      </c>
      <c r="AW2201" s="86">
        <f t="shared" si="2596"/>
        <v>2.4451206874439753E-2</v>
      </c>
      <c r="AX2201" s="86">
        <f t="shared" si="2597"/>
        <v>1.7094796652063113</v>
      </c>
      <c r="AY2201" s="86">
        <f t="shared" si="2598"/>
        <v>0.14207768306223462</v>
      </c>
      <c r="AZ2201" s="86">
        <f t="shared" si="2599"/>
        <v>9.9332074413231712</v>
      </c>
      <c r="BA2201" s="91">
        <f t="shared" si="2605"/>
        <v>0.344008596449905</v>
      </c>
      <c r="BB2201" s="91">
        <f t="shared" si="2606"/>
        <v>22.998548721476816</v>
      </c>
      <c r="BC2201" s="89"/>
      <c r="BD2201" s="89"/>
      <c r="BE2201" s="41"/>
      <c r="BF2201" s="89"/>
      <c r="BG2201" s="89"/>
      <c r="BH2201" s="89"/>
      <c r="BI2201" s="89"/>
      <c r="BJ2201" s="41">
        <f t="shared" si="2581"/>
        <v>331.10021388922695</v>
      </c>
      <c r="BK2201" s="89">
        <f t="shared" si="2568"/>
        <v>0.56458536048312358</v>
      </c>
      <c r="BL2201" s="89">
        <f t="shared" si="2582"/>
        <v>0.43541463951687642</v>
      </c>
      <c r="BM2201" s="89">
        <f t="shared" si="2600"/>
        <v>2.7663425434937494E-2</v>
      </c>
      <c r="BN2201" s="86">
        <f t="shared" si="2601"/>
        <v>2.311856330895969E-4</v>
      </c>
      <c r="BO2201" s="86">
        <f t="shared" si="2602"/>
        <v>1.8542545669510146E-2</v>
      </c>
      <c r="BP2201" s="86">
        <f t="shared" si="2603"/>
        <v>3.8667829257371521E-2</v>
      </c>
      <c r="BQ2201" s="86">
        <f t="shared" si="2604"/>
        <v>3.1014037523160267</v>
      </c>
      <c r="BR2201" s="93">
        <f t="shared" si="2607"/>
        <v>0.33007796977677545</v>
      </c>
      <c r="BS2201" s="93">
        <f t="shared" si="2608"/>
        <v>22.230391104193622</v>
      </c>
      <c r="BT2201" s="89"/>
      <c r="BU2201" s="89"/>
      <c r="BV2201" s="41"/>
      <c r="BW2201" s="89"/>
      <c r="BX2201" s="42"/>
      <c r="BY2201" s="89"/>
      <c r="BZ2201" s="89"/>
      <c r="CA2201" s="41">
        <f t="shared" si="2583"/>
        <v>321.33009123381771</v>
      </c>
      <c r="CB2201" s="89" t="e">
        <f>(CA2201-$P$1983)/($AR$2173-$P$1983)</f>
        <v>#REF!</v>
      </c>
      <c r="CC2201" s="89" t="e">
        <f t="shared" si="2584"/>
        <v>#REF!</v>
      </c>
      <c r="CD2201" s="41" t="e">
        <f t="shared" si="2585"/>
        <v>#REF!</v>
      </c>
      <c r="CE2201" s="41" t="e">
        <f t="shared" si="2586"/>
        <v>#REF!</v>
      </c>
      <c r="CF2201" s="42" t="e">
        <f t="shared" si="2587"/>
        <v>#REF!</v>
      </c>
      <c r="CG2201" s="42" t="e">
        <f t="shared" si="2588"/>
        <v>#REF!</v>
      </c>
      <c r="CH2201" s="42" t="e">
        <f t="shared" si="2589"/>
        <v>#REF!</v>
      </c>
      <c r="CI2201" s="89">
        <f t="shared" si="2590"/>
        <v>10.16369117998709</v>
      </c>
      <c r="CJ2201" s="89">
        <f t="shared" si="2591"/>
        <v>13.178866137939632</v>
      </c>
      <c r="CK2201" s="42" t="e">
        <f t="shared" si="2592"/>
        <v>#REF!</v>
      </c>
      <c r="CM2201" s="89" t="e">
        <f t="shared" si="2544"/>
        <v>#REF!</v>
      </c>
      <c r="CN2201" s="89">
        <f t="shared" si="2545"/>
        <v>0.19102924776975733</v>
      </c>
    </row>
    <row r="2202" spans="1:92" ht="14.4" x14ac:dyDescent="0.3">
      <c r="A2202" s="19"/>
      <c r="B2202" s="19"/>
      <c r="C2202" s="19"/>
      <c r="D2202" s="22"/>
      <c r="E2202" s="32">
        <v>43426.586111111108</v>
      </c>
      <c r="F2202" s="21">
        <f>E2202-E$1752</f>
        <v>3527.9381944444394</v>
      </c>
      <c r="G2202" s="21">
        <f>E2202-E$1799</f>
        <v>2016.9381944444394</v>
      </c>
      <c r="H2202" s="21"/>
      <c r="I2202" s="21">
        <v>1066</v>
      </c>
      <c r="J2202" s="21">
        <v>20936</v>
      </c>
      <c r="K2202" s="21">
        <v>11861</v>
      </c>
      <c r="L2202" s="21">
        <v>38</v>
      </c>
      <c r="M2202" s="124">
        <v>5.77</v>
      </c>
      <c r="O2202" s="40"/>
      <c r="R2202" s="22"/>
      <c r="S2202" s="22"/>
      <c r="T2202" s="22"/>
      <c r="U2202" s="48">
        <f t="shared" si="2530"/>
        <v>3.8677951230287777E-2</v>
      </c>
      <c r="V2202" s="48">
        <f t="shared" si="2531"/>
        <v>5.1754223924584455</v>
      </c>
      <c r="W2202" s="48">
        <f t="shared" si="2532"/>
        <v>3.1744772124156384E-2</v>
      </c>
      <c r="X2202" s="239">
        <f>W2202+V2202+SUM($U$2197:U2202)</f>
        <v>5.3064188571354709</v>
      </c>
      <c r="Y2202" s="240">
        <f>W2202+V2202+SUM($U$2197:U2202)-$X$2197+$Y$2196</f>
        <v>24.754479774967407</v>
      </c>
      <c r="Z2202" s="42"/>
      <c r="AA2202" s="42"/>
      <c r="AB2202" s="41">
        <f t="shared" si="2533"/>
        <v>6.8270937269817464E-2</v>
      </c>
      <c r="AC2202" s="48">
        <f t="shared" si="2534"/>
        <v>9.1352030358747172</v>
      </c>
      <c r="AD2202" s="48">
        <f t="shared" si="2535"/>
        <v>1.6619340372861946</v>
      </c>
      <c r="AE2202" s="48">
        <f t="shared" si="2536"/>
        <v>1.9549883878043983</v>
      </c>
      <c r="AF2202" s="48">
        <f t="shared" si="2537"/>
        <v>1.6619340372861944</v>
      </c>
      <c r="AG2202" s="238">
        <f t="shared" si="2538"/>
        <v>0.29304969754781746</v>
      </c>
      <c r="AH2202" s="48">
        <f t="shared" si="2539"/>
        <v>4.6529703864843657E-6</v>
      </c>
      <c r="AI2202" s="48">
        <f>AE2202+AC2202+SUM($AB$2197:AB2202)</f>
        <v>11.397563594544714</v>
      </c>
      <c r="AJ2202" s="48">
        <f>AE2202+AC2202+SUM($AB$2197:AB2202)-$AI$2197+$AJ$2196</f>
        <v>24.66483578808603</v>
      </c>
      <c r="AK2202" s="46"/>
      <c r="AL2202" s="86"/>
      <c r="AM2202">
        <v>239.88399999999999</v>
      </c>
      <c r="AN2202"/>
      <c r="AO2202"/>
      <c r="AP2202"/>
      <c r="AQ2202"/>
      <c r="AR2202" s="146">
        <v>92.998999999999995</v>
      </c>
      <c r="AS2202" s="1"/>
      <c r="AT2202" s="1"/>
      <c r="AU2202" s="1"/>
      <c r="AV2202" s="41">
        <f t="shared" si="2595"/>
        <v>0</v>
      </c>
      <c r="AW2202" s="86">
        <f t="shared" si="2596"/>
        <v>2.6864215675176741E-2</v>
      </c>
      <c r="AX2202" s="86">
        <f t="shared" si="2597"/>
        <v>1.9281241721292217</v>
      </c>
      <c r="AY2202" s="86">
        <f t="shared" si="2598"/>
        <v>0.15661812033536571</v>
      </c>
      <c r="AZ2202" s="86">
        <f t="shared" si="2599"/>
        <v>11.240945474209349</v>
      </c>
      <c r="BA2202" s="91">
        <f t="shared" si="2605"/>
        <v>0.35854903372303609</v>
      </c>
      <c r="BB2202" s="91">
        <f t="shared" si="2606"/>
        <v>24.306286754362993</v>
      </c>
      <c r="BC2202" s="89"/>
      <c r="BD2202" s="89"/>
      <c r="BE2202" s="41"/>
      <c r="BF2202" s="89"/>
      <c r="BG2202" s="89"/>
      <c r="BH2202" s="89"/>
      <c r="BI2202" s="89"/>
      <c r="BJ2202" s="41">
        <f t="shared" si="2581"/>
        <v>312.71917392344051</v>
      </c>
      <c r="BK2202" s="89">
        <f t="shared" si="2568"/>
        <v>0.58802922645696853</v>
      </c>
      <c r="BL2202" s="89">
        <f t="shared" si="2582"/>
        <v>0.41197077354303147</v>
      </c>
      <c r="BM2202" s="89">
        <f t="shared" si="2600"/>
        <v>2.7663425434933941E-2</v>
      </c>
      <c r="BN2202" s="86">
        <f t="shared" si="2601"/>
        <v>3.8516646526200898E-4</v>
      </c>
      <c r="BO2202" s="86">
        <f t="shared" si="2602"/>
        <v>3.1359605658894375E-2</v>
      </c>
      <c r="BP2202" s="86">
        <f t="shared" si="2603"/>
        <v>6.4383974356749432E-2</v>
      </c>
      <c r="BQ2202" s="86">
        <f t="shared" si="2604"/>
        <v>5.2420348827787215</v>
      </c>
      <c r="BR2202" s="93">
        <f t="shared" si="2607"/>
        <v>0.35579411487615331</v>
      </c>
      <c r="BS2202" s="93">
        <f t="shared" si="2608"/>
        <v>24.371022234656319</v>
      </c>
      <c r="BT2202" s="89"/>
      <c r="BU2202" s="89"/>
      <c r="BV2202" s="41"/>
      <c r="BW2202" s="89"/>
      <c r="BX2202" s="42"/>
      <c r="BY2202" s="89"/>
      <c r="BZ2202" s="89"/>
      <c r="CA2202" s="41">
        <f t="shared" si="2583"/>
        <v>299.17275323529611</v>
      </c>
      <c r="CB2202" s="89" t="e">
        <f>(CA2202-$P$1983)/($AR$2173-$P$1983)</f>
        <v>#REF!</v>
      </c>
      <c r="CC2202" s="89" t="e">
        <f t="shared" si="2584"/>
        <v>#REF!</v>
      </c>
      <c r="CD2202" s="41" t="e">
        <f t="shared" si="2585"/>
        <v>#REF!</v>
      </c>
      <c r="CE2202" s="41" t="e">
        <f t="shared" si="2586"/>
        <v>#REF!</v>
      </c>
      <c r="CF2202" s="42" t="e">
        <f t="shared" si="2587"/>
        <v>#REF!</v>
      </c>
      <c r="CG2202" s="42" t="e">
        <f t="shared" si="2588"/>
        <v>#REF!</v>
      </c>
      <c r="CH2202" s="42" t="e">
        <f t="shared" si="2589"/>
        <v>#REF!</v>
      </c>
      <c r="CI2202" s="89">
        <f t="shared" si="2590"/>
        <v>10.161191478929648</v>
      </c>
      <c r="CJ2202" s="89">
        <f t="shared" si="2591"/>
        <v>14.503644309156382</v>
      </c>
      <c r="CK2202" s="42" t="e">
        <f t="shared" si="2592"/>
        <v>#REF!</v>
      </c>
      <c r="CM2202" s="89" t="e">
        <f t="shared" si="2544"/>
        <v>#REF!</v>
      </c>
      <c r="CN2202" s="89">
        <f t="shared" si="2545"/>
        <v>0.19098226523120945</v>
      </c>
    </row>
    <row r="2203" spans="1:92" ht="14.4" x14ac:dyDescent="0.3">
      <c r="A2203" s="19"/>
      <c r="B2203" s="19"/>
      <c r="C2203" s="19"/>
      <c r="D2203" s="22"/>
      <c r="E2203" s="32"/>
      <c r="F2203" s="21"/>
      <c r="G2203" s="21"/>
      <c r="H2203" s="21"/>
      <c r="I2203" s="21"/>
      <c r="L2203" s="21"/>
      <c r="M2203" s="21"/>
      <c r="O2203" s="40"/>
      <c r="R2203" s="22"/>
      <c r="S2203" s="22"/>
      <c r="T2203" s="22"/>
      <c r="U2203" s="48"/>
      <c r="V2203" s="48"/>
      <c r="W2203" s="48"/>
      <c r="X2203" s="239"/>
      <c r="Y2203" s="240"/>
      <c r="Z2203" s="42"/>
      <c r="AA2203" s="42"/>
      <c r="AB2203" s="41"/>
      <c r="AC2203" s="48"/>
      <c r="AD2203" s="48"/>
      <c r="AE2203" s="48"/>
      <c r="AF2203" s="48"/>
      <c r="AG2203" s="238"/>
      <c r="AH2203" s="48"/>
      <c r="AI2203" s="48"/>
      <c r="AJ2203" s="48"/>
      <c r="AK2203" s="46"/>
      <c r="AL2203" s="86"/>
      <c r="AM2203" s="41"/>
      <c r="AN2203" s="41"/>
      <c r="AO2203" s="41"/>
      <c r="AP2203" s="41"/>
      <c r="AQ2203"/>
      <c r="AR2203" s="41"/>
      <c r="AT2203" s="41"/>
      <c r="AU2203" s="41"/>
      <c r="AW2203" s="22"/>
      <c r="AX2203" s="22"/>
      <c r="AY2203" s="22"/>
      <c r="AZ2203" s="22"/>
      <c r="BA2203" s="22"/>
      <c r="BB2203" s="22"/>
    </row>
    <row r="2204" spans="1:92" ht="15" thickBot="1" x14ac:dyDescent="0.35">
      <c r="E2204" s="32"/>
      <c r="F2204" s="21"/>
      <c r="G2204" s="21"/>
      <c r="H2204" s="112"/>
      <c r="I2204" s="21"/>
      <c r="L2204" s="21"/>
      <c r="M2204" s="21"/>
      <c r="N2204" s="40"/>
      <c r="U2204" s="21"/>
      <c r="V2204" s="21"/>
      <c r="W2204" s="21"/>
      <c r="X2204" s="246"/>
      <c r="Y2204" s="255"/>
      <c r="Z2204" s="47"/>
      <c r="AA2204" s="47"/>
      <c r="AB2204" s="46"/>
      <c r="AC2204" s="46"/>
      <c r="AD2204" s="46"/>
      <c r="AE2204" s="46"/>
      <c r="AF2204" s="46"/>
      <c r="AG2204" s="85"/>
      <c r="AH2204" s="46"/>
      <c r="AI2204" s="46"/>
      <c r="AJ2204" s="46"/>
      <c r="AK2204" s="46"/>
      <c r="AL2204" s="86"/>
    </row>
    <row r="2205" spans="1:92" ht="15" thickBot="1" x14ac:dyDescent="0.35">
      <c r="D2205" s="22" t="s">
        <v>232</v>
      </c>
      <c r="E2205" s="32">
        <f>E2206-1</f>
        <v>39897.722222222219</v>
      </c>
      <c r="F2205" s="21"/>
      <c r="G2205" s="21"/>
      <c r="H2205" s="112"/>
      <c r="I2205" s="21"/>
      <c r="L2205" s="21"/>
      <c r="M2205" s="21"/>
      <c r="N2205" s="43">
        <v>88.86</v>
      </c>
      <c r="O2205" s="44">
        <v>19.760000000000002</v>
      </c>
      <c r="P2205" s="123">
        <f>O2205-(O2205/100*Q2205)</f>
        <v>9.3603120000000004</v>
      </c>
      <c r="Q2205" s="46">
        <v>52.63</v>
      </c>
      <c r="R2205" s="47">
        <f>Q2205*O2205/100</f>
        <v>10.399688000000001</v>
      </c>
      <c r="S2205" s="47">
        <f>P2205/$A$8+R2205</f>
        <v>14.299818000000002</v>
      </c>
      <c r="T2205" s="47">
        <f>$A$6-S2205</f>
        <v>102.700182</v>
      </c>
      <c r="U2205" s="52"/>
      <c r="V2205" s="52"/>
      <c r="W2205" s="52"/>
      <c r="X2205" s="247"/>
      <c r="Y2205" s="104"/>
      <c r="Z2205" s="42"/>
      <c r="AA2205" s="42"/>
      <c r="AB2205" s="41"/>
      <c r="AC2205" s="48"/>
      <c r="AD2205" s="48"/>
      <c r="AE2205" s="48"/>
      <c r="AF2205" s="48"/>
      <c r="AG2205" s="238"/>
      <c r="AH2205" s="48"/>
      <c r="AI2205" s="48"/>
      <c r="AJ2205" s="48"/>
      <c r="AK2205" s="46"/>
      <c r="AL2205" s="86"/>
      <c r="AQ2205"/>
      <c r="AW2205" s="22"/>
      <c r="AX2205" s="22"/>
      <c r="AY2205" s="22"/>
      <c r="AZ2205" s="22"/>
      <c r="BA2205" s="22"/>
      <c r="BB2205" s="22"/>
    </row>
    <row r="2206" spans="1:92" ht="14.4" x14ac:dyDescent="0.3">
      <c r="D2206" s="22"/>
      <c r="E2206" s="32">
        <v>39898.722222222219</v>
      </c>
      <c r="F2206" s="21">
        <f>E2206-E$2206</f>
        <v>0</v>
      </c>
      <c r="G2206" s="21">
        <f>E2206-E$2206</f>
        <v>0</v>
      </c>
      <c r="H2206" s="112"/>
      <c r="I2206" s="50">
        <v>1037</v>
      </c>
      <c r="J2206" s="21">
        <v>1852</v>
      </c>
      <c r="K2206" s="21">
        <v>4.3099999999999996</v>
      </c>
      <c r="L2206" s="21">
        <v>1361</v>
      </c>
      <c r="M2206" s="124">
        <v>6.42</v>
      </c>
      <c r="S2206" s="85">
        <f>$A$36*R2205*$A$3/($A$36*R2205*$A$3+T2205*1000)</f>
        <v>5.0787305755088169E-3</v>
      </c>
      <c r="U2206" s="52">
        <f t="shared" ref="U2206:U2249" si="2609">($A$5*I2206/1000/$A$3*K2206)/$P$2205</f>
        <v>1.5539957562866464E-5</v>
      </c>
      <c r="V2206" s="52">
        <f t="shared" ref="V2206:V2249" si="2610">($T$2205*I2206/1000/$A$3*K2206)/$P$2205</f>
        <v>2.1279419599715497E-3</v>
      </c>
      <c r="W2206" s="52">
        <f t="shared" ref="W2206:W2249" si="2611">($A$36*$R$2205*K2206*I2206/1000000)/$P$2205</f>
        <v>1.086241115467064E-5</v>
      </c>
      <c r="X2206" s="247">
        <f>W2206+V2206+SUM($U$2206:U2206)</f>
        <v>2.1543443286890867E-3</v>
      </c>
      <c r="Y2206" s="104">
        <v>0</v>
      </c>
      <c r="Z2206" s="42"/>
      <c r="AA2206" s="42"/>
      <c r="AB2206" s="41">
        <f t="shared" ref="AB2206:AB2249" si="2612">($A$5*I2206/1000/$A$3*J2206)/$P$2205</f>
        <v>6.6774945258535265E-3</v>
      </c>
      <c r="AC2206" s="48">
        <f t="shared" ref="AC2206:AC2249" si="2613">($T$2205*I2206/1000/$A$3*J2206)/$P$2205</f>
        <v>0.91437320414554768</v>
      </c>
      <c r="AD2206" s="48">
        <f t="shared" ref="AD2206:AD2249" si="2614">($A$4*$R$2205/1000*J2206/1000000*I2206/1000*1000000)/$P$2205</f>
        <v>0.13843921064900777</v>
      </c>
      <c r="AE2206" s="48">
        <f t="shared" ref="AE2206:AE2249" si="2615">($A$4*((I2206/1000)*J2206/10^6)*(1+($A$18/(10^-M2206))+(($A$18*$A$19)/(10^-M2206)^2))*1000000)*$R$2205/1000/$P$2205</f>
        <v>0.24748713659866076</v>
      </c>
      <c r="AF2206" s="48">
        <f t="shared" ref="AF2206:AF2249" si="2616">AE2206/(1+($A$18/(10^-M2206))+(($A$18*$A$19)/(10^-M2206)^2))*1</f>
        <v>0.13843921064900772</v>
      </c>
      <c r="AG2206" s="238">
        <f t="shared" ref="AG2206:AG2249" si="2617">AE2206/(1+($A$18/(10^-M2206))+(($A$18*$A$19)/(10^-M2206)^2))*($A$18/(10^-M2206))</f>
        <v>0.10904019245801319</v>
      </c>
      <c r="AH2206" s="48">
        <f t="shared" ref="AH2206:AH2249" si="2618">AE2206/(1+($A$18/(10^-M2206))+(($A$18*$A$19)/(10^-M2206)^2))*(($A$18*$A$19)/(10^-M2206)^2)</f>
        <v>7.7334916398685717E-6</v>
      </c>
      <c r="AI2206" s="48">
        <f>AE2206+AC2206+SUM($AB$2206:AB2206)</f>
        <v>1.1685378352700619</v>
      </c>
      <c r="AJ2206" s="48">
        <v>0</v>
      </c>
      <c r="AK2206" s="46"/>
      <c r="AL2206" s="86"/>
      <c r="AM2206" s="41"/>
      <c r="AN2206" s="41"/>
      <c r="AO2206" s="41"/>
      <c r="AP2206" s="41"/>
      <c r="AQ2206"/>
      <c r="AR2206" s="41"/>
      <c r="AT2206" s="41"/>
      <c r="AU2206" s="41"/>
      <c r="AW2206" s="47"/>
      <c r="AX2206" s="47"/>
      <c r="AY2206" s="47"/>
      <c r="AZ2206" s="47"/>
      <c r="BA2206" s="47"/>
      <c r="BB2206" s="47"/>
      <c r="BC2206" s="42"/>
    </row>
    <row r="2207" spans="1:92" ht="14.4" x14ac:dyDescent="0.3">
      <c r="D2207" s="22"/>
      <c r="E2207" s="32">
        <v>39904.688194444447</v>
      </c>
      <c r="F2207" s="21">
        <f t="shared" ref="F2207:F2269" si="2619">E2207-E$2206</f>
        <v>5.9659722222277196</v>
      </c>
      <c r="G2207" s="21">
        <f t="shared" ref="G2207:G2250" si="2620">E2207-E$2206</f>
        <v>5.9659722222277196</v>
      </c>
      <c r="H2207" s="21"/>
      <c r="I2207" s="50">
        <v>1037</v>
      </c>
      <c r="J2207" s="21">
        <v>7302</v>
      </c>
      <c r="K2207" s="21">
        <v>8.6</v>
      </c>
      <c r="L2207" s="21">
        <v>1431</v>
      </c>
      <c r="M2207" s="124">
        <v>6.42</v>
      </c>
      <c r="N2207" s="40"/>
      <c r="O2207" s="40"/>
      <c r="P2207" s="40"/>
      <c r="Q2207" s="46"/>
      <c r="R2207" s="22"/>
      <c r="S2207" s="85">
        <f>S2206*100</f>
        <v>0.50787305755088163</v>
      </c>
      <c r="T2207" s="22"/>
      <c r="U2207" s="52">
        <f t="shared" si="2609"/>
        <v>3.100780395374747E-5</v>
      </c>
      <c r="V2207" s="52">
        <f t="shared" si="2610"/>
        <v>4.2460094792935799E-3</v>
      </c>
      <c r="W2207" s="52">
        <f t="shared" si="2611"/>
        <v>2.1674416689133999E-5</v>
      </c>
      <c r="X2207" s="247">
        <f>W2207+V2207+SUM($U$2206:U2207)</f>
        <v>4.3142316574993275E-3</v>
      </c>
      <c r="Y2207" s="104">
        <f>W2207+V2207+SUM($U$2206:U2207)-$X$2206</f>
        <v>2.1598873288102408E-3</v>
      </c>
      <c r="Z2207" s="42"/>
      <c r="AA2207" s="42"/>
      <c r="AB2207" s="41">
        <f t="shared" si="2612"/>
        <v>2.632778889189117E-2</v>
      </c>
      <c r="AC2207" s="48">
        <f t="shared" si="2613"/>
        <v>3.6051582811397349</v>
      </c>
      <c r="AD2207" s="48">
        <f t="shared" si="2614"/>
        <v>0.54583321606860391</v>
      </c>
      <c r="AE2207" s="48">
        <f t="shared" si="2615"/>
        <v>0.97578351589817547</v>
      </c>
      <c r="AF2207" s="48">
        <f t="shared" si="2616"/>
        <v>0.54583321606860391</v>
      </c>
      <c r="AG2207" s="238">
        <f t="shared" si="2617"/>
        <v>0.42991980849266326</v>
      </c>
      <c r="AH2207" s="48">
        <f t="shared" si="2618"/>
        <v>3.0491336908380297E-5</v>
      </c>
      <c r="AI2207" s="48">
        <f>AE2207+AC2207+SUM($AB$2206:AB2207)</f>
        <v>4.613947080455655</v>
      </c>
      <c r="AJ2207" s="48">
        <f>AE2207+AC2207+SUM($AB$2205:AB2207)-$AI$2206</f>
        <v>3.4454092451855933</v>
      </c>
      <c r="AK2207" s="46"/>
      <c r="AL2207" s="86"/>
      <c r="AM2207" s="41"/>
      <c r="AN2207" s="41"/>
      <c r="AO2207" s="41"/>
      <c r="AP2207" s="41"/>
      <c r="AQ2207"/>
      <c r="AR2207" s="41"/>
      <c r="AT2207" s="41"/>
      <c r="AU2207" s="41"/>
      <c r="AW2207" s="22"/>
      <c r="AX2207" s="22"/>
      <c r="AY2207" s="22"/>
      <c r="AZ2207" s="22"/>
      <c r="BA2207" s="22"/>
      <c r="BB2207" s="22"/>
    </row>
    <row r="2208" spans="1:92" ht="14.4" x14ac:dyDescent="0.3">
      <c r="D2208" s="22"/>
      <c r="E2208" s="32">
        <v>39910.668055555558</v>
      </c>
      <c r="F2208" s="21">
        <f t="shared" si="2619"/>
        <v>11.945833333338669</v>
      </c>
      <c r="G2208" s="21">
        <f t="shared" si="2620"/>
        <v>11.945833333338669</v>
      </c>
      <c r="H2208" s="21"/>
      <c r="I2208" s="50">
        <v>1037</v>
      </c>
      <c r="J2208" s="21">
        <v>9781</v>
      </c>
      <c r="K2208" s="21">
        <v>12.89</v>
      </c>
      <c r="L2208" s="21">
        <v>1493</v>
      </c>
      <c r="M2208" s="124">
        <v>6.42</v>
      </c>
      <c r="N2208" s="40"/>
      <c r="O2208" s="40"/>
      <c r="P2208" s="40"/>
      <c r="R2208" s="22"/>
      <c r="S2208" s="22"/>
      <c r="T2208" s="22"/>
      <c r="U2208" s="52">
        <f t="shared" si="2609"/>
        <v>4.6475650344628483E-5</v>
      </c>
      <c r="V2208" s="52">
        <f t="shared" si="2610"/>
        <v>6.3640769986156101E-3</v>
      </c>
      <c r="W2208" s="52">
        <f t="shared" si="2611"/>
        <v>3.248642222359736E-5</v>
      </c>
      <c r="X2208" s="247">
        <f>W2208+V2208+SUM($U$2206:U2208)</f>
        <v>6.4895868327004497E-3</v>
      </c>
      <c r="Y2208" s="104">
        <f>W2208+V2208+SUM($U$2206:U2208)-$X$2206</f>
        <v>4.3352425040113635E-3</v>
      </c>
      <c r="Z2208" s="42"/>
      <c r="AA2208" s="42"/>
      <c r="AB2208" s="41">
        <f t="shared" si="2612"/>
        <v>3.5265968659488847E-2</v>
      </c>
      <c r="AC2208" s="48">
        <f t="shared" si="2613"/>
        <v>4.8290951996477336</v>
      </c>
      <c r="AD2208" s="48">
        <f t="shared" si="2614"/>
        <v>0.73114142513927904</v>
      </c>
      <c r="AE2208" s="48">
        <f t="shared" si="2615"/>
        <v>1.3070581442070739</v>
      </c>
      <c r="AF2208" s="48">
        <f t="shared" si="2616"/>
        <v>0.73114142513927882</v>
      </c>
      <c r="AG2208" s="238">
        <f t="shared" si="2617"/>
        <v>0.57587587604310309</v>
      </c>
      <c r="AH2208" s="48">
        <f t="shared" si="2618"/>
        <v>4.0843024691984062E-5</v>
      </c>
      <c r="AI2208" s="48">
        <f>AE2208+AC2208+SUM($AB$2206:AB2208)</f>
        <v>6.2044245959320419</v>
      </c>
      <c r="AJ2208" s="48">
        <f>AE2208+AC2208+SUM($AB$2205:AB2208)-$AI$2206</f>
        <v>5.0358867606619802</v>
      </c>
      <c r="AK2208" s="46"/>
      <c r="AL2208" s="86"/>
      <c r="AM2208" s="41"/>
      <c r="AN2208" s="41"/>
      <c r="AO2208" s="41"/>
      <c r="AP2208" s="41"/>
      <c r="AQ2208"/>
      <c r="AR2208" s="41"/>
      <c r="AT2208" s="41"/>
      <c r="AU2208" s="41"/>
      <c r="AW2208" s="22"/>
      <c r="AX2208" s="22"/>
      <c r="AY2208" s="22"/>
      <c r="AZ2208" s="22"/>
      <c r="BA2208" s="22"/>
      <c r="BB2208" s="22"/>
    </row>
    <row r="2209" spans="4:54" ht="14.4" x14ac:dyDescent="0.3">
      <c r="D2209" s="22"/>
      <c r="E2209" s="32">
        <v>39914.791666666664</v>
      </c>
      <c r="F2209" s="21">
        <f t="shared" si="2619"/>
        <v>16.069444444445253</v>
      </c>
      <c r="G2209" s="21">
        <f t="shared" si="2620"/>
        <v>16.069444444445253</v>
      </c>
      <c r="H2209" s="21"/>
      <c r="I2209" s="50">
        <v>1037</v>
      </c>
      <c r="J2209" s="21">
        <v>10736</v>
      </c>
      <c r="K2209" s="21">
        <v>14.26</v>
      </c>
      <c r="L2209" s="21">
        <v>1714</v>
      </c>
      <c r="M2209" s="124">
        <v>6.42</v>
      </c>
      <c r="N2209" s="40"/>
      <c r="O2209" s="100" t="s">
        <v>131</v>
      </c>
      <c r="P2209" s="101" t="e">
        <f>(((AVERAGE(#REF!,#REF!,#REF!))/1000+1)*0.0112372)/(((AVERAGE(AR2249,AR2325,AR2400))/1000+1)*0.0112372)</f>
        <v>#REF!</v>
      </c>
      <c r="R2209" s="22"/>
      <c r="S2209" s="22"/>
      <c r="T2209" s="22"/>
      <c r="U2209" s="52">
        <f t="shared" si="2609"/>
        <v>5.1415265625632439E-5</v>
      </c>
      <c r="V2209" s="52">
        <f t="shared" si="2610"/>
        <v>7.0404761831077264E-3</v>
      </c>
      <c r="W2209" s="52">
        <f t="shared" si="2611"/>
        <v>3.5939207207796605E-5</v>
      </c>
      <c r="X2209" s="247">
        <f>W2209+V2209+SUM($U$2206:U2209)</f>
        <v>7.2208540678023979E-3</v>
      </c>
      <c r="Y2209" s="104">
        <f>W2209+V2209+SUM($U$2206:U2209)-$X$2206</f>
        <v>5.0665097391133108E-3</v>
      </c>
      <c r="Z2209" s="42"/>
      <c r="AA2209" s="1">
        <f>LINEST(Y2206:Y2209,F2206:F2209,TRUE,TRUE)</f>
        <v>3.2379392127020591E-4</v>
      </c>
      <c r="AB2209" s="41">
        <f t="shared" si="2612"/>
        <v>3.8709277121794526E-2</v>
      </c>
      <c r="AC2209" s="48">
        <f t="shared" si="2613"/>
        <v>5.3005997406623111</v>
      </c>
      <c r="AD2209" s="48">
        <f t="shared" si="2614"/>
        <v>0.80252881507977702</v>
      </c>
      <c r="AE2209" s="48">
        <f t="shared" si="2615"/>
        <v>1.434677051038457</v>
      </c>
      <c r="AF2209" s="48">
        <f t="shared" si="2616"/>
        <v>0.80252881507977702</v>
      </c>
      <c r="AG2209" s="238">
        <f t="shared" si="2617"/>
        <v>0.63210340509137675</v>
      </c>
      <c r="AH2209" s="48">
        <f t="shared" si="2618"/>
        <v>4.4830867303255394E-5</v>
      </c>
      <c r="AI2209" s="48">
        <f>AE2209+AC2209+SUM($AB$2206:AB2209)</f>
        <v>6.8422573208997957</v>
      </c>
      <c r="AJ2209" s="48">
        <f>AE2209+AC2209+SUM($AB$2205:AB2209)-$AI$2206</f>
        <v>5.6737194856297339</v>
      </c>
      <c r="AK2209" s="46"/>
      <c r="AL2209" s="86"/>
      <c r="AM2209" s="41"/>
      <c r="AN2209" s="41"/>
      <c r="AO2209" s="41"/>
      <c r="AP2209" s="41"/>
      <c r="AQ2209"/>
      <c r="AR2209" s="41"/>
      <c r="AT2209" s="41"/>
      <c r="AU2209" s="41"/>
      <c r="AW2209" s="22"/>
      <c r="AX2209" s="22"/>
      <c r="AY2209" s="22"/>
      <c r="AZ2209" s="22"/>
      <c r="BA2209" s="22"/>
      <c r="BB2209" s="22"/>
    </row>
    <row r="2210" spans="4:54" ht="14.4" x14ac:dyDescent="0.3">
      <c r="D2210" s="33"/>
      <c r="E2210" s="32">
        <v>39921.834027777775</v>
      </c>
      <c r="F2210" s="21">
        <f t="shared" si="2619"/>
        <v>23.111805555556202</v>
      </c>
      <c r="G2210" s="21">
        <f t="shared" si="2620"/>
        <v>23.111805555556202</v>
      </c>
      <c r="H2210" s="21"/>
      <c r="I2210" s="50">
        <v>1037</v>
      </c>
      <c r="J2210" s="21">
        <v>11464</v>
      </c>
      <c r="K2210" s="21">
        <v>15.84</v>
      </c>
      <c r="L2210" s="21">
        <v>1913</v>
      </c>
      <c r="M2210" s="124">
        <v>6.42</v>
      </c>
      <c r="N2210" s="40"/>
      <c r="O2210" s="28" t="s">
        <v>132</v>
      </c>
      <c r="P2210" s="102" t="e">
        <f>((((B$10)/1000+1)*0.0112372)/(P2209*0.0112372)-1)*1000</f>
        <v>#REF!</v>
      </c>
      <c r="R2210" s="22"/>
      <c r="S2210" s="22"/>
      <c r="T2210" s="22"/>
      <c r="U2210" s="52">
        <f t="shared" si="2609"/>
        <v>5.7112048212483727E-5</v>
      </c>
      <c r="V2210" s="52">
        <f t="shared" si="2610"/>
        <v>7.8205569944198028E-3</v>
      </c>
      <c r="W2210" s="52">
        <f t="shared" si="2611"/>
        <v>3.9921251204172385E-5</v>
      </c>
      <c r="X2210" s="247">
        <f>W2210+V2210+SUM($U$2206:U2210)</f>
        <v>8.0620289713233331E-3</v>
      </c>
      <c r="Y2210" s="104">
        <f>W2210+V2210+SUM($U$2206:U2210)-$X$2206</f>
        <v>5.907684642634246E-3</v>
      </c>
      <c r="Z2210" s="42"/>
      <c r="AA2210" s="1">
        <f t="shared" ref="AA2210:AA2250" si="2621">LINEST(Y2207:Y2210,F2207:F2210,TRUE,TRUE)</f>
        <v>2.1366126251811765E-4</v>
      </c>
      <c r="AB2210" s="41">
        <f t="shared" si="2612"/>
        <v>4.1334123782065239E-2</v>
      </c>
      <c r="AC2210" s="48">
        <f t="shared" si="2613"/>
        <v>5.6600293803048372</v>
      </c>
      <c r="AD2210" s="48">
        <f t="shared" si="2614"/>
        <v>0.85694768406059652</v>
      </c>
      <c r="AE2210" s="48">
        <f t="shared" si="2615"/>
        <v>1.531961411429291</v>
      </c>
      <c r="AF2210" s="48">
        <f t="shared" si="2616"/>
        <v>0.85694768406059629</v>
      </c>
      <c r="AG2210" s="238">
        <f t="shared" si="2617"/>
        <v>0.6749658565543537</v>
      </c>
      <c r="AH2210" s="48">
        <f t="shared" si="2618"/>
        <v>4.7870814340957501E-5</v>
      </c>
      <c r="AI2210" s="48">
        <f>AE2210+AC2210+SUM($AB$2206:AB2210)</f>
        <v>7.340305444715221</v>
      </c>
      <c r="AJ2210" s="48">
        <f>AE2210+AC2210+SUM($AB$2205:AB2210)-$AI$2206</f>
        <v>6.1717676094451592</v>
      </c>
      <c r="AK2210" s="46"/>
      <c r="AL2210" s="86"/>
      <c r="AM2210" s="41"/>
      <c r="AN2210" s="41"/>
      <c r="AO2210" s="41"/>
      <c r="AP2210" s="41"/>
      <c r="AQ2210"/>
      <c r="AR2210" s="41"/>
      <c r="AT2210" s="41"/>
      <c r="AU2210" s="41"/>
      <c r="AW2210" s="22"/>
      <c r="AX2210" s="22"/>
      <c r="AY2210" s="22"/>
      <c r="AZ2210" s="22"/>
      <c r="BA2210" s="22"/>
      <c r="BB2210" s="22"/>
    </row>
    <row r="2211" spans="4:54" ht="14.4" x14ac:dyDescent="0.3">
      <c r="E2211" s="32">
        <v>39945.432638888888</v>
      </c>
      <c r="F2211" s="21">
        <f t="shared" si="2619"/>
        <v>46.710416666668607</v>
      </c>
      <c r="G2211" s="21">
        <f t="shared" si="2620"/>
        <v>46.710416666668607</v>
      </c>
      <c r="H2211" s="21"/>
      <c r="I2211" s="50">
        <v>1037</v>
      </c>
      <c r="J2211" s="21">
        <v>14756</v>
      </c>
      <c r="K2211" s="21">
        <v>27.44</v>
      </c>
      <c r="L2211" s="21">
        <v>355</v>
      </c>
      <c r="M2211" s="124">
        <v>6.42</v>
      </c>
      <c r="N2211" s="40"/>
      <c r="O2211" s="40"/>
      <c r="P2211" s="40"/>
      <c r="R2211" s="22"/>
      <c r="S2211" s="22"/>
      <c r="T2211" s="22"/>
      <c r="U2211" s="52">
        <f t="shared" si="2609"/>
        <v>9.8936527964050086E-5</v>
      </c>
      <c r="V2211" s="52">
        <f t="shared" si="2610"/>
        <v>1.3547732571141375E-2</v>
      </c>
      <c r="W2211" s="52">
        <f t="shared" si="2611"/>
        <v>6.9156510924399644E-5</v>
      </c>
      <c r="X2211" s="247">
        <f>W2211+V2211+SUM($U$2206:U2211)</f>
        <v>1.3917376335729183E-2</v>
      </c>
      <c r="Y2211" s="104">
        <f>W2211+V2211+SUM($U$2206:U2211)-$X$2206</f>
        <v>1.1763032007040096E-2</v>
      </c>
      <c r="Z2211" s="42"/>
      <c r="AA2211" s="1">
        <f t="shared" si="2621"/>
        <v>2.1690955981194161E-4</v>
      </c>
      <c r="AB2211" s="41">
        <f t="shared" si="2612"/>
        <v>5.3203622690871824E-2</v>
      </c>
      <c r="AC2211" s="48">
        <f t="shared" si="2613"/>
        <v>7.2853623112158212</v>
      </c>
      <c r="AD2211" s="48">
        <f t="shared" si="2614"/>
        <v>1.1030286135727634</v>
      </c>
      <c r="AE2211" s="48">
        <f t="shared" si="2615"/>
        <v>1.9718791509988329</v>
      </c>
      <c r="AF2211" s="48">
        <f t="shared" si="2616"/>
        <v>1.1030286135727636</v>
      </c>
      <c r="AG2211" s="238">
        <f t="shared" si="2617"/>
        <v>0.86878892003803609</v>
      </c>
      <c r="AH2211" s="48">
        <f t="shared" si="2618"/>
        <v>6.1617388033423674E-5</v>
      </c>
      <c r="AI2211" s="48">
        <f>AE2211+AC2211+SUM($AB$2206:AB2211)</f>
        <v>9.4587597378866199</v>
      </c>
      <c r="AJ2211" s="48">
        <f>AE2211+AC2211+SUM($AB$2205:AB2211)-$AI$2206</f>
        <v>8.2902219026165582</v>
      </c>
      <c r="AK2211" s="46"/>
      <c r="AL2211" s="86"/>
      <c r="AM2211" s="41"/>
      <c r="AN2211" s="41"/>
      <c r="AO2211" s="41"/>
      <c r="AP2211" s="41"/>
      <c r="AQ2211"/>
      <c r="AR2211" s="41"/>
      <c r="AT2211" s="41"/>
      <c r="AU2211" s="41"/>
      <c r="AW2211" s="22"/>
      <c r="AX2211" s="22"/>
      <c r="AY2211" s="22"/>
      <c r="AZ2211" s="22"/>
      <c r="BA2211" s="22"/>
      <c r="BB2211" s="22"/>
    </row>
    <row r="2212" spans="4:54" ht="14.4" x14ac:dyDescent="0.3">
      <c r="E2212" s="32">
        <v>39960.53402777778</v>
      </c>
      <c r="F2212" s="21">
        <f t="shared" si="2619"/>
        <v>61.811805555560568</v>
      </c>
      <c r="G2212" s="21">
        <f t="shared" si="2620"/>
        <v>61.811805555560568</v>
      </c>
      <c r="H2212" s="21"/>
      <c r="I2212" s="50">
        <v>1037</v>
      </c>
      <c r="J2212" s="21">
        <v>15267.8</v>
      </c>
      <c r="K2212" s="21">
        <v>28.97</v>
      </c>
      <c r="L2212" s="21">
        <v>710</v>
      </c>
      <c r="M2212" s="124">
        <v>6.42</v>
      </c>
      <c r="N2212" s="40"/>
      <c r="O2212" s="40"/>
      <c r="P2212" s="40"/>
      <c r="R2212" s="22"/>
      <c r="S2212" s="22"/>
      <c r="T2212" s="22"/>
      <c r="U2212" s="52">
        <f t="shared" si="2609"/>
        <v>1.0445303262093771E-4</v>
      </c>
      <c r="V2212" s="52">
        <f t="shared" si="2610"/>
        <v>1.4303127280829652E-2</v>
      </c>
      <c r="W2212" s="52">
        <f t="shared" si="2611"/>
        <v>7.3012540870257204E-5</v>
      </c>
      <c r="X2212" s="247">
        <f>W2212+V2212+SUM($U$2206:U2212)</f>
        <v>1.4781080107984255E-2</v>
      </c>
      <c r="Y2212" s="104">
        <f>W2212+V2212+SUM($U$2206:U2212)-$X$2206</f>
        <v>1.2626735779295168E-2</v>
      </c>
      <c r="Z2212" s="42"/>
      <c r="AA2212" s="1">
        <f t="shared" si="2621"/>
        <v>1.8051447103320907E-4</v>
      </c>
      <c r="AB2212" s="41">
        <f t="shared" si="2612"/>
        <v>5.5048947581979729E-2</v>
      </c>
      <c r="AC2212" s="48">
        <f t="shared" si="2613"/>
        <v>7.5380492474370371</v>
      </c>
      <c r="AD2212" s="48">
        <f t="shared" si="2614"/>
        <v>1.1412862744853782</v>
      </c>
      <c r="AE2212" s="48">
        <f t="shared" si="2615"/>
        <v>2.0402721944713997</v>
      </c>
      <c r="AF2212" s="48">
        <f t="shared" si="2616"/>
        <v>1.1412862744853778</v>
      </c>
      <c r="AG2212" s="238">
        <f t="shared" si="2617"/>
        <v>0.89892216544840897</v>
      </c>
      <c r="AH2212" s="48">
        <f t="shared" si="2618"/>
        <v>6.3754537612951051E-5</v>
      </c>
      <c r="AI2212" s="48">
        <f>AE2212+AC2212+SUM($AB$2206:AB2212)</f>
        <v>9.8348886651623815</v>
      </c>
      <c r="AJ2212" s="48">
        <f>AE2212+AC2212+SUM($AB$2205:AB2212)-$AI$2206</f>
        <v>8.6663508298923198</v>
      </c>
      <c r="AK2212" s="46"/>
      <c r="AL2212" s="86"/>
      <c r="AM2212" s="41"/>
      <c r="AN2212" s="41"/>
      <c r="AO2212" s="41"/>
      <c r="AP2212" s="41"/>
      <c r="AQ2212"/>
      <c r="AR2212" s="41"/>
      <c r="AT2212" s="41"/>
      <c r="AU2212" s="41"/>
      <c r="AW2212" s="22"/>
      <c r="AX2212" s="22"/>
      <c r="AY2212" s="22"/>
      <c r="AZ2212" s="22"/>
      <c r="BA2212" s="22"/>
      <c r="BB2212" s="22"/>
    </row>
    <row r="2213" spans="4:54" ht="14.4" x14ac:dyDescent="0.3">
      <c r="E2213" s="32">
        <v>39974.632638888892</v>
      </c>
      <c r="F2213" s="21">
        <f t="shared" si="2619"/>
        <v>75.910416666672972</v>
      </c>
      <c r="G2213" s="21">
        <f t="shared" si="2620"/>
        <v>75.910416666672972</v>
      </c>
      <c r="H2213" s="21"/>
      <c r="I2213" s="50">
        <v>1037</v>
      </c>
      <c r="J2213" s="21">
        <v>15843</v>
      </c>
      <c r="K2213" s="21">
        <v>31.19</v>
      </c>
      <c r="L2213" s="21">
        <v>919</v>
      </c>
      <c r="M2213" s="124">
        <v>6.42</v>
      </c>
      <c r="N2213" s="40"/>
      <c r="O2213" s="40"/>
      <c r="P2213" s="40"/>
      <c r="R2213" s="22"/>
      <c r="S2213" s="22"/>
      <c r="T2213" s="22"/>
      <c r="U2213" s="52">
        <f t="shared" si="2609"/>
        <v>1.1245737271132369E-4</v>
      </c>
      <c r="V2213" s="52">
        <f t="shared" si="2610"/>
        <v>1.5399190192926369E-2</v>
      </c>
      <c r="W2213" s="52">
        <f t="shared" si="2611"/>
        <v>7.8607564713266222E-5</v>
      </c>
      <c r="X2213" s="247">
        <f>W2213+V2213+SUM($U$2206:U2213)</f>
        <v>1.5995195416635306E-2</v>
      </c>
      <c r="Y2213" s="104">
        <f>W2213+V2213+SUM($U$2206:U2213)-$X$2206</f>
        <v>1.3840851087946219E-2</v>
      </c>
      <c r="Z2213" s="42"/>
      <c r="AA2213" s="1">
        <f t="shared" si="2621"/>
        <v>1.4830721561893368E-4</v>
      </c>
      <c r="AB2213" s="41">
        <f t="shared" si="2612"/>
        <v>5.7122864888281541E-2</v>
      </c>
      <c r="AC2213" s="48">
        <f t="shared" si="2613"/>
        <v>7.8220381605172307</v>
      </c>
      <c r="AD2213" s="48">
        <f t="shared" si="2614"/>
        <v>1.1842831610757181</v>
      </c>
      <c r="AE2213" s="48">
        <f t="shared" si="2615"/>
        <v>2.117137529769213</v>
      </c>
      <c r="AF2213" s="48">
        <f t="shared" si="2616"/>
        <v>1.1842831610757176</v>
      </c>
      <c r="AG2213" s="238">
        <f t="shared" si="2617"/>
        <v>0.93278821226366238</v>
      </c>
      <c r="AH2213" s="48">
        <f t="shared" si="2618"/>
        <v>6.6156429832849769E-5</v>
      </c>
      <c r="AI2213" s="48">
        <f>AE2213+AC2213+SUM($AB$2206:AB2213)</f>
        <v>10.252865778428671</v>
      </c>
      <c r="AJ2213" s="48">
        <f>AE2213+AC2213+SUM($AB$2205:AB2213)-$AI$2206</f>
        <v>9.084327943158609</v>
      </c>
      <c r="AK2213" s="46"/>
      <c r="AL2213" s="86"/>
      <c r="AM2213" s="41"/>
      <c r="AN2213" s="41"/>
      <c r="AO2213" s="41"/>
      <c r="AP2213" s="41"/>
      <c r="AQ2213"/>
      <c r="AR2213" s="41"/>
      <c r="AT2213" s="41"/>
      <c r="AU2213" s="41"/>
      <c r="AW2213" s="22"/>
      <c r="AX2213" s="22"/>
      <c r="AY2213" s="22"/>
      <c r="AZ2213" s="22"/>
      <c r="BA2213" s="22"/>
      <c r="BB2213" s="22"/>
    </row>
    <row r="2214" spans="4:54" ht="14.4" x14ac:dyDescent="0.3">
      <c r="E2214" s="32">
        <v>39993.650694444441</v>
      </c>
      <c r="F2214" s="21">
        <f t="shared" si="2619"/>
        <v>94.928472222221899</v>
      </c>
      <c r="G2214" s="21">
        <f t="shared" si="2620"/>
        <v>94.928472222221899</v>
      </c>
      <c r="H2214" s="21"/>
      <c r="I2214" s="50">
        <v>1037</v>
      </c>
      <c r="J2214" s="21">
        <v>17132</v>
      </c>
      <c r="K2214" s="21">
        <v>38.15</v>
      </c>
      <c r="L2214" s="21">
        <v>1353</v>
      </c>
      <c r="M2214" s="124">
        <v>6.42</v>
      </c>
      <c r="N2214" s="40"/>
      <c r="O2214" s="40"/>
      <c r="P2214" s="40"/>
      <c r="R2214" s="22"/>
      <c r="S2214" s="22"/>
      <c r="T2214" s="22"/>
      <c r="U2214" s="52">
        <f t="shared" si="2609"/>
        <v>1.375520605622635E-4</v>
      </c>
      <c r="V2214" s="52">
        <f t="shared" si="2610"/>
        <v>1.8835495538959312E-2</v>
      </c>
      <c r="W2214" s="52">
        <f t="shared" si="2611"/>
        <v>9.6148720545402575E-5</v>
      </c>
      <c r="X2214" s="247">
        <f>W2214+V2214+SUM($U$2206:U2214)</f>
        <v>1.9586593979062646E-2</v>
      </c>
      <c r="Y2214" s="104">
        <f>W2214+V2214+SUM($U$2206:U2214)-$X$2206</f>
        <v>1.7432249650373561E-2</v>
      </c>
      <c r="Z2214" s="42"/>
      <c r="AA2214" s="1">
        <f t="shared" si="2621"/>
        <v>1.168583283845066E-4</v>
      </c>
      <c r="AB2214" s="41">
        <f t="shared" si="2612"/>
        <v>6.177042992274439E-2</v>
      </c>
      <c r="AC2214" s="48">
        <f t="shared" si="2613"/>
        <v>8.4584458603787915</v>
      </c>
      <c r="AD2214" s="48">
        <f t="shared" si="2614"/>
        <v>1.2806374496969766</v>
      </c>
      <c r="AE2214" s="48">
        <f t="shared" si="2615"/>
        <v>2.2893896459007865</v>
      </c>
      <c r="AF2214" s="48">
        <f t="shared" si="2616"/>
        <v>1.2806374496969766</v>
      </c>
      <c r="AG2214" s="238">
        <f t="shared" si="2617"/>
        <v>1.0086806572303899</v>
      </c>
      <c r="AH2214" s="48">
        <f t="shared" si="2618"/>
        <v>7.1538973420209705E-5</v>
      </c>
      <c r="AI2214" s="48">
        <f>AE2214+AC2214+SUM($AB$2206:AB2214)</f>
        <v>11.123296024344549</v>
      </c>
      <c r="AJ2214" s="48">
        <f>AE2214+AC2214+SUM($AB$2205:AB2214)-$AI$2206</f>
        <v>9.9547581890744876</v>
      </c>
      <c r="AK2214" s="46"/>
      <c r="AL2214" s="86"/>
      <c r="AM2214" s="41"/>
      <c r="AN2214" s="41"/>
      <c r="AO2214" s="41"/>
      <c r="AP2214" s="41"/>
      <c r="AQ2214"/>
      <c r="AR2214" s="41"/>
      <c r="AT2214" s="41"/>
      <c r="AU2214" s="41"/>
      <c r="AW2214" s="22"/>
      <c r="AX2214" s="22"/>
      <c r="AY2214" s="22"/>
      <c r="AZ2214" s="22"/>
      <c r="BA2214" s="22"/>
      <c r="BB2214" s="22"/>
    </row>
    <row r="2215" spans="4:54" ht="14.4" x14ac:dyDescent="0.3">
      <c r="E2215" s="32">
        <v>40010.445833333331</v>
      </c>
      <c r="F2215" s="21">
        <f t="shared" si="2619"/>
        <v>111.7236111111124</v>
      </c>
      <c r="G2215" s="21">
        <f t="shared" si="2620"/>
        <v>111.7236111111124</v>
      </c>
      <c r="H2215" s="21"/>
      <c r="I2215" s="50">
        <v>1037</v>
      </c>
      <c r="J2215" s="21">
        <v>16839.2</v>
      </c>
      <c r="K2215" s="21">
        <v>41.25</v>
      </c>
      <c r="L2215" s="21">
        <v>275</v>
      </c>
      <c r="M2215" s="124">
        <v>6.42</v>
      </c>
      <c r="N2215" s="40"/>
      <c r="O2215" s="40"/>
      <c r="P2215" s="40"/>
      <c r="R2215" s="22"/>
      <c r="S2215" s="22"/>
      <c r="T2215" s="22"/>
      <c r="U2215" s="52">
        <f t="shared" si="2609"/>
        <v>1.487292922200097E-4</v>
      </c>
      <c r="V2215" s="52">
        <f t="shared" si="2610"/>
        <v>2.0366033839634902E-2</v>
      </c>
      <c r="W2215" s="52">
        <f t="shared" si="2611"/>
        <v>1.0396159167753225E-4</v>
      </c>
      <c r="X2215" s="247">
        <f>W2215+V2215+SUM($U$2206:U2215)</f>
        <v>2.127367444309038E-2</v>
      </c>
      <c r="Y2215" s="104">
        <f>W2215+V2215+SUM($U$2206:U2215)-$X$2206</f>
        <v>1.9119330114401294E-2</v>
      </c>
      <c r="Z2215" s="42"/>
      <c r="AA2215" s="1">
        <f t="shared" si="2621"/>
        <v>1.3757912625056998E-4</v>
      </c>
      <c r="AB2215" s="41">
        <f t="shared" si="2612"/>
        <v>6.0714722364877266E-2</v>
      </c>
      <c r="AC2215" s="48">
        <f t="shared" si="2613"/>
        <v>8.3138840492698218</v>
      </c>
      <c r="AD2215" s="48">
        <f t="shared" si="2614"/>
        <v>1.2587503001948008</v>
      </c>
      <c r="AE2215" s="48">
        <f t="shared" si="2615"/>
        <v>2.2502620899633738</v>
      </c>
      <c r="AF2215" s="48">
        <f t="shared" si="2616"/>
        <v>1.2587503001948006</v>
      </c>
      <c r="AG2215" s="238">
        <f t="shared" si="2617"/>
        <v>0.99144147345517042</v>
      </c>
      <c r="AH2215" s="48">
        <f t="shared" si="2618"/>
        <v>7.0316313402848184E-5</v>
      </c>
      <c r="AI2215" s="48">
        <f>AE2215+AC2215+SUM($AB$2206:AB2215)</f>
        <v>11.000321379663044</v>
      </c>
      <c r="AJ2215" s="48">
        <f>AE2215+AC2215+SUM($AB$2205:AB2215)-$AI$2206</f>
        <v>9.831783544392982</v>
      </c>
      <c r="AK2215" s="46"/>
      <c r="AL2215" s="86"/>
      <c r="AM2215" s="41"/>
      <c r="AN2215" s="41"/>
      <c r="AO2215" s="41"/>
      <c r="AP2215" s="41"/>
      <c r="AQ2215"/>
      <c r="AR2215" s="41"/>
      <c r="AT2215" s="41"/>
      <c r="AU2215" s="41"/>
      <c r="AW2215" s="22"/>
      <c r="AX2215" s="22"/>
      <c r="AY2215" s="22"/>
      <c r="AZ2215" s="22"/>
      <c r="BA2215" s="22"/>
      <c r="BB2215" s="22"/>
    </row>
    <row r="2216" spans="4:54" ht="14.4" x14ac:dyDescent="0.3">
      <c r="E2216" s="32">
        <v>40021.558333333334</v>
      </c>
      <c r="F2216" s="21">
        <f t="shared" si="2619"/>
        <v>122.83611111111531</v>
      </c>
      <c r="G2216" s="21">
        <f t="shared" si="2620"/>
        <v>122.83611111111531</v>
      </c>
      <c r="H2216" s="21"/>
      <c r="I2216" s="50">
        <v>1037</v>
      </c>
      <c r="J2216" s="21">
        <v>17432.599999999999</v>
      </c>
      <c r="K2216" s="21">
        <v>44.86</v>
      </c>
      <c r="L2216" s="21">
        <v>300</v>
      </c>
      <c r="M2216" s="124">
        <v>6.42</v>
      </c>
      <c r="N2216" s="40"/>
      <c r="O2216" s="40"/>
      <c r="P2216" s="40"/>
      <c r="R2216" s="22"/>
      <c r="S2216" s="22"/>
      <c r="T2216" s="22"/>
      <c r="U2216" s="52">
        <f t="shared" si="2609"/>
        <v>1.6174535876338508E-4</v>
      </c>
      <c r="V2216" s="52">
        <f t="shared" si="2610"/>
        <v>2.2148370376873255E-2</v>
      </c>
      <c r="W2216" s="52">
        <f t="shared" si="2611"/>
        <v>1.1305980612494783E-4</v>
      </c>
      <c r="X2216" s="247">
        <f>W2216+V2216+SUM($U$2206:U2216)</f>
        <v>2.3226854553539532E-2</v>
      </c>
      <c r="Y2216" s="104">
        <f>W2216+V2216+SUM($U$2206:U2216)-$X$2206</f>
        <v>2.1072510224850446E-2</v>
      </c>
      <c r="Z2216" s="42"/>
      <c r="AA2216" s="1">
        <f t="shared" si="2621"/>
        <v>1.4875123844667706E-4</v>
      </c>
      <c r="AB2216" s="41">
        <f t="shared" si="2612"/>
        <v>6.2854260837685832E-2</v>
      </c>
      <c r="AC2216" s="48">
        <f t="shared" si="2613"/>
        <v>8.6068587033410768</v>
      </c>
      <c r="AD2216" s="48">
        <f t="shared" si="2614"/>
        <v>1.3031076585096608</v>
      </c>
      <c r="AE2216" s="48">
        <f t="shared" si="2615"/>
        <v>2.3295595342709574</v>
      </c>
      <c r="AF2216" s="48">
        <f t="shared" si="2616"/>
        <v>1.3031076585096606</v>
      </c>
      <c r="AG2216" s="238">
        <f t="shared" si="2617"/>
        <v>1.026379081556998</v>
      </c>
      <c r="AH2216" s="48">
        <f t="shared" si="2618"/>
        <v>7.2794204298689424E-5</v>
      </c>
      <c r="AI2216" s="48">
        <f>AE2216+AC2216+SUM($AB$2206:AB2216)</f>
        <v>11.435447738879569</v>
      </c>
      <c r="AJ2216" s="48">
        <f>AE2216+AC2216+SUM($AB$2205:AB2216)-$AI$2206</f>
        <v>10.266909903609507</v>
      </c>
      <c r="AK2216" s="46"/>
      <c r="AL2216" s="86"/>
      <c r="AM2216" s="41"/>
      <c r="AN2216" s="41"/>
      <c r="AO2216" s="41"/>
      <c r="AP2216" s="41"/>
      <c r="AQ2216"/>
      <c r="AR2216" s="41"/>
      <c r="AT2216" s="41"/>
      <c r="AU2216" s="41"/>
      <c r="AW2216" s="22"/>
      <c r="AX2216" s="22"/>
      <c r="AY2216" s="22"/>
      <c r="AZ2216" s="22"/>
      <c r="BA2216" s="22"/>
      <c r="BB2216" s="22"/>
    </row>
    <row r="2217" spans="4:54" ht="14.4" x14ac:dyDescent="0.3">
      <c r="E2217" s="32">
        <v>40035.658333333333</v>
      </c>
      <c r="F2217" s="21">
        <f t="shared" si="2619"/>
        <v>136.93611111111386</v>
      </c>
      <c r="G2217" s="21">
        <f t="shared" si="2620"/>
        <v>136.93611111111386</v>
      </c>
      <c r="H2217" s="21"/>
      <c r="I2217" s="50">
        <v>1037</v>
      </c>
      <c r="J2217" s="21">
        <v>17614.5</v>
      </c>
      <c r="K2217" s="21">
        <v>53.34</v>
      </c>
      <c r="L2217" s="21">
        <v>500</v>
      </c>
      <c r="M2217" s="124">
        <v>6.42</v>
      </c>
      <c r="N2217" s="40"/>
      <c r="O2217" s="40"/>
      <c r="P2217" s="40"/>
      <c r="R2217" s="22"/>
      <c r="S2217" s="22"/>
      <c r="T2217" s="22"/>
      <c r="U2217" s="52">
        <f t="shared" si="2609"/>
        <v>1.9232049568521981E-4</v>
      </c>
      <c r="V2217" s="52">
        <f t="shared" si="2610"/>
        <v>2.6335133212269719E-2</v>
      </c>
      <c r="W2217" s="52">
        <f t="shared" si="2611"/>
        <v>1.3443178909283807E-4</v>
      </c>
      <c r="X2217" s="247">
        <f>W2217+V2217+SUM($U$2206:U2217)</f>
        <v>2.7627309867589104E-2</v>
      </c>
      <c r="Y2217" s="104">
        <f>W2217+V2217+SUM($U$2206:U2217)-$X$2206</f>
        <v>2.5472965538900019E-2</v>
      </c>
      <c r="Z2217" s="42"/>
      <c r="AA2217" s="1">
        <f t="shared" si="2621"/>
        <v>1.8808913597843875E-4</v>
      </c>
      <c r="AB2217" s="41">
        <f t="shared" si="2612"/>
        <v>6.3510111946893585E-2</v>
      </c>
      <c r="AC2217" s="48">
        <f t="shared" si="2613"/>
        <v>8.6966667410484604</v>
      </c>
      <c r="AD2217" s="48">
        <f t="shared" si="2614"/>
        <v>1.3167049006355005</v>
      </c>
      <c r="AE2217" s="48">
        <f t="shared" si="2615"/>
        <v>2.3538672611323483</v>
      </c>
      <c r="AF2217" s="48">
        <f t="shared" si="2616"/>
        <v>1.3167049006354998</v>
      </c>
      <c r="AG2217" s="238">
        <f t="shared" si="2617"/>
        <v>1.0370888067233655</v>
      </c>
      <c r="AH2217" s="48">
        <f t="shared" si="2618"/>
        <v>7.3553773482972406E-5</v>
      </c>
      <c r="AI2217" s="48">
        <f>AE2217+AC2217+SUM($AB$2206:AB2217)</f>
        <v>11.613073615395237</v>
      </c>
      <c r="AJ2217" s="48">
        <f>AE2217+AC2217+SUM($AB$2205:AB2217)-$AI$2206</f>
        <v>10.444535780125175</v>
      </c>
      <c r="AK2217" s="46"/>
      <c r="AL2217" s="86"/>
      <c r="AM2217" s="41"/>
      <c r="AN2217" s="41"/>
      <c r="AO2217" s="41"/>
      <c r="AP2217" s="41"/>
      <c r="AQ2217"/>
      <c r="AR2217" s="41"/>
      <c r="AT2217" s="41"/>
      <c r="AU2217" s="41"/>
      <c r="AW2217" s="22"/>
      <c r="AX2217" s="22"/>
      <c r="AY2217" s="22"/>
      <c r="AZ2217" s="22"/>
      <c r="BA2217" s="22"/>
      <c r="BB2217" s="22"/>
    </row>
    <row r="2218" spans="4:54" ht="14.4" x14ac:dyDescent="0.3">
      <c r="E2218" s="32">
        <v>40049.642361111109</v>
      </c>
      <c r="F2218" s="21">
        <f t="shared" si="2619"/>
        <v>150.92013888889051</v>
      </c>
      <c r="G2218" s="21">
        <f t="shared" si="2620"/>
        <v>150.92013888889051</v>
      </c>
      <c r="H2218" s="21"/>
      <c r="I2218" s="50">
        <v>1037</v>
      </c>
      <c r="J2218" s="21">
        <v>17926</v>
      </c>
      <c r="K2218" s="21">
        <v>69.2</v>
      </c>
      <c r="L2218" s="21">
        <v>782</v>
      </c>
      <c r="M2218" s="124">
        <v>6.42</v>
      </c>
      <c r="U2218" s="52">
        <f t="shared" si="2609"/>
        <v>2.4950465506968898E-4</v>
      </c>
      <c r="V2218" s="52">
        <f t="shared" si="2610"/>
        <v>3.4165564647339046E-2</v>
      </c>
      <c r="W2218" s="52">
        <f t="shared" si="2611"/>
        <v>1.7440344591721776E-4</v>
      </c>
      <c r="X2218" s="247">
        <f>W2218+V2218+SUM($U$2206:U2218)</f>
        <v>3.5747217614552497E-2</v>
      </c>
      <c r="Y2218" s="104">
        <f>W2218+V2218+SUM($U$2206:U2218)-$X$2206</f>
        <v>3.3592873285863412E-2</v>
      </c>
      <c r="Z2218" s="42"/>
      <c r="AA2218" s="1">
        <f t="shared" si="2621"/>
        <v>3.6693657916604346E-4</v>
      </c>
      <c r="AB2218" s="41">
        <f t="shared" si="2612"/>
        <v>6.4633243450567118E-2</v>
      </c>
      <c r="AC2218" s="48">
        <f t="shared" si="2613"/>
        <v>8.8504611541647353</v>
      </c>
      <c r="AD2218" s="48">
        <f t="shared" si="2614"/>
        <v>1.3399898974590243</v>
      </c>
      <c r="AE2218" s="48">
        <f t="shared" si="2615"/>
        <v>2.3954937422611189</v>
      </c>
      <c r="AF2218" s="48">
        <f t="shared" si="2616"/>
        <v>1.3399898974590236</v>
      </c>
      <c r="AG2218" s="238">
        <f t="shared" si="2617"/>
        <v>1.0554289902820433</v>
      </c>
      <c r="AH2218" s="48">
        <f t="shared" si="2618"/>
        <v>7.4854520051989183E-5</v>
      </c>
      <c r="AI2218" s="48">
        <f>AE2218+AC2218+SUM($AB$2206:AB2218)</f>
        <v>11.873127753090849</v>
      </c>
      <c r="AJ2218" s="48">
        <f>AE2218+AC2218+SUM($AB$2205:AB2218)-$AI$2206</f>
        <v>10.704589917820787</v>
      </c>
      <c r="AK2218" s="46"/>
      <c r="AL2218" s="86"/>
      <c r="AM2218" s="41"/>
      <c r="AN2218" s="41"/>
      <c r="AO2218" s="41"/>
      <c r="AP2218" s="41"/>
      <c r="AQ2218"/>
      <c r="AR2218" s="41"/>
      <c r="AT2218" s="41"/>
      <c r="AU2218" s="41"/>
    </row>
    <row r="2219" spans="4:54" ht="14.4" x14ac:dyDescent="0.3">
      <c r="E2219" s="32">
        <v>40063.555555555555</v>
      </c>
      <c r="F2219" s="21">
        <f t="shared" si="2619"/>
        <v>164.83333333333576</v>
      </c>
      <c r="G2219" s="21">
        <f t="shared" si="2620"/>
        <v>164.83333333333576</v>
      </c>
      <c r="H2219" s="21"/>
      <c r="I2219" s="50">
        <v>1037</v>
      </c>
      <c r="J2219" s="21">
        <v>17911.3</v>
      </c>
      <c r="K2219" s="21">
        <v>81.19</v>
      </c>
      <c r="L2219" s="21">
        <v>1079</v>
      </c>
      <c r="M2219" s="124">
        <v>6.42</v>
      </c>
      <c r="U2219" s="52">
        <f t="shared" si="2609"/>
        <v>2.9273530267497181E-4</v>
      </c>
      <c r="V2219" s="52">
        <f t="shared" si="2610"/>
        <v>4.0085291816726251E-2</v>
      </c>
      <c r="W2219" s="52">
        <f t="shared" si="2611"/>
        <v>2.0462161523148714E-4</v>
      </c>
      <c r="X2219" s="247">
        <f>W2219+V2219+SUM($U$2206:U2219)</f>
        <v>4.1989898255928949E-2</v>
      </c>
      <c r="Y2219" s="104">
        <f>W2219+V2219+SUM($U$2206:U2219)-$X$2206</f>
        <v>3.9835553927239864E-2</v>
      </c>
      <c r="Z2219" s="42"/>
      <c r="AA2219" s="1">
        <f t="shared" si="2621"/>
        <v>4.6003959040950636E-4</v>
      </c>
      <c r="AB2219" s="41">
        <f t="shared" si="2612"/>
        <v>6.4580241739157801E-2</v>
      </c>
      <c r="AC2219" s="48">
        <f t="shared" si="2613"/>
        <v>8.8432034402873363</v>
      </c>
      <c r="AD2219" s="48">
        <f t="shared" si="2614"/>
        <v>1.3388910549122959</v>
      </c>
      <c r="AE2219" s="48">
        <f t="shared" si="2615"/>
        <v>2.3935293465224587</v>
      </c>
      <c r="AF2219" s="48">
        <f t="shared" si="2616"/>
        <v>1.3388910549122961</v>
      </c>
      <c r="AG2219" s="238">
        <f t="shared" si="2617"/>
        <v>1.0545634984736565</v>
      </c>
      <c r="AH2219" s="48">
        <f t="shared" si="2618"/>
        <v>7.4793136506035615E-5</v>
      </c>
      <c r="AI2219" s="48">
        <f>AE2219+AC2219+SUM($AB$2206:AB2219)</f>
        <v>11.928485885213949</v>
      </c>
      <c r="AJ2219" s="48">
        <f>AE2219+AC2219+SUM($AB$2205:AB2219)-$AI$2206</f>
        <v>10.759948049943887</v>
      </c>
      <c r="AK2219" s="46"/>
      <c r="AL2219" s="86"/>
      <c r="AM2219" s="41"/>
      <c r="AN2219" s="41"/>
      <c r="AO2219" s="41"/>
      <c r="AP2219" s="41"/>
      <c r="AQ2219"/>
      <c r="AR2219" s="41"/>
      <c r="AT2219" s="41"/>
      <c r="AU2219" s="41"/>
    </row>
    <row r="2220" spans="4:54" ht="14.4" x14ac:dyDescent="0.3">
      <c r="D2220" s="22"/>
      <c r="E2220" s="32">
        <v>40077.532638888886</v>
      </c>
      <c r="F2220" s="21">
        <f t="shared" si="2619"/>
        <v>178.81041666666715</v>
      </c>
      <c r="G2220" s="21">
        <f t="shared" si="2620"/>
        <v>178.81041666666715</v>
      </c>
      <c r="H2220" s="21"/>
      <c r="I2220" s="50">
        <v>1037</v>
      </c>
      <c r="J2220" s="21">
        <v>17603.599999999999</v>
      </c>
      <c r="K2220" s="21">
        <v>93.75</v>
      </c>
      <c r="L2220" s="21">
        <v>1428</v>
      </c>
      <c r="M2220" s="124">
        <v>6.42</v>
      </c>
      <c r="U2220" s="52">
        <f t="shared" si="2609"/>
        <v>3.3802111868184022E-4</v>
      </c>
      <c r="V2220" s="52">
        <f t="shared" si="2610"/>
        <v>4.6286440544624781E-2</v>
      </c>
      <c r="W2220" s="52">
        <f t="shared" si="2611"/>
        <v>2.3627634472166419E-4</v>
      </c>
      <c r="X2220" s="247">
        <f>W2220+V2220+SUM($U$2206:U2220)</f>
        <v>4.8560722831999491E-2</v>
      </c>
      <c r="Y2220" s="104">
        <f>W2220+V2220+SUM($U$2206:U2220)-$X$2206</f>
        <v>4.6406378503310405E-2</v>
      </c>
      <c r="Z2220" s="90">
        <f>(0.05-Y2220)/((Y2221-Y2220)/(G2221-G2220))+G2220</f>
        <v>183.84196481731593</v>
      </c>
      <c r="AA2220" s="1">
        <f t="shared" si="2621"/>
        <v>4.9482079246812669E-4</v>
      </c>
      <c r="AB2220" s="41">
        <f t="shared" si="2612"/>
        <v>6.3470811358161502E-2</v>
      </c>
      <c r="AC2220" s="48">
        <f t="shared" si="2613"/>
        <v>8.6912851708944725</v>
      </c>
      <c r="AD2220" s="48">
        <f t="shared" si="2614"/>
        <v>1.3158901126246612</v>
      </c>
      <c r="AE2220" s="48">
        <f t="shared" si="2615"/>
        <v>2.3524106683737496</v>
      </c>
      <c r="AF2220" s="48">
        <f t="shared" si="2616"/>
        <v>1.3158901126246609</v>
      </c>
      <c r="AG2220" s="238">
        <f t="shared" si="2617"/>
        <v>1.0364470474912963</v>
      </c>
      <c r="AH2220" s="48">
        <f t="shared" si="2618"/>
        <v>7.3508257792435404E-5</v>
      </c>
      <c r="AI2220" s="48">
        <f>AE2220+AC2220+SUM($AB$2206:AB2220)</f>
        <v>11.798919749030537</v>
      </c>
      <c r="AJ2220" s="48">
        <f>AE2220+AC2220+SUM($AB$2205:AB2220)-$AI$2206</f>
        <v>10.630381913760475</v>
      </c>
      <c r="AK2220" s="46"/>
      <c r="AL2220" s="86"/>
      <c r="AM2220" s="41"/>
      <c r="AN2220" s="41"/>
      <c r="AO2220" s="41"/>
      <c r="AP2220" s="41"/>
      <c r="AQ2220"/>
      <c r="AR2220" s="41"/>
      <c r="AT2220" s="41"/>
      <c r="AU2220" s="41"/>
    </row>
    <row r="2221" spans="4:54" ht="14.4" x14ac:dyDescent="0.3">
      <c r="D2221" s="22"/>
      <c r="E2221" s="32">
        <v>40091.527083333334</v>
      </c>
      <c r="F2221" s="21">
        <f t="shared" si="2619"/>
        <v>192.80486111111531</v>
      </c>
      <c r="G2221" s="21">
        <f t="shared" si="2620"/>
        <v>192.80486111111531</v>
      </c>
      <c r="H2221" s="21"/>
      <c r="I2221" s="50">
        <v>1037</v>
      </c>
      <c r="J2221" s="21">
        <v>18657.3</v>
      </c>
      <c r="K2221" s="21">
        <v>113.07</v>
      </c>
      <c r="L2221" s="21">
        <v>1734</v>
      </c>
      <c r="M2221" s="124">
        <v>6.42</v>
      </c>
      <c r="U2221" s="52">
        <f t="shared" si="2609"/>
        <v>4.076805108197938E-4</v>
      </c>
      <c r="V2221" s="52">
        <f t="shared" si="2610"/>
        <v>5.5825150212061053E-2</v>
      </c>
      <c r="W2221" s="52">
        <f t="shared" si="2611"/>
        <v>2.8496817384190482E-4</v>
      </c>
      <c r="X2221" s="247">
        <f>W2221+V2221+SUM($U$2206:U2221)</f>
        <v>5.8555804839375801E-2</v>
      </c>
      <c r="Y2221" s="104">
        <f>W2221+V2221+SUM($U$2206:U2221)-$X$2206</f>
        <v>5.6401460510686716E-2</v>
      </c>
      <c r="Z2221" s="42"/>
      <c r="AA2221" s="1">
        <f t="shared" si="2621"/>
        <v>5.371744267476025E-4</v>
      </c>
      <c r="AB2221" s="41">
        <f t="shared" si="2612"/>
        <v>6.7269988454215432E-2</v>
      </c>
      <c r="AC2221" s="48">
        <f t="shared" si="2613"/>
        <v>9.2115200765144323</v>
      </c>
      <c r="AD2221" s="48">
        <f t="shared" si="2614"/>
        <v>1.3946554453789051</v>
      </c>
      <c r="AE2221" s="48">
        <f t="shared" si="2615"/>
        <v>2.4932190894504282</v>
      </c>
      <c r="AF2221" s="48">
        <f t="shared" si="2616"/>
        <v>1.3946554453789046</v>
      </c>
      <c r="AG2221" s="238">
        <f t="shared" si="2617"/>
        <v>1.0984857358244542</v>
      </c>
      <c r="AH2221" s="48">
        <f t="shared" si="2618"/>
        <v>7.7908247069395176E-5</v>
      </c>
      <c r="AI2221" s="48">
        <f>AE2221+AC2221+SUM($AB$2206:AB2221)</f>
        <v>12.527233064181388</v>
      </c>
      <c r="AJ2221" s="48">
        <f>AE2221+AC2221+SUM($AB$2205:AB2221)-$AI$2206</f>
        <v>11.358695228911326</v>
      </c>
      <c r="AK2221" s="46"/>
      <c r="AL2221" s="86"/>
      <c r="AM2221" s="41"/>
      <c r="AN2221" s="41"/>
      <c r="AO2221" s="41"/>
      <c r="AP2221" s="41"/>
      <c r="AQ2221"/>
      <c r="AR2221" s="41"/>
      <c r="AT2221" s="41"/>
      <c r="AU2221" s="41"/>
    </row>
    <row r="2222" spans="4:54" ht="14.4" x14ac:dyDescent="0.3">
      <c r="D2222" s="22"/>
      <c r="E2222" s="32">
        <v>40105.633333333331</v>
      </c>
      <c r="F2222" s="21">
        <f t="shared" si="2619"/>
        <v>206.9111111111124</v>
      </c>
      <c r="G2222" s="21">
        <f t="shared" si="2620"/>
        <v>206.9111111111124</v>
      </c>
      <c r="H2222" s="21"/>
      <c r="I2222" s="50">
        <v>1037</v>
      </c>
      <c r="J2222" s="21">
        <v>18378</v>
      </c>
      <c r="K2222" s="21">
        <v>134.96</v>
      </c>
      <c r="L2222" s="21">
        <v>2059</v>
      </c>
      <c r="M2222" s="124">
        <v>6.42</v>
      </c>
      <c r="U2222" s="52">
        <f t="shared" si="2609"/>
        <v>4.8660618855787894E-4</v>
      </c>
      <c r="V2222" s="52">
        <f t="shared" si="2610"/>
        <v>6.6632725502960649E-2</v>
      </c>
      <c r="W2222" s="52">
        <f t="shared" si="2611"/>
        <v>3.4013712515878195E-4</v>
      </c>
      <c r="X2222" s="247">
        <f>W2222+V2222+SUM($U$2206:U2222)</f>
        <v>6.9905155270150149E-2</v>
      </c>
      <c r="Y2222" s="104">
        <f>W2222+V2222+SUM($U$2206:U2222)-$X$2206</f>
        <v>6.7750810941461057E-2</v>
      </c>
      <c r="Z2222" s="42"/>
      <c r="AA2222" s="1">
        <f t="shared" si="2621"/>
        <v>6.6863376198612022E-4</v>
      </c>
      <c r="AB2222" s="41">
        <f t="shared" si="2612"/>
        <v>6.62629559374385E-2</v>
      </c>
      <c r="AC2222" s="48">
        <f t="shared" si="2613"/>
        <v>9.0736235128438842</v>
      </c>
      <c r="AD2222" s="48">
        <f t="shared" si="2614"/>
        <v>1.3737774369910716</v>
      </c>
      <c r="AE2222" s="48">
        <f t="shared" si="2615"/>
        <v>2.4558955704158674</v>
      </c>
      <c r="AF2222" s="48">
        <f t="shared" si="2616"/>
        <v>1.3737774369910709</v>
      </c>
      <c r="AG2222" s="238">
        <f t="shared" si="2617"/>
        <v>1.0820413914651004</v>
      </c>
      <c r="AH2222" s="48">
        <f t="shared" si="2618"/>
        <v>7.6741959696276769E-5</v>
      </c>
      <c r="AI2222" s="48">
        <f>AE2222+AC2222+SUM($AB$2206:AB2222)</f>
        <v>12.418275937413719</v>
      </c>
      <c r="AJ2222" s="48">
        <f>AE2222+AC2222+SUM($AB$2205:AB2222)-$AI$2206</f>
        <v>11.249738102143658</v>
      </c>
      <c r="AK2222" s="46"/>
      <c r="AL2222" s="86"/>
      <c r="AM2222" s="41"/>
      <c r="AN2222" s="41"/>
      <c r="AO2222" s="41"/>
      <c r="AP2222" s="41"/>
      <c r="AQ2222"/>
      <c r="AR2222" s="41"/>
      <c r="AT2222" s="41"/>
      <c r="AU2222" s="41"/>
    </row>
    <row r="2223" spans="4:54" ht="14.4" x14ac:dyDescent="0.3">
      <c r="D2223" s="22"/>
      <c r="E2223" s="32">
        <v>40119.532638888886</v>
      </c>
      <c r="F2223" s="21">
        <f t="shared" si="2619"/>
        <v>220.81041666666715</v>
      </c>
      <c r="G2223" s="21">
        <f t="shared" si="2620"/>
        <v>220.81041666666715</v>
      </c>
      <c r="H2223" s="21"/>
      <c r="I2223" s="50">
        <v>1037</v>
      </c>
      <c r="J2223" s="21">
        <v>18629.099999999999</v>
      </c>
      <c r="K2223" s="21">
        <v>164.07</v>
      </c>
      <c r="L2223" s="21">
        <v>2363</v>
      </c>
      <c r="M2223" s="124">
        <v>6.42</v>
      </c>
      <c r="U2223" s="52">
        <f t="shared" si="2609"/>
        <v>5.9156399938271496E-4</v>
      </c>
      <c r="V2223" s="52">
        <f t="shared" si="2610"/>
        <v>8.1004973868336938E-2</v>
      </c>
      <c r="W2223" s="52">
        <f t="shared" si="2611"/>
        <v>4.1350250537049014E-4</v>
      </c>
      <c r="X2223" s="247">
        <f>W2223+V2223+SUM($U$2206:U2223)</f>
        <v>8.4942333015120872E-2</v>
      </c>
      <c r="Y2223" s="104">
        <f>W2223+V2223+SUM($U$2206:U2223)-$X$2206</f>
        <v>8.2787988686431779E-2</v>
      </c>
      <c r="Z2223" s="42"/>
      <c r="AA2223" s="1">
        <f t="shared" si="2621"/>
        <v>8.5985351526612192E-4</v>
      </c>
      <c r="AB2223" s="41">
        <f t="shared" si="2612"/>
        <v>6.716831170171593E-2</v>
      </c>
      <c r="AC2223" s="48">
        <f t="shared" si="2613"/>
        <v>9.197597115198608</v>
      </c>
      <c r="AD2223" s="48">
        <f t="shared" si="2614"/>
        <v>1.3925474617178346</v>
      </c>
      <c r="AE2223" s="48">
        <f t="shared" si="2615"/>
        <v>2.489450656808915</v>
      </c>
      <c r="AF2223" s="48">
        <f t="shared" si="2616"/>
        <v>1.3925474617178344</v>
      </c>
      <c r="AG2223" s="238">
        <f t="shared" si="2617"/>
        <v>1.0968254046002015</v>
      </c>
      <c r="AH2223" s="48">
        <f t="shared" si="2618"/>
        <v>7.7790490879198481E-5</v>
      </c>
      <c r="AI2223" s="48">
        <f>AE2223+AC2223+SUM($AB$2206:AB2223)</f>
        <v>12.642972937863206</v>
      </c>
      <c r="AJ2223" s="48">
        <f>AE2223+AC2223+SUM($AB$2205:AB2223)-$AI$2206</f>
        <v>11.474435102593144</v>
      </c>
      <c r="AK2223" s="46"/>
      <c r="AL2223" s="86"/>
      <c r="AM2223" s="41"/>
      <c r="AN2223" s="41"/>
      <c r="AO2223" s="41"/>
      <c r="AP2223" s="41"/>
      <c r="AQ2223"/>
      <c r="AR2223" s="41"/>
      <c r="AT2223" s="41"/>
      <c r="AU2223" s="41"/>
    </row>
    <row r="2224" spans="4:54" ht="14.4" x14ac:dyDescent="0.3">
      <c r="D2224" s="90"/>
      <c r="E2224" s="32">
        <v>40161.613194444442</v>
      </c>
      <c r="F2224" s="21">
        <f t="shared" si="2619"/>
        <v>262.89097222222335</v>
      </c>
      <c r="G2224" s="21">
        <f t="shared" si="2620"/>
        <v>262.89097222222335</v>
      </c>
      <c r="H2224" s="21"/>
      <c r="I2224" s="50">
        <v>1037</v>
      </c>
      <c r="J2224" s="21">
        <v>18100</v>
      </c>
      <c r="K2224" s="21">
        <v>335.21</v>
      </c>
      <c r="L2224" s="21">
        <v>2599</v>
      </c>
      <c r="M2224" s="124">
        <v>6.42</v>
      </c>
      <c r="U2224" s="52">
        <f t="shared" si="2609"/>
        <v>1.2086192980622897E-3</v>
      </c>
      <c r="V2224" s="52">
        <f t="shared" si="2610"/>
        <v>0.16550056250627918</v>
      </c>
      <c r="W2224" s="52">
        <f t="shared" si="2611"/>
        <v>8.4482339748425674E-4</v>
      </c>
      <c r="X2224" s="247">
        <f>W2224+V2224+SUM($U$2206:U2224)</f>
        <v>0.17107786184323917</v>
      </c>
      <c r="Y2224" s="104">
        <f>W2224+V2224+SUM($U$2206:U2224)-$X$2206</f>
        <v>0.16892351751455009</v>
      </c>
      <c r="Z2224" s="42"/>
      <c r="AA2224" s="1">
        <f t="shared" si="2621"/>
        <v>1.6630997832266738E-3</v>
      </c>
      <c r="AB2224" s="41">
        <f t="shared" si="2612"/>
        <v>6.5260610646840619E-2</v>
      </c>
      <c r="AC2224" s="48">
        <f t="shared" si="2613"/>
        <v>8.9363687878155567</v>
      </c>
      <c r="AD2224" s="48">
        <f t="shared" si="2614"/>
        <v>1.3529966051549893</v>
      </c>
      <c r="AE2224" s="48">
        <f t="shared" si="2615"/>
        <v>2.4187457734534341</v>
      </c>
      <c r="AF2224" s="48">
        <f t="shared" si="2616"/>
        <v>1.3529966051549891</v>
      </c>
      <c r="AG2224" s="238">
        <f t="shared" si="2617"/>
        <v>1.065673587197645</v>
      </c>
      <c r="AH2224" s="48">
        <f t="shared" si="2618"/>
        <v>7.5581100800011411E-5</v>
      </c>
      <c r="AI2224" s="48">
        <f>AE2224+AC2224+SUM($AB$2206:AB2224)</f>
        <v>12.376300337771514</v>
      </c>
      <c r="AJ2224" s="48">
        <f>AE2224+AC2224+SUM($AB$2205:AB2224)-$AI$2206</f>
        <v>11.207762502501453</v>
      </c>
      <c r="AK2224" s="46"/>
      <c r="AL2224" s="86"/>
      <c r="AM2224" s="41"/>
      <c r="AN2224" s="41"/>
      <c r="AO2224" s="41"/>
      <c r="AP2224" s="41"/>
      <c r="AQ2224"/>
      <c r="AR2224" s="41"/>
      <c r="AT2224" s="41"/>
      <c r="AU2224" s="41"/>
    </row>
    <row r="2225" spans="1:213" ht="14.4" x14ac:dyDescent="0.3">
      <c r="D2225" s="33"/>
      <c r="E2225" s="32">
        <v>40189.552777777775</v>
      </c>
      <c r="F2225" s="21">
        <f t="shared" si="2619"/>
        <v>290.8305555555562</v>
      </c>
      <c r="G2225" s="21">
        <f t="shared" si="2620"/>
        <v>290.8305555555562</v>
      </c>
      <c r="H2225" s="21"/>
      <c r="I2225" s="50">
        <v>1037</v>
      </c>
      <c r="J2225" s="21">
        <v>19094.3</v>
      </c>
      <c r="K2225" s="21">
        <v>684.07</v>
      </c>
      <c r="L2225" s="21">
        <v>2823</v>
      </c>
      <c r="M2225" s="124">
        <v>6.42</v>
      </c>
      <c r="U2225" s="52">
        <f t="shared" si="2609"/>
        <v>2.4664544710046553E-3</v>
      </c>
      <c r="V2225" s="52">
        <f t="shared" si="2610"/>
        <v>0.3377404307558558</v>
      </c>
      <c r="W2225" s="52">
        <f t="shared" si="2611"/>
        <v>1.7240486307599878E-3</v>
      </c>
      <c r="X2225" s="247">
        <f>W2225+V2225+SUM($U$2206:U2225)</f>
        <v>0.34666340979709614</v>
      </c>
      <c r="Y2225" s="104">
        <f>W2225+V2225+SUM($U$2206:U2225)-$X$2206</f>
        <v>0.34450906546840704</v>
      </c>
      <c r="Z2225" s="42"/>
      <c r="AA2225" s="1">
        <f t="shared" si="2621"/>
        <v>3.1393284363621533E-3</v>
      </c>
      <c r="AB2225" s="41">
        <f t="shared" si="2612"/>
        <v>6.8845617562097727E-2</v>
      </c>
      <c r="AC2225" s="48">
        <f t="shared" si="2613"/>
        <v>9.4272766047064422</v>
      </c>
      <c r="AD2225" s="48">
        <f t="shared" si="2614"/>
        <v>1.4273217170061276</v>
      </c>
      <c r="AE2225" s="48">
        <f t="shared" si="2615"/>
        <v>2.5516164321575641</v>
      </c>
      <c r="AF2225" s="48">
        <f t="shared" si="2616"/>
        <v>1.4273217170061276</v>
      </c>
      <c r="AG2225" s="238">
        <f t="shared" si="2617"/>
        <v>1.1242149821009944</v>
      </c>
      <c r="AH2225" s="48">
        <f t="shared" si="2618"/>
        <v>7.9733050442301558E-5</v>
      </c>
      <c r="AI2225" s="48">
        <f>AE2225+AC2225+SUM($AB$2206:AB2225)</f>
        <v>13.068924430928629</v>
      </c>
      <c r="AJ2225" s="48">
        <f>AE2225+AC2225+SUM($AB$2205:AB2225)-$AI$2206</f>
        <v>11.900386595658567</v>
      </c>
      <c r="AK2225" s="46"/>
      <c r="AL2225" s="86"/>
      <c r="AM2225" s="41"/>
      <c r="AN2225" s="41"/>
      <c r="AO2225" s="41"/>
      <c r="AP2225" s="41"/>
      <c r="AQ2225"/>
      <c r="AR2225" s="41"/>
      <c r="AT2225" s="41"/>
      <c r="AU2225" s="41"/>
    </row>
    <row r="2226" spans="1:213" ht="14.4" x14ac:dyDescent="0.3">
      <c r="D2226" s="22"/>
      <c r="E2226" s="32">
        <v>40204.410416666666</v>
      </c>
      <c r="F2226" s="21">
        <f t="shared" si="2619"/>
        <v>305.68819444444671</v>
      </c>
      <c r="G2226" s="21">
        <f t="shared" si="2620"/>
        <v>305.68819444444671</v>
      </c>
      <c r="H2226" s="21"/>
      <c r="I2226" s="50">
        <v>1037</v>
      </c>
      <c r="J2226" s="21">
        <v>19863</v>
      </c>
      <c r="K2226" s="21">
        <v>1055</v>
      </c>
      <c r="L2226" s="98">
        <v>3038</v>
      </c>
      <c r="M2226" s="124">
        <v>6.42</v>
      </c>
      <c r="U2226" s="52">
        <f t="shared" si="2609"/>
        <v>3.8038643222329748E-3</v>
      </c>
      <c r="V2226" s="52">
        <f t="shared" si="2610"/>
        <v>0.52087674426217756</v>
      </c>
      <c r="W2226" s="52">
        <f t="shared" si="2611"/>
        <v>2.6588964659344616E-3</v>
      </c>
      <c r="X2226" s="247">
        <f>W2226+V2226+SUM($U$2206:U2226)</f>
        <v>0.53453843546082536</v>
      </c>
      <c r="Y2226" s="104">
        <f>W2226+V2226+SUM($U$2206:U2226)-$X$2206</f>
        <v>0.53238409113213625</v>
      </c>
      <c r="Z2226" s="42"/>
      <c r="AA2226" s="1">
        <f t="shared" si="2621"/>
        <v>4.9885914314416633E-3</v>
      </c>
      <c r="AB2226" s="41">
        <f t="shared" si="2612"/>
        <v>7.1617210457358846E-2</v>
      </c>
      <c r="AC2226" s="48">
        <f t="shared" si="2613"/>
        <v>9.8068007310707426</v>
      </c>
      <c r="AD2226" s="48">
        <f t="shared" si="2614"/>
        <v>1.4847829595687045</v>
      </c>
      <c r="AE2226" s="48">
        <f t="shared" si="2615"/>
        <v>2.6543396297295883</v>
      </c>
      <c r="AF2226" s="48">
        <f t="shared" si="2616"/>
        <v>1.4847829595687039</v>
      </c>
      <c r="AG2226" s="238">
        <f t="shared" si="2617"/>
        <v>1.1694737272103215</v>
      </c>
      <c r="AH2226" s="48">
        <f t="shared" si="2618"/>
        <v>8.2942950563018021E-5</v>
      </c>
      <c r="AI2226" s="48">
        <f>AE2226+AC2226+SUM($AB$2206:AB2226)</f>
        <v>13.622788965322311</v>
      </c>
      <c r="AJ2226" s="48">
        <f>AE2226+AC2226+SUM($AB$2205:AB2226)-$AI$2206</f>
        <v>12.454251130052249</v>
      </c>
      <c r="AK2226" s="95"/>
      <c r="AL2226" s="161"/>
      <c r="AM2226" s="41"/>
      <c r="AN2226" s="41"/>
      <c r="AO2226" s="41"/>
      <c r="AP2226" s="41"/>
      <c r="AQ2226"/>
      <c r="AR2226" s="41"/>
      <c r="AT2226" s="41"/>
      <c r="AU2226" s="41"/>
    </row>
    <row r="2227" spans="1:213" s="19" customFormat="1" ht="14.4" x14ac:dyDescent="0.3">
      <c r="A2227"/>
      <c r="B2227"/>
      <c r="C2227"/>
      <c r="E2227" s="32">
        <v>40288.666666666664</v>
      </c>
      <c r="F2227" s="21">
        <f t="shared" si="2619"/>
        <v>389.94444444444525</v>
      </c>
      <c r="G2227" s="21">
        <f t="shared" si="2620"/>
        <v>389.94444444444525</v>
      </c>
      <c r="H2227" s="21"/>
      <c r="I2227" s="50">
        <v>1037</v>
      </c>
      <c r="J2227" s="21">
        <v>21777</v>
      </c>
      <c r="K2227" s="21">
        <v>5720</v>
      </c>
      <c r="L2227" s="21">
        <v>68</v>
      </c>
      <c r="M2227" s="124">
        <v>6.42</v>
      </c>
      <c r="N2227" s="22"/>
      <c r="O2227" s="22"/>
      <c r="P2227" s="22"/>
      <c r="Q2227" s="22"/>
      <c r="U2227" s="52">
        <f t="shared" si="2609"/>
        <v>2.0623795187841343E-2</v>
      </c>
      <c r="V2227" s="52">
        <f t="shared" si="2610"/>
        <v>2.8240900257627071</v>
      </c>
      <c r="W2227" s="52">
        <f t="shared" si="2611"/>
        <v>1.4416007379284477E-2</v>
      </c>
      <c r="X2227" s="247">
        <f>W2227+V2227+SUM($U$2206:U2227)</f>
        <v>2.8701326230625464</v>
      </c>
      <c r="Y2227" s="104">
        <f>W2227+V2227+SUM($U$2206:U2227)-$X$2206</f>
        <v>2.8679782787338572</v>
      </c>
      <c r="Z2227" s="42"/>
      <c r="AA2227" s="1">
        <f t="shared" si="2621"/>
        <v>2.2649464351436062E-2</v>
      </c>
      <c r="AB2227" s="41">
        <f t="shared" si="2612"/>
        <v>7.8518249616367303E-2</v>
      </c>
      <c r="AC2227" s="48">
        <f t="shared" si="2613"/>
        <v>10.751784701229802</v>
      </c>
      <c r="AD2227" s="48">
        <f t="shared" si="2614"/>
        <v>1.6278567442243206</v>
      </c>
      <c r="AE2227" s="48">
        <f t="shared" si="2615"/>
        <v>2.9101119728450517</v>
      </c>
      <c r="AF2227" s="48">
        <f t="shared" si="2616"/>
        <v>1.6278567442243204</v>
      </c>
      <c r="AG2227" s="238">
        <f t="shared" si="2617"/>
        <v>1.2821642932819404</v>
      </c>
      <c r="AH2227" s="48">
        <f t="shared" si="2618"/>
        <v>9.0935338791262361E-5</v>
      </c>
      <c r="AI2227" s="48">
        <f>AE2227+AC2227+SUM($AB$2206:AB2227)</f>
        <v>14.902063528213201</v>
      </c>
      <c r="AJ2227" s="48">
        <f>AE2227+AC2227+SUM($AB$2205:AB2227)-$AI$2206</f>
        <v>13.73352569294314</v>
      </c>
      <c r="AK2227" s="46"/>
      <c r="AL2227" s="86"/>
      <c r="AM2227" s="41"/>
      <c r="AN2227" s="41"/>
      <c r="AO2227" s="41"/>
      <c r="AP2227" s="41"/>
      <c r="AQ2227"/>
      <c r="AR2227" s="41"/>
      <c r="AS2227" s="31"/>
      <c r="AT2227" s="41"/>
      <c r="AU2227" s="41"/>
      <c r="AV2227" s="31"/>
      <c r="BC2227" s="1"/>
      <c r="BD2227"/>
      <c r="BE2227"/>
      <c r="BF2227" s="1"/>
      <c r="BG2227"/>
      <c r="BH2227"/>
      <c r="BI2227"/>
      <c r="BJ2227" s="1"/>
      <c r="BK2227" s="1"/>
      <c r="BL2227"/>
      <c r="BM2227" s="1"/>
      <c r="BN2227" s="1"/>
      <c r="BO2227" s="1"/>
      <c r="BP2227" s="1"/>
      <c r="BQ2227" s="1"/>
      <c r="BR2227" s="1"/>
      <c r="BS2227" s="1"/>
      <c r="BT2227" s="22"/>
      <c r="BU2227" s="1"/>
      <c r="BV2227" s="1"/>
      <c r="BW2227" s="1"/>
      <c r="BX2227" s="1"/>
      <c r="BY2227" s="1"/>
      <c r="BZ2227" s="1"/>
      <c r="CA2227" s="1"/>
      <c r="CB2227" s="1"/>
      <c r="CC2227" s="1"/>
      <c r="CD2227" s="1"/>
      <c r="CE2227" s="1"/>
      <c r="CF2227" s="1"/>
      <c r="CG2227" s="1"/>
      <c r="CH2227" s="1"/>
      <c r="CI2227" s="1"/>
      <c r="CJ2227" s="1"/>
      <c r="CK2227" s="1"/>
      <c r="CL2227" s="1"/>
      <c r="CM2227" s="1"/>
      <c r="CN2227" s="1"/>
      <c r="CO2227" s="1"/>
      <c r="CP2227" s="1"/>
      <c r="CQ2227" s="1"/>
      <c r="CR2227" s="1"/>
      <c r="CS2227" s="1"/>
      <c r="CT2227" s="1"/>
      <c r="CU2227" s="1"/>
      <c r="CV2227" s="1"/>
      <c r="CW2227" s="1"/>
      <c r="CX2227" s="1"/>
      <c r="CY2227" s="1"/>
      <c r="CZ2227" s="1"/>
      <c r="DA2227" s="1"/>
      <c r="DB2227" s="1"/>
      <c r="DC2227" s="1"/>
      <c r="DD2227" s="1"/>
      <c r="DE2227" s="1"/>
      <c r="DF2227" s="1"/>
      <c r="DG2227" s="1"/>
      <c r="DH2227" s="1"/>
      <c r="DI2227" s="1"/>
      <c r="DJ2227" s="1"/>
      <c r="DK2227" s="1"/>
      <c r="DL2227" s="1"/>
      <c r="DM2227" s="1"/>
      <c r="DN2227" s="1"/>
      <c r="DO2227" s="1"/>
      <c r="DP2227" s="1"/>
      <c r="DQ2227" s="1"/>
      <c r="DR2227" s="1"/>
      <c r="DS2227" s="1"/>
      <c r="DT2227" s="1"/>
      <c r="DU2227" s="1"/>
      <c r="DV2227" s="1"/>
      <c r="DW2227" s="1"/>
      <c r="DX2227" s="1"/>
      <c r="DY2227" s="1"/>
      <c r="DZ2227" s="1"/>
      <c r="EA2227" s="1"/>
      <c r="EB2227" s="1"/>
      <c r="EC2227" s="1"/>
      <c r="ED2227" s="1"/>
      <c r="EE2227" s="1"/>
      <c r="EF2227" s="1"/>
      <c r="EG2227" s="1"/>
      <c r="EH2227" s="1"/>
      <c r="EI2227" s="1"/>
      <c r="EJ2227" s="1"/>
      <c r="EK2227" s="1"/>
      <c r="EL2227" s="1"/>
      <c r="EM2227" s="1"/>
      <c r="EN2227" s="1"/>
      <c r="EO2227" s="1"/>
      <c r="EP2227" s="1"/>
      <c r="EQ2227" s="1"/>
      <c r="ER2227" s="1"/>
      <c r="ES2227" s="1"/>
      <c r="ET2227" s="1"/>
      <c r="EU2227" s="1"/>
      <c r="EV2227" s="1"/>
      <c r="EW2227" s="1"/>
      <c r="EX2227" s="1"/>
      <c r="EY2227" s="1"/>
      <c r="EZ2227" s="1"/>
      <c r="FA2227" s="1"/>
      <c r="FB2227" s="1"/>
      <c r="FC2227" s="1"/>
      <c r="FD2227" s="1"/>
      <c r="FE2227" s="1"/>
      <c r="FF2227" s="1"/>
      <c r="FG2227" s="1"/>
      <c r="FH2227" s="1"/>
      <c r="FI2227" s="1"/>
      <c r="FJ2227" s="1"/>
      <c r="FK2227" s="1"/>
      <c r="FL2227" s="1"/>
      <c r="FM2227" s="1"/>
      <c r="FN2227" s="1"/>
      <c r="FO2227" s="1"/>
      <c r="FP2227" s="1"/>
      <c r="FQ2227" s="1"/>
      <c r="FR2227" s="1"/>
      <c r="FS2227" s="1"/>
      <c r="FT2227" s="1"/>
      <c r="FU2227" s="1"/>
      <c r="FV2227" s="1"/>
      <c r="FW2227" s="1"/>
      <c r="FX2227" s="1"/>
      <c r="FY2227" s="1"/>
      <c r="FZ2227" s="1"/>
      <c r="GA2227" s="1"/>
      <c r="GB2227" s="1"/>
      <c r="GC2227" s="1"/>
      <c r="GD2227" s="1"/>
      <c r="GE2227" s="1"/>
      <c r="GF2227" s="1"/>
      <c r="GG2227" s="1"/>
      <c r="GH2227" s="1"/>
      <c r="GI2227" s="1"/>
      <c r="GJ2227" s="1"/>
      <c r="GK2227"/>
      <c r="GL2227"/>
      <c r="GM2227"/>
      <c r="GN2227"/>
      <c r="GO2227"/>
      <c r="GP2227"/>
      <c r="GQ2227"/>
      <c r="GR2227"/>
      <c r="GS2227"/>
      <c r="GT2227"/>
      <c r="GU2227"/>
      <c r="GV2227"/>
      <c r="GW2227"/>
      <c r="GX2227"/>
      <c r="GY2227"/>
      <c r="GZ2227"/>
      <c r="HA2227"/>
      <c r="HB2227"/>
      <c r="HC2227"/>
      <c r="HD2227"/>
      <c r="HE2227"/>
    </row>
    <row r="2228" spans="1:213" s="19" customFormat="1" ht="14.4" x14ac:dyDescent="0.3">
      <c r="A2228"/>
      <c r="B2228"/>
      <c r="C2228"/>
      <c r="D2228" s="22"/>
      <c r="E2228" s="32">
        <v>40364.560416666667</v>
      </c>
      <c r="F2228" s="21">
        <f t="shared" si="2619"/>
        <v>465.83819444444816</v>
      </c>
      <c r="G2228" s="21">
        <f t="shared" si="2620"/>
        <v>465.83819444444816</v>
      </c>
      <c r="H2228" s="21"/>
      <c r="I2228" s="50">
        <v>1037</v>
      </c>
      <c r="J2228" s="21">
        <v>23476</v>
      </c>
      <c r="K2228" s="21">
        <v>13503</v>
      </c>
      <c r="L2228" s="21">
        <v>38</v>
      </c>
      <c r="M2228" s="124">
        <v>6.42</v>
      </c>
      <c r="N2228" s="22"/>
      <c r="O2228" s="22"/>
      <c r="P2228" s="22"/>
      <c r="Q2228" s="22"/>
      <c r="U2228" s="52">
        <f t="shared" si="2609"/>
        <v>4.8685857765982804E-2</v>
      </c>
      <c r="V2228" s="52">
        <f t="shared" si="2610"/>
        <v>6.6667286045233967</v>
      </c>
      <c r="W2228" s="52">
        <f t="shared" si="2611"/>
        <v>3.4031354482950742E-2</v>
      </c>
      <c r="X2228" s="247">
        <f>W2228+V2228+SUM($U$2206:U2228)</f>
        <v>6.7810724066928856</v>
      </c>
      <c r="Y2228" s="104">
        <f>W2228+V2228+SUM($U$2206:U2228)-$X$2206</f>
        <v>6.7789180623641965</v>
      </c>
      <c r="Z2228" s="42"/>
      <c r="AA2228" s="1">
        <f t="shared" si="2621"/>
        <v>3.6284370695779208E-2</v>
      </c>
      <c r="AB2228" s="41">
        <f t="shared" si="2612"/>
        <v>8.4644093676532056E-2</v>
      </c>
      <c r="AC2228" s="48">
        <f t="shared" si="2613"/>
        <v>11.590618434406522</v>
      </c>
      <c r="AD2228" s="48">
        <f t="shared" si="2614"/>
        <v>1.7548590222441174</v>
      </c>
      <c r="AE2228" s="48">
        <f t="shared" si="2615"/>
        <v>3.1371533578780566</v>
      </c>
      <c r="AF2228" s="48">
        <f t="shared" si="2616"/>
        <v>1.7548590222441174</v>
      </c>
      <c r="AG2228" s="238">
        <f t="shared" si="2617"/>
        <v>1.3821963056934761</v>
      </c>
      <c r="AH2228" s="48">
        <f t="shared" si="2618"/>
        <v>9.8029940463042437E-5</v>
      </c>
      <c r="AI2228" s="48">
        <f>AE2228+AC2228+SUM($AB$2206:AB2228)</f>
        <v>16.05258274009946</v>
      </c>
      <c r="AJ2228" s="48">
        <f>AE2228+AC2228+SUM($AB$2205:AB2228)-$AI$2206</f>
        <v>14.884044904829398</v>
      </c>
      <c r="AK2228" s="46"/>
      <c r="AL2228" s="86"/>
      <c r="AM2228" s="41"/>
      <c r="AN2228" s="41"/>
      <c r="AO2228" s="41"/>
      <c r="AP2228" s="41"/>
      <c r="AQ2228"/>
      <c r="AR2228" s="41"/>
      <c r="AS2228" s="31"/>
      <c r="AT2228" s="41"/>
      <c r="AU2228" s="41"/>
      <c r="AV2228" s="31"/>
      <c r="BC2228" s="1"/>
      <c r="BD2228"/>
      <c r="BE2228"/>
      <c r="BF2228" s="1"/>
      <c r="BG2228"/>
      <c r="BH2228"/>
      <c r="BI2228"/>
      <c r="BJ2228" s="1"/>
      <c r="BK2228" s="1"/>
      <c r="BL2228"/>
      <c r="BM2228" s="1"/>
      <c r="BN2228" s="1"/>
      <c r="BO2228" s="1"/>
      <c r="BP2228" s="1"/>
      <c r="BQ2228" s="1"/>
      <c r="BR2228" s="1"/>
      <c r="BS2228" s="1"/>
      <c r="BT2228" s="22"/>
      <c r="BU2228" s="1"/>
      <c r="BV2228" s="1"/>
      <c r="BW2228" s="1"/>
      <c r="BX2228" s="1"/>
      <c r="BY2228" s="1"/>
      <c r="BZ2228" s="1"/>
      <c r="CA2228" s="1"/>
      <c r="CB2228" s="1"/>
      <c r="CC2228" s="1"/>
      <c r="CD2228" s="1"/>
      <c r="CE2228" s="1"/>
      <c r="CF2228" s="1"/>
      <c r="CG2228" s="1"/>
      <c r="CH2228" s="1"/>
      <c r="CI2228" s="1"/>
      <c r="CJ2228" s="1"/>
      <c r="CK2228" s="1"/>
      <c r="CL2228" s="1"/>
      <c r="CM2228" s="1"/>
      <c r="CN2228" s="1"/>
      <c r="CO2228" s="1"/>
      <c r="CP2228" s="1"/>
      <c r="CQ2228" s="1"/>
      <c r="CR2228" s="1"/>
      <c r="CS2228" s="1"/>
      <c r="CT2228" s="1"/>
      <c r="CU2228" s="1"/>
      <c r="CV2228" s="1"/>
      <c r="CW2228" s="1"/>
      <c r="CX2228" s="1"/>
      <c r="CY2228" s="1"/>
      <c r="CZ2228" s="1"/>
      <c r="DA2228" s="1"/>
      <c r="DB2228" s="1"/>
      <c r="DC2228" s="1"/>
      <c r="DD2228" s="1"/>
      <c r="DE2228" s="1"/>
      <c r="DF2228" s="1"/>
      <c r="DG2228" s="1"/>
      <c r="DH2228" s="1"/>
      <c r="DI2228" s="1"/>
      <c r="DJ2228" s="1"/>
      <c r="DK2228" s="1"/>
      <c r="DL2228" s="1"/>
      <c r="DM2228" s="1"/>
      <c r="DN2228" s="1"/>
      <c r="DO2228" s="1"/>
      <c r="DP2228" s="1"/>
      <c r="DQ2228" s="1"/>
      <c r="DR2228" s="1"/>
      <c r="DS2228" s="1"/>
      <c r="DT2228" s="1"/>
      <c r="DU2228" s="1"/>
      <c r="DV2228" s="1"/>
      <c r="DW2228" s="1"/>
      <c r="DX2228" s="1"/>
      <c r="DY2228" s="1"/>
      <c r="DZ2228" s="1"/>
      <c r="EA2228" s="1"/>
      <c r="EB2228" s="1"/>
      <c r="EC2228" s="1"/>
      <c r="ED2228" s="1"/>
      <c r="EE2228" s="1"/>
      <c r="EF2228" s="1"/>
      <c r="EG2228" s="1"/>
      <c r="EH2228" s="1"/>
      <c r="EI2228" s="1"/>
      <c r="EJ2228" s="1"/>
      <c r="EK2228" s="1"/>
      <c r="EL2228" s="1"/>
      <c r="EM2228" s="1"/>
      <c r="EN2228" s="1"/>
      <c r="EO2228" s="1"/>
      <c r="EP2228" s="1"/>
      <c r="EQ2228" s="1"/>
      <c r="ER2228" s="1"/>
      <c r="ES2228" s="1"/>
      <c r="ET2228" s="1"/>
      <c r="EU2228" s="1"/>
      <c r="EV2228" s="1"/>
      <c r="EW2228" s="1"/>
      <c r="EX2228" s="1"/>
      <c r="EY2228" s="1"/>
      <c r="EZ2228" s="1"/>
      <c r="FA2228" s="1"/>
      <c r="FB2228" s="1"/>
      <c r="FC2228" s="1"/>
      <c r="FD2228" s="1"/>
      <c r="FE2228" s="1"/>
      <c r="FF2228" s="1"/>
      <c r="FG2228" s="1"/>
      <c r="FH2228" s="1"/>
      <c r="FI2228" s="1"/>
      <c r="FJ2228" s="1"/>
      <c r="FK2228" s="1"/>
      <c r="FL2228" s="1"/>
      <c r="FM2228" s="1"/>
      <c r="FN2228" s="1"/>
      <c r="FO2228" s="1"/>
      <c r="FP2228" s="1"/>
      <c r="FQ2228" s="1"/>
      <c r="FR2228" s="1"/>
      <c r="FS2228" s="1"/>
      <c r="FT2228" s="1"/>
      <c r="FU2228" s="1"/>
      <c r="FV2228" s="1"/>
      <c r="FW2228" s="1"/>
      <c r="FX2228" s="1"/>
      <c r="FY2228" s="1"/>
      <c r="FZ2228" s="1"/>
      <c r="GA2228" s="1"/>
      <c r="GB2228" s="1"/>
      <c r="GC2228" s="1"/>
      <c r="GD2228" s="1"/>
      <c r="GE2228" s="1"/>
      <c r="GF2228" s="1"/>
      <c r="GG2228" s="1"/>
      <c r="GH2228" s="1"/>
      <c r="GI2228" s="1"/>
      <c r="GJ2228" s="1"/>
      <c r="GK2228"/>
      <c r="GL2228"/>
      <c r="GM2228"/>
      <c r="GN2228"/>
      <c r="GO2228"/>
      <c r="GP2228"/>
      <c r="GQ2228"/>
      <c r="GR2228"/>
      <c r="GS2228"/>
      <c r="GT2228"/>
      <c r="GU2228"/>
      <c r="GV2228"/>
      <c r="GW2228"/>
      <c r="GX2228"/>
      <c r="GY2228"/>
      <c r="GZ2228"/>
      <c r="HA2228"/>
      <c r="HB2228"/>
      <c r="HC2228"/>
      <c r="HD2228"/>
      <c r="HE2228"/>
    </row>
    <row r="2229" spans="1:213" s="19" customFormat="1" ht="14.4" x14ac:dyDescent="0.3">
      <c r="A2229"/>
      <c r="B2229"/>
      <c r="C2229"/>
      <c r="D2229" s="22"/>
      <c r="E2229" s="32">
        <v>40438.427777777775</v>
      </c>
      <c r="F2229" s="21">
        <f t="shared" si="2619"/>
        <v>539.7055555555562</v>
      </c>
      <c r="G2229" s="21">
        <f t="shared" si="2620"/>
        <v>539.7055555555562</v>
      </c>
      <c r="H2229" s="21"/>
      <c r="I2229" s="50">
        <v>1037</v>
      </c>
      <c r="J2229" s="21">
        <v>23756</v>
      </c>
      <c r="K2229" s="21">
        <v>16491</v>
      </c>
      <c r="L2229" s="21">
        <v>11</v>
      </c>
      <c r="M2229" s="124">
        <v>6.42</v>
      </c>
      <c r="N2229" s="22"/>
      <c r="O2229" s="22"/>
      <c r="P2229" s="22"/>
      <c r="Q2229" s="22"/>
      <c r="U2229" s="52">
        <f t="shared" si="2609"/>
        <v>5.945926686061042E-2</v>
      </c>
      <c r="V2229" s="52">
        <f t="shared" si="2610"/>
        <v>8.141970037561677</v>
      </c>
      <c r="W2229" s="52">
        <f t="shared" si="2611"/>
        <v>4.1561954141919627E-2</v>
      </c>
      <c r="X2229" s="247">
        <f>W2229+V2229+SUM($U$2206:U2229)</f>
        <v>8.3233037062507442</v>
      </c>
      <c r="Y2229" s="104">
        <f>W2229+V2229+SUM($U$2206:U2229)-$X$2206</f>
        <v>8.3211493619220551</v>
      </c>
      <c r="Z2229" s="42"/>
      <c r="AA2229" s="1">
        <f t="shared" si="2621"/>
        <v>3.5056373188427706E-2</v>
      </c>
      <c r="AB2229" s="41">
        <f t="shared" si="2612"/>
        <v>8.5653650084328486E-2</v>
      </c>
      <c r="AC2229" s="48">
        <f t="shared" si="2613"/>
        <v>11.7288606034998</v>
      </c>
      <c r="AD2229" s="48">
        <f t="shared" si="2614"/>
        <v>1.7757893564675098</v>
      </c>
      <c r="AE2229" s="48">
        <f t="shared" si="2615"/>
        <v>3.1745704195668383</v>
      </c>
      <c r="AF2229" s="48">
        <f t="shared" si="2616"/>
        <v>1.7757893564675091</v>
      </c>
      <c r="AG2229" s="238">
        <f t="shared" si="2617"/>
        <v>1.3986818639484671</v>
      </c>
      <c r="AH2229" s="48">
        <f t="shared" si="2618"/>
        <v>9.9199150862158618E-5</v>
      </c>
      <c r="AI2229" s="48">
        <f>AE2229+AC2229+SUM($AB$2206:AB2229)</f>
        <v>16.313895620965848</v>
      </c>
      <c r="AJ2229" s="48">
        <f>AE2229+AC2229+SUM($AB$2205:AB2229)-$AI$2206</f>
        <v>15.145357785695786</v>
      </c>
      <c r="AK2229" s="46"/>
      <c r="AL2229" s="86"/>
      <c r="AM2229" s="41"/>
      <c r="AN2229" s="41"/>
      <c r="AO2229" s="41"/>
      <c r="AP2229" s="41"/>
      <c r="AQ2229"/>
      <c r="AR2229" s="41"/>
      <c r="AS2229" s="31"/>
      <c r="AT2229" s="41"/>
      <c r="AU2229" s="41"/>
      <c r="AV2229" s="31"/>
      <c r="BC2229" s="1"/>
      <c r="BD2229"/>
      <c r="BE2229"/>
      <c r="BF2229" s="1"/>
      <c r="BG2229"/>
      <c r="BH2229"/>
      <c r="BI2229"/>
      <c r="BJ2229" s="1"/>
      <c r="BK2229" s="1"/>
      <c r="BL2229"/>
      <c r="BM2229" s="1"/>
      <c r="BN2229" s="1"/>
      <c r="BO2229" s="1"/>
      <c r="BP2229" s="1"/>
      <c r="BQ2229" s="1"/>
      <c r="BR2229" s="1"/>
      <c r="BS2229" s="1"/>
      <c r="BT2229" s="22"/>
      <c r="BU2229" s="1"/>
      <c r="BV2229" s="1"/>
      <c r="BW2229" s="1"/>
      <c r="BX2229" s="1"/>
      <c r="BY2229" s="1"/>
      <c r="BZ2229" s="1"/>
      <c r="CA2229" s="1"/>
      <c r="CB2229" s="1"/>
      <c r="CC2229" s="1"/>
      <c r="CD2229" s="1"/>
      <c r="CE2229" s="1"/>
      <c r="CF2229" s="1"/>
      <c r="CG2229" s="1"/>
      <c r="CH2229" s="1"/>
      <c r="CI2229" s="1"/>
      <c r="CJ2229" s="1"/>
      <c r="CK2229" s="1"/>
      <c r="CL2229" s="1"/>
      <c r="CM2229" s="1"/>
      <c r="CN2229" s="1"/>
      <c r="CO2229" s="1"/>
      <c r="CP2229" s="1"/>
      <c r="CQ2229" s="1"/>
      <c r="CR2229" s="1"/>
      <c r="CS2229" s="1"/>
      <c r="CT2229" s="1"/>
      <c r="CU2229" s="1"/>
      <c r="CV2229" s="1"/>
      <c r="CW2229" s="1"/>
      <c r="CX2229" s="1"/>
      <c r="CY2229" s="1"/>
      <c r="CZ2229" s="1"/>
      <c r="DA2229" s="1"/>
      <c r="DB2229" s="1"/>
      <c r="DC2229" s="1"/>
      <c r="DD2229" s="1"/>
      <c r="DE2229" s="1"/>
      <c r="DF2229" s="1"/>
      <c r="DG2229" s="1"/>
      <c r="DH2229" s="1"/>
      <c r="DI2229" s="1"/>
      <c r="DJ2229" s="1"/>
      <c r="DK2229" s="1"/>
      <c r="DL2229" s="1"/>
      <c r="DM2229" s="1"/>
      <c r="DN2229" s="1"/>
      <c r="DO2229" s="1"/>
      <c r="DP2229" s="1"/>
      <c r="DQ2229" s="1"/>
      <c r="DR2229" s="1"/>
      <c r="DS2229" s="1"/>
      <c r="DT2229" s="1"/>
      <c r="DU2229" s="1"/>
      <c r="DV2229" s="1"/>
      <c r="DW2229" s="1"/>
      <c r="DX2229" s="1"/>
      <c r="DY2229" s="1"/>
      <c r="DZ2229" s="1"/>
      <c r="EA2229" s="1"/>
      <c r="EB2229" s="1"/>
      <c r="EC2229" s="1"/>
      <c r="ED2229" s="1"/>
      <c r="EE2229" s="1"/>
      <c r="EF2229" s="1"/>
      <c r="EG2229" s="1"/>
      <c r="EH2229" s="1"/>
      <c r="EI2229" s="1"/>
      <c r="EJ2229" s="1"/>
      <c r="EK2229" s="1"/>
      <c r="EL2229" s="1"/>
      <c r="EM2229" s="1"/>
      <c r="EN2229" s="1"/>
      <c r="EO2229" s="1"/>
      <c r="EP2229" s="1"/>
      <c r="EQ2229" s="1"/>
      <c r="ER2229" s="1"/>
      <c r="ES2229" s="1"/>
      <c r="ET2229" s="1"/>
      <c r="EU2229" s="1"/>
      <c r="EV2229" s="1"/>
      <c r="EW2229" s="1"/>
      <c r="EX2229" s="1"/>
      <c r="EY2229" s="1"/>
      <c r="EZ2229" s="1"/>
      <c r="FA2229" s="1"/>
      <c r="FB2229" s="1"/>
      <c r="FC2229" s="1"/>
      <c r="FD2229" s="1"/>
      <c r="FE2229" s="1"/>
      <c r="FF2229" s="1"/>
      <c r="FG2229" s="1"/>
      <c r="FH2229" s="1"/>
      <c r="FI2229" s="1"/>
      <c r="FJ2229" s="1"/>
      <c r="FK2229" s="1"/>
      <c r="FL2229" s="1"/>
      <c r="FM2229" s="1"/>
      <c r="FN2229" s="1"/>
      <c r="FO2229" s="1"/>
      <c r="FP2229" s="1"/>
      <c r="FQ2229" s="1"/>
      <c r="FR2229" s="1"/>
      <c r="FS2229" s="1"/>
      <c r="FT2229" s="1"/>
      <c r="FU2229" s="1"/>
      <c r="FV2229" s="1"/>
      <c r="FW2229" s="1"/>
      <c r="FX2229" s="1"/>
      <c r="FY2229" s="1"/>
      <c r="FZ2229" s="1"/>
      <c r="GA2229" s="1"/>
      <c r="GB2229" s="1"/>
      <c r="GC2229" s="1"/>
      <c r="GD2229" s="1"/>
      <c r="GE2229" s="1"/>
      <c r="GF2229" s="1"/>
      <c r="GG2229" s="1"/>
      <c r="GH2229" s="1"/>
      <c r="GI2229" s="1"/>
      <c r="GJ2229" s="1"/>
      <c r="GK2229"/>
      <c r="GL2229"/>
      <c r="GM2229"/>
      <c r="GN2229"/>
      <c r="GO2229"/>
      <c r="GP2229"/>
      <c r="GQ2229"/>
      <c r="GR2229"/>
      <c r="GS2229"/>
      <c r="GT2229"/>
      <c r="GU2229"/>
      <c r="GV2229"/>
      <c r="GW2229"/>
      <c r="GX2229"/>
      <c r="GY2229"/>
      <c r="GZ2229"/>
      <c r="HA2229"/>
      <c r="HB2229"/>
      <c r="HC2229"/>
      <c r="HD2229"/>
      <c r="HE2229"/>
    </row>
    <row r="2230" spans="1:213" s="19" customFormat="1" ht="14.4" x14ac:dyDescent="0.3">
      <c r="A2230"/>
      <c r="B2230"/>
      <c r="C2230"/>
      <c r="D2230" s="22"/>
      <c r="E2230" s="32">
        <v>40457.616666666669</v>
      </c>
      <c r="F2230" s="21">
        <f t="shared" si="2619"/>
        <v>558.89444444444962</v>
      </c>
      <c r="G2230" s="21">
        <f t="shared" si="2620"/>
        <v>558.89444444444962</v>
      </c>
      <c r="H2230" s="21"/>
      <c r="I2230" s="50">
        <v>1037</v>
      </c>
      <c r="J2230" s="21">
        <v>22297</v>
      </c>
      <c r="K2230" s="21">
        <v>17248</v>
      </c>
      <c r="L2230" s="21">
        <v>44</v>
      </c>
      <c r="M2230" s="124">
        <v>6.42</v>
      </c>
      <c r="N2230" s="22"/>
      <c r="O2230" s="22"/>
      <c r="P2230" s="22"/>
      <c r="Q2230" s="22"/>
      <c r="U2230" s="52">
        <f t="shared" si="2609"/>
        <v>6.2188674720260045E-2</v>
      </c>
      <c r="V2230" s="52">
        <f t="shared" si="2610"/>
        <v>8.5157176161460093</v>
      </c>
      <c r="W2230" s="52">
        <f t="shared" si="2611"/>
        <v>4.3469806866765485E-2</v>
      </c>
      <c r="X2230" s="247">
        <f>W2230+V2230+SUM($U$2206:U2230)</f>
        <v>8.761147812280182</v>
      </c>
      <c r="Y2230" s="104">
        <f>W2230+V2230+SUM($U$2206:U2230)-$X$2206</f>
        <v>8.7589934679514929</v>
      </c>
      <c r="Z2230" s="42"/>
      <c r="AA2230" s="1">
        <f t="shared" si="2621"/>
        <v>3.3915725352072004E-2</v>
      </c>
      <c r="AB2230" s="41">
        <f t="shared" si="2612"/>
        <v>8.0393140087989229E-2</v>
      </c>
      <c r="AC2230" s="48">
        <f t="shared" si="2613"/>
        <v>11.008520158117321</v>
      </c>
      <c r="AD2230" s="48">
        <f t="shared" si="2614"/>
        <v>1.6667273649249057</v>
      </c>
      <c r="AE2230" s="48">
        <f t="shared" si="2615"/>
        <v>2.9796008016956477</v>
      </c>
      <c r="AF2230" s="48">
        <f t="shared" si="2616"/>
        <v>1.6667273649249057</v>
      </c>
      <c r="AG2230" s="238">
        <f t="shared" si="2617"/>
        <v>1.3127803300412098</v>
      </c>
      <c r="AH2230" s="48">
        <f t="shared" si="2618"/>
        <v>9.3106729532478155E-5</v>
      </c>
      <c r="AI2230" s="48">
        <f>AE2230+AC2230+SUM($AB$2206:AB2230)</f>
        <v>15.478978697800168</v>
      </c>
      <c r="AJ2230" s="48">
        <f>AE2230+AC2230+SUM($AB$2205:AB2230)-$AI$2206</f>
        <v>14.310440862530106</v>
      </c>
      <c r="AK2230" s="46"/>
      <c r="AL2230" s="86"/>
      <c r="AM2230" s="41"/>
      <c r="AN2230" s="41"/>
      <c r="AO2230" s="41"/>
      <c r="AP2230" s="41"/>
      <c r="AQ2230"/>
      <c r="AR2230" s="41"/>
      <c r="AS2230" s="31"/>
      <c r="AT2230" s="41"/>
      <c r="AU2230" s="41"/>
      <c r="AV2230" s="31"/>
      <c r="BC2230" s="1"/>
      <c r="BD2230"/>
      <c r="BE2230"/>
      <c r="BF2230" s="1"/>
      <c r="BG2230"/>
      <c r="BH2230"/>
      <c r="BI2230"/>
      <c r="BJ2230" s="1"/>
      <c r="BK2230" s="1"/>
      <c r="BL2230"/>
      <c r="BM2230" s="1"/>
      <c r="BN2230" s="1"/>
      <c r="BO2230" s="1"/>
      <c r="BP2230" s="1"/>
      <c r="BQ2230" s="1"/>
      <c r="BR2230" s="1"/>
      <c r="BS2230" s="1"/>
      <c r="BT2230" s="22"/>
      <c r="BU2230" s="1"/>
      <c r="BV2230" s="1"/>
      <c r="BW2230" s="1"/>
      <c r="BX2230" s="1"/>
      <c r="BY2230" s="1"/>
      <c r="BZ2230" s="1"/>
      <c r="CA2230" s="1"/>
      <c r="CB2230" s="1"/>
      <c r="CC2230" s="1"/>
      <c r="CD2230" s="1"/>
      <c r="CE2230" s="1"/>
      <c r="CF2230" s="1"/>
      <c r="CG2230" s="1"/>
      <c r="CH2230" s="1"/>
      <c r="CI2230" s="1"/>
      <c r="CJ2230" s="1"/>
      <c r="CK2230" s="1"/>
      <c r="CL2230" s="1"/>
      <c r="CM2230" s="1"/>
      <c r="CN2230" s="1"/>
      <c r="CO2230" s="1"/>
      <c r="CP2230" s="1"/>
      <c r="CQ2230" s="1"/>
      <c r="CR2230" s="1"/>
      <c r="CS2230" s="1"/>
      <c r="CT2230" s="1"/>
      <c r="CU2230" s="1"/>
      <c r="CV2230" s="1"/>
      <c r="CW2230" s="1"/>
      <c r="CX2230" s="1"/>
      <c r="CY2230" s="1"/>
      <c r="CZ2230" s="1"/>
      <c r="DA2230" s="1"/>
      <c r="DB2230" s="1"/>
      <c r="DC2230" s="1"/>
      <c r="DD2230" s="1"/>
      <c r="DE2230" s="1"/>
      <c r="DF2230" s="1"/>
      <c r="DG2230" s="1"/>
      <c r="DH2230" s="1"/>
      <c r="DI2230" s="1"/>
      <c r="DJ2230" s="1"/>
      <c r="DK2230" s="1"/>
      <c r="DL2230" s="1"/>
      <c r="DM2230" s="1"/>
      <c r="DN2230" s="1"/>
      <c r="DO2230" s="1"/>
      <c r="DP2230" s="1"/>
      <c r="DQ2230" s="1"/>
      <c r="DR2230" s="1"/>
      <c r="DS2230" s="1"/>
      <c r="DT2230" s="1"/>
      <c r="DU2230" s="1"/>
      <c r="DV2230" s="1"/>
      <c r="DW2230" s="1"/>
      <c r="DX2230" s="1"/>
      <c r="DY2230" s="1"/>
      <c r="DZ2230" s="1"/>
      <c r="EA2230" s="1"/>
      <c r="EB2230" s="1"/>
      <c r="EC2230" s="1"/>
      <c r="ED2230" s="1"/>
      <c r="EE2230" s="1"/>
      <c r="EF2230" s="1"/>
      <c r="EG2230" s="1"/>
      <c r="EH2230" s="1"/>
      <c r="EI2230" s="1"/>
      <c r="EJ2230" s="1"/>
      <c r="EK2230" s="1"/>
      <c r="EL2230" s="1"/>
      <c r="EM2230" s="1"/>
      <c r="EN2230" s="1"/>
      <c r="EO2230" s="1"/>
      <c r="EP2230" s="1"/>
      <c r="EQ2230" s="1"/>
      <c r="ER2230" s="1"/>
      <c r="ES2230" s="1"/>
      <c r="ET2230" s="1"/>
      <c r="EU2230" s="1"/>
      <c r="EV2230" s="1"/>
      <c r="EW2230" s="1"/>
      <c r="EX2230" s="1"/>
      <c r="EY2230" s="1"/>
      <c r="EZ2230" s="1"/>
      <c r="FA2230" s="1"/>
      <c r="FB2230" s="1"/>
      <c r="FC2230" s="1"/>
      <c r="FD2230" s="1"/>
      <c r="FE2230" s="1"/>
      <c r="FF2230" s="1"/>
      <c r="FG2230" s="1"/>
      <c r="FH2230" s="1"/>
      <c r="FI2230" s="1"/>
      <c r="FJ2230" s="1"/>
      <c r="FK2230" s="1"/>
      <c r="FL2230" s="1"/>
      <c r="FM2230" s="1"/>
      <c r="FN2230" s="1"/>
      <c r="FO2230" s="1"/>
      <c r="FP2230" s="1"/>
      <c r="FQ2230" s="1"/>
      <c r="FR2230" s="1"/>
      <c r="FS2230" s="1"/>
      <c r="FT2230" s="1"/>
      <c r="FU2230" s="1"/>
      <c r="FV2230" s="1"/>
      <c r="FW2230" s="1"/>
      <c r="FX2230" s="1"/>
      <c r="FY2230" s="1"/>
      <c r="FZ2230" s="1"/>
      <c r="GA2230" s="1"/>
      <c r="GB2230" s="1"/>
      <c r="GC2230" s="1"/>
      <c r="GD2230" s="1"/>
      <c r="GE2230" s="1"/>
      <c r="GF2230" s="1"/>
      <c r="GG2230" s="1"/>
      <c r="GH2230" s="1"/>
      <c r="GI2230" s="1"/>
      <c r="GJ2230" s="1"/>
      <c r="GK2230"/>
      <c r="GL2230"/>
      <c r="GM2230"/>
      <c r="GN2230"/>
      <c r="GO2230"/>
      <c r="GP2230"/>
      <c r="GQ2230"/>
      <c r="GR2230"/>
      <c r="GS2230"/>
      <c r="GT2230"/>
      <c r="GU2230"/>
      <c r="GV2230"/>
      <c r="GW2230"/>
      <c r="GX2230"/>
      <c r="GY2230"/>
      <c r="GZ2230"/>
      <c r="HA2230"/>
      <c r="HB2230"/>
      <c r="HC2230"/>
      <c r="HD2230"/>
      <c r="HE2230"/>
    </row>
    <row r="2231" spans="1:213" s="19" customFormat="1" ht="14.4" x14ac:dyDescent="0.3">
      <c r="A2231"/>
      <c r="B2231"/>
      <c r="C2231"/>
      <c r="D2231" s="22"/>
      <c r="E2231" s="32">
        <v>40511.436111111114</v>
      </c>
      <c r="F2231" s="21">
        <f t="shared" si="2619"/>
        <v>612.71388888889487</v>
      </c>
      <c r="G2231" s="21">
        <f t="shared" si="2620"/>
        <v>612.71388888889487</v>
      </c>
      <c r="H2231" s="21"/>
      <c r="I2231" s="50">
        <v>1037</v>
      </c>
      <c r="J2231" s="21">
        <v>23684</v>
      </c>
      <c r="K2231" s="21">
        <v>18729</v>
      </c>
      <c r="L2231" s="21">
        <v>10</v>
      </c>
      <c r="M2231" s="124">
        <v>6.42</v>
      </c>
      <c r="N2231" s="22"/>
      <c r="O2231" s="22"/>
      <c r="P2231" s="22"/>
      <c r="Q2231" s="22"/>
      <c r="U2231" s="52">
        <f t="shared" si="2609"/>
        <v>6.7528507005783306E-2</v>
      </c>
      <c r="V2231" s="52">
        <f t="shared" si="2610"/>
        <v>9.2469199462429614</v>
      </c>
      <c r="W2231" s="52">
        <f t="shared" si="2611"/>
        <v>4.7202343043115193E-2</v>
      </c>
      <c r="X2231" s="247">
        <f>W2231+V2231+SUM($U$2206:U2231)</f>
        <v>9.5636111855592674</v>
      </c>
      <c r="Y2231" s="104">
        <f>W2231+V2231+SUM($U$2206:U2231)-$X$2206</f>
        <v>9.5614568412305783</v>
      </c>
      <c r="Z2231" s="42"/>
      <c r="AA2231" s="1">
        <f t="shared" si="2621"/>
        <v>1.9172220811929753E-2</v>
      </c>
      <c r="AB2231" s="41">
        <f t="shared" si="2612"/>
        <v>8.5394049865180843E-2</v>
      </c>
      <c r="AC2231" s="48">
        <f t="shared" si="2613"/>
        <v>11.69331261716153</v>
      </c>
      <c r="AD2231" s="48">
        <f t="shared" si="2614"/>
        <v>1.7704072705243517</v>
      </c>
      <c r="AE2231" s="48">
        <f t="shared" si="2615"/>
        <v>3.1649488894182944</v>
      </c>
      <c r="AF2231" s="48">
        <f t="shared" si="2616"/>
        <v>1.7704072705243512</v>
      </c>
      <c r="AG2231" s="238">
        <f t="shared" si="2617"/>
        <v>1.3944427203971836</v>
      </c>
      <c r="AH2231" s="48">
        <f t="shared" si="2618"/>
        <v>9.8898496759528736E-5</v>
      </c>
      <c r="AI2231" s="48">
        <f>AE2231+AC2231+SUM($AB$2206:AB2231)</f>
        <v>16.434513294432204</v>
      </c>
      <c r="AJ2231" s="48">
        <f>AE2231+AC2231+SUM($AB$2205:AB2231)-$AI$2206</f>
        <v>15.265975459162142</v>
      </c>
      <c r="AK2231" s="46"/>
      <c r="AL2231" s="86"/>
      <c r="AM2231" s="41"/>
      <c r="AN2231" s="41"/>
      <c r="AO2231" s="41"/>
      <c r="AP2231" s="41"/>
      <c r="AQ2231"/>
      <c r="AR2231" s="41"/>
      <c r="AS2231" s="31"/>
      <c r="AT2231" s="41"/>
      <c r="AU2231" s="41"/>
      <c r="AV2231" s="31"/>
      <c r="BC2231" s="1"/>
      <c r="BD2231"/>
      <c r="BE2231"/>
      <c r="BF2231" s="1"/>
      <c r="BG2231"/>
      <c r="BH2231"/>
      <c r="BI2231"/>
      <c r="BJ2231" s="1"/>
      <c r="BK2231" s="1"/>
      <c r="BL2231"/>
      <c r="BM2231" s="1"/>
      <c r="BN2231" s="1"/>
      <c r="BO2231" s="1"/>
      <c r="BP2231" s="1"/>
      <c r="BQ2231" s="1"/>
      <c r="BR2231" s="1"/>
      <c r="BS2231" s="1"/>
      <c r="BT2231" s="22"/>
      <c r="BU2231" s="1"/>
      <c r="BV2231" s="1"/>
      <c r="BW2231" s="1"/>
      <c r="BX2231" s="1"/>
      <c r="BY2231" s="1"/>
      <c r="BZ2231" s="1"/>
      <c r="CA2231" s="1"/>
      <c r="CB2231" s="1"/>
      <c r="CC2231" s="1"/>
      <c r="CD2231" s="1"/>
      <c r="CE2231" s="1"/>
      <c r="CF2231" s="1"/>
      <c r="CG2231" s="1"/>
      <c r="CH2231" s="1"/>
      <c r="CI2231" s="1"/>
      <c r="CJ2231" s="1"/>
      <c r="CK2231" s="1"/>
      <c r="CL2231" s="1"/>
      <c r="CM2231" s="1"/>
      <c r="CN2231" s="1"/>
      <c r="CO2231" s="1"/>
      <c r="CP2231" s="1"/>
      <c r="CQ2231" s="1"/>
      <c r="CR2231" s="1"/>
      <c r="CS2231" s="1"/>
      <c r="CT2231" s="1"/>
      <c r="CU2231" s="1"/>
      <c r="CV2231" s="1"/>
      <c r="CW2231" s="1"/>
      <c r="CX2231" s="1"/>
      <c r="CY2231" s="1"/>
      <c r="CZ2231" s="1"/>
      <c r="DA2231" s="1"/>
      <c r="DB2231" s="1"/>
      <c r="DC2231" s="1"/>
      <c r="DD2231" s="1"/>
      <c r="DE2231" s="1"/>
      <c r="DF2231" s="1"/>
      <c r="DG2231" s="1"/>
      <c r="DH2231" s="1"/>
      <c r="DI2231" s="1"/>
      <c r="DJ2231" s="1"/>
      <c r="DK2231" s="1"/>
      <c r="DL2231" s="1"/>
      <c r="DM2231" s="1"/>
      <c r="DN2231" s="1"/>
      <c r="DO2231" s="1"/>
      <c r="DP2231" s="1"/>
      <c r="DQ2231" s="1"/>
      <c r="DR2231" s="1"/>
      <c r="DS2231" s="1"/>
      <c r="DT2231" s="1"/>
      <c r="DU2231" s="1"/>
      <c r="DV2231" s="1"/>
      <c r="DW2231" s="1"/>
      <c r="DX2231" s="1"/>
      <c r="DY2231" s="1"/>
      <c r="DZ2231" s="1"/>
      <c r="EA2231" s="1"/>
      <c r="EB2231" s="1"/>
      <c r="EC2231" s="1"/>
      <c r="ED2231" s="1"/>
      <c r="EE2231" s="1"/>
      <c r="EF2231" s="1"/>
      <c r="EG2231" s="1"/>
      <c r="EH2231" s="1"/>
      <c r="EI2231" s="1"/>
      <c r="EJ2231" s="1"/>
      <c r="EK2231" s="1"/>
      <c r="EL2231" s="1"/>
      <c r="EM2231" s="1"/>
      <c r="EN2231" s="1"/>
      <c r="EO2231" s="1"/>
      <c r="EP2231" s="1"/>
      <c r="EQ2231" s="1"/>
      <c r="ER2231" s="1"/>
      <c r="ES2231" s="1"/>
      <c r="ET2231" s="1"/>
      <c r="EU2231" s="1"/>
      <c r="EV2231" s="1"/>
      <c r="EW2231" s="1"/>
      <c r="EX2231" s="1"/>
      <c r="EY2231" s="1"/>
      <c r="EZ2231" s="1"/>
      <c r="FA2231" s="1"/>
      <c r="FB2231" s="1"/>
      <c r="FC2231" s="1"/>
      <c r="FD2231" s="1"/>
      <c r="FE2231" s="1"/>
      <c r="FF2231" s="1"/>
      <c r="FG2231" s="1"/>
      <c r="FH2231" s="1"/>
      <c r="FI2231" s="1"/>
      <c r="FJ2231" s="1"/>
      <c r="FK2231" s="1"/>
      <c r="FL2231" s="1"/>
      <c r="FM2231" s="1"/>
      <c r="FN2231" s="1"/>
      <c r="FO2231" s="1"/>
      <c r="FP2231" s="1"/>
      <c r="FQ2231" s="1"/>
      <c r="FR2231" s="1"/>
      <c r="FS2231" s="1"/>
      <c r="FT2231" s="1"/>
      <c r="FU2231" s="1"/>
      <c r="FV2231" s="1"/>
      <c r="FW2231" s="1"/>
      <c r="FX2231" s="1"/>
      <c r="FY2231" s="1"/>
      <c r="FZ2231" s="1"/>
      <c r="GA2231" s="1"/>
      <c r="GB2231" s="1"/>
      <c r="GC2231" s="1"/>
      <c r="GD2231" s="1"/>
      <c r="GE2231" s="1"/>
      <c r="GF2231" s="1"/>
      <c r="GG2231" s="1"/>
      <c r="GH2231" s="1"/>
      <c r="GI2231" s="1"/>
      <c r="GJ2231" s="1"/>
      <c r="GK2231"/>
      <c r="GL2231"/>
      <c r="GM2231"/>
      <c r="GN2231"/>
      <c r="GO2231"/>
      <c r="GP2231"/>
      <c r="GQ2231"/>
      <c r="GR2231"/>
      <c r="GS2231"/>
      <c r="GT2231"/>
      <c r="GU2231"/>
      <c r="GV2231"/>
      <c r="GW2231"/>
      <c r="GX2231"/>
      <c r="GY2231"/>
      <c r="GZ2231"/>
      <c r="HA2231"/>
      <c r="HB2231"/>
      <c r="HC2231"/>
      <c r="HD2231"/>
      <c r="HE2231"/>
    </row>
    <row r="2232" spans="1:213" s="19" customFormat="1" ht="14.4" x14ac:dyDescent="0.3">
      <c r="A2232"/>
      <c r="B2232"/>
      <c r="C2232"/>
      <c r="D2232" s="22"/>
      <c r="E2232" s="32">
        <v>40535.4375</v>
      </c>
      <c r="F2232" s="21">
        <f t="shared" si="2619"/>
        <v>636.71527777778101</v>
      </c>
      <c r="G2232" s="21">
        <f t="shared" si="2620"/>
        <v>636.71527777778101</v>
      </c>
      <c r="H2232" s="21"/>
      <c r="I2232" s="50">
        <v>1037</v>
      </c>
      <c r="J2232" s="21">
        <v>25337</v>
      </c>
      <c r="K2232" s="21">
        <v>21224</v>
      </c>
      <c r="L2232" s="21">
        <v>18</v>
      </c>
      <c r="M2232" s="124">
        <v>6.42</v>
      </c>
      <c r="N2232" s="22"/>
      <c r="O2232" s="22"/>
      <c r="P2232" s="22"/>
      <c r="Q2232" s="22"/>
      <c r="U2232" s="52">
        <f t="shared" si="2609"/>
        <v>7.6524375710969345E-2</v>
      </c>
      <c r="V2232" s="52">
        <f t="shared" si="2610"/>
        <v>10.478756417270576</v>
      </c>
      <c r="W2232" s="52">
        <f t="shared" si="2611"/>
        <v>5.3490444163974422E-2</v>
      </c>
      <c r="X2232" s="247">
        <f>W2232+V2232+SUM($U$2206:U2232)</f>
        <v>10.878260133418712</v>
      </c>
      <c r="Y2232" s="104">
        <f>W2232+V2232+SUM($U$2206:U2232)-$X$2206</f>
        <v>10.876105789090023</v>
      </c>
      <c r="Z2232" s="42"/>
      <c r="AA2232" s="1">
        <f t="shared" si="2621"/>
        <v>2.379686536510334E-2</v>
      </c>
      <c r="AB2232" s="41">
        <f t="shared" si="2612"/>
        <v>9.1354038229779042E-2</v>
      </c>
      <c r="AC2232" s="48">
        <f t="shared" si="2613"/>
        <v>12.509435136844354</v>
      </c>
      <c r="AD2232" s="48">
        <f t="shared" si="2614"/>
        <v>1.8939709936360203</v>
      </c>
      <c r="AE2232" s="48">
        <f t="shared" si="2615"/>
        <v>3.3858431857452849</v>
      </c>
      <c r="AF2232" s="48">
        <f t="shared" si="2616"/>
        <v>1.8939709936360196</v>
      </c>
      <c r="AG2232" s="238">
        <f t="shared" si="2617"/>
        <v>1.4917663910953995</v>
      </c>
      <c r="AH2232" s="48">
        <f t="shared" si="2618"/>
        <v>1.0580101386573973E-4</v>
      </c>
      <c r="AI2232" s="48">
        <f>AE2232+AC2232+SUM($AB$2206:AB2232)</f>
        <v>17.562884148671799</v>
      </c>
      <c r="AJ2232" s="48">
        <f>AE2232+AC2232+SUM($AB$2205:AB2232)-$AI$2206</f>
        <v>16.394346313401737</v>
      </c>
      <c r="AK2232" s="46"/>
      <c r="AL2232" s="86"/>
      <c r="AM2232" s="41"/>
      <c r="AN2232" s="41"/>
      <c r="AO2232" s="41"/>
      <c r="AP2232" s="41"/>
      <c r="AQ2232"/>
      <c r="AR2232" s="41"/>
      <c r="AS2232" s="31"/>
      <c r="AT2232" s="41"/>
      <c r="AU2232" s="41"/>
      <c r="AV2232" s="31"/>
      <c r="BC2232" s="1"/>
      <c r="BD2232"/>
      <c r="BE2232"/>
      <c r="BF2232" s="1"/>
      <c r="BG2232"/>
      <c r="BH2232"/>
      <c r="BI2232"/>
      <c r="BJ2232" s="1"/>
      <c r="BK2232" s="1"/>
      <c r="BL2232"/>
      <c r="BM2232" s="1"/>
      <c r="BN2232" s="1"/>
      <c r="BO2232" s="1"/>
      <c r="BP2232" s="1"/>
      <c r="BQ2232" s="1"/>
      <c r="BR2232" s="1"/>
      <c r="BS2232" s="1"/>
      <c r="BT2232" s="22"/>
      <c r="BU2232" s="1"/>
      <c r="BV2232" s="1"/>
      <c r="BW2232" s="1"/>
      <c r="BX2232" s="1"/>
      <c r="BY2232" s="1"/>
      <c r="BZ2232" s="1"/>
      <c r="CA2232" s="1"/>
      <c r="CB2232" s="1"/>
      <c r="CC2232" s="1"/>
      <c r="CD2232" s="1"/>
      <c r="CE2232" s="1"/>
      <c r="CF2232" s="1"/>
      <c r="CG2232" s="1"/>
      <c r="CH2232" s="1"/>
      <c r="CI2232" s="1"/>
      <c r="CJ2232" s="1"/>
      <c r="CK2232" s="1"/>
      <c r="CL2232" s="1"/>
      <c r="CM2232" s="1"/>
      <c r="CN2232" s="1"/>
      <c r="CO2232" s="1"/>
      <c r="CP2232" s="1"/>
      <c r="CQ2232" s="1"/>
      <c r="CR2232" s="1"/>
      <c r="CS2232" s="1"/>
      <c r="CT2232" s="1"/>
      <c r="CU2232" s="1"/>
      <c r="CV2232" s="1"/>
      <c r="CW2232" s="1"/>
      <c r="CX2232" s="1"/>
      <c r="CY2232" s="1"/>
      <c r="CZ2232" s="1"/>
      <c r="DA2232" s="1"/>
      <c r="DB2232" s="1"/>
      <c r="DC2232" s="1"/>
      <c r="DD2232" s="1"/>
      <c r="DE2232" s="1"/>
      <c r="DF2232" s="1"/>
      <c r="DG2232" s="1"/>
      <c r="DH2232" s="1"/>
      <c r="DI2232" s="1"/>
      <c r="DJ2232" s="1"/>
      <c r="DK2232" s="1"/>
      <c r="DL2232" s="1"/>
      <c r="DM2232" s="1"/>
      <c r="DN2232" s="1"/>
      <c r="DO2232" s="1"/>
      <c r="DP2232" s="1"/>
      <c r="DQ2232" s="1"/>
      <c r="DR2232" s="1"/>
      <c r="DS2232" s="1"/>
      <c r="DT2232" s="1"/>
      <c r="DU2232" s="1"/>
      <c r="DV2232" s="1"/>
      <c r="DW2232" s="1"/>
      <c r="DX2232" s="1"/>
      <c r="DY2232" s="1"/>
      <c r="DZ2232" s="1"/>
      <c r="EA2232" s="1"/>
      <c r="EB2232" s="1"/>
      <c r="EC2232" s="1"/>
      <c r="ED2232" s="1"/>
      <c r="EE2232" s="1"/>
      <c r="EF2232" s="1"/>
      <c r="EG2232" s="1"/>
      <c r="EH2232" s="1"/>
      <c r="EI2232" s="1"/>
      <c r="EJ2232" s="1"/>
      <c r="EK2232" s="1"/>
      <c r="EL2232" s="1"/>
      <c r="EM2232" s="1"/>
      <c r="EN2232" s="1"/>
      <c r="EO2232" s="1"/>
      <c r="EP2232" s="1"/>
      <c r="EQ2232" s="1"/>
      <c r="ER2232" s="1"/>
      <c r="ES2232" s="1"/>
      <c r="ET2232" s="1"/>
      <c r="EU2232" s="1"/>
      <c r="EV2232" s="1"/>
      <c r="EW2232" s="1"/>
      <c r="EX2232" s="1"/>
      <c r="EY2232" s="1"/>
      <c r="EZ2232" s="1"/>
      <c r="FA2232" s="1"/>
      <c r="FB2232" s="1"/>
      <c r="FC2232" s="1"/>
      <c r="FD2232" s="1"/>
      <c r="FE2232" s="1"/>
      <c r="FF2232" s="1"/>
      <c r="FG2232" s="1"/>
      <c r="FH2232" s="1"/>
      <c r="FI2232" s="1"/>
      <c r="FJ2232" s="1"/>
      <c r="FK2232" s="1"/>
      <c r="FL2232" s="1"/>
      <c r="FM2232" s="1"/>
      <c r="FN2232" s="1"/>
      <c r="FO2232" s="1"/>
      <c r="FP2232" s="1"/>
      <c r="FQ2232" s="1"/>
      <c r="FR2232" s="1"/>
      <c r="FS2232" s="1"/>
      <c r="FT2232" s="1"/>
      <c r="FU2232" s="1"/>
      <c r="FV2232" s="1"/>
      <c r="FW2232" s="1"/>
      <c r="FX2232" s="1"/>
      <c r="FY2232" s="1"/>
      <c r="FZ2232" s="1"/>
      <c r="GA2232" s="1"/>
      <c r="GB2232" s="1"/>
      <c r="GC2232" s="1"/>
      <c r="GD2232" s="1"/>
      <c r="GE2232" s="1"/>
      <c r="GF2232" s="1"/>
      <c r="GG2232" s="1"/>
      <c r="GH2232" s="1"/>
      <c r="GI2232" s="1"/>
      <c r="GJ2232" s="1"/>
      <c r="GK2232"/>
      <c r="GL2232"/>
      <c r="GM2232"/>
      <c r="GN2232"/>
      <c r="GO2232"/>
      <c r="GP2232"/>
      <c r="GQ2232"/>
      <c r="GR2232"/>
      <c r="GS2232"/>
      <c r="GT2232"/>
      <c r="GU2232"/>
      <c r="GV2232"/>
      <c r="GW2232"/>
      <c r="GX2232"/>
      <c r="GY2232"/>
      <c r="GZ2232"/>
      <c r="HA2232"/>
      <c r="HB2232"/>
      <c r="HC2232"/>
      <c r="HD2232"/>
      <c r="HE2232"/>
    </row>
    <row r="2233" spans="1:213" s="19" customFormat="1" ht="14.4" x14ac:dyDescent="0.3">
      <c r="A2233"/>
      <c r="B2233"/>
      <c r="C2233"/>
      <c r="D2233" s="22"/>
      <c r="E2233" s="32">
        <v>40610.595138888886</v>
      </c>
      <c r="F2233" s="21">
        <f t="shared" si="2619"/>
        <v>711.87291666666715</v>
      </c>
      <c r="G2233" s="21">
        <f t="shared" si="2620"/>
        <v>711.87291666666715</v>
      </c>
      <c r="H2233" s="21"/>
      <c r="I2233" s="50">
        <v>1037</v>
      </c>
      <c r="J2233" s="21">
        <v>27934</v>
      </c>
      <c r="K2233" s="21">
        <v>23934</v>
      </c>
      <c r="L2233" s="21">
        <v>58</v>
      </c>
      <c r="M2233" s="124">
        <v>6.42</v>
      </c>
      <c r="N2233" s="22"/>
      <c r="O2233" s="22"/>
      <c r="P2233" s="22"/>
      <c r="Q2233" s="22"/>
      <c r="U2233" s="52">
        <f t="shared" si="2609"/>
        <v>8.6295439514999073E-2</v>
      </c>
      <c r="V2233" s="52">
        <f t="shared" si="2610"/>
        <v>11.816743125280528</v>
      </c>
      <c r="W2233" s="52">
        <f t="shared" si="2611"/>
        <v>6.0320405702061979E-2</v>
      </c>
      <c r="X2233" s="247">
        <f>W2233+V2233+SUM($U$2206:U2233)</f>
        <v>12.309372242481748</v>
      </c>
      <c r="Y2233" s="104">
        <f>W2233+V2233+SUM($U$2206:U2233)-$X$2206</f>
        <v>12.307217898153059</v>
      </c>
      <c r="Z2233" s="42"/>
      <c r="AA2233" s="1">
        <f t="shared" si="2621"/>
        <v>2.4004756392176391E-2</v>
      </c>
      <c r="AB2233" s="41">
        <f t="shared" si="2612"/>
        <v>0.10071767391209092</v>
      </c>
      <c r="AC2233" s="48">
        <f t="shared" si="2613"/>
        <v>13.791631255184519</v>
      </c>
      <c r="AD2233" s="48">
        <f t="shared" si="2614"/>
        <v>2.0880998435579814</v>
      </c>
      <c r="AE2233" s="48">
        <f t="shared" si="2615"/>
        <v>3.7328864329087414</v>
      </c>
      <c r="AF2233" s="48">
        <f t="shared" si="2616"/>
        <v>2.0880998435579814</v>
      </c>
      <c r="AG2233" s="238">
        <f t="shared" si="2617"/>
        <v>1.6446699439104431</v>
      </c>
      <c r="AH2233" s="48">
        <f t="shared" si="2618"/>
        <v>1.1664544031754247E-4</v>
      </c>
      <c r="AI2233" s="48">
        <f>AE2233+AC2233+SUM($AB$2206:AB2233)</f>
        <v>19.292841188087511</v>
      </c>
      <c r="AJ2233" s="48">
        <f>AE2233+AC2233+SUM($AB$2205:AB2233)-$AI$2206</f>
        <v>18.124303352817449</v>
      </c>
      <c r="AK2233" s="46"/>
      <c r="AL2233" s="86"/>
      <c r="AM2233" s="41"/>
      <c r="AN2233" s="41"/>
      <c r="AO2233" s="41"/>
      <c r="AP2233" s="41"/>
      <c r="AQ2233"/>
      <c r="AR2233" s="41"/>
      <c r="AS2233" s="31"/>
      <c r="AT2233" s="41"/>
      <c r="AU2233" s="41"/>
      <c r="AV2233" s="31"/>
      <c r="BC2233" s="1"/>
      <c r="BD2233"/>
      <c r="BE2233"/>
      <c r="BF2233" s="1"/>
      <c r="BG2233"/>
      <c r="BH2233"/>
      <c r="BI2233"/>
      <c r="BJ2233" s="1"/>
      <c r="BK2233" s="1"/>
      <c r="BL2233"/>
      <c r="BM2233" s="1"/>
      <c r="BN2233" s="1"/>
      <c r="BO2233" s="1"/>
      <c r="BP2233" s="1"/>
      <c r="BQ2233" s="1"/>
      <c r="BR2233" s="1"/>
      <c r="BS2233" s="1"/>
      <c r="BT2233" s="22"/>
      <c r="BU2233" s="1"/>
      <c r="BV2233" s="1"/>
      <c r="BW2233" s="1"/>
      <c r="BX2233" s="1"/>
      <c r="BY2233" s="1"/>
      <c r="BZ2233" s="1"/>
      <c r="CA2233" s="1"/>
      <c r="CB2233" s="1"/>
      <c r="CC2233" s="1"/>
      <c r="CD2233" s="1"/>
      <c r="CE2233" s="1"/>
      <c r="CF2233" s="1"/>
      <c r="CG2233" s="1"/>
      <c r="CH2233" s="1"/>
      <c r="CI2233" s="1"/>
      <c r="CJ2233" s="1"/>
      <c r="CK2233" s="1"/>
      <c r="CL2233" s="1"/>
      <c r="CM2233" s="1"/>
      <c r="CN2233" s="1"/>
      <c r="CO2233" s="1"/>
      <c r="CP2233" s="1"/>
      <c r="CQ2233" s="1"/>
      <c r="CR2233" s="1"/>
      <c r="CS2233" s="1"/>
      <c r="CT2233" s="1"/>
      <c r="CU2233" s="1"/>
      <c r="CV2233" s="1"/>
      <c r="CW2233" s="1"/>
      <c r="CX2233" s="1"/>
      <c r="CY2233" s="1"/>
      <c r="CZ2233" s="1"/>
      <c r="DA2233" s="1"/>
      <c r="DB2233" s="1"/>
      <c r="DC2233" s="1"/>
      <c r="DD2233" s="1"/>
      <c r="DE2233" s="1"/>
      <c r="DF2233" s="1"/>
      <c r="DG2233" s="1"/>
      <c r="DH2233" s="1"/>
      <c r="DI2233" s="1"/>
      <c r="DJ2233" s="1"/>
      <c r="DK2233" s="1"/>
      <c r="DL2233" s="1"/>
      <c r="DM2233" s="1"/>
      <c r="DN2233" s="1"/>
      <c r="DO2233" s="1"/>
      <c r="DP2233" s="1"/>
      <c r="DQ2233" s="1"/>
      <c r="DR2233" s="1"/>
      <c r="DS2233" s="1"/>
      <c r="DT2233" s="1"/>
      <c r="DU2233" s="1"/>
      <c r="DV2233" s="1"/>
      <c r="DW2233" s="1"/>
      <c r="DX2233" s="1"/>
      <c r="DY2233" s="1"/>
      <c r="DZ2233" s="1"/>
      <c r="EA2233" s="1"/>
      <c r="EB2233" s="1"/>
      <c r="EC2233" s="1"/>
      <c r="ED2233" s="1"/>
      <c r="EE2233" s="1"/>
      <c r="EF2233" s="1"/>
      <c r="EG2233" s="1"/>
      <c r="EH2233" s="1"/>
      <c r="EI2233" s="1"/>
      <c r="EJ2233" s="1"/>
      <c r="EK2233" s="1"/>
      <c r="EL2233" s="1"/>
      <c r="EM2233" s="1"/>
      <c r="EN2233" s="1"/>
      <c r="EO2233" s="1"/>
      <c r="EP2233" s="1"/>
      <c r="EQ2233" s="1"/>
      <c r="ER2233" s="1"/>
      <c r="ES2233" s="1"/>
      <c r="ET2233" s="1"/>
      <c r="EU2233" s="1"/>
      <c r="EV2233" s="1"/>
      <c r="EW2233" s="1"/>
      <c r="EX2233" s="1"/>
      <c r="EY2233" s="1"/>
      <c r="EZ2233" s="1"/>
      <c r="FA2233" s="1"/>
      <c r="FB2233" s="1"/>
      <c r="FC2233" s="1"/>
      <c r="FD2233" s="1"/>
      <c r="FE2233" s="1"/>
      <c r="FF2233" s="1"/>
      <c r="FG2233" s="1"/>
      <c r="FH2233" s="1"/>
      <c r="FI2233" s="1"/>
      <c r="FJ2233" s="1"/>
      <c r="FK2233" s="1"/>
      <c r="FL2233" s="1"/>
      <c r="FM2233" s="1"/>
      <c r="FN2233" s="1"/>
      <c r="FO2233" s="1"/>
      <c r="FP2233" s="1"/>
      <c r="FQ2233" s="1"/>
      <c r="FR2233" s="1"/>
      <c r="FS2233" s="1"/>
      <c r="FT2233" s="1"/>
      <c r="FU2233" s="1"/>
      <c r="FV2233" s="1"/>
      <c r="FW2233" s="1"/>
      <c r="FX2233" s="1"/>
      <c r="FY2233" s="1"/>
      <c r="FZ2233" s="1"/>
      <c r="GA2233" s="1"/>
      <c r="GB2233" s="1"/>
      <c r="GC2233" s="1"/>
      <c r="GD2233" s="1"/>
      <c r="GE2233" s="1"/>
      <c r="GF2233" s="1"/>
      <c r="GG2233" s="1"/>
      <c r="GH2233" s="1"/>
      <c r="GI2233" s="1"/>
      <c r="GJ2233" s="1"/>
      <c r="GK2233"/>
      <c r="GL2233"/>
      <c r="GM2233"/>
      <c r="GN2233"/>
      <c r="GO2233"/>
      <c r="GP2233"/>
      <c r="GQ2233"/>
      <c r="GR2233"/>
      <c r="GS2233"/>
      <c r="GT2233"/>
      <c r="GU2233"/>
      <c r="GV2233"/>
      <c r="GW2233"/>
      <c r="GX2233"/>
      <c r="GY2233"/>
      <c r="GZ2233"/>
      <c r="HA2233"/>
      <c r="HB2233"/>
      <c r="HC2233"/>
      <c r="HD2233"/>
      <c r="HE2233"/>
    </row>
    <row r="2234" spans="1:213" s="19" customFormat="1" ht="14.4" x14ac:dyDescent="0.3">
      <c r="A2234"/>
      <c r="B2234"/>
      <c r="C2234"/>
      <c r="D2234" s="22"/>
      <c r="E2234" s="32">
        <v>40660.42083333333</v>
      </c>
      <c r="F2234" s="21">
        <f t="shared" si="2619"/>
        <v>761.69861111111095</v>
      </c>
      <c r="G2234" s="21">
        <f t="shared" si="2620"/>
        <v>761.69861111111095</v>
      </c>
      <c r="H2234" s="21"/>
      <c r="I2234" s="50">
        <v>1037</v>
      </c>
      <c r="J2234" s="21">
        <v>27336</v>
      </c>
      <c r="K2234" s="21">
        <v>23805</v>
      </c>
      <c r="L2234" s="21">
        <v>14</v>
      </c>
      <c r="M2234" s="124">
        <v>6.42</v>
      </c>
      <c r="N2234" s="22"/>
      <c r="O2234" s="22"/>
      <c r="P2234" s="22"/>
      <c r="Q2234" s="22"/>
      <c r="U2234" s="52">
        <f t="shared" si="2609"/>
        <v>8.5830322455692859E-2</v>
      </c>
      <c r="V2234" s="52">
        <f t="shared" si="2610"/>
        <v>11.753052983091125</v>
      </c>
      <c r="W2234" s="52">
        <f t="shared" si="2611"/>
        <v>5.999528945172497E-2</v>
      </c>
      <c r="X2234" s="247">
        <f>W2234+V2234+SUM($U$2206:U2234)</f>
        <v>12.331187306497704</v>
      </c>
      <c r="Y2234" s="104">
        <f>W2234+V2234+SUM($U$2206:U2234)-$X$2206</f>
        <v>12.329032962169014</v>
      </c>
      <c r="Z2234" s="42"/>
      <c r="AA2234" s="1">
        <f t="shared" si="2621"/>
        <v>1.7857271611957524E-2</v>
      </c>
      <c r="AB2234" s="41">
        <f t="shared" si="2612"/>
        <v>9.8561549869725693E-2</v>
      </c>
      <c r="AC2234" s="48">
        <f t="shared" si="2613"/>
        <v>13.496385479763873</v>
      </c>
      <c r="AD2234" s="48">
        <f t="shared" si="2614"/>
        <v>2.0433986297523083</v>
      </c>
      <c r="AE2234" s="48">
        <f t="shared" si="2615"/>
        <v>3.6529742797305564</v>
      </c>
      <c r="AF2234" s="48">
        <f t="shared" si="2616"/>
        <v>2.0433986297523083</v>
      </c>
      <c r="AG2234" s="238">
        <f t="shared" si="2617"/>
        <v>1.6094615016372833</v>
      </c>
      <c r="AH2234" s="48">
        <f t="shared" si="2618"/>
        <v>1.1414834096514431E-4</v>
      </c>
      <c r="AI2234" s="48">
        <f>AE2234+AC2234+SUM($AB$2206:AB2234)</f>
        <v>19.016244809358405</v>
      </c>
      <c r="AJ2234" s="48">
        <f>AE2234+AC2234+SUM($AB$2205:AB2234)-$AI$2206</f>
        <v>17.847706974088343</v>
      </c>
      <c r="AK2234" s="46"/>
      <c r="AL2234" s="86"/>
      <c r="AM2234" s="41"/>
      <c r="AN2234" s="41"/>
      <c r="AO2234" s="41"/>
      <c r="AP2234" s="41"/>
      <c r="AQ2234"/>
      <c r="AR2234" s="41"/>
      <c r="AS2234" s="31"/>
      <c r="AT2234" s="41"/>
      <c r="AU2234" s="41"/>
      <c r="AV2234" s="31"/>
      <c r="BC2234" s="1"/>
      <c r="BD2234"/>
      <c r="BE2234"/>
      <c r="BF2234" s="1"/>
      <c r="BG2234"/>
      <c r="BH2234"/>
      <c r="BI2234"/>
      <c r="BJ2234" s="1"/>
      <c r="BK2234" s="1"/>
      <c r="BL2234"/>
      <c r="BM2234" s="1"/>
      <c r="BN2234" s="1"/>
      <c r="BO2234" s="1"/>
      <c r="BP2234" s="1"/>
      <c r="BQ2234" s="1"/>
      <c r="BR2234" s="1"/>
      <c r="BS2234" s="1"/>
      <c r="BT2234" s="22"/>
      <c r="BU2234" s="1"/>
      <c r="BV2234" s="1"/>
      <c r="BW2234" s="1"/>
      <c r="BX2234" s="1"/>
      <c r="BY2234" s="1"/>
      <c r="BZ2234" s="1"/>
      <c r="CA2234" s="1"/>
      <c r="CB2234" s="1"/>
      <c r="CC2234" s="1"/>
      <c r="CD2234" s="1"/>
      <c r="CE2234" s="1"/>
      <c r="CF2234" s="1"/>
      <c r="CG2234" s="1"/>
      <c r="CH2234" s="1"/>
      <c r="CI2234" s="1"/>
      <c r="CJ2234" s="1"/>
      <c r="CK2234" s="1"/>
      <c r="CL2234" s="1"/>
      <c r="CM2234" s="1"/>
      <c r="CN2234" s="1"/>
      <c r="CO2234" s="1"/>
      <c r="CP2234" s="1"/>
      <c r="CQ2234" s="1"/>
      <c r="CR2234" s="1"/>
      <c r="CS2234" s="1"/>
      <c r="CT2234" s="1"/>
      <c r="CU2234" s="1"/>
      <c r="CV2234" s="1"/>
      <c r="CW2234" s="1"/>
      <c r="CX2234" s="1"/>
      <c r="CY2234" s="1"/>
      <c r="CZ2234" s="1"/>
      <c r="DA2234" s="1"/>
      <c r="DB2234" s="1"/>
      <c r="DC2234" s="1"/>
      <c r="DD2234" s="1"/>
      <c r="DE2234" s="1"/>
      <c r="DF2234" s="1"/>
      <c r="DG2234" s="1"/>
      <c r="DH2234" s="1"/>
      <c r="DI2234" s="1"/>
      <c r="DJ2234" s="1"/>
      <c r="DK2234" s="1"/>
      <c r="DL2234" s="1"/>
      <c r="DM2234" s="1"/>
      <c r="DN2234" s="1"/>
      <c r="DO2234" s="1"/>
      <c r="DP2234" s="1"/>
      <c r="DQ2234" s="1"/>
      <c r="DR2234" s="1"/>
      <c r="DS2234" s="1"/>
      <c r="DT2234" s="1"/>
      <c r="DU2234" s="1"/>
      <c r="DV2234" s="1"/>
      <c r="DW2234" s="1"/>
      <c r="DX2234" s="1"/>
      <c r="DY2234" s="1"/>
      <c r="DZ2234" s="1"/>
      <c r="EA2234" s="1"/>
      <c r="EB2234" s="1"/>
      <c r="EC2234" s="1"/>
      <c r="ED2234" s="1"/>
      <c r="EE2234" s="1"/>
      <c r="EF2234" s="1"/>
      <c r="EG2234" s="1"/>
      <c r="EH2234" s="1"/>
      <c r="EI2234" s="1"/>
      <c r="EJ2234" s="1"/>
      <c r="EK2234" s="1"/>
      <c r="EL2234" s="1"/>
      <c r="EM2234" s="1"/>
      <c r="EN2234" s="1"/>
      <c r="EO2234" s="1"/>
      <c r="EP2234" s="1"/>
      <c r="EQ2234" s="1"/>
      <c r="ER2234" s="1"/>
      <c r="ES2234" s="1"/>
      <c r="ET2234" s="1"/>
      <c r="EU2234" s="1"/>
      <c r="EV2234" s="1"/>
      <c r="EW2234" s="1"/>
      <c r="EX2234" s="1"/>
      <c r="EY2234" s="1"/>
      <c r="EZ2234" s="1"/>
      <c r="FA2234" s="1"/>
      <c r="FB2234" s="1"/>
      <c r="FC2234" s="1"/>
      <c r="FD2234" s="1"/>
      <c r="FE2234" s="1"/>
      <c r="FF2234" s="1"/>
      <c r="FG2234" s="1"/>
      <c r="FH2234" s="1"/>
      <c r="FI2234" s="1"/>
      <c r="FJ2234" s="1"/>
      <c r="FK2234" s="1"/>
      <c r="FL2234" s="1"/>
      <c r="FM2234" s="1"/>
      <c r="FN2234" s="1"/>
      <c r="FO2234" s="1"/>
      <c r="FP2234" s="1"/>
      <c r="FQ2234" s="1"/>
      <c r="FR2234" s="1"/>
      <c r="FS2234" s="1"/>
      <c r="FT2234" s="1"/>
      <c r="FU2234" s="1"/>
      <c r="FV2234" s="1"/>
      <c r="FW2234" s="1"/>
      <c r="FX2234" s="1"/>
      <c r="FY2234" s="1"/>
      <c r="FZ2234" s="1"/>
      <c r="GA2234" s="1"/>
      <c r="GB2234" s="1"/>
      <c r="GC2234" s="1"/>
      <c r="GD2234" s="1"/>
      <c r="GE2234" s="1"/>
      <c r="GF2234" s="1"/>
      <c r="GG2234" s="1"/>
      <c r="GH2234" s="1"/>
      <c r="GI2234" s="1"/>
      <c r="GJ2234" s="1"/>
      <c r="GK2234"/>
      <c r="GL2234"/>
      <c r="GM2234"/>
      <c r="GN2234"/>
      <c r="GO2234"/>
      <c r="GP2234"/>
      <c r="GQ2234"/>
      <c r="GR2234"/>
      <c r="GS2234"/>
      <c r="GT2234"/>
      <c r="GU2234"/>
      <c r="GV2234"/>
      <c r="GW2234"/>
      <c r="GX2234"/>
      <c r="GY2234"/>
      <c r="GZ2234"/>
      <c r="HA2234"/>
      <c r="HB2234"/>
      <c r="HC2234"/>
      <c r="HD2234"/>
      <c r="HE2234"/>
    </row>
    <row r="2235" spans="1:213" s="19" customFormat="1" ht="14.4" x14ac:dyDescent="0.3">
      <c r="A2235"/>
      <c r="B2235"/>
      <c r="C2235"/>
      <c r="D2235" s="22"/>
      <c r="E2235" s="32">
        <v>40700.60833333333</v>
      </c>
      <c r="F2235" s="21">
        <f t="shared" si="2619"/>
        <v>801.88611111111095</v>
      </c>
      <c r="G2235" s="21">
        <f t="shared" si="2620"/>
        <v>801.88611111111095</v>
      </c>
      <c r="H2235" s="21"/>
      <c r="I2235" s="50">
        <v>1037</v>
      </c>
      <c r="J2235" s="21">
        <v>25505</v>
      </c>
      <c r="K2235" s="21">
        <v>23065</v>
      </c>
      <c r="L2235" s="21">
        <v>33</v>
      </c>
      <c r="M2235" s="124">
        <v>6.42</v>
      </c>
      <c r="N2235" s="22"/>
      <c r="O2235" s="22"/>
      <c r="P2235" s="22"/>
      <c r="Q2235" s="22"/>
      <c r="U2235" s="52">
        <f t="shared" si="2609"/>
        <v>8.3162209092230863E-2</v>
      </c>
      <c r="V2235" s="52">
        <f t="shared" si="2610"/>
        <v>11.387698679058886</v>
      </c>
      <c r="W2235" s="52">
        <f t="shared" si="2611"/>
        <v>5.813028150405531E-2</v>
      </c>
      <c r="X2235" s="247">
        <f>W2235+V2235+SUM($U$2206:U2235)</f>
        <v>12.047130203610026</v>
      </c>
      <c r="Y2235" s="104">
        <f>W2235+V2235+SUM($U$2206:U2235)-$X$2206</f>
        <v>12.044975859281337</v>
      </c>
      <c r="Z2235" s="42"/>
      <c r="AA2235" s="1">
        <f t="shared" si="2621"/>
        <v>7.3789846171653933E-3</v>
      </c>
      <c r="AB2235" s="41">
        <f t="shared" si="2612"/>
        <v>9.1959772074456908E-2</v>
      </c>
      <c r="AC2235" s="48">
        <f t="shared" si="2613"/>
        <v>12.592380438300321</v>
      </c>
      <c r="AD2235" s="48">
        <f t="shared" si="2614"/>
        <v>1.9065291941700557</v>
      </c>
      <c r="AE2235" s="48">
        <f t="shared" si="2615"/>
        <v>3.408293422758554</v>
      </c>
      <c r="AF2235" s="48">
        <f t="shared" si="2616"/>
        <v>1.9065291941700546</v>
      </c>
      <c r="AG2235" s="238">
        <f t="shared" si="2617"/>
        <v>1.5016577260483941</v>
      </c>
      <c r="AH2235" s="48">
        <f t="shared" si="2618"/>
        <v>1.0650254010520944E-4</v>
      </c>
      <c r="AI2235" s="48">
        <f>AE2235+AC2235+SUM($AB$2206:AB2235)</f>
        <v>17.959518682997306</v>
      </c>
      <c r="AJ2235" s="48">
        <f>AE2235+AC2235+SUM($AB$2205:AB2235)-$AI$2206</f>
        <v>16.790980847727244</v>
      </c>
      <c r="AK2235" s="46"/>
      <c r="AL2235" s="86"/>
      <c r="AM2235" s="41"/>
      <c r="AN2235" s="41"/>
      <c r="AO2235" s="41"/>
      <c r="AP2235" s="41"/>
      <c r="AQ2235"/>
      <c r="AR2235" s="41"/>
      <c r="AS2235" s="31"/>
      <c r="AT2235" s="41"/>
      <c r="AU2235" s="41"/>
      <c r="AV2235" s="31"/>
      <c r="BC2235" s="1"/>
      <c r="BD2235"/>
      <c r="BE2235"/>
      <c r="BF2235" s="1"/>
      <c r="BG2235"/>
      <c r="BH2235"/>
      <c r="BI2235"/>
      <c r="BJ2235" s="1"/>
      <c r="BK2235" s="1"/>
      <c r="BL2235"/>
      <c r="BM2235" s="1"/>
      <c r="BN2235" s="1"/>
      <c r="BO2235" s="1"/>
      <c r="BP2235" s="1"/>
      <c r="BQ2235" s="1"/>
      <c r="BR2235" s="1"/>
      <c r="BS2235" s="1"/>
      <c r="BT2235" s="22"/>
      <c r="BU2235" s="1"/>
      <c r="BV2235" s="1"/>
      <c r="BW2235" s="1"/>
      <c r="BX2235" s="1"/>
      <c r="BY2235" s="1"/>
      <c r="BZ2235" s="1"/>
      <c r="CA2235" s="1"/>
      <c r="CB2235" s="1"/>
      <c r="CC2235" s="1"/>
      <c r="CD2235" s="1"/>
      <c r="CE2235" s="1"/>
      <c r="CF2235" s="1"/>
      <c r="CG2235" s="1"/>
      <c r="CH2235" s="1"/>
      <c r="CI2235" s="1"/>
      <c r="CJ2235" s="1"/>
      <c r="CK2235" s="1"/>
      <c r="CL2235" s="1"/>
      <c r="CM2235" s="1"/>
      <c r="CN2235" s="1"/>
      <c r="CO2235" s="1"/>
      <c r="CP2235" s="1"/>
      <c r="CQ2235" s="1"/>
      <c r="CR2235" s="1"/>
      <c r="CS2235" s="1"/>
      <c r="CT2235" s="1"/>
      <c r="CU2235" s="1"/>
      <c r="CV2235" s="1"/>
      <c r="CW2235" s="1"/>
      <c r="CX2235" s="1"/>
      <c r="CY2235" s="1"/>
      <c r="CZ2235" s="1"/>
      <c r="DA2235" s="1"/>
      <c r="DB2235" s="1"/>
      <c r="DC2235" s="1"/>
      <c r="DD2235" s="1"/>
      <c r="DE2235" s="1"/>
      <c r="DF2235" s="1"/>
      <c r="DG2235" s="1"/>
      <c r="DH2235" s="1"/>
      <c r="DI2235" s="1"/>
      <c r="DJ2235" s="1"/>
      <c r="DK2235" s="1"/>
      <c r="DL2235" s="1"/>
      <c r="DM2235" s="1"/>
      <c r="DN2235" s="1"/>
      <c r="DO2235" s="1"/>
      <c r="DP2235" s="1"/>
      <c r="DQ2235" s="1"/>
      <c r="DR2235" s="1"/>
      <c r="DS2235" s="1"/>
      <c r="DT2235" s="1"/>
      <c r="DU2235" s="1"/>
      <c r="DV2235" s="1"/>
      <c r="DW2235" s="1"/>
      <c r="DX2235" s="1"/>
      <c r="DY2235" s="1"/>
      <c r="DZ2235" s="1"/>
      <c r="EA2235" s="1"/>
      <c r="EB2235" s="1"/>
      <c r="EC2235" s="1"/>
      <c r="ED2235" s="1"/>
      <c r="EE2235" s="1"/>
      <c r="EF2235" s="1"/>
      <c r="EG2235" s="1"/>
      <c r="EH2235" s="1"/>
      <c r="EI2235" s="1"/>
      <c r="EJ2235" s="1"/>
      <c r="EK2235" s="1"/>
      <c r="EL2235" s="1"/>
      <c r="EM2235" s="1"/>
      <c r="EN2235" s="1"/>
      <c r="EO2235" s="1"/>
      <c r="EP2235" s="1"/>
      <c r="EQ2235" s="1"/>
      <c r="ER2235" s="1"/>
      <c r="ES2235" s="1"/>
      <c r="ET2235" s="1"/>
      <c r="EU2235" s="1"/>
      <c r="EV2235" s="1"/>
      <c r="EW2235" s="1"/>
      <c r="EX2235" s="1"/>
      <c r="EY2235" s="1"/>
      <c r="EZ2235" s="1"/>
      <c r="FA2235" s="1"/>
      <c r="FB2235" s="1"/>
      <c r="FC2235" s="1"/>
      <c r="FD2235" s="1"/>
      <c r="FE2235" s="1"/>
      <c r="FF2235" s="1"/>
      <c r="FG2235" s="1"/>
      <c r="FH2235" s="1"/>
      <c r="FI2235" s="1"/>
      <c r="FJ2235" s="1"/>
      <c r="FK2235" s="1"/>
      <c r="FL2235" s="1"/>
      <c r="FM2235" s="1"/>
      <c r="FN2235" s="1"/>
      <c r="FO2235" s="1"/>
      <c r="FP2235" s="1"/>
      <c r="FQ2235" s="1"/>
      <c r="FR2235" s="1"/>
      <c r="FS2235" s="1"/>
      <c r="FT2235" s="1"/>
      <c r="FU2235" s="1"/>
      <c r="FV2235" s="1"/>
      <c r="FW2235" s="1"/>
      <c r="FX2235" s="1"/>
      <c r="FY2235" s="1"/>
      <c r="FZ2235" s="1"/>
      <c r="GA2235" s="1"/>
      <c r="GB2235" s="1"/>
      <c r="GC2235" s="1"/>
      <c r="GD2235" s="1"/>
      <c r="GE2235" s="1"/>
      <c r="GF2235" s="1"/>
      <c r="GG2235" s="1"/>
      <c r="GH2235" s="1"/>
      <c r="GI2235" s="1"/>
      <c r="GJ2235" s="1"/>
      <c r="GK2235"/>
      <c r="GL2235"/>
      <c r="GM2235"/>
      <c r="GN2235"/>
      <c r="GO2235"/>
      <c r="GP2235"/>
      <c r="GQ2235"/>
      <c r="GR2235"/>
      <c r="GS2235"/>
      <c r="GT2235"/>
      <c r="GU2235"/>
      <c r="GV2235"/>
      <c r="GW2235"/>
      <c r="GX2235"/>
      <c r="GY2235"/>
      <c r="GZ2235"/>
      <c r="HA2235"/>
      <c r="HB2235"/>
      <c r="HC2235"/>
      <c r="HD2235"/>
      <c r="HE2235"/>
    </row>
    <row r="2236" spans="1:213" s="19" customFormat="1" ht="14.4" x14ac:dyDescent="0.3">
      <c r="A2236"/>
      <c r="B2236"/>
      <c r="C2236"/>
      <c r="E2236" s="32">
        <v>40749.655555555553</v>
      </c>
      <c r="F2236" s="21">
        <f t="shared" si="2619"/>
        <v>850.9333333333343</v>
      </c>
      <c r="G2236" s="21">
        <f t="shared" si="2620"/>
        <v>850.9333333333343</v>
      </c>
      <c r="H2236" s="21"/>
      <c r="I2236" s="50">
        <v>1037</v>
      </c>
      <c r="J2236" s="21">
        <v>25153</v>
      </c>
      <c r="K2236" s="21">
        <v>24363</v>
      </c>
      <c r="L2236" s="21" t="s">
        <v>202</v>
      </c>
      <c r="M2236" s="124">
        <v>6.42</v>
      </c>
      <c r="N2236" s="22"/>
      <c r="O2236" s="22"/>
      <c r="P2236" s="22"/>
      <c r="Q2236" s="22"/>
      <c r="U2236" s="52">
        <f t="shared" si="2609"/>
        <v>8.784222415408717E-2</v>
      </c>
      <c r="V2236" s="52">
        <f t="shared" si="2610"/>
        <v>12.028549877212733</v>
      </c>
      <c r="W2236" s="52">
        <f t="shared" si="2611"/>
        <v>6.1401606255508313E-2</v>
      </c>
      <c r="X2236" s="247">
        <f>W2236+V2236+SUM($U$2206:U2236)</f>
        <v>12.77909495066941</v>
      </c>
      <c r="Y2236" s="104">
        <f>W2236+V2236+SUM($U$2206:U2236)-$X$2206</f>
        <v>12.776940606340721</v>
      </c>
      <c r="Z2236" s="42"/>
      <c r="AA2236" s="1">
        <f t="shared" si="2621"/>
        <v>2.5594197724864154E-3</v>
      </c>
      <c r="AB2236" s="41">
        <f t="shared" si="2612"/>
        <v>9.0690615447512807E-2</v>
      </c>
      <c r="AC2236" s="48">
        <f t="shared" si="2613"/>
        <v>12.41859028286877</v>
      </c>
      <c r="AD2236" s="48">
        <f t="shared" si="2614"/>
        <v>1.8802167740035054</v>
      </c>
      <c r="AE2236" s="48">
        <f t="shared" si="2615"/>
        <v>3.3612548309212276</v>
      </c>
      <c r="AF2236" s="48">
        <f t="shared" si="2616"/>
        <v>1.8802167740035047</v>
      </c>
      <c r="AG2236" s="238">
        <f t="shared" si="2617"/>
        <v>1.4809330242421195</v>
      </c>
      <c r="AH2236" s="48">
        <f t="shared" si="2618"/>
        <v>1.0503267560346336E-4</v>
      </c>
      <c r="AI2236" s="48">
        <f>AE2236+AC2236+SUM($AB$2206:AB2236)</f>
        <v>17.829380551175941</v>
      </c>
      <c r="AJ2236" s="48">
        <f>AE2236+AC2236+SUM($AB$2205:AB2236)-$AI$2206</f>
        <v>16.660842715905879</v>
      </c>
      <c r="AK2236" s="46"/>
      <c r="AL2236" s="86"/>
      <c r="AM2236" s="41"/>
      <c r="AN2236" s="41"/>
      <c r="AO2236" s="41"/>
      <c r="AP2236" s="41"/>
      <c r="AQ2236"/>
      <c r="AR2236" s="41"/>
      <c r="AS2236" s="31"/>
      <c r="AT2236" s="41"/>
      <c r="AU2236" s="41"/>
      <c r="AV2236" s="31"/>
      <c r="BC2236" s="1"/>
      <c r="BD2236"/>
      <c r="BE2236"/>
      <c r="BF2236" s="1"/>
      <c r="BG2236"/>
      <c r="BH2236"/>
      <c r="BI2236"/>
      <c r="BJ2236" s="1"/>
      <c r="BK2236" s="1"/>
      <c r="BL2236"/>
      <c r="BM2236" s="1"/>
      <c r="BN2236" s="1"/>
      <c r="BO2236" s="1"/>
      <c r="BP2236" s="1"/>
      <c r="BQ2236" s="1"/>
      <c r="BR2236" s="1"/>
      <c r="BS2236" s="1"/>
      <c r="BT2236" s="22"/>
      <c r="BU2236" s="1"/>
      <c r="BV2236" s="1"/>
      <c r="BW2236" s="1"/>
      <c r="BX2236" s="1"/>
      <c r="BY2236" s="1"/>
      <c r="BZ2236" s="1"/>
      <c r="CA2236" s="1"/>
      <c r="CB2236" s="1"/>
      <c r="CC2236" s="1"/>
      <c r="CD2236" s="1"/>
      <c r="CE2236" s="1"/>
      <c r="CF2236" s="1"/>
      <c r="CG2236" s="1"/>
      <c r="CH2236" s="1"/>
      <c r="CI2236" s="1"/>
      <c r="CJ2236" s="1"/>
      <c r="CK2236" s="1"/>
      <c r="CL2236" s="1"/>
      <c r="CM2236" s="1"/>
      <c r="CN2236" s="1"/>
      <c r="CO2236" s="1"/>
      <c r="CP2236" s="1"/>
      <c r="CQ2236" s="1"/>
      <c r="CR2236" s="1"/>
      <c r="CS2236" s="1"/>
      <c r="CT2236" s="1"/>
      <c r="CU2236" s="1"/>
      <c r="CV2236" s="1"/>
      <c r="CW2236" s="1"/>
      <c r="CX2236" s="1"/>
      <c r="CY2236" s="1"/>
      <c r="CZ2236" s="1"/>
      <c r="DA2236" s="1"/>
      <c r="DB2236" s="1"/>
      <c r="DC2236" s="1"/>
      <c r="DD2236" s="1"/>
      <c r="DE2236" s="1"/>
      <c r="DF2236" s="1"/>
      <c r="DG2236" s="1"/>
      <c r="DH2236" s="1"/>
      <c r="DI2236" s="1"/>
      <c r="DJ2236" s="1"/>
      <c r="DK2236" s="1"/>
      <c r="DL2236" s="1"/>
      <c r="DM2236" s="1"/>
      <c r="DN2236" s="1"/>
      <c r="DO2236" s="1"/>
      <c r="DP2236" s="1"/>
      <c r="DQ2236" s="1"/>
      <c r="DR2236" s="1"/>
      <c r="DS2236" s="1"/>
      <c r="DT2236" s="1"/>
      <c r="DU2236" s="1"/>
      <c r="DV2236" s="1"/>
      <c r="DW2236" s="1"/>
      <c r="DX2236" s="1"/>
      <c r="DY2236" s="1"/>
      <c r="DZ2236" s="1"/>
      <c r="EA2236" s="1"/>
      <c r="EB2236" s="1"/>
      <c r="EC2236" s="1"/>
      <c r="ED2236" s="1"/>
      <c r="EE2236" s="1"/>
      <c r="EF2236" s="1"/>
      <c r="EG2236" s="1"/>
      <c r="EH2236" s="1"/>
      <c r="EI2236" s="1"/>
      <c r="EJ2236" s="1"/>
      <c r="EK2236" s="1"/>
      <c r="EL2236" s="1"/>
      <c r="EM2236" s="1"/>
      <c r="EN2236" s="1"/>
      <c r="EO2236" s="1"/>
      <c r="EP2236" s="1"/>
      <c r="EQ2236" s="1"/>
      <c r="ER2236" s="1"/>
      <c r="ES2236" s="1"/>
      <c r="ET2236" s="1"/>
      <c r="EU2236" s="1"/>
      <c r="EV2236" s="1"/>
      <c r="EW2236" s="1"/>
      <c r="EX2236" s="1"/>
      <c r="EY2236" s="1"/>
      <c r="EZ2236" s="1"/>
      <c r="FA2236" s="1"/>
      <c r="FB2236" s="1"/>
      <c r="FC2236" s="1"/>
      <c r="FD2236" s="1"/>
      <c r="FE2236" s="1"/>
      <c r="FF2236" s="1"/>
      <c r="FG2236" s="1"/>
      <c r="FH2236" s="1"/>
      <c r="FI2236" s="1"/>
      <c r="FJ2236" s="1"/>
      <c r="FK2236" s="1"/>
      <c r="FL2236" s="1"/>
      <c r="FM2236" s="1"/>
      <c r="FN2236" s="1"/>
      <c r="FO2236" s="1"/>
      <c r="FP2236" s="1"/>
      <c r="FQ2236" s="1"/>
      <c r="FR2236" s="1"/>
      <c r="FS2236" s="1"/>
      <c r="FT2236" s="1"/>
      <c r="FU2236" s="1"/>
      <c r="FV2236" s="1"/>
      <c r="FW2236" s="1"/>
      <c r="FX2236" s="1"/>
      <c r="FY2236" s="1"/>
      <c r="FZ2236" s="1"/>
      <c r="GA2236" s="1"/>
      <c r="GB2236" s="1"/>
      <c r="GC2236" s="1"/>
      <c r="GD2236" s="1"/>
      <c r="GE2236" s="1"/>
      <c r="GF2236" s="1"/>
      <c r="GG2236" s="1"/>
      <c r="GH2236" s="1"/>
      <c r="GI2236" s="1"/>
      <c r="GJ2236" s="1"/>
      <c r="GK2236"/>
      <c r="GL2236"/>
      <c r="GM2236"/>
      <c r="GN2236"/>
      <c r="GO2236"/>
      <c r="GP2236"/>
      <c r="GQ2236"/>
      <c r="GR2236"/>
      <c r="GS2236"/>
      <c r="GT2236"/>
      <c r="GU2236"/>
      <c r="GV2236"/>
      <c r="GW2236"/>
      <c r="GX2236"/>
      <c r="GY2236"/>
      <c r="GZ2236"/>
      <c r="HA2236"/>
      <c r="HB2236"/>
      <c r="HC2236"/>
      <c r="HD2236"/>
      <c r="HE2236"/>
    </row>
    <row r="2237" spans="1:213" s="19" customFormat="1" ht="14.4" x14ac:dyDescent="0.3">
      <c r="A2237"/>
      <c r="B2237"/>
      <c r="C2237"/>
      <c r="E2237" s="32">
        <v>40800.601388888892</v>
      </c>
      <c r="F2237" s="21">
        <f t="shared" si="2619"/>
        <v>901.87916666667297</v>
      </c>
      <c r="G2237" s="21">
        <f t="shared" si="2620"/>
        <v>901.87916666667297</v>
      </c>
      <c r="H2237" s="21"/>
      <c r="I2237" s="50">
        <v>1037</v>
      </c>
      <c r="J2237" s="21">
        <v>25322</v>
      </c>
      <c r="K2237" s="21">
        <v>25643</v>
      </c>
      <c r="L2237" s="21">
        <v>62</v>
      </c>
      <c r="M2237" s="124">
        <v>6.42</v>
      </c>
      <c r="N2237" s="22"/>
      <c r="O2237" s="40"/>
      <c r="P2237" s="22"/>
      <c r="Q2237" s="22"/>
      <c r="U2237" s="52">
        <f t="shared" si="2609"/>
        <v>9.245733916115656E-2</v>
      </c>
      <c r="V2237" s="52">
        <f t="shared" si="2610"/>
        <v>12.660514078782009</v>
      </c>
      <c r="W2237" s="52">
        <f t="shared" si="2611"/>
        <v>6.4627565948774793E-2</v>
      </c>
      <c r="X2237" s="247">
        <f>W2237+V2237+SUM($U$2206:U2237)</f>
        <v>13.506742451093112</v>
      </c>
      <c r="Y2237" s="104">
        <f>W2237+V2237+SUM($U$2206:U2237)-$X$2206</f>
        <v>13.504588106764423</v>
      </c>
      <c r="Z2237" s="42"/>
      <c r="AA2237" s="1">
        <f t="shared" si="2621"/>
        <v>9.3213398140515984E-3</v>
      </c>
      <c r="AB2237" s="41">
        <f t="shared" si="2612"/>
        <v>9.1299954850789941E-2</v>
      </c>
      <c r="AC2237" s="48">
        <f t="shared" si="2613"/>
        <v>12.502029306357214</v>
      </c>
      <c r="AD2237" s="48">
        <f t="shared" si="2614"/>
        <v>1.8928497257311958</v>
      </c>
      <c r="AE2237" s="48">
        <f t="shared" si="2615"/>
        <v>3.3838387002976718</v>
      </c>
      <c r="AF2237" s="48">
        <f t="shared" si="2616"/>
        <v>1.8928497257311951</v>
      </c>
      <c r="AG2237" s="238">
        <f t="shared" si="2617"/>
        <v>1.4908832361888822</v>
      </c>
      <c r="AH2237" s="48">
        <f t="shared" si="2618"/>
        <v>1.0573837759435851E-4</v>
      </c>
      <c r="AI2237" s="48">
        <f>AE2237+AC2237+SUM($AB$2206:AB2237)</f>
        <v>18.02670339889162</v>
      </c>
      <c r="AJ2237" s="48">
        <f>AE2237+AC2237+SUM($AB$2205:AB2237)-$AI$2206</f>
        <v>16.858165563621558</v>
      </c>
      <c r="AK2237" s="46"/>
      <c r="AL2237" s="86"/>
      <c r="AM2237" s="41"/>
      <c r="AN2237" s="41"/>
      <c r="AO2237" s="41"/>
      <c r="AP2237" s="41"/>
      <c r="AQ2237"/>
      <c r="AR2237" s="41"/>
      <c r="AS2237" s="31"/>
      <c r="AT2237" s="41"/>
      <c r="AU2237" s="41"/>
      <c r="AV2237" s="31"/>
      <c r="BC2237" s="1"/>
      <c r="BD2237"/>
      <c r="BE2237"/>
      <c r="BF2237" s="1"/>
      <c r="BG2237"/>
      <c r="BH2237"/>
      <c r="BI2237"/>
      <c r="BJ2237" s="1"/>
      <c r="BK2237" s="1"/>
      <c r="BL2237"/>
      <c r="BM2237" s="1"/>
      <c r="BN2237" s="1"/>
      <c r="BO2237" s="1"/>
      <c r="BP2237" s="1"/>
      <c r="BQ2237" s="1"/>
      <c r="BR2237" s="1"/>
      <c r="BS2237" s="1"/>
      <c r="BT2237" s="22"/>
      <c r="BU2237" s="1"/>
      <c r="BV2237" s="1"/>
      <c r="BW2237" s="1"/>
      <c r="BX2237" s="1"/>
      <c r="BY2237" s="1"/>
      <c r="BZ2237" s="1"/>
      <c r="CA2237" s="1"/>
      <c r="CB2237" s="1"/>
      <c r="CC2237" s="1"/>
      <c r="CD2237" s="1"/>
      <c r="CE2237" s="1"/>
      <c r="CF2237" s="1"/>
      <c r="CG2237" s="1"/>
      <c r="CH2237" s="1"/>
      <c r="CI2237" s="1"/>
      <c r="CJ2237" s="1"/>
      <c r="CK2237" s="1"/>
      <c r="CL2237" s="1"/>
      <c r="CM2237" s="1"/>
      <c r="CN2237" s="1"/>
      <c r="CO2237" s="1"/>
      <c r="CP2237" s="1"/>
      <c r="CQ2237" s="1"/>
      <c r="CR2237" s="1"/>
      <c r="CS2237" s="1"/>
      <c r="CT2237" s="1"/>
      <c r="CU2237" s="1"/>
      <c r="CV2237" s="1"/>
      <c r="CW2237" s="1"/>
      <c r="CX2237" s="1"/>
      <c r="CY2237" s="1"/>
      <c r="CZ2237" s="1"/>
      <c r="DA2237" s="1"/>
      <c r="DB2237" s="1"/>
      <c r="DC2237" s="1"/>
      <c r="DD2237" s="1"/>
      <c r="DE2237" s="1"/>
      <c r="DF2237" s="1"/>
      <c r="DG2237" s="1"/>
      <c r="DH2237" s="1"/>
      <c r="DI2237" s="1"/>
      <c r="DJ2237" s="1"/>
      <c r="DK2237" s="1"/>
      <c r="DL2237" s="1"/>
      <c r="DM2237" s="1"/>
      <c r="DN2237" s="1"/>
      <c r="DO2237" s="1"/>
      <c r="DP2237" s="1"/>
      <c r="DQ2237" s="1"/>
      <c r="DR2237" s="1"/>
      <c r="DS2237" s="1"/>
      <c r="DT2237" s="1"/>
      <c r="DU2237" s="1"/>
      <c r="DV2237" s="1"/>
      <c r="DW2237" s="1"/>
      <c r="DX2237" s="1"/>
      <c r="DY2237" s="1"/>
      <c r="DZ2237" s="1"/>
      <c r="EA2237" s="1"/>
      <c r="EB2237" s="1"/>
      <c r="EC2237" s="1"/>
      <c r="ED2237" s="1"/>
      <c r="EE2237" s="1"/>
      <c r="EF2237" s="1"/>
      <c r="EG2237" s="1"/>
      <c r="EH2237" s="1"/>
      <c r="EI2237" s="1"/>
      <c r="EJ2237" s="1"/>
      <c r="EK2237" s="1"/>
      <c r="EL2237" s="1"/>
      <c r="EM2237" s="1"/>
      <c r="EN2237" s="1"/>
      <c r="EO2237" s="1"/>
      <c r="EP2237" s="1"/>
      <c r="EQ2237" s="1"/>
      <c r="ER2237" s="1"/>
      <c r="ES2237" s="1"/>
      <c r="ET2237" s="1"/>
      <c r="EU2237" s="1"/>
      <c r="EV2237" s="1"/>
      <c r="EW2237" s="1"/>
      <c r="EX2237" s="1"/>
      <c r="EY2237" s="1"/>
      <c r="EZ2237" s="1"/>
      <c r="FA2237" s="1"/>
      <c r="FB2237" s="1"/>
      <c r="FC2237" s="1"/>
      <c r="FD2237" s="1"/>
      <c r="FE2237" s="1"/>
      <c r="FF2237" s="1"/>
      <c r="FG2237" s="1"/>
      <c r="FH2237" s="1"/>
      <c r="FI2237" s="1"/>
      <c r="FJ2237" s="1"/>
      <c r="FK2237" s="1"/>
      <c r="FL2237" s="1"/>
      <c r="FM2237" s="1"/>
      <c r="FN2237" s="1"/>
      <c r="FO2237" s="1"/>
      <c r="FP2237" s="1"/>
      <c r="FQ2237" s="1"/>
      <c r="FR2237" s="1"/>
      <c r="FS2237" s="1"/>
      <c r="FT2237" s="1"/>
      <c r="FU2237" s="1"/>
      <c r="FV2237" s="1"/>
      <c r="FW2237" s="1"/>
      <c r="FX2237" s="1"/>
      <c r="FY2237" s="1"/>
      <c r="FZ2237" s="1"/>
      <c r="GA2237" s="1"/>
      <c r="GB2237" s="1"/>
      <c r="GC2237" s="1"/>
      <c r="GD2237" s="1"/>
      <c r="GE2237" s="1"/>
      <c r="GF2237" s="1"/>
      <c r="GG2237" s="1"/>
      <c r="GH2237" s="1"/>
      <c r="GI2237" s="1"/>
      <c r="GJ2237" s="1"/>
      <c r="GK2237"/>
      <c r="GL2237"/>
      <c r="GM2237"/>
      <c r="GN2237"/>
      <c r="GO2237"/>
      <c r="GP2237"/>
      <c r="GQ2237"/>
      <c r="GR2237"/>
      <c r="GS2237"/>
      <c r="GT2237"/>
      <c r="GU2237"/>
      <c r="GV2237"/>
      <c r="GW2237"/>
      <c r="GX2237"/>
      <c r="GY2237"/>
      <c r="GZ2237"/>
      <c r="HA2237"/>
      <c r="HB2237"/>
      <c r="HC2237"/>
      <c r="HD2237"/>
      <c r="HE2237"/>
    </row>
    <row r="2238" spans="1:213" s="19" customFormat="1" ht="14.4" x14ac:dyDescent="0.3">
      <c r="A2238"/>
      <c r="B2238"/>
      <c r="C2238"/>
      <c r="E2238" s="32">
        <v>40855.507638888892</v>
      </c>
      <c r="F2238" s="21">
        <f t="shared" si="2619"/>
        <v>956.78541666667297</v>
      </c>
      <c r="G2238" s="21">
        <f t="shared" si="2620"/>
        <v>956.78541666667297</v>
      </c>
      <c r="H2238" s="21"/>
      <c r="I2238" s="50">
        <v>1037</v>
      </c>
      <c r="J2238" s="21">
        <v>30480</v>
      </c>
      <c r="K2238" s="21">
        <v>30059</v>
      </c>
      <c r="L2238" s="21">
        <v>29</v>
      </c>
      <c r="M2238" s="124">
        <v>6.42</v>
      </c>
      <c r="N2238" s="22"/>
      <c r="O2238" s="40"/>
      <c r="P2238" s="22"/>
      <c r="Q2238" s="22"/>
      <c r="U2238" s="52">
        <f t="shared" si="2609"/>
        <v>0.10837948593554597</v>
      </c>
      <c r="V2238" s="52">
        <f t="shared" si="2610"/>
        <v>14.840790574196015</v>
      </c>
      <c r="W2238" s="52">
        <f t="shared" si="2611"/>
        <v>7.5757126890544049E-2</v>
      </c>
      <c r="X2238" s="247">
        <f>W2238+V2238+SUM($U$2206:U2238)</f>
        <v>15.806527993384432</v>
      </c>
      <c r="Y2238" s="104">
        <f>W2238+V2238+SUM($U$2206:U2238)-$X$2206</f>
        <v>15.804373649055742</v>
      </c>
      <c r="Z2238" s="42"/>
      <c r="AA2238" s="1">
        <f t="shared" si="2621"/>
        <v>2.3452658106448764E-2</v>
      </c>
      <c r="AB2238" s="41">
        <f t="shared" si="2612"/>
        <v>0.1098974261058399</v>
      </c>
      <c r="AC2238" s="48">
        <f t="shared" si="2613"/>
        <v>15.048647549868408</v>
      </c>
      <c r="AD2238" s="48">
        <f t="shared" si="2614"/>
        <v>2.2784163826035395</v>
      </c>
      <c r="AE2238" s="48">
        <f t="shared" si="2615"/>
        <v>4.073114429550313</v>
      </c>
      <c r="AF2238" s="48">
        <f t="shared" si="2616"/>
        <v>2.2784163826035395</v>
      </c>
      <c r="AG2238" s="238">
        <f t="shared" si="2617"/>
        <v>1.7945707700433271</v>
      </c>
      <c r="AH2238" s="48">
        <f t="shared" si="2618"/>
        <v>1.2727690344664904E-4</v>
      </c>
      <c r="AI2238" s="48">
        <f>AE2238+AC2238+SUM($AB$2206:AB2238)</f>
        <v>21.372494797761295</v>
      </c>
      <c r="AJ2238" s="48">
        <f>AE2238+AC2238+SUM($AB$2205:AB2238)-$AI$2206</f>
        <v>20.203956962491233</v>
      </c>
      <c r="AK2238" s="46"/>
      <c r="AL2238" s="86"/>
      <c r="AM2238" s="41"/>
      <c r="AN2238" s="41"/>
      <c r="AO2238" s="41"/>
      <c r="AP2238" s="41"/>
      <c r="AQ2238"/>
      <c r="AR2238" s="41"/>
      <c r="AS2238" s="31"/>
      <c r="AT2238" s="41"/>
      <c r="AU2238" s="41"/>
      <c r="AV2238" s="31"/>
      <c r="BC2238" s="1"/>
      <c r="BD2238"/>
      <c r="BE2238"/>
      <c r="BF2238" s="1"/>
      <c r="BG2238"/>
      <c r="BH2238"/>
      <c r="BI2238"/>
      <c r="BJ2238" s="1"/>
      <c r="BK2238" s="1"/>
      <c r="BL2238"/>
      <c r="BM2238" s="1"/>
      <c r="BN2238" s="1"/>
      <c r="BO2238" s="1"/>
      <c r="BP2238" s="1"/>
      <c r="BQ2238" s="1"/>
      <c r="BR2238" s="1"/>
      <c r="BS2238" s="1"/>
      <c r="BT2238" s="22"/>
      <c r="BU2238" s="1"/>
      <c r="BV2238" s="1"/>
      <c r="BW2238" s="1"/>
      <c r="BX2238" s="1"/>
      <c r="BY2238" s="1"/>
      <c r="BZ2238" s="1"/>
      <c r="CA2238" s="1"/>
      <c r="CB2238" s="1"/>
      <c r="CC2238" s="1"/>
      <c r="CD2238" s="1"/>
      <c r="CE2238" s="1"/>
      <c r="CF2238" s="1"/>
      <c r="CG2238" s="1"/>
      <c r="CH2238" s="1"/>
      <c r="CI2238" s="1"/>
      <c r="CJ2238" s="1"/>
      <c r="CK2238" s="1"/>
      <c r="CL2238" s="1"/>
      <c r="CM2238" s="1"/>
      <c r="CN2238" s="1"/>
      <c r="CO2238" s="1"/>
      <c r="CP2238" s="1"/>
      <c r="CQ2238" s="1"/>
      <c r="CR2238" s="1"/>
      <c r="CS2238" s="1"/>
      <c r="CT2238" s="1"/>
      <c r="CU2238" s="1"/>
      <c r="CV2238" s="1"/>
      <c r="CW2238" s="1"/>
      <c r="CX2238" s="1"/>
      <c r="CY2238" s="1"/>
      <c r="CZ2238" s="1"/>
      <c r="DA2238" s="1"/>
      <c r="DB2238" s="1"/>
      <c r="DC2238" s="1"/>
      <c r="DD2238" s="1"/>
      <c r="DE2238" s="1"/>
      <c r="DF2238" s="1"/>
      <c r="DG2238" s="1"/>
      <c r="DH2238" s="1"/>
      <c r="DI2238" s="1"/>
      <c r="DJ2238" s="1"/>
      <c r="DK2238" s="1"/>
      <c r="DL2238" s="1"/>
      <c r="DM2238" s="1"/>
      <c r="DN2238" s="1"/>
      <c r="DO2238" s="1"/>
      <c r="DP2238" s="1"/>
      <c r="DQ2238" s="1"/>
      <c r="DR2238" s="1"/>
      <c r="DS2238" s="1"/>
      <c r="DT2238" s="1"/>
      <c r="DU2238" s="1"/>
      <c r="DV2238" s="1"/>
      <c r="DW2238" s="1"/>
      <c r="DX2238" s="1"/>
      <c r="DY2238" s="1"/>
      <c r="DZ2238" s="1"/>
      <c r="EA2238" s="1"/>
      <c r="EB2238" s="1"/>
      <c r="EC2238" s="1"/>
      <c r="ED2238" s="1"/>
      <c r="EE2238" s="1"/>
      <c r="EF2238" s="1"/>
      <c r="EG2238" s="1"/>
      <c r="EH2238" s="1"/>
      <c r="EI2238" s="1"/>
      <c r="EJ2238" s="1"/>
      <c r="EK2238" s="1"/>
      <c r="EL2238" s="1"/>
      <c r="EM2238" s="1"/>
      <c r="EN2238" s="1"/>
      <c r="EO2238" s="1"/>
      <c r="EP2238" s="1"/>
      <c r="EQ2238" s="1"/>
      <c r="ER2238" s="1"/>
      <c r="ES2238" s="1"/>
      <c r="ET2238" s="1"/>
      <c r="EU2238" s="1"/>
      <c r="EV2238" s="1"/>
      <c r="EW2238" s="1"/>
      <c r="EX2238" s="1"/>
      <c r="EY2238" s="1"/>
      <c r="EZ2238" s="1"/>
      <c r="FA2238" s="1"/>
      <c r="FB2238" s="1"/>
      <c r="FC2238" s="1"/>
      <c r="FD2238" s="1"/>
      <c r="FE2238" s="1"/>
      <c r="FF2238" s="1"/>
      <c r="FG2238" s="1"/>
      <c r="FH2238" s="1"/>
      <c r="FI2238" s="1"/>
      <c r="FJ2238" s="1"/>
      <c r="FK2238" s="1"/>
      <c r="FL2238" s="1"/>
      <c r="FM2238" s="1"/>
      <c r="FN2238" s="1"/>
      <c r="FO2238" s="1"/>
      <c r="FP2238" s="1"/>
      <c r="FQ2238" s="1"/>
      <c r="FR2238" s="1"/>
      <c r="FS2238" s="1"/>
      <c r="FT2238" s="1"/>
      <c r="FU2238" s="1"/>
      <c r="FV2238" s="1"/>
      <c r="FW2238" s="1"/>
      <c r="FX2238" s="1"/>
      <c r="FY2238" s="1"/>
      <c r="FZ2238" s="1"/>
      <c r="GA2238" s="1"/>
      <c r="GB2238" s="1"/>
      <c r="GC2238" s="1"/>
      <c r="GD2238" s="1"/>
      <c r="GE2238" s="1"/>
      <c r="GF2238" s="1"/>
      <c r="GG2238" s="1"/>
      <c r="GH2238" s="1"/>
      <c r="GI2238" s="1"/>
      <c r="GJ2238" s="1"/>
      <c r="GK2238"/>
      <c r="GL2238"/>
      <c r="GM2238"/>
      <c r="GN2238"/>
      <c r="GO2238"/>
      <c r="GP2238"/>
      <c r="GQ2238"/>
      <c r="GR2238"/>
      <c r="GS2238"/>
      <c r="GT2238"/>
      <c r="GU2238"/>
      <c r="GV2238"/>
      <c r="GW2238"/>
      <c r="GX2238"/>
      <c r="GY2238"/>
      <c r="GZ2238"/>
      <c r="HA2238"/>
      <c r="HB2238"/>
      <c r="HC2238"/>
      <c r="HD2238"/>
      <c r="HE2238"/>
    </row>
    <row r="2239" spans="1:213" s="19" customFormat="1" ht="14.4" x14ac:dyDescent="0.3">
      <c r="E2239" s="32">
        <v>40945.605555555558</v>
      </c>
      <c r="F2239" s="21">
        <f t="shared" si="2619"/>
        <v>1046.8833333333387</v>
      </c>
      <c r="G2239" s="21">
        <f t="shared" si="2620"/>
        <v>1046.8833333333387</v>
      </c>
      <c r="H2239" s="21"/>
      <c r="I2239" s="50">
        <v>1037</v>
      </c>
      <c r="J2239" s="21">
        <v>31262</v>
      </c>
      <c r="K2239" s="21">
        <v>31827</v>
      </c>
      <c r="L2239" s="21">
        <v>35</v>
      </c>
      <c r="M2239" s="124">
        <v>6.42</v>
      </c>
      <c r="N2239" s="22"/>
      <c r="O2239" s="40"/>
      <c r="P2239" s="22"/>
      <c r="Q2239" s="22"/>
      <c r="U2239" s="52">
        <f t="shared" si="2609"/>
        <v>0.11475411353906056</v>
      </c>
      <c r="V2239" s="52">
        <f t="shared" si="2610"/>
        <v>15.713691127613579</v>
      </c>
      <c r="W2239" s="52">
        <f t="shared" si="2611"/>
        <v>8.0212983716868344E-2</v>
      </c>
      <c r="X2239" s="247">
        <f>W2239+V2239+SUM($U$2206:U2239)</f>
        <v>16.79863851716738</v>
      </c>
      <c r="Y2239" s="104">
        <f>W2239+V2239+SUM($U$2206:U2239)-$X$2206</f>
        <v>16.796484172838692</v>
      </c>
      <c r="Z2239" s="42"/>
      <c r="AA2239" s="1">
        <f t="shared" si="2621"/>
        <v>2.179072715015546E-2</v>
      </c>
      <c r="AB2239" s="41">
        <f t="shared" si="2612"/>
        <v>0.11271697293047135</v>
      </c>
      <c r="AC2239" s="48">
        <f t="shared" si="2613"/>
        <v>15.43473817926464</v>
      </c>
      <c r="AD2239" s="48">
        <f t="shared" si="2614"/>
        <v>2.3368718160417279</v>
      </c>
      <c r="AE2239" s="48">
        <f t="shared" si="2615"/>
        <v>4.1776149375525558</v>
      </c>
      <c r="AF2239" s="48">
        <f t="shared" si="2616"/>
        <v>2.3368718160417274</v>
      </c>
      <c r="AG2239" s="238">
        <f t="shared" si="2617"/>
        <v>1.8406125791697669</v>
      </c>
      <c r="AH2239" s="48">
        <f t="shared" si="2618"/>
        <v>1.3054234106132359E-4</v>
      </c>
      <c r="AI2239" s="48">
        <f>AE2239+AC2239+SUM($AB$2206:AB2239)</f>
        <v>21.975802908090241</v>
      </c>
      <c r="AJ2239" s="48">
        <f>AE2239+AC2239+SUM($AB$2205:AB2239)-$AI$2206</f>
        <v>20.807265072820179</v>
      </c>
      <c r="AK2239" s="46"/>
      <c r="AL2239" s="86"/>
      <c r="AM2239" s="41"/>
      <c r="AN2239" s="41"/>
      <c r="AO2239" s="41"/>
      <c r="AP2239" s="41"/>
      <c r="AQ2239"/>
      <c r="AR2239" s="41"/>
      <c r="AS2239" s="31"/>
      <c r="AT2239" s="41"/>
      <c r="AU2239" s="41"/>
      <c r="AV2239" s="31"/>
      <c r="BC2239" s="1"/>
      <c r="BD2239"/>
      <c r="BE2239"/>
      <c r="BF2239" s="1"/>
      <c r="BG2239"/>
      <c r="BH2239"/>
      <c r="BI2239"/>
      <c r="BJ2239" s="1"/>
      <c r="BK2239" s="1"/>
      <c r="BL2239"/>
      <c r="BM2239" s="1"/>
      <c r="BN2239" s="1"/>
      <c r="BO2239" s="1"/>
      <c r="BP2239" s="1"/>
      <c r="BQ2239" s="1"/>
      <c r="BR2239" s="1"/>
      <c r="BS2239" s="1"/>
      <c r="BT2239" s="22"/>
      <c r="BU2239" s="1"/>
      <c r="BV2239" s="1"/>
      <c r="BW2239" s="1"/>
      <c r="BX2239" s="1"/>
      <c r="BY2239" s="1"/>
      <c r="BZ2239" s="1"/>
      <c r="CA2239" s="1"/>
      <c r="CB2239" s="1"/>
      <c r="CC2239" s="1"/>
      <c r="CD2239" s="1"/>
      <c r="CE2239" s="1"/>
      <c r="CF2239" s="1"/>
      <c r="CG2239" s="1"/>
      <c r="CH2239" s="1"/>
      <c r="CI2239" s="1"/>
      <c r="CJ2239" s="1"/>
      <c r="CK2239" s="1"/>
      <c r="CL2239" s="1"/>
      <c r="CM2239" s="1"/>
      <c r="CN2239" s="1"/>
      <c r="CO2239" s="1"/>
      <c r="CP2239" s="1"/>
      <c r="CQ2239" s="1"/>
      <c r="CR2239" s="1"/>
      <c r="CS2239" s="1"/>
      <c r="CT2239" s="1"/>
      <c r="CU2239" s="1"/>
      <c r="CV2239" s="1"/>
      <c r="CW2239" s="1"/>
      <c r="CX2239" s="1"/>
      <c r="CY2239" s="1"/>
      <c r="CZ2239" s="1"/>
      <c r="DA2239" s="1"/>
      <c r="DB2239" s="1"/>
      <c r="DC2239" s="1"/>
      <c r="DD2239" s="1"/>
      <c r="DE2239" s="1"/>
      <c r="DF2239" s="1"/>
      <c r="DG2239" s="1"/>
      <c r="DH2239" s="1"/>
      <c r="DI2239" s="1"/>
      <c r="DJ2239" s="1"/>
      <c r="DK2239" s="1"/>
      <c r="DL2239" s="1"/>
      <c r="DM2239" s="1"/>
      <c r="DN2239" s="1"/>
      <c r="DO2239" s="1"/>
      <c r="DP2239" s="1"/>
      <c r="DQ2239" s="1"/>
      <c r="DR2239" s="1"/>
      <c r="DS2239" s="1"/>
      <c r="DT2239" s="1"/>
      <c r="DU2239" s="1"/>
      <c r="DV2239" s="1"/>
      <c r="DW2239" s="1"/>
      <c r="DX2239" s="1"/>
      <c r="DY2239" s="1"/>
      <c r="DZ2239" s="1"/>
      <c r="EA2239" s="1"/>
      <c r="EB2239" s="1"/>
      <c r="EC2239" s="1"/>
      <c r="ED2239" s="1"/>
      <c r="EE2239" s="1"/>
      <c r="EF2239" s="1"/>
      <c r="EG2239" s="1"/>
      <c r="EH2239" s="1"/>
      <c r="EI2239" s="1"/>
      <c r="EJ2239" s="1"/>
      <c r="EK2239" s="1"/>
      <c r="EL2239" s="1"/>
      <c r="EM2239" s="1"/>
      <c r="EN2239" s="1"/>
      <c r="EO2239" s="1"/>
      <c r="EP2239" s="1"/>
      <c r="EQ2239" s="1"/>
      <c r="ER2239" s="1"/>
      <c r="ES2239" s="1"/>
      <c r="ET2239" s="1"/>
      <c r="EU2239" s="1"/>
      <c r="EV2239" s="1"/>
      <c r="EW2239" s="1"/>
      <c r="EX2239" s="1"/>
      <c r="EY2239" s="1"/>
      <c r="EZ2239" s="1"/>
      <c r="FA2239" s="1"/>
      <c r="FB2239" s="1"/>
      <c r="FC2239" s="1"/>
      <c r="FD2239" s="1"/>
      <c r="FE2239" s="1"/>
      <c r="FF2239" s="1"/>
      <c r="FG2239" s="1"/>
      <c r="FH2239" s="1"/>
      <c r="FI2239" s="1"/>
      <c r="FJ2239" s="1"/>
      <c r="FK2239" s="1"/>
      <c r="FL2239" s="1"/>
      <c r="FM2239" s="1"/>
      <c r="FN2239" s="1"/>
      <c r="FO2239" s="1"/>
      <c r="FP2239" s="1"/>
      <c r="FQ2239" s="1"/>
      <c r="FR2239" s="1"/>
      <c r="FS2239" s="1"/>
      <c r="FT2239" s="1"/>
      <c r="FU2239" s="1"/>
      <c r="FV2239" s="1"/>
      <c r="FW2239" s="1"/>
      <c r="FX2239" s="1"/>
      <c r="FY2239" s="1"/>
      <c r="FZ2239" s="1"/>
      <c r="GA2239" s="1"/>
      <c r="GB2239" s="1"/>
      <c r="GC2239" s="1"/>
      <c r="GD2239" s="1"/>
      <c r="GE2239" s="1"/>
      <c r="GF2239" s="1"/>
      <c r="GG2239" s="1"/>
      <c r="GH2239" s="1"/>
      <c r="GI2239" s="1"/>
      <c r="GJ2239" s="1"/>
      <c r="GK2239"/>
      <c r="GL2239"/>
      <c r="GM2239"/>
      <c r="GN2239"/>
      <c r="GO2239"/>
      <c r="GP2239"/>
      <c r="GQ2239"/>
      <c r="GR2239"/>
      <c r="GS2239"/>
      <c r="GT2239"/>
      <c r="GU2239"/>
      <c r="GV2239"/>
      <c r="GW2239"/>
      <c r="GX2239"/>
      <c r="GY2239"/>
      <c r="GZ2239"/>
      <c r="HA2239"/>
      <c r="HB2239"/>
      <c r="HC2239"/>
      <c r="HD2239"/>
      <c r="HE2239"/>
    </row>
    <row r="2240" spans="1:213" s="19" customFormat="1" ht="14.4" x14ac:dyDescent="0.3">
      <c r="E2240" s="32">
        <v>41017.57916666667</v>
      </c>
      <c r="F2240" s="21">
        <f t="shared" si="2619"/>
        <v>1118.8569444444511</v>
      </c>
      <c r="G2240" s="21">
        <f t="shared" si="2620"/>
        <v>1118.8569444444511</v>
      </c>
      <c r="H2240" s="21"/>
      <c r="I2240" s="50">
        <v>1037</v>
      </c>
      <c r="J2240" s="21">
        <v>34190</v>
      </c>
      <c r="K2240" s="21">
        <v>34273</v>
      </c>
      <c r="L2240" s="21">
        <v>21</v>
      </c>
      <c r="M2240" s="124">
        <v>6.42</v>
      </c>
      <c r="N2240" s="22"/>
      <c r="O2240" s="40"/>
      <c r="P2240" s="22"/>
      <c r="Q2240" s="22"/>
      <c r="U2240" s="52">
        <f t="shared" si="2609"/>
        <v>0.12357330987288222</v>
      </c>
      <c r="V2240" s="52">
        <f t="shared" si="2610"/>
        <v>16.921335219049869</v>
      </c>
      <c r="W2240" s="52">
        <f t="shared" si="2611"/>
        <v>8.6377591068219711E-2</v>
      </c>
      <c r="X2240" s="247">
        <f>W2240+V2240+SUM($U$2206:U2240)</f>
        <v>18.136020525827906</v>
      </c>
      <c r="Y2240" s="104">
        <f>W2240+V2240+SUM($U$2206:U2240)-$X$2206</f>
        <v>18.133866181499219</v>
      </c>
      <c r="Z2240" s="42"/>
      <c r="AA2240" s="1">
        <f t="shared" si="2621"/>
        <v>1.96164251416561E-2</v>
      </c>
      <c r="AB2240" s="41">
        <f t="shared" si="2612"/>
        <v>0.12327404850914259</v>
      </c>
      <c r="AC2240" s="48">
        <f t="shared" si="2613"/>
        <v>16.88035629035436</v>
      </c>
      <c r="AD2240" s="48">
        <f t="shared" si="2614"/>
        <v>2.5557433110634853</v>
      </c>
      <c r="AE2240" s="48">
        <f t="shared" si="2615"/>
        <v>4.5688904969266808</v>
      </c>
      <c r="AF2240" s="48">
        <f t="shared" si="2616"/>
        <v>2.5557433110634853</v>
      </c>
      <c r="AG2240" s="238">
        <f t="shared" si="2617"/>
        <v>2.013004416921961</v>
      </c>
      <c r="AH2240" s="48">
        <f t="shared" si="2618"/>
        <v>1.4276894123493872E-4</v>
      </c>
      <c r="AI2240" s="48">
        <f>AE2240+AC2240+SUM($AB$2206:AB2240)</f>
        <v>23.935970627063227</v>
      </c>
      <c r="AJ2240" s="48">
        <f>AE2240+AC2240+SUM($AB$2205:AB2240)-$AI$2206</f>
        <v>22.767432791793166</v>
      </c>
      <c r="AK2240" s="46"/>
      <c r="AL2240" s="86"/>
      <c r="AM2240" s="41"/>
      <c r="AN2240" s="41"/>
      <c r="AO2240" s="41"/>
      <c r="AP2240" s="41"/>
      <c r="AQ2240"/>
      <c r="AR2240" s="41"/>
      <c r="AS2240" s="31"/>
      <c r="AT2240" s="41"/>
      <c r="AU2240" s="41"/>
      <c r="AV2240" s="31"/>
      <c r="BC2240" s="1"/>
      <c r="BD2240"/>
      <c r="BE2240"/>
      <c r="BF2240" s="1"/>
      <c r="BG2240"/>
      <c r="BH2240"/>
      <c r="BI2240"/>
      <c r="BJ2240" s="1"/>
      <c r="BK2240" s="1"/>
      <c r="BL2240"/>
      <c r="BM2240" s="1"/>
      <c r="BN2240" s="1"/>
      <c r="BO2240" s="1"/>
      <c r="BP2240" s="1"/>
      <c r="BQ2240" s="1"/>
      <c r="BR2240" s="1"/>
      <c r="BS2240" s="1"/>
      <c r="BT2240" s="22"/>
      <c r="BU2240" s="1"/>
      <c r="BV2240" s="1"/>
      <c r="BW2240" s="1"/>
      <c r="BX2240" s="1"/>
      <c r="BY2240" s="1"/>
      <c r="BZ2240" s="1"/>
      <c r="CA2240" s="1"/>
      <c r="CB2240" s="1"/>
      <c r="CC2240" s="1"/>
      <c r="CD2240" s="1"/>
      <c r="CE2240" s="1"/>
      <c r="CF2240" s="1"/>
      <c r="CG2240" s="1"/>
      <c r="CH2240" s="1"/>
      <c r="CI2240" s="1"/>
      <c r="CJ2240" s="1"/>
      <c r="CK2240" s="1"/>
      <c r="CL2240" s="1"/>
      <c r="CM2240" s="1"/>
      <c r="CN2240" s="1"/>
      <c r="CO2240" s="1"/>
      <c r="CP2240" s="1"/>
      <c r="CQ2240" s="1"/>
      <c r="CR2240" s="1"/>
      <c r="CS2240" s="1"/>
      <c r="CT2240" s="1"/>
      <c r="CU2240" s="1"/>
      <c r="CV2240" s="1"/>
      <c r="CW2240" s="1"/>
      <c r="CX2240" s="1"/>
      <c r="CY2240" s="1"/>
      <c r="CZ2240" s="1"/>
      <c r="DA2240" s="1"/>
      <c r="DB2240" s="1"/>
      <c r="DC2240" s="1"/>
      <c r="DD2240" s="1"/>
      <c r="DE2240" s="1"/>
      <c r="DF2240" s="1"/>
      <c r="DG2240" s="1"/>
      <c r="DH2240" s="1"/>
      <c r="DI2240" s="1"/>
      <c r="DJ2240" s="1"/>
      <c r="DK2240" s="1"/>
      <c r="DL2240" s="1"/>
      <c r="DM2240" s="1"/>
      <c r="DN2240" s="1"/>
      <c r="DO2240" s="1"/>
      <c r="DP2240" s="1"/>
      <c r="DQ2240" s="1"/>
      <c r="DR2240" s="1"/>
      <c r="DS2240" s="1"/>
      <c r="DT2240" s="1"/>
      <c r="DU2240" s="1"/>
      <c r="DV2240" s="1"/>
      <c r="DW2240" s="1"/>
      <c r="DX2240" s="1"/>
      <c r="DY2240" s="1"/>
      <c r="DZ2240" s="1"/>
      <c r="EA2240" s="1"/>
      <c r="EB2240" s="1"/>
      <c r="EC2240" s="1"/>
      <c r="ED2240" s="1"/>
      <c r="EE2240" s="1"/>
      <c r="EF2240" s="1"/>
      <c r="EG2240" s="1"/>
      <c r="EH2240" s="1"/>
      <c r="EI2240" s="1"/>
      <c r="EJ2240" s="1"/>
      <c r="EK2240" s="1"/>
      <c r="EL2240" s="1"/>
      <c r="EM2240" s="1"/>
      <c r="EN2240" s="1"/>
      <c r="EO2240" s="1"/>
      <c r="EP2240" s="1"/>
      <c r="EQ2240" s="1"/>
      <c r="ER2240" s="1"/>
      <c r="ES2240" s="1"/>
      <c r="ET2240" s="1"/>
      <c r="EU2240" s="1"/>
      <c r="EV2240" s="1"/>
      <c r="EW2240" s="1"/>
      <c r="EX2240" s="1"/>
      <c r="EY2240" s="1"/>
      <c r="EZ2240" s="1"/>
      <c r="FA2240" s="1"/>
      <c r="FB2240" s="1"/>
      <c r="FC2240" s="1"/>
      <c r="FD2240" s="1"/>
      <c r="FE2240" s="1"/>
      <c r="FF2240" s="1"/>
      <c r="FG2240" s="1"/>
      <c r="FH2240" s="1"/>
      <c r="FI2240" s="1"/>
      <c r="FJ2240" s="1"/>
      <c r="FK2240" s="1"/>
      <c r="FL2240" s="1"/>
      <c r="FM2240" s="1"/>
      <c r="FN2240" s="1"/>
      <c r="FO2240" s="1"/>
      <c r="FP2240" s="1"/>
      <c r="FQ2240" s="1"/>
      <c r="FR2240" s="1"/>
      <c r="FS2240" s="1"/>
      <c r="FT2240" s="1"/>
      <c r="FU2240" s="1"/>
      <c r="FV2240" s="1"/>
      <c r="FW2240" s="1"/>
      <c r="FX2240" s="1"/>
      <c r="FY2240" s="1"/>
      <c r="FZ2240" s="1"/>
      <c r="GA2240" s="1"/>
      <c r="GB2240" s="1"/>
      <c r="GC2240" s="1"/>
      <c r="GD2240" s="1"/>
      <c r="GE2240" s="1"/>
      <c r="GF2240" s="1"/>
      <c r="GG2240" s="1"/>
      <c r="GH2240" s="1"/>
      <c r="GI2240" s="1"/>
      <c r="GJ2240" s="1"/>
      <c r="GK2240"/>
      <c r="GL2240"/>
      <c r="GM2240"/>
      <c r="GN2240"/>
      <c r="GO2240"/>
      <c r="GP2240"/>
      <c r="GQ2240"/>
      <c r="GR2240"/>
      <c r="GS2240"/>
      <c r="GT2240"/>
      <c r="GU2240"/>
      <c r="GV2240"/>
      <c r="GW2240"/>
      <c r="GX2240"/>
      <c r="GY2240"/>
      <c r="GZ2240"/>
      <c r="HA2240"/>
      <c r="HB2240"/>
      <c r="HC2240"/>
      <c r="HD2240"/>
      <c r="HE2240"/>
    </row>
    <row r="2241" spans="1:213" s="19" customFormat="1" ht="14.4" x14ac:dyDescent="0.3">
      <c r="E2241" s="32">
        <v>41085.645138888889</v>
      </c>
      <c r="F2241" s="21">
        <f t="shared" si="2619"/>
        <v>1186.9229166666701</v>
      </c>
      <c r="G2241" s="21">
        <f t="shared" si="2620"/>
        <v>1186.9229166666701</v>
      </c>
      <c r="H2241" s="21"/>
      <c r="I2241" s="50">
        <v>1037</v>
      </c>
      <c r="J2241" s="21">
        <v>31402</v>
      </c>
      <c r="K2241" s="21">
        <v>33180</v>
      </c>
      <c r="L2241" s="21">
        <v>70</v>
      </c>
      <c r="M2241" s="124">
        <v>6.42</v>
      </c>
      <c r="N2241" s="22"/>
      <c r="O2241" s="40"/>
      <c r="P2241" s="22"/>
      <c r="Q2241" s="22"/>
      <c r="U2241" s="52">
        <f t="shared" si="2609"/>
        <v>0.11963243432387687</v>
      </c>
      <c r="V2241" s="52">
        <f t="shared" si="2610"/>
        <v>16.381697037553604</v>
      </c>
      <c r="W2241" s="52">
        <f t="shared" si="2611"/>
        <v>8.362292392389141E-2</v>
      </c>
      <c r="X2241" s="247">
        <f>W2241+V2241+SUM($U$2206:U2241)</f>
        <v>17.713260111511186</v>
      </c>
      <c r="Y2241" s="104">
        <f>W2241+V2241+SUM($U$2206:U2241)-$X$2206</f>
        <v>17.711105767182499</v>
      </c>
      <c r="Z2241" s="42"/>
      <c r="AA2241" s="1">
        <f t="shared" si="2621"/>
        <v>9.4312219336144757E-3</v>
      </c>
      <c r="AB2241" s="41">
        <f t="shared" si="2612"/>
        <v>0.11322175113436955</v>
      </c>
      <c r="AC2241" s="48">
        <f t="shared" si="2613"/>
        <v>15.503859263811279</v>
      </c>
      <c r="AD2241" s="48">
        <f t="shared" si="2614"/>
        <v>2.3473369831534239</v>
      </c>
      <c r="AE2241" s="48">
        <f t="shared" si="2615"/>
        <v>4.1963234683969475</v>
      </c>
      <c r="AF2241" s="48">
        <f t="shared" si="2616"/>
        <v>2.3473369831534239</v>
      </c>
      <c r="AG2241" s="238">
        <f t="shared" si="2617"/>
        <v>1.8488553582972629</v>
      </c>
      <c r="AH2241" s="48">
        <f t="shared" si="2618"/>
        <v>1.3112694626088171E-4</v>
      </c>
      <c r="AI2241" s="48">
        <f>AE2241+AC2241+SUM($AB$2206:AB2241)</f>
        <v>22.300128323124785</v>
      </c>
      <c r="AJ2241" s="48">
        <f>AE2241+AC2241+SUM($AB$2205:AB2241)-$AI$2206</f>
        <v>21.131590487854723</v>
      </c>
      <c r="AK2241" s="46"/>
      <c r="AL2241" s="86"/>
      <c r="AM2241" s="41"/>
      <c r="AN2241" s="25"/>
      <c r="AO2241" s="25"/>
      <c r="AP2241" s="25"/>
      <c r="AQ2241"/>
      <c r="AR2241" s="41"/>
      <c r="AS2241" s="31"/>
      <c r="AT2241" s="41"/>
      <c r="AU2241" s="41"/>
      <c r="AV2241" s="31"/>
      <c r="BC2241" s="1"/>
      <c r="BD2241"/>
      <c r="BE2241"/>
      <c r="BF2241" s="1"/>
      <c r="BG2241"/>
      <c r="BH2241"/>
      <c r="BI2241"/>
      <c r="BJ2241" s="1"/>
      <c r="BK2241" s="1"/>
      <c r="BL2241"/>
      <c r="BM2241" s="1"/>
      <c r="BN2241" s="1"/>
      <c r="BO2241" s="1"/>
      <c r="BP2241" s="1"/>
      <c r="BQ2241" s="1"/>
      <c r="BR2241" s="1"/>
      <c r="BS2241" s="1"/>
      <c r="BT2241" s="22"/>
      <c r="BU2241" s="1"/>
      <c r="BV2241" s="1"/>
      <c r="BW2241" s="1"/>
      <c r="BX2241" s="1"/>
      <c r="BY2241" s="1"/>
      <c r="BZ2241" s="1"/>
      <c r="CA2241" s="1"/>
      <c r="CB2241" s="1"/>
      <c r="CC2241" s="1"/>
      <c r="CD2241" s="1"/>
      <c r="CE2241" s="1"/>
      <c r="CF2241" s="1"/>
      <c r="CG2241" s="1"/>
      <c r="CH2241" s="1"/>
      <c r="CI2241" s="1"/>
      <c r="CJ2241" s="1"/>
      <c r="CK2241" s="1"/>
      <c r="CL2241" s="1"/>
      <c r="CM2241" s="1"/>
      <c r="CN2241" s="1"/>
      <c r="CO2241" s="1"/>
      <c r="CP2241" s="1"/>
      <c r="CQ2241" s="1"/>
      <c r="CR2241" s="1"/>
      <c r="CS2241" s="1"/>
      <c r="CT2241" s="1"/>
      <c r="CU2241" s="1"/>
      <c r="CV2241" s="1"/>
      <c r="CW2241" s="1"/>
      <c r="CX2241" s="1"/>
      <c r="CY2241" s="1"/>
      <c r="CZ2241" s="1"/>
      <c r="DA2241" s="1"/>
      <c r="DB2241" s="1"/>
      <c r="DC2241" s="1"/>
      <c r="DD2241" s="1"/>
      <c r="DE2241" s="1"/>
      <c r="DF2241" s="1"/>
      <c r="DG2241" s="1"/>
      <c r="DH2241" s="1"/>
      <c r="DI2241" s="1"/>
      <c r="DJ2241" s="1"/>
      <c r="DK2241" s="1"/>
      <c r="DL2241" s="1"/>
      <c r="DM2241" s="1"/>
      <c r="DN2241" s="1"/>
      <c r="DO2241" s="1"/>
      <c r="DP2241" s="1"/>
      <c r="DQ2241" s="1"/>
      <c r="DR2241" s="1"/>
      <c r="DS2241" s="1"/>
      <c r="DT2241" s="1"/>
      <c r="DU2241" s="1"/>
      <c r="DV2241" s="1"/>
      <c r="DW2241" s="1"/>
      <c r="DX2241" s="1"/>
      <c r="DY2241" s="1"/>
      <c r="DZ2241" s="1"/>
      <c r="EA2241" s="1"/>
      <c r="EB2241" s="1"/>
      <c r="EC2241" s="1"/>
      <c r="ED2241" s="1"/>
      <c r="EE2241" s="1"/>
      <c r="EF2241" s="1"/>
      <c r="EG2241" s="1"/>
      <c r="EH2241" s="1"/>
      <c r="EI2241" s="1"/>
      <c r="EJ2241" s="1"/>
      <c r="EK2241" s="1"/>
      <c r="EL2241" s="1"/>
      <c r="EM2241" s="1"/>
      <c r="EN2241" s="1"/>
      <c r="EO2241" s="1"/>
      <c r="EP2241" s="1"/>
      <c r="EQ2241" s="1"/>
      <c r="ER2241" s="1"/>
      <c r="ES2241" s="1"/>
      <c r="ET2241" s="1"/>
      <c r="EU2241" s="1"/>
      <c r="EV2241" s="1"/>
      <c r="EW2241" s="1"/>
      <c r="EX2241" s="1"/>
      <c r="EY2241" s="1"/>
      <c r="EZ2241" s="1"/>
      <c r="FA2241" s="1"/>
      <c r="FB2241" s="1"/>
      <c r="FC2241" s="1"/>
      <c r="FD2241" s="1"/>
      <c r="FE2241" s="1"/>
      <c r="FF2241" s="1"/>
      <c r="FG2241" s="1"/>
      <c r="FH2241" s="1"/>
      <c r="FI2241" s="1"/>
      <c r="FJ2241" s="1"/>
      <c r="FK2241" s="1"/>
      <c r="FL2241" s="1"/>
      <c r="FM2241" s="1"/>
      <c r="FN2241" s="1"/>
      <c r="FO2241" s="1"/>
      <c r="FP2241" s="1"/>
      <c r="FQ2241" s="1"/>
      <c r="FR2241" s="1"/>
      <c r="FS2241" s="1"/>
      <c r="FT2241" s="1"/>
      <c r="FU2241" s="1"/>
      <c r="FV2241" s="1"/>
      <c r="FW2241" s="1"/>
      <c r="FX2241" s="1"/>
      <c r="FY2241" s="1"/>
      <c r="FZ2241" s="1"/>
      <c r="GA2241" s="1"/>
      <c r="GB2241" s="1"/>
      <c r="GC2241" s="1"/>
      <c r="GD2241" s="1"/>
      <c r="GE2241" s="1"/>
      <c r="GF2241" s="1"/>
      <c r="GG2241" s="1"/>
      <c r="GH2241" s="1"/>
      <c r="GI2241" s="1"/>
      <c r="GJ2241" s="1"/>
      <c r="GK2241"/>
      <c r="GL2241"/>
      <c r="GM2241"/>
      <c r="GN2241"/>
      <c r="GO2241"/>
      <c r="GP2241"/>
      <c r="GQ2241"/>
      <c r="GR2241"/>
      <c r="GS2241"/>
      <c r="GT2241"/>
      <c r="GU2241"/>
      <c r="GV2241"/>
      <c r="GW2241"/>
      <c r="GX2241"/>
      <c r="GY2241"/>
      <c r="GZ2241"/>
      <c r="HA2241"/>
      <c r="HB2241"/>
      <c r="HC2241"/>
      <c r="HD2241"/>
      <c r="HE2241"/>
    </row>
    <row r="2242" spans="1:213" s="19" customFormat="1" ht="14.4" x14ac:dyDescent="0.3">
      <c r="E2242" s="32">
        <v>41131.464583333334</v>
      </c>
      <c r="F2242" s="21">
        <f t="shared" si="2619"/>
        <v>1232.7423611111153</v>
      </c>
      <c r="G2242" s="21">
        <f t="shared" si="2620"/>
        <v>1232.7423611111153</v>
      </c>
      <c r="H2242" s="21"/>
      <c r="I2242" s="50">
        <v>1037</v>
      </c>
      <c r="J2242" s="21">
        <v>32481</v>
      </c>
      <c r="K2242" s="21">
        <v>34036</v>
      </c>
      <c r="L2242" s="21">
        <v>38</v>
      </c>
      <c r="M2242" s="124">
        <v>6.42</v>
      </c>
      <c r="N2242" s="22"/>
      <c r="O2242" s="40"/>
      <c r="P2242" s="22"/>
      <c r="Q2242" s="22"/>
      <c r="U2242" s="52">
        <f t="shared" si="2609"/>
        <v>0.12271879248485454</v>
      </c>
      <c r="V2242" s="52">
        <f t="shared" si="2610"/>
        <v>16.804323097353056</v>
      </c>
      <c r="W2242" s="52">
        <f t="shared" si="2611"/>
        <v>8.5780284468763346E-2</v>
      </c>
      <c r="X2242" s="247">
        <f>W2242+V2242+SUM($U$2206:U2242)</f>
        <v>18.260762324340369</v>
      </c>
      <c r="Y2242" s="104">
        <f>W2242+V2242+SUM($U$2206:U2242)-$X$2206</f>
        <v>18.258607980011682</v>
      </c>
      <c r="Z2242" s="41"/>
      <c r="AA2242" s="1">
        <f t="shared" si="2621"/>
        <v>6.40971073982679E-3</v>
      </c>
      <c r="AB2242" s="41">
        <f t="shared" si="2612"/>
        <v>0.11711214886298507</v>
      </c>
      <c r="AC2242" s="48">
        <f t="shared" si="2613"/>
        <v>16.03658533685288</v>
      </c>
      <c r="AD2242" s="48">
        <f t="shared" si="2614"/>
        <v>2.4279935211071382</v>
      </c>
      <c r="AE2242" s="48">
        <f t="shared" si="2615"/>
        <v>4.3405127882619343</v>
      </c>
      <c r="AF2242" s="48">
        <f t="shared" si="2616"/>
        <v>2.4279935211071386</v>
      </c>
      <c r="AG2242" s="238">
        <f t="shared" si="2617"/>
        <v>1.912383634572747</v>
      </c>
      <c r="AH2242" s="48">
        <f t="shared" si="2618"/>
        <v>1.3563258204890449E-4</v>
      </c>
      <c r="AI2242" s="48">
        <f>AE2242+AC2242+SUM($AB$2206:AB2242)</f>
        <v>23.094155864894354</v>
      </c>
      <c r="AJ2242" s="48">
        <f>AE2242+AC2242+SUM($AB$2205:AB2242)-$AI$2206</f>
        <v>21.925618029624292</v>
      </c>
      <c r="AK2242" s="46"/>
      <c r="AL2242" s="86"/>
      <c r="AM2242" s="41"/>
      <c r="AN2242" s="25"/>
      <c r="AO2242" s="25"/>
      <c r="AP2242" s="25"/>
      <c r="AQ2242"/>
      <c r="AR2242" s="41"/>
      <c r="AS2242" s="31"/>
      <c r="AT2242" s="41"/>
      <c r="AU2242" s="41"/>
      <c r="AV2242" s="31"/>
      <c r="BC2242" s="1"/>
      <c r="BD2242"/>
      <c r="BE2242"/>
      <c r="BF2242" s="1"/>
      <c r="BG2242"/>
      <c r="BH2242"/>
      <c r="BI2242"/>
      <c r="BJ2242" s="1"/>
      <c r="BK2242" s="1"/>
      <c r="BL2242"/>
      <c r="BM2242" s="1"/>
      <c r="BN2242" s="1"/>
      <c r="BO2242" s="1"/>
      <c r="BP2242" s="1"/>
      <c r="BQ2242" s="1"/>
      <c r="BR2242" s="1"/>
      <c r="BS2242" s="1"/>
      <c r="BT2242" s="22"/>
      <c r="BU2242" s="1"/>
      <c r="BV2242" s="1"/>
      <c r="BW2242" s="1"/>
      <c r="BX2242" s="1"/>
      <c r="BY2242" s="1"/>
      <c r="BZ2242" s="1"/>
      <c r="CA2242" s="1"/>
      <c r="CB2242" s="1"/>
      <c r="CC2242" s="1"/>
      <c r="CD2242" s="1"/>
      <c r="CE2242" s="1"/>
      <c r="CF2242" s="1"/>
      <c r="CG2242" s="1"/>
      <c r="CH2242" s="1"/>
      <c r="CI2242" s="1"/>
      <c r="CJ2242" s="1"/>
      <c r="CK2242" s="1"/>
      <c r="CL2242" s="1"/>
      <c r="CM2242" s="1"/>
      <c r="CN2242" s="1"/>
      <c r="CO2242" s="1"/>
      <c r="CP2242" s="1"/>
      <c r="CQ2242" s="1"/>
      <c r="CR2242" s="1"/>
      <c r="CS2242" s="1"/>
      <c r="CT2242" s="1"/>
      <c r="CU2242" s="1"/>
      <c r="CV2242" s="1"/>
      <c r="CW2242" s="1"/>
      <c r="CX2242" s="1"/>
      <c r="CY2242" s="1"/>
      <c r="CZ2242" s="1"/>
      <c r="DA2242" s="1"/>
      <c r="DB2242" s="1"/>
      <c r="DC2242" s="1"/>
      <c r="DD2242" s="1"/>
      <c r="DE2242" s="1"/>
      <c r="DF2242" s="1"/>
      <c r="DG2242" s="1"/>
      <c r="DH2242" s="1"/>
      <c r="DI2242" s="1"/>
      <c r="DJ2242" s="1"/>
      <c r="DK2242" s="1"/>
      <c r="DL2242" s="1"/>
      <c r="DM2242" s="1"/>
      <c r="DN2242" s="1"/>
      <c r="DO2242" s="1"/>
      <c r="DP2242" s="1"/>
      <c r="DQ2242" s="1"/>
      <c r="DR2242" s="1"/>
      <c r="DS2242" s="1"/>
      <c r="DT2242" s="1"/>
      <c r="DU2242" s="1"/>
      <c r="DV2242" s="1"/>
      <c r="DW2242" s="1"/>
      <c r="DX2242" s="1"/>
      <c r="DY2242" s="1"/>
      <c r="DZ2242" s="1"/>
      <c r="EA2242" s="1"/>
      <c r="EB2242" s="1"/>
      <c r="EC2242" s="1"/>
      <c r="ED2242" s="1"/>
      <c r="EE2242" s="1"/>
      <c r="EF2242" s="1"/>
      <c r="EG2242" s="1"/>
      <c r="EH2242" s="1"/>
      <c r="EI2242" s="1"/>
      <c r="EJ2242" s="1"/>
      <c r="EK2242" s="1"/>
      <c r="EL2242" s="1"/>
      <c r="EM2242" s="1"/>
      <c r="EN2242" s="1"/>
      <c r="EO2242" s="1"/>
      <c r="EP2242" s="1"/>
      <c r="EQ2242" s="1"/>
      <c r="ER2242" s="1"/>
      <c r="ES2242" s="1"/>
      <c r="ET2242" s="1"/>
      <c r="EU2242" s="1"/>
      <c r="EV2242" s="1"/>
      <c r="EW2242" s="1"/>
      <c r="EX2242" s="1"/>
      <c r="EY2242" s="1"/>
      <c r="EZ2242" s="1"/>
      <c r="FA2242" s="1"/>
      <c r="FB2242" s="1"/>
      <c r="FC2242" s="1"/>
      <c r="FD2242" s="1"/>
      <c r="FE2242" s="1"/>
      <c r="FF2242" s="1"/>
      <c r="FG2242" s="1"/>
      <c r="FH2242" s="1"/>
      <c r="FI2242" s="1"/>
      <c r="FJ2242" s="1"/>
      <c r="FK2242" s="1"/>
      <c r="FL2242" s="1"/>
      <c r="FM2242" s="1"/>
      <c r="FN2242" s="1"/>
      <c r="FO2242" s="1"/>
      <c r="FP2242" s="1"/>
      <c r="FQ2242" s="1"/>
      <c r="FR2242" s="1"/>
      <c r="FS2242" s="1"/>
      <c r="FT2242" s="1"/>
      <c r="FU2242" s="1"/>
      <c r="FV2242" s="1"/>
      <c r="FW2242" s="1"/>
      <c r="FX2242" s="1"/>
      <c r="FY2242" s="1"/>
      <c r="FZ2242" s="1"/>
      <c r="GA2242" s="1"/>
      <c r="GB2242" s="1"/>
      <c r="GC2242" s="1"/>
      <c r="GD2242" s="1"/>
      <c r="GE2242" s="1"/>
      <c r="GF2242" s="1"/>
      <c r="GG2242" s="1"/>
      <c r="GH2242" s="1"/>
      <c r="GI2242" s="1"/>
      <c r="GJ2242" s="1"/>
      <c r="GK2242"/>
      <c r="GL2242"/>
      <c r="GM2242"/>
      <c r="GN2242"/>
      <c r="GO2242"/>
      <c r="GP2242"/>
      <c r="GQ2242"/>
      <c r="GR2242"/>
      <c r="GS2242"/>
      <c r="GT2242"/>
      <c r="GU2242"/>
      <c r="GV2242"/>
      <c r="GW2242"/>
      <c r="GX2242"/>
      <c r="GY2242"/>
      <c r="GZ2242"/>
      <c r="HA2242"/>
      <c r="HB2242"/>
      <c r="HC2242"/>
      <c r="HD2242"/>
      <c r="HE2242"/>
    </row>
    <row r="2243" spans="1:213" ht="14.4" x14ac:dyDescent="0.3">
      <c r="A2243" s="19"/>
      <c r="B2243" s="19"/>
      <c r="C2243" s="19"/>
      <c r="D2243" s="47" t="s">
        <v>126</v>
      </c>
      <c r="E2243" s="32">
        <v>41158.48541666667</v>
      </c>
      <c r="F2243" s="21">
        <f t="shared" si="2619"/>
        <v>1259.7631944444511</v>
      </c>
      <c r="G2243" s="21">
        <f t="shared" si="2620"/>
        <v>1259.7631944444511</v>
      </c>
      <c r="H2243" s="21"/>
      <c r="I2243" s="50">
        <v>1037</v>
      </c>
      <c r="J2243" s="21">
        <v>32417</v>
      </c>
      <c r="K2243" s="21">
        <v>33928</v>
      </c>
      <c r="L2243" s="21">
        <v>30</v>
      </c>
      <c r="M2243" s="124">
        <v>6.42</v>
      </c>
      <c r="O2243" s="40"/>
      <c r="U2243" s="52">
        <f t="shared" si="2609"/>
        <v>0.12232939215613306</v>
      </c>
      <c r="V2243" s="52">
        <f t="shared" si="2610"/>
        <v>16.75100111784565</v>
      </c>
      <c r="W2243" s="52">
        <f t="shared" si="2611"/>
        <v>8.5508094119643996E-2</v>
      </c>
      <c r="X2243" s="247">
        <f>W2243+V2243+SUM($U$2206:U2243)</f>
        <v>18.329497546639974</v>
      </c>
      <c r="Y2243" s="104">
        <f>W2243+V2243+SUM($U$2206:U2243)-$X$2206</f>
        <v>18.327343202311287</v>
      </c>
      <c r="Z2243" s="41"/>
      <c r="AA2243" s="1">
        <f t="shared" si="2621"/>
        <v>1.8538768515918992E-3</v>
      </c>
      <c r="AB2243" s="41">
        <f t="shared" si="2612"/>
        <v>0.11688139311263161</v>
      </c>
      <c r="AC2243" s="48">
        <f t="shared" si="2613"/>
        <v>16.004987126774417</v>
      </c>
      <c r="AD2243" s="48">
        <f t="shared" si="2614"/>
        <v>2.4232094447132204</v>
      </c>
      <c r="AE2243" s="48">
        <f t="shared" si="2615"/>
        <v>4.3319603170187824</v>
      </c>
      <c r="AF2243" s="48">
        <f t="shared" si="2616"/>
        <v>2.4232094447132195</v>
      </c>
      <c r="AG2243" s="238">
        <f t="shared" si="2617"/>
        <v>1.9086155069716053</v>
      </c>
      <c r="AH2243" s="48">
        <f t="shared" si="2618"/>
        <v>1.3536533395767789E-4</v>
      </c>
      <c r="AI2243" s="48">
        <f>AE2243+AC2243+SUM($AB$2206:AB2243)</f>
        <v>23.170886576685376</v>
      </c>
      <c r="AJ2243" s="48">
        <f>AE2243+AC2243+SUM($AB$2205:AB2243)-$AI$2206</f>
        <v>22.002348741415314</v>
      </c>
      <c r="AK2243" s="46"/>
      <c r="AL2243" s="86"/>
      <c r="AM2243" s="41"/>
      <c r="AQ2243"/>
      <c r="AR2243" s="41"/>
      <c r="AT2243" s="41"/>
      <c r="AU2243" s="41"/>
    </row>
    <row r="2244" spans="1:213" ht="14.4" x14ac:dyDescent="0.3">
      <c r="A2244" s="19"/>
      <c r="B2244" s="19"/>
      <c r="C2244" s="19"/>
      <c r="E2244" s="32">
        <v>41192.594444444447</v>
      </c>
      <c r="F2244" s="21">
        <f t="shared" si="2619"/>
        <v>1293.8722222222277</v>
      </c>
      <c r="G2244" s="21">
        <f t="shared" si="2620"/>
        <v>1293.8722222222277</v>
      </c>
      <c r="H2244" s="21"/>
      <c r="I2244" s="50">
        <v>1037</v>
      </c>
      <c r="J2244" s="21">
        <v>3992</v>
      </c>
      <c r="K2244" s="21">
        <v>124</v>
      </c>
      <c r="L2244" s="21">
        <v>41</v>
      </c>
      <c r="M2244" s="124">
        <v>6.42</v>
      </c>
      <c r="O2244" s="40"/>
      <c r="U2244" s="52">
        <f t="shared" si="2609"/>
        <v>4.4708926630984729E-4</v>
      </c>
      <c r="V2244" s="52">
        <f t="shared" si="2610"/>
        <v>6.1221532027023719E-2</v>
      </c>
      <c r="W2244" s="52">
        <f t="shared" si="2611"/>
        <v>3.1251484528518788E-4</v>
      </c>
      <c r="X2244" s="250">
        <f>W2244+V2244+SUM($U$2244:U2244)</f>
        <v>6.1981136138618755E-2</v>
      </c>
      <c r="Y2244" s="256">
        <f>W2244+V2244+SUM($U$2244:U2244)+$Y$2243-$X$2244</f>
        <v>18.327343202311287</v>
      </c>
      <c r="Z2244" s="41"/>
      <c r="AA2244" s="1">
        <f t="shared" si="2621"/>
        <v>5.7996305895554739E-3</v>
      </c>
      <c r="AB2244" s="41">
        <f t="shared" si="2612"/>
        <v>1.4393389928297666E-2</v>
      </c>
      <c r="AC2244" s="48">
        <f t="shared" si="2613"/>
        <v>1.9709383536441827</v>
      </c>
      <c r="AD2244" s="48">
        <f t="shared" si="2614"/>
        <v>0.2984067650706474</v>
      </c>
      <c r="AE2244" s="48">
        <f t="shared" si="2615"/>
        <v>0.53346039379149779</v>
      </c>
      <c r="AF2244" s="48">
        <f t="shared" si="2616"/>
        <v>0.29840676507064734</v>
      </c>
      <c r="AG2244" s="238">
        <f t="shared" si="2617"/>
        <v>0.23503695912116021</v>
      </c>
      <c r="AH2244" s="48">
        <f t="shared" si="2618"/>
        <v>1.6669599690256664E-5</v>
      </c>
      <c r="AI2244" s="84">
        <f>AE2244+AC2244+SUM($AB$2244:AB2244)</f>
        <v>2.5187921373639783</v>
      </c>
      <c r="AJ2244" s="84">
        <f>AE2244+AC2244+SUM($AB$2244:AB2244)+$AJ$2243-$AI$2251</f>
        <v>22.500293575666447</v>
      </c>
      <c r="AK2244" s="46"/>
      <c r="AL2244" s="86"/>
      <c r="AM2244" s="41"/>
      <c r="AQ2244"/>
      <c r="AR2244" s="41"/>
      <c r="AT2244" s="41"/>
      <c r="AU2244" s="41"/>
    </row>
    <row r="2245" spans="1:213" ht="14.4" x14ac:dyDescent="0.3">
      <c r="A2245" s="19"/>
      <c r="B2245" s="19"/>
      <c r="C2245" s="19"/>
      <c r="E2245" s="32">
        <v>41211.597916666666</v>
      </c>
      <c r="F2245" s="21">
        <f t="shared" si="2619"/>
        <v>1312.8756944444467</v>
      </c>
      <c r="G2245" s="21">
        <f t="shared" si="2620"/>
        <v>1312.8756944444467</v>
      </c>
      <c r="H2245" s="21"/>
      <c r="I2245" s="50">
        <v>1037</v>
      </c>
      <c r="J2245" s="21">
        <v>12925</v>
      </c>
      <c r="K2245" s="21">
        <v>832</v>
      </c>
      <c r="L2245" s="21">
        <v>70</v>
      </c>
      <c r="M2245" s="124">
        <v>6.42</v>
      </c>
      <c r="O2245" s="40"/>
      <c r="U2245" s="52">
        <f t="shared" si="2609"/>
        <v>2.9998247545951046E-3</v>
      </c>
      <c r="V2245" s="52">
        <f t="shared" si="2610"/>
        <v>0.41077673102003009</v>
      </c>
      <c r="W2245" s="52">
        <f t="shared" si="2611"/>
        <v>2.0968738006231962E-3</v>
      </c>
      <c r="X2245" s="247">
        <f>W2245+V2245+SUM($U$2244:U2245)</f>
        <v>0.41632051884155824</v>
      </c>
      <c r="Y2245" s="104">
        <f>W2245+V2245+SUM($U$2244:U2245)+$Y$2243-$X$2244</f>
        <v>18.681682585014226</v>
      </c>
      <c r="Z2245" s="41"/>
      <c r="AA2245" s="1">
        <f t="shared" si="2621"/>
        <v>4.3006228266920729E-3</v>
      </c>
      <c r="AB2245" s="41">
        <f t="shared" si="2612"/>
        <v>4.660184489560304E-2</v>
      </c>
      <c r="AC2245" s="48">
        <f t="shared" si="2613"/>
        <v>6.3813572697522698</v>
      </c>
      <c r="AD2245" s="48">
        <f t="shared" si="2614"/>
        <v>0.96615917799051021</v>
      </c>
      <c r="AE2245" s="48">
        <f t="shared" si="2615"/>
        <v>1.7271982940268307</v>
      </c>
      <c r="AF2245" s="48">
        <f t="shared" si="2616"/>
        <v>0.9661591779905101</v>
      </c>
      <c r="AG2245" s="238">
        <f t="shared" si="2617"/>
        <v>0.76098514444914711</v>
      </c>
      <c r="AH2245" s="48">
        <f t="shared" si="2618"/>
        <v>5.3971587173488808E-5</v>
      </c>
      <c r="AI2245" s="48">
        <f>AE2245+AC2245+SUM($AB$2244:AB2245)</f>
        <v>8.1695507986030016</v>
      </c>
      <c r="AJ2245" s="48">
        <f>AE2245+AC2245+SUM($AB$2244:AB2245)+$AJ$2243-$AI$2251</f>
        <v>28.151052236905471</v>
      </c>
      <c r="AK2245" s="46"/>
      <c r="AL2245" s="86"/>
      <c r="AM2245" s="41"/>
      <c r="AQ2245"/>
      <c r="AR2245" s="41"/>
      <c r="AT2245" s="41"/>
      <c r="AU2245" s="41"/>
    </row>
    <row r="2246" spans="1:213" ht="14.4" x14ac:dyDescent="0.3">
      <c r="A2246" s="19"/>
      <c r="B2246" s="19"/>
      <c r="C2246" s="19"/>
      <c r="E2246" s="32">
        <v>41246.461805555555</v>
      </c>
      <c r="F2246" s="21">
        <f t="shared" si="2619"/>
        <v>1347.7395833333358</v>
      </c>
      <c r="G2246" s="21">
        <f t="shared" si="2620"/>
        <v>1347.7395833333358</v>
      </c>
      <c r="H2246" s="21"/>
      <c r="I2246" s="50">
        <v>1037</v>
      </c>
      <c r="J2246" s="21">
        <v>14203</v>
      </c>
      <c r="K2246" s="21">
        <v>1653</v>
      </c>
      <c r="L2246" s="21">
        <v>25</v>
      </c>
      <c r="M2246" s="124">
        <v>6.42</v>
      </c>
      <c r="O2246" s="40"/>
      <c r="U2246" s="52">
        <f t="shared" si="2609"/>
        <v>5.9599883645982061E-3</v>
      </c>
      <c r="V2246" s="52">
        <f t="shared" si="2610"/>
        <v>0.81612251968282412</v>
      </c>
      <c r="W2246" s="52">
        <f t="shared" si="2611"/>
        <v>4.1660245101323842E-3</v>
      </c>
      <c r="X2246" s="247">
        <f>W2246+V2246+SUM($U$2244:U2246)</f>
        <v>0.82969544657845962</v>
      </c>
      <c r="Y2246" s="104">
        <f>W2246+V2246+SUM($U$2244:U2246)+$Y$2243-$X$2244</f>
        <v>19.095057512751126</v>
      </c>
      <c r="Z2246" s="41"/>
      <c r="AA2246" s="1">
        <f t="shared" si="2621"/>
        <v>9.1875108972274099E-3</v>
      </c>
      <c r="AB2246" s="41">
        <f t="shared" si="2612"/>
        <v>5.120974878547388E-2</v>
      </c>
      <c r="AC2246" s="48">
        <f t="shared" si="2613"/>
        <v>7.0123340272565953</v>
      </c>
      <c r="AD2246" s="48">
        <f t="shared" si="2614"/>
        <v>1.0616912034815644</v>
      </c>
      <c r="AE2246" s="48">
        <f t="shared" si="2615"/>
        <v>1.8979804541634873</v>
      </c>
      <c r="AF2246" s="48">
        <f t="shared" si="2616"/>
        <v>1.061691203481564</v>
      </c>
      <c r="AG2246" s="238">
        <f t="shared" si="2617"/>
        <v>0.83622994248442828</v>
      </c>
      <c r="AH2246" s="48">
        <f t="shared" si="2618"/>
        <v>5.9308197495169174E-5</v>
      </c>
      <c r="AI2246" s="48">
        <f>AE2246+AC2246+SUM($AB$2244:AB2246)</f>
        <v>9.0225194650294576</v>
      </c>
      <c r="AJ2246" s="48">
        <f>AE2246+AC2246+SUM($AB$2244:AB2246)+$AJ$2243-$AI$2251</f>
        <v>29.004020903331927</v>
      </c>
      <c r="AK2246" s="46"/>
      <c r="AL2246" s="86"/>
      <c r="AM2246" s="41"/>
      <c r="AQ2246"/>
      <c r="AR2246" s="41"/>
      <c r="AT2246" s="41"/>
      <c r="AU2246" s="41"/>
    </row>
    <row r="2247" spans="1:213" ht="14.4" x14ac:dyDescent="0.3">
      <c r="A2247" s="19"/>
      <c r="B2247" s="19"/>
      <c r="C2247" s="19"/>
      <c r="E2247" s="32">
        <v>41277.673611111109</v>
      </c>
      <c r="F2247" s="21">
        <f t="shared" si="2619"/>
        <v>1378.9513888888905</v>
      </c>
      <c r="G2247" s="21">
        <f t="shared" si="2620"/>
        <v>1378.9513888888905</v>
      </c>
      <c r="H2247" s="21"/>
      <c r="I2247" s="50">
        <v>1037</v>
      </c>
      <c r="J2247" s="21">
        <v>14042</v>
      </c>
      <c r="K2247" s="21">
        <v>2142</v>
      </c>
      <c r="L2247" s="21">
        <v>74</v>
      </c>
      <c r="M2247" s="124">
        <v>6.42</v>
      </c>
      <c r="O2247" s="40"/>
      <c r="U2247" s="52">
        <f t="shared" si="2609"/>
        <v>7.7231065196426843E-3</v>
      </c>
      <c r="V2247" s="52">
        <f t="shared" si="2610"/>
        <v>1.057552593563587</v>
      </c>
      <c r="W2247" s="52">
        <f t="shared" si="2611"/>
        <v>5.3984419242005845E-3</v>
      </c>
      <c r="X2247" s="247">
        <f>W2247+V2247+SUM($U$2244:U2247)</f>
        <v>1.0800810443929334</v>
      </c>
      <c r="Y2247" s="104">
        <f>W2247+V2247+SUM($U$2244:U2247)+$Y$2243-$X$2244</f>
        <v>19.345443110565601</v>
      </c>
      <c r="Z2247" s="41"/>
      <c r="AA2247" s="1">
        <f t="shared" si="2621"/>
        <v>1.1771902240484258E-2</v>
      </c>
      <c r="AB2247" s="41">
        <f t="shared" si="2612"/>
        <v>5.0629253850990937E-2</v>
      </c>
      <c r="AC2247" s="48">
        <f t="shared" si="2613"/>
        <v>6.9328447800279589</v>
      </c>
      <c r="AD2247" s="48">
        <f t="shared" si="2614"/>
        <v>1.049656261303114</v>
      </c>
      <c r="AE2247" s="48">
        <f t="shared" si="2615"/>
        <v>1.8764656436924378</v>
      </c>
      <c r="AF2247" s="48">
        <f t="shared" si="2616"/>
        <v>1.0496562613031137</v>
      </c>
      <c r="AG2247" s="238">
        <f t="shared" si="2617"/>
        <v>0.82675074648780855</v>
      </c>
      <c r="AH2247" s="48">
        <f t="shared" si="2618"/>
        <v>5.8635901515677373E-5</v>
      </c>
      <c r="AI2247" s="48">
        <f>AE2247+AC2247+SUM($AB$2244:AB2247)</f>
        <v>8.9721446611807636</v>
      </c>
      <c r="AJ2247" s="48">
        <f>AE2247+AC2247+SUM($AB$2244:AB2247)+$AJ$2243-$AI$2251</f>
        <v>28.953646099483233</v>
      </c>
      <c r="AK2247" s="46"/>
      <c r="AL2247" s="86"/>
      <c r="AM2247" s="41"/>
      <c r="AQ2247"/>
      <c r="AR2247" s="41"/>
      <c r="AT2247" s="41"/>
      <c r="AU2247" s="41"/>
    </row>
    <row r="2248" spans="1:213" ht="14.4" x14ac:dyDescent="0.3">
      <c r="A2248" s="19"/>
      <c r="B2248" s="19"/>
      <c r="C2248" s="19"/>
      <c r="E2248" s="32">
        <v>41331.474999999999</v>
      </c>
      <c r="F2248" s="21">
        <f t="shared" si="2619"/>
        <v>1432.7527777777796</v>
      </c>
      <c r="G2248" s="21">
        <f t="shared" si="2620"/>
        <v>1432.7527777777796</v>
      </c>
      <c r="H2248" s="21"/>
      <c r="I2248" s="50">
        <v>1037</v>
      </c>
      <c r="J2248" s="21">
        <v>14496</v>
      </c>
      <c r="K2248" s="21">
        <v>2914</v>
      </c>
      <c r="L2248" s="21">
        <v>25</v>
      </c>
      <c r="M2248" s="124">
        <v>6.42</v>
      </c>
      <c r="O2248" s="40"/>
      <c r="U2248" s="52">
        <f t="shared" si="2609"/>
        <v>1.0506597758281411E-2</v>
      </c>
      <c r="V2248" s="52">
        <f t="shared" si="2610"/>
        <v>1.4387060026350573</v>
      </c>
      <c r="W2248" s="52">
        <f t="shared" si="2611"/>
        <v>7.3440988642019169E-3</v>
      </c>
      <c r="X2248" s="247">
        <f>W2248+V2248+SUM($U$2244:U2248)</f>
        <v>1.4736867081626865</v>
      </c>
      <c r="Y2248" s="104">
        <f>W2248+V2248+SUM($U$2244:U2248)+$Y$2243-$X$2244</f>
        <v>19.739048774335352</v>
      </c>
      <c r="Z2248" s="41"/>
      <c r="AA2248" s="1">
        <f t="shared" si="2621"/>
        <v>8.6563846975526559E-3</v>
      </c>
      <c r="AB2248" s="41">
        <f t="shared" si="2612"/>
        <v>5.2266177455060861E-2</v>
      </c>
      <c r="AC2248" s="48">
        <f t="shared" si="2613"/>
        <v>7.1569945827720627</v>
      </c>
      <c r="AD2248" s="48">
        <f t="shared" si="2614"/>
        <v>1.0835933032224707</v>
      </c>
      <c r="AE2248" s="48">
        <f t="shared" si="2615"/>
        <v>1.9371347365735352</v>
      </c>
      <c r="AF2248" s="48">
        <f t="shared" si="2616"/>
        <v>1.0835933032224709</v>
      </c>
      <c r="AG2248" s="238">
        <f t="shared" si="2617"/>
        <v>0.8534809016584014</v>
      </c>
      <c r="AH2248" s="48">
        <f t="shared" si="2618"/>
        <v>6.0531692662815777E-5</v>
      </c>
      <c r="AI2248" s="48">
        <f>AE2248+AC2248+SUM($AB$2244:AB2248)</f>
        <v>9.3092297342610237</v>
      </c>
      <c r="AJ2248" s="48">
        <f>AE2248+AC2248+SUM($AB$2244:AB2248)+$AJ$2243-$AI$2251</f>
        <v>29.290731172563493</v>
      </c>
      <c r="AK2248" s="46"/>
      <c r="AL2248" s="86"/>
      <c r="AM2248" s="41"/>
      <c r="AQ2248"/>
      <c r="AR2248" s="41"/>
      <c r="AT2248" s="41"/>
      <c r="AU2248" s="41"/>
    </row>
    <row r="2249" spans="1:213" ht="14.4" x14ac:dyDescent="0.3">
      <c r="A2249" s="19"/>
      <c r="B2249" s="19"/>
      <c r="C2249" s="19"/>
      <c r="E2249" s="32">
        <v>41360.481249999997</v>
      </c>
      <c r="F2249" s="21">
        <f t="shared" si="2619"/>
        <v>1461.7590277777781</v>
      </c>
      <c r="G2249" s="21">
        <f t="shared" si="2620"/>
        <v>1461.7590277777781</v>
      </c>
      <c r="H2249" s="21"/>
      <c r="I2249" s="50">
        <v>1037</v>
      </c>
      <c r="J2249" s="21">
        <v>15514</v>
      </c>
      <c r="K2249" s="21">
        <v>3537</v>
      </c>
      <c r="L2249" s="21">
        <v>32</v>
      </c>
      <c r="M2249" s="124">
        <v>6.42</v>
      </c>
      <c r="O2249" s="40"/>
      <c r="U2249" s="52">
        <f t="shared" si="2609"/>
        <v>1.2752860765628468E-2</v>
      </c>
      <c r="V2249" s="52">
        <f t="shared" si="2610"/>
        <v>1.7462948288676039</v>
      </c>
      <c r="W2249" s="52">
        <f t="shared" si="2611"/>
        <v>8.9142339336589493E-3</v>
      </c>
      <c r="X2249" s="247">
        <f>W2249+V2249+SUM($U$2244:U2249)</f>
        <v>1.7955985302303186</v>
      </c>
      <c r="Y2249" s="104">
        <f>W2249+V2249+SUM($U$2244:U2249)+$Y$2243-$X$2244</f>
        <v>20.060960596402985</v>
      </c>
      <c r="Z2249" s="41"/>
      <c r="AA2249" s="1">
        <f t="shared" si="2621"/>
        <v>8.2547416284906167E-3</v>
      </c>
      <c r="AB2249" s="41">
        <f t="shared" si="2612"/>
        <v>5.5936636109120731E-2</v>
      </c>
      <c r="AC2249" s="48">
        <f t="shared" si="2613"/>
        <v>7.6596036118326287</v>
      </c>
      <c r="AD2249" s="48">
        <f t="shared" si="2614"/>
        <v>1.1596900183632322</v>
      </c>
      <c r="AE2249" s="48">
        <f t="shared" si="2615"/>
        <v>2.0731724822848938</v>
      </c>
      <c r="AF2249" s="48">
        <f t="shared" si="2616"/>
        <v>1.1596900183632322</v>
      </c>
      <c r="AG2249" s="238">
        <f t="shared" si="2617"/>
        <v>0.91341768131404799</v>
      </c>
      <c r="AH2249" s="48">
        <f t="shared" si="2618"/>
        <v>6.4782607613888244E-5</v>
      </c>
      <c r="AI2249" s="48">
        <f>AE2249+AC2249+SUM($AB$2244:AB2249)</f>
        <v>10.00381314514207</v>
      </c>
      <c r="AJ2249" s="48">
        <f>AE2249+AC2249+SUM($AB$2244:AB2249)+$AJ$2243-$AI$2251</f>
        <v>29.985314583444541</v>
      </c>
      <c r="AK2249" s="46"/>
      <c r="AL2249" s="120">
        <f>LINEST(AJ2245:AJ2249,G2245:G2249,TRUE,TRUE)*120</f>
        <v>1.2190796626753759</v>
      </c>
      <c r="AM2249" s="25">
        <v>-10.893473325326411</v>
      </c>
      <c r="AN2249" s="25">
        <v>0.11681685651539092</v>
      </c>
      <c r="AQ2249"/>
      <c r="AR2249" s="25">
        <v>-62.355492722171604</v>
      </c>
      <c r="AS2249" s="25">
        <v>0.23460855827337576</v>
      </c>
    </row>
    <row r="2250" spans="1:213" ht="14.4" x14ac:dyDescent="0.3">
      <c r="A2250" s="19"/>
      <c r="B2250" s="19"/>
      <c r="C2250" s="19"/>
      <c r="E2250" s="87">
        <v>41410.565972222219</v>
      </c>
      <c r="F2250" s="21">
        <f t="shared" si="2619"/>
        <v>1511.84375</v>
      </c>
      <c r="G2250" s="21">
        <f t="shared" si="2620"/>
        <v>1511.84375</v>
      </c>
      <c r="H2250" s="21"/>
      <c r="I2250" s="21"/>
      <c r="L2250" s="21"/>
      <c r="M2250" s="124"/>
      <c r="O2250" s="40"/>
      <c r="U2250" s="52"/>
      <c r="V2250" s="52"/>
      <c r="W2250" s="52"/>
      <c r="X2250" s="247"/>
      <c r="Y2250" s="257">
        <f>LINEST(Y2247:Y2249,G2247:G2249)*(F2250-F2249)+Y2249</f>
        <v>20.485372548530936</v>
      </c>
      <c r="Z2250" s="41"/>
      <c r="AA2250" s="1">
        <f t="shared" si="2621"/>
        <v>8.6861078335084985E-3</v>
      </c>
      <c r="AB2250" s="41"/>
      <c r="AC2250" s="48"/>
      <c r="AD2250" s="48"/>
      <c r="AE2250" s="48"/>
      <c r="AF2250" s="48"/>
      <c r="AG2250" s="238"/>
      <c r="AH2250" s="48"/>
      <c r="AI2250" s="48"/>
      <c r="AJ2250" s="88">
        <f>LINEST(AJ2247:AJ2249,G2247:G2249)*(F2250-F2249)+AJ2249</f>
        <v>30.570238088650886</v>
      </c>
      <c r="AK2250" s="46"/>
      <c r="AL2250" s="86"/>
      <c r="AQ2250"/>
    </row>
    <row r="2251" spans="1:213" ht="14.4" x14ac:dyDescent="0.3">
      <c r="A2251" s="19"/>
      <c r="B2251" s="19"/>
      <c r="C2251" s="19"/>
      <c r="E2251" s="32"/>
      <c r="F2251" s="21"/>
      <c r="G2251" s="21"/>
      <c r="H2251" s="21"/>
      <c r="I2251" s="21"/>
      <c r="L2251" s="21"/>
      <c r="M2251" s="21"/>
      <c r="O2251" s="40"/>
      <c r="U2251" s="52"/>
      <c r="V2251" s="52"/>
      <c r="W2251" s="52"/>
      <c r="X2251" s="247"/>
      <c r="Y2251" s="104"/>
      <c r="Z2251" s="41"/>
      <c r="AA2251" s="42"/>
      <c r="AB2251" s="41"/>
      <c r="AC2251" s="48"/>
      <c r="AD2251" s="48"/>
      <c r="AE2251" s="48"/>
      <c r="AF2251" s="48"/>
      <c r="AG2251" s="238"/>
      <c r="AH2251" s="186" t="s">
        <v>392</v>
      </c>
      <c r="AI2251" s="48">
        <f>AVERAGE(AI2274)</f>
        <v>2.020847303112844</v>
      </c>
      <c r="AJ2251" s="48"/>
      <c r="AK2251" s="46"/>
      <c r="AL2251" s="86"/>
      <c r="AM2251" s="41"/>
      <c r="AN2251" s="41"/>
      <c r="AO2251" s="41"/>
      <c r="AP2251" s="41"/>
      <c r="AQ2251"/>
      <c r="AR2251" s="41"/>
      <c r="AT2251" s="41"/>
      <c r="AU2251" s="41"/>
      <c r="BQ2251" s="89"/>
      <c r="BR2251" s="89"/>
      <c r="BS2251" s="89"/>
    </row>
    <row r="2252" spans="1:213" ht="14.4" x14ac:dyDescent="0.3">
      <c r="A2252" s="19"/>
      <c r="B2252" s="19"/>
      <c r="C2252" s="19"/>
      <c r="D2252" s="22" t="s">
        <v>232</v>
      </c>
      <c r="E2252" s="32">
        <v>41408.4375</v>
      </c>
      <c r="F2252" s="21">
        <f t="shared" si="2619"/>
        <v>1509.715277777781</v>
      </c>
      <c r="G2252" s="21"/>
      <c r="H2252" s="21"/>
      <c r="I2252" s="21"/>
      <c r="L2252" s="21"/>
      <c r="M2252" s="124"/>
      <c r="O2252" s="1" t="s">
        <v>360</v>
      </c>
      <c r="P2252" s="142">
        <v>45.751955463715824</v>
      </c>
      <c r="U2252" s="52"/>
      <c r="V2252" s="52"/>
      <c r="W2252" s="52"/>
      <c r="X2252" s="247"/>
      <c r="Y2252" s="104"/>
      <c r="Z2252" s="42"/>
      <c r="AA2252" s="42"/>
      <c r="AB2252" s="41"/>
      <c r="AC2252" s="48"/>
      <c r="AD2252" s="48"/>
      <c r="AE2252" s="48"/>
      <c r="AF2252" s="48"/>
      <c r="AG2252" s="238"/>
      <c r="AH2252" s="48"/>
      <c r="AI2252" s="48"/>
      <c r="AJ2252" s="48"/>
      <c r="AK2252" s="46"/>
      <c r="AL2252" s="86"/>
      <c r="AM2252" s="41"/>
      <c r="AN2252" s="41"/>
      <c r="AO2252" s="41"/>
      <c r="AP2252" s="41"/>
      <c r="AQ2252"/>
      <c r="AR2252" s="41"/>
      <c r="CM2252" s="89">
        <f>CH2252/$P$2252</f>
        <v>0</v>
      </c>
      <c r="CN2252" s="89">
        <f>CI2252/$P$2252</f>
        <v>0</v>
      </c>
    </row>
    <row r="2253" spans="1:213" ht="14.4" x14ac:dyDescent="0.3">
      <c r="A2253" s="19"/>
      <c r="B2253" s="19"/>
      <c r="C2253" s="19"/>
      <c r="E2253" s="32">
        <v>41410.565972222219</v>
      </c>
      <c r="F2253" s="21">
        <f t="shared" si="2619"/>
        <v>1511.84375</v>
      </c>
      <c r="G2253" s="21">
        <f>E2253-E$2253</f>
        <v>0</v>
      </c>
      <c r="H2253" s="21"/>
      <c r="I2253" s="50">
        <v>1037</v>
      </c>
      <c r="J2253" s="21">
        <v>4105</v>
      </c>
      <c r="K2253" s="21">
        <v>171.5</v>
      </c>
      <c r="L2253" s="21">
        <v>10</v>
      </c>
      <c r="M2253" s="124">
        <v>6.42</v>
      </c>
      <c r="U2253" s="48">
        <f t="shared" ref="U2253:U2279" si="2622">($A$5*I2253/1000/$A$3*K2253)/$P$2205</f>
        <v>6.1835329977531306E-4</v>
      </c>
      <c r="V2253" s="48">
        <f t="shared" ref="V2253:V2279" si="2623">($T$2205*I2253/1000/$A$3*K2253)/$P$2205</f>
        <v>8.467332856963361E-2</v>
      </c>
      <c r="W2253" s="48">
        <f t="shared" ref="W2253:W2279" si="2624">($A$36*$R$2205*K2253*I2253/1000000)/$P$2205</f>
        <v>4.3222819327749779E-4</v>
      </c>
      <c r="X2253" s="239">
        <f>W2253+V2253+SUM($U$2252:U2253)</f>
        <v>8.5723910062686426E-2</v>
      </c>
      <c r="Y2253" s="263">
        <v>0</v>
      </c>
      <c r="Z2253" s="41"/>
      <c r="AA2253" s="41"/>
      <c r="AB2253" s="41">
        <f t="shared" ref="AB2253:AB2279" si="2625">($A$5*I2253/1000/$A$3*J2253)/$P$2205</f>
        <v>1.4800818050015509E-2</v>
      </c>
      <c r="AC2253" s="48">
        <f t="shared" ref="AC2253:AC2279" si="2626">($T$2205*I2253/1000/$A$3*J2253)/$P$2205</f>
        <v>2.0267289433139704</v>
      </c>
      <c r="AD2253" s="48">
        <f t="shared" ref="AD2253:AD2279" si="2627">($A$4*$R$2205/1000*J2253/1000000*I2253/1000*1000000)/$P$2205</f>
        <v>0.30685364995365916</v>
      </c>
      <c r="AE2253" s="48">
        <f t="shared" ref="AE2253:AE2279" si="2628">($A$4*((I2253/1000)*J2253/10^6)*(1+($A$18/(10^-M2253))+(($A$18*$A$19)/(10^-M2253)^2))*1000000)*$R$2205/1000/$P$2205</f>
        <v>0.54856085083018491</v>
      </c>
      <c r="AF2253" s="48">
        <f t="shared" ref="AF2253:AF2279" si="2629">AE2253/(1+($A$18/(10^-M2253))+(($A$18*$A$19)/(10^-M2253)^2))*1</f>
        <v>0.3068536499536591</v>
      </c>
      <c r="AG2253" s="238">
        <f t="shared" ref="AG2253:AG2279" si="2630">AE2253/(1+($A$18/(10^-M2253))+(($A$18*$A$19)/(10^-M2253)^2))*($A$18/(10^-M2253))</f>
        <v>0.24169005941692448</v>
      </c>
      <c r="AH2253" s="48">
        <f t="shared" ref="AH2253:AH2279" si="2631">AE2253/(1+($A$18/(10^-M2253))+(($A$18*$A$19)/(10^-M2253)^2))*(($A$18*$A$19)/(10^-M2253)^2)</f>
        <v>1.7141459601328553E-5</v>
      </c>
      <c r="AI2253" s="48">
        <f>AE2253+AC2253+SUM($AB$2252:AB2253)</f>
        <v>2.5900906121941709</v>
      </c>
      <c r="AJ2253" s="130">
        <v>0</v>
      </c>
      <c r="AK2253" s="46"/>
      <c r="AL2253" s="86"/>
      <c r="AM2253" s="25">
        <v>11.387499999999999</v>
      </c>
      <c r="AN2253" s="25">
        <v>6.4346717087975333E-2</v>
      </c>
      <c r="AQ2253"/>
      <c r="AR2253" s="114">
        <v>-62.355492722171604</v>
      </c>
      <c r="AS2253" s="114">
        <v>0.23460855827337576</v>
      </c>
      <c r="AV2253" s="48"/>
      <c r="AW2253" s="48"/>
      <c r="AX2253" s="48"/>
      <c r="AY2253" s="48">
        <f t="shared" ref="AY2253:AY2271" si="2632">(1/(1/((AM2253/1000+1)*0.0112372)+1))*AI2253</f>
        <v>2.9106009030451518E-2</v>
      </c>
      <c r="AZ2253" s="48">
        <f t="shared" ref="AZ2253:AZ2271" si="2633">(1-(1/(1/((AM2253/1000+1)*0.0112372)+1)))*AI2253</f>
        <v>2.5609846031637193</v>
      </c>
      <c r="BA2253" s="48"/>
      <c r="BB2253" s="48"/>
      <c r="BC2253" s="89"/>
      <c r="BD2253" s="89"/>
      <c r="BE2253" s="41"/>
      <c r="BF2253" s="89"/>
      <c r="BG2253" s="89"/>
      <c r="BH2253" s="89"/>
      <c r="BI2253" s="89"/>
      <c r="BJ2253" s="41"/>
      <c r="BK2253" s="89"/>
      <c r="BL2253" s="89"/>
      <c r="BM2253" s="89"/>
      <c r="BN2253" s="86"/>
      <c r="BO2253" s="86"/>
      <c r="BP2253" s="48">
        <f t="shared" ref="BP2253:BP2265" si="2634">(1/(1/((AR2253/1000+1)*0.0112372)+1))*X2253</f>
        <v>8.9381222888056783E-4</v>
      </c>
      <c r="BQ2253" s="48">
        <f t="shared" ref="BQ2253:BQ2265" si="2635">(1-(1/(1/((AR2253/1000+1)*0.0112372)+1)))*X2253</f>
        <v>8.4830097833805865E-2</v>
      </c>
      <c r="BR2253" s="86"/>
      <c r="BS2253" s="86"/>
      <c r="BT2253" s="89"/>
      <c r="BU2253" s="89"/>
      <c r="BV2253" s="41"/>
      <c r="BW2253" s="89"/>
      <c r="BX2253" s="42"/>
      <c r="BY2253" s="89"/>
      <c r="BZ2253" s="89"/>
      <c r="CA2253" s="41"/>
      <c r="CB2253" s="89"/>
      <c r="CC2253" s="89"/>
      <c r="CD2253" s="41"/>
      <c r="CE2253" s="41"/>
      <c r="CF2253" s="42"/>
      <c r="CG2253" s="42"/>
      <c r="CH2253" s="42">
        <v>0</v>
      </c>
      <c r="CI2253" s="89">
        <v>0</v>
      </c>
      <c r="CJ2253" s="89">
        <v>0</v>
      </c>
      <c r="CK2253" s="42">
        <v>0</v>
      </c>
      <c r="CM2253" s="89">
        <f t="shared" ref="CM2253:CM2279" si="2636">CH2253/$P$2252</f>
        <v>0</v>
      </c>
      <c r="CN2253" s="89">
        <f t="shared" ref="CN2253:CN2279" si="2637">CI2253/$P$2252</f>
        <v>0</v>
      </c>
    </row>
    <row r="2254" spans="1:213" ht="14.4" x14ac:dyDescent="0.3">
      <c r="A2254" s="19"/>
      <c r="B2254" s="19"/>
      <c r="C2254" s="19"/>
      <c r="E2254" s="32">
        <v>41416.436805555553</v>
      </c>
      <c r="F2254" s="21">
        <f t="shared" si="2619"/>
        <v>1517.7145833333343</v>
      </c>
      <c r="G2254" s="21">
        <f t="shared" ref="G2254:G2269" si="2638">E2254-E$2253</f>
        <v>5.8708333333343035</v>
      </c>
      <c r="H2254" s="21"/>
      <c r="I2254" s="50">
        <v>1037</v>
      </c>
      <c r="J2254" s="21">
        <v>6214</v>
      </c>
      <c r="K2254" s="21">
        <v>910.9</v>
      </c>
      <c r="L2254" s="21">
        <v>13</v>
      </c>
      <c r="M2254" s="124">
        <v>6.42</v>
      </c>
      <c r="U2254" s="48">
        <f t="shared" si="2622"/>
        <v>3.2843033280777413E-3</v>
      </c>
      <c r="V2254" s="48">
        <f t="shared" si="2623"/>
        <v>0.44973139938238627</v>
      </c>
      <c r="W2254" s="48">
        <f t="shared" si="2624"/>
        <v>2.2957239723409486E-3</v>
      </c>
      <c r="X2254" s="239">
        <f>W2254+V2254+SUM($U$2252:U2254)</f>
        <v>0.45592977998258027</v>
      </c>
      <c r="Y2254" s="240">
        <f>W2254+V2254+SUM($U$2252:U2254)-$X$2253</f>
        <v>0.37020586991989385</v>
      </c>
      <c r="Z2254" s="41"/>
      <c r="AA2254" s="41"/>
      <c r="AB2254" s="41">
        <f t="shared" si="2625"/>
        <v>2.2404941135882189E-2</v>
      </c>
      <c r="AC2254" s="48">
        <f t="shared" si="2626"/>
        <v>3.0679887098058498</v>
      </c>
      <c r="AD2254" s="48">
        <f t="shared" si="2627"/>
        <v>0.4645039173719947</v>
      </c>
      <c r="AE2254" s="48">
        <f t="shared" si="2628"/>
        <v>0.83039150476462087</v>
      </c>
      <c r="AF2254" s="48">
        <f t="shared" si="2629"/>
        <v>0.46450391737199453</v>
      </c>
      <c r="AG2254" s="238">
        <f t="shared" si="2630"/>
        <v>0.36586163927326887</v>
      </c>
      <c r="AH2254" s="48">
        <f t="shared" si="2631"/>
        <v>2.5948119357528777E-5</v>
      </c>
      <c r="AI2254" s="48">
        <f>AE2254+AC2254+SUM($AB$2252:AB2254)</f>
        <v>3.9355859737563685</v>
      </c>
      <c r="AJ2254" s="48">
        <f>AE2254+AC2254+SUM($AB$2252:AB2254)-$AI$2253</f>
        <v>1.3454953615621976</v>
      </c>
      <c r="AK2254" s="46"/>
      <c r="AL2254" s="86"/>
      <c r="AM2254" s="25">
        <v>72.679000000000002</v>
      </c>
      <c r="AN2254" s="25">
        <v>0.1032375900532365</v>
      </c>
      <c r="AQ2254">
        <v>303</v>
      </c>
      <c r="AR2254" s="25">
        <v>201.55349999999999</v>
      </c>
      <c r="AS2254" s="25">
        <v>0.60881893860515335</v>
      </c>
      <c r="AV2254" s="48">
        <f t="shared" ref="AV2254:AV2271" si="2639">AJ2254-BA2254-BB2254</f>
        <v>0</v>
      </c>
      <c r="AW2254" s="48">
        <f t="shared" ref="AW2254:AW2271" si="2640">(1/(1/((AM2254/1000+1)*0.0112372)+1))*AE2254</f>
        <v>9.8902470508125118E-3</v>
      </c>
      <c r="AX2254" s="48">
        <f t="shared" ref="AX2254:AX2271" si="2641">(1-(1/(1/((AM2254/1000+1)*0.0112372)+1)))*AE2254</f>
        <v>0.82050125771380833</v>
      </c>
      <c r="AY2254" s="48">
        <f t="shared" si="2632"/>
        <v>4.6874176032420049E-2</v>
      </c>
      <c r="AZ2254" s="48">
        <f t="shared" si="2633"/>
        <v>3.8887117977239485</v>
      </c>
      <c r="BA2254" s="130">
        <f>AY2254-$AY$2253</f>
        <v>1.7768167001968531E-2</v>
      </c>
      <c r="BB2254" s="130">
        <f>AZ2254-$AZ$2253</f>
        <v>1.3277271945602291</v>
      </c>
      <c r="BC2254" s="89">
        <f>BA2254-BA2253</f>
        <v>1.7768167001968531E-2</v>
      </c>
      <c r="BD2254" s="89">
        <f>BB2254-BB2253</f>
        <v>1.3277271945602291</v>
      </c>
      <c r="BE2254" s="41">
        <f>1000*(((BC2254)/((BD2254))/0.0112372-1))</f>
        <v>190.90101763126421</v>
      </c>
      <c r="BF2254" s="89">
        <f>(BE2254-$B$10)/($AM$2249-$B$10)</f>
        <v>0.74282355849287385</v>
      </c>
      <c r="BG2254" s="89">
        <f>1-BF2254</f>
        <v>0.25717644150712615</v>
      </c>
      <c r="BH2254" s="89">
        <f>BF2254*($AJ2254-$AJ2253)</f>
        <v>0.9994656524112876</v>
      </c>
      <c r="BI2254" s="89">
        <f>BG2254*($AJ2254-$AJ2253)</f>
        <v>0.34602970915091008</v>
      </c>
      <c r="BJ2254" s="48">
        <f>1000*((BA2254/BB2254)/0.0112372-1)</f>
        <v>190.90101763126421</v>
      </c>
      <c r="BK2254" s="48">
        <f>(BJ2254-$B$10)/($AM$2249-$B$10)</f>
        <v>0.74282355849287385</v>
      </c>
      <c r="BL2254" s="48">
        <f>1-BK2254</f>
        <v>0.25717644150712615</v>
      </c>
      <c r="BM2254" s="48">
        <f t="shared" ref="BM2254:BM2265" si="2642">Y2254-BR2254-BS2254</f>
        <v>0</v>
      </c>
      <c r="BN2254" s="48">
        <f t="shared" ref="BN2254:BN2265" si="2643">(1/(1/((AR2254/1000+1)*0.0112372)+1))*W2254</f>
        <v>3.0584137743105656E-5</v>
      </c>
      <c r="BO2254" s="48">
        <f t="shared" ref="BO2254:BO2265" si="2644">(1-(1/(1/((AR2254/1000+1)*0.0112372)+1)))*W2254</f>
        <v>2.2651398345978429E-3</v>
      </c>
      <c r="BP2254" s="48">
        <f t="shared" si="2634"/>
        <v>6.0739964212475324E-3</v>
      </c>
      <c r="BQ2254" s="48">
        <f t="shared" si="2635"/>
        <v>0.44985578356133277</v>
      </c>
      <c r="BR2254" s="177">
        <f>BP2254-$BP$2253</f>
        <v>5.1801841923669644E-3</v>
      </c>
      <c r="BS2254" s="177">
        <f>BQ2254-$BQ$2253</f>
        <v>0.36502568572752692</v>
      </c>
      <c r="BT2254" s="89">
        <f>BR2254-BR2253</f>
        <v>5.1801841923669644E-3</v>
      </c>
      <c r="BU2254" s="89">
        <f>BS2254-BS2253</f>
        <v>0.36502568572752692</v>
      </c>
      <c r="BV2254" s="41">
        <f t="shared" ref="BV2254:BV2269" si="2645">1000*((BT2254/BU2254)/0.0112372-1)</f>
        <v>262.88459681644127</v>
      </c>
      <c r="BW2254" s="89" t="e">
        <f t="shared" ref="BW2254:BW2265" si="2646">(BV2254-$P$2210)/($AR$2249-$P$2210)</f>
        <v>#REF!</v>
      </c>
      <c r="BX2254" s="42" t="e">
        <f t="shared" ref="BX2254:BX2269" si="2647">1-BW2254</f>
        <v>#REF!</v>
      </c>
      <c r="BY2254" s="89" t="e">
        <f>BW2254*($Y2254-$Y2253)</f>
        <v>#REF!</v>
      </c>
      <c r="BZ2254" s="89" t="e">
        <f>BX2254*($Y2254-$Y2253)</f>
        <v>#REF!</v>
      </c>
      <c r="CA2254" s="41">
        <f t="shared" ref="CA2254:CA2269" si="2648">1000*((BR2254/BS2254/0.0112372-1))</f>
        <v>262.88459681644127</v>
      </c>
      <c r="CB2254" s="89" t="e">
        <f t="shared" ref="CB2254:CB2265" si="2649">(CA2254-$P$2210)/($AR$2249-$P$2210)</f>
        <v>#REF!</v>
      </c>
      <c r="CC2254" s="89" t="e">
        <f>1-CB2254</f>
        <v>#REF!</v>
      </c>
      <c r="CD2254" s="41" t="e">
        <f>CK2254+CJ2254</f>
        <v>#REF!</v>
      </c>
      <c r="CE2254" s="41" t="e">
        <f>CH2254+CI2254</f>
        <v>#REF!</v>
      </c>
      <c r="CF2254" s="42" t="e">
        <f>CK2254*13.49+CJ2254</f>
        <v>#REF!</v>
      </c>
      <c r="CG2254" s="42" t="e">
        <f>CH2254*13.49+CI2254</f>
        <v>#REF!</v>
      </c>
      <c r="CH2254" s="42" t="e">
        <f t="shared" ref="CH2254:CH2265" si="2650">CC2254*$Y2254</f>
        <v>#REF!</v>
      </c>
      <c r="CI2254" s="89">
        <f>BL2254*$AJ2254</f>
        <v>0.34602970915091008</v>
      </c>
      <c r="CJ2254" s="89">
        <f>BK2254*$AJ2254</f>
        <v>0.9994656524112876</v>
      </c>
      <c r="CK2254" s="42" t="e">
        <f t="shared" ref="CK2254:CK2265" si="2651">CB2254*$Y2254</f>
        <v>#REF!</v>
      </c>
      <c r="CM2254" s="89" t="e">
        <f t="shared" si="2636"/>
        <v>#REF!</v>
      </c>
      <c r="CN2254" s="89">
        <f t="shared" si="2637"/>
        <v>7.5631676426449876E-3</v>
      </c>
    </row>
    <row r="2255" spans="1:213" ht="14.4" x14ac:dyDescent="0.3">
      <c r="A2255" s="19"/>
      <c r="B2255" s="19"/>
      <c r="C2255" s="19"/>
      <c r="E2255" s="32">
        <v>41424.410416666666</v>
      </c>
      <c r="F2255" s="21">
        <f t="shared" si="2619"/>
        <v>1525.6881944444467</v>
      </c>
      <c r="G2255" s="21">
        <f t="shared" si="2638"/>
        <v>13.844444444446708</v>
      </c>
      <c r="H2255" s="21"/>
      <c r="I2255" s="50">
        <v>1037</v>
      </c>
      <c r="J2255" s="21">
        <v>7241</v>
      </c>
      <c r="K2255" s="21">
        <v>2080</v>
      </c>
      <c r="L2255" s="21">
        <v>4</v>
      </c>
      <c r="M2255" s="124">
        <v>6.42</v>
      </c>
      <c r="O2255" s="40"/>
      <c r="U2255" s="48">
        <f t="shared" si="2622"/>
        <v>7.4995618864877609E-3</v>
      </c>
      <c r="V2255" s="48">
        <f t="shared" si="2623"/>
        <v>1.0269418275500752</v>
      </c>
      <c r="W2255" s="48">
        <f t="shared" si="2624"/>
        <v>5.2421845015579909E-3</v>
      </c>
      <c r="X2255" s="239">
        <f>W2255+V2255+SUM($U$2252:U2255)</f>
        <v>1.043586230565974</v>
      </c>
      <c r="Y2255" s="240">
        <f>W2255+V2255+SUM($U$2252:U2255)-$X$2253</f>
        <v>0.95786232050328757</v>
      </c>
      <c r="Z2255" s="42"/>
      <c r="AA2255" s="42"/>
      <c r="AB2255" s="41">
        <f t="shared" si="2625"/>
        <v>2.6107849817335518E-2</v>
      </c>
      <c r="AC2255" s="48">
        <f t="shared" si="2626"/>
        <v>3.575041237158699</v>
      </c>
      <c r="AD2255" s="48">
        <f t="shared" si="2627"/>
        <v>0.54127339325565071</v>
      </c>
      <c r="AE2255" s="48">
        <f t="shared" si="2628"/>
        <v>0.96763194174454781</v>
      </c>
      <c r="AF2255" s="48">
        <f t="shared" si="2629"/>
        <v>0.5412733932556506</v>
      </c>
      <c r="AG2255" s="238">
        <f t="shared" si="2630"/>
        <v>0.42632831187282588</v>
      </c>
      <c r="AH2255" s="48">
        <f t="shared" si="2631"/>
        <v>3.0236616071429982E-5</v>
      </c>
      <c r="AI2255" s="48">
        <f>AE2255+AC2255+SUM($AB$2252:AB2255)</f>
        <v>4.6059867879064802</v>
      </c>
      <c r="AJ2255" s="48">
        <f>AE2255+AC2255+SUM($AB$2252:AB2255)-$AI$2253</f>
        <v>2.0158961757123093</v>
      </c>
      <c r="AK2255" s="46"/>
      <c r="AL2255" s="86"/>
      <c r="AM2255" s="25">
        <v>111.238</v>
      </c>
      <c r="AN2255" s="25">
        <v>0.15808225706890608</v>
      </c>
      <c r="AQ2255">
        <v>1554</v>
      </c>
      <c r="AR2255" s="25">
        <v>297.92225000000002</v>
      </c>
      <c r="AS2255" s="25">
        <v>0.32276345827864028</v>
      </c>
      <c r="AV2255" s="48">
        <f t="shared" si="2639"/>
        <v>0</v>
      </c>
      <c r="AW2255" s="48">
        <f t="shared" si="2640"/>
        <v>1.1933994893654494E-2</v>
      </c>
      <c r="AX2255" s="48">
        <f t="shared" si="2641"/>
        <v>0.95569794685089327</v>
      </c>
      <c r="AY2255" s="48">
        <f t="shared" si="2632"/>
        <v>5.6806540209921423E-2</v>
      </c>
      <c r="AZ2255" s="48">
        <f t="shared" si="2633"/>
        <v>4.5491802476965582</v>
      </c>
      <c r="BA2255" s="48">
        <f t="shared" ref="BA2255:BA2269" si="2652">AY2255-$AY$2253</f>
        <v>2.7700531179469905E-2</v>
      </c>
      <c r="BB2255" s="48">
        <f t="shared" ref="BB2255:BB2269" si="2653">AZ2255-$AZ$2253</f>
        <v>1.9881956445328388</v>
      </c>
      <c r="BC2255" s="89">
        <f>BA2255-BA2254</f>
        <v>9.9323641775013738E-3</v>
      </c>
      <c r="BD2255" s="89">
        <f>BB2255-BB2254</f>
        <v>0.66046844997260967</v>
      </c>
      <c r="BE2255" s="41">
        <f>1000*(((BC2255)/((BD2255))/0.0112372-1))</f>
        <v>338.26601051989337</v>
      </c>
      <c r="BF2255" s="89">
        <f>(BE2255-$B$10)/($AM$2249-$B$10)</f>
        <v>0.55501464312474713</v>
      </c>
      <c r="BG2255" s="89">
        <f>1-BF2255</f>
        <v>0.44498535687525287</v>
      </c>
      <c r="BH2255" s="89">
        <f>BF2255*($AJ2255-$AJ2254)</f>
        <v>0.37208226861606414</v>
      </c>
      <c r="BI2255" s="89">
        <f>BG2255*($AJ2255-$AJ2254)</f>
        <v>0.29831854553404752</v>
      </c>
      <c r="BJ2255" s="48">
        <f>1000*((BA2255/BB2255)/0.0112372-1)</f>
        <v>239.85491645958956</v>
      </c>
      <c r="BK2255" s="48">
        <f>(BJ2255-$B$10)/($AM$2249-$B$10)</f>
        <v>0.68043439494887592</v>
      </c>
      <c r="BL2255" s="48">
        <f>1-BK2255</f>
        <v>0.31956560505112408</v>
      </c>
      <c r="BM2255" s="48">
        <f t="shared" si="2642"/>
        <v>0</v>
      </c>
      <c r="BN2255" s="48">
        <f t="shared" si="2643"/>
        <v>7.5358222800692479E-5</v>
      </c>
      <c r="BO2255" s="48">
        <f t="shared" si="2644"/>
        <v>5.1668262787572987E-3</v>
      </c>
      <c r="BP2255" s="48">
        <f t="shared" si="2634"/>
        <v>1.5001914497925942E-2</v>
      </c>
      <c r="BQ2255" s="48">
        <f t="shared" si="2635"/>
        <v>1.0285843160680481</v>
      </c>
      <c r="BR2255" s="48">
        <f t="shared" ref="BR2255:BR2269" si="2654">BP2255-$BP$2253</f>
        <v>1.4108102269045374E-2</v>
      </c>
      <c r="BS2255" s="48">
        <f t="shared" ref="BS2255:BS2269" si="2655">BQ2255-$BQ$2253</f>
        <v>0.94375421823424221</v>
      </c>
      <c r="BT2255" s="89">
        <f t="shared" ref="BT2255:BU2269" si="2656">BR2255-BR2254</f>
        <v>8.9279180766784101E-3</v>
      </c>
      <c r="BU2255" s="89">
        <f t="shared" si="2656"/>
        <v>0.5787285325067153</v>
      </c>
      <c r="BV2255" s="41">
        <f t="shared" si="2645"/>
        <v>372.83136041538012</v>
      </c>
      <c r="BW2255" s="89" t="e">
        <f t="shared" si="2646"/>
        <v>#REF!</v>
      </c>
      <c r="BX2255" s="42" t="e">
        <f t="shared" si="2647"/>
        <v>#REF!</v>
      </c>
      <c r="BY2255" s="89" t="e">
        <f t="shared" ref="BY2255:BZ2269" si="2657">BW2255*($Y2255-$Y2254)</f>
        <v>#REF!</v>
      </c>
      <c r="BZ2255" s="89" t="e">
        <f t="shared" si="2657"/>
        <v>#REF!</v>
      </c>
      <c r="CA2255" s="41">
        <f t="shared" si="2648"/>
        <v>330.30610118918634</v>
      </c>
      <c r="CB2255" s="89" t="e">
        <f t="shared" si="2649"/>
        <v>#REF!</v>
      </c>
      <c r="CC2255" s="89" t="e">
        <f t="shared" ref="CC2255:CC2269" si="2658">1-CB2255</f>
        <v>#REF!</v>
      </c>
      <c r="CD2255" s="41" t="e">
        <f>CK2255+CJ2255</f>
        <v>#REF!</v>
      </c>
      <c r="CE2255" s="41" t="e">
        <f>CH2255+CI2255</f>
        <v>#REF!</v>
      </c>
      <c r="CF2255" s="42" t="e">
        <f>CK2255*13.49+CJ2255</f>
        <v>#REF!</v>
      </c>
      <c r="CG2255" s="42" t="e">
        <f>CH2255*13.49+CI2255</f>
        <v>#REF!</v>
      </c>
      <c r="CH2255" s="42" t="e">
        <f t="shared" si="2650"/>
        <v>#REF!</v>
      </c>
      <c r="CI2255" s="89">
        <f>BL2255*$AJ2255</f>
        <v>0.64421108111175129</v>
      </c>
      <c r="CJ2255" s="89">
        <f>BK2255*$AJ2255</f>
        <v>1.3716850946005581</v>
      </c>
      <c r="CK2255" s="42" t="e">
        <f t="shared" si="2651"/>
        <v>#REF!</v>
      </c>
      <c r="CM2255" s="89" t="e">
        <f t="shared" si="2636"/>
        <v>#REF!</v>
      </c>
      <c r="CN2255" s="89">
        <f t="shared" si="2637"/>
        <v>1.4080514692375305E-2</v>
      </c>
    </row>
    <row r="2256" spans="1:213" ht="14.4" x14ac:dyDescent="0.3">
      <c r="A2256" s="19"/>
      <c r="B2256" s="19"/>
      <c r="C2256" s="19"/>
      <c r="E2256" s="32">
        <v>41431.634027777778</v>
      </c>
      <c r="F2256" s="21">
        <f t="shared" si="2619"/>
        <v>1532.9118055555591</v>
      </c>
      <c r="G2256" s="21">
        <f t="shared" si="2638"/>
        <v>21.068055555559113</v>
      </c>
      <c r="H2256" s="21">
        <v>10</v>
      </c>
      <c r="I2256" s="21">
        <v>1068</v>
      </c>
      <c r="J2256" s="21">
        <v>7579.7274699999998</v>
      </c>
      <c r="K2256" s="21">
        <v>2851.9307800000001</v>
      </c>
      <c r="L2256" s="21">
        <v>32</v>
      </c>
      <c r="M2256" s="124">
        <v>6.42</v>
      </c>
      <c r="O2256" s="40"/>
      <c r="U2256" s="48">
        <f t="shared" si="2622"/>
        <v>1.0590196904193581E-2</v>
      </c>
      <c r="V2256" s="48">
        <f t="shared" si="2623"/>
        <v>1.4501535326353563</v>
      </c>
      <c r="W2256" s="48">
        <f t="shared" si="2624"/>
        <v>7.4025345640037748E-3</v>
      </c>
      <c r="X2256" s="239">
        <f>W2256+V2256+SUM($U$2252:U2256)</f>
        <v>1.4795484826178946</v>
      </c>
      <c r="Y2256" s="240">
        <f>W2256+V2256+SUM($U$2252:U2256)-$X$2253</f>
        <v>1.3938245725552081</v>
      </c>
      <c r="Z2256" s="42"/>
      <c r="AA2256" s="42"/>
      <c r="AB2256" s="41">
        <f t="shared" si="2625"/>
        <v>2.8146127160710768E-2</v>
      </c>
      <c r="AC2256" s="48">
        <f t="shared" si="2626"/>
        <v>3.8541498426668515</v>
      </c>
      <c r="AD2256" s="48">
        <f t="shared" si="2627"/>
        <v>0.58353138469362298</v>
      </c>
      <c r="AE2256" s="48">
        <f t="shared" si="2628"/>
        <v>1.043176357595849</v>
      </c>
      <c r="AF2256" s="48">
        <f t="shared" si="2629"/>
        <v>0.58353138469362298</v>
      </c>
      <c r="AG2256" s="238">
        <f t="shared" si="2630"/>
        <v>0.45961237567009811</v>
      </c>
      <c r="AH2256" s="48">
        <f t="shared" si="2631"/>
        <v>3.2597232127900824E-5</v>
      </c>
      <c r="AI2256" s="48">
        <f>AE2256+AC2256+SUM($AB$2252:AB2256)</f>
        <v>4.9887859364266447</v>
      </c>
      <c r="AJ2256" s="48">
        <f>AE2256+AC2256+SUM($AB$2252:AB2256)-$AI$2253</f>
        <v>2.3986953242324738</v>
      </c>
      <c r="AK2256" s="46"/>
      <c r="AL2256" s="86"/>
      <c r="AM2256" s="92">
        <f>AM2255</f>
        <v>111.238</v>
      </c>
      <c r="AN2256"/>
      <c r="AO2256"/>
      <c r="AP2256"/>
      <c r="AQ2256">
        <v>2184</v>
      </c>
      <c r="AR2256" s="25">
        <v>342.36099999999999</v>
      </c>
      <c r="AS2256" s="25">
        <v>2.9999999999859028E-3</v>
      </c>
      <c r="AV2256" s="48">
        <f t="shared" si="2639"/>
        <v>0</v>
      </c>
      <c r="AW2256" s="48">
        <f t="shared" si="2640"/>
        <v>1.286569902010999E-2</v>
      </c>
      <c r="AX2256" s="48">
        <f t="shared" si="2641"/>
        <v>1.0303106585757389</v>
      </c>
      <c r="AY2256" s="48">
        <f t="shared" si="2632"/>
        <v>6.1527677335157988E-2</v>
      </c>
      <c r="AZ2256" s="48">
        <f t="shared" si="2633"/>
        <v>4.9272582590914862</v>
      </c>
      <c r="BA2256" s="48">
        <f t="shared" si="2652"/>
        <v>3.2421668304706469E-2</v>
      </c>
      <c r="BB2256" s="48">
        <f t="shared" si="2653"/>
        <v>2.3662736559277668</v>
      </c>
      <c r="BC2256" s="89"/>
      <c r="BD2256" s="89"/>
      <c r="BE2256" s="41"/>
      <c r="BF2256" s="89"/>
      <c r="BG2256" s="89"/>
      <c r="BH2256" s="89"/>
      <c r="BI2256" s="89"/>
      <c r="BJ2256" s="48"/>
      <c r="BK2256" s="48"/>
      <c r="BL2256" s="48"/>
      <c r="BM2256" s="48">
        <f t="shared" si="2642"/>
        <v>0</v>
      </c>
      <c r="BN2256" s="48">
        <f t="shared" si="2643"/>
        <v>1.1000330558428837E-4</v>
      </c>
      <c r="BO2256" s="48">
        <f t="shared" si="2644"/>
        <v>7.292531258419486E-3</v>
      </c>
      <c r="BP2256" s="48">
        <f t="shared" si="2634"/>
        <v>2.1986418631750066E-2</v>
      </c>
      <c r="BQ2256" s="48">
        <f t="shared" si="2635"/>
        <v>1.4575620639861446</v>
      </c>
      <c r="BR2256" s="48">
        <f t="shared" si="2654"/>
        <v>2.1092606402869498E-2</v>
      </c>
      <c r="BS2256" s="48">
        <f t="shared" si="2655"/>
        <v>1.3727319661523387</v>
      </c>
      <c r="BT2256" s="89">
        <f t="shared" si="2656"/>
        <v>6.9845041338241244E-3</v>
      </c>
      <c r="BU2256" s="89">
        <f t="shared" si="2656"/>
        <v>0.42897774791809651</v>
      </c>
      <c r="BV2256" s="41">
        <f t="shared" si="2645"/>
        <v>448.91431540505897</v>
      </c>
      <c r="BW2256" s="89" t="e">
        <f t="shared" si="2646"/>
        <v>#REF!</v>
      </c>
      <c r="BX2256" s="42" t="e">
        <f t="shared" si="2647"/>
        <v>#REF!</v>
      </c>
      <c r="BY2256" s="89" t="e">
        <f t="shared" si="2657"/>
        <v>#REF!</v>
      </c>
      <c r="BZ2256" s="89" t="e">
        <f t="shared" si="2657"/>
        <v>#REF!</v>
      </c>
      <c r="CA2256" s="41">
        <f t="shared" si="2648"/>
        <v>367.37108246264324</v>
      </c>
      <c r="CB2256" s="89" t="e">
        <f t="shared" si="2649"/>
        <v>#REF!</v>
      </c>
      <c r="CC2256" s="89" t="e">
        <f t="shared" si="2658"/>
        <v>#REF!</v>
      </c>
      <c r="CD2256" s="41"/>
      <c r="CE2256" s="41"/>
      <c r="CF2256" s="42"/>
      <c r="CG2256" s="42"/>
      <c r="CH2256" s="42" t="e">
        <f t="shared" si="2650"/>
        <v>#REF!</v>
      </c>
      <c r="CI2256" s="89"/>
      <c r="CJ2256" s="89"/>
      <c r="CK2256" s="42" t="e">
        <f t="shared" si="2651"/>
        <v>#REF!</v>
      </c>
      <c r="CM2256" s="89" t="e">
        <f t="shared" si="2636"/>
        <v>#REF!</v>
      </c>
      <c r="CN2256" s="89">
        <f t="shared" si="2637"/>
        <v>0</v>
      </c>
    </row>
    <row r="2257" spans="1:92" ht="14.4" x14ac:dyDescent="0.3">
      <c r="A2257" s="19"/>
      <c r="B2257" s="19"/>
      <c r="C2257" s="19"/>
      <c r="E2257" s="125">
        <v>41444.675694444442</v>
      </c>
      <c r="F2257" s="21">
        <f t="shared" si="2619"/>
        <v>1545.9534722222234</v>
      </c>
      <c r="G2257" s="21">
        <f t="shared" si="2638"/>
        <v>34.109722222223354</v>
      </c>
      <c r="H2257" s="21"/>
      <c r="I2257" s="21">
        <v>1049</v>
      </c>
      <c r="J2257" s="21">
        <v>8162.1332000000002</v>
      </c>
      <c r="K2257" s="21">
        <v>4459.4752200000003</v>
      </c>
      <c r="L2257" s="21">
        <v>83</v>
      </c>
      <c r="M2257" s="124">
        <v>6.42</v>
      </c>
      <c r="O2257" s="40"/>
      <c r="U2257" s="48">
        <f t="shared" si="2622"/>
        <v>1.6264961706724926E-2</v>
      </c>
      <c r="V2257" s="48">
        <f t="shared" si="2623"/>
        <v>2.2272193700049074</v>
      </c>
      <c r="W2257" s="48">
        <f t="shared" si="2624"/>
        <v>1.1369188156317614E-2</v>
      </c>
      <c r="X2257" s="239">
        <f>W2257+V2257+SUM($U$2252:U2257)</f>
        <v>2.2768459352864845</v>
      </c>
      <c r="Y2257" s="240">
        <f>W2257+V2257+SUM($U$2252:U2257)-$X$2253</f>
        <v>2.1911220252237982</v>
      </c>
      <c r="Z2257" s="42"/>
      <c r="AA2257" s="42"/>
      <c r="AB2257" s="41">
        <f t="shared" si="2625"/>
        <v>2.9769597854876789E-2</v>
      </c>
      <c r="AC2257" s="48">
        <f t="shared" si="2626"/>
        <v>4.0764574903502071</v>
      </c>
      <c r="AD2257" s="48">
        <f t="shared" si="2627"/>
        <v>0.61718951807613054</v>
      </c>
      <c r="AE2257" s="48">
        <f t="shared" si="2628"/>
        <v>1.1033468469755665</v>
      </c>
      <c r="AF2257" s="48">
        <f t="shared" si="2629"/>
        <v>0.61718951807613054</v>
      </c>
      <c r="AG2257" s="238">
        <f t="shared" si="2630"/>
        <v>0.48612285145655049</v>
      </c>
      <c r="AH2257" s="48">
        <f t="shared" si="2631"/>
        <v>3.4477442885437886E-5</v>
      </c>
      <c r="AI2257" s="48">
        <f>AE2257+AC2257+SUM($AB$2252:AB2257)</f>
        <v>5.3010336713445945</v>
      </c>
      <c r="AJ2257" s="48">
        <f>AE2257+AC2257+SUM($AB$2252:AB2257)-$AI$2253</f>
        <v>2.7109430591504236</v>
      </c>
      <c r="AK2257" s="46"/>
      <c r="AL2257" s="86"/>
      <c r="AM2257" s="92">
        <f>AM2258</f>
        <v>245.82</v>
      </c>
      <c r="AN2257"/>
      <c r="AO2257"/>
      <c r="AP2257"/>
      <c r="AQ2257">
        <v>1992</v>
      </c>
      <c r="AR2257" s="25">
        <v>397.84199999999998</v>
      </c>
      <c r="AS2257" s="25">
        <v>0.13300000000000978</v>
      </c>
      <c r="AV2257" s="48">
        <f t="shared" si="2639"/>
        <v>0</v>
      </c>
      <c r="AW2257" s="48">
        <f t="shared" si="2640"/>
        <v>1.5233079700561257E-2</v>
      </c>
      <c r="AX2257" s="48">
        <f t="shared" si="2641"/>
        <v>1.0881137672750052</v>
      </c>
      <c r="AY2257" s="48">
        <f t="shared" si="2632"/>
        <v>7.3187383126440644E-2</v>
      </c>
      <c r="AZ2257" s="48">
        <f t="shared" si="2633"/>
        <v>5.2278462882181538</v>
      </c>
      <c r="BA2257" s="48">
        <f t="shared" si="2652"/>
        <v>4.4081374095989126E-2</v>
      </c>
      <c r="BB2257" s="48">
        <f t="shared" si="2653"/>
        <v>2.6668616850544344</v>
      </c>
      <c r="BC2257" s="89"/>
      <c r="BD2257" s="89"/>
      <c r="BE2257" s="41"/>
      <c r="BF2257" s="89"/>
      <c r="BG2257" s="89"/>
      <c r="BH2257" s="89"/>
      <c r="BI2257" s="89"/>
      <c r="BJ2257" s="48"/>
      <c r="BK2257" s="48"/>
      <c r="BL2257" s="48"/>
      <c r="BM2257" s="48">
        <f t="shared" si="2642"/>
        <v>0</v>
      </c>
      <c r="BN2257" s="48">
        <f t="shared" si="2643"/>
        <v>1.7582347097542638E-4</v>
      </c>
      <c r="BO2257" s="48">
        <f t="shared" si="2644"/>
        <v>1.1193364685342187E-2</v>
      </c>
      <c r="BP2257" s="48">
        <f t="shared" si="2634"/>
        <v>3.5211217345884969E-2</v>
      </c>
      <c r="BQ2257" s="48">
        <f t="shared" si="2635"/>
        <v>2.2416347179405993</v>
      </c>
      <c r="BR2257" s="48">
        <f t="shared" si="2654"/>
        <v>3.4317405117004401E-2</v>
      </c>
      <c r="BS2257" s="48">
        <f t="shared" si="2655"/>
        <v>2.1568046201067936</v>
      </c>
      <c r="BT2257" s="89">
        <f t="shared" si="2656"/>
        <v>1.3224798714134903E-2</v>
      </c>
      <c r="BU2257" s="89">
        <f t="shared" si="2656"/>
        <v>0.78407265395445491</v>
      </c>
      <c r="BV2257" s="41">
        <f t="shared" si="2645"/>
        <v>500.97912697944992</v>
      </c>
      <c r="BW2257" s="89" t="e">
        <f t="shared" si="2646"/>
        <v>#REF!</v>
      </c>
      <c r="BX2257" s="42" t="e">
        <f t="shared" si="2647"/>
        <v>#REF!</v>
      </c>
      <c r="BY2257" s="89" t="e">
        <f t="shared" si="2657"/>
        <v>#REF!</v>
      </c>
      <c r="BZ2257" s="89" t="e">
        <f t="shared" si="2657"/>
        <v>#REF!</v>
      </c>
      <c r="CA2257" s="41">
        <f t="shared" si="2648"/>
        <v>415.94220155120041</v>
      </c>
      <c r="CB2257" s="89" t="e">
        <f t="shared" si="2649"/>
        <v>#REF!</v>
      </c>
      <c r="CC2257" s="89" t="e">
        <f t="shared" si="2658"/>
        <v>#REF!</v>
      </c>
      <c r="CD2257" s="41"/>
      <c r="CE2257" s="41"/>
      <c r="CF2257" s="42"/>
      <c r="CG2257" s="42"/>
      <c r="CH2257" s="42" t="e">
        <f t="shared" si="2650"/>
        <v>#REF!</v>
      </c>
      <c r="CI2257" s="89"/>
      <c r="CJ2257" s="89"/>
      <c r="CK2257" s="42" t="e">
        <f t="shared" si="2651"/>
        <v>#REF!</v>
      </c>
      <c r="CM2257" s="89" t="e">
        <f t="shared" si="2636"/>
        <v>#REF!</v>
      </c>
      <c r="CN2257" s="89">
        <f t="shared" si="2637"/>
        <v>0</v>
      </c>
    </row>
    <row r="2258" spans="1:92" ht="14.4" x14ac:dyDescent="0.3">
      <c r="A2258" s="19"/>
      <c r="B2258" s="19"/>
      <c r="C2258" s="19"/>
      <c r="E2258" s="32">
        <v>41458.478472222225</v>
      </c>
      <c r="F2258" s="21">
        <f t="shared" si="2619"/>
        <v>1559.7562500000058</v>
      </c>
      <c r="G2258" s="21">
        <f t="shared" si="2638"/>
        <v>47.912500000005821</v>
      </c>
      <c r="H2258" s="21"/>
      <c r="I2258" s="21">
        <v>1051</v>
      </c>
      <c r="J2258" s="21">
        <v>9296</v>
      </c>
      <c r="K2258" s="21">
        <v>6505</v>
      </c>
      <c r="L2258" s="21">
        <v>12</v>
      </c>
      <c r="M2258" s="124">
        <v>6.42</v>
      </c>
      <c r="O2258" s="40"/>
      <c r="U2258" s="48">
        <f t="shared" si="2622"/>
        <v>2.3770801139221233E-2</v>
      </c>
      <c r="V2258" s="48">
        <f t="shared" si="2623"/>
        <v>3.2550208043784372</v>
      </c>
      <c r="W2258" s="48">
        <f t="shared" si="2624"/>
        <v>1.6615760654786878E-2</v>
      </c>
      <c r="X2258" s="239">
        <f>W2258+V2258+SUM($U$2252:U2258)</f>
        <v>3.3336647432977049</v>
      </c>
      <c r="Y2258" s="240">
        <f>W2258+V2258+SUM($U$2252:U2258)-$X$2253</f>
        <v>3.2479408332350186</v>
      </c>
      <c r="Z2258" s="42"/>
      <c r="AA2258" s="42"/>
      <c r="AB2258" s="41">
        <f t="shared" si="2625"/>
        <v>3.3969772081506623E-2</v>
      </c>
      <c r="AC2258" s="48">
        <f t="shared" si="2626"/>
        <v>4.6516023670256654</v>
      </c>
      <c r="AD2258" s="48">
        <f t="shared" si="2627"/>
        <v>0.70426840706235805</v>
      </c>
      <c r="AE2258" s="48">
        <f t="shared" si="2628"/>
        <v>1.2590173740781312</v>
      </c>
      <c r="AF2258" s="48">
        <f t="shared" si="2629"/>
        <v>0.70426840706235772</v>
      </c>
      <c r="AG2258" s="238">
        <f t="shared" si="2630"/>
        <v>0.55470962517170552</v>
      </c>
      <c r="AH2258" s="48">
        <f t="shared" si="2631"/>
        <v>3.9341844067928001E-5</v>
      </c>
      <c r="AI2258" s="48">
        <f>AE2258+AC2258+SUM($AB$2252:AB2258)</f>
        <v>6.0658188472041239</v>
      </c>
      <c r="AJ2258" s="48">
        <f>AE2258+AC2258+SUM($AB$2252:AB2258)-$AI$2253</f>
        <v>3.475728235009953</v>
      </c>
      <c r="AK2258" s="46"/>
      <c r="AL2258" s="86"/>
      <c r="AM2258" s="25">
        <v>245.82</v>
      </c>
      <c r="AN2258" s="25">
        <v>0.18500000000000227</v>
      </c>
      <c r="AQ2258">
        <v>2252</v>
      </c>
      <c r="AR2258" s="25">
        <v>442.48050000000001</v>
      </c>
      <c r="AS2258" s="25">
        <v>9.5000000000027285E-3</v>
      </c>
      <c r="AV2258" s="48">
        <f t="shared" si="2639"/>
        <v>0</v>
      </c>
      <c r="AW2258" s="48">
        <f t="shared" si="2640"/>
        <v>1.7382305533654396E-2</v>
      </c>
      <c r="AX2258" s="48">
        <f t="shared" si="2641"/>
        <v>1.2416350685444768</v>
      </c>
      <c r="AY2258" s="48">
        <f t="shared" si="2632"/>
        <v>8.3746196585336538E-2</v>
      </c>
      <c r="AZ2258" s="48">
        <f t="shared" si="2633"/>
        <v>5.9820726506187878</v>
      </c>
      <c r="BA2258" s="48">
        <f t="shared" si="2652"/>
        <v>5.464018755488502E-2</v>
      </c>
      <c r="BB2258" s="48">
        <f t="shared" si="2653"/>
        <v>3.4210880474550684</v>
      </c>
      <c r="BC2258" s="91">
        <f>BA2258-BA2255</f>
        <v>2.6939656375415115E-2</v>
      </c>
      <c r="BD2258" s="91">
        <f>BB2258-BB2255</f>
        <v>1.4328924029222296</v>
      </c>
      <c r="BE2258" s="41">
        <f t="shared" ref="BE2258:BE2269" si="2659">1000*(((BC2258)/((BD2258))/0.0112372-1))</f>
        <v>673.09407504352964</v>
      </c>
      <c r="BF2258" s="89">
        <f t="shared" ref="BF2258:BF2271" si="2660">(BE2258-$B$10)/($AM$2249-$B$10)</f>
        <v>0.12829392472103793</v>
      </c>
      <c r="BG2258" s="89">
        <f t="shared" ref="BG2258:BG2269" si="2661">1-BF2258</f>
        <v>0.87170607527896204</v>
      </c>
      <c r="BH2258" s="91">
        <f>BF2258*($AJ2258-$AJ2255)</f>
        <v>0.18728758432088968</v>
      </c>
      <c r="BI2258" s="91">
        <f>BG2258*($AJ2258-$AJ2255)</f>
        <v>1.272544474976754</v>
      </c>
      <c r="BJ2258" s="48">
        <f>1000*((BA2258/BB2258)/0.0112372-1)</f>
        <v>421.31329764482263</v>
      </c>
      <c r="BK2258" s="48">
        <f t="shared" ref="BK2258:BK2265" si="2662">(BJ2258-$B$10)/($AM$2249-$B$10)</f>
        <v>0.44917525336556735</v>
      </c>
      <c r="BL2258" s="48">
        <f t="shared" ref="BL2258:BL2269" si="2663">1-BK2258</f>
        <v>0.5508247466344327</v>
      </c>
      <c r="BM2258" s="48">
        <f t="shared" si="2642"/>
        <v>0</v>
      </c>
      <c r="BN2258" s="48">
        <f t="shared" si="2643"/>
        <v>2.6503611897090503E-4</v>
      </c>
      <c r="BO2258" s="48">
        <f t="shared" si="2644"/>
        <v>1.6350724535815972E-2</v>
      </c>
      <c r="BP2258" s="48">
        <f t="shared" si="2634"/>
        <v>5.3174909284650788E-2</v>
      </c>
      <c r="BQ2258" s="48">
        <f t="shared" si="2635"/>
        <v>3.2804898340130544</v>
      </c>
      <c r="BR2258" s="48">
        <f t="shared" si="2654"/>
        <v>5.228109705577022E-2</v>
      </c>
      <c r="BS2258" s="48">
        <f t="shared" si="2655"/>
        <v>3.1956597361792487</v>
      </c>
      <c r="BT2258" s="89">
        <f t="shared" si="2656"/>
        <v>1.7963691938765819E-2</v>
      </c>
      <c r="BU2258" s="89">
        <f t="shared" si="2656"/>
        <v>1.0388551160724551</v>
      </c>
      <c r="BV2258" s="41">
        <f t="shared" si="2645"/>
        <v>538.80116089744456</v>
      </c>
      <c r="BW2258" s="89" t="e">
        <f t="shared" si="2646"/>
        <v>#REF!</v>
      </c>
      <c r="BX2258" s="42" t="e">
        <f t="shared" si="2647"/>
        <v>#REF!</v>
      </c>
      <c r="BY2258" s="89" t="e">
        <f t="shared" si="2657"/>
        <v>#REF!</v>
      </c>
      <c r="BZ2258" s="89" t="e">
        <f t="shared" si="2657"/>
        <v>#REF!</v>
      </c>
      <c r="CA2258" s="41">
        <f t="shared" si="2648"/>
        <v>455.88157839636546</v>
      </c>
      <c r="CB2258" s="89" t="e">
        <f t="shared" si="2649"/>
        <v>#REF!</v>
      </c>
      <c r="CC2258" s="89" t="e">
        <f t="shared" si="2658"/>
        <v>#REF!</v>
      </c>
      <c r="CD2258" s="41" t="e">
        <f t="shared" ref="CD2258:CD2265" si="2664">CK2258+CJ2258</f>
        <v>#REF!</v>
      </c>
      <c r="CE2258" s="41" t="e">
        <f t="shared" ref="CE2258:CE2265" si="2665">CH2258+CI2258</f>
        <v>#REF!</v>
      </c>
      <c r="CF2258" s="42" t="e">
        <f t="shared" ref="CF2258:CF2265" si="2666">CK2258*13.49+CJ2258</f>
        <v>#REF!</v>
      </c>
      <c r="CG2258" s="42" t="e">
        <f t="shared" ref="CG2258:CG2265" si="2667">CH2258*13.49+CI2258</f>
        <v>#REF!</v>
      </c>
      <c r="CH2258" s="42" t="e">
        <f t="shared" si="2650"/>
        <v>#REF!</v>
      </c>
      <c r="CI2258" s="89">
        <f t="shared" ref="CI2258:CI2265" si="2668">BL2258*$AJ2258</f>
        <v>1.9145171244195014</v>
      </c>
      <c r="CJ2258" s="89">
        <f t="shared" ref="CJ2258:CJ2265" si="2669">BK2258*$AJ2258</f>
        <v>1.5612111105904518</v>
      </c>
      <c r="CK2258" s="42" t="e">
        <f t="shared" si="2651"/>
        <v>#REF!</v>
      </c>
      <c r="CM2258" s="89" t="e">
        <f t="shared" si="2636"/>
        <v>#REF!</v>
      </c>
      <c r="CN2258" s="89">
        <f t="shared" si="2637"/>
        <v>4.1845580260232454E-2</v>
      </c>
    </row>
    <row r="2259" spans="1:92" ht="14.4" x14ac:dyDescent="0.3">
      <c r="A2259" s="19"/>
      <c r="B2259" s="19"/>
      <c r="C2259" s="19"/>
      <c r="E2259" s="32">
        <v>41471.564583333333</v>
      </c>
      <c r="F2259" s="21">
        <f t="shared" si="2619"/>
        <v>1572.8423611111139</v>
      </c>
      <c r="G2259" s="21">
        <f t="shared" si="2638"/>
        <v>60.99861111111386</v>
      </c>
      <c r="H2259" s="21"/>
      <c r="I2259" s="21">
        <v>1043</v>
      </c>
      <c r="J2259" s="21">
        <v>11308</v>
      </c>
      <c r="K2259" s="21">
        <v>9332</v>
      </c>
      <c r="L2259" s="21">
        <v>16</v>
      </c>
      <c r="M2259" s="124">
        <v>6.42</v>
      </c>
      <c r="O2259" s="40"/>
      <c r="U2259" s="48">
        <f t="shared" si="2622"/>
        <v>3.3841752151299073E-2</v>
      </c>
      <c r="V2259" s="48">
        <f t="shared" si="2623"/>
        <v>4.6340721401830747</v>
      </c>
      <c r="W2259" s="48">
        <f t="shared" si="2624"/>
        <v>2.3655342981133799E-2</v>
      </c>
      <c r="X2259" s="239">
        <f>W2259+V2259+SUM($U$2252:U2259)</f>
        <v>4.7535974135799881</v>
      </c>
      <c r="Y2259" s="240">
        <f>W2259+V2259+SUM($U$2252:U2259)-$X$2253</f>
        <v>4.6678735035173018</v>
      </c>
      <c r="Z2259" s="42"/>
      <c r="AA2259" s="42"/>
      <c r="AB2259" s="41">
        <f t="shared" si="2625"/>
        <v>4.1007558221912765E-2</v>
      </c>
      <c r="AC2259" s="48">
        <f t="shared" si="2626"/>
        <v>5.6153115903547155</v>
      </c>
      <c r="AD2259" s="48">
        <f t="shared" si="2627"/>
        <v>0.85017725868658556</v>
      </c>
      <c r="AE2259" s="48">
        <f t="shared" si="2628"/>
        <v>1.5198579533012531</v>
      </c>
      <c r="AF2259" s="48">
        <f t="shared" si="2629"/>
        <v>0.85017725868658534</v>
      </c>
      <c r="AG2259" s="238">
        <f t="shared" si="2630"/>
        <v>0.66963320200985121</v>
      </c>
      <c r="AH2259" s="48">
        <f t="shared" si="2631"/>
        <v>4.7492604816482411E-5</v>
      </c>
      <c r="AI2259" s="48">
        <f>AE2259+AC2259+SUM($AB$2252:AB2259)</f>
        <v>7.3313762079782085</v>
      </c>
      <c r="AJ2259" s="48">
        <f>AE2259+AC2259+SUM($AB$2252:AB2259)-$AI$2253</f>
        <v>4.7412855957840376</v>
      </c>
      <c r="AK2259" s="46"/>
      <c r="AL2259" s="86"/>
      <c r="AM2259" s="25">
        <v>306.46499999999997</v>
      </c>
      <c r="AN2259" s="25">
        <v>1.999999999981128E-3</v>
      </c>
      <c r="AQ2259">
        <v>2059</v>
      </c>
      <c r="AR2259" s="25">
        <v>476.36500000000001</v>
      </c>
      <c r="AS2259" s="25">
        <v>0.10699999999999932</v>
      </c>
      <c r="AV2259" s="48">
        <f t="shared" si="2639"/>
        <v>0</v>
      </c>
      <c r="AW2259" s="48">
        <f t="shared" si="2640"/>
        <v>2.1990209081766372E-2</v>
      </c>
      <c r="AX2259" s="48">
        <f t="shared" si="2641"/>
        <v>1.4978677442194868</v>
      </c>
      <c r="AY2259" s="48">
        <f t="shared" si="2632"/>
        <v>0.10607471265347451</v>
      </c>
      <c r="AZ2259" s="48">
        <f t="shared" si="2633"/>
        <v>7.2253014953247341</v>
      </c>
      <c r="BA2259" s="48">
        <f t="shared" si="2652"/>
        <v>7.6968703623022994E-2</v>
      </c>
      <c r="BB2259" s="48">
        <f t="shared" si="2653"/>
        <v>4.6643168921610147</v>
      </c>
      <c r="BC2259" s="89">
        <f>BA2259-BA2258</f>
        <v>2.2328516068137974E-2</v>
      </c>
      <c r="BD2259" s="89">
        <f>BB2259-BB2258</f>
        <v>1.2432288447059463</v>
      </c>
      <c r="BE2259" s="41">
        <f t="shared" si="2659"/>
        <v>598.27193276351954</v>
      </c>
      <c r="BF2259" s="89">
        <f t="shared" si="2660"/>
        <v>0.22365080094840856</v>
      </c>
      <c r="BG2259" s="89">
        <f t="shared" si="2661"/>
        <v>0.77634919905159139</v>
      </c>
      <c r="BH2259" s="89">
        <f>BF2259*($AJ2259-$AJ2258)</f>
        <v>0.28304291738327808</v>
      </c>
      <c r="BI2259" s="89">
        <f t="shared" ref="BI2259:BI2269" si="2670">BG2259*($AJ2259-$AJ2258)</f>
        <v>0.98251444339080651</v>
      </c>
      <c r="BJ2259" s="48">
        <f>1000*((BA2259/BB2259)/0.0112372-1)</f>
        <v>468.47992130821427</v>
      </c>
      <c r="BK2259" s="48">
        <f t="shared" si="2662"/>
        <v>0.38906387780642854</v>
      </c>
      <c r="BL2259" s="48">
        <f t="shared" si="2663"/>
        <v>0.61093612219357141</v>
      </c>
      <c r="BM2259" s="48">
        <f t="shared" si="2642"/>
        <v>0</v>
      </c>
      <c r="BN2259" s="48">
        <f t="shared" si="2643"/>
        <v>3.8604255223346145E-4</v>
      </c>
      <c r="BO2259" s="48">
        <f t="shared" si="2644"/>
        <v>2.3269300428900335E-2</v>
      </c>
      <c r="BP2259" s="48">
        <f t="shared" si="2634"/>
        <v>7.7576168702874759E-2</v>
      </c>
      <c r="BQ2259" s="48">
        <f t="shared" si="2635"/>
        <v>4.6760212448771137</v>
      </c>
      <c r="BR2259" s="48">
        <f t="shared" si="2654"/>
        <v>7.6682356473994198E-2</v>
      </c>
      <c r="BS2259" s="48">
        <f t="shared" si="2655"/>
        <v>4.5911911470433076</v>
      </c>
      <c r="BT2259" s="89">
        <f t="shared" si="2656"/>
        <v>2.4401259418223978E-2</v>
      </c>
      <c r="BU2259" s="89">
        <f t="shared" si="2656"/>
        <v>1.3955314108640589</v>
      </c>
      <c r="BV2259" s="41">
        <f t="shared" si="2645"/>
        <v>556.0176376370074</v>
      </c>
      <c r="BW2259" s="89" t="e">
        <f t="shared" si="2646"/>
        <v>#REF!</v>
      </c>
      <c r="BX2259" s="42" t="e">
        <f t="shared" si="2647"/>
        <v>#REF!</v>
      </c>
      <c r="BY2259" s="89" t="e">
        <f t="shared" si="2657"/>
        <v>#REF!</v>
      </c>
      <c r="BZ2259" s="89" t="e">
        <f t="shared" si="2657"/>
        <v>#REF!</v>
      </c>
      <c r="CA2259" s="41">
        <f t="shared" si="2648"/>
        <v>486.31878119513215</v>
      </c>
      <c r="CB2259" s="89" t="e">
        <f t="shared" si="2649"/>
        <v>#REF!</v>
      </c>
      <c r="CC2259" s="89" t="e">
        <f t="shared" si="2658"/>
        <v>#REF!</v>
      </c>
      <c r="CD2259" s="41" t="e">
        <f t="shared" si="2664"/>
        <v>#REF!</v>
      </c>
      <c r="CE2259" s="41" t="e">
        <f t="shared" si="2665"/>
        <v>#REF!</v>
      </c>
      <c r="CF2259" s="42" t="e">
        <f t="shared" si="2666"/>
        <v>#REF!</v>
      </c>
      <c r="CG2259" s="42" t="e">
        <f t="shared" si="2667"/>
        <v>#REF!</v>
      </c>
      <c r="CH2259" s="42" t="e">
        <f t="shared" si="2650"/>
        <v>#REF!</v>
      </c>
      <c r="CI2259" s="89">
        <f t="shared" si="2668"/>
        <v>2.8966226361005369</v>
      </c>
      <c r="CJ2259" s="89">
        <f t="shared" si="2669"/>
        <v>1.8446629596835005</v>
      </c>
      <c r="CK2259" s="42" t="e">
        <f t="shared" si="2651"/>
        <v>#REF!</v>
      </c>
      <c r="CM2259" s="89" t="e">
        <f t="shared" si="2636"/>
        <v>#REF!</v>
      </c>
      <c r="CN2259" s="89">
        <f t="shared" si="2637"/>
        <v>6.3311449898523803E-2</v>
      </c>
    </row>
    <row r="2260" spans="1:92" ht="14.4" x14ac:dyDescent="0.3">
      <c r="A2260" s="19"/>
      <c r="B2260" s="19"/>
      <c r="C2260" s="19"/>
      <c r="E2260" s="32">
        <v>41508.549305555556</v>
      </c>
      <c r="F2260" s="21">
        <f t="shared" si="2619"/>
        <v>1609.8270833333372</v>
      </c>
      <c r="G2260" s="21">
        <f t="shared" si="2638"/>
        <v>97.983333333337214</v>
      </c>
      <c r="H2260" s="21"/>
      <c r="I2260" s="21">
        <v>1033</v>
      </c>
      <c r="J2260" s="21">
        <v>12460</v>
      </c>
      <c r="K2260" s="21">
        <v>12888</v>
      </c>
      <c r="L2260" s="21">
        <v>18</v>
      </c>
      <c r="M2260" s="124">
        <v>6.42</v>
      </c>
      <c r="O2260" s="40"/>
      <c r="U2260" s="48">
        <f t="shared" si="2622"/>
        <v>4.6289197417488062E-2</v>
      </c>
      <c r="V2260" s="48">
        <f t="shared" si="2623"/>
        <v>6.3385453325466052</v>
      </c>
      <c r="W2260" s="48">
        <f t="shared" si="2624"/>
        <v>3.2356091857674692E-2</v>
      </c>
      <c r="X2260" s="239">
        <f>W2260+V2260+SUM($U$2252:U2260)</f>
        <v>6.5130605522375475</v>
      </c>
      <c r="Y2260" s="240">
        <f>W2260+V2260+SUM($U$2252:U2260)-$X$2253</f>
        <v>6.4273366421748612</v>
      </c>
      <c r="Z2260" s="42"/>
      <c r="AA2260" s="42"/>
      <c r="AB2260" s="41">
        <f t="shared" si="2625"/>
        <v>4.4751970811755214E-2</v>
      </c>
      <c r="AC2260" s="48">
        <f t="shared" si="2626"/>
        <v>6.1280473963012652</v>
      </c>
      <c r="AD2260" s="48">
        <f t="shared" si="2627"/>
        <v>0.92780720226422353</v>
      </c>
      <c r="AE2260" s="48">
        <f t="shared" si="2628"/>
        <v>1.6586366443980654</v>
      </c>
      <c r="AF2260" s="48">
        <f t="shared" si="2629"/>
        <v>0.9278072022642232</v>
      </c>
      <c r="AG2260" s="238">
        <f t="shared" si="2630"/>
        <v>0.73077761296486277</v>
      </c>
      <c r="AH2260" s="48">
        <f t="shared" si="2631"/>
        <v>5.1829168979530348E-5</v>
      </c>
      <c r="AI2260" s="48">
        <f>AE2260+AC2260+SUM($AB$2252:AB2260)</f>
        <v>8.0276426758333255</v>
      </c>
      <c r="AJ2260" s="48">
        <f>AE2260+AC2260+SUM($AB$2252:AB2260)-$AI$2253</f>
        <v>5.4375520636391546</v>
      </c>
      <c r="AK2260" s="46"/>
      <c r="AL2260" s="86"/>
      <c r="AM2260" s="25">
        <v>392.65350000000001</v>
      </c>
      <c r="AN2260" s="25">
        <v>7.349999999999568E-2</v>
      </c>
      <c r="AQ2260">
        <v>1855</v>
      </c>
      <c r="AR2260" s="25">
        <v>527.76</v>
      </c>
      <c r="AS2260" s="25">
        <v>2.5999999999953616E-2</v>
      </c>
      <c r="AV2260" s="48">
        <f t="shared" si="2639"/>
        <v>0</v>
      </c>
      <c r="AW2260" s="48">
        <f t="shared" si="2640"/>
        <v>2.5556923407070754E-2</v>
      </c>
      <c r="AX2260" s="48">
        <f t="shared" si="2641"/>
        <v>1.6330797209909946</v>
      </c>
      <c r="AY2260" s="48">
        <f t="shared" si="2632"/>
        <v>0.12369306423955197</v>
      </c>
      <c r="AZ2260" s="48">
        <f t="shared" si="2633"/>
        <v>7.9039496115937737</v>
      </c>
      <c r="BA2260" s="48">
        <f t="shared" si="2652"/>
        <v>9.4587055209100449E-2</v>
      </c>
      <c r="BB2260" s="48">
        <f t="shared" si="2653"/>
        <v>5.3429650084300544</v>
      </c>
      <c r="BC2260" s="89">
        <f t="shared" ref="BC2260:BD2269" si="2671">BA2260-BA2259</f>
        <v>1.7618351586077455E-2</v>
      </c>
      <c r="BD2260" s="89">
        <f t="shared" si="2671"/>
        <v>0.67864811626903965</v>
      </c>
      <c r="BE2260" s="41">
        <f t="shared" si="2659"/>
        <v>1310.2688046049575</v>
      </c>
      <c r="BF2260" s="89">
        <f t="shared" si="2660"/>
        <v>-0.68375168063755309</v>
      </c>
      <c r="BG2260" s="89">
        <f t="shared" si="2661"/>
        <v>1.683751680637553</v>
      </c>
      <c r="BH2260" s="89">
        <f t="shared" ref="BH2260:BH2269" si="2672">BF2260*($AJ2260-$AJ2259)</f>
        <v>-0.47607336756750901</v>
      </c>
      <c r="BI2260" s="89">
        <f t="shared" si="2670"/>
        <v>1.172339835422626</v>
      </c>
      <c r="BJ2260" s="48">
        <f t="shared" ref="BJ2260:BJ2269" si="2673">1000*((BA2260/BB2260)/0.0112372-1)</f>
        <v>575.40153487749615</v>
      </c>
      <c r="BK2260" s="48">
        <f t="shared" si="2662"/>
        <v>0.25279791748413627</v>
      </c>
      <c r="BL2260" s="48">
        <f t="shared" si="2663"/>
        <v>0.74720208251586373</v>
      </c>
      <c r="BM2260" s="48">
        <f t="shared" si="2642"/>
        <v>0</v>
      </c>
      <c r="BN2260" s="48">
        <f t="shared" si="2643"/>
        <v>5.4610572003092764E-4</v>
      </c>
      <c r="BO2260" s="48">
        <f t="shared" si="2644"/>
        <v>3.1809986137643763E-2</v>
      </c>
      <c r="BP2260" s="48">
        <f t="shared" si="2634"/>
        <v>0.10992735581695594</v>
      </c>
      <c r="BQ2260" s="48">
        <f t="shared" si="2635"/>
        <v>6.4031331964205922</v>
      </c>
      <c r="BR2260" s="48">
        <f t="shared" si="2654"/>
        <v>0.10903354358807538</v>
      </c>
      <c r="BS2260" s="48">
        <f t="shared" si="2655"/>
        <v>6.3183030985867861</v>
      </c>
      <c r="BT2260" s="89">
        <f t="shared" si="2656"/>
        <v>3.2351187114081179E-2</v>
      </c>
      <c r="BU2260" s="89">
        <f t="shared" si="2656"/>
        <v>1.7271119515434785</v>
      </c>
      <c r="BV2260" s="41">
        <f t="shared" si="2645"/>
        <v>666.90796412918576</v>
      </c>
      <c r="BW2260" s="89" t="e">
        <f t="shared" si="2646"/>
        <v>#REF!</v>
      </c>
      <c r="BX2260" s="42" t="e">
        <f t="shared" si="2647"/>
        <v>#REF!</v>
      </c>
      <c r="BY2260" s="89" t="e">
        <f t="shared" si="2657"/>
        <v>#REF!</v>
      </c>
      <c r="BZ2260" s="89" t="e">
        <f t="shared" si="2657"/>
        <v>#REF!</v>
      </c>
      <c r="CA2260" s="41">
        <f t="shared" si="2648"/>
        <v>535.68294294841019</v>
      </c>
      <c r="CB2260" s="89" t="e">
        <f t="shared" si="2649"/>
        <v>#REF!</v>
      </c>
      <c r="CC2260" s="89" t="e">
        <f t="shared" si="2658"/>
        <v>#REF!</v>
      </c>
      <c r="CD2260" s="41" t="e">
        <f t="shared" si="2664"/>
        <v>#REF!</v>
      </c>
      <c r="CE2260" s="41" t="e">
        <f t="shared" si="2665"/>
        <v>#REF!</v>
      </c>
      <c r="CF2260" s="42" t="e">
        <f t="shared" si="2666"/>
        <v>#REF!</v>
      </c>
      <c r="CG2260" s="42" t="e">
        <f t="shared" si="2667"/>
        <v>#REF!</v>
      </c>
      <c r="CH2260" s="42" t="e">
        <f t="shared" si="2650"/>
        <v>#REF!</v>
      </c>
      <c r="CI2260" s="140">
        <f t="shared" si="2668"/>
        <v>4.0629502257396091</v>
      </c>
      <c r="CJ2260" s="140">
        <f t="shared" si="2669"/>
        <v>1.3746018378995459</v>
      </c>
      <c r="CK2260" s="42" t="e">
        <f t="shared" si="2651"/>
        <v>#REF!</v>
      </c>
      <c r="CM2260" s="89" t="e">
        <f t="shared" si="2636"/>
        <v>#REF!</v>
      </c>
      <c r="CN2260" s="89">
        <f t="shared" si="2637"/>
        <v>8.8803859519442488E-2</v>
      </c>
    </row>
    <row r="2261" spans="1:92" ht="14.4" x14ac:dyDescent="0.3">
      <c r="A2261" s="19"/>
      <c r="B2261" s="19"/>
      <c r="C2261" s="19"/>
      <c r="E2261" s="32">
        <v>41548.616666666669</v>
      </c>
      <c r="F2261" s="21">
        <f t="shared" si="2619"/>
        <v>1649.8944444444496</v>
      </c>
      <c r="G2261" s="21">
        <f t="shared" si="2638"/>
        <v>138.05069444444962</v>
      </c>
      <c r="H2261" s="21">
        <v>10</v>
      </c>
      <c r="I2261" s="21">
        <v>1141</v>
      </c>
      <c r="J2261" s="21">
        <v>12661</v>
      </c>
      <c r="K2261" s="21">
        <v>15138</v>
      </c>
      <c r="L2261" s="21">
        <v>26</v>
      </c>
      <c r="M2261" s="124">
        <v>6.42</v>
      </c>
      <c r="O2261" s="40"/>
      <c r="U2261" s="48">
        <f t="shared" si="2622"/>
        <v>6.0054830735275858E-2</v>
      </c>
      <c r="V2261" s="48">
        <f t="shared" si="2623"/>
        <v>8.2235227286560324</v>
      </c>
      <c r="W2261" s="48">
        <f t="shared" si="2624"/>
        <v>4.197825255517549E-2</v>
      </c>
      <c r="X2261" s="239">
        <f>W2261+V2261+SUM($U$2252:U2261)</f>
        <v>8.4677149397797518</v>
      </c>
      <c r="Y2261" s="240">
        <f>W2261+V2261+SUM($U$2252:U2261)-$X$2253</f>
        <v>8.3819910297170654</v>
      </c>
      <c r="Z2261" s="42"/>
      <c r="AA2261" s="42"/>
      <c r="AB2261" s="41">
        <f t="shared" si="2625"/>
        <v>5.0228181525916744E-2</v>
      </c>
      <c r="AC2261" s="48">
        <f t="shared" si="2626"/>
        <v>6.8779245123209156</v>
      </c>
      <c r="AD2261" s="48">
        <f t="shared" si="2627"/>
        <v>1.0413411461230926</v>
      </c>
      <c r="AE2261" s="48">
        <f t="shared" si="2628"/>
        <v>1.8616007507423544</v>
      </c>
      <c r="AF2261" s="48">
        <f t="shared" si="2629"/>
        <v>1.0413411461230924</v>
      </c>
      <c r="AG2261" s="238">
        <f t="shared" si="2630"/>
        <v>0.820201433216738</v>
      </c>
      <c r="AH2261" s="48">
        <f t="shared" si="2631"/>
        <v>5.8171402524186619E-5</v>
      </c>
      <c r="AI2261" s="48">
        <f>AE2261+AC2261+SUM($AB$2252:AB2261)</f>
        <v>9.0307120797231821</v>
      </c>
      <c r="AJ2261" s="48">
        <f>AE2261+AC2261+SUM($AB$2252:AB2261)-$AI$2253</f>
        <v>6.4406214675290112</v>
      </c>
      <c r="AK2261" s="46"/>
      <c r="AL2261" s="86"/>
      <c r="AM2261" s="25">
        <v>431.02549999999997</v>
      </c>
      <c r="AN2261" s="25">
        <v>2.950000000001296E-2</v>
      </c>
      <c r="AQ2261">
        <v>2084</v>
      </c>
      <c r="AR2261" s="25">
        <v>533.60400000000004</v>
      </c>
      <c r="AS2261" s="25">
        <v>0.20300000000003138</v>
      </c>
      <c r="AV2261" s="48">
        <f t="shared" si="2639"/>
        <v>0</v>
      </c>
      <c r="AW2261" s="48">
        <f t="shared" si="2640"/>
        <v>2.9462108053657326E-2</v>
      </c>
      <c r="AX2261" s="48">
        <f t="shared" si="2641"/>
        <v>1.8321386426886972</v>
      </c>
      <c r="AY2261" s="48">
        <f t="shared" si="2632"/>
        <v>0.1429220604837928</v>
      </c>
      <c r="AZ2261" s="48">
        <f t="shared" si="2633"/>
        <v>8.8877900192393895</v>
      </c>
      <c r="BA2261" s="48">
        <f t="shared" si="2652"/>
        <v>0.11381605145334128</v>
      </c>
      <c r="BB2261" s="48">
        <f t="shared" si="2653"/>
        <v>6.3268054160756702</v>
      </c>
      <c r="BC2261" s="89">
        <f t="shared" si="2671"/>
        <v>1.9228996244240834E-2</v>
      </c>
      <c r="BD2261" s="89">
        <f t="shared" si="2671"/>
        <v>0.98384040764561576</v>
      </c>
      <c r="BE2261" s="41">
        <f t="shared" si="2659"/>
        <v>739.29740277930023</v>
      </c>
      <c r="BF2261" s="89">
        <f t="shared" si="2660"/>
        <v>4.3921273305702418E-2</v>
      </c>
      <c r="BG2261" s="89">
        <f t="shared" si="2661"/>
        <v>0.95607872669429761</v>
      </c>
      <c r="BH2261" s="89">
        <f t="shared" si="2672"/>
        <v>4.4056085432834402E-2</v>
      </c>
      <c r="BI2261" s="89">
        <f t="shared" si="2670"/>
        <v>0.95901331845702231</v>
      </c>
      <c r="BJ2261" s="48">
        <f t="shared" si="2673"/>
        <v>600.88791653200894</v>
      </c>
      <c r="BK2261" s="48">
        <f t="shared" si="2662"/>
        <v>0.22031686753213295</v>
      </c>
      <c r="BL2261" s="48">
        <f t="shared" si="2663"/>
        <v>0.77968313246786702</v>
      </c>
      <c r="BM2261" s="48">
        <f t="shared" si="2642"/>
        <v>0</v>
      </c>
      <c r="BN2261" s="48">
        <f t="shared" si="2643"/>
        <v>7.1117270743992287E-4</v>
      </c>
      <c r="BO2261" s="48">
        <f t="shared" si="2644"/>
        <v>4.1267079847735567E-2</v>
      </c>
      <c r="BP2261" s="48">
        <f t="shared" si="2634"/>
        <v>0.14345541781753365</v>
      </c>
      <c r="BQ2261" s="48">
        <f t="shared" si="2635"/>
        <v>8.3242595219622171</v>
      </c>
      <c r="BR2261" s="48">
        <f t="shared" si="2654"/>
        <v>0.14256160558865308</v>
      </c>
      <c r="BS2261" s="48">
        <f t="shared" si="2655"/>
        <v>8.2394294241284118</v>
      </c>
      <c r="BT2261" s="89">
        <f t="shared" si="2656"/>
        <v>3.3528062000577702E-2</v>
      </c>
      <c r="BU2261" s="89">
        <f t="shared" si="2656"/>
        <v>1.9211263255416258</v>
      </c>
      <c r="BV2261" s="41">
        <f t="shared" si="2645"/>
        <v>553.08211026395225</v>
      </c>
      <c r="BW2261" s="89" t="e">
        <f t="shared" si="2646"/>
        <v>#REF!</v>
      </c>
      <c r="BX2261" s="42" t="e">
        <f t="shared" si="2647"/>
        <v>#REF!</v>
      </c>
      <c r="BY2261" s="89" t="e">
        <f t="shared" si="2657"/>
        <v>#REF!</v>
      </c>
      <c r="BZ2261" s="89" t="e">
        <f t="shared" si="2657"/>
        <v>#REF!</v>
      </c>
      <c r="CA2261" s="41">
        <f t="shared" si="2648"/>
        <v>539.73977706297967</v>
      </c>
      <c r="CB2261" s="89" t="e">
        <f t="shared" si="2649"/>
        <v>#REF!</v>
      </c>
      <c r="CC2261" s="89" t="e">
        <f t="shared" si="2658"/>
        <v>#REF!</v>
      </c>
      <c r="CD2261" s="41" t="e">
        <f t="shared" si="2664"/>
        <v>#REF!</v>
      </c>
      <c r="CE2261" s="41" t="e">
        <f t="shared" si="2665"/>
        <v>#REF!</v>
      </c>
      <c r="CF2261" s="42" t="e">
        <f t="shared" si="2666"/>
        <v>#REF!</v>
      </c>
      <c r="CG2261" s="42" t="e">
        <f t="shared" si="2667"/>
        <v>#REF!</v>
      </c>
      <c r="CH2261" s="42" t="e">
        <f t="shared" si="2650"/>
        <v>#REF!</v>
      </c>
      <c r="CI2261" s="89">
        <f t="shared" si="2668"/>
        <v>5.0216439208428101</v>
      </c>
      <c r="CJ2261" s="89">
        <f t="shared" si="2669"/>
        <v>1.4189775466862009</v>
      </c>
      <c r="CK2261" s="42" t="e">
        <f t="shared" si="2651"/>
        <v>#REF!</v>
      </c>
      <c r="CM2261" s="89" t="e">
        <f t="shared" si="2636"/>
        <v>#REF!</v>
      </c>
      <c r="CN2261" s="89">
        <f t="shared" si="2637"/>
        <v>0.1097580173338228</v>
      </c>
    </row>
    <row r="2262" spans="1:92" ht="14.4" x14ac:dyDescent="0.3">
      <c r="A2262" s="19"/>
      <c r="B2262" s="19"/>
      <c r="C2262" s="19"/>
      <c r="E2262" s="32">
        <v>41584.424305555556</v>
      </c>
      <c r="F2262" s="21">
        <f t="shared" si="2619"/>
        <v>1685.7020833333372</v>
      </c>
      <c r="G2262" s="21">
        <f t="shared" si="2638"/>
        <v>173.85833333333721</v>
      </c>
      <c r="H2262" s="21"/>
      <c r="I2262" s="21">
        <v>1100</v>
      </c>
      <c r="J2262" s="21">
        <v>14389</v>
      </c>
      <c r="K2262" s="21">
        <v>17823</v>
      </c>
      <c r="L2262" s="21">
        <v>5</v>
      </c>
      <c r="M2262" s="124">
        <v>6.42</v>
      </c>
      <c r="O2262" s="40"/>
      <c r="U2262" s="48">
        <f t="shared" si="2622"/>
        <v>6.8165919003207509E-2</v>
      </c>
      <c r="V2262" s="48">
        <f t="shared" si="2623"/>
        <v>9.3342030504355602</v>
      </c>
      <c r="W2262" s="48">
        <f t="shared" si="2624"/>
        <v>4.7647893242524136E-2</v>
      </c>
      <c r="X2262" s="239">
        <f>W2262+V2262+SUM($U$2252:U2262)</f>
        <v>9.6522308212498356</v>
      </c>
      <c r="Y2262" s="240">
        <f>W2262+V2262+SUM($U$2252:U2262)-$X$2253</f>
        <v>9.5665069111871492</v>
      </c>
      <c r="Z2262" s="42"/>
      <c r="AA2262" s="42"/>
      <c r="AB2262" s="41">
        <f t="shared" si="2625"/>
        <v>5.503222849897059E-2</v>
      </c>
      <c r="AC2262" s="48">
        <f t="shared" si="2626"/>
        <v>7.535759843613155</v>
      </c>
      <c r="AD2262" s="48">
        <f t="shared" si="2627"/>
        <v>1.1409396509657934</v>
      </c>
      <c r="AE2262" s="48">
        <f t="shared" si="2628"/>
        <v>2.0396525372085654</v>
      </c>
      <c r="AF2262" s="48">
        <f t="shared" si="2629"/>
        <v>1.1409396509657934</v>
      </c>
      <c r="AG2262" s="238">
        <f t="shared" si="2630"/>
        <v>0.89864915106824339</v>
      </c>
      <c r="AH2262" s="48">
        <f t="shared" si="2631"/>
        <v>6.3735174528761816E-5</v>
      </c>
      <c r="AI2262" s="48">
        <f>AE2262+AC2262+SUM($AB$2252:AB2262)</f>
        <v>9.9216314259806033</v>
      </c>
      <c r="AJ2262" s="48">
        <f>AE2262+AC2262+SUM($AB$2252:AB2262)-$AI$2253</f>
        <v>7.3315408137864324</v>
      </c>
      <c r="AK2262" s="46"/>
      <c r="AL2262" s="86"/>
      <c r="AM2262" s="25">
        <v>438.55399999999997</v>
      </c>
      <c r="AN2262" s="25">
        <v>0.10299999999998022</v>
      </c>
      <c r="AQ2262">
        <v>2052</v>
      </c>
      <c r="AR2262" s="25">
        <v>528.07950000000005</v>
      </c>
      <c r="AS2262" s="25">
        <v>4.1499999999984993E-2</v>
      </c>
      <c r="AV2262" s="48">
        <f t="shared" si="2639"/>
        <v>0</v>
      </c>
      <c r="AW2262" s="48">
        <f t="shared" si="2640"/>
        <v>3.2447115950824168E-2</v>
      </c>
      <c r="AX2262" s="48">
        <f t="shared" si="2641"/>
        <v>2.007205421257741</v>
      </c>
      <c r="AY2262" s="48">
        <f t="shared" si="2632"/>
        <v>0.15783488580889338</v>
      </c>
      <c r="AZ2262" s="48">
        <f t="shared" si="2633"/>
        <v>9.7637965401717093</v>
      </c>
      <c r="BA2262" s="48">
        <f t="shared" si="2652"/>
        <v>0.12872887677844186</v>
      </c>
      <c r="BB2262" s="48">
        <f t="shared" si="2653"/>
        <v>7.2028119370079899</v>
      </c>
      <c r="BC2262" s="89">
        <f t="shared" si="2671"/>
        <v>1.4912825325100576E-2</v>
      </c>
      <c r="BD2262" s="89">
        <f t="shared" si="2671"/>
        <v>0.87600652093231979</v>
      </c>
      <c r="BE2262" s="41">
        <f t="shared" si="2659"/>
        <v>514.93668159080653</v>
      </c>
      <c r="BF2262" s="89">
        <f t="shared" si="2660"/>
        <v>0.32985718570700551</v>
      </c>
      <c r="BG2262" s="89">
        <f t="shared" si="2661"/>
        <v>0.67014281429299449</v>
      </c>
      <c r="BH2262" s="89">
        <f t="shared" si="2672"/>
        <v>0.29387614824839814</v>
      </c>
      <c r="BI2262" s="89">
        <f t="shared" si="2670"/>
        <v>0.59704319800902306</v>
      </c>
      <c r="BJ2262" s="48">
        <f t="shared" si="2673"/>
        <v>590.4345209763344</v>
      </c>
      <c r="BK2262" s="48">
        <f t="shared" si="2662"/>
        <v>0.23363916913675453</v>
      </c>
      <c r="BL2262" s="48">
        <f t="shared" si="2663"/>
        <v>0.76636083086324547</v>
      </c>
      <c r="BM2262" s="48">
        <f t="shared" si="2642"/>
        <v>0</v>
      </c>
      <c r="BN2262" s="48">
        <f t="shared" si="2643"/>
        <v>8.0436589860850122E-4</v>
      </c>
      <c r="BO2262" s="48">
        <f t="shared" si="2644"/>
        <v>4.6843527343915635E-2</v>
      </c>
      <c r="BP2262" s="48">
        <f t="shared" si="2634"/>
        <v>0.16294372719888178</v>
      </c>
      <c r="BQ2262" s="48">
        <f t="shared" si="2635"/>
        <v>9.4892870940509528</v>
      </c>
      <c r="BR2262" s="48">
        <f t="shared" si="2654"/>
        <v>0.16204991497000121</v>
      </c>
      <c r="BS2262" s="48">
        <f t="shared" si="2655"/>
        <v>9.4044569962171476</v>
      </c>
      <c r="BT2262" s="89">
        <f t="shared" si="2656"/>
        <v>1.9488309381348129E-2</v>
      </c>
      <c r="BU2262" s="89">
        <f t="shared" si="2656"/>
        <v>1.1650275720887358</v>
      </c>
      <c r="BV2262" s="41">
        <f t="shared" si="2645"/>
        <v>488.60629539023125</v>
      </c>
      <c r="BW2262" s="89" t="e">
        <f t="shared" si="2646"/>
        <v>#REF!</v>
      </c>
      <c r="BX2262" s="42" t="e">
        <f t="shared" si="2647"/>
        <v>#REF!</v>
      </c>
      <c r="BY2262" s="89" t="e">
        <f t="shared" si="2657"/>
        <v>#REF!</v>
      </c>
      <c r="BZ2262" s="89" t="e">
        <f t="shared" si="2657"/>
        <v>#REF!</v>
      </c>
      <c r="CA2262" s="41">
        <f t="shared" si="2648"/>
        <v>533.40534265282622</v>
      </c>
      <c r="CB2262" s="89" t="e">
        <f t="shared" si="2649"/>
        <v>#REF!</v>
      </c>
      <c r="CC2262" s="89" t="e">
        <f t="shared" si="2658"/>
        <v>#REF!</v>
      </c>
      <c r="CD2262" s="41" t="e">
        <f t="shared" si="2664"/>
        <v>#REF!</v>
      </c>
      <c r="CE2262" s="41" t="e">
        <f t="shared" si="2665"/>
        <v>#REF!</v>
      </c>
      <c r="CF2262" s="42" t="e">
        <f t="shared" si="2666"/>
        <v>#REF!</v>
      </c>
      <c r="CG2262" s="42" t="e">
        <f t="shared" si="2667"/>
        <v>#REF!</v>
      </c>
      <c r="CH2262" s="42" t="e">
        <f t="shared" si="2650"/>
        <v>#REF!</v>
      </c>
      <c r="CI2262" s="89">
        <f t="shared" si="2668"/>
        <v>5.618605709561165</v>
      </c>
      <c r="CJ2262" s="89">
        <f t="shared" si="2669"/>
        <v>1.7129351042252672</v>
      </c>
      <c r="CK2262" s="42" t="e">
        <f t="shared" si="2651"/>
        <v>#REF!</v>
      </c>
      <c r="CM2262" s="89" t="e">
        <f t="shared" si="2636"/>
        <v>#REF!</v>
      </c>
      <c r="CN2262" s="89">
        <f t="shared" si="2637"/>
        <v>0.12280580474898112</v>
      </c>
    </row>
    <row r="2263" spans="1:92" ht="14.4" x14ac:dyDescent="0.3">
      <c r="A2263" s="19"/>
      <c r="B2263" s="19"/>
      <c r="C2263" s="19"/>
      <c r="E2263" s="32">
        <v>41617.572222222225</v>
      </c>
      <c r="F2263" s="21">
        <f t="shared" si="2619"/>
        <v>1718.8500000000058</v>
      </c>
      <c r="G2263" s="21">
        <f t="shared" si="2638"/>
        <v>207.00625000000582</v>
      </c>
      <c r="H2263" s="21"/>
      <c r="I2263" s="21">
        <v>1087</v>
      </c>
      <c r="J2263" s="21">
        <v>15774</v>
      </c>
      <c r="K2263" s="21">
        <v>19378</v>
      </c>
      <c r="L2263" s="21">
        <v>8</v>
      </c>
      <c r="M2263" s="124">
        <v>6.42</v>
      </c>
      <c r="N2263" s="41"/>
      <c r="O2263" s="40"/>
      <c r="U2263" s="48">
        <f t="shared" si="2622"/>
        <v>7.3237295372618472E-2</v>
      </c>
      <c r="V2263" s="48">
        <f t="shared" si="2623"/>
        <v>10.028644751940901</v>
      </c>
      <c r="W2263" s="48">
        <f t="shared" si="2624"/>
        <v>5.1192779064880359E-2</v>
      </c>
      <c r="X2263" s="239">
        <f>W2263+V2263+SUM($U$2252:U2263)</f>
        <v>10.423454703950151</v>
      </c>
      <c r="Y2263" s="240">
        <f>W2263+V2263+SUM($U$2252:U2263)-$X$2253</f>
        <v>10.337730793887465</v>
      </c>
      <c r="Z2263" s="42"/>
      <c r="AA2263" s="42"/>
      <c r="AB2263" s="41">
        <f t="shared" si="2625"/>
        <v>5.9616322489817512E-2</v>
      </c>
      <c r="AC2263" s="48">
        <f t="shared" si="2626"/>
        <v>8.1634762264999345</v>
      </c>
      <c r="AD2263" s="48">
        <f t="shared" si="2627"/>
        <v>1.2359780446592106</v>
      </c>
      <c r="AE2263" s="48">
        <f t="shared" si="2628"/>
        <v>2.2095522340636244</v>
      </c>
      <c r="AF2263" s="48">
        <f t="shared" si="2629"/>
        <v>1.2359780446592106</v>
      </c>
      <c r="AG2263" s="238">
        <f t="shared" si="2630"/>
        <v>0.97350514519482445</v>
      </c>
      <c r="AH2263" s="48">
        <f t="shared" si="2631"/>
        <v>6.9044209589341662E-5</v>
      </c>
      <c r="AI2263" s="48">
        <f>AE2263+AC2263+SUM($AB$2252:AB2263)</f>
        <v>10.778863828212259</v>
      </c>
      <c r="AJ2263" s="48">
        <f>AE2263+AC2263+SUM($AB$2252:AB2263)-$AI$2253</f>
        <v>8.1887732160180882</v>
      </c>
      <c r="AK2263" s="46"/>
      <c r="AL2263" s="86"/>
      <c r="AM2263" s="25">
        <v>441.38599999999997</v>
      </c>
      <c r="AN2263" s="25">
        <v>6.3000000000016598E-2</v>
      </c>
      <c r="AQ2263" s="25"/>
      <c r="AR2263" s="25">
        <v>521.42449999999997</v>
      </c>
      <c r="AS2263" s="25">
        <v>0.10149999999998727</v>
      </c>
      <c r="AV2263" s="48">
        <f t="shared" si="2639"/>
        <v>0</v>
      </c>
      <c r="AW2263" s="48">
        <f t="shared" si="2640"/>
        <v>3.5218001963540566E-2</v>
      </c>
      <c r="AX2263" s="48">
        <f t="shared" si="2641"/>
        <v>2.1743342321000836</v>
      </c>
      <c r="AY2263" s="48">
        <f t="shared" si="2632"/>
        <v>0.17180406130004383</v>
      </c>
      <c r="AZ2263" s="48">
        <f t="shared" si="2633"/>
        <v>10.607059766912215</v>
      </c>
      <c r="BA2263" s="48">
        <f t="shared" si="2652"/>
        <v>0.14269805226959231</v>
      </c>
      <c r="BB2263" s="48">
        <f t="shared" si="2653"/>
        <v>8.0460751637484957</v>
      </c>
      <c r="BC2263" s="89">
        <f t="shared" si="2671"/>
        <v>1.3969175491150454E-2</v>
      </c>
      <c r="BD2263" s="89">
        <f t="shared" si="2671"/>
        <v>0.8432632267405058</v>
      </c>
      <c r="BE2263" s="41">
        <f t="shared" si="2659"/>
        <v>474.17655806648895</v>
      </c>
      <c r="BF2263" s="89">
        <f t="shared" si="2660"/>
        <v>0.38180381454549972</v>
      </c>
      <c r="BG2263" s="89">
        <f t="shared" si="2661"/>
        <v>0.61819618545450028</v>
      </c>
      <c r="BH2263" s="89">
        <f t="shared" si="2672"/>
        <v>0.32729460112404829</v>
      </c>
      <c r="BI2263" s="89">
        <f t="shared" si="2670"/>
        <v>0.52993780110760746</v>
      </c>
      <c r="BJ2263" s="48">
        <f t="shared" si="2673"/>
        <v>578.25018725554878</v>
      </c>
      <c r="BK2263" s="48">
        <f t="shared" si="2662"/>
        <v>0.24916746018966043</v>
      </c>
      <c r="BL2263" s="48">
        <f t="shared" si="2663"/>
        <v>0.75083253981033959</v>
      </c>
      <c r="BM2263" s="48">
        <f t="shared" si="2642"/>
        <v>0</v>
      </c>
      <c r="BN2263" s="48">
        <f t="shared" si="2643"/>
        <v>8.6050825455459632E-4</v>
      </c>
      <c r="BO2263" s="48">
        <f t="shared" si="2644"/>
        <v>5.0332270810325763E-2</v>
      </c>
      <c r="BP2263" s="48">
        <f t="shared" si="2634"/>
        <v>0.17520964826616223</v>
      </c>
      <c r="BQ2263" s="48">
        <f t="shared" si="2635"/>
        <v>10.248245055683988</v>
      </c>
      <c r="BR2263" s="48">
        <f t="shared" si="2654"/>
        <v>0.17431583603728165</v>
      </c>
      <c r="BS2263" s="48">
        <f t="shared" si="2655"/>
        <v>10.163414957850183</v>
      </c>
      <c r="BT2263" s="89">
        <f t="shared" si="2656"/>
        <v>1.2265921067280444E-2</v>
      </c>
      <c r="BU2263" s="89">
        <f t="shared" si="2656"/>
        <v>0.75895796163303508</v>
      </c>
      <c r="BV2263" s="41">
        <f t="shared" si="2645"/>
        <v>438.21672196308504</v>
      </c>
      <c r="BW2263" s="89" t="e">
        <f t="shared" si="2646"/>
        <v>#REF!</v>
      </c>
      <c r="BX2263" s="42" t="e">
        <f t="shared" si="2647"/>
        <v>#REF!</v>
      </c>
      <c r="BY2263" s="89" t="e">
        <f t="shared" si="2657"/>
        <v>#REF!</v>
      </c>
      <c r="BZ2263" s="89" t="e">
        <f t="shared" si="2657"/>
        <v>#REF!</v>
      </c>
      <c r="CA2263" s="41">
        <f t="shared" si="2648"/>
        <v>526.29708604528264</v>
      </c>
      <c r="CB2263" s="89" t="e">
        <f t="shared" si="2649"/>
        <v>#REF!</v>
      </c>
      <c r="CC2263" s="89" t="e">
        <f t="shared" si="2658"/>
        <v>#REF!</v>
      </c>
      <c r="CD2263" s="41" t="e">
        <f t="shared" si="2664"/>
        <v>#REF!</v>
      </c>
      <c r="CE2263" s="41" t="e">
        <f t="shared" si="2665"/>
        <v>#REF!</v>
      </c>
      <c r="CF2263" s="42" t="e">
        <f t="shared" si="2666"/>
        <v>#REF!</v>
      </c>
      <c r="CG2263" s="42" t="e">
        <f t="shared" si="2667"/>
        <v>#REF!</v>
      </c>
      <c r="CH2263" s="42" t="e">
        <f t="shared" si="2650"/>
        <v>#REF!</v>
      </c>
      <c r="CI2263" s="89">
        <f t="shared" si="2668"/>
        <v>6.1483973917137433</v>
      </c>
      <c r="CJ2263" s="89">
        <f t="shared" si="2669"/>
        <v>2.0403758243043448</v>
      </c>
      <c r="CK2263" s="42" t="e">
        <f t="shared" si="2651"/>
        <v>#REF!</v>
      </c>
      <c r="CM2263" s="89" t="e">
        <f t="shared" si="2636"/>
        <v>#REF!</v>
      </c>
      <c r="CN2263" s="89">
        <f t="shared" si="2637"/>
        <v>0.13438545586515552</v>
      </c>
    </row>
    <row r="2264" spans="1:92" ht="14.4" x14ac:dyDescent="0.3">
      <c r="A2264" s="19"/>
      <c r="B2264" s="19"/>
      <c r="C2264" s="19"/>
      <c r="E2264" s="32">
        <v>41696.572222222225</v>
      </c>
      <c r="F2264" s="21">
        <f t="shared" si="2619"/>
        <v>1797.8500000000058</v>
      </c>
      <c r="G2264" s="21">
        <f t="shared" si="2638"/>
        <v>286.00625000000582</v>
      </c>
      <c r="H2264" s="21"/>
      <c r="I2264" s="21">
        <v>1094</v>
      </c>
      <c r="J2264" s="21">
        <v>16888</v>
      </c>
      <c r="K2264" s="21">
        <v>21705</v>
      </c>
      <c r="L2264" s="21">
        <v>20</v>
      </c>
      <c r="M2264" s="124">
        <v>6.42</v>
      </c>
      <c r="O2264" s="40"/>
      <c r="U2264" s="48">
        <f t="shared" si="2622"/>
        <v>8.2560233790316573E-2</v>
      </c>
      <c r="V2264" s="48">
        <f t="shared" si="2623"/>
        <v>11.305268048304082</v>
      </c>
      <c r="W2264" s="48">
        <f t="shared" si="2624"/>
        <v>5.7709501511066456E-2</v>
      </c>
      <c r="X2264" s="239">
        <f>W2264+V2264+SUM($U$2252:U2264)</f>
        <v>11.789154956549835</v>
      </c>
      <c r="Y2264" s="240">
        <f>W2264+V2264+SUM($U$2252:U2264)-$X$2253</f>
        <v>11.703431046487148</v>
      </c>
      <c r="Z2264" s="42"/>
      <c r="AA2264" s="42"/>
      <c r="AB2264" s="41">
        <f t="shared" si="2625"/>
        <v>6.4237605540238024E-2</v>
      </c>
      <c r="AC2264" s="48">
        <f t="shared" si="2626"/>
        <v>8.7962850403022053</v>
      </c>
      <c r="AD2264" s="48">
        <f t="shared" si="2627"/>
        <v>1.3317874497001048</v>
      </c>
      <c r="AE2264" s="48">
        <f t="shared" si="2628"/>
        <v>2.3808302643386563</v>
      </c>
      <c r="AF2264" s="48">
        <f t="shared" si="2629"/>
        <v>1.331787449700105</v>
      </c>
      <c r="AG2264" s="238">
        <f t="shared" si="2630"/>
        <v>1.0489684183236629</v>
      </c>
      <c r="AH2264" s="48">
        <f t="shared" si="2631"/>
        <v>7.439631488834604E-5</v>
      </c>
      <c r="AI2264" s="48">
        <f>AE2264+AC2264+SUM($AB$2252:AB2264)</f>
        <v>11.647188277829798</v>
      </c>
      <c r="AJ2264" s="48">
        <f>AE2264+AC2264+SUM($AB$2252:AB2264)-$AI$2253</f>
        <v>9.0570976656356272</v>
      </c>
      <c r="AK2264" s="46"/>
      <c r="AL2264" s="86"/>
      <c r="AM2264" s="25">
        <v>435.7115</v>
      </c>
      <c r="AN2264" s="25">
        <v>0.27789296500633376</v>
      </c>
      <c r="AQ2264"/>
      <c r="AR2264" s="25">
        <v>503.63200000000001</v>
      </c>
      <c r="AS2264" s="25">
        <v>8.9095454429488269E-2</v>
      </c>
      <c r="AV2264" s="48">
        <f t="shared" si="2639"/>
        <v>0</v>
      </c>
      <c r="AW2264" s="48">
        <f t="shared" si="2640"/>
        <v>3.780097546687361E-2</v>
      </c>
      <c r="AX2264" s="48">
        <f t="shared" si="2641"/>
        <v>2.3430292888717825</v>
      </c>
      <c r="AY2264" s="48">
        <f t="shared" si="2632"/>
        <v>0.18492501752139862</v>
      </c>
      <c r="AZ2264" s="48">
        <f t="shared" si="2633"/>
        <v>11.462263260308399</v>
      </c>
      <c r="BA2264" s="48">
        <f t="shared" si="2652"/>
        <v>0.1558190084909471</v>
      </c>
      <c r="BB2264" s="48">
        <f t="shared" si="2653"/>
        <v>8.9012786571446796</v>
      </c>
      <c r="BC2264" s="89">
        <f t="shared" si="2671"/>
        <v>1.3120956221354785E-2</v>
      </c>
      <c r="BD2264" s="89">
        <f t="shared" si="2671"/>
        <v>0.85520349339618384</v>
      </c>
      <c r="BE2264" s="41">
        <f t="shared" si="2659"/>
        <v>365.33086999541456</v>
      </c>
      <c r="BF2264" s="89">
        <f t="shared" si="2660"/>
        <v>0.52052190639635809</v>
      </c>
      <c r="BG2264" s="89">
        <f t="shared" si="2661"/>
        <v>0.47947809360364191</v>
      </c>
      <c r="BH2264" s="89">
        <f t="shared" si="2672"/>
        <v>0.45198189788548981</v>
      </c>
      <c r="BI2264" s="89">
        <f t="shared" si="2670"/>
        <v>0.41634255173204926</v>
      </c>
      <c r="BJ2264" s="48">
        <f t="shared" si="2673"/>
        <v>557.79364938654942</v>
      </c>
      <c r="BK2264" s="48">
        <f t="shared" si="2662"/>
        <v>0.27523823937578173</v>
      </c>
      <c r="BL2264" s="48">
        <f t="shared" si="2663"/>
        <v>0.72476176062421827</v>
      </c>
      <c r="BM2264" s="48">
        <f t="shared" si="2642"/>
        <v>0</v>
      </c>
      <c r="BN2264" s="48">
        <f t="shared" si="2643"/>
        <v>9.5889309685498556E-4</v>
      </c>
      <c r="BO2264" s="48">
        <f t="shared" si="2644"/>
        <v>5.6750608414211472E-2</v>
      </c>
      <c r="BP2264" s="48">
        <f t="shared" si="2634"/>
        <v>0.19588696851629533</v>
      </c>
      <c r="BQ2264" s="48">
        <f t="shared" si="2635"/>
        <v>11.59326798803354</v>
      </c>
      <c r="BR2264" s="48">
        <f t="shared" si="2654"/>
        <v>0.19499315628741476</v>
      </c>
      <c r="BS2264" s="48">
        <f t="shared" si="2655"/>
        <v>11.508437890199735</v>
      </c>
      <c r="BT2264" s="89">
        <f t="shared" si="2656"/>
        <v>2.0677320250133108E-2</v>
      </c>
      <c r="BU2264" s="89">
        <f t="shared" si="2656"/>
        <v>1.3450229323495524</v>
      </c>
      <c r="BV2264" s="41">
        <f t="shared" si="2645"/>
        <v>368.06412545474456</v>
      </c>
      <c r="BW2264" s="89" t="e">
        <f t="shared" si="2646"/>
        <v>#REF!</v>
      </c>
      <c r="BX2264" s="42" t="e">
        <f t="shared" si="2647"/>
        <v>#REF!</v>
      </c>
      <c r="BY2264" s="89" t="e">
        <f t="shared" si="2657"/>
        <v>#REF!</v>
      </c>
      <c r="BZ2264" s="89" t="e">
        <f t="shared" si="2657"/>
        <v>#REF!</v>
      </c>
      <c r="CA2264" s="41">
        <f t="shared" si="2648"/>
        <v>507.80396276665994</v>
      </c>
      <c r="CB2264" s="89" t="e">
        <f t="shared" si="2649"/>
        <v>#REF!</v>
      </c>
      <c r="CC2264" s="89" t="e">
        <f t="shared" si="2658"/>
        <v>#REF!</v>
      </c>
      <c r="CD2264" s="41" t="e">
        <f t="shared" si="2664"/>
        <v>#REF!</v>
      </c>
      <c r="CE2264" s="41" t="e">
        <f t="shared" si="2665"/>
        <v>#REF!</v>
      </c>
      <c r="CF2264" s="42" t="e">
        <f t="shared" si="2666"/>
        <v>#REF!</v>
      </c>
      <c r="CG2264" s="42" t="e">
        <f t="shared" si="2667"/>
        <v>#REF!</v>
      </c>
      <c r="CH2264" s="42" t="e">
        <f t="shared" si="2650"/>
        <v>#REF!</v>
      </c>
      <c r="CI2264" s="89">
        <f t="shared" si="2668"/>
        <v>6.5642380502915749</v>
      </c>
      <c r="CJ2264" s="89">
        <f t="shared" si="2669"/>
        <v>2.4928596153440528</v>
      </c>
      <c r="CK2264" s="42" t="e">
        <f t="shared" si="2651"/>
        <v>#REF!</v>
      </c>
      <c r="CM2264" s="89" t="e">
        <f t="shared" si="2636"/>
        <v>#REF!</v>
      </c>
      <c r="CN2264" s="89">
        <f t="shared" si="2637"/>
        <v>0.14347448068088431</v>
      </c>
    </row>
    <row r="2265" spans="1:92" ht="14.4" x14ac:dyDescent="0.3">
      <c r="A2265" s="19"/>
      <c r="B2265" s="19"/>
      <c r="C2265" s="19"/>
      <c r="E2265" s="32">
        <v>41743.422222222223</v>
      </c>
      <c r="F2265" s="21">
        <f t="shared" si="2619"/>
        <v>1844.7000000000044</v>
      </c>
      <c r="G2265" s="21">
        <f t="shared" si="2638"/>
        <v>332.85625000000437</v>
      </c>
      <c r="H2265" s="21"/>
      <c r="I2265" s="21">
        <v>1052</v>
      </c>
      <c r="J2265" s="21">
        <v>17616</v>
      </c>
      <c r="K2265" s="21">
        <v>22304</v>
      </c>
      <c r="L2265" s="21">
        <v>11</v>
      </c>
      <c r="M2265" s="124">
        <v>6.42</v>
      </c>
      <c r="O2265" s="40"/>
      <c r="U2265" s="48">
        <f t="shared" si="2622"/>
        <v>8.1581614952834836E-2</v>
      </c>
      <c r="V2265" s="48">
        <f t="shared" si="2623"/>
        <v>11.171262271346745</v>
      </c>
      <c r="W2265" s="48">
        <f t="shared" si="2624"/>
        <v>5.7025448151626544E-2</v>
      </c>
      <c r="X2265" s="239">
        <f>W2265+V2265+SUM($U$2252:U2265)</f>
        <v>11.736046741185893</v>
      </c>
      <c r="Y2265" s="240">
        <f>W2265+V2265+SUM($U$2252:U2265)-$X$2253</f>
        <v>11.650322831123207</v>
      </c>
      <c r="Z2265" s="42"/>
      <c r="AA2265" s="42"/>
      <c r="AB2265" s="41">
        <f t="shared" si="2625"/>
        <v>6.4434259729606272E-2</v>
      </c>
      <c r="AC2265" s="48">
        <f t="shared" si="2626"/>
        <v>8.8232136016877796</v>
      </c>
      <c r="AD2265" s="48">
        <f t="shared" si="2627"/>
        <v>1.3358645254118937</v>
      </c>
      <c r="AE2265" s="48">
        <f t="shared" si="2628"/>
        <v>2.3881188337322281</v>
      </c>
      <c r="AF2265" s="48">
        <f t="shared" si="2629"/>
        <v>1.3358645254118942</v>
      </c>
      <c r="AG2265" s="238">
        <f t="shared" si="2630"/>
        <v>1.052179684251829</v>
      </c>
      <c r="AH2265" s="48">
        <f t="shared" si="2631"/>
        <v>7.4624068505145928E-5</v>
      </c>
      <c r="AI2265" s="48">
        <f>AE2265+AC2265+SUM($AB$2252:AB2265)</f>
        <v>11.745839668338553</v>
      </c>
      <c r="AJ2265" s="48">
        <f>AE2265+AC2265+SUM($AB$2252:AB2265)-$AI$2253</f>
        <v>9.1557490561443817</v>
      </c>
      <c r="AK2265" s="46"/>
      <c r="AL2265" s="86"/>
      <c r="AM2265" s="25">
        <v>431.16399999999999</v>
      </c>
      <c r="AN2265" s="25">
        <v>0.23400000000000887</v>
      </c>
      <c r="AR2265" s="25">
        <v>493.16700000000003</v>
      </c>
      <c r="AS2265" s="25">
        <v>6.6999999999978854E-2</v>
      </c>
      <c r="AV2265" s="48">
        <f t="shared" si="2639"/>
        <v>0</v>
      </c>
      <c r="AW2265" s="48">
        <f t="shared" si="2640"/>
        <v>3.779850052397931E-2</v>
      </c>
      <c r="AX2265" s="48">
        <f t="shared" si="2641"/>
        <v>2.3503203332082485</v>
      </c>
      <c r="AY2265" s="48">
        <f t="shared" si="2632"/>
        <v>0.18590998093860064</v>
      </c>
      <c r="AZ2265" s="48">
        <f t="shared" si="2633"/>
        <v>11.559929687399952</v>
      </c>
      <c r="BA2265" s="48">
        <f t="shared" si="2652"/>
        <v>0.15680397190814913</v>
      </c>
      <c r="BB2265" s="48">
        <f t="shared" si="2653"/>
        <v>8.9989450842362331</v>
      </c>
      <c r="BC2265" s="89">
        <f t="shared" si="2671"/>
        <v>9.8496341720202829E-4</v>
      </c>
      <c r="BD2265" s="89">
        <f t="shared" si="2671"/>
        <v>9.7666427091553487E-2</v>
      </c>
      <c r="BE2265" s="41">
        <f t="shared" si="2659"/>
        <v>-102.53671710917244</v>
      </c>
      <c r="BF2265" s="89">
        <f t="shared" si="2660"/>
        <v>1.1167944834012813</v>
      </c>
      <c r="BG2265" s="89">
        <f t="shared" si="2661"/>
        <v>-0.11679448340128129</v>
      </c>
      <c r="BH2265" s="89">
        <f t="shared" si="2672"/>
        <v>0.11017332870004254</v>
      </c>
      <c r="BI2265" s="89">
        <f t="shared" si="2670"/>
        <v>-1.1521938191288045E-2</v>
      </c>
      <c r="BJ2265" s="48">
        <f t="shared" si="2673"/>
        <v>550.62701963250561</v>
      </c>
      <c r="BK2265" s="48">
        <f t="shared" si="2662"/>
        <v>0.28437173122190229</v>
      </c>
      <c r="BL2265" s="48">
        <f t="shared" si="2663"/>
        <v>0.71562826877809771</v>
      </c>
      <c r="BM2265" s="48">
        <f t="shared" si="2642"/>
        <v>0</v>
      </c>
      <c r="BN2265" s="48">
        <f t="shared" si="2643"/>
        <v>9.4104117394141844E-4</v>
      </c>
      <c r="BO2265" s="48">
        <f t="shared" si="2644"/>
        <v>5.6084406977685124E-2</v>
      </c>
      <c r="BP2265" s="48">
        <f t="shared" si="2634"/>
        <v>0.19366973098381374</v>
      </c>
      <c r="BQ2265" s="48">
        <f t="shared" si="2635"/>
        <v>11.542377010202079</v>
      </c>
      <c r="BR2265" s="48">
        <f t="shared" si="2654"/>
        <v>0.19277591875493316</v>
      </c>
      <c r="BS2265" s="48">
        <f t="shared" si="2655"/>
        <v>11.457546912368274</v>
      </c>
      <c r="BT2265" s="89">
        <f t="shared" si="2656"/>
        <v>-2.2172375324815974E-3</v>
      </c>
      <c r="BU2265" s="89">
        <f t="shared" si="2656"/>
        <v>-5.0890977831461015E-2</v>
      </c>
      <c r="BV2265" s="41">
        <f t="shared" si="2645"/>
        <v>2877.1563565528386</v>
      </c>
      <c r="BW2265" s="89" t="e">
        <f t="shared" si="2646"/>
        <v>#REF!</v>
      </c>
      <c r="BX2265" s="42" t="e">
        <f t="shared" si="2647"/>
        <v>#REF!</v>
      </c>
      <c r="BY2265" s="89" t="e">
        <f t="shared" si="2657"/>
        <v>#REF!</v>
      </c>
      <c r="BZ2265" s="89" t="e">
        <f t="shared" si="2657"/>
        <v>#REF!</v>
      </c>
      <c r="CA2265" s="41">
        <f t="shared" si="2648"/>
        <v>497.28001195333803</v>
      </c>
      <c r="CB2265" s="89" t="e">
        <f t="shared" si="2649"/>
        <v>#REF!</v>
      </c>
      <c r="CC2265" s="89" t="e">
        <f t="shared" si="2658"/>
        <v>#REF!</v>
      </c>
      <c r="CD2265" s="41" t="e">
        <f t="shared" si="2664"/>
        <v>#REF!</v>
      </c>
      <c r="CE2265" s="41" t="e">
        <f t="shared" si="2665"/>
        <v>#REF!</v>
      </c>
      <c r="CF2265" s="42" t="e">
        <f t="shared" si="2666"/>
        <v>#REF!</v>
      </c>
      <c r="CG2265" s="42" t="e">
        <f t="shared" si="2667"/>
        <v>#REF!</v>
      </c>
      <c r="CH2265" s="139" t="e">
        <f t="shared" si="2650"/>
        <v>#REF!</v>
      </c>
      <c r="CI2265" s="140">
        <f t="shared" si="2668"/>
        <v>6.552112846415306</v>
      </c>
      <c r="CJ2265" s="140">
        <f t="shared" si="2669"/>
        <v>2.6036362097290757</v>
      </c>
      <c r="CK2265" s="139" t="e">
        <f t="shared" si="2651"/>
        <v>#REF!</v>
      </c>
      <c r="CM2265" s="89" t="e">
        <f t="shared" si="2636"/>
        <v>#REF!</v>
      </c>
      <c r="CN2265" s="89">
        <f t="shared" si="2637"/>
        <v>0.14320946022977188</v>
      </c>
    </row>
    <row r="2266" spans="1:92" ht="14.4" x14ac:dyDescent="0.3">
      <c r="A2266" s="19"/>
      <c r="B2266" s="19"/>
      <c r="C2266" s="19"/>
      <c r="E2266" s="32">
        <v>41752.51666666667</v>
      </c>
      <c r="F2266" s="21">
        <f t="shared" si="2619"/>
        <v>1853.7944444444511</v>
      </c>
      <c r="G2266" s="21">
        <f t="shared" si="2638"/>
        <v>341.95069444445107</v>
      </c>
      <c r="H2266" s="21"/>
      <c r="I2266" s="21">
        <v>1023</v>
      </c>
      <c r="J2266" s="21">
        <v>17921</v>
      </c>
      <c r="K2266" s="21">
        <v>22255</v>
      </c>
      <c r="L2266" s="21">
        <v>33</v>
      </c>
      <c r="M2266" s="124">
        <v>6.42</v>
      </c>
      <c r="O2266" s="40"/>
      <c r="U2266" s="48">
        <f t="shared" si="2622"/>
        <v>7.9158404898010237E-2</v>
      </c>
      <c r="V2266" s="48">
        <f t="shared" si="2623"/>
        <v>10.839443453140456</v>
      </c>
      <c r="W2266" s="48">
        <f t="shared" si="2624"/>
        <v>5.5331627314397613E-2</v>
      </c>
      <c r="X2266" s="239">
        <f>W2266+V2266+SUM($U$2252:U2266)</f>
        <v>11.481692507040385</v>
      </c>
      <c r="Y2266" s="240">
        <f>W2266+V2266+SUM($U$2252:U2266)-$X$2253</f>
        <v>11.395968596977699</v>
      </c>
      <c r="Z2266" s="42"/>
      <c r="AA2266" s="42"/>
      <c r="AB2266" s="41">
        <f t="shared" si="2625"/>
        <v>6.3742879091316179E-2</v>
      </c>
      <c r="AC2266" s="48">
        <f t="shared" si="2626"/>
        <v>8.7285403785095532</v>
      </c>
      <c r="AD2266" s="48">
        <f t="shared" si="2627"/>
        <v>1.3215306776712019</v>
      </c>
      <c r="AE2266" s="48">
        <f t="shared" si="2628"/>
        <v>2.3624942804199502</v>
      </c>
      <c r="AF2266" s="48">
        <f t="shared" si="2629"/>
        <v>1.3215306776712015</v>
      </c>
      <c r="AG2266" s="238">
        <f t="shared" si="2630"/>
        <v>1.040889779397693</v>
      </c>
      <c r="AH2266" s="48">
        <f t="shared" si="2631"/>
        <v>7.3823351055587203E-5</v>
      </c>
      <c r="AI2266" s="48">
        <f>AE2266+AC2266+SUM($AB$2252:AB2266)</f>
        <v>11.689284770939365</v>
      </c>
      <c r="AJ2266" s="48">
        <f>AE2266+AC2266+SUM($AB$2252:AB2266)-$AI$2253</f>
        <v>9.0991941587451937</v>
      </c>
      <c r="AK2266" s="46"/>
      <c r="AL2266" s="86"/>
      <c r="AM2266" s="92">
        <f>AM2265</f>
        <v>431.16399999999999</v>
      </c>
      <c r="AR2266" s="92">
        <f>AR2265</f>
        <v>493.16700000000003</v>
      </c>
      <c r="AV2266" s="48">
        <f t="shared" si="2639"/>
        <v>0</v>
      </c>
      <c r="AW2266" s="48">
        <f t="shared" si="2640"/>
        <v>3.7392922008320957E-2</v>
      </c>
      <c r="AX2266" s="48">
        <f t="shared" si="2641"/>
        <v>2.3251013584116293</v>
      </c>
      <c r="AY2266" s="48">
        <f t="shared" si="2632"/>
        <v>0.18501484528254286</v>
      </c>
      <c r="AZ2266" s="48">
        <f t="shared" si="2633"/>
        <v>11.504269925656821</v>
      </c>
      <c r="BA2266" s="48">
        <f t="shared" si="2652"/>
        <v>0.15590883625209134</v>
      </c>
      <c r="BB2266" s="48">
        <f t="shared" si="2653"/>
        <v>8.9432853224931019</v>
      </c>
      <c r="BC2266" s="89">
        <f t="shared" si="2671"/>
        <v>-8.9513565605778278E-4</v>
      </c>
      <c r="BD2266" s="89">
        <f t="shared" si="2671"/>
        <v>-5.5659761743131142E-2</v>
      </c>
      <c r="BE2266" s="41">
        <f t="shared" si="2659"/>
        <v>431.16400000000431</v>
      </c>
      <c r="BF2266" s="89">
        <f t="shared" si="2660"/>
        <v>0.43662105247513544</v>
      </c>
      <c r="BG2266" s="89">
        <f t="shared" si="2661"/>
        <v>0.5633789475248645</v>
      </c>
      <c r="BH2266" s="89">
        <f t="shared" si="2672"/>
        <v>-2.4693058825056794E-2</v>
      </c>
      <c r="BI2266" s="89">
        <f t="shared" si="2670"/>
        <v>-3.1861838574131267E-2</v>
      </c>
      <c r="BJ2266" s="48"/>
      <c r="BK2266" s="48"/>
      <c r="BL2266" s="48"/>
      <c r="BM2266" s="48"/>
      <c r="BN2266" s="48"/>
      <c r="BO2266" s="48"/>
      <c r="BP2266" s="48"/>
      <c r="BQ2266" s="48"/>
      <c r="BR2266" s="48"/>
      <c r="BS2266" s="48"/>
      <c r="BT2266" s="89"/>
      <c r="BU2266" s="89"/>
      <c r="BV2266" s="41"/>
      <c r="BW2266" s="89"/>
      <c r="BX2266" s="42"/>
      <c r="BY2266" s="89"/>
      <c r="BZ2266" s="89"/>
      <c r="CA2266" s="41"/>
      <c r="CB2266" s="89"/>
      <c r="CC2266" s="89"/>
      <c r="CD2266" s="41"/>
      <c r="CE2266" s="41"/>
      <c r="CF2266" s="42"/>
      <c r="CG2266" s="42"/>
      <c r="CH2266" s="42"/>
      <c r="CI2266" s="89"/>
      <c r="CJ2266" s="89"/>
      <c r="CK2266" s="42"/>
      <c r="CM2266" s="89">
        <f t="shared" si="2636"/>
        <v>0</v>
      </c>
      <c r="CN2266" s="89">
        <f t="shared" si="2637"/>
        <v>0</v>
      </c>
    </row>
    <row r="2267" spans="1:92" ht="14.4" x14ac:dyDescent="0.3">
      <c r="A2267" s="19"/>
      <c r="B2267" s="19"/>
      <c r="C2267" s="19"/>
      <c r="E2267" s="32">
        <v>41774.512499999997</v>
      </c>
      <c r="F2267" s="21">
        <f t="shared" si="2619"/>
        <v>1875.7902777777781</v>
      </c>
      <c r="G2267" s="21">
        <f t="shared" si="2638"/>
        <v>363.9465277777781</v>
      </c>
      <c r="H2267" s="21">
        <v>10</v>
      </c>
      <c r="I2267" s="21">
        <v>1124</v>
      </c>
      <c r="J2267" s="21">
        <v>16329</v>
      </c>
      <c r="K2267" s="21">
        <v>20928</v>
      </c>
      <c r="L2267" s="21">
        <v>27</v>
      </c>
      <c r="M2267" s="124">
        <v>6.42</v>
      </c>
      <c r="O2267" s="40"/>
      <c r="U2267" s="48">
        <f t="shared" si="2622"/>
        <v>8.1787670714481231E-2</v>
      </c>
      <c r="V2267" s="48">
        <f t="shared" si="2623"/>
        <v>11.199478223644389</v>
      </c>
      <c r="W2267" s="48">
        <f t="shared" si="2624"/>
        <v>5.71694808746721E-2</v>
      </c>
      <c r="X2267" s="239">
        <f>W2267+V2267+SUM($U$2252:U2267)</f>
        <v>11.925352801819074</v>
      </c>
      <c r="Y2267" s="240">
        <f>W2267+V2267+SUM($U$2252:U2267)-$X$2253</f>
        <v>11.839628891756387</v>
      </c>
      <c r="Z2267" s="42"/>
      <c r="AA2267" s="42"/>
      <c r="AB2267" s="41">
        <f t="shared" si="2625"/>
        <v>6.3814548695372883E-2</v>
      </c>
      <c r="AC2267" s="48">
        <f t="shared" si="2626"/>
        <v>8.7383543536835457</v>
      </c>
      <c r="AD2267" s="48">
        <f t="shared" si="2627"/>
        <v>1.3230165468658113</v>
      </c>
      <c r="AE2267" s="48">
        <f t="shared" si="2628"/>
        <v>2.3651505619070394</v>
      </c>
      <c r="AF2267" s="48">
        <f t="shared" si="2629"/>
        <v>1.3230165468658117</v>
      </c>
      <c r="AG2267" s="238">
        <f t="shared" si="2630"/>
        <v>1.0420601086865424</v>
      </c>
      <c r="AH2267" s="48">
        <f t="shared" si="2631"/>
        <v>7.3906354685415688E-5</v>
      </c>
      <c r="AI2267" s="48">
        <f>AE2267+AC2267+SUM($AB$2252:AB2267)</f>
        <v>11.765569576295819</v>
      </c>
      <c r="AJ2267" s="48">
        <f>AE2267+AC2267+SUM($AB$2252:AB2267)-$AI$2253</f>
        <v>9.1754789641016483</v>
      </c>
      <c r="AK2267" s="46"/>
      <c r="AL2267" s="86"/>
      <c r="AM2267" s="25">
        <v>426.66150000000005</v>
      </c>
      <c r="AN2267" s="25">
        <v>9.4045201897797637E-2</v>
      </c>
      <c r="AR2267" s="25">
        <v>485.76350000000002</v>
      </c>
      <c r="AS2267" s="25">
        <v>8.4145706961178901E-2</v>
      </c>
      <c r="AV2267" s="48">
        <f t="shared" si="2639"/>
        <v>0</v>
      </c>
      <c r="AW2267" s="48">
        <f t="shared" si="2640"/>
        <v>3.7319051287032549E-2</v>
      </c>
      <c r="AX2267" s="48">
        <f t="shared" si="2641"/>
        <v>2.3278315106200069</v>
      </c>
      <c r="AY2267" s="48">
        <f t="shared" si="2632"/>
        <v>0.18564564197760836</v>
      </c>
      <c r="AZ2267" s="48">
        <f t="shared" si="2633"/>
        <v>11.579923934318211</v>
      </c>
      <c r="BA2267" s="48">
        <f t="shared" si="2652"/>
        <v>0.15653963294715684</v>
      </c>
      <c r="BB2267" s="48">
        <f t="shared" si="2653"/>
        <v>9.0189393311544919</v>
      </c>
      <c r="BC2267" s="89">
        <f t="shared" si="2671"/>
        <v>6.3079669506549418E-4</v>
      </c>
      <c r="BD2267" s="89">
        <f t="shared" si="2671"/>
        <v>7.5654008661389938E-2</v>
      </c>
      <c r="BE2267" s="41">
        <f t="shared" si="2659"/>
        <v>-258.00777604725511</v>
      </c>
      <c r="BF2267" s="89">
        <f t="shared" si="2660"/>
        <v>1.3149341526534113</v>
      </c>
      <c r="BG2267" s="89">
        <f t="shared" si="2661"/>
        <v>-0.31493415265341129</v>
      </c>
      <c r="BH2267" s="89">
        <f t="shared" si="2672"/>
        <v>0.10030949589172011</v>
      </c>
      <c r="BI2267" s="89">
        <f t="shared" si="2670"/>
        <v>-2.4024690535265458E-2</v>
      </c>
      <c r="BJ2267" s="48">
        <f t="shared" si="2673"/>
        <v>544.58116671962034</v>
      </c>
      <c r="BK2267" s="48">
        <f t="shared" ref="BK2267:BK2279" si="2674">(BJ2267-$B$10)/($AM$2249-$B$10)</f>
        <v>0.2920768520636095</v>
      </c>
      <c r="BL2267" s="48">
        <f t="shared" si="2663"/>
        <v>0.70792314793639055</v>
      </c>
      <c r="BM2267" s="48">
        <f t="shared" ref="BM2267:BM2279" si="2675">Y2267-BR2267-BS2267</f>
        <v>0</v>
      </c>
      <c r="BN2267" s="48">
        <f t="shared" ref="BN2267:BN2279" si="2676">(1/(1/((AR2267/1000+1)*0.0112372)+1))*W2267</f>
        <v>9.3881713044687964E-4</v>
      </c>
      <c r="BO2267" s="48">
        <f t="shared" ref="BO2267:BO2279" si="2677">(1-(1/(1/((AR2267/1000+1)*0.0112372)+1)))*W2267</f>
        <v>5.6230663744225216E-2</v>
      </c>
      <c r="BP2267" s="48">
        <f t="shared" ref="BP2267:BP2279" si="2678">(1/(1/((AR2267/1000+1)*0.0112372)+1))*X2267</f>
        <v>0.19583395416015578</v>
      </c>
      <c r="BQ2267" s="48">
        <f t="shared" ref="BQ2267:BQ2279" si="2679">(1-(1/(1/((AR2267/1000+1)*0.0112372)+1)))*X2267</f>
        <v>11.729518847658918</v>
      </c>
      <c r="BR2267" s="48">
        <f t="shared" si="2654"/>
        <v>0.19494014193127521</v>
      </c>
      <c r="BS2267" s="48">
        <f t="shared" si="2655"/>
        <v>11.644688749825113</v>
      </c>
      <c r="BT2267" s="89">
        <f t="shared" si="2656"/>
        <v>0.19494014193127521</v>
      </c>
      <c r="BU2267" s="89">
        <f t="shared" si="2656"/>
        <v>11.644688749825113</v>
      </c>
      <c r="BV2267" s="41">
        <f t="shared" si="2645"/>
        <v>489.7564781530557</v>
      </c>
      <c r="BW2267" s="89" t="e">
        <f>(BV2267-$P$2210)/($AR$2249-$P$2210)</f>
        <v>#REF!</v>
      </c>
      <c r="BX2267" s="42" t="e">
        <f t="shared" si="2647"/>
        <v>#REF!</v>
      </c>
      <c r="BY2267" s="89" t="e">
        <f t="shared" si="2657"/>
        <v>#REF!</v>
      </c>
      <c r="BZ2267" s="89" t="e">
        <f t="shared" si="2657"/>
        <v>#REF!</v>
      </c>
      <c r="CA2267" s="41">
        <f t="shared" si="2648"/>
        <v>489.7564781530557</v>
      </c>
      <c r="CB2267" s="89" t="e">
        <f t="shared" ref="CB2267:CB2279" si="2680">(CA2267-$P$2210)/($AR$2249-$P$2210)</f>
        <v>#REF!</v>
      </c>
      <c r="CC2267" s="89" t="e">
        <f t="shared" si="2658"/>
        <v>#REF!</v>
      </c>
      <c r="CD2267" s="41" t="e">
        <f t="shared" ref="CD2267:CD2279" si="2681">CK2267+CJ2267</f>
        <v>#REF!</v>
      </c>
      <c r="CE2267" s="114" t="e">
        <f t="shared" ref="CE2267:CE2279" si="2682">CH2267+CI2267</f>
        <v>#REF!</v>
      </c>
      <c r="CF2267" s="42" t="e">
        <f t="shared" ref="CF2267:CF2279" si="2683">CK2267*13.49+CJ2267</f>
        <v>#REF!</v>
      </c>
      <c r="CG2267" s="42" t="e">
        <f t="shared" ref="CG2267:CG2279" si="2684">CH2267*13.49+CI2267</f>
        <v>#REF!</v>
      </c>
      <c r="CH2267" s="42" t="e">
        <f t="shared" ref="CH2267:CH2279" si="2685">CC2267*$Y2267</f>
        <v>#REF!</v>
      </c>
      <c r="CI2267" s="140">
        <f t="shared" ref="CI2267:CI2279" si="2686">BL2267*$AJ2267</f>
        <v>6.4955339520909705</v>
      </c>
      <c r="CJ2267" s="140">
        <f t="shared" ref="CJ2267:CJ2279" si="2687">BK2267*$AJ2267</f>
        <v>2.6799450120106783</v>
      </c>
      <c r="CK2267" s="42" t="e">
        <f t="shared" ref="CK2267:CK2279" si="2688">CB2267*$Y2267</f>
        <v>#REF!</v>
      </c>
      <c r="CM2267" s="89" t="e">
        <f t="shared" si="2636"/>
        <v>#REF!</v>
      </c>
      <c r="CN2267" s="89">
        <f t="shared" si="2637"/>
        <v>0.141972815943186</v>
      </c>
    </row>
    <row r="2268" spans="1:92" ht="14.4" x14ac:dyDescent="0.3">
      <c r="A2268" s="19"/>
      <c r="B2268" s="19"/>
      <c r="C2268" s="19"/>
      <c r="E2268" s="32">
        <v>42074.585416666669</v>
      </c>
      <c r="F2268" s="21">
        <f t="shared" si="2619"/>
        <v>2175.8631944444496</v>
      </c>
      <c r="G2268" s="21">
        <f t="shared" si="2638"/>
        <v>664.01944444444962</v>
      </c>
      <c r="H2268" s="21"/>
      <c r="I2268" s="21">
        <v>1116</v>
      </c>
      <c r="J2268" s="21">
        <v>16210</v>
      </c>
      <c r="K2268" s="21">
        <v>20443</v>
      </c>
      <c r="L2268" s="21">
        <v>28</v>
      </c>
      <c r="M2268" s="124">
        <v>6.42</v>
      </c>
      <c r="O2268" s="40"/>
      <c r="U2268" s="48">
        <f t="shared" si="2622"/>
        <v>7.9323638226181159E-2</v>
      </c>
      <c r="V2268" s="48">
        <f t="shared" si="2623"/>
        <v>10.862069443641284</v>
      </c>
      <c r="W2268" s="48">
        <f t="shared" si="2624"/>
        <v>5.5447125206833044E-2</v>
      </c>
      <c r="X2268" s="239">
        <f>W2268+V2268+SUM($U$2252:U2268)</f>
        <v>11.66554530437431</v>
      </c>
      <c r="Y2268" s="240">
        <f>W2268+V2268+SUM($U$2252:U2268)-$X$2253</f>
        <v>11.579821394311624</v>
      </c>
      <c r="Z2268" s="42"/>
      <c r="AA2268" s="42"/>
      <c r="AB2268" s="41">
        <f t="shared" si="2625"/>
        <v>6.2898604688470222E-2</v>
      </c>
      <c r="AC2268" s="48">
        <f t="shared" si="2626"/>
        <v>8.6129308654025927</v>
      </c>
      <c r="AD2268" s="48">
        <f t="shared" si="2627"/>
        <v>1.3040270044823097</v>
      </c>
      <c r="AE2268" s="48">
        <f t="shared" si="2628"/>
        <v>2.3312030448143055</v>
      </c>
      <c r="AF2268" s="48">
        <f t="shared" si="2629"/>
        <v>1.3040270044823097</v>
      </c>
      <c r="AG2268" s="238">
        <f t="shared" si="2630"/>
        <v>1.0271031947711893</v>
      </c>
      <c r="AH2268" s="48">
        <f t="shared" si="2631"/>
        <v>7.2845560806432418E-5</v>
      </c>
      <c r="AI2268" s="48">
        <f>AE2268+AC2268+SUM($AB$2252:AB2268)</f>
        <v>11.669097175610602</v>
      </c>
      <c r="AJ2268" s="48">
        <f>AE2268+AC2268+SUM($AB$2252:AB2268)-$AI$2253</f>
        <v>9.0790065634164314</v>
      </c>
      <c r="AK2268" s="46"/>
      <c r="AL2268" s="86"/>
      <c r="AM2268" s="25">
        <v>389.59799999999996</v>
      </c>
      <c r="AN2268" s="25">
        <v>0.17819090885901673</v>
      </c>
      <c r="AQ2268" s="25"/>
      <c r="AR2268" s="25">
        <v>432.88850000000002</v>
      </c>
      <c r="AS2268" s="25">
        <v>0.13050000000001205</v>
      </c>
      <c r="AV2268" s="48">
        <f t="shared" si="2639"/>
        <v>0</v>
      </c>
      <c r="AW2268" s="48">
        <f t="shared" si="2640"/>
        <v>3.5842492622859115E-2</v>
      </c>
      <c r="AX2268" s="48">
        <f t="shared" si="2641"/>
        <v>2.2953605521914464</v>
      </c>
      <c r="AY2268" s="48">
        <f t="shared" si="2632"/>
        <v>0.17941359949860791</v>
      </c>
      <c r="AZ2268" s="48">
        <f t="shared" si="2633"/>
        <v>11.489683576111993</v>
      </c>
      <c r="BA2268" s="48">
        <f t="shared" si="2652"/>
        <v>0.15030759046815639</v>
      </c>
      <c r="BB2268" s="48">
        <f t="shared" si="2653"/>
        <v>8.9286989729482737</v>
      </c>
      <c r="BC2268" s="89">
        <f t="shared" si="2671"/>
        <v>-6.2320424790004436E-3</v>
      </c>
      <c r="BD2268" s="89">
        <f t="shared" si="2671"/>
        <v>-9.0240358206218119E-2</v>
      </c>
      <c r="BE2268" s="41">
        <f t="shared" si="2659"/>
        <v>5145.7018017913497</v>
      </c>
      <c r="BF2268" s="89">
        <f t="shared" si="2660"/>
        <v>-5.5718088579149772</v>
      </c>
      <c r="BG2268" s="89">
        <f t="shared" si="2661"/>
        <v>6.5718088579149772</v>
      </c>
      <c r="BH2268" s="89">
        <f t="shared" si="2672"/>
        <v>0.53752577668221446</v>
      </c>
      <c r="BI2268" s="89">
        <f t="shared" si="2670"/>
        <v>-0.63399817736743136</v>
      </c>
      <c r="BJ2268" s="48">
        <f t="shared" si="2673"/>
        <v>498.0786722893713</v>
      </c>
      <c r="BK2268" s="48">
        <f t="shared" si="2674"/>
        <v>0.35134182992343155</v>
      </c>
      <c r="BL2268" s="48">
        <f t="shared" si="2663"/>
        <v>0.64865817007656845</v>
      </c>
      <c r="BM2268" s="48">
        <f t="shared" si="2675"/>
        <v>0</v>
      </c>
      <c r="BN2268" s="48">
        <f t="shared" si="2676"/>
        <v>8.7864285768072192E-4</v>
      </c>
      <c r="BO2268" s="48">
        <f t="shared" si="2677"/>
        <v>5.456848234915232E-2</v>
      </c>
      <c r="BP2268" s="48">
        <f t="shared" si="2678"/>
        <v>0.18485806116015241</v>
      </c>
      <c r="BQ2268" s="48">
        <f t="shared" si="2679"/>
        <v>11.480687243214158</v>
      </c>
      <c r="BR2268" s="48">
        <f t="shared" si="2654"/>
        <v>0.18396424893127183</v>
      </c>
      <c r="BS2268" s="48">
        <f t="shared" si="2655"/>
        <v>11.395857145380353</v>
      </c>
      <c r="BT2268" s="89">
        <f t="shared" si="2656"/>
        <v>-1.0975893000003373E-2</v>
      </c>
      <c r="BU2268" s="89">
        <f t="shared" si="2656"/>
        <v>-0.24883160444476005</v>
      </c>
      <c r="BV2268" s="41">
        <f t="shared" si="2645"/>
        <v>2925.3303682822407</v>
      </c>
      <c r="BW2268" s="89" t="e">
        <f>(BV2268-$P$2210)/($AR$2249-$P$2210)</f>
        <v>#REF!</v>
      </c>
      <c r="BX2268" s="42" t="e">
        <f t="shared" si="2647"/>
        <v>#REF!</v>
      </c>
      <c r="BY2268" s="89" t="e">
        <f t="shared" si="2657"/>
        <v>#REF!</v>
      </c>
      <c r="BZ2268" s="89" t="e">
        <f t="shared" si="2657"/>
        <v>#REF!</v>
      </c>
      <c r="CA2268" s="41">
        <f t="shared" si="2648"/>
        <v>436.57506747959076</v>
      </c>
      <c r="CB2268" s="89" t="e">
        <f t="shared" si="2680"/>
        <v>#REF!</v>
      </c>
      <c r="CC2268" s="89" t="e">
        <f t="shared" si="2658"/>
        <v>#REF!</v>
      </c>
      <c r="CD2268" s="41" t="e">
        <f t="shared" si="2681"/>
        <v>#REF!</v>
      </c>
      <c r="CE2268" s="41" t="e">
        <f t="shared" si="2682"/>
        <v>#REF!</v>
      </c>
      <c r="CF2268" s="42" t="e">
        <f t="shared" si="2683"/>
        <v>#REF!</v>
      </c>
      <c r="CG2268" s="42" t="e">
        <f t="shared" si="2684"/>
        <v>#REF!</v>
      </c>
      <c r="CH2268" s="42" t="e">
        <f t="shared" si="2685"/>
        <v>#REF!</v>
      </c>
      <c r="CI2268" s="89">
        <f t="shared" si="2686"/>
        <v>5.8891717835388571</v>
      </c>
      <c r="CJ2268" s="89">
        <f t="shared" si="2687"/>
        <v>3.1898347798775748</v>
      </c>
      <c r="CK2268" s="42" t="e">
        <f t="shared" si="2688"/>
        <v>#REF!</v>
      </c>
      <c r="CM2268" s="89" t="e">
        <f t="shared" si="2636"/>
        <v>#REF!</v>
      </c>
      <c r="CN2268" s="89">
        <f t="shared" si="2637"/>
        <v>0.12871956452679581</v>
      </c>
    </row>
    <row r="2269" spans="1:92" ht="14.4" x14ac:dyDescent="0.3">
      <c r="A2269" s="19"/>
      <c r="B2269" s="19"/>
      <c r="C2269" s="19"/>
      <c r="D2269" s="94" t="s">
        <v>127</v>
      </c>
      <c r="E2269" s="32">
        <v>42285.54791666667</v>
      </c>
      <c r="F2269" s="21">
        <f t="shared" si="2619"/>
        <v>2386.8256944444511</v>
      </c>
      <c r="G2269" s="21">
        <f t="shared" si="2638"/>
        <v>874.98194444445107</v>
      </c>
      <c r="H2269" s="21"/>
      <c r="I2269" s="21">
        <v>1115</v>
      </c>
      <c r="J2269" s="21">
        <v>16134</v>
      </c>
      <c r="K2269" s="21">
        <v>21103</v>
      </c>
      <c r="L2269" s="21">
        <v>19</v>
      </c>
      <c r="M2269" s="124">
        <v>6.42</v>
      </c>
      <c r="O2269" s="40"/>
      <c r="U2269" s="48">
        <f t="shared" si="2622"/>
        <v>8.1811219845043304E-2</v>
      </c>
      <c r="V2269" s="48">
        <f t="shared" si="2623"/>
        <v>11.202702890303943</v>
      </c>
      <c r="W2269" s="48">
        <f t="shared" si="2624"/>
        <v>5.7185941687867087E-2</v>
      </c>
      <c r="X2269" s="239">
        <f>W2269+V2269+SUM($U$2252:U2269)</f>
        <v>12.089728787363047</v>
      </c>
      <c r="Y2269" s="240">
        <f>W2269+V2269+SUM($U$2252:U2269)-$X$2253</f>
        <v>12.00400487730036</v>
      </c>
      <c r="Z2269" s="42"/>
      <c r="AA2269" s="42"/>
      <c r="AB2269" s="41">
        <f t="shared" si="2625"/>
        <v>6.2547610338810997E-2</v>
      </c>
      <c r="AC2269" s="48">
        <f t="shared" si="2626"/>
        <v>8.5648679539479602</v>
      </c>
      <c r="AD2269" s="48">
        <f t="shared" si="2627"/>
        <v>1.2967501163439594</v>
      </c>
      <c r="AE2269" s="48">
        <f t="shared" si="2628"/>
        <v>2.3181941855448378</v>
      </c>
      <c r="AF2269" s="48">
        <f t="shared" si="2629"/>
        <v>1.2967501163439592</v>
      </c>
      <c r="AG2269" s="238">
        <f t="shared" si="2630"/>
        <v>1.0213716301416214</v>
      </c>
      <c r="AH2269" s="48">
        <f t="shared" si="2631"/>
        <v>7.2439059257352716E-5</v>
      </c>
      <c r="AI2269" s="48">
        <f>AE2269+AC2269+SUM($AB$2252:AB2269)</f>
        <v>11.670573015225314</v>
      </c>
      <c r="AJ2269" s="48">
        <f>AE2269+AC2269+SUM($AB$2252:AB2269)-$AI$2253</f>
        <v>9.0804824030311426</v>
      </c>
      <c r="AK2269" s="46"/>
      <c r="AL2269" s="86"/>
      <c r="AM2269">
        <v>371.34699999999998</v>
      </c>
      <c r="AN2269">
        <v>0.1626345596728786</v>
      </c>
      <c r="AO2269"/>
      <c r="AP2269"/>
      <c r="AR2269">
        <v>407.62049999999999</v>
      </c>
      <c r="AS2269">
        <v>8.9802561210698295E-2</v>
      </c>
      <c r="AT2269"/>
      <c r="AU2269"/>
      <c r="AV2269" s="48">
        <f t="shared" si="2639"/>
        <v>0</v>
      </c>
      <c r="AW2269" s="48">
        <f t="shared" si="2640"/>
        <v>3.5181455629945159E-2</v>
      </c>
      <c r="AX2269" s="48">
        <f t="shared" si="2641"/>
        <v>2.2830127299148928</v>
      </c>
      <c r="AY2269" s="48">
        <f t="shared" si="2632"/>
        <v>0.1771153379951583</v>
      </c>
      <c r="AZ2269" s="48">
        <f t="shared" si="2633"/>
        <v>11.493457677230154</v>
      </c>
      <c r="BA2269" s="48">
        <f t="shared" si="2652"/>
        <v>0.14800932896470678</v>
      </c>
      <c r="BB2269" s="48">
        <f t="shared" si="2653"/>
        <v>8.9324730740664346</v>
      </c>
      <c r="BC2269" s="89">
        <f t="shared" si="2671"/>
        <v>-2.2982615034496112E-3</v>
      </c>
      <c r="BD2269" s="89">
        <f t="shared" si="2671"/>
        <v>3.7741011181608997E-3</v>
      </c>
      <c r="BE2269" s="41">
        <f t="shared" si="2659"/>
        <v>-55191.079226088921</v>
      </c>
      <c r="BF2269" s="89">
        <f t="shared" si="2660"/>
        <v>71.324238022190031</v>
      </c>
      <c r="BG2269" s="89">
        <f t="shared" si="2661"/>
        <v>-70.324238022190031</v>
      </c>
      <c r="BH2269" s="89">
        <f t="shared" si="2672"/>
        <v>0.10526313596223923</v>
      </c>
      <c r="BI2269" s="89">
        <f t="shared" si="2670"/>
        <v>-0.10378729634752802</v>
      </c>
      <c r="BJ2269" s="48">
        <f t="shared" si="2673"/>
        <v>474.54918483937172</v>
      </c>
      <c r="BK2269" s="48">
        <f t="shared" si="2674"/>
        <v>0.38132892136578012</v>
      </c>
      <c r="BL2269" s="48">
        <f t="shared" si="2663"/>
        <v>0.61867107863421988</v>
      </c>
      <c r="BM2269" s="48">
        <f t="shared" si="2675"/>
        <v>0</v>
      </c>
      <c r="BN2269" s="48">
        <f t="shared" si="2676"/>
        <v>8.9046568722652623E-4</v>
      </c>
      <c r="BO2269" s="48">
        <f t="shared" si="2677"/>
        <v>5.6295476000640561E-2</v>
      </c>
      <c r="BP2269" s="48">
        <f t="shared" si="2678"/>
        <v>0.18825411167978764</v>
      </c>
      <c r="BQ2269" s="48">
        <f t="shared" si="2679"/>
        <v>11.901474675683259</v>
      </c>
      <c r="BR2269" s="48">
        <f t="shared" si="2654"/>
        <v>0.18736029945090707</v>
      </c>
      <c r="BS2269" s="48">
        <f t="shared" si="2655"/>
        <v>11.816644577849454</v>
      </c>
      <c r="BT2269" s="89">
        <f t="shared" si="2656"/>
        <v>3.3960505196352353E-3</v>
      </c>
      <c r="BU2269" s="89">
        <f t="shared" si="2656"/>
        <v>0.42078743246910122</v>
      </c>
      <c r="BV2269" s="41">
        <f t="shared" si="2645"/>
        <v>-281.78698434267392</v>
      </c>
      <c r="BW2269" s="89" t="e">
        <f>(BV2269-$P$2210)/($AR$2249-$P$2210)</f>
        <v>#REF!</v>
      </c>
      <c r="BX2269" s="42" t="e">
        <f t="shared" si="2647"/>
        <v>#REF!</v>
      </c>
      <c r="BY2269" s="89" t="e">
        <f t="shared" si="2657"/>
        <v>#REF!</v>
      </c>
      <c r="BZ2269" s="89" t="e">
        <f t="shared" si="2657"/>
        <v>#REF!</v>
      </c>
      <c r="CA2269" s="41">
        <f t="shared" si="2648"/>
        <v>410.99439427087401</v>
      </c>
      <c r="CB2269" s="89" t="e">
        <f t="shared" si="2680"/>
        <v>#REF!</v>
      </c>
      <c r="CC2269" s="89" t="e">
        <f t="shared" si="2658"/>
        <v>#REF!</v>
      </c>
      <c r="CD2269" s="41" t="e">
        <f t="shared" si="2681"/>
        <v>#REF!</v>
      </c>
      <c r="CE2269" s="41" t="e">
        <f t="shared" si="2682"/>
        <v>#REF!</v>
      </c>
      <c r="CF2269" s="42" t="e">
        <f t="shared" si="2683"/>
        <v>#REF!</v>
      </c>
      <c r="CG2269" s="42" t="e">
        <f t="shared" si="2684"/>
        <v>#REF!</v>
      </c>
      <c r="CH2269" s="139" t="e">
        <f t="shared" si="2685"/>
        <v>#REF!</v>
      </c>
      <c r="CI2269" s="140">
        <f t="shared" si="2686"/>
        <v>5.6178318428023299</v>
      </c>
      <c r="CJ2269" s="140">
        <f t="shared" si="2687"/>
        <v>3.4626505602288127</v>
      </c>
      <c r="CK2269" s="139" t="e">
        <f t="shared" si="2688"/>
        <v>#REF!</v>
      </c>
      <c r="CM2269" s="89" t="e">
        <f t="shared" si="2636"/>
        <v>#REF!</v>
      </c>
      <c r="CN2269" s="89">
        <f t="shared" si="2637"/>
        <v>0.12278889035153095</v>
      </c>
    </row>
    <row r="2270" spans="1:92" ht="14.4" x14ac:dyDescent="0.3">
      <c r="A2270" s="19"/>
      <c r="B2270" s="19"/>
      <c r="C2270" s="19"/>
      <c r="E2270" s="32">
        <v>42488.595833333333</v>
      </c>
      <c r="F2270" s="21">
        <f>E2270-E$2206</f>
        <v>2589.8736111111139</v>
      </c>
      <c r="G2270" s="21">
        <f>E2270-E$2253</f>
        <v>1078.0298611111139</v>
      </c>
      <c r="H2270" s="21"/>
      <c r="I2270" s="21">
        <v>1093</v>
      </c>
      <c r="J2270" s="21">
        <v>24371</v>
      </c>
      <c r="K2270" s="21">
        <v>29866</v>
      </c>
      <c r="L2270" s="21">
        <v>35</v>
      </c>
      <c r="M2270" s="124">
        <v>6.42</v>
      </c>
      <c r="O2270" s="40"/>
      <c r="U2270" s="48">
        <f t="shared" si="2622"/>
        <v>0.11349873591764098</v>
      </c>
      <c r="V2270" s="48">
        <f t="shared" si="2623"/>
        <v>15.541787780682222</v>
      </c>
      <c r="W2270" s="48">
        <f t="shared" si="2624"/>
        <v>7.933547630907356E-2</v>
      </c>
      <c r="X2270" s="239">
        <f>W2270+V2270+SUM($U$2252:U2270)</f>
        <v>16.564461948280176</v>
      </c>
      <c r="Y2270" s="240">
        <f>W2270+V2270+SUM($U$2252:U2270)-$X$2253</f>
        <v>16.47873803821749</v>
      </c>
      <c r="Z2270" s="42"/>
      <c r="AA2270" s="42"/>
      <c r="AB2270" s="41">
        <f t="shared" si="2625"/>
        <v>9.2616275800201847E-2</v>
      </c>
      <c r="AC2270" s="48">
        <f t="shared" si="2626"/>
        <v>12.6822778411239</v>
      </c>
      <c r="AD2270" s="48">
        <f t="shared" si="2627"/>
        <v>1.9201399664781982</v>
      </c>
      <c r="AE2270" s="48">
        <f t="shared" si="2628"/>
        <v>3.4326253374642732</v>
      </c>
      <c r="AF2270" s="48">
        <f t="shared" si="2629"/>
        <v>1.9201399664781982</v>
      </c>
      <c r="AG2270" s="238">
        <f t="shared" si="2630"/>
        <v>1.5123781081209626</v>
      </c>
      <c r="AH2270" s="48">
        <f t="shared" si="2631"/>
        <v>1.0726286511258072E-4</v>
      </c>
      <c r="AI2270" s="48">
        <f>AE2270+AC2270+SUM($AB$2252:AB2270)</f>
        <v>16.995030330120887</v>
      </c>
      <c r="AJ2270" s="48">
        <f>AE2270+AC2270+SUM($AB$2252:AB2270)-$AI$2253</f>
        <v>14.404939717926716</v>
      </c>
      <c r="AK2270" s="46"/>
      <c r="AL2270" s="86"/>
      <c r="AM2270">
        <v>355.33550000000002</v>
      </c>
      <c r="AN2270">
        <v>0.44335595180397208</v>
      </c>
      <c r="AR2270">
        <v>389.3295</v>
      </c>
      <c r="AS2270">
        <v>2.3334523779167001E-2</v>
      </c>
      <c r="AT2270"/>
      <c r="AU2270"/>
      <c r="AV2270" s="48">
        <f t="shared" si="2639"/>
        <v>0</v>
      </c>
      <c r="AW2270" s="48">
        <f t="shared" si="2640"/>
        <v>5.1495207234816633E-2</v>
      </c>
      <c r="AX2270" s="48">
        <f t="shared" si="2641"/>
        <v>3.3811301302294567</v>
      </c>
      <c r="AY2270" s="48">
        <f t="shared" si="2632"/>
        <v>0.25495430545824255</v>
      </c>
      <c r="AZ2270" s="48">
        <f t="shared" si="2633"/>
        <v>16.740076024662645</v>
      </c>
      <c r="BA2270" s="48">
        <f>AY2270-$AY$2253</f>
        <v>0.22584829642779103</v>
      </c>
      <c r="BB2270" s="48">
        <f>AZ2270-$AZ$2253</f>
        <v>14.179091421498926</v>
      </c>
      <c r="BC2270" s="89">
        <f>BA2270-BA2269</f>
        <v>7.7838967463084247E-2</v>
      </c>
      <c r="BD2270" s="89">
        <f>BB2270-BB2269</f>
        <v>5.2466183474324914</v>
      </c>
      <c r="BE2270" s="41">
        <f>1000*(((BC2270)/((BD2270))/0.0112372-1))</f>
        <v>320.26005036508809</v>
      </c>
      <c r="BF2270" s="89">
        <f t="shared" si="2660"/>
        <v>0.57796229019172307</v>
      </c>
      <c r="BG2270" s="89">
        <f>1-BF2270</f>
        <v>0.42203770980827693</v>
      </c>
      <c r="BH2270" s="89">
        <f>BF2270*($AJ2270-$AJ2269)</f>
        <v>3.077335543745118</v>
      </c>
      <c r="BI2270" s="89">
        <f>BG2270*($AJ2270-$AJ2269)</f>
        <v>2.2471217711504554</v>
      </c>
      <c r="BJ2270" s="48">
        <f t="shared" ref="BJ2270:BJ2279" si="2689">1000*((BA2270/BB2270)/0.0112372-1)</f>
        <v>417.45834737464759</v>
      </c>
      <c r="BK2270" s="48">
        <f t="shared" si="2674"/>
        <v>0.45408818427845249</v>
      </c>
      <c r="BL2270" s="48">
        <f t="shared" ref="BL2270:BL2279" si="2690">1-BK2270</f>
        <v>0.54591181572154746</v>
      </c>
      <c r="BM2270" s="48">
        <f t="shared" si="2675"/>
        <v>0</v>
      </c>
      <c r="BN2270" s="48">
        <f t="shared" si="2676"/>
        <v>1.2195592469576263E-3</v>
      </c>
      <c r="BO2270" s="48">
        <f t="shared" si="2677"/>
        <v>7.811591706211593E-2</v>
      </c>
      <c r="BP2270" s="48">
        <f t="shared" si="2678"/>
        <v>0.25463189583942042</v>
      </c>
      <c r="BQ2270" s="48">
        <f t="shared" si="2679"/>
        <v>16.309830052440756</v>
      </c>
      <c r="BR2270" s="48">
        <f>BP2270-$BP$2253</f>
        <v>0.25373808361053984</v>
      </c>
      <c r="BS2270" s="48">
        <f>BQ2270-$BQ$2253</f>
        <v>16.22499995460695</v>
      </c>
      <c r="BT2270" s="89">
        <f>BR2270-BR2269</f>
        <v>6.6377784159632774E-2</v>
      </c>
      <c r="BU2270" s="89">
        <f>BS2270-BS2269</f>
        <v>4.4083553767574966</v>
      </c>
      <c r="BV2270" s="41">
        <f>1000*((BT2270/BU2270)/0.0112372-1)</f>
        <v>339.94830118815725</v>
      </c>
      <c r="BW2270" s="89" t="e">
        <f>(BV2270-$P$2210)/($AR$2249-$P$2210)</f>
        <v>#REF!</v>
      </c>
      <c r="BX2270" s="42" t="e">
        <f>1-BW2270</f>
        <v>#REF!</v>
      </c>
      <c r="BY2270" s="89" t="e">
        <f>BW2270*($Y2270-$Y2269)</f>
        <v>#REF!</v>
      </c>
      <c r="BZ2270" s="89" t="e">
        <f>BX2270*($Y2270-$Y2269)</f>
        <v>#REF!</v>
      </c>
      <c r="CA2270" s="41">
        <f t="shared" ref="CA2270:CA2279" si="2691">1000*((BR2270/BS2270/0.0112372-1))</f>
        <v>391.69107055345978</v>
      </c>
      <c r="CB2270" s="89" t="e">
        <f t="shared" si="2680"/>
        <v>#REF!</v>
      </c>
      <c r="CC2270" s="89" t="e">
        <f t="shared" ref="CC2270:CC2279" si="2692">1-CB2270</f>
        <v>#REF!</v>
      </c>
      <c r="CD2270" s="41" t="e">
        <f t="shared" si="2681"/>
        <v>#REF!</v>
      </c>
      <c r="CE2270" s="41" t="e">
        <f t="shared" si="2682"/>
        <v>#REF!</v>
      </c>
      <c r="CF2270" s="42" t="e">
        <f t="shared" si="2683"/>
        <v>#REF!</v>
      </c>
      <c r="CG2270" s="42" t="e">
        <f t="shared" si="2684"/>
        <v>#REF!</v>
      </c>
      <c r="CH2270" s="42" t="e">
        <f t="shared" si="2685"/>
        <v>#REF!</v>
      </c>
      <c r="CI2270" s="89">
        <f t="shared" si="2686"/>
        <v>7.863826796772809</v>
      </c>
      <c r="CJ2270" s="89">
        <f t="shared" si="2687"/>
        <v>6.5411129211539061</v>
      </c>
      <c r="CK2270" s="42" t="e">
        <f t="shared" si="2688"/>
        <v>#REF!</v>
      </c>
      <c r="CM2270" s="89" t="e">
        <f t="shared" si="2636"/>
        <v>#REF!</v>
      </c>
      <c r="CN2270" s="89">
        <f t="shared" si="2637"/>
        <v>0.17187957797802364</v>
      </c>
    </row>
    <row r="2271" spans="1:92" ht="14.4" x14ac:dyDescent="0.3">
      <c r="A2271" s="19"/>
      <c r="B2271" s="19"/>
      <c r="C2271" s="19"/>
      <c r="E2271" s="32">
        <v>42600.580555555556</v>
      </c>
      <c r="F2271" s="21">
        <f>E2271-E$2206</f>
        <v>2701.8583333333372</v>
      </c>
      <c r="G2271" s="21">
        <f>E2271-E$2253</f>
        <v>1190.0145833333372</v>
      </c>
      <c r="H2271" s="21"/>
      <c r="I2271" s="21">
        <v>1071</v>
      </c>
      <c r="J2271" s="21">
        <v>26077</v>
      </c>
      <c r="K2271" s="21">
        <v>30898</v>
      </c>
      <c r="L2271" s="21">
        <v>36</v>
      </c>
      <c r="M2271" s="124">
        <v>6.42</v>
      </c>
      <c r="O2271" s="40"/>
      <c r="U2271" s="48">
        <f t="shared" si="2622"/>
        <v>0.11505715778395355</v>
      </c>
      <c r="V2271" s="48">
        <f t="shared" si="2623"/>
        <v>15.755188059752992</v>
      </c>
      <c r="W2271" s="48">
        <f t="shared" si="2624"/>
        <v>8.042481126998538E-2</v>
      </c>
      <c r="X2271" s="239">
        <f>W2271+V2271+SUM($U$2252:U2271)</f>
        <v>16.894008720095808</v>
      </c>
      <c r="Y2271" s="240">
        <f>W2271+V2271+SUM($U$2252:U2271)-$X$2253</f>
        <v>16.808284810033122</v>
      </c>
      <c r="Z2271" s="42"/>
      <c r="AA2271" s="42"/>
      <c r="AB2271" s="41">
        <f t="shared" si="2625"/>
        <v>9.7104845088101396E-2</v>
      </c>
      <c r="AC2271" s="48">
        <f t="shared" si="2626"/>
        <v>13.296913684839756</v>
      </c>
      <c r="AD2271" s="48">
        <f t="shared" si="2627"/>
        <v>2.0131979220862961</v>
      </c>
      <c r="AE2271" s="48">
        <f t="shared" si="2628"/>
        <v>3.5989846143136925</v>
      </c>
      <c r="AF2271" s="48">
        <f t="shared" si="2629"/>
        <v>2.0131979220862957</v>
      </c>
      <c r="AG2271" s="238">
        <f t="shared" si="2630"/>
        <v>1.5856742309584626</v>
      </c>
      <c r="AH2271" s="48">
        <f t="shared" si="2631"/>
        <v>1.1246126893433526E-4</v>
      </c>
      <c r="AI2271" s="48">
        <f>AE2271+AC2271+SUM($AB$2252:AB2271)</f>
        <v>17.873130295774267</v>
      </c>
      <c r="AJ2271" s="48">
        <f>AE2271+AC2271+SUM($AB$2252:AB2271)-$AI$2253</f>
        <v>15.283039683580096</v>
      </c>
      <c r="AK2271" s="46"/>
      <c r="AL2271" s="86"/>
      <c r="AM2271" s="25">
        <v>347.93049999999999</v>
      </c>
      <c r="AN2271" s="25">
        <v>0.49002499936226585</v>
      </c>
      <c r="AR2271" s="25">
        <v>379.18100000000004</v>
      </c>
      <c r="AS2271" s="25">
        <v>0.24324473272816816</v>
      </c>
      <c r="AV2271" s="48">
        <f t="shared" si="2639"/>
        <v>0</v>
      </c>
      <c r="AW2271" s="48">
        <f t="shared" si="2640"/>
        <v>5.3700296116430207E-2</v>
      </c>
      <c r="AX2271" s="48">
        <f t="shared" si="2641"/>
        <v>3.545284318197262</v>
      </c>
      <c r="AY2271" s="48">
        <f t="shared" si="2632"/>
        <v>0.26668421576279655</v>
      </c>
      <c r="AZ2271" s="48">
        <f t="shared" si="2633"/>
        <v>17.606446080011469</v>
      </c>
      <c r="BA2271" s="48">
        <f>AY2271-$AY$2253</f>
        <v>0.23757820673234503</v>
      </c>
      <c r="BB2271" s="48">
        <f>AZ2271-$AZ$2253</f>
        <v>15.04546147684775</v>
      </c>
      <c r="BC2271" s="89">
        <f>BA2271-BA2270</f>
        <v>1.1729910304554003E-2</v>
      </c>
      <c r="BD2271" s="89">
        <f>BB2271-BB2270</f>
        <v>0.86637005534882405</v>
      </c>
      <c r="BE2271" s="41">
        <f>1000*(((BC2271)/((BD2271))/0.0112372-1))</f>
        <v>204.85045908985876</v>
      </c>
      <c r="BF2271" s="89">
        <f t="shared" si="2660"/>
        <v>0.72504573067246514</v>
      </c>
      <c r="BG2271" s="89">
        <f>1-BF2271</f>
        <v>0.27495426932753486</v>
      </c>
      <c r="BH2271" s="89">
        <f>BF2271*($AJ2271-$AJ2270)</f>
        <v>0.6366626312006215</v>
      </c>
      <c r="BI2271" s="89">
        <f>BG2271*($AJ2271-$AJ2270)</f>
        <v>0.24143733445275858</v>
      </c>
      <c r="BJ2271" s="48">
        <f t="shared" si="2689"/>
        <v>405.2156449341586</v>
      </c>
      <c r="BK2271" s="48">
        <f t="shared" si="2674"/>
        <v>0.46969086318782305</v>
      </c>
      <c r="BL2271" s="48">
        <f t="shared" si="2690"/>
        <v>0.53030913681217695</v>
      </c>
      <c r="BM2271" s="48">
        <f t="shared" si="2675"/>
        <v>0</v>
      </c>
      <c r="BN2271" s="48">
        <f t="shared" si="2676"/>
        <v>1.2274118089710619E-3</v>
      </c>
      <c r="BO2271" s="48">
        <f t="shared" si="2677"/>
        <v>7.9197399461014326E-2</v>
      </c>
      <c r="BP2271" s="48">
        <f t="shared" si="2678"/>
        <v>0.25782971046454106</v>
      </c>
      <c r="BQ2271" s="48">
        <f t="shared" si="2679"/>
        <v>16.636179009631267</v>
      </c>
      <c r="BR2271" s="48">
        <f>BP2271-$BP$2253</f>
        <v>0.25693589823566049</v>
      </c>
      <c r="BS2271" s="48">
        <f>BQ2271-$BQ$2253</f>
        <v>16.551348911797461</v>
      </c>
      <c r="BT2271" s="89">
        <f>BR2271-BR2270</f>
        <v>3.197814625120643E-3</v>
      </c>
      <c r="BU2271" s="89">
        <f>BS2271-BS2270</f>
        <v>0.32634895719051116</v>
      </c>
      <c r="BV2271" s="41">
        <f>1000*((BT2271/BU2271)/0.0112372-1)</f>
        <v>-128.00710843502449</v>
      </c>
      <c r="BW2271" s="89" t="e">
        <f>(BV2271-$P$2210)/($AR$2249-$P$2210)</f>
        <v>#REF!</v>
      </c>
      <c r="BX2271" s="42" t="e">
        <f>1-BW2271</f>
        <v>#REF!</v>
      </c>
      <c r="BY2271" s="89" t="e">
        <f>BW2271*($Y2271-$Y2270)</f>
        <v>#REF!</v>
      </c>
      <c r="BZ2271" s="89" t="e">
        <f>BX2271*($Y2271-$Y2270)</f>
        <v>#REF!</v>
      </c>
      <c r="CA2271" s="41">
        <f t="shared" si="2691"/>
        <v>381.44399282761896</v>
      </c>
      <c r="CB2271" s="89" t="e">
        <f t="shared" si="2680"/>
        <v>#REF!</v>
      </c>
      <c r="CC2271" s="89" t="e">
        <f t="shared" si="2692"/>
        <v>#REF!</v>
      </c>
      <c r="CD2271" s="41" t="e">
        <f t="shared" si="2681"/>
        <v>#REF!</v>
      </c>
      <c r="CE2271" s="41" t="e">
        <f t="shared" si="2682"/>
        <v>#REF!</v>
      </c>
      <c r="CF2271" s="42" t="e">
        <f t="shared" si="2683"/>
        <v>#REF!</v>
      </c>
      <c r="CG2271" s="42" t="e">
        <f t="shared" si="2684"/>
        <v>#REF!</v>
      </c>
      <c r="CH2271" s="42" t="e">
        <f t="shared" si="2685"/>
        <v>#REF!</v>
      </c>
      <c r="CI2271" s="89">
        <f t="shared" si="2686"/>
        <v>8.1047355824656062</v>
      </c>
      <c r="CJ2271" s="89">
        <f t="shared" si="2687"/>
        <v>7.178304101114489</v>
      </c>
      <c r="CK2271" s="42" t="e">
        <f t="shared" si="2688"/>
        <v>#REF!</v>
      </c>
      <c r="CM2271" s="89" t="e">
        <f t="shared" si="2636"/>
        <v>#REF!</v>
      </c>
      <c r="CN2271" s="89">
        <f t="shared" si="2637"/>
        <v>0.17714511872379249</v>
      </c>
    </row>
    <row r="2272" spans="1:92" ht="14.4" x14ac:dyDescent="0.3">
      <c r="A2272" s="19"/>
      <c r="B2272" s="19"/>
      <c r="C2272" s="19"/>
      <c r="E2272" s="170">
        <v>42800.643750000003</v>
      </c>
      <c r="F2272" s="150">
        <f t="shared" ref="F2272:F2277" si="2693">E2272-E$1752</f>
        <v>2901.9958333333343</v>
      </c>
      <c r="G2272" s="150">
        <f t="shared" ref="G2272:G2277" si="2694">E2272-E$1799</f>
        <v>1390.9958333333343</v>
      </c>
      <c r="H2272" s="150"/>
      <c r="I2272" s="150">
        <v>1052</v>
      </c>
      <c r="J2272" s="150">
        <v>20207</v>
      </c>
      <c r="K2272" s="150">
        <v>25878</v>
      </c>
      <c r="L2272" s="150">
        <v>71</v>
      </c>
      <c r="M2272" s="124">
        <v>6.42</v>
      </c>
      <c r="O2272" s="40"/>
      <c r="U2272" s="48">
        <f t="shared" si="2622"/>
        <v>9.4654278683171611E-2</v>
      </c>
      <c r="V2272" s="48">
        <f t="shared" si="2623"/>
        <v>12.961348863787261</v>
      </c>
      <c r="W2272" s="48">
        <f t="shared" si="2624"/>
        <v>6.6163223962867279E-2</v>
      </c>
      <c r="X2272" s="239">
        <f>W2272+V2272+SUM($U$2252:U2272)</f>
        <v>14.180562215506132</v>
      </c>
      <c r="Y2272" s="240">
        <f>W2272+V2272+SUM($U$2252:U2272)-$X$2253</f>
        <v>14.094838305443446</v>
      </c>
      <c r="Z2272" s="42"/>
      <c r="AA2272" s="42"/>
      <c r="AB2272" s="41">
        <f t="shared" si="2625"/>
        <v>7.3911392277256696E-2</v>
      </c>
      <c r="AC2272" s="48">
        <f t="shared" si="2626"/>
        <v>10.120951251663543</v>
      </c>
      <c r="AD2272" s="48">
        <f t="shared" si="2627"/>
        <v>1.5323464160421287</v>
      </c>
      <c r="AE2272" s="48">
        <f t="shared" si="2628"/>
        <v>2.7393686008870981</v>
      </c>
      <c r="AF2272" s="48">
        <f t="shared" si="2629"/>
        <v>1.5323464160421285</v>
      </c>
      <c r="AG2272" s="238">
        <f t="shared" si="2630"/>
        <v>1.2069365849044449</v>
      </c>
      <c r="AH2272" s="48">
        <f t="shared" si="2631"/>
        <v>8.5599940524720895E-5</v>
      </c>
      <c r="AI2272" s="48">
        <f>AE2272+AC2272+SUM($AB$2252:AB2272)</f>
        <v>13.911463241448716</v>
      </c>
      <c r="AJ2272" s="48">
        <f>AE2272+AC2272+SUM($AB$2252:AB2272)-$AI$2253</f>
        <v>11.321372629254546</v>
      </c>
      <c r="AK2272" s="46"/>
      <c r="AL2272" s="86"/>
      <c r="AM2272" s="41">
        <v>336.45249999999999</v>
      </c>
      <c r="AN2272" s="41">
        <v>0.23263813101037961</v>
      </c>
      <c r="AO2272" s="41"/>
      <c r="AR2272" s="41">
        <v>365.18650000000002</v>
      </c>
      <c r="AS2272" s="41">
        <v>2.1213203435496743E-3</v>
      </c>
      <c r="AT2272" s="41"/>
      <c r="AU2272" s="41"/>
      <c r="AV2272" s="48">
        <f t="shared" ref="AV2272:AV2279" si="2695">AJ2272-BA2272-BB2272</f>
        <v>0</v>
      </c>
      <c r="AW2272" s="48">
        <f t="shared" ref="AW2272:AW2279" si="2696">(1/(1/((AM2272/1000+1)*0.0112372)+1))*AE2272</f>
        <v>4.0531098518237149E-2</v>
      </c>
      <c r="AX2272" s="48">
        <f t="shared" ref="AX2272:AX2279" si="2697">(1-(1/(1/((AM2272/1000+1)*0.0112372)+1)))*AE2272</f>
        <v>2.6988375023688609</v>
      </c>
      <c r="AY2272" s="48">
        <f t="shared" ref="AY2272:AY2279" si="2698">(1/(1/((AM2272/1000+1)*0.0112372)+1))*AI2272</f>
        <v>0.20583096666487322</v>
      </c>
      <c r="AZ2272" s="48">
        <f t="shared" ref="AZ2272:AZ2279" si="2699">(1-(1/(1/((AM2272/1000+1)*0.0112372)+1)))*AI2272</f>
        <v>13.705632274783843</v>
      </c>
      <c r="BA2272" s="48">
        <f>AY2272-$AY$2253</f>
        <v>0.1767249576344217</v>
      </c>
      <c r="BB2272" s="48">
        <f>AZ2272-$AZ$2253</f>
        <v>11.144647671620124</v>
      </c>
      <c r="BC2272" s="89"/>
      <c r="BD2272" s="89"/>
      <c r="BE2272" s="41"/>
      <c r="BF2272" s="89"/>
      <c r="BG2272" s="89"/>
      <c r="BH2272" s="89"/>
      <c r="BI2272" s="89"/>
      <c r="BJ2272" s="48">
        <f t="shared" si="2689"/>
        <v>411.15082017636075</v>
      </c>
      <c r="BK2272" s="48">
        <f t="shared" si="2674"/>
        <v>0.46212679520323624</v>
      </c>
      <c r="BL2272" s="48">
        <f t="shared" si="2690"/>
        <v>0.53787320479676382</v>
      </c>
      <c r="BM2272" s="48">
        <f t="shared" si="2675"/>
        <v>0</v>
      </c>
      <c r="BN2272" s="48">
        <f t="shared" si="2676"/>
        <v>9.9966591629821705E-4</v>
      </c>
      <c r="BO2272" s="48">
        <f t="shared" si="2677"/>
        <v>6.5163558046569064E-2</v>
      </c>
      <c r="BP2272" s="48">
        <f t="shared" si="2678"/>
        <v>0.21425535020396974</v>
      </c>
      <c r="BQ2272" s="48">
        <f t="shared" si="2679"/>
        <v>13.966306865302162</v>
      </c>
      <c r="BR2272" s="48">
        <f>BP2272-$BP$2253</f>
        <v>0.21336153797508917</v>
      </c>
      <c r="BS2272" s="48">
        <f>BQ2272-$BQ$2253</f>
        <v>13.881476767468357</v>
      </c>
      <c r="BT2272" s="89"/>
      <c r="BU2272" s="89"/>
      <c r="BV2272" s="41"/>
      <c r="BW2272" s="89"/>
      <c r="BX2272" s="42"/>
      <c r="BY2272" s="89"/>
      <c r="BZ2272" s="89"/>
      <c r="CA2272" s="41">
        <f t="shared" si="2691"/>
        <v>367.79922123119314</v>
      </c>
      <c r="CB2272" s="89" t="e">
        <f t="shared" si="2680"/>
        <v>#REF!</v>
      </c>
      <c r="CC2272" s="89" t="e">
        <f t="shared" si="2692"/>
        <v>#REF!</v>
      </c>
      <c r="CD2272" s="41" t="e">
        <f t="shared" si="2681"/>
        <v>#REF!</v>
      </c>
      <c r="CE2272" s="41" t="e">
        <f t="shared" si="2682"/>
        <v>#REF!</v>
      </c>
      <c r="CF2272" s="42" t="e">
        <f t="shared" si="2683"/>
        <v>#REF!</v>
      </c>
      <c r="CG2272" s="42" t="e">
        <f t="shared" si="2684"/>
        <v>#REF!</v>
      </c>
      <c r="CH2272" s="42" t="e">
        <f t="shared" si="2685"/>
        <v>#REF!</v>
      </c>
      <c r="CI2272" s="89">
        <f t="shared" si="2686"/>
        <v>6.089462978795507</v>
      </c>
      <c r="CJ2272" s="89">
        <f t="shared" si="2687"/>
        <v>5.2319096504590394</v>
      </c>
      <c r="CK2272" s="42" t="e">
        <f t="shared" si="2688"/>
        <v>#REF!</v>
      </c>
      <c r="CM2272" s="89" t="e">
        <f t="shared" si="2636"/>
        <v>#REF!</v>
      </c>
      <c r="CN2272" s="89">
        <f t="shared" si="2637"/>
        <v>0.13309732703391955</v>
      </c>
    </row>
    <row r="2273" spans="1:92" ht="14.4" x14ac:dyDescent="0.3">
      <c r="A2273" s="19"/>
      <c r="B2273" s="19"/>
      <c r="C2273" s="19"/>
      <c r="D2273" s="47" t="s">
        <v>126</v>
      </c>
      <c r="E2273" s="32">
        <v>42810.557638888888</v>
      </c>
      <c r="F2273" s="21">
        <f t="shared" si="2693"/>
        <v>2911.909722222219</v>
      </c>
      <c r="G2273" s="21">
        <f t="shared" si="2694"/>
        <v>1400.909722222219</v>
      </c>
      <c r="H2273" s="21"/>
      <c r="I2273" s="21">
        <v>1051</v>
      </c>
      <c r="J2273" s="21">
        <v>21428</v>
      </c>
      <c r="K2273" s="21">
        <v>27415</v>
      </c>
      <c r="L2273" s="21">
        <v>36</v>
      </c>
      <c r="M2273" s="124">
        <v>6.42</v>
      </c>
      <c r="O2273" s="40"/>
      <c r="U2273" s="48">
        <f t="shared" si="2622"/>
        <v>0.1001808629103382</v>
      </c>
      <c r="V2273" s="48">
        <f t="shared" si="2623"/>
        <v>13.718123805078381</v>
      </c>
      <c r="W2273" s="48">
        <f t="shared" si="2624"/>
        <v>7.0026299515908108E-2</v>
      </c>
      <c r="X2273" s="239">
        <f>W2273+V2273+SUM($U$2252:U2273)</f>
        <v>15.041381095260631</v>
      </c>
      <c r="Y2273" s="240">
        <f>W2273+V2273+SUM($U$2252:U2273)-$X$2253</f>
        <v>14.955657185197945</v>
      </c>
      <c r="Z2273" s="42"/>
      <c r="AA2273" s="42"/>
      <c r="AB2273" s="41">
        <f t="shared" si="2625"/>
        <v>7.8302955697345508E-2</v>
      </c>
      <c r="AC2273" s="48">
        <f t="shared" si="2626"/>
        <v>10.722303735007095</v>
      </c>
      <c r="AD2273" s="48">
        <f t="shared" si="2627"/>
        <v>1.6233932257457193</v>
      </c>
      <c r="AE2273" s="48">
        <f t="shared" si="2628"/>
        <v>2.9021325615045388</v>
      </c>
      <c r="AF2273" s="48">
        <f t="shared" si="2629"/>
        <v>1.6233932257457186</v>
      </c>
      <c r="AG2273" s="238">
        <f t="shared" si="2630"/>
        <v>1.2786486497611129</v>
      </c>
      <c r="AH2273" s="48">
        <f t="shared" si="2631"/>
        <v>9.068599770735383E-5</v>
      </c>
      <c r="AI2273" s="48">
        <f>AE2273+AC2273+SUM($AB$2252:AB2273)</f>
        <v>14.753882641107054</v>
      </c>
      <c r="AJ2273" s="48">
        <f>AE2273+AC2273+SUM($AB$2252:AB2273)-$AI$2253</f>
        <v>12.163792028912884</v>
      </c>
      <c r="AK2273" s="46"/>
      <c r="AL2273" s="86"/>
      <c r="AM2273" s="41">
        <v>336.45249999999999</v>
      </c>
      <c r="AN2273" s="41">
        <v>0.23263813101037961</v>
      </c>
      <c r="AO2273" s="41"/>
      <c r="AR2273" s="41">
        <v>365.18650000000002</v>
      </c>
      <c r="AS2273" s="41">
        <v>2.1213203435496743E-3</v>
      </c>
      <c r="AV2273" s="48">
        <f t="shared" si="2695"/>
        <v>0</v>
      </c>
      <c r="AW2273" s="48">
        <f t="shared" si="2696"/>
        <v>4.2939318471137113E-2</v>
      </c>
      <c r="AX2273" s="48">
        <f t="shared" si="2697"/>
        <v>2.8591932430334017</v>
      </c>
      <c r="AY2273" s="48">
        <f t="shared" si="2698"/>
        <v>0.21829521980341371</v>
      </c>
      <c r="AZ2273" s="48">
        <f t="shared" si="2699"/>
        <v>14.53558742130364</v>
      </c>
      <c r="BA2273" s="48">
        <f>AY2273-$AY$2253</f>
        <v>0.18918921077296219</v>
      </c>
      <c r="BB2273" s="48">
        <f>AZ2273-$AZ$2253</f>
        <v>11.974602818139921</v>
      </c>
      <c r="BC2273" s="89"/>
      <c r="BD2273" s="89"/>
      <c r="BE2273" s="41"/>
      <c r="BF2273" s="89"/>
      <c r="BG2273" s="89"/>
      <c r="BH2273" s="89"/>
      <c r="BI2273" s="89"/>
      <c r="BJ2273" s="48">
        <f t="shared" si="2689"/>
        <v>405.97350814285971</v>
      </c>
      <c r="BK2273" s="48">
        <f t="shared" si="2674"/>
        <v>0.46872500647766713</v>
      </c>
      <c r="BL2273" s="48">
        <f t="shared" si="2690"/>
        <v>0.53127499352233287</v>
      </c>
      <c r="BM2273" s="48">
        <f t="shared" si="2675"/>
        <v>0</v>
      </c>
      <c r="BN2273" s="48">
        <f t="shared" si="2676"/>
        <v>1.0580334614563422E-3</v>
      </c>
      <c r="BO2273" s="48">
        <f t="shared" si="2677"/>
        <v>6.8968266054451763E-2</v>
      </c>
      <c r="BP2273" s="48">
        <f t="shared" si="2678"/>
        <v>0.22726153766967638</v>
      </c>
      <c r="BQ2273" s="48">
        <f t="shared" si="2679"/>
        <v>14.814119557590955</v>
      </c>
      <c r="BR2273" s="48">
        <f>BP2273-$BP$2253</f>
        <v>0.22636772544079581</v>
      </c>
      <c r="BS2273" s="48">
        <f>BQ2273-$BQ$2253</f>
        <v>14.729289459757149</v>
      </c>
      <c r="BT2273" s="89"/>
      <c r="BU2273" s="89"/>
      <c r="BV2273" s="41"/>
      <c r="BW2273" s="89"/>
      <c r="BX2273" s="42"/>
      <c r="BY2273" s="89"/>
      <c r="BZ2273" s="89"/>
      <c r="CA2273" s="41">
        <f t="shared" si="2691"/>
        <v>367.6488339211146</v>
      </c>
      <c r="CB2273" s="89" t="e">
        <f t="shared" si="2680"/>
        <v>#REF!</v>
      </c>
      <c r="CC2273" s="89" t="e">
        <f t="shared" si="2692"/>
        <v>#REF!</v>
      </c>
      <c r="CD2273" s="41" t="e">
        <f t="shared" si="2681"/>
        <v>#REF!</v>
      </c>
      <c r="CE2273" s="41" t="e">
        <f t="shared" si="2682"/>
        <v>#REF!</v>
      </c>
      <c r="CF2273" s="42" t="e">
        <f t="shared" si="2683"/>
        <v>#REF!</v>
      </c>
      <c r="CG2273" s="42" t="e">
        <f t="shared" si="2684"/>
        <v>#REF!</v>
      </c>
      <c r="CH2273" s="42" t="e">
        <f t="shared" si="2685"/>
        <v>#REF!</v>
      </c>
      <c r="CI2273" s="89">
        <f t="shared" si="2686"/>
        <v>6.4623185313676963</v>
      </c>
      <c r="CJ2273" s="89">
        <f t="shared" si="2687"/>
        <v>5.7014734975451873</v>
      </c>
      <c r="CK2273" s="42" t="e">
        <f t="shared" si="2688"/>
        <v>#REF!</v>
      </c>
      <c r="CM2273" s="89" t="e">
        <f t="shared" si="2636"/>
        <v>#REF!</v>
      </c>
      <c r="CN2273" s="89">
        <f t="shared" si="2637"/>
        <v>0.14124682684858619</v>
      </c>
    </row>
    <row r="2274" spans="1:92" ht="14.4" x14ac:dyDescent="0.3">
      <c r="A2274" s="19"/>
      <c r="B2274" s="19"/>
      <c r="C2274" s="19"/>
      <c r="E2274" s="32">
        <v>42811.544444444444</v>
      </c>
      <c r="F2274" s="21">
        <f t="shared" si="2693"/>
        <v>2912.8965277777752</v>
      </c>
      <c r="G2274" s="21">
        <f t="shared" si="2694"/>
        <v>1401.8965277777752</v>
      </c>
      <c r="H2274" s="21"/>
      <c r="I2274" s="21">
        <v>1027</v>
      </c>
      <c r="J2274" s="21">
        <v>3234</v>
      </c>
      <c r="K2274" s="21">
        <v>128.02000000000001</v>
      </c>
      <c r="L2274" s="21">
        <v>35</v>
      </c>
      <c r="M2274" s="124">
        <v>6.42</v>
      </c>
      <c r="O2274" s="40"/>
      <c r="U2274" s="48">
        <f t="shared" si="2622"/>
        <v>4.571324680806707E-4</v>
      </c>
      <c r="V2274" s="48">
        <f t="shared" si="2623"/>
        <v>6.2596783559992097E-2</v>
      </c>
      <c r="W2274" s="48">
        <f t="shared" si="2624"/>
        <v>3.1953503092615034E-4</v>
      </c>
      <c r="X2274" s="251">
        <f>W2274+V2274+SUM($U$2274:U2274)</f>
        <v>6.3373451058998914E-2</v>
      </c>
      <c r="Y2274" s="262">
        <f>W2274+V2274+SUM($U$2274:U2274)-$X$2274+$Y$2273</f>
        <v>14.955657185197945</v>
      </c>
      <c r="Z2274" s="42"/>
      <c r="AA2274" s="42"/>
      <c r="AB2274" s="41">
        <f t="shared" si="2625"/>
        <v>1.1547933149296117E-2</v>
      </c>
      <c r="AC2274" s="48">
        <f t="shared" si="2626"/>
        <v>1.5812997815420591</v>
      </c>
      <c r="AD2274" s="48">
        <f t="shared" si="2627"/>
        <v>0.23941416104893301</v>
      </c>
      <c r="AE2274" s="48">
        <f t="shared" si="2628"/>
        <v>0.4279995884214885</v>
      </c>
      <c r="AF2274" s="48">
        <f t="shared" si="2629"/>
        <v>0.23941416104893301</v>
      </c>
      <c r="AG2274" s="238">
        <f t="shared" si="2630"/>
        <v>0.18857205321790482</v>
      </c>
      <c r="AH2274" s="48">
        <f t="shared" si="2631"/>
        <v>1.3374154650681275E-5</v>
      </c>
      <c r="AI2274" s="84">
        <f>AE2274+AC2274+SUM($AB$2274:AB2274)</f>
        <v>2.020847303112844</v>
      </c>
      <c r="AJ2274" s="84">
        <f>AE2274+AC2274+SUM($AB$2274:AB2274)-$AI$2274+$AJ$2273</f>
        <v>12.163792028912884</v>
      </c>
      <c r="AK2274" s="46"/>
      <c r="AL2274" s="86"/>
      <c r="AM2274" s="41">
        <v>336.45249999999999</v>
      </c>
      <c r="AN2274" s="41">
        <v>0.23263813101037961</v>
      </c>
      <c r="AO2274" s="41"/>
      <c r="AR2274" s="41">
        <v>365.18650000000002</v>
      </c>
      <c r="AS2274" s="41">
        <v>2.1213203435496743E-3</v>
      </c>
      <c r="AT2274" s="48">
        <f>(1/(1/((AM2274/1000+1)*0.0112372)+1))*AI2274</f>
        <v>2.9900014589586917E-2</v>
      </c>
      <c r="AU2274" s="48">
        <f>(1-(1/(1/((AM2274/1000+1)*0.0112372)+1)))*AI2274</f>
        <v>1.9909472885232571</v>
      </c>
      <c r="AV2274" s="48">
        <f t="shared" si="2695"/>
        <v>0</v>
      </c>
      <c r="AW2274" s="48">
        <f t="shared" si="2696"/>
        <v>6.3325882754364186E-3</v>
      </c>
      <c r="AX2274" s="48">
        <f t="shared" si="2697"/>
        <v>0.42166700014605207</v>
      </c>
      <c r="AY2274" s="48">
        <f t="shared" si="2698"/>
        <v>2.9900014589586917E-2</v>
      </c>
      <c r="AZ2274" s="48">
        <f t="shared" si="2699"/>
        <v>1.9909472885232571</v>
      </c>
      <c r="BA2274" s="84">
        <f t="shared" ref="BA2274:BA2279" si="2700">AY2274-$AT$2274+$BA$2273</f>
        <v>0.18918921077296219</v>
      </c>
      <c r="BB2274" s="84">
        <f t="shared" ref="BB2274:BB2279" si="2701">AZ2274-$AU$2274+$BB$2273</f>
        <v>11.974602818139921</v>
      </c>
      <c r="BC2274" s="89"/>
      <c r="BD2274" s="89"/>
      <c r="BE2274" s="41"/>
      <c r="BF2274" s="89"/>
      <c r="BG2274" s="89"/>
      <c r="BH2274" s="89"/>
      <c r="BI2274" s="89"/>
      <c r="BJ2274" s="48">
        <f t="shared" si="2689"/>
        <v>405.97350814285971</v>
      </c>
      <c r="BK2274" s="48">
        <f t="shared" si="2674"/>
        <v>0.46872500647766713</v>
      </c>
      <c r="BL2274" s="48">
        <f t="shared" si="2690"/>
        <v>0.53127499352233287</v>
      </c>
      <c r="BM2274" s="48">
        <f t="shared" si="2675"/>
        <v>6.6528484569090551E-3</v>
      </c>
      <c r="BN2274" s="48">
        <f t="shared" si="2676"/>
        <v>4.8278826264488202E-6</v>
      </c>
      <c r="BO2274" s="48">
        <f t="shared" si="2677"/>
        <v>3.1470714829970152E-4</v>
      </c>
      <c r="BP2274" s="48">
        <f t="shared" si="2678"/>
        <v>9.5751499439370575E-4</v>
      </c>
      <c r="BQ2274" s="48">
        <f t="shared" si="2679"/>
        <v>6.2415936064605208E-2</v>
      </c>
      <c r="BR2274" s="96">
        <f t="shared" ref="BR2274:BR2279" si="2702">BP2274-$BN$2273+$BR$2273</f>
        <v>0.22626720697373318</v>
      </c>
      <c r="BS2274" s="96">
        <f t="shared" ref="BS2274:BS2279" si="2703">BQ2274-$BO$2273+$BS$2273</f>
        <v>14.722737129767303</v>
      </c>
      <c r="BT2274" s="89"/>
      <c r="BU2274" s="89"/>
      <c r="BV2274" s="41"/>
      <c r="BW2274" s="89"/>
      <c r="BX2274" s="42"/>
      <c r="BY2274" s="89"/>
      <c r="BZ2274" s="89"/>
      <c r="CA2274" s="41">
        <f t="shared" si="2691"/>
        <v>367.6499297787841</v>
      </c>
      <c r="CB2274" s="89" t="e">
        <f t="shared" si="2680"/>
        <v>#REF!</v>
      </c>
      <c r="CC2274" s="89" t="e">
        <f t="shared" si="2692"/>
        <v>#REF!</v>
      </c>
      <c r="CD2274" s="41" t="e">
        <f t="shared" si="2681"/>
        <v>#REF!</v>
      </c>
      <c r="CE2274" s="41" t="e">
        <f t="shared" si="2682"/>
        <v>#REF!</v>
      </c>
      <c r="CF2274" s="42" t="e">
        <f t="shared" si="2683"/>
        <v>#REF!</v>
      </c>
      <c r="CG2274" s="42" t="e">
        <f t="shared" si="2684"/>
        <v>#REF!</v>
      </c>
      <c r="CH2274" s="42" t="e">
        <f t="shared" si="2685"/>
        <v>#REF!</v>
      </c>
      <c r="CI2274" s="89">
        <f t="shared" si="2686"/>
        <v>6.4623185313676963</v>
      </c>
      <c r="CJ2274" s="89">
        <f t="shared" si="2687"/>
        <v>5.7014734975451873</v>
      </c>
      <c r="CK2274" s="42" t="e">
        <f t="shared" si="2688"/>
        <v>#REF!</v>
      </c>
      <c r="CM2274" s="89" t="e">
        <f t="shared" si="2636"/>
        <v>#REF!</v>
      </c>
      <c r="CN2274" s="89">
        <f t="shared" si="2637"/>
        <v>0.14124682684858619</v>
      </c>
    </row>
    <row r="2275" spans="1:92" ht="14.4" x14ac:dyDescent="0.3">
      <c r="A2275" s="19"/>
      <c r="B2275" s="19"/>
      <c r="C2275" s="19"/>
      <c r="E2275" s="32">
        <v>42947.65625</v>
      </c>
      <c r="F2275" s="21">
        <f t="shared" si="2693"/>
        <v>3049.0083333333314</v>
      </c>
      <c r="G2275" s="21">
        <f t="shared" si="2694"/>
        <v>1538.0083333333314</v>
      </c>
      <c r="H2275" s="21">
        <v>5</v>
      </c>
      <c r="I2275" s="21">
        <v>1083</v>
      </c>
      <c r="J2275" s="21">
        <v>11717</v>
      </c>
      <c r="K2275" s="21">
        <v>1682</v>
      </c>
      <c r="L2275" s="21">
        <v>34</v>
      </c>
      <c r="M2275" s="124">
        <v>6.42</v>
      </c>
      <c r="O2275" s="40"/>
      <c r="U2275" s="48">
        <f t="shared" si="2622"/>
        <v>6.3335652630542166E-3</v>
      </c>
      <c r="V2275" s="48">
        <f t="shared" si="2623"/>
        <v>0.86727774029939453</v>
      </c>
      <c r="W2275" s="48">
        <f t="shared" si="2624"/>
        <v>4.4271543010278554E-3</v>
      </c>
      <c r="X2275" s="239">
        <f>W2275+V2275+SUM($U$2274:U2275)</f>
        <v>0.87849559233155716</v>
      </c>
      <c r="Y2275" s="240">
        <f>W2275+V2275+SUM($U$2274:U2275)-$X$2274+$Y$2273</f>
        <v>15.770779326470503</v>
      </c>
      <c r="Z2275" s="42"/>
      <c r="AA2275" s="42"/>
      <c r="AB2275" s="41">
        <f t="shared" si="2625"/>
        <v>4.4120323535794446E-2</v>
      </c>
      <c r="AC2275" s="48">
        <f t="shared" si="2626"/>
        <v>6.0415536760332973</v>
      </c>
      <c r="AD2275" s="48">
        <f t="shared" si="2627"/>
        <v>0.91471175906257907</v>
      </c>
      <c r="AE2275" s="48">
        <f t="shared" si="2628"/>
        <v>1.6352259811526486</v>
      </c>
      <c r="AF2275" s="48">
        <f t="shared" si="2629"/>
        <v>0.91471175906257929</v>
      </c>
      <c r="AG2275" s="238">
        <f t="shared" si="2630"/>
        <v>0.72046312445878091</v>
      </c>
      <c r="AH2275" s="48">
        <f t="shared" si="2631"/>
        <v>5.1097631288398532E-5</v>
      </c>
      <c r="AI2275" s="48">
        <f>AE2275+AC2275+SUM($AB$2274:AB2275)</f>
        <v>7.7324479138710371</v>
      </c>
      <c r="AJ2275" s="48">
        <f>AE2275+AC2275+SUM($AB$2274:AB2275)-$AI$2274+$AJ$2273</f>
        <v>17.875392639671077</v>
      </c>
      <c r="AK2275" s="46"/>
      <c r="AL2275" s="86"/>
      <c r="AM2275">
        <v>324.8</v>
      </c>
      <c r="AN2275">
        <v>0.09</v>
      </c>
      <c r="AO2275"/>
      <c r="AP2275"/>
      <c r="AQ2275"/>
      <c r="AR2275" s="25">
        <v>180.9</v>
      </c>
      <c r="AS2275" s="25">
        <v>0.1</v>
      </c>
      <c r="AV2275" s="48">
        <f t="shared" si="2695"/>
        <v>0</v>
      </c>
      <c r="AW2275" s="48">
        <f t="shared" si="2696"/>
        <v>2.3986589399379428E-2</v>
      </c>
      <c r="AX2275" s="48">
        <f t="shared" si="2697"/>
        <v>1.6112393917532692</v>
      </c>
      <c r="AY2275" s="48">
        <f t="shared" si="2698"/>
        <v>0.11342472251533928</v>
      </c>
      <c r="AZ2275" s="48">
        <f t="shared" si="2699"/>
        <v>7.6190231913556978</v>
      </c>
      <c r="BA2275" s="48">
        <f t="shared" si="2700"/>
        <v>0.27271391869871453</v>
      </c>
      <c r="BB2275" s="48">
        <f t="shared" si="2701"/>
        <v>17.602678720972364</v>
      </c>
      <c r="BC2275" s="89"/>
      <c r="BD2275" s="89"/>
      <c r="BE2275" s="41"/>
      <c r="BF2275" s="89"/>
      <c r="BG2275" s="89"/>
      <c r="BH2275" s="89"/>
      <c r="BI2275" s="89"/>
      <c r="BJ2275" s="48">
        <f t="shared" si="2689"/>
        <v>378.70208053708399</v>
      </c>
      <c r="BK2275" s="48">
        <f t="shared" si="2674"/>
        <v>0.50348100339921509</v>
      </c>
      <c r="BL2275" s="48">
        <f t="shared" si="2690"/>
        <v>0.49651899660078491</v>
      </c>
      <c r="BM2275" s="48">
        <f t="shared" si="2675"/>
        <v>6.6528484569090551E-3</v>
      </c>
      <c r="BN2275" s="48">
        <f t="shared" si="2676"/>
        <v>5.7978997695008741E-5</v>
      </c>
      <c r="BO2275" s="48">
        <f t="shared" si="2677"/>
        <v>4.369175303332847E-3</v>
      </c>
      <c r="BP2275" s="48">
        <f t="shared" si="2678"/>
        <v>1.1504973727941048E-2</v>
      </c>
      <c r="BQ2275" s="48">
        <f t="shared" si="2679"/>
        <v>0.86699061860361615</v>
      </c>
      <c r="BR2275" s="95">
        <f t="shared" si="2702"/>
        <v>0.23681466570728052</v>
      </c>
      <c r="BS2275" s="95">
        <f t="shared" si="2703"/>
        <v>15.527311812306314</v>
      </c>
      <c r="BT2275" s="89"/>
      <c r="BU2275" s="89"/>
      <c r="BV2275" s="41"/>
      <c r="BW2275" s="89"/>
      <c r="BX2275" s="42"/>
      <c r="BY2275" s="89"/>
      <c r="BZ2275" s="89"/>
      <c r="CA2275" s="41">
        <f t="shared" si="2691"/>
        <v>357.23237123273123</v>
      </c>
      <c r="CB2275" s="89" t="e">
        <f t="shared" si="2680"/>
        <v>#REF!</v>
      </c>
      <c r="CC2275" s="89" t="e">
        <f t="shared" si="2692"/>
        <v>#REF!</v>
      </c>
      <c r="CD2275" s="41" t="e">
        <f t="shared" si="2681"/>
        <v>#REF!</v>
      </c>
      <c r="CE2275" s="41" t="e">
        <f t="shared" si="2682"/>
        <v>#REF!</v>
      </c>
      <c r="CF2275" s="42" t="e">
        <f t="shared" si="2683"/>
        <v>#REF!</v>
      </c>
      <c r="CG2275" s="42" t="e">
        <f t="shared" si="2684"/>
        <v>#REF!</v>
      </c>
      <c r="CH2275" s="42" t="e">
        <f t="shared" si="2685"/>
        <v>#REF!</v>
      </c>
      <c r="CI2275" s="89">
        <f t="shared" si="2686"/>
        <v>8.8754720172945394</v>
      </c>
      <c r="CJ2275" s="89">
        <f t="shared" si="2687"/>
        <v>8.9999206223765373</v>
      </c>
      <c r="CK2275" s="42" t="e">
        <f t="shared" si="2688"/>
        <v>#REF!</v>
      </c>
      <c r="CM2275" s="89" t="e">
        <f t="shared" si="2636"/>
        <v>#REF!</v>
      </c>
      <c r="CN2275" s="89">
        <f t="shared" si="2637"/>
        <v>0.19399109671570972</v>
      </c>
    </row>
    <row r="2276" spans="1:92" ht="14.4" x14ac:dyDescent="0.3">
      <c r="A2276" s="19"/>
      <c r="B2276" s="19"/>
      <c r="C2276" s="19"/>
      <c r="E2276" s="32">
        <v>42955.506249999999</v>
      </c>
      <c r="F2276" s="21">
        <f t="shared" si="2693"/>
        <v>3056.8583333333299</v>
      </c>
      <c r="G2276" s="21">
        <f t="shared" si="2694"/>
        <v>1545.8583333333299</v>
      </c>
      <c r="H2276" s="21"/>
      <c r="I2276" s="21">
        <v>1043</v>
      </c>
      <c r="J2276" s="21">
        <v>12208</v>
      </c>
      <c r="K2276" s="21">
        <v>1754</v>
      </c>
      <c r="L2276" s="21">
        <v>35</v>
      </c>
      <c r="M2276" s="124">
        <v>6.42</v>
      </c>
      <c r="O2276" s="40"/>
      <c r="U2276" s="48">
        <f t="shared" si="2622"/>
        <v>6.3607408136925172E-3</v>
      </c>
      <c r="V2276" s="48">
        <f t="shared" si="2623"/>
        <v>0.8709989856280661</v>
      </c>
      <c r="W2276" s="48">
        <f t="shared" si="2624"/>
        <v>4.4461499773798411E-3</v>
      </c>
      <c r="X2276" s="239">
        <f>W2276+V2276+SUM($U$2274:U2276)</f>
        <v>0.88859657415027327</v>
      </c>
      <c r="Y2276" s="240">
        <f>W2276+V2276+SUM($U$2274:U2276)-$X$2274+$Y$2273</f>
        <v>15.78088030828922</v>
      </c>
      <c r="Z2276" s="42"/>
      <c r="AA2276" s="42"/>
      <c r="AB2276" s="41">
        <f t="shared" si="2625"/>
        <v>4.4271336290512116E-2</v>
      </c>
      <c r="AC2276" s="48">
        <f t="shared" si="2626"/>
        <v>6.062232392558399</v>
      </c>
      <c r="AD2276" s="48">
        <f t="shared" si="2627"/>
        <v>0.91784258702209354</v>
      </c>
      <c r="AE2276" s="48">
        <f t="shared" si="2628"/>
        <v>1.6408229478158556</v>
      </c>
      <c r="AF2276" s="48">
        <f t="shared" si="2629"/>
        <v>0.91784258702209343</v>
      </c>
      <c r="AG2276" s="238">
        <f t="shared" si="2630"/>
        <v>0.72292908826815194</v>
      </c>
      <c r="AH2276" s="48">
        <f t="shared" si="2631"/>
        <v>5.1272525610153627E-5</v>
      </c>
      <c r="AI2276" s="48">
        <f>AE2276+AC2276+SUM($AB$2274:AB2276)</f>
        <v>7.8029949333498569</v>
      </c>
      <c r="AJ2276" s="48">
        <f>AE2276+AC2276+SUM($AB$2274:AB2276)-$AI$2274+$AJ$2273</f>
        <v>17.945939659149897</v>
      </c>
      <c r="AK2276" s="46"/>
      <c r="AL2276" s="86"/>
      <c r="AM2276">
        <v>324.8</v>
      </c>
      <c r="AN2276">
        <v>0.09</v>
      </c>
      <c r="AO2276"/>
      <c r="AP2276"/>
      <c r="AQ2276"/>
      <c r="AR2276" s="25">
        <v>180.9</v>
      </c>
      <c r="AS2276" s="25">
        <v>0.1</v>
      </c>
      <c r="AV2276" s="48">
        <f t="shared" si="2695"/>
        <v>0</v>
      </c>
      <c r="AW2276" s="48">
        <f t="shared" si="2696"/>
        <v>2.406868945330453E-2</v>
      </c>
      <c r="AX2276" s="48">
        <f t="shared" si="2697"/>
        <v>1.6167542583625509</v>
      </c>
      <c r="AY2276" s="48">
        <f t="shared" si="2698"/>
        <v>0.11445955342500699</v>
      </c>
      <c r="AZ2276" s="48">
        <f t="shared" si="2699"/>
        <v>7.6885353799248497</v>
      </c>
      <c r="BA2276" s="48">
        <f t="shared" si="2700"/>
        <v>0.27374874960838225</v>
      </c>
      <c r="BB2276" s="48">
        <f t="shared" si="2701"/>
        <v>17.672190909541513</v>
      </c>
      <c r="BC2276" s="89"/>
      <c r="BD2276" s="89"/>
      <c r="BE2276" s="41"/>
      <c r="BF2276" s="89"/>
      <c r="BG2276" s="89"/>
      <c r="BH2276" s="89"/>
      <c r="BI2276" s="89"/>
      <c r="BJ2276" s="48">
        <f t="shared" si="2689"/>
        <v>378.49006089527859</v>
      </c>
      <c r="BK2276" s="48">
        <f t="shared" si="2674"/>
        <v>0.50375121125647937</v>
      </c>
      <c r="BL2276" s="48">
        <f t="shared" si="2690"/>
        <v>0.49624878874352063</v>
      </c>
      <c r="BM2276" s="48">
        <f t="shared" si="2675"/>
        <v>6.6528484569090551E-3</v>
      </c>
      <c r="BN2276" s="48">
        <f t="shared" si="2676"/>
        <v>5.8227769298738749E-5</v>
      </c>
      <c r="BO2276" s="48">
        <f t="shared" si="2677"/>
        <v>4.3879222080811025E-3</v>
      </c>
      <c r="BP2276" s="48">
        <f t="shared" si="2678"/>
        <v>1.163725843314066E-2</v>
      </c>
      <c r="BQ2276" s="48">
        <f t="shared" si="2679"/>
        <v>0.87695931571713259</v>
      </c>
      <c r="BR2276" s="95">
        <f t="shared" si="2702"/>
        <v>0.23694695041248012</v>
      </c>
      <c r="BS2276" s="95">
        <f t="shared" si="2703"/>
        <v>15.53728050941983</v>
      </c>
      <c r="BT2276" s="89"/>
      <c r="BU2276" s="89"/>
      <c r="BV2276" s="41"/>
      <c r="BW2276" s="89"/>
      <c r="BX2276" s="42"/>
      <c r="BY2276" s="89"/>
      <c r="BZ2276" s="89"/>
      <c r="CA2276" s="41">
        <f t="shared" si="2691"/>
        <v>357.11923663372193</v>
      </c>
      <c r="CB2276" s="89" t="e">
        <f t="shared" si="2680"/>
        <v>#REF!</v>
      </c>
      <c r="CC2276" s="89" t="e">
        <f t="shared" si="2692"/>
        <v>#REF!</v>
      </c>
      <c r="CD2276" s="41" t="e">
        <f t="shared" si="2681"/>
        <v>#REF!</v>
      </c>
      <c r="CE2276" s="41" t="e">
        <f t="shared" si="2682"/>
        <v>#REF!</v>
      </c>
      <c r="CF2276" s="42" t="e">
        <f t="shared" si="2683"/>
        <v>#REF!</v>
      </c>
      <c r="CG2276" s="42" t="e">
        <f t="shared" si="2684"/>
        <v>#REF!</v>
      </c>
      <c r="CH2276" s="42" t="e">
        <f t="shared" si="2685"/>
        <v>#REF!</v>
      </c>
      <c r="CI2276" s="89">
        <f t="shared" si="2686"/>
        <v>8.9056508187174455</v>
      </c>
      <c r="CJ2276" s="89">
        <f t="shared" si="2687"/>
        <v>9.0402888404324511</v>
      </c>
      <c r="CK2276" s="42" t="e">
        <f t="shared" si="2688"/>
        <v>#REF!</v>
      </c>
      <c r="CM2276" s="89" t="e">
        <f t="shared" si="2636"/>
        <v>#REF!</v>
      </c>
      <c r="CN2276" s="89">
        <f t="shared" si="2637"/>
        <v>0.19465071445482121</v>
      </c>
    </row>
    <row r="2277" spans="1:92" ht="14.4" x14ac:dyDescent="0.3">
      <c r="A2277" s="19"/>
      <c r="B2277" s="19"/>
      <c r="C2277" s="19"/>
      <c r="E2277" s="32">
        <v>43045.618055555555</v>
      </c>
      <c r="F2277" s="21">
        <f t="shared" si="2693"/>
        <v>3146.9701388888861</v>
      </c>
      <c r="G2277" s="21">
        <f t="shared" si="2694"/>
        <v>1635.9701388888861</v>
      </c>
      <c r="H2277" s="21">
        <v>5</v>
      </c>
      <c r="I2277" s="21">
        <v>1084</v>
      </c>
      <c r="J2277" s="21">
        <v>12786</v>
      </c>
      <c r="K2277" s="21">
        <v>2681</v>
      </c>
      <c r="L2277" s="21">
        <v>34</v>
      </c>
      <c r="M2277" s="124">
        <v>6.42</v>
      </c>
      <c r="O2277" s="40"/>
      <c r="U2277" s="48">
        <f t="shared" si="2622"/>
        <v>1.010461795895996E-2</v>
      </c>
      <c r="V2277" s="48">
        <f t="shared" si="2623"/>
        <v>1.3836614712342086</v>
      </c>
      <c r="W2277" s="48">
        <f t="shared" si="2624"/>
        <v>7.0631154806606693E-3</v>
      </c>
      <c r="X2277" s="239">
        <f>W2277+V2277+SUM($U$2274:U2277)</f>
        <v>1.4139806432186566</v>
      </c>
      <c r="Y2277" s="240">
        <f>W2277+V2277+SUM($U$2274:U2277)-$X$2274+$Y$2273</f>
        <v>16.306264377357603</v>
      </c>
      <c r="Z2277" s="42"/>
      <c r="AA2277" s="42"/>
      <c r="AB2277" s="41">
        <f t="shared" si="2625"/>
        <v>4.8190095197039186E-2</v>
      </c>
      <c r="AC2277" s="48">
        <f t="shared" si="2626"/>
        <v>6.5988420631109994</v>
      </c>
      <c r="AD2277" s="48">
        <f t="shared" si="2627"/>
        <v>0.99908711483756663</v>
      </c>
      <c r="AE2277" s="48">
        <f t="shared" si="2628"/>
        <v>1.7860634144372669</v>
      </c>
      <c r="AF2277" s="48">
        <f t="shared" si="2629"/>
        <v>0.99908711483756674</v>
      </c>
      <c r="AG2277" s="238">
        <f t="shared" si="2630"/>
        <v>0.78692048859201036</v>
      </c>
      <c r="AH2277" s="48">
        <f t="shared" si="2631"/>
        <v>5.5811007689764764E-5</v>
      </c>
      <c r="AI2277" s="48">
        <f>AE2277+AC2277+SUM($AB$2274:AB2277)</f>
        <v>8.5330351657209071</v>
      </c>
      <c r="AJ2277" s="48">
        <f>AE2277+AC2277+SUM($AB$2274:AB2277)-$AI$2274+$AJ$2273</f>
        <v>18.675979891520946</v>
      </c>
      <c r="AK2277" s="46"/>
      <c r="AL2277" s="86"/>
      <c r="AM2277" s="25">
        <v>308.25720167715701</v>
      </c>
      <c r="AR2277" s="25">
        <v>152.97620167715701</v>
      </c>
      <c r="AV2277" s="48">
        <f t="shared" si="2695"/>
        <v>0</v>
      </c>
      <c r="AW2277" s="48">
        <f t="shared" si="2696"/>
        <v>2.5876764148456022E-2</v>
      </c>
      <c r="AX2277" s="48">
        <f t="shared" si="2697"/>
        <v>1.7601866502888108</v>
      </c>
      <c r="AY2277" s="48">
        <f t="shared" si="2698"/>
        <v>0.12362793877809249</v>
      </c>
      <c r="AZ2277" s="48">
        <f t="shared" si="2699"/>
        <v>8.4094072269428146</v>
      </c>
      <c r="BA2277" s="48">
        <f t="shared" si="2700"/>
        <v>0.28291713496146775</v>
      </c>
      <c r="BB2277" s="48">
        <f t="shared" si="2701"/>
        <v>18.39306275655948</v>
      </c>
      <c r="BC2277" s="89"/>
      <c r="BD2277" s="89"/>
      <c r="BE2277" s="41"/>
      <c r="BF2277" s="89"/>
      <c r="BG2277" s="89"/>
      <c r="BH2277" s="89"/>
      <c r="BI2277" s="89"/>
      <c r="BJ2277" s="48">
        <f t="shared" si="2689"/>
        <v>368.82235174386778</v>
      </c>
      <c r="BK2277" s="48">
        <f t="shared" si="2674"/>
        <v>0.51607219695484796</v>
      </c>
      <c r="BL2277" s="48">
        <f t="shared" si="2690"/>
        <v>0.48392780304515204</v>
      </c>
      <c r="BM2277" s="48">
        <f t="shared" si="2675"/>
        <v>6.6528484569090551E-3</v>
      </c>
      <c r="BN2277" s="48">
        <f t="shared" si="2676"/>
        <v>9.0340831466167976E-5</v>
      </c>
      <c r="BO2277" s="48">
        <f t="shared" si="2677"/>
        <v>6.9727746491945013E-3</v>
      </c>
      <c r="BP2277" s="48">
        <f t="shared" si="2678"/>
        <v>1.8085530009413337E-2</v>
      </c>
      <c r="BQ2277" s="48">
        <f t="shared" si="2679"/>
        <v>1.3958951132092432</v>
      </c>
      <c r="BR2277" s="95">
        <f t="shared" si="2702"/>
        <v>0.2433952219887528</v>
      </c>
      <c r="BS2277" s="95">
        <f t="shared" si="2703"/>
        <v>16.056216306911942</v>
      </c>
      <c r="BT2277" s="89"/>
      <c r="BU2277" s="89"/>
      <c r="BV2277" s="41"/>
      <c r="BW2277" s="89"/>
      <c r="BX2277" s="42"/>
      <c r="BY2277" s="89"/>
      <c r="BZ2277" s="89"/>
      <c r="CA2277" s="41">
        <f t="shared" si="2691"/>
        <v>348.99620433121601</v>
      </c>
      <c r="CB2277" s="89" t="e">
        <f t="shared" si="2680"/>
        <v>#REF!</v>
      </c>
      <c r="CC2277" s="89" t="e">
        <f t="shared" si="2692"/>
        <v>#REF!</v>
      </c>
      <c r="CD2277" s="41" t="e">
        <f t="shared" si="2681"/>
        <v>#REF!</v>
      </c>
      <c r="CE2277" s="41" t="e">
        <f t="shared" si="2682"/>
        <v>#REF!</v>
      </c>
      <c r="CF2277" s="42" t="e">
        <f t="shared" si="2683"/>
        <v>#REF!</v>
      </c>
      <c r="CG2277" s="42" t="e">
        <f t="shared" si="2684"/>
        <v>#REF!</v>
      </c>
      <c r="CH2277" s="42" t="e">
        <f t="shared" si="2685"/>
        <v>#REF!</v>
      </c>
      <c r="CI2277" s="89">
        <f t="shared" si="2686"/>
        <v>9.0378259186191681</v>
      </c>
      <c r="CJ2277" s="89">
        <f t="shared" si="2687"/>
        <v>9.6381539729017778</v>
      </c>
      <c r="CK2277" s="42" t="e">
        <f t="shared" si="2688"/>
        <v>#REF!</v>
      </c>
      <c r="CM2277" s="89" t="e">
        <f t="shared" si="2636"/>
        <v>#REF!</v>
      </c>
      <c r="CN2277" s="89">
        <f t="shared" si="2637"/>
        <v>0.1975396641961398</v>
      </c>
    </row>
    <row r="2278" spans="1:92" ht="14.4" x14ac:dyDescent="0.3">
      <c r="A2278" s="19"/>
      <c r="B2278" s="19"/>
      <c r="C2278" s="19"/>
      <c r="E2278" s="32">
        <v>43136.580555555556</v>
      </c>
      <c r="F2278" s="21">
        <f>E2278-E$1752</f>
        <v>3237.9326388888876</v>
      </c>
      <c r="G2278" s="21">
        <f>E2278-E$1799</f>
        <v>1726.9326388888876</v>
      </c>
      <c r="H2278" s="21"/>
      <c r="I2278" s="21">
        <v>1042</v>
      </c>
      <c r="J2278" s="21">
        <v>13214.6</v>
      </c>
      <c r="K2278" s="21">
        <v>3534.31</v>
      </c>
      <c r="L2278" s="21">
        <v>364</v>
      </c>
      <c r="M2278" s="124">
        <v>6.42</v>
      </c>
      <c r="O2278" s="40"/>
      <c r="U2278" s="48">
        <f t="shared" si="2622"/>
        <v>1.2804604251824754E-2</v>
      </c>
      <c r="V2278" s="48">
        <f t="shared" si="2623"/>
        <v>1.7533802494671684</v>
      </c>
      <c r="W2278" s="48">
        <f t="shared" si="2624"/>
        <v>8.9504025666404946E-3</v>
      </c>
      <c r="X2278" s="239">
        <f>W2278+V2278+SUM($U$2274:U2278)</f>
        <v>1.7983913127894211</v>
      </c>
      <c r="Y2278" s="240">
        <f>W2278+V2278+SUM($U$2274:U2278)-$X$2274+$Y$2273</f>
        <v>16.690675046928366</v>
      </c>
      <c r="Z2278" s="42"/>
      <c r="AA2278" s="42"/>
      <c r="AB2278" s="41">
        <f t="shared" si="2625"/>
        <v>4.7875744727022648E-2</v>
      </c>
      <c r="AC2278" s="48">
        <f t="shared" si="2626"/>
        <v>6.5557969291343552</v>
      </c>
      <c r="AD2278" s="48">
        <f t="shared" si="2627"/>
        <v>0.99256993526254189</v>
      </c>
      <c r="AE2278" s="48">
        <f t="shared" si="2628"/>
        <v>1.7744126826528195</v>
      </c>
      <c r="AF2278" s="48">
        <f t="shared" si="2629"/>
        <v>0.99256993526254178</v>
      </c>
      <c r="AG2278" s="238">
        <f t="shared" si="2630"/>
        <v>0.78178730044529476</v>
      </c>
      <c r="AH2278" s="48">
        <f t="shared" si="2631"/>
        <v>5.5446944982944215E-5</v>
      </c>
      <c r="AI2278" s="48">
        <f>AE2278+AC2278+SUM($AB$2274:AB2278)</f>
        <v>8.5262150446868397</v>
      </c>
      <c r="AJ2278" s="48">
        <f>AE2278+AC2278+SUM($AB$2274:AB2278)-$AI$2274+$AJ$2273</f>
        <v>18.669159770486878</v>
      </c>
      <c r="AK2278" s="46"/>
      <c r="AL2278" s="86"/>
      <c r="AM2278">
        <v>303.72500000000002</v>
      </c>
      <c r="AN2278">
        <v>0.76084689655670035</v>
      </c>
      <c r="AO2278"/>
      <c r="AP2278"/>
      <c r="AQ2278"/>
      <c r="AR2278">
        <v>142.5745</v>
      </c>
      <c r="AS2278">
        <v>0.55225039610669779</v>
      </c>
      <c r="AV2278" s="48">
        <f t="shared" si="2695"/>
        <v>0</v>
      </c>
      <c r="AW2278" s="48">
        <f t="shared" si="2696"/>
        <v>2.5620192218438316E-2</v>
      </c>
      <c r="AX2278" s="48">
        <f t="shared" si="2697"/>
        <v>1.748792490434381</v>
      </c>
      <c r="AY2278" s="48">
        <f t="shared" si="2698"/>
        <v>0.1231073641865746</v>
      </c>
      <c r="AZ2278" s="48">
        <f t="shared" si="2699"/>
        <v>8.4031076805002645</v>
      </c>
      <c r="BA2278" s="48">
        <f t="shared" si="2700"/>
        <v>0.28239656036994987</v>
      </c>
      <c r="BB2278" s="48">
        <f t="shared" si="2701"/>
        <v>18.386763210116928</v>
      </c>
      <c r="BC2278" s="89"/>
      <c r="BD2278" s="89"/>
      <c r="BE2278" s="41"/>
      <c r="BF2278" s="89"/>
      <c r="BG2278" s="89"/>
      <c r="BH2278" s="89"/>
      <c r="BI2278" s="89"/>
      <c r="BJ2278" s="48">
        <f t="shared" si="2689"/>
        <v>366.77179802125812</v>
      </c>
      <c r="BK2278" s="48">
        <f t="shared" si="2674"/>
        <v>0.51868551958323117</v>
      </c>
      <c r="BL2278" s="48">
        <f t="shared" si="2690"/>
        <v>0.48131448041676883</v>
      </c>
      <c r="BM2278" s="48">
        <f t="shared" si="2675"/>
        <v>6.6528484569090551E-3</v>
      </c>
      <c r="BN2278" s="48">
        <f t="shared" si="2676"/>
        <v>1.1346048775192487E-4</v>
      </c>
      <c r="BO2278" s="48">
        <f t="shared" si="2677"/>
        <v>8.8369420788885697E-3</v>
      </c>
      <c r="BP2278" s="48">
        <f t="shared" si="2678"/>
        <v>2.2797450058662596E-2</v>
      </c>
      <c r="BQ2278" s="48">
        <f t="shared" si="2679"/>
        <v>1.7755938627307586</v>
      </c>
      <c r="BR2278" s="95">
        <f t="shared" si="2702"/>
        <v>0.24810714203800205</v>
      </c>
      <c r="BS2278" s="95">
        <f t="shared" si="2703"/>
        <v>16.435915056433455</v>
      </c>
      <c r="BT2278" s="89"/>
      <c r="BU2278" s="89"/>
      <c r="BV2278" s="41"/>
      <c r="BW2278" s="89"/>
      <c r="BX2278" s="42"/>
      <c r="BY2278" s="89"/>
      <c r="BZ2278" s="89"/>
      <c r="CA2278" s="41">
        <f t="shared" si="2691"/>
        <v>343.34408534484396</v>
      </c>
      <c r="CB2278" s="89" t="e">
        <f t="shared" si="2680"/>
        <v>#REF!</v>
      </c>
      <c r="CC2278" s="89" t="e">
        <f t="shared" si="2692"/>
        <v>#REF!</v>
      </c>
      <c r="CD2278" s="41" t="e">
        <f t="shared" si="2681"/>
        <v>#REF!</v>
      </c>
      <c r="CE2278" s="41" t="e">
        <f t="shared" si="2682"/>
        <v>#REF!</v>
      </c>
      <c r="CF2278" s="42" t="e">
        <f t="shared" si="2683"/>
        <v>#REF!</v>
      </c>
      <c r="CG2278" s="42" t="e">
        <f t="shared" si="2684"/>
        <v>#REF!</v>
      </c>
      <c r="CH2278" s="42" t="e">
        <f t="shared" si="2685"/>
        <v>#REF!</v>
      </c>
      <c r="CI2278" s="89">
        <f t="shared" si="2686"/>
        <v>8.9857369347495357</v>
      </c>
      <c r="CJ2278" s="89">
        <f t="shared" si="2687"/>
        <v>9.6834228357373426</v>
      </c>
      <c r="CK2278" s="42" t="e">
        <f t="shared" si="2688"/>
        <v>#REF!</v>
      </c>
      <c r="CM2278" s="89" t="e">
        <f t="shared" si="2636"/>
        <v>#REF!</v>
      </c>
      <c r="CN2278" s="89">
        <f t="shared" si="2637"/>
        <v>0.1964011558342198</v>
      </c>
    </row>
    <row r="2279" spans="1:92" ht="14.4" x14ac:dyDescent="0.3">
      <c r="A2279" s="19"/>
      <c r="B2279" s="19"/>
      <c r="C2279" s="19"/>
      <c r="E2279" s="32">
        <v>43426.590277777781</v>
      </c>
      <c r="F2279" s="21">
        <f>E2279-E$1752</f>
        <v>3527.9423611111124</v>
      </c>
      <c r="G2279" s="21">
        <f>E2279-E$1799</f>
        <v>2016.9423611111124</v>
      </c>
      <c r="H2279" s="21"/>
      <c r="I2279" s="21">
        <v>1054</v>
      </c>
      <c r="J2279" s="21">
        <v>15000</v>
      </c>
      <c r="K2279" s="21">
        <v>5875</v>
      </c>
      <c r="L2279" s="21">
        <v>39</v>
      </c>
      <c r="M2279" s="124">
        <v>6.42</v>
      </c>
      <c r="O2279" s="40"/>
      <c r="U2279" s="48">
        <f t="shared" si="2622"/>
        <v>2.152991343910125E-2</v>
      </c>
      <c r="V2279" s="48">
        <f t="shared" si="2623"/>
        <v>2.9481680381865925</v>
      </c>
      <c r="W2279" s="48">
        <f t="shared" si="2624"/>
        <v>1.5049382918446548E-2</v>
      </c>
      <c r="X2279" s="239">
        <f>W2279+V2279+SUM($U$2274:U2279)</f>
        <v>3.0208079952997524</v>
      </c>
      <c r="Y2279" s="240">
        <f>W2279+V2279+SUM($U$2274:U2279)-$X$2274+$Y$2273</f>
        <v>17.913091729438698</v>
      </c>
      <c r="Z2279" s="42"/>
      <c r="AA2279" s="42"/>
      <c r="AB2279" s="41">
        <f t="shared" si="2625"/>
        <v>5.4969991759407449E-2</v>
      </c>
      <c r="AC2279" s="48">
        <f t="shared" si="2626"/>
        <v>7.5272375443061934</v>
      </c>
      <c r="AD2279" s="48">
        <f t="shared" si="2627"/>
        <v>1.1396493458872747</v>
      </c>
      <c r="AE2279" s="48">
        <f t="shared" si="2628"/>
        <v>2.0373458647873326</v>
      </c>
      <c r="AF2279" s="48">
        <f t="shared" si="2629"/>
        <v>1.1396493458872747</v>
      </c>
      <c r="AG2279" s="238">
        <f t="shared" si="2630"/>
        <v>0.89763285580455587</v>
      </c>
      <c r="AH2279" s="48">
        <f t="shared" si="2631"/>
        <v>6.3663095502228633E-5</v>
      </c>
      <c r="AI2279" s="48">
        <f>AE2279+AC2279+SUM($AB$2274:AB2279)</f>
        <v>9.8155588337525987</v>
      </c>
      <c r="AJ2279" s="48">
        <f>AE2279+AC2279+SUM($AB$2274:AB2279)-$AI$2274+$AJ$2273</f>
        <v>19.958503559552639</v>
      </c>
      <c r="AK2279" s="46"/>
      <c r="AL2279" s="86"/>
      <c r="AM2279">
        <v>276.375</v>
      </c>
      <c r="AN2279"/>
      <c r="AO2279"/>
      <c r="AP2279"/>
      <c r="AQ2279"/>
      <c r="AR2279" s="146">
        <v>124.194</v>
      </c>
      <c r="AV2279" s="48">
        <f t="shared" si="2695"/>
        <v>0</v>
      </c>
      <c r="AW2279" s="48">
        <f t="shared" si="2696"/>
        <v>2.8808216770801635E-2</v>
      </c>
      <c r="AX2279" s="48">
        <f t="shared" si="2697"/>
        <v>2.0085376480165311</v>
      </c>
      <c r="AY2279" s="48">
        <f t="shared" si="2698"/>
        <v>0.13879270647981926</v>
      </c>
      <c r="AZ2279" s="48">
        <f t="shared" si="2699"/>
        <v>9.6767661272727796</v>
      </c>
      <c r="BA2279" s="48">
        <f t="shared" si="2700"/>
        <v>0.29808190266319456</v>
      </c>
      <c r="BB2279" s="48">
        <f t="shared" si="2701"/>
        <v>19.660421656889444</v>
      </c>
      <c r="BC2279" s="89"/>
      <c r="BD2279" s="89"/>
      <c r="BE2279" s="41"/>
      <c r="BF2279" s="89"/>
      <c r="BG2279" s="89"/>
      <c r="BH2279" s="89"/>
      <c r="BI2279" s="89"/>
      <c r="BJ2279" s="48">
        <f t="shared" si="2689"/>
        <v>349.22590574881252</v>
      </c>
      <c r="BK2279" s="48">
        <f t="shared" si="2674"/>
        <v>0.54104683438575285</v>
      </c>
      <c r="BL2279" s="48">
        <f t="shared" si="2690"/>
        <v>0.45895316561424715</v>
      </c>
      <c r="BM2279" s="48">
        <f t="shared" si="2675"/>
        <v>6.6528484569090551E-3</v>
      </c>
      <c r="BN2279" s="48">
        <f t="shared" si="2676"/>
        <v>1.8774400530777481E-4</v>
      </c>
      <c r="BO2279" s="48">
        <f t="shared" si="2677"/>
        <v>1.4861638913138773E-2</v>
      </c>
      <c r="BP2279" s="48">
        <f t="shared" si="2678"/>
        <v>3.7685172566654809E-2</v>
      </c>
      <c r="BQ2279" s="48">
        <f t="shared" si="2679"/>
        <v>2.9831228227330975</v>
      </c>
      <c r="BR2279" s="95">
        <f t="shared" si="2702"/>
        <v>0.2629948645459943</v>
      </c>
      <c r="BS2279" s="95">
        <f t="shared" si="2703"/>
        <v>17.643444016435794</v>
      </c>
      <c r="BT2279" s="89"/>
      <c r="BU2279" s="89"/>
      <c r="BV2279" s="41"/>
      <c r="BW2279" s="89"/>
      <c r="BX2279" s="42"/>
      <c r="BY2279" s="89"/>
      <c r="BZ2279" s="89"/>
      <c r="CA2279" s="41">
        <f t="shared" si="2691"/>
        <v>326.49553937174016</v>
      </c>
      <c r="CB2279" s="89" t="e">
        <f t="shared" si="2680"/>
        <v>#REF!</v>
      </c>
      <c r="CC2279" s="89" t="e">
        <f t="shared" si="2692"/>
        <v>#REF!</v>
      </c>
      <c r="CD2279" s="41" t="e">
        <f t="shared" si="2681"/>
        <v>#REF!</v>
      </c>
      <c r="CE2279" s="41" t="e">
        <f t="shared" si="2682"/>
        <v>#REF!</v>
      </c>
      <c r="CF2279" s="42" t="e">
        <f t="shared" si="2683"/>
        <v>#REF!</v>
      </c>
      <c r="CG2279" s="42" t="e">
        <f t="shared" si="2684"/>
        <v>#REF!</v>
      </c>
      <c r="CH2279" s="42" t="e">
        <f t="shared" si="2685"/>
        <v>#REF!</v>
      </c>
      <c r="CI2279" s="89">
        <f t="shared" si="2686"/>
        <v>9.1600183895799034</v>
      </c>
      <c r="CJ2279" s="89">
        <f t="shared" si="2687"/>
        <v>10.798485169972736</v>
      </c>
      <c r="CK2279" s="42" t="e">
        <f t="shared" si="2688"/>
        <v>#REF!</v>
      </c>
      <c r="CM2279" s="89" t="e">
        <f t="shared" si="2636"/>
        <v>#REF!</v>
      </c>
      <c r="CN2279" s="89">
        <f t="shared" si="2637"/>
        <v>0.20021042372373293</v>
      </c>
    </row>
    <row r="2280" spans="1:92" ht="14.4" thickBot="1" x14ac:dyDescent="0.3">
      <c r="E2280" s="32"/>
      <c r="F2280" s="21"/>
      <c r="G2280" s="21"/>
      <c r="H2280" s="21"/>
      <c r="I2280" s="21"/>
      <c r="L2280" s="21"/>
      <c r="M2280" s="21"/>
      <c r="O2280" s="40"/>
      <c r="U2280" s="21"/>
      <c r="V2280" s="21"/>
      <c r="W2280" s="21"/>
      <c r="X2280" s="246"/>
      <c r="Y2280" s="255"/>
      <c r="Z2280" s="47"/>
      <c r="AA2280" s="47"/>
      <c r="AB2280" s="46"/>
      <c r="AC2280" s="46"/>
      <c r="AD2280" s="46"/>
      <c r="AE2280" s="46"/>
      <c r="AF2280" s="46"/>
      <c r="AG2280" s="85"/>
      <c r="AH2280" s="46"/>
      <c r="AI2280" s="46"/>
      <c r="AJ2280" s="46"/>
      <c r="AK2280" s="46"/>
      <c r="AL2280" s="86"/>
    </row>
    <row r="2281" spans="1:92" ht="15" thickBot="1" x14ac:dyDescent="0.35">
      <c r="D2281" s="22" t="s">
        <v>233</v>
      </c>
      <c r="E2281" s="32">
        <f>E2282-1</f>
        <v>39897.724305555559</v>
      </c>
      <c r="F2281" s="21"/>
      <c r="G2281" s="21"/>
      <c r="H2281" s="21"/>
      <c r="I2281" s="50">
        <v>1037</v>
      </c>
      <c r="L2281" s="21"/>
      <c r="M2281" s="124">
        <v>6.42</v>
      </c>
      <c r="N2281" s="43">
        <v>88.22</v>
      </c>
      <c r="O2281" s="44">
        <v>20.83</v>
      </c>
      <c r="P2281" s="123">
        <f>O2281-(O2281/100*Q2281)</f>
        <v>9.867170999999999</v>
      </c>
      <c r="Q2281" s="46">
        <v>52.63</v>
      </c>
      <c r="R2281" s="47">
        <f>Q2281*O2281/100</f>
        <v>10.962828999999999</v>
      </c>
      <c r="S2281" s="47">
        <f>P2281/$A$8+R2281</f>
        <v>15.074150249999999</v>
      </c>
      <c r="T2281" s="47">
        <f>$A$6-S2281</f>
        <v>101.92584975</v>
      </c>
      <c r="U2281" s="52"/>
      <c r="V2281" s="52"/>
      <c r="W2281" s="52"/>
      <c r="X2281" s="247"/>
      <c r="Y2281" s="104"/>
      <c r="Z2281" s="42"/>
      <c r="AA2281" s="42"/>
      <c r="AB2281" s="41"/>
      <c r="AC2281" s="48"/>
      <c r="AD2281" s="48"/>
      <c r="AE2281" s="48"/>
      <c r="AF2281" s="48"/>
      <c r="AG2281" s="238"/>
      <c r="AH2281" s="48"/>
      <c r="AI2281" s="48"/>
      <c r="AJ2281" s="48"/>
      <c r="AK2281" s="46"/>
      <c r="AL2281" s="86"/>
      <c r="AT2281" s="41"/>
      <c r="AU2281" s="41"/>
      <c r="AW2281" s="22"/>
      <c r="AX2281" s="22"/>
      <c r="AY2281" s="22"/>
      <c r="AZ2281" s="22"/>
      <c r="BA2281" s="22"/>
      <c r="BB2281" s="22"/>
      <c r="CF2281" s="141"/>
      <c r="CG2281" s="141"/>
    </row>
    <row r="2282" spans="1:92" ht="14.4" x14ac:dyDescent="0.3">
      <c r="D2282" s="22"/>
      <c r="E2282" s="32">
        <v>39898.724305555559</v>
      </c>
      <c r="F2282" s="21">
        <f t="shared" ref="F2282:F2326" si="2704">E2282-E$2282</f>
        <v>0</v>
      </c>
      <c r="G2282" s="21">
        <f>E2282-E$2282</f>
        <v>0</v>
      </c>
      <c r="H2282" s="21"/>
      <c r="I2282" s="50">
        <v>1037</v>
      </c>
      <c r="J2282" s="21">
        <v>4985</v>
      </c>
      <c r="K2282" s="21">
        <v>8.64</v>
      </c>
      <c r="L2282" s="21">
        <v>1362</v>
      </c>
      <c r="M2282" s="124">
        <v>6.42</v>
      </c>
      <c r="S2282" s="85">
        <f>$A$36*R2281*$A$3/($A$36*R2281*$A$3+T2281*1000)</f>
        <v>5.3927128776969403E-3</v>
      </c>
      <c r="U2282" s="52">
        <f t="shared" ref="U2282:U2325" si="2705">($A$5*I2282/1000/$A$3*K2282)/$P$2281</f>
        <v>2.9551802191210542E-5</v>
      </c>
      <c r="V2282" s="52">
        <f t="shared" ref="V2282:V2325" si="2706">($T$2281*I2282/1000/$A$3*K2282)/$P$2281</f>
        <v>4.0161233999773949E-3</v>
      </c>
      <c r="W2282" s="52">
        <f t="shared" ref="W2282:W2325" si="2707">($A$36*$R$2281*K2282*I2282/1000000)/$P$2281</f>
        <v>2.1775227929548578E-5</v>
      </c>
      <c r="X2282" s="247">
        <f>W2282+V2282+SUM($U$2282:U2282)</f>
        <v>4.0674504300981535E-3</v>
      </c>
      <c r="Y2282" s="104">
        <v>0</v>
      </c>
      <c r="Z2282" s="42"/>
      <c r="AA2282" s="42"/>
      <c r="AB2282" s="41">
        <f t="shared" ref="AB2282:AB2325" si="2708">($A$5*I2282/1000/$A$3*J2282)/$P$2281</f>
        <v>1.7050432167035248E-2</v>
      </c>
      <c r="AC2282" s="48">
        <f t="shared" ref="AC2282:AC2325" si="2709">($T$2281*I2282/1000/$A$3*J2282)/$P$2281</f>
        <v>2.3171730496397349</v>
      </c>
      <c r="AD2282" s="48">
        <f t="shared" ref="AD2282:AD2325" si="2710">($A$4*$R$2281/1000*J2282/1000000*I2282/1000*1000000)/$P$2281</f>
        <v>0.37263470037003438</v>
      </c>
      <c r="AE2282" s="48">
        <f t="shared" ref="AE2282:AE2325" si="2711">($A$4*((I2282/1000)*J2282/10^6)*(1+($A$18/(10^-M2282))+(($A$18*$A$19)/(10^-M2282)^2))*1000000)*$R$2281/1000/$P$2281</f>
        <v>0.666157330423501</v>
      </c>
      <c r="AF2282" s="48">
        <f t="shared" ref="AF2282:AF2325" si="2712">AE2282/(1+($A$18/(10^-M2282))+(($A$18*$A$19)/(10^-M2282)^2))*1</f>
        <v>0.37263470037003427</v>
      </c>
      <c r="AG2282" s="238">
        <f t="shared" ref="AG2282:AG2325" si="2713">AE2282/(1+($A$18/(10^-M2282))+(($A$18*$A$19)/(10^-M2282)^2))*($A$18/(10^-M2282))</f>
        <v>0.2935018139326111</v>
      </c>
      <c r="AH2282" s="48">
        <f t="shared" ref="AH2282:AH2325" si="2714">AE2282/(1+($A$18/(10^-M2282))+(($A$18*$A$19)/(10^-M2282)^2))*(($A$18*$A$19)/(10^-M2282)^2)</f>
        <v>2.0816120855693751E-5</v>
      </c>
      <c r="AI2282" s="48">
        <f>AE2282+AC2282+SUM($AB$2282:AB2282)</f>
        <v>3.0003808122302713</v>
      </c>
      <c r="AJ2282" s="48">
        <v>0</v>
      </c>
      <c r="AK2282" s="46"/>
      <c r="AL2282" s="86"/>
      <c r="AM2282" s="41"/>
      <c r="AN2282" s="41"/>
      <c r="AO2282" s="41"/>
      <c r="AP2282" s="41"/>
      <c r="AQ2282"/>
      <c r="AR2282" s="41"/>
      <c r="AT2282" s="41"/>
      <c r="AU2282" s="41"/>
      <c r="AW2282" s="47"/>
      <c r="AX2282" s="47"/>
      <c r="AY2282" s="47"/>
      <c r="AZ2282" s="47"/>
      <c r="BA2282" s="47"/>
      <c r="BB2282" s="47"/>
      <c r="BC2282" s="42"/>
      <c r="CF2282" s="141"/>
      <c r="CG2282" s="142"/>
    </row>
    <row r="2283" spans="1:92" ht="14.4" x14ac:dyDescent="0.3">
      <c r="D2283" s="22"/>
      <c r="E2283" s="32">
        <v>39904.69027777778</v>
      </c>
      <c r="F2283" s="21">
        <f t="shared" si="2704"/>
        <v>5.9659722222204437</v>
      </c>
      <c r="G2283" s="21">
        <f t="shared" ref="G2283:G2326" si="2715">E2283-E$2282</f>
        <v>5.9659722222204437</v>
      </c>
      <c r="H2283" s="21"/>
      <c r="I2283" s="50">
        <v>1037</v>
      </c>
      <c r="J2283" s="21">
        <v>10497</v>
      </c>
      <c r="K2283" s="21">
        <v>0</v>
      </c>
      <c r="L2283" s="21">
        <v>1432</v>
      </c>
      <c r="M2283" s="124">
        <v>6.42</v>
      </c>
      <c r="N2283" s="40"/>
      <c r="O2283" s="40"/>
      <c r="P2283" s="40"/>
      <c r="Q2283" s="46"/>
      <c r="R2283" s="22"/>
      <c r="S2283" s="85">
        <f>S2282*100</f>
        <v>0.53927128776969402</v>
      </c>
      <c r="T2283" s="22"/>
      <c r="U2283" s="52">
        <f t="shared" si="2705"/>
        <v>0</v>
      </c>
      <c r="V2283" s="52">
        <f t="shared" si="2706"/>
        <v>0</v>
      </c>
      <c r="W2283" s="52">
        <f t="shared" si="2707"/>
        <v>0</v>
      </c>
      <c r="X2283" s="247">
        <f>W2283+V2283+SUM($U$2282:U2283)</f>
        <v>2.9551802191210542E-5</v>
      </c>
      <c r="Y2283" s="104">
        <f>W2283+V2283+SUM($U$2282:U2283)-$X$2282</f>
        <v>-4.0378986279069433E-3</v>
      </c>
      <c r="Z2283" s="42"/>
      <c r="AA2283" s="42"/>
      <c r="AB2283" s="41">
        <f t="shared" si="2708"/>
        <v>3.5903387453835305E-2</v>
      </c>
      <c r="AC2283" s="48">
        <f t="shared" si="2709"/>
        <v>4.8793110335142025</v>
      </c>
      <c r="AD2283" s="48">
        <f t="shared" si="2710"/>
        <v>0.78466327979623873</v>
      </c>
      <c r="AE2283" s="48">
        <f t="shared" si="2711"/>
        <v>1.4027389162398176</v>
      </c>
      <c r="AF2283" s="48">
        <f t="shared" si="2712"/>
        <v>0.78466327979623873</v>
      </c>
      <c r="AG2283" s="238">
        <f t="shared" si="2713"/>
        <v>0.6180318035808664</v>
      </c>
      <c r="AH2283" s="48">
        <f t="shared" si="2714"/>
        <v>4.3832862712581206E-5</v>
      </c>
      <c r="AI2283" s="48">
        <f>AE2283+AC2283+SUM($AB$2282:AB2283)</f>
        <v>6.3350037693748904</v>
      </c>
      <c r="AJ2283" s="48">
        <f>AE2283+AC2283+SUM($AB$2281:AB2283)-$AI$2282</f>
        <v>3.3346229571446191</v>
      </c>
      <c r="AK2283" s="46"/>
      <c r="AL2283" s="86"/>
      <c r="AM2283" s="41"/>
      <c r="AN2283" s="41"/>
      <c r="AO2283" s="41"/>
      <c r="AP2283" s="41"/>
      <c r="AQ2283"/>
      <c r="AR2283" s="41"/>
      <c r="AT2283" s="41"/>
      <c r="AU2283" s="41"/>
      <c r="AW2283" s="22"/>
      <c r="AX2283" s="22"/>
      <c r="AY2283" s="22"/>
      <c r="AZ2283" s="22"/>
      <c r="BA2283" s="22"/>
      <c r="BB2283" s="22"/>
      <c r="CF2283" s="141"/>
      <c r="CG2283" s="142"/>
    </row>
    <row r="2284" spans="1:92" ht="14.4" x14ac:dyDescent="0.3">
      <c r="D2284" s="22"/>
      <c r="E2284" s="32">
        <v>39910.670138888891</v>
      </c>
      <c r="F2284" s="21">
        <f t="shared" si="2704"/>
        <v>11.945833333331393</v>
      </c>
      <c r="G2284" s="21">
        <f t="shared" si="2715"/>
        <v>11.945833333331393</v>
      </c>
      <c r="H2284" s="21"/>
      <c r="I2284" s="50">
        <v>1037</v>
      </c>
      <c r="J2284" s="21">
        <v>13237</v>
      </c>
      <c r="K2284" s="21">
        <v>17.440000000000001</v>
      </c>
      <c r="L2284" s="21">
        <v>1494</v>
      </c>
      <c r="M2284" s="124">
        <v>6.42</v>
      </c>
      <c r="N2284" s="40"/>
      <c r="O2284" s="40"/>
      <c r="P2284" s="40"/>
      <c r="R2284" s="22"/>
      <c r="S2284" s="22"/>
      <c r="T2284" s="22"/>
      <c r="U2284" s="52">
        <f t="shared" si="2705"/>
        <v>5.9650859978554609E-5</v>
      </c>
      <c r="V2284" s="52">
        <f t="shared" si="2706"/>
        <v>8.1066194555099256E-3</v>
      </c>
      <c r="W2284" s="52">
        <f t="shared" si="2707"/>
        <v>4.3953700820755457E-5</v>
      </c>
      <c r="X2284" s="247">
        <f>W2284+V2284+SUM($U$2282:U2284)</f>
        <v>8.2397758185004458E-3</v>
      </c>
      <c r="Y2284" s="104">
        <f>W2284+V2284+SUM($U$2282:U2284)-$X$2282</f>
        <v>4.1723253884022923E-3</v>
      </c>
      <c r="Z2284" s="42"/>
      <c r="AA2284" s="42"/>
      <c r="AB2284" s="41">
        <f t="shared" si="2708"/>
        <v>4.5275139537621974E-2</v>
      </c>
      <c r="AC2284" s="48">
        <f t="shared" si="2709"/>
        <v>6.1529427598959225</v>
      </c>
      <c r="AD2284" s="48">
        <f t="shared" si="2710"/>
        <v>0.98948155041086139</v>
      </c>
      <c r="AE2284" s="48">
        <f t="shared" si="2711"/>
        <v>1.7688915913371881</v>
      </c>
      <c r="AF2284" s="48">
        <f t="shared" si="2712"/>
        <v>0.98948155041086128</v>
      </c>
      <c r="AG2284" s="238">
        <f t="shared" si="2713"/>
        <v>0.7793547665047087</v>
      </c>
      <c r="AH2284" s="48">
        <f t="shared" si="2714"/>
        <v>5.5274421618218291E-5</v>
      </c>
      <c r="AI2284" s="48">
        <f>AE2284+AC2284+SUM($AB$2282:AB2284)</f>
        <v>8.0200633103916026</v>
      </c>
      <c r="AJ2284" s="48">
        <f>AE2284+AC2284+SUM($AB$2281:AB2284)-$AI$2282</f>
        <v>5.0196824981613313</v>
      </c>
      <c r="AK2284" s="46"/>
      <c r="AL2284" s="86"/>
      <c r="AM2284" s="41"/>
      <c r="AN2284" s="41"/>
      <c r="AO2284" s="41"/>
      <c r="AP2284" s="41"/>
      <c r="AQ2284"/>
      <c r="AR2284" s="41"/>
      <c r="AT2284" s="41"/>
      <c r="AU2284" s="41"/>
      <c r="AW2284" s="22"/>
      <c r="AX2284" s="22"/>
      <c r="AY2284" s="22"/>
      <c r="AZ2284" s="22"/>
      <c r="BA2284" s="22"/>
      <c r="BB2284" s="22"/>
      <c r="CF2284" s="141"/>
      <c r="CG2284" s="142"/>
    </row>
    <row r="2285" spans="1:92" ht="14.4" x14ac:dyDescent="0.3">
      <c r="D2285" s="22"/>
      <c r="E2285" s="32">
        <v>39914.793749999997</v>
      </c>
      <c r="F2285" s="21">
        <f t="shared" si="2704"/>
        <v>16.069444444437977</v>
      </c>
      <c r="G2285" s="21">
        <f t="shared" si="2715"/>
        <v>16.069444444437977</v>
      </c>
      <c r="H2285" s="21"/>
      <c r="I2285" s="50">
        <v>1037</v>
      </c>
      <c r="J2285" s="21">
        <v>13743</v>
      </c>
      <c r="K2285" s="21">
        <v>18.079999999999998</v>
      </c>
      <c r="L2285" s="21">
        <v>1715</v>
      </c>
      <c r="M2285" s="124">
        <v>6.42</v>
      </c>
      <c r="N2285" s="40"/>
      <c r="O2285" s="40"/>
      <c r="P2285" s="40"/>
      <c r="R2285" s="22"/>
      <c r="S2285" s="22"/>
      <c r="T2285" s="22"/>
      <c r="U2285" s="52">
        <f t="shared" si="2705"/>
        <v>6.1839882363088711E-5</v>
      </c>
      <c r="V2285" s="52">
        <f t="shared" si="2706"/>
        <v>8.4041100777304725E-3</v>
      </c>
      <c r="W2285" s="52">
        <f t="shared" si="2707"/>
        <v>4.5566680667388681E-5</v>
      </c>
      <c r="X2285" s="247">
        <f>W2285+V2285+SUM($U$2282:U2285)</f>
        <v>8.600719302930715E-3</v>
      </c>
      <c r="Y2285" s="104">
        <f>W2285+V2285+SUM($U$2282:U2285)-$X$2282</f>
        <v>4.5332688728325615E-3</v>
      </c>
      <c r="Z2285" s="42"/>
      <c r="AA2285" s="1">
        <f>LINEST(Y2282:Y2285,F2282:F2285,TRUE,TRUE)</f>
        <v>3.9870743784719843E-4</v>
      </c>
      <c r="AB2285" s="41">
        <f t="shared" si="2708"/>
        <v>4.7005835360394266E-2</v>
      </c>
      <c r="AC2285" s="48">
        <f t="shared" si="2709"/>
        <v>6.3881462830890436</v>
      </c>
      <c r="AD2285" s="48">
        <f t="shared" si="2710"/>
        <v>1.0273056544002772</v>
      </c>
      <c r="AE2285" s="48">
        <f t="shared" si="2711"/>
        <v>1.8365095671033449</v>
      </c>
      <c r="AF2285" s="48">
        <f t="shared" si="2712"/>
        <v>1.027305654400277</v>
      </c>
      <c r="AG2285" s="238">
        <f t="shared" si="2713"/>
        <v>0.80914652535122855</v>
      </c>
      <c r="AH2285" s="48">
        <f t="shared" si="2714"/>
        <v>5.7387351839478279E-5</v>
      </c>
      <c r="AI2285" s="48">
        <f>AE2285+AC2285+SUM($AB$2282:AB2285)</f>
        <v>8.3698906447112744</v>
      </c>
      <c r="AJ2285" s="48">
        <f>AE2285+AC2285+SUM($AB$2281:AB2285)-$AI$2282</f>
        <v>5.3695098324810031</v>
      </c>
      <c r="AK2285" s="46"/>
      <c r="AL2285" s="86"/>
      <c r="AM2285" s="41"/>
      <c r="AN2285" s="41"/>
      <c r="AO2285" s="41"/>
      <c r="AP2285" s="41"/>
      <c r="AQ2285"/>
      <c r="AR2285" s="41"/>
      <c r="AT2285" s="41"/>
      <c r="AU2285" s="41"/>
      <c r="AW2285" s="22"/>
      <c r="AX2285" s="22"/>
      <c r="AY2285" s="22"/>
      <c r="AZ2285" s="22"/>
      <c r="BA2285" s="22"/>
      <c r="BB2285" s="22"/>
      <c r="CF2285" s="141"/>
      <c r="CG2285" s="142"/>
    </row>
    <row r="2286" spans="1:92" ht="14.4" x14ac:dyDescent="0.3">
      <c r="D2286" s="33"/>
      <c r="E2286" s="32">
        <v>39921.836111111108</v>
      </c>
      <c r="F2286" s="21">
        <f t="shared" si="2704"/>
        <v>23.111805555548926</v>
      </c>
      <c r="G2286" s="21">
        <f t="shared" si="2715"/>
        <v>23.111805555548926</v>
      </c>
      <c r="H2286" s="21"/>
      <c r="I2286" s="50">
        <v>1037</v>
      </c>
      <c r="J2286" s="21">
        <v>16025</v>
      </c>
      <c r="K2286" s="21">
        <v>20.03</v>
      </c>
      <c r="L2286" s="21">
        <v>1914</v>
      </c>
      <c r="M2286" s="124">
        <v>6.42</v>
      </c>
      <c r="N2286" s="40"/>
      <c r="O2286" s="40"/>
      <c r="P2286" s="40"/>
      <c r="R2286" s="22"/>
      <c r="S2286" s="22"/>
      <c r="T2286" s="22"/>
      <c r="U2286" s="52">
        <f t="shared" si="2705"/>
        <v>6.8509559940966102E-5</v>
      </c>
      <c r="V2286" s="52">
        <f t="shared" si="2706"/>
        <v>9.3105268173087046E-3</v>
      </c>
      <c r="W2286" s="52">
        <f t="shared" si="2707"/>
        <v>5.0481228637599305E-5</v>
      </c>
      <c r="X2286" s="247">
        <f>W2286+V2286+SUM($U$2282:U2286)</f>
        <v>9.5805601504201244E-3</v>
      </c>
      <c r="Y2286" s="104">
        <f>W2286+V2286+SUM($U$2282:U2286)-$X$2282</f>
        <v>5.5131097203219709E-3</v>
      </c>
      <c r="Z2286" s="42"/>
      <c r="AA2286" s="1">
        <f t="shared" ref="AA2286:AA2326" si="2716">LINEST(Y2283:Y2286,F2283:F2286,TRUE,TRUE)</f>
        <v>5.1808110332737659E-4</v>
      </c>
      <c r="AB2286" s="41">
        <f t="shared" si="2708"/>
        <v>5.4811068300248712E-2</v>
      </c>
      <c r="AC2286" s="48">
        <f t="shared" si="2709"/>
        <v>7.4488862829441835</v>
      </c>
      <c r="AD2286" s="48">
        <f t="shared" si="2710"/>
        <v>1.1978878783209228</v>
      </c>
      <c r="AE2286" s="48">
        <f t="shared" si="2711"/>
        <v>2.141458619866921</v>
      </c>
      <c r="AF2286" s="48">
        <f t="shared" si="2712"/>
        <v>1.1978878783209224</v>
      </c>
      <c r="AG2286" s="238">
        <f t="shared" si="2713"/>
        <v>0.94350382512940656</v>
      </c>
      <c r="AH2286" s="48">
        <f t="shared" si="2714"/>
        <v>6.6916416592275278E-5</v>
      </c>
      <c r="AI2286" s="48">
        <f>AE2286+AC2286+SUM($AB$2282:AB2286)</f>
        <v>9.7903907656302387</v>
      </c>
      <c r="AJ2286" s="48">
        <f>AE2286+AC2286+SUM($AB$2281:AB2286)-$AI$2282</f>
        <v>6.7900099533999674</v>
      </c>
      <c r="AK2286" s="46"/>
      <c r="AL2286" s="86"/>
      <c r="AM2286" s="41"/>
      <c r="AN2286" s="41"/>
      <c r="AO2286" s="41"/>
      <c r="AP2286" s="41"/>
      <c r="AQ2286"/>
      <c r="AR2286" s="41"/>
      <c r="AT2286" s="41"/>
      <c r="AU2286" s="41"/>
      <c r="AW2286" s="22"/>
      <c r="AX2286" s="22"/>
      <c r="AY2286" s="22"/>
      <c r="AZ2286" s="22"/>
      <c r="BA2286" s="22"/>
      <c r="BB2286" s="22"/>
      <c r="CF2286" s="141"/>
      <c r="CG2286" s="142"/>
    </row>
    <row r="2287" spans="1:92" ht="14.4" x14ac:dyDescent="0.3">
      <c r="E2287" s="32">
        <v>39945.4375</v>
      </c>
      <c r="F2287" s="21">
        <f t="shared" si="2704"/>
        <v>46.713194444440887</v>
      </c>
      <c r="G2287" s="21">
        <f t="shared" si="2715"/>
        <v>46.713194444440887</v>
      </c>
      <c r="H2287" s="21"/>
      <c r="I2287" s="50">
        <v>1037</v>
      </c>
      <c r="J2287" s="21">
        <v>19491</v>
      </c>
      <c r="K2287" s="21">
        <v>30.61</v>
      </c>
      <c r="L2287" s="21">
        <v>356</v>
      </c>
      <c r="M2287" s="124">
        <v>6.42</v>
      </c>
      <c r="N2287" s="40"/>
      <c r="O2287" s="40"/>
      <c r="P2287" s="40"/>
      <c r="R2287" s="22"/>
      <c r="S2287" s="22"/>
      <c r="T2287" s="22"/>
      <c r="U2287" s="52">
        <f t="shared" si="2705"/>
        <v>1.0469683623529568E-4</v>
      </c>
      <c r="V2287" s="52">
        <f t="shared" si="2706"/>
        <v>1.4228418665892134E-2</v>
      </c>
      <c r="W2287" s="52">
        <f t="shared" si="2707"/>
        <v>7.7145801727254837E-5</v>
      </c>
      <c r="X2287" s="247">
        <f>W2287+V2287+SUM($U$2282:U2287)</f>
        <v>1.4629813408328505E-2</v>
      </c>
      <c r="Y2287" s="104">
        <f>W2287+V2287+SUM($U$2282:U2287)-$X$2282</f>
        <v>1.0562362978230351E-2</v>
      </c>
      <c r="Z2287" s="42"/>
      <c r="AA2287" s="1">
        <f t="shared" si="2716"/>
        <v>1.8971920606732396E-4</v>
      </c>
      <c r="AB2287" s="41">
        <f t="shared" si="2708"/>
        <v>6.6665992651491271E-2</v>
      </c>
      <c r="AC2287" s="48">
        <f t="shared" si="2709"/>
        <v>9.0599839339073363</v>
      </c>
      <c r="AD2287" s="48">
        <f t="shared" si="2710"/>
        <v>1.4569755155290549</v>
      </c>
      <c r="AE2287" s="48">
        <f t="shared" si="2711"/>
        <v>2.6046283906287777</v>
      </c>
      <c r="AF2287" s="48">
        <f t="shared" si="2712"/>
        <v>1.4569755155290545</v>
      </c>
      <c r="AG2287" s="238">
        <f t="shared" si="2713"/>
        <v>1.1475714855286905</v>
      </c>
      <c r="AH2287" s="48">
        <f t="shared" si="2714"/>
        <v>8.1389571032763653E-5</v>
      </c>
      <c r="AI2287" s="48">
        <f>AE2287+AC2287+SUM($AB$2282:AB2287)</f>
        <v>11.93132418000674</v>
      </c>
      <c r="AJ2287" s="48">
        <f>AE2287+AC2287+SUM($AB$2281:AB2287)-$AI$2282</f>
        <v>8.930943367776468</v>
      </c>
      <c r="AK2287" s="46"/>
      <c r="AL2287" s="86"/>
      <c r="AM2287" s="41"/>
      <c r="AN2287" s="41"/>
      <c r="AO2287" s="41"/>
      <c r="AP2287" s="41"/>
      <c r="AQ2287"/>
      <c r="AR2287" s="41"/>
      <c r="AT2287" s="41"/>
      <c r="AU2287" s="41"/>
      <c r="AW2287" s="22"/>
      <c r="AX2287" s="22"/>
      <c r="AY2287" s="22"/>
      <c r="AZ2287" s="22"/>
      <c r="BA2287" s="22"/>
      <c r="BB2287" s="22"/>
      <c r="CF2287" s="141"/>
      <c r="CG2287" s="142"/>
    </row>
    <row r="2288" spans="1:92" ht="14.4" x14ac:dyDescent="0.3">
      <c r="E2288" s="32">
        <v>39960.547222222223</v>
      </c>
      <c r="F2288" s="21">
        <f t="shared" si="2704"/>
        <v>61.822916666664241</v>
      </c>
      <c r="G2288" s="21">
        <f t="shared" si="2715"/>
        <v>61.822916666664241</v>
      </c>
      <c r="H2288" s="21"/>
      <c r="I2288" s="50">
        <v>1037</v>
      </c>
      <c r="J2288" s="21">
        <v>20526.7</v>
      </c>
      <c r="K2288" s="21">
        <v>34.94</v>
      </c>
      <c r="L2288" s="21">
        <v>713</v>
      </c>
      <c r="M2288" s="124">
        <v>6.42</v>
      </c>
      <c r="N2288" s="40"/>
      <c r="O2288" s="40"/>
      <c r="P2288" s="40"/>
      <c r="R2288" s="22"/>
      <c r="S2288" s="22"/>
      <c r="T2288" s="22"/>
      <c r="U2288" s="52">
        <f t="shared" si="2705"/>
        <v>1.1950694080565927E-4</v>
      </c>
      <c r="V2288" s="52">
        <f t="shared" si="2706"/>
        <v>1.6241128656853027E-2</v>
      </c>
      <c r="W2288" s="52">
        <f t="shared" si="2707"/>
        <v>8.8058618502132759E-5</v>
      </c>
      <c r="X2288" s="247">
        <f>W2288+V2288+SUM($U$2282:U2288)</f>
        <v>1.6772943156869936E-2</v>
      </c>
      <c r="Y2288" s="104">
        <f>W2288+V2288+SUM($U$2282:U2288)-$X$2282</f>
        <v>1.2705492726771782E-2</v>
      </c>
      <c r="Z2288" s="42"/>
      <c r="AA2288" s="1">
        <f t="shared" si="2716"/>
        <v>1.8553081913899475E-4</v>
      </c>
      <c r="AB2288" s="41">
        <f t="shared" si="2708"/>
        <v>7.0208446532213128E-2</v>
      </c>
      <c r="AC2288" s="48">
        <f t="shared" si="2709"/>
        <v>9.5414074298976832</v>
      </c>
      <c r="AD2288" s="48">
        <f t="shared" si="2710"/>
        <v>1.5343953267975092</v>
      </c>
      <c r="AE2288" s="48">
        <f t="shared" si="2711"/>
        <v>2.7430314291683211</v>
      </c>
      <c r="AF2288" s="48">
        <f t="shared" si="2712"/>
        <v>1.5343953267975092</v>
      </c>
      <c r="AG2288" s="238">
        <f t="shared" si="2713"/>
        <v>1.2085503879740278</v>
      </c>
      <c r="AH2288" s="48">
        <f t="shared" si="2714"/>
        <v>8.5714396784065998E-5</v>
      </c>
      <c r="AI2288" s="48">
        <f>AE2288+AC2288+SUM($AB$2282:AB2288)</f>
        <v>12.621359161068844</v>
      </c>
      <c r="AJ2288" s="48">
        <f>AE2288+AC2288+SUM($AB$2281:AB2288)-$AI$2282</f>
        <v>9.6209783488385732</v>
      </c>
      <c r="AK2288" s="46"/>
      <c r="AL2288" s="86"/>
      <c r="AM2288" s="41"/>
      <c r="AN2288" s="41"/>
      <c r="AO2288" s="41"/>
      <c r="AP2288" s="41"/>
      <c r="AQ2288"/>
      <c r="AR2288" s="41"/>
      <c r="AT2288" s="41"/>
      <c r="AU2288" s="41"/>
      <c r="AW2288" s="22"/>
      <c r="AX2288" s="22"/>
      <c r="AY2288" s="22"/>
      <c r="AZ2288" s="22"/>
      <c r="BA2288" s="22"/>
      <c r="BB2288" s="22"/>
      <c r="CF2288" s="141"/>
      <c r="CG2288" s="142"/>
    </row>
    <row r="2289" spans="1:213" ht="14.4" x14ac:dyDescent="0.3">
      <c r="E2289" s="32">
        <v>39974.635416666664</v>
      </c>
      <c r="F2289" s="21">
        <f t="shared" si="2704"/>
        <v>75.911111111105129</v>
      </c>
      <c r="G2289" s="21">
        <f t="shared" si="2715"/>
        <v>75.911111111105129</v>
      </c>
      <c r="H2289" s="21"/>
      <c r="I2289" s="50">
        <v>1037</v>
      </c>
      <c r="J2289" s="21">
        <v>20543.400000000001</v>
      </c>
      <c r="K2289" s="21">
        <v>35.909999999999997</v>
      </c>
      <c r="L2289" s="21">
        <v>920</v>
      </c>
      <c r="M2289" s="124">
        <v>6.42</v>
      </c>
      <c r="N2289" s="40"/>
      <c r="O2289" s="40"/>
      <c r="P2289" s="40"/>
      <c r="R2289" s="22"/>
      <c r="S2289" s="22"/>
      <c r="T2289" s="22"/>
      <c r="U2289" s="52">
        <f t="shared" si="2705"/>
        <v>1.2282467785721879E-4</v>
      </c>
      <c r="V2289" s="52">
        <f t="shared" si="2706"/>
        <v>1.6692012881156047E-2</v>
      </c>
      <c r="W2289" s="52">
        <f t="shared" si="2707"/>
        <v>9.0503291082186265E-5</v>
      </c>
      <c r="X2289" s="247">
        <f>W2289+V2289+SUM($U$2282:U2289)</f>
        <v>1.7349096731610225E-2</v>
      </c>
      <c r="Y2289" s="104">
        <f>W2289+V2289+SUM($U$2282:U2289)-$X$2282</f>
        <v>1.3281646301512072E-2</v>
      </c>
      <c r="Z2289" s="42"/>
      <c r="AA2289" s="1">
        <f t="shared" si="2716"/>
        <v>1.5151374018555419E-4</v>
      </c>
      <c r="AB2289" s="41">
        <f t="shared" si="2708"/>
        <v>7.0265566335059551E-2</v>
      </c>
      <c r="AC2289" s="48">
        <f t="shared" si="2709"/>
        <v>9.5491700758212499</v>
      </c>
      <c r="AD2289" s="48">
        <f t="shared" si="2710"/>
        <v>1.5356436717315471</v>
      </c>
      <c r="AE2289" s="48">
        <f t="shared" si="2711"/>
        <v>2.7452630896333305</v>
      </c>
      <c r="AF2289" s="48">
        <f t="shared" si="2712"/>
        <v>1.5356436717315471</v>
      </c>
      <c r="AG2289" s="238">
        <f t="shared" si="2713"/>
        <v>1.2095336337699505</v>
      </c>
      <c r="AH2289" s="48">
        <f t="shared" si="2714"/>
        <v>8.5784131832870416E-5</v>
      </c>
      <c r="AI2289" s="48">
        <f>AE2289+AC2289+SUM($AB$2282:AB2289)</f>
        <v>12.701619033792481</v>
      </c>
      <c r="AJ2289" s="48">
        <f>AE2289+AC2289+SUM($AB$2281:AB2289)-$AI$2282</f>
        <v>9.7012382215622104</v>
      </c>
      <c r="AK2289" s="46"/>
      <c r="AL2289" s="86"/>
      <c r="AM2289" s="41"/>
      <c r="AN2289" s="41"/>
      <c r="AO2289" s="41"/>
      <c r="AP2289" s="41"/>
      <c r="AQ2289"/>
      <c r="AR2289" s="41"/>
      <c r="AT2289" s="41"/>
      <c r="AU2289" s="41"/>
      <c r="AW2289" s="22"/>
      <c r="AX2289" s="22"/>
      <c r="AY2289" s="22"/>
      <c r="AZ2289" s="22"/>
      <c r="BA2289" s="22"/>
      <c r="BB2289" s="22"/>
      <c r="CF2289" s="141"/>
      <c r="CG2289" s="142"/>
    </row>
    <row r="2290" spans="1:213" ht="14.4" x14ac:dyDescent="0.3">
      <c r="E2290" s="32">
        <v>39993.65347222222</v>
      </c>
      <c r="F2290" s="21">
        <f t="shared" si="2704"/>
        <v>94.929166666661331</v>
      </c>
      <c r="G2290" s="21">
        <f t="shared" si="2715"/>
        <v>94.929166666661331</v>
      </c>
      <c r="H2290" s="21"/>
      <c r="I2290" s="50">
        <v>1037</v>
      </c>
      <c r="J2290" s="21">
        <v>21271</v>
      </c>
      <c r="K2290" s="21">
        <v>40.299999999999997</v>
      </c>
      <c r="L2290" s="21">
        <v>1354</v>
      </c>
      <c r="M2290" s="124">
        <v>6.42</v>
      </c>
      <c r="N2290" s="40"/>
      <c r="O2290" s="40"/>
      <c r="P2290" s="40"/>
      <c r="R2290" s="22"/>
      <c r="S2290" s="22"/>
      <c r="T2290" s="22"/>
      <c r="U2290" s="52">
        <f t="shared" si="2705"/>
        <v>1.3784000327613248E-4</v>
      </c>
      <c r="V2290" s="52">
        <f t="shared" si="2706"/>
        <v>1.8732612617950114E-2</v>
      </c>
      <c r="W2290" s="52">
        <f t="shared" si="2707"/>
        <v>1.0156732471768606E-4</v>
      </c>
      <c r="X2290" s="247">
        <f>W2290+V2290+SUM($U$2282:U2290)</f>
        <v>1.9538600505315928E-2</v>
      </c>
      <c r="Y2290" s="104">
        <f>W2290+V2290+SUM($U$2282:U2290)-$X$2282</f>
        <v>1.5471150075217774E-2</v>
      </c>
      <c r="Z2290" s="42"/>
      <c r="AA2290" s="1">
        <f t="shared" si="2716"/>
        <v>9.6760060825400938E-5</v>
      </c>
      <c r="AB2290" s="41">
        <f t="shared" si="2708"/>
        <v>7.2754211158476786E-2</v>
      </c>
      <c r="AC2290" s="48">
        <f t="shared" si="2709"/>
        <v>9.8873797269582351</v>
      </c>
      <c r="AD2290" s="48">
        <f t="shared" si="2710"/>
        <v>1.5900326402349048</v>
      </c>
      <c r="AE2290" s="48">
        <f t="shared" si="2711"/>
        <v>2.8424939970788947</v>
      </c>
      <c r="AF2290" s="48">
        <f t="shared" si="2712"/>
        <v>1.5900326402349045</v>
      </c>
      <c r="AG2290" s="238">
        <f t="shared" si="2713"/>
        <v>1.2523725344354204</v>
      </c>
      <c r="AH2290" s="48">
        <f t="shared" si="2714"/>
        <v>8.8822408570002359E-5</v>
      </c>
      <c r="AI2290" s="48">
        <f>AE2290+AC2290+SUM($AB$2282:AB2290)</f>
        <v>13.209813803533507</v>
      </c>
      <c r="AJ2290" s="48">
        <f>AE2290+AC2290+SUM($AB$2281:AB2290)-$AI$2282</f>
        <v>10.209432991303235</v>
      </c>
      <c r="AK2290" s="46"/>
      <c r="AL2290" s="86"/>
      <c r="AM2290" s="41"/>
      <c r="AN2290" s="41"/>
      <c r="AO2290" s="41"/>
      <c r="AP2290" s="41"/>
      <c r="AQ2290"/>
      <c r="AR2290" s="41"/>
      <c r="AT2290" s="41"/>
      <c r="AU2290" s="41"/>
      <c r="AW2290" s="22"/>
      <c r="AX2290" s="22"/>
      <c r="AY2290" s="22"/>
      <c r="AZ2290" s="22"/>
      <c r="BA2290" s="22"/>
      <c r="BB2290" s="22"/>
      <c r="CF2290" s="141"/>
      <c r="CG2290" s="142"/>
    </row>
    <row r="2291" spans="1:213" ht="14.4" x14ac:dyDescent="0.3">
      <c r="E2291" s="32">
        <v>40010.447916666664</v>
      </c>
      <c r="F2291" s="21">
        <f t="shared" si="2704"/>
        <v>111.72361111110513</v>
      </c>
      <c r="G2291" s="21">
        <f t="shared" si="2715"/>
        <v>111.72361111110513</v>
      </c>
      <c r="H2291" s="21"/>
      <c r="I2291" s="50">
        <v>1037</v>
      </c>
      <c r="J2291" s="21">
        <v>21652.6</v>
      </c>
      <c r="K2291" s="21">
        <v>47.8</v>
      </c>
      <c r="L2291" s="21">
        <v>276</v>
      </c>
      <c r="M2291" s="124">
        <v>6.42</v>
      </c>
      <c r="N2291" s="40"/>
      <c r="O2291" s="40"/>
      <c r="P2291" s="40"/>
      <c r="R2291" s="22"/>
      <c r="S2291" s="22"/>
      <c r="T2291" s="22"/>
      <c r="U2291" s="52">
        <f t="shared" si="2705"/>
        <v>1.6349260934489163E-4</v>
      </c>
      <c r="V2291" s="52">
        <f t="shared" si="2706"/>
        <v>2.2218830847097158E-2</v>
      </c>
      <c r="W2291" s="52">
        <f t="shared" si="2707"/>
        <v>1.2046943229541919E-4</v>
      </c>
      <c r="X2291" s="247">
        <f>W2291+V2291+SUM($U$2282:U2291)</f>
        <v>2.3207213451385596E-2</v>
      </c>
      <c r="Y2291" s="104">
        <f>W2291+V2291+SUM($U$2282:U2291)-$X$2282</f>
        <v>1.9139763021287441E-2</v>
      </c>
      <c r="Z2291" s="42"/>
      <c r="AA2291" s="1">
        <f t="shared" si="2716"/>
        <v>1.28491837646974E-4</v>
      </c>
      <c r="AB2291" s="41">
        <f t="shared" si="2708"/>
        <v>7.4059415755255237E-2</v>
      </c>
      <c r="AC2291" s="48">
        <f t="shared" si="2709"/>
        <v>10.064758510457237</v>
      </c>
      <c r="AD2291" s="48">
        <f t="shared" si="2710"/>
        <v>1.6185576957336421</v>
      </c>
      <c r="AE2291" s="48">
        <f t="shared" si="2711"/>
        <v>2.8934881068661782</v>
      </c>
      <c r="AF2291" s="48">
        <f t="shared" si="2712"/>
        <v>1.6185576957336416</v>
      </c>
      <c r="AG2291" s="238">
        <f t="shared" si="2713"/>
        <v>1.2748399952572225</v>
      </c>
      <c r="AH2291" s="48">
        <f t="shared" si="2714"/>
        <v>9.0415875313940722E-5</v>
      </c>
      <c r="AI2291" s="48">
        <f>AE2291+AC2291+SUM($AB$2282:AB2291)</f>
        <v>13.512246112575045</v>
      </c>
      <c r="AJ2291" s="48">
        <f>AE2291+AC2291+SUM($AB$2281:AB2291)-$AI$2282</f>
        <v>10.511865300344773</v>
      </c>
      <c r="AK2291" s="46"/>
      <c r="AL2291" s="86"/>
      <c r="AM2291" s="41"/>
      <c r="AN2291" s="41"/>
      <c r="AO2291" s="41"/>
      <c r="AP2291" s="41"/>
      <c r="AQ2291"/>
      <c r="AR2291" s="41"/>
      <c r="AT2291" s="41"/>
      <c r="AU2291" s="41"/>
      <c r="AW2291" s="22"/>
      <c r="AX2291" s="22"/>
      <c r="AY2291" s="22"/>
      <c r="AZ2291" s="22"/>
      <c r="BA2291" s="22"/>
      <c r="BB2291" s="22"/>
      <c r="CF2291" s="141"/>
      <c r="CG2291" s="142"/>
    </row>
    <row r="2292" spans="1:213" ht="14.4" x14ac:dyDescent="0.3">
      <c r="E2292" s="32">
        <v>40021.560416666667</v>
      </c>
      <c r="F2292" s="21">
        <f t="shared" si="2704"/>
        <v>122.83611111110804</v>
      </c>
      <c r="G2292" s="21">
        <f t="shared" si="2715"/>
        <v>122.83611111110804</v>
      </c>
      <c r="H2292" s="21"/>
      <c r="I2292" s="50">
        <v>1037</v>
      </c>
      <c r="J2292" s="21">
        <v>21249.5</v>
      </c>
      <c r="K2292" s="21">
        <v>51.21</v>
      </c>
      <c r="L2292" s="21">
        <v>301</v>
      </c>
      <c r="M2292" s="124">
        <v>6.42</v>
      </c>
      <c r="N2292" s="40"/>
      <c r="O2292" s="40"/>
      <c r="P2292" s="40"/>
      <c r="R2292" s="22"/>
      <c r="S2292" s="22"/>
      <c r="T2292" s="22"/>
      <c r="U2292" s="52">
        <f t="shared" si="2705"/>
        <v>1.7515599423748748E-4</v>
      </c>
      <c r="V2292" s="52">
        <f t="shared" si="2706"/>
        <v>2.3803898068616016E-2</v>
      </c>
      <c r="W2292" s="52">
        <f t="shared" si="2707"/>
        <v>1.2906359054076186E-4</v>
      </c>
      <c r="X2292" s="247">
        <f>W2292+V2292+SUM($U$2282:U2292)</f>
        <v>2.4976030825387283E-2</v>
      </c>
      <c r="Y2292" s="104">
        <f>W2292+V2292+SUM($U$2282:U2292)-$X$2282</f>
        <v>2.0908580395289131E-2</v>
      </c>
      <c r="Z2292" s="42"/>
      <c r="AA2292" s="1">
        <f t="shared" si="2716"/>
        <v>1.6744568403854923E-4</v>
      </c>
      <c r="AB2292" s="41">
        <f t="shared" si="2708"/>
        <v>7.2680673687746333E-2</v>
      </c>
      <c r="AC2292" s="48">
        <f t="shared" si="2709"/>
        <v>9.8773859013680134</v>
      </c>
      <c r="AD2292" s="48">
        <f t="shared" si="2710"/>
        <v>1.5884254895713228</v>
      </c>
      <c r="AE2292" s="48">
        <f t="shared" si="2711"/>
        <v>2.8396209012706488</v>
      </c>
      <c r="AF2292" s="48">
        <f t="shared" si="2712"/>
        <v>1.5884254895713226</v>
      </c>
      <c r="AG2292" s="238">
        <f t="shared" si="2713"/>
        <v>1.2511066790694121</v>
      </c>
      <c r="AH2292" s="48">
        <f t="shared" si="2714"/>
        <v>8.8732629914355936E-5</v>
      </c>
      <c r="AI2292" s="48">
        <f>AE2292+AC2292+SUM($AB$2282:AB2292)</f>
        <v>13.343686971578041</v>
      </c>
      <c r="AJ2292" s="48">
        <f>AE2292+AC2292+SUM($AB$2281:AB2292)-$AI$2282</f>
        <v>10.343306159347769</v>
      </c>
      <c r="AK2292" s="46"/>
      <c r="AL2292" s="86"/>
      <c r="AM2292" s="41"/>
      <c r="AN2292" s="41"/>
      <c r="AO2292" s="41"/>
      <c r="AP2292" s="41"/>
      <c r="AQ2292"/>
      <c r="AR2292" s="41"/>
      <c r="AT2292" s="41"/>
      <c r="AU2292" s="41"/>
      <c r="AW2292" s="22"/>
      <c r="AX2292" s="22"/>
      <c r="AY2292" s="22"/>
      <c r="AZ2292" s="22"/>
      <c r="BA2292" s="22"/>
      <c r="BB2292" s="22"/>
      <c r="CF2292" s="141"/>
      <c r="CG2292" s="142"/>
    </row>
    <row r="2293" spans="1:213" ht="14.4" x14ac:dyDescent="0.3">
      <c r="E2293" s="32">
        <v>40035.660416666666</v>
      </c>
      <c r="F2293" s="21">
        <f t="shared" si="2704"/>
        <v>136.93611111110658</v>
      </c>
      <c r="G2293" s="21">
        <f t="shared" si="2715"/>
        <v>136.93611111110658</v>
      </c>
      <c r="H2293" s="21"/>
      <c r="I2293" s="50">
        <v>1037</v>
      </c>
      <c r="J2293" s="21">
        <v>21156.2</v>
      </c>
      <c r="K2293" s="21">
        <v>58.77</v>
      </c>
      <c r="L2293" s="21">
        <v>501</v>
      </c>
      <c r="M2293" s="124">
        <v>6.42</v>
      </c>
      <c r="N2293" s="40"/>
      <c r="O2293" s="40"/>
      <c r="P2293" s="40"/>
      <c r="R2293" s="22"/>
      <c r="S2293" s="22"/>
      <c r="T2293" s="22"/>
      <c r="U2293" s="52">
        <f t="shared" si="2705"/>
        <v>2.0101382115479669E-4</v>
      </c>
      <c r="V2293" s="52">
        <f t="shared" si="2706"/>
        <v>2.7318006043596237E-2</v>
      </c>
      <c r="W2293" s="52">
        <f t="shared" si="2707"/>
        <v>1.4811691497911689E-4</v>
      </c>
      <c r="X2293" s="247">
        <f>W2293+V2293+SUM($U$2282:U2293)</f>
        <v>2.8710205945960656E-2</v>
      </c>
      <c r="Y2293" s="104">
        <f>W2293+V2293+SUM($U$2282:U2293)-$X$2282</f>
        <v>2.4642755515862501E-2</v>
      </c>
      <c r="Z2293" s="42"/>
      <c r="AA2293" s="1">
        <f t="shared" si="2716"/>
        <v>2.1400779777974567E-4</v>
      </c>
      <c r="AB2293" s="41">
        <f t="shared" si="2708"/>
        <v>7.2361555268250971E-2</v>
      </c>
      <c r="AC2293" s="48">
        <f t="shared" si="2709"/>
        <v>9.8340173465974257</v>
      </c>
      <c r="AD2293" s="48">
        <f t="shared" si="2710"/>
        <v>1.5814512032033141</v>
      </c>
      <c r="AE2293" s="48">
        <f t="shared" si="2711"/>
        <v>2.8271530017864945</v>
      </c>
      <c r="AF2293" s="48">
        <f t="shared" si="2712"/>
        <v>1.5814512032033141</v>
      </c>
      <c r="AG2293" s="238">
        <f t="shared" si="2713"/>
        <v>1.2456134555508742</v>
      </c>
      <c r="AH2293" s="48">
        <f t="shared" si="2714"/>
        <v>8.8343032306364741E-5</v>
      </c>
      <c r="AI2293" s="48">
        <f>AE2293+AC2293+SUM($AB$2282:AB2293)</f>
        <v>13.360212072591548</v>
      </c>
      <c r="AJ2293" s="48">
        <f>AE2293+AC2293+SUM($AB$2281:AB2293)-$AI$2282</f>
        <v>10.359831260361275</v>
      </c>
      <c r="AK2293" s="46"/>
      <c r="AL2293" s="86"/>
      <c r="AM2293" s="41"/>
      <c r="AN2293" s="41"/>
      <c r="AO2293" s="41"/>
      <c r="AP2293" s="41"/>
      <c r="AQ2293"/>
      <c r="AR2293" s="41"/>
      <c r="AT2293" s="41"/>
      <c r="AU2293" s="41"/>
      <c r="AW2293" s="22"/>
      <c r="AX2293" s="22"/>
      <c r="AY2293" s="22"/>
      <c r="AZ2293" s="22"/>
      <c r="BA2293" s="22"/>
      <c r="BB2293" s="22"/>
      <c r="CF2293" s="141"/>
      <c r="CG2293" s="142"/>
    </row>
    <row r="2294" spans="1:213" ht="14.4" x14ac:dyDescent="0.3">
      <c r="E2294" s="32">
        <v>40049.645138888889</v>
      </c>
      <c r="F2294" s="21">
        <f t="shared" si="2704"/>
        <v>150.92083333332994</v>
      </c>
      <c r="G2294" s="21">
        <f t="shared" si="2715"/>
        <v>150.92083333332994</v>
      </c>
      <c r="H2294" s="21"/>
      <c r="I2294" s="50">
        <v>1037</v>
      </c>
      <c r="J2294" s="21">
        <v>22289</v>
      </c>
      <c r="K2294" s="21">
        <v>77.97</v>
      </c>
      <c r="L2294" s="21">
        <v>783</v>
      </c>
      <c r="M2294" s="124">
        <v>6.42</v>
      </c>
      <c r="U2294" s="52">
        <f t="shared" si="2705"/>
        <v>2.666844926908201E-4</v>
      </c>
      <c r="V2294" s="52">
        <f t="shared" si="2706"/>
        <v>3.6242724710212663E-2</v>
      </c>
      <c r="W2294" s="52">
        <f t="shared" si="2707"/>
        <v>1.9650631037811369E-4</v>
      </c>
      <c r="X2294" s="247">
        <f>W2294+V2294+SUM($U$2282:U2294)</f>
        <v>3.7949998500666896E-2</v>
      </c>
      <c r="Y2294" s="104">
        <f>W2294+V2294+SUM($U$2282:U2294)-$X$2282</f>
        <v>3.3882548070568744E-2</v>
      </c>
      <c r="Z2294" s="42"/>
      <c r="AA2294" s="1">
        <f t="shared" si="2716"/>
        <v>3.6867487193846185E-4</v>
      </c>
      <c r="AB2294" s="41">
        <f t="shared" si="2708"/>
        <v>7.6236124888876364E-2</v>
      </c>
      <c r="AC2294" s="48">
        <f t="shared" si="2709"/>
        <v>10.360575747927795</v>
      </c>
      <c r="AD2294" s="48">
        <f t="shared" si="2710"/>
        <v>1.6661293553756662</v>
      </c>
      <c r="AE2294" s="48">
        <f t="shared" si="2711"/>
        <v>2.978531742790254</v>
      </c>
      <c r="AF2294" s="48">
        <f t="shared" si="2712"/>
        <v>1.666129355375666</v>
      </c>
      <c r="AG2294" s="238">
        <f t="shared" si="2713"/>
        <v>1.3123093140910671</v>
      </c>
      <c r="AH2294" s="48">
        <f t="shared" si="2714"/>
        <v>9.3073323521074833E-5</v>
      </c>
      <c r="AI2294" s="48">
        <f>AE2294+AC2294+SUM($AB$2282:AB2294)</f>
        <v>14.114385339814554</v>
      </c>
      <c r="AJ2294" s="48">
        <f>AE2294+AC2294+SUM($AB$2281:AB2294)-$AI$2282</f>
        <v>11.114004527584282</v>
      </c>
      <c r="AK2294" s="46"/>
      <c r="AL2294" s="86"/>
      <c r="AM2294" s="41"/>
      <c r="AN2294" s="41"/>
      <c r="AO2294" s="41"/>
      <c r="AP2294" s="41"/>
      <c r="AQ2294"/>
      <c r="AR2294" s="41"/>
      <c r="AT2294" s="41"/>
      <c r="AU2294" s="41"/>
    </row>
    <row r="2295" spans="1:213" ht="14.4" x14ac:dyDescent="0.3">
      <c r="E2295" s="32">
        <v>40063.558333333334</v>
      </c>
      <c r="F2295" s="21">
        <f t="shared" si="2704"/>
        <v>164.83402777777519</v>
      </c>
      <c r="G2295" s="21">
        <f t="shared" si="2715"/>
        <v>164.83402777777519</v>
      </c>
      <c r="H2295" s="21"/>
      <c r="I2295" s="50">
        <v>1037</v>
      </c>
      <c r="J2295" s="21">
        <v>21656.7</v>
      </c>
      <c r="K2295" s="21">
        <v>87.63</v>
      </c>
      <c r="L2295" s="21">
        <v>1080</v>
      </c>
      <c r="M2295" s="124">
        <v>6.42</v>
      </c>
      <c r="U2295" s="52">
        <f t="shared" si="2705"/>
        <v>2.9972504930738189E-4</v>
      </c>
      <c r="V2295" s="52">
        <f t="shared" si="2706"/>
        <v>4.073297378935406E-2</v>
      </c>
      <c r="W2295" s="52">
        <f t="shared" si="2707"/>
        <v>2.2085222493823395E-4</v>
      </c>
      <c r="X2295" s="247">
        <f>W2295+V2295+SUM($U$2282:U2295)</f>
        <v>4.2764318543675801E-2</v>
      </c>
      <c r="Y2295" s="104">
        <f>W2295+V2295+SUM($U$2282:U2295)-$X$2282</f>
        <v>3.869686811357765E-2</v>
      </c>
      <c r="Z2295" s="90">
        <f>(0.05-Y2295)/((Y2296-Y2295)/(G2296-G2295))+G2295</f>
        <v>178.30786056024399</v>
      </c>
      <c r="AA2295" s="1">
        <f t="shared" si="2716"/>
        <v>4.4716719533566057E-4</v>
      </c>
      <c r="AB2295" s="41">
        <f t="shared" si="2708"/>
        <v>7.4073439179906164E-2</v>
      </c>
      <c r="AC2295" s="48">
        <f t="shared" si="2709"/>
        <v>10.066664309755838</v>
      </c>
      <c r="AD2295" s="48">
        <f t="shared" si="2710"/>
        <v>1.618864175627627</v>
      </c>
      <c r="AE2295" s="48">
        <f t="shared" si="2711"/>
        <v>2.8940359995551925</v>
      </c>
      <c r="AF2295" s="48">
        <f t="shared" si="2712"/>
        <v>1.6188641756276272</v>
      </c>
      <c r="AG2295" s="238">
        <f t="shared" si="2713"/>
        <v>1.2750813909316707</v>
      </c>
      <c r="AH2295" s="48">
        <f t="shared" si="2714"/>
        <v>9.0432995894784924E-5</v>
      </c>
      <c r="AI2295" s="48">
        <f>AE2295+AC2295+SUM($AB$2282:AB2295)</f>
        <v>13.810051597587442</v>
      </c>
      <c r="AJ2295" s="48">
        <f>AE2295+AC2295+SUM($AB$2281:AB2295)-$AI$2282</f>
        <v>10.80967078535717</v>
      </c>
      <c r="AK2295" s="46"/>
      <c r="AL2295" s="86"/>
      <c r="AM2295" s="41"/>
      <c r="AN2295" s="41"/>
      <c r="AO2295" s="41"/>
      <c r="AP2295" s="41"/>
      <c r="AQ2295"/>
      <c r="AR2295" s="41"/>
      <c r="AT2295" s="41"/>
      <c r="AU2295" s="41"/>
    </row>
    <row r="2296" spans="1:213" ht="14.4" x14ac:dyDescent="0.3">
      <c r="E2296" s="32">
        <v>40077.535416666666</v>
      </c>
      <c r="F2296" s="21">
        <f t="shared" si="2704"/>
        <v>178.81111111110658</v>
      </c>
      <c r="G2296" s="21">
        <f t="shared" si="2715"/>
        <v>178.81111111110658</v>
      </c>
      <c r="H2296" s="21"/>
      <c r="I2296" s="50">
        <v>1037</v>
      </c>
      <c r="J2296" s="21">
        <v>23610.9</v>
      </c>
      <c r="K2296" s="21">
        <v>111.9</v>
      </c>
      <c r="L2296" s="21">
        <v>1429</v>
      </c>
      <c r="M2296" s="124">
        <v>6.42</v>
      </c>
      <c r="U2296" s="52">
        <f t="shared" si="2705"/>
        <v>3.8273688254588653E-4</v>
      </c>
      <c r="V2296" s="52">
        <f t="shared" si="2706"/>
        <v>5.2014375978873893E-2</v>
      </c>
      <c r="W2296" s="52">
        <f t="shared" si="2707"/>
        <v>2.8201944505977842E-4</v>
      </c>
      <c r="X2296" s="247">
        <f>W2296+V2296+SUM($U$2282:U2296)</f>
        <v>5.448962483586306E-2</v>
      </c>
      <c r="Y2296" s="104">
        <f>W2296+V2296+SUM($U$2282:U2296)-$X$2282</f>
        <v>5.0422174405764908E-2</v>
      </c>
      <c r="Z2296" s="42"/>
      <c r="AA2296" s="1">
        <f t="shared" si="2716"/>
        <v>5.8881956805352997E-4</v>
      </c>
      <c r="AB2296" s="41">
        <f t="shared" si="2708"/>
        <v>8.0757482217182056E-2</v>
      </c>
      <c r="AC2296" s="48">
        <f t="shared" si="2709"/>
        <v>10.975033331542392</v>
      </c>
      <c r="AD2296" s="48">
        <f t="shared" si="2710"/>
        <v>1.7649429582681735</v>
      </c>
      <c r="AE2296" s="48">
        <f t="shared" si="2711"/>
        <v>3.1551803636702589</v>
      </c>
      <c r="AF2296" s="48">
        <f t="shared" si="2712"/>
        <v>1.7649429582681728</v>
      </c>
      <c r="AG2296" s="238">
        <f t="shared" si="2713"/>
        <v>1.3901388121527556</v>
      </c>
      <c r="AH2296" s="48">
        <f t="shared" si="2714"/>
        <v>9.85932493303309E-5</v>
      </c>
      <c r="AI2296" s="48">
        <f>AE2296+AC2296+SUM($AB$2282:AB2296)</f>
        <v>15.060322465706243</v>
      </c>
      <c r="AJ2296" s="48">
        <f>AE2296+AC2296+SUM($AB$2281:AB2296)-$AI$2282</f>
        <v>12.05994165347597</v>
      </c>
      <c r="AK2296" s="46"/>
      <c r="AL2296" s="86"/>
      <c r="AM2296" s="41"/>
      <c r="AN2296" s="41"/>
      <c r="AO2296" s="41"/>
      <c r="AP2296" s="41"/>
      <c r="AQ2296"/>
      <c r="AR2296" s="41"/>
      <c r="AT2296" s="41"/>
      <c r="AU2296" s="41"/>
    </row>
    <row r="2297" spans="1:213" ht="14.4" x14ac:dyDescent="0.3">
      <c r="E2297" s="32">
        <v>40091.529166666667</v>
      </c>
      <c r="F2297" s="21">
        <f t="shared" si="2704"/>
        <v>192.80486111110804</v>
      </c>
      <c r="G2297" s="21">
        <f t="shared" si="2715"/>
        <v>192.80486111110804</v>
      </c>
      <c r="H2297" s="21"/>
      <c r="I2297" s="50">
        <v>1037</v>
      </c>
      <c r="J2297" s="21">
        <v>23383.5</v>
      </c>
      <c r="K2297" s="21">
        <v>130.5</v>
      </c>
      <c r="L2297" s="21">
        <v>1735</v>
      </c>
      <c r="M2297" s="124">
        <v>6.42</v>
      </c>
      <c r="U2297" s="52">
        <f t="shared" si="2705"/>
        <v>4.4635534559640919E-4</v>
      </c>
      <c r="V2297" s="52">
        <f t="shared" si="2706"/>
        <v>6.0660197187158559E-2</v>
      </c>
      <c r="W2297" s="52">
        <f t="shared" si="2707"/>
        <v>3.2889667185255657E-4</v>
      </c>
      <c r="X2297" s="247">
        <f>W2297+V2297+SUM($U$2282:U2297)</f>
        <v>6.3628678616536913E-2</v>
      </c>
      <c r="Y2297" s="104">
        <f>W2297+V2297+SUM($U$2282:U2297)-$X$2282</f>
        <v>5.9561228186438761E-2</v>
      </c>
      <c r="Z2297" s="42"/>
      <c r="AA2297" s="1">
        <f t="shared" si="2716"/>
        <v>6.3580466773437605E-4</v>
      </c>
      <c r="AB2297" s="41">
        <f t="shared" si="2708"/>
        <v>7.9979695201177273E-2</v>
      </c>
      <c r="AC2297" s="48">
        <f t="shared" si="2709"/>
        <v>10.869331194834654</v>
      </c>
      <c r="AD2297" s="48">
        <f t="shared" si="2710"/>
        <v>1.7479445368310322</v>
      </c>
      <c r="AE2297" s="48">
        <f t="shared" si="2711"/>
        <v>3.1247923642844402</v>
      </c>
      <c r="AF2297" s="48">
        <f t="shared" si="2712"/>
        <v>1.747944536831032</v>
      </c>
      <c r="AG2297" s="238">
        <f t="shared" si="2713"/>
        <v>1.3767501837699518</v>
      </c>
      <c r="AH2297" s="48">
        <f t="shared" si="2714"/>
        <v>9.7643683456191517E-5</v>
      </c>
      <c r="AI2297" s="48">
        <f>AE2297+AC2297+SUM($AB$2282:AB2297)</f>
        <v>15.004212024813866</v>
      </c>
      <c r="AJ2297" s="48">
        <f>AE2297+AC2297+SUM($AB$2281:AB2297)-$AI$2282</f>
        <v>12.003831212583595</v>
      </c>
      <c r="AK2297" s="46"/>
      <c r="AL2297" s="86"/>
      <c r="AM2297" s="41"/>
      <c r="AN2297" s="41"/>
      <c r="AO2297" s="41"/>
      <c r="AP2297" s="41"/>
      <c r="AQ2297"/>
      <c r="AR2297" s="41"/>
      <c r="AT2297" s="41"/>
      <c r="AU2297" s="41"/>
    </row>
    <row r="2298" spans="1:213" s="19" customFormat="1" ht="14.4" x14ac:dyDescent="0.3">
      <c r="A2298"/>
      <c r="B2298"/>
      <c r="C2298"/>
      <c r="E2298" s="32">
        <v>40105.635416666664</v>
      </c>
      <c r="F2298" s="21">
        <f t="shared" si="2704"/>
        <v>206.91111111110513</v>
      </c>
      <c r="G2298" s="21">
        <f t="shared" si="2715"/>
        <v>206.91111111110513</v>
      </c>
      <c r="H2298" s="21"/>
      <c r="I2298" s="50">
        <v>1037</v>
      </c>
      <c r="J2298" s="21">
        <v>22907</v>
      </c>
      <c r="K2298" s="21">
        <v>157.69999999999999</v>
      </c>
      <c r="L2298" s="21">
        <v>2060</v>
      </c>
      <c r="M2298" s="124">
        <v>6.42</v>
      </c>
      <c r="N2298" s="22"/>
      <c r="O2298" s="22"/>
      <c r="P2298" s="22"/>
      <c r="Q2298" s="22"/>
      <c r="U2298" s="52">
        <f t="shared" si="2705"/>
        <v>5.3938879693910891E-4</v>
      </c>
      <c r="V2298" s="52">
        <f t="shared" si="2706"/>
        <v>7.3303548631531837E-2</v>
      </c>
      <c r="W2298" s="52">
        <f t="shared" si="2707"/>
        <v>3.9744831533446872E-4</v>
      </c>
      <c r="X2298" s="247">
        <f>W2298+V2298+SUM($U$2282:U2298)</f>
        <v>7.6879970501331218E-2</v>
      </c>
      <c r="Y2298" s="104">
        <f>W2298+V2298+SUM($U$2282:U2298)-$X$2282</f>
        <v>7.2812520071233067E-2</v>
      </c>
      <c r="Z2298" s="42"/>
      <c r="AA2298" s="1">
        <f t="shared" si="2716"/>
        <v>7.9512990331765472E-4</v>
      </c>
      <c r="AB2298" s="41">
        <f t="shared" si="2708"/>
        <v>7.8349899628942107E-2</v>
      </c>
      <c r="AC2298" s="48">
        <f t="shared" si="2709"/>
        <v>10.647840130009511</v>
      </c>
      <c r="AD2298" s="48">
        <f t="shared" si="2710"/>
        <v>1.7123255930544385</v>
      </c>
      <c r="AE2298" s="48">
        <f t="shared" si="2711"/>
        <v>3.0611165432319232</v>
      </c>
      <c r="AF2298" s="48">
        <f t="shared" si="2712"/>
        <v>1.7123255930544381</v>
      </c>
      <c r="AG2298" s="238">
        <f t="shared" si="2713"/>
        <v>1.3486952962395831</v>
      </c>
      <c r="AH2298" s="48">
        <f t="shared" si="2714"/>
        <v>9.5653937901981286E-5</v>
      </c>
      <c r="AI2298" s="48">
        <f>AE2298+AC2298+SUM($AB$2282:AB2298)</f>
        <v>14.797395038565147</v>
      </c>
      <c r="AJ2298" s="48">
        <f>AE2298+AC2298+SUM($AB$2281:AB2298)-$AI$2282</f>
        <v>11.797014226334877</v>
      </c>
      <c r="AK2298" s="46"/>
      <c r="AL2298" s="86"/>
      <c r="AM2298" s="41"/>
      <c r="AN2298" s="41"/>
      <c r="AO2298" s="41"/>
      <c r="AP2298" s="41"/>
      <c r="AQ2298"/>
      <c r="AR2298" s="41"/>
      <c r="AS2298" s="31"/>
      <c r="AT2298" s="41"/>
      <c r="AU2298" s="41"/>
      <c r="AV2298" s="31"/>
      <c r="BC2298" s="1"/>
      <c r="BD2298"/>
      <c r="BE2298"/>
      <c r="BF2298" s="1"/>
      <c r="BG2298"/>
      <c r="BH2298"/>
      <c r="BI2298"/>
      <c r="BJ2298" s="1"/>
      <c r="BK2298" s="1"/>
      <c r="BL2298"/>
      <c r="BM2298" s="1"/>
      <c r="BN2298" s="1"/>
      <c r="BO2298" s="1"/>
      <c r="BP2298" s="1"/>
      <c r="BQ2298" s="1"/>
      <c r="BR2298" s="1"/>
      <c r="BS2298" s="1"/>
      <c r="BT2298" s="22"/>
      <c r="BU2298" s="1"/>
      <c r="BV2298" s="1"/>
      <c r="BW2298" s="1"/>
      <c r="BX2298" s="1"/>
      <c r="BY2298" s="1"/>
      <c r="BZ2298" s="1"/>
      <c r="CA2298" s="1"/>
      <c r="CB2298" s="1"/>
      <c r="CC2298" s="1"/>
      <c r="CD2298" s="1"/>
      <c r="CE2298" s="1"/>
      <c r="CF2298" s="1"/>
      <c r="CG2298" s="1"/>
      <c r="CH2298" s="1"/>
      <c r="CI2298" s="1"/>
      <c r="CJ2298" s="1"/>
      <c r="CK2298" s="1"/>
      <c r="CL2298" s="1"/>
      <c r="CM2298" s="1"/>
      <c r="CN2298" s="1"/>
      <c r="CO2298" s="1"/>
      <c r="CP2298" s="1"/>
      <c r="CQ2298" s="1"/>
      <c r="CR2298" s="1"/>
      <c r="CS2298" s="1"/>
      <c r="CT2298" s="1"/>
      <c r="CU2298" s="1"/>
      <c r="CV2298" s="1"/>
      <c r="CW2298" s="1"/>
      <c r="CX2298" s="1"/>
      <c r="CY2298" s="1"/>
      <c r="CZ2298" s="1"/>
      <c r="DA2298" s="1"/>
      <c r="DB2298" s="1"/>
      <c r="DC2298" s="1"/>
      <c r="DD2298" s="1"/>
      <c r="DE2298" s="1"/>
      <c r="DF2298" s="1"/>
      <c r="DG2298" s="1"/>
      <c r="DH2298" s="1"/>
      <c r="DI2298" s="1"/>
      <c r="DJ2298" s="1"/>
      <c r="DK2298" s="1"/>
      <c r="DL2298" s="1"/>
      <c r="DM2298" s="1"/>
      <c r="DN2298" s="1"/>
      <c r="DO2298" s="1"/>
      <c r="DP2298" s="1"/>
      <c r="DQ2298" s="1"/>
      <c r="DR2298" s="1"/>
      <c r="DS2298" s="1"/>
      <c r="DT2298" s="1"/>
      <c r="DU2298" s="1"/>
      <c r="DV2298" s="1"/>
      <c r="DW2298" s="1"/>
      <c r="DX2298" s="1"/>
      <c r="DY2298" s="1"/>
      <c r="DZ2298" s="1"/>
      <c r="EA2298" s="1"/>
      <c r="EB2298" s="1"/>
      <c r="EC2298" s="1"/>
      <c r="ED2298" s="1"/>
      <c r="EE2298" s="1"/>
      <c r="EF2298" s="1"/>
      <c r="EG2298" s="1"/>
      <c r="EH2298" s="1"/>
      <c r="EI2298" s="1"/>
      <c r="EJ2298" s="1"/>
      <c r="EK2298" s="1"/>
      <c r="EL2298" s="1"/>
      <c r="EM2298" s="1"/>
      <c r="EN2298" s="1"/>
      <c r="EO2298" s="1"/>
      <c r="EP2298" s="1"/>
      <c r="EQ2298" s="1"/>
      <c r="ER2298" s="1"/>
      <c r="ES2298" s="1"/>
      <c r="ET2298" s="1"/>
      <c r="EU2298" s="1"/>
      <c r="EV2298" s="1"/>
      <c r="EW2298" s="1"/>
      <c r="EX2298" s="1"/>
      <c r="EY2298" s="1"/>
      <c r="EZ2298" s="1"/>
      <c r="FA2298" s="1"/>
      <c r="FB2298" s="1"/>
      <c r="FC2298" s="1"/>
      <c r="FD2298" s="1"/>
      <c r="FE2298" s="1"/>
      <c r="FF2298" s="1"/>
      <c r="FG2298" s="1"/>
      <c r="FH2298" s="1"/>
      <c r="FI2298" s="1"/>
      <c r="FJ2298" s="1"/>
      <c r="FK2298" s="1"/>
      <c r="FL2298" s="1"/>
      <c r="FM2298" s="1"/>
      <c r="FN2298" s="1"/>
      <c r="FO2298" s="1"/>
      <c r="FP2298" s="1"/>
      <c r="FQ2298" s="1"/>
      <c r="FR2298" s="1"/>
      <c r="FS2298" s="1"/>
      <c r="FT2298" s="1"/>
      <c r="FU2298" s="1"/>
      <c r="FV2298" s="1"/>
      <c r="FW2298" s="1"/>
      <c r="FX2298" s="1"/>
      <c r="FY2298" s="1"/>
      <c r="FZ2298" s="1"/>
      <c r="GA2298" s="1"/>
      <c r="GB2298" s="1"/>
      <c r="GC2298" s="1"/>
      <c r="GD2298" s="1"/>
      <c r="GE2298" s="1"/>
      <c r="GF2298" s="1"/>
      <c r="GG2298" s="1"/>
      <c r="GH2298" s="1"/>
      <c r="GI2298" s="1"/>
      <c r="GJ2298" s="1"/>
      <c r="GK2298"/>
      <c r="GL2298"/>
      <c r="GM2298"/>
      <c r="GN2298"/>
      <c r="GO2298"/>
      <c r="GP2298"/>
      <c r="GQ2298"/>
      <c r="GR2298"/>
      <c r="GS2298"/>
      <c r="GT2298"/>
      <c r="GU2298"/>
      <c r="GV2298"/>
      <c r="GW2298"/>
      <c r="GX2298"/>
      <c r="GY2298"/>
      <c r="GZ2298"/>
      <c r="HA2298"/>
      <c r="HB2298"/>
      <c r="HC2298"/>
      <c r="HD2298"/>
      <c r="HE2298"/>
    </row>
    <row r="2299" spans="1:213" s="19" customFormat="1" ht="14.4" x14ac:dyDescent="0.3">
      <c r="A2299"/>
      <c r="B2299"/>
      <c r="C2299"/>
      <c r="D2299" s="90">
        <f>(F2300-F2299)/Y2300*0.2+F2299</f>
        <v>260.52975923171408</v>
      </c>
      <c r="E2299" s="32">
        <v>40119.534722222219</v>
      </c>
      <c r="F2299" s="21">
        <f t="shared" si="2704"/>
        <v>220.81041666665988</v>
      </c>
      <c r="G2299" s="21">
        <f t="shared" si="2715"/>
        <v>220.81041666665988</v>
      </c>
      <c r="H2299" s="21"/>
      <c r="I2299" s="50">
        <v>1037</v>
      </c>
      <c r="J2299" s="21">
        <v>23631.200000000001</v>
      </c>
      <c r="K2299" s="21">
        <v>198.71</v>
      </c>
      <c r="L2299" s="21">
        <v>2364</v>
      </c>
      <c r="M2299" s="124">
        <v>6.42</v>
      </c>
      <c r="N2299" s="22"/>
      <c r="O2299" s="22"/>
      <c r="P2299" s="22"/>
      <c r="Q2299" s="22"/>
      <c r="U2299" s="52">
        <f t="shared" si="2705"/>
        <v>6.7965724692308405E-4</v>
      </c>
      <c r="V2299" s="52">
        <f t="shared" si="2706"/>
        <v>9.2366189908507881E-2</v>
      </c>
      <c r="W2299" s="52">
        <f t="shared" si="2707"/>
        <v>5.0080503956951357E-4</v>
      </c>
      <c r="X2299" s="247">
        <f>W2299+V2299+SUM($U$2282:U2299)</f>
        <v>9.6725625749465388E-2</v>
      </c>
      <c r="Y2299" s="104">
        <f>W2299+V2299+SUM($U$2282:U2299)-$X$2282</f>
        <v>9.2658175319367236E-2</v>
      </c>
      <c r="Z2299" s="42"/>
      <c r="AA2299" s="1">
        <f t="shared" si="2716"/>
        <v>9.9866054398254256E-4</v>
      </c>
      <c r="AB2299" s="41">
        <f t="shared" si="2708"/>
        <v>8.0826915270941491E-2</v>
      </c>
      <c r="AC2299" s="48">
        <f t="shared" si="2709"/>
        <v>10.984469362215949</v>
      </c>
      <c r="AD2299" s="48">
        <f t="shared" si="2710"/>
        <v>1.7664604074993691</v>
      </c>
      <c r="AE2299" s="48">
        <f t="shared" si="2711"/>
        <v>3.157893100642696</v>
      </c>
      <c r="AF2299" s="48">
        <f t="shared" si="2712"/>
        <v>1.7664604074993691</v>
      </c>
      <c r="AG2299" s="238">
        <f t="shared" si="2713"/>
        <v>1.3913340151262428</v>
      </c>
      <c r="AH2299" s="48">
        <f t="shared" si="2714"/>
        <v>9.8678017084266842E-5</v>
      </c>
      <c r="AI2299" s="48">
        <f>AE2299+AC2299+SUM($AB$2282:AB2299)</f>
        <v>15.311627743453299</v>
      </c>
      <c r="AJ2299" s="48">
        <f>AE2299+AC2299+SUM($AB$2281:AB2299)-$AI$2282</f>
        <v>12.311246931223028</v>
      </c>
      <c r="AK2299" s="46"/>
      <c r="AL2299" s="86"/>
      <c r="AM2299" s="41"/>
      <c r="AN2299" s="41"/>
      <c r="AO2299" s="41"/>
      <c r="AP2299" s="41"/>
      <c r="AQ2299"/>
      <c r="AR2299" s="41"/>
      <c r="AS2299" s="31"/>
      <c r="AT2299" s="41"/>
      <c r="AU2299" s="41"/>
      <c r="AV2299" s="31"/>
      <c r="BC2299" s="1"/>
      <c r="BD2299"/>
      <c r="BE2299"/>
      <c r="BF2299" s="1"/>
      <c r="BG2299"/>
      <c r="BH2299"/>
      <c r="BI2299"/>
      <c r="BJ2299" s="1"/>
      <c r="BK2299" s="1"/>
      <c r="BL2299"/>
      <c r="BM2299" s="1"/>
      <c r="BN2299" s="1"/>
      <c r="BO2299" s="1"/>
      <c r="BP2299" s="1"/>
      <c r="BQ2299" s="1"/>
      <c r="BR2299" s="1"/>
      <c r="BS2299" s="1"/>
      <c r="BT2299" s="22"/>
      <c r="BU2299" s="1"/>
      <c r="BV2299" s="1"/>
      <c r="BW2299" s="1"/>
      <c r="BX2299" s="1"/>
      <c r="BY2299" s="1"/>
      <c r="BZ2299" s="1"/>
      <c r="CA2299" s="1"/>
      <c r="CB2299" s="1"/>
      <c r="CC2299" s="1"/>
      <c r="CD2299" s="1"/>
      <c r="CE2299" s="1"/>
      <c r="CF2299" s="1"/>
      <c r="CG2299" s="1"/>
      <c r="CH2299" s="1"/>
      <c r="CI2299" s="1"/>
      <c r="CJ2299" s="1"/>
      <c r="CK2299" s="1"/>
      <c r="CL2299" s="1"/>
      <c r="CM2299" s="1"/>
      <c r="CN2299" s="1"/>
      <c r="CO2299" s="1"/>
      <c r="CP2299" s="1"/>
      <c r="CQ2299" s="1"/>
      <c r="CR2299" s="1"/>
      <c r="CS2299" s="1"/>
      <c r="CT2299" s="1"/>
      <c r="CU2299" s="1"/>
      <c r="CV2299" s="1"/>
      <c r="CW2299" s="1"/>
      <c r="CX2299" s="1"/>
      <c r="CY2299" s="1"/>
      <c r="CZ2299" s="1"/>
      <c r="DA2299" s="1"/>
      <c r="DB2299" s="1"/>
      <c r="DC2299" s="1"/>
      <c r="DD2299" s="1"/>
      <c r="DE2299" s="1"/>
      <c r="DF2299" s="1"/>
      <c r="DG2299" s="1"/>
      <c r="DH2299" s="1"/>
      <c r="DI2299" s="1"/>
      <c r="DJ2299" s="1"/>
      <c r="DK2299" s="1"/>
      <c r="DL2299" s="1"/>
      <c r="DM2299" s="1"/>
      <c r="DN2299" s="1"/>
      <c r="DO2299" s="1"/>
      <c r="DP2299" s="1"/>
      <c r="DQ2299" s="1"/>
      <c r="DR2299" s="1"/>
      <c r="DS2299" s="1"/>
      <c r="DT2299" s="1"/>
      <c r="DU2299" s="1"/>
      <c r="DV2299" s="1"/>
      <c r="DW2299" s="1"/>
      <c r="DX2299" s="1"/>
      <c r="DY2299" s="1"/>
      <c r="DZ2299" s="1"/>
      <c r="EA2299" s="1"/>
      <c r="EB2299" s="1"/>
      <c r="EC2299" s="1"/>
      <c r="ED2299" s="1"/>
      <c r="EE2299" s="1"/>
      <c r="EF2299" s="1"/>
      <c r="EG2299" s="1"/>
      <c r="EH2299" s="1"/>
      <c r="EI2299" s="1"/>
      <c r="EJ2299" s="1"/>
      <c r="EK2299" s="1"/>
      <c r="EL2299" s="1"/>
      <c r="EM2299" s="1"/>
      <c r="EN2299" s="1"/>
      <c r="EO2299" s="1"/>
      <c r="EP2299" s="1"/>
      <c r="EQ2299" s="1"/>
      <c r="ER2299" s="1"/>
      <c r="ES2299" s="1"/>
      <c r="ET2299" s="1"/>
      <c r="EU2299" s="1"/>
      <c r="EV2299" s="1"/>
      <c r="EW2299" s="1"/>
      <c r="EX2299" s="1"/>
      <c r="EY2299" s="1"/>
      <c r="EZ2299" s="1"/>
      <c r="FA2299" s="1"/>
      <c r="FB2299" s="1"/>
      <c r="FC2299" s="1"/>
      <c r="FD2299" s="1"/>
      <c r="FE2299" s="1"/>
      <c r="FF2299" s="1"/>
      <c r="FG2299" s="1"/>
      <c r="FH2299" s="1"/>
      <c r="FI2299" s="1"/>
      <c r="FJ2299" s="1"/>
      <c r="FK2299" s="1"/>
      <c r="FL2299" s="1"/>
      <c r="FM2299" s="1"/>
      <c r="FN2299" s="1"/>
      <c r="FO2299" s="1"/>
      <c r="FP2299" s="1"/>
      <c r="FQ2299" s="1"/>
      <c r="FR2299" s="1"/>
      <c r="FS2299" s="1"/>
      <c r="FT2299" s="1"/>
      <c r="FU2299" s="1"/>
      <c r="FV2299" s="1"/>
      <c r="FW2299" s="1"/>
      <c r="FX2299" s="1"/>
      <c r="FY2299" s="1"/>
      <c r="FZ2299" s="1"/>
      <c r="GA2299" s="1"/>
      <c r="GB2299" s="1"/>
      <c r="GC2299" s="1"/>
      <c r="GD2299" s="1"/>
      <c r="GE2299" s="1"/>
      <c r="GF2299" s="1"/>
      <c r="GG2299" s="1"/>
      <c r="GH2299" s="1"/>
      <c r="GI2299" s="1"/>
      <c r="GJ2299" s="1"/>
      <c r="GK2299"/>
      <c r="GL2299"/>
      <c r="GM2299"/>
      <c r="GN2299"/>
      <c r="GO2299"/>
      <c r="GP2299"/>
      <c r="GQ2299"/>
      <c r="GR2299"/>
      <c r="GS2299"/>
      <c r="GT2299"/>
      <c r="GU2299"/>
      <c r="GV2299"/>
      <c r="GW2299"/>
      <c r="GX2299"/>
      <c r="GY2299"/>
      <c r="GZ2299"/>
      <c r="HA2299"/>
      <c r="HB2299"/>
      <c r="HC2299"/>
      <c r="HD2299"/>
      <c r="HE2299"/>
    </row>
    <row r="2300" spans="1:213" s="19" customFormat="1" ht="14.4" x14ac:dyDescent="0.3">
      <c r="A2300"/>
      <c r="B2300"/>
      <c r="C2300"/>
      <c r="E2300" s="32">
        <v>40161.616666666669</v>
      </c>
      <c r="F2300" s="21">
        <f t="shared" si="2704"/>
        <v>262.89236111110949</v>
      </c>
      <c r="G2300" s="21">
        <f t="shared" si="2715"/>
        <v>262.89236111110949</v>
      </c>
      <c r="H2300" s="21"/>
      <c r="I2300" s="50">
        <v>1037</v>
      </c>
      <c r="J2300" s="21">
        <v>24287</v>
      </c>
      <c r="K2300" s="21">
        <v>450.55</v>
      </c>
      <c r="L2300" s="21">
        <v>2600</v>
      </c>
      <c r="M2300" s="124">
        <v>6.42</v>
      </c>
      <c r="N2300" s="22"/>
      <c r="O2300" s="22"/>
      <c r="P2300" s="22"/>
      <c r="Q2300" s="22"/>
      <c r="U2300" s="52">
        <f t="shared" si="2705"/>
        <v>1.541037555237258E-3</v>
      </c>
      <c r="V2300" s="52">
        <f t="shared" si="2706"/>
        <v>0.20942874975229342</v>
      </c>
      <c r="W2300" s="52">
        <f t="shared" si="2707"/>
        <v>1.1355126092196888E-3</v>
      </c>
      <c r="X2300" s="247">
        <f>W2300+V2300+SUM($U$2282:U2300)</f>
        <v>0.21596393071813835</v>
      </c>
      <c r="Y2300" s="104">
        <f>W2300+V2300+SUM($U$2282:U2300)-$X$2282</f>
        <v>0.2118964802880402</v>
      </c>
      <c r="Z2300" s="42"/>
      <c r="AA2300" s="1">
        <f t="shared" si="2716"/>
        <v>2.2622689821732698E-3</v>
      </c>
      <c r="AB2300" s="41">
        <f t="shared" si="2708"/>
        <v>8.3069979145593789E-2</v>
      </c>
      <c r="AC2300" s="48">
        <f t="shared" si="2709"/>
        <v>11.289304284172568</v>
      </c>
      <c r="AD2300" s="48">
        <f t="shared" si="2710"/>
        <v>1.8154822402982995</v>
      </c>
      <c r="AE2300" s="48">
        <f t="shared" si="2711"/>
        <v>3.2455292044123518</v>
      </c>
      <c r="AF2300" s="48">
        <f t="shared" si="2712"/>
        <v>1.8154822402982997</v>
      </c>
      <c r="AG2300" s="238">
        <f t="shared" si="2713"/>
        <v>1.4299455476391829</v>
      </c>
      <c r="AH2300" s="48">
        <f t="shared" si="2714"/>
        <v>1.0141647486905401E-4</v>
      </c>
      <c r="AI2300" s="48">
        <f>AE2300+AC2300+SUM($AB$2282:AB2300)</f>
        <v>15.787168748325167</v>
      </c>
      <c r="AJ2300" s="48">
        <f>AE2300+AC2300+SUM($AB$2281:AB2300)-$AI$2282</f>
        <v>12.786787936094896</v>
      </c>
      <c r="AK2300" s="46"/>
      <c r="AL2300" s="86"/>
      <c r="AM2300" s="41"/>
      <c r="AN2300" s="41"/>
      <c r="AO2300" s="41"/>
      <c r="AP2300" s="41"/>
      <c r="AQ2300"/>
      <c r="AR2300" s="41"/>
      <c r="AS2300" s="31"/>
      <c r="AT2300" s="41"/>
      <c r="AU2300" s="41"/>
      <c r="AV2300" s="31"/>
      <c r="BC2300" s="1"/>
      <c r="BD2300"/>
      <c r="BE2300"/>
      <c r="BF2300" s="1"/>
      <c r="BG2300"/>
      <c r="BH2300"/>
      <c r="BI2300"/>
      <c r="BJ2300" s="1"/>
      <c r="BK2300" s="1"/>
      <c r="BL2300"/>
      <c r="BM2300" s="1"/>
      <c r="BN2300" s="1"/>
      <c r="BO2300" s="1"/>
      <c r="BP2300" s="1"/>
      <c r="BQ2300" s="1"/>
      <c r="BR2300" s="1"/>
      <c r="BS2300" s="1"/>
      <c r="BT2300" s="22"/>
      <c r="BU2300" s="1"/>
      <c r="BV2300" s="1"/>
      <c r="BW2300" s="1"/>
      <c r="BX2300" s="1"/>
      <c r="BY2300" s="1"/>
      <c r="BZ2300" s="1"/>
      <c r="CA2300" s="1"/>
      <c r="CB2300" s="1"/>
      <c r="CC2300" s="1"/>
      <c r="CD2300" s="1"/>
      <c r="CE2300" s="1"/>
      <c r="CF2300" s="1"/>
      <c r="CG2300" s="1"/>
      <c r="CH2300" s="1"/>
      <c r="CI2300" s="1"/>
      <c r="CJ2300" s="1"/>
      <c r="CK2300" s="1"/>
      <c r="CL2300" s="1"/>
      <c r="CM2300" s="1"/>
      <c r="CN2300" s="1"/>
      <c r="CO2300" s="1"/>
      <c r="CP2300" s="1"/>
      <c r="CQ2300" s="1"/>
      <c r="CR2300" s="1"/>
      <c r="CS2300" s="1"/>
      <c r="CT2300" s="1"/>
      <c r="CU2300" s="1"/>
      <c r="CV2300" s="1"/>
      <c r="CW2300" s="1"/>
      <c r="CX2300" s="1"/>
      <c r="CY2300" s="1"/>
      <c r="CZ2300" s="1"/>
      <c r="DA2300" s="1"/>
      <c r="DB2300" s="1"/>
      <c r="DC2300" s="1"/>
      <c r="DD2300" s="1"/>
      <c r="DE2300" s="1"/>
      <c r="DF2300" s="1"/>
      <c r="DG2300" s="1"/>
      <c r="DH2300" s="1"/>
      <c r="DI2300" s="1"/>
      <c r="DJ2300" s="1"/>
      <c r="DK2300" s="1"/>
      <c r="DL2300" s="1"/>
      <c r="DM2300" s="1"/>
      <c r="DN2300" s="1"/>
      <c r="DO2300" s="1"/>
      <c r="DP2300" s="1"/>
      <c r="DQ2300" s="1"/>
      <c r="DR2300" s="1"/>
      <c r="DS2300" s="1"/>
      <c r="DT2300" s="1"/>
      <c r="DU2300" s="1"/>
      <c r="DV2300" s="1"/>
      <c r="DW2300" s="1"/>
      <c r="DX2300" s="1"/>
      <c r="DY2300" s="1"/>
      <c r="DZ2300" s="1"/>
      <c r="EA2300" s="1"/>
      <c r="EB2300" s="1"/>
      <c r="EC2300" s="1"/>
      <c r="ED2300" s="1"/>
      <c r="EE2300" s="1"/>
      <c r="EF2300" s="1"/>
      <c r="EG2300" s="1"/>
      <c r="EH2300" s="1"/>
      <c r="EI2300" s="1"/>
      <c r="EJ2300" s="1"/>
      <c r="EK2300" s="1"/>
      <c r="EL2300" s="1"/>
      <c r="EM2300" s="1"/>
      <c r="EN2300" s="1"/>
      <c r="EO2300" s="1"/>
      <c r="EP2300" s="1"/>
      <c r="EQ2300" s="1"/>
      <c r="ER2300" s="1"/>
      <c r="ES2300" s="1"/>
      <c r="ET2300" s="1"/>
      <c r="EU2300" s="1"/>
      <c r="EV2300" s="1"/>
      <c r="EW2300" s="1"/>
      <c r="EX2300" s="1"/>
      <c r="EY2300" s="1"/>
      <c r="EZ2300" s="1"/>
      <c r="FA2300" s="1"/>
      <c r="FB2300" s="1"/>
      <c r="FC2300" s="1"/>
      <c r="FD2300" s="1"/>
      <c r="FE2300" s="1"/>
      <c r="FF2300" s="1"/>
      <c r="FG2300" s="1"/>
      <c r="FH2300" s="1"/>
      <c r="FI2300" s="1"/>
      <c r="FJ2300" s="1"/>
      <c r="FK2300" s="1"/>
      <c r="FL2300" s="1"/>
      <c r="FM2300" s="1"/>
      <c r="FN2300" s="1"/>
      <c r="FO2300" s="1"/>
      <c r="FP2300" s="1"/>
      <c r="FQ2300" s="1"/>
      <c r="FR2300" s="1"/>
      <c r="FS2300" s="1"/>
      <c r="FT2300" s="1"/>
      <c r="FU2300" s="1"/>
      <c r="FV2300" s="1"/>
      <c r="FW2300" s="1"/>
      <c r="FX2300" s="1"/>
      <c r="FY2300" s="1"/>
      <c r="FZ2300" s="1"/>
      <c r="GA2300" s="1"/>
      <c r="GB2300" s="1"/>
      <c r="GC2300" s="1"/>
      <c r="GD2300" s="1"/>
      <c r="GE2300" s="1"/>
      <c r="GF2300" s="1"/>
      <c r="GG2300" s="1"/>
      <c r="GH2300" s="1"/>
      <c r="GI2300" s="1"/>
      <c r="GJ2300" s="1"/>
      <c r="GK2300"/>
      <c r="GL2300"/>
      <c r="GM2300"/>
      <c r="GN2300"/>
      <c r="GO2300"/>
      <c r="GP2300"/>
      <c r="GQ2300"/>
      <c r="GR2300"/>
      <c r="GS2300"/>
      <c r="GT2300"/>
      <c r="GU2300"/>
      <c r="GV2300"/>
      <c r="GW2300"/>
      <c r="GX2300"/>
      <c r="GY2300"/>
      <c r="GZ2300"/>
      <c r="HA2300"/>
      <c r="HB2300"/>
      <c r="HC2300"/>
      <c r="HD2300"/>
      <c r="HE2300"/>
    </row>
    <row r="2301" spans="1:213" s="19" customFormat="1" ht="14.4" x14ac:dyDescent="0.3">
      <c r="A2301"/>
      <c r="B2301"/>
      <c r="C2301"/>
      <c r="E2301" s="32">
        <v>40189.550694444442</v>
      </c>
      <c r="F2301" s="21">
        <f t="shared" si="2704"/>
        <v>290.82638888888323</v>
      </c>
      <c r="G2301" s="21">
        <f t="shared" si="2715"/>
        <v>290.82638888888323</v>
      </c>
      <c r="H2301" s="21"/>
      <c r="I2301" s="50">
        <v>1037</v>
      </c>
      <c r="J2301" s="21">
        <v>24232.9</v>
      </c>
      <c r="K2301" s="21">
        <v>829.19</v>
      </c>
      <c r="L2301" s="21">
        <v>2822</v>
      </c>
      <c r="M2301" s="124">
        <v>6.42</v>
      </c>
      <c r="N2301" s="22"/>
      <c r="O2301" s="22"/>
      <c r="P2301" s="22"/>
      <c r="Q2301" s="22"/>
      <c r="U2301" s="52">
        <f t="shared" si="2705"/>
        <v>2.8361179234872532E-3</v>
      </c>
      <c r="V2301" s="52">
        <f t="shared" si="2706"/>
        <v>0.38543163912352502</v>
      </c>
      <c r="W2301" s="52">
        <f t="shared" si="2707"/>
        <v>2.0897918109840721E-3</v>
      </c>
      <c r="X2301" s="247">
        <f>W2301+V2301+SUM($U$2282:U2301)</f>
        <v>0.39575721721462159</v>
      </c>
      <c r="Y2301" s="104">
        <f>W2301+V2301+SUM($U$2282:U2301)-$X$2282</f>
        <v>0.39168976678452344</v>
      </c>
      <c r="Z2301" s="42"/>
      <c r="AA2301" s="1">
        <f t="shared" si="2716"/>
        <v>3.6918759652647434E-3</v>
      </c>
      <c r="AB2301" s="41">
        <f t="shared" si="2708"/>
        <v>8.2884938347151146E-2</v>
      </c>
      <c r="AC2301" s="48">
        <f t="shared" si="2709"/>
        <v>11.264157030012987</v>
      </c>
      <c r="AD2301" s="48">
        <f t="shared" si="2710"/>
        <v>1.8114382007215657</v>
      </c>
      <c r="AE2301" s="48">
        <f t="shared" si="2711"/>
        <v>3.2382996935646258</v>
      </c>
      <c r="AF2301" s="48">
        <f t="shared" si="2712"/>
        <v>1.8114382007215655</v>
      </c>
      <c r="AG2301" s="238">
        <f t="shared" si="2713"/>
        <v>1.4267603022763433</v>
      </c>
      <c r="AH2301" s="48">
        <f t="shared" si="2714"/>
        <v>1.0119056671693904E-4</v>
      </c>
      <c r="AI2301" s="48">
        <f>AE2301+AC2301+SUM($AB$2282:AB2301)</f>
        <v>15.837676921665011</v>
      </c>
      <c r="AJ2301" s="48">
        <f>AE2301+AC2301+SUM($AB$2281:AB2301)-$AI$2282</f>
        <v>12.837296109434739</v>
      </c>
      <c r="AK2301" s="46"/>
      <c r="AL2301" s="86"/>
      <c r="AM2301" s="41"/>
      <c r="AN2301" s="41"/>
      <c r="AO2301" s="41"/>
      <c r="AP2301" s="41"/>
      <c r="AQ2301"/>
      <c r="AR2301" s="41"/>
      <c r="AS2301" s="31"/>
      <c r="AT2301" s="41"/>
      <c r="AU2301" s="41"/>
      <c r="AV2301" s="31"/>
      <c r="BC2301" s="1"/>
      <c r="BD2301"/>
      <c r="BE2301"/>
      <c r="BF2301" s="1"/>
      <c r="BG2301"/>
      <c r="BH2301"/>
      <c r="BI2301"/>
      <c r="BJ2301" s="1"/>
      <c r="BK2301" s="1"/>
      <c r="BL2301"/>
      <c r="BM2301" s="1"/>
      <c r="BN2301" s="1"/>
      <c r="BO2301" s="1"/>
      <c r="BP2301" s="1"/>
      <c r="BQ2301" s="1"/>
      <c r="BR2301" s="1"/>
      <c r="BS2301" s="1"/>
      <c r="BT2301" s="22"/>
      <c r="BU2301" s="1"/>
      <c r="BV2301" s="1"/>
      <c r="BW2301" s="1"/>
      <c r="BX2301" s="1"/>
      <c r="BY2301" s="1"/>
      <c r="BZ2301" s="1"/>
      <c r="CA2301" s="1"/>
      <c r="CB2301" s="1"/>
      <c r="CC2301" s="1"/>
      <c r="CD2301" s="1"/>
      <c r="CE2301" s="1"/>
      <c r="CF2301" s="1"/>
      <c r="CG2301" s="1"/>
      <c r="CH2301" s="1"/>
      <c r="CI2301" s="1"/>
      <c r="CJ2301" s="1"/>
      <c r="CK2301" s="1"/>
      <c r="CL2301" s="1"/>
      <c r="CM2301" s="1"/>
      <c r="CN2301" s="1"/>
      <c r="CO2301" s="1"/>
      <c r="CP2301" s="1"/>
      <c r="CQ2301" s="1"/>
      <c r="CR2301" s="1"/>
      <c r="CS2301" s="1"/>
      <c r="CT2301" s="1"/>
      <c r="CU2301" s="1"/>
      <c r="CV2301" s="1"/>
      <c r="CW2301" s="1"/>
      <c r="CX2301" s="1"/>
      <c r="CY2301" s="1"/>
      <c r="CZ2301" s="1"/>
      <c r="DA2301" s="1"/>
      <c r="DB2301" s="1"/>
      <c r="DC2301" s="1"/>
      <c r="DD2301" s="1"/>
      <c r="DE2301" s="1"/>
      <c r="DF2301" s="1"/>
      <c r="DG2301" s="1"/>
      <c r="DH2301" s="1"/>
      <c r="DI2301" s="1"/>
      <c r="DJ2301" s="1"/>
      <c r="DK2301" s="1"/>
      <c r="DL2301" s="1"/>
      <c r="DM2301" s="1"/>
      <c r="DN2301" s="1"/>
      <c r="DO2301" s="1"/>
      <c r="DP2301" s="1"/>
      <c r="DQ2301" s="1"/>
      <c r="DR2301" s="1"/>
      <c r="DS2301" s="1"/>
      <c r="DT2301" s="1"/>
      <c r="DU2301" s="1"/>
      <c r="DV2301" s="1"/>
      <c r="DW2301" s="1"/>
      <c r="DX2301" s="1"/>
      <c r="DY2301" s="1"/>
      <c r="DZ2301" s="1"/>
      <c r="EA2301" s="1"/>
      <c r="EB2301" s="1"/>
      <c r="EC2301" s="1"/>
      <c r="ED2301" s="1"/>
      <c r="EE2301" s="1"/>
      <c r="EF2301" s="1"/>
      <c r="EG2301" s="1"/>
      <c r="EH2301" s="1"/>
      <c r="EI2301" s="1"/>
      <c r="EJ2301" s="1"/>
      <c r="EK2301" s="1"/>
      <c r="EL2301" s="1"/>
      <c r="EM2301" s="1"/>
      <c r="EN2301" s="1"/>
      <c r="EO2301" s="1"/>
      <c r="EP2301" s="1"/>
      <c r="EQ2301" s="1"/>
      <c r="ER2301" s="1"/>
      <c r="ES2301" s="1"/>
      <c r="ET2301" s="1"/>
      <c r="EU2301" s="1"/>
      <c r="EV2301" s="1"/>
      <c r="EW2301" s="1"/>
      <c r="EX2301" s="1"/>
      <c r="EY2301" s="1"/>
      <c r="EZ2301" s="1"/>
      <c r="FA2301" s="1"/>
      <c r="FB2301" s="1"/>
      <c r="FC2301" s="1"/>
      <c r="FD2301" s="1"/>
      <c r="FE2301" s="1"/>
      <c r="FF2301" s="1"/>
      <c r="FG2301" s="1"/>
      <c r="FH2301" s="1"/>
      <c r="FI2301" s="1"/>
      <c r="FJ2301" s="1"/>
      <c r="FK2301" s="1"/>
      <c r="FL2301" s="1"/>
      <c r="FM2301" s="1"/>
      <c r="FN2301" s="1"/>
      <c r="FO2301" s="1"/>
      <c r="FP2301" s="1"/>
      <c r="FQ2301" s="1"/>
      <c r="FR2301" s="1"/>
      <c r="FS2301" s="1"/>
      <c r="FT2301" s="1"/>
      <c r="FU2301" s="1"/>
      <c r="FV2301" s="1"/>
      <c r="FW2301" s="1"/>
      <c r="FX2301" s="1"/>
      <c r="FY2301" s="1"/>
      <c r="FZ2301" s="1"/>
      <c r="GA2301" s="1"/>
      <c r="GB2301" s="1"/>
      <c r="GC2301" s="1"/>
      <c r="GD2301" s="1"/>
      <c r="GE2301" s="1"/>
      <c r="GF2301" s="1"/>
      <c r="GG2301" s="1"/>
      <c r="GH2301" s="1"/>
      <c r="GI2301" s="1"/>
      <c r="GJ2301" s="1"/>
      <c r="GK2301"/>
      <c r="GL2301"/>
      <c r="GM2301"/>
      <c r="GN2301"/>
      <c r="GO2301"/>
      <c r="GP2301"/>
      <c r="GQ2301"/>
      <c r="GR2301"/>
      <c r="GS2301"/>
      <c r="GT2301"/>
      <c r="GU2301"/>
      <c r="GV2301"/>
      <c r="GW2301"/>
      <c r="GX2301"/>
      <c r="GY2301"/>
      <c r="GZ2301"/>
      <c r="HA2301"/>
      <c r="HB2301"/>
      <c r="HC2301"/>
      <c r="HD2301"/>
      <c r="HE2301"/>
    </row>
    <row r="2302" spans="1:213" s="19" customFormat="1" ht="14.4" x14ac:dyDescent="0.3">
      <c r="A2302"/>
      <c r="B2302"/>
      <c r="C2302"/>
      <c r="D2302" s="22"/>
      <c r="E2302" s="32">
        <v>40204.413194444445</v>
      </c>
      <c r="F2302" s="21">
        <f t="shared" si="2704"/>
        <v>305.68888888888614</v>
      </c>
      <c r="G2302" s="21">
        <f t="shared" si="2715"/>
        <v>305.68888888888614</v>
      </c>
      <c r="H2302" s="21"/>
      <c r="I2302" s="50">
        <v>1037</v>
      </c>
      <c r="J2302" s="21">
        <v>24755</v>
      </c>
      <c r="K2302" s="21">
        <v>1210</v>
      </c>
      <c r="L2302" s="79">
        <v>3039</v>
      </c>
      <c r="M2302" s="124">
        <v>6.42</v>
      </c>
      <c r="N2302" s="22"/>
      <c r="O2302" s="22"/>
      <c r="P2302" s="22"/>
      <c r="Q2302" s="22"/>
      <c r="U2302" s="52">
        <f t="shared" si="2705"/>
        <v>4.1386204457598092E-3</v>
      </c>
      <c r="V2302" s="52">
        <f t="shared" si="2706"/>
        <v>0.56244320763572309</v>
      </c>
      <c r="W2302" s="52">
        <f t="shared" si="2707"/>
        <v>3.049540022540946E-3</v>
      </c>
      <c r="X2302" s="247">
        <f>W2302+V2302+SUM($U$2282:U2302)</f>
        <v>0.57786715438413638</v>
      </c>
      <c r="Y2302" s="104">
        <f>W2302+V2302+SUM($U$2282:U2302)-$X$2282</f>
        <v>0.57379970395403823</v>
      </c>
      <c r="Z2302" s="42"/>
      <c r="AA2302" s="1">
        <f t="shared" si="2716"/>
        <v>5.3865504297021137E-3</v>
      </c>
      <c r="AB2302" s="41">
        <f t="shared" si="2708"/>
        <v>8.4670701764284373E-2</v>
      </c>
      <c r="AC2302" s="48">
        <f t="shared" si="2709"/>
        <v>11.506844301671343</v>
      </c>
      <c r="AD2302" s="48">
        <f t="shared" si="2710"/>
        <v>1.8504657989288265</v>
      </c>
      <c r="AE2302" s="48">
        <f t="shared" si="2711"/>
        <v>3.3080691503778867</v>
      </c>
      <c r="AF2302" s="48">
        <f t="shared" si="2712"/>
        <v>1.8504657989288258</v>
      </c>
      <c r="AG2302" s="238">
        <f t="shared" si="2713"/>
        <v>1.4574999807225248</v>
      </c>
      <c r="AH2302" s="48">
        <f t="shared" si="2714"/>
        <v>1.0337072653614819E-4</v>
      </c>
      <c r="AI2302" s="48">
        <f>AE2302+AC2302+SUM($AB$2282:AB2302)</f>
        <v>16.234804351900912</v>
      </c>
      <c r="AJ2302" s="48">
        <f>AE2302+AC2302+SUM($AB$2281:AB2302)-$AI$2282</f>
        <v>13.23442353967064</v>
      </c>
      <c r="AK2302" s="185"/>
      <c r="AL2302" s="162"/>
      <c r="AM2302" s="41"/>
      <c r="AN2302" s="41"/>
      <c r="AO2302" s="41"/>
      <c r="AP2302" s="41"/>
      <c r="AQ2302"/>
      <c r="AR2302" s="41"/>
      <c r="AS2302" s="31"/>
      <c r="AT2302" s="41"/>
      <c r="AU2302" s="41"/>
      <c r="AV2302" s="31"/>
      <c r="BC2302" s="1"/>
      <c r="BD2302"/>
      <c r="BE2302"/>
      <c r="BF2302" s="1"/>
      <c r="BG2302"/>
      <c r="BH2302"/>
      <c r="BI2302"/>
      <c r="BJ2302" s="1"/>
      <c r="BK2302" s="1"/>
      <c r="BL2302"/>
      <c r="BM2302" s="1"/>
      <c r="BN2302" s="1"/>
      <c r="BO2302" s="1"/>
      <c r="BP2302" s="1"/>
      <c r="BQ2302" s="1"/>
      <c r="BR2302" s="1"/>
      <c r="BS2302" s="1"/>
      <c r="BT2302" s="22"/>
      <c r="BU2302" s="1"/>
      <c r="BV2302" s="1"/>
      <c r="BW2302" s="1"/>
      <c r="BX2302" s="1"/>
      <c r="BY2302" s="1"/>
      <c r="BZ2302" s="1"/>
      <c r="CA2302" s="1"/>
      <c r="CB2302" s="1"/>
      <c r="CC2302" s="1"/>
      <c r="CD2302" s="1"/>
      <c r="CE2302" s="1"/>
      <c r="CF2302" s="1"/>
      <c r="CG2302" s="1"/>
      <c r="CH2302" s="1"/>
      <c r="CI2302" s="1"/>
      <c r="CJ2302" s="1"/>
      <c r="CK2302" s="1"/>
      <c r="CL2302" s="1"/>
      <c r="CM2302" s="1"/>
      <c r="CN2302" s="1"/>
      <c r="CO2302" s="1"/>
      <c r="CP2302" s="1"/>
      <c r="CQ2302" s="1"/>
      <c r="CR2302" s="1"/>
      <c r="CS2302" s="1"/>
      <c r="CT2302" s="1"/>
      <c r="CU2302" s="1"/>
      <c r="CV2302" s="1"/>
      <c r="CW2302" s="1"/>
      <c r="CX2302" s="1"/>
      <c r="CY2302" s="1"/>
      <c r="CZ2302" s="1"/>
      <c r="DA2302" s="1"/>
      <c r="DB2302" s="1"/>
      <c r="DC2302" s="1"/>
      <c r="DD2302" s="1"/>
      <c r="DE2302" s="1"/>
      <c r="DF2302" s="1"/>
      <c r="DG2302" s="1"/>
      <c r="DH2302" s="1"/>
      <c r="DI2302" s="1"/>
      <c r="DJ2302" s="1"/>
      <c r="DK2302" s="1"/>
      <c r="DL2302" s="1"/>
      <c r="DM2302" s="1"/>
      <c r="DN2302" s="1"/>
      <c r="DO2302" s="1"/>
      <c r="DP2302" s="1"/>
      <c r="DQ2302" s="1"/>
      <c r="DR2302" s="1"/>
      <c r="DS2302" s="1"/>
      <c r="DT2302" s="1"/>
      <c r="DU2302" s="1"/>
      <c r="DV2302" s="1"/>
      <c r="DW2302" s="1"/>
      <c r="DX2302" s="1"/>
      <c r="DY2302" s="1"/>
      <c r="DZ2302" s="1"/>
      <c r="EA2302" s="1"/>
      <c r="EB2302" s="1"/>
      <c r="EC2302" s="1"/>
      <c r="ED2302" s="1"/>
      <c r="EE2302" s="1"/>
      <c r="EF2302" s="1"/>
      <c r="EG2302" s="1"/>
      <c r="EH2302" s="1"/>
      <c r="EI2302" s="1"/>
      <c r="EJ2302" s="1"/>
      <c r="EK2302" s="1"/>
      <c r="EL2302" s="1"/>
      <c r="EM2302" s="1"/>
      <c r="EN2302" s="1"/>
      <c r="EO2302" s="1"/>
      <c r="EP2302" s="1"/>
      <c r="EQ2302" s="1"/>
      <c r="ER2302" s="1"/>
      <c r="ES2302" s="1"/>
      <c r="ET2302" s="1"/>
      <c r="EU2302" s="1"/>
      <c r="EV2302" s="1"/>
      <c r="EW2302" s="1"/>
      <c r="EX2302" s="1"/>
      <c r="EY2302" s="1"/>
      <c r="EZ2302" s="1"/>
      <c r="FA2302" s="1"/>
      <c r="FB2302" s="1"/>
      <c r="FC2302" s="1"/>
      <c r="FD2302" s="1"/>
      <c r="FE2302" s="1"/>
      <c r="FF2302" s="1"/>
      <c r="FG2302" s="1"/>
      <c r="FH2302" s="1"/>
      <c r="FI2302" s="1"/>
      <c r="FJ2302" s="1"/>
      <c r="FK2302" s="1"/>
      <c r="FL2302" s="1"/>
      <c r="FM2302" s="1"/>
      <c r="FN2302" s="1"/>
      <c r="FO2302" s="1"/>
      <c r="FP2302" s="1"/>
      <c r="FQ2302" s="1"/>
      <c r="FR2302" s="1"/>
      <c r="FS2302" s="1"/>
      <c r="FT2302" s="1"/>
      <c r="FU2302" s="1"/>
      <c r="FV2302" s="1"/>
      <c r="FW2302" s="1"/>
      <c r="FX2302" s="1"/>
      <c r="FY2302" s="1"/>
      <c r="FZ2302" s="1"/>
      <c r="GA2302" s="1"/>
      <c r="GB2302" s="1"/>
      <c r="GC2302" s="1"/>
      <c r="GD2302" s="1"/>
      <c r="GE2302" s="1"/>
      <c r="GF2302" s="1"/>
      <c r="GG2302" s="1"/>
      <c r="GH2302" s="1"/>
      <c r="GI2302" s="1"/>
      <c r="GJ2302" s="1"/>
      <c r="GK2302"/>
      <c r="GL2302"/>
      <c r="GM2302"/>
      <c r="GN2302"/>
      <c r="GO2302"/>
      <c r="GP2302"/>
      <c r="GQ2302"/>
      <c r="GR2302"/>
      <c r="GS2302"/>
      <c r="GT2302"/>
      <c r="GU2302"/>
      <c r="GV2302"/>
      <c r="GW2302"/>
      <c r="GX2302"/>
      <c r="GY2302"/>
      <c r="GZ2302"/>
      <c r="HA2302"/>
      <c r="HB2302"/>
      <c r="HC2302"/>
      <c r="HD2302"/>
      <c r="HE2302"/>
    </row>
    <row r="2303" spans="1:213" s="19" customFormat="1" ht="14.4" x14ac:dyDescent="0.3">
      <c r="A2303"/>
      <c r="B2303"/>
      <c r="C2303"/>
      <c r="D2303" s="22"/>
      <c r="E2303" s="32">
        <v>40288.668749999997</v>
      </c>
      <c r="F2303" s="21">
        <f t="shared" si="2704"/>
        <v>389.94444444443798</v>
      </c>
      <c r="G2303" s="21">
        <f t="shared" si="2715"/>
        <v>389.94444444443798</v>
      </c>
      <c r="H2303" s="21"/>
      <c r="I2303" s="50">
        <v>1037</v>
      </c>
      <c r="J2303" s="21">
        <v>27743</v>
      </c>
      <c r="K2303" s="21">
        <v>7074</v>
      </c>
      <c r="L2303" s="79">
        <v>69</v>
      </c>
      <c r="M2303" s="124">
        <v>6.42</v>
      </c>
      <c r="N2303" s="22"/>
      <c r="O2303" s="22"/>
      <c r="P2303" s="22"/>
      <c r="Q2303" s="22"/>
      <c r="U2303" s="52">
        <f t="shared" si="2705"/>
        <v>2.4195538044053631E-2</v>
      </c>
      <c r="V2303" s="52">
        <f t="shared" si="2706"/>
        <v>3.2882010337314918</v>
      </c>
      <c r="W2303" s="52">
        <f t="shared" si="2707"/>
        <v>1.7828467867317895E-2</v>
      </c>
      <c r="X2303" s="247">
        <f>W2303+V2303+SUM($U$2282:U2303)</f>
        <v>3.3425994463687356</v>
      </c>
      <c r="Y2303" s="104">
        <f>W2303+V2303+SUM($U$2282:U2303)-$X$2282</f>
        <v>3.3385319959386375</v>
      </c>
      <c r="Z2303" s="42"/>
      <c r="AA2303" s="1">
        <f t="shared" si="2716"/>
        <v>2.633802447763409E-2</v>
      </c>
      <c r="AB2303" s="41">
        <f t="shared" si="2708"/>
        <v>9.4890700022078001E-2</v>
      </c>
      <c r="AC2303" s="48">
        <f t="shared" si="2709"/>
        <v>12.895753644163525</v>
      </c>
      <c r="AD2303" s="48">
        <f t="shared" si="2710"/>
        <v>2.0738223655698826</v>
      </c>
      <c r="AE2303" s="48">
        <f t="shared" si="2711"/>
        <v>3.7073626515424651</v>
      </c>
      <c r="AF2303" s="48">
        <f t="shared" si="2712"/>
        <v>2.0738223655698818</v>
      </c>
      <c r="AG2303" s="238">
        <f t="shared" si="2713"/>
        <v>1.6334244381007883</v>
      </c>
      <c r="AH2303" s="48">
        <f t="shared" si="2714"/>
        <v>1.1584787179528821E-4</v>
      </c>
      <c r="AI2303" s="48">
        <f>AE2303+AC2303+SUM($AB$2282:AB2303)</f>
        <v>18.117897895579752</v>
      </c>
      <c r="AJ2303" s="48">
        <f>AE2303+AC2303+SUM($AB$2281:AB2303)-$AI$2282</f>
        <v>15.11751708334948</v>
      </c>
      <c r="AK2303" s="185"/>
      <c r="AL2303" s="162"/>
      <c r="AM2303" s="41"/>
      <c r="AN2303" s="41"/>
      <c r="AO2303" s="41"/>
      <c r="AP2303" s="41"/>
      <c r="AQ2303"/>
      <c r="AR2303" s="41"/>
      <c r="AS2303" s="31"/>
      <c r="AT2303" s="41"/>
      <c r="AU2303" s="41"/>
      <c r="AV2303" s="31"/>
      <c r="BC2303" s="1"/>
      <c r="BD2303"/>
      <c r="BE2303"/>
      <c r="BF2303" s="1"/>
      <c r="BG2303"/>
      <c r="BH2303"/>
      <c r="BI2303"/>
      <c r="BJ2303" s="1"/>
      <c r="BK2303" s="1"/>
      <c r="BL2303"/>
      <c r="BM2303" s="1"/>
      <c r="BN2303" s="1"/>
      <c r="BO2303" s="1"/>
      <c r="BP2303" s="1"/>
      <c r="BQ2303" s="1"/>
      <c r="BR2303" s="1"/>
      <c r="BS2303" s="1"/>
      <c r="BT2303" s="22"/>
      <c r="BU2303" s="1"/>
      <c r="BV2303" s="1"/>
      <c r="BW2303" s="1"/>
      <c r="BX2303" s="1"/>
      <c r="BY2303" s="1"/>
      <c r="BZ2303" s="1"/>
      <c r="CA2303" s="1"/>
      <c r="CB2303" s="1"/>
      <c r="CC2303" s="1"/>
      <c r="CD2303" s="1"/>
      <c r="CE2303" s="1"/>
      <c r="CF2303" s="1"/>
      <c r="CG2303" s="1"/>
      <c r="CH2303" s="1"/>
      <c r="CI2303" s="1"/>
      <c r="CJ2303" s="1"/>
      <c r="CK2303" s="1"/>
      <c r="CL2303" s="1"/>
      <c r="CM2303" s="1"/>
      <c r="CN2303" s="1"/>
      <c r="CO2303" s="1"/>
      <c r="CP2303" s="1"/>
      <c r="CQ2303" s="1"/>
      <c r="CR2303" s="1"/>
      <c r="CS2303" s="1"/>
      <c r="CT2303" s="1"/>
      <c r="CU2303" s="1"/>
      <c r="CV2303" s="1"/>
      <c r="CW2303" s="1"/>
      <c r="CX2303" s="1"/>
      <c r="CY2303" s="1"/>
      <c r="CZ2303" s="1"/>
      <c r="DA2303" s="1"/>
      <c r="DB2303" s="1"/>
      <c r="DC2303" s="1"/>
      <c r="DD2303" s="1"/>
      <c r="DE2303" s="1"/>
      <c r="DF2303" s="1"/>
      <c r="DG2303" s="1"/>
      <c r="DH2303" s="1"/>
      <c r="DI2303" s="1"/>
      <c r="DJ2303" s="1"/>
      <c r="DK2303" s="1"/>
      <c r="DL2303" s="1"/>
      <c r="DM2303" s="1"/>
      <c r="DN2303" s="1"/>
      <c r="DO2303" s="1"/>
      <c r="DP2303" s="1"/>
      <c r="DQ2303" s="1"/>
      <c r="DR2303" s="1"/>
      <c r="DS2303" s="1"/>
      <c r="DT2303" s="1"/>
      <c r="DU2303" s="1"/>
      <c r="DV2303" s="1"/>
      <c r="DW2303" s="1"/>
      <c r="DX2303" s="1"/>
      <c r="DY2303" s="1"/>
      <c r="DZ2303" s="1"/>
      <c r="EA2303" s="1"/>
      <c r="EB2303" s="1"/>
      <c r="EC2303" s="1"/>
      <c r="ED2303" s="1"/>
      <c r="EE2303" s="1"/>
      <c r="EF2303" s="1"/>
      <c r="EG2303" s="1"/>
      <c r="EH2303" s="1"/>
      <c r="EI2303" s="1"/>
      <c r="EJ2303" s="1"/>
      <c r="EK2303" s="1"/>
      <c r="EL2303" s="1"/>
      <c r="EM2303" s="1"/>
      <c r="EN2303" s="1"/>
      <c r="EO2303" s="1"/>
      <c r="EP2303" s="1"/>
      <c r="EQ2303" s="1"/>
      <c r="ER2303" s="1"/>
      <c r="ES2303" s="1"/>
      <c r="ET2303" s="1"/>
      <c r="EU2303" s="1"/>
      <c r="EV2303" s="1"/>
      <c r="EW2303" s="1"/>
      <c r="EX2303" s="1"/>
      <c r="EY2303" s="1"/>
      <c r="EZ2303" s="1"/>
      <c r="FA2303" s="1"/>
      <c r="FB2303" s="1"/>
      <c r="FC2303" s="1"/>
      <c r="FD2303" s="1"/>
      <c r="FE2303" s="1"/>
      <c r="FF2303" s="1"/>
      <c r="FG2303" s="1"/>
      <c r="FH2303" s="1"/>
      <c r="FI2303" s="1"/>
      <c r="FJ2303" s="1"/>
      <c r="FK2303" s="1"/>
      <c r="FL2303" s="1"/>
      <c r="FM2303" s="1"/>
      <c r="FN2303" s="1"/>
      <c r="FO2303" s="1"/>
      <c r="FP2303" s="1"/>
      <c r="FQ2303" s="1"/>
      <c r="FR2303" s="1"/>
      <c r="FS2303" s="1"/>
      <c r="FT2303" s="1"/>
      <c r="FU2303" s="1"/>
      <c r="FV2303" s="1"/>
      <c r="FW2303" s="1"/>
      <c r="FX2303" s="1"/>
      <c r="FY2303" s="1"/>
      <c r="FZ2303" s="1"/>
      <c r="GA2303" s="1"/>
      <c r="GB2303" s="1"/>
      <c r="GC2303" s="1"/>
      <c r="GD2303" s="1"/>
      <c r="GE2303" s="1"/>
      <c r="GF2303" s="1"/>
      <c r="GG2303" s="1"/>
      <c r="GH2303" s="1"/>
      <c r="GI2303" s="1"/>
      <c r="GJ2303" s="1"/>
      <c r="GK2303"/>
      <c r="GL2303"/>
      <c r="GM2303"/>
      <c r="GN2303"/>
      <c r="GO2303"/>
      <c r="GP2303"/>
      <c r="GQ2303"/>
      <c r="GR2303"/>
      <c r="GS2303"/>
      <c r="GT2303"/>
      <c r="GU2303"/>
      <c r="GV2303"/>
      <c r="GW2303"/>
      <c r="GX2303"/>
      <c r="GY2303"/>
      <c r="GZ2303"/>
      <c r="HA2303"/>
      <c r="HB2303"/>
      <c r="HC2303"/>
      <c r="HD2303"/>
      <c r="HE2303"/>
    </row>
    <row r="2304" spans="1:213" s="19" customFormat="1" ht="14.4" x14ac:dyDescent="0.3">
      <c r="A2304"/>
      <c r="B2304"/>
      <c r="C2304"/>
      <c r="D2304" s="126" t="s">
        <v>234</v>
      </c>
      <c r="E2304" s="32">
        <v>40364.563888888886</v>
      </c>
      <c r="F2304" s="21">
        <f t="shared" si="2704"/>
        <v>465.83958333332703</v>
      </c>
      <c r="G2304" s="21">
        <f t="shared" si="2715"/>
        <v>465.83958333332703</v>
      </c>
      <c r="H2304" s="21"/>
      <c r="I2304" s="50">
        <v>1037</v>
      </c>
      <c r="J2304" s="21">
        <v>22437</v>
      </c>
      <c r="K2304" s="21">
        <v>11522</v>
      </c>
      <c r="L2304" s="79">
        <v>39</v>
      </c>
      <c r="M2304" s="124">
        <v>6.42</v>
      </c>
      <c r="N2304" s="22"/>
      <c r="O2304" s="22"/>
      <c r="P2304" s="22"/>
      <c r="Q2304" s="22"/>
      <c r="U2304" s="52">
        <f t="shared" si="2705"/>
        <v>3.9409243616565719E-2</v>
      </c>
      <c r="V2304" s="52">
        <f t="shared" si="2706"/>
        <v>5.3557608581642988</v>
      </c>
      <c r="W2304" s="52">
        <f t="shared" si="2707"/>
        <v>2.9038677801418829E-2</v>
      </c>
      <c r="X2304" s="247">
        <f>W2304+V2304+SUM($U$2282:U2304)</f>
        <v>5.4607787243522088</v>
      </c>
      <c r="Y2304" s="104">
        <f>W2304+V2304+SUM($U$2282:U2304)-$X$2282</f>
        <v>5.4567112739221102</v>
      </c>
      <c r="Z2304" s="42"/>
      <c r="AA2304" s="1">
        <f t="shared" si="2716"/>
        <v>2.9766061318153202E-2</v>
      </c>
      <c r="AB2304" s="41">
        <f t="shared" si="2708"/>
        <v>7.6742336315299864E-2</v>
      </c>
      <c r="AC2304" s="48">
        <f t="shared" si="2709"/>
        <v>10.429370454316297</v>
      </c>
      <c r="AD2304" s="48">
        <f t="shared" si="2710"/>
        <v>1.6771925320366015</v>
      </c>
      <c r="AE2304" s="48">
        <f t="shared" si="2711"/>
        <v>2.9983093325400381</v>
      </c>
      <c r="AF2304" s="48">
        <f t="shared" si="2712"/>
        <v>1.6771925320366012</v>
      </c>
      <c r="AG2304" s="238">
        <f t="shared" si="2713"/>
        <v>1.3210231091687048</v>
      </c>
      <c r="AH2304" s="48">
        <f t="shared" si="2714"/>
        <v>9.3691334732036232E-5</v>
      </c>
      <c r="AI2304" s="48">
        <f>AE2304+AC2304+SUM($AB$2282:AB2304)</f>
        <v>15.019203723045395</v>
      </c>
      <c r="AJ2304" s="48">
        <f>AE2304+AC2304+SUM($AB$2281:AB2304)-$AI$2282</f>
        <v>12.018822910815125</v>
      </c>
      <c r="AK2304" s="185"/>
      <c r="AL2304" s="162"/>
      <c r="AM2304" s="41"/>
      <c r="AN2304" s="41"/>
      <c r="AO2304" s="41"/>
      <c r="AP2304" s="41"/>
      <c r="AQ2304"/>
      <c r="AR2304" s="41"/>
      <c r="AS2304" s="31"/>
      <c r="AT2304" s="41"/>
      <c r="AU2304" s="41"/>
      <c r="AV2304" s="31"/>
      <c r="BC2304" s="1"/>
      <c r="BD2304"/>
      <c r="BE2304"/>
      <c r="BF2304" s="1"/>
      <c r="BG2304"/>
      <c r="BH2304"/>
      <c r="BI2304"/>
      <c r="BJ2304" s="1"/>
      <c r="BK2304" s="1"/>
      <c r="BL2304"/>
      <c r="BM2304" s="1"/>
      <c r="BN2304" s="1"/>
      <c r="BO2304" s="1"/>
      <c r="BP2304" s="1"/>
      <c r="BQ2304" s="1"/>
      <c r="BR2304" s="1"/>
      <c r="BS2304" s="1"/>
      <c r="BT2304" s="22"/>
      <c r="BU2304" s="1"/>
      <c r="BV2304" s="1"/>
      <c r="BW2304" s="1"/>
      <c r="BX2304" s="1"/>
      <c r="BY2304" s="1"/>
      <c r="BZ2304" s="1"/>
      <c r="CA2304" s="1"/>
      <c r="CB2304" s="1"/>
      <c r="CC2304" s="1"/>
      <c r="CD2304" s="1"/>
      <c r="CE2304" s="1"/>
      <c r="CF2304" s="1"/>
      <c r="CG2304" s="1"/>
      <c r="CH2304" s="1"/>
      <c r="CI2304" s="1"/>
      <c r="CJ2304" s="1"/>
      <c r="CK2304" s="1"/>
      <c r="CL2304" s="1"/>
      <c r="CM2304" s="1"/>
      <c r="CN2304" s="1"/>
      <c r="CO2304" s="1"/>
      <c r="CP2304" s="1"/>
      <c r="CQ2304" s="1"/>
      <c r="CR2304" s="1"/>
      <c r="CS2304" s="1"/>
      <c r="CT2304" s="1"/>
      <c r="CU2304" s="1"/>
      <c r="CV2304" s="1"/>
      <c r="CW2304" s="1"/>
      <c r="CX2304" s="1"/>
      <c r="CY2304" s="1"/>
      <c r="CZ2304" s="1"/>
      <c r="DA2304" s="1"/>
      <c r="DB2304" s="1"/>
      <c r="DC2304" s="1"/>
      <c r="DD2304" s="1"/>
      <c r="DE2304" s="1"/>
      <c r="DF2304" s="1"/>
      <c r="DG2304" s="1"/>
      <c r="DH2304" s="1"/>
      <c r="DI2304" s="1"/>
      <c r="DJ2304" s="1"/>
      <c r="DK2304" s="1"/>
      <c r="DL2304" s="1"/>
      <c r="DM2304" s="1"/>
      <c r="DN2304" s="1"/>
      <c r="DO2304" s="1"/>
      <c r="DP2304" s="1"/>
      <c r="DQ2304" s="1"/>
      <c r="DR2304" s="1"/>
      <c r="DS2304" s="1"/>
      <c r="DT2304" s="1"/>
      <c r="DU2304" s="1"/>
      <c r="DV2304" s="1"/>
      <c r="DW2304" s="1"/>
      <c r="DX2304" s="1"/>
      <c r="DY2304" s="1"/>
      <c r="DZ2304" s="1"/>
      <c r="EA2304" s="1"/>
      <c r="EB2304" s="1"/>
      <c r="EC2304" s="1"/>
      <c r="ED2304" s="1"/>
      <c r="EE2304" s="1"/>
      <c r="EF2304" s="1"/>
      <c r="EG2304" s="1"/>
      <c r="EH2304" s="1"/>
      <c r="EI2304" s="1"/>
      <c r="EJ2304" s="1"/>
      <c r="EK2304" s="1"/>
      <c r="EL2304" s="1"/>
      <c r="EM2304" s="1"/>
      <c r="EN2304" s="1"/>
      <c r="EO2304" s="1"/>
      <c r="EP2304" s="1"/>
      <c r="EQ2304" s="1"/>
      <c r="ER2304" s="1"/>
      <c r="ES2304" s="1"/>
      <c r="ET2304" s="1"/>
      <c r="EU2304" s="1"/>
      <c r="EV2304" s="1"/>
      <c r="EW2304" s="1"/>
      <c r="EX2304" s="1"/>
      <c r="EY2304" s="1"/>
      <c r="EZ2304" s="1"/>
      <c r="FA2304" s="1"/>
      <c r="FB2304" s="1"/>
      <c r="FC2304" s="1"/>
      <c r="FD2304" s="1"/>
      <c r="FE2304" s="1"/>
      <c r="FF2304" s="1"/>
      <c r="FG2304" s="1"/>
      <c r="FH2304" s="1"/>
      <c r="FI2304" s="1"/>
      <c r="FJ2304" s="1"/>
      <c r="FK2304" s="1"/>
      <c r="FL2304" s="1"/>
      <c r="FM2304" s="1"/>
      <c r="FN2304" s="1"/>
      <c r="FO2304" s="1"/>
      <c r="FP2304" s="1"/>
      <c r="FQ2304" s="1"/>
      <c r="FR2304" s="1"/>
      <c r="FS2304" s="1"/>
      <c r="FT2304" s="1"/>
      <c r="FU2304" s="1"/>
      <c r="FV2304" s="1"/>
      <c r="FW2304" s="1"/>
      <c r="FX2304" s="1"/>
      <c r="FY2304" s="1"/>
      <c r="FZ2304" s="1"/>
      <c r="GA2304" s="1"/>
      <c r="GB2304" s="1"/>
      <c r="GC2304" s="1"/>
      <c r="GD2304" s="1"/>
      <c r="GE2304" s="1"/>
      <c r="GF2304" s="1"/>
      <c r="GG2304" s="1"/>
      <c r="GH2304" s="1"/>
      <c r="GI2304" s="1"/>
      <c r="GJ2304" s="1"/>
      <c r="GK2304"/>
      <c r="GL2304"/>
      <c r="GM2304"/>
      <c r="GN2304"/>
      <c r="GO2304"/>
      <c r="GP2304"/>
      <c r="GQ2304"/>
      <c r="GR2304"/>
      <c r="GS2304"/>
      <c r="GT2304"/>
      <c r="GU2304"/>
      <c r="GV2304"/>
      <c r="GW2304"/>
      <c r="GX2304"/>
      <c r="GY2304"/>
      <c r="GZ2304"/>
      <c r="HA2304"/>
      <c r="HB2304"/>
      <c r="HC2304"/>
      <c r="HD2304"/>
      <c r="HE2304"/>
    </row>
    <row r="2305" spans="1:213" s="19" customFormat="1" ht="14.4" x14ac:dyDescent="0.3">
      <c r="A2305"/>
      <c r="B2305"/>
      <c r="C2305"/>
      <c r="D2305" s="22"/>
      <c r="E2305" s="32">
        <v>40438.430555555555</v>
      </c>
      <c r="F2305" s="21">
        <f t="shared" si="2704"/>
        <v>539.70624999999563</v>
      </c>
      <c r="G2305" s="21">
        <f t="shared" si="2715"/>
        <v>539.70624999999563</v>
      </c>
      <c r="H2305" s="21"/>
      <c r="I2305" s="50">
        <v>1037</v>
      </c>
      <c r="J2305" s="21">
        <v>28619</v>
      </c>
      <c r="K2305" s="21">
        <v>17994</v>
      </c>
      <c r="L2305" s="79">
        <v>12</v>
      </c>
      <c r="M2305" s="124">
        <v>6.42</v>
      </c>
      <c r="N2305" s="22"/>
      <c r="O2305" s="22"/>
      <c r="P2305" s="22"/>
      <c r="Q2305" s="22"/>
      <c r="U2305" s="52">
        <f t="shared" si="2705"/>
        <v>6.1545732480166947E-2</v>
      </c>
      <c r="V2305" s="52">
        <f t="shared" si="2706"/>
        <v>8.3641347753695872</v>
      </c>
      <c r="W2305" s="52">
        <f t="shared" si="2707"/>
        <v>4.5349936500497345E-2</v>
      </c>
      <c r="X2305" s="247">
        <f>W2305+V2305+SUM($U$2282:U2305)</f>
        <v>8.5470096327367422</v>
      </c>
      <c r="Y2305" s="104">
        <f>W2305+V2305+SUM($U$2282:U2305)-$X$2282</f>
        <v>8.5429421823066445</v>
      </c>
      <c r="Z2305" s="42"/>
      <c r="AA2305" s="1">
        <f t="shared" si="2716"/>
        <v>3.3411499010980332E-2</v>
      </c>
      <c r="AB2305" s="41">
        <f t="shared" si="2708"/>
        <v>9.7886924410909085E-2</v>
      </c>
      <c r="AC2305" s="48">
        <f t="shared" si="2709"/>
        <v>13.302943933327899</v>
      </c>
      <c r="AD2305" s="48">
        <f t="shared" si="2710"/>
        <v>2.1393044112116373</v>
      </c>
      <c r="AE2305" s="48">
        <f t="shared" si="2711"/>
        <v>3.8244246016830843</v>
      </c>
      <c r="AF2305" s="48">
        <f t="shared" si="2712"/>
        <v>2.1393044112116368</v>
      </c>
      <c r="AG2305" s="238">
        <f t="shared" si="2713"/>
        <v>1.6850006846414034</v>
      </c>
      <c r="AH2305" s="48">
        <f t="shared" si="2714"/>
        <v>1.1950583004395173E-4</v>
      </c>
      <c r="AI2305" s="48">
        <f>AE2305+AC2305+SUM($AB$2282:AB2305)</f>
        <v>18.816779395610954</v>
      </c>
      <c r="AJ2305" s="48">
        <f>AE2305+AC2305+SUM($AB$2281:AB2305)-$AI$2282</f>
        <v>15.816398583380682</v>
      </c>
      <c r="AK2305" s="185"/>
      <c r="AL2305" s="162"/>
      <c r="AM2305" s="41"/>
      <c r="AN2305" s="41"/>
      <c r="AO2305" s="41"/>
      <c r="AP2305" s="41"/>
      <c r="AQ2305"/>
      <c r="AR2305" s="41"/>
      <c r="AS2305" s="31"/>
      <c r="AT2305" s="41"/>
      <c r="AU2305" s="41"/>
      <c r="AV2305" s="31"/>
      <c r="BC2305" s="1"/>
      <c r="BD2305"/>
      <c r="BE2305"/>
      <c r="BF2305" s="1"/>
      <c r="BG2305"/>
      <c r="BH2305"/>
      <c r="BI2305"/>
      <c r="BJ2305" s="1"/>
      <c r="BK2305" s="1"/>
      <c r="BL2305"/>
      <c r="BM2305" s="1"/>
      <c r="BN2305" s="1"/>
      <c r="BO2305" s="1"/>
      <c r="BP2305" s="1"/>
      <c r="BQ2305" s="1"/>
      <c r="BR2305" s="1"/>
      <c r="BS2305" s="1"/>
      <c r="BT2305" s="22"/>
      <c r="BU2305" s="1"/>
      <c r="BV2305" s="1"/>
      <c r="BW2305" s="1"/>
      <c r="BX2305" s="1"/>
      <c r="BY2305" s="1"/>
      <c r="BZ2305" s="1"/>
      <c r="CA2305" s="1"/>
      <c r="CB2305" s="1"/>
      <c r="CC2305" s="1"/>
      <c r="CD2305" s="1"/>
      <c r="CE2305" s="1"/>
      <c r="CF2305" s="1"/>
      <c r="CG2305" s="1"/>
      <c r="CH2305" s="1"/>
      <c r="CI2305" s="1"/>
      <c r="CJ2305" s="1"/>
      <c r="CK2305" s="1"/>
      <c r="CL2305" s="1"/>
      <c r="CM2305" s="1"/>
      <c r="CN2305" s="1"/>
      <c r="CO2305" s="1"/>
      <c r="CP2305" s="1"/>
      <c r="CQ2305" s="1"/>
      <c r="CR2305" s="1"/>
      <c r="CS2305" s="1"/>
      <c r="CT2305" s="1"/>
      <c r="CU2305" s="1"/>
      <c r="CV2305" s="1"/>
      <c r="CW2305" s="1"/>
      <c r="CX2305" s="1"/>
      <c r="CY2305" s="1"/>
      <c r="CZ2305" s="1"/>
      <c r="DA2305" s="1"/>
      <c r="DB2305" s="1"/>
      <c r="DC2305" s="1"/>
      <c r="DD2305" s="1"/>
      <c r="DE2305" s="1"/>
      <c r="DF2305" s="1"/>
      <c r="DG2305" s="1"/>
      <c r="DH2305" s="1"/>
      <c r="DI2305" s="1"/>
      <c r="DJ2305" s="1"/>
      <c r="DK2305" s="1"/>
      <c r="DL2305" s="1"/>
      <c r="DM2305" s="1"/>
      <c r="DN2305" s="1"/>
      <c r="DO2305" s="1"/>
      <c r="DP2305" s="1"/>
      <c r="DQ2305" s="1"/>
      <c r="DR2305" s="1"/>
      <c r="DS2305" s="1"/>
      <c r="DT2305" s="1"/>
      <c r="DU2305" s="1"/>
      <c r="DV2305" s="1"/>
      <c r="DW2305" s="1"/>
      <c r="DX2305" s="1"/>
      <c r="DY2305" s="1"/>
      <c r="DZ2305" s="1"/>
      <c r="EA2305" s="1"/>
      <c r="EB2305" s="1"/>
      <c r="EC2305" s="1"/>
      <c r="ED2305" s="1"/>
      <c r="EE2305" s="1"/>
      <c r="EF2305" s="1"/>
      <c r="EG2305" s="1"/>
      <c r="EH2305" s="1"/>
      <c r="EI2305" s="1"/>
      <c r="EJ2305" s="1"/>
      <c r="EK2305" s="1"/>
      <c r="EL2305" s="1"/>
      <c r="EM2305" s="1"/>
      <c r="EN2305" s="1"/>
      <c r="EO2305" s="1"/>
      <c r="EP2305" s="1"/>
      <c r="EQ2305" s="1"/>
      <c r="ER2305" s="1"/>
      <c r="ES2305" s="1"/>
      <c r="ET2305" s="1"/>
      <c r="EU2305" s="1"/>
      <c r="EV2305" s="1"/>
      <c r="EW2305" s="1"/>
      <c r="EX2305" s="1"/>
      <c r="EY2305" s="1"/>
      <c r="EZ2305" s="1"/>
      <c r="FA2305" s="1"/>
      <c r="FB2305" s="1"/>
      <c r="FC2305" s="1"/>
      <c r="FD2305" s="1"/>
      <c r="FE2305" s="1"/>
      <c r="FF2305" s="1"/>
      <c r="FG2305" s="1"/>
      <c r="FH2305" s="1"/>
      <c r="FI2305" s="1"/>
      <c r="FJ2305" s="1"/>
      <c r="FK2305" s="1"/>
      <c r="FL2305" s="1"/>
      <c r="FM2305" s="1"/>
      <c r="FN2305" s="1"/>
      <c r="FO2305" s="1"/>
      <c r="FP2305" s="1"/>
      <c r="FQ2305" s="1"/>
      <c r="FR2305" s="1"/>
      <c r="FS2305" s="1"/>
      <c r="FT2305" s="1"/>
      <c r="FU2305" s="1"/>
      <c r="FV2305" s="1"/>
      <c r="FW2305" s="1"/>
      <c r="FX2305" s="1"/>
      <c r="FY2305" s="1"/>
      <c r="FZ2305" s="1"/>
      <c r="GA2305" s="1"/>
      <c r="GB2305" s="1"/>
      <c r="GC2305" s="1"/>
      <c r="GD2305" s="1"/>
      <c r="GE2305" s="1"/>
      <c r="GF2305" s="1"/>
      <c r="GG2305" s="1"/>
      <c r="GH2305" s="1"/>
      <c r="GI2305" s="1"/>
      <c r="GJ2305" s="1"/>
      <c r="GK2305"/>
      <c r="GL2305"/>
      <c r="GM2305"/>
      <c r="GN2305"/>
      <c r="GO2305"/>
      <c r="GP2305"/>
      <c r="GQ2305"/>
      <c r="GR2305"/>
      <c r="GS2305"/>
      <c r="GT2305"/>
      <c r="GU2305"/>
      <c r="GV2305"/>
      <c r="GW2305"/>
      <c r="GX2305"/>
      <c r="GY2305"/>
      <c r="GZ2305"/>
      <c r="HA2305"/>
      <c r="HB2305"/>
      <c r="HC2305"/>
      <c r="HD2305"/>
      <c r="HE2305"/>
    </row>
    <row r="2306" spans="1:213" s="19" customFormat="1" ht="14.4" x14ac:dyDescent="0.3">
      <c r="A2306"/>
      <c r="B2306"/>
      <c r="C2306"/>
      <c r="D2306" s="22"/>
      <c r="E2306" s="32">
        <v>40457.618750000001</v>
      </c>
      <c r="F2306" s="21">
        <f t="shared" si="2704"/>
        <v>558.89444444444234</v>
      </c>
      <c r="G2306" s="21">
        <f t="shared" si="2715"/>
        <v>558.89444444444234</v>
      </c>
      <c r="H2306" s="21"/>
      <c r="I2306" s="50">
        <v>1037</v>
      </c>
      <c r="J2306" s="21">
        <v>27765</v>
      </c>
      <c r="K2306" s="21">
        <v>18874</v>
      </c>
      <c r="L2306" s="79">
        <v>45</v>
      </c>
      <c r="M2306" s="124">
        <v>6.42</v>
      </c>
      <c r="N2306" s="22"/>
      <c r="O2306" s="22"/>
      <c r="P2306" s="22"/>
      <c r="Q2306" s="22"/>
      <c r="U2306" s="52">
        <f t="shared" si="2705"/>
        <v>6.4555638258901357E-2</v>
      </c>
      <c r="V2306" s="52">
        <f t="shared" si="2706"/>
        <v>8.7731843809228405</v>
      </c>
      <c r="W2306" s="52">
        <f t="shared" si="2707"/>
        <v>4.7567783789618026E-2</v>
      </c>
      <c r="X2306" s="247">
        <f>W2306+V2306+SUM($U$2282:U2306)</f>
        <v>9.0228327238380199</v>
      </c>
      <c r="Y2306" s="104">
        <f>W2306+V2306+SUM($U$2282:U2306)-$X$2282</f>
        <v>9.0187652734079222</v>
      </c>
      <c r="Z2306" s="42"/>
      <c r="AA2306" s="1">
        <f t="shared" si="2716"/>
        <v>3.4660853710410132E-2</v>
      </c>
      <c r="AB2306" s="41">
        <f t="shared" si="2708"/>
        <v>9.4965947666546369E-2</v>
      </c>
      <c r="AC2306" s="48">
        <f t="shared" si="2709"/>
        <v>12.905979884302356</v>
      </c>
      <c r="AD2306" s="48">
        <f t="shared" si="2710"/>
        <v>2.0754668918302919</v>
      </c>
      <c r="AE2306" s="48">
        <f t="shared" si="2711"/>
        <v>3.7103025635322973</v>
      </c>
      <c r="AF2306" s="48">
        <f t="shared" si="2712"/>
        <v>2.0754668918302905</v>
      </c>
      <c r="AG2306" s="238">
        <f t="shared" si="2713"/>
        <v>1.6347197319636799</v>
      </c>
      <c r="AH2306" s="48">
        <f t="shared" si="2714"/>
        <v>1.159397383266473E-4</v>
      </c>
      <c r="AI2306" s="48">
        <f>AE2306+AC2306+SUM($AB$2282:AB2306)</f>
        <v>18.400659256101171</v>
      </c>
      <c r="AJ2306" s="48">
        <f>AE2306+AC2306+SUM($AB$2281:AB2306)-$AI$2282</f>
        <v>15.400278443870899</v>
      </c>
      <c r="AK2306" s="185"/>
      <c r="AL2306" s="162"/>
      <c r="AM2306" s="41"/>
      <c r="AN2306" s="41"/>
      <c r="AO2306" s="41"/>
      <c r="AP2306" s="41"/>
      <c r="AQ2306"/>
      <c r="AR2306" s="41"/>
      <c r="AS2306" s="31"/>
      <c r="AT2306" s="41"/>
      <c r="AU2306" s="41"/>
      <c r="AV2306" s="31"/>
      <c r="BC2306" s="1"/>
      <c r="BD2306"/>
      <c r="BE2306"/>
      <c r="BF2306" s="1"/>
      <c r="BG2306"/>
      <c r="BH2306"/>
      <c r="BI2306"/>
      <c r="BJ2306" s="1"/>
      <c r="BK2306" s="1"/>
      <c r="BL2306"/>
      <c r="BM2306" s="1"/>
      <c r="BN2306" s="1"/>
      <c r="BO2306" s="1"/>
      <c r="BP2306" s="1"/>
      <c r="BQ2306" s="1"/>
      <c r="BR2306" s="1"/>
      <c r="BS2306" s="1"/>
      <c r="BT2306" s="22"/>
      <c r="BU2306" s="1"/>
      <c r="BV2306" s="1"/>
      <c r="BW2306" s="1"/>
      <c r="BX2306" s="1"/>
      <c r="BY2306" s="1"/>
      <c r="BZ2306" s="1"/>
      <c r="CA2306" s="1"/>
      <c r="CB2306" s="1"/>
      <c r="CC2306" s="1"/>
      <c r="CD2306" s="1"/>
      <c r="CE2306" s="1"/>
      <c r="CF2306" s="1"/>
      <c r="CG2306" s="1"/>
      <c r="CH2306" s="1"/>
      <c r="CI2306" s="1"/>
      <c r="CJ2306" s="1"/>
      <c r="CK2306" s="1"/>
      <c r="CL2306" s="1"/>
      <c r="CM2306" s="1"/>
      <c r="CN2306" s="1"/>
      <c r="CO2306" s="1"/>
      <c r="CP2306" s="1"/>
      <c r="CQ2306" s="1"/>
      <c r="CR2306" s="1"/>
      <c r="CS2306" s="1"/>
      <c r="CT2306" s="1"/>
      <c r="CU2306" s="1"/>
      <c r="CV2306" s="1"/>
      <c r="CW2306" s="1"/>
      <c r="CX2306" s="1"/>
      <c r="CY2306" s="1"/>
      <c r="CZ2306" s="1"/>
      <c r="DA2306" s="1"/>
      <c r="DB2306" s="1"/>
      <c r="DC2306" s="1"/>
      <c r="DD2306" s="1"/>
      <c r="DE2306" s="1"/>
      <c r="DF2306" s="1"/>
      <c r="DG2306" s="1"/>
      <c r="DH2306" s="1"/>
      <c r="DI2306" s="1"/>
      <c r="DJ2306" s="1"/>
      <c r="DK2306" s="1"/>
      <c r="DL2306" s="1"/>
      <c r="DM2306" s="1"/>
      <c r="DN2306" s="1"/>
      <c r="DO2306" s="1"/>
      <c r="DP2306" s="1"/>
      <c r="DQ2306" s="1"/>
      <c r="DR2306" s="1"/>
      <c r="DS2306" s="1"/>
      <c r="DT2306" s="1"/>
      <c r="DU2306" s="1"/>
      <c r="DV2306" s="1"/>
      <c r="DW2306" s="1"/>
      <c r="DX2306" s="1"/>
      <c r="DY2306" s="1"/>
      <c r="DZ2306" s="1"/>
      <c r="EA2306" s="1"/>
      <c r="EB2306" s="1"/>
      <c r="EC2306" s="1"/>
      <c r="ED2306" s="1"/>
      <c r="EE2306" s="1"/>
      <c r="EF2306" s="1"/>
      <c r="EG2306" s="1"/>
      <c r="EH2306" s="1"/>
      <c r="EI2306" s="1"/>
      <c r="EJ2306" s="1"/>
      <c r="EK2306" s="1"/>
      <c r="EL2306" s="1"/>
      <c r="EM2306" s="1"/>
      <c r="EN2306" s="1"/>
      <c r="EO2306" s="1"/>
      <c r="EP2306" s="1"/>
      <c r="EQ2306" s="1"/>
      <c r="ER2306" s="1"/>
      <c r="ES2306" s="1"/>
      <c r="ET2306" s="1"/>
      <c r="EU2306" s="1"/>
      <c r="EV2306" s="1"/>
      <c r="EW2306" s="1"/>
      <c r="EX2306" s="1"/>
      <c r="EY2306" s="1"/>
      <c r="EZ2306" s="1"/>
      <c r="FA2306" s="1"/>
      <c r="FB2306" s="1"/>
      <c r="FC2306" s="1"/>
      <c r="FD2306" s="1"/>
      <c r="FE2306" s="1"/>
      <c r="FF2306" s="1"/>
      <c r="FG2306" s="1"/>
      <c r="FH2306" s="1"/>
      <c r="FI2306" s="1"/>
      <c r="FJ2306" s="1"/>
      <c r="FK2306" s="1"/>
      <c r="FL2306" s="1"/>
      <c r="FM2306" s="1"/>
      <c r="FN2306" s="1"/>
      <c r="FO2306" s="1"/>
      <c r="FP2306" s="1"/>
      <c r="FQ2306" s="1"/>
      <c r="FR2306" s="1"/>
      <c r="FS2306" s="1"/>
      <c r="FT2306" s="1"/>
      <c r="FU2306" s="1"/>
      <c r="FV2306" s="1"/>
      <c r="FW2306" s="1"/>
      <c r="FX2306" s="1"/>
      <c r="FY2306" s="1"/>
      <c r="FZ2306" s="1"/>
      <c r="GA2306" s="1"/>
      <c r="GB2306" s="1"/>
      <c r="GC2306" s="1"/>
      <c r="GD2306" s="1"/>
      <c r="GE2306" s="1"/>
      <c r="GF2306" s="1"/>
      <c r="GG2306" s="1"/>
      <c r="GH2306" s="1"/>
      <c r="GI2306" s="1"/>
      <c r="GJ2306" s="1"/>
      <c r="GK2306"/>
      <c r="GL2306"/>
      <c r="GM2306"/>
      <c r="GN2306"/>
      <c r="GO2306"/>
      <c r="GP2306"/>
      <c r="GQ2306"/>
      <c r="GR2306"/>
      <c r="GS2306"/>
      <c r="GT2306"/>
      <c r="GU2306"/>
      <c r="GV2306"/>
      <c r="GW2306"/>
      <c r="GX2306"/>
      <c r="GY2306"/>
      <c r="GZ2306"/>
      <c r="HA2306"/>
      <c r="HB2306"/>
      <c r="HC2306"/>
      <c r="HD2306"/>
      <c r="HE2306"/>
    </row>
    <row r="2307" spans="1:213" s="19" customFormat="1" ht="14.4" x14ac:dyDescent="0.3">
      <c r="A2307"/>
      <c r="B2307"/>
      <c r="C2307"/>
      <c r="D2307" s="22"/>
      <c r="E2307" s="32">
        <v>40511.438194444447</v>
      </c>
      <c r="F2307" s="21">
        <f t="shared" si="2704"/>
        <v>612.7138888888876</v>
      </c>
      <c r="G2307" s="21">
        <f t="shared" si="2715"/>
        <v>612.7138888888876</v>
      </c>
      <c r="H2307" s="21"/>
      <c r="I2307" s="50">
        <v>1037</v>
      </c>
      <c r="J2307" s="21">
        <v>28888</v>
      </c>
      <c r="K2307" s="21">
        <v>20181</v>
      </c>
      <c r="L2307" s="79">
        <v>11</v>
      </c>
      <c r="M2307" s="124">
        <v>6.42</v>
      </c>
      <c r="N2307" s="22"/>
      <c r="O2307" s="22"/>
      <c r="P2307" s="22"/>
      <c r="Q2307" s="22"/>
      <c r="U2307" s="52">
        <f t="shared" si="2705"/>
        <v>6.9026032409817112E-2</v>
      </c>
      <c r="V2307" s="52">
        <f t="shared" si="2706"/>
        <v>9.3807160109888645</v>
      </c>
      <c r="W2307" s="52">
        <f t="shared" si="2707"/>
        <v>5.0861791070164329E-2</v>
      </c>
      <c r="X2307" s="247">
        <f>W2307+V2307+SUM($U$2282:U2307)</f>
        <v>9.7026843935944065</v>
      </c>
      <c r="Y2307" s="104">
        <f>W2307+V2307+SUM($U$2282:U2307)-$X$2282</f>
        <v>9.6986169431643088</v>
      </c>
      <c r="Z2307" s="42"/>
      <c r="AA2307" s="1">
        <f t="shared" si="2716"/>
        <v>2.9640576074265085E-2</v>
      </c>
      <c r="AB2307" s="41">
        <f t="shared" si="2708"/>
        <v>9.8806997881908581E-2</v>
      </c>
      <c r="AC2307" s="48">
        <f t="shared" si="2709"/>
        <v>13.427982960479973</v>
      </c>
      <c r="AD2307" s="48">
        <f t="shared" si="2710"/>
        <v>2.1594124823048246</v>
      </c>
      <c r="AE2307" s="48">
        <f t="shared" si="2711"/>
        <v>3.8603717073769506</v>
      </c>
      <c r="AF2307" s="48">
        <f t="shared" si="2712"/>
        <v>2.1594124823048246</v>
      </c>
      <c r="AG2307" s="238">
        <f t="shared" si="2713"/>
        <v>1.7008385959649488</v>
      </c>
      <c r="AH2307" s="48">
        <f t="shared" si="2714"/>
        <v>1.2062910717738838E-4</v>
      </c>
      <c r="AI2307" s="48">
        <f>AE2307+AC2307+SUM($AB$2282:AB2307)</f>
        <v>19.171538474005349</v>
      </c>
      <c r="AJ2307" s="48">
        <f>AE2307+AC2307+SUM($AB$2281:AB2307)-$AI$2282</f>
        <v>16.171157661775077</v>
      </c>
      <c r="AK2307" s="185"/>
      <c r="AL2307" s="162"/>
      <c r="AM2307" s="41"/>
      <c r="AN2307" s="41"/>
      <c r="AO2307" s="41"/>
      <c r="AP2307" s="41"/>
      <c r="AQ2307"/>
      <c r="AR2307" s="41"/>
      <c r="AS2307" s="31"/>
      <c r="AT2307" s="41"/>
      <c r="AU2307" s="41"/>
      <c r="AV2307" s="31"/>
      <c r="BC2307" s="1"/>
      <c r="BD2307"/>
      <c r="BE2307"/>
      <c r="BF2307" s="1"/>
      <c r="BG2307"/>
      <c r="BH2307"/>
      <c r="BI2307"/>
      <c r="BJ2307" s="1"/>
      <c r="BK2307" s="1"/>
      <c r="BL2307"/>
      <c r="BM2307" s="1"/>
      <c r="BN2307" s="1"/>
      <c r="BO2307" s="1"/>
      <c r="BP2307" s="1"/>
      <c r="BQ2307" s="1"/>
      <c r="BR2307" s="1"/>
      <c r="BS2307" s="1"/>
      <c r="BT2307" s="22"/>
      <c r="BU2307" s="1"/>
      <c r="BV2307" s="1"/>
      <c r="BW2307" s="1"/>
      <c r="BX2307" s="1"/>
      <c r="BY2307" s="1"/>
      <c r="BZ2307" s="1"/>
      <c r="CA2307" s="1"/>
      <c r="CB2307" s="1"/>
      <c r="CC2307" s="1"/>
      <c r="CD2307" s="1"/>
      <c r="CE2307" s="1"/>
      <c r="CF2307" s="1"/>
      <c r="CG2307" s="1"/>
      <c r="CH2307" s="1"/>
      <c r="CI2307" s="1"/>
      <c r="CJ2307" s="1"/>
      <c r="CK2307" s="1"/>
      <c r="CL2307" s="1"/>
      <c r="CM2307" s="1"/>
      <c r="CN2307" s="1"/>
      <c r="CO2307" s="1"/>
      <c r="CP2307" s="1"/>
      <c r="CQ2307" s="1"/>
      <c r="CR2307" s="1"/>
      <c r="CS2307" s="1"/>
      <c r="CT2307" s="1"/>
      <c r="CU2307" s="1"/>
      <c r="CV2307" s="1"/>
      <c r="CW2307" s="1"/>
      <c r="CX2307" s="1"/>
      <c r="CY2307" s="1"/>
      <c r="CZ2307" s="1"/>
      <c r="DA2307" s="1"/>
      <c r="DB2307" s="1"/>
      <c r="DC2307" s="1"/>
      <c r="DD2307" s="1"/>
      <c r="DE2307" s="1"/>
      <c r="DF2307" s="1"/>
      <c r="DG2307" s="1"/>
      <c r="DH2307" s="1"/>
      <c r="DI2307" s="1"/>
      <c r="DJ2307" s="1"/>
      <c r="DK2307" s="1"/>
      <c r="DL2307" s="1"/>
      <c r="DM2307" s="1"/>
      <c r="DN2307" s="1"/>
      <c r="DO2307" s="1"/>
      <c r="DP2307" s="1"/>
      <c r="DQ2307" s="1"/>
      <c r="DR2307" s="1"/>
      <c r="DS2307" s="1"/>
      <c r="DT2307" s="1"/>
      <c r="DU2307" s="1"/>
      <c r="DV2307" s="1"/>
      <c r="DW2307" s="1"/>
      <c r="DX2307" s="1"/>
      <c r="DY2307" s="1"/>
      <c r="DZ2307" s="1"/>
      <c r="EA2307" s="1"/>
      <c r="EB2307" s="1"/>
      <c r="EC2307" s="1"/>
      <c r="ED2307" s="1"/>
      <c r="EE2307" s="1"/>
      <c r="EF2307" s="1"/>
      <c r="EG2307" s="1"/>
      <c r="EH2307" s="1"/>
      <c r="EI2307" s="1"/>
      <c r="EJ2307" s="1"/>
      <c r="EK2307" s="1"/>
      <c r="EL2307" s="1"/>
      <c r="EM2307" s="1"/>
      <c r="EN2307" s="1"/>
      <c r="EO2307" s="1"/>
      <c r="EP2307" s="1"/>
      <c r="EQ2307" s="1"/>
      <c r="ER2307" s="1"/>
      <c r="ES2307" s="1"/>
      <c r="ET2307" s="1"/>
      <c r="EU2307" s="1"/>
      <c r="EV2307" s="1"/>
      <c r="EW2307" s="1"/>
      <c r="EX2307" s="1"/>
      <c r="EY2307" s="1"/>
      <c r="EZ2307" s="1"/>
      <c r="FA2307" s="1"/>
      <c r="FB2307" s="1"/>
      <c r="FC2307" s="1"/>
      <c r="FD2307" s="1"/>
      <c r="FE2307" s="1"/>
      <c r="FF2307" s="1"/>
      <c r="FG2307" s="1"/>
      <c r="FH2307" s="1"/>
      <c r="FI2307" s="1"/>
      <c r="FJ2307" s="1"/>
      <c r="FK2307" s="1"/>
      <c r="FL2307" s="1"/>
      <c r="FM2307" s="1"/>
      <c r="FN2307" s="1"/>
      <c r="FO2307" s="1"/>
      <c r="FP2307" s="1"/>
      <c r="FQ2307" s="1"/>
      <c r="FR2307" s="1"/>
      <c r="FS2307" s="1"/>
      <c r="FT2307" s="1"/>
      <c r="FU2307" s="1"/>
      <c r="FV2307" s="1"/>
      <c r="FW2307" s="1"/>
      <c r="FX2307" s="1"/>
      <c r="FY2307" s="1"/>
      <c r="FZ2307" s="1"/>
      <c r="GA2307" s="1"/>
      <c r="GB2307" s="1"/>
      <c r="GC2307" s="1"/>
      <c r="GD2307" s="1"/>
      <c r="GE2307" s="1"/>
      <c r="GF2307" s="1"/>
      <c r="GG2307" s="1"/>
      <c r="GH2307" s="1"/>
      <c r="GI2307" s="1"/>
      <c r="GJ2307" s="1"/>
      <c r="GK2307"/>
      <c r="GL2307"/>
      <c r="GM2307"/>
      <c r="GN2307"/>
      <c r="GO2307"/>
      <c r="GP2307"/>
      <c r="GQ2307"/>
      <c r="GR2307"/>
      <c r="GS2307"/>
      <c r="GT2307"/>
      <c r="GU2307"/>
      <c r="GV2307"/>
      <c r="GW2307"/>
      <c r="GX2307"/>
      <c r="GY2307"/>
      <c r="GZ2307"/>
      <c r="HA2307"/>
      <c r="HB2307"/>
      <c r="HC2307"/>
      <c r="HD2307"/>
      <c r="HE2307"/>
    </row>
    <row r="2308" spans="1:213" s="19" customFormat="1" ht="14.4" x14ac:dyDescent="0.3">
      <c r="A2308"/>
      <c r="B2308"/>
      <c r="C2308"/>
      <c r="D2308" s="22"/>
      <c r="E2308" s="32">
        <v>40535.439583333333</v>
      </c>
      <c r="F2308" s="21">
        <f t="shared" si="2704"/>
        <v>636.71527777777374</v>
      </c>
      <c r="G2308" s="21">
        <f t="shared" si="2715"/>
        <v>636.71527777777374</v>
      </c>
      <c r="H2308" s="21"/>
      <c r="I2308" s="50">
        <v>1037</v>
      </c>
      <c r="J2308" s="21">
        <v>32539</v>
      </c>
      <c r="K2308" s="21">
        <v>23457</v>
      </c>
      <c r="L2308" s="98">
        <v>19</v>
      </c>
      <c r="M2308" s="124">
        <v>6.42</v>
      </c>
      <c r="N2308" s="22"/>
      <c r="O2308" s="22"/>
      <c r="P2308" s="22"/>
      <c r="Q2308" s="22"/>
      <c r="U2308" s="52">
        <f t="shared" si="2705"/>
        <v>8.0231090740651115E-2</v>
      </c>
      <c r="V2308" s="52">
        <f t="shared" si="2706"/>
        <v>10.903496133480294</v>
      </c>
      <c r="W2308" s="52">
        <f t="shared" si="2707"/>
        <v>5.9118231660118162E-2</v>
      </c>
      <c r="X2308" s="247">
        <f>W2308+V2308+SUM($U$2282:U2308)</f>
        <v>11.313952047416441</v>
      </c>
      <c r="Y2308" s="104">
        <f>W2308+V2308+SUM($U$2282:U2308)-$X$2282</f>
        <v>11.309884596986343</v>
      </c>
      <c r="Z2308" s="42"/>
      <c r="AA2308" s="1">
        <f t="shared" si="2716"/>
        <v>2.4981207947044809E-2</v>
      </c>
      <c r="AB2308" s="41">
        <f t="shared" si="2708"/>
        <v>0.11129468651618053</v>
      </c>
      <c r="AC2308" s="48">
        <f t="shared" si="2709"/>
        <v>15.125073994428753</v>
      </c>
      <c r="AD2308" s="48">
        <f t="shared" si="2710"/>
        <v>2.4323290903391266</v>
      </c>
      <c r="AE2308" s="48">
        <f t="shared" si="2711"/>
        <v>4.3482634653260375</v>
      </c>
      <c r="AF2308" s="48">
        <f t="shared" si="2712"/>
        <v>2.4323290903391261</v>
      </c>
      <c r="AG2308" s="238">
        <f t="shared" si="2713"/>
        <v>1.9157985002112801</v>
      </c>
      <c r="AH2308" s="48">
        <f t="shared" si="2714"/>
        <v>1.3587477563157852E-4</v>
      </c>
      <c r="AI2308" s="48">
        <f>AE2308+AC2308+SUM($AB$2282:AB2308)</f>
        <v>21.467815952419397</v>
      </c>
      <c r="AJ2308" s="48">
        <f>AE2308+AC2308+SUM($AB$2281:AB2308)-$AI$2282</f>
        <v>18.467435140189124</v>
      </c>
      <c r="AK2308" s="95"/>
      <c r="AL2308" s="161"/>
      <c r="AM2308" s="41"/>
      <c r="AN2308" s="41"/>
      <c r="AO2308" s="41"/>
      <c r="AP2308" s="41"/>
      <c r="AQ2308"/>
      <c r="AR2308" s="41"/>
      <c r="AS2308" s="31"/>
      <c r="AT2308" s="41"/>
      <c r="AU2308" s="41"/>
      <c r="AV2308" s="31"/>
      <c r="BC2308" s="1"/>
      <c r="BD2308"/>
      <c r="BE2308"/>
      <c r="BF2308" s="1"/>
      <c r="BG2308"/>
      <c r="BH2308"/>
      <c r="BI2308"/>
      <c r="BJ2308" s="1"/>
      <c r="BK2308" s="1"/>
      <c r="BL2308"/>
      <c r="BM2308" s="1"/>
      <c r="BN2308" s="1"/>
      <c r="BO2308" s="1"/>
      <c r="BP2308" s="1"/>
      <c r="BQ2308" s="1"/>
      <c r="BR2308" s="1"/>
      <c r="BS2308" s="1"/>
      <c r="BT2308" s="22"/>
      <c r="BU2308" s="1"/>
      <c r="BV2308" s="1"/>
      <c r="BW2308" s="1"/>
      <c r="BX2308" s="1"/>
      <c r="BY2308" s="1"/>
      <c r="BZ2308" s="1"/>
      <c r="CA2308" s="1"/>
      <c r="CB2308" s="1"/>
      <c r="CC2308" s="1"/>
      <c r="CD2308" s="1"/>
      <c r="CE2308" s="1"/>
      <c r="CF2308" s="1"/>
      <c r="CG2308" s="1"/>
      <c r="CH2308" s="1"/>
      <c r="CI2308" s="1"/>
      <c r="CJ2308" s="1"/>
      <c r="CK2308" s="1"/>
      <c r="CL2308" s="1"/>
      <c r="CM2308" s="1"/>
      <c r="CN2308" s="1"/>
      <c r="CO2308" s="1"/>
      <c r="CP2308" s="1"/>
      <c r="CQ2308" s="1"/>
      <c r="CR2308" s="1"/>
      <c r="CS2308" s="1"/>
      <c r="CT2308" s="1"/>
      <c r="CU2308" s="1"/>
      <c r="CV2308" s="1"/>
      <c r="CW2308" s="1"/>
      <c r="CX2308" s="1"/>
      <c r="CY2308" s="1"/>
      <c r="CZ2308" s="1"/>
      <c r="DA2308" s="1"/>
      <c r="DB2308" s="1"/>
      <c r="DC2308" s="1"/>
      <c r="DD2308" s="1"/>
      <c r="DE2308" s="1"/>
      <c r="DF2308" s="1"/>
      <c r="DG2308" s="1"/>
      <c r="DH2308" s="1"/>
      <c r="DI2308" s="1"/>
      <c r="DJ2308" s="1"/>
      <c r="DK2308" s="1"/>
      <c r="DL2308" s="1"/>
      <c r="DM2308" s="1"/>
      <c r="DN2308" s="1"/>
      <c r="DO2308" s="1"/>
      <c r="DP2308" s="1"/>
      <c r="DQ2308" s="1"/>
      <c r="DR2308" s="1"/>
      <c r="DS2308" s="1"/>
      <c r="DT2308" s="1"/>
      <c r="DU2308" s="1"/>
      <c r="DV2308" s="1"/>
      <c r="DW2308" s="1"/>
      <c r="DX2308" s="1"/>
      <c r="DY2308" s="1"/>
      <c r="DZ2308" s="1"/>
      <c r="EA2308" s="1"/>
      <c r="EB2308" s="1"/>
      <c r="EC2308" s="1"/>
      <c r="ED2308" s="1"/>
      <c r="EE2308" s="1"/>
      <c r="EF2308" s="1"/>
      <c r="EG2308" s="1"/>
      <c r="EH2308" s="1"/>
      <c r="EI2308" s="1"/>
      <c r="EJ2308" s="1"/>
      <c r="EK2308" s="1"/>
      <c r="EL2308" s="1"/>
      <c r="EM2308" s="1"/>
      <c r="EN2308" s="1"/>
      <c r="EO2308" s="1"/>
      <c r="EP2308" s="1"/>
      <c r="EQ2308" s="1"/>
      <c r="ER2308" s="1"/>
      <c r="ES2308" s="1"/>
      <c r="ET2308" s="1"/>
      <c r="EU2308" s="1"/>
      <c r="EV2308" s="1"/>
      <c r="EW2308" s="1"/>
      <c r="EX2308" s="1"/>
      <c r="EY2308" s="1"/>
      <c r="EZ2308" s="1"/>
      <c r="FA2308" s="1"/>
      <c r="FB2308" s="1"/>
      <c r="FC2308" s="1"/>
      <c r="FD2308" s="1"/>
      <c r="FE2308" s="1"/>
      <c r="FF2308" s="1"/>
      <c r="FG2308" s="1"/>
      <c r="FH2308" s="1"/>
      <c r="FI2308" s="1"/>
      <c r="FJ2308" s="1"/>
      <c r="FK2308" s="1"/>
      <c r="FL2308" s="1"/>
      <c r="FM2308" s="1"/>
      <c r="FN2308" s="1"/>
      <c r="FO2308" s="1"/>
      <c r="FP2308" s="1"/>
      <c r="FQ2308" s="1"/>
      <c r="FR2308" s="1"/>
      <c r="FS2308" s="1"/>
      <c r="FT2308" s="1"/>
      <c r="FU2308" s="1"/>
      <c r="FV2308" s="1"/>
      <c r="FW2308" s="1"/>
      <c r="FX2308" s="1"/>
      <c r="FY2308" s="1"/>
      <c r="FZ2308" s="1"/>
      <c r="GA2308" s="1"/>
      <c r="GB2308" s="1"/>
      <c r="GC2308" s="1"/>
      <c r="GD2308" s="1"/>
      <c r="GE2308" s="1"/>
      <c r="GF2308" s="1"/>
      <c r="GG2308" s="1"/>
      <c r="GH2308" s="1"/>
      <c r="GI2308" s="1"/>
      <c r="GJ2308" s="1"/>
      <c r="GK2308"/>
      <c r="GL2308"/>
      <c r="GM2308"/>
      <c r="GN2308"/>
      <c r="GO2308"/>
      <c r="GP2308"/>
      <c r="GQ2308"/>
      <c r="GR2308"/>
      <c r="GS2308"/>
      <c r="GT2308"/>
      <c r="GU2308"/>
      <c r="GV2308"/>
      <c r="GW2308"/>
      <c r="GX2308"/>
      <c r="GY2308"/>
      <c r="GZ2308"/>
      <c r="HA2308"/>
      <c r="HB2308"/>
      <c r="HC2308"/>
      <c r="HD2308"/>
      <c r="HE2308"/>
    </row>
    <row r="2309" spans="1:213" s="19" customFormat="1" ht="14.4" x14ac:dyDescent="0.3">
      <c r="E2309" s="32">
        <v>40610.597222222219</v>
      </c>
      <c r="F2309" s="21">
        <f t="shared" si="2704"/>
        <v>711.87291666665988</v>
      </c>
      <c r="G2309" s="21">
        <f t="shared" si="2715"/>
        <v>711.87291666665988</v>
      </c>
      <c r="H2309" s="21"/>
      <c r="I2309" s="50">
        <v>1037</v>
      </c>
      <c r="J2309" s="21">
        <v>32694</v>
      </c>
      <c r="K2309" s="21">
        <v>24986</v>
      </c>
      <c r="L2309" s="98">
        <v>59</v>
      </c>
      <c r="M2309" s="124">
        <v>6.42</v>
      </c>
      <c r="N2309" s="22"/>
      <c r="O2309" s="22"/>
      <c r="P2309" s="22"/>
      <c r="Q2309" s="22"/>
      <c r="U2309" s="52">
        <f t="shared" si="2705"/>
        <v>8.546080203120214E-2</v>
      </c>
      <c r="V2309" s="52">
        <f t="shared" si="2706"/>
        <v>11.614219823129071</v>
      </c>
      <c r="W2309" s="52">
        <f t="shared" si="2707"/>
        <v>6.2971741324965358E-2</v>
      </c>
      <c r="X2309" s="247">
        <f>W2309+V2309+SUM($U$2282:U2309)</f>
        <v>12.113990048761266</v>
      </c>
      <c r="Y2309" s="104">
        <f>W2309+V2309+SUM($U$2282:U2309)-$X$2282</f>
        <v>12.109922598331169</v>
      </c>
      <c r="Z2309" s="42"/>
      <c r="AA2309" s="1">
        <f t="shared" si="2716"/>
        <v>2.1186173814745496E-2</v>
      </c>
      <c r="AB2309" s="41">
        <f t="shared" si="2708"/>
        <v>0.11182484037493488</v>
      </c>
      <c r="AC2309" s="48">
        <f t="shared" si="2709"/>
        <v>15.197122504497795</v>
      </c>
      <c r="AD2309" s="48">
        <f t="shared" si="2710"/>
        <v>2.443915525355647</v>
      </c>
      <c r="AE2309" s="48">
        <f t="shared" si="2711"/>
        <v>4.3689764816180423</v>
      </c>
      <c r="AF2309" s="48">
        <f t="shared" si="2712"/>
        <v>2.4439155253556466</v>
      </c>
      <c r="AG2309" s="238">
        <f t="shared" si="2713"/>
        <v>1.9249244342452929</v>
      </c>
      <c r="AH2309" s="48">
        <f t="shared" si="2714"/>
        <v>1.3652201710251784E-4</v>
      </c>
      <c r="AI2309" s="48">
        <f>AE2309+AC2309+SUM($AB$2282:AB2309)</f>
        <v>21.672402319155378</v>
      </c>
      <c r="AJ2309" s="48">
        <f>AE2309+AC2309+SUM($AB$2281:AB2309)-$AI$2282</f>
        <v>18.672021506925105</v>
      </c>
      <c r="AK2309" s="95"/>
      <c r="AL2309" s="161"/>
      <c r="AM2309" s="41"/>
      <c r="AN2309" s="41"/>
      <c r="AO2309" s="41"/>
      <c r="AP2309" s="41"/>
      <c r="AQ2309"/>
      <c r="AR2309" s="41"/>
      <c r="AS2309" s="31"/>
      <c r="AT2309" s="41"/>
      <c r="AU2309" s="41"/>
      <c r="AV2309" s="31"/>
      <c r="BC2309" s="1"/>
      <c r="BD2309"/>
      <c r="BE2309"/>
      <c r="BF2309" s="1"/>
      <c r="BG2309"/>
      <c r="BH2309"/>
      <c r="BI2309"/>
      <c r="BJ2309" s="1"/>
      <c r="BK2309" s="1"/>
      <c r="BL2309"/>
      <c r="BM2309" s="1"/>
      <c r="BN2309" s="1"/>
      <c r="BO2309" s="1"/>
      <c r="BP2309" s="1"/>
      <c r="BQ2309" s="1"/>
      <c r="BR2309" s="1"/>
      <c r="BS2309" s="1"/>
      <c r="BT2309" s="22"/>
      <c r="BU2309" s="1"/>
      <c r="BV2309" s="1"/>
      <c r="BW2309" s="1"/>
      <c r="BX2309" s="1"/>
      <c r="BY2309" s="1"/>
      <c r="BZ2309" s="1"/>
      <c r="CA2309" s="1"/>
      <c r="CB2309" s="1"/>
      <c r="CC2309" s="1"/>
      <c r="CD2309" s="1"/>
      <c r="CE2309" s="1"/>
      <c r="CF2309" s="1"/>
      <c r="CG2309" s="1"/>
      <c r="CH2309" s="1"/>
      <c r="CI2309" s="1"/>
      <c r="CJ2309" s="1"/>
      <c r="CK2309" s="1"/>
      <c r="CL2309" s="1"/>
      <c r="CM2309" s="1"/>
      <c r="CN2309" s="1"/>
      <c r="CO2309" s="1"/>
      <c r="CP2309" s="1"/>
      <c r="CQ2309" s="1"/>
      <c r="CR2309" s="1"/>
      <c r="CS2309" s="1"/>
      <c r="CT2309" s="1"/>
      <c r="CU2309" s="1"/>
      <c r="CV2309" s="1"/>
      <c r="CW2309" s="1"/>
      <c r="CX2309" s="1"/>
      <c r="CY2309" s="1"/>
      <c r="CZ2309" s="1"/>
      <c r="DA2309" s="1"/>
      <c r="DB2309" s="1"/>
      <c r="DC2309" s="1"/>
      <c r="DD2309" s="1"/>
      <c r="DE2309" s="1"/>
      <c r="DF2309" s="1"/>
      <c r="DG2309" s="1"/>
      <c r="DH2309" s="1"/>
      <c r="DI2309" s="1"/>
      <c r="DJ2309" s="1"/>
      <c r="DK2309" s="1"/>
      <c r="DL2309" s="1"/>
      <c r="DM2309" s="1"/>
      <c r="DN2309" s="1"/>
      <c r="DO2309" s="1"/>
      <c r="DP2309" s="1"/>
      <c r="DQ2309" s="1"/>
      <c r="DR2309" s="1"/>
      <c r="DS2309" s="1"/>
      <c r="DT2309" s="1"/>
      <c r="DU2309" s="1"/>
      <c r="DV2309" s="1"/>
      <c r="DW2309" s="1"/>
      <c r="DX2309" s="1"/>
      <c r="DY2309" s="1"/>
      <c r="DZ2309" s="1"/>
      <c r="EA2309" s="1"/>
      <c r="EB2309" s="1"/>
      <c r="EC2309" s="1"/>
      <c r="ED2309" s="1"/>
      <c r="EE2309" s="1"/>
      <c r="EF2309" s="1"/>
      <c r="EG2309" s="1"/>
      <c r="EH2309" s="1"/>
      <c r="EI2309" s="1"/>
      <c r="EJ2309" s="1"/>
      <c r="EK2309" s="1"/>
      <c r="EL2309" s="1"/>
      <c r="EM2309" s="1"/>
      <c r="EN2309" s="1"/>
      <c r="EO2309" s="1"/>
      <c r="EP2309" s="1"/>
      <c r="EQ2309" s="1"/>
      <c r="ER2309" s="1"/>
      <c r="ES2309" s="1"/>
      <c r="ET2309" s="1"/>
      <c r="EU2309" s="1"/>
      <c r="EV2309" s="1"/>
      <c r="EW2309" s="1"/>
      <c r="EX2309" s="1"/>
      <c r="EY2309" s="1"/>
      <c r="EZ2309" s="1"/>
      <c r="FA2309" s="1"/>
      <c r="FB2309" s="1"/>
      <c r="FC2309" s="1"/>
      <c r="FD2309" s="1"/>
      <c r="FE2309" s="1"/>
      <c r="FF2309" s="1"/>
      <c r="FG2309" s="1"/>
      <c r="FH2309" s="1"/>
      <c r="FI2309" s="1"/>
      <c r="FJ2309" s="1"/>
      <c r="FK2309" s="1"/>
      <c r="FL2309" s="1"/>
      <c r="FM2309" s="1"/>
      <c r="FN2309" s="1"/>
      <c r="FO2309" s="1"/>
      <c r="FP2309" s="1"/>
      <c r="FQ2309" s="1"/>
      <c r="FR2309" s="1"/>
      <c r="FS2309" s="1"/>
      <c r="FT2309" s="1"/>
      <c r="FU2309" s="1"/>
      <c r="FV2309" s="1"/>
      <c r="FW2309" s="1"/>
      <c r="FX2309" s="1"/>
      <c r="FY2309" s="1"/>
      <c r="FZ2309" s="1"/>
      <c r="GA2309" s="1"/>
      <c r="GB2309" s="1"/>
      <c r="GC2309" s="1"/>
      <c r="GD2309" s="1"/>
      <c r="GE2309" s="1"/>
      <c r="GF2309" s="1"/>
      <c r="GG2309" s="1"/>
      <c r="GH2309" s="1"/>
      <c r="GI2309" s="1"/>
      <c r="GJ2309" s="1"/>
      <c r="GK2309"/>
      <c r="GL2309"/>
      <c r="GM2309"/>
      <c r="GN2309"/>
      <c r="GO2309"/>
      <c r="GP2309"/>
      <c r="GQ2309"/>
      <c r="GR2309"/>
      <c r="GS2309"/>
      <c r="GT2309"/>
      <c r="GU2309"/>
      <c r="GV2309"/>
      <c r="GW2309"/>
      <c r="GX2309"/>
      <c r="GY2309"/>
      <c r="GZ2309"/>
      <c r="HA2309"/>
      <c r="HB2309"/>
      <c r="HC2309"/>
      <c r="HD2309"/>
      <c r="HE2309"/>
    </row>
    <row r="2310" spans="1:213" s="19" customFormat="1" ht="14.4" x14ac:dyDescent="0.3">
      <c r="E2310" s="32">
        <v>40660.42291666667</v>
      </c>
      <c r="F2310" s="21">
        <f t="shared" si="2704"/>
        <v>761.69861111111095</v>
      </c>
      <c r="G2310" s="21">
        <f t="shared" si="2715"/>
        <v>761.69861111111095</v>
      </c>
      <c r="H2310" s="21"/>
      <c r="I2310" s="50">
        <v>1037</v>
      </c>
      <c r="J2310" s="21">
        <v>32427</v>
      </c>
      <c r="K2310" s="21">
        <v>24963</v>
      </c>
      <c r="L2310" s="98">
        <v>15</v>
      </c>
      <c r="M2310" s="124">
        <v>6.42</v>
      </c>
      <c r="N2310" s="22"/>
      <c r="O2310" s="22"/>
      <c r="P2310" s="22"/>
      <c r="Q2310" s="22"/>
      <c r="U2310" s="52">
        <f t="shared" si="2705"/>
        <v>8.5382134039257943E-2</v>
      </c>
      <c r="V2310" s="52">
        <f t="shared" si="2706"/>
        <v>11.60352875389302</v>
      </c>
      <c r="W2310" s="52">
        <f t="shared" si="2707"/>
        <v>6.2913774861726973E-2</v>
      </c>
      <c r="X2310" s="247">
        <f>W2310+V2310+SUM($U$2282:U2310)</f>
        <v>12.188623147101236</v>
      </c>
      <c r="Y2310" s="104">
        <f>W2310+V2310+SUM($U$2282:U2310)-$X$2282</f>
        <v>12.184555696671138</v>
      </c>
      <c r="Z2310" s="42"/>
      <c r="AA2310" s="1">
        <f t="shared" si="2716"/>
        <v>1.4573296907296467E-2</v>
      </c>
      <c r="AB2310" s="41">
        <f t="shared" si="2708"/>
        <v>0.11091160759888706</v>
      </c>
      <c r="AC2310" s="48">
        <f t="shared" si="2709"/>
        <v>15.073013135540158</v>
      </c>
      <c r="AD2310" s="48">
        <f t="shared" si="2710"/>
        <v>2.4239569566497696</v>
      </c>
      <c r="AE2310" s="48">
        <f t="shared" si="2711"/>
        <v>4.3332966406505244</v>
      </c>
      <c r="AF2310" s="48">
        <f t="shared" si="2712"/>
        <v>2.4239569566497692</v>
      </c>
      <c r="AG2310" s="238">
        <f t="shared" si="2713"/>
        <v>1.9092042769092836</v>
      </c>
      <c r="AH2310" s="48">
        <f t="shared" si="2714"/>
        <v>1.3540709147193204E-4</v>
      </c>
      <c r="AI2310" s="48">
        <f>AE2310+AC2310+SUM($AB$2282:AB2310)</f>
        <v>21.62352471682911</v>
      </c>
      <c r="AJ2310" s="48">
        <f>AE2310+AC2310+SUM($AB$2281:AB2310)-$AI$2282</f>
        <v>18.623143904598837</v>
      </c>
      <c r="AK2310" s="95"/>
      <c r="AL2310" s="161"/>
      <c r="AM2310" s="41"/>
      <c r="AN2310" s="41"/>
      <c r="AO2310" s="41"/>
      <c r="AP2310" s="41"/>
      <c r="AQ2310"/>
      <c r="AR2310" s="41"/>
      <c r="AS2310" s="31"/>
      <c r="AT2310" s="41"/>
      <c r="AU2310" s="41"/>
      <c r="AV2310" s="31"/>
      <c r="BC2310" s="1"/>
      <c r="BD2310"/>
      <c r="BE2310"/>
      <c r="BF2310" s="1"/>
      <c r="BG2310"/>
      <c r="BH2310"/>
      <c r="BI2310"/>
      <c r="BJ2310" s="1"/>
      <c r="BK2310" s="1"/>
      <c r="BL2310"/>
      <c r="BM2310" s="1"/>
      <c r="BN2310" s="1"/>
      <c r="BO2310" s="1"/>
      <c r="BP2310" s="1"/>
      <c r="BQ2310" s="1"/>
      <c r="BR2310" s="1"/>
      <c r="BS2310" s="1"/>
      <c r="BT2310" s="22"/>
      <c r="BU2310" s="1"/>
      <c r="BV2310" s="1"/>
      <c r="BW2310" s="1"/>
      <c r="BX2310" s="1"/>
      <c r="BY2310" s="1"/>
      <c r="BZ2310" s="1"/>
      <c r="CA2310" s="1"/>
      <c r="CB2310" s="1"/>
      <c r="CC2310" s="1"/>
      <c r="CD2310" s="1"/>
      <c r="CE2310" s="1"/>
      <c r="CF2310" s="1"/>
      <c r="CG2310" s="1"/>
      <c r="CH2310" s="1"/>
      <c r="CI2310" s="1"/>
      <c r="CJ2310" s="1"/>
      <c r="CK2310" s="1"/>
      <c r="CL2310" s="1"/>
      <c r="CM2310" s="1"/>
      <c r="CN2310" s="1"/>
      <c r="CO2310" s="1"/>
      <c r="CP2310" s="1"/>
      <c r="CQ2310" s="1"/>
      <c r="CR2310" s="1"/>
      <c r="CS2310" s="1"/>
      <c r="CT2310" s="1"/>
      <c r="CU2310" s="1"/>
      <c r="CV2310" s="1"/>
      <c r="CW2310" s="1"/>
      <c r="CX2310" s="1"/>
      <c r="CY2310" s="1"/>
      <c r="CZ2310" s="1"/>
      <c r="DA2310" s="1"/>
      <c r="DB2310" s="1"/>
      <c r="DC2310" s="1"/>
      <c r="DD2310" s="1"/>
      <c r="DE2310" s="1"/>
      <c r="DF2310" s="1"/>
      <c r="DG2310" s="1"/>
      <c r="DH2310" s="1"/>
      <c r="DI2310" s="1"/>
      <c r="DJ2310" s="1"/>
      <c r="DK2310" s="1"/>
      <c r="DL2310" s="1"/>
      <c r="DM2310" s="1"/>
      <c r="DN2310" s="1"/>
      <c r="DO2310" s="1"/>
      <c r="DP2310" s="1"/>
      <c r="DQ2310" s="1"/>
      <c r="DR2310" s="1"/>
      <c r="DS2310" s="1"/>
      <c r="DT2310" s="1"/>
      <c r="DU2310" s="1"/>
      <c r="DV2310" s="1"/>
      <c r="DW2310" s="1"/>
      <c r="DX2310" s="1"/>
      <c r="DY2310" s="1"/>
      <c r="DZ2310" s="1"/>
      <c r="EA2310" s="1"/>
      <c r="EB2310" s="1"/>
      <c r="EC2310" s="1"/>
      <c r="ED2310" s="1"/>
      <c r="EE2310" s="1"/>
      <c r="EF2310" s="1"/>
      <c r="EG2310" s="1"/>
      <c r="EH2310" s="1"/>
      <c r="EI2310" s="1"/>
      <c r="EJ2310" s="1"/>
      <c r="EK2310" s="1"/>
      <c r="EL2310" s="1"/>
      <c r="EM2310" s="1"/>
      <c r="EN2310" s="1"/>
      <c r="EO2310" s="1"/>
      <c r="EP2310" s="1"/>
      <c r="EQ2310" s="1"/>
      <c r="ER2310" s="1"/>
      <c r="ES2310" s="1"/>
      <c r="ET2310" s="1"/>
      <c r="EU2310" s="1"/>
      <c r="EV2310" s="1"/>
      <c r="EW2310" s="1"/>
      <c r="EX2310" s="1"/>
      <c r="EY2310" s="1"/>
      <c r="EZ2310" s="1"/>
      <c r="FA2310" s="1"/>
      <c r="FB2310" s="1"/>
      <c r="FC2310" s="1"/>
      <c r="FD2310" s="1"/>
      <c r="FE2310" s="1"/>
      <c r="FF2310" s="1"/>
      <c r="FG2310" s="1"/>
      <c r="FH2310" s="1"/>
      <c r="FI2310" s="1"/>
      <c r="FJ2310" s="1"/>
      <c r="FK2310" s="1"/>
      <c r="FL2310" s="1"/>
      <c r="FM2310" s="1"/>
      <c r="FN2310" s="1"/>
      <c r="FO2310" s="1"/>
      <c r="FP2310" s="1"/>
      <c r="FQ2310" s="1"/>
      <c r="FR2310" s="1"/>
      <c r="FS2310" s="1"/>
      <c r="FT2310" s="1"/>
      <c r="FU2310" s="1"/>
      <c r="FV2310" s="1"/>
      <c r="FW2310" s="1"/>
      <c r="FX2310" s="1"/>
      <c r="FY2310" s="1"/>
      <c r="FZ2310" s="1"/>
      <c r="GA2310" s="1"/>
      <c r="GB2310" s="1"/>
      <c r="GC2310" s="1"/>
      <c r="GD2310" s="1"/>
      <c r="GE2310" s="1"/>
      <c r="GF2310" s="1"/>
      <c r="GG2310" s="1"/>
      <c r="GH2310" s="1"/>
      <c r="GI2310" s="1"/>
      <c r="GJ2310" s="1"/>
      <c r="GK2310"/>
      <c r="GL2310"/>
      <c r="GM2310"/>
      <c r="GN2310"/>
      <c r="GO2310"/>
      <c r="GP2310"/>
      <c r="GQ2310"/>
      <c r="GR2310"/>
      <c r="GS2310"/>
      <c r="GT2310"/>
      <c r="GU2310"/>
      <c r="GV2310"/>
      <c r="GW2310"/>
      <c r="GX2310"/>
      <c r="GY2310"/>
      <c r="GZ2310"/>
      <c r="HA2310"/>
      <c r="HB2310"/>
      <c r="HC2310"/>
      <c r="HD2310"/>
      <c r="HE2310"/>
    </row>
    <row r="2311" spans="1:213" s="19" customFormat="1" ht="14.4" x14ac:dyDescent="0.3">
      <c r="E2311" s="32">
        <v>40700.605555555558</v>
      </c>
      <c r="F2311" s="21">
        <f t="shared" si="2704"/>
        <v>801.88124999999854</v>
      </c>
      <c r="G2311" s="21">
        <f t="shared" si="2715"/>
        <v>801.88124999999854</v>
      </c>
      <c r="H2311" s="21"/>
      <c r="I2311" s="50">
        <v>1037</v>
      </c>
      <c r="J2311" s="21">
        <v>28135</v>
      </c>
      <c r="K2311" s="21">
        <v>22942</v>
      </c>
      <c r="L2311" s="98">
        <v>32</v>
      </c>
      <c r="M2311" s="124">
        <v>6.42</v>
      </c>
      <c r="N2311" s="22"/>
      <c r="O2311" s="22"/>
      <c r="P2311" s="22"/>
      <c r="Q2311" s="22"/>
      <c r="U2311" s="52">
        <f t="shared" si="2705"/>
        <v>7.8469611790596319E-2</v>
      </c>
      <c r="V2311" s="52">
        <f t="shared" si="2706"/>
        <v>10.664109148412196</v>
      </c>
      <c r="W2311" s="52">
        <f t="shared" si="2707"/>
        <v>5.7820286939780488E-2</v>
      </c>
      <c r="X2311" s="247">
        <f>W2311+V2311+SUM($U$2282:U2311)</f>
        <v>11.32257966548906</v>
      </c>
      <c r="Y2311" s="104">
        <f>W2311+V2311+SUM($U$2282:U2311)-$X$2282</f>
        <v>11.318512215058963</v>
      </c>
      <c r="Z2311" s="42"/>
      <c r="AA2311" s="1">
        <f t="shared" si="2716"/>
        <v>1.1285707601917127E-3</v>
      </c>
      <c r="AB2311" s="41">
        <f t="shared" si="2708"/>
        <v>9.6231476232605154E-2</v>
      </c>
      <c r="AC2311" s="48">
        <f t="shared" si="2709"/>
        <v>13.077966650273611</v>
      </c>
      <c r="AD2311" s="48">
        <f t="shared" si="2710"/>
        <v>2.1031248334826311</v>
      </c>
      <c r="AE2311" s="48">
        <f t="shared" si="2711"/>
        <v>3.7597465379067607</v>
      </c>
      <c r="AF2311" s="48">
        <f t="shared" si="2712"/>
        <v>2.1031248334826307</v>
      </c>
      <c r="AG2311" s="238">
        <f t="shared" si="2713"/>
        <v>1.6565042196577759</v>
      </c>
      <c r="AH2311" s="48">
        <f t="shared" si="2714"/>
        <v>1.1748476635405089E-4</v>
      </c>
      <c r="AI2311" s="48">
        <f>AE2311+AC2311+SUM($AB$2282:AB2311)</f>
        <v>19.151159605051408</v>
      </c>
      <c r="AJ2311" s="48">
        <f>AE2311+AC2311+SUM($AB$2281:AB2311)-$AI$2282</f>
        <v>16.150778792821136</v>
      </c>
      <c r="AK2311" s="95"/>
      <c r="AL2311" s="161"/>
      <c r="AM2311" s="41"/>
      <c r="AN2311" s="41"/>
      <c r="AO2311" s="41"/>
      <c r="AP2311" s="41"/>
      <c r="AQ2311"/>
      <c r="AR2311" s="41"/>
      <c r="AS2311" s="31"/>
      <c r="AT2311" s="41"/>
      <c r="AU2311" s="41"/>
      <c r="AV2311" s="31"/>
      <c r="BC2311" s="1"/>
      <c r="BD2311"/>
      <c r="BE2311"/>
      <c r="BF2311" s="1"/>
      <c r="BG2311"/>
      <c r="BH2311"/>
      <c r="BI2311"/>
      <c r="BJ2311" s="1"/>
      <c r="BK2311" s="1"/>
      <c r="BL2311"/>
      <c r="BM2311" s="1"/>
      <c r="BN2311" s="1"/>
      <c r="BO2311" s="1"/>
      <c r="BP2311" s="1"/>
      <c r="BQ2311" s="1"/>
      <c r="BR2311" s="1"/>
      <c r="BS2311" s="1"/>
      <c r="BT2311" s="22"/>
      <c r="BU2311" s="1"/>
      <c r="BV2311" s="1"/>
      <c r="BW2311" s="1"/>
      <c r="BX2311" s="1"/>
      <c r="BY2311" s="1"/>
      <c r="BZ2311" s="1"/>
      <c r="CA2311" s="1"/>
      <c r="CB2311" s="1"/>
      <c r="CC2311" s="1"/>
      <c r="CD2311" s="1"/>
      <c r="CE2311" s="1"/>
      <c r="CF2311" s="1"/>
      <c r="CG2311" s="1"/>
      <c r="CH2311" s="1"/>
      <c r="CI2311" s="1"/>
      <c r="CJ2311" s="1"/>
      <c r="CK2311" s="1"/>
      <c r="CL2311" s="1"/>
      <c r="CM2311" s="1"/>
      <c r="CN2311" s="1"/>
      <c r="CO2311" s="1"/>
      <c r="CP2311" s="1"/>
      <c r="CQ2311" s="1"/>
      <c r="CR2311" s="1"/>
      <c r="CS2311" s="1"/>
      <c r="CT2311" s="1"/>
      <c r="CU2311" s="1"/>
      <c r="CV2311" s="1"/>
      <c r="CW2311" s="1"/>
      <c r="CX2311" s="1"/>
      <c r="CY2311" s="1"/>
      <c r="CZ2311" s="1"/>
      <c r="DA2311" s="1"/>
      <c r="DB2311" s="1"/>
      <c r="DC2311" s="1"/>
      <c r="DD2311" s="1"/>
      <c r="DE2311" s="1"/>
      <c r="DF2311" s="1"/>
      <c r="DG2311" s="1"/>
      <c r="DH2311" s="1"/>
      <c r="DI2311" s="1"/>
      <c r="DJ2311" s="1"/>
      <c r="DK2311" s="1"/>
      <c r="DL2311" s="1"/>
      <c r="DM2311" s="1"/>
      <c r="DN2311" s="1"/>
      <c r="DO2311" s="1"/>
      <c r="DP2311" s="1"/>
      <c r="DQ2311" s="1"/>
      <c r="DR2311" s="1"/>
      <c r="DS2311" s="1"/>
      <c r="DT2311" s="1"/>
      <c r="DU2311" s="1"/>
      <c r="DV2311" s="1"/>
      <c r="DW2311" s="1"/>
      <c r="DX2311" s="1"/>
      <c r="DY2311" s="1"/>
      <c r="DZ2311" s="1"/>
      <c r="EA2311" s="1"/>
      <c r="EB2311" s="1"/>
      <c r="EC2311" s="1"/>
      <c r="ED2311" s="1"/>
      <c r="EE2311" s="1"/>
      <c r="EF2311" s="1"/>
      <c r="EG2311" s="1"/>
      <c r="EH2311" s="1"/>
      <c r="EI2311" s="1"/>
      <c r="EJ2311" s="1"/>
      <c r="EK2311" s="1"/>
      <c r="EL2311" s="1"/>
      <c r="EM2311" s="1"/>
      <c r="EN2311" s="1"/>
      <c r="EO2311" s="1"/>
      <c r="EP2311" s="1"/>
      <c r="EQ2311" s="1"/>
      <c r="ER2311" s="1"/>
      <c r="ES2311" s="1"/>
      <c r="ET2311" s="1"/>
      <c r="EU2311" s="1"/>
      <c r="EV2311" s="1"/>
      <c r="EW2311" s="1"/>
      <c r="EX2311" s="1"/>
      <c r="EY2311" s="1"/>
      <c r="EZ2311" s="1"/>
      <c r="FA2311" s="1"/>
      <c r="FB2311" s="1"/>
      <c r="FC2311" s="1"/>
      <c r="FD2311" s="1"/>
      <c r="FE2311" s="1"/>
      <c r="FF2311" s="1"/>
      <c r="FG2311" s="1"/>
      <c r="FH2311" s="1"/>
      <c r="FI2311" s="1"/>
      <c r="FJ2311" s="1"/>
      <c r="FK2311" s="1"/>
      <c r="FL2311" s="1"/>
      <c r="FM2311" s="1"/>
      <c r="FN2311" s="1"/>
      <c r="FO2311" s="1"/>
      <c r="FP2311" s="1"/>
      <c r="FQ2311" s="1"/>
      <c r="FR2311" s="1"/>
      <c r="FS2311" s="1"/>
      <c r="FT2311" s="1"/>
      <c r="FU2311" s="1"/>
      <c r="FV2311" s="1"/>
      <c r="FW2311" s="1"/>
      <c r="FX2311" s="1"/>
      <c r="FY2311" s="1"/>
      <c r="FZ2311" s="1"/>
      <c r="GA2311" s="1"/>
      <c r="GB2311" s="1"/>
      <c r="GC2311" s="1"/>
      <c r="GD2311" s="1"/>
      <c r="GE2311" s="1"/>
      <c r="GF2311" s="1"/>
      <c r="GG2311" s="1"/>
      <c r="GH2311" s="1"/>
      <c r="GI2311" s="1"/>
      <c r="GJ2311" s="1"/>
      <c r="GK2311"/>
      <c r="GL2311"/>
      <c r="GM2311"/>
      <c r="GN2311"/>
      <c r="GO2311"/>
      <c r="GP2311"/>
      <c r="GQ2311"/>
      <c r="GR2311"/>
      <c r="GS2311"/>
      <c r="GT2311"/>
      <c r="GU2311"/>
      <c r="GV2311"/>
      <c r="GW2311"/>
      <c r="GX2311"/>
      <c r="GY2311"/>
      <c r="GZ2311"/>
      <c r="HA2311"/>
      <c r="HB2311"/>
      <c r="HC2311"/>
      <c r="HD2311"/>
      <c r="HE2311"/>
    </row>
    <row r="2312" spans="1:213" s="19" customFormat="1" ht="14.4" x14ac:dyDescent="0.3">
      <c r="E2312" s="32">
        <v>40749.658333333333</v>
      </c>
      <c r="F2312" s="21">
        <f t="shared" si="2704"/>
        <v>850.93402777777374</v>
      </c>
      <c r="G2312" s="21">
        <f t="shared" si="2715"/>
        <v>850.93402777777374</v>
      </c>
      <c r="H2312" s="21"/>
      <c r="I2312" s="50">
        <v>1037</v>
      </c>
      <c r="J2312" s="21">
        <v>30538</v>
      </c>
      <c r="K2312" s="21">
        <v>24897</v>
      </c>
      <c r="L2312" s="21" t="s">
        <v>208</v>
      </c>
      <c r="M2312" s="124">
        <v>6.42</v>
      </c>
      <c r="N2312" s="22"/>
      <c r="O2312" s="22"/>
      <c r="P2312" s="22"/>
      <c r="Q2312" s="22"/>
      <c r="U2312" s="52">
        <f t="shared" si="2705"/>
        <v>8.5156391105852866E-2</v>
      </c>
      <c r="V2312" s="52">
        <f t="shared" si="2706"/>
        <v>11.572850033476525</v>
      </c>
      <c r="W2312" s="52">
        <f t="shared" si="2707"/>
        <v>6.2747436315042926E-2</v>
      </c>
      <c r="X2312" s="247">
        <f>W2312+V2312+SUM($U$2282:U2312)</f>
        <v>12.321404091034506</v>
      </c>
      <c r="Y2312" s="104">
        <f>W2312+V2312+SUM($U$2282:U2312)-$X$2282</f>
        <v>12.317336640604408</v>
      </c>
      <c r="Z2312" s="42"/>
      <c r="AA2312" s="1">
        <f t="shared" si="2716"/>
        <v>-3.0133470592963408E-4</v>
      </c>
      <c r="AB2312" s="41">
        <f t="shared" si="2708"/>
        <v>0.10445057121703558</v>
      </c>
      <c r="AC2312" s="48">
        <f t="shared" si="2709"/>
        <v>14.194950970892323</v>
      </c>
      <c r="AD2312" s="48">
        <f t="shared" si="2710"/>
        <v>2.2827519518355275</v>
      </c>
      <c r="AE2312" s="48">
        <f t="shared" si="2711"/>
        <v>4.080865106614417</v>
      </c>
      <c r="AF2312" s="48">
        <f t="shared" si="2712"/>
        <v>2.282751951835527</v>
      </c>
      <c r="AG2312" s="238">
        <f t="shared" si="2713"/>
        <v>1.7979856356818604</v>
      </c>
      <c r="AH2312" s="48">
        <f t="shared" si="2714"/>
        <v>1.2751909702932306E-4</v>
      </c>
      <c r="AI2312" s="48">
        <f>AE2312+AC2312+SUM($AB$2282:AB2312)</f>
        <v>20.693713065594807</v>
      </c>
      <c r="AJ2312" s="48">
        <f>AE2312+AC2312+SUM($AB$2281:AB2312)-$AI$2282</f>
        <v>17.693332253364535</v>
      </c>
      <c r="AK2312" s="46"/>
      <c r="AL2312" s="86"/>
      <c r="AM2312" s="41"/>
      <c r="AN2312" s="41"/>
      <c r="AO2312" s="41"/>
      <c r="AP2312" s="41"/>
      <c r="AQ2312"/>
      <c r="AR2312" s="41"/>
      <c r="AS2312" s="31"/>
      <c r="AT2312" s="41"/>
      <c r="AU2312" s="41"/>
      <c r="AV2312" s="31"/>
      <c r="BC2312" s="1"/>
      <c r="BD2312"/>
      <c r="BE2312"/>
      <c r="BF2312" s="1"/>
      <c r="BG2312"/>
      <c r="BH2312"/>
      <c r="BI2312"/>
      <c r="BJ2312" s="1"/>
      <c r="BK2312" s="1"/>
      <c r="BL2312"/>
      <c r="BM2312" s="1"/>
      <c r="BN2312" s="1"/>
      <c r="BO2312" s="1"/>
      <c r="BP2312" s="1"/>
      <c r="BQ2312" s="1"/>
      <c r="BR2312" s="1"/>
      <c r="BS2312" s="1"/>
      <c r="BT2312" s="22"/>
      <c r="BU2312" s="1"/>
      <c r="BV2312" s="1"/>
      <c r="BW2312" s="1"/>
      <c r="BX2312" s="1"/>
      <c r="BY2312" s="1"/>
      <c r="BZ2312" s="1"/>
      <c r="CA2312" s="1"/>
      <c r="CB2312" s="1"/>
      <c r="CC2312" s="1"/>
      <c r="CD2312" s="1"/>
      <c r="CE2312" s="1"/>
      <c r="CF2312" s="1"/>
      <c r="CG2312" s="1"/>
      <c r="CH2312" s="1"/>
      <c r="CI2312" s="1"/>
      <c r="CJ2312" s="1"/>
      <c r="CK2312" s="1"/>
      <c r="CL2312" s="1"/>
      <c r="CM2312" s="1"/>
      <c r="CN2312" s="1"/>
      <c r="CO2312" s="1"/>
      <c r="CP2312" s="1"/>
      <c r="CQ2312" s="1"/>
      <c r="CR2312" s="1"/>
      <c r="CS2312" s="1"/>
      <c r="CT2312" s="1"/>
      <c r="CU2312" s="1"/>
      <c r="CV2312" s="1"/>
      <c r="CW2312" s="1"/>
      <c r="CX2312" s="1"/>
      <c r="CY2312" s="1"/>
      <c r="CZ2312" s="1"/>
      <c r="DA2312" s="1"/>
      <c r="DB2312" s="1"/>
      <c r="DC2312" s="1"/>
      <c r="DD2312" s="1"/>
      <c r="DE2312" s="1"/>
      <c r="DF2312" s="1"/>
      <c r="DG2312" s="1"/>
      <c r="DH2312" s="1"/>
      <c r="DI2312" s="1"/>
      <c r="DJ2312" s="1"/>
      <c r="DK2312" s="1"/>
      <c r="DL2312" s="1"/>
      <c r="DM2312" s="1"/>
      <c r="DN2312" s="1"/>
      <c r="DO2312" s="1"/>
      <c r="DP2312" s="1"/>
      <c r="DQ2312" s="1"/>
      <c r="DR2312" s="1"/>
      <c r="DS2312" s="1"/>
      <c r="DT2312" s="1"/>
      <c r="DU2312" s="1"/>
      <c r="DV2312" s="1"/>
      <c r="DW2312" s="1"/>
      <c r="DX2312" s="1"/>
      <c r="DY2312" s="1"/>
      <c r="DZ2312" s="1"/>
      <c r="EA2312" s="1"/>
      <c r="EB2312" s="1"/>
      <c r="EC2312" s="1"/>
      <c r="ED2312" s="1"/>
      <c r="EE2312" s="1"/>
      <c r="EF2312" s="1"/>
      <c r="EG2312" s="1"/>
      <c r="EH2312" s="1"/>
      <c r="EI2312" s="1"/>
      <c r="EJ2312" s="1"/>
      <c r="EK2312" s="1"/>
      <c r="EL2312" s="1"/>
      <c r="EM2312" s="1"/>
      <c r="EN2312" s="1"/>
      <c r="EO2312" s="1"/>
      <c r="EP2312" s="1"/>
      <c r="EQ2312" s="1"/>
      <c r="ER2312" s="1"/>
      <c r="ES2312" s="1"/>
      <c r="ET2312" s="1"/>
      <c r="EU2312" s="1"/>
      <c r="EV2312" s="1"/>
      <c r="EW2312" s="1"/>
      <c r="EX2312" s="1"/>
      <c r="EY2312" s="1"/>
      <c r="EZ2312" s="1"/>
      <c r="FA2312" s="1"/>
      <c r="FB2312" s="1"/>
      <c r="FC2312" s="1"/>
      <c r="FD2312" s="1"/>
      <c r="FE2312" s="1"/>
      <c r="FF2312" s="1"/>
      <c r="FG2312" s="1"/>
      <c r="FH2312" s="1"/>
      <c r="FI2312" s="1"/>
      <c r="FJ2312" s="1"/>
      <c r="FK2312" s="1"/>
      <c r="FL2312" s="1"/>
      <c r="FM2312" s="1"/>
      <c r="FN2312" s="1"/>
      <c r="FO2312" s="1"/>
      <c r="FP2312" s="1"/>
      <c r="FQ2312" s="1"/>
      <c r="FR2312" s="1"/>
      <c r="FS2312" s="1"/>
      <c r="FT2312" s="1"/>
      <c r="FU2312" s="1"/>
      <c r="FV2312" s="1"/>
      <c r="FW2312" s="1"/>
      <c r="FX2312" s="1"/>
      <c r="FY2312" s="1"/>
      <c r="FZ2312" s="1"/>
      <c r="GA2312" s="1"/>
      <c r="GB2312" s="1"/>
      <c r="GC2312" s="1"/>
      <c r="GD2312" s="1"/>
      <c r="GE2312" s="1"/>
      <c r="GF2312" s="1"/>
      <c r="GG2312" s="1"/>
      <c r="GH2312" s="1"/>
      <c r="GI2312" s="1"/>
      <c r="GJ2312" s="1"/>
      <c r="GK2312"/>
      <c r="GL2312"/>
      <c r="GM2312"/>
      <c r="GN2312"/>
      <c r="GO2312"/>
      <c r="GP2312"/>
      <c r="GQ2312"/>
      <c r="GR2312"/>
      <c r="GS2312"/>
      <c r="GT2312"/>
      <c r="GU2312"/>
      <c r="GV2312"/>
      <c r="GW2312"/>
      <c r="GX2312"/>
      <c r="GY2312"/>
      <c r="GZ2312"/>
      <c r="HA2312"/>
      <c r="HB2312"/>
      <c r="HC2312"/>
      <c r="HD2312"/>
      <c r="HE2312"/>
    </row>
    <row r="2313" spans="1:213" s="19" customFormat="1" ht="14.4" x14ac:dyDescent="0.3">
      <c r="E2313" s="32">
        <v>40800.603472222225</v>
      </c>
      <c r="F2313" s="21">
        <f t="shared" si="2704"/>
        <v>901.8791666666657</v>
      </c>
      <c r="G2313" s="21">
        <f t="shared" si="2715"/>
        <v>901.8791666666657</v>
      </c>
      <c r="H2313" s="21"/>
      <c r="I2313" s="50">
        <v>1037</v>
      </c>
      <c r="J2313" s="21">
        <v>30618</v>
      </c>
      <c r="K2313" s="21">
        <v>26181</v>
      </c>
      <c r="L2313" s="98">
        <v>63</v>
      </c>
      <c r="M2313" s="124">
        <v>6.42</v>
      </c>
      <c r="N2313" s="22"/>
      <c r="O2313" s="22"/>
      <c r="P2313" s="22"/>
      <c r="Q2313" s="22"/>
      <c r="U2313" s="52">
        <f t="shared" si="2705"/>
        <v>8.9548117264824437E-2</v>
      </c>
      <c r="V2313" s="52">
        <f t="shared" si="2706"/>
        <v>12.1696905943065</v>
      </c>
      <c r="W2313" s="52">
        <f t="shared" si="2707"/>
        <v>6.5983477132350837E-2</v>
      </c>
      <c r="X2313" s="247">
        <f>W2313+V2313+SUM($U$2282:U2313)</f>
        <v>13.011028809946612</v>
      </c>
      <c r="Y2313" s="104">
        <f>W2313+V2313+SUM($U$2282:U2313)-$X$2282</f>
        <v>13.006961359516515</v>
      </c>
      <c r="Z2313" s="42"/>
      <c r="AA2313" s="1">
        <f t="shared" si="2716"/>
        <v>7.8071147150595883E-3</v>
      </c>
      <c r="AB2313" s="41">
        <f t="shared" si="2708"/>
        <v>0.10472419901510235</v>
      </c>
      <c r="AC2313" s="48">
        <f t="shared" si="2709"/>
        <v>14.232137298669892</v>
      </c>
      <c r="AD2313" s="48">
        <f t="shared" si="2710"/>
        <v>2.2887320473279256</v>
      </c>
      <c r="AE2313" s="48">
        <f t="shared" si="2711"/>
        <v>4.0915556956683563</v>
      </c>
      <c r="AF2313" s="48">
        <f t="shared" si="2712"/>
        <v>2.2887320473279256</v>
      </c>
      <c r="AG2313" s="238">
        <f t="shared" si="2713"/>
        <v>1.8026957951832872</v>
      </c>
      <c r="AH2313" s="48">
        <f t="shared" si="2714"/>
        <v>1.2785315714335631E-4</v>
      </c>
      <c r="AI2313" s="48">
        <f>AE2313+AC2313+SUM($AB$2282:AB2313)</f>
        <v>20.846314181441418</v>
      </c>
      <c r="AJ2313" s="48">
        <f>AE2313+AC2313+SUM($AB$2281:AB2313)-$AI$2282</f>
        <v>17.845933369211146</v>
      </c>
      <c r="AK2313" s="95"/>
      <c r="AL2313" s="161"/>
      <c r="AM2313" s="41"/>
      <c r="AN2313" s="41"/>
      <c r="AO2313" s="41"/>
      <c r="AP2313" s="41"/>
      <c r="AQ2313"/>
      <c r="AR2313" s="41"/>
      <c r="AS2313" s="31"/>
      <c r="AT2313" s="41"/>
      <c r="AU2313" s="41"/>
      <c r="AV2313" s="31"/>
      <c r="BC2313" s="1"/>
      <c r="BD2313"/>
      <c r="BE2313"/>
      <c r="BF2313" s="1"/>
      <c r="BG2313"/>
      <c r="BH2313"/>
      <c r="BI2313"/>
      <c r="BJ2313" s="1"/>
      <c r="BK2313" s="1"/>
      <c r="BL2313"/>
      <c r="BM2313" s="1"/>
      <c r="BN2313" s="1"/>
      <c r="BO2313" s="1"/>
      <c r="BP2313" s="1"/>
      <c r="BQ2313" s="1"/>
      <c r="BR2313" s="1"/>
      <c r="BS2313" s="1"/>
      <c r="BT2313" s="22"/>
      <c r="BU2313" s="1"/>
      <c r="BV2313" s="1"/>
      <c r="BW2313" s="1"/>
      <c r="BX2313" s="1"/>
      <c r="BY2313" s="1"/>
      <c r="BZ2313" s="1"/>
      <c r="CA2313" s="1"/>
      <c r="CB2313" s="1"/>
      <c r="CC2313" s="1"/>
      <c r="CD2313" s="1"/>
      <c r="CE2313" s="1"/>
      <c r="CF2313" s="1"/>
      <c r="CG2313" s="1"/>
      <c r="CH2313" s="1"/>
      <c r="CI2313" s="1"/>
      <c r="CJ2313" s="1"/>
      <c r="CK2313" s="1"/>
      <c r="CL2313" s="1"/>
      <c r="CM2313" s="1"/>
      <c r="CN2313" s="1"/>
      <c r="CO2313" s="1"/>
      <c r="CP2313" s="1"/>
      <c r="CQ2313" s="1"/>
      <c r="CR2313" s="1"/>
      <c r="CS2313" s="1"/>
      <c r="CT2313" s="1"/>
      <c r="CU2313" s="1"/>
      <c r="CV2313" s="1"/>
      <c r="CW2313" s="1"/>
      <c r="CX2313" s="1"/>
      <c r="CY2313" s="1"/>
      <c r="CZ2313" s="1"/>
      <c r="DA2313" s="1"/>
      <c r="DB2313" s="1"/>
      <c r="DC2313" s="1"/>
      <c r="DD2313" s="1"/>
      <c r="DE2313" s="1"/>
      <c r="DF2313" s="1"/>
      <c r="DG2313" s="1"/>
      <c r="DH2313" s="1"/>
      <c r="DI2313" s="1"/>
      <c r="DJ2313" s="1"/>
      <c r="DK2313" s="1"/>
      <c r="DL2313" s="1"/>
      <c r="DM2313" s="1"/>
      <c r="DN2313" s="1"/>
      <c r="DO2313" s="1"/>
      <c r="DP2313" s="1"/>
      <c r="DQ2313" s="1"/>
      <c r="DR2313" s="1"/>
      <c r="DS2313" s="1"/>
      <c r="DT2313" s="1"/>
      <c r="DU2313" s="1"/>
      <c r="DV2313" s="1"/>
      <c r="DW2313" s="1"/>
      <c r="DX2313" s="1"/>
      <c r="DY2313" s="1"/>
      <c r="DZ2313" s="1"/>
      <c r="EA2313" s="1"/>
      <c r="EB2313" s="1"/>
      <c r="EC2313" s="1"/>
      <c r="ED2313" s="1"/>
      <c r="EE2313" s="1"/>
      <c r="EF2313" s="1"/>
      <c r="EG2313" s="1"/>
      <c r="EH2313" s="1"/>
      <c r="EI2313" s="1"/>
      <c r="EJ2313" s="1"/>
      <c r="EK2313" s="1"/>
      <c r="EL2313" s="1"/>
      <c r="EM2313" s="1"/>
      <c r="EN2313" s="1"/>
      <c r="EO2313" s="1"/>
      <c r="EP2313" s="1"/>
      <c r="EQ2313" s="1"/>
      <c r="ER2313" s="1"/>
      <c r="ES2313" s="1"/>
      <c r="ET2313" s="1"/>
      <c r="EU2313" s="1"/>
      <c r="EV2313" s="1"/>
      <c r="EW2313" s="1"/>
      <c r="EX2313" s="1"/>
      <c r="EY2313" s="1"/>
      <c r="EZ2313" s="1"/>
      <c r="FA2313" s="1"/>
      <c r="FB2313" s="1"/>
      <c r="FC2313" s="1"/>
      <c r="FD2313" s="1"/>
      <c r="FE2313" s="1"/>
      <c r="FF2313" s="1"/>
      <c r="FG2313" s="1"/>
      <c r="FH2313" s="1"/>
      <c r="FI2313" s="1"/>
      <c r="FJ2313" s="1"/>
      <c r="FK2313" s="1"/>
      <c r="FL2313" s="1"/>
      <c r="FM2313" s="1"/>
      <c r="FN2313" s="1"/>
      <c r="FO2313" s="1"/>
      <c r="FP2313" s="1"/>
      <c r="FQ2313" s="1"/>
      <c r="FR2313" s="1"/>
      <c r="FS2313" s="1"/>
      <c r="FT2313" s="1"/>
      <c r="FU2313" s="1"/>
      <c r="FV2313" s="1"/>
      <c r="FW2313" s="1"/>
      <c r="FX2313" s="1"/>
      <c r="FY2313" s="1"/>
      <c r="FZ2313" s="1"/>
      <c r="GA2313" s="1"/>
      <c r="GB2313" s="1"/>
      <c r="GC2313" s="1"/>
      <c r="GD2313" s="1"/>
      <c r="GE2313" s="1"/>
      <c r="GF2313" s="1"/>
      <c r="GG2313" s="1"/>
      <c r="GH2313" s="1"/>
      <c r="GI2313" s="1"/>
      <c r="GJ2313" s="1"/>
      <c r="GK2313"/>
      <c r="GL2313"/>
      <c r="GM2313"/>
      <c r="GN2313"/>
      <c r="GO2313"/>
      <c r="GP2313"/>
      <c r="GQ2313"/>
      <c r="GR2313"/>
      <c r="GS2313"/>
      <c r="GT2313"/>
      <c r="GU2313"/>
      <c r="GV2313"/>
      <c r="GW2313"/>
      <c r="GX2313"/>
      <c r="GY2313"/>
      <c r="GZ2313"/>
      <c r="HA2313"/>
      <c r="HB2313"/>
      <c r="HC2313"/>
      <c r="HD2313"/>
      <c r="HE2313"/>
    </row>
    <row r="2314" spans="1:213" s="19" customFormat="1" ht="14.4" x14ac:dyDescent="0.3">
      <c r="E2314" s="32">
        <v>40855.509722222225</v>
      </c>
      <c r="F2314" s="21">
        <f t="shared" si="2704"/>
        <v>956.7854166666657</v>
      </c>
      <c r="G2314" s="21">
        <f t="shared" si="2715"/>
        <v>956.7854166666657</v>
      </c>
      <c r="H2314" s="21"/>
      <c r="I2314" s="50">
        <v>1037</v>
      </c>
      <c r="J2314" s="21">
        <v>35121</v>
      </c>
      <c r="K2314" s="21">
        <v>29787</v>
      </c>
      <c r="L2314" s="98">
        <v>30</v>
      </c>
      <c r="M2314" s="124">
        <v>6.42</v>
      </c>
      <c r="N2314" s="22"/>
      <c r="O2314" s="22"/>
      <c r="P2314" s="22"/>
      <c r="Q2314" s="22"/>
      <c r="U2314" s="52">
        <f t="shared" si="2705"/>
        <v>0.10188189026268385</v>
      </c>
      <c r="V2314" s="52">
        <f t="shared" si="2706"/>
        <v>13.845864318880398</v>
      </c>
      <c r="W2314" s="52">
        <f t="shared" si="2707"/>
        <v>7.5071610455724927E-2</v>
      </c>
      <c r="X2314" s="247">
        <f>W2314+V2314+SUM($U$2282:U2314)</f>
        <v>14.798172558106568</v>
      </c>
      <c r="Y2314" s="104">
        <f>W2314+V2314+SUM($U$2282:U2314)-$X$2282</f>
        <v>14.79410510767647</v>
      </c>
      <c r="Z2314" s="42"/>
      <c r="AA2314" s="1">
        <f t="shared" si="2716"/>
        <v>2.1641142579378166E-2</v>
      </c>
      <c r="AB2314" s="41">
        <f t="shared" si="2708"/>
        <v>0.12012602369878533</v>
      </c>
      <c r="AC2314" s="48">
        <f t="shared" si="2709"/>
        <v>16.325262723449775</v>
      </c>
      <c r="AD2314" s="48">
        <f t="shared" si="2710"/>
        <v>2.6253366723562639</v>
      </c>
      <c r="AE2314" s="48">
        <f t="shared" si="2711"/>
        <v>4.6933022270418814</v>
      </c>
      <c r="AF2314" s="48">
        <f t="shared" si="2712"/>
        <v>2.6253366723562634</v>
      </c>
      <c r="AG2314" s="238">
        <f t="shared" si="2713"/>
        <v>2.067818898119806</v>
      </c>
      <c r="AH2314" s="48">
        <f t="shared" si="2714"/>
        <v>1.4665656581200004E-4</v>
      </c>
      <c r="AI2314" s="48">
        <f>AE2314+AC2314+SUM($AB$2282:AB2314)</f>
        <v>23.661312161293615</v>
      </c>
      <c r="AJ2314" s="48">
        <f>AE2314+AC2314+SUM($AB$2281:AB2314)-$AI$2282</f>
        <v>20.660931349063343</v>
      </c>
      <c r="AK2314" s="95"/>
      <c r="AL2314" s="161"/>
      <c r="AM2314" s="41"/>
      <c r="AN2314" s="41"/>
      <c r="AO2314" s="41"/>
      <c r="AP2314" s="41"/>
      <c r="AQ2314"/>
      <c r="AR2314" s="41"/>
      <c r="AS2314" s="31"/>
      <c r="AT2314" s="41"/>
      <c r="AU2314" s="41"/>
      <c r="AV2314" s="31"/>
      <c r="BC2314" s="1"/>
      <c r="BD2314"/>
      <c r="BE2314"/>
      <c r="BF2314" s="1"/>
      <c r="BG2314"/>
      <c r="BH2314"/>
      <c r="BI2314"/>
      <c r="BJ2314" s="1"/>
      <c r="BK2314" s="1"/>
      <c r="BL2314"/>
      <c r="BM2314" s="1"/>
      <c r="BN2314" s="1"/>
      <c r="BO2314" s="1"/>
      <c r="BP2314" s="1"/>
      <c r="BQ2314" s="1"/>
      <c r="BR2314" s="1"/>
      <c r="BS2314" s="1"/>
      <c r="BT2314" s="22"/>
      <c r="BU2314" s="1"/>
      <c r="BV2314" s="1"/>
      <c r="BW2314" s="1"/>
      <c r="BX2314" s="1"/>
      <c r="BY2314" s="1"/>
      <c r="BZ2314" s="1"/>
      <c r="CA2314" s="1"/>
      <c r="CB2314" s="1"/>
      <c r="CC2314" s="1"/>
      <c r="CD2314" s="1"/>
      <c r="CE2314" s="1"/>
      <c r="CF2314" s="1"/>
      <c r="CG2314" s="1"/>
      <c r="CH2314" s="1"/>
      <c r="CI2314" s="1"/>
      <c r="CJ2314" s="1"/>
      <c r="CK2314" s="1"/>
      <c r="CL2314" s="1"/>
      <c r="CM2314" s="1"/>
      <c r="CN2314" s="1"/>
      <c r="CO2314" s="1"/>
      <c r="CP2314" s="1"/>
      <c r="CQ2314" s="1"/>
      <c r="CR2314" s="1"/>
      <c r="CS2314" s="1"/>
      <c r="CT2314" s="1"/>
      <c r="CU2314" s="1"/>
      <c r="CV2314" s="1"/>
      <c r="CW2314" s="1"/>
      <c r="CX2314" s="1"/>
      <c r="CY2314" s="1"/>
      <c r="CZ2314" s="1"/>
      <c r="DA2314" s="1"/>
      <c r="DB2314" s="1"/>
      <c r="DC2314" s="1"/>
      <c r="DD2314" s="1"/>
      <c r="DE2314" s="1"/>
      <c r="DF2314" s="1"/>
      <c r="DG2314" s="1"/>
      <c r="DH2314" s="1"/>
      <c r="DI2314" s="1"/>
      <c r="DJ2314" s="1"/>
      <c r="DK2314" s="1"/>
      <c r="DL2314" s="1"/>
      <c r="DM2314" s="1"/>
      <c r="DN2314" s="1"/>
      <c r="DO2314" s="1"/>
      <c r="DP2314" s="1"/>
      <c r="DQ2314" s="1"/>
      <c r="DR2314" s="1"/>
      <c r="DS2314" s="1"/>
      <c r="DT2314" s="1"/>
      <c r="DU2314" s="1"/>
      <c r="DV2314" s="1"/>
      <c r="DW2314" s="1"/>
      <c r="DX2314" s="1"/>
      <c r="DY2314" s="1"/>
      <c r="DZ2314" s="1"/>
      <c r="EA2314" s="1"/>
      <c r="EB2314" s="1"/>
      <c r="EC2314" s="1"/>
      <c r="ED2314" s="1"/>
      <c r="EE2314" s="1"/>
      <c r="EF2314" s="1"/>
      <c r="EG2314" s="1"/>
      <c r="EH2314" s="1"/>
      <c r="EI2314" s="1"/>
      <c r="EJ2314" s="1"/>
      <c r="EK2314" s="1"/>
      <c r="EL2314" s="1"/>
      <c r="EM2314" s="1"/>
      <c r="EN2314" s="1"/>
      <c r="EO2314" s="1"/>
      <c r="EP2314" s="1"/>
      <c r="EQ2314" s="1"/>
      <c r="ER2314" s="1"/>
      <c r="ES2314" s="1"/>
      <c r="ET2314" s="1"/>
      <c r="EU2314" s="1"/>
      <c r="EV2314" s="1"/>
      <c r="EW2314" s="1"/>
      <c r="EX2314" s="1"/>
      <c r="EY2314" s="1"/>
      <c r="EZ2314" s="1"/>
      <c r="FA2314" s="1"/>
      <c r="FB2314" s="1"/>
      <c r="FC2314" s="1"/>
      <c r="FD2314" s="1"/>
      <c r="FE2314" s="1"/>
      <c r="FF2314" s="1"/>
      <c r="FG2314" s="1"/>
      <c r="FH2314" s="1"/>
      <c r="FI2314" s="1"/>
      <c r="FJ2314" s="1"/>
      <c r="FK2314" s="1"/>
      <c r="FL2314" s="1"/>
      <c r="FM2314" s="1"/>
      <c r="FN2314" s="1"/>
      <c r="FO2314" s="1"/>
      <c r="FP2314" s="1"/>
      <c r="FQ2314" s="1"/>
      <c r="FR2314" s="1"/>
      <c r="FS2314" s="1"/>
      <c r="FT2314" s="1"/>
      <c r="FU2314" s="1"/>
      <c r="FV2314" s="1"/>
      <c r="FW2314" s="1"/>
      <c r="FX2314" s="1"/>
      <c r="FY2314" s="1"/>
      <c r="FZ2314" s="1"/>
      <c r="GA2314" s="1"/>
      <c r="GB2314" s="1"/>
      <c r="GC2314" s="1"/>
      <c r="GD2314" s="1"/>
      <c r="GE2314" s="1"/>
      <c r="GF2314" s="1"/>
      <c r="GG2314" s="1"/>
      <c r="GH2314" s="1"/>
      <c r="GI2314" s="1"/>
      <c r="GJ2314" s="1"/>
      <c r="GK2314"/>
      <c r="GL2314"/>
      <c r="GM2314"/>
      <c r="GN2314"/>
      <c r="GO2314"/>
      <c r="GP2314"/>
      <c r="GQ2314"/>
      <c r="GR2314"/>
      <c r="GS2314"/>
      <c r="GT2314"/>
      <c r="GU2314"/>
      <c r="GV2314"/>
      <c r="GW2314"/>
      <c r="GX2314"/>
      <c r="GY2314"/>
      <c r="GZ2314"/>
      <c r="HA2314"/>
      <c r="HB2314"/>
      <c r="HC2314"/>
      <c r="HD2314"/>
      <c r="HE2314"/>
    </row>
    <row r="2315" spans="1:213" s="19" customFormat="1" ht="14.4" x14ac:dyDescent="0.3">
      <c r="E2315" s="32">
        <v>40945.607638888891</v>
      </c>
      <c r="F2315" s="21">
        <f t="shared" si="2704"/>
        <v>1046.8833333333314</v>
      </c>
      <c r="G2315" s="21">
        <f t="shared" si="2715"/>
        <v>1046.8833333333314</v>
      </c>
      <c r="H2315" s="21"/>
      <c r="I2315" s="50">
        <v>1037</v>
      </c>
      <c r="J2315" s="21">
        <v>37714</v>
      </c>
      <c r="K2315" s="21">
        <v>33615</v>
      </c>
      <c r="L2315" s="98">
        <v>36</v>
      </c>
      <c r="M2315" s="124">
        <v>6.42</v>
      </c>
      <c r="N2315" s="22"/>
      <c r="O2315" s="22"/>
      <c r="P2315" s="22"/>
      <c r="Q2315" s="22"/>
      <c r="U2315" s="52">
        <f t="shared" si="2705"/>
        <v>0.11497498040017851</v>
      </c>
      <c r="V2315" s="52">
        <f t="shared" si="2706"/>
        <v>15.625230103037051</v>
      </c>
      <c r="W2315" s="52">
        <f t="shared" si="2707"/>
        <v>8.4719246163399917E-2</v>
      </c>
      <c r="X2315" s="247">
        <f>W2315+V2315+SUM($U$2282:U2315)</f>
        <v>16.702160958371074</v>
      </c>
      <c r="Y2315" s="104">
        <f>W2315+V2315+SUM($U$2282:U2315)-$X$2282</f>
        <v>16.698093507940975</v>
      </c>
      <c r="Z2315" s="42"/>
      <c r="AA2315" s="1">
        <f t="shared" si="2716"/>
        <v>2.3242468369089411E-2</v>
      </c>
      <c r="AB2315" s="41">
        <f t="shared" si="2708"/>
        <v>0.12899498470362433</v>
      </c>
      <c r="AC2315" s="48">
        <f t="shared" si="2709"/>
        <v>17.530564572540214</v>
      </c>
      <c r="AD2315" s="48">
        <f t="shared" si="2710"/>
        <v>2.8191665175036054</v>
      </c>
      <c r="AE2315" s="48">
        <f t="shared" si="2711"/>
        <v>5.0398109447526425</v>
      </c>
      <c r="AF2315" s="48">
        <f t="shared" si="2712"/>
        <v>2.8191665175036058</v>
      </c>
      <c r="AG2315" s="238">
        <f t="shared" si="2713"/>
        <v>2.2204869429597789</v>
      </c>
      <c r="AH2315" s="48">
        <f t="shared" si="2714"/>
        <v>1.5748428925810117E-4</v>
      </c>
      <c r="AI2315" s="48">
        <f>AE2315+AC2315+SUM($AB$2282:AB2315)</f>
        <v>25.342117712798437</v>
      </c>
      <c r="AJ2315" s="48">
        <f>AE2315+AC2315+SUM($AB$2281:AB2315)-$AI$2282</f>
        <v>22.341736900568165</v>
      </c>
      <c r="AK2315" s="95"/>
      <c r="AL2315" s="161"/>
      <c r="AM2315" s="41"/>
      <c r="AN2315" s="41"/>
      <c r="AO2315" s="41"/>
      <c r="AP2315" s="41"/>
      <c r="AQ2315"/>
      <c r="AR2315" s="41"/>
      <c r="AS2315" s="31"/>
      <c r="AT2315" s="41"/>
      <c r="AU2315" s="41"/>
      <c r="AV2315" s="31"/>
      <c r="BC2315" s="1"/>
      <c r="BD2315"/>
      <c r="BE2315"/>
      <c r="BF2315" s="1"/>
      <c r="BG2315"/>
      <c r="BH2315"/>
      <c r="BI2315"/>
      <c r="BJ2315" s="1"/>
      <c r="BK2315" s="1"/>
      <c r="BL2315"/>
      <c r="BM2315" s="1"/>
      <c r="BN2315" s="1"/>
      <c r="BO2315" s="1"/>
      <c r="BP2315" s="1"/>
      <c r="BQ2315" s="1"/>
      <c r="BR2315" s="1"/>
      <c r="BS2315" s="1"/>
      <c r="BT2315" s="22"/>
      <c r="BU2315" s="1"/>
      <c r="BV2315" s="1"/>
      <c r="BW2315" s="1"/>
      <c r="BX2315" s="1"/>
      <c r="BY2315" s="1"/>
      <c r="BZ2315" s="1"/>
      <c r="CA2315" s="1"/>
      <c r="CB2315" s="1"/>
      <c r="CC2315" s="1"/>
      <c r="CD2315" s="1"/>
      <c r="CE2315" s="1"/>
      <c r="CF2315" s="1"/>
      <c r="CG2315" s="1"/>
      <c r="CH2315" s="1"/>
      <c r="CI2315" s="1"/>
      <c r="CJ2315" s="1"/>
      <c r="CK2315" s="1"/>
      <c r="CL2315" s="1"/>
      <c r="CM2315" s="1"/>
      <c r="CN2315" s="1"/>
      <c r="CO2315" s="1"/>
      <c r="CP2315" s="1"/>
      <c r="CQ2315" s="1"/>
      <c r="CR2315" s="1"/>
      <c r="CS2315" s="1"/>
      <c r="CT2315" s="1"/>
      <c r="CU2315" s="1"/>
      <c r="CV2315" s="1"/>
      <c r="CW2315" s="1"/>
      <c r="CX2315" s="1"/>
      <c r="CY2315" s="1"/>
      <c r="CZ2315" s="1"/>
      <c r="DA2315" s="1"/>
      <c r="DB2315" s="1"/>
      <c r="DC2315" s="1"/>
      <c r="DD2315" s="1"/>
      <c r="DE2315" s="1"/>
      <c r="DF2315" s="1"/>
      <c r="DG2315" s="1"/>
      <c r="DH2315" s="1"/>
      <c r="DI2315" s="1"/>
      <c r="DJ2315" s="1"/>
      <c r="DK2315" s="1"/>
      <c r="DL2315" s="1"/>
      <c r="DM2315" s="1"/>
      <c r="DN2315" s="1"/>
      <c r="DO2315" s="1"/>
      <c r="DP2315" s="1"/>
      <c r="DQ2315" s="1"/>
      <c r="DR2315" s="1"/>
      <c r="DS2315" s="1"/>
      <c r="DT2315" s="1"/>
      <c r="DU2315" s="1"/>
      <c r="DV2315" s="1"/>
      <c r="DW2315" s="1"/>
      <c r="DX2315" s="1"/>
      <c r="DY2315" s="1"/>
      <c r="DZ2315" s="1"/>
      <c r="EA2315" s="1"/>
      <c r="EB2315" s="1"/>
      <c r="EC2315" s="1"/>
      <c r="ED2315" s="1"/>
      <c r="EE2315" s="1"/>
      <c r="EF2315" s="1"/>
      <c r="EG2315" s="1"/>
      <c r="EH2315" s="1"/>
      <c r="EI2315" s="1"/>
      <c r="EJ2315" s="1"/>
      <c r="EK2315" s="1"/>
      <c r="EL2315" s="1"/>
      <c r="EM2315" s="1"/>
      <c r="EN2315" s="1"/>
      <c r="EO2315" s="1"/>
      <c r="EP2315" s="1"/>
      <c r="EQ2315" s="1"/>
      <c r="ER2315" s="1"/>
      <c r="ES2315" s="1"/>
      <c r="ET2315" s="1"/>
      <c r="EU2315" s="1"/>
      <c r="EV2315" s="1"/>
      <c r="EW2315" s="1"/>
      <c r="EX2315" s="1"/>
      <c r="EY2315" s="1"/>
      <c r="EZ2315" s="1"/>
      <c r="FA2315" s="1"/>
      <c r="FB2315" s="1"/>
      <c r="FC2315" s="1"/>
      <c r="FD2315" s="1"/>
      <c r="FE2315" s="1"/>
      <c r="FF2315" s="1"/>
      <c r="FG2315" s="1"/>
      <c r="FH2315" s="1"/>
      <c r="FI2315" s="1"/>
      <c r="FJ2315" s="1"/>
      <c r="FK2315" s="1"/>
      <c r="FL2315" s="1"/>
      <c r="FM2315" s="1"/>
      <c r="FN2315" s="1"/>
      <c r="FO2315" s="1"/>
      <c r="FP2315" s="1"/>
      <c r="FQ2315" s="1"/>
      <c r="FR2315" s="1"/>
      <c r="FS2315" s="1"/>
      <c r="FT2315" s="1"/>
      <c r="FU2315" s="1"/>
      <c r="FV2315" s="1"/>
      <c r="FW2315" s="1"/>
      <c r="FX2315" s="1"/>
      <c r="FY2315" s="1"/>
      <c r="FZ2315" s="1"/>
      <c r="GA2315" s="1"/>
      <c r="GB2315" s="1"/>
      <c r="GC2315" s="1"/>
      <c r="GD2315" s="1"/>
      <c r="GE2315" s="1"/>
      <c r="GF2315" s="1"/>
      <c r="GG2315" s="1"/>
      <c r="GH2315" s="1"/>
      <c r="GI2315" s="1"/>
      <c r="GJ2315" s="1"/>
      <c r="GK2315"/>
      <c r="GL2315"/>
      <c r="GM2315"/>
      <c r="GN2315"/>
      <c r="GO2315"/>
      <c r="GP2315"/>
      <c r="GQ2315"/>
      <c r="GR2315"/>
      <c r="GS2315"/>
      <c r="GT2315"/>
      <c r="GU2315"/>
      <c r="GV2315"/>
      <c r="GW2315"/>
      <c r="GX2315"/>
      <c r="GY2315"/>
      <c r="GZ2315"/>
      <c r="HA2315"/>
      <c r="HB2315"/>
      <c r="HC2315"/>
      <c r="HD2315"/>
      <c r="HE2315"/>
    </row>
    <row r="2316" spans="1:213" s="19" customFormat="1" ht="14.4" x14ac:dyDescent="0.3">
      <c r="E2316" s="32">
        <v>41017.581250000003</v>
      </c>
      <c r="F2316" s="21">
        <f t="shared" si="2704"/>
        <v>1118.8569444444438</v>
      </c>
      <c r="G2316" s="21">
        <f t="shared" si="2715"/>
        <v>1118.8569444444438</v>
      </c>
      <c r="H2316" s="21"/>
      <c r="I2316" s="50">
        <v>1037</v>
      </c>
      <c r="J2316" s="21">
        <v>40956</v>
      </c>
      <c r="K2316" s="21">
        <v>36094</v>
      </c>
      <c r="L2316" s="98">
        <v>22</v>
      </c>
      <c r="M2316" s="124">
        <v>6.42</v>
      </c>
      <c r="N2316" s="22"/>
      <c r="O2316" s="22"/>
      <c r="P2316" s="22"/>
      <c r="Q2316" s="22"/>
      <c r="U2316" s="52">
        <f t="shared" si="2705"/>
        <v>0.12345402179277236</v>
      </c>
      <c r="V2316" s="52">
        <f t="shared" si="2706"/>
        <v>16.777541435044455</v>
      </c>
      <c r="W2316" s="52">
        <f t="shared" si="2707"/>
        <v>9.0967022788093321E-2</v>
      </c>
      <c r="X2316" s="247">
        <f>W2316+V2316+SUM($U$2282:U2316)</f>
        <v>17.984174088795942</v>
      </c>
      <c r="Y2316" s="104">
        <f>W2316+V2316+SUM($U$2282:U2316)-$X$2282</f>
        <v>17.980106638365843</v>
      </c>
      <c r="Z2316" s="42"/>
      <c r="AA2316" s="1">
        <f t="shared" si="2716"/>
        <v>2.2519648865577852E-2</v>
      </c>
      <c r="AB2316" s="41">
        <f t="shared" si="2708"/>
        <v>0.14008375122027997</v>
      </c>
      <c r="AC2316" s="48">
        <f t="shared" si="2709"/>
        <v>19.037540505726177</v>
      </c>
      <c r="AD2316" s="48">
        <f t="shared" si="2710"/>
        <v>3.0615098873330244</v>
      </c>
      <c r="AE2316" s="48">
        <f t="shared" si="2711"/>
        <v>5.4730470661634723</v>
      </c>
      <c r="AF2316" s="48">
        <f t="shared" si="2712"/>
        <v>3.061509887333024</v>
      </c>
      <c r="AG2316" s="238">
        <f t="shared" si="2713"/>
        <v>2.4113661567550695</v>
      </c>
      <c r="AH2316" s="48">
        <f t="shared" si="2714"/>
        <v>1.7102207537929656E-4</v>
      </c>
      <c r="AI2316" s="48">
        <f>AE2316+AC2316+SUM($AB$2282:AB2316)</f>
        <v>27.422413518615514</v>
      </c>
      <c r="AJ2316" s="48">
        <f>AE2316+AC2316+SUM($AB$2281:AB2316)-$AI$2282</f>
        <v>24.422032706385242</v>
      </c>
      <c r="AK2316" s="95"/>
      <c r="AL2316" s="161"/>
      <c r="AM2316" s="41"/>
      <c r="AN2316" s="41"/>
      <c r="AO2316" s="41"/>
      <c r="AP2316" s="41"/>
      <c r="AQ2316"/>
      <c r="AR2316" s="41"/>
      <c r="AS2316" s="31"/>
      <c r="AT2316" s="41"/>
      <c r="AU2316" s="41"/>
      <c r="AV2316" s="31"/>
      <c r="BC2316" s="1"/>
      <c r="BD2316"/>
      <c r="BE2316"/>
      <c r="BF2316" s="1"/>
      <c r="BG2316"/>
      <c r="BH2316"/>
      <c r="BI2316"/>
      <c r="BJ2316" s="1"/>
      <c r="BK2316" s="1"/>
      <c r="BL2316"/>
      <c r="BM2316" s="1"/>
      <c r="BN2316" s="1"/>
      <c r="BO2316" s="1"/>
      <c r="BP2316" s="1"/>
      <c r="BQ2316" s="1"/>
      <c r="BR2316" s="1"/>
      <c r="BS2316" s="1"/>
      <c r="BT2316" s="22"/>
      <c r="BU2316" s="1"/>
      <c r="BV2316" s="1"/>
      <c r="BW2316" s="1"/>
      <c r="BX2316" s="1"/>
      <c r="BY2316" s="1"/>
      <c r="BZ2316" s="1"/>
      <c r="CA2316" s="1"/>
      <c r="CB2316" s="1"/>
      <c r="CC2316" s="1"/>
      <c r="CD2316" s="1"/>
      <c r="CE2316" s="1"/>
      <c r="CF2316" s="1"/>
      <c r="CG2316" s="1"/>
      <c r="CH2316" s="1"/>
      <c r="CI2316" s="1"/>
      <c r="CJ2316" s="1"/>
      <c r="CK2316" s="1"/>
      <c r="CL2316" s="1"/>
      <c r="CM2316" s="1"/>
      <c r="CN2316" s="1"/>
      <c r="CO2316" s="1"/>
      <c r="CP2316" s="1"/>
      <c r="CQ2316" s="1"/>
      <c r="CR2316" s="1"/>
      <c r="CS2316" s="1"/>
      <c r="CT2316" s="1"/>
      <c r="CU2316" s="1"/>
      <c r="CV2316" s="1"/>
      <c r="CW2316" s="1"/>
      <c r="CX2316" s="1"/>
      <c r="CY2316" s="1"/>
      <c r="CZ2316" s="1"/>
      <c r="DA2316" s="1"/>
      <c r="DB2316" s="1"/>
      <c r="DC2316" s="1"/>
      <c r="DD2316" s="1"/>
      <c r="DE2316" s="1"/>
      <c r="DF2316" s="1"/>
      <c r="DG2316" s="1"/>
      <c r="DH2316" s="1"/>
      <c r="DI2316" s="1"/>
      <c r="DJ2316" s="1"/>
      <c r="DK2316" s="1"/>
      <c r="DL2316" s="1"/>
      <c r="DM2316" s="1"/>
      <c r="DN2316" s="1"/>
      <c r="DO2316" s="1"/>
      <c r="DP2316" s="1"/>
      <c r="DQ2316" s="1"/>
      <c r="DR2316" s="1"/>
      <c r="DS2316" s="1"/>
      <c r="DT2316" s="1"/>
      <c r="DU2316" s="1"/>
      <c r="DV2316" s="1"/>
      <c r="DW2316" s="1"/>
      <c r="DX2316" s="1"/>
      <c r="DY2316" s="1"/>
      <c r="DZ2316" s="1"/>
      <c r="EA2316" s="1"/>
      <c r="EB2316" s="1"/>
      <c r="EC2316" s="1"/>
      <c r="ED2316" s="1"/>
      <c r="EE2316" s="1"/>
      <c r="EF2316" s="1"/>
      <c r="EG2316" s="1"/>
      <c r="EH2316" s="1"/>
      <c r="EI2316" s="1"/>
      <c r="EJ2316" s="1"/>
      <c r="EK2316" s="1"/>
      <c r="EL2316" s="1"/>
      <c r="EM2316" s="1"/>
      <c r="EN2316" s="1"/>
      <c r="EO2316" s="1"/>
      <c r="EP2316" s="1"/>
      <c r="EQ2316" s="1"/>
      <c r="ER2316" s="1"/>
      <c r="ES2316" s="1"/>
      <c r="ET2316" s="1"/>
      <c r="EU2316" s="1"/>
      <c r="EV2316" s="1"/>
      <c r="EW2316" s="1"/>
      <c r="EX2316" s="1"/>
      <c r="EY2316" s="1"/>
      <c r="EZ2316" s="1"/>
      <c r="FA2316" s="1"/>
      <c r="FB2316" s="1"/>
      <c r="FC2316" s="1"/>
      <c r="FD2316" s="1"/>
      <c r="FE2316" s="1"/>
      <c r="FF2316" s="1"/>
      <c r="FG2316" s="1"/>
      <c r="FH2316" s="1"/>
      <c r="FI2316" s="1"/>
      <c r="FJ2316" s="1"/>
      <c r="FK2316" s="1"/>
      <c r="FL2316" s="1"/>
      <c r="FM2316" s="1"/>
      <c r="FN2316" s="1"/>
      <c r="FO2316" s="1"/>
      <c r="FP2316" s="1"/>
      <c r="FQ2316" s="1"/>
      <c r="FR2316" s="1"/>
      <c r="FS2316" s="1"/>
      <c r="FT2316" s="1"/>
      <c r="FU2316" s="1"/>
      <c r="FV2316" s="1"/>
      <c r="FW2316" s="1"/>
      <c r="FX2316" s="1"/>
      <c r="FY2316" s="1"/>
      <c r="FZ2316" s="1"/>
      <c r="GA2316" s="1"/>
      <c r="GB2316" s="1"/>
      <c r="GC2316" s="1"/>
      <c r="GD2316" s="1"/>
      <c r="GE2316" s="1"/>
      <c r="GF2316" s="1"/>
      <c r="GG2316" s="1"/>
      <c r="GH2316" s="1"/>
      <c r="GI2316" s="1"/>
      <c r="GJ2316" s="1"/>
      <c r="GK2316"/>
      <c r="GL2316"/>
      <c r="GM2316"/>
      <c r="GN2316"/>
      <c r="GO2316"/>
      <c r="GP2316"/>
      <c r="GQ2316"/>
      <c r="GR2316"/>
      <c r="GS2316"/>
      <c r="GT2316"/>
      <c r="GU2316"/>
      <c r="GV2316"/>
      <c r="GW2316"/>
      <c r="GX2316"/>
      <c r="GY2316"/>
      <c r="GZ2316"/>
      <c r="HA2316"/>
      <c r="HB2316"/>
      <c r="HC2316"/>
      <c r="HD2316"/>
      <c r="HE2316"/>
    </row>
    <row r="2317" spans="1:213" s="19" customFormat="1" ht="14.4" x14ac:dyDescent="0.3">
      <c r="E2317" s="32">
        <v>41085.647916666669</v>
      </c>
      <c r="F2317" s="21">
        <f t="shared" si="2704"/>
        <v>1186.9236111111095</v>
      </c>
      <c r="G2317" s="21">
        <f t="shared" si="2715"/>
        <v>1186.9236111111095</v>
      </c>
      <c r="H2317" s="21"/>
      <c r="I2317" s="50">
        <v>1037</v>
      </c>
      <c r="J2317" s="21">
        <v>37416</v>
      </c>
      <c r="K2317" s="21">
        <v>35213</v>
      </c>
      <c r="L2317" s="98">
        <v>71</v>
      </c>
      <c r="M2317" s="124">
        <v>6.42</v>
      </c>
      <c r="N2317" s="22"/>
      <c r="O2317" s="22"/>
      <c r="P2317" s="22"/>
      <c r="Q2317" s="22"/>
      <c r="U2317" s="52">
        <f t="shared" si="2705"/>
        <v>0.12044069566656211</v>
      </c>
      <c r="V2317" s="52">
        <f t="shared" si="2706"/>
        <v>16.36802700039398</v>
      </c>
      <c r="W2317" s="52">
        <f t="shared" si="2707"/>
        <v>8.8746655217962267E-2</v>
      </c>
      <c r="X2317" s="247">
        <f>W2317+V2317+SUM($U$2282:U2317)</f>
        <v>17.692879982241902</v>
      </c>
      <c r="Y2317" s="104">
        <f>W2317+V2317+SUM($U$2282:U2317)-$X$2282</f>
        <v>17.688812531811802</v>
      </c>
      <c r="Z2317" s="42"/>
      <c r="AA2317" s="1">
        <f t="shared" si="2716"/>
        <v>1.3404409729122329E-2</v>
      </c>
      <c r="AB2317" s="41">
        <f t="shared" si="2708"/>
        <v>0.12797572115582564</v>
      </c>
      <c r="AC2317" s="48">
        <f t="shared" si="2709"/>
        <v>17.39204550156877</v>
      </c>
      <c r="AD2317" s="48">
        <f t="shared" si="2710"/>
        <v>2.7968906617944236</v>
      </c>
      <c r="AE2317" s="48">
        <f t="shared" si="2711"/>
        <v>4.9999885005267224</v>
      </c>
      <c r="AF2317" s="48">
        <f t="shared" si="2712"/>
        <v>2.7968906617944231</v>
      </c>
      <c r="AG2317" s="238">
        <f t="shared" si="2713"/>
        <v>2.2029415988169658</v>
      </c>
      <c r="AH2317" s="48">
        <f t="shared" si="2714"/>
        <v>1.5623991533332744E-4</v>
      </c>
      <c r="AI2317" s="48">
        <f>AE2317+AC2317+SUM($AB$2282:AB2317)</f>
        <v>25.431835669977179</v>
      </c>
      <c r="AJ2317" s="48">
        <f>AE2317+AC2317+SUM($AB$2281:AB2317)-$AI$2282</f>
        <v>22.431454857746907</v>
      </c>
      <c r="AK2317" s="95"/>
      <c r="AL2317" s="161"/>
      <c r="AM2317" s="41"/>
      <c r="AN2317" s="25"/>
      <c r="AO2317" s="25"/>
      <c r="AP2317" s="25"/>
      <c r="AQ2317"/>
      <c r="AR2317" s="41"/>
      <c r="AS2317" s="31"/>
      <c r="AT2317" s="41"/>
      <c r="AU2317" s="41"/>
      <c r="AV2317" s="31"/>
      <c r="BC2317" s="1"/>
      <c r="BD2317"/>
      <c r="BE2317"/>
      <c r="BF2317" s="1"/>
      <c r="BG2317"/>
      <c r="BH2317"/>
      <c r="BI2317"/>
      <c r="BJ2317" s="1"/>
      <c r="BK2317" s="1"/>
      <c r="BL2317"/>
      <c r="BM2317" s="1"/>
      <c r="BN2317" s="1"/>
      <c r="BO2317" s="1"/>
      <c r="BP2317" s="1"/>
      <c r="BQ2317" s="1"/>
      <c r="BR2317" s="1"/>
      <c r="BS2317" s="1"/>
      <c r="BT2317" s="22"/>
      <c r="BU2317" s="1"/>
      <c r="BV2317" s="1"/>
      <c r="BW2317" s="1"/>
      <c r="BX2317" s="1"/>
      <c r="BY2317" s="1"/>
      <c r="BZ2317" s="1"/>
      <c r="CA2317" s="1"/>
      <c r="CB2317" s="1"/>
      <c r="CC2317" s="1"/>
      <c r="CD2317" s="1"/>
      <c r="CE2317" s="1"/>
      <c r="CF2317" s="1"/>
      <c r="CG2317" s="1"/>
      <c r="CH2317" s="1"/>
      <c r="CI2317" s="1"/>
      <c r="CJ2317" s="1"/>
      <c r="CK2317" s="1"/>
      <c r="CL2317" s="1"/>
      <c r="CM2317" s="1"/>
      <c r="CN2317" s="1"/>
      <c r="CO2317" s="1"/>
      <c r="CP2317" s="1"/>
      <c r="CQ2317" s="1"/>
      <c r="CR2317" s="1"/>
      <c r="CS2317" s="1"/>
      <c r="CT2317" s="1"/>
      <c r="CU2317" s="1"/>
      <c r="CV2317" s="1"/>
      <c r="CW2317" s="1"/>
      <c r="CX2317" s="1"/>
      <c r="CY2317" s="1"/>
      <c r="CZ2317" s="1"/>
      <c r="DA2317" s="1"/>
      <c r="DB2317" s="1"/>
      <c r="DC2317" s="1"/>
      <c r="DD2317" s="1"/>
      <c r="DE2317" s="1"/>
      <c r="DF2317" s="1"/>
      <c r="DG2317" s="1"/>
      <c r="DH2317" s="1"/>
      <c r="DI2317" s="1"/>
      <c r="DJ2317" s="1"/>
      <c r="DK2317" s="1"/>
      <c r="DL2317" s="1"/>
      <c r="DM2317" s="1"/>
      <c r="DN2317" s="1"/>
      <c r="DO2317" s="1"/>
      <c r="DP2317" s="1"/>
      <c r="DQ2317" s="1"/>
      <c r="DR2317" s="1"/>
      <c r="DS2317" s="1"/>
      <c r="DT2317" s="1"/>
      <c r="DU2317" s="1"/>
      <c r="DV2317" s="1"/>
      <c r="DW2317" s="1"/>
      <c r="DX2317" s="1"/>
      <c r="DY2317" s="1"/>
      <c r="DZ2317" s="1"/>
      <c r="EA2317" s="1"/>
      <c r="EB2317" s="1"/>
      <c r="EC2317" s="1"/>
      <c r="ED2317" s="1"/>
      <c r="EE2317" s="1"/>
      <c r="EF2317" s="1"/>
      <c r="EG2317" s="1"/>
      <c r="EH2317" s="1"/>
      <c r="EI2317" s="1"/>
      <c r="EJ2317" s="1"/>
      <c r="EK2317" s="1"/>
      <c r="EL2317" s="1"/>
      <c r="EM2317" s="1"/>
      <c r="EN2317" s="1"/>
      <c r="EO2317" s="1"/>
      <c r="EP2317" s="1"/>
      <c r="EQ2317" s="1"/>
      <c r="ER2317" s="1"/>
      <c r="ES2317" s="1"/>
      <c r="ET2317" s="1"/>
      <c r="EU2317" s="1"/>
      <c r="EV2317" s="1"/>
      <c r="EW2317" s="1"/>
      <c r="EX2317" s="1"/>
      <c r="EY2317" s="1"/>
      <c r="EZ2317" s="1"/>
      <c r="FA2317" s="1"/>
      <c r="FB2317" s="1"/>
      <c r="FC2317" s="1"/>
      <c r="FD2317" s="1"/>
      <c r="FE2317" s="1"/>
      <c r="FF2317" s="1"/>
      <c r="FG2317" s="1"/>
      <c r="FH2317" s="1"/>
      <c r="FI2317" s="1"/>
      <c r="FJ2317" s="1"/>
      <c r="FK2317" s="1"/>
      <c r="FL2317" s="1"/>
      <c r="FM2317" s="1"/>
      <c r="FN2317" s="1"/>
      <c r="FO2317" s="1"/>
      <c r="FP2317" s="1"/>
      <c r="FQ2317" s="1"/>
      <c r="FR2317" s="1"/>
      <c r="FS2317" s="1"/>
      <c r="FT2317" s="1"/>
      <c r="FU2317" s="1"/>
      <c r="FV2317" s="1"/>
      <c r="FW2317" s="1"/>
      <c r="FX2317" s="1"/>
      <c r="FY2317" s="1"/>
      <c r="FZ2317" s="1"/>
      <c r="GA2317" s="1"/>
      <c r="GB2317" s="1"/>
      <c r="GC2317" s="1"/>
      <c r="GD2317" s="1"/>
      <c r="GE2317" s="1"/>
      <c r="GF2317" s="1"/>
      <c r="GG2317" s="1"/>
      <c r="GH2317" s="1"/>
      <c r="GI2317" s="1"/>
      <c r="GJ2317" s="1"/>
      <c r="GK2317"/>
      <c r="GL2317"/>
      <c r="GM2317"/>
      <c r="GN2317"/>
      <c r="GO2317"/>
      <c r="GP2317"/>
      <c r="GQ2317"/>
      <c r="GR2317"/>
      <c r="GS2317"/>
      <c r="GT2317"/>
      <c r="GU2317"/>
      <c r="GV2317"/>
      <c r="GW2317"/>
      <c r="GX2317"/>
      <c r="GY2317"/>
      <c r="GZ2317"/>
      <c r="HA2317"/>
      <c r="HB2317"/>
      <c r="HC2317"/>
      <c r="HD2317"/>
      <c r="HE2317"/>
    </row>
    <row r="2318" spans="1:213" s="19" customFormat="1" ht="14.4" x14ac:dyDescent="0.3">
      <c r="E2318" s="32">
        <v>41131.466666666667</v>
      </c>
      <c r="F2318" s="21">
        <f t="shared" si="2704"/>
        <v>1232.742361111108</v>
      </c>
      <c r="G2318" s="21">
        <f t="shared" si="2715"/>
        <v>1232.742361111108</v>
      </c>
      <c r="H2318" s="21"/>
      <c r="I2318" s="50">
        <v>1037</v>
      </c>
      <c r="J2318" s="21">
        <v>38756</v>
      </c>
      <c r="K2318" s="21">
        <v>36321</v>
      </c>
      <c r="L2318" s="98">
        <v>39</v>
      </c>
      <c r="M2318" s="124">
        <v>6.42</v>
      </c>
      <c r="N2318" s="22"/>
      <c r="O2318" s="22"/>
      <c r="P2318" s="22"/>
      <c r="Q2318" s="22"/>
      <c r="U2318" s="52">
        <f t="shared" si="2705"/>
        <v>0.12423044066978681</v>
      </c>
      <c r="V2318" s="52">
        <f t="shared" si="2706"/>
        <v>16.883057640113304</v>
      </c>
      <c r="W2318" s="52">
        <f t="shared" si="2707"/>
        <v>9.1539126577446048E-2</v>
      </c>
      <c r="X2318" s="247">
        <f>W2318+V2318+SUM($U$2282:U2318)</f>
        <v>18.334933533990494</v>
      </c>
      <c r="Y2318" s="104">
        <f>W2318+V2318+SUM($U$2282:U2318)-$X$2282</f>
        <v>18.330866083560394</v>
      </c>
      <c r="Z2318" s="42"/>
      <c r="AA2318" s="1">
        <f t="shared" si="2716"/>
        <v>7.3890897850125391E-3</v>
      </c>
      <c r="AB2318" s="41">
        <f t="shared" si="2708"/>
        <v>0.13255898677344394</v>
      </c>
      <c r="AC2318" s="48">
        <f t="shared" si="2709"/>
        <v>18.014916491843046</v>
      </c>
      <c r="AD2318" s="48">
        <f t="shared" si="2710"/>
        <v>2.897057261292086</v>
      </c>
      <c r="AE2318" s="48">
        <f t="shared" si="2711"/>
        <v>5.1790558671801827</v>
      </c>
      <c r="AF2318" s="48">
        <f t="shared" si="2712"/>
        <v>2.8970572612920864</v>
      </c>
      <c r="AG2318" s="238">
        <f t="shared" si="2713"/>
        <v>2.2818367704658531</v>
      </c>
      <c r="AH2318" s="48">
        <f t="shared" si="2714"/>
        <v>1.6183542224338358E-4</v>
      </c>
      <c r="AI2318" s="48">
        <f>AE2318+AC2318+SUM($AB$2282:AB2318)</f>
        <v>26.366333013678357</v>
      </c>
      <c r="AJ2318" s="48">
        <f>AE2318+AC2318+SUM($AB$2281:AB2318)-$AI$2282</f>
        <v>23.365952201448085</v>
      </c>
      <c r="AK2318" s="95"/>
      <c r="AL2318" s="161"/>
      <c r="AM2318" s="41"/>
      <c r="AN2318" s="25"/>
      <c r="AO2318" s="25"/>
      <c r="AP2318" s="25"/>
      <c r="AQ2318"/>
      <c r="AR2318" s="41"/>
      <c r="AS2318" s="31"/>
      <c r="AT2318" s="41"/>
      <c r="AU2318" s="41"/>
      <c r="AV2318" s="31"/>
      <c r="BC2318" s="1"/>
      <c r="BD2318"/>
      <c r="BE2318"/>
      <c r="BF2318" s="1"/>
      <c r="BG2318"/>
      <c r="BH2318"/>
      <c r="BI2318"/>
      <c r="BJ2318" s="1"/>
      <c r="BK2318" s="1"/>
      <c r="BL2318"/>
      <c r="BM2318" s="1"/>
      <c r="BN2318" s="1"/>
      <c r="BO2318" s="1"/>
      <c r="BP2318" s="1"/>
      <c r="BQ2318" s="1"/>
      <c r="BR2318" s="1"/>
      <c r="BS2318" s="1"/>
      <c r="BT2318" s="22"/>
      <c r="BU2318" s="1"/>
      <c r="BV2318" s="1"/>
      <c r="BW2318" s="1"/>
      <c r="BX2318" s="1"/>
      <c r="BY2318" s="1"/>
      <c r="BZ2318" s="1"/>
      <c r="CA2318" s="1"/>
      <c r="CB2318" s="1"/>
      <c r="CC2318" s="1"/>
      <c r="CD2318" s="1"/>
      <c r="CE2318" s="1"/>
      <c r="CF2318" s="1"/>
      <c r="CG2318" s="1"/>
      <c r="CH2318" s="1"/>
      <c r="CI2318" s="1"/>
      <c r="CJ2318" s="1"/>
      <c r="CK2318" s="1"/>
      <c r="CL2318" s="1"/>
      <c r="CM2318" s="1"/>
      <c r="CN2318" s="1"/>
      <c r="CO2318" s="1"/>
      <c r="CP2318" s="1"/>
      <c r="CQ2318" s="1"/>
      <c r="CR2318" s="1"/>
      <c r="CS2318" s="1"/>
      <c r="CT2318" s="1"/>
      <c r="CU2318" s="1"/>
      <c r="CV2318" s="1"/>
      <c r="CW2318" s="1"/>
      <c r="CX2318" s="1"/>
      <c r="CY2318" s="1"/>
      <c r="CZ2318" s="1"/>
      <c r="DA2318" s="1"/>
      <c r="DB2318" s="1"/>
      <c r="DC2318" s="1"/>
      <c r="DD2318" s="1"/>
      <c r="DE2318" s="1"/>
      <c r="DF2318" s="1"/>
      <c r="DG2318" s="1"/>
      <c r="DH2318" s="1"/>
      <c r="DI2318" s="1"/>
      <c r="DJ2318" s="1"/>
      <c r="DK2318" s="1"/>
      <c r="DL2318" s="1"/>
      <c r="DM2318" s="1"/>
      <c r="DN2318" s="1"/>
      <c r="DO2318" s="1"/>
      <c r="DP2318" s="1"/>
      <c r="DQ2318" s="1"/>
      <c r="DR2318" s="1"/>
      <c r="DS2318" s="1"/>
      <c r="DT2318" s="1"/>
      <c r="DU2318" s="1"/>
      <c r="DV2318" s="1"/>
      <c r="DW2318" s="1"/>
      <c r="DX2318" s="1"/>
      <c r="DY2318" s="1"/>
      <c r="DZ2318" s="1"/>
      <c r="EA2318" s="1"/>
      <c r="EB2318" s="1"/>
      <c r="EC2318" s="1"/>
      <c r="ED2318" s="1"/>
      <c r="EE2318" s="1"/>
      <c r="EF2318" s="1"/>
      <c r="EG2318" s="1"/>
      <c r="EH2318" s="1"/>
      <c r="EI2318" s="1"/>
      <c r="EJ2318" s="1"/>
      <c r="EK2318" s="1"/>
      <c r="EL2318" s="1"/>
      <c r="EM2318" s="1"/>
      <c r="EN2318" s="1"/>
      <c r="EO2318" s="1"/>
      <c r="EP2318" s="1"/>
      <c r="EQ2318" s="1"/>
      <c r="ER2318" s="1"/>
      <c r="ES2318" s="1"/>
      <c r="ET2318" s="1"/>
      <c r="EU2318" s="1"/>
      <c r="EV2318" s="1"/>
      <c r="EW2318" s="1"/>
      <c r="EX2318" s="1"/>
      <c r="EY2318" s="1"/>
      <c r="EZ2318" s="1"/>
      <c r="FA2318" s="1"/>
      <c r="FB2318" s="1"/>
      <c r="FC2318" s="1"/>
      <c r="FD2318" s="1"/>
      <c r="FE2318" s="1"/>
      <c r="FF2318" s="1"/>
      <c r="FG2318" s="1"/>
      <c r="FH2318" s="1"/>
      <c r="FI2318" s="1"/>
      <c r="FJ2318" s="1"/>
      <c r="FK2318" s="1"/>
      <c r="FL2318" s="1"/>
      <c r="FM2318" s="1"/>
      <c r="FN2318" s="1"/>
      <c r="FO2318" s="1"/>
      <c r="FP2318" s="1"/>
      <c r="FQ2318" s="1"/>
      <c r="FR2318" s="1"/>
      <c r="FS2318" s="1"/>
      <c r="FT2318" s="1"/>
      <c r="FU2318" s="1"/>
      <c r="FV2318" s="1"/>
      <c r="FW2318" s="1"/>
      <c r="FX2318" s="1"/>
      <c r="FY2318" s="1"/>
      <c r="FZ2318" s="1"/>
      <c r="GA2318" s="1"/>
      <c r="GB2318" s="1"/>
      <c r="GC2318" s="1"/>
      <c r="GD2318" s="1"/>
      <c r="GE2318" s="1"/>
      <c r="GF2318" s="1"/>
      <c r="GG2318" s="1"/>
      <c r="GH2318" s="1"/>
      <c r="GI2318" s="1"/>
      <c r="GJ2318" s="1"/>
      <c r="GK2318"/>
      <c r="GL2318"/>
      <c r="GM2318"/>
      <c r="GN2318"/>
      <c r="GO2318"/>
      <c r="GP2318"/>
      <c r="GQ2318"/>
      <c r="GR2318"/>
      <c r="GS2318"/>
      <c r="GT2318"/>
      <c r="GU2318"/>
      <c r="GV2318"/>
      <c r="GW2318"/>
      <c r="GX2318"/>
      <c r="GY2318"/>
      <c r="GZ2318"/>
      <c r="HA2318"/>
      <c r="HB2318"/>
      <c r="HC2318"/>
      <c r="HD2318"/>
      <c r="HE2318"/>
    </row>
    <row r="2319" spans="1:213" s="19" customFormat="1" ht="14.4" x14ac:dyDescent="0.3">
      <c r="D2319" s="47" t="s">
        <v>126</v>
      </c>
      <c r="E2319" s="32">
        <v>41158.487500000003</v>
      </c>
      <c r="F2319" s="21">
        <f t="shared" si="2704"/>
        <v>1259.7631944444438</v>
      </c>
      <c r="G2319" s="21">
        <f t="shared" si="2715"/>
        <v>1259.7631944444438</v>
      </c>
      <c r="H2319" s="21"/>
      <c r="I2319" s="50">
        <v>1037</v>
      </c>
      <c r="J2319" s="21">
        <v>39966</v>
      </c>
      <c r="K2319" s="21">
        <v>37709</v>
      </c>
      <c r="L2319" s="98">
        <v>31</v>
      </c>
      <c r="M2319" s="124">
        <v>6.42</v>
      </c>
      <c r="N2319" s="22"/>
      <c r="O2319" s="22"/>
      <c r="P2319" s="22"/>
      <c r="Q2319" s="22"/>
      <c r="U2319" s="52">
        <f t="shared" si="2705"/>
        <v>0.12897788296624516</v>
      </c>
      <c r="V2319" s="52">
        <f t="shared" si="2706"/>
        <v>17.528240427054115</v>
      </c>
      <c r="W2319" s="52">
        <f t="shared" si="2707"/>
        <v>9.5037276619831856E-2</v>
      </c>
      <c r="X2319" s="247">
        <f>W2319+V2319+SUM($U$2282:U2319)</f>
        <v>19.112592353939938</v>
      </c>
      <c r="Y2319" s="104">
        <f>W2319+V2319+SUM($U$2282:U2319)-$X$2282</f>
        <v>19.108524903509839</v>
      </c>
      <c r="Z2319" s="42"/>
      <c r="AA2319" s="1">
        <f t="shared" si="2716"/>
        <v>7.3029911510708017E-3</v>
      </c>
      <c r="AB2319" s="41">
        <f t="shared" si="2708"/>
        <v>0.13669760721920374</v>
      </c>
      <c r="AC2319" s="48">
        <f t="shared" si="2709"/>
        <v>18.577359699478766</v>
      </c>
      <c r="AD2319" s="48">
        <f t="shared" si="2710"/>
        <v>2.987506205614602</v>
      </c>
      <c r="AE2319" s="48">
        <f t="shared" si="2711"/>
        <v>5.3407510266209908</v>
      </c>
      <c r="AF2319" s="48">
        <f t="shared" si="2712"/>
        <v>2.9875062056146011</v>
      </c>
      <c r="AG2319" s="238">
        <f t="shared" si="2713"/>
        <v>2.3530779329249212</v>
      </c>
      <c r="AH2319" s="48">
        <f t="shared" si="2714"/>
        <v>1.6688808146813567E-4</v>
      </c>
      <c r="AI2319" s="48">
        <f>AE2319+AC2319+SUM($AB$2282:AB2319)</f>
        <v>27.227168987974089</v>
      </c>
      <c r="AJ2319" s="48">
        <f>AE2319+AC2319+SUM($AB$2281:AB2319)-$AI$2282</f>
        <v>24.226788175743817</v>
      </c>
      <c r="AK2319" s="95"/>
      <c r="AL2319" s="161"/>
      <c r="AM2319" s="41"/>
      <c r="AN2319" s="25"/>
      <c r="AO2319" s="25"/>
      <c r="AP2319" s="25"/>
      <c r="AQ2319"/>
      <c r="AR2319" s="41"/>
      <c r="AS2319" s="31"/>
      <c r="AT2319" s="41"/>
      <c r="AU2319" s="41"/>
      <c r="AV2319" s="31"/>
      <c r="BC2319" s="1"/>
      <c r="BD2319"/>
      <c r="BE2319"/>
      <c r="BF2319" s="1"/>
      <c r="BG2319"/>
      <c r="BH2319"/>
      <c r="BI2319"/>
      <c r="BJ2319" s="1"/>
      <c r="BK2319" s="1"/>
      <c r="BL2319"/>
      <c r="BM2319" s="1"/>
      <c r="BN2319" s="1"/>
      <c r="BO2319" s="1"/>
      <c r="BP2319" s="1"/>
      <c r="BQ2319" s="1"/>
      <c r="BR2319" s="1"/>
      <c r="BS2319" s="1"/>
      <c r="BT2319" s="22"/>
      <c r="BU2319" s="1"/>
      <c r="BV2319" s="1"/>
      <c r="BW2319" s="1"/>
      <c r="BX2319" s="1"/>
      <c r="BY2319" s="1"/>
      <c r="BZ2319" s="1"/>
      <c r="CA2319" s="1"/>
      <c r="CB2319" s="1"/>
      <c r="CC2319" s="1"/>
      <c r="CD2319" s="1"/>
      <c r="CE2319" s="1"/>
      <c r="CF2319" s="1"/>
      <c r="CG2319" s="1"/>
      <c r="CH2319" s="1"/>
      <c r="CI2319" s="1"/>
      <c r="CJ2319" s="1"/>
      <c r="CK2319" s="1"/>
      <c r="CL2319" s="1"/>
      <c r="CM2319" s="1"/>
      <c r="CN2319" s="1"/>
      <c r="CO2319" s="1"/>
      <c r="CP2319" s="1"/>
      <c r="CQ2319" s="1"/>
      <c r="CR2319" s="1"/>
      <c r="CS2319" s="1"/>
      <c r="CT2319" s="1"/>
      <c r="CU2319" s="1"/>
      <c r="CV2319" s="1"/>
      <c r="CW2319" s="1"/>
      <c r="CX2319" s="1"/>
      <c r="CY2319" s="1"/>
      <c r="CZ2319" s="1"/>
      <c r="DA2319" s="1"/>
      <c r="DB2319" s="1"/>
      <c r="DC2319" s="1"/>
      <c r="DD2319" s="1"/>
      <c r="DE2319" s="1"/>
      <c r="DF2319" s="1"/>
      <c r="DG2319" s="1"/>
      <c r="DH2319" s="1"/>
      <c r="DI2319" s="1"/>
      <c r="DJ2319" s="1"/>
      <c r="DK2319" s="1"/>
      <c r="DL2319" s="1"/>
      <c r="DM2319" s="1"/>
      <c r="DN2319" s="1"/>
      <c r="DO2319" s="1"/>
      <c r="DP2319" s="1"/>
      <c r="DQ2319" s="1"/>
      <c r="DR2319" s="1"/>
      <c r="DS2319" s="1"/>
      <c r="DT2319" s="1"/>
      <c r="DU2319" s="1"/>
      <c r="DV2319" s="1"/>
      <c r="DW2319" s="1"/>
      <c r="DX2319" s="1"/>
      <c r="DY2319" s="1"/>
      <c r="DZ2319" s="1"/>
      <c r="EA2319" s="1"/>
      <c r="EB2319" s="1"/>
      <c r="EC2319" s="1"/>
      <c r="ED2319" s="1"/>
      <c r="EE2319" s="1"/>
      <c r="EF2319" s="1"/>
      <c r="EG2319" s="1"/>
      <c r="EH2319" s="1"/>
      <c r="EI2319" s="1"/>
      <c r="EJ2319" s="1"/>
      <c r="EK2319" s="1"/>
      <c r="EL2319" s="1"/>
      <c r="EM2319" s="1"/>
      <c r="EN2319" s="1"/>
      <c r="EO2319" s="1"/>
      <c r="EP2319" s="1"/>
      <c r="EQ2319" s="1"/>
      <c r="ER2319" s="1"/>
      <c r="ES2319" s="1"/>
      <c r="ET2319" s="1"/>
      <c r="EU2319" s="1"/>
      <c r="EV2319" s="1"/>
      <c r="EW2319" s="1"/>
      <c r="EX2319" s="1"/>
      <c r="EY2319" s="1"/>
      <c r="EZ2319" s="1"/>
      <c r="FA2319" s="1"/>
      <c r="FB2319" s="1"/>
      <c r="FC2319" s="1"/>
      <c r="FD2319" s="1"/>
      <c r="FE2319" s="1"/>
      <c r="FF2319" s="1"/>
      <c r="FG2319" s="1"/>
      <c r="FH2319" s="1"/>
      <c r="FI2319" s="1"/>
      <c r="FJ2319" s="1"/>
      <c r="FK2319" s="1"/>
      <c r="FL2319" s="1"/>
      <c r="FM2319" s="1"/>
      <c r="FN2319" s="1"/>
      <c r="FO2319" s="1"/>
      <c r="FP2319" s="1"/>
      <c r="FQ2319" s="1"/>
      <c r="FR2319" s="1"/>
      <c r="FS2319" s="1"/>
      <c r="FT2319" s="1"/>
      <c r="FU2319" s="1"/>
      <c r="FV2319" s="1"/>
      <c r="FW2319" s="1"/>
      <c r="FX2319" s="1"/>
      <c r="FY2319" s="1"/>
      <c r="FZ2319" s="1"/>
      <c r="GA2319" s="1"/>
      <c r="GB2319" s="1"/>
      <c r="GC2319" s="1"/>
      <c r="GD2319" s="1"/>
      <c r="GE2319" s="1"/>
      <c r="GF2319" s="1"/>
      <c r="GG2319" s="1"/>
      <c r="GH2319" s="1"/>
      <c r="GI2319" s="1"/>
      <c r="GJ2319" s="1"/>
      <c r="GK2319"/>
      <c r="GL2319"/>
      <c r="GM2319"/>
      <c r="GN2319"/>
      <c r="GO2319"/>
      <c r="GP2319"/>
      <c r="GQ2319"/>
      <c r="GR2319"/>
      <c r="GS2319"/>
      <c r="GT2319"/>
      <c r="GU2319"/>
      <c r="GV2319"/>
      <c r="GW2319"/>
      <c r="GX2319"/>
      <c r="GY2319"/>
      <c r="GZ2319"/>
      <c r="HA2319"/>
      <c r="HB2319"/>
      <c r="HC2319"/>
      <c r="HD2319"/>
      <c r="HE2319"/>
    </row>
    <row r="2320" spans="1:213" s="19" customFormat="1" ht="14.4" x14ac:dyDescent="0.3">
      <c r="E2320" s="32">
        <v>41192.59652777778</v>
      </c>
      <c r="F2320" s="21">
        <f t="shared" si="2704"/>
        <v>1293.8722222222204</v>
      </c>
      <c r="G2320" s="21">
        <f t="shared" si="2715"/>
        <v>1293.8722222222204</v>
      </c>
      <c r="H2320" s="21"/>
      <c r="I2320" s="50">
        <v>1037</v>
      </c>
      <c r="J2320" s="21">
        <v>4606</v>
      </c>
      <c r="K2320" s="21">
        <v>129</v>
      </c>
      <c r="L2320" s="98">
        <v>42</v>
      </c>
      <c r="M2320" s="124">
        <v>6.42</v>
      </c>
      <c r="N2320" s="22"/>
      <c r="O2320" s="22"/>
      <c r="P2320" s="22"/>
      <c r="Q2320" s="22"/>
      <c r="U2320" s="52">
        <f t="shared" si="2705"/>
        <v>4.4122482438265729E-4</v>
      </c>
      <c r="V2320" s="52">
        <f t="shared" si="2706"/>
        <v>5.9962953541329155E-2</v>
      </c>
      <c r="W2320" s="52">
        <f t="shared" si="2707"/>
        <v>3.2511625033700999E-4</v>
      </c>
      <c r="X2320" s="250">
        <f>W2320+V2320+SUM($U$2320:U2320)</f>
        <v>6.0729294616048819E-2</v>
      </c>
      <c r="Y2320" s="256">
        <f>W2320+V2320+SUM($U$2320:U2320)+$Y$2319-$X$2320</f>
        <v>19.108524903509839</v>
      </c>
      <c r="Z2320" s="42"/>
      <c r="AA2320" s="1">
        <f t="shared" si="2716"/>
        <v>1.4432693409648692E-2</v>
      </c>
      <c r="AB2320" s="41">
        <f t="shared" si="2708"/>
        <v>1.5754120473693952E-2</v>
      </c>
      <c r="AC2320" s="48">
        <f t="shared" si="2709"/>
        <v>2.1410028217935047</v>
      </c>
      <c r="AD2320" s="48">
        <f t="shared" si="2710"/>
        <v>0.34430399797479999</v>
      </c>
      <c r="AE2320" s="48">
        <f t="shared" si="2711"/>
        <v>0.61551066478047045</v>
      </c>
      <c r="AF2320" s="48">
        <f t="shared" si="2712"/>
        <v>0.34430399797479988</v>
      </c>
      <c r="AG2320" s="238">
        <f t="shared" si="2713"/>
        <v>0.2711874332946051</v>
      </c>
      <c r="AH2320" s="48">
        <f t="shared" si="2714"/>
        <v>1.9233511065461462E-5</v>
      </c>
      <c r="AI2320" s="48">
        <f>AE2320+AC2320+SUM($AB$2282:AB2320)</f>
        <v>6.0813258689220024</v>
      </c>
      <c r="AJ2320" s="84">
        <f>AE2320+AC2320+SUM($AB$2320:AB2320)+$AJ$2319-$AI$2327</f>
        <v>24.53963902634932</v>
      </c>
      <c r="AK2320" s="95"/>
      <c r="AL2320" s="161"/>
      <c r="AM2320" s="41"/>
      <c r="AN2320" s="25"/>
      <c r="AO2320" s="25"/>
      <c r="AP2320" s="25"/>
      <c r="AQ2320"/>
      <c r="AR2320" s="41"/>
      <c r="AS2320" s="31"/>
      <c r="AT2320" s="41"/>
      <c r="AU2320" s="41"/>
      <c r="AV2320" s="31"/>
      <c r="BC2320" s="1"/>
      <c r="BD2320"/>
      <c r="BE2320"/>
      <c r="BF2320" s="1"/>
      <c r="BG2320"/>
      <c r="BH2320"/>
      <c r="BI2320"/>
      <c r="BJ2320" s="1"/>
      <c r="BK2320" s="1"/>
      <c r="BL2320"/>
      <c r="BM2320" s="1"/>
      <c r="BN2320" s="1"/>
      <c r="BO2320" s="1"/>
      <c r="BP2320" s="1"/>
      <c r="BQ2320" s="1"/>
      <c r="BR2320" s="1"/>
      <c r="BS2320" s="1"/>
      <c r="BT2320" s="22"/>
      <c r="BU2320" s="1"/>
      <c r="BV2320" s="1"/>
      <c r="BW2320" s="1"/>
      <c r="BX2320" s="1"/>
      <c r="BY2320" s="1"/>
      <c r="BZ2320" s="1"/>
      <c r="CA2320" s="1"/>
      <c r="CB2320" s="1"/>
      <c r="CC2320" s="1"/>
      <c r="CD2320" s="1"/>
      <c r="CE2320" s="1"/>
      <c r="CF2320" s="1"/>
      <c r="CG2320" s="1"/>
      <c r="CH2320" s="1"/>
      <c r="CI2320" s="1"/>
      <c r="CJ2320" s="1"/>
      <c r="CK2320" s="1"/>
      <c r="CL2320" s="1"/>
      <c r="CM2320" s="1"/>
      <c r="CN2320" s="1"/>
      <c r="CO2320" s="1"/>
      <c r="CP2320" s="1"/>
      <c r="CQ2320" s="1"/>
      <c r="CR2320" s="1"/>
      <c r="CS2320" s="1"/>
      <c r="CT2320" s="1"/>
      <c r="CU2320" s="1"/>
      <c r="CV2320" s="1"/>
      <c r="CW2320" s="1"/>
      <c r="CX2320" s="1"/>
      <c r="CY2320" s="1"/>
      <c r="CZ2320" s="1"/>
      <c r="DA2320" s="1"/>
      <c r="DB2320" s="1"/>
      <c r="DC2320" s="1"/>
      <c r="DD2320" s="1"/>
      <c r="DE2320" s="1"/>
      <c r="DF2320" s="1"/>
      <c r="DG2320" s="1"/>
      <c r="DH2320" s="1"/>
      <c r="DI2320" s="1"/>
      <c r="DJ2320" s="1"/>
      <c r="DK2320" s="1"/>
      <c r="DL2320" s="1"/>
      <c r="DM2320" s="1"/>
      <c r="DN2320" s="1"/>
      <c r="DO2320" s="1"/>
      <c r="DP2320" s="1"/>
      <c r="DQ2320" s="1"/>
      <c r="DR2320" s="1"/>
      <c r="DS2320" s="1"/>
      <c r="DT2320" s="1"/>
      <c r="DU2320" s="1"/>
      <c r="DV2320" s="1"/>
      <c r="DW2320" s="1"/>
      <c r="DX2320" s="1"/>
      <c r="DY2320" s="1"/>
      <c r="DZ2320" s="1"/>
      <c r="EA2320" s="1"/>
      <c r="EB2320" s="1"/>
      <c r="EC2320" s="1"/>
      <c r="ED2320" s="1"/>
      <c r="EE2320" s="1"/>
      <c r="EF2320" s="1"/>
      <c r="EG2320" s="1"/>
      <c r="EH2320" s="1"/>
      <c r="EI2320" s="1"/>
      <c r="EJ2320" s="1"/>
      <c r="EK2320" s="1"/>
      <c r="EL2320" s="1"/>
      <c r="EM2320" s="1"/>
      <c r="EN2320" s="1"/>
      <c r="EO2320" s="1"/>
      <c r="EP2320" s="1"/>
      <c r="EQ2320" s="1"/>
      <c r="ER2320" s="1"/>
      <c r="ES2320" s="1"/>
      <c r="ET2320" s="1"/>
      <c r="EU2320" s="1"/>
      <c r="EV2320" s="1"/>
      <c r="EW2320" s="1"/>
      <c r="EX2320" s="1"/>
      <c r="EY2320" s="1"/>
      <c r="EZ2320" s="1"/>
      <c r="FA2320" s="1"/>
      <c r="FB2320" s="1"/>
      <c r="FC2320" s="1"/>
      <c r="FD2320" s="1"/>
      <c r="FE2320" s="1"/>
      <c r="FF2320" s="1"/>
      <c r="FG2320" s="1"/>
      <c r="FH2320" s="1"/>
      <c r="FI2320" s="1"/>
      <c r="FJ2320" s="1"/>
      <c r="FK2320" s="1"/>
      <c r="FL2320" s="1"/>
      <c r="FM2320" s="1"/>
      <c r="FN2320" s="1"/>
      <c r="FO2320" s="1"/>
      <c r="FP2320" s="1"/>
      <c r="FQ2320" s="1"/>
      <c r="FR2320" s="1"/>
      <c r="FS2320" s="1"/>
      <c r="FT2320" s="1"/>
      <c r="FU2320" s="1"/>
      <c r="FV2320" s="1"/>
      <c r="FW2320" s="1"/>
      <c r="FX2320" s="1"/>
      <c r="FY2320" s="1"/>
      <c r="FZ2320" s="1"/>
      <c r="GA2320" s="1"/>
      <c r="GB2320" s="1"/>
      <c r="GC2320" s="1"/>
      <c r="GD2320" s="1"/>
      <c r="GE2320" s="1"/>
      <c r="GF2320" s="1"/>
      <c r="GG2320" s="1"/>
      <c r="GH2320" s="1"/>
      <c r="GI2320" s="1"/>
      <c r="GJ2320" s="1"/>
      <c r="GK2320"/>
      <c r="GL2320"/>
      <c r="GM2320"/>
      <c r="GN2320"/>
      <c r="GO2320"/>
      <c r="GP2320"/>
      <c r="GQ2320"/>
      <c r="GR2320"/>
      <c r="GS2320"/>
      <c r="GT2320"/>
      <c r="GU2320"/>
      <c r="GV2320"/>
      <c r="GW2320"/>
      <c r="GX2320"/>
      <c r="GY2320"/>
      <c r="GZ2320"/>
      <c r="HA2320"/>
      <c r="HB2320"/>
      <c r="HC2320"/>
      <c r="HD2320"/>
      <c r="HE2320"/>
    </row>
    <row r="2321" spans="4:213" s="19" customFormat="1" ht="14.4" x14ac:dyDescent="0.3">
      <c r="E2321" s="32">
        <v>41211.599999999999</v>
      </c>
      <c r="F2321" s="21">
        <f t="shared" si="2704"/>
        <v>1312.8756944444394</v>
      </c>
      <c r="G2321" s="21">
        <f t="shared" si="2715"/>
        <v>1312.8756944444394</v>
      </c>
      <c r="H2321" s="21"/>
      <c r="I2321" s="50">
        <v>1037</v>
      </c>
      <c r="J2321" s="21">
        <v>15893</v>
      </c>
      <c r="K2321" s="21">
        <v>1488</v>
      </c>
      <c r="L2321" s="98">
        <v>71</v>
      </c>
      <c r="M2321" s="124">
        <v>6.42</v>
      </c>
      <c r="N2321" s="22"/>
      <c r="O2321" s="22"/>
      <c r="P2321" s="22"/>
      <c r="Q2321" s="22"/>
      <c r="U2321" s="52">
        <f t="shared" si="2705"/>
        <v>5.0894770440418156E-3</v>
      </c>
      <c r="V2321" s="52">
        <f t="shared" si="2706"/>
        <v>0.69166569666277355</v>
      </c>
      <c r="W2321" s="52">
        <f t="shared" si="2707"/>
        <v>3.7501781434222548E-3</v>
      </c>
      <c r="X2321" s="247">
        <f>W2321+V2321+SUM($U$2320:U2321)</f>
        <v>0.70094657667462035</v>
      </c>
      <c r="Y2321" s="104">
        <f>W2321+V2321+SUM($U$2320:U2321)+$Y$2319-$X$2320</f>
        <v>19.74874218556841</v>
      </c>
      <c r="Z2321" s="42"/>
      <c r="AA2321" s="1">
        <f t="shared" si="2716"/>
        <v>1.4989018997649733E-2</v>
      </c>
      <c r="AB2321" s="41">
        <f t="shared" si="2708"/>
        <v>5.4359582433438552E-2</v>
      </c>
      <c r="AC2321" s="48">
        <f t="shared" si="2709"/>
        <v>7.3875288421111955</v>
      </c>
      <c r="AD2321" s="48">
        <f t="shared" si="2710"/>
        <v>1.1880207207584665</v>
      </c>
      <c r="AE2321" s="48">
        <f t="shared" si="2711"/>
        <v>2.1238191479279238</v>
      </c>
      <c r="AF2321" s="48">
        <f t="shared" si="2712"/>
        <v>1.1880207207584661</v>
      </c>
      <c r="AG2321" s="238">
        <f t="shared" si="2713"/>
        <v>0.93573206195205361</v>
      </c>
      <c r="AH2321" s="48">
        <f t="shared" si="2714"/>
        <v>6.6365217404120509E-5</v>
      </c>
      <c r="AI2321" s="48">
        <f>AE2321+AC2321+SUM($AB$2282:AB2321)</f>
        <v>12.890519954820586</v>
      </c>
      <c r="AJ2321" s="48">
        <f>AE2321+AC2321+SUM($AB$2320:AB2321)+$AJ$2319-$AI$2327</f>
        <v>31.348833112247902</v>
      </c>
      <c r="AK2321" s="95"/>
      <c r="AL2321" s="161"/>
      <c r="AM2321" s="41"/>
      <c r="AN2321" s="25"/>
      <c r="AO2321" s="25"/>
      <c r="AP2321" s="25"/>
      <c r="AQ2321"/>
      <c r="AR2321" s="41"/>
      <c r="AS2321" s="31"/>
      <c r="AT2321" s="41"/>
      <c r="AU2321" s="41"/>
      <c r="AV2321" s="31"/>
      <c r="BC2321" s="1"/>
      <c r="BD2321"/>
      <c r="BE2321"/>
      <c r="BF2321" s="1"/>
      <c r="BG2321"/>
      <c r="BH2321"/>
      <c r="BI2321"/>
      <c r="BJ2321" s="1"/>
      <c r="BK2321" s="1"/>
      <c r="BL2321"/>
      <c r="BM2321" s="1"/>
      <c r="BN2321" s="1"/>
      <c r="BO2321" s="1"/>
      <c r="BP2321" s="1"/>
      <c r="BQ2321" s="1"/>
      <c r="BR2321" s="1"/>
      <c r="BS2321" s="1"/>
      <c r="BT2321" s="22"/>
      <c r="BU2321" s="1"/>
      <c r="BV2321" s="1"/>
      <c r="BW2321" s="1"/>
      <c r="BX2321" s="1"/>
      <c r="BY2321" s="1"/>
      <c r="BZ2321" s="1"/>
      <c r="CA2321" s="1"/>
      <c r="CB2321" s="1"/>
      <c r="CC2321" s="1"/>
      <c r="CD2321" s="1"/>
      <c r="CE2321" s="1"/>
      <c r="CF2321" s="1"/>
      <c r="CG2321" s="1"/>
      <c r="CH2321" s="1"/>
      <c r="CI2321" s="1"/>
      <c r="CJ2321" s="1"/>
      <c r="CK2321" s="1"/>
      <c r="CL2321" s="1"/>
      <c r="CM2321" s="1"/>
      <c r="CN2321" s="1"/>
      <c r="CO2321" s="1"/>
      <c r="CP2321" s="1"/>
      <c r="CQ2321" s="1"/>
      <c r="CR2321" s="1"/>
      <c r="CS2321" s="1"/>
      <c r="CT2321" s="1"/>
      <c r="CU2321" s="1"/>
      <c r="CV2321" s="1"/>
      <c r="CW2321" s="1"/>
      <c r="CX2321" s="1"/>
      <c r="CY2321" s="1"/>
      <c r="CZ2321" s="1"/>
      <c r="DA2321" s="1"/>
      <c r="DB2321" s="1"/>
      <c r="DC2321" s="1"/>
      <c r="DD2321" s="1"/>
      <c r="DE2321" s="1"/>
      <c r="DF2321" s="1"/>
      <c r="DG2321" s="1"/>
      <c r="DH2321" s="1"/>
      <c r="DI2321" s="1"/>
      <c r="DJ2321" s="1"/>
      <c r="DK2321" s="1"/>
      <c r="DL2321" s="1"/>
      <c r="DM2321" s="1"/>
      <c r="DN2321" s="1"/>
      <c r="DO2321" s="1"/>
      <c r="DP2321" s="1"/>
      <c r="DQ2321" s="1"/>
      <c r="DR2321" s="1"/>
      <c r="DS2321" s="1"/>
      <c r="DT2321" s="1"/>
      <c r="DU2321" s="1"/>
      <c r="DV2321" s="1"/>
      <c r="DW2321" s="1"/>
      <c r="DX2321" s="1"/>
      <c r="DY2321" s="1"/>
      <c r="DZ2321" s="1"/>
      <c r="EA2321" s="1"/>
      <c r="EB2321" s="1"/>
      <c r="EC2321" s="1"/>
      <c r="ED2321" s="1"/>
      <c r="EE2321" s="1"/>
      <c r="EF2321" s="1"/>
      <c r="EG2321" s="1"/>
      <c r="EH2321" s="1"/>
      <c r="EI2321" s="1"/>
      <c r="EJ2321" s="1"/>
      <c r="EK2321" s="1"/>
      <c r="EL2321" s="1"/>
      <c r="EM2321" s="1"/>
      <c r="EN2321" s="1"/>
      <c r="EO2321" s="1"/>
      <c r="EP2321" s="1"/>
      <c r="EQ2321" s="1"/>
      <c r="ER2321" s="1"/>
      <c r="ES2321" s="1"/>
      <c r="ET2321" s="1"/>
      <c r="EU2321" s="1"/>
      <c r="EV2321" s="1"/>
      <c r="EW2321" s="1"/>
      <c r="EX2321" s="1"/>
      <c r="EY2321" s="1"/>
      <c r="EZ2321" s="1"/>
      <c r="FA2321" s="1"/>
      <c r="FB2321" s="1"/>
      <c r="FC2321" s="1"/>
      <c r="FD2321" s="1"/>
      <c r="FE2321" s="1"/>
      <c r="FF2321" s="1"/>
      <c r="FG2321" s="1"/>
      <c r="FH2321" s="1"/>
      <c r="FI2321" s="1"/>
      <c r="FJ2321" s="1"/>
      <c r="FK2321" s="1"/>
      <c r="FL2321" s="1"/>
      <c r="FM2321" s="1"/>
      <c r="FN2321" s="1"/>
      <c r="FO2321" s="1"/>
      <c r="FP2321" s="1"/>
      <c r="FQ2321" s="1"/>
      <c r="FR2321" s="1"/>
      <c r="FS2321" s="1"/>
      <c r="FT2321" s="1"/>
      <c r="FU2321" s="1"/>
      <c r="FV2321" s="1"/>
      <c r="FW2321" s="1"/>
      <c r="FX2321" s="1"/>
      <c r="FY2321" s="1"/>
      <c r="FZ2321" s="1"/>
      <c r="GA2321" s="1"/>
      <c r="GB2321" s="1"/>
      <c r="GC2321" s="1"/>
      <c r="GD2321" s="1"/>
      <c r="GE2321" s="1"/>
      <c r="GF2321" s="1"/>
      <c r="GG2321" s="1"/>
      <c r="GH2321" s="1"/>
      <c r="GI2321" s="1"/>
      <c r="GJ2321" s="1"/>
      <c r="GK2321"/>
      <c r="GL2321"/>
      <c r="GM2321"/>
      <c r="GN2321"/>
      <c r="GO2321"/>
      <c r="GP2321"/>
      <c r="GQ2321"/>
      <c r="GR2321"/>
      <c r="GS2321"/>
      <c r="GT2321"/>
      <c r="GU2321"/>
      <c r="GV2321"/>
      <c r="GW2321"/>
      <c r="GX2321"/>
      <c r="GY2321"/>
      <c r="GZ2321"/>
      <c r="HA2321"/>
      <c r="HB2321"/>
      <c r="HC2321"/>
      <c r="HD2321"/>
      <c r="HE2321"/>
    </row>
    <row r="2322" spans="4:213" s="19" customFormat="1" ht="14.4" x14ac:dyDescent="0.3">
      <c r="E2322" s="32">
        <v>41246.463888888888</v>
      </c>
      <c r="F2322" s="21">
        <f t="shared" si="2704"/>
        <v>1347.7395833333285</v>
      </c>
      <c r="G2322" s="21">
        <f t="shared" si="2715"/>
        <v>1347.7395833333285</v>
      </c>
      <c r="H2322" s="21"/>
      <c r="I2322" s="50">
        <v>1037</v>
      </c>
      <c r="J2322" s="21">
        <v>17147</v>
      </c>
      <c r="K2322" s="21">
        <v>2565</v>
      </c>
      <c r="L2322" s="98">
        <v>26</v>
      </c>
      <c r="M2322" s="124">
        <v>6.42</v>
      </c>
      <c r="N2322" s="22"/>
      <c r="O2322" s="22"/>
      <c r="P2322" s="22"/>
      <c r="Q2322" s="22"/>
      <c r="U2322" s="52">
        <f t="shared" si="2705"/>
        <v>8.773191275515629E-3</v>
      </c>
      <c r="V2322" s="52">
        <f t="shared" si="2706"/>
        <v>1.192286634368289</v>
      </c>
      <c r="W2322" s="52">
        <f t="shared" si="2707"/>
        <v>6.4645207915847323E-3</v>
      </c>
      <c r="X2322" s="247">
        <f>W2322+V2322+SUM($U$2320:U2322)</f>
        <v>1.2130550483038138</v>
      </c>
      <c r="Y2322" s="104">
        <f>W2322+V2322+SUM($U$2320:U2322)+$Y$2319-$X$2320</f>
        <v>20.260850657197604</v>
      </c>
      <c r="Z2322" s="42"/>
      <c r="AA2322" s="1">
        <f t="shared" si="2716"/>
        <v>1.4039429564683233E-2</v>
      </c>
      <c r="AB2322" s="41">
        <f t="shared" si="2708"/>
        <v>5.8648698168135081E-2</v>
      </c>
      <c r="AC2322" s="48">
        <f t="shared" si="2709"/>
        <v>7.970424530024582</v>
      </c>
      <c r="AD2322" s="48">
        <f t="shared" si="2710"/>
        <v>1.281758717601801</v>
      </c>
      <c r="AE2322" s="48">
        <f t="shared" si="2711"/>
        <v>2.2913941313484001</v>
      </c>
      <c r="AF2322" s="48">
        <f t="shared" si="2712"/>
        <v>1.2817587176018013</v>
      </c>
      <c r="AG2322" s="238">
        <f t="shared" si="2713"/>
        <v>1.0095638121369075</v>
      </c>
      <c r="AH2322" s="48">
        <f t="shared" si="2714"/>
        <v>7.1601609691590936E-5</v>
      </c>
      <c r="AI2322" s="48">
        <f>AE2322+AC2322+SUM($AB$2282:AB2322)</f>
        <v>13.699639324322582</v>
      </c>
      <c r="AJ2322" s="48">
        <f>AE2322+AC2322+SUM($AB$2320:AB2322)+$AJ$2319-$AI$2327</f>
        <v>32.157952481749902</v>
      </c>
      <c r="AK2322" s="95"/>
      <c r="AL2322" s="161"/>
      <c r="AM2322" s="41"/>
      <c r="AN2322" s="25"/>
      <c r="AO2322" s="25"/>
      <c r="AP2322" s="25"/>
      <c r="AQ2322"/>
      <c r="AR2322" s="41"/>
      <c r="AS2322" s="31"/>
      <c r="AT2322" s="41"/>
      <c r="AU2322" s="41"/>
      <c r="AV2322" s="31"/>
      <c r="BC2322" s="1"/>
      <c r="BD2322"/>
      <c r="BE2322"/>
      <c r="BF2322" s="1"/>
      <c r="BG2322"/>
      <c r="BH2322"/>
      <c r="BI2322"/>
      <c r="BJ2322" s="1"/>
      <c r="BK2322" s="1"/>
      <c r="BL2322"/>
      <c r="BM2322" s="1"/>
      <c r="BN2322" s="1"/>
      <c r="BO2322" s="1"/>
      <c r="BP2322" s="1"/>
      <c r="BQ2322" s="1"/>
      <c r="BR2322" s="1"/>
      <c r="BS2322" s="1"/>
      <c r="BT2322" s="22"/>
      <c r="BU2322" s="1"/>
      <c r="BV2322" s="1"/>
      <c r="BW2322" s="1"/>
      <c r="BX2322" s="1"/>
      <c r="BY2322" s="1"/>
      <c r="BZ2322" s="1"/>
      <c r="CA2322" s="1"/>
      <c r="CB2322" s="1"/>
      <c r="CC2322" s="1"/>
      <c r="CD2322" s="1"/>
      <c r="CE2322" s="1"/>
      <c r="CF2322" s="1"/>
      <c r="CG2322" s="1"/>
      <c r="CH2322" s="1"/>
      <c r="CI2322" s="1"/>
      <c r="CJ2322" s="1"/>
      <c r="CK2322" s="1"/>
      <c r="CL2322" s="1"/>
      <c r="CM2322" s="1"/>
      <c r="CN2322" s="1"/>
      <c r="CO2322" s="1"/>
      <c r="CP2322" s="1"/>
      <c r="CQ2322" s="1"/>
      <c r="CR2322" s="1"/>
      <c r="CS2322" s="1"/>
      <c r="CT2322" s="1"/>
      <c r="CU2322" s="1"/>
      <c r="CV2322" s="1"/>
      <c r="CW2322" s="1"/>
      <c r="CX2322" s="1"/>
      <c r="CY2322" s="1"/>
      <c r="CZ2322" s="1"/>
      <c r="DA2322" s="1"/>
      <c r="DB2322" s="1"/>
      <c r="DC2322" s="1"/>
      <c r="DD2322" s="1"/>
      <c r="DE2322" s="1"/>
      <c r="DF2322" s="1"/>
      <c r="DG2322" s="1"/>
      <c r="DH2322" s="1"/>
      <c r="DI2322" s="1"/>
      <c r="DJ2322" s="1"/>
      <c r="DK2322" s="1"/>
      <c r="DL2322" s="1"/>
      <c r="DM2322" s="1"/>
      <c r="DN2322" s="1"/>
      <c r="DO2322" s="1"/>
      <c r="DP2322" s="1"/>
      <c r="DQ2322" s="1"/>
      <c r="DR2322" s="1"/>
      <c r="DS2322" s="1"/>
      <c r="DT2322" s="1"/>
      <c r="DU2322" s="1"/>
      <c r="DV2322" s="1"/>
      <c r="DW2322" s="1"/>
      <c r="DX2322" s="1"/>
      <c r="DY2322" s="1"/>
      <c r="DZ2322" s="1"/>
      <c r="EA2322" s="1"/>
      <c r="EB2322" s="1"/>
      <c r="EC2322" s="1"/>
      <c r="ED2322" s="1"/>
      <c r="EE2322" s="1"/>
      <c r="EF2322" s="1"/>
      <c r="EG2322" s="1"/>
      <c r="EH2322" s="1"/>
      <c r="EI2322" s="1"/>
      <c r="EJ2322" s="1"/>
      <c r="EK2322" s="1"/>
      <c r="EL2322" s="1"/>
      <c r="EM2322" s="1"/>
      <c r="EN2322" s="1"/>
      <c r="EO2322" s="1"/>
      <c r="EP2322" s="1"/>
      <c r="EQ2322" s="1"/>
      <c r="ER2322" s="1"/>
      <c r="ES2322" s="1"/>
      <c r="ET2322" s="1"/>
      <c r="EU2322" s="1"/>
      <c r="EV2322" s="1"/>
      <c r="EW2322" s="1"/>
      <c r="EX2322" s="1"/>
      <c r="EY2322" s="1"/>
      <c r="EZ2322" s="1"/>
      <c r="FA2322" s="1"/>
      <c r="FB2322" s="1"/>
      <c r="FC2322" s="1"/>
      <c r="FD2322" s="1"/>
      <c r="FE2322" s="1"/>
      <c r="FF2322" s="1"/>
      <c r="FG2322" s="1"/>
      <c r="FH2322" s="1"/>
      <c r="FI2322" s="1"/>
      <c r="FJ2322" s="1"/>
      <c r="FK2322" s="1"/>
      <c r="FL2322" s="1"/>
      <c r="FM2322" s="1"/>
      <c r="FN2322" s="1"/>
      <c r="FO2322" s="1"/>
      <c r="FP2322" s="1"/>
      <c r="FQ2322" s="1"/>
      <c r="FR2322" s="1"/>
      <c r="FS2322" s="1"/>
      <c r="FT2322" s="1"/>
      <c r="FU2322" s="1"/>
      <c r="FV2322" s="1"/>
      <c r="FW2322" s="1"/>
      <c r="FX2322" s="1"/>
      <c r="FY2322" s="1"/>
      <c r="FZ2322" s="1"/>
      <c r="GA2322" s="1"/>
      <c r="GB2322" s="1"/>
      <c r="GC2322" s="1"/>
      <c r="GD2322" s="1"/>
      <c r="GE2322" s="1"/>
      <c r="GF2322" s="1"/>
      <c r="GG2322" s="1"/>
      <c r="GH2322" s="1"/>
      <c r="GI2322" s="1"/>
      <c r="GJ2322" s="1"/>
      <c r="GK2322"/>
      <c r="GL2322"/>
      <c r="GM2322"/>
      <c r="GN2322"/>
      <c r="GO2322"/>
      <c r="GP2322"/>
      <c r="GQ2322"/>
      <c r="GR2322"/>
      <c r="GS2322"/>
      <c r="GT2322"/>
      <c r="GU2322"/>
      <c r="GV2322"/>
      <c r="GW2322"/>
      <c r="GX2322"/>
      <c r="GY2322"/>
      <c r="GZ2322"/>
      <c r="HA2322"/>
      <c r="HB2322"/>
      <c r="HC2322"/>
      <c r="HD2322"/>
      <c r="HE2322"/>
    </row>
    <row r="2323" spans="4:213" s="19" customFormat="1" ht="14.4" x14ac:dyDescent="0.3">
      <c r="E2323" s="32">
        <v>41277.675694444442</v>
      </c>
      <c r="F2323" s="21">
        <f t="shared" si="2704"/>
        <v>1378.9513888888832</v>
      </c>
      <c r="G2323" s="21">
        <f t="shared" si="2715"/>
        <v>1378.9513888888832</v>
      </c>
      <c r="H2323" s="21"/>
      <c r="I2323" s="50">
        <v>1037</v>
      </c>
      <c r="J2323" s="21">
        <v>17599</v>
      </c>
      <c r="K2323" s="21">
        <v>3299</v>
      </c>
      <c r="L2323" s="98">
        <v>75</v>
      </c>
      <c r="M2323" s="124">
        <v>6.42</v>
      </c>
      <c r="N2323" s="22"/>
      <c r="O2323" s="22"/>
      <c r="P2323" s="22"/>
      <c r="Q2323" s="22"/>
      <c r="U2323" s="52">
        <f t="shared" si="2705"/>
        <v>1.128372632277819E-2</v>
      </c>
      <c r="V2323" s="52">
        <f t="shared" si="2706"/>
        <v>1.5334711917274797</v>
      </c>
      <c r="W2323" s="52">
        <f t="shared" si="2707"/>
        <v>8.3144070531922156E-3</v>
      </c>
      <c r="X2323" s="247">
        <f>W2323+V2323+SUM($U$2320:U2323)</f>
        <v>1.5673732182473903</v>
      </c>
      <c r="Y2323" s="104">
        <f>W2323+V2323+SUM($U$2320:U2323)+$Y$2319-$X$2320</f>
        <v>20.615168827141179</v>
      </c>
      <c r="Z2323" s="42"/>
      <c r="AA2323" s="1">
        <f t="shared" si="2716"/>
        <v>1.6918955829347569E-2</v>
      </c>
      <c r="AB2323" s="41">
        <f t="shared" si="2708"/>
        <v>6.0194695227212304E-2</v>
      </c>
      <c r="AC2323" s="48">
        <f t="shared" si="2709"/>
        <v>8.1805272819678425</v>
      </c>
      <c r="AD2323" s="48">
        <f t="shared" si="2710"/>
        <v>1.3155462571338483</v>
      </c>
      <c r="AE2323" s="48">
        <f t="shared" si="2711"/>
        <v>2.3517959595031481</v>
      </c>
      <c r="AF2323" s="48">
        <f t="shared" si="2712"/>
        <v>1.3155462571338481</v>
      </c>
      <c r="AG2323" s="238">
        <f t="shared" si="2713"/>
        <v>1.0361762133199643</v>
      </c>
      <c r="AH2323" s="48">
        <f t="shared" si="2714"/>
        <v>7.3489049335878496E-5</v>
      </c>
      <c r="AI2323" s="48">
        <f>AE2323+AC2323+SUM($AB$2282:AB2323)</f>
        <v>14.030338599647804</v>
      </c>
      <c r="AJ2323" s="48">
        <f>AE2323+AC2323+SUM($AB$2320:AB2323)+$AJ$2319-$AI$2327</f>
        <v>32.488651757075118</v>
      </c>
      <c r="AK2323" s="95"/>
      <c r="AL2323" s="161"/>
      <c r="AM2323" s="41"/>
      <c r="AN2323" s="25"/>
      <c r="AO2323" s="25"/>
      <c r="AP2323" s="25"/>
      <c r="AQ2323"/>
      <c r="AR2323" s="41"/>
      <c r="AS2323" s="31"/>
      <c r="AT2323" s="41"/>
      <c r="AU2323" s="41"/>
      <c r="AV2323" s="31"/>
      <c r="BC2323" s="1"/>
      <c r="BD2323"/>
      <c r="BE2323"/>
      <c r="BF2323" s="1"/>
      <c r="BG2323"/>
      <c r="BH2323"/>
      <c r="BI2323"/>
      <c r="BJ2323" s="1"/>
      <c r="BK2323" s="1"/>
      <c r="BL2323"/>
      <c r="BM2323" s="1"/>
      <c r="BN2323" s="1"/>
      <c r="BO2323" s="1"/>
      <c r="BP2323" s="1"/>
      <c r="BQ2323" s="1"/>
      <c r="BR2323" s="1"/>
      <c r="BS2323" s="1"/>
      <c r="BT2323" s="22"/>
      <c r="BU2323" s="1"/>
      <c r="BV2323" s="1"/>
      <c r="BW2323" s="1"/>
      <c r="BX2323" s="1"/>
      <c r="BY2323" s="1"/>
      <c r="BZ2323" s="1"/>
      <c r="CA2323" s="1"/>
      <c r="CB2323" s="1"/>
      <c r="CC2323" s="1"/>
      <c r="CD2323" s="1"/>
      <c r="CE2323" s="1"/>
      <c r="CF2323" s="1"/>
      <c r="CG2323" s="1"/>
      <c r="CH2323" s="1"/>
      <c r="CI2323" s="1"/>
      <c r="CJ2323" s="1"/>
      <c r="CK2323" s="1"/>
      <c r="CL2323" s="1"/>
      <c r="CM2323" s="1"/>
      <c r="CN2323" s="1"/>
      <c r="CO2323" s="1"/>
      <c r="CP2323" s="1"/>
      <c r="CQ2323" s="1"/>
      <c r="CR2323" s="1"/>
      <c r="CS2323" s="1"/>
      <c r="CT2323" s="1"/>
      <c r="CU2323" s="1"/>
      <c r="CV2323" s="1"/>
      <c r="CW2323" s="1"/>
      <c r="CX2323" s="1"/>
      <c r="CY2323" s="1"/>
      <c r="CZ2323" s="1"/>
      <c r="DA2323" s="1"/>
      <c r="DB2323" s="1"/>
      <c r="DC2323" s="1"/>
      <c r="DD2323" s="1"/>
      <c r="DE2323" s="1"/>
      <c r="DF2323" s="1"/>
      <c r="DG2323" s="1"/>
      <c r="DH2323" s="1"/>
      <c r="DI2323" s="1"/>
      <c r="DJ2323" s="1"/>
      <c r="DK2323" s="1"/>
      <c r="DL2323" s="1"/>
      <c r="DM2323" s="1"/>
      <c r="DN2323" s="1"/>
      <c r="DO2323" s="1"/>
      <c r="DP2323" s="1"/>
      <c r="DQ2323" s="1"/>
      <c r="DR2323" s="1"/>
      <c r="DS2323" s="1"/>
      <c r="DT2323" s="1"/>
      <c r="DU2323" s="1"/>
      <c r="DV2323" s="1"/>
      <c r="DW2323" s="1"/>
      <c r="DX2323" s="1"/>
      <c r="DY2323" s="1"/>
      <c r="DZ2323" s="1"/>
      <c r="EA2323" s="1"/>
      <c r="EB2323" s="1"/>
      <c r="EC2323" s="1"/>
      <c r="ED2323" s="1"/>
      <c r="EE2323" s="1"/>
      <c r="EF2323" s="1"/>
      <c r="EG2323" s="1"/>
      <c r="EH2323" s="1"/>
      <c r="EI2323" s="1"/>
      <c r="EJ2323" s="1"/>
      <c r="EK2323" s="1"/>
      <c r="EL2323" s="1"/>
      <c r="EM2323" s="1"/>
      <c r="EN2323" s="1"/>
      <c r="EO2323" s="1"/>
      <c r="EP2323" s="1"/>
      <c r="EQ2323" s="1"/>
      <c r="ER2323" s="1"/>
      <c r="ES2323" s="1"/>
      <c r="ET2323" s="1"/>
      <c r="EU2323" s="1"/>
      <c r="EV2323" s="1"/>
      <c r="EW2323" s="1"/>
      <c r="EX2323" s="1"/>
      <c r="EY2323" s="1"/>
      <c r="EZ2323" s="1"/>
      <c r="FA2323" s="1"/>
      <c r="FB2323" s="1"/>
      <c r="FC2323" s="1"/>
      <c r="FD2323" s="1"/>
      <c r="FE2323" s="1"/>
      <c r="FF2323" s="1"/>
      <c r="FG2323" s="1"/>
      <c r="FH2323" s="1"/>
      <c r="FI2323" s="1"/>
      <c r="FJ2323" s="1"/>
      <c r="FK2323" s="1"/>
      <c r="FL2323" s="1"/>
      <c r="FM2323" s="1"/>
      <c r="FN2323" s="1"/>
      <c r="FO2323" s="1"/>
      <c r="FP2323" s="1"/>
      <c r="FQ2323" s="1"/>
      <c r="FR2323" s="1"/>
      <c r="FS2323" s="1"/>
      <c r="FT2323" s="1"/>
      <c r="FU2323" s="1"/>
      <c r="FV2323" s="1"/>
      <c r="FW2323" s="1"/>
      <c r="FX2323" s="1"/>
      <c r="FY2323" s="1"/>
      <c r="FZ2323" s="1"/>
      <c r="GA2323" s="1"/>
      <c r="GB2323" s="1"/>
      <c r="GC2323" s="1"/>
      <c r="GD2323" s="1"/>
      <c r="GE2323" s="1"/>
      <c r="GF2323" s="1"/>
      <c r="GG2323" s="1"/>
      <c r="GH2323" s="1"/>
      <c r="GI2323" s="1"/>
      <c r="GJ2323" s="1"/>
      <c r="GK2323"/>
      <c r="GL2323"/>
      <c r="GM2323"/>
      <c r="GN2323"/>
      <c r="GO2323"/>
      <c r="GP2323"/>
      <c r="GQ2323"/>
      <c r="GR2323"/>
      <c r="GS2323"/>
      <c r="GT2323"/>
      <c r="GU2323"/>
      <c r="GV2323"/>
      <c r="GW2323"/>
      <c r="GX2323"/>
      <c r="GY2323"/>
      <c r="GZ2323"/>
      <c r="HA2323"/>
      <c r="HB2323"/>
      <c r="HC2323"/>
      <c r="HD2323"/>
      <c r="HE2323"/>
    </row>
    <row r="2324" spans="4:213" s="19" customFormat="1" ht="14.4" x14ac:dyDescent="0.3">
      <c r="E2324" s="32">
        <v>41331.477083333331</v>
      </c>
      <c r="F2324" s="21">
        <f t="shared" si="2704"/>
        <v>1432.7527777777723</v>
      </c>
      <c r="G2324" s="21">
        <f t="shared" si="2715"/>
        <v>1432.7527777777723</v>
      </c>
      <c r="H2324" s="21"/>
      <c r="I2324" s="50">
        <v>1037</v>
      </c>
      <c r="J2324" s="21">
        <v>17930</v>
      </c>
      <c r="K2324" s="21">
        <v>4386</v>
      </c>
      <c r="L2324" s="98">
        <v>26</v>
      </c>
      <c r="M2324" s="124">
        <v>6.42</v>
      </c>
      <c r="N2324" s="22"/>
      <c r="O2324" s="22"/>
      <c r="P2324" s="22"/>
      <c r="Q2324" s="22"/>
      <c r="U2324" s="52">
        <f t="shared" si="2705"/>
        <v>1.5001644029010351E-2</v>
      </c>
      <c r="V2324" s="52">
        <f t="shared" si="2706"/>
        <v>2.0387404204051913</v>
      </c>
      <c r="W2324" s="52">
        <f t="shared" si="2707"/>
        <v>1.105395251145834E-2</v>
      </c>
      <c r="X2324" s="247">
        <f>W2324+V2324+SUM($U$2320:U2324)</f>
        <v>2.090383636412378</v>
      </c>
      <c r="Y2324" s="104">
        <f>W2324+V2324+SUM($U$2320:U2324)+$Y$2319-$X$2320</f>
        <v>21.138179245306166</v>
      </c>
      <c r="Z2324" s="42"/>
      <c r="AA2324" s="1">
        <f t="shared" si="2716"/>
        <v>1.1448320466942895E-2</v>
      </c>
      <c r="AB2324" s="41">
        <f t="shared" si="2708"/>
        <v>6.132683024171353E-2</v>
      </c>
      <c r="AC2324" s="48">
        <f t="shared" si="2709"/>
        <v>8.3343857131475332</v>
      </c>
      <c r="AD2324" s="48">
        <f t="shared" si="2710"/>
        <v>1.3402889022336439</v>
      </c>
      <c r="AE2324" s="48">
        <f t="shared" si="2711"/>
        <v>2.3960282717138166</v>
      </c>
      <c r="AF2324" s="48">
        <f t="shared" si="2712"/>
        <v>1.3402889022336442</v>
      </c>
      <c r="AG2324" s="238">
        <f t="shared" si="2713"/>
        <v>1.0556644982571151</v>
      </c>
      <c r="AH2324" s="48">
        <f t="shared" si="2714"/>
        <v>7.4871223057690884E-5</v>
      </c>
      <c r="AI2324" s="48">
        <f>AE2324+AC2324+SUM($AB$2282:AB2324)</f>
        <v>14.289756173279876</v>
      </c>
      <c r="AJ2324" s="48">
        <f>AE2324+AC2324+SUM($AB$2320:AB2324)+$AJ$2319-$AI$2327</f>
        <v>32.748069330707196</v>
      </c>
      <c r="AK2324" s="95"/>
      <c r="AL2324" s="161"/>
      <c r="AM2324" s="41"/>
      <c r="AN2324" s="25"/>
      <c r="AO2324" s="25"/>
      <c r="AP2324" s="25"/>
      <c r="AQ2324"/>
      <c r="AR2324" s="41"/>
      <c r="AS2324" s="31"/>
      <c r="AT2324" s="41"/>
      <c r="AU2324" s="41"/>
      <c r="AV2324" s="31"/>
      <c r="BC2324" s="1"/>
      <c r="BD2324"/>
      <c r="BE2324"/>
      <c r="BF2324" s="1"/>
      <c r="BG2324"/>
      <c r="BH2324"/>
      <c r="BI2324"/>
      <c r="BJ2324" s="1"/>
      <c r="BK2324" s="1"/>
      <c r="BL2324"/>
      <c r="BM2324" s="1"/>
      <c r="BN2324" s="1"/>
      <c r="BO2324" s="1"/>
      <c r="BP2324" s="1"/>
      <c r="BQ2324" s="1"/>
      <c r="BR2324" s="1"/>
      <c r="BS2324" s="1"/>
      <c r="BT2324" s="22"/>
      <c r="BU2324" s="1"/>
      <c r="BV2324" s="1"/>
      <c r="BW2324" s="1"/>
      <c r="BX2324" s="1"/>
      <c r="BY2324" s="1"/>
      <c r="BZ2324" s="1"/>
      <c r="CA2324" s="1"/>
      <c r="CB2324" s="1"/>
      <c r="CC2324" s="1"/>
      <c r="CD2324" s="1"/>
      <c r="CE2324" s="1"/>
      <c r="CF2324" s="1"/>
      <c r="CG2324" s="1"/>
      <c r="CH2324" s="1"/>
      <c r="CI2324" s="1"/>
      <c r="CJ2324" s="1"/>
      <c r="CK2324" s="1"/>
      <c r="CL2324" s="1"/>
      <c r="CM2324" s="1"/>
      <c r="CN2324" s="1"/>
      <c r="CO2324" s="1"/>
      <c r="CP2324" s="1"/>
      <c r="CQ2324" s="1"/>
      <c r="CR2324" s="1"/>
      <c r="CS2324" s="1"/>
      <c r="CT2324" s="1"/>
      <c r="CU2324" s="1"/>
      <c r="CV2324" s="1"/>
      <c r="CW2324" s="1"/>
      <c r="CX2324" s="1"/>
      <c r="CY2324" s="1"/>
      <c r="CZ2324" s="1"/>
      <c r="DA2324" s="1"/>
      <c r="DB2324" s="1"/>
      <c r="DC2324" s="1"/>
      <c r="DD2324" s="1"/>
      <c r="DE2324" s="1"/>
      <c r="DF2324" s="1"/>
      <c r="DG2324" s="1"/>
      <c r="DH2324" s="1"/>
      <c r="DI2324" s="1"/>
      <c r="DJ2324" s="1"/>
      <c r="DK2324" s="1"/>
      <c r="DL2324" s="1"/>
      <c r="DM2324" s="1"/>
      <c r="DN2324" s="1"/>
      <c r="DO2324" s="1"/>
      <c r="DP2324" s="1"/>
      <c r="DQ2324" s="1"/>
      <c r="DR2324" s="1"/>
      <c r="DS2324" s="1"/>
      <c r="DT2324" s="1"/>
      <c r="DU2324" s="1"/>
      <c r="DV2324" s="1"/>
      <c r="DW2324" s="1"/>
      <c r="DX2324" s="1"/>
      <c r="DY2324" s="1"/>
      <c r="DZ2324" s="1"/>
      <c r="EA2324" s="1"/>
      <c r="EB2324" s="1"/>
      <c r="EC2324" s="1"/>
      <c r="ED2324" s="1"/>
      <c r="EE2324" s="1"/>
      <c r="EF2324" s="1"/>
      <c r="EG2324" s="1"/>
      <c r="EH2324" s="1"/>
      <c r="EI2324" s="1"/>
      <c r="EJ2324" s="1"/>
      <c r="EK2324" s="1"/>
      <c r="EL2324" s="1"/>
      <c r="EM2324" s="1"/>
      <c r="EN2324" s="1"/>
      <c r="EO2324" s="1"/>
      <c r="EP2324" s="1"/>
      <c r="EQ2324" s="1"/>
      <c r="ER2324" s="1"/>
      <c r="ES2324" s="1"/>
      <c r="ET2324" s="1"/>
      <c r="EU2324" s="1"/>
      <c r="EV2324" s="1"/>
      <c r="EW2324" s="1"/>
      <c r="EX2324" s="1"/>
      <c r="EY2324" s="1"/>
      <c r="EZ2324" s="1"/>
      <c r="FA2324" s="1"/>
      <c r="FB2324" s="1"/>
      <c r="FC2324" s="1"/>
      <c r="FD2324" s="1"/>
      <c r="FE2324" s="1"/>
      <c r="FF2324" s="1"/>
      <c r="FG2324" s="1"/>
      <c r="FH2324" s="1"/>
      <c r="FI2324" s="1"/>
      <c r="FJ2324" s="1"/>
      <c r="FK2324" s="1"/>
      <c r="FL2324" s="1"/>
      <c r="FM2324" s="1"/>
      <c r="FN2324" s="1"/>
      <c r="FO2324" s="1"/>
      <c r="FP2324" s="1"/>
      <c r="FQ2324" s="1"/>
      <c r="FR2324" s="1"/>
      <c r="FS2324" s="1"/>
      <c r="FT2324" s="1"/>
      <c r="FU2324" s="1"/>
      <c r="FV2324" s="1"/>
      <c r="FW2324" s="1"/>
      <c r="FX2324" s="1"/>
      <c r="FY2324" s="1"/>
      <c r="FZ2324" s="1"/>
      <c r="GA2324" s="1"/>
      <c r="GB2324" s="1"/>
      <c r="GC2324" s="1"/>
      <c r="GD2324" s="1"/>
      <c r="GE2324" s="1"/>
      <c r="GF2324" s="1"/>
      <c r="GG2324" s="1"/>
      <c r="GH2324" s="1"/>
      <c r="GI2324" s="1"/>
      <c r="GJ2324" s="1"/>
      <c r="GK2324"/>
      <c r="GL2324"/>
      <c r="GM2324"/>
      <c r="GN2324"/>
      <c r="GO2324"/>
      <c r="GP2324"/>
      <c r="GQ2324"/>
      <c r="GR2324"/>
      <c r="GS2324"/>
      <c r="GT2324"/>
      <c r="GU2324"/>
      <c r="GV2324"/>
      <c r="GW2324"/>
      <c r="GX2324"/>
      <c r="GY2324"/>
      <c r="GZ2324"/>
      <c r="HA2324"/>
      <c r="HB2324"/>
      <c r="HC2324"/>
      <c r="HD2324"/>
      <c r="HE2324"/>
    </row>
    <row r="2325" spans="4:213" s="19" customFormat="1" ht="14.4" x14ac:dyDescent="0.3">
      <c r="E2325" s="32">
        <v>41360.48333333333</v>
      </c>
      <c r="F2325" s="21">
        <f t="shared" si="2704"/>
        <v>1461.7590277777708</v>
      </c>
      <c r="G2325" s="21">
        <f t="shared" si="2715"/>
        <v>1461.7590277777708</v>
      </c>
      <c r="H2325" s="21"/>
      <c r="I2325" s="50">
        <v>1037</v>
      </c>
      <c r="J2325" s="21">
        <v>18448</v>
      </c>
      <c r="K2325" s="21">
        <v>5063</v>
      </c>
      <c r="L2325" s="98">
        <v>33</v>
      </c>
      <c r="M2325" s="124">
        <v>6.42</v>
      </c>
      <c r="N2325" s="22"/>
      <c r="O2325" s="22"/>
      <c r="P2325" s="22"/>
      <c r="Q2325" s="22"/>
      <c r="U2325" s="52">
        <f t="shared" si="2705"/>
        <v>1.7317219270150341E-2</v>
      </c>
      <c r="V2325" s="52">
        <f t="shared" si="2706"/>
        <v>2.3534297192228646</v>
      </c>
      <c r="W2325" s="52">
        <f t="shared" si="2707"/>
        <v>1.2760182755475051E-2</v>
      </c>
      <c r="X2325" s="247">
        <f>W2325+V2325+SUM($U$2320:U2325)</f>
        <v>2.4240963847442183</v>
      </c>
      <c r="Y2325" s="104">
        <f>W2325+V2325+SUM($U$2320:U2325)+$Y$2319-$X$2320</f>
        <v>21.471891993638007</v>
      </c>
      <c r="Z2325" s="42"/>
      <c r="AA2325" s="1">
        <f t="shared" si="2716"/>
        <v>1.0457250317525086E-2</v>
      </c>
      <c r="AB2325" s="41">
        <f t="shared" si="2708"/>
        <v>6.3098570234195836E-2</v>
      </c>
      <c r="AC2325" s="48">
        <f t="shared" si="2709"/>
        <v>8.5751671855072882</v>
      </c>
      <c r="AD2325" s="48">
        <f t="shared" si="2710"/>
        <v>1.3790100205469191</v>
      </c>
      <c r="AE2325" s="48">
        <f t="shared" si="2711"/>
        <v>2.4652498358380628</v>
      </c>
      <c r="AF2325" s="48">
        <f t="shared" si="2712"/>
        <v>1.3790100205469187</v>
      </c>
      <c r="AG2325" s="238">
        <f t="shared" si="2713"/>
        <v>1.0861627810288481</v>
      </c>
      <c r="AH2325" s="48">
        <f t="shared" si="2714"/>
        <v>7.7034262296055801E-5</v>
      </c>
      <c r="AI2325" s="48">
        <f>AE2325+AC2325+SUM($AB$2282:AB2325)</f>
        <v>14.662857779998074</v>
      </c>
      <c r="AJ2325" s="48">
        <f>AE2325+AC2325+SUM($AB$2320:AB2325)+$AJ$2319-$AI$2327</f>
        <v>33.12117093742539</v>
      </c>
      <c r="AK2325" s="95"/>
      <c r="AL2325" s="120">
        <f>LINEST(AJ2321:AJ2325,G2321:G2325,TRUE,TRUE)*120</f>
        <v>1.2705770875126101</v>
      </c>
      <c r="AM2325" s="25">
        <v>-11.102258726899382</v>
      </c>
      <c r="AN2325" s="25">
        <v>6.2350101330366163E-2</v>
      </c>
      <c r="AO2325" s="25"/>
      <c r="AP2325" s="25"/>
      <c r="AQ2325"/>
      <c r="AR2325" s="25">
        <v>-62.022116085559453</v>
      </c>
      <c r="AS2325" s="25">
        <v>0.36428038121618955</v>
      </c>
      <c r="AT2325" s="25"/>
      <c r="AU2325" s="25"/>
      <c r="AV2325" s="25"/>
      <c r="BC2325" s="1"/>
      <c r="BD2325"/>
      <c r="BE2325"/>
      <c r="BF2325" s="1"/>
      <c r="BG2325"/>
      <c r="BH2325"/>
      <c r="BI2325"/>
      <c r="BJ2325" s="1"/>
      <c r="BK2325" s="1"/>
      <c r="BL2325"/>
      <c r="BM2325" s="1"/>
      <c r="BN2325" s="1"/>
      <c r="BO2325" s="1"/>
      <c r="BP2325" s="1"/>
      <c r="BQ2325" s="1"/>
      <c r="BR2325" s="1"/>
      <c r="BS2325" s="1"/>
      <c r="BT2325" s="22"/>
      <c r="BU2325" s="1"/>
      <c r="BV2325" s="1"/>
      <c r="BW2325" s="1"/>
      <c r="BX2325" s="1"/>
      <c r="BY2325" s="1"/>
      <c r="BZ2325" s="1"/>
      <c r="CA2325" s="1"/>
      <c r="CB2325" s="1"/>
      <c r="CC2325" s="1"/>
      <c r="CD2325" s="1"/>
      <c r="CE2325" s="1"/>
      <c r="CF2325" s="1"/>
      <c r="CG2325" s="1"/>
      <c r="CH2325" s="1"/>
      <c r="CI2325" s="1"/>
      <c r="CJ2325" s="1"/>
      <c r="CK2325" s="1"/>
      <c r="CL2325" s="1"/>
      <c r="CM2325" s="1"/>
      <c r="CN2325" s="1"/>
      <c r="CO2325" s="1"/>
      <c r="CP2325" s="1"/>
      <c r="CQ2325" s="1"/>
      <c r="CR2325" s="1"/>
      <c r="CS2325" s="1"/>
      <c r="CT2325" s="1"/>
      <c r="CU2325" s="1"/>
      <c r="CV2325" s="1"/>
      <c r="CW2325" s="1"/>
      <c r="CX2325" s="1"/>
      <c r="CY2325" s="1"/>
      <c r="CZ2325" s="1"/>
      <c r="DA2325" s="1"/>
      <c r="DB2325" s="1"/>
      <c r="DC2325" s="1"/>
      <c r="DD2325" s="1"/>
      <c r="DE2325" s="1"/>
      <c r="DF2325" s="1"/>
      <c r="DG2325" s="1"/>
      <c r="DH2325" s="1"/>
      <c r="DI2325" s="1"/>
      <c r="DJ2325" s="1"/>
      <c r="DK2325" s="1"/>
      <c r="DL2325" s="1"/>
      <c r="DM2325" s="1"/>
      <c r="DN2325" s="1"/>
      <c r="DO2325" s="1"/>
      <c r="DP2325" s="1"/>
      <c r="DQ2325" s="1"/>
      <c r="DR2325" s="1"/>
      <c r="DS2325" s="1"/>
      <c r="DT2325" s="1"/>
      <c r="DU2325" s="1"/>
      <c r="DV2325" s="1"/>
      <c r="DW2325" s="1"/>
      <c r="DX2325" s="1"/>
      <c r="DY2325" s="1"/>
      <c r="DZ2325" s="1"/>
      <c r="EA2325" s="1"/>
      <c r="EB2325" s="1"/>
      <c r="EC2325" s="1"/>
      <c r="ED2325" s="1"/>
      <c r="EE2325" s="1"/>
      <c r="EF2325" s="1"/>
      <c r="EG2325" s="1"/>
      <c r="EH2325" s="1"/>
      <c r="EI2325" s="1"/>
      <c r="EJ2325" s="1"/>
      <c r="EK2325" s="1"/>
      <c r="EL2325" s="1"/>
      <c r="EM2325" s="1"/>
      <c r="EN2325" s="1"/>
      <c r="EO2325" s="1"/>
      <c r="EP2325" s="1"/>
      <c r="EQ2325" s="1"/>
      <c r="ER2325" s="1"/>
      <c r="ES2325" s="1"/>
      <c r="ET2325" s="1"/>
      <c r="EU2325" s="1"/>
      <c r="EV2325" s="1"/>
      <c r="EW2325" s="1"/>
      <c r="EX2325" s="1"/>
      <c r="EY2325" s="1"/>
      <c r="EZ2325" s="1"/>
      <c r="FA2325" s="1"/>
      <c r="FB2325" s="1"/>
      <c r="FC2325" s="1"/>
      <c r="FD2325" s="1"/>
      <c r="FE2325" s="1"/>
      <c r="FF2325" s="1"/>
      <c r="FG2325" s="1"/>
      <c r="FH2325" s="1"/>
      <c r="FI2325" s="1"/>
      <c r="FJ2325" s="1"/>
      <c r="FK2325" s="1"/>
      <c r="FL2325" s="1"/>
      <c r="FM2325" s="1"/>
      <c r="FN2325" s="1"/>
      <c r="FO2325" s="1"/>
      <c r="FP2325" s="1"/>
      <c r="FQ2325" s="1"/>
      <c r="FR2325" s="1"/>
      <c r="FS2325" s="1"/>
      <c r="FT2325" s="1"/>
      <c r="FU2325" s="1"/>
      <c r="FV2325" s="1"/>
      <c r="FW2325" s="1"/>
      <c r="FX2325" s="1"/>
      <c r="FY2325" s="1"/>
      <c r="FZ2325" s="1"/>
      <c r="GA2325" s="1"/>
      <c r="GB2325" s="1"/>
      <c r="GC2325" s="1"/>
      <c r="GD2325" s="1"/>
      <c r="GE2325" s="1"/>
      <c r="GF2325" s="1"/>
      <c r="GG2325" s="1"/>
      <c r="GH2325" s="1"/>
      <c r="GI2325" s="1"/>
      <c r="GJ2325" s="1"/>
      <c r="GK2325"/>
      <c r="GL2325"/>
      <c r="GM2325"/>
      <c r="GN2325"/>
      <c r="GO2325"/>
      <c r="GP2325"/>
      <c r="GQ2325"/>
      <c r="GR2325"/>
      <c r="GS2325"/>
      <c r="GT2325"/>
      <c r="GU2325"/>
      <c r="GV2325"/>
      <c r="GW2325"/>
      <c r="GX2325"/>
      <c r="GY2325"/>
      <c r="GZ2325"/>
      <c r="HA2325"/>
      <c r="HB2325"/>
      <c r="HC2325"/>
      <c r="HD2325"/>
      <c r="HE2325"/>
    </row>
    <row r="2326" spans="4:213" s="19" customFormat="1" ht="14.4" x14ac:dyDescent="0.3">
      <c r="E2326" s="87">
        <v>41410.574305555558</v>
      </c>
      <c r="F2326" s="21">
        <f t="shared" si="2704"/>
        <v>1511.8499999999985</v>
      </c>
      <c r="G2326" s="21">
        <f t="shared" si="2715"/>
        <v>1511.8499999999985</v>
      </c>
      <c r="H2326" s="21"/>
      <c r="I2326" s="21"/>
      <c r="J2326" s="21"/>
      <c r="K2326" s="21"/>
      <c r="L2326" s="98"/>
      <c r="M2326" s="124"/>
      <c r="N2326" s="22"/>
      <c r="O2326" s="22"/>
      <c r="P2326" s="22"/>
      <c r="Q2326" s="22"/>
      <c r="U2326" s="52"/>
      <c r="V2326" s="52"/>
      <c r="W2326" s="52"/>
      <c r="X2326" s="247"/>
      <c r="Y2326" s="257">
        <f>LINEST(Y2323:Y2325,G2323:G2325)*(F2326-F2325)+Y2325</f>
        <v>21.986189000925602</v>
      </c>
      <c r="Z2326" s="42"/>
      <c r="AA2326" s="1">
        <f t="shared" si="2716"/>
        <v>1.0367348588842048E-2</v>
      </c>
      <c r="AB2326" s="41"/>
      <c r="AC2326" s="48"/>
      <c r="AD2326" s="48"/>
      <c r="AE2326" s="48"/>
      <c r="AF2326" s="48"/>
      <c r="AG2326" s="238"/>
      <c r="AH2326" s="48"/>
      <c r="AI2326" s="48"/>
      <c r="AJ2326" s="88">
        <f>LINEST(AJ2323:AJ2325,G2323:G2325)*(F2326-F2325)+AJ2325</f>
        <v>33.486018904229212</v>
      </c>
      <c r="AK2326" s="95"/>
      <c r="AL2326" s="161"/>
      <c r="AM2326" s="25"/>
      <c r="AN2326" s="25"/>
      <c r="AO2326" s="25"/>
      <c r="AP2326" s="25"/>
      <c r="AQ2326"/>
      <c r="AR2326" s="25"/>
      <c r="AS2326" s="25"/>
      <c r="AT2326" s="25"/>
      <c r="AU2326" s="25"/>
      <c r="AV2326" s="25"/>
      <c r="BC2326" s="1"/>
      <c r="BD2326"/>
      <c r="BE2326"/>
      <c r="BF2326" s="1"/>
      <c r="BG2326"/>
      <c r="BH2326"/>
      <c r="BI2326"/>
      <c r="BJ2326" s="1"/>
      <c r="BK2326" s="1"/>
      <c r="BL2326"/>
      <c r="BM2326" s="1"/>
      <c r="BN2326" s="1"/>
      <c r="BO2326" s="1"/>
      <c r="BP2326" s="1"/>
      <c r="BQ2326" s="1"/>
      <c r="BR2326" s="1"/>
      <c r="BS2326" s="1"/>
      <c r="BT2326" s="22"/>
      <c r="BU2326" s="1"/>
      <c r="BV2326" s="1"/>
      <c r="BW2326" s="1"/>
      <c r="BX2326" s="1"/>
      <c r="BY2326" s="1"/>
      <c r="BZ2326" s="1"/>
      <c r="CA2326" s="1"/>
      <c r="CB2326" s="1"/>
      <c r="CC2326" s="1"/>
      <c r="CD2326" s="1"/>
      <c r="CE2326" s="1"/>
      <c r="CF2326" s="1"/>
      <c r="CG2326" s="1"/>
      <c r="CH2326" s="1"/>
      <c r="CI2326" s="1"/>
      <c r="CJ2326" s="1"/>
      <c r="CK2326" s="1"/>
      <c r="CL2326" s="1"/>
      <c r="CM2326" s="1"/>
      <c r="CN2326" s="1"/>
      <c r="CO2326" s="1"/>
      <c r="CP2326" s="1"/>
      <c r="CQ2326" s="1"/>
      <c r="CR2326" s="1"/>
      <c r="CS2326" s="1"/>
      <c r="CT2326" s="1"/>
      <c r="CU2326" s="1"/>
      <c r="CV2326" s="1"/>
      <c r="CW2326" s="1"/>
      <c r="CX2326" s="1"/>
      <c r="CY2326" s="1"/>
      <c r="CZ2326" s="1"/>
      <c r="DA2326" s="1"/>
      <c r="DB2326" s="1"/>
      <c r="DC2326" s="1"/>
      <c r="DD2326" s="1"/>
      <c r="DE2326" s="1"/>
      <c r="DF2326" s="1"/>
      <c r="DG2326" s="1"/>
      <c r="DH2326" s="1"/>
      <c r="DI2326" s="1"/>
      <c r="DJ2326" s="1"/>
      <c r="DK2326" s="1"/>
      <c r="DL2326" s="1"/>
      <c r="DM2326" s="1"/>
      <c r="DN2326" s="1"/>
      <c r="DO2326" s="1"/>
      <c r="DP2326" s="1"/>
      <c r="DQ2326" s="1"/>
      <c r="DR2326" s="1"/>
      <c r="DS2326" s="1"/>
      <c r="DT2326" s="1"/>
      <c r="DU2326" s="1"/>
      <c r="DV2326" s="1"/>
      <c r="DW2326" s="1"/>
      <c r="DX2326" s="1"/>
      <c r="DY2326" s="1"/>
      <c r="DZ2326" s="1"/>
      <c r="EA2326" s="1"/>
      <c r="EB2326" s="1"/>
      <c r="EC2326" s="1"/>
      <c r="ED2326" s="1"/>
      <c r="EE2326" s="1"/>
      <c r="EF2326" s="1"/>
      <c r="EG2326" s="1"/>
      <c r="EH2326" s="1"/>
      <c r="EI2326" s="1"/>
      <c r="EJ2326" s="1"/>
      <c r="EK2326" s="1"/>
      <c r="EL2326" s="1"/>
      <c r="EM2326" s="1"/>
      <c r="EN2326" s="1"/>
      <c r="EO2326" s="1"/>
      <c r="EP2326" s="1"/>
      <c r="EQ2326" s="1"/>
      <c r="ER2326" s="1"/>
      <c r="ES2326" s="1"/>
      <c r="ET2326" s="1"/>
      <c r="EU2326" s="1"/>
      <c r="EV2326" s="1"/>
      <c r="EW2326" s="1"/>
      <c r="EX2326" s="1"/>
      <c r="EY2326" s="1"/>
      <c r="EZ2326" s="1"/>
      <c r="FA2326" s="1"/>
      <c r="FB2326" s="1"/>
      <c r="FC2326" s="1"/>
      <c r="FD2326" s="1"/>
      <c r="FE2326" s="1"/>
      <c r="FF2326" s="1"/>
      <c r="FG2326" s="1"/>
      <c r="FH2326" s="1"/>
      <c r="FI2326" s="1"/>
      <c r="FJ2326" s="1"/>
      <c r="FK2326" s="1"/>
      <c r="FL2326" s="1"/>
      <c r="FM2326" s="1"/>
      <c r="FN2326" s="1"/>
      <c r="FO2326" s="1"/>
      <c r="FP2326" s="1"/>
      <c r="FQ2326" s="1"/>
      <c r="FR2326" s="1"/>
      <c r="FS2326" s="1"/>
      <c r="FT2326" s="1"/>
      <c r="FU2326" s="1"/>
      <c r="FV2326" s="1"/>
      <c r="FW2326" s="1"/>
      <c r="FX2326" s="1"/>
      <c r="FY2326" s="1"/>
      <c r="FZ2326" s="1"/>
      <c r="GA2326" s="1"/>
      <c r="GB2326" s="1"/>
      <c r="GC2326" s="1"/>
      <c r="GD2326" s="1"/>
      <c r="GE2326" s="1"/>
      <c r="GF2326" s="1"/>
      <c r="GG2326" s="1"/>
      <c r="GH2326" s="1"/>
      <c r="GI2326" s="1"/>
      <c r="GJ2326" s="1"/>
      <c r="GK2326"/>
      <c r="GL2326"/>
      <c r="GM2326"/>
      <c r="GN2326"/>
      <c r="GO2326"/>
      <c r="GP2326"/>
      <c r="GQ2326"/>
      <c r="GR2326"/>
      <c r="GS2326"/>
      <c r="GT2326"/>
      <c r="GU2326"/>
      <c r="GV2326"/>
      <c r="GW2326"/>
      <c r="GX2326"/>
      <c r="GY2326"/>
      <c r="GZ2326"/>
      <c r="HA2326"/>
      <c r="HB2326"/>
      <c r="HC2326"/>
      <c r="HD2326"/>
      <c r="HE2326"/>
    </row>
    <row r="2327" spans="4:213" s="19" customFormat="1" ht="14.4" x14ac:dyDescent="0.3">
      <c r="E2327" s="32"/>
      <c r="F2327" s="21"/>
      <c r="G2327" s="21"/>
      <c r="H2327" s="21"/>
      <c r="I2327" s="21"/>
      <c r="J2327" s="21"/>
      <c r="K2327" s="21"/>
      <c r="L2327" s="98"/>
      <c r="M2327" s="98"/>
      <c r="N2327" s="22"/>
      <c r="O2327" s="22"/>
      <c r="P2327" s="22"/>
      <c r="Q2327" s="22"/>
      <c r="U2327" s="52"/>
      <c r="V2327" s="52"/>
      <c r="W2327" s="52"/>
      <c r="X2327" s="247"/>
      <c r="Y2327" s="104"/>
      <c r="Z2327" s="42"/>
      <c r="AA2327" s="42"/>
      <c r="AB2327" s="41"/>
      <c r="AC2327" s="48"/>
      <c r="AD2327" s="48"/>
      <c r="AE2327" s="48"/>
      <c r="AF2327" s="48"/>
      <c r="AG2327" s="238"/>
      <c r="AH2327" s="186" t="s">
        <v>392</v>
      </c>
      <c r="AI2327" s="48">
        <f>AVERAGE(AI2349)</f>
        <v>2.4594167564421663</v>
      </c>
      <c r="AJ2327" s="48"/>
      <c r="AK2327" s="95"/>
      <c r="AL2327" s="161"/>
      <c r="AM2327" s="41"/>
      <c r="AN2327" s="41"/>
      <c r="AO2327" s="41"/>
      <c r="AP2327" s="41"/>
      <c r="AQ2327"/>
      <c r="AR2327" s="41"/>
      <c r="AS2327" s="31"/>
      <c r="AT2327" s="41"/>
      <c r="AU2327" s="41"/>
      <c r="AV2327" s="31"/>
      <c r="BC2327" s="1"/>
      <c r="BD2327"/>
      <c r="BE2327"/>
      <c r="BF2327" s="1"/>
      <c r="BG2327"/>
      <c r="BH2327"/>
      <c r="BI2327"/>
      <c r="BJ2327" s="1"/>
      <c r="BK2327" s="1"/>
      <c r="BL2327"/>
      <c r="BM2327" s="1"/>
      <c r="BN2327" s="1"/>
      <c r="BO2327" s="1"/>
      <c r="BP2327" s="1"/>
      <c r="BQ2327" s="89"/>
      <c r="BR2327" s="89"/>
      <c r="BS2327" s="89"/>
      <c r="BT2327" s="22"/>
      <c r="BU2327" s="1"/>
      <c r="BV2327" s="1"/>
      <c r="BW2327" s="1"/>
      <c r="BX2327" s="1"/>
      <c r="BY2327" s="1"/>
      <c r="BZ2327" s="1"/>
      <c r="CA2327" s="1"/>
      <c r="CB2327" s="1"/>
      <c r="CC2327" s="1"/>
      <c r="CD2327" s="1"/>
      <c r="CE2327" s="1"/>
      <c r="CF2327" s="1"/>
      <c r="CG2327" s="1"/>
      <c r="CH2327" s="1"/>
      <c r="CI2327" s="1"/>
      <c r="CJ2327" s="1"/>
      <c r="CK2327" s="1"/>
      <c r="CL2327" s="1"/>
      <c r="CM2327" s="1"/>
      <c r="CN2327" s="1"/>
      <c r="CO2327" s="1"/>
      <c r="CP2327" s="1"/>
      <c r="CQ2327" s="1"/>
      <c r="CR2327" s="1"/>
      <c r="CS2327" s="1"/>
      <c r="CT2327" s="1"/>
      <c r="CU2327" s="1"/>
      <c r="CV2327" s="1"/>
      <c r="CW2327" s="1"/>
      <c r="CX2327" s="1"/>
      <c r="CY2327" s="1"/>
      <c r="CZ2327" s="1"/>
      <c r="DA2327" s="1"/>
      <c r="DB2327" s="1"/>
      <c r="DC2327" s="1"/>
      <c r="DD2327" s="1"/>
      <c r="DE2327" s="1"/>
      <c r="DF2327" s="1"/>
      <c r="DG2327" s="1"/>
      <c r="DH2327" s="1"/>
      <c r="DI2327" s="1"/>
      <c r="DJ2327" s="1"/>
      <c r="DK2327" s="1"/>
      <c r="DL2327" s="1"/>
      <c r="DM2327" s="1"/>
      <c r="DN2327" s="1"/>
      <c r="DO2327" s="1"/>
      <c r="DP2327" s="1"/>
      <c r="DQ2327" s="1"/>
      <c r="DR2327" s="1"/>
      <c r="DS2327" s="1"/>
      <c r="DT2327" s="1"/>
      <c r="DU2327" s="1"/>
      <c r="DV2327" s="1"/>
      <c r="DW2327" s="1"/>
      <c r="DX2327" s="1"/>
      <c r="DY2327" s="1"/>
      <c r="DZ2327" s="1"/>
      <c r="EA2327" s="1"/>
      <c r="EB2327" s="1"/>
      <c r="EC2327" s="1"/>
      <c r="ED2327" s="1"/>
      <c r="EE2327" s="1"/>
      <c r="EF2327" s="1"/>
      <c r="EG2327" s="1"/>
      <c r="EH2327" s="1"/>
      <c r="EI2327" s="1"/>
      <c r="EJ2327" s="1"/>
      <c r="EK2327" s="1"/>
      <c r="EL2327" s="1"/>
      <c r="EM2327" s="1"/>
      <c r="EN2327" s="1"/>
      <c r="EO2327" s="1"/>
      <c r="EP2327" s="1"/>
      <c r="EQ2327" s="1"/>
      <c r="ER2327" s="1"/>
      <c r="ES2327" s="1"/>
      <c r="ET2327" s="1"/>
      <c r="EU2327" s="1"/>
      <c r="EV2327" s="1"/>
      <c r="EW2327" s="1"/>
      <c r="EX2327" s="1"/>
      <c r="EY2327" s="1"/>
      <c r="EZ2327" s="1"/>
      <c r="FA2327" s="1"/>
      <c r="FB2327" s="1"/>
      <c r="FC2327" s="1"/>
      <c r="FD2327" s="1"/>
      <c r="FE2327" s="1"/>
      <c r="FF2327" s="1"/>
      <c r="FG2327" s="1"/>
      <c r="FH2327" s="1"/>
      <c r="FI2327" s="1"/>
      <c r="FJ2327" s="1"/>
      <c r="FK2327" s="1"/>
      <c r="FL2327" s="1"/>
      <c r="FM2327" s="1"/>
      <c r="FN2327" s="1"/>
      <c r="FO2327" s="1"/>
      <c r="FP2327" s="1"/>
      <c r="FQ2327" s="1"/>
      <c r="FR2327" s="1"/>
      <c r="FS2327" s="1"/>
      <c r="FT2327" s="1"/>
      <c r="FU2327" s="1"/>
      <c r="FV2327" s="1"/>
      <c r="FW2327" s="1"/>
      <c r="FX2327" s="1"/>
      <c r="FY2327" s="1"/>
      <c r="FZ2327" s="1"/>
      <c r="GA2327" s="1"/>
      <c r="GB2327" s="1"/>
      <c r="GC2327" s="1"/>
      <c r="GD2327" s="1"/>
      <c r="GE2327" s="1"/>
      <c r="GF2327" s="1"/>
      <c r="GG2327" s="1"/>
      <c r="GH2327" s="1"/>
      <c r="GI2327" s="1"/>
      <c r="GJ2327" s="1"/>
      <c r="GK2327"/>
      <c r="GL2327"/>
      <c r="GM2327"/>
      <c r="GN2327"/>
      <c r="GO2327"/>
      <c r="GP2327"/>
      <c r="GQ2327"/>
      <c r="GR2327"/>
      <c r="GS2327"/>
      <c r="GT2327"/>
      <c r="GU2327"/>
      <c r="GV2327"/>
      <c r="GW2327"/>
      <c r="GX2327"/>
      <c r="GY2327"/>
      <c r="GZ2327"/>
      <c r="HA2327"/>
      <c r="HB2327"/>
      <c r="HC2327"/>
      <c r="HD2327"/>
      <c r="HE2327"/>
    </row>
    <row r="2328" spans="4:213" s="19" customFormat="1" ht="14.4" x14ac:dyDescent="0.3">
      <c r="D2328" s="22" t="s">
        <v>233</v>
      </c>
      <c r="E2328" s="32">
        <v>41408.4375</v>
      </c>
      <c r="F2328" s="21">
        <f t="shared" ref="F2328:F2344" si="2717">E2328-E$2282</f>
        <v>1509.7131944444409</v>
      </c>
      <c r="G2328" s="21"/>
      <c r="H2328" s="21"/>
      <c r="I2328" s="21"/>
      <c r="J2328" s="21"/>
      <c r="K2328" s="21"/>
      <c r="L2328" s="21"/>
      <c r="M2328" s="124"/>
      <c r="N2328" s="22"/>
      <c r="O2328" s="1" t="s">
        <v>360</v>
      </c>
      <c r="P2328" s="142">
        <v>43.401758999665141</v>
      </c>
      <c r="Q2328" s="22"/>
      <c r="U2328" s="52"/>
      <c r="V2328" s="52"/>
      <c r="W2328" s="52"/>
      <c r="X2328" s="247"/>
      <c r="Y2328" s="104"/>
      <c r="Z2328" s="42"/>
      <c r="AA2328" s="42"/>
      <c r="AB2328" s="41"/>
      <c r="AC2328" s="48"/>
      <c r="AD2328" s="48"/>
      <c r="AE2328" s="48"/>
      <c r="AF2328" s="48"/>
      <c r="AG2328" s="238"/>
      <c r="AH2328" s="48"/>
      <c r="AI2328" s="48"/>
      <c r="AJ2328" s="48"/>
      <c r="AK2328" s="46"/>
      <c r="AL2328" s="86"/>
      <c r="AM2328" s="41"/>
      <c r="AN2328" s="41"/>
      <c r="AO2328" s="41"/>
      <c r="AP2328" s="41"/>
      <c r="AQ2328"/>
      <c r="AR2328" s="41"/>
      <c r="AS2328" s="31"/>
      <c r="AT2328" s="41"/>
      <c r="AU2328" s="41"/>
      <c r="AV2328" s="31"/>
      <c r="BC2328" s="1"/>
      <c r="BD2328"/>
      <c r="BE2328"/>
      <c r="BF2328" s="1"/>
      <c r="BG2328"/>
      <c r="BH2328"/>
      <c r="BI2328"/>
      <c r="BJ2328" s="1"/>
      <c r="BK2328" s="1"/>
      <c r="BL2328"/>
      <c r="BM2328" s="1"/>
      <c r="BN2328" s="1"/>
      <c r="BO2328" s="1"/>
      <c r="BP2328" s="1"/>
      <c r="BQ2328" s="1"/>
      <c r="BR2328" s="1"/>
      <c r="BS2328" s="1"/>
      <c r="BT2328" s="22"/>
      <c r="BU2328" s="1"/>
      <c r="BV2328" s="1"/>
      <c r="BW2328" s="1"/>
      <c r="BX2328" s="1"/>
      <c r="BY2328" s="1"/>
      <c r="BZ2328" s="1"/>
      <c r="CA2328" s="1"/>
      <c r="CB2328" s="1"/>
      <c r="CC2328" s="1"/>
      <c r="CD2328" s="1"/>
      <c r="CE2328" s="1"/>
      <c r="CF2328" s="1"/>
      <c r="CG2328" s="1"/>
      <c r="CH2328" s="1"/>
      <c r="CI2328" s="1"/>
      <c r="CJ2328" s="1"/>
      <c r="CK2328" s="1"/>
      <c r="CL2328" s="1"/>
      <c r="CM2328" s="89">
        <f>CH2328/$P$2328</f>
        <v>0</v>
      </c>
      <c r="CN2328" s="89">
        <f>CI2328/$P$2328</f>
        <v>0</v>
      </c>
      <c r="CO2328" s="1"/>
      <c r="CP2328" s="1"/>
      <c r="CQ2328" s="1"/>
      <c r="CR2328" s="1"/>
      <c r="CS2328" s="1"/>
      <c r="CT2328" s="1"/>
      <c r="CU2328" s="1"/>
      <c r="CV2328" s="1"/>
      <c r="CW2328" s="1"/>
      <c r="CX2328" s="1"/>
      <c r="CY2328" s="1"/>
      <c r="CZ2328" s="1"/>
      <c r="DA2328" s="1"/>
      <c r="DB2328" s="1"/>
      <c r="DC2328" s="1"/>
      <c r="DD2328" s="1"/>
      <c r="DE2328" s="1"/>
      <c r="DF2328" s="1"/>
      <c r="DG2328" s="1"/>
      <c r="DH2328" s="1"/>
      <c r="DI2328" s="1"/>
      <c r="DJ2328" s="1"/>
      <c r="DK2328" s="1"/>
      <c r="DL2328" s="1"/>
      <c r="DM2328" s="1"/>
      <c r="DN2328" s="1"/>
      <c r="DO2328" s="1"/>
      <c r="DP2328" s="1"/>
      <c r="DQ2328" s="1"/>
      <c r="DR2328" s="1"/>
      <c r="DS2328" s="1"/>
      <c r="DT2328" s="1"/>
      <c r="DU2328" s="1"/>
      <c r="DV2328" s="1"/>
      <c r="DW2328" s="1"/>
      <c r="DX2328" s="1"/>
      <c r="DY2328" s="1"/>
      <c r="DZ2328" s="1"/>
      <c r="EA2328" s="1"/>
      <c r="EB2328" s="1"/>
      <c r="EC2328" s="1"/>
      <c r="ED2328" s="1"/>
      <c r="EE2328" s="1"/>
      <c r="EF2328" s="1"/>
      <c r="EG2328" s="1"/>
      <c r="EH2328" s="1"/>
      <c r="EI2328" s="1"/>
      <c r="EJ2328" s="1"/>
      <c r="EK2328" s="1"/>
      <c r="EL2328" s="1"/>
      <c r="EM2328" s="1"/>
      <c r="EN2328" s="1"/>
      <c r="EO2328" s="1"/>
      <c r="EP2328" s="1"/>
      <c r="EQ2328" s="1"/>
      <c r="ER2328" s="1"/>
      <c r="ES2328" s="1"/>
      <c r="ET2328" s="1"/>
      <c r="EU2328" s="1"/>
      <c r="EV2328" s="1"/>
      <c r="EW2328" s="1"/>
      <c r="EX2328" s="1"/>
      <c r="EY2328" s="1"/>
      <c r="EZ2328" s="1"/>
      <c r="FA2328" s="1"/>
      <c r="FB2328" s="1"/>
      <c r="FC2328" s="1"/>
      <c r="FD2328" s="1"/>
      <c r="FE2328" s="1"/>
      <c r="FF2328" s="1"/>
      <c r="FG2328" s="1"/>
      <c r="FH2328" s="1"/>
      <c r="FI2328" s="1"/>
      <c r="FJ2328" s="1"/>
      <c r="FK2328" s="1"/>
      <c r="FL2328" s="1"/>
      <c r="FM2328" s="1"/>
      <c r="FN2328" s="1"/>
      <c r="FO2328" s="1"/>
      <c r="FP2328" s="1"/>
      <c r="FQ2328" s="1"/>
      <c r="FR2328" s="1"/>
      <c r="FS2328" s="1"/>
      <c r="FT2328" s="1"/>
      <c r="FU2328" s="1"/>
      <c r="FV2328" s="1"/>
      <c r="FW2328" s="1"/>
      <c r="FX2328" s="1"/>
      <c r="FY2328" s="1"/>
      <c r="FZ2328" s="1"/>
      <c r="GA2328" s="1"/>
      <c r="GB2328" s="1"/>
      <c r="GC2328" s="1"/>
      <c r="GD2328" s="1"/>
      <c r="GE2328" s="1"/>
      <c r="GF2328" s="1"/>
      <c r="GG2328" s="1"/>
      <c r="GH2328" s="1"/>
      <c r="GI2328" s="1"/>
      <c r="GJ2328" s="1"/>
      <c r="GK2328"/>
      <c r="GL2328"/>
      <c r="GM2328"/>
      <c r="GN2328"/>
      <c r="GO2328"/>
      <c r="GP2328"/>
      <c r="GQ2328"/>
      <c r="GR2328"/>
      <c r="GS2328"/>
      <c r="GT2328"/>
      <c r="GU2328"/>
      <c r="GV2328"/>
      <c r="GW2328"/>
      <c r="GX2328"/>
      <c r="GY2328"/>
      <c r="GZ2328"/>
      <c r="HA2328"/>
      <c r="HB2328"/>
      <c r="HC2328"/>
      <c r="HD2328"/>
      <c r="HE2328"/>
    </row>
    <row r="2329" spans="4:213" s="19" customFormat="1" ht="14.4" x14ac:dyDescent="0.3">
      <c r="E2329" s="32">
        <v>41410.574305555558</v>
      </c>
      <c r="F2329" s="21">
        <f t="shared" si="2717"/>
        <v>1511.8499999999985</v>
      </c>
      <c r="G2329" s="21">
        <f t="shared" ref="G2329:G2344" si="2718">E2329-E$2329</f>
        <v>0</v>
      </c>
      <c r="H2329" s="21"/>
      <c r="I2329" s="50">
        <v>1037</v>
      </c>
      <c r="J2329" s="21">
        <v>3730</v>
      </c>
      <c r="K2329" s="21">
        <v>251.3</v>
      </c>
      <c r="L2329" s="98">
        <v>11</v>
      </c>
      <c r="M2329" s="124">
        <v>6.42</v>
      </c>
      <c r="N2329" s="22"/>
      <c r="Q2329" s="22"/>
      <c r="U2329" s="48">
        <f t="shared" ref="U2329:U2354" si="2719">($A$5*I2329/1000/$A$3*K2329)/$P$2281</f>
        <v>8.5953332067722327E-4</v>
      </c>
      <c r="V2329" s="48">
        <f t="shared" ref="V2329:V2354" si="2720">($T$2281*I2329/1000/$A$3*K2329)/$P$2281</f>
        <v>0.11681155213128695</v>
      </c>
      <c r="W2329" s="48">
        <f t="shared" ref="W2329:W2354" si="2721">($A$36*$R$2281*K2329*I2329/1000000)/$P$2281</f>
        <v>6.3334661790457832E-4</v>
      </c>
      <c r="X2329" s="239">
        <f>W2329+V2329+SUM($U$2328:U2329)</f>
        <v>0.11830443206986875</v>
      </c>
      <c r="Y2329" s="263">
        <v>0</v>
      </c>
      <c r="Z2329" s="42"/>
      <c r="AA2329" s="42"/>
      <c r="AB2329" s="41">
        <f t="shared" ref="AB2329:AB2354" si="2722">($A$5*I2329/1000/$A$3*J2329)/$P$2281</f>
        <v>1.2757896084862884E-2</v>
      </c>
      <c r="AC2329" s="48">
        <f t="shared" ref="AC2329:AC2354" si="2723">($T$2281*I2329/1000/$A$3*J2329)/$P$2281</f>
        <v>1.7338125326291298</v>
      </c>
      <c r="AD2329" s="48">
        <f t="shared" ref="AD2329:AD2354" si="2724">($A$4*$R$2281/1000*J2329/1000000*I2329/1000*1000000)/$P$2281</f>
        <v>0.27882195233304463</v>
      </c>
      <c r="AE2329" s="48">
        <f t="shared" ref="AE2329:AE2354" si="2725">($A$4*((I2329/1000)*J2329/10^6)*(1+($A$18/(10^-M2329))+(($A$18*$A$19)/(10^-M2329)^2))*1000000)*$R$2281/1000/$P$2281</f>
        <v>0.49844871463985141</v>
      </c>
      <c r="AF2329" s="48">
        <f t="shared" ref="AF2329:AF2354" si="2726">AE2329/(1+($A$18/(10^-M2329))+(($A$18*$A$19)/(10^-M2329)^2))*1</f>
        <v>0.27882195233304474</v>
      </c>
      <c r="AG2329" s="238">
        <f t="shared" ref="AG2329:AG2354" si="2727">AE2329/(1+($A$18/(10^-M2329))+(($A$18*$A$19)/(10^-M2329)^2))*($A$18/(10^-M2329))</f>
        <v>0.21961118675398988</v>
      </c>
      <c r="AH2329" s="48">
        <f t="shared" ref="AH2329:AH2354" si="2728">AE2329/(1+($A$18/(10^-M2329))+(($A$18*$A$19)/(10^-M2329)^2))*(($A$18*$A$19)/(10^-M2329)^2)</f>
        <v>1.5575552816797936E-5</v>
      </c>
      <c r="AI2329" s="48">
        <f>AE2329+AC2329+SUM($AB$2328:AB2329)</f>
        <v>2.245019143353844</v>
      </c>
      <c r="AJ2329" s="130">
        <v>0</v>
      </c>
      <c r="AK2329" s="95"/>
      <c r="AL2329" s="161"/>
      <c r="AM2329" s="25">
        <v>12.7165</v>
      </c>
      <c r="AN2329" s="25">
        <v>0.34011836175080751</v>
      </c>
      <c r="AO2329" s="25"/>
      <c r="AP2329" s="25"/>
      <c r="AQ2329">
        <v>147</v>
      </c>
      <c r="AR2329" s="25">
        <v>152.57650000000001</v>
      </c>
      <c r="AS2329" s="25">
        <v>0.39951533136994771</v>
      </c>
      <c r="AT2329" s="25"/>
      <c r="AU2329" s="25"/>
      <c r="AV2329" s="41"/>
      <c r="AW2329" s="86"/>
      <c r="AX2329" s="86"/>
      <c r="AY2329" s="86">
        <f t="shared" ref="AY2329:AY2346" si="2729">(1/(1/((AM2329/1000+1)*0.0112372)+1))*AI2329</f>
        <v>2.5261064153067961E-2</v>
      </c>
      <c r="AZ2329" s="86">
        <f t="shared" ref="AZ2329:AZ2346" si="2730">(1-(1/(1/((AM2329/1000+1)*0.0112372)+1)))*AI2329</f>
        <v>2.2197580792007763</v>
      </c>
      <c r="BA2329" s="86"/>
      <c r="BB2329" s="86"/>
      <c r="BC2329" s="89"/>
      <c r="BD2329" s="89"/>
      <c r="BE2329" s="41"/>
      <c r="BF2329" s="89"/>
      <c r="BG2329" s="89"/>
      <c r="BH2329" s="89"/>
      <c r="BI2329" s="89"/>
      <c r="BJ2329" s="41"/>
      <c r="BK2329" s="89"/>
      <c r="BL2329" s="89"/>
      <c r="BM2329" s="89"/>
      <c r="BN2329" s="86"/>
      <c r="BO2329" s="86"/>
      <c r="BP2329" s="86">
        <f t="shared" ref="BP2329:BP2346" si="2731">(1/(1/((AR2329/1000+1)*0.0112372)+1))*X2329</f>
        <v>1.512655860689396E-3</v>
      </c>
      <c r="BQ2329" s="86">
        <f t="shared" ref="BQ2329:BQ2346" si="2732">(1-(1/(1/((AR2329/1000+1)*0.0112372)+1)))*X2329</f>
        <v>0.11679177620917935</v>
      </c>
      <c r="BR2329" s="86"/>
      <c r="BS2329" s="86"/>
      <c r="BT2329" s="89"/>
      <c r="BU2329" s="89"/>
      <c r="BV2329" s="41"/>
      <c r="BW2329" s="89"/>
      <c r="BX2329" s="42"/>
      <c r="BY2329" s="89"/>
      <c r="BZ2329" s="89"/>
      <c r="CA2329" s="41"/>
      <c r="CB2329" s="89"/>
      <c r="CC2329" s="89"/>
      <c r="CD2329" s="41"/>
      <c r="CE2329" s="41"/>
      <c r="CF2329" s="42"/>
      <c r="CG2329" s="42"/>
      <c r="CH2329" s="42">
        <v>0</v>
      </c>
      <c r="CI2329" s="89">
        <v>0</v>
      </c>
      <c r="CJ2329" s="89">
        <v>0</v>
      </c>
      <c r="CK2329" s="42">
        <v>0</v>
      </c>
      <c r="CL2329" s="1"/>
      <c r="CM2329" s="89">
        <f t="shared" ref="CM2329:CM2354" si="2733">CH2329/$P$2328</f>
        <v>0</v>
      </c>
      <c r="CN2329" s="89">
        <f t="shared" ref="CN2329:CN2354" si="2734">CI2329/$P$2328</f>
        <v>0</v>
      </c>
      <c r="CO2329" s="1"/>
      <c r="CP2329" s="1"/>
      <c r="CQ2329" s="1"/>
      <c r="CR2329" s="1"/>
      <c r="CS2329" s="1"/>
      <c r="CT2329" s="1"/>
      <c r="CU2329" s="1"/>
      <c r="CV2329" s="1"/>
      <c r="CW2329" s="1"/>
      <c r="CX2329" s="1"/>
      <c r="CY2329" s="1"/>
      <c r="CZ2329" s="1"/>
      <c r="DA2329" s="1"/>
      <c r="DB2329" s="1"/>
      <c r="DC2329" s="1"/>
      <c r="DD2329" s="1"/>
      <c r="DE2329" s="1"/>
      <c r="DF2329" s="1"/>
      <c r="DG2329" s="1"/>
      <c r="DH2329" s="1"/>
      <c r="DI2329" s="1"/>
      <c r="DJ2329" s="1"/>
      <c r="DK2329" s="1"/>
      <c r="DL2329" s="1"/>
      <c r="DM2329" s="1"/>
      <c r="DN2329" s="1"/>
      <c r="DO2329" s="1"/>
      <c r="DP2329" s="1"/>
      <c r="DQ2329" s="1"/>
      <c r="DR2329" s="1"/>
      <c r="DS2329" s="1"/>
      <c r="DT2329" s="1"/>
      <c r="DU2329" s="1"/>
      <c r="DV2329" s="1"/>
      <c r="DW2329" s="1"/>
      <c r="DX2329" s="1"/>
      <c r="DY2329" s="1"/>
      <c r="DZ2329" s="1"/>
      <c r="EA2329" s="1"/>
      <c r="EB2329" s="1"/>
      <c r="EC2329" s="1"/>
      <c r="ED2329" s="1"/>
      <c r="EE2329" s="1"/>
      <c r="EF2329" s="1"/>
      <c r="EG2329" s="1"/>
      <c r="EH2329" s="1"/>
      <c r="EI2329" s="1"/>
      <c r="EJ2329" s="1"/>
      <c r="EK2329" s="1"/>
      <c r="EL2329" s="1"/>
      <c r="EM2329" s="1"/>
      <c r="EN2329" s="1"/>
      <c r="EO2329" s="1"/>
      <c r="EP2329" s="1"/>
      <c r="EQ2329" s="1"/>
      <c r="ER2329" s="1"/>
      <c r="ES2329" s="1"/>
      <c r="ET2329" s="1"/>
      <c r="EU2329" s="1"/>
      <c r="EV2329" s="1"/>
      <c r="EW2329" s="1"/>
      <c r="EX2329" s="1"/>
      <c r="EY2329" s="1"/>
      <c r="EZ2329" s="1"/>
      <c r="FA2329" s="1"/>
      <c r="FB2329" s="1"/>
      <c r="FC2329" s="1"/>
      <c r="FD2329" s="1"/>
      <c r="FE2329" s="1"/>
      <c r="FF2329" s="1"/>
      <c r="FG2329" s="1"/>
      <c r="FH2329" s="1"/>
      <c r="FI2329" s="1"/>
      <c r="FJ2329" s="1"/>
      <c r="FK2329" s="1"/>
      <c r="FL2329" s="1"/>
      <c r="FM2329" s="1"/>
      <c r="FN2329" s="1"/>
      <c r="FO2329" s="1"/>
      <c r="FP2329" s="1"/>
      <c r="FQ2329" s="1"/>
      <c r="FR2329" s="1"/>
      <c r="FS2329" s="1"/>
      <c r="FT2329" s="1"/>
      <c r="FU2329" s="1"/>
      <c r="FV2329" s="1"/>
      <c r="FW2329" s="1"/>
      <c r="FX2329" s="1"/>
      <c r="FY2329" s="1"/>
      <c r="FZ2329" s="1"/>
      <c r="GA2329" s="1"/>
      <c r="GB2329" s="1"/>
      <c r="GC2329" s="1"/>
      <c r="GD2329" s="1"/>
      <c r="GE2329" s="1"/>
      <c r="GF2329" s="1"/>
      <c r="GG2329" s="1"/>
      <c r="GH2329" s="1"/>
      <c r="GI2329" s="1"/>
      <c r="GJ2329" s="1"/>
      <c r="GK2329"/>
      <c r="GL2329"/>
      <c r="GM2329"/>
      <c r="GN2329"/>
      <c r="GO2329"/>
      <c r="GP2329"/>
      <c r="GQ2329"/>
      <c r="GR2329"/>
      <c r="GS2329"/>
      <c r="GT2329"/>
      <c r="GU2329"/>
      <c r="GV2329"/>
      <c r="GW2329"/>
      <c r="GX2329"/>
      <c r="GY2329"/>
      <c r="GZ2329"/>
      <c r="HA2329"/>
      <c r="HB2329"/>
      <c r="HC2329"/>
      <c r="HD2329"/>
      <c r="HE2329"/>
    </row>
    <row r="2330" spans="4:213" s="19" customFormat="1" ht="14.4" x14ac:dyDescent="0.3">
      <c r="E2330" s="32">
        <v>41416.441666666666</v>
      </c>
      <c r="F2330" s="21">
        <f t="shared" si="2717"/>
        <v>1517.7173611111066</v>
      </c>
      <c r="G2330" s="21">
        <f t="shared" si="2718"/>
        <v>5.867361111108039</v>
      </c>
      <c r="H2330" s="21"/>
      <c r="I2330" s="50">
        <v>1037</v>
      </c>
      <c r="J2330" s="21">
        <v>5575</v>
      </c>
      <c r="K2330" s="21">
        <v>1418</v>
      </c>
      <c r="L2330" s="98">
        <v>14</v>
      </c>
      <c r="M2330" s="124">
        <v>6.42</v>
      </c>
      <c r="N2330" s="22"/>
      <c r="O2330" s="22"/>
      <c r="P2330" s="22"/>
      <c r="Q2330" s="22"/>
      <c r="U2330" s="48">
        <f t="shared" si="2719"/>
        <v>4.8500527207333962E-3</v>
      </c>
      <c r="V2330" s="48">
        <f t="shared" si="2720"/>
        <v>0.65912765985740107</v>
      </c>
      <c r="W2330" s="48">
        <f t="shared" si="2721"/>
        <v>3.5737584726967453E-3</v>
      </c>
      <c r="X2330" s="239">
        <f>W2330+V2330+SUM($U$2328:U2330)</f>
        <v>0.66841100437150835</v>
      </c>
      <c r="Y2330" s="240">
        <f>W2330+V2330+SUM($U$2328:U2330)-$X$2329</f>
        <v>0.55010657230163962</v>
      </c>
      <c r="Z2330" s="42"/>
      <c r="AA2330" s="42"/>
      <c r="AB2330" s="41">
        <f t="shared" si="2722"/>
        <v>1.9068437177777633E-2</v>
      </c>
      <c r="AC2330" s="48">
        <f t="shared" si="2723"/>
        <v>2.5914222169993026</v>
      </c>
      <c r="AD2330" s="48">
        <f t="shared" si="2724"/>
        <v>0.41673790462646759</v>
      </c>
      <c r="AE2330" s="48">
        <f t="shared" si="2725"/>
        <v>0.74500042469629268</v>
      </c>
      <c r="AF2330" s="48">
        <f t="shared" si="2726"/>
        <v>0.4167379046264677</v>
      </c>
      <c r="AG2330" s="238">
        <f t="shared" si="2727"/>
        <v>0.32823924025562834</v>
      </c>
      <c r="AH2330" s="48">
        <f t="shared" si="2728"/>
        <v>2.3279814196688604E-5</v>
      </c>
      <c r="AI2330" s="48">
        <f>AE2330+AC2330+SUM($AB$2328:AB2330)</f>
        <v>3.3682489749582358</v>
      </c>
      <c r="AJ2330" s="48">
        <f>AE2330+AC2330+SUM($AB$2328:AB2330)-$AI$2329</f>
        <v>1.1232298316043918</v>
      </c>
      <c r="AK2330" s="95"/>
      <c r="AL2330" s="161"/>
      <c r="AM2330" s="25">
        <v>70.852500000000006</v>
      </c>
      <c r="AN2330" s="25">
        <v>0.59184837585644245</v>
      </c>
      <c r="AO2330" s="25"/>
      <c r="AP2330" s="25"/>
      <c r="AQ2330">
        <v>540</v>
      </c>
      <c r="AR2330" s="25">
        <v>207.548</v>
      </c>
      <c r="AS2330" s="25">
        <v>0.43557777721090302</v>
      </c>
      <c r="AT2330" s="25"/>
      <c r="AU2330" s="25"/>
      <c r="AV2330" s="41">
        <f t="shared" ref="AV2330:AV2346" si="2735">AJ2330-BA2330-BB2330</f>
        <v>0</v>
      </c>
      <c r="AW2330" s="86">
        <f t="shared" ref="AW2330:AW2346" si="2736">(1/(1/((AM2330/1000+1)*0.0112372)+1))*AE2330</f>
        <v>8.85828088380608E-3</v>
      </c>
      <c r="AX2330" s="86">
        <f t="shared" ref="AX2330:AX2346" si="2737">(1-(1/(1/((AM2330/1000+1)*0.0112372)+1)))*AE2330</f>
        <v>0.73614214381248655</v>
      </c>
      <c r="AY2330" s="86">
        <f t="shared" si="2729"/>
        <v>4.0049501339459358E-2</v>
      </c>
      <c r="AZ2330" s="86">
        <f t="shared" si="2730"/>
        <v>3.3281994736187763</v>
      </c>
      <c r="BA2330" s="132">
        <f>AY2330-$AY$2329</f>
        <v>1.4788437186391397E-2</v>
      </c>
      <c r="BB2330" s="132">
        <f>AZ2330-$AZ$2329</f>
        <v>1.108441394418</v>
      </c>
      <c r="BC2330" s="89">
        <f>BA2330-BA2329</f>
        <v>1.4788437186391397E-2</v>
      </c>
      <c r="BD2330" s="89">
        <f>BB2330-BB2329</f>
        <v>1.108441394418</v>
      </c>
      <c r="BE2330" s="41">
        <f>1000*(((BC2330)/((BD2330))/0.0112372-1))</f>
        <v>187.27530443719354</v>
      </c>
      <c r="BF2330" s="89">
        <f>(BE2330-$B$10)/($AM$2325-$B$10)</f>
        <v>0.74724550727655348</v>
      </c>
      <c r="BG2330" s="89">
        <f>1-BF2330</f>
        <v>0.25275449272344652</v>
      </c>
      <c r="BH2330" s="89">
        <f>BF2330*($AJ2330-$AJ2329)</f>
        <v>0.83932844530538153</v>
      </c>
      <c r="BI2330" s="89">
        <f>BG2330*($AJ2330-$AJ2329)</f>
        <v>0.28390138629901029</v>
      </c>
      <c r="BJ2330" s="41">
        <f>1000*((BA2330/BB2330)/0.0112372-1)</f>
        <v>187.27530443719354</v>
      </c>
      <c r="BK2330" s="89">
        <f>(BJ2330-$B$10)/($AM$2325-$B$10)</f>
        <v>0.74724550727655348</v>
      </c>
      <c r="BL2330" s="89">
        <f>1-BK2330</f>
        <v>0.25275449272344652</v>
      </c>
      <c r="BM2330" s="89">
        <f>Y2330-BR2330-BS2330</f>
        <v>0</v>
      </c>
      <c r="BN2330" s="86">
        <f t="shared" ref="BN2330:BN2346" si="2738">(1/(1/((AR2330/1000+1)*0.0112372)+1))*W2330</f>
        <v>4.7844739671501591E-5</v>
      </c>
      <c r="BO2330" s="86">
        <f t="shared" ref="BO2330:BO2346" si="2739">(1-(1/(1/((AR2330/1000+1)*0.0112372)+1)))*W2330</f>
        <v>3.5259137330252437E-3</v>
      </c>
      <c r="BP2330" s="86">
        <f t="shared" si="2731"/>
        <v>8.9485483537978926E-3</v>
      </c>
      <c r="BQ2330" s="86">
        <f t="shared" si="2732"/>
        <v>0.65946245601771047</v>
      </c>
      <c r="BR2330" s="131">
        <f>BP2330-$BP$2329</f>
        <v>7.4358924931084962E-3</v>
      </c>
      <c r="BS2330" s="131">
        <f>BQ2330-$BQ$2329</f>
        <v>0.54267067980853112</v>
      </c>
      <c r="BT2330" s="89">
        <f>BR2330-BR2329</f>
        <v>7.4358924931084962E-3</v>
      </c>
      <c r="BU2330" s="89">
        <f>BS2330-BS2329</f>
        <v>0.54267067980853112</v>
      </c>
      <c r="BV2330" s="41">
        <f t="shared" ref="BV2330:BV2344" si="2740">1000*((BT2330/BU2330)/0.0112372-1)</f>
        <v>219.37878313379321</v>
      </c>
      <c r="BW2330" s="89" t="e">
        <f t="shared" ref="BW2330:BW2346" si="2741">(BV2330-$P$2210)/($AR$2325-$P$2210)</f>
        <v>#REF!</v>
      </c>
      <c r="BX2330" s="42" t="e">
        <f t="shared" ref="BX2330:BX2344" si="2742">1-BW2330</f>
        <v>#REF!</v>
      </c>
      <c r="BY2330" s="89" t="e">
        <f>BW2330*($Y2330-$Y2329)</f>
        <v>#REF!</v>
      </c>
      <c r="BZ2330" s="89" t="e">
        <f>BX2330*($Y2330-$Y2329)</f>
        <v>#REF!</v>
      </c>
      <c r="CA2330" s="41">
        <f t="shared" ref="CA2330:CA2344" si="2743">1000*((BR2330/BS2330/0.0112372-1))</f>
        <v>219.37878313379321</v>
      </c>
      <c r="CB2330" s="89" t="e">
        <f t="shared" ref="CB2330:CB2349" si="2744">(CA2330-$P$2210)/($AR$2325-$P$2210)</f>
        <v>#REF!</v>
      </c>
      <c r="CC2330" s="89" t="e">
        <f>1-CB2330</f>
        <v>#REF!</v>
      </c>
      <c r="CD2330" s="41" t="e">
        <f>CK2330+CJ2330</f>
        <v>#REF!</v>
      </c>
      <c r="CE2330" s="41" t="e">
        <f>CH2330+CI2330</f>
        <v>#REF!</v>
      </c>
      <c r="CF2330" s="42" t="e">
        <f>CK2330*13.49+CJ2330</f>
        <v>#REF!</v>
      </c>
      <c r="CG2330" s="42" t="e">
        <f>CH2330*13.49+CI2330</f>
        <v>#REF!</v>
      </c>
      <c r="CH2330" s="42" t="e">
        <f t="shared" ref="CH2330:CH2345" si="2745">CC2330*$Y2330</f>
        <v>#REF!</v>
      </c>
      <c r="CI2330" s="89">
        <f>BL2330*$AJ2330</f>
        <v>0.28390138629901029</v>
      </c>
      <c r="CJ2330" s="89">
        <f>BK2330*$AJ2330</f>
        <v>0.83932844530538153</v>
      </c>
      <c r="CK2330" s="42" t="e">
        <f t="shared" ref="CK2330:CK2345" si="2746">CB2330*$Y2330</f>
        <v>#REF!</v>
      </c>
      <c r="CL2330" s="1"/>
      <c r="CM2330" s="89" t="e">
        <f t="shared" si="2733"/>
        <v>#REF!</v>
      </c>
      <c r="CN2330" s="89">
        <f t="shared" si="2734"/>
        <v>6.5412414805860906E-3</v>
      </c>
      <c r="CO2330" s="1"/>
      <c r="CP2330" s="1"/>
      <c r="CQ2330" s="1"/>
      <c r="CR2330" s="1"/>
      <c r="CS2330" s="1"/>
      <c r="CT2330" s="1"/>
      <c r="CU2330" s="1"/>
      <c r="CV2330" s="1"/>
      <c r="CW2330" s="1"/>
      <c r="CX2330" s="1"/>
      <c r="CY2330" s="1"/>
      <c r="CZ2330" s="1"/>
      <c r="DA2330" s="1"/>
      <c r="DB2330" s="1"/>
      <c r="DC2330" s="1"/>
      <c r="DD2330" s="1"/>
      <c r="DE2330" s="1"/>
      <c r="DF2330" s="1"/>
      <c r="DG2330" s="1"/>
      <c r="DH2330" s="1"/>
      <c r="DI2330" s="1"/>
      <c r="DJ2330" s="1"/>
      <c r="DK2330" s="1"/>
      <c r="DL2330" s="1"/>
      <c r="DM2330" s="1"/>
      <c r="DN2330" s="1"/>
      <c r="DO2330" s="1"/>
      <c r="DP2330" s="1"/>
      <c r="DQ2330" s="1"/>
      <c r="DR2330" s="1"/>
      <c r="DS2330" s="1"/>
      <c r="DT2330" s="1"/>
      <c r="DU2330" s="1"/>
      <c r="DV2330" s="1"/>
      <c r="DW2330" s="1"/>
      <c r="DX2330" s="1"/>
      <c r="DY2330" s="1"/>
      <c r="DZ2330" s="1"/>
      <c r="EA2330" s="1"/>
      <c r="EB2330" s="1"/>
      <c r="EC2330" s="1"/>
      <c r="ED2330" s="1"/>
      <c r="EE2330" s="1"/>
      <c r="EF2330" s="1"/>
      <c r="EG2330" s="1"/>
      <c r="EH2330" s="1"/>
      <c r="EI2330" s="1"/>
      <c r="EJ2330" s="1"/>
      <c r="EK2330" s="1"/>
      <c r="EL2330" s="1"/>
      <c r="EM2330" s="1"/>
      <c r="EN2330" s="1"/>
      <c r="EO2330" s="1"/>
      <c r="EP2330" s="1"/>
      <c r="EQ2330" s="1"/>
      <c r="ER2330" s="1"/>
      <c r="ES2330" s="1"/>
      <c r="ET2330" s="1"/>
      <c r="EU2330" s="1"/>
      <c r="EV2330" s="1"/>
      <c r="EW2330" s="1"/>
      <c r="EX2330" s="1"/>
      <c r="EY2330" s="1"/>
      <c r="EZ2330" s="1"/>
      <c r="FA2330" s="1"/>
      <c r="FB2330" s="1"/>
      <c r="FC2330" s="1"/>
      <c r="FD2330" s="1"/>
      <c r="FE2330" s="1"/>
      <c r="FF2330" s="1"/>
      <c r="FG2330" s="1"/>
      <c r="FH2330" s="1"/>
      <c r="FI2330" s="1"/>
      <c r="FJ2330" s="1"/>
      <c r="FK2330" s="1"/>
      <c r="FL2330" s="1"/>
      <c r="FM2330" s="1"/>
      <c r="FN2330" s="1"/>
      <c r="FO2330" s="1"/>
      <c r="FP2330" s="1"/>
      <c r="FQ2330" s="1"/>
      <c r="FR2330" s="1"/>
      <c r="FS2330" s="1"/>
      <c r="FT2330" s="1"/>
      <c r="FU2330" s="1"/>
      <c r="FV2330" s="1"/>
      <c r="FW2330" s="1"/>
      <c r="FX2330" s="1"/>
      <c r="FY2330" s="1"/>
      <c r="FZ2330" s="1"/>
      <c r="GA2330" s="1"/>
      <c r="GB2330" s="1"/>
      <c r="GC2330" s="1"/>
      <c r="GD2330" s="1"/>
      <c r="GE2330" s="1"/>
      <c r="GF2330" s="1"/>
      <c r="GG2330" s="1"/>
      <c r="GH2330" s="1"/>
      <c r="GI2330" s="1"/>
      <c r="GJ2330" s="1"/>
      <c r="GK2330"/>
      <c r="GL2330"/>
      <c r="GM2330"/>
      <c r="GN2330"/>
      <c r="GO2330"/>
      <c r="GP2330"/>
      <c r="GQ2330"/>
      <c r="GR2330"/>
      <c r="GS2330"/>
      <c r="GT2330"/>
      <c r="GU2330"/>
      <c r="GV2330"/>
      <c r="GW2330"/>
      <c r="GX2330"/>
      <c r="GY2330"/>
      <c r="GZ2330"/>
      <c r="HA2330"/>
      <c r="HB2330"/>
      <c r="HC2330"/>
      <c r="HD2330"/>
      <c r="HE2330"/>
    </row>
    <row r="2331" spans="4:213" s="19" customFormat="1" ht="14.4" x14ac:dyDescent="0.3">
      <c r="E2331" s="32">
        <v>41424.415972222225</v>
      </c>
      <c r="F2331" s="21">
        <f t="shared" si="2717"/>
        <v>1525.6916666666657</v>
      </c>
      <c r="G2331" s="21">
        <f t="shared" si="2718"/>
        <v>13.841666666667152</v>
      </c>
      <c r="H2331" s="21"/>
      <c r="I2331" s="50">
        <v>1037</v>
      </c>
      <c r="J2331" s="21">
        <v>6938</v>
      </c>
      <c r="K2331" s="21">
        <v>2766</v>
      </c>
      <c r="L2331" s="129">
        <v>5</v>
      </c>
      <c r="M2331" s="124">
        <v>6.42</v>
      </c>
      <c r="N2331" s="22"/>
      <c r="O2331" s="22"/>
      <c r="P2331" s="22"/>
      <c r="Q2331" s="22"/>
      <c r="U2331" s="48">
        <f t="shared" si="2719"/>
        <v>9.460681118158374E-3</v>
      </c>
      <c r="V2331" s="48">
        <f t="shared" si="2720"/>
        <v>1.2857172829094299</v>
      </c>
      <c r="W2331" s="48">
        <f t="shared" si="2721"/>
        <v>6.971097274667981E-3</v>
      </c>
      <c r="X2331" s="239">
        <f>W2331+V2331+SUM($U$2328:U2331)</f>
        <v>1.3078586473436669</v>
      </c>
      <c r="Y2331" s="240">
        <f>W2331+V2331+SUM($U$2328:U2331)-$X$2329</f>
        <v>1.1895542152737981</v>
      </c>
      <c r="Z2331" s="42"/>
      <c r="AA2331" s="42"/>
      <c r="AB2331" s="41">
        <f t="shared" si="2722"/>
        <v>2.3730370787340131E-2</v>
      </c>
      <c r="AC2331" s="48">
        <f t="shared" si="2723"/>
        <v>3.224984276509625</v>
      </c>
      <c r="AD2331" s="48">
        <f t="shared" si="2724"/>
        <v>0.51862378157819411</v>
      </c>
      <c r="AE2331" s="48">
        <f t="shared" si="2725"/>
        <v>0.92714133570275836</v>
      </c>
      <c r="AF2331" s="48">
        <f t="shared" si="2726"/>
        <v>0.51862378157819411</v>
      </c>
      <c r="AG2331" s="238">
        <f t="shared" si="2727"/>
        <v>0.40848858276117467</v>
      </c>
      <c r="AH2331" s="48">
        <f t="shared" si="2728"/>
        <v>2.8971363389529237E-5</v>
      </c>
      <c r="AI2331" s="48">
        <f>AE2331+AC2331+SUM($AB$2328:AB2331)</f>
        <v>4.207682316262364</v>
      </c>
      <c r="AJ2331" s="48">
        <f>AE2331+AC2331+SUM($AB$2328:AB2331)-$AI$2329</f>
        <v>1.96266317290852</v>
      </c>
      <c r="AK2331" s="95"/>
      <c r="AL2331" s="161"/>
      <c r="AM2331" s="25">
        <v>109.88074999999999</v>
      </c>
      <c r="AN2331" s="25">
        <v>0.2924874641188378</v>
      </c>
      <c r="AO2331" s="25"/>
      <c r="AP2331" s="25"/>
      <c r="AQ2331">
        <v>1953</v>
      </c>
      <c r="AR2331" s="25">
        <v>282.83224999999999</v>
      </c>
      <c r="AS2331" s="25">
        <v>0.34551543622054082</v>
      </c>
      <c r="AT2331" s="25"/>
      <c r="AU2331" s="25"/>
      <c r="AV2331" s="41">
        <f t="shared" si="2735"/>
        <v>0</v>
      </c>
      <c r="AW2331" s="86">
        <f t="shared" si="2736"/>
        <v>1.1420822256065003E-2</v>
      </c>
      <c r="AX2331" s="86">
        <f t="shared" si="2737"/>
        <v>0.91572051344669336</v>
      </c>
      <c r="AY2331" s="86">
        <f t="shared" si="2729"/>
        <v>5.1831570865724895E-2</v>
      </c>
      <c r="AZ2331" s="86">
        <f t="shared" si="2730"/>
        <v>4.1558507453966396</v>
      </c>
      <c r="BA2331" s="89">
        <f t="shared" ref="BA2331:BA2344" si="2747">AY2331-$AY$2329</f>
        <v>2.6570506712656934E-2</v>
      </c>
      <c r="BB2331" s="89">
        <f t="shared" ref="BB2331:BB2344" si="2748">AZ2331-$AZ$2329</f>
        <v>1.9360926661958633</v>
      </c>
      <c r="BC2331" s="89">
        <f>BA2331-BA2330</f>
        <v>1.1782069526265537E-2</v>
      </c>
      <c r="BD2331" s="89">
        <f>BB2331-BB2330</f>
        <v>0.82765127177786324</v>
      </c>
      <c r="BE2331" s="41">
        <f>1000*(((BC2331)/((BD2331))/0.0112372-1))</f>
        <v>266.82342082709744</v>
      </c>
      <c r="BF2331" s="89">
        <f>(BE2331-$B$10)/($AM$2325-$B$10)</f>
        <v>0.64589259475688232</v>
      </c>
      <c r="BG2331" s="89">
        <f>1-BF2331</f>
        <v>0.35410740524311768</v>
      </c>
      <c r="BH2331" s="89">
        <f>BF2331*($AJ2331-$AJ2330)</f>
        <v>0.54218377894036296</v>
      </c>
      <c r="BI2331" s="89">
        <f>BG2331*($AJ2331-$AJ2330)</f>
        <v>0.29724956236376521</v>
      </c>
      <c r="BJ2331" s="41">
        <f>1000*((BA2331/BB2331)/0.0112372-1)</f>
        <v>221.28095966597948</v>
      </c>
      <c r="BK2331" s="89">
        <f>(BJ2331-$B$10)/($AM$2325-$B$10)</f>
        <v>0.70391862090901314</v>
      </c>
      <c r="BL2331" s="89">
        <f>1-BK2331</f>
        <v>0.29608137909098686</v>
      </c>
      <c r="BM2331" s="89">
        <f>Y2331-BR2331-BS2331</f>
        <v>0</v>
      </c>
      <c r="BN2331" s="86">
        <f t="shared" si="2738"/>
        <v>9.9063409452329393E-5</v>
      </c>
      <c r="BO2331" s="86">
        <f t="shared" si="2739"/>
        <v>6.8720338652156513E-3</v>
      </c>
      <c r="BP2331" s="86">
        <f t="shared" si="2731"/>
        <v>1.8585443809309928E-2</v>
      </c>
      <c r="BQ2331" s="86">
        <f t="shared" si="2732"/>
        <v>1.289273203534357</v>
      </c>
      <c r="BR2331" s="86">
        <f t="shared" ref="BR2331:BR2344" si="2749">BP2331-$BP$2329</f>
        <v>1.7072787948620532E-2</v>
      </c>
      <c r="BS2331" s="86">
        <f t="shared" ref="BS2331:BS2344" si="2750">BQ2331-$BQ$2329</f>
        <v>1.1724814273251778</v>
      </c>
      <c r="BT2331" s="89">
        <f t="shared" ref="BT2331:BU2344" si="2751">BR2331-BR2330</f>
        <v>9.6368954555120356E-3</v>
      </c>
      <c r="BU2331" s="89">
        <f t="shared" si="2751"/>
        <v>0.62981074751664667</v>
      </c>
      <c r="BV2331" s="41">
        <f t="shared" si="2740"/>
        <v>361.66090860928921</v>
      </c>
      <c r="BW2331" s="89" t="e">
        <f t="shared" si="2741"/>
        <v>#REF!</v>
      </c>
      <c r="BX2331" s="42" t="e">
        <f t="shared" si="2742"/>
        <v>#REF!</v>
      </c>
      <c r="BY2331" s="89" t="e">
        <f t="shared" ref="BY2331:BZ2344" si="2752">BW2331*($Y2331-$Y2330)</f>
        <v>#REF!</v>
      </c>
      <c r="BZ2331" s="89" t="e">
        <f t="shared" si="2752"/>
        <v>#REF!</v>
      </c>
      <c r="CA2331" s="41">
        <f t="shared" si="2743"/>
        <v>295.80712537918964</v>
      </c>
      <c r="CB2331" s="89" t="e">
        <f t="shared" si="2744"/>
        <v>#REF!</v>
      </c>
      <c r="CC2331" s="89" t="e">
        <f t="shared" ref="CC2331:CC2344" si="2753">1-CB2331</f>
        <v>#REF!</v>
      </c>
      <c r="CD2331" s="41" t="e">
        <f>CK2331+CJ2331</f>
        <v>#REF!</v>
      </c>
      <c r="CE2331" s="41" t="e">
        <f>CH2331+CI2331</f>
        <v>#REF!</v>
      </c>
      <c r="CF2331" s="42" t="e">
        <f>CK2331*13.49+CJ2331</f>
        <v>#REF!</v>
      </c>
      <c r="CG2331" s="42" t="e">
        <f>CH2331*13.49+CI2331</f>
        <v>#REF!</v>
      </c>
      <c r="CH2331" s="42" t="e">
        <f t="shared" si="2745"/>
        <v>#REF!</v>
      </c>
      <c r="CI2331" s="89">
        <f>BL2331*$AJ2331</f>
        <v>0.58110801892584663</v>
      </c>
      <c r="CJ2331" s="89">
        <f>BK2331*$AJ2331</f>
        <v>1.3815551539826734</v>
      </c>
      <c r="CK2331" s="42" t="e">
        <f t="shared" si="2746"/>
        <v>#REF!</v>
      </c>
      <c r="CL2331" s="1"/>
      <c r="CM2331" s="89" t="e">
        <f t="shared" si="2733"/>
        <v>#REF!</v>
      </c>
      <c r="CN2331" s="89">
        <f t="shared" si="2734"/>
        <v>1.3389043032341848E-2</v>
      </c>
      <c r="CO2331" s="1"/>
      <c r="CP2331" s="1"/>
      <c r="CQ2331" s="1"/>
      <c r="CR2331" s="1"/>
      <c r="CS2331" s="1"/>
      <c r="CT2331" s="1"/>
      <c r="CU2331" s="1"/>
      <c r="CV2331" s="1"/>
      <c r="CW2331" s="1"/>
      <c r="CX2331" s="1"/>
      <c r="CY2331" s="1"/>
      <c r="CZ2331" s="1"/>
      <c r="DA2331" s="1"/>
      <c r="DB2331" s="1"/>
      <c r="DC2331" s="1"/>
      <c r="DD2331" s="1"/>
      <c r="DE2331" s="1"/>
      <c r="DF2331" s="1"/>
      <c r="DG2331" s="1"/>
      <c r="DH2331" s="1"/>
      <c r="DI2331" s="1"/>
      <c r="DJ2331" s="1"/>
      <c r="DK2331" s="1"/>
      <c r="DL2331" s="1"/>
      <c r="DM2331" s="1"/>
      <c r="DN2331" s="1"/>
      <c r="DO2331" s="1"/>
      <c r="DP2331" s="1"/>
      <c r="DQ2331" s="1"/>
      <c r="DR2331" s="1"/>
      <c r="DS2331" s="1"/>
      <c r="DT2331" s="1"/>
      <c r="DU2331" s="1"/>
      <c r="DV2331" s="1"/>
      <c r="DW2331" s="1"/>
      <c r="DX2331" s="1"/>
      <c r="DY2331" s="1"/>
      <c r="DZ2331" s="1"/>
      <c r="EA2331" s="1"/>
      <c r="EB2331" s="1"/>
      <c r="EC2331" s="1"/>
      <c r="ED2331" s="1"/>
      <c r="EE2331" s="1"/>
      <c r="EF2331" s="1"/>
      <c r="EG2331" s="1"/>
      <c r="EH2331" s="1"/>
      <c r="EI2331" s="1"/>
      <c r="EJ2331" s="1"/>
      <c r="EK2331" s="1"/>
      <c r="EL2331" s="1"/>
      <c r="EM2331" s="1"/>
      <c r="EN2331" s="1"/>
      <c r="EO2331" s="1"/>
      <c r="EP2331" s="1"/>
      <c r="EQ2331" s="1"/>
      <c r="ER2331" s="1"/>
      <c r="ES2331" s="1"/>
      <c r="ET2331" s="1"/>
      <c r="EU2331" s="1"/>
      <c r="EV2331" s="1"/>
      <c r="EW2331" s="1"/>
      <c r="EX2331" s="1"/>
      <c r="EY2331" s="1"/>
      <c r="EZ2331" s="1"/>
      <c r="FA2331" s="1"/>
      <c r="FB2331" s="1"/>
      <c r="FC2331" s="1"/>
      <c r="FD2331" s="1"/>
      <c r="FE2331" s="1"/>
      <c r="FF2331" s="1"/>
      <c r="FG2331" s="1"/>
      <c r="FH2331" s="1"/>
      <c r="FI2331" s="1"/>
      <c r="FJ2331" s="1"/>
      <c r="FK2331" s="1"/>
      <c r="FL2331" s="1"/>
      <c r="FM2331" s="1"/>
      <c r="FN2331" s="1"/>
      <c r="FO2331" s="1"/>
      <c r="FP2331" s="1"/>
      <c r="FQ2331" s="1"/>
      <c r="FR2331" s="1"/>
      <c r="FS2331" s="1"/>
      <c r="FT2331" s="1"/>
      <c r="FU2331" s="1"/>
      <c r="FV2331" s="1"/>
      <c r="FW2331" s="1"/>
      <c r="FX2331" s="1"/>
      <c r="FY2331" s="1"/>
      <c r="FZ2331" s="1"/>
      <c r="GA2331" s="1"/>
      <c r="GB2331" s="1"/>
      <c r="GC2331" s="1"/>
      <c r="GD2331" s="1"/>
      <c r="GE2331" s="1"/>
      <c r="GF2331" s="1"/>
      <c r="GG2331" s="1"/>
      <c r="GH2331" s="1"/>
      <c r="GI2331" s="1"/>
      <c r="GJ2331" s="1"/>
      <c r="GK2331"/>
      <c r="GL2331"/>
      <c r="GM2331"/>
      <c r="GN2331"/>
      <c r="GO2331"/>
      <c r="GP2331"/>
      <c r="GQ2331"/>
      <c r="GR2331"/>
      <c r="GS2331"/>
      <c r="GT2331"/>
      <c r="GU2331"/>
      <c r="GV2331"/>
      <c r="GW2331"/>
      <c r="GX2331"/>
      <c r="GY2331"/>
      <c r="GZ2331"/>
      <c r="HA2331"/>
      <c r="HB2331"/>
      <c r="HC2331"/>
      <c r="HD2331"/>
      <c r="HE2331"/>
    </row>
    <row r="2332" spans="4:213" s="19" customFormat="1" ht="14.4" x14ac:dyDescent="0.3">
      <c r="E2332" s="32">
        <v>41431.637499999997</v>
      </c>
      <c r="F2332" s="21">
        <f t="shared" si="2717"/>
        <v>1532.913194444438</v>
      </c>
      <c r="G2332" s="21">
        <f t="shared" si="2718"/>
        <v>21.063194444439432</v>
      </c>
      <c r="H2332" s="21">
        <v>10</v>
      </c>
      <c r="I2332" s="21">
        <v>1080</v>
      </c>
      <c r="J2332" s="21">
        <v>8664.9099399999996</v>
      </c>
      <c r="K2332" s="21">
        <v>3498.1555899999998</v>
      </c>
      <c r="L2332" s="98">
        <v>33</v>
      </c>
      <c r="M2332" s="124">
        <v>6.42</v>
      </c>
      <c r="N2332" s="22"/>
      <c r="O2332" s="22"/>
      <c r="P2332" s="22"/>
      <c r="Q2332" s="22"/>
      <c r="U2332" s="48">
        <f t="shared" si="2719"/>
        <v>1.2461041710433629E-2</v>
      </c>
      <c r="V2332" s="48">
        <f t="shared" si="2720"/>
        <v>1.6934696868081878</v>
      </c>
      <c r="W2332" s="48">
        <f t="shared" si="2721"/>
        <v>9.1819111988035752E-3</v>
      </c>
      <c r="X2332" s="239">
        <f>W2332+V2332+SUM($U$2328:U2332)</f>
        <v>1.730282906876994</v>
      </c>
      <c r="Y2332" s="240">
        <f>W2332+V2332+SUM($U$2328:U2332)-$X$2329</f>
        <v>1.6119784748071253</v>
      </c>
      <c r="Z2332" s="42"/>
      <c r="AA2332" s="42"/>
      <c r="AB2332" s="41">
        <f t="shared" si="2722"/>
        <v>3.0865923885189724E-2</v>
      </c>
      <c r="AC2332" s="48">
        <f t="shared" si="2723"/>
        <v>4.1947140270890451</v>
      </c>
      <c r="AD2332" s="48">
        <f t="shared" si="2724"/>
        <v>0.67457025053235886</v>
      </c>
      <c r="AE2332" s="48">
        <f t="shared" si="2725"/>
        <v>1.2059261170028301</v>
      </c>
      <c r="AF2332" s="48">
        <f t="shared" si="2726"/>
        <v>0.67457025053235897</v>
      </c>
      <c r="AG2332" s="238">
        <f t="shared" si="2727"/>
        <v>0.531318183624921</v>
      </c>
      <c r="AH2332" s="48">
        <f t="shared" si="2728"/>
        <v>3.7682845550329186E-5</v>
      </c>
      <c r="AI2332" s="48">
        <f>AE2332+AC2332+SUM($AB$2328:AB2332)</f>
        <v>5.4870627720270457</v>
      </c>
      <c r="AJ2332" s="48">
        <f>AE2332+AC2332+SUM($AB$2328:AB2332)-$AI$2329</f>
        <v>3.2420436286732017</v>
      </c>
      <c r="AK2332" s="95"/>
      <c r="AL2332" s="161"/>
      <c r="AM2332" s="92">
        <f>AM2331</f>
        <v>109.88074999999999</v>
      </c>
      <c r="AN2332"/>
      <c r="AO2332"/>
      <c r="AP2332"/>
      <c r="AQ2332">
        <v>2334</v>
      </c>
      <c r="AR2332" s="25">
        <v>319.334</v>
      </c>
      <c r="AS2332" s="25">
        <v>9.8999999999989541E-2</v>
      </c>
      <c r="AT2332" s="25"/>
      <c r="AU2332" s="25"/>
      <c r="AV2332" s="41">
        <f t="shared" si="2735"/>
        <v>0</v>
      </c>
      <c r="AW2332" s="86">
        <f t="shared" si="2736"/>
        <v>1.485498198157297E-2</v>
      </c>
      <c r="AX2332" s="86">
        <f t="shared" si="2737"/>
        <v>1.1910711350212573</v>
      </c>
      <c r="AY2332" s="86">
        <f t="shared" si="2729"/>
        <v>6.7591386786451282E-2</v>
      </c>
      <c r="AZ2332" s="86">
        <f t="shared" si="2730"/>
        <v>5.4194713852405947</v>
      </c>
      <c r="BA2332" s="89">
        <f t="shared" si="2747"/>
        <v>4.2330322633383322E-2</v>
      </c>
      <c r="BB2332" s="89">
        <f t="shared" si="2748"/>
        <v>3.1997133060398184</v>
      </c>
      <c r="BC2332" s="89"/>
      <c r="BD2332" s="89"/>
      <c r="BE2332" s="41"/>
      <c r="BF2332" s="89"/>
      <c r="BG2332" s="89"/>
      <c r="BH2332" s="89"/>
      <c r="BI2332" s="89"/>
      <c r="BJ2332" s="41"/>
      <c r="BK2332" s="89"/>
      <c r="BL2332" s="89"/>
      <c r="BM2332" s="89"/>
      <c r="BN2332" s="86">
        <f t="shared" si="2738"/>
        <v>1.3413883513464214E-4</v>
      </c>
      <c r="BO2332" s="86">
        <f t="shared" si="2739"/>
        <v>9.0477723636689326E-3</v>
      </c>
      <c r="BP2332" s="86">
        <f t="shared" si="2731"/>
        <v>2.5277758470600913E-2</v>
      </c>
      <c r="BQ2332" s="86">
        <f t="shared" si="2732"/>
        <v>1.7050051484063931</v>
      </c>
      <c r="BR2332" s="86">
        <f t="shared" si="2749"/>
        <v>2.3765102609911517E-2</v>
      </c>
      <c r="BS2332" s="86">
        <f t="shared" si="2750"/>
        <v>1.5882133721972136</v>
      </c>
      <c r="BT2332" s="89">
        <f t="shared" si="2751"/>
        <v>6.6923146612909851E-3</v>
      </c>
      <c r="BU2332" s="89">
        <f t="shared" si="2751"/>
        <v>0.4157319448720358</v>
      </c>
      <c r="BV2332" s="41">
        <f t="shared" si="2740"/>
        <v>432.53369210351633</v>
      </c>
      <c r="BW2332" s="89" t="e">
        <f t="shared" si="2741"/>
        <v>#REF!</v>
      </c>
      <c r="BX2332" s="42" t="e">
        <f t="shared" si="2742"/>
        <v>#REF!</v>
      </c>
      <c r="BY2332" s="89" t="e">
        <f t="shared" si="2752"/>
        <v>#REF!</v>
      </c>
      <c r="BZ2332" s="89" t="e">
        <f t="shared" si="2752"/>
        <v>#REF!</v>
      </c>
      <c r="CA2332" s="41">
        <f t="shared" si="2743"/>
        <v>331.59677587265145</v>
      </c>
      <c r="CB2332" s="89" t="e">
        <f t="shared" si="2744"/>
        <v>#REF!</v>
      </c>
      <c r="CC2332" s="89" t="e">
        <f t="shared" si="2753"/>
        <v>#REF!</v>
      </c>
      <c r="CD2332" s="41"/>
      <c r="CE2332" s="41"/>
      <c r="CF2332" s="42"/>
      <c r="CG2332" s="42"/>
      <c r="CH2332" s="42" t="e">
        <f t="shared" si="2745"/>
        <v>#REF!</v>
      </c>
      <c r="CI2332" s="89"/>
      <c r="CJ2332" s="89"/>
      <c r="CK2332" s="42" t="e">
        <f t="shared" si="2746"/>
        <v>#REF!</v>
      </c>
      <c r="CL2332" s="1"/>
      <c r="CM2332" s="89" t="e">
        <f t="shared" si="2733"/>
        <v>#REF!</v>
      </c>
      <c r="CN2332" s="89">
        <f t="shared" si="2734"/>
        <v>0</v>
      </c>
      <c r="CO2332" s="1"/>
      <c r="CP2332" s="1"/>
      <c r="CQ2332" s="1"/>
      <c r="CR2332" s="1"/>
      <c r="CS2332" s="1"/>
      <c r="CT2332" s="1"/>
      <c r="CU2332" s="1"/>
      <c r="CV2332" s="1"/>
      <c r="CW2332" s="1"/>
      <c r="CX2332" s="1"/>
      <c r="CY2332" s="1"/>
      <c r="CZ2332" s="1"/>
      <c r="DA2332" s="1"/>
      <c r="DB2332" s="1"/>
      <c r="DC2332" s="1"/>
      <c r="DD2332" s="1"/>
      <c r="DE2332" s="1"/>
      <c r="DF2332" s="1"/>
      <c r="DG2332" s="1"/>
      <c r="DH2332" s="1"/>
      <c r="DI2332" s="1"/>
      <c r="DJ2332" s="1"/>
      <c r="DK2332" s="1"/>
      <c r="DL2332" s="1"/>
      <c r="DM2332" s="1"/>
      <c r="DN2332" s="1"/>
      <c r="DO2332" s="1"/>
      <c r="DP2332" s="1"/>
      <c r="DQ2332" s="1"/>
      <c r="DR2332" s="1"/>
      <c r="DS2332" s="1"/>
      <c r="DT2332" s="1"/>
      <c r="DU2332" s="1"/>
      <c r="DV2332" s="1"/>
      <c r="DW2332" s="1"/>
      <c r="DX2332" s="1"/>
      <c r="DY2332" s="1"/>
      <c r="DZ2332" s="1"/>
      <c r="EA2332" s="1"/>
      <c r="EB2332" s="1"/>
      <c r="EC2332" s="1"/>
      <c r="ED2332" s="1"/>
      <c r="EE2332" s="1"/>
      <c r="EF2332" s="1"/>
      <c r="EG2332" s="1"/>
      <c r="EH2332" s="1"/>
      <c r="EI2332" s="1"/>
      <c r="EJ2332" s="1"/>
      <c r="EK2332" s="1"/>
      <c r="EL2332" s="1"/>
      <c r="EM2332" s="1"/>
      <c r="EN2332" s="1"/>
      <c r="EO2332" s="1"/>
      <c r="EP2332" s="1"/>
      <c r="EQ2332" s="1"/>
      <c r="ER2332" s="1"/>
      <c r="ES2332" s="1"/>
      <c r="ET2332" s="1"/>
      <c r="EU2332" s="1"/>
      <c r="EV2332" s="1"/>
      <c r="EW2332" s="1"/>
      <c r="EX2332" s="1"/>
      <c r="EY2332" s="1"/>
      <c r="EZ2332" s="1"/>
      <c r="FA2332" s="1"/>
      <c r="FB2332" s="1"/>
      <c r="FC2332" s="1"/>
      <c r="FD2332" s="1"/>
      <c r="FE2332" s="1"/>
      <c r="FF2332" s="1"/>
      <c r="FG2332" s="1"/>
      <c r="FH2332" s="1"/>
      <c r="FI2332" s="1"/>
      <c r="FJ2332" s="1"/>
      <c r="FK2332" s="1"/>
      <c r="FL2332" s="1"/>
      <c r="FM2332" s="1"/>
      <c r="FN2332" s="1"/>
      <c r="FO2332" s="1"/>
      <c r="FP2332" s="1"/>
      <c r="FQ2332" s="1"/>
      <c r="FR2332" s="1"/>
      <c r="FS2332" s="1"/>
      <c r="FT2332" s="1"/>
      <c r="FU2332" s="1"/>
      <c r="FV2332" s="1"/>
      <c r="FW2332" s="1"/>
      <c r="FX2332" s="1"/>
      <c r="FY2332" s="1"/>
      <c r="FZ2332" s="1"/>
      <c r="GA2332" s="1"/>
      <c r="GB2332" s="1"/>
      <c r="GC2332" s="1"/>
      <c r="GD2332" s="1"/>
      <c r="GE2332" s="1"/>
      <c r="GF2332" s="1"/>
      <c r="GG2332" s="1"/>
      <c r="GH2332" s="1"/>
      <c r="GI2332" s="1"/>
      <c r="GJ2332" s="1"/>
      <c r="GK2332"/>
      <c r="GL2332"/>
      <c r="GM2332"/>
      <c r="GN2332"/>
      <c r="GO2332"/>
      <c r="GP2332"/>
      <c r="GQ2332"/>
      <c r="GR2332"/>
      <c r="GS2332"/>
      <c r="GT2332"/>
      <c r="GU2332"/>
      <c r="GV2332"/>
      <c r="GW2332"/>
      <c r="GX2332"/>
      <c r="GY2332"/>
      <c r="GZ2332"/>
      <c r="HA2332"/>
      <c r="HB2332"/>
      <c r="HC2332"/>
      <c r="HD2332"/>
      <c r="HE2332"/>
    </row>
    <row r="2333" spans="4:213" s="19" customFormat="1" ht="14.4" x14ac:dyDescent="0.3">
      <c r="E2333" s="125">
        <v>41444.680555555555</v>
      </c>
      <c r="F2333" s="21">
        <f t="shared" si="2717"/>
        <v>1545.9562499999956</v>
      </c>
      <c r="G2333" s="21">
        <f t="shared" si="2718"/>
        <v>34.10624999999709</v>
      </c>
      <c r="H2333" s="21"/>
      <c r="I2333" s="21">
        <v>1060</v>
      </c>
      <c r="J2333" s="21">
        <v>8390.5536699999993</v>
      </c>
      <c r="K2333" s="21">
        <v>4872.0347099999999</v>
      </c>
      <c r="L2333" s="98">
        <v>84</v>
      </c>
      <c r="M2333" s="124">
        <v>6.42</v>
      </c>
      <c r="N2333" s="22"/>
      <c r="O2333" s="22"/>
      <c r="P2333" s="22"/>
      <c r="Q2333" s="22"/>
      <c r="U2333" s="48">
        <f t="shared" si="2719"/>
        <v>1.7033649681657125E-2</v>
      </c>
      <c r="V2333" s="48">
        <f t="shared" si="2720"/>
        <v>2.3148922908622924</v>
      </c>
      <c r="W2333" s="48">
        <f t="shared" si="2721"/>
        <v>1.2551234672262561E-2</v>
      </c>
      <c r="X2333" s="239">
        <f>W2333+V2333+SUM($U$2328:U2333)</f>
        <v>2.372108484086215</v>
      </c>
      <c r="Y2333" s="240">
        <f>W2333+V2333+SUM($U$2328:U2333)-$X$2329</f>
        <v>2.253804052016346</v>
      </c>
      <c r="Z2333" s="42"/>
      <c r="AA2333" s="42"/>
      <c r="AB2333" s="41">
        <f t="shared" si="2722"/>
        <v>2.9335125949856485E-2</v>
      </c>
      <c r="AC2333" s="48">
        <f t="shared" si="2723"/>
        <v>3.9866768532831967</v>
      </c>
      <c r="AD2333" s="48">
        <f t="shared" si="2724"/>
        <v>0.64111488562595986</v>
      </c>
      <c r="AE2333" s="48">
        <f t="shared" si="2725"/>
        <v>1.1461181158900515</v>
      </c>
      <c r="AF2333" s="48">
        <f t="shared" si="2726"/>
        <v>0.64111488562595975</v>
      </c>
      <c r="AG2333" s="238">
        <f t="shared" si="2727"/>
        <v>0.50496741630224573</v>
      </c>
      <c r="AH2333" s="48">
        <f t="shared" si="2728"/>
        <v>3.5813961846070324E-5</v>
      </c>
      <c r="AI2333" s="48">
        <f>AE2333+AC2333+SUM($AB$2328:AB2333)</f>
        <v>5.2485527230582747</v>
      </c>
      <c r="AJ2333" s="48">
        <f>AE2333+AC2333+SUM($AB$2328:AB2333)-$AI$2329</f>
        <v>3.0035335797044307</v>
      </c>
      <c r="AK2333" s="95"/>
      <c r="AL2333" s="161"/>
      <c r="AM2333" s="92">
        <f>AM2334</f>
        <v>210.291</v>
      </c>
      <c r="AN2333"/>
      <c r="AO2333"/>
      <c r="AP2333"/>
      <c r="AQ2333">
        <v>2281</v>
      </c>
      <c r="AR2333" s="25">
        <v>350.80200000000002</v>
      </c>
      <c r="AS2333" s="25">
        <v>2.8999999999996362E-2</v>
      </c>
      <c r="AT2333" s="25"/>
      <c r="AU2333" s="25"/>
      <c r="AV2333" s="41">
        <f t="shared" si="2735"/>
        <v>0</v>
      </c>
      <c r="AW2333" s="86">
        <f t="shared" si="2736"/>
        <v>1.5378379314527483E-2</v>
      </c>
      <c r="AX2333" s="86">
        <f t="shared" si="2737"/>
        <v>1.1307397365755241</v>
      </c>
      <c r="AY2333" s="86">
        <f t="shared" si="2729"/>
        <v>7.0424010848834082E-2</v>
      </c>
      <c r="AZ2333" s="86">
        <f t="shared" si="2730"/>
        <v>5.1781287122094408</v>
      </c>
      <c r="BA2333" s="89">
        <f t="shared" si="2747"/>
        <v>4.5162946695766121E-2</v>
      </c>
      <c r="BB2333" s="89">
        <f t="shared" si="2748"/>
        <v>2.9583706330086645</v>
      </c>
      <c r="BC2333" s="89"/>
      <c r="BD2333" s="89"/>
      <c r="BE2333" s="41"/>
      <c r="BF2333" s="89"/>
      <c r="BG2333" s="89"/>
      <c r="BH2333" s="89"/>
      <c r="BI2333" s="89"/>
      <c r="BJ2333" s="41"/>
      <c r="BK2333" s="89"/>
      <c r="BL2333" s="89"/>
      <c r="BM2333" s="89"/>
      <c r="BN2333" s="86">
        <f t="shared" si="2738"/>
        <v>1.876694280865047E-4</v>
      </c>
      <c r="BO2333" s="86">
        <f t="shared" si="2739"/>
        <v>1.2363565244176056E-2</v>
      </c>
      <c r="BP2333" s="86">
        <f t="shared" si="2731"/>
        <v>3.5468402447402902E-2</v>
      </c>
      <c r="BQ2333" s="86">
        <f t="shared" si="2732"/>
        <v>2.3366400816388122</v>
      </c>
      <c r="BR2333" s="86">
        <f t="shared" si="2749"/>
        <v>3.3955746586713506E-2</v>
      </c>
      <c r="BS2333" s="86">
        <f t="shared" si="2750"/>
        <v>2.219848305429633</v>
      </c>
      <c r="BT2333" s="89">
        <f t="shared" si="2751"/>
        <v>1.0190643976801989E-2</v>
      </c>
      <c r="BU2333" s="89">
        <f t="shared" si="2751"/>
        <v>0.63163493323241937</v>
      </c>
      <c r="BV2333" s="41">
        <f t="shared" si="2740"/>
        <v>435.74521511870802</v>
      </c>
      <c r="BW2333" s="89" t="e">
        <f t="shared" si="2741"/>
        <v>#REF!</v>
      </c>
      <c r="BX2333" s="42" t="e">
        <f t="shared" si="2742"/>
        <v>#REF!</v>
      </c>
      <c r="BY2333" s="89" t="e">
        <f t="shared" si="2752"/>
        <v>#REF!</v>
      </c>
      <c r="BZ2333" s="89" t="e">
        <f t="shared" si="2752"/>
        <v>#REF!</v>
      </c>
      <c r="CA2333" s="41">
        <f t="shared" si="2743"/>
        <v>361.23113976523814</v>
      </c>
      <c r="CB2333" s="89" t="e">
        <f t="shared" si="2744"/>
        <v>#REF!</v>
      </c>
      <c r="CC2333" s="89" t="e">
        <f t="shared" si="2753"/>
        <v>#REF!</v>
      </c>
      <c r="CD2333" s="41"/>
      <c r="CE2333" s="41"/>
      <c r="CF2333" s="42"/>
      <c r="CG2333" s="42"/>
      <c r="CH2333" s="42" t="e">
        <f t="shared" si="2745"/>
        <v>#REF!</v>
      </c>
      <c r="CI2333" s="89"/>
      <c r="CJ2333" s="89"/>
      <c r="CK2333" s="42" t="e">
        <f t="shared" si="2746"/>
        <v>#REF!</v>
      </c>
      <c r="CL2333" s="1"/>
      <c r="CM2333" s="89" t="e">
        <f t="shared" si="2733"/>
        <v>#REF!</v>
      </c>
      <c r="CN2333" s="89">
        <f t="shared" si="2734"/>
        <v>0</v>
      </c>
      <c r="CO2333" s="1"/>
      <c r="CP2333" s="1"/>
      <c r="CQ2333" s="1"/>
      <c r="CR2333" s="1"/>
      <c r="CS2333" s="1"/>
      <c r="CT2333" s="1"/>
      <c r="CU2333" s="1"/>
      <c r="CV2333" s="1"/>
      <c r="CW2333" s="1"/>
      <c r="CX2333" s="1"/>
      <c r="CY2333" s="1"/>
      <c r="CZ2333" s="1"/>
      <c r="DA2333" s="1"/>
      <c r="DB2333" s="1"/>
      <c r="DC2333" s="1"/>
      <c r="DD2333" s="1"/>
      <c r="DE2333" s="1"/>
      <c r="DF2333" s="1"/>
      <c r="DG2333" s="1"/>
      <c r="DH2333" s="1"/>
      <c r="DI2333" s="1"/>
      <c r="DJ2333" s="1"/>
      <c r="DK2333" s="1"/>
      <c r="DL2333" s="1"/>
      <c r="DM2333" s="1"/>
      <c r="DN2333" s="1"/>
      <c r="DO2333" s="1"/>
      <c r="DP2333" s="1"/>
      <c r="DQ2333" s="1"/>
      <c r="DR2333" s="1"/>
      <c r="DS2333" s="1"/>
      <c r="DT2333" s="1"/>
      <c r="DU2333" s="1"/>
      <c r="DV2333" s="1"/>
      <c r="DW2333" s="1"/>
      <c r="DX2333" s="1"/>
      <c r="DY2333" s="1"/>
      <c r="DZ2333" s="1"/>
      <c r="EA2333" s="1"/>
      <c r="EB2333" s="1"/>
      <c r="EC2333" s="1"/>
      <c r="ED2333" s="1"/>
      <c r="EE2333" s="1"/>
      <c r="EF2333" s="1"/>
      <c r="EG2333" s="1"/>
      <c r="EH2333" s="1"/>
      <c r="EI2333" s="1"/>
      <c r="EJ2333" s="1"/>
      <c r="EK2333" s="1"/>
      <c r="EL2333" s="1"/>
      <c r="EM2333" s="1"/>
      <c r="EN2333" s="1"/>
      <c r="EO2333" s="1"/>
      <c r="EP2333" s="1"/>
      <c r="EQ2333" s="1"/>
      <c r="ER2333" s="1"/>
      <c r="ES2333" s="1"/>
      <c r="ET2333" s="1"/>
      <c r="EU2333" s="1"/>
      <c r="EV2333" s="1"/>
      <c r="EW2333" s="1"/>
      <c r="EX2333" s="1"/>
      <c r="EY2333" s="1"/>
      <c r="EZ2333" s="1"/>
      <c r="FA2333" s="1"/>
      <c r="FB2333" s="1"/>
      <c r="FC2333" s="1"/>
      <c r="FD2333" s="1"/>
      <c r="FE2333" s="1"/>
      <c r="FF2333" s="1"/>
      <c r="FG2333" s="1"/>
      <c r="FH2333" s="1"/>
      <c r="FI2333" s="1"/>
      <c r="FJ2333" s="1"/>
      <c r="FK2333" s="1"/>
      <c r="FL2333" s="1"/>
      <c r="FM2333" s="1"/>
      <c r="FN2333" s="1"/>
      <c r="FO2333" s="1"/>
      <c r="FP2333" s="1"/>
      <c r="FQ2333" s="1"/>
      <c r="FR2333" s="1"/>
      <c r="FS2333" s="1"/>
      <c r="FT2333" s="1"/>
      <c r="FU2333" s="1"/>
      <c r="FV2333" s="1"/>
      <c r="FW2333" s="1"/>
      <c r="FX2333" s="1"/>
      <c r="FY2333" s="1"/>
      <c r="FZ2333" s="1"/>
      <c r="GA2333" s="1"/>
      <c r="GB2333" s="1"/>
      <c r="GC2333" s="1"/>
      <c r="GD2333" s="1"/>
      <c r="GE2333" s="1"/>
      <c r="GF2333" s="1"/>
      <c r="GG2333" s="1"/>
      <c r="GH2333" s="1"/>
      <c r="GI2333" s="1"/>
      <c r="GJ2333" s="1"/>
      <c r="GK2333"/>
      <c r="GL2333"/>
      <c r="GM2333"/>
      <c r="GN2333"/>
      <c r="GO2333"/>
      <c r="GP2333"/>
      <c r="GQ2333"/>
      <c r="GR2333"/>
      <c r="GS2333"/>
      <c r="GT2333"/>
      <c r="GU2333"/>
      <c r="GV2333"/>
      <c r="GW2333"/>
      <c r="GX2333"/>
      <c r="GY2333"/>
      <c r="GZ2333"/>
      <c r="HA2333"/>
      <c r="HB2333"/>
      <c r="HC2333"/>
      <c r="HD2333"/>
      <c r="HE2333"/>
    </row>
    <row r="2334" spans="4:213" s="19" customFormat="1" ht="14.4" x14ac:dyDescent="0.3">
      <c r="E2334" s="32">
        <v>41458.488194444442</v>
      </c>
      <c r="F2334" s="21">
        <f t="shared" si="2717"/>
        <v>1559.7638888888832</v>
      </c>
      <c r="G2334" s="21">
        <f t="shared" si="2718"/>
        <v>47.913888888884685</v>
      </c>
      <c r="H2334" s="21"/>
      <c r="I2334" s="21">
        <v>1038</v>
      </c>
      <c r="J2334" s="21">
        <v>9215</v>
      </c>
      <c r="K2334" s="21">
        <v>6242</v>
      </c>
      <c r="L2334" s="98">
        <v>13</v>
      </c>
      <c r="M2334" s="124">
        <v>6.42</v>
      </c>
      <c r="N2334" s="22"/>
      <c r="O2334" s="22"/>
      <c r="P2334" s="22"/>
      <c r="Q2334" s="22"/>
      <c r="U2334" s="48">
        <f t="shared" si="2719"/>
        <v>2.1370396995214397E-2</v>
      </c>
      <c r="V2334" s="48">
        <f t="shared" si="2720"/>
        <v>2.9042611643094323</v>
      </c>
      <c r="W2334" s="48">
        <f t="shared" si="2721"/>
        <v>1.5746764359912339E-2</v>
      </c>
      <c r="X2334" s="239">
        <f>W2334+V2334+SUM($U$2328:U2334)</f>
        <v>2.9860432842162186</v>
      </c>
      <c r="Y2334" s="240">
        <f>W2334+V2334+SUM($U$2328:U2334)-$X$2329</f>
        <v>2.8677388521463496</v>
      </c>
      <c r="Z2334" s="42"/>
      <c r="AA2334" s="42"/>
      <c r="AB2334" s="41">
        <f t="shared" si="2722"/>
        <v>3.1548895916517251E-2</v>
      </c>
      <c r="AC2334" s="48">
        <f t="shared" si="2723"/>
        <v>4.2875306999537672</v>
      </c>
      <c r="AD2334" s="48">
        <f t="shared" si="2724"/>
        <v>0.68949650435171295</v>
      </c>
      <c r="AE2334" s="48">
        <f t="shared" si="2725"/>
        <v>1.2326097119220649</v>
      </c>
      <c r="AF2334" s="48">
        <f t="shared" si="2726"/>
        <v>0.68949650435171284</v>
      </c>
      <c r="AG2334" s="238">
        <f t="shared" si="2727"/>
        <v>0.54307469091436189</v>
      </c>
      <c r="AH2334" s="48">
        <f t="shared" si="2728"/>
        <v>3.8516655990199364E-5</v>
      </c>
      <c r="AI2334" s="48">
        <f>AE2334+AC2334+SUM($AB$2328:AB2334)</f>
        <v>5.6674470616773771</v>
      </c>
      <c r="AJ2334" s="48">
        <f>AE2334+AC2334+SUM($AB$2328:AB2334)-$AI$2329</f>
        <v>3.4224279183235331</v>
      </c>
      <c r="AK2334" s="95"/>
      <c r="AL2334" s="161"/>
      <c r="AM2334" s="25">
        <v>210.291</v>
      </c>
      <c r="AN2334" s="25">
        <v>0.18000000000000682</v>
      </c>
      <c r="AO2334" s="25"/>
      <c r="AP2334" s="25"/>
      <c r="AQ2334">
        <v>2172</v>
      </c>
      <c r="AR2334" s="25">
        <v>379.66800000000001</v>
      </c>
      <c r="AS2334" s="25">
        <v>0.125</v>
      </c>
      <c r="AT2334" s="25"/>
      <c r="AU2334" s="25"/>
      <c r="AV2334" s="41">
        <f t="shared" si="2735"/>
        <v>0</v>
      </c>
      <c r="AW2334" s="86">
        <f t="shared" si="2736"/>
        <v>1.6538905924183462E-2</v>
      </c>
      <c r="AX2334" s="86">
        <f t="shared" si="2737"/>
        <v>1.2160708059978815</v>
      </c>
      <c r="AY2334" s="86">
        <f t="shared" si="2729"/>
        <v>7.6044649719017213E-2</v>
      </c>
      <c r="AZ2334" s="86">
        <f t="shared" si="2730"/>
        <v>5.5914024119583603</v>
      </c>
      <c r="BA2334" s="89">
        <f t="shared" si="2747"/>
        <v>5.0783585565949252E-2</v>
      </c>
      <c r="BB2334" s="89">
        <f t="shared" si="2748"/>
        <v>3.371644332757584</v>
      </c>
      <c r="BC2334" s="91">
        <f>BA2334-BA2331</f>
        <v>2.4213078853292318E-2</v>
      </c>
      <c r="BD2334" s="91">
        <f>BB2334-BB2331</f>
        <v>1.4355516665617207</v>
      </c>
      <c r="BE2334" s="41">
        <f t="shared" ref="BE2334:BE2344" si="2754">1000*(((BC2334)/((BD2334))/0.0112372-1))</f>
        <v>500.97368459289339</v>
      </c>
      <c r="BF2334" s="89">
        <f t="shared" ref="BF2334:BF2346" si="2755">(BE2334-$B$10)/($AM$2325-$B$10)</f>
        <v>0.34755980855247354</v>
      </c>
      <c r="BG2334" s="89">
        <f t="shared" ref="BG2334:BG2344" si="2756">1-BF2334</f>
        <v>0.65244019144752641</v>
      </c>
      <c r="BH2334" s="91">
        <f>BF2334*($AJ2334-$AJ2331)</f>
        <v>0.50735555544809219</v>
      </c>
      <c r="BI2334" s="91">
        <f>BG2334*($AJ2334-$AJ2331)</f>
        <v>0.95240918996692081</v>
      </c>
      <c r="BJ2334" s="41">
        <f>1000*((BA2334/BB2334)/0.0112372-1)</f>
        <v>340.36628355173826</v>
      </c>
      <c r="BK2334" s="89">
        <f t="shared" ref="BK2334:BK2354" si="2757">(BJ2334-$B$10)/($AM$2325-$B$10)</f>
        <v>0.55219102556268429</v>
      </c>
      <c r="BL2334" s="89">
        <f t="shared" ref="BL2334:BL2344" si="2758">1-BK2334</f>
        <v>0.44780897443731571</v>
      </c>
      <c r="BM2334" s="89">
        <f t="shared" ref="BM2334:BM2346" si="2759">Y2334-BR2334-BS2334</f>
        <v>0</v>
      </c>
      <c r="BN2334" s="86">
        <f t="shared" si="2738"/>
        <v>2.4040448239919952E-4</v>
      </c>
      <c r="BO2334" s="86">
        <f t="shared" si="2739"/>
        <v>1.5506359877513139E-2</v>
      </c>
      <c r="BP2334" s="86">
        <f t="shared" si="2731"/>
        <v>4.558766320216924E-2</v>
      </c>
      <c r="BQ2334" s="86">
        <f t="shared" si="2732"/>
        <v>2.9404556210140491</v>
      </c>
      <c r="BR2334" s="86">
        <f t="shared" si="2749"/>
        <v>4.4075007341479844E-2</v>
      </c>
      <c r="BS2334" s="86">
        <f t="shared" si="2750"/>
        <v>2.8236638448048699</v>
      </c>
      <c r="BT2334" s="89">
        <f t="shared" si="2751"/>
        <v>1.0119260754766338E-2</v>
      </c>
      <c r="BU2334" s="89">
        <f t="shared" si="2751"/>
        <v>0.60381553937523691</v>
      </c>
      <c r="BV2334" s="41">
        <f t="shared" si="2740"/>
        <v>491.37339378031839</v>
      </c>
      <c r="BW2334" s="89" t="e">
        <f t="shared" si="2741"/>
        <v>#REF!</v>
      </c>
      <c r="BX2334" s="42" t="e">
        <f t="shared" si="2742"/>
        <v>#REF!</v>
      </c>
      <c r="BY2334" s="89" t="e">
        <f t="shared" si="2752"/>
        <v>#REF!</v>
      </c>
      <c r="BZ2334" s="89" t="e">
        <f t="shared" si="2752"/>
        <v>#REF!</v>
      </c>
      <c r="CA2334" s="41">
        <f t="shared" si="2743"/>
        <v>389.06090974589767</v>
      </c>
      <c r="CB2334" s="89" t="e">
        <f t="shared" si="2744"/>
        <v>#REF!</v>
      </c>
      <c r="CC2334" s="89" t="e">
        <f t="shared" si="2753"/>
        <v>#REF!</v>
      </c>
      <c r="CD2334" s="41" t="e">
        <f t="shared" ref="CD2334:CD2344" si="2760">CK2334+CJ2334</f>
        <v>#REF!</v>
      </c>
      <c r="CE2334" s="41" t="e">
        <f t="shared" ref="CE2334:CE2344" si="2761">CH2334+CI2334</f>
        <v>#REF!</v>
      </c>
      <c r="CF2334" s="42" t="e">
        <f t="shared" ref="CF2334:CF2344" si="2762">CK2334*13.49+CJ2334</f>
        <v>#REF!</v>
      </c>
      <c r="CG2334" s="42" t="e">
        <f t="shared" ref="CG2334:CG2344" si="2763">CH2334*13.49+CI2334</f>
        <v>#REF!</v>
      </c>
      <c r="CH2334" s="42" t="e">
        <f t="shared" si="2745"/>
        <v>#REF!</v>
      </c>
      <c r="CI2334" s="89">
        <f t="shared" ref="CI2334:CI2345" si="2764">BL2334*$AJ2334</f>
        <v>1.5325939361900986</v>
      </c>
      <c r="CJ2334" s="89">
        <f t="shared" ref="CJ2334:CJ2345" si="2765">BK2334*$AJ2334</f>
        <v>1.8898339821334345</v>
      </c>
      <c r="CK2334" s="42" t="e">
        <f t="shared" si="2746"/>
        <v>#REF!</v>
      </c>
      <c r="CL2334" s="1"/>
      <c r="CM2334" s="89" t="e">
        <f t="shared" si="2733"/>
        <v>#REF!</v>
      </c>
      <c r="CN2334" s="89">
        <f t="shared" si="2734"/>
        <v>3.5311793151100702E-2</v>
      </c>
      <c r="CO2334" s="1"/>
      <c r="CP2334" s="1"/>
      <c r="CQ2334" s="1"/>
      <c r="CR2334" s="1"/>
      <c r="CS2334" s="1"/>
      <c r="CT2334" s="1"/>
      <c r="CU2334" s="1"/>
      <c r="CV2334" s="1"/>
      <c r="CW2334" s="1"/>
      <c r="CX2334" s="1"/>
      <c r="CY2334" s="1"/>
      <c r="CZ2334" s="1"/>
      <c r="DA2334" s="1"/>
      <c r="DB2334" s="1"/>
      <c r="DC2334" s="1"/>
      <c r="DD2334" s="1"/>
      <c r="DE2334" s="1"/>
      <c r="DF2334" s="1"/>
      <c r="DG2334" s="1"/>
      <c r="DH2334" s="1"/>
      <c r="DI2334" s="1"/>
      <c r="DJ2334" s="1"/>
      <c r="DK2334" s="1"/>
      <c r="DL2334" s="1"/>
      <c r="DM2334" s="1"/>
      <c r="DN2334" s="1"/>
      <c r="DO2334" s="1"/>
      <c r="DP2334" s="1"/>
      <c r="DQ2334" s="1"/>
      <c r="DR2334" s="1"/>
      <c r="DS2334" s="1"/>
      <c r="DT2334" s="1"/>
      <c r="DU2334" s="1"/>
      <c r="DV2334" s="1"/>
      <c r="DW2334" s="1"/>
      <c r="DX2334" s="1"/>
      <c r="DY2334" s="1"/>
      <c r="DZ2334" s="1"/>
      <c r="EA2334" s="1"/>
      <c r="EB2334" s="1"/>
      <c r="EC2334" s="1"/>
      <c r="ED2334" s="1"/>
      <c r="EE2334" s="1"/>
      <c r="EF2334" s="1"/>
      <c r="EG2334" s="1"/>
      <c r="EH2334" s="1"/>
      <c r="EI2334" s="1"/>
      <c r="EJ2334" s="1"/>
      <c r="EK2334" s="1"/>
      <c r="EL2334" s="1"/>
      <c r="EM2334" s="1"/>
      <c r="EN2334" s="1"/>
      <c r="EO2334" s="1"/>
      <c r="EP2334" s="1"/>
      <c r="EQ2334" s="1"/>
      <c r="ER2334" s="1"/>
      <c r="ES2334" s="1"/>
      <c r="ET2334" s="1"/>
      <c r="EU2334" s="1"/>
      <c r="EV2334" s="1"/>
      <c r="EW2334" s="1"/>
      <c r="EX2334" s="1"/>
      <c r="EY2334" s="1"/>
      <c r="EZ2334" s="1"/>
      <c r="FA2334" s="1"/>
      <c r="FB2334" s="1"/>
      <c r="FC2334" s="1"/>
      <c r="FD2334" s="1"/>
      <c r="FE2334" s="1"/>
      <c r="FF2334" s="1"/>
      <c r="FG2334" s="1"/>
      <c r="FH2334" s="1"/>
      <c r="FI2334" s="1"/>
      <c r="FJ2334" s="1"/>
      <c r="FK2334" s="1"/>
      <c r="FL2334" s="1"/>
      <c r="FM2334" s="1"/>
      <c r="FN2334" s="1"/>
      <c r="FO2334" s="1"/>
      <c r="FP2334" s="1"/>
      <c r="FQ2334" s="1"/>
      <c r="FR2334" s="1"/>
      <c r="FS2334" s="1"/>
      <c r="FT2334" s="1"/>
      <c r="FU2334" s="1"/>
      <c r="FV2334" s="1"/>
      <c r="FW2334" s="1"/>
      <c r="FX2334" s="1"/>
      <c r="FY2334" s="1"/>
      <c r="FZ2334" s="1"/>
      <c r="GA2334" s="1"/>
      <c r="GB2334" s="1"/>
      <c r="GC2334" s="1"/>
      <c r="GD2334" s="1"/>
      <c r="GE2334" s="1"/>
      <c r="GF2334" s="1"/>
      <c r="GG2334" s="1"/>
      <c r="GH2334" s="1"/>
      <c r="GI2334" s="1"/>
      <c r="GJ2334" s="1"/>
      <c r="GK2334"/>
      <c r="GL2334"/>
      <c r="GM2334"/>
      <c r="GN2334"/>
      <c r="GO2334"/>
      <c r="GP2334"/>
      <c r="GQ2334"/>
      <c r="GR2334"/>
      <c r="GS2334"/>
      <c r="GT2334"/>
      <c r="GU2334"/>
      <c r="GV2334"/>
      <c r="GW2334"/>
      <c r="GX2334"/>
      <c r="GY2334"/>
      <c r="GZ2334"/>
      <c r="HA2334"/>
      <c r="HB2334"/>
      <c r="HC2334"/>
      <c r="HD2334"/>
      <c r="HE2334"/>
    </row>
    <row r="2335" spans="4:213" s="19" customFormat="1" ht="14.4" x14ac:dyDescent="0.3">
      <c r="E2335" s="32">
        <v>41471.574999999997</v>
      </c>
      <c r="F2335" s="21">
        <f t="shared" si="2717"/>
        <v>1572.850694444438</v>
      </c>
      <c r="G2335" s="21">
        <f t="shared" si="2718"/>
        <v>61.000694444439432</v>
      </c>
      <c r="H2335" s="21"/>
      <c r="I2335" s="21">
        <v>1017</v>
      </c>
      <c r="J2335" s="21">
        <v>10488</v>
      </c>
      <c r="K2335" s="21">
        <v>7951</v>
      </c>
      <c r="L2335" s="98">
        <v>17</v>
      </c>
      <c r="M2335" s="124">
        <v>6.42</v>
      </c>
      <c r="N2335" s="22"/>
      <c r="O2335" s="22"/>
      <c r="P2335" s="22"/>
      <c r="Q2335" s="22"/>
      <c r="U2335" s="48">
        <f t="shared" si="2719"/>
        <v>2.6670685523265823E-2</v>
      </c>
      <c r="V2335" s="48">
        <f t="shared" si="2720"/>
        <v>3.6245763804985232</v>
      </c>
      <c r="W2335" s="48">
        <f t="shared" si="2721"/>
        <v>1.9652278820381307E-2</v>
      </c>
      <c r="X2335" s="239">
        <f>W2335+V2335+SUM($U$2328:U2335)</f>
        <v>3.7369347003890443</v>
      </c>
      <c r="Y2335" s="240">
        <f>W2335+V2335+SUM($U$2328:U2335)-$X$2329</f>
        <v>3.6186302683191753</v>
      </c>
      <c r="Z2335" s="42"/>
      <c r="AA2335" s="42"/>
      <c r="AB2335" s="41">
        <f t="shared" si="2722"/>
        <v>3.5180750819772601E-2</v>
      </c>
      <c r="AC2335" s="48">
        <f t="shared" si="2723"/>
        <v>4.7811038961977754</v>
      </c>
      <c r="AD2335" s="48">
        <f t="shared" si="2724"/>
        <v>0.76887016188741641</v>
      </c>
      <c r="AE2335" s="48">
        <f t="shared" si="2725"/>
        <v>1.3745056323970692</v>
      </c>
      <c r="AF2335" s="48">
        <f t="shared" si="2726"/>
        <v>0.76887016188741641</v>
      </c>
      <c r="AG2335" s="238">
        <f t="shared" si="2727"/>
        <v>0.6055925198821448</v>
      </c>
      <c r="AH2335" s="48">
        <f t="shared" si="2728"/>
        <v>4.2950627508098618E-5</v>
      </c>
      <c r="AI2335" s="48">
        <f>AE2335+AC2335+SUM($AB$2328:AB2335)</f>
        <v>6.3380969292161611</v>
      </c>
      <c r="AJ2335" s="48">
        <f>AE2335+AC2335+SUM($AB$2328:AB2335)-$AI$2329</f>
        <v>4.0930777858623166</v>
      </c>
      <c r="AK2335" s="95"/>
      <c r="AL2335" s="161"/>
      <c r="AM2335" s="25">
        <v>238.7895</v>
      </c>
      <c r="AN2335" s="25">
        <v>0.15850000000000364</v>
      </c>
      <c r="AO2335" s="25"/>
      <c r="AP2335" s="25"/>
      <c r="AQ2335">
        <v>1725</v>
      </c>
      <c r="AR2335" s="25">
        <v>401.608</v>
      </c>
      <c r="AS2335" s="25">
        <v>6.0999999999978627E-2</v>
      </c>
      <c r="AT2335" s="25"/>
      <c r="AU2335" s="25"/>
      <c r="AV2335" s="41">
        <f t="shared" si="2735"/>
        <v>0</v>
      </c>
      <c r="AW2335" s="86">
        <f t="shared" si="2736"/>
        <v>1.8871144283419641E-2</v>
      </c>
      <c r="AX2335" s="86">
        <f t="shared" si="2737"/>
        <v>1.3556344881136495</v>
      </c>
      <c r="AY2335" s="86">
        <f t="shared" si="2729"/>
        <v>8.7018298662733196E-2</v>
      </c>
      <c r="AZ2335" s="86">
        <f t="shared" si="2730"/>
        <v>6.2510786305534278</v>
      </c>
      <c r="BA2335" s="89">
        <f t="shared" si="2747"/>
        <v>6.1757234509665235E-2</v>
      </c>
      <c r="BB2335" s="89">
        <f t="shared" si="2748"/>
        <v>4.0313205513526515</v>
      </c>
      <c r="BC2335" s="89">
        <f>BA2335-BA2334</f>
        <v>1.0973648943715983E-2</v>
      </c>
      <c r="BD2335" s="89">
        <f>BB2335-BB2334</f>
        <v>0.65967621859506753</v>
      </c>
      <c r="BE2335" s="41">
        <f t="shared" si="2754"/>
        <v>480.34221502216656</v>
      </c>
      <c r="BF2335" s="89">
        <f t="shared" si="2755"/>
        <v>0.37384653444180616</v>
      </c>
      <c r="BG2335" s="89">
        <f t="shared" si="2756"/>
        <v>0.62615346555819384</v>
      </c>
      <c r="BH2335" s="89">
        <f>BF2335*($AJ2335-$AJ2334)</f>
        <v>0.25072012880323058</v>
      </c>
      <c r="BI2335" s="89">
        <f t="shared" ref="BI2335:BI2344" si="2766">BG2335*($AJ2335-$AJ2334)</f>
        <v>0.41992973873555295</v>
      </c>
      <c r="BJ2335" s="41">
        <f>1000*((BA2335/BB2335)/0.0112372-1)</f>
        <v>363.2716298248726</v>
      </c>
      <c r="BK2335" s="89">
        <f t="shared" si="2757"/>
        <v>0.52300713457430636</v>
      </c>
      <c r="BL2335" s="89">
        <f t="shared" si="2758"/>
        <v>0.47699286542569364</v>
      </c>
      <c r="BM2335" s="89">
        <f t="shared" si="2759"/>
        <v>0</v>
      </c>
      <c r="BN2335" s="86">
        <f t="shared" si="2738"/>
        <v>3.0472683464020586E-4</v>
      </c>
      <c r="BO2335" s="86">
        <f t="shared" si="2739"/>
        <v>1.9347551985741101E-2</v>
      </c>
      <c r="BP2335" s="86">
        <f t="shared" si="2731"/>
        <v>5.794464310804058E-2</v>
      </c>
      <c r="BQ2335" s="86">
        <f t="shared" si="2732"/>
        <v>3.6789900572810037</v>
      </c>
      <c r="BR2335" s="86">
        <f t="shared" si="2749"/>
        <v>5.6431987247351184E-2</v>
      </c>
      <c r="BS2335" s="86">
        <f t="shared" si="2750"/>
        <v>3.5621982810718245</v>
      </c>
      <c r="BT2335" s="89">
        <f t="shared" si="2751"/>
        <v>1.235697990587134E-2</v>
      </c>
      <c r="BU2335" s="89">
        <f t="shared" si="2751"/>
        <v>0.73853443626695459</v>
      </c>
      <c r="BV2335" s="41">
        <f t="shared" si="2740"/>
        <v>488.96153851763779</v>
      </c>
      <c r="BW2335" s="89" t="e">
        <f t="shared" si="2741"/>
        <v>#REF!</v>
      </c>
      <c r="BX2335" s="42" t="e">
        <f t="shared" si="2742"/>
        <v>#REF!</v>
      </c>
      <c r="BY2335" s="89" t="e">
        <f t="shared" si="2752"/>
        <v>#REF!</v>
      </c>
      <c r="BZ2335" s="89" t="e">
        <f t="shared" si="2752"/>
        <v>#REF!</v>
      </c>
      <c r="CA2335" s="41">
        <f t="shared" si="2743"/>
        <v>409.77285465494197</v>
      </c>
      <c r="CB2335" s="89" t="e">
        <f t="shared" si="2744"/>
        <v>#REF!</v>
      </c>
      <c r="CC2335" s="89" t="e">
        <f t="shared" si="2753"/>
        <v>#REF!</v>
      </c>
      <c r="CD2335" s="41" t="e">
        <f t="shared" si="2760"/>
        <v>#REF!</v>
      </c>
      <c r="CE2335" s="41" t="e">
        <f t="shared" si="2761"/>
        <v>#REF!</v>
      </c>
      <c r="CF2335" s="42" t="e">
        <f t="shared" si="2762"/>
        <v>#REF!</v>
      </c>
      <c r="CG2335" s="42" t="e">
        <f t="shared" si="2763"/>
        <v>#REF!</v>
      </c>
      <c r="CH2335" s="42" t="e">
        <f t="shared" si="2745"/>
        <v>#REF!</v>
      </c>
      <c r="CI2335" s="89">
        <f t="shared" si="2764"/>
        <v>1.95236890148872</v>
      </c>
      <c r="CJ2335" s="89">
        <f t="shared" si="2765"/>
        <v>2.1407088843735966</v>
      </c>
      <c r="CK2335" s="42" t="e">
        <f t="shared" si="2746"/>
        <v>#REF!</v>
      </c>
      <c r="CL2335" s="1"/>
      <c r="CM2335" s="89" t="e">
        <f t="shared" si="2733"/>
        <v>#REF!</v>
      </c>
      <c r="CN2335" s="89">
        <f t="shared" si="2734"/>
        <v>4.4983635375326222E-2</v>
      </c>
      <c r="CO2335" s="1"/>
      <c r="CP2335" s="1"/>
      <c r="CQ2335" s="1"/>
      <c r="CR2335" s="1"/>
      <c r="CS2335" s="1"/>
      <c r="CT2335" s="1"/>
      <c r="CU2335" s="1"/>
      <c r="CV2335" s="1"/>
      <c r="CW2335" s="1"/>
      <c r="CX2335" s="1"/>
      <c r="CY2335" s="1"/>
      <c r="CZ2335" s="1"/>
      <c r="DA2335" s="1"/>
      <c r="DB2335" s="1"/>
      <c r="DC2335" s="1"/>
      <c r="DD2335" s="1"/>
      <c r="DE2335" s="1"/>
      <c r="DF2335" s="1"/>
      <c r="DG2335" s="1"/>
      <c r="DH2335" s="1"/>
      <c r="DI2335" s="1"/>
      <c r="DJ2335" s="1"/>
      <c r="DK2335" s="1"/>
      <c r="DL2335" s="1"/>
      <c r="DM2335" s="1"/>
      <c r="DN2335" s="1"/>
      <c r="DO2335" s="1"/>
      <c r="DP2335" s="1"/>
      <c r="DQ2335" s="1"/>
      <c r="DR2335" s="1"/>
      <c r="DS2335" s="1"/>
      <c r="DT2335" s="1"/>
      <c r="DU2335" s="1"/>
      <c r="DV2335" s="1"/>
      <c r="DW2335" s="1"/>
      <c r="DX2335" s="1"/>
      <c r="DY2335" s="1"/>
      <c r="DZ2335" s="1"/>
      <c r="EA2335" s="1"/>
      <c r="EB2335" s="1"/>
      <c r="EC2335" s="1"/>
      <c r="ED2335" s="1"/>
      <c r="EE2335" s="1"/>
      <c r="EF2335" s="1"/>
      <c r="EG2335" s="1"/>
      <c r="EH2335" s="1"/>
      <c r="EI2335" s="1"/>
      <c r="EJ2335" s="1"/>
      <c r="EK2335" s="1"/>
      <c r="EL2335" s="1"/>
      <c r="EM2335" s="1"/>
      <c r="EN2335" s="1"/>
      <c r="EO2335" s="1"/>
      <c r="EP2335" s="1"/>
      <c r="EQ2335" s="1"/>
      <c r="ER2335" s="1"/>
      <c r="ES2335" s="1"/>
      <c r="ET2335" s="1"/>
      <c r="EU2335" s="1"/>
      <c r="EV2335" s="1"/>
      <c r="EW2335" s="1"/>
      <c r="EX2335" s="1"/>
      <c r="EY2335" s="1"/>
      <c r="EZ2335" s="1"/>
      <c r="FA2335" s="1"/>
      <c r="FB2335" s="1"/>
      <c r="FC2335" s="1"/>
      <c r="FD2335" s="1"/>
      <c r="FE2335" s="1"/>
      <c r="FF2335" s="1"/>
      <c r="FG2335" s="1"/>
      <c r="FH2335" s="1"/>
      <c r="FI2335" s="1"/>
      <c r="FJ2335" s="1"/>
      <c r="FK2335" s="1"/>
      <c r="FL2335" s="1"/>
      <c r="FM2335" s="1"/>
      <c r="FN2335" s="1"/>
      <c r="FO2335" s="1"/>
      <c r="FP2335" s="1"/>
      <c r="FQ2335" s="1"/>
      <c r="FR2335" s="1"/>
      <c r="FS2335" s="1"/>
      <c r="FT2335" s="1"/>
      <c r="FU2335" s="1"/>
      <c r="FV2335" s="1"/>
      <c r="FW2335" s="1"/>
      <c r="FX2335" s="1"/>
      <c r="FY2335" s="1"/>
      <c r="FZ2335" s="1"/>
      <c r="GA2335" s="1"/>
      <c r="GB2335" s="1"/>
      <c r="GC2335" s="1"/>
      <c r="GD2335" s="1"/>
      <c r="GE2335" s="1"/>
      <c r="GF2335" s="1"/>
      <c r="GG2335" s="1"/>
      <c r="GH2335" s="1"/>
      <c r="GI2335" s="1"/>
      <c r="GJ2335" s="1"/>
      <c r="GK2335"/>
      <c r="GL2335"/>
      <c r="GM2335"/>
      <c r="GN2335"/>
      <c r="GO2335"/>
      <c r="GP2335"/>
      <c r="GQ2335"/>
      <c r="GR2335"/>
      <c r="GS2335"/>
      <c r="GT2335"/>
      <c r="GU2335"/>
      <c r="GV2335"/>
      <c r="GW2335"/>
      <c r="GX2335"/>
      <c r="GY2335"/>
      <c r="GZ2335"/>
      <c r="HA2335"/>
      <c r="HB2335"/>
      <c r="HC2335"/>
      <c r="HD2335"/>
      <c r="HE2335"/>
    </row>
    <row r="2336" spans="4:213" s="19" customFormat="1" ht="14.4" x14ac:dyDescent="0.3">
      <c r="E2336" s="32">
        <v>41508.554861111108</v>
      </c>
      <c r="F2336" s="21">
        <f t="shared" si="2717"/>
        <v>1609.8305555555489</v>
      </c>
      <c r="G2336" s="21">
        <f t="shared" si="2718"/>
        <v>97.980555555550382</v>
      </c>
      <c r="H2336" s="21"/>
      <c r="I2336" s="21">
        <v>1021</v>
      </c>
      <c r="J2336" s="21">
        <v>12141</v>
      </c>
      <c r="K2336" s="21">
        <v>11719</v>
      </c>
      <c r="L2336" s="98">
        <v>19</v>
      </c>
      <c r="M2336" s="124">
        <v>6.42</v>
      </c>
      <c r="N2336" s="22"/>
      <c r="O2336" s="22"/>
      <c r="P2336" s="22"/>
      <c r="Q2336" s="22"/>
      <c r="U2336" s="48">
        <f t="shared" si="2719"/>
        <v>3.9464605750010151E-2</v>
      </c>
      <c r="V2336" s="48">
        <f t="shared" si="2720"/>
        <v>5.3632846348246952</v>
      </c>
      <c r="W2336" s="48">
        <f t="shared" si="2721"/>
        <v>2.9079471356634801E-2</v>
      </c>
      <c r="X2336" s="239">
        <f>W2336+V2336+SUM($U$2328:U2336)</f>
        <v>5.5245347530014799</v>
      </c>
      <c r="Y2336" s="240">
        <f>W2336+V2336+SUM($U$2328:U2336)-$X$2329</f>
        <v>5.4062303209316109</v>
      </c>
      <c r="Z2336" s="42"/>
      <c r="AA2336" s="42"/>
      <c r="AB2336" s="41">
        <f t="shared" si="2722"/>
        <v>4.0885722195654346E-2</v>
      </c>
      <c r="AC2336" s="48">
        <f t="shared" si="2723"/>
        <v>5.5564159699126741</v>
      </c>
      <c r="AD2336" s="48">
        <f t="shared" si="2724"/>
        <v>0.89355147661569667</v>
      </c>
      <c r="AE2336" s="48">
        <f t="shared" si="2725"/>
        <v>1.5973978420882382</v>
      </c>
      <c r="AF2336" s="48">
        <f t="shared" si="2726"/>
        <v>0.89355147661569678</v>
      </c>
      <c r="AG2336" s="238">
        <f t="shared" si="2727"/>
        <v>0.70379644989702062</v>
      </c>
      <c r="AH2336" s="48">
        <f t="shared" si="2728"/>
        <v>4.9915575520866626E-5</v>
      </c>
      <c r="AI2336" s="48">
        <f>AE2336+AC2336+SUM($AB$2328:AB2336)</f>
        <v>7.3771869348178836</v>
      </c>
      <c r="AJ2336" s="48">
        <f>AE2336+AC2336+SUM($AB$2328:AB2336)-$AI$2329</f>
        <v>5.13216779146404</v>
      </c>
      <c r="AK2336" s="95"/>
      <c r="AL2336" s="161"/>
      <c r="AM2336" s="25">
        <v>348.952</v>
      </c>
      <c r="AN2336" s="25">
        <v>0.31499999999999773</v>
      </c>
      <c r="AO2336" s="25"/>
      <c r="AP2336" s="25"/>
      <c r="AQ2336">
        <v>1795</v>
      </c>
      <c r="AR2336" s="25">
        <v>454.44550000000004</v>
      </c>
      <c r="AS2336" s="25">
        <v>0.2394999999999925</v>
      </c>
      <c r="AT2336" s="25"/>
      <c r="AU2336" s="25"/>
      <c r="AV2336" s="41">
        <f t="shared" si="2735"/>
        <v>0</v>
      </c>
      <c r="AW2336" s="86">
        <f t="shared" si="2736"/>
        <v>2.3852498057482782E-2</v>
      </c>
      <c r="AX2336" s="86">
        <f t="shared" si="2737"/>
        <v>1.5735453440307554</v>
      </c>
      <c r="AY2336" s="86">
        <f t="shared" si="2729"/>
        <v>0.11015686411745564</v>
      </c>
      <c r="AZ2336" s="86">
        <f t="shared" si="2730"/>
        <v>7.2670300707004278</v>
      </c>
      <c r="BA2336" s="89">
        <f t="shared" si="2747"/>
        <v>8.4895799964387675E-2</v>
      </c>
      <c r="BB2336" s="89">
        <f t="shared" si="2748"/>
        <v>5.0472719914996516</v>
      </c>
      <c r="BC2336" s="89">
        <f t="shared" ref="BC2336:BD2344" si="2767">BA2336-BA2335</f>
        <v>2.313856545472244E-2</v>
      </c>
      <c r="BD2336" s="89">
        <f t="shared" si="2767"/>
        <v>1.015951440147</v>
      </c>
      <c r="BE2336" s="41">
        <f t="shared" si="2754"/>
        <v>1026.7742092373826</v>
      </c>
      <c r="BF2336" s="89">
        <f t="shared" si="2755"/>
        <v>-0.32236698538797642</v>
      </c>
      <c r="BG2336" s="89">
        <f t="shared" si="2756"/>
        <v>1.3223669853879765</v>
      </c>
      <c r="BH2336" s="89">
        <f t="shared" ref="BH2336:BH2344" si="2768">BF2336*($AJ2336-$AJ2335)</f>
        <v>-0.33496831265260307</v>
      </c>
      <c r="BI2336" s="89">
        <f t="shared" si="2766"/>
        <v>1.3740583182543264</v>
      </c>
      <c r="BJ2336" s="41">
        <f t="shared" ref="BJ2336:BJ2344" si="2769">1000*((BA2336/BB2336)/0.0112372-1)</f>
        <v>496.82623164356789</v>
      </c>
      <c r="BK2336" s="89">
        <f t="shared" si="2757"/>
        <v>0.35284411263193244</v>
      </c>
      <c r="BL2336" s="89">
        <f t="shared" si="2758"/>
        <v>0.64715588736806762</v>
      </c>
      <c r="BM2336" s="89">
        <f t="shared" si="2759"/>
        <v>0</v>
      </c>
      <c r="BN2336" s="86">
        <f t="shared" si="2738"/>
        <v>4.6762894731057763E-4</v>
      </c>
      <c r="BO2336" s="86">
        <f t="shared" si="2739"/>
        <v>2.8611842409324222E-2</v>
      </c>
      <c r="BP2336" s="86">
        <f t="shared" si="2731"/>
        <v>8.8840417325445828E-2</v>
      </c>
      <c r="BQ2336" s="86">
        <f t="shared" si="2732"/>
        <v>5.4356943356760343</v>
      </c>
      <c r="BR2336" s="86">
        <f t="shared" si="2749"/>
        <v>8.7327761464756432E-2</v>
      </c>
      <c r="BS2336" s="86">
        <f t="shared" si="2750"/>
        <v>5.3189025594668546</v>
      </c>
      <c r="BT2336" s="89">
        <f t="shared" si="2751"/>
        <v>3.0895774217405247E-2</v>
      </c>
      <c r="BU2336" s="89">
        <f t="shared" si="2751"/>
        <v>1.7567042783950302</v>
      </c>
      <c r="BV2336" s="41">
        <f t="shared" si="2740"/>
        <v>565.10079898360857</v>
      </c>
      <c r="BW2336" s="89" t="e">
        <f t="shared" si="2741"/>
        <v>#REF!</v>
      </c>
      <c r="BX2336" s="42" t="e">
        <f t="shared" si="2742"/>
        <v>#REF!</v>
      </c>
      <c r="BY2336" s="89" t="e">
        <f t="shared" si="2752"/>
        <v>#REF!</v>
      </c>
      <c r="BZ2336" s="89" t="e">
        <f t="shared" si="2752"/>
        <v>#REF!</v>
      </c>
      <c r="CA2336" s="41">
        <f t="shared" si="2743"/>
        <v>461.07390055788164</v>
      </c>
      <c r="CB2336" s="89" t="e">
        <f t="shared" si="2744"/>
        <v>#REF!</v>
      </c>
      <c r="CC2336" s="89" t="e">
        <f t="shared" si="2753"/>
        <v>#REF!</v>
      </c>
      <c r="CD2336" s="41" t="e">
        <f t="shared" si="2760"/>
        <v>#REF!</v>
      </c>
      <c r="CE2336" s="41" t="e">
        <f t="shared" si="2761"/>
        <v>#REF!</v>
      </c>
      <c r="CF2336" s="42" t="e">
        <f t="shared" si="2762"/>
        <v>#REF!</v>
      </c>
      <c r="CG2336" s="42" t="e">
        <f t="shared" si="2763"/>
        <v>#REF!</v>
      </c>
      <c r="CH2336" s="42" t="e">
        <f t="shared" si="2745"/>
        <v>#REF!</v>
      </c>
      <c r="CI2336" s="140">
        <f t="shared" si="2764"/>
        <v>3.3213126012067264</v>
      </c>
      <c r="CJ2336" s="140">
        <f t="shared" si="2765"/>
        <v>1.8108551902573138</v>
      </c>
      <c r="CK2336" s="42" t="e">
        <f t="shared" si="2746"/>
        <v>#REF!</v>
      </c>
      <c r="CL2336" s="1"/>
      <c r="CM2336" s="89" t="e">
        <f t="shared" si="2733"/>
        <v>#REF!</v>
      </c>
      <c r="CN2336" s="89">
        <f t="shared" si="2734"/>
        <v>7.6524838572380252E-2</v>
      </c>
      <c r="CO2336" s="1"/>
      <c r="CP2336" s="1"/>
      <c r="CQ2336" s="1"/>
      <c r="CR2336" s="1"/>
      <c r="CS2336" s="1"/>
      <c r="CT2336" s="1"/>
      <c r="CU2336" s="1"/>
      <c r="CV2336" s="1"/>
      <c r="CW2336" s="1"/>
      <c r="CX2336" s="1"/>
      <c r="CY2336" s="1"/>
      <c r="CZ2336" s="1"/>
      <c r="DA2336" s="1"/>
      <c r="DB2336" s="1"/>
      <c r="DC2336" s="1"/>
      <c r="DD2336" s="1"/>
      <c r="DE2336" s="1"/>
      <c r="DF2336" s="1"/>
      <c r="DG2336" s="1"/>
      <c r="DH2336" s="1"/>
      <c r="DI2336" s="1"/>
      <c r="DJ2336" s="1"/>
      <c r="DK2336" s="1"/>
      <c r="DL2336" s="1"/>
      <c r="DM2336" s="1"/>
      <c r="DN2336" s="1"/>
      <c r="DO2336" s="1"/>
      <c r="DP2336" s="1"/>
      <c r="DQ2336" s="1"/>
      <c r="DR2336" s="1"/>
      <c r="DS2336" s="1"/>
      <c r="DT2336" s="1"/>
      <c r="DU2336" s="1"/>
      <c r="DV2336" s="1"/>
      <c r="DW2336" s="1"/>
      <c r="DX2336" s="1"/>
      <c r="DY2336" s="1"/>
      <c r="DZ2336" s="1"/>
      <c r="EA2336" s="1"/>
      <c r="EB2336" s="1"/>
      <c r="EC2336" s="1"/>
      <c r="ED2336" s="1"/>
      <c r="EE2336" s="1"/>
      <c r="EF2336" s="1"/>
      <c r="EG2336" s="1"/>
      <c r="EH2336" s="1"/>
      <c r="EI2336" s="1"/>
      <c r="EJ2336" s="1"/>
      <c r="EK2336" s="1"/>
      <c r="EL2336" s="1"/>
      <c r="EM2336" s="1"/>
      <c r="EN2336" s="1"/>
      <c r="EO2336" s="1"/>
      <c r="EP2336" s="1"/>
      <c r="EQ2336" s="1"/>
      <c r="ER2336" s="1"/>
      <c r="ES2336" s="1"/>
      <c r="ET2336" s="1"/>
      <c r="EU2336" s="1"/>
      <c r="EV2336" s="1"/>
      <c r="EW2336" s="1"/>
      <c r="EX2336" s="1"/>
      <c r="EY2336" s="1"/>
      <c r="EZ2336" s="1"/>
      <c r="FA2336" s="1"/>
      <c r="FB2336" s="1"/>
      <c r="FC2336" s="1"/>
      <c r="FD2336" s="1"/>
      <c r="FE2336" s="1"/>
      <c r="FF2336" s="1"/>
      <c r="FG2336" s="1"/>
      <c r="FH2336" s="1"/>
      <c r="FI2336" s="1"/>
      <c r="FJ2336" s="1"/>
      <c r="FK2336" s="1"/>
      <c r="FL2336" s="1"/>
      <c r="FM2336" s="1"/>
      <c r="FN2336" s="1"/>
      <c r="FO2336" s="1"/>
      <c r="FP2336" s="1"/>
      <c r="FQ2336" s="1"/>
      <c r="FR2336" s="1"/>
      <c r="FS2336" s="1"/>
      <c r="FT2336" s="1"/>
      <c r="FU2336" s="1"/>
      <c r="FV2336" s="1"/>
      <c r="FW2336" s="1"/>
      <c r="FX2336" s="1"/>
      <c r="FY2336" s="1"/>
      <c r="FZ2336" s="1"/>
      <c r="GA2336" s="1"/>
      <c r="GB2336" s="1"/>
      <c r="GC2336" s="1"/>
      <c r="GD2336" s="1"/>
      <c r="GE2336" s="1"/>
      <c r="GF2336" s="1"/>
      <c r="GG2336" s="1"/>
      <c r="GH2336" s="1"/>
      <c r="GI2336" s="1"/>
      <c r="GJ2336" s="1"/>
      <c r="GK2336"/>
      <c r="GL2336"/>
      <c r="GM2336"/>
      <c r="GN2336"/>
      <c r="GO2336"/>
      <c r="GP2336"/>
      <c r="GQ2336"/>
      <c r="GR2336"/>
      <c r="GS2336"/>
      <c r="GT2336"/>
      <c r="GU2336"/>
      <c r="GV2336"/>
      <c r="GW2336"/>
      <c r="GX2336"/>
      <c r="GY2336"/>
      <c r="GZ2336"/>
      <c r="HA2336"/>
      <c r="HB2336"/>
      <c r="HC2336"/>
      <c r="HD2336"/>
      <c r="HE2336"/>
    </row>
    <row r="2337" spans="1:213" s="19" customFormat="1" ht="14.4" x14ac:dyDescent="0.3">
      <c r="E2337" s="32">
        <v>41549.419444444444</v>
      </c>
      <c r="F2337" s="21">
        <f t="shared" si="2717"/>
        <v>1650.6951388888847</v>
      </c>
      <c r="G2337" s="21">
        <f t="shared" si="2718"/>
        <v>138.84513888888614</v>
      </c>
      <c r="H2337" s="21">
        <v>10</v>
      </c>
      <c r="I2337" s="21">
        <v>1137</v>
      </c>
      <c r="J2337" s="21">
        <v>12882</v>
      </c>
      <c r="K2337" s="21">
        <v>14952</v>
      </c>
      <c r="L2337" s="98">
        <v>5</v>
      </c>
      <c r="M2337" s="124">
        <v>6.42</v>
      </c>
      <c r="N2337" s="22"/>
      <c r="O2337" s="22"/>
      <c r="P2337" s="22"/>
      <c r="Q2337" s="22"/>
      <c r="U2337" s="48">
        <f t="shared" si="2719"/>
        <v>5.6072668579090788E-2</v>
      </c>
      <c r="V2337" s="48">
        <f t="shared" si="2720"/>
        <v>7.6203391902319391</v>
      </c>
      <c r="W2337" s="48">
        <f t="shared" si="2721"/>
        <v>4.131711260881727E-2</v>
      </c>
      <c r="X2337" s="239">
        <f>W2337+V2337+SUM($U$2328:U2337)</f>
        <v>7.8498996182399976</v>
      </c>
      <c r="Y2337" s="240">
        <f>W2337+V2337+SUM($U$2328:U2337)-$X$2329</f>
        <v>7.7315951861701286</v>
      </c>
      <c r="Z2337" s="42"/>
      <c r="AA2337" s="42"/>
      <c r="AB2337" s="41">
        <f t="shared" si="2722"/>
        <v>4.8309799132948604E-2</v>
      </c>
      <c r="AC2337" s="48">
        <f t="shared" si="2723"/>
        <v>6.5653564371701334</v>
      </c>
      <c r="AD2337" s="48">
        <f t="shared" si="2724"/>
        <v>1.0558035918671407</v>
      </c>
      <c r="AE2337" s="48">
        <f t="shared" si="2725"/>
        <v>1.8874551981104686</v>
      </c>
      <c r="AF2337" s="48">
        <f t="shared" si="2726"/>
        <v>1.0558035918671407</v>
      </c>
      <c r="AG2337" s="238">
        <f t="shared" si="2727"/>
        <v>0.831592626939612</v>
      </c>
      <c r="AH2337" s="48">
        <f t="shared" si="2728"/>
        <v>5.8979303715831069E-5</v>
      </c>
      <c r="AI2337" s="48">
        <f>AE2337+AC2337+SUM($AB$2328:AB2337)</f>
        <v>8.7244945572305213</v>
      </c>
      <c r="AJ2337" s="48">
        <f>AE2337+AC2337+SUM($AB$2328:AB2337)-$AI$2329</f>
        <v>6.4794754138766777</v>
      </c>
      <c r="AK2337" s="95"/>
      <c r="AL2337" s="161"/>
      <c r="AM2337" s="25">
        <v>403.99699999999996</v>
      </c>
      <c r="AN2337" s="25">
        <v>0.11600000000001387</v>
      </c>
      <c r="AO2337" s="25"/>
      <c r="AP2337" s="25"/>
      <c r="AQ2337">
        <v>2188</v>
      </c>
      <c r="AR2337" s="25">
        <v>482.92750000000001</v>
      </c>
      <c r="AS2337" s="25">
        <v>5.2500000000009095E-2</v>
      </c>
      <c r="AT2337" s="25"/>
      <c r="AU2337" s="25"/>
      <c r="AV2337" s="41">
        <f t="shared" si="2735"/>
        <v>0</v>
      </c>
      <c r="AW2337" s="86">
        <f t="shared" si="2736"/>
        <v>2.9315855285315249E-2</v>
      </c>
      <c r="AX2337" s="86">
        <f t="shared" si="2737"/>
        <v>1.8581393428251531</v>
      </c>
      <c r="AY2337" s="86">
        <f t="shared" si="2729"/>
        <v>0.13550839253474087</v>
      </c>
      <c r="AZ2337" s="86">
        <f t="shared" si="2730"/>
        <v>8.5889861646957808</v>
      </c>
      <c r="BA2337" s="89">
        <f t="shared" si="2747"/>
        <v>0.11024732838167291</v>
      </c>
      <c r="BB2337" s="89">
        <f t="shared" si="2748"/>
        <v>6.3692280854950045</v>
      </c>
      <c r="BC2337" s="89">
        <f t="shared" si="2767"/>
        <v>2.5351528417285232E-2</v>
      </c>
      <c r="BD2337" s="89">
        <f t="shared" si="2767"/>
        <v>1.321956093995353</v>
      </c>
      <c r="BE2337" s="41">
        <f t="shared" si="2754"/>
        <v>706.58925102759906</v>
      </c>
      <c r="BF2337" s="89">
        <f t="shared" si="2755"/>
        <v>8.558331604328967E-2</v>
      </c>
      <c r="BG2337" s="89">
        <f t="shared" si="2756"/>
        <v>0.91441668395671027</v>
      </c>
      <c r="BH2337" s="89">
        <f t="shared" si="2768"/>
        <v>0.11530705405647396</v>
      </c>
      <c r="BI2337" s="89">
        <f t="shared" si="2766"/>
        <v>1.2320005683561637</v>
      </c>
      <c r="BJ2337" s="41">
        <f t="shared" si="2769"/>
        <v>540.36329736760581</v>
      </c>
      <c r="BK2337" s="89">
        <f t="shared" si="2757"/>
        <v>0.29737317737982344</v>
      </c>
      <c r="BL2337" s="89">
        <f t="shared" si="2758"/>
        <v>0.70262682262017662</v>
      </c>
      <c r="BM2337" s="89">
        <f t="shared" si="2759"/>
        <v>0</v>
      </c>
      <c r="BN2337" s="86">
        <f t="shared" si="2738"/>
        <v>6.7722123582261869E-4</v>
      </c>
      <c r="BO2337" s="86">
        <f t="shared" si="2739"/>
        <v>4.0639891372994653E-2</v>
      </c>
      <c r="BP2337" s="86">
        <f t="shared" si="2731"/>
        <v>0.12866626888669633</v>
      </c>
      <c r="BQ2337" s="86">
        <f t="shared" si="2732"/>
        <v>7.7212333493533016</v>
      </c>
      <c r="BR2337" s="86">
        <f t="shared" si="2749"/>
        <v>0.12715361302600695</v>
      </c>
      <c r="BS2337" s="86">
        <f t="shared" si="2750"/>
        <v>7.6044415731441219</v>
      </c>
      <c r="BT2337" s="89">
        <f t="shared" si="2751"/>
        <v>3.9825851561250514E-2</v>
      </c>
      <c r="BU2337" s="89">
        <f t="shared" si="2751"/>
        <v>2.2855390136772673</v>
      </c>
      <c r="BV2337" s="41">
        <f t="shared" si="2740"/>
        <v>550.66620196143788</v>
      </c>
      <c r="BW2337" s="89" t="e">
        <f t="shared" si="2741"/>
        <v>#REF!</v>
      </c>
      <c r="BX2337" s="42" t="e">
        <f t="shared" si="2742"/>
        <v>#REF!</v>
      </c>
      <c r="BY2337" s="89" t="e">
        <f t="shared" si="2752"/>
        <v>#REF!</v>
      </c>
      <c r="BZ2337" s="89" t="e">
        <f t="shared" si="2752"/>
        <v>#REF!</v>
      </c>
      <c r="CA2337" s="41">
        <f t="shared" si="2743"/>
        <v>488.00115066735918</v>
      </c>
      <c r="CB2337" s="89" t="e">
        <f t="shared" si="2744"/>
        <v>#REF!</v>
      </c>
      <c r="CC2337" s="89" t="e">
        <f t="shared" si="2753"/>
        <v>#REF!</v>
      </c>
      <c r="CD2337" s="41" t="e">
        <f t="shared" si="2760"/>
        <v>#REF!</v>
      </c>
      <c r="CE2337" s="41" t="e">
        <f t="shared" si="2761"/>
        <v>#REF!</v>
      </c>
      <c r="CF2337" s="42" t="e">
        <f t="shared" si="2762"/>
        <v>#REF!</v>
      </c>
      <c r="CG2337" s="42" t="e">
        <f t="shared" si="2763"/>
        <v>#REF!</v>
      </c>
      <c r="CH2337" s="42" t="e">
        <f t="shared" si="2745"/>
        <v>#REF!</v>
      </c>
      <c r="CI2337" s="89">
        <f t="shared" si="2764"/>
        <v>4.5526532222977236</v>
      </c>
      <c r="CJ2337" s="89">
        <f t="shared" si="2765"/>
        <v>1.9268221915789541</v>
      </c>
      <c r="CK2337" s="42" t="e">
        <f t="shared" si="2746"/>
        <v>#REF!</v>
      </c>
      <c r="CL2337" s="1"/>
      <c r="CM2337" s="89" t="e">
        <f t="shared" si="2733"/>
        <v>#REF!</v>
      </c>
      <c r="CN2337" s="89">
        <f t="shared" si="2734"/>
        <v>0.10489559241902728</v>
      </c>
      <c r="CO2337" s="1"/>
      <c r="CP2337" s="1"/>
      <c r="CQ2337" s="1"/>
      <c r="CR2337" s="1"/>
      <c r="CS2337" s="1"/>
      <c r="CT2337" s="1"/>
      <c r="CU2337" s="1"/>
      <c r="CV2337" s="1"/>
      <c r="CW2337" s="1"/>
      <c r="CX2337" s="1"/>
      <c r="CY2337" s="1"/>
      <c r="CZ2337" s="1"/>
      <c r="DA2337" s="1"/>
      <c r="DB2337" s="1"/>
      <c r="DC2337" s="1"/>
      <c r="DD2337" s="1"/>
      <c r="DE2337" s="1"/>
      <c r="DF2337" s="1"/>
      <c r="DG2337" s="1"/>
      <c r="DH2337" s="1"/>
      <c r="DI2337" s="1"/>
      <c r="DJ2337" s="1"/>
      <c r="DK2337" s="1"/>
      <c r="DL2337" s="1"/>
      <c r="DM2337" s="1"/>
      <c r="DN2337" s="1"/>
      <c r="DO2337" s="1"/>
      <c r="DP2337" s="1"/>
      <c r="DQ2337" s="1"/>
      <c r="DR2337" s="1"/>
      <c r="DS2337" s="1"/>
      <c r="DT2337" s="1"/>
      <c r="DU2337" s="1"/>
      <c r="DV2337" s="1"/>
      <c r="DW2337" s="1"/>
      <c r="DX2337" s="1"/>
      <c r="DY2337" s="1"/>
      <c r="DZ2337" s="1"/>
      <c r="EA2337" s="1"/>
      <c r="EB2337" s="1"/>
      <c r="EC2337" s="1"/>
      <c r="ED2337" s="1"/>
      <c r="EE2337" s="1"/>
      <c r="EF2337" s="1"/>
      <c r="EG2337" s="1"/>
      <c r="EH2337" s="1"/>
      <c r="EI2337" s="1"/>
      <c r="EJ2337" s="1"/>
      <c r="EK2337" s="1"/>
      <c r="EL2337" s="1"/>
      <c r="EM2337" s="1"/>
      <c r="EN2337" s="1"/>
      <c r="EO2337" s="1"/>
      <c r="EP2337" s="1"/>
      <c r="EQ2337" s="1"/>
      <c r="ER2337" s="1"/>
      <c r="ES2337" s="1"/>
      <c r="ET2337" s="1"/>
      <c r="EU2337" s="1"/>
      <c r="EV2337" s="1"/>
      <c r="EW2337" s="1"/>
      <c r="EX2337" s="1"/>
      <c r="EY2337" s="1"/>
      <c r="EZ2337" s="1"/>
      <c r="FA2337" s="1"/>
      <c r="FB2337" s="1"/>
      <c r="FC2337" s="1"/>
      <c r="FD2337" s="1"/>
      <c r="FE2337" s="1"/>
      <c r="FF2337" s="1"/>
      <c r="FG2337" s="1"/>
      <c r="FH2337" s="1"/>
      <c r="FI2337" s="1"/>
      <c r="FJ2337" s="1"/>
      <c r="FK2337" s="1"/>
      <c r="FL2337" s="1"/>
      <c r="FM2337" s="1"/>
      <c r="FN2337" s="1"/>
      <c r="FO2337" s="1"/>
      <c r="FP2337" s="1"/>
      <c r="FQ2337" s="1"/>
      <c r="FR2337" s="1"/>
      <c r="FS2337" s="1"/>
      <c r="FT2337" s="1"/>
      <c r="FU2337" s="1"/>
      <c r="FV2337" s="1"/>
      <c r="FW2337" s="1"/>
      <c r="FX2337" s="1"/>
      <c r="FY2337" s="1"/>
      <c r="FZ2337" s="1"/>
      <c r="GA2337" s="1"/>
      <c r="GB2337" s="1"/>
      <c r="GC2337" s="1"/>
      <c r="GD2337" s="1"/>
      <c r="GE2337" s="1"/>
      <c r="GF2337" s="1"/>
      <c r="GG2337" s="1"/>
      <c r="GH2337" s="1"/>
      <c r="GI2337" s="1"/>
      <c r="GJ2337" s="1"/>
      <c r="GK2337"/>
      <c r="GL2337"/>
      <c r="GM2337"/>
      <c r="GN2337"/>
      <c r="GO2337"/>
      <c r="GP2337"/>
      <c r="GQ2337"/>
      <c r="GR2337"/>
      <c r="GS2337"/>
      <c r="GT2337"/>
      <c r="GU2337"/>
      <c r="GV2337"/>
      <c r="GW2337"/>
      <c r="GX2337"/>
      <c r="GY2337"/>
      <c r="GZ2337"/>
      <c r="HA2337"/>
      <c r="HB2337"/>
      <c r="HC2337"/>
      <c r="HD2337"/>
      <c r="HE2337"/>
    </row>
    <row r="2338" spans="1:213" s="19" customFormat="1" ht="14.4" x14ac:dyDescent="0.3">
      <c r="E2338" s="32">
        <v>41584.430555555555</v>
      </c>
      <c r="F2338" s="21">
        <f t="shared" si="2717"/>
        <v>1685.7062499999956</v>
      </c>
      <c r="G2338" s="21">
        <f t="shared" si="2718"/>
        <v>173.85624999999709</v>
      </c>
      <c r="H2338" s="21"/>
      <c r="I2338" s="21">
        <v>1083</v>
      </c>
      <c r="J2338" s="21">
        <v>14672</v>
      </c>
      <c r="K2338" s="21">
        <v>17743</v>
      </c>
      <c r="L2338" s="98">
        <v>6</v>
      </c>
      <c r="M2338" s="124">
        <v>6.42</v>
      </c>
      <c r="N2338" s="22"/>
      <c r="O2338" s="22"/>
      <c r="P2338" s="22"/>
      <c r="Q2338" s="22"/>
      <c r="U2338" s="48">
        <f t="shared" si="2719"/>
        <v>6.33792333275046E-2</v>
      </c>
      <c r="V2338" s="48">
        <f t="shared" si="2720"/>
        <v>8.613309617879235</v>
      </c>
      <c r="W2338" s="48">
        <f t="shared" si="2721"/>
        <v>4.6700950513161262E-2</v>
      </c>
      <c r="X2338" s="239">
        <f>W2338+V2338+SUM($U$2328:U2338)</f>
        <v>8.9116331171191412</v>
      </c>
      <c r="Y2338" s="240">
        <f>W2338+V2338+SUM($U$2328:U2338)-$X$2329</f>
        <v>8.7933286850492731</v>
      </c>
      <c r="Z2338" s="42"/>
      <c r="AA2338" s="42"/>
      <c r="AB2338" s="41">
        <f t="shared" si="2722"/>
        <v>5.2409407167961872E-2</v>
      </c>
      <c r="AC2338" s="48">
        <f t="shared" si="2723"/>
        <v>7.1224978139843396</v>
      </c>
      <c r="AD2338" s="48">
        <f t="shared" si="2724"/>
        <v>1.1453999256606779</v>
      </c>
      <c r="AE2338" s="48">
        <f t="shared" si="2725"/>
        <v>2.0476261496519292</v>
      </c>
      <c r="AF2338" s="48">
        <f t="shared" si="2726"/>
        <v>1.1453999256606777</v>
      </c>
      <c r="AG2338" s="238">
        <f t="shared" si="2727"/>
        <v>0.90216223965684317</v>
      </c>
      <c r="AH2338" s="48">
        <f t="shared" si="2728"/>
        <v>6.3984334408413683E-5</v>
      </c>
      <c r="AI2338" s="48">
        <f>AE2338+AC2338+SUM($AB$2328:AB2338)</f>
        <v>9.4942162927541496</v>
      </c>
      <c r="AJ2338" s="48">
        <f>AE2338+AC2338+SUM($AB$2328:AB2338)-$AI$2329</f>
        <v>7.249197149400306</v>
      </c>
      <c r="AK2338" s="95"/>
      <c r="AL2338" s="161"/>
      <c r="AM2338" s="25">
        <v>413.83</v>
      </c>
      <c r="AN2338" s="25">
        <v>0.34399999999999409</v>
      </c>
      <c r="AO2338" s="25"/>
      <c r="AP2338" s="25"/>
      <c r="AQ2338">
        <v>1882</v>
      </c>
      <c r="AR2338" s="25">
        <v>481.83950000000004</v>
      </c>
      <c r="AS2338" s="25">
        <v>0.18850000000000477</v>
      </c>
      <c r="AT2338" s="25"/>
      <c r="AU2338" s="25"/>
      <c r="AV2338" s="41">
        <f t="shared" si="2735"/>
        <v>0</v>
      </c>
      <c r="AW2338" s="86">
        <f t="shared" si="2736"/>
        <v>3.2022877785177456E-2</v>
      </c>
      <c r="AX2338" s="86">
        <f t="shared" si="2737"/>
        <v>2.0156032718667518</v>
      </c>
      <c r="AY2338" s="86">
        <f t="shared" si="2729"/>
        <v>0.14848029170783367</v>
      </c>
      <c r="AZ2338" s="86">
        <f t="shared" si="2730"/>
        <v>9.3457360010463155</v>
      </c>
      <c r="BA2338" s="89">
        <f t="shared" si="2747"/>
        <v>0.12321922755476571</v>
      </c>
      <c r="BB2338" s="89">
        <f t="shared" si="2748"/>
        <v>7.1259779218455392</v>
      </c>
      <c r="BC2338" s="89">
        <f t="shared" si="2767"/>
        <v>1.2971899173092799E-2</v>
      </c>
      <c r="BD2338" s="89">
        <f t="shared" si="2767"/>
        <v>0.75674983635053472</v>
      </c>
      <c r="BE2338" s="41">
        <f t="shared" si="2754"/>
        <v>525.4329325685045</v>
      </c>
      <c r="BF2338" s="89">
        <f t="shared" si="2755"/>
        <v>0.3163960785627124</v>
      </c>
      <c r="BG2338" s="89">
        <f t="shared" si="2756"/>
        <v>0.68360392143728754</v>
      </c>
      <c r="BH2338" s="89">
        <f t="shared" si="2768"/>
        <v>0.24353693870416124</v>
      </c>
      <c r="BI2338" s="89">
        <f t="shared" si="2766"/>
        <v>0.52618479681946706</v>
      </c>
      <c r="BJ2338" s="41">
        <f t="shared" si="2769"/>
        <v>538.77775342650875</v>
      </c>
      <c r="BK2338" s="89">
        <f t="shared" si="2757"/>
        <v>0.29939333201894075</v>
      </c>
      <c r="BL2338" s="89">
        <f t="shared" si="2758"/>
        <v>0.70060666798105919</v>
      </c>
      <c r="BM2338" s="89">
        <f t="shared" si="2759"/>
        <v>0</v>
      </c>
      <c r="BN2338" s="86">
        <f t="shared" si="2738"/>
        <v>7.6491432621053667E-4</v>
      </c>
      <c r="BO2338" s="86">
        <f t="shared" si="2739"/>
        <v>4.5936036186950725E-2</v>
      </c>
      <c r="BP2338" s="86">
        <f t="shared" si="2731"/>
        <v>0.14596353535236137</v>
      </c>
      <c r="BQ2338" s="86">
        <f t="shared" si="2732"/>
        <v>8.7656695817667796</v>
      </c>
      <c r="BR2338" s="86">
        <f t="shared" si="2749"/>
        <v>0.14445087949167199</v>
      </c>
      <c r="BS2338" s="86">
        <f t="shared" si="2750"/>
        <v>8.6488778055575999</v>
      </c>
      <c r="BT2338" s="89">
        <f t="shared" si="2751"/>
        <v>1.729726646566504E-2</v>
      </c>
      <c r="BU2338" s="89">
        <f t="shared" si="2751"/>
        <v>1.0444362324134779</v>
      </c>
      <c r="BV2338" s="41">
        <f t="shared" si="2740"/>
        <v>473.79621155080451</v>
      </c>
      <c r="BW2338" s="89" t="e">
        <f t="shared" si="2741"/>
        <v>#REF!</v>
      </c>
      <c r="BX2338" s="42" t="e">
        <f t="shared" si="2742"/>
        <v>#REF!</v>
      </c>
      <c r="BY2338" s="89" t="e">
        <f t="shared" si="2752"/>
        <v>#REF!</v>
      </c>
      <c r="BZ2338" s="89" t="e">
        <f t="shared" si="2752"/>
        <v>#REF!</v>
      </c>
      <c r="CA2338" s="41">
        <f t="shared" si="2743"/>
        <v>486.28576591732588</v>
      </c>
      <c r="CB2338" s="89" t="e">
        <f t="shared" si="2744"/>
        <v>#REF!</v>
      </c>
      <c r="CC2338" s="89" t="e">
        <f t="shared" si="2753"/>
        <v>#REF!</v>
      </c>
      <c r="CD2338" s="41" t="e">
        <f t="shared" si="2760"/>
        <v>#REF!</v>
      </c>
      <c r="CE2338" s="41" t="e">
        <f t="shared" si="2761"/>
        <v>#REF!</v>
      </c>
      <c r="CF2338" s="42" t="e">
        <f t="shared" si="2762"/>
        <v>#REF!</v>
      </c>
      <c r="CG2338" s="42" t="e">
        <f t="shared" si="2763"/>
        <v>#REF!</v>
      </c>
      <c r="CH2338" s="42" t="e">
        <f t="shared" si="2745"/>
        <v>#REF!</v>
      </c>
      <c r="CI2338" s="89">
        <f t="shared" si="2764"/>
        <v>5.078835860379141</v>
      </c>
      <c r="CJ2338" s="89">
        <f t="shared" si="2765"/>
        <v>2.1703612890211645</v>
      </c>
      <c r="CK2338" s="42" t="e">
        <f t="shared" si="2746"/>
        <v>#REF!</v>
      </c>
      <c r="CL2338" s="1"/>
      <c r="CM2338" s="89" t="e">
        <f t="shared" si="2733"/>
        <v>#REF!</v>
      </c>
      <c r="CN2338" s="89">
        <f t="shared" si="2734"/>
        <v>0.11701912497183181</v>
      </c>
      <c r="CO2338" s="1"/>
      <c r="CP2338" s="1"/>
      <c r="CQ2338" s="1"/>
      <c r="CR2338" s="1"/>
      <c r="CS2338" s="1"/>
      <c r="CT2338" s="1"/>
      <c r="CU2338" s="1"/>
      <c r="CV2338" s="1"/>
      <c r="CW2338" s="1"/>
      <c r="CX2338" s="1"/>
      <c r="CY2338" s="1"/>
      <c r="CZ2338" s="1"/>
      <c r="DA2338" s="1"/>
      <c r="DB2338" s="1"/>
      <c r="DC2338" s="1"/>
      <c r="DD2338" s="1"/>
      <c r="DE2338" s="1"/>
      <c r="DF2338" s="1"/>
      <c r="DG2338" s="1"/>
      <c r="DH2338" s="1"/>
      <c r="DI2338" s="1"/>
      <c r="DJ2338" s="1"/>
      <c r="DK2338" s="1"/>
      <c r="DL2338" s="1"/>
      <c r="DM2338" s="1"/>
      <c r="DN2338" s="1"/>
      <c r="DO2338" s="1"/>
      <c r="DP2338" s="1"/>
      <c r="DQ2338" s="1"/>
      <c r="DR2338" s="1"/>
      <c r="DS2338" s="1"/>
      <c r="DT2338" s="1"/>
      <c r="DU2338" s="1"/>
      <c r="DV2338" s="1"/>
      <c r="DW2338" s="1"/>
      <c r="DX2338" s="1"/>
      <c r="DY2338" s="1"/>
      <c r="DZ2338" s="1"/>
      <c r="EA2338" s="1"/>
      <c r="EB2338" s="1"/>
      <c r="EC2338" s="1"/>
      <c r="ED2338" s="1"/>
      <c r="EE2338" s="1"/>
      <c r="EF2338" s="1"/>
      <c r="EG2338" s="1"/>
      <c r="EH2338" s="1"/>
      <c r="EI2338" s="1"/>
      <c r="EJ2338" s="1"/>
      <c r="EK2338" s="1"/>
      <c r="EL2338" s="1"/>
      <c r="EM2338" s="1"/>
      <c r="EN2338" s="1"/>
      <c r="EO2338" s="1"/>
      <c r="EP2338" s="1"/>
      <c r="EQ2338" s="1"/>
      <c r="ER2338" s="1"/>
      <c r="ES2338" s="1"/>
      <c r="ET2338" s="1"/>
      <c r="EU2338" s="1"/>
      <c r="EV2338" s="1"/>
      <c r="EW2338" s="1"/>
      <c r="EX2338" s="1"/>
      <c r="EY2338" s="1"/>
      <c r="EZ2338" s="1"/>
      <c r="FA2338" s="1"/>
      <c r="FB2338" s="1"/>
      <c r="FC2338" s="1"/>
      <c r="FD2338" s="1"/>
      <c r="FE2338" s="1"/>
      <c r="FF2338" s="1"/>
      <c r="FG2338" s="1"/>
      <c r="FH2338" s="1"/>
      <c r="FI2338" s="1"/>
      <c r="FJ2338" s="1"/>
      <c r="FK2338" s="1"/>
      <c r="FL2338" s="1"/>
      <c r="FM2338" s="1"/>
      <c r="FN2338" s="1"/>
      <c r="FO2338" s="1"/>
      <c r="FP2338" s="1"/>
      <c r="FQ2338" s="1"/>
      <c r="FR2338" s="1"/>
      <c r="FS2338" s="1"/>
      <c r="FT2338" s="1"/>
      <c r="FU2338" s="1"/>
      <c r="FV2338" s="1"/>
      <c r="FW2338" s="1"/>
      <c r="FX2338" s="1"/>
      <c r="FY2338" s="1"/>
      <c r="FZ2338" s="1"/>
      <c r="GA2338" s="1"/>
      <c r="GB2338" s="1"/>
      <c r="GC2338" s="1"/>
      <c r="GD2338" s="1"/>
      <c r="GE2338" s="1"/>
      <c r="GF2338" s="1"/>
      <c r="GG2338" s="1"/>
      <c r="GH2338" s="1"/>
      <c r="GI2338" s="1"/>
      <c r="GJ2338" s="1"/>
      <c r="GK2338"/>
      <c r="GL2338"/>
      <c r="GM2338"/>
      <c r="GN2338"/>
      <c r="GO2338"/>
      <c r="GP2338"/>
      <c r="GQ2338"/>
      <c r="GR2338"/>
      <c r="GS2338"/>
      <c r="GT2338"/>
      <c r="GU2338"/>
      <c r="GV2338"/>
      <c r="GW2338"/>
      <c r="GX2338"/>
      <c r="GY2338"/>
      <c r="GZ2338"/>
      <c r="HA2338"/>
      <c r="HB2338"/>
      <c r="HC2338"/>
      <c r="HD2338"/>
      <c r="HE2338"/>
    </row>
    <row r="2339" spans="1:213" ht="14.4" x14ac:dyDescent="0.3">
      <c r="A2339" s="19"/>
      <c r="B2339" s="19"/>
      <c r="C2339" s="19"/>
      <c r="E2339" s="32">
        <v>41617.57708333333</v>
      </c>
      <c r="F2339" s="21">
        <f t="shared" si="2717"/>
        <v>1718.8527777777708</v>
      </c>
      <c r="G2339" s="21">
        <f t="shared" si="2718"/>
        <v>207.00277777777228</v>
      </c>
      <c r="H2339" s="21"/>
      <c r="I2339" s="21">
        <v>1072</v>
      </c>
      <c r="J2339" s="21">
        <v>16026</v>
      </c>
      <c r="K2339" s="21">
        <v>19413</v>
      </c>
      <c r="L2339" s="98">
        <v>9</v>
      </c>
      <c r="M2339" s="124">
        <v>6.42</v>
      </c>
      <c r="U2339" s="48">
        <f t="shared" si="2719"/>
        <v>6.8640258773249044E-2</v>
      </c>
      <c r="V2339" s="48">
        <f t="shared" si="2720"/>
        <v>9.3282889366977351</v>
      </c>
      <c r="W2339" s="48">
        <f t="shared" si="2721"/>
        <v>5.0577533994703154E-2</v>
      </c>
      <c r="X2339" s="239">
        <f>W2339+V2339+SUM($U$2328:U2339)</f>
        <v>9.6991292781924336</v>
      </c>
      <c r="Y2339" s="240">
        <f>W2339+V2339+SUM($U$2328:U2339)-$X$2329</f>
        <v>9.5808248461225656</v>
      </c>
      <c r="Z2339" s="42"/>
      <c r="AA2339" s="42"/>
      <c r="AB2339" s="41">
        <f t="shared" si="2722"/>
        <v>5.6664543712980429E-2</v>
      </c>
      <c r="AC2339" s="48">
        <f t="shared" si="2723"/>
        <v>7.7007756915220691</v>
      </c>
      <c r="AD2339" s="48">
        <f t="shared" si="2724"/>
        <v>1.2383953122850793</v>
      </c>
      <c r="AE2339" s="48">
        <f t="shared" si="2725"/>
        <v>2.2138735722185756</v>
      </c>
      <c r="AF2339" s="48">
        <f t="shared" si="2726"/>
        <v>1.2383953122850793</v>
      </c>
      <c r="AG2339" s="238">
        <f t="shared" si="2727"/>
        <v>0.97540908069049492</v>
      </c>
      <c r="AH2339" s="48">
        <f t="shared" si="2728"/>
        <v>6.9179243001395532E-5</v>
      </c>
      <c r="AI2339" s="48">
        <f>AE2339+AC2339+SUM($AB$2328:AB2339)</f>
        <v>10.295406136571506</v>
      </c>
      <c r="AJ2339" s="48">
        <f>AE2339+AC2339+SUM($AB$2328:AB2339)-$AI$2329</f>
        <v>8.0503869932176624</v>
      </c>
      <c r="AK2339" s="95"/>
      <c r="AL2339" s="161"/>
      <c r="AM2339" s="25">
        <v>416.10900000000004</v>
      </c>
      <c r="AN2339" s="25">
        <v>2.0999999999986585E-2</v>
      </c>
      <c r="AQ2339" s="25"/>
      <c r="AR2339" s="25">
        <v>476.43650000000002</v>
      </c>
      <c r="AS2339" s="25">
        <v>0.3125</v>
      </c>
      <c r="AV2339" s="41">
        <f t="shared" si="2735"/>
        <v>0</v>
      </c>
      <c r="AW2339" s="86">
        <f t="shared" si="2736"/>
        <v>3.4677760983189747E-2</v>
      </c>
      <c r="AX2339" s="86">
        <f t="shared" si="2737"/>
        <v>2.179195811235386</v>
      </c>
      <c r="AY2339" s="86">
        <f t="shared" si="2729"/>
        <v>0.16126559244804201</v>
      </c>
      <c r="AZ2339" s="86">
        <f t="shared" si="2730"/>
        <v>10.134140544123465</v>
      </c>
      <c r="BA2339" s="89">
        <f t="shared" si="2747"/>
        <v>0.13600452829497406</v>
      </c>
      <c r="BB2339" s="89">
        <f t="shared" si="2748"/>
        <v>7.9143824649226886</v>
      </c>
      <c r="BC2339" s="89">
        <f t="shared" si="2767"/>
        <v>1.2785300740208352E-2</v>
      </c>
      <c r="BD2339" s="89">
        <f t="shared" si="2767"/>
        <v>0.78840454307714936</v>
      </c>
      <c r="BE2339" s="41">
        <f t="shared" si="2754"/>
        <v>443.12423289459412</v>
      </c>
      <c r="BF2339" s="89">
        <f t="shared" si="2755"/>
        <v>0.4212662730594422</v>
      </c>
      <c r="BG2339" s="89">
        <f t="shared" si="2756"/>
        <v>0.5787337269405578</v>
      </c>
      <c r="BH2339" s="89">
        <f t="shared" si="2768"/>
        <v>0.33751425951801428</v>
      </c>
      <c r="BI2339" s="89">
        <f t="shared" si="2766"/>
        <v>0.46367558429934208</v>
      </c>
      <c r="BJ2339" s="41">
        <f t="shared" si="2769"/>
        <v>529.24906682551034</v>
      </c>
      <c r="BK2339" s="89">
        <f t="shared" si="2757"/>
        <v>0.31153391036732919</v>
      </c>
      <c r="BL2339" s="89">
        <f t="shared" si="2758"/>
        <v>0.68846608963267086</v>
      </c>
      <c r="BM2339" s="89">
        <f t="shared" si="2759"/>
        <v>0</v>
      </c>
      <c r="BN2339" s="86">
        <f t="shared" si="2738"/>
        <v>8.2543763948561891E-4</v>
      </c>
      <c r="BO2339" s="86">
        <f t="shared" si="2739"/>
        <v>4.9752096355217532E-2</v>
      </c>
      <c r="BP2339" s="86">
        <f t="shared" si="2731"/>
        <v>0.15829214562527832</v>
      </c>
      <c r="BQ2339" s="86">
        <f t="shared" si="2732"/>
        <v>9.5408371325671553</v>
      </c>
      <c r="BR2339" s="86">
        <f t="shared" si="2749"/>
        <v>0.15677948976458894</v>
      </c>
      <c r="BS2339" s="86">
        <f t="shared" si="2750"/>
        <v>9.4240453563579756</v>
      </c>
      <c r="BT2339" s="89">
        <f t="shared" si="2751"/>
        <v>1.2328610272916957E-2</v>
      </c>
      <c r="BU2339" s="89">
        <f t="shared" si="2751"/>
        <v>0.77516755080037569</v>
      </c>
      <c r="BV2339" s="41">
        <f t="shared" si="2740"/>
        <v>415.3388538183633</v>
      </c>
      <c r="BW2339" s="89" t="e">
        <f t="shared" si="2741"/>
        <v>#REF!</v>
      </c>
      <c r="BX2339" s="42" t="e">
        <f t="shared" si="2742"/>
        <v>#REF!</v>
      </c>
      <c r="BY2339" s="89" t="e">
        <f t="shared" si="2752"/>
        <v>#REF!</v>
      </c>
      <c r="BZ2339" s="89" t="e">
        <f t="shared" si="2752"/>
        <v>#REF!</v>
      </c>
      <c r="CA2339" s="41">
        <f t="shared" si="2743"/>
        <v>480.450082619017</v>
      </c>
      <c r="CB2339" s="89" t="e">
        <f t="shared" si="2744"/>
        <v>#REF!</v>
      </c>
      <c r="CC2339" s="89" t="e">
        <f t="shared" si="2753"/>
        <v>#REF!</v>
      </c>
      <c r="CD2339" s="41" t="e">
        <f t="shared" si="2760"/>
        <v>#REF!</v>
      </c>
      <c r="CE2339" s="41" t="e">
        <f t="shared" si="2761"/>
        <v>#REF!</v>
      </c>
      <c r="CF2339" s="42" t="e">
        <f t="shared" si="2762"/>
        <v>#REF!</v>
      </c>
      <c r="CG2339" s="42" t="e">
        <f t="shared" si="2763"/>
        <v>#REF!</v>
      </c>
      <c r="CH2339" s="42" t="e">
        <f t="shared" si="2745"/>
        <v>#REF!</v>
      </c>
      <c r="CI2339" s="89">
        <f t="shared" si="2764"/>
        <v>5.5424184532502787</v>
      </c>
      <c r="CJ2339" s="89">
        <f t="shared" si="2765"/>
        <v>2.5079685399673841</v>
      </c>
      <c r="CK2339" s="42" t="e">
        <f t="shared" si="2746"/>
        <v>#REF!</v>
      </c>
      <c r="CM2339" s="89" t="e">
        <f t="shared" si="2733"/>
        <v>#REF!</v>
      </c>
      <c r="CN2339" s="89">
        <f t="shared" si="2734"/>
        <v>0.12770031862747869</v>
      </c>
    </row>
    <row r="2340" spans="1:213" ht="14.4" x14ac:dyDescent="0.3">
      <c r="A2340" s="19"/>
      <c r="B2340" s="19"/>
      <c r="C2340" s="19"/>
      <c r="E2340" s="32">
        <v>41696.574305555558</v>
      </c>
      <c r="F2340" s="21">
        <f t="shared" si="2717"/>
        <v>1797.8499999999985</v>
      </c>
      <c r="G2340" s="21">
        <f t="shared" si="2718"/>
        <v>286</v>
      </c>
      <c r="H2340" s="21"/>
      <c r="I2340" s="21">
        <v>1050</v>
      </c>
      <c r="J2340" s="21">
        <v>17302</v>
      </c>
      <c r="K2340" s="21">
        <v>22036</v>
      </c>
      <c r="L2340" s="98">
        <v>21</v>
      </c>
      <c r="M2340" s="124">
        <v>6.42</v>
      </c>
      <c r="U2340" s="48">
        <f t="shared" si="2719"/>
        <v>7.6315637248181981E-2</v>
      </c>
      <c r="V2340" s="48">
        <f t="shared" si="2720"/>
        <v>10.371381567644931</v>
      </c>
      <c r="W2340" s="48">
        <f t="shared" si="2721"/>
        <v>5.6233132074840729E-2</v>
      </c>
      <c r="X2340" s="239">
        <f>W2340+V2340+SUM($U$2328:U2340)</f>
        <v>10.824193144467948</v>
      </c>
      <c r="Y2340" s="240">
        <f>W2340+V2340+SUM($U$2328:U2340)-$X$2329</f>
        <v>10.70588871239808</v>
      </c>
      <c r="Z2340" s="42"/>
      <c r="AA2340" s="42"/>
      <c r="AB2340" s="41">
        <f t="shared" si="2722"/>
        <v>5.9920727703214952E-2</v>
      </c>
      <c r="AC2340" s="48">
        <f t="shared" si="2723"/>
        <v>8.143294785051399</v>
      </c>
      <c r="AD2340" s="48">
        <f t="shared" si="2724"/>
        <v>1.3095587369809427</v>
      </c>
      <c r="AE2340" s="48">
        <f t="shared" si="2725"/>
        <v>2.3410920974179605</v>
      </c>
      <c r="AF2340" s="48">
        <f t="shared" si="2726"/>
        <v>1.3095587369809432</v>
      </c>
      <c r="AG2340" s="238">
        <f t="shared" si="2727"/>
        <v>1.0314602058625522</v>
      </c>
      <c r="AH2340" s="48">
        <f t="shared" si="2728"/>
        <v>7.3154574465435668E-5</v>
      </c>
      <c r="AI2340" s="48">
        <f>AE2340+AC2340+SUM($AB$2328:AB2340)</f>
        <v>10.925064483003435</v>
      </c>
      <c r="AJ2340" s="48">
        <f>AE2340+AC2340+SUM($AB$2328:AB2340)-$AI$2329</f>
        <v>8.6800453396495918</v>
      </c>
      <c r="AK2340" s="95"/>
      <c r="AL2340" s="161"/>
      <c r="AM2340" s="25">
        <v>411.06100000000004</v>
      </c>
      <c r="AN2340" s="25">
        <v>0.49921738751767458</v>
      </c>
      <c r="AQ2340"/>
      <c r="AR2340" s="25">
        <v>459.89649999999995</v>
      </c>
      <c r="AS2340" s="25">
        <v>9.6873629022557334E-2</v>
      </c>
      <c r="AV2340" s="41">
        <f t="shared" si="2735"/>
        <v>0</v>
      </c>
      <c r="AW2340" s="86">
        <f t="shared" si="2736"/>
        <v>3.654181275758641E-2</v>
      </c>
      <c r="AX2340" s="86">
        <f t="shared" si="2737"/>
        <v>2.3045502846603743</v>
      </c>
      <c r="AY2340" s="86">
        <f t="shared" si="2729"/>
        <v>0.17052796049449701</v>
      </c>
      <c r="AZ2340" s="86">
        <f t="shared" si="2730"/>
        <v>10.754536522508939</v>
      </c>
      <c r="BA2340" s="89">
        <f t="shared" si="2747"/>
        <v>0.14526689634142903</v>
      </c>
      <c r="BB2340" s="89">
        <f t="shared" si="2748"/>
        <v>8.5347784433081628</v>
      </c>
      <c r="BC2340" s="89">
        <f t="shared" si="2767"/>
        <v>9.2623680464549718E-3</v>
      </c>
      <c r="BD2340" s="89">
        <f t="shared" si="2767"/>
        <v>0.62039597838547422</v>
      </c>
      <c r="BE2340" s="41">
        <f t="shared" si="2754"/>
        <v>328.60214589867519</v>
      </c>
      <c r="BF2340" s="89">
        <f t="shared" si="2755"/>
        <v>0.56717981057144662</v>
      </c>
      <c r="BG2340" s="89">
        <f t="shared" si="2756"/>
        <v>0.43282018942855338</v>
      </c>
      <c r="BH2340" s="89">
        <f t="shared" si="2768"/>
        <v>0.35712950165399204</v>
      </c>
      <c r="BI2340" s="89">
        <f t="shared" si="2766"/>
        <v>0.27252884477793737</v>
      </c>
      <c r="BJ2340" s="41">
        <f t="shared" si="2769"/>
        <v>514.66397318244833</v>
      </c>
      <c r="BK2340" s="89">
        <f t="shared" si="2757"/>
        <v>0.33011689871680683</v>
      </c>
      <c r="BL2340" s="89">
        <f t="shared" si="2758"/>
        <v>0.66988310128319317</v>
      </c>
      <c r="BM2340" s="89">
        <f t="shared" si="2759"/>
        <v>0</v>
      </c>
      <c r="BN2340" s="86">
        <f t="shared" si="2738"/>
        <v>9.0762321359226072E-4</v>
      </c>
      <c r="BO2340" s="86">
        <f t="shared" si="2739"/>
        <v>5.5325508861248471E-2</v>
      </c>
      <c r="BP2340" s="86">
        <f t="shared" si="2731"/>
        <v>0.17470641601912126</v>
      </c>
      <c r="BQ2340" s="86">
        <f t="shared" si="2732"/>
        <v>10.649486728448826</v>
      </c>
      <c r="BR2340" s="86">
        <f t="shared" si="2749"/>
        <v>0.17319376015843188</v>
      </c>
      <c r="BS2340" s="86">
        <f t="shared" si="2750"/>
        <v>10.532694952239646</v>
      </c>
      <c r="BT2340" s="89">
        <f t="shared" si="2751"/>
        <v>1.6414270393842939E-2</v>
      </c>
      <c r="BU2340" s="89">
        <f t="shared" si="2751"/>
        <v>1.1086495958816709</v>
      </c>
      <c r="BV2340" s="41">
        <f t="shared" si="2740"/>
        <v>317.55626304968956</v>
      </c>
      <c r="BW2340" s="89" t="e">
        <f t="shared" si="2741"/>
        <v>#REF!</v>
      </c>
      <c r="BX2340" s="42" t="e">
        <f t="shared" si="2742"/>
        <v>#REF!</v>
      </c>
      <c r="BY2340" s="89" t="e">
        <f t="shared" si="2752"/>
        <v>#REF!</v>
      </c>
      <c r="BZ2340" s="89" t="e">
        <f t="shared" si="2752"/>
        <v>#REF!</v>
      </c>
      <c r="CA2340" s="41">
        <f t="shared" si="2743"/>
        <v>463.30421747661535</v>
      </c>
      <c r="CB2340" s="89" t="e">
        <f t="shared" si="2744"/>
        <v>#REF!</v>
      </c>
      <c r="CC2340" s="89" t="e">
        <f t="shared" si="2753"/>
        <v>#REF!</v>
      </c>
      <c r="CD2340" s="41" t="e">
        <f t="shared" si="2760"/>
        <v>#REF!</v>
      </c>
      <c r="CE2340" s="41" t="e">
        <f t="shared" si="2761"/>
        <v>#REF!</v>
      </c>
      <c r="CF2340" s="42" t="e">
        <f t="shared" si="2762"/>
        <v>#REF!</v>
      </c>
      <c r="CG2340" s="42" t="e">
        <f t="shared" si="2763"/>
        <v>#REF!</v>
      </c>
      <c r="CH2340" s="42" t="e">
        <f t="shared" si="2745"/>
        <v>#REF!</v>
      </c>
      <c r="CI2340" s="89">
        <f t="shared" si="2764"/>
        <v>5.8146156914031968</v>
      </c>
      <c r="CJ2340" s="89">
        <f t="shared" si="2765"/>
        <v>2.8654296482463955</v>
      </c>
      <c r="CK2340" s="42" t="e">
        <f t="shared" si="2746"/>
        <v>#REF!</v>
      </c>
      <c r="CM2340" s="89" t="e">
        <f t="shared" si="2733"/>
        <v>#REF!</v>
      </c>
      <c r="CN2340" s="89">
        <f t="shared" si="2734"/>
        <v>0.13397189020491218</v>
      </c>
    </row>
    <row r="2341" spans="1:213" ht="14.4" x14ac:dyDescent="0.3">
      <c r="E2341" s="32">
        <v>41743.428472222222</v>
      </c>
      <c r="F2341" s="21">
        <f t="shared" si="2717"/>
        <v>1844.7041666666628</v>
      </c>
      <c r="G2341" s="21">
        <f t="shared" si="2718"/>
        <v>332.85416666666424</v>
      </c>
      <c r="H2341" s="21">
        <v>10</v>
      </c>
      <c r="I2341" s="21">
        <v>1150</v>
      </c>
      <c r="J2341" s="21">
        <v>16463</v>
      </c>
      <c r="K2341" s="21">
        <v>20460</v>
      </c>
      <c r="L2341" s="98">
        <v>12</v>
      </c>
      <c r="M2341" s="124">
        <v>6.42</v>
      </c>
      <c r="U2341" s="48">
        <f t="shared" si="2719"/>
        <v>7.7605936122383035E-2</v>
      </c>
      <c r="V2341" s="48">
        <f t="shared" si="2720"/>
        <v>10.54673464655748</v>
      </c>
      <c r="W2341" s="48">
        <f t="shared" si="2721"/>
        <v>5.7183888035549094E-2</v>
      </c>
      <c r="X2341" s="239">
        <f>W2341+V2341+SUM($U$2328:U2341)</f>
        <v>11.078102915463589</v>
      </c>
      <c r="Y2341" s="240">
        <f>W2341+V2341+SUM($U$2328:U2341)-$X$2329</f>
        <v>10.959798483393721</v>
      </c>
      <c r="Z2341" s="42"/>
      <c r="AA2341" s="42"/>
      <c r="AB2341" s="41">
        <f t="shared" si="2722"/>
        <v>6.2445089266021103E-2</v>
      </c>
      <c r="AC2341" s="48">
        <f t="shared" si="2723"/>
        <v>8.4863583815384054</v>
      </c>
      <c r="AD2341" s="48">
        <f t="shared" si="2724"/>
        <v>1.3647282895979467</v>
      </c>
      <c r="AE2341" s="48">
        <f t="shared" si="2725"/>
        <v>2.4397184514733032</v>
      </c>
      <c r="AF2341" s="48">
        <f t="shared" si="2726"/>
        <v>1.364728289597946</v>
      </c>
      <c r="AG2341" s="238">
        <f t="shared" si="2727"/>
        <v>1.0749139254191624</v>
      </c>
      <c r="AH2341" s="48">
        <f t="shared" si="2728"/>
        <v>7.6236456194887279E-5</v>
      </c>
      <c r="AI2341" s="48">
        <f>AE2341+AC2341+SUM($AB$2328:AB2341)</f>
        <v>11.429199522811807</v>
      </c>
      <c r="AJ2341" s="48">
        <f>AE2341+AC2341+SUM($AB$2328:AB2341)-$AI$2329</f>
        <v>9.1841803794579633</v>
      </c>
      <c r="AK2341" s="95"/>
      <c r="AL2341" s="161"/>
      <c r="AM2341" s="25">
        <v>405.83550000000002</v>
      </c>
      <c r="AN2341" s="25">
        <v>0.25249999999999773</v>
      </c>
      <c r="AR2341" s="25">
        <v>449.29300000000001</v>
      </c>
      <c r="AS2341" s="25">
        <v>4.5999999999992269E-2</v>
      </c>
      <c r="AV2341" s="41">
        <f t="shared" si="2735"/>
        <v>0</v>
      </c>
      <c r="AW2341" s="86">
        <f t="shared" si="2736"/>
        <v>3.7942428235259333E-2</v>
      </c>
      <c r="AX2341" s="86">
        <f t="shared" si="2737"/>
        <v>2.4017760232380438</v>
      </c>
      <c r="AY2341" s="86">
        <f t="shared" si="2729"/>
        <v>0.17774656842836625</v>
      </c>
      <c r="AZ2341" s="86">
        <f t="shared" si="2730"/>
        <v>11.25145295438344</v>
      </c>
      <c r="BA2341" s="89">
        <f t="shared" si="2747"/>
        <v>0.15248550427529828</v>
      </c>
      <c r="BB2341" s="89">
        <f t="shared" si="2748"/>
        <v>9.031694875182664</v>
      </c>
      <c r="BC2341" s="89">
        <f t="shared" si="2767"/>
        <v>7.2186079338692477E-3</v>
      </c>
      <c r="BD2341" s="89">
        <f t="shared" si="2767"/>
        <v>0.49691643187450119</v>
      </c>
      <c r="BE2341" s="41">
        <f t="shared" si="2754"/>
        <v>292.74237811152062</v>
      </c>
      <c r="BF2341" s="89">
        <f t="shared" si="2755"/>
        <v>0.61286903707296159</v>
      </c>
      <c r="BG2341" s="89">
        <f t="shared" si="2756"/>
        <v>0.38713096292703841</v>
      </c>
      <c r="BH2341" s="89">
        <f t="shared" si="2768"/>
        <v>0.30896875640209581</v>
      </c>
      <c r="BI2341" s="89">
        <f t="shared" si="2766"/>
        <v>0.1951662834062757</v>
      </c>
      <c r="BJ2341" s="41">
        <f t="shared" si="2769"/>
        <v>502.45402934548821</v>
      </c>
      <c r="BK2341" s="89">
        <f t="shared" si="2757"/>
        <v>0.34567368906884816</v>
      </c>
      <c r="BL2341" s="89">
        <f t="shared" si="2758"/>
        <v>0.6543263109311519</v>
      </c>
      <c r="BM2341" s="89">
        <f t="shared" si="2759"/>
        <v>0</v>
      </c>
      <c r="BN2341" s="86">
        <f t="shared" si="2738"/>
        <v>9.1637249363577021E-4</v>
      </c>
      <c r="BO2341" s="86">
        <f t="shared" si="2739"/>
        <v>5.6267515541913324E-2</v>
      </c>
      <c r="BP2341" s="86">
        <f t="shared" si="2731"/>
        <v>0.1775267324790184</v>
      </c>
      <c r="BQ2341" s="86">
        <f t="shared" si="2732"/>
        <v>10.900576182984571</v>
      </c>
      <c r="BR2341" s="86">
        <f t="shared" si="2749"/>
        <v>0.17601407661832902</v>
      </c>
      <c r="BS2341" s="86">
        <f t="shared" si="2750"/>
        <v>10.783784406775391</v>
      </c>
      <c r="BT2341" s="89">
        <f t="shared" si="2751"/>
        <v>2.8203164598971375E-3</v>
      </c>
      <c r="BU2341" s="89">
        <f t="shared" si="2751"/>
        <v>0.25108945453574449</v>
      </c>
      <c r="BV2341" s="41">
        <f t="shared" si="2740"/>
        <v>-0.43449944395235196</v>
      </c>
      <c r="BW2341" s="89" t="e">
        <f t="shared" si="2741"/>
        <v>#REF!</v>
      </c>
      <c r="BX2341" s="42" t="e">
        <f t="shared" si="2742"/>
        <v>#REF!</v>
      </c>
      <c r="BY2341" s="89" t="e">
        <f t="shared" si="2752"/>
        <v>#REF!</v>
      </c>
      <c r="BZ2341" s="89" t="e">
        <f t="shared" si="2752"/>
        <v>#REF!</v>
      </c>
      <c r="CA2341" s="41">
        <f t="shared" si="2743"/>
        <v>452.50653300088237</v>
      </c>
      <c r="CB2341" s="89" t="e">
        <f t="shared" si="2744"/>
        <v>#REF!</v>
      </c>
      <c r="CC2341" s="89" t="e">
        <f t="shared" si="2753"/>
        <v>#REF!</v>
      </c>
      <c r="CD2341" s="41" t="e">
        <f t="shared" si="2760"/>
        <v>#REF!</v>
      </c>
      <c r="CE2341" s="41" t="e">
        <f t="shared" si="2761"/>
        <v>#REF!</v>
      </c>
      <c r="CF2341" s="42" t="e">
        <f t="shared" si="2762"/>
        <v>#REF!</v>
      </c>
      <c r="CG2341" s="42" t="e">
        <f t="shared" si="2763"/>
        <v>#REF!</v>
      </c>
      <c r="CH2341" s="42" t="e">
        <f t="shared" si="2745"/>
        <v>#REF!</v>
      </c>
      <c r="CI2341" s="89">
        <f t="shared" si="2764"/>
        <v>6.0094508666169961</v>
      </c>
      <c r="CJ2341" s="89">
        <f t="shared" si="2765"/>
        <v>3.174729512840968</v>
      </c>
      <c r="CK2341" s="42" t="e">
        <f t="shared" si="2746"/>
        <v>#REF!</v>
      </c>
      <c r="CM2341" s="89" t="e">
        <f t="shared" si="2733"/>
        <v>#REF!</v>
      </c>
      <c r="CN2341" s="89">
        <f t="shared" si="2734"/>
        <v>0.13846099801308423</v>
      </c>
    </row>
    <row r="2342" spans="1:213" ht="14.4" x14ac:dyDescent="0.3">
      <c r="E2342" s="32">
        <v>41774.515972222223</v>
      </c>
      <c r="F2342" s="21">
        <f t="shared" si="2717"/>
        <v>1875.7916666666642</v>
      </c>
      <c r="G2342" s="21">
        <f t="shared" si="2718"/>
        <v>363.9416666666657</v>
      </c>
      <c r="H2342" s="21"/>
      <c r="I2342" s="21">
        <v>1078</v>
      </c>
      <c r="J2342" s="21">
        <v>16831</v>
      </c>
      <c r="K2342" s="21">
        <v>21228</v>
      </c>
      <c r="L2342" s="98">
        <v>28</v>
      </c>
      <c r="M2342" s="124">
        <v>6.42</v>
      </c>
      <c r="U2342" s="48">
        <f t="shared" si="2719"/>
        <v>7.5477813733792795E-2</v>
      </c>
      <c r="V2342" s="48">
        <f t="shared" si="2720"/>
        <v>10.257520402785399</v>
      </c>
      <c r="W2342" s="48">
        <f t="shared" si="2721"/>
        <v>5.5615782314832315E-2</v>
      </c>
      <c r="X2342" s="239">
        <f>W2342+V2342+SUM($U$2328:U2342)</f>
        <v>10.862798379704584</v>
      </c>
      <c r="Y2342" s="240">
        <f>W2342+V2342+SUM($U$2328:U2342)-$X$2329</f>
        <v>10.744493947634716</v>
      </c>
      <c r="Z2342" s="42"/>
      <c r="AA2342" s="42"/>
      <c r="AB2342" s="41">
        <f t="shared" si="2722"/>
        <v>5.9843936449663952E-2</v>
      </c>
      <c r="AC2342" s="48">
        <f t="shared" si="2723"/>
        <v>8.1328587666893277</v>
      </c>
      <c r="AD2342" s="48">
        <f t="shared" si="2724"/>
        <v>1.3078804753698772</v>
      </c>
      <c r="AE2342" s="48">
        <f t="shared" si="2725"/>
        <v>2.3380918768977845</v>
      </c>
      <c r="AF2342" s="48">
        <f t="shared" si="2726"/>
        <v>1.3078804753698774</v>
      </c>
      <c r="AG2342" s="238">
        <f t="shared" si="2727"/>
        <v>1.0301383407044975</v>
      </c>
      <c r="AH2342" s="48">
        <f t="shared" si="2728"/>
        <v>7.3060823409807387E-5</v>
      </c>
      <c r="AI2342" s="48">
        <f>AE2342+AC2342+SUM($AB$2328:AB2342)</f>
        <v>11.033917269836875</v>
      </c>
      <c r="AJ2342" s="48">
        <f>AE2342+AC2342+SUM($AB$2328:AB2342)-$AI$2329</f>
        <v>8.7888981264830317</v>
      </c>
      <c r="AK2342" s="95"/>
      <c r="AL2342" s="161"/>
      <c r="AM2342" s="25">
        <v>401.56849999999997</v>
      </c>
      <c r="AN2342" s="25">
        <v>2.3334523779126808E-2</v>
      </c>
      <c r="AR2342" s="25">
        <v>441.87249999999995</v>
      </c>
      <c r="AS2342" s="25">
        <v>0.14778531726799068</v>
      </c>
      <c r="AV2342" s="41">
        <f t="shared" si="2735"/>
        <v>0</v>
      </c>
      <c r="AW2342" s="86">
        <f t="shared" si="2736"/>
        <v>3.6253280118751632E-2</v>
      </c>
      <c r="AX2342" s="86">
        <f t="shared" si="2737"/>
        <v>2.3018385967790329</v>
      </c>
      <c r="AY2342" s="86">
        <f t="shared" si="2729"/>
        <v>0.17108638781178878</v>
      </c>
      <c r="AZ2342" s="86">
        <f t="shared" si="2730"/>
        <v>10.862830882025087</v>
      </c>
      <c r="BA2342" s="89">
        <f t="shared" si="2747"/>
        <v>0.14582532365872081</v>
      </c>
      <c r="BB2342" s="89">
        <f t="shared" si="2748"/>
        <v>8.6430728028243102</v>
      </c>
      <c r="BC2342" s="89">
        <f t="shared" si="2767"/>
        <v>-6.6601806165774713E-3</v>
      </c>
      <c r="BD2342" s="89">
        <f t="shared" si="2767"/>
        <v>-0.38862207235835378</v>
      </c>
      <c r="BE2342" s="41">
        <f t="shared" si="2754"/>
        <v>525.10741652372644</v>
      </c>
      <c r="BF2342" s="89">
        <f t="shared" si="2755"/>
        <v>0.31681082124559923</v>
      </c>
      <c r="BG2342" s="89">
        <f t="shared" si="2756"/>
        <v>0.68318917875440077</v>
      </c>
      <c r="BH2342" s="89">
        <f t="shared" si="2768"/>
        <v>-0.12522969518879878</v>
      </c>
      <c r="BI2342" s="89">
        <f t="shared" si="2766"/>
        <v>-0.2700525577861328</v>
      </c>
      <c r="BJ2342" s="41">
        <f t="shared" si="2769"/>
        <v>501.4354556886438</v>
      </c>
      <c r="BK2342" s="89">
        <f t="shared" si="2757"/>
        <v>0.34697146218305974</v>
      </c>
      <c r="BL2342" s="89">
        <f t="shared" si="2758"/>
        <v>0.65302853781694026</v>
      </c>
      <c r="BM2342" s="89">
        <f t="shared" si="2759"/>
        <v>0</v>
      </c>
      <c r="BN2342" s="86">
        <f t="shared" si="2738"/>
        <v>8.8675309731793366E-4</v>
      </c>
      <c r="BO2342" s="86">
        <f t="shared" si="2739"/>
        <v>5.4729029217514387E-2</v>
      </c>
      <c r="BP2342" s="86">
        <f t="shared" si="2731"/>
        <v>0.17319939966347148</v>
      </c>
      <c r="BQ2342" s="86">
        <f t="shared" si="2732"/>
        <v>10.689598980041113</v>
      </c>
      <c r="BR2342" s="86">
        <f t="shared" si="2749"/>
        <v>0.17168674380278209</v>
      </c>
      <c r="BS2342" s="86">
        <f t="shared" si="2750"/>
        <v>10.572807203831934</v>
      </c>
      <c r="BT2342" s="89">
        <f t="shared" si="2751"/>
        <v>-4.3273328155469248E-3</v>
      </c>
      <c r="BU2342" s="89">
        <f t="shared" si="2751"/>
        <v>-0.21097720294345734</v>
      </c>
      <c r="BV2342" s="41">
        <f t="shared" si="2740"/>
        <v>825.26807277908551</v>
      </c>
      <c r="BW2342" s="89" t="e">
        <f t="shared" si="2741"/>
        <v>#REF!</v>
      </c>
      <c r="BX2342" s="42" t="e">
        <f t="shared" si="2742"/>
        <v>#REF!</v>
      </c>
      <c r="BY2342" s="89" t="e">
        <f t="shared" si="2752"/>
        <v>#REF!</v>
      </c>
      <c r="BZ2342" s="89" t="e">
        <f t="shared" si="2752"/>
        <v>#REF!</v>
      </c>
      <c r="CA2342" s="41">
        <f t="shared" si="2743"/>
        <v>445.0681880551046</v>
      </c>
      <c r="CB2342" s="89" t="e">
        <f t="shared" si="2744"/>
        <v>#REF!</v>
      </c>
      <c r="CC2342" s="89" t="e">
        <f t="shared" si="2753"/>
        <v>#REF!</v>
      </c>
      <c r="CD2342" s="41" t="e">
        <f t="shared" si="2760"/>
        <v>#REF!</v>
      </c>
      <c r="CE2342" s="41" t="e">
        <f t="shared" si="2761"/>
        <v>#REF!</v>
      </c>
      <c r="CF2342" s="42" t="e">
        <f t="shared" si="2762"/>
        <v>#REF!</v>
      </c>
      <c r="CG2342" s="42" t="e">
        <f t="shared" si="2763"/>
        <v>#REF!</v>
      </c>
      <c r="CH2342" s="139" t="e">
        <f t="shared" si="2745"/>
        <v>#REF!</v>
      </c>
      <c r="CI2342" s="89">
        <f t="shared" si="2764"/>
        <v>5.7394012925592595</v>
      </c>
      <c r="CJ2342" s="89">
        <f t="shared" si="2765"/>
        <v>3.0494968339237718</v>
      </c>
      <c r="CK2342" s="139" t="e">
        <f t="shared" si="2746"/>
        <v>#REF!</v>
      </c>
      <c r="CM2342" s="89" t="e">
        <f t="shared" si="2733"/>
        <v>#REF!</v>
      </c>
      <c r="CN2342" s="89">
        <f t="shared" si="2734"/>
        <v>0.13223890977790878</v>
      </c>
    </row>
    <row r="2343" spans="1:213" ht="14.4" x14ac:dyDescent="0.3">
      <c r="E2343" s="32">
        <v>42074.599305555559</v>
      </c>
      <c r="F2343" s="21">
        <f t="shared" si="2717"/>
        <v>2175.875</v>
      </c>
      <c r="G2343" s="21">
        <f t="shared" si="2718"/>
        <v>664.02500000000146</v>
      </c>
      <c r="H2343" s="21"/>
      <c r="I2343" s="21">
        <v>1084</v>
      </c>
      <c r="J2343" s="21">
        <v>16494</v>
      </c>
      <c r="K2343" s="21">
        <v>20887</v>
      </c>
      <c r="L2343" s="98">
        <v>30</v>
      </c>
      <c r="M2343" s="124">
        <v>6.42</v>
      </c>
      <c r="U2343" s="48">
        <f t="shared" si="2719"/>
        <v>7.4678712378869652E-2</v>
      </c>
      <c r="V2343" s="48">
        <f t="shared" si="2720"/>
        <v>10.14892162326951</v>
      </c>
      <c r="W2343" s="48">
        <f t="shared" si="2721"/>
        <v>5.5026964955076238E-2</v>
      </c>
      <c r="X2343" s="239">
        <f>W2343+V2343+SUM($U$2328:U2343)</f>
        <v>10.828289495207809</v>
      </c>
      <c r="Y2343" s="240">
        <f>W2343+V2343+SUM($U$2328:U2343)-$X$2329</f>
        <v>10.709985063137941</v>
      </c>
      <c r="Z2343" s="42"/>
      <c r="AA2343" s="42"/>
      <c r="AB2343" s="41">
        <f t="shared" si="2722"/>
        <v>5.8972120552356774E-2</v>
      </c>
      <c r="AC2343" s="48">
        <f t="shared" si="2723"/>
        <v>8.0143779984778707</v>
      </c>
      <c r="AD2343" s="48">
        <f t="shared" si="2724"/>
        <v>1.288827066489193</v>
      </c>
      <c r="AE2343" s="48">
        <f t="shared" si="2725"/>
        <v>2.3040301859634194</v>
      </c>
      <c r="AF2343" s="48">
        <f t="shared" si="2726"/>
        <v>1.2888270664891934</v>
      </c>
      <c r="AG2343" s="238">
        <f t="shared" si="2727"/>
        <v>1.0151311230124058</v>
      </c>
      <c r="AH2343" s="48">
        <f t="shared" si="2728"/>
        <v>7.1996461820348829E-5</v>
      </c>
      <c r="AI2343" s="48">
        <f>AE2343+AC2343+SUM($AB$2328:AB2343)</f>
        <v>10.940346931243409</v>
      </c>
      <c r="AJ2343" s="48">
        <f>AE2343+AC2343+SUM($AB$2328:AB2343)-$AI$2329</f>
        <v>8.6953277878895658</v>
      </c>
      <c r="AK2343" s="95"/>
      <c r="AL2343" s="161"/>
      <c r="AM2343" s="25">
        <v>363.375</v>
      </c>
      <c r="AN2343" s="25">
        <v>0.98004999872453169</v>
      </c>
      <c r="AQ2343" s="25"/>
      <c r="AR2343" s="25">
        <v>386.75966666666665</v>
      </c>
      <c r="AS2343" s="25">
        <v>0.11867696584520726</v>
      </c>
      <c r="AV2343" s="41">
        <f t="shared" si="2735"/>
        <v>0</v>
      </c>
      <c r="AW2343" s="86">
        <f t="shared" si="2736"/>
        <v>3.4766297232877511E-2</v>
      </c>
      <c r="AX2343" s="86">
        <f t="shared" si="2737"/>
        <v>2.2692638887305416</v>
      </c>
      <c r="AY2343" s="86">
        <f t="shared" si="2729"/>
        <v>0.16508262589596409</v>
      </c>
      <c r="AZ2343" s="86">
        <f t="shared" si="2730"/>
        <v>10.775264305347445</v>
      </c>
      <c r="BA2343" s="89">
        <f t="shared" si="2747"/>
        <v>0.13982156174289612</v>
      </c>
      <c r="BB2343" s="89">
        <f t="shared" si="2748"/>
        <v>8.5555062261466688</v>
      </c>
      <c r="BC2343" s="89">
        <f t="shared" si="2767"/>
        <v>-6.0037619158246902E-3</v>
      </c>
      <c r="BD2343" s="89">
        <f t="shared" si="2767"/>
        <v>-8.756657667764145E-2</v>
      </c>
      <c r="BE2343" s="41">
        <f t="shared" si="2754"/>
        <v>5101.364619257979</v>
      </c>
      <c r="BF2343" s="89">
        <f t="shared" si="2755"/>
        <v>-5.5138363013442984</v>
      </c>
      <c r="BG2343" s="89">
        <f t="shared" si="2756"/>
        <v>6.5138363013442984</v>
      </c>
      <c r="BH2343" s="89">
        <f t="shared" si="2768"/>
        <v>0.51593152966572942</v>
      </c>
      <c r="BI2343" s="89">
        <f t="shared" si="2766"/>
        <v>-0.60950186825919528</v>
      </c>
      <c r="BJ2343" s="41">
        <f t="shared" si="2769"/>
        <v>454.35465892849345</v>
      </c>
      <c r="BK2343" s="89">
        <f t="shared" si="2757"/>
        <v>0.40695749443552875</v>
      </c>
      <c r="BL2343" s="89">
        <f t="shared" si="2758"/>
        <v>0.59304250556447125</v>
      </c>
      <c r="BM2343" s="89">
        <f t="shared" si="2759"/>
        <v>0</v>
      </c>
      <c r="BN2343" s="86">
        <f t="shared" si="2738"/>
        <v>8.4434380855057925E-4</v>
      </c>
      <c r="BO2343" s="86">
        <f t="shared" si="2739"/>
        <v>5.418262114652566E-2</v>
      </c>
      <c r="BP2343" s="86">
        <f t="shared" si="2731"/>
        <v>0.16615125329801725</v>
      </c>
      <c r="BQ2343" s="86">
        <f t="shared" si="2732"/>
        <v>10.662138241909791</v>
      </c>
      <c r="BR2343" s="86">
        <f t="shared" si="2749"/>
        <v>0.16463859743732787</v>
      </c>
      <c r="BS2343" s="86">
        <f t="shared" si="2750"/>
        <v>10.545346465700611</v>
      </c>
      <c r="BT2343" s="89">
        <f t="shared" si="2751"/>
        <v>-7.0481463654542276E-3</v>
      </c>
      <c r="BU2343" s="89">
        <f t="shared" si="2751"/>
        <v>-2.7460738131322771E-2</v>
      </c>
      <c r="BV2343" s="41">
        <f t="shared" si="2740"/>
        <v>21840.446897134221</v>
      </c>
      <c r="BW2343" s="89" t="e">
        <f t="shared" si="2741"/>
        <v>#REF!</v>
      </c>
      <c r="BX2343" s="42" t="e">
        <f t="shared" si="2742"/>
        <v>#REF!</v>
      </c>
      <c r="BY2343" s="89" t="e">
        <f t="shared" si="2752"/>
        <v>#REF!</v>
      </c>
      <c r="BZ2343" s="89" t="e">
        <f t="shared" si="2752"/>
        <v>#REF!</v>
      </c>
      <c r="CA2343" s="41">
        <f t="shared" si="2743"/>
        <v>389.35329107552377</v>
      </c>
      <c r="CB2343" s="89" t="e">
        <f t="shared" si="2744"/>
        <v>#REF!</v>
      </c>
      <c r="CC2343" s="89" t="e">
        <f t="shared" si="2753"/>
        <v>#REF!</v>
      </c>
      <c r="CD2343" s="41" t="e">
        <f t="shared" si="2760"/>
        <v>#REF!</v>
      </c>
      <c r="CE2343" s="41" t="e">
        <f t="shared" si="2761"/>
        <v>#REF!</v>
      </c>
      <c r="CF2343" s="42" t="e">
        <f t="shared" si="2762"/>
        <v>#REF!</v>
      </c>
      <c r="CG2343" s="42" t="e">
        <f t="shared" si="2763"/>
        <v>#REF!</v>
      </c>
      <c r="CH2343" s="139" t="e">
        <f t="shared" si="2745"/>
        <v>#REF!</v>
      </c>
      <c r="CI2343" s="140">
        <f t="shared" si="2764"/>
        <v>5.1566989780343997</v>
      </c>
      <c r="CJ2343" s="140">
        <f t="shared" si="2765"/>
        <v>3.5386288098551666</v>
      </c>
      <c r="CK2343" s="139" t="e">
        <f t="shared" si="2746"/>
        <v>#REF!</v>
      </c>
      <c r="CM2343" s="89" t="e">
        <f t="shared" si="2733"/>
        <v>#REF!</v>
      </c>
      <c r="CN2343" s="89">
        <f t="shared" si="2734"/>
        <v>0.11881313331273476</v>
      </c>
    </row>
    <row r="2344" spans="1:213" ht="14.4" x14ac:dyDescent="0.3">
      <c r="D2344" s="94" t="s">
        <v>127</v>
      </c>
      <c r="E2344" s="32">
        <v>42285.55</v>
      </c>
      <c r="F2344" s="21">
        <f t="shared" si="2717"/>
        <v>2386.8256944444438</v>
      </c>
      <c r="G2344" s="21">
        <f t="shared" si="2718"/>
        <v>874.97569444444525</v>
      </c>
      <c r="H2344" s="21"/>
      <c r="I2344" s="21">
        <v>1052</v>
      </c>
      <c r="J2344" s="21">
        <v>16202</v>
      </c>
      <c r="K2344" s="21">
        <v>21289</v>
      </c>
      <c r="L2344" s="98">
        <v>20</v>
      </c>
      <c r="M2344" s="124">
        <v>6.42</v>
      </c>
      <c r="U2344" s="48">
        <f t="shared" si="2719"/>
        <v>7.3869043238688495E-2</v>
      </c>
      <c r="V2344" s="48">
        <f t="shared" si="2720"/>
        <v>10.038886669763755</v>
      </c>
      <c r="W2344" s="48">
        <f t="shared" si="2721"/>
        <v>5.4430360729016206E-2</v>
      </c>
      <c r="X2344" s="239">
        <f>W2344+V2344+SUM($U$2328:U2344)</f>
        <v>10.791526980714682</v>
      </c>
      <c r="Y2344" s="240">
        <f>W2344+V2344+SUM($U$2328:U2344)-$X$2329</f>
        <v>10.673222548644814</v>
      </c>
      <c r="Z2344" s="42"/>
      <c r="AA2344" s="42"/>
      <c r="AB2344" s="41">
        <f t="shared" si="2722"/>
        <v>5.6218058084138801E-2</v>
      </c>
      <c r="AC2344" s="48">
        <f t="shared" si="2723"/>
        <v>7.6400977886942716</v>
      </c>
      <c r="AD2344" s="48">
        <f t="shared" si="2724"/>
        <v>1.2286374341918429</v>
      </c>
      <c r="AE2344" s="48">
        <f t="shared" si="2725"/>
        <v>2.1964294586812869</v>
      </c>
      <c r="AF2344" s="48">
        <f t="shared" si="2726"/>
        <v>1.2286374341918427</v>
      </c>
      <c r="AG2344" s="238">
        <f t="shared" si="2727"/>
        <v>0.96772339034106081</v>
      </c>
      <c r="AH2344" s="48">
        <f t="shared" si="2728"/>
        <v>6.8634148383309146E-5</v>
      </c>
      <c r="AI2344" s="48">
        <f>AE2344+AC2344+SUM($AB$2328:AB2344)</f>
        <v>10.514684052261815</v>
      </c>
      <c r="AJ2344" s="48">
        <f>AE2344+AC2344+SUM($AB$2328:AB2344)-$AI$2329</f>
        <v>8.2696649089079717</v>
      </c>
      <c r="AK2344" s="95"/>
      <c r="AL2344" s="161"/>
      <c r="AM2344">
        <v>341.89049999999997</v>
      </c>
      <c r="AN2344">
        <v>9.4045201897797637E-2</v>
      </c>
      <c r="AO2344"/>
      <c r="AP2344"/>
      <c r="AR2344">
        <v>356.31900000000002</v>
      </c>
      <c r="AS2344">
        <v>1.4142135623718088E-2</v>
      </c>
      <c r="AT2344"/>
      <c r="AU2344"/>
      <c r="AV2344" s="41">
        <f t="shared" si="2735"/>
        <v>0</v>
      </c>
      <c r="AW2344" s="86">
        <f t="shared" si="2736"/>
        <v>3.2628158713116619E-2</v>
      </c>
      <c r="AX2344" s="86">
        <f t="shared" si="2737"/>
        <v>2.1638012999681702</v>
      </c>
      <c r="AY2344" s="86">
        <f t="shared" si="2729"/>
        <v>0.15619658474324652</v>
      </c>
      <c r="AZ2344" s="86">
        <f t="shared" si="2730"/>
        <v>10.358487467518568</v>
      </c>
      <c r="BA2344" s="89">
        <f t="shared" si="2747"/>
        <v>0.13093552059017854</v>
      </c>
      <c r="BB2344" s="89">
        <f t="shared" si="2748"/>
        <v>8.1387293883177918</v>
      </c>
      <c r="BC2344" s="89">
        <f t="shared" si="2767"/>
        <v>-8.886041152717572E-3</v>
      </c>
      <c r="BD2344" s="89">
        <f t="shared" si="2767"/>
        <v>-0.41677683782887698</v>
      </c>
      <c r="BE2344" s="41">
        <f t="shared" si="2754"/>
        <v>897.34642978295165</v>
      </c>
      <c r="BF2344" s="89">
        <f t="shared" si="2755"/>
        <v>-0.15746198192613306</v>
      </c>
      <c r="BG2344" s="89">
        <f t="shared" si="2756"/>
        <v>1.1574619819261331</v>
      </c>
      <c r="BH2344" s="89">
        <f t="shared" si="2768"/>
        <v>6.7025720556825541E-2</v>
      </c>
      <c r="BI2344" s="89">
        <f t="shared" si="2766"/>
        <v>-0.49268859953841976</v>
      </c>
      <c r="BJ2344" s="41">
        <f t="shared" si="2769"/>
        <v>431.66945825012351</v>
      </c>
      <c r="BK2344" s="89">
        <f t="shared" si="2757"/>
        <v>0.43586089610221895</v>
      </c>
      <c r="BL2344" s="89">
        <f t="shared" si="2758"/>
        <v>0.56413910389778099</v>
      </c>
      <c r="BM2344" s="89">
        <f t="shared" si="2759"/>
        <v>0</v>
      </c>
      <c r="BN2344" s="86">
        <f t="shared" si="2738"/>
        <v>8.1713144420480523E-4</v>
      </c>
      <c r="BO2344" s="86">
        <f t="shared" si="2739"/>
        <v>5.3613229284811402E-2</v>
      </c>
      <c r="BP2344" s="86">
        <f t="shared" si="2731"/>
        <v>0.16200693709945749</v>
      </c>
      <c r="BQ2344" s="86">
        <f t="shared" si="2732"/>
        <v>10.629520043615225</v>
      </c>
      <c r="BR2344" s="86">
        <f t="shared" si="2749"/>
        <v>0.16049428123876811</v>
      </c>
      <c r="BS2344" s="86">
        <f t="shared" si="2750"/>
        <v>10.512728267406045</v>
      </c>
      <c r="BT2344" s="89">
        <f t="shared" si="2751"/>
        <v>-4.144316198559761E-3</v>
      </c>
      <c r="BU2344" s="89">
        <f t="shared" si="2751"/>
        <v>-3.2618198294565914E-2</v>
      </c>
      <c r="BV2344" s="41">
        <f t="shared" si="2740"/>
        <v>10306.672273496724</v>
      </c>
      <c r="BW2344" s="89" t="e">
        <f t="shared" si="2741"/>
        <v>#REF!</v>
      </c>
      <c r="BX2344" s="42" t="e">
        <f t="shared" si="2742"/>
        <v>#REF!</v>
      </c>
      <c r="BY2344" s="89" t="e">
        <f t="shared" si="2752"/>
        <v>#REF!</v>
      </c>
      <c r="BZ2344" s="89" t="e">
        <f t="shared" si="2752"/>
        <v>#REF!</v>
      </c>
      <c r="CA2344" s="41">
        <f t="shared" si="2743"/>
        <v>358.58248934919936</v>
      </c>
      <c r="CB2344" s="89" t="e">
        <f t="shared" si="2744"/>
        <v>#REF!</v>
      </c>
      <c r="CC2344" s="89" t="e">
        <f t="shared" si="2753"/>
        <v>#REF!</v>
      </c>
      <c r="CD2344" s="41" t="e">
        <f t="shared" si="2760"/>
        <v>#REF!</v>
      </c>
      <c r="CE2344" s="41" t="e">
        <f t="shared" si="2761"/>
        <v>#REF!</v>
      </c>
      <c r="CF2344" s="42" t="e">
        <f t="shared" si="2762"/>
        <v>#REF!</v>
      </c>
      <c r="CG2344" s="42" t="e">
        <f t="shared" si="2763"/>
        <v>#REF!</v>
      </c>
      <c r="CH2344" s="139" t="e">
        <f t="shared" si="2745"/>
        <v>#REF!</v>
      </c>
      <c r="CI2344" s="140">
        <f t="shared" si="2764"/>
        <v>4.6652413512462676</v>
      </c>
      <c r="CJ2344" s="140">
        <f t="shared" si="2765"/>
        <v>3.6044235576617032</v>
      </c>
      <c r="CK2344" s="139" t="e">
        <f t="shared" si="2746"/>
        <v>#REF!</v>
      </c>
      <c r="CM2344" s="89" t="e">
        <f t="shared" si="2733"/>
        <v>#REF!</v>
      </c>
      <c r="CN2344" s="89">
        <f t="shared" si="2734"/>
        <v>0.10748968380019486</v>
      </c>
    </row>
    <row r="2345" spans="1:213" ht="14.4" x14ac:dyDescent="0.3">
      <c r="E2345" s="32">
        <v>42488.597916666666</v>
      </c>
      <c r="F2345" s="21">
        <f>E2345-E$2282</f>
        <v>2589.8736111111066</v>
      </c>
      <c r="G2345" s="21">
        <f>E2345-E$2329</f>
        <v>1078.023611111108</v>
      </c>
      <c r="H2345" s="21"/>
      <c r="I2345" s="21">
        <v>1042</v>
      </c>
      <c r="J2345" s="21">
        <v>25948</v>
      </c>
      <c r="K2345" s="21">
        <v>32605</v>
      </c>
      <c r="L2345" s="98">
        <v>36</v>
      </c>
      <c r="M2345" s="124">
        <v>6.42</v>
      </c>
      <c r="U2345" s="48">
        <f t="shared" si="2719"/>
        <v>0.11205813643825283</v>
      </c>
      <c r="V2345" s="48">
        <f t="shared" si="2720"/>
        <v>15.228827703827145</v>
      </c>
      <c r="W2345" s="48">
        <f t="shared" si="2721"/>
        <v>8.2569971418837984E-2</v>
      </c>
      <c r="X2345" s="239">
        <f>W2345+V2345+SUM($U$2328:U2345)</f>
        <v>16.121665761906147</v>
      </c>
      <c r="Y2345" s="240">
        <f>W2345+V2345+SUM($U$2328:U2345)-$X$2329</f>
        <v>16.003361329836277</v>
      </c>
      <c r="Z2345" s="42"/>
      <c r="AA2345" s="42"/>
      <c r="AB2345" s="41">
        <f t="shared" si="2722"/>
        <v>8.9179099043084936E-2</v>
      </c>
      <c r="AC2345" s="48">
        <f t="shared" si="2723"/>
        <v>12.11954059987446</v>
      </c>
      <c r="AD2345" s="48">
        <f t="shared" si="2724"/>
        <v>1.948996161835578</v>
      </c>
      <c r="AE2345" s="48">
        <f t="shared" si="2725"/>
        <v>3.4842114244453377</v>
      </c>
      <c r="AF2345" s="48">
        <f t="shared" si="2726"/>
        <v>1.9489961618355784</v>
      </c>
      <c r="AG2345" s="238">
        <f t="shared" si="2727"/>
        <v>1.535106387779767</v>
      </c>
      <c r="AH2345" s="48">
        <f t="shared" si="2728"/>
        <v>1.0887482999238998E-4</v>
      </c>
      <c r="AI2345" s="48">
        <f>AE2345+AC2345+SUM($AB$2328:AB2345)</f>
        <v>16.371087928249139</v>
      </c>
      <c r="AJ2345" s="48">
        <f>AE2345+AC2345+SUM($AB$2328:AB2345)-$AI$2329</f>
        <v>14.126068784895295</v>
      </c>
      <c r="AK2345" s="95"/>
      <c r="AL2345" s="161"/>
      <c r="AM2345">
        <v>323.33600000000001</v>
      </c>
      <c r="AN2345">
        <v>0.39597979746446821</v>
      </c>
      <c r="AR2345">
        <v>333.053</v>
      </c>
      <c r="AS2345">
        <v>9.6166522241347321E-2</v>
      </c>
      <c r="AT2345"/>
      <c r="AU2345"/>
      <c r="AV2345" s="41">
        <f t="shared" si="2735"/>
        <v>0</v>
      </c>
      <c r="AW2345" s="86">
        <f t="shared" si="2736"/>
        <v>5.1053094391672042E-2</v>
      </c>
      <c r="AX2345" s="86">
        <f t="shared" si="2737"/>
        <v>3.4331583300536654</v>
      </c>
      <c r="AY2345" s="86">
        <f t="shared" si="2729"/>
        <v>0.23988059146792987</v>
      </c>
      <c r="AZ2345" s="86">
        <f t="shared" si="2730"/>
        <v>16.131207336781209</v>
      </c>
      <c r="BA2345" s="89">
        <f>AY2345-$AY$2329</f>
        <v>0.21461952731486189</v>
      </c>
      <c r="BB2345" s="89">
        <f>AZ2345-$AZ$2329</f>
        <v>13.911449257580433</v>
      </c>
      <c r="BC2345" s="89">
        <f>BA2345-BA2344</f>
        <v>8.3684006724683346E-2</v>
      </c>
      <c r="BD2345" s="89">
        <f>BB2345-BB2344</f>
        <v>5.7727198692626409</v>
      </c>
      <c r="BE2345" s="41">
        <f>1000*(((BC2345)/((BD2345))/0.0112372-1))</f>
        <v>290.04206575949775</v>
      </c>
      <c r="BF2345" s="89">
        <f t="shared" si="2755"/>
        <v>0.61630952735746947</v>
      </c>
      <c r="BG2345" s="89">
        <f>1-BF2345</f>
        <v>0.38369047264253053</v>
      </c>
      <c r="BH2345" s="89">
        <f>BF2345*($AJ2345-$AJ2344)</f>
        <v>3.6093575048241999</v>
      </c>
      <c r="BI2345" s="89">
        <f>BG2345*($AJ2345-$AJ2344)</f>
        <v>2.2470463711631239</v>
      </c>
      <c r="BJ2345" s="41">
        <f t="shared" ref="BJ2345:BJ2354" si="2770">1000*((BA2345/BB2345)/0.0112372-1)</f>
        <v>372.89950211367051</v>
      </c>
      <c r="BK2345" s="89">
        <f t="shared" si="2757"/>
        <v>0.51074018292137002</v>
      </c>
      <c r="BL2345" s="89">
        <f t="shared" ref="BL2345:BL2354" si="2771">1-BK2345</f>
        <v>0.48925981707862998</v>
      </c>
      <c r="BM2345" s="89">
        <f t="shared" si="2759"/>
        <v>0</v>
      </c>
      <c r="BN2345" s="86">
        <f t="shared" si="2738"/>
        <v>1.2186255222487383E-3</v>
      </c>
      <c r="BO2345" s="86">
        <f t="shared" si="2739"/>
        <v>8.1351345896589239E-2</v>
      </c>
      <c r="BP2345" s="86">
        <f t="shared" si="2731"/>
        <v>0.23793484508994597</v>
      </c>
      <c r="BQ2345" s="86">
        <f t="shared" si="2732"/>
        <v>15.8837309168162</v>
      </c>
      <c r="BR2345" s="86">
        <f>BP2345-$BP$2329</f>
        <v>0.23642218922925659</v>
      </c>
      <c r="BS2345" s="86">
        <f>BQ2345-$BQ$2329</f>
        <v>15.76693914060702</v>
      </c>
      <c r="BT2345" s="89">
        <f>BR2345-BR2344</f>
        <v>7.5927907990488486E-2</v>
      </c>
      <c r="BU2345" s="89">
        <f>BS2345-BS2344</f>
        <v>5.2542108732009751</v>
      </c>
      <c r="BV2345" s="41">
        <f>1000*((BT2345/BU2345)/0.0112372-1)</f>
        <v>285.98476857515755</v>
      </c>
      <c r="BW2345" s="89" t="e">
        <f t="shared" si="2741"/>
        <v>#REF!</v>
      </c>
      <c r="BX2345" s="42" t="e">
        <f>1-BW2345</f>
        <v>#REF!</v>
      </c>
      <c r="BY2345" s="89" t="e">
        <f>BW2345*($Y2345-$Y2344)</f>
        <v>#REF!</v>
      </c>
      <c r="BZ2345" s="89" t="e">
        <f>BX2345*($Y2345-$Y2344)</f>
        <v>#REF!</v>
      </c>
      <c r="CA2345" s="41">
        <f t="shared" ref="CA2345:CA2354" si="2772">1000*((BR2345/BS2345/0.0112372-1))</f>
        <v>334.38985877842555</v>
      </c>
      <c r="CB2345" s="89" t="e">
        <f t="shared" si="2744"/>
        <v>#REF!</v>
      </c>
      <c r="CC2345" s="89" t="e">
        <f t="shared" ref="CC2345:CC2354" si="2773">1-CB2345</f>
        <v>#REF!</v>
      </c>
      <c r="CD2345" s="41" t="e">
        <f t="shared" ref="CD2345:CD2354" si="2774">CK2345+CJ2345</f>
        <v>#REF!</v>
      </c>
      <c r="CE2345" s="41" t="e">
        <f t="shared" ref="CE2345:CE2354" si="2775">CH2345+CI2345</f>
        <v>#REF!</v>
      </c>
      <c r="CF2345" s="42" t="e">
        <f t="shared" ref="CF2345:CF2354" si="2776">CK2345*13.49+CJ2345</f>
        <v>#REF!</v>
      </c>
      <c r="CG2345" s="42" t="e">
        <f t="shared" ref="CG2345:CG2354" si="2777">CH2345*13.49+CI2345</f>
        <v>#REF!</v>
      </c>
      <c r="CH2345" s="42" t="e">
        <f t="shared" si="2745"/>
        <v>#REF!</v>
      </c>
      <c r="CI2345" s="89">
        <f t="shared" si="2764"/>
        <v>6.9113178297380173</v>
      </c>
      <c r="CJ2345" s="89">
        <f t="shared" si="2765"/>
        <v>7.2147509551572782</v>
      </c>
      <c r="CK2345" s="42" t="e">
        <f t="shared" si="2746"/>
        <v>#REF!</v>
      </c>
      <c r="CM2345" s="89" t="e">
        <f t="shared" si="2733"/>
        <v>#REF!</v>
      </c>
      <c r="CN2345" s="89">
        <f t="shared" si="2734"/>
        <v>0.15924050059333633</v>
      </c>
    </row>
    <row r="2346" spans="1:213" ht="14.4" x14ac:dyDescent="0.3">
      <c r="E2346" s="32">
        <v>42600.582638888889</v>
      </c>
      <c r="F2346" s="21">
        <f>E2346-E$2282</f>
        <v>2701.8583333333299</v>
      </c>
      <c r="G2346" s="21">
        <f>E2346-E$2329</f>
        <v>1190.0083333333314</v>
      </c>
      <c r="H2346" s="21"/>
      <c r="I2346" s="21">
        <v>1025</v>
      </c>
      <c r="J2346" s="21">
        <v>27634</v>
      </c>
      <c r="K2346" s="21">
        <v>33573</v>
      </c>
      <c r="L2346" s="98">
        <v>37</v>
      </c>
      <c r="M2346" s="124">
        <v>6.42</v>
      </c>
      <c r="U2346" s="48">
        <f t="shared" si="2719"/>
        <v>0.11350251586436672</v>
      </c>
      <c r="V2346" s="48">
        <f t="shared" si="2720"/>
        <v>15.425120504317908</v>
      </c>
      <c r="W2346" s="48">
        <f t="shared" si="2721"/>
        <v>8.3634261542901378E-2</v>
      </c>
      <c r="X2346" s="239">
        <f>W2346+V2346+SUM($U$2328:U2346)</f>
        <v>16.432525368385338</v>
      </c>
      <c r="Y2346" s="240">
        <f>W2346+V2346+SUM($U$2328:U2346)-$X$2329</f>
        <v>16.314220936315468</v>
      </c>
      <c r="Z2346" s="42"/>
      <c r="AA2346" s="42"/>
      <c r="AB2346" s="41">
        <f t="shared" si="2722"/>
        <v>9.3424136162866295E-2</v>
      </c>
      <c r="AC2346" s="48">
        <f t="shared" si="2723"/>
        <v>12.696445954079799</v>
      </c>
      <c r="AD2346" s="48">
        <f t="shared" si="2724"/>
        <v>2.0417708269990618</v>
      </c>
      <c r="AE2346" s="48">
        <f t="shared" si="2725"/>
        <v>3.6500642642771326</v>
      </c>
      <c r="AF2346" s="48">
        <f t="shared" si="2726"/>
        <v>2.0417708269990618</v>
      </c>
      <c r="AG2346" s="238">
        <f t="shared" si="2727"/>
        <v>1.6081793798694288</v>
      </c>
      <c r="AH2346" s="48">
        <f t="shared" si="2728"/>
        <v>1.1405740864239722E-4</v>
      </c>
      <c r="AI2346" s="48">
        <f>AE2346+AC2346+SUM($AB$2328:AB2346)</f>
        <v>17.207270258449142</v>
      </c>
      <c r="AJ2346" s="48">
        <f>AE2346+AC2346+SUM($AB$2328:AB2346)-$AI$2329</f>
        <v>14.962251115095299</v>
      </c>
      <c r="AK2346" s="95"/>
      <c r="AL2346" s="161"/>
      <c r="AM2346" s="25">
        <v>313.19449999999995</v>
      </c>
      <c r="AN2346" s="25">
        <v>0.6441742776609457</v>
      </c>
      <c r="AR2346" s="25">
        <v>321.37750000000005</v>
      </c>
      <c r="AS2346" s="25">
        <v>0.1887975105768053</v>
      </c>
      <c r="AV2346" s="41">
        <f t="shared" si="2735"/>
        <v>0</v>
      </c>
      <c r="AW2346" s="86">
        <f t="shared" si="2736"/>
        <v>5.3079372414551462E-2</v>
      </c>
      <c r="AX2346" s="86">
        <f t="shared" si="2737"/>
        <v>3.5969848918625811</v>
      </c>
      <c r="AY2346" s="86">
        <f t="shared" si="2729"/>
        <v>0.25022877411363592</v>
      </c>
      <c r="AZ2346" s="86">
        <f t="shared" si="2730"/>
        <v>16.957041484335505</v>
      </c>
      <c r="BA2346" s="89">
        <f>AY2346-$AY$2329</f>
        <v>0.22496770996056797</v>
      </c>
      <c r="BB2346" s="89">
        <f>AZ2346-$AZ$2329</f>
        <v>14.737283405134729</v>
      </c>
      <c r="BC2346" s="89">
        <f>BA2346-BA2345</f>
        <v>1.0348182645706083E-2</v>
      </c>
      <c r="BD2346" s="89">
        <f>BB2346-BB2345</f>
        <v>0.82583414755429629</v>
      </c>
      <c r="BE2346" s="41">
        <f>1000*(((BC2346)/((BD2346))/0.0112372-1))</f>
        <v>115.09826034891412</v>
      </c>
      <c r="BF2346" s="89">
        <f t="shared" si="2755"/>
        <v>0.83920687565832297</v>
      </c>
      <c r="BG2346" s="89">
        <f>1-BF2346</f>
        <v>0.16079312434167703</v>
      </c>
      <c r="BH2346" s="89">
        <f>BF2346*($AJ2346-$AJ2345)</f>
        <v>0.701729960807841</v>
      </c>
      <c r="BI2346" s="89">
        <f>BG2346*($AJ2346-$AJ2345)</f>
        <v>0.13445236939216237</v>
      </c>
      <c r="BJ2346" s="41">
        <f t="shared" si="2770"/>
        <v>358.45307648158564</v>
      </c>
      <c r="BK2346" s="89">
        <f t="shared" si="2757"/>
        <v>0.52914649321203666</v>
      </c>
      <c r="BL2346" s="89">
        <f t="shared" si="2771"/>
        <v>0.47085350678796334</v>
      </c>
      <c r="BM2346" s="89">
        <f t="shared" si="2759"/>
        <v>0</v>
      </c>
      <c r="BN2346" s="86">
        <f t="shared" si="2738"/>
        <v>1.2236803745818016E-3</v>
      </c>
      <c r="BO2346" s="86">
        <f t="shared" si="2739"/>
        <v>8.2410581168319577E-2</v>
      </c>
      <c r="BP2346" s="86">
        <f t="shared" si="2731"/>
        <v>0.24042968069725781</v>
      </c>
      <c r="BQ2346" s="86">
        <f t="shared" si="2732"/>
        <v>16.192095687688081</v>
      </c>
      <c r="BR2346" s="86">
        <f>BP2346-$BP$2329</f>
        <v>0.23891702483656843</v>
      </c>
      <c r="BS2346" s="86">
        <f>BQ2346-$BQ$2329</f>
        <v>16.075303911478901</v>
      </c>
      <c r="BT2346" s="89">
        <f>BR2346-BR2345</f>
        <v>2.4948356073118405E-3</v>
      </c>
      <c r="BU2346" s="89">
        <f>BS2346-BS2345</f>
        <v>0.30836477087188108</v>
      </c>
      <c r="BV2346" s="41">
        <f>1000*((BT2346/BU2346)/0.0112372-1)</f>
        <v>-280.02226364660368</v>
      </c>
      <c r="BW2346" s="89" t="e">
        <f t="shared" si="2741"/>
        <v>#REF!</v>
      </c>
      <c r="BX2346" s="42" t="e">
        <f>1-BW2346</f>
        <v>#REF!</v>
      </c>
      <c r="BY2346" s="89" t="e">
        <f>BW2346*($Y2346-$Y2345)</f>
        <v>#REF!</v>
      </c>
      <c r="BZ2346" s="89" t="e">
        <f>BX2346*($Y2346-$Y2345)</f>
        <v>#REF!</v>
      </c>
      <c r="CA2346" s="41">
        <f t="shared" si="2772"/>
        <v>322.60388854757906</v>
      </c>
      <c r="CB2346" s="89" t="e">
        <f t="shared" si="2744"/>
        <v>#REF!</v>
      </c>
      <c r="CC2346" s="89" t="e">
        <f t="shared" si="2773"/>
        <v>#REF!</v>
      </c>
      <c r="CD2346" s="41" t="e">
        <f t="shared" si="2774"/>
        <v>#REF!</v>
      </c>
      <c r="CE2346" s="41" t="e">
        <f t="shared" si="2775"/>
        <v>#REF!</v>
      </c>
      <c r="CF2346" s="42" t="e">
        <f t="shared" si="2776"/>
        <v>#REF!</v>
      </c>
      <c r="CG2346" s="42" t="e">
        <f t="shared" si="2777"/>
        <v>#REF!</v>
      </c>
      <c r="CH2346" s="42" t="e">
        <f t="shared" ref="CH2346:CH2354" si="2778">CC2346*$Y2346</f>
        <v>#REF!</v>
      </c>
      <c r="CI2346" s="89">
        <f t="shared" ref="CI2346:CI2354" si="2779">BL2346*$AJ2346</f>
        <v>7.045028406984736</v>
      </c>
      <c r="CJ2346" s="89">
        <f t="shared" ref="CJ2346:CJ2354" si="2780">BK2346*$AJ2346</f>
        <v>7.9172227081105628</v>
      </c>
      <c r="CK2346" s="42" t="e">
        <f t="shared" ref="CK2346:CK2354" si="2781">CB2346*$Y2346</f>
        <v>#REF!</v>
      </c>
      <c r="CM2346" s="89" t="e">
        <f t="shared" si="2733"/>
        <v>#REF!</v>
      </c>
      <c r="CN2346" s="89">
        <f t="shared" si="2734"/>
        <v>0.16232126460678911</v>
      </c>
    </row>
    <row r="2347" spans="1:213" ht="14.4" x14ac:dyDescent="0.3">
      <c r="E2347" s="170">
        <v>42800.646527777775</v>
      </c>
      <c r="F2347" s="150">
        <f t="shared" ref="F2347:F2352" si="2782">E2347-E$1752</f>
        <v>2901.9986111111066</v>
      </c>
      <c r="G2347" s="150">
        <f t="shared" ref="G2347:G2352" si="2783">E2347-E$1799</f>
        <v>1390.9986111111066</v>
      </c>
      <c r="H2347" s="150">
        <v>5</v>
      </c>
      <c r="I2347" s="150">
        <v>1076</v>
      </c>
      <c r="J2347" s="150">
        <v>20640</v>
      </c>
      <c r="K2347" s="150">
        <v>27401</v>
      </c>
      <c r="L2347" s="150">
        <v>72</v>
      </c>
      <c r="M2347" s="124">
        <v>6.42</v>
      </c>
      <c r="U2347" s="48">
        <f t="shared" si="2719"/>
        <v>9.724564389144516E-2</v>
      </c>
      <c r="V2347" s="48">
        <f t="shared" si="2720"/>
        <v>13.215793184161925</v>
      </c>
      <c r="W2347" s="48">
        <f t="shared" si="2721"/>
        <v>7.1655395064932556E-2</v>
      </c>
      <c r="X2347" s="239">
        <f>W2347+V2347+SUM($U$2328:U2347)</f>
        <v>14.308464825642831</v>
      </c>
      <c r="Y2347" s="240">
        <f>W2347+V2347+SUM($U$2328:U2347)-$X$2329</f>
        <v>14.190160393572963</v>
      </c>
      <c r="Z2347" s="42"/>
      <c r="AA2347" s="42"/>
      <c r="AB2347" s="41">
        <f t="shared" si="2722"/>
        <v>7.3250979523354187E-2</v>
      </c>
      <c r="AC2347" s="48">
        <f t="shared" si="2723"/>
        <v>9.9548911105836329</v>
      </c>
      <c r="AD2347" s="48">
        <f t="shared" si="2724"/>
        <v>1.6008894401673599</v>
      </c>
      <c r="AE2347" s="48">
        <f t="shared" si="2725"/>
        <v>2.861902648105664</v>
      </c>
      <c r="AF2347" s="48">
        <f t="shared" si="2726"/>
        <v>1.6008894401673601</v>
      </c>
      <c r="AG2347" s="238">
        <f t="shared" si="2727"/>
        <v>1.2609237790471404</v>
      </c>
      <c r="AH2347" s="48">
        <f t="shared" si="2728"/>
        <v>8.9428891163479746E-5</v>
      </c>
      <c r="AI2347" s="48">
        <f>AE2347+AC2347+SUM($AB$2328:AB2347)</f>
        <v>13.750804778304859</v>
      </c>
      <c r="AJ2347" s="48">
        <f>AE2347+AC2347+SUM($AB$2328:AB2347)-$AI$2329</f>
        <v>11.505785634951016</v>
      </c>
      <c r="AK2347" s="95"/>
      <c r="AL2347" s="161"/>
      <c r="AM2347" s="41">
        <v>300.49849999999998</v>
      </c>
      <c r="AN2347" s="41">
        <v>0.14919953083037055</v>
      </c>
      <c r="AO2347" s="41"/>
      <c r="AR2347" s="41">
        <v>305.47699999999998</v>
      </c>
      <c r="AS2347" s="41">
        <v>5.9396969619672245E-2</v>
      </c>
      <c r="AT2347" s="41"/>
      <c r="AU2347" s="41"/>
      <c r="AV2347" s="41">
        <f t="shared" ref="AV2347:AV2354" si="2784">AJ2347-BA2347-BB2347</f>
        <v>0</v>
      </c>
      <c r="AW2347" s="86">
        <f t="shared" ref="AW2347:AW2354" si="2785">(1/(1/((AM2347/1000+1)*0.0112372)+1))*AE2347</f>
        <v>4.1221328891574288E-2</v>
      </c>
      <c r="AX2347" s="86">
        <f t="shared" ref="AX2347:AX2354" si="2786">(1-(1/(1/((AM2347/1000+1)*0.0112372)+1)))*AE2347</f>
        <v>2.8206813192140898</v>
      </c>
      <c r="AY2347" s="86">
        <f t="shared" ref="AY2347:AY2354" si="2787">(1/(1/((AM2347/1000+1)*0.0112372)+1))*AI2347</f>
        <v>0.19805930389194992</v>
      </c>
      <c r="AZ2347" s="86">
        <f t="shared" ref="AZ2347:AZ2354" si="2788">(1-(1/(1/((AM2347/1000+1)*0.0112372)+1)))*AI2347</f>
        <v>13.552745474412911</v>
      </c>
      <c r="BA2347" s="89">
        <f>AY2347-$AY$2329</f>
        <v>0.17279823973888198</v>
      </c>
      <c r="BB2347" s="89">
        <f>AZ2347-$AZ$2329</f>
        <v>11.332987395212134</v>
      </c>
      <c r="BC2347" s="89"/>
      <c r="BD2347" s="89"/>
      <c r="BE2347" s="41"/>
      <c r="BF2347" s="89"/>
      <c r="BG2347" s="89"/>
      <c r="BH2347" s="89"/>
      <c r="BI2347" s="89"/>
      <c r="BJ2347" s="41">
        <f t="shared" si="2770"/>
        <v>356.86549285648516</v>
      </c>
      <c r="BK2347" s="89">
        <f t="shared" si="2757"/>
        <v>0.53116924662939968</v>
      </c>
      <c r="BL2347" s="89">
        <f t="shared" si="2771"/>
        <v>0.46883075337060032</v>
      </c>
      <c r="BM2347" s="89">
        <f t="shared" ref="BM2347:BM2354" si="2789">Y2347-BR2347-BS2347</f>
        <v>0</v>
      </c>
      <c r="BN2347" s="86">
        <f t="shared" ref="BN2347:BN2354" si="2790">(1/(1/((AR2347/1000+1)*0.0112372)+1))*W2347</f>
        <v>1.0359801882139077E-3</v>
      </c>
      <c r="BO2347" s="86">
        <f t="shared" ref="BO2347:BO2354" si="2791">(1-(1/(1/((AR2347/1000+1)*0.0112372)+1)))*W2347</f>
        <v>7.0619414876718647E-2</v>
      </c>
      <c r="BP2347" s="86">
        <f t="shared" ref="BP2347:BP2354" si="2792">(1/(1/((AR2347/1000+1)*0.0112372)+1))*X2347</f>
        <v>0.20686908598702161</v>
      </c>
      <c r="BQ2347" s="86">
        <f t="shared" ref="BQ2347:BQ2354" si="2793">(1-(1/(1/((AR2347/1000+1)*0.0112372)+1)))*X2347</f>
        <v>14.10159573965581</v>
      </c>
      <c r="BR2347" s="86">
        <f>BP2347-$BP$2329</f>
        <v>0.20535643012633223</v>
      </c>
      <c r="BS2347" s="86">
        <f>BQ2347-$BQ$2329</f>
        <v>13.98480396344663</v>
      </c>
      <c r="BT2347" s="89"/>
      <c r="BU2347" s="89"/>
      <c r="BV2347" s="41"/>
      <c r="BW2347" s="89"/>
      <c r="BX2347" s="42"/>
      <c r="BY2347" s="89"/>
      <c r="BZ2347" s="89"/>
      <c r="CA2347" s="41">
        <f t="shared" si="2772"/>
        <v>306.75392322501961</v>
      </c>
      <c r="CB2347" s="89" t="e">
        <f t="shared" si="2744"/>
        <v>#REF!</v>
      </c>
      <c r="CC2347" s="89" t="e">
        <f t="shared" si="2773"/>
        <v>#REF!</v>
      </c>
      <c r="CD2347" s="41" t="e">
        <f t="shared" si="2774"/>
        <v>#REF!</v>
      </c>
      <c r="CE2347" s="41" t="e">
        <f t="shared" si="2775"/>
        <v>#REF!</v>
      </c>
      <c r="CF2347" s="42" t="e">
        <f t="shared" si="2776"/>
        <v>#REF!</v>
      </c>
      <c r="CG2347" s="42" t="e">
        <f t="shared" si="2777"/>
        <v>#REF!</v>
      </c>
      <c r="CH2347" s="42" t="e">
        <f t="shared" si="2778"/>
        <v>#REF!</v>
      </c>
      <c r="CI2347" s="89">
        <f t="shared" si="2779"/>
        <v>5.394266147354716</v>
      </c>
      <c r="CJ2347" s="89">
        <f t="shared" si="2780"/>
        <v>6.1115194875962997</v>
      </c>
      <c r="CK2347" s="42" t="e">
        <f t="shared" si="2781"/>
        <v>#REF!</v>
      </c>
      <c r="CM2347" s="89" t="e">
        <f t="shared" si="2733"/>
        <v>#REF!</v>
      </c>
      <c r="CN2347" s="89">
        <f t="shared" si="2734"/>
        <v>0.12428680937554477</v>
      </c>
    </row>
    <row r="2348" spans="1:213" ht="14.4" x14ac:dyDescent="0.3">
      <c r="D2348" s="47" t="s">
        <v>126</v>
      </c>
      <c r="E2348" s="32">
        <v>42810.561805555553</v>
      </c>
      <c r="F2348" s="21">
        <f t="shared" si="2782"/>
        <v>2911.9138888888847</v>
      </c>
      <c r="G2348" s="21">
        <f t="shared" si="2783"/>
        <v>1400.9138888888847</v>
      </c>
      <c r="H2348" s="21"/>
      <c r="I2348" s="21">
        <v>1052</v>
      </c>
      <c r="J2348" s="21">
        <v>21950</v>
      </c>
      <c r="K2348" s="21">
        <v>29213</v>
      </c>
      <c r="L2348" s="98">
        <v>37</v>
      </c>
      <c r="M2348" s="124">
        <v>6.42</v>
      </c>
      <c r="U2348" s="48">
        <f t="shared" si="2719"/>
        <v>0.10136391376447024</v>
      </c>
      <c r="V2348" s="48">
        <f t="shared" si="2720"/>
        <v>13.775470725905802</v>
      </c>
      <c r="W2348" s="48">
        <f t="shared" si="2721"/>
        <v>7.4689939780015521E-2</v>
      </c>
      <c r="X2348" s="239">
        <f>W2348+V2348+SUM($U$2328:U2348)</f>
        <v>14.972540825866261</v>
      </c>
      <c r="Y2348" s="240">
        <f>W2348+V2348+SUM($U$2328:U2348)-$X$2329</f>
        <v>14.854236393796393</v>
      </c>
      <c r="Z2348" s="42"/>
      <c r="AA2348" s="42"/>
      <c r="AB2348" s="41">
        <f t="shared" si="2722"/>
        <v>7.6162595663920918E-2</v>
      </c>
      <c r="AC2348" s="48">
        <f t="shared" si="2723"/>
        <v>10.35058304294774</v>
      </c>
      <c r="AD2348" s="48">
        <f t="shared" si="2724"/>
        <v>1.6645223849222903</v>
      </c>
      <c r="AE2348" s="48">
        <f t="shared" si="2725"/>
        <v>2.9756589691429611</v>
      </c>
      <c r="AF2348" s="48">
        <f t="shared" si="2726"/>
        <v>1.6645223849222908</v>
      </c>
      <c r="AG2348" s="238">
        <f t="shared" si="2727"/>
        <v>1.3110436006657382</v>
      </c>
      <c r="AH2348" s="48">
        <f t="shared" si="2728"/>
        <v>9.2983554932331573E-5</v>
      </c>
      <c r="AI2348" s="48">
        <f>AE2348+AC2348+SUM($AB$2328:AB2348)</f>
        <v>14.336415627370185</v>
      </c>
      <c r="AJ2348" s="48">
        <f>AE2348+AC2348+SUM($AB$2328:AB2348)-$AI$2329</f>
        <v>12.091396484016341</v>
      </c>
      <c r="AK2348" s="95"/>
      <c r="AL2348" s="161"/>
      <c r="AM2348" s="41">
        <v>300.49849999999998</v>
      </c>
      <c r="AN2348" s="41">
        <v>0.14919953083037055</v>
      </c>
      <c r="AO2348" s="41"/>
      <c r="AR2348" s="41">
        <v>305.47699999999998</v>
      </c>
      <c r="AS2348" s="41">
        <v>5.9396969619672245E-2</v>
      </c>
      <c r="AV2348" s="41">
        <f t="shared" si="2784"/>
        <v>0</v>
      </c>
      <c r="AW2348" s="86">
        <f t="shared" si="2785"/>
        <v>4.285981464722282E-2</v>
      </c>
      <c r="AX2348" s="86">
        <f t="shared" si="2786"/>
        <v>2.9327991544957386</v>
      </c>
      <c r="AY2348" s="86">
        <f t="shared" si="2787"/>
        <v>0.20649413217926929</v>
      </c>
      <c r="AZ2348" s="86">
        <f t="shared" si="2788"/>
        <v>14.129921495190915</v>
      </c>
      <c r="BA2348" s="89">
        <f>AY2348-$AY$2329</f>
        <v>0.18123306802620132</v>
      </c>
      <c r="BB2348" s="89">
        <f>AZ2348-$AZ$2329</f>
        <v>11.910163415990139</v>
      </c>
      <c r="BC2348" s="89"/>
      <c r="BD2348" s="89"/>
      <c r="BE2348" s="41"/>
      <c r="BF2348" s="89"/>
      <c r="BG2348" s="89"/>
      <c r="BH2348" s="89"/>
      <c r="BI2348" s="89"/>
      <c r="BJ2348" s="41">
        <f t="shared" si="2770"/>
        <v>354.1339034144417</v>
      </c>
      <c r="BK2348" s="89">
        <f t="shared" si="2757"/>
        <v>0.534649587312793</v>
      </c>
      <c r="BL2348" s="89">
        <f t="shared" si="2771"/>
        <v>0.465350412687207</v>
      </c>
      <c r="BM2348" s="89">
        <f t="shared" si="2789"/>
        <v>0</v>
      </c>
      <c r="BN2348" s="86">
        <f t="shared" si="2790"/>
        <v>1.079853063413694E-3</v>
      </c>
      <c r="BO2348" s="86">
        <f t="shared" si="2791"/>
        <v>7.3610086716601825E-2</v>
      </c>
      <c r="BP2348" s="86">
        <f t="shared" si="2792"/>
        <v>0.21647017155882517</v>
      </c>
      <c r="BQ2348" s="86">
        <f t="shared" si="2793"/>
        <v>14.756070654307436</v>
      </c>
      <c r="BR2348" s="86">
        <f>BP2348-$BP$2329</f>
        <v>0.21495751569813579</v>
      </c>
      <c r="BS2348" s="86">
        <f>BQ2348-$BQ$2329</f>
        <v>14.639278878098256</v>
      </c>
      <c r="BT2348" s="89"/>
      <c r="BU2348" s="89"/>
      <c r="BV2348" s="41"/>
      <c r="BW2348" s="89"/>
      <c r="BX2348" s="42"/>
      <c r="BY2348" s="89"/>
      <c r="BZ2348" s="89"/>
      <c r="CA2348" s="41">
        <f t="shared" si="2772"/>
        <v>306.69683610852519</v>
      </c>
      <c r="CB2348" s="89" t="e">
        <f t="shared" si="2744"/>
        <v>#REF!</v>
      </c>
      <c r="CC2348" s="89" t="e">
        <f t="shared" si="2773"/>
        <v>#REF!</v>
      </c>
      <c r="CD2348" s="41" t="e">
        <f t="shared" si="2774"/>
        <v>#REF!</v>
      </c>
      <c r="CE2348" s="41" t="e">
        <f t="shared" si="2775"/>
        <v>#REF!</v>
      </c>
      <c r="CF2348" s="42" t="e">
        <f t="shared" si="2776"/>
        <v>#REF!</v>
      </c>
      <c r="CG2348" s="42" t="e">
        <f t="shared" si="2777"/>
        <v>#REF!</v>
      </c>
      <c r="CH2348" s="42" t="e">
        <f t="shared" si="2778"/>
        <v>#REF!</v>
      </c>
      <c r="CI2348" s="89">
        <f t="shared" si="2779"/>
        <v>5.6267363438016478</v>
      </c>
      <c r="CJ2348" s="89">
        <f t="shared" si="2780"/>
        <v>6.4646601402146935</v>
      </c>
      <c r="CK2348" s="42" t="e">
        <f t="shared" si="2781"/>
        <v>#REF!</v>
      </c>
      <c r="CM2348" s="89" t="e">
        <f t="shared" si="2733"/>
        <v>#REF!</v>
      </c>
      <c r="CN2348" s="89">
        <f t="shared" si="2734"/>
        <v>0.12964304842679442</v>
      </c>
    </row>
    <row r="2349" spans="1:213" ht="14.4" x14ac:dyDescent="0.3">
      <c r="E2349" s="32">
        <v>42811.546527777777</v>
      </c>
      <c r="F2349" s="21">
        <f t="shared" si="2782"/>
        <v>2912.898611111108</v>
      </c>
      <c r="G2349" s="21">
        <f t="shared" si="2783"/>
        <v>1401.898611111108</v>
      </c>
      <c r="H2349" s="21"/>
      <c r="I2349" s="21">
        <v>1027</v>
      </c>
      <c r="J2349" s="21">
        <v>4126</v>
      </c>
      <c r="K2349" s="21">
        <v>160.22999999999999</v>
      </c>
      <c r="L2349" s="98">
        <v>36</v>
      </c>
      <c r="M2349" s="124">
        <v>6.42</v>
      </c>
      <c r="U2349" s="48">
        <f t="shared" si="2719"/>
        <v>5.4275739393095507E-4</v>
      </c>
      <c r="V2349" s="48">
        <f t="shared" si="2720"/>
        <v>7.3761344779344123E-2</v>
      </c>
      <c r="W2349" s="48">
        <f t="shared" si="2721"/>
        <v>3.9993046403137832E-4</v>
      </c>
      <c r="X2349" s="251">
        <f>W2349+V2349+SUM($U$2349:U2349)</f>
        <v>7.4704032637306447E-2</v>
      </c>
      <c r="Y2349" s="262">
        <f>W2349+V2349+SUM($U$2349:U2349)-$X$2349+$Y$2348</f>
        <v>14.854236393796393</v>
      </c>
      <c r="Z2349" s="42"/>
      <c r="AA2349" s="42"/>
      <c r="AB2349" s="41">
        <f t="shared" si="2722"/>
        <v>1.3976265414461219E-2</v>
      </c>
      <c r="AC2349" s="48">
        <f t="shared" si="2723"/>
        <v>1.899390304933994</v>
      </c>
      <c r="AD2349" s="48">
        <f t="shared" si="2724"/>
        <v>0.30544923577238642</v>
      </c>
      <c r="AE2349" s="48">
        <f t="shared" si="2725"/>
        <v>0.54605018609371114</v>
      </c>
      <c r="AF2349" s="48">
        <f t="shared" si="2726"/>
        <v>0.30544923577238642</v>
      </c>
      <c r="AG2349" s="238">
        <f t="shared" si="2727"/>
        <v>0.24058388731511299</v>
      </c>
      <c r="AH2349" s="48">
        <f t="shared" si="2728"/>
        <v>1.7063006211722616E-5</v>
      </c>
      <c r="AI2349" s="84">
        <f>AE2349+AC2349+SUM($AB$2349:AB2349)</f>
        <v>2.4594167564421663</v>
      </c>
      <c r="AJ2349" s="84">
        <f>AE2349+AC2349+SUM($AB$2349:AB2349)-$AI$2349+$AJ$2348</f>
        <v>12.091396484016341</v>
      </c>
      <c r="AK2349" s="95"/>
      <c r="AL2349" s="161"/>
      <c r="AM2349" s="41">
        <v>300.49849999999998</v>
      </c>
      <c r="AN2349" s="41">
        <v>0.14919953083037055</v>
      </c>
      <c r="AO2349" s="41"/>
      <c r="AR2349" s="41">
        <v>305.47699999999998</v>
      </c>
      <c r="AS2349" s="41">
        <v>5.9396969619672245E-2</v>
      </c>
      <c r="AT2349" s="48">
        <f>(1/(1/((AM2349/1000+1)*0.0112372)+1))*AI2349</f>
        <v>3.5424135431670473E-2</v>
      </c>
      <c r="AU2349" s="48">
        <f>(1-(1/(1/((AM2349/1000+1)*0.0112372)+1)))*AI2349</f>
        <v>2.4239926210104961</v>
      </c>
      <c r="AV2349" s="41">
        <f t="shared" si="2784"/>
        <v>0</v>
      </c>
      <c r="AW2349" s="86">
        <f t="shared" si="2785"/>
        <v>7.865017465626652E-3</v>
      </c>
      <c r="AX2349" s="86">
        <f t="shared" si="2786"/>
        <v>0.53818516862808452</v>
      </c>
      <c r="AY2349" s="86">
        <f t="shared" si="2787"/>
        <v>3.5424135431670473E-2</v>
      </c>
      <c r="AZ2349" s="86">
        <f t="shared" si="2788"/>
        <v>2.4239926210104961</v>
      </c>
      <c r="BA2349" s="91">
        <f t="shared" ref="BA2349:BA2354" si="2794">AY2349-$AT$2349+$BA$2348</f>
        <v>0.18123306802620132</v>
      </c>
      <c r="BB2349" s="91">
        <f t="shared" ref="BB2349:BB2354" si="2795">AZ2349-$AU$2349+$BB$2348</f>
        <v>11.910163415990139</v>
      </c>
      <c r="BC2349" s="89"/>
      <c r="BD2349" s="89"/>
      <c r="BE2349" s="41"/>
      <c r="BF2349" s="89"/>
      <c r="BG2349" s="89"/>
      <c r="BH2349" s="89"/>
      <c r="BI2349" s="89"/>
      <c r="BJ2349" s="41">
        <f t="shared" si="2770"/>
        <v>354.1339034144417</v>
      </c>
      <c r="BK2349" s="89">
        <f t="shared" si="2757"/>
        <v>0.534649587312793</v>
      </c>
      <c r="BL2349" s="89">
        <f t="shared" si="2771"/>
        <v>0.465350412687207</v>
      </c>
      <c r="BM2349" s="89">
        <f t="shared" si="2789"/>
        <v>-1.4092857290037841E-5</v>
      </c>
      <c r="BN2349" s="86">
        <f t="shared" si="2790"/>
        <v>5.7821192252761283E-6</v>
      </c>
      <c r="BO2349" s="86">
        <f t="shared" si="2791"/>
        <v>3.9414834480610222E-4</v>
      </c>
      <c r="BP2349" s="86">
        <f t="shared" si="2792"/>
        <v>1.0800568152866058E-3</v>
      </c>
      <c r="BQ2349" s="86">
        <f t="shared" si="2793"/>
        <v>7.3623975822019849E-2</v>
      </c>
      <c r="BR2349" s="93">
        <f t="shared" ref="BR2349:BR2354" si="2796">BP2349-$BN$2348+$BR$2348</f>
        <v>0.21495771945000869</v>
      </c>
      <c r="BS2349" s="93">
        <f t="shared" ref="BS2349:BS2354" si="2797">BQ2349-$BO$2348+$BS$2348</f>
        <v>14.639292767203674</v>
      </c>
      <c r="BT2349" s="89"/>
      <c r="BU2349" s="89"/>
      <c r="BV2349" s="41"/>
      <c r="BW2349" s="89"/>
      <c r="BX2349" s="42"/>
      <c r="BY2349" s="89"/>
      <c r="BZ2349" s="89"/>
      <c r="CA2349" s="41">
        <f t="shared" si="2772"/>
        <v>306.69683495119915</v>
      </c>
      <c r="CB2349" s="89" t="e">
        <f t="shared" si="2744"/>
        <v>#REF!</v>
      </c>
      <c r="CC2349" s="89" t="e">
        <f t="shared" si="2773"/>
        <v>#REF!</v>
      </c>
      <c r="CD2349" s="41" t="e">
        <f t="shared" si="2774"/>
        <v>#REF!</v>
      </c>
      <c r="CE2349" s="41" t="e">
        <f t="shared" si="2775"/>
        <v>#REF!</v>
      </c>
      <c r="CF2349" s="42" t="e">
        <f t="shared" si="2776"/>
        <v>#REF!</v>
      </c>
      <c r="CG2349" s="42" t="e">
        <f t="shared" si="2777"/>
        <v>#REF!</v>
      </c>
      <c r="CH2349" s="42" t="e">
        <f t="shared" si="2778"/>
        <v>#REF!</v>
      </c>
      <c r="CI2349" s="89">
        <f t="shared" si="2779"/>
        <v>5.6267363438016478</v>
      </c>
      <c r="CJ2349" s="89">
        <f t="shared" si="2780"/>
        <v>6.4646601402146935</v>
      </c>
      <c r="CK2349" s="42" t="e">
        <f t="shared" si="2781"/>
        <v>#REF!</v>
      </c>
      <c r="CM2349" s="89" t="e">
        <f t="shared" si="2733"/>
        <v>#REF!</v>
      </c>
      <c r="CN2349" s="89">
        <f t="shared" si="2734"/>
        <v>0.12964304842679442</v>
      </c>
    </row>
    <row r="2350" spans="1:213" ht="14.4" x14ac:dyDescent="0.3">
      <c r="E2350" s="32">
        <v>42947.658333333333</v>
      </c>
      <c r="F2350" s="21">
        <f t="shared" si="2782"/>
        <v>3049.0104166666642</v>
      </c>
      <c r="G2350" s="21">
        <f t="shared" si="2783"/>
        <v>1538.0104166666642</v>
      </c>
      <c r="H2350" s="21"/>
      <c r="I2350" s="21">
        <v>1024</v>
      </c>
      <c r="J2350" s="21">
        <v>12947</v>
      </c>
      <c r="K2350" s="21">
        <v>2067</v>
      </c>
      <c r="L2350" s="98">
        <v>35</v>
      </c>
      <c r="M2350" s="124">
        <v>6.42</v>
      </c>
      <c r="U2350" s="48">
        <f t="shared" si="2719"/>
        <v>6.9812293443888337E-3</v>
      </c>
      <c r="V2350" s="48">
        <f t="shared" si="2720"/>
        <v>0.94875697763528966</v>
      </c>
      <c r="W2350" s="48">
        <f t="shared" si="2721"/>
        <v>5.1441147047110993E-3</v>
      </c>
      <c r="X2350" s="239">
        <f>W2350+V2350+SUM($U$2349:U2350)</f>
        <v>0.96142507907832053</v>
      </c>
      <c r="Y2350" s="240">
        <f>W2350+V2350+SUM($U$2349:U2350)-$X$2349+$Y$2348</f>
        <v>15.740957440237407</v>
      </c>
      <c r="Z2350" s="42"/>
      <c r="AA2350" s="42"/>
      <c r="AB2350" s="41">
        <f t="shared" si="2722"/>
        <v>4.3728096914272971E-2</v>
      </c>
      <c r="AC2350" s="48">
        <f t="shared" si="2723"/>
        <v>5.9426979145835013</v>
      </c>
      <c r="AD2350" s="48">
        <f t="shared" si="2724"/>
        <v>0.95567116022463028</v>
      </c>
      <c r="AE2350" s="48">
        <f t="shared" si="2725"/>
        <v>1.7084489131736393</v>
      </c>
      <c r="AF2350" s="48">
        <f t="shared" si="2726"/>
        <v>0.9556711602246305</v>
      </c>
      <c r="AG2350" s="238">
        <f t="shared" si="2727"/>
        <v>0.75272436724351821</v>
      </c>
      <c r="AH2350" s="48">
        <f t="shared" si="2728"/>
        <v>5.3385705490611674E-5</v>
      </c>
      <c r="AI2350" s="48">
        <f>AE2350+AC2350+SUM($AB$2349:AB2350)</f>
        <v>7.7088511900858752</v>
      </c>
      <c r="AJ2350" s="48">
        <f>AE2350+AC2350+SUM($AB$2349:AB2350)-$AI$2349+$AJ$2348</f>
        <v>17.34083091766005</v>
      </c>
      <c r="AK2350" s="95"/>
      <c r="AL2350" s="161"/>
      <c r="AM2350">
        <v>288.73</v>
      </c>
      <c r="AN2350">
        <v>0.49</v>
      </c>
      <c r="AO2350"/>
      <c r="AP2350"/>
      <c r="AQ2350"/>
      <c r="AR2350" s="25">
        <v>130.72</v>
      </c>
      <c r="AS2350" s="25">
        <v>0.06</v>
      </c>
      <c r="AT2350"/>
      <c r="AU2350"/>
      <c r="AV2350" s="41">
        <f t="shared" si="2784"/>
        <v>0</v>
      </c>
      <c r="AW2350" s="86">
        <f t="shared" si="2785"/>
        <v>2.4388091814795496E-2</v>
      </c>
      <c r="AX2350" s="86">
        <f t="shared" si="2786"/>
        <v>1.6840608213588439</v>
      </c>
      <c r="AY2350" s="86">
        <f t="shared" si="2787"/>
        <v>0.11004377664484599</v>
      </c>
      <c r="AZ2350" s="86">
        <f t="shared" si="2788"/>
        <v>7.5988074134410297</v>
      </c>
      <c r="BA2350" s="89">
        <f t="shared" si="2794"/>
        <v>0.25585270923937686</v>
      </c>
      <c r="BB2350" s="89">
        <f t="shared" si="2795"/>
        <v>17.084978208420672</v>
      </c>
      <c r="BC2350" s="89"/>
      <c r="BD2350" s="89"/>
      <c r="BE2350" s="41"/>
      <c r="BF2350" s="89"/>
      <c r="BG2350" s="89"/>
      <c r="BH2350" s="89"/>
      <c r="BI2350" s="89"/>
      <c r="BJ2350" s="41">
        <f t="shared" si="2770"/>
        <v>332.65422462554903</v>
      </c>
      <c r="BK2350" s="89">
        <f t="shared" si="2757"/>
        <v>0.56201702357703587</v>
      </c>
      <c r="BL2350" s="89">
        <f t="shared" si="2771"/>
        <v>0.43798297642296413</v>
      </c>
      <c r="BM2350" s="89">
        <f t="shared" si="2789"/>
        <v>-1.4092857290037841E-5</v>
      </c>
      <c r="BN2350" s="86">
        <f t="shared" si="2790"/>
        <v>6.4541698623927607E-5</v>
      </c>
      <c r="BO2350" s="86">
        <f t="shared" si="2791"/>
        <v>5.079573006087172E-3</v>
      </c>
      <c r="BP2350" s="86">
        <f t="shared" si="2792"/>
        <v>1.2062718517246527E-2</v>
      </c>
      <c r="BQ2350" s="86">
        <f t="shared" si="2793"/>
        <v>0.94936236056107393</v>
      </c>
      <c r="BR2350" s="86">
        <f t="shared" si="2796"/>
        <v>0.22594038115196863</v>
      </c>
      <c r="BS2350" s="86">
        <f t="shared" si="2797"/>
        <v>15.515031151942729</v>
      </c>
      <c r="BT2350" s="89"/>
      <c r="BU2350" s="89"/>
      <c r="BV2350" s="41"/>
      <c r="BW2350" s="89"/>
      <c r="BX2350" s="42"/>
      <c r="BY2350" s="89"/>
      <c r="BZ2350" s="89"/>
      <c r="CA2350" s="41">
        <f t="shared" si="2772"/>
        <v>295.93462811454231</v>
      </c>
      <c r="CB2350" s="89" t="e">
        <f>(CA2350-$P$2210)/($AR$2325-$P$2210)</f>
        <v>#REF!</v>
      </c>
      <c r="CC2350" s="89" t="e">
        <f t="shared" si="2773"/>
        <v>#REF!</v>
      </c>
      <c r="CD2350" s="41" t="e">
        <f t="shared" si="2774"/>
        <v>#REF!</v>
      </c>
      <c r="CE2350" s="41" t="e">
        <f t="shared" si="2775"/>
        <v>#REF!</v>
      </c>
      <c r="CF2350" s="42" t="e">
        <f t="shared" si="2776"/>
        <v>#REF!</v>
      </c>
      <c r="CG2350" s="42" t="e">
        <f t="shared" si="2777"/>
        <v>#REF!</v>
      </c>
      <c r="CH2350" s="42" t="e">
        <f t="shared" si="2778"/>
        <v>#REF!</v>
      </c>
      <c r="CI2350" s="89">
        <f t="shared" si="2779"/>
        <v>7.5949887389641093</v>
      </c>
      <c r="CJ2350" s="89">
        <f t="shared" si="2780"/>
        <v>9.7458421786959413</v>
      </c>
      <c r="CK2350" s="42" t="e">
        <f t="shared" si="2781"/>
        <v>#REF!</v>
      </c>
      <c r="CM2350" s="89" t="e">
        <f t="shared" si="2733"/>
        <v>#REF!</v>
      </c>
      <c r="CN2350" s="89">
        <f t="shared" si="2734"/>
        <v>0.17499264808651435</v>
      </c>
    </row>
    <row r="2351" spans="1:213" ht="14.4" x14ac:dyDescent="0.3">
      <c r="E2351" s="32">
        <v>42955.509027777778</v>
      </c>
      <c r="F2351" s="21">
        <f t="shared" si="2782"/>
        <v>3056.8611111111095</v>
      </c>
      <c r="G2351" s="21">
        <f t="shared" si="2783"/>
        <v>1545.8611111111095</v>
      </c>
      <c r="H2351" s="21">
        <v>5</v>
      </c>
      <c r="I2351" s="21">
        <v>1066</v>
      </c>
      <c r="J2351" s="21">
        <v>13119</v>
      </c>
      <c r="K2351" s="21">
        <v>2041</v>
      </c>
      <c r="L2351" s="98">
        <v>36</v>
      </c>
      <c r="M2351" s="124">
        <v>6.42</v>
      </c>
      <c r="U2351" s="48">
        <f t="shared" si="2719"/>
        <v>7.1761528691013411E-3</v>
      </c>
      <c r="V2351" s="48">
        <f t="shared" si="2720"/>
        <v>0.97524730549207295</v>
      </c>
      <c r="W2351" s="48">
        <f t="shared" si="2721"/>
        <v>5.2877439883663715E-3</v>
      </c>
      <c r="X2351" s="239">
        <f>W2351+V2351+SUM($U$2349:U2351)</f>
        <v>0.99523518908786046</v>
      </c>
      <c r="Y2351" s="240">
        <f>W2351+V2351+SUM($U$2349:U2351)-$X$2349+$Y$2348</f>
        <v>15.774767550246947</v>
      </c>
      <c r="Z2351" s="42"/>
      <c r="AA2351" s="42"/>
      <c r="AB2351" s="41">
        <f t="shared" si="2722"/>
        <v>4.6126383875424053E-2</v>
      </c>
      <c r="AC2351" s="48">
        <f t="shared" si="2723"/>
        <v>6.2686278298630604</v>
      </c>
      <c r="AD2351" s="48">
        <f t="shared" si="2724"/>
        <v>1.0080853708683768</v>
      </c>
      <c r="AE2351" s="48">
        <f t="shared" si="2725"/>
        <v>1.8021495551267923</v>
      </c>
      <c r="AF2351" s="48">
        <f t="shared" si="2726"/>
        <v>1.0080853708683768</v>
      </c>
      <c r="AG2351" s="238">
        <f t="shared" si="2727"/>
        <v>0.79400787059011801</v>
      </c>
      <c r="AH2351" s="48">
        <f t="shared" si="2728"/>
        <v>5.6313668297705499E-5</v>
      </c>
      <c r="AI2351" s="48">
        <f>AE2351+AC2351+SUM($AB$2349:AB2351)</f>
        <v>8.1746081311940113</v>
      </c>
      <c r="AJ2351" s="48">
        <f>AE2351+AC2351+SUM($AB$2349:AB2351)-$AI$2349+$AJ$2348</f>
        <v>17.806587858768186</v>
      </c>
      <c r="AK2351" s="95"/>
      <c r="AL2351" s="161"/>
      <c r="AM2351">
        <v>288.73</v>
      </c>
      <c r="AN2351">
        <v>0.49</v>
      </c>
      <c r="AO2351"/>
      <c r="AP2351"/>
      <c r="AQ2351"/>
      <c r="AR2351" s="25">
        <v>130.72</v>
      </c>
      <c r="AS2351" s="25">
        <v>0.06</v>
      </c>
      <c r="AT2351"/>
      <c r="AU2351"/>
      <c r="AV2351" s="41">
        <f t="shared" si="2784"/>
        <v>0</v>
      </c>
      <c r="AW2351" s="86">
        <f t="shared" si="2785"/>
        <v>2.5725667578072951E-2</v>
      </c>
      <c r="AX2351" s="86">
        <f t="shared" si="2786"/>
        <v>1.7764238875487195</v>
      </c>
      <c r="AY2351" s="86">
        <f t="shared" si="2787"/>
        <v>0.11669245250254139</v>
      </c>
      <c r="AZ2351" s="86">
        <f t="shared" si="2788"/>
        <v>8.0579156786914705</v>
      </c>
      <c r="BA2351" s="89">
        <f t="shared" si="2794"/>
        <v>0.26250138509707222</v>
      </c>
      <c r="BB2351" s="89">
        <f t="shared" si="2795"/>
        <v>17.544086473671115</v>
      </c>
      <c r="BC2351" s="89"/>
      <c r="BD2351" s="89"/>
      <c r="BE2351" s="41"/>
      <c r="BF2351" s="89"/>
      <c r="BG2351" s="89"/>
      <c r="BH2351" s="89"/>
      <c r="BI2351" s="89"/>
      <c r="BJ2351" s="41">
        <f t="shared" si="2770"/>
        <v>331.50477893622377</v>
      </c>
      <c r="BK2351" s="89">
        <f t="shared" si="2757"/>
        <v>0.56348154182942634</v>
      </c>
      <c r="BL2351" s="89">
        <f t="shared" si="2771"/>
        <v>0.43651845817057366</v>
      </c>
      <c r="BM2351" s="89">
        <f t="shared" si="2789"/>
        <v>-1.4092857288261484E-5</v>
      </c>
      <c r="BN2351" s="86">
        <f t="shared" si="2790"/>
        <v>6.6343773124863484E-5</v>
      </c>
      <c r="BO2351" s="86">
        <f t="shared" si="2791"/>
        <v>5.2214002152415079E-3</v>
      </c>
      <c r="BP2351" s="86">
        <f t="shared" si="2792"/>
        <v>1.2486924052297892E-2</v>
      </c>
      <c r="BQ2351" s="86">
        <f t="shared" si="2793"/>
        <v>0.98274826503556256</v>
      </c>
      <c r="BR2351" s="86">
        <f t="shared" si="2796"/>
        <v>0.22636458668701998</v>
      </c>
      <c r="BS2351" s="86">
        <f t="shared" si="2797"/>
        <v>15.548417056417216</v>
      </c>
      <c r="BT2351" s="89"/>
      <c r="BU2351" s="89"/>
      <c r="BV2351" s="41"/>
      <c r="BW2351" s="89"/>
      <c r="BX2351" s="42"/>
      <c r="BY2351" s="89"/>
      <c r="BZ2351" s="89"/>
      <c r="CA2351" s="41">
        <f t="shared" si="2772"/>
        <v>295.57987561645803</v>
      </c>
      <c r="CB2351" s="89" t="e">
        <f>(CA2351-$P$2210)/($AR$2325-$P$2210)</f>
        <v>#REF!</v>
      </c>
      <c r="CC2351" s="89" t="e">
        <f t="shared" si="2773"/>
        <v>#REF!</v>
      </c>
      <c r="CD2351" s="41" t="e">
        <f t="shared" si="2774"/>
        <v>#REF!</v>
      </c>
      <c r="CE2351" s="41" t="e">
        <f t="shared" si="2775"/>
        <v>#REF!</v>
      </c>
      <c r="CF2351" s="42" t="e">
        <f t="shared" si="2776"/>
        <v>#REF!</v>
      </c>
      <c r="CG2351" s="42" t="e">
        <f t="shared" si="2777"/>
        <v>#REF!</v>
      </c>
      <c r="CH2351" s="42" t="e">
        <f t="shared" si="2778"/>
        <v>#REF!</v>
      </c>
      <c r="CI2351" s="89">
        <f t="shared" si="2779"/>
        <v>7.7729042773883448</v>
      </c>
      <c r="CJ2351" s="89">
        <f t="shared" si="2780"/>
        <v>10.03368358137984</v>
      </c>
      <c r="CK2351" s="42" t="e">
        <f t="shared" si="2781"/>
        <v>#REF!</v>
      </c>
      <c r="CM2351" s="89" t="e">
        <f t="shared" si="2733"/>
        <v>#REF!</v>
      </c>
      <c r="CN2351" s="89">
        <f t="shared" si="2734"/>
        <v>0.17909191831253465</v>
      </c>
    </row>
    <row r="2352" spans="1:213" ht="14.4" x14ac:dyDescent="0.3">
      <c r="E2352" s="32">
        <v>43045.620138888888</v>
      </c>
      <c r="F2352" s="21">
        <f t="shared" si="2782"/>
        <v>3146.972222222219</v>
      </c>
      <c r="G2352" s="21">
        <f t="shared" si="2783"/>
        <v>1635.972222222219</v>
      </c>
      <c r="H2352" s="21"/>
      <c r="I2352" s="21">
        <v>1039</v>
      </c>
      <c r="J2352" s="21">
        <v>14410</v>
      </c>
      <c r="K2352" s="21">
        <v>3231</v>
      </c>
      <c r="L2352" s="98">
        <v>35</v>
      </c>
      <c r="M2352" s="124">
        <v>6.42</v>
      </c>
      <c r="U2352" s="48">
        <f t="shared" si="2719"/>
        <v>1.1072456373677798E-2</v>
      </c>
      <c r="V2352" s="48">
        <f t="shared" si="2720"/>
        <v>1.5047593662758838</v>
      </c>
      <c r="W2352" s="48">
        <f t="shared" si="2721"/>
        <v>8.158732916415088E-3</v>
      </c>
      <c r="X2352" s="239">
        <f>W2352+V2352+SUM($U$2349:U2352)</f>
        <v>1.5386906951733976</v>
      </c>
      <c r="Y2352" s="240">
        <f>W2352+V2352+SUM($U$2349:U2352)-$X$2349+$Y$2348</f>
        <v>16.318223056332485</v>
      </c>
      <c r="Z2352" s="42"/>
      <c r="AA2352" s="42"/>
      <c r="AB2352" s="41">
        <f t="shared" si="2722"/>
        <v>4.9382264421138057E-2</v>
      </c>
      <c r="AC2352" s="48">
        <f t="shared" si="2723"/>
        <v>6.7111056849382509</v>
      </c>
      <c r="AD2352" s="48">
        <f t="shared" si="2724"/>
        <v>1.0792421638286411</v>
      </c>
      <c r="AE2352" s="48">
        <f t="shared" si="2725"/>
        <v>1.929356224803118</v>
      </c>
      <c r="AF2352" s="48">
        <f t="shared" si="2726"/>
        <v>1.0792421638286411</v>
      </c>
      <c r="AG2352" s="238">
        <f t="shared" si="2727"/>
        <v>0.85005377234517709</v>
      </c>
      <c r="AH2352" s="48">
        <f t="shared" si="2728"/>
        <v>6.0288629299709798E-5</v>
      </c>
      <c r="AI2352" s="48">
        <f>AE2352+AC2352+SUM($AB$2349:AB2352)</f>
        <v>8.7936749203666658</v>
      </c>
      <c r="AJ2352" s="48">
        <f>AE2352+AC2352+SUM($AB$2349:AB2352)-$AI$2349+$AJ$2348</f>
        <v>18.425654647940839</v>
      </c>
      <c r="AK2352" s="95"/>
      <c r="AL2352" s="161"/>
      <c r="AM2352" s="25">
        <v>272.82820167715704</v>
      </c>
      <c r="AR2352" s="25">
        <v>112.11020167715701</v>
      </c>
      <c r="AS2352"/>
      <c r="AT2352"/>
      <c r="AU2352"/>
      <c r="AV2352" s="41">
        <f t="shared" si="2784"/>
        <v>0</v>
      </c>
      <c r="AW2352" s="86">
        <f t="shared" si="2785"/>
        <v>2.7206495264464971E-2</v>
      </c>
      <c r="AX2352" s="86">
        <f t="shared" si="2786"/>
        <v>1.9021497295386529</v>
      </c>
      <c r="AY2352" s="86">
        <f t="shared" si="2787"/>
        <v>0.12400254136719306</v>
      </c>
      <c r="AZ2352" s="86">
        <f t="shared" si="2788"/>
        <v>8.6696723789994721</v>
      </c>
      <c r="BA2352" s="89">
        <f t="shared" si="2794"/>
        <v>0.26981147396172389</v>
      </c>
      <c r="BB2352" s="89">
        <f t="shared" si="2795"/>
        <v>18.155843173979115</v>
      </c>
      <c r="BC2352" s="89"/>
      <c r="BD2352" s="89"/>
      <c r="BE2352" s="41"/>
      <c r="BF2352" s="89"/>
      <c r="BG2352" s="89"/>
      <c r="BH2352" s="89"/>
      <c r="BI2352" s="89"/>
      <c r="BJ2352" s="41">
        <f t="shared" si="2770"/>
        <v>322.4701591863963</v>
      </c>
      <c r="BK2352" s="89">
        <f t="shared" si="2757"/>
        <v>0.5749926255195108</v>
      </c>
      <c r="BL2352" s="89">
        <f t="shared" si="2771"/>
        <v>0.4250073744804892</v>
      </c>
      <c r="BM2352" s="89">
        <f t="shared" si="2789"/>
        <v>-1.4092857288261484E-5</v>
      </c>
      <c r="BN2352" s="86">
        <f t="shared" si="2790"/>
        <v>1.0070125995322751E-4</v>
      </c>
      <c r="BO2352" s="86">
        <f t="shared" si="2791"/>
        <v>8.0580316564618608E-3</v>
      </c>
      <c r="BP2352" s="86">
        <f t="shared" si="2792"/>
        <v>1.8991685751903763E-2</v>
      </c>
      <c r="BQ2352" s="86">
        <f t="shared" si="2793"/>
        <v>1.5196990094214939</v>
      </c>
      <c r="BR2352" s="86">
        <f t="shared" si="2796"/>
        <v>0.23286934838662585</v>
      </c>
      <c r="BS2352" s="86">
        <f t="shared" si="2797"/>
        <v>16.085367800803148</v>
      </c>
      <c r="BT2352" s="89"/>
      <c r="BU2352" s="89"/>
      <c r="BV2352" s="41"/>
      <c r="BW2352" s="89"/>
      <c r="BX2352" s="42"/>
      <c r="BY2352" s="89"/>
      <c r="BZ2352" s="89"/>
      <c r="CA2352" s="41">
        <f t="shared" si="2772"/>
        <v>288.31843612344522</v>
      </c>
      <c r="CB2352" s="89" t="e">
        <f>(CA2352-$P$2210)/($AR$2325-$P$2210)</f>
        <v>#REF!</v>
      </c>
      <c r="CC2352" s="89" t="e">
        <f t="shared" si="2773"/>
        <v>#REF!</v>
      </c>
      <c r="CD2352" s="41" t="e">
        <f t="shared" si="2774"/>
        <v>#REF!</v>
      </c>
      <c r="CE2352" s="41" t="e">
        <f t="shared" si="2775"/>
        <v>#REF!</v>
      </c>
      <c r="CF2352" s="42" t="e">
        <f t="shared" si="2776"/>
        <v>#REF!</v>
      </c>
      <c r="CG2352" s="42" t="e">
        <f t="shared" si="2777"/>
        <v>#REF!</v>
      </c>
      <c r="CH2352" s="42" t="e">
        <f t="shared" si="2778"/>
        <v>#REF!</v>
      </c>
      <c r="CI2352" s="89">
        <f t="shared" si="2779"/>
        <v>7.8310391050055586</v>
      </c>
      <c r="CJ2352" s="89">
        <f t="shared" si="2780"/>
        <v>10.59461554293528</v>
      </c>
      <c r="CK2352" s="42" t="e">
        <f t="shared" si="2781"/>
        <v>#REF!</v>
      </c>
      <c r="CM2352" s="89" t="e">
        <f t="shared" si="2733"/>
        <v>#REF!</v>
      </c>
      <c r="CN2352" s="89">
        <f t="shared" si="2734"/>
        <v>0.18043137618145794</v>
      </c>
    </row>
    <row r="2353" spans="1:213" ht="14.4" x14ac:dyDescent="0.3">
      <c r="E2353" s="32">
        <v>43136.584027777775</v>
      </c>
      <c r="F2353" s="21">
        <f>E2353-E$1752</f>
        <v>3237.9361111111066</v>
      </c>
      <c r="G2353" s="21">
        <f>E2353-E$1799</f>
        <v>1726.9361111111066</v>
      </c>
      <c r="H2353" s="21"/>
      <c r="I2353" s="21">
        <v>1023</v>
      </c>
      <c r="J2353" s="21">
        <v>14722.4</v>
      </c>
      <c r="K2353" s="21">
        <v>4275.51</v>
      </c>
      <c r="L2353" s="98">
        <v>365</v>
      </c>
      <c r="M2353" s="124">
        <v>6.42</v>
      </c>
      <c r="U2353" s="48">
        <f t="shared" si="2719"/>
        <v>1.4426302432635209E-2</v>
      </c>
      <c r="V2353" s="48">
        <f t="shared" si="2720"/>
        <v>1.9605508455957812</v>
      </c>
      <c r="W2353" s="48">
        <f t="shared" si="2721"/>
        <v>1.063001239716828E-2</v>
      </c>
      <c r="X2353" s="239">
        <f>W2353+V2353+SUM($U$2349:U2353)</f>
        <v>2.0113797564066838</v>
      </c>
      <c r="Y2353" s="240">
        <f>W2353+V2353+SUM($U$2349:U2353)-$X$2349+$Y$2348</f>
        <v>16.790912117565771</v>
      </c>
      <c r="Z2353" s="42"/>
      <c r="AA2353" s="42"/>
      <c r="AB2353" s="41">
        <f t="shared" si="2722"/>
        <v>4.9675897129050947E-2</v>
      </c>
      <c r="AC2353" s="48">
        <f t="shared" si="2723"/>
        <v>6.751010702629471</v>
      </c>
      <c r="AD2353" s="48">
        <f t="shared" si="2724"/>
        <v>1.0856594636988171</v>
      </c>
      <c r="AE2353" s="48">
        <f t="shared" si="2725"/>
        <v>1.9408284021011482</v>
      </c>
      <c r="AF2353" s="48">
        <f t="shared" si="2726"/>
        <v>1.0856594636988171</v>
      </c>
      <c r="AG2353" s="238">
        <f t="shared" si="2727"/>
        <v>0.85510829128980526</v>
      </c>
      <c r="AH2353" s="48">
        <f t="shared" si="2728"/>
        <v>6.0647112526130087E-5</v>
      </c>
      <c r="AI2353" s="48">
        <f>AE2353+AC2353+SUM($AB$2349:AB2353)</f>
        <v>8.8947280124849666</v>
      </c>
      <c r="AJ2353" s="48">
        <f>AE2353+AC2353+SUM($AB$2349:AB2353)-$AI$2349+$AJ$2348</f>
        <v>18.526707740059141</v>
      </c>
      <c r="AK2353" s="95"/>
      <c r="AL2353" s="161"/>
      <c r="AM2353">
        <v>266.23</v>
      </c>
      <c r="AN2353"/>
      <c r="AO2353"/>
      <c r="AP2353"/>
      <c r="AQ2353"/>
      <c r="AR2353">
        <v>106.65950000000001</v>
      </c>
      <c r="AS2353">
        <v>0.32031937187749809</v>
      </c>
      <c r="AT2353"/>
      <c r="AU2353"/>
      <c r="AV2353" s="41">
        <f t="shared" si="2784"/>
        <v>0</v>
      </c>
      <c r="AW2353" s="86">
        <f t="shared" si="2785"/>
        <v>2.7228384550803345E-2</v>
      </c>
      <c r="AX2353" s="86">
        <f t="shared" si="2786"/>
        <v>1.9136000175503447</v>
      </c>
      <c r="AY2353" s="86">
        <f t="shared" si="2787"/>
        <v>0.12478644404448565</v>
      </c>
      <c r="AZ2353" s="86">
        <f t="shared" si="2788"/>
        <v>8.7699415684404816</v>
      </c>
      <c r="BA2353" s="89">
        <f t="shared" si="2794"/>
        <v>0.2705953766390165</v>
      </c>
      <c r="BB2353" s="89">
        <f t="shared" si="2795"/>
        <v>18.256112363420122</v>
      </c>
      <c r="BC2353" s="89"/>
      <c r="BD2353" s="89"/>
      <c r="BE2353" s="41"/>
      <c r="BF2353" s="89"/>
      <c r="BG2353" s="89"/>
      <c r="BH2353" s="89"/>
      <c r="BI2353" s="89"/>
      <c r="BJ2353" s="41">
        <f t="shared" si="2770"/>
        <v>319.02783801986567</v>
      </c>
      <c r="BK2353" s="89">
        <f t="shared" si="2757"/>
        <v>0.5793785153669323</v>
      </c>
      <c r="BL2353" s="89">
        <f t="shared" si="2771"/>
        <v>0.4206214846330677</v>
      </c>
      <c r="BM2353" s="89">
        <f t="shared" si="2789"/>
        <v>-1.4092857288261484E-5</v>
      </c>
      <c r="BN2353" s="86">
        <f t="shared" si="2790"/>
        <v>1.3056850280769602E-4</v>
      </c>
      <c r="BO2353" s="86">
        <f t="shared" si="2791"/>
        <v>1.0499443894360585E-2</v>
      </c>
      <c r="BP2353" s="86">
        <f t="shared" si="2792"/>
        <v>2.4705789001872553E-2</v>
      </c>
      <c r="BQ2353" s="86">
        <f t="shared" si="2793"/>
        <v>1.9866739674048111</v>
      </c>
      <c r="BR2353" s="86">
        <f t="shared" si="2796"/>
        <v>0.23858345163659464</v>
      </c>
      <c r="BS2353" s="86">
        <f t="shared" si="2797"/>
        <v>16.552342758786466</v>
      </c>
      <c r="BT2353" s="89"/>
      <c r="BU2353" s="89"/>
      <c r="BV2353" s="41"/>
      <c r="BW2353" s="89"/>
      <c r="BX2353" s="42"/>
      <c r="BY2353" s="89"/>
      <c r="BZ2353" s="89"/>
      <c r="CA2353" s="41">
        <f t="shared" si="2772"/>
        <v>282.69303303942928</v>
      </c>
      <c r="CB2353" s="89" t="e">
        <f>(CA2353-$P$2210)/($AR$2325-$P$2210)</f>
        <v>#REF!</v>
      </c>
      <c r="CC2353" s="89" t="e">
        <f t="shared" si="2773"/>
        <v>#REF!</v>
      </c>
      <c r="CD2353" s="41" t="e">
        <f t="shared" si="2774"/>
        <v>#REF!</v>
      </c>
      <c r="CE2353" s="41" t="e">
        <f t="shared" si="2775"/>
        <v>#REF!</v>
      </c>
      <c r="CF2353" s="42" t="e">
        <f t="shared" si="2776"/>
        <v>#REF!</v>
      </c>
      <c r="CG2353" s="42" t="e">
        <f t="shared" si="2777"/>
        <v>#REF!</v>
      </c>
      <c r="CH2353" s="42" t="e">
        <f t="shared" si="2778"/>
        <v>#REF!</v>
      </c>
      <c r="CI2353" s="89">
        <f t="shared" si="2779"/>
        <v>7.7927313149866224</v>
      </c>
      <c r="CJ2353" s="89">
        <f t="shared" si="2780"/>
        <v>10.733976425072518</v>
      </c>
      <c r="CK2353" s="42" t="e">
        <f t="shared" si="2781"/>
        <v>#REF!</v>
      </c>
      <c r="CM2353" s="89" t="e">
        <f t="shared" si="2733"/>
        <v>#REF!</v>
      </c>
      <c r="CN2353" s="89">
        <f t="shared" si="2734"/>
        <v>0.17954874398170695</v>
      </c>
    </row>
    <row r="2354" spans="1:213" ht="14.4" x14ac:dyDescent="0.3">
      <c r="E2354" s="32">
        <v>43426.59375</v>
      </c>
      <c r="F2354" s="21">
        <f>E2354-E$1752</f>
        <v>3527.9458333333314</v>
      </c>
      <c r="G2354" s="21">
        <f>E2354-E$1799</f>
        <v>2016.9458333333314</v>
      </c>
      <c r="H2354" s="21"/>
      <c r="I2354" s="21">
        <v>1048</v>
      </c>
      <c r="J2354" s="21">
        <v>15808</v>
      </c>
      <c r="K2354" s="21">
        <v>7044</v>
      </c>
      <c r="L2354" s="98">
        <v>40</v>
      </c>
      <c r="M2354" s="124">
        <v>6.42</v>
      </c>
      <c r="U2354" s="48">
        <f t="shared" si="2719"/>
        <v>2.4348493872254545E-2</v>
      </c>
      <c r="V2354" s="48">
        <f t="shared" si="2720"/>
        <v>3.3089879040829495</v>
      </c>
      <c r="W2354" s="48">
        <f t="shared" si="2721"/>
        <v>1.7941173278672416E-2</v>
      </c>
      <c r="X2354" s="239">
        <f>W2354+V2354+SUM($U$2349:U2354)</f>
        <v>3.3914764696476105</v>
      </c>
      <c r="Y2354" s="240">
        <f>W2354+V2354+SUM($U$2349:U2354)-$X$2349+$Y$2348</f>
        <v>18.171008830806699</v>
      </c>
      <c r="Z2354" s="42"/>
      <c r="AA2354" s="42"/>
      <c r="AB2354" s="41">
        <f t="shared" si="2722"/>
        <v>5.4642389428250976E-2</v>
      </c>
      <c r="AC2354" s="48">
        <f t="shared" si="2723"/>
        <v>7.4259626331265292</v>
      </c>
      <c r="AD2354" s="48">
        <f t="shared" si="2724"/>
        <v>1.1942014262527367</v>
      </c>
      <c r="AE2354" s="48">
        <f t="shared" si="2725"/>
        <v>2.1348683665543922</v>
      </c>
      <c r="AF2354" s="48">
        <f t="shared" si="2726"/>
        <v>1.1942014262527365</v>
      </c>
      <c r="AG2354" s="238">
        <f t="shared" si="2727"/>
        <v>0.94060022981766089</v>
      </c>
      <c r="AH2354" s="48">
        <f t="shared" si="2728"/>
        <v>6.671048399473706E-5</v>
      </c>
      <c r="AI2354" s="48">
        <f>AE2354+AC2354+SUM($AB$2349:AB2354)</f>
        <v>9.8183622968635191</v>
      </c>
      <c r="AJ2354" s="48">
        <f>AE2354+AC2354+SUM($AB$2349:AB2354)-$AI$2349+$AJ$2348</f>
        <v>19.450342024437695</v>
      </c>
      <c r="AK2354" s="95"/>
      <c r="AL2354" s="161"/>
      <c r="AM2354">
        <v>241.73699999999999</v>
      </c>
      <c r="AN2354"/>
      <c r="AO2354"/>
      <c r="AP2354"/>
      <c r="AQ2354"/>
      <c r="AR2354" s="146">
        <v>94.057000000000002</v>
      </c>
      <c r="AT2354"/>
      <c r="AU2354"/>
      <c r="AV2354" s="41">
        <f t="shared" si="2784"/>
        <v>0</v>
      </c>
      <c r="AW2354" s="86">
        <f t="shared" si="2785"/>
        <v>2.9379251902721955E-2</v>
      </c>
      <c r="AX2354" s="86">
        <f t="shared" si="2786"/>
        <v>2.1054891146516703</v>
      </c>
      <c r="AY2354" s="86">
        <f t="shared" si="2787"/>
        <v>0.13511659253132305</v>
      </c>
      <c r="AZ2354" s="86">
        <f t="shared" si="2788"/>
        <v>9.6832457043321956</v>
      </c>
      <c r="BA2354" s="89">
        <f t="shared" si="2794"/>
        <v>0.28092552512585389</v>
      </c>
      <c r="BB2354" s="89">
        <f t="shared" si="2795"/>
        <v>19.169416499311836</v>
      </c>
      <c r="BC2354" s="89"/>
      <c r="BD2354" s="89"/>
      <c r="BE2354" s="41"/>
      <c r="BF2354" s="89"/>
      <c r="BG2354" s="89"/>
      <c r="BH2354" s="89"/>
      <c r="BI2354" s="89"/>
      <c r="BJ2354" s="41">
        <f t="shared" si="2770"/>
        <v>304.13994506411825</v>
      </c>
      <c r="BK2354" s="89">
        <f t="shared" si="2757"/>
        <v>0.59834730282319459</v>
      </c>
      <c r="BL2354" s="89">
        <f t="shared" si="2771"/>
        <v>0.40165269717680541</v>
      </c>
      <c r="BM2354" s="89">
        <f t="shared" si="2789"/>
        <v>-1.4092857288261484E-5</v>
      </c>
      <c r="BN2354" s="86">
        <f t="shared" si="2790"/>
        <v>2.1789244829665259E-4</v>
      </c>
      <c r="BO2354" s="86">
        <f t="shared" si="2791"/>
        <v>1.7723280830375762E-2</v>
      </c>
      <c r="BP2354" s="86">
        <f t="shared" si="2792"/>
        <v>4.1188895499407803E-2</v>
      </c>
      <c r="BQ2354" s="86">
        <f t="shared" si="2793"/>
        <v>3.3502875741482026</v>
      </c>
      <c r="BR2354" s="86">
        <f t="shared" si="2796"/>
        <v>0.25506655813412987</v>
      </c>
      <c r="BS2354" s="86">
        <f t="shared" si="2797"/>
        <v>17.915956365529858</v>
      </c>
      <c r="BT2354" s="89"/>
      <c r="BU2354" s="89"/>
      <c r="BV2354" s="41"/>
      <c r="BW2354" s="89"/>
      <c r="BX2354" s="42"/>
      <c r="BY2354" s="89"/>
      <c r="BZ2354" s="89"/>
      <c r="CA2354" s="41">
        <f t="shared" si="2772"/>
        <v>266.93815429949461</v>
      </c>
      <c r="CB2354" s="89" t="e">
        <f>(CA2354-$P$2210)/($AR$2325-$P$2210)</f>
        <v>#REF!</v>
      </c>
      <c r="CC2354" s="89" t="e">
        <f t="shared" si="2773"/>
        <v>#REF!</v>
      </c>
      <c r="CD2354" s="41" t="e">
        <f t="shared" si="2774"/>
        <v>#REF!</v>
      </c>
      <c r="CE2354" s="41" t="e">
        <f t="shared" si="2775"/>
        <v>#REF!</v>
      </c>
      <c r="CF2354" s="42" t="e">
        <f t="shared" si="2776"/>
        <v>#REF!</v>
      </c>
      <c r="CG2354" s="42" t="e">
        <f t="shared" si="2777"/>
        <v>#REF!</v>
      </c>
      <c r="CH2354" s="42" t="e">
        <f t="shared" si="2778"/>
        <v>#REF!</v>
      </c>
      <c r="CI2354" s="89">
        <f t="shared" si="2779"/>
        <v>7.8122823351267661</v>
      </c>
      <c r="CJ2354" s="89">
        <f t="shared" si="2780"/>
        <v>11.63805968931093</v>
      </c>
      <c r="CK2354" s="42" t="e">
        <f t="shared" si="2781"/>
        <v>#REF!</v>
      </c>
      <c r="CM2354" s="89" t="e">
        <f t="shared" si="2733"/>
        <v>#REF!</v>
      </c>
      <c r="CN2354" s="89">
        <f t="shared" si="2734"/>
        <v>0.17999921005936742</v>
      </c>
    </row>
    <row r="2355" spans="1:213" ht="15" thickBot="1" x14ac:dyDescent="0.35">
      <c r="E2355" s="32"/>
      <c r="F2355" s="21"/>
      <c r="G2355" s="21"/>
      <c r="H2355" s="21"/>
      <c r="I2355" s="21"/>
      <c r="L2355" s="98"/>
      <c r="M2355" s="98"/>
      <c r="U2355" s="52"/>
      <c r="V2355" s="52"/>
      <c r="W2355" s="52"/>
      <c r="X2355" s="247"/>
      <c r="Y2355" s="104"/>
      <c r="Z2355" s="42"/>
      <c r="AA2355" s="42"/>
      <c r="AB2355" s="41"/>
      <c r="AC2355" s="48"/>
      <c r="AD2355" s="48"/>
      <c r="AE2355" s="48"/>
      <c r="AF2355" s="48"/>
      <c r="AG2355" s="238"/>
      <c r="AH2355" s="48"/>
      <c r="AI2355" s="48"/>
      <c r="AJ2355" s="48"/>
      <c r="AK2355" s="95"/>
      <c r="AL2355" s="161"/>
      <c r="AV2355" s="41"/>
      <c r="AW2355" s="86"/>
      <c r="AX2355" s="86"/>
      <c r="AY2355" s="86"/>
      <c r="AZ2355" s="86"/>
      <c r="BA2355" s="86"/>
      <c r="BB2355" s="86"/>
      <c r="BC2355" s="89"/>
      <c r="BD2355" s="89"/>
      <c r="BE2355" s="41"/>
      <c r="BF2355" s="89"/>
      <c r="BG2355" s="89"/>
      <c r="BH2355" s="89"/>
      <c r="BI2355" s="89"/>
      <c r="BJ2355" s="41"/>
      <c r="BK2355" s="89"/>
      <c r="BL2355" s="89"/>
      <c r="BM2355" s="89"/>
      <c r="BN2355" s="86"/>
      <c r="BO2355" s="86"/>
      <c r="BP2355" s="86"/>
      <c r="BQ2355" s="86"/>
      <c r="BR2355" s="86"/>
      <c r="BS2355" s="86"/>
      <c r="BT2355" s="89"/>
      <c r="BU2355" s="89"/>
      <c r="BV2355" s="41"/>
      <c r="BW2355" s="89"/>
      <c r="BX2355" s="42"/>
      <c r="BY2355" s="89"/>
      <c r="BZ2355" s="89"/>
      <c r="CA2355" s="41"/>
      <c r="CB2355" s="89"/>
      <c r="CC2355" s="89"/>
      <c r="CD2355" s="41"/>
      <c r="CE2355" s="41"/>
      <c r="CF2355" s="42"/>
      <c r="CG2355" s="42"/>
      <c r="CH2355" s="42"/>
      <c r="CI2355" s="89"/>
      <c r="CJ2355" s="89"/>
      <c r="CK2355" s="42"/>
    </row>
    <row r="2356" spans="1:213" ht="15" thickBot="1" x14ac:dyDescent="0.35">
      <c r="D2356" s="22" t="s">
        <v>235</v>
      </c>
      <c r="E2356" s="32">
        <f>E2357-1</f>
        <v>39897.726388888892</v>
      </c>
      <c r="F2356" s="21"/>
      <c r="G2356" s="21"/>
      <c r="H2356" s="21"/>
      <c r="I2356" s="50">
        <v>1037</v>
      </c>
      <c r="L2356" s="21"/>
      <c r="M2356" s="124">
        <v>6.42</v>
      </c>
      <c r="N2356" s="43">
        <v>92.48</v>
      </c>
      <c r="O2356" s="44">
        <v>20.65</v>
      </c>
      <c r="P2356" s="123">
        <f>O2356-(O2356/100*Q2356)</f>
        <v>9.7819049999999983</v>
      </c>
      <c r="Q2356" s="46">
        <v>52.63</v>
      </c>
      <c r="R2356" s="47">
        <f>Q2356*O2356/100</f>
        <v>10.868095</v>
      </c>
      <c r="S2356" s="47">
        <f>P2356/$A$8+R2356</f>
        <v>14.943888749999999</v>
      </c>
      <c r="T2356" s="47">
        <f>$A$6-S2356</f>
        <v>102.05611125</v>
      </c>
      <c r="U2356" s="52"/>
      <c r="V2356" s="52"/>
      <c r="W2356" s="52"/>
      <c r="X2356" s="247"/>
      <c r="Y2356" s="104"/>
      <c r="Z2356" s="42"/>
      <c r="AA2356" s="42"/>
      <c r="AB2356" s="41"/>
      <c r="AC2356" s="48"/>
      <c r="AD2356" s="48"/>
      <c r="AE2356" s="48"/>
      <c r="AF2356" s="48"/>
      <c r="AG2356" s="238"/>
      <c r="AH2356" s="48"/>
      <c r="AI2356" s="48"/>
      <c r="AJ2356" s="48"/>
      <c r="AK2356" s="46"/>
      <c r="AL2356" s="86"/>
      <c r="AM2356" s="41"/>
      <c r="AN2356" s="41"/>
      <c r="AO2356" s="41"/>
      <c r="AP2356" s="41"/>
      <c r="AQ2356"/>
      <c r="AR2356" s="41"/>
      <c r="AT2356" s="41"/>
      <c r="AU2356" s="41"/>
      <c r="AW2356" s="22"/>
      <c r="AX2356" s="22"/>
      <c r="AY2356" s="22"/>
      <c r="AZ2356" s="22"/>
      <c r="BA2356" s="22"/>
      <c r="BB2356" s="22"/>
    </row>
    <row r="2357" spans="1:213" ht="14.4" x14ac:dyDescent="0.3">
      <c r="D2357" s="22"/>
      <c r="E2357" s="32">
        <v>39898.726388888892</v>
      </c>
      <c r="F2357" s="21">
        <f t="shared" ref="F2357:F2401" si="2798">E2357-E$2357</f>
        <v>0</v>
      </c>
      <c r="G2357" s="21">
        <f>E2357-E$2357</f>
        <v>0</v>
      </c>
      <c r="H2357" s="21"/>
      <c r="I2357" s="50">
        <v>1037</v>
      </c>
      <c r="J2357" s="21">
        <v>2492</v>
      </c>
      <c r="K2357" s="21">
        <v>6.37</v>
      </c>
      <c r="L2357" s="21">
        <v>1363</v>
      </c>
      <c r="M2357" s="124">
        <v>6.42</v>
      </c>
      <c r="S2357" s="85">
        <f>$A$36*R2356*$A$3/($A$36*R2356*$A$3+T2356*1000)</f>
        <v>5.3395740195361615E-3</v>
      </c>
      <c r="U2357" s="52">
        <f t="shared" ref="U2357:U2400" si="2799">($A$5*I2357/1000/$A$3*K2357)/$P$2356</f>
        <v>2.1977529663961599E-5</v>
      </c>
      <c r="V2357" s="52">
        <f t="shared" ref="V2357:V2400" si="2800">($T$2356*I2357/1000/$A$3*K2357)/$P$2356</f>
        <v>2.9905882831805864E-3</v>
      </c>
      <c r="W2357" s="52">
        <f t="shared" ref="W2357:W2400" si="2801">($A$36*$R$2356*K2357*I2357/1000000)/$P$2356</f>
        <v>1.6054190036021345E-5</v>
      </c>
      <c r="X2357" s="247">
        <f>W2357+V2357+SUM($U$2357:U2357)</f>
        <v>3.0286200028805691E-3</v>
      </c>
      <c r="Y2357" s="104">
        <f>W2357+V2357+SUM($U$2357:U2357)</f>
        <v>3.0286200028805691E-3</v>
      </c>
      <c r="Z2357" s="42"/>
      <c r="AA2357" s="42"/>
      <c r="AB2357" s="41">
        <f t="shared" ref="AB2357:AB2400" si="2802">($A$5*I2357/1000/$A$3*J2357)/$P$2356</f>
        <v>8.5978028135937669E-3</v>
      </c>
      <c r="AC2357" s="48">
        <f t="shared" ref="AC2357:AC2400" si="2803">($T$2356*I2357/1000/$A$3*J2357)/$P$2356</f>
        <v>1.1699444272662514</v>
      </c>
      <c r="AD2357" s="48">
        <f t="shared" ref="AD2357:AD2400" si="2804">($A$4*$R$2356/1000*J2357/1000000*I2357/1000*1000000)/$P$2356</f>
        <v>0.18627997458818968</v>
      </c>
      <c r="AE2357" s="48">
        <f t="shared" ref="AE2357:AE2400" si="2805">($A$4*((I2357/1000)*J2357/10^6)*(1+($A$18/(10^-M2357))+(($A$18*$A$19)/(10^-M2357)^2))*1000000)*$R$2356/1000/$P$2356</f>
        <v>0.33301184903016345</v>
      </c>
      <c r="AF2357" s="48">
        <f t="shared" ref="AF2357:AF2400" si="2806">AE2357/(1+($A$18/(10^-M2357))+(($A$18*$A$19)/(10^-M2357)^2))*1</f>
        <v>0.18627997458818968</v>
      </c>
      <c r="AG2357" s="238">
        <f t="shared" ref="AG2357:AG2400" si="2807">AE2357/(1+($A$18/(10^-M2357))+(($A$18*$A$19)/(10^-M2357)^2))*($A$18/(10^-M2357))</f>
        <v>0.14672146846942166</v>
      </c>
      <c r="AH2357" s="48">
        <f t="shared" ref="AH2357:AH2400" si="2808">AE2357/(1+($A$18/(10^-M2357))+(($A$18*$A$19)/(10^-M2357)^2))*(($A$18*$A$19)/(10^-M2357)^2)</f>
        <v>1.040597255213417E-5</v>
      </c>
      <c r="AI2357" s="48">
        <f>AE2357+AC2357+SUM($AB$2357:AB2357)</f>
        <v>1.5115540791100086</v>
      </c>
      <c r="AJ2357" s="48">
        <v>0</v>
      </c>
      <c r="AK2357" s="46"/>
      <c r="AL2357" s="86"/>
      <c r="AM2357" s="41"/>
      <c r="AN2357" s="41"/>
      <c r="AO2357" s="41"/>
      <c r="AP2357" s="41"/>
      <c r="AQ2357"/>
      <c r="AR2357" s="41"/>
      <c r="AT2357" s="41"/>
      <c r="AU2357" s="41"/>
      <c r="AW2357" s="47"/>
      <c r="AX2357" s="47"/>
      <c r="AY2357" s="47"/>
      <c r="AZ2357" s="47"/>
      <c r="BA2357" s="47"/>
      <c r="BB2357" s="47"/>
      <c r="BC2357" s="42"/>
    </row>
    <row r="2358" spans="1:213" ht="14.4" x14ac:dyDescent="0.3">
      <c r="D2358" s="22"/>
      <c r="E2358" s="32">
        <v>39904.692361111112</v>
      </c>
      <c r="F2358" s="21">
        <f t="shared" si="2798"/>
        <v>5.9659722222204437</v>
      </c>
      <c r="G2358" s="21">
        <f t="shared" ref="G2358:G2401" si="2809">E2358-E$2357</f>
        <v>5.9659722222204437</v>
      </c>
      <c r="H2358" s="21"/>
      <c r="I2358" s="50">
        <v>1037</v>
      </c>
      <c r="J2358" s="21">
        <v>7885</v>
      </c>
      <c r="K2358" s="21">
        <v>11.9</v>
      </c>
      <c r="L2358" s="21">
        <v>1433</v>
      </c>
      <c r="M2358" s="124">
        <v>6.42</v>
      </c>
      <c r="N2358" s="40"/>
      <c r="O2358" s="40"/>
      <c r="P2358" s="40"/>
      <c r="Q2358" s="46"/>
      <c r="R2358" s="22"/>
      <c r="S2358" s="85">
        <f>S2357*100</f>
        <v>0.53395740195361618</v>
      </c>
      <c r="T2358" s="22"/>
      <c r="U2358" s="52">
        <f t="shared" si="2799"/>
        <v>4.1056923548060125E-5</v>
      </c>
      <c r="V2358" s="52">
        <f t="shared" si="2800"/>
        <v>5.5868132762714245E-3</v>
      </c>
      <c r="W2358" s="52">
        <f t="shared" si="2801"/>
        <v>2.9991344023336583E-5</v>
      </c>
      <c r="X2358" s="247">
        <f>W2358+V2358+SUM($U$2357:U2358)</f>
        <v>5.679839073506783E-3</v>
      </c>
      <c r="Y2358" s="104">
        <f>W2358+V2358+SUM($U$2357:U2358)-$X$2357</f>
        <v>2.6512190706262139E-3</v>
      </c>
      <c r="Z2358" s="42"/>
      <c r="AA2358" s="42"/>
      <c r="AB2358" s="41">
        <f t="shared" si="2802"/>
        <v>2.7204524552643199E-2</v>
      </c>
      <c r="AC2358" s="48">
        <f t="shared" si="2803"/>
        <v>3.7018506456638809</v>
      </c>
      <c r="AD2358" s="48">
        <f t="shared" si="2804"/>
        <v>0.58941316196945248</v>
      </c>
      <c r="AE2358" s="48">
        <f t="shared" si="2805"/>
        <v>1.0536911836287475</v>
      </c>
      <c r="AF2358" s="48">
        <f t="shared" si="2806"/>
        <v>0.58941316196945248</v>
      </c>
      <c r="AG2358" s="238">
        <f t="shared" si="2807"/>
        <v>0.46424509585930568</v>
      </c>
      <c r="AH2358" s="48">
        <f t="shared" si="2808"/>
        <v>3.2925799989397244E-5</v>
      </c>
      <c r="AI2358" s="48">
        <f>AE2358+AC2358+SUM($AB$2357:AB2358)</f>
        <v>4.791344156658865</v>
      </c>
      <c r="AJ2358" s="48">
        <f>AE2358+AC2358+SUM($AB$2356:AB2358)-$AI$2357</f>
        <v>3.2797900775488564</v>
      </c>
      <c r="AK2358" s="46"/>
      <c r="AL2358" s="86"/>
      <c r="AM2358" s="41"/>
      <c r="AN2358" s="41"/>
      <c r="AO2358" s="41"/>
      <c r="AP2358" s="41"/>
      <c r="AQ2358"/>
      <c r="AR2358" s="41"/>
      <c r="AT2358" s="41"/>
      <c r="AU2358" s="41"/>
      <c r="AW2358" s="22"/>
      <c r="AX2358" s="22"/>
      <c r="AY2358" s="22"/>
      <c r="AZ2358" s="22"/>
      <c r="BA2358" s="22"/>
      <c r="BB2358" s="22"/>
    </row>
    <row r="2359" spans="1:213" ht="14.4" x14ac:dyDescent="0.3">
      <c r="D2359" s="22"/>
      <c r="E2359" s="32">
        <v>39910.672222222223</v>
      </c>
      <c r="F2359" s="21">
        <f t="shared" si="2798"/>
        <v>11.945833333331393</v>
      </c>
      <c r="G2359" s="21">
        <f t="shared" si="2809"/>
        <v>11.945833333331393</v>
      </c>
      <c r="H2359" s="21"/>
      <c r="I2359" s="50">
        <v>1037</v>
      </c>
      <c r="J2359" s="21">
        <v>9814</v>
      </c>
      <c r="K2359" s="21">
        <v>15.94</v>
      </c>
      <c r="L2359" s="21">
        <v>1495</v>
      </c>
      <c r="M2359" s="124">
        <v>6.42</v>
      </c>
      <c r="N2359" s="40"/>
      <c r="O2359" s="40"/>
      <c r="P2359" s="40"/>
      <c r="R2359" s="22"/>
      <c r="S2359" s="22"/>
      <c r="T2359" s="22"/>
      <c r="U2359" s="52">
        <f t="shared" si="2799"/>
        <v>5.4995576584544396E-5</v>
      </c>
      <c r="V2359" s="52">
        <f t="shared" si="2800"/>
        <v>7.4835129095602113E-3</v>
      </c>
      <c r="W2359" s="52">
        <f t="shared" si="2801"/>
        <v>4.0173279305208834E-5</v>
      </c>
      <c r="X2359" s="247">
        <f>W2359+V2359+SUM($U$2357:U2359)</f>
        <v>7.6417162186619859E-3</v>
      </c>
      <c r="Y2359" s="104">
        <f>W2359+V2359+SUM($U$2357:U2359)-$X$2357</f>
        <v>4.6130962157814167E-3</v>
      </c>
      <c r="Z2359" s="42"/>
      <c r="AA2359" s="42"/>
      <c r="AB2359" s="41">
        <f t="shared" si="2802"/>
        <v>3.3859886361400172E-2</v>
      </c>
      <c r="AC2359" s="48">
        <f t="shared" si="2803"/>
        <v>4.6074777725485516</v>
      </c>
      <c r="AD2359" s="48">
        <f t="shared" si="2804"/>
        <v>0.73360821452989311</v>
      </c>
      <c r="AE2359" s="48">
        <f t="shared" si="2805"/>
        <v>1.3114680121918234</v>
      </c>
      <c r="AF2359" s="48">
        <f t="shared" si="2806"/>
        <v>0.733608214529893</v>
      </c>
      <c r="AG2359" s="238">
        <f t="shared" si="2807"/>
        <v>0.57781881683744141</v>
      </c>
      <c r="AH2359" s="48">
        <f t="shared" si="2808"/>
        <v>4.0980824489022767E-5</v>
      </c>
      <c r="AI2359" s="48">
        <f>AE2359+AC2359+SUM($AB$2357:AB2359)</f>
        <v>5.9886079984680123</v>
      </c>
      <c r="AJ2359" s="48">
        <f>AE2359+AC2359+SUM($AB$2356:AB2359)-$AI$2357</f>
        <v>4.4770539193580037</v>
      </c>
      <c r="AK2359" s="46"/>
      <c r="AL2359" s="86"/>
      <c r="AM2359" s="41"/>
      <c r="AN2359" s="41"/>
      <c r="AO2359" s="41"/>
      <c r="AP2359" s="41"/>
      <c r="AQ2359"/>
      <c r="AR2359" s="41"/>
      <c r="AT2359" s="41"/>
      <c r="AU2359" s="41"/>
      <c r="AW2359" s="22"/>
      <c r="AX2359" s="22"/>
      <c r="AY2359" s="22"/>
      <c r="AZ2359" s="22"/>
      <c r="BA2359" s="22"/>
      <c r="BB2359" s="22"/>
    </row>
    <row r="2360" spans="1:213" ht="14.4" x14ac:dyDescent="0.3">
      <c r="D2360" s="22"/>
      <c r="E2360" s="32">
        <v>39914.79583333333</v>
      </c>
      <c r="F2360" s="21">
        <f t="shared" si="2798"/>
        <v>16.069444444437977</v>
      </c>
      <c r="G2360" s="21">
        <f t="shared" si="2809"/>
        <v>16.069444444437977</v>
      </c>
      <c r="H2360" s="21"/>
      <c r="I2360" s="50">
        <v>1037</v>
      </c>
      <c r="J2360" s="21">
        <v>10513</v>
      </c>
      <c r="K2360" s="21">
        <v>17.149999999999999</v>
      </c>
      <c r="L2360" s="21">
        <v>1716</v>
      </c>
      <c r="M2360" s="124">
        <v>6.42</v>
      </c>
      <c r="N2360" s="40"/>
      <c r="O2360" s="40"/>
      <c r="P2360" s="40"/>
      <c r="R2360" s="22"/>
      <c r="S2360" s="22"/>
      <c r="T2360" s="22"/>
      <c r="U2360" s="52">
        <f t="shared" si="2799"/>
        <v>5.9170272172204287E-5</v>
      </c>
      <c r="V2360" s="52">
        <f t="shared" si="2800"/>
        <v>8.0515838393323477E-3</v>
      </c>
      <c r="W2360" s="52">
        <f t="shared" si="2801"/>
        <v>4.3222819327749778E-5</v>
      </c>
      <c r="X2360" s="247">
        <f>W2360+V2360+SUM($U$2357:U2360)</f>
        <v>8.2720069606288683E-3</v>
      </c>
      <c r="Y2360" s="104">
        <f>W2360+V2360+SUM($U$2357:U2360)-$X$2357</f>
        <v>5.2433869577482991E-3</v>
      </c>
      <c r="Z2360" s="42"/>
      <c r="AA2360" s="1">
        <f>LINEST(Y2357:Y2360,F2357:F2360,TRUE,TRUE)</f>
        <v>1.5690307610020867E-4</v>
      </c>
      <c r="AB2360" s="41">
        <f t="shared" si="2802"/>
        <v>3.627154934964337E-2</v>
      </c>
      <c r="AC2360" s="48">
        <f t="shared" si="2803"/>
        <v>4.9356443675160921</v>
      </c>
      <c r="AD2360" s="48">
        <f t="shared" si="2804"/>
        <v>0.78585929889471851</v>
      </c>
      <c r="AE2360" s="48">
        <f t="shared" si="2805"/>
        <v>1.4048770340506054</v>
      </c>
      <c r="AF2360" s="48">
        <f t="shared" si="2806"/>
        <v>0.78585929889471839</v>
      </c>
      <c r="AG2360" s="238">
        <f t="shared" si="2807"/>
        <v>0.6189738354811517</v>
      </c>
      <c r="AH2360" s="48">
        <f t="shared" si="2808"/>
        <v>4.3899674735387857E-5</v>
      </c>
      <c r="AI2360" s="48">
        <f>AE2360+AC2360+SUM($AB$2357:AB2360)</f>
        <v>6.4464551646439778</v>
      </c>
      <c r="AJ2360" s="48">
        <f>AE2360+AC2360+SUM($AB$2356:AB2360)-$AI$2357</f>
        <v>4.9349010855339692</v>
      </c>
      <c r="AK2360" s="46"/>
      <c r="AL2360" s="86"/>
      <c r="AM2360" s="41"/>
      <c r="AN2360" s="41"/>
      <c r="AO2360" s="41"/>
      <c r="AP2360" s="41"/>
      <c r="AQ2360"/>
      <c r="AR2360" s="41"/>
      <c r="AT2360" s="41"/>
      <c r="AU2360" s="41"/>
      <c r="AW2360" s="22"/>
      <c r="AX2360" s="22"/>
      <c r="AY2360" s="22"/>
      <c r="AZ2360" s="22"/>
      <c r="BA2360" s="22"/>
      <c r="BB2360" s="22"/>
    </row>
    <row r="2361" spans="1:213" ht="14.4" x14ac:dyDescent="0.3">
      <c r="D2361" s="33"/>
      <c r="E2361" s="32">
        <v>39921.837500000001</v>
      </c>
      <c r="F2361" s="21">
        <f t="shared" si="2798"/>
        <v>23.111111111109494</v>
      </c>
      <c r="G2361" s="21">
        <f t="shared" si="2809"/>
        <v>23.111111111109494</v>
      </c>
      <c r="H2361" s="21"/>
      <c r="I2361" s="50">
        <v>1037</v>
      </c>
      <c r="J2361" s="21">
        <v>11900</v>
      </c>
      <c r="K2361" s="21">
        <v>18.79</v>
      </c>
      <c r="L2361" s="21">
        <v>1915</v>
      </c>
      <c r="M2361" s="124">
        <v>6.42</v>
      </c>
      <c r="N2361" s="40"/>
      <c r="O2361" s="40"/>
      <c r="P2361" s="40"/>
      <c r="R2361" s="22"/>
      <c r="S2361" s="22"/>
      <c r="T2361" s="22"/>
      <c r="U2361" s="52">
        <f t="shared" si="2799"/>
        <v>6.4828537266222664E-5</v>
      </c>
      <c r="V2361" s="52">
        <f t="shared" si="2800"/>
        <v>8.8215312152218547E-3</v>
      </c>
      <c r="W2361" s="52">
        <f t="shared" si="2801"/>
        <v>4.7356080184747424E-5</v>
      </c>
      <c r="X2361" s="247">
        <f>W2361+V2361+SUM($U$2357:U2361)</f>
        <v>9.1109161346415949E-3</v>
      </c>
      <c r="Y2361" s="104">
        <f>W2361+V2361+SUM($U$2357:U2361)-$X$2357</f>
        <v>6.0822961317610258E-3</v>
      </c>
      <c r="Z2361" s="42"/>
      <c r="AA2361" s="1">
        <f t="shared" ref="AA2361:AA2401" si="2810">LINEST(Y2358:Y2361,F2358:F2361,TRUE,TRUE)</f>
        <v>1.9526342741202129E-4</v>
      </c>
      <c r="AB2361" s="41">
        <f t="shared" si="2802"/>
        <v>4.1056923548060127E-2</v>
      </c>
      <c r="AC2361" s="48">
        <f t="shared" si="2803"/>
        <v>5.5868132762714247</v>
      </c>
      <c r="AD2361" s="48">
        <f t="shared" si="2804"/>
        <v>0.88953920449416413</v>
      </c>
      <c r="AE2361" s="48">
        <f t="shared" si="2805"/>
        <v>1.5902251217732524</v>
      </c>
      <c r="AF2361" s="48">
        <f t="shared" si="2806"/>
        <v>0.88953920449416413</v>
      </c>
      <c r="AG2361" s="238">
        <f t="shared" si="2807"/>
        <v>0.70063622583712581</v>
      </c>
      <c r="AH2361" s="48">
        <f t="shared" si="2808"/>
        <v>4.9691441962438444E-5</v>
      </c>
      <c r="AI2361" s="48">
        <f>AE2361+AC2361+SUM($AB$2357:AB2361)</f>
        <v>7.3240290846700171</v>
      </c>
      <c r="AJ2361" s="48">
        <f>AE2361+AC2361+SUM($AB$2356:AB2361)-$AI$2357</f>
        <v>5.8124750055600085</v>
      </c>
      <c r="AK2361" s="46"/>
      <c r="AL2361" s="86"/>
      <c r="AM2361" s="41"/>
      <c r="AN2361" s="41"/>
      <c r="AO2361" s="41"/>
      <c r="AP2361" s="41"/>
      <c r="AQ2361"/>
      <c r="AR2361" s="41"/>
      <c r="AT2361" s="41"/>
      <c r="AU2361" s="41"/>
      <c r="AW2361" s="22"/>
      <c r="AX2361" s="22"/>
      <c r="AY2361" s="22"/>
      <c r="AZ2361" s="22"/>
      <c r="BA2361" s="22"/>
      <c r="BB2361" s="22"/>
    </row>
    <row r="2362" spans="1:213" ht="14.4" x14ac:dyDescent="0.3">
      <c r="D2362" s="22"/>
      <c r="E2362" s="32">
        <v>39945.44027777778</v>
      </c>
      <c r="F2362" s="21">
        <f t="shared" si="2798"/>
        <v>46.713888888887595</v>
      </c>
      <c r="G2362" s="21">
        <f t="shared" si="2809"/>
        <v>46.713888888887595</v>
      </c>
      <c r="H2362" s="21"/>
      <c r="I2362" s="50">
        <v>1037</v>
      </c>
      <c r="J2362" s="21">
        <v>14839</v>
      </c>
      <c r="K2362" s="21">
        <v>28.47</v>
      </c>
      <c r="L2362" s="21">
        <v>357</v>
      </c>
      <c r="M2362" s="124">
        <v>6.42</v>
      </c>
      <c r="N2362" s="40"/>
      <c r="O2362" s="40"/>
      <c r="P2362" s="40"/>
      <c r="R2362" s="22"/>
      <c r="S2362" s="22"/>
      <c r="T2362" s="22"/>
      <c r="U2362" s="52">
        <f t="shared" si="2799"/>
        <v>9.8226101967501829E-5</v>
      </c>
      <c r="V2362" s="52">
        <f t="shared" si="2800"/>
        <v>1.3366098653398946E-2</v>
      </c>
      <c r="W2362" s="52">
        <f t="shared" si="2801"/>
        <v>7.1752400365074996E-5</v>
      </c>
      <c r="X2362" s="247">
        <f>W2362+V2362+SUM($U$2357:U2362)</f>
        <v>1.3778105994966516E-2</v>
      </c>
      <c r="Y2362" s="104">
        <f>W2362+V2362+SUM($U$2357:U2362)-$X$2357</f>
        <v>1.0749485992085948E-2</v>
      </c>
      <c r="Z2362" s="42"/>
      <c r="AA2362" s="1">
        <f t="shared" si="2810"/>
        <v>1.7855914360133071E-4</v>
      </c>
      <c r="AB2362" s="41">
        <f t="shared" si="2802"/>
        <v>5.1196948615938175E-2</v>
      </c>
      <c r="AC2362" s="48">
        <f t="shared" si="2803"/>
        <v>6.9666153114782912</v>
      </c>
      <c r="AD2362" s="48">
        <f t="shared" si="2804"/>
        <v>1.1092329626461264</v>
      </c>
      <c r="AE2362" s="48">
        <f t="shared" si="2805"/>
        <v>1.9829706371422937</v>
      </c>
      <c r="AF2362" s="48">
        <f t="shared" si="2806"/>
        <v>1.1092329626461264</v>
      </c>
      <c r="AG2362" s="238">
        <f t="shared" si="2807"/>
        <v>0.87367571052076576</v>
      </c>
      <c r="AH2362" s="48">
        <f t="shared" si="2808"/>
        <v>6.1963975401733127E-5</v>
      </c>
      <c r="AI2362" s="48">
        <f>AE2362+AC2362+SUM($AB$2357:AB2362)</f>
        <v>9.1477735838618646</v>
      </c>
      <c r="AJ2362" s="48">
        <f>AE2362+AC2362+SUM($AB$2356:AB2362)-$AI$2357</f>
        <v>7.636219504751856</v>
      </c>
      <c r="AK2362" s="46"/>
      <c r="AL2362" s="86"/>
      <c r="AM2362" s="41"/>
      <c r="AN2362" s="41"/>
      <c r="AO2362" s="41"/>
      <c r="AP2362" s="41"/>
      <c r="AQ2362"/>
      <c r="AR2362" s="41"/>
      <c r="AT2362" s="41"/>
      <c r="AU2362" s="41"/>
      <c r="AW2362" s="22"/>
      <c r="AX2362" s="22"/>
      <c r="AY2362" s="22"/>
      <c r="AZ2362" s="22"/>
      <c r="BA2362" s="22"/>
      <c r="BB2362" s="22"/>
    </row>
    <row r="2363" spans="1:213" ht="14.4" x14ac:dyDescent="0.3">
      <c r="E2363" s="32">
        <v>39960.538888888892</v>
      </c>
      <c r="F2363" s="21">
        <f t="shared" si="2798"/>
        <v>61.8125</v>
      </c>
      <c r="G2363" s="21">
        <f t="shared" si="2809"/>
        <v>61.8125</v>
      </c>
      <c r="H2363" s="21"/>
      <c r="I2363" s="50">
        <v>1037</v>
      </c>
      <c r="J2363" s="21">
        <v>14993.4</v>
      </c>
      <c r="K2363" s="21">
        <v>30.3</v>
      </c>
      <c r="L2363" s="21">
        <v>712</v>
      </c>
      <c r="M2363" s="124">
        <v>6.42</v>
      </c>
      <c r="N2363" s="40"/>
      <c r="O2363" s="40"/>
      <c r="P2363" s="40"/>
      <c r="R2363" s="22"/>
      <c r="S2363" s="22"/>
      <c r="T2363" s="22"/>
      <c r="U2363" s="52">
        <f t="shared" si="2799"/>
        <v>1.045398977736321E-4</v>
      </c>
      <c r="V2363" s="52">
        <f t="shared" si="2800"/>
        <v>1.4225247249665897E-2</v>
      </c>
      <c r="W2363" s="52">
        <f t="shared" si="2801"/>
        <v>7.6364514614041894E-5</v>
      </c>
      <c r="X2363" s="247">
        <f>W2363+V2363+SUM($U$2357:U2363)</f>
        <v>1.4746406603256065E-2</v>
      </c>
      <c r="Y2363" s="104">
        <f>W2363+V2363+SUM($U$2357:U2363)-$X$2357</f>
        <v>1.1717786600375497E-2</v>
      </c>
      <c r="Z2363" s="42"/>
      <c r="AA2363" s="1">
        <f t="shared" si="2810"/>
        <v>1.5169367822039402E-4</v>
      </c>
      <c r="AB2363" s="41">
        <f t="shared" si="2802"/>
        <v>5.1729653573570143E-2</v>
      </c>
      <c r="AC2363" s="48">
        <f t="shared" si="2803"/>
        <v>7.039103040037646</v>
      </c>
      <c r="AD2363" s="48">
        <f t="shared" si="2804"/>
        <v>1.1207745469464538</v>
      </c>
      <c r="AE2363" s="48">
        <f t="shared" si="2805"/>
        <v>2.0036034740163933</v>
      </c>
      <c r="AF2363" s="48">
        <f t="shared" si="2806"/>
        <v>1.1207745469464536</v>
      </c>
      <c r="AG2363" s="238">
        <f t="shared" si="2807"/>
        <v>0.88276631835851771</v>
      </c>
      <c r="AH2363" s="48">
        <f t="shared" si="2808"/>
        <v>6.2608711421817189E-5</v>
      </c>
      <c r="AI2363" s="48">
        <f>AE2363+AC2363+SUM($AB$2357:AB2363)</f>
        <v>9.2926238028688886</v>
      </c>
      <c r="AJ2363" s="48">
        <f>AE2363+AC2363+SUM($AB$2356:AB2363)-$AI$2357</f>
        <v>7.78106972375888</v>
      </c>
      <c r="AK2363" s="46"/>
      <c r="AL2363" s="86"/>
      <c r="AM2363" s="41"/>
      <c r="AN2363" s="41"/>
      <c r="AO2363" s="41"/>
      <c r="AP2363" s="41"/>
      <c r="AQ2363"/>
      <c r="AR2363" s="41"/>
      <c r="AT2363" s="41"/>
      <c r="AU2363" s="41"/>
      <c r="AW2363" s="22"/>
      <c r="AX2363" s="22"/>
      <c r="AY2363" s="22"/>
      <c r="AZ2363" s="22"/>
      <c r="BA2363" s="22"/>
      <c r="BB2363" s="22"/>
    </row>
    <row r="2364" spans="1:213" ht="14.4" x14ac:dyDescent="0.3">
      <c r="E2364" s="32">
        <v>39974.637499999997</v>
      </c>
      <c r="F2364" s="21">
        <f t="shared" si="2798"/>
        <v>75.911111111105129</v>
      </c>
      <c r="G2364" s="21">
        <f t="shared" si="2809"/>
        <v>75.911111111105129</v>
      </c>
      <c r="H2364" s="21"/>
      <c r="I2364" s="50">
        <v>1037</v>
      </c>
      <c r="J2364" s="21">
        <v>16648.3</v>
      </c>
      <c r="K2364" s="21">
        <v>36.22</v>
      </c>
      <c r="L2364" s="21">
        <v>921</v>
      </c>
      <c r="M2364" s="124">
        <v>6.42</v>
      </c>
      <c r="U2364" s="52">
        <f t="shared" si="2799"/>
        <v>1.249648546983813E-4</v>
      </c>
      <c r="V2364" s="52">
        <f t="shared" si="2800"/>
        <v>1.7004569484584117E-2</v>
      </c>
      <c r="W2364" s="52">
        <f t="shared" si="2801"/>
        <v>9.1284578195399235E-5</v>
      </c>
      <c r="X2364" s="247">
        <f>W2364+V2364+SUM($U$2357:U2364)</f>
        <v>1.7665613756454025E-2</v>
      </c>
      <c r="Y2364" s="104">
        <f>W2364+V2364+SUM($U$2357:U2364)-$X$2357</f>
        <v>1.4636993753573455E-2</v>
      </c>
      <c r="Z2364" s="42"/>
      <c r="AA2364" s="1">
        <f t="shared" si="2810"/>
        <v>1.5505352140999918E-4</v>
      </c>
      <c r="AB2364" s="41">
        <f t="shared" si="2802"/>
        <v>5.7439326076064653E-2</v>
      </c>
      <c r="AC2364" s="48">
        <f t="shared" si="2803"/>
        <v>7.816045669525173</v>
      </c>
      <c r="AD2364" s="48">
        <f t="shared" si="2804"/>
        <v>1.2444802973260667</v>
      </c>
      <c r="AE2364" s="48">
        <f t="shared" si="2805"/>
        <v>2.224751671833415</v>
      </c>
      <c r="AF2364" s="48">
        <f t="shared" si="2806"/>
        <v>1.2444802973260667</v>
      </c>
      <c r="AG2364" s="238">
        <f t="shared" si="2807"/>
        <v>0.98020185534489268</v>
      </c>
      <c r="AH2364" s="48">
        <f t="shared" si="2808"/>
        <v>6.9519162455736468E-5</v>
      </c>
      <c r="AI2364" s="48">
        <f>AE2364+AC2364+SUM($AB$2357:AB2364)</f>
        <v>10.348153956249501</v>
      </c>
      <c r="AJ2364" s="48">
        <f>AE2364+AC2364+SUM($AB$2356:AB2364)-$AI$2357</f>
        <v>8.8365998771394914</v>
      </c>
      <c r="AK2364" s="46"/>
      <c r="AL2364" s="86"/>
      <c r="AM2364" s="41"/>
      <c r="AN2364" s="41"/>
      <c r="AO2364" s="41"/>
      <c r="AP2364" s="41"/>
      <c r="AQ2364"/>
      <c r="AR2364" s="41"/>
      <c r="AT2364" s="41"/>
      <c r="AU2364" s="41"/>
    </row>
    <row r="2365" spans="1:213" ht="14.4" x14ac:dyDescent="0.3">
      <c r="E2365" s="32">
        <v>39993.655555555553</v>
      </c>
      <c r="F2365" s="21">
        <f t="shared" si="2798"/>
        <v>94.929166666661331</v>
      </c>
      <c r="G2365" s="21">
        <f t="shared" si="2809"/>
        <v>94.929166666661331</v>
      </c>
      <c r="H2365" s="21"/>
      <c r="I2365" s="50">
        <v>1037</v>
      </c>
      <c r="J2365" s="21">
        <v>17816.2</v>
      </c>
      <c r="K2365" s="21">
        <v>30.05</v>
      </c>
      <c r="L2365" s="21">
        <v>1355</v>
      </c>
      <c r="M2365" s="124">
        <v>6.42</v>
      </c>
      <c r="U2365" s="52">
        <f t="shared" si="2799"/>
        <v>1.0367735736295855E-4</v>
      </c>
      <c r="V2365" s="52">
        <f t="shared" si="2800"/>
        <v>1.4107877222853471E-2</v>
      </c>
      <c r="W2365" s="52">
        <f t="shared" si="2801"/>
        <v>7.5734444361450783E-5</v>
      </c>
      <c r="X2365" s="247">
        <f>W2365+V2365+SUM($U$2357:U2365)</f>
        <v>1.4857048718252389E-2</v>
      </c>
      <c r="Y2365" s="104">
        <f>W2365+V2365+SUM($U$2357:U2365)-$X$2357</f>
        <v>1.1828428715371819E-2</v>
      </c>
      <c r="Z2365" s="42"/>
      <c r="AA2365" s="1">
        <f t="shared" si="2810"/>
        <v>3.3888223969076939E-5</v>
      </c>
      <c r="AB2365" s="41">
        <f t="shared" si="2802"/>
        <v>6.1468769858567127E-2</v>
      </c>
      <c r="AC2365" s="48">
        <f t="shared" si="2803"/>
        <v>8.3643514867820983</v>
      </c>
      <c r="AD2365" s="48">
        <f t="shared" si="2804"/>
        <v>1.3317822163957085</v>
      </c>
      <c r="AE2365" s="48">
        <f t="shared" si="2805"/>
        <v>2.3808209087845897</v>
      </c>
      <c r="AF2365" s="48">
        <f t="shared" si="2806"/>
        <v>1.331782216395708</v>
      </c>
      <c r="AG2365" s="238">
        <f t="shared" si="2807"/>
        <v>1.0489642963663361</v>
      </c>
      <c r="AH2365" s="48">
        <f t="shared" si="2808"/>
        <v>7.4396022545478638E-5</v>
      </c>
      <c r="AI2365" s="48">
        <f>AE2365+AC2365+SUM($AB$2357:AB2365)</f>
        <v>11.113997780316168</v>
      </c>
      <c r="AJ2365" s="48">
        <f>AE2365+AC2365+SUM($AB$2356:AB2365)-$AI$2357</f>
        <v>9.602443701206159</v>
      </c>
      <c r="AK2365" s="46"/>
      <c r="AL2365" s="86"/>
      <c r="AM2365" s="41"/>
      <c r="AN2365" s="41"/>
      <c r="AO2365" s="41"/>
      <c r="AP2365" s="41"/>
      <c r="AQ2365"/>
      <c r="AR2365" s="41"/>
      <c r="AT2365" s="41"/>
      <c r="AU2365" s="41"/>
    </row>
    <row r="2366" spans="1:213" ht="14.4" x14ac:dyDescent="0.3">
      <c r="E2366" s="32">
        <v>40010.450694444444</v>
      </c>
      <c r="F2366" s="21">
        <f t="shared" si="2798"/>
        <v>111.72430555555184</v>
      </c>
      <c r="G2366" s="21">
        <f t="shared" si="2809"/>
        <v>111.72430555555184</v>
      </c>
      <c r="H2366" s="21"/>
      <c r="I2366" s="50">
        <v>1037</v>
      </c>
      <c r="J2366" s="21">
        <v>17284.400000000001</v>
      </c>
      <c r="K2366" s="21">
        <v>42.9</v>
      </c>
      <c r="L2366" s="21">
        <v>277</v>
      </c>
      <c r="M2366" s="124">
        <v>6.42</v>
      </c>
      <c r="U2366" s="52">
        <f t="shared" si="2799"/>
        <v>1.4801193447157811E-4</v>
      </c>
      <c r="V2366" s="52">
        <f t="shared" si="2800"/>
        <v>2.0140696601012111E-2</v>
      </c>
      <c r="W2366" s="52">
        <f t="shared" si="2801"/>
        <v>1.0812005534463357E-4</v>
      </c>
      <c r="X2366" s="247">
        <f>W2366+V2366+SUM($U$2357:U2366)</f>
        <v>2.1070265641865791E-2</v>
      </c>
      <c r="Y2366" s="104">
        <f>W2366+V2366+SUM($U$2357:U2366)-$X$2357</f>
        <v>1.8041645638985221E-2</v>
      </c>
      <c r="Z2366" s="42"/>
      <c r="AA2366" s="1">
        <f t="shared" si="2810"/>
        <v>9.3352704407537816E-5</v>
      </c>
      <c r="AB2366" s="41">
        <f t="shared" si="2802"/>
        <v>5.9633973896982398E-2</v>
      </c>
      <c r="AC2366" s="48">
        <f t="shared" si="2803"/>
        <v>8.1146819657467084</v>
      </c>
      <c r="AD2366" s="48">
        <f t="shared" si="2804"/>
        <v>1.2920295316099943</v>
      </c>
      <c r="AE2366" s="48">
        <f t="shared" si="2805"/>
        <v>2.3097552180485379</v>
      </c>
      <c r="AF2366" s="48">
        <f t="shared" si="2806"/>
        <v>1.2920295316099941</v>
      </c>
      <c r="AG2366" s="238">
        <f t="shared" si="2807"/>
        <v>1.0176535110806064</v>
      </c>
      <c r="AH2366" s="48">
        <f t="shared" si="2808"/>
        <v>7.2175357937442943E-5</v>
      </c>
      <c r="AI2366" s="48">
        <f>AE2366+AC2366+SUM($AB$2357:AB2366)</f>
        <v>10.852896542441711</v>
      </c>
      <c r="AJ2366" s="48">
        <f>AE2366+AC2366+SUM($AB$2356:AB2366)-$AI$2357</f>
        <v>9.3413424633317028</v>
      </c>
      <c r="AK2366" s="46"/>
      <c r="AL2366" s="86"/>
      <c r="AM2366" s="41"/>
      <c r="AN2366" s="41"/>
      <c r="AO2366" s="41"/>
      <c r="AP2366" s="41"/>
      <c r="AQ2366"/>
      <c r="AR2366" s="41"/>
      <c r="AT2366" s="41"/>
      <c r="AU2366" s="41"/>
    </row>
    <row r="2367" spans="1:213" ht="14.4" x14ac:dyDescent="0.3">
      <c r="E2367" s="32">
        <v>40021.563194444447</v>
      </c>
      <c r="F2367" s="21">
        <f t="shared" si="2798"/>
        <v>122.83680555555475</v>
      </c>
      <c r="G2367" s="21">
        <f t="shared" si="2809"/>
        <v>122.83680555555475</v>
      </c>
      <c r="H2367" s="21"/>
      <c r="I2367" s="50">
        <v>1037</v>
      </c>
      <c r="J2367" s="21">
        <v>18044.7</v>
      </c>
      <c r="K2367" s="21">
        <v>49.08</v>
      </c>
      <c r="L2367" s="21">
        <v>302</v>
      </c>
      <c r="M2367" s="124">
        <v>6.42</v>
      </c>
      <c r="U2367" s="52">
        <f t="shared" si="2799"/>
        <v>1.693339334234278E-4</v>
      </c>
      <c r="V2367" s="52">
        <f t="shared" si="2800"/>
        <v>2.3042083663815254E-2</v>
      </c>
      <c r="W2367" s="52">
        <f t="shared" si="2801"/>
        <v>1.2369539198868571E-4</v>
      </c>
      <c r="X2367" s="247">
        <f>W2367+V2367+SUM($U$2357:U2367)</f>
        <v>2.4156561974736413E-2</v>
      </c>
      <c r="Y2367" s="104">
        <f>W2367+V2367+SUM($U$2357:U2367)-$X$2357</f>
        <v>2.1127941971855843E-2</v>
      </c>
      <c r="Z2367" s="42"/>
      <c r="AA2367" s="1">
        <f t="shared" si="2810"/>
        <v>1.5331606726539458E-4</v>
      </c>
      <c r="AB2367" s="41">
        <f t="shared" si="2802"/>
        <v>6.225713179392274E-2</v>
      </c>
      <c r="AC2367" s="48">
        <f t="shared" si="2803"/>
        <v>8.4716276912886528</v>
      </c>
      <c r="AD2367" s="48">
        <f t="shared" si="2804"/>
        <v>1.3488628641458695</v>
      </c>
      <c r="AE2367" s="48">
        <f t="shared" si="2805"/>
        <v>2.4113559037698993</v>
      </c>
      <c r="AF2367" s="48">
        <f t="shared" si="2806"/>
        <v>1.3488628641458689</v>
      </c>
      <c r="AG2367" s="238">
        <f t="shared" si="2807"/>
        <v>1.0624176894422841</v>
      </c>
      <c r="AH2367" s="48">
        <f t="shared" si="2808"/>
        <v>7.5350181746185947E-5</v>
      </c>
      <c r="AI2367" s="48">
        <f>AE2367+AC2367+SUM($AB$2357:AB2367)</f>
        <v>11.373700085498937</v>
      </c>
      <c r="AJ2367" s="48">
        <f>AE2367+AC2367+SUM($AB$2356:AB2367)-$AI$2357</f>
        <v>9.8621460063889295</v>
      </c>
      <c r="AK2367" s="46"/>
      <c r="AL2367" s="86"/>
      <c r="AM2367" s="41"/>
      <c r="AN2367" s="41"/>
      <c r="AO2367" s="41"/>
      <c r="AP2367" s="41"/>
      <c r="AQ2367"/>
      <c r="AR2367" s="41"/>
      <c r="AT2367" s="41"/>
      <c r="AU2367" s="41"/>
    </row>
    <row r="2368" spans="1:213" s="19" customFormat="1" ht="14.4" x14ac:dyDescent="0.3">
      <c r="A2368"/>
      <c r="B2368"/>
      <c r="C2368"/>
      <c r="E2368" s="32">
        <v>40035.663194444445</v>
      </c>
      <c r="F2368" s="21">
        <f t="shared" si="2798"/>
        <v>136.93680555555329</v>
      </c>
      <c r="G2368" s="21">
        <f t="shared" si="2809"/>
        <v>136.93680555555329</v>
      </c>
      <c r="H2368" s="21"/>
      <c r="I2368" s="50">
        <v>1037</v>
      </c>
      <c r="J2368" s="21">
        <v>18205.7</v>
      </c>
      <c r="K2368" s="21">
        <v>57.61</v>
      </c>
      <c r="L2368" s="21">
        <v>502</v>
      </c>
      <c r="M2368" s="124">
        <v>6.42</v>
      </c>
      <c r="N2368" s="22"/>
      <c r="O2368" s="22"/>
      <c r="P2368" s="22"/>
      <c r="Q2368" s="22"/>
      <c r="U2368" s="52">
        <f t="shared" si="2799"/>
        <v>1.9876381223560871E-4</v>
      </c>
      <c r="V2368" s="52">
        <f t="shared" si="2800"/>
        <v>2.7046748978655191E-2</v>
      </c>
      <c r="W2368" s="52">
        <f t="shared" si="2801"/>
        <v>1.4519338900709417E-4</v>
      </c>
      <c r="X2368" s="247">
        <f>W2368+V2368+SUM($U$2357:U2368)</f>
        <v>2.8381489098830367E-2</v>
      </c>
      <c r="Y2368" s="104">
        <f>W2368+V2368+SUM($U$2357:U2368)-$X$2357</f>
        <v>2.5352869095949797E-2</v>
      </c>
      <c r="Z2368" s="42"/>
      <c r="AA2368" s="1">
        <f t="shared" si="2810"/>
        <v>3.1986363420678017E-4</v>
      </c>
      <c r="AB2368" s="41">
        <f t="shared" si="2802"/>
        <v>6.2812607818396496E-2</v>
      </c>
      <c r="AC2368" s="48">
        <f t="shared" si="2803"/>
        <v>8.5472139885558551</v>
      </c>
      <c r="AD2368" s="48">
        <f t="shared" si="2804"/>
        <v>1.3608978063243202</v>
      </c>
      <c r="AE2368" s="48">
        <f t="shared" si="2805"/>
        <v>2.4328707142409502</v>
      </c>
      <c r="AF2368" s="48">
        <f t="shared" si="2806"/>
        <v>1.36089780632432</v>
      </c>
      <c r="AG2368" s="238">
        <f t="shared" si="2807"/>
        <v>1.0718968854389046</v>
      </c>
      <c r="AH2368" s="48">
        <f t="shared" si="2808"/>
        <v>7.6022477725677808E-5</v>
      </c>
      <c r="AI2368" s="48">
        <f>AE2368+AC2368+SUM($AB$2357:AB2368)</f>
        <v>11.533613801055587</v>
      </c>
      <c r="AJ2368" s="48">
        <f>AE2368+AC2368+SUM($AB$2356:AB2368)-$AI$2357</f>
        <v>10.022059721945578</v>
      </c>
      <c r="AK2368" s="46"/>
      <c r="AL2368" s="86"/>
      <c r="AM2368" s="41"/>
      <c r="AN2368" s="41"/>
      <c r="AO2368" s="41"/>
      <c r="AP2368" s="41"/>
      <c r="AQ2368"/>
      <c r="AR2368" s="41"/>
      <c r="AS2368" s="31"/>
      <c r="AT2368" s="41"/>
      <c r="AU2368" s="41"/>
      <c r="AV2368" s="31"/>
      <c r="BC2368" s="1"/>
      <c r="BD2368"/>
      <c r="BE2368"/>
      <c r="BF2368" s="1"/>
      <c r="BG2368"/>
      <c r="BH2368"/>
      <c r="BI2368"/>
      <c r="BJ2368" s="1"/>
      <c r="BK2368" s="1"/>
      <c r="BL2368"/>
      <c r="BM2368" s="1"/>
      <c r="BN2368" s="1"/>
      <c r="BO2368" s="1"/>
      <c r="BP2368" s="1"/>
      <c r="BQ2368" s="1"/>
      <c r="BR2368" s="1"/>
      <c r="BS2368" s="1"/>
      <c r="BT2368" s="22"/>
      <c r="BU2368" s="1"/>
      <c r="BV2368" s="1"/>
      <c r="BW2368" s="1"/>
      <c r="BX2368" s="1"/>
      <c r="BY2368" s="1"/>
      <c r="BZ2368" s="1"/>
      <c r="CA2368" s="1"/>
      <c r="CB2368" s="1"/>
      <c r="CC2368" s="1"/>
      <c r="CD2368" s="1"/>
      <c r="CE2368" s="1"/>
      <c r="CF2368" s="1"/>
      <c r="CG2368" s="1"/>
      <c r="CH2368" s="1"/>
      <c r="CI2368" s="1"/>
      <c r="CJ2368" s="1"/>
      <c r="CK2368" s="1"/>
      <c r="CL2368" s="1"/>
      <c r="CM2368" s="1"/>
      <c r="CN2368" s="1"/>
      <c r="CO2368" s="1"/>
      <c r="CP2368" s="1"/>
      <c r="CQ2368" s="1"/>
      <c r="CR2368" s="1"/>
      <c r="CS2368" s="1"/>
      <c r="CT2368" s="1"/>
      <c r="CU2368" s="1"/>
      <c r="CV2368" s="1"/>
      <c r="CW2368" s="1"/>
      <c r="CX2368" s="1"/>
      <c r="CY2368" s="1"/>
      <c r="CZ2368" s="1"/>
      <c r="DA2368" s="1"/>
      <c r="DB2368" s="1"/>
      <c r="DC2368" s="1"/>
      <c r="DD2368" s="1"/>
      <c r="DE2368" s="1"/>
      <c r="DF2368" s="1"/>
      <c r="DG2368" s="1"/>
      <c r="DH2368" s="1"/>
      <c r="DI2368" s="1"/>
      <c r="DJ2368" s="1"/>
      <c r="DK2368" s="1"/>
      <c r="DL2368" s="1"/>
      <c r="DM2368" s="1"/>
      <c r="DN2368" s="1"/>
      <c r="DO2368" s="1"/>
      <c r="DP2368" s="1"/>
      <c r="DQ2368" s="1"/>
      <c r="DR2368" s="1"/>
      <c r="DS2368" s="1"/>
      <c r="DT2368" s="1"/>
      <c r="DU2368" s="1"/>
      <c r="DV2368" s="1"/>
      <c r="DW2368" s="1"/>
      <c r="DX2368" s="1"/>
      <c r="DY2368" s="1"/>
      <c r="DZ2368" s="1"/>
      <c r="EA2368" s="1"/>
      <c r="EB2368" s="1"/>
      <c r="EC2368" s="1"/>
      <c r="ED2368" s="1"/>
      <c r="EE2368" s="1"/>
      <c r="EF2368" s="1"/>
      <c r="EG2368" s="1"/>
      <c r="EH2368" s="1"/>
      <c r="EI2368" s="1"/>
      <c r="EJ2368" s="1"/>
      <c r="EK2368" s="1"/>
      <c r="EL2368" s="1"/>
      <c r="EM2368" s="1"/>
      <c r="EN2368" s="1"/>
      <c r="EO2368" s="1"/>
      <c r="EP2368" s="1"/>
      <c r="EQ2368" s="1"/>
      <c r="ER2368" s="1"/>
      <c r="ES2368" s="1"/>
      <c r="ET2368" s="1"/>
      <c r="EU2368" s="1"/>
      <c r="EV2368" s="1"/>
      <c r="EW2368" s="1"/>
      <c r="EX2368" s="1"/>
      <c r="EY2368" s="1"/>
      <c r="EZ2368" s="1"/>
      <c r="FA2368" s="1"/>
      <c r="FB2368" s="1"/>
      <c r="FC2368" s="1"/>
      <c r="FD2368" s="1"/>
      <c r="FE2368" s="1"/>
      <c r="FF2368" s="1"/>
      <c r="FG2368" s="1"/>
      <c r="FH2368" s="1"/>
      <c r="FI2368" s="1"/>
      <c r="FJ2368" s="1"/>
      <c r="FK2368" s="1"/>
      <c r="FL2368" s="1"/>
      <c r="FM2368" s="1"/>
      <c r="FN2368" s="1"/>
      <c r="FO2368" s="1"/>
      <c r="FP2368" s="1"/>
      <c r="FQ2368" s="1"/>
      <c r="FR2368" s="1"/>
      <c r="FS2368" s="1"/>
      <c r="FT2368" s="1"/>
      <c r="FU2368" s="1"/>
      <c r="FV2368" s="1"/>
      <c r="FW2368" s="1"/>
      <c r="FX2368" s="1"/>
      <c r="FY2368" s="1"/>
      <c r="FZ2368" s="1"/>
      <c r="GA2368" s="1"/>
      <c r="GB2368" s="1"/>
      <c r="GC2368" s="1"/>
      <c r="GD2368" s="1"/>
      <c r="GE2368" s="1"/>
      <c r="GF2368" s="1"/>
      <c r="GG2368" s="1"/>
      <c r="GH2368" s="1"/>
      <c r="GI2368" s="1"/>
      <c r="GJ2368" s="1"/>
      <c r="GK2368"/>
      <c r="GL2368"/>
      <c r="GM2368"/>
      <c r="GN2368"/>
      <c r="GO2368"/>
      <c r="GP2368"/>
      <c r="GQ2368"/>
      <c r="GR2368"/>
      <c r="GS2368"/>
      <c r="GT2368"/>
      <c r="GU2368"/>
      <c r="GV2368"/>
      <c r="GW2368"/>
      <c r="GX2368"/>
      <c r="GY2368"/>
      <c r="GZ2368"/>
      <c r="HA2368"/>
      <c r="HB2368"/>
      <c r="HC2368"/>
      <c r="HD2368"/>
      <c r="HE2368"/>
    </row>
    <row r="2369" spans="1:213" s="19" customFormat="1" ht="14.4" x14ac:dyDescent="0.3">
      <c r="A2369"/>
      <c r="B2369"/>
      <c r="C2369"/>
      <c r="E2369" s="32">
        <v>40049.647222222222</v>
      </c>
      <c r="F2369" s="21">
        <f t="shared" si="2798"/>
        <v>150.92083333332994</v>
      </c>
      <c r="G2369" s="21">
        <f t="shared" si="2809"/>
        <v>150.92083333332994</v>
      </c>
      <c r="H2369" s="21"/>
      <c r="I2369" s="50">
        <v>1037</v>
      </c>
      <c r="J2369" s="21">
        <v>18568</v>
      </c>
      <c r="K2369" s="21">
        <v>74.430000000000007</v>
      </c>
      <c r="L2369" s="21">
        <v>784</v>
      </c>
      <c r="M2369" s="124">
        <v>6.42</v>
      </c>
      <c r="N2369" s="22"/>
      <c r="O2369" s="22"/>
      <c r="P2369" s="22"/>
      <c r="Q2369" s="22"/>
      <c r="U2369" s="52">
        <f t="shared" si="2799"/>
        <v>2.5679553106572399E-4</v>
      </c>
      <c r="V2369" s="52">
        <f t="shared" si="2800"/>
        <v>3.494340438259514E-2</v>
      </c>
      <c r="W2369" s="52">
        <f t="shared" si="2801"/>
        <v>1.8758451560142372E-4</v>
      </c>
      <c r="X2369" s="247">
        <f>W2369+V2369+SUM($U$2357:U2369)</f>
        <v>3.6577331160430368E-2</v>
      </c>
      <c r="Y2369" s="104">
        <f>W2369+V2369+SUM($U$2357:U2369)-$X$2357</f>
        <v>3.3548711157549801E-2</v>
      </c>
      <c r="Z2369" s="42"/>
      <c r="AA2369" s="1">
        <f t="shared" si="2810"/>
        <v>3.8793218841353218E-4</v>
      </c>
      <c r="AB2369" s="41">
        <f t="shared" si="2802"/>
        <v>6.4062601381544571E-2</v>
      </c>
      <c r="AC2369" s="48">
        <f t="shared" si="2803"/>
        <v>8.7173066314124217</v>
      </c>
      <c r="AD2369" s="48">
        <f t="shared" si="2804"/>
        <v>1.3879801637855158</v>
      </c>
      <c r="AE2369" s="48">
        <f t="shared" si="2805"/>
        <v>2.4812857194189708</v>
      </c>
      <c r="AF2369" s="48">
        <f t="shared" si="2806"/>
        <v>1.387980163785516</v>
      </c>
      <c r="AG2369" s="238">
        <f t="shared" si="2807"/>
        <v>1.0932280202809876</v>
      </c>
      <c r="AH2369" s="48">
        <f t="shared" si="2808"/>
        <v>7.7535352467105641E-5</v>
      </c>
      <c r="AI2369" s="48">
        <f>AE2369+AC2369+SUM($AB$2357:AB2369)</f>
        <v>11.816184050471719</v>
      </c>
      <c r="AJ2369" s="48">
        <f>AE2369+AC2369+SUM($AB$2356:AB2369)-$AI$2357</f>
        <v>10.30462997136171</v>
      </c>
      <c r="AK2369" s="46"/>
      <c r="AL2369" s="86"/>
      <c r="AM2369" s="41"/>
      <c r="AN2369" s="41"/>
      <c r="AO2369" s="41"/>
      <c r="AP2369" s="41"/>
      <c r="AQ2369"/>
      <c r="AR2369" s="41"/>
      <c r="AS2369" s="31"/>
      <c r="AT2369" s="41"/>
      <c r="AU2369" s="41"/>
      <c r="AV2369" s="31"/>
      <c r="BC2369" s="1"/>
      <c r="BD2369"/>
      <c r="BE2369"/>
      <c r="BF2369" s="1"/>
      <c r="BG2369"/>
      <c r="BH2369"/>
      <c r="BI2369"/>
      <c r="BJ2369" s="1"/>
      <c r="BK2369" s="1"/>
      <c r="BL2369"/>
      <c r="BM2369" s="1"/>
      <c r="BN2369" s="1"/>
      <c r="BO2369" s="1"/>
      <c r="BP2369" s="1"/>
      <c r="BQ2369" s="1"/>
      <c r="BR2369" s="1"/>
      <c r="BS2369" s="1"/>
      <c r="BT2369" s="22"/>
      <c r="BU2369" s="1"/>
      <c r="BV2369" s="1"/>
      <c r="BW2369" s="1"/>
      <c r="BX2369" s="1"/>
      <c r="BY2369" s="1"/>
      <c r="BZ2369" s="1"/>
      <c r="CA2369" s="1"/>
      <c r="CB2369" s="1"/>
      <c r="CC2369" s="1"/>
      <c r="CD2369" s="1"/>
      <c r="CE2369" s="1"/>
      <c r="CF2369" s="1"/>
      <c r="CG2369" s="1"/>
      <c r="CH2369" s="1"/>
      <c r="CI2369" s="1"/>
      <c r="CJ2369" s="1"/>
      <c r="CK2369" s="1"/>
      <c r="CL2369" s="1"/>
      <c r="CM2369" s="1"/>
      <c r="CN2369" s="1"/>
      <c r="CO2369" s="1"/>
      <c r="CP2369" s="1"/>
      <c r="CQ2369" s="1"/>
      <c r="CR2369" s="1"/>
      <c r="CS2369" s="1"/>
      <c r="CT2369" s="1"/>
      <c r="CU2369" s="1"/>
      <c r="CV2369" s="1"/>
      <c r="CW2369" s="1"/>
      <c r="CX2369" s="1"/>
      <c r="CY2369" s="1"/>
      <c r="CZ2369" s="1"/>
      <c r="DA2369" s="1"/>
      <c r="DB2369" s="1"/>
      <c r="DC2369" s="1"/>
      <c r="DD2369" s="1"/>
      <c r="DE2369" s="1"/>
      <c r="DF2369" s="1"/>
      <c r="DG2369" s="1"/>
      <c r="DH2369" s="1"/>
      <c r="DI2369" s="1"/>
      <c r="DJ2369" s="1"/>
      <c r="DK2369" s="1"/>
      <c r="DL2369" s="1"/>
      <c r="DM2369" s="1"/>
      <c r="DN2369" s="1"/>
      <c r="DO2369" s="1"/>
      <c r="DP2369" s="1"/>
      <c r="DQ2369" s="1"/>
      <c r="DR2369" s="1"/>
      <c r="DS2369" s="1"/>
      <c r="DT2369" s="1"/>
      <c r="DU2369" s="1"/>
      <c r="DV2369" s="1"/>
      <c r="DW2369" s="1"/>
      <c r="DX2369" s="1"/>
      <c r="DY2369" s="1"/>
      <c r="DZ2369" s="1"/>
      <c r="EA2369" s="1"/>
      <c r="EB2369" s="1"/>
      <c r="EC2369" s="1"/>
      <c r="ED2369" s="1"/>
      <c r="EE2369" s="1"/>
      <c r="EF2369" s="1"/>
      <c r="EG2369" s="1"/>
      <c r="EH2369" s="1"/>
      <c r="EI2369" s="1"/>
      <c r="EJ2369" s="1"/>
      <c r="EK2369" s="1"/>
      <c r="EL2369" s="1"/>
      <c r="EM2369" s="1"/>
      <c r="EN2369" s="1"/>
      <c r="EO2369" s="1"/>
      <c r="EP2369" s="1"/>
      <c r="EQ2369" s="1"/>
      <c r="ER2369" s="1"/>
      <c r="ES2369" s="1"/>
      <c r="ET2369" s="1"/>
      <c r="EU2369" s="1"/>
      <c r="EV2369" s="1"/>
      <c r="EW2369" s="1"/>
      <c r="EX2369" s="1"/>
      <c r="EY2369" s="1"/>
      <c r="EZ2369" s="1"/>
      <c r="FA2369" s="1"/>
      <c r="FB2369" s="1"/>
      <c r="FC2369" s="1"/>
      <c r="FD2369" s="1"/>
      <c r="FE2369" s="1"/>
      <c r="FF2369" s="1"/>
      <c r="FG2369" s="1"/>
      <c r="FH2369" s="1"/>
      <c r="FI2369" s="1"/>
      <c r="FJ2369" s="1"/>
      <c r="FK2369" s="1"/>
      <c r="FL2369" s="1"/>
      <c r="FM2369" s="1"/>
      <c r="FN2369" s="1"/>
      <c r="FO2369" s="1"/>
      <c r="FP2369" s="1"/>
      <c r="FQ2369" s="1"/>
      <c r="FR2369" s="1"/>
      <c r="FS2369" s="1"/>
      <c r="FT2369" s="1"/>
      <c r="FU2369" s="1"/>
      <c r="FV2369" s="1"/>
      <c r="FW2369" s="1"/>
      <c r="FX2369" s="1"/>
      <c r="FY2369" s="1"/>
      <c r="FZ2369" s="1"/>
      <c r="GA2369" s="1"/>
      <c r="GB2369" s="1"/>
      <c r="GC2369" s="1"/>
      <c r="GD2369" s="1"/>
      <c r="GE2369" s="1"/>
      <c r="GF2369" s="1"/>
      <c r="GG2369" s="1"/>
      <c r="GH2369" s="1"/>
      <c r="GI2369" s="1"/>
      <c r="GJ2369" s="1"/>
      <c r="GK2369"/>
      <c r="GL2369"/>
      <c r="GM2369"/>
      <c r="GN2369"/>
      <c r="GO2369"/>
      <c r="GP2369"/>
      <c r="GQ2369"/>
      <c r="GR2369"/>
      <c r="GS2369"/>
      <c r="GT2369"/>
      <c r="GU2369"/>
      <c r="GV2369"/>
      <c r="GW2369"/>
      <c r="GX2369"/>
      <c r="GY2369"/>
      <c r="GZ2369"/>
      <c r="HA2369"/>
      <c r="HB2369"/>
      <c r="HC2369"/>
      <c r="HD2369"/>
      <c r="HE2369"/>
    </row>
    <row r="2370" spans="1:213" s="19" customFormat="1" ht="14.4" x14ac:dyDescent="0.3">
      <c r="A2370"/>
      <c r="B2370"/>
      <c r="C2370"/>
      <c r="E2370" s="32">
        <v>40063.560416666667</v>
      </c>
      <c r="F2370" s="21">
        <f t="shared" si="2798"/>
        <v>164.83402777777519</v>
      </c>
      <c r="G2370" s="21">
        <f t="shared" si="2809"/>
        <v>164.83402777777519</v>
      </c>
      <c r="H2370" s="21"/>
      <c r="I2370" s="50">
        <v>1037</v>
      </c>
      <c r="J2370" s="21">
        <v>18291.5</v>
      </c>
      <c r="K2370" s="21">
        <v>85.08</v>
      </c>
      <c r="L2370" s="21">
        <v>1081</v>
      </c>
      <c r="M2370" s="124">
        <v>6.42</v>
      </c>
      <c r="N2370" s="22"/>
      <c r="O2370" s="22"/>
      <c r="P2370" s="22"/>
      <c r="Q2370" s="22"/>
      <c r="U2370" s="52">
        <f t="shared" si="2799"/>
        <v>2.9353975256041643E-4</v>
      </c>
      <c r="V2370" s="52">
        <f t="shared" si="2800"/>
        <v>3.9943367524804436E-2</v>
      </c>
      <c r="W2370" s="52">
        <f t="shared" si="2801"/>
        <v>2.1442550836180471E-4</v>
      </c>
      <c r="X2370" s="247">
        <f>W2370+V2370+SUM($U$2357:U2370)</f>
        <v>4.1897675047960457E-2</v>
      </c>
      <c r="Y2370" s="104">
        <f>W2370+V2370+SUM($U$2357:U2370)-$X$2357</f>
        <v>3.8869055045079891E-2</v>
      </c>
      <c r="Z2370" s="42"/>
      <c r="AA2370" s="1">
        <f t="shared" si="2810"/>
        <v>4.3871267071452332E-4</v>
      </c>
      <c r="AB2370" s="41">
        <f t="shared" si="2802"/>
        <v>6.3108631687339642E-2</v>
      </c>
      <c r="AC2370" s="48">
        <f t="shared" si="2803"/>
        <v>8.5874953817578792</v>
      </c>
      <c r="AD2370" s="48">
        <f t="shared" si="2804"/>
        <v>1.3673114587399164</v>
      </c>
      <c r="AE2370" s="48">
        <f t="shared" si="2805"/>
        <v>2.4443363710012984</v>
      </c>
      <c r="AF2370" s="48">
        <f t="shared" si="2806"/>
        <v>1.3673114587399164</v>
      </c>
      <c r="AG2370" s="238">
        <f t="shared" si="2807"/>
        <v>1.076948531504184</v>
      </c>
      <c r="AH2370" s="48">
        <f t="shared" si="2808"/>
        <v>7.6380757197978401E-5</v>
      </c>
      <c r="AI2370" s="48">
        <f>AE2370+AC2370+SUM($AB$2357:AB2370)</f>
        <v>11.712532084086845</v>
      </c>
      <c r="AJ2370" s="48">
        <f>AE2370+AC2370+SUM($AB$2356:AB2370)-$AI$2357</f>
        <v>10.200978004976836</v>
      </c>
      <c r="AK2370" s="46"/>
      <c r="AL2370" s="86"/>
      <c r="AM2370" s="41"/>
      <c r="AN2370" s="41"/>
      <c r="AO2370" s="41"/>
      <c r="AP2370" s="41"/>
      <c r="AQ2370"/>
      <c r="AR2370" s="41"/>
      <c r="AS2370" s="31"/>
      <c r="AT2370" s="41"/>
      <c r="AU2370" s="41"/>
      <c r="AV2370" s="31"/>
      <c r="BC2370" s="1"/>
      <c r="BD2370"/>
      <c r="BE2370"/>
      <c r="BF2370" s="1"/>
      <c r="BG2370"/>
      <c r="BH2370"/>
      <c r="BI2370"/>
      <c r="BJ2370" s="1"/>
      <c r="BK2370" s="1"/>
      <c r="BL2370"/>
      <c r="BM2370" s="1"/>
      <c r="BN2370" s="1"/>
      <c r="BO2370" s="1"/>
      <c r="BP2370" s="1"/>
      <c r="BQ2370" s="1"/>
      <c r="BR2370" s="1"/>
      <c r="BS2370" s="1"/>
      <c r="BT2370" s="22"/>
      <c r="BU2370" s="1"/>
      <c r="BV2370" s="1"/>
      <c r="BW2370" s="1"/>
      <c r="BX2370" s="1"/>
      <c r="BY2370" s="1"/>
      <c r="BZ2370" s="1"/>
      <c r="CA2370" s="1"/>
      <c r="CB2370" s="1"/>
      <c r="CC2370" s="1"/>
      <c r="CD2370" s="1"/>
      <c r="CE2370" s="1"/>
      <c r="CF2370" s="1"/>
      <c r="CG2370" s="1"/>
      <c r="CH2370" s="1"/>
      <c r="CI2370" s="1"/>
      <c r="CJ2370" s="1"/>
      <c r="CK2370" s="1"/>
      <c r="CL2370" s="1"/>
      <c r="CM2370" s="1"/>
      <c r="CN2370" s="1"/>
      <c r="CO2370" s="1"/>
      <c r="CP2370" s="1"/>
      <c r="CQ2370" s="1"/>
      <c r="CR2370" s="1"/>
      <c r="CS2370" s="1"/>
      <c r="CT2370" s="1"/>
      <c r="CU2370" s="1"/>
      <c r="CV2370" s="1"/>
      <c r="CW2370" s="1"/>
      <c r="CX2370" s="1"/>
      <c r="CY2370" s="1"/>
      <c r="CZ2370" s="1"/>
      <c r="DA2370" s="1"/>
      <c r="DB2370" s="1"/>
      <c r="DC2370" s="1"/>
      <c r="DD2370" s="1"/>
      <c r="DE2370" s="1"/>
      <c r="DF2370" s="1"/>
      <c r="DG2370" s="1"/>
      <c r="DH2370" s="1"/>
      <c r="DI2370" s="1"/>
      <c r="DJ2370" s="1"/>
      <c r="DK2370" s="1"/>
      <c r="DL2370" s="1"/>
      <c r="DM2370" s="1"/>
      <c r="DN2370" s="1"/>
      <c r="DO2370" s="1"/>
      <c r="DP2370" s="1"/>
      <c r="DQ2370" s="1"/>
      <c r="DR2370" s="1"/>
      <c r="DS2370" s="1"/>
      <c r="DT2370" s="1"/>
      <c r="DU2370" s="1"/>
      <c r="DV2370" s="1"/>
      <c r="DW2370" s="1"/>
      <c r="DX2370" s="1"/>
      <c r="DY2370" s="1"/>
      <c r="DZ2370" s="1"/>
      <c r="EA2370" s="1"/>
      <c r="EB2370" s="1"/>
      <c r="EC2370" s="1"/>
      <c r="ED2370" s="1"/>
      <c r="EE2370" s="1"/>
      <c r="EF2370" s="1"/>
      <c r="EG2370" s="1"/>
      <c r="EH2370" s="1"/>
      <c r="EI2370" s="1"/>
      <c r="EJ2370" s="1"/>
      <c r="EK2370" s="1"/>
      <c r="EL2370" s="1"/>
      <c r="EM2370" s="1"/>
      <c r="EN2370" s="1"/>
      <c r="EO2370" s="1"/>
      <c r="EP2370" s="1"/>
      <c r="EQ2370" s="1"/>
      <c r="ER2370" s="1"/>
      <c r="ES2370" s="1"/>
      <c r="ET2370" s="1"/>
      <c r="EU2370" s="1"/>
      <c r="EV2370" s="1"/>
      <c r="EW2370" s="1"/>
      <c r="EX2370" s="1"/>
      <c r="EY2370" s="1"/>
      <c r="EZ2370" s="1"/>
      <c r="FA2370" s="1"/>
      <c r="FB2370" s="1"/>
      <c r="FC2370" s="1"/>
      <c r="FD2370" s="1"/>
      <c r="FE2370" s="1"/>
      <c r="FF2370" s="1"/>
      <c r="FG2370" s="1"/>
      <c r="FH2370" s="1"/>
      <c r="FI2370" s="1"/>
      <c r="FJ2370" s="1"/>
      <c r="FK2370" s="1"/>
      <c r="FL2370" s="1"/>
      <c r="FM2370" s="1"/>
      <c r="FN2370" s="1"/>
      <c r="FO2370" s="1"/>
      <c r="FP2370" s="1"/>
      <c r="FQ2370" s="1"/>
      <c r="FR2370" s="1"/>
      <c r="FS2370" s="1"/>
      <c r="FT2370" s="1"/>
      <c r="FU2370" s="1"/>
      <c r="FV2370" s="1"/>
      <c r="FW2370" s="1"/>
      <c r="FX2370" s="1"/>
      <c r="FY2370" s="1"/>
      <c r="FZ2370" s="1"/>
      <c r="GA2370" s="1"/>
      <c r="GB2370" s="1"/>
      <c r="GC2370" s="1"/>
      <c r="GD2370" s="1"/>
      <c r="GE2370" s="1"/>
      <c r="GF2370" s="1"/>
      <c r="GG2370" s="1"/>
      <c r="GH2370" s="1"/>
      <c r="GI2370" s="1"/>
      <c r="GJ2370" s="1"/>
      <c r="GK2370"/>
      <c r="GL2370"/>
      <c r="GM2370"/>
      <c r="GN2370"/>
      <c r="GO2370"/>
      <c r="GP2370"/>
      <c r="GQ2370"/>
      <c r="GR2370"/>
      <c r="GS2370"/>
      <c r="GT2370"/>
      <c r="GU2370"/>
      <c r="GV2370"/>
      <c r="GW2370"/>
      <c r="GX2370"/>
      <c r="GY2370"/>
      <c r="GZ2370"/>
      <c r="HA2370"/>
      <c r="HB2370"/>
      <c r="HC2370"/>
      <c r="HD2370"/>
      <c r="HE2370"/>
    </row>
    <row r="2371" spans="1:213" s="19" customFormat="1" ht="14.4" x14ac:dyDescent="0.3">
      <c r="A2371"/>
      <c r="B2371"/>
      <c r="C2371"/>
      <c r="E2371" s="32">
        <v>40077.568055555559</v>
      </c>
      <c r="F2371" s="21">
        <f t="shared" si="2798"/>
        <v>178.84166666666715</v>
      </c>
      <c r="G2371" s="21">
        <f t="shared" si="2809"/>
        <v>178.84166666666715</v>
      </c>
      <c r="H2371" s="21"/>
      <c r="I2371" s="50">
        <v>1037</v>
      </c>
      <c r="J2371" s="21">
        <v>18542.5</v>
      </c>
      <c r="K2371" s="21">
        <v>105.58</v>
      </c>
      <c r="L2371" s="21">
        <v>1443</v>
      </c>
      <c r="M2371" s="124">
        <v>6.42</v>
      </c>
      <c r="N2371" s="22"/>
      <c r="O2371" s="22"/>
      <c r="P2371" s="22"/>
      <c r="Q2371" s="22"/>
      <c r="U2371" s="52">
        <f t="shared" si="2799"/>
        <v>3.6426806623564604E-4</v>
      </c>
      <c r="V2371" s="52">
        <f t="shared" si="2800"/>
        <v>4.9567709723423281E-2</v>
      </c>
      <c r="W2371" s="52">
        <f t="shared" si="2801"/>
        <v>2.6609126907427538E-4</v>
      </c>
      <c r="X2371" s="247">
        <f>W2371+V2371+SUM($U$2357:U2371)</f>
        <v>5.1937951073527423E-2</v>
      </c>
      <c r="Y2371" s="104">
        <f>W2371+V2371+SUM($U$2357:U2371)-$X$2357</f>
        <v>4.8909331070646857E-2</v>
      </c>
      <c r="Z2371" s="90">
        <f>(0.05-Y2371)/((Y2372-Y2371)/(G2372-G2371))+G2371</f>
        <v>180.94951181950856</v>
      </c>
      <c r="AA2371" s="1">
        <f t="shared" si="2810"/>
        <v>5.4430546608385166E-4</v>
      </c>
      <c r="AB2371" s="41">
        <f t="shared" si="2802"/>
        <v>6.3974622259655875E-2</v>
      </c>
      <c r="AC2371" s="48">
        <f t="shared" si="2803"/>
        <v>8.7053348886775552</v>
      </c>
      <c r="AD2371" s="48">
        <f t="shared" si="2804"/>
        <v>1.3860740083473144</v>
      </c>
      <c r="AE2371" s="48">
        <f t="shared" si="2805"/>
        <v>2.4778780941580285</v>
      </c>
      <c r="AF2371" s="48">
        <f t="shared" si="2806"/>
        <v>1.3860740083473144</v>
      </c>
      <c r="AG2371" s="238">
        <f t="shared" si="2807"/>
        <v>1.0917266569399082</v>
      </c>
      <c r="AH2371" s="48">
        <f t="shared" si="2808"/>
        <v>7.7428870805757572E-5</v>
      </c>
      <c r="AI2371" s="48">
        <f>AE2371+AC2371+SUM($AB$2357:AB2371)</f>
        <v>11.927887936422907</v>
      </c>
      <c r="AJ2371" s="48">
        <f>AE2371+AC2371+SUM($AB$2356:AB2371)-$AI$2357</f>
        <v>10.4163338573129</v>
      </c>
      <c r="AK2371" s="46"/>
      <c r="AL2371" s="86"/>
      <c r="AM2371" s="41"/>
      <c r="AN2371" s="41"/>
      <c r="AO2371" s="41"/>
      <c r="AP2371" s="41"/>
      <c r="AQ2371"/>
      <c r="AR2371" s="41"/>
      <c r="AS2371" s="31"/>
      <c r="AT2371" s="41"/>
      <c r="AU2371" s="41"/>
      <c r="AV2371" s="31"/>
      <c r="BC2371" s="1"/>
      <c r="BD2371"/>
      <c r="BE2371"/>
      <c r="BF2371" s="1"/>
      <c r="BG2371"/>
      <c r="BH2371"/>
      <c r="BI2371"/>
      <c r="BJ2371" s="1"/>
      <c r="BK2371" s="1"/>
      <c r="BL2371"/>
      <c r="BM2371" s="1"/>
      <c r="BN2371" s="1"/>
      <c r="BO2371" s="1"/>
      <c r="BP2371" s="1"/>
      <c r="BQ2371" s="1"/>
      <c r="BR2371" s="1"/>
      <c r="BS2371" s="1"/>
      <c r="BT2371" s="22"/>
      <c r="BU2371" s="1"/>
      <c r="BV2371" s="1"/>
      <c r="BW2371" s="1"/>
      <c r="BX2371" s="1"/>
      <c r="BY2371" s="1"/>
      <c r="BZ2371" s="1"/>
      <c r="CA2371" s="1"/>
      <c r="CB2371" s="1"/>
      <c r="CC2371" s="1"/>
      <c r="CD2371" s="1"/>
      <c r="CE2371" s="1"/>
      <c r="CF2371" s="1"/>
      <c r="CG2371" s="1"/>
      <c r="CH2371" s="1"/>
      <c r="CI2371" s="1"/>
      <c r="CJ2371" s="1"/>
      <c r="CK2371" s="1"/>
      <c r="CL2371" s="1"/>
      <c r="CM2371" s="1"/>
      <c r="CN2371" s="1"/>
      <c r="CO2371" s="1"/>
      <c r="CP2371" s="1"/>
      <c r="CQ2371" s="1"/>
      <c r="CR2371" s="1"/>
      <c r="CS2371" s="1"/>
      <c r="CT2371" s="1"/>
      <c r="CU2371" s="1"/>
      <c r="CV2371" s="1"/>
      <c r="CW2371" s="1"/>
      <c r="CX2371" s="1"/>
      <c r="CY2371" s="1"/>
      <c r="CZ2371" s="1"/>
      <c r="DA2371" s="1"/>
      <c r="DB2371" s="1"/>
      <c r="DC2371" s="1"/>
      <c r="DD2371" s="1"/>
      <c r="DE2371" s="1"/>
      <c r="DF2371" s="1"/>
      <c r="DG2371" s="1"/>
      <c r="DH2371" s="1"/>
      <c r="DI2371" s="1"/>
      <c r="DJ2371" s="1"/>
      <c r="DK2371" s="1"/>
      <c r="DL2371" s="1"/>
      <c r="DM2371" s="1"/>
      <c r="DN2371" s="1"/>
      <c r="DO2371" s="1"/>
      <c r="DP2371" s="1"/>
      <c r="DQ2371" s="1"/>
      <c r="DR2371" s="1"/>
      <c r="DS2371" s="1"/>
      <c r="DT2371" s="1"/>
      <c r="DU2371" s="1"/>
      <c r="DV2371" s="1"/>
      <c r="DW2371" s="1"/>
      <c r="DX2371" s="1"/>
      <c r="DY2371" s="1"/>
      <c r="DZ2371" s="1"/>
      <c r="EA2371" s="1"/>
      <c r="EB2371" s="1"/>
      <c r="EC2371" s="1"/>
      <c r="ED2371" s="1"/>
      <c r="EE2371" s="1"/>
      <c r="EF2371" s="1"/>
      <c r="EG2371" s="1"/>
      <c r="EH2371" s="1"/>
      <c r="EI2371" s="1"/>
      <c r="EJ2371" s="1"/>
      <c r="EK2371" s="1"/>
      <c r="EL2371" s="1"/>
      <c r="EM2371" s="1"/>
      <c r="EN2371" s="1"/>
      <c r="EO2371" s="1"/>
      <c r="EP2371" s="1"/>
      <c r="EQ2371" s="1"/>
      <c r="ER2371" s="1"/>
      <c r="ES2371" s="1"/>
      <c r="ET2371" s="1"/>
      <c r="EU2371" s="1"/>
      <c r="EV2371" s="1"/>
      <c r="EW2371" s="1"/>
      <c r="EX2371" s="1"/>
      <c r="EY2371" s="1"/>
      <c r="EZ2371" s="1"/>
      <c r="FA2371" s="1"/>
      <c r="FB2371" s="1"/>
      <c r="FC2371" s="1"/>
      <c r="FD2371" s="1"/>
      <c r="FE2371" s="1"/>
      <c r="FF2371" s="1"/>
      <c r="FG2371" s="1"/>
      <c r="FH2371" s="1"/>
      <c r="FI2371" s="1"/>
      <c r="FJ2371" s="1"/>
      <c r="FK2371" s="1"/>
      <c r="FL2371" s="1"/>
      <c r="FM2371" s="1"/>
      <c r="FN2371" s="1"/>
      <c r="FO2371" s="1"/>
      <c r="FP2371" s="1"/>
      <c r="FQ2371" s="1"/>
      <c r="FR2371" s="1"/>
      <c r="FS2371" s="1"/>
      <c r="FT2371" s="1"/>
      <c r="FU2371" s="1"/>
      <c r="FV2371" s="1"/>
      <c r="FW2371" s="1"/>
      <c r="FX2371" s="1"/>
      <c r="FY2371" s="1"/>
      <c r="FZ2371" s="1"/>
      <c r="GA2371" s="1"/>
      <c r="GB2371" s="1"/>
      <c r="GC2371" s="1"/>
      <c r="GD2371" s="1"/>
      <c r="GE2371" s="1"/>
      <c r="GF2371" s="1"/>
      <c r="GG2371" s="1"/>
      <c r="GH2371" s="1"/>
      <c r="GI2371" s="1"/>
      <c r="GJ2371" s="1"/>
      <c r="GK2371"/>
      <c r="GL2371"/>
      <c r="GM2371"/>
      <c r="GN2371"/>
      <c r="GO2371"/>
      <c r="GP2371"/>
      <c r="GQ2371"/>
      <c r="GR2371"/>
      <c r="GS2371"/>
      <c r="GT2371"/>
      <c r="GU2371"/>
      <c r="GV2371"/>
      <c r="GW2371"/>
      <c r="GX2371"/>
      <c r="GY2371"/>
      <c r="GZ2371"/>
      <c r="HA2371"/>
      <c r="HB2371"/>
      <c r="HC2371"/>
      <c r="HD2371"/>
      <c r="HE2371"/>
    </row>
    <row r="2372" spans="1:213" s="19" customFormat="1" ht="14.4" x14ac:dyDescent="0.3">
      <c r="A2372"/>
      <c r="B2372"/>
      <c r="C2372"/>
      <c r="E2372" s="32">
        <v>40091.53125</v>
      </c>
      <c r="F2372" s="21">
        <f t="shared" si="2798"/>
        <v>192.80486111110804</v>
      </c>
      <c r="G2372" s="21">
        <f t="shared" si="2809"/>
        <v>192.80486111110804</v>
      </c>
      <c r="H2372" s="21"/>
      <c r="I2372" s="50">
        <v>1037</v>
      </c>
      <c r="J2372" s="21">
        <v>19971.900000000001</v>
      </c>
      <c r="K2372" s="21">
        <v>120.01</v>
      </c>
      <c r="L2372" s="21">
        <v>1736</v>
      </c>
      <c r="M2372" s="124">
        <v>6.42</v>
      </c>
      <c r="N2372" s="22"/>
      <c r="O2372" s="22"/>
      <c r="P2372" s="22"/>
      <c r="Q2372" s="22"/>
      <c r="U2372" s="52">
        <f t="shared" si="2799"/>
        <v>4.140538987397224E-4</v>
      </c>
      <c r="V2372" s="52">
        <f t="shared" si="2800"/>
        <v>5.6342307671036443E-2</v>
      </c>
      <c r="W2372" s="52">
        <f t="shared" si="2801"/>
        <v>3.0245892405383391E-4</v>
      </c>
      <c r="X2372" s="247">
        <f>W2372+V2372+SUM($U$2357:U2372)</f>
        <v>5.9162970574859863E-2</v>
      </c>
      <c r="Y2372" s="104">
        <f>W2372+V2372+SUM($U$2357:U2372)-$X$2357</f>
        <v>5.6134350571979297E-2</v>
      </c>
      <c r="Z2372" s="42"/>
      <c r="AA2372" s="1">
        <f t="shared" si="2810"/>
        <v>5.5712534227784734E-4</v>
      </c>
      <c r="AB2372" s="41">
        <f t="shared" si="2802"/>
        <v>6.8906283311722855E-2</v>
      </c>
      <c r="AC2372" s="48">
        <f t="shared" si="2803"/>
        <v>9.3764097539802762</v>
      </c>
      <c r="AD2372" s="48">
        <f t="shared" si="2804"/>
        <v>1.4929233645577311</v>
      </c>
      <c r="AE2372" s="48">
        <f t="shared" si="2805"/>
        <v>2.6688921940792625</v>
      </c>
      <c r="AF2372" s="48">
        <f t="shared" si="2806"/>
        <v>1.4929233645577311</v>
      </c>
      <c r="AG2372" s="238">
        <f t="shared" si="2807"/>
        <v>1.1758854318316383</v>
      </c>
      <c r="AH2372" s="48">
        <f t="shared" si="2808"/>
        <v>8.3397689893245763E-5</v>
      </c>
      <c r="AI2372" s="48">
        <f>AE2372+AC2372+SUM($AB$2357:AB2372)</f>
        <v>12.858883184958584</v>
      </c>
      <c r="AJ2372" s="48">
        <f>AE2372+AC2372+SUM($AB$2356:AB2372)-$AI$2357</f>
        <v>11.347329105848576</v>
      </c>
      <c r="AK2372" s="46"/>
      <c r="AL2372" s="86"/>
      <c r="AM2372" s="41"/>
      <c r="AN2372" s="41"/>
      <c r="AO2372" s="41"/>
      <c r="AP2372" s="41"/>
      <c r="AQ2372"/>
      <c r="AR2372" s="41"/>
      <c r="AS2372" s="31"/>
      <c r="AT2372" s="41"/>
      <c r="AU2372" s="41"/>
      <c r="AV2372" s="31"/>
      <c r="BC2372" s="1"/>
      <c r="BD2372"/>
      <c r="BE2372"/>
      <c r="BF2372" s="1"/>
      <c r="BG2372"/>
      <c r="BH2372"/>
      <c r="BI2372"/>
      <c r="BJ2372" s="1"/>
      <c r="BK2372" s="1"/>
      <c r="BL2372"/>
      <c r="BM2372" s="1"/>
      <c r="BN2372" s="1"/>
      <c r="BO2372" s="1"/>
      <c r="BP2372" s="1"/>
      <c r="BQ2372" s="1"/>
      <c r="BR2372" s="1"/>
      <c r="BS2372" s="1"/>
      <c r="BT2372" s="22"/>
      <c r="BU2372" s="1"/>
      <c r="BV2372" s="1"/>
      <c r="BW2372" s="1"/>
      <c r="BX2372" s="1"/>
      <c r="BY2372" s="1"/>
      <c r="BZ2372" s="1"/>
      <c r="CA2372" s="1"/>
      <c r="CB2372" s="1"/>
      <c r="CC2372" s="1"/>
      <c r="CD2372" s="1"/>
      <c r="CE2372" s="1"/>
      <c r="CF2372" s="1"/>
      <c r="CG2372" s="1"/>
      <c r="CH2372" s="1"/>
      <c r="CI2372" s="1"/>
      <c r="CJ2372" s="1"/>
      <c r="CK2372" s="1"/>
      <c r="CL2372" s="1"/>
      <c r="CM2372" s="1"/>
      <c r="CN2372" s="1"/>
      <c r="CO2372" s="1"/>
      <c r="CP2372" s="1"/>
      <c r="CQ2372" s="1"/>
      <c r="CR2372" s="1"/>
      <c r="CS2372" s="1"/>
      <c r="CT2372" s="1"/>
      <c r="CU2372" s="1"/>
      <c r="CV2372" s="1"/>
      <c r="CW2372" s="1"/>
      <c r="CX2372" s="1"/>
      <c r="CY2372" s="1"/>
      <c r="CZ2372" s="1"/>
      <c r="DA2372" s="1"/>
      <c r="DB2372" s="1"/>
      <c r="DC2372" s="1"/>
      <c r="DD2372" s="1"/>
      <c r="DE2372" s="1"/>
      <c r="DF2372" s="1"/>
      <c r="DG2372" s="1"/>
      <c r="DH2372" s="1"/>
      <c r="DI2372" s="1"/>
      <c r="DJ2372" s="1"/>
      <c r="DK2372" s="1"/>
      <c r="DL2372" s="1"/>
      <c r="DM2372" s="1"/>
      <c r="DN2372" s="1"/>
      <c r="DO2372" s="1"/>
      <c r="DP2372" s="1"/>
      <c r="DQ2372" s="1"/>
      <c r="DR2372" s="1"/>
      <c r="DS2372" s="1"/>
      <c r="DT2372" s="1"/>
      <c r="DU2372" s="1"/>
      <c r="DV2372" s="1"/>
      <c r="DW2372" s="1"/>
      <c r="DX2372" s="1"/>
      <c r="DY2372" s="1"/>
      <c r="DZ2372" s="1"/>
      <c r="EA2372" s="1"/>
      <c r="EB2372" s="1"/>
      <c r="EC2372" s="1"/>
      <c r="ED2372" s="1"/>
      <c r="EE2372" s="1"/>
      <c r="EF2372" s="1"/>
      <c r="EG2372" s="1"/>
      <c r="EH2372" s="1"/>
      <c r="EI2372" s="1"/>
      <c r="EJ2372" s="1"/>
      <c r="EK2372" s="1"/>
      <c r="EL2372" s="1"/>
      <c r="EM2372" s="1"/>
      <c r="EN2372" s="1"/>
      <c r="EO2372" s="1"/>
      <c r="EP2372" s="1"/>
      <c r="EQ2372" s="1"/>
      <c r="ER2372" s="1"/>
      <c r="ES2372" s="1"/>
      <c r="ET2372" s="1"/>
      <c r="EU2372" s="1"/>
      <c r="EV2372" s="1"/>
      <c r="EW2372" s="1"/>
      <c r="EX2372" s="1"/>
      <c r="EY2372" s="1"/>
      <c r="EZ2372" s="1"/>
      <c r="FA2372" s="1"/>
      <c r="FB2372" s="1"/>
      <c r="FC2372" s="1"/>
      <c r="FD2372" s="1"/>
      <c r="FE2372" s="1"/>
      <c r="FF2372" s="1"/>
      <c r="FG2372" s="1"/>
      <c r="FH2372" s="1"/>
      <c r="FI2372" s="1"/>
      <c r="FJ2372" s="1"/>
      <c r="FK2372" s="1"/>
      <c r="FL2372" s="1"/>
      <c r="FM2372" s="1"/>
      <c r="FN2372" s="1"/>
      <c r="FO2372" s="1"/>
      <c r="FP2372" s="1"/>
      <c r="FQ2372" s="1"/>
      <c r="FR2372" s="1"/>
      <c r="FS2372" s="1"/>
      <c r="FT2372" s="1"/>
      <c r="FU2372" s="1"/>
      <c r="FV2372" s="1"/>
      <c r="FW2372" s="1"/>
      <c r="FX2372" s="1"/>
      <c r="FY2372" s="1"/>
      <c r="FZ2372" s="1"/>
      <c r="GA2372" s="1"/>
      <c r="GB2372" s="1"/>
      <c r="GC2372" s="1"/>
      <c r="GD2372" s="1"/>
      <c r="GE2372" s="1"/>
      <c r="GF2372" s="1"/>
      <c r="GG2372" s="1"/>
      <c r="GH2372" s="1"/>
      <c r="GI2372" s="1"/>
      <c r="GJ2372" s="1"/>
      <c r="GK2372"/>
      <c r="GL2372"/>
      <c r="GM2372"/>
      <c r="GN2372"/>
      <c r="GO2372"/>
      <c r="GP2372"/>
      <c r="GQ2372"/>
      <c r="GR2372"/>
      <c r="GS2372"/>
      <c r="GT2372"/>
      <c r="GU2372"/>
      <c r="GV2372"/>
      <c r="GW2372"/>
      <c r="GX2372"/>
      <c r="GY2372"/>
      <c r="GZ2372"/>
      <c r="HA2372"/>
      <c r="HB2372"/>
      <c r="HC2372"/>
      <c r="HD2372"/>
      <c r="HE2372"/>
    </row>
    <row r="2373" spans="1:213" s="19" customFormat="1" ht="14.4" x14ac:dyDescent="0.3">
      <c r="A2373"/>
      <c r="B2373"/>
      <c r="C2373"/>
      <c r="E2373" s="32">
        <v>40105.638194444444</v>
      </c>
      <c r="F2373" s="21">
        <f t="shared" si="2798"/>
        <v>206.91180555555184</v>
      </c>
      <c r="G2373" s="21">
        <f t="shared" si="2809"/>
        <v>206.91180555555184</v>
      </c>
      <c r="H2373" s="21"/>
      <c r="I2373" s="50">
        <v>1037</v>
      </c>
      <c r="J2373" s="21">
        <v>18691</v>
      </c>
      <c r="K2373" s="21">
        <v>131.91999999999999</v>
      </c>
      <c r="L2373" s="21">
        <v>2061</v>
      </c>
      <c r="M2373" s="124">
        <v>6.42</v>
      </c>
      <c r="N2373" s="22"/>
      <c r="O2373" s="22"/>
      <c r="P2373" s="22"/>
      <c r="Q2373" s="22"/>
      <c r="U2373" s="52">
        <f t="shared" si="2799"/>
        <v>4.5514532390420934E-4</v>
      </c>
      <c r="V2373" s="52">
        <f t="shared" si="2800"/>
        <v>6.1933815748380361E-2</v>
      </c>
      <c r="W2373" s="52">
        <f t="shared" si="2801"/>
        <v>3.324754708872741E-4</v>
      </c>
      <c r="X2373" s="247">
        <f>W2373+V2373+SUM($U$2357:U2373)</f>
        <v>6.5239640522941428E-2</v>
      </c>
      <c r="Y2373" s="104">
        <f>W2373+V2373+SUM($U$2357:U2373)-$X$2357</f>
        <v>6.2211020520060861E-2</v>
      </c>
      <c r="Z2373" s="42"/>
      <c r="AA2373" s="1">
        <f t="shared" si="2810"/>
        <v>5.5093220973881753E-4</v>
      </c>
      <c r="AB2373" s="41">
        <f t="shared" si="2802"/>
        <v>6.4486971263595955E-2</v>
      </c>
      <c r="AC2373" s="48">
        <f t="shared" si="2803"/>
        <v>8.7750526846041339</v>
      </c>
      <c r="AD2373" s="48">
        <f t="shared" si="2804"/>
        <v>1.3971745606050776</v>
      </c>
      <c r="AE2373" s="48">
        <f t="shared" si="2805"/>
        <v>2.497722500089401</v>
      </c>
      <c r="AF2373" s="48">
        <f t="shared" si="2806"/>
        <v>1.3971745606050781</v>
      </c>
      <c r="AG2373" s="238">
        <f t="shared" si="2807"/>
        <v>1.1004698905144306</v>
      </c>
      <c r="AH2373" s="48">
        <f t="shared" si="2808"/>
        <v>7.8048969892431717E-5</v>
      </c>
      <c r="AI2373" s="48">
        <f>AE2373+AC2373+SUM($AB$2357:AB2373)</f>
        <v>12.150843392856176</v>
      </c>
      <c r="AJ2373" s="48">
        <f>AE2373+AC2373+SUM($AB$2356:AB2373)-$AI$2357</f>
        <v>10.639289313746168</v>
      </c>
      <c r="AK2373" s="46"/>
      <c r="AL2373" s="86"/>
      <c r="AM2373" s="41"/>
      <c r="AN2373" s="41"/>
      <c r="AO2373" s="41"/>
      <c r="AP2373" s="41"/>
      <c r="AQ2373"/>
      <c r="AR2373" s="41"/>
      <c r="AS2373" s="31"/>
      <c r="AT2373" s="41"/>
      <c r="AU2373" s="41"/>
      <c r="AV2373" s="31"/>
      <c r="BC2373" s="1"/>
      <c r="BD2373"/>
      <c r="BE2373"/>
      <c r="BF2373" s="1"/>
      <c r="BG2373"/>
      <c r="BH2373"/>
      <c r="BI2373"/>
      <c r="BJ2373" s="1"/>
      <c r="BK2373" s="1"/>
      <c r="BL2373"/>
      <c r="BM2373" s="1"/>
      <c r="BN2373" s="1"/>
      <c r="BO2373" s="1"/>
      <c r="BP2373" s="1"/>
      <c r="BQ2373" s="1"/>
      <c r="BR2373" s="1"/>
      <c r="BS2373" s="1"/>
      <c r="BT2373" s="22"/>
      <c r="BU2373" s="1"/>
      <c r="BV2373" s="1"/>
      <c r="BW2373" s="1"/>
      <c r="BX2373" s="1"/>
      <c r="BY2373" s="1"/>
      <c r="BZ2373" s="1"/>
      <c r="CA2373" s="1"/>
      <c r="CB2373" s="1"/>
      <c r="CC2373" s="1"/>
      <c r="CD2373" s="1"/>
      <c r="CE2373" s="1"/>
      <c r="CF2373" s="1"/>
      <c r="CG2373" s="1"/>
      <c r="CH2373" s="1"/>
      <c r="CI2373" s="1"/>
      <c r="CJ2373" s="1"/>
      <c r="CK2373" s="1"/>
      <c r="CL2373" s="1"/>
      <c r="CM2373" s="1"/>
      <c r="CN2373" s="1"/>
      <c r="CO2373" s="1"/>
      <c r="CP2373" s="1"/>
      <c r="CQ2373" s="1"/>
      <c r="CR2373" s="1"/>
      <c r="CS2373" s="1"/>
      <c r="CT2373" s="1"/>
      <c r="CU2373" s="1"/>
      <c r="CV2373" s="1"/>
      <c r="CW2373" s="1"/>
      <c r="CX2373" s="1"/>
      <c r="CY2373" s="1"/>
      <c r="CZ2373" s="1"/>
      <c r="DA2373" s="1"/>
      <c r="DB2373" s="1"/>
      <c r="DC2373" s="1"/>
      <c r="DD2373" s="1"/>
      <c r="DE2373" s="1"/>
      <c r="DF2373" s="1"/>
      <c r="DG2373" s="1"/>
      <c r="DH2373" s="1"/>
      <c r="DI2373" s="1"/>
      <c r="DJ2373" s="1"/>
      <c r="DK2373" s="1"/>
      <c r="DL2373" s="1"/>
      <c r="DM2373" s="1"/>
      <c r="DN2373" s="1"/>
      <c r="DO2373" s="1"/>
      <c r="DP2373" s="1"/>
      <c r="DQ2373" s="1"/>
      <c r="DR2373" s="1"/>
      <c r="DS2373" s="1"/>
      <c r="DT2373" s="1"/>
      <c r="DU2373" s="1"/>
      <c r="DV2373" s="1"/>
      <c r="DW2373" s="1"/>
      <c r="DX2373" s="1"/>
      <c r="DY2373" s="1"/>
      <c r="DZ2373" s="1"/>
      <c r="EA2373" s="1"/>
      <c r="EB2373" s="1"/>
      <c r="EC2373" s="1"/>
      <c r="ED2373" s="1"/>
      <c r="EE2373" s="1"/>
      <c r="EF2373" s="1"/>
      <c r="EG2373" s="1"/>
      <c r="EH2373" s="1"/>
      <c r="EI2373" s="1"/>
      <c r="EJ2373" s="1"/>
      <c r="EK2373" s="1"/>
      <c r="EL2373" s="1"/>
      <c r="EM2373" s="1"/>
      <c r="EN2373" s="1"/>
      <c r="EO2373" s="1"/>
      <c r="EP2373" s="1"/>
      <c r="EQ2373" s="1"/>
      <c r="ER2373" s="1"/>
      <c r="ES2373" s="1"/>
      <c r="ET2373" s="1"/>
      <c r="EU2373" s="1"/>
      <c r="EV2373" s="1"/>
      <c r="EW2373" s="1"/>
      <c r="EX2373" s="1"/>
      <c r="EY2373" s="1"/>
      <c r="EZ2373" s="1"/>
      <c r="FA2373" s="1"/>
      <c r="FB2373" s="1"/>
      <c r="FC2373" s="1"/>
      <c r="FD2373" s="1"/>
      <c r="FE2373" s="1"/>
      <c r="FF2373" s="1"/>
      <c r="FG2373" s="1"/>
      <c r="FH2373" s="1"/>
      <c r="FI2373" s="1"/>
      <c r="FJ2373" s="1"/>
      <c r="FK2373" s="1"/>
      <c r="FL2373" s="1"/>
      <c r="FM2373" s="1"/>
      <c r="FN2373" s="1"/>
      <c r="FO2373" s="1"/>
      <c r="FP2373" s="1"/>
      <c r="FQ2373" s="1"/>
      <c r="FR2373" s="1"/>
      <c r="FS2373" s="1"/>
      <c r="FT2373" s="1"/>
      <c r="FU2373" s="1"/>
      <c r="FV2373" s="1"/>
      <c r="FW2373" s="1"/>
      <c r="FX2373" s="1"/>
      <c r="FY2373" s="1"/>
      <c r="FZ2373" s="1"/>
      <c r="GA2373" s="1"/>
      <c r="GB2373" s="1"/>
      <c r="GC2373" s="1"/>
      <c r="GD2373" s="1"/>
      <c r="GE2373" s="1"/>
      <c r="GF2373" s="1"/>
      <c r="GG2373" s="1"/>
      <c r="GH2373" s="1"/>
      <c r="GI2373" s="1"/>
      <c r="GJ2373" s="1"/>
      <c r="GK2373"/>
      <c r="GL2373"/>
      <c r="GM2373"/>
      <c r="GN2373"/>
      <c r="GO2373"/>
      <c r="GP2373"/>
      <c r="GQ2373"/>
      <c r="GR2373"/>
      <c r="GS2373"/>
      <c r="GT2373"/>
      <c r="GU2373"/>
      <c r="GV2373"/>
      <c r="GW2373"/>
      <c r="GX2373"/>
      <c r="GY2373"/>
      <c r="GZ2373"/>
      <c r="HA2373"/>
      <c r="HB2373"/>
      <c r="HC2373"/>
      <c r="HD2373"/>
      <c r="HE2373"/>
    </row>
    <row r="2374" spans="1:213" s="19" customFormat="1" ht="14.4" x14ac:dyDescent="0.3">
      <c r="A2374"/>
      <c r="B2374"/>
      <c r="C2374"/>
      <c r="E2374" s="32">
        <v>40119.536805555559</v>
      </c>
      <c r="F2374" s="21">
        <f t="shared" si="2798"/>
        <v>220.81041666666715</v>
      </c>
      <c r="G2374" s="21">
        <f t="shared" si="2809"/>
        <v>220.81041666666715</v>
      </c>
      <c r="H2374" s="21"/>
      <c r="I2374" s="50">
        <v>1037</v>
      </c>
      <c r="J2374" s="21">
        <v>19186.8</v>
      </c>
      <c r="K2374" s="21">
        <v>154.05000000000001</v>
      </c>
      <c r="L2374" s="21">
        <v>2365</v>
      </c>
      <c r="M2374" s="124">
        <v>6.42</v>
      </c>
      <c r="N2374" s="22"/>
      <c r="O2374" s="22"/>
      <c r="P2374" s="22"/>
      <c r="Q2374" s="22"/>
      <c r="U2374" s="52">
        <f t="shared" si="2799"/>
        <v>5.3149740105703049E-4</v>
      </c>
      <c r="V2374" s="52">
        <f t="shared" si="2800"/>
        <v>7.232341052181622E-2</v>
      </c>
      <c r="W2374" s="52">
        <f t="shared" si="2801"/>
        <v>3.8824928964663872E-4</v>
      </c>
      <c r="X2374" s="247">
        <f>W2374+V2374+SUM($U$2357:U2374)</f>
        <v>7.6216506516193688E-2</v>
      </c>
      <c r="Y2374" s="104">
        <f>W2374+V2374+SUM($U$2357:U2374)-$X$2357</f>
        <v>7.3187886513313122E-2</v>
      </c>
      <c r="Z2374" s="42"/>
      <c r="AA2374" s="1">
        <f t="shared" si="2810"/>
        <v>5.6343183146088612E-4</v>
      </c>
      <c r="AB2374" s="41">
        <f t="shared" si="2802"/>
        <v>6.6197561406043701E-2</v>
      </c>
      <c r="AC2374" s="48">
        <f t="shared" si="2803"/>
        <v>9.007820921778535</v>
      </c>
      <c r="AD2374" s="48">
        <f t="shared" si="2804"/>
        <v>1.4342362024192128</v>
      </c>
      <c r="AE2374" s="48">
        <f t="shared" si="2805"/>
        <v>2.56397742575118</v>
      </c>
      <c r="AF2374" s="48">
        <f t="shared" si="2806"/>
        <v>1.4342362024192126</v>
      </c>
      <c r="AG2374" s="238">
        <f t="shared" si="2807"/>
        <v>1.1296611040245181</v>
      </c>
      <c r="AH2374" s="48">
        <f t="shared" si="2808"/>
        <v>8.0119307449152437E-5</v>
      </c>
      <c r="AI2374" s="48">
        <f>AE2374+AC2374+SUM($AB$2357:AB2374)</f>
        <v>12.5160641170984</v>
      </c>
      <c r="AJ2374" s="48">
        <f>AE2374+AC2374+SUM($AB$2356:AB2374)-$AI$2357</f>
        <v>11.004510037988393</v>
      </c>
      <c r="AK2374" s="46"/>
      <c r="AL2374" s="86"/>
      <c r="AM2374" s="41"/>
      <c r="AN2374" s="41"/>
      <c r="AO2374" s="41"/>
      <c r="AP2374" s="41"/>
      <c r="AQ2374"/>
      <c r="AR2374" s="41"/>
      <c r="AS2374" s="31"/>
      <c r="AT2374" s="41"/>
      <c r="AU2374" s="41"/>
      <c r="AV2374" s="31"/>
      <c r="BC2374" s="1"/>
      <c r="BD2374"/>
      <c r="BE2374"/>
      <c r="BF2374" s="1"/>
      <c r="BG2374"/>
      <c r="BH2374"/>
      <c r="BI2374"/>
      <c r="BJ2374" s="1"/>
      <c r="BK2374" s="1"/>
      <c r="BL2374"/>
      <c r="BM2374" s="1"/>
      <c r="BN2374" s="1"/>
      <c r="BO2374" s="1"/>
      <c r="BP2374" s="1"/>
      <c r="BQ2374" s="1"/>
      <c r="BR2374" s="1"/>
      <c r="BS2374" s="1"/>
      <c r="BT2374" s="22"/>
      <c r="BU2374" s="1"/>
      <c r="BV2374" s="1"/>
      <c r="BW2374" s="1"/>
      <c r="BX2374" s="1"/>
      <c r="BY2374" s="1"/>
      <c r="BZ2374" s="1"/>
      <c r="CA2374" s="1"/>
      <c r="CB2374" s="1"/>
      <c r="CC2374" s="1"/>
      <c r="CD2374" s="1"/>
      <c r="CE2374" s="1"/>
      <c r="CF2374" s="1"/>
      <c r="CG2374" s="1"/>
      <c r="CH2374" s="1"/>
      <c r="CI2374" s="1"/>
      <c r="CJ2374" s="1"/>
      <c r="CK2374" s="1"/>
      <c r="CL2374" s="1"/>
      <c r="CM2374" s="1"/>
      <c r="CN2374" s="1"/>
      <c r="CO2374" s="1"/>
      <c r="CP2374" s="1"/>
      <c r="CQ2374" s="1"/>
      <c r="CR2374" s="1"/>
      <c r="CS2374" s="1"/>
      <c r="CT2374" s="1"/>
      <c r="CU2374" s="1"/>
      <c r="CV2374" s="1"/>
      <c r="CW2374" s="1"/>
      <c r="CX2374" s="1"/>
      <c r="CY2374" s="1"/>
      <c r="CZ2374" s="1"/>
      <c r="DA2374" s="1"/>
      <c r="DB2374" s="1"/>
      <c r="DC2374" s="1"/>
      <c r="DD2374" s="1"/>
      <c r="DE2374" s="1"/>
      <c r="DF2374" s="1"/>
      <c r="DG2374" s="1"/>
      <c r="DH2374" s="1"/>
      <c r="DI2374" s="1"/>
      <c r="DJ2374" s="1"/>
      <c r="DK2374" s="1"/>
      <c r="DL2374" s="1"/>
      <c r="DM2374" s="1"/>
      <c r="DN2374" s="1"/>
      <c r="DO2374" s="1"/>
      <c r="DP2374" s="1"/>
      <c r="DQ2374" s="1"/>
      <c r="DR2374" s="1"/>
      <c r="DS2374" s="1"/>
      <c r="DT2374" s="1"/>
      <c r="DU2374" s="1"/>
      <c r="DV2374" s="1"/>
      <c r="DW2374" s="1"/>
      <c r="DX2374" s="1"/>
      <c r="DY2374" s="1"/>
      <c r="DZ2374" s="1"/>
      <c r="EA2374" s="1"/>
      <c r="EB2374" s="1"/>
      <c r="EC2374" s="1"/>
      <c r="ED2374" s="1"/>
      <c r="EE2374" s="1"/>
      <c r="EF2374" s="1"/>
      <c r="EG2374" s="1"/>
      <c r="EH2374" s="1"/>
      <c r="EI2374" s="1"/>
      <c r="EJ2374" s="1"/>
      <c r="EK2374" s="1"/>
      <c r="EL2374" s="1"/>
      <c r="EM2374" s="1"/>
      <c r="EN2374" s="1"/>
      <c r="EO2374" s="1"/>
      <c r="EP2374" s="1"/>
      <c r="EQ2374" s="1"/>
      <c r="ER2374" s="1"/>
      <c r="ES2374" s="1"/>
      <c r="ET2374" s="1"/>
      <c r="EU2374" s="1"/>
      <c r="EV2374" s="1"/>
      <c r="EW2374" s="1"/>
      <c r="EX2374" s="1"/>
      <c r="EY2374" s="1"/>
      <c r="EZ2374" s="1"/>
      <c r="FA2374" s="1"/>
      <c r="FB2374" s="1"/>
      <c r="FC2374" s="1"/>
      <c r="FD2374" s="1"/>
      <c r="FE2374" s="1"/>
      <c r="FF2374" s="1"/>
      <c r="FG2374" s="1"/>
      <c r="FH2374" s="1"/>
      <c r="FI2374" s="1"/>
      <c r="FJ2374" s="1"/>
      <c r="FK2374" s="1"/>
      <c r="FL2374" s="1"/>
      <c r="FM2374" s="1"/>
      <c r="FN2374" s="1"/>
      <c r="FO2374" s="1"/>
      <c r="FP2374" s="1"/>
      <c r="FQ2374" s="1"/>
      <c r="FR2374" s="1"/>
      <c r="FS2374" s="1"/>
      <c r="FT2374" s="1"/>
      <c r="FU2374" s="1"/>
      <c r="FV2374" s="1"/>
      <c r="FW2374" s="1"/>
      <c r="FX2374" s="1"/>
      <c r="FY2374" s="1"/>
      <c r="FZ2374" s="1"/>
      <c r="GA2374" s="1"/>
      <c r="GB2374" s="1"/>
      <c r="GC2374" s="1"/>
      <c r="GD2374" s="1"/>
      <c r="GE2374" s="1"/>
      <c r="GF2374" s="1"/>
      <c r="GG2374" s="1"/>
      <c r="GH2374" s="1"/>
      <c r="GI2374" s="1"/>
      <c r="GJ2374" s="1"/>
      <c r="GK2374"/>
      <c r="GL2374"/>
      <c r="GM2374"/>
      <c r="GN2374"/>
      <c r="GO2374"/>
      <c r="GP2374"/>
      <c r="GQ2374"/>
      <c r="GR2374"/>
      <c r="GS2374"/>
      <c r="GT2374"/>
      <c r="GU2374"/>
      <c r="GV2374"/>
      <c r="GW2374"/>
      <c r="GX2374"/>
      <c r="GY2374"/>
      <c r="GZ2374"/>
      <c r="HA2374"/>
      <c r="HB2374"/>
      <c r="HC2374"/>
      <c r="HD2374"/>
      <c r="HE2374"/>
    </row>
    <row r="2375" spans="1:213" s="19" customFormat="1" ht="14.4" x14ac:dyDescent="0.3">
      <c r="A2375"/>
      <c r="B2375"/>
      <c r="C2375"/>
      <c r="E2375" s="32">
        <v>40161.618750000001</v>
      </c>
      <c r="F2375" s="21">
        <f t="shared" si="2798"/>
        <v>262.89236111110949</v>
      </c>
      <c r="G2375" s="21">
        <f t="shared" si="2809"/>
        <v>262.89236111110949</v>
      </c>
      <c r="H2375" s="21"/>
      <c r="I2375" s="50">
        <v>1037</v>
      </c>
      <c r="J2375" s="21">
        <v>19590</v>
      </c>
      <c r="K2375" s="21">
        <v>256.8</v>
      </c>
      <c r="L2375" s="21">
        <v>2601</v>
      </c>
      <c r="M2375" s="124">
        <v>6.42</v>
      </c>
      <c r="N2375" s="22"/>
      <c r="O2375" s="22"/>
      <c r="P2375" s="22"/>
      <c r="Q2375" s="22"/>
      <c r="U2375" s="52">
        <f t="shared" si="2799"/>
        <v>8.8600150984385223E-4</v>
      </c>
      <c r="V2375" s="52">
        <f t="shared" si="2800"/>
        <v>0.12056249154172285</v>
      </c>
      <c r="W2375" s="52">
        <f t="shared" si="2801"/>
        <v>6.4720816346158273E-4</v>
      </c>
      <c r="X2375" s="247">
        <f>W2375+V2375+SUM($U$2357:U2375)</f>
        <v>0.12560054791975914</v>
      </c>
      <c r="Y2375" s="104">
        <f>W2375+V2375+SUM($U$2357:U2375)-$X$2357</f>
        <v>0.12257192791687857</v>
      </c>
      <c r="Z2375" s="42"/>
      <c r="AA2375" s="1">
        <f t="shared" si="2810"/>
        <v>9.850892044789871E-4</v>
      </c>
      <c r="AB2375" s="41">
        <f t="shared" si="2802"/>
        <v>6.7588666580377973E-2</v>
      </c>
      <c r="AC2375" s="48">
        <f t="shared" si="2803"/>
        <v>9.1971153010216149</v>
      </c>
      <c r="AD2375" s="48">
        <f t="shared" si="2804"/>
        <v>1.4643758837008976</v>
      </c>
      <c r="AE2375" s="48">
        <f t="shared" si="2805"/>
        <v>2.6178579945830265</v>
      </c>
      <c r="AF2375" s="48">
        <f t="shared" si="2806"/>
        <v>1.4643758837008971</v>
      </c>
      <c r="AG2375" s="238">
        <f t="shared" si="2807"/>
        <v>1.1534003079117054</v>
      </c>
      <c r="AH2375" s="48">
        <f t="shared" si="2808"/>
        <v>8.1802970423879763E-5</v>
      </c>
      <c r="AI2375" s="48">
        <f>AE2375+AC2375+SUM($AB$2357:AB2375)</f>
        <v>12.826827731753704</v>
      </c>
      <c r="AJ2375" s="48">
        <f>AE2375+AC2375+SUM($AB$2356:AB2375)-$AI$2357</f>
        <v>11.315273652643697</v>
      </c>
      <c r="AK2375" s="46"/>
      <c r="AL2375" s="86"/>
      <c r="AM2375" s="41"/>
      <c r="AN2375" s="41"/>
      <c r="AO2375" s="41"/>
      <c r="AP2375" s="41"/>
      <c r="AQ2375"/>
      <c r="AR2375" s="41"/>
      <c r="AS2375" s="31"/>
      <c r="AT2375" s="41"/>
      <c r="AU2375" s="41"/>
      <c r="AV2375" s="31"/>
      <c r="BC2375" s="1"/>
      <c r="BD2375"/>
      <c r="BE2375"/>
      <c r="BF2375" s="1"/>
      <c r="BG2375"/>
      <c r="BH2375"/>
      <c r="BI2375"/>
      <c r="BJ2375" s="1"/>
      <c r="BK2375" s="1"/>
      <c r="BL2375"/>
      <c r="BM2375" s="1"/>
      <c r="BN2375" s="1"/>
      <c r="BO2375" s="1"/>
      <c r="BP2375" s="1"/>
      <c r="BQ2375" s="1"/>
      <c r="BR2375" s="1"/>
      <c r="BS2375" s="1"/>
      <c r="BT2375" s="22"/>
      <c r="BU2375" s="1"/>
      <c r="BV2375" s="1"/>
      <c r="BW2375" s="1"/>
      <c r="BX2375" s="1"/>
      <c r="BY2375" s="1"/>
      <c r="BZ2375" s="1"/>
      <c r="CA2375" s="1"/>
      <c r="CB2375" s="1"/>
      <c r="CC2375" s="1"/>
      <c r="CD2375" s="1"/>
      <c r="CE2375" s="1"/>
      <c r="CF2375" s="1"/>
      <c r="CG2375" s="1"/>
      <c r="CH2375" s="1"/>
      <c r="CI2375" s="1"/>
      <c r="CJ2375" s="1"/>
      <c r="CK2375" s="1"/>
      <c r="CL2375" s="1"/>
      <c r="CM2375" s="1"/>
      <c r="CN2375" s="1"/>
      <c r="CO2375" s="1"/>
      <c r="CP2375" s="1"/>
      <c r="CQ2375" s="1"/>
      <c r="CR2375" s="1"/>
      <c r="CS2375" s="1"/>
      <c r="CT2375" s="1"/>
      <c r="CU2375" s="1"/>
      <c r="CV2375" s="1"/>
      <c r="CW2375" s="1"/>
      <c r="CX2375" s="1"/>
      <c r="CY2375" s="1"/>
      <c r="CZ2375" s="1"/>
      <c r="DA2375" s="1"/>
      <c r="DB2375" s="1"/>
      <c r="DC2375" s="1"/>
      <c r="DD2375" s="1"/>
      <c r="DE2375" s="1"/>
      <c r="DF2375" s="1"/>
      <c r="DG2375" s="1"/>
      <c r="DH2375" s="1"/>
      <c r="DI2375" s="1"/>
      <c r="DJ2375" s="1"/>
      <c r="DK2375" s="1"/>
      <c r="DL2375" s="1"/>
      <c r="DM2375" s="1"/>
      <c r="DN2375" s="1"/>
      <c r="DO2375" s="1"/>
      <c r="DP2375" s="1"/>
      <c r="DQ2375" s="1"/>
      <c r="DR2375" s="1"/>
      <c r="DS2375" s="1"/>
      <c r="DT2375" s="1"/>
      <c r="DU2375" s="1"/>
      <c r="DV2375" s="1"/>
      <c r="DW2375" s="1"/>
      <c r="DX2375" s="1"/>
      <c r="DY2375" s="1"/>
      <c r="DZ2375" s="1"/>
      <c r="EA2375" s="1"/>
      <c r="EB2375" s="1"/>
      <c r="EC2375" s="1"/>
      <c r="ED2375" s="1"/>
      <c r="EE2375" s="1"/>
      <c r="EF2375" s="1"/>
      <c r="EG2375" s="1"/>
      <c r="EH2375" s="1"/>
      <c r="EI2375" s="1"/>
      <c r="EJ2375" s="1"/>
      <c r="EK2375" s="1"/>
      <c r="EL2375" s="1"/>
      <c r="EM2375" s="1"/>
      <c r="EN2375" s="1"/>
      <c r="EO2375" s="1"/>
      <c r="EP2375" s="1"/>
      <c r="EQ2375" s="1"/>
      <c r="ER2375" s="1"/>
      <c r="ES2375" s="1"/>
      <c r="ET2375" s="1"/>
      <c r="EU2375" s="1"/>
      <c r="EV2375" s="1"/>
      <c r="EW2375" s="1"/>
      <c r="EX2375" s="1"/>
      <c r="EY2375" s="1"/>
      <c r="EZ2375" s="1"/>
      <c r="FA2375" s="1"/>
      <c r="FB2375" s="1"/>
      <c r="FC2375" s="1"/>
      <c r="FD2375" s="1"/>
      <c r="FE2375" s="1"/>
      <c r="FF2375" s="1"/>
      <c r="FG2375" s="1"/>
      <c r="FH2375" s="1"/>
      <c r="FI2375" s="1"/>
      <c r="FJ2375" s="1"/>
      <c r="FK2375" s="1"/>
      <c r="FL2375" s="1"/>
      <c r="FM2375" s="1"/>
      <c r="FN2375" s="1"/>
      <c r="FO2375" s="1"/>
      <c r="FP2375" s="1"/>
      <c r="FQ2375" s="1"/>
      <c r="FR2375" s="1"/>
      <c r="FS2375" s="1"/>
      <c r="FT2375" s="1"/>
      <c r="FU2375" s="1"/>
      <c r="FV2375" s="1"/>
      <c r="FW2375" s="1"/>
      <c r="FX2375" s="1"/>
      <c r="FY2375" s="1"/>
      <c r="FZ2375" s="1"/>
      <c r="GA2375" s="1"/>
      <c r="GB2375" s="1"/>
      <c r="GC2375" s="1"/>
      <c r="GD2375" s="1"/>
      <c r="GE2375" s="1"/>
      <c r="GF2375" s="1"/>
      <c r="GG2375" s="1"/>
      <c r="GH2375" s="1"/>
      <c r="GI2375" s="1"/>
      <c r="GJ2375" s="1"/>
      <c r="GK2375"/>
      <c r="GL2375"/>
      <c r="GM2375"/>
      <c r="GN2375"/>
      <c r="GO2375"/>
      <c r="GP2375"/>
      <c r="GQ2375"/>
      <c r="GR2375"/>
      <c r="GS2375"/>
      <c r="GT2375"/>
      <c r="GU2375"/>
      <c r="GV2375"/>
      <c r="GW2375"/>
      <c r="GX2375"/>
      <c r="GY2375"/>
      <c r="GZ2375"/>
      <c r="HA2375"/>
      <c r="HB2375"/>
      <c r="HC2375"/>
      <c r="HD2375"/>
      <c r="HE2375"/>
    </row>
    <row r="2376" spans="1:213" s="19" customFormat="1" ht="14.4" x14ac:dyDescent="0.3">
      <c r="A2376"/>
      <c r="B2376"/>
      <c r="C2376"/>
      <c r="D2376" s="90"/>
      <c r="E2376" s="32">
        <v>40189.555555555555</v>
      </c>
      <c r="F2376" s="21">
        <f t="shared" si="2798"/>
        <v>290.82916666666279</v>
      </c>
      <c r="G2376" s="21">
        <f t="shared" si="2809"/>
        <v>290.82916666666279</v>
      </c>
      <c r="H2376" s="21"/>
      <c r="I2376" s="50">
        <v>1037</v>
      </c>
      <c r="J2376" s="21">
        <v>19007.400000000001</v>
      </c>
      <c r="K2376" s="21">
        <v>383.89</v>
      </c>
      <c r="L2376" s="21">
        <v>2824</v>
      </c>
      <c r="M2376" s="124">
        <v>6.42</v>
      </c>
      <c r="N2376" s="22"/>
      <c r="O2376" s="22"/>
      <c r="P2376" s="22"/>
      <c r="Q2376" s="22"/>
      <c r="U2376" s="52">
        <f t="shared" si="2799"/>
        <v>1.3244825530138488E-3</v>
      </c>
      <c r="V2376" s="52">
        <f t="shared" si="2800"/>
        <v>0.18022871837208715</v>
      </c>
      <c r="W2376" s="52">
        <f t="shared" si="2801"/>
        <v>9.6751067706879663E-4</v>
      </c>
      <c r="X2376" s="247">
        <f>W2376+V2376+SUM($U$2357:U2376)</f>
        <v>0.18691155981674448</v>
      </c>
      <c r="Y2376" s="104">
        <f>W2376+V2376+SUM($U$2357:U2376)-$X$2357</f>
        <v>0.18388293981386392</v>
      </c>
      <c r="Z2376" s="42"/>
      <c r="AA2376" s="1">
        <f t="shared" si="2810"/>
        <v>1.4185932372735258E-3</v>
      </c>
      <c r="AB2376" s="41">
        <f t="shared" si="2802"/>
        <v>6.557860240734438E-2</v>
      </c>
      <c r="AC2376" s="48">
        <f t="shared" si="2803"/>
        <v>8.9235961905379391</v>
      </c>
      <c r="AD2376" s="48">
        <f t="shared" si="2804"/>
        <v>1.420825838277511</v>
      </c>
      <c r="AE2376" s="48">
        <f t="shared" si="2805"/>
        <v>2.5400037797977242</v>
      </c>
      <c r="AF2376" s="48">
        <f t="shared" si="2806"/>
        <v>1.4208258382775105</v>
      </c>
      <c r="AG2376" s="238">
        <f t="shared" si="2807"/>
        <v>1.1190985713425703</v>
      </c>
      <c r="AH2376" s="48">
        <f t="shared" si="2808"/>
        <v>7.9370177643432984E-5</v>
      </c>
      <c r="AI2376" s="48">
        <f>AE2376+AC2376+SUM($AB$2357:AB2376)</f>
        <v>12.54103300889207</v>
      </c>
      <c r="AJ2376" s="48">
        <f>AE2376+AC2376+SUM($AB$2356:AB2376)-$AI$2357</f>
        <v>11.029478929782062</v>
      </c>
      <c r="AK2376" s="46"/>
      <c r="AL2376" s="86"/>
      <c r="AM2376" s="41"/>
      <c r="AN2376" s="41"/>
      <c r="AO2376" s="41"/>
      <c r="AP2376" s="41"/>
      <c r="AQ2376"/>
      <c r="AR2376" s="41"/>
      <c r="AS2376" s="31"/>
      <c r="AT2376" s="41"/>
      <c r="AU2376" s="41"/>
      <c r="AV2376" s="31"/>
      <c r="BC2376" s="1"/>
      <c r="BD2376"/>
      <c r="BE2376"/>
      <c r="BF2376" s="1"/>
      <c r="BG2376"/>
      <c r="BH2376"/>
      <c r="BI2376"/>
      <c r="BJ2376" s="1"/>
      <c r="BK2376" s="1"/>
      <c r="BL2376"/>
      <c r="BM2376" s="1"/>
      <c r="BN2376" s="1"/>
      <c r="BO2376" s="1"/>
      <c r="BP2376" s="1"/>
      <c r="BQ2376" s="1"/>
      <c r="BR2376" s="1"/>
      <c r="BS2376" s="1"/>
      <c r="BT2376" s="22"/>
      <c r="BU2376" s="1"/>
      <c r="BV2376" s="1"/>
      <c r="BW2376" s="1"/>
      <c r="BX2376" s="1"/>
      <c r="BY2376" s="1"/>
      <c r="BZ2376" s="1"/>
      <c r="CA2376" s="1"/>
      <c r="CB2376" s="1"/>
      <c r="CC2376" s="1"/>
      <c r="CD2376" s="1"/>
      <c r="CE2376" s="1"/>
      <c r="CF2376" s="1"/>
      <c r="CG2376" s="1"/>
      <c r="CH2376" s="1"/>
      <c r="CI2376" s="1"/>
      <c r="CJ2376" s="1"/>
      <c r="CK2376" s="1"/>
      <c r="CL2376" s="1"/>
      <c r="CM2376" s="1"/>
      <c r="CN2376" s="1"/>
      <c r="CO2376" s="1"/>
      <c r="CP2376" s="1"/>
      <c r="CQ2376" s="1"/>
      <c r="CR2376" s="1"/>
      <c r="CS2376" s="1"/>
      <c r="CT2376" s="1"/>
      <c r="CU2376" s="1"/>
      <c r="CV2376" s="1"/>
      <c r="CW2376" s="1"/>
      <c r="CX2376" s="1"/>
      <c r="CY2376" s="1"/>
      <c r="CZ2376" s="1"/>
      <c r="DA2376" s="1"/>
      <c r="DB2376" s="1"/>
      <c r="DC2376" s="1"/>
      <c r="DD2376" s="1"/>
      <c r="DE2376" s="1"/>
      <c r="DF2376" s="1"/>
      <c r="DG2376" s="1"/>
      <c r="DH2376" s="1"/>
      <c r="DI2376" s="1"/>
      <c r="DJ2376" s="1"/>
      <c r="DK2376" s="1"/>
      <c r="DL2376" s="1"/>
      <c r="DM2376" s="1"/>
      <c r="DN2376" s="1"/>
      <c r="DO2376" s="1"/>
      <c r="DP2376" s="1"/>
      <c r="DQ2376" s="1"/>
      <c r="DR2376" s="1"/>
      <c r="DS2376" s="1"/>
      <c r="DT2376" s="1"/>
      <c r="DU2376" s="1"/>
      <c r="DV2376" s="1"/>
      <c r="DW2376" s="1"/>
      <c r="DX2376" s="1"/>
      <c r="DY2376" s="1"/>
      <c r="DZ2376" s="1"/>
      <c r="EA2376" s="1"/>
      <c r="EB2376" s="1"/>
      <c r="EC2376" s="1"/>
      <c r="ED2376" s="1"/>
      <c r="EE2376" s="1"/>
      <c r="EF2376" s="1"/>
      <c r="EG2376" s="1"/>
      <c r="EH2376" s="1"/>
      <c r="EI2376" s="1"/>
      <c r="EJ2376" s="1"/>
      <c r="EK2376" s="1"/>
      <c r="EL2376" s="1"/>
      <c r="EM2376" s="1"/>
      <c r="EN2376" s="1"/>
      <c r="EO2376" s="1"/>
      <c r="EP2376" s="1"/>
      <c r="EQ2376" s="1"/>
      <c r="ER2376" s="1"/>
      <c r="ES2376" s="1"/>
      <c r="ET2376" s="1"/>
      <c r="EU2376" s="1"/>
      <c r="EV2376" s="1"/>
      <c r="EW2376" s="1"/>
      <c r="EX2376" s="1"/>
      <c r="EY2376" s="1"/>
      <c r="EZ2376" s="1"/>
      <c r="FA2376" s="1"/>
      <c r="FB2376" s="1"/>
      <c r="FC2376" s="1"/>
      <c r="FD2376" s="1"/>
      <c r="FE2376" s="1"/>
      <c r="FF2376" s="1"/>
      <c r="FG2376" s="1"/>
      <c r="FH2376" s="1"/>
      <c r="FI2376" s="1"/>
      <c r="FJ2376" s="1"/>
      <c r="FK2376" s="1"/>
      <c r="FL2376" s="1"/>
      <c r="FM2376" s="1"/>
      <c r="FN2376" s="1"/>
      <c r="FO2376" s="1"/>
      <c r="FP2376" s="1"/>
      <c r="FQ2376" s="1"/>
      <c r="FR2376" s="1"/>
      <c r="FS2376" s="1"/>
      <c r="FT2376" s="1"/>
      <c r="FU2376" s="1"/>
      <c r="FV2376" s="1"/>
      <c r="FW2376" s="1"/>
      <c r="FX2376" s="1"/>
      <c r="FY2376" s="1"/>
      <c r="FZ2376" s="1"/>
      <c r="GA2376" s="1"/>
      <c r="GB2376" s="1"/>
      <c r="GC2376" s="1"/>
      <c r="GD2376" s="1"/>
      <c r="GE2376" s="1"/>
      <c r="GF2376" s="1"/>
      <c r="GG2376" s="1"/>
      <c r="GH2376" s="1"/>
      <c r="GI2376" s="1"/>
      <c r="GJ2376" s="1"/>
      <c r="GK2376"/>
      <c r="GL2376"/>
      <c r="GM2376"/>
      <c r="GN2376"/>
      <c r="GO2376"/>
      <c r="GP2376"/>
      <c r="GQ2376"/>
      <c r="GR2376"/>
      <c r="GS2376"/>
      <c r="GT2376"/>
      <c r="GU2376"/>
      <c r="GV2376"/>
      <c r="GW2376"/>
      <c r="GX2376"/>
      <c r="GY2376"/>
      <c r="GZ2376"/>
      <c r="HA2376"/>
      <c r="HB2376"/>
      <c r="HC2376"/>
      <c r="HD2376"/>
      <c r="HE2376"/>
    </row>
    <row r="2377" spans="1:213" s="19" customFormat="1" ht="14.4" x14ac:dyDescent="0.3">
      <c r="A2377"/>
      <c r="B2377"/>
      <c r="C2377"/>
      <c r="E2377" s="32">
        <v>40204.415972222225</v>
      </c>
      <c r="F2377" s="21">
        <f t="shared" si="2798"/>
        <v>305.68958333333285</v>
      </c>
      <c r="G2377" s="21">
        <f t="shared" si="2809"/>
        <v>305.68958333333285</v>
      </c>
      <c r="H2377" s="21"/>
      <c r="I2377" s="50">
        <v>1037</v>
      </c>
      <c r="J2377" s="21">
        <v>19708</v>
      </c>
      <c r="K2377" s="21">
        <v>537.66999999999996</v>
      </c>
      <c r="L2377" s="98">
        <v>3040</v>
      </c>
      <c r="M2377" s="124">
        <v>6.42</v>
      </c>
      <c r="N2377" s="22"/>
      <c r="O2377" s="22"/>
      <c r="P2377" s="22"/>
      <c r="Q2377" s="22"/>
      <c r="U2377" s="52">
        <f t="shared" si="2799"/>
        <v>1.8550484104273516E-3</v>
      </c>
      <c r="V2377" s="52">
        <f t="shared" si="2800"/>
        <v>0.25242536926494591</v>
      </c>
      <c r="W2377" s="52">
        <f t="shared" si="2801"/>
        <v>1.3550794908426371E-3</v>
      </c>
      <c r="X2377" s="247">
        <f>W2377+V2377+SUM($U$2357:U2377)</f>
        <v>0.26135082793380443</v>
      </c>
      <c r="Y2377" s="104">
        <f>W2377+V2377+SUM($U$2357:U2377)-$X$2357</f>
        <v>0.25832220793092386</v>
      </c>
      <c r="Z2377" s="42"/>
      <c r="AA2377" s="1">
        <f t="shared" si="2810"/>
        <v>2.0448776057894417E-3</v>
      </c>
      <c r="AB2377" s="41">
        <f t="shared" si="2802"/>
        <v>6.7995785654215879E-2</v>
      </c>
      <c r="AC2377" s="48">
        <f t="shared" si="2803"/>
        <v>9.2525139536770791</v>
      </c>
      <c r="AD2377" s="48">
        <f t="shared" si="2804"/>
        <v>1.4731965245521841</v>
      </c>
      <c r="AE2377" s="48">
        <f t="shared" si="2805"/>
        <v>2.6336266134375852</v>
      </c>
      <c r="AF2377" s="48">
        <f t="shared" si="2806"/>
        <v>1.4731965245521841</v>
      </c>
      <c r="AG2377" s="238">
        <f t="shared" si="2807"/>
        <v>1.1603477931763091</v>
      </c>
      <c r="AH2377" s="48">
        <f t="shared" si="2808"/>
        <v>8.2295709092078753E-5</v>
      </c>
      <c r="AI2377" s="48">
        <f>AE2377+AC2377+SUM($AB$2357:AB2377)</f>
        <v>13.031569391325288</v>
      </c>
      <c r="AJ2377" s="48">
        <f>AE2377+AC2377+SUM($AB$2356:AB2377)-$AI$2357</f>
        <v>11.520015312215278</v>
      </c>
      <c r="AK2377" s="95"/>
      <c r="AL2377" s="161"/>
      <c r="AM2377" s="41"/>
      <c r="AN2377" s="41"/>
      <c r="AO2377" s="41"/>
      <c r="AP2377" s="41"/>
      <c r="AQ2377"/>
      <c r="AR2377" s="41"/>
      <c r="AS2377" s="31"/>
      <c r="AT2377" s="41"/>
      <c r="AU2377" s="41"/>
      <c r="AV2377" s="31"/>
      <c r="BC2377" s="1"/>
      <c r="BD2377"/>
      <c r="BE2377"/>
      <c r="BF2377" s="1"/>
      <c r="BG2377"/>
      <c r="BH2377"/>
      <c r="BI2377"/>
      <c r="BJ2377" s="1"/>
      <c r="BK2377" s="1"/>
      <c r="BL2377"/>
      <c r="BM2377" s="1"/>
      <c r="BN2377" s="1"/>
      <c r="BO2377" s="1"/>
      <c r="BP2377" s="1"/>
      <c r="BQ2377" s="1"/>
      <c r="BR2377" s="1"/>
      <c r="BS2377" s="1"/>
      <c r="BT2377" s="22"/>
      <c r="BU2377" s="1"/>
      <c r="BV2377" s="1"/>
      <c r="BW2377" s="1"/>
      <c r="BX2377" s="1"/>
      <c r="BY2377" s="1"/>
      <c r="BZ2377" s="1"/>
      <c r="CA2377" s="1"/>
      <c r="CB2377" s="1"/>
      <c r="CC2377" s="1"/>
      <c r="CD2377" s="1"/>
      <c r="CE2377" s="1"/>
      <c r="CF2377" s="1"/>
      <c r="CG2377" s="1"/>
      <c r="CH2377" s="1"/>
      <c r="CI2377" s="1"/>
      <c r="CJ2377" s="1"/>
      <c r="CK2377" s="1"/>
      <c r="CL2377" s="1"/>
      <c r="CM2377" s="1"/>
      <c r="CN2377" s="1"/>
      <c r="CO2377" s="1"/>
      <c r="CP2377" s="1"/>
      <c r="CQ2377" s="1"/>
      <c r="CR2377" s="1"/>
      <c r="CS2377" s="1"/>
      <c r="CT2377" s="1"/>
      <c r="CU2377" s="1"/>
      <c r="CV2377" s="1"/>
      <c r="CW2377" s="1"/>
      <c r="CX2377" s="1"/>
      <c r="CY2377" s="1"/>
      <c r="CZ2377" s="1"/>
      <c r="DA2377" s="1"/>
      <c r="DB2377" s="1"/>
      <c r="DC2377" s="1"/>
      <c r="DD2377" s="1"/>
      <c r="DE2377" s="1"/>
      <c r="DF2377" s="1"/>
      <c r="DG2377" s="1"/>
      <c r="DH2377" s="1"/>
      <c r="DI2377" s="1"/>
      <c r="DJ2377" s="1"/>
      <c r="DK2377" s="1"/>
      <c r="DL2377" s="1"/>
      <c r="DM2377" s="1"/>
      <c r="DN2377" s="1"/>
      <c r="DO2377" s="1"/>
      <c r="DP2377" s="1"/>
      <c r="DQ2377" s="1"/>
      <c r="DR2377" s="1"/>
      <c r="DS2377" s="1"/>
      <c r="DT2377" s="1"/>
      <c r="DU2377" s="1"/>
      <c r="DV2377" s="1"/>
      <c r="DW2377" s="1"/>
      <c r="DX2377" s="1"/>
      <c r="DY2377" s="1"/>
      <c r="DZ2377" s="1"/>
      <c r="EA2377" s="1"/>
      <c r="EB2377" s="1"/>
      <c r="EC2377" s="1"/>
      <c r="ED2377" s="1"/>
      <c r="EE2377" s="1"/>
      <c r="EF2377" s="1"/>
      <c r="EG2377" s="1"/>
      <c r="EH2377" s="1"/>
      <c r="EI2377" s="1"/>
      <c r="EJ2377" s="1"/>
      <c r="EK2377" s="1"/>
      <c r="EL2377" s="1"/>
      <c r="EM2377" s="1"/>
      <c r="EN2377" s="1"/>
      <c r="EO2377" s="1"/>
      <c r="EP2377" s="1"/>
      <c r="EQ2377" s="1"/>
      <c r="ER2377" s="1"/>
      <c r="ES2377" s="1"/>
      <c r="ET2377" s="1"/>
      <c r="EU2377" s="1"/>
      <c r="EV2377" s="1"/>
      <c r="EW2377" s="1"/>
      <c r="EX2377" s="1"/>
      <c r="EY2377" s="1"/>
      <c r="EZ2377" s="1"/>
      <c r="FA2377" s="1"/>
      <c r="FB2377" s="1"/>
      <c r="FC2377" s="1"/>
      <c r="FD2377" s="1"/>
      <c r="FE2377" s="1"/>
      <c r="FF2377" s="1"/>
      <c r="FG2377" s="1"/>
      <c r="FH2377" s="1"/>
      <c r="FI2377" s="1"/>
      <c r="FJ2377" s="1"/>
      <c r="FK2377" s="1"/>
      <c r="FL2377" s="1"/>
      <c r="FM2377" s="1"/>
      <c r="FN2377" s="1"/>
      <c r="FO2377" s="1"/>
      <c r="FP2377" s="1"/>
      <c r="FQ2377" s="1"/>
      <c r="FR2377" s="1"/>
      <c r="FS2377" s="1"/>
      <c r="FT2377" s="1"/>
      <c r="FU2377" s="1"/>
      <c r="FV2377" s="1"/>
      <c r="FW2377" s="1"/>
      <c r="FX2377" s="1"/>
      <c r="FY2377" s="1"/>
      <c r="FZ2377" s="1"/>
      <c r="GA2377" s="1"/>
      <c r="GB2377" s="1"/>
      <c r="GC2377" s="1"/>
      <c r="GD2377" s="1"/>
      <c r="GE2377" s="1"/>
      <c r="GF2377" s="1"/>
      <c r="GG2377" s="1"/>
      <c r="GH2377" s="1"/>
      <c r="GI2377" s="1"/>
      <c r="GJ2377" s="1"/>
      <c r="GK2377"/>
      <c r="GL2377"/>
      <c r="GM2377"/>
      <c r="GN2377"/>
      <c r="GO2377"/>
      <c r="GP2377"/>
      <c r="GQ2377"/>
      <c r="GR2377"/>
      <c r="GS2377"/>
      <c r="GT2377"/>
      <c r="GU2377"/>
      <c r="GV2377"/>
      <c r="GW2377"/>
      <c r="GX2377"/>
      <c r="GY2377"/>
      <c r="GZ2377"/>
      <c r="HA2377"/>
      <c r="HB2377"/>
      <c r="HC2377"/>
      <c r="HD2377"/>
      <c r="HE2377"/>
    </row>
    <row r="2378" spans="1:213" s="19" customFormat="1" ht="14.4" x14ac:dyDescent="0.3">
      <c r="A2378"/>
      <c r="B2378"/>
      <c r="C2378"/>
      <c r="E2378" s="32">
        <v>40288.670138888891</v>
      </c>
      <c r="F2378" s="21">
        <f t="shared" si="2798"/>
        <v>389.94374999999854</v>
      </c>
      <c r="G2378" s="21">
        <f t="shared" si="2809"/>
        <v>389.94374999999854</v>
      </c>
      <c r="H2378" s="21"/>
      <c r="I2378" s="50">
        <v>1037</v>
      </c>
      <c r="J2378" s="21">
        <v>20609</v>
      </c>
      <c r="K2378" s="21">
        <v>2935</v>
      </c>
      <c r="L2378" s="98">
        <v>70</v>
      </c>
      <c r="M2378" s="124">
        <v>6.42</v>
      </c>
      <c r="N2378" s="22"/>
      <c r="O2378" s="22"/>
      <c r="P2378" s="22"/>
      <c r="Q2378" s="22"/>
      <c r="U2378" s="52">
        <f t="shared" si="2799"/>
        <v>1.0126224421307266E-2</v>
      </c>
      <c r="V2378" s="52">
        <f t="shared" si="2800"/>
        <v>1.3779241147778682</v>
      </c>
      <c r="W2378" s="52">
        <f t="shared" si="2801"/>
        <v>7.3970247654195692E-3</v>
      </c>
      <c r="X2378" s="247">
        <f>W2378+V2378+SUM($U$2357:U2378)</f>
        <v>1.403017743142611</v>
      </c>
      <c r="Y2378" s="104">
        <f>W2378+V2378+SUM($U$2357:U2378)-$X$2357</f>
        <v>1.3999891231397303</v>
      </c>
      <c r="Z2378" s="42"/>
      <c r="AA2378" s="1">
        <f t="shared" si="2810"/>
        <v>1.0798838709385063E-2</v>
      </c>
      <c r="AB2378" s="41">
        <f t="shared" si="2802"/>
        <v>7.1104381294283286E-2</v>
      </c>
      <c r="AC2378" s="48">
        <f t="shared" si="2803"/>
        <v>9.6755155303090596</v>
      </c>
      <c r="AD2378" s="48">
        <f t="shared" si="2804"/>
        <v>1.5405473500353135</v>
      </c>
      <c r="AE2378" s="48">
        <f t="shared" si="2805"/>
        <v>2.75402937265756</v>
      </c>
      <c r="AF2378" s="48">
        <f t="shared" si="2806"/>
        <v>1.5405473500353135</v>
      </c>
      <c r="AG2378" s="238">
        <f t="shared" si="2807"/>
        <v>1.2133959645611201</v>
      </c>
      <c r="AH2378" s="48">
        <f t="shared" si="2808"/>
        <v>8.605806112637765E-5</v>
      </c>
      <c r="AI2378" s="48">
        <f>AE2378+AC2378+SUM($AB$2357:AB2378)</f>
        <v>13.646078108471524</v>
      </c>
      <c r="AJ2378" s="48">
        <f>AE2378+AC2378+SUM($AB$2356:AB2378)-$AI$2357</f>
        <v>12.134524029361515</v>
      </c>
      <c r="AK2378" s="95"/>
      <c r="AL2378" s="161"/>
      <c r="AM2378" s="41"/>
      <c r="AN2378" s="41"/>
      <c r="AO2378" s="41"/>
      <c r="AP2378" s="41"/>
      <c r="AQ2378"/>
      <c r="AR2378" s="41"/>
      <c r="AS2378" s="31"/>
      <c r="AT2378" s="41"/>
      <c r="AU2378" s="41"/>
      <c r="AV2378" s="31"/>
      <c r="BC2378" s="1"/>
      <c r="BD2378"/>
      <c r="BE2378"/>
      <c r="BF2378" s="1"/>
      <c r="BG2378"/>
      <c r="BH2378"/>
      <c r="BI2378"/>
      <c r="BJ2378" s="1"/>
      <c r="BK2378" s="1"/>
      <c r="BL2378"/>
      <c r="BM2378" s="1"/>
      <c r="BN2378" s="1"/>
      <c r="BO2378" s="1"/>
      <c r="BP2378" s="1"/>
      <c r="BQ2378" s="1"/>
      <c r="BR2378" s="1"/>
      <c r="BS2378" s="1"/>
      <c r="BT2378" s="22"/>
      <c r="BU2378" s="1"/>
      <c r="BV2378" s="1"/>
      <c r="BW2378" s="1"/>
      <c r="BX2378" s="1"/>
      <c r="BY2378" s="1"/>
      <c r="BZ2378" s="1"/>
      <c r="CA2378" s="1"/>
      <c r="CB2378" s="1"/>
      <c r="CC2378" s="1"/>
      <c r="CD2378" s="1"/>
      <c r="CE2378" s="1"/>
      <c r="CF2378" s="1"/>
      <c r="CG2378" s="1"/>
      <c r="CH2378" s="1"/>
      <c r="CI2378" s="1"/>
      <c r="CJ2378" s="1"/>
      <c r="CK2378" s="1"/>
      <c r="CL2378" s="1"/>
      <c r="CM2378" s="1"/>
      <c r="CN2378" s="1"/>
      <c r="CO2378" s="1"/>
      <c r="CP2378" s="1"/>
      <c r="CQ2378" s="1"/>
      <c r="CR2378" s="1"/>
      <c r="CS2378" s="1"/>
      <c r="CT2378" s="1"/>
      <c r="CU2378" s="1"/>
      <c r="CV2378" s="1"/>
      <c r="CW2378" s="1"/>
      <c r="CX2378" s="1"/>
      <c r="CY2378" s="1"/>
      <c r="CZ2378" s="1"/>
      <c r="DA2378" s="1"/>
      <c r="DB2378" s="1"/>
      <c r="DC2378" s="1"/>
      <c r="DD2378" s="1"/>
      <c r="DE2378" s="1"/>
      <c r="DF2378" s="1"/>
      <c r="DG2378" s="1"/>
      <c r="DH2378" s="1"/>
      <c r="DI2378" s="1"/>
      <c r="DJ2378" s="1"/>
      <c r="DK2378" s="1"/>
      <c r="DL2378" s="1"/>
      <c r="DM2378" s="1"/>
      <c r="DN2378" s="1"/>
      <c r="DO2378" s="1"/>
      <c r="DP2378" s="1"/>
      <c r="DQ2378" s="1"/>
      <c r="DR2378" s="1"/>
      <c r="DS2378" s="1"/>
      <c r="DT2378" s="1"/>
      <c r="DU2378" s="1"/>
      <c r="DV2378" s="1"/>
      <c r="DW2378" s="1"/>
      <c r="DX2378" s="1"/>
      <c r="DY2378" s="1"/>
      <c r="DZ2378" s="1"/>
      <c r="EA2378" s="1"/>
      <c r="EB2378" s="1"/>
      <c r="EC2378" s="1"/>
      <c r="ED2378" s="1"/>
      <c r="EE2378" s="1"/>
      <c r="EF2378" s="1"/>
      <c r="EG2378" s="1"/>
      <c r="EH2378" s="1"/>
      <c r="EI2378" s="1"/>
      <c r="EJ2378" s="1"/>
      <c r="EK2378" s="1"/>
      <c r="EL2378" s="1"/>
      <c r="EM2378" s="1"/>
      <c r="EN2378" s="1"/>
      <c r="EO2378" s="1"/>
      <c r="EP2378" s="1"/>
      <c r="EQ2378" s="1"/>
      <c r="ER2378" s="1"/>
      <c r="ES2378" s="1"/>
      <c r="ET2378" s="1"/>
      <c r="EU2378" s="1"/>
      <c r="EV2378" s="1"/>
      <c r="EW2378" s="1"/>
      <c r="EX2378" s="1"/>
      <c r="EY2378" s="1"/>
      <c r="EZ2378" s="1"/>
      <c r="FA2378" s="1"/>
      <c r="FB2378" s="1"/>
      <c r="FC2378" s="1"/>
      <c r="FD2378" s="1"/>
      <c r="FE2378" s="1"/>
      <c r="FF2378" s="1"/>
      <c r="FG2378" s="1"/>
      <c r="FH2378" s="1"/>
      <c r="FI2378" s="1"/>
      <c r="FJ2378" s="1"/>
      <c r="FK2378" s="1"/>
      <c r="FL2378" s="1"/>
      <c r="FM2378" s="1"/>
      <c r="FN2378" s="1"/>
      <c r="FO2378" s="1"/>
      <c r="FP2378" s="1"/>
      <c r="FQ2378" s="1"/>
      <c r="FR2378" s="1"/>
      <c r="FS2378" s="1"/>
      <c r="FT2378" s="1"/>
      <c r="FU2378" s="1"/>
      <c r="FV2378" s="1"/>
      <c r="FW2378" s="1"/>
      <c r="FX2378" s="1"/>
      <c r="FY2378" s="1"/>
      <c r="FZ2378" s="1"/>
      <c r="GA2378" s="1"/>
      <c r="GB2378" s="1"/>
      <c r="GC2378" s="1"/>
      <c r="GD2378" s="1"/>
      <c r="GE2378" s="1"/>
      <c r="GF2378" s="1"/>
      <c r="GG2378" s="1"/>
      <c r="GH2378" s="1"/>
      <c r="GI2378" s="1"/>
      <c r="GJ2378" s="1"/>
      <c r="GK2378"/>
      <c r="GL2378"/>
      <c r="GM2378"/>
      <c r="GN2378"/>
      <c r="GO2378"/>
      <c r="GP2378"/>
      <c r="GQ2378"/>
      <c r="GR2378"/>
      <c r="GS2378"/>
      <c r="GT2378"/>
      <c r="GU2378"/>
      <c r="GV2378"/>
      <c r="GW2378"/>
      <c r="GX2378"/>
      <c r="GY2378"/>
      <c r="GZ2378"/>
      <c r="HA2378"/>
      <c r="HB2378"/>
      <c r="HC2378"/>
      <c r="HD2378"/>
      <c r="HE2378"/>
    </row>
    <row r="2379" spans="1:213" s="19" customFormat="1" ht="14.4" x14ac:dyDescent="0.3">
      <c r="A2379"/>
      <c r="B2379"/>
      <c r="C2379"/>
      <c r="E2379" s="32">
        <v>40364.566666666666</v>
      </c>
      <c r="F2379" s="21">
        <f t="shared" si="2798"/>
        <v>465.84027777777374</v>
      </c>
      <c r="G2379" s="21">
        <f t="shared" si="2809"/>
        <v>465.84027777777374</v>
      </c>
      <c r="H2379" s="21"/>
      <c r="I2379" s="50">
        <v>1037</v>
      </c>
      <c r="J2379" s="21">
        <v>21077</v>
      </c>
      <c r="K2379" s="21">
        <v>10317</v>
      </c>
      <c r="L2379" s="98">
        <v>40</v>
      </c>
      <c r="M2379" s="124">
        <v>6.42</v>
      </c>
      <c r="N2379" s="22"/>
      <c r="O2379" s="22"/>
      <c r="P2379" s="22"/>
      <c r="Q2379" s="22"/>
      <c r="U2379" s="52">
        <f t="shared" si="2799"/>
        <v>3.5595317667675326E-2</v>
      </c>
      <c r="V2379" s="52">
        <f t="shared" si="2800"/>
        <v>4.8436262664951499</v>
      </c>
      <c r="W2379" s="52">
        <f t="shared" si="2801"/>
        <v>2.6001739183929704E-2</v>
      </c>
      <c r="X2379" s="247">
        <f>W2379+V2379+SUM($U$2357:U2379)</f>
        <v>4.9229199269460784</v>
      </c>
      <c r="Y2379" s="104">
        <f>W2379+V2379+SUM($U$2357:U2379)-$X$2357</f>
        <v>4.9198913069431978</v>
      </c>
      <c r="Z2379" s="42"/>
      <c r="AA2379" s="1">
        <f t="shared" si="2810"/>
        <v>2.6021313944601065E-2</v>
      </c>
      <c r="AB2379" s="41">
        <f t="shared" si="2802"/>
        <v>7.2719056943064131E-2</v>
      </c>
      <c r="AC2379" s="48">
        <f t="shared" si="2803"/>
        <v>9.895232220501919</v>
      </c>
      <c r="AD2379" s="48">
        <f t="shared" si="2804"/>
        <v>1.5755309086658402</v>
      </c>
      <c r="AE2379" s="48">
        <f t="shared" si="2805"/>
        <v>2.8165693186230953</v>
      </c>
      <c r="AF2379" s="48">
        <f t="shared" si="2806"/>
        <v>1.5755309086658398</v>
      </c>
      <c r="AG2379" s="238">
        <f t="shared" si="2807"/>
        <v>1.240950397644462</v>
      </c>
      <c r="AH2379" s="48">
        <f t="shared" si="2808"/>
        <v>8.8012312793471839E-5</v>
      </c>
      <c r="AI2379" s="48">
        <f>AE2379+AC2379+SUM($AB$2357:AB2379)</f>
        <v>14.001053801572985</v>
      </c>
      <c r="AJ2379" s="48">
        <f>AE2379+AC2379+SUM($AB$2356:AB2379)-$AI$2357</f>
        <v>12.489499722462977</v>
      </c>
      <c r="AK2379" s="95"/>
      <c r="AL2379" s="161"/>
      <c r="AM2379" s="41"/>
      <c r="AN2379" s="41"/>
      <c r="AO2379" s="41"/>
      <c r="AP2379" s="41"/>
      <c r="AQ2379"/>
      <c r="AR2379" s="41"/>
      <c r="AS2379" s="31"/>
      <c r="AT2379" s="41"/>
      <c r="AU2379" s="41"/>
      <c r="AV2379" s="31"/>
      <c r="BC2379" s="1"/>
      <c r="BD2379"/>
      <c r="BE2379"/>
      <c r="BF2379" s="1"/>
      <c r="BG2379"/>
      <c r="BH2379"/>
      <c r="BI2379"/>
      <c r="BJ2379" s="1"/>
      <c r="BK2379" s="1"/>
      <c r="BL2379"/>
      <c r="BM2379" s="1"/>
      <c r="BN2379" s="1"/>
      <c r="BO2379" s="1"/>
      <c r="BP2379" s="1"/>
      <c r="BQ2379" s="1"/>
      <c r="BR2379" s="1"/>
      <c r="BS2379" s="1"/>
      <c r="BT2379" s="22"/>
      <c r="BU2379" s="1"/>
      <c r="BV2379" s="1"/>
      <c r="BW2379" s="1"/>
      <c r="BX2379" s="1"/>
      <c r="BY2379" s="1"/>
      <c r="BZ2379" s="1"/>
      <c r="CA2379" s="1"/>
      <c r="CB2379" s="1"/>
      <c r="CC2379" s="1"/>
      <c r="CD2379" s="1"/>
      <c r="CE2379" s="1"/>
      <c r="CF2379" s="1"/>
      <c r="CG2379" s="1"/>
      <c r="CH2379" s="1"/>
      <c r="CI2379" s="1"/>
      <c r="CJ2379" s="1"/>
      <c r="CK2379" s="1"/>
      <c r="CL2379" s="1"/>
      <c r="CM2379" s="1"/>
      <c r="CN2379" s="1"/>
      <c r="CO2379" s="1"/>
      <c r="CP2379" s="1"/>
      <c r="CQ2379" s="1"/>
      <c r="CR2379" s="1"/>
      <c r="CS2379" s="1"/>
      <c r="CT2379" s="1"/>
      <c r="CU2379" s="1"/>
      <c r="CV2379" s="1"/>
      <c r="CW2379" s="1"/>
      <c r="CX2379" s="1"/>
      <c r="CY2379" s="1"/>
      <c r="CZ2379" s="1"/>
      <c r="DA2379" s="1"/>
      <c r="DB2379" s="1"/>
      <c r="DC2379" s="1"/>
      <c r="DD2379" s="1"/>
      <c r="DE2379" s="1"/>
      <c r="DF2379" s="1"/>
      <c r="DG2379" s="1"/>
      <c r="DH2379" s="1"/>
      <c r="DI2379" s="1"/>
      <c r="DJ2379" s="1"/>
      <c r="DK2379" s="1"/>
      <c r="DL2379" s="1"/>
      <c r="DM2379" s="1"/>
      <c r="DN2379" s="1"/>
      <c r="DO2379" s="1"/>
      <c r="DP2379" s="1"/>
      <c r="DQ2379" s="1"/>
      <c r="DR2379" s="1"/>
      <c r="DS2379" s="1"/>
      <c r="DT2379" s="1"/>
      <c r="DU2379" s="1"/>
      <c r="DV2379" s="1"/>
      <c r="DW2379" s="1"/>
      <c r="DX2379" s="1"/>
      <c r="DY2379" s="1"/>
      <c r="DZ2379" s="1"/>
      <c r="EA2379" s="1"/>
      <c r="EB2379" s="1"/>
      <c r="EC2379" s="1"/>
      <c r="ED2379" s="1"/>
      <c r="EE2379" s="1"/>
      <c r="EF2379" s="1"/>
      <c r="EG2379" s="1"/>
      <c r="EH2379" s="1"/>
      <c r="EI2379" s="1"/>
      <c r="EJ2379" s="1"/>
      <c r="EK2379" s="1"/>
      <c r="EL2379" s="1"/>
      <c r="EM2379" s="1"/>
      <c r="EN2379" s="1"/>
      <c r="EO2379" s="1"/>
      <c r="EP2379" s="1"/>
      <c r="EQ2379" s="1"/>
      <c r="ER2379" s="1"/>
      <c r="ES2379" s="1"/>
      <c r="ET2379" s="1"/>
      <c r="EU2379" s="1"/>
      <c r="EV2379" s="1"/>
      <c r="EW2379" s="1"/>
      <c r="EX2379" s="1"/>
      <c r="EY2379" s="1"/>
      <c r="EZ2379" s="1"/>
      <c r="FA2379" s="1"/>
      <c r="FB2379" s="1"/>
      <c r="FC2379" s="1"/>
      <c r="FD2379" s="1"/>
      <c r="FE2379" s="1"/>
      <c r="FF2379" s="1"/>
      <c r="FG2379" s="1"/>
      <c r="FH2379" s="1"/>
      <c r="FI2379" s="1"/>
      <c r="FJ2379" s="1"/>
      <c r="FK2379" s="1"/>
      <c r="FL2379" s="1"/>
      <c r="FM2379" s="1"/>
      <c r="FN2379" s="1"/>
      <c r="FO2379" s="1"/>
      <c r="FP2379" s="1"/>
      <c r="FQ2379" s="1"/>
      <c r="FR2379" s="1"/>
      <c r="FS2379" s="1"/>
      <c r="FT2379" s="1"/>
      <c r="FU2379" s="1"/>
      <c r="FV2379" s="1"/>
      <c r="FW2379" s="1"/>
      <c r="FX2379" s="1"/>
      <c r="FY2379" s="1"/>
      <c r="FZ2379" s="1"/>
      <c r="GA2379" s="1"/>
      <c r="GB2379" s="1"/>
      <c r="GC2379" s="1"/>
      <c r="GD2379" s="1"/>
      <c r="GE2379" s="1"/>
      <c r="GF2379" s="1"/>
      <c r="GG2379" s="1"/>
      <c r="GH2379" s="1"/>
      <c r="GI2379" s="1"/>
      <c r="GJ2379" s="1"/>
      <c r="GK2379"/>
      <c r="GL2379"/>
      <c r="GM2379"/>
      <c r="GN2379"/>
      <c r="GO2379"/>
      <c r="GP2379"/>
      <c r="GQ2379"/>
      <c r="GR2379"/>
      <c r="GS2379"/>
      <c r="GT2379"/>
      <c r="GU2379"/>
      <c r="GV2379"/>
      <c r="GW2379"/>
      <c r="GX2379"/>
      <c r="GY2379"/>
      <c r="GZ2379"/>
      <c r="HA2379"/>
      <c r="HB2379"/>
      <c r="HC2379"/>
      <c r="HD2379"/>
      <c r="HE2379"/>
    </row>
    <row r="2380" spans="1:213" s="19" customFormat="1" ht="14.4" x14ac:dyDescent="0.3">
      <c r="A2380"/>
      <c r="B2380"/>
      <c r="C2380"/>
      <c r="E2380" s="32">
        <v>40438.432638888888</v>
      </c>
      <c r="F2380" s="21">
        <f t="shared" si="2798"/>
        <v>539.70624999999563</v>
      </c>
      <c r="G2380" s="21">
        <f t="shared" si="2809"/>
        <v>539.70624999999563</v>
      </c>
      <c r="H2380" s="21"/>
      <c r="I2380" s="50">
        <v>1037</v>
      </c>
      <c r="J2380" s="21">
        <v>23145</v>
      </c>
      <c r="K2380" s="21">
        <v>16986</v>
      </c>
      <c r="L2380" s="98">
        <v>13</v>
      </c>
      <c r="M2380" s="124">
        <v>6.42</v>
      </c>
      <c r="N2380" s="22"/>
      <c r="O2380" s="22"/>
      <c r="P2380" s="22"/>
      <c r="Q2380" s="22"/>
      <c r="U2380" s="52">
        <f t="shared" si="2799"/>
        <v>5.8604445662802464E-2</v>
      </c>
      <c r="V2380" s="52">
        <f t="shared" si="2800"/>
        <v>7.9745891017433959</v>
      </c>
      <c r="W2380" s="52">
        <f t="shared" si="2801"/>
        <v>4.2809493242050016E-2</v>
      </c>
      <c r="X2380" s="247">
        <f>W2380+V2380+SUM($U$2357:U2380)</f>
        <v>8.1292949619152459</v>
      </c>
      <c r="Y2380" s="104">
        <f>W2380+V2380+SUM($U$2357:U2380)-$X$2357</f>
        <v>8.1262663419123662</v>
      </c>
      <c r="Z2380" s="42"/>
      <c r="AA2380" s="1">
        <f t="shared" si="2810"/>
        <v>3.4627302264218812E-2</v>
      </c>
      <c r="AB2380" s="41">
        <f t="shared" si="2802"/>
        <v>7.9853991220155587E-2</v>
      </c>
      <c r="AC2380" s="48">
        <f t="shared" si="2803"/>
        <v>10.866117082294297</v>
      </c>
      <c r="AD2380" s="48">
        <f t="shared" si="2804"/>
        <v>1.730116377144322</v>
      </c>
      <c r="AE2380" s="48">
        <f t="shared" si="2805"/>
        <v>3.092921045667389</v>
      </c>
      <c r="AF2380" s="48">
        <f t="shared" si="2806"/>
        <v>1.730116377144322</v>
      </c>
      <c r="AG2380" s="238">
        <f t="shared" si="2807"/>
        <v>1.362708020756326</v>
      </c>
      <c r="AH2380" s="48">
        <f t="shared" si="2808"/>
        <v>9.6647766741230089E-5</v>
      </c>
      <c r="AI2380" s="48">
        <f>AE2380+AC2380+SUM($AB$2357:AB2380)</f>
        <v>15.328144381629812</v>
      </c>
      <c r="AJ2380" s="48">
        <f>AE2380+AC2380+SUM($AB$2356:AB2380)-$AI$2357</f>
        <v>13.816590302519803</v>
      </c>
      <c r="AK2380" s="95"/>
      <c r="AL2380" s="161"/>
      <c r="AM2380" s="41"/>
      <c r="AN2380" s="41"/>
      <c r="AO2380" s="41"/>
      <c r="AP2380" s="41"/>
      <c r="AQ2380"/>
      <c r="AR2380" s="41"/>
      <c r="AS2380" s="31"/>
      <c r="AT2380" s="41"/>
      <c r="AU2380" s="41"/>
      <c r="AV2380" s="31"/>
      <c r="BC2380" s="1"/>
      <c r="BD2380"/>
      <c r="BE2380"/>
      <c r="BF2380" s="1"/>
      <c r="BG2380"/>
      <c r="BH2380"/>
      <c r="BI2380"/>
      <c r="BJ2380" s="1"/>
      <c r="BK2380" s="1"/>
      <c r="BL2380"/>
      <c r="BM2380" s="1"/>
      <c r="BN2380" s="1"/>
      <c r="BO2380" s="1"/>
      <c r="BP2380" s="1"/>
      <c r="BQ2380" s="1"/>
      <c r="BR2380" s="1"/>
      <c r="BS2380" s="1"/>
      <c r="BT2380" s="22"/>
      <c r="BU2380" s="1"/>
      <c r="BV2380" s="1"/>
      <c r="BW2380" s="1"/>
      <c r="BX2380" s="1"/>
      <c r="BY2380" s="1"/>
      <c r="BZ2380" s="1"/>
      <c r="CA2380" s="1"/>
      <c r="CB2380" s="1"/>
      <c r="CC2380" s="1"/>
      <c r="CD2380" s="1"/>
      <c r="CE2380" s="1"/>
      <c r="CF2380" s="1"/>
      <c r="CG2380" s="1"/>
      <c r="CH2380" s="1"/>
      <c r="CI2380" s="1"/>
      <c r="CJ2380" s="1"/>
      <c r="CK2380" s="1"/>
      <c r="CL2380" s="1"/>
      <c r="CM2380" s="1"/>
      <c r="CN2380" s="1"/>
      <c r="CO2380" s="1"/>
      <c r="CP2380" s="1"/>
      <c r="CQ2380" s="1"/>
      <c r="CR2380" s="1"/>
      <c r="CS2380" s="1"/>
      <c r="CT2380" s="1"/>
      <c r="CU2380" s="1"/>
      <c r="CV2380" s="1"/>
      <c r="CW2380" s="1"/>
      <c r="CX2380" s="1"/>
      <c r="CY2380" s="1"/>
      <c r="CZ2380" s="1"/>
      <c r="DA2380" s="1"/>
      <c r="DB2380" s="1"/>
      <c r="DC2380" s="1"/>
      <c r="DD2380" s="1"/>
      <c r="DE2380" s="1"/>
      <c r="DF2380" s="1"/>
      <c r="DG2380" s="1"/>
      <c r="DH2380" s="1"/>
      <c r="DI2380" s="1"/>
      <c r="DJ2380" s="1"/>
      <c r="DK2380" s="1"/>
      <c r="DL2380" s="1"/>
      <c r="DM2380" s="1"/>
      <c r="DN2380" s="1"/>
      <c r="DO2380" s="1"/>
      <c r="DP2380" s="1"/>
      <c r="DQ2380" s="1"/>
      <c r="DR2380" s="1"/>
      <c r="DS2380" s="1"/>
      <c r="DT2380" s="1"/>
      <c r="DU2380" s="1"/>
      <c r="DV2380" s="1"/>
      <c r="DW2380" s="1"/>
      <c r="DX2380" s="1"/>
      <c r="DY2380" s="1"/>
      <c r="DZ2380" s="1"/>
      <c r="EA2380" s="1"/>
      <c r="EB2380" s="1"/>
      <c r="EC2380" s="1"/>
      <c r="ED2380" s="1"/>
      <c r="EE2380" s="1"/>
      <c r="EF2380" s="1"/>
      <c r="EG2380" s="1"/>
      <c r="EH2380" s="1"/>
      <c r="EI2380" s="1"/>
      <c r="EJ2380" s="1"/>
      <c r="EK2380" s="1"/>
      <c r="EL2380" s="1"/>
      <c r="EM2380" s="1"/>
      <c r="EN2380" s="1"/>
      <c r="EO2380" s="1"/>
      <c r="EP2380" s="1"/>
      <c r="EQ2380" s="1"/>
      <c r="ER2380" s="1"/>
      <c r="ES2380" s="1"/>
      <c r="ET2380" s="1"/>
      <c r="EU2380" s="1"/>
      <c r="EV2380" s="1"/>
      <c r="EW2380" s="1"/>
      <c r="EX2380" s="1"/>
      <c r="EY2380" s="1"/>
      <c r="EZ2380" s="1"/>
      <c r="FA2380" s="1"/>
      <c r="FB2380" s="1"/>
      <c r="FC2380" s="1"/>
      <c r="FD2380" s="1"/>
      <c r="FE2380" s="1"/>
      <c r="FF2380" s="1"/>
      <c r="FG2380" s="1"/>
      <c r="FH2380" s="1"/>
      <c r="FI2380" s="1"/>
      <c r="FJ2380" s="1"/>
      <c r="FK2380" s="1"/>
      <c r="FL2380" s="1"/>
      <c r="FM2380" s="1"/>
      <c r="FN2380" s="1"/>
      <c r="FO2380" s="1"/>
      <c r="FP2380" s="1"/>
      <c r="FQ2380" s="1"/>
      <c r="FR2380" s="1"/>
      <c r="FS2380" s="1"/>
      <c r="FT2380" s="1"/>
      <c r="FU2380" s="1"/>
      <c r="FV2380" s="1"/>
      <c r="FW2380" s="1"/>
      <c r="FX2380" s="1"/>
      <c r="FY2380" s="1"/>
      <c r="FZ2380" s="1"/>
      <c r="GA2380" s="1"/>
      <c r="GB2380" s="1"/>
      <c r="GC2380" s="1"/>
      <c r="GD2380" s="1"/>
      <c r="GE2380" s="1"/>
      <c r="GF2380" s="1"/>
      <c r="GG2380" s="1"/>
      <c r="GH2380" s="1"/>
      <c r="GI2380" s="1"/>
      <c r="GJ2380" s="1"/>
      <c r="GK2380"/>
      <c r="GL2380"/>
      <c r="GM2380"/>
      <c r="GN2380"/>
      <c r="GO2380"/>
      <c r="GP2380"/>
      <c r="GQ2380"/>
      <c r="GR2380"/>
      <c r="GS2380"/>
      <c r="GT2380"/>
      <c r="GU2380"/>
      <c r="GV2380"/>
      <c r="GW2380"/>
      <c r="GX2380"/>
      <c r="GY2380"/>
      <c r="GZ2380"/>
      <c r="HA2380"/>
      <c r="HB2380"/>
      <c r="HC2380"/>
      <c r="HD2380"/>
      <c r="HE2380"/>
    </row>
    <row r="2381" spans="1:213" s="19" customFormat="1" ht="14.4" x14ac:dyDescent="0.3">
      <c r="A2381"/>
      <c r="B2381"/>
      <c r="C2381"/>
      <c r="E2381" s="32">
        <v>40457.620833333334</v>
      </c>
      <c r="F2381" s="21">
        <f t="shared" si="2798"/>
        <v>558.89444444444234</v>
      </c>
      <c r="G2381" s="21">
        <f t="shared" si="2809"/>
        <v>558.89444444444234</v>
      </c>
      <c r="H2381" s="21"/>
      <c r="I2381" s="50">
        <v>1037</v>
      </c>
      <c r="J2381" s="21">
        <v>24229</v>
      </c>
      <c r="K2381" s="21">
        <v>17495</v>
      </c>
      <c r="L2381" s="98">
        <v>46</v>
      </c>
      <c r="M2381" s="124">
        <v>6.42</v>
      </c>
      <c r="N2381" s="22"/>
      <c r="O2381" s="22"/>
      <c r="P2381" s="22"/>
      <c r="Q2381" s="22"/>
      <c r="U2381" s="52">
        <f t="shared" si="2799"/>
        <v>6.036057793893377E-2</v>
      </c>
      <c r="V2381" s="52">
        <f t="shared" si="2800"/>
        <v>8.2135544763334938</v>
      </c>
      <c r="W2381" s="52">
        <f t="shared" si="2801"/>
        <v>4.4092316276325511E-2</v>
      </c>
      <c r="X2381" s="247">
        <f>W2381+V2381+SUM($U$2357:U2381)</f>
        <v>8.4299037374785541</v>
      </c>
      <c r="Y2381" s="104">
        <f>W2381+V2381+SUM($U$2357:U2381)-$X$2357</f>
        <v>8.4268751174756744</v>
      </c>
      <c r="Z2381" s="42"/>
      <c r="AA2381" s="1">
        <f t="shared" si="2810"/>
        <v>4.2555074214576778E-2</v>
      </c>
      <c r="AB2381" s="41">
        <f t="shared" si="2802"/>
        <v>8.3593966440836026E-2</v>
      </c>
      <c r="AC2381" s="48">
        <f t="shared" si="2803"/>
        <v>11.37503351855297</v>
      </c>
      <c r="AD2381" s="48">
        <f t="shared" si="2804"/>
        <v>1.8111466710663113</v>
      </c>
      <c r="AE2381" s="48">
        <f t="shared" si="2805"/>
        <v>3.2377785273482464</v>
      </c>
      <c r="AF2381" s="48">
        <f t="shared" si="2806"/>
        <v>1.8111466710663111</v>
      </c>
      <c r="AG2381" s="238">
        <f t="shared" si="2807"/>
        <v>1.4265306820006489</v>
      </c>
      <c r="AH2381" s="48">
        <f t="shared" si="2808"/>
        <v>1.0117428128637992E-4</v>
      </c>
      <c r="AI2381" s="48">
        <f>AE2381+AC2381+SUM($AB$2357:AB2381)</f>
        <v>16.065512266010177</v>
      </c>
      <c r="AJ2381" s="48">
        <f>AE2381+AC2381+SUM($AB$2356:AB2381)-$AI$2357</f>
        <v>14.553958186900168</v>
      </c>
      <c r="AK2381" s="95"/>
      <c r="AL2381" s="161"/>
      <c r="AM2381" s="41"/>
      <c r="AN2381" s="41"/>
      <c r="AO2381" s="41"/>
      <c r="AP2381" s="41"/>
      <c r="AQ2381"/>
      <c r="AR2381" s="41"/>
      <c r="AS2381" s="31"/>
      <c r="AT2381" s="41"/>
      <c r="AU2381" s="41"/>
      <c r="AV2381" s="31"/>
      <c r="BC2381" s="1"/>
      <c r="BD2381"/>
      <c r="BE2381"/>
      <c r="BF2381" s="1"/>
      <c r="BG2381"/>
      <c r="BH2381"/>
      <c r="BI2381"/>
      <c r="BJ2381" s="1"/>
      <c r="BK2381" s="1"/>
      <c r="BL2381"/>
      <c r="BM2381" s="1"/>
      <c r="BN2381" s="1"/>
      <c r="BO2381" s="1"/>
      <c r="BP2381" s="1"/>
      <c r="BQ2381" s="1"/>
      <c r="BR2381" s="1"/>
      <c r="BS2381" s="1"/>
      <c r="BT2381" s="22"/>
      <c r="BU2381" s="1"/>
      <c r="BV2381" s="1"/>
      <c r="BW2381" s="1"/>
      <c r="BX2381" s="1"/>
      <c r="BY2381" s="1"/>
      <c r="BZ2381" s="1"/>
      <c r="CA2381" s="1"/>
      <c r="CB2381" s="1"/>
      <c r="CC2381" s="1"/>
      <c r="CD2381" s="1"/>
      <c r="CE2381" s="1"/>
      <c r="CF2381" s="1"/>
      <c r="CG2381" s="1"/>
      <c r="CH2381" s="1"/>
      <c r="CI2381" s="1"/>
      <c r="CJ2381" s="1"/>
      <c r="CK2381" s="1"/>
      <c r="CL2381" s="1"/>
      <c r="CM2381" s="1"/>
      <c r="CN2381" s="1"/>
      <c r="CO2381" s="1"/>
      <c r="CP2381" s="1"/>
      <c r="CQ2381" s="1"/>
      <c r="CR2381" s="1"/>
      <c r="CS2381" s="1"/>
      <c r="CT2381" s="1"/>
      <c r="CU2381" s="1"/>
      <c r="CV2381" s="1"/>
      <c r="CW2381" s="1"/>
      <c r="CX2381" s="1"/>
      <c r="CY2381" s="1"/>
      <c r="CZ2381" s="1"/>
      <c r="DA2381" s="1"/>
      <c r="DB2381" s="1"/>
      <c r="DC2381" s="1"/>
      <c r="DD2381" s="1"/>
      <c r="DE2381" s="1"/>
      <c r="DF2381" s="1"/>
      <c r="DG2381" s="1"/>
      <c r="DH2381" s="1"/>
      <c r="DI2381" s="1"/>
      <c r="DJ2381" s="1"/>
      <c r="DK2381" s="1"/>
      <c r="DL2381" s="1"/>
      <c r="DM2381" s="1"/>
      <c r="DN2381" s="1"/>
      <c r="DO2381" s="1"/>
      <c r="DP2381" s="1"/>
      <c r="DQ2381" s="1"/>
      <c r="DR2381" s="1"/>
      <c r="DS2381" s="1"/>
      <c r="DT2381" s="1"/>
      <c r="DU2381" s="1"/>
      <c r="DV2381" s="1"/>
      <c r="DW2381" s="1"/>
      <c r="DX2381" s="1"/>
      <c r="DY2381" s="1"/>
      <c r="DZ2381" s="1"/>
      <c r="EA2381" s="1"/>
      <c r="EB2381" s="1"/>
      <c r="EC2381" s="1"/>
      <c r="ED2381" s="1"/>
      <c r="EE2381" s="1"/>
      <c r="EF2381" s="1"/>
      <c r="EG2381" s="1"/>
      <c r="EH2381" s="1"/>
      <c r="EI2381" s="1"/>
      <c r="EJ2381" s="1"/>
      <c r="EK2381" s="1"/>
      <c r="EL2381" s="1"/>
      <c r="EM2381" s="1"/>
      <c r="EN2381" s="1"/>
      <c r="EO2381" s="1"/>
      <c r="EP2381" s="1"/>
      <c r="EQ2381" s="1"/>
      <c r="ER2381" s="1"/>
      <c r="ES2381" s="1"/>
      <c r="ET2381" s="1"/>
      <c r="EU2381" s="1"/>
      <c r="EV2381" s="1"/>
      <c r="EW2381" s="1"/>
      <c r="EX2381" s="1"/>
      <c r="EY2381" s="1"/>
      <c r="EZ2381" s="1"/>
      <c r="FA2381" s="1"/>
      <c r="FB2381" s="1"/>
      <c r="FC2381" s="1"/>
      <c r="FD2381" s="1"/>
      <c r="FE2381" s="1"/>
      <c r="FF2381" s="1"/>
      <c r="FG2381" s="1"/>
      <c r="FH2381" s="1"/>
      <c r="FI2381" s="1"/>
      <c r="FJ2381" s="1"/>
      <c r="FK2381" s="1"/>
      <c r="FL2381" s="1"/>
      <c r="FM2381" s="1"/>
      <c r="FN2381" s="1"/>
      <c r="FO2381" s="1"/>
      <c r="FP2381" s="1"/>
      <c r="FQ2381" s="1"/>
      <c r="FR2381" s="1"/>
      <c r="FS2381" s="1"/>
      <c r="FT2381" s="1"/>
      <c r="FU2381" s="1"/>
      <c r="FV2381" s="1"/>
      <c r="FW2381" s="1"/>
      <c r="FX2381" s="1"/>
      <c r="FY2381" s="1"/>
      <c r="FZ2381" s="1"/>
      <c r="GA2381" s="1"/>
      <c r="GB2381" s="1"/>
      <c r="GC2381" s="1"/>
      <c r="GD2381" s="1"/>
      <c r="GE2381" s="1"/>
      <c r="GF2381" s="1"/>
      <c r="GG2381" s="1"/>
      <c r="GH2381" s="1"/>
      <c r="GI2381" s="1"/>
      <c r="GJ2381" s="1"/>
      <c r="GK2381"/>
      <c r="GL2381"/>
      <c r="GM2381"/>
      <c r="GN2381"/>
      <c r="GO2381"/>
      <c r="GP2381"/>
      <c r="GQ2381"/>
      <c r="GR2381"/>
      <c r="GS2381"/>
      <c r="GT2381"/>
      <c r="GU2381"/>
      <c r="GV2381"/>
      <c r="GW2381"/>
      <c r="GX2381"/>
      <c r="GY2381"/>
      <c r="GZ2381"/>
      <c r="HA2381"/>
      <c r="HB2381"/>
      <c r="HC2381"/>
      <c r="HD2381"/>
      <c r="HE2381"/>
    </row>
    <row r="2382" spans="1:213" s="19" customFormat="1" ht="14.4" x14ac:dyDescent="0.3">
      <c r="A2382"/>
      <c r="B2382"/>
      <c r="C2382"/>
      <c r="E2382" s="32">
        <v>40511.44027777778</v>
      </c>
      <c r="F2382" s="21">
        <f t="shared" si="2798"/>
        <v>612.7138888888876</v>
      </c>
      <c r="G2382" s="21">
        <f t="shared" si="2809"/>
        <v>612.7138888888876</v>
      </c>
      <c r="H2382" s="21"/>
      <c r="I2382" s="50">
        <v>1037</v>
      </c>
      <c r="J2382" s="21">
        <v>24557</v>
      </c>
      <c r="K2382" s="21">
        <v>19514</v>
      </c>
      <c r="L2382" s="98">
        <v>12</v>
      </c>
      <c r="M2382" s="124">
        <v>6.42</v>
      </c>
      <c r="N2382" s="22"/>
      <c r="O2382" s="22"/>
      <c r="P2382" s="22"/>
      <c r="Q2382" s="22"/>
      <c r="U2382" s="52">
        <f t="shared" si="2799"/>
        <v>6.7326454295533217E-2</v>
      </c>
      <c r="V2382" s="52">
        <f t="shared" si="2800"/>
        <v>9.1614348128706382</v>
      </c>
      <c r="W2382" s="52">
        <f t="shared" si="2801"/>
        <v>4.9180763636251269E-2</v>
      </c>
      <c r="X2382" s="247">
        <f>W2382+V2382+SUM($U$2357:U2382)</f>
        <v>9.4501989756711566</v>
      </c>
      <c r="Y2382" s="104">
        <f>W2382+V2382+SUM($U$2357:U2382)-$X$2357</f>
        <v>9.4471703556682769</v>
      </c>
      <c r="Z2382" s="42"/>
      <c r="AA2382" s="1">
        <f t="shared" si="2810"/>
        <v>3.1282162722310665E-2</v>
      </c>
      <c r="AB2382" s="41">
        <f t="shared" si="2802"/>
        <v>8.4725619459639703E-2</v>
      </c>
      <c r="AC2382" s="48">
        <f t="shared" si="2803"/>
        <v>11.529022993730871</v>
      </c>
      <c r="AD2382" s="48">
        <f t="shared" si="2804"/>
        <v>1.8356650625851425</v>
      </c>
      <c r="AE2382" s="48">
        <f t="shared" si="2805"/>
        <v>3.2816099424693919</v>
      </c>
      <c r="AF2382" s="48">
        <f t="shared" si="2806"/>
        <v>1.8356650625851421</v>
      </c>
      <c r="AG2382" s="238">
        <f t="shared" si="2807"/>
        <v>1.4458423359564958</v>
      </c>
      <c r="AH2382" s="48">
        <f t="shared" si="2808"/>
        <v>1.0254392775391606E-4</v>
      </c>
      <c r="AI2382" s="48">
        <f>AE2382+AC2382+SUM($AB$2357:AB2382)</f>
        <v>16.348058775768866</v>
      </c>
      <c r="AJ2382" s="48">
        <f>AE2382+AC2382+SUM($AB$2356:AB2382)-$AI$2357</f>
        <v>14.836504696658857</v>
      </c>
      <c r="AK2382" s="95"/>
      <c r="AL2382" s="161"/>
      <c r="AM2382" s="41"/>
      <c r="AN2382" s="41"/>
      <c r="AO2382" s="41"/>
      <c r="AP2382" s="41"/>
      <c r="AQ2382"/>
      <c r="AR2382" s="41"/>
      <c r="AS2382" s="31"/>
      <c r="AT2382" s="41"/>
      <c r="AU2382" s="41"/>
      <c r="AV2382" s="31"/>
      <c r="BC2382" s="1"/>
      <c r="BD2382"/>
      <c r="BE2382"/>
      <c r="BF2382" s="1"/>
      <c r="BG2382"/>
      <c r="BH2382"/>
      <c r="BI2382"/>
      <c r="BJ2382" s="1"/>
      <c r="BK2382" s="1"/>
      <c r="BL2382"/>
      <c r="BM2382" s="1"/>
      <c r="BN2382" s="1"/>
      <c r="BO2382" s="1"/>
      <c r="BP2382" s="1"/>
      <c r="BQ2382" s="1"/>
      <c r="BR2382" s="1"/>
      <c r="BS2382" s="1"/>
      <c r="BT2382" s="22"/>
      <c r="BU2382" s="1"/>
      <c r="BV2382" s="1"/>
      <c r="BW2382" s="1"/>
      <c r="BX2382" s="1"/>
      <c r="BY2382" s="1"/>
      <c r="BZ2382" s="1"/>
      <c r="CA2382" s="1"/>
      <c r="CB2382" s="1"/>
      <c r="CC2382" s="1"/>
      <c r="CD2382" s="1"/>
      <c r="CE2382" s="1"/>
      <c r="CF2382" s="1"/>
      <c r="CG2382" s="1"/>
      <c r="CH2382" s="1"/>
      <c r="CI2382" s="1"/>
      <c r="CJ2382" s="1"/>
      <c r="CK2382" s="1"/>
      <c r="CL2382" s="1"/>
      <c r="CM2382" s="1"/>
      <c r="CN2382" s="1"/>
      <c r="CO2382" s="1"/>
      <c r="CP2382" s="1"/>
      <c r="CQ2382" s="1"/>
      <c r="CR2382" s="1"/>
      <c r="CS2382" s="1"/>
      <c r="CT2382" s="1"/>
      <c r="CU2382" s="1"/>
      <c r="CV2382" s="1"/>
      <c r="CW2382" s="1"/>
      <c r="CX2382" s="1"/>
      <c r="CY2382" s="1"/>
      <c r="CZ2382" s="1"/>
      <c r="DA2382" s="1"/>
      <c r="DB2382" s="1"/>
      <c r="DC2382" s="1"/>
      <c r="DD2382" s="1"/>
      <c r="DE2382" s="1"/>
      <c r="DF2382" s="1"/>
      <c r="DG2382" s="1"/>
      <c r="DH2382" s="1"/>
      <c r="DI2382" s="1"/>
      <c r="DJ2382" s="1"/>
      <c r="DK2382" s="1"/>
      <c r="DL2382" s="1"/>
      <c r="DM2382" s="1"/>
      <c r="DN2382" s="1"/>
      <c r="DO2382" s="1"/>
      <c r="DP2382" s="1"/>
      <c r="DQ2382" s="1"/>
      <c r="DR2382" s="1"/>
      <c r="DS2382" s="1"/>
      <c r="DT2382" s="1"/>
      <c r="DU2382" s="1"/>
      <c r="DV2382" s="1"/>
      <c r="DW2382" s="1"/>
      <c r="DX2382" s="1"/>
      <c r="DY2382" s="1"/>
      <c r="DZ2382" s="1"/>
      <c r="EA2382" s="1"/>
      <c r="EB2382" s="1"/>
      <c r="EC2382" s="1"/>
      <c r="ED2382" s="1"/>
      <c r="EE2382" s="1"/>
      <c r="EF2382" s="1"/>
      <c r="EG2382" s="1"/>
      <c r="EH2382" s="1"/>
      <c r="EI2382" s="1"/>
      <c r="EJ2382" s="1"/>
      <c r="EK2382" s="1"/>
      <c r="EL2382" s="1"/>
      <c r="EM2382" s="1"/>
      <c r="EN2382" s="1"/>
      <c r="EO2382" s="1"/>
      <c r="EP2382" s="1"/>
      <c r="EQ2382" s="1"/>
      <c r="ER2382" s="1"/>
      <c r="ES2382" s="1"/>
      <c r="ET2382" s="1"/>
      <c r="EU2382" s="1"/>
      <c r="EV2382" s="1"/>
      <c r="EW2382" s="1"/>
      <c r="EX2382" s="1"/>
      <c r="EY2382" s="1"/>
      <c r="EZ2382" s="1"/>
      <c r="FA2382" s="1"/>
      <c r="FB2382" s="1"/>
      <c r="FC2382" s="1"/>
      <c r="FD2382" s="1"/>
      <c r="FE2382" s="1"/>
      <c r="FF2382" s="1"/>
      <c r="FG2382" s="1"/>
      <c r="FH2382" s="1"/>
      <c r="FI2382" s="1"/>
      <c r="FJ2382" s="1"/>
      <c r="FK2382" s="1"/>
      <c r="FL2382" s="1"/>
      <c r="FM2382" s="1"/>
      <c r="FN2382" s="1"/>
      <c r="FO2382" s="1"/>
      <c r="FP2382" s="1"/>
      <c r="FQ2382" s="1"/>
      <c r="FR2382" s="1"/>
      <c r="FS2382" s="1"/>
      <c r="FT2382" s="1"/>
      <c r="FU2382" s="1"/>
      <c r="FV2382" s="1"/>
      <c r="FW2382" s="1"/>
      <c r="FX2382" s="1"/>
      <c r="FY2382" s="1"/>
      <c r="FZ2382" s="1"/>
      <c r="GA2382" s="1"/>
      <c r="GB2382" s="1"/>
      <c r="GC2382" s="1"/>
      <c r="GD2382" s="1"/>
      <c r="GE2382" s="1"/>
      <c r="GF2382" s="1"/>
      <c r="GG2382" s="1"/>
      <c r="GH2382" s="1"/>
      <c r="GI2382" s="1"/>
      <c r="GJ2382" s="1"/>
      <c r="GK2382"/>
      <c r="GL2382"/>
      <c r="GM2382"/>
      <c r="GN2382"/>
      <c r="GO2382"/>
      <c r="GP2382"/>
      <c r="GQ2382"/>
      <c r="GR2382"/>
      <c r="GS2382"/>
      <c r="GT2382"/>
      <c r="GU2382"/>
      <c r="GV2382"/>
      <c r="GW2382"/>
      <c r="GX2382"/>
      <c r="GY2382"/>
      <c r="GZ2382"/>
      <c r="HA2382"/>
      <c r="HB2382"/>
      <c r="HC2382"/>
      <c r="HD2382"/>
      <c r="HE2382"/>
    </row>
    <row r="2383" spans="1:213" s="19" customFormat="1" ht="14.4" x14ac:dyDescent="0.3">
      <c r="A2383"/>
      <c r="B2383"/>
      <c r="C2383"/>
      <c r="E2383" s="32">
        <v>40535.442361111112</v>
      </c>
      <c r="F2383" s="21">
        <f t="shared" si="2798"/>
        <v>636.71597222222044</v>
      </c>
      <c r="G2383" s="21">
        <f t="shared" si="2809"/>
        <v>636.71597222222044</v>
      </c>
      <c r="H2383" s="21"/>
      <c r="I2383" s="50">
        <v>1037</v>
      </c>
      <c r="J2383" s="21">
        <v>27172</v>
      </c>
      <c r="K2383" s="21">
        <v>22917</v>
      </c>
      <c r="L2383" s="98">
        <v>20</v>
      </c>
      <c r="M2383" s="124">
        <v>6.42</v>
      </c>
      <c r="N2383" s="22"/>
      <c r="O2383" s="22"/>
      <c r="P2383" s="22"/>
      <c r="Q2383" s="22"/>
      <c r="U2383" s="52">
        <f t="shared" si="2799"/>
        <v>7.9067354365621331E-2</v>
      </c>
      <c r="V2383" s="52">
        <f t="shared" si="2800"/>
        <v>10.759075617841365</v>
      </c>
      <c r="W2383" s="52">
        <f t="shared" si="2801"/>
        <v>5.7757279914521384E-2</v>
      </c>
      <c r="X2383" s="247">
        <f>W2383+V2383+SUM($U$2357:U2383)</f>
        <v>11.135483651285774</v>
      </c>
      <c r="Y2383" s="104">
        <f>W2383+V2383+SUM($U$2357:U2383)-$X$2357</f>
        <v>11.132455031282895</v>
      </c>
      <c r="Z2383" s="42"/>
      <c r="AA2383" s="1">
        <f t="shared" si="2810"/>
        <v>2.840116343773761E-2</v>
      </c>
      <c r="AB2383" s="41">
        <f t="shared" si="2802"/>
        <v>9.3747792155284851E-2</v>
      </c>
      <c r="AC2383" s="48">
        <f t="shared" si="2803"/>
        <v>12.756713474188837</v>
      </c>
      <c r="AD2383" s="48">
        <f t="shared" si="2804"/>
        <v>2.0311394339928932</v>
      </c>
      <c r="AE2383" s="48">
        <f t="shared" si="2805"/>
        <v>3.6310585721699842</v>
      </c>
      <c r="AF2383" s="48">
        <f t="shared" si="2806"/>
        <v>2.0311394339928932</v>
      </c>
      <c r="AG2383" s="238">
        <f t="shared" si="2807"/>
        <v>1.5998056746593601</v>
      </c>
      <c r="AH2383" s="48">
        <f t="shared" si="2808"/>
        <v>1.1346351773137627E-4</v>
      </c>
      <c r="AI2383" s="48">
        <f>AE2383+AC2383+SUM($AB$2357:AB2383)</f>
        <v>18.018945678082709</v>
      </c>
      <c r="AJ2383" s="48">
        <f>AE2383+AC2383+SUM($AB$2356:AB2383)-$AI$2357</f>
        <v>16.507391598972699</v>
      </c>
      <c r="AK2383" s="95"/>
      <c r="AL2383" s="161"/>
      <c r="AM2383" s="41"/>
      <c r="AN2383" s="41"/>
      <c r="AO2383" s="41"/>
      <c r="AP2383" s="41"/>
      <c r="AQ2383"/>
      <c r="AR2383" s="41"/>
      <c r="AS2383" s="31"/>
      <c r="AT2383" s="41"/>
      <c r="AU2383" s="41"/>
      <c r="AV2383" s="31"/>
      <c r="BC2383" s="1"/>
      <c r="BD2383"/>
      <c r="BE2383"/>
      <c r="BF2383" s="1"/>
      <c r="BG2383"/>
      <c r="BH2383"/>
      <c r="BI2383"/>
      <c r="BJ2383" s="1"/>
      <c r="BK2383" s="1"/>
      <c r="BL2383"/>
      <c r="BM2383" s="1"/>
      <c r="BN2383" s="1"/>
      <c r="BO2383" s="1"/>
      <c r="BP2383" s="1"/>
      <c r="BQ2383" s="1"/>
      <c r="BR2383" s="1"/>
      <c r="BS2383" s="1"/>
      <c r="BT2383" s="22"/>
      <c r="BU2383" s="1"/>
      <c r="BV2383" s="1"/>
      <c r="BW2383" s="1"/>
      <c r="BX2383" s="1"/>
      <c r="BY2383" s="1"/>
      <c r="BZ2383" s="1"/>
      <c r="CA2383" s="1"/>
      <c r="CB2383" s="1"/>
      <c r="CC2383" s="1"/>
      <c r="CD2383" s="1"/>
      <c r="CE2383" s="1"/>
      <c r="CF2383" s="1"/>
      <c r="CG2383" s="1"/>
      <c r="CH2383" s="1"/>
      <c r="CI2383" s="1"/>
      <c r="CJ2383" s="1"/>
      <c r="CK2383" s="1"/>
      <c r="CL2383" s="1"/>
      <c r="CM2383" s="1"/>
      <c r="CN2383" s="1"/>
      <c r="CO2383" s="1"/>
      <c r="CP2383" s="1"/>
      <c r="CQ2383" s="1"/>
      <c r="CR2383" s="1"/>
      <c r="CS2383" s="1"/>
      <c r="CT2383" s="1"/>
      <c r="CU2383" s="1"/>
      <c r="CV2383" s="1"/>
      <c r="CW2383" s="1"/>
      <c r="CX2383" s="1"/>
      <c r="CY2383" s="1"/>
      <c r="CZ2383" s="1"/>
      <c r="DA2383" s="1"/>
      <c r="DB2383" s="1"/>
      <c r="DC2383" s="1"/>
      <c r="DD2383" s="1"/>
      <c r="DE2383" s="1"/>
      <c r="DF2383" s="1"/>
      <c r="DG2383" s="1"/>
      <c r="DH2383" s="1"/>
      <c r="DI2383" s="1"/>
      <c r="DJ2383" s="1"/>
      <c r="DK2383" s="1"/>
      <c r="DL2383" s="1"/>
      <c r="DM2383" s="1"/>
      <c r="DN2383" s="1"/>
      <c r="DO2383" s="1"/>
      <c r="DP2383" s="1"/>
      <c r="DQ2383" s="1"/>
      <c r="DR2383" s="1"/>
      <c r="DS2383" s="1"/>
      <c r="DT2383" s="1"/>
      <c r="DU2383" s="1"/>
      <c r="DV2383" s="1"/>
      <c r="DW2383" s="1"/>
      <c r="DX2383" s="1"/>
      <c r="DY2383" s="1"/>
      <c r="DZ2383" s="1"/>
      <c r="EA2383" s="1"/>
      <c r="EB2383" s="1"/>
      <c r="EC2383" s="1"/>
      <c r="ED2383" s="1"/>
      <c r="EE2383" s="1"/>
      <c r="EF2383" s="1"/>
      <c r="EG2383" s="1"/>
      <c r="EH2383" s="1"/>
      <c r="EI2383" s="1"/>
      <c r="EJ2383" s="1"/>
      <c r="EK2383" s="1"/>
      <c r="EL2383" s="1"/>
      <c r="EM2383" s="1"/>
      <c r="EN2383" s="1"/>
      <c r="EO2383" s="1"/>
      <c r="EP2383" s="1"/>
      <c r="EQ2383" s="1"/>
      <c r="ER2383" s="1"/>
      <c r="ES2383" s="1"/>
      <c r="ET2383" s="1"/>
      <c r="EU2383" s="1"/>
      <c r="EV2383" s="1"/>
      <c r="EW2383" s="1"/>
      <c r="EX2383" s="1"/>
      <c r="EY2383" s="1"/>
      <c r="EZ2383" s="1"/>
      <c r="FA2383" s="1"/>
      <c r="FB2383" s="1"/>
      <c r="FC2383" s="1"/>
      <c r="FD2383" s="1"/>
      <c r="FE2383" s="1"/>
      <c r="FF2383" s="1"/>
      <c r="FG2383" s="1"/>
      <c r="FH2383" s="1"/>
      <c r="FI2383" s="1"/>
      <c r="FJ2383" s="1"/>
      <c r="FK2383" s="1"/>
      <c r="FL2383" s="1"/>
      <c r="FM2383" s="1"/>
      <c r="FN2383" s="1"/>
      <c r="FO2383" s="1"/>
      <c r="FP2383" s="1"/>
      <c r="FQ2383" s="1"/>
      <c r="FR2383" s="1"/>
      <c r="FS2383" s="1"/>
      <c r="FT2383" s="1"/>
      <c r="FU2383" s="1"/>
      <c r="FV2383" s="1"/>
      <c r="FW2383" s="1"/>
      <c r="FX2383" s="1"/>
      <c r="FY2383" s="1"/>
      <c r="FZ2383" s="1"/>
      <c r="GA2383" s="1"/>
      <c r="GB2383" s="1"/>
      <c r="GC2383" s="1"/>
      <c r="GD2383" s="1"/>
      <c r="GE2383" s="1"/>
      <c r="GF2383" s="1"/>
      <c r="GG2383" s="1"/>
      <c r="GH2383" s="1"/>
      <c r="GI2383" s="1"/>
      <c r="GJ2383" s="1"/>
      <c r="GK2383"/>
      <c r="GL2383"/>
      <c r="GM2383"/>
      <c r="GN2383"/>
      <c r="GO2383"/>
      <c r="GP2383"/>
      <c r="GQ2383"/>
      <c r="GR2383"/>
      <c r="GS2383"/>
      <c r="GT2383"/>
      <c r="GU2383"/>
      <c r="GV2383"/>
      <c r="GW2383"/>
      <c r="GX2383"/>
      <c r="GY2383"/>
      <c r="GZ2383"/>
      <c r="HA2383"/>
      <c r="HB2383"/>
      <c r="HC2383"/>
      <c r="HD2383"/>
      <c r="HE2383"/>
    </row>
    <row r="2384" spans="1:213" s="19" customFormat="1" ht="14.4" x14ac:dyDescent="0.3">
      <c r="A2384"/>
      <c r="B2384"/>
      <c r="C2384"/>
      <c r="E2384" s="32">
        <v>40610.599305555559</v>
      </c>
      <c r="F2384" s="21">
        <f t="shared" si="2798"/>
        <v>711.87291666666715</v>
      </c>
      <c r="G2384" s="21">
        <f t="shared" si="2809"/>
        <v>711.87291666666715</v>
      </c>
      <c r="H2384" s="21"/>
      <c r="I2384" s="50">
        <v>1037</v>
      </c>
      <c r="J2384" s="21">
        <v>27246</v>
      </c>
      <c r="K2384" s="21">
        <v>24423</v>
      </c>
      <c r="L2384" s="98">
        <v>60</v>
      </c>
      <c r="M2384" s="124">
        <v>6.42</v>
      </c>
      <c r="N2384" s="22"/>
      <c r="O2384" s="22"/>
      <c r="P2384" s="22"/>
      <c r="Q2384" s="22"/>
      <c r="U2384" s="52">
        <f t="shared" si="2799"/>
        <v>8.4263297799518688E-2</v>
      </c>
      <c r="V2384" s="52">
        <f t="shared" si="2800"/>
        <v>11.466112659359412</v>
      </c>
      <c r="W2384" s="52">
        <f t="shared" si="2801"/>
        <v>6.1552823116130202E-2</v>
      </c>
      <c r="X2384" s="247">
        <f>W2384+V2384+SUM($U$2357:U2384)</f>
        <v>11.93057953380495</v>
      </c>
      <c r="Y2384" s="104">
        <f>W2384+V2384+SUM($U$2357:U2384)-$X$2357</f>
        <v>11.927550913802071</v>
      </c>
      <c r="Z2384" s="42"/>
      <c r="AA2384" s="1">
        <f t="shared" si="2810"/>
        <v>2.3695449578894322E-2</v>
      </c>
      <c r="AB2384" s="41">
        <f t="shared" si="2802"/>
        <v>9.4003104116844219E-2</v>
      </c>
      <c r="AC2384" s="48">
        <f t="shared" si="2803"/>
        <v>12.791455002125314</v>
      </c>
      <c r="AD2384" s="48">
        <f t="shared" si="2804"/>
        <v>2.0366710223233615</v>
      </c>
      <c r="AE2384" s="48">
        <f t="shared" si="2805"/>
        <v>3.6409473670448778</v>
      </c>
      <c r="AF2384" s="48">
        <f t="shared" si="2806"/>
        <v>2.0366710223233615</v>
      </c>
      <c r="AG2384" s="238">
        <f t="shared" si="2807"/>
        <v>1.6041625721981794</v>
      </c>
      <c r="AH2384" s="48">
        <f t="shared" si="2808"/>
        <v>1.13772523336857E-4</v>
      </c>
      <c r="AI2384" s="48">
        <f>AE2384+AC2384+SUM($AB$2357:AB2384)</f>
        <v>18.157579105010921</v>
      </c>
      <c r="AJ2384" s="48">
        <f>AE2384+AC2384+SUM($AB$2356:AB2384)-$AI$2357</f>
        <v>16.646025025900911</v>
      </c>
      <c r="AK2384" s="95"/>
      <c r="AL2384" s="161"/>
      <c r="AM2384" s="41"/>
      <c r="AN2384" s="41"/>
      <c r="AO2384" s="41"/>
      <c r="AP2384" s="41"/>
      <c r="AQ2384"/>
      <c r="AR2384" s="41"/>
      <c r="AS2384" s="31"/>
      <c r="AT2384" s="41"/>
      <c r="AU2384" s="41"/>
      <c r="AV2384" s="31"/>
      <c r="BC2384" s="1"/>
      <c r="BD2384"/>
      <c r="BE2384"/>
      <c r="BF2384" s="1"/>
      <c r="BG2384"/>
      <c r="BH2384"/>
      <c r="BI2384"/>
      <c r="BJ2384" s="1"/>
      <c r="BK2384" s="1"/>
      <c r="BL2384"/>
      <c r="BM2384" s="1"/>
      <c r="BN2384" s="1"/>
      <c r="BO2384" s="1"/>
      <c r="BP2384" s="1"/>
      <c r="BQ2384" s="1"/>
      <c r="BR2384" s="1"/>
      <c r="BS2384" s="1"/>
      <c r="BT2384" s="22"/>
      <c r="BU2384" s="1"/>
      <c r="BV2384" s="1"/>
      <c r="BW2384" s="1"/>
      <c r="BX2384" s="1"/>
      <c r="BY2384" s="1"/>
      <c r="BZ2384" s="1"/>
      <c r="CA2384" s="1"/>
      <c r="CB2384" s="1"/>
      <c r="CC2384" s="1"/>
      <c r="CD2384" s="1"/>
      <c r="CE2384" s="1"/>
      <c r="CF2384" s="1"/>
      <c r="CG2384" s="1"/>
      <c r="CH2384" s="1"/>
      <c r="CI2384" s="1"/>
      <c r="CJ2384" s="1"/>
      <c r="CK2384" s="1"/>
      <c r="CL2384" s="1"/>
      <c r="CM2384" s="1"/>
      <c r="CN2384" s="1"/>
      <c r="CO2384" s="1"/>
      <c r="CP2384" s="1"/>
      <c r="CQ2384" s="1"/>
      <c r="CR2384" s="1"/>
      <c r="CS2384" s="1"/>
      <c r="CT2384" s="1"/>
      <c r="CU2384" s="1"/>
      <c r="CV2384" s="1"/>
      <c r="CW2384" s="1"/>
      <c r="CX2384" s="1"/>
      <c r="CY2384" s="1"/>
      <c r="CZ2384" s="1"/>
      <c r="DA2384" s="1"/>
      <c r="DB2384" s="1"/>
      <c r="DC2384" s="1"/>
      <c r="DD2384" s="1"/>
      <c r="DE2384" s="1"/>
      <c r="DF2384" s="1"/>
      <c r="DG2384" s="1"/>
      <c r="DH2384" s="1"/>
      <c r="DI2384" s="1"/>
      <c r="DJ2384" s="1"/>
      <c r="DK2384" s="1"/>
      <c r="DL2384" s="1"/>
      <c r="DM2384" s="1"/>
      <c r="DN2384" s="1"/>
      <c r="DO2384" s="1"/>
      <c r="DP2384" s="1"/>
      <c r="DQ2384" s="1"/>
      <c r="DR2384" s="1"/>
      <c r="DS2384" s="1"/>
      <c r="DT2384" s="1"/>
      <c r="DU2384" s="1"/>
      <c r="DV2384" s="1"/>
      <c r="DW2384" s="1"/>
      <c r="DX2384" s="1"/>
      <c r="DY2384" s="1"/>
      <c r="DZ2384" s="1"/>
      <c r="EA2384" s="1"/>
      <c r="EB2384" s="1"/>
      <c r="EC2384" s="1"/>
      <c r="ED2384" s="1"/>
      <c r="EE2384" s="1"/>
      <c r="EF2384" s="1"/>
      <c r="EG2384" s="1"/>
      <c r="EH2384" s="1"/>
      <c r="EI2384" s="1"/>
      <c r="EJ2384" s="1"/>
      <c r="EK2384" s="1"/>
      <c r="EL2384" s="1"/>
      <c r="EM2384" s="1"/>
      <c r="EN2384" s="1"/>
      <c r="EO2384" s="1"/>
      <c r="EP2384" s="1"/>
      <c r="EQ2384" s="1"/>
      <c r="ER2384" s="1"/>
      <c r="ES2384" s="1"/>
      <c r="ET2384" s="1"/>
      <c r="EU2384" s="1"/>
      <c r="EV2384" s="1"/>
      <c r="EW2384" s="1"/>
      <c r="EX2384" s="1"/>
      <c r="EY2384" s="1"/>
      <c r="EZ2384" s="1"/>
      <c r="FA2384" s="1"/>
      <c r="FB2384" s="1"/>
      <c r="FC2384" s="1"/>
      <c r="FD2384" s="1"/>
      <c r="FE2384" s="1"/>
      <c r="FF2384" s="1"/>
      <c r="FG2384" s="1"/>
      <c r="FH2384" s="1"/>
      <c r="FI2384" s="1"/>
      <c r="FJ2384" s="1"/>
      <c r="FK2384" s="1"/>
      <c r="FL2384" s="1"/>
      <c r="FM2384" s="1"/>
      <c r="FN2384" s="1"/>
      <c r="FO2384" s="1"/>
      <c r="FP2384" s="1"/>
      <c r="FQ2384" s="1"/>
      <c r="FR2384" s="1"/>
      <c r="FS2384" s="1"/>
      <c r="FT2384" s="1"/>
      <c r="FU2384" s="1"/>
      <c r="FV2384" s="1"/>
      <c r="FW2384" s="1"/>
      <c r="FX2384" s="1"/>
      <c r="FY2384" s="1"/>
      <c r="FZ2384" s="1"/>
      <c r="GA2384" s="1"/>
      <c r="GB2384" s="1"/>
      <c r="GC2384" s="1"/>
      <c r="GD2384" s="1"/>
      <c r="GE2384" s="1"/>
      <c r="GF2384" s="1"/>
      <c r="GG2384" s="1"/>
      <c r="GH2384" s="1"/>
      <c r="GI2384" s="1"/>
      <c r="GJ2384" s="1"/>
      <c r="GK2384"/>
      <c r="GL2384"/>
      <c r="GM2384"/>
      <c r="GN2384"/>
      <c r="GO2384"/>
      <c r="GP2384"/>
      <c r="GQ2384"/>
      <c r="GR2384"/>
      <c r="GS2384"/>
      <c r="GT2384"/>
      <c r="GU2384"/>
      <c r="GV2384"/>
      <c r="GW2384"/>
      <c r="GX2384"/>
      <c r="GY2384"/>
      <c r="GZ2384"/>
      <c r="HA2384"/>
      <c r="HB2384"/>
      <c r="HC2384"/>
      <c r="HD2384"/>
      <c r="HE2384"/>
    </row>
    <row r="2385" spans="1:213" s="19" customFormat="1" ht="14.4" x14ac:dyDescent="0.3">
      <c r="A2385"/>
      <c r="B2385"/>
      <c r="C2385"/>
      <c r="E2385" s="32">
        <v>40660.425000000003</v>
      </c>
      <c r="F2385" s="21">
        <f t="shared" si="2798"/>
        <v>761.69861111111095</v>
      </c>
      <c r="G2385" s="21">
        <f t="shared" si="2809"/>
        <v>761.69861111111095</v>
      </c>
      <c r="H2385" s="21"/>
      <c r="I2385" s="50">
        <v>1037</v>
      </c>
      <c r="J2385" s="21">
        <v>27268</v>
      </c>
      <c r="K2385" s="21">
        <v>24934</v>
      </c>
      <c r="L2385" s="98">
        <v>16</v>
      </c>
      <c r="M2385" s="124">
        <v>6.42</v>
      </c>
      <c r="N2385" s="22"/>
      <c r="O2385" s="22"/>
      <c r="P2385" s="22"/>
      <c r="Q2385" s="22"/>
      <c r="U2385" s="52">
        <f t="shared" si="2799"/>
        <v>8.6026330398935397E-2</v>
      </c>
      <c r="V2385" s="52">
        <f t="shared" si="2800"/>
        <v>11.706016994164008</v>
      </c>
      <c r="W2385" s="52">
        <f t="shared" si="2801"/>
        <v>6.2840686712426416E-2</v>
      </c>
      <c r="X2385" s="247">
        <f>W2385+V2385+SUM($U$2357:U2385)</f>
        <v>12.257798062604778</v>
      </c>
      <c r="Y2385" s="104">
        <f>W2385+V2385+SUM($U$2357:U2385)-$X$2357</f>
        <v>12.254769442601898</v>
      </c>
      <c r="Z2385" s="42"/>
      <c r="AA2385" s="1">
        <f t="shared" si="2810"/>
        <v>1.6342679326634659E-2</v>
      </c>
      <c r="AB2385" s="41">
        <f t="shared" si="2802"/>
        <v>9.4079007672983495E-2</v>
      </c>
      <c r="AC2385" s="48">
        <f t="shared" si="2803"/>
        <v>12.801783564484808</v>
      </c>
      <c r="AD2385" s="48">
        <f t="shared" si="2804"/>
        <v>2.0383155485837707</v>
      </c>
      <c r="AE2385" s="48">
        <f t="shared" si="2805"/>
        <v>3.6438872790347103</v>
      </c>
      <c r="AF2385" s="48">
        <f t="shared" si="2806"/>
        <v>2.0383155485837707</v>
      </c>
      <c r="AG2385" s="238">
        <f t="shared" si="2807"/>
        <v>1.6054578660610714</v>
      </c>
      <c r="AH2385" s="48">
        <f t="shared" si="2808"/>
        <v>1.1386438986821611E-4</v>
      </c>
      <c r="AI2385" s="48">
        <f>AE2385+AC2385+SUM($AB$2357:AB2385)</f>
        <v>18.264926587033234</v>
      </c>
      <c r="AJ2385" s="48">
        <f>AE2385+AC2385+SUM($AB$2356:AB2385)-$AI$2357</f>
        <v>16.753372507923224</v>
      </c>
      <c r="AK2385" s="95"/>
      <c r="AL2385" s="161"/>
      <c r="AM2385" s="41"/>
      <c r="AN2385" s="41"/>
      <c r="AO2385" s="41"/>
      <c r="AP2385" s="41"/>
      <c r="AQ2385"/>
      <c r="AR2385" s="41"/>
      <c r="AS2385" s="31"/>
      <c r="AT2385" s="41"/>
      <c r="AU2385" s="41"/>
      <c r="AV2385" s="31"/>
      <c r="BC2385" s="1"/>
      <c r="BD2385"/>
      <c r="BE2385"/>
      <c r="BF2385" s="1"/>
      <c r="BG2385"/>
      <c r="BH2385"/>
      <c r="BI2385"/>
      <c r="BJ2385" s="1"/>
      <c r="BK2385" s="1"/>
      <c r="BL2385"/>
      <c r="BM2385" s="1"/>
      <c r="BN2385" s="1"/>
      <c r="BO2385" s="1"/>
      <c r="BP2385" s="1"/>
      <c r="BQ2385" s="1"/>
      <c r="BR2385" s="1"/>
      <c r="BS2385" s="1"/>
      <c r="BT2385" s="22"/>
      <c r="BU2385" s="1"/>
      <c r="BV2385" s="1"/>
      <c r="BW2385" s="1"/>
      <c r="BX2385" s="1"/>
      <c r="BY2385" s="1"/>
      <c r="BZ2385" s="1"/>
      <c r="CA2385" s="1"/>
      <c r="CB2385" s="1"/>
      <c r="CC2385" s="1"/>
      <c r="CD2385" s="1"/>
      <c r="CE2385" s="1"/>
      <c r="CF2385" s="1"/>
      <c r="CG2385" s="1"/>
      <c r="CH2385" s="1"/>
      <c r="CI2385" s="1"/>
      <c r="CJ2385" s="1"/>
      <c r="CK2385" s="1"/>
      <c r="CL2385" s="1"/>
      <c r="CM2385" s="1"/>
      <c r="CN2385" s="1"/>
      <c r="CO2385" s="1"/>
      <c r="CP2385" s="1"/>
      <c r="CQ2385" s="1"/>
      <c r="CR2385" s="1"/>
      <c r="CS2385" s="1"/>
      <c r="CT2385" s="1"/>
      <c r="CU2385" s="1"/>
      <c r="CV2385" s="1"/>
      <c r="CW2385" s="1"/>
      <c r="CX2385" s="1"/>
      <c r="CY2385" s="1"/>
      <c r="CZ2385" s="1"/>
      <c r="DA2385" s="1"/>
      <c r="DB2385" s="1"/>
      <c r="DC2385" s="1"/>
      <c r="DD2385" s="1"/>
      <c r="DE2385" s="1"/>
      <c r="DF2385" s="1"/>
      <c r="DG2385" s="1"/>
      <c r="DH2385" s="1"/>
      <c r="DI2385" s="1"/>
      <c r="DJ2385" s="1"/>
      <c r="DK2385" s="1"/>
      <c r="DL2385" s="1"/>
      <c r="DM2385" s="1"/>
      <c r="DN2385" s="1"/>
      <c r="DO2385" s="1"/>
      <c r="DP2385" s="1"/>
      <c r="DQ2385" s="1"/>
      <c r="DR2385" s="1"/>
      <c r="DS2385" s="1"/>
      <c r="DT2385" s="1"/>
      <c r="DU2385" s="1"/>
      <c r="DV2385" s="1"/>
      <c r="DW2385" s="1"/>
      <c r="DX2385" s="1"/>
      <c r="DY2385" s="1"/>
      <c r="DZ2385" s="1"/>
      <c r="EA2385" s="1"/>
      <c r="EB2385" s="1"/>
      <c r="EC2385" s="1"/>
      <c r="ED2385" s="1"/>
      <c r="EE2385" s="1"/>
      <c r="EF2385" s="1"/>
      <c r="EG2385" s="1"/>
      <c r="EH2385" s="1"/>
      <c r="EI2385" s="1"/>
      <c r="EJ2385" s="1"/>
      <c r="EK2385" s="1"/>
      <c r="EL2385" s="1"/>
      <c r="EM2385" s="1"/>
      <c r="EN2385" s="1"/>
      <c r="EO2385" s="1"/>
      <c r="EP2385" s="1"/>
      <c r="EQ2385" s="1"/>
      <c r="ER2385" s="1"/>
      <c r="ES2385" s="1"/>
      <c r="ET2385" s="1"/>
      <c r="EU2385" s="1"/>
      <c r="EV2385" s="1"/>
      <c r="EW2385" s="1"/>
      <c r="EX2385" s="1"/>
      <c r="EY2385" s="1"/>
      <c r="EZ2385" s="1"/>
      <c r="FA2385" s="1"/>
      <c r="FB2385" s="1"/>
      <c r="FC2385" s="1"/>
      <c r="FD2385" s="1"/>
      <c r="FE2385" s="1"/>
      <c r="FF2385" s="1"/>
      <c r="FG2385" s="1"/>
      <c r="FH2385" s="1"/>
      <c r="FI2385" s="1"/>
      <c r="FJ2385" s="1"/>
      <c r="FK2385" s="1"/>
      <c r="FL2385" s="1"/>
      <c r="FM2385" s="1"/>
      <c r="FN2385" s="1"/>
      <c r="FO2385" s="1"/>
      <c r="FP2385" s="1"/>
      <c r="FQ2385" s="1"/>
      <c r="FR2385" s="1"/>
      <c r="FS2385" s="1"/>
      <c r="FT2385" s="1"/>
      <c r="FU2385" s="1"/>
      <c r="FV2385" s="1"/>
      <c r="FW2385" s="1"/>
      <c r="FX2385" s="1"/>
      <c r="FY2385" s="1"/>
      <c r="FZ2385" s="1"/>
      <c r="GA2385" s="1"/>
      <c r="GB2385" s="1"/>
      <c r="GC2385" s="1"/>
      <c r="GD2385" s="1"/>
      <c r="GE2385" s="1"/>
      <c r="GF2385" s="1"/>
      <c r="GG2385" s="1"/>
      <c r="GH2385" s="1"/>
      <c r="GI2385" s="1"/>
      <c r="GJ2385" s="1"/>
      <c r="GK2385"/>
      <c r="GL2385"/>
      <c r="GM2385"/>
      <c r="GN2385"/>
      <c r="GO2385"/>
      <c r="GP2385"/>
      <c r="GQ2385"/>
      <c r="GR2385"/>
      <c r="GS2385"/>
      <c r="GT2385"/>
      <c r="GU2385"/>
      <c r="GV2385"/>
      <c r="GW2385"/>
      <c r="GX2385"/>
      <c r="GY2385"/>
      <c r="GZ2385"/>
      <c r="HA2385"/>
      <c r="HB2385"/>
      <c r="HC2385"/>
      <c r="HD2385"/>
      <c r="HE2385"/>
    </row>
    <row r="2386" spans="1:213" s="19" customFormat="1" ht="14.4" x14ac:dyDescent="0.3">
      <c r="A2386"/>
      <c r="B2386"/>
      <c r="C2386"/>
      <c r="E2386" s="32">
        <v>40700.611111111109</v>
      </c>
      <c r="F2386" s="21">
        <f t="shared" si="2798"/>
        <v>801.88472222221753</v>
      </c>
      <c r="G2386" s="21">
        <f t="shared" si="2809"/>
        <v>801.88472222221753</v>
      </c>
      <c r="H2386" s="21"/>
      <c r="I2386" s="50">
        <v>1037</v>
      </c>
      <c r="J2386" s="21">
        <v>26228</v>
      </c>
      <c r="K2386" s="21">
        <v>26442</v>
      </c>
      <c r="L2386" s="98">
        <v>34</v>
      </c>
      <c r="M2386" s="124">
        <v>6.42</v>
      </c>
      <c r="N2386" s="22"/>
      <c r="O2386" s="22"/>
      <c r="P2386" s="22"/>
      <c r="Q2386" s="22"/>
      <c r="U2386" s="52">
        <f t="shared" si="2799"/>
        <v>9.1229174156118142E-2</v>
      </c>
      <c r="V2386" s="52">
        <f t="shared" si="2800"/>
        <v>12.413992995896557</v>
      </c>
      <c r="W2386" s="52">
        <f t="shared" si="2801"/>
        <v>6.6641270476055961E-2</v>
      </c>
      <c r="X2386" s="247">
        <f>W2386+V2386+SUM($U$2357:U2386)</f>
        <v>13.060803822257075</v>
      </c>
      <c r="Y2386" s="104">
        <f>W2386+V2386+SUM($U$2357:U2386)-$X$2357</f>
        <v>13.057775202254195</v>
      </c>
      <c r="Z2386" s="42"/>
      <c r="AA2386" s="1">
        <f t="shared" si="2810"/>
        <v>1.1001499913783411E-2</v>
      </c>
      <c r="AB2386" s="41">
        <f t="shared" si="2802"/>
        <v>9.0490839564581593E-2</v>
      </c>
      <c r="AC2386" s="48">
        <f t="shared" si="2803"/>
        <v>12.31352425294512</v>
      </c>
      <c r="AD2386" s="48">
        <f t="shared" si="2804"/>
        <v>1.9605743071826001</v>
      </c>
      <c r="AE2386" s="48">
        <f t="shared" si="2805"/>
        <v>3.5049096213335185</v>
      </c>
      <c r="AF2386" s="48">
        <f t="shared" si="2806"/>
        <v>1.9605743071826001</v>
      </c>
      <c r="AG2386" s="238">
        <f t="shared" si="2807"/>
        <v>1.5442257925425327</v>
      </c>
      <c r="AH2386" s="48">
        <f t="shared" si="2808"/>
        <v>1.0952160838578452E-4</v>
      </c>
      <c r="AI2386" s="48">
        <f>AE2386+AC2386+SUM($AB$2357:AB2386)</f>
        <v>17.728180457356935</v>
      </c>
      <c r="AJ2386" s="48">
        <f>AE2386+AC2386+SUM($AB$2356:AB2386)-$AI$2357</f>
        <v>16.216626378246925</v>
      </c>
      <c r="AK2386" s="95"/>
      <c r="AL2386" s="161"/>
      <c r="AM2386" s="41"/>
      <c r="AN2386" s="41"/>
      <c r="AO2386" s="41"/>
      <c r="AP2386" s="41"/>
      <c r="AQ2386"/>
      <c r="AR2386" s="41"/>
      <c r="AS2386" s="31"/>
      <c r="AT2386" s="41"/>
      <c r="AU2386" s="41"/>
      <c r="AV2386" s="31"/>
      <c r="BC2386" s="1"/>
      <c r="BD2386"/>
      <c r="BE2386"/>
      <c r="BF2386" s="1"/>
      <c r="BG2386"/>
      <c r="BH2386"/>
      <c r="BI2386"/>
      <c r="BJ2386" s="1"/>
      <c r="BK2386" s="1"/>
      <c r="BL2386"/>
      <c r="BM2386" s="1"/>
      <c r="BN2386" s="1"/>
      <c r="BO2386" s="1"/>
      <c r="BP2386" s="1"/>
      <c r="BQ2386" s="1"/>
      <c r="BR2386" s="1"/>
      <c r="BS2386" s="1"/>
      <c r="BT2386" s="22"/>
      <c r="BU2386" s="1"/>
      <c r="BV2386" s="1"/>
      <c r="BW2386" s="1"/>
      <c r="BX2386" s="1"/>
      <c r="BY2386" s="1"/>
      <c r="BZ2386" s="1"/>
      <c r="CA2386" s="1"/>
      <c r="CB2386" s="1"/>
      <c r="CC2386" s="1"/>
      <c r="CD2386" s="1"/>
      <c r="CE2386" s="1"/>
      <c r="CF2386" s="1"/>
      <c r="CG2386" s="1"/>
      <c r="CH2386" s="1"/>
      <c r="CI2386" s="1"/>
      <c r="CJ2386" s="1"/>
      <c r="CK2386" s="1"/>
      <c r="CL2386" s="1"/>
      <c r="CM2386" s="1"/>
      <c r="CN2386" s="1"/>
      <c r="CO2386" s="1"/>
      <c r="CP2386" s="1"/>
      <c r="CQ2386" s="1"/>
      <c r="CR2386" s="1"/>
      <c r="CS2386" s="1"/>
      <c r="CT2386" s="1"/>
      <c r="CU2386" s="1"/>
      <c r="CV2386" s="1"/>
      <c r="CW2386" s="1"/>
      <c r="CX2386" s="1"/>
      <c r="CY2386" s="1"/>
      <c r="CZ2386" s="1"/>
      <c r="DA2386" s="1"/>
      <c r="DB2386" s="1"/>
      <c r="DC2386" s="1"/>
      <c r="DD2386" s="1"/>
      <c r="DE2386" s="1"/>
      <c r="DF2386" s="1"/>
      <c r="DG2386" s="1"/>
      <c r="DH2386" s="1"/>
      <c r="DI2386" s="1"/>
      <c r="DJ2386" s="1"/>
      <c r="DK2386" s="1"/>
      <c r="DL2386" s="1"/>
      <c r="DM2386" s="1"/>
      <c r="DN2386" s="1"/>
      <c r="DO2386" s="1"/>
      <c r="DP2386" s="1"/>
      <c r="DQ2386" s="1"/>
      <c r="DR2386" s="1"/>
      <c r="DS2386" s="1"/>
      <c r="DT2386" s="1"/>
      <c r="DU2386" s="1"/>
      <c r="DV2386" s="1"/>
      <c r="DW2386" s="1"/>
      <c r="DX2386" s="1"/>
      <c r="DY2386" s="1"/>
      <c r="DZ2386" s="1"/>
      <c r="EA2386" s="1"/>
      <c r="EB2386" s="1"/>
      <c r="EC2386" s="1"/>
      <c r="ED2386" s="1"/>
      <c r="EE2386" s="1"/>
      <c r="EF2386" s="1"/>
      <c r="EG2386" s="1"/>
      <c r="EH2386" s="1"/>
      <c r="EI2386" s="1"/>
      <c r="EJ2386" s="1"/>
      <c r="EK2386" s="1"/>
      <c r="EL2386" s="1"/>
      <c r="EM2386" s="1"/>
      <c r="EN2386" s="1"/>
      <c r="EO2386" s="1"/>
      <c r="EP2386" s="1"/>
      <c r="EQ2386" s="1"/>
      <c r="ER2386" s="1"/>
      <c r="ES2386" s="1"/>
      <c r="ET2386" s="1"/>
      <c r="EU2386" s="1"/>
      <c r="EV2386" s="1"/>
      <c r="EW2386" s="1"/>
      <c r="EX2386" s="1"/>
      <c r="EY2386" s="1"/>
      <c r="EZ2386" s="1"/>
      <c r="FA2386" s="1"/>
      <c r="FB2386" s="1"/>
      <c r="FC2386" s="1"/>
      <c r="FD2386" s="1"/>
      <c r="FE2386" s="1"/>
      <c r="FF2386" s="1"/>
      <c r="FG2386" s="1"/>
      <c r="FH2386" s="1"/>
      <c r="FI2386" s="1"/>
      <c r="FJ2386" s="1"/>
      <c r="FK2386" s="1"/>
      <c r="FL2386" s="1"/>
      <c r="FM2386" s="1"/>
      <c r="FN2386" s="1"/>
      <c r="FO2386" s="1"/>
      <c r="FP2386" s="1"/>
      <c r="FQ2386" s="1"/>
      <c r="FR2386" s="1"/>
      <c r="FS2386" s="1"/>
      <c r="FT2386" s="1"/>
      <c r="FU2386" s="1"/>
      <c r="FV2386" s="1"/>
      <c r="FW2386" s="1"/>
      <c r="FX2386" s="1"/>
      <c r="FY2386" s="1"/>
      <c r="FZ2386" s="1"/>
      <c r="GA2386" s="1"/>
      <c r="GB2386" s="1"/>
      <c r="GC2386" s="1"/>
      <c r="GD2386" s="1"/>
      <c r="GE2386" s="1"/>
      <c r="GF2386" s="1"/>
      <c r="GG2386" s="1"/>
      <c r="GH2386" s="1"/>
      <c r="GI2386" s="1"/>
      <c r="GJ2386" s="1"/>
      <c r="GK2386"/>
      <c r="GL2386"/>
      <c r="GM2386"/>
      <c r="GN2386"/>
      <c r="GO2386"/>
      <c r="GP2386"/>
      <c r="GQ2386"/>
      <c r="GR2386"/>
      <c r="GS2386"/>
      <c r="GT2386"/>
      <c r="GU2386"/>
      <c r="GV2386"/>
      <c r="GW2386"/>
      <c r="GX2386"/>
      <c r="GY2386"/>
      <c r="GZ2386"/>
      <c r="HA2386"/>
      <c r="HB2386"/>
      <c r="HC2386"/>
      <c r="HD2386"/>
      <c r="HE2386"/>
    </row>
    <row r="2387" spans="1:213" s="19" customFormat="1" ht="14.4" x14ac:dyDescent="0.3">
      <c r="A2387"/>
      <c r="B2387"/>
      <c r="C2387"/>
      <c r="E2387" s="32">
        <v>40749.660416666666</v>
      </c>
      <c r="F2387" s="21">
        <f t="shared" si="2798"/>
        <v>850.93402777777374</v>
      </c>
      <c r="G2387" s="21">
        <f t="shared" si="2809"/>
        <v>850.93402777777374</v>
      </c>
      <c r="H2387" s="21"/>
      <c r="I2387" s="50">
        <v>1037</v>
      </c>
      <c r="J2387" s="21">
        <v>25759</v>
      </c>
      <c r="K2387" s="21">
        <v>24592</v>
      </c>
      <c r="L2387" s="21" t="s">
        <v>210</v>
      </c>
      <c r="M2387" s="124">
        <v>6.42</v>
      </c>
      <c r="N2387" s="22"/>
      <c r="O2387" s="22"/>
      <c r="P2387" s="22"/>
      <c r="Q2387" s="22"/>
      <c r="U2387" s="52">
        <f t="shared" si="2799"/>
        <v>8.4846375117133999E-2</v>
      </c>
      <c r="V2387" s="52">
        <f t="shared" si="2800"/>
        <v>11.545454797484611</v>
      </c>
      <c r="W2387" s="52">
        <f t="shared" si="2801"/>
        <v>6.1978750606881787E-2</v>
      </c>
      <c r="X2387" s="247">
        <f>W2387+V2387+SUM($U$2357:U2387)</f>
        <v>12.272449479093089</v>
      </c>
      <c r="Y2387" s="104">
        <f>W2387+V2387+SUM($U$2357:U2387)-$X$2357</f>
        <v>12.269420859090209</v>
      </c>
      <c r="Z2387" s="42"/>
      <c r="AA2387" s="1">
        <f t="shared" si="2810"/>
        <v>3.8296529956480248E-3</v>
      </c>
      <c r="AB2387" s="41">
        <f t="shared" si="2802"/>
        <v>8.8872713754158048E-2</v>
      </c>
      <c r="AC2387" s="48">
        <f t="shared" si="2803"/>
        <v>12.09333808264501</v>
      </c>
      <c r="AD2387" s="48">
        <f t="shared" si="2804"/>
        <v>1.9255159973584177</v>
      </c>
      <c r="AE2387" s="48">
        <f t="shared" si="2805"/>
        <v>3.442236043004808</v>
      </c>
      <c r="AF2387" s="48">
        <f t="shared" si="2806"/>
        <v>1.9255159973584184</v>
      </c>
      <c r="AG2387" s="238">
        <f t="shared" si="2807"/>
        <v>1.5166124824654226</v>
      </c>
      <c r="AH2387" s="48">
        <f t="shared" si="2808"/>
        <v>1.075631809672649E-4</v>
      </c>
      <c r="AI2387" s="48">
        <f>AE2387+AC2387+SUM($AB$2357:AB2387)</f>
        <v>17.534193422482272</v>
      </c>
      <c r="AJ2387" s="48">
        <f>AE2387+AC2387+SUM($AB$2356:AB2387)-$AI$2357</f>
        <v>16.022639343372262</v>
      </c>
      <c r="AK2387" s="46"/>
      <c r="AL2387" s="86"/>
      <c r="AM2387" s="41"/>
      <c r="AN2387" s="41"/>
      <c r="AO2387" s="41"/>
      <c r="AP2387" s="41"/>
      <c r="AQ2387"/>
      <c r="AR2387" s="41"/>
      <c r="AS2387" s="31"/>
      <c r="AT2387" s="41"/>
      <c r="AU2387" s="41"/>
      <c r="AV2387" s="31"/>
      <c r="BC2387" s="1"/>
      <c r="BD2387"/>
      <c r="BE2387"/>
      <c r="BF2387" s="1"/>
      <c r="BG2387"/>
      <c r="BH2387"/>
      <c r="BI2387"/>
      <c r="BJ2387" s="1"/>
      <c r="BK2387" s="1"/>
      <c r="BL2387"/>
      <c r="BM2387" s="1"/>
      <c r="BN2387" s="1"/>
      <c r="BO2387" s="1"/>
      <c r="BP2387" s="1"/>
      <c r="BQ2387" s="1"/>
      <c r="BR2387" s="1"/>
      <c r="BS2387" s="1"/>
      <c r="BT2387" s="22"/>
      <c r="BU2387" s="1"/>
      <c r="BV2387" s="1"/>
      <c r="BW2387" s="1"/>
      <c r="BX2387" s="1"/>
      <c r="BY2387" s="1"/>
      <c r="BZ2387" s="1"/>
      <c r="CA2387" s="1"/>
      <c r="CB2387" s="1"/>
      <c r="CC2387" s="1"/>
      <c r="CD2387" s="1"/>
      <c r="CE2387" s="1"/>
      <c r="CF2387" s="1"/>
      <c r="CG2387" s="1"/>
      <c r="CH2387" s="1"/>
      <c r="CI2387" s="1"/>
      <c r="CJ2387" s="1"/>
      <c r="CK2387" s="1"/>
      <c r="CL2387" s="1"/>
      <c r="CM2387" s="1"/>
      <c r="CN2387" s="1"/>
      <c r="CO2387" s="1"/>
      <c r="CP2387" s="1"/>
      <c r="CQ2387" s="1"/>
      <c r="CR2387" s="1"/>
      <c r="CS2387" s="1"/>
      <c r="CT2387" s="1"/>
      <c r="CU2387" s="1"/>
      <c r="CV2387" s="1"/>
      <c r="CW2387" s="1"/>
      <c r="CX2387" s="1"/>
      <c r="CY2387" s="1"/>
      <c r="CZ2387" s="1"/>
      <c r="DA2387" s="1"/>
      <c r="DB2387" s="1"/>
      <c r="DC2387" s="1"/>
      <c r="DD2387" s="1"/>
      <c r="DE2387" s="1"/>
      <c r="DF2387" s="1"/>
      <c r="DG2387" s="1"/>
      <c r="DH2387" s="1"/>
      <c r="DI2387" s="1"/>
      <c r="DJ2387" s="1"/>
      <c r="DK2387" s="1"/>
      <c r="DL2387" s="1"/>
      <c r="DM2387" s="1"/>
      <c r="DN2387" s="1"/>
      <c r="DO2387" s="1"/>
      <c r="DP2387" s="1"/>
      <c r="DQ2387" s="1"/>
      <c r="DR2387" s="1"/>
      <c r="DS2387" s="1"/>
      <c r="DT2387" s="1"/>
      <c r="DU2387" s="1"/>
      <c r="DV2387" s="1"/>
      <c r="DW2387" s="1"/>
      <c r="DX2387" s="1"/>
      <c r="DY2387" s="1"/>
      <c r="DZ2387" s="1"/>
      <c r="EA2387" s="1"/>
      <c r="EB2387" s="1"/>
      <c r="EC2387" s="1"/>
      <c r="ED2387" s="1"/>
      <c r="EE2387" s="1"/>
      <c r="EF2387" s="1"/>
      <c r="EG2387" s="1"/>
      <c r="EH2387" s="1"/>
      <c r="EI2387" s="1"/>
      <c r="EJ2387" s="1"/>
      <c r="EK2387" s="1"/>
      <c r="EL2387" s="1"/>
      <c r="EM2387" s="1"/>
      <c r="EN2387" s="1"/>
      <c r="EO2387" s="1"/>
      <c r="EP2387" s="1"/>
      <c r="EQ2387" s="1"/>
      <c r="ER2387" s="1"/>
      <c r="ES2387" s="1"/>
      <c r="ET2387" s="1"/>
      <c r="EU2387" s="1"/>
      <c r="EV2387" s="1"/>
      <c r="EW2387" s="1"/>
      <c r="EX2387" s="1"/>
      <c r="EY2387" s="1"/>
      <c r="EZ2387" s="1"/>
      <c r="FA2387" s="1"/>
      <c r="FB2387" s="1"/>
      <c r="FC2387" s="1"/>
      <c r="FD2387" s="1"/>
      <c r="FE2387" s="1"/>
      <c r="FF2387" s="1"/>
      <c r="FG2387" s="1"/>
      <c r="FH2387" s="1"/>
      <c r="FI2387" s="1"/>
      <c r="FJ2387" s="1"/>
      <c r="FK2387" s="1"/>
      <c r="FL2387" s="1"/>
      <c r="FM2387" s="1"/>
      <c r="FN2387" s="1"/>
      <c r="FO2387" s="1"/>
      <c r="FP2387" s="1"/>
      <c r="FQ2387" s="1"/>
      <c r="FR2387" s="1"/>
      <c r="FS2387" s="1"/>
      <c r="FT2387" s="1"/>
      <c r="FU2387" s="1"/>
      <c r="FV2387" s="1"/>
      <c r="FW2387" s="1"/>
      <c r="FX2387" s="1"/>
      <c r="FY2387" s="1"/>
      <c r="FZ2387" s="1"/>
      <c r="GA2387" s="1"/>
      <c r="GB2387" s="1"/>
      <c r="GC2387" s="1"/>
      <c r="GD2387" s="1"/>
      <c r="GE2387" s="1"/>
      <c r="GF2387" s="1"/>
      <c r="GG2387" s="1"/>
      <c r="GH2387" s="1"/>
      <c r="GI2387" s="1"/>
      <c r="GJ2387" s="1"/>
      <c r="GK2387"/>
      <c r="GL2387"/>
      <c r="GM2387"/>
      <c r="GN2387"/>
      <c r="GO2387"/>
      <c r="GP2387"/>
      <c r="GQ2387"/>
      <c r="GR2387"/>
      <c r="GS2387"/>
      <c r="GT2387"/>
      <c r="GU2387"/>
      <c r="GV2387"/>
      <c r="GW2387"/>
      <c r="GX2387"/>
      <c r="GY2387"/>
      <c r="GZ2387"/>
      <c r="HA2387"/>
      <c r="HB2387"/>
      <c r="HC2387"/>
      <c r="HD2387"/>
      <c r="HE2387"/>
    </row>
    <row r="2388" spans="1:213" s="19" customFormat="1" ht="14.4" x14ac:dyDescent="0.3">
      <c r="A2388"/>
      <c r="B2388"/>
      <c r="C2388"/>
      <c r="E2388" s="32">
        <v>40800.605555555558</v>
      </c>
      <c r="F2388" s="21">
        <f t="shared" si="2798"/>
        <v>901.8791666666657</v>
      </c>
      <c r="G2388" s="21">
        <f t="shared" si="2809"/>
        <v>901.8791666666657</v>
      </c>
      <c r="H2388" s="21"/>
      <c r="I2388" s="50">
        <v>1037</v>
      </c>
      <c r="J2388" s="21">
        <v>25249</v>
      </c>
      <c r="K2388" s="21">
        <v>25489</v>
      </c>
      <c r="L2388" s="98">
        <v>64</v>
      </c>
      <c r="M2388" s="124">
        <v>6.42</v>
      </c>
      <c r="N2388" s="22"/>
      <c r="O2388" s="40"/>
      <c r="P2388" s="22"/>
      <c r="Q2388" s="22"/>
      <c r="U2388" s="52">
        <f t="shared" si="2799"/>
        <v>8.7941170110630629E-2</v>
      </c>
      <c r="V2388" s="52">
        <f t="shared" si="2800"/>
        <v>11.966578453687593</v>
      </c>
      <c r="W2388" s="52">
        <f t="shared" si="2801"/>
        <v>6.4239442673178659E-2</v>
      </c>
      <c r="X2388" s="247">
        <f>W2388+V2388+SUM($U$2357:U2388)</f>
        <v>12.783774997472998</v>
      </c>
      <c r="Y2388" s="104">
        <f>W2388+V2388+SUM($U$2357:U2388)-$X$2357</f>
        <v>12.780746377470118</v>
      </c>
      <c r="Z2388" s="42"/>
      <c r="AA2388" s="1">
        <f t="shared" si="2810"/>
        <v>1.5146039733347561E-3</v>
      </c>
      <c r="AB2388" s="41">
        <f t="shared" si="2802"/>
        <v>8.711313131638404E-2</v>
      </c>
      <c r="AC2388" s="48">
        <f t="shared" si="2803"/>
        <v>11.853903227947665</v>
      </c>
      <c r="AD2388" s="48">
        <f t="shared" si="2804"/>
        <v>1.8873928885943829</v>
      </c>
      <c r="AE2388" s="48">
        <f t="shared" si="2805"/>
        <v>3.3740835377859546</v>
      </c>
      <c r="AF2388" s="48">
        <f t="shared" si="2806"/>
        <v>1.8873928885943829</v>
      </c>
      <c r="AG2388" s="238">
        <f t="shared" si="2807"/>
        <v>1.4865852156438315</v>
      </c>
      <c r="AH2388" s="48">
        <f t="shared" si="2808"/>
        <v>1.0543354774030325E-4</v>
      </c>
      <c r="AI2388" s="48">
        <f>AE2388+AC2388+SUM($AB$2357:AB2388)</f>
        <v>17.313719193882459</v>
      </c>
      <c r="AJ2388" s="48">
        <f>AE2388+AC2388+SUM($AB$2356:AB2388)-$AI$2357</f>
        <v>15.80216511477245</v>
      </c>
      <c r="AK2388" s="95"/>
      <c r="AL2388" s="161"/>
      <c r="AM2388" s="41"/>
      <c r="AN2388" s="41"/>
      <c r="AO2388" s="41"/>
      <c r="AP2388" s="41"/>
      <c r="AQ2388"/>
      <c r="AR2388" s="41"/>
      <c r="AS2388" s="31"/>
      <c r="AT2388" s="41"/>
      <c r="AU2388" s="41"/>
      <c r="AV2388" s="31"/>
      <c r="BC2388" s="1"/>
      <c r="BD2388"/>
      <c r="BE2388"/>
      <c r="BF2388" s="1"/>
      <c r="BG2388"/>
      <c r="BH2388"/>
      <c r="BI2388"/>
      <c r="BJ2388" s="1"/>
      <c r="BK2388" s="1"/>
      <c r="BL2388"/>
      <c r="BM2388" s="1"/>
      <c r="BN2388" s="1"/>
      <c r="BO2388" s="1"/>
      <c r="BP2388" s="1"/>
      <c r="BQ2388" s="1"/>
      <c r="BR2388" s="1"/>
      <c r="BS2388" s="1"/>
      <c r="BT2388" s="22"/>
      <c r="BU2388" s="1"/>
      <c r="BV2388" s="1"/>
      <c r="BW2388" s="1"/>
      <c r="BX2388" s="1"/>
      <c r="BY2388" s="1"/>
      <c r="BZ2388" s="1"/>
      <c r="CA2388" s="1"/>
      <c r="CB2388" s="1"/>
      <c r="CC2388" s="1"/>
      <c r="CD2388" s="1"/>
      <c r="CE2388" s="1"/>
      <c r="CF2388" s="1"/>
      <c r="CG2388" s="1"/>
      <c r="CH2388" s="1"/>
      <c r="CI2388" s="1"/>
      <c r="CJ2388" s="1"/>
      <c r="CK2388" s="1"/>
      <c r="CL2388" s="1"/>
      <c r="CM2388" s="1"/>
      <c r="CN2388" s="1"/>
      <c r="CO2388" s="1"/>
      <c r="CP2388" s="1"/>
      <c r="CQ2388" s="1"/>
      <c r="CR2388" s="1"/>
      <c r="CS2388" s="1"/>
      <c r="CT2388" s="1"/>
      <c r="CU2388" s="1"/>
      <c r="CV2388" s="1"/>
      <c r="CW2388" s="1"/>
      <c r="CX2388" s="1"/>
      <c r="CY2388" s="1"/>
      <c r="CZ2388" s="1"/>
      <c r="DA2388" s="1"/>
      <c r="DB2388" s="1"/>
      <c r="DC2388" s="1"/>
      <c r="DD2388" s="1"/>
      <c r="DE2388" s="1"/>
      <c r="DF2388" s="1"/>
      <c r="DG2388" s="1"/>
      <c r="DH2388" s="1"/>
      <c r="DI2388" s="1"/>
      <c r="DJ2388" s="1"/>
      <c r="DK2388" s="1"/>
      <c r="DL2388" s="1"/>
      <c r="DM2388" s="1"/>
      <c r="DN2388" s="1"/>
      <c r="DO2388" s="1"/>
      <c r="DP2388" s="1"/>
      <c r="DQ2388" s="1"/>
      <c r="DR2388" s="1"/>
      <c r="DS2388" s="1"/>
      <c r="DT2388" s="1"/>
      <c r="DU2388" s="1"/>
      <c r="DV2388" s="1"/>
      <c r="DW2388" s="1"/>
      <c r="DX2388" s="1"/>
      <c r="DY2388" s="1"/>
      <c r="DZ2388" s="1"/>
      <c r="EA2388" s="1"/>
      <c r="EB2388" s="1"/>
      <c r="EC2388" s="1"/>
      <c r="ED2388" s="1"/>
      <c r="EE2388" s="1"/>
      <c r="EF2388" s="1"/>
      <c r="EG2388" s="1"/>
      <c r="EH2388" s="1"/>
      <c r="EI2388" s="1"/>
      <c r="EJ2388" s="1"/>
      <c r="EK2388" s="1"/>
      <c r="EL2388" s="1"/>
      <c r="EM2388" s="1"/>
      <c r="EN2388" s="1"/>
      <c r="EO2388" s="1"/>
      <c r="EP2388" s="1"/>
      <c r="EQ2388" s="1"/>
      <c r="ER2388" s="1"/>
      <c r="ES2388" s="1"/>
      <c r="ET2388" s="1"/>
      <c r="EU2388" s="1"/>
      <c r="EV2388" s="1"/>
      <c r="EW2388" s="1"/>
      <c r="EX2388" s="1"/>
      <c r="EY2388" s="1"/>
      <c r="EZ2388" s="1"/>
      <c r="FA2388" s="1"/>
      <c r="FB2388" s="1"/>
      <c r="FC2388" s="1"/>
      <c r="FD2388" s="1"/>
      <c r="FE2388" s="1"/>
      <c r="FF2388" s="1"/>
      <c r="FG2388" s="1"/>
      <c r="FH2388" s="1"/>
      <c r="FI2388" s="1"/>
      <c r="FJ2388" s="1"/>
      <c r="FK2388" s="1"/>
      <c r="FL2388" s="1"/>
      <c r="FM2388" s="1"/>
      <c r="FN2388" s="1"/>
      <c r="FO2388" s="1"/>
      <c r="FP2388" s="1"/>
      <c r="FQ2388" s="1"/>
      <c r="FR2388" s="1"/>
      <c r="FS2388" s="1"/>
      <c r="FT2388" s="1"/>
      <c r="FU2388" s="1"/>
      <c r="FV2388" s="1"/>
      <c r="FW2388" s="1"/>
      <c r="FX2388" s="1"/>
      <c r="FY2388" s="1"/>
      <c r="FZ2388" s="1"/>
      <c r="GA2388" s="1"/>
      <c r="GB2388" s="1"/>
      <c r="GC2388" s="1"/>
      <c r="GD2388" s="1"/>
      <c r="GE2388" s="1"/>
      <c r="GF2388" s="1"/>
      <c r="GG2388" s="1"/>
      <c r="GH2388" s="1"/>
      <c r="GI2388" s="1"/>
      <c r="GJ2388" s="1"/>
      <c r="GK2388"/>
      <c r="GL2388"/>
      <c r="GM2388"/>
      <c r="GN2388"/>
      <c r="GO2388"/>
      <c r="GP2388"/>
      <c r="GQ2388"/>
      <c r="GR2388"/>
      <c r="GS2388"/>
      <c r="GT2388"/>
      <c r="GU2388"/>
      <c r="GV2388"/>
      <c r="GW2388"/>
      <c r="GX2388"/>
      <c r="GY2388"/>
      <c r="GZ2388"/>
      <c r="HA2388"/>
      <c r="HB2388"/>
      <c r="HC2388"/>
      <c r="HD2388"/>
      <c r="HE2388"/>
    </row>
    <row r="2389" spans="1:213" s="19" customFormat="1" ht="14.4" x14ac:dyDescent="0.3">
      <c r="A2389"/>
      <c r="B2389"/>
      <c r="C2389"/>
      <c r="E2389" s="32">
        <v>40855.511805555558</v>
      </c>
      <c r="F2389" s="21">
        <f t="shared" si="2798"/>
        <v>956.7854166666657</v>
      </c>
      <c r="G2389" s="21">
        <f t="shared" si="2809"/>
        <v>956.7854166666657</v>
      </c>
      <c r="H2389" s="21"/>
      <c r="I2389" s="50">
        <v>1037</v>
      </c>
      <c r="J2389" s="21">
        <v>29877</v>
      </c>
      <c r="K2389" s="21">
        <v>29752</v>
      </c>
      <c r="L2389" s="98">
        <v>31</v>
      </c>
      <c r="M2389" s="124">
        <v>6.42</v>
      </c>
      <c r="N2389" s="22"/>
      <c r="O2389" s="40"/>
      <c r="P2389" s="22"/>
      <c r="Q2389" s="22"/>
      <c r="U2389" s="52">
        <f t="shared" si="2799"/>
        <v>0.1026492091934357</v>
      </c>
      <c r="V2389" s="52">
        <f t="shared" si="2800"/>
        <v>13.967972150893061</v>
      </c>
      <c r="W2389" s="52">
        <f t="shared" si="2801"/>
        <v>7.4983400620362198E-2</v>
      </c>
      <c r="X2389" s="247">
        <f>W2389+V2389+SUM($U$2357:U2389)</f>
        <v>14.898561861819084</v>
      </c>
      <c r="Y2389" s="104">
        <f>W2389+V2389+SUM($U$2357:U2389)-$X$2357</f>
        <v>14.895533241816205</v>
      </c>
      <c r="Z2389" s="42"/>
      <c r="AA2389" s="1">
        <f t="shared" si="2810"/>
        <v>1.1997741324373031E-2</v>
      </c>
      <c r="AB2389" s="41">
        <f t="shared" si="2802"/>
        <v>0.10308047939877248</v>
      </c>
      <c r="AC2389" s="48">
        <f t="shared" si="2803"/>
        <v>14.026657164299273</v>
      </c>
      <c r="AD2389" s="48">
        <f t="shared" si="2804"/>
        <v>2.2333414128295921</v>
      </c>
      <c r="AE2389" s="48">
        <f t="shared" si="2805"/>
        <v>3.9925341145562574</v>
      </c>
      <c r="AF2389" s="48">
        <f t="shared" si="2806"/>
        <v>2.2333414128295916</v>
      </c>
      <c r="AG2389" s="238">
        <f t="shared" si="2807"/>
        <v>1.7590679428013283</v>
      </c>
      <c r="AH2389" s="48">
        <f t="shared" si="2808"/>
        <v>1.2475892533712381E-4</v>
      </c>
      <c r="AI2389" s="48">
        <f>AE2389+AC2389+SUM($AB$2357:AB2389)</f>
        <v>20.208004186403141</v>
      </c>
      <c r="AJ2389" s="48">
        <f>AE2389+AC2389+SUM($AB$2356:AB2389)-$AI$2357</f>
        <v>18.696450107293131</v>
      </c>
      <c r="AK2389" s="95"/>
      <c r="AL2389" s="161"/>
      <c r="AM2389" s="41"/>
      <c r="AN2389" s="41"/>
      <c r="AO2389" s="41"/>
      <c r="AP2389" s="41"/>
      <c r="AQ2389"/>
      <c r="AR2389" s="41"/>
      <c r="AS2389" s="31"/>
      <c r="AT2389" s="41"/>
      <c r="AU2389" s="41"/>
      <c r="AV2389" s="31"/>
      <c r="BC2389" s="1"/>
      <c r="BD2389"/>
      <c r="BE2389"/>
      <c r="BF2389" s="1"/>
      <c r="BG2389"/>
      <c r="BH2389"/>
      <c r="BI2389"/>
      <c r="BJ2389" s="1"/>
      <c r="BK2389" s="1"/>
      <c r="BL2389"/>
      <c r="BM2389" s="1"/>
      <c r="BN2389" s="1"/>
      <c r="BO2389" s="1"/>
      <c r="BP2389" s="1"/>
      <c r="BQ2389" s="1"/>
      <c r="BR2389" s="1"/>
      <c r="BS2389" s="1"/>
      <c r="BT2389" s="22"/>
      <c r="BU2389" s="1"/>
      <c r="BV2389" s="1"/>
      <c r="BW2389" s="1"/>
      <c r="BX2389" s="1"/>
      <c r="BY2389" s="1"/>
      <c r="BZ2389" s="1"/>
      <c r="CA2389" s="1"/>
      <c r="CB2389" s="1"/>
      <c r="CC2389" s="1"/>
      <c r="CD2389" s="1"/>
      <c r="CE2389" s="1"/>
      <c r="CF2389" s="1"/>
      <c r="CG2389" s="1"/>
      <c r="CH2389" s="1"/>
      <c r="CI2389" s="1"/>
      <c r="CJ2389" s="1"/>
      <c r="CK2389" s="1"/>
      <c r="CL2389" s="1"/>
      <c r="CM2389" s="1"/>
      <c r="CN2389" s="1"/>
      <c r="CO2389" s="1"/>
      <c r="CP2389" s="1"/>
      <c r="CQ2389" s="1"/>
      <c r="CR2389" s="1"/>
      <c r="CS2389" s="1"/>
      <c r="CT2389" s="1"/>
      <c r="CU2389" s="1"/>
      <c r="CV2389" s="1"/>
      <c r="CW2389" s="1"/>
      <c r="CX2389" s="1"/>
      <c r="CY2389" s="1"/>
      <c r="CZ2389" s="1"/>
      <c r="DA2389" s="1"/>
      <c r="DB2389" s="1"/>
      <c r="DC2389" s="1"/>
      <c r="DD2389" s="1"/>
      <c r="DE2389" s="1"/>
      <c r="DF2389" s="1"/>
      <c r="DG2389" s="1"/>
      <c r="DH2389" s="1"/>
      <c r="DI2389" s="1"/>
      <c r="DJ2389" s="1"/>
      <c r="DK2389" s="1"/>
      <c r="DL2389" s="1"/>
      <c r="DM2389" s="1"/>
      <c r="DN2389" s="1"/>
      <c r="DO2389" s="1"/>
      <c r="DP2389" s="1"/>
      <c r="DQ2389" s="1"/>
      <c r="DR2389" s="1"/>
      <c r="DS2389" s="1"/>
      <c r="DT2389" s="1"/>
      <c r="DU2389" s="1"/>
      <c r="DV2389" s="1"/>
      <c r="DW2389" s="1"/>
      <c r="DX2389" s="1"/>
      <c r="DY2389" s="1"/>
      <c r="DZ2389" s="1"/>
      <c r="EA2389" s="1"/>
      <c r="EB2389" s="1"/>
      <c r="EC2389" s="1"/>
      <c r="ED2389" s="1"/>
      <c r="EE2389" s="1"/>
      <c r="EF2389" s="1"/>
      <c r="EG2389" s="1"/>
      <c r="EH2389" s="1"/>
      <c r="EI2389" s="1"/>
      <c r="EJ2389" s="1"/>
      <c r="EK2389" s="1"/>
      <c r="EL2389" s="1"/>
      <c r="EM2389" s="1"/>
      <c r="EN2389" s="1"/>
      <c r="EO2389" s="1"/>
      <c r="EP2389" s="1"/>
      <c r="EQ2389" s="1"/>
      <c r="ER2389" s="1"/>
      <c r="ES2389" s="1"/>
      <c r="ET2389" s="1"/>
      <c r="EU2389" s="1"/>
      <c r="EV2389" s="1"/>
      <c r="EW2389" s="1"/>
      <c r="EX2389" s="1"/>
      <c r="EY2389" s="1"/>
      <c r="EZ2389" s="1"/>
      <c r="FA2389" s="1"/>
      <c r="FB2389" s="1"/>
      <c r="FC2389" s="1"/>
      <c r="FD2389" s="1"/>
      <c r="FE2389" s="1"/>
      <c r="FF2389" s="1"/>
      <c r="FG2389" s="1"/>
      <c r="FH2389" s="1"/>
      <c r="FI2389" s="1"/>
      <c r="FJ2389" s="1"/>
      <c r="FK2389" s="1"/>
      <c r="FL2389" s="1"/>
      <c r="FM2389" s="1"/>
      <c r="FN2389" s="1"/>
      <c r="FO2389" s="1"/>
      <c r="FP2389" s="1"/>
      <c r="FQ2389" s="1"/>
      <c r="FR2389" s="1"/>
      <c r="FS2389" s="1"/>
      <c r="FT2389" s="1"/>
      <c r="FU2389" s="1"/>
      <c r="FV2389" s="1"/>
      <c r="FW2389" s="1"/>
      <c r="FX2389" s="1"/>
      <c r="FY2389" s="1"/>
      <c r="FZ2389" s="1"/>
      <c r="GA2389" s="1"/>
      <c r="GB2389" s="1"/>
      <c r="GC2389" s="1"/>
      <c r="GD2389" s="1"/>
      <c r="GE2389" s="1"/>
      <c r="GF2389" s="1"/>
      <c r="GG2389" s="1"/>
      <c r="GH2389" s="1"/>
      <c r="GI2389" s="1"/>
      <c r="GJ2389" s="1"/>
      <c r="GK2389"/>
      <c r="GL2389"/>
      <c r="GM2389"/>
      <c r="GN2389"/>
      <c r="GO2389"/>
      <c r="GP2389"/>
      <c r="GQ2389"/>
      <c r="GR2389"/>
      <c r="GS2389"/>
      <c r="GT2389"/>
      <c r="GU2389"/>
      <c r="GV2389"/>
      <c r="GW2389"/>
      <c r="GX2389"/>
      <c r="GY2389"/>
      <c r="GZ2389"/>
      <c r="HA2389"/>
      <c r="HB2389"/>
      <c r="HC2389"/>
      <c r="HD2389"/>
      <c r="HE2389"/>
    </row>
    <row r="2390" spans="1:213" s="19" customFormat="1" ht="14.4" x14ac:dyDescent="0.3">
      <c r="A2390"/>
      <c r="B2390"/>
      <c r="C2390"/>
      <c r="E2390" s="32">
        <v>40945.609722222223</v>
      </c>
      <c r="F2390" s="21">
        <f t="shared" si="2798"/>
        <v>1046.8833333333314</v>
      </c>
      <c r="G2390" s="21">
        <f t="shared" si="2809"/>
        <v>1046.8833333333314</v>
      </c>
      <c r="H2390" s="21"/>
      <c r="I2390" s="50">
        <v>1037</v>
      </c>
      <c r="J2390" s="21">
        <v>32656</v>
      </c>
      <c r="K2390" s="21">
        <v>32721</v>
      </c>
      <c r="L2390" s="98">
        <v>37</v>
      </c>
      <c r="M2390" s="124">
        <v>6.42</v>
      </c>
      <c r="N2390" s="22"/>
      <c r="O2390" s="40"/>
      <c r="P2390" s="22"/>
      <c r="Q2390" s="22"/>
      <c r="U2390" s="52">
        <f t="shared" si="2799"/>
        <v>0.11289273911059457</v>
      </c>
      <c r="V2390" s="52">
        <f t="shared" si="2800"/>
        <v>15.36185858931742</v>
      </c>
      <c r="W2390" s="52">
        <f t="shared" si="2801"/>
        <v>8.2466114940134144E-2</v>
      </c>
      <c r="X2390" s="247">
        <f>W2390+V2390+SUM($U$2357:U2390)</f>
        <v>16.412823753673809</v>
      </c>
      <c r="Y2390" s="104">
        <f>W2390+V2390+SUM($U$2357:U2390)-$X$2357</f>
        <v>16.409795133670929</v>
      </c>
      <c r="Z2390" s="42"/>
      <c r="AA2390" s="1">
        <f t="shared" si="2810"/>
        <v>2.2454079043094266E-2</v>
      </c>
      <c r="AB2390" s="41">
        <f t="shared" si="2802"/>
        <v>0.11266847860381946</v>
      </c>
      <c r="AC2390" s="48">
        <f t="shared" si="2803"/>
        <v>15.331342382346188</v>
      </c>
      <c r="AD2390" s="48">
        <f t="shared" si="2804"/>
        <v>2.4410749799967588</v>
      </c>
      <c r="AE2390" s="48">
        <f t="shared" si="2805"/>
        <v>4.3638984518174224</v>
      </c>
      <c r="AF2390" s="48">
        <f t="shared" si="2806"/>
        <v>2.4410749799967584</v>
      </c>
      <c r="AG2390" s="238">
        <f t="shared" si="2807"/>
        <v>1.9226871084821162</v>
      </c>
      <c r="AH2390" s="48">
        <f t="shared" si="2808"/>
        <v>1.3636333854835211E-4</v>
      </c>
      <c r="AI2390" s="48">
        <f>AE2390+AC2390+SUM($AB$2357:AB2390)</f>
        <v>21.996722220315039</v>
      </c>
      <c r="AJ2390" s="48">
        <f>AE2390+AC2390+SUM($AB$2356:AB2390)-$AI$2357</f>
        <v>20.48516814120503</v>
      </c>
      <c r="AK2390" s="95"/>
      <c r="AL2390" s="161"/>
      <c r="AM2390" s="41"/>
      <c r="AN2390" s="41"/>
      <c r="AO2390" s="41"/>
      <c r="AP2390" s="41"/>
      <c r="AQ2390"/>
      <c r="AR2390" s="41"/>
      <c r="AS2390" s="31"/>
      <c r="AT2390" s="41"/>
      <c r="AU2390" s="41"/>
      <c r="AV2390" s="31"/>
      <c r="BC2390" s="1"/>
      <c r="BD2390"/>
      <c r="BE2390"/>
      <c r="BF2390" s="1"/>
      <c r="BG2390"/>
      <c r="BH2390"/>
      <c r="BI2390"/>
      <c r="BJ2390" s="1"/>
      <c r="BK2390" s="1"/>
      <c r="BL2390"/>
      <c r="BM2390" s="1"/>
      <c r="BN2390" s="1"/>
      <c r="BO2390" s="1"/>
      <c r="BP2390" s="1"/>
      <c r="BQ2390" s="1"/>
      <c r="BR2390" s="1"/>
      <c r="BS2390" s="1"/>
      <c r="BT2390" s="22"/>
      <c r="BU2390" s="1"/>
      <c r="BV2390" s="1"/>
      <c r="BW2390" s="1"/>
      <c r="BX2390" s="1"/>
      <c r="BY2390" s="1"/>
      <c r="BZ2390" s="1"/>
      <c r="CA2390" s="1"/>
      <c r="CB2390" s="1"/>
      <c r="CC2390" s="1"/>
      <c r="CD2390" s="1"/>
      <c r="CE2390" s="1"/>
      <c r="CF2390" s="1"/>
      <c r="CG2390" s="1"/>
      <c r="CH2390" s="1"/>
      <c r="CI2390" s="1"/>
      <c r="CJ2390" s="1"/>
      <c r="CK2390" s="1"/>
      <c r="CL2390" s="1"/>
      <c r="CM2390" s="1"/>
      <c r="CN2390" s="1"/>
      <c r="CO2390" s="1"/>
      <c r="CP2390" s="1"/>
      <c r="CQ2390" s="1"/>
      <c r="CR2390" s="1"/>
      <c r="CS2390" s="1"/>
      <c r="CT2390" s="1"/>
      <c r="CU2390" s="1"/>
      <c r="CV2390" s="1"/>
      <c r="CW2390" s="1"/>
      <c r="CX2390" s="1"/>
      <c r="CY2390" s="1"/>
      <c r="CZ2390" s="1"/>
      <c r="DA2390" s="1"/>
      <c r="DB2390" s="1"/>
      <c r="DC2390" s="1"/>
      <c r="DD2390" s="1"/>
      <c r="DE2390" s="1"/>
      <c r="DF2390" s="1"/>
      <c r="DG2390" s="1"/>
      <c r="DH2390" s="1"/>
      <c r="DI2390" s="1"/>
      <c r="DJ2390" s="1"/>
      <c r="DK2390" s="1"/>
      <c r="DL2390" s="1"/>
      <c r="DM2390" s="1"/>
      <c r="DN2390" s="1"/>
      <c r="DO2390" s="1"/>
      <c r="DP2390" s="1"/>
      <c r="DQ2390" s="1"/>
      <c r="DR2390" s="1"/>
      <c r="DS2390" s="1"/>
      <c r="DT2390" s="1"/>
      <c r="DU2390" s="1"/>
      <c r="DV2390" s="1"/>
      <c r="DW2390" s="1"/>
      <c r="DX2390" s="1"/>
      <c r="DY2390" s="1"/>
      <c r="DZ2390" s="1"/>
      <c r="EA2390" s="1"/>
      <c r="EB2390" s="1"/>
      <c r="EC2390" s="1"/>
      <c r="ED2390" s="1"/>
      <c r="EE2390" s="1"/>
      <c r="EF2390" s="1"/>
      <c r="EG2390" s="1"/>
      <c r="EH2390" s="1"/>
      <c r="EI2390" s="1"/>
      <c r="EJ2390" s="1"/>
      <c r="EK2390" s="1"/>
      <c r="EL2390" s="1"/>
      <c r="EM2390" s="1"/>
      <c r="EN2390" s="1"/>
      <c r="EO2390" s="1"/>
      <c r="EP2390" s="1"/>
      <c r="EQ2390" s="1"/>
      <c r="ER2390" s="1"/>
      <c r="ES2390" s="1"/>
      <c r="ET2390" s="1"/>
      <c r="EU2390" s="1"/>
      <c r="EV2390" s="1"/>
      <c r="EW2390" s="1"/>
      <c r="EX2390" s="1"/>
      <c r="EY2390" s="1"/>
      <c r="EZ2390" s="1"/>
      <c r="FA2390" s="1"/>
      <c r="FB2390" s="1"/>
      <c r="FC2390" s="1"/>
      <c r="FD2390" s="1"/>
      <c r="FE2390" s="1"/>
      <c r="FF2390" s="1"/>
      <c r="FG2390" s="1"/>
      <c r="FH2390" s="1"/>
      <c r="FI2390" s="1"/>
      <c r="FJ2390" s="1"/>
      <c r="FK2390" s="1"/>
      <c r="FL2390" s="1"/>
      <c r="FM2390" s="1"/>
      <c r="FN2390" s="1"/>
      <c r="FO2390" s="1"/>
      <c r="FP2390" s="1"/>
      <c r="FQ2390" s="1"/>
      <c r="FR2390" s="1"/>
      <c r="FS2390" s="1"/>
      <c r="FT2390" s="1"/>
      <c r="FU2390" s="1"/>
      <c r="FV2390" s="1"/>
      <c r="FW2390" s="1"/>
      <c r="FX2390" s="1"/>
      <c r="FY2390" s="1"/>
      <c r="FZ2390" s="1"/>
      <c r="GA2390" s="1"/>
      <c r="GB2390" s="1"/>
      <c r="GC2390" s="1"/>
      <c r="GD2390" s="1"/>
      <c r="GE2390" s="1"/>
      <c r="GF2390" s="1"/>
      <c r="GG2390" s="1"/>
      <c r="GH2390" s="1"/>
      <c r="GI2390" s="1"/>
      <c r="GJ2390" s="1"/>
      <c r="GK2390"/>
      <c r="GL2390"/>
      <c r="GM2390"/>
      <c r="GN2390"/>
      <c r="GO2390"/>
      <c r="GP2390"/>
      <c r="GQ2390"/>
      <c r="GR2390"/>
      <c r="GS2390"/>
      <c r="GT2390"/>
      <c r="GU2390"/>
      <c r="GV2390"/>
      <c r="GW2390"/>
      <c r="GX2390"/>
      <c r="GY2390"/>
      <c r="GZ2390"/>
      <c r="HA2390"/>
      <c r="HB2390"/>
      <c r="HC2390"/>
      <c r="HD2390"/>
      <c r="HE2390"/>
    </row>
    <row r="2391" spans="1:213" s="19" customFormat="1" ht="14.4" x14ac:dyDescent="0.3">
      <c r="A2391"/>
      <c r="B2391"/>
      <c r="C2391"/>
      <c r="E2391" s="32">
        <v>41017.583333333336</v>
      </c>
      <c r="F2391" s="21">
        <f t="shared" si="2798"/>
        <v>1118.8569444444438</v>
      </c>
      <c r="G2391" s="21">
        <f t="shared" si="2809"/>
        <v>1118.8569444444438</v>
      </c>
      <c r="H2391" s="21"/>
      <c r="I2391" s="50">
        <v>1037</v>
      </c>
      <c r="J2391" s="21">
        <v>34560</v>
      </c>
      <c r="K2391" s="21">
        <v>34799</v>
      </c>
      <c r="L2391" s="98">
        <v>23</v>
      </c>
      <c r="M2391" s="124">
        <v>6.42</v>
      </c>
      <c r="N2391" s="22"/>
      <c r="O2391" s="40"/>
      <c r="P2391" s="22"/>
      <c r="Q2391" s="22"/>
      <c r="U2391" s="52">
        <f t="shared" si="2799"/>
        <v>0.12006217500411297</v>
      </c>
      <c r="V2391" s="52">
        <f t="shared" si="2800"/>
        <v>16.337438252182295</v>
      </c>
      <c r="W2391" s="52">
        <f t="shared" si="2801"/>
        <v>8.7703258879671411E-2</v>
      </c>
      <c r="X2391" s="247">
        <f>W2391+V2391+SUM($U$2357:U2391)</f>
        <v>17.513702735482337</v>
      </c>
      <c r="Y2391" s="104">
        <f>W2391+V2391+SUM($U$2357:U2391)-$X$2357</f>
        <v>17.510674115479457</v>
      </c>
      <c r="Z2391" s="42"/>
      <c r="AA2391" s="1">
        <f t="shared" si="2810"/>
        <v>2.0853156375957364E-2</v>
      </c>
      <c r="AB2391" s="41">
        <f t="shared" si="2802"/>
        <v>0.11923758637150907</v>
      </c>
      <c r="AC2391" s="48">
        <f t="shared" si="2803"/>
        <v>16.225232506549617</v>
      </c>
      <c r="AD2391" s="48">
        <f t="shared" si="2804"/>
        <v>2.583401252715825</v>
      </c>
      <c r="AE2391" s="48">
        <f t="shared" si="2805"/>
        <v>4.6183344713011421</v>
      </c>
      <c r="AF2391" s="48">
        <f t="shared" si="2806"/>
        <v>2.5834012527158241</v>
      </c>
      <c r="AG2391" s="238">
        <f t="shared" si="2807"/>
        <v>2.0347889046160557</v>
      </c>
      <c r="AH2391" s="48">
        <f t="shared" si="2808"/>
        <v>1.4431396926234221E-4</v>
      </c>
      <c r="AI2391" s="48">
        <f>AE2391+AC2391+SUM($AB$2357:AB2391)</f>
        <v>23.264285950373701</v>
      </c>
      <c r="AJ2391" s="48">
        <f>AE2391+AC2391+SUM($AB$2356:AB2391)-$AI$2357</f>
        <v>21.752731871263691</v>
      </c>
      <c r="AK2391" s="95"/>
      <c r="AL2391" s="161"/>
      <c r="AM2391" s="41"/>
      <c r="AN2391" s="41"/>
      <c r="AO2391" s="41"/>
      <c r="AP2391" s="41"/>
      <c r="AQ2391"/>
      <c r="AR2391" s="41"/>
      <c r="AS2391" s="31"/>
      <c r="AT2391" s="41"/>
      <c r="AU2391" s="41"/>
      <c r="AV2391" s="31"/>
      <c r="BC2391" s="1"/>
      <c r="BD2391"/>
      <c r="BE2391"/>
      <c r="BF2391" s="1"/>
      <c r="BG2391"/>
      <c r="BH2391"/>
      <c r="BI2391"/>
      <c r="BJ2391" s="1"/>
      <c r="BK2391" s="1"/>
      <c r="BL2391"/>
      <c r="BM2391" s="1"/>
      <c r="BN2391" s="1"/>
      <c r="BO2391" s="1"/>
      <c r="BP2391" s="1"/>
      <c r="BQ2391" s="1"/>
      <c r="BR2391" s="1"/>
      <c r="BS2391" s="1"/>
      <c r="BT2391" s="22"/>
      <c r="BU2391" s="1"/>
      <c r="BV2391" s="1"/>
      <c r="BW2391" s="1"/>
      <c r="BX2391" s="1"/>
      <c r="BY2391" s="1"/>
      <c r="BZ2391" s="1"/>
      <c r="CA2391" s="1"/>
      <c r="CB2391" s="1"/>
      <c r="CC2391" s="1"/>
      <c r="CD2391" s="1"/>
      <c r="CE2391" s="1"/>
      <c r="CF2391" s="1"/>
      <c r="CG2391" s="1"/>
      <c r="CH2391" s="1"/>
      <c r="CI2391" s="1"/>
      <c r="CJ2391" s="1"/>
      <c r="CK2391" s="1"/>
      <c r="CL2391" s="1"/>
      <c r="CM2391" s="1"/>
      <c r="CN2391" s="1"/>
      <c r="CO2391" s="1"/>
      <c r="CP2391" s="1"/>
      <c r="CQ2391" s="1"/>
      <c r="CR2391" s="1"/>
      <c r="CS2391" s="1"/>
      <c r="CT2391" s="1"/>
      <c r="CU2391" s="1"/>
      <c r="CV2391" s="1"/>
      <c r="CW2391" s="1"/>
      <c r="CX2391" s="1"/>
      <c r="CY2391" s="1"/>
      <c r="CZ2391" s="1"/>
      <c r="DA2391" s="1"/>
      <c r="DB2391" s="1"/>
      <c r="DC2391" s="1"/>
      <c r="DD2391" s="1"/>
      <c r="DE2391" s="1"/>
      <c r="DF2391" s="1"/>
      <c r="DG2391" s="1"/>
      <c r="DH2391" s="1"/>
      <c r="DI2391" s="1"/>
      <c r="DJ2391" s="1"/>
      <c r="DK2391" s="1"/>
      <c r="DL2391" s="1"/>
      <c r="DM2391" s="1"/>
      <c r="DN2391" s="1"/>
      <c r="DO2391" s="1"/>
      <c r="DP2391" s="1"/>
      <c r="DQ2391" s="1"/>
      <c r="DR2391" s="1"/>
      <c r="DS2391" s="1"/>
      <c r="DT2391" s="1"/>
      <c r="DU2391" s="1"/>
      <c r="DV2391" s="1"/>
      <c r="DW2391" s="1"/>
      <c r="DX2391" s="1"/>
      <c r="DY2391" s="1"/>
      <c r="DZ2391" s="1"/>
      <c r="EA2391" s="1"/>
      <c r="EB2391" s="1"/>
      <c r="EC2391" s="1"/>
      <c r="ED2391" s="1"/>
      <c r="EE2391" s="1"/>
      <c r="EF2391" s="1"/>
      <c r="EG2391" s="1"/>
      <c r="EH2391" s="1"/>
      <c r="EI2391" s="1"/>
      <c r="EJ2391" s="1"/>
      <c r="EK2391" s="1"/>
      <c r="EL2391" s="1"/>
      <c r="EM2391" s="1"/>
      <c r="EN2391" s="1"/>
      <c r="EO2391" s="1"/>
      <c r="EP2391" s="1"/>
      <c r="EQ2391" s="1"/>
      <c r="ER2391" s="1"/>
      <c r="ES2391" s="1"/>
      <c r="ET2391" s="1"/>
      <c r="EU2391" s="1"/>
      <c r="EV2391" s="1"/>
      <c r="EW2391" s="1"/>
      <c r="EX2391" s="1"/>
      <c r="EY2391" s="1"/>
      <c r="EZ2391" s="1"/>
      <c r="FA2391" s="1"/>
      <c r="FB2391" s="1"/>
      <c r="FC2391" s="1"/>
      <c r="FD2391" s="1"/>
      <c r="FE2391" s="1"/>
      <c r="FF2391" s="1"/>
      <c r="FG2391" s="1"/>
      <c r="FH2391" s="1"/>
      <c r="FI2391" s="1"/>
      <c r="FJ2391" s="1"/>
      <c r="FK2391" s="1"/>
      <c r="FL2391" s="1"/>
      <c r="FM2391" s="1"/>
      <c r="FN2391" s="1"/>
      <c r="FO2391" s="1"/>
      <c r="FP2391" s="1"/>
      <c r="FQ2391" s="1"/>
      <c r="FR2391" s="1"/>
      <c r="FS2391" s="1"/>
      <c r="FT2391" s="1"/>
      <c r="FU2391" s="1"/>
      <c r="FV2391" s="1"/>
      <c r="FW2391" s="1"/>
      <c r="FX2391" s="1"/>
      <c r="FY2391" s="1"/>
      <c r="FZ2391" s="1"/>
      <c r="GA2391" s="1"/>
      <c r="GB2391" s="1"/>
      <c r="GC2391" s="1"/>
      <c r="GD2391" s="1"/>
      <c r="GE2391" s="1"/>
      <c r="GF2391" s="1"/>
      <c r="GG2391" s="1"/>
      <c r="GH2391" s="1"/>
      <c r="GI2391" s="1"/>
      <c r="GJ2391" s="1"/>
      <c r="GK2391"/>
      <c r="GL2391"/>
      <c r="GM2391"/>
      <c r="GN2391"/>
      <c r="GO2391"/>
      <c r="GP2391"/>
      <c r="GQ2391"/>
      <c r="GR2391"/>
      <c r="GS2391"/>
      <c r="GT2391"/>
      <c r="GU2391"/>
      <c r="GV2391"/>
      <c r="GW2391"/>
      <c r="GX2391"/>
      <c r="GY2391"/>
      <c r="GZ2391"/>
      <c r="HA2391"/>
      <c r="HB2391"/>
      <c r="HC2391"/>
      <c r="HD2391"/>
      <c r="HE2391"/>
    </row>
    <row r="2392" spans="1:213" s="19" customFormat="1" ht="14.4" x14ac:dyDescent="0.3">
      <c r="A2392"/>
      <c r="B2392"/>
      <c r="C2392"/>
      <c r="E2392" s="32">
        <v>41085.65</v>
      </c>
      <c r="F2392" s="21">
        <f t="shared" si="2798"/>
        <v>1186.9236111111095</v>
      </c>
      <c r="G2392" s="21">
        <f t="shared" si="2809"/>
        <v>1186.9236111111095</v>
      </c>
      <c r="H2392" s="21"/>
      <c r="I2392" s="50">
        <v>1037</v>
      </c>
      <c r="J2392" s="21">
        <v>31399</v>
      </c>
      <c r="K2392" s="21">
        <v>33697</v>
      </c>
      <c r="L2392" s="98">
        <v>72</v>
      </c>
      <c r="M2392" s="124">
        <v>6.42</v>
      </c>
      <c r="N2392" s="22"/>
      <c r="O2392" s="40"/>
      <c r="P2392" s="22"/>
      <c r="Q2392" s="22"/>
      <c r="U2392" s="52">
        <f t="shared" si="2799"/>
        <v>0.11626009687386404</v>
      </c>
      <c r="V2392" s="52">
        <f t="shared" si="2800"/>
        <v>15.820071173993128</v>
      </c>
      <c r="W2392" s="52">
        <f t="shared" si="2801"/>
        <v>8.4925909206249817E-2</v>
      </c>
      <c r="X2392" s="247">
        <f>W2392+V2392+SUM($U$2357:U2392)</f>
        <v>17.109818404493613</v>
      </c>
      <c r="Y2392" s="104">
        <f>W2392+V2392+SUM($U$2357:U2392)-$X$2357</f>
        <v>17.106789784490733</v>
      </c>
      <c r="Z2392" s="42"/>
      <c r="AA2392" s="1">
        <f t="shared" si="2810"/>
        <v>1.043492315902184E-2</v>
      </c>
      <c r="AB2392" s="41">
        <f t="shared" si="2802"/>
        <v>0.10833162541895294</v>
      </c>
      <c r="AC2392" s="48">
        <f t="shared" si="2803"/>
        <v>14.741205887533317</v>
      </c>
      <c r="AD2392" s="48">
        <f t="shared" si="2804"/>
        <v>2.3471127295724594</v>
      </c>
      <c r="AE2392" s="48">
        <f t="shared" si="2805"/>
        <v>4.1959225713074249</v>
      </c>
      <c r="AF2392" s="48">
        <f t="shared" si="2806"/>
        <v>2.347112729572459</v>
      </c>
      <c r="AG2392" s="238">
        <f t="shared" si="2807"/>
        <v>1.8486787273159593</v>
      </c>
      <c r="AH2392" s="48">
        <f t="shared" si="2808"/>
        <v>1.3111441900660545E-4</v>
      </c>
      <c r="AI2392" s="48">
        <f>AE2392+AC2392+SUM($AB$2357:AB2392)</f>
        <v>21.466179056782636</v>
      </c>
      <c r="AJ2392" s="48">
        <f>AE2392+AC2392+SUM($AB$2356:AB2392)-$AI$2357</f>
        <v>19.954624977672626</v>
      </c>
      <c r="AK2392" s="95"/>
      <c r="AL2392" s="161"/>
      <c r="AM2392" s="41"/>
      <c r="AN2392" s="25"/>
      <c r="AO2392" s="25"/>
      <c r="AP2392" s="25"/>
      <c r="AQ2392"/>
      <c r="AR2392" s="41"/>
      <c r="AS2392" s="31"/>
      <c r="AT2392" s="41"/>
      <c r="AU2392" s="41"/>
      <c r="AV2392" s="31"/>
      <c r="BC2392" s="1"/>
      <c r="BD2392"/>
      <c r="BE2392"/>
      <c r="BF2392" s="1"/>
      <c r="BG2392"/>
      <c r="BH2392"/>
      <c r="BI2392"/>
      <c r="BJ2392" s="1"/>
      <c r="BK2392" s="1"/>
      <c r="BL2392"/>
      <c r="BM2392" s="1"/>
      <c r="BN2392" s="1"/>
      <c r="BO2392" s="1"/>
      <c r="BP2392" s="1"/>
      <c r="BQ2392" s="1"/>
      <c r="BR2392" s="1"/>
      <c r="BS2392" s="1"/>
      <c r="BT2392" s="22"/>
      <c r="BU2392" s="1"/>
      <c r="BV2392" s="1"/>
      <c r="BW2392" s="1"/>
      <c r="BX2392" s="1"/>
      <c r="BY2392" s="1"/>
      <c r="BZ2392" s="1"/>
      <c r="CA2392" s="1"/>
      <c r="CB2392" s="1"/>
      <c r="CC2392" s="1"/>
      <c r="CD2392" s="1"/>
      <c r="CE2392" s="1"/>
      <c r="CF2392" s="1"/>
      <c r="CG2392" s="1"/>
      <c r="CH2392" s="1"/>
      <c r="CI2392" s="1"/>
      <c r="CJ2392" s="1"/>
      <c r="CK2392" s="1"/>
      <c r="CL2392" s="1"/>
      <c r="CM2392" s="1"/>
      <c r="CN2392" s="1"/>
      <c r="CO2392" s="1"/>
      <c r="CP2392" s="1"/>
      <c r="CQ2392" s="1"/>
      <c r="CR2392" s="1"/>
      <c r="CS2392" s="1"/>
      <c r="CT2392" s="1"/>
      <c r="CU2392" s="1"/>
      <c r="CV2392" s="1"/>
      <c r="CW2392" s="1"/>
      <c r="CX2392" s="1"/>
      <c r="CY2392" s="1"/>
      <c r="CZ2392" s="1"/>
      <c r="DA2392" s="1"/>
      <c r="DB2392" s="1"/>
      <c r="DC2392" s="1"/>
      <c r="DD2392" s="1"/>
      <c r="DE2392" s="1"/>
      <c r="DF2392" s="1"/>
      <c r="DG2392" s="1"/>
      <c r="DH2392" s="1"/>
      <c r="DI2392" s="1"/>
      <c r="DJ2392" s="1"/>
      <c r="DK2392" s="1"/>
      <c r="DL2392" s="1"/>
      <c r="DM2392" s="1"/>
      <c r="DN2392" s="1"/>
      <c r="DO2392" s="1"/>
      <c r="DP2392" s="1"/>
      <c r="DQ2392" s="1"/>
      <c r="DR2392" s="1"/>
      <c r="DS2392" s="1"/>
      <c r="DT2392" s="1"/>
      <c r="DU2392" s="1"/>
      <c r="DV2392" s="1"/>
      <c r="DW2392" s="1"/>
      <c r="DX2392" s="1"/>
      <c r="DY2392" s="1"/>
      <c r="DZ2392" s="1"/>
      <c r="EA2392" s="1"/>
      <c r="EB2392" s="1"/>
      <c r="EC2392" s="1"/>
      <c r="ED2392" s="1"/>
      <c r="EE2392" s="1"/>
      <c r="EF2392" s="1"/>
      <c r="EG2392" s="1"/>
      <c r="EH2392" s="1"/>
      <c r="EI2392" s="1"/>
      <c r="EJ2392" s="1"/>
      <c r="EK2392" s="1"/>
      <c r="EL2392" s="1"/>
      <c r="EM2392" s="1"/>
      <c r="EN2392" s="1"/>
      <c r="EO2392" s="1"/>
      <c r="EP2392" s="1"/>
      <c r="EQ2392" s="1"/>
      <c r="ER2392" s="1"/>
      <c r="ES2392" s="1"/>
      <c r="ET2392" s="1"/>
      <c r="EU2392" s="1"/>
      <c r="EV2392" s="1"/>
      <c r="EW2392" s="1"/>
      <c r="EX2392" s="1"/>
      <c r="EY2392" s="1"/>
      <c r="EZ2392" s="1"/>
      <c r="FA2392" s="1"/>
      <c r="FB2392" s="1"/>
      <c r="FC2392" s="1"/>
      <c r="FD2392" s="1"/>
      <c r="FE2392" s="1"/>
      <c r="FF2392" s="1"/>
      <c r="FG2392" s="1"/>
      <c r="FH2392" s="1"/>
      <c r="FI2392" s="1"/>
      <c r="FJ2392" s="1"/>
      <c r="FK2392" s="1"/>
      <c r="FL2392" s="1"/>
      <c r="FM2392" s="1"/>
      <c r="FN2392" s="1"/>
      <c r="FO2392" s="1"/>
      <c r="FP2392" s="1"/>
      <c r="FQ2392" s="1"/>
      <c r="FR2392" s="1"/>
      <c r="FS2392" s="1"/>
      <c r="FT2392" s="1"/>
      <c r="FU2392" s="1"/>
      <c r="FV2392" s="1"/>
      <c r="FW2392" s="1"/>
      <c r="FX2392" s="1"/>
      <c r="FY2392" s="1"/>
      <c r="FZ2392" s="1"/>
      <c r="GA2392" s="1"/>
      <c r="GB2392" s="1"/>
      <c r="GC2392" s="1"/>
      <c r="GD2392" s="1"/>
      <c r="GE2392" s="1"/>
      <c r="GF2392" s="1"/>
      <c r="GG2392" s="1"/>
      <c r="GH2392" s="1"/>
      <c r="GI2392" s="1"/>
      <c r="GJ2392" s="1"/>
      <c r="GK2392"/>
      <c r="GL2392"/>
      <c r="GM2392"/>
      <c r="GN2392"/>
      <c r="GO2392"/>
      <c r="GP2392"/>
      <c r="GQ2392"/>
      <c r="GR2392"/>
      <c r="GS2392"/>
      <c r="GT2392"/>
      <c r="GU2392"/>
      <c r="GV2392"/>
      <c r="GW2392"/>
      <c r="GX2392"/>
      <c r="GY2392"/>
      <c r="GZ2392"/>
      <c r="HA2392"/>
      <c r="HB2392"/>
      <c r="HC2392"/>
      <c r="HD2392"/>
      <c r="HE2392"/>
    </row>
    <row r="2393" spans="1:213" s="19" customFormat="1" ht="14.4" x14ac:dyDescent="0.3">
      <c r="A2393"/>
      <c r="B2393"/>
      <c r="C2393"/>
      <c r="E2393" s="32">
        <v>41131.46875</v>
      </c>
      <c r="F2393" s="21">
        <f t="shared" si="2798"/>
        <v>1232.742361111108</v>
      </c>
      <c r="G2393" s="21">
        <f t="shared" si="2809"/>
        <v>1232.742361111108</v>
      </c>
      <c r="H2393" s="21"/>
      <c r="I2393" s="50">
        <v>1037</v>
      </c>
      <c r="J2393" s="21">
        <v>32530</v>
      </c>
      <c r="K2393" s="21">
        <v>34334</v>
      </c>
      <c r="L2393" s="98">
        <v>40</v>
      </c>
      <c r="M2393" s="124">
        <v>6.42</v>
      </c>
      <c r="N2393" s="22"/>
      <c r="O2393" s="40"/>
      <c r="P2393" s="22"/>
      <c r="Q2393" s="22"/>
      <c r="U2393" s="52">
        <f t="shared" si="2799"/>
        <v>0.1184578498402602</v>
      </c>
      <c r="V2393" s="52">
        <f t="shared" si="2800"/>
        <v>16.119130002311188</v>
      </c>
      <c r="W2393" s="52">
        <f t="shared" si="2801"/>
        <v>8.653132820985196E-2</v>
      </c>
      <c r="X2393" s="247">
        <f>W2393+V2393+SUM($U$2357:U2393)</f>
        <v>17.528940501655534</v>
      </c>
      <c r="Y2393" s="104">
        <f>W2393+V2393+SUM($U$2357:U2393)-$X$2357</f>
        <v>17.525911881652654</v>
      </c>
      <c r="Z2393" s="42"/>
      <c r="AA2393" s="1">
        <f t="shared" si="2810"/>
        <v>4.7791298966602652E-3</v>
      </c>
      <c r="AB2393" s="41">
        <f t="shared" si="2802"/>
        <v>0.11223375823683998</v>
      </c>
      <c r="AC2393" s="48">
        <f t="shared" si="2803"/>
        <v>15.272187888832727</v>
      </c>
      <c r="AD2393" s="48">
        <f t="shared" si="2804"/>
        <v>2.4316563295962323</v>
      </c>
      <c r="AE2393" s="48">
        <f t="shared" si="2805"/>
        <v>4.3470607740574714</v>
      </c>
      <c r="AF2393" s="48">
        <f t="shared" si="2806"/>
        <v>2.4316563295962323</v>
      </c>
      <c r="AG2393" s="238">
        <f t="shared" si="2807"/>
        <v>1.9152686072673704</v>
      </c>
      <c r="AH2393" s="48">
        <f t="shared" si="2808"/>
        <v>1.3583719386874984E-4</v>
      </c>
      <c r="AI2393" s="48">
        <f>AE2393+AC2393+SUM($AB$2357:AB2393)</f>
        <v>22.260533019068934</v>
      </c>
      <c r="AJ2393" s="48">
        <f>AE2393+AC2393+SUM($AB$2356:AB2393)-$AI$2357</f>
        <v>20.748978939958924</v>
      </c>
      <c r="AK2393" s="95"/>
      <c r="AL2393" s="161"/>
      <c r="AM2393" s="41"/>
      <c r="AN2393" s="25"/>
      <c r="AO2393" s="25"/>
      <c r="AP2393" s="25"/>
      <c r="AQ2393"/>
      <c r="AR2393" s="41"/>
      <c r="AS2393" s="31"/>
      <c r="AT2393" s="41"/>
      <c r="AU2393" s="41"/>
      <c r="AV2393" s="31"/>
      <c r="BC2393" s="1"/>
      <c r="BD2393"/>
      <c r="BE2393"/>
      <c r="BF2393" s="1"/>
      <c r="BG2393"/>
      <c r="BH2393"/>
      <c r="BI2393"/>
      <c r="BJ2393" s="1"/>
      <c r="BK2393" s="1"/>
      <c r="BL2393"/>
      <c r="BM2393" s="1"/>
      <c r="BN2393" s="1"/>
      <c r="BO2393" s="1"/>
      <c r="BP2393" s="1"/>
      <c r="BQ2393" s="1"/>
      <c r="BR2393" s="1"/>
      <c r="BS2393" s="1"/>
      <c r="BT2393" s="22"/>
      <c r="BU2393" s="1"/>
      <c r="BV2393" s="1"/>
      <c r="BW2393" s="1"/>
      <c r="BX2393" s="1"/>
      <c r="BY2393" s="1"/>
      <c r="BZ2393" s="1"/>
      <c r="CA2393" s="1"/>
      <c r="CB2393" s="1"/>
      <c r="CC2393" s="1"/>
      <c r="CD2393" s="1"/>
      <c r="CE2393" s="1"/>
      <c r="CF2393" s="1"/>
      <c r="CG2393" s="1"/>
      <c r="CH2393" s="1"/>
      <c r="CI2393" s="1"/>
      <c r="CJ2393" s="1"/>
      <c r="CK2393" s="1"/>
      <c r="CL2393" s="1"/>
      <c r="CM2393" s="1"/>
      <c r="CN2393" s="1"/>
      <c r="CO2393" s="1"/>
      <c r="CP2393" s="1"/>
      <c r="CQ2393" s="1"/>
      <c r="CR2393" s="1"/>
      <c r="CS2393" s="1"/>
      <c r="CT2393" s="1"/>
      <c r="CU2393" s="1"/>
      <c r="CV2393" s="1"/>
      <c r="CW2393" s="1"/>
      <c r="CX2393" s="1"/>
      <c r="CY2393" s="1"/>
      <c r="CZ2393" s="1"/>
      <c r="DA2393" s="1"/>
      <c r="DB2393" s="1"/>
      <c r="DC2393" s="1"/>
      <c r="DD2393" s="1"/>
      <c r="DE2393" s="1"/>
      <c r="DF2393" s="1"/>
      <c r="DG2393" s="1"/>
      <c r="DH2393" s="1"/>
      <c r="DI2393" s="1"/>
      <c r="DJ2393" s="1"/>
      <c r="DK2393" s="1"/>
      <c r="DL2393" s="1"/>
      <c r="DM2393" s="1"/>
      <c r="DN2393" s="1"/>
      <c r="DO2393" s="1"/>
      <c r="DP2393" s="1"/>
      <c r="DQ2393" s="1"/>
      <c r="DR2393" s="1"/>
      <c r="DS2393" s="1"/>
      <c r="DT2393" s="1"/>
      <c r="DU2393" s="1"/>
      <c r="DV2393" s="1"/>
      <c r="DW2393" s="1"/>
      <c r="DX2393" s="1"/>
      <c r="DY2393" s="1"/>
      <c r="DZ2393" s="1"/>
      <c r="EA2393" s="1"/>
      <c r="EB2393" s="1"/>
      <c r="EC2393" s="1"/>
      <c r="ED2393" s="1"/>
      <c r="EE2393" s="1"/>
      <c r="EF2393" s="1"/>
      <c r="EG2393" s="1"/>
      <c r="EH2393" s="1"/>
      <c r="EI2393" s="1"/>
      <c r="EJ2393" s="1"/>
      <c r="EK2393" s="1"/>
      <c r="EL2393" s="1"/>
      <c r="EM2393" s="1"/>
      <c r="EN2393" s="1"/>
      <c r="EO2393" s="1"/>
      <c r="EP2393" s="1"/>
      <c r="EQ2393" s="1"/>
      <c r="ER2393" s="1"/>
      <c r="ES2393" s="1"/>
      <c r="ET2393" s="1"/>
      <c r="EU2393" s="1"/>
      <c r="EV2393" s="1"/>
      <c r="EW2393" s="1"/>
      <c r="EX2393" s="1"/>
      <c r="EY2393" s="1"/>
      <c r="EZ2393" s="1"/>
      <c r="FA2393" s="1"/>
      <c r="FB2393" s="1"/>
      <c r="FC2393" s="1"/>
      <c r="FD2393" s="1"/>
      <c r="FE2393" s="1"/>
      <c r="FF2393" s="1"/>
      <c r="FG2393" s="1"/>
      <c r="FH2393" s="1"/>
      <c r="FI2393" s="1"/>
      <c r="FJ2393" s="1"/>
      <c r="FK2393" s="1"/>
      <c r="FL2393" s="1"/>
      <c r="FM2393" s="1"/>
      <c r="FN2393" s="1"/>
      <c r="FO2393" s="1"/>
      <c r="FP2393" s="1"/>
      <c r="FQ2393" s="1"/>
      <c r="FR2393" s="1"/>
      <c r="FS2393" s="1"/>
      <c r="FT2393" s="1"/>
      <c r="FU2393" s="1"/>
      <c r="FV2393" s="1"/>
      <c r="FW2393" s="1"/>
      <c r="FX2393" s="1"/>
      <c r="FY2393" s="1"/>
      <c r="FZ2393" s="1"/>
      <c r="GA2393" s="1"/>
      <c r="GB2393" s="1"/>
      <c r="GC2393" s="1"/>
      <c r="GD2393" s="1"/>
      <c r="GE2393" s="1"/>
      <c r="GF2393" s="1"/>
      <c r="GG2393" s="1"/>
      <c r="GH2393" s="1"/>
      <c r="GI2393" s="1"/>
      <c r="GJ2393" s="1"/>
      <c r="GK2393"/>
      <c r="GL2393"/>
      <c r="GM2393"/>
      <c r="GN2393"/>
      <c r="GO2393"/>
      <c r="GP2393"/>
      <c r="GQ2393"/>
      <c r="GR2393"/>
      <c r="GS2393"/>
      <c r="GT2393"/>
      <c r="GU2393"/>
      <c r="GV2393"/>
      <c r="GW2393"/>
      <c r="GX2393"/>
      <c r="GY2393"/>
      <c r="GZ2393"/>
      <c r="HA2393"/>
      <c r="HB2393"/>
      <c r="HC2393"/>
      <c r="HD2393"/>
      <c r="HE2393"/>
    </row>
    <row r="2394" spans="1:213" s="19" customFormat="1" ht="14.4" x14ac:dyDescent="0.3">
      <c r="A2394"/>
      <c r="B2394"/>
      <c r="C2394"/>
      <c r="D2394" s="47" t="s">
        <v>126</v>
      </c>
      <c r="E2394" s="32">
        <v>41158.488888888889</v>
      </c>
      <c r="F2394" s="21">
        <f t="shared" si="2798"/>
        <v>1259.7624999999971</v>
      </c>
      <c r="G2394" s="21">
        <f t="shared" si="2809"/>
        <v>1259.7624999999971</v>
      </c>
      <c r="H2394" s="21"/>
      <c r="I2394" s="50">
        <v>1037</v>
      </c>
      <c r="J2394" s="21">
        <v>32972</v>
      </c>
      <c r="K2394" s="21">
        <v>34737</v>
      </c>
      <c r="L2394" s="98">
        <v>32</v>
      </c>
      <c r="M2394" s="124">
        <v>6.42</v>
      </c>
      <c r="N2394" s="22"/>
      <c r="O2394" s="40"/>
      <c r="P2394" s="22"/>
      <c r="Q2394" s="22"/>
      <c r="U2394" s="52">
        <f t="shared" si="2799"/>
        <v>0.11984826498226593</v>
      </c>
      <c r="V2394" s="52">
        <f t="shared" si="2800"/>
        <v>16.308330485532814</v>
      </c>
      <c r="W2394" s="52">
        <f t="shared" si="2801"/>
        <v>8.7547001457028817E-2</v>
      </c>
      <c r="X2394" s="247">
        <f>W2394+V2394+SUM($U$2357:U2394)</f>
        <v>17.839004923106604</v>
      </c>
      <c r="Y2394" s="104">
        <f>W2394+V2394+SUM($U$2357:U2394)-$X$2357</f>
        <v>17.835976303103724</v>
      </c>
      <c r="Z2394" s="42"/>
      <c r="AA2394" s="1">
        <f t="shared" si="2810"/>
        <v>2.2103730121711962E-3</v>
      </c>
      <c r="AB2394" s="41">
        <f t="shared" si="2802"/>
        <v>0.11375872968291079</v>
      </c>
      <c r="AC2394" s="48">
        <f t="shared" si="2803"/>
        <v>15.479698096237096</v>
      </c>
      <c r="AD2394" s="48">
        <f t="shared" si="2804"/>
        <v>2.4646963571917295</v>
      </c>
      <c r="AE2394" s="48">
        <f t="shared" si="2805"/>
        <v>4.4061262785804773</v>
      </c>
      <c r="AF2394" s="48">
        <f t="shared" si="2806"/>
        <v>2.4646963571917295</v>
      </c>
      <c r="AG2394" s="238">
        <f t="shared" si="2807"/>
        <v>1.9412922385127491</v>
      </c>
      <c r="AH2394" s="48">
        <f t="shared" si="2808"/>
        <v>1.3768287599878325E-4</v>
      </c>
      <c r="AI2394" s="48">
        <f>AE2394+AC2394+SUM($AB$2357:AB2394)</f>
        <v>22.640867460679218</v>
      </c>
      <c r="AJ2394" s="48">
        <f>AE2394+AC2394+SUM($AB$2356:AB2394)-$AI$2357</f>
        <v>21.129313381569208</v>
      </c>
      <c r="AK2394" s="95"/>
      <c r="AL2394" s="161"/>
      <c r="AM2394" s="41"/>
      <c r="AN2394" s="25"/>
      <c r="AO2394" s="25"/>
      <c r="AP2394" s="25"/>
      <c r="AQ2394"/>
      <c r="AR2394" s="41"/>
      <c r="AS2394" s="31"/>
      <c r="AT2394" s="41"/>
      <c r="AU2394" s="41"/>
      <c r="AV2394" s="31"/>
      <c r="BC2394" s="1"/>
      <c r="BD2394"/>
      <c r="BE2394"/>
      <c r="BF2394" s="1"/>
      <c r="BG2394"/>
      <c r="BH2394"/>
      <c r="BI2394"/>
      <c r="BJ2394" s="1"/>
      <c r="BK2394" s="1"/>
      <c r="BL2394"/>
      <c r="BM2394" s="1"/>
      <c r="BN2394" s="1"/>
      <c r="BO2394" s="1"/>
      <c r="BP2394" s="1"/>
      <c r="BQ2394" s="1"/>
      <c r="BR2394" s="1"/>
      <c r="BS2394" s="1"/>
      <c r="BT2394" s="22"/>
      <c r="BU2394" s="1"/>
      <c r="BV2394" s="1"/>
      <c r="BW2394" s="1"/>
      <c r="BX2394" s="1"/>
      <c r="BY2394" s="1"/>
      <c r="BZ2394" s="1"/>
      <c r="CA2394" s="1"/>
      <c r="CB2394" s="1"/>
      <c r="CC2394" s="1"/>
      <c r="CD2394" s="1"/>
      <c r="CE2394" s="1"/>
      <c r="CF2394" s="1"/>
      <c r="CG2394" s="1"/>
      <c r="CH2394" s="1"/>
      <c r="CI2394" s="1"/>
      <c r="CJ2394" s="1"/>
      <c r="CK2394" s="1"/>
      <c r="CL2394" s="1"/>
      <c r="CM2394" s="1"/>
      <c r="CN2394" s="1"/>
      <c r="CO2394" s="1"/>
      <c r="CP2394" s="1"/>
      <c r="CQ2394" s="1"/>
      <c r="CR2394" s="1"/>
      <c r="CS2394" s="1"/>
      <c r="CT2394" s="1"/>
      <c r="CU2394" s="1"/>
      <c r="CV2394" s="1"/>
      <c r="CW2394" s="1"/>
      <c r="CX2394" s="1"/>
      <c r="CY2394" s="1"/>
      <c r="CZ2394" s="1"/>
      <c r="DA2394" s="1"/>
      <c r="DB2394" s="1"/>
      <c r="DC2394" s="1"/>
      <c r="DD2394" s="1"/>
      <c r="DE2394" s="1"/>
      <c r="DF2394" s="1"/>
      <c r="DG2394" s="1"/>
      <c r="DH2394" s="1"/>
      <c r="DI2394" s="1"/>
      <c r="DJ2394" s="1"/>
      <c r="DK2394" s="1"/>
      <c r="DL2394" s="1"/>
      <c r="DM2394" s="1"/>
      <c r="DN2394" s="1"/>
      <c r="DO2394" s="1"/>
      <c r="DP2394" s="1"/>
      <c r="DQ2394" s="1"/>
      <c r="DR2394" s="1"/>
      <c r="DS2394" s="1"/>
      <c r="DT2394" s="1"/>
      <c r="DU2394" s="1"/>
      <c r="DV2394" s="1"/>
      <c r="DW2394" s="1"/>
      <c r="DX2394" s="1"/>
      <c r="DY2394" s="1"/>
      <c r="DZ2394" s="1"/>
      <c r="EA2394" s="1"/>
      <c r="EB2394" s="1"/>
      <c r="EC2394" s="1"/>
      <c r="ED2394" s="1"/>
      <c r="EE2394" s="1"/>
      <c r="EF2394" s="1"/>
      <c r="EG2394" s="1"/>
      <c r="EH2394" s="1"/>
      <c r="EI2394" s="1"/>
      <c r="EJ2394" s="1"/>
      <c r="EK2394" s="1"/>
      <c r="EL2394" s="1"/>
      <c r="EM2394" s="1"/>
      <c r="EN2394" s="1"/>
      <c r="EO2394" s="1"/>
      <c r="EP2394" s="1"/>
      <c r="EQ2394" s="1"/>
      <c r="ER2394" s="1"/>
      <c r="ES2394" s="1"/>
      <c r="ET2394" s="1"/>
      <c r="EU2394" s="1"/>
      <c r="EV2394" s="1"/>
      <c r="EW2394" s="1"/>
      <c r="EX2394" s="1"/>
      <c r="EY2394" s="1"/>
      <c r="EZ2394" s="1"/>
      <c r="FA2394" s="1"/>
      <c r="FB2394" s="1"/>
      <c r="FC2394" s="1"/>
      <c r="FD2394" s="1"/>
      <c r="FE2394" s="1"/>
      <c r="FF2394" s="1"/>
      <c r="FG2394" s="1"/>
      <c r="FH2394" s="1"/>
      <c r="FI2394" s="1"/>
      <c r="FJ2394" s="1"/>
      <c r="FK2394" s="1"/>
      <c r="FL2394" s="1"/>
      <c r="FM2394" s="1"/>
      <c r="FN2394" s="1"/>
      <c r="FO2394" s="1"/>
      <c r="FP2394" s="1"/>
      <c r="FQ2394" s="1"/>
      <c r="FR2394" s="1"/>
      <c r="FS2394" s="1"/>
      <c r="FT2394" s="1"/>
      <c r="FU2394" s="1"/>
      <c r="FV2394" s="1"/>
      <c r="FW2394" s="1"/>
      <c r="FX2394" s="1"/>
      <c r="FY2394" s="1"/>
      <c r="FZ2394" s="1"/>
      <c r="GA2394" s="1"/>
      <c r="GB2394" s="1"/>
      <c r="GC2394" s="1"/>
      <c r="GD2394" s="1"/>
      <c r="GE2394" s="1"/>
      <c r="GF2394" s="1"/>
      <c r="GG2394" s="1"/>
      <c r="GH2394" s="1"/>
      <c r="GI2394" s="1"/>
      <c r="GJ2394" s="1"/>
      <c r="GK2394"/>
      <c r="GL2394"/>
      <c r="GM2394"/>
      <c r="GN2394"/>
      <c r="GO2394"/>
      <c r="GP2394"/>
      <c r="GQ2394"/>
      <c r="GR2394"/>
      <c r="GS2394"/>
      <c r="GT2394"/>
      <c r="GU2394"/>
      <c r="GV2394"/>
      <c r="GW2394"/>
      <c r="GX2394"/>
      <c r="GY2394"/>
      <c r="GZ2394"/>
      <c r="HA2394"/>
      <c r="HB2394"/>
      <c r="HC2394"/>
      <c r="HD2394"/>
      <c r="HE2394"/>
    </row>
    <row r="2395" spans="1:213" s="19" customFormat="1" ht="14.4" x14ac:dyDescent="0.3">
      <c r="E2395" s="32">
        <v>41192.599305555559</v>
      </c>
      <c r="F2395" s="21">
        <f t="shared" si="2798"/>
        <v>1293.8729166666672</v>
      </c>
      <c r="G2395" s="21">
        <f t="shared" si="2809"/>
        <v>1293.8729166666672</v>
      </c>
      <c r="H2395" s="21"/>
      <c r="I2395" s="50">
        <v>1037</v>
      </c>
      <c r="J2395" s="21">
        <v>3810</v>
      </c>
      <c r="K2395" s="21">
        <v>115</v>
      </c>
      <c r="L2395" s="98">
        <v>43</v>
      </c>
      <c r="M2395" s="124">
        <v>6.42</v>
      </c>
      <c r="N2395" s="22"/>
      <c r="O2395" s="40"/>
      <c r="P2395" s="22"/>
      <c r="Q2395" s="22"/>
      <c r="U2395" s="52">
        <f t="shared" si="2799"/>
        <v>3.9676858890982475E-4</v>
      </c>
      <c r="V2395" s="52">
        <f t="shared" si="2800"/>
        <v>5.3990212333715447E-2</v>
      </c>
      <c r="W2395" s="52">
        <f t="shared" si="2801"/>
        <v>2.8983231619190817E-4</v>
      </c>
      <c r="X2395" s="250">
        <f>W2395+V2395+SUM($U$2395:U2395)</f>
        <v>5.4676813238817179E-2</v>
      </c>
      <c r="Y2395" s="256">
        <f>W2395+V2395+SUM($U$2395:U2395)+$Y$2394-$X$2395</f>
        <v>17.835976303103724</v>
      </c>
      <c r="Z2395" s="42"/>
      <c r="AA2395" s="1">
        <f t="shared" si="2810"/>
        <v>7.2582455677776322E-3</v>
      </c>
      <c r="AB2395" s="41">
        <f t="shared" si="2802"/>
        <v>1.314511585866463E-2</v>
      </c>
      <c r="AC2395" s="48">
        <f t="shared" si="2803"/>
        <v>1.7887192086213555</v>
      </c>
      <c r="AD2395" s="48">
        <f t="shared" si="2804"/>
        <v>0.28480204782544255</v>
      </c>
      <c r="AE2395" s="48">
        <f t="shared" si="2805"/>
        <v>0.50913930369378924</v>
      </c>
      <c r="AF2395" s="48">
        <f t="shared" si="2806"/>
        <v>0.28480204782544249</v>
      </c>
      <c r="AG2395" s="238">
        <f t="shared" si="2807"/>
        <v>0.22432134625541594</v>
      </c>
      <c r="AH2395" s="48">
        <f t="shared" si="2808"/>
        <v>1.5909612930831134E-5</v>
      </c>
      <c r="AI2395" s="84">
        <f>AE2395+AC2395+SUM($AB$2395:AB2395)</f>
        <v>2.3110036281738093</v>
      </c>
      <c r="AJ2395" s="84">
        <f>AE2395+AC2395+SUM($AB$2395:AB2395)+$AJ$2394-$AI$2402</f>
        <v>20.620227762650039</v>
      </c>
      <c r="AK2395" s="95"/>
      <c r="AL2395" s="161"/>
      <c r="AM2395" s="41"/>
      <c r="AN2395" s="25"/>
      <c r="AO2395" s="25"/>
      <c r="AP2395" s="25"/>
      <c r="AQ2395"/>
      <c r="AR2395" s="41"/>
      <c r="AS2395" s="31"/>
      <c r="AT2395" s="41"/>
      <c r="AU2395" s="41"/>
      <c r="AV2395" s="31"/>
      <c r="BC2395" s="1"/>
      <c r="BD2395"/>
      <c r="BE2395"/>
      <c r="BF2395" s="1"/>
      <c r="BG2395"/>
      <c r="BH2395"/>
      <c r="BI2395"/>
      <c r="BJ2395" s="1"/>
      <c r="BK2395" s="1"/>
      <c r="BL2395"/>
      <c r="BM2395" s="1"/>
      <c r="BN2395" s="1"/>
      <c r="BO2395" s="1"/>
      <c r="BP2395" s="1"/>
      <c r="BQ2395" s="1"/>
      <c r="BR2395" s="1"/>
      <c r="BS2395" s="1"/>
      <c r="BT2395" s="22"/>
      <c r="BU2395" s="1"/>
      <c r="BV2395" s="1"/>
      <c r="BW2395" s="1"/>
      <c r="BX2395" s="1"/>
      <c r="BY2395" s="1"/>
      <c r="BZ2395" s="1"/>
      <c r="CA2395" s="1"/>
      <c r="CB2395" s="1"/>
      <c r="CC2395" s="1"/>
      <c r="CD2395" s="1"/>
      <c r="CE2395" s="1"/>
      <c r="CF2395" s="1"/>
      <c r="CG2395" s="1"/>
      <c r="CH2395" s="1"/>
      <c r="CI2395" s="1"/>
      <c r="CJ2395" s="1"/>
      <c r="CK2395" s="1"/>
      <c r="CL2395" s="1"/>
      <c r="CM2395" s="1"/>
      <c r="CN2395" s="1"/>
      <c r="CO2395" s="1"/>
      <c r="CP2395" s="1"/>
      <c r="CQ2395" s="1"/>
      <c r="CR2395" s="1"/>
      <c r="CS2395" s="1"/>
      <c r="CT2395" s="1"/>
      <c r="CU2395" s="1"/>
      <c r="CV2395" s="1"/>
      <c r="CW2395" s="1"/>
      <c r="CX2395" s="1"/>
      <c r="CY2395" s="1"/>
      <c r="CZ2395" s="1"/>
      <c r="DA2395" s="1"/>
      <c r="DB2395" s="1"/>
      <c r="DC2395" s="1"/>
      <c r="DD2395" s="1"/>
      <c r="DE2395" s="1"/>
      <c r="DF2395" s="1"/>
      <c r="DG2395" s="1"/>
      <c r="DH2395" s="1"/>
      <c r="DI2395" s="1"/>
      <c r="DJ2395" s="1"/>
      <c r="DK2395" s="1"/>
      <c r="DL2395" s="1"/>
      <c r="DM2395" s="1"/>
      <c r="DN2395" s="1"/>
      <c r="DO2395" s="1"/>
      <c r="DP2395" s="1"/>
      <c r="DQ2395" s="1"/>
      <c r="DR2395" s="1"/>
      <c r="DS2395" s="1"/>
      <c r="DT2395" s="1"/>
      <c r="DU2395" s="1"/>
      <c r="DV2395" s="1"/>
      <c r="DW2395" s="1"/>
      <c r="DX2395" s="1"/>
      <c r="DY2395" s="1"/>
      <c r="DZ2395" s="1"/>
      <c r="EA2395" s="1"/>
      <c r="EB2395" s="1"/>
      <c r="EC2395" s="1"/>
      <c r="ED2395" s="1"/>
      <c r="EE2395" s="1"/>
      <c r="EF2395" s="1"/>
      <c r="EG2395" s="1"/>
      <c r="EH2395" s="1"/>
      <c r="EI2395" s="1"/>
      <c r="EJ2395" s="1"/>
      <c r="EK2395" s="1"/>
      <c r="EL2395" s="1"/>
      <c r="EM2395" s="1"/>
      <c r="EN2395" s="1"/>
      <c r="EO2395" s="1"/>
      <c r="EP2395" s="1"/>
      <c r="EQ2395" s="1"/>
      <c r="ER2395" s="1"/>
      <c r="ES2395" s="1"/>
      <c r="ET2395" s="1"/>
      <c r="EU2395" s="1"/>
      <c r="EV2395" s="1"/>
      <c r="EW2395" s="1"/>
      <c r="EX2395" s="1"/>
      <c r="EY2395" s="1"/>
      <c r="EZ2395" s="1"/>
      <c r="FA2395" s="1"/>
      <c r="FB2395" s="1"/>
      <c r="FC2395" s="1"/>
      <c r="FD2395" s="1"/>
      <c r="FE2395" s="1"/>
      <c r="FF2395" s="1"/>
      <c r="FG2395" s="1"/>
      <c r="FH2395" s="1"/>
      <c r="FI2395" s="1"/>
      <c r="FJ2395" s="1"/>
      <c r="FK2395" s="1"/>
      <c r="FL2395" s="1"/>
      <c r="FM2395" s="1"/>
      <c r="FN2395" s="1"/>
      <c r="FO2395" s="1"/>
      <c r="FP2395" s="1"/>
      <c r="FQ2395" s="1"/>
      <c r="FR2395" s="1"/>
      <c r="FS2395" s="1"/>
      <c r="FT2395" s="1"/>
      <c r="FU2395" s="1"/>
      <c r="FV2395" s="1"/>
      <c r="FW2395" s="1"/>
      <c r="FX2395" s="1"/>
      <c r="FY2395" s="1"/>
      <c r="FZ2395" s="1"/>
      <c r="GA2395" s="1"/>
      <c r="GB2395" s="1"/>
      <c r="GC2395" s="1"/>
      <c r="GD2395" s="1"/>
      <c r="GE2395" s="1"/>
      <c r="GF2395" s="1"/>
      <c r="GG2395" s="1"/>
      <c r="GH2395" s="1"/>
      <c r="GI2395" s="1"/>
      <c r="GJ2395" s="1"/>
      <c r="GK2395"/>
      <c r="GL2395"/>
      <c r="GM2395"/>
      <c r="GN2395"/>
      <c r="GO2395"/>
      <c r="GP2395"/>
      <c r="GQ2395"/>
      <c r="GR2395"/>
      <c r="GS2395"/>
      <c r="GT2395"/>
      <c r="GU2395"/>
      <c r="GV2395"/>
      <c r="GW2395"/>
      <c r="GX2395"/>
      <c r="GY2395"/>
      <c r="GZ2395"/>
      <c r="HA2395"/>
      <c r="HB2395"/>
      <c r="HC2395"/>
      <c r="HD2395"/>
      <c r="HE2395"/>
    </row>
    <row r="2396" spans="1:213" s="19" customFormat="1" ht="14.4" x14ac:dyDescent="0.3">
      <c r="E2396" s="32">
        <v>41211.602083333331</v>
      </c>
      <c r="F2396" s="21">
        <f t="shared" si="2798"/>
        <v>1312.8756944444394</v>
      </c>
      <c r="G2396" s="21">
        <f t="shared" si="2809"/>
        <v>1312.8756944444394</v>
      </c>
      <c r="H2396" s="21"/>
      <c r="I2396" s="50">
        <v>1037</v>
      </c>
      <c r="J2396" s="21">
        <v>13408</v>
      </c>
      <c r="K2396" s="21">
        <v>875</v>
      </c>
      <c r="L2396" s="98">
        <v>72</v>
      </c>
      <c r="M2396" s="124">
        <v>6.42</v>
      </c>
      <c r="N2396" s="22"/>
      <c r="O2396" s="40"/>
      <c r="P2396" s="22"/>
      <c r="Q2396" s="22"/>
      <c r="U2396" s="52">
        <f t="shared" si="2799"/>
        <v>3.0188914373573622E-3</v>
      </c>
      <c r="V2396" s="52">
        <f t="shared" si="2800"/>
        <v>0.41079509384348711</v>
      </c>
      <c r="W2396" s="52">
        <f t="shared" si="2801"/>
        <v>2.2052458840688665E-3</v>
      </c>
      <c r="X2396" s="247">
        <f>W2396+V2396+SUM($U$2395:U2396)</f>
        <v>0.41641599975382315</v>
      </c>
      <c r="Y2396" s="104">
        <f>W2396+V2396+SUM($U$2395:U2396)+$Y$2394-$X$2395</f>
        <v>18.19771548961873</v>
      </c>
      <c r="Z2396" s="42"/>
      <c r="AA2396" s="1">
        <f t="shared" si="2810"/>
        <v>7.0403885602505507E-3</v>
      </c>
      <c r="AB2396" s="41">
        <f t="shared" si="2802"/>
        <v>4.6259767305242873E-2</v>
      </c>
      <c r="AC2396" s="48">
        <f t="shared" si="2803"/>
        <v>6.2947892780039716</v>
      </c>
      <c r="AD2396" s="48">
        <f t="shared" si="2804"/>
        <v>1.0022640045258617</v>
      </c>
      <c r="AE2396" s="48">
        <f t="shared" si="2805"/>
        <v>1.7917427254399807</v>
      </c>
      <c r="AF2396" s="48">
        <f t="shared" si="2806"/>
        <v>1.0022640045258617</v>
      </c>
      <c r="AG2396" s="238">
        <f t="shared" si="2807"/>
        <v>0.78942273243900707</v>
      </c>
      <c r="AH2396" s="48">
        <f t="shared" si="2808"/>
        <v>5.598847511196427E-5</v>
      </c>
      <c r="AI2396" s="48">
        <f>AE2396+AC2396+SUM($AB$2395:AB2396)</f>
        <v>8.1459368866078599</v>
      </c>
      <c r="AJ2396" s="48">
        <f>AE2396+AC2396+SUM($AB$2395:AB2396)+$AJ$2394-$AI$2402</f>
        <v>26.455161021084088</v>
      </c>
      <c r="AK2396" s="95"/>
      <c r="AL2396" s="161"/>
      <c r="AM2396" s="41"/>
      <c r="AN2396" s="25"/>
      <c r="AO2396" s="25"/>
      <c r="AP2396" s="25"/>
      <c r="AQ2396"/>
      <c r="AR2396" s="41"/>
      <c r="AS2396" s="31"/>
      <c r="AT2396" s="41"/>
      <c r="AU2396" s="41"/>
      <c r="AV2396" s="31"/>
      <c r="BC2396" s="1"/>
      <c r="BD2396"/>
      <c r="BE2396"/>
      <c r="BF2396" s="1"/>
      <c r="BG2396"/>
      <c r="BH2396"/>
      <c r="BI2396"/>
      <c r="BJ2396" s="1"/>
      <c r="BK2396" s="1"/>
      <c r="BL2396"/>
      <c r="BM2396" s="1"/>
      <c r="BN2396" s="1"/>
      <c r="BO2396" s="1"/>
      <c r="BP2396" s="1"/>
      <c r="BQ2396" s="1"/>
      <c r="BR2396" s="1"/>
      <c r="BS2396" s="1"/>
      <c r="BT2396" s="22"/>
      <c r="BU2396" s="1"/>
      <c r="BV2396" s="1"/>
      <c r="BW2396" s="1"/>
      <c r="BX2396" s="1"/>
      <c r="BY2396" s="1"/>
      <c r="BZ2396" s="1"/>
      <c r="CA2396" s="1"/>
      <c r="CB2396" s="1"/>
      <c r="CC2396" s="1"/>
      <c r="CD2396" s="1"/>
      <c r="CE2396" s="1"/>
      <c r="CF2396" s="1"/>
      <c r="CG2396" s="1"/>
      <c r="CH2396" s="1"/>
      <c r="CI2396" s="1"/>
      <c r="CJ2396" s="1"/>
      <c r="CK2396" s="1"/>
      <c r="CL2396" s="1"/>
      <c r="CM2396" s="1"/>
      <c r="CN2396" s="1"/>
      <c r="CO2396" s="1"/>
      <c r="CP2396" s="1"/>
      <c r="CQ2396" s="1"/>
      <c r="CR2396" s="1"/>
      <c r="CS2396" s="1"/>
      <c r="CT2396" s="1"/>
      <c r="CU2396" s="1"/>
      <c r="CV2396" s="1"/>
      <c r="CW2396" s="1"/>
      <c r="CX2396" s="1"/>
      <c r="CY2396" s="1"/>
      <c r="CZ2396" s="1"/>
      <c r="DA2396" s="1"/>
      <c r="DB2396" s="1"/>
      <c r="DC2396" s="1"/>
      <c r="DD2396" s="1"/>
      <c r="DE2396" s="1"/>
      <c r="DF2396" s="1"/>
      <c r="DG2396" s="1"/>
      <c r="DH2396" s="1"/>
      <c r="DI2396" s="1"/>
      <c r="DJ2396" s="1"/>
      <c r="DK2396" s="1"/>
      <c r="DL2396" s="1"/>
      <c r="DM2396" s="1"/>
      <c r="DN2396" s="1"/>
      <c r="DO2396" s="1"/>
      <c r="DP2396" s="1"/>
      <c r="DQ2396" s="1"/>
      <c r="DR2396" s="1"/>
      <c r="DS2396" s="1"/>
      <c r="DT2396" s="1"/>
      <c r="DU2396" s="1"/>
      <c r="DV2396" s="1"/>
      <c r="DW2396" s="1"/>
      <c r="DX2396" s="1"/>
      <c r="DY2396" s="1"/>
      <c r="DZ2396" s="1"/>
      <c r="EA2396" s="1"/>
      <c r="EB2396" s="1"/>
      <c r="EC2396" s="1"/>
      <c r="ED2396" s="1"/>
      <c r="EE2396" s="1"/>
      <c r="EF2396" s="1"/>
      <c r="EG2396" s="1"/>
      <c r="EH2396" s="1"/>
      <c r="EI2396" s="1"/>
      <c r="EJ2396" s="1"/>
      <c r="EK2396" s="1"/>
      <c r="EL2396" s="1"/>
      <c r="EM2396" s="1"/>
      <c r="EN2396" s="1"/>
      <c r="EO2396" s="1"/>
      <c r="EP2396" s="1"/>
      <c r="EQ2396" s="1"/>
      <c r="ER2396" s="1"/>
      <c r="ES2396" s="1"/>
      <c r="ET2396" s="1"/>
      <c r="EU2396" s="1"/>
      <c r="EV2396" s="1"/>
      <c r="EW2396" s="1"/>
      <c r="EX2396" s="1"/>
      <c r="EY2396" s="1"/>
      <c r="EZ2396" s="1"/>
      <c r="FA2396" s="1"/>
      <c r="FB2396" s="1"/>
      <c r="FC2396" s="1"/>
      <c r="FD2396" s="1"/>
      <c r="FE2396" s="1"/>
      <c r="FF2396" s="1"/>
      <c r="FG2396" s="1"/>
      <c r="FH2396" s="1"/>
      <c r="FI2396" s="1"/>
      <c r="FJ2396" s="1"/>
      <c r="FK2396" s="1"/>
      <c r="FL2396" s="1"/>
      <c r="FM2396" s="1"/>
      <c r="FN2396" s="1"/>
      <c r="FO2396" s="1"/>
      <c r="FP2396" s="1"/>
      <c r="FQ2396" s="1"/>
      <c r="FR2396" s="1"/>
      <c r="FS2396" s="1"/>
      <c r="FT2396" s="1"/>
      <c r="FU2396" s="1"/>
      <c r="FV2396" s="1"/>
      <c r="FW2396" s="1"/>
      <c r="FX2396" s="1"/>
      <c r="FY2396" s="1"/>
      <c r="FZ2396" s="1"/>
      <c r="GA2396" s="1"/>
      <c r="GB2396" s="1"/>
      <c r="GC2396" s="1"/>
      <c r="GD2396" s="1"/>
      <c r="GE2396" s="1"/>
      <c r="GF2396" s="1"/>
      <c r="GG2396" s="1"/>
      <c r="GH2396" s="1"/>
      <c r="GI2396" s="1"/>
      <c r="GJ2396" s="1"/>
      <c r="GK2396"/>
      <c r="GL2396"/>
      <c r="GM2396"/>
      <c r="GN2396"/>
      <c r="GO2396"/>
      <c r="GP2396"/>
      <c r="GQ2396"/>
      <c r="GR2396"/>
      <c r="GS2396"/>
      <c r="GT2396"/>
      <c r="GU2396"/>
      <c r="GV2396"/>
      <c r="GW2396"/>
      <c r="GX2396"/>
      <c r="GY2396"/>
      <c r="GZ2396"/>
      <c r="HA2396"/>
      <c r="HB2396"/>
      <c r="HC2396"/>
      <c r="HD2396"/>
      <c r="HE2396"/>
    </row>
    <row r="2397" spans="1:213" s="19" customFormat="1" ht="14.4" x14ac:dyDescent="0.3">
      <c r="E2397" s="32">
        <v>41246.46597222222</v>
      </c>
      <c r="F2397" s="21">
        <f t="shared" si="2798"/>
        <v>1347.7395833333285</v>
      </c>
      <c r="G2397" s="21">
        <f t="shared" si="2809"/>
        <v>1347.7395833333285</v>
      </c>
      <c r="H2397" s="21"/>
      <c r="I2397" s="50">
        <v>1037</v>
      </c>
      <c r="J2397" s="21">
        <v>14445</v>
      </c>
      <c r="K2397" s="21">
        <v>1516</v>
      </c>
      <c r="L2397" s="98">
        <v>27</v>
      </c>
      <c r="M2397" s="124">
        <v>6.42</v>
      </c>
      <c r="N2397" s="22"/>
      <c r="O2397" s="40"/>
      <c r="P2397" s="22"/>
      <c r="Q2397" s="22"/>
      <c r="U2397" s="52">
        <f t="shared" si="2799"/>
        <v>5.2304450503242988E-3</v>
      </c>
      <c r="V2397" s="52">
        <f t="shared" si="2800"/>
        <v>0.71173184259054445</v>
      </c>
      <c r="W2397" s="52">
        <f t="shared" si="2801"/>
        <v>3.8207460117124586E-3</v>
      </c>
      <c r="X2397" s="247">
        <f>W2397+V2397+SUM($U$2395:U2397)</f>
        <v>0.72419869367884837</v>
      </c>
      <c r="Y2397" s="104">
        <f>W2397+V2397+SUM($U$2395:U2397)+$Y$2394-$X$2395</f>
        <v>18.505498183543754</v>
      </c>
      <c r="Z2397" s="42"/>
      <c r="AA2397" s="1">
        <f t="shared" si="2810"/>
        <v>8.1335247450409851E-3</v>
      </c>
      <c r="AB2397" s="41">
        <f t="shared" si="2802"/>
        <v>4.9837584928716684E-2</v>
      </c>
      <c r="AC2397" s="48">
        <f t="shared" si="2803"/>
        <v>6.7816401492219098</v>
      </c>
      <c r="AD2397" s="48">
        <f t="shared" si="2804"/>
        <v>1.0797809923460675</v>
      </c>
      <c r="AE2397" s="48">
        <f t="shared" si="2805"/>
        <v>1.9303194860516499</v>
      </c>
      <c r="AF2397" s="48">
        <f t="shared" si="2806"/>
        <v>1.0797809923460675</v>
      </c>
      <c r="AG2397" s="238">
        <f t="shared" si="2807"/>
        <v>0.85047817497624245</v>
      </c>
      <c r="AH2397" s="48">
        <f t="shared" si="2808"/>
        <v>6.0318729340119624E-5</v>
      </c>
      <c r="AI2397" s="48">
        <f>AE2397+AC2397+SUM($AB$2395:AB2397)</f>
        <v>8.8212021033661845</v>
      </c>
      <c r="AJ2397" s="48">
        <f>AE2397+AC2397+SUM($AB$2395:AB2397)+$AJ$2394-$AI$2402</f>
        <v>27.130426237842414</v>
      </c>
      <c r="AK2397" s="95"/>
      <c r="AL2397" s="161"/>
      <c r="AM2397" s="41"/>
      <c r="AN2397" s="25"/>
      <c r="AO2397" s="25"/>
      <c r="AP2397" s="25"/>
      <c r="AQ2397"/>
      <c r="AR2397" s="41"/>
      <c r="AS2397" s="31"/>
      <c r="AT2397" s="41"/>
      <c r="AU2397" s="41"/>
      <c r="AV2397" s="31"/>
      <c r="BC2397" s="1"/>
      <c r="BD2397"/>
      <c r="BE2397"/>
      <c r="BF2397" s="1"/>
      <c r="BG2397"/>
      <c r="BH2397"/>
      <c r="BI2397"/>
      <c r="BJ2397" s="1"/>
      <c r="BK2397" s="1"/>
      <c r="BL2397"/>
      <c r="BM2397" s="1"/>
      <c r="BN2397" s="1"/>
      <c r="BO2397" s="1"/>
      <c r="BP2397" s="1"/>
      <c r="BQ2397" s="1"/>
      <c r="BR2397" s="1"/>
      <c r="BS2397" s="1"/>
      <c r="BT2397" s="22"/>
      <c r="BU2397" s="1"/>
      <c r="BV2397" s="1"/>
      <c r="BW2397" s="1"/>
      <c r="BX2397" s="1"/>
      <c r="BY2397" s="1"/>
      <c r="BZ2397" s="1"/>
      <c r="CA2397" s="1"/>
      <c r="CB2397" s="1"/>
      <c r="CC2397" s="1"/>
      <c r="CD2397" s="1"/>
      <c r="CE2397" s="1"/>
      <c r="CF2397" s="1"/>
      <c r="CG2397" s="1"/>
      <c r="CH2397" s="1"/>
      <c r="CI2397" s="1"/>
      <c r="CJ2397" s="1"/>
      <c r="CK2397" s="1"/>
      <c r="CL2397" s="1"/>
      <c r="CM2397" s="1"/>
      <c r="CN2397" s="1"/>
      <c r="CO2397" s="1"/>
      <c r="CP2397" s="1"/>
      <c r="CQ2397" s="1"/>
      <c r="CR2397" s="1"/>
      <c r="CS2397" s="1"/>
      <c r="CT2397" s="1"/>
      <c r="CU2397" s="1"/>
      <c r="CV2397" s="1"/>
      <c r="CW2397" s="1"/>
      <c r="CX2397" s="1"/>
      <c r="CY2397" s="1"/>
      <c r="CZ2397" s="1"/>
      <c r="DA2397" s="1"/>
      <c r="DB2397" s="1"/>
      <c r="DC2397" s="1"/>
      <c r="DD2397" s="1"/>
      <c r="DE2397" s="1"/>
      <c r="DF2397" s="1"/>
      <c r="DG2397" s="1"/>
      <c r="DH2397" s="1"/>
      <c r="DI2397" s="1"/>
      <c r="DJ2397" s="1"/>
      <c r="DK2397" s="1"/>
      <c r="DL2397" s="1"/>
      <c r="DM2397" s="1"/>
      <c r="DN2397" s="1"/>
      <c r="DO2397" s="1"/>
      <c r="DP2397" s="1"/>
      <c r="DQ2397" s="1"/>
      <c r="DR2397" s="1"/>
      <c r="DS2397" s="1"/>
      <c r="DT2397" s="1"/>
      <c r="DU2397" s="1"/>
      <c r="DV2397" s="1"/>
      <c r="DW2397" s="1"/>
      <c r="DX2397" s="1"/>
      <c r="DY2397" s="1"/>
      <c r="DZ2397" s="1"/>
      <c r="EA2397" s="1"/>
      <c r="EB2397" s="1"/>
      <c r="EC2397" s="1"/>
      <c r="ED2397" s="1"/>
      <c r="EE2397" s="1"/>
      <c r="EF2397" s="1"/>
      <c r="EG2397" s="1"/>
      <c r="EH2397" s="1"/>
      <c r="EI2397" s="1"/>
      <c r="EJ2397" s="1"/>
      <c r="EK2397" s="1"/>
      <c r="EL2397" s="1"/>
      <c r="EM2397" s="1"/>
      <c r="EN2397" s="1"/>
      <c r="EO2397" s="1"/>
      <c r="EP2397" s="1"/>
      <c r="EQ2397" s="1"/>
      <c r="ER2397" s="1"/>
      <c r="ES2397" s="1"/>
      <c r="ET2397" s="1"/>
      <c r="EU2397" s="1"/>
      <c r="EV2397" s="1"/>
      <c r="EW2397" s="1"/>
      <c r="EX2397" s="1"/>
      <c r="EY2397" s="1"/>
      <c r="EZ2397" s="1"/>
      <c r="FA2397" s="1"/>
      <c r="FB2397" s="1"/>
      <c r="FC2397" s="1"/>
      <c r="FD2397" s="1"/>
      <c r="FE2397" s="1"/>
      <c r="FF2397" s="1"/>
      <c r="FG2397" s="1"/>
      <c r="FH2397" s="1"/>
      <c r="FI2397" s="1"/>
      <c r="FJ2397" s="1"/>
      <c r="FK2397" s="1"/>
      <c r="FL2397" s="1"/>
      <c r="FM2397" s="1"/>
      <c r="FN2397" s="1"/>
      <c r="FO2397" s="1"/>
      <c r="FP2397" s="1"/>
      <c r="FQ2397" s="1"/>
      <c r="FR2397" s="1"/>
      <c r="FS2397" s="1"/>
      <c r="FT2397" s="1"/>
      <c r="FU2397" s="1"/>
      <c r="FV2397" s="1"/>
      <c r="FW2397" s="1"/>
      <c r="FX2397" s="1"/>
      <c r="FY2397" s="1"/>
      <c r="FZ2397" s="1"/>
      <c r="GA2397" s="1"/>
      <c r="GB2397" s="1"/>
      <c r="GC2397" s="1"/>
      <c r="GD2397" s="1"/>
      <c r="GE2397" s="1"/>
      <c r="GF2397" s="1"/>
      <c r="GG2397" s="1"/>
      <c r="GH2397" s="1"/>
      <c r="GI2397" s="1"/>
      <c r="GJ2397" s="1"/>
      <c r="GK2397"/>
      <c r="GL2397"/>
      <c r="GM2397"/>
      <c r="GN2397"/>
      <c r="GO2397"/>
      <c r="GP2397"/>
      <c r="GQ2397"/>
      <c r="GR2397"/>
      <c r="GS2397"/>
      <c r="GT2397"/>
      <c r="GU2397"/>
      <c r="GV2397"/>
      <c r="GW2397"/>
      <c r="GX2397"/>
      <c r="GY2397"/>
      <c r="GZ2397"/>
      <c r="HA2397"/>
      <c r="HB2397"/>
      <c r="HC2397"/>
      <c r="HD2397"/>
      <c r="HE2397"/>
    </row>
    <row r="2398" spans="1:213" s="19" customFormat="1" ht="14.4" x14ac:dyDescent="0.3">
      <c r="E2398" s="32">
        <v>41277.677083333336</v>
      </c>
      <c r="F2398" s="21">
        <f t="shared" si="2798"/>
        <v>1378.9506944444438</v>
      </c>
      <c r="G2398" s="21">
        <f t="shared" si="2809"/>
        <v>1378.9506944444438</v>
      </c>
      <c r="H2398" s="21"/>
      <c r="I2398" s="50">
        <v>1037</v>
      </c>
      <c r="J2398" s="21">
        <v>14572</v>
      </c>
      <c r="K2398" s="21">
        <v>1974</v>
      </c>
      <c r="L2398" s="98">
        <v>76</v>
      </c>
      <c r="M2398" s="124">
        <v>6.42</v>
      </c>
      <c r="N2398" s="22"/>
      <c r="O2398" s="40"/>
      <c r="P2398" s="22"/>
      <c r="Q2398" s="22"/>
      <c r="U2398" s="52">
        <f t="shared" si="2799"/>
        <v>6.8106190826782093E-3</v>
      </c>
      <c r="V2398" s="52">
        <f t="shared" si="2800"/>
        <v>0.92675373171090691</v>
      </c>
      <c r="W2398" s="52">
        <f t="shared" si="2801"/>
        <v>4.975034714459362E-3</v>
      </c>
      <c r="X2398" s="247">
        <f>W2398+V2398+SUM($U$2395:U2398)</f>
        <v>0.94718549058463597</v>
      </c>
      <c r="Y2398" s="104">
        <f>W2398+V2398+SUM($U$2395:U2398)+$Y$2394-$X$2395</f>
        <v>18.728484980449544</v>
      </c>
      <c r="Z2398" s="42"/>
      <c r="AA2398" s="1">
        <f t="shared" si="2810"/>
        <v>1.0062589888142844E-2</v>
      </c>
      <c r="AB2398" s="41">
        <f t="shared" si="2802"/>
        <v>5.0275755457338839E-2</v>
      </c>
      <c r="AC2398" s="48">
        <f t="shared" si="2803"/>
        <v>6.8412641228426221</v>
      </c>
      <c r="AD2398" s="48">
        <f t="shared" si="2804"/>
        <v>1.0892743939402487</v>
      </c>
      <c r="AE2398" s="48">
        <f t="shared" si="2805"/>
        <v>1.9472907961747761</v>
      </c>
      <c r="AF2398" s="48">
        <f t="shared" si="2806"/>
        <v>1.0892743939402487</v>
      </c>
      <c r="AG2398" s="238">
        <f t="shared" si="2807"/>
        <v>0.85795555318475614</v>
      </c>
      <c r="AH2398" s="48">
        <f t="shared" si="2808"/>
        <v>6.0849049771147313E-5</v>
      </c>
      <c r="AI2398" s="48">
        <f>AE2398+AC2398+SUM($AB$2395:AB2398)</f>
        <v>8.9480731425673614</v>
      </c>
      <c r="AJ2398" s="48">
        <f>AE2398+AC2398+SUM($AB$2395:AB2398)+$AJ$2394-$AI$2402</f>
        <v>27.257297277043591</v>
      </c>
      <c r="AK2398" s="95"/>
      <c r="AL2398" s="161"/>
      <c r="AM2398" s="41"/>
      <c r="AN2398" s="25"/>
      <c r="AO2398" s="25"/>
      <c r="AP2398" s="25"/>
      <c r="AQ2398"/>
      <c r="AR2398" s="41"/>
      <c r="AS2398" s="31"/>
      <c r="AT2398" s="41"/>
      <c r="AU2398" s="41"/>
      <c r="AV2398" s="31"/>
      <c r="BC2398" s="1"/>
      <c r="BD2398"/>
      <c r="BE2398"/>
      <c r="BF2398" s="1"/>
      <c r="BG2398"/>
      <c r="BH2398"/>
      <c r="BI2398"/>
      <c r="BJ2398" s="1"/>
      <c r="BK2398" s="1"/>
      <c r="BL2398"/>
      <c r="BM2398" s="1"/>
      <c r="BN2398" s="1"/>
      <c r="BO2398" s="1"/>
      <c r="BP2398" s="1"/>
      <c r="BQ2398" s="1"/>
      <c r="BR2398" s="1"/>
      <c r="BS2398" s="1"/>
      <c r="BT2398" s="22"/>
      <c r="BU2398" s="1"/>
      <c r="BV2398" s="1"/>
      <c r="BW2398" s="1"/>
      <c r="BX2398" s="1"/>
      <c r="BY2398" s="1"/>
      <c r="BZ2398" s="1"/>
      <c r="CA2398" s="1"/>
      <c r="CB2398" s="1"/>
      <c r="CC2398" s="1"/>
      <c r="CD2398" s="1"/>
      <c r="CE2398" s="1"/>
      <c r="CF2398" s="1"/>
      <c r="CG2398" s="1"/>
      <c r="CH2398" s="1"/>
      <c r="CI2398" s="1"/>
      <c r="CJ2398" s="1"/>
      <c r="CK2398" s="1"/>
      <c r="CL2398" s="1"/>
      <c r="CM2398" s="1"/>
      <c r="CN2398" s="1"/>
      <c r="CO2398" s="1"/>
      <c r="CP2398" s="1"/>
      <c r="CQ2398" s="1"/>
      <c r="CR2398" s="1"/>
      <c r="CS2398" s="1"/>
      <c r="CT2398" s="1"/>
      <c r="CU2398" s="1"/>
      <c r="CV2398" s="1"/>
      <c r="CW2398" s="1"/>
      <c r="CX2398" s="1"/>
      <c r="CY2398" s="1"/>
      <c r="CZ2398" s="1"/>
      <c r="DA2398" s="1"/>
      <c r="DB2398" s="1"/>
      <c r="DC2398" s="1"/>
      <c r="DD2398" s="1"/>
      <c r="DE2398" s="1"/>
      <c r="DF2398" s="1"/>
      <c r="DG2398" s="1"/>
      <c r="DH2398" s="1"/>
      <c r="DI2398" s="1"/>
      <c r="DJ2398" s="1"/>
      <c r="DK2398" s="1"/>
      <c r="DL2398" s="1"/>
      <c r="DM2398" s="1"/>
      <c r="DN2398" s="1"/>
      <c r="DO2398" s="1"/>
      <c r="DP2398" s="1"/>
      <c r="DQ2398" s="1"/>
      <c r="DR2398" s="1"/>
      <c r="DS2398" s="1"/>
      <c r="DT2398" s="1"/>
      <c r="DU2398" s="1"/>
      <c r="DV2398" s="1"/>
      <c r="DW2398" s="1"/>
      <c r="DX2398" s="1"/>
      <c r="DY2398" s="1"/>
      <c r="DZ2398" s="1"/>
      <c r="EA2398" s="1"/>
      <c r="EB2398" s="1"/>
      <c r="EC2398" s="1"/>
      <c r="ED2398" s="1"/>
      <c r="EE2398" s="1"/>
      <c r="EF2398" s="1"/>
      <c r="EG2398" s="1"/>
      <c r="EH2398" s="1"/>
      <c r="EI2398" s="1"/>
      <c r="EJ2398" s="1"/>
      <c r="EK2398" s="1"/>
      <c r="EL2398" s="1"/>
      <c r="EM2398" s="1"/>
      <c r="EN2398" s="1"/>
      <c r="EO2398" s="1"/>
      <c r="EP2398" s="1"/>
      <c r="EQ2398" s="1"/>
      <c r="ER2398" s="1"/>
      <c r="ES2398" s="1"/>
      <c r="ET2398" s="1"/>
      <c r="EU2398" s="1"/>
      <c r="EV2398" s="1"/>
      <c r="EW2398" s="1"/>
      <c r="EX2398" s="1"/>
      <c r="EY2398" s="1"/>
      <c r="EZ2398" s="1"/>
      <c r="FA2398" s="1"/>
      <c r="FB2398" s="1"/>
      <c r="FC2398" s="1"/>
      <c r="FD2398" s="1"/>
      <c r="FE2398" s="1"/>
      <c r="FF2398" s="1"/>
      <c r="FG2398" s="1"/>
      <c r="FH2398" s="1"/>
      <c r="FI2398" s="1"/>
      <c r="FJ2398" s="1"/>
      <c r="FK2398" s="1"/>
      <c r="FL2398" s="1"/>
      <c r="FM2398" s="1"/>
      <c r="FN2398" s="1"/>
      <c r="FO2398" s="1"/>
      <c r="FP2398" s="1"/>
      <c r="FQ2398" s="1"/>
      <c r="FR2398" s="1"/>
      <c r="FS2398" s="1"/>
      <c r="FT2398" s="1"/>
      <c r="FU2398" s="1"/>
      <c r="FV2398" s="1"/>
      <c r="FW2398" s="1"/>
      <c r="FX2398" s="1"/>
      <c r="FY2398" s="1"/>
      <c r="FZ2398" s="1"/>
      <c r="GA2398" s="1"/>
      <c r="GB2398" s="1"/>
      <c r="GC2398" s="1"/>
      <c r="GD2398" s="1"/>
      <c r="GE2398" s="1"/>
      <c r="GF2398" s="1"/>
      <c r="GG2398" s="1"/>
      <c r="GH2398" s="1"/>
      <c r="GI2398" s="1"/>
      <c r="GJ2398" s="1"/>
      <c r="GK2398"/>
      <c r="GL2398"/>
      <c r="GM2398"/>
      <c r="GN2398"/>
      <c r="GO2398"/>
      <c r="GP2398"/>
      <c r="GQ2398"/>
      <c r="GR2398"/>
      <c r="GS2398"/>
      <c r="GT2398"/>
      <c r="GU2398"/>
      <c r="GV2398"/>
      <c r="GW2398"/>
      <c r="GX2398"/>
      <c r="GY2398"/>
      <c r="GZ2398"/>
      <c r="HA2398"/>
      <c r="HB2398"/>
      <c r="HC2398"/>
      <c r="HD2398"/>
      <c r="HE2398"/>
    </row>
    <row r="2399" spans="1:213" s="19" customFormat="1" ht="14.4" x14ac:dyDescent="0.3">
      <c r="E2399" s="32">
        <v>41331.479166666664</v>
      </c>
      <c r="F2399" s="21">
        <f t="shared" si="2798"/>
        <v>1432.7527777777723</v>
      </c>
      <c r="G2399" s="21">
        <f t="shared" si="2809"/>
        <v>1432.7527777777723</v>
      </c>
      <c r="H2399" s="21"/>
      <c r="I2399" s="50">
        <v>1037</v>
      </c>
      <c r="J2399" s="21">
        <v>15291</v>
      </c>
      <c r="K2399" s="21">
        <v>2987</v>
      </c>
      <c r="L2399" s="98">
        <v>27</v>
      </c>
      <c r="M2399" s="124">
        <v>6.42</v>
      </c>
      <c r="N2399" s="22"/>
      <c r="O2399" s="40"/>
      <c r="P2399" s="22"/>
      <c r="Q2399" s="22"/>
      <c r="U2399" s="52">
        <f t="shared" si="2799"/>
        <v>1.0305632826727361E-2</v>
      </c>
      <c r="V2399" s="52">
        <f t="shared" si="2800"/>
        <v>1.4023370803548527</v>
      </c>
      <c r="W2399" s="52">
        <f t="shared" si="2801"/>
        <v>7.5280793779585187E-3</v>
      </c>
      <c r="X2399" s="247">
        <f>W2399+V2399+SUM($U$2395:U2399)</f>
        <v>1.4356275167188084</v>
      </c>
      <c r="Y2399" s="104">
        <f>W2399+V2399+SUM($U$2395:U2399)+$Y$2394-$X$2395</f>
        <v>19.216927006583713</v>
      </c>
      <c r="Z2399" s="42"/>
      <c r="AA2399" s="1">
        <f t="shared" si="2810"/>
        <v>8.4289262620865762E-3</v>
      </c>
      <c r="AB2399" s="41">
        <f t="shared" si="2802"/>
        <v>5.2756421678435909E-2</v>
      </c>
      <c r="AC2399" s="48">
        <f t="shared" si="2803"/>
        <v>7.1788203199551566</v>
      </c>
      <c r="AD2399" s="48">
        <f t="shared" si="2804"/>
        <v>1.1430205021781736</v>
      </c>
      <c r="AE2399" s="48">
        <f t="shared" si="2805"/>
        <v>2.043372465297042</v>
      </c>
      <c r="AF2399" s="48">
        <f t="shared" si="2806"/>
        <v>1.1430205021781732</v>
      </c>
      <c r="AG2399" s="238">
        <f t="shared" si="2807"/>
        <v>0.90028811170382261</v>
      </c>
      <c r="AH2399" s="48">
        <f t="shared" si="2808"/>
        <v>6.3851415046020687E-5</v>
      </c>
      <c r="AI2399" s="48">
        <f>AE2399+AC2399+SUM($AB$2395:AB2399)</f>
        <v>9.4344674304805984</v>
      </c>
      <c r="AJ2399" s="48">
        <f>AE2399+AC2399+SUM($AB$2395:AB2399)+$AJ$2394-$AI$2402</f>
        <v>27.743691564956826</v>
      </c>
      <c r="AK2399" s="95"/>
      <c r="AL2399" s="161"/>
      <c r="AM2399" s="41"/>
      <c r="AN2399" s="25"/>
      <c r="AO2399" s="25"/>
      <c r="AP2399" s="25"/>
      <c r="AQ2399"/>
      <c r="AR2399" s="41"/>
      <c r="AS2399" s="31"/>
      <c r="AT2399" s="41"/>
      <c r="AU2399" s="41"/>
      <c r="AV2399" s="31"/>
      <c r="BC2399" s="1"/>
      <c r="BD2399"/>
      <c r="BE2399"/>
      <c r="BF2399" s="1"/>
      <c r="BG2399"/>
      <c r="BH2399"/>
      <c r="BI2399"/>
      <c r="BJ2399" s="1"/>
      <c r="BK2399" s="1"/>
      <c r="BL2399"/>
      <c r="BM2399" s="1"/>
      <c r="BN2399" s="1"/>
      <c r="BO2399" s="1"/>
      <c r="BP2399" s="1"/>
      <c r="BQ2399" s="1"/>
      <c r="BR2399" s="1"/>
      <c r="BS2399" s="1"/>
      <c r="BT2399" s="22"/>
      <c r="BU2399" s="1"/>
      <c r="BV2399" s="1"/>
      <c r="BW2399" s="1"/>
      <c r="BX2399" s="1"/>
      <c r="BY2399" s="1"/>
      <c r="BZ2399" s="1"/>
      <c r="CA2399" s="1"/>
      <c r="CB2399" s="1"/>
      <c r="CC2399" s="1"/>
      <c r="CD2399" s="1"/>
      <c r="CE2399" s="1"/>
      <c r="CF2399" s="1"/>
      <c r="CG2399" s="1"/>
      <c r="CH2399" s="1"/>
      <c r="CI2399" s="1"/>
      <c r="CJ2399" s="1"/>
      <c r="CK2399" s="1"/>
      <c r="CL2399" s="1"/>
      <c r="CM2399" s="1"/>
      <c r="CN2399" s="1"/>
      <c r="CO2399" s="1"/>
      <c r="CP2399" s="1"/>
      <c r="CQ2399" s="1"/>
      <c r="CR2399" s="1"/>
      <c r="CS2399" s="1"/>
      <c r="CT2399" s="1"/>
      <c r="CU2399" s="1"/>
      <c r="CV2399" s="1"/>
      <c r="CW2399" s="1"/>
      <c r="CX2399" s="1"/>
      <c r="CY2399" s="1"/>
      <c r="CZ2399" s="1"/>
      <c r="DA2399" s="1"/>
      <c r="DB2399" s="1"/>
      <c r="DC2399" s="1"/>
      <c r="DD2399" s="1"/>
      <c r="DE2399" s="1"/>
      <c r="DF2399" s="1"/>
      <c r="DG2399" s="1"/>
      <c r="DH2399" s="1"/>
      <c r="DI2399" s="1"/>
      <c r="DJ2399" s="1"/>
      <c r="DK2399" s="1"/>
      <c r="DL2399" s="1"/>
      <c r="DM2399" s="1"/>
      <c r="DN2399" s="1"/>
      <c r="DO2399" s="1"/>
      <c r="DP2399" s="1"/>
      <c r="DQ2399" s="1"/>
      <c r="DR2399" s="1"/>
      <c r="DS2399" s="1"/>
      <c r="DT2399" s="1"/>
      <c r="DU2399" s="1"/>
      <c r="DV2399" s="1"/>
      <c r="DW2399" s="1"/>
      <c r="DX2399" s="1"/>
      <c r="DY2399" s="1"/>
      <c r="DZ2399" s="1"/>
      <c r="EA2399" s="1"/>
      <c r="EB2399" s="1"/>
      <c r="EC2399" s="1"/>
      <c r="ED2399" s="1"/>
      <c r="EE2399" s="1"/>
      <c r="EF2399" s="1"/>
      <c r="EG2399" s="1"/>
      <c r="EH2399" s="1"/>
      <c r="EI2399" s="1"/>
      <c r="EJ2399" s="1"/>
      <c r="EK2399" s="1"/>
      <c r="EL2399" s="1"/>
      <c r="EM2399" s="1"/>
      <c r="EN2399" s="1"/>
      <c r="EO2399" s="1"/>
      <c r="EP2399" s="1"/>
      <c r="EQ2399" s="1"/>
      <c r="ER2399" s="1"/>
      <c r="ES2399" s="1"/>
      <c r="ET2399" s="1"/>
      <c r="EU2399" s="1"/>
      <c r="EV2399" s="1"/>
      <c r="EW2399" s="1"/>
      <c r="EX2399" s="1"/>
      <c r="EY2399" s="1"/>
      <c r="EZ2399" s="1"/>
      <c r="FA2399" s="1"/>
      <c r="FB2399" s="1"/>
      <c r="FC2399" s="1"/>
      <c r="FD2399" s="1"/>
      <c r="FE2399" s="1"/>
      <c r="FF2399" s="1"/>
      <c r="FG2399" s="1"/>
      <c r="FH2399" s="1"/>
      <c r="FI2399" s="1"/>
      <c r="FJ2399" s="1"/>
      <c r="FK2399" s="1"/>
      <c r="FL2399" s="1"/>
      <c r="FM2399" s="1"/>
      <c r="FN2399" s="1"/>
      <c r="FO2399" s="1"/>
      <c r="FP2399" s="1"/>
      <c r="FQ2399" s="1"/>
      <c r="FR2399" s="1"/>
      <c r="FS2399" s="1"/>
      <c r="FT2399" s="1"/>
      <c r="FU2399" s="1"/>
      <c r="FV2399" s="1"/>
      <c r="FW2399" s="1"/>
      <c r="FX2399" s="1"/>
      <c r="FY2399" s="1"/>
      <c r="FZ2399" s="1"/>
      <c r="GA2399" s="1"/>
      <c r="GB2399" s="1"/>
      <c r="GC2399" s="1"/>
      <c r="GD2399" s="1"/>
      <c r="GE2399" s="1"/>
      <c r="GF2399" s="1"/>
      <c r="GG2399" s="1"/>
      <c r="GH2399" s="1"/>
      <c r="GI2399" s="1"/>
      <c r="GJ2399" s="1"/>
      <c r="GK2399"/>
      <c r="GL2399"/>
      <c r="GM2399"/>
      <c r="GN2399"/>
      <c r="GO2399"/>
      <c r="GP2399"/>
      <c r="GQ2399"/>
      <c r="GR2399"/>
      <c r="GS2399"/>
      <c r="GT2399"/>
      <c r="GU2399"/>
      <c r="GV2399"/>
      <c r="GW2399"/>
      <c r="GX2399"/>
      <c r="GY2399"/>
      <c r="GZ2399"/>
      <c r="HA2399"/>
      <c r="HB2399"/>
      <c r="HC2399"/>
      <c r="HD2399"/>
      <c r="HE2399"/>
    </row>
    <row r="2400" spans="1:213" ht="14.4" x14ac:dyDescent="0.3">
      <c r="A2400" s="19"/>
      <c r="B2400" s="19"/>
      <c r="C2400" s="19"/>
      <c r="E2400" s="32">
        <v>41360.48541666667</v>
      </c>
      <c r="F2400" s="21">
        <f t="shared" si="2798"/>
        <v>1461.7590277777781</v>
      </c>
      <c r="G2400" s="21">
        <f t="shared" si="2809"/>
        <v>1461.7590277777781</v>
      </c>
      <c r="H2400" s="21"/>
      <c r="I2400" s="50">
        <v>1037</v>
      </c>
      <c r="J2400" s="21">
        <v>16248</v>
      </c>
      <c r="K2400" s="21">
        <v>3791</v>
      </c>
      <c r="L2400" s="98">
        <v>34</v>
      </c>
      <c r="M2400" s="124">
        <v>6.42</v>
      </c>
      <c r="O2400" s="40"/>
      <c r="U2400" s="52">
        <f t="shared" si="2799"/>
        <v>1.307956278745344E-2</v>
      </c>
      <c r="V2400" s="52">
        <f t="shared" si="2800"/>
        <v>1.7797990865836111</v>
      </c>
      <c r="W2400" s="52">
        <f t="shared" si="2801"/>
        <v>9.5543853102915115E-3</v>
      </c>
      <c r="X2400" s="247">
        <f>W2400+V2400+SUM($U$2395:U2400)</f>
        <v>1.828195391667353</v>
      </c>
      <c r="Y2400" s="104">
        <f>W2400+V2400+SUM($U$2395:U2400)+$Y$2394-$X$2395</f>
        <v>19.60949488153226</v>
      </c>
      <c r="Z2400" s="42"/>
      <c r="AA2400" s="1">
        <f t="shared" si="2810"/>
        <v>9.5593058101366094E-3</v>
      </c>
      <c r="AB2400" s="41">
        <f t="shared" si="2802"/>
        <v>5.6058226370494194E-2</v>
      </c>
      <c r="AC2400" s="48">
        <f t="shared" si="2803"/>
        <v>7.628112782593119</v>
      </c>
      <c r="AD2400" s="48">
        <f t="shared" si="2804"/>
        <v>1.2145573945059815</v>
      </c>
      <c r="AE2400" s="48">
        <f t="shared" si="2805"/>
        <v>2.1712586368547737</v>
      </c>
      <c r="AF2400" s="48">
        <f t="shared" si="2806"/>
        <v>1.2145573945059815</v>
      </c>
      <c r="AG2400" s="238">
        <f t="shared" si="2807"/>
        <v>0.95663339473963205</v>
      </c>
      <c r="AH2400" s="48">
        <f t="shared" si="2808"/>
        <v>6.784760916014285E-5</v>
      </c>
      <c r="AI2400" s="48">
        <f>AE2400+AC2400+SUM($AB$2395:AB2400)</f>
        <v>10.067704291046786</v>
      </c>
      <c r="AJ2400" s="48">
        <f>AE2400+AC2400+SUM($AB$2395:AB2400)+$AJ$2394-$AI$2402</f>
        <v>28.376928425523012</v>
      </c>
      <c r="AK2400" s="95"/>
      <c r="AL2400" s="120">
        <f>LINEST(AJ2396:AJ2400,G2396:G2400,TRUE,TRUE)*120</f>
        <v>1.3842187722604899</v>
      </c>
      <c r="AM2400" s="25">
        <v>-11.815271008484753</v>
      </c>
      <c r="AN2400" s="25">
        <v>0.10033349639369285</v>
      </c>
      <c r="AQ2400"/>
      <c r="AR2400" s="25">
        <v>-62.093667509951565</v>
      </c>
      <c r="AS2400" s="25">
        <v>0.23610765449236523</v>
      </c>
    </row>
    <row r="2401" spans="1:92" ht="14.4" x14ac:dyDescent="0.3">
      <c r="A2401" s="19"/>
      <c r="B2401" s="19"/>
      <c r="C2401" s="19"/>
      <c r="E2401" s="87">
        <v>41410.583333333336</v>
      </c>
      <c r="F2401" s="21">
        <f t="shared" si="2798"/>
        <v>1511.8569444444438</v>
      </c>
      <c r="G2401" s="21">
        <f t="shared" si="2809"/>
        <v>1511.8569444444438</v>
      </c>
      <c r="H2401" s="21"/>
      <c r="I2401" s="21"/>
      <c r="L2401" s="98"/>
      <c r="M2401" s="124"/>
      <c r="O2401" s="40"/>
      <c r="U2401" s="52"/>
      <c r="V2401" s="52"/>
      <c r="W2401" s="52"/>
      <c r="X2401" s="247"/>
      <c r="Y2401" s="257">
        <f>LINEST(Y2398:Y2400,G2398:G2400)*(F2401-F2400)+Y2400</f>
        <v>20.132647590680257</v>
      </c>
      <c r="Z2401" s="42"/>
      <c r="AA2401" s="1">
        <f t="shared" si="2810"/>
        <v>1.069260346939847E-2</v>
      </c>
      <c r="AB2401" s="41"/>
      <c r="AC2401" s="48"/>
      <c r="AD2401" s="48"/>
      <c r="AE2401" s="48"/>
      <c r="AF2401" s="48"/>
      <c r="AG2401" s="238"/>
      <c r="AH2401" s="48"/>
      <c r="AI2401" s="48"/>
      <c r="AJ2401" s="88">
        <f>LINEST(AJ2398:AJ2400,G2398:G2400)*(F2401-F2400)+AJ2400</f>
        <v>29.026023218553146</v>
      </c>
      <c r="AK2401" s="95"/>
      <c r="AL2401" s="161"/>
      <c r="AQ2401"/>
    </row>
    <row r="2402" spans="1:92" ht="14.4" x14ac:dyDescent="0.3">
      <c r="A2402" s="19"/>
      <c r="B2402" s="19"/>
      <c r="C2402" s="19"/>
      <c r="E2402" s="32"/>
      <c r="F2402" s="21"/>
      <c r="G2402" s="21"/>
      <c r="H2402" s="21"/>
      <c r="I2402" s="21"/>
      <c r="L2402" s="98"/>
      <c r="M2402" s="98"/>
      <c r="O2402" s="40"/>
      <c r="U2402" s="52"/>
      <c r="V2402" s="52"/>
      <c r="W2402" s="52"/>
      <c r="X2402" s="247"/>
      <c r="Y2402" s="104"/>
      <c r="Z2402" s="42"/>
      <c r="AA2402" s="42"/>
      <c r="AB2402" s="41"/>
      <c r="AC2402" s="48"/>
      <c r="AD2402" s="48"/>
      <c r="AE2402" s="48"/>
      <c r="AF2402" s="48"/>
      <c r="AG2402" s="238"/>
      <c r="AH2402" s="186" t="s">
        <v>392</v>
      </c>
      <c r="AI2402" s="48">
        <f>AVERAGE(AI2424)</f>
        <v>2.8200892470929793</v>
      </c>
      <c r="AJ2402" s="48"/>
      <c r="AK2402" s="95"/>
      <c r="AL2402" s="161"/>
      <c r="AM2402" s="41"/>
      <c r="AN2402" s="41"/>
      <c r="AO2402" s="41"/>
      <c r="AP2402" s="41"/>
      <c r="AQ2402"/>
      <c r="AR2402" s="41"/>
      <c r="AT2402" s="41"/>
      <c r="AU2402" s="41"/>
      <c r="BQ2402" s="89"/>
      <c r="BR2402" s="89"/>
      <c r="BS2402" s="89"/>
    </row>
    <row r="2403" spans="1:92" ht="14.4" x14ac:dyDescent="0.3">
      <c r="A2403" s="19"/>
      <c r="B2403" s="19"/>
      <c r="C2403" s="19"/>
      <c r="D2403" s="22" t="s">
        <v>235</v>
      </c>
      <c r="E2403" s="32">
        <v>41408.4375</v>
      </c>
      <c r="F2403" s="21">
        <f t="shared" ref="F2403:F2419" si="2811">E2403-E$2357</f>
        <v>1509.711111111108</v>
      </c>
      <c r="G2403" s="21"/>
      <c r="H2403" s="21"/>
      <c r="I2403" s="21"/>
      <c r="L2403" s="21"/>
      <c r="M2403" s="124"/>
      <c r="O2403" s="1" t="s">
        <v>360</v>
      </c>
      <c r="P2403" s="142">
        <v>43.780079417095635</v>
      </c>
      <c r="U2403" s="52"/>
      <c r="V2403" s="52"/>
      <c r="W2403" s="52"/>
      <c r="X2403" s="247"/>
      <c r="Y2403" s="104"/>
      <c r="Z2403" s="42"/>
      <c r="AA2403" s="42"/>
      <c r="AB2403" s="41"/>
      <c r="AC2403" s="48"/>
      <c r="AD2403" s="48"/>
      <c r="AE2403" s="48"/>
      <c r="AF2403" s="48"/>
      <c r="AG2403" s="238"/>
      <c r="AH2403" s="48"/>
      <c r="AI2403" s="48"/>
      <c r="AJ2403" s="48"/>
      <c r="AK2403" s="46"/>
      <c r="AL2403" s="86"/>
      <c r="AM2403" s="41"/>
      <c r="AN2403" s="41"/>
      <c r="AO2403" s="41"/>
      <c r="AP2403" s="41"/>
      <c r="AQ2403"/>
      <c r="AR2403" s="41"/>
      <c r="AT2403" s="41"/>
      <c r="AU2403" s="41"/>
      <c r="CM2403" s="89">
        <f>CH2403/$P$2403</f>
        <v>0</v>
      </c>
      <c r="CN2403" s="89">
        <f>CI2403/$P$2403</f>
        <v>0</v>
      </c>
    </row>
    <row r="2404" spans="1:92" ht="14.4" x14ac:dyDescent="0.3">
      <c r="A2404" s="19"/>
      <c r="B2404" s="19"/>
      <c r="C2404" s="19"/>
      <c r="E2404" s="32">
        <v>41410.583333333336</v>
      </c>
      <c r="F2404" s="21">
        <f t="shared" si="2811"/>
        <v>1511.8569444444438</v>
      </c>
      <c r="G2404" s="21">
        <f t="shared" ref="G2404:G2419" si="2812">E2404-E$2404</f>
        <v>0</v>
      </c>
      <c r="H2404" s="21"/>
      <c r="I2404" s="50">
        <v>1037</v>
      </c>
      <c r="J2404" s="21">
        <v>4011</v>
      </c>
      <c r="K2404" s="21">
        <v>185.7</v>
      </c>
      <c r="L2404" s="98">
        <v>12</v>
      </c>
      <c r="M2404" s="124">
        <v>6.42</v>
      </c>
      <c r="O2404" s="40"/>
      <c r="U2404" s="48">
        <f t="shared" ref="U2404:U2429" si="2813">($A$5*I2404/1000/$A$3*K2404)/$P$2356</f>
        <v>6.4069501704829956E-4</v>
      </c>
      <c r="V2404" s="48">
        <f t="shared" ref="V2404:V2429" si="2814">($T$2356*I2404/1000/$A$3*K2404)/$P$2356</f>
        <v>8.7182455916269205E-2</v>
      </c>
      <c r="W2404" s="48">
        <f t="shared" ref="W2404:W2429" si="2815">($A$36*$R$2356*K2404*I2404/1000000)/$P$2356</f>
        <v>4.6801618362467251E-4</v>
      </c>
      <c r="X2404" s="239">
        <f>W2404+V2404+SUM($U$2403:U2404)</f>
        <v>8.8291167116942182E-2</v>
      </c>
      <c r="Y2404" s="263">
        <v>0</v>
      </c>
      <c r="Z2404" s="42"/>
      <c r="AA2404" s="42"/>
      <c r="AB2404" s="41">
        <f t="shared" ref="AB2404:AB2429" si="2816">($A$5*I2404/1000/$A$3*J2404)/$P$2356</f>
        <v>1.3838598348846149E-2</v>
      </c>
      <c r="AC2404" s="48">
        <f t="shared" ref="AC2404:AC2429" si="2817">($T$2356*I2404/1000/$A$3*J2404)/$P$2356</f>
        <v>1.8830847101785451</v>
      </c>
      <c r="AD2404" s="48">
        <f t="shared" ref="AD2404:AD2429" si="2818">($A$4*$R$2356/1000*J2404/1000000*I2404/1000*1000000)/$P$2356</f>
        <v>0.29982703775009178</v>
      </c>
      <c r="AE2404" s="48">
        <f t="shared" ref="AE2404:AE2429" si="2819">($A$4*((I2404/1000)*J2404/10^6)*(1+($A$18/(10^-M2404))+(($A$18*$A$19)/(10^-M2404)^2))*1000000)*$R$2356/1000/$P$2356</f>
        <v>0.53599940869180807</v>
      </c>
      <c r="AF2404" s="48">
        <f t="shared" ref="AF2404:AF2429" si="2820">AE2404/(1+($A$18/(10^-M2404))+(($A$18*$A$19)/(10^-M2404)^2))*1</f>
        <v>0.29982703775009184</v>
      </c>
      <c r="AG2404" s="238">
        <f t="shared" ref="AG2404:AG2429" si="2821">AE2404/(1+($A$18/(10^-M2404))+(($A$18*$A$19)/(10^-M2404)^2))*($A$18/(10^-M2404))</f>
        <v>0.23615562200274892</v>
      </c>
      <c r="AH2404" s="48">
        <f t="shared" ref="AH2404:AH2429" si="2822">AE2404/(1+($A$18/(10^-M2404))+(($A$18*$A$19)/(10^-M2404)^2))*(($A$18*$A$19)/(10^-M2404)^2)</f>
        <v>1.674893896733955E-5</v>
      </c>
      <c r="AI2404" s="48">
        <f>AE2404+AC2404+SUM($AB$2403:AB2404)</f>
        <v>2.4329227172191996</v>
      </c>
      <c r="AJ2404" s="130">
        <v>0</v>
      </c>
      <c r="AK2404" s="95"/>
      <c r="AL2404" s="161"/>
      <c r="AM2404" s="25">
        <v>6.8079999999999998</v>
      </c>
      <c r="AN2404" s="25">
        <v>1.9798989873223663E-2</v>
      </c>
      <c r="AQ2404">
        <v>103</v>
      </c>
      <c r="AR2404" s="25">
        <v>165.39600000000002</v>
      </c>
      <c r="AS2404" s="25">
        <v>0.11737972567698474</v>
      </c>
      <c r="AV2404" s="41"/>
      <c r="AW2404" s="86"/>
      <c r="AX2404" s="86"/>
      <c r="AY2404" s="86">
        <f t="shared" ref="AY2404:AY2421" si="2823">(1/(1/((AM2404/1000+1)*0.0112372)+1))*AI2404</f>
        <v>2.7217434729052189E-2</v>
      </c>
      <c r="AZ2404" s="86">
        <f t="shared" ref="AZ2404:AZ2421" si="2824">(1-(1/(1/((AM2404/1000+1)*0.0112372)+1)))*AI2404</f>
        <v>2.4057052824901475</v>
      </c>
      <c r="BA2404" s="86"/>
      <c r="BB2404" s="86"/>
      <c r="BC2404" s="89"/>
      <c r="BD2404" s="89"/>
      <c r="BE2404" s="41"/>
      <c r="BF2404" s="89"/>
      <c r="BG2404" s="89"/>
      <c r="BH2404" s="89"/>
      <c r="BI2404" s="89"/>
      <c r="BJ2404" s="41"/>
      <c r="BK2404" s="89"/>
      <c r="BL2404" s="89"/>
      <c r="BM2404" s="89"/>
      <c r="BN2404" s="86"/>
      <c r="BO2404" s="86"/>
      <c r="BP2404" s="86">
        <f t="shared" ref="BP2404:BP2421" si="2825">(1/(1/((AR2404/1000+1)*0.0112372)+1))*X2404</f>
        <v>1.141296227400893E-3</v>
      </c>
      <c r="BQ2404" s="86">
        <f t="shared" ref="BQ2404:BQ2421" si="2826">(1-(1/(1/((AR2404/1000+1)*0.0112372)+1)))*X2404</f>
        <v>8.7149870889541292E-2</v>
      </c>
      <c r="BR2404" s="86"/>
      <c r="BS2404" s="86"/>
      <c r="BT2404" s="89"/>
      <c r="BU2404" s="89"/>
      <c r="BV2404" s="41"/>
      <c r="BW2404" s="89"/>
      <c r="BX2404" s="42"/>
      <c r="BY2404" s="89"/>
      <c r="BZ2404" s="89"/>
      <c r="CA2404" s="41"/>
      <c r="CB2404" s="89"/>
      <c r="CC2404" s="89"/>
      <c r="CD2404" s="41"/>
      <c r="CE2404" s="41"/>
      <c r="CF2404" s="42"/>
      <c r="CG2404" s="42"/>
      <c r="CH2404" s="42">
        <v>0</v>
      </c>
      <c r="CI2404" s="89">
        <v>0</v>
      </c>
      <c r="CJ2404" s="89">
        <v>0</v>
      </c>
      <c r="CK2404" s="42">
        <v>0</v>
      </c>
      <c r="CM2404" s="89">
        <f t="shared" ref="CM2404:CM2429" si="2827">CH2404/$P$2403</f>
        <v>0</v>
      </c>
      <c r="CN2404" s="89">
        <f t="shared" ref="CN2404:CN2429" si="2828">CI2404/$P$2403</f>
        <v>0</v>
      </c>
    </row>
    <row r="2405" spans="1:92" ht="14.4" x14ac:dyDescent="0.3">
      <c r="A2405" s="19"/>
      <c r="B2405" s="19"/>
      <c r="C2405" s="19"/>
      <c r="E2405" s="32">
        <v>41416.449999999997</v>
      </c>
      <c r="F2405" s="21">
        <f t="shared" si="2811"/>
        <v>1517.7236111111051</v>
      </c>
      <c r="G2405" s="21">
        <f t="shared" si="2812"/>
        <v>5.866666666661331</v>
      </c>
      <c r="H2405" s="21"/>
      <c r="I2405" s="50">
        <v>1037</v>
      </c>
      <c r="J2405" s="21">
        <v>6195</v>
      </c>
      <c r="K2405" s="21">
        <v>1169</v>
      </c>
      <c r="L2405" s="98">
        <v>15</v>
      </c>
      <c r="M2405" s="124">
        <v>6.42</v>
      </c>
      <c r="O2405" s="40"/>
      <c r="U2405" s="48">
        <f t="shared" si="2813"/>
        <v>4.0332389603094359E-3</v>
      </c>
      <c r="V2405" s="48">
        <f t="shared" si="2814"/>
        <v>0.54882224537489877</v>
      </c>
      <c r="W2405" s="48">
        <f t="shared" si="2815"/>
        <v>2.9462085011160055E-3</v>
      </c>
      <c r="X2405" s="239">
        <f>W2405+V2405+SUM($U$2403:U2405)</f>
        <v>0.55644238785337252</v>
      </c>
      <c r="Y2405" s="240">
        <f>W2405+V2405+SUM($U$2403:U2405)-$X$2404</f>
        <v>0.46815122073643034</v>
      </c>
      <c r="Z2405" s="42"/>
      <c r="AA2405" s="42"/>
      <c r="AB2405" s="41">
        <f t="shared" si="2816"/>
        <v>2.1373751376490124E-2</v>
      </c>
      <c r="AC2405" s="48">
        <f t="shared" si="2817"/>
        <v>2.9084292644118888</v>
      </c>
      <c r="AD2405" s="48">
        <f t="shared" si="2818"/>
        <v>0.46308364469255014</v>
      </c>
      <c r="AE2405" s="48">
        <f t="shared" si="2819"/>
        <v>0.8278524898643107</v>
      </c>
      <c r="AF2405" s="48">
        <f t="shared" si="2820"/>
        <v>0.46308364469255009</v>
      </c>
      <c r="AG2405" s="238">
        <f t="shared" si="2821"/>
        <v>0.36474297639168018</v>
      </c>
      <c r="AH2405" s="48">
        <f t="shared" si="2822"/>
        <v>2.5868780080445894E-5</v>
      </c>
      <c r="AI2405" s="48">
        <f>AE2405+AC2405+SUM($AB$2403:AB2405)</f>
        <v>3.771494104001536</v>
      </c>
      <c r="AJ2405" s="48">
        <f>AE2405+AC2405+SUM($AB$2403:AB2405)-$AI$2404</f>
        <v>1.3385713867823363</v>
      </c>
      <c r="AK2405" s="95"/>
      <c r="AL2405" s="161"/>
      <c r="AM2405" s="25">
        <v>60.476999999999997</v>
      </c>
      <c r="AN2405" s="25">
        <v>0.18526197667087577</v>
      </c>
      <c r="AQ2405">
        <v>383</v>
      </c>
      <c r="AR2405" s="25">
        <v>202.16449999999998</v>
      </c>
      <c r="AS2405" s="25">
        <v>3.3234018715765645E-2</v>
      </c>
      <c r="AV2405" s="89">
        <f t="shared" ref="AV2405:AV2421" si="2829">AJ2405-BA2405-BB2405</f>
        <v>0</v>
      </c>
      <c r="AW2405" s="86">
        <f t="shared" ref="AW2405:AW2421" si="2830">(1/(1/((AM2405/1000+1)*0.0112372)+1))*AE2405</f>
        <v>9.7491672482585071E-3</v>
      </c>
      <c r="AX2405" s="86">
        <f t="shared" ref="AX2405:AX2421" si="2831">(1-(1/(1/((AM2405/1000+1)*0.0112372)+1)))*AE2405</f>
        <v>0.81810332261605223</v>
      </c>
      <c r="AY2405" s="86">
        <f t="shared" si="2823"/>
        <v>4.4414829025589395E-2</v>
      </c>
      <c r="AZ2405" s="86">
        <f t="shared" si="2824"/>
        <v>3.7270792749759463</v>
      </c>
      <c r="BA2405" s="132">
        <f>AY2405-$AY$2404</f>
        <v>1.7197394296537206E-2</v>
      </c>
      <c r="BB2405" s="132">
        <f>AZ2405-$AZ$2404</f>
        <v>1.3213739924857988</v>
      </c>
      <c r="BC2405" s="89">
        <f>BA2405-BA2404</f>
        <v>1.7197394296537206E-2</v>
      </c>
      <c r="BD2405" s="89">
        <f>BB2405-BB2404</f>
        <v>1.3213739924857988</v>
      </c>
      <c r="BE2405" s="41">
        <f>1000*(((BC2405)/((BD2405))/0.0112372-1))</f>
        <v>158.18726033521037</v>
      </c>
      <c r="BF2405" s="89">
        <f>(BE2405-$B$10)/($AM$2400-$B$10)</f>
        <v>0.78359496402752149</v>
      </c>
      <c r="BG2405" s="89">
        <f>1-BF2405</f>
        <v>0.21640503597247851</v>
      </c>
      <c r="BH2405" s="89">
        <f>BF2405*($AJ2405-$AJ2404)</f>
        <v>1.0488977976739744</v>
      </c>
      <c r="BI2405" s="89">
        <f>BG2405*($AJ2405-$AJ2404)</f>
        <v>0.28967358910836194</v>
      </c>
      <c r="BJ2405" s="41">
        <f>1000*((BA2405/BB2405)/0.0112372-1)</f>
        <v>158.18726033521037</v>
      </c>
      <c r="BK2405" s="89">
        <f>(BJ2405-$B$10)/($AM$2400-$B$10)</f>
        <v>0.78359496402752149</v>
      </c>
      <c r="BL2405" s="89">
        <f>1-BK2405</f>
        <v>0.21640503597247851</v>
      </c>
      <c r="BM2405" s="89">
        <f>Y2405-BR2405-BS2405</f>
        <v>0</v>
      </c>
      <c r="BN2405" s="86">
        <f t="shared" ref="BN2405:BN2421" si="2832">(1/(1/((AR2405/1000+1)*0.0112372)+1))*W2405</f>
        <v>3.9269728093724126E-5</v>
      </c>
      <c r="BO2405" s="86">
        <f t="shared" ref="BO2405:BO2421" si="2833">(1-(1/(1/((AR2405/1000+1)*0.0112372)+1)))*W2405</f>
        <v>2.9069387730222816E-3</v>
      </c>
      <c r="BP2405" s="86">
        <f t="shared" si="2825"/>
        <v>7.4167667571888975E-3</v>
      </c>
      <c r="BQ2405" s="86">
        <f t="shared" si="2826"/>
        <v>0.54902562109618369</v>
      </c>
      <c r="BR2405" s="131">
        <f>BP2405-$BP$2404</f>
        <v>6.2754705297880043E-3</v>
      </c>
      <c r="BS2405" s="131">
        <f>BQ2405-$BQ$2404</f>
        <v>0.4618757502066424</v>
      </c>
      <c r="BT2405" s="89">
        <f>BR2405-BR2404</f>
        <v>6.2754705297880043E-3</v>
      </c>
      <c r="BU2405" s="89">
        <f>BS2405-BS2404</f>
        <v>0.4618757502066424</v>
      </c>
      <c r="BV2405" s="41">
        <f t="shared" ref="BV2405:BV2419" si="2834">1000*((BT2405/BU2405)/0.0112372-1)</f>
        <v>209.10223168729524</v>
      </c>
      <c r="BW2405" s="89" t="e">
        <f t="shared" ref="BW2405:BW2421" si="2835">(BV2405-$P$2210)/($AR$2400-$P$2210)</f>
        <v>#REF!</v>
      </c>
      <c r="BX2405" s="42" t="e">
        <f t="shared" ref="BX2405:BX2419" si="2836">1-BW2405</f>
        <v>#REF!</v>
      </c>
      <c r="BY2405" s="89" t="e">
        <f>BW2405*($Y2405-$Y2404)</f>
        <v>#REF!</v>
      </c>
      <c r="BZ2405" s="89" t="e">
        <f>BX2405*($Y2405-$Y2404)</f>
        <v>#REF!</v>
      </c>
      <c r="CA2405" s="41">
        <f t="shared" ref="CA2405:CA2419" si="2837">1000*((BR2405/BS2405/0.0112372-1))</f>
        <v>209.10223168729524</v>
      </c>
      <c r="CB2405" s="89" t="e">
        <f t="shared" ref="CB2405:CB2424" si="2838">(CA2405-$P$2210)/($AR$2400-$P$2210)</f>
        <v>#REF!</v>
      </c>
      <c r="CC2405" s="89" t="e">
        <f>1-CB2405</f>
        <v>#REF!</v>
      </c>
      <c r="CD2405" s="41" t="e">
        <f>CK2405+CJ2405</f>
        <v>#REF!</v>
      </c>
      <c r="CE2405" s="41" t="e">
        <f>CH2405+CI2405</f>
        <v>#REF!</v>
      </c>
      <c r="CF2405" s="42" t="e">
        <f>CK2405*13.49+CJ2405</f>
        <v>#REF!</v>
      </c>
      <c r="CG2405" s="42" t="e">
        <f>CH2405*13.49+CI2405</f>
        <v>#REF!</v>
      </c>
      <c r="CH2405" s="42" t="e">
        <f t="shared" ref="CH2405:CH2420" si="2839">CC2405*$Y2405</f>
        <v>#REF!</v>
      </c>
      <c r="CI2405" s="89">
        <f>BL2405*$AJ2405</f>
        <v>0.28967358910836194</v>
      </c>
      <c r="CJ2405" s="89">
        <f>BK2405*$AJ2405</f>
        <v>1.0488977976739744</v>
      </c>
      <c r="CK2405" s="42" t="e">
        <f t="shared" ref="CK2405:CK2420" si="2840">CB2405*$Y2405</f>
        <v>#REF!</v>
      </c>
      <c r="CM2405" s="89" t="e">
        <f t="shared" si="2827"/>
        <v>#REF!</v>
      </c>
      <c r="CN2405" s="89">
        <f t="shared" si="2828"/>
        <v>6.6165615267305255E-3</v>
      </c>
    </row>
    <row r="2406" spans="1:92" ht="14.4" x14ac:dyDescent="0.3">
      <c r="A2406" s="19"/>
      <c r="B2406" s="19"/>
      <c r="C2406" s="19"/>
      <c r="E2406" s="32">
        <v>41424.426388888889</v>
      </c>
      <c r="F2406" s="21">
        <f t="shared" si="2811"/>
        <v>1525.6999999999971</v>
      </c>
      <c r="G2406" s="21">
        <f t="shared" si="2812"/>
        <v>13.843055555553292</v>
      </c>
      <c r="H2406" s="21"/>
      <c r="I2406" s="50">
        <v>1037</v>
      </c>
      <c r="J2406" s="21">
        <v>7421</v>
      </c>
      <c r="K2406" s="21">
        <v>2510</v>
      </c>
      <c r="L2406" s="129">
        <v>6</v>
      </c>
      <c r="M2406" s="124">
        <v>6.42</v>
      </c>
      <c r="O2406" s="40"/>
      <c r="U2406" s="48">
        <f t="shared" si="2813"/>
        <v>8.6599057231622617E-3</v>
      </c>
      <c r="V2406" s="48">
        <f t="shared" si="2814"/>
        <v>1.178395069196746</v>
      </c>
      <c r="W2406" s="48">
        <f t="shared" si="2815"/>
        <v>6.3259053360146915E-3</v>
      </c>
      <c r="X2406" s="239">
        <f>W2406+V2406+SUM($U$2403:U2406)</f>
        <v>1.1980548142332808</v>
      </c>
      <c r="Y2406" s="240">
        <f>W2406+V2406+SUM($U$2403:U2406)-$X$2404</f>
        <v>1.1097636471163386</v>
      </c>
      <c r="Z2406" s="42"/>
      <c r="AA2406" s="42"/>
      <c r="AB2406" s="41">
        <f t="shared" si="2816"/>
        <v>2.5603649550433125E-2</v>
      </c>
      <c r="AC2406" s="48">
        <f t="shared" si="2817"/>
        <v>3.4840118759000207</v>
      </c>
      <c r="AD2406" s="48">
        <f t="shared" si="2818"/>
        <v>0.55472860811354563</v>
      </c>
      <c r="AE2406" s="48">
        <f t="shared" si="2819"/>
        <v>0.99168576711590806</v>
      </c>
      <c r="AF2406" s="48">
        <f t="shared" si="2820"/>
        <v>0.55472860811354552</v>
      </c>
      <c r="AG2406" s="238">
        <f t="shared" si="2821"/>
        <v>0.43692617075103451</v>
      </c>
      <c r="AH2406" s="48">
        <f t="shared" si="2822"/>
        <v>3.0988251328004681E-5</v>
      </c>
      <c r="AI2406" s="48">
        <f>AE2406+AC2406+SUM($AB$2403:AB2406)</f>
        <v>4.5365136422916983</v>
      </c>
      <c r="AJ2406" s="48">
        <f>AE2406+AC2406+SUM($AB$2403:AB2406)-$AI$2404</f>
        <v>2.1035909250724987</v>
      </c>
      <c r="AK2406" s="95"/>
      <c r="AL2406" s="161"/>
      <c r="AM2406" s="25">
        <v>100.78925000000001</v>
      </c>
      <c r="AN2406" s="25">
        <v>0.38295289091764484</v>
      </c>
      <c r="AQ2406">
        <v>1877</v>
      </c>
      <c r="AR2406" s="25">
        <v>277.50299999999999</v>
      </c>
      <c r="AS2406" s="25">
        <v>0.53039419304260782</v>
      </c>
      <c r="AV2406" s="89">
        <f t="shared" si="2829"/>
        <v>0</v>
      </c>
      <c r="AW2406" s="86">
        <f t="shared" si="2830"/>
        <v>1.2117058201192658E-2</v>
      </c>
      <c r="AX2406" s="86">
        <f t="shared" si="2831"/>
        <v>0.97956870891471537</v>
      </c>
      <c r="AY2406" s="86">
        <f t="shared" si="2823"/>
        <v>5.5430058247198988E-2</v>
      </c>
      <c r="AZ2406" s="86">
        <f t="shared" si="2824"/>
        <v>4.4810835840444989</v>
      </c>
      <c r="BA2406" s="89">
        <f t="shared" ref="BA2406:BA2419" si="2841">AY2406-$AY$2404</f>
        <v>2.8212623518146799E-2</v>
      </c>
      <c r="BB2406" s="89">
        <f t="shared" ref="BB2406:BB2419" si="2842">AZ2406-$AZ$2404</f>
        <v>2.0753783015543514</v>
      </c>
      <c r="BC2406" s="89">
        <f>BA2406-BA2405</f>
        <v>1.1015229221609593E-2</v>
      </c>
      <c r="BD2406" s="89">
        <f>BB2406-BB2405</f>
        <v>0.75400430906855265</v>
      </c>
      <c r="BE2406" s="41">
        <f>1000*(((BC2406)/((BD2406))/0.0112372-1))</f>
        <v>300.05462513857918</v>
      </c>
      <c r="BF2406" s="89">
        <f>(BE2406-$B$10)/($AM$2400-$B$10)</f>
        <v>0.60300464021919087</v>
      </c>
      <c r="BG2406" s="89">
        <f>1-BF2406</f>
        <v>0.39699535978080913</v>
      </c>
      <c r="BH2406" s="89">
        <f>BF2406*($AJ2406-$AJ2405)</f>
        <v>0.46131033144731087</v>
      </c>
      <c r="BI2406" s="89">
        <f>BG2406*($AJ2406-$AJ2405)</f>
        <v>0.30370920684285146</v>
      </c>
      <c r="BJ2406" s="41">
        <f>1000*((BA2406/BB2406)/0.0112372-1)</f>
        <v>209.7289981946775</v>
      </c>
      <c r="BK2406" s="89">
        <f>(BJ2406-$B$10)/($AM$2400-$B$10)</f>
        <v>0.71798481371151135</v>
      </c>
      <c r="BL2406" s="89">
        <f>1-BK2406</f>
        <v>0.28201518628848865</v>
      </c>
      <c r="BM2406" s="89">
        <f>Y2406-BR2406-BS2406</f>
        <v>0</v>
      </c>
      <c r="BN2406" s="86">
        <f t="shared" si="2832"/>
        <v>8.9526687365692071E-5</v>
      </c>
      <c r="BO2406" s="86">
        <f t="shared" si="2833"/>
        <v>6.2363786486489999E-3</v>
      </c>
      <c r="BP2406" s="86">
        <f t="shared" si="2825"/>
        <v>1.6955340477541429E-2</v>
      </c>
      <c r="BQ2406" s="86">
        <f t="shared" si="2826"/>
        <v>1.1810994737557394</v>
      </c>
      <c r="BR2406" s="86">
        <f t="shared" ref="BR2406:BR2419" si="2843">BP2406-$BP$2404</f>
        <v>1.5814044250140536E-2</v>
      </c>
      <c r="BS2406" s="86">
        <f t="shared" ref="BS2406:BS2419" si="2844">BQ2406-$BQ$2404</f>
        <v>1.0939496028661981</v>
      </c>
      <c r="BT2406" s="89">
        <f t="shared" ref="BT2406:BU2419" si="2845">BR2406-BR2405</f>
        <v>9.5385737203525327E-3</v>
      </c>
      <c r="BU2406" s="89">
        <f t="shared" si="2845"/>
        <v>0.63207385265955573</v>
      </c>
      <c r="BV2406" s="41">
        <f t="shared" si="2834"/>
        <v>342.94276875631556</v>
      </c>
      <c r="BW2406" s="89" t="e">
        <f t="shared" si="2835"/>
        <v>#REF!</v>
      </c>
      <c r="BX2406" s="42" t="e">
        <f t="shared" si="2836"/>
        <v>#REF!</v>
      </c>
      <c r="BY2406" s="89" t="e">
        <f t="shared" ref="BY2406:BZ2419" si="2846">BW2406*($Y2406-$Y2405)</f>
        <v>#REF!</v>
      </c>
      <c r="BZ2406" s="89" t="e">
        <f t="shared" si="2846"/>
        <v>#REF!</v>
      </c>
      <c r="CA2406" s="41">
        <f t="shared" si="2837"/>
        <v>286.43404266431969</v>
      </c>
      <c r="CB2406" s="89" t="e">
        <f t="shared" si="2838"/>
        <v>#REF!</v>
      </c>
      <c r="CC2406" s="89" t="e">
        <f t="shared" ref="CC2406:CC2419" si="2847">1-CB2406</f>
        <v>#REF!</v>
      </c>
      <c r="CD2406" s="41" t="e">
        <f>CK2406+CJ2406</f>
        <v>#REF!</v>
      </c>
      <c r="CE2406" s="41" t="e">
        <f>CH2406+CI2406</f>
        <v>#REF!</v>
      </c>
      <c r="CF2406" s="42" t="e">
        <f>CK2406*13.49+CJ2406</f>
        <v>#REF!</v>
      </c>
      <c r="CG2406" s="42" t="e">
        <f>CH2406*13.49+CI2406</f>
        <v>#REF!</v>
      </c>
      <c r="CH2406" s="42" t="e">
        <f t="shared" si="2839"/>
        <v>#REF!</v>
      </c>
      <c r="CI2406" s="89">
        <f>BL2406*$AJ2406</f>
        <v>0.59324458660909485</v>
      </c>
      <c r="CJ2406" s="89">
        <f>BK2406*$AJ2406</f>
        <v>1.5103463384634037</v>
      </c>
      <c r="CK2406" s="42" t="e">
        <f t="shared" si="2840"/>
        <v>#REF!</v>
      </c>
      <c r="CM2406" s="89" t="e">
        <f t="shared" si="2827"/>
        <v>#REF!</v>
      </c>
      <c r="CN2406" s="89">
        <f t="shared" si="2828"/>
        <v>1.3550559855253242E-2</v>
      </c>
    </row>
    <row r="2407" spans="1:92" ht="14.4" x14ac:dyDescent="0.3">
      <c r="A2407" s="19"/>
      <c r="B2407" s="19"/>
      <c r="C2407" s="19"/>
      <c r="E2407" s="32">
        <v>41431.640972222223</v>
      </c>
      <c r="F2407" s="21">
        <f t="shared" si="2811"/>
        <v>1532.9145833333314</v>
      </c>
      <c r="G2407" s="21">
        <f t="shared" si="2812"/>
        <v>21.057638888887595</v>
      </c>
      <c r="H2407" s="21">
        <v>10</v>
      </c>
      <c r="I2407" s="21">
        <v>1081</v>
      </c>
      <c r="J2407" s="21">
        <v>7712.2208099999998</v>
      </c>
      <c r="K2407" s="21">
        <v>3406.6023399999999</v>
      </c>
      <c r="L2407" s="98">
        <v>34</v>
      </c>
      <c r="M2407" s="124">
        <v>6.42</v>
      </c>
      <c r="O2407" s="40"/>
      <c r="U2407" s="48">
        <f t="shared" si="2813"/>
        <v>1.2252023483255395E-2</v>
      </c>
      <c r="V2407" s="48">
        <f t="shared" si="2814"/>
        <v>1.6671918288596332</v>
      </c>
      <c r="W2407" s="48">
        <f t="shared" si="2815"/>
        <v>8.949882736298511E-3</v>
      </c>
      <c r="X2407" s="239">
        <f>W2407+V2407+SUM($U$2403:U2407)</f>
        <v>1.7017275747797072</v>
      </c>
      <c r="Y2407" s="240">
        <f>W2407+V2407+SUM($U$2403:U2407)-$X$2404</f>
        <v>1.613436407662765</v>
      </c>
      <c r="Z2407" s="42"/>
      <c r="AA2407" s="42"/>
      <c r="AB2407" s="41">
        <f t="shared" si="2816"/>
        <v>2.7737405497164937E-2</v>
      </c>
      <c r="AC2407" s="48">
        <f t="shared" si="2817"/>
        <v>3.7743623216067022</v>
      </c>
      <c r="AD2407" s="48">
        <f t="shared" si="2818"/>
        <v>0.60095855920130048</v>
      </c>
      <c r="AE2407" s="48">
        <f t="shared" si="2819"/>
        <v>1.0743308368628917</v>
      </c>
      <c r="AF2407" s="48">
        <f t="shared" si="2820"/>
        <v>0.60095855920130048</v>
      </c>
      <c r="AG2407" s="238">
        <f t="shared" si="2821"/>
        <v>0.47333870691258384</v>
      </c>
      <c r="AH2407" s="48">
        <f t="shared" si="2822"/>
        <v>3.357074900747443E-5</v>
      </c>
      <c r="AI2407" s="48">
        <f>AE2407+AC2407+SUM($AB$2403:AB2407)</f>
        <v>4.9372465632425282</v>
      </c>
      <c r="AJ2407" s="48">
        <f>AE2407+AC2407+SUM($AB$2403:AB2407)-$AI$2404</f>
        <v>2.5043238460233286</v>
      </c>
      <c r="AK2407" s="95"/>
      <c r="AL2407" s="161"/>
      <c r="AM2407" s="92">
        <f>AM2406</f>
        <v>100.78925000000001</v>
      </c>
      <c r="AN2407"/>
      <c r="AO2407"/>
      <c r="AP2407"/>
      <c r="AQ2407">
        <v>2524</v>
      </c>
      <c r="AR2407" s="25">
        <v>314.45650000000001</v>
      </c>
      <c r="AS2407" s="25">
        <v>0.16750000000001819</v>
      </c>
      <c r="AV2407" s="89">
        <f t="shared" si="2829"/>
        <v>0</v>
      </c>
      <c r="AW2407" s="86">
        <f t="shared" si="2830"/>
        <v>1.3126869124544128E-2</v>
      </c>
      <c r="AX2407" s="86">
        <f t="shared" si="2831"/>
        <v>1.0612039677383476</v>
      </c>
      <c r="AY2407" s="86">
        <f t="shared" si="2823"/>
        <v>6.032647230022796E-2</v>
      </c>
      <c r="AZ2407" s="86">
        <f t="shared" si="2824"/>
        <v>4.8769200909423001</v>
      </c>
      <c r="BA2407" s="89">
        <f t="shared" si="2841"/>
        <v>3.3109037571175767E-2</v>
      </c>
      <c r="BB2407" s="89">
        <f t="shared" si="2842"/>
        <v>2.4712148084521526</v>
      </c>
      <c r="BC2407" s="89"/>
      <c r="BD2407" s="89"/>
      <c r="BE2407" s="41"/>
      <c r="BF2407" s="89"/>
      <c r="BG2407" s="89"/>
      <c r="BH2407" s="89"/>
      <c r="BI2407" s="89"/>
      <c r="BJ2407" s="41"/>
      <c r="BK2407" s="89"/>
      <c r="BL2407" s="89"/>
      <c r="BM2407" s="89"/>
      <c r="BN2407" s="86">
        <f t="shared" si="2832"/>
        <v>1.3027278795237958E-4</v>
      </c>
      <c r="BO2407" s="86">
        <f t="shared" si="2833"/>
        <v>8.8196099483461316E-3</v>
      </c>
      <c r="BP2407" s="86">
        <f t="shared" si="2825"/>
        <v>2.4770022360503005E-2</v>
      </c>
      <c r="BQ2407" s="86">
        <f t="shared" si="2826"/>
        <v>1.6769575524192042</v>
      </c>
      <c r="BR2407" s="86">
        <f t="shared" si="2843"/>
        <v>2.3628726133102112E-2</v>
      </c>
      <c r="BS2407" s="86">
        <f t="shared" si="2844"/>
        <v>1.5898076815296629</v>
      </c>
      <c r="BT2407" s="89">
        <f t="shared" si="2845"/>
        <v>7.8146818829615758E-3</v>
      </c>
      <c r="BU2407" s="89">
        <f t="shared" si="2845"/>
        <v>0.49585807866346476</v>
      </c>
      <c r="BV2407" s="41">
        <f t="shared" si="2834"/>
        <v>402.47716817399737</v>
      </c>
      <c r="BW2407" s="89" t="e">
        <f t="shared" si="2835"/>
        <v>#REF!</v>
      </c>
      <c r="BX2407" s="42" t="e">
        <f t="shared" si="2836"/>
        <v>#REF!</v>
      </c>
      <c r="BY2407" s="89" t="e">
        <f t="shared" si="2846"/>
        <v>#REF!</v>
      </c>
      <c r="BZ2407" s="89" t="e">
        <f t="shared" si="2846"/>
        <v>#REF!</v>
      </c>
      <c r="CA2407" s="41">
        <f t="shared" si="2837"/>
        <v>322.62767911848988</v>
      </c>
      <c r="CB2407" s="89" t="e">
        <f t="shared" si="2838"/>
        <v>#REF!</v>
      </c>
      <c r="CC2407" s="89" t="e">
        <f t="shared" si="2847"/>
        <v>#REF!</v>
      </c>
      <c r="CD2407" s="41"/>
      <c r="CE2407" s="41"/>
      <c r="CF2407" s="42"/>
      <c r="CG2407" s="42"/>
      <c r="CH2407" s="42" t="e">
        <f t="shared" si="2839"/>
        <v>#REF!</v>
      </c>
      <c r="CI2407" s="89"/>
      <c r="CJ2407" s="89"/>
      <c r="CK2407" s="42" t="e">
        <f t="shared" si="2840"/>
        <v>#REF!</v>
      </c>
      <c r="CM2407" s="89" t="e">
        <f t="shared" si="2827"/>
        <v>#REF!</v>
      </c>
      <c r="CN2407" s="89">
        <f t="shared" si="2828"/>
        <v>0</v>
      </c>
    </row>
    <row r="2408" spans="1:92" ht="14.4" x14ac:dyDescent="0.3">
      <c r="A2408" s="19"/>
      <c r="B2408" s="19"/>
      <c r="C2408" s="19"/>
      <c r="E2408" s="125">
        <v>41444.683333333334</v>
      </c>
      <c r="F2408" s="21">
        <f t="shared" si="2811"/>
        <v>1545.9569444444423</v>
      </c>
      <c r="G2408" s="21">
        <f t="shared" si="2812"/>
        <v>34.099999999998545</v>
      </c>
      <c r="H2408" s="21"/>
      <c r="I2408" s="21">
        <v>1059</v>
      </c>
      <c r="J2408" s="21">
        <v>8409.8059099999991</v>
      </c>
      <c r="K2408" s="21">
        <v>5326.4412199999997</v>
      </c>
      <c r="L2408" s="98">
        <v>85</v>
      </c>
      <c r="M2408" s="124">
        <v>6.42</v>
      </c>
      <c r="O2408" s="40"/>
      <c r="U2408" s="48">
        <f t="shared" si="2813"/>
        <v>1.8766953806632729E-2</v>
      </c>
      <c r="V2408" s="48">
        <f t="shared" si="2814"/>
        <v>2.5537097673510942</v>
      </c>
      <c r="W2408" s="48">
        <f t="shared" si="2815"/>
        <v>1.3708922131633555E-2</v>
      </c>
      <c r="X2408" s="239">
        <f>W2408+V2408+SUM($U$2403:U2408)</f>
        <v>2.6117715064731359</v>
      </c>
      <c r="Y2408" s="240">
        <f>W2408+V2408+SUM($U$2403:U2408)-$X$2404</f>
        <v>2.523480339356194</v>
      </c>
      <c r="Z2408" s="42"/>
      <c r="AA2408" s="42"/>
      <c r="AB2408" s="41">
        <f t="shared" si="2816"/>
        <v>2.9630748283319443E-2</v>
      </c>
      <c r="AC2408" s="48">
        <f t="shared" si="2817"/>
        <v>4.0319985909642604</v>
      </c>
      <c r="AD2408" s="48">
        <f t="shared" si="2818"/>
        <v>0.64197971934397802</v>
      </c>
      <c r="AE2408" s="48">
        <f t="shared" si="2819"/>
        <v>1.147664175127914</v>
      </c>
      <c r="AF2408" s="48">
        <f t="shared" si="2820"/>
        <v>0.64197971934397791</v>
      </c>
      <c r="AG2408" s="238">
        <f t="shared" si="2821"/>
        <v>0.50564859351074598</v>
      </c>
      <c r="AH2408" s="48">
        <f t="shared" si="2822"/>
        <v>3.5862273190066113E-5</v>
      </c>
      <c r="AI2408" s="48">
        <f>AE2408+AC2408+SUM($AB$2403:AB2408)</f>
        <v>5.2978469191484283</v>
      </c>
      <c r="AJ2408" s="48">
        <f>AE2408+AC2408+SUM($AB$2403:AB2408)-$AI$2404</f>
        <v>2.8649242019292287</v>
      </c>
      <c r="AK2408" s="95"/>
      <c r="AL2408" s="161"/>
      <c r="AM2408" s="92">
        <f>AM2409</f>
        <v>228.81900000000002</v>
      </c>
      <c r="AN2408"/>
      <c r="AO2408"/>
      <c r="AP2408"/>
      <c r="AQ2408">
        <v>2663</v>
      </c>
      <c r="AR2408" s="25">
        <v>364.18549999999999</v>
      </c>
      <c r="AS2408" s="25">
        <v>1.850000000001728E-2</v>
      </c>
      <c r="AV2408" s="89">
        <f t="shared" si="2829"/>
        <v>0</v>
      </c>
      <c r="AW2408" s="86">
        <f t="shared" si="2830"/>
        <v>1.5631653937582146E-2</v>
      </c>
      <c r="AX2408" s="86">
        <f t="shared" si="2831"/>
        <v>1.1320325211903319</v>
      </c>
      <c r="AY2408" s="86">
        <f t="shared" si="2823"/>
        <v>7.2158834830915466E-2</v>
      </c>
      <c r="AZ2408" s="86">
        <f t="shared" si="2824"/>
        <v>5.2256880843175129</v>
      </c>
      <c r="BA2408" s="89">
        <f t="shared" si="2841"/>
        <v>4.4941400101863274E-2</v>
      </c>
      <c r="BB2408" s="89">
        <f t="shared" si="2842"/>
        <v>2.8199828018273654</v>
      </c>
      <c r="BC2408" s="89"/>
      <c r="BD2408" s="89"/>
      <c r="BE2408" s="41"/>
      <c r="BF2408" s="89"/>
      <c r="BG2408" s="89"/>
      <c r="BH2408" s="89"/>
      <c r="BI2408" s="89"/>
      <c r="BJ2408" s="41"/>
      <c r="BK2408" s="89"/>
      <c r="BL2408" s="89"/>
      <c r="BM2408" s="89"/>
      <c r="BN2408" s="86">
        <f t="shared" si="2832"/>
        <v>2.0697971803080889E-4</v>
      </c>
      <c r="BO2408" s="86">
        <f t="shared" si="2833"/>
        <v>1.3501942413602747E-2</v>
      </c>
      <c r="BP2408" s="86">
        <f t="shared" si="2825"/>
        <v>3.9432985670208538E-2</v>
      </c>
      <c r="BQ2408" s="86">
        <f t="shared" si="2826"/>
        <v>2.5723385208029277</v>
      </c>
      <c r="BR2408" s="86">
        <f t="shared" si="2843"/>
        <v>3.8291689442807648E-2</v>
      </c>
      <c r="BS2408" s="86">
        <f t="shared" si="2844"/>
        <v>2.4851886499133862</v>
      </c>
      <c r="BT2408" s="89">
        <f t="shared" si="2845"/>
        <v>1.4662963309705537E-2</v>
      </c>
      <c r="BU2408" s="89">
        <f t="shared" si="2845"/>
        <v>0.89538096838372327</v>
      </c>
      <c r="BV2408" s="41">
        <f t="shared" si="2834"/>
        <v>457.32286283092026</v>
      </c>
      <c r="BW2408" s="89" t="e">
        <f t="shared" si="2835"/>
        <v>#REF!</v>
      </c>
      <c r="BX2408" s="42" t="e">
        <f t="shared" si="2836"/>
        <v>#REF!</v>
      </c>
      <c r="BY2408" s="89" t="e">
        <f t="shared" si="2846"/>
        <v>#REF!</v>
      </c>
      <c r="BZ2408" s="89" t="e">
        <f t="shared" si="2846"/>
        <v>#REF!</v>
      </c>
      <c r="CA2408" s="41">
        <f t="shared" si="2837"/>
        <v>371.1565922186133</v>
      </c>
      <c r="CB2408" s="89" t="e">
        <f t="shared" si="2838"/>
        <v>#REF!</v>
      </c>
      <c r="CC2408" s="89" t="e">
        <f t="shared" si="2847"/>
        <v>#REF!</v>
      </c>
      <c r="CD2408" s="41"/>
      <c r="CE2408" s="41"/>
      <c r="CF2408" s="42"/>
      <c r="CG2408" s="42"/>
      <c r="CH2408" s="42" t="e">
        <f t="shared" si="2839"/>
        <v>#REF!</v>
      </c>
      <c r="CI2408" s="89"/>
      <c r="CJ2408" s="89"/>
      <c r="CK2408" s="42" t="e">
        <f t="shared" si="2840"/>
        <v>#REF!</v>
      </c>
      <c r="CM2408" s="89" t="e">
        <f t="shared" si="2827"/>
        <v>#REF!</v>
      </c>
      <c r="CN2408" s="89">
        <f t="shared" si="2828"/>
        <v>0</v>
      </c>
    </row>
    <row r="2409" spans="1:92" ht="14.4" x14ac:dyDescent="0.3">
      <c r="A2409" s="19"/>
      <c r="B2409" s="19"/>
      <c r="C2409" s="19"/>
      <c r="E2409" s="32">
        <v>41458.497916666667</v>
      </c>
      <c r="F2409" s="21">
        <f t="shared" si="2811"/>
        <v>1559.7715277777752</v>
      </c>
      <c r="G2409" s="21">
        <f t="shared" si="2812"/>
        <v>47.914583333331393</v>
      </c>
      <c r="H2409" s="21"/>
      <c r="I2409" s="21">
        <v>1034</v>
      </c>
      <c r="J2409" s="21">
        <v>9462</v>
      </c>
      <c r="K2409" s="21">
        <v>7583</v>
      </c>
      <c r="L2409" s="98">
        <v>14</v>
      </c>
      <c r="M2409" s="124">
        <v>6.42</v>
      </c>
      <c r="O2409" s="40"/>
      <c r="U2409" s="48">
        <f t="shared" si="2813"/>
        <v>2.6086888439336795E-2</v>
      </c>
      <c r="V2409" s="48">
        <f t="shared" si="2814"/>
        <v>3.5497685183083934</v>
      </c>
      <c r="W2409" s="48">
        <f t="shared" si="2815"/>
        <v>1.9056002692620599E-2</v>
      </c>
      <c r="X2409" s="239">
        <f>W2409+V2409+SUM($U$2403:U2409)</f>
        <v>3.6392642264307589</v>
      </c>
      <c r="Y2409" s="240">
        <f>W2409+V2409+SUM($U$2403:U2409)-$X$2404</f>
        <v>3.5509730593138169</v>
      </c>
      <c r="Z2409" s="42"/>
      <c r="AA2409" s="42"/>
      <c r="AB2409" s="41">
        <f t="shared" si="2816"/>
        <v>3.2550987526441352E-2</v>
      </c>
      <c r="AC2409" s="48">
        <f t="shared" si="2817"/>
        <v>4.4293696057278149</v>
      </c>
      <c r="AD2409" s="48">
        <f t="shared" si="2818"/>
        <v>0.70524961559469312</v>
      </c>
      <c r="AE2409" s="48">
        <f t="shared" si="2819"/>
        <v>1.2607714760333175</v>
      </c>
      <c r="AF2409" s="48">
        <f t="shared" si="2820"/>
        <v>0.70524961559469312</v>
      </c>
      <c r="AG2409" s="238">
        <f t="shared" si="2821"/>
        <v>0.55548246378228217</v>
      </c>
      <c r="AH2409" s="48">
        <f t="shared" si="2822"/>
        <v>3.9396656342183321E-5</v>
      </c>
      <c r="AI2409" s="48">
        <f>AE2409+AC2409+SUM($AB$2403:AB2409)</f>
        <v>5.8408762223438275</v>
      </c>
      <c r="AJ2409" s="48">
        <f>AE2409+AC2409+SUM($AB$2403:AB2409)-$AI$2404</f>
        <v>3.4079535051246279</v>
      </c>
      <c r="AK2409" s="95"/>
      <c r="AL2409" s="161"/>
      <c r="AM2409" s="25">
        <v>228.81900000000002</v>
      </c>
      <c r="AN2409" s="25">
        <v>0.10899999999999466</v>
      </c>
      <c r="AQ2409">
        <v>2012</v>
      </c>
      <c r="AR2409" s="25">
        <v>404.7525</v>
      </c>
      <c r="AS2409" s="25">
        <v>6.5499999999985903E-2</v>
      </c>
      <c r="AV2409" s="89">
        <f t="shared" si="2829"/>
        <v>0</v>
      </c>
      <c r="AW2409" s="86">
        <f t="shared" si="2830"/>
        <v>1.7172221486769765E-2</v>
      </c>
      <c r="AX2409" s="86">
        <f t="shared" si="2831"/>
        <v>1.2435992545465477</v>
      </c>
      <c r="AY2409" s="86">
        <f t="shared" si="2823"/>
        <v>7.9555115319126013E-2</v>
      </c>
      <c r="AZ2409" s="86">
        <f t="shared" si="2824"/>
        <v>5.7613211070247017</v>
      </c>
      <c r="BA2409" s="89">
        <f t="shared" si="2841"/>
        <v>5.2337680590073821E-2</v>
      </c>
      <c r="BB2409" s="89">
        <f t="shared" si="2842"/>
        <v>3.3556158245345542</v>
      </c>
      <c r="BC2409" s="91">
        <f>BA2409-BA2406</f>
        <v>2.4125057071927022E-2</v>
      </c>
      <c r="BD2409" s="91">
        <f>BB2409-BB2406</f>
        <v>1.2802375229802028</v>
      </c>
      <c r="BE2409" s="41">
        <f t="shared" ref="BE2409:BE2419" si="2848">1000*(((BC2409)/((BD2409))/0.0112372-1))</f>
        <v>676.94835154314467</v>
      </c>
      <c r="BF2409" s="89">
        <f t="shared" ref="BF2409:BF2421" si="2849">(BE2409-$B$10)/($AM$2400-$B$10)</f>
        <v>0.12323707572635559</v>
      </c>
      <c r="BG2409" s="89">
        <f t="shared" ref="BG2409:BG2419" si="2850">1-BF2409</f>
        <v>0.87676292427364444</v>
      </c>
      <c r="BH2409" s="91">
        <f>BF2409*($AJ2409-$AJ2406)</f>
        <v>0.16074583005250881</v>
      </c>
      <c r="BI2409" s="91">
        <f>BG2409*($AJ2409-$AJ2406)</f>
        <v>1.1436167499996204</v>
      </c>
      <c r="BJ2409" s="41">
        <f>1000*((BA2409/BB2409)/0.0112372-1)</f>
        <v>387.98293991406996</v>
      </c>
      <c r="BK2409" s="89">
        <f t="shared" ref="BK2409:BK2429" si="2851">(BJ2409-$B$10)/($AM$2400-$B$10)</f>
        <v>0.49107612967530834</v>
      </c>
      <c r="BL2409" s="89">
        <f t="shared" ref="BL2409:BL2419" si="2852">1-BK2409</f>
        <v>0.50892387032469166</v>
      </c>
      <c r="BM2409" s="89">
        <f t="shared" ref="BM2409:BM2421" si="2853">Y2409-BR2409-BS2409</f>
        <v>0</v>
      </c>
      <c r="BN2409" s="86">
        <f t="shared" si="2832"/>
        <v>2.9613362784075342E-4</v>
      </c>
      <c r="BO2409" s="86">
        <f t="shared" si="2833"/>
        <v>1.8759869064779847E-2</v>
      </c>
      <c r="BP2409" s="86">
        <f t="shared" si="2825"/>
        <v>5.6554805088338607E-2</v>
      </c>
      <c r="BQ2409" s="86">
        <f t="shared" si="2826"/>
        <v>3.58270942134242</v>
      </c>
      <c r="BR2409" s="86">
        <f t="shared" si="2843"/>
        <v>5.5413508860937717E-2</v>
      </c>
      <c r="BS2409" s="86">
        <f t="shared" si="2844"/>
        <v>3.4955595504528789</v>
      </c>
      <c r="BT2409" s="89">
        <f t="shared" si="2845"/>
        <v>1.7121819418130069E-2</v>
      </c>
      <c r="BU2409" s="89">
        <f t="shared" si="2845"/>
        <v>1.0103709005394927</v>
      </c>
      <c r="BV2409" s="41">
        <f t="shared" si="2834"/>
        <v>508.03344041276642</v>
      </c>
      <c r="BW2409" s="89" t="e">
        <f t="shared" si="2835"/>
        <v>#REF!</v>
      </c>
      <c r="BX2409" s="42" t="e">
        <f t="shared" si="2836"/>
        <v>#REF!</v>
      </c>
      <c r="BY2409" s="89" t="e">
        <f t="shared" si="2846"/>
        <v>#REF!</v>
      </c>
      <c r="BZ2409" s="89" t="e">
        <f t="shared" si="2846"/>
        <v>#REF!</v>
      </c>
      <c r="CA2409" s="41">
        <f t="shared" si="2837"/>
        <v>410.72003903645293</v>
      </c>
      <c r="CB2409" s="89" t="e">
        <f t="shared" si="2838"/>
        <v>#REF!</v>
      </c>
      <c r="CC2409" s="89" t="e">
        <f t="shared" si="2847"/>
        <v>#REF!</v>
      </c>
      <c r="CD2409" s="41" t="e">
        <f t="shared" ref="CD2409:CD2419" si="2854">CK2409+CJ2409</f>
        <v>#REF!</v>
      </c>
      <c r="CE2409" s="41" t="e">
        <f t="shared" ref="CE2409:CE2419" si="2855">CH2409+CI2409</f>
        <v>#REF!</v>
      </c>
      <c r="CF2409" s="42" t="e">
        <f t="shared" ref="CF2409:CF2419" si="2856">CK2409*13.49+CJ2409</f>
        <v>#REF!</v>
      </c>
      <c r="CG2409" s="42" t="e">
        <f t="shared" ref="CG2409:CG2419" si="2857">CH2409*13.49+CI2409</f>
        <v>#REF!</v>
      </c>
      <c r="CH2409" s="42" t="e">
        <f t="shared" si="2839"/>
        <v>#REF!</v>
      </c>
      <c r="CI2409" s="89">
        <f t="shared" ref="CI2409:CI2420" si="2858">BL2409*$AJ2409</f>
        <v>1.7343888877146245</v>
      </c>
      <c r="CJ2409" s="89">
        <f t="shared" ref="CJ2409:CJ2420" si="2859">BK2409*$AJ2409</f>
        <v>1.6735646174100034</v>
      </c>
      <c r="CK2409" s="42" t="e">
        <f t="shared" si="2840"/>
        <v>#REF!</v>
      </c>
      <c r="CM2409" s="89" t="e">
        <f t="shared" si="2827"/>
        <v>#REF!</v>
      </c>
      <c r="CN2409" s="89">
        <f t="shared" si="2828"/>
        <v>3.9615937449336031E-2</v>
      </c>
    </row>
    <row r="2410" spans="1:92" ht="14.4" x14ac:dyDescent="0.3">
      <c r="A2410" s="19"/>
      <c r="B2410" s="19"/>
      <c r="C2410" s="19"/>
      <c r="E2410" s="32">
        <v>41471.584027777775</v>
      </c>
      <c r="F2410" s="21">
        <f t="shared" si="2811"/>
        <v>1572.8576388888832</v>
      </c>
      <c r="G2410" s="21">
        <f t="shared" si="2812"/>
        <v>61.000694444439432</v>
      </c>
      <c r="H2410" s="21"/>
      <c r="I2410" s="21">
        <v>1015</v>
      </c>
      <c r="J2410" s="21">
        <v>11035</v>
      </c>
      <c r="K2410" s="21">
        <v>10065</v>
      </c>
      <c r="L2410" s="98">
        <v>18</v>
      </c>
      <c r="M2410" s="124">
        <v>6.42</v>
      </c>
      <c r="O2410" s="40"/>
      <c r="U2410" s="48">
        <f t="shared" si="2813"/>
        <v>3.3989165947658766E-2</v>
      </c>
      <c r="V2410" s="48">
        <f t="shared" si="2814"/>
        <v>4.6250694683319669</v>
      </c>
      <c r="W2410" s="48">
        <f t="shared" si="2815"/>
        <v>2.4828474247693001E-2</v>
      </c>
      <c r="X2410" s="239">
        <f>W2410+V2410+SUM($U$2403:U2410)</f>
        <v>4.7543268139570634</v>
      </c>
      <c r="Y2410" s="240">
        <f>W2410+V2410+SUM($U$2403:U2410)-$X$2404</f>
        <v>4.666035646840121</v>
      </c>
      <c r="Z2410" s="42"/>
      <c r="AA2410" s="42"/>
      <c r="AB2410" s="41">
        <f t="shared" si="2816"/>
        <v>3.726482327197362E-2</v>
      </c>
      <c r="AC2410" s="48">
        <f t="shared" si="2817"/>
        <v>5.070803932741506</v>
      </c>
      <c r="AD2410" s="48">
        <f t="shared" si="2818"/>
        <v>0.80737956925009924</v>
      </c>
      <c r="AE2410" s="48">
        <f t="shared" si="2819"/>
        <v>1.4433487218341012</v>
      </c>
      <c r="AF2410" s="48">
        <f t="shared" si="2820"/>
        <v>0.80737956925009913</v>
      </c>
      <c r="AG2410" s="238">
        <f t="shared" si="2821"/>
        <v>0.63592405074385339</v>
      </c>
      <c r="AH2410" s="48">
        <f t="shared" si="2822"/>
        <v>4.510184014864638E-5</v>
      </c>
      <c r="AI2410" s="48">
        <f>AE2410+AC2410+SUM($AB$2403:AB2410)</f>
        <v>6.7021526184302758</v>
      </c>
      <c r="AJ2410" s="48">
        <f>AE2410+AC2410+SUM($AB$2403:AB2410)-$AI$2404</f>
        <v>4.2692299012110766</v>
      </c>
      <c r="AK2410" s="95"/>
      <c r="AL2410" s="161"/>
      <c r="AM2410" s="25">
        <v>268.20949999999999</v>
      </c>
      <c r="AN2410" s="25">
        <v>4.6499999999980446E-2</v>
      </c>
      <c r="AQ2410">
        <v>2170</v>
      </c>
      <c r="AR2410" s="25">
        <v>425.86699999999996</v>
      </c>
      <c r="AS2410" s="25">
        <v>2.0000000000010232E-2</v>
      </c>
      <c r="AV2410" s="89">
        <f t="shared" si="2829"/>
        <v>0</v>
      </c>
      <c r="AW2410" s="86">
        <f t="shared" si="2830"/>
        <v>2.028032390535793E-2</v>
      </c>
      <c r="AX2410" s="86">
        <f t="shared" si="2831"/>
        <v>1.4230683979287433</v>
      </c>
      <c r="AY2410" s="86">
        <f t="shared" si="2823"/>
        <v>9.417116176345057E-2</v>
      </c>
      <c r="AZ2410" s="86">
        <f t="shared" si="2824"/>
        <v>6.6079814566668258</v>
      </c>
      <c r="BA2410" s="89">
        <f t="shared" si="2841"/>
        <v>6.6953727034398378E-2</v>
      </c>
      <c r="BB2410" s="89">
        <f t="shared" si="2842"/>
        <v>4.2022761741766779</v>
      </c>
      <c r="BC2410" s="89">
        <f>BA2410-BA2409</f>
        <v>1.4616046444324557E-2</v>
      </c>
      <c r="BD2410" s="89">
        <f>BB2410-BB2409</f>
        <v>0.84666034964212367</v>
      </c>
      <c r="BE2410" s="41">
        <f t="shared" si="2848"/>
        <v>536.25242791339736</v>
      </c>
      <c r="BF2410" s="89">
        <f t="shared" si="2849"/>
        <v>0.30233621133111355</v>
      </c>
      <c r="BG2410" s="89">
        <f t="shared" si="2850"/>
        <v>0.69766378866888645</v>
      </c>
      <c r="BH2410" s="89">
        <f>BF2410*($AJ2410-$AJ2409)</f>
        <v>0.26039504250169243</v>
      </c>
      <c r="BI2410" s="89">
        <f t="shared" ref="BI2410:BI2419" si="2860">BG2410*($AJ2410-$AJ2409)</f>
        <v>0.60088135358475625</v>
      </c>
      <c r="BJ2410" s="41">
        <f>1000*((BA2410/BB2410)/0.0112372-1)</f>
        <v>417.85577343276771</v>
      </c>
      <c r="BK2410" s="89">
        <f t="shared" si="2851"/>
        <v>0.4530494511245986</v>
      </c>
      <c r="BL2410" s="89">
        <f t="shared" si="2852"/>
        <v>0.5469505488754014</v>
      </c>
      <c r="BM2410" s="89">
        <f t="shared" si="2853"/>
        <v>0</v>
      </c>
      <c r="BN2410" s="86">
        <f t="shared" si="2832"/>
        <v>3.9154684338389993E-4</v>
      </c>
      <c r="BO2410" s="86">
        <f t="shared" si="2833"/>
        <v>2.4436927404309101E-2</v>
      </c>
      <c r="BP2410" s="86">
        <f t="shared" si="2825"/>
        <v>7.4976079393734477E-2</v>
      </c>
      <c r="BQ2410" s="86">
        <f t="shared" si="2826"/>
        <v>4.6793507345633287</v>
      </c>
      <c r="BR2410" s="86">
        <f t="shared" si="2843"/>
        <v>7.3834783166333587E-2</v>
      </c>
      <c r="BS2410" s="86">
        <f t="shared" si="2844"/>
        <v>4.5922008636737877</v>
      </c>
      <c r="BT2410" s="89">
        <f t="shared" si="2845"/>
        <v>1.842127430539587E-2</v>
      </c>
      <c r="BU2410" s="89">
        <f t="shared" si="2845"/>
        <v>1.0966413132209087</v>
      </c>
      <c r="BV2410" s="41">
        <f t="shared" si="2834"/>
        <v>494.84772976546429</v>
      </c>
      <c r="BW2410" s="89" t="e">
        <f t="shared" si="2835"/>
        <v>#REF!</v>
      </c>
      <c r="BX2410" s="42" t="e">
        <f t="shared" si="2836"/>
        <v>#REF!</v>
      </c>
      <c r="BY2410" s="89" t="e">
        <f t="shared" si="2846"/>
        <v>#REF!</v>
      </c>
      <c r="BZ2410" s="89" t="e">
        <f t="shared" si="2846"/>
        <v>#REF!</v>
      </c>
      <c r="CA2410" s="41">
        <f t="shared" si="2837"/>
        <v>430.81016661974371</v>
      </c>
      <c r="CB2410" s="89" t="e">
        <f t="shared" si="2838"/>
        <v>#REF!</v>
      </c>
      <c r="CC2410" s="89" t="e">
        <f t="shared" si="2847"/>
        <v>#REF!</v>
      </c>
      <c r="CD2410" s="41" t="e">
        <f t="shared" si="2854"/>
        <v>#REF!</v>
      </c>
      <c r="CE2410" s="41" t="e">
        <f t="shared" si="2855"/>
        <v>#REF!</v>
      </c>
      <c r="CF2410" s="42" t="e">
        <f t="shared" si="2856"/>
        <v>#REF!</v>
      </c>
      <c r="CG2410" s="42" t="e">
        <f t="shared" si="2857"/>
        <v>#REF!</v>
      </c>
      <c r="CH2410" s="42" t="e">
        <f t="shared" si="2839"/>
        <v>#REF!</v>
      </c>
      <c r="CI2410" s="89">
        <f t="shared" si="2858"/>
        <v>2.3350576377426742</v>
      </c>
      <c r="CJ2410" s="89">
        <f t="shared" si="2859"/>
        <v>1.9341722634684027</v>
      </c>
      <c r="CK2410" s="42" t="e">
        <f t="shared" si="2840"/>
        <v>#REF!</v>
      </c>
      <c r="CM2410" s="89" t="e">
        <f t="shared" si="2827"/>
        <v>#REF!</v>
      </c>
      <c r="CN2410" s="89">
        <f t="shared" si="2828"/>
        <v>5.3336075878173489E-2</v>
      </c>
    </row>
    <row r="2411" spans="1:92" ht="14.4" x14ac:dyDescent="0.3">
      <c r="E2411" s="32">
        <v>41508.563194444447</v>
      </c>
      <c r="F2411" s="21">
        <f t="shared" si="2811"/>
        <v>1609.8368055555547</v>
      </c>
      <c r="G2411" s="21">
        <f t="shared" si="2812"/>
        <v>97.979861111110949</v>
      </c>
      <c r="H2411" s="21"/>
      <c r="I2411" s="21">
        <v>1026</v>
      </c>
      <c r="J2411" s="21">
        <v>12925</v>
      </c>
      <c r="K2411" s="21">
        <v>15168</v>
      </c>
      <c r="L2411" s="98">
        <v>20</v>
      </c>
      <c r="M2411" s="124">
        <v>6.42</v>
      </c>
      <c r="O2411" s="40"/>
      <c r="U2411" s="48">
        <f t="shared" si="2813"/>
        <v>5.1776938421495201E-2</v>
      </c>
      <c r="V2411" s="48">
        <f t="shared" si="2814"/>
        <v>7.0455373169713527</v>
      </c>
      <c r="W2411" s="48">
        <f t="shared" si="2815"/>
        <v>3.7822122031536065E-2</v>
      </c>
      <c r="X2411" s="239">
        <f>W2411+V2411+SUM($U$2403:U2411)</f>
        <v>7.2395652488017879</v>
      </c>
      <c r="Y2411" s="240">
        <f>W2411+V2411+SUM($U$2403:U2411)-$X$2404</f>
        <v>7.1512740816848455</v>
      </c>
      <c r="Z2411" s="42"/>
      <c r="AA2411" s="42"/>
      <c r="AB2411" s="41">
        <f t="shared" si="2816"/>
        <v>4.4120314418369291E-2</v>
      </c>
      <c r="AC2411" s="48">
        <f t="shared" si="2817"/>
        <v>6.0036636222214357</v>
      </c>
      <c r="AD2411" s="48">
        <f t="shared" si="2818"/>
        <v>0.95591062354702372</v>
      </c>
      <c r="AE2411" s="48">
        <f t="shared" si="2819"/>
        <v>1.7088770006475691</v>
      </c>
      <c r="AF2411" s="48">
        <f t="shared" si="2820"/>
        <v>0.95591062354702394</v>
      </c>
      <c r="AG2411" s="238">
        <f t="shared" si="2821"/>
        <v>0.7529129780181536</v>
      </c>
      <c r="AH2411" s="48">
        <f t="shared" si="2822"/>
        <v>5.3399082391513549E-5</v>
      </c>
      <c r="AI2411" s="48">
        <f>AE2411+AC2411+SUM($AB$2403:AB2411)</f>
        <v>7.9446609011420435</v>
      </c>
      <c r="AJ2411" s="48">
        <f>AE2411+AC2411+SUM($AB$2403:AB2411)-$AI$2404</f>
        <v>5.5117381839228443</v>
      </c>
      <c r="AK2411" s="95"/>
      <c r="AL2411" s="161"/>
      <c r="AM2411" s="41">
        <v>383.69899999999996</v>
      </c>
      <c r="AN2411" s="25">
        <v>0.15700000000001069</v>
      </c>
      <c r="AQ2411">
        <v>2161</v>
      </c>
      <c r="AR2411" s="41">
        <v>474.64699999999999</v>
      </c>
      <c r="AS2411" s="25">
        <v>4.0999999999996817E-2</v>
      </c>
      <c r="AT2411" s="41"/>
      <c r="AU2411" s="41"/>
      <c r="AV2411" s="89">
        <f t="shared" si="2829"/>
        <v>0</v>
      </c>
      <c r="AW2411" s="86">
        <f t="shared" si="2830"/>
        <v>2.6164335009954697E-2</v>
      </c>
      <c r="AX2411" s="86">
        <f t="shared" si="2831"/>
        <v>1.6827126656376143</v>
      </c>
      <c r="AY2411" s="86">
        <f t="shared" si="2823"/>
        <v>0.12163939784969842</v>
      </c>
      <c r="AZ2411" s="86">
        <f t="shared" si="2824"/>
        <v>7.8230215032923454</v>
      </c>
      <c r="BA2411" s="89">
        <f t="shared" si="2841"/>
        <v>9.4421963120646227E-2</v>
      </c>
      <c r="BB2411" s="89">
        <f t="shared" si="2842"/>
        <v>5.4173162208021974</v>
      </c>
      <c r="BC2411" s="89">
        <f t="shared" ref="BC2411:BD2419" si="2861">BA2411-BA2410</f>
        <v>2.7468236086247849E-2</v>
      </c>
      <c r="BD2411" s="89">
        <f t="shared" si="2861"/>
        <v>1.2150400466255196</v>
      </c>
      <c r="BE2411" s="41">
        <f t="shared" si="2848"/>
        <v>1011.7873305527235</v>
      </c>
      <c r="BF2411" s="89">
        <f t="shared" si="2849"/>
        <v>-0.30299682046817455</v>
      </c>
      <c r="BG2411" s="89">
        <f t="shared" si="2850"/>
        <v>1.3029968204681746</v>
      </c>
      <c r="BH2411" s="89">
        <f t="shared" ref="BH2411:BH2419" si="2862">BF2411*($AJ2411-$AJ2410)</f>
        <v>-0.37647605906703735</v>
      </c>
      <c r="BI2411" s="89">
        <f t="shared" si="2860"/>
        <v>1.618984341778805</v>
      </c>
      <c r="BJ2411" s="41">
        <f t="shared" ref="BJ2411:BJ2419" si="2863">1000*((BA2411/BB2411)/0.0112372-1)</f>
        <v>551.06760701270514</v>
      </c>
      <c r="BK2411" s="89">
        <f t="shared" si="2851"/>
        <v>0.28347720175882274</v>
      </c>
      <c r="BL2411" s="89">
        <f t="shared" si="2852"/>
        <v>0.71652279824117726</v>
      </c>
      <c r="BM2411" s="89">
        <f t="shared" si="2853"/>
        <v>0</v>
      </c>
      <c r="BN2411" s="86">
        <f t="shared" si="2832"/>
        <v>6.1653026225237911E-4</v>
      </c>
      <c r="BO2411" s="86">
        <f t="shared" si="2833"/>
        <v>3.7205591769283688E-2</v>
      </c>
      <c r="BP2411" s="86">
        <f t="shared" si="2825"/>
        <v>0.11801059331666759</v>
      </c>
      <c r="BQ2411" s="86">
        <f t="shared" si="2826"/>
        <v>7.121554655485121</v>
      </c>
      <c r="BR2411" s="86">
        <f t="shared" si="2843"/>
        <v>0.1168692970892667</v>
      </c>
      <c r="BS2411" s="86">
        <f t="shared" si="2844"/>
        <v>7.0344047845955799</v>
      </c>
      <c r="BT2411" s="89">
        <f t="shared" si="2845"/>
        <v>4.3034513922933115E-2</v>
      </c>
      <c r="BU2411" s="89">
        <f t="shared" si="2845"/>
        <v>2.4422039209217923</v>
      </c>
      <c r="BV2411" s="41">
        <f t="shared" si="2834"/>
        <v>568.11123813202323</v>
      </c>
      <c r="BW2411" s="89" t="e">
        <f t="shared" si="2835"/>
        <v>#REF!</v>
      </c>
      <c r="BX2411" s="42" t="e">
        <f t="shared" si="2836"/>
        <v>#REF!</v>
      </c>
      <c r="BY2411" s="89" t="e">
        <f t="shared" si="2846"/>
        <v>#REF!</v>
      </c>
      <c r="BZ2411" s="89" t="e">
        <f t="shared" si="2846"/>
        <v>#REF!</v>
      </c>
      <c r="CA2411" s="41">
        <f t="shared" si="2837"/>
        <v>478.47833833604227</v>
      </c>
      <c r="CB2411" s="89" t="e">
        <f t="shared" si="2838"/>
        <v>#REF!</v>
      </c>
      <c r="CC2411" s="89" t="e">
        <f t="shared" si="2847"/>
        <v>#REF!</v>
      </c>
      <c r="CD2411" s="41" t="e">
        <f t="shared" si="2854"/>
        <v>#REF!</v>
      </c>
      <c r="CE2411" s="41" t="e">
        <f t="shared" si="2855"/>
        <v>#REF!</v>
      </c>
      <c r="CF2411" s="42" t="e">
        <f t="shared" si="2856"/>
        <v>#REF!</v>
      </c>
      <c r="CG2411" s="42" t="e">
        <f t="shared" si="2857"/>
        <v>#REF!</v>
      </c>
      <c r="CH2411" s="42" t="e">
        <f t="shared" si="2839"/>
        <v>#REF!</v>
      </c>
      <c r="CI2411" s="140">
        <f t="shared" si="2858"/>
        <v>3.949286066717141</v>
      </c>
      <c r="CJ2411" s="140">
        <f t="shared" si="2859"/>
        <v>1.5624521172057033</v>
      </c>
      <c r="CK2411" s="42" t="e">
        <f t="shared" si="2840"/>
        <v>#REF!</v>
      </c>
      <c r="CM2411" s="89" t="e">
        <f t="shared" si="2827"/>
        <v>#REF!</v>
      </c>
      <c r="CN2411" s="89">
        <f t="shared" si="2828"/>
        <v>9.0207375575819274E-2</v>
      </c>
    </row>
    <row r="2412" spans="1:92" ht="14.4" x14ac:dyDescent="0.3">
      <c r="A2412" s="1"/>
      <c r="B2412" s="1"/>
      <c r="C2412" s="1"/>
      <c r="E2412" s="32">
        <v>41549.427083333336</v>
      </c>
      <c r="F2412" s="21">
        <f t="shared" si="2811"/>
        <v>1650.7006944444438</v>
      </c>
      <c r="G2412" s="21">
        <f t="shared" si="2812"/>
        <v>138.84375</v>
      </c>
      <c r="H2412" s="21">
        <v>10</v>
      </c>
      <c r="I2412" s="21">
        <v>1132</v>
      </c>
      <c r="J2412" s="21">
        <v>13411</v>
      </c>
      <c r="K2412" s="21">
        <v>17735</v>
      </c>
      <c r="L2412" s="98">
        <v>6</v>
      </c>
      <c r="M2412" s="124">
        <v>6.42</v>
      </c>
      <c r="O2412" s="40"/>
      <c r="U2412" s="48">
        <f t="shared" si="2813"/>
        <v>6.6794131284436037E-2</v>
      </c>
      <c r="V2412" s="48">
        <f t="shared" si="2814"/>
        <v>9.0889990576153448</v>
      </c>
      <c r="W2412" s="48">
        <f t="shared" si="2815"/>
        <v>4.8791911253323314E-2</v>
      </c>
      <c r="X2412" s="239">
        <f>W2412+V2412+SUM($U$2403:U2412)</f>
        <v>9.3607909099520032</v>
      </c>
      <c r="Y2412" s="240">
        <f>W2412+V2412+SUM($U$2403:U2412)-$X$2404</f>
        <v>9.2724997428350608</v>
      </c>
      <c r="Z2412" s="42"/>
      <c r="AA2412" s="42"/>
      <c r="AB2412" s="41">
        <f t="shared" si="2816"/>
        <v>5.0508942467187574E-2</v>
      </c>
      <c r="AC2412" s="48">
        <f t="shared" si="2817"/>
        <v>6.8729950020681914</v>
      </c>
      <c r="AD2412" s="48">
        <f t="shared" si="2818"/>
        <v>1.0943266231214348</v>
      </c>
      <c r="AE2412" s="48">
        <f t="shared" si="2819"/>
        <v>1.9563226429155232</v>
      </c>
      <c r="AF2412" s="48">
        <f t="shared" si="2820"/>
        <v>1.0943266231214344</v>
      </c>
      <c r="AG2412" s="238">
        <f t="shared" si="2821"/>
        <v>0.86193488851667444</v>
      </c>
      <c r="AH2412" s="48">
        <f t="shared" si="2822"/>
        <v>6.1131277414256749E-5</v>
      </c>
      <c r="AI2412" s="48">
        <f>AE2412+AC2412+SUM($AB$2403:AB2412)</f>
        <v>9.1119468657239402</v>
      </c>
      <c r="AJ2412" s="48">
        <f>AE2412+AC2412+SUM($AB$2403:AB2412)-$AI$2404</f>
        <v>6.679024148504741</v>
      </c>
      <c r="AK2412" s="95"/>
      <c r="AL2412" s="161"/>
      <c r="AM2412" s="25">
        <v>425.17150000000004</v>
      </c>
      <c r="AN2412" s="25">
        <v>0.1144999999999925</v>
      </c>
      <c r="AQ2412">
        <v>2462</v>
      </c>
      <c r="AR2412" s="25">
        <v>486.18266666666665</v>
      </c>
      <c r="AS2412" s="25">
        <v>0.83107975282493896</v>
      </c>
      <c r="AV2412" s="89">
        <f t="shared" si="2829"/>
        <v>0</v>
      </c>
      <c r="AW2412" s="86">
        <f t="shared" si="2830"/>
        <v>3.0836538994867158E-2</v>
      </c>
      <c r="AX2412" s="86">
        <f t="shared" si="2831"/>
        <v>1.9254861039206561</v>
      </c>
      <c r="AY2412" s="86">
        <f t="shared" si="2823"/>
        <v>0.14362707800861815</v>
      </c>
      <c r="AZ2412" s="86">
        <f t="shared" si="2824"/>
        <v>8.9683197877153216</v>
      </c>
      <c r="BA2412" s="89">
        <f t="shared" si="2841"/>
        <v>0.11640964327956596</v>
      </c>
      <c r="BB2412" s="89">
        <f t="shared" si="2842"/>
        <v>6.5626145052251736</v>
      </c>
      <c r="BC2412" s="89">
        <f t="shared" si="2861"/>
        <v>2.1987680158919734E-2</v>
      </c>
      <c r="BD2412" s="89">
        <f t="shared" si="2861"/>
        <v>1.1452982844229762</v>
      </c>
      <c r="BE2412" s="41">
        <f t="shared" si="2848"/>
        <v>708.45164082266047</v>
      </c>
      <c r="BF2412" s="89">
        <f t="shared" si="2849"/>
        <v>8.3134905506301066E-2</v>
      </c>
      <c r="BG2412" s="89">
        <f t="shared" si="2850"/>
        <v>0.91686509449369891</v>
      </c>
      <c r="BH2412" s="89">
        <f t="shared" si="2862"/>
        <v>9.7042208364347474E-2</v>
      </c>
      <c r="BI2412" s="89">
        <f t="shared" si="2860"/>
        <v>1.0702437562175493</v>
      </c>
      <c r="BJ2412" s="41">
        <f t="shared" si="2863"/>
        <v>578.53404798293013</v>
      </c>
      <c r="BK2412" s="89">
        <f t="shared" si="2851"/>
        <v>0.24851374504310636</v>
      </c>
      <c r="BL2412" s="89">
        <f t="shared" si="2852"/>
        <v>0.7514862549568937</v>
      </c>
      <c r="BM2412" s="89">
        <f t="shared" si="2853"/>
        <v>0</v>
      </c>
      <c r="BN2412" s="86">
        <f t="shared" si="2832"/>
        <v>8.0146596067504159E-4</v>
      </c>
      <c r="BO2412" s="86">
        <f t="shared" si="2833"/>
        <v>4.7990445292648273E-2</v>
      </c>
      <c r="BP2412" s="86">
        <f t="shared" si="2825"/>
        <v>0.1537622750699662</v>
      </c>
      <c r="BQ2412" s="86">
        <f t="shared" si="2826"/>
        <v>9.2070286348820378</v>
      </c>
      <c r="BR2412" s="86">
        <f t="shared" si="2843"/>
        <v>0.15262097884256531</v>
      </c>
      <c r="BS2412" s="86">
        <f t="shared" si="2844"/>
        <v>9.1198787639924959</v>
      </c>
      <c r="BT2412" s="89">
        <f t="shared" si="2845"/>
        <v>3.5751681753298611E-2</v>
      </c>
      <c r="BU2412" s="89">
        <f t="shared" si="2845"/>
        <v>2.0854739793969159</v>
      </c>
      <c r="BV2412" s="41">
        <f t="shared" si="2834"/>
        <v>525.57509326404056</v>
      </c>
      <c r="BW2412" s="89" t="e">
        <f t="shared" si="2835"/>
        <v>#REF!</v>
      </c>
      <c r="BX2412" s="42" t="e">
        <f t="shared" si="2836"/>
        <v>#REF!</v>
      </c>
      <c r="BY2412" s="89" t="e">
        <f t="shared" si="2846"/>
        <v>#REF!</v>
      </c>
      <c r="BZ2412" s="89" t="e">
        <f t="shared" si="2846"/>
        <v>#REF!</v>
      </c>
      <c r="CA2412" s="41">
        <f t="shared" si="2837"/>
        <v>489.24811493703891</v>
      </c>
      <c r="CB2412" s="89" t="e">
        <f t="shared" si="2838"/>
        <v>#REF!</v>
      </c>
      <c r="CC2412" s="89" t="e">
        <f t="shared" si="2847"/>
        <v>#REF!</v>
      </c>
      <c r="CD2412" s="41" t="e">
        <f t="shared" si="2854"/>
        <v>#REF!</v>
      </c>
      <c r="CE2412" s="41" t="e">
        <f t="shared" si="2855"/>
        <v>#REF!</v>
      </c>
      <c r="CF2412" s="42" t="e">
        <f t="shared" si="2856"/>
        <v>#REF!</v>
      </c>
      <c r="CG2412" s="42" t="e">
        <f t="shared" si="2857"/>
        <v>#REF!</v>
      </c>
      <c r="CH2412" s="42" t="e">
        <f t="shared" si="2839"/>
        <v>#REF!</v>
      </c>
      <c r="CI2412" s="89">
        <f t="shared" si="2858"/>
        <v>5.019194844126484</v>
      </c>
      <c r="CJ2412" s="89">
        <f t="shared" si="2859"/>
        <v>1.6598293043782577</v>
      </c>
      <c r="CK2412" s="42" t="e">
        <f t="shared" si="2840"/>
        <v>#REF!</v>
      </c>
      <c r="CM2412" s="89" t="e">
        <f t="shared" si="2827"/>
        <v>#REF!</v>
      </c>
      <c r="CN2412" s="89">
        <f t="shared" si="2828"/>
        <v>0.11464563132259975</v>
      </c>
    </row>
    <row r="2413" spans="1:92" ht="14.4" x14ac:dyDescent="0.3">
      <c r="E2413" s="32">
        <v>41584.436805555553</v>
      </c>
      <c r="F2413" s="21">
        <f t="shared" si="2811"/>
        <v>1685.7104166666613</v>
      </c>
      <c r="G2413" s="21">
        <f t="shared" si="2812"/>
        <v>173.85347222221753</v>
      </c>
      <c r="H2413" s="21"/>
      <c r="I2413" s="21">
        <v>1073</v>
      </c>
      <c r="J2413" s="21">
        <v>15560</v>
      </c>
      <c r="K2413" s="21">
        <v>20627</v>
      </c>
      <c r="L2413" s="98">
        <v>7</v>
      </c>
      <c r="M2413" s="124">
        <v>6.42</v>
      </c>
      <c r="O2413" s="40"/>
      <c r="U2413" s="48">
        <f t="shared" si="2813"/>
        <v>7.3637066104853377E-2</v>
      </c>
      <c r="V2413" s="48">
        <f t="shared" si="2814"/>
        <v>10.020150147360694</v>
      </c>
      <c r="W2413" s="48">
        <f t="shared" si="2815"/>
        <v>5.3790552032829606E-2</v>
      </c>
      <c r="X2413" s="239">
        <f>W2413+V2413+SUM($U$2403:U2413)</f>
        <v>10.370577706581711</v>
      </c>
      <c r="Y2413" s="240">
        <f>W2413+V2413+SUM($U$2403:U2413)-$X$2404</f>
        <v>10.282286539464769</v>
      </c>
      <c r="Z2413" s="42"/>
      <c r="AA2413" s="42"/>
      <c r="AB2413" s="41">
        <f t="shared" si="2816"/>
        <v>5.5548201318248829E-2</v>
      </c>
      <c r="AC2413" s="48">
        <f t="shared" si="2817"/>
        <v>7.5587112179634657</v>
      </c>
      <c r="AD2413" s="48">
        <f t="shared" si="2818"/>
        <v>1.2035071929799135</v>
      </c>
      <c r="AE2413" s="48">
        <f t="shared" si="2819"/>
        <v>2.1515042426935822</v>
      </c>
      <c r="AF2413" s="48">
        <f t="shared" si="2820"/>
        <v>1.2035071929799135</v>
      </c>
      <c r="AG2413" s="238">
        <f t="shared" si="2821"/>
        <v>0.94792981939090248</v>
      </c>
      <c r="AH2413" s="48">
        <f t="shared" si="2822"/>
        <v>6.7230322766208026E-5</v>
      </c>
      <c r="AI2413" s="48">
        <f>AE2413+AC2413+SUM($AB$2403:AB2413)</f>
        <v>10.048392882715524</v>
      </c>
      <c r="AJ2413" s="48">
        <f>AE2413+AC2413+SUM($AB$2403:AB2413)-$AI$2404</f>
        <v>7.6154701654963244</v>
      </c>
      <c r="AK2413" s="95"/>
      <c r="AL2413" s="161"/>
      <c r="AM2413" s="25">
        <v>434.55399999999997</v>
      </c>
      <c r="AN2413" s="25">
        <v>2.7999999999991587E-2</v>
      </c>
      <c r="AQ2413">
        <v>2260</v>
      </c>
      <c r="AR2413" s="25">
        <v>483.24</v>
      </c>
      <c r="AS2413" s="25">
        <v>6.7000000000007276E-2</v>
      </c>
      <c r="AV2413" s="89">
        <f t="shared" si="2829"/>
        <v>0</v>
      </c>
      <c r="AW2413" s="86">
        <f t="shared" si="2830"/>
        <v>3.4132811342909589E-2</v>
      </c>
      <c r="AX2413" s="86">
        <f t="shared" si="2831"/>
        <v>2.1173714313506729</v>
      </c>
      <c r="AY2413" s="86">
        <f t="shared" si="2823"/>
        <v>0.15941400056723554</v>
      </c>
      <c r="AZ2413" s="86">
        <f t="shared" si="2824"/>
        <v>9.8889788821482885</v>
      </c>
      <c r="BA2413" s="89">
        <f t="shared" si="2841"/>
        <v>0.13219656583818334</v>
      </c>
      <c r="BB2413" s="89">
        <f t="shared" si="2842"/>
        <v>7.4832735996581405</v>
      </c>
      <c r="BC2413" s="89">
        <f t="shared" si="2861"/>
        <v>1.5786922558617383E-2</v>
      </c>
      <c r="BD2413" s="89">
        <f t="shared" si="2861"/>
        <v>0.9206590944329669</v>
      </c>
      <c r="BE2413" s="41">
        <f t="shared" si="2848"/>
        <v>525.95076229458004</v>
      </c>
      <c r="BF2413" s="89">
        <f t="shared" si="2849"/>
        <v>0.31544973558981737</v>
      </c>
      <c r="BG2413" s="89">
        <f t="shared" si="2850"/>
        <v>0.68455026441018263</v>
      </c>
      <c r="BH2413" s="89">
        <f t="shared" si="2862"/>
        <v>0.29540164845413258</v>
      </c>
      <c r="BI2413" s="89">
        <f t="shared" si="2860"/>
        <v>0.64104436853745073</v>
      </c>
      <c r="BJ2413" s="41">
        <f t="shared" si="2863"/>
        <v>572.0647829561434</v>
      </c>
      <c r="BK2413" s="89">
        <f t="shared" si="2851"/>
        <v>0.25674880789641724</v>
      </c>
      <c r="BL2413" s="89">
        <f t="shared" si="2852"/>
        <v>0.7432511921035827</v>
      </c>
      <c r="BM2413" s="89">
        <f t="shared" si="2853"/>
        <v>0</v>
      </c>
      <c r="BN2413" s="86">
        <f t="shared" si="2832"/>
        <v>8.8185385018193791E-4</v>
      </c>
      <c r="BO2413" s="86">
        <f t="shared" si="2833"/>
        <v>5.2908698182647665E-2</v>
      </c>
      <c r="BP2413" s="86">
        <f t="shared" si="2825"/>
        <v>0.17001747581208029</v>
      </c>
      <c r="BQ2413" s="86">
        <f t="shared" si="2826"/>
        <v>10.20056023076963</v>
      </c>
      <c r="BR2413" s="86">
        <f t="shared" si="2843"/>
        <v>0.1688761795846794</v>
      </c>
      <c r="BS2413" s="86">
        <f t="shared" si="2844"/>
        <v>10.113410359880088</v>
      </c>
      <c r="BT2413" s="89">
        <f t="shared" si="2845"/>
        <v>1.625520074211409E-2</v>
      </c>
      <c r="BU2413" s="89">
        <f t="shared" si="2845"/>
        <v>0.99353159588759254</v>
      </c>
      <c r="BV2413" s="41">
        <f t="shared" si="2834"/>
        <v>455.97039289836852</v>
      </c>
      <c r="BW2413" s="89" t="e">
        <f t="shared" si="2835"/>
        <v>#REF!</v>
      </c>
      <c r="BX2413" s="42" t="e">
        <f t="shared" si="2836"/>
        <v>#REF!</v>
      </c>
      <c r="BY2413" s="89" t="e">
        <f t="shared" si="2846"/>
        <v>#REF!</v>
      </c>
      <c r="BZ2413" s="89" t="e">
        <f t="shared" si="2846"/>
        <v>#REF!</v>
      </c>
      <c r="CA2413" s="41">
        <f t="shared" si="2837"/>
        <v>485.97894389501903</v>
      </c>
      <c r="CB2413" s="89" t="e">
        <f t="shared" si="2838"/>
        <v>#REF!</v>
      </c>
      <c r="CC2413" s="89" t="e">
        <f t="shared" si="2847"/>
        <v>#REF!</v>
      </c>
      <c r="CD2413" s="41" t="e">
        <f t="shared" si="2854"/>
        <v>#REF!</v>
      </c>
      <c r="CE2413" s="41" t="e">
        <f t="shared" si="2855"/>
        <v>#REF!</v>
      </c>
      <c r="CF2413" s="42" t="e">
        <f t="shared" si="2856"/>
        <v>#REF!</v>
      </c>
      <c r="CG2413" s="42" t="e">
        <f t="shared" si="2857"/>
        <v>#REF!</v>
      </c>
      <c r="CH2413" s="42" t="e">
        <f t="shared" si="2839"/>
        <v>#REF!</v>
      </c>
      <c r="CI2413" s="89">
        <f t="shared" si="2858"/>
        <v>5.6602072789344113</v>
      </c>
      <c r="CJ2413" s="89">
        <f t="shared" si="2859"/>
        <v>1.9552628865619126</v>
      </c>
      <c r="CK2413" s="42" t="e">
        <f t="shared" si="2840"/>
        <v>#REF!</v>
      </c>
      <c r="CM2413" s="89" t="e">
        <f t="shared" si="2827"/>
        <v>#REF!</v>
      </c>
      <c r="CN2413" s="89">
        <f t="shared" si="2828"/>
        <v>0.12928727755400468</v>
      </c>
    </row>
    <row r="2414" spans="1:92" ht="14.4" x14ac:dyDescent="0.3">
      <c r="E2414" s="32">
        <v>41617.582638888889</v>
      </c>
      <c r="F2414" s="21">
        <f t="shared" si="2811"/>
        <v>1718.8562499999971</v>
      </c>
      <c r="G2414" s="21">
        <f t="shared" si="2812"/>
        <v>206.99930555555329</v>
      </c>
      <c r="H2414" s="21"/>
      <c r="I2414" s="21">
        <v>1053</v>
      </c>
      <c r="J2414" s="21">
        <v>17141</v>
      </c>
      <c r="K2414" s="21">
        <v>22614</v>
      </c>
      <c r="L2414" s="98">
        <v>10</v>
      </c>
      <c r="M2414" s="124">
        <v>6.42</v>
      </c>
      <c r="O2414" s="40"/>
      <c r="U2414" s="48">
        <f t="shared" si="2813"/>
        <v>7.922576569280898E-2</v>
      </c>
      <c r="V2414" s="48">
        <f t="shared" si="2814"/>
        <v>10.780631409882329</v>
      </c>
      <c r="W2414" s="48">
        <f t="shared" si="2815"/>
        <v>5.7872996539156368E-2</v>
      </c>
      <c r="X2414" s="239">
        <f>W2414+V2414+SUM($U$2403:U2414)</f>
        <v>11.214367179302483</v>
      </c>
      <c r="Y2414" s="240">
        <f>W2414+V2414+SUM($U$2403:U2414)-$X$2404</f>
        <v>11.126076012185541</v>
      </c>
      <c r="Z2414" s="42"/>
      <c r="AA2414" s="42"/>
      <c r="AB2414" s="41">
        <f t="shared" si="2816"/>
        <v>6.0051686996570201E-2</v>
      </c>
      <c r="AC2414" s="48">
        <f t="shared" si="2817"/>
        <v>8.1715221984961968</v>
      </c>
      <c r="AD2414" s="48">
        <f t="shared" si="2818"/>
        <v>1.3010797025970919</v>
      </c>
      <c r="AE2414" s="48">
        <f t="shared" si="2819"/>
        <v>2.3259341668653133</v>
      </c>
      <c r="AF2414" s="48">
        <f t="shared" si="2820"/>
        <v>1.3010797025970917</v>
      </c>
      <c r="AG2414" s="238">
        <f t="shared" si="2821"/>
        <v>1.0247817833496027</v>
      </c>
      <c r="AH2414" s="48">
        <f t="shared" si="2822"/>
        <v>7.2680918618842291E-5</v>
      </c>
      <c r="AI2414" s="48">
        <f>AE2414+AC2414+SUM($AB$2403:AB2414)</f>
        <v>10.895685474416554</v>
      </c>
      <c r="AJ2414" s="48">
        <f>AE2414+AC2414+SUM($AB$2403:AB2414)-$AI$2404</f>
        <v>8.4627627571973552</v>
      </c>
      <c r="AK2414" s="95"/>
      <c r="AL2414" s="161"/>
      <c r="AM2414" s="25">
        <v>435.839</v>
      </c>
      <c r="AN2414" s="25">
        <v>1.6000000000019554E-2</v>
      </c>
      <c r="AQ2414" s="25"/>
      <c r="AR2414" s="25">
        <v>477.17899999999997</v>
      </c>
      <c r="AS2414" s="25">
        <v>6.3000000000016598E-2</v>
      </c>
      <c r="AV2414" s="89">
        <f t="shared" si="2829"/>
        <v>0</v>
      </c>
      <c r="AW2414" s="86">
        <f t="shared" si="2830"/>
        <v>3.6932605310117606E-2</v>
      </c>
      <c r="AX2414" s="86">
        <f t="shared" si="2831"/>
        <v>2.2890015615551955</v>
      </c>
      <c r="AY2414" s="86">
        <f t="shared" si="2823"/>
        <v>0.17300835807925513</v>
      </c>
      <c r="AZ2414" s="86">
        <f t="shared" si="2824"/>
        <v>10.7226771163373</v>
      </c>
      <c r="BA2414" s="89">
        <f t="shared" si="2841"/>
        <v>0.14579092335020294</v>
      </c>
      <c r="BB2414" s="89">
        <f t="shared" si="2842"/>
        <v>8.3169718338471519</v>
      </c>
      <c r="BC2414" s="89">
        <f t="shared" si="2861"/>
        <v>1.3594357512019595E-2</v>
      </c>
      <c r="BD2414" s="89">
        <f t="shared" si="2861"/>
        <v>0.83369823418901134</v>
      </c>
      <c r="BE2414" s="41">
        <f t="shared" si="2848"/>
        <v>451.08113119621885</v>
      </c>
      <c r="BF2414" s="89">
        <f t="shared" si="2849"/>
        <v>0.41075517065025802</v>
      </c>
      <c r="BG2414" s="89">
        <f t="shared" si="2850"/>
        <v>0.58924482934974198</v>
      </c>
      <c r="BH2414" s="89">
        <f t="shared" si="2862"/>
        <v>0.34802981309485631</v>
      </c>
      <c r="BI2414" s="89">
        <f t="shared" si="2860"/>
        <v>0.49926277860617446</v>
      </c>
      <c r="BJ2414" s="41">
        <f t="shared" si="2863"/>
        <v>559.93730929709989</v>
      </c>
      <c r="BK2414" s="89">
        <f t="shared" si="2851"/>
        <v>0.27218649786901383</v>
      </c>
      <c r="BL2414" s="89">
        <f t="shared" si="2852"/>
        <v>0.72781350213098617</v>
      </c>
      <c r="BM2414" s="89">
        <f t="shared" si="2853"/>
        <v>0</v>
      </c>
      <c r="BN2414" s="86">
        <f t="shared" si="2832"/>
        <v>9.4496859419807347E-4</v>
      </c>
      <c r="BO2414" s="86">
        <f t="shared" si="2833"/>
        <v>5.6928027944958298E-2</v>
      </c>
      <c r="BP2414" s="86">
        <f t="shared" si="2825"/>
        <v>0.18311173469437497</v>
      </c>
      <c r="BQ2414" s="86">
        <f t="shared" si="2826"/>
        <v>11.031255444608108</v>
      </c>
      <c r="BR2414" s="86">
        <f t="shared" si="2843"/>
        <v>0.18197043846697408</v>
      </c>
      <c r="BS2414" s="86">
        <f t="shared" si="2844"/>
        <v>10.944105573718566</v>
      </c>
      <c r="BT2414" s="89">
        <f t="shared" si="2845"/>
        <v>1.3094258882294679E-2</v>
      </c>
      <c r="BU2414" s="89">
        <f t="shared" si="2845"/>
        <v>0.830695213838478</v>
      </c>
      <c r="BV2414" s="41">
        <f t="shared" si="2834"/>
        <v>402.7526706691591</v>
      </c>
      <c r="BW2414" s="89" t="e">
        <f t="shared" si="2835"/>
        <v>#REF!</v>
      </c>
      <c r="BX2414" s="42" t="e">
        <f t="shared" si="2836"/>
        <v>#REF!</v>
      </c>
      <c r="BY2414" s="89" t="e">
        <f t="shared" si="2846"/>
        <v>#REF!</v>
      </c>
      <c r="BZ2414" s="89" t="e">
        <f t="shared" si="2846"/>
        <v>#REF!</v>
      </c>
      <c r="CA2414" s="41">
        <f t="shared" si="2837"/>
        <v>479.6617838156829</v>
      </c>
      <c r="CB2414" s="89" t="e">
        <f t="shared" si="2838"/>
        <v>#REF!</v>
      </c>
      <c r="CC2414" s="89" t="e">
        <f t="shared" si="2847"/>
        <v>#REF!</v>
      </c>
      <c r="CD2414" s="41" t="e">
        <f t="shared" si="2854"/>
        <v>#REF!</v>
      </c>
      <c r="CE2414" s="41" t="e">
        <f t="shared" si="2855"/>
        <v>#REF!</v>
      </c>
      <c r="CF2414" s="42" t="e">
        <f t="shared" si="2856"/>
        <v>#REF!</v>
      </c>
      <c r="CG2414" s="42" t="e">
        <f t="shared" si="2857"/>
        <v>#REF!</v>
      </c>
      <c r="CH2414" s="42" t="e">
        <f t="shared" si="2839"/>
        <v>#REF!</v>
      </c>
      <c r="CI2414" s="89">
        <f t="shared" si="2858"/>
        <v>6.1593130000194876</v>
      </c>
      <c r="CJ2414" s="89">
        <f t="shared" si="2859"/>
        <v>2.3034497571778676</v>
      </c>
      <c r="CK2414" s="42" t="e">
        <f t="shared" si="2840"/>
        <v>#REF!</v>
      </c>
      <c r="CM2414" s="89" t="e">
        <f t="shared" si="2827"/>
        <v>#REF!</v>
      </c>
      <c r="CN2414" s="89">
        <f t="shared" si="2828"/>
        <v>0.14068757028372006</v>
      </c>
    </row>
    <row r="2415" spans="1:92" ht="14.4" x14ac:dyDescent="0.3">
      <c r="E2415" s="32">
        <v>41696.577777777777</v>
      </c>
      <c r="F2415" s="21">
        <f t="shared" si="2811"/>
        <v>1797.8513888888847</v>
      </c>
      <c r="G2415" s="21">
        <f t="shared" si="2812"/>
        <v>285.99444444444089</v>
      </c>
      <c r="I2415" s="20">
        <v>1052</v>
      </c>
      <c r="J2415" s="21">
        <v>18488</v>
      </c>
      <c r="K2415" s="21">
        <v>25574</v>
      </c>
      <c r="L2415" s="20">
        <v>22</v>
      </c>
      <c r="M2415" s="124">
        <v>6.42</v>
      </c>
      <c r="O2415" s="40"/>
      <c r="U2415" s="48">
        <f t="shared" si="2813"/>
        <v>8.9510727493223849E-2</v>
      </c>
      <c r="V2415" s="48">
        <f t="shared" si="2814"/>
        <v>12.180155684155848</v>
      </c>
      <c r="W2415" s="48">
        <f t="shared" si="2815"/>
        <v>6.5385976104272658E-2</v>
      </c>
      <c r="X2415" s="239">
        <f>W2415+V2415+SUM($U$2403:U2415)</f>
        <v>12.710915160634341</v>
      </c>
      <c r="Y2415" s="240">
        <f>W2415+V2415+SUM($U$2403:U2415)-$X$2404</f>
        <v>12.622623993517399</v>
      </c>
      <c r="Z2415" s="42"/>
      <c r="AA2415" s="42"/>
      <c r="AB2415" s="41">
        <f t="shared" si="2816"/>
        <v>6.4709248842368117E-2</v>
      </c>
      <c r="AC2415" s="48">
        <f t="shared" si="2817"/>
        <v>8.8052990650142071</v>
      </c>
      <c r="AD2415" s="48">
        <f t="shared" si="2818"/>
        <v>1.401990426079422</v>
      </c>
      <c r="AE2415" s="48">
        <f t="shared" si="2819"/>
        <v>2.5063318005246047</v>
      </c>
      <c r="AF2415" s="48">
        <f t="shared" si="2820"/>
        <v>1.401990426079422</v>
      </c>
      <c r="AG2415" s="238">
        <f t="shared" si="2821"/>
        <v>1.1042630564513973</v>
      </c>
      <c r="AH2415" s="48">
        <f t="shared" si="2822"/>
        <v>7.8317993785373399E-5</v>
      </c>
      <c r="AI2415" s="48">
        <f>AE2415+AC2415+SUM($AB$2403:AB2415)</f>
        <v>11.774569223436224</v>
      </c>
      <c r="AJ2415" s="48">
        <f>AE2415+AC2415+SUM($AB$2403:AB2415)-$AI$2404</f>
        <v>9.3416465062170246</v>
      </c>
      <c r="AM2415" s="25">
        <v>427.87350000000004</v>
      </c>
      <c r="AN2415" s="25">
        <v>8.2731493398839243E-2</v>
      </c>
      <c r="AQ2415"/>
      <c r="AR2415" s="25">
        <v>459.40199999999999</v>
      </c>
      <c r="AS2415" s="25">
        <v>5.7982756057292396E-2</v>
      </c>
      <c r="AV2415" s="89">
        <f t="shared" si="2829"/>
        <v>0</v>
      </c>
      <c r="AW2415" s="86">
        <f t="shared" si="2830"/>
        <v>3.9579776483711387E-2</v>
      </c>
      <c r="AX2415" s="86">
        <f t="shared" si="2831"/>
        <v>2.4667520240408933</v>
      </c>
      <c r="AY2415" s="86">
        <f t="shared" si="2823"/>
        <v>0.18594298566456618</v>
      </c>
      <c r="AZ2415" s="86">
        <f t="shared" si="2824"/>
        <v>11.588626237771656</v>
      </c>
      <c r="BA2415" s="89">
        <f t="shared" si="2841"/>
        <v>0.15872555093551399</v>
      </c>
      <c r="BB2415" s="89">
        <f t="shared" si="2842"/>
        <v>9.1829209552815083</v>
      </c>
      <c r="BC2415" s="89">
        <f t="shared" si="2861"/>
        <v>1.2934627585311054E-2</v>
      </c>
      <c r="BD2415" s="89">
        <f t="shared" si="2861"/>
        <v>0.86594912143435643</v>
      </c>
      <c r="BE2415" s="41">
        <f t="shared" si="2848"/>
        <v>329.24012483275567</v>
      </c>
      <c r="BF2415" s="89">
        <f t="shared" si="2849"/>
        <v>0.56585290452871362</v>
      </c>
      <c r="BG2415" s="89">
        <f t="shared" si="2850"/>
        <v>0.43414709547128638</v>
      </c>
      <c r="BH2415" s="89">
        <f t="shared" si="2862"/>
        <v>0.49731892212586493</v>
      </c>
      <c r="BI2415" s="89">
        <f t="shared" si="2860"/>
        <v>0.38156482689380455</v>
      </c>
      <c r="BJ2415" s="41">
        <f t="shared" si="2863"/>
        <v>538.18257295807246</v>
      </c>
      <c r="BK2415" s="89">
        <f t="shared" si="2851"/>
        <v>0.2998792296348789</v>
      </c>
      <c r="BL2415" s="89">
        <f t="shared" si="2852"/>
        <v>0.7001207703651211</v>
      </c>
      <c r="BM2415" s="89">
        <f t="shared" si="2853"/>
        <v>0</v>
      </c>
      <c r="BN2415" s="86">
        <f t="shared" si="2832"/>
        <v>1.0550017424293923E-3</v>
      </c>
      <c r="BO2415" s="86">
        <f t="shared" si="2833"/>
        <v>6.4330974361843263E-2</v>
      </c>
      <c r="BP2415" s="86">
        <f t="shared" si="2825"/>
        <v>0.20509042521527987</v>
      </c>
      <c r="BQ2415" s="86">
        <f t="shared" si="2826"/>
        <v>12.505824735419061</v>
      </c>
      <c r="BR2415" s="86">
        <f t="shared" si="2843"/>
        <v>0.20394912898787898</v>
      </c>
      <c r="BS2415" s="86">
        <f t="shared" si="2844"/>
        <v>12.418674864529519</v>
      </c>
      <c r="BT2415" s="89">
        <f t="shared" si="2845"/>
        <v>2.1978690520904898E-2</v>
      </c>
      <c r="BU2415" s="89">
        <f t="shared" si="2845"/>
        <v>1.4745692908109529</v>
      </c>
      <c r="BV2415" s="41">
        <f t="shared" si="2834"/>
        <v>326.41223189561396</v>
      </c>
      <c r="BW2415" s="89" t="e">
        <f t="shared" si="2835"/>
        <v>#REF!</v>
      </c>
      <c r="BX2415" s="42" t="e">
        <f t="shared" si="2836"/>
        <v>#REF!</v>
      </c>
      <c r="BY2415" s="89" t="e">
        <f t="shared" si="2846"/>
        <v>#REF!</v>
      </c>
      <c r="BZ2415" s="89" t="e">
        <f t="shared" si="2846"/>
        <v>#REF!</v>
      </c>
      <c r="CA2415" s="41">
        <f t="shared" si="2837"/>
        <v>461.46523019325781</v>
      </c>
      <c r="CB2415" s="89" t="e">
        <f t="shared" si="2838"/>
        <v>#REF!</v>
      </c>
      <c r="CC2415" s="89" t="e">
        <f t="shared" si="2847"/>
        <v>#REF!</v>
      </c>
      <c r="CD2415" s="41" t="e">
        <f t="shared" si="2854"/>
        <v>#REF!</v>
      </c>
      <c r="CE2415" s="41" t="e">
        <f t="shared" si="2855"/>
        <v>#REF!</v>
      </c>
      <c r="CF2415" s="42" t="e">
        <f t="shared" si="2856"/>
        <v>#REF!</v>
      </c>
      <c r="CG2415" s="42" t="e">
        <f t="shared" si="2857"/>
        <v>#REF!</v>
      </c>
      <c r="CH2415" s="42" t="e">
        <f t="shared" si="2839"/>
        <v>#REF!</v>
      </c>
      <c r="CI2415" s="89">
        <f t="shared" si="2858"/>
        <v>6.5402807484113055</v>
      </c>
      <c r="CJ2415" s="89">
        <f t="shared" si="2859"/>
        <v>2.8013657578057192</v>
      </c>
      <c r="CK2415" s="42" t="e">
        <f t="shared" si="2840"/>
        <v>#REF!</v>
      </c>
      <c r="CM2415" s="89" t="e">
        <f t="shared" si="2827"/>
        <v>#REF!</v>
      </c>
      <c r="CN2415" s="89">
        <f t="shared" si="2828"/>
        <v>0.14938942175279377</v>
      </c>
    </row>
    <row r="2416" spans="1:92" ht="14.4" x14ac:dyDescent="0.3">
      <c r="E2416" s="32">
        <v>41743.431250000001</v>
      </c>
      <c r="F2416" s="21">
        <f t="shared" si="2811"/>
        <v>1844.7048611111095</v>
      </c>
      <c r="G2416" s="21">
        <f t="shared" si="2812"/>
        <v>332.8479166666657</v>
      </c>
      <c r="H2416" s="21">
        <v>10</v>
      </c>
      <c r="I2416" s="21">
        <v>1135</v>
      </c>
      <c r="J2416" s="21">
        <v>17608</v>
      </c>
      <c r="K2416" s="21">
        <v>23792</v>
      </c>
      <c r="L2416" s="98">
        <v>13</v>
      </c>
      <c r="M2416" s="124">
        <v>6.42</v>
      </c>
      <c r="O2416" s="40"/>
      <c r="U2416" s="48">
        <f t="shared" si="2813"/>
        <v>8.984367308233443E-2</v>
      </c>
      <c r="V2416" s="48">
        <f t="shared" si="2814"/>
        <v>12.225461193599138</v>
      </c>
      <c r="W2416" s="48">
        <f t="shared" si="2815"/>
        <v>6.562918686730948E-2</v>
      </c>
      <c r="X2416" s="239">
        <f>W2416+V2416+SUM($U$2403:U2416)</f>
        <v>12.846307553923001</v>
      </c>
      <c r="Y2416" s="240">
        <f>W2416+V2416+SUM($U$2403:U2416)-$X$2404</f>
        <v>12.758016386806059</v>
      </c>
      <c r="Z2416" s="42"/>
      <c r="AA2416" s="42"/>
      <c r="AB2416" s="41">
        <f t="shared" si="2816"/>
        <v>6.6491568410967747E-2</v>
      </c>
      <c r="AC2416" s="48">
        <f t="shared" si="2817"/>
        <v>9.0478278705822799</v>
      </c>
      <c r="AD2416" s="48">
        <f t="shared" si="2818"/>
        <v>1.4406061574639379</v>
      </c>
      <c r="AE2416" s="48">
        <f t="shared" si="2819"/>
        <v>2.5753649649237209</v>
      </c>
      <c r="AF2416" s="48">
        <f t="shared" si="2820"/>
        <v>1.4406061574639377</v>
      </c>
      <c r="AG2416" s="238">
        <f t="shared" si="2821"/>
        <v>1.1346783323138845</v>
      </c>
      <c r="AH2416" s="48">
        <f t="shared" si="2822"/>
        <v>8.047514589877794E-5</v>
      </c>
      <c r="AI2416" s="48">
        <f>AE2416+AC2416+SUM($AB$2403:AB2416)</f>
        <v>12.15262276181438</v>
      </c>
      <c r="AJ2416" s="48">
        <f>AE2416+AC2416+SUM($AB$2403:AB2416)-$AI$2404</f>
        <v>9.7197000445951804</v>
      </c>
      <c r="AK2416" s="95"/>
      <c r="AL2416" s="161"/>
      <c r="AM2416" s="25">
        <v>419.96600000000001</v>
      </c>
      <c r="AN2416" s="25">
        <v>9.6999999999979991E-2</v>
      </c>
      <c r="AQ2416"/>
      <c r="AR2416" s="25">
        <v>447.8845</v>
      </c>
      <c r="AS2416" s="25">
        <v>7.4500000000000455E-2</v>
      </c>
      <c r="AV2416" s="169">
        <f t="shared" si="2829"/>
        <v>0</v>
      </c>
      <c r="AW2416" s="86">
        <f t="shared" si="2830"/>
        <v>4.0448251350695984E-2</v>
      </c>
      <c r="AX2416" s="86">
        <f t="shared" si="2831"/>
        <v>2.5349167135730251</v>
      </c>
      <c r="AY2416" s="86">
        <f t="shared" si="2823"/>
        <v>0.19086706029435188</v>
      </c>
      <c r="AZ2416" s="86">
        <f t="shared" si="2824"/>
        <v>11.961755701520028</v>
      </c>
      <c r="BA2416" s="89">
        <f t="shared" si="2841"/>
        <v>0.16364962556529969</v>
      </c>
      <c r="BB2416" s="89">
        <f t="shared" si="2842"/>
        <v>9.5560504190298801</v>
      </c>
      <c r="BC2416" s="89">
        <f t="shared" si="2861"/>
        <v>4.9240746297856963E-3</v>
      </c>
      <c r="BD2416" s="89">
        <f t="shared" si="2861"/>
        <v>0.37312946374837175</v>
      </c>
      <c r="BE2416" s="41">
        <f t="shared" si="2848"/>
        <v>174.37547210489092</v>
      </c>
      <c r="BF2416" s="89">
        <f t="shared" si="2849"/>
        <v>0.76298814998388009</v>
      </c>
      <c r="BG2416" s="89">
        <f t="shared" si="2850"/>
        <v>0.23701185001611991</v>
      </c>
      <c r="BH2416" s="89">
        <f t="shared" si="2862"/>
        <v>0.28845036984200889</v>
      </c>
      <c r="BI2416" s="89">
        <f t="shared" si="2860"/>
        <v>8.9603168536146902E-2</v>
      </c>
      <c r="BJ2416" s="41">
        <f t="shared" si="2863"/>
        <v>523.97721169513136</v>
      </c>
      <c r="BK2416" s="89">
        <f t="shared" si="2851"/>
        <v>0.31796197046709551</v>
      </c>
      <c r="BL2416" s="89">
        <f t="shared" si="2852"/>
        <v>0.68203802953290449</v>
      </c>
      <c r="BM2416" s="89">
        <f t="shared" si="2853"/>
        <v>0</v>
      </c>
      <c r="BN2416" s="86">
        <f t="shared" si="2832"/>
        <v>1.050702766353898E-3</v>
      </c>
      <c r="BO2416" s="86">
        <f t="shared" si="2833"/>
        <v>6.4578484100955583E-2</v>
      </c>
      <c r="BP2416" s="86">
        <f t="shared" si="2825"/>
        <v>0.20566536823973941</v>
      </c>
      <c r="BQ2416" s="86">
        <f t="shared" si="2826"/>
        <v>12.64064218568326</v>
      </c>
      <c r="BR2416" s="86">
        <f t="shared" si="2843"/>
        <v>0.20452407201233852</v>
      </c>
      <c r="BS2416" s="86">
        <f t="shared" si="2844"/>
        <v>12.553492314793719</v>
      </c>
      <c r="BT2416" s="89">
        <f t="shared" si="2845"/>
        <v>5.7494302445953993E-4</v>
      </c>
      <c r="BU2416" s="89">
        <f t="shared" si="2845"/>
        <v>0.13481745026419922</v>
      </c>
      <c r="BV2416" s="41">
        <f t="shared" si="2834"/>
        <v>-620.49230217152297</v>
      </c>
      <c r="BW2416" s="89" t="e">
        <f t="shared" si="2835"/>
        <v>#REF!</v>
      </c>
      <c r="BX2416" s="42" t="e">
        <f t="shared" si="2836"/>
        <v>#REF!</v>
      </c>
      <c r="BY2416" s="89" t="e">
        <f t="shared" si="2846"/>
        <v>#REF!</v>
      </c>
      <c r="BZ2416" s="89" t="e">
        <f t="shared" si="2846"/>
        <v>#REF!</v>
      </c>
      <c r="CA2416" s="41">
        <f t="shared" si="2837"/>
        <v>449.8456145397185</v>
      </c>
      <c r="CB2416" s="89" t="e">
        <f t="shared" si="2838"/>
        <v>#REF!</v>
      </c>
      <c r="CC2416" s="89" t="e">
        <f t="shared" si="2847"/>
        <v>#REF!</v>
      </c>
      <c r="CD2416" s="41" t="e">
        <f t="shared" si="2854"/>
        <v>#REF!</v>
      </c>
      <c r="CE2416" s="41" t="e">
        <f t="shared" si="2855"/>
        <v>#REF!</v>
      </c>
      <c r="CF2416" s="42" t="e">
        <f t="shared" si="2856"/>
        <v>#REF!</v>
      </c>
      <c r="CG2416" s="42" t="e">
        <f t="shared" si="2857"/>
        <v>#REF!</v>
      </c>
      <c r="CH2416" s="139" t="e">
        <f t="shared" si="2839"/>
        <v>#REF!</v>
      </c>
      <c r="CI2416" s="89">
        <f t="shared" si="2858"/>
        <v>6.6292050660665804</v>
      </c>
      <c r="CJ2416" s="89">
        <f t="shared" si="2859"/>
        <v>3.0904949785285996</v>
      </c>
      <c r="CK2416" s="139" t="e">
        <f t="shared" si="2840"/>
        <v>#REF!</v>
      </c>
      <c r="CM2416" s="89" t="e">
        <f t="shared" si="2827"/>
        <v>#REF!</v>
      </c>
      <c r="CN2416" s="89">
        <f t="shared" si="2828"/>
        <v>0.15142058110287368</v>
      </c>
    </row>
    <row r="2417" spans="1:92" ht="14.4" x14ac:dyDescent="0.3">
      <c r="E2417" s="32">
        <v>41774.518055555556</v>
      </c>
      <c r="F2417" s="21">
        <f t="shared" si="2811"/>
        <v>1875.7916666666642</v>
      </c>
      <c r="G2417" s="21">
        <f t="shared" si="2812"/>
        <v>363.93472222222044</v>
      </c>
      <c r="H2417" s="21"/>
      <c r="I2417" s="21">
        <v>1105</v>
      </c>
      <c r="J2417" s="21">
        <v>18106</v>
      </c>
      <c r="K2417" s="21">
        <v>24675</v>
      </c>
      <c r="L2417" s="98">
        <v>29</v>
      </c>
      <c r="M2417" s="124">
        <v>6.42</v>
      </c>
      <c r="O2417" s="40"/>
      <c r="U2417" s="48">
        <f t="shared" si="2813"/>
        <v>9.0715213191410557E-2</v>
      </c>
      <c r="V2417" s="48">
        <f t="shared" si="2814"/>
        <v>12.344055852706752</v>
      </c>
      <c r="W2417" s="48">
        <f t="shared" si="2815"/>
        <v>6.6265831237675946E-2</v>
      </c>
      <c r="X2417" s="239">
        <f>W2417+V2417+SUM($U$2403:U2417)</f>
        <v>13.056254070592393</v>
      </c>
      <c r="Y2417" s="240">
        <f>W2417+V2417+SUM($U$2403:U2417)-$X$2404</f>
        <v>12.967962903475451</v>
      </c>
      <c r="Z2417" s="42"/>
      <c r="AA2417" s="42"/>
      <c r="AB2417" s="41">
        <f t="shared" si="2816"/>
        <v>6.656493009295561E-2</v>
      </c>
      <c r="AC2417" s="48">
        <f t="shared" si="2817"/>
        <v>9.0578105478868682</v>
      </c>
      <c r="AD2417" s="48">
        <f t="shared" si="2818"/>
        <v>1.4421956114852419</v>
      </c>
      <c r="AE2417" s="48">
        <f t="shared" si="2819"/>
        <v>2.5782064245264129</v>
      </c>
      <c r="AF2417" s="48">
        <f t="shared" si="2820"/>
        <v>1.4421956114852417</v>
      </c>
      <c r="AG2417" s="238">
        <f t="shared" si="2821"/>
        <v>1.1359302491051868</v>
      </c>
      <c r="AH2417" s="48">
        <f t="shared" si="2822"/>
        <v>8.0563935984535314E-5</v>
      </c>
      <c r="AI2417" s="48">
        <f>AE2417+AC2417+SUM($AB$2403:AB2417)</f>
        <v>12.232011828814617</v>
      </c>
      <c r="AJ2417" s="48">
        <f>AE2417+AC2417+SUM($AB$2403:AB2417)-$AI$2404</f>
        <v>9.7990891115954177</v>
      </c>
      <c r="AK2417" s="95"/>
      <c r="AL2417" s="161"/>
      <c r="AM2417" s="25">
        <v>413.89700000000005</v>
      </c>
      <c r="AN2417" s="25">
        <v>0.42992092296142381</v>
      </c>
      <c r="AQ2417"/>
      <c r="AR2417" s="25">
        <v>440.0625</v>
      </c>
      <c r="AS2417" s="25">
        <v>0.12374368670761367</v>
      </c>
      <c r="AV2417" s="169">
        <f t="shared" si="2829"/>
        <v>0</v>
      </c>
      <c r="AW2417" s="86">
        <f t="shared" si="2830"/>
        <v>4.0322517160968095E-2</v>
      </c>
      <c r="AX2417" s="86">
        <f t="shared" si="2831"/>
        <v>2.5378839073654449</v>
      </c>
      <c r="AY2417" s="86">
        <f t="shared" si="2823"/>
        <v>0.19130566978210134</v>
      </c>
      <c r="AZ2417" s="86">
        <f t="shared" si="2824"/>
        <v>12.040706159032515</v>
      </c>
      <c r="BA2417" s="89">
        <f t="shared" si="2841"/>
        <v>0.16408823505304915</v>
      </c>
      <c r="BB2417" s="89">
        <f t="shared" si="2842"/>
        <v>9.6350008765423674</v>
      </c>
      <c r="BC2417" s="89">
        <f t="shared" si="2861"/>
        <v>4.386094877494584E-4</v>
      </c>
      <c r="BD2417" s="89">
        <f t="shared" si="2861"/>
        <v>7.8950457512487304E-2</v>
      </c>
      <c r="BE2417" s="41">
        <f t="shared" si="2848"/>
        <v>-505.61502868012519</v>
      </c>
      <c r="BF2417" s="89">
        <f t="shared" si="2849"/>
        <v>1.6285833127160414</v>
      </c>
      <c r="BG2417" s="89">
        <f t="shared" si="2850"/>
        <v>-0.6285833127160414</v>
      </c>
      <c r="BH2417" s="89">
        <f t="shared" si="2862"/>
        <v>0.1292917097286822</v>
      </c>
      <c r="BI2417" s="89">
        <f t="shared" si="2860"/>
        <v>-4.9902642728444919E-2</v>
      </c>
      <c r="BJ2417" s="41">
        <f t="shared" si="2863"/>
        <v>515.54059819913971</v>
      </c>
      <c r="BK2417" s="89">
        <f t="shared" si="2851"/>
        <v>0.32870137318454618</v>
      </c>
      <c r="BL2417" s="89">
        <f t="shared" si="2852"/>
        <v>0.67129862681545382</v>
      </c>
      <c r="BM2417" s="89">
        <f t="shared" si="2853"/>
        <v>0</v>
      </c>
      <c r="BN2417" s="86">
        <f t="shared" si="2832"/>
        <v>1.0552551699764879E-3</v>
      </c>
      <c r="BO2417" s="86">
        <f t="shared" si="2833"/>
        <v>6.5210576067699463E-2</v>
      </c>
      <c r="BP2417" s="86">
        <f t="shared" si="2825"/>
        <v>0.20791529135283499</v>
      </c>
      <c r="BQ2417" s="86">
        <f t="shared" si="2826"/>
        <v>12.848338779239558</v>
      </c>
      <c r="BR2417" s="86">
        <f t="shared" si="2843"/>
        <v>0.2067739951254341</v>
      </c>
      <c r="BS2417" s="86">
        <f t="shared" si="2844"/>
        <v>12.761188908350016</v>
      </c>
      <c r="BT2417" s="89">
        <f t="shared" si="2845"/>
        <v>2.2499231130955755E-3</v>
      </c>
      <c r="BU2417" s="89">
        <f t="shared" si="2845"/>
        <v>0.20769659355629777</v>
      </c>
      <c r="BV2417" s="41">
        <f t="shared" si="2834"/>
        <v>-35.992987879828966</v>
      </c>
      <c r="BW2417" s="89" t="e">
        <f t="shared" si="2835"/>
        <v>#REF!</v>
      </c>
      <c r="BX2417" s="42" t="e">
        <f t="shared" si="2836"/>
        <v>#REF!</v>
      </c>
      <c r="BY2417" s="89" t="e">
        <f t="shared" si="2846"/>
        <v>#REF!</v>
      </c>
      <c r="BZ2417" s="89" t="e">
        <f t="shared" si="2846"/>
        <v>#REF!</v>
      </c>
      <c r="CA2417" s="41">
        <f t="shared" si="2837"/>
        <v>441.93827742047341</v>
      </c>
      <c r="CB2417" s="89" t="e">
        <f t="shared" si="2838"/>
        <v>#REF!</v>
      </c>
      <c r="CC2417" s="89" t="e">
        <f t="shared" si="2847"/>
        <v>#REF!</v>
      </c>
      <c r="CD2417" s="41" t="e">
        <f t="shared" si="2854"/>
        <v>#REF!</v>
      </c>
      <c r="CE2417" s="114" t="e">
        <f t="shared" si="2855"/>
        <v>#REF!</v>
      </c>
      <c r="CF2417" s="42" t="e">
        <f t="shared" si="2856"/>
        <v>#REF!</v>
      </c>
      <c r="CG2417" s="42" t="e">
        <f t="shared" si="2857"/>
        <v>#REF!</v>
      </c>
      <c r="CH2417" s="42" t="e">
        <f t="shared" si="2839"/>
        <v>#REF!</v>
      </c>
      <c r="CI2417" s="140">
        <f t="shared" si="2858"/>
        <v>6.5781150646562692</v>
      </c>
      <c r="CJ2417" s="140">
        <f t="shared" si="2859"/>
        <v>3.2209740469391486</v>
      </c>
      <c r="CK2417" s="42" t="e">
        <f t="shared" si="2840"/>
        <v>#REF!</v>
      </c>
      <c r="CM2417" s="89" t="e">
        <f t="shared" si="2827"/>
        <v>#REF!</v>
      </c>
      <c r="CN2417" s="89">
        <f t="shared" si="2828"/>
        <v>0.15025361196781173</v>
      </c>
    </row>
    <row r="2418" spans="1:92" ht="14.4" x14ac:dyDescent="0.3">
      <c r="E2418" s="32">
        <v>42074.603472222225</v>
      </c>
      <c r="F2418" s="21">
        <f t="shared" si="2811"/>
        <v>2175.8770833333328</v>
      </c>
      <c r="G2418" s="21">
        <f t="shared" si="2812"/>
        <v>664.02013888888905</v>
      </c>
      <c r="H2418" s="21"/>
      <c r="I2418" s="21">
        <v>1113</v>
      </c>
      <c r="J2418" s="21">
        <v>17842</v>
      </c>
      <c r="K2418" s="21">
        <v>23972</v>
      </c>
      <c r="L2418" s="98">
        <v>31</v>
      </c>
      <c r="M2418" s="124">
        <v>6.42</v>
      </c>
      <c r="O2418" s="40"/>
      <c r="U2418" s="48">
        <f t="shared" si="2813"/>
        <v>8.8768753097601363E-2</v>
      </c>
      <c r="V2418" s="48">
        <f t="shared" si="2814"/>
        <v>12.079191655536782</v>
      </c>
      <c r="W2418" s="48">
        <f t="shared" si="2815"/>
        <v>6.4843977156651245E-2</v>
      </c>
      <c r="X2418" s="239">
        <f>W2418+V2418+SUM($U$2403:U2418)</f>
        <v>12.878736772439</v>
      </c>
      <c r="Y2418" s="240">
        <f>W2418+V2418+SUM($U$2403:U2418)-$X$2404</f>
        <v>12.790445605322057</v>
      </c>
      <c r="Z2418" s="42"/>
      <c r="AA2418" s="42"/>
      <c r="AB2418" s="41">
        <f t="shared" si="2816"/>
        <v>6.6069251325187872E-2</v>
      </c>
      <c r="AC2418" s="48">
        <f t="shared" si="2817"/>
        <v>8.9903611512634445</v>
      </c>
      <c r="AD2418" s="48">
        <f t="shared" si="2818"/>
        <v>1.4314562365233399</v>
      </c>
      <c r="AE2418" s="48">
        <f t="shared" si="2819"/>
        <v>2.5590076935764148</v>
      </c>
      <c r="AF2418" s="48">
        <f t="shared" si="2820"/>
        <v>1.4314562365233399</v>
      </c>
      <c r="AG2418" s="238">
        <f t="shared" si="2821"/>
        <v>1.1274714930400898</v>
      </c>
      <c r="AH2418" s="48">
        <f t="shared" si="2822"/>
        <v>7.996401298514861E-5</v>
      </c>
      <c r="AI2418" s="48">
        <f>AE2418+AC2418+SUM($AB$2403:AB2418)</f>
        <v>12.211432952566383</v>
      </c>
      <c r="AJ2418" s="48">
        <f>AE2418+AC2418+SUM($AB$2403:AB2418)-$AI$2404</f>
        <v>9.7785102353471842</v>
      </c>
      <c r="AK2418" s="95"/>
      <c r="AL2418" s="161"/>
      <c r="AM2418" s="25">
        <v>367.7165</v>
      </c>
      <c r="AN2418" s="25">
        <v>0.60033365722741161</v>
      </c>
      <c r="AQ2418" s="25"/>
      <c r="AR2418" s="25">
        <v>383.90300000000002</v>
      </c>
      <c r="AS2418" s="25">
        <v>0.15500000000000114</v>
      </c>
      <c r="AV2418" s="169">
        <f t="shared" si="2829"/>
        <v>0</v>
      </c>
      <c r="AW2418" s="86">
        <f t="shared" si="2830"/>
        <v>3.8734839291981266E-2</v>
      </c>
      <c r="AX2418" s="86">
        <f t="shared" si="2831"/>
        <v>2.5202728542844337</v>
      </c>
      <c r="AY2418" s="86">
        <f t="shared" si="2823"/>
        <v>0.18484035594336073</v>
      </c>
      <c r="AZ2418" s="86">
        <f t="shared" si="2824"/>
        <v>12.026592596623024</v>
      </c>
      <c r="BA2418" s="89">
        <f t="shared" si="2841"/>
        <v>0.15762292121430854</v>
      </c>
      <c r="BB2418" s="89">
        <f t="shared" si="2842"/>
        <v>9.6208873141328759</v>
      </c>
      <c r="BC2418" s="89">
        <f t="shared" si="2861"/>
        <v>-6.4653138387406051E-3</v>
      </c>
      <c r="BD2418" s="89">
        <f t="shared" si="2861"/>
        <v>-1.4113562409491465E-2</v>
      </c>
      <c r="BE2418" s="41">
        <f t="shared" si="2848"/>
        <v>39765.69517073279</v>
      </c>
      <c r="BF2418" s="89">
        <f t="shared" si="2849"/>
        <v>-49.634855316581792</v>
      </c>
      <c r="BG2418" s="89">
        <f t="shared" si="2850"/>
        <v>50.634855316581792</v>
      </c>
      <c r="BH2418" s="89">
        <f t="shared" si="2862"/>
        <v>1.0214295451589119</v>
      </c>
      <c r="BI2418" s="89">
        <f t="shared" si="2860"/>
        <v>-1.0420084214071454</v>
      </c>
      <c r="BJ2418" s="41">
        <f t="shared" si="2863"/>
        <v>457.9617608160338</v>
      </c>
      <c r="BK2418" s="89">
        <f t="shared" si="2851"/>
        <v>0.40199646047917809</v>
      </c>
      <c r="BL2418" s="89">
        <f t="shared" si="2852"/>
        <v>0.59800353952082186</v>
      </c>
      <c r="BM2418" s="89">
        <f t="shared" si="2853"/>
        <v>0</v>
      </c>
      <c r="BN2418" s="86">
        <f t="shared" si="2832"/>
        <v>9.9295961148672266E-4</v>
      </c>
      <c r="BO2418" s="86">
        <f t="shared" si="2833"/>
        <v>6.3851017545164521E-2</v>
      </c>
      <c r="BP2418" s="86">
        <f t="shared" si="2825"/>
        <v>0.1972128487909858</v>
      </c>
      <c r="BQ2418" s="86">
        <f t="shared" si="2826"/>
        <v>12.681523923648015</v>
      </c>
      <c r="BR2418" s="86">
        <f t="shared" si="2843"/>
        <v>0.19607155256358491</v>
      </c>
      <c r="BS2418" s="86">
        <f t="shared" si="2844"/>
        <v>12.594374052758473</v>
      </c>
      <c r="BT2418" s="89">
        <f t="shared" si="2845"/>
        <v>-1.0702442561849185E-2</v>
      </c>
      <c r="BU2418" s="89">
        <f t="shared" si="2845"/>
        <v>-0.16681485559154297</v>
      </c>
      <c r="BV2418" s="41">
        <f t="shared" si="2834"/>
        <v>4709.3947502040619</v>
      </c>
      <c r="BW2418" s="89" t="e">
        <f t="shared" si="2835"/>
        <v>#REF!</v>
      </c>
      <c r="BX2418" s="42" t="e">
        <f t="shared" si="2836"/>
        <v>#REF!</v>
      </c>
      <c r="BY2418" s="89" t="e">
        <f t="shared" si="2846"/>
        <v>#REF!</v>
      </c>
      <c r="BZ2418" s="89" t="e">
        <f t="shared" si="2846"/>
        <v>#REF!</v>
      </c>
      <c r="CA2418" s="41">
        <f t="shared" si="2837"/>
        <v>385.41501296377965</v>
      </c>
      <c r="CB2418" s="89" t="e">
        <f t="shared" si="2838"/>
        <v>#REF!</v>
      </c>
      <c r="CC2418" s="89" t="e">
        <f t="shared" si="2847"/>
        <v>#REF!</v>
      </c>
      <c r="CD2418" s="41" t="e">
        <f t="shared" si="2854"/>
        <v>#REF!</v>
      </c>
      <c r="CE2418" s="41" t="e">
        <f t="shared" si="2855"/>
        <v>#REF!</v>
      </c>
      <c r="CF2418" s="42" t="e">
        <f t="shared" si="2856"/>
        <v>#REF!</v>
      </c>
      <c r="CG2418" s="42" t="e">
        <f t="shared" si="2857"/>
        <v>#REF!</v>
      </c>
      <c r="CH2418" s="139" t="e">
        <f t="shared" si="2839"/>
        <v>#REF!</v>
      </c>
      <c r="CI2418" s="140">
        <f t="shared" si="2858"/>
        <v>5.8475837319782009</v>
      </c>
      <c r="CJ2418" s="140">
        <f t="shared" si="2859"/>
        <v>3.9309265033689829</v>
      </c>
      <c r="CK2418" s="139" t="e">
        <f t="shared" si="2840"/>
        <v>#REF!</v>
      </c>
      <c r="CM2418" s="89" t="e">
        <f t="shared" si="2827"/>
        <v>#REF!</v>
      </c>
      <c r="CN2418" s="89">
        <f t="shared" si="2828"/>
        <v>0.13356722531880069</v>
      </c>
    </row>
    <row r="2419" spans="1:92" ht="14.4" x14ac:dyDescent="0.3">
      <c r="D2419" s="94" t="s">
        <v>127</v>
      </c>
      <c r="E2419" s="32">
        <v>42285.551388888889</v>
      </c>
      <c r="F2419" s="21">
        <f t="shared" si="2811"/>
        <v>2386.8249999999971</v>
      </c>
      <c r="G2419" s="21">
        <f t="shared" si="2812"/>
        <v>874.96805555555329</v>
      </c>
      <c r="H2419" s="21"/>
      <c r="I2419" s="21">
        <v>1094</v>
      </c>
      <c r="J2419" s="21">
        <v>17951</v>
      </c>
      <c r="K2419" s="21">
        <v>25081</v>
      </c>
      <c r="L2419" s="98">
        <v>21</v>
      </c>
      <c r="M2419" s="124">
        <v>6.42</v>
      </c>
      <c r="O2419" s="40"/>
      <c r="U2419" s="48">
        <f t="shared" si="2813"/>
        <v>9.1289926279161132E-2</v>
      </c>
      <c r="V2419" s="48">
        <f t="shared" si="2814"/>
        <v>12.422259829800488</v>
      </c>
      <c r="W2419" s="48">
        <f t="shared" si="2815"/>
        <v>6.668564880898678E-2</v>
      </c>
      <c r="X2419" s="239">
        <f>W2419+V2419+SUM($U$2403:U2419)</f>
        <v>13.314936544634204</v>
      </c>
      <c r="Y2419" s="240">
        <f>W2419+V2419+SUM($U$2403:U2419)-$X$2404</f>
        <v>13.226645377517261</v>
      </c>
      <c r="Z2419" s="42"/>
      <c r="AA2419" s="42"/>
      <c r="AB2419" s="41">
        <f t="shared" si="2816"/>
        <v>6.5338123146494217E-2</v>
      </c>
      <c r="AC2419" s="48">
        <f t="shared" si="2817"/>
        <v>8.8908730196064187</v>
      </c>
      <c r="AD2419" s="48">
        <f t="shared" si="2818"/>
        <v>1.4156156152040849</v>
      </c>
      <c r="AE2419" s="48">
        <f t="shared" si="2819"/>
        <v>2.5306894881065376</v>
      </c>
      <c r="AF2419" s="48">
        <f t="shared" si="2820"/>
        <v>1.4156156152040846</v>
      </c>
      <c r="AG2419" s="238">
        <f t="shared" si="2821"/>
        <v>1.1149947937783082</v>
      </c>
      <c r="AH2419" s="48">
        <f t="shared" si="2822"/>
        <v>7.9079124144996427E-5</v>
      </c>
      <c r="AI2419" s="48">
        <f>AE2419+AC2419+SUM($AB$2403:AB2419)</f>
        <v>12.148964738585974</v>
      </c>
      <c r="AJ2419" s="48">
        <f>AE2419+AC2419+SUM($AB$2403:AB2419)-$AI$2404</f>
        <v>9.7160420213667749</v>
      </c>
      <c r="AK2419" s="95"/>
      <c r="AL2419" s="161"/>
      <c r="AM2419" s="25">
        <v>345.31900000000002</v>
      </c>
      <c r="AN2419" s="25">
        <v>0.39456558390208835</v>
      </c>
      <c r="AQ2419" s="25"/>
      <c r="AR2419" s="25">
        <v>356.76</v>
      </c>
      <c r="AS2419" s="25">
        <v>0.13576450198782228</v>
      </c>
      <c r="AV2419" s="169">
        <f t="shared" si="2829"/>
        <v>0</v>
      </c>
      <c r="AW2419" s="86">
        <f t="shared" si="2830"/>
        <v>3.7688242171897174E-2</v>
      </c>
      <c r="AX2419" s="86">
        <f t="shared" si="2831"/>
        <v>2.4930012459346402</v>
      </c>
      <c r="AY2419" s="86">
        <f t="shared" si="2823"/>
        <v>0.18092821239331436</v>
      </c>
      <c r="AZ2419" s="86">
        <f t="shared" si="2824"/>
        <v>11.968036526192659</v>
      </c>
      <c r="BA2419" s="89">
        <f t="shared" si="2841"/>
        <v>0.15371077766426217</v>
      </c>
      <c r="BB2419" s="89">
        <f t="shared" si="2842"/>
        <v>9.562331243702511</v>
      </c>
      <c r="BC2419" s="89">
        <f t="shared" si="2861"/>
        <v>-3.9121435500463764E-3</v>
      </c>
      <c r="BD2419" s="89">
        <f t="shared" si="2861"/>
        <v>-5.8556070430364926E-2</v>
      </c>
      <c r="BE2419" s="41">
        <f t="shared" si="2848"/>
        <v>4945.4502195836412</v>
      </c>
      <c r="BF2419" s="89">
        <f t="shared" si="2849"/>
        <v>-5.3103602536827861</v>
      </c>
      <c r="BG2419" s="89">
        <f t="shared" si="2850"/>
        <v>6.3103602536827861</v>
      </c>
      <c r="BH2419" s="89">
        <f t="shared" si="2862"/>
        <v>0.33172872064011721</v>
      </c>
      <c r="BI2419" s="89">
        <f t="shared" si="2860"/>
        <v>-0.39419693462052657</v>
      </c>
      <c r="BJ2419" s="41">
        <f t="shared" si="2863"/>
        <v>430.48209256880597</v>
      </c>
      <c r="BK2419" s="89">
        <f t="shared" si="2851"/>
        <v>0.43697675488156296</v>
      </c>
      <c r="BL2419" s="89">
        <f t="shared" si="2852"/>
        <v>0.56302324511843704</v>
      </c>
      <c r="BM2419" s="89">
        <f t="shared" si="2853"/>
        <v>0</v>
      </c>
      <c r="BN2419" s="86">
        <f t="shared" si="2832"/>
        <v>1.001433596346251E-3</v>
      </c>
      <c r="BO2419" s="86">
        <f t="shared" si="2833"/>
        <v>6.5684215212640534E-2</v>
      </c>
      <c r="BP2419" s="86">
        <f t="shared" si="2825"/>
        <v>0.19995343866577506</v>
      </c>
      <c r="BQ2419" s="86">
        <f t="shared" si="2826"/>
        <v>13.114983105968429</v>
      </c>
      <c r="BR2419" s="86">
        <f t="shared" si="2843"/>
        <v>0.19881214243837417</v>
      </c>
      <c r="BS2419" s="86">
        <f t="shared" si="2844"/>
        <v>13.027833235078887</v>
      </c>
      <c r="BT2419" s="89">
        <f t="shared" si="2845"/>
        <v>2.7405898747892565E-3</v>
      </c>
      <c r="BU2419" s="89">
        <f t="shared" si="2845"/>
        <v>0.43345918232041392</v>
      </c>
      <c r="BV2419" s="41">
        <f t="shared" si="2834"/>
        <v>-437.35076728589382</v>
      </c>
      <c r="BW2419" s="89" t="e">
        <f t="shared" si="2835"/>
        <v>#REF!</v>
      </c>
      <c r="BX2419" s="42" t="e">
        <f t="shared" si="2836"/>
        <v>#REF!</v>
      </c>
      <c r="BY2419" s="89" t="e">
        <f t="shared" si="2846"/>
        <v>#REF!</v>
      </c>
      <c r="BZ2419" s="89" t="e">
        <f t="shared" si="2846"/>
        <v>#REF!</v>
      </c>
      <c r="CA2419" s="41">
        <f t="shared" si="2837"/>
        <v>358.0401321288025</v>
      </c>
      <c r="CB2419" s="89" t="e">
        <f t="shared" si="2838"/>
        <v>#REF!</v>
      </c>
      <c r="CC2419" s="89" t="e">
        <f t="shared" si="2847"/>
        <v>#REF!</v>
      </c>
      <c r="CD2419" s="41" t="e">
        <f t="shared" si="2854"/>
        <v>#REF!</v>
      </c>
      <c r="CE2419" s="41" t="e">
        <f t="shared" si="2855"/>
        <v>#REF!</v>
      </c>
      <c r="CF2419" s="42" t="e">
        <f t="shared" si="2856"/>
        <v>#REF!</v>
      </c>
      <c r="CG2419" s="42" t="e">
        <f t="shared" si="2857"/>
        <v>#REF!</v>
      </c>
      <c r="CH2419" s="139" t="e">
        <f t="shared" si="2839"/>
        <v>#REF!</v>
      </c>
      <c r="CI2419" s="140">
        <f t="shared" si="2858"/>
        <v>5.4703575085770204</v>
      </c>
      <c r="CJ2419" s="140">
        <f t="shared" si="2859"/>
        <v>4.2456845127897545</v>
      </c>
      <c r="CK2419" s="139" t="e">
        <f t="shared" si="2840"/>
        <v>#REF!</v>
      </c>
      <c r="CM2419" s="89" t="e">
        <f t="shared" si="2827"/>
        <v>#REF!</v>
      </c>
      <c r="CN2419" s="89">
        <f t="shared" si="2828"/>
        <v>0.12495083566342062</v>
      </c>
    </row>
    <row r="2420" spans="1:92" ht="14.4" x14ac:dyDescent="0.3">
      <c r="E2420" s="32">
        <v>42488.6</v>
      </c>
      <c r="F2420" s="21">
        <f>E2420-E$2357</f>
        <v>2589.8736111111066</v>
      </c>
      <c r="G2420" s="21">
        <f>E2420-E$2404</f>
        <v>1078.0166666666628</v>
      </c>
      <c r="H2420" s="21"/>
      <c r="I2420" s="21">
        <v>1072</v>
      </c>
      <c r="J2420" s="21">
        <v>28410</v>
      </c>
      <c r="K2420" s="21">
        <v>37004</v>
      </c>
      <c r="L2420" s="98">
        <v>37</v>
      </c>
      <c r="M2420" s="124">
        <v>6.42</v>
      </c>
      <c r="O2420" s="40"/>
      <c r="U2420" s="48">
        <f t="shared" si="2813"/>
        <v>0.13197879044256872</v>
      </c>
      <c r="V2420" s="48">
        <f t="shared" si="2814"/>
        <v>17.958989493396306</v>
      </c>
      <c r="W2420" s="48">
        <f t="shared" si="2815"/>
        <v>9.6408132073352706E-2</v>
      </c>
      <c r="X2420" s="239">
        <f>W2420+V2420+SUM($U$2403:U2420)</f>
        <v>19.013367481936957</v>
      </c>
      <c r="Y2420" s="240">
        <f>W2420+V2420+SUM($U$2403:U2420)-$X$2404</f>
        <v>18.925076314820014</v>
      </c>
      <c r="Z2420" s="42"/>
      <c r="AA2420" s="42"/>
      <c r="AB2420" s="41">
        <f t="shared" si="2816"/>
        <v>0.10132735478524962</v>
      </c>
      <c r="AC2420" s="48">
        <f t="shared" si="2817"/>
        <v>13.78810105684221</v>
      </c>
      <c r="AD2420" s="48">
        <f t="shared" si="2818"/>
        <v>2.1953582192698811</v>
      </c>
      <c r="AE2420" s="48">
        <f t="shared" si="2819"/>
        <v>3.9246317351010696</v>
      </c>
      <c r="AF2420" s="48">
        <f t="shared" si="2820"/>
        <v>2.1953582192698806</v>
      </c>
      <c r="AG2420" s="238">
        <f t="shared" si="2821"/>
        <v>1.7291508787231351</v>
      </c>
      <c r="AH2420" s="48">
        <f t="shared" si="2822"/>
        <v>1.226371080537656E-4</v>
      </c>
      <c r="AI2420" s="48">
        <f>AE2420+AC2420+SUM($AB$2403:AB2420)</f>
        <v>18.541462377601547</v>
      </c>
      <c r="AJ2420" s="48">
        <f>AE2420+AC2420+SUM($AB$2403:AB2420)-$AI$2404</f>
        <v>16.108539660382348</v>
      </c>
      <c r="AK2420" s="95"/>
      <c r="AL2420" s="161"/>
      <c r="AM2420" s="25">
        <v>326.423</v>
      </c>
      <c r="AN2420" s="25">
        <v>5.6568542494952738E-2</v>
      </c>
      <c r="AQ2420"/>
      <c r="AR2420" s="25">
        <v>336.09199999999998</v>
      </c>
      <c r="AS2420" s="25">
        <v>6.6468037431531291E-2</v>
      </c>
      <c r="AV2420" s="169">
        <f t="shared" si="2829"/>
        <v>0</v>
      </c>
      <c r="AW2420" s="86">
        <f t="shared" si="2830"/>
        <v>5.763861725079289E-2</v>
      </c>
      <c r="AX2420" s="86">
        <f t="shared" si="2831"/>
        <v>3.866993117850277</v>
      </c>
      <c r="AY2420" s="86">
        <f t="shared" si="2823"/>
        <v>0.2723068877251052</v>
      </c>
      <c r="AZ2420" s="86">
        <f t="shared" si="2824"/>
        <v>18.269155489876443</v>
      </c>
      <c r="BA2420" s="89">
        <f>AY2420-$AY$2404</f>
        <v>0.245089452996053</v>
      </c>
      <c r="BB2420" s="89">
        <f>AZ2420-$AZ$2404</f>
        <v>15.863450207386295</v>
      </c>
      <c r="BC2420" s="89">
        <f>BA2420-BA2419</f>
        <v>9.1378675331790837E-2</v>
      </c>
      <c r="BD2420" s="89">
        <f>BB2420-BB2419</f>
        <v>6.3011189636837841</v>
      </c>
      <c r="BE2420" s="41">
        <f>1000*(((BC2420)/((BD2420))/0.0112372-1))</f>
        <v>290.53286373970531</v>
      </c>
      <c r="BF2420" s="89">
        <f t="shared" si="2849"/>
        <v>0.61512538396199323</v>
      </c>
      <c r="BG2420" s="89">
        <f>1-BF2420</f>
        <v>0.38487461603800677</v>
      </c>
      <c r="BH2420" s="89">
        <f>BF2420*($AJ2420-$AJ2419)</f>
        <v>3.9321875646755897</v>
      </c>
      <c r="BI2420" s="89">
        <f>BG2420*($AJ2420-$AJ2419)</f>
        <v>2.4603100743399837</v>
      </c>
      <c r="BJ2420" s="41">
        <f t="shared" ref="BJ2420:BJ2429" si="2864">1000*((BA2420/BB2420)/0.0112372-1)</f>
        <v>374.89287785198667</v>
      </c>
      <c r="BK2420" s="89">
        <f t="shared" si="2851"/>
        <v>0.50773914833177825</v>
      </c>
      <c r="BL2420" s="89">
        <f t="shared" ref="BL2420:BL2429" si="2865">1-BK2420</f>
        <v>0.49226085166822175</v>
      </c>
      <c r="BM2420" s="89">
        <f t="shared" si="2853"/>
        <v>0</v>
      </c>
      <c r="BN2420" s="86">
        <f t="shared" si="2832"/>
        <v>1.4260545502601167E-3</v>
      </c>
      <c r="BO2420" s="86">
        <f t="shared" si="2833"/>
        <v>9.4982077523092595E-2</v>
      </c>
      <c r="BP2420" s="86">
        <f t="shared" si="2825"/>
        <v>0.28124286437532064</v>
      </c>
      <c r="BQ2420" s="86">
        <f t="shared" si="2826"/>
        <v>18.732124617561634</v>
      </c>
      <c r="BR2420" s="86">
        <f>BP2420-$BP$2404</f>
        <v>0.28010156814791975</v>
      </c>
      <c r="BS2420" s="86">
        <f>BQ2420-$BQ$2404</f>
        <v>18.644974746672094</v>
      </c>
      <c r="BT2420" s="89">
        <f>BR2420-BR2419</f>
        <v>8.1289425709545587E-2</v>
      </c>
      <c r="BU2420" s="89">
        <f>BS2420-BS2419</f>
        <v>5.6171415115932071</v>
      </c>
      <c r="BV2420" s="41">
        <f>1000*((BT2420/BU2420)/0.0112372-1)</f>
        <v>287.83605517918522</v>
      </c>
      <c r="BW2420" s="89" t="e">
        <f t="shared" si="2835"/>
        <v>#REF!</v>
      </c>
      <c r="BX2420" s="42" t="e">
        <f>1-BW2420</f>
        <v>#REF!</v>
      </c>
      <c r="BY2420" s="89" t="e">
        <f>BW2420*($Y2420-$Y2419)</f>
        <v>#REF!</v>
      </c>
      <c r="BZ2420" s="89" t="e">
        <f>BX2420*($Y2420-$Y2419)</f>
        <v>#REF!</v>
      </c>
      <c r="CA2420" s="41">
        <f t="shared" ref="CA2420:CA2429" si="2866">1000*((BR2420/BS2420/0.0112372-1))</f>
        <v>336.88986293966525</v>
      </c>
      <c r="CB2420" s="89" t="e">
        <f t="shared" si="2838"/>
        <v>#REF!</v>
      </c>
      <c r="CC2420" s="89" t="e">
        <f t="shared" ref="CC2420:CC2429" si="2867">1-CB2420</f>
        <v>#REF!</v>
      </c>
      <c r="CD2420" s="41" t="e">
        <f t="shared" ref="CD2420:CD2429" si="2868">CK2420+CJ2420</f>
        <v>#REF!</v>
      </c>
      <c r="CE2420" s="41" t="e">
        <f t="shared" ref="CE2420:CE2429" si="2869">CH2420+CI2420</f>
        <v>#REF!</v>
      </c>
      <c r="CF2420" s="42" t="e">
        <f t="shared" ref="CF2420:CF2429" si="2870">CK2420*13.49+CJ2420</f>
        <v>#REF!</v>
      </c>
      <c r="CG2420" s="42" t="e">
        <f t="shared" ref="CG2420:CG2429" si="2871">CH2420*13.49+CI2420</f>
        <v>#REF!</v>
      </c>
      <c r="CH2420" s="42" t="e">
        <f t="shared" si="2839"/>
        <v>#REF!</v>
      </c>
      <c r="CI2420" s="89">
        <f t="shared" si="2858"/>
        <v>7.9296034523511425</v>
      </c>
      <c r="CJ2420" s="89">
        <f t="shared" si="2859"/>
        <v>8.1789362080312067</v>
      </c>
      <c r="CK2420" s="42" t="e">
        <f t="shared" si="2840"/>
        <v>#REF!</v>
      </c>
      <c r="CM2420" s="89" t="e">
        <f t="shared" si="2827"/>
        <v>#REF!</v>
      </c>
      <c r="CN2420" s="89">
        <f t="shared" si="2828"/>
        <v>0.18112355112025494</v>
      </c>
    </row>
    <row r="2421" spans="1:92" ht="14.4" x14ac:dyDescent="0.3">
      <c r="E2421" s="32">
        <v>42600.586111111108</v>
      </c>
      <c r="F2421" s="21">
        <f>E2421-E$2357</f>
        <v>2701.8597222222161</v>
      </c>
      <c r="G2421" s="21">
        <f>E2421-E$2404</f>
        <v>1190.0027777777723</v>
      </c>
      <c r="H2421" s="21"/>
      <c r="I2421" s="21">
        <v>1054</v>
      </c>
      <c r="J2421" s="21">
        <v>30827</v>
      </c>
      <c r="K2421" s="21">
        <v>38682</v>
      </c>
      <c r="L2421" s="98">
        <v>38</v>
      </c>
      <c r="M2421" s="124">
        <v>6.42</v>
      </c>
      <c r="O2421" s="40"/>
      <c r="U2421" s="48">
        <f t="shared" si="2813"/>
        <v>0.13564700762437776</v>
      </c>
      <c r="V2421" s="48">
        <f t="shared" si="2814"/>
        <v>18.458141467790792</v>
      </c>
      <c r="W2421" s="48">
        <f t="shared" si="2815"/>
        <v>9.9087698732144583E-2</v>
      </c>
      <c r="X2421" s="239">
        <f>W2421+V2421+SUM($U$2403:U2421)</f>
        <v>19.650846030614613</v>
      </c>
      <c r="Y2421" s="240">
        <f>W2421+V2421+SUM($U$2403:U2421)-$X$2404</f>
        <v>19.56255486349767</v>
      </c>
      <c r="Z2421" s="42"/>
      <c r="AA2421" s="42"/>
      <c r="AB2421" s="41">
        <f t="shared" si="2816"/>
        <v>0.10810170890948485</v>
      </c>
      <c r="AC2421" s="48">
        <f t="shared" si="2817"/>
        <v>14.709920041042002</v>
      </c>
      <c r="AD2421" s="48">
        <f t="shared" si="2818"/>
        <v>2.3421313590444686</v>
      </c>
      <c r="AE2421" s="48">
        <f t="shared" si="2819"/>
        <v>4.1870173982532739</v>
      </c>
      <c r="AF2421" s="48">
        <f t="shared" si="2820"/>
        <v>2.3421313590444681</v>
      </c>
      <c r="AG2421" s="238">
        <f t="shared" si="2821"/>
        <v>1.8447552030591363</v>
      </c>
      <c r="AH2421" s="48">
        <f t="shared" si="2822"/>
        <v>1.3083614966981347E-4</v>
      </c>
      <c r="AI2421" s="48">
        <f>AE2421+AC2421+SUM($AB$2403:AB2421)</f>
        <v>19.833768733863028</v>
      </c>
      <c r="AJ2421" s="48">
        <f>AE2421+AC2421+SUM($AB$2403:AB2421)-$AI$2404</f>
        <v>17.400846016643829</v>
      </c>
      <c r="AK2421" s="95"/>
      <c r="AL2421" s="161"/>
      <c r="AM2421" s="25">
        <v>318.7645</v>
      </c>
      <c r="AN2421" s="25">
        <v>5.5861435713702529E-2</v>
      </c>
      <c r="AR2421" s="25">
        <v>326.01350000000002</v>
      </c>
      <c r="AS2421" s="25">
        <v>0.21425335469952198</v>
      </c>
      <c r="AV2421" s="169">
        <f t="shared" si="2829"/>
        <v>0</v>
      </c>
      <c r="AW2421" s="86">
        <f t="shared" si="2830"/>
        <v>6.1142253278817893E-2</v>
      </c>
      <c r="AX2421" s="86">
        <f t="shared" si="2831"/>
        <v>4.1258751449744562</v>
      </c>
      <c r="AY2421" s="86">
        <f t="shared" si="2823"/>
        <v>0.28962891625557968</v>
      </c>
      <c r="AZ2421" s="86">
        <f t="shared" si="2824"/>
        <v>19.544139817607448</v>
      </c>
      <c r="BA2421" s="89">
        <f>AY2421-$AY$2404</f>
        <v>0.26241148152652749</v>
      </c>
      <c r="BB2421" s="89">
        <f>AZ2421-$AZ$2404</f>
        <v>17.138434535117302</v>
      </c>
      <c r="BC2421" s="89">
        <f>BA2421-BA2420</f>
        <v>1.7322028530474487E-2</v>
      </c>
      <c r="BD2421" s="89">
        <f>BB2421-BB2420</f>
        <v>1.2749843277310067</v>
      </c>
      <c r="BE2421" s="41">
        <f>1000*(((BC2421)/((BD2421))/0.0112372-1))</f>
        <v>209.02642379304547</v>
      </c>
      <c r="BF2421" s="89">
        <f t="shared" si="2849"/>
        <v>0.71887915709249983</v>
      </c>
      <c r="BG2421" s="89">
        <f>1-BF2421</f>
        <v>0.28112084290750017</v>
      </c>
      <c r="BH2421" s="89">
        <f>BF2421*($AJ2421-$AJ2420)</f>
        <v>0.92901210409453305</v>
      </c>
      <c r="BI2421" s="89">
        <f>BG2421*($AJ2421-$AJ2420)</f>
        <v>0.36329425216694766</v>
      </c>
      <c r="BJ2421" s="41">
        <f t="shared" si="2864"/>
        <v>362.55352859647917</v>
      </c>
      <c r="BK2421" s="89">
        <f t="shared" si="2851"/>
        <v>0.5234465457358588</v>
      </c>
      <c r="BL2421" s="89">
        <f t="shared" si="2865"/>
        <v>0.4765534542641412</v>
      </c>
      <c r="BM2421" s="89">
        <f t="shared" si="2853"/>
        <v>0</v>
      </c>
      <c r="BN2421" s="86">
        <f t="shared" si="2832"/>
        <v>1.4547965260627198E-3</v>
      </c>
      <c r="BO2421" s="86">
        <f t="shared" si="2833"/>
        <v>9.7632902206081867E-2</v>
      </c>
      <c r="BP2421" s="86">
        <f t="shared" si="2825"/>
        <v>0.28851192332976677</v>
      </c>
      <c r="BQ2421" s="86">
        <f t="shared" si="2826"/>
        <v>19.362334107284848</v>
      </c>
      <c r="BR2421" s="86">
        <f>BP2421-$BP$2404</f>
        <v>0.28737062710236588</v>
      </c>
      <c r="BS2421" s="86">
        <f>BQ2421-$BQ$2404</f>
        <v>19.275184236395308</v>
      </c>
      <c r="BT2421" s="89">
        <f>BR2421-BR2420</f>
        <v>7.2690589544461282E-3</v>
      </c>
      <c r="BU2421" s="89">
        <f>BS2421-BS2420</f>
        <v>0.63020948972321378</v>
      </c>
      <c r="BV2421" s="41">
        <f>1000*((BT2421/BU2421)/0.0112372-1)</f>
        <v>26.44372036843756</v>
      </c>
      <c r="BW2421" s="89" t="e">
        <f t="shared" si="2835"/>
        <v>#REF!</v>
      </c>
      <c r="BX2421" s="42" t="e">
        <f>1-BW2421</f>
        <v>#REF!</v>
      </c>
      <c r="BY2421" s="89" t="e">
        <f>BW2421*($Y2421-$Y2420)</f>
        <v>#REF!</v>
      </c>
      <c r="BZ2421" s="89" t="e">
        <f>BX2421*($Y2421-$Y2420)</f>
        <v>#REF!</v>
      </c>
      <c r="CA2421" s="41">
        <f t="shared" si="2866"/>
        <v>326.7397080723029</v>
      </c>
      <c r="CB2421" s="89" t="e">
        <f t="shared" si="2838"/>
        <v>#REF!</v>
      </c>
      <c r="CC2421" s="89" t="e">
        <f t="shared" si="2867"/>
        <v>#REF!</v>
      </c>
      <c r="CD2421" s="41" t="e">
        <f t="shared" si="2868"/>
        <v>#REF!</v>
      </c>
      <c r="CE2421" s="41" t="e">
        <f t="shared" si="2869"/>
        <v>#REF!</v>
      </c>
      <c r="CF2421" s="42" t="e">
        <f t="shared" si="2870"/>
        <v>#REF!</v>
      </c>
      <c r="CG2421" s="42" t="e">
        <f t="shared" si="2871"/>
        <v>#REF!</v>
      </c>
      <c r="CH2421" s="42" t="e">
        <f t="shared" ref="CH2421:CH2429" si="2872">CC2421*$Y2421</f>
        <v>#REF!</v>
      </c>
      <c r="CI2421" s="89">
        <f t="shared" ref="CI2421:CI2429" si="2873">BL2421*$AJ2421</f>
        <v>8.2924332763500388</v>
      </c>
      <c r="CJ2421" s="89">
        <f t="shared" ref="CJ2421:CJ2429" si="2874">BK2421*$AJ2421</f>
        <v>9.1084127402937902</v>
      </c>
      <c r="CK2421" s="42" t="e">
        <f t="shared" ref="CK2421:CK2429" si="2875">CB2421*$Y2421</f>
        <v>#REF!</v>
      </c>
      <c r="CM2421" s="89" t="e">
        <f t="shared" si="2827"/>
        <v>#REF!</v>
      </c>
      <c r="CN2421" s="89">
        <f t="shared" si="2828"/>
        <v>0.1894111063012813</v>
      </c>
    </row>
    <row r="2422" spans="1:92" ht="14.4" x14ac:dyDescent="0.3">
      <c r="E2422" s="170">
        <v>42800.648611111108</v>
      </c>
      <c r="F2422" s="150">
        <f t="shared" ref="F2422:F2427" si="2876">E2422-E$1752</f>
        <v>2902.0006944444394</v>
      </c>
      <c r="G2422" s="150">
        <f t="shared" ref="G2422:G2427" si="2877">E2422-E$1799</f>
        <v>1391.0006944444394</v>
      </c>
      <c r="H2422" s="150"/>
      <c r="I2422" s="150">
        <v>1023</v>
      </c>
      <c r="J2422" s="150">
        <v>24544</v>
      </c>
      <c r="K2422" s="150">
        <v>33907</v>
      </c>
      <c r="L2422" s="150">
        <v>73</v>
      </c>
      <c r="M2422" s="124">
        <v>6.42</v>
      </c>
      <c r="O2422" s="40"/>
      <c r="U2422" s="48">
        <f t="shared" si="2813"/>
        <v>0.11540528189745697</v>
      </c>
      <c r="V2422" s="48">
        <f t="shared" si="2814"/>
        <v>15.703752384219305</v>
      </c>
      <c r="W2422" s="48">
        <f t="shared" si="2815"/>
        <v>8.4301482244407089E-2</v>
      </c>
      <c r="X2422" s="239">
        <f>W2422+V2422+SUM($U$2403:U2422)</f>
        <v>16.997076012452844</v>
      </c>
      <c r="Y2422" s="240">
        <f>W2422+V2422+SUM($U$2403:U2422)-$X$2404</f>
        <v>16.908784845335902</v>
      </c>
      <c r="Z2422" s="42"/>
      <c r="AA2422" s="42"/>
      <c r="AB2422" s="41">
        <f t="shared" si="2816"/>
        <v>8.3537536169262516E-2</v>
      </c>
      <c r="AC2422" s="48">
        <f t="shared" si="2817"/>
        <v>11.367354779788204</v>
      </c>
      <c r="AD2422" s="48">
        <f t="shared" si="2818"/>
        <v>1.8099240529413529</v>
      </c>
      <c r="AE2422" s="48">
        <f t="shared" si="2819"/>
        <v>3.2355928585808429</v>
      </c>
      <c r="AF2422" s="48">
        <f t="shared" si="2820"/>
        <v>1.8099240529413529</v>
      </c>
      <c r="AG2422" s="238">
        <f t="shared" si="2821"/>
        <v>1.4255676996561013</v>
      </c>
      <c r="AH2422" s="48">
        <f t="shared" si="2822"/>
        <v>1.011059833886688E-4</v>
      </c>
      <c r="AI2422" s="48">
        <f>AE2422+AC2422+SUM($AB$2403:AB2422)</f>
        <v>15.623316469106062</v>
      </c>
      <c r="AJ2422" s="48">
        <f>AE2422+AC2422+SUM($AB$2403:AB2422)-$AI$2404</f>
        <v>13.190393751886862</v>
      </c>
      <c r="AK2422" s="95"/>
      <c r="AL2422" s="161"/>
      <c r="AM2422" s="41">
        <v>306.57500000000005</v>
      </c>
      <c r="AN2422" s="41">
        <v>0.1951614716074945</v>
      </c>
      <c r="AO2422" s="41"/>
      <c r="AR2422" s="41">
        <v>312.15300000000002</v>
      </c>
      <c r="AS2422" s="41">
        <v>0.17536248173425703</v>
      </c>
      <c r="AT2422" s="41"/>
      <c r="AU2422" s="41"/>
      <c r="AV2422" s="169">
        <f t="shared" ref="AV2422:AV2429" si="2878">AJ2422-BA2422-BB2422</f>
        <v>0</v>
      </c>
      <c r="AW2422" s="86">
        <f t="shared" ref="AW2422:AW2429" si="2879">(1/(1/((AM2422/1000+1)*0.0112372)+1))*AE2422</f>
        <v>4.6818367027341393E-2</v>
      </c>
      <c r="AX2422" s="86">
        <f t="shared" ref="AX2422:AX2429" si="2880">(1-(1/(1/((AM2422/1000+1)*0.0112372)+1)))*AE2422</f>
        <v>3.1887744915535015</v>
      </c>
      <c r="AY2422" s="86">
        <f t="shared" ref="AY2422:AY2429" si="2881">(1/(1/((AM2422/1000+1)*0.0112372)+1))*AI2422</f>
        <v>0.22606619454455662</v>
      </c>
      <c r="AZ2422" s="86">
        <f t="shared" ref="AZ2422:AZ2429" si="2882">(1-(1/(1/((AM2422/1000+1)*0.0112372)+1)))*AI2422</f>
        <v>15.397250274561506</v>
      </c>
      <c r="BA2422" s="89">
        <f>AY2422-$AY$2404</f>
        <v>0.19884875981550443</v>
      </c>
      <c r="BB2422" s="89">
        <f>AZ2422-$AZ$2404</f>
        <v>12.991544992071358</v>
      </c>
      <c r="BC2422" s="89"/>
      <c r="BD2422" s="89"/>
      <c r="BE2422" s="41"/>
      <c r="BF2422" s="89"/>
      <c r="BG2422" s="89"/>
      <c r="BH2422" s="89"/>
      <c r="BI2422" s="89"/>
      <c r="BJ2422" s="41">
        <f t="shared" si="2864"/>
        <v>362.0842605118433</v>
      </c>
      <c r="BK2422" s="89">
        <f t="shared" si="2851"/>
        <v>0.5240439014101167</v>
      </c>
      <c r="BL2422" s="89">
        <f t="shared" si="2865"/>
        <v>0.4759560985898833</v>
      </c>
      <c r="BM2422" s="89">
        <f t="shared" ref="BM2422:BM2429" si="2883">Y2422-BR2422-BS2422</f>
        <v>0</v>
      </c>
      <c r="BN2422" s="86">
        <f t="shared" ref="BN2422:BN2429" si="2884">(1/(1/((AR2422/1000+1)*0.0112372)+1))*W2422</f>
        <v>1.2249571886632877E-3</v>
      </c>
      <c r="BO2422" s="86">
        <f t="shared" ref="BO2422:BO2429" si="2885">(1-(1/(1/((AR2422/1000+1)*0.0112372)+1)))*W2422</f>
        <v>8.3076525055743797E-2</v>
      </c>
      <c r="BP2422" s="86">
        <f t="shared" ref="BP2422:BP2429" si="2886">(1/(1/((AR2422/1000+1)*0.0112372)+1))*X2422</f>
        <v>0.24697893670893045</v>
      </c>
      <c r="BQ2422" s="86">
        <f t="shared" ref="BQ2422:BQ2429" si="2887">(1-(1/(1/((AR2422/1000+1)*0.0112372)+1)))*X2422</f>
        <v>16.750097075743913</v>
      </c>
      <c r="BR2422" s="86">
        <f>BP2422-$BP$2404</f>
        <v>0.24583764048152956</v>
      </c>
      <c r="BS2422" s="86">
        <f>BQ2422-$BQ$2404</f>
        <v>16.662947204854373</v>
      </c>
      <c r="BT2422" s="89"/>
      <c r="BU2422" s="89"/>
      <c r="BV2422" s="41"/>
      <c r="BW2422" s="89"/>
      <c r="BX2422" s="42"/>
      <c r="BY2422" s="89"/>
      <c r="BZ2422" s="89"/>
      <c r="CA2422" s="41">
        <f t="shared" si="2866"/>
        <v>312.9205625112952</v>
      </c>
      <c r="CB2422" s="89" t="e">
        <f t="shared" si="2838"/>
        <v>#REF!</v>
      </c>
      <c r="CC2422" s="89" t="e">
        <f t="shared" si="2867"/>
        <v>#REF!</v>
      </c>
      <c r="CD2422" s="41" t="e">
        <f t="shared" si="2868"/>
        <v>#REF!</v>
      </c>
      <c r="CE2422" s="41" t="e">
        <f t="shared" si="2869"/>
        <v>#REF!</v>
      </c>
      <c r="CF2422" s="42" t="e">
        <f t="shared" si="2870"/>
        <v>#REF!</v>
      </c>
      <c r="CG2422" s="42" t="e">
        <f t="shared" si="2871"/>
        <v>#REF!</v>
      </c>
      <c r="CH2422" s="42" t="e">
        <f t="shared" si="2872"/>
        <v>#REF!</v>
      </c>
      <c r="CI2422" s="89">
        <f t="shared" si="2873"/>
        <v>6.2780483490124439</v>
      </c>
      <c r="CJ2422" s="89">
        <f t="shared" si="2874"/>
        <v>6.9123454028744185</v>
      </c>
      <c r="CK2422" s="42" t="e">
        <f t="shared" si="2875"/>
        <v>#REF!</v>
      </c>
      <c r="CM2422" s="89" t="e">
        <f t="shared" si="2827"/>
        <v>#REF!</v>
      </c>
      <c r="CN2422" s="89">
        <f t="shared" si="2828"/>
        <v>0.14339965647848815</v>
      </c>
    </row>
    <row r="2423" spans="1:92" ht="14.4" x14ac:dyDescent="0.3">
      <c r="D2423" s="47" t="s">
        <v>126</v>
      </c>
      <c r="E2423" s="32">
        <v>42810.563888888886</v>
      </c>
      <c r="F2423" s="21">
        <f t="shared" si="2876"/>
        <v>2911.9159722222175</v>
      </c>
      <c r="G2423" s="21">
        <f t="shared" si="2877"/>
        <v>1400.9159722222175</v>
      </c>
      <c r="H2423" s="21">
        <v>5</v>
      </c>
      <c r="I2423" s="21">
        <v>1084</v>
      </c>
      <c r="J2423" s="21">
        <v>23422</v>
      </c>
      <c r="K2423" s="21">
        <v>32256</v>
      </c>
      <c r="L2423" s="98">
        <v>38</v>
      </c>
      <c r="M2423" s="124">
        <v>6.42</v>
      </c>
      <c r="O2423" s="40"/>
      <c r="U2423" s="48">
        <f t="shared" si="2813"/>
        <v>0.11633234399061533</v>
      </c>
      <c r="V2423" s="48">
        <f t="shared" si="2814"/>
        <v>15.829902187039343</v>
      </c>
      <c r="W2423" s="48">
        <f t="shared" si="2815"/>
        <v>8.4978684425285556E-2</v>
      </c>
      <c r="X2423" s="239">
        <f>W2423+V2423+SUM($U$2403:U2423)</f>
        <v>17.240235361444377</v>
      </c>
      <c r="Y2423" s="240">
        <f>W2423+V2423+SUM($U$2403:U2423)-$X$2404</f>
        <v>17.151944194327434</v>
      </c>
      <c r="Z2423" s="42"/>
      <c r="AA2423" s="42"/>
      <c r="AB2423" s="41">
        <f t="shared" si="2816"/>
        <v>8.4472227211935522E-2</v>
      </c>
      <c r="AC2423" s="48">
        <f t="shared" si="2817"/>
        <v>11.494542690502092</v>
      </c>
      <c r="AD2423" s="48">
        <f t="shared" si="2818"/>
        <v>1.8301750667703343</v>
      </c>
      <c r="AE2423" s="48">
        <f t="shared" si="2819"/>
        <v>3.2717955023423797</v>
      </c>
      <c r="AF2423" s="48">
        <f t="shared" si="2820"/>
        <v>1.8301750667703338</v>
      </c>
      <c r="AG2423" s="238">
        <f t="shared" si="2821"/>
        <v>1.441518198326456</v>
      </c>
      <c r="AH2423" s="48">
        <f t="shared" si="2822"/>
        <v>1.0223724558968171E-4</v>
      </c>
      <c r="AI2423" s="48">
        <f>AE2423+AC2423+SUM($AB$2403:AB2423)</f>
        <v>15.871179250793423</v>
      </c>
      <c r="AJ2423" s="48">
        <f>AE2423+AC2423+SUM($AB$2403:AB2423)-$AI$2404</f>
        <v>13.438256533574224</v>
      </c>
      <c r="AK2423" s="95"/>
      <c r="AL2423" s="161"/>
      <c r="AM2423" s="41">
        <v>306.57500000000005</v>
      </c>
      <c r="AN2423" s="41">
        <v>0.1951614716074945</v>
      </c>
      <c r="AO2423" s="41"/>
      <c r="AR2423" s="41">
        <v>312.15300000000002</v>
      </c>
      <c r="AS2423" s="41">
        <v>0.17536248173425703</v>
      </c>
      <c r="AT2423"/>
      <c r="AU2423"/>
      <c r="AV2423" s="169">
        <f t="shared" si="2878"/>
        <v>0</v>
      </c>
      <c r="AW2423" s="86">
        <f t="shared" si="2879"/>
        <v>4.7342211879604766E-2</v>
      </c>
      <c r="AX2423" s="86">
        <f t="shared" si="2880"/>
        <v>3.2244532904627752</v>
      </c>
      <c r="AY2423" s="86">
        <f t="shared" si="2881"/>
        <v>0.22965271831088319</v>
      </c>
      <c r="AZ2423" s="86">
        <f t="shared" si="2882"/>
        <v>15.641526532482541</v>
      </c>
      <c r="BA2423" s="89">
        <f>AY2423-$AY$2404</f>
        <v>0.20243528358183099</v>
      </c>
      <c r="BB2423" s="89">
        <f>AZ2423-$AZ$2404</f>
        <v>13.235821249992393</v>
      </c>
      <c r="BC2423" s="89"/>
      <c r="BD2423" s="89"/>
      <c r="BE2423" s="41"/>
      <c r="BF2423" s="89"/>
      <c r="BG2423" s="89"/>
      <c r="BH2423" s="89"/>
      <c r="BI2423" s="89"/>
      <c r="BJ2423" s="41">
        <f t="shared" si="2864"/>
        <v>361.05979862302729</v>
      </c>
      <c r="BK2423" s="89">
        <f t="shared" si="2851"/>
        <v>0.52534799206188154</v>
      </c>
      <c r="BL2423" s="89">
        <f t="shared" si="2865"/>
        <v>0.47465200793811846</v>
      </c>
      <c r="BM2423" s="89">
        <f t="shared" si="2883"/>
        <v>0</v>
      </c>
      <c r="BN2423" s="86">
        <f t="shared" si="2884"/>
        <v>1.2347973914398002E-3</v>
      </c>
      <c r="BO2423" s="86">
        <f t="shared" si="2885"/>
        <v>8.3743887033845749E-2</v>
      </c>
      <c r="BP2423" s="86">
        <f t="shared" si="2886"/>
        <v>0.2505122054559058</v>
      </c>
      <c r="BQ2423" s="86">
        <f t="shared" si="2887"/>
        <v>16.989723155988472</v>
      </c>
      <c r="BR2423" s="86">
        <f>BP2423-$BP$2404</f>
        <v>0.24937090922850491</v>
      </c>
      <c r="BS2423" s="86">
        <f>BQ2423-$BQ$2404</f>
        <v>16.902573285098931</v>
      </c>
      <c r="BT2423" s="89"/>
      <c r="BU2423" s="89"/>
      <c r="BV2423" s="41"/>
      <c r="BW2423" s="89"/>
      <c r="BX2423" s="42"/>
      <c r="BY2423" s="89"/>
      <c r="BZ2423" s="89"/>
      <c r="CA2423" s="41">
        <f t="shared" si="2866"/>
        <v>312.90968085482621</v>
      </c>
      <c r="CB2423" s="89" t="e">
        <f t="shared" si="2838"/>
        <v>#REF!</v>
      </c>
      <c r="CC2423" s="89" t="e">
        <f t="shared" si="2867"/>
        <v>#REF!</v>
      </c>
      <c r="CD2423" s="41" t="e">
        <f t="shared" si="2868"/>
        <v>#REF!</v>
      </c>
      <c r="CE2423" s="41" t="e">
        <f t="shared" si="2869"/>
        <v>#REF!</v>
      </c>
      <c r="CF2423" s="42" t="e">
        <f t="shared" si="2870"/>
        <v>#REF!</v>
      </c>
      <c r="CG2423" s="42" t="e">
        <f t="shared" si="2871"/>
        <v>#REF!</v>
      </c>
      <c r="CH2423" s="42" t="e">
        <f t="shared" si="2872"/>
        <v>#REF!</v>
      </c>
      <c r="CI2423" s="89">
        <f t="shared" si="2873"/>
        <v>6.3784954468485449</v>
      </c>
      <c r="CJ2423" s="89">
        <f t="shared" si="2874"/>
        <v>7.059761086725679</v>
      </c>
      <c r="CK2423" s="42" t="e">
        <f t="shared" si="2875"/>
        <v>#REF!</v>
      </c>
      <c r="CM2423" s="89" t="e">
        <f t="shared" si="2827"/>
        <v>#REF!</v>
      </c>
      <c r="CN2423" s="89">
        <f t="shared" si="2828"/>
        <v>0.14569401270564653</v>
      </c>
    </row>
    <row r="2424" spans="1:92" ht="14.4" x14ac:dyDescent="0.3">
      <c r="E2424" s="32">
        <v>42811.548611111109</v>
      </c>
      <c r="F2424" s="21">
        <f t="shared" si="2876"/>
        <v>2912.9006944444409</v>
      </c>
      <c r="G2424" s="21">
        <f t="shared" si="2877"/>
        <v>1401.9006944444409</v>
      </c>
      <c r="H2424" s="21"/>
      <c r="I2424" s="21">
        <v>1028</v>
      </c>
      <c r="J2424" s="21">
        <v>4690</v>
      </c>
      <c r="K2424" s="21">
        <v>198.48</v>
      </c>
      <c r="L2424" s="98">
        <v>37</v>
      </c>
      <c r="M2424" s="124">
        <v>6.42</v>
      </c>
      <c r="O2424" s="40"/>
      <c r="U2424" s="48">
        <f t="shared" si="2813"/>
        <v>6.7884488829460417E-4</v>
      </c>
      <c r="V2424" s="48">
        <f t="shared" si="2814"/>
        <v>9.2373692588383918E-2</v>
      </c>
      <c r="W2424" s="48">
        <f t="shared" si="2815"/>
        <v>4.9588397824047194E-4</v>
      </c>
      <c r="X2424" s="251">
        <f>W2424+V2424+SUM($U$2424:U2424)</f>
        <v>9.3548421454918998E-2</v>
      </c>
      <c r="Y2424" s="262">
        <f>W2424+V2424+SUM($U$2424:U2424)-$X$2424+$Y$2423</f>
        <v>17.151944194327434</v>
      </c>
      <c r="Z2424" s="42"/>
      <c r="AA2424" s="42"/>
      <c r="AB2424" s="41">
        <f t="shared" si="2816"/>
        <v>1.604082288443014E-2</v>
      </c>
      <c r="AC2424" s="48">
        <f t="shared" si="2817"/>
        <v>2.1827520064465968</v>
      </c>
      <c r="AD2424" s="48">
        <f t="shared" si="2818"/>
        <v>0.34754042911532174</v>
      </c>
      <c r="AE2424" s="48">
        <f t="shared" si="2819"/>
        <v>0.62129641776195221</v>
      </c>
      <c r="AF2424" s="48">
        <f t="shared" si="2820"/>
        <v>0.34754042911532168</v>
      </c>
      <c r="AG2424" s="238">
        <f t="shared" si="2821"/>
        <v>0.27373657434203807</v>
      </c>
      <c r="AH2424" s="48">
        <f t="shared" si="2822"/>
        <v>1.9414304592460782E-5</v>
      </c>
      <c r="AI2424" s="84">
        <f>AE2424+AC2424+SUM($AB$2424:AB2424)</f>
        <v>2.8200892470929793</v>
      </c>
      <c r="AJ2424" s="84">
        <f>AE2424+AC2424+SUM($AB$2424:AB2424)-$AI$2424+$AJ$2423</f>
        <v>13.438256533574224</v>
      </c>
      <c r="AK2424" s="95"/>
      <c r="AL2424" s="161"/>
      <c r="AM2424" s="41">
        <v>306.57500000000005</v>
      </c>
      <c r="AN2424" s="41">
        <v>0.1951614716074945</v>
      </c>
      <c r="AO2424" s="41"/>
      <c r="AR2424" s="41">
        <v>312.15300000000002</v>
      </c>
      <c r="AS2424" s="41">
        <v>0.17536248173425703</v>
      </c>
      <c r="AT2424" s="48">
        <f>(1/(1/((AM2424/1000+1)*0.0112372)+1))*AI2424</f>
        <v>4.0806114734153617E-2</v>
      </c>
      <c r="AU2424" s="48">
        <f>(1-(1/(1/((AM2424/1000+1)*0.0112372)+1)))*AI2424</f>
        <v>2.7792831323588256</v>
      </c>
      <c r="AV2424" s="169">
        <f t="shared" si="2878"/>
        <v>0</v>
      </c>
      <c r="AW2424" s="86">
        <f t="shared" si="2879"/>
        <v>8.9900321180427425E-3</v>
      </c>
      <c r="AX2424" s="86">
        <f t="shared" si="2880"/>
        <v>0.61230638564390949</v>
      </c>
      <c r="AY2424" s="86">
        <f t="shared" si="2881"/>
        <v>4.0806114734153617E-2</v>
      </c>
      <c r="AZ2424" s="86">
        <f t="shared" si="2882"/>
        <v>2.7792831323588256</v>
      </c>
      <c r="BA2424" s="91">
        <f t="shared" ref="BA2424:BA2429" si="2888">AY2424-$AT$2424+$BA$2423</f>
        <v>0.20243528358183099</v>
      </c>
      <c r="BB2424" s="91">
        <f t="shared" ref="BB2424:BB2429" si="2889">AZ2424-$AU$2424+$BB$2423</f>
        <v>13.235821249992393</v>
      </c>
      <c r="BC2424" s="89"/>
      <c r="BD2424" s="89"/>
      <c r="BE2424" s="41"/>
      <c r="BF2424" s="89"/>
      <c r="BG2424" s="89"/>
      <c r="BH2424" s="89"/>
      <c r="BI2424" s="89"/>
      <c r="BJ2424" s="41">
        <f t="shared" si="2864"/>
        <v>361.05979862302729</v>
      </c>
      <c r="BK2424" s="89">
        <f t="shared" si="2851"/>
        <v>0.52534799206188154</v>
      </c>
      <c r="BL2424" s="89">
        <f t="shared" si="2865"/>
        <v>0.47465200793811846</v>
      </c>
      <c r="BM2424" s="89">
        <f t="shared" si="2883"/>
        <v>-8.5697370296351494E-3</v>
      </c>
      <c r="BN2424" s="86">
        <f t="shared" si="2884"/>
        <v>7.2055274440790196E-6</v>
      </c>
      <c r="BO2424" s="86">
        <f t="shared" si="2885"/>
        <v>4.8867845079639293E-4</v>
      </c>
      <c r="BP2424" s="86">
        <f t="shared" si="2886"/>
        <v>1.3593214294510051E-3</v>
      </c>
      <c r="BQ2424" s="86">
        <f t="shared" si="2887"/>
        <v>9.2189100025467985E-2</v>
      </c>
      <c r="BR2424" s="93">
        <f t="shared" ref="BR2424:BR2429" si="2890">BP2424-$BN$2423+$BR$2423</f>
        <v>0.2494954332665161</v>
      </c>
      <c r="BS2424" s="93">
        <f t="shared" ref="BS2424:BS2429" si="2891">BQ2424-$BO$2423+$BS$2423</f>
        <v>16.911018498090552</v>
      </c>
      <c r="BT2424" s="89"/>
      <c r="BU2424" s="89"/>
      <c r="BV2424" s="41"/>
      <c r="BW2424" s="89"/>
      <c r="BX2424" s="42"/>
      <c r="BY2424" s="89"/>
      <c r="BZ2424" s="89"/>
      <c r="CA2424" s="41">
        <f t="shared" si="2866"/>
        <v>312.90930297510334</v>
      </c>
      <c r="CB2424" s="89" t="e">
        <f t="shared" si="2838"/>
        <v>#REF!</v>
      </c>
      <c r="CC2424" s="89" t="e">
        <f t="shared" si="2867"/>
        <v>#REF!</v>
      </c>
      <c r="CD2424" s="41" t="e">
        <f t="shared" si="2868"/>
        <v>#REF!</v>
      </c>
      <c r="CE2424" s="41" t="e">
        <f t="shared" si="2869"/>
        <v>#REF!</v>
      </c>
      <c r="CF2424" s="42" t="e">
        <f t="shared" si="2870"/>
        <v>#REF!</v>
      </c>
      <c r="CG2424" s="42" t="e">
        <f t="shared" si="2871"/>
        <v>#REF!</v>
      </c>
      <c r="CH2424" s="42" t="e">
        <f t="shared" si="2872"/>
        <v>#REF!</v>
      </c>
      <c r="CI2424" s="89">
        <f t="shared" si="2873"/>
        <v>6.3784954468485449</v>
      </c>
      <c r="CJ2424" s="89">
        <f t="shared" si="2874"/>
        <v>7.059761086725679</v>
      </c>
      <c r="CK2424" s="42" t="e">
        <f t="shared" si="2875"/>
        <v>#REF!</v>
      </c>
      <c r="CM2424" s="89" t="e">
        <f t="shared" si="2827"/>
        <v>#REF!</v>
      </c>
      <c r="CN2424" s="89">
        <f t="shared" si="2828"/>
        <v>0.14569401270564653</v>
      </c>
    </row>
    <row r="2425" spans="1:92" ht="14.4" x14ac:dyDescent="0.3">
      <c r="E2425" s="32">
        <v>42947.661111111112</v>
      </c>
      <c r="F2425" s="21">
        <f t="shared" si="2876"/>
        <v>3049.0131944444438</v>
      </c>
      <c r="G2425" s="21">
        <f t="shared" si="2877"/>
        <v>1538.0131944444438</v>
      </c>
      <c r="H2425" s="21"/>
      <c r="I2425" s="21">
        <v>1029</v>
      </c>
      <c r="J2425" s="21">
        <v>14132</v>
      </c>
      <c r="K2425" s="21">
        <v>2167</v>
      </c>
      <c r="L2425" s="98">
        <v>36</v>
      </c>
      <c r="M2425" s="124">
        <v>6.42</v>
      </c>
      <c r="O2425" s="40"/>
      <c r="U2425" s="48">
        <f t="shared" si="2813"/>
        <v>7.4188223604918051E-3</v>
      </c>
      <c r="V2425" s="48">
        <f t="shared" si="2814"/>
        <v>1.0095148802217859</v>
      </c>
      <c r="W2425" s="48">
        <f t="shared" si="2815"/>
        <v>5.4193162671109223E-3</v>
      </c>
      <c r="X2425" s="239">
        <f>W2425+V2425+SUM($U$2424:U2425)</f>
        <v>1.0230318637376834</v>
      </c>
      <c r="Y2425" s="240">
        <f>W2425+V2425+SUM($U$2424:U2425)-$X$2424+$Y$2423</f>
        <v>18.081427636610197</v>
      </c>
      <c r="Z2425" s="42"/>
      <c r="AA2425" s="42"/>
      <c r="AB2425" s="41">
        <f t="shared" si="2816"/>
        <v>4.8381540193110383E-2</v>
      </c>
      <c r="AC2425" s="48">
        <f t="shared" si="2817"/>
        <v>6.5835091311925602</v>
      </c>
      <c r="AD2425" s="48">
        <f t="shared" si="2818"/>
        <v>1.0482343306897695</v>
      </c>
      <c r="AE2425" s="48">
        <f t="shared" si="2819"/>
        <v>1.8739236649113633</v>
      </c>
      <c r="AF2425" s="48">
        <f t="shared" si="2820"/>
        <v>1.0482343306897697</v>
      </c>
      <c r="AG2425" s="238">
        <f t="shared" si="2821"/>
        <v>0.82563077775197058</v>
      </c>
      <c r="AH2425" s="48">
        <f t="shared" si="2822"/>
        <v>5.8556469623085543E-5</v>
      </c>
      <c r="AI2425" s="48">
        <f>AE2425+AC2425+SUM($AB$2424:AB2425)</f>
        <v>8.5218551591814631</v>
      </c>
      <c r="AJ2425" s="48">
        <f>AE2425+AC2425+SUM($AB$2424:AB2425)-$AI$2424+$AJ$2423</f>
        <v>19.140022445662709</v>
      </c>
      <c r="AK2425" s="95"/>
      <c r="AL2425" s="161"/>
      <c r="AM2425">
        <v>296.35000000000002</v>
      </c>
      <c r="AN2425">
        <v>0.28000000000000003</v>
      </c>
      <c r="AO2425"/>
      <c r="AP2425"/>
      <c r="AQ2425"/>
      <c r="AR2425" s="25">
        <v>147.16999999999999</v>
      </c>
      <c r="AS2425" s="25">
        <v>0.04</v>
      </c>
      <c r="AT2425"/>
      <c r="AU2425"/>
      <c r="AV2425" s="169">
        <f t="shared" si="2878"/>
        <v>0</v>
      </c>
      <c r="AW2425" s="86">
        <f t="shared" si="2879"/>
        <v>2.6906140064812109E-2</v>
      </c>
      <c r="AX2425" s="86">
        <f t="shared" si="2880"/>
        <v>1.8470175248465512</v>
      </c>
      <c r="AY2425" s="86">
        <f t="shared" si="2881"/>
        <v>0.12235836113197471</v>
      </c>
      <c r="AZ2425" s="86">
        <f t="shared" si="2882"/>
        <v>8.3994967980494888</v>
      </c>
      <c r="BA2425" s="89">
        <f t="shared" si="2888"/>
        <v>0.2839875299796521</v>
      </c>
      <c r="BB2425" s="89">
        <f t="shared" si="2889"/>
        <v>18.856034915683054</v>
      </c>
      <c r="BC2425" s="89"/>
      <c r="BD2425" s="89"/>
      <c r="BE2425" s="41"/>
      <c r="BF2425" s="89"/>
      <c r="BG2425" s="89"/>
      <c r="BH2425" s="89"/>
      <c r="BI2425" s="89"/>
      <c r="BJ2425" s="41">
        <f t="shared" si="2864"/>
        <v>340.26533858373909</v>
      </c>
      <c r="BK2425" s="89">
        <f t="shared" si="2851"/>
        <v>0.55181833834003602</v>
      </c>
      <c r="BL2425" s="89">
        <f t="shared" si="2865"/>
        <v>0.44818166165996398</v>
      </c>
      <c r="BM2425" s="89">
        <f t="shared" si="2883"/>
        <v>-8.5697370296351494E-3</v>
      </c>
      <c r="BN2425" s="86">
        <f t="shared" si="2884"/>
        <v>6.897118462439188E-5</v>
      </c>
      <c r="BO2425" s="86">
        <f t="shared" si="2885"/>
        <v>5.3503450824865309E-3</v>
      </c>
      <c r="BP2425" s="86">
        <f t="shared" si="2886"/>
        <v>1.3020040918944816E-2</v>
      </c>
      <c r="BQ2425" s="86">
        <f t="shared" si="2887"/>
        <v>1.0100118228187387</v>
      </c>
      <c r="BR2425" s="86">
        <f t="shared" si="2890"/>
        <v>0.26115615275600995</v>
      </c>
      <c r="BS2425" s="86">
        <f t="shared" si="2891"/>
        <v>17.828841220883824</v>
      </c>
      <c r="BT2425" s="89"/>
      <c r="BU2425" s="89"/>
      <c r="BV2425" s="41"/>
      <c r="BW2425" s="89"/>
      <c r="BX2425" s="42"/>
      <c r="BY2425" s="89"/>
      <c r="BZ2425" s="89"/>
      <c r="CA2425" s="41">
        <f t="shared" si="2866"/>
        <v>303.52400807304502</v>
      </c>
      <c r="CB2425" s="89" t="e">
        <f>(CA2425-$P$2210)/($AR$2400-$P$2210)</f>
        <v>#REF!</v>
      </c>
      <c r="CC2425" s="89" t="e">
        <f t="shared" si="2867"/>
        <v>#REF!</v>
      </c>
      <c r="CD2425" s="41" t="e">
        <f t="shared" si="2868"/>
        <v>#REF!</v>
      </c>
      <c r="CE2425" s="41" t="e">
        <f t="shared" si="2869"/>
        <v>#REF!</v>
      </c>
      <c r="CF2425" s="42" t="e">
        <f t="shared" si="2870"/>
        <v>#REF!</v>
      </c>
      <c r="CG2425" s="42" t="e">
        <f t="shared" si="2871"/>
        <v>#REF!</v>
      </c>
      <c r="CH2425" s="42" t="e">
        <f t="shared" si="2872"/>
        <v>#REF!</v>
      </c>
      <c r="CI2425" s="89">
        <f t="shared" si="2873"/>
        <v>8.5782070639061203</v>
      </c>
      <c r="CJ2425" s="89">
        <f t="shared" si="2874"/>
        <v>10.561815381756588</v>
      </c>
      <c r="CK2425" s="42" t="e">
        <f t="shared" si="2875"/>
        <v>#REF!</v>
      </c>
      <c r="CM2425" s="89" t="e">
        <f t="shared" si="2827"/>
        <v>#REF!</v>
      </c>
      <c r="CN2425" s="89">
        <f t="shared" si="2828"/>
        <v>0.1959385907499388</v>
      </c>
    </row>
    <row r="2426" spans="1:92" ht="14.4" x14ac:dyDescent="0.3">
      <c r="E2426" s="32">
        <v>42955.511805555558</v>
      </c>
      <c r="F2426" s="21">
        <f t="shared" si="2876"/>
        <v>3056.8638888888891</v>
      </c>
      <c r="G2426" s="21">
        <f t="shared" si="2877"/>
        <v>1545.8638888888891</v>
      </c>
      <c r="H2426" s="21">
        <v>5</v>
      </c>
      <c r="I2426" s="21">
        <v>1068</v>
      </c>
      <c r="J2426" s="21">
        <v>13800</v>
      </c>
      <c r="K2426" s="21">
        <v>2124</v>
      </c>
      <c r="L2426" s="98">
        <v>37</v>
      </c>
      <c r="M2426" s="124">
        <v>6.42</v>
      </c>
      <c r="O2426" s="40"/>
      <c r="U2426" s="48">
        <f t="shared" si="2813"/>
        <v>7.5472102945611632E-3</v>
      </c>
      <c r="V2426" s="48">
        <f t="shared" si="2814"/>
        <v>1.0269852445985057</v>
      </c>
      <c r="W2426" s="48">
        <f t="shared" si="2815"/>
        <v>5.5131013432044157E-3</v>
      </c>
      <c r="X2426" s="239">
        <f>W2426+V2426+SUM($U$2424:U2426)</f>
        <v>1.0481432234850576</v>
      </c>
      <c r="Y2426" s="240">
        <f>W2426+V2426+SUM($U$2424:U2426)-$X$2424+$Y$2423</f>
        <v>18.106538996357575</v>
      </c>
      <c r="Z2426" s="42"/>
      <c r="AA2426" s="42"/>
      <c r="AB2426" s="41">
        <f t="shared" si="2816"/>
        <v>4.9035547111555583E-2</v>
      </c>
      <c r="AC2426" s="48">
        <f t="shared" si="2817"/>
        <v>6.6725030016287095</v>
      </c>
      <c r="AD2426" s="48">
        <f t="shared" si="2818"/>
        <v>1.0624040429743837</v>
      </c>
      <c r="AE2426" s="48">
        <f t="shared" si="2819"/>
        <v>1.8992547940279334</v>
      </c>
      <c r="AF2426" s="48">
        <f t="shared" si="2820"/>
        <v>1.062404042974384</v>
      </c>
      <c r="AG2426" s="238">
        <f t="shared" si="2821"/>
        <v>0.83679140303541222</v>
      </c>
      <c r="AH2426" s="48">
        <f t="shared" si="2822"/>
        <v>5.9348018137257838E-5</v>
      </c>
      <c r="AI2426" s="48">
        <f>AE2426+AC2426+SUM($AB$2424:AB2426)</f>
        <v>8.6852157058457387</v>
      </c>
      <c r="AJ2426" s="48">
        <f>AE2426+AC2426+SUM($AB$2424:AB2426)-$AI$2424+$AJ$2423</f>
        <v>19.303382992326984</v>
      </c>
      <c r="AK2426" s="95"/>
      <c r="AL2426" s="161"/>
      <c r="AM2426">
        <v>296.35000000000002</v>
      </c>
      <c r="AN2426">
        <v>0.28000000000000003</v>
      </c>
      <c r="AO2426"/>
      <c r="AP2426"/>
      <c r="AQ2426"/>
      <c r="AR2426" s="25">
        <v>147.16999999999999</v>
      </c>
      <c r="AS2426" s="25">
        <v>0.04</v>
      </c>
      <c r="AT2426"/>
      <c r="AU2426"/>
      <c r="AV2426" s="169">
        <f t="shared" si="2878"/>
        <v>0</v>
      </c>
      <c r="AW2426" s="86">
        <f t="shared" si="2879"/>
        <v>2.7269849067890692E-2</v>
      </c>
      <c r="AX2426" s="86">
        <f t="shared" si="2880"/>
        <v>1.8719849449600428</v>
      </c>
      <c r="AY2426" s="86">
        <f t="shared" si="2881"/>
        <v>0.1247039218567341</v>
      </c>
      <c r="AZ2426" s="86">
        <f t="shared" si="2882"/>
        <v>8.5605117839890053</v>
      </c>
      <c r="BA2426" s="89">
        <f t="shared" si="2888"/>
        <v>0.28633309070441149</v>
      </c>
      <c r="BB2426" s="89">
        <f t="shared" si="2889"/>
        <v>19.01704990162257</v>
      </c>
      <c r="BC2426" s="89"/>
      <c r="BD2426" s="89"/>
      <c r="BE2426" s="41"/>
      <c r="BF2426" s="89"/>
      <c r="BG2426" s="89"/>
      <c r="BH2426" s="89"/>
      <c r="BI2426" s="89"/>
      <c r="BJ2426" s="41">
        <f t="shared" si="2864"/>
        <v>339.89351289777983</v>
      </c>
      <c r="BK2426" s="89">
        <f t="shared" si="2851"/>
        <v>0.55229165453309215</v>
      </c>
      <c r="BL2426" s="89">
        <f t="shared" si="2865"/>
        <v>0.44770834546690785</v>
      </c>
      <c r="BM2426" s="89">
        <f t="shared" si="2883"/>
        <v>-8.5697370296351494E-3</v>
      </c>
      <c r="BN2426" s="86">
        <f t="shared" si="2884"/>
        <v>7.0164779439574232E-5</v>
      </c>
      <c r="BO2426" s="86">
        <f t="shared" si="2885"/>
        <v>5.4429365637648419E-3</v>
      </c>
      <c r="BP2426" s="86">
        <f t="shared" si="2886"/>
        <v>1.3339631093044212E-2</v>
      </c>
      <c r="BQ2426" s="86">
        <f t="shared" si="2887"/>
        <v>1.0348035923920134</v>
      </c>
      <c r="BR2426" s="86">
        <f t="shared" si="2890"/>
        <v>0.26147574293010933</v>
      </c>
      <c r="BS2426" s="86">
        <f t="shared" si="2891"/>
        <v>17.853632990457101</v>
      </c>
      <c r="BT2426" s="89"/>
      <c r="BU2426" s="89"/>
      <c r="BV2426" s="41"/>
      <c r="BW2426" s="89"/>
      <c r="BX2426" s="42"/>
      <c r="BY2426" s="89"/>
      <c r="BZ2426" s="89"/>
      <c r="CA2426" s="41">
        <f t="shared" si="2866"/>
        <v>303.30689301628991</v>
      </c>
      <c r="CB2426" s="89" t="e">
        <f>(CA2426-$P$2210)/($AR$2400-$P$2210)</f>
        <v>#REF!</v>
      </c>
      <c r="CC2426" s="89" t="e">
        <f t="shared" si="2867"/>
        <v>#REF!</v>
      </c>
      <c r="CD2426" s="41" t="e">
        <f t="shared" si="2868"/>
        <v>#REF!</v>
      </c>
      <c r="CE2426" s="41" t="e">
        <f t="shared" si="2869"/>
        <v>#REF!</v>
      </c>
      <c r="CF2426" s="42" t="e">
        <f t="shared" si="2870"/>
        <v>#REF!</v>
      </c>
      <c r="CG2426" s="42" t="e">
        <f t="shared" si="2871"/>
        <v>#REF!</v>
      </c>
      <c r="CH2426" s="42" t="e">
        <f t="shared" si="2872"/>
        <v>#REF!</v>
      </c>
      <c r="CI2426" s="89">
        <f t="shared" si="2873"/>
        <v>8.6422856614087635</v>
      </c>
      <c r="CJ2426" s="89">
        <f t="shared" si="2874"/>
        <v>10.661097330918221</v>
      </c>
      <c r="CK2426" s="42" t="e">
        <f t="shared" si="2875"/>
        <v>#REF!</v>
      </c>
      <c r="CM2426" s="89" t="e">
        <f t="shared" si="2827"/>
        <v>#REF!</v>
      </c>
      <c r="CN2426" s="89">
        <f t="shared" si="2828"/>
        <v>0.19740223810635774</v>
      </c>
    </row>
    <row r="2427" spans="1:92" ht="14.4" x14ac:dyDescent="0.3">
      <c r="E2427" s="32">
        <v>43045.62222222222</v>
      </c>
      <c r="F2427" s="21">
        <f t="shared" si="2876"/>
        <v>3146.9743055555518</v>
      </c>
      <c r="G2427" s="21">
        <f t="shared" si="2877"/>
        <v>1635.9743055555518</v>
      </c>
      <c r="H2427" s="21"/>
      <c r="I2427" s="21">
        <v>1046</v>
      </c>
      <c r="J2427" s="21">
        <v>15290</v>
      </c>
      <c r="K2427" s="21">
        <v>3525</v>
      </c>
      <c r="L2427" s="98">
        <v>36</v>
      </c>
      <c r="M2427" s="124">
        <v>6.42</v>
      </c>
      <c r="O2427" s="40"/>
      <c r="U2427" s="48">
        <f t="shared" si="2813"/>
        <v>1.2267370781928305E-2</v>
      </c>
      <c r="V2427" s="48">
        <f t="shared" si="2814"/>
        <v>1.6692802096872996</v>
      </c>
      <c r="W2427" s="48">
        <f t="shared" si="2815"/>
        <v>8.9610936618757641E-3</v>
      </c>
      <c r="X2427" s="239">
        <f>W2427+V2427+SUM($U$2424:U2427)</f>
        <v>1.7061535516744513</v>
      </c>
      <c r="Y2427" s="240">
        <f>W2427+V2427+SUM($U$2424:U2427)-$X$2424+$Y$2423</f>
        <v>18.764549324546966</v>
      </c>
      <c r="Z2427" s="42"/>
      <c r="AA2427" s="42"/>
      <c r="AB2427" s="41">
        <f t="shared" si="2816"/>
        <v>5.3210808299484762E-2</v>
      </c>
      <c r="AC2427" s="48">
        <f t="shared" si="2817"/>
        <v>7.2406508953528546</v>
      </c>
      <c r="AD2427" s="48">
        <f t="shared" si="2818"/>
        <v>1.1528652415909417</v>
      </c>
      <c r="AE2427" s="48">
        <f t="shared" si="2819"/>
        <v>2.0609718604135261</v>
      </c>
      <c r="AF2427" s="48">
        <f t="shared" si="2820"/>
        <v>1.1528652415909417</v>
      </c>
      <c r="AG2427" s="238">
        <f t="shared" si="2821"/>
        <v>0.90804221746067282</v>
      </c>
      <c r="AH2427" s="48">
        <f t="shared" si="2822"/>
        <v>6.4401361911423988E-5</v>
      </c>
      <c r="AI2427" s="48">
        <f>AE2427+AC2427+SUM($AB$2424:AB2427)</f>
        <v>9.4682914742549613</v>
      </c>
      <c r="AJ2427" s="48">
        <f>AE2427+AC2427+SUM($AB$2424:AB2427)-$AI$2424+$AJ$2423</f>
        <v>20.086458760736207</v>
      </c>
      <c r="AK2427" s="95"/>
      <c r="AL2427" s="161"/>
      <c r="AM2427" s="25">
        <v>283.34020167715704</v>
      </c>
      <c r="AR2427" s="25">
        <v>131.25220167715702</v>
      </c>
      <c r="AS2427"/>
      <c r="AT2427"/>
      <c r="AU2427"/>
      <c r="AV2427" s="169">
        <f t="shared" si="2878"/>
        <v>0</v>
      </c>
      <c r="AW2427" s="86">
        <f t="shared" si="2879"/>
        <v>2.9299059261199866E-2</v>
      </c>
      <c r="AX2427" s="86">
        <f t="shared" si="2880"/>
        <v>2.0316728011523262</v>
      </c>
      <c r="AY2427" s="86">
        <f t="shared" si="2881"/>
        <v>0.1346025330742982</v>
      </c>
      <c r="AZ2427" s="86">
        <f t="shared" si="2882"/>
        <v>9.3336889411806627</v>
      </c>
      <c r="BA2427" s="89">
        <f t="shared" si="2888"/>
        <v>0.29623170192197557</v>
      </c>
      <c r="BB2427" s="89">
        <f t="shared" si="2889"/>
        <v>19.790227058814231</v>
      </c>
      <c r="BC2427" s="89"/>
      <c r="BD2427" s="89"/>
      <c r="BE2427" s="41"/>
      <c r="BF2427" s="89"/>
      <c r="BG2427" s="89"/>
      <c r="BH2427" s="89"/>
      <c r="BI2427" s="89"/>
      <c r="BJ2427" s="41">
        <f t="shared" si="2864"/>
        <v>332.05650022539214</v>
      </c>
      <c r="BK2427" s="89">
        <f t="shared" si="2851"/>
        <v>0.56226779427571805</v>
      </c>
      <c r="BL2427" s="89">
        <f t="shared" si="2865"/>
        <v>0.43773220572428195</v>
      </c>
      <c r="BM2427" s="89">
        <f t="shared" si="2883"/>
        <v>-8.5697370296351494E-3</v>
      </c>
      <c r="BN2427" s="86">
        <f t="shared" si="2884"/>
        <v>1.1248446899087752E-4</v>
      </c>
      <c r="BO2427" s="86">
        <f t="shared" si="2885"/>
        <v>8.8486091928848872E-3</v>
      </c>
      <c r="BP2427" s="86">
        <f t="shared" si="2886"/>
        <v>2.1416557344277099E-2</v>
      </c>
      <c r="BQ2427" s="86">
        <f t="shared" si="2887"/>
        <v>1.6847369943301742</v>
      </c>
      <c r="BR2427" s="86">
        <f t="shared" si="2890"/>
        <v>0.26955266918134219</v>
      </c>
      <c r="BS2427" s="86">
        <f t="shared" si="2891"/>
        <v>18.50356639239526</v>
      </c>
      <c r="BT2427" s="89"/>
      <c r="BU2427" s="89"/>
      <c r="BV2427" s="41"/>
      <c r="BW2427" s="89"/>
      <c r="BX2427" s="42"/>
      <c r="BY2427" s="89"/>
      <c r="BZ2427" s="89"/>
      <c r="CA2427" s="41">
        <f t="shared" si="2866"/>
        <v>296.37331691381252</v>
      </c>
      <c r="CB2427" s="89" t="e">
        <f>(CA2427-$P$2210)/($AR$2400-$P$2210)</f>
        <v>#REF!</v>
      </c>
      <c r="CC2427" s="89" t="e">
        <f t="shared" si="2867"/>
        <v>#REF!</v>
      </c>
      <c r="CD2427" s="41" t="e">
        <f t="shared" si="2868"/>
        <v>#REF!</v>
      </c>
      <c r="CE2427" s="41" t="e">
        <f t="shared" si="2869"/>
        <v>#REF!</v>
      </c>
      <c r="CF2427" s="42" t="e">
        <f t="shared" si="2870"/>
        <v>#REF!</v>
      </c>
      <c r="CG2427" s="42" t="e">
        <f t="shared" si="2871"/>
        <v>#REF!</v>
      </c>
      <c r="CH2427" s="42" t="e">
        <f t="shared" si="2872"/>
        <v>#REF!</v>
      </c>
      <c r="CI2427" s="89">
        <f t="shared" si="2873"/>
        <v>8.7924898985268864</v>
      </c>
      <c r="CJ2427" s="89">
        <f t="shared" si="2874"/>
        <v>11.29396886220932</v>
      </c>
      <c r="CK2427" s="42" t="e">
        <f t="shared" si="2875"/>
        <v>#REF!</v>
      </c>
      <c r="CM2427" s="89" t="e">
        <f t="shared" si="2827"/>
        <v>#REF!</v>
      </c>
      <c r="CN2427" s="89">
        <f t="shared" si="2828"/>
        <v>0.2008331189799879</v>
      </c>
    </row>
    <row r="2428" spans="1:92" ht="14.4" x14ac:dyDescent="0.3">
      <c r="E2428" s="32">
        <v>43136.586805555555</v>
      </c>
      <c r="F2428" s="21">
        <f>E2428-E$1752</f>
        <v>3237.9388888888861</v>
      </c>
      <c r="G2428" s="21">
        <f>E2428-E$1799</f>
        <v>1726.9388888888861</v>
      </c>
      <c r="H2428" s="21"/>
      <c r="I2428" s="21">
        <v>1030</v>
      </c>
      <c r="J2428" s="21">
        <v>15571.5</v>
      </c>
      <c r="K2428" s="21">
        <v>4490.84</v>
      </c>
      <c r="L2428" s="98">
        <v>366</v>
      </c>
      <c r="M2428" s="124">
        <v>6.42</v>
      </c>
      <c r="O2428" s="40"/>
      <c r="U2428" s="48">
        <f t="shared" si="2813"/>
        <v>1.538953483975004E-2</v>
      </c>
      <c r="V2428" s="48">
        <f t="shared" si="2814"/>
        <v>2.0941281062550416</v>
      </c>
      <c r="W2428" s="48">
        <f t="shared" si="2815"/>
        <v>1.1241778337283024E-2</v>
      </c>
      <c r="X2428" s="239">
        <f>W2428+V2428+SUM($U$2424:U2428)</f>
        <v>2.1486716677573505</v>
      </c>
      <c r="Y2428" s="240">
        <f>W2428+V2428+SUM($U$2424:U2428)-$X$2424+$Y$2423</f>
        <v>19.207067440629867</v>
      </c>
      <c r="Z2428" s="42"/>
      <c r="AA2428" s="42"/>
      <c r="AB2428" s="41">
        <f t="shared" si="2816"/>
        <v>5.3361540771251652E-2</v>
      </c>
      <c r="AC2428" s="48">
        <f t="shared" si="2817"/>
        <v>7.2611617885630251</v>
      </c>
      <c r="AD2428" s="48">
        <f t="shared" si="2818"/>
        <v>1.1561310109530814</v>
      </c>
      <c r="AE2428" s="48">
        <f t="shared" si="2819"/>
        <v>2.0668100611981046</v>
      </c>
      <c r="AF2428" s="48">
        <f t="shared" si="2820"/>
        <v>1.1561310109530811</v>
      </c>
      <c r="AG2428" s="238">
        <f t="shared" si="2821"/>
        <v>0.91061446645069344</v>
      </c>
      <c r="AH2428" s="48">
        <f t="shared" si="2822"/>
        <v>6.4583794330255653E-5</v>
      </c>
      <c r="AI2428" s="48">
        <f>AE2428+AC2428+SUM($AB$2424:AB2428)</f>
        <v>9.5480021090209632</v>
      </c>
      <c r="AJ2428" s="48">
        <f>AE2428+AC2428+SUM($AB$2424:AB2428)-$AI$2424+$AJ$2423</f>
        <v>20.166169395502209</v>
      </c>
      <c r="AK2428" s="95"/>
      <c r="AL2428" s="161"/>
      <c r="AM2428">
        <v>278.82100000000003</v>
      </c>
      <c r="AN2428"/>
      <c r="AO2428"/>
      <c r="AP2428"/>
      <c r="AQ2428"/>
      <c r="AR2428">
        <v>127.3185</v>
      </c>
      <c r="AS2428">
        <v>2.4748737341526751E-2</v>
      </c>
      <c r="AT2428"/>
      <c r="AU2428"/>
      <c r="AV2428" s="169">
        <f t="shared" si="2878"/>
        <v>0</v>
      </c>
      <c r="AW2428" s="86">
        <f t="shared" si="2879"/>
        <v>2.9280054662632369E-2</v>
      </c>
      <c r="AX2428" s="86">
        <f t="shared" si="2880"/>
        <v>2.037530006535472</v>
      </c>
      <c r="AY2428" s="86">
        <f t="shared" si="2881"/>
        <v>0.13526449716864739</v>
      </c>
      <c r="AZ2428" s="86">
        <f t="shared" si="2882"/>
        <v>9.4127376118523145</v>
      </c>
      <c r="BA2428" s="89">
        <f t="shared" si="2888"/>
        <v>0.29689366601632478</v>
      </c>
      <c r="BB2428" s="89">
        <f t="shared" si="2889"/>
        <v>19.869275729485881</v>
      </c>
      <c r="BC2428" s="89"/>
      <c r="BD2428" s="89"/>
      <c r="BE2428" s="41"/>
      <c r="BF2428" s="89"/>
      <c r="BG2428" s="89"/>
      <c r="BH2428" s="89"/>
      <c r="BI2428" s="89"/>
      <c r="BJ2428" s="41">
        <f t="shared" si="2864"/>
        <v>329.72178914311769</v>
      </c>
      <c r="BK2428" s="89">
        <f t="shared" si="2851"/>
        <v>0.56523976905604345</v>
      </c>
      <c r="BL2428" s="89">
        <f t="shared" si="2865"/>
        <v>0.43476023094395655</v>
      </c>
      <c r="BM2428" s="89">
        <f t="shared" si="2883"/>
        <v>-8.5697370296351494E-3</v>
      </c>
      <c r="BN2428" s="86">
        <f t="shared" si="2884"/>
        <v>1.4062829687585946E-4</v>
      </c>
      <c r="BO2428" s="86">
        <f t="shared" si="2885"/>
        <v>1.1101150040407164E-2</v>
      </c>
      <c r="BP2428" s="86">
        <f t="shared" si="2886"/>
        <v>2.6878668847259753E-2</v>
      </c>
      <c r="BQ2428" s="86">
        <f t="shared" si="2887"/>
        <v>2.1217929989100908</v>
      </c>
      <c r="BR2428" s="86">
        <f t="shared" si="2890"/>
        <v>0.27501478068432489</v>
      </c>
      <c r="BS2428" s="86">
        <f t="shared" si="2891"/>
        <v>18.940622396975176</v>
      </c>
      <c r="BT2428" s="89"/>
      <c r="BU2428" s="89"/>
      <c r="BV2428" s="41"/>
      <c r="BW2428" s="89"/>
      <c r="BX2428" s="42"/>
      <c r="BY2428" s="89"/>
      <c r="BZ2428" s="89"/>
      <c r="CA2428" s="41">
        <f t="shared" si="2866"/>
        <v>292.12247056420381</v>
      </c>
      <c r="CB2428" s="89" t="e">
        <f>(CA2428-$P$2210)/($AR$2400-$P$2210)</f>
        <v>#REF!</v>
      </c>
      <c r="CC2428" s="89" t="e">
        <f t="shared" si="2867"/>
        <v>#REF!</v>
      </c>
      <c r="CD2428" s="41" t="e">
        <f t="shared" si="2868"/>
        <v>#REF!</v>
      </c>
      <c r="CE2428" s="41" t="e">
        <f t="shared" si="2869"/>
        <v>#REF!</v>
      </c>
      <c r="CF2428" s="42" t="e">
        <f t="shared" si="2870"/>
        <v>#REF!</v>
      </c>
      <c r="CG2428" s="42" t="e">
        <f t="shared" si="2871"/>
        <v>#REF!</v>
      </c>
      <c r="CH2428" s="42" t="e">
        <f t="shared" si="2872"/>
        <v>#REF!</v>
      </c>
      <c r="CI2428" s="89">
        <f t="shared" si="2873"/>
        <v>8.7674484636434897</v>
      </c>
      <c r="CJ2428" s="89">
        <f t="shared" si="2874"/>
        <v>11.398720931858719</v>
      </c>
      <c r="CK2428" s="42" t="e">
        <f t="shared" si="2875"/>
        <v>#REF!</v>
      </c>
      <c r="CM2428" s="89" t="e">
        <f t="shared" si="2827"/>
        <v>#REF!</v>
      </c>
      <c r="CN2428" s="89">
        <f t="shared" si="2828"/>
        <v>0.20026113658030273</v>
      </c>
    </row>
    <row r="2429" spans="1:92" ht="14.4" x14ac:dyDescent="0.3">
      <c r="E2429" s="32">
        <v>43426.59652777778</v>
      </c>
      <c r="F2429" s="21">
        <f>E2429-E$1752</f>
        <v>3527.9486111111109</v>
      </c>
      <c r="G2429" s="21">
        <f>E2429-E$1799</f>
        <v>2016.9486111111109</v>
      </c>
      <c r="H2429" s="21"/>
      <c r="I2429" s="21">
        <v>1046</v>
      </c>
      <c r="J2429" s="21">
        <v>16466</v>
      </c>
      <c r="K2429" s="21">
        <v>7016</v>
      </c>
      <c r="L2429" s="98">
        <v>41</v>
      </c>
      <c r="M2429" s="124">
        <v>6.42</v>
      </c>
      <c r="O2429" s="40"/>
      <c r="U2429" s="48">
        <f t="shared" si="2813"/>
        <v>2.441641798752028E-2</v>
      </c>
      <c r="V2429" s="48">
        <f t="shared" si="2814"/>
        <v>3.3224595606144947</v>
      </c>
      <c r="W2429" s="48">
        <f t="shared" si="2815"/>
        <v>1.7835754079920666E-2</v>
      </c>
      <c r="X2429" s="239">
        <f>W2429+V2429+SUM($U$2424:U2429)</f>
        <v>3.4080135158469615</v>
      </c>
      <c r="Y2429" s="240">
        <f>W2429+V2429+SUM($U$2424:U2429)-$X$2424+$Y$2423</f>
        <v>20.466409288719476</v>
      </c>
      <c r="Z2429" s="42"/>
      <c r="AA2429" s="42"/>
      <c r="AB2429" s="41">
        <f t="shared" si="2816"/>
        <v>5.7303411998647219E-2</v>
      </c>
      <c r="AC2429" s="48">
        <f t="shared" si="2817"/>
        <v>7.7975511865847027</v>
      </c>
      <c r="AD2429" s="48">
        <f t="shared" si="2818"/>
        <v>1.2415355832594144</v>
      </c>
      <c r="AE2429" s="48">
        <f t="shared" si="2819"/>
        <v>2.219487420115704</v>
      </c>
      <c r="AF2429" s="48">
        <f t="shared" si="2820"/>
        <v>1.2415355832594144</v>
      </c>
      <c r="AG2429" s="238">
        <f t="shared" si="2821"/>
        <v>0.97788248219146101</v>
      </c>
      <c r="AH2429" s="48">
        <f t="shared" si="2822"/>
        <v>6.9354664828875573E-5</v>
      </c>
      <c r="AI2429" s="48">
        <f>AE2429+AC2429+SUM($AB$2424:AB2429)</f>
        <v>10.294372277958887</v>
      </c>
      <c r="AJ2429" s="48">
        <f>AE2429+AC2429+SUM($AB$2424:AB2429)-$AI$2424+$AJ$2423</f>
        <v>20.912539564440131</v>
      </c>
      <c r="AK2429" s="95"/>
      <c r="AL2429" s="161"/>
      <c r="AM2429">
        <v>258.59100000000001</v>
      </c>
      <c r="AN2429"/>
      <c r="AO2429"/>
      <c r="AP2429"/>
      <c r="AQ2429"/>
      <c r="AR2429" s="146">
        <v>116.806</v>
      </c>
      <c r="AS2429"/>
      <c r="AT2429"/>
      <c r="AU2429"/>
      <c r="AV2429" s="169">
        <f t="shared" si="2878"/>
        <v>0</v>
      </c>
      <c r="AW2429" s="86">
        <f t="shared" si="2879"/>
        <v>3.095253378020622E-2</v>
      </c>
      <c r="AX2429" s="86">
        <f t="shared" si="2880"/>
        <v>2.1885348863354976</v>
      </c>
      <c r="AY2429" s="86">
        <f t="shared" si="2881"/>
        <v>0.14356328528455009</v>
      </c>
      <c r="AZ2429" s="86">
        <f t="shared" si="2882"/>
        <v>10.150808992674337</v>
      </c>
      <c r="BA2429" s="89">
        <f t="shared" si="2888"/>
        <v>0.30519245413222745</v>
      </c>
      <c r="BB2429" s="89">
        <f t="shared" si="2889"/>
        <v>20.607347110307906</v>
      </c>
      <c r="BC2429" s="89"/>
      <c r="BD2429" s="89"/>
      <c r="BE2429" s="41"/>
      <c r="BF2429" s="89"/>
      <c r="BG2429" s="89"/>
      <c r="BH2429" s="89"/>
      <c r="BI2429" s="89"/>
      <c r="BJ2429" s="41">
        <f t="shared" si="2864"/>
        <v>317.93379526164966</v>
      </c>
      <c r="BK2429" s="89">
        <f t="shared" si="2851"/>
        <v>0.5802453176193475</v>
      </c>
      <c r="BL2429" s="89">
        <f t="shared" si="2865"/>
        <v>0.4197546823806525</v>
      </c>
      <c r="BM2429" s="89">
        <f t="shared" si="2883"/>
        <v>-8.5697370296387021E-3</v>
      </c>
      <c r="BN2429" s="86">
        <f t="shared" si="2884"/>
        <v>2.2106039632886781E-4</v>
      </c>
      <c r="BO2429" s="86">
        <f t="shared" si="2885"/>
        <v>1.7614693683591798E-2</v>
      </c>
      <c r="BP2429" s="86">
        <f t="shared" si="2886"/>
        <v>4.2239695340687194E-2</v>
      </c>
      <c r="BQ2429" s="86">
        <f t="shared" si="2887"/>
        <v>3.3657738205062744</v>
      </c>
      <c r="BR2429" s="86">
        <f t="shared" si="2890"/>
        <v>0.2903758071777523</v>
      </c>
      <c r="BS2429" s="86">
        <f t="shared" si="2891"/>
        <v>20.184603218571361</v>
      </c>
      <c r="BT2429" s="89"/>
      <c r="BU2429" s="89"/>
      <c r="BV2429" s="41"/>
      <c r="BW2429" s="89"/>
      <c r="BX2429" s="42"/>
      <c r="BY2429" s="89"/>
      <c r="BZ2429" s="89"/>
      <c r="CA2429" s="41">
        <f t="shared" si="2866"/>
        <v>280.21261663298236</v>
      </c>
      <c r="CB2429" s="89" t="e">
        <f>(CA2429-$P$2210)/($AR$2400-$P$2210)</f>
        <v>#REF!</v>
      </c>
      <c r="CC2429" s="89" t="e">
        <f t="shared" si="2867"/>
        <v>#REF!</v>
      </c>
      <c r="CD2429" s="41" t="e">
        <f t="shared" si="2868"/>
        <v>#REF!</v>
      </c>
      <c r="CE2429" s="41" t="e">
        <f t="shared" si="2869"/>
        <v>#REF!</v>
      </c>
      <c r="CF2429" s="42" t="e">
        <f t="shared" si="2870"/>
        <v>#REF!</v>
      </c>
      <c r="CG2429" s="42" t="e">
        <f t="shared" si="2871"/>
        <v>#REF!</v>
      </c>
      <c r="CH2429" s="42" t="e">
        <f t="shared" si="2872"/>
        <v>#REF!</v>
      </c>
      <c r="CI2429" s="89">
        <f t="shared" si="2873"/>
        <v>8.778136402644396</v>
      </c>
      <c r="CJ2429" s="89">
        <f t="shared" si="2874"/>
        <v>12.134403161795735</v>
      </c>
      <c r="CK2429" s="42" t="e">
        <f t="shared" si="2875"/>
        <v>#REF!</v>
      </c>
      <c r="CM2429" s="89" t="e">
        <f t="shared" si="2827"/>
        <v>#REF!</v>
      </c>
      <c r="CN2429" s="89">
        <f t="shared" si="2828"/>
        <v>0.20050526448375128</v>
      </c>
    </row>
    <row r="2430" spans="1:92" x14ac:dyDescent="0.25">
      <c r="E2430" s="32"/>
      <c r="F2430" s="21"/>
      <c r="G2430" s="21"/>
      <c r="H2430" s="21"/>
      <c r="I2430" s="21"/>
      <c r="L2430" s="98"/>
      <c r="M2430" s="98"/>
      <c r="O2430" s="40"/>
      <c r="U2430" s="98"/>
      <c r="V2430" s="98"/>
      <c r="W2430" s="98"/>
      <c r="X2430" s="252"/>
      <c r="Y2430" s="264"/>
      <c r="Z2430" s="157"/>
      <c r="AA2430" s="157"/>
      <c r="AB2430" s="95"/>
      <c r="AC2430" s="95"/>
      <c r="AD2430" s="95"/>
      <c r="AE2430" s="95"/>
      <c r="AF2430" s="95"/>
      <c r="AG2430" s="243"/>
      <c r="AH2430" s="95"/>
      <c r="AI2430" s="95"/>
      <c r="AJ2430" s="95"/>
      <c r="AK2430" s="95"/>
      <c r="AL2430" s="161"/>
      <c r="AQ2430"/>
      <c r="AV2430" s="41"/>
      <c r="AW2430" s="86"/>
      <c r="AX2430" s="86"/>
      <c r="AY2430" s="86"/>
      <c r="AZ2430" s="86"/>
      <c r="BA2430" s="86"/>
      <c r="BB2430" s="86"/>
      <c r="BC2430" s="89"/>
      <c r="BD2430" s="89"/>
      <c r="BE2430" s="41"/>
      <c r="BF2430" s="89"/>
      <c r="BG2430" s="89"/>
      <c r="BH2430" s="89"/>
      <c r="BI2430" s="89"/>
      <c r="BJ2430" s="41"/>
      <c r="BK2430" s="89"/>
      <c r="BL2430" s="89"/>
      <c r="BM2430" s="89"/>
      <c r="BN2430" s="86"/>
      <c r="BO2430" s="86"/>
      <c r="BP2430" s="86"/>
      <c r="BQ2430" s="86"/>
      <c r="BR2430" s="86"/>
      <c r="BS2430" s="86"/>
      <c r="BT2430" s="89"/>
      <c r="BU2430" s="89"/>
      <c r="BV2430" s="41"/>
      <c r="BW2430" s="89"/>
      <c r="BX2430" s="42"/>
      <c r="BY2430" s="89"/>
      <c r="BZ2430" s="89"/>
      <c r="CA2430" s="41"/>
      <c r="CB2430" s="89"/>
      <c r="CC2430" s="89"/>
      <c r="CD2430" s="41"/>
      <c r="CE2430" s="41"/>
      <c r="CF2430" s="42"/>
      <c r="CG2430" s="42"/>
      <c r="CH2430" s="42"/>
      <c r="CI2430" s="89"/>
      <c r="CJ2430" s="89"/>
      <c r="CK2430" s="42"/>
    </row>
    <row r="2431" spans="1:92" s="1" customFormat="1" ht="14.4" thickBot="1" x14ac:dyDescent="0.3">
      <c r="A2431"/>
      <c r="B2431"/>
      <c r="C2431"/>
      <c r="D2431" s="22"/>
      <c r="E2431" s="32"/>
      <c r="F2431" s="21"/>
      <c r="G2431" s="21"/>
      <c r="H2431" s="21"/>
      <c r="I2431" s="21"/>
      <c r="J2431" s="21"/>
      <c r="K2431" s="21"/>
      <c r="L2431" s="21"/>
      <c r="M2431" s="21"/>
      <c r="N2431" s="22"/>
      <c r="O2431" s="22"/>
      <c r="P2431" s="22"/>
      <c r="Q2431" s="22"/>
      <c r="R2431" s="22"/>
      <c r="S2431" s="22"/>
      <c r="T2431" s="22"/>
      <c r="U2431" s="21"/>
      <c r="V2431" s="21"/>
      <c r="W2431" s="21"/>
      <c r="X2431" s="246"/>
      <c r="Y2431" s="255"/>
      <c r="Z2431" s="47"/>
      <c r="AA2431" s="47"/>
      <c r="AB2431" s="46"/>
      <c r="AC2431" s="46"/>
      <c r="AD2431" s="46"/>
      <c r="AE2431" s="46"/>
      <c r="AF2431" s="46"/>
      <c r="AG2431" s="85"/>
      <c r="AH2431" s="46"/>
      <c r="AI2431" s="46"/>
      <c r="AJ2431" s="46"/>
      <c r="AK2431" s="46"/>
      <c r="AL2431" s="86"/>
      <c r="AO2431"/>
      <c r="AP2431"/>
      <c r="AQ2431"/>
      <c r="AS2431" s="42"/>
      <c r="AV2431" s="42"/>
      <c r="AW2431" s="86"/>
      <c r="AX2431" s="86"/>
      <c r="AY2431" s="86"/>
      <c r="AZ2431" s="86"/>
      <c r="BA2431" s="127"/>
      <c r="BB2431" s="127"/>
      <c r="BC2431" s="89"/>
      <c r="BD2431" s="89"/>
      <c r="BE2431" s="41"/>
      <c r="BF2431" s="89"/>
      <c r="BG2431" s="89"/>
      <c r="BH2431" s="89"/>
      <c r="BI2431" s="89"/>
      <c r="BJ2431" s="41"/>
      <c r="BK2431" s="89"/>
      <c r="BL2431" s="89"/>
      <c r="BM2431" s="89"/>
      <c r="BT2431" s="22"/>
      <c r="CI2431" s="89"/>
      <c r="CJ2431" s="89"/>
    </row>
    <row r="2432" spans="1:92" ht="15" thickBot="1" x14ac:dyDescent="0.35">
      <c r="D2432" s="22" t="s">
        <v>239</v>
      </c>
      <c r="E2432" s="32">
        <f>E2433-1</f>
        <v>39897.73541666667</v>
      </c>
      <c r="F2432" s="21"/>
      <c r="G2432" s="21"/>
      <c r="H2432" s="21"/>
      <c r="I2432" s="21">
        <v>1037</v>
      </c>
      <c r="L2432" s="21"/>
      <c r="M2432" s="124">
        <v>6.37</v>
      </c>
      <c r="N2432" s="43">
        <v>88.71</v>
      </c>
      <c r="O2432" s="44">
        <v>20.47</v>
      </c>
      <c r="P2432" s="123">
        <f>O2432-(O2432/100*Q2432)</f>
        <v>8.2105169999999994</v>
      </c>
      <c r="Q2432" s="46">
        <v>59.89</v>
      </c>
      <c r="R2432" s="47">
        <f>Q2432*O2432/100</f>
        <v>12.259482999999999</v>
      </c>
      <c r="S2432" s="47">
        <f>P2432/$A$8+R2432</f>
        <v>15.68053175</v>
      </c>
      <c r="T2432" s="47">
        <f>$A$6-S2432</f>
        <v>101.31946825</v>
      </c>
      <c r="U2432" s="52"/>
      <c r="V2432" s="52"/>
      <c r="W2432" s="52"/>
      <c r="X2432" s="247"/>
      <c r="Y2432" s="104"/>
      <c r="Z2432" s="42"/>
      <c r="AA2432" s="42"/>
      <c r="AB2432" s="41"/>
      <c r="AC2432" s="48"/>
      <c r="AD2432" s="48"/>
      <c r="AE2432" s="48"/>
      <c r="AF2432" s="48"/>
      <c r="AG2432" s="238"/>
      <c r="AH2432" s="48"/>
      <c r="AI2432" s="48"/>
      <c r="AJ2432" s="48"/>
      <c r="AK2432" s="46"/>
      <c r="AL2432" s="86"/>
      <c r="AQ2432"/>
      <c r="AW2432" s="22"/>
      <c r="AX2432" s="22"/>
      <c r="AY2432" s="22"/>
      <c r="AZ2432" s="22"/>
      <c r="BA2432" s="22"/>
      <c r="BB2432" s="22"/>
    </row>
    <row r="2433" spans="4:55" ht="14.4" x14ac:dyDescent="0.3">
      <c r="D2433" s="22"/>
      <c r="E2433" s="32">
        <v>39898.73541666667</v>
      </c>
      <c r="F2433" s="21">
        <f t="shared" ref="F2433:F2477" si="2892">E2433-E$2433</f>
        <v>0</v>
      </c>
      <c r="G2433" s="21">
        <f>E2433-E$2433</f>
        <v>0</v>
      </c>
      <c r="H2433" s="21"/>
      <c r="I2433" s="50">
        <v>1037</v>
      </c>
      <c r="J2433" s="21">
        <v>4340</v>
      </c>
      <c r="K2433" s="21">
        <v>35.26</v>
      </c>
      <c r="L2433" s="21">
        <v>1367</v>
      </c>
      <c r="M2433" s="124">
        <v>6.37</v>
      </c>
      <c r="S2433" s="85">
        <f>$A$36*R2432*$A$3/($A$36*R2432*$A$3+T2432*1000)</f>
        <v>6.0625546744696732E-3</v>
      </c>
      <c r="U2433" s="52">
        <f t="shared" ref="U2433:U2476" si="2893">($A$5*I2433/1000/$A$3*K2433)/$P$2432</f>
        <v>1.4493547114168703E-4</v>
      </c>
      <c r="V2433" s="52">
        <f t="shared" ref="V2433:V2476" si="2894">($T$2432*I2433/1000/$A$3*K2433)/$P$2432</f>
        <v>1.9579713155518597E-2</v>
      </c>
      <c r="W2433" s="52">
        <f t="shared" ref="W2433:W2476" si="2895">($A$36*$R$2432*K2433*I2433/1000000)/$P$2432</f>
        <v>1.1942711492963976E-4</v>
      </c>
      <c r="X2433" s="247">
        <f>W2433+V2433+SUM($U$2433:U2433)</f>
        <v>1.9844075741589924E-2</v>
      </c>
      <c r="Y2433" s="104">
        <v>0</v>
      </c>
      <c r="Z2433" s="42"/>
      <c r="AA2433" s="42"/>
      <c r="AB2433" s="41">
        <f t="shared" ref="AB2433:AB2476" si="2896">($A$5*I2433/1000/$A$3*J2433)/$P$2432</f>
        <v>1.78394765954317E-2</v>
      </c>
      <c r="AC2433" s="48">
        <f t="shared" ref="AC2433:AC2476" si="2897">($T$2432*I2433/1000/$A$3*J2433)/$P$2432</f>
        <v>2.4099817100099465</v>
      </c>
      <c r="AD2433" s="48">
        <f t="shared" ref="AD2433:AD2476" si="2898">($A$4*$R$2432/1000*J2433/1000000*I2433/1000*1000000)/$P$2432</f>
        <v>0.43599301080133446</v>
      </c>
      <c r="AE2433" s="48">
        <f t="shared" ref="AE2433:AE2476" si="2899">($A$4*((I2433/1000)*J2433/10^6)*(1+($A$18/(10^-M2433))+(($A$18*$A$19)/(10^-M2433)^2))*1000000)*$R$2432/1000/$P$2432</f>
        <v>0.74207267303947944</v>
      </c>
      <c r="AF2433" s="48">
        <f t="shared" ref="AF2433:AF2476" si="2900">AE2433/(1+($A$18/(10^-M2433))+(($A$18*$A$19)/(10^-M2433)^2))*1</f>
        <v>0.43599301080133446</v>
      </c>
      <c r="AG2433" s="238">
        <f t="shared" ref="AG2433:AG2476" si="2901">AE2433/(1+($A$18/(10^-M2433))+(($A$18*$A$19)/(10^-M2433)^2))*($A$18/(10^-M2433))</f>
        <v>0.30606031602210004</v>
      </c>
      <c r="AH2433" s="48">
        <f t="shared" ref="AH2433:AH2476" si="2902">AE2433/(1+($A$18/(10^-M2433))+(($A$18*$A$19)/(10^-M2433)^2))*(($A$18*$A$19)/(10^-M2433)^2)</f>
        <v>1.9346216044957573E-5</v>
      </c>
      <c r="AI2433" s="48">
        <f>AE2433+AC2433+SUM($AB$2433:AB2433)</f>
        <v>3.1698938596448576</v>
      </c>
      <c r="AJ2433" s="48">
        <v>0</v>
      </c>
      <c r="AK2433" s="46"/>
      <c r="AL2433" s="86"/>
      <c r="AM2433" s="41"/>
      <c r="AN2433" s="41"/>
      <c r="AO2433" s="41"/>
      <c r="AP2433" s="41"/>
      <c r="AQ2433"/>
      <c r="AR2433" s="41"/>
      <c r="AT2433" s="41"/>
      <c r="AU2433" s="41"/>
      <c r="AW2433" s="47"/>
      <c r="AX2433" s="47"/>
      <c r="AY2433" s="47"/>
      <c r="AZ2433" s="47"/>
      <c r="BA2433" s="47"/>
      <c r="BB2433" s="47"/>
      <c r="BC2433" s="42"/>
    </row>
    <row r="2434" spans="4:55" ht="14.4" x14ac:dyDescent="0.3">
      <c r="D2434" s="22"/>
      <c r="E2434" s="32">
        <v>39904.70208333333</v>
      </c>
      <c r="F2434" s="21">
        <f t="shared" si="2892"/>
        <v>5.9666666666598758</v>
      </c>
      <c r="G2434" s="21">
        <f t="shared" ref="G2434:G2477" si="2903">E2434-E$2433</f>
        <v>5.9666666666598758</v>
      </c>
      <c r="H2434" s="21"/>
      <c r="I2434" s="50">
        <v>1037</v>
      </c>
      <c r="J2434" s="21">
        <v>7242</v>
      </c>
      <c r="K2434" s="21">
        <v>47.37</v>
      </c>
      <c r="L2434" s="21">
        <v>1437</v>
      </c>
      <c r="M2434" s="124">
        <v>6.37</v>
      </c>
      <c r="N2434" s="40"/>
      <c r="O2434" s="40"/>
      <c r="P2434" s="40"/>
      <c r="Q2434" s="46"/>
      <c r="R2434" s="22"/>
      <c r="S2434" s="85">
        <f>S2433*100</f>
        <v>0.60625546744696734</v>
      </c>
      <c r="T2434" s="22"/>
      <c r="U2434" s="52">
        <f t="shared" si="2893"/>
        <v>1.9471336551281097E-4</v>
      </c>
      <c r="V2434" s="52">
        <f t="shared" si="2894"/>
        <v>2.6304339539901189E-2</v>
      </c>
      <c r="W2434" s="52">
        <f t="shared" si="2895"/>
        <v>1.6044419836123183E-4</v>
      </c>
      <c r="X2434" s="247">
        <f>W2434+V2434+SUM($U$2433:U2434)</f>
        <v>2.6804432574916919E-2</v>
      </c>
      <c r="Y2434" s="104">
        <f>W2434+V2434+SUM($U$2433:U2434)-$X$2433</f>
        <v>6.9603568333269951E-3</v>
      </c>
      <c r="Z2434" s="42"/>
      <c r="AA2434" s="42"/>
      <c r="AB2434" s="41">
        <f t="shared" si="2896"/>
        <v>2.976808513919732E-2</v>
      </c>
      <c r="AC2434" s="48">
        <f t="shared" si="2897"/>
        <v>4.0214487428322654</v>
      </c>
      <c r="AD2434" s="48">
        <f t="shared" si="2898"/>
        <v>0.72752566456757228</v>
      </c>
      <c r="AE2434" s="48">
        <f t="shared" si="2899"/>
        <v>1.238269653952053</v>
      </c>
      <c r="AF2434" s="48">
        <f t="shared" si="2900"/>
        <v>0.72752566456757239</v>
      </c>
      <c r="AG2434" s="238">
        <f t="shared" si="2901"/>
        <v>0.51071170705807567</v>
      </c>
      <c r="AH2434" s="48">
        <f t="shared" si="2902"/>
        <v>3.2282326404972983E-5</v>
      </c>
      <c r="AI2434" s="48">
        <f>AE2434+AC2434+SUM($AB$2433:AB2434)</f>
        <v>5.3073259585189474</v>
      </c>
      <c r="AJ2434" s="48">
        <f>AE2434+AC2434+SUM($AB$2432:AB2434)-$AI$2433</f>
        <v>2.1374320988740898</v>
      </c>
      <c r="AK2434" s="46"/>
      <c r="AL2434" s="86"/>
      <c r="AM2434" s="41"/>
      <c r="AN2434" s="41"/>
      <c r="AO2434" s="41"/>
      <c r="AP2434" s="41"/>
      <c r="AQ2434"/>
      <c r="AR2434" s="41"/>
      <c r="AT2434" s="41"/>
      <c r="AU2434" s="41"/>
      <c r="AW2434" s="22"/>
      <c r="AX2434" s="22"/>
      <c r="AY2434" s="22"/>
      <c r="AZ2434" s="22"/>
      <c r="BA2434" s="22"/>
      <c r="BB2434" s="22"/>
    </row>
    <row r="2435" spans="4:55" ht="14.4" x14ac:dyDescent="0.3">
      <c r="D2435" s="22"/>
      <c r="E2435" s="32">
        <v>39910.681250000001</v>
      </c>
      <c r="F2435" s="21">
        <f t="shared" si="2892"/>
        <v>11.945833333331393</v>
      </c>
      <c r="G2435" s="21">
        <f t="shared" si="2903"/>
        <v>11.945833333331393</v>
      </c>
      <c r="H2435" s="21"/>
      <c r="I2435" s="50">
        <v>1037</v>
      </c>
      <c r="J2435" s="21">
        <v>8012</v>
      </c>
      <c r="K2435" s="21">
        <v>48.7</v>
      </c>
      <c r="L2435" s="21">
        <v>1499</v>
      </c>
      <c r="M2435" s="124">
        <v>6.37</v>
      </c>
      <c r="N2435" s="40"/>
      <c r="O2435" s="40"/>
      <c r="P2435" s="40"/>
      <c r="R2435" s="22"/>
      <c r="S2435" s="22"/>
      <c r="T2435" s="22"/>
      <c r="U2435" s="52">
        <f t="shared" si="2893"/>
        <v>2.0018030188883039E-4</v>
      </c>
      <c r="V2435" s="52">
        <f t="shared" si="2894"/>
        <v>2.7042882322001017E-2</v>
      </c>
      <c r="W2435" s="52">
        <f t="shared" si="2895"/>
        <v>1.6494896474967261E-4</v>
      </c>
      <c r="X2435" s="247">
        <f>W2435+V2435+SUM($U$2433:U2435)</f>
        <v>2.7747660425294019E-2</v>
      </c>
      <c r="Y2435" s="104">
        <f>W2435+V2435+SUM($U$2433:U2435)-$X$2433</f>
        <v>7.903584683704095E-3</v>
      </c>
      <c r="Z2435" s="42"/>
      <c r="AA2435" s="42"/>
      <c r="AB2435" s="41">
        <f t="shared" si="2896"/>
        <v>3.2933153567419077E-2</v>
      </c>
      <c r="AC2435" s="48">
        <f t="shared" si="2897"/>
        <v>4.4490261429953204</v>
      </c>
      <c r="AD2435" s="48">
        <f t="shared" si="2898"/>
        <v>0.80487926325813164</v>
      </c>
      <c r="AE2435" s="48">
        <f t="shared" si="2899"/>
        <v>1.3699277088461543</v>
      </c>
      <c r="AF2435" s="48">
        <f t="shared" si="2900"/>
        <v>0.80487926325813175</v>
      </c>
      <c r="AG2435" s="238">
        <f t="shared" si="2901"/>
        <v>0.56501273086844828</v>
      </c>
      <c r="AH2435" s="48">
        <f t="shared" si="2902"/>
        <v>3.5714719574239655E-5</v>
      </c>
      <c r="AI2435" s="48">
        <f>AE2435+AC2435+SUM($AB$2433:AB2435)</f>
        <v>5.8994945671435222</v>
      </c>
      <c r="AJ2435" s="48">
        <f>AE2435+AC2435+SUM($AB$2432:AB2435)-$AI$2433</f>
        <v>2.7296007074986646</v>
      </c>
      <c r="AK2435" s="46"/>
      <c r="AL2435" s="86"/>
      <c r="AM2435" s="41"/>
      <c r="AN2435" s="41"/>
      <c r="AO2435" s="41"/>
      <c r="AP2435" s="41"/>
      <c r="AQ2435"/>
      <c r="AR2435" s="41"/>
      <c r="AT2435" s="41"/>
      <c r="AU2435" s="41"/>
      <c r="AW2435" s="22"/>
      <c r="AX2435" s="22"/>
      <c r="AY2435" s="22"/>
      <c r="AZ2435" s="22"/>
      <c r="BA2435" s="22"/>
      <c r="BB2435" s="22"/>
    </row>
    <row r="2436" spans="4:55" ht="14.4" x14ac:dyDescent="0.3">
      <c r="D2436" s="22"/>
      <c r="E2436" s="32">
        <v>39914.804166666669</v>
      </c>
      <c r="F2436" s="21">
        <f t="shared" si="2892"/>
        <v>16.068749999998545</v>
      </c>
      <c r="G2436" s="21">
        <f t="shared" si="2903"/>
        <v>16.068749999998545</v>
      </c>
      <c r="H2436" s="21"/>
      <c r="I2436" s="50">
        <v>1037</v>
      </c>
      <c r="J2436" s="21">
        <v>9361</v>
      </c>
      <c r="K2436" s="21">
        <v>53.39</v>
      </c>
      <c r="L2436" s="21">
        <v>1720</v>
      </c>
      <c r="M2436" s="124">
        <v>6.37</v>
      </c>
      <c r="N2436" s="40"/>
      <c r="O2436" s="100" t="s">
        <v>131</v>
      </c>
      <c r="P2436" s="101" t="e">
        <f>(((AVERAGE(#REF!,#REF!,#REF!))/1000+1)*0.0112372)/(((AVERAGE(AR2476,AR2552,AR2628))/1000+1)*0.0112372)</f>
        <v>#REF!</v>
      </c>
      <c r="R2436" s="22"/>
      <c r="S2436" s="22"/>
      <c r="T2436" s="22"/>
      <c r="U2436" s="52">
        <f t="shared" si="2893"/>
        <v>2.1945844595163558E-4</v>
      </c>
      <c r="V2436" s="52">
        <f t="shared" si="2894"/>
        <v>2.9647217395721438E-2</v>
      </c>
      <c r="W2436" s="52">
        <f t="shared" si="2895"/>
        <v>1.8083419359312159E-4</v>
      </c>
      <c r="X2436" s="247">
        <f>W2436+V2436+SUM($U$2433:U2436)</f>
        <v>3.0587339173809524E-2</v>
      </c>
      <c r="Y2436" s="104">
        <f>W2436+V2436+SUM($U$2433:U2436)-$X$2433</f>
        <v>1.07432634322196E-2</v>
      </c>
      <c r="Z2436" s="42"/>
      <c r="AA2436" s="1">
        <f t="shared" ref="AA2436:AA2476" si="2904">LINEST(Y2433:Y2436,F2433:F2436,TRUE,TRUE)</f>
        <v>6.1581695702370631E-4</v>
      </c>
      <c r="AB2436" s="41">
        <f t="shared" si="2896"/>
        <v>3.8478189034524456E-2</v>
      </c>
      <c r="AC2436" s="48">
        <f t="shared" si="2897"/>
        <v>5.1981195362679982</v>
      </c>
      <c r="AD2436" s="48">
        <f t="shared" si="2898"/>
        <v>0.94039874979522842</v>
      </c>
      <c r="AE2436" s="48">
        <f t="shared" si="2899"/>
        <v>1.6005857816411446</v>
      </c>
      <c r="AF2436" s="48">
        <f t="shared" si="2900"/>
        <v>0.94039874979522864</v>
      </c>
      <c r="AG2436" s="238">
        <f t="shared" si="2901"/>
        <v>0.66014530375181535</v>
      </c>
      <c r="AH2436" s="48">
        <f t="shared" si="2902"/>
        <v>4.1728094100656193E-5</v>
      </c>
      <c r="AI2436" s="48">
        <f>AE2436+AC2436+SUM($AB$2433:AB2436)</f>
        <v>6.9177242222457149</v>
      </c>
      <c r="AJ2436" s="48">
        <f>AE2436+AC2436+SUM($AB$2432:AB2436)-$AI$2433</f>
        <v>3.7478303626008573</v>
      </c>
      <c r="AM2436" s="41"/>
      <c r="AN2436" s="41"/>
      <c r="AO2436" s="41"/>
      <c r="AP2436" s="41"/>
      <c r="AQ2436"/>
      <c r="AR2436" s="41"/>
      <c r="AT2436" s="41"/>
      <c r="AU2436" s="41"/>
      <c r="AW2436" s="22"/>
      <c r="AX2436" s="22"/>
      <c r="AY2436" s="22"/>
      <c r="AZ2436" s="22"/>
      <c r="BA2436" s="22"/>
      <c r="BB2436" s="22"/>
    </row>
    <row r="2437" spans="4:55" ht="14.4" x14ac:dyDescent="0.3">
      <c r="D2437" s="33"/>
      <c r="E2437" s="32">
        <v>39921.845833333333</v>
      </c>
      <c r="F2437" s="21">
        <f t="shared" si="2892"/>
        <v>23.110416666662786</v>
      </c>
      <c r="G2437" s="21">
        <f t="shared" si="2903"/>
        <v>23.110416666662786</v>
      </c>
      <c r="H2437" s="21"/>
      <c r="I2437" s="50">
        <v>1037</v>
      </c>
      <c r="J2437" s="21">
        <v>10866</v>
      </c>
      <c r="K2437" s="21">
        <v>54.9</v>
      </c>
      <c r="L2437" s="21">
        <v>1919</v>
      </c>
      <c r="M2437" s="124">
        <v>6.37</v>
      </c>
      <c r="N2437" s="40"/>
      <c r="O2437" s="28" t="s">
        <v>132</v>
      </c>
      <c r="P2437" s="102" t="e">
        <f>((((B$10)/1000+1)*0.0112372)/(P2436*0.0112372)-1)*1000</f>
        <v>#REF!</v>
      </c>
      <c r="R2437" s="22"/>
      <c r="S2437" s="22"/>
      <c r="T2437" s="22"/>
      <c r="U2437" s="52">
        <f t="shared" si="2893"/>
        <v>2.256652684537328E-4</v>
      </c>
      <c r="V2437" s="52">
        <f t="shared" si="2894"/>
        <v>3.0485713336300936E-2</v>
      </c>
      <c r="W2437" s="52">
        <f t="shared" si="2895"/>
        <v>1.8594862761308061E-4</v>
      </c>
      <c r="X2437" s="247">
        <f>W2437+V2437+SUM($U$2433:U2437)</f>
        <v>3.1656614816862716E-2</v>
      </c>
      <c r="Y2437" s="104">
        <f>W2437+V2437+SUM($U$2433:U2437)-$X$2433</f>
        <v>1.1812539075272792E-2</v>
      </c>
      <c r="Z2437" s="42"/>
      <c r="AA2437" s="1">
        <f t="shared" si="2904"/>
        <v>3.0487365772229958E-4</v>
      </c>
      <c r="AB2437" s="41">
        <f t="shared" si="2896"/>
        <v>4.466445914423061E-2</v>
      </c>
      <c r="AC2437" s="48">
        <f t="shared" si="2897"/>
        <v>6.0338390002230602</v>
      </c>
      <c r="AD2437" s="48">
        <f t="shared" si="2898"/>
        <v>1.0915898745085943</v>
      </c>
      <c r="AE2437" s="48">
        <f t="shared" si="2899"/>
        <v>1.8579174343887055</v>
      </c>
      <c r="AF2437" s="48">
        <f t="shared" si="2900"/>
        <v>1.0915898745085943</v>
      </c>
      <c r="AG2437" s="238">
        <f t="shared" si="2901"/>
        <v>0.76627912301754342</v>
      </c>
      <c r="AH2437" s="48">
        <f t="shared" si="2902"/>
        <v>4.8436862567859209E-5</v>
      </c>
      <c r="AI2437" s="48">
        <f>AE2437+AC2437+SUM($AB$2433:AB2437)</f>
        <v>8.0554397980925696</v>
      </c>
      <c r="AJ2437" s="48">
        <f>AE2437+AC2437+SUM($AB$2432:AB2437)-$AI$2433</f>
        <v>4.885545938447712</v>
      </c>
      <c r="AM2437" s="41"/>
      <c r="AN2437" s="41"/>
      <c r="AO2437" s="41"/>
      <c r="AP2437" s="41"/>
      <c r="AQ2437"/>
      <c r="AR2437" s="41"/>
      <c r="AT2437" s="41"/>
      <c r="AU2437" s="41"/>
      <c r="AW2437" s="22"/>
      <c r="AX2437" s="22"/>
      <c r="AY2437" s="22"/>
      <c r="AZ2437" s="22"/>
      <c r="BA2437" s="22"/>
      <c r="BB2437" s="22"/>
    </row>
    <row r="2438" spans="4:55" ht="14.4" x14ac:dyDescent="0.3">
      <c r="E2438" s="32">
        <v>39945.443055555559</v>
      </c>
      <c r="F2438" s="21">
        <f t="shared" si="2892"/>
        <v>46.707638888889051</v>
      </c>
      <c r="G2438" s="21">
        <f t="shared" si="2903"/>
        <v>46.707638888889051</v>
      </c>
      <c r="H2438" s="21"/>
      <c r="I2438" s="50">
        <v>1037</v>
      </c>
      <c r="J2438" s="21">
        <v>14532</v>
      </c>
      <c r="K2438" s="21">
        <v>69.78</v>
      </c>
      <c r="L2438" s="21">
        <v>358</v>
      </c>
      <c r="M2438" s="124">
        <v>6.37</v>
      </c>
      <c r="N2438" s="40"/>
      <c r="O2438" s="40"/>
      <c r="P2438" s="40"/>
      <c r="R2438" s="22"/>
      <c r="S2438" s="22"/>
      <c r="T2438" s="22"/>
      <c r="U2438" s="52">
        <f t="shared" si="2893"/>
        <v>2.8682918820949861E-4</v>
      </c>
      <c r="V2438" s="52">
        <f t="shared" si="2894"/>
        <v>3.8748507770620749E-2</v>
      </c>
      <c r="W2438" s="52">
        <f t="shared" si="2895"/>
        <v>2.3634781848525985E-4</v>
      </c>
      <c r="X2438" s="247">
        <f>W2438+V2438+SUM($U$2433:U2438)</f>
        <v>4.02566376302642E-2</v>
      </c>
      <c r="Y2438" s="104">
        <f>W2438+V2438+SUM($U$2433:U2438)-$X$2433</f>
        <v>2.0412561888674276E-2</v>
      </c>
      <c r="Z2438" s="42"/>
      <c r="AA2438" s="1">
        <f t="shared" si="2904"/>
        <v>3.4433272615909768E-4</v>
      </c>
      <c r="AB2438" s="41">
        <f t="shared" si="2896"/>
        <v>5.9733473245348723E-2</v>
      </c>
      <c r="AC2438" s="48">
        <f t="shared" si="2897"/>
        <v>8.0695516612591103</v>
      </c>
      <c r="AD2438" s="48">
        <f t="shared" si="2898"/>
        <v>1.4598733716509196</v>
      </c>
      <c r="AE2438" s="48">
        <f t="shared" si="2899"/>
        <v>2.4847465632741277</v>
      </c>
      <c r="AF2438" s="48">
        <f t="shared" si="2900"/>
        <v>1.4598733716509198</v>
      </c>
      <c r="AG2438" s="238">
        <f t="shared" si="2901"/>
        <v>1.0248084130030317</v>
      </c>
      <c r="AH2438" s="48">
        <f t="shared" si="2902"/>
        <v>6.4778620176341809E-5</v>
      </c>
      <c r="AI2438" s="48">
        <f>AE2438+AC2438+SUM($AB$2433:AB2438)</f>
        <v>10.777715061259389</v>
      </c>
      <c r="AJ2438" s="48">
        <f>AE2438+AC2438+SUM($AB$2432:AB2438)-$AI$2433</f>
        <v>7.6078212016145317</v>
      </c>
      <c r="AM2438" s="41"/>
      <c r="AN2438" s="41"/>
      <c r="AO2438" s="41"/>
      <c r="AP2438" s="41"/>
      <c r="AQ2438"/>
      <c r="AR2438" s="41"/>
      <c r="AT2438" s="41"/>
      <c r="AU2438" s="41"/>
      <c r="AW2438" s="22"/>
      <c r="AX2438" s="22"/>
      <c r="AY2438" s="22"/>
      <c r="AZ2438" s="22"/>
      <c r="BA2438" s="22"/>
      <c r="BB2438" s="22"/>
    </row>
    <row r="2439" spans="4:55" ht="14.4" x14ac:dyDescent="0.3">
      <c r="E2439" s="32">
        <v>39960.551388888889</v>
      </c>
      <c r="F2439" s="21">
        <f t="shared" si="2892"/>
        <v>61.815972222218988</v>
      </c>
      <c r="G2439" s="21">
        <f t="shared" si="2903"/>
        <v>61.815972222218988</v>
      </c>
      <c r="H2439" s="21"/>
      <c r="I2439" s="50">
        <v>1037</v>
      </c>
      <c r="J2439" s="21">
        <v>15211</v>
      </c>
      <c r="K2439" s="21">
        <v>73.05</v>
      </c>
      <c r="L2439" s="21">
        <v>715</v>
      </c>
      <c r="M2439" s="124">
        <v>6.37</v>
      </c>
      <c r="N2439" s="40"/>
      <c r="O2439" s="40"/>
      <c r="P2439" s="40"/>
      <c r="R2439" s="22"/>
      <c r="S2439" s="22"/>
      <c r="T2439" s="22"/>
      <c r="U2439" s="52">
        <f t="shared" si="2893"/>
        <v>3.0027045283324551E-4</v>
      </c>
      <c r="V2439" s="52">
        <f t="shared" si="2894"/>
        <v>4.056432348300152E-2</v>
      </c>
      <c r="W2439" s="52">
        <f t="shared" si="2895"/>
        <v>2.4742344712450889E-4</v>
      </c>
      <c r="X2439" s="247">
        <f>W2439+V2439+SUM($U$2433:U2439)</f>
        <v>4.238379942411747E-2</v>
      </c>
      <c r="Y2439" s="104">
        <f>W2439+V2439+SUM($U$2433:U2439)-$X$2433</f>
        <v>2.2539723682527546E-2</v>
      </c>
      <c r="Z2439" s="42"/>
      <c r="AA2439" s="1">
        <f t="shared" si="2904"/>
        <v>2.784528824228235E-4</v>
      </c>
      <c r="AB2439" s="41">
        <f t="shared" si="2896"/>
        <v>6.2524488132053357E-2</v>
      </c>
      <c r="AC2439" s="48">
        <f t="shared" si="2897"/>
        <v>8.4465971868574421</v>
      </c>
      <c r="AD2439" s="48">
        <f t="shared" si="2898"/>
        <v>1.5280851814053222</v>
      </c>
      <c r="AE2439" s="48">
        <f t="shared" si="2899"/>
        <v>2.6008450298625618</v>
      </c>
      <c r="AF2439" s="48">
        <f t="shared" si="2900"/>
        <v>1.5280851814053218</v>
      </c>
      <c r="AG2439" s="238">
        <f t="shared" si="2901"/>
        <v>1.0726920430903599</v>
      </c>
      <c r="AH2439" s="48">
        <f t="shared" si="2902"/>
        <v>6.7805366880149679E-5</v>
      </c>
      <c r="AI2439" s="48">
        <f>AE2439+AC2439+SUM($AB$2433:AB2439)</f>
        <v>11.333383541578209</v>
      </c>
      <c r="AJ2439" s="48">
        <f>AE2439+AC2439+SUM($AB$2432:AB2439)-$AI$2433</f>
        <v>8.1634896819333527</v>
      </c>
      <c r="AM2439" s="41"/>
      <c r="AN2439" s="41"/>
      <c r="AO2439" s="41"/>
      <c r="AP2439" s="41"/>
      <c r="AQ2439"/>
      <c r="AR2439" s="41"/>
      <c r="AT2439" s="41"/>
      <c r="AU2439" s="41"/>
      <c r="AW2439" s="22"/>
      <c r="AX2439" s="22"/>
      <c r="AY2439" s="22"/>
      <c r="AZ2439" s="22"/>
      <c r="BA2439" s="22"/>
      <c r="BB2439" s="22"/>
    </row>
    <row r="2440" spans="4:55" ht="14.4" x14ac:dyDescent="0.3">
      <c r="D2440" s="22"/>
      <c r="E2440" s="32">
        <v>39974.645833333336</v>
      </c>
      <c r="F2440" s="21">
        <f t="shared" si="2892"/>
        <v>75.910416666665697</v>
      </c>
      <c r="G2440" s="21">
        <f t="shared" si="2903"/>
        <v>75.910416666665697</v>
      </c>
      <c r="H2440" s="21"/>
      <c r="I2440" s="50">
        <v>1037</v>
      </c>
      <c r="J2440" s="21">
        <v>15627</v>
      </c>
      <c r="K2440" s="21">
        <v>73.42</v>
      </c>
      <c r="L2440" s="21">
        <v>924</v>
      </c>
      <c r="M2440" s="124">
        <v>6.37</v>
      </c>
      <c r="N2440" s="40"/>
      <c r="O2440" s="40"/>
      <c r="P2440" s="40"/>
      <c r="R2440" s="22"/>
      <c r="S2440" s="22"/>
      <c r="T2440" s="22"/>
      <c r="U2440" s="52">
        <f t="shared" si="2893"/>
        <v>3.0179132987018329E-4</v>
      </c>
      <c r="V2440" s="52">
        <f t="shared" si="2894"/>
        <v>4.0769782753209742E-2</v>
      </c>
      <c r="W2440" s="52">
        <f t="shared" si="2895"/>
        <v>2.4867665281151879E-4</v>
      </c>
      <c r="X2440" s="247">
        <f>W2440+V2440+SUM($U$2433:U2440)</f>
        <v>4.2892303229882883E-2</v>
      </c>
      <c r="Y2440" s="104">
        <f>W2440+V2440+SUM($U$2433:U2440)-$X$2433</f>
        <v>2.3048227488292959E-2</v>
      </c>
      <c r="Z2440" s="42"/>
      <c r="AA2440" s="1">
        <f t="shared" si="2904"/>
        <v>2.1684850719864084E-4</v>
      </c>
      <c r="AB2440" s="41">
        <f t="shared" si="2896"/>
        <v>6.4234447178988754E-2</v>
      </c>
      <c r="AC2440" s="48">
        <f t="shared" si="2897"/>
        <v>8.677600042010468</v>
      </c>
      <c r="AD2440" s="48">
        <f t="shared" si="2898"/>
        <v>1.5698762165420397</v>
      </c>
      <c r="AE2440" s="48">
        <f t="shared" si="2899"/>
        <v>2.6719745764027523</v>
      </c>
      <c r="AF2440" s="48">
        <f t="shared" si="2900"/>
        <v>1.5698762165420399</v>
      </c>
      <c r="AG2440" s="238">
        <f t="shared" si="2901"/>
        <v>1.10202870010999</v>
      </c>
      <c r="AH2440" s="48">
        <f t="shared" si="2902"/>
        <v>6.9659750722247E-5</v>
      </c>
      <c r="AI2440" s="48">
        <f>AE2440+AC2440+SUM($AB$2433:AB2440)</f>
        <v>11.699750390450413</v>
      </c>
      <c r="AJ2440" s="48">
        <f>AE2440+AC2440+SUM($AB$2432:AB2440)-$AI$2433</f>
        <v>8.5298565308055565</v>
      </c>
      <c r="AM2440" s="41"/>
      <c r="AN2440" s="41"/>
      <c r="AO2440" s="41"/>
      <c r="AP2440" s="41"/>
      <c r="AQ2440"/>
      <c r="AR2440" s="41"/>
      <c r="AT2440" s="41"/>
      <c r="AU2440" s="41"/>
      <c r="AW2440" s="22"/>
      <c r="AX2440" s="22"/>
      <c r="AY2440" s="22"/>
      <c r="AZ2440" s="22"/>
      <c r="BA2440" s="22"/>
      <c r="BB2440" s="22"/>
    </row>
    <row r="2441" spans="4:55" ht="14.4" x14ac:dyDescent="0.3">
      <c r="D2441" s="22"/>
      <c r="E2441" s="32">
        <v>39993.65902777778</v>
      </c>
      <c r="F2441" s="21">
        <f t="shared" si="2892"/>
        <v>94.923611111109494</v>
      </c>
      <c r="G2441" s="21">
        <f t="shared" si="2903"/>
        <v>94.923611111109494</v>
      </c>
      <c r="H2441" s="21"/>
      <c r="I2441" s="50">
        <v>1037</v>
      </c>
      <c r="J2441" s="21">
        <v>16177</v>
      </c>
      <c r="K2441" s="21">
        <v>75.88</v>
      </c>
      <c r="L2441" s="21">
        <v>1356</v>
      </c>
      <c r="M2441" s="124">
        <v>6.37</v>
      </c>
      <c r="N2441" s="40"/>
      <c r="O2441" s="40"/>
      <c r="P2441" s="40"/>
      <c r="R2441" s="22"/>
      <c r="S2441" s="22"/>
      <c r="T2441" s="22"/>
      <c r="U2441" s="52">
        <f t="shared" si="2893"/>
        <v>3.1190310692658004E-4</v>
      </c>
      <c r="V2441" s="52">
        <f t="shared" si="2894"/>
        <v>4.2135809252431967E-2</v>
      </c>
      <c r="W2441" s="52">
        <f t="shared" si="2895"/>
        <v>2.5700877710893545E-4</v>
      </c>
      <c r="X2441" s="247">
        <f>W2441+V2441+SUM($U$2433:U2441)</f>
        <v>4.4578564960329109E-2</v>
      </c>
      <c r="Y2441" s="104">
        <f>W2441+V2441+SUM($U$2433:U2441)-$X$2433</f>
        <v>2.4734489218739185E-2</v>
      </c>
      <c r="Z2441" s="42"/>
      <c r="AA2441" s="1">
        <f t="shared" si="2904"/>
        <v>8.482312075136832E-5</v>
      </c>
      <c r="AB2441" s="41">
        <f t="shared" si="2896"/>
        <v>6.6495210342004285E-2</v>
      </c>
      <c r="AC2441" s="48">
        <f t="shared" si="2897"/>
        <v>8.9830124706983643</v>
      </c>
      <c r="AD2441" s="48">
        <f t="shared" si="2898"/>
        <v>1.6251287870352964</v>
      </c>
      <c r="AE2441" s="48">
        <f t="shared" si="2899"/>
        <v>2.7660160441842532</v>
      </c>
      <c r="AF2441" s="48">
        <f t="shared" si="2900"/>
        <v>1.6251287870352966</v>
      </c>
      <c r="AG2441" s="238">
        <f t="shared" si="2901"/>
        <v>1.1408151456888276</v>
      </c>
      <c r="AH2441" s="48">
        <f t="shared" si="2902"/>
        <v>7.2111460128866054E-5</v>
      </c>
      <c r="AI2441" s="48">
        <f>AE2441+AC2441+SUM($AB$2433:AB2441)</f>
        <v>12.165699497261816</v>
      </c>
      <c r="AJ2441" s="48">
        <f>AE2441+AC2441+SUM($AB$2432:AB2441)-$AI$2433</f>
        <v>8.9958056376169573</v>
      </c>
      <c r="AM2441" s="41"/>
      <c r="AN2441" s="41"/>
      <c r="AO2441" s="41"/>
      <c r="AP2441" s="41"/>
      <c r="AQ2441"/>
      <c r="AR2441" s="41"/>
      <c r="AT2441" s="41"/>
      <c r="AU2441" s="41"/>
      <c r="AW2441" s="22"/>
      <c r="AX2441" s="22"/>
      <c r="AY2441" s="22"/>
      <c r="AZ2441" s="22"/>
      <c r="BA2441" s="22"/>
      <c r="BB2441" s="22"/>
    </row>
    <row r="2442" spans="4:55" ht="14.4" x14ac:dyDescent="0.3">
      <c r="D2442" s="22"/>
      <c r="E2442" s="32">
        <v>40010.453472222223</v>
      </c>
      <c r="F2442" s="21">
        <f t="shared" si="2892"/>
        <v>111.71805555555329</v>
      </c>
      <c r="G2442" s="21">
        <f t="shared" si="2903"/>
        <v>111.71805555555329</v>
      </c>
      <c r="H2442" s="21"/>
      <c r="I2442" s="50">
        <v>1037</v>
      </c>
      <c r="J2442" s="21">
        <v>16051.4</v>
      </c>
      <c r="K2442" s="21">
        <v>78.180000000000007</v>
      </c>
      <c r="L2442" s="21">
        <v>278</v>
      </c>
      <c r="M2442" s="124">
        <v>6.37</v>
      </c>
      <c r="N2442" s="40"/>
      <c r="O2442" s="40"/>
      <c r="P2442" s="40"/>
      <c r="R2442" s="22"/>
      <c r="S2442" s="22"/>
      <c r="T2442" s="22"/>
      <c r="U2442" s="52">
        <f t="shared" si="2893"/>
        <v>3.2135720742646325E-4</v>
      </c>
      <c r="V2442" s="52">
        <f t="shared" si="2894"/>
        <v>4.3412988499672268E-2</v>
      </c>
      <c r="W2442" s="52">
        <f t="shared" si="2895"/>
        <v>2.6479897462278044E-4</v>
      </c>
      <c r="X2442" s="247">
        <f>W2442+V2442+SUM($U$2433:U2442)</f>
        <v>4.6184891612509715E-2</v>
      </c>
      <c r="Y2442" s="104">
        <f>W2442+V2442+SUM($U$2433:U2442)-$X$2433</f>
        <v>2.6340815870919791E-2</v>
      </c>
      <c r="Z2442" s="42"/>
      <c r="AA2442" s="1">
        <f t="shared" si="2904"/>
        <v>7.8177655918316264E-5</v>
      </c>
      <c r="AB2442" s="41">
        <f t="shared" si="2896"/>
        <v>6.5978934245141105E-2</v>
      </c>
      <c r="AC2442" s="48">
        <f t="shared" si="2897"/>
        <v>8.9132673778925469</v>
      </c>
      <c r="AD2442" s="48">
        <f t="shared" si="2898"/>
        <v>1.6125111091190183</v>
      </c>
      <c r="AE2442" s="48">
        <f t="shared" si="2899"/>
        <v>2.7445403926326954</v>
      </c>
      <c r="AF2442" s="48">
        <f t="shared" si="2900"/>
        <v>1.6125111091190181</v>
      </c>
      <c r="AG2442" s="238">
        <f t="shared" si="2901"/>
        <v>1.1319577319348237</v>
      </c>
      <c r="AH2442" s="48">
        <f t="shared" si="2902"/>
        <v>7.1551578853463582E-5</v>
      </c>
      <c r="AI2442" s="48">
        <f>AE2442+AC2442+SUM($AB$2433:AB2442)</f>
        <v>12.140457687149581</v>
      </c>
      <c r="AJ2442" s="48">
        <f>AE2442+AC2442+SUM($AB$2432:AB2442)-$AI$2433</f>
        <v>8.9705638275047228</v>
      </c>
      <c r="AM2442" s="41"/>
      <c r="AN2442" s="41"/>
      <c r="AO2442" s="41"/>
      <c r="AP2442" s="41"/>
      <c r="AQ2442"/>
      <c r="AR2442" s="41"/>
      <c r="AT2442" s="41"/>
      <c r="AU2442" s="41"/>
      <c r="AW2442" s="22"/>
      <c r="AX2442" s="22"/>
      <c r="AY2442" s="22"/>
      <c r="AZ2442" s="22"/>
      <c r="BA2442" s="22"/>
      <c r="BB2442" s="22"/>
    </row>
    <row r="2443" spans="4:55" ht="14.4" x14ac:dyDescent="0.3">
      <c r="D2443" s="22"/>
      <c r="E2443" s="32">
        <v>40021.565972222219</v>
      </c>
      <c r="F2443" s="21">
        <f t="shared" si="2892"/>
        <v>122.83055555554893</v>
      </c>
      <c r="G2443" s="21">
        <f t="shared" si="2903"/>
        <v>122.83055555554893</v>
      </c>
      <c r="H2443" s="21"/>
      <c r="I2443" s="50">
        <v>1037</v>
      </c>
      <c r="J2443" s="21">
        <v>17123.400000000001</v>
      </c>
      <c r="K2443" s="21">
        <v>88.48</v>
      </c>
      <c r="L2443" s="21">
        <v>303</v>
      </c>
      <c r="M2443" s="124">
        <v>6.37</v>
      </c>
      <c r="N2443" s="40"/>
      <c r="O2443" s="40"/>
      <c r="P2443" s="40"/>
      <c r="R2443" s="22"/>
      <c r="S2443" s="22"/>
      <c r="T2443" s="22"/>
      <c r="U2443" s="52">
        <f t="shared" si="2893"/>
        <v>3.6369513575202695E-4</v>
      </c>
      <c r="V2443" s="52">
        <f t="shared" si="2894"/>
        <v>4.9132530346009236E-2</v>
      </c>
      <c r="W2443" s="52">
        <f t="shared" si="2895"/>
        <v>2.996855113152163E-4</v>
      </c>
      <c r="X2443" s="247">
        <f>W2443+V2443+SUM($U$2433:U2443)</f>
        <v>5.2303015131291146E-2</v>
      </c>
      <c r="Y2443" s="104">
        <f>W2443+V2443+SUM($U$2433:U2443)-$X$2433</f>
        <v>3.2458939389701222E-2</v>
      </c>
      <c r="Z2443" s="42"/>
      <c r="AA2443" s="1">
        <f t="shared" si="2904"/>
        <v>1.793496362696965E-4</v>
      </c>
      <c r="AB2443" s="41">
        <f t="shared" si="2896"/>
        <v>7.0385367173782298E-2</v>
      </c>
      <c r="AC2443" s="48">
        <f t="shared" si="2897"/>
        <v>9.5085439661715014</v>
      </c>
      <c r="AD2443" s="48">
        <f t="shared" si="2898"/>
        <v>1.7202033919713295</v>
      </c>
      <c r="AE2443" s="48">
        <f t="shared" si="2899"/>
        <v>2.9278357625631855</v>
      </c>
      <c r="AF2443" s="48">
        <f t="shared" si="2900"/>
        <v>1.72020339197133</v>
      </c>
      <c r="AG2443" s="238">
        <f t="shared" si="2901"/>
        <v>1.207556040408486</v>
      </c>
      <c r="AH2443" s="48">
        <f t="shared" si="2902"/>
        <v>7.6330183369637463E-5</v>
      </c>
      <c r="AI2443" s="48">
        <f>AE2443+AC2443+SUM($AB$2433:AB2443)</f>
        <v>12.98941501253281</v>
      </c>
      <c r="AJ2443" s="48">
        <f>AE2443+AC2443+SUM($AB$2432:AB2443)-$AI$2433</f>
        <v>9.8195211528879511</v>
      </c>
      <c r="AM2443" s="41"/>
      <c r="AN2443" s="41"/>
      <c r="AO2443" s="41"/>
      <c r="AP2443" s="41"/>
      <c r="AQ2443"/>
      <c r="AR2443" s="41"/>
      <c r="AT2443" s="41"/>
      <c r="AU2443" s="41"/>
      <c r="AW2443" s="22"/>
      <c r="AX2443" s="22"/>
      <c r="AY2443" s="22"/>
      <c r="AZ2443" s="22"/>
      <c r="BA2443" s="22"/>
      <c r="BB2443" s="22"/>
    </row>
    <row r="2444" spans="4:55" ht="14.4" x14ac:dyDescent="0.3">
      <c r="D2444" s="22"/>
      <c r="E2444" s="32">
        <v>40035.665972222225</v>
      </c>
      <c r="F2444" s="21">
        <f t="shared" si="2892"/>
        <v>136.93055555555475</v>
      </c>
      <c r="G2444" s="21">
        <f t="shared" si="2903"/>
        <v>136.93055555555475</v>
      </c>
      <c r="H2444" s="21"/>
      <c r="I2444" s="50">
        <v>1037</v>
      </c>
      <c r="J2444" s="21">
        <v>16811.2</v>
      </c>
      <c r="K2444" s="21">
        <v>91.12</v>
      </c>
      <c r="L2444" s="21">
        <v>503</v>
      </c>
      <c r="M2444" s="124">
        <v>6.37</v>
      </c>
      <c r="N2444" s="40"/>
      <c r="O2444" s="40"/>
      <c r="P2444" s="40"/>
      <c r="R2444" s="22"/>
      <c r="S2444" s="22"/>
      <c r="T2444" s="22"/>
      <c r="U2444" s="52">
        <f t="shared" si="2893"/>
        <v>3.7454679893450152E-4</v>
      </c>
      <c r="V2444" s="52">
        <f t="shared" si="2894"/>
        <v>5.0598510003711142E-2</v>
      </c>
      <c r="W2444" s="52">
        <f t="shared" si="2895"/>
        <v>3.0862730324415132E-4</v>
      </c>
      <c r="X2444" s="247">
        <f>W2444+V2444+SUM($U$2433:U2444)</f>
        <v>5.4152483379856488E-2</v>
      </c>
      <c r="Y2444" s="104">
        <f>W2444+V2444+SUM($U$2433:U2444)-$X$2433</f>
        <v>3.4308407638266564E-2</v>
      </c>
      <c r="Z2444" s="42"/>
      <c r="AA2444" s="1">
        <f t="shared" si="2904"/>
        <v>2.4836437036417639E-4</v>
      </c>
      <c r="AB2444" s="41">
        <f t="shared" si="2896"/>
        <v>6.9102075792885118E-2</v>
      </c>
      <c r="AC2444" s="48">
        <f t="shared" si="2897"/>
        <v>9.3351807657417556</v>
      </c>
      <c r="AD2444" s="48">
        <f t="shared" si="2898"/>
        <v>1.6888400237749754</v>
      </c>
      <c r="AE2444" s="48">
        <f t="shared" si="2899"/>
        <v>2.8744544057606678</v>
      </c>
      <c r="AF2444" s="48">
        <f t="shared" si="2900"/>
        <v>1.6888400237749757</v>
      </c>
      <c r="AG2444" s="238">
        <f t="shared" si="2901"/>
        <v>1.1855394434817346</v>
      </c>
      <c r="AH2444" s="48">
        <f t="shared" si="2902"/>
        <v>7.4938503957371148E-5</v>
      </c>
      <c r="AI2444" s="48">
        <f>AE2444+AC2444+SUM($AB$2433:AB2444)</f>
        <v>12.83177253109343</v>
      </c>
      <c r="AJ2444" s="48">
        <f>AE2444+AC2444+SUM($AB$2432:AB2444)-$AI$2433</f>
        <v>9.6618786714485729</v>
      </c>
      <c r="AM2444" s="41"/>
      <c r="AN2444" s="41"/>
      <c r="AO2444" s="41"/>
      <c r="AP2444" s="41"/>
      <c r="AQ2444"/>
      <c r="AR2444" s="41"/>
      <c r="AT2444" s="41"/>
      <c r="AU2444" s="41"/>
      <c r="AW2444" s="22"/>
      <c r="AX2444" s="22"/>
      <c r="AY2444" s="22"/>
      <c r="AZ2444" s="22"/>
      <c r="BA2444" s="22"/>
      <c r="BB2444" s="22"/>
    </row>
    <row r="2445" spans="4:55" ht="14.4" x14ac:dyDescent="0.3">
      <c r="D2445" s="33"/>
      <c r="E2445" s="32">
        <v>40049.650694444441</v>
      </c>
      <c r="F2445" s="21">
        <f t="shared" si="2892"/>
        <v>150.91527777777083</v>
      </c>
      <c r="G2445" s="21">
        <f t="shared" si="2903"/>
        <v>150.91527777777083</v>
      </c>
      <c r="H2445" s="21"/>
      <c r="I2445" s="50">
        <v>1037</v>
      </c>
      <c r="J2445" s="21">
        <v>17724</v>
      </c>
      <c r="K2445" s="21">
        <v>101.45</v>
      </c>
      <c r="L2445" s="21">
        <v>785</v>
      </c>
      <c r="M2445" s="124">
        <v>6.37</v>
      </c>
      <c r="N2445" s="40"/>
      <c r="O2445" s="40"/>
      <c r="P2445" s="40"/>
      <c r="R2445" s="22"/>
      <c r="S2445" s="22"/>
      <c r="T2445" s="22"/>
      <c r="U2445" s="52">
        <f t="shared" si="2893"/>
        <v>4.1700804161441148E-4</v>
      </c>
      <c r="V2445" s="52">
        <f t="shared" si="2894"/>
        <v>5.6334710709794719E-2</v>
      </c>
      <c r="W2445" s="52">
        <f t="shared" si="2895"/>
        <v>3.4361545120850689E-4</v>
      </c>
      <c r="X2445" s="247">
        <f>W2445+V2445+SUM($U$2433:U2445)</f>
        <v>6.0340680275518831E-2</v>
      </c>
      <c r="Y2445" s="104">
        <f>W2445+V2445+SUM($U$2433:U2445)-$X$2433</f>
        <v>4.0496604533928907E-2</v>
      </c>
      <c r="Z2445" s="42"/>
      <c r="AA2445" s="1">
        <f t="shared" si="2904"/>
        <v>3.340577634777512E-4</v>
      </c>
      <c r="AB2445" s="41">
        <f t="shared" si="2896"/>
        <v>7.2854120547795262E-2</v>
      </c>
      <c r="AC2445" s="48">
        <f t="shared" si="2897"/>
        <v>9.8420543382986843</v>
      </c>
      <c r="AD2445" s="48">
        <f t="shared" si="2898"/>
        <v>1.7805391989499657</v>
      </c>
      <c r="AE2445" s="48">
        <f t="shared" si="2899"/>
        <v>3.0305290453805829</v>
      </c>
      <c r="AF2445" s="48">
        <f t="shared" si="2900"/>
        <v>1.7805391989499653</v>
      </c>
      <c r="AG2445" s="238">
        <f t="shared" si="2901"/>
        <v>1.2499108389805758</v>
      </c>
      <c r="AH2445" s="48">
        <f t="shared" si="2902"/>
        <v>7.9007450041665417E-5</v>
      </c>
      <c r="AI2445" s="48">
        <f>AE2445+AC2445+SUM($AB$2433:AB2445)</f>
        <v>13.567574863818068</v>
      </c>
      <c r="AJ2445" s="48">
        <f>AE2445+AC2445+SUM($AB$2432:AB2445)-$AI$2433</f>
        <v>10.397681004173212</v>
      </c>
      <c r="AM2445" s="41"/>
      <c r="AN2445" s="41"/>
      <c r="AO2445" s="41"/>
      <c r="AP2445" s="41"/>
      <c r="AQ2445"/>
      <c r="AR2445" s="41"/>
      <c r="AT2445" s="41"/>
      <c r="AU2445" s="41"/>
      <c r="AW2445" s="22"/>
      <c r="AX2445" s="22"/>
      <c r="AY2445" s="22"/>
      <c r="AZ2445" s="22"/>
      <c r="BA2445" s="22"/>
      <c r="BB2445" s="22"/>
    </row>
    <row r="2446" spans="4:55" ht="14.4" x14ac:dyDescent="0.3">
      <c r="D2446" s="22"/>
      <c r="E2446" s="32">
        <v>40063.563194444447</v>
      </c>
      <c r="F2446" s="21">
        <f t="shared" si="2892"/>
        <v>164.82777777777665</v>
      </c>
      <c r="G2446" s="21">
        <f t="shared" si="2903"/>
        <v>164.82777777777665</v>
      </c>
      <c r="H2446" s="21"/>
      <c r="I2446" s="50">
        <v>1037</v>
      </c>
      <c r="J2446" s="21">
        <v>16795.599999999999</v>
      </c>
      <c r="K2446" s="21">
        <v>98.43</v>
      </c>
      <c r="L2446" s="21">
        <v>1082</v>
      </c>
      <c r="M2446" s="124">
        <v>6.37</v>
      </c>
      <c r="N2446" s="40"/>
      <c r="O2446" s="40"/>
      <c r="P2446" s="40"/>
      <c r="R2446" s="22"/>
      <c r="S2446" s="22"/>
      <c r="T2446" s="22"/>
      <c r="U2446" s="52">
        <f t="shared" si="2893"/>
        <v>4.0459439661021714E-4</v>
      </c>
      <c r="V2446" s="52">
        <f t="shared" si="2894"/>
        <v>5.465771882863573E-2</v>
      </c>
      <c r="W2446" s="52">
        <f t="shared" si="2895"/>
        <v>3.3338658316858885E-4</v>
      </c>
      <c r="X2446" s="247">
        <f>W2446+V2446+SUM($U$2433:U2446)</f>
        <v>5.9058053922930141E-2</v>
      </c>
      <c r="Y2446" s="104">
        <f>W2446+V2446+SUM($U$2433:U2446)-$X$2433</f>
        <v>3.9213978181340217E-2</v>
      </c>
      <c r="Z2446" s="42"/>
      <c r="AA2446" s="1">
        <f t="shared" si="2904"/>
        <v>1.8910630832244351E-4</v>
      </c>
      <c r="AB2446" s="41">
        <f t="shared" si="2896"/>
        <v>6.903795232862503E-2</v>
      </c>
      <c r="AC2446" s="48">
        <f t="shared" si="2897"/>
        <v>9.3265181586735153</v>
      </c>
      <c r="AD2446" s="48">
        <f t="shared" si="2898"/>
        <v>1.6872728599573481</v>
      </c>
      <c r="AE2446" s="48">
        <f t="shared" si="2899"/>
        <v>2.8717870477654093</v>
      </c>
      <c r="AF2446" s="48">
        <f t="shared" si="2900"/>
        <v>1.6872728599573479</v>
      </c>
      <c r="AG2446" s="238">
        <f t="shared" si="2901"/>
        <v>1.1844393188434978</v>
      </c>
      <c r="AH2446" s="48">
        <f t="shared" si="2902"/>
        <v>7.4868964563292467E-5</v>
      </c>
      <c r="AI2446" s="48">
        <f>AE2446+AC2446+SUM($AB$2433:AB2446)</f>
        <v>12.962334638906352</v>
      </c>
      <c r="AJ2446" s="48">
        <f>AE2446+AC2446+SUM($AB$2432:AB2446)-$AI$2433</f>
        <v>9.7924407792614936</v>
      </c>
      <c r="AM2446" s="41"/>
      <c r="AN2446" s="41"/>
      <c r="AO2446" s="41"/>
      <c r="AP2446" s="41"/>
      <c r="AQ2446"/>
      <c r="AR2446" s="41"/>
      <c r="AT2446" s="41"/>
      <c r="AU2446" s="41"/>
      <c r="AW2446" s="22"/>
      <c r="AX2446" s="22"/>
      <c r="AY2446" s="22"/>
      <c r="AZ2446" s="22"/>
      <c r="BA2446" s="22"/>
      <c r="BB2446" s="22"/>
    </row>
    <row r="2447" spans="4:55" ht="14.4" x14ac:dyDescent="0.3">
      <c r="D2447" s="22"/>
      <c r="E2447" s="32">
        <v>40077.539583333331</v>
      </c>
      <c r="F2447" s="21">
        <f t="shared" si="2892"/>
        <v>178.80416666666133</v>
      </c>
      <c r="G2447" s="21">
        <f t="shared" si="2903"/>
        <v>178.80416666666133</v>
      </c>
      <c r="H2447" s="21"/>
      <c r="I2447" s="50">
        <v>1037</v>
      </c>
      <c r="J2447" s="21">
        <v>18019.099999999999</v>
      </c>
      <c r="K2447" s="21">
        <v>110.34</v>
      </c>
      <c r="L2447" s="21">
        <v>1431</v>
      </c>
      <c r="M2447" s="124">
        <v>6.37</v>
      </c>
      <c r="U2447" s="52">
        <f t="shared" si="2893"/>
        <v>4.5355019528569906E-4</v>
      </c>
      <c r="V2447" s="52">
        <f t="shared" si="2894"/>
        <v>6.1271286148040907E-2</v>
      </c>
      <c r="W2447" s="52">
        <f t="shared" si="2895"/>
        <v>3.7372625812071611E-4</v>
      </c>
      <c r="X2447" s="247">
        <f>W2447+V2447+SUM($U$2433:U2447)</f>
        <v>6.6165511112573142E-2</v>
      </c>
      <c r="Y2447" s="104">
        <f>W2447+V2447+SUM($U$2433:U2447)-$X$2433</f>
        <v>4.6321435370983217E-2</v>
      </c>
      <c r="Z2447" s="90">
        <f>(0.05-Y2447)/((Y2448-Y2447)/(G2448-G2447))+G2447</f>
        <v>191.86052476708352</v>
      </c>
      <c r="AA2447" s="1">
        <f t="shared" si="2904"/>
        <v>2.4919938270322097E-4</v>
      </c>
      <c r="AB2447" s="41">
        <f t="shared" si="2896"/>
        <v>7.406712274671505E-2</v>
      </c>
      <c r="AC2447" s="48">
        <f t="shared" si="2897"/>
        <v>10.005921988672863</v>
      </c>
      <c r="AD2447" s="48">
        <f t="shared" si="2898"/>
        <v>1.8101847145000745</v>
      </c>
      <c r="AE2447" s="48">
        <f t="shared" si="2899"/>
        <v>3.080986567457531</v>
      </c>
      <c r="AF2447" s="48">
        <f t="shared" si="2900"/>
        <v>1.8101847145000751</v>
      </c>
      <c r="AG2447" s="238">
        <f t="shared" si="2901"/>
        <v>1.2707215300538763</v>
      </c>
      <c r="AH2447" s="48">
        <f t="shared" si="2902"/>
        <v>8.0322903579653233E-5</v>
      </c>
      <c r="AI2447" s="48">
        <f>AE2447+AC2447+SUM($AB$2433:AB2447)</f>
        <v>13.925005111344536</v>
      </c>
      <c r="AJ2447" s="48">
        <f>AE2447+AC2447+SUM($AB$2432:AB2447)-$AI$2433</f>
        <v>10.755111251699677</v>
      </c>
      <c r="AM2447" s="41"/>
      <c r="AN2447" s="41"/>
      <c r="AO2447" s="41"/>
      <c r="AP2447" s="41"/>
      <c r="AQ2447"/>
      <c r="AR2447" s="41"/>
      <c r="AT2447" s="41"/>
      <c r="AU2447" s="41"/>
    </row>
    <row r="2448" spans="4:55" ht="14.4" x14ac:dyDescent="0.3">
      <c r="D2448" s="22"/>
      <c r="E2448" s="32">
        <v>40091.53402777778</v>
      </c>
      <c r="F2448" s="21">
        <f t="shared" si="2892"/>
        <v>192.79861111110949</v>
      </c>
      <c r="G2448" s="21">
        <f t="shared" si="2903"/>
        <v>192.79861111110949</v>
      </c>
      <c r="H2448" s="21"/>
      <c r="I2448" s="50">
        <v>1037</v>
      </c>
      <c r="J2448" s="21">
        <v>18627.3</v>
      </c>
      <c r="K2448" s="21">
        <v>116.54</v>
      </c>
      <c r="L2448" s="21">
        <v>1737</v>
      </c>
      <c r="M2448" s="124">
        <v>6.37</v>
      </c>
      <c r="U2448" s="52">
        <f t="shared" si="2893"/>
        <v>4.7903516185060155E-4</v>
      </c>
      <c r="V2448" s="52">
        <f t="shared" si="2894"/>
        <v>6.4714117162340823E-2</v>
      </c>
      <c r="W2448" s="52">
        <f t="shared" si="2895"/>
        <v>3.9472592098412416E-4</v>
      </c>
      <c r="X2448" s="247">
        <f>W2448+V2448+SUM($U$2433:U2448)</f>
        <v>7.0108376951587073E-2</v>
      </c>
      <c r="Y2448" s="104">
        <f>W2448+V2448+SUM($U$2433:U2448)-$X$2433</f>
        <v>5.0264301209997149E-2</v>
      </c>
      <c r="Z2448" s="42"/>
      <c r="AA2448" s="1">
        <f t="shared" si="2904"/>
        <v>2.6090775194191152E-4</v>
      </c>
      <c r="AB2448" s="41">
        <f t="shared" si="2896"/>
        <v>7.6567115757162421E-2</v>
      </c>
      <c r="AC2448" s="48">
        <f t="shared" si="2897"/>
        <v>10.343652605269188</v>
      </c>
      <c r="AD2448" s="48">
        <f t="shared" si="2898"/>
        <v>1.8712840115437088</v>
      </c>
      <c r="AE2448" s="48">
        <f t="shared" si="2899"/>
        <v>3.1849793323751827</v>
      </c>
      <c r="AF2448" s="48">
        <f t="shared" si="2900"/>
        <v>1.8712840115437086</v>
      </c>
      <c r="AG2448" s="238">
        <f t="shared" si="2901"/>
        <v>1.313612286783056</v>
      </c>
      <c r="AH2448" s="48">
        <f t="shared" si="2902"/>
        <v>8.3034048418027215E-5</v>
      </c>
      <c r="AI2448" s="48">
        <f>AE2448+AC2448+SUM($AB$2433:AB2448)</f>
        <v>14.443295608615674</v>
      </c>
      <c r="AJ2448" s="48">
        <f>AE2448+AC2448+SUM($AB$2432:AB2448)-$AI$2433</f>
        <v>11.273401748970816</v>
      </c>
      <c r="AM2448" s="41"/>
      <c r="AN2448" s="41"/>
      <c r="AO2448" s="41"/>
      <c r="AP2448" s="41"/>
      <c r="AQ2448"/>
      <c r="AR2448" s="41"/>
      <c r="AT2448" s="41"/>
      <c r="AU2448" s="41"/>
    </row>
    <row r="2449" spans="4:54" ht="14.4" x14ac:dyDescent="0.3">
      <c r="D2449" s="22"/>
      <c r="E2449" s="32">
        <v>40105.640972222223</v>
      </c>
      <c r="F2449" s="21">
        <f t="shared" si="2892"/>
        <v>206.90555555555329</v>
      </c>
      <c r="G2449" s="21">
        <f t="shared" si="2903"/>
        <v>206.90555555555329</v>
      </c>
      <c r="H2449" s="21"/>
      <c r="I2449" s="50">
        <v>1037</v>
      </c>
      <c r="J2449" s="21">
        <v>17917</v>
      </c>
      <c r="K2449" s="21">
        <v>119.9</v>
      </c>
      <c r="L2449" s="21">
        <v>2062</v>
      </c>
      <c r="M2449" s="124">
        <v>6.37</v>
      </c>
      <c r="U2449" s="52">
        <f t="shared" si="2893"/>
        <v>4.9284636953738725E-4</v>
      </c>
      <c r="V2449" s="52">
        <f t="shared" si="2894"/>
        <v>6.6579909453961431E-2</v>
      </c>
      <c r="W2449" s="52">
        <f t="shared" si="2895"/>
        <v>4.0610638343913238E-4</v>
      </c>
      <c r="X2449" s="247">
        <f>W2449+V2449+SUM($U$2433:U2449)</f>
        <v>7.2478396075200069E-2</v>
      </c>
      <c r="Y2449" s="104">
        <f>W2449+V2449+SUM($U$2433:U2449)-$X$2433</f>
        <v>5.2634320333610145E-2</v>
      </c>
      <c r="Z2449" s="42"/>
      <c r="AA2449" s="1">
        <f t="shared" si="2904"/>
        <v>3.1507808333003915E-4</v>
      </c>
      <c r="AB2449" s="41">
        <f t="shared" si="2896"/>
        <v>7.364744289408981E-2</v>
      </c>
      <c r="AC2449" s="48">
        <f t="shared" si="2897"/>
        <v>9.9492263360018924</v>
      </c>
      <c r="AD2449" s="48">
        <f t="shared" si="2898"/>
        <v>1.7999278282321449</v>
      </c>
      <c r="AE2449" s="48">
        <f t="shared" si="2899"/>
        <v>3.0635290513475457</v>
      </c>
      <c r="AF2449" s="48">
        <f t="shared" si="2900"/>
        <v>1.7999278282321443</v>
      </c>
      <c r="AG2449" s="238">
        <f t="shared" si="2901"/>
        <v>1.2635213553382405</v>
      </c>
      <c r="AH2449" s="48">
        <f t="shared" si="2902"/>
        <v>7.9867777160715366E-5</v>
      </c>
      <c r="AI2449" s="48">
        <f>AE2449+AC2449+SUM($AB$2433:AB2449)</f>
        <v>14.001066501214833</v>
      </c>
      <c r="AJ2449" s="48">
        <f>AE2449+AC2449+SUM($AB$2432:AB2449)-$AI$2433</f>
        <v>10.831172641569975</v>
      </c>
      <c r="AM2449" s="41"/>
      <c r="AN2449" s="41"/>
      <c r="AO2449" s="41"/>
      <c r="AP2449" s="41"/>
      <c r="AQ2449"/>
      <c r="AR2449" s="41"/>
      <c r="AT2449" s="41"/>
      <c r="AU2449" s="41"/>
    </row>
    <row r="2450" spans="4:54" ht="14.4" x14ac:dyDescent="0.3">
      <c r="D2450" s="22"/>
      <c r="E2450" s="32">
        <v>40119.539583333331</v>
      </c>
      <c r="F2450" s="21">
        <f t="shared" si="2892"/>
        <v>220.80416666666133</v>
      </c>
      <c r="G2450" s="21">
        <f t="shared" si="2903"/>
        <v>220.80416666666133</v>
      </c>
      <c r="H2450" s="21"/>
      <c r="I2450" s="50">
        <v>1037</v>
      </c>
      <c r="J2450" s="21">
        <v>17831.3</v>
      </c>
      <c r="K2450" s="21">
        <v>125.23</v>
      </c>
      <c r="L2450" s="21">
        <v>2366</v>
      </c>
      <c r="M2450" s="124">
        <v>6.37</v>
      </c>
      <c r="U2450" s="52">
        <f t="shared" si="2893"/>
        <v>5.1475521982624704E-4</v>
      </c>
      <c r="V2450" s="52">
        <f t="shared" si="2894"/>
        <v>6.9539633535609588E-2</v>
      </c>
      <c r="W2450" s="52">
        <f t="shared" si="2895"/>
        <v>4.2415931941686857E-4</v>
      </c>
      <c r="X2450" s="247">
        <f>W2450+V2450+SUM($U$2433:U2450)</f>
        <v>7.5970928312652217E-2</v>
      </c>
      <c r="Y2450" s="104">
        <f>W2450+V2450+SUM($U$2433:U2450)-$X$2433</f>
        <v>5.6126852571062293E-2</v>
      </c>
      <c r="Z2450" s="42"/>
      <c r="AA2450" s="1">
        <f t="shared" si="2904"/>
        <v>2.2683670565806934E-4</v>
      </c>
      <c r="AB2450" s="41">
        <f t="shared" si="2896"/>
        <v>7.3295174888507203E-2</v>
      </c>
      <c r="AC2450" s="48">
        <f t="shared" si="2897"/>
        <v>9.9016375266590693</v>
      </c>
      <c r="AD2450" s="48">
        <f t="shared" si="2898"/>
        <v>1.7913184731571046</v>
      </c>
      <c r="AE2450" s="48">
        <f t="shared" si="2899"/>
        <v>3.0488756808223201</v>
      </c>
      <c r="AF2450" s="48">
        <f t="shared" si="2900"/>
        <v>1.7913184731571048</v>
      </c>
      <c r="AG2450" s="238">
        <f t="shared" si="2901"/>
        <v>1.2574777219089568</v>
      </c>
      <c r="AH2450" s="48">
        <f t="shared" si="2902"/>
        <v>7.9485756258629493E-5</v>
      </c>
      <c r="AI2450" s="48">
        <f>AE2450+AC2450+SUM($AB$2433:AB2450)</f>
        <v>14.012119496235291</v>
      </c>
      <c r="AJ2450" s="48">
        <f>AE2450+AC2450+SUM($AB$2432:AB2450)-$AI$2433</f>
        <v>10.842225636590435</v>
      </c>
      <c r="AM2450" s="41"/>
      <c r="AN2450" s="41"/>
      <c r="AO2450" s="41"/>
      <c r="AP2450" s="41"/>
      <c r="AQ2450"/>
      <c r="AR2450" s="41"/>
      <c r="AT2450" s="41"/>
      <c r="AU2450" s="41"/>
    </row>
    <row r="2451" spans="4:54" ht="14.4" x14ac:dyDescent="0.3">
      <c r="D2451" s="22"/>
      <c r="E2451" s="32">
        <v>40161.62222222222</v>
      </c>
      <c r="F2451" s="21">
        <f t="shared" si="2892"/>
        <v>262.88680555555038</v>
      </c>
      <c r="G2451" s="21">
        <f t="shared" si="2903"/>
        <v>262.88680555555038</v>
      </c>
      <c r="H2451" s="21"/>
      <c r="I2451" s="50">
        <v>1037</v>
      </c>
      <c r="J2451" s="21">
        <v>19011</v>
      </c>
      <c r="K2451" s="21">
        <v>150.88</v>
      </c>
      <c r="L2451" s="21">
        <v>2602</v>
      </c>
      <c r="M2451" s="124">
        <v>6.37</v>
      </c>
      <c r="U2451" s="52">
        <f t="shared" si="2893"/>
        <v>6.2018899279233524E-4</v>
      </c>
      <c r="V2451" s="52">
        <f t="shared" si="2894"/>
        <v>8.3782958618963302E-2</v>
      </c>
      <c r="W2451" s="52">
        <f t="shared" si="2895"/>
        <v>5.1103695690822592E-4</v>
      </c>
      <c r="X2451" s="247">
        <f>W2451+V2451+SUM($U$2433:U2451)</f>
        <v>9.0921320026289623E-2</v>
      </c>
      <c r="Y2451" s="104">
        <f>W2451+V2451+SUM($U$2433:U2451)-$X$2433</f>
        <v>7.1077244284699692E-2</v>
      </c>
      <c r="Z2451" s="42"/>
      <c r="AA2451" s="1">
        <f t="shared" si="2904"/>
        <v>3.0622201134559957E-4</v>
      </c>
      <c r="AB2451" s="41">
        <f t="shared" si="2896"/>
        <v>7.8144306349251624E-2</v>
      </c>
      <c r="AC2451" s="48">
        <f t="shared" si="2897"/>
        <v>10.556719421428362</v>
      </c>
      <c r="AD2451" s="48">
        <f t="shared" si="2898"/>
        <v>1.9098302139041858</v>
      </c>
      <c r="AE2451" s="48">
        <f t="shared" si="2899"/>
        <v>3.2505860799892963</v>
      </c>
      <c r="AF2451" s="48">
        <f t="shared" si="2900"/>
        <v>1.9098302139041867</v>
      </c>
      <c r="AG2451" s="238">
        <f t="shared" si="2901"/>
        <v>1.3406711216350564</v>
      </c>
      <c r="AH2451" s="48">
        <f t="shared" si="2902"/>
        <v>8.4744450053154033E-5</v>
      </c>
      <c r="AI2451" s="48">
        <f>AE2451+AC2451+SUM($AB$2433:AB2451)</f>
        <v>14.947056096520813</v>
      </c>
      <c r="AJ2451" s="48">
        <f>AE2451+AC2451+SUM($AB$2432:AB2451)-$AI$2433</f>
        <v>11.777162236875956</v>
      </c>
      <c r="AM2451" s="41"/>
      <c r="AN2451" s="41"/>
      <c r="AO2451" s="41"/>
      <c r="AP2451" s="41"/>
      <c r="AQ2451"/>
      <c r="AR2451" s="41"/>
      <c r="AT2451" s="41"/>
      <c r="AU2451" s="41"/>
    </row>
    <row r="2452" spans="4:54" ht="14.4" x14ac:dyDescent="0.3">
      <c r="E2452" s="32">
        <v>40189.5625</v>
      </c>
      <c r="F2452" s="21">
        <f t="shared" si="2892"/>
        <v>290.82708333332994</v>
      </c>
      <c r="G2452" s="21">
        <f t="shared" si="2903"/>
        <v>290.82708333332994</v>
      </c>
      <c r="H2452" s="21"/>
      <c r="I2452" s="50">
        <v>1037</v>
      </c>
      <c r="J2452" s="21">
        <v>19058.400000000001</v>
      </c>
      <c r="K2452" s="21">
        <v>177.52</v>
      </c>
      <c r="L2452" s="21">
        <v>2827</v>
      </c>
      <c r="M2452" s="124">
        <v>6.37</v>
      </c>
      <c r="U2452" s="52">
        <f t="shared" si="2893"/>
        <v>7.2969213945185153E-4</v>
      </c>
      <c r="V2452" s="52">
        <f t="shared" si="2894"/>
        <v>9.8576026073955242E-2</v>
      </c>
      <c r="W2452" s="52">
        <f t="shared" si="2895"/>
        <v>6.0126776637293392E-4</v>
      </c>
      <c r="X2452" s="247">
        <f>W2452+V2452+SUM($U$2433:U2452)</f>
        <v>0.10653431043019812</v>
      </c>
      <c r="Y2452" s="104">
        <f>W2452+V2452+SUM($U$2433:U2452)-$X$2433</f>
        <v>8.6690234688608203E-2</v>
      </c>
      <c r="Z2452" s="42"/>
      <c r="AA2452" s="1">
        <f t="shared" si="2904"/>
        <v>4.0082243198740592E-4</v>
      </c>
      <c r="AB2452" s="41">
        <f t="shared" si="2896"/>
        <v>7.8339143029118791E-2</v>
      </c>
      <c r="AC2452" s="48">
        <f t="shared" si="2897"/>
        <v>10.583040419828011</v>
      </c>
      <c r="AD2452" s="48">
        <f t="shared" si="2898"/>
        <v>1.9145919808885141</v>
      </c>
      <c r="AE2452" s="48">
        <f t="shared" si="2899"/>
        <v>3.258690744667192</v>
      </c>
      <c r="AF2452" s="48">
        <f t="shared" si="2900"/>
        <v>1.9145919808885141</v>
      </c>
      <c r="AG2452" s="238">
        <f t="shared" si="2901"/>
        <v>1.3440138080358504</v>
      </c>
      <c r="AH2452" s="48">
        <f t="shared" si="2902"/>
        <v>8.4955742827469907E-5</v>
      </c>
      <c r="AI2452" s="48">
        <f>AE2452+AC2452+SUM($AB$2433:AB2452)</f>
        <v>15.059820902627475</v>
      </c>
      <c r="AJ2452" s="48">
        <f>AE2452+AC2452+SUM($AB$2432:AB2452)-$AI$2433</f>
        <v>11.889927042982617</v>
      </c>
      <c r="AM2452" s="41"/>
      <c r="AN2452" s="41"/>
      <c r="AO2452" s="41"/>
      <c r="AP2452" s="41"/>
      <c r="AQ2452"/>
      <c r="AR2452" s="41"/>
      <c r="AT2452" s="41"/>
      <c r="AU2452" s="41"/>
    </row>
    <row r="2453" spans="4:54" ht="14.4" x14ac:dyDescent="0.3">
      <c r="D2453" s="90"/>
      <c r="E2453" s="32">
        <v>40204.418749999997</v>
      </c>
      <c r="F2453" s="21">
        <f t="shared" si="2892"/>
        <v>305.68333333332703</v>
      </c>
      <c r="G2453" s="21">
        <f t="shared" si="2903"/>
        <v>305.68333333332703</v>
      </c>
      <c r="H2453" s="21"/>
      <c r="I2453" s="50">
        <v>1037</v>
      </c>
      <c r="J2453" s="21">
        <v>18848</v>
      </c>
      <c r="K2453" s="21">
        <v>193.53</v>
      </c>
      <c r="L2453" s="98">
        <v>3041</v>
      </c>
      <c r="M2453" s="124">
        <v>6.37</v>
      </c>
      <c r="U2453" s="52">
        <f t="shared" si="2893"/>
        <v>7.9550089988799472E-4</v>
      </c>
      <c r="V2453" s="52">
        <f t="shared" si="2894"/>
        <v>0.10746630422539745</v>
      </c>
      <c r="W2453" s="52">
        <f t="shared" si="2895"/>
        <v>6.5549431515408909E-4</v>
      </c>
      <c r="X2453" s="247">
        <f>W2453+V2453+SUM($U$2433:U2453)</f>
        <v>0.11627431603030948</v>
      </c>
      <c r="Y2453" s="104">
        <f>W2453+V2453+SUM($U$2433:U2453)-$X$2433</f>
        <v>9.6430240288719549E-2</v>
      </c>
      <c r="Z2453" s="42"/>
      <c r="AA2453" s="1">
        <f t="shared" si="2904"/>
        <v>4.7010379243844037E-4</v>
      </c>
      <c r="AB2453" s="41">
        <f t="shared" si="2896"/>
        <v>7.7474298357303392E-2</v>
      </c>
      <c r="AC2453" s="48">
        <f t="shared" si="2897"/>
        <v>10.466206283471768</v>
      </c>
      <c r="AD2453" s="48">
        <f t="shared" si="2898"/>
        <v>1.8934553611943665</v>
      </c>
      <c r="AE2453" s="48">
        <f t="shared" si="2899"/>
        <v>3.222715608628596</v>
      </c>
      <c r="AF2453" s="48">
        <f t="shared" si="2900"/>
        <v>1.8934553611943665</v>
      </c>
      <c r="AG2453" s="238">
        <f t="shared" si="2901"/>
        <v>1.3291762295816913</v>
      </c>
      <c r="AH2453" s="48">
        <f t="shared" si="2902"/>
        <v>8.4017852538101454E-5</v>
      </c>
      <c r="AI2453" s="48">
        <f>AE2453+AC2453+SUM($AB$2433:AB2453)</f>
        <v>14.984485928589939</v>
      </c>
      <c r="AJ2453" s="48">
        <f>AE2453+AC2453+SUM($AB$2432:AB2453)-$AI$2433</f>
        <v>11.814592068945082</v>
      </c>
      <c r="AM2453" s="41"/>
      <c r="AN2453" s="41"/>
      <c r="AO2453" s="41"/>
      <c r="AP2453" s="41"/>
      <c r="AQ2453"/>
      <c r="AR2453" s="41"/>
      <c r="AT2453" s="41"/>
      <c r="AU2453" s="41"/>
    </row>
    <row r="2454" spans="4:54" ht="14.4" x14ac:dyDescent="0.3">
      <c r="E2454" s="32">
        <v>40288.672222222223</v>
      </c>
      <c r="F2454" s="21">
        <f t="shared" si="2892"/>
        <v>389.93680555555329</v>
      </c>
      <c r="G2454" s="21">
        <f t="shared" si="2903"/>
        <v>389.93680555555329</v>
      </c>
      <c r="H2454" s="21"/>
      <c r="I2454" s="50">
        <v>1037</v>
      </c>
      <c r="J2454" s="21">
        <v>21980</v>
      </c>
      <c r="K2454" s="21">
        <v>402.93</v>
      </c>
      <c r="L2454" s="98">
        <v>71</v>
      </c>
      <c r="M2454" s="124">
        <v>6.37</v>
      </c>
      <c r="U2454" s="52">
        <f t="shared" si="2893"/>
        <v>1.656235093225183E-3</v>
      </c>
      <c r="V2454" s="52">
        <f t="shared" si="2894"/>
        <v>0.22374514525675293</v>
      </c>
      <c r="W2454" s="52">
        <f t="shared" si="2895"/>
        <v>1.3647409931537081E-3</v>
      </c>
      <c r="X2454" s="247">
        <f>W2454+V2454+SUM($U$2433:U2454)</f>
        <v>0.23491863883288977</v>
      </c>
      <c r="Y2454" s="104">
        <f>W2454+V2454+SUM($U$2433:U2454)-$X$2433</f>
        <v>0.21507456309129985</v>
      </c>
      <c r="Z2454" s="42"/>
      <c r="AA2454" s="1">
        <f t="shared" si="2904"/>
        <v>1.1890223259866466E-3</v>
      </c>
      <c r="AB2454" s="41">
        <f t="shared" si="2896"/>
        <v>9.0348316951057314E-2</v>
      </c>
      <c r="AC2454" s="48">
        <f t="shared" si="2897"/>
        <v>12.205391241018116</v>
      </c>
      <c r="AD2454" s="48">
        <f t="shared" si="2898"/>
        <v>2.2080936353486935</v>
      </c>
      <c r="AE2454" s="48">
        <f t="shared" si="2899"/>
        <v>3.7582390215225252</v>
      </c>
      <c r="AF2454" s="48">
        <f t="shared" si="2900"/>
        <v>2.208093635348694</v>
      </c>
      <c r="AG2454" s="238">
        <f t="shared" si="2901"/>
        <v>1.5500474069506358</v>
      </c>
      <c r="AH2454" s="48">
        <f t="shared" si="2902"/>
        <v>9.7979223195430296E-5</v>
      </c>
      <c r="AI2454" s="48">
        <f>AE2454+AC2454+SUM($AB$2433:AB2454)</f>
        <v>17.349542615981274</v>
      </c>
      <c r="AJ2454" s="48">
        <f>AE2454+AC2454+SUM($AB$2432:AB2454)-$AI$2433</f>
        <v>14.179648756336416</v>
      </c>
      <c r="AM2454" s="41"/>
      <c r="AN2454" s="41"/>
      <c r="AO2454" s="41"/>
      <c r="AP2454" s="41"/>
      <c r="AQ2454"/>
      <c r="AR2454" s="41"/>
      <c r="AT2454" s="41"/>
      <c r="AU2454" s="41"/>
    </row>
    <row r="2455" spans="4:54" ht="14.4" x14ac:dyDescent="0.3">
      <c r="E2455" s="32">
        <v>40364.571527777778</v>
      </c>
      <c r="F2455" s="21">
        <f t="shared" si="2892"/>
        <v>465.83611111110804</v>
      </c>
      <c r="G2455" s="21">
        <f t="shared" si="2903"/>
        <v>465.83611111110804</v>
      </c>
      <c r="H2455" s="21"/>
      <c r="I2455" s="50">
        <v>1037</v>
      </c>
      <c r="J2455" s="21">
        <v>20881</v>
      </c>
      <c r="K2455" s="21">
        <v>1588</v>
      </c>
      <c r="L2455" s="21">
        <v>41</v>
      </c>
      <c r="M2455" s="124">
        <v>6.37</v>
      </c>
      <c r="N2455" s="40"/>
      <c r="O2455" s="40"/>
      <c r="P2455" s="40"/>
      <c r="R2455" s="22"/>
      <c r="S2455" s="22"/>
      <c r="T2455" s="22"/>
      <c r="U2455" s="52">
        <f t="shared" si="2893"/>
        <v>6.52743982339759E-3</v>
      </c>
      <c r="V2455" s="52">
        <f t="shared" si="2894"/>
        <v>0.88180897592069007</v>
      </c>
      <c r="W2455" s="52">
        <f t="shared" si="2895"/>
        <v>5.3786233269503096E-3</v>
      </c>
      <c r="X2455" s="247">
        <f>W2455+V2455+SUM($U$2433:U2455)</f>
        <v>0.90352379165402108</v>
      </c>
      <c r="Y2455" s="104">
        <f>W2455+V2455+SUM($U$2433:U2455)-$X$2433</f>
        <v>0.88367971591243111</v>
      </c>
      <c r="Z2455" s="42"/>
      <c r="AA2455" s="1">
        <f t="shared" si="2904"/>
        <v>4.2835665829498064E-3</v>
      </c>
      <c r="AB2455" s="41">
        <f t="shared" si="2896"/>
        <v>8.5830901103504456E-2</v>
      </c>
      <c r="AC2455" s="48">
        <f t="shared" si="2897"/>
        <v>11.59512167896721</v>
      </c>
      <c r="AD2455" s="48">
        <f t="shared" si="2898"/>
        <v>2.0976889535812586</v>
      </c>
      <c r="AE2455" s="48">
        <f t="shared" si="2899"/>
        <v>3.5703270704463979</v>
      </c>
      <c r="AF2455" s="48">
        <f t="shared" si="2900"/>
        <v>2.0976889535812586</v>
      </c>
      <c r="AG2455" s="238">
        <f t="shared" si="2901"/>
        <v>1.4725450366031034</v>
      </c>
      <c r="AH2455" s="48">
        <f t="shared" si="2902"/>
        <v>9.3080262035658752E-5</v>
      </c>
      <c r="AI2455" s="48">
        <f>AE2455+AC2455+SUM($AB$2433:AB2455)</f>
        <v>16.637192003957747</v>
      </c>
      <c r="AJ2455" s="48">
        <f>AE2455+AC2455+SUM($AB$2432:AB2455)-$AI$2433</f>
        <v>13.467298144312888</v>
      </c>
      <c r="AM2455" s="41"/>
      <c r="AN2455" s="41"/>
      <c r="AO2455" s="41"/>
      <c r="AP2455" s="41"/>
      <c r="AQ2455"/>
      <c r="AR2455" s="41"/>
      <c r="AT2455" s="41"/>
      <c r="AU2455" s="41"/>
      <c r="AW2455" s="22"/>
      <c r="AX2455" s="22"/>
      <c r="AY2455" s="22"/>
      <c r="AZ2455" s="22"/>
      <c r="BA2455" s="22"/>
      <c r="BB2455" s="22"/>
    </row>
    <row r="2456" spans="4:54" ht="14.4" x14ac:dyDescent="0.3">
      <c r="E2456" s="32">
        <v>40438.436111111114</v>
      </c>
      <c r="F2456" s="21">
        <f t="shared" si="2892"/>
        <v>539.7006944444438</v>
      </c>
      <c r="G2456" s="21">
        <f t="shared" si="2903"/>
        <v>539.7006944444438</v>
      </c>
      <c r="H2456" s="21"/>
      <c r="I2456" s="50">
        <v>1037</v>
      </c>
      <c r="J2456" s="21">
        <v>20700</v>
      </c>
      <c r="K2456" s="21">
        <v>4594</v>
      </c>
      <c r="L2456" s="21">
        <v>14</v>
      </c>
      <c r="M2456" s="124">
        <v>6.37</v>
      </c>
      <c r="N2456" s="40"/>
      <c r="O2456" s="40"/>
      <c r="P2456" s="40"/>
      <c r="R2456" s="22"/>
      <c r="S2456" s="22"/>
      <c r="T2456" s="22"/>
      <c r="U2456" s="52">
        <f t="shared" si="2893"/>
        <v>1.8883538128897058E-2</v>
      </c>
      <c r="V2456" s="52">
        <f t="shared" si="2894"/>
        <v>2.5510267225312657</v>
      </c>
      <c r="W2456" s="52">
        <f t="shared" si="2895"/>
        <v>1.556007277330587E-2</v>
      </c>
      <c r="X2456" s="247">
        <f>W2456+V2456+SUM($U$2433:U2456)</f>
        <v>2.6018065258398493</v>
      </c>
      <c r="Y2456" s="104">
        <f>W2456+V2456+SUM($U$2433:U2456)-$X$2433</f>
        <v>2.5819624500982594</v>
      </c>
      <c r="Z2456" s="42"/>
      <c r="AA2456" s="1">
        <f t="shared" si="2904"/>
        <v>1.0303919346481429E-2</v>
      </c>
      <c r="AB2456" s="41">
        <f t="shared" si="2896"/>
        <v>8.5086904498948429E-2</v>
      </c>
      <c r="AC2456" s="48">
        <f t="shared" si="2897"/>
        <v>11.494613225162649</v>
      </c>
      <c r="AD2456" s="48">
        <f t="shared" si="2898"/>
        <v>2.0795058349280233</v>
      </c>
      <c r="AE2456" s="48">
        <f t="shared" si="2899"/>
        <v>3.5393788783219402</v>
      </c>
      <c r="AF2456" s="48">
        <f t="shared" si="2900"/>
        <v>2.0795058349280233</v>
      </c>
      <c r="AG2456" s="238">
        <f t="shared" si="2901"/>
        <v>1.4597807699671588</v>
      </c>
      <c r="AH2456" s="48">
        <f t="shared" si="2902"/>
        <v>9.2273426758207768E-5</v>
      </c>
      <c r="AI2456" s="48">
        <f>AE2456+AC2456+SUM($AB$2433:AB2456)</f>
        <v>16.590822262527674</v>
      </c>
      <c r="AJ2456" s="48">
        <f>AE2456+AC2456+SUM($AB$2432:AB2456)-$AI$2433</f>
        <v>13.420928402882815</v>
      </c>
      <c r="AM2456" s="41"/>
      <c r="AN2456" s="41"/>
      <c r="AO2456" s="41"/>
      <c r="AP2456" s="41"/>
      <c r="AQ2456"/>
      <c r="AR2456" s="41"/>
      <c r="AT2456" s="41"/>
      <c r="AU2456" s="41"/>
      <c r="AW2456" s="22"/>
      <c r="AX2456" s="22"/>
      <c r="AY2456" s="22"/>
      <c r="AZ2456" s="22"/>
      <c r="BA2456" s="22"/>
      <c r="BB2456" s="22"/>
    </row>
    <row r="2457" spans="4:54" ht="14.4" x14ac:dyDescent="0.3">
      <c r="E2457" s="32">
        <v>40457.622916666667</v>
      </c>
      <c r="F2457" s="21">
        <f t="shared" si="2892"/>
        <v>558.88749999999709</v>
      </c>
      <c r="G2457" s="21">
        <f t="shared" si="2903"/>
        <v>558.88749999999709</v>
      </c>
      <c r="H2457" s="21"/>
      <c r="I2457" s="50">
        <v>1037</v>
      </c>
      <c r="J2457" s="21">
        <v>21642</v>
      </c>
      <c r="K2457" s="21">
        <v>6502</v>
      </c>
      <c r="L2457" s="21">
        <v>47</v>
      </c>
      <c r="M2457" s="124">
        <v>6.37</v>
      </c>
      <c r="N2457" s="40"/>
      <c r="O2457" s="40"/>
      <c r="P2457" s="40"/>
      <c r="R2457" s="22"/>
      <c r="S2457" s="22"/>
      <c r="T2457" s="22"/>
      <c r="U2457" s="52">
        <f t="shared" si="2893"/>
        <v>2.6726331065321872E-2</v>
      </c>
      <c r="V2457" s="52">
        <f t="shared" si="2894"/>
        <v>3.6105302024158235</v>
      </c>
      <c r="W2457" s="52">
        <f t="shared" si="2895"/>
        <v>2.2022549667399822E-2</v>
      </c>
      <c r="X2457" s="247">
        <f>W2457+V2457+SUM($U$2433:U2457)</f>
        <v>3.6944988136838228</v>
      </c>
      <c r="Y2457" s="104">
        <f>W2457+V2457+SUM($U$2433:U2457)-$X$2433</f>
        <v>3.674654737942233</v>
      </c>
      <c r="Z2457" s="42"/>
      <c r="AA2457" s="1">
        <f t="shared" si="2904"/>
        <v>1.9599717279627223E-2</v>
      </c>
      <c r="AB2457" s="41">
        <f t="shared" si="2896"/>
        <v>8.8958975225422315E-2</v>
      </c>
      <c r="AC2457" s="48">
        <f t="shared" si="2897"/>
        <v>12.017701421206283</v>
      </c>
      <c r="AD2457" s="48">
        <f t="shared" si="2898"/>
        <v>2.1741384193001108</v>
      </c>
      <c r="AE2457" s="48">
        <f t="shared" si="2899"/>
        <v>3.7004462649586207</v>
      </c>
      <c r="AF2457" s="48">
        <f t="shared" si="2900"/>
        <v>2.1741384193001108</v>
      </c>
      <c r="AG2457" s="238">
        <f t="shared" si="2901"/>
        <v>1.5262113731221865</v>
      </c>
      <c r="AH2457" s="48">
        <f t="shared" si="2902"/>
        <v>9.6472536323726228E-5</v>
      </c>
      <c r="AI2457" s="48">
        <f>AE2457+AC2457+SUM($AB$2433:AB2457)</f>
        <v>17.363936820433413</v>
      </c>
      <c r="AJ2457" s="48">
        <f>AE2457+AC2457+SUM($AB$2432:AB2457)-$AI$2433</f>
        <v>14.194042960788554</v>
      </c>
      <c r="AM2457" s="41"/>
      <c r="AN2457" s="41"/>
      <c r="AO2457" s="41"/>
      <c r="AP2457" s="41"/>
      <c r="AQ2457"/>
      <c r="AR2457" s="41"/>
      <c r="AT2457" s="41"/>
      <c r="AU2457" s="41"/>
      <c r="AW2457" s="22"/>
      <c r="AX2457" s="22"/>
      <c r="AY2457" s="22"/>
      <c r="AZ2457" s="22"/>
      <c r="BA2457" s="22"/>
      <c r="BB2457" s="22"/>
    </row>
    <row r="2458" spans="4:54" ht="14.4" x14ac:dyDescent="0.3">
      <c r="E2458" s="32">
        <v>40511.442361111112</v>
      </c>
      <c r="F2458" s="21">
        <f t="shared" si="2892"/>
        <v>612.70694444444234</v>
      </c>
      <c r="G2458" s="21">
        <f t="shared" si="2903"/>
        <v>612.70694444444234</v>
      </c>
      <c r="H2458" s="21"/>
      <c r="I2458" s="50">
        <v>1037</v>
      </c>
      <c r="J2458" s="21">
        <v>24863</v>
      </c>
      <c r="K2458" s="21">
        <v>17535</v>
      </c>
      <c r="L2458" s="21">
        <v>13</v>
      </c>
      <c r="M2458" s="124">
        <v>6.37</v>
      </c>
      <c r="N2458" s="40"/>
      <c r="O2458" s="40"/>
      <c r="P2458" s="40"/>
      <c r="R2458" s="22"/>
      <c r="S2458" s="22"/>
      <c r="T2458" s="22"/>
      <c r="U2458" s="52">
        <f t="shared" si="2893"/>
        <v>7.2077240115413568E-2</v>
      </c>
      <c r="V2458" s="52">
        <f t="shared" si="2894"/>
        <v>9.7371035218950261</v>
      </c>
      <c r="W2458" s="52">
        <f t="shared" si="2895"/>
        <v>5.9391788437074107E-2</v>
      </c>
      <c r="X2458" s="247">
        <f>W2458+V2458+SUM($U$2433:U2458)</f>
        <v>9.9305186120481128</v>
      </c>
      <c r="Y2458" s="104">
        <f>W2458+V2458+SUM($U$2433:U2458)-$X$2433</f>
        <v>9.910674536306523</v>
      </c>
      <c r="Z2458" s="42"/>
      <c r="AA2458" s="1">
        <f t="shared" si="2904"/>
        <v>5.8775207716525807E-2</v>
      </c>
      <c r="AB2458" s="41">
        <f t="shared" si="2896"/>
        <v>0.10219882640373695</v>
      </c>
      <c r="AC2458" s="48">
        <f t="shared" si="2897"/>
        <v>13.806307662667582</v>
      </c>
      <c r="AD2458" s="48">
        <f t="shared" si="2898"/>
        <v>2.4977175639524374</v>
      </c>
      <c r="AE2458" s="48">
        <f t="shared" si="2899"/>
        <v>4.2511872971844635</v>
      </c>
      <c r="AF2458" s="48">
        <f t="shared" si="2900"/>
        <v>2.4977175639524365</v>
      </c>
      <c r="AG2458" s="238">
        <f t="shared" si="2901"/>
        <v>1.7533589025938872</v>
      </c>
      <c r="AH2458" s="48">
        <f t="shared" si="2902"/>
        <v>1.1083063813958064E-4</v>
      </c>
      <c r="AI2458" s="48">
        <f>AE2458+AC2458+SUM($AB$2433:AB2458)</f>
        <v>19.805482920524287</v>
      </c>
      <c r="AJ2458" s="48">
        <f>AE2458+AC2458+SUM($AB$2432:AB2458)-$AI$2433</f>
        <v>16.635589060879429</v>
      </c>
      <c r="AM2458" s="41"/>
      <c r="AN2458" s="41"/>
      <c r="AO2458" s="41"/>
      <c r="AP2458" s="41"/>
      <c r="AQ2458"/>
      <c r="AR2458" s="41"/>
      <c r="AT2458" s="41"/>
      <c r="AU2458" s="41"/>
      <c r="AW2458" s="22"/>
      <c r="AX2458" s="22"/>
      <c r="AY2458" s="22"/>
      <c r="AZ2458" s="22"/>
      <c r="BA2458" s="22"/>
      <c r="BB2458" s="22"/>
    </row>
    <row r="2459" spans="4:54" ht="14.4" x14ac:dyDescent="0.3">
      <c r="E2459" s="32">
        <v>40535.444444444445</v>
      </c>
      <c r="F2459" s="21">
        <f t="shared" si="2892"/>
        <v>636.70902777777519</v>
      </c>
      <c r="G2459" s="21">
        <f t="shared" si="2903"/>
        <v>636.70902777777519</v>
      </c>
      <c r="H2459" s="21"/>
      <c r="I2459" s="50">
        <v>1037</v>
      </c>
      <c r="J2459" s="21">
        <v>27735</v>
      </c>
      <c r="K2459" s="21">
        <v>22705</v>
      </c>
      <c r="L2459" s="21">
        <v>21</v>
      </c>
      <c r="M2459" s="124">
        <v>6.37</v>
      </c>
      <c r="N2459" s="40"/>
      <c r="O2459" s="40"/>
      <c r="P2459" s="40"/>
      <c r="R2459" s="22"/>
      <c r="S2459" s="22"/>
      <c r="T2459" s="22"/>
      <c r="U2459" s="52">
        <f t="shared" si="2893"/>
        <v>9.3328413847759625E-2</v>
      </c>
      <c r="V2459" s="52">
        <f t="shared" si="2894"/>
        <v>12.607980351561253</v>
      </c>
      <c r="W2459" s="52">
        <f t="shared" si="2895"/>
        <v>7.6902797631238529E-2</v>
      </c>
      <c r="X2459" s="247">
        <f>W2459+V2459+SUM($U$2433:U2459)</f>
        <v>12.912234864756263</v>
      </c>
      <c r="Y2459" s="104">
        <f>W2459+V2459+SUM($U$2433:U2459)-$X$2433</f>
        <v>12.892390789014673</v>
      </c>
      <c r="Z2459" s="42"/>
      <c r="AA2459" s="1">
        <f t="shared" si="2904"/>
        <v>0.10880693760704763</v>
      </c>
      <c r="AB2459" s="41">
        <f t="shared" si="2896"/>
        <v>0.11400412059315626</v>
      </c>
      <c r="AC2459" s="48">
        <f t="shared" si="2897"/>
        <v>15.401115835743287</v>
      </c>
      <c r="AD2459" s="48">
        <f t="shared" si="2898"/>
        <v>2.7862364411463161</v>
      </c>
      <c r="AE2459" s="48">
        <f t="shared" si="2899"/>
        <v>4.7422547434907738</v>
      </c>
      <c r="AF2459" s="48">
        <f t="shared" si="2900"/>
        <v>2.7862364411463152</v>
      </c>
      <c r="AG2459" s="238">
        <f t="shared" si="2901"/>
        <v>1.9558946693255628</v>
      </c>
      <c r="AH2459" s="48">
        <f t="shared" si="2902"/>
        <v>1.2363301889559865E-4</v>
      </c>
      <c r="AI2459" s="48">
        <f>AE2459+AC2459+SUM($AB$2433:AB2459)</f>
        <v>22.005362660499461</v>
      </c>
      <c r="AJ2459" s="48">
        <f>AE2459+AC2459+SUM($AB$2432:AB2459)-$AI$2433</f>
        <v>18.835468800854603</v>
      </c>
      <c r="AM2459" s="41"/>
      <c r="AN2459" s="41"/>
      <c r="AO2459" s="41"/>
      <c r="AP2459" s="41"/>
      <c r="AQ2459"/>
      <c r="AR2459" s="41"/>
      <c r="AT2459" s="41"/>
      <c r="AU2459" s="41"/>
      <c r="AW2459" s="22"/>
      <c r="AX2459" s="22"/>
      <c r="AY2459" s="22"/>
      <c r="AZ2459" s="22"/>
      <c r="BA2459" s="22"/>
      <c r="BB2459" s="22"/>
    </row>
    <row r="2460" spans="4:54" ht="14.4" x14ac:dyDescent="0.3">
      <c r="E2460" s="32">
        <v>40610.602083333331</v>
      </c>
      <c r="F2460" s="21">
        <f t="shared" si="2892"/>
        <v>711.86666666666133</v>
      </c>
      <c r="G2460" s="21">
        <f t="shared" si="2903"/>
        <v>711.86666666666133</v>
      </c>
      <c r="H2460" s="21"/>
      <c r="I2460" s="50">
        <v>1037</v>
      </c>
      <c r="J2460" s="21">
        <v>27732</v>
      </c>
      <c r="K2460" s="21">
        <v>24712</v>
      </c>
      <c r="L2460" s="21">
        <v>61</v>
      </c>
      <c r="M2460" s="124">
        <v>6.37</v>
      </c>
      <c r="N2460" s="40"/>
      <c r="O2460" s="40"/>
      <c r="P2460" s="40"/>
      <c r="R2460" s="22"/>
      <c r="S2460" s="22"/>
      <c r="T2460" s="22"/>
      <c r="U2460" s="52">
        <f t="shared" si="2893"/>
        <v>0.10157814415352723</v>
      </c>
      <c r="V2460" s="52">
        <f t="shared" si="2894"/>
        <v>13.722458068609631</v>
      </c>
      <c r="W2460" s="52">
        <f t="shared" si="2895"/>
        <v>8.3700591722667556E-2</v>
      </c>
      <c r="X2460" s="247">
        <f>W2460+V2460+SUM($U$2433:U2460)</f>
        <v>14.135088520049599</v>
      </c>
      <c r="Y2460" s="104">
        <f>W2460+V2460+SUM($U$2433:U2460)-$X$2433</f>
        <v>14.11524444430801</v>
      </c>
      <c r="Z2460" s="42"/>
      <c r="AA2460" s="1">
        <f t="shared" si="2904"/>
        <v>6.6729260778898528E-2</v>
      </c>
      <c r="AB2460" s="41">
        <f t="shared" si="2896"/>
        <v>0.11399178915772164</v>
      </c>
      <c r="AC2460" s="48">
        <f t="shared" si="2897"/>
        <v>15.399449949768627</v>
      </c>
      <c r="AD2460" s="48">
        <f t="shared" si="2898"/>
        <v>2.7859350634890796</v>
      </c>
      <c r="AE2460" s="48">
        <f t="shared" si="2899"/>
        <v>4.7417417900301482</v>
      </c>
      <c r="AF2460" s="48">
        <f t="shared" si="2900"/>
        <v>2.78593506348908</v>
      </c>
      <c r="AG2460" s="238">
        <f t="shared" si="2901"/>
        <v>1.9556831068951332</v>
      </c>
      <c r="AH2460" s="48">
        <f t="shared" si="2902"/>
        <v>1.2361964593519896E-4</v>
      </c>
      <c r="AI2460" s="48">
        <f>AE2460+AC2460+SUM($AB$2433:AB2460)</f>
        <v>22.117175610221896</v>
      </c>
      <c r="AJ2460" s="48">
        <f>AE2460+AC2460+SUM($AB$2432:AB2460)-$AI$2433</f>
        <v>18.947281750577037</v>
      </c>
      <c r="AM2460" s="41"/>
      <c r="AN2460" s="41"/>
      <c r="AO2460" s="41"/>
      <c r="AP2460" s="41"/>
      <c r="AQ2460"/>
      <c r="AR2460" s="41"/>
      <c r="AT2460" s="41"/>
      <c r="AU2460" s="41"/>
      <c r="AW2460" s="22"/>
      <c r="AX2460" s="22"/>
      <c r="AY2460" s="22"/>
      <c r="AZ2460" s="22"/>
      <c r="BA2460" s="22"/>
      <c r="BB2460" s="22"/>
    </row>
    <row r="2461" spans="4:54" ht="14.4" x14ac:dyDescent="0.3">
      <c r="E2461" s="32">
        <v>40660.427083333336</v>
      </c>
      <c r="F2461" s="21">
        <f t="shared" si="2892"/>
        <v>761.6916666666657</v>
      </c>
      <c r="G2461" s="21">
        <f t="shared" si="2903"/>
        <v>761.6916666666657</v>
      </c>
      <c r="H2461" s="21"/>
      <c r="I2461" s="50">
        <v>1037</v>
      </c>
      <c r="J2461" s="21">
        <v>23393</v>
      </c>
      <c r="K2461" s="21">
        <v>16094</v>
      </c>
      <c r="L2461" s="21">
        <v>17</v>
      </c>
      <c r="M2461" s="124">
        <v>6.37</v>
      </c>
      <c r="N2461" s="40"/>
      <c r="O2461" s="40"/>
      <c r="P2461" s="40"/>
      <c r="R2461" s="22"/>
      <c r="S2461" s="22"/>
      <c r="T2461" s="22"/>
      <c r="U2461" s="52">
        <f t="shared" si="2893"/>
        <v>6.6154040628312857E-2</v>
      </c>
      <c r="V2461" s="52">
        <f t="shared" si="2894"/>
        <v>8.9369229587327368</v>
      </c>
      <c r="W2461" s="52">
        <f t="shared" si="2895"/>
        <v>5.4511060342530414E-2</v>
      </c>
      <c r="X2461" s="247">
        <f>W2461+V2461+SUM($U$2433:U2461)</f>
        <v>9.3865179194208803</v>
      </c>
      <c r="Y2461" s="104">
        <f>W2461+V2461+SUM($U$2433:U2461)-$X$2433</f>
        <v>9.3666738436792905</v>
      </c>
      <c r="Z2461" s="42"/>
      <c r="AA2461" s="1">
        <f t="shared" si="2904"/>
        <v>-3.1566684405729228E-3</v>
      </c>
      <c r="AB2461" s="41">
        <f t="shared" si="2896"/>
        <v>9.6156423040768157E-2</v>
      </c>
      <c r="AC2461" s="48">
        <f t="shared" si="2897"/>
        <v>12.990023535083566</v>
      </c>
      <c r="AD2461" s="48">
        <f t="shared" si="2898"/>
        <v>2.3500425119068242</v>
      </c>
      <c r="AE2461" s="48">
        <f t="shared" si="2899"/>
        <v>3.999840101477544</v>
      </c>
      <c r="AF2461" s="48">
        <f t="shared" si="2900"/>
        <v>2.3500425119068238</v>
      </c>
      <c r="AG2461" s="238">
        <f t="shared" si="2901"/>
        <v>1.6496933116831762</v>
      </c>
      <c r="AH2461" s="48">
        <f t="shared" si="2902"/>
        <v>1.0427788754370794E-4</v>
      </c>
      <c r="AI2461" s="48">
        <f>AE2461+AC2461+SUM($AB$2433:AB2461)</f>
        <v>19.062003930025003</v>
      </c>
      <c r="AJ2461" s="48">
        <f>AE2461+AC2461+SUM($AB$2432:AB2461)-$AI$2433</f>
        <v>15.892110070380145</v>
      </c>
      <c r="AM2461" s="41"/>
      <c r="AN2461" s="41"/>
      <c r="AO2461" s="41"/>
      <c r="AP2461" s="41"/>
      <c r="AQ2461"/>
      <c r="AR2461" s="41"/>
      <c r="AT2461" s="41"/>
      <c r="AU2461" s="41"/>
      <c r="AW2461" s="22"/>
      <c r="AX2461" s="22"/>
      <c r="AY2461" s="22"/>
      <c r="AZ2461" s="22"/>
      <c r="BA2461" s="22"/>
      <c r="BB2461" s="22"/>
    </row>
    <row r="2462" spans="4:54" ht="14.4" x14ac:dyDescent="0.3">
      <c r="E2462" s="32">
        <v>40700.613194444442</v>
      </c>
      <c r="F2462" s="21">
        <f t="shared" si="2892"/>
        <v>801.87777777777228</v>
      </c>
      <c r="G2462" s="21">
        <f t="shared" si="2903"/>
        <v>801.87777777777228</v>
      </c>
      <c r="H2462" s="21"/>
      <c r="I2462" s="50">
        <v>1037</v>
      </c>
      <c r="J2462" s="21">
        <v>24071</v>
      </c>
      <c r="K2462" s="21">
        <v>17564</v>
      </c>
      <c r="L2462" s="21">
        <v>35</v>
      </c>
      <c r="M2462" s="124">
        <v>6.37</v>
      </c>
      <c r="N2462" s="40"/>
      <c r="O2462" s="40"/>
      <c r="P2462" s="40"/>
      <c r="R2462" s="22"/>
      <c r="S2462" s="22"/>
      <c r="T2462" s="22"/>
      <c r="U2462" s="52">
        <f t="shared" si="2893"/>
        <v>7.2196443991281653E-2</v>
      </c>
      <c r="V2462" s="52">
        <f t="shared" si="2894"/>
        <v>9.7532070863167508</v>
      </c>
      <c r="W2462" s="52">
        <f t="shared" si="2895"/>
        <v>5.9490012666596495E-2</v>
      </c>
      <c r="X2462" s="247">
        <f>W2462+V2462+SUM($U$2433:U2462)</f>
        <v>10.279977443320242</v>
      </c>
      <c r="Y2462" s="104">
        <f>W2462+V2462+SUM($U$2433:U2462)-$X$2433</f>
        <v>10.260133367578652</v>
      </c>
      <c r="Z2462" s="42"/>
      <c r="AA2462" s="1">
        <f t="shared" si="2904"/>
        <v>-2.1913085034321465E-2</v>
      </c>
      <c r="AB2462" s="41">
        <f t="shared" si="2896"/>
        <v>9.8943327448994575E-2</v>
      </c>
      <c r="AC2462" s="48">
        <f t="shared" si="2897"/>
        <v>13.366513765357009</v>
      </c>
      <c r="AD2462" s="48">
        <f t="shared" si="2898"/>
        <v>2.4181538624421477</v>
      </c>
      <c r="AE2462" s="48">
        <f t="shared" si="2899"/>
        <v>4.1157675835791032</v>
      </c>
      <c r="AF2462" s="48">
        <f t="shared" si="2900"/>
        <v>2.4181538624421477</v>
      </c>
      <c r="AG2462" s="238">
        <f t="shared" si="2901"/>
        <v>1.6975064209603616</v>
      </c>
      <c r="AH2462" s="48">
        <f t="shared" si="2902"/>
        <v>1.0730017659404924E-4</v>
      </c>
      <c r="AI2462" s="48">
        <f>AE2462+AC2462+SUM($AB$2433:AB2462)</f>
        <v>19.653364969848997</v>
      </c>
      <c r="AJ2462" s="48">
        <f>AE2462+AC2462+SUM($AB$2432:AB2462)-$AI$2433</f>
        <v>16.483471110204139</v>
      </c>
      <c r="AM2462" s="41"/>
      <c r="AN2462" s="41"/>
      <c r="AO2462" s="41"/>
      <c r="AP2462" s="41"/>
      <c r="AQ2462"/>
      <c r="AR2462" s="41"/>
      <c r="AT2462" s="41"/>
      <c r="AU2462" s="41"/>
      <c r="AW2462" s="22"/>
      <c r="AX2462" s="22"/>
      <c r="AY2462" s="22"/>
      <c r="AZ2462" s="22"/>
      <c r="BA2462" s="22"/>
      <c r="BB2462" s="22"/>
    </row>
    <row r="2463" spans="4:54" ht="14.4" x14ac:dyDescent="0.3">
      <c r="E2463" s="32">
        <v>40749.665277777778</v>
      </c>
      <c r="F2463" s="21">
        <f t="shared" si="2892"/>
        <v>850.92986111110804</v>
      </c>
      <c r="G2463" s="21">
        <f t="shared" si="2903"/>
        <v>850.92986111110804</v>
      </c>
      <c r="H2463" s="21"/>
      <c r="I2463" s="50">
        <v>1037</v>
      </c>
      <c r="J2463" s="21">
        <v>24192</v>
      </c>
      <c r="K2463" s="21">
        <v>18449</v>
      </c>
      <c r="L2463" s="21" t="s">
        <v>212</v>
      </c>
      <c r="M2463" s="124">
        <v>6.37</v>
      </c>
      <c r="N2463" s="40"/>
      <c r="P2463" s="40"/>
      <c r="R2463" s="22"/>
      <c r="S2463" s="22"/>
      <c r="T2463" s="22"/>
      <c r="U2463" s="52">
        <f t="shared" si="2893"/>
        <v>7.5834217444497573E-2</v>
      </c>
      <c r="V2463" s="52">
        <f t="shared" si="2894"/>
        <v>10.244643448841822</v>
      </c>
      <c r="W2463" s="52">
        <f t="shared" si="2895"/>
        <v>6.2487545188228133E-2</v>
      </c>
      <c r="X2463" s="247">
        <f>W2463+V2463+SUM($U$2433:U2463)</f>
        <v>10.850245555811442</v>
      </c>
      <c r="Y2463" s="104">
        <f>W2463+V2463+SUM($U$2433:U2463)-$X$2433</f>
        <v>10.830401480069852</v>
      </c>
      <c r="Z2463" s="42"/>
      <c r="AA2463" s="1">
        <f t="shared" si="2904"/>
        <v>-2.0184964887014323E-2</v>
      </c>
      <c r="AB2463" s="41">
        <f t="shared" si="2896"/>
        <v>9.9440695344857985E-2</v>
      </c>
      <c r="AC2463" s="48">
        <f t="shared" si="2897"/>
        <v>13.433704499668348</v>
      </c>
      <c r="AD2463" s="48">
        <f t="shared" si="2898"/>
        <v>2.4303094279506636</v>
      </c>
      <c r="AE2463" s="48">
        <f t="shared" si="2899"/>
        <v>4.1364567064910336</v>
      </c>
      <c r="AF2463" s="48">
        <f t="shared" si="2900"/>
        <v>2.4303094279506641</v>
      </c>
      <c r="AG2463" s="238">
        <f t="shared" si="2901"/>
        <v>1.7060394389877058</v>
      </c>
      <c r="AH2463" s="48">
        <f t="shared" si="2902"/>
        <v>1.0783955266350544E-4</v>
      </c>
      <c r="AI2463" s="48">
        <f>AE2463+AC2463+SUM($AB$2433:AB2463)</f>
        <v>19.840685522417125</v>
      </c>
      <c r="AJ2463" s="48">
        <f>AE2463+AC2463+SUM($AB$2432:AB2463)-$AI$2433</f>
        <v>16.670791662772267</v>
      </c>
      <c r="AM2463" s="41"/>
      <c r="AN2463" s="41"/>
      <c r="AO2463" s="41"/>
      <c r="AP2463" s="41"/>
      <c r="AQ2463"/>
      <c r="AR2463" s="41"/>
      <c r="AT2463" s="41"/>
      <c r="AU2463" s="41"/>
      <c r="AW2463" s="22"/>
      <c r="AX2463" s="22"/>
      <c r="AY2463" s="22"/>
      <c r="AZ2463" s="22"/>
      <c r="BA2463" s="22"/>
      <c r="BB2463" s="22"/>
    </row>
    <row r="2464" spans="4:54" ht="14.4" x14ac:dyDescent="0.3">
      <c r="E2464" s="32">
        <v>40800.609027777777</v>
      </c>
      <c r="F2464" s="21">
        <f t="shared" si="2892"/>
        <v>901.87361111110658</v>
      </c>
      <c r="G2464" s="21">
        <f t="shared" si="2903"/>
        <v>901.87361111110658</v>
      </c>
      <c r="H2464" s="21"/>
      <c r="I2464" s="50">
        <v>1037</v>
      </c>
      <c r="J2464" s="21">
        <v>23433</v>
      </c>
      <c r="K2464" s="21">
        <v>18561</v>
      </c>
      <c r="L2464" s="21">
        <v>65</v>
      </c>
      <c r="M2464" s="124">
        <v>6.37</v>
      </c>
      <c r="N2464" s="40"/>
      <c r="O2464" s="40"/>
      <c r="P2464" s="40"/>
      <c r="R2464" s="22"/>
      <c r="S2464" s="22"/>
      <c r="T2464" s="22"/>
      <c r="U2464" s="52">
        <f t="shared" si="2893"/>
        <v>7.6294591034057099E-2</v>
      </c>
      <c r="V2464" s="52">
        <f t="shared" si="2894"/>
        <v>10.306836525229174</v>
      </c>
      <c r="W2464" s="52">
        <f t="shared" si="2895"/>
        <v>6.2866893936728396E-2</v>
      </c>
      <c r="X2464" s="247">
        <f>W2464+V2464+SUM($U$2433:U2464)</f>
        <v>10.989112571981352</v>
      </c>
      <c r="Y2464" s="104">
        <f>W2464+V2464+SUM($U$2433:U2464)-$X$2433</f>
        <v>10.969268496239762</v>
      </c>
      <c r="Z2464" s="42"/>
      <c r="AA2464" s="1">
        <f t="shared" si="2904"/>
        <v>1.1239857251507165E-2</v>
      </c>
      <c r="AB2464" s="41">
        <f t="shared" si="2896"/>
        <v>9.6320842179896546E-2</v>
      </c>
      <c r="AC2464" s="48">
        <f t="shared" si="2897"/>
        <v>13.01223534807905</v>
      </c>
      <c r="AD2464" s="48">
        <f t="shared" si="2898"/>
        <v>2.3540608806699699</v>
      </c>
      <c r="AE2464" s="48">
        <f t="shared" si="2899"/>
        <v>4.0066794809525614</v>
      </c>
      <c r="AF2464" s="48">
        <f t="shared" si="2900"/>
        <v>2.3540608806699694</v>
      </c>
      <c r="AG2464" s="238">
        <f t="shared" si="2901"/>
        <v>1.6525141440889097</v>
      </c>
      <c r="AH2464" s="48">
        <f t="shared" si="2902"/>
        <v>1.0445619368237113E-4</v>
      </c>
      <c r="AI2464" s="48">
        <f>AE2464+AC2464+SUM($AB$2433:AB2464)</f>
        <v>19.385759987469253</v>
      </c>
      <c r="AJ2464" s="48">
        <f>AE2464+AC2464+SUM($AB$2432:AB2464)-$AI$2433</f>
        <v>16.215866127824395</v>
      </c>
      <c r="AM2464" s="41"/>
      <c r="AN2464" s="41"/>
      <c r="AO2464" s="41"/>
      <c r="AP2464" s="41"/>
      <c r="AQ2464"/>
      <c r="AR2464" s="41"/>
      <c r="AT2464" s="41"/>
      <c r="AU2464" s="41"/>
      <c r="AW2464" s="22"/>
      <c r="AX2464" s="22"/>
      <c r="AY2464" s="22"/>
      <c r="AZ2464" s="22"/>
      <c r="BA2464" s="22"/>
      <c r="BB2464" s="22"/>
    </row>
    <row r="2465" spans="4:92" ht="14.4" x14ac:dyDescent="0.3">
      <c r="E2465" s="32">
        <v>40855.515277777777</v>
      </c>
      <c r="F2465" s="21">
        <f t="shared" si="2892"/>
        <v>956.77986111110658</v>
      </c>
      <c r="G2465" s="21">
        <f t="shared" si="2903"/>
        <v>956.77986111110658</v>
      </c>
      <c r="H2465" s="21"/>
      <c r="I2465" s="50">
        <v>1037</v>
      </c>
      <c r="J2465" s="21">
        <v>28316</v>
      </c>
      <c r="K2465" s="21">
        <v>22412</v>
      </c>
      <c r="L2465" s="21">
        <v>32</v>
      </c>
      <c r="M2465" s="124">
        <v>6.37</v>
      </c>
      <c r="N2465" s="40"/>
      <c r="O2465" s="40"/>
      <c r="P2465" s="40"/>
      <c r="R2465" s="22"/>
      <c r="S2465" s="22"/>
      <c r="T2465" s="22"/>
      <c r="U2465" s="52">
        <f t="shared" si="2893"/>
        <v>9.2124043653644072E-2</v>
      </c>
      <c r="V2465" s="52">
        <f t="shared" si="2894"/>
        <v>12.445278821369337</v>
      </c>
      <c r="W2465" s="52">
        <f t="shared" si="2895"/>
        <v>7.5910394208822646E-2</v>
      </c>
      <c r="X2465" s="247">
        <f>W2465+V2465+SUM($U$2433:U2465)</f>
        <v>13.232722412047252</v>
      </c>
      <c r="Y2465" s="104">
        <f>W2465+V2465+SUM($U$2433:U2465)-$X$2433</f>
        <v>13.212878336305662</v>
      </c>
      <c r="Z2465" s="42"/>
      <c r="AA2465" s="1">
        <f t="shared" si="2904"/>
        <v>1.7640386511215803E-2</v>
      </c>
      <c r="AB2465" s="41">
        <f t="shared" si="2896"/>
        <v>0.11639230858899631</v>
      </c>
      <c r="AC2465" s="48">
        <f t="shared" si="2897"/>
        <v>15.723742419502683</v>
      </c>
      <c r="AD2465" s="48">
        <f t="shared" si="2898"/>
        <v>2.844603247431011</v>
      </c>
      <c r="AE2465" s="48">
        <f t="shared" si="2899"/>
        <v>4.8415967303654153</v>
      </c>
      <c r="AF2465" s="48">
        <f t="shared" si="2900"/>
        <v>2.844603247431011</v>
      </c>
      <c r="AG2465" s="238">
        <f t="shared" si="2901"/>
        <v>1.9968672600188446</v>
      </c>
      <c r="AH2465" s="48">
        <f t="shared" si="2902"/>
        <v>1.2622291555968172E-4</v>
      </c>
      <c r="AI2465" s="48">
        <f>AE2465+AC2465+SUM($AB$2433:AB2465)</f>
        <v>23.048576616894735</v>
      </c>
      <c r="AJ2465" s="48">
        <f>AE2465+AC2465+SUM($AB$2432:AB2465)-$AI$2433</f>
        <v>19.878682757249877</v>
      </c>
      <c r="AM2465" s="41"/>
      <c r="AN2465" s="41"/>
      <c r="AO2465" s="41"/>
      <c r="AP2465" s="41"/>
      <c r="AQ2465"/>
      <c r="AR2465" s="41"/>
      <c r="AT2465" s="41"/>
      <c r="AU2465" s="41"/>
      <c r="AW2465" s="22"/>
      <c r="AX2465" s="22"/>
      <c r="AY2465" s="22"/>
      <c r="AZ2465" s="22"/>
      <c r="BA2465" s="22"/>
      <c r="BB2465" s="22"/>
    </row>
    <row r="2466" spans="4:92" ht="14.4" x14ac:dyDescent="0.3">
      <c r="E2466" s="32">
        <v>40945.611805555556</v>
      </c>
      <c r="F2466" s="21">
        <f t="shared" si="2892"/>
        <v>1046.8763888888861</v>
      </c>
      <c r="G2466" s="21">
        <f t="shared" si="2903"/>
        <v>1046.8763888888861</v>
      </c>
      <c r="H2466" s="21"/>
      <c r="I2466" s="50">
        <v>1037</v>
      </c>
      <c r="J2466" s="21">
        <v>31585</v>
      </c>
      <c r="K2466" s="21">
        <v>24264</v>
      </c>
      <c r="L2466" s="21">
        <v>38</v>
      </c>
      <c r="M2466" s="124">
        <v>6.37</v>
      </c>
      <c r="N2466" s="40"/>
      <c r="O2466" s="40"/>
      <c r="P2466" s="40"/>
      <c r="R2466" s="22"/>
      <c r="S2466" s="22"/>
      <c r="T2466" s="22"/>
      <c r="U2466" s="52">
        <f t="shared" si="2893"/>
        <v>9.9736649795289123E-2</v>
      </c>
      <c r="V2466" s="52">
        <f t="shared" si="2894"/>
        <v>13.473685763060217</v>
      </c>
      <c r="W2466" s="52">
        <f t="shared" si="2895"/>
        <v>8.2183196728666447E-2</v>
      </c>
      <c r="X2466" s="247">
        <f>W2466+V2466+SUM($U$2433:U2466)</f>
        <v>14.367138806053266</v>
      </c>
      <c r="Y2466" s="104">
        <f>W2466+V2466+SUM($U$2433:U2466)-$X$2433</f>
        <v>14.347294730311676</v>
      </c>
      <c r="Z2466" s="42"/>
      <c r="AA2466" s="1">
        <f t="shared" si="2904"/>
        <v>1.9722031072574791E-2</v>
      </c>
      <c r="AB2466" s="41">
        <f t="shared" si="2896"/>
        <v>0.12982946273426504</v>
      </c>
      <c r="AC2466" s="48">
        <f t="shared" si="2897"/>
        <v>17.539002836558563</v>
      </c>
      <c r="AD2466" s="48">
        <f t="shared" si="2898"/>
        <v>3.1730044345991124</v>
      </c>
      <c r="AE2466" s="48">
        <f t="shared" si="2899"/>
        <v>5.4005450179612797</v>
      </c>
      <c r="AF2466" s="48">
        <f t="shared" si="2900"/>
        <v>3.173004434599112</v>
      </c>
      <c r="AG2466" s="238">
        <f t="shared" si="2901"/>
        <v>2.2273997883774257</v>
      </c>
      <c r="AH2466" s="48">
        <f t="shared" si="2902"/>
        <v>1.4079498474193201E-4</v>
      </c>
      <c r="AI2466" s="48">
        <f>AE2466+AC2466+SUM($AB$2433:AB2466)</f>
        <v>25.552614784280745</v>
      </c>
      <c r="AJ2466" s="48">
        <f>AE2466+AC2466+SUM($AB$2432:AB2466)-$AI$2433</f>
        <v>22.382720924635887</v>
      </c>
      <c r="AM2466" s="41"/>
      <c r="AN2466" s="41"/>
      <c r="AO2466" s="41"/>
      <c r="AP2466" s="41"/>
      <c r="AQ2466"/>
      <c r="AR2466" s="41"/>
      <c r="AT2466" s="41"/>
      <c r="AU2466" s="41"/>
      <c r="AW2466" s="22"/>
      <c r="AX2466" s="22"/>
      <c r="AY2466" s="22"/>
      <c r="AZ2466" s="22"/>
      <c r="BA2466" s="22"/>
      <c r="BB2466" s="22"/>
    </row>
    <row r="2467" spans="4:92" ht="14.4" x14ac:dyDescent="0.3">
      <c r="E2467" s="32">
        <v>41017.585416666669</v>
      </c>
      <c r="F2467" s="21">
        <f t="shared" si="2892"/>
        <v>1118.8499999999985</v>
      </c>
      <c r="G2467" s="21">
        <f t="shared" si="2903"/>
        <v>1118.8499999999985</v>
      </c>
      <c r="H2467" s="21"/>
      <c r="I2467" s="50">
        <v>1037</v>
      </c>
      <c r="J2467" s="21">
        <v>32948</v>
      </c>
      <c r="K2467" s="21">
        <v>27178</v>
      </c>
      <c r="L2467" s="21">
        <v>24</v>
      </c>
      <c r="M2467" s="124">
        <v>6.37</v>
      </c>
      <c r="N2467" s="40"/>
      <c r="O2467" s="40"/>
      <c r="P2467" s="40"/>
      <c r="R2467" s="22"/>
      <c r="S2467" s="22"/>
      <c r="T2467" s="22"/>
      <c r="U2467" s="52">
        <f t="shared" si="2893"/>
        <v>0.11171458408079325</v>
      </c>
      <c r="V2467" s="52">
        <f t="shared" si="2894"/>
        <v>15.091816339781181</v>
      </c>
      <c r="W2467" s="52">
        <f t="shared" si="2895"/>
        <v>9.2053038274468216E-2</v>
      </c>
      <c r="X2467" s="247">
        <f>W2467+V2467+SUM($U$2433:U2467)</f>
        <v>16.106853808400825</v>
      </c>
      <c r="Y2467" s="104">
        <f>W2467+V2467+SUM($U$2433:U2467)-$X$2433</f>
        <v>16.087009732659233</v>
      </c>
      <c r="Z2467" s="42"/>
      <c r="AA2467" s="1">
        <f t="shared" si="2904"/>
        <v>2.183406104447164E-2</v>
      </c>
      <c r="AB2467" s="41">
        <f t="shared" si="2896"/>
        <v>0.13543204490006536</v>
      </c>
      <c r="AC2467" s="48">
        <f t="shared" si="2897"/>
        <v>18.295870364379656</v>
      </c>
      <c r="AD2467" s="48">
        <f t="shared" si="2898"/>
        <v>3.3099303502033099</v>
      </c>
      <c r="AE2467" s="48">
        <f t="shared" si="2899"/>
        <v>5.6335968735725261</v>
      </c>
      <c r="AF2467" s="48">
        <f t="shared" si="2900"/>
        <v>3.3099303502033099</v>
      </c>
      <c r="AG2467" s="238">
        <f t="shared" si="2901"/>
        <v>2.3235196526027995</v>
      </c>
      <c r="AH2467" s="48">
        <f t="shared" si="2902"/>
        <v>1.4687076641688065E-4</v>
      </c>
      <c r="AI2467" s="48">
        <f>AE2467+AC2467+SUM($AB$2433:AB2467)</f>
        <v>26.67796621261315</v>
      </c>
      <c r="AJ2467" s="48">
        <f>AE2467+AC2467+SUM($AB$2432:AB2467)-$AI$2433</f>
        <v>23.508072352968291</v>
      </c>
      <c r="AM2467" s="41"/>
      <c r="AN2467" s="41"/>
      <c r="AO2467" s="41"/>
      <c r="AP2467" s="41"/>
      <c r="AQ2467"/>
      <c r="AR2467" s="41"/>
      <c r="AT2467" s="41"/>
      <c r="AU2467" s="41"/>
      <c r="AW2467" s="22"/>
      <c r="AX2467" s="22"/>
      <c r="AY2467" s="22"/>
      <c r="AZ2467" s="22"/>
      <c r="BA2467" s="22"/>
      <c r="BB2467" s="22"/>
    </row>
    <row r="2468" spans="4:92" ht="14.4" x14ac:dyDescent="0.3">
      <c r="E2468" s="32">
        <v>41085.654861111114</v>
      </c>
      <c r="F2468" s="21">
        <f t="shared" si="2892"/>
        <v>1186.9194444444438</v>
      </c>
      <c r="G2468" s="21">
        <f t="shared" si="2903"/>
        <v>1186.9194444444438</v>
      </c>
      <c r="H2468" s="21"/>
      <c r="I2468" s="50">
        <v>1037</v>
      </c>
      <c r="J2468" s="21">
        <v>33265</v>
      </c>
      <c r="K2468" s="21">
        <v>27384</v>
      </c>
      <c r="L2468" s="21">
        <v>73</v>
      </c>
      <c r="M2468" s="124">
        <v>6.37</v>
      </c>
      <c r="N2468" s="40"/>
      <c r="O2468" s="40"/>
      <c r="P2468" s="40"/>
      <c r="R2468" s="22"/>
      <c r="S2468" s="22"/>
      <c r="T2468" s="22"/>
      <c r="U2468" s="52">
        <f t="shared" si="2893"/>
        <v>0.11256134264730454</v>
      </c>
      <c r="V2468" s="52">
        <f t="shared" si="2894"/>
        <v>15.20620717670792</v>
      </c>
      <c r="W2468" s="52">
        <f t="shared" si="2895"/>
        <v>9.2750769008316941E-2</v>
      </c>
      <c r="X2468" s="247">
        <f>W2468+V2468+SUM($U$2433:U2468)</f>
        <v>16.334503718708717</v>
      </c>
      <c r="Y2468" s="104">
        <f>W2468+V2468+SUM($U$2433:U2468)-$X$2433</f>
        <v>16.314659642967126</v>
      </c>
      <c r="Z2468" s="42"/>
      <c r="AA2468" s="1">
        <f t="shared" si="2904"/>
        <v>1.4541637344059432E-2</v>
      </c>
      <c r="AB2468" s="41">
        <f t="shared" si="2896"/>
        <v>0.13673506657765794</v>
      </c>
      <c r="AC2468" s="48">
        <f t="shared" si="2897"/>
        <v>18.471898982368867</v>
      </c>
      <c r="AD2468" s="48">
        <f t="shared" si="2898"/>
        <v>3.3417759226512418</v>
      </c>
      <c r="AE2468" s="48">
        <f t="shared" si="2899"/>
        <v>5.6877989559120463</v>
      </c>
      <c r="AF2468" s="48">
        <f t="shared" si="2900"/>
        <v>3.3417759226512418</v>
      </c>
      <c r="AG2468" s="238">
        <f t="shared" si="2901"/>
        <v>2.3458747494182388</v>
      </c>
      <c r="AH2468" s="48">
        <f t="shared" si="2902"/>
        <v>1.4828384256578657E-4</v>
      </c>
      <c r="AI2468" s="48">
        <f>AE2468+AC2468+SUM($AB$2433:AB2468)</f>
        <v>27.044931979519539</v>
      </c>
      <c r="AJ2468" s="48">
        <f>AE2468+AC2468+SUM($AB$2432:AB2468)-$AI$2433</f>
        <v>23.875038119874681</v>
      </c>
      <c r="AM2468" s="41"/>
      <c r="AN2468" s="41"/>
      <c r="AO2468" s="41"/>
      <c r="AP2468" s="41"/>
      <c r="AQ2468"/>
      <c r="AR2468" s="41"/>
      <c r="AT2468" s="41"/>
      <c r="AU2468" s="41"/>
      <c r="AW2468" s="22"/>
      <c r="AX2468" s="22"/>
      <c r="AY2468" s="22"/>
      <c r="AZ2468" s="22"/>
      <c r="BA2468" s="22"/>
      <c r="BB2468" s="22"/>
    </row>
    <row r="2469" spans="4:92" ht="14.4" x14ac:dyDescent="0.3">
      <c r="E2469" s="32">
        <v>41131.47152777778</v>
      </c>
      <c r="F2469" s="21">
        <f t="shared" si="2892"/>
        <v>1232.7361111111095</v>
      </c>
      <c r="G2469" s="21">
        <f t="shared" si="2903"/>
        <v>1232.7361111111095</v>
      </c>
      <c r="H2469" s="21"/>
      <c r="I2469" s="50">
        <v>1037</v>
      </c>
      <c r="J2469" s="21">
        <v>33365</v>
      </c>
      <c r="K2469" s="21">
        <v>27569</v>
      </c>
      <c r="L2469" s="21">
        <v>41</v>
      </c>
      <c r="M2469" s="124">
        <v>6.37</v>
      </c>
      <c r="N2469" s="40"/>
      <c r="O2469" s="40"/>
      <c r="P2469" s="40"/>
      <c r="R2469" s="22"/>
      <c r="S2469" s="22"/>
      <c r="T2469" s="22"/>
      <c r="U2469" s="52">
        <f t="shared" si="2893"/>
        <v>0.11332178116577339</v>
      </c>
      <c r="V2469" s="52">
        <f t="shared" si="2894"/>
        <v>15.308936811812032</v>
      </c>
      <c r="W2469" s="52">
        <f t="shared" si="2895"/>
        <v>9.3377371851821864E-2</v>
      </c>
      <c r="X2469" s="247">
        <f>W2469+V2469+SUM($U$2433:U2469)</f>
        <v>16.551181737822109</v>
      </c>
      <c r="Y2469" s="104">
        <f>W2469+V2469+SUM($U$2433:U2469)-$X$2433</f>
        <v>16.531337662080517</v>
      </c>
      <c r="Z2469" s="42"/>
      <c r="AA2469" s="1">
        <f t="shared" si="2904"/>
        <v>1.1167701248460248E-2</v>
      </c>
      <c r="AB2469" s="41">
        <f t="shared" si="2896"/>
        <v>0.13714611442547897</v>
      </c>
      <c r="AC2469" s="48">
        <f t="shared" si="2897"/>
        <v>18.527428514857572</v>
      </c>
      <c r="AD2469" s="48">
        <f t="shared" si="2898"/>
        <v>3.3518218445591064</v>
      </c>
      <c r="AE2469" s="48">
        <f t="shared" si="2899"/>
        <v>5.7048974045995928</v>
      </c>
      <c r="AF2469" s="48">
        <f t="shared" si="2900"/>
        <v>3.3518218445591073</v>
      </c>
      <c r="AG2469" s="238">
        <f t="shared" si="2901"/>
        <v>2.3529268304325734</v>
      </c>
      <c r="AH2469" s="48">
        <f t="shared" si="2902"/>
        <v>1.4872960791244459E-4</v>
      </c>
      <c r="AI2469" s="48">
        <f>AE2469+AC2469+SUM($AB$2433:AB2469)</f>
        <v>27.254706075121266</v>
      </c>
      <c r="AJ2469" s="48">
        <f>AE2469+AC2469+SUM($AB$2432:AB2469)-$AI$2433</f>
        <v>24.084812215476408</v>
      </c>
      <c r="AM2469" s="41"/>
      <c r="AN2469" s="41"/>
      <c r="AO2469" s="41"/>
      <c r="AP2469" s="41"/>
      <c r="AQ2469"/>
      <c r="AR2469" s="41"/>
      <c r="AT2469" s="41"/>
      <c r="AU2469" s="41"/>
      <c r="AW2469" s="22"/>
      <c r="AX2469" s="22"/>
      <c r="AY2469" s="22"/>
      <c r="AZ2469" s="22"/>
      <c r="BA2469" s="22"/>
      <c r="BB2469" s="22"/>
    </row>
    <row r="2470" spans="4:92" ht="14.4" x14ac:dyDescent="0.3">
      <c r="D2470" s="47" t="s">
        <v>126</v>
      </c>
      <c r="E2470" s="32">
        <v>41158.494444444441</v>
      </c>
      <c r="F2470" s="21">
        <f t="shared" si="2892"/>
        <v>1259.7590277777708</v>
      </c>
      <c r="G2470" s="21">
        <f t="shared" si="2903"/>
        <v>1259.7590277777708</v>
      </c>
      <c r="H2470" s="21"/>
      <c r="I2470" s="50">
        <v>1037</v>
      </c>
      <c r="J2470" s="21">
        <v>34697</v>
      </c>
      <c r="K2470" s="21">
        <v>28786</v>
      </c>
      <c r="L2470" s="21">
        <v>33</v>
      </c>
      <c r="M2470" s="124">
        <v>6.37</v>
      </c>
      <c r="N2470" s="40"/>
      <c r="O2470" s="40"/>
      <c r="P2470" s="40"/>
      <c r="R2470" s="22"/>
      <c r="S2470" s="22"/>
      <c r="T2470" s="22"/>
      <c r="U2470" s="52">
        <f t="shared" si="2893"/>
        <v>0.11832423347375505</v>
      </c>
      <c r="V2470" s="52">
        <f t="shared" si="2894"/>
        <v>15.984731222199612</v>
      </c>
      <c r="W2470" s="52">
        <f t="shared" si="2895"/>
        <v>9.7499402449365016E-2</v>
      </c>
      <c r="X2470" s="247">
        <f>W2470+V2470+SUM($U$2433:U2470)</f>
        <v>17.349422412280983</v>
      </c>
      <c r="Y2470" s="104">
        <f>W2470+V2470+SUM($U$2433:U2470)-$X$2433</f>
        <v>17.329578336539392</v>
      </c>
      <c r="Z2470" s="42"/>
      <c r="AA2470" s="1">
        <f t="shared" si="2904"/>
        <v>7.6021734233817067E-3</v>
      </c>
      <c r="AB2470" s="41">
        <f t="shared" si="2896"/>
        <v>0.14262127175845477</v>
      </c>
      <c r="AC2470" s="48">
        <f t="shared" si="2897"/>
        <v>19.267081887607169</v>
      </c>
      <c r="AD2470" s="48">
        <f t="shared" si="2898"/>
        <v>3.4856335243718664</v>
      </c>
      <c r="AE2470" s="48">
        <f t="shared" si="2899"/>
        <v>5.9326487411176991</v>
      </c>
      <c r="AF2470" s="48">
        <f t="shared" si="2900"/>
        <v>3.4856335243718664</v>
      </c>
      <c r="AG2470" s="238">
        <f t="shared" si="2901"/>
        <v>2.4468605495435032</v>
      </c>
      <c r="AH2470" s="48">
        <f t="shared" si="2902"/>
        <v>1.5466720232992925E-4</v>
      </c>
      <c r="AI2470" s="48">
        <f>AE2470+AC2470+SUM($AB$2433:AB2470)</f>
        <v>28.364732056147428</v>
      </c>
      <c r="AJ2470" s="48">
        <f>AE2470+AC2470+SUM($AB$2432:AB2470)-$AI$2433</f>
        <v>25.19483819650257</v>
      </c>
      <c r="AM2470" s="41"/>
      <c r="AN2470" s="41"/>
      <c r="AO2470" s="41"/>
      <c r="AP2470" s="41"/>
      <c r="AQ2470"/>
      <c r="AR2470" s="41"/>
      <c r="AT2470" s="41"/>
      <c r="AU2470" s="41"/>
      <c r="AW2470" s="22"/>
      <c r="AX2470" s="22"/>
      <c r="AY2470" s="22"/>
      <c r="AZ2470" s="22"/>
      <c r="BA2470" s="22"/>
      <c r="BB2470" s="22"/>
    </row>
    <row r="2471" spans="4:92" ht="14.4" x14ac:dyDescent="0.3">
      <c r="E2471" s="32">
        <v>41192.602777777778</v>
      </c>
      <c r="F2471" s="21">
        <f t="shared" si="2892"/>
        <v>1293.867361111108</v>
      </c>
      <c r="G2471" s="21">
        <f t="shared" si="2903"/>
        <v>1293.867361111108</v>
      </c>
      <c r="H2471" s="21"/>
      <c r="I2471" s="50">
        <v>1037</v>
      </c>
      <c r="J2471" s="21">
        <v>3899</v>
      </c>
      <c r="K2471" s="21">
        <v>96.9</v>
      </c>
      <c r="L2471" s="21">
        <v>44</v>
      </c>
      <c r="M2471" s="124">
        <v>6.37</v>
      </c>
      <c r="N2471" s="40"/>
      <c r="O2471" s="40"/>
      <c r="P2471" s="40"/>
      <c r="R2471" s="22"/>
      <c r="S2471" s="22"/>
      <c r="T2471" s="22"/>
      <c r="U2471" s="52">
        <f t="shared" si="2893"/>
        <v>3.983053645385557E-4</v>
      </c>
      <c r="V2471" s="52">
        <f t="shared" si="2894"/>
        <v>5.3808116981558483E-2</v>
      </c>
      <c r="W2471" s="52">
        <f t="shared" si="2895"/>
        <v>3.2820440830068327E-4</v>
      </c>
      <c r="X2471" s="250">
        <f>W2471+V2471+SUM($U$2471:U2471)</f>
        <v>5.4534626754397721E-2</v>
      </c>
      <c r="Y2471" s="256">
        <f>W2471+V2471+SUM($U$2471:U2471)+$Y$2470-$X$2471</f>
        <v>17.329578336539392</v>
      </c>
      <c r="Z2471" s="42"/>
      <c r="AA2471" s="1">
        <f t="shared" si="2904"/>
        <v>1.0736830357094539E-2</v>
      </c>
      <c r="AB2471" s="41">
        <f t="shared" si="2896"/>
        <v>1.6026755586541059E-2</v>
      </c>
      <c r="AC2471" s="48">
        <f t="shared" si="2897"/>
        <v>2.1650964717347425</v>
      </c>
      <c r="AD2471" s="48">
        <f t="shared" si="2898"/>
        <v>0.39169049518765042</v>
      </c>
      <c r="AE2471" s="48">
        <f t="shared" si="2899"/>
        <v>0.66666851432740326</v>
      </c>
      <c r="AF2471" s="48">
        <f t="shared" si="2900"/>
        <v>0.39169049518765042</v>
      </c>
      <c r="AG2471" s="238">
        <f t="shared" si="2901"/>
        <v>0.2749606387488866</v>
      </c>
      <c r="AH2471" s="48">
        <f t="shared" si="2902"/>
        <v>1.7380390866195753E-5</v>
      </c>
      <c r="AI2471" s="48">
        <f>AE2471+AC2471+SUM($AB$2471:AB2471)</f>
        <v>2.8477917416486869</v>
      </c>
      <c r="AJ2471" s="84">
        <f>AE2471+AC2471+SUM($AB$2471:AB2471)+$AJ$2470-$AI$2478</f>
        <v>25.369060580112659</v>
      </c>
      <c r="AM2471" s="41"/>
      <c r="AN2471" s="41"/>
      <c r="AO2471" s="41"/>
      <c r="AP2471" s="41"/>
      <c r="AQ2471"/>
      <c r="AR2471" s="41"/>
      <c r="AT2471" s="41"/>
      <c r="AU2471" s="41"/>
      <c r="AW2471" s="22"/>
      <c r="AX2471" s="22"/>
      <c r="AY2471" s="22"/>
      <c r="AZ2471" s="22"/>
      <c r="BA2471" s="22"/>
      <c r="BB2471" s="22"/>
    </row>
    <row r="2472" spans="4:92" ht="14.4" x14ac:dyDescent="0.3">
      <c r="E2472" s="32">
        <v>41211.604861111111</v>
      </c>
      <c r="F2472" s="21">
        <f t="shared" si="2892"/>
        <v>1312.8694444444409</v>
      </c>
      <c r="G2472" s="21">
        <f t="shared" si="2903"/>
        <v>1312.8694444444409</v>
      </c>
      <c r="H2472" s="21"/>
      <c r="I2472" s="50">
        <v>1037</v>
      </c>
      <c r="J2472" s="21">
        <v>11172</v>
      </c>
      <c r="K2472" s="21">
        <v>768</v>
      </c>
      <c r="L2472" s="21">
        <v>73</v>
      </c>
      <c r="M2472" s="124">
        <v>6.37</v>
      </c>
      <c r="N2472" s="40"/>
      <c r="O2472" s="40"/>
      <c r="P2472" s="40"/>
      <c r="R2472" s="22"/>
      <c r="S2472" s="22"/>
      <c r="T2472" s="22"/>
      <c r="U2472" s="52">
        <f t="shared" si="2893"/>
        <v>3.1568474712653327E-3</v>
      </c>
      <c r="V2472" s="52">
        <f t="shared" si="2894"/>
        <v>0.42646680951328086</v>
      </c>
      <c r="W2472" s="52">
        <f t="shared" si="2895"/>
        <v>2.6012485611447344E-3</v>
      </c>
      <c r="X2472" s="247">
        <f>W2472+V2472+SUM($U$2471:U2472)</f>
        <v>0.43262321091022948</v>
      </c>
      <c r="Y2472" s="104">
        <f>W2472+V2472+SUM($U$2471:U2472)+$Y$2470-$X$2471</f>
        <v>17.707666920695225</v>
      </c>
      <c r="Z2472" s="42"/>
      <c r="AA2472" s="1">
        <f t="shared" si="2904"/>
        <v>1.2596753917570185E-2</v>
      </c>
      <c r="AB2472" s="41">
        <f t="shared" si="2896"/>
        <v>4.5922265558562894E-2</v>
      </c>
      <c r="AC2472" s="48">
        <f t="shared" si="2897"/>
        <v>6.2037593696385072</v>
      </c>
      <c r="AD2472" s="48">
        <f t="shared" si="2898"/>
        <v>1.122330395546661</v>
      </c>
      <c r="AE2472" s="48">
        <f t="shared" si="2899"/>
        <v>1.9102386873725952</v>
      </c>
      <c r="AF2472" s="48">
        <f t="shared" si="2900"/>
        <v>1.1223303955466608</v>
      </c>
      <c r="AG2472" s="238">
        <f t="shared" si="2901"/>
        <v>0.78785849092140581</v>
      </c>
      <c r="AH2472" s="48">
        <f t="shared" si="2902"/>
        <v>4.9800904528632717E-5</v>
      </c>
      <c r="AI2472" s="48">
        <f>AE2472+AC2472+SUM($AB$2471:AB2472)</f>
        <v>8.1759470781562058</v>
      </c>
      <c r="AJ2472" s="48">
        <f>AE2472+AC2472+SUM($AB$2471:AB2472)+$AJ$2470-$AI$2478</f>
        <v>30.697215916620173</v>
      </c>
      <c r="AM2472" s="41"/>
      <c r="AN2472" s="41"/>
      <c r="AO2472" s="41"/>
      <c r="AP2472" s="41"/>
      <c r="AQ2472"/>
      <c r="AR2472" s="41"/>
      <c r="AT2472" s="41"/>
      <c r="AU2472" s="41"/>
      <c r="AW2472" s="22"/>
      <c r="AX2472" s="22"/>
      <c r="AY2472" s="22"/>
      <c r="AZ2472" s="22"/>
      <c r="BA2472" s="22"/>
      <c r="BB2472" s="22"/>
    </row>
    <row r="2473" spans="4:92" ht="14.4" x14ac:dyDescent="0.3">
      <c r="E2473" s="32">
        <v>41246.468055555553</v>
      </c>
      <c r="F2473" s="21">
        <f t="shared" si="2892"/>
        <v>1347.7326388888832</v>
      </c>
      <c r="G2473" s="21">
        <f t="shared" si="2903"/>
        <v>1347.7326388888832</v>
      </c>
      <c r="H2473" s="21"/>
      <c r="I2473" s="50">
        <v>1037</v>
      </c>
      <c r="J2473" s="21">
        <v>12034</v>
      </c>
      <c r="K2473" s="21">
        <v>1410</v>
      </c>
      <c r="L2473" s="21">
        <v>28</v>
      </c>
      <c r="M2473" s="124">
        <v>6.37</v>
      </c>
      <c r="N2473" s="40"/>
      <c r="O2473" s="40"/>
      <c r="P2473" s="40"/>
      <c r="R2473" s="22"/>
      <c r="S2473" s="22"/>
      <c r="T2473" s="22"/>
      <c r="U2473" s="52">
        <f t="shared" si="2893"/>
        <v>5.7957746542761975E-3</v>
      </c>
      <c r="V2473" s="52">
        <f t="shared" si="2894"/>
        <v>0.7829664080907891</v>
      </c>
      <c r="W2473" s="52">
        <f t="shared" si="2895"/>
        <v>4.7757297802266604E-3</v>
      </c>
      <c r="X2473" s="247">
        <f>W2473+V2473+SUM($U$2471:U2473)</f>
        <v>0.79709306536109581</v>
      </c>
      <c r="Y2473" s="104">
        <f>W2473+V2473+SUM($U$2471:U2473)+$Y$2470-$X$2471</f>
        <v>18.072136775146092</v>
      </c>
      <c r="Z2473" s="42"/>
      <c r="AA2473" s="1">
        <f t="shared" si="2904"/>
        <v>8.9680395302791094E-3</v>
      </c>
      <c r="AB2473" s="41">
        <f t="shared" si="2896"/>
        <v>4.9465498006779969E-2</v>
      </c>
      <c r="AC2473" s="48">
        <f t="shared" si="2897"/>
        <v>6.6824239396911747</v>
      </c>
      <c r="AD2473" s="48">
        <f t="shared" si="2898"/>
        <v>1.2089262423924558</v>
      </c>
      <c r="AE2473" s="48">
        <f t="shared" si="2899"/>
        <v>2.0576273150592383</v>
      </c>
      <c r="AF2473" s="48">
        <f t="shared" si="2900"/>
        <v>1.2089262423924558</v>
      </c>
      <c r="AG2473" s="238">
        <f t="shared" si="2901"/>
        <v>0.84864742926496572</v>
      </c>
      <c r="AH2473" s="48">
        <f t="shared" si="2902"/>
        <v>5.3643401816824755E-5</v>
      </c>
      <c r="AI2473" s="48">
        <f>AE2473+AC2473+SUM($AB$2471:AB2473)</f>
        <v>8.8514657739022962</v>
      </c>
      <c r="AJ2473" s="48">
        <f>AE2473+AC2473+SUM($AB$2471:AB2473)+$AJ$2470-$AI$2478</f>
        <v>31.372734612366266</v>
      </c>
      <c r="AM2473" s="41"/>
      <c r="AN2473" s="41"/>
      <c r="AO2473" s="41"/>
      <c r="AP2473" s="41"/>
      <c r="AQ2473"/>
      <c r="AR2473" s="41"/>
      <c r="AT2473" s="41"/>
      <c r="AU2473" s="41"/>
      <c r="AW2473" s="22"/>
      <c r="AX2473" s="22"/>
      <c r="AY2473" s="22"/>
      <c r="AZ2473" s="22"/>
      <c r="BA2473" s="22"/>
      <c r="BB2473" s="22"/>
    </row>
    <row r="2474" spans="4:92" ht="14.4" x14ac:dyDescent="0.3">
      <c r="E2474" s="32">
        <v>41277.679861111108</v>
      </c>
      <c r="F2474" s="21">
        <f t="shared" si="2892"/>
        <v>1378.944444444438</v>
      </c>
      <c r="G2474" s="21">
        <f t="shared" si="2903"/>
        <v>1378.944444444438</v>
      </c>
      <c r="H2474" s="21"/>
      <c r="I2474" s="50">
        <v>1037</v>
      </c>
      <c r="J2474" s="21">
        <v>12364</v>
      </c>
      <c r="K2474" s="21">
        <v>1894</v>
      </c>
      <c r="L2474" s="21">
        <v>77</v>
      </c>
      <c r="M2474" s="124">
        <v>6.37</v>
      </c>
      <c r="N2474" s="40"/>
      <c r="O2474" s="40"/>
      <c r="P2474" s="40"/>
      <c r="R2474" s="22"/>
      <c r="S2474" s="22"/>
      <c r="T2474" s="22"/>
      <c r="U2474" s="52">
        <f t="shared" si="2893"/>
        <v>7.7852462377298714E-3</v>
      </c>
      <c r="V2474" s="52">
        <f t="shared" si="2894"/>
        <v>1.0517293453361378</v>
      </c>
      <c r="W2474" s="52">
        <f t="shared" si="2895"/>
        <v>6.4150583005314153E-3</v>
      </c>
      <c r="X2474" s="247">
        <f>W2474+V2474+SUM($U$2471:U2474)</f>
        <v>1.0752805773644791</v>
      </c>
      <c r="Y2474" s="104">
        <f>W2474+V2474+SUM($U$2471:U2474)+$Y$2470-$X$2471</f>
        <v>18.350324287149476</v>
      </c>
      <c r="Z2474" s="42"/>
      <c r="AA2474" s="1">
        <f t="shared" si="2904"/>
        <v>1.1601516499893813E-2</v>
      </c>
      <c r="AB2474" s="41">
        <f t="shared" si="2896"/>
        <v>5.0821955904589294E-2</v>
      </c>
      <c r="AC2474" s="48">
        <f t="shared" si="2897"/>
        <v>6.8656713969039123</v>
      </c>
      <c r="AD2474" s="48">
        <f t="shared" si="2898"/>
        <v>1.2420777846884099</v>
      </c>
      <c r="AE2474" s="48">
        <f t="shared" si="2899"/>
        <v>2.1140521957281382</v>
      </c>
      <c r="AF2474" s="48">
        <f t="shared" si="2900"/>
        <v>1.2420777846884095</v>
      </c>
      <c r="AG2474" s="238">
        <f t="shared" si="2901"/>
        <v>0.87191929661226808</v>
      </c>
      <c r="AH2474" s="48">
        <f t="shared" si="2902"/>
        <v>5.5114427460796165E-5</v>
      </c>
      <c r="AI2474" s="48">
        <f>AE2474+AC2474+SUM($AB$2471:AB2474)</f>
        <v>9.1419600676885224</v>
      </c>
      <c r="AJ2474" s="48">
        <f>AE2474+AC2474+SUM($AB$2471:AB2474)+$AJ$2470-$AI$2478</f>
        <v>31.66322890615249</v>
      </c>
      <c r="AM2474" s="41"/>
      <c r="AN2474" s="41"/>
      <c r="AO2474" s="41"/>
      <c r="AP2474" s="41"/>
      <c r="AQ2474"/>
      <c r="AR2474" s="41"/>
      <c r="AT2474" s="41"/>
      <c r="AU2474" s="41"/>
      <c r="AW2474" s="22"/>
      <c r="AX2474" s="22"/>
      <c r="AY2474" s="22"/>
      <c r="AZ2474" s="22"/>
      <c r="BA2474" s="22"/>
      <c r="BB2474" s="22"/>
    </row>
    <row r="2475" spans="4:92" ht="14.4" x14ac:dyDescent="0.3">
      <c r="E2475" s="32">
        <v>41331.481249999997</v>
      </c>
      <c r="F2475" s="21">
        <f t="shared" si="2892"/>
        <v>1432.745833333327</v>
      </c>
      <c r="G2475" s="21">
        <f t="shared" si="2903"/>
        <v>1432.745833333327</v>
      </c>
      <c r="H2475" s="21"/>
      <c r="I2475" s="50">
        <v>1037</v>
      </c>
      <c r="J2475" s="21">
        <v>12629</v>
      </c>
      <c r="K2475" s="21">
        <v>2659</v>
      </c>
      <c r="L2475" s="21">
        <v>28</v>
      </c>
      <c r="M2475" s="124">
        <v>6.37</v>
      </c>
      <c r="N2475" s="40"/>
      <c r="O2475" s="40"/>
      <c r="P2475" s="40"/>
      <c r="R2475" s="22"/>
      <c r="S2475" s="22"/>
      <c r="T2475" s="22"/>
      <c r="U2475" s="52">
        <f t="shared" si="2893"/>
        <v>1.0929762273560574E-2</v>
      </c>
      <c r="V2475" s="52">
        <f t="shared" si="2894"/>
        <v>1.4765302688747575</v>
      </c>
      <c r="W2475" s="52">
        <f t="shared" si="2895"/>
        <v>9.0061457344841767E-3</v>
      </c>
      <c r="X2475" s="247">
        <f>W2475+V2475+SUM($U$2471:U2475)</f>
        <v>1.5136023506106122</v>
      </c>
      <c r="Y2475" s="104">
        <f>W2475+V2475+SUM($U$2471:U2475)+$Y$2470-$X$2471</f>
        <v>18.788646060395607</v>
      </c>
      <c r="Z2475" s="42"/>
      <c r="AA2475" s="1">
        <f t="shared" si="2904"/>
        <v>8.9517673900298533E-3</v>
      </c>
      <c r="AB2475" s="41">
        <f t="shared" si="2896"/>
        <v>5.1911232701314966E-2</v>
      </c>
      <c r="AC2475" s="48">
        <f t="shared" si="2897"/>
        <v>7.0128246579989897</v>
      </c>
      <c r="AD2475" s="48">
        <f t="shared" si="2898"/>
        <v>1.2686994777442517</v>
      </c>
      <c r="AE2475" s="48">
        <f t="shared" si="2899"/>
        <v>2.1593630847501348</v>
      </c>
      <c r="AF2475" s="48">
        <f t="shared" si="2900"/>
        <v>1.2686994777442517</v>
      </c>
      <c r="AG2475" s="238">
        <f t="shared" si="2901"/>
        <v>0.89060731130025372</v>
      </c>
      <c r="AH2475" s="48">
        <f t="shared" si="2902"/>
        <v>5.6295705629439904E-5</v>
      </c>
      <c r="AI2475" s="48">
        <f>AE2475+AC2475+SUM($AB$2471:AB2475)</f>
        <v>9.3863354505069125</v>
      </c>
      <c r="AJ2475" s="48">
        <f>AE2475+AC2475+SUM($AB$2471:AB2475)+$AJ$2470-$AI$2478</f>
        <v>31.90760428897088</v>
      </c>
      <c r="AM2475" s="41"/>
      <c r="AN2475" s="41"/>
      <c r="AO2475" s="41"/>
      <c r="AP2475" s="41"/>
      <c r="AQ2475"/>
      <c r="AR2475" s="41"/>
      <c r="AT2475" s="41"/>
      <c r="AU2475" s="41"/>
      <c r="AW2475" s="22"/>
      <c r="AX2475" s="22"/>
      <c r="AY2475" s="22"/>
      <c r="AZ2475" s="22"/>
      <c r="BA2475" s="22"/>
      <c r="BB2475" s="22"/>
    </row>
    <row r="2476" spans="4:92" ht="14.4" x14ac:dyDescent="0.3">
      <c r="E2476" s="32">
        <v>41360.487500000003</v>
      </c>
      <c r="F2476" s="21">
        <f t="shared" si="2892"/>
        <v>1461.7520833333328</v>
      </c>
      <c r="G2476" s="21">
        <f t="shared" si="2903"/>
        <v>1461.7520833333328</v>
      </c>
      <c r="H2476" s="21"/>
      <c r="I2476" s="50">
        <v>1037</v>
      </c>
      <c r="J2476" s="21">
        <v>13654</v>
      </c>
      <c r="K2476" s="21">
        <v>3256</v>
      </c>
      <c r="L2476" s="21">
        <v>35</v>
      </c>
      <c r="M2476" s="124">
        <v>6.37</v>
      </c>
      <c r="N2476" s="40"/>
      <c r="O2476" s="40"/>
      <c r="P2476" s="40"/>
      <c r="R2476" s="22"/>
      <c r="S2476" s="22"/>
      <c r="T2476" s="22"/>
      <c r="U2476" s="52">
        <f t="shared" si="2893"/>
        <v>1.3383717925051985E-2</v>
      </c>
      <c r="V2476" s="52">
        <f t="shared" si="2894"/>
        <v>1.8080415778323471</v>
      </c>
      <c r="W2476" s="52">
        <f t="shared" si="2895"/>
        <v>1.1028210045686529E-2</v>
      </c>
      <c r="X2476" s="247">
        <f>W2476+V2476+SUM($U$2471:U2476)</f>
        <v>1.8605194418044559</v>
      </c>
      <c r="Y2476" s="104">
        <f>W2476+V2476+SUM($U$2471:U2476)+$Y$2470-$X$2471</f>
        <v>19.135563151589452</v>
      </c>
      <c r="Z2476" s="42"/>
      <c r="AA2476" s="1">
        <f t="shared" si="2904"/>
        <v>9.10572212829509E-3</v>
      </c>
      <c r="AB2476" s="41">
        <f t="shared" si="2896"/>
        <v>5.612447314148028E-2</v>
      </c>
      <c r="AC2476" s="48">
        <f t="shared" si="2897"/>
        <v>7.5820023660082514</v>
      </c>
      <c r="AD2476" s="48">
        <f t="shared" si="2898"/>
        <v>1.3716701772998665</v>
      </c>
      <c r="AE2476" s="48">
        <f t="shared" si="2899"/>
        <v>2.3346221837974768</v>
      </c>
      <c r="AF2476" s="48">
        <f t="shared" si="2900"/>
        <v>1.3716701772998661</v>
      </c>
      <c r="AG2476" s="238">
        <f t="shared" si="2901"/>
        <v>0.96289114169717804</v>
      </c>
      <c r="AH2476" s="48">
        <f t="shared" si="2902"/>
        <v>6.0864800432684481E-5</v>
      </c>
      <c r="AI2476" s="48">
        <f>AE2476+AC2476+SUM($AB$2471:AB2476)</f>
        <v>10.186896730704998</v>
      </c>
      <c r="AJ2476" s="48">
        <f>AE2476+AC2476+SUM($AB$2471:AB2476)+$AJ$2470-$AI$2478</f>
        <v>32.708165569168969</v>
      </c>
      <c r="AL2476" s="120">
        <f>LINEST(AJ2472:AJ2476,G2472:G2476,TRUE,TRUE)*120</f>
        <v>1.3987969348249916</v>
      </c>
      <c r="AM2476" s="25">
        <v>-11.315098213939793</v>
      </c>
      <c r="AN2476" s="25">
        <v>4.8016744702696471E-2</v>
      </c>
      <c r="AQ2476"/>
      <c r="AR2476" s="25">
        <v>-56.791441957220286</v>
      </c>
      <c r="AS2476" s="25">
        <v>0.13866640025742108</v>
      </c>
      <c r="AW2476" s="22"/>
      <c r="AX2476" s="22"/>
      <c r="AY2476" s="22"/>
      <c r="AZ2476" s="22"/>
      <c r="BA2476" s="22"/>
      <c r="BB2476" s="22"/>
    </row>
    <row r="2477" spans="4:92" ht="14.4" x14ac:dyDescent="0.3">
      <c r="E2477" s="87">
        <v>41410.591666666667</v>
      </c>
      <c r="F2477" s="21">
        <f t="shared" si="2892"/>
        <v>1511.8562499999971</v>
      </c>
      <c r="G2477" s="21">
        <f t="shared" si="2903"/>
        <v>1511.8562499999971</v>
      </c>
      <c r="H2477" s="21"/>
      <c r="I2477" s="21"/>
      <c r="L2477" s="21"/>
      <c r="M2477" s="124"/>
      <c r="N2477" s="40"/>
      <c r="O2477" s="40"/>
      <c r="P2477" s="40"/>
      <c r="R2477" s="22"/>
      <c r="S2477" s="22"/>
      <c r="T2477" s="22"/>
      <c r="U2477" s="52"/>
      <c r="V2477" s="52"/>
      <c r="W2477" s="52"/>
      <c r="X2477" s="247"/>
      <c r="Y2477" s="257">
        <f>LINEST(Y2474:Y2476,G2474:G2476)*(F2477-F2476)+Y2476</f>
        <v>19.602257610528287</v>
      </c>
      <c r="Z2477" s="42"/>
      <c r="AB2477" s="41"/>
      <c r="AC2477" s="48"/>
      <c r="AD2477" s="48"/>
      <c r="AE2477" s="48"/>
      <c r="AF2477" s="48"/>
      <c r="AG2477" s="238"/>
      <c r="AH2477" s="48"/>
      <c r="AI2477" s="48"/>
      <c r="AJ2477" s="88">
        <f>LINEST(AJ2474:AJ2476,G2474:G2476)*(F2477-F2476)+AJ2476</f>
        <v>33.289460420928044</v>
      </c>
      <c r="AQ2477"/>
      <c r="AW2477" s="22"/>
      <c r="AX2477" s="22"/>
      <c r="AY2477" s="22"/>
      <c r="AZ2477" s="22"/>
      <c r="BA2477" s="22"/>
      <c r="BB2477" s="22"/>
    </row>
    <row r="2478" spans="4:92" ht="14.4" x14ac:dyDescent="0.3">
      <c r="E2478" s="32"/>
      <c r="F2478" s="21"/>
      <c r="G2478" s="21"/>
      <c r="H2478" s="21"/>
      <c r="I2478" s="21"/>
      <c r="L2478" s="21"/>
      <c r="M2478" s="21"/>
      <c r="N2478" s="40"/>
      <c r="O2478" s="40"/>
      <c r="P2478" s="40"/>
      <c r="R2478" s="22"/>
      <c r="S2478" s="22"/>
      <c r="T2478" s="22"/>
      <c r="U2478" s="52"/>
      <c r="V2478" s="52"/>
      <c r="W2478" s="52"/>
      <c r="X2478" s="247"/>
      <c r="Y2478" s="104"/>
      <c r="Z2478" s="42"/>
      <c r="AA2478" s="42"/>
      <c r="AB2478" s="41"/>
      <c r="AC2478" s="48"/>
      <c r="AD2478" s="48"/>
      <c r="AE2478" s="48"/>
      <c r="AF2478" s="48"/>
      <c r="AG2478" s="238"/>
      <c r="AH2478" s="186" t="s">
        <v>392</v>
      </c>
      <c r="AI2478" s="48">
        <f>AVERAGE(AI2501)</f>
        <v>2.6735693580385984</v>
      </c>
      <c r="AJ2478" s="48"/>
      <c r="AK2478" s="46"/>
      <c r="AL2478" s="86"/>
      <c r="AM2478" s="41"/>
      <c r="AN2478" s="41"/>
      <c r="AO2478" s="41"/>
      <c r="AP2478" s="41"/>
      <c r="AQ2478"/>
      <c r="AR2478" s="41"/>
      <c r="AT2478" s="41"/>
      <c r="AU2478" s="41"/>
      <c r="AW2478" s="22"/>
      <c r="AX2478" s="22"/>
      <c r="AY2478" s="22"/>
      <c r="AZ2478" s="22"/>
      <c r="BA2478" s="22"/>
      <c r="BB2478" s="22"/>
      <c r="BQ2478" s="89"/>
      <c r="BR2478" s="89"/>
      <c r="BS2478" s="89"/>
    </row>
    <row r="2479" spans="4:92" ht="14.4" x14ac:dyDescent="0.3">
      <c r="D2479" s="22" t="s">
        <v>239</v>
      </c>
      <c r="E2479" s="32">
        <v>41408.4375</v>
      </c>
      <c r="F2479" s="21">
        <f t="shared" ref="F2479:F2496" si="2905">E2479-E$2433</f>
        <v>1509.7020833333299</v>
      </c>
      <c r="G2479" s="21"/>
      <c r="H2479" s="21"/>
      <c r="I2479" s="21"/>
      <c r="L2479" s="21"/>
      <c r="M2479" s="124"/>
      <c r="N2479" s="40"/>
      <c r="O2479" s="1" t="s">
        <v>360</v>
      </c>
      <c r="P2479" s="22">
        <v>48.913443461455394</v>
      </c>
      <c r="R2479" s="22"/>
      <c r="S2479" s="22"/>
      <c r="T2479" s="22"/>
      <c r="U2479" s="52"/>
      <c r="V2479" s="52"/>
      <c r="W2479" s="52"/>
      <c r="X2479" s="247"/>
      <c r="Y2479" s="104"/>
      <c r="Z2479" s="42"/>
      <c r="AA2479" s="42"/>
      <c r="AB2479" s="41"/>
      <c r="AC2479" s="48"/>
      <c r="AD2479" s="48"/>
      <c r="AE2479" s="48"/>
      <c r="AF2479" s="48"/>
      <c r="AG2479" s="238"/>
      <c r="AH2479" s="48"/>
      <c r="AI2479" s="48"/>
      <c r="AJ2479" s="48"/>
      <c r="AK2479" s="46"/>
      <c r="AL2479" s="86"/>
      <c r="AM2479" s="41"/>
      <c r="AN2479" s="41"/>
      <c r="AO2479" s="41"/>
      <c r="AP2479" s="41"/>
      <c r="AQ2479"/>
      <c r="AR2479" s="41"/>
      <c r="AT2479" s="41"/>
      <c r="AU2479" s="41"/>
      <c r="AW2479" s="22"/>
      <c r="AX2479" s="22"/>
      <c r="AY2479" s="22"/>
      <c r="AZ2479" s="22"/>
      <c r="BA2479" s="22"/>
      <c r="BB2479" s="22"/>
      <c r="CM2479" s="89">
        <f>CH2479/$P$2479</f>
        <v>0</v>
      </c>
      <c r="CN2479" s="89">
        <f>CI2479/$P$2479</f>
        <v>0</v>
      </c>
    </row>
    <row r="2480" spans="4:92" ht="14.4" x14ac:dyDescent="0.3">
      <c r="E2480" s="32">
        <v>41410.591666666667</v>
      </c>
      <c r="F2480" s="21">
        <f t="shared" si="2905"/>
        <v>1511.8562499999971</v>
      </c>
      <c r="G2480" s="21">
        <f t="shared" ref="G2480:G2496" si="2906">E2480-E$2480</f>
        <v>0</v>
      </c>
      <c r="H2480" s="21"/>
      <c r="I2480" s="50">
        <v>1037</v>
      </c>
      <c r="J2480" s="21">
        <v>3280</v>
      </c>
      <c r="K2480" s="21">
        <v>223.1</v>
      </c>
      <c r="L2480" s="21">
        <v>13</v>
      </c>
      <c r="M2480" s="124">
        <v>6.37</v>
      </c>
      <c r="N2480" s="40"/>
      <c r="R2480" s="22"/>
      <c r="S2480" s="22"/>
      <c r="T2480" s="22"/>
      <c r="U2480" s="48">
        <f t="shared" ref="U2480:U2506" si="2907">($A$5*I2480/1000/$A$3*K2480)/$P$2432</f>
        <v>9.1704774848866638E-4</v>
      </c>
      <c r="V2480" s="48">
        <f t="shared" ref="V2480:V2506" si="2908">($T$2432*I2480/1000/$A$3*K2480)/$P$2432</f>
        <v>0.12388638698230856</v>
      </c>
      <c r="W2480" s="48">
        <f t="shared" ref="W2480:W2506" si="2909">($A$36*$R$2432*K2480*I2480/1000000)/$P$2432</f>
        <v>7.556491588429561E-4</v>
      </c>
      <c r="X2480" s="239">
        <f>W2480+V2480+SUM($U$2479:U2480)</f>
        <v>0.12555908388964018</v>
      </c>
      <c r="Y2480" s="265">
        <v>0</v>
      </c>
      <c r="Z2480" s="42"/>
      <c r="AA2480" s="42"/>
      <c r="AB2480" s="41">
        <f t="shared" ref="AB2480:AB2506" si="2910">($A$5*I2480/1000/$A$3*J2480)/$P$2432</f>
        <v>1.3482369408529026E-2</v>
      </c>
      <c r="AC2480" s="48">
        <f t="shared" ref="AC2480:AC2506" si="2911">($T$2432*I2480/1000/$A$3*J2480)/$P$2432</f>
        <v>1.8213686656296371</v>
      </c>
      <c r="AD2480" s="48">
        <f t="shared" ref="AD2480:AD2506" si="2912">($A$4*$R$2432/1000*J2480/1000000*I2480/1000*1000000)/$P$2432</f>
        <v>0.32950623857796701</v>
      </c>
      <c r="AE2480" s="48">
        <f t="shared" ref="AE2480:AE2506" si="2913">($A$4*((I2480/1000)*J2480/10^6)*(1+($A$18/(10^-M2480))+(($A$18*$A$19)/(10^-M2480)^2))*1000000)*$R$2432/1000/$P$2432</f>
        <v>0.56082911695149595</v>
      </c>
      <c r="AF2480" s="48">
        <f t="shared" ref="AF2480:AF2506" si="2914">AE2480/(1+($A$18/(10^-M2480))+(($A$18*$A$19)/(10^-M2480)^2))*1</f>
        <v>0.32950623857796701</v>
      </c>
      <c r="AG2480" s="238">
        <f t="shared" ref="AG2480:AG2506" si="2915">AE2480/(1+($A$18/(10^-M2480))+(($A$18*$A$19)/(10^-M2480)^2))*($A$18/(10^-M2480))</f>
        <v>0.23130825727015852</v>
      </c>
      <c r="AH2480" s="48">
        <f t="shared" ref="AH2480:AH2506" si="2916">AE2480/(1+($A$18/(10^-M2480))+(($A$18*$A$19)/(10^-M2480)^2))*(($A$18*$A$19)/(10^-M2480)^2)</f>
        <v>1.4621103370382681E-5</v>
      </c>
      <c r="AI2480" s="48">
        <f>AE2480+AC2480+SUM($AB$2479:AB2480)</f>
        <v>2.3956801519896618</v>
      </c>
      <c r="AJ2480" s="130">
        <v>0</v>
      </c>
      <c r="AK2480" s="46"/>
      <c r="AL2480" s="86"/>
      <c r="AM2480" s="25">
        <v>19.257000000000001</v>
      </c>
      <c r="AN2480" s="25">
        <v>3.2526911934580745E-2</v>
      </c>
      <c r="AQ2480">
        <v>152</v>
      </c>
      <c r="AR2480" s="25">
        <v>207.64100000000002</v>
      </c>
      <c r="AS2480" s="25">
        <v>3.2343064171441389</v>
      </c>
      <c r="AV2480" s="41"/>
      <c r="AW2480" s="86"/>
      <c r="AX2480" s="86"/>
      <c r="AY2480" s="86">
        <f t="shared" ref="AY2480:AY2498" si="2917">(1/(1/((AM2480/1000+1)*0.0112372)+1))*AI2480</f>
        <v>2.7128431574681425E-2</v>
      </c>
      <c r="AZ2480" s="86">
        <f t="shared" ref="AZ2480:AZ2498" si="2918">(1-(1/(1/((AM2480/1000+1)*0.0112372)+1)))*AI2480</f>
        <v>2.3685517204149802</v>
      </c>
      <c r="BA2480" s="86"/>
      <c r="BB2480" s="86"/>
      <c r="BC2480" s="89"/>
      <c r="BD2480" s="89"/>
      <c r="BE2480" s="41"/>
      <c r="BF2480" s="89"/>
      <c r="BG2480" s="89"/>
      <c r="BH2480" s="89"/>
      <c r="BI2480" s="89"/>
      <c r="BJ2480" s="41"/>
      <c r="BK2480" s="89"/>
      <c r="BL2480" s="89"/>
      <c r="BM2480" s="89"/>
      <c r="BN2480" s="86"/>
      <c r="BO2480" s="86"/>
      <c r="BP2480" s="86">
        <f t="shared" ref="BP2480:BP2492" si="2919">(1/(1/((AR2480/1000+1)*0.0112372)+1))*X2480</f>
        <v>1.6810867864730059E-3</v>
      </c>
      <c r="BQ2480" s="86">
        <f t="shared" ref="BQ2480:BQ2492" si="2920">(1-(1/(1/((AR2480/1000+1)*0.0112372)+1)))*X2480</f>
        <v>0.12387799710316717</v>
      </c>
      <c r="BR2480" s="86"/>
      <c r="BS2480" s="86"/>
      <c r="BT2480" s="89"/>
      <c r="BU2480" s="89"/>
      <c r="BV2480" s="41"/>
      <c r="BW2480" s="89"/>
      <c r="BX2480" s="42"/>
      <c r="BY2480" s="89"/>
      <c r="BZ2480" s="89"/>
      <c r="CA2480" s="41"/>
      <c r="CB2480" s="89"/>
      <c r="CC2480" s="89"/>
      <c r="CD2480" s="41"/>
      <c r="CE2480" s="41"/>
      <c r="CF2480" s="42"/>
      <c r="CG2480" s="42"/>
      <c r="CH2480" s="42">
        <v>0</v>
      </c>
      <c r="CI2480" s="89">
        <v>0</v>
      </c>
      <c r="CJ2480" s="89">
        <v>0</v>
      </c>
      <c r="CK2480" s="42">
        <v>0</v>
      </c>
      <c r="CM2480" s="89">
        <f t="shared" ref="CM2480:CM2505" si="2921">CH2480/$P$2479</f>
        <v>0</v>
      </c>
      <c r="CN2480" s="89">
        <f t="shared" ref="CN2480:CN2505" si="2922">CI2480/$P$2479</f>
        <v>0</v>
      </c>
    </row>
    <row r="2481" spans="4:92" ht="14.4" x14ac:dyDescent="0.3">
      <c r="E2481" s="32">
        <v>41416.454861111109</v>
      </c>
      <c r="F2481" s="21">
        <f t="shared" si="2905"/>
        <v>1517.7194444444394</v>
      </c>
      <c r="G2481" s="21">
        <f t="shared" si="2906"/>
        <v>5.8631944444423425</v>
      </c>
      <c r="H2481" s="21"/>
      <c r="I2481" s="50">
        <v>1037</v>
      </c>
      <c r="J2481" s="21">
        <v>5151</v>
      </c>
      <c r="K2481" s="21">
        <v>1247</v>
      </c>
      <c r="L2481" s="21">
        <v>16</v>
      </c>
      <c r="M2481" s="124">
        <v>6.37</v>
      </c>
      <c r="N2481" s="40"/>
      <c r="R2481" s="22"/>
      <c r="S2481" s="22"/>
      <c r="T2481" s="22"/>
      <c r="U2481" s="48">
        <f t="shared" si="2907"/>
        <v>5.1257666623279559E-3</v>
      </c>
      <c r="V2481" s="48">
        <f t="shared" si="2908"/>
        <v>0.69245327013419433</v>
      </c>
      <c r="W2481" s="48">
        <f t="shared" si="2909"/>
        <v>4.2236418694628691E-3</v>
      </c>
      <c r="X2481" s="239">
        <f>W2481+V2481+SUM($U$2479:U2481)</f>
        <v>0.70271972641447389</v>
      </c>
      <c r="Y2481" s="266">
        <f>W2481+V2481+SUM($U$2479:U2481)-$X$2480</f>
        <v>0.57716064252483368</v>
      </c>
      <c r="Z2481" s="42"/>
      <c r="AA2481" s="42"/>
      <c r="AB2481" s="41">
        <f t="shared" si="2910"/>
        <v>2.1173074641260066E-2</v>
      </c>
      <c r="AC2481" s="48">
        <f t="shared" si="2911"/>
        <v>2.860326218493372</v>
      </c>
      <c r="AD2481" s="48">
        <f t="shared" si="2912"/>
        <v>0.51746543747411822</v>
      </c>
      <c r="AE2481" s="48">
        <f t="shared" si="2913"/>
        <v>0.88074109189547412</v>
      </c>
      <c r="AF2481" s="48">
        <f t="shared" si="2914"/>
        <v>0.51746543747411822</v>
      </c>
      <c r="AG2481" s="238">
        <f t="shared" si="2915"/>
        <v>0.36325269304834951</v>
      </c>
      <c r="AH2481" s="48">
        <f t="shared" si="2916"/>
        <v>2.2961373006354017E-5</v>
      </c>
      <c r="AI2481" s="48">
        <f>AE2481+AC2481+SUM($AB$2479:AB2481)</f>
        <v>3.7757227544386356</v>
      </c>
      <c r="AJ2481" s="48">
        <f>AE2481+AC2481+SUM($AB$2479:AB2481)-$AI$2480</f>
        <v>1.3800426024489738</v>
      </c>
      <c r="AK2481" s="46"/>
      <c r="AL2481" s="86"/>
      <c r="AM2481" s="25">
        <v>102.798</v>
      </c>
      <c r="AN2481" s="25">
        <v>0.12303657992646393</v>
      </c>
      <c r="AQ2481">
        <v>511</v>
      </c>
      <c r="AR2481" s="25">
        <v>262.34249999999997</v>
      </c>
      <c r="AS2481" s="25">
        <v>9.2630988335457978E-2</v>
      </c>
      <c r="AV2481" s="41">
        <f t="shared" ref="AV2481:AV2498" si="2923">AJ2481-BA2481-BB2481</f>
        <v>0</v>
      </c>
      <c r="AW2481" s="86">
        <f t="shared" ref="AW2481:AW2498" si="2924">(1/(1/((AM2481/1000+1)*0.0112372)+1))*AE2481</f>
        <v>1.0780861823144102E-2</v>
      </c>
      <c r="AX2481" s="86">
        <f t="shared" ref="AX2481:AX2498" si="2925">(1-(1/(1/((AM2481/1000+1)*0.0112372)+1)))*AE2481</f>
        <v>0.86996023007233003</v>
      </c>
      <c r="AY2481" s="86">
        <f t="shared" si="2917"/>
        <v>4.6217379514449736E-2</v>
      </c>
      <c r="AZ2481" s="86">
        <f t="shared" si="2918"/>
        <v>3.729505374924186</v>
      </c>
      <c r="BA2481" s="132">
        <f>AY2481-$AY$2480</f>
        <v>1.908894793976831E-2</v>
      </c>
      <c r="BB2481" s="132">
        <f>AZ2481-$AZ$2480</f>
        <v>1.3609536545092058</v>
      </c>
      <c r="BC2481" s="89">
        <f>BA2481-BA2480</f>
        <v>1.908894793976831E-2</v>
      </c>
      <c r="BD2481" s="89">
        <f>BB2481-BB2480</f>
        <v>1.3609536545092058</v>
      </c>
      <c r="BE2481" s="41">
        <f>1000*(((BC2481)/((BD2481))/0.0112372-1))</f>
        <v>248.18956320245468</v>
      </c>
      <c r="BF2481" s="89">
        <f>(BE2481-$B$10)/($AM$2476-$B$10)</f>
        <v>0.66945260423134834</v>
      </c>
      <c r="BG2481" s="89">
        <f>1-BF2481</f>
        <v>0.33054739576865166</v>
      </c>
      <c r="BH2481" s="89">
        <f>BF2481*($AJ2481-$AJ2480)</f>
        <v>0.92387311415967288</v>
      </c>
      <c r="BI2481" s="89">
        <f>BG2481*($AJ2481-$AJ2480)</f>
        <v>0.45616948828930093</v>
      </c>
      <c r="BJ2481" s="41">
        <f>1000*((BA2481/BB2481)/0.0112372-1)</f>
        <v>248.18956320245468</v>
      </c>
      <c r="BK2481" s="89">
        <f>(BJ2481-$B$10)/($AM$2476-$B$10)</f>
        <v>0.66945260423134834</v>
      </c>
      <c r="BL2481" s="89">
        <f>1-BK2481</f>
        <v>0.33054739576865166</v>
      </c>
      <c r="BM2481" s="89">
        <f>Y2481-BR2481-BS2481</f>
        <v>0</v>
      </c>
      <c r="BN2481" s="86">
        <f t="shared" ref="BN2481:BN2492" si="2926">(1/(1/((AR2481/1000+1)*0.0112372)+1))*W2481</f>
        <v>5.9075191011538312E-5</v>
      </c>
      <c r="BO2481" s="86">
        <f t="shared" ref="BO2481:BO2492" si="2927">(1-(1/(1/((AR2481/1000+1)*0.0112372)+1)))*W2481</f>
        <v>4.1645666784513305E-3</v>
      </c>
      <c r="BP2481" s="86">
        <f t="shared" si="2919"/>
        <v>9.8287931004884983E-3</v>
      </c>
      <c r="BQ2481" s="86">
        <f t="shared" si="2920"/>
        <v>0.69289093331398532</v>
      </c>
      <c r="BR2481" s="86">
        <f>BP2481-$BP$2480</f>
        <v>8.1477063140154918E-3</v>
      </c>
      <c r="BS2481" s="86">
        <f>BQ2481-$BQ$2480</f>
        <v>0.56901293621081817</v>
      </c>
      <c r="BT2481" s="89">
        <f>BR2481-BR2480</f>
        <v>8.1477063140154918E-3</v>
      </c>
      <c r="BU2481" s="89">
        <f>BS2481-BS2480</f>
        <v>0.56901293621081817</v>
      </c>
      <c r="BV2481" s="41">
        <f t="shared" ref="BV2481:BV2496" si="2928">1000*((BT2481/BU2481)/0.0112372-1)</f>
        <v>274.25138963555673</v>
      </c>
      <c r="BW2481" s="89" t="e">
        <f t="shared" ref="BW2481:BW2492" si="2929">(BV2481-$P$2437)/($AR$2476-$P$2437)</f>
        <v>#REF!</v>
      </c>
      <c r="BX2481" s="42" t="e">
        <f t="shared" ref="BX2481:BX2496" si="2930">1-BW2481</f>
        <v>#REF!</v>
      </c>
      <c r="BY2481" s="89" t="e">
        <f>BW2481*($Y2481-$Y2480)</f>
        <v>#REF!</v>
      </c>
      <c r="BZ2481" s="89" t="e">
        <f>BX2481*($Y2481-$Y2480)</f>
        <v>#REF!</v>
      </c>
      <c r="CA2481" s="41">
        <f t="shared" ref="CA2481:CA2496" si="2931">1000*((BR2481/BS2481/0.0112372-1))</f>
        <v>274.25138963555673</v>
      </c>
      <c r="CB2481" s="89" t="e">
        <f t="shared" ref="CB2481:CB2492" si="2932">(CA2481-$P$2437)/($AR$2476-$P$2437)</f>
        <v>#REF!</v>
      </c>
      <c r="CC2481" s="89" t="e">
        <f>1-CB2481</f>
        <v>#REF!</v>
      </c>
      <c r="CD2481" s="41" t="e">
        <f>CK2481+CJ2481</f>
        <v>#REF!</v>
      </c>
      <c r="CE2481" s="41" t="e">
        <f>CH2481+CI2481</f>
        <v>#REF!</v>
      </c>
      <c r="CF2481" s="42" t="e">
        <f>CK2481*13.49+CJ2481</f>
        <v>#REF!</v>
      </c>
      <c r="CG2481" s="42" t="e">
        <f>CH2481*13.49+CI2481</f>
        <v>#REF!</v>
      </c>
      <c r="CH2481" s="42" t="e">
        <f t="shared" ref="CH2481:CH2492" si="2933">CC2481*$Y2481</f>
        <v>#REF!</v>
      </c>
      <c r="CI2481" s="89">
        <f>BL2481*$AJ2481</f>
        <v>0.45616948828930093</v>
      </c>
      <c r="CJ2481" s="89">
        <f>BK2481*$AJ2481</f>
        <v>0.92387311415967288</v>
      </c>
      <c r="CK2481" s="42" t="e">
        <f t="shared" ref="CK2481:CK2492" si="2934">CB2481*$Y2481</f>
        <v>#REF!</v>
      </c>
      <c r="CM2481" s="89" t="e">
        <f t="shared" si="2921"/>
        <v>#REF!</v>
      </c>
      <c r="CN2481" s="89">
        <f t="shared" si="2922"/>
        <v>9.3260554973760967E-3</v>
      </c>
    </row>
    <row r="2482" spans="4:92" ht="14.4" x14ac:dyDescent="0.3">
      <c r="E2482" s="32">
        <v>41424.431944444441</v>
      </c>
      <c r="F2482" s="21">
        <f t="shared" si="2905"/>
        <v>1525.6965277777708</v>
      </c>
      <c r="G2482" s="21">
        <f t="shared" si="2906"/>
        <v>13.840277777773736</v>
      </c>
      <c r="H2482" s="21"/>
      <c r="I2482" s="50">
        <v>1037</v>
      </c>
      <c r="J2482" s="21">
        <v>6003</v>
      </c>
      <c r="K2482" s="21">
        <v>2754</v>
      </c>
      <c r="L2482" s="21">
        <v>7</v>
      </c>
      <c r="M2482" s="124">
        <v>6.37</v>
      </c>
      <c r="N2482" s="40"/>
      <c r="O2482" s="40"/>
      <c r="P2482" s="40"/>
      <c r="R2482" s="22"/>
      <c r="S2482" s="22"/>
      <c r="T2482" s="22"/>
      <c r="U2482" s="48">
        <f t="shared" si="2907"/>
        <v>1.1320257728990531E-2</v>
      </c>
      <c r="V2482" s="48">
        <f t="shared" si="2908"/>
        <v>1.5292833247390307</v>
      </c>
      <c r="W2482" s="48">
        <f t="shared" si="2909"/>
        <v>9.3279147622299455E-3</v>
      </c>
      <c r="X2482" s="239">
        <f>W2482+V2482+SUM($U$2479:U2482)</f>
        <v>1.555974311641068</v>
      </c>
      <c r="Y2482" s="266">
        <f>W2482+V2482+SUM($U$2479:U2482)-$X$2480</f>
        <v>1.4304152277514279</v>
      </c>
      <c r="Z2482" s="42"/>
      <c r="AA2482" s="42"/>
      <c r="AB2482" s="41">
        <f t="shared" si="2910"/>
        <v>2.4675202304695044E-2</v>
      </c>
      <c r="AC2482" s="48">
        <f t="shared" si="2911"/>
        <v>3.3334378352971679</v>
      </c>
      <c r="AD2482" s="48">
        <f t="shared" si="2912"/>
        <v>0.60305669212912683</v>
      </c>
      <c r="AE2482" s="48">
        <f t="shared" si="2913"/>
        <v>1.026419874713363</v>
      </c>
      <c r="AF2482" s="48">
        <f t="shared" si="2914"/>
        <v>0.60305669212912694</v>
      </c>
      <c r="AG2482" s="238">
        <f t="shared" si="2915"/>
        <v>0.42333642329047616</v>
      </c>
      <c r="AH2482" s="48">
        <f t="shared" si="2916"/>
        <v>2.6759293759880261E-5</v>
      </c>
      <c r="AI2482" s="48">
        <f>AE2482+AC2482+SUM($AB$2479:AB2482)</f>
        <v>4.4191883563650149</v>
      </c>
      <c r="AJ2482" s="48">
        <f>AE2482+AC2482+SUM($AB$2479:AB2482)-$AI$2480</f>
        <v>2.0235082043753532</v>
      </c>
      <c r="AK2482" s="46"/>
      <c r="AL2482" s="86"/>
      <c r="AM2482" s="25">
        <v>152.089</v>
      </c>
      <c r="AN2482" s="25">
        <v>0.24414340048422697</v>
      </c>
      <c r="AQ2482">
        <v>1906</v>
      </c>
      <c r="AR2482" s="25">
        <v>357.16899999999998</v>
      </c>
      <c r="AS2482" s="25">
        <v>0.63370813472140197</v>
      </c>
      <c r="AV2482" s="41">
        <f t="shared" si="2923"/>
        <v>0</v>
      </c>
      <c r="AW2482" s="86">
        <f t="shared" si="2924"/>
        <v>1.311845803645347E-2</v>
      </c>
      <c r="AX2482" s="86">
        <f t="shared" si="2925"/>
        <v>1.0133014166769094</v>
      </c>
      <c r="AY2482" s="86">
        <f t="shared" si="2917"/>
        <v>5.6480723372925423E-2</v>
      </c>
      <c r="AZ2482" s="86">
        <f t="shared" si="2918"/>
        <v>4.3627076329920893</v>
      </c>
      <c r="BA2482" s="89">
        <f t="shared" ref="BA2482:BA2496" si="2935">AY2482-$AY$2480</f>
        <v>2.9352291798243998E-2</v>
      </c>
      <c r="BB2482" s="89">
        <f t="shared" ref="BB2482:BB2496" si="2936">AZ2482-$AZ$2480</f>
        <v>1.9941559125771091</v>
      </c>
      <c r="BC2482" s="89">
        <f>BA2482-BA2481</f>
        <v>1.0263343858475688E-2</v>
      </c>
      <c r="BD2482" s="89">
        <f>BB2482-BB2481</f>
        <v>0.63320225806790331</v>
      </c>
      <c r="BE2482" s="41">
        <f>1000*(((BC2482)/((BD2482))/0.0112372-1))</f>
        <v>442.40863656654403</v>
      </c>
      <c r="BF2482" s="89">
        <f>(BE2482-$B$10)/($AM$2476-$B$10)</f>
        <v>0.42206356482565927</v>
      </c>
      <c r="BG2482" s="89">
        <f>1-BF2482</f>
        <v>0.57793643517434079</v>
      </c>
      <c r="BH2482" s="89">
        <f>BF2482*($AJ2482-$AJ2481)</f>
        <v>0.2715833857917363</v>
      </c>
      <c r="BI2482" s="89">
        <f>BG2482*($AJ2482-$AJ2481)</f>
        <v>0.37188221613464312</v>
      </c>
      <c r="BJ2482" s="41">
        <f>1000*((BA2482/BB2482)/0.0112372-1)</f>
        <v>309.85974407365148</v>
      </c>
      <c r="BK2482" s="89">
        <f>(BJ2482-$B$10)/($AM$2476-$B$10)</f>
        <v>0.59089941920456113</v>
      </c>
      <c r="BL2482" s="89">
        <f>1-BK2482</f>
        <v>0.40910058079543887</v>
      </c>
      <c r="BM2482" s="89">
        <f>Y2482-BR2482-BS2482</f>
        <v>0</v>
      </c>
      <c r="BN2482" s="86">
        <f t="shared" si="2926"/>
        <v>1.4012101638803513E-4</v>
      </c>
      <c r="BO2482" s="86">
        <f t="shared" si="2927"/>
        <v>9.1877937458419105E-3</v>
      </c>
      <c r="BP2482" s="86">
        <f t="shared" si="2919"/>
        <v>2.3373359167435021E-2</v>
      </c>
      <c r="BQ2482" s="86">
        <f t="shared" si="2920"/>
        <v>1.532600952473633</v>
      </c>
      <c r="BR2482" s="86">
        <f t="shared" ref="BR2482:BR2496" si="2937">BP2482-$BP$2480</f>
        <v>2.1692272380962014E-2</v>
      </c>
      <c r="BS2482" s="86">
        <f t="shared" ref="BS2482:BS2496" si="2938">BQ2482-$BQ$2480</f>
        <v>1.4087229553704659</v>
      </c>
      <c r="BT2482" s="89">
        <f t="shared" ref="BT2482:BU2496" si="2939">BR2482-BR2481</f>
        <v>1.3544566066946522E-2</v>
      </c>
      <c r="BU2482" s="89">
        <f t="shared" si="2939"/>
        <v>0.83971001915964771</v>
      </c>
      <c r="BV2482" s="41">
        <f t="shared" si="2928"/>
        <v>435.4155620139357</v>
      </c>
      <c r="BW2482" s="89" t="e">
        <f t="shared" si="2929"/>
        <v>#REF!</v>
      </c>
      <c r="BX2482" s="42" t="e">
        <f t="shared" si="2930"/>
        <v>#REF!</v>
      </c>
      <c r="BY2482" s="89" t="e">
        <f t="shared" ref="BY2482:BZ2496" si="2940">BW2482*($Y2482-$Y2481)</f>
        <v>#REF!</v>
      </c>
      <c r="BZ2482" s="89" t="e">
        <f t="shared" si="2940"/>
        <v>#REF!</v>
      </c>
      <c r="CA2482" s="41">
        <f t="shared" si="2931"/>
        <v>370.31795102704621</v>
      </c>
      <c r="CB2482" s="89" t="e">
        <f t="shared" si="2932"/>
        <v>#REF!</v>
      </c>
      <c r="CC2482" s="89" t="e">
        <f t="shared" ref="CC2482:CC2496" si="2941">1-CB2482</f>
        <v>#REF!</v>
      </c>
      <c r="CD2482" s="41" t="e">
        <f>CK2482+CJ2482</f>
        <v>#REF!</v>
      </c>
      <c r="CE2482" s="41" t="e">
        <f>CH2482+CI2482</f>
        <v>#REF!</v>
      </c>
      <c r="CF2482" s="42" t="e">
        <f>CK2482*13.49+CJ2482</f>
        <v>#REF!</v>
      </c>
      <c r="CG2482" s="42" t="e">
        <f>CH2482*13.49+CI2482</f>
        <v>#REF!</v>
      </c>
      <c r="CH2482" s="42" t="e">
        <f t="shared" si="2933"/>
        <v>#REF!</v>
      </c>
      <c r="CI2482" s="89">
        <f>BL2482*$AJ2482</f>
        <v>0.82781838165429256</v>
      </c>
      <c r="CJ2482" s="89">
        <f>BK2482*$AJ2482</f>
        <v>1.1956898227210606</v>
      </c>
      <c r="CK2482" s="42" t="e">
        <f t="shared" si="2934"/>
        <v>#REF!</v>
      </c>
      <c r="CM2482" s="89" t="e">
        <f t="shared" si="2921"/>
        <v>#REF!</v>
      </c>
      <c r="CN2482" s="89">
        <f t="shared" si="2922"/>
        <v>1.6924148517710211E-2</v>
      </c>
    </row>
    <row r="2483" spans="4:92" ht="14.4" x14ac:dyDescent="0.3">
      <c r="E2483" s="32">
        <v>41431.640972222223</v>
      </c>
      <c r="F2483" s="21">
        <f t="shared" si="2905"/>
        <v>1532.9055555555533</v>
      </c>
      <c r="G2483" s="21">
        <f t="shared" si="2906"/>
        <v>21.049305555556202</v>
      </c>
      <c r="H2483" s="21">
        <v>10</v>
      </c>
      <c r="I2483" s="21">
        <v>1085</v>
      </c>
      <c r="J2483" s="21">
        <v>6207.09962</v>
      </c>
      <c r="K2483" s="21">
        <v>3702.92643</v>
      </c>
      <c r="L2483" s="21">
        <v>35</v>
      </c>
      <c r="M2483" s="124">
        <v>6.37</v>
      </c>
      <c r="N2483" s="40"/>
      <c r="O2483" s="40"/>
      <c r="P2483" s="40"/>
      <c r="R2483" s="22"/>
      <c r="S2483" s="22"/>
      <c r="T2483" s="22"/>
      <c r="U2483" s="48">
        <f t="shared" si="2907"/>
        <v>1.5925330130807727E-2</v>
      </c>
      <c r="V2483" s="48">
        <f t="shared" si="2908"/>
        <v>2.1513946407455227</v>
      </c>
      <c r="W2483" s="48">
        <f t="shared" si="2909"/>
        <v>1.31225035310034E-2</v>
      </c>
      <c r="X2483" s="239">
        <f>W2483+V2483+SUM($U$2479:U2483)</f>
        <v>2.1978055465471407</v>
      </c>
      <c r="Y2483" s="266">
        <f>W2483+V2483+SUM($U$2479:U2483)-$X$2480</f>
        <v>2.0722464626575006</v>
      </c>
      <c r="Z2483" s="42"/>
      <c r="AA2483" s="42"/>
      <c r="AB2483" s="41">
        <f t="shared" si="2910"/>
        <v>2.6695132207450092E-2</v>
      </c>
      <c r="AC2483" s="48">
        <f t="shared" si="2911"/>
        <v>3.6063154668297233</v>
      </c>
      <c r="AD2483" s="48">
        <f t="shared" si="2912"/>
        <v>0.65242334900376542</v>
      </c>
      <c r="AE2483" s="48">
        <f t="shared" si="2913"/>
        <v>1.1104433478388951</v>
      </c>
      <c r="AF2483" s="48">
        <f t="shared" si="2914"/>
        <v>0.65242334900376542</v>
      </c>
      <c r="AG2483" s="238">
        <f t="shared" si="2915"/>
        <v>0.45799104900623361</v>
      </c>
      <c r="AH2483" s="48">
        <f t="shared" si="2916"/>
        <v>2.894982889611718E-5</v>
      </c>
      <c r="AI2483" s="48">
        <f>AE2483+AC2483+SUM($AB$2479:AB2483)</f>
        <v>4.8027845932305526</v>
      </c>
      <c r="AJ2483" s="48">
        <f>AE2483+AC2483+SUM($AB$2479:AB2483)-$AI$2480</f>
        <v>2.4071044412408908</v>
      </c>
      <c r="AK2483" s="46"/>
      <c r="AL2483" s="86"/>
      <c r="AM2483" s="92">
        <f>AM2482</f>
        <v>152.089</v>
      </c>
      <c r="AN2483"/>
      <c r="AO2483"/>
      <c r="AP2483"/>
      <c r="AQ2483">
        <v>2606</v>
      </c>
      <c r="AR2483" s="25">
        <v>388.27749999999997</v>
      </c>
      <c r="AS2483" s="25">
        <v>7.9500000000024329E-2</v>
      </c>
      <c r="AV2483" s="41">
        <f t="shared" si="2923"/>
        <v>0</v>
      </c>
      <c r="AW2483" s="86">
        <f t="shared" si="2924"/>
        <v>1.4192344496984238E-2</v>
      </c>
      <c r="AX2483" s="86">
        <f t="shared" si="2925"/>
        <v>1.0962510033419108</v>
      </c>
      <c r="AY2483" s="86">
        <f t="shared" si="2917"/>
        <v>6.1383386756823075E-2</v>
      </c>
      <c r="AZ2483" s="86">
        <f t="shared" si="2918"/>
        <v>4.7414012064737294</v>
      </c>
      <c r="BA2483" s="89">
        <f t="shared" si="2935"/>
        <v>3.4254955182141653E-2</v>
      </c>
      <c r="BB2483" s="89">
        <f t="shared" si="2936"/>
        <v>2.3728494860587492</v>
      </c>
      <c r="BC2483" s="89"/>
      <c r="BD2483" s="89"/>
      <c r="BE2483" s="41"/>
      <c r="BF2483" s="89"/>
      <c r="BG2483" s="89"/>
      <c r="BH2483" s="89"/>
      <c r="BI2483" s="89"/>
      <c r="BJ2483" s="41"/>
      <c r="BK2483" s="89"/>
      <c r="BL2483" s="89"/>
      <c r="BM2483" s="89"/>
      <c r="BN2483" s="86">
        <f t="shared" si="2926"/>
        <v>2.0157109320299266E-4</v>
      </c>
      <c r="BO2483" s="86">
        <f t="shared" si="2927"/>
        <v>1.2920932437800408E-2</v>
      </c>
      <c r="BP2483" s="86">
        <f t="shared" si="2919"/>
        <v>3.3759874068117951E-2</v>
      </c>
      <c r="BQ2483" s="86">
        <f t="shared" si="2920"/>
        <v>2.1640456724790229</v>
      </c>
      <c r="BR2483" s="86">
        <f t="shared" si="2937"/>
        <v>3.2078787281644948E-2</v>
      </c>
      <c r="BS2483" s="86">
        <f t="shared" si="2938"/>
        <v>2.0401676753758555</v>
      </c>
      <c r="BT2483" s="89">
        <f t="shared" si="2939"/>
        <v>1.0386514900682934E-2</v>
      </c>
      <c r="BU2483" s="89">
        <f t="shared" si="2939"/>
        <v>0.63144472000538965</v>
      </c>
      <c r="BV2483" s="41">
        <f t="shared" si="2928"/>
        <v>463.78199820788723</v>
      </c>
      <c r="BW2483" s="89" t="e">
        <f t="shared" si="2929"/>
        <v>#REF!</v>
      </c>
      <c r="BX2483" s="42" t="e">
        <f t="shared" si="2930"/>
        <v>#REF!</v>
      </c>
      <c r="BY2483" s="89" t="e">
        <f t="shared" si="2940"/>
        <v>#REF!</v>
      </c>
      <c r="BZ2483" s="89" t="e">
        <f t="shared" si="2940"/>
        <v>#REF!</v>
      </c>
      <c r="CA2483" s="41">
        <f t="shared" si="2931"/>
        <v>399.24566114371783</v>
      </c>
      <c r="CB2483" s="89" t="e">
        <f t="shared" si="2932"/>
        <v>#REF!</v>
      </c>
      <c r="CC2483" s="89" t="e">
        <f t="shared" si="2941"/>
        <v>#REF!</v>
      </c>
      <c r="CD2483" s="41"/>
      <c r="CE2483" s="41"/>
      <c r="CF2483" s="42"/>
      <c r="CG2483" s="42"/>
      <c r="CH2483" s="42" t="e">
        <f t="shared" si="2933"/>
        <v>#REF!</v>
      </c>
      <c r="CI2483" s="89"/>
      <c r="CJ2483" s="89"/>
      <c r="CK2483" s="42" t="e">
        <f t="shared" si="2934"/>
        <v>#REF!</v>
      </c>
      <c r="CM2483" s="89" t="e">
        <f t="shared" si="2921"/>
        <v>#REF!</v>
      </c>
      <c r="CN2483" s="89">
        <f t="shared" si="2922"/>
        <v>0</v>
      </c>
    </row>
    <row r="2484" spans="4:92" ht="14.4" x14ac:dyDescent="0.3">
      <c r="E2484" s="125">
        <v>41444.6875</v>
      </c>
      <c r="F2484" s="21">
        <f t="shared" si="2905"/>
        <v>1545.9520833333299</v>
      </c>
      <c r="G2484" s="21">
        <f t="shared" si="2906"/>
        <v>34.095833333332848</v>
      </c>
      <c r="H2484" s="21"/>
      <c r="I2484" s="21">
        <v>1088</v>
      </c>
      <c r="J2484" s="21">
        <v>7089.94643</v>
      </c>
      <c r="K2484" s="21">
        <v>5633.5755399999998</v>
      </c>
      <c r="L2484" s="21">
        <v>86</v>
      </c>
      <c r="M2484" s="124">
        <v>6.37</v>
      </c>
      <c r="N2484" s="40"/>
      <c r="O2484" s="40"/>
      <c r="P2484" s="40"/>
      <c r="R2484" s="22"/>
      <c r="S2484" s="22"/>
      <c r="T2484" s="22"/>
      <c r="U2484" s="48">
        <f t="shared" si="2907"/>
        <v>2.4295544668895122E-2</v>
      </c>
      <c r="V2484" s="48">
        <f t="shared" si="2908"/>
        <v>3.2821488889287687</v>
      </c>
      <c r="W2484" s="48">
        <f t="shared" si="2909"/>
        <v>2.0019576868203784E-2</v>
      </c>
      <c r="X2484" s="239">
        <f>W2484+V2484+SUM($U$2479:U2484)</f>
        <v>3.3597524127364826</v>
      </c>
      <c r="Y2484" s="266">
        <f>W2484+V2484+SUM($U$2479:U2484)-$X$2480</f>
        <v>3.2341933288468425</v>
      </c>
      <c r="Z2484" s="42"/>
      <c r="AA2484" s="42"/>
      <c r="AB2484" s="41">
        <f t="shared" si="2910"/>
        <v>3.0576338058677831E-2</v>
      </c>
      <c r="AC2484" s="48">
        <f t="shared" si="2911"/>
        <v>4.1306377508499681</v>
      </c>
      <c r="AD2484" s="48">
        <f t="shared" si="2912"/>
        <v>0.7472791938803951</v>
      </c>
      <c r="AE2484" s="48">
        <f t="shared" si="2913"/>
        <v>1.2718907302903832</v>
      </c>
      <c r="AF2484" s="48">
        <f t="shared" si="2914"/>
        <v>0.7472791938803951</v>
      </c>
      <c r="AG2484" s="238">
        <f t="shared" si="2915"/>
        <v>0.52457837756484027</v>
      </c>
      <c r="AH2484" s="48">
        <f t="shared" si="2916"/>
        <v>3.315884514786266E-5</v>
      </c>
      <c r="AI2484" s="48">
        <f>AE2484+AC2484+SUM($AB$2479:AB2484)</f>
        <v>5.519130597760963</v>
      </c>
      <c r="AJ2484" s="48">
        <f>AE2484+AC2484+SUM($AB$2479:AB2484)-$AI$2480</f>
        <v>3.1234504457713013</v>
      </c>
      <c r="AK2484" s="46"/>
      <c r="AL2484" s="86"/>
      <c r="AM2484" s="92">
        <f>AM2485</f>
        <v>335.3655</v>
      </c>
      <c r="AN2484"/>
      <c r="AO2484"/>
      <c r="AP2484"/>
      <c r="AQ2484">
        <v>2745</v>
      </c>
      <c r="AR2484" s="25">
        <v>431.65766666666667</v>
      </c>
      <c r="AS2484" s="25">
        <v>0.15721393774796255</v>
      </c>
      <c r="AV2484" s="41">
        <f t="shared" si="2923"/>
        <v>0</v>
      </c>
      <c r="AW2484" s="86">
        <f t="shared" si="2924"/>
        <v>1.8803537202689274E-2</v>
      </c>
      <c r="AX2484" s="86">
        <f t="shared" si="2925"/>
        <v>1.2530871930876939</v>
      </c>
      <c r="AY2484" s="86">
        <f t="shared" si="2917"/>
        <v>8.1594412986880804E-2</v>
      </c>
      <c r="AZ2484" s="86">
        <f t="shared" si="2918"/>
        <v>5.437536184774082</v>
      </c>
      <c r="BA2484" s="89">
        <f t="shared" si="2935"/>
        <v>5.4465981412199382E-2</v>
      </c>
      <c r="BB2484" s="89">
        <f t="shared" si="2936"/>
        <v>3.0689844643591018</v>
      </c>
      <c r="BC2484" s="89"/>
      <c r="BD2484" s="89"/>
      <c r="BE2484" s="41"/>
      <c r="BF2484" s="89"/>
      <c r="BG2484" s="89"/>
      <c r="BH2484" s="89"/>
      <c r="BI2484" s="89"/>
      <c r="BJ2484" s="41"/>
      <c r="BK2484" s="89"/>
      <c r="BL2484" s="89"/>
      <c r="BM2484" s="89"/>
      <c r="BN2484" s="86">
        <f t="shared" si="2926"/>
        <v>3.1697202975900196E-4</v>
      </c>
      <c r="BO2484" s="86">
        <f t="shared" si="2927"/>
        <v>1.9702604838444784E-2</v>
      </c>
      <c r="BP2484" s="86">
        <f t="shared" si="2919"/>
        <v>5.3195307211722172E-2</v>
      </c>
      <c r="BQ2484" s="86">
        <f t="shared" si="2920"/>
        <v>3.3065571055247607</v>
      </c>
      <c r="BR2484" s="86">
        <f t="shared" si="2937"/>
        <v>5.1514220425249169E-2</v>
      </c>
      <c r="BS2484" s="86">
        <f t="shared" si="2938"/>
        <v>3.1826791084215933</v>
      </c>
      <c r="BT2484" s="89">
        <f t="shared" si="2939"/>
        <v>1.9435433143604221E-2</v>
      </c>
      <c r="BU2484" s="89">
        <f t="shared" si="2939"/>
        <v>1.1425114330457378</v>
      </c>
      <c r="BV2484" s="41">
        <f t="shared" si="2928"/>
        <v>513.82460104574727</v>
      </c>
      <c r="BW2484" s="89" t="e">
        <f t="shared" si="2929"/>
        <v>#REF!</v>
      </c>
      <c r="BX2484" s="42" t="e">
        <f t="shared" si="2930"/>
        <v>#REF!</v>
      </c>
      <c r="BY2484" s="89" t="e">
        <f t="shared" si="2940"/>
        <v>#REF!</v>
      </c>
      <c r="BZ2484" s="89" t="e">
        <f t="shared" si="2940"/>
        <v>#REF!</v>
      </c>
      <c r="CA2484" s="41">
        <f t="shared" si="2931"/>
        <v>440.37696730585594</v>
      </c>
      <c r="CB2484" s="89" t="e">
        <f t="shared" si="2932"/>
        <v>#REF!</v>
      </c>
      <c r="CC2484" s="89" t="e">
        <f t="shared" si="2941"/>
        <v>#REF!</v>
      </c>
      <c r="CD2484" s="41"/>
      <c r="CE2484" s="41"/>
      <c r="CF2484" s="42"/>
      <c r="CG2484" s="42"/>
      <c r="CH2484" s="42" t="e">
        <f t="shared" si="2933"/>
        <v>#REF!</v>
      </c>
      <c r="CI2484" s="89"/>
      <c r="CJ2484" s="89"/>
      <c r="CK2484" s="42" t="e">
        <f t="shared" si="2934"/>
        <v>#REF!</v>
      </c>
      <c r="CM2484" s="89" t="e">
        <f t="shared" si="2921"/>
        <v>#REF!</v>
      </c>
      <c r="CN2484" s="89">
        <f t="shared" si="2922"/>
        <v>0</v>
      </c>
    </row>
    <row r="2485" spans="4:92" ht="14.4" x14ac:dyDescent="0.3">
      <c r="E2485" s="32">
        <v>41458.54583333333</v>
      </c>
      <c r="F2485" s="21">
        <f t="shared" si="2905"/>
        <v>1559.8104166666599</v>
      </c>
      <c r="G2485" s="21">
        <f t="shared" si="2906"/>
        <v>47.954166666662786</v>
      </c>
      <c r="H2485" s="21"/>
      <c r="I2485" s="21">
        <v>1086</v>
      </c>
      <c r="J2485" s="21">
        <v>8215</v>
      </c>
      <c r="K2485" s="21">
        <v>7864</v>
      </c>
      <c r="L2485" s="21">
        <v>15</v>
      </c>
      <c r="M2485" s="124">
        <v>6.37</v>
      </c>
      <c r="N2485" s="40"/>
      <c r="O2485" s="40"/>
      <c r="P2485" s="40"/>
      <c r="R2485" s="22"/>
      <c r="S2485" s="22"/>
      <c r="T2485" s="22"/>
      <c r="U2485" s="48">
        <f t="shared" si="2907"/>
        <v>3.3852204232759267E-2</v>
      </c>
      <c r="V2485" s="48">
        <f t="shared" si="2908"/>
        <v>4.5731831092714241</v>
      </c>
      <c r="W2485" s="48">
        <f t="shared" si="2909"/>
        <v>2.7894283253649624E-2</v>
      </c>
      <c r="X2485" s="239">
        <f>W2485+V2485+SUM($U$2479:U2485)</f>
        <v>4.6925135436973431</v>
      </c>
      <c r="Y2485" s="266">
        <f>W2485+V2485+SUM($U$2479:U2485)-$X$2480</f>
        <v>4.566954459807703</v>
      </c>
      <c r="Z2485" s="42"/>
      <c r="AA2485" s="42"/>
      <c r="AB2485" s="41">
        <f t="shared" si="2910"/>
        <v>3.5363155871327233E-2</v>
      </c>
      <c r="AC2485" s="48">
        <f t="shared" si="2911"/>
        <v>4.7773015313663212</v>
      </c>
      <c r="AD2485" s="48">
        <f t="shared" si="2912"/>
        <v>0.86426800233169887</v>
      </c>
      <c r="AE2485" s="48">
        <f t="shared" si="2913"/>
        <v>1.4710090547873793</v>
      </c>
      <c r="AF2485" s="48">
        <f t="shared" si="2914"/>
        <v>0.86426800233169865</v>
      </c>
      <c r="AG2485" s="238">
        <f t="shared" si="2915"/>
        <v>0.60670270249345737</v>
      </c>
      <c r="AH2485" s="48">
        <f t="shared" si="2916"/>
        <v>3.8349962223297556E-5</v>
      </c>
      <c r="AI2485" s="48">
        <f>AE2485+AC2485+SUM($AB$2479:AB2485)</f>
        <v>6.4002758586456396</v>
      </c>
      <c r="AJ2485" s="48">
        <f>AE2485+AC2485+SUM($AB$2479:AB2485)-$AI$2480</f>
        <v>4.0045957066559783</v>
      </c>
      <c r="AK2485" s="46"/>
      <c r="AL2485" s="86"/>
      <c r="AM2485" s="25">
        <v>335.3655</v>
      </c>
      <c r="AN2485" s="25">
        <v>0.28249999999999886</v>
      </c>
      <c r="AQ2485">
        <v>2097</v>
      </c>
      <c r="AR2485" s="25">
        <v>473.75199999999995</v>
      </c>
      <c r="AS2485" s="25">
        <v>3.7000000000006139E-2</v>
      </c>
      <c r="AV2485" s="41">
        <f t="shared" si="2923"/>
        <v>0</v>
      </c>
      <c r="AW2485" s="86">
        <f t="shared" si="2924"/>
        <v>2.1747287584108911E-2</v>
      </c>
      <c r="AX2485" s="86">
        <f t="shared" si="2925"/>
        <v>1.4492617672032704</v>
      </c>
      <c r="AY2485" s="86">
        <f t="shared" si="2917"/>
        <v>9.462119846414864E-2</v>
      </c>
      <c r="AZ2485" s="86">
        <f t="shared" si="2918"/>
        <v>6.3056546601814913</v>
      </c>
      <c r="BA2485" s="89">
        <f t="shared" si="2935"/>
        <v>6.7492766889467218E-2</v>
      </c>
      <c r="BB2485" s="89">
        <f t="shared" si="2936"/>
        <v>3.9371029397665112</v>
      </c>
      <c r="BC2485" s="91">
        <f>BA2485-BA2482</f>
        <v>3.8140475091223217E-2</v>
      </c>
      <c r="BD2485" s="91">
        <f>BB2485-BB2482</f>
        <v>1.942947027189402</v>
      </c>
      <c r="BE2485" s="41">
        <f t="shared" ref="BE2485:BE2496" si="2942">1000*(((BC2485)/((BD2485))/0.0112372-1))</f>
        <v>746.89590937751143</v>
      </c>
      <c r="BF2485" s="89">
        <f t="shared" ref="BF2485:BF2498" si="2943">(BE2485-$B$10)/($AM$2476-$B$10)</f>
        <v>3.4218989999822487E-2</v>
      </c>
      <c r="BG2485" s="89">
        <f t="shared" ref="BG2485:BG2496" si="2944">1-BF2485</f>
        <v>0.96578101000017746</v>
      </c>
      <c r="BH2485" s="91">
        <f>BF2485*($AJ2485-$AJ2482)</f>
        <v>6.779081342931402E-2</v>
      </c>
      <c r="BI2485" s="91">
        <f>BG2485*($AJ2485-$AJ2482)</f>
        <v>1.913296688851311</v>
      </c>
      <c r="BJ2485" s="41">
        <f>1000*((BA2485/BB2485)/0.0112372-1)</f>
        <v>525.53561822332483</v>
      </c>
      <c r="BK2485" s="89">
        <f t="shared" ref="BK2485:BK2506" si="2945">(BJ2485-$B$10)/($AM$2476-$B$10)</f>
        <v>0.31617950418958524</v>
      </c>
      <c r="BL2485" s="89">
        <f t="shared" ref="BL2485:BL2496" si="2946">1-BK2485</f>
        <v>0.68382049581041482</v>
      </c>
      <c r="BM2485" s="89">
        <f t="shared" ref="BM2485:BM2492" si="2947">Y2485-BR2485-BS2485</f>
        <v>0</v>
      </c>
      <c r="BN2485" s="86">
        <f t="shared" si="2926"/>
        <v>4.5442722918093782E-4</v>
      </c>
      <c r="BO2485" s="86">
        <f t="shared" si="2927"/>
        <v>2.7439856024468686E-2</v>
      </c>
      <c r="BP2485" s="86">
        <f t="shared" si="2919"/>
        <v>7.6445983865794723E-2</v>
      </c>
      <c r="BQ2485" s="86">
        <f t="shared" si="2920"/>
        <v>4.6160675598315484</v>
      </c>
      <c r="BR2485" s="86">
        <f t="shared" si="2937"/>
        <v>7.4764897079321713E-2</v>
      </c>
      <c r="BS2485" s="86">
        <f t="shared" si="2938"/>
        <v>4.492189562728381</v>
      </c>
      <c r="BT2485" s="89">
        <f t="shared" si="2939"/>
        <v>2.3250676654072544E-2</v>
      </c>
      <c r="BU2485" s="89">
        <f t="shared" si="2939"/>
        <v>1.3095104543067877</v>
      </c>
      <c r="BV2485" s="41">
        <f t="shared" si="2928"/>
        <v>580.04158060464067</v>
      </c>
      <c r="BW2485" s="89" t="e">
        <f t="shared" si="2929"/>
        <v>#REF!</v>
      </c>
      <c r="BX2485" s="42" t="e">
        <f t="shared" si="2930"/>
        <v>#REF!</v>
      </c>
      <c r="BY2485" s="89" t="e">
        <f t="shared" si="2940"/>
        <v>#REF!</v>
      </c>
      <c r="BZ2485" s="89" t="e">
        <f t="shared" si="2940"/>
        <v>#REF!</v>
      </c>
      <c r="CA2485" s="41">
        <f t="shared" si="2931"/>
        <v>481.09035855027884</v>
      </c>
      <c r="CB2485" s="89" t="e">
        <f t="shared" si="2932"/>
        <v>#REF!</v>
      </c>
      <c r="CC2485" s="89" t="e">
        <f t="shared" si="2941"/>
        <v>#REF!</v>
      </c>
      <c r="CD2485" s="41" t="e">
        <f>CK2485+CJ2485</f>
        <v>#REF!</v>
      </c>
      <c r="CE2485" s="41" t="e">
        <f t="shared" ref="CE2485:CE2496" si="2948">CH2485+CI2485</f>
        <v>#REF!</v>
      </c>
      <c r="CF2485" s="42" t="e">
        <f t="shared" ref="CF2485:CF2496" si="2949">CK2485*13.49+CJ2485</f>
        <v>#REF!</v>
      </c>
      <c r="CG2485" s="42" t="e">
        <f t="shared" ref="CG2485:CG2496" si="2950">CH2485*13.49+CI2485</f>
        <v>#REF!</v>
      </c>
      <c r="CH2485" s="42" t="e">
        <f t="shared" si="2933"/>
        <v>#REF!</v>
      </c>
      <c r="CI2485" s="89">
        <f t="shared" ref="CI2485:CI2492" si="2951">BL2485*$AJ2485</f>
        <v>2.7384246216457497</v>
      </c>
      <c r="CJ2485" s="89">
        <f t="shared" ref="CJ2485:CJ2492" si="2952">BK2485*$AJ2485</f>
        <v>1.266171085010229</v>
      </c>
      <c r="CK2485" s="42" t="e">
        <f t="shared" si="2934"/>
        <v>#REF!</v>
      </c>
      <c r="CM2485" s="89" t="e">
        <f t="shared" si="2921"/>
        <v>#REF!</v>
      </c>
      <c r="CN2485" s="89">
        <f t="shared" si="2922"/>
        <v>5.598511222796395E-2</v>
      </c>
    </row>
    <row r="2486" spans="4:92" ht="14.4" x14ac:dyDescent="0.3">
      <c r="E2486" s="32">
        <v>41471.593055555553</v>
      </c>
      <c r="F2486" s="21">
        <f t="shared" si="2905"/>
        <v>1572.8576388888832</v>
      </c>
      <c r="G2486" s="21">
        <f t="shared" si="2906"/>
        <v>61.00138888888614</v>
      </c>
      <c r="H2486" s="21"/>
      <c r="I2486" s="21">
        <v>1086</v>
      </c>
      <c r="J2486" s="21">
        <v>9581</v>
      </c>
      <c r="K2486" s="21">
        <v>9937</v>
      </c>
      <c r="L2486" s="21">
        <v>19</v>
      </c>
      <c r="M2486" s="124">
        <v>6.37</v>
      </c>
      <c r="N2486" s="40"/>
      <c r="O2486" s="40"/>
      <c r="P2486" s="40"/>
      <c r="R2486" s="22"/>
      <c r="S2486" s="22"/>
      <c r="T2486" s="22"/>
      <c r="U2486" s="48">
        <f t="shared" si="2907"/>
        <v>4.2775858781908552E-2</v>
      </c>
      <c r="V2486" s="48">
        <f t="shared" si="2908"/>
        <v>5.7787030209600889</v>
      </c>
      <c r="W2486" s="48">
        <f t="shared" si="2909"/>
        <v>3.5247392254770638E-2</v>
      </c>
      <c r="X2486" s="239">
        <f>W2486+V2486+SUM($U$2479:U2486)</f>
        <v>5.9481624231690375</v>
      </c>
      <c r="Y2486" s="266">
        <f>W2486+V2486+SUM($U$2479:U2486)-$X$2480</f>
        <v>5.8226033392793974</v>
      </c>
      <c r="Z2486" s="42"/>
      <c r="AA2486" s="42"/>
      <c r="AB2486" s="41">
        <f t="shared" si="2910"/>
        <v>4.1243383615725659E-2</v>
      </c>
      <c r="AC2486" s="48">
        <f t="shared" si="2911"/>
        <v>5.5716769290347807</v>
      </c>
      <c r="AD2486" s="48">
        <f t="shared" si="2912"/>
        <v>1.0079795167790635</v>
      </c>
      <c r="AE2486" s="48">
        <f t="shared" si="2913"/>
        <v>1.7156101952425908</v>
      </c>
      <c r="AF2486" s="48">
        <f t="shared" si="2914"/>
        <v>1.0079795167790635</v>
      </c>
      <c r="AG2486" s="238">
        <f t="shared" si="2915"/>
        <v>0.70758595162383653</v>
      </c>
      <c r="AH2486" s="48">
        <f t="shared" si="2916"/>
        <v>4.4726839690981614E-5</v>
      </c>
      <c r="AI2486" s="48">
        <f>AE2486+AC2486+SUM($AB$2479:AB2486)</f>
        <v>7.4804957803850369</v>
      </c>
      <c r="AJ2486" s="48">
        <f>AE2486+AC2486+SUM($AB$2479:AB2486)-$AI$2480</f>
        <v>5.0848156283953756</v>
      </c>
      <c r="AK2486" s="46"/>
      <c r="AL2486" s="86"/>
      <c r="AM2486" s="25">
        <v>372.68049999999999</v>
      </c>
      <c r="AN2486" s="25">
        <v>0.13949999999999818</v>
      </c>
      <c r="AQ2486">
        <v>1961</v>
      </c>
      <c r="AR2486" s="25">
        <v>493.57</v>
      </c>
      <c r="AS2486" s="25">
        <v>4.8000000000001819E-2</v>
      </c>
      <c r="AV2486" s="41">
        <f t="shared" si="2923"/>
        <v>0</v>
      </c>
      <c r="AW2486" s="86">
        <f t="shared" si="2924"/>
        <v>2.60614337886045E-2</v>
      </c>
      <c r="AX2486" s="86">
        <f t="shared" si="2925"/>
        <v>1.6895487614539864</v>
      </c>
      <c r="AY2486" s="86">
        <f t="shared" si="2917"/>
        <v>0.11363446430141627</v>
      </c>
      <c r="AZ2486" s="86">
        <f t="shared" si="2918"/>
        <v>7.3668613160836207</v>
      </c>
      <c r="BA2486" s="89">
        <f t="shared" si="2935"/>
        <v>8.6506032726734849E-2</v>
      </c>
      <c r="BB2486" s="89">
        <f t="shared" si="2936"/>
        <v>4.9983095956686405</v>
      </c>
      <c r="BC2486" s="89">
        <f>BA2486-BA2485</f>
        <v>1.9013265837267632E-2</v>
      </c>
      <c r="BD2486" s="89">
        <f>BB2486-BB2485</f>
        <v>1.0612066559021294</v>
      </c>
      <c r="BE2486" s="41">
        <f t="shared" si="2942"/>
        <v>594.40498913322085</v>
      </c>
      <c r="BF2486" s="89">
        <f t="shared" si="2943"/>
        <v>0.22845625837873643</v>
      </c>
      <c r="BG2486" s="89">
        <f t="shared" si="2944"/>
        <v>0.7715437416212636</v>
      </c>
      <c r="BH2486" s="89">
        <f>BF2486*($AJ2486-$AJ2485)</f>
        <v>0.2467830015467542</v>
      </c>
      <c r="BI2486" s="89">
        <f t="shared" ref="BI2486:BI2496" si="2953">BG2486*($AJ2486-$AJ2485)</f>
        <v>0.83343692019264315</v>
      </c>
      <c r="BJ2486" s="41">
        <f>1000*((BA2486/BB2486)/0.0112372-1)</f>
        <v>540.15748855738877</v>
      </c>
      <c r="BK2486" s="89">
        <f t="shared" si="2945"/>
        <v>0.29755470903634335</v>
      </c>
      <c r="BL2486" s="89">
        <f t="shared" si="2946"/>
        <v>0.70244529096365671</v>
      </c>
      <c r="BM2486" s="89">
        <f t="shared" si="2947"/>
        <v>0</v>
      </c>
      <c r="BN2486" s="86">
        <f t="shared" si="2926"/>
        <v>5.8181133059754674E-4</v>
      </c>
      <c r="BO2486" s="86">
        <f t="shared" si="2927"/>
        <v>3.4665580924173094E-2</v>
      </c>
      <c r="BP2486" s="86">
        <f t="shared" si="2919"/>
        <v>9.818338528479105E-2</v>
      </c>
      <c r="BQ2486" s="86">
        <f t="shared" si="2920"/>
        <v>5.8499790378842471</v>
      </c>
      <c r="BR2486" s="86">
        <f t="shared" si="2937"/>
        <v>9.650229849831804E-2</v>
      </c>
      <c r="BS2486" s="86">
        <f t="shared" si="2938"/>
        <v>5.7261010407810797</v>
      </c>
      <c r="BT2486" s="89">
        <f t="shared" si="2939"/>
        <v>2.1737401418996327E-2</v>
      </c>
      <c r="BU2486" s="89">
        <f t="shared" si="2939"/>
        <v>1.2339114780526987</v>
      </c>
      <c r="BV2486" s="41">
        <f t="shared" si="2928"/>
        <v>567.70921381549306</v>
      </c>
      <c r="BW2486" s="89" t="e">
        <f t="shared" si="2929"/>
        <v>#REF!</v>
      </c>
      <c r="BX2486" s="42" t="e">
        <f t="shared" si="2930"/>
        <v>#REF!</v>
      </c>
      <c r="BY2486" s="89" t="e">
        <f t="shared" si="2940"/>
        <v>#REF!</v>
      </c>
      <c r="BZ2486" s="89" t="e">
        <f t="shared" si="2940"/>
        <v>#REF!</v>
      </c>
      <c r="CA2486" s="41">
        <f t="shared" si="2931"/>
        <v>499.7557643763966</v>
      </c>
      <c r="CB2486" s="89" t="e">
        <f t="shared" si="2932"/>
        <v>#REF!</v>
      </c>
      <c r="CC2486" s="89" t="e">
        <f t="shared" si="2941"/>
        <v>#REF!</v>
      </c>
      <c r="CD2486" s="41" t="e">
        <f t="shared" ref="CD2486:CD2496" si="2954">CK2486+CJ2486</f>
        <v>#REF!</v>
      </c>
      <c r="CE2486" s="41" t="e">
        <f t="shared" si="2948"/>
        <v>#REF!</v>
      </c>
      <c r="CF2486" s="42" t="e">
        <f t="shared" si="2949"/>
        <v>#REF!</v>
      </c>
      <c r="CG2486" s="42" t="e">
        <f t="shared" si="2950"/>
        <v>#REF!</v>
      </c>
      <c r="CH2486" s="42" t="e">
        <f t="shared" si="2933"/>
        <v>#REF!</v>
      </c>
      <c r="CI2486" s="89">
        <f>BL2486*$AJ2486</f>
        <v>3.5718047935847386</v>
      </c>
      <c r="CJ2486" s="89">
        <f>BK2486*$AJ2486</f>
        <v>1.5130108348106373</v>
      </c>
      <c r="CK2486" s="42" t="e">
        <f t="shared" si="2934"/>
        <v>#REF!</v>
      </c>
      <c r="CM2486" s="89" t="e">
        <f t="shared" si="2921"/>
        <v>#REF!</v>
      </c>
      <c r="CN2486" s="89">
        <f t="shared" si="2922"/>
        <v>7.3022967528331553E-2</v>
      </c>
    </row>
    <row r="2487" spans="4:92" ht="14.4" x14ac:dyDescent="0.3">
      <c r="E2487" s="32">
        <v>41508.582638888889</v>
      </c>
      <c r="F2487" s="21">
        <f t="shared" si="2905"/>
        <v>1609.847222222219</v>
      </c>
      <c r="G2487" s="21">
        <f t="shared" si="2906"/>
        <v>97.990972222221899</v>
      </c>
      <c r="H2487" s="21"/>
      <c r="I2487" s="21">
        <v>1098</v>
      </c>
      <c r="J2487" s="21">
        <v>10333</v>
      </c>
      <c r="K2487" s="21">
        <v>12315</v>
      </c>
      <c r="L2487" s="21">
        <v>23</v>
      </c>
      <c r="M2487" s="124">
        <v>6.37</v>
      </c>
      <c r="N2487" s="40"/>
      <c r="O2487" s="40"/>
      <c r="P2487" s="40"/>
      <c r="R2487" s="22"/>
      <c r="S2487" s="22"/>
      <c r="T2487" s="22"/>
      <c r="U2487" s="48">
        <f t="shared" si="2907"/>
        <v>5.3598221427342711E-2</v>
      </c>
      <c r="V2487" s="48">
        <f t="shared" si="2908"/>
        <v>7.2407243922188247</v>
      </c>
      <c r="W2487" s="48">
        <f t="shared" si="2909"/>
        <v>4.416504048322252E-2</v>
      </c>
      <c r="X2487" s="239">
        <f>W2487+V2487+SUM($U$2479:U2487)</f>
        <v>7.4726996640835681</v>
      </c>
      <c r="Y2487" s="266">
        <f>W2487+V2487+SUM($U$2479:U2487)-$X$2480</f>
        <v>7.347140580193928</v>
      </c>
      <c r="Z2487" s="42"/>
      <c r="AA2487" s="42"/>
      <c r="AB2487" s="41">
        <f t="shared" si="2910"/>
        <v>4.4972019651541385E-2</v>
      </c>
      <c r="AC2487" s="48">
        <f t="shared" si="2911"/>
        <v>6.0753881562969649</v>
      </c>
      <c r="AD2487" s="48">
        <f t="shared" si="2912"/>
        <v>1.0991065878420085</v>
      </c>
      <c r="AE2487" s="48">
        <f t="shared" si="2913"/>
        <v>1.8707110971713869</v>
      </c>
      <c r="AF2487" s="48">
        <f t="shared" si="2914"/>
        <v>1.0991065878420085</v>
      </c>
      <c r="AG2487" s="238">
        <f t="shared" si="2915"/>
        <v>0.77155573892944518</v>
      </c>
      <c r="AH2487" s="48">
        <f t="shared" si="2916"/>
        <v>4.8770399933123323E-5</v>
      </c>
      <c r="AI2487" s="48">
        <f>AE2487+AC2487+SUM($AB$2479:AB2487)</f>
        <v>8.184279929227559</v>
      </c>
      <c r="AJ2487" s="48">
        <f>AE2487+AC2487+SUM($AB$2479:AB2487)-$AI$2480</f>
        <v>5.7885997772378968</v>
      </c>
      <c r="AK2487" s="46"/>
      <c r="AL2487" s="86"/>
      <c r="AM2487" s="25">
        <v>462.69450000000001</v>
      </c>
      <c r="AN2487" s="25">
        <v>0.18950000000000955</v>
      </c>
      <c r="AQ2487">
        <v>2203</v>
      </c>
      <c r="AR2487" s="25">
        <v>529.77800000000002</v>
      </c>
      <c r="AS2487" s="25">
        <v>0.12299999999999045</v>
      </c>
      <c r="AV2487" s="41">
        <f t="shared" si="2923"/>
        <v>0</v>
      </c>
      <c r="AW2487" s="86">
        <f t="shared" si="2924"/>
        <v>3.0250890989751419E-2</v>
      </c>
      <c r="AX2487" s="86">
        <f t="shared" si="2925"/>
        <v>1.8404602061816355</v>
      </c>
      <c r="AY2487" s="86">
        <f t="shared" si="2917"/>
        <v>0.13234633629053141</v>
      </c>
      <c r="AZ2487" s="86">
        <f t="shared" si="2918"/>
        <v>8.0519335929370275</v>
      </c>
      <c r="BA2487" s="89">
        <f t="shared" si="2935"/>
        <v>0.10521790471584999</v>
      </c>
      <c r="BB2487" s="89">
        <f t="shared" si="2936"/>
        <v>5.6833818725220473</v>
      </c>
      <c r="BC2487" s="89">
        <f t="shared" ref="BC2487:BD2496" si="2955">BA2487-BA2486</f>
        <v>1.8711871989115142E-2</v>
      </c>
      <c r="BD2487" s="89">
        <f t="shared" si="2955"/>
        <v>0.68507227685340677</v>
      </c>
      <c r="BE2487" s="119">
        <f t="shared" si="2942"/>
        <v>1430.6517169402614</v>
      </c>
      <c r="BF2487" s="89">
        <f t="shared" si="2943"/>
        <v>-0.83672375260048315</v>
      </c>
      <c r="BG2487" s="89">
        <f t="shared" si="2944"/>
        <v>1.8367237526004832</v>
      </c>
      <c r="BH2487" s="89">
        <f t="shared" ref="BH2487:BH2496" si="2956">BF2487*($AJ2487-$AJ2486)</f>
        <v>-0.58887291404025133</v>
      </c>
      <c r="BI2487" s="89">
        <f t="shared" si="2953"/>
        <v>1.2926570628827725</v>
      </c>
      <c r="BJ2487" s="41">
        <f>1000*((BA2487/BB2487)/0.0112372-1)</f>
        <v>647.49725953293228</v>
      </c>
      <c r="BK2487" s="89">
        <f t="shared" si="2945"/>
        <v>0.16082929699668178</v>
      </c>
      <c r="BL2487" s="89">
        <f t="shared" si="2946"/>
        <v>0.8391707030033182</v>
      </c>
      <c r="BM2487" s="89">
        <f t="shared" si="2947"/>
        <v>0</v>
      </c>
      <c r="BN2487" s="86">
        <f t="shared" si="2926"/>
        <v>7.4638498214922838E-4</v>
      </c>
      <c r="BO2487" s="86">
        <f t="shared" si="2927"/>
        <v>4.3418655501073294E-2</v>
      </c>
      <c r="BP2487" s="86">
        <f t="shared" si="2919"/>
        <v>0.12628791334409287</v>
      </c>
      <c r="BQ2487" s="86">
        <f t="shared" si="2920"/>
        <v>7.3464117507394757</v>
      </c>
      <c r="BR2487" s="86">
        <f t="shared" si="2937"/>
        <v>0.12460682655761986</v>
      </c>
      <c r="BS2487" s="86">
        <f t="shared" si="2938"/>
        <v>7.2225337536363083</v>
      </c>
      <c r="BT2487" s="89">
        <f t="shared" si="2939"/>
        <v>2.8104528059301817E-2</v>
      </c>
      <c r="BU2487" s="89">
        <f t="shared" si="2939"/>
        <v>1.4964327128552286</v>
      </c>
      <c r="BV2487" s="41">
        <f t="shared" si="2928"/>
        <v>671.32532062730843</v>
      </c>
      <c r="BW2487" s="89" t="e">
        <f t="shared" si="2929"/>
        <v>#REF!</v>
      </c>
      <c r="BX2487" s="42" t="e">
        <f t="shared" si="2930"/>
        <v>#REF!</v>
      </c>
      <c r="BY2487" s="89" t="e">
        <f t="shared" si="2940"/>
        <v>#REF!</v>
      </c>
      <c r="BZ2487" s="89" t="e">
        <f t="shared" si="2940"/>
        <v>#REF!</v>
      </c>
      <c r="CA2487" s="41">
        <f t="shared" si="2931"/>
        <v>535.30316439715216</v>
      </c>
      <c r="CB2487" s="89" t="e">
        <f t="shared" si="2932"/>
        <v>#REF!</v>
      </c>
      <c r="CC2487" s="89" t="e">
        <f t="shared" si="2941"/>
        <v>#REF!</v>
      </c>
      <c r="CD2487" s="41" t="e">
        <f t="shared" si="2954"/>
        <v>#REF!</v>
      </c>
      <c r="CE2487" s="41" t="e">
        <f t="shared" si="2948"/>
        <v>#REF!</v>
      </c>
      <c r="CF2487" s="42" t="e">
        <f t="shared" si="2949"/>
        <v>#REF!</v>
      </c>
      <c r="CG2487" s="42" t="e">
        <f t="shared" si="2950"/>
        <v>#REF!</v>
      </c>
      <c r="CH2487" s="42" t="e">
        <f t="shared" si="2933"/>
        <v>#REF!</v>
      </c>
      <c r="CI2487" s="140">
        <f t="shared" si="2951"/>
        <v>4.8576233444695767</v>
      </c>
      <c r="CJ2487" s="140">
        <f>BK2487*$AJ2487</f>
        <v>0.93097643276831965</v>
      </c>
      <c r="CK2487" s="42" t="e">
        <f t="shared" si="2934"/>
        <v>#REF!</v>
      </c>
      <c r="CM2487" s="89" t="e">
        <f t="shared" si="2921"/>
        <v>#REF!</v>
      </c>
      <c r="CN2487" s="89">
        <f t="shared" si="2922"/>
        <v>9.9310598492160229E-2</v>
      </c>
    </row>
    <row r="2488" spans="4:92" ht="14.4" x14ac:dyDescent="0.3">
      <c r="E2488" s="32">
        <v>41549.43472222222</v>
      </c>
      <c r="F2488" s="21">
        <f t="shared" si="2905"/>
        <v>1650.6993055555504</v>
      </c>
      <c r="G2488" s="21">
        <f t="shared" si="2906"/>
        <v>138.84305555555329</v>
      </c>
      <c r="H2488" s="21"/>
      <c r="I2488" s="21">
        <v>1077</v>
      </c>
      <c r="J2488" s="21">
        <v>11559</v>
      </c>
      <c r="K2488" s="21">
        <v>15178</v>
      </c>
      <c r="L2488" s="21">
        <v>7</v>
      </c>
      <c r="M2488" s="124">
        <v>6.37</v>
      </c>
      <c r="N2488" s="40"/>
      <c r="O2488" s="40"/>
      <c r="P2488" s="40"/>
      <c r="R2488" s="22"/>
      <c r="S2488" s="22"/>
      <c r="T2488" s="22"/>
      <c r="U2488" s="48">
        <f t="shared" si="2907"/>
        <v>6.4795355065214458E-2</v>
      </c>
      <c r="V2488" s="48">
        <f t="shared" si="2908"/>
        <v>8.7533745603699646</v>
      </c>
      <c r="W2488" s="48">
        <f t="shared" si="2909"/>
        <v>5.3391500750808618E-2</v>
      </c>
      <c r="X2488" s="239">
        <f>W2488+V2488+SUM($U$2479:U2488)</f>
        <v>9.0593716475675095</v>
      </c>
      <c r="Y2488" s="266">
        <f>W2488+V2488+SUM($U$2479:U2488)-$X$2480</f>
        <v>8.9338125636778685</v>
      </c>
      <c r="Z2488" s="42"/>
      <c r="AA2488" s="42"/>
      <c r="AB2488" s="41">
        <f t="shared" si="2910"/>
        <v>4.9345731268863741E-2</v>
      </c>
      <c r="AC2488" s="48">
        <f t="shared" si="2911"/>
        <v>6.6662443367582318</v>
      </c>
      <c r="AD2488" s="48">
        <f t="shared" si="2912"/>
        <v>1.2059991688105258</v>
      </c>
      <c r="AE2488" s="48">
        <f t="shared" si="2913"/>
        <v>2.0526453514421301</v>
      </c>
      <c r="AF2488" s="48">
        <f t="shared" si="2914"/>
        <v>1.2059991688105263</v>
      </c>
      <c r="AG2488" s="238">
        <f t="shared" si="2915"/>
        <v>0.8465926691121396</v>
      </c>
      <c r="AH2488" s="48">
        <f t="shared" si="2916"/>
        <v>5.3513519464372776E-5</v>
      </c>
      <c r="AI2488" s="48">
        <f>AE2488+AC2488+SUM($AB$2479:AB2488)</f>
        <v>9.0064160952284311</v>
      </c>
      <c r="AJ2488" s="48">
        <f>AE2488+AC2488+SUM($AB$2479:AB2488)-$AI$2480</f>
        <v>6.6107359432387689</v>
      </c>
      <c r="AK2488" s="46"/>
      <c r="AL2488" s="86"/>
      <c r="AM2488" s="25">
        <v>499.99300000000005</v>
      </c>
      <c r="AN2488" s="25">
        <v>6.0000000000002274E-3</v>
      </c>
      <c r="AQ2488">
        <v>2441</v>
      </c>
      <c r="AR2488" s="25">
        <v>541.27700000000004</v>
      </c>
      <c r="AS2488" s="25">
        <v>0.15399999999999636</v>
      </c>
      <c r="AV2488" s="41">
        <f t="shared" si="2923"/>
        <v>0</v>
      </c>
      <c r="AW2488" s="86">
        <f t="shared" si="2924"/>
        <v>3.4025297126079566E-2</v>
      </c>
      <c r="AX2488" s="86">
        <f t="shared" si="2925"/>
        <v>2.0186200543160506</v>
      </c>
      <c r="AY2488" s="86">
        <f t="shared" si="2917"/>
        <v>0.14929319546893596</v>
      </c>
      <c r="AZ2488" s="86">
        <f t="shared" si="2918"/>
        <v>8.8571228997594957</v>
      </c>
      <c r="BA2488" s="89">
        <f t="shared" si="2935"/>
        <v>0.12216476389425454</v>
      </c>
      <c r="BB2488" s="89">
        <f t="shared" si="2936"/>
        <v>6.4885711793445155</v>
      </c>
      <c r="BC2488" s="89">
        <f t="shared" si="2955"/>
        <v>1.694685917840455E-2</v>
      </c>
      <c r="BD2488" s="89">
        <f t="shared" si="2955"/>
        <v>0.80518930682246825</v>
      </c>
      <c r="BE2488" s="119">
        <f t="shared" si="2942"/>
        <v>872.97987721194431</v>
      </c>
      <c r="BF2488" s="89">
        <f t="shared" si="2943"/>
        <v>-0.12638208355460137</v>
      </c>
      <c r="BG2488" s="89">
        <f t="shared" si="2944"/>
        <v>1.1263820835546015</v>
      </c>
      <c r="BH2488" s="89">
        <f t="shared" si="2956"/>
        <v>-0.10390328162478185</v>
      </c>
      <c r="BI2488" s="89">
        <f t="shared" si="2953"/>
        <v>0.92603944762565404</v>
      </c>
      <c r="BJ2488" s="41">
        <f t="shared" ref="BJ2488:BJ2496" si="2957">1000*((BA2488/BB2488)/0.0112372-1)</f>
        <v>675.47817977118711</v>
      </c>
      <c r="BK2488" s="89">
        <f t="shared" si="2945"/>
        <v>0.12518824043344434</v>
      </c>
      <c r="BL2488" s="89">
        <f t="shared" si="2946"/>
        <v>0.87481175956655566</v>
      </c>
      <c r="BM2488" s="89">
        <f t="shared" si="2947"/>
        <v>0</v>
      </c>
      <c r="BN2488" s="86">
        <f t="shared" si="2926"/>
        <v>9.0897828541023815E-4</v>
      </c>
      <c r="BO2488" s="86">
        <f t="shared" si="2927"/>
        <v>5.2482522465398376E-2</v>
      </c>
      <c r="BP2488" s="86">
        <f t="shared" si="2919"/>
        <v>0.15423376363840688</v>
      </c>
      <c r="BQ2488" s="86">
        <f t="shared" si="2920"/>
        <v>8.9051378839291022</v>
      </c>
      <c r="BR2488" s="86">
        <f t="shared" si="2937"/>
        <v>0.15255267685193388</v>
      </c>
      <c r="BS2488" s="86">
        <f t="shared" si="2938"/>
        <v>8.7812598868259357</v>
      </c>
      <c r="BT2488" s="89">
        <f t="shared" si="2939"/>
        <v>2.7945850294314026E-2</v>
      </c>
      <c r="BU2488" s="89">
        <f t="shared" si="2939"/>
        <v>1.5587261331896274</v>
      </c>
      <c r="BV2488" s="41">
        <f t="shared" si="2928"/>
        <v>595.47278649707459</v>
      </c>
      <c r="BW2488" s="89" t="e">
        <f t="shared" si="2929"/>
        <v>#REF!</v>
      </c>
      <c r="BX2488" s="42" t="e">
        <f t="shared" si="2930"/>
        <v>#REF!</v>
      </c>
      <c r="BY2488" s="89" t="e">
        <f t="shared" si="2940"/>
        <v>#REF!</v>
      </c>
      <c r="BZ2488" s="89" t="e">
        <f t="shared" si="2940"/>
        <v>#REF!</v>
      </c>
      <c r="CA2488" s="41">
        <f t="shared" si="2931"/>
        <v>545.9836320749165</v>
      </c>
      <c r="CB2488" s="89" t="e">
        <f t="shared" si="2932"/>
        <v>#REF!</v>
      </c>
      <c r="CC2488" s="89" t="e">
        <f t="shared" si="2941"/>
        <v>#REF!</v>
      </c>
      <c r="CD2488" s="41" t="e">
        <f t="shared" si="2954"/>
        <v>#REF!</v>
      </c>
      <c r="CE2488" s="41" t="e">
        <f t="shared" si="2948"/>
        <v>#REF!</v>
      </c>
      <c r="CF2488" s="42" t="e">
        <f t="shared" si="2949"/>
        <v>#REF!</v>
      </c>
      <c r="CG2488" s="42" t="e">
        <f t="shared" si="2950"/>
        <v>#REF!</v>
      </c>
      <c r="CH2488" s="42" t="e">
        <f t="shared" si="2933"/>
        <v>#REF!</v>
      </c>
      <c r="CI2488" s="140">
        <f t="shared" si="2951"/>
        <v>5.7831495425345816</v>
      </c>
      <c r="CJ2488" s="140">
        <f t="shared" si="2952"/>
        <v>0.82758640070418743</v>
      </c>
      <c r="CK2488" s="42" t="e">
        <f t="shared" si="2934"/>
        <v>#REF!</v>
      </c>
      <c r="CM2488" s="89" t="e">
        <f t="shared" si="2921"/>
        <v>#REF!</v>
      </c>
      <c r="CN2488" s="89">
        <f t="shared" si="2922"/>
        <v>0.11823231269930524</v>
      </c>
    </row>
    <row r="2489" spans="4:92" ht="14.4" x14ac:dyDescent="0.3">
      <c r="E2489" s="32">
        <v>41584.444444444445</v>
      </c>
      <c r="F2489" s="21">
        <f t="shared" si="2905"/>
        <v>1685.7090277777752</v>
      </c>
      <c r="G2489" s="21">
        <f t="shared" si="2906"/>
        <v>173.8527777777781</v>
      </c>
      <c r="H2489" s="21"/>
      <c r="I2489" s="21">
        <v>1069</v>
      </c>
      <c r="J2489" s="21">
        <v>13065</v>
      </c>
      <c r="K2489" s="21">
        <v>17525</v>
      </c>
      <c r="L2489" s="21">
        <v>8</v>
      </c>
      <c r="M2489" s="124">
        <v>6.37</v>
      </c>
      <c r="N2489" s="40"/>
      <c r="O2489" s="40"/>
      <c r="P2489" s="40"/>
      <c r="R2489" s="22"/>
      <c r="S2489" s="22"/>
      <c r="T2489" s="22"/>
      <c r="U2489" s="48">
        <f t="shared" si="2907"/>
        <v>7.4259044039001937E-2</v>
      </c>
      <c r="V2489" s="48">
        <f t="shared" si="2908"/>
        <v>10.031849139713346</v>
      </c>
      <c r="W2489" s="48">
        <f t="shared" si="2909"/>
        <v>6.1189599186118444E-2</v>
      </c>
      <c r="X2489" s="239">
        <f>W2489+V2489+SUM($U$2479:U2489)</f>
        <v>10.419903369385201</v>
      </c>
      <c r="Y2489" s="266">
        <f>W2489+V2489+SUM($U$2479:U2489)-$X$2480</f>
        <v>10.29434428549556</v>
      </c>
      <c r="Z2489" s="42"/>
      <c r="AA2489" s="42"/>
      <c r="AB2489" s="41">
        <f t="shared" si="2910"/>
        <v>5.5360594029646819E-2</v>
      </c>
      <c r="AC2489" s="48">
        <f t="shared" si="2911"/>
        <v>7.4788079321172534</v>
      </c>
      <c r="AD2489" s="48">
        <f t="shared" si="2912"/>
        <v>1.3530011344008273</v>
      </c>
      <c r="AE2489" s="48">
        <f t="shared" si="2913"/>
        <v>2.3028469345986053</v>
      </c>
      <c r="AF2489" s="48">
        <f t="shared" si="2914"/>
        <v>1.353001134400827</v>
      </c>
      <c r="AG2489" s="238">
        <f t="shared" si="2915"/>
        <v>0.94978576379442625</v>
      </c>
      <c r="AH2489" s="48">
        <f t="shared" si="2916"/>
        <v>6.0036403352158883E-5</v>
      </c>
      <c r="AI2489" s="48">
        <f>AE2489+AC2489+SUM($AB$2479:AB2489)</f>
        <v>10.124541867773575</v>
      </c>
      <c r="AJ2489" s="48">
        <f>AE2489+AC2489+SUM($AB$2479:AB2489)-$AI$2480</f>
        <v>7.7288617157839123</v>
      </c>
      <c r="AK2489" s="46"/>
      <c r="AL2489" s="86"/>
      <c r="AM2489" s="25">
        <v>506.89300000000003</v>
      </c>
      <c r="AN2489" s="25">
        <v>0.13199999999997658</v>
      </c>
      <c r="AQ2489">
        <v>2338</v>
      </c>
      <c r="AR2489" s="25">
        <v>540.58050000000003</v>
      </c>
      <c r="AS2489" s="25">
        <v>0.18250000000000455</v>
      </c>
      <c r="AV2489" s="41">
        <f t="shared" si="2923"/>
        <v>0</v>
      </c>
      <c r="AW2489" s="86">
        <f t="shared" si="2924"/>
        <v>3.8345388958113451E-2</v>
      </c>
      <c r="AX2489" s="86">
        <f t="shared" si="2925"/>
        <v>2.264501545640492</v>
      </c>
      <c r="AY2489" s="86">
        <f t="shared" si="2917"/>
        <v>0.16858675672690854</v>
      </c>
      <c r="AZ2489" s="86">
        <f t="shared" si="2918"/>
        <v>9.9559551110466664</v>
      </c>
      <c r="BA2489" s="89">
        <f t="shared" si="2935"/>
        <v>0.14145832515222712</v>
      </c>
      <c r="BB2489" s="89">
        <f t="shared" si="2936"/>
        <v>7.5874033906316862</v>
      </c>
      <c r="BC2489" s="89">
        <f t="shared" si="2955"/>
        <v>1.9293561257972575E-2</v>
      </c>
      <c r="BD2489" s="89">
        <f t="shared" si="2955"/>
        <v>1.0988322112871707</v>
      </c>
      <c r="BE2489" s="41">
        <f t="shared" si="2942"/>
        <v>562.51036121363666</v>
      </c>
      <c r="BF2489" s="89">
        <f t="shared" si="2943"/>
        <v>0.26908245037192058</v>
      </c>
      <c r="BG2489" s="89">
        <f t="shared" si="2944"/>
        <v>0.73091754962807942</v>
      </c>
      <c r="BH2489" s="89">
        <f t="shared" si="2956"/>
        <v>0.30086802270044394</v>
      </c>
      <c r="BI2489" s="89">
        <f t="shared" si="2953"/>
        <v>0.81725774984469957</v>
      </c>
      <c r="BJ2489" s="41">
        <f t="shared" si="2957"/>
        <v>659.11781622136573</v>
      </c>
      <c r="BK2489" s="89">
        <f t="shared" si="2945"/>
        <v>0.14602746365088201</v>
      </c>
      <c r="BL2489" s="89">
        <f t="shared" si="2946"/>
        <v>0.85397253634911796</v>
      </c>
      <c r="BM2489" s="89">
        <f t="shared" si="2947"/>
        <v>0</v>
      </c>
      <c r="BN2489" s="86">
        <f t="shared" si="2926"/>
        <v>1.0412764076133387E-3</v>
      </c>
      <c r="BO2489" s="86">
        <f t="shared" si="2927"/>
        <v>6.0148322778505105E-2</v>
      </c>
      <c r="BP2489" s="86">
        <f t="shared" si="2919"/>
        <v>0.17731770909545344</v>
      </c>
      <c r="BQ2489" s="86">
        <f t="shared" si="2920"/>
        <v>10.242585660289748</v>
      </c>
      <c r="BR2489" s="86">
        <f t="shared" si="2937"/>
        <v>0.17563662230898044</v>
      </c>
      <c r="BS2489" s="86">
        <f t="shared" si="2938"/>
        <v>10.118707663186582</v>
      </c>
      <c r="BT2489" s="89">
        <f t="shared" si="2939"/>
        <v>2.3083945457046562E-2</v>
      </c>
      <c r="BU2489" s="89">
        <f t="shared" si="2939"/>
        <v>1.337447776360646</v>
      </c>
      <c r="BV2489" s="41">
        <f t="shared" si="2928"/>
        <v>535.94298917842752</v>
      </c>
      <c r="BW2489" s="89" t="e">
        <f t="shared" si="2929"/>
        <v>#REF!</v>
      </c>
      <c r="BX2489" s="42" t="e">
        <f t="shared" si="2930"/>
        <v>#REF!</v>
      </c>
      <c r="BY2489" s="89" t="e">
        <f t="shared" si="2940"/>
        <v>#REF!</v>
      </c>
      <c r="BZ2489" s="89" t="e">
        <f t="shared" si="2940"/>
        <v>#REF!</v>
      </c>
      <c r="CA2489" s="41">
        <f t="shared" si="2931"/>
        <v>544.65650256765753</v>
      </c>
      <c r="CB2489" s="89" t="e">
        <f t="shared" si="2932"/>
        <v>#REF!</v>
      </c>
      <c r="CC2489" s="89" t="e">
        <f t="shared" si="2941"/>
        <v>#REF!</v>
      </c>
      <c r="CD2489" s="41" t="e">
        <f t="shared" si="2954"/>
        <v>#REF!</v>
      </c>
      <c r="CE2489" s="41" t="e">
        <f t="shared" si="2948"/>
        <v>#REF!</v>
      </c>
      <c r="CF2489" s="42" t="e">
        <f t="shared" si="2949"/>
        <v>#REF!</v>
      </c>
      <c r="CG2489" s="42" t="e">
        <f t="shared" si="2950"/>
        <v>#REF!</v>
      </c>
      <c r="CH2489" s="42" t="e">
        <f t="shared" si="2933"/>
        <v>#REF!</v>
      </c>
      <c r="CI2489" s="89">
        <f t="shared" si="2951"/>
        <v>6.6002356425195829</v>
      </c>
      <c r="CJ2489" s="89">
        <f>BK2489*$AJ2489</f>
        <v>1.1286260732643287</v>
      </c>
      <c r="CK2489" s="42" t="e">
        <f t="shared" si="2934"/>
        <v>#REF!</v>
      </c>
      <c r="CM2489" s="89" t="e">
        <f t="shared" si="2921"/>
        <v>#REF!</v>
      </c>
      <c r="CN2489" s="89">
        <f t="shared" si="2922"/>
        <v>0.13493704747490695</v>
      </c>
    </row>
    <row r="2490" spans="4:92" ht="14.4" x14ac:dyDescent="0.3">
      <c r="E2490" s="32">
        <v>41617.586805555555</v>
      </c>
      <c r="F2490" s="21">
        <f t="shared" si="2905"/>
        <v>1718.8513888888847</v>
      </c>
      <c r="G2490" s="21">
        <f t="shared" si="2906"/>
        <v>206.9951388888876</v>
      </c>
      <c r="H2490" s="21"/>
      <c r="I2490" s="21">
        <v>1070</v>
      </c>
      <c r="J2490" s="21">
        <v>14073</v>
      </c>
      <c r="K2490" s="21">
        <v>18737</v>
      </c>
      <c r="L2490" s="21">
        <v>11</v>
      </c>
      <c r="M2490" s="124">
        <v>6.37</v>
      </c>
      <c r="N2490" s="40"/>
      <c r="O2490" s="40"/>
      <c r="P2490" s="40"/>
      <c r="R2490" s="22"/>
      <c r="S2490" s="22"/>
      <c r="T2490" s="22"/>
      <c r="U2490" s="48">
        <f t="shared" si="2907"/>
        <v>7.9468946686072905E-2</v>
      </c>
      <c r="V2490" s="48">
        <f t="shared" si="2908"/>
        <v>10.735668560827342</v>
      </c>
      <c r="W2490" s="48">
        <f t="shared" si="2909"/>
        <v>6.5482569273445923E-2</v>
      </c>
      <c r="X2490" s="239">
        <f>W2490+V2490+SUM($U$2479:U2490)</f>
        <v>11.207484707272597</v>
      </c>
      <c r="Y2490" s="266">
        <f>W2490+V2490+SUM($U$2479:U2490)-$X$2480</f>
        <v>11.081925623382956</v>
      </c>
      <c r="Z2490" s="42"/>
      <c r="AA2490" s="42"/>
      <c r="AB2490" s="41">
        <f t="shared" si="2910"/>
        <v>5.9687596024609275E-2</v>
      </c>
      <c r="AC2490" s="48">
        <f t="shared" si="2911"/>
        <v>8.0633539871123023</v>
      </c>
      <c r="AD2490" s="48">
        <f t="shared" si="2912"/>
        <v>1.4587521421411642</v>
      </c>
      <c r="AE2490" s="48">
        <f t="shared" si="2913"/>
        <v>2.4828381983261081</v>
      </c>
      <c r="AF2490" s="48">
        <f t="shared" si="2914"/>
        <v>1.4587521421411644</v>
      </c>
      <c r="AG2490" s="238">
        <f t="shared" si="2915"/>
        <v>1.0240213273168224</v>
      </c>
      <c r="AH2490" s="48">
        <f t="shared" si="2916"/>
        <v>6.4728868121161296E-5</v>
      </c>
      <c r="AI2490" s="48">
        <f>AE2490+AC2490+SUM($AB$2479:AB2490)</f>
        <v>10.948766782520737</v>
      </c>
      <c r="AJ2490" s="48">
        <f>AE2490+AC2490+SUM($AB$2479:AB2490)-$AI$2480</f>
        <v>8.5530866305310749</v>
      </c>
      <c r="AK2490" s="46"/>
      <c r="AL2490" s="86"/>
      <c r="AM2490" s="25">
        <v>508.20350000000002</v>
      </c>
      <c r="AN2490" s="25">
        <v>9.1499999999996362E-2</v>
      </c>
      <c r="AQ2490" s="25"/>
      <c r="AR2490" s="25">
        <v>536.125</v>
      </c>
      <c r="AS2490" s="25">
        <v>5.8999999999969077E-2</v>
      </c>
      <c r="AV2490" s="41">
        <f t="shared" si="2923"/>
        <v>0</v>
      </c>
      <c r="AW2490" s="86">
        <f t="shared" si="2924"/>
        <v>4.1377832126808491E-2</v>
      </c>
      <c r="AX2490" s="86">
        <f t="shared" si="2925"/>
        <v>2.4414603661992995</v>
      </c>
      <c r="AY2490" s="86">
        <f t="shared" si="2917"/>
        <v>0.18246707909848911</v>
      </c>
      <c r="AZ2490" s="86">
        <f t="shared" si="2918"/>
        <v>10.766299703422249</v>
      </c>
      <c r="BA2490" s="89">
        <f t="shared" si="2935"/>
        <v>0.15533864752380769</v>
      </c>
      <c r="BB2490" s="89">
        <f t="shared" si="2936"/>
        <v>8.3977479830072674</v>
      </c>
      <c r="BC2490" s="89">
        <f t="shared" si="2955"/>
        <v>1.3880322371580572E-2</v>
      </c>
      <c r="BD2490" s="89">
        <f t="shared" si="2955"/>
        <v>0.81034459237558121</v>
      </c>
      <c r="BE2490" s="41">
        <f t="shared" si="2942"/>
        <v>524.30440237633036</v>
      </c>
      <c r="BF2490" s="89">
        <f t="shared" si="2943"/>
        <v>0.31774778118943492</v>
      </c>
      <c r="BG2490" s="89">
        <f t="shared" si="2944"/>
        <v>0.68225221881056508</v>
      </c>
      <c r="BH2490" s="89">
        <f t="shared" si="2956"/>
        <v>0.26189563786196207</v>
      </c>
      <c r="BI2490" s="89">
        <f t="shared" si="2953"/>
        <v>0.56232927688520051</v>
      </c>
      <c r="BJ2490" s="41">
        <f t="shared" si="2957"/>
        <v>646.10893323153664</v>
      </c>
      <c r="BK2490" s="89">
        <f t="shared" si="2945"/>
        <v>0.16259769545587976</v>
      </c>
      <c r="BL2490" s="89">
        <f t="shared" si="2946"/>
        <v>0.83740230454412024</v>
      </c>
      <c r="BM2490" s="89">
        <f t="shared" si="2947"/>
        <v>0</v>
      </c>
      <c r="BN2490" s="86">
        <f t="shared" si="2926"/>
        <v>1.1111627309999168E-3</v>
      </c>
      <c r="BO2490" s="86">
        <f t="shared" si="2927"/>
        <v>6.4371406542446011E-2</v>
      </c>
      <c r="BP2490" s="86">
        <f t="shared" si="2919"/>
        <v>0.19017792754846627</v>
      </c>
      <c r="BQ2490" s="86">
        <f t="shared" si="2920"/>
        <v>11.01730677972413</v>
      </c>
      <c r="BR2490" s="86">
        <f t="shared" si="2937"/>
        <v>0.18849684076199327</v>
      </c>
      <c r="BS2490" s="86">
        <f t="shared" si="2938"/>
        <v>10.893428782620964</v>
      </c>
      <c r="BT2490" s="89">
        <f t="shared" si="2939"/>
        <v>1.2860218453012828E-2</v>
      </c>
      <c r="BU2490" s="89">
        <f t="shared" si="2939"/>
        <v>0.77472111943438193</v>
      </c>
      <c r="BV2490" s="41">
        <f t="shared" si="2928"/>
        <v>477.21884749606681</v>
      </c>
      <c r="BW2490" s="89" t="e">
        <f t="shared" si="2929"/>
        <v>#REF!</v>
      </c>
      <c r="BX2490" s="42" t="e">
        <f t="shared" si="2930"/>
        <v>#REF!</v>
      </c>
      <c r="BY2490" s="89" t="e">
        <f t="shared" si="2940"/>
        <v>#REF!</v>
      </c>
      <c r="BZ2490" s="89" t="e">
        <f t="shared" si="2940"/>
        <v>#REF!</v>
      </c>
      <c r="CA2490" s="41">
        <f t="shared" si="2931"/>
        <v>539.86045747738797</v>
      </c>
      <c r="CB2490" s="89" t="e">
        <f t="shared" si="2932"/>
        <v>#REF!</v>
      </c>
      <c r="CC2490" s="89" t="e">
        <f t="shared" si="2941"/>
        <v>#REF!</v>
      </c>
      <c r="CD2490" s="41" t="e">
        <f t="shared" si="2954"/>
        <v>#REF!</v>
      </c>
      <c r="CE2490" s="41" t="e">
        <f t="shared" si="2948"/>
        <v>#REF!</v>
      </c>
      <c r="CF2490" s="42" t="e">
        <f t="shared" si="2949"/>
        <v>#REF!</v>
      </c>
      <c r="CG2490" s="42" t="e">
        <f t="shared" si="2950"/>
        <v>#REF!</v>
      </c>
      <c r="CH2490" s="42" t="e">
        <f t="shared" si="2933"/>
        <v>#REF!</v>
      </c>
      <c r="CI2490" s="89">
        <f t="shared" si="2951"/>
        <v>7.1623744553722259</v>
      </c>
      <c r="CJ2490" s="89">
        <f t="shared" si="2952"/>
        <v>1.3907121751588485</v>
      </c>
      <c r="CK2490" s="42" t="e">
        <f t="shared" si="2934"/>
        <v>#REF!</v>
      </c>
      <c r="CM2490" s="89" t="e">
        <f t="shared" si="2921"/>
        <v>#REF!</v>
      </c>
      <c r="CN2490" s="89">
        <f t="shared" si="2922"/>
        <v>0.14642956922499836</v>
      </c>
    </row>
    <row r="2491" spans="4:92" ht="14.4" x14ac:dyDescent="0.3">
      <c r="E2491" s="32">
        <v>41696.585416666669</v>
      </c>
      <c r="F2491" s="21">
        <f t="shared" si="2905"/>
        <v>1797.8499999999985</v>
      </c>
      <c r="G2491" s="21">
        <f t="shared" si="2906"/>
        <v>285.99375000000146</v>
      </c>
      <c r="H2491" s="21"/>
      <c r="I2491" s="21">
        <v>1086</v>
      </c>
      <c r="J2491" s="21">
        <v>14901</v>
      </c>
      <c r="K2491" s="21">
        <v>20733</v>
      </c>
      <c r="L2491" s="21">
        <v>23</v>
      </c>
      <c r="M2491" s="124">
        <v>6.37</v>
      </c>
      <c r="N2491" s="40"/>
      <c r="O2491" s="40"/>
      <c r="P2491" s="40"/>
      <c r="R2491" s="22"/>
      <c r="S2491" s="22"/>
      <c r="T2491" s="22"/>
      <c r="U2491" s="48">
        <f t="shared" si="2907"/>
        <v>8.9249459608061799E-2</v>
      </c>
      <c r="V2491" s="48">
        <f t="shared" si="2908"/>
        <v>12.056943718784899</v>
      </c>
      <c r="W2491" s="48">
        <f t="shared" si="2909"/>
        <v>7.354173126880946E-2</v>
      </c>
      <c r="X2491" s="239">
        <f>W2491+V2491+SUM($U$2479:U2491)</f>
        <v>12.62606848683358</v>
      </c>
      <c r="Y2491" s="266">
        <f>W2491+V2491+SUM($U$2479:U2491)-$X$2480</f>
        <v>12.500509402943939</v>
      </c>
      <c r="Z2491" s="42"/>
      <c r="AA2491" s="42"/>
      <c r="AB2491" s="41">
        <f t="shared" si="2910"/>
        <v>6.4144416998009393E-2</v>
      </c>
      <c r="AC2491" s="48">
        <f t="shared" si="2911"/>
        <v>8.6654376285927626</v>
      </c>
      <c r="AD2491" s="48">
        <f t="shared" si="2912"/>
        <v>1.5676758980821233</v>
      </c>
      <c r="AE2491" s="48">
        <f t="shared" si="2913"/>
        <v>2.668229570953955</v>
      </c>
      <c r="AF2491" s="48">
        <f t="shared" si="2914"/>
        <v>1.567675898082123</v>
      </c>
      <c r="AG2491" s="238">
        <f t="shared" si="2915"/>
        <v>1.1004841107553267</v>
      </c>
      <c r="AH2491" s="48">
        <f t="shared" si="2916"/>
        <v>6.9562116505095172E-5</v>
      </c>
      <c r="AI2491" s="48">
        <f>AE2491+AC2491+SUM($AB$2479:AB2491)</f>
        <v>11.800386213627053</v>
      </c>
      <c r="AJ2491" s="48">
        <f>AE2491+AC2491+SUM($AB$2479:AB2491)-$AI$2480</f>
        <v>9.4047060616373912</v>
      </c>
      <c r="AK2491" s="46"/>
      <c r="AL2491" s="86"/>
      <c r="AM2491" s="25">
        <v>501.35299999999995</v>
      </c>
      <c r="AN2491" s="25">
        <v>0.21637467504307165</v>
      </c>
      <c r="AQ2491"/>
      <c r="AR2491" s="25">
        <v>524.04499999999996</v>
      </c>
      <c r="AS2491" s="25">
        <v>0.18950461735801533</v>
      </c>
      <c r="AV2491" s="41">
        <f t="shared" si="2923"/>
        <v>0</v>
      </c>
      <c r="AW2491" s="86">
        <f t="shared" si="2924"/>
        <v>4.4268851612375738E-2</v>
      </c>
      <c r="AX2491" s="86">
        <f t="shared" si="2925"/>
        <v>2.623960719341579</v>
      </c>
      <c r="AY2491" s="86">
        <f t="shared" si="2917"/>
        <v>0.19578133453974647</v>
      </c>
      <c r="AZ2491" s="86">
        <f t="shared" si="2918"/>
        <v>11.604604879087306</v>
      </c>
      <c r="BA2491" s="89">
        <f t="shared" si="2935"/>
        <v>0.16865290296506505</v>
      </c>
      <c r="BB2491" s="89">
        <f t="shared" si="2936"/>
        <v>9.2360531586723269</v>
      </c>
      <c r="BC2491" s="89">
        <f t="shared" si="2955"/>
        <v>1.3314255441257361E-2</v>
      </c>
      <c r="BD2491" s="89">
        <f t="shared" si="2955"/>
        <v>0.83830517566505947</v>
      </c>
      <c r="BE2491" s="41">
        <f t="shared" si="2942"/>
        <v>413.3724670636729</v>
      </c>
      <c r="BF2491" s="89">
        <f t="shared" si="2943"/>
        <v>0.45904875869418388</v>
      </c>
      <c r="BG2491" s="89">
        <f t="shared" si="2944"/>
        <v>0.54095124130581618</v>
      </c>
      <c r="BH2491" s="89">
        <f t="shared" si="2956"/>
        <v>0.39093484272920154</v>
      </c>
      <c r="BI2491" s="89">
        <f t="shared" si="2953"/>
        <v>0.46068458837711485</v>
      </c>
      <c r="BJ2491" s="41">
        <f t="shared" si="2957"/>
        <v>624.9847386429293</v>
      </c>
      <c r="BK2491" s="89">
        <f t="shared" si="2945"/>
        <v>0.18950490964950223</v>
      </c>
      <c r="BL2491" s="89">
        <f t="shared" si="2946"/>
        <v>0.81049509035049772</v>
      </c>
      <c r="BM2491" s="89">
        <f t="shared" si="2947"/>
        <v>0</v>
      </c>
      <c r="BN2491" s="86">
        <f t="shared" si="2926"/>
        <v>1.2382689847418582E-3</v>
      </c>
      <c r="BO2491" s="86">
        <f t="shared" si="2927"/>
        <v>7.2303462284067602E-2</v>
      </c>
      <c r="BP2491" s="86">
        <f t="shared" si="2919"/>
        <v>0.21259315951273344</v>
      </c>
      <c r="BQ2491" s="86">
        <f t="shared" si="2920"/>
        <v>12.413475327320846</v>
      </c>
      <c r="BR2491" s="86">
        <f t="shared" si="2937"/>
        <v>0.21091207272626045</v>
      </c>
      <c r="BS2491" s="86">
        <f t="shared" si="2938"/>
        <v>12.28959733021768</v>
      </c>
      <c r="BT2491" s="89">
        <f t="shared" si="2939"/>
        <v>2.2415231964267174E-2</v>
      </c>
      <c r="BU2491" s="89">
        <f t="shared" si="2939"/>
        <v>1.3961685475967158</v>
      </c>
      <c r="BV2491" s="41">
        <f t="shared" si="2928"/>
        <v>428.72050201717627</v>
      </c>
      <c r="BW2491" s="89" t="e">
        <f t="shared" si="2929"/>
        <v>#REF!</v>
      </c>
      <c r="BX2491" s="42" t="e">
        <f t="shared" si="2930"/>
        <v>#REF!</v>
      </c>
      <c r="BY2491" s="89" t="e">
        <f t="shared" si="2940"/>
        <v>#REF!</v>
      </c>
      <c r="BZ2491" s="89" t="e">
        <f t="shared" si="2940"/>
        <v>#REF!</v>
      </c>
      <c r="CA2491" s="41">
        <f t="shared" si="2931"/>
        <v>527.23432286732111</v>
      </c>
      <c r="CB2491" s="89" t="e">
        <f t="shared" si="2932"/>
        <v>#REF!</v>
      </c>
      <c r="CC2491" s="89" t="e">
        <f t="shared" si="2941"/>
        <v>#REF!</v>
      </c>
      <c r="CD2491" s="41" t="e">
        <f t="shared" si="2954"/>
        <v>#REF!</v>
      </c>
      <c r="CE2491" s="41" t="e">
        <f t="shared" si="2948"/>
        <v>#REF!</v>
      </c>
      <c r="CF2491" s="42" t="e">
        <f t="shared" si="2949"/>
        <v>#REF!</v>
      </c>
      <c r="CG2491" s="42" t="e">
        <f t="shared" si="2950"/>
        <v>#REF!</v>
      </c>
      <c r="CH2491" s="42" t="e">
        <f t="shared" si="2933"/>
        <v>#REF!</v>
      </c>
      <c r="CI2491" s="89">
        <f t="shared" si="2951"/>
        <v>7.622468089146671</v>
      </c>
      <c r="CJ2491" s="89">
        <f t="shared" si="2952"/>
        <v>1.7822379724907198</v>
      </c>
      <c r="CK2491" s="42" t="e">
        <f t="shared" si="2934"/>
        <v>#REF!</v>
      </c>
      <c r="CM2491" s="89" t="e">
        <f t="shared" si="2921"/>
        <v>#REF!</v>
      </c>
      <c r="CN2491" s="89">
        <f t="shared" si="2922"/>
        <v>0.15583585104069198</v>
      </c>
    </row>
    <row r="2492" spans="4:92" ht="14.4" x14ac:dyDescent="0.3">
      <c r="E2492" s="32">
        <v>41743.43472222222</v>
      </c>
      <c r="F2492" s="21">
        <f t="shared" si="2905"/>
        <v>1844.6993055555504</v>
      </c>
      <c r="G2492" s="21">
        <f t="shared" si="2906"/>
        <v>332.84305555555329</v>
      </c>
      <c r="H2492" s="21"/>
      <c r="I2492" s="21">
        <v>1056</v>
      </c>
      <c r="J2492" s="21">
        <v>15609</v>
      </c>
      <c r="K2492" s="21">
        <v>20981</v>
      </c>
      <c r="L2492" s="21">
        <v>14</v>
      </c>
      <c r="M2492" s="124">
        <v>6.37</v>
      </c>
      <c r="N2492" s="40"/>
      <c r="O2492" s="40"/>
      <c r="P2492" s="40"/>
      <c r="R2492" s="22"/>
      <c r="S2492" s="22"/>
      <c r="T2492" s="22"/>
      <c r="U2492" s="48">
        <f t="shared" si="2907"/>
        <v>8.7822081092188711E-2</v>
      </c>
      <c r="V2492" s="48">
        <f t="shared" si="2908"/>
        <v>11.864115409158584</v>
      </c>
      <c r="W2492" s="48">
        <f t="shared" si="2909"/>
        <v>7.2365568548114087E-2</v>
      </c>
      <c r="X2492" s="239">
        <f>W2492+V2492+SUM($U$2479:U2492)</f>
        <v>12.519886095578759</v>
      </c>
      <c r="Y2492" s="266">
        <f>W2492+V2492+SUM($U$2479:U2492)-$X$2480</f>
        <v>12.394327011689118</v>
      </c>
      <c r="Z2492" s="42"/>
      <c r="AA2492" s="42"/>
      <c r="AB2492" s="41">
        <f t="shared" si="2910"/>
        <v>6.5336011809159406E-2</v>
      </c>
      <c r="AC2492" s="48">
        <f t="shared" si="2911"/>
        <v>8.8264132987730015</v>
      </c>
      <c r="AD2492" s="48">
        <f t="shared" si="2912"/>
        <v>1.5967982216317715</v>
      </c>
      <c r="AE2492" s="48">
        <f t="shared" si="2913"/>
        <v>2.7177966051637199</v>
      </c>
      <c r="AF2492" s="48">
        <f t="shared" si="2914"/>
        <v>1.5967982216317715</v>
      </c>
      <c r="AG2492" s="238">
        <f t="shared" si="2915"/>
        <v>1.1209275291773817</v>
      </c>
      <c r="AH2492" s="48">
        <f t="shared" si="2916"/>
        <v>7.0854354566634594E-5</v>
      </c>
      <c r="AI2492" s="48">
        <f>AE2492+AC2492+SUM($AB$2479:AB2492)</f>
        <v>12.076264929826216</v>
      </c>
      <c r="AJ2492" s="48">
        <f>AE2492+AC2492+SUM($AB$2479:AB2492)-$AI$2480</f>
        <v>9.6805847778365539</v>
      </c>
      <c r="AK2492" s="46"/>
      <c r="AL2492" s="86"/>
      <c r="AM2492" s="25">
        <v>493.81300000000005</v>
      </c>
      <c r="AN2492" s="25">
        <v>0.75030127282311265</v>
      </c>
      <c r="AR2492" s="25">
        <v>515.98733333333337</v>
      </c>
      <c r="AS2492" s="25">
        <v>5.3630422543751277E-2</v>
      </c>
      <c r="AV2492" s="41">
        <f t="shared" si="2923"/>
        <v>0</v>
      </c>
      <c r="AW2492" s="86">
        <f t="shared" si="2924"/>
        <v>4.4868507291815601E-2</v>
      </c>
      <c r="AX2492" s="86">
        <f t="shared" si="2925"/>
        <v>2.6729280978719046</v>
      </c>
      <c r="AY2492" s="86">
        <f t="shared" si="2917"/>
        <v>0.19936884902730384</v>
      </c>
      <c r="AZ2492" s="86">
        <f t="shared" si="2918"/>
        <v>11.876896080798913</v>
      </c>
      <c r="BA2492" s="89">
        <f t="shared" si="2935"/>
        <v>0.17224041745262242</v>
      </c>
      <c r="BB2492" s="89">
        <f t="shared" si="2936"/>
        <v>9.5083443603839335</v>
      </c>
      <c r="BC2492" s="89">
        <f t="shared" si="2955"/>
        <v>3.5875144875573695E-3</v>
      </c>
      <c r="BD2492" s="89">
        <f t="shared" si="2955"/>
        <v>0.27229120171160659</v>
      </c>
      <c r="BE2492" s="41">
        <f t="shared" si="2942"/>
        <v>172.47055397784484</v>
      </c>
      <c r="BF2492" s="89">
        <f t="shared" si="2943"/>
        <v>0.76590066482790486</v>
      </c>
      <c r="BG2492" s="89">
        <f t="shared" si="2944"/>
        <v>0.23409933517209514</v>
      </c>
      <c r="BH2492" s="89">
        <f t="shared" si="2956"/>
        <v>0.21129569214880761</v>
      </c>
      <c r="BI2492" s="89">
        <f t="shared" si="2953"/>
        <v>6.4583024050355098E-2</v>
      </c>
      <c r="BJ2492" s="41">
        <f t="shared" si="2957"/>
        <v>612.02605451623992</v>
      </c>
      <c r="BK2492" s="89">
        <f t="shared" si="2945"/>
        <v>0.20601120000778064</v>
      </c>
      <c r="BL2492" s="89">
        <f t="shared" si="2946"/>
        <v>0.79398879999221939</v>
      </c>
      <c r="BM2492" s="89">
        <f t="shared" si="2947"/>
        <v>0</v>
      </c>
      <c r="BN2492" s="86">
        <f t="shared" si="2926"/>
        <v>1.2121310308048706E-3</v>
      </c>
      <c r="BO2492" s="86">
        <f t="shared" si="2927"/>
        <v>7.1153437517309209E-2</v>
      </c>
      <c r="BP2492" s="86">
        <f t="shared" si="2919"/>
        <v>0.2097094342387909</v>
      </c>
      <c r="BQ2492" s="86">
        <f t="shared" si="2920"/>
        <v>12.310176661339968</v>
      </c>
      <c r="BR2492" s="86">
        <f t="shared" si="2937"/>
        <v>0.20802834745231791</v>
      </c>
      <c r="BS2492" s="86">
        <f t="shared" si="2938"/>
        <v>12.186298664236801</v>
      </c>
      <c r="BT2492" s="89">
        <f t="shared" si="2939"/>
        <v>-2.883725273942539E-3</v>
      </c>
      <c r="BU2492" s="89">
        <f t="shared" si="2939"/>
        <v>-0.10329866598087811</v>
      </c>
      <c r="BV2492" s="41">
        <f t="shared" si="2928"/>
        <v>1484.2829585736217</v>
      </c>
      <c r="BW2492" s="89" t="e">
        <f t="shared" si="2929"/>
        <v>#REF!</v>
      </c>
      <c r="BX2492" s="42" t="e">
        <f t="shared" si="2930"/>
        <v>#REF!</v>
      </c>
      <c r="BY2492" s="89" t="e">
        <f t="shared" si="2940"/>
        <v>#REF!</v>
      </c>
      <c r="BZ2492" s="89" t="e">
        <f t="shared" si="2940"/>
        <v>#REF!</v>
      </c>
      <c r="CA2492" s="41">
        <f t="shared" si="2931"/>
        <v>519.12178188410917</v>
      </c>
      <c r="CB2492" s="89" t="e">
        <f t="shared" si="2932"/>
        <v>#REF!</v>
      </c>
      <c r="CC2492" s="89" t="e">
        <f t="shared" si="2941"/>
        <v>#REF!</v>
      </c>
      <c r="CD2492" s="41" t="e">
        <f t="shared" si="2954"/>
        <v>#REF!</v>
      </c>
      <c r="CE2492" s="41" t="e">
        <f t="shared" si="2948"/>
        <v>#REF!</v>
      </c>
      <c r="CF2492" s="42" t="e">
        <f t="shared" si="2949"/>
        <v>#REF!</v>
      </c>
      <c r="CG2492" s="42" t="e">
        <f t="shared" si="2950"/>
        <v>#REF!</v>
      </c>
      <c r="CH2492" s="139" t="e">
        <f t="shared" si="2933"/>
        <v>#REF!</v>
      </c>
      <c r="CI2492" s="89">
        <f t="shared" si="2951"/>
        <v>7.6862758909773907</v>
      </c>
      <c r="CJ2492" s="89">
        <f t="shared" si="2952"/>
        <v>1.994308886859163</v>
      </c>
      <c r="CK2492" s="139" t="e">
        <f t="shared" si="2934"/>
        <v>#REF!</v>
      </c>
      <c r="CM2492" s="89" t="e">
        <f t="shared" si="2921"/>
        <v>#REF!</v>
      </c>
      <c r="CN2492" s="89">
        <f t="shared" si="2922"/>
        <v>0.15714035543284341</v>
      </c>
    </row>
    <row r="2493" spans="4:92" ht="14.4" x14ac:dyDescent="0.3">
      <c r="E2493" s="32">
        <v>41752.519444444442</v>
      </c>
      <c r="F2493" s="21">
        <f t="shared" si="2905"/>
        <v>1853.7840277777723</v>
      </c>
      <c r="G2493" s="21">
        <f t="shared" si="2906"/>
        <v>341.92777777777519</v>
      </c>
      <c r="H2493" s="21"/>
      <c r="I2493" s="21">
        <v>1051</v>
      </c>
      <c r="J2493" s="21">
        <v>15440</v>
      </c>
      <c r="K2493" s="21">
        <v>20751</v>
      </c>
      <c r="L2493" s="21">
        <v>34</v>
      </c>
      <c r="M2493" s="124">
        <v>6.37</v>
      </c>
      <c r="N2493" s="40"/>
      <c r="O2493" s="40"/>
      <c r="P2493" s="40"/>
      <c r="R2493" s="22"/>
      <c r="S2493" s="22"/>
      <c r="T2493" s="22"/>
      <c r="U2493" s="48">
        <f t="shared" si="2907"/>
        <v>8.6448083303090964E-2</v>
      </c>
      <c r="V2493" s="48">
        <f t="shared" si="2908"/>
        <v>11.678498442001175</v>
      </c>
      <c r="W2493" s="48">
        <f t="shared" si="2909"/>
        <v>7.1233391651878433E-2</v>
      </c>
      <c r="X2493" s="239">
        <f>W2493+V2493+SUM($U$2479:U2493)</f>
        <v>12.419585034828204</v>
      </c>
      <c r="Y2493" s="266">
        <f>W2493+V2493+SUM($U$2479:U2493)-$X$2480</f>
        <v>12.294025950938563</v>
      </c>
      <c r="Z2493" s="42"/>
      <c r="AA2493" s="42"/>
      <c r="AB2493" s="41">
        <f t="shared" si="2910"/>
        <v>6.4322606438230664E-2</v>
      </c>
      <c r="AC2493" s="48">
        <f t="shared" si="2911"/>
        <v>8.6895097077007453</v>
      </c>
      <c r="AD2493" s="48">
        <f t="shared" si="2912"/>
        <v>1.5720308100729252</v>
      </c>
      <c r="AE2493" s="48">
        <f t="shared" si="2913"/>
        <v>2.6756417567041955</v>
      </c>
      <c r="AF2493" s="48">
        <f t="shared" si="2914"/>
        <v>1.5720308100729252</v>
      </c>
      <c r="AG2493" s="238">
        <f t="shared" si="2915"/>
        <v>1.1035411912752726</v>
      </c>
      <c r="AH2493" s="48">
        <f t="shared" si="2916"/>
        <v>6.9755355997801684E-5</v>
      </c>
      <c r="AI2493" s="48">
        <f>AE2493+AC2493+SUM($AB$2479:AB2493)</f>
        <v>11.961529096732665</v>
      </c>
      <c r="AJ2493" s="48">
        <f>AE2493+AC2493+SUM($AB$2479:AB2493)-$AI$2480</f>
        <v>9.5658489447430028</v>
      </c>
      <c r="AK2493" s="46"/>
      <c r="AL2493" s="86"/>
      <c r="AM2493" s="92">
        <f>AM2492</f>
        <v>493.81300000000005</v>
      </c>
      <c r="AR2493" s="92">
        <f>AR2492</f>
        <v>515.98733333333337</v>
      </c>
      <c r="AV2493" s="41">
        <f t="shared" si="2923"/>
        <v>0</v>
      </c>
      <c r="AW2493" s="86">
        <f t="shared" si="2924"/>
        <v>4.4172566645669417E-2</v>
      </c>
      <c r="AX2493" s="86">
        <f t="shared" si="2925"/>
        <v>2.6314691900585263</v>
      </c>
      <c r="AY2493" s="86">
        <f t="shared" si="2917"/>
        <v>0.19747465813972623</v>
      </c>
      <c r="AZ2493" s="86">
        <f t="shared" si="2918"/>
        <v>11.76405443859294</v>
      </c>
      <c r="BA2493" s="89">
        <f t="shared" si="2935"/>
        <v>0.17034622656504481</v>
      </c>
      <c r="BB2493" s="89">
        <f t="shared" si="2936"/>
        <v>9.3955027181779585</v>
      </c>
      <c r="BC2493" s="89">
        <f t="shared" si="2955"/>
        <v>-1.8941908875776126E-3</v>
      </c>
      <c r="BD2493" s="89">
        <f t="shared" si="2955"/>
        <v>-0.11284164220597503</v>
      </c>
      <c r="BE2493" s="41">
        <f t="shared" si="2942"/>
        <v>493.81299999996588</v>
      </c>
      <c r="BF2493" s="89">
        <f t="shared" si="2943"/>
        <v>0.35658659662276965</v>
      </c>
      <c r="BG2493" s="89">
        <f t="shared" si="2944"/>
        <v>0.6434134033772303</v>
      </c>
      <c r="BH2493" s="89">
        <f t="shared" si="2956"/>
        <v>-4.0913260233507519E-2</v>
      </c>
      <c r="BI2493" s="89">
        <f t="shared" si="2953"/>
        <v>-7.3822572860043539E-2</v>
      </c>
      <c r="BJ2493" s="41">
        <f>1000*((BA2493/BB2493)/0.0112372-1)</f>
        <v>613.44581411845797</v>
      </c>
      <c r="BK2493" s="89">
        <f t="shared" si="2945"/>
        <v>0.20420276297790513</v>
      </c>
      <c r="BL2493" s="89">
        <f>1-BK2493</f>
        <v>0.79579723702209493</v>
      </c>
      <c r="BM2493" s="89">
        <f t="shared" ref="BM2493:BM2506" si="2958">Y2493-BR2493-BS2493</f>
        <v>0</v>
      </c>
      <c r="BN2493" s="86">
        <f t="shared" ref="BN2493:BN2506" si="2959">(1/(1/((AR2493/1000+1)*0.0112372)+1))*W2493</f>
        <v>1.1931669464230123E-3</v>
      </c>
      <c r="BO2493" s="86">
        <f t="shared" ref="BO2493:BO2506" si="2960">(1-(1/(1/((AR2493/1000+1)*0.0112372)+1)))*W2493</f>
        <v>7.0040224705455414E-2</v>
      </c>
      <c r="BP2493" s="86">
        <f t="shared" ref="BP2493:BP2506" si="2961">(1/(1/((AR2493/1000+1)*0.0112372)+1))*X2493</f>
        <v>0.20802938071889687</v>
      </c>
      <c r="BQ2493" s="86">
        <f t="shared" ref="BQ2493:BQ2506" si="2962">(1-(1/(1/((AR2493/1000+1)*0.0112372)+1)))*X2493</f>
        <v>12.211555654109306</v>
      </c>
      <c r="BR2493" s="86">
        <f>BP2493-$BP$2480</f>
        <v>0.20634829393242388</v>
      </c>
      <c r="BS2493" s="86">
        <f>BQ2493-$BQ$2480</f>
        <v>12.087677657006139</v>
      </c>
      <c r="BT2493" s="89"/>
      <c r="BU2493" s="89"/>
      <c r="BV2493" s="41"/>
      <c r="BW2493" s="89"/>
      <c r="BX2493" s="42"/>
      <c r="BY2493" s="89"/>
      <c r="BZ2493" s="89"/>
      <c r="CA2493" s="41">
        <f>1000*((BR2493/BS2493/0.0112372-1))</f>
        <v>519.14735523922025</v>
      </c>
      <c r="CB2493" s="89" t="e">
        <f t="shared" ref="CB2493:CB2506" si="2963">(CA2493-$P$2437)/($AR$2476-$P$2437)</f>
        <v>#REF!</v>
      </c>
      <c r="CC2493" s="89" t="e">
        <f>1-CB2493</f>
        <v>#REF!</v>
      </c>
      <c r="CD2493" s="41">
        <f t="shared" si="2954"/>
        <v>0</v>
      </c>
      <c r="CE2493" s="41">
        <f t="shared" si="2948"/>
        <v>0</v>
      </c>
      <c r="CF2493" s="42">
        <f t="shared" si="2949"/>
        <v>0</v>
      </c>
      <c r="CG2493" s="42">
        <f t="shared" si="2950"/>
        <v>0</v>
      </c>
      <c r="CH2493" s="42"/>
      <c r="CI2493" s="89"/>
      <c r="CJ2493" s="89"/>
      <c r="CK2493" s="42"/>
      <c r="CM2493" s="89">
        <f t="shared" si="2921"/>
        <v>0</v>
      </c>
      <c r="CN2493" s="89">
        <f t="shared" si="2922"/>
        <v>0</v>
      </c>
    </row>
    <row r="2494" spans="4:92" ht="14.4" x14ac:dyDescent="0.3">
      <c r="E2494" s="32">
        <v>41774.520138888889</v>
      </c>
      <c r="F2494" s="21">
        <f t="shared" si="2905"/>
        <v>1875.784722222219</v>
      </c>
      <c r="G2494" s="21">
        <f t="shared" si="2906"/>
        <v>363.9284722222219</v>
      </c>
      <c r="H2494" s="21"/>
      <c r="I2494" s="21">
        <v>1055</v>
      </c>
      <c r="J2494" s="21">
        <v>15408</v>
      </c>
      <c r="K2494" s="21">
        <v>21317</v>
      </c>
      <c r="L2494" s="21">
        <v>30</v>
      </c>
      <c r="M2494" s="124">
        <v>6.37</v>
      </c>
      <c r="N2494" s="40"/>
      <c r="O2494" s="40"/>
      <c r="P2494" s="40"/>
      <c r="R2494" s="22"/>
      <c r="S2494" s="22"/>
      <c r="T2494" s="22"/>
      <c r="U2494" s="48">
        <f t="shared" si="2907"/>
        <v>8.9144010178017596E-2</v>
      </c>
      <c r="V2494" s="48">
        <f t="shared" si="2908"/>
        <v>12.042698278545775</v>
      </c>
      <c r="W2494" s="48">
        <f t="shared" si="2909"/>
        <v>7.3454840729854781E-2</v>
      </c>
      <c r="X2494" s="239">
        <f>W2494+V2494+SUM($U$2479:U2494)</f>
        <v>12.875150330628799</v>
      </c>
      <c r="Y2494" s="266">
        <f>W2494+V2494+SUM($U$2479:U2494)-$X$2480</f>
        <v>12.749591246739158</v>
      </c>
      <c r="Z2494" s="42"/>
      <c r="AA2494" s="42"/>
      <c r="AB2494" s="41">
        <f t="shared" si="2910"/>
        <v>6.4433593320959576E-2</v>
      </c>
      <c r="AC2494" s="48">
        <f t="shared" si="2911"/>
        <v>8.7045032169551657</v>
      </c>
      <c r="AD2494" s="48">
        <f t="shared" si="2912"/>
        <v>1.5747433058628981</v>
      </c>
      <c r="AE2494" s="48">
        <f t="shared" si="2913"/>
        <v>2.6802585027336194</v>
      </c>
      <c r="AF2494" s="48">
        <f t="shared" si="2914"/>
        <v>1.5747433058628981</v>
      </c>
      <c r="AG2494" s="238">
        <f t="shared" si="2915"/>
        <v>1.1054453211537811</v>
      </c>
      <c r="AH2494" s="48">
        <f t="shared" si="2916"/>
        <v>6.9875716940004411E-5</v>
      </c>
      <c r="AI2494" s="48">
        <f>AE2494+AC2494+SUM($AB$2479:AB2494)</f>
        <v>12.04557294533747</v>
      </c>
      <c r="AJ2494" s="48">
        <f>AE2494+AC2494+SUM($AB$2479:AB2494)-$AI$2480</f>
        <v>9.6498927933478083</v>
      </c>
      <c r="AK2494" s="46"/>
      <c r="AL2494" s="86"/>
      <c r="AM2494" s="25">
        <v>488.8005</v>
      </c>
      <c r="AN2494" s="25">
        <v>3.6062445840545437E-2</v>
      </c>
      <c r="AR2494" s="25">
        <v>510.85849999999999</v>
      </c>
      <c r="AS2494" s="25">
        <v>9.1923881554489134E-3</v>
      </c>
      <c r="AV2494" s="41">
        <f t="shared" si="2923"/>
        <v>0</v>
      </c>
      <c r="AW2494" s="86">
        <f t="shared" si="2924"/>
        <v>4.4102751222425206E-2</v>
      </c>
      <c r="AX2494" s="86">
        <f t="shared" si="2925"/>
        <v>2.6361557515111942</v>
      </c>
      <c r="AY2494" s="86">
        <f t="shared" si="2917"/>
        <v>0.19820584708451622</v>
      </c>
      <c r="AZ2494" s="86">
        <f t="shared" si="2918"/>
        <v>11.847367098252954</v>
      </c>
      <c r="BA2494" s="89">
        <f t="shared" si="2935"/>
        <v>0.1710774155098348</v>
      </c>
      <c r="BB2494" s="89">
        <f t="shared" si="2936"/>
        <v>9.4788153778379751</v>
      </c>
      <c r="BC2494" s="89">
        <f t="shared" si="2955"/>
        <v>7.3118894478998997E-4</v>
      </c>
      <c r="BD2494" s="89">
        <f t="shared" si="2955"/>
        <v>8.3312659660016664E-2</v>
      </c>
      <c r="BE2494" s="119">
        <f t="shared" si="2942"/>
        <v>-218.98296429086062</v>
      </c>
      <c r="BF2494" s="89">
        <f t="shared" si="2943"/>
        <v>1.2645196118709205</v>
      </c>
      <c r="BG2494" s="89">
        <f t="shared" si="2944"/>
        <v>-0.26451961187092055</v>
      </c>
      <c r="BH2494" s="89">
        <f t="shared" si="2956"/>
        <v>0.10627509481788694</v>
      </c>
      <c r="BI2494" s="89">
        <f t="shared" si="2953"/>
        <v>-2.2231246213081531E-2</v>
      </c>
      <c r="BJ2494" s="41">
        <f t="shared" si="2957"/>
        <v>606.1293032737625</v>
      </c>
      <c r="BK2494" s="89">
        <f t="shared" si="2945"/>
        <v>0.21352226264556851</v>
      </c>
      <c r="BL2494" s="89">
        <f t="shared" si="2946"/>
        <v>0.78647773735443149</v>
      </c>
      <c r="BM2494" s="89">
        <f t="shared" si="2958"/>
        <v>0</v>
      </c>
      <c r="BN2494" s="86">
        <f t="shared" si="2959"/>
        <v>1.2262833831018214E-3</v>
      </c>
      <c r="BO2494" s="86">
        <f t="shared" si="2960"/>
        <v>7.2228557346752958E-2</v>
      </c>
      <c r="BP2494" s="86">
        <f t="shared" si="2961"/>
        <v>0.21494271512280266</v>
      </c>
      <c r="BQ2494" s="86">
        <f t="shared" si="2962"/>
        <v>12.660207615505996</v>
      </c>
      <c r="BR2494" s="86">
        <f t="shared" si="2937"/>
        <v>0.21326162833632967</v>
      </c>
      <c r="BS2494" s="86">
        <f t="shared" si="2938"/>
        <v>12.53632961840283</v>
      </c>
      <c r="BT2494" s="89">
        <f t="shared" si="2939"/>
        <v>6.9133344039057909E-3</v>
      </c>
      <c r="BU2494" s="89">
        <f t="shared" si="2939"/>
        <v>0.44865196139669017</v>
      </c>
      <c r="BV2494" s="41">
        <f t="shared" si="2928"/>
        <v>371.26023880957337</v>
      </c>
      <c r="BW2494" s="89" t="e">
        <f>(BV2494-$P$2437)/($AR$2476-$P$2437)</f>
        <v>#REF!</v>
      </c>
      <c r="BX2494" s="42" t="e">
        <f t="shared" si="2930"/>
        <v>#REF!</v>
      </c>
      <c r="BY2494" s="89" t="e">
        <f t="shared" si="2940"/>
        <v>#REF!</v>
      </c>
      <c r="BZ2494" s="89" t="e">
        <f t="shared" si="2940"/>
        <v>#REF!</v>
      </c>
      <c r="CA2494" s="41">
        <f t="shared" si="2931"/>
        <v>513.85474991763851</v>
      </c>
      <c r="CB2494" s="89" t="e">
        <f t="shared" si="2963"/>
        <v>#REF!</v>
      </c>
      <c r="CC2494" s="89" t="e">
        <f t="shared" si="2941"/>
        <v>#REF!</v>
      </c>
      <c r="CD2494" s="41" t="e">
        <f t="shared" si="2954"/>
        <v>#REF!</v>
      </c>
      <c r="CE2494" s="114" t="e">
        <f t="shared" si="2948"/>
        <v>#REF!</v>
      </c>
      <c r="CF2494" s="42" t="e">
        <f t="shared" si="2949"/>
        <v>#REF!</v>
      </c>
      <c r="CG2494" s="42" t="e">
        <f t="shared" si="2950"/>
        <v>#REF!</v>
      </c>
      <c r="CH2494" s="42" t="e">
        <f t="shared" ref="CH2494:CH2506" si="2964">CC2494*$Y2494</f>
        <v>#REF!</v>
      </c>
      <c r="CI2494" s="140">
        <f t="shared" ref="CI2494:CI2506" si="2965">BL2494*$AJ2494</f>
        <v>7.5894258498250187</v>
      </c>
      <c r="CJ2494" s="140">
        <f t="shared" ref="CJ2494:CJ2506" si="2966">BK2494*$AJ2494</f>
        <v>2.0604669435227896</v>
      </c>
      <c r="CK2494" s="42" t="e">
        <f t="shared" ref="CK2494:CK2506" si="2967">CB2494*$Y2494</f>
        <v>#REF!</v>
      </c>
      <c r="CM2494" s="89" t="e">
        <f t="shared" si="2921"/>
        <v>#REF!</v>
      </c>
      <c r="CN2494" s="89">
        <f t="shared" si="2922"/>
        <v>0.1551603263386192</v>
      </c>
    </row>
    <row r="2495" spans="4:92" ht="14.4" x14ac:dyDescent="0.3">
      <c r="E2495" s="32">
        <v>42074.609027777777</v>
      </c>
      <c r="F2495" s="21">
        <f t="shared" si="2905"/>
        <v>2175.8736111111066</v>
      </c>
      <c r="G2495" s="21">
        <f t="shared" si="2906"/>
        <v>664.01736111110949</v>
      </c>
      <c r="H2495" s="21"/>
      <c r="I2495" s="21">
        <v>1055</v>
      </c>
      <c r="J2495" s="21">
        <v>14501</v>
      </c>
      <c r="K2495" s="21">
        <v>19338</v>
      </c>
      <c r="L2495" s="21">
        <v>32</v>
      </c>
      <c r="M2495" s="124">
        <v>6.37</v>
      </c>
      <c r="N2495" s="40"/>
      <c r="O2495" s="40"/>
      <c r="P2495" s="40"/>
      <c r="R2495" s="22"/>
      <c r="S2495" s="22"/>
      <c r="T2495" s="22"/>
      <c r="U2495" s="48">
        <f t="shared" si="2907"/>
        <v>8.0868174171905255E-2</v>
      </c>
      <c r="V2495" s="48">
        <f t="shared" si="2908"/>
        <v>10.924693873927767</v>
      </c>
      <c r="W2495" s="48">
        <f t="shared" si="2909"/>
        <v>6.663553548969986E-2</v>
      </c>
      <c r="X2495" s="239">
        <f>W2495+V2495+SUM($U$2479:U2495)</f>
        <v>11.831194794942542</v>
      </c>
      <c r="Y2495" s="266">
        <f>W2495+V2495+SUM($U$2479:U2495)-$X$2480</f>
        <v>11.705635711052901</v>
      </c>
      <c r="Z2495" s="42"/>
      <c r="AA2495" s="42"/>
      <c r="AB2495" s="41">
        <f t="shared" si="2910"/>
        <v>6.0640676060957605E-2</v>
      </c>
      <c r="AC2495" s="48">
        <f t="shared" si="2911"/>
        <v>8.1921080704223055</v>
      </c>
      <c r="AD2495" s="48">
        <f t="shared" si="2912"/>
        <v>1.4820452153633106</v>
      </c>
      <c r="AE2495" s="48">
        <f t="shared" si="2913"/>
        <v>2.5224836804348527</v>
      </c>
      <c r="AF2495" s="48">
        <f t="shared" si="2914"/>
        <v>1.4820452153633101</v>
      </c>
      <c r="AG2495" s="238">
        <f t="shared" si="2915"/>
        <v>1.0403727026253231</v>
      </c>
      <c r="AH2495" s="48">
        <f t="shared" si="2916"/>
        <v>6.5762446219301917E-5</v>
      </c>
      <c r="AI2495" s="48">
        <f>AE2495+AC2495+SUM($AB$2479:AB2495)</f>
        <v>11.4360436525668</v>
      </c>
      <c r="AJ2495" s="48">
        <f>AE2495+AC2495+SUM($AB$2479:AB2495)-$AI$2480</f>
        <v>9.0403635005771381</v>
      </c>
      <c r="AK2495" s="46"/>
      <c r="AL2495" s="86"/>
      <c r="AM2495" s="25">
        <v>446.35249999999996</v>
      </c>
      <c r="AN2495" s="25">
        <v>1.0090413767531778</v>
      </c>
      <c r="AQ2495" s="25"/>
      <c r="AR2495" s="25">
        <v>469.03566666666666</v>
      </c>
      <c r="AS2495" s="25">
        <v>0.1689602188550664</v>
      </c>
      <c r="AV2495" s="41">
        <f t="shared" si="2923"/>
        <v>0</v>
      </c>
      <c r="AW2495" s="86">
        <f t="shared" si="2924"/>
        <v>4.0342128281268007E-2</v>
      </c>
      <c r="AX2495" s="86">
        <f t="shared" si="2925"/>
        <v>2.4821415521535846</v>
      </c>
      <c r="AY2495" s="86">
        <f t="shared" si="2917"/>
        <v>0.18289685821971199</v>
      </c>
      <c r="AZ2495" s="86">
        <f t="shared" si="2918"/>
        <v>11.253146794347089</v>
      </c>
      <c r="BA2495" s="89">
        <f t="shared" si="2935"/>
        <v>0.15576842664503057</v>
      </c>
      <c r="BB2495" s="89">
        <f t="shared" si="2936"/>
        <v>8.8845950739321076</v>
      </c>
      <c r="BC2495" s="89">
        <f t="shared" si="2955"/>
        <v>-1.5308988864804224E-2</v>
      </c>
      <c r="BD2495" s="89">
        <f t="shared" si="2955"/>
        <v>-0.59422030390586755</v>
      </c>
      <c r="BE2495" s="119">
        <f t="shared" si="2942"/>
        <v>1292.6666284150826</v>
      </c>
      <c r="BF2495" s="89">
        <f t="shared" si="2943"/>
        <v>-0.66096347369852115</v>
      </c>
      <c r="BG2495" s="89">
        <f t="shared" si="2944"/>
        <v>1.660963473698521</v>
      </c>
      <c r="BH2495" s="89">
        <f t="shared" si="2956"/>
        <v>0.40287659867070502</v>
      </c>
      <c r="BI2495" s="89">
        <f t="shared" si="2953"/>
        <v>-1.0124058914413752</v>
      </c>
      <c r="BJ2495" s="41">
        <f t="shared" si="2957"/>
        <v>560.2122508258509</v>
      </c>
      <c r="BK2495" s="89">
        <f t="shared" si="2945"/>
        <v>0.27200969799716679</v>
      </c>
      <c r="BL2495" s="89">
        <f t="shared" si="2946"/>
        <v>0.72799030200283321</v>
      </c>
      <c r="BM2495" s="89">
        <f t="shared" si="2958"/>
        <v>0</v>
      </c>
      <c r="BN2495" s="86">
        <f t="shared" si="2959"/>
        <v>1.082145373276973E-3</v>
      </c>
      <c r="BO2495" s="86">
        <f t="shared" si="2960"/>
        <v>6.5553390116422888E-2</v>
      </c>
      <c r="BP2495" s="86">
        <f t="shared" si="2961"/>
        <v>0.19213581182467879</v>
      </c>
      <c r="BQ2495" s="86">
        <f t="shared" si="2962"/>
        <v>11.639058983117863</v>
      </c>
      <c r="BR2495" s="86">
        <f t="shared" si="2937"/>
        <v>0.19045472503820579</v>
      </c>
      <c r="BS2495" s="86">
        <f t="shared" si="2938"/>
        <v>11.515180986014697</v>
      </c>
      <c r="BT2495" s="89">
        <f t="shared" si="2939"/>
        <v>-2.2806903298123876E-2</v>
      </c>
      <c r="BU2495" s="89">
        <f t="shared" si="2939"/>
        <v>-1.0211486323881331</v>
      </c>
      <c r="BV2495" s="41">
        <f t="shared" si="2928"/>
        <v>987.55543575298589</v>
      </c>
      <c r="BW2495" s="89" t="e">
        <f>(BV2495-$P$2437)/($AR$2476-$P$2437)</f>
        <v>#REF!</v>
      </c>
      <c r="BX2495" s="42" t="e">
        <f t="shared" si="2930"/>
        <v>#REF!</v>
      </c>
      <c r="BY2495" s="89" t="e">
        <f t="shared" si="2940"/>
        <v>#REF!</v>
      </c>
      <c r="BZ2495" s="89" t="e">
        <f t="shared" si="2940"/>
        <v>#REF!</v>
      </c>
      <c r="CA2495" s="41">
        <f t="shared" si="2931"/>
        <v>471.84769782791733</v>
      </c>
      <c r="CB2495" s="89" t="e">
        <f t="shared" si="2963"/>
        <v>#REF!</v>
      </c>
      <c r="CC2495" s="89" t="e">
        <f t="shared" si="2941"/>
        <v>#REF!</v>
      </c>
      <c r="CD2495" s="41" t="e">
        <f t="shared" si="2954"/>
        <v>#REF!</v>
      </c>
      <c r="CE2495" s="41" t="e">
        <f t="shared" si="2948"/>
        <v>#REF!</v>
      </c>
      <c r="CF2495" s="42" t="e">
        <f t="shared" si="2949"/>
        <v>#REF!</v>
      </c>
      <c r="CG2495" s="42" t="e">
        <f t="shared" si="2950"/>
        <v>#REF!</v>
      </c>
      <c r="CH2495" s="139" t="e">
        <f t="shared" si="2964"/>
        <v>#REF!</v>
      </c>
      <c r="CI2495" s="140">
        <f t="shared" si="2965"/>
        <v>6.5812969550005409</v>
      </c>
      <c r="CJ2495" s="140">
        <f t="shared" si="2966"/>
        <v>2.4590665455765968</v>
      </c>
      <c r="CK2495" s="139" t="e">
        <f t="shared" si="2967"/>
        <v>#REF!</v>
      </c>
      <c r="CM2495" s="89" t="e">
        <f t="shared" si="2921"/>
        <v>#REF!</v>
      </c>
      <c r="CN2495" s="89">
        <f t="shared" si="2922"/>
        <v>0.13454985969627578</v>
      </c>
    </row>
    <row r="2496" spans="4:92" ht="14.4" x14ac:dyDescent="0.3">
      <c r="D2496" s="94" t="s">
        <v>127</v>
      </c>
      <c r="E2496" s="32">
        <v>42285.554861111108</v>
      </c>
      <c r="F2496" s="21">
        <f t="shared" si="2905"/>
        <v>2386.819444444438</v>
      </c>
      <c r="G2496" s="21">
        <f t="shared" si="2906"/>
        <v>874.96319444444089</v>
      </c>
      <c r="H2496" s="21">
        <v>5</v>
      </c>
      <c r="I2496" s="21">
        <v>1085</v>
      </c>
      <c r="J2496" s="21">
        <v>13016</v>
      </c>
      <c r="K2496" s="21">
        <v>17837</v>
      </c>
      <c r="L2496" s="21">
        <v>22</v>
      </c>
      <c r="M2496" s="124">
        <v>6.37</v>
      </c>
      <c r="N2496" s="40"/>
      <c r="O2496" s="40"/>
      <c r="P2496" s="40"/>
      <c r="R2496" s="22"/>
      <c r="S2496" s="22"/>
      <c r="T2496" s="22"/>
      <c r="U2496" s="48">
        <f t="shared" si="2907"/>
        <v>7.6712329805379745E-2</v>
      </c>
      <c r="V2496" s="48">
        <f t="shared" si="2908"/>
        <v>10.363269952132937</v>
      </c>
      <c r="W2496" s="48">
        <f t="shared" si="2909"/>
        <v>6.3211111510662027E-2</v>
      </c>
      <c r="X2496" s="239">
        <f>W2496+V2496+SUM($U$2479:U2496)</f>
        <v>11.343058778974054</v>
      </c>
      <c r="Y2496" s="266">
        <f>W2496+V2496+SUM($U$2479:U2496)-$X$2480</f>
        <v>11.217499695084413</v>
      </c>
      <c r="Z2496" s="42"/>
      <c r="AA2496" s="42"/>
      <c r="AB2496" s="41">
        <f t="shared" si="2910"/>
        <v>5.5978454041981429E-2</v>
      </c>
      <c r="AC2496" s="48">
        <f t="shared" si="2911"/>
        <v>7.5622762626541631</v>
      </c>
      <c r="AD2496" s="48">
        <f t="shared" si="2912"/>
        <v>1.3681015015887579</v>
      </c>
      <c r="AE2496" s="48">
        <f t="shared" si="2913"/>
        <v>2.3285481948606228</v>
      </c>
      <c r="AF2496" s="48">
        <f t="shared" si="2914"/>
        <v>1.3681015015887581</v>
      </c>
      <c r="AG2496" s="238">
        <f t="shared" si="2915"/>
        <v>0.96038598682344589</v>
      </c>
      <c r="AH2496" s="48">
        <f t="shared" si="2916"/>
        <v>6.0706448418796471E-5</v>
      </c>
      <c r="AI2496" s="48">
        <f>AE2496+AC2496+SUM($AB$2479:AB2496)</f>
        <v>10.66825481326641</v>
      </c>
      <c r="AJ2496" s="48">
        <f>AE2496+AC2496+SUM($AB$2479:AB2496)-$AI$2480</f>
        <v>8.2725746612767477</v>
      </c>
      <c r="AK2496" s="46"/>
      <c r="AL2496" s="86"/>
      <c r="AM2496" s="25">
        <v>423.18900000000002</v>
      </c>
      <c r="AN2496" s="25">
        <v>0.22768838354207024</v>
      </c>
      <c r="AO2496"/>
      <c r="AP2496"/>
      <c r="AR2496" s="25">
        <v>445.90300000000002</v>
      </c>
      <c r="AS2496" s="25">
        <v>6.2225396744431935E-2</v>
      </c>
      <c r="AV2496" s="41">
        <f t="shared" si="2923"/>
        <v>0</v>
      </c>
      <c r="AW2496" s="86">
        <f t="shared" si="2924"/>
        <v>3.6653491443012221E-2</v>
      </c>
      <c r="AX2496" s="86">
        <f t="shared" si="2925"/>
        <v>2.2918947034176105</v>
      </c>
      <c r="AY2496" s="86">
        <f t="shared" si="2917"/>
        <v>0.16792814826550739</v>
      </c>
      <c r="AZ2496" s="86">
        <f t="shared" si="2918"/>
        <v>10.500326665000902</v>
      </c>
      <c r="BA2496" s="89">
        <f t="shared" si="2935"/>
        <v>0.14079971669082597</v>
      </c>
      <c r="BB2496" s="89">
        <f t="shared" si="2936"/>
        <v>8.1317749445859207</v>
      </c>
      <c r="BC2496" s="89">
        <f t="shared" si="2955"/>
        <v>-1.4968709954204601E-2</v>
      </c>
      <c r="BD2496" s="89">
        <f t="shared" si="2955"/>
        <v>-0.75282012934618692</v>
      </c>
      <c r="BE2496" s="41">
        <f t="shared" si="2942"/>
        <v>769.43673649083257</v>
      </c>
      <c r="BF2496" s="89">
        <f t="shared" si="2943"/>
        <v>5.5073219314622952E-3</v>
      </c>
      <c r="BG2496" s="89">
        <f t="shared" si="2944"/>
        <v>0.99449267806853769</v>
      </c>
      <c r="BH2496" s="89">
        <f t="shared" si="2956"/>
        <v>-4.2284603134110201E-3</v>
      </c>
      <c r="BI2496" s="89">
        <f t="shared" si="2953"/>
        <v>-0.76356037898697937</v>
      </c>
      <c r="BJ2496" s="41">
        <f t="shared" si="2957"/>
        <v>540.84275210828389</v>
      </c>
      <c r="BK2496" s="89">
        <f t="shared" si="2945"/>
        <v>0.29668184578630674</v>
      </c>
      <c r="BL2496" s="89">
        <f t="shared" si="2946"/>
        <v>0.70331815421369326</v>
      </c>
      <c r="BM2496" s="89">
        <f t="shared" si="2958"/>
        <v>0</v>
      </c>
      <c r="BN2496" s="86">
        <f t="shared" si="2959"/>
        <v>1.0106273211803758E-3</v>
      </c>
      <c r="BO2496" s="86">
        <f t="shared" si="2960"/>
        <v>6.2200484189481646E-2</v>
      </c>
      <c r="BP2496" s="86">
        <f t="shared" si="2961"/>
        <v>0.18135427195980391</v>
      </c>
      <c r="BQ2496" s="86">
        <f t="shared" si="2962"/>
        <v>11.16170450701425</v>
      </c>
      <c r="BR2496" s="86">
        <f t="shared" si="2937"/>
        <v>0.17967318517333092</v>
      </c>
      <c r="BS2496" s="86">
        <f t="shared" si="2938"/>
        <v>11.037826509911083</v>
      </c>
      <c r="BT2496" s="89">
        <f t="shared" si="2939"/>
        <v>-1.0781539864874873E-2</v>
      </c>
      <c r="BU2496" s="89">
        <f t="shared" si="2939"/>
        <v>-0.47735447610361348</v>
      </c>
      <c r="BV2496" s="41">
        <f t="shared" si="2928"/>
        <v>1009.9334747277479</v>
      </c>
      <c r="BW2496" s="89" t="e">
        <f>(BV2496-$P$2437)/($AR$2476-$P$2437)</f>
        <v>#REF!</v>
      </c>
      <c r="BX2496" s="42" t="e">
        <f t="shared" si="2930"/>
        <v>#REF!</v>
      </c>
      <c r="BY2496" s="89" t="e">
        <f t="shared" si="2940"/>
        <v>#REF!</v>
      </c>
      <c r="BZ2496" s="89" t="e">
        <f t="shared" si="2940"/>
        <v>#REF!</v>
      </c>
      <c r="CA2496" s="41">
        <f t="shared" si="2931"/>
        <v>448.57702457533577</v>
      </c>
      <c r="CB2496" s="89" t="e">
        <f t="shared" si="2963"/>
        <v>#REF!</v>
      </c>
      <c r="CC2496" s="89" t="e">
        <f t="shared" si="2941"/>
        <v>#REF!</v>
      </c>
      <c r="CD2496" s="41" t="e">
        <f t="shared" si="2954"/>
        <v>#REF!</v>
      </c>
      <c r="CE2496" s="41" t="e">
        <f t="shared" si="2948"/>
        <v>#REF!</v>
      </c>
      <c r="CF2496" s="42" t="e">
        <f t="shared" si="2949"/>
        <v>#REF!</v>
      </c>
      <c r="CG2496" s="42" t="e">
        <f t="shared" si="2950"/>
        <v>#REF!</v>
      </c>
      <c r="CH2496" s="139" t="e">
        <f t="shared" si="2964"/>
        <v>#REF!</v>
      </c>
      <c r="CI2496" s="89">
        <f t="shared" si="2965"/>
        <v>5.8182519413641307</v>
      </c>
      <c r="CJ2496" s="89">
        <f t="shared" si="2966"/>
        <v>2.454322719912617</v>
      </c>
      <c r="CK2496" s="139" t="e">
        <f t="shared" si="2967"/>
        <v>#REF!</v>
      </c>
      <c r="CM2496" s="89" t="e">
        <f t="shared" si="2921"/>
        <v>#REF!</v>
      </c>
      <c r="CN2496" s="89">
        <f t="shared" si="2922"/>
        <v>0.11894995587356286</v>
      </c>
    </row>
    <row r="2497" spans="4:92" ht="14.4" x14ac:dyDescent="0.3">
      <c r="E2497" s="32">
        <v>42488.602777777778</v>
      </c>
      <c r="F2497" s="21">
        <f>E2497-E$2433</f>
        <v>2589.867361111108</v>
      </c>
      <c r="G2497" s="21">
        <f>E2497-E$2480</f>
        <v>1078.0111111111109</v>
      </c>
      <c r="H2497" s="21"/>
      <c r="I2497" s="21">
        <v>1063</v>
      </c>
      <c r="J2497" s="21">
        <v>21186</v>
      </c>
      <c r="K2497" s="21">
        <v>26348</v>
      </c>
      <c r="L2497" s="21">
        <v>38</v>
      </c>
      <c r="M2497" s="124">
        <v>6.37</v>
      </c>
      <c r="N2497" s="40"/>
      <c r="O2497" s="40"/>
      <c r="P2497" s="40"/>
      <c r="R2497" s="22"/>
      <c r="S2497" s="22"/>
      <c r="T2497" s="22"/>
      <c r="U2497" s="48">
        <f t="shared" si="2907"/>
        <v>0.11101829201672446</v>
      </c>
      <c r="V2497" s="48">
        <f t="shared" si="2908"/>
        <v>14.997752417543657</v>
      </c>
      <c r="W2497" s="48">
        <f t="shared" si="2909"/>
        <v>9.1479292236282386E-2</v>
      </c>
      <c r="X2497" s="239">
        <f>W2497+V2497+SUM($U$2479:U2497)</f>
        <v>16.116827717127119</v>
      </c>
      <c r="Y2497" s="266">
        <f>W2497+V2497+SUM($U$2479:U2497)-$X$2480</f>
        <v>15.991268633237478</v>
      </c>
      <c r="Z2497" s="42"/>
      <c r="AA2497" s="42"/>
      <c r="AB2497" s="41">
        <f t="shared" si="2910"/>
        <v>8.9268010272746473E-2</v>
      </c>
      <c r="AC2497" s="48">
        <f t="shared" si="2911"/>
        <v>12.059449776760282</v>
      </c>
      <c r="AD2497" s="48">
        <f t="shared" si="2912"/>
        <v>2.1816911700775918</v>
      </c>
      <c r="AE2497" s="48">
        <f t="shared" si="2913"/>
        <v>3.7133012645099783</v>
      </c>
      <c r="AF2497" s="48">
        <f t="shared" si="2914"/>
        <v>2.1816911700775914</v>
      </c>
      <c r="AG2497" s="238">
        <f t="shared" si="2915"/>
        <v>1.5315132867596168</v>
      </c>
      <c r="AH2497" s="48">
        <f t="shared" si="2916"/>
        <v>9.6807672770079592E-5</v>
      </c>
      <c r="AI2497" s="48">
        <f>AE2497+AC2497+SUM($AB$2479:AB2497)</f>
        <v>16.639449407294631</v>
      </c>
      <c r="AJ2497" s="48">
        <f>AE2497+AC2497+SUM($AB$2479:AB2497)-$AI$2480</f>
        <v>14.243769255304969</v>
      </c>
      <c r="AK2497" s="46"/>
      <c r="AL2497" s="86"/>
      <c r="AM2497" s="25">
        <v>401.81449999999995</v>
      </c>
      <c r="AN2497" s="25">
        <v>0.15768481220460942</v>
      </c>
      <c r="AR2497" s="25">
        <v>426.85550000000001</v>
      </c>
      <c r="AS2497" s="25">
        <v>0.25243712088357689</v>
      </c>
      <c r="AV2497" s="41">
        <f t="shared" si="2923"/>
        <v>0</v>
      </c>
      <c r="AW2497" s="86">
        <f t="shared" si="2924"/>
        <v>5.7586536218209326E-2</v>
      </c>
      <c r="AX2497" s="86">
        <f t="shared" si="2925"/>
        <v>3.6557147282917692</v>
      </c>
      <c r="AY2497" s="86">
        <f t="shared" si="2917"/>
        <v>0.25804753982725476</v>
      </c>
      <c r="AZ2497" s="86">
        <f t="shared" si="2918"/>
        <v>16.381401867467378</v>
      </c>
      <c r="BA2497" s="89">
        <f>AY2497-$AY$2480</f>
        <v>0.23091910825257334</v>
      </c>
      <c r="BB2497" s="89">
        <f>AZ2497-$AZ$2480</f>
        <v>14.012850147052397</v>
      </c>
      <c r="BC2497" s="89">
        <f>BA2497-BA2496</f>
        <v>9.0119391561747364E-2</v>
      </c>
      <c r="BD2497" s="89">
        <f>BB2497-BB2496</f>
        <v>5.8810752024664765</v>
      </c>
      <c r="BE2497" s="41">
        <f>1000*(((BC2497)/((BD2497))/0.0112372-1))</f>
        <v>363.65154091950046</v>
      </c>
      <c r="BF2497" s="89">
        <f t="shared" si="2943"/>
        <v>0.52238142702645052</v>
      </c>
      <c r="BG2497" s="89">
        <f>1-BF2497</f>
        <v>0.47761857297354948</v>
      </c>
      <c r="BH2497" s="89">
        <f>BF2497*($AJ2497-$AJ2496)</f>
        <v>3.1192411530810888</v>
      </c>
      <c r="BI2497" s="89">
        <f>BG2497*($AJ2497-$AJ2496)</f>
        <v>2.8519534409471321</v>
      </c>
      <c r="BJ2497" s="41">
        <f t="shared" ref="BJ2497:BJ2506" si="2968">1000*((BA2497/BB2497)/0.0112372-1)</f>
        <v>466.4770929253408</v>
      </c>
      <c r="BK2497" s="89">
        <f t="shared" si="2945"/>
        <v>0.39140605938375855</v>
      </c>
      <c r="BL2497" s="89">
        <f t="shared" ref="BL2497:BL2506" si="2969">1-BK2497</f>
        <v>0.6085939406162415</v>
      </c>
      <c r="BM2497" s="89">
        <f t="shared" si="2958"/>
        <v>0</v>
      </c>
      <c r="BN2497" s="86">
        <f t="shared" si="2959"/>
        <v>1.4436194290335165E-3</v>
      </c>
      <c r="BO2497" s="86">
        <f t="shared" si="2960"/>
        <v>9.0035672807248862E-2</v>
      </c>
      <c r="BP2497" s="86">
        <f t="shared" si="2961"/>
        <v>0.25433696586474741</v>
      </c>
      <c r="BQ2497" s="86">
        <f t="shared" si="2962"/>
        <v>15.862490751262371</v>
      </c>
      <c r="BR2497" s="86">
        <f>BP2497-$BP$2480</f>
        <v>0.25265587907827441</v>
      </c>
      <c r="BS2497" s="86">
        <f>BQ2497-$BQ$2480</f>
        <v>15.738612754159204</v>
      </c>
      <c r="BT2497" s="89">
        <f>BR2497-BR2496</f>
        <v>7.2982693904943496E-2</v>
      </c>
      <c r="BU2497" s="89">
        <f>BS2497-BS2496</f>
        <v>4.7007862442481212</v>
      </c>
      <c r="BV2497" s="41">
        <f>1000*((BT2497/BU2497)/0.0112372-1)</f>
        <v>381.62847721046302</v>
      </c>
      <c r="BW2497" s="89" t="e">
        <f>(BV2497-$P$2437)/($AR$2476-$P$2437)</f>
        <v>#REF!</v>
      </c>
      <c r="BX2497" s="42" t="e">
        <f>1-BW2497</f>
        <v>#REF!</v>
      </c>
      <c r="BY2497" s="89" t="e">
        <f>BW2497*($Y2497-$Y2496)</f>
        <v>#REF!</v>
      </c>
      <c r="BZ2497" s="89" t="e">
        <f>BX2497*($Y2497-$Y2496)</f>
        <v>#REF!</v>
      </c>
      <c r="CA2497" s="41">
        <f t="shared" ref="CA2497:CA2506" si="2970">1000*((BR2497/BS2497/0.0112372-1))</f>
        <v>428.58092863975105</v>
      </c>
      <c r="CB2497" s="89" t="e">
        <f t="shared" si="2963"/>
        <v>#REF!</v>
      </c>
      <c r="CC2497" s="89" t="e">
        <f t="shared" ref="CC2497:CC2506" si="2971">1-CB2497</f>
        <v>#REF!</v>
      </c>
      <c r="CD2497" s="41" t="e">
        <f t="shared" ref="CD2497:CD2506" si="2972">CK2497+CJ2497</f>
        <v>#REF!</v>
      </c>
      <c r="CE2497" s="41" t="e">
        <f t="shared" ref="CE2497:CE2506" si="2973">CH2497+CI2497</f>
        <v>#REF!</v>
      </c>
      <c r="CF2497" s="42" t="e">
        <f t="shared" ref="CF2497:CF2506" si="2974">CK2497*13.49+CJ2497</f>
        <v>#REF!</v>
      </c>
      <c r="CG2497" s="42" t="e">
        <f t="shared" ref="CG2497:CG2506" si="2975">CH2497*13.49+CI2497</f>
        <v>#REF!</v>
      </c>
      <c r="CH2497" s="42" t="e">
        <f t="shared" si="2964"/>
        <v>#REF!</v>
      </c>
      <c r="CI2497" s="89">
        <f t="shared" si="2965"/>
        <v>8.6686716603145193</v>
      </c>
      <c r="CJ2497" s="89">
        <f t="shared" si="2966"/>
        <v>5.5750975949904511</v>
      </c>
      <c r="CK2497" s="42" t="e">
        <f t="shared" si="2967"/>
        <v>#REF!</v>
      </c>
      <c r="CM2497" s="89" t="e">
        <f t="shared" si="2921"/>
        <v>#REF!</v>
      </c>
      <c r="CN2497" s="89">
        <f t="shared" si="2922"/>
        <v>0.17722472692288729</v>
      </c>
    </row>
    <row r="2498" spans="4:92" ht="14.4" x14ac:dyDescent="0.3">
      <c r="E2498" s="32">
        <v>42600.589583333334</v>
      </c>
      <c r="F2498" s="21">
        <f>E2498-E$2433</f>
        <v>2701.8541666666642</v>
      </c>
      <c r="G2498" s="21">
        <f>E2498-E$2480</f>
        <v>1189.9979166666672</v>
      </c>
      <c r="H2498" s="21"/>
      <c r="I2498" s="21">
        <v>1031</v>
      </c>
      <c r="J2498" s="21">
        <v>22992</v>
      </c>
      <c r="K2498" s="21">
        <v>27454</v>
      </c>
      <c r="L2498" s="21">
        <v>39</v>
      </c>
      <c r="M2498" s="124">
        <v>6.37</v>
      </c>
      <c r="N2498" s="40"/>
      <c r="O2498" s="40"/>
      <c r="P2498" s="40"/>
      <c r="R2498" s="22"/>
      <c r="S2498" s="22"/>
      <c r="T2498" s="22"/>
      <c r="U2498" s="48">
        <f t="shared" si="2907"/>
        <v>0.11219614030968504</v>
      </c>
      <c r="V2498" s="48">
        <f t="shared" si="2908"/>
        <v>15.156871034506239</v>
      </c>
      <c r="W2498" s="48">
        <f t="shared" si="2909"/>
        <v>9.2449841559681403E-2</v>
      </c>
      <c r="X2498" s="239">
        <f>W2498+V2498+SUM($U$2479:U2498)</f>
        <v>16.389113023722782</v>
      </c>
      <c r="Y2498" s="266">
        <f>W2498+V2498+SUM($U$2479:U2498)-$X$2480</f>
        <v>16.263553939833141</v>
      </c>
      <c r="Z2498" s="42"/>
      <c r="AA2498" s="42"/>
      <c r="AB2498" s="41">
        <f t="shared" si="2910"/>
        <v>9.3961304655069508E-2</v>
      </c>
      <c r="AC2498" s="48">
        <f t="shared" si="2911"/>
        <v>12.693479231637191</v>
      </c>
      <c r="AD2498" s="48">
        <f t="shared" si="2912"/>
        <v>2.2963942857984865</v>
      </c>
      <c r="AE2498" s="48">
        <f t="shared" si="2913"/>
        <v>3.9085292740886595</v>
      </c>
      <c r="AF2498" s="48">
        <f t="shared" si="2914"/>
        <v>2.296394285798486</v>
      </c>
      <c r="AG2498" s="238">
        <f t="shared" si="2915"/>
        <v>1.6120330909228378</v>
      </c>
      <c r="AH2498" s="48">
        <f t="shared" si="2916"/>
        <v>1.0189736733579671E-4</v>
      </c>
      <c r="AI2498" s="48">
        <f>AE2498+AC2498+SUM($AB$2479:AB2498)</f>
        <v>17.562668176405293</v>
      </c>
      <c r="AJ2498" s="48">
        <f>AE2498+AC2498+SUM($AB$2479:AB2498)-$AI$2480</f>
        <v>15.16698802441563</v>
      </c>
      <c r="AK2498" s="46"/>
      <c r="AL2498" s="86"/>
      <c r="AM2498" s="25">
        <v>390.90366666666665</v>
      </c>
      <c r="AN2498" s="25">
        <v>6.0351746729762706E-2</v>
      </c>
      <c r="AR2498" s="25">
        <v>415.07300000000004</v>
      </c>
      <c r="AS2498" s="25">
        <v>0.46266942842596387</v>
      </c>
      <c r="AV2498" s="41">
        <f t="shared" si="2923"/>
        <v>0</v>
      </c>
      <c r="AW2498" s="86">
        <f t="shared" si="2924"/>
        <v>6.0149645152581935E-2</v>
      </c>
      <c r="AX2498" s="86">
        <f t="shared" si="2925"/>
        <v>3.8483796289360774</v>
      </c>
      <c r="AY2498" s="86">
        <f t="shared" si="2917"/>
        <v>0.27027768878349684</v>
      </c>
      <c r="AZ2498" s="86">
        <f t="shared" si="2918"/>
        <v>17.292390487621795</v>
      </c>
      <c r="BA2498" s="89">
        <f>AY2498-$AY$2480</f>
        <v>0.24314925720881542</v>
      </c>
      <c r="BB2498" s="89">
        <f>AZ2498-$AZ$2480</f>
        <v>14.923838767206814</v>
      </c>
      <c r="BC2498" s="89">
        <f>BA2498-BA2497</f>
        <v>1.2230148956242082E-2</v>
      </c>
      <c r="BD2498" s="89">
        <f>BB2498-BB2497</f>
        <v>0.9109886201544164</v>
      </c>
      <c r="BE2498" s="41">
        <f>1000*(((BC2498)/((BD2498))/0.0112372-1))</f>
        <v>194.70500777233934</v>
      </c>
      <c r="BF2498" s="89">
        <f t="shared" si="2943"/>
        <v>0.73757924370970895</v>
      </c>
      <c r="BG2498" s="89">
        <f>1-BF2498</f>
        <v>0.26242075629029105</v>
      </c>
      <c r="BH2498" s="89">
        <f>BF2498*($AJ2498-$AJ2497)</f>
        <v>0.68094700149925025</v>
      </c>
      <c r="BI2498" s="89">
        <f>BG2498*($AJ2498-$AJ2497)</f>
        <v>0.24227176761141142</v>
      </c>
      <c r="BJ2498" s="41">
        <f t="shared" si="2968"/>
        <v>449.8874419171799</v>
      </c>
      <c r="BK2498" s="89">
        <f t="shared" si="2945"/>
        <v>0.41253734044641127</v>
      </c>
      <c r="BL2498" s="89">
        <f t="shared" si="2969"/>
        <v>0.58746265955358878</v>
      </c>
      <c r="BM2498" s="89">
        <f t="shared" si="2958"/>
        <v>0</v>
      </c>
      <c r="BN2498" s="86">
        <f t="shared" si="2959"/>
        <v>1.4470766724585219E-3</v>
      </c>
      <c r="BO2498" s="86">
        <f t="shared" si="2960"/>
        <v>9.1002764887222892E-2</v>
      </c>
      <c r="BP2498" s="86">
        <f t="shared" si="2961"/>
        <v>0.25653157148576855</v>
      </c>
      <c r="BQ2498" s="86">
        <f t="shared" si="2962"/>
        <v>16.132581452237016</v>
      </c>
      <c r="BR2498" s="86">
        <f>BP2498-$BP$2480</f>
        <v>0.25485048469929555</v>
      </c>
      <c r="BS2498" s="86">
        <f>BQ2498-$BQ$2480</f>
        <v>16.008703455133848</v>
      </c>
      <c r="BT2498" s="89">
        <f>BR2498-BR2497</f>
        <v>2.1946056210211395E-3</v>
      </c>
      <c r="BU2498" s="89">
        <f>BS2498-BS2497</f>
        <v>0.27009070097464338</v>
      </c>
      <c r="BV2498" s="41">
        <f>1000*((BT2498/BU2498)/0.0112372-1)</f>
        <v>-276.91601184791313</v>
      </c>
      <c r="BW2498" s="89" t="e">
        <f>(BV2498-$P$2437)/($AR$2476-$P$2437)</f>
        <v>#REF!</v>
      </c>
      <c r="BX2498" s="42" t="e">
        <f>1-BW2498</f>
        <v>#REF!</v>
      </c>
      <c r="BY2498" s="89" t="e">
        <f>BW2498*($Y2498-$Y2497)</f>
        <v>#REF!</v>
      </c>
      <c r="BZ2498" s="89" t="e">
        <f>BX2498*($Y2498-$Y2497)</f>
        <v>#REF!</v>
      </c>
      <c r="CA2498" s="41">
        <f t="shared" si="2970"/>
        <v>416.67814315023179</v>
      </c>
      <c r="CB2498" s="89" t="e">
        <f t="shared" si="2963"/>
        <v>#REF!</v>
      </c>
      <c r="CC2498" s="89" t="e">
        <f t="shared" si="2971"/>
        <v>#REF!</v>
      </c>
      <c r="CD2498" s="41" t="e">
        <f t="shared" si="2972"/>
        <v>#REF!</v>
      </c>
      <c r="CE2498" s="41" t="e">
        <f t="shared" si="2973"/>
        <v>#REF!</v>
      </c>
      <c r="CF2498" s="42" t="e">
        <f t="shared" si="2974"/>
        <v>#REF!</v>
      </c>
      <c r="CG2498" s="42" t="e">
        <f t="shared" si="2975"/>
        <v>#REF!</v>
      </c>
      <c r="CH2498" s="42" t="e">
        <f t="shared" si="2964"/>
        <v>#REF!</v>
      </c>
      <c r="CI2498" s="89">
        <f t="shared" si="2965"/>
        <v>8.9100391222406383</v>
      </c>
      <c r="CJ2498" s="89">
        <f t="shared" si="2966"/>
        <v>6.2569489021749938</v>
      </c>
      <c r="CK2498" s="42" t="e">
        <f t="shared" si="2967"/>
        <v>#REF!</v>
      </c>
      <c r="CM2498" s="89" t="e">
        <f t="shared" si="2921"/>
        <v>#REF!</v>
      </c>
      <c r="CN2498" s="89">
        <f t="shared" si="2922"/>
        <v>0.18215931023670204</v>
      </c>
    </row>
    <row r="2499" spans="4:92" ht="14.4" x14ac:dyDescent="0.3">
      <c r="E2499" s="170">
        <v>42800.651388888888</v>
      </c>
      <c r="F2499" s="150">
        <f t="shared" ref="F2499:F2504" si="2976">E2499-E$1752</f>
        <v>2902.003472222219</v>
      </c>
      <c r="G2499" s="150">
        <f t="shared" ref="G2499:G2504" si="2977">E2499-E$1799</f>
        <v>1391.003472222219</v>
      </c>
      <c r="H2499" s="150"/>
      <c r="I2499" s="150">
        <v>1031</v>
      </c>
      <c r="J2499" s="150">
        <v>18794</v>
      </c>
      <c r="K2499" s="150">
        <v>23884</v>
      </c>
      <c r="L2499" s="150">
        <v>74</v>
      </c>
      <c r="M2499" s="124">
        <v>6.37</v>
      </c>
      <c r="N2499" s="40"/>
      <c r="O2499" s="40"/>
      <c r="P2499" s="40"/>
      <c r="R2499" s="22"/>
      <c r="S2499" s="22"/>
      <c r="T2499" s="22"/>
      <c r="U2499" s="48">
        <f t="shared" si="2907"/>
        <v>9.7606637107762712E-2</v>
      </c>
      <c r="V2499" s="48">
        <f t="shared" si="2908"/>
        <v>13.185936759238981</v>
      </c>
      <c r="W2499" s="48">
        <f t="shared" si="2909"/>
        <v>8.042806206058975E-2</v>
      </c>
      <c r="X2499" s="239">
        <f>W2499+V2499+SUM($U$2479:U2499)</f>
        <v>14.503763606064195</v>
      </c>
      <c r="Y2499" s="266">
        <f>W2499+V2499+SUM($U$2479:U2499)-$X$2480</f>
        <v>14.378204522174554</v>
      </c>
      <c r="Z2499" s="42"/>
      <c r="AA2499" s="42"/>
      <c r="AB2499" s="41">
        <f t="shared" si="2910"/>
        <v>7.6805356632192789E-2</v>
      </c>
      <c r="AC2499" s="48">
        <f t="shared" si="2911"/>
        <v>10.375837190300512</v>
      </c>
      <c r="AD2499" s="48">
        <f t="shared" si="2912"/>
        <v>1.8771065678191006</v>
      </c>
      <c r="AE2499" s="48">
        <f t="shared" si="2913"/>
        <v>3.1948894910065362</v>
      </c>
      <c r="AF2499" s="48">
        <f t="shared" si="2914"/>
        <v>1.8771065678191003</v>
      </c>
      <c r="AG2499" s="238">
        <f t="shared" si="2915"/>
        <v>1.317699630776088</v>
      </c>
      <c r="AH2499" s="48">
        <f t="shared" si="2916"/>
        <v>8.3292411347815051E-5</v>
      </c>
      <c r="AI2499" s="48">
        <f>AE2499+AC2499+SUM($AB$2479:AB2499)</f>
        <v>14.608191708618682</v>
      </c>
      <c r="AJ2499" s="48">
        <f>AE2499+AC2499+SUM($AB$2479:AB2499)-$AI$2480</f>
        <v>12.212511556629019</v>
      </c>
      <c r="AK2499" s="46"/>
      <c r="AL2499" s="86"/>
      <c r="AM2499" s="41">
        <v>374.04899999999998</v>
      </c>
      <c r="AN2499" s="41">
        <v>0.32668333290817725</v>
      </c>
      <c r="AO2499" s="41"/>
      <c r="AP2499" s="41"/>
      <c r="AQ2499" s="42"/>
      <c r="AR2499" s="41">
        <v>398.87</v>
      </c>
      <c r="AS2499" s="41">
        <v>5.2325901807773002E-2</v>
      </c>
      <c r="AT2499" s="41"/>
      <c r="AU2499" s="41"/>
      <c r="AV2499" s="41">
        <f t="shared" ref="AV2499:AV2506" si="2978">AJ2499-BA2499-BB2499</f>
        <v>0</v>
      </c>
      <c r="AW2499" s="86">
        <f t="shared" ref="AW2499:AW2506" si="2979">(1/(1/((AM2499/1000+1)*0.0112372)+1))*AE2499</f>
        <v>4.8580469365474464E-2</v>
      </c>
      <c r="AX2499" s="86">
        <f t="shared" ref="AX2499:AX2506" si="2980">(1-(1/(1/((AM2499/1000+1)*0.0112372)+1)))*AE2499</f>
        <v>3.1463090216410619</v>
      </c>
      <c r="AY2499" s="86">
        <f t="shared" ref="AY2499:AY2506" si="2981">(1/(1/((AM2499/1000+1)*0.0112372)+1))*AI2499</f>
        <v>0.22212749823842845</v>
      </c>
      <c r="AZ2499" s="86">
        <f t="shared" ref="AZ2499:AZ2506" si="2982">(1-(1/(1/((AM2499/1000+1)*0.0112372)+1)))*AI2499</f>
        <v>14.386064210380253</v>
      </c>
      <c r="BA2499" s="89">
        <f>AY2499-$AY$2480</f>
        <v>0.19499906666374703</v>
      </c>
      <c r="BB2499" s="89">
        <f>AZ2499-$AZ$2480</f>
        <v>12.017512489965274</v>
      </c>
      <c r="BC2499" s="89"/>
      <c r="BD2499" s="89"/>
      <c r="BE2499" s="41"/>
      <c r="BF2499" s="89"/>
      <c r="BG2499" s="89"/>
      <c r="BH2499" s="89"/>
      <c r="BI2499" s="89"/>
      <c r="BJ2499" s="41">
        <f t="shared" si="2968"/>
        <v>443.97555116365936</v>
      </c>
      <c r="BK2499" s="89">
        <f t="shared" si="2945"/>
        <v>0.42006768723085458</v>
      </c>
      <c r="BL2499" s="89">
        <f t="shared" si="2969"/>
        <v>0.57993231276914536</v>
      </c>
      <c r="BM2499" s="89">
        <f t="shared" si="2958"/>
        <v>0</v>
      </c>
      <c r="BN2499" s="86">
        <f t="shared" si="2959"/>
        <v>1.2447133042889171E-3</v>
      </c>
      <c r="BO2499" s="86">
        <f t="shared" si="2960"/>
        <v>7.9183348756300828E-2</v>
      </c>
      <c r="BP2499" s="86">
        <f t="shared" si="2961"/>
        <v>0.22446179928007493</v>
      </c>
      <c r="BQ2499" s="86">
        <f t="shared" si="2962"/>
        <v>14.279301806784121</v>
      </c>
      <c r="BR2499" s="86">
        <f>BP2499-$BP$2480</f>
        <v>0.22278071249360193</v>
      </c>
      <c r="BS2499" s="86">
        <f>BQ2499-$BQ$2480</f>
        <v>14.155423809680954</v>
      </c>
      <c r="BT2499" s="89"/>
      <c r="BU2499" s="89"/>
      <c r="BV2499" s="41"/>
      <c r="BW2499" s="89"/>
      <c r="BX2499" s="42"/>
      <c r="BY2499" s="89"/>
      <c r="BZ2499" s="89"/>
      <c r="CA2499" s="41">
        <f t="shared" si="2970"/>
        <v>400.54349744002991</v>
      </c>
      <c r="CB2499" s="89" t="e">
        <f t="shared" si="2963"/>
        <v>#REF!</v>
      </c>
      <c r="CC2499" s="89" t="e">
        <f t="shared" si="2971"/>
        <v>#REF!</v>
      </c>
      <c r="CD2499" s="41" t="e">
        <f t="shared" si="2972"/>
        <v>#REF!</v>
      </c>
      <c r="CE2499" s="41" t="e">
        <f t="shared" si="2973"/>
        <v>#REF!</v>
      </c>
      <c r="CF2499" s="42" t="e">
        <f t="shared" si="2974"/>
        <v>#REF!</v>
      </c>
      <c r="CG2499" s="42" t="e">
        <f t="shared" si="2975"/>
        <v>#REF!</v>
      </c>
      <c r="CH2499" s="42" t="e">
        <f t="shared" si="2964"/>
        <v>#REF!</v>
      </c>
      <c r="CI2499" s="89">
        <f t="shared" si="2965"/>
        <v>7.0824300717557831</v>
      </c>
      <c r="CJ2499" s="89">
        <f t="shared" si="2966"/>
        <v>5.1300814848732363</v>
      </c>
      <c r="CK2499" s="42" t="e">
        <f t="shared" si="2967"/>
        <v>#REF!</v>
      </c>
      <c r="CM2499" s="89" t="e">
        <f t="shared" si="2921"/>
        <v>#REF!</v>
      </c>
      <c r="CN2499" s="89">
        <f t="shared" si="2922"/>
        <v>0.14479516408074716</v>
      </c>
    </row>
    <row r="2500" spans="4:92" ht="14.4" x14ac:dyDescent="0.3">
      <c r="D2500" s="47" t="s">
        <v>126</v>
      </c>
      <c r="E2500" s="32">
        <v>42810.574999999997</v>
      </c>
      <c r="F2500" s="21">
        <f t="shared" si="2976"/>
        <v>2911.9270833333285</v>
      </c>
      <c r="G2500" s="21">
        <f t="shared" si="2977"/>
        <v>1400.9270833333285</v>
      </c>
      <c r="H2500" s="21">
        <v>5</v>
      </c>
      <c r="I2500" s="21">
        <v>1074</v>
      </c>
      <c r="J2500" s="21">
        <v>18007</v>
      </c>
      <c r="K2500" s="21">
        <v>23052</v>
      </c>
      <c r="L2500" s="21">
        <v>39</v>
      </c>
      <c r="M2500" s="124">
        <v>6.37</v>
      </c>
      <c r="N2500" s="40"/>
      <c r="O2500" s="40"/>
      <c r="P2500" s="40"/>
      <c r="R2500" s="22"/>
      <c r="S2500" s="22"/>
      <c r="T2500" s="22"/>
      <c r="U2500" s="48">
        <f t="shared" si="2907"/>
        <v>9.8135584735579748E-2</v>
      </c>
      <c r="V2500" s="48">
        <f t="shared" si="2908"/>
        <v>13.257393682415675</v>
      </c>
      <c r="W2500" s="48">
        <f t="shared" si="2909"/>
        <v>8.0863915952266205E-2</v>
      </c>
      <c r="X2500" s="239">
        <f>W2500+V2500+SUM($U$2479:U2500)</f>
        <v>14.673791967868146</v>
      </c>
      <c r="Y2500" s="266">
        <f>W2500+V2500+SUM($U$2479:U2500)-$X$2480</f>
        <v>14.548232883978505</v>
      </c>
      <c r="Z2500" s="42"/>
      <c r="AA2500" s="42"/>
      <c r="AB2500" s="41">
        <f t="shared" si="2910"/>
        <v>7.6658314867845925E-2</v>
      </c>
      <c r="AC2500" s="48">
        <f t="shared" si="2911"/>
        <v>10.355972932468291</v>
      </c>
      <c r="AD2500" s="48">
        <f t="shared" si="2912"/>
        <v>1.8735128983967846</v>
      </c>
      <c r="AE2500" s="48">
        <f t="shared" si="2913"/>
        <v>3.1887729620526968</v>
      </c>
      <c r="AF2500" s="48">
        <f t="shared" si="2914"/>
        <v>1.8735128983967846</v>
      </c>
      <c r="AG2500" s="238">
        <f t="shared" si="2915"/>
        <v>1.3151769307056183</v>
      </c>
      <c r="AH2500" s="48">
        <f t="shared" si="2916"/>
        <v>8.3132950293816744E-5</v>
      </c>
      <c r="AI2500" s="48">
        <f>AE2500+AC2500+SUM($AB$2479:AB2500)</f>
        <v>14.658869236700466</v>
      </c>
      <c r="AJ2500" s="48">
        <f>AE2500+AC2500+SUM($AB$2479:AB2500)-$AI$2480</f>
        <v>12.263189084710804</v>
      </c>
      <c r="AK2500" s="46"/>
      <c r="AL2500" s="86"/>
      <c r="AM2500" s="41">
        <v>374.04899999999998</v>
      </c>
      <c r="AN2500" s="41">
        <v>0.32668333290817725</v>
      </c>
      <c r="AO2500" s="41"/>
      <c r="AP2500" s="41"/>
      <c r="AQ2500" s="42"/>
      <c r="AR2500" s="41">
        <v>398.87</v>
      </c>
      <c r="AS2500" s="41">
        <v>5.2325901807773002E-2</v>
      </c>
      <c r="AV2500" s="41">
        <f t="shared" si="2978"/>
        <v>0</v>
      </c>
      <c r="AW2500" s="86">
        <f t="shared" si="2979"/>
        <v>4.8487463379414078E-2</v>
      </c>
      <c r="AX2500" s="86">
        <f t="shared" si="2980"/>
        <v>3.1402854986732827</v>
      </c>
      <c r="AY2500" s="86">
        <f t="shared" si="2981"/>
        <v>0.22289808454741514</v>
      </c>
      <c r="AZ2500" s="86">
        <f t="shared" si="2982"/>
        <v>14.435971152153051</v>
      </c>
      <c r="BA2500" s="89">
        <f>AY2500-$AY$2480</f>
        <v>0.19576965297273372</v>
      </c>
      <c r="BB2500" s="89">
        <f>AZ2500-$AZ$2480</f>
        <v>12.06741943173807</v>
      </c>
      <c r="BC2500" s="89"/>
      <c r="BD2500" s="89"/>
      <c r="BE2500" s="41"/>
      <c r="BF2500" s="89"/>
      <c r="BG2500" s="89"/>
      <c r="BH2500" s="89"/>
      <c r="BI2500" s="89"/>
      <c r="BJ2500" s="41">
        <f t="shared" si="2968"/>
        <v>443.68635757616204</v>
      </c>
      <c r="BK2500" s="89">
        <f t="shared" si="2945"/>
        <v>0.42043605127756756</v>
      </c>
      <c r="BL2500" s="89">
        <f t="shared" si="2969"/>
        <v>0.57956394872243244</v>
      </c>
      <c r="BM2500" s="89">
        <f t="shared" si="2958"/>
        <v>0</v>
      </c>
      <c r="BN2500" s="86">
        <f t="shared" si="2959"/>
        <v>1.2514586258072584E-3</v>
      </c>
      <c r="BO2500" s="86">
        <f t="shared" si="2960"/>
        <v>7.9612457326458941E-2</v>
      </c>
      <c r="BP2500" s="86">
        <f t="shared" si="2961"/>
        <v>0.22709317642160537</v>
      </c>
      <c r="BQ2500" s="86">
        <f t="shared" si="2962"/>
        <v>14.446698791446542</v>
      </c>
      <c r="BR2500" s="86">
        <f>BP2500-$BP$2480</f>
        <v>0.22541208963513237</v>
      </c>
      <c r="BS2500" s="86">
        <f>BQ2500-$BQ$2480</f>
        <v>14.322820794343375</v>
      </c>
      <c r="BT2500" s="89"/>
      <c r="BU2500" s="89"/>
      <c r="BV2500" s="41"/>
      <c r="BW2500" s="89"/>
      <c r="BX2500" s="42"/>
      <c r="BY2500" s="89"/>
      <c r="BZ2500" s="89"/>
      <c r="CA2500" s="41">
        <f t="shared" si="2970"/>
        <v>400.52393855359816</v>
      </c>
      <c r="CB2500" s="89" t="e">
        <f t="shared" si="2963"/>
        <v>#REF!</v>
      </c>
      <c r="CC2500" s="89" t="e">
        <f t="shared" si="2971"/>
        <v>#REF!</v>
      </c>
      <c r="CD2500" s="41" t="e">
        <f t="shared" si="2972"/>
        <v>#REF!</v>
      </c>
      <c r="CE2500" s="41" t="e">
        <f t="shared" si="2973"/>
        <v>#REF!</v>
      </c>
      <c r="CF2500" s="42" t="e">
        <f t="shared" si="2974"/>
        <v>#REF!</v>
      </c>
      <c r="CG2500" s="42" t="e">
        <f t="shared" si="2975"/>
        <v>#REF!</v>
      </c>
      <c r="CH2500" s="42" t="e">
        <f t="shared" si="2964"/>
        <v>#REF!</v>
      </c>
      <c r="CI2500" s="89">
        <f t="shared" si="2965"/>
        <v>7.1073022898648262</v>
      </c>
      <c r="CJ2500" s="89">
        <f t="shared" si="2966"/>
        <v>5.1558867948459781</v>
      </c>
      <c r="CK2500" s="42" t="e">
        <f t="shared" si="2967"/>
        <v>#REF!</v>
      </c>
      <c r="CM2500" s="89" t="e">
        <f t="shared" si="2921"/>
        <v>#REF!</v>
      </c>
      <c r="CN2500" s="89">
        <f t="shared" si="2922"/>
        <v>0.14530365860390709</v>
      </c>
    </row>
    <row r="2501" spans="4:92" ht="14.4" x14ac:dyDescent="0.3">
      <c r="E2501" s="32">
        <v>42811.552777777775</v>
      </c>
      <c r="F2501" s="21">
        <f t="shared" si="2976"/>
        <v>2912.9048611111066</v>
      </c>
      <c r="G2501" s="21">
        <f t="shared" si="2977"/>
        <v>1401.9048611111066</v>
      </c>
      <c r="H2501" s="21"/>
      <c r="I2501" s="21">
        <v>1036</v>
      </c>
      <c r="J2501" s="21">
        <v>3664</v>
      </c>
      <c r="K2501" s="21">
        <v>139.53</v>
      </c>
      <c r="L2501" s="21">
        <v>38</v>
      </c>
      <c r="M2501" s="124">
        <v>6.37</v>
      </c>
      <c r="N2501" s="40"/>
      <c r="O2501" s="40"/>
      <c r="P2501" s="40"/>
      <c r="R2501" s="22"/>
      <c r="S2501" s="22"/>
      <c r="T2501" s="22"/>
      <c r="U2501" s="95">
        <f t="shared" si="2907"/>
        <v>5.7298199064510942E-4</v>
      </c>
      <c r="V2501" s="95">
        <f t="shared" si="2908"/>
        <v>7.7405640811985255E-2</v>
      </c>
      <c r="W2501" s="95">
        <f t="shared" si="2909"/>
        <v>4.7213829375482118E-4</v>
      </c>
      <c r="X2501" s="251">
        <f>W2501+V2501+SUM($U$2501:U2501)</f>
        <v>7.8450761096385185E-2</v>
      </c>
      <c r="Y2501" s="267">
        <f>W2501+V2501+SUM($U$2501:U2501)-$X$2501+$Y$2500</f>
        <v>14.548232883978505</v>
      </c>
      <c r="Z2501" s="47"/>
      <c r="AA2501" s="47"/>
      <c r="AB2501" s="41">
        <f t="shared" si="2910"/>
        <v>1.5046269717793168E-2</v>
      </c>
      <c r="AC2501" s="48">
        <f t="shared" si="2911"/>
        <v>2.0326400626038414</v>
      </c>
      <c r="AD2501" s="48">
        <f t="shared" si="2912"/>
        <v>0.36772762925508007</v>
      </c>
      <c r="AE2501" s="48">
        <f t="shared" si="2913"/>
        <v>0.62588302571696364</v>
      </c>
      <c r="AF2501" s="48">
        <f t="shared" si="2914"/>
        <v>0.36772762925508018</v>
      </c>
      <c r="AG2501" s="238">
        <f t="shared" si="2915"/>
        <v>0.25813907936967095</v>
      </c>
      <c r="AH2501" s="48">
        <f t="shared" si="2916"/>
        <v>1.6317092212541192E-5</v>
      </c>
      <c r="AI2501" s="84">
        <f>AE2501+AC2501+SUM($AB$2501:AB2501)</f>
        <v>2.6735693580385984</v>
      </c>
      <c r="AJ2501" s="84">
        <f>AE2501+AC2501+SUM($AB$2501:AB2501)-$AI$2501+$AJ$2500</f>
        <v>12.263189084710804</v>
      </c>
      <c r="AK2501" s="46"/>
      <c r="AL2501" s="86"/>
      <c r="AM2501" s="41">
        <v>374.04899999999998</v>
      </c>
      <c r="AN2501" s="41">
        <v>0.32668333290817725</v>
      </c>
      <c r="AO2501" s="41"/>
      <c r="AP2501" s="41"/>
      <c r="AQ2501" s="42"/>
      <c r="AR2501" s="41">
        <v>398.87</v>
      </c>
      <c r="AS2501" s="41">
        <v>5.2325901807773002E-2</v>
      </c>
      <c r="AT2501" s="48">
        <f>(1/(1/((AM2501/1000+1)*0.0112372)+1))*AI2501</f>
        <v>4.065344189846961E-2</v>
      </c>
      <c r="AU2501" s="48">
        <f>(1-(1/(1/((AM2501/1000+1)*0.0112372)+1)))*AI2501</f>
        <v>2.6329159161401288</v>
      </c>
      <c r="AV2501" s="41">
        <f t="shared" si="2978"/>
        <v>0</v>
      </c>
      <c r="AW2501" s="86">
        <f t="shared" si="2979"/>
        <v>9.51697742372749E-3</v>
      </c>
      <c r="AX2501" s="86">
        <f t="shared" si="2980"/>
        <v>0.61636604829323616</v>
      </c>
      <c r="AY2501" s="86">
        <f t="shared" si="2981"/>
        <v>4.065344189846961E-2</v>
      </c>
      <c r="AZ2501" s="86">
        <f t="shared" si="2982"/>
        <v>2.6329159161401288</v>
      </c>
      <c r="BA2501" s="91">
        <f t="shared" ref="BA2501:BA2506" si="2983">AY2501-$AT$2501+$BA$2500</f>
        <v>0.19576965297273372</v>
      </c>
      <c r="BB2501" s="91">
        <f t="shared" ref="BB2501:BB2506" si="2984">AZ2501-$AU$2501+$BB$2500</f>
        <v>12.06741943173807</v>
      </c>
      <c r="BJ2501" s="41">
        <f t="shared" si="2968"/>
        <v>443.68635757616204</v>
      </c>
      <c r="BK2501" s="89">
        <f t="shared" si="2945"/>
        <v>0.42043605127756756</v>
      </c>
      <c r="BL2501" s="89">
        <f t="shared" si="2969"/>
        <v>0.57956394872243244</v>
      </c>
      <c r="BM2501" s="89">
        <f t="shared" si="2958"/>
        <v>2.4131548558781191E-3</v>
      </c>
      <c r="BN2501" s="86">
        <f t="shared" si="2959"/>
        <v>7.3068628118650165E-6</v>
      </c>
      <c r="BO2501" s="86">
        <f t="shared" si="2960"/>
        <v>4.6483143094295615E-4</v>
      </c>
      <c r="BP2501" s="86">
        <f t="shared" si="2961"/>
        <v>1.2141123827489374E-3</v>
      </c>
      <c r="BQ2501" s="86">
        <f t="shared" si="2962"/>
        <v>7.7236648713636252E-2</v>
      </c>
      <c r="BR2501" s="93">
        <f t="shared" ref="BR2501:BR2506" si="2985">BP2501-$BN$2500+$BR$2500</f>
        <v>0.22537474339207406</v>
      </c>
      <c r="BS2501" s="93">
        <f t="shared" ref="BS2501:BS2506" si="2986">BQ2501-$BO$2500+$BS$2500</f>
        <v>14.320444985730553</v>
      </c>
      <c r="CA2501" s="41">
        <f t="shared" si="2970"/>
        <v>400.52421294740805</v>
      </c>
      <c r="CB2501" s="89" t="e">
        <f t="shared" si="2963"/>
        <v>#REF!</v>
      </c>
      <c r="CC2501" s="89" t="e">
        <f t="shared" si="2971"/>
        <v>#REF!</v>
      </c>
      <c r="CD2501" s="41" t="e">
        <f t="shared" si="2972"/>
        <v>#REF!</v>
      </c>
      <c r="CE2501" s="41" t="e">
        <f t="shared" si="2973"/>
        <v>#REF!</v>
      </c>
      <c r="CF2501" s="42" t="e">
        <f t="shared" si="2974"/>
        <v>#REF!</v>
      </c>
      <c r="CG2501" s="42" t="e">
        <f t="shared" si="2975"/>
        <v>#REF!</v>
      </c>
      <c r="CH2501" s="42" t="e">
        <f t="shared" si="2964"/>
        <v>#REF!</v>
      </c>
      <c r="CI2501" s="89">
        <f t="shared" si="2965"/>
        <v>7.1073022898648262</v>
      </c>
      <c r="CJ2501" s="89">
        <f t="shared" si="2966"/>
        <v>5.1558867948459781</v>
      </c>
      <c r="CK2501" s="42" t="e">
        <f t="shared" si="2967"/>
        <v>#REF!</v>
      </c>
      <c r="CM2501" s="89" t="e">
        <f t="shared" si="2921"/>
        <v>#REF!</v>
      </c>
      <c r="CN2501" s="89">
        <f t="shared" si="2922"/>
        <v>0.14530365860390709</v>
      </c>
    </row>
    <row r="2502" spans="4:92" ht="14.4" x14ac:dyDescent="0.3">
      <c r="E2502" s="32">
        <v>42947.664583333331</v>
      </c>
      <c r="F2502" s="21">
        <f t="shared" si="2976"/>
        <v>3049.0166666666628</v>
      </c>
      <c r="G2502" s="21">
        <f t="shared" si="2977"/>
        <v>1538.0166666666628</v>
      </c>
      <c r="H2502" s="21"/>
      <c r="I2502" s="21">
        <v>1026</v>
      </c>
      <c r="J2502" s="21">
        <v>10475</v>
      </c>
      <c r="K2502" s="21">
        <v>1361</v>
      </c>
      <c r="L2502" s="21">
        <v>37</v>
      </c>
      <c r="M2502" s="124">
        <v>6.37</v>
      </c>
      <c r="N2502" s="40"/>
      <c r="O2502" s="40"/>
      <c r="P2502" s="40"/>
      <c r="R2502" s="22"/>
      <c r="S2502" s="22"/>
      <c r="T2502" s="22"/>
      <c r="U2502" s="95">
        <f t="shared" si="2907"/>
        <v>5.5350189009390977E-3</v>
      </c>
      <c r="V2502" s="95">
        <f t="shared" si="2908"/>
        <v>0.74774022906246529</v>
      </c>
      <c r="W2502" s="95">
        <f t="shared" si="2909"/>
        <v>4.5608665236542851E-3</v>
      </c>
      <c r="X2502" s="239">
        <f>W2502+V2502+SUM($U$2501:U2502)</f>
        <v>0.75840909647770383</v>
      </c>
      <c r="Y2502" s="266">
        <f>W2502+V2502+SUM($U$2501:U2502)-$X$2501+$Y$2500</f>
        <v>15.228191219359823</v>
      </c>
      <c r="Z2502" s="47"/>
      <c r="AA2502" s="47"/>
      <c r="AB2502" s="41">
        <f t="shared" si="2910"/>
        <v>4.2600531217734793E-2</v>
      </c>
      <c r="AC2502" s="48">
        <f t="shared" si="2911"/>
        <v>5.7550175601978868</v>
      </c>
      <c r="AD2502" s="48">
        <f t="shared" si="2912"/>
        <v>1.041147915298855</v>
      </c>
      <c r="AE2502" s="48">
        <f t="shared" si="2913"/>
        <v>1.7720637656903884</v>
      </c>
      <c r="AF2502" s="48">
        <f t="shared" si="2914"/>
        <v>1.041147915298855</v>
      </c>
      <c r="AG2502" s="238">
        <f t="shared" si="2915"/>
        <v>0.73086965177824104</v>
      </c>
      <c r="AH2502" s="48">
        <f t="shared" si="2916"/>
        <v>4.6198613292236718E-5</v>
      </c>
      <c r="AI2502" s="48">
        <f>AE2502+AC2502+SUM($AB$2501:AB2502)</f>
        <v>7.5847281268238032</v>
      </c>
      <c r="AJ2502" s="48">
        <f>AE2502+AC2502+SUM($AB$2501:AB2502)-$AI$2501+$AJ$2500</f>
        <v>17.174347853496009</v>
      </c>
      <c r="AK2502" s="46"/>
      <c r="AL2502" s="86"/>
      <c r="AM2502">
        <v>357.67</v>
      </c>
      <c r="AN2502">
        <v>0.22</v>
      </c>
      <c r="AO2502"/>
      <c r="AP2502"/>
      <c r="AQ2502"/>
      <c r="AR2502" s="25">
        <v>165.49</v>
      </c>
      <c r="AS2502" s="25">
        <v>0.04</v>
      </c>
      <c r="AV2502" s="41">
        <f t="shared" si="2978"/>
        <v>0</v>
      </c>
      <c r="AW2502" s="86">
        <f t="shared" si="2979"/>
        <v>2.662906622338158E-2</v>
      </c>
      <c r="AX2502" s="86">
        <f t="shared" si="2980"/>
        <v>1.7454346994670067</v>
      </c>
      <c r="AY2502" s="86">
        <f t="shared" si="2981"/>
        <v>0.11397683959575107</v>
      </c>
      <c r="AZ2502" s="86">
        <f t="shared" si="2982"/>
        <v>7.4707512872280519</v>
      </c>
      <c r="BA2502" s="89">
        <f t="shared" si="2983"/>
        <v>0.26909305067001521</v>
      </c>
      <c r="BB2502" s="89">
        <f t="shared" si="2984"/>
        <v>16.905254802825993</v>
      </c>
      <c r="BJ2502" s="41">
        <f t="shared" si="2968"/>
        <v>416.5198041984641</v>
      </c>
      <c r="BK2502" s="89">
        <f t="shared" si="2945"/>
        <v>0.45503979759177854</v>
      </c>
      <c r="BL2502" s="89">
        <f t="shared" si="2969"/>
        <v>0.54496020240822141</v>
      </c>
      <c r="BM2502" s="89">
        <f t="shared" si="2958"/>
        <v>2.4131548558781191E-3</v>
      </c>
      <c r="BN2502" s="86">
        <f t="shared" si="2959"/>
        <v>5.896075853490369E-5</v>
      </c>
      <c r="BO2502" s="86">
        <f t="shared" si="2960"/>
        <v>4.5019057651193815E-3</v>
      </c>
      <c r="BP2502" s="86">
        <f t="shared" si="2961"/>
        <v>9.8043596268781938E-3</v>
      </c>
      <c r="BQ2502" s="86">
        <f t="shared" si="2962"/>
        <v>0.74860473685082563</v>
      </c>
      <c r="BR2502" s="86">
        <f t="shared" si="2985"/>
        <v>0.2339649906362033</v>
      </c>
      <c r="BS2502" s="86">
        <f t="shared" si="2986"/>
        <v>14.991813073867743</v>
      </c>
      <c r="CA2502" s="41">
        <f t="shared" si="2970"/>
        <v>388.79648139127011</v>
      </c>
      <c r="CB2502" s="89" t="e">
        <f t="shared" si="2963"/>
        <v>#REF!</v>
      </c>
      <c r="CC2502" s="89" t="e">
        <f t="shared" si="2971"/>
        <v>#REF!</v>
      </c>
      <c r="CD2502" s="41" t="e">
        <f t="shared" si="2972"/>
        <v>#REF!</v>
      </c>
      <c r="CE2502" s="41" t="e">
        <f t="shared" si="2973"/>
        <v>#REF!</v>
      </c>
      <c r="CF2502" s="42" t="e">
        <f t="shared" si="2974"/>
        <v>#REF!</v>
      </c>
      <c r="CG2502" s="42" t="e">
        <f t="shared" si="2975"/>
        <v>#REF!</v>
      </c>
      <c r="CH2502" s="42" t="e">
        <f t="shared" si="2964"/>
        <v>#REF!</v>
      </c>
      <c r="CI2502" s="89">
        <f t="shared" si="2965"/>
        <v>9.3593360824703886</v>
      </c>
      <c r="CJ2502" s="89">
        <f t="shared" si="2966"/>
        <v>7.8150117710256204</v>
      </c>
      <c r="CK2502" s="42" t="e">
        <f t="shared" si="2967"/>
        <v>#REF!</v>
      </c>
      <c r="CM2502" s="89" t="e">
        <f t="shared" si="2921"/>
        <v>#REF!</v>
      </c>
      <c r="CN2502" s="89">
        <f t="shared" si="2922"/>
        <v>0.19134486186493291</v>
      </c>
    </row>
    <row r="2503" spans="4:92" ht="14.4" x14ac:dyDescent="0.3">
      <c r="E2503" s="32">
        <v>42955.513888888891</v>
      </c>
      <c r="F2503" s="21">
        <f t="shared" si="2976"/>
        <v>3056.8659722222219</v>
      </c>
      <c r="G2503" s="21">
        <f t="shared" si="2977"/>
        <v>1545.8659722222219</v>
      </c>
      <c r="H2503" s="21">
        <v>5</v>
      </c>
      <c r="I2503" s="21">
        <v>1070</v>
      </c>
      <c r="J2503" s="21">
        <v>10263</v>
      </c>
      <c r="K2503" s="21">
        <v>1348</v>
      </c>
      <c r="L2503" s="21">
        <v>38</v>
      </c>
      <c r="M2503" s="124">
        <v>6.37</v>
      </c>
      <c r="N2503" s="40"/>
      <c r="O2503" s="40"/>
      <c r="P2503" s="40"/>
      <c r="R2503" s="22"/>
      <c r="S2503" s="22"/>
      <c r="T2503" s="22"/>
      <c r="U2503" s="95">
        <f t="shared" si="2907"/>
        <v>5.7172514347454918E-3</v>
      </c>
      <c r="V2503" s="95">
        <f t="shared" si="2908"/>
        <v>0.77235850029328379</v>
      </c>
      <c r="W2503" s="95">
        <f t="shared" si="2909"/>
        <v>4.7110264920000589E-3</v>
      </c>
      <c r="X2503" s="239">
        <f>W2503+V2503+SUM($U$2501:U2503)</f>
        <v>0.78889477911161354</v>
      </c>
      <c r="Y2503" s="266">
        <f>W2503+V2503+SUM($U$2501:U2503)-$X$2501+$Y$2500</f>
        <v>15.258676901993734</v>
      </c>
      <c r="Z2503" s="47"/>
      <c r="AA2503" s="47"/>
      <c r="AB2503" s="41">
        <f t="shared" si="2910"/>
        <v>4.3528302281003697E-2</v>
      </c>
      <c r="AC2503" s="48">
        <f t="shared" si="2911"/>
        <v>5.880352587915409</v>
      </c>
      <c r="AD2503" s="48">
        <f t="shared" si="2912"/>
        <v>1.0638224426060381</v>
      </c>
      <c r="AE2503" s="48">
        <f t="shared" si="2913"/>
        <v>1.8106564648206389</v>
      </c>
      <c r="AF2503" s="48">
        <f t="shared" si="2914"/>
        <v>1.0638224426060381</v>
      </c>
      <c r="AG2503" s="238">
        <f t="shared" si="2915"/>
        <v>0.74678681746980391</v>
      </c>
      <c r="AH2503" s="48">
        <f t="shared" si="2916"/>
        <v>4.7204744796950077E-5</v>
      </c>
      <c r="AI2503" s="48">
        <f>AE2503+AC2503+SUM($AB$2501:AB2503)</f>
        <v>7.7921841559525795</v>
      </c>
      <c r="AJ2503" s="48">
        <f>AE2503+AC2503+SUM($AB$2501:AB2503)-$AI$2501+$AJ$2500</f>
        <v>17.381803882624787</v>
      </c>
      <c r="AK2503" s="46"/>
      <c r="AL2503" s="86"/>
      <c r="AM2503">
        <v>357.67</v>
      </c>
      <c r="AN2503">
        <v>0.22</v>
      </c>
      <c r="AO2503"/>
      <c r="AP2503"/>
      <c r="AQ2503"/>
      <c r="AR2503" s="25">
        <v>165.49</v>
      </c>
      <c r="AS2503" s="25">
        <v>0.04</v>
      </c>
      <c r="AV2503" s="41">
        <f t="shared" si="2978"/>
        <v>0</v>
      </c>
      <c r="AW2503" s="86">
        <f t="shared" si="2979"/>
        <v>2.7209004463063437E-2</v>
      </c>
      <c r="AX2503" s="86">
        <f t="shared" si="2980"/>
        <v>1.7834474603575754</v>
      </c>
      <c r="AY2503" s="86">
        <f t="shared" si="2981"/>
        <v>0.11709431225394161</v>
      </c>
      <c r="AZ2503" s="86">
        <f t="shared" si="2982"/>
        <v>7.6750898436986379</v>
      </c>
      <c r="BA2503" s="89">
        <f t="shared" si="2983"/>
        <v>0.27221052332820572</v>
      </c>
      <c r="BB2503" s="89">
        <f t="shared" si="2984"/>
        <v>17.109593359296579</v>
      </c>
      <c r="BJ2503" s="41">
        <f t="shared" si="2968"/>
        <v>415.81696551691482</v>
      </c>
      <c r="BK2503" s="89">
        <f t="shared" si="2945"/>
        <v>0.45593504739023516</v>
      </c>
      <c r="BL2503" s="89">
        <f t="shared" si="2969"/>
        <v>0.54406495260976484</v>
      </c>
      <c r="BM2503" s="89">
        <f t="shared" si="2958"/>
        <v>2.4131548558781191E-3</v>
      </c>
      <c r="BN2503" s="86">
        <f t="shared" si="2959"/>
        <v>6.0901956679889142E-5</v>
      </c>
      <c r="BO2503" s="86">
        <f t="shared" si="2960"/>
        <v>4.6501245353201695E-3</v>
      </c>
      <c r="BP2503" s="86">
        <f t="shared" si="2961"/>
        <v>1.019846433553989E-2</v>
      </c>
      <c r="BQ2503" s="86">
        <f t="shared" si="2962"/>
        <v>0.77869631477607371</v>
      </c>
      <c r="BR2503" s="86">
        <f t="shared" si="2985"/>
        <v>0.23435909534486501</v>
      </c>
      <c r="BS2503" s="86">
        <f t="shared" si="2986"/>
        <v>15.02190465179299</v>
      </c>
      <c r="CA2503" s="41">
        <f t="shared" si="2970"/>
        <v>388.34915832926464</v>
      </c>
      <c r="CB2503" s="89" t="e">
        <f t="shared" si="2963"/>
        <v>#REF!</v>
      </c>
      <c r="CC2503" s="89" t="e">
        <f t="shared" si="2971"/>
        <v>#REF!</v>
      </c>
      <c r="CD2503" s="41" t="e">
        <f t="shared" si="2972"/>
        <v>#REF!</v>
      </c>
      <c r="CE2503" s="41" t="e">
        <f t="shared" si="2973"/>
        <v>#REF!</v>
      </c>
      <c r="CF2503" s="42" t="e">
        <f t="shared" si="2974"/>
        <v>#REF!</v>
      </c>
      <c r="CG2503" s="42" t="e">
        <f t="shared" si="2975"/>
        <v>#REF!</v>
      </c>
      <c r="CH2503" s="42" t="e">
        <f t="shared" si="2964"/>
        <v>#REF!</v>
      </c>
      <c r="CI2503" s="89">
        <f t="shared" si="2965"/>
        <v>9.4568303056724812</v>
      </c>
      <c r="CJ2503" s="89">
        <f t="shared" si="2966"/>
        <v>7.924973576952306</v>
      </c>
      <c r="CK2503" s="42" t="e">
        <f t="shared" si="2967"/>
        <v>#REF!</v>
      </c>
      <c r="CM2503" s="89" t="e">
        <f t="shared" si="2921"/>
        <v>#REF!</v>
      </c>
      <c r="CN2503" s="89">
        <f t="shared" si="2922"/>
        <v>0.19333806079558927</v>
      </c>
    </row>
    <row r="2504" spans="4:92" ht="14.4" x14ac:dyDescent="0.3">
      <c r="E2504" s="32">
        <v>43045.624305555553</v>
      </c>
      <c r="F2504" s="21">
        <f t="shared" si="2976"/>
        <v>3146.9763888888847</v>
      </c>
      <c r="G2504" s="21">
        <f t="shared" si="2977"/>
        <v>1635.9763888888847</v>
      </c>
      <c r="H2504" s="21"/>
      <c r="I2504" s="21">
        <v>1047</v>
      </c>
      <c r="J2504" s="21">
        <v>11204</v>
      </c>
      <c r="K2504" s="21">
        <v>2228</v>
      </c>
      <c r="L2504" s="21">
        <v>37</v>
      </c>
      <c r="M2504" s="124">
        <v>6.37</v>
      </c>
      <c r="N2504" s="40"/>
      <c r="O2504" s="40"/>
      <c r="P2504" s="40"/>
      <c r="R2504" s="22"/>
      <c r="S2504" s="22"/>
      <c r="T2504" s="22"/>
      <c r="U2504" s="95">
        <f t="shared" si="2907"/>
        <v>9.2464598975663236E-3</v>
      </c>
      <c r="V2504" s="95">
        <f t="shared" si="2908"/>
        <v>1.2491285333551594</v>
      </c>
      <c r="W2504" s="95">
        <f t="shared" si="2909"/>
        <v>7.6191012467847216E-3</v>
      </c>
      <c r="X2504" s="239">
        <f>W2504+V2504+SUM($U$2501:U2504)</f>
        <v>1.2778193468258401</v>
      </c>
      <c r="Y2504" s="266">
        <f>W2504+V2504+SUM($U$2501:U2504)-$X$2501+$Y$2500</f>
        <v>15.747601469707959</v>
      </c>
      <c r="Z2504" s="47"/>
      <c r="AA2504" s="47"/>
      <c r="AB2504" s="41">
        <f t="shared" si="2910"/>
        <v>4.6497906953470863E-2</v>
      </c>
      <c r="AC2504" s="48">
        <f t="shared" si="2911"/>
        <v>6.2815242763515284</v>
      </c>
      <c r="AD2504" s="48">
        <f t="shared" si="2912"/>
        <v>1.1363989487110557</v>
      </c>
      <c r="AE2504" s="48">
        <f t="shared" si="2913"/>
        <v>1.9341837704217768</v>
      </c>
      <c r="AF2504" s="48">
        <f t="shared" si="2914"/>
        <v>1.136398948711056</v>
      </c>
      <c r="AG2504" s="238">
        <f t="shared" si="2915"/>
        <v>0.79773439654556844</v>
      </c>
      <c r="AH2504" s="48">
        <f t="shared" si="2916"/>
        <v>5.0425165152577397E-5</v>
      </c>
      <c r="AI2504" s="48">
        <f>AE2504+AC2504+SUM($AB$2501:AB2504)</f>
        <v>8.3633810569433074</v>
      </c>
      <c r="AJ2504" s="48">
        <f>AE2504+AC2504+SUM($AB$2501:AB2504)-$AI$2501+$AJ$2500</f>
        <v>17.953000783615515</v>
      </c>
      <c r="AK2504" s="46"/>
      <c r="AL2504" s="86"/>
      <c r="AM2504" s="25">
        <v>338.474201677157</v>
      </c>
      <c r="AR2504" s="25">
        <v>138.65220167715702</v>
      </c>
      <c r="AV2504" s="41">
        <f t="shared" si="2978"/>
        <v>0</v>
      </c>
      <c r="AW2504" s="86">
        <f t="shared" si="2979"/>
        <v>2.8660409594163019E-2</v>
      </c>
      <c r="AX2504" s="86">
        <f t="shared" si="2980"/>
        <v>1.9055233608276139</v>
      </c>
      <c r="AY2504" s="86">
        <f t="shared" si="2981"/>
        <v>0.12392717297580756</v>
      </c>
      <c r="AZ2504" s="86">
        <f t="shared" si="2982"/>
        <v>8.2394538839675011</v>
      </c>
      <c r="BA2504" s="89">
        <f t="shared" si="2983"/>
        <v>0.27904338405007167</v>
      </c>
      <c r="BB2504" s="89">
        <f t="shared" si="2984"/>
        <v>17.673957399565442</v>
      </c>
      <c r="BJ2504" s="41">
        <f t="shared" si="2968"/>
        <v>405.0112955066316</v>
      </c>
      <c r="BK2504" s="89">
        <f t="shared" si="2945"/>
        <v>0.46969890836267197</v>
      </c>
      <c r="BL2504" s="89">
        <f t="shared" si="2969"/>
        <v>0.53030109163732808</v>
      </c>
      <c r="BM2504" s="89">
        <f t="shared" si="2958"/>
        <v>2.4131548558763427E-3</v>
      </c>
      <c r="BN2504" s="86">
        <f t="shared" si="2959"/>
        <v>9.6256769982975188E-5</v>
      </c>
      <c r="BO2504" s="86">
        <f t="shared" si="2960"/>
        <v>7.5228444768017464E-3</v>
      </c>
      <c r="BP2504" s="86">
        <f t="shared" si="2961"/>
        <v>1.6143474008711491E-2</v>
      </c>
      <c r="BQ2504" s="86">
        <f t="shared" si="2962"/>
        <v>1.2616758728171287</v>
      </c>
      <c r="BR2504" s="86">
        <f t="shared" si="2985"/>
        <v>0.24030410501803662</v>
      </c>
      <c r="BS2504" s="86">
        <f t="shared" si="2986"/>
        <v>15.504884209834046</v>
      </c>
      <c r="CA2504" s="41">
        <f t="shared" si="2970"/>
        <v>379.22319398771953</v>
      </c>
      <c r="CB2504" s="89" t="e">
        <f t="shared" si="2963"/>
        <v>#REF!</v>
      </c>
      <c r="CC2504" s="89" t="e">
        <f t="shared" si="2971"/>
        <v>#REF!</v>
      </c>
      <c r="CD2504" s="41" t="e">
        <f t="shared" si="2972"/>
        <v>#REF!</v>
      </c>
      <c r="CE2504" s="41" t="e">
        <f t="shared" si="2973"/>
        <v>#REF!</v>
      </c>
      <c r="CF2504" s="42" t="e">
        <f t="shared" si="2974"/>
        <v>#REF!</v>
      </c>
      <c r="CG2504" s="42" t="e">
        <f t="shared" si="2975"/>
        <v>#REF!</v>
      </c>
      <c r="CH2504" s="42" t="e">
        <f t="shared" si="2964"/>
        <v>#REF!</v>
      </c>
      <c r="CI2504" s="89">
        <f t="shared" si="2965"/>
        <v>9.5204959137171148</v>
      </c>
      <c r="CJ2504" s="89">
        <f t="shared" si="2966"/>
        <v>8.432504869898402</v>
      </c>
      <c r="CK2504" s="42" t="e">
        <f t="shared" si="2967"/>
        <v>#REF!</v>
      </c>
      <c r="CM2504" s="89" t="e">
        <f t="shared" si="2921"/>
        <v>#REF!</v>
      </c>
      <c r="CN2504" s="89">
        <f t="shared" si="2922"/>
        <v>0.19463965813855294</v>
      </c>
    </row>
    <row r="2505" spans="4:92" ht="14.4" x14ac:dyDescent="0.3">
      <c r="E2505" s="32">
        <v>43136.589583333334</v>
      </c>
      <c r="F2505" s="21">
        <f>E2505-E$1752</f>
        <v>3237.9416666666657</v>
      </c>
      <c r="G2505" s="21">
        <f>E2505-E$1799</f>
        <v>1726.9416666666657</v>
      </c>
      <c r="H2505" s="21"/>
      <c r="I2505" s="21">
        <v>1031</v>
      </c>
      <c r="J2505" s="21">
        <v>11616.8</v>
      </c>
      <c r="K2505" s="21">
        <v>2932.55</v>
      </c>
      <c r="L2505" s="21">
        <v>367</v>
      </c>
      <c r="M2505" s="124">
        <v>6.37</v>
      </c>
      <c r="N2505" s="40"/>
      <c r="O2505" s="40"/>
      <c r="P2505" s="40"/>
      <c r="R2505" s="22"/>
      <c r="S2505" s="22"/>
      <c r="T2505" s="22"/>
      <c r="U2505" s="95">
        <f t="shared" si="2907"/>
        <v>1.1984439107786366E-2</v>
      </c>
      <c r="V2505" s="95">
        <f t="shared" si="2908"/>
        <v>1.6190093302338922</v>
      </c>
      <c r="W2505" s="95">
        <f t="shared" si="2909"/>
        <v>9.8752015322300483E-3</v>
      </c>
      <c r="X2505" s="239">
        <f>W2505+V2505+SUM($U$2501:U2505)</f>
        <v>1.6619406830978047</v>
      </c>
      <c r="Y2505" s="266">
        <f>W2505+V2505+SUM($U$2501:U2505)-$X$2501+$Y$2500</f>
        <v>16.131722805979926</v>
      </c>
      <c r="Z2505" s="47"/>
      <c r="AA2505" s="47"/>
      <c r="AB2505" s="41">
        <f t="shared" si="2910"/>
        <v>4.7474325152966748E-2</v>
      </c>
      <c r="AC2505" s="48">
        <f t="shared" si="2911"/>
        <v>6.413431173368255</v>
      </c>
      <c r="AD2505" s="48">
        <f t="shared" si="2912"/>
        <v>1.1602624016729235</v>
      </c>
      <c r="AE2505" s="48">
        <f t="shared" si="2913"/>
        <v>1.9748000552902381</v>
      </c>
      <c r="AF2505" s="48">
        <f t="shared" si="2914"/>
        <v>1.1602624016729237</v>
      </c>
      <c r="AG2505" s="238">
        <f t="shared" si="2915"/>
        <v>0.81448616956473674</v>
      </c>
      <c r="AH2505" s="48">
        <f t="shared" si="2916"/>
        <v>5.1484052577700227E-5</v>
      </c>
      <c r="AI2505" s="48">
        <f>AE2505+AC2505+SUM($AB$2501:AB2505)</f>
        <v>8.5833785639814622</v>
      </c>
      <c r="AJ2505" s="48">
        <f>AE2505+AC2505+SUM($AB$2501:AB2505)-$AI$2501+$AJ$2500</f>
        <v>18.172998290653666</v>
      </c>
      <c r="AK2505" s="46"/>
      <c r="AL2505" s="86"/>
      <c r="AM2505">
        <v>329.81299999999999</v>
      </c>
      <c r="AN2505"/>
      <c r="AO2505"/>
      <c r="AP2505"/>
      <c r="AQ2505"/>
      <c r="AR2505">
        <v>130.00700000000001</v>
      </c>
      <c r="AS2505"/>
      <c r="AV2505" s="41">
        <f t="shared" si="2978"/>
        <v>0</v>
      </c>
      <c r="AW2505" s="86">
        <f t="shared" si="2979"/>
        <v>2.9075688171043626E-2</v>
      </c>
      <c r="AX2505" s="86">
        <f t="shared" si="2980"/>
        <v>1.9457243671191944</v>
      </c>
      <c r="AY2505" s="86">
        <f t="shared" si="2981"/>
        <v>0.1263761553539485</v>
      </c>
      <c r="AZ2505" s="86">
        <f t="shared" si="2982"/>
        <v>8.4570024086275133</v>
      </c>
      <c r="BA2505" s="89">
        <f t="shared" si="2983"/>
        <v>0.28149236642821263</v>
      </c>
      <c r="BB2505" s="89">
        <f t="shared" si="2984"/>
        <v>17.891505924225456</v>
      </c>
      <c r="BJ2505" s="41">
        <f t="shared" si="2968"/>
        <v>400.10825098848881</v>
      </c>
      <c r="BK2505" s="89">
        <f t="shared" si="2945"/>
        <v>0.47594422429635896</v>
      </c>
      <c r="BL2505" s="89">
        <f t="shared" si="2969"/>
        <v>0.52405577570364104</v>
      </c>
      <c r="BM2505" s="89">
        <f t="shared" si="2958"/>
        <v>2.4131548558798954E-3</v>
      </c>
      <c r="BN2505" s="86">
        <f t="shared" si="2959"/>
        <v>1.2382410862181328E-4</v>
      </c>
      <c r="BO2505" s="86">
        <f t="shared" si="2960"/>
        <v>9.7513774236082356E-3</v>
      </c>
      <c r="BP2505" s="86">
        <f t="shared" si="2961"/>
        <v>2.0838898628577296E-2</v>
      </c>
      <c r="BQ2505" s="86">
        <f t="shared" si="2962"/>
        <v>1.6411017844692275</v>
      </c>
      <c r="BR2505" s="86">
        <f t="shared" si="2985"/>
        <v>0.24499952963790242</v>
      </c>
      <c r="BS2505" s="86">
        <f t="shared" si="2986"/>
        <v>15.884310121486143</v>
      </c>
      <c r="CA2505" s="41">
        <f t="shared" si="2970"/>
        <v>372.58352735017985</v>
      </c>
      <c r="CB2505" s="89" t="e">
        <f t="shared" si="2963"/>
        <v>#REF!</v>
      </c>
      <c r="CC2505" s="89" t="e">
        <f t="shared" si="2971"/>
        <v>#REF!</v>
      </c>
      <c r="CD2505" s="41" t="e">
        <f t="shared" si="2972"/>
        <v>#REF!</v>
      </c>
      <c r="CE2505" s="41" t="e">
        <f t="shared" si="2973"/>
        <v>#REF!</v>
      </c>
      <c r="CF2505" s="42" t="e">
        <f t="shared" si="2974"/>
        <v>#REF!</v>
      </c>
      <c r="CG2505" s="42" t="e">
        <f t="shared" si="2975"/>
        <v>#REF!</v>
      </c>
      <c r="CH2505" s="42" t="e">
        <f t="shared" si="2964"/>
        <v>#REF!</v>
      </c>
      <c r="CI2505" s="89">
        <f t="shared" si="2965"/>
        <v>9.5236647160694492</v>
      </c>
      <c r="CJ2505" s="89">
        <f t="shared" si="2966"/>
        <v>8.649333574584217</v>
      </c>
      <c r="CK2505" s="42" t="e">
        <f t="shared" si="2967"/>
        <v>#REF!</v>
      </c>
      <c r="CM2505" s="89" t="e">
        <f t="shared" si="2921"/>
        <v>#REF!</v>
      </c>
      <c r="CN2505" s="89">
        <f t="shared" si="2922"/>
        <v>0.19470444201243478</v>
      </c>
    </row>
    <row r="2506" spans="4:92" ht="14.4" x14ac:dyDescent="0.3">
      <c r="E2506" s="32">
        <v>43426.6</v>
      </c>
      <c r="F2506" s="21">
        <f>E2506-E$1752</f>
        <v>3527.9520833333299</v>
      </c>
      <c r="G2506" s="21">
        <f>E2506-E$1799</f>
        <v>2016.9520833333299</v>
      </c>
      <c r="H2506" s="21"/>
      <c r="I2506" s="21">
        <v>1052</v>
      </c>
      <c r="J2506" s="21">
        <v>12767</v>
      </c>
      <c r="K2506" s="21">
        <v>4802</v>
      </c>
      <c r="L2506" s="21">
        <v>42</v>
      </c>
      <c r="M2506" s="124">
        <v>6.37</v>
      </c>
      <c r="N2506" s="40"/>
      <c r="O2506" s="40"/>
      <c r="P2506" s="40"/>
      <c r="R2506" s="22"/>
      <c r="S2506" s="22"/>
      <c r="T2506" s="22"/>
      <c r="U2506" s="95">
        <f t="shared" si="2907"/>
        <v>2.0024031408184876E-2</v>
      </c>
      <c r="V2506" s="95">
        <f t="shared" si="2908"/>
        <v>2.7050989526647866</v>
      </c>
      <c r="W2506" s="95">
        <f t="shared" si="2909"/>
        <v>1.6499841491543488E-2</v>
      </c>
      <c r="X2506" s="239">
        <f>W2506+V2506+SUM($U$2501:U2506)</f>
        <v>2.7746789768961975</v>
      </c>
      <c r="Y2506" s="266">
        <f>W2506+V2506+SUM($U$2501:U2506)-$X$2501+$Y$2500</f>
        <v>17.244461099778317</v>
      </c>
      <c r="Z2506" s="47"/>
      <c r="AA2506" s="47"/>
      <c r="AB2506" s="41">
        <f t="shared" si="2910"/>
        <v>5.3237569551915102E-2</v>
      </c>
      <c r="AC2506" s="48">
        <f t="shared" si="2911"/>
        <v>7.1920029838965718</v>
      </c>
      <c r="AD2506" s="48">
        <f t="shared" si="2912"/>
        <v>1.3011148680577769</v>
      </c>
      <c r="AE2506" s="48">
        <f t="shared" si="2913"/>
        <v>2.214535013523407</v>
      </c>
      <c r="AF2506" s="48">
        <f t="shared" si="2914"/>
        <v>1.3011148680577769</v>
      </c>
      <c r="AG2506" s="238">
        <f t="shared" si="2915"/>
        <v>0.91336241139945662</v>
      </c>
      <c r="AH2506" s="48">
        <f t="shared" si="2916"/>
        <v>5.7734066173418524E-5</v>
      </c>
      <c r="AI2506" s="48">
        <f>AE2506+AC2506+SUM($AB$2501:AB2506)</f>
        <v>9.6549229022948619</v>
      </c>
      <c r="AJ2506" s="48">
        <f>AE2506+AC2506+SUM($AB$2501:AB2506)-$AI$2501+$AJ$2500</f>
        <v>19.244542628967068</v>
      </c>
      <c r="AK2506" s="46"/>
      <c r="AL2506" s="86"/>
      <c r="AM2506">
        <v>297.50900000000001</v>
      </c>
      <c r="AN2506"/>
      <c r="AO2506"/>
      <c r="AP2506"/>
      <c r="AQ2506"/>
      <c r="AR2506" s="146">
        <v>114.111</v>
      </c>
      <c r="AS2506"/>
      <c r="AV2506" s="41">
        <f t="shared" si="2978"/>
        <v>0</v>
      </c>
      <c r="AW2506" s="86">
        <f t="shared" si="2979"/>
        <v>3.182471961677618E-2</v>
      </c>
      <c r="AX2506" s="86">
        <f t="shared" si="2980"/>
        <v>2.1827102939066307</v>
      </c>
      <c r="AY2506" s="86">
        <f t="shared" si="2981"/>
        <v>0.13874931414981539</v>
      </c>
      <c r="AZ2506" s="86">
        <f t="shared" si="2982"/>
        <v>9.5161735881450475</v>
      </c>
      <c r="BA2506" s="89">
        <f t="shared" si="2983"/>
        <v>0.29386552522407949</v>
      </c>
      <c r="BB2506" s="89">
        <f t="shared" si="2984"/>
        <v>18.95067710374299</v>
      </c>
      <c r="BJ2506" s="41">
        <f t="shared" si="2968"/>
        <v>379.95777439047964</v>
      </c>
      <c r="BK2506" s="89">
        <f t="shared" si="2945"/>
        <v>0.501611152692229</v>
      </c>
      <c r="BL2506" s="89">
        <f t="shared" si="2969"/>
        <v>0.498388847307771</v>
      </c>
      <c r="BM2506" s="89">
        <f t="shared" si="2958"/>
        <v>2.4131548558763427E-3</v>
      </c>
      <c r="BN2506" s="86">
        <f t="shared" si="2959"/>
        <v>2.0401540129240606E-4</v>
      </c>
      <c r="BO2506" s="86">
        <f t="shared" si="2960"/>
        <v>1.629582609025108E-2</v>
      </c>
      <c r="BP2506" s="86">
        <f t="shared" si="2961"/>
        <v>3.4308041396592007E-2</v>
      </c>
      <c r="BQ2506" s="86">
        <f t="shared" si="2962"/>
        <v>2.7403709354996053</v>
      </c>
      <c r="BR2506" s="86">
        <f t="shared" si="2985"/>
        <v>0.25846867240591714</v>
      </c>
      <c r="BS2506" s="86">
        <f t="shared" si="2986"/>
        <v>16.983579272516522</v>
      </c>
      <c r="CA2506" s="41">
        <f t="shared" si="2970"/>
        <v>354.31777637430417</v>
      </c>
      <c r="CB2506" s="89" t="e">
        <f t="shared" si="2963"/>
        <v>#REF!</v>
      </c>
      <c r="CC2506" s="89" t="e">
        <f t="shared" si="2971"/>
        <v>#REF!</v>
      </c>
      <c r="CD2506" s="41" t="e">
        <f t="shared" si="2972"/>
        <v>#REF!</v>
      </c>
      <c r="CE2506" s="41" t="e">
        <f t="shared" si="2973"/>
        <v>#REF!</v>
      </c>
      <c r="CF2506" s="42" t="e">
        <f t="shared" si="2974"/>
        <v>#REF!</v>
      </c>
      <c r="CG2506" s="42" t="e">
        <f t="shared" si="2975"/>
        <v>#REF!</v>
      </c>
      <c r="CH2506" s="42" t="e">
        <f t="shared" si="2964"/>
        <v>#REF!</v>
      </c>
      <c r="CI2506" s="89">
        <f t="shared" si="2965"/>
        <v>9.5912654178161585</v>
      </c>
      <c r="CJ2506" s="89">
        <f t="shared" si="2966"/>
        <v>9.6532772111509093</v>
      </c>
      <c r="CK2506" s="42" t="e">
        <f t="shared" si="2967"/>
        <v>#REF!</v>
      </c>
      <c r="CM2506" s="89" t="e">
        <f>CH2506/$P$2479</f>
        <v>#REF!</v>
      </c>
      <c r="CN2506" s="89">
        <f>CI2506/$P$2479</f>
        <v>0.19608648950209845</v>
      </c>
    </row>
    <row r="2507" spans="4:92" ht="14.4" thickBot="1" x14ac:dyDescent="0.3">
      <c r="E2507" s="22"/>
      <c r="F2507" s="21"/>
      <c r="G2507" s="21"/>
      <c r="H2507" s="21"/>
      <c r="I2507" s="21"/>
      <c r="L2507" s="21"/>
      <c r="M2507" s="21"/>
      <c r="U2507" s="21"/>
      <c r="V2507" s="21"/>
      <c r="W2507" s="21"/>
      <c r="X2507" s="246"/>
      <c r="Y2507" s="255"/>
      <c r="Z2507" s="47"/>
      <c r="AA2507" s="47"/>
      <c r="AB2507" s="46"/>
      <c r="AC2507" s="46"/>
      <c r="AD2507" s="46"/>
      <c r="AE2507" s="46"/>
      <c r="AF2507" s="46"/>
      <c r="AG2507" s="85"/>
      <c r="AH2507" s="46"/>
      <c r="AI2507" s="46"/>
      <c r="AJ2507" s="46"/>
      <c r="AK2507" s="46"/>
      <c r="AL2507" s="86"/>
      <c r="AS2507"/>
      <c r="AT2507" s="41"/>
      <c r="AU2507" s="41"/>
      <c r="AW2507" s="47"/>
      <c r="AX2507" s="47"/>
      <c r="AY2507" s="47"/>
      <c r="AZ2507" s="47"/>
      <c r="BA2507" s="47"/>
      <c r="BB2507" s="47"/>
      <c r="BC2507" s="42"/>
    </row>
    <row r="2508" spans="4:92" ht="15" thickBot="1" x14ac:dyDescent="0.35">
      <c r="D2508" s="22" t="s">
        <v>240</v>
      </c>
      <c r="E2508" s="32">
        <f>E2509-1</f>
        <v>39897.737500000003</v>
      </c>
      <c r="F2508" s="21"/>
      <c r="G2508" s="21"/>
      <c r="H2508" s="21"/>
      <c r="I2508" s="50">
        <v>1037</v>
      </c>
      <c r="L2508" s="21"/>
      <c r="M2508" s="124"/>
      <c r="N2508" s="43">
        <v>88.83</v>
      </c>
      <c r="O2508" s="44">
        <v>22.79</v>
      </c>
      <c r="P2508" s="123">
        <f>O2508-(O2508/100*Q2508)</f>
        <v>9.1410689999999999</v>
      </c>
      <c r="Q2508" s="46">
        <v>59.89</v>
      </c>
      <c r="R2508" s="47">
        <f>Q2508*O2508/100</f>
        <v>13.648930999999999</v>
      </c>
      <c r="S2508" s="47">
        <f>P2508/$A$8+R2508</f>
        <v>17.457709749999999</v>
      </c>
      <c r="T2508" s="47">
        <f>$A$6-S2508</f>
        <v>99.542290250000008</v>
      </c>
      <c r="U2508" s="52"/>
      <c r="V2508" s="52"/>
      <c r="W2508" s="52"/>
      <c r="X2508" s="247"/>
      <c r="Y2508" s="104"/>
      <c r="Z2508" s="42"/>
      <c r="AA2508" s="42"/>
      <c r="AB2508" s="41"/>
      <c r="AC2508" s="48"/>
      <c r="AD2508" s="48"/>
      <c r="AE2508" s="48"/>
      <c r="AF2508" s="48"/>
      <c r="AG2508" s="238"/>
      <c r="AH2508" s="48"/>
      <c r="AI2508" s="48"/>
      <c r="AJ2508" s="48"/>
      <c r="AK2508" s="46"/>
      <c r="AL2508" s="86"/>
      <c r="AT2508" s="41"/>
      <c r="AU2508" s="41"/>
      <c r="AW2508" s="47"/>
      <c r="AX2508" s="47"/>
      <c r="AY2508" s="47"/>
      <c r="AZ2508" s="47"/>
      <c r="BA2508" s="47"/>
      <c r="BB2508" s="47"/>
      <c r="BC2508" s="42"/>
    </row>
    <row r="2509" spans="4:92" ht="14.4" x14ac:dyDescent="0.3">
      <c r="E2509" s="32">
        <v>39898.737500000003</v>
      </c>
      <c r="F2509" s="21">
        <f t="shared" ref="F2509:F2553" si="2987">E2509-E$2509</f>
        <v>0</v>
      </c>
      <c r="G2509" s="21">
        <f>E2509-E$2509</f>
        <v>0</v>
      </c>
      <c r="H2509" s="21"/>
      <c r="I2509" s="50">
        <v>1037</v>
      </c>
      <c r="J2509" s="21">
        <v>2246</v>
      </c>
      <c r="K2509" s="21">
        <v>25</v>
      </c>
      <c r="L2509" s="21">
        <v>1368</v>
      </c>
      <c r="M2509" s="124">
        <v>6.37</v>
      </c>
      <c r="N2509" s="40"/>
      <c r="O2509" s="40"/>
      <c r="P2509" s="40"/>
      <c r="Q2509" s="46"/>
      <c r="R2509" s="22"/>
      <c r="S2509" s="85">
        <f>$A$36*R2508*$A$3/($A$36*R2508*$A$3+T2508*1000)</f>
        <v>6.8646250852179855E-3</v>
      </c>
      <c r="T2509" s="22"/>
      <c r="U2509" s="52">
        <f t="shared" ref="U2509:U2552" si="2988">($A$5*I2509/1000/$A$3*K2509)/$P$2508</f>
        <v>9.2300893427994855E-5</v>
      </c>
      <c r="V2509" s="52">
        <f t="shared" ref="V2509:V2552" si="2989">($T$2508*I2509/1000/$A$3*K2509)/$P$2508</f>
        <v>1.2250456431925041E-2</v>
      </c>
      <c r="W2509" s="52">
        <f t="shared" ref="W2509:W2552" si="2990">($A$36*$R$2508*K2509*I2509/1000000)/$P$2508</f>
        <v>8.4676059933096816E-5</v>
      </c>
      <c r="X2509" s="247">
        <f>W2509+V2509+SUM($U$2509:U2509)</f>
        <v>1.2427433385286133E-2</v>
      </c>
      <c r="Y2509" s="104">
        <v>0</v>
      </c>
      <c r="Z2509" s="42"/>
      <c r="AA2509" s="42"/>
      <c r="AB2509" s="41">
        <f t="shared" ref="AB2509:AB2552" si="2991">($A$5*I2509/1000/$A$3*J2509)/$P$2508</f>
        <v>8.2923122655710578E-3</v>
      </c>
      <c r="AC2509" s="48">
        <f t="shared" ref="AC2509:AC2552" si="2992">($T$2508*I2509/1000/$A$3*J2509)/$P$2508</f>
        <v>1.1005810058441456</v>
      </c>
      <c r="AD2509" s="48">
        <f t="shared" ref="AD2509:AD2552" si="2993">($A$4*$R$2508/1000*J2509/1000000*I2509/1000*1000000)/$P$2508</f>
        <v>0.22563140605064447</v>
      </c>
      <c r="AE2509" s="48">
        <f t="shared" ref="AE2509:AE2552" si="2994">($A$4*((I2509/1000)*J2509/10^6)*(1+($A$18/(10^-M2509))+(($A$18*$A$19)/(10^-M2509)^2))*1000000)*$R$2508/1000/$P$2508</f>
        <v>0.38403115752227435</v>
      </c>
      <c r="AF2509" s="48">
        <f t="shared" ref="AF2509:AF2552" si="2995">AE2509/(1+($A$18/(10^-M2509))+(($A$18*$A$19)/(10^-M2509)^2))*1</f>
        <v>0.2256314060506445</v>
      </c>
      <c r="AG2509" s="238">
        <f t="shared" ref="AG2509:AG2552" si="2996">AE2509/(1+($A$18/(10^-M2509))+(($A$18*$A$19)/(10^-M2509)^2))*($A$18/(10^-M2509))</f>
        <v>0.15838973958194391</v>
      </c>
      <c r="AH2509" s="48">
        <f t="shared" ref="AH2509:AH2552" si="2997">AE2509/(1+($A$18/(10^-M2509))+(($A$18*$A$19)/(10^-M2509)^2))*(($A$18*$A$19)/(10^-M2509)^2)</f>
        <v>1.0011889685938873E-5</v>
      </c>
      <c r="AI2509" s="48">
        <f>AE2509+AC2509+SUM($AB$2509:AB2509)</f>
        <v>1.4929044756319911</v>
      </c>
      <c r="AJ2509" s="48">
        <v>0</v>
      </c>
      <c r="AK2509" s="46"/>
      <c r="AL2509" s="86"/>
      <c r="AM2509" s="41"/>
      <c r="AN2509" s="41"/>
      <c r="AO2509" s="41"/>
      <c r="AP2509" s="41"/>
      <c r="AQ2509"/>
      <c r="AR2509" s="41"/>
      <c r="AT2509" s="41"/>
      <c r="AU2509" s="41"/>
      <c r="AW2509" s="22"/>
      <c r="AX2509" s="22"/>
      <c r="AY2509" s="22"/>
      <c r="AZ2509" s="22"/>
      <c r="BA2509" s="22"/>
      <c r="BB2509" s="22"/>
    </row>
    <row r="2510" spans="4:92" ht="14.4" x14ac:dyDescent="0.3">
      <c r="D2510" s="22"/>
      <c r="E2510" s="32">
        <v>39904.70416666667</v>
      </c>
      <c r="F2510" s="21">
        <f t="shared" si="2987"/>
        <v>5.9666666666671517</v>
      </c>
      <c r="G2510" s="21">
        <f t="shared" ref="G2510:G2553" si="2998">E2510-E$2509</f>
        <v>5.9666666666671517</v>
      </c>
      <c r="H2510" s="21"/>
      <c r="I2510" s="50">
        <v>1037</v>
      </c>
      <c r="J2510" s="21">
        <v>6892</v>
      </c>
      <c r="K2510" s="21">
        <v>0</v>
      </c>
      <c r="L2510" s="21">
        <v>1438</v>
      </c>
      <c r="M2510" s="124">
        <v>6.37</v>
      </c>
      <c r="N2510" s="40"/>
      <c r="O2510" s="40"/>
      <c r="P2510" s="40"/>
      <c r="R2510" s="22"/>
      <c r="S2510" s="85">
        <f>S2509*100</f>
        <v>0.68646250852179858</v>
      </c>
      <c r="T2510" s="22"/>
      <c r="U2510" s="52">
        <f t="shared" si="2988"/>
        <v>0</v>
      </c>
      <c r="V2510" s="52">
        <f t="shared" si="2989"/>
        <v>0</v>
      </c>
      <c r="W2510" s="52">
        <f t="shared" si="2990"/>
        <v>0</v>
      </c>
      <c r="X2510" s="247">
        <f>W2510+V2510+SUM($U$2509:U2510)</f>
        <v>9.2300893427994855E-5</v>
      </c>
      <c r="Y2510" s="104">
        <f>W2510+V2510+SUM($U$2509:U2510)-$X$2509</f>
        <v>-1.2335132491858138E-2</v>
      </c>
      <c r="Z2510" s="42"/>
      <c r="AA2510" s="42"/>
      <c r="AB2510" s="41">
        <f t="shared" si="2991"/>
        <v>2.544551030022962E-2</v>
      </c>
      <c r="AC2510" s="48">
        <f t="shared" si="2992"/>
        <v>3.3772058291530951</v>
      </c>
      <c r="AD2510" s="48">
        <f t="shared" si="2993"/>
        <v>0.69236493789004527</v>
      </c>
      <c r="AE2510" s="48">
        <f t="shared" si="2994"/>
        <v>1.1784250835456433</v>
      </c>
      <c r="AF2510" s="48">
        <f t="shared" si="2995"/>
        <v>0.69236493789004538</v>
      </c>
      <c r="AG2510" s="238">
        <f t="shared" si="2996"/>
        <v>0.48602942350790629</v>
      </c>
      <c r="AH2510" s="48">
        <f t="shared" si="2997"/>
        <v>3.0722147691669951E-5</v>
      </c>
      <c r="AI2510" s="48">
        <f>AE2510+AC2510+SUM($AB$2509:AB2510)</f>
        <v>4.5893687352645394</v>
      </c>
      <c r="AJ2510" s="48">
        <f>AE2510+AC2510+SUM($AB$2509:AB2510)-$AI$2509</f>
        <v>3.0964642596325485</v>
      </c>
      <c r="AK2510" s="46"/>
      <c r="AL2510" s="86"/>
      <c r="AM2510" s="41"/>
      <c r="AN2510" s="41"/>
      <c r="AO2510" s="41"/>
      <c r="AP2510" s="41"/>
      <c r="AQ2510"/>
      <c r="AR2510" s="41"/>
      <c r="AT2510" s="41"/>
      <c r="AU2510" s="41"/>
      <c r="AW2510" s="22"/>
      <c r="AX2510" s="22"/>
      <c r="AY2510" s="22"/>
      <c r="AZ2510" s="22"/>
      <c r="BA2510" s="22"/>
      <c r="BB2510" s="22"/>
    </row>
    <row r="2511" spans="4:92" ht="14.4" x14ac:dyDescent="0.3">
      <c r="D2511" s="22"/>
      <c r="E2511" s="32">
        <v>39910.682638888888</v>
      </c>
      <c r="F2511" s="21">
        <f t="shared" si="2987"/>
        <v>11.945138888884685</v>
      </c>
      <c r="G2511" s="21">
        <f t="shared" si="2998"/>
        <v>11.945138888884685</v>
      </c>
      <c r="H2511" s="21"/>
      <c r="I2511" s="50">
        <v>1037</v>
      </c>
      <c r="J2511" s="21">
        <v>8325</v>
      </c>
      <c r="K2511" s="21">
        <v>40.67</v>
      </c>
      <c r="L2511" s="21">
        <v>1500</v>
      </c>
      <c r="M2511" s="124">
        <v>6.37</v>
      </c>
      <c r="N2511" s="40"/>
      <c r="O2511" s="40"/>
      <c r="P2511" s="40"/>
      <c r="R2511" s="22"/>
      <c r="S2511" s="22"/>
      <c r="T2511" s="22"/>
      <c r="U2511" s="52">
        <f t="shared" si="2988"/>
        <v>1.5015509342866204E-4</v>
      </c>
      <c r="V2511" s="52">
        <f t="shared" si="2989"/>
        <v>1.9929042523455658E-2</v>
      </c>
      <c r="W2511" s="52">
        <f t="shared" si="2990"/>
        <v>1.3775101429916187E-4</v>
      </c>
      <c r="X2511" s="247">
        <f>W2511+V2511+SUM($U$2509:U2511)</f>
        <v>2.0309249524611477E-2</v>
      </c>
      <c r="Y2511" s="104">
        <f>W2511+V2511+SUM($U$2509:U2511)-$X$2509</f>
        <v>7.8818161393253445E-3</v>
      </c>
      <c r="Z2511" s="42"/>
      <c r="AA2511" s="42"/>
      <c r="AB2511" s="41">
        <f t="shared" si="2991"/>
        <v>3.073619751152229E-2</v>
      </c>
      <c r="AC2511" s="48">
        <f t="shared" si="2992"/>
        <v>4.0794019918310385</v>
      </c>
      <c r="AD2511" s="48">
        <f t="shared" si="2993"/>
        <v>0.83632299882974837</v>
      </c>
      <c r="AE2511" s="48">
        <f t="shared" si="2994"/>
        <v>1.4234458532381715</v>
      </c>
      <c r="AF2511" s="48">
        <f t="shared" si="2995"/>
        <v>0.83632299882974837</v>
      </c>
      <c r="AG2511" s="238">
        <f t="shared" si="2996"/>
        <v>0.58708574444331374</v>
      </c>
      <c r="AH2511" s="48">
        <f t="shared" si="2997"/>
        <v>3.7109965109279203E-5</v>
      </c>
      <c r="AI2511" s="48">
        <f>AE2511+AC2511+SUM($AB$2509:AB2511)</f>
        <v>5.5673218651465328</v>
      </c>
      <c r="AJ2511" s="48">
        <f>AE2511+AC2511+SUM($AB$2509:AB2511)-$AI$2509</f>
        <v>4.0744173895145419</v>
      </c>
      <c r="AK2511" s="46"/>
      <c r="AL2511" s="86"/>
      <c r="AM2511" s="41"/>
      <c r="AN2511" s="41"/>
      <c r="AO2511" s="41"/>
      <c r="AP2511" s="41"/>
      <c r="AQ2511"/>
      <c r="AR2511" s="41"/>
      <c r="AT2511" s="41"/>
      <c r="AU2511" s="41"/>
      <c r="AW2511" s="22"/>
      <c r="AX2511" s="22"/>
      <c r="AY2511" s="22"/>
      <c r="AZ2511" s="22"/>
      <c r="BA2511" s="22"/>
      <c r="BB2511" s="22"/>
    </row>
    <row r="2512" spans="4:92" ht="14.4" x14ac:dyDescent="0.3">
      <c r="D2512" s="22"/>
      <c r="E2512" s="32">
        <v>39914.806250000001</v>
      </c>
      <c r="F2512" s="21">
        <f t="shared" si="2987"/>
        <v>16.068749999998545</v>
      </c>
      <c r="G2512" s="21">
        <f t="shared" si="2998"/>
        <v>16.068749999998545</v>
      </c>
      <c r="H2512" s="21"/>
      <c r="I2512" s="50">
        <v>1037</v>
      </c>
      <c r="J2512" s="21">
        <v>9263</v>
      </c>
      <c r="K2512" s="21">
        <v>44.56</v>
      </c>
      <c r="L2512" s="21">
        <v>1721</v>
      </c>
      <c r="M2512" s="124">
        <v>6.37</v>
      </c>
      <c r="N2512" s="40"/>
      <c r="O2512" s="40"/>
      <c r="P2512" s="40"/>
      <c r="R2512" s="22"/>
      <c r="S2512" s="22"/>
      <c r="T2512" s="22"/>
      <c r="U2512" s="52">
        <f t="shared" si="2988"/>
        <v>1.6451711244605804E-4</v>
      </c>
      <c r="V2512" s="52">
        <f t="shared" si="2989"/>
        <v>2.1835213544263193E-2</v>
      </c>
      <c r="W2512" s="52">
        <f t="shared" si="2990"/>
        <v>1.5092660922475177E-4</v>
      </c>
      <c r="X2512" s="247">
        <f>W2512+V2512+SUM($U$2509:U2512)</f>
        <v>2.2393113252790659E-2</v>
      </c>
      <c r="Y2512" s="104">
        <f>W2512+V2512+SUM($U$2509:U2512)-$X$2509</f>
        <v>9.9656798675045264E-3</v>
      </c>
      <c r="Z2512" s="42"/>
      <c r="AA2512" s="1">
        <f>LINEST(Y2509:Y2512,F2509:F2512,TRUE,TRUE)</f>
        <v>9.0552764924275401E-4</v>
      </c>
      <c r="AB2512" s="41">
        <f t="shared" si="2991"/>
        <v>3.4199327032940652E-2</v>
      </c>
      <c r="AC2512" s="48">
        <f t="shared" si="2992"/>
        <v>4.5390391171568654</v>
      </c>
      <c r="AD2512" s="48">
        <f t="shared" si="2993"/>
        <v>0.93055374632552113</v>
      </c>
      <c r="AE2512" s="48">
        <f t="shared" si="2994"/>
        <v>1.5838293019273493</v>
      </c>
      <c r="AF2512" s="48">
        <f t="shared" si="2995"/>
        <v>0.93055374632552068</v>
      </c>
      <c r="AG2512" s="238">
        <f t="shared" si="2996"/>
        <v>0.65323426435776766</v>
      </c>
      <c r="AH2512" s="48">
        <f t="shared" si="2997"/>
        <v>4.1291244060931324E-5</v>
      </c>
      <c r="AI2512" s="48">
        <f>AE2512+AC2512+SUM($AB$2509:AB2512)</f>
        <v>6.2215417661944787</v>
      </c>
      <c r="AJ2512" s="48">
        <f>AE2512+AC2512+SUM($AB$2509:AB2512)-$AI$2509</f>
        <v>4.7286372905624878</v>
      </c>
      <c r="AK2512" s="46"/>
      <c r="AL2512" s="86"/>
      <c r="AM2512" s="41"/>
      <c r="AN2512" s="41"/>
      <c r="AO2512" s="41"/>
      <c r="AP2512" s="41"/>
      <c r="AQ2512"/>
      <c r="AR2512" s="41"/>
      <c r="AT2512" s="41"/>
      <c r="AU2512" s="41"/>
      <c r="AW2512" s="22"/>
      <c r="AX2512" s="22"/>
      <c r="AY2512" s="22"/>
      <c r="AZ2512" s="22"/>
      <c r="BA2512" s="22"/>
      <c r="BB2512" s="22"/>
    </row>
    <row r="2513" spans="4:54" ht="14.4" x14ac:dyDescent="0.3">
      <c r="D2513" s="33"/>
      <c r="E2513" s="32">
        <v>39921.847916666666</v>
      </c>
      <c r="F2513" s="21">
        <f t="shared" si="2987"/>
        <v>23.110416666662786</v>
      </c>
      <c r="G2513" s="21">
        <f t="shared" si="2998"/>
        <v>23.110416666662786</v>
      </c>
      <c r="H2513" s="21"/>
      <c r="I2513" s="50">
        <v>1037</v>
      </c>
      <c r="J2513" s="21">
        <v>10201</v>
      </c>
      <c r="K2513" s="21">
        <v>46.54</v>
      </c>
      <c r="L2513" s="21">
        <v>1920</v>
      </c>
      <c r="M2513" s="124">
        <v>6.37</v>
      </c>
      <c r="N2513" s="40"/>
      <c r="O2513" s="40"/>
      <c r="P2513" s="40"/>
      <c r="R2513" s="22"/>
      <c r="S2513" s="22"/>
      <c r="T2513" s="22"/>
      <c r="U2513" s="52">
        <f t="shared" si="2988"/>
        <v>1.7182734320555522E-4</v>
      </c>
      <c r="V2513" s="52">
        <f t="shared" si="2989"/>
        <v>2.2805449693671653E-2</v>
      </c>
      <c r="W2513" s="52">
        <f t="shared" si="2990"/>
        <v>1.5763295317145303E-4</v>
      </c>
      <c r="X2513" s="247">
        <f>W2513+V2513+SUM($U$2509:U2513)</f>
        <v>2.3541883089351377E-2</v>
      </c>
      <c r="Y2513" s="104">
        <f>W2513+V2513+SUM($U$2509:U2513)-$X$2509</f>
        <v>1.1114449704065244E-2</v>
      </c>
      <c r="Z2513" s="42"/>
      <c r="AA2513" s="1">
        <f t="shared" ref="AA2513:AA2553" si="2999">LINEST(Y2510:Y2513,F2510:F2513,TRUE,TRUE)</f>
        <v>1.2857114777889552E-3</v>
      </c>
      <c r="AB2513" s="41">
        <f t="shared" si="2991"/>
        <v>3.7662456554359021E-2</v>
      </c>
      <c r="AC2513" s="48">
        <f t="shared" si="2992"/>
        <v>4.998676242482694</v>
      </c>
      <c r="AD2513" s="48">
        <f t="shared" si="2993"/>
        <v>1.0247844938212931</v>
      </c>
      <c r="AE2513" s="48">
        <f t="shared" si="2994"/>
        <v>1.7442127506165277</v>
      </c>
      <c r="AF2513" s="48">
        <f t="shared" si="2995"/>
        <v>1.0247844938212933</v>
      </c>
      <c r="AG2513" s="238">
        <f t="shared" si="2996"/>
        <v>0.7193827842722218</v>
      </c>
      <c r="AH2513" s="48">
        <f t="shared" si="2997"/>
        <v>4.5472523012583466E-5</v>
      </c>
      <c r="AI2513" s="48">
        <f>AE2513+AC2513+SUM($AB$2509:AB2513)</f>
        <v>6.879224796763844</v>
      </c>
      <c r="AJ2513" s="48">
        <f>AE2513+AC2513+SUM($AB$2509:AB2513)-$AI$2509</f>
        <v>5.3863203211318531</v>
      </c>
      <c r="AK2513" s="46"/>
      <c r="AL2513" s="86"/>
      <c r="AM2513" s="41"/>
      <c r="AN2513" s="41"/>
      <c r="AO2513" s="41"/>
      <c r="AP2513" s="41"/>
      <c r="AQ2513"/>
      <c r="AR2513" s="41"/>
      <c r="AT2513" s="41"/>
      <c r="AU2513" s="41"/>
      <c r="AW2513" s="22"/>
      <c r="AX2513" s="22"/>
      <c r="AY2513" s="22"/>
      <c r="AZ2513" s="22"/>
      <c r="BA2513" s="22"/>
      <c r="BB2513" s="22"/>
    </row>
    <row r="2514" spans="4:54" ht="14.4" x14ac:dyDescent="0.3">
      <c r="E2514" s="32">
        <v>39945.445833333331</v>
      </c>
      <c r="F2514" s="21">
        <f t="shared" si="2987"/>
        <v>46.708333333328483</v>
      </c>
      <c r="G2514" s="21">
        <f t="shared" si="2998"/>
        <v>46.708333333328483</v>
      </c>
      <c r="H2514" s="21"/>
      <c r="I2514" s="50">
        <v>1037</v>
      </c>
      <c r="J2514" s="21">
        <v>14405</v>
      </c>
      <c r="K2514" s="21">
        <v>57.74</v>
      </c>
      <c r="L2514" s="21">
        <v>358</v>
      </c>
      <c r="M2514" s="124">
        <v>6.37</v>
      </c>
      <c r="N2514" s="40"/>
      <c r="O2514" s="40"/>
      <c r="P2514" s="40"/>
      <c r="R2514" s="22"/>
      <c r="S2514" s="22"/>
      <c r="T2514" s="22"/>
      <c r="U2514" s="52">
        <f t="shared" si="2988"/>
        <v>2.1317814346129694E-4</v>
      </c>
      <c r="V2514" s="52">
        <f t="shared" si="2989"/>
        <v>2.8293654175174075E-2</v>
      </c>
      <c r="W2514" s="52">
        <f t="shared" si="2990"/>
        <v>1.9556782802148038E-4</v>
      </c>
      <c r="X2514" s="247">
        <f>W2514+V2514+SUM($U$2509:U2514)</f>
        <v>2.9281200589165123E-2</v>
      </c>
      <c r="Y2514" s="104">
        <f>W2514+V2514+SUM($U$2509:U2514)-$X$2509</f>
        <v>1.6853767203878989E-2</v>
      </c>
      <c r="Z2514" s="42"/>
      <c r="AA2514" s="1">
        <f t="shared" si="2999"/>
        <v>2.4561672724659209E-4</v>
      </c>
      <c r="AB2514" s="41">
        <f t="shared" si="2991"/>
        <v>5.3183774793210639E-2</v>
      </c>
      <c r="AC2514" s="48">
        <f t="shared" si="2992"/>
        <v>7.0587129960752089</v>
      </c>
      <c r="AD2514" s="48">
        <f t="shared" si="2993"/>
        <v>1.4471150508279311</v>
      </c>
      <c r="AE2514" s="48">
        <f t="shared" si="2994"/>
        <v>2.4630315334409443</v>
      </c>
      <c r="AF2514" s="48">
        <f t="shared" si="2995"/>
        <v>1.4471150508279311</v>
      </c>
      <c r="AG2514" s="238">
        <f t="shared" si="2996"/>
        <v>1.0158522701148271</v>
      </c>
      <c r="AH2514" s="48">
        <f t="shared" si="2997"/>
        <v>6.4212498186086122E-5</v>
      </c>
      <c r="AI2514" s="48">
        <f>AE2514+AC2514+SUM($AB$2509:AB2514)</f>
        <v>9.711264107973987</v>
      </c>
      <c r="AJ2514" s="48">
        <f>AE2514+AC2514+SUM($AB$2509:AB2514)-$AI$2509</f>
        <v>8.2183596323419952</v>
      </c>
      <c r="AK2514" s="46"/>
      <c r="AL2514" s="86"/>
      <c r="AM2514" s="41"/>
      <c r="AN2514" s="41"/>
      <c r="AO2514" s="41"/>
      <c r="AP2514" s="41"/>
      <c r="AQ2514"/>
      <c r="AR2514" s="41"/>
      <c r="AT2514" s="41"/>
      <c r="AU2514" s="41"/>
      <c r="AW2514" s="22"/>
      <c r="AX2514" s="22"/>
      <c r="AY2514" s="22"/>
      <c r="AZ2514" s="22"/>
      <c r="BA2514" s="22"/>
      <c r="BB2514" s="22"/>
    </row>
    <row r="2515" spans="4:54" ht="14.4" x14ac:dyDescent="0.3">
      <c r="E2515" s="32">
        <v>39960.553472222222</v>
      </c>
      <c r="F2515" s="21">
        <f t="shared" si="2987"/>
        <v>61.815972222218988</v>
      </c>
      <c r="G2515" s="21">
        <f t="shared" si="2998"/>
        <v>61.815972222218988</v>
      </c>
      <c r="H2515" s="21"/>
      <c r="I2515" s="50">
        <v>1037</v>
      </c>
      <c r="J2515" s="21">
        <v>14974.1</v>
      </c>
      <c r="K2515" s="21">
        <v>60.12</v>
      </c>
      <c r="L2515" s="21">
        <v>716</v>
      </c>
      <c r="M2515" s="124">
        <v>6.37</v>
      </c>
      <c r="N2515" s="40"/>
      <c r="O2515" s="40"/>
      <c r="P2515" s="40"/>
      <c r="R2515" s="22"/>
      <c r="S2515" s="22"/>
      <c r="T2515" s="22"/>
      <c r="U2515" s="52">
        <f t="shared" si="2988"/>
        <v>2.2196518851564203E-4</v>
      </c>
      <c r="V2515" s="52">
        <f t="shared" si="2989"/>
        <v>2.9459897627493334E-2</v>
      </c>
      <c r="W2515" s="52">
        <f t="shared" si="2990"/>
        <v>2.036289889271112E-4</v>
      </c>
      <c r="X2515" s="247">
        <f>W2515+V2515+SUM($U$2509:U2515)</f>
        <v>3.0677470390905653E-2</v>
      </c>
      <c r="Y2515" s="104">
        <f>W2515+V2515+SUM($U$2509:U2515)-$X$2509</f>
        <v>1.8250037005619522E-2</v>
      </c>
      <c r="Z2515" s="42"/>
      <c r="AA2515" s="1">
        <f t="shared" si="2999"/>
        <v>1.9216331127625114E-4</v>
      </c>
      <c r="AB2515" s="41">
        <f t="shared" si="2991"/>
        <v>5.5284912331205506E-2</v>
      </c>
      <c r="AC2515" s="48">
        <f t="shared" si="2992"/>
        <v>7.3375823862915501</v>
      </c>
      <c r="AD2515" s="48">
        <f t="shared" si="2993"/>
        <v>1.50428639240559</v>
      </c>
      <c r="AE2515" s="48">
        <f t="shared" si="2994"/>
        <v>2.5603388049217664</v>
      </c>
      <c r="AF2515" s="48">
        <f t="shared" si="2995"/>
        <v>1.50428639240559</v>
      </c>
      <c r="AG2515" s="238">
        <f t="shared" si="2996"/>
        <v>1.0559856631674025</v>
      </c>
      <c r="AH2515" s="48">
        <f t="shared" si="2997"/>
        <v>6.6749348773916859E-5</v>
      </c>
      <c r="AI2515" s="48">
        <f>AE2515+AC2515+SUM($AB$2509:AB2515)</f>
        <v>10.142725682002355</v>
      </c>
      <c r="AJ2515" s="48">
        <f>AE2515+AC2515+SUM($AB$2509:AB2515)-$AI$2509</f>
        <v>8.6498212063703637</v>
      </c>
      <c r="AK2515" s="46"/>
      <c r="AL2515" s="86"/>
      <c r="AM2515" s="41"/>
      <c r="AN2515" s="41"/>
      <c r="AO2515" s="41"/>
      <c r="AP2515" s="41"/>
      <c r="AQ2515"/>
      <c r="AR2515" s="41"/>
      <c r="AT2515" s="41"/>
      <c r="AU2515" s="41"/>
      <c r="AW2515" s="22"/>
      <c r="AX2515" s="22"/>
      <c r="AY2515" s="22"/>
      <c r="AZ2515" s="22"/>
      <c r="BA2515" s="22"/>
      <c r="BB2515" s="22"/>
    </row>
    <row r="2516" spans="4:54" ht="14.4" x14ac:dyDescent="0.3">
      <c r="E2516" s="32">
        <v>39974.642361111109</v>
      </c>
      <c r="F2516" s="21">
        <f t="shared" si="2987"/>
        <v>75.904861111106584</v>
      </c>
      <c r="G2516" s="21">
        <f t="shared" si="2998"/>
        <v>75.904861111106584</v>
      </c>
      <c r="H2516" s="21"/>
      <c r="I2516" s="50">
        <v>1037</v>
      </c>
      <c r="J2516" s="21">
        <v>15850.4</v>
      </c>
      <c r="K2516" s="21">
        <v>63.94</v>
      </c>
      <c r="L2516" s="21">
        <v>923</v>
      </c>
      <c r="M2516" s="124">
        <v>6.37</v>
      </c>
      <c r="N2516" s="40"/>
      <c r="O2516" s="40"/>
      <c r="P2516" s="40"/>
      <c r="R2516" s="22"/>
      <c r="S2516" s="22"/>
      <c r="T2516" s="22"/>
      <c r="U2516" s="52">
        <f t="shared" si="2988"/>
        <v>2.3606876503143962E-4</v>
      </c>
      <c r="V2516" s="52">
        <f t="shared" si="2989"/>
        <v>3.1331767370291481E-2</v>
      </c>
      <c r="W2516" s="52">
        <f t="shared" si="2990"/>
        <v>2.165674908848884E-4</v>
      </c>
      <c r="X2516" s="247">
        <f>W2516+V2516+SUM($U$2509:U2516)</f>
        <v>3.2798347400693019E-2</v>
      </c>
      <c r="Y2516" s="104">
        <f>W2516+V2516+SUM($U$2509:U2516)-$X$2509</f>
        <v>2.0370914015406888E-2</v>
      </c>
      <c r="Z2516" s="42"/>
      <c r="AA2516" s="1">
        <f t="shared" si="2999"/>
        <v>1.7217868754165806E-4</v>
      </c>
      <c r="AB2516" s="41">
        <f t="shared" si="2991"/>
        <v>5.8520243247643586E-2</v>
      </c>
      <c r="AC2516" s="48">
        <f t="shared" si="2992"/>
        <v>7.7669853851433865</v>
      </c>
      <c r="AD2516" s="48">
        <f t="shared" si="2993"/>
        <v>1.5923188060842097</v>
      </c>
      <c r="AE2516" s="48">
        <f t="shared" si="2994"/>
        <v>2.7101725107707284</v>
      </c>
      <c r="AF2516" s="48">
        <f t="shared" si="2995"/>
        <v>1.5923188060842095</v>
      </c>
      <c r="AG2516" s="238">
        <f t="shared" si="2996"/>
        <v>1.1177830490960121</v>
      </c>
      <c r="AH2516" s="48">
        <f t="shared" si="2997"/>
        <v>7.0655590506680981E-5</v>
      </c>
      <c r="AI2516" s="48">
        <f>AE2516+AC2516+SUM($AB$2509:AB2516)</f>
        <v>10.780482629950797</v>
      </c>
      <c r="AJ2516" s="48">
        <f>AE2516+AC2516+SUM($AB$2509:AB2516)-$AI$2509</f>
        <v>9.2875781543188047</v>
      </c>
      <c r="AK2516" s="46"/>
      <c r="AL2516" s="86"/>
      <c r="AM2516" s="41"/>
      <c r="AN2516" s="41"/>
      <c r="AO2516" s="41"/>
      <c r="AP2516" s="41"/>
      <c r="AQ2516"/>
      <c r="AR2516" s="41"/>
      <c r="AT2516" s="41"/>
      <c r="AU2516" s="41"/>
      <c r="AW2516" s="22"/>
      <c r="AX2516" s="22"/>
      <c r="AY2516" s="22"/>
      <c r="AZ2516" s="22"/>
      <c r="BA2516" s="22"/>
      <c r="BB2516" s="22"/>
    </row>
    <row r="2517" spans="4:54" ht="14.4" x14ac:dyDescent="0.3">
      <c r="E2517" s="32">
        <v>39993.661111111112</v>
      </c>
      <c r="F2517" s="21">
        <f t="shared" si="2987"/>
        <v>94.923611111109494</v>
      </c>
      <c r="G2517" s="21">
        <f t="shared" si="2998"/>
        <v>94.923611111109494</v>
      </c>
      <c r="H2517" s="21"/>
      <c r="I2517" s="50">
        <v>1037</v>
      </c>
      <c r="J2517" s="21">
        <v>16846.8</v>
      </c>
      <c r="K2517" s="21">
        <v>68.38</v>
      </c>
      <c r="L2517" s="21">
        <v>1357</v>
      </c>
      <c r="M2517" s="124">
        <v>6.37</v>
      </c>
      <c r="N2517" s="40"/>
      <c r="O2517" s="40"/>
      <c r="P2517" s="40"/>
      <c r="R2517" s="22"/>
      <c r="S2517" s="22"/>
      <c r="T2517" s="22"/>
      <c r="U2517" s="52">
        <f t="shared" si="2988"/>
        <v>2.524614037042515E-4</v>
      </c>
      <c r="V2517" s="52">
        <f t="shared" si="2989"/>
        <v>3.3507448432601367E-2</v>
      </c>
      <c r="W2517" s="52">
        <f t="shared" si="2990"/>
        <v>2.3160595912900635E-4</v>
      </c>
      <c r="X2517" s="247">
        <f>W2517+V2517+SUM($U$2509:U2517)</f>
        <v>3.5241528334951276E-2</v>
      </c>
      <c r="Y2517" s="104">
        <f>W2517+V2517+SUM($U$2509:U2517)-$X$2509</f>
        <v>2.2814094949665145E-2</v>
      </c>
      <c r="Z2517" s="42"/>
      <c r="AA2517" s="1">
        <f t="shared" si="2999"/>
        <v>1.2616548480924895E-4</v>
      </c>
      <c r="AB2517" s="41">
        <f t="shared" si="2991"/>
        <v>6.219898765610974E-2</v>
      </c>
      <c r="AC2517" s="48">
        <f t="shared" si="2992"/>
        <v>8.2552395766941906</v>
      </c>
      <c r="AD2517" s="48">
        <f t="shared" si="2993"/>
        <v>1.6924163719741752</v>
      </c>
      <c r="AE2517" s="48">
        <f t="shared" si="2994"/>
        <v>2.8805414534934326</v>
      </c>
      <c r="AF2517" s="48">
        <f t="shared" si="2995"/>
        <v>1.6924163719741747</v>
      </c>
      <c r="AG2517" s="238">
        <f t="shared" si="2996"/>
        <v>1.1880499843228369</v>
      </c>
      <c r="AH2517" s="48">
        <f t="shared" si="2997"/>
        <v>7.5097196420781363E-5</v>
      </c>
      <c r="AI2517" s="48">
        <f>AE2517+AC2517+SUM($AB$2509:AB2517)</f>
        <v>11.501304751880415</v>
      </c>
      <c r="AJ2517" s="48">
        <f>AE2517+AC2517+SUM($AB$2509:AB2517)-$AI$2509</f>
        <v>10.008400276248423</v>
      </c>
      <c r="AK2517" s="46"/>
      <c r="AL2517" s="86"/>
      <c r="AM2517" s="41"/>
      <c r="AN2517" s="41"/>
      <c r="AO2517" s="41"/>
      <c r="AP2517" s="41"/>
      <c r="AQ2517"/>
      <c r="AR2517" s="41"/>
      <c r="AT2517" s="41"/>
      <c r="AU2517" s="41"/>
      <c r="AW2517" s="22"/>
      <c r="AX2517" s="22"/>
      <c r="AY2517" s="22"/>
      <c r="AZ2517" s="22"/>
      <c r="BA2517" s="22"/>
      <c r="BB2517" s="22"/>
    </row>
    <row r="2518" spans="4:54" ht="14.4" x14ac:dyDescent="0.3">
      <c r="E2518" s="32">
        <v>40010.456250000003</v>
      </c>
      <c r="F2518" s="21">
        <f t="shared" si="2987"/>
        <v>111.71875</v>
      </c>
      <c r="G2518" s="21">
        <f t="shared" si="2998"/>
        <v>111.71875</v>
      </c>
      <c r="H2518" s="21"/>
      <c r="I2518" s="50">
        <v>1037</v>
      </c>
      <c r="J2518" s="21">
        <v>17015.8</v>
      </c>
      <c r="K2518" s="21">
        <v>73.81</v>
      </c>
      <c r="L2518" s="21">
        <v>279</v>
      </c>
      <c r="M2518" s="124">
        <v>6.37</v>
      </c>
      <c r="N2518" s="40"/>
      <c r="O2518" s="40"/>
      <c r="P2518" s="40"/>
      <c r="R2518" s="22"/>
      <c r="S2518" s="22"/>
      <c r="T2518" s="22"/>
      <c r="U2518" s="52">
        <f t="shared" si="2988"/>
        <v>2.72509157756812E-4</v>
      </c>
      <c r="V2518" s="52">
        <f t="shared" si="2989"/>
        <v>3.6168247569615487E-2</v>
      </c>
      <c r="W2518" s="52">
        <f t="shared" si="2990"/>
        <v>2.4999759934647502E-4</v>
      </c>
      <c r="X2518" s="247">
        <f>W2518+V2518+SUM($U$2509:U2518)</f>
        <v>3.8193228269939677E-2</v>
      </c>
      <c r="Y2518" s="104">
        <f>W2518+V2518+SUM($U$2509:U2518)-$X$2509</f>
        <v>2.5765794884653546E-2</v>
      </c>
      <c r="Z2518" s="42"/>
      <c r="AA2518" s="1">
        <f t="shared" si="2999"/>
        <v>1.4800338887459844E-4</v>
      </c>
      <c r="AB2518" s="41">
        <f t="shared" si="2991"/>
        <v>6.2822941695682991E-2</v>
      </c>
      <c r="AC2518" s="48">
        <f t="shared" si="2992"/>
        <v>8.3380526621740039</v>
      </c>
      <c r="AD2518" s="48">
        <f t="shared" si="2993"/>
        <v>1.7093939799984665</v>
      </c>
      <c r="AE2518" s="48">
        <f t="shared" si="2994"/>
        <v>2.9094378317753855</v>
      </c>
      <c r="AF2518" s="48">
        <f t="shared" si="2995"/>
        <v>1.7093939799984668</v>
      </c>
      <c r="AG2518" s="238">
        <f t="shared" si="2996"/>
        <v>1.1999680012370619</v>
      </c>
      <c r="AH2518" s="48">
        <f t="shared" si="2997"/>
        <v>7.5850539856633424E-5</v>
      </c>
      <c r="AI2518" s="48">
        <f>AE2518+AC2518+SUM($AB$2509:AB2518)</f>
        <v>11.675837157337863</v>
      </c>
      <c r="AJ2518" s="48">
        <f>AE2518+AC2518+SUM($AB$2509:AB2518)-$AI$2509</f>
        <v>10.182932681705871</v>
      </c>
      <c r="AK2518" s="46"/>
      <c r="AL2518" s="86"/>
      <c r="AM2518" s="41"/>
      <c r="AN2518" s="41"/>
      <c r="AO2518" s="41"/>
      <c r="AP2518" s="41"/>
      <c r="AQ2518"/>
      <c r="AR2518" s="41"/>
      <c r="AT2518" s="41"/>
      <c r="AU2518" s="41"/>
      <c r="AW2518" s="22"/>
      <c r="AX2518" s="22"/>
      <c r="AY2518" s="22"/>
      <c r="AZ2518" s="22"/>
      <c r="BA2518" s="22"/>
      <c r="BB2518" s="22"/>
    </row>
    <row r="2519" spans="4:54" ht="14.4" x14ac:dyDescent="0.3">
      <c r="E2519" s="32">
        <v>40021.568055555559</v>
      </c>
      <c r="F2519" s="21">
        <f t="shared" si="2987"/>
        <v>122.8305555555562</v>
      </c>
      <c r="G2519" s="21">
        <f t="shared" si="2998"/>
        <v>122.8305555555562</v>
      </c>
      <c r="H2519" s="21"/>
      <c r="I2519" s="50">
        <v>1037</v>
      </c>
      <c r="J2519" s="21">
        <v>17053.099999999999</v>
      </c>
      <c r="K2519" s="21">
        <v>74.69</v>
      </c>
      <c r="L2519" s="21">
        <v>304</v>
      </c>
      <c r="M2519" s="124">
        <v>6.37</v>
      </c>
      <c r="U2519" s="52">
        <f t="shared" si="2988"/>
        <v>2.7575814920547743E-4</v>
      </c>
      <c r="V2519" s="52">
        <f t="shared" si="2989"/>
        <v>3.659946363601925E-2</v>
      </c>
      <c r="W2519" s="52">
        <f t="shared" si="2990"/>
        <v>2.5297819665611999E-4</v>
      </c>
      <c r="X2519" s="247">
        <f>W2519+V2519+SUM($U$2509:U2519)</f>
        <v>3.8903183082858561E-2</v>
      </c>
      <c r="Y2519" s="104">
        <f>W2519+V2519+SUM($U$2509:U2519)-$X$2509</f>
        <v>2.647574969757243E-2</v>
      </c>
      <c r="Z2519" s="42"/>
      <c r="AA2519" s="1">
        <f t="shared" si="2999"/>
        <v>1.3632262715726324E-4</v>
      </c>
      <c r="AB2519" s="41">
        <f t="shared" si="2991"/>
        <v>6.2960654628677559E-2</v>
      </c>
      <c r="AC2519" s="48">
        <f t="shared" si="2992"/>
        <v>8.3563303431704359</v>
      </c>
      <c r="AD2519" s="48">
        <f t="shared" si="2993"/>
        <v>1.7131411088701003</v>
      </c>
      <c r="AE2519" s="48">
        <f t="shared" si="2994"/>
        <v>2.9158155531358392</v>
      </c>
      <c r="AF2519" s="48">
        <f t="shared" si="2995"/>
        <v>1.7131411088700998</v>
      </c>
      <c r="AG2519" s="238">
        <f t="shared" si="2996"/>
        <v>1.2025984274554082</v>
      </c>
      <c r="AH2519" s="48">
        <f t="shared" si="2997"/>
        <v>7.6016810330936831E-5</v>
      </c>
      <c r="AI2519" s="48">
        <f>AE2519+AC2519+SUM($AB$2509:AB2519)</f>
        <v>11.763453214323428</v>
      </c>
      <c r="AJ2519" s="48">
        <f>AE2519+AC2519+SUM($AB$2509:AB2519)-$AI$2509</f>
        <v>10.270548738691437</v>
      </c>
      <c r="AK2519" s="46"/>
      <c r="AL2519" s="86"/>
      <c r="AM2519" s="41"/>
      <c r="AN2519" s="41"/>
      <c r="AO2519" s="41"/>
      <c r="AP2519" s="41"/>
      <c r="AQ2519"/>
      <c r="AR2519" s="41"/>
      <c r="AT2519" s="41"/>
      <c r="AU2519" s="41"/>
    </row>
    <row r="2520" spans="4:54" ht="14.4" x14ac:dyDescent="0.3">
      <c r="E2520" s="32">
        <v>40035.668055555558</v>
      </c>
      <c r="F2520" s="21">
        <f t="shared" si="2987"/>
        <v>136.93055555555475</v>
      </c>
      <c r="G2520" s="21">
        <f t="shared" si="2998"/>
        <v>136.93055555555475</v>
      </c>
      <c r="H2520" s="21"/>
      <c r="I2520" s="50">
        <v>1037</v>
      </c>
      <c r="J2520" s="21">
        <v>17195.599999999999</v>
      </c>
      <c r="K2520" s="21">
        <v>83.09</v>
      </c>
      <c r="L2520" s="21">
        <v>504</v>
      </c>
      <c r="M2520" s="124">
        <v>6.37</v>
      </c>
      <c r="U2520" s="52">
        <f t="shared" si="2988"/>
        <v>3.067712493972837E-4</v>
      </c>
      <c r="V2520" s="52">
        <f t="shared" si="2989"/>
        <v>4.071561699714607E-2</v>
      </c>
      <c r="W2520" s="52">
        <f t="shared" si="2990"/>
        <v>2.8142935279364058E-4</v>
      </c>
      <c r="X2520" s="247">
        <f>W2520+V2520+SUM($U$2509:U2520)</f>
        <v>4.3354558849520185E-2</v>
      </c>
      <c r="Y2520" s="104">
        <f>W2520+V2520+SUM($U$2509:U2520)-$X$2509</f>
        <v>3.0927125464234054E-2</v>
      </c>
      <c r="Z2520" s="42"/>
      <c r="AA2520" s="1">
        <f t="shared" si="2999"/>
        <v>1.8326049426430603E-4</v>
      </c>
      <c r="AB2520" s="41">
        <f t="shared" si="2991"/>
        <v>6.3486769721217126E-2</v>
      </c>
      <c r="AC2520" s="48">
        <f t="shared" si="2992"/>
        <v>8.4261579448324095</v>
      </c>
      <c r="AD2520" s="48">
        <f t="shared" si="2993"/>
        <v>1.7274565475888075</v>
      </c>
      <c r="AE2520" s="48">
        <f t="shared" si="2994"/>
        <v>2.9401808425155926</v>
      </c>
      <c r="AF2520" s="48">
        <f t="shared" si="2995"/>
        <v>1.727456547588808</v>
      </c>
      <c r="AG2520" s="238">
        <f t="shared" si="2996"/>
        <v>1.2126476429008348</v>
      </c>
      <c r="AH2520" s="48">
        <f t="shared" si="2997"/>
        <v>7.6652025949924525E-5</v>
      </c>
      <c r="AI2520" s="48">
        <f>AE2520+AC2520+SUM($AB$2509:AB2520)</f>
        <v>11.921132875086373</v>
      </c>
      <c r="AJ2520" s="48">
        <f>AE2520+AC2520+SUM($AB$2509:AB2520)-$AI$2509</f>
        <v>10.428228399454381</v>
      </c>
      <c r="AK2520" s="46"/>
      <c r="AL2520" s="86"/>
      <c r="AM2520" s="41"/>
      <c r="AN2520" s="41"/>
      <c r="AO2520" s="41"/>
      <c r="AP2520" s="41"/>
      <c r="AQ2520"/>
      <c r="AR2520" s="41"/>
      <c r="AT2520" s="41"/>
      <c r="AU2520" s="41"/>
    </row>
    <row r="2521" spans="4:54" ht="14.4" x14ac:dyDescent="0.3">
      <c r="E2521" s="32">
        <v>40049.65347222222</v>
      </c>
      <c r="F2521" s="21">
        <f t="shared" si="2987"/>
        <v>150.91597222221753</v>
      </c>
      <c r="G2521" s="21">
        <f t="shared" si="2998"/>
        <v>150.91597222221753</v>
      </c>
      <c r="H2521" s="21"/>
      <c r="I2521" s="50">
        <v>1037</v>
      </c>
      <c r="J2521" s="21">
        <v>17858</v>
      </c>
      <c r="K2521" s="21">
        <v>92.1</v>
      </c>
      <c r="L2521" s="21">
        <v>786</v>
      </c>
      <c r="M2521" s="124">
        <v>6.37</v>
      </c>
      <c r="U2521" s="52">
        <f t="shared" si="2988"/>
        <v>3.4003649138873303E-4</v>
      </c>
      <c r="V2521" s="52">
        <f t="shared" si="2989"/>
        <v>4.513068149521185E-2</v>
      </c>
      <c r="W2521" s="52">
        <f t="shared" si="2990"/>
        <v>3.1194660479352858E-4</v>
      </c>
      <c r="X2521" s="247">
        <f>W2521+V2521+SUM($U$2509:U2521)</f>
        <v>4.8140177090974581E-2</v>
      </c>
      <c r="Y2521" s="104">
        <f>W2521+V2521+SUM($U$2509:U2521)-$X$2509</f>
        <v>3.571274370568845E-2</v>
      </c>
      <c r="Z2521" s="42"/>
      <c r="AA2521" s="1">
        <f t="shared" si="2999"/>
        <v>2.6361007534710362E-4</v>
      </c>
      <c r="AB2521" s="41">
        <f t="shared" si="2991"/>
        <v>6.5932374193485285E-2</v>
      </c>
      <c r="AC2521" s="48">
        <f t="shared" si="2992"/>
        <v>8.7507460384526965</v>
      </c>
      <c r="AD2521" s="48">
        <f t="shared" si="2993"/>
        <v>1.7940007343065043</v>
      </c>
      <c r="AE2521" s="48">
        <f t="shared" si="2994"/>
        <v>3.0534409666218938</v>
      </c>
      <c r="AF2521" s="48">
        <f t="shared" si="2995"/>
        <v>1.7940007343065041</v>
      </c>
      <c r="AG2521" s="238">
        <f t="shared" si="2996"/>
        <v>1.2593606275397835</v>
      </c>
      <c r="AH2521" s="48">
        <f t="shared" si="2997"/>
        <v>7.9604775606187151E-5</v>
      </c>
      <c r="AI2521" s="48">
        <f>AE2521+AC2521+SUM($AB$2509:AB2521)</f>
        <v>12.424913467006446</v>
      </c>
      <c r="AJ2521" s="48">
        <f>AE2521+AC2521+SUM($AB$2509:AB2521)-$AI$2509</f>
        <v>10.932008991374454</v>
      </c>
      <c r="AK2521" s="46"/>
      <c r="AL2521" s="86"/>
      <c r="AM2521" s="41"/>
      <c r="AN2521" s="41"/>
      <c r="AO2521" s="41"/>
      <c r="AP2521" s="41"/>
      <c r="AQ2521"/>
      <c r="AR2521" s="41"/>
      <c r="AT2521" s="41"/>
      <c r="AU2521" s="41"/>
    </row>
    <row r="2522" spans="4:54" ht="14.4" x14ac:dyDescent="0.3">
      <c r="D2522" s="22"/>
      <c r="E2522" s="32">
        <v>40063.56527777778</v>
      </c>
      <c r="F2522" s="21">
        <f t="shared" si="2987"/>
        <v>164.82777777777665</v>
      </c>
      <c r="G2522" s="21">
        <f t="shared" si="2998"/>
        <v>164.82777777777665</v>
      </c>
      <c r="H2522" s="21"/>
      <c r="I2522" s="50">
        <v>1037</v>
      </c>
      <c r="J2522" s="21">
        <v>17884.400000000001</v>
      </c>
      <c r="K2522" s="21">
        <v>97.96</v>
      </c>
      <c r="L2522" s="21">
        <v>1083</v>
      </c>
      <c r="M2522" s="124">
        <v>6.37</v>
      </c>
      <c r="U2522" s="52">
        <f t="shared" si="2988"/>
        <v>3.6167182080825506E-4</v>
      </c>
      <c r="V2522" s="52">
        <f t="shared" si="2989"/>
        <v>4.8002188482855077E-2</v>
      </c>
      <c r="W2522" s="52">
        <f t="shared" si="2990"/>
        <v>3.317946732418465E-4</v>
      </c>
      <c r="X2522" s="247">
        <f>W2522+V2522+SUM($U$2509:U2522)</f>
        <v>5.1393203967874383E-2</v>
      </c>
      <c r="Y2522" s="104">
        <f>W2522+V2522+SUM($U$2509:U2522)-$X$2509</f>
        <v>3.8965770582588252E-2</v>
      </c>
      <c r="Z2522" s="42"/>
      <c r="AA2522" s="1">
        <f t="shared" si="2999"/>
        <v>3.0192659800353926E-4</v>
      </c>
      <c r="AB2522" s="41">
        <f t="shared" si="2991"/>
        <v>6.6029843936945248E-2</v>
      </c>
      <c r="AC2522" s="48">
        <f t="shared" si="2992"/>
        <v>8.7636825204448101</v>
      </c>
      <c r="AD2522" s="48">
        <f t="shared" si="2993"/>
        <v>1.7966528576901808</v>
      </c>
      <c r="AE2522" s="48">
        <f t="shared" si="2994"/>
        <v>3.057954957075407</v>
      </c>
      <c r="AF2522" s="48">
        <f t="shared" si="2995"/>
        <v>1.796652857690181</v>
      </c>
      <c r="AG2522" s="238">
        <f t="shared" si="2996"/>
        <v>1.2612223769275681</v>
      </c>
      <c r="AH2522" s="48">
        <f t="shared" si="2997"/>
        <v>7.9722457657704885E-5</v>
      </c>
      <c r="AI2522" s="48">
        <f>AE2522+AC2522+SUM($AB$2509:AB2522)</f>
        <v>12.508393783389016</v>
      </c>
      <c r="AJ2522" s="48">
        <f>AE2522+AC2522+SUM($AB$2509:AB2522)-$AI$2509</f>
        <v>11.015489307757024</v>
      </c>
      <c r="AK2522" s="46"/>
      <c r="AL2522" s="86"/>
      <c r="AM2522" s="41"/>
      <c r="AN2522" s="41"/>
      <c r="AO2522" s="41"/>
      <c r="AP2522" s="41"/>
      <c r="AQ2522"/>
      <c r="AR2522" s="41"/>
      <c r="AT2522" s="41"/>
      <c r="AU2522" s="41"/>
    </row>
    <row r="2523" spans="4:54" ht="14.4" x14ac:dyDescent="0.3">
      <c r="D2523" s="22"/>
      <c r="E2523" s="32">
        <v>40077.542361111111</v>
      </c>
      <c r="F2523" s="21">
        <f t="shared" si="2987"/>
        <v>178.80486111110804</v>
      </c>
      <c r="G2523" s="21">
        <f t="shared" si="2998"/>
        <v>178.80486111110804</v>
      </c>
      <c r="H2523" s="21"/>
      <c r="I2523" s="50">
        <v>1037</v>
      </c>
      <c r="J2523" s="21">
        <v>18090.7</v>
      </c>
      <c r="K2523" s="21">
        <v>106.49</v>
      </c>
      <c r="L2523" s="21">
        <v>1432</v>
      </c>
      <c r="M2523" s="124">
        <v>6.37</v>
      </c>
      <c r="U2523" s="52">
        <f t="shared" si="2988"/>
        <v>3.9316488564588686E-4</v>
      </c>
      <c r="V2523" s="52">
        <f t="shared" si="2989"/>
        <v>5.2182044217427899E-2</v>
      </c>
      <c r="W2523" s="52">
        <f t="shared" si="2990"/>
        <v>3.6068614489101909E-4</v>
      </c>
      <c r="X2523" s="247">
        <f>W2523+V2523+SUM($U$2509:U2523)</f>
        <v>5.5995116059742271E-2</v>
      </c>
      <c r="Y2523" s="104">
        <f>W2523+V2523+SUM($U$2509:U2523)-$X$2509</f>
        <v>4.356768267445614E-2</v>
      </c>
      <c r="Z2523" s="42"/>
      <c r="AA2523" s="1">
        <f t="shared" si="2999"/>
        <v>2.9510633136062064E-4</v>
      </c>
      <c r="AB2523" s="41">
        <f t="shared" si="2991"/>
        <v>6.679151090951306E-2</v>
      </c>
      <c r="AC2523" s="48">
        <f t="shared" si="2992"/>
        <v>8.8647732869210536</v>
      </c>
      <c r="AD2523" s="48">
        <f t="shared" si="2993"/>
        <v>1.8173775945861059</v>
      </c>
      <c r="AE2523" s="48">
        <f t="shared" si="2994"/>
        <v>3.0932290567178131</v>
      </c>
      <c r="AF2523" s="48">
        <f t="shared" si="2995"/>
        <v>1.8173775945861059</v>
      </c>
      <c r="AG2523" s="238">
        <f t="shared" si="2996"/>
        <v>1.2757708200601392</v>
      </c>
      <c r="AH2523" s="48">
        <f t="shared" si="2997"/>
        <v>8.0642071567860353E-5</v>
      </c>
      <c r="AI2523" s="48">
        <f>AE2523+AC2523+SUM($AB$2509:AB2523)</f>
        <v>12.711550160417181</v>
      </c>
      <c r="AJ2523" s="48">
        <f>AE2523+AC2523+SUM($AB$2509:AB2523)-$AI$2509</f>
        <v>11.218645684785189</v>
      </c>
      <c r="AK2523" s="46"/>
      <c r="AL2523" s="86"/>
      <c r="AM2523" s="41"/>
      <c r="AN2523" s="41"/>
      <c r="AO2523" s="41"/>
      <c r="AP2523" s="41"/>
      <c r="AQ2523"/>
      <c r="AR2523" s="41"/>
      <c r="AT2523" s="41"/>
      <c r="AU2523" s="41"/>
    </row>
    <row r="2524" spans="4:54" ht="14.4" x14ac:dyDescent="0.3">
      <c r="D2524" s="22"/>
      <c r="E2524" s="32">
        <v>40091.536111111112</v>
      </c>
      <c r="F2524" s="21">
        <f t="shared" si="2987"/>
        <v>192.79861111110949</v>
      </c>
      <c r="G2524" s="21">
        <f t="shared" si="2998"/>
        <v>192.79861111110949</v>
      </c>
      <c r="H2524" s="21"/>
      <c r="I2524" s="50">
        <v>1037</v>
      </c>
      <c r="J2524" s="21">
        <v>18630.5</v>
      </c>
      <c r="K2524" s="21">
        <v>112.38</v>
      </c>
      <c r="L2524" s="21">
        <v>1738</v>
      </c>
      <c r="M2524" s="124">
        <v>6.37</v>
      </c>
      <c r="U2524" s="52">
        <f t="shared" si="2988"/>
        <v>4.1491097613752248E-4</v>
      </c>
      <c r="V2524" s="52">
        <f t="shared" si="2989"/>
        <v>5.5068251752789441E-2</v>
      </c>
      <c r="W2524" s="52">
        <f t="shared" si="2990"/>
        <v>3.8063582461125671E-4</v>
      </c>
      <c r="X2524" s="247">
        <f>W2524+V2524+SUM($U$2509:U2524)</f>
        <v>5.9316184250961572E-2</v>
      </c>
      <c r="Y2524" s="104">
        <f>W2524+V2524+SUM($U$2509:U2524)-$X$2509</f>
        <v>4.6888750865675441E-2</v>
      </c>
      <c r="Z2524" s="90">
        <f>(0.05-Y2524)/((Y2525-Y2524)/(G2525-G2524))+G2524</f>
        <v>200.8441718529358</v>
      </c>
      <c r="AA2524" s="1">
        <f t="shared" si="2999"/>
        <v>2.7309563829753294E-4</v>
      </c>
      <c r="AB2524" s="41">
        <f t="shared" si="2991"/>
        <v>6.8784471800410321E-2</v>
      </c>
      <c r="AC2524" s="48">
        <f t="shared" si="2992"/>
        <v>9.1292851421991781</v>
      </c>
      <c r="AD2524" s="48">
        <f t="shared" si="2993"/>
        <v>1.8716054810447607</v>
      </c>
      <c r="AE2524" s="48">
        <f t="shared" si="2994"/>
        <v>3.185526482733184</v>
      </c>
      <c r="AF2524" s="48">
        <f t="shared" si="2995"/>
        <v>1.8716054810447602</v>
      </c>
      <c r="AG2524" s="238">
        <f t="shared" si="2996"/>
        <v>1.3138379533755145</v>
      </c>
      <c r="AH2524" s="48">
        <f t="shared" si="2997"/>
        <v>8.3048312909120268E-5</v>
      </c>
      <c r="AI2524" s="48">
        <f>AE2524+AC2524+SUM($AB$2509:AB2524)</f>
        <v>13.137143913511085</v>
      </c>
      <c r="AJ2524" s="48">
        <f>AE2524+AC2524+SUM($AB$2509:AB2524)-$AI$2509</f>
        <v>11.644239437879094</v>
      </c>
      <c r="AK2524" s="46"/>
      <c r="AL2524" s="86"/>
      <c r="AM2524" s="41"/>
      <c r="AN2524" s="41"/>
      <c r="AO2524" s="41"/>
      <c r="AP2524" s="41"/>
      <c r="AQ2524"/>
      <c r="AR2524" s="41"/>
      <c r="AT2524" s="41"/>
      <c r="AU2524" s="41"/>
    </row>
    <row r="2525" spans="4:54" ht="14.4" x14ac:dyDescent="0.3">
      <c r="D2525" s="22"/>
      <c r="E2525" s="32">
        <v>40105.643750000003</v>
      </c>
      <c r="F2525" s="21">
        <f t="shared" si="2987"/>
        <v>206.90625</v>
      </c>
      <c r="G2525" s="21">
        <f t="shared" si="2998"/>
        <v>206.90625</v>
      </c>
      <c r="H2525" s="21"/>
      <c r="I2525" s="50">
        <v>1037</v>
      </c>
      <c r="J2525" s="21">
        <v>18589</v>
      </c>
      <c r="K2525" s="21">
        <v>122.52</v>
      </c>
      <c r="L2525" s="21">
        <v>2063</v>
      </c>
      <c r="M2525" s="124">
        <v>6.37</v>
      </c>
      <c r="U2525" s="52">
        <f t="shared" si="2988"/>
        <v>4.5234821851191721E-4</v>
      </c>
      <c r="V2525" s="52">
        <f t="shared" si="2989"/>
        <v>6.0037036881578229E-2</v>
      </c>
      <c r="W2525" s="52">
        <f t="shared" si="2990"/>
        <v>4.149804345201208E-4</v>
      </c>
      <c r="X2525" s="247">
        <f>W2525+V2525+SUM($U$2509:U2525)</f>
        <v>6.4771662208171141E-2</v>
      </c>
      <c r="Y2525" s="104">
        <f>W2525+V2525+SUM($U$2509:U2525)-$X$2509</f>
        <v>5.234422882288501E-2</v>
      </c>
      <c r="Z2525" s="42"/>
      <c r="AA2525" s="1">
        <f t="shared" si="2999"/>
        <v>3.0993962192874235E-4</v>
      </c>
      <c r="AB2525" s="41">
        <f t="shared" si="2991"/>
        <v>6.8631252317319855E-2</v>
      </c>
      <c r="AC2525" s="48">
        <f t="shared" si="2992"/>
        <v>9.1089493845221838</v>
      </c>
      <c r="AD2525" s="48">
        <f t="shared" si="2993"/>
        <v>1.8674364234529963</v>
      </c>
      <c r="AE2525" s="48">
        <f t="shared" si="2994"/>
        <v>3.1784306265278519</v>
      </c>
      <c r="AF2525" s="48">
        <f t="shared" si="2995"/>
        <v>1.8674364234529959</v>
      </c>
      <c r="AG2525" s="238">
        <f t="shared" si="2996"/>
        <v>1.3109113397545655</v>
      </c>
      <c r="AH2525" s="48">
        <f t="shared" si="2997"/>
        <v>8.2863320290257176E-5</v>
      </c>
      <c r="AI2525" s="48">
        <f>AE2525+AC2525+SUM($AB$2509:AB2525)</f>
        <v>13.17834355194608</v>
      </c>
      <c r="AJ2525" s="48">
        <f>AE2525+AC2525+SUM($AB$2509:AB2525)-$AI$2509</f>
        <v>11.685439076314088</v>
      </c>
      <c r="AK2525" s="46"/>
      <c r="AL2525" s="86"/>
      <c r="AM2525" s="41"/>
      <c r="AN2525" s="41"/>
      <c r="AO2525" s="41"/>
      <c r="AP2525" s="41"/>
      <c r="AQ2525"/>
      <c r="AR2525" s="41"/>
      <c r="AT2525" s="41"/>
      <c r="AU2525" s="41"/>
    </row>
    <row r="2526" spans="4:54" ht="14.4" x14ac:dyDescent="0.3">
      <c r="D2526" s="22"/>
      <c r="E2526" s="32">
        <v>40119.541666666664</v>
      </c>
      <c r="F2526" s="21">
        <f t="shared" si="2987"/>
        <v>220.80416666666133</v>
      </c>
      <c r="G2526" s="21">
        <f t="shared" si="2998"/>
        <v>220.80416666666133</v>
      </c>
      <c r="H2526" s="21"/>
      <c r="I2526" s="50">
        <v>1037</v>
      </c>
      <c r="J2526" s="21">
        <v>18342.3</v>
      </c>
      <c r="K2526" s="21">
        <v>127.34</v>
      </c>
      <c r="L2526" s="21">
        <v>2367</v>
      </c>
      <c r="M2526" s="124">
        <v>6.37</v>
      </c>
      <c r="U2526" s="52">
        <f t="shared" si="2988"/>
        <v>4.701438307648346E-4</v>
      </c>
      <c r="V2526" s="52">
        <f t="shared" si="2989"/>
        <v>6.2398924881653391E-2</v>
      </c>
      <c r="W2526" s="52">
        <f t="shared" si="2990"/>
        <v>4.3130597887522197E-4</v>
      </c>
      <c r="X2526" s="247">
        <f>W2526+V2526+SUM($U$2509:U2526)</f>
        <v>6.7620019583366234E-2</v>
      </c>
      <c r="Y2526" s="104">
        <f>W2526+V2526+SUM($U$2509:U2526)-$X$2509</f>
        <v>5.5192586198080103E-2</v>
      </c>
      <c r="Z2526" s="42"/>
      <c r="AA2526" s="1">
        <f t="shared" si="2999"/>
        <v>2.8794323882166289E-4</v>
      </c>
      <c r="AB2526" s="41">
        <f t="shared" si="2991"/>
        <v>6.7720427100972397E-2</v>
      </c>
      <c r="AC2526" s="48">
        <f t="shared" si="2992"/>
        <v>8.9880618804519479</v>
      </c>
      <c r="AD2526" s="48">
        <f t="shared" si="2993"/>
        <v>1.8426531341062937</v>
      </c>
      <c r="AE2526" s="48">
        <f t="shared" si="2994"/>
        <v>3.1362487536156767</v>
      </c>
      <c r="AF2526" s="48">
        <f t="shared" si="2995"/>
        <v>1.8426531341062933</v>
      </c>
      <c r="AG2526" s="238">
        <f t="shared" si="2996"/>
        <v>1.2935138558922032</v>
      </c>
      <c r="AH2526" s="48">
        <f t="shared" si="2997"/>
        <v>8.176361718005188E-5</v>
      </c>
      <c r="AI2526" s="48">
        <f>AE2526+AC2526+SUM($AB$2509:AB2526)</f>
        <v>13.082994602064641</v>
      </c>
      <c r="AJ2526" s="48">
        <f>AE2526+AC2526+SUM($AB$2509:AB2526)-$AI$2509</f>
        <v>11.590090126432649</v>
      </c>
      <c r="AK2526" s="46"/>
      <c r="AL2526" s="86"/>
      <c r="AM2526" s="41"/>
      <c r="AN2526" s="41"/>
      <c r="AO2526" s="41"/>
      <c r="AP2526" s="41"/>
      <c r="AQ2526"/>
      <c r="AR2526" s="41"/>
      <c r="AT2526" s="41"/>
      <c r="AU2526" s="41"/>
    </row>
    <row r="2527" spans="4:54" ht="14.4" x14ac:dyDescent="0.3">
      <c r="D2527" s="33"/>
      <c r="E2527" s="32">
        <v>40161.624305555553</v>
      </c>
      <c r="F2527" s="21">
        <f t="shared" si="2987"/>
        <v>262.88680555555038</v>
      </c>
      <c r="G2527" s="21">
        <f t="shared" si="2998"/>
        <v>262.88680555555038</v>
      </c>
      <c r="H2527" s="21"/>
      <c r="I2527" s="50">
        <v>1037</v>
      </c>
      <c r="J2527" s="21">
        <v>18538</v>
      </c>
      <c r="K2527" s="21">
        <v>151.46</v>
      </c>
      <c r="L2527" s="21">
        <v>2603</v>
      </c>
      <c r="M2527" s="124">
        <v>6.37</v>
      </c>
      <c r="U2527" s="52">
        <f t="shared" si="2988"/>
        <v>5.5919573274416413E-4</v>
      </c>
      <c r="V2527" s="52">
        <f t="shared" si="2989"/>
        <v>7.4218165247174672E-2</v>
      </c>
      <c r="W2527" s="52">
        <f t="shared" si="2990"/>
        <v>5.1300144149867379E-4</v>
      </c>
      <c r="X2527" s="247">
        <f>W2527+V2527+SUM($U$2509:U2527)</f>
        <v>8.0080151144255124E-2</v>
      </c>
      <c r="Y2527" s="104">
        <f>W2527+V2527+SUM($U$2509:U2527)-$X$2509</f>
        <v>6.7652717758968986E-2</v>
      </c>
      <c r="Z2527" s="42"/>
      <c r="AA2527" s="1">
        <f t="shared" si="2999"/>
        <v>2.8978144196648118E-4</v>
      </c>
      <c r="AB2527" s="41">
        <f t="shared" si="2991"/>
        <v>6.8442958494726744E-2</v>
      </c>
      <c r="AC2527" s="48">
        <f t="shared" si="2992"/>
        <v>9.0839584534010562</v>
      </c>
      <c r="AD2527" s="48">
        <f t="shared" si="2993"/>
        <v>1.8623130032799853</v>
      </c>
      <c r="AE2527" s="48">
        <f t="shared" si="2994"/>
        <v>3.1697104176972051</v>
      </c>
      <c r="AF2527" s="48">
        <f t="shared" si="2995"/>
        <v>1.8623130032799857</v>
      </c>
      <c r="AG2527" s="238">
        <f t="shared" si="2996"/>
        <v>1.3073147784372559</v>
      </c>
      <c r="AH2527" s="48">
        <f t="shared" si="2997"/>
        <v>8.263597996346164E-5</v>
      </c>
      <c r="AI2527" s="48">
        <f>AE2527+AC2527+SUM($AB$2509:AB2527)</f>
        <v>13.280795797590004</v>
      </c>
      <c r="AJ2527" s="48">
        <f>AE2527+AC2527+SUM($AB$2509:AB2527)-$AI$2509</f>
        <v>11.787891321958012</v>
      </c>
      <c r="AK2527" s="46"/>
      <c r="AL2527" s="86"/>
      <c r="AM2527" s="41"/>
      <c r="AN2527" s="41"/>
      <c r="AO2527" s="41"/>
      <c r="AP2527" s="41"/>
      <c r="AQ2527"/>
      <c r="AR2527" s="41"/>
      <c r="AT2527" s="41"/>
      <c r="AU2527" s="41"/>
    </row>
    <row r="2528" spans="4:54" ht="14.4" x14ac:dyDescent="0.3">
      <c r="D2528" s="22"/>
      <c r="E2528" s="32">
        <v>40189.564583333333</v>
      </c>
      <c r="F2528" s="21">
        <f t="shared" si="2987"/>
        <v>290.82708333332994</v>
      </c>
      <c r="G2528" s="21">
        <f t="shared" si="2998"/>
        <v>290.82708333332994</v>
      </c>
      <c r="H2528" s="21"/>
      <c r="I2528" s="50">
        <v>1037</v>
      </c>
      <c r="J2528" s="21">
        <v>20257</v>
      </c>
      <c r="K2528" s="21">
        <v>191.1</v>
      </c>
      <c r="L2528" s="21">
        <v>2828</v>
      </c>
      <c r="M2528" s="124">
        <v>6.37</v>
      </c>
      <c r="U2528" s="52">
        <f t="shared" si="2988"/>
        <v>7.0554802936359268E-4</v>
      </c>
      <c r="V2528" s="52">
        <f t="shared" si="2989"/>
        <v>9.3642488965634998E-2</v>
      </c>
      <c r="W2528" s="52">
        <f t="shared" si="2990"/>
        <v>6.4726380212859198E-4</v>
      </c>
      <c r="X2528" s="247">
        <f>W2528+V2528+SUM($U$2509:U2528)</f>
        <v>0.10034428525270897</v>
      </c>
      <c r="Y2528" s="104">
        <f>W2528+V2528+SUM($U$2509:U2528)-$X$2509</f>
        <v>8.7916851867422832E-2</v>
      </c>
      <c r="Z2528" s="42"/>
      <c r="AA2528" s="1">
        <f t="shared" si="2999"/>
        <v>4.0751989934637684E-4</v>
      </c>
      <c r="AB2528" s="41">
        <f t="shared" si="2991"/>
        <v>7.4789567926835679E-2</v>
      </c>
      <c r="AC2528" s="48">
        <f t="shared" si="2992"/>
        <v>9.9262998376602223</v>
      </c>
      <c r="AD2528" s="48">
        <f t="shared" si="2993"/>
        <v>2.0350024008761824</v>
      </c>
      <c r="AE2528" s="48">
        <f t="shared" si="2994"/>
        <v>3.4636327506361133</v>
      </c>
      <c r="AF2528" s="48">
        <f t="shared" si="2995"/>
        <v>2.035002400876182</v>
      </c>
      <c r="AG2528" s="238">
        <f t="shared" si="2996"/>
        <v>1.4285400510736588</v>
      </c>
      <c r="AH2528" s="48">
        <f t="shared" si="2997"/>
        <v>9.0298686272512785E-5</v>
      </c>
      <c r="AI2528" s="48">
        <f>AE2528+AC2528+SUM($AB$2509:AB2528)</f>
        <v>14.491849082714914</v>
      </c>
      <c r="AJ2528" s="48">
        <f>AE2528+AC2528+SUM($AB$2509:AB2528)-$AI$2509</f>
        <v>12.998944607082922</v>
      </c>
      <c r="AK2528" s="46"/>
      <c r="AL2528" s="86"/>
      <c r="AM2528" s="41"/>
      <c r="AN2528" s="41"/>
      <c r="AO2528" s="41"/>
      <c r="AP2528" s="41"/>
      <c r="AQ2528"/>
      <c r="AR2528" s="41"/>
      <c r="AT2528" s="41"/>
      <c r="AU2528" s="41"/>
    </row>
    <row r="2529" spans="4:54" ht="14.4" x14ac:dyDescent="0.3">
      <c r="D2529" s="90"/>
      <c r="E2529" s="32">
        <v>40204.42083333333</v>
      </c>
      <c r="F2529" s="21">
        <f t="shared" si="2987"/>
        <v>305.68333333332703</v>
      </c>
      <c r="G2529" s="21">
        <f t="shared" si="2998"/>
        <v>305.68333333332703</v>
      </c>
      <c r="H2529" s="21"/>
      <c r="I2529" s="50">
        <v>1037</v>
      </c>
      <c r="J2529" s="21">
        <v>19378</v>
      </c>
      <c r="K2529" s="21">
        <v>199.07</v>
      </c>
      <c r="L2529" s="98">
        <v>3042</v>
      </c>
      <c r="M2529" s="124">
        <v>6.37</v>
      </c>
      <c r="N2529" s="40"/>
      <c r="O2529" s="40"/>
      <c r="P2529" s="40"/>
      <c r="R2529" s="22"/>
      <c r="S2529" s="22"/>
      <c r="T2529" s="22"/>
      <c r="U2529" s="52">
        <f t="shared" si="2988"/>
        <v>7.3497355418843742E-4</v>
      </c>
      <c r="V2529" s="52">
        <f t="shared" si="2989"/>
        <v>9.7547934476132719E-2</v>
      </c>
      <c r="W2529" s="52">
        <f t="shared" si="2990"/>
        <v>6.7425853003526325E-4</v>
      </c>
      <c r="X2529" s="247">
        <f>W2529+V2529+SUM($U$2509:U2529)</f>
        <v>0.1050116990453018</v>
      </c>
      <c r="Y2529" s="104">
        <f>W2529+V2529+SUM($U$2509:U2529)-$X$2509</f>
        <v>9.2584265660015666E-2</v>
      </c>
      <c r="Z2529" s="42"/>
      <c r="AA2529" s="1">
        <f t="shared" si="2999"/>
        <v>4.6028598528163688E-4</v>
      </c>
      <c r="AB2529" s="41">
        <f t="shared" si="2991"/>
        <v>7.1544268513907369E-2</v>
      </c>
      <c r="AC2529" s="48">
        <f t="shared" si="2992"/>
        <v>9.4955737895137364</v>
      </c>
      <c r="AD2529" s="48">
        <f t="shared" si="2993"/>
        <v>1.9466987473060504</v>
      </c>
      <c r="AE2529" s="48">
        <f t="shared" si="2994"/>
        <v>3.3133373866725875</v>
      </c>
      <c r="AF2529" s="48">
        <f t="shared" si="2995"/>
        <v>1.94669874730605</v>
      </c>
      <c r="AG2529" s="238">
        <f t="shared" si="2996"/>
        <v>1.366552258957662</v>
      </c>
      <c r="AH2529" s="48">
        <f t="shared" si="2997"/>
        <v>8.6380408875388892E-5</v>
      </c>
      <c r="AI2529" s="48">
        <f>AE2529+AC2529+SUM($AB$2509:AB2529)</f>
        <v>13.98237193911881</v>
      </c>
      <c r="AJ2529" s="48">
        <f>AE2529+AC2529+SUM($AB$2509:AB2529)-$AI$2509</f>
        <v>12.489467463486818</v>
      </c>
      <c r="AK2529" s="95"/>
      <c r="AL2529" s="161"/>
      <c r="AM2529" s="41"/>
      <c r="AN2529" s="41"/>
      <c r="AO2529" s="41"/>
      <c r="AP2529" s="41"/>
      <c r="AQ2529"/>
      <c r="AR2529" s="41"/>
      <c r="AT2529" s="41"/>
      <c r="AU2529" s="41"/>
      <c r="AW2529" s="22"/>
      <c r="AX2529" s="22"/>
      <c r="AY2529" s="22"/>
      <c r="AZ2529" s="22"/>
      <c r="BA2529" s="22"/>
      <c r="BB2529" s="22"/>
    </row>
    <row r="2530" spans="4:54" ht="14.4" x14ac:dyDescent="0.3">
      <c r="D2530" s="22"/>
      <c r="E2530" s="32">
        <v>40288.674305555556</v>
      </c>
      <c r="F2530" s="21">
        <f t="shared" si="2987"/>
        <v>389.93680555555329</v>
      </c>
      <c r="G2530" s="21">
        <f t="shared" si="2998"/>
        <v>389.93680555555329</v>
      </c>
      <c r="H2530" s="21"/>
      <c r="I2530" s="50">
        <v>1037</v>
      </c>
      <c r="J2530" s="21">
        <v>22355</v>
      </c>
      <c r="K2530" s="21">
        <v>423.97</v>
      </c>
      <c r="L2530" s="98">
        <v>72</v>
      </c>
      <c r="M2530" s="124">
        <v>6.37</v>
      </c>
      <c r="N2530" s="40"/>
      <c r="O2530" s="40"/>
      <c r="P2530" s="40"/>
      <c r="R2530" s="22"/>
      <c r="S2530" s="22"/>
      <c r="T2530" s="22"/>
      <c r="U2530" s="52">
        <f t="shared" si="2988"/>
        <v>1.5653123914666793E-3</v>
      </c>
      <c r="V2530" s="52">
        <f t="shared" si="2989"/>
        <v>0.20775304053773039</v>
      </c>
      <c r="W2530" s="52">
        <f t="shared" si="2990"/>
        <v>1.4360043651934023E-3</v>
      </c>
      <c r="X2530" s="247">
        <f>W2530+V2530+SUM($U$2509:U2530)</f>
        <v>0.21754386333352427</v>
      </c>
      <c r="Y2530" s="104">
        <f>W2530+V2530+SUM($U$2509:U2530)-$X$2509</f>
        <v>0.20511642994823814</v>
      </c>
      <c r="Z2530" s="42"/>
      <c r="AA2530" s="1">
        <f t="shared" si="2999"/>
        <v>1.1216882234397825E-3</v>
      </c>
      <c r="AB2530" s="41">
        <f t="shared" si="2991"/>
        <v>8.2535458903313E-2</v>
      </c>
      <c r="AC2530" s="48">
        <f t="shared" si="2992"/>
        <v>10.954358141427372</v>
      </c>
      <c r="AD2530" s="48">
        <f t="shared" si="2993"/>
        <v>2.2457658425031868</v>
      </c>
      <c r="AE2530" s="48">
        <f t="shared" si="2994"/>
        <v>3.8223582041008202</v>
      </c>
      <c r="AF2530" s="48">
        <f t="shared" si="2995"/>
        <v>2.2457658425031863</v>
      </c>
      <c r="AG2530" s="238">
        <f t="shared" si="2996"/>
        <v>1.576492710754388</v>
      </c>
      <c r="AH2530" s="48">
        <f t="shared" si="2997"/>
        <v>9.9650843245397794E-5</v>
      </c>
      <c r="AI2530" s="48">
        <f>AE2530+AC2530+SUM($AB$2509:AB2530)</f>
        <v>16.032712567363991</v>
      </c>
      <c r="AJ2530" s="48">
        <f>AE2530+AC2530+SUM($AB$2509:AB2530)-$AI$2509</f>
        <v>14.539808091731999</v>
      </c>
      <c r="AK2530" s="95"/>
      <c r="AL2530" s="161"/>
      <c r="AM2530" s="41"/>
      <c r="AN2530" s="41"/>
      <c r="AO2530" s="41"/>
      <c r="AP2530" s="41"/>
      <c r="AQ2530"/>
      <c r="AR2530" s="41"/>
      <c r="AT2530" s="41"/>
      <c r="AU2530" s="41"/>
      <c r="AW2530" s="22"/>
      <c r="AX2530" s="22"/>
      <c r="AY2530" s="22"/>
      <c r="AZ2530" s="22"/>
      <c r="BA2530" s="22"/>
      <c r="BB2530" s="22"/>
    </row>
    <row r="2531" spans="4:54" ht="14.4" x14ac:dyDescent="0.3">
      <c r="D2531" s="22"/>
      <c r="E2531" s="32">
        <v>40364.574305555558</v>
      </c>
      <c r="F2531" s="21">
        <f t="shared" si="2987"/>
        <v>465.83680555555475</v>
      </c>
      <c r="G2531" s="21">
        <f t="shared" si="2998"/>
        <v>465.83680555555475</v>
      </c>
      <c r="H2531" s="21"/>
      <c r="I2531" s="50">
        <v>1037</v>
      </c>
      <c r="J2531" s="21">
        <v>20374</v>
      </c>
      <c r="K2531" s="21">
        <v>1307</v>
      </c>
      <c r="L2531" s="98">
        <v>42</v>
      </c>
      <c r="M2531" s="124">
        <v>6.37</v>
      </c>
      <c r="N2531" s="40"/>
      <c r="O2531" s="40"/>
      <c r="P2531" s="40"/>
      <c r="R2531" s="22"/>
      <c r="S2531" s="22"/>
      <c r="T2531" s="22"/>
      <c r="U2531" s="52">
        <f t="shared" si="2988"/>
        <v>4.825490708415571E-3</v>
      </c>
      <c r="V2531" s="52">
        <f t="shared" si="2989"/>
        <v>0.64045386226104117</v>
      </c>
      <c r="W2531" s="52">
        <f t="shared" si="2990"/>
        <v>4.4268644133023021E-3</v>
      </c>
      <c r="X2531" s="247">
        <f>W2531+V2531+SUM($U$2509:U2531)</f>
        <v>0.65806103581335951</v>
      </c>
      <c r="Y2531" s="104">
        <f>W2531+V2531+SUM($U$2509:U2531)-$X$2509</f>
        <v>0.64563360242807333</v>
      </c>
      <c r="Z2531" s="42"/>
      <c r="AA2531" s="1">
        <f t="shared" si="2999"/>
        <v>3.040903297244137E-3</v>
      </c>
      <c r="AB2531" s="41">
        <f t="shared" si="2991"/>
        <v>7.522153610807869E-2</v>
      </c>
      <c r="AC2531" s="48">
        <f t="shared" si="2992"/>
        <v>9.9836319737616304</v>
      </c>
      <c r="AD2531" s="48">
        <f t="shared" si="2993"/>
        <v>2.0467561295083843</v>
      </c>
      <c r="AE2531" s="48">
        <f t="shared" si="2994"/>
        <v>3.4836379356005431</v>
      </c>
      <c r="AF2531" s="48">
        <f t="shared" si="2995"/>
        <v>2.0467561295083847</v>
      </c>
      <c r="AG2531" s="238">
        <f t="shared" si="2996"/>
        <v>1.4367909858604302</v>
      </c>
      <c r="AH2531" s="48">
        <f t="shared" si="2997"/>
        <v>9.0820231728102691E-5</v>
      </c>
      <c r="AI2531" s="48">
        <f>AE2531+AC2531+SUM($AB$2509:AB2531)</f>
        <v>14.79848766730605</v>
      </c>
      <c r="AJ2531" s="48">
        <f>AE2531+AC2531+SUM($AB$2509:AB2531)-$AI$2509</f>
        <v>13.305583191674058</v>
      </c>
      <c r="AK2531" s="95"/>
      <c r="AL2531" s="161"/>
      <c r="AM2531" s="41"/>
      <c r="AN2531" s="41"/>
      <c r="AO2531" s="41"/>
      <c r="AP2531" s="41"/>
      <c r="AQ2531"/>
      <c r="AR2531" s="41"/>
      <c r="AT2531" s="41"/>
      <c r="AU2531" s="41"/>
      <c r="AW2531" s="22"/>
      <c r="AX2531" s="22"/>
      <c r="AY2531" s="22"/>
      <c r="AZ2531" s="22"/>
      <c r="BA2531" s="22"/>
      <c r="BB2531" s="22"/>
    </row>
    <row r="2532" spans="4:54" ht="14.4" x14ac:dyDescent="0.3">
      <c r="D2532" s="22"/>
      <c r="E2532" s="32">
        <v>40438.438888888886</v>
      </c>
      <c r="F2532" s="21">
        <f t="shared" si="2987"/>
        <v>539.70138888888323</v>
      </c>
      <c r="G2532" s="21">
        <f t="shared" si="2998"/>
        <v>539.70138888888323</v>
      </c>
      <c r="H2532" s="21"/>
      <c r="I2532" s="50">
        <v>1037</v>
      </c>
      <c r="J2532" s="21">
        <v>20554</v>
      </c>
      <c r="K2532" s="21">
        <v>4927</v>
      </c>
      <c r="L2532" s="98">
        <v>15</v>
      </c>
      <c r="M2532" s="124">
        <v>6.37</v>
      </c>
      <c r="N2532" s="40"/>
      <c r="O2532" s="40"/>
      <c r="P2532" s="40"/>
      <c r="R2532" s="22"/>
      <c r="S2532" s="22"/>
      <c r="T2532" s="22"/>
      <c r="U2532" s="52">
        <f t="shared" si="2988"/>
        <v>1.8190660076789229E-2</v>
      </c>
      <c r="V2532" s="52">
        <f t="shared" si="2989"/>
        <v>2.4143199536037869</v>
      </c>
      <c r="W2532" s="52">
        <f t="shared" si="2990"/>
        <v>1.6687957891614719E-2</v>
      </c>
      <c r="X2532" s="247">
        <f>W2532+V2532+SUM($U$2509:U2532)</f>
        <v>2.4623788807112068</v>
      </c>
      <c r="Y2532" s="104">
        <f>W2532+V2532+SUM($U$2509:U2532)-$X$2509</f>
        <v>2.4499514473259207</v>
      </c>
      <c r="Z2532" s="42"/>
      <c r="AA2532" s="1">
        <f t="shared" si="2999"/>
        <v>9.5133909742471327E-3</v>
      </c>
      <c r="AB2532" s="41">
        <f t="shared" si="2991"/>
        <v>7.5886102540760239E-2</v>
      </c>
      <c r="AC2532" s="48">
        <f t="shared" si="2992"/>
        <v>10.071835260071492</v>
      </c>
      <c r="AD2532" s="48">
        <f t="shared" si="2993"/>
        <v>2.0648387889425406</v>
      </c>
      <c r="AE2532" s="48">
        <f t="shared" si="2994"/>
        <v>3.5144151432381245</v>
      </c>
      <c r="AF2532" s="48">
        <f t="shared" si="2995"/>
        <v>2.064838788942541</v>
      </c>
      <c r="AG2532" s="238">
        <f t="shared" si="2996"/>
        <v>1.4494847316862314</v>
      </c>
      <c r="AH2532" s="48">
        <f t="shared" si="2997"/>
        <v>9.1622609352087084E-5</v>
      </c>
      <c r="AI2532" s="48">
        <f>AE2532+AC2532+SUM($AB$2509:AB2532)</f>
        <v>14.993354263794254</v>
      </c>
      <c r="AJ2532" s="48">
        <f>AE2532+AC2532+SUM($AB$2509:AB2532)-$AI$2509</f>
        <v>13.500449788162262</v>
      </c>
      <c r="AK2532" s="95"/>
      <c r="AL2532" s="161"/>
      <c r="AM2532" s="41"/>
      <c r="AN2532" s="41"/>
      <c r="AO2532" s="41"/>
      <c r="AP2532" s="41"/>
      <c r="AQ2532"/>
      <c r="AR2532" s="41"/>
      <c r="AT2532" s="41"/>
      <c r="AU2532" s="41"/>
      <c r="AW2532" s="22"/>
      <c r="AX2532" s="22"/>
      <c r="AY2532" s="22"/>
      <c r="AZ2532" s="22"/>
      <c r="BA2532" s="22"/>
      <c r="BB2532" s="22"/>
    </row>
    <row r="2533" spans="4:54" ht="14.4" x14ac:dyDescent="0.3">
      <c r="D2533" s="22"/>
      <c r="E2533" s="32">
        <v>40457.625694444447</v>
      </c>
      <c r="F2533" s="21">
        <f t="shared" si="2987"/>
        <v>558.8881944444438</v>
      </c>
      <c r="G2533" s="21">
        <f t="shared" si="2998"/>
        <v>558.8881944444438</v>
      </c>
      <c r="H2533" s="21"/>
      <c r="I2533" s="50">
        <v>1037</v>
      </c>
      <c r="J2533" s="21">
        <v>21447</v>
      </c>
      <c r="K2533" s="21">
        <v>7332</v>
      </c>
      <c r="L2533" s="98">
        <v>48</v>
      </c>
      <c r="M2533" s="124">
        <v>6.37</v>
      </c>
      <c r="N2533" s="40"/>
      <c r="O2533" s="40"/>
      <c r="P2533" s="40"/>
      <c r="R2533" s="22"/>
      <c r="S2533" s="22"/>
      <c r="T2533" s="22"/>
      <c r="U2533" s="52">
        <f t="shared" si="2988"/>
        <v>2.7070006024562332E-2</v>
      </c>
      <c r="V2533" s="52">
        <f t="shared" si="2989"/>
        <v>3.5928138623549759</v>
      </c>
      <c r="W2533" s="52">
        <f t="shared" si="2990"/>
        <v>2.4833794857178633E-2</v>
      </c>
      <c r="X2533" s="247">
        <f>W2533+V2533+SUM($U$2509:U2533)</f>
        <v>3.6760886324525224</v>
      </c>
      <c r="Y2533" s="104">
        <f>W2533+V2533+SUM($U$2509:U2533)-$X$2509</f>
        <v>3.6636611990672363</v>
      </c>
      <c r="Z2533" s="42"/>
      <c r="AA2533" s="1">
        <f t="shared" si="2999"/>
        <v>1.9536663878545933E-2</v>
      </c>
      <c r="AB2533" s="41">
        <f t="shared" si="2991"/>
        <v>7.9183090454008218E-2</v>
      </c>
      <c r="AC2533" s="48">
        <f t="shared" si="2992"/>
        <v>10.509421563819853</v>
      </c>
      <c r="AD2533" s="48">
        <f t="shared" si="2993"/>
        <v>2.1545488715797738</v>
      </c>
      <c r="AE2533" s="48">
        <f t="shared" si="2994"/>
        <v>3.6671042900179067</v>
      </c>
      <c r="AF2533" s="48">
        <f t="shared" si="2995"/>
        <v>2.1545488715797743</v>
      </c>
      <c r="AG2533" s="238">
        <f t="shared" si="2996"/>
        <v>1.512459815144235</v>
      </c>
      <c r="AH2533" s="48">
        <f t="shared" si="2997"/>
        <v>9.560329389774311E-5</v>
      </c>
      <c r="AI2533" s="48">
        <f>AE2533+AC2533+SUM($AB$2509:AB2533)</f>
        <v>15.662812804776406</v>
      </c>
      <c r="AJ2533" s="48">
        <f>AE2533+AC2533+SUM($AB$2509:AB2533)-$AI$2509</f>
        <v>14.169908329144414</v>
      </c>
      <c r="AK2533" s="95"/>
      <c r="AL2533" s="161"/>
      <c r="AM2533" s="41"/>
      <c r="AN2533" s="41"/>
      <c r="AO2533" s="41"/>
      <c r="AP2533" s="41"/>
      <c r="AQ2533"/>
      <c r="AR2533" s="41"/>
      <c r="AT2533" s="41"/>
      <c r="AU2533" s="41"/>
      <c r="AW2533" s="22"/>
      <c r="AX2533" s="22"/>
      <c r="AY2533" s="22"/>
      <c r="AZ2533" s="22"/>
      <c r="BA2533" s="22"/>
      <c r="BB2533" s="22"/>
    </row>
    <row r="2534" spans="4:54" ht="14.4" x14ac:dyDescent="0.3">
      <c r="D2534" s="22"/>
      <c r="E2534" s="32">
        <v>40511.444444444445</v>
      </c>
      <c r="F2534" s="21">
        <f t="shared" si="2987"/>
        <v>612.70694444444234</v>
      </c>
      <c r="G2534" s="21">
        <f t="shared" si="2998"/>
        <v>612.70694444444234</v>
      </c>
      <c r="H2534" s="21"/>
      <c r="I2534" s="50">
        <v>1037</v>
      </c>
      <c r="J2534" s="21">
        <v>25061</v>
      </c>
      <c r="K2534" s="21">
        <v>18421</v>
      </c>
      <c r="L2534" s="98">
        <v>14</v>
      </c>
      <c r="M2534" s="124">
        <v>6.37</v>
      </c>
      <c r="N2534" s="40"/>
      <c r="O2534" s="40"/>
      <c r="P2534" s="40"/>
      <c r="R2534" s="22"/>
      <c r="S2534" s="22"/>
      <c r="T2534" s="22"/>
      <c r="U2534" s="52">
        <f t="shared" si="2988"/>
        <v>6.8010990313483718E-2</v>
      </c>
      <c r="V2534" s="52">
        <f t="shared" si="2989"/>
        <v>9.0266263172996464</v>
      </c>
      <c r="W2534" s="52">
        <f t="shared" si="2990"/>
        <v>6.239270800110306E-2</v>
      </c>
      <c r="X2534" s="247">
        <f>W2534+V2534+SUM($U$2509:U2534)</f>
        <v>9.2154709908546</v>
      </c>
      <c r="Y2534" s="104">
        <f>W2534+V2534+SUM($U$2509:U2534)-$X$2509</f>
        <v>9.2030435574693144</v>
      </c>
      <c r="Z2534" s="42"/>
      <c r="AA2534" s="1">
        <f t="shared" si="2999"/>
        <v>5.6128509301289445E-2</v>
      </c>
      <c r="AB2534" s="41">
        <f t="shared" si="2991"/>
        <v>9.2526107607959165E-2</v>
      </c>
      <c r="AC2534" s="48">
        <f t="shared" si="2992"/>
        <v>12.280347545618937</v>
      </c>
      <c r="AD2534" s="48">
        <f t="shared" si="2993"/>
        <v>2.5176084893300095</v>
      </c>
      <c r="AE2534" s="48">
        <f t="shared" si="2994"/>
        <v>4.2850422255858041</v>
      </c>
      <c r="AF2534" s="48">
        <f t="shared" si="2995"/>
        <v>2.517608489330009</v>
      </c>
      <c r="AG2534" s="238">
        <f t="shared" si="2996"/>
        <v>1.7673220230022688</v>
      </c>
      <c r="AH2534" s="48">
        <f t="shared" si="2997"/>
        <v>1.1171325352596351E-4</v>
      </c>
      <c r="AI2534" s="48">
        <f>AE2534+AC2534+SUM($AB$2509:AB2534)</f>
        <v>18.144202829751347</v>
      </c>
      <c r="AJ2534" s="48">
        <f>AE2534+AC2534+SUM($AB$2509:AB2534)-$AI$2509</f>
        <v>16.651298354119355</v>
      </c>
      <c r="AK2534" s="95"/>
      <c r="AL2534" s="161"/>
      <c r="AM2534" s="41"/>
      <c r="AN2534" s="41"/>
      <c r="AO2534" s="41"/>
      <c r="AP2534" s="41"/>
      <c r="AQ2534"/>
      <c r="AR2534" s="41"/>
      <c r="AT2534" s="41"/>
      <c r="AU2534" s="41"/>
      <c r="AW2534" s="22"/>
      <c r="AX2534" s="22"/>
      <c r="AY2534" s="22"/>
      <c r="AZ2534" s="22"/>
      <c r="BA2534" s="22"/>
      <c r="BB2534" s="22"/>
    </row>
    <row r="2535" spans="4:54" ht="14.4" x14ac:dyDescent="0.3">
      <c r="D2535" s="22"/>
      <c r="E2535" s="32">
        <v>40535.446527777778</v>
      </c>
      <c r="F2535" s="21">
        <f t="shared" si="2987"/>
        <v>636.70902777777519</v>
      </c>
      <c r="G2535" s="21">
        <f t="shared" si="2998"/>
        <v>636.70902777777519</v>
      </c>
      <c r="H2535" s="21"/>
      <c r="I2535" s="50">
        <v>1037</v>
      </c>
      <c r="J2535" s="21">
        <v>27247</v>
      </c>
      <c r="K2535" s="21">
        <v>22561</v>
      </c>
      <c r="L2535" s="98">
        <v>22</v>
      </c>
      <c r="M2535" s="124">
        <v>6.37</v>
      </c>
      <c r="N2535" s="40"/>
      <c r="O2535" s="40"/>
      <c r="P2535" s="40"/>
      <c r="R2535" s="22"/>
      <c r="S2535" s="22"/>
      <c r="T2535" s="22"/>
      <c r="U2535" s="52">
        <f t="shared" si="2988"/>
        <v>8.3296018265159671E-2</v>
      </c>
      <c r="V2535" s="52">
        <f t="shared" si="2989"/>
        <v>11.055301902426434</v>
      </c>
      <c r="W2535" s="52">
        <f t="shared" si="2990"/>
        <v>7.6415063526023896E-2</v>
      </c>
      <c r="X2535" s="247">
        <f>W2535+V2535+SUM($U$2509:U2535)</f>
        <v>11.341464949771469</v>
      </c>
      <c r="Y2535" s="104">
        <f>W2535+V2535+SUM($U$2509:U2535)-$X$2509</f>
        <v>11.329037516386183</v>
      </c>
      <c r="Z2535" s="42"/>
      <c r="AA2535" s="1">
        <f t="shared" si="2999"/>
        <v>9.4301669815850059E-2</v>
      </c>
      <c r="AB2535" s="41">
        <f t="shared" si="2991"/>
        <v>0.10059689772930304</v>
      </c>
      <c r="AC2535" s="48">
        <f t="shared" si="2992"/>
        <v>13.351527456026464</v>
      </c>
      <c r="AD2535" s="48">
        <f t="shared" si="2993"/>
        <v>2.7372123422359347</v>
      </c>
      <c r="AE2535" s="48">
        <f t="shared" si="2994"/>
        <v>4.6588143138955509</v>
      </c>
      <c r="AF2535" s="48">
        <f t="shared" si="2995"/>
        <v>2.7372123422359347</v>
      </c>
      <c r="AG2535" s="238">
        <f t="shared" si="2996"/>
        <v>1.9214805139756124</v>
      </c>
      <c r="AH2535" s="48">
        <f t="shared" si="2997"/>
        <v>1.2145768400390758E-4</v>
      </c>
      <c r="AI2535" s="48">
        <f>AE2535+AC2535+SUM($AB$2509:AB2535)</f>
        <v>19.689751726197922</v>
      </c>
      <c r="AJ2535" s="48">
        <f>AE2535+AC2535+SUM($AB$2509:AB2535)-$AI$2509</f>
        <v>18.196847250565931</v>
      </c>
      <c r="AK2535" s="95"/>
      <c r="AL2535" s="161"/>
      <c r="AM2535" s="41"/>
      <c r="AN2535" s="41"/>
      <c r="AO2535" s="41"/>
      <c r="AP2535" s="41"/>
      <c r="AQ2535"/>
      <c r="AR2535" s="41"/>
      <c r="AT2535" s="41"/>
      <c r="AU2535" s="41"/>
      <c r="AW2535" s="22"/>
      <c r="AX2535" s="22"/>
      <c r="AY2535" s="22"/>
      <c r="AZ2535" s="22"/>
      <c r="BA2535" s="22"/>
      <c r="BB2535" s="22"/>
    </row>
    <row r="2536" spans="4:54" ht="14.4" x14ac:dyDescent="0.3">
      <c r="D2536" s="22"/>
      <c r="E2536" s="32">
        <v>40610.604166666664</v>
      </c>
      <c r="F2536" s="21">
        <f t="shared" si="2987"/>
        <v>711.86666666666133</v>
      </c>
      <c r="G2536" s="21">
        <f t="shared" si="2998"/>
        <v>711.86666666666133</v>
      </c>
      <c r="H2536" s="21"/>
      <c r="I2536" s="50">
        <v>1037</v>
      </c>
      <c r="J2536" s="21">
        <v>29247</v>
      </c>
      <c r="K2536" s="21">
        <v>26710</v>
      </c>
      <c r="L2536" s="98">
        <v>62</v>
      </c>
      <c r="M2536" s="124">
        <v>6.37</v>
      </c>
      <c r="N2536" s="40"/>
      <c r="O2536" s="40"/>
      <c r="P2536" s="40"/>
      <c r="R2536" s="22"/>
      <c r="S2536" s="22"/>
      <c r="T2536" s="22"/>
      <c r="U2536" s="52">
        <f t="shared" si="2988"/>
        <v>9.8614274538469715E-2</v>
      </c>
      <c r="V2536" s="52">
        <f t="shared" si="2989"/>
        <v>13.088387651868715</v>
      </c>
      <c r="W2536" s="52">
        <f t="shared" si="2990"/>
        <v>9.0467902432520633E-2</v>
      </c>
      <c r="X2536" s="247">
        <f>W2536+V2536+SUM($U$2509:U2536)</f>
        <v>13.487217812658715</v>
      </c>
      <c r="Y2536" s="104">
        <f>W2536+V2536+SUM($U$2509:U2536)-$X$2509</f>
        <v>13.474790379273429</v>
      </c>
      <c r="Z2536" s="42"/>
      <c r="AA2536" s="1">
        <f t="shared" si="2999"/>
        <v>6.261670588499138E-2</v>
      </c>
      <c r="AB2536" s="41">
        <f t="shared" si="2991"/>
        <v>0.10798096920354262</v>
      </c>
      <c r="AC2536" s="48">
        <f t="shared" si="2992"/>
        <v>14.331563970580467</v>
      </c>
      <c r="AD2536" s="48">
        <f t="shared" si="2993"/>
        <v>2.9381307803932319</v>
      </c>
      <c r="AE2536" s="48">
        <f t="shared" si="2994"/>
        <v>5.0007832876464624</v>
      </c>
      <c r="AF2536" s="48">
        <f t="shared" si="2995"/>
        <v>2.9381307803932311</v>
      </c>
      <c r="AG2536" s="238">
        <f t="shared" si="2996"/>
        <v>2.0625221342622937</v>
      </c>
      <c r="AH2536" s="48">
        <f t="shared" si="2997"/>
        <v>1.3037299093706772E-4</v>
      </c>
      <c r="AI2536" s="48">
        <f>AE2536+AC2536+SUM($AB$2509:AB2536)</f>
        <v>21.119738183706378</v>
      </c>
      <c r="AJ2536" s="48">
        <f>AE2536+AC2536+SUM($AB$2509:AB2536)-$AI$2509</f>
        <v>19.626833708074386</v>
      </c>
      <c r="AK2536" s="95"/>
      <c r="AL2536" s="161"/>
      <c r="AM2536" s="41"/>
      <c r="AN2536" s="41"/>
      <c r="AO2536" s="41"/>
      <c r="AP2536" s="41"/>
      <c r="AQ2536"/>
      <c r="AR2536" s="41"/>
      <c r="AT2536" s="41"/>
      <c r="AU2536" s="41"/>
      <c r="AW2536" s="22"/>
      <c r="AX2536" s="22"/>
      <c r="AY2536" s="22"/>
      <c r="AZ2536" s="22"/>
      <c r="BA2536" s="22"/>
      <c r="BB2536" s="22"/>
    </row>
    <row r="2537" spans="4:54" ht="14.4" x14ac:dyDescent="0.3">
      <c r="D2537" s="22"/>
      <c r="E2537" s="32">
        <v>40660.429166666669</v>
      </c>
      <c r="F2537" s="21">
        <f t="shared" si="2987"/>
        <v>761.6916666666657</v>
      </c>
      <c r="G2537" s="21">
        <f t="shared" si="2998"/>
        <v>761.6916666666657</v>
      </c>
      <c r="H2537" s="21"/>
      <c r="I2537" s="50">
        <v>1037</v>
      </c>
      <c r="J2537" s="21">
        <v>28593</v>
      </c>
      <c r="K2537" s="21">
        <v>28039</v>
      </c>
      <c r="L2537" s="98">
        <v>18</v>
      </c>
      <c r="M2537" s="124">
        <v>6.37</v>
      </c>
      <c r="N2537" s="40"/>
      <c r="O2537" s="40"/>
      <c r="P2537" s="40"/>
      <c r="R2537" s="22"/>
      <c r="S2537" s="22"/>
      <c r="T2537" s="22"/>
      <c r="U2537" s="52">
        <f t="shared" si="2988"/>
        <v>0.10352099003310192</v>
      </c>
      <c r="V2537" s="52">
        <f t="shared" si="2989"/>
        <v>13.739621915789849</v>
      </c>
      <c r="W2537" s="52">
        <f t="shared" si="2990"/>
        <v>9.4969281778564063E-2</v>
      </c>
      <c r="X2537" s="247">
        <f>W2537+V2537+SUM($U$2509:U2537)</f>
        <v>14.246474445958995</v>
      </c>
      <c r="Y2537" s="104">
        <f>W2537+V2537+SUM($U$2509:U2537)-$X$2509</f>
        <v>14.23404701257371</v>
      </c>
      <c r="Z2537" s="42"/>
      <c r="AA2537" s="1">
        <f t="shared" si="2999"/>
        <v>3.1696678644455134E-2</v>
      </c>
      <c r="AB2537" s="41">
        <f t="shared" si="2991"/>
        <v>0.10556637783146627</v>
      </c>
      <c r="AC2537" s="48">
        <f t="shared" si="2992"/>
        <v>14.011092030321306</v>
      </c>
      <c r="AD2537" s="48">
        <f t="shared" si="2993"/>
        <v>2.8724304511157963</v>
      </c>
      <c r="AE2537" s="48">
        <f t="shared" si="2994"/>
        <v>4.8889594332299158</v>
      </c>
      <c r="AF2537" s="48">
        <f t="shared" si="2995"/>
        <v>2.8724304511157963</v>
      </c>
      <c r="AG2537" s="238">
        <f t="shared" si="2996"/>
        <v>2.01640152442855</v>
      </c>
      <c r="AH2537" s="48">
        <f t="shared" si="2997"/>
        <v>1.2745768556992441E-4</v>
      </c>
      <c r="AI2537" s="48">
        <f>AE2537+AC2537+SUM($AB$2509:AB2537)</f>
        <v>20.79300876686214</v>
      </c>
      <c r="AJ2537" s="48">
        <f>AE2537+AC2537+SUM($AB$2509:AB2537)-$AI$2509</f>
        <v>19.300104291230149</v>
      </c>
      <c r="AK2537" s="95"/>
      <c r="AL2537" s="161"/>
      <c r="AM2537" s="41"/>
      <c r="AN2537" s="41"/>
      <c r="AO2537" s="41"/>
      <c r="AP2537" s="41"/>
      <c r="AQ2537"/>
      <c r="AR2537" s="41"/>
      <c r="AT2537" s="41"/>
      <c r="AU2537" s="41"/>
      <c r="AW2537" s="22"/>
      <c r="AX2537" s="22"/>
      <c r="AY2537" s="22"/>
      <c r="AZ2537" s="22"/>
      <c r="BA2537" s="22"/>
      <c r="BB2537" s="22"/>
    </row>
    <row r="2538" spans="4:54" ht="14.4" x14ac:dyDescent="0.3">
      <c r="D2538" s="22"/>
      <c r="E2538" s="32">
        <v>40700.615972222222</v>
      </c>
      <c r="F2538" s="21">
        <f t="shared" si="2987"/>
        <v>801.87847222221899</v>
      </c>
      <c r="G2538" s="21">
        <f t="shared" si="2998"/>
        <v>801.87847222221899</v>
      </c>
      <c r="H2538" s="21"/>
      <c r="I2538" s="50">
        <v>1037</v>
      </c>
      <c r="J2538" s="21">
        <v>27347</v>
      </c>
      <c r="K2538" s="21">
        <v>27262</v>
      </c>
      <c r="L2538" s="98">
        <v>36</v>
      </c>
      <c r="M2538" s="124">
        <v>6.37</v>
      </c>
      <c r="N2538" s="40"/>
      <c r="O2538" s="40"/>
      <c r="P2538" s="40"/>
      <c r="R2538" s="22"/>
      <c r="S2538" s="22"/>
      <c r="T2538" s="22"/>
      <c r="U2538" s="52">
        <f t="shared" si="2988"/>
        <v>0.10065227826535983</v>
      </c>
      <c r="V2538" s="52">
        <f t="shared" si="2989"/>
        <v>13.358877729885618</v>
      </c>
      <c r="W2538" s="52">
        <f t="shared" si="2990"/>
        <v>9.2337549835843413E-2</v>
      </c>
      <c r="X2538" s="247">
        <f>W2538+V2538+SUM($U$2509:U2538)</f>
        <v>13.963750806377403</v>
      </c>
      <c r="Y2538" s="104">
        <f>W2538+V2538+SUM($U$2509:U2538)-$X$2509</f>
        <v>13.951323372992118</v>
      </c>
      <c r="Z2538" s="42"/>
      <c r="AA2538" s="1">
        <f t="shared" si="2999"/>
        <v>1.6902555849596188E-2</v>
      </c>
      <c r="AB2538" s="41">
        <f t="shared" si="2991"/>
        <v>0.10096610130301502</v>
      </c>
      <c r="AC2538" s="48">
        <f t="shared" si="2992"/>
        <v>13.400529281754164</v>
      </c>
      <c r="AD2538" s="48">
        <f t="shared" si="2993"/>
        <v>2.7472582641437997</v>
      </c>
      <c r="AE2538" s="48">
        <f t="shared" si="2994"/>
        <v>4.6759127625830974</v>
      </c>
      <c r="AF2538" s="48">
        <f t="shared" si="2995"/>
        <v>2.7472582641438001</v>
      </c>
      <c r="AG2538" s="238">
        <f t="shared" si="2996"/>
        <v>1.9285325949899468</v>
      </c>
      <c r="AH2538" s="48">
        <f t="shared" si="2997"/>
        <v>1.2190344935056562E-4</v>
      </c>
      <c r="AI2538" s="48">
        <f>AE2538+AC2538+SUM($AB$2509:AB2538)</f>
        <v>20.070365448951193</v>
      </c>
      <c r="AJ2538" s="48">
        <f>AE2538+AC2538+SUM($AB$2509:AB2538)-$AI$2509</f>
        <v>18.577460973319202</v>
      </c>
      <c r="AK2538" s="95"/>
      <c r="AL2538" s="161"/>
      <c r="AM2538" s="41"/>
      <c r="AN2538" s="41"/>
      <c r="AO2538" s="41"/>
      <c r="AP2538" s="41"/>
      <c r="AQ2538"/>
      <c r="AR2538" s="41"/>
      <c r="AT2538" s="41"/>
      <c r="AU2538" s="41"/>
      <c r="AW2538" s="22"/>
      <c r="AX2538" s="22"/>
      <c r="AY2538" s="22"/>
      <c r="AZ2538" s="22"/>
      <c r="BA2538" s="22"/>
      <c r="BB2538" s="22"/>
    </row>
    <row r="2539" spans="4:54" ht="14.4" x14ac:dyDescent="0.3">
      <c r="D2539" s="22"/>
      <c r="E2539" s="32">
        <v>40749.667361111111</v>
      </c>
      <c r="F2539" s="21">
        <f t="shared" si="2987"/>
        <v>850.92986111110804</v>
      </c>
      <c r="G2539" s="21">
        <f t="shared" si="2998"/>
        <v>850.92986111110804</v>
      </c>
      <c r="H2539" s="21"/>
      <c r="I2539" s="50">
        <v>1037</v>
      </c>
      <c r="J2539" s="21">
        <v>28595</v>
      </c>
      <c r="K2539" s="21">
        <v>28743</v>
      </c>
      <c r="L2539" s="21" t="s">
        <v>219</v>
      </c>
      <c r="M2539" s="124">
        <v>6.37</v>
      </c>
      <c r="N2539" s="40"/>
      <c r="P2539" s="40"/>
      <c r="R2539" s="22"/>
      <c r="S2539" s="22"/>
      <c r="T2539" s="22"/>
      <c r="U2539" s="52">
        <f t="shared" si="2988"/>
        <v>0.10612018319203426</v>
      </c>
      <c r="V2539" s="52">
        <f t="shared" si="2989"/>
        <v>14.084594768912858</v>
      </c>
      <c r="W2539" s="52">
        <f t="shared" si="2990"/>
        <v>9.7353759626280068E-2</v>
      </c>
      <c r="X2539" s="247">
        <f>W2539+V2539+SUM($U$2509:U2539)</f>
        <v>14.800604238387114</v>
      </c>
      <c r="Y2539" s="104">
        <f>W2539+V2539+SUM($U$2509:U2539)-$X$2509</f>
        <v>14.788176805001829</v>
      </c>
      <c r="Z2539" s="42"/>
      <c r="AA2539" s="1">
        <f t="shared" si="2999"/>
        <v>8.1728146367053764E-3</v>
      </c>
      <c r="AB2539" s="41">
        <f t="shared" si="2991"/>
        <v>0.10557376190294052</v>
      </c>
      <c r="AC2539" s="48">
        <f t="shared" si="2992"/>
        <v>14.012072066835859</v>
      </c>
      <c r="AD2539" s="48">
        <f t="shared" si="2993"/>
        <v>2.8726313695539534</v>
      </c>
      <c r="AE2539" s="48">
        <f t="shared" si="2994"/>
        <v>4.8893014022036656</v>
      </c>
      <c r="AF2539" s="48">
        <f t="shared" si="2995"/>
        <v>2.8726313695539529</v>
      </c>
      <c r="AG2539" s="238">
        <f t="shared" si="2996"/>
        <v>2.0165425660488361</v>
      </c>
      <c r="AH2539" s="48">
        <f t="shared" si="2997"/>
        <v>1.2746660087685754E-4</v>
      </c>
      <c r="AI2539" s="48">
        <f>AE2539+AC2539+SUM($AB$2509:AB2539)</f>
        <v>21.000870635556399</v>
      </c>
      <c r="AJ2539" s="48">
        <f>AE2539+AC2539+SUM($AB$2509:AB2539)-$AI$2509</f>
        <v>19.507966159924408</v>
      </c>
      <c r="AK2539" s="46"/>
      <c r="AL2539" s="86"/>
      <c r="AM2539" s="41"/>
      <c r="AN2539" s="41"/>
      <c r="AO2539" s="41"/>
      <c r="AP2539" s="41"/>
      <c r="AQ2539"/>
      <c r="AR2539" s="41"/>
      <c r="AT2539" s="41"/>
      <c r="AU2539" s="41"/>
      <c r="AW2539" s="22"/>
      <c r="AX2539" s="22"/>
      <c r="AY2539" s="22"/>
      <c r="AZ2539" s="22"/>
      <c r="BA2539" s="22"/>
      <c r="BB2539" s="22"/>
    </row>
    <row r="2540" spans="4:54" ht="14.4" x14ac:dyDescent="0.3">
      <c r="D2540" s="22"/>
      <c r="E2540" s="32">
        <v>40800.61041666667</v>
      </c>
      <c r="F2540" s="21">
        <f t="shared" si="2987"/>
        <v>901.87291666666715</v>
      </c>
      <c r="G2540" s="21">
        <f t="shared" si="2998"/>
        <v>901.87291666666715</v>
      </c>
      <c r="H2540" s="21"/>
      <c r="I2540" s="50">
        <v>1037</v>
      </c>
      <c r="J2540" s="21">
        <v>28169</v>
      </c>
      <c r="K2540" s="21">
        <v>30433</v>
      </c>
      <c r="L2540" s="98">
        <v>66</v>
      </c>
      <c r="M2540" s="124">
        <v>6.37</v>
      </c>
      <c r="N2540" s="40"/>
      <c r="O2540" s="40"/>
      <c r="P2540" s="40"/>
      <c r="R2540" s="22"/>
      <c r="S2540" s="22"/>
      <c r="T2540" s="22"/>
      <c r="U2540" s="52">
        <f t="shared" si="2988"/>
        <v>0.11235972358776669</v>
      </c>
      <c r="V2540" s="52">
        <f t="shared" si="2989"/>
        <v>14.91272562371099</v>
      </c>
      <c r="W2540" s="52">
        <f t="shared" si="2990"/>
        <v>0.10307786127775741</v>
      </c>
      <c r="X2540" s="247">
        <f>W2540+V2540+SUM($U$2509:U2540)</f>
        <v>15.746818918424491</v>
      </c>
      <c r="Y2540" s="104">
        <f>W2540+V2540+SUM($U$2509:U2540)-$X$2509</f>
        <v>15.734391485039206</v>
      </c>
      <c r="Z2540" s="42"/>
      <c r="AA2540" s="1">
        <f t="shared" si="2999"/>
        <v>1.1665485847696893E-2</v>
      </c>
      <c r="AB2540" s="41">
        <f t="shared" si="2991"/>
        <v>0.10400095467892748</v>
      </c>
      <c r="AC2540" s="48">
        <f t="shared" si="2992"/>
        <v>13.803324289235858</v>
      </c>
      <c r="AD2540" s="48">
        <f t="shared" si="2993"/>
        <v>2.8298357422264488</v>
      </c>
      <c r="AE2540" s="48">
        <f t="shared" si="2994"/>
        <v>4.816462010794722</v>
      </c>
      <c r="AF2540" s="48">
        <f t="shared" si="2995"/>
        <v>2.8298357422264488</v>
      </c>
      <c r="AG2540" s="238">
        <f t="shared" si="2996"/>
        <v>1.9865007009277729</v>
      </c>
      <c r="AH2540" s="48">
        <f t="shared" si="2997"/>
        <v>1.2556764050009444E-4</v>
      </c>
      <c r="AI2540" s="48">
        <f>AE2540+AC2540+SUM($AB$2509:AB2540)</f>
        <v>20.823284421226379</v>
      </c>
      <c r="AJ2540" s="48">
        <f>AE2540+AC2540+SUM($AB$2509:AB2540)-$AI$2509</f>
        <v>19.330379945594387</v>
      </c>
      <c r="AK2540" s="95"/>
      <c r="AL2540" s="161"/>
      <c r="AM2540" s="41"/>
      <c r="AN2540" s="41"/>
      <c r="AO2540" s="41"/>
      <c r="AP2540" s="41"/>
      <c r="AQ2540"/>
      <c r="AR2540" s="41"/>
      <c r="AT2540" s="41"/>
      <c r="AU2540" s="41"/>
      <c r="AW2540" s="22"/>
      <c r="AX2540" s="22"/>
      <c r="AY2540" s="22"/>
      <c r="AZ2540" s="22"/>
      <c r="BA2540" s="22"/>
      <c r="BB2540" s="22"/>
    </row>
    <row r="2541" spans="4:54" ht="14.4" x14ac:dyDescent="0.3">
      <c r="D2541" s="22"/>
      <c r="E2541" s="32">
        <v>40855.517361111109</v>
      </c>
      <c r="F2541" s="21">
        <f t="shared" si="2987"/>
        <v>956.77986111110658</v>
      </c>
      <c r="G2541" s="21">
        <f t="shared" si="2998"/>
        <v>956.77986111110658</v>
      </c>
      <c r="H2541" s="21"/>
      <c r="I2541" s="50">
        <v>1037</v>
      </c>
      <c r="J2541" s="21">
        <v>33277</v>
      </c>
      <c r="K2541" s="21">
        <v>34813</v>
      </c>
      <c r="L2541" s="98">
        <v>33</v>
      </c>
      <c r="M2541" s="124">
        <v>6.37</v>
      </c>
      <c r="N2541" s="40"/>
      <c r="O2541" s="40"/>
      <c r="P2541" s="40"/>
      <c r="R2541" s="22"/>
      <c r="S2541" s="22"/>
      <c r="T2541" s="22"/>
      <c r="U2541" s="52">
        <f t="shared" si="2988"/>
        <v>0.12853084011635141</v>
      </c>
      <c r="V2541" s="52">
        <f t="shared" si="2989"/>
        <v>17.059005590584256</v>
      </c>
      <c r="W2541" s="52">
        <f t="shared" si="2990"/>
        <v>0.11791310697803593</v>
      </c>
      <c r="X2541" s="247">
        <f>W2541+V2541+SUM($U$2509:U2541)</f>
        <v>18.036464971114388</v>
      </c>
      <c r="Y2541" s="104">
        <f>W2541+V2541+SUM($U$2509:U2541)-$X$2509</f>
        <v>18.0240375377291</v>
      </c>
      <c r="Z2541" s="42"/>
      <c r="AA2541" s="1">
        <f t="shared" si="2999"/>
        <v>2.5682387289252925E-2</v>
      </c>
      <c r="AB2541" s="41">
        <f t="shared" si="2991"/>
        <v>0.1228598732241354</v>
      </c>
      <c r="AC2541" s="48">
        <f t="shared" si="2992"/>
        <v>16.306337547406784</v>
      </c>
      <c r="AD2541" s="48">
        <f t="shared" si="2993"/>
        <v>3.3429814332801846</v>
      </c>
      <c r="AE2541" s="48">
        <f t="shared" si="2994"/>
        <v>5.6898507697545515</v>
      </c>
      <c r="AF2541" s="48">
        <f t="shared" si="2995"/>
        <v>3.3429814332801855</v>
      </c>
      <c r="AG2541" s="238">
        <f t="shared" si="2996"/>
        <v>2.3467209991399587</v>
      </c>
      <c r="AH2541" s="48">
        <f t="shared" si="2997"/>
        <v>1.483373344073855E-4</v>
      </c>
      <c r="AI2541" s="48">
        <f>AE2541+AC2541+SUM($AB$2509:AB2541)</f>
        <v>24.32254631158127</v>
      </c>
      <c r="AJ2541" s="48">
        <f>AE2541+AC2541+SUM($AB$2509:AB2541)-$AI$2509</f>
        <v>22.829641835949278</v>
      </c>
      <c r="AK2541" s="95"/>
      <c r="AL2541" s="161"/>
      <c r="AM2541" s="41"/>
      <c r="AN2541" s="41"/>
      <c r="AO2541" s="41"/>
      <c r="AP2541" s="41"/>
      <c r="AQ2541"/>
      <c r="AR2541" s="41"/>
      <c r="AT2541" s="41"/>
      <c r="AU2541" s="41"/>
      <c r="AW2541" s="22"/>
      <c r="AX2541" s="22"/>
      <c r="AY2541" s="22"/>
      <c r="AZ2541" s="22"/>
      <c r="BA2541" s="22"/>
      <c r="BB2541" s="22"/>
    </row>
    <row r="2542" spans="4:54" ht="14.4" x14ac:dyDescent="0.3">
      <c r="D2542" s="22"/>
      <c r="E2542" s="32">
        <v>40945.614583333336</v>
      </c>
      <c r="F2542" s="21">
        <f t="shared" si="2987"/>
        <v>1046.8770833333328</v>
      </c>
      <c r="G2542" s="21">
        <f t="shared" si="2998"/>
        <v>1046.8770833333328</v>
      </c>
      <c r="H2542" s="21"/>
      <c r="I2542" s="50">
        <v>1037</v>
      </c>
      <c r="J2542" s="21">
        <v>35984</v>
      </c>
      <c r="K2542" s="21">
        <v>37285</v>
      </c>
      <c r="L2542" s="98">
        <v>39</v>
      </c>
      <c r="M2542" s="124">
        <v>6.37</v>
      </c>
      <c r="N2542" s="40"/>
      <c r="O2542" s="40"/>
      <c r="P2542" s="40"/>
      <c r="R2542" s="22"/>
      <c r="S2542" s="22"/>
      <c r="T2542" s="22"/>
      <c r="U2542" s="52">
        <f t="shared" si="2988"/>
        <v>0.13765755245851152</v>
      </c>
      <c r="V2542" s="52">
        <f t="shared" si="2989"/>
        <v>18.270330722573004</v>
      </c>
      <c r="W2542" s="52">
        <f t="shared" si="2990"/>
        <v>0.12628587578422057</v>
      </c>
      <c r="X2542" s="247">
        <f>W2542+V2542+SUM($U$2509:U2542)</f>
        <v>19.393820424367831</v>
      </c>
      <c r="Y2542" s="104">
        <f>W2542+V2542+SUM($U$2509:U2542)-$X$2509</f>
        <v>19.381392990982544</v>
      </c>
      <c r="Z2542" s="42"/>
      <c r="AA2542" s="1">
        <f t="shared" si="2999"/>
        <v>2.4511081810340642E-2</v>
      </c>
      <c r="AB2542" s="41">
        <f t="shared" si="2991"/>
        <v>0.13285421396451869</v>
      </c>
      <c r="AC2542" s="48">
        <f t="shared" si="2992"/>
        <v>17.632816969855625</v>
      </c>
      <c r="AD2542" s="48">
        <f t="shared" si="2993"/>
        <v>3.6149245393260867</v>
      </c>
      <c r="AE2542" s="48">
        <f t="shared" si="2994"/>
        <v>6.1527057757264103</v>
      </c>
      <c r="AF2542" s="48">
        <f t="shared" si="2995"/>
        <v>3.6149245393260863</v>
      </c>
      <c r="AG2542" s="238">
        <f t="shared" si="2996"/>
        <v>2.5376208321979825</v>
      </c>
      <c r="AH2542" s="48">
        <f t="shared" si="2997"/>
        <v>1.6040420234141777E-4</v>
      </c>
      <c r="AI2542" s="48">
        <f>AE2542+AC2542+SUM($AB$2509:AB2542)</f>
        <v>26.244734953966489</v>
      </c>
      <c r="AJ2542" s="48">
        <f>AE2542+AC2542+SUM($AB$2509:AB2542)-$AI$2509</f>
        <v>24.751830478334497</v>
      </c>
      <c r="AK2542" s="95"/>
      <c r="AL2542" s="161"/>
      <c r="AM2542" s="41"/>
      <c r="AN2542" s="41"/>
      <c r="AO2542" s="41"/>
      <c r="AP2542" s="41"/>
      <c r="AQ2542"/>
      <c r="AR2542" s="41"/>
      <c r="AT2542" s="41"/>
      <c r="AU2542" s="41"/>
      <c r="AW2542" s="22"/>
      <c r="AX2542" s="22"/>
      <c r="AY2542" s="22"/>
      <c r="AZ2542" s="22"/>
      <c r="BA2542" s="22"/>
      <c r="BB2542" s="22"/>
    </row>
    <row r="2543" spans="4:54" ht="14.4" x14ac:dyDescent="0.3">
      <c r="D2543" s="22"/>
      <c r="E2543" s="32">
        <v>41017.588888888888</v>
      </c>
      <c r="F2543" s="21">
        <f t="shared" si="2987"/>
        <v>1118.8513888888847</v>
      </c>
      <c r="G2543" s="21">
        <f t="shared" si="2998"/>
        <v>1118.8513888888847</v>
      </c>
      <c r="H2543" s="21"/>
      <c r="I2543" s="50">
        <v>1037</v>
      </c>
      <c r="J2543" s="21">
        <v>38416</v>
      </c>
      <c r="K2543" s="21">
        <v>39508</v>
      </c>
      <c r="L2543" s="98">
        <v>25</v>
      </c>
      <c r="M2543" s="124">
        <v>6.37</v>
      </c>
      <c r="N2543" s="40"/>
      <c r="O2543" s="40"/>
      <c r="P2543" s="40"/>
      <c r="R2543" s="22"/>
      <c r="S2543" s="22"/>
      <c r="T2543" s="22"/>
      <c r="U2543" s="52">
        <f t="shared" si="2988"/>
        <v>0.14586494790212884</v>
      </c>
      <c r="V2543" s="52">
        <f t="shared" si="2989"/>
        <v>19.359641308499782</v>
      </c>
      <c r="W2543" s="52">
        <f t="shared" si="2990"/>
        <v>0.13381527103347157</v>
      </c>
      <c r="X2543" s="247">
        <f>W2543+V2543+SUM($U$2509:U2543)</f>
        <v>20.63652535344599</v>
      </c>
      <c r="Y2543" s="104">
        <f>W2543+V2543+SUM($U$2509:U2543)-$X$2509</f>
        <v>20.624097920060702</v>
      </c>
      <c r="Z2543" s="42"/>
      <c r="AA2543" s="1">
        <f t="shared" si="2999"/>
        <v>2.1219028020562518E-2</v>
      </c>
      <c r="AB2543" s="41">
        <f t="shared" si="2991"/>
        <v>0.14183324487719401</v>
      </c>
      <c r="AC2543" s="48">
        <f t="shared" si="2992"/>
        <v>18.824541371553295</v>
      </c>
      <c r="AD2543" s="48">
        <f t="shared" si="2993"/>
        <v>3.8592413601253601</v>
      </c>
      <c r="AE2543" s="48">
        <f t="shared" si="2994"/>
        <v>6.5685400478075211</v>
      </c>
      <c r="AF2543" s="48">
        <f t="shared" si="2995"/>
        <v>3.8592413601253601</v>
      </c>
      <c r="AG2543" s="238">
        <f t="shared" si="2996"/>
        <v>2.7091274424665883</v>
      </c>
      <c r="AH2543" s="48">
        <f t="shared" si="2997"/>
        <v>1.7124521557214059E-4</v>
      </c>
      <c r="AI2543" s="48">
        <f>AE2543+AC2543+SUM($AB$2509:AB2543)</f>
        <v>27.994126872622463</v>
      </c>
      <c r="AJ2543" s="48">
        <f>AE2543+AC2543+SUM($AB$2509:AB2543)-$AI$2509</f>
        <v>26.501222396990471</v>
      </c>
      <c r="AK2543" s="95"/>
      <c r="AL2543" s="161"/>
      <c r="AM2543" s="41"/>
      <c r="AN2543" s="41"/>
      <c r="AO2543" s="41"/>
      <c r="AP2543" s="41"/>
      <c r="AQ2543"/>
      <c r="AR2543" s="41"/>
      <c r="AT2543" s="41"/>
      <c r="AU2543" s="41"/>
      <c r="AW2543" s="22"/>
      <c r="AX2543" s="22"/>
      <c r="AY2543" s="22"/>
      <c r="AZ2543" s="22"/>
      <c r="BA2543" s="22"/>
      <c r="BB2543" s="22"/>
    </row>
    <row r="2544" spans="4:54" ht="14.4" x14ac:dyDescent="0.3">
      <c r="D2544" s="22"/>
      <c r="E2544" s="32">
        <v>41085.657638888886</v>
      </c>
      <c r="F2544" s="21">
        <f t="shared" si="2987"/>
        <v>1186.9201388888832</v>
      </c>
      <c r="G2544" s="21">
        <f t="shared" si="2998"/>
        <v>1186.9201388888832</v>
      </c>
      <c r="H2544" s="21"/>
      <c r="I2544" s="50">
        <v>1037</v>
      </c>
      <c r="J2544" s="21">
        <v>35639</v>
      </c>
      <c r="K2544" s="21">
        <v>38772</v>
      </c>
      <c r="L2544" s="98">
        <v>74</v>
      </c>
      <c r="M2544" s="124">
        <v>6.37</v>
      </c>
      <c r="N2544" s="40"/>
      <c r="O2544" s="40"/>
      <c r="P2544" s="40"/>
      <c r="R2544" s="22"/>
      <c r="S2544" s="22"/>
      <c r="T2544" s="22"/>
      <c r="U2544" s="52">
        <f t="shared" si="2988"/>
        <v>0.14314760959960868</v>
      </c>
      <c r="V2544" s="52">
        <f t="shared" si="2989"/>
        <v>18.998987871143907</v>
      </c>
      <c r="W2544" s="52">
        <f t="shared" si="2990"/>
        <v>0.13132240782904117</v>
      </c>
      <c r="X2544" s="247">
        <f>W2544+V2544+SUM($U$2509:U2544)</f>
        <v>20.416526662485293</v>
      </c>
      <c r="Y2544" s="104">
        <f>W2544+V2544+SUM($U$2509:U2544)-$X$2509</f>
        <v>20.404099229100005</v>
      </c>
      <c r="Z2544" s="42"/>
      <c r="AA2544" s="1">
        <f t="shared" si="2999"/>
        <v>1.1210696044737813E-2</v>
      </c>
      <c r="AB2544" s="41">
        <f t="shared" si="2991"/>
        <v>0.13158046163521236</v>
      </c>
      <c r="AC2544" s="48">
        <f t="shared" si="2992"/>
        <v>17.463760671095059</v>
      </c>
      <c r="AD2544" s="48">
        <f t="shared" si="2993"/>
        <v>3.5802661087439533</v>
      </c>
      <c r="AE2544" s="48">
        <f t="shared" si="2994"/>
        <v>6.0937161277543783</v>
      </c>
      <c r="AF2544" s="48">
        <f t="shared" si="2995"/>
        <v>3.5802661087439529</v>
      </c>
      <c r="AG2544" s="238">
        <f t="shared" si="2996"/>
        <v>2.51329115269853</v>
      </c>
      <c r="AH2544" s="48">
        <f t="shared" si="2997"/>
        <v>1.5886631189544767E-4</v>
      </c>
      <c r="AI2544" s="48">
        <f>AE2544+AC2544+SUM($AB$2509:AB2544)</f>
        <v>26.290102713746297</v>
      </c>
      <c r="AJ2544" s="48">
        <f>AE2544+AC2544+SUM($AB$2509:AB2544)-$AI$2509</f>
        <v>24.797198238114305</v>
      </c>
      <c r="AK2544" s="95"/>
      <c r="AL2544" s="161"/>
      <c r="AM2544" s="41"/>
      <c r="AN2544" s="41"/>
      <c r="AO2544" s="41"/>
      <c r="AP2544" s="41"/>
      <c r="AQ2544"/>
      <c r="AR2544" s="41"/>
      <c r="AT2544" s="41"/>
      <c r="AU2544" s="41"/>
      <c r="AW2544" s="22"/>
      <c r="AX2544" s="22"/>
      <c r="AY2544" s="22"/>
      <c r="AZ2544" s="22"/>
      <c r="BA2544" s="22"/>
      <c r="BB2544" s="22"/>
    </row>
    <row r="2545" spans="1:92" ht="14.4" x14ac:dyDescent="0.3">
      <c r="D2545" s="22"/>
      <c r="E2545" s="32">
        <v>41131.473611111112</v>
      </c>
      <c r="F2545" s="21">
        <f t="shared" si="2987"/>
        <v>1232.7361111111095</v>
      </c>
      <c r="G2545" s="21">
        <f t="shared" si="2998"/>
        <v>1232.7361111111095</v>
      </c>
      <c r="H2545" s="21"/>
      <c r="I2545" s="50">
        <v>1037</v>
      </c>
      <c r="J2545" s="21">
        <v>35818</v>
      </c>
      <c r="K2545" s="21">
        <v>39782</v>
      </c>
      <c r="L2545" s="98">
        <v>42</v>
      </c>
      <c r="M2545" s="124">
        <v>6.37</v>
      </c>
      <c r="N2545" s="40"/>
      <c r="O2545" s="40"/>
      <c r="P2545" s="40"/>
      <c r="R2545" s="22"/>
      <c r="S2545" s="22"/>
      <c r="T2545" s="22"/>
      <c r="U2545" s="52">
        <f t="shared" si="2988"/>
        <v>0.14687656569409965</v>
      </c>
      <c r="V2545" s="52">
        <f t="shared" si="2989"/>
        <v>19.49390631099368</v>
      </c>
      <c r="W2545" s="52">
        <f t="shared" si="2990"/>
        <v>0.13474332065033831</v>
      </c>
      <c r="X2545" s="247">
        <f>W2545+V2545+SUM($U$2509:U2545)</f>
        <v>21.06174258085046</v>
      </c>
      <c r="Y2545" s="104">
        <f>W2545+V2545+SUM($U$2509:U2545)-$X$2509</f>
        <v>21.049315147465173</v>
      </c>
      <c r="Z2545" s="42"/>
      <c r="AA2545" s="1">
        <f t="shared" si="2999"/>
        <v>7.663087039865615E-3</v>
      </c>
      <c r="AB2545" s="41">
        <f t="shared" si="2991"/>
        <v>0.13224133603215679</v>
      </c>
      <c r="AC2545" s="48">
        <f t="shared" si="2992"/>
        <v>17.551473939147645</v>
      </c>
      <c r="AD2545" s="48">
        <f t="shared" si="2993"/>
        <v>3.5982483089590311</v>
      </c>
      <c r="AE2545" s="48">
        <f t="shared" si="2994"/>
        <v>6.1243223509050839</v>
      </c>
      <c r="AF2545" s="48">
        <f t="shared" si="2995"/>
        <v>3.5982483089590303</v>
      </c>
      <c r="AG2545" s="238">
        <f t="shared" si="2996"/>
        <v>2.5259143777141877</v>
      </c>
      <c r="AH2545" s="48">
        <f t="shared" si="2997"/>
        <v>1.5966423186596545E-4</v>
      </c>
      <c r="AI2545" s="48">
        <f>AE2545+AC2545+SUM($AB$2509:AB2545)</f>
        <v>26.540663540981747</v>
      </c>
      <c r="AJ2545" s="48">
        <f>AE2545+AC2545+SUM($AB$2509:AB2545)-$AI$2509</f>
        <v>25.047759065349755</v>
      </c>
      <c r="AK2545" s="95"/>
      <c r="AL2545" s="161"/>
      <c r="AM2545" s="41"/>
      <c r="AN2545" s="41"/>
      <c r="AO2545" s="41"/>
      <c r="AP2545" s="41"/>
      <c r="AQ2545"/>
      <c r="AR2545" s="41"/>
      <c r="AT2545" s="41"/>
      <c r="AU2545" s="41"/>
      <c r="AW2545" s="22"/>
      <c r="AX2545" s="22"/>
      <c r="AY2545" s="22"/>
      <c r="AZ2545" s="22"/>
      <c r="BA2545" s="22"/>
      <c r="BB2545" s="22"/>
    </row>
    <row r="2546" spans="1:92" ht="14.4" x14ac:dyDescent="0.3">
      <c r="D2546" s="47" t="s">
        <v>126</v>
      </c>
      <c r="E2546" s="32">
        <v>41158.496527777781</v>
      </c>
      <c r="F2546" s="21">
        <f t="shared" si="2987"/>
        <v>1259.7590277777781</v>
      </c>
      <c r="G2546" s="21">
        <f t="shared" si="2998"/>
        <v>1259.7590277777781</v>
      </c>
      <c r="H2546" s="21"/>
      <c r="I2546" s="50">
        <v>1037</v>
      </c>
      <c r="J2546" s="21">
        <v>36720</v>
      </c>
      <c r="K2546" s="21">
        <v>39759</v>
      </c>
      <c r="L2546" s="98">
        <v>34</v>
      </c>
      <c r="M2546" s="124">
        <v>6.37</v>
      </c>
      <c r="N2546" s="40"/>
      <c r="O2546" s="40"/>
      <c r="P2546" s="40"/>
      <c r="R2546" s="22"/>
      <c r="S2546" s="22"/>
      <c r="T2546" s="22"/>
      <c r="U2546" s="52">
        <f t="shared" si="2988"/>
        <v>0.14679164887214591</v>
      </c>
      <c r="V2546" s="52">
        <f t="shared" si="2989"/>
        <v>19.48263589107631</v>
      </c>
      <c r="W2546" s="52">
        <f t="shared" si="2990"/>
        <v>0.13466541867519985</v>
      </c>
      <c r="X2546" s="247">
        <f>W2546+V2546+SUM($U$2509:U2546)</f>
        <v>21.1971859078301</v>
      </c>
      <c r="Y2546" s="104">
        <f>W2546+V2546+SUM($U$2509:U2546)-$X$2509</f>
        <v>21.184758474444813</v>
      </c>
      <c r="Z2546" s="42"/>
      <c r="AA2546" s="1">
        <f t="shared" si="2999"/>
        <v>4.4422644484304946E-3</v>
      </c>
      <c r="AB2546" s="41">
        <f t="shared" si="2991"/>
        <v>0.13557155226703885</v>
      </c>
      <c r="AC2546" s="48">
        <f t="shared" si="2992"/>
        <v>17.9934704072115</v>
      </c>
      <c r="AD2546" s="48">
        <f t="shared" si="2993"/>
        <v>3.688862524567972</v>
      </c>
      <c r="AE2546" s="48">
        <f t="shared" si="2994"/>
        <v>6.2785503580667461</v>
      </c>
      <c r="AF2546" s="48">
        <f t="shared" si="2995"/>
        <v>3.6888625245679716</v>
      </c>
      <c r="AG2546" s="238">
        <f t="shared" si="2996"/>
        <v>2.5895241484634814</v>
      </c>
      <c r="AH2546" s="48">
        <f t="shared" si="2997"/>
        <v>1.6368503529282072E-4</v>
      </c>
      <c r="AI2546" s="48">
        <f>AE2546+AC2546+SUM($AB$2509:AB2546)</f>
        <v>27.272459568474304</v>
      </c>
      <c r="AJ2546" s="48">
        <f>AE2546+AC2546+SUM($AB$2509:AB2546)-$AI$2509</f>
        <v>25.779555092842312</v>
      </c>
      <c r="AK2546" s="95"/>
      <c r="AL2546" s="161"/>
      <c r="AM2546" s="41"/>
      <c r="AN2546" s="41"/>
      <c r="AO2546" s="41"/>
      <c r="AP2546" s="41"/>
      <c r="AQ2546"/>
      <c r="AR2546" s="41"/>
      <c r="AT2546" s="41"/>
      <c r="AU2546" s="41"/>
      <c r="AW2546" s="22"/>
      <c r="AX2546" s="22"/>
      <c r="AY2546" s="22"/>
      <c r="AZ2546" s="22"/>
      <c r="BA2546" s="22"/>
      <c r="BB2546" s="22"/>
    </row>
    <row r="2547" spans="1:92" ht="14.4" x14ac:dyDescent="0.3">
      <c r="D2547" s="22"/>
      <c r="E2547" s="32">
        <v>41192.604861111111</v>
      </c>
      <c r="F2547" s="21">
        <f t="shared" si="2987"/>
        <v>1293.867361111108</v>
      </c>
      <c r="G2547" s="21">
        <f t="shared" si="2998"/>
        <v>1293.867361111108</v>
      </c>
      <c r="H2547" s="21"/>
      <c r="I2547" s="50">
        <v>1037</v>
      </c>
      <c r="J2547" s="21">
        <v>4875</v>
      </c>
      <c r="K2547" s="21">
        <v>166</v>
      </c>
      <c r="L2547" s="98">
        <v>45</v>
      </c>
      <c r="M2547" s="124">
        <v>6.37</v>
      </c>
      <c r="N2547" s="40"/>
      <c r="O2547" s="40"/>
      <c r="P2547" s="40"/>
      <c r="R2547" s="22"/>
      <c r="S2547" s="22"/>
      <c r="T2547" s="22"/>
      <c r="U2547" s="52">
        <f t="shared" si="2988"/>
        <v>6.1287793236188589E-4</v>
      </c>
      <c r="V2547" s="52">
        <f t="shared" si="2989"/>
        <v>8.1343030707982267E-2</v>
      </c>
      <c r="W2547" s="52">
        <f t="shared" si="2990"/>
        <v>5.6224903795576279E-4</v>
      </c>
      <c r="X2547" s="250">
        <f>W2547+V2547+SUM($U$2547:U2547)</f>
        <v>8.2518157678299911E-2</v>
      </c>
      <c r="Y2547" s="256">
        <f>W2547+V2547+SUM($U$2547:U2547)+$Y$2546-$X$2547</f>
        <v>21.184758474444813</v>
      </c>
      <c r="Z2547" s="42"/>
      <c r="AA2547" s="1">
        <f t="shared" si="2999"/>
        <v>7.430763037563572E-3</v>
      </c>
      <c r="AB2547" s="41">
        <f t="shared" si="2991"/>
        <v>1.7998674218458997E-2</v>
      </c>
      <c r="AC2547" s="48">
        <f t="shared" si="2992"/>
        <v>2.3888390042253831</v>
      </c>
      <c r="AD2547" s="48">
        <f t="shared" si="2993"/>
        <v>0.48973869300841127</v>
      </c>
      <c r="AE2547" s="48">
        <f t="shared" si="2994"/>
        <v>0.8335493735178483</v>
      </c>
      <c r="AF2547" s="48">
        <f t="shared" si="2995"/>
        <v>0.48973869300841133</v>
      </c>
      <c r="AG2547" s="238">
        <f t="shared" si="2996"/>
        <v>0.34378894944878741</v>
      </c>
      <c r="AH2547" s="48">
        <f t="shared" si="2997"/>
        <v>2.1731060649577919E-5</v>
      </c>
      <c r="AI2547" s="48">
        <f>AE2547+AC2547+SUM($AB$2547:AB2547)</f>
        <v>3.2403870519616902</v>
      </c>
      <c r="AJ2547" s="84">
        <f>AE2547+AC2547+SUM($AB$2547:AB2547)+$AJ$2546-$AI$2554</f>
        <v>26.219907372286997</v>
      </c>
      <c r="AK2547" s="95"/>
      <c r="AL2547" s="161"/>
      <c r="AM2547" s="41"/>
      <c r="AN2547" s="41"/>
      <c r="AO2547" s="41"/>
      <c r="AP2547" s="41"/>
      <c r="AQ2547"/>
      <c r="AR2547" s="41"/>
      <c r="AT2547" s="41"/>
      <c r="AU2547" s="41"/>
      <c r="AW2547" s="22"/>
      <c r="AX2547" s="22"/>
      <c r="AY2547" s="22"/>
      <c r="AZ2547" s="22"/>
      <c r="BA2547" s="22"/>
      <c r="BB2547" s="22"/>
    </row>
    <row r="2548" spans="1:92" ht="14.4" x14ac:dyDescent="0.3">
      <c r="D2548" s="22"/>
      <c r="E2548" s="32">
        <v>41211.606944444444</v>
      </c>
      <c r="F2548" s="21">
        <f t="shared" si="2987"/>
        <v>1312.8694444444409</v>
      </c>
      <c r="G2548" s="21">
        <f t="shared" si="2998"/>
        <v>1312.8694444444409</v>
      </c>
      <c r="H2548" s="21"/>
      <c r="I2548" s="50">
        <v>1037</v>
      </c>
      <c r="J2548" s="21">
        <v>14716</v>
      </c>
      <c r="K2548" s="21">
        <v>1195</v>
      </c>
      <c r="L2548" s="98">
        <v>74</v>
      </c>
      <c r="M2548" s="124">
        <v>6.37</v>
      </c>
      <c r="N2548" s="40"/>
      <c r="O2548" s="40"/>
      <c r="P2548" s="40"/>
      <c r="R2548" s="22"/>
      <c r="S2548" s="22"/>
      <c r="T2548" s="22"/>
      <c r="U2548" s="52">
        <f t="shared" si="2988"/>
        <v>4.4119827058581541E-3</v>
      </c>
      <c r="V2548" s="52">
        <f t="shared" si="2989"/>
        <v>0.58557181744601694</v>
      </c>
      <c r="W2548" s="52">
        <f t="shared" si="2990"/>
        <v>4.0475156648020275E-3</v>
      </c>
      <c r="X2548" s="247">
        <f>W2548+V2548+SUM($U$2547:U2548)</f>
        <v>0.59464419374903899</v>
      </c>
      <c r="Y2548" s="104">
        <f>W2548+V2548+SUM($U$2547:U2548)+$Y$2546-$X$2547</f>
        <v>21.696884510515552</v>
      </c>
      <c r="Z2548" s="42"/>
      <c r="AA2548" s="1">
        <f t="shared" si="2999"/>
        <v>6.6144049205217976E-3</v>
      </c>
      <c r="AB2548" s="41">
        <f t="shared" si="2991"/>
        <v>5.4331997907454889E-2</v>
      </c>
      <c r="AC2548" s="48">
        <f t="shared" si="2992"/>
        <v>7.2111086740883561</v>
      </c>
      <c r="AD2548" s="48">
        <f t="shared" si="2993"/>
        <v>1.4783578679613911</v>
      </c>
      <c r="AE2548" s="48">
        <f t="shared" si="2994"/>
        <v>2.5162077088592114</v>
      </c>
      <c r="AF2548" s="48">
        <f t="shared" si="2995"/>
        <v>1.4783578679613909</v>
      </c>
      <c r="AG2548" s="238">
        <f t="shared" si="2996"/>
        <v>1.0377842420694063</v>
      </c>
      <c r="AH2548" s="48">
        <f t="shared" si="2997"/>
        <v>6.5598828414192541E-5</v>
      </c>
      <c r="AI2548" s="48">
        <f>AE2548+AC2548+SUM($AB$2547:AB2548)</f>
        <v>9.7996470550734802</v>
      </c>
      <c r="AJ2548" s="48">
        <f>AE2548+AC2548+SUM($AB$2547:AB2548)+$AJ$2546-$AI$2554</f>
        <v>32.779167375398792</v>
      </c>
      <c r="AK2548" s="95"/>
      <c r="AL2548" s="161"/>
      <c r="AM2548" s="41"/>
      <c r="AN2548" s="41"/>
      <c r="AO2548" s="41"/>
      <c r="AP2548" s="41"/>
      <c r="AQ2548"/>
      <c r="AR2548" s="41"/>
      <c r="AT2548" s="41"/>
      <c r="AU2548" s="41"/>
      <c r="AW2548" s="22"/>
      <c r="AX2548" s="22"/>
      <c r="AY2548" s="22"/>
      <c r="AZ2548" s="22"/>
      <c r="BA2548" s="22"/>
      <c r="BB2548" s="22"/>
    </row>
    <row r="2549" spans="1:92" ht="14.4" x14ac:dyDescent="0.3">
      <c r="A2549" s="19"/>
      <c r="B2549" s="19"/>
      <c r="C2549" s="19"/>
      <c r="D2549" s="22"/>
      <c r="E2549" s="32">
        <v>41246.470138888886</v>
      </c>
      <c r="F2549" s="21">
        <f t="shared" si="2987"/>
        <v>1347.7326388888832</v>
      </c>
      <c r="G2549" s="21">
        <f t="shared" si="2998"/>
        <v>1347.7326388888832</v>
      </c>
      <c r="H2549" s="21"/>
      <c r="I2549" s="50">
        <v>1037</v>
      </c>
      <c r="J2549" s="21">
        <v>15693</v>
      </c>
      <c r="K2549" s="21">
        <v>2063</v>
      </c>
      <c r="L2549" s="98">
        <v>29</v>
      </c>
      <c r="M2549" s="124">
        <v>6.37</v>
      </c>
      <c r="N2549" s="40"/>
      <c r="O2549" s="40"/>
      <c r="P2549" s="40"/>
      <c r="R2549" s="22"/>
      <c r="S2549" s="22"/>
      <c r="T2549" s="22"/>
      <c r="U2549" s="52">
        <f t="shared" si="2988"/>
        <v>7.616669725678136E-3</v>
      </c>
      <c r="V2549" s="52">
        <f t="shared" si="2989"/>
        <v>1.0109076647624542</v>
      </c>
      <c r="W2549" s="52">
        <f t="shared" si="2990"/>
        <v>6.9874684656791482E-3</v>
      </c>
      <c r="X2549" s="247">
        <f>W2549+V2549+SUM($U$2547:U2549)</f>
        <v>1.0305366635920317</v>
      </c>
      <c r="Y2549" s="104">
        <f>W2549+V2549+SUM($U$2547:U2549)+$Y$2546-$X$2547</f>
        <v>22.132776980358543</v>
      </c>
      <c r="Z2549" s="42"/>
      <c r="AA2549" s="1">
        <f t="shared" si="2999"/>
        <v>1.1517073582307873E-2</v>
      </c>
      <c r="AB2549" s="41">
        <f t="shared" si="2991"/>
        <v>5.7939116822620929E-2</v>
      </c>
      <c r="AC2549" s="48">
        <f t="shared" si="2992"/>
        <v>7.689856511447986</v>
      </c>
      <c r="AD2549" s="48">
        <f t="shared" si="2993"/>
        <v>1.5765065250012305</v>
      </c>
      <c r="AE2549" s="48">
        <f t="shared" si="2994"/>
        <v>2.6832595525365321</v>
      </c>
      <c r="AF2549" s="48">
        <f t="shared" si="2995"/>
        <v>1.5765065250012307</v>
      </c>
      <c r="AG2549" s="238">
        <f t="shared" si="2996"/>
        <v>1.1066830735794506</v>
      </c>
      <c r="AH2549" s="48">
        <f t="shared" si="2997"/>
        <v>6.9953955851041288E-5</v>
      </c>
      <c r="AI2549" s="48">
        <f>AE2549+AC2549+SUM($AB$2547:AB2549)</f>
        <v>10.503385852933054</v>
      </c>
      <c r="AJ2549" s="48">
        <f>AE2549+AC2549+SUM($AB$2547:AB2549)+$AJ$2546-$AI$2554</f>
        <v>33.482906173258364</v>
      </c>
      <c r="AK2549" s="95"/>
      <c r="AL2549" s="161"/>
      <c r="AM2549" s="41"/>
      <c r="AN2549" s="41"/>
      <c r="AO2549" s="41"/>
      <c r="AP2549" s="41"/>
      <c r="AQ2549"/>
      <c r="AR2549" s="41"/>
      <c r="AT2549" s="41"/>
      <c r="AU2549" s="41"/>
      <c r="AW2549" s="22"/>
      <c r="AX2549" s="22"/>
      <c r="AY2549" s="22"/>
      <c r="AZ2549" s="22"/>
      <c r="BA2549" s="22"/>
      <c r="BB2549" s="22"/>
    </row>
    <row r="2550" spans="1:92" ht="14.4" x14ac:dyDescent="0.3">
      <c r="A2550" s="19"/>
      <c r="B2550" s="19"/>
      <c r="C2550" s="19"/>
      <c r="D2550" s="22"/>
      <c r="E2550" s="32">
        <v>41277.681944444441</v>
      </c>
      <c r="F2550" s="21">
        <f t="shared" si="2987"/>
        <v>1378.944444444438</v>
      </c>
      <c r="G2550" s="21">
        <f t="shared" si="2998"/>
        <v>1378.944444444438</v>
      </c>
      <c r="H2550" s="21"/>
      <c r="I2550" s="50">
        <v>1037</v>
      </c>
      <c r="J2550" s="21">
        <v>15955</v>
      </c>
      <c r="K2550" s="21">
        <v>2623</v>
      </c>
      <c r="L2550" s="98">
        <v>78</v>
      </c>
      <c r="M2550" s="124">
        <v>6.37</v>
      </c>
      <c r="N2550" s="40"/>
      <c r="O2550" s="40"/>
      <c r="P2550" s="40"/>
      <c r="R2550" s="22"/>
      <c r="S2550" s="22"/>
      <c r="T2550" s="22"/>
      <c r="U2550" s="52">
        <f t="shared" si="2988"/>
        <v>9.6842097384652204E-3</v>
      </c>
      <c r="V2550" s="52">
        <f t="shared" si="2989"/>
        <v>1.2853178888375751</v>
      </c>
      <c r="W2550" s="52">
        <f t="shared" si="2990"/>
        <v>8.8842122081805169E-3</v>
      </c>
      <c r="X2550" s="247">
        <f>W2550+V2550+SUM($U$2547:U2550)</f>
        <v>1.3165278411481189</v>
      </c>
      <c r="Y2550" s="104">
        <f>W2550+V2550+SUM($U$2547:U2550)+$Y$2546-$X$2547</f>
        <v>22.418768157914631</v>
      </c>
      <c r="Z2550" s="42"/>
      <c r="AA2550" s="1">
        <f t="shared" si="2999"/>
        <v>1.3930670462838557E-2</v>
      </c>
      <c r="AB2550" s="41">
        <f t="shared" si="2991"/>
        <v>5.8906430185746324E-2</v>
      </c>
      <c r="AC2550" s="48">
        <f t="shared" si="2992"/>
        <v>7.8182412948545608</v>
      </c>
      <c r="AD2550" s="48">
        <f t="shared" si="2993"/>
        <v>1.6028268403998363</v>
      </c>
      <c r="AE2550" s="48">
        <f t="shared" si="2994"/>
        <v>2.7280574880979014</v>
      </c>
      <c r="AF2550" s="48">
        <f t="shared" si="2995"/>
        <v>1.6028268403998363</v>
      </c>
      <c r="AG2550" s="238">
        <f t="shared" si="2996"/>
        <v>1.1251595258370057</v>
      </c>
      <c r="AH2550" s="48">
        <f t="shared" si="2997"/>
        <v>7.112186105928526E-5</v>
      </c>
      <c r="AI2550" s="48">
        <f>AE2550+AC2550+SUM($AB$2547:AB2550)</f>
        <v>10.735475002086742</v>
      </c>
      <c r="AJ2550" s="48">
        <f>AE2550+AC2550+SUM($AB$2547:AB2550)+$AJ$2546-$AI$2554</f>
        <v>33.714995322412051</v>
      </c>
      <c r="AK2550" s="95"/>
      <c r="AL2550" s="161"/>
      <c r="AM2550" s="41"/>
      <c r="AN2550" s="41"/>
      <c r="AO2550" s="41"/>
      <c r="AP2550" s="41"/>
      <c r="AQ2550"/>
      <c r="AR2550" s="41"/>
      <c r="AT2550" s="41"/>
      <c r="AU2550" s="41"/>
      <c r="AW2550" s="22"/>
      <c r="AX2550" s="22"/>
      <c r="AY2550" s="22"/>
      <c r="AZ2550" s="22"/>
      <c r="BA2550" s="22"/>
      <c r="BB2550" s="22"/>
    </row>
    <row r="2551" spans="1:92" ht="14.4" x14ac:dyDescent="0.3">
      <c r="A2551" s="19"/>
      <c r="B2551" s="19"/>
      <c r="C2551" s="19"/>
      <c r="D2551" s="22"/>
      <c r="E2551" s="32">
        <v>41331.482638888891</v>
      </c>
      <c r="F2551" s="21">
        <f t="shared" si="2987"/>
        <v>1432.7451388888876</v>
      </c>
      <c r="G2551" s="21">
        <f t="shared" si="2998"/>
        <v>1432.7451388888876</v>
      </c>
      <c r="H2551" s="21"/>
      <c r="I2551" s="50">
        <v>1037</v>
      </c>
      <c r="J2551" s="21">
        <v>16137</v>
      </c>
      <c r="K2551" s="21">
        <v>3518</v>
      </c>
      <c r="L2551" s="98">
        <v>29</v>
      </c>
      <c r="M2551" s="124">
        <v>6.37</v>
      </c>
      <c r="N2551" s="40"/>
      <c r="O2551" s="40"/>
      <c r="P2551" s="40"/>
      <c r="R2551" s="22"/>
      <c r="S2551" s="22"/>
      <c r="T2551" s="22"/>
      <c r="U2551" s="52">
        <f t="shared" si="2988"/>
        <v>1.2988581723187436E-2</v>
      </c>
      <c r="V2551" s="52">
        <f t="shared" si="2989"/>
        <v>1.7238842291004917</v>
      </c>
      <c r="W2551" s="52">
        <f t="shared" si="2990"/>
        <v>1.1915615153785383E-2</v>
      </c>
      <c r="X2551" s="247">
        <f>W2551+V2551+SUM($U$2547:U2551)</f>
        <v>1.771114166079828</v>
      </c>
      <c r="Y2551" s="104">
        <f>W2551+V2551+SUM($U$2547:U2551)+$Y$2546-$X$2547</f>
        <v>22.873354482846338</v>
      </c>
      <c r="Z2551" s="42"/>
      <c r="AA2551" s="1">
        <f t="shared" si="2999"/>
        <v>9.6712588404948702E-3</v>
      </c>
      <c r="AB2551" s="41">
        <f t="shared" si="2991"/>
        <v>5.9578380689902122E-2</v>
      </c>
      <c r="AC2551" s="48">
        <f t="shared" si="2992"/>
        <v>7.9074246176789762</v>
      </c>
      <c r="AD2551" s="48">
        <f t="shared" si="2993"/>
        <v>1.6211104182721505</v>
      </c>
      <c r="AE2551" s="48">
        <f t="shared" si="2994"/>
        <v>2.7591766647092344</v>
      </c>
      <c r="AF2551" s="48">
        <f t="shared" si="2995"/>
        <v>1.6211104182721503</v>
      </c>
      <c r="AG2551" s="238">
        <f t="shared" si="2996"/>
        <v>1.1379943132830939</v>
      </c>
      <c r="AH2551" s="48">
        <f t="shared" si="2997"/>
        <v>7.1933153990202836E-5</v>
      </c>
      <c r="AI2551" s="48">
        <f>AE2551+AC2551+SUM($AB$2547:AB2551)</f>
        <v>10.915355882212394</v>
      </c>
      <c r="AJ2551" s="48">
        <f>AE2551+AC2551+SUM($AB$2547:AB2551)+$AJ$2546-$AI$2554</f>
        <v>33.894876202537702</v>
      </c>
      <c r="AK2551" s="95"/>
      <c r="AL2551" s="161"/>
      <c r="AM2551" s="41"/>
      <c r="AN2551" s="41"/>
      <c r="AO2551" s="41"/>
      <c r="AP2551" s="41"/>
      <c r="AQ2551"/>
      <c r="AR2551" s="41"/>
      <c r="AT2551" s="41"/>
      <c r="AU2551" s="41"/>
      <c r="AW2551" s="22"/>
      <c r="AX2551" s="22"/>
      <c r="AY2551" s="22"/>
      <c r="AZ2551" s="22"/>
      <c r="BA2551" s="22"/>
      <c r="BB2551" s="22"/>
    </row>
    <row r="2552" spans="1:92" ht="14.4" x14ac:dyDescent="0.3">
      <c r="A2552" s="19"/>
      <c r="B2552" s="19"/>
      <c r="C2552" s="19"/>
      <c r="D2552" s="22"/>
      <c r="E2552" s="32">
        <v>41360.490277777775</v>
      </c>
      <c r="F2552" s="21">
        <f t="shared" si="2987"/>
        <v>1461.7527777777723</v>
      </c>
      <c r="G2552" s="21">
        <f t="shared" si="2998"/>
        <v>1461.7527777777723</v>
      </c>
      <c r="H2552" s="21"/>
      <c r="I2552" s="50">
        <v>1037</v>
      </c>
      <c r="J2552" s="21">
        <v>16805</v>
      </c>
      <c r="K2552" s="21">
        <v>4143</v>
      </c>
      <c r="L2552" s="98">
        <v>36</v>
      </c>
      <c r="M2552" s="124">
        <v>6.37</v>
      </c>
      <c r="N2552" s="40"/>
      <c r="O2552" s="40"/>
      <c r="P2552" s="40"/>
      <c r="R2552" s="22"/>
      <c r="S2552" s="22"/>
      <c r="T2552" s="22"/>
      <c r="U2552" s="52">
        <f t="shared" si="2988"/>
        <v>1.5296104058887308E-2</v>
      </c>
      <c r="V2552" s="52">
        <f t="shared" si="2989"/>
        <v>2.0301456398986177</v>
      </c>
      <c r="W2552" s="52">
        <f t="shared" si="2990"/>
        <v>1.4032516652112805E-2</v>
      </c>
      <c r="X2552" s="247">
        <f>W2552+V2552+SUM($U$2547:U2552)</f>
        <v>2.0947885824351689</v>
      </c>
      <c r="Y2552" s="104">
        <f>W2552+V2552+SUM($U$2547:U2552)+$Y$2546-$X$2547</f>
        <v>23.19702889920168</v>
      </c>
      <c r="Z2552" s="42"/>
      <c r="AA2552" s="1">
        <f t="shared" si="2999"/>
        <v>9.1688222482076004E-3</v>
      </c>
      <c r="AB2552" s="41">
        <f t="shared" si="2991"/>
        <v>6.2044660562298147E-2</v>
      </c>
      <c r="AC2552" s="48">
        <f t="shared" si="2992"/>
        <v>8.2347568135400113</v>
      </c>
      <c r="AD2552" s="48">
        <f t="shared" si="2993"/>
        <v>1.6882171766166876</v>
      </c>
      <c r="AE2552" s="48">
        <f t="shared" si="2994"/>
        <v>2.8733943019420392</v>
      </c>
      <c r="AF2552" s="48">
        <f t="shared" si="2995"/>
        <v>1.6882171766166876</v>
      </c>
      <c r="AG2552" s="238">
        <f t="shared" si="2996"/>
        <v>1.1851022144588457</v>
      </c>
      <c r="AH2552" s="48">
        <f t="shared" si="2997"/>
        <v>7.4910866505878334E-5</v>
      </c>
      <c r="AI2552" s="48">
        <f>AE2552+AC2552+SUM($AB$2547:AB2552)</f>
        <v>11.418950375868532</v>
      </c>
      <c r="AJ2552" s="48">
        <f>AE2552+AC2552+SUM($AB$2547:AB2552)+$AJ$2546-$AI$2554</f>
        <v>34.39847069619384</v>
      </c>
      <c r="AK2552" s="95"/>
      <c r="AL2552" s="120">
        <f>LINEST(AJ2548:AJ2552,G2548:G2552,TRUE,TRUE)*120</f>
        <v>1.1182017438895244</v>
      </c>
      <c r="AM2552" s="25">
        <v>-10.17894076169075</v>
      </c>
      <c r="AN2552" s="25">
        <v>9.9616828562309107E-2</v>
      </c>
      <c r="AQ2552"/>
      <c r="AR2552" s="25">
        <v>-59.813032108771765</v>
      </c>
      <c r="AS2552" s="25">
        <v>5.5466560102967431E-2</v>
      </c>
      <c r="AW2552" s="22"/>
      <c r="AX2552" s="22"/>
      <c r="AY2552" s="22"/>
      <c r="AZ2552" s="22"/>
      <c r="BA2552" s="22"/>
      <c r="BB2552" s="22"/>
    </row>
    <row r="2553" spans="1:92" ht="14.4" x14ac:dyDescent="0.3">
      <c r="A2553" s="19"/>
      <c r="B2553" s="19"/>
      <c r="C2553" s="19"/>
      <c r="D2553" s="22"/>
      <c r="E2553" s="87">
        <v>41410.601388888892</v>
      </c>
      <c r="F2553" s="21">
        <f t="shared" si="2987"/>
        <v>1511.8638888888891</v>
      </c>
      <c r="G2553" s="21">
        <f t="shared" si="2998"/>
        <v>1511.8638888888891</v>
      </c>
      <c r="H2553" s="21"/>
      <c r="I2553" s="21"/>
      <c r="L2553" s="98"/>
      <c r="M2553" s="124"/>
      <c r="N2553" s="40"/>
      <c r="O2553" s="40"/>
      <c r="P2553" s="40"/>
      <c r="R2553" s="22"/>
      <c r="S2553" s="22"/>
      <c r="T2553" s="22"/>
      <c r="U2553" s="52"/>
      <c r="V2553" s="52"/>
      <c r="W2553" s="52"/>
      <c r="X2553" s="247"/>
      <c r="Y2553" s="257">
        <f>LINEST(Y2550:Y2552,G2550:G2552)*(F2553-F2552)+Y2552</f>
        <v>23.662002650398207</v>
      </c>
      <c r="Z2553" s="42"/>
      <c r="AA2553" s="1">
        <f t="shared" si="2999"/>
        <v>9.4308449407747297E-3</v>
      </c>
      <c r="AB2553" s="41"/>
      <c r="AC2553" s="48"/>
      <c r="AD2553" s="48"/>
      <c r="AE2553" s="48"/>
      <c r="AF2553" s="48"/>
      <c r="AG2553" s="238"/>
      <c r="AH2553" s="48"/>
      <c r="AI2553" s="48"/>
      <c r="AJ2553" s="88">
        <f>LINEST(AJ2550:AJ2552,G2550:G2552)*(F2553-F2552)+AJ2552</f>
        <v>34.781089591866632</v>
      </c>
      <c r="AK2553" s="95"/>
      <c r="AL2553" s="161"/>
      <c r="AQ2553"/>
      <c r="AW2553" s="22"/>
      <c r="AX2553" s="22"/>
      <c r="AY2553" s="22"/>
      <c r="AZ2553" s="22"/>
      <c r="BA2553" s="22"/>
      <c r="BB2553" s="22"/>
    </row>
    <row r="2554" spans="1:92" ht="14.4" x14ac:dyDescent="0.3">
      <c r="A2554" s="19"/>
      <c r="B2554" s="19"/>
      <c r="C2554" s="19"/>
      <c r="D2554" s="22"/>
      <c r="E2554" s="32"/>
      <c r="F2554" s="21"/>
      <c r="G2554" s="21"/>
      <c r="H2554" s="21"/>
      <c r="I2554" s="21"/>
      <c r="L2554" s="98"/>
      <c r="M2554" s="98"/>
      <c r="N2554" s="40"/>
      <c r="O2554" s="40"/>
      <c r="P2554" s="40"/>
      <c r="R2554" s="22"/>
      <c r="S2554" s="22"/>
      <c r="T2554" s="22"/>
      <c r="U2554" s="52"/>
      <c r="V2554" s="52"/>
      <c r="W2554" s="52"/>
      <c r="X2554" s="247"/>
      <c r="Y2554" s="104"/>
      <c r="Z2554" s="42"/>
      <c r="AA2554" s="42"/>
      <c r="AB2554" s="41"/>
      <c r="AC2554" s="48"/>
      <c r="AD2554" s="48"/>
      <c r="AE2554" s="48"/>
      <c r="AF2554" s="48"/>
      <c r="AG2554" s="238"/>
      <c r="AH2554" s="186" t="s">
        <v>392</v>
      </c>
      <c r="AI2554" s="48">
        <f>AVERAGE(AI2577)</f>
        <v>2.8000347725170038</v>
      </c>
      <c r="AJ2554" s="48"/>
      <c r="AK2554" s="95"/>
      <c r="AL2554" s="161"/>
      <c r="AM2554" s="41"/>
      <c r="AN2554" s="41"/>
      <c r="AO2554" s="41"/>
      <c r="AP2554" s="41"/>
      <c r="AQ2554"/>
      <c r="AR2554" s="41"/>
      <c r="AT2554" s="41"/>
      <c r="AU2554" s="41"/>
      <c r="AW2554" s="22"/>
      <c r="AX2554" s="22"/>
      <c r="AY2554" s="22"/>
      <c r="AZ2554" s="22"/>
      <c r="BA2554" s="22"/>
      <c r="BB2554" s="22"/>
      <c r="BQ2554" s="89"/>
      <c r="BR2554" s="89"/>
      <c r="BS2554" s="89"/>
    </row>
    <row r="2555" spans="1:92" ht="14.4" x14ac:dyDescent="0.3">
      <c r="A2555" s="19"/>
      <c r="B2555" s="19"/>
      <c r="C2555" s="19"/>
      <c r="D2555" s="22" t="s">
        <v>240</v>
      </c>
      <c r="E2555" s="32">
        <v>41408.4375</v>
      </c>
      <c r="F2555" s="21">
        <f t="shared" ref="F2555:F2572" si="3000">E2555-E$2509</f>
        <v>1509.6999999999971</v>
      </c>
      <c r="G2555" s="21"/>
      <c r="H2555" s="21"/>
      <c r="I2555" s="21"/>
      <c r="L2555" s="21"/>
      <c r="M2555" s="124"/>
      <c r="N2555" s="40"/>
      <c r="O2555" s="1" t="s">
        <v>360</v>
      </c>
      <c r="P2555" s="22">
        <v>43.93410213497112</v>
      </c>
      <c r="R2555" s="22"/>
      <c r="S2555" s="22"/>
      <c r="T2555" s="22"/>
      <c r="U2555" s="52"/>
      <c r="V2555" s="52"/>
      <c r="W2555" s="52"/>
      <c r="X2555" s="247"/>
      <c r="Y2555" s="104"/>
      <c r="Z2555" s="42"/>
      <c r="AA2555" s="42"/>
      <c r="AB2555" s="41"/>
      <c r="AC2555" s="48"/>
      <c r="AD2555" s="48"/>
      <c r="AE2555" s="48"/>
      <c r="AF2555" s="48"/>
      <c r="AG2555" s="238"/>
      <c r="AH2555" s="48"/>
      <c r="AI2555" s="48"/>
      <c r="AJ2555" s="48"/>
      <c r="AK2555" s="46"/>
      <c r="AL2555" s="86"/>
      <c r="AM2555" s="41"/>
      <c r="AN2555" s="41"/>
      <c r="AO2555" s="41"/>
      <c r="AP2555" s="41"/>
      <c r="AQ2555"/>
      <c r="AR2555" s="41"/>
      <c r="AT2555" s="41"/>
      <c r="AU2555" s="41"/>
      <c r="AW2555" s="22"/>
      <c r="AX2555" s="22"/>
      <c r="AY2555" s="22"/>
      <c r="AZ2555" s="22"/>
      <c r="BA2555" s="22"/>
      <c r="BB2555" s="22"/>
      <c r="CM2555" s="89">
        <f>CH2555/$P$2555</f>
        <v>0</v>
      </c>
      <c r="CN2555" s="89">
        <f>CI2555/$P$2555</f>
        <v>0</v>
      </c>
    </row>
    <row r="2556" spans="1:92" ht="14.4" x14ac:dyDescent="0.3">
      <c r="A2556" s="19"/>
      <c r="B2556" s="19"/>
      <c r="C2556" s="19"/>
      <c r="D2556" s="22"/>
      <c r="E2556" s="32">
        <v>41410.601388888892</v>
      </c>
      <c r="F2556" s="21">
        <f t="shared" si="3000"/>
        <v>1511.8638888888891</v>
      </c>
      <c r="G2556" s="21">
        <f t="shared" ref="G2556:G2572" si="3001">E2556-E$2556</f>
        <v>0</v>
      </c>
      <c r="H2556" s="21"/>
      <c r="I2556" s="50">
        <v>1037</v>
      </c>
      <c r="J2556" s="21">
        <v>2655</v>
      </c>
      <c r="K2556" s="21">
        <v>227.4</v>
      </c>
      <c r="L2556" s="98">
        <v>14</v>
      </c>
      <c r="M2556" s="124">
        <v>6.37</v>
      </c>
      <c r="N2556" s="40"/>
      <c r="R2556" s="22"/>
      <c r="S2556" s="22"/>
      <c r="T2556" s="22"/>
      <c r="U2556" s="48">
        <f t="shared" ref="U2556:U2582" si="3002">($A$5*I2556/1000/$A$3*K2556)/$P$2508</f>
        <v>8.3956892662104125E-4</v>
      </c>
      <c r="V2556" s="48">
        <f t="shared" ref="V2556:V2582" si="3003">($T$2508*I2556/1000/$A$3*K2556)/$P$2508</f>
        <v>0.11143015170479016</v>
      </c>
      <c r="W2556" s="48">
        <f t="shared" ref="W2556:W2582" si="3004">($A$36*$R$2508*K2556*I2556/1000000)/$P$2508</f>
        <v>7.7021344115144866E-4</v>
      </c>
      <c r="X2556" s="239">
        <f>W2556+V2556+SUM($U$2555:U2556)</f>
        <v>0.11303993407256266</v>
      </c>
      <c r="Y2556" s="263">
        <v>0</v>
      </c>
      <c r="Z2556" s="42"/>
      <c r="AA2556" s="42"/>
      <c r="AB2556" s="41">
        <f t="shared" ref="AB2556:AB2582" si="3005">($A$5*I2556/1000/$A$3*J2556)/$P$2508</f>
        <v>9.8023548820530548E-3</v>
      </c>
      <c r="AC2556" s="48">
        <f t="shared" ref="AC2556:AC2582" si="3006">($T$2508*I2556/1000/$A$3*J2556)/$P$2508</f>
        <v>1.3009984730704391</v>
      </c>
      <c r="AD2556" s="48">
        <f t="shared" ref="AD2556:AD2582" si="3007">($A$4*$R$2508/1000*J2556/1000000*I2556/1000*1000000)/$P$2508</f>
        <v>0.2667192266538117</v>
      </c>
      <c r="AE2556" s="48">
        <f t="shared" ref="AE2556:AE2582" si="3008">($A$4*((I2556/1000)*J2556/10^6)*(1+($A$18/(10^-M2556))+(($A$18*$A$19)/(10^-M2556)^2))*1000000)*$R$2508/1000/$P$2508</f>
        <v>0.45396381265433572</v>
      </c>
      <c r="AF2556" s="48">
        <f t="shared" ref="AF2556:AF2582" si="3009">AE2556/(1+($A$18/(10^-M2556))+(($A$18*$A$19)/(10^-M2556)^2))*1</f>
        <v>0.26671922665381165</v>
      </c>
      <c r="AG2556" s="238">
        <f t="shared" ref="AG2556:AG2582" si="3010">AE2556/(1+($A$18/(10^-M2556))+(($A$18*$A$19)/(10^-M2556)^2))*($A$18/(10^-M2556))</f>
        <v>0.18723275093057035</v>
      </c>
      <c r="AH2556" s="48">
        <f t="shared" ref="AH2556:AH2582" si="3011">AE2556/(1+($A$18/(10^-M2556))+(($A$18*$A$19)/(10^-M2556)^2))*(($A$18*$A$19)/(10^-M2556)^2)</f>
        <v>1.1835069953770125E-5</v>
      </c>
      <c r="AI2556" s="48">
        <f>AE2556+AC2556+SUM($AB$2555:AB2556)</f>
        <v>1.764764640606828</v>
      </c>
      <c r="AJ2556" s="130">
        <v>0</v>
      </c>
      <c r="AK2556" s="95"/>
      <c r="AL2556" s="161"/>
      <c r="AM2556" s="25">
        <v>18.4985</v>
      </c>
      <c r="AN2556" s="25">
        <v>0.10960155108391567</v>
      </c>
      <c r="AQ2556">
        <v>160</v>
      </c>
      <c r="AR2556" s="25">
        <v>215.8125</v>
      </c>
      <c r="AS2556" s="25">
        <v>2.0506096654407304E-2</v>
      </c>
      <c r="AV2556" s="41"/>
      <c r="AW2556" s="86"/>
      <c r="AX2556" s="86"/>
      <c r="AY2556" s="86">
        <f t="shared" ref="AY2556:AY2574" si="3012">(1/(1/((AM2556/1000+1)*0.0112372)+1))*AI2556</f>
        <v>1.9969307073318253E-2</v>
      </c>
      <c r="AZ2556" s="86">
        <f t="shared" ref="AZ2556:AZ2574" si="3013">(1-(1/(1/((AM2556/1000+1)*0.0112372)+1)))*AI2556</f>
        <v>1.7447953335335098</v>
      </c>
      <c r="BA2556" s="86"/>
      <c r="BB2556" s="86"/>
      <c r="BC2556" s="89"/>
      <c r="BD2556" s="89"/>
      <c r="BE2556" s="41"/>
      <c r="BF2556" s="89"/>
      <c r="BG2556" s="89"/>
      <c r="BH2556" s="89"/>
      <c r="BI2556" s="89"/>
      <c r="BJ2556" s="41"/>
      <c r="BK2556" s="89"/>
      <c r="BL2556" s="89"/>
      <c r="BM2556" s="89"/>
      <c r="BN2556" s="86"/>
      <c r="BO2556" s="86"/>
      <c r="BP2556" s="86">
        <f t="shared" ref="BP2556:BP2568" si="3014">(1/(1/((AR2556/1000+1)*0.0112372)+1))*X2556</f>
        <v>1.5235731257134259E-3</v>
      </c>
      <c r="BQ2556" s="86">
        <f t="shared" ref="BQ2556:BQ2568" si="3015">(1-(1/(1/((AR2556/1000+1)*0.0112372)+1)))*X2556</f>
        <v>0.11151636094684923</v>
      </c>
      <c r="BR2556" s="86"/>
      <c r="BS2556" s="86"/>
      <c r="BT2556" s="89"/>
      <c r="BU2556" s="89"/>
      <c r="BV2556" s="41"/>
      <c r="BW2556" s="89"/>
      <c r="BX2556" s="42"/>
      <c r="BY2556" s="89"/>
      <c r="BZ2556" s="89"/>
      <c r="CA2556" s="41"/>
      <c r="CB2556" s="89"/>
      <c r="CC2556" s="89"/>
      <c r="CD2556" s="41"/>
      <c r="CE2556" s="41"/>
      <c r="CF2556" s="42"/>
      <c r="CG2556" s="42"/>
      <c r="CH2556" s="42">
        <v>0</v>
      </c>
      <c r="CI2556" s="89">
        <v>0</v>
      </c>
      <c r="CJ2556" s="89">
        <v>0</v>
      </c>
      <c r="CK2556" s="42">
        <v>0</v>
      </c>
      <c r="CM2556" s="89">
        <f t="shared" ref="CM2556:CM2582" si="3016">CH2556/$P$2555</f>
        <v>0</v>
      </c>
      <c r="CN2556" s="89">
        <f t="shared" ref="CN2556:CN2582" si="3017">CI2556/$P$2555</f>
        <v>0</v>
      </c>
    </row>
    <row r="2557" spans="1:92" ht="14.4" x14ac:dyDescent="0.3">
      <c r="A2557" s="19"/>
      <c r="B2557" s="19"/>
      <c r="C2557" s="19"/>
      <c r="D2557" s="22"/>
      <c r="E2557" s="32">
        <v>41416.459027777775</v>
      </c>
      <c r="F2557" s="21">
        <f t="shared" si="3000"/>
        <v>1517.7215277777723</v>
      </c>
      <c r="G2557" s="21">
        <f t="shared" si="3001"/>
        <v>5.8576388888832298</v>
      </c>
      <c r="H2557" s="21"/>
      <c r="I2557" s="50">
        <v>1037</v>
      </c>
      <c r="J2557" s="21">
        <v>4263</v>
      </c>
      <c r="K2557" s="21">
        <v>1488</v>
      </c>
      <c r="L2557" s="98">
        <v>17</v>
      </c>
      <c r="M2557" s="124">
        <v>6.37</v>
      </c>
      <c r="N2557" s="40"/>
      <c r="O2557" s="40"/>
      <c r="P2557" s="40"/>
      <c r="R2557" s="22"/>
      <c r="S2557" s="22"/>
      <c r="T2557" s="22"/>
      <c r="U2557" s="48">
        <f t="shared" si="3002"/>
        <v>5.4937491768342539E-3</v>
      </c>
      <c r="V2557" s="48">
        <f t="shared" si="3003"/>
        <v>0.72914716682817848</v>
      </c>
      <c r="W2557" s="48">
        <f t="shared" si="3004"/>
        <v>5.0399190872179225E-3</v>
      </c>
      <c r="X2557" s="239">
        <f>W2557+V2557+SUM($U$2555:U2557)</f>
        <v>0.74052040401885166</v>
      </c>
      <c r="Y2557" s="240">
        <f>W2557+V2557+SUM($U$2555:U2557)-$X$2556</f>
        <v>0.62748046994628903</v>
      </c>
      <c r="Z2557" s="42"/>
      <c r="AA2557" s="42"/>
      <c r="AB2557" s="41">
        <f t="shared" si="3005"/>
        <v>1.5739148347341685E-2</v>
      </c>
      <c r="AC2557" s="48">
        <f t="shared" si="3006"/>
        <v>2.0889478307718581</v>
      </c>
      <c r="AD2557" s="48">
        <f t="shared" si="3007"/>
        <v>0.42825765093227841</v>
      </c>
      <c r="AE2557" s="48">
        <f t="shared" si="3008"/>
        <v>0.72890686755006928</v>
      </c>
      <c r="AF2557" s="48">
        <f t="shared" si="3009"/>
        <v>0.42825765093227847</v>
      </c>
      <c r="AG2557" s="238">
        <f t="shared" si="3010"/>
        <v>0.30063021364106274</v>
      </c>
      <c r="AH2557" s="48">
        <f t="shared" si="3011"/>
        <v>1.9002976728030905E-5</v>
      </c>
      <c r="AI2557" s="48">
        <f>AE2557+AC2557+SUM($AB$2555:AB2557)</f>
        <v>2.8433962015513221</v>
      </c>
      <c r="AJ2557" s="48">
        <f>AE2557+AC2557+SUM($AB$2555:AB2557)-$AI$2556</f>
        <v>1.0786315609444941</v>
      </c>
      <c r="AK2557" s="95"/>
      <c r="AL2557" s="161"/>
      <c r="AM2557" s="25">
        <v>102.73650000000001</v>
      </c>
      <c r="AN2557" s="25">
        <v>1.0606601717798616E-2</v>
      </c>
      <c r="AQ2557">
        <v>714</v>
      </c>
      <c r="AR2557" s="25">
        <v>268.19399999999996</v>
      </c>
      <c r="AS2557" s="25">
        <v>0.28425692603698277</v>
      </c>
      <c r="AV2557" s="41">
        <f t="shared" ref="AV2557:AV2574" si="3018">AJ2557-BA2557-BB2557</f>
        <v>0</v>
      </c>
      <c r="AW2557" s="86">
        <f t="shared" ref="AW2557:AW2574" si="3019">(1/(1/((AM2557/1000+1)*0.0112372)+1))*AE2557</f>
        <v>8.9218175746361393E-3</v>
      </c>
      <c r="AX2557" s="86">
        <f t="shared" ref="AX2557:AX2574" si="3020">(1-(1/(1/((AM2557/1000+1)*0.0112372)+1)))*AE2557</f>
        <v>0.71998504997543311</v>
      </c>
      <c r="AY2557" s="86">
        <f t="shared" si="3012"/>
        <v>3.4803159816451663E-2</v>
      </c>
      <c r="AZ2557" s="86">
        <f t="shared" si="3013"/>
        <v>2.8085930417348703</v>
      </c>
      <c r="BA2557" s="132">
        <f>AY2557-$AY$2556</f>
        <v>1.4833852743133411E-2</v>
      </c>
      <c r="BB2557" s="132">
        <f>AZ2557-$AZ$2556</f>
        <v>1.0637977082013605</v>
      </c>
      <c r="BC2557" s="89">
        <f>BA2557-BA2556</f>
        <v>1.4833852743133411E-2</v>
      </c>
      <c r="BD2557" s="89">
        <f>BB2557-BB2556</f>
        <v>1.0637977082013605</v>
      </c>
      <c r="BE2557" s="41">
        <f>1000*(((BC2557)/((BD2557))/0.0112372-1))</f>
        <v>240.90005137171966</v>
      </c>
      <c r="BF2557" s="89">
        <f>(BE2557-$B$10)/($AM$2552-$B$10)</f>
        <v>0.67972140307506801</v>
      </c>
      <c r="BG2557" s="89">
        <f>1-BF2557</f>
        <v>0.32027859692493199</v>
      </c>
      <c r="BH2557" s="89">
        <f>BF2557*($AJ2557-$AJ2556)</f>
        <v>0.73316895800624227</v>
      </c>
      <c r="BI2557" s="89">
        <f>BG2557*($AJ2557-$AJ2556)</f>
        <v>0.34546260293825182</v>
      </c>
      <c r="BJ2557" s="41">
        <f>1000*((BA2557/BB2557)/0.0112372-1)</f>
        <v>240.90005137171966</v>
      </c>
      <c r="BK2557" s="89">
        <f>(BJ2557-$B$10)/($AM$2552-$B$10)</f>
        <v>0.67972140307506801</v>
      </c>
      <c r="BL2557" s="89">
        <f>1-BK2557</f>
        <v>0.32027859692493199</v>
      </c>
      <c r="BM2557" s="89">
        <f>Y2557-BR2557-BS2557</f>
        <v>0</v>
      </c>
      <c r="BN2557" s="86">
        <f t="shared" ref="BN2557:BN2568" si="3021">(1/(1/((AR2557/1000+1)*0.0112372)+1))*W2557</f>
        <v>7.0814459687543147E-5</v>
      </c>
      <c r="BO2557" s="86">
        <f t="shared" ref="BO2557:BO2568" si="3022">(1-(1/(1/((AR2557/1000+1)*0.0112372)+1)))*W2557</f>
        <v>4.9691046275303795E-3</v>
      </c>
      <c r="BP2557" s="86">
        <f t="shared" si="3014"/>
        <v>1.0404840115626382E-2</v>
      </c>
      <c r="BQ2557" s="86">
        <f t="shared" si="3015"/>
        <v>0.7301155639032253</v>
      </c>
      <c r="BR2557" s="86">
        <f>BP2557-$BP$2556</f>
        <v>8.8812669899129559E-3</v>
      </c>
      <c r="BS2557" s="86">
        <f>BQ2557-$BQ$2556</f>
        <v>0.61859920295637605</v>
      </c>
      <c r="BT2557" s="89">
        <f>BR2557-BR2556</f>
        <v>8.8812669899129559E-3</v>
      </c>
      <c r="BU2557" s="89">
        <f>BS2557-BS2556</f>
        <v>0.61859920295637605</v>
      </c>
      <c r="BV2557" s="41">
        <f t="shared" ref="BV2557:BV2572" si="3023">1000*((BT2557/BU2557)/0.0112372-1)</f>
        <v>277.63693855055152</v>
      </c>
      <c r="BW2557" s="89" t="e">
        <f t="shared" ref="BW2557:BW2568" si="3024">(BV2557-$P$2437)/($AR$2552-$P$2437)</f>
        <v>#REF!</v>
      </c>
      <c r="BX2557" s="42" t="e">
        <f t="shared" ref="BX2557:BX2572" si="3025">1-BW2557</f>
        <v>#REF!</v>
      </c>
      <c r="BY2557" s="89" t="e">
        <f>BW2557*($Y2557-$Y2556)</f>
        <v>#REF!</v>
      </c>
      <c r="BZ2557" s="89" t="e">
        <f>BX2557*($Y2557-$Y2556)</f>
        <v>#REF!</v>
      </c>
      <c r="CA2557" s="41">
        <f t="shared" ref="CA2557:CA2572" si="3026">1000*((BR2557/BS2557/0.0112372-1))</f>
        <v>277.63693855055152</v>
      </c>
      <c r="CB2557" s="89" t="e">
        <f t="shared" ref="CB2557:CB2568" si="3027">(CA2557-$P$2437)/($AR$2552-$P$2437)</f>
        <v>#REF!</v>
      </c>
      <c r="CC2557" s="89" t="e">
        <f>1-CB2557</f>
        <v>#REF!</v>
      </c>
      <c r="CD2557" s="41" t="e">
        <f>CK2557+CJ2557</f>
        <v>#REF!</v>
      </c>
      <c r="CE2557" s="41" t="e">
        <f>CH2557+CI2557</f>
        <v>#REF!</v>
      </c>
      <c r="CF2557" s="42" t="e">
        <f>CK2557*13.49+CJ2557</f>
        <v>#REF!</v>
      </c>
      <c r="CG2557" s="42" t="e">
        <f>CH2557*13.49+CI2557</f>
        <v>#REF!</v>
      </c>
      <c r="CH2557" s="42" t="e">
        <f t="shared" ref="CH2557:CH2568" si="3028">CC2557*$Y2557</f>
        <v>#REF!</v>
      </c>
      <c r="CI2557" s="89">
        <f>BL2557*$AJ2557</f>
        <v>0.34546260293825182</v>
      </c>
      <c r="CJ2557" s="89">
        <f>BK2557*$AJ2557</f>
        <v>0.73316895800624227</v>
      </c>
      <c r="CK2557" s="42" t="e">
        <f t="shared" ref="CK2557:CK2568" si="3029">CB2557*$Y2557</f>
        <v>#REF!</v>
      </c>
      <c r="CM2557" s="89" t="e">
        <f t="shared" si="3016"/>
        <v>#REF!</v>
      </c>
      <c r="CN2557" s="89">
        <f t="shared" si="3017"/>
        <v>7.8631993406157938E-3</v>
      </c>
    </row>
    <row r="2558" spans="1:92" ht="14.4" x14ac:dyDescent="0.3">
      <c r="A2558" s="19"/>
      <c r="B2558" s="19"/>
      <c r="C2558" s="19"/>
      <c r="D2558" s="22"/>
      <c r="E2558" s="32">
        <v>41424.4375</v>
      </c>
      <c r="F2558" s="21">
        <f t="shared" si="3000"/>
        <v>1525.6999999999971</v>
      </c>
      <c r="G2558" s="21">
        <f t="shared" si="3001"/>
        <v>13.836111111108039</v>
      </c>
      <c r="H2558" s="21"/>
      <c r="I2558" s="50">
        <v>1037</v>
      </c>
      <c r="J2558" s="21">
        <v>5193</v>
      </c>
      <c r="K2558" s="21">
        <v>3162</v>
      </c>
      <c r="L2558" s="129">
        <v>8</v>
      </c>
      <c r="M2558" s="124">
        <v>6.37</v>
      </c>
      <c r="N2558" s="40"/>
      <c r="O2558" s="40"/>
      <c r="P2558" s="40"/>
      <c r="R2558" s="22"/>
      <c r="S2558" s="22"/>
      <c r="T2558" s="22"/>
      <c r="U2558" s="48">
        <f t="shared" si="3002"/>
        <v>1.1674217000772789E-2</v>
      </c>
      <c r="V2558" s="48">
        <f t="shared" si="3003"/>
        <v>1.5494377295098791</v>
      </c>
      <c r="W2558" s="48">
        <f t="shared" si="3004"/>
        <v>1.0709828060338085E-2</v>
      </c>
      <c r="X2558" s="239">
        <f>W2558+V2558+SUM($U$2555:U2558)</f>
        <v>1.5781550926744454</v>
      </c>
      <c r="Y2558" s="240">
        <f>W2558+V2558+SUM($U$2555:U2558)-$X$2556</f>
        <v>1.4651151586018827</v>
      </c>
      <c r="Z2558" s="42"/>
      <c r="AA2558" s="42"/>
      <c r="AB2558" s="41">
        <f t="shared" si="3005"/>
        <v>1.9172741582863091E-2</v>
      </c>
      <c r="AC2558" s="48">
        <f t="shared" si="3006"/>
        <v>2.5446648100394693</v>
      </c>
      <c r="AD2558" s="48">
        <f t="shared" si="3007"/>
        <v>0.5216847246754216</v>
      </c>
      <c r="AE2558" s="48">
        <f t="shared" si="3008"/>
        <v>0.88792244034424339</v>
      </c>
      <c r="AF2558" s="48">
        <f t="shared" si="3009"/>
        <v>0.5216847246754216</v>
      </c>
      <c r="AG2558" s="238">
        <f t="shared" si="3010"/>
        <v>0.36621456707436989</v>
      </c>
      <c r="AH2558" s="48">
        <f t="shared" si="3011"/>
        <v>2.3148594451950388E-5</v>
      </c>
      <c r="AI2558" s="48">
        <f>AE2558+AC2558+SUM($AB$2555:AB2558)</f>
        <v>3.4773014951959706</v>
      </c>
      <c r="AJ2558" s="48">
        <f>AE2558+AC2558+SUM($AB$2555:AB2558)-$AI$2556</f>
        <v>1.7125368545891426</v>
      </c>
      <c r="AK2558" s="95"/>
      <c r="AL2558" s="161"/>
      <c r="AM2558" s="25">
        <v>154.98599999999999</v>
      </c>
      <c r="AN2558" s="25">
        <v>0.16263455967289869</v>
      </c>
      <c r="AQ2558">
        <v>1779</v>
      </c>
      <c r="AR2558" s="25">
        <v>362.52449999999999</v>
      </c>
      <c r="AS2558" s="25">
        <v>4.7376154339503831E-2</v>
      </c>
      <c r="AV2558" s="41">
        <f t="shared" si="3018"/>
        <v>0</v>
      </c>
      <c r="AW2558" s="86">
        <f t="shared" si="3019"/>
        <v>1.1376521775635584E-2</v>
      </c>
      <c r="AX2558" s="86">
        <f t="shared" si="3020"/>
        <v>0.87654591856860775</v>
      </c>
      <c r="AY2558" s="86">
        <f t="shared" si="3012"/>
        <v>4.4552986142810024E-2</v>
      </c>
      <c r="AZ2558" s="86">
        <f t="shared" si="3013"/>
        <v>3.4327485090531606</v>
      </c>
      <c r="BA2558" s="89">
        <f t="shared" ref="BA2558:BA2572" si="3030">AY2558-$AY$2556</f>
        <v>2.4583679069491771E-2</v>
      </c>
      <c r="BB2558" s="89">
        <f t="shared" ref="BB2558:BB2572" si="3031">AZ2558-$AZ$2556</f>
        <v>1.6879531755196509</v>
      </c>
      <c r="BC2558" s="89">
        <f>BA2558-BA2557</f>
        <v>9.7498263263583601E-3</v>
      </c>
      <c r="BD2558" s="89">
        <f>BB2558-BB2557</f>
        <v>0.6241554673182903</v>
      </c>
      <c r="BE2558" s="41">
        <f>1000*(((BC2558)/((BD2558))/0.0112372-1))</f>
        <v>390.09982951531799</v>
      </c>
      <c r="BF2558" s="89">
        <f>(BE2558-$B$10)/($AM$2552-$B$10)</f>
        <v>0.48940083822290364</v>
      </c>
      <c r="BG2558" s="89">
        <f>1-BF2558</f>
        <v>0.51059916177709641</v>
      </c>
      <c r="BH2558" s="89">
        <f>BF2558*($AJ2558-$AJ2557)</f>
        <v>0.3102337820636269</v>
      </c>
      <c r="BI2558" s="89">
        <f>BG2558*($AJ2558-$AJ2557)</f>
        <v>0.3236715115810217</v>
      </c>
      <c r="BJ2558" s="41">
        <f>1000*((BA2558/BB2558)/0.0112372-1)</f>
        <v>296.06974363663329</v>
      </c>
      <c r="BK2558" s="89">
        <f>(BJ2558-$B$10)/($AM$2552-$B$10)</f>
        <v>0.6093464526212361</v>
      </c>
      <c r="BL2558" s="89">
        <f>1-BK2558</f>
        <v>0.3906535473787639</v>
      </c>
      <c r="BM2558" s="89">
        <f>Y2558-BR2558-BS2558</f>
        <v>0</v>
      </c>
      <c r="BN2558" s="86">
        <f t="shared" si="3021"/>
        <v>1.6150495639627663E-4</v>
      </c>
      <c r="BO2558" s="86">
        <f t="shared" si="3022"/>
        <v>1.0548323103941807E-2</v>
      </c>
      <c r="BP2558" s="86">
        <f t="shared" si="3014"/>
        <v>2.3798689203316889E-2</v>
      </c>
      <c r="BQ2558" s="86">
        <f t="shared" si="3015"/>
        <v>1.5543564034711286</v>
      </c>
      <c r="BR2558" s="86">
        <f t="shared" ref="BR2558:BR2572" si="3032">BP2558-$BP$2556</f>
        <v>2.2275116077603463E-2</v>
      </c>
      <c r="BS2558" s="86">
        <f t="shared" ref="BS2558:BS2572" si="3033">BQ2558-$BQ$2556</f>
        <v>1.4428400425242793</v>
      </c>
      <c r="BT2558" s="89">
        <f t="shared" ref="BT2558:BU2572" si="3034">BR2558-BR2557</f>
        <v>1.3393849087690507E-2</v>
      </c>
      <c r="BU2558" s="89">
        <f t="shared" si="3034"/>
        <v>0.82424083956790328</v>
      </c>
      <c r="BV2558" s="41">
        <f t="shared" si="3023"/>
        <v>446.08280346489295</v>
      </c>
      <c r="BW2558" s="89" t="e">
        <f t="shared" si="3024"/>
        <v>#REF!</v>
      </c>
      <c r="BX2558" s="42" t="e">
        <f t="shared" si="3025"/>
        <v>#REF!</v>
      </c>
      <c r="BY2558" s="89" t="e">
        <f t="shared" ref="BY2558:BZ2572" si="3035">BW2558*($Y2558-$Y2557)</f>
        <v>#REF!</v>
      </c>
      <c r="BZ2558" s="89" t="e">
        <f t="shared" si="3035"/>
        <v>#REF!</v>
      </c>
      <c r="CA2558" s="41">
        <f t="shared" si="3026"/>
        <v>373.8637946307548</v>
      </c>
      <c r="CB2558" s="89" t="e">
        <f t="shared" si="3027"/>
        <v>#REF!</v>
      </c>
      <c r="CC2558" s="89" t="e">
        <f t="shared" ref="CC2558:CC2572" si="3036">1-CB2558</f>
        <v>#REF!</v>
      </c>
      <c r="CD2558" s="41" t="e">
        <f>CK2558+CJ2558</f>
        <v>#REF!</v>
      </c>
      <c r="CE2558" s="41" t="e">
        <f>CH2558+CI2558</f>
        <v>#REF!</v>
      </c>
      <c r="CF2558" s="42" t="e">
        <f>CK2558*13.49+CJ2558</f>
        <v>#REF!</v>
      </c>
      <c r="CG2558" s="42" t="e">
        <f>CH2558*13.49+CI2558</f>
        <v>#REF!</v>
      </c>
      <c r="CH2558" s="42" t="e">
        <f t="shared" si="3028"/>
        <v>#REF!</v>
      </c>
      <c r="CI2558" s="89">
        <f>BL2558*$AJ2558</f>
        <v>0.66900859726211892</v>
      </c>
      <c r="CJ2558" s="89">
        <f>BK2558*$AJ2558</f>
        <v>1.0435282573270237</v>
      </c>
      <c r="CK2558" s="42" t="e">
        <f t="shared" si="3029"/>
        <v>#REF!</v>
      </c>
      <c r="CM2558" s="89" t="e">
        <f t="shared" si="3016"/>
        <v>#REF!</v>
      </c>
      <c r="CN2558" s="89">
        <f t="shared" si="3017"/>
        <v>1.5227546820163524E-2</v>
      </c>
    </row>
    <row r="2559" spans="1:92" ht="14.4" x14ac:dyDescent="0.3">
      <c r="A2559" s="19"/>
      <c r="B2559" s="19"/>
      <c r="C2559" s="19"/>
      <c r="D2559" s="22"/>
      <c r="E2559" s="32">
        <v>41431.650694444441</v>
      </c>
      <c r="F2559" s="21">
        <f t="shared" si="3000"/>
        <v>1532.913194444438</v>
      </c>
      <c r="G2559" s="21">
        <f t="shared" si="3001"/>
        <v>21.049305555548926</v>
      </c>
      <c r="H2559" s="21">
        <v>10</v>
      </c>
      <c r="I2559" s="21">
        <v>1091</v>
      </c>
      <c r="J2559" s="21">
        <v>5431.2205199999999</v>
      </c>
      <c r="K2559" s="21">
        <v>4095.39032</v>
      </c>
      <c r="L2559" s="98">
        <v>36</v>
      </c>
      <c r="M2559" s="124">
        <v>6.37</v>
      </c>
      <c r="N2559" s="40"/>
      <c r="O2559" s="40"/>
      <c r="P2559" s="40"/>
      <c r="R2559" s="22"/>
      <c r="S2559" s="22"/>
      <c r="T2559" s="22"/>
      <c r="U2559" s="48">
        <f t="shared" si="3002"/>
        <v>1.5907692588248666E-2</v>
      </c>
      <c r="V2559" s="48">
        <f t="shared" si="3003"/>
        <v>2.1113175371029631</v>
      </c>
      <c r="W2559" s="48">
        <f t="shared" si="3004"/>
        <v>1.4593582802647919E-2</v>
      </c>
      <c r="X2559" s="239">
        <f>W2559+V2559+SUM($U$2555:U2559)</f>
        <v>2.1598263475980879</v>
      </c>
      <c r="Y2559" s="240">
        <f>W2559+V2559+SUM($U$2555:U2559)-$X$2556</f>
        <v>2.0467864135255254</v>
      </c>
      <c r="Z2559" s="42"/>
      <c r="AA2559" s="42"/>
      <c r="AB2559" s="41">
        <f t="shared" si="3005"/>
        <v>2.1096447386032807E-2</v>
      </c>
      <c r="AC2559" s="48">
        <f t="shared" si="3006"/>
        <v>2.7999849185924419</v>
      </c>
      <c r="AD2559" s="48">
        <f t="shared" si="3007"/>
        <v>0.57402820033046875</v>
      </c>
      <c r="AE2559" s="48">
        <f t="shared" si="3008"/>
        <v>0.97701254484873234</v>
      </c>
      <c r="AF2559" s="48">
        <f t="shared" si="3009"/>
        <v>0.57402820033046853</v>
      </c>
      <c r="AG2559" s="238">
        <f t="shared" si="3010"/>
        <v>0.40295887329899099</v>
      </c>
      <c r="AH2559" s="48">
        <f t="shared" si="3011"/>
        <v>2.5471219272713719E-5</v>
      </c>
      <c r="AI2559" s="48">
        <f>AE2559+AC2559+SUM($AB$2555:AB2559)</f>
        <v>3.8428081556394647</v>
      </c>
      <c r="AJ2559" s="48">
        <f>AE2559+AC2559+SUM($AB$2555:AB2559)-$AI$2556</f>
        <v>2.0780435150326366</v>
      </c>
      <c r="AK2559" s="95"/>
      <c r="AL2559" s="161"/>
      <c r="AM2559" s="92">
        <f>AM2558</f>
        <v>154.98599999999999</v>
      </c>
      <c r="AN2559"/>
      <c r="AO2559"/>
      <c r="AP2559"/>
      <c r="AQ2559">
        <v>2942</v>
      </c>
      <c r="AR2559" s="25">
        <v>390.57266666666669</v>
      </c>
      <c r="AS2559" s="25">
        <v>4.5433712397526665E-2</v>
      </c>
      <c r="AV2559" s="41">
        <f t="shared" si="3018"/>
        <v>0</v>
      </c>
      <c r="AW2559" s="86">
        <f t="shared" si="3019"/>
        <v>1.2517990295674367E-2</v>
      </c>
      <c r="AX2559" s="86">
        <f t="shared" si="3020"/>
        <v>0.96449455455305788</v>
      </c>
      <c r="AY2559" s="86">
        <f t="shared" si="3012"/>
        <v>4.9236046613793431E-2</v>
      </c>
      <c r="AZ2559" s="86">
        <f t="shared" si="3013"/>
        <v>3.7935721090256709</v>
      </c>
      <c r="BA2559" s="89">
        <f t="shared" si="3030"/>
        <v>2.9266739540475178E-2</v>
      </c>
      <c r="BB2559" s="89">
        <f t="shared" si="3031"/>
        <v>2.0487767754921613</v>
      </c>
      <c r="BC2559" s="89"/>
      <c r="BD2559" s="89"/>
      <c r="BE2559" s="41"/>
      <c r="BF2559" s="89"/>
      <c r="BG2559" s="89"/>
      <c r="BH2559" s="89"/>
      <c r="BI2559" s="89"/>
      <c r="BJ2559" s="41"/>
      <c r="BK2559" s="89"/>
      <c r="BL2559" s="89"/>
      <c r="BM2559" s="89"/>
      <c r="BN2559" s="86">
        <f t="shared" si="3021"/>
        <v>2.245328320554464E-4</v>
      </c>
      <c r="BO2559" s="86">
        <f t="shared" si="3022"/>
        <v>1.4369049970592475E-2</v>
      </c>
      <c r="BP2559" s="86">
        <f t="shared" si="3014"/>
        <v>3.3230491314728966E-2</v>
      </c>
      <c r="BQ2559" s="86">
        <f t="shared" si="3015"/>
        <v>2.1265958562833589</v>
      </c>
      <c r="BR2559" s="86">
        <f t="shared" si="3032"/>
        <v>3.170691818901554E-2</v>
      </c>
      <c r="BS2559" s="86">
        <f t="shared" si="3033"/>
        <v>2.0150794953365097</v>
      </c>
      <c r="BT2559" s="89">
        <f t="shared" si="3034"/>
        <v>9.431802111412077E-3</v>
      </c>
      <c r="BU2559" s="89">
        <f t="shared" si="3034"/>
        <v>0.57223945281223032</v>
      </c>
      <c r="BV2559" s="41">
        <f t="shared" si="3023"/>
        <v>466.75903803569031</v>
      </c>
      <c r="BW2559" s="89" t="e">
        <f t="shared" si="3024"/>
        <v>#REF!</v>
      </c>
      <c r="BX2559" s="42" t="e">
        <f t="shared" si="3025"/>
        <v>#REF!</v>
      </c>
      <c r="BY2559" s="89" t="e">
        <f t="shared" si="3035"/>
        <v>#REF!</v>
      </c>
      <c r="BZ2559" s="89" t="e">
        <f t="shared" si="3035"/>
        <v>#REF!</v>
      </c>
      <c r="CA2559" s="41">
        <f t="shared" si="3026"/>
        <v>400.24405574597324</v>
      </c>
      <c r="CB2559" s="89" t="e">
        <f t="shared" si="3027"/>
        <v>#REF!</v>
      </c>
      <c r="CC2559" s="89" t="e">
        <f t="shared" si="3036"/>
        <v>#REF!</v>
      </c>
      <c r="CD2559" s="41"/>
      <c r="CE2559" s="41"/>
      <c r="CF2559" s="42"/>
      <c r="CG2559" s="42"/>
      <c r="CH2559" s="42" t="e">
        <f t="shared" si="3028"/>
        <v>#REF!</v>
      </c>
      <c r="CI2559" s="89"/>
      <c r="CJ2559" s="89"/>
      <c r="CK2559" s="42" t="e">
        <f t="shared" si="3029"/>
        <v>#REF!</v>
      </c>
      <c r="CM2559" s="89" t="e">
        <f t="shared" si="3016"/>
        <v>#REF!</v>
      </c>
      <c r="CN2559" s="89">
        <f t="shared" si="3017"/>
        <v>0</v>
      </c>
    </row>
    <row r="2560" spans="1:92" ht="14.4" x14ac:dyDescent="0.3">
      <c r="A2560" s="19"/>
      <c r="B2560" s="19"/>
      <c r="C2560" s="19"/>
      <c r="D2560" s="22"/>
      <c r="E2560" s="125">
        <v>41444.69027777778</v>
      </c>
      <c r="F2560" s="21">
        <f t="shared" si="3000"/>
        <v>1545.9527777777766</v>
      </c>
      <c r="G2560" s="21">
        <f t="shared" si="3001"/>
        <v>34.088888888887595</v>
      </c>
      <c r="H2560" s="21"/>
      <c r="I2560" s="21">
        <v>1090</v>
      </c>
      <c r="J2560" s="21">
        <v>5864.8905500000001</v>
      </c>
      <c r="K2560" s="21">
        <v>5635.9691400000002</v>
      </c>
      <c r="L2560" s="98">
        <v>87</v>
      </c>
      <c r="M2560" s="124">
        <v>6.37</v>
      </c>
      <c r="N2560" s="40"/>
      <c r="O2560" s="40"/>
      <c r="P2560" s="40"/>
      <c r="R2560" s="22"/>
      <c r="S2560" s="22"/>
      <c r="T2560" s="22"/>
      <c r="U2560" s="48">
        <f t="shared" si="3002"/>
        <v>2.1871685083144552E-2</v>
      </c>
      <c r="V2560" s="48">
        <f t="shared" si="3003"/>
        <v>2.9028768330706267</v>
      </c>
      <c r="W2560" s="48">
        <f t="shared" si="3004"/>
        <v>2.0064899137546739E-2</v>
      </c>
      <c r="X2560" s="239">
        <f>W2560+V2560+SUM($U$2555:U2560)</f>
        <v>2.9787286449837946</v>
      </c>
      <c r="Y2560" s="240">
        <f>W2560+V2560+SUM($U$2555:U2560)-$X$2556</f>
        <v>2.8656887109112321</v>
      </c>
      <c r="Z2560" s="42"/>
      <c r="AA2560" s="42"/>
      <c r="AB2560" s="41">
        <f t="shared" si="3005"/>
        <v>2.2760067695599632E-2</v>
      </c>
      <c r="AC2560" s="48">
        <f t="shared" si="3006"/>
        <v>3.0207856862200364</v>
      </c>
      <c r="AD2560" s="48">
        <f t="shared" si="3007"/>
        <v>0.61929482531520952</v>
      </c>
      <c r="AE2560" s="48">
        <f t="shared" si="3008"/>
        <v>1.0540576455033588</v>
      </c>
      <c r="AF2560" s="48">
        <f t="shared" si="3009"/>
        <v>0.61929482531520963</v>
      </c>
      <c r="AG2560" s="238">
        <f t="shared" si="3010"/>
        <v>0.43473534036349776</v>
      </c>
      <c r="AH2560" s="48">
        <f t="shared" si="3011"/>
        <v>2.7479824651435987E-5</v>
      </c>
      <c r="AI2560" s="48">
        <f>AE2560+AC2560+SUM($AB$2555:AB2560)</f>
        <v>4.1634140916172848</v>
      </c>
      <c r="AJ2560" s="48">
        <f>AE2560+AC2560+SUM($AB$2555:AB2560)-$AI$2556</f>
        <v>2.3986494510104568</v>
      </c>
      <c r="AK2560" s="95"/>
      <c r="AL2560" s="161"/>
      <c r="AM2560" s="92">
        <f>AM2561</f>
        <v>270.29500000000002</v>
      </c>
      <c r="AN2560"/>
      <c r="AO2560"/>
      <c r="AP2560"/>
      <c r="AQ2560">
        <v>1922</v>
      </c>
      <c r="AR2560" s="25">
        <v>416.94475</v>
      </c>
      <c r="AS2560" s="25">
        <v>0.12109164917533989</v>
      </c>
      <c r="AV2560" s="41">
        <f t="shared" si="3018"/>
        <v>0</v>
      </c>
      <c r="AW2560" s="86">
        <f t="shared" si="3019"/>
        <v>1.4834452752076743E-2</v>
      </c>
      <c r="AX2560" s="86">
        <f t="shared" si="3020"/>
        <v>1.0392231927512821</v>
      </c>
      <c r="AY2560" s="86">
        <f t="shared" si="3012"/>
        <v>5.8594489488222504E-2</v>
      </c>
      <c r="AZ2560" s="86">
        <f t="shared" si="3013"/>
        <v>4.1048196021290622</v>
      </c>
      <c r="BA2560" s="89">
        <f t="shared" si="3030"/>
        <v>3.8625182414904251E-2</v>
      </c>
      <c r="BB2560" s="89">
        <f t="shared" si="3031"/>
        <v>2.3600242685955521</v>
      </c>
      <c r="BC2560" s="89"/>
      <c r="BD2560" s="89"/>
      <c r="BE2560" s="41"/>
      <c r="BF2560" s="89"/>
      <c r="BG2560" s="89"/>
      <c r="BH2560" s="89"/>
      <c r="BI2560" s="89"/>
      <c r="BJ2560" s="41"/>
      <c r="BK2560" s="89"/>
      <c r="BL2560" s="89"/>
      <c r="BM2560" s="89"/>
      <c r="BN2560" s="86">
        <f t="shared" si="3021"/>
        <v>3.1447594626739212E-4</v>
      </c>
      <c r="BO2560" s="86">
        <f t="shared" si="3022"/>
        <v>1.9750423191279346E-2</v>
      </c>
      <c r="BP2560" s="86">
        <f t="shared" si="3014"/>
        <v>4.668543324756514E-2</v>
      </c>
      <c r="BQ2560" s="86">
        <f t="shared" si="3015"/>
        <v>2.9320432117362296</v>
      </c>
      <c r="BR2560" s="86">
        <f t="shared" si="3032"/>
        <v>4.5161860121851714E-2</v>
      </c>
      <c r="BS2560" s="86">
        <f t="shared" si="3033"/>
        <v>2.8205268507893804</v>
      </c>
      <c r="BT2560" s="89">
        <f t="shared" si="3034"/>
        <v>1.3454941932836174E-2</v>
      </c>
      <c r="BU2560" s="89">
        <f t="shared" si="3034"/>
        <v>0.80544735545287072</v>
      </c>
      <c r="BV2560" s="41">
        <f t="shared" si="3023"/>
        <v>486.57408425573465</v>
      </c>
      <c r="BW2560" s="89" t="e">
        <f t="shared" si="3024"/>
        <v>#REF!</v>
      </c>
      <c r="BX2560" s="42" t="e">
        <f t="shared" si="3025"/>
        <v>#REF!</v>
      </c>
      <c r="BY2560" s="89" t="e">
        <f t="shared" si="3035"/>
        <v>#REF!</v>
      </c>
      <c r="BZ2560" s="89" t="e">
        <f t="shared" si="3035"/>
        <v>#REF!</v>
      </c>
      <c r="CA2560" s="41">
        <f t="shared" si="3026"/>
        <v>424.89700068776591</v>
      </c>
      <c r="CB2560" s="89" t="e">
        <f t="shared" si="3027"/>
        <v>#REF!</v>
      </c>
      <c r="CC2560" s="89" t="e">
        <f t="shared" si="3036"/>
        <v>#REF!</v>
      </c>
      <c r="CD2560" s="41"/>
      <c r="CE2560" s="41"/>
      <c r="CF2560" s="42"/>
      <c r="CG2560" s="42"/>
      <c r="CH2560" s="42" t="e">
        <f t="shared" si="3028"/>
        <v>#REF!</v>
      </c>
      <c r="CI2560" s="89"/>
      <c r="CJ2560" s="89"/>
      <c r="CK2560" s="42" t="e">
        <f t="shared" si="3029"/>
        <v>#REF!</v>
      </c>
      <c r="CM2560" s="89" t="e">
        <f t="shared" si="3016"/>
        <v>#REF!</v>
      </c>
      <c r="CN2560" s="89">
        <f t="shared" si="3017"/>
        <v>0</v>
      </c>
    </row>
    <row r="2561" spans="1:92" ht="14.4" x14ac:dyDescent="0.3">
      <c r="A2561" s="19"/>
      <c r="B2561" s="19"/>
      <c r="C2561" s="19"/>
      <c r="D2561" s="22"/>
      <c r="E2561" s="32">
        <v>41458.554861111108</v>
      </c>
      <c r="F2561" s="21">
        <f t="shared" si="3000"/>
        <v>1559.8173611111051</v>
      </c>
      <c r="G2561" s="21">
        <f t="shared" si="3001"/>
        <v>47.953472222216078</v>
      </c>
      <c r="H2561" s="21"/>
      <c r="I2561" s="21">
        <v>1086</v>
      </c>
      <c r="J2561" s="21">
        <v>6380</v>
      </c>
      <c r="K2561" s="21">
        <v>6224</v>
      </c>
      <c r="L2561" s="98">
        <v>16</v>
      </c>
      <c r="M2561" s="124">
        <v>6.37</v>
      </c>
      <c r="N2561" s="40"/>
      <c r="O2561" s="40"/>
      <c r="P2561" s="40"/>
      <c r="R2561" s="22"/>
      <c r="S2561" s="22"/>
      <c r="T2561" s="22"/>
      <c r="U2561" s="48">
        <f t="shared" si="3002"/>
        <v>2.4065037844385039E-2</v>
      </c>
      <c r="V2561" s="48">
        <f t="shared" si="3003"/>
        <v>3.1939853093106803</v>
      </c>
      <c r="W2561" s="48">
        <f t="shared" si="3004"/>
        <v>2.2077062432695221E-2</v>
      </c>
      <c r="X2561" s="239">
        <f>W2561+V2561+SUM($U$2555:U2561)</f>
        <v>3.295914322363382</v>
      </c>
      <c r="Y2561" s="240">
        <f>W2561+V2561+SUM($U$2555:U2561)-$X$2556</f>
        <v>3.1828743882908195</v>
      </c>
      <c r="Z2561" s="42"/>
      <c r="AA2561" s="42"/>
      <c r="AB2561" s="41">
        <f t="shared" si="3005"/>
        <v>2.4668210386757157E-2</v>
      </c>
      <c r="AC2561" s="48">
        <f t="shared" si="3006"/>
        <v>3.2740402110221947</v>
      </c>
      <c r="AD2561" s="48">
        <f t="shared" si="3007"/>
        <v>0.67121483321682751</v>
      </c>
      <c r="AE2561" s="48">
        <f t="shared" si="3008"/>
        <v>1.1424269956839297</v>
      </c>
      <c r="AF2561" s="48">
        <f t="shared" si="3009"/>
        <v>0.67121483321682762</v>
      </c>
      <c r="AG2561" s="238">
        <f t="shared" si="3010"/>
        <v>0.47118237880806563</v>
      </c>
      <c r="AH2561" s="48">
        <f t="shared" si="3011"/>
        <v>2.9783659036474555E-5</v>
      </c>
      <c r="AI2561" s="48">
        <f>AE2561+AC2561+SUM($AB$2555:AB2561)</f>
        <v>4.5297061769867719</v>
      </c>
      <c r="AJ2561" s="48">
        <f>AE2561+AC2561+SUM($AB$2555:AB2561)-$AI$2556</f>
        <v>2.7649415363799439</v>
      </c>
      <c r="AK2561" s="95"/>
      <c r="AL2561" s="161"/>
      <c r="AM2561" s="25">
        <v>270.29500000000002</v>
      </c>
      <c r="AN2561" s="25">
        <v>7.0999999999997954E-2</v>
      </c>
      <c r="AQ2561">
        <v>2128</v>
      </c>
      <c r="AR2561" s="25">
        <v>434.52949999999998</v>
      </c>
      <c r="AS2561" s="25">
        <v>0.24250000000000682</v>
      </c>
      <c r="AV2561" s="41">
        <f t="shared" si="3018"/>
        <v>0</v>
      </c>
      <c r="AW2561" s="86">
        <f t="shared" si="3019"/>
        <v>1.6078133261940495E-2</v>
      </c>
      <c r="AX2561" s="86">
        <f t="shared" si="3020"/>
        <v>1.1263488624219893</v>
      </c>
      <c r="AY2561" s="86">
        <f t="shared" si="3012"/>
        <v>6.3749561088958795E-2</v>
      </c>
      <c r="AZ2561" s="86">
        <f t="shared" si="3013"/>
        <v>4.465956615897813</v>
      </c>
      <c r="BA2561" s="89">
        <f t="shared" si="3030"/>
        <v>4.3780254015640542E-2</v>
      </c>
      <c r="BB2561" s="89">
        <f t="shared" si="3031"/>
        <v>2.721161282364303</v>
      </c>
      <c r="BC2561" s="91">
        <f>BA2561-BA2558</f>
        <v>1.9196574946148771E-2</v>
      </c>
      <c r="BD2561" s="91">
        <f>BB2561-BB2558</f>
        <v>1.0332081068446521</v>
      </c>
      <c r="BE2561" s="41">
        <f t="shared" ref="BE2561:BE2572" si="3037">1000*(((BC2561)/((BD2561))/0.0112372-1))</f>
        <v>653.39961871930075</v>
      </c>
      <c r="BF2561" s="89">
        <f t="shared" ref="BF2561:BF2574" si="3038">(BE2561-$B$10)/($AM$2552-$B$10)</f>
        <v>0.15353328379177178</v>
      </c>
      <c r="BG2561" s="89">
        <f t="shared" ref="BG2561:BG2572" si="3039">1-BF2561</f>
        <v>0.84646671620822822</v>
      </c>
      <c r="BH2561" s="91">
        <f>BF2561*($AJ2561-$AJ2558)</f>
        <v>0.16157914667317635</v>
      </c>
      <c r="BI2561" s="91">
        <f>BG2561*($AJ2561-$AJ2558)</f>
        <v>0.89082553511762486</v>
      </c>
      <c r="BJ2561" s="41">
        <f>1000*((BA2561/BB2561)/0.0112372-1)</f>
        <v>431.74568689877589</v>
      </c>
      <c r="BK2561" s="89">
        <f t="shared" ref="BK2561:BK2582" si="3040">(BJ2561-$B$10)/($AM$2552-$B$10)</f>
        <v>0.43627701190364532</v>
      </c>
      <c r="BL2561" s="89">
        <f t="shared" ref="BL2561:BL2572" si="3041">1-BK2561</f>
        <v>0.56372298809635468</v>
      </c>
      <c r="BM2561" s="89">
        <f t="shared" ref="BM2561:BM2568" si="3042">Y2561-BR2561-BS2561</f>
        <v>0</v>
      </c>
      <c r="BN2561" s="86">
        <f t="shared" si="3021"/>
        <v>3.5023846419138672E-4</v>
      </c>
      <c r="BO2561" s="86">
        <f t="shared" si="3022"/>
        <v>2.1726823968503835E-2</v>
      </c>
      <c r="BP2561" s="86">
        <f t="shared" si="3014"/>
        <v>5.2287571043029363E-2</v>
      </c>
      <c r="BQ2561" s="86">
        <f t="shared" si="3015"/>
        <v>3.2436267513203525</v>
      </c>
      <c r="BR2561" s="86">
        <f t="shared" si="3032"/>
        <v>5.0763997917315937E-2</v>
      </c>
      <c r="BS2561" s="86">
        <f t="shared" si="3033"/>
        <v>3.1321103903735033</v>
      </c>
      <c r="BT2561" s="89">
        <f t="shared" si="3034"/>
        <v>5.6021377954642224E-3</v>
      </c>
      <c r="BU2561" s="89">
        <f t="shared" si="3034"/>
        <v>0.31158353958412288</v>
      </c>
      <c r="BV2561" s="41">
        <f t="shared" si="3023"/>
        <v>600.00437372534952</v>
      </c>
      <c r="BW2561" s="89" t="e">
        <f t="shared" si="3024"/>
        <v>#REF!</v>
      </c>
      <c r="BX2561" s="42" t="e">
        <f t="shared" si="3025"/>
        <v>#REF!</v>
      </c>
      <c r="BY2561" s="89" t="e">
        <f t="shared" si="3035"/>
        <v>#REF!</v>
      </c>
      <c r="BZ2561" s="89" t="e">
        <f t="shared" si="3035"/>
        <v>#REF!</v>
      </c>
      <c r="CA2561" s="41">
        <f t="shared" si="3026"/>
        <v>442.31674913150454</v>
      </c>
      <c r="CB2561" s="89" t="e">
        <f t="shared" si="3027"/>
        <v>#REF!</v>
      </c>
      <c r="CC2561" s="89" t="e">
        <f t="shared" si="3036"/>
        <v>#REF!</v>
      </c>
      <c r="CD2561" s="41" t="e">
        <f t="shared" ref="CD2561:CD2568" si="3043">CK2561+CJ2561</f>
        <v>#REF!</v>
      </c>
      <c r="CE2561" s="41" t="e">
        <f t="shared" ref="CE2561:CE2568" si="3044">CH2561+CI2561</f>
        <v>#REF!</v>
      </c>
      <c r="CF2561" s="42" t="e">
        <f t="shared" ref="CF2561:CF2568" si="3045">CK2561*13.49+CJ2561</f>
        <v>#REF!</v>
      </c>
      <c r="CG2561" s="42" t="e">
        <f t="shared" ref="CG2561:CG2568" si="3046">CH2561*13.49+CI2561</f>
        <v>#REF!</v>
      </c>
      <c r="CH2561" s="42" t="e">
        <f t="shared" si="3028"/>
        <v>#REF!</v>
      </c>
      <c r="CI2561" s="89">
        <f t="shared" ref="CI2561:CI2568" si="3047">BL2561*$AJ2561</f>
        <v>1.5586611047998278</v>
      </c>
      <c r="CJ2561" s="89">
        <f t="shared" ref="CJ2561:CJ2568" si="3048">BK2561*$AJ2561</f>
        <v>1.2062804315801161</v>
      </c>
      <c r="CK2561" s="42" t="e">
        <f t="shared" si="3029"/>
        <v>#REF!</v>
      </c>
      <c r="CM2561" s="89" t="e">
        <f t="shared" si="3016"/>
        <v>#REF!</v>
      </c>
      <c r="CN2561" s="89">
        <f t="shared" si="3017"/>
        <v>3.5477249540947116E-2</v>
      </c>
    </row>
    <row r="2562" spans="1:92" ht="14.4" x14ac:dyDescent="0.3">
      <c r="A2562" s="19"/>
      <c r="B2562" s="19"/>
      <c r="C2562" s="19"/>
      <c r="D2562" s="22"/>
      <c r="E2562" s="32">
        <v>41471.602083333331</v>
      </c>
      <c r="F2562" s="21">
        <f t="shared" si="3000"/>
        <v>1572.8645833333285</v>
      </c>
      <c r="G2562" s="21">
        <f t="shared" si="3001"/>
        <v>61.000694444439432</v>
      </c>
      <c r="H2562" s="21"/>
      <c r="I2562" s="21">
        <v>1084</v>
      </c>
      <c r="J2562" s="21">
        <v>7357</v>
      </c>
      <c r="K2562" s="21">
        <v>8090</v>
      </c>
      <c r="L2562" s="98">
        <v>20</v>
      </c>
      <c r="M2562" s="124">
        <v>6.37</v>
      </c>
      <c r="N2562" s="40"/>
      <c r="O2562" s="40"/>
      <c r="P2562" s="40"/>
      <c r="R2562" s="22"/>
      <c r="S2562" s="22"/>
      <c r="T2562" s="22"/>
      <c r="U2562" s="48">
        <f t="shared" si="3002"/>
        <v>3.1222303682561479E-2</v>
      </c>
      <c r="V2562" s="48">
        <f t="shared" si="3003"/>
        <v>4.1439194872575724</v>
      </c>
      <c r="W2562" s="48">
        <f t="shared" si="3004"/>
        <v>2.8643077652724724E-2</v>
      </c>
      <c r="X2562" s="239">
        <f>W2562+V2562+SUM($U$2555:U2562)</f>
        <v>4.2836368192128651</v>
      </c>
      <c r="Y2562" s="240">
        <f>W2562+V2562+SUM($U$2555:U2562)-$X$2556</f>
        <v>4.1705968851403021</v>
      </c>
      <c r="Z2562" s="42"/>
      <c r="AA2562" s="42"/>
      <c r="AB2562" s="41">
        <f t="shared" si="3005"/>
        <v>2.8393385437899238E-2</v>
      </c>
      <c r="AC2562" s="48">
        <f t="shared" si="3006"/>
        <v>3.7684568192526529</v>
      </c>
      <c r="AD2562" s="48">
        <f t="shared" si="3007"/>
        <v>0.77257576339594281</v>
      </c>
      <c r="AE2562" s="48">
        <f t="shared" si="3008"/>
        <v>1.3149462208465956</v>
      </c>
      <c r="AF2562" s="48">
        <f t="shared" si="3009"/>
        <v>0.77257576339594281</v>
      </c>
      <c r="AG2562" s="238">
        <f t="shared" si="3010"/>
        <v>0.54233617612673368</v>
      </c>
      <c r="AH2562" s="48">
        <f t="shared" si="3011"/>
        <v>3.4281323919126892E-5</v>
      </c>
      <c r="AI2562" s="48">
        <f>AE2562+AC2562+SUM($AB$2555:AB2562)</f>
        <v>5.2250353958177955</v>
      </c>
      <c r="AJ2562" s="48">
        <f>AE2562+AC2562+SUM($AB$2555:AB2562)-$AI$2556</f>
        <v>3.4602707552109675</v>
      </c>
      <c r="AK2562" s="95"/>
      <c r="AL2562" s="161"/>
      <c r="AM2562" s="25">
        <v>301.25549999999998</v>
      </c>
      <c r="AN2562" s="25">
        <v>1.5500000000002956E-2</v>
      </c>
      <c r="AQ2562">
        <v>1965</v>
      </c>
      <c r="AR2562" s="25">
        <v>445.8775</v>
      </c>
      <c r="AS2562" s="25">
        <v>0.10149999999998727</v>
      </c>
      <c r="AV2562" s="41">
        <f t="shared" si="3018"/>
        <v>0</v>
      </c>
      <c r="AW2562" s="86">
        <f t="shared" si="3019"/>
        <v>1.8950654097688011E-2</v>
      </c>
      <c r="AX2562" s="86">
        <f t="shared" si="3020"/>
        <v>1.2959955667489076</v>
      </c>
      <c r="AY2562" s="86">
        <f t="shared" si="3012"/>
        <v>7.5301816047327941E-2</v>
      </c>
      <c r="AZ2562" s="86">
        <f t="shared" si="3013"/>
        <v>5.1497335797704675</v>
      </c>
      <c r="BA2562" s="89">
        <f t="shared" si="3030"/>
        <v>5.5332508974009688E-2</v>
      </c>
      <c r="BB2562" s="89">
        <f t="shared" si="3031"/>
        <v>3.4049382462369575</v>
      </c>
      <c r="BC2562" s="89">
        <f>BA2562-BA2561</f>
        <v>1.1552254958369146E-2</v>
      </c>
      <c r="BD2562" s="89">
        <f>BB2562-BB2561</f>
        <v>0.68377696387265452</v>
      </c>
      <c r="BE2562" s="41">
        <f t="shared" si="3037"/>
        <v>503.46800073036093</v>
      </c>
      <c r="BF2562" s="89">
        <f t="shared" si="3038"/>
        <v>0.34478739006390163</v>
      </c>
      <c r="BG2562" s="89">
        <f t="shared" si="3039"/>
        <v>0.65521260993609842</v>
      </c>
      <c r="BH2562" s="89">
        <f>BF2562*($AJ2562-$AJ2561)</f>
        <v>0.23974074659592015</v>
      </c>
      <c r="BI2562" s="89">
        <f t="shared" ref="BI2562:BI2572" si="3049">BG2562*($AJ2562-$AJ2561)</f>
        <v>0.45558847223510351</v>
      </c>
      <c r="BJ2562" s="41">
        <f>1000*((BA2562/BB2562)/0.0112372-1)</f>
        <v>446.14890435738408</v>
      </c>
      <c r="BK2562" s="89">
        <f t="shared" si="3040"/>
        <v>0.41790413952730338</v>
      </c>
      <c r="BL2562" s="89">
        <f t="shared" si="3041"/>
        <v>0.58209586047269668</v>
      </c>
      <c r="BM2562" s="89">
        <f t="shared" si="3042"/>
        <v>0</v>
      </c>
      <c r="BN2562" s="86">
        <f t="shared" si="3021"/>
        <v>4.5794123517276967E-4</v>
      </c>
      <c r="BO2562" s="86">
        <f t="shared" si="3022"/>
        <v>2.8185136417551954E-2</v>
      </c>
      <c r="BP2562" s="86">
        <f t="shared" si="3014"/>
        <v>6.8486143835709209E-2</v>
      </c>
      <c r="BQ2562" s="86">
        <f t="shared" si="3015"/>
        <v>4.2151506753771555</v>
      </c>
      <c r="BR2562" s="86">
        <f t="shared" si="3032"/>
        <v>6.6962570709995783E-2</v>
      </c>
      <c r="BS2562" s="86">
        <f t="shared" si="3033"/>
        <v>4.1036343144303062</v>
      </c>
      <c r="BT2562" s="89">
        <f t="shared" si="3034"/>
        <v>1.6198572792679847E-2</v>
      </c>
      <c r="BU2562" s="89">
        <f t="shared" si="3034"/>
        <v>0.97152392405680299</v>
      </c>
      <c r="BV2562" s="41">
        <f t="shared" si="3023"/>
        <v>483.76506556841161</v>
      </c>
      <c r="BW2562" s="89" t="e">
        <f t="shared" si="3024"/>
        <v>#REF!</v>
      </c>
      <c r="BX2562" s="42" t="e">
        <f t="shared" si="3025"/>
        <v>#REF!</v>
      </c>
      <c r="BY2562" s="89" t="e">
        <f t="shared" si="3035"/>
        <v>#REF!</v>
      </c>
      <c r="BZ2562" s="89" t="e">
        <f t="shared" si="3035"/>
        <v>#REF!</v>
      </c>
      <c r="CA2562" s="41">
        <f t="shared" si="3026"/>
        <v>452.12952189459685</v>
      </c>
      <c r="CB2562" s="89" t="e">
        <f t="shared" si="3027"/>
        <v>#REF!</v>
      </c>
      <c r="CC2562" s="89" t="e">
        <f t="shared" si="3036"/>
        <v>#REF!</v>
      </c>
      <c r="CD2562" s="41" t="e">
        <f t="shared" si="3043"/>
        <v>#REF!</v>
      </c>
      <c r="CE2562" s="41" t="e">
        <f t="shared" si="3044"/>
        <v>#REF!</v>
      </c>
      <c r="CF2562" s="42" t="e">
        <f t="shared" si="3045"/>
        <v>#REF!</v>
      </c>
      <c r="CG2562" s="42" t="e">
        <f t="shared" si="3046"/>
        <v>#REF!</v>
      </c>
      <c r="CH2562" s="42" t="e">
        <f t="shared" si="3028"/>
        <v>#REF!</v>
      </c>
      <c r="CI2562" s="89">
        <f t="shared" si="3047"/>
        <v>2.0142092827230362</v>
      </c>
      <c r="CJ2562" s="89">
        <f t="shared" si="3048"/>
        <v>1.4460614724879315</v>
      </c>
      <c r="CK2562" s="42" t="e">
        <f t="shared" si="3029"/>
        <v>#REF!</v>
      </c>
      <c r="CM2562" s="89" t="e">
        <f t="shared" si="3016"/>
        <v>#REF!</v>
      </c>
      <c r="CN2562" s="89">
        <f t="shared" si="3017"/>
        <v>4.5846146497659848E-2</v>
      </c>
    </row>
    <row r="2563" spans="1:92" ht="14.4" x14ac:dyDescent="0.3">
      <c r="A2563" s="19"/>
      <c r="B2563" s="19"/>
      <c r="C2563" s="19"/>
      <c r="D2563" s="22"/>
      <c r="E2563" s="32">
        <v>41508.59097222222</v>
      </c>
      <c r="F2563" s="21">
        <f t="shared" si="3000"/>
        <v>1609.8534722222175</v>
      </c>
      <c r="G2563" s="21">
        <f t="shared" si="3001"/>
        <v>97.989583333328483</v>
      </c>
      <c r="H2563" s="21"/>
      <c r="I2563" s="21">
        <v>1086</v>
      </c>
      <c r="J2563" s="21">
        <v>8694</v>
      </c>
      <c r="K2563" s="21">
        <v>10317</v>
      </c>
      <c r="L2563" s="98">
        <v>24</v>
      </c>
      <c r="M2563" s="124">
        <v>6.37</v>
      </c>
      <c r="N2563" s="40"/>
      <c r="O2563" s="40"/>
      <c r="P2563" s="40"/>
      <c r="R2563" s="22"/>
      <c r="S2563" s="22"/>
      <c r="T2563" s="22"/>
      <c r="U2563" s="48">
        <f t="shared" si="3002"/>
        <v>3.9890584100340687E-2</v>
      </c>
      <c r="V2563" s="48">
        <f t="shared" si="3003"/>
        <v>5.2944001343441975</v>
      </c>
      <c r="W2563" s="48">
        <f t="shared" si="3004"/>
        <v>3.6595284884016165E-2</v>
      </c>
      <c r="X2563" s="239">
        <f>W2563+V2563+SUM($U$2555:U2563)</f>
        <v>5.4819602576311217</v>
      </c>
      <c r="Y2563" s="240">
        <f>W2563+V2563+SUM($U$2555:U2563)-$X$2556</f>
        <v>5.3689203235585587</v>
      </c>
      <c r="Z2563" s="42"/>
      <c r="AA2563" s="42"/>
      <c r="AB2563" s="41">
        <f t="shared" si="3005"/>
        <v>3.3615269765276914E-2</v>
      </c>
      <c r="AC2563" s="48">
        <f t="shared" si="3006"/>
        <v>4.4615212530763264</v>
      </c>
      <c r="AD2563" s="48">
        <f t="shared" si="3007"/>
        <v>0.91466171786631623</v>
      </c>
      <c r="AE2563" s="48">
        <f t="shared" si="3008"/>
        <v>1.5567806113598879</v>
      </c>
      <c r="AF2563" s="48">
        <f t="shared" si="3009"/>
        <v>0.91466171786631645</v>
      </c>
      <c r="AG2563" s="238">
        <f t="shared" si="3010"/>
        <v>0.64207830742277783</v>
      </c>
      <c r="AH2563" s="48">
        <f t="shared" si="3011"/>
        <v>4.0586070793590873E-5</v>
      </c>
      <c r="AI2563" s="48">
        <f>AE2563+AC2563+SUM($AB$2555:AB2563)</f>
        <v>6.1935494899200378</v>
      </c>
      <c r="AJ2563" s="48">
        <f>AE2563+AC2563+SUM($AB$2555:AB2563)-$AI$2556</f>
        <v>4.4287848493132103</v>
      </c>
      <c r="AK2563" s="95"/>
      <c r="AL2563" s="161"/>
      <c r="AM2563" s="25">
        <v>399.76</v>
      </c>
      <c r="AN2563" s="25">
        <v>0.23400000000000887</v>
      </c>
      <c r="AQ2563">
        <v>2499</v>
      </c>
      <c r="AR2563" s="25">
        <v>482.74350000000004</v>
      </c>
      <c r="AS2563" s="25">
        <v>3.7499999999994316E-2</v>
      </c>
      <c r="AV2563" s="41">
        <f t="shared" si="3018"/>
        <v>0</v>
      </c>
      <c r="AW2563" s="86">
        <f t="shared" si="3019"/>
        <v>2.4107994711231321E-2</v>
      </c>
      <c r="AX2563" s="86">
        <f t="shared" si="3020"/>
        <v>1.5326726166486566</v>
      </c>
      <c r="AY2563" s="86">
        <f t="shared" si="3012"/>
        <v>9.5912074737565009E-2</v>
      </c>
      <c r="AZ2563" s="86">
        <f t="shared" si="3013"/>
        <v>6.097637415182473</v>
      </c>
      <c r="BA2563" s="89">
        <f t="shared" si="3030"/>
        <v>7.5942767664246763E-2</v>
      </c>
      <c r="BB2563" s="89">
        <f t="shared" si="3031"/>
        <v>4.352842081648963</v>
      </c>
      <c r="BC2563" s="89">
        <f t="shared" ref="BC2563:BD2572" si="3050">BA2563-BA2562</f>
        <v>2.0610258690237075E-2</v>
      </c>
      <c r="BD2563" s="89">
        <f t="shared" si="3050"/>
        <v>0.94790383541200551</v>
      </c>
      <c r="BE2563" s="41">
        <f t="shared" si="3037"/>
        <v>934.91125950304354</v>
      </c>
      <c r="BF2563" s="89">
        <f t="shared" si="3038"/>
        <v>-0.20556547059682748</v>
      </c>
      <c r="BG2563" s="89">
        <f t="shared" si="3039"/>
        <v>1.2055654705968275</v>
      </c>
      <c r="BH2563" s="89">
        <f t="shared" ref="BH2563:BH2572" si="3051">BF2563*($AJ2563-$AJ2562)</f>
        <v>-0.19909305553378759</v>
      </c>
      <c r="BI2563" s="89">
        <f t="shared" si="3049"/>
        <v>1.1676071496360303</v>
      </c>
      <c r="BJ2563" s="41">
        <f t="shared" ref="BJ2563:BJ2572" si="3052">1000*((BA2563/BB2563)/0.0112372-1)</f>
        <v>552.58504478177213</v>
      </c>
      <c r="BK2563" s="89">
        <f t="shared" si="3040"/>
        <v>0.28213325153873448</v>
      </c>
      <c r="BL2563" s="89">
        <f t="shared" si="3041"/>
        <v>0.71786674846126552</v>
      </c>
      <c r="BM2563" s="89">
        <f t="shared" si="3042"/>
        <v>0</v>
      </c>
      <c r="BN2563" s="86">
        <f t="shared" si="3021"/>
        <v>5.9975341514230352E-4</v>
      </c>
      <c r="BO2563" s="86">
        <f t="shared" si="3022"/>
        <v>3.5995531468873861E-2</v>
      </c>
      <c r="BP2563" s="86">
        <f t="shared" si="3014"/>
        <v>8.9842841683265062E-2</v>
      </c>
      <c r="BQ2563" s="86">
        <f t="shared" si="3015"/>
        <v>5.3921174159478564</v>
      </c>
      <c r="BR2563" s="86">
        <f t="shared" si="3032"/>
        <v>8.8319268557551636E-2</v>
      </c>
      <c r="BS2563" s="86">
        <f t="shared" si="3033"/>
        <v>5.2806010550010072</v>
      </c>
      <c r="BT2563" s="89">
        <f t="shared" si="3034"/>
        <v>2.1356697847555853E-2</v>
      </c>
      <c r="BU2563" s="89">
        <f t="shared" si="3034"/>
        <v>1.1769667405707009</v>
      </c>
      <c r="BV2563" s="41">
        <f t="shared" si="3023"/>
        <v>614.77420183878269</v>
      </c>
      <c r="BW2563" s="89" t="e">
        <f t="shared" si="3024"/>
        <v>#REF!</v>
      </c>
      <c r="BX2563" s="42" t="e">
        <f t="shared" si="3025"/>
        <v>#REF!</v>
      </c>
      <c r="BY2563" s="89" t="e">
        <f t="shared" si="3035"/>
        <v>#REF!</v>
      </c>
      <c r="BZ2563" s="89" t="e">
        <f t="shared" si="3035"/>
        <v>#REF!</v>
      </c>
      <c r="CA2563" s="41">
        <f t="shared" si="3026"/>
        <v>488.38058059629174</v>
      </c>
      <c r="CB2563" s="89" t="e">
        <f t="shared" si="3027"/>
        <v>#REF!</v>
      </c>
      <c r="CC2563" s="89" t="e">
        <f t="shared" si="3036"/>
        <v>#REF!</v>
      </c>
      <c r="CD2563" s="41" t="e">
        <f t="shared" si="3043"/>
        <v>#REF!</v>
      </c>
      <c r="CE2563" s="41" t="e">
        <f t="shared" si="3044"/>
        <v>#REF!</v>
      </c>
      <c r="CF2563" s="42" t="e">
        <f t="shared" si="3045"/>
        <v>#REF!</v>
      </c>
      <c r="CG2563" s="42" t="e">
        <f t="shared" si="3046"/>
        <v>#REF!</v>
      </c>
      <c r="CH2563" s="42" t="e">
        <f t="shared" si="3028"/>
        <v>#REF!</v>
      </c>
      <c r="CI2563" s="140">
        <f t="shared" si="3047"/>
        <v>3.1792773794109901</v>
      </c>
      <c r="CJ2563" s="140">
        <f t="shared" si="3048"/>
        <v>1.2495074699022202</v>
      </c>
      <c r="CK2563" s="42" t="e">
        <f t="shared" si="3029"/>
        <v>#REF!</v>
      </c>
      <c r="CM2563" s="89" t="e">
        <f t="shared" si="3016"/>
        <v>#REF!</v>
      </c>
      <c r="CN2563" s="89">
        <f t="shared" si="3017"/>
        <v>7.2364683125737905E-2</v>
      </c>
    </row>
    <row r="2564" spans="1:92" ht="14.4" x14ac:dyDescent="0.3">
      <c r="A2564" s="19"/>
      <c r="B2564" s="19"/>
      <c r="C2564" s="19"/>
      <c r="D2564" s="22"/>
      <c r="E2564" s="32">
        <v>41549.439583333333</v>
      </c>
      <c r="F2564" s="21">
        <f t="shared" si="3000"/>
        <v>1650.7020833333299</v>
      </c>
      <c r="G2564" s="21">
        <f t="shared" si="3001"/>
        <v>138.83819444444089</v>
      </c>
      <c r="H2564" s="21"/>
      <c r="I2564" s="21">
        <v>1081</v>
      </c>
      <c r="J2564" s="21">
        <v>9855</v>
      </c>
      <c r="K2564" s="21">
        <v>14630</v>
      </c>
      <c r="L2564" s="98">
        <v>8</v>
      </c>
      <c r="M2564" s="124">
        <v>6.37</v>
      </c>
      <c r="N2564" s="40"/>
      <c r="O2564" s="40"/>
      <c r="P2564" s="40"/>
      <c r="R2564" s="22"/>
      <c r="S2564" s="22"/>
      <c r="T2564" s="22"/>
      <c r="U2564" s="48">
        <f t="shared" si="3002"/>
        <v>5.6306322028564754E-2</v>
      </c>
      <c r="V2564" s="48">
        <f t="shared" si="3003"/>
        <v>7.4731470003698162</v>
      </c>
      <c r="W2564" s="48">
        <f t="shared" si="3004"/>
        <v>5.165494418992185E-2</v>
      </c>
      <c r="X2564" s="239">
        <f>W2564+V2564+SUM($U$2555:U2564)</f>
        <v>7.732073104991211</v>
      </c>
      <c r="Y2564" s="240">
        <f>W2564+V2564+SUM($U$2555:U2564)-$X$2556</f>
        <v>7.6190331709186481</v>
      </c>
      <c r="Z2564" s="42"/>
      <c r="AA2564" s="42"/>
      <c r="AB2564" s="41">
        <f t="shared" si="3005"/>
        <v>3.7928831414320283E-2</v>
      </c>
      <c r="AC2564" s="48">
        <f t="shared" si="3006"/>
        <v>5.034030327316783</v>
      </c>
      <c r="AD2564" s="48">
        <f t="shared" si="3007"/>
        <v>1.0320324763218005</v>
      </c>
      <c r="AE2564" s="48">
        <f t="shared" si="3008"/>
        <v>1.7565490257747216</v>
      </c>
      <c r="AF2564" s="48">
        <f t="shared" si="3009"/>
        <v>1.0320324763218005</v>
      </c>
      <c r="AG2564" s="238">
        <f t="shared" si="3010"/>
        <v>0.72447075531687388</v>
      </c>
      <c r="AH2564" s="48">
        <f t="shared" si="3011"/>
        <v>4.5794136047359327E-5</v>
      </c>
      <c r="AI2564" s="48">
        <f>AE2564+AC2564+SUM($AB$2555:AB2564)</f>
        <v>7.0037558099896486</v>
      </c>
      <c r="AJ2564" s="48">
        <f>AE2564+AC2564+SUM($AB$2555:AB2564)-$AI$2556</f>
        <v>5.2389911693828211</v>
      </c>
      <c r="AK2564" s="95"/>
      <c r="AL2564" s="161"/>
      <c r="AM2564" s="25">
        <v>475.80449999999996</v>
      </c>
      <c r="AN2564" s="25">
        <v>0.11650000000000205</v>
      </c>
      <c r="AQ2564">
        <v>2594</v>
      </c>
      <c r="AR2564" s="25">
        <v>517.32400000000007</v>
      </c>
      <c r="AS2564" s="25">
        <v>4.5000000000015923E-2</v>
      </c>
      <c r="AV2564" s="41">
        <f t="shared" si="3018"/>
        <v>0</v>
      </c>
      <c r="AW2564" s="86">
        <f t="shared" si="3019"/>
        <v>2.8655235670362017E-2</v>
      </c>
      <c r="AX2564" s="86">
        <f t="shared" si="3020"/>
        <v>1.7278937901043596</v>
      </c>
      <c r="AY2564" s="86">
        <f t="shared" si="3012"/>
        <v>0.11425486585801661</v>
      </c>
      <c r="AZ2564" s="86">
        <f t="shared" si="3013"/>
        <v>6.8895009441316315</v>
      </c>
      <c r="BA2564" s="89">
        <f t="shared" si="3030"/>
        <v>9.4285558784698353E-2</v>
      </c>
      <c r="BB2564" s="89">
        <f t="shared" si="3031"/>
        <v>5.1447056105981215</v>
      </c>
      <c r="BC2564" s="89">
        <f t="shared" si="3050"/>
        <v>1.834279112045159E-2</v>
      </c>
      <c r="BD2564" s="89">
        <f t="shared" si="3050"/>
        <v>0.79186352894915846</v>
      </c>
      <c r="BE2564" s="41">
        <f t="shared" si="3037"/>
        <v>1061.3748305772722</v>
      </c>
      <c r="BF2564" s="89">
        <f t="shared" si="3038"/>
        <v>-0.3668835273629979</v>
      </c>
      <c r="BG2564" s="89">
        <f t="shared" si="3039"/>
        <v>1.3668835273629978</v>
      </c>
      <c r="BH2564" s="89">
        <f t="shared" si="3051"/>
        <v>-0.29725135259893287</v>
      </c>
      <c r="BI2564" s="89">
        <f t="shared" si="3049"/>
        <v>1.1074576726685437</v>
      </c>
      <c r="BJ2564" s="41">
        <f t="shared" si="3052"/>
        <v>630.89702330263299</v>
      </c>
      <c r="BK2564" s="89">
        <f t="shared" si="3040"/>
        <v>0.18223779477447588</v>
      </c>
      <c r="BL2564" s="89">
        <f t="shared" si="3041"/>
        <v>0.81776220522552412</v>
      </c>
      <c r="BM2564" s="89">
        <f t="shared" si="3042"/>
        <v>0</v>
      </c>
      <c r="BN2564" s="86">
        <f t="shared" si="3021"/>
        <v>8.6597594460409888E-4</v>
      </c>
      <c r="BO2564" s="86">
        <f t="shared" si="3022"/>
        <v>5.0788968245317749E-2</v>
      </c>
      <c r="BP2564" s="86">
        <f t="shared" si="3014"/>
        <v>0.12962533240233556</v>
      </c>
      <c r="BQ2564" s="86">
        <f t="shared" si="3015"/>
        <v>7.6024477725888753</v>
      </c>
      <c r="BR2564" s="86">
        <f t="shared" si="3032"/>
        <v>0.12810175927662215</v>
      </c>
      <c r="BS2564" s="86">
        <f t="shared" si="3033"/>
        <v>7.490931411642026</v>
      </c>
      <c r="BT2564" s="89">
        <f t="shared" si="3034"/>
        <v>3.9782490719070515E-2</v>
      </c>
      <c r="BU2564" s="89">
        <f t="shared" si="3034"/>
        <v>2.2103303566410188</v>
      </c>
      <c r="BV2564" s="41">
        <f t="shared" si="3023"/>
        <v>601.68338806249255</v>
      </c>
      <c r="BW2564" s="89" t="e">
        <f t="shared" si="3024"/>
        <v>#REF!</v>
      </c>
      <c r="BX2564" s="42" t="e">
        <f t="shared" si="3025"/>
        <v>#REF!</v>
      </c>
      <c r="BY2564" s="89" t="e">
        <f t="shared" si="3035"/>
        <v>#REF!</v>
      </c>
      <c r="BZ2564" s="89" t="e">
        <f t="shared" si="3035"/>
        <v>#REF!</v>
      </c>
      <c r="CA2564" s="41">
        <f t="shared" si="3026"/>
        <v>521.81255601739633</v>
      </c>
      <c r="CB2564" s="89" t="e">
        <f t="shared" si="3027"/>
        <v>#REF!</v>
      </c>
      <c r="CC2564" s="89" t="e">
        <f t="shared" si="3036"/>
        <v>#REF!</v>
      </c>
      <c r="CD2564" s="41" t="e">
        <f t="shared" si="3043"/>
        <v>#REF!</v>
      </c>
      <c r="CE2564" s="41" t="e">
        <f t="shared" si="3044"/>
        <v>#REF!</v>
      </c>
      <c r="CF2564" s="42" t="e">
        <f t="shared" si="3045"/>
        <v>#REF!</v>
      </c>
      <c r="CG2564" s="42" t="e">
        <f t="shared" si="3046"/>
        <v>#REF!</v>
      </c>
      <c r="CH2564" s="42" t="e">
        <f t="shared" si="3028"/>
        <v>#REF!</v>
      </c>
      <c r="CI2564" s="140">
        <f t="shared" si="3047"/>
        <v>4.2842489718315431</v>
      </c>
      <c r="CJ2564" s="140">
        <f t="shared" si="3048"/>
        <v>0.95474219755127798</v>
      </c>
      <c r="CK2564" s="42" t="e">
        <f t="shared" si="3029"/>
        <v>#REF!</v>
      </c>
      <c r="CM2564" s="89" t="e">
        <f t="shared" si="3016"/>
        <v>#REF!</v>
      </c>
      <c r="CN2564" s="89">
        <f t="shared" si="3017"/>
        <v>9.751534146913457E-2</v>
      </c>
    </row>
    <row r="2565" spans="1:92" ht="14.4" x14ac:dyDescent="0.3">
      <c r="A2565" s="19"/>
      <c r="B2565" s="19"/>
      <c r="C2565" s="19"/>
      <c r="D2565" s="22"/>
      <c r="E2565" s="32">
        <v>41584.45208333333</v>
      </c>
      <c r="F2565" s="21">
        <f t="shared" si="3000"/>
        <v>1685.714583333327</v>
      </c>
      <c r="G2565" s="21">
        <f t="shared" si="3001"/>
        <v>173.85069444443798</v>
      </c>
      <c r="H2565" s="21"/>
      <c r="I2565" s="21">
        <v>1077</v>
      </c>
      <c r="J2565" s="21">
        <v>11508</v>
      </c>
      <c r="K2565" s="21">
        <v>17465</v>
      </c>
      <c r="L2565" s="98">
        <v>9</v>
      </c>
      <c r="M2565" s="124">
        <v>6.37</v>
      </c>
      <c r="N2565" s="40"/>
      <c r="O2565" s="40"/>
      <c r="P2565" s="40"/>
      <c r="R2565" s="22"/>
      <c r="S2565" s="22"/>
      <c r="T2565" s="22"/>
      <c r="U2565" s="48">
        <f t="shared" si="3002"/>
        <v>6.6968632852704518E-2</v>
      </c>
      <c r="V2565" s="48">
        <f t="shared" si="3003"/>
        <v>8.888281452092798</v>
      </c>
      <c r="W2565" s="48">
        <f t="shared" si="3004"/>
        <v>6.1436458071740169E-2</v>
      </c>
      <c r="X2565" s="239">
        <f>W2565+V2565+SUM($U$2555:U2565)</f>
        <v>9.2239577034487166</v>
      </c>
      <c r="Y2565" s="240">
        <f>W2565+V2565+SUM($U$2555:U2565)-$X$2556</f>
        <v>9.1109177693761545</v>
      </c>
      <c r="Z2565" s="42"/>
      <c r="AA2565" s="42"/>
      <c r="AB2565" s="41">
        <f t="shared" si="3005"/>
        <v>4.4126826617172835E-2</v>
      </c>
      <c r="AC2565" s="48">
        <f t="shared" si="3006"/>
        <v>5.8566471772507267</v>
      </c>
      <c r="AD2565" s="48">
        <f t="shared" si="3007"/>
        <v>1.2006781239442454</v>
      </c>
      <c r="AE2565" s="48">
        <f t="shared" si="3008"/>
        <v>2.0435887796864804</v>
      </c>
      <c r="AF2565" s="48">
        <f t="shared" si="3009"/>
        <v>1.2006781239442454</v>
      </c>
      <c r="AG2565" s="238">
        <f t="shared" si="3010"/>
        <v>0.84285737833225194</v>
      </c>
      <c r="AH2565" s="48">
        <f t="shared" si="3011"/>
        <v>5.3277409983216693E-5</v>
      </c>
      <c r="AI2565" s="48">
        <f>AE2565+AC2565+SUM($AB$2555:AB2565)</f>
        <v>8.1575392404525235</v>
      </c>
      <c r="AJ2565" s="48">
        <f>AE2565+AC2565+SUM($AB$2555:AB2565)-$AI$2556</f>
        <v>6.392774599845696</v>
      </c>
      <c r="AK2565" s="95"/>
      <c r="AL2565" s="161"/>
      <c r="AM2565" s="25">
        <v>492.83150000000001</v>
      </c>
      <c r="AN2565" s="25">
        <v>5.0499999999999545E-2</v>
      </c>
      <c r="AQ2565">
        <v>2424</v>
      </c>
      <c r="AR2565" s="25">
        <v>523.31050000000005</v>
      </c>
      <c r="AS2565" s="25">
        <v>8.4999999999695319E-3</v>
      </c>
      <c r="AV2565" s="41">
        <f t="shared" si="3018"/>
        <v>0</v>
      </c>
      <c r="AW2565" s="86">
        <f t="shared" si="3019"/>
        <v>3.3716108748561846E-2</v>
      </c>
      <c r="AX2565" s="86">
        <f t="shared" si="3020"/>
        <v>2.0098726709379187</v>
      </c>
      <c r="AY2565" s="86">
        <f t="shared" si="3012"/>
        <v>0.13458699856140019</v>
      </c>
      <c r="AZ2565" s="86">
        <f t="shared" si="3013"/>
        <v>8.0229522418911241</v>
      </c>
      <c r="BA2565" s="89">
        <f t="shared" si="3030"/>
        <v>0.11461769148808193</v>
      </c>
      <c r="BB2565" s="89">
        <f t="shared" si="3031"/>
        <v>6.2781569083576141</v>
      </c>
      <c r="BC2565" s="89">
        <f t="shared" si="3050"/>
        <v>2.0332132703383576E-2</v>
      </c>
      <c r="BD2565" s="89">
        <f t="shared" si="3050"/>
        <v>1.1334512977594926</v>
      </c>
      <c r="BE2565" s="41">
        <f t="shared" si="3037"/>
        <v>596.32737389207648</v>
      </c>
      <c r="BF2565" s="89">
        <f t="shared" si="3038"/>
        <v>0.22633514722647549</v>
      </c>
      <c r="BG2565" s="89">
        <f t="shared" si="3039"/>
        <v>0.77366485277352448</v>
      </c>
      <c r="BH2565" s="89">
        <f t="shared" si="3051"/>
        <v>0.26114174260128276</v>
      </c>
      <c r="BI2565" s="89">
        <f t="shared" si="3049"/>
        <v>0.89264168786159215</v>
      </c>
      <c r="BJ2565" s="41">
        <f t="shared" si="3052"/>
        <v>624.65585817098042</v>
      </c>
      <c r="BK2565" s="89">
        <f t="shared" si="3040"/>
        <v>0.19019908056170085</v>
      </c>
      <c r="BL2565" s="89">
        <f t="shared" si="3041"/>
        <v>0.80980091943829913</v>
      </c>
      <c r="BM2565" s="89">
        <f t="shared" si="3042"/>
        <v>0</v>
      </c>
      <c r="BN2565" s="86">
        <f t="shared" si="3021"/>
        <v>1.0339546361083844E-3</v>
      </c>
      <c r="BO2565" s="86">
        <f t="shared" si="3022"/>
        <v>6.0402503435631784E-2</v>
      </c>
      <c r="BP2565" s="86">
        <f t="shared" si="3014"/>
        <v>0.15523606226797429</v>
      </c>
      <c r="BQ2565" s="86">
        <f t="shared" si="3015"/>
        <v>9.0687216411807423</v>
      </c>
      <c r="BR2565" s="86">
        <f t="shared" si="3032"/>
        <v>0.15371248914226088</v>
      </c>
      <c r="BS2565" s="86">
        <f t="shared" si="3033"/>
        <v>8.9572052802338931</v>
      </c>
      <c r="BT2565" s="89">
        <f t="shared" si="3034"/>
        <v>2.5610729865638726E-2</v>
      </c>
      <c r="BU2565" s="89">
        <f t="shared" si="3034"/>
        <v>1.466273868591867</v>
      </c>
      <c r="BV2565" s="41">
        <f t="shared" si="3023"/>
        <v>554.34975846698205</v>
      </c>
      <c r="BW2565" s="89" t="e">
        <f t="shared" si="3024"/>
        <v>#REF!</v>
      </c>
      <c r="BX2565" s="42" t="e">
        <f t="shared" si="3025"/>
        <v>#REF!</v>
      </c>
      <c r="BY2565" s="89" t="e">
        <f t="shared" si="3035"/>
        <v>#REF!</v>
      </c>
      <c r="BZ2565" s="89" t="e">
        <f t="shared" si="3035"/>
        <v>#REF!</v>
      </c>
      <c r="CA2565" s="41">
        <f t="shared" si="3026"/>
        <v>527.13882109855831</v>
      </c>
      <c r="CB2565" s="89" t="e">
        <f t="shared" si="3027"/>
        <v>#REF!</v>
      </c>
      <c r="CC2565" s="89" t="e">
        <f t="shared" si="3036"/>
        <v>#REF!</v>
      </c>
      <c r="CD2565" s="41" t="e">
        <f t="shared" si="3043"/>
        <v>#REF!</v>
      </c>
      <c r="CE2565" s="41" t="e">
        <f t="shared" si="3044"/>
        <v>#REF!</v>
      </c>
      <c r="CF2565" s="42" t="e">
        <f t="shared" si="3045"/>
        <v>#REF!</v>
      </c>
      <c r="CG2565" s="42" t="e">
        <f t="shared" si="3046"/>
        <v>#REF!</v>
      </c>
      <c r="CH2565" s="42" t="e">
        <f t="shared" si="3028"/>
        <v>#REF!</v>
      </c>
      <c r="CI2565" s="89">
        <f t="shared" si="3047"/>
        <v>5.1768747487168492</v>
      </c>
      <c r="CJ2565" s="89">
        <f t="shared" si="3048"/>
        <v>1.2158998511288464</v>
      </c>
      <c r="CK2565" s="42" t="e">
        <f t="shared" si="3029"/>
        <v>#REF!</v>
      </c>
      <c r="CM2565" s="89" t="e">
        <f t="shared" si="3016"/>
        <v>#REF!</v>
      </c>
      <c r="CN2565" s="89">
        <f t="shared" si="3017"/>
        <v>0.1178327198496702</v>
      </c>
    </row>
    <row r="2566" spans="1:92" ht="14.4" x14ac:dyDescent="0.3">
      <c r="A2566" s="19"/>
      <c r="B2566" s="19"/>
      <c r="C2566" s="19"/>
      <c r="D2566" s="22"/>
      <c r="E2566" s="32">
        <v>41617.591666666667</v>
      </c>
      <c r="F2566" s="21">
        <f t="shared" si="3000"/>
        <v>1718.8541666666642</v>
      </c>
      <c r="G2566" s="21">
        <f t="shared" si="3001"/>
        <v>206.99027777777519</v>
      </c>
      <c r="H2566" s="21"/>
      <c r="I2566" s="21">
        <v>1074</v>
      </c>
      <c r="J2566" s="21">
        <v>12583</v>
      </c>
      <c r="K2566" s="21">
        <v>18980</v>
      </c>
      <c r="L2566" s="98">
        <v>12</v>
      </c>
      <c r="M2566" s="124">
        <v>6.37</v>
      </c>
      <c r="N2566" s="40"/>
      <c r="O2566" s="40"/>
      <c r="P2566" s="40"/>
      <c r="R2566" s="22"/>
      <c r="S2566" s="22"/>
      <c r="T2566" s="22"/>
      <c r="U2566" s="48">
        <f t="shared" si="3002"/>
        <v>7.257509770880731E-2</v>
      </c>
      <c r="V2566" s="48">
        <f t="shared" si="3003"/>
        <v>9.6323885880696096</v>
      </c>
      <c r="W2566" s="48">
        <f t="shared" si="3004"/>
        <v>6.6579781570970512E-2</v>
      </c>
      <c r="X2566" s="239">
        <f>W2566+V2566+SUM($U$2555:U2566)</f>
        <v>10.045783260633565</v>
      </c>
      <c r="Y2566" s="240">
        <f>W2566+V2566+SUM($U$2555:U2566)-$X$2556</f>
        <v>9.9327433265610026</v>
      </c>
      <c r="Z2566" s="42"/>
      <c r="AA2566" s="42"/>
      <c r="AB2566" s="41">
        <f t="shared" si="3005"/>
        <v>4.8114460193357342E-2</v>
      </c>
      <c r="AC2566" s="48">
        <f t="shared" si="3006"/>
        <v>6.3858980823856637</v>
      </c>
      <c r="AD2566" s="48">
        <f t="shared" si="3007"/>
        <v>1.3091804742892621</v>
      </c>
      <c r="AE2566" s="48">
        <f t="shared" si="3008"/>
        <v>2.2282629078418998</v>
      </c>
      <c r="AF2566" s="48">
        <f t="shared" si="3009"/>
        <v>1.3091804742892623</v>
      </c>
      <c r="AG2566" s="238">
        <f t="shared" si="3010"/>
        <v>0.91902434159320257</v>
      </c>
      <c r="AH2566" s="48">
        <f t="shared" si="3011"/>
        <v>5.8091959435058388E-5</v>
      </c>
      <c r="AI2566" s="48">
        <f>AE2566+AC2566+SUM($AB$2555:AB2566)</f>
        <v>8.9195787339362376</v>
      </c>
      <c r="AJ2566" s="48">
        <f>AE2566+AC2566+SUM($AB$2555:AB2566)-$AI$2556</f>
        <v>7.15481409332941</v>
      </c>
      <c r="AK2566" s="95"/>
      <c r="AL2566" s="161"/>
      <c r="AM2566" s="25">
        <v>497.32650000000001</v>
      </c>
      <c r="AN2566" s="25">
        <v>0.25749999999999318</v>
      </c>
      <c r="AQ2566" s="25"/>
      <c r="AR2566" s="25">
        <v>522.30399999999997</v>
      </c>
      <c r="AS2566" s="25">
        <v>0.27300000000002456</v>
      </c>
      <c r="AV2566" s="41">
        <f t="shared" si="3018"/>
        <v>0</v>
      </c>
      <c r="AW2566" s="86">
        <f t="shared" si="3019"/>
        <v>3.6871814781580359E-2</v>
      </c>
      <c r="AX2566" s="86">
        <f t="shared" si="3020"/>
        <v>2.1913910930603193</v>
      </c>
      <c r="AY2566" s="86">
        <f t="shared" si="3012"/>
        <v>0.14759526528489647</v>
      </c>
      <c r="AZ2566" s="86">
        <f t="shared" si="3013"/>
        <v>8.7719834686513405</v>
      </c>
      <c r="BA2566" s="89">
        <f t="shared" si="3030"/>
        <v>0.12762595821157821</v>
      </c>
      <c r="BB2566" s="89">
        <f t="shared" si="3031"/>
        <v>7.0271881351178305</v>
      </c>
      <c r="BC2566" s="89">
        <f t="shared" si="3050"/>
        <v>1.3008266723496281E-2</v>
      </c>
      <c r="BD2566" s="89">
        <f t="shared" si="3050"/>
        <v>0.74903122676021638</v>
      </c>
      <c r="BE2566" s="41">
        <f t="shared" si="3037"/>
        <v>545.47291771784126</v>
      </c>
      <c r="BF2566" s="89">
        <f t="shared" si="3038"/>
        <v>0.29120554411818406</v>
      </c>
      <c r="BG2566" s="89">
        <f t="shared" si="3039"/>
        <v>0.708794455881816</v>
      </c>
      <c r="BH2566" s="89">
        <f t="shared" si="3051"/>
        <v>0.22191012533947033</v>
      </c>
      <c r="BI2566" s="89">
        <f t="shared" si="3049"/>
        <v>0.54012936814424373</v>
      </c>
      <c r="BJ2566" s="41">
        <f t="shared" si="3052"/>
        <v>616.21571200075095</v>
      </c>
      <c r="BK2566" s="89">
        <f t="shared" si="3040"/>
        <v>0.200965406132285</v>
      </c>
      <c r="BL2566" s="89">
        <f t="shared" si="3041"/>
        <v>0.79903459386771503</v>
      </c>
      <c r="BM2566" s="89">
        <f t="shared" si="3042"/>
        <v>0</v>
      </c>
      <c r="BN2566" s="86">
        <f t="shared" si="3021"/>
        <v>1.1197871082233941E-3</v>
      </c>
      <c r="BO2566" s="86">
        <f t="shared" si="3022"/>
        <v>6.5459994462747126E-2</v>
      </c>
      <c r="BP2566" s="86">
        <f t="shared" si="3014"/>
        <v>0.16895727684646808</v>
      </c>
      <c r="BQ2566" s="86">
        <f t="shared" si="3015"/>
        <v>9.8768259837870964</v>
      </c>
      <c r="BR2566" s="86">
        <f t="shared" si="3032"/>
        <v>0.16743370372075467</v>
      </c>
      <c r="BS2566" s="86">
        <f t="shared" si="3033"/>
        <v>9.7653096228402472</v>
      </c>
      <c r="BT2566" s="89">
        <f t="shared" si="3034"/>
        <v>1.372121457849379E-2</v>
      </c>
      <c r="BU2566" s="89">
        <f t="shared" si="3034"/>
        <v>0.80810434260635411</v>
      </c>
      <c r="BV2566" s="41">
        <f t="shared" si="3023"/>
        <v>511.00883939931265</v>
      </c>
      <c r="BW2566" s="89" t="e">
        <f t="shared" si="3024"/>
        <v>#REF!</v>
      </c>
      <c r="BX2566" s="42" t="e">
        <f t="shared" si="3025"/>
        <v>#REF!</v>
      </c>
      <c r="BY2566" s="89" t="e">
        <f t="shared" si="3035"/>
        <v>#REF!</v>
      </c>
      <c r="BZ2566" s="89" t="e">
        <f t="shared" si="3035"/>
        <v>#REF!</v>
      </c>
      <c r="CA2566" s="41">
        <f t="shared" si="3026"/>
        <v>525.80402386623757</v>
      </c>
      <c r="CB2566" s="89" t="e">
        <f t="shared" si="3027"/>
        <v>#REF!</v>
      </c>
      <c r="CC2566" s="89" t="e">
        <f t="shared" si="3036"/>
        <v>#REF!</v>
      </c>
      <c r="CD2566" s="41" t="e">
        <f t="shared" si="3043"/>
        <v>#REF!</v>
      </c>
      <c r="CE2566" s="41" t="e">
        <f t="shared" si="3044"/>
        <v>#REF!</v>
      </c>
      <c r="CF2566" s="42" t="e">
        <f t="shared" si="3045"/>
        <v>#REF!</v>
      </c>
      <c r="CG2566" s="42" t="e">
        <f t="shared" si="3046"/>
        <v>#REF!</v>
      </c>
      <c r="CH2566" s="42" t="e">
        <f t="shared" si="3028"/>
        <v>#REF!</v>
      </c>
      <c r="CI2566" s="89">
        <f t="shared" si="3047"/>
        <v>5.7169439732624685</v>
      </c>
      <c r="CJ2566" s="89">
        <f t="shared" si="3048"/>
        <v>1.4378701200669413</v>
      </c>
      <c r="CK2566" s="42" t="e">
        <f t="shared" si="3029"/>
        <v>#REF!</v>
      </c>
      <c r="CM2566" s="89" t="e">
        <f t="shared" si="3016"/>
        <v>#REF!</v>
      </c>
      <c r="CN2566" s="89">
        <f t="shared" si="3017"/>
        <v>0.13012543093971268</v>
      </c>
    </row>
    <row r="2567" spans="1:92" ht="14.4" x14ac:dyDescent="0.3">
      <c r="A2567" s="19"/>
      <c r="B2567" s="19"/>
      <c r="C2567" s="19"/>
      <c r="D2567" s="22"/>
      <c r="E2567" s="32">
        <v>41696.587500000001</v>
      </c>
      <c r="F2567" s="21">
        <f t="shared" si="3000"/>
        <v>1797.8499999999985</v>
      </c>
      <c r="G2567" s="21">
        <f t="shared" si="3001"/>
        <v>285.98611111110949</v>
      </c>
      <c r="H2567" s="21"/>
      <c r="I2567" s="21">
        <v>1075</v>
      </c>
      <c r="J2567" s="21">
        <v>13504</v>
      </c>
      <c r="K2567" s="21">
        <v>21264</v>
      </c>
      <c r="L2567" s="98">
        <v>24</v>
      </c>
      <c r="M2567" s="124">
        <v>6.37</v>
      </c>
      <c r="N2567" s="40"/>
      <c r="O2567" s="40"/>
      <c r="P2567" s="40"/>
      <c r="R2567" s="22"/>
      <c r="S2567" s="22"/>
      <c r="T2567" s="22"/>
      <c r="U2567" s="48">
        <f t="shared" si="3002"/>
        <v>8.1384287856966192E-2</v>
      </c>
      <c r="V2567" s="48">
        <f t="shared" si="3003"/>
        <v>10.801571204863574</v>
      </c>
      <c r="W2567" s="48">
        <f t="shared" si="3004"/>
        <v>7.4661258198598784E-2</v>
      </c>
      <c r="X2567" s="239">
        <f>W2567+V2567+SUM($U$2555:U2567)</f>
        <v>11.304431641912124</v>
      </c>
      <c r="Y2567" s="240">
        <f>W2567+V2567+SUM($U$2555:U2567)-$X$2556</f>
        <v>11.191391707839562</v>
      </c>
      <c r="Z2567" s="42"/>
      <c r="AA2567" s="42"/>
      <c r="AB2567" s="41">
        <f t="shared" si="3005"/>
        <v>5.1684227954311109E-2</v>
      </c>
      <c r="AC2567" s="48">
        <f t="shared" si="3006"/>
        <v>6.8596885605002678</v>
      </c>
      <c r="AD2567" s="48">
        <f t="shared" si="3007"/>
        <v>1.4063128172815083</v>
      </c>
      <c r="AE2567" s="48">
        <f t="shared" si="3008"/>
        <v>2.3935849557122664</v>
      </c>
      <c r="AF2567" s="48">
        <f t="shared" si="3009"/>
        <v>1.4063128172815083</v>
      </c>
      <c r="AG2567" s="238">
        <f t="shared" si="3010"/>
        <v>0.98720973644055221</v>
      </c>
      <c r="AH2567" s="48">
        <f t="shared" si="3011"/>
        <v>6.2401990206026794E-5</v>
      </c>
      <c r="AI2567" s="48">
        <f>AE2567+AC2567+SUM($AB$2555:AB2567)</f>
        <v>9.610375487875519</v>
      </c>
      <c r="AJ2567" s="48">
        <f>AE2567+AC2567+SUM($AB$2555:AB2567)-$AI$2556</f>
        <v>7.8456108472686914</v>
      </c>
      <c r="AK2567" s="95"/>
      <c r="AL2567" s="161"/>
      <c r="AM2567" s="25">
        <v>492.17149999999998</v>
      </c>
      <c r="AN2567" s="25">
        <v>0.4688117959266887</v>
      </c>
      <c r="AQ2567"/>
      <c r="AR2567" s="25">
        <v>511.767</v>
      </c>
      <c r="AS2567" s="25">
        <v>2.8284271247596953E-3</v>
      </c>
      <c r="AV2567" s="41">
        <f t="shared" si="3018"/>
        <v>0</v>
      </c>
      <c r="AW2567" s="86">
        <f t="shared" si="3019"/>
        <v>3.9473342344774134E-2</v>
      </c>
      <c r="AX2567" s="86">
        <f t="shared" si="3020"/>
        <v>2.3541116133674924</v>
      </c>
      <c r="AY2567" s="86">
        <f t="shared" si="3012"/>
        <v>0.15848764456403039</v>
      </c>
      <c r="AZ2567" s="86">
        <f t="shared" si="3013"/>
        <v>9.4518878433114892</v>
      </c>
      <c r="BA2567" s="89">
        <f t="shared" si="3030"/>
        <v>0.13851833749071213</v>
      </c>
      <c r="BB2567" s="89">
        <f t="shared" si="3031"/>
        <v>7.7070925097779792</v>
      </c>
      <c r="BC2567" s="89">
        <f t="shared" si="3050"/>
        <v>1.0892379279133918E-2</v>
      </c>
      <c r="BD2567" s="89">
        <f t="shared" si="3050"/>
        <v>0.67990437466014875</v>
      </c>
      <c r="BE2567" s="41">
        <f t="shared" si="3037"/>
        <v>425.66277249915908</v>
      </c>
      <c r="BF2567" s="89">
        <f t="shared" si="3038"/>
        <v>0.4440364316486814</v>
      </c>
      <c r="BG2567" s="89">
        <f t="shared" si="3039"/>
        <v>0.55596356835131866</v>
      </c>
      <c r="BH2567" s="89">
        <f t="shared" si="3051"/>
        <v>0.3067389256136907</v>
      </c>
      <c r="BI2567" s="89">
        <f t="shared" si="3049"/>
        <v>0.38405782832559077</v>
      </c>
      <c r="BJ2567" s="41">
        <f t="shared" si="3052"/>
        <v>599.40551061714075</v>
      </c>
      <c r="BK2567" s="89">
        <f t="shared" si="3040"/>
        <v>0.22240864862509968</v>
      </c>
      <c r="BL2567" s="89">
        <f t="shared" si="3041"/>
        <v>0.77759135137490032</v>
      </c>
      <c r="BM2567" s="89">
        <f t="shared" si="3042"/>
        <v>0</v>
      </c>
      <c r="BN2567" s="86">
        <f t="shared" si="3021"/>
        <v>1.2471607527252543E-3</v>
      </c>
      <c r="BO2567" s="86">
        <f t="shared" si="3022"/>
        <v>7.341409744587353E-2</v>
      </c>
      <c r="BP2567" s="86">
        <f t="shared" si="3014"/>
        <v>0.18883211743038775</v>
      </c>
      <c r="BQ2567" s="86">
        <f t="shared" si="3015"/>
        <v>11.115599524481736</v>
      </c>
      <c r="BR2567" s="86">
        <f t="shared" si="3032"/>
        <v>0.18730854430467433</v>
      </c>
      <c r="BS2567" s="86">
        <f t="shared" si="3033"/>
        <v>11.004083163534887</v>
      </c>
      <c r="BT2567" s="89">
        <f t="shared" si="3034"/>
        <v>1.9874840583919667E-2</v>
      </c>
      <c r="BU2567" s="89">
        <f t="shared" si="3034"/>
        <v>1.2387735406946394</v>
      </c>
      <c r="BV2567" s="41">
        <f t="shared" si="3023"/>
        <v>427.75477987071883</v>
      </c>
      <c r="BW2567" s="89" t="e">
        <f t="shared" si="3024"/>
        <v>#REF!</v>
      </c>
      <c r="BX2567" s="42" t="e">
        <f t="shared" si="3025"/>
        <v>#REF!</v>
      </c>
      <c r="BY2567" s="89" t="e">
        <f t="shared" si="3035"/>
        <v>#REF!</v>
      </c>
      <c r="BZ2567" s="89" t="e">
        <f t="shared" si="3035"/>
        <v>#REF!</v>
      </c>
      <c r="CA2567" s="41">
        <f t="shared" si="3026"/>
        <v>514.7662293183688</v>
      </c>
      <c r="CB2567" s="89" t="e">
        <f t="shared" si="3027"/>
        <v>#REF!</v>
      </c>
      <c r="CC2567" s="89" t="e">
        <f t="shared" si="3036"/>
        <v>#REF!</v>
      </c>
      <c r="CD2567" s="41" t="e">
        <f t="shared" si="3043"/>
        <v>#REF!</v>
      </c>
      <c r="CE2567" s="41" t="e">
        <f t="shared" si="3044"/>
        <v>#REF!</v>
      </c>
      <c r="CF2567" s="42" t="e">
        <f t="shared" si="3045"/>
        <v>#REF!</v>
      </c>
      <c r="CG2567" s="42" t="e">
        <f t="shared" si="3046"/>
        <v>#REF!</v>
      </c>
      <c r="CH2567" s="42" t="e">
        <f t="shared" si="3028"/>
        <v>#REF!</v>
      </c>
      <c r="CI2567" s="89">
        <f t="shared" si="3047"/>
        <v>6.1006791410892385</v>
      </c>
      <c r="CJ2567" s="89">
        <f t="shared" si="3048"/>
        <v>1.7449317061794529</v>
      </c>
      <c r="CK2567" s="42" t="e">
        <f t="shared" si="3029"/>
        <v>#REF!</v>
      </c>
      <c r="CM2567" s="89" t="e">
        <f t="shared" si="3016"/>
        <v>#REF!</v>
      </c>
      <c r="CN2567" s="89">
        <f t="shared" si="3017"/>
        <v>0.13885976598195135</v>
      </c>
    </row>
    <row r="2568" spans="1:92" ht="14.4" x14ac:dyDescent="0.3">
      <c r="A2568" s="19"/>
      <c r="B2568" s="19"/>
      <c r="C2568" s="19"/>
      <c r="D2568" s="22"/>
      <c r="E2568" s="32">
        <v>41743.4375</v>
      </c>
      <c r="F2568" s="21">
        <f t="shared" si="3000"/>
        <v>1844.6999999999971</v>
      </c>
      <c r="G2568" s="21">
        <f t="shared" si="3001"/>
        <v>332.83611111110804</v>
      </c>
      <c r="H2568" s="21"/>
      <c r="I2568" s="21">
        <v>1051</v>
      </c>
      <c r="J2568" s="21">
        <v>14168</v>
      </c>
      <c r="K2568" s="21">
        <v>21551</v>
      </c>
      <c r="L2568" s="98">
        <v>15</v>
      </c>
      <c r="M2568" s="124">
        <v>6.37</v>
      </c>
      <c r="N2568" s="40"/>
      <c r="O2568" s="40"/>
      <c r="P2568" s="40"/>
      <c r="R2568" s="22"/>
      <c r="S2568" s="22"/>
      <c r="T2568" s="22"/>
      <c r="U2568" s="48">
        <f t="shared" si="3002"/>
        <v>8.0641255874033535E-2</v>
      </c>
      <c r="V2568" s="48">
        <f t="shared" si="3003"/>
        <v>10.702953731116754</v>
      </c>
      <c r="W2568" s="48">
        <f t="shared" si="3004"/>
        <v>7.3979606934105921E-2</v>
      </c>
      <c r="X2568" s="239">
        <f>W2568+V2568+SUM($U$2555:U2568)</f>
        <v>11.285773772774844</v>
      </c>
      <c r="Y2568" s="240">
        <f>W2568+V2568+SUM($U$2555:U2568)-$X$2556</f>
        <v>11.172733838702282</v>
      </c>
      <c r="Z2568" s="42"/>
      <c r="AA2568" s="42"/>
      <c r="AB2568" s="41">
        <f t="shared" si="3005"/>
        <v>5.3014955836077543E-2</v>
      </c>
      <c r="AC2568" s="48">
        <f t="shared" si="3006"/>
        <v>7.0363068285676835</v>
      </c>
      <c r="AD2568" s="48">
        <f t="shared" si="3007"/>
        <v>1.4425215360824617</v>
      </c>
      <c r="AE2568" s="48">
        <f t="shared" si="3008"/>
        <v>2.4552132389239016</v>
      </c>
      <c r="AF2568" s="48">
        <f t="shared" si="3009"/>
        <v>1.4425215360824613</v>
      </c>
      <c r="AG2568" s="238">
        <f t="shared" si="3010"/>
        <v>1.012627694170211</v>
      </c>
      <c r="AH2568" s="48">
        <f t="shared" si="3011"/>
        <v>6.4008671229070862E-5</v>
      </c>
      <c r="AI2568" s="48">
        <f>AE2568+AC2568+SUM($AB$2555:AB2568)</f>
        <v>9.901636994990648</v>
      </c>
      <c r="AJ2568" s="48">
        <f>AE2568+AC2568+SUM($AB$2555:AB2568)-$AI$2556</f>
        <v>8.1368723543838204</v>
      </c>
      <c r="AK2568" s="95"/>
      <c r="AL2568" s="161"/>
      <c r="AM2568" s="25">
        <v>485.38</v>
      </c>
      <c r="AN2568" s="25">
        <v>0.38999999999998636</v>
      </c>
      <c r="AR2568" s="25">
        <v>504.41200000000003</v>
      </c>
      <c r="AS2568" s="25">
        <v>0.21599999999997976</v>
      </c>
      <c r="AV2568" s="41">
        <f t="shared" si="3018"/>
        <v>0</v>
      </c>
      <c r="AW2568" s="86">
        <f t="shared" si="3019"/>
        <v>4.0308413205759334E-2</v>
      </c>
      <c r="AX2568" s="86">
        <f t="shared" si="3020"/>
        <v>2.4149048257181422</v>
      </c>
      <c r="AY2568" s="86">
        <f t="shared" si="3012"/>
        <v>0.1625599231382634</v>
      </c>
      <c r="AZ2568" s="86">
        <f t="shared" si="3013"/>
        <v>9.7390770718523854</v>
      </c>
      <c r="BA2568" s="89">
        <f t="shared" si="3030"/>
        <v>0.14259061606494514</v>
      </c>
      <c r="BB2568" s="89">
        <f t="shared" si="3031"/>
        <v>7.9942817383188753</v>
      </c>
      <c r="BC2568" s="89">
        <f t="shared" si="3050"/>
        <v>4.072278574233007E-3</v>
      </c>
      <c r="BD2568" s="89">
        <f t="shared" si="3050"/>
        <v>0.28718922854089612</v>
      </c>
      <c r="BE2568" s="41">
        <f t="shared" si="3037"/>
        <v>261.86013954426636</v>
      </c>
      <c r="BF2568" s="89">
        <f t="shared" si="3038"/>
        <v>0.65298452806101204</v>
      </c>
      <c r="BG2568" s="89">
        <f t="shared" si="3039"/>
        <v>0.34701547193898796</v>
      </c>
      <c r="BH2568" s="89">
        <f t="shared" si="3051"/>
        <v>0.19018925776591161</v>
      </c>
      <c r="BI2568" s="89">
        <f t="shared" si="3049"/>
        <v>0.10107224934921739</v>
      </c>
      <c r="BJ2568" s="41">
        <f t="shared" si="3052"/>
        <v>587.2794187568411</v>
      </c>
      <c r="BK2568" s="89">
        <f t="shared" si="3040"/>
        <v>0.23787679932221573</v>
      </c>
      <c r="BL2568" s="89">
        <f t="shared" si="3041"/>
        <v>0.76212320067778427</v>
      </c>
      <c r="BM2568" s="89">
        <f t="shared" si="3042"/>
        <v>0</v>
      </c>
      <c r="BN2568" s="86">
        <f t="shared" si="3021"/>
        <v>1.2298619762122522E-3</v>
      </c>
      <c r="BO2568" s="86">
        <f t="shared" si="3022"/>
        <v>7.2749744957893672E-2</v>
      </c>
      <c r="BP2568" s="86">
        <f t="shared" si="3014"/>
        <v>0.18761851556784054</v>
      </c>
      <c r="BQ2568" s="86">
        <f t="shared" si="3015"/>
        <v>11.098155257207004</v>
      </c>
      <c r="BR2568" s="86">
        <f t="shared" si="3032"/>
        <v>0.18609494244212713</v>
      </c>
      <c r="BS2568" s="86">
        <f t="shared" si="3033"/>
        <v>10.986638896260155</v>
      </c>
      <c r="BT2568" s="89">
        <f t="shared" si="3034"/>
        <v>-1.2136018625472089E-3</v>
      </c>
      <c r="BU2568" s="89">
        <f t="shared" si="3034"/>
        <v>-1.7444267274731473E-2</v>
      </c>
      <c r="BV2568" s="41">
        <f t="shared" si="3023"/>
        <v>5191.0653982190288</v>
      </c>
      <c r="BW2568" s="89" t="e">
        <f t="shared" si="3024"/>
        <v>#REF!</v>
      </c>
      <c r="BX2568" s="42" t="e">
        <f t="shared" si="3025"/>
        <v>#REF!</v>
      </c>
      <c r="BY2568" s="89" t="e">
        <f t="shared" si="3035"/>
        <v>#REF!</v>
      </c>
      <c r="BZ2568" s="89" t="e">
        <f t="shared" si="3035"/>
        <v>#REF!</v>
      </c>
      <c r="CA2568" s="41">
        <f t="shared" si="3026"/>
        <v>507.34133683494753</v>
      </c>
      <c r="CB2568" s="89" t="e">
        <f t="shared" si="3027"/>
        <v>#REF!</v>
      </c>
      <c r="CC2568" s="89" t="e">
        <f t="shared" si="3036"/>
        <v>#REF!</v>
      </c>
      <c r="CD2568" s="41" t="e">
        <f t="shared" si="3043"/>
        <v>#REF!</v>
      </c>
      <c r="CE2568" s="41" t="e">
        <f t="shared" si="3044"/>
        <v>#REF!</v>
      </c>
      <c r="CF2568" s="42" t="e">
        <f t="shared" si="3045"/>
        <v>#REF!</v>
      </c>
      <c r="CG2568" s="42" t="e">
        <f t="shared" si="3046"/>
        <v>#REF!</v>
      </c>
      <c r="CH2568" s="42" t="e">
        <f t="shared" si="3028"/>
        <v>#REF!</v>
      </c>
      <c r="CI2568" s="89">
        <f t="shared" si="3047"/>
        <v>6.201299202229575</v>
      </c>
      <c r="CJ2568" s="89">
        <f t="shared" si="3048"/>
        <v>1.935573152154245</v>
      </c>
      <c r="CK2568" s="42" t="e">
        <f t="shared" si="3029"/>
        <v>#REF!</v>
      </c>
      <c r="CM2568" s="89" t="e">
        <f t="shared" si="3016"/>
        <v>#REF!</v>
      </c>
      <c r="CN2568" s="89">
        <f t="shared" si="3017"/>
        <v>0.14115001561152654</v>
      </c>
    </row>
    <row r="2569" spans="1:92" ht="14.4" x14ac:dyDescent="0.3">
      <c r="A2569" s="19"/>
      <c r="B2569" s="19"/>
      <c r="C2569" s="19"/>
      <c r="D2569" s="22"/>
      <c r="E2569" s="32">
        <v>41752.521527777775</v>
      </c>
      <c r="F2569" s="21">
        <f t="shared" si="3000"/>
        <v>1853.7840277777723</v>
      </c>
      <c r="G2569" s="21">
        <f t="shared" si="3001"/>
        <v>341.92013888888323</v>
      </c>
      <c r="H2569" s="21"/>
      <c r="I2569" s="21">
        <v>1050</v>
      </c>
      <c r="J2569" s="21">
        <v>14252</v>
      </c>
      <c r="K2569" s="21">
        <v>21457</v>
      </c>
      <c r="L2569" s="98">
        <v>35</v>
      </c>
      <c r="M2569" s="124">
        <v>6.37</v>
      </c>
      <c r="N2569" s="40"/>
      <c r="O2569" s="40"/>
      <c r="P2569" s="40"/>
      <c r="R2569" s="22"/>
      <c r="S2569" s="22"/>
      <c r="T2569" s="22"/>
      <c r="U2569" s="48">
        <f t="shared" si="3002"/>
        <v>8.0213125701010995E-2</v>
      </c>
      <c r="V2569" s="48">
        <f t="shared" si="3003"/>
        <v>10.646130987186359</v>
      </c>
      <c r="W2569" s="48">
        <f t="shared" si="3004"/>
        <v>7.3586843929939486E-2</v>
      </c>
      <c r="X2569" s="239">
        <f>W2569+V2569+SUM($U$2555:U2569)</f>
        <v>11.308771391541294</v>
      </c>
      <c r="Y2569" s="240">
        <f>W2569+V2569+SUM($U$2555:U2569)-$X$2556</f>
        <v>11.195731457468732</v>
      </c>
      <c r="Z2569" s="42"/>
      <c r="AA2569" s="42"/>
      <c r="AB2569" s="41">
        <f t="shared" si="3005"/>
        <v>5.3278532296724079E-2</v>
      </c>
      <c r="AC2569" s="48">
        <f t="shared" si="3006"/>
        <v>7.0712895012993426</v>
      </c>
      <c r="AD2569" s="48">
        <f t="shared" si="3007"/>
        <v>1.4496933749511505</v>
      </c>
      <c r="AE2569" s="48">
        <f t="shared" si="3008"/>
        <v>2.4674199154256988</v>
      </c>
      <c r="AF2569" s="48">
        <f t="shared" si="3009"/>
        <v>1.4496933749511502</v>
      </c>
      <c r="AG2569" s="238">
        <f t="shared" si="3010"/>
        <v>1.0176622135689881</v>
      </c>
      <c r="AH2569" s="48">
        <f t="shared" si="3011"/>
        <v>6.4326905560254909E-5</v>
      </c>
      <c r="AI2569" s="48">
        <f>AE2569+AC2569+SUM($AB$2555:AB2569)</f>
        <v>10.002104876520828</v>
      </c>
      <c r="AJ2569" s="48">
        <f>AE2569+AC2569+SUM($AB$2555:AB2569)-$AI$2556</f>
        <v>8.2373402359140009</v>
      </c>
      <c r="AK2569" s="95"/>
      <c r="AL2569" s="161"/>
      <c r="AM2569" s="92">
        <f>AM2568</f>
        <v>485.38</v>
      </c>
      <c r="AR2569" s="92">
        <f>AR2568</f>
        <v>504.41200000000003</v>
      </c>
      <c r="AV2569" s="41">
        <f t="shared" si="3018"/>
        <v>0</v>
      </c>
      <c r="AW2569" s="86">
        <f t="shared" si="3019"/>
        <v>4.0508816067923406E-2</v>
      </c>
      <c r="AX2569" s="86">
        <f t="shared" si="3020"/>
        <v>2.4269110993577754</v>
      </c>
      <c r="AY2569" s="86">
        <f t="shared" si="3012"/>
        <v>0.16420935253137012</v>
      </c>
      <c r="AZ2569" s="86">
        <f t="shared" si="3013"/>
        <v>9.8378955239894594</v>
      </c>
      <c r="BA2569" s="89">
        <f t="shared" si="3030"/>
        <v>0.14424004545805186</v>
      </c>
      <c r="BB2569" s="89">
        <f t="shared" si="3031"/>
        <v>8.0931001904559494</v>
      </c>
      <c r="BC2569" s="89">
        <f t="shared" si="3050"/>
        <v>1.6494293931067217E-3</v>
      </c>
      <c r="BD2569" s="89">
        <f t="shared" si="3050"/>
        <v>9.8818452137074075E-2</v>
      </c>
      <c r="BE2569" s="41">
        <f t="shared" si="3037"/>
        <v>485.38000000001324</v>
      </c>
      <c r="BF2569" s="89">
        <f t="shared" si="3038"/>
        <v>0.36786060477560756</v>
      </c>
      <c r="BG2569" s="89">
        <f t="shared" si="3039"/>
        <v>0.63213939522439244</v>
      </c>
      <c r="BH2569" s="89">
        <f t="shared" si="3051"/>
        <v>3.6958175660216287E-2</v>
      </c>
      <c r="BI2569" s="89">
        <f t="shared" si="3049"/>
        <v>6.3509705869964198E-2</v>
      </c>
      <c r="BJ2569" s="41">
        <f t="shared" si="3052"/>
        <v>586.03520546425261</v>
      </c>
      <c r="BK2569" s="89">
        <f t="shared" si="3040"/>
        <v>0.23946392887152446</v>
      </c>
      <c r="BL2569" s="89">
        <f t="shared" si="3041"/>
        <v>0.76053607112847554</v>
      </c>
      <c r="BM2569" s="89">
        <f t="shared" ref="BM2569:BM2582" si="3053">Y2569-BR2569-BS2569</f>
        <v>0</v>
      </c>
      <c r="BN2569" s="86">
        <f t="shared" ref="BN2569:BN2582" si="3054">(1/(1/((AR2569/1000+1)*0.0112372)+1))*W2569</f>
        <v>1.2233325513544336E-3</v>
      </c>
      <c r="BO2569" s="86">
        <f t="shared" ref="BO2569:BO2582" si="3055">(1-(1/(1/((AR2569/1000+1)*0.0112372)+1)))*W2569</f>
        <v>7.2363511378585058E-2</v>
      </c>
      <c r="BP2569" s="86">
        <f t="shared" ref="BP2569:BP2582" si="3056">(1/(1/((AR2569/1000+1)*0.0112372)+1))*X2569</f>
        <v>0.18800083575088061</v>
      </c>
      <c r="BQ2569" s="86">
        <f t="shared" ref="BQ2569:BQ2582" si="3057">(1-(1/(1/((AR2569/1000+1)*0.0112372)+1)))*X2569</f>
        <v>11.120770555790413</v>
      </c>
      <c r="BR2569" s="86">
        <f>BP2569-$BP$2556</f>
        <v>0.1864772626251672</v>
      </c>
      <c r="BS2569" s="86">
        <f>BQ2569-$BQ$2556</f>
        <v>11.009254194843564</v>
      </c>
      <c r="BT2569" s="89"/>
      <c r="BU2569" s="89"/>
      <c r="BV2569" s="41"/>
      <c r="BW2569" s="89"/>
      <c r="BX2569" s="42"/>
      <c r="BY2569" s="89"/>
      <c r="BZ2569" s="89"/>
      <c r="CA2569" s="41">
        <f>1000*((BR2569/BS2569/0.0112372-1))</f>
        <v>507.335319367642</v>
      </c>
      <c r="CB2569" s="89" t="e">
        <f>(CA2569-$P$2437)/($AR$2552-$P$2437)</f>
        <v>#REF!</v>
      </c>
      <c r="CC2569" s="89" t="e">
        <f>1-CB2569</f>
        <v>#REF!</v>
      </c>
      <c r="CD2569" s="41">
        <f t="shared" ref="CD2569:CD2582" si="3058">CK2569+CJ2569</f>
        <v>0</v>
      </c>
      <c r="CE2569" s="41" t="e">
        <f t="shared" ref="CE2569:CE2582" si="3059">CH2569+CI2569</f>
        <v>#REF!</v>
      </c>
      <c r="CF2569" s="42">
        <f t="shared" ref="CF2569:CF2582" si="3060">CK2569*13.49+CJ2569</f>
        <v>0</v>
      </c>
      <c r="CG2569" s="42" t="e">
        <f t="shared" ref="CG2569:CG2582" si="3061">CH2569*13.49+CI2569</f>
        <v>#REF!</v>
      </c>
      <c r="CH2569" s="42" t="e">
        <f t="shared" ref="CH2569:CH2582" si="3062">CC2569*$Y2569</f>
        <v>#REF!</v>
      </c>
      <c r="CI2569" s="89"/>
      <c r="CJ2569" s="89"/>
      <c r="CK2569" s="42"/>
      <c r="CM2569" s="89" t="e">
        <f t="shared" si="3016"/>
        <v>#REF!</v>
      </c>
      <c r="CN2569" s="89">
        <f t="shared" si="3017"/>
        <v>0</v>
      </c>
    </row>
    <row r="2570" spans="1:92" ht="14.4" x14ac:dyDescent="0.3">
      <c r="A2570" s="19"/>
      <c r="B2570" s="19"/>
      <c r="C2570" s="19"/>
      <c r="D2570" s="22"/>
      <c r="E2570" s="32">
        <v>41774.53125</v>
      </c>
      <c r="F2570" s="21">
        <f t="shared" si="3000"/>
        <v>1875.7937499999971</v>
      </c>
      <c r="G2570" s="21">
        <f t="shared" si="3001"/>
        <v>363.92986111110804</v>
      </c>
      <c r="H2570" s="21"/>
      <c r="I2570" s="21">
        <v>1053</v>
      </c>
      <c r="J2570" s="21">
        <v>14248</v>
      </c>
      <c r="K2570" s="21">
        <v>21932</v>
      </c>
      <c r="L2570" s="98">
        <v>34</v>
      </c>
      <c r="M2570" s="124">
        <v>6.37</v>
      </c>
      <c r="N2570" s="40"/>
      <c r="O2570" s="40"/>
      <c r="P2570" s="40"/>
      <c r="R2570" s="22"/>
      <c r="S2570" s="22"/>
      <c r="T2570" s="22"/>
      <c r="U2570" s="48">
        <f t="shared" si="3002"/>
        <v>8.2223081349273308E-2</v>
      </c>
      <c r="V2570" s="48">
        <f t="shared" si="3003"/>
        <v>10.912898438558299</v>
      </c>
      <c r="W2570" s="48">
        <f t="shared" si="3004"/>
        <v>7.5430760262860996E-2</v>
      </c>
      <c r="X2570" s="239">
        <f>W2570+V2570+SUM($U$2555:U2570)</f>
        <v>11.659605840595429</v>
      </c>
      <c r="Y2570" s="240">
        <f>W2570+V2570+SUM($U$2555:U2570)-$X$2556</f>
        <v>11.546565906522867</v>
      </c>
      <c r="Z2570" s="42"/>
      <c r="AA2570" s="42"/>
      <c r="AB2570" s="41">
        <f t="shared" si="3005"/>
        <v>5.3415760672280051E-2</v>
      </c>
      <c r="AC2570" s="48">
        <f t="shared" si="3006"/>
        <v>7.089502870352848</v>
      </c>
      <c r="AD2570" s="48">
        <f t="shared" si="3007"/>
        <v>1.4534273191557476</v>
      </c>
      <c r="AE2570" s="48">
        <f t="shared" si="3008"/>
        <v>2.4737751961027743</v>
      </c>
      <c r="AF2570" s="48">
        <f t="shared" si="3009"/>
        <v>1.4534273191557474</v>
      </c>
      <c r="AG2570" s="238">
        <f t="shared" si="3010"/>
        <v>1.0202833843560324</v>
      </c>
      <c r="AH2570" s="48">
        <f t="shared" si="3011"/>
        <v>6.4492590994407131E-5</v>
      </c>
      <c r="AI2570" s="48">
        <f>AE2570+AC2570+SUM($AB$2555:AB2570)</f>
        <v>10.080089286923689</v>
      </c>
      <c r="AJ2570" s="48">
        <f>AE2570+AC2570+SUM($AB$2555:AB2570)-$AI$2556</f>
        <v>8.3153246463168617</v>
      </c>
      <c r="AK2570" s="95"/>
      <c r="AL2570" s="161"/>
      <c r="AM2570" s="25">
        <v>480.71299999999997</v>
      </c>
      <c r="AN2570" s="25">
        <v>0.59491596045156891</v>
      </c>
      <c r="AQ2570" s="25"/>
      <c r="AR2570" s="25">
        <v>499.50099999999998</v>
      </c>
      <c r="AS2570" s="25">
        <v>5.6568542494791971E-3</v>
      </c>
      <c r="AV2570" s="41">
        <f t="shared" si="3018"/>
        <v>0</v>
      </c>
      <c r="AW2570" s="86">
        <f t="shared" si="3019"/>
        <v>4.0487637452687124E-2</v>
      </c>
      <c r="AX2570" s="86">
        <f t="shared" si="3020"/>
        <v>2.4332875586500871</v>
      </c>
      <c r="AY2570" s="86">
        <f t="shared" si="3012"/>
        <v>0.16497820868389299</v>
      </c>
      <c r="AZ2570" s="86">
        <f t="shared" si="3013"/>
        <v>9.9151110782397964</v>
      </c>
      <c r="BA2570" s="89">
        <f t="shared" si="3030"/>
        <v>0.14500890161057473</v>
      </c>
      <c r="BB2570" s="89">
        <f t="shared" si="3031"/>
        <v>8.1703157447062864</v>
      </c>
      <c r="BC2570" s="89">
        <f t="shared" si="3050"/>
        <v>7.6885615252286765E-4</v>
      </c>
      <c r="BD2570" s="89">
        <f t="shared" si="3050"/>
        <v>7.7215554250336993E-2</v>
      </c>
      <c r="BE2570" s="41">
        <f t="shared" si="3037"/>
        <v>-113.9011144257811</v>
      </c>
      <c r="BF2570" s="89">
        <f t="shared" si="3038"/>
        <v>1.1323089278352989</v>
      </c>
      <c r="BG2570" s="89">
        <f t="shared" si="3039"/>
        <v>-0.13230892783529891</v>
      </c>
      <c r="BH2570" s="89">
        <f t="shared" si="3051"/>
        <v>8.8302444131131308E-2</v>
      </c>
      <c r="BI2570" s="89">
        <f t="shared" si="3049"/>
        <v>-1.0318033728270452E-2</v>
      </c>
      <c r="BJ2570" s="41">
        <f t="shared" si="3052"/>
        <v>579.42028719560824</v>
      </c>
      <c r="BK2570" s="89">
        <f t="shared" si="3040"/>
        <v>0.2479019774866344</v>
      </c>
      <c r="BL2570" s="89">
        <f t="shared" si="3041"/>
        <v>0.75209802251336555</v>
      </c>
      <c r="BM2570" s="89">
        <f t="shared" si="3053"/>
        <v>0</v>
      </c>
      <c r="BN2570" s="86">
        <f t="shared" si="3054"/>
        <v>1.2499607615781259E-3</v>
      </c>
      <c r="BO2570" s="86">
        <f t="shared" si="3055"/>
        <v>7.4180799501282868E-2</v>
      </c>
      <c r="BP2570" s="86">
        <f t="shared" si="3056"/>
        <v>0.19321096254928097</v>
      </c>
      <c r="BQ2570" s="86">
        <f t="shared" si="3057"/>
        <v>11.466394878046147</v>
      </c>
      <c r="BR2570" s="86">
        <f t="shared" si="3032"/>
        <v>0.19168738942356756</v>
      </c>
      <c r="BS2570" s="86">
        <f t="shared" si="3033"/>
        <v>11.354878517099298</v>
      </c>
      <c r="BT2570" s="89">
        <f t="shared" si="3034"/>
        <v>5.2101267984003552E-3</v>
      </c>
      <c r="BU2570" s="89">
        <f t="shared" si="3034"/>
        <v>0.34562432225573403</v>
      </c>
      <c r="BV2570" s="41">
        <f t="shared" si="3023"/>
        <v>341.4851987883161</v>
      </c>
      <c r="BW2570" s="89" t="e">
        <f>(BV2570-$P$2437)/($AR$2552-$P$2437)</f>
        <v>#REF!</v>
      </c>
      <c r="BX2570" s="42" t="e">
        <f t="shared" si="3025"/>
        <v>#REF!</v>
      </c>
      <c r="BY2570" s="89" t="e">
        <f t="shared" si="3035"/>
        <v>#REF!</v>
      </c>
      <c r="BZ2570" s="89" t="e">
        <f t="shared" si="3035"/>
        <v>#REF!</v>
      </c>
      <c r="CA2570" s="41">
        <f t="shared" si="3026"/>
        <v>502.28710723266045</v>
      </c>
      <c r="CB2570" s="89" t="e">
        <f t="shared" ref="CB2570:CB2577" si="3063">(CA2570-$P$2437)/($AR$2552-$P$2437)</f>
        <v>#REF!</v>
      </c>
      <c r="CC2570" s="89" t="e">
        <f t="shared" si="3036"/>
        <v>#REF!</v>
      </c>
      <c r="CD2570" s="41" t="e">
        <f t="shared" si="3058"/>
        <v>#REF!</v>
      </c>
      <c r="CE2570" s="114" t="e">
        <f t="shared" si="3059"/>
        <v>#REF!</v>
      </c>
      <c r="CF2570" s="42" t="e">
        <f t="shared" si="3060"/>
        <v>#REF!</v>
      </c>
      <c r="CG2570" s="42" t="e">
        <f t="shared" si="3061"/>
        <v>#REF!</v>
      </c>
      <c r="CH2570" s="42" t="e">
        <f t="shared" si="3062"/>
        <v>#REF!</v>
      </c>
      <c r="CI2570" s="140">
        <f t="shared" ref="CI2570:CI2582" si="3064">BL2570*$AJ2570</f>
        <v>6.2539392230515629</v>
      </c>
      <c r="CJ2570" s="140">
        <f t="shared" ref="CJ2570:CJ2582" si="3065">BK2570*$AJ2570</f>
        <v>2.0613854232652988</v>
      </c>
      <c r="CK2570" s="42" t="e">
        <f t="shared" ref="CK2570:CK2582" si="3066">CB2570*$Y2570</f>
        <v>#REF!</v>
      </c>
      <c r="CM2570" s="89" t="e">
        <f t="shared" si="3016"/>
        <v>#REF!</v>
      </c>
      <c r="CN2570" s="89">
        <f t="shared" si="3017"/>
        <v>0.1423481741777417</v>
      </c>
    </row>
    <row r="2571" spans="1:92" ht="14.4" x14ac:dyDescent="0.3">
      <c r="A2571" s="19"/>
      <c r="B2571" s="19"/>
      <c r="C2571" s="19"/>
      <c r="D2571" s="22"/>
      <c r="E2571" s="32">
        <v>42074.618750000001</v>
      </c>
      <c r="F2571" s="21">
        <f t="shared" si="3000"/>
        <v>2175.8812499999985</v>
      </c>
      <c r="G2571" s="21">
        <f t="shared" si="3001"/>
        <v>664.01736111110949</v>
      </c>
      <c r="H2571" s="21"/>
      <c r="I2571" s="21">
        <v>1063</v>
      </c>
      <c r="J2571" s="21">
        <v>13443</v>
      </c>
      <c r="K2571" s="21">
        <v>19902</v>
      </c>
      <c r="L2571" s="98">
        <v>33</v>
      </c>
      <c r="M2571" s="124">
        <v>6.37</v>
      </c>
      <c r="N2571" s="40"/>
      <c r="O2571" s="40"/>
      <c r="P2571" s="40"/>
      <c r="R2571" s="22"/>
      <c r="S2571" s="22"/>
      <c r="T2571" s="22"/>
      <c r="U2571" s="48">
        <f t="shared" si="3002"/>
        <v>7.5321181909631732E-2</v>
      </c>
      <c r="V2571" s="48">
        <f t="shared" si="3003"/>
        <v>9.9968572688288138</v>
      </c>
      <c r="W2571" s="48">
        <f t="shared" si="3004"/>
        <v>6.9099016019678591E-2</v>
      </c>
      <c r="X2571" s="239">
        <f>W2571+V2571+SUM($U$2555:U2571)</f>
        <v>10.812554108532394</v>
      </c>
      <c r="Y2571" s="240">
        <f>W2571+V2571+SUM($U$2555:U2571)-$X$2556</f>
        <v>10.699514174459832</v>
      </c>
      <c r="Z2571" s="42"/>
      <c r="AA2571" s="42"/>
      <c r="AB2571" s="41">
        <f t="shared" si="3005"/>
        <v>5.087642691242987E-2</v>
      </c>
      <c r="AC2571" s="48">
        <f t="shared" si="3006"/>
        <v>6.752474739466674</v>
      </c>
      <c r="AD2571" s="48">
        <f t="shared" si="3007"/>
        <v>1.3843327857714085</v>
      </c>
      <c r="AE2571" s="48">
        <f t="shared" si="3008"/>
        <v>2.3561743084493365</v>
      </c>
      <c r="AF2571" s="48">
        <f t="shared" si="3009"/>
        <v>1.3843327857714087</v>
      </c>
      <c r="AG2571" s="238">
        <f t="shared" si="3010"/>
        <v>0.97178009600252668</v>
      </c>
      <c r="AH2571" s="48">
        <f t="shared" si="3011"/>
        <v>6.1426675401122445E-5</v>
      </c>
      <c r="AI2571" s="48">
        <f>AE2571+AC2571+SUM($AB$2555:AB2571)</f>
        <v>9.6763366952965075</v>
      </c>
      <c r="AJ2571" s="48">
        <f>AE2571+AC2571+SUM($AB$2555:AB2571)-$AI$2556</f>
        <v>7.9115720546896799</v>
      </c>
      <c r="AK2571" s="95"/>
      <c r="AL2571" s="161"/>
      <c r="AM2571" s="25">
        <v>436.71500000000003</v>
      </c>
      <c r="AN2571" s="25">
        <v>0.61094025894516002</v>
      </c>
      <c r="AQ2571" s="25"/>
      <c r="AR2571" s="25">
        <v>456.45699999999999</v>
      </c>
      <c r="AS2571" s="25">
        <v>0.10800000000000409</v>
      </c>
      <c r="AV2571" s="41">
        <f t="shared" si="3018"/>
        <v>0</v>
      </c>
      <c r="AW2571" s="86">
        <f t="shared" si="3019"/>
        <v>3.743523951582834E-2</v>
      </c>
      <c r="AX2571" s="86">
        <f t="shared" si="3020"/>
        <v>2.3187390689335081</v>
      </c>
      <c r="AY2571" s="86">
        <f t="shared" si="3012"/>
        <v>0.15373904236423883</v>
      </c>
      <c r="AZ2571" s="86">
        <f t="shared" si="3013"/>
        <v>9.5225976529322693</v>
      </c>
      <c r="BA2571" s="89">
        <f t="shared" si="3030"/>
        <v>0.13376973529092057</v>
      </c>
      <c r="BB2571" s="89">
        <f t="shared" si="3031"/>
        <v>7.7778023193987593</v>
      </c>
      <c r="BC2571" s="89">
        <f t="shared" si="3050"/>
        <v>-1.1239166319654159E-2</v>
      </c>
      <c r="BD2571" s="89">
        <f t="shared" si="3050"/>
        <v>-0.39251342530752709</v>
      </c>
      <c r="BE2571" s="41">
        <f t="shared" si="3037"/>
        <v>1548.1293595944603</v>
      </c>
      <c r="BF2571" s="89">
        <f t="shared" si="3038"/>
        <v>-0.98779193660834586</v>
      </c>
      <c r="BG2571" s="89">
        <f t="shared" si="3039"/>
        <v>1.9877919366083459</v>
      </c>
      <c r="BH2571" s="89">
        <f t="shared" si="3051"/>
        <v>0.39882355439405254</v>
      </c>
      <c r="BI2571" s="89">
        <f t="shared" si="3049"/>
        <v>-0.80257614602123428</v>
      </c>
      <c r="BJ2571" s="41">
        <f t="shared" si="3052"/>
        <v>530.5335579475003</v>
      </c>
      <c r="BK2571" s="89">
        <f t="shared" si="3040"/>
        <v>0.31026232439894608</v>
      </c>
      <c r="BL2571" s="89">
        <f t="shared" si="3041"/>
        <v>0.68973767560105392</v>
      </c>
      <c r="BM2571" s="89">
        <f t="shared" si="3053"/>
        <v>0</v>
      </c>
      <c r="BN2571" s="86">
        <f t="shared" si="3054"/>
        <v>1.1126979790581633E-3</v>
      </c>
      <c r="BO2571" s="86">
        <f t="shared" si="3055"/>
        <v>6.7986318040620428E-2</v>
      </c>
      <c r="BP2571" s="86">
        <f t="shared" si="3056"/>
        <v>0.17411401490282752</v>
      </c>
      <c r="BQ2571" s="86">
        <f t="shared" si="3057"/>
        <v>10.638440093629567</v>
      </c>
      <c r="BR2571" s="86">
        <f t="shared" si="3032"/>
        <v>0.17259044177711411</v>
      </c>
      <c r="BS2571" s="86">
        <f t="shared" si="3033"/>
        <v>10.526923732682718</v>
      </c>
      <c r="BT2571" s="89">
        <f t="shared" si="3034"/>
        <v>-1.9096947646453449E-2</v>
      </c>
      <c r="BU2571" s="89">
        <f t="shared" si="3034"/>
        <v>-0.82795478441657977</v>
      </c>
      <c r="BV2571" s="41">
        <f t="shared" si="3023"/>
        <v>1052.5759069985372</v>
      </c>
      <c r="BW2571" s="89" t="e">
        <f>(BV2571-$P$2437)/($AR$2552-$P$2437)</f>
        <v>#REF!</v>
      </c>
      <c r="BX2571" s="42" t="e">
        <f t="shared" si="3025"/>
        <v>#REF!</v>
      </c>
      <c r="BY2571" s="89" t="e">
        <f t="shared" si="3035"/>
        <v>#REF!</v>
      </c>
      <c r="BZ2571" s="89" t="e">
        <f t="shared" si="3035"/>
        <v>#REF!</v>
      </c>
      <c r="CA2571" s="41">
        <f t="shared" si="3026"/>
        <v>459.00625366643965</v>
      </c>
      <c r="CB2571" s="89" t="e">
        <f t="shared" si="3063"/>
        <v>#REF!</v>
      </c>
      <c r="CC2571" s="89" t="e">
        <f t="shared" si="3036"/>
        <v>#REF!</v>
      </c>
      <c r="CD2571" s="41" t="e">
        <f t="shared" si="3058"/>
        <v>#REF!</v>
      </c>
      <c r="CE2571" s="41" t="e">
        <f t="shared" si="3059"/>
        <v>#REF!</v>
      </c>
      <c r="CF2571" s="42" t="e">
        <f t="shared" si="3060"/>
        <v>#REF!</v>
      </c>
      <c r="CG2571" s="42" t="e">
        <f t="shared" si="3061"/>
        <v>#REF!</v>
      </c>
      <c r="CH2571" s="139" t="e">
        <f t="shared" si="3062"/>
        <v>#REF!</v>
      </c>
      <c r="CI2571" s="140">
        <f t="shared" si="3064"/>
        <v>5.4569093193519143</v>
      </c>
      <c r="CJ2571" s="140">
        <f t="shared" si="3065"/>
        <v>2.4546627353377657</v>
      </c>
      <c r="CK2571" s="139" t="e">
        <f t="shared" si="3066"/>
        <v>#REF!</v>
      </c>
      <c r="CM2571" s="89" t="e">
        <f t="shared" si="3016"/>
        <v>#REF!</v>
      </c>
      <c r="CN2571" s="89">
        <f t="shared" si="3017"/>
        <v>0.12420668806631346</v>
      </c>
    </row>
    <row r="2572" spans="1:92" ht="14.4" x14ac:dyDescent="0.3">
      <c r="A2572" s="19"/>
      <c r="B2572" s="19"/>
      <c r="C2572" s="19"/>
      <c r="D2572" s="94" t="s">
        <v>127</v>
      </c>
      <c r="E2572" s="32">
        <v>42285.556944444441</v>
      </c>
      <c r="F2572" s="21">
        <f t="shared" si="3000"/>
        <v>2386.819444444438</v>
      </c>
      <c r="G2572" s="21">
        <f t="shared" si="3001"/>
        <v>874.95555555554893</v>
      </c>
      <c r="H2572" s="21"/>
      <c r="I2572" s="21">
        <v>1070</v>
      </c>
      <c r="J2572" s="21">
        <v>12869</v>
      </c>
      <c r="K2572" s="21">
        <v>19614</v>
      </c>
      <c r="L2572" s="98">
        <v>23</v>
      </c>
      <c r="M2572" s="124">
        <v>6.37</v>
      </c>
      <c r="N2572" s="40"/>
      <c r="O2572" s="40"/>
      <c r="P2572" s="40"/>
      <c r="R2572" s="22"/>
      <c r="S2572" s="22"/>
      <c r="T2572" s="22"/>
      <c r="U2572" s="48">
        <f t="shared" si="3002"/>
        <v>7.4720038740808473E-2</v>
      </c>
      <c r="V2572" s="48">
        <f t="shared" si="3003"/>
        <v>9.9170717117717349</v>
      </c>
      <c r="W2572" s="48">
        <f t="shared" si="3004"/>
        <v>6.8547532354665541E-2</v>
      </c>
      <c r="X2572" s="239">
        <f>W2572+V2572+SUM($U$2555:U2572)</f>
        <v>10.806937106551111</v>
      </c>
      <c r="Y2572" s="240">
        <f>W2572+V2572+SUM($U$2555:U2572)-$X$2556</f>
        <v>10.693897172478549</v>
      </c>
      <c r="Z2572" s="42"/>
      <c r="AA2572" s="42"/>
      <c r="AB2572" s="41">
        <f t="shared" si="3005"/>
        <v>4.9024787323109213E-2</v>
      </c>
      <c r="AC2572" s="48">
        <f t="shared" si="3006"/>
        <v>6.5067194788819442</v>
      </c>
      <c r="AD2572" s="48">
        <f t="shared" si="3007"/>
        <v>1.3339502108444996</v>
      </c>
      <c r="AE2572" s="48">
        <f t="shared" si="3008"/>
        <v>2.2704217135123055</v>
      </c>
      <c r="AF2572" s="48">
        <f t="shared" si="3009"/>
        <v>1.3339502108444994</v>
      </c>
      <c r="AG2572" s="238">
        <f t="shared" si="3010"/>
        <v>0.93641231160663563</v>
      </c>
      <c r="AH2572" s="48">
        <f t="shared" si="3011"/>
        <v>5.9191061170413159E-5</v>
      </c>
      <c r="AI2572" s="48">
        <f>AE2572+AC2572+SUM($AB$2555:AB2572)</f>
        <v>9.3938536270978563</v>
      </c>
      <c r="AJ2572" s="48">
        <f>AE2572+AC2572+SUM($AB$2555:AB2572)-$AI$2556</f>
        <v>7.6290889864910287</v>
      </c>
      <c r="AK2572" s="95"/>
      <c r="AL2572" s="161"/>
      <c r="AM2572" s="25">
        <v>414.08550000000002</v>
      </c>
      <c r="AN2572" s="25">
        <v>0.42779960261783395</v>
      </c>
      <c r="AQ2572" s="25"/>
      <c r="AR2572" s="25">
        <v>432.57049999999998</v>
      </c>
      <c r="AS2572" s="25">
        <v>5.4447222151362877E-2</v>
      </c>
      <c r="AV2572" s="41">
        <f t="shared" si="3018"/>
        <v>0</v>
      </c>
      <c r="AW2572" s="86">
        <f t="shared" si="3019"/>
        <v>3.5513499618229791E-2</v>
      </c>
      <c r="AX2572" s="86">
        <f t="shared" si="3020"/>
        <v>2.2349082138940757</v>
      </c>
      <c r="AY2572" s="86">
        <f t="shared" si="3012"/>
        <v>0.14693685107669233</v>
      </c>
      <c r="AZ2572" s="86">
        <f t="shared" si="3013"/>
        <v>9.2469167760211644</v>
      </c>
      <c r="BA2572" s="89">
        <f t="shared" si="3030"/>
        <v>0.12696754400337407</v>
      </c>
      <c r="BB2572" s="89">
        <f t="shared" si="3031"/>
        <v>7.5021214424876543</v>
      </c>
      <c r="BC2572" s="89">
        <f t="shared" si="3050"/>
        <v>-6.8021912875464996E-3</v>
      </c>
      <c r="BD2572" s="89">
        <f t="shared" si="3050"/>
        <v>-0.27568087691110499</v>
      </c>
      <c r="BE2572" s="41">
        <f t="shared" si="3037"/>
        <v>1195.756053291643</v>
      </c>
      <c r="BF2572" s="89">
        <f t="shared" si="3038"/>
        <v>-0.53830141102706219</v>
      </c>
      <c r="BG2572" s="89">
        <f t="shared" si="3039"/>
        <v>1.5383014110270623</v>
      </c>
      <c r="BH2572" s="89">
        <f t="shared" si="3051"/>
        <v>0.15206103420258779</v>
      </c>
      <c r="BI2572" s="89">
        <f t="shared" si="3049"/>
        <v>-0.43454410240123903</v>
      </c>
      <c r="BJ2572" s="41">
        <f t="shared" si="3052"/>
        <v>506.08858964575342</v>
      </c>
      <c r="BK2572" s="89">
        <f t="shared" si="3040"/>
        <v>0.34144454352063941</v>
      </c>
      <c r="BL2572" s="89">
        <f t="shared" si="3041"/>
        <v>0.65855545647936053</v>
      </c>
      <c r="BM2572" s="89">
        <f t="shared" si="3053"/>
        <v>0</v>
      </c>
      <c r="BN2572" s="86">
        <f t="shared" si="3054"/>
        <v>1.0860012078031502E-3</v>
      </c>
      <c r="BO2572" s="86">
        <f t="shared" si="3055"/>
        <v>6.7461531146862388E-2</v>
      </c>
      <c r="BP2572" s="86">
        <f t="shared" si="3056"/>
        <v>0.17121472279473499</v>
      </c>
      <c r="BQ2572" s="86">
        <f t="shared" si="3057"/>
        <v>10.635722383756375</v>
      </c>
      <c r="BR2572" s="86">
        <f t="shared" si="3032"/>
        <v>0.16969114966902157</v>
      </c>
      <c r="BS2572" s="86">
        <f t="shared" si="3033"/>
        <v>10.524206022809526</v>
      </c>
      <c r="BT2572" s="89">
        <f t="shared" si="3034"/>
        <v>-2.8992921080925327E-3</v>
      </c>
      <c r="BU2572" s="89">
        <f t="shared" si="3034"/>
        <v>-2.7177098731918647E-3</v>
      </c>
      <c r="BV2572" s="41">
        <f t="shared" si="3023"/>
        <v>93935.965326332909</v>
      </c>
      <c r="BW2572" s="89" t="e">
        <f>(BV2572-$P$2437)/($AR$2552-$P$2437)</f>
        <v>#REF!</v>
      </c>
      <c r="BX2572" s="42" t="e">
        <f t="shared" si="3025"/>
        <v>#REF!</v>
      </c>
      <c r="BY2572" s="89" t="e">
        <f t="shared" si="3035"/>
        <v>#REF!</v>
      </c>
      <c r="BZ2572" s="89" t="e">
        <f t="shared" si="3035"/>
        <v>#REF!</v>
      </c>
      <c r="CA2572" s="41">
        <f t="shared" si="3026"/>
        <v>434.86730636370339</v>
      </c>
      <c r="CB2572" s="89" t="e">
        <f t="shared" si="3063"/>
        <v>#REF!</v>
      </c>
      <c r="CC2572" s="89" t="e">
        <f t="shared" si="3036"/>
        <v>#REF!</v>
      </c>
      <c r="CD2572" s="41" t="e">
        <f t="shared" si="3058"/>
        <v>#REF!</v>
      </c>
      <c r="CE2572" s="41" t="e">
        <f t="shared" si="3059"/>
        <v>#REF!</v>
      </c>
      <c r="CF2572" s="42" t="e">
        <f t="shared" si="3060"/>
        <v>#REF!</v>
      </c>
      <c r="CG2572" s="42" t="e">
        <f t="shared" si="3061"/>
        <v>#REF!</v>
      </c>
      <c r="CH2572" s="139" t="e">
        <f t="shared" si="3062"/>
        <v>#REF!</v>
      </c>
      <c r="CI2572" s="140">
        <f t="shared" si="3064"/>
        <v>5.0241781800202618</v>
      </c>
      <c r="CJ2572" s="140">
        <f t="shared" si="3065"/>
        <v>2.6049108064707669</v>
      </c>
      <c r="CK2572" s="139" t="e">
        <f t="shared" si="3066"/>
        <v>#REF!</v>
      </c>
      <c r="CM2572" s="89" t="e">
        <f t="shared" si="3016"/>
        <v>#REF!</v>
      </c>
      <c r="CN2572" s="89">
        <f t="shared" si="3017"/>
        <v>0.11435713798327665</v>
      </c>
    </row>
    <row r="2573" spans="1:92" ht="14.4" x14ac:dyDescent="0.3">
      <c r="A2573" s="19"/>
      <c r="B2573" s="19"/>
      <c r="C2573" s="19"/>
      <c r="D2573" s="22"/>
      <c r="E2573" s="32">
        <v>42488.604861111111</v>
      </c>
      <c r="F2573" s="21">
        <f>E2573-E$2509</f>
        <v>2589.867361111108</v>
      </c>
      <c r="G2573" s="21">
        <f>E2573-E$2556</f>
        <v>1078.003472222219</v>
      </c>
      <c r="H2573" s="21"/>
      <c r="I2573" s="21">
        <v>1063</v>
      </c>
      <c r="J2573" s="21">
        <v>20573</v>
      </c>
      <c r="K2573" s="21">
        <v>28946</v>
      </c>
      <c r="L2573" s="98">
        <v>39</v>
      </c>
      <c r="M2573" s="124">
        <v>6.37</v>
      </c>
      <c r="N2573" s="40"/>
      <c r="O2573" s="40"/>
      <c r="P2573" s="40"/>
      <c r="R2573" s="22"/>
      <c r="S2573" s="22"/>
      <c r="T2573" s="22"/>
      <c r="U2573" s="48">
        <f t="shared" si="3002"/>
        <v>0.10954913735082905</v>
      </c>
      <c r="V2573" s="48">
        <f t="shared" si="3003"/>
        <v>14.539696035751122</v>
      </c>
      <c r="W2573" s="48">
        <f t="shared" si="3004"/>
        <v>0.1004994532059902</v>
      </c>
      <c r="X2573" s="239">
        <f>W2573+V2573+SUM($U$2555:U2573)</f>
        <v>15.571062488732652</v>
      </c>
      <c r="Y2573" s="240">
        <f>W2573+V2573+SUM($U$2555:U2573)-$X$2556</f>
        <v>15.45802255466009</v>
      </c>
      <c r="Z2573" s="42"/>
      <c r="AA2573" s="42"/>
      <c r="AB2573" s="41">
        <f t="shared" si="3005"/>
        <v>7.7860650961051825E-2</v>
      </c>
      <c r="AC2573" s="48">
        <f t="shared" si="3006"/>
        <v>10.333903356025283</v>
      </c>
      <c r="AD2573" s="48">
        <f t="shared" si="3007"/>
        <v>2.1185656774287871</v>
      </c>
      <c r="AE2573" s="48">
        <f t="shared" si="3008"/>
        <v>3.6058598562618607</v>
      </c>
      <c r="AF2573" s="48">
        <f t="shared" si="3009"/>
        <v>2.1185656774287871</v>
      </c>
      <c r="AG2573" s="238">
        <f t="shared" si="3010"/>
        <v>1.4872001722130459</v>
      </c>
      <c r="AH2573" s="48">
        <f t="shared" si="3011"/>
        <v>9.4006620027322163E-5</v>
      </c>
      <c r="AI2573" s="48">
        <f>AE2573+AC2573+SUM($AB$2555:AB2573)</f>
        <v>14.634336297951801</v>
      </c>
      <c r="AJ2573" s="48">
        <f>AE2573+AC2573+SUM($AB$2555:AB2573)-$AI$2556</f>
        <v>12.869571657344974</v>
      </c>
      <c r="AK2573" s="95"/>
      <c r="AL2573" s="161"/>
      <c r="AM2573" s="25">
        <v>392.47</v>
      </c>
      <c r="AN2573" s="25">
        <v>0.12831211945876839</v>
      </c>
      <c r="AQ2573" s="25"/>
      <c r="AR2573" s="25">
        <v>414.98499999999996</v>
      </c>
      <c r="AS2573" s="25">
        <v>0.60857456404290788</v>
      </c>
      <c r="AV2573" s="41">
        <f t="shared" si="3018"/>
        <v>0</v>
      </c>
      <c r="AW2573" s="86">
        <f t="shared" si="3019"/>
        <v>5.5553293714586664E-2</v>
      </c>
      <c r="AX2573" s="86">
        <f t="shared" si="3020"/>
        <v>3.5503065625472741</v>
      </c>
      <c r="AY2573" s="86">
        <f t="shared" si="3012"/>
        <v>0.22546233494525295</v>
      </c>
      <c r="AZ2573" s="86">
        <f t="shared" si="3013"/>
        <v>14.408873963006549</v>
      </c>
      <c r="BA2573" s="89">
        <f>AY2573-$AY$2556</f>
        <v>0.20549302787193469</v>
      </c>
      <c r="BB2573" s="89">
        <f>AZ2573-$AZ$2556</f>
        <v>12.664078629473039</v>
      </c>
      <c r="BC2573" s="89">
        <f>BA2573-BA2572</f>
        <v>7.8525483868560619E-2</v>
      </c>
      <c r="BD2573" s="89">
        <f>BB2573-BB2572</f>
        <v>5.1619571869853846</v>
      </c>
      <c r="BE2573" s="41">
        <f>1000*(((BC2573)/((BD2573))/0.0112372-1))</f>
        <v>353.7488866060292</v>
      </c>
      <c r="BF2573" s="89">
        <f t="shared" si="3038"/>
        <v>0.53577042451508983</v>
      </c>
      <c r="BG2573" s="89">
        <f>1-BF2573</f>
        <v>0.46422957548491017</v>
      </c>
      <c r="BH2573" s="89">
        <f>BF2573*($AJ2573-$AJ2572)</f>
        <v>2.8076956252273897</v>
      </c>
      <c r="BI2573" s="89">
        <f>BG2573*($AJ2573-$AJ2572)</f>
        <v>2.4327870456265552</v>
      </c>
      <c r="BJ2573" s="41">
        <f t="shared" ref="BJ2573:BJ2582" si="3067">1000*((BA2573/BB2573)/0.0112372-1)</f>
        <v>443.99397953025675</v>
      </c>
      <c r="BK2573" s="89">
        <f t="shared" si="3040"/>
        <v>0.42065298081524483</v>
      </c>
      <c r="BL2573" s="89">
        <f t="shared" ref="BL2573:BL2582" si="3068">1-BK2573</f>
        <v>0.57934701918475517</v>
      </c>
      <c r="BM2573" s="89">
        <f t="shared" si="3053"/>
        <v>0</v>
      </c>
      <c r="BN2573" s="86">
        <f t="shared" si="3054"/>
        <v>1.5729774054709094E-3</v>
      </c>
      <c r="BO2573" s="86">
        <f t="shared" si="3055"/>
        <v>9.892647580051929E-2</v>
      </c>
      <c r="BP2573" s="86">
        <f t="shared" si="3056"/>
        <v>0.24371206700746711</v>
      </c>
      <c r="BQ2573" s="86">
        <f t="shared" si="3057"/>
        <v>15.327350421725185</v>
      </c>
      <c r="BR2573" s="86">
        <f>BP2573-$BP$2556</f>
        <v>0.2421884938817537</v>
      </c>
      <c r="BS2573" s="86">
        <f>BQ2573-$BQ$2556</f>
        <v>15.215834060778336</v>
      </c>
      <c r="BT2573" s="89">
        <f>BR2573-BR2572</f>
        <v>7.2497344212732129E-2</v>
      </c>
      <c r="BU2573" s="89">
        <f>BS2573-BS2572</f>
        <v>4.69162803796881</v>
      </c>
      <c r="BV2573" s="41">
        <f>1000*((BT2573/BU2573)/0.0112372-1)</f>
        <v>375.11941507598289</v>
      </c>
      <c r="BW2573" s="89" t="e">
        <f>(BV2573-$P$2437)/($AR$2552-$P$2437)</f>
        <v>#REF!</v>
      </c>
      <c r="BX2573" s="42" t="e">
        <f>1-BW2573</f>
        <v>#REF!</v>
      </c>
      <c r="BY2573" s="89" t="e">
        <f>BW2573*($Y2573-$Y2572)</f>
        <v>#REF!</v>
      </c>
      <c r="BZ2573" s="89" t="e">
        <f>BX2573*($Y2573-$Y2572)</f>
        <v>#REF!</v>
      </c>
      <c r="CA2573" s="41">
        <f t="shared" ref="CA2573:CA2582" si="3069">1000*((BR2573/BS2573/0.0112372-1))</f>
        <v>416.44472887926941</v>
      </c>
      <c r="CB2573" s="89" t="e">
        <f t="shared" si="3063"/>
        <v>#REF!</v>
      </c>
      <c r="CC2573" s="89" t="e">
        <f t="shared" ref="CC2573:CC2582" si="3070">1-CB2573</f>
        <v>#REF!</v>
      </c>
      <c r="CD2573" s="41" t="e">
        <f t="shared" si="3058"/>
        <v>#REF!</v>
      </c>
      <c r="CE2573" s="41" t="e">
        <f t="shared" si="3059"/>
        <v>#REF!</v>
      </c>
      <c r="CF2573" s="42" t="e">
        <f t="shared" si="3060"/>
        <v>#REF!</v>
      </c>
      <c r="CG2573" s="42" t="e">
        <f t="shared" si="3061"/>
        <v>#REF!</v>
      </c>
      <c r="CH2573" s="42" t="e">
        <f t="shared" si="3062"/>
        <v>#REF!</v>
      </c>
      <c r="CI2573" s="89">
        <f t="shared" si="3064"/>
        <v>7.45594797786742</v>
      </c>
      <c r="CJ2573" s="89">
        <f t="shared" si="3065"/>
        <v>5.4136236794775536</v>
      </c>
      <c r="CK2573" s="42" t="e">
        <f t="shared" si="3066"/>
        <v>#REF!</v>
      </c>
      <c r="CM2573" s="89" t="e">
        <f t="shared" si="3016"/>
        <v>#REF!</v>
      </c>
      <c r="CN2573" s="89">
        <f t="shared" si="3017"/>
        <v>0.16970753049560008</v>
      </c>
    </row>
    <row r="2574" spans="1:92" ht="14.4" x14ac:dyDescent="0.3">
      <c r="A2574" s="19"/>
      <c r="B2574" s="19"/>
      <c r="C2574" s="19"/>
      <c r="D2574" s="22"/>
      <c r="E2574" s="32">
        <v>42600.591666666667</v>
      </c>
      <c r="F2574" s="21">
        <f>E2574-E$2509</f>
        <v>2701.8541666666642</v>
      </c>
      <c r="G2574" s="21">
        <f>E2574-E$2556</f>
        <v>1189.9902777777752</v>
      </c>
      <c r="H2574" s="21"/>
      <c r="I2574" s="21">
        <v>1032</v>
      </c>
      <c r="J2574" s="21">
        <v>21388</v>
      </c>
      <c r="K2574" s="21">
        <v>29110</v>
      </c>
      <c r="L2574" s="98">
        <v>40</v>
      </c>
      <c r="M2574" s="124">
        <v>6.37</v>
      </c>
      <c r="N2574" s="40"/>
      <c r="O2574" s="40"/>
      <c r="P2574" s="40"/>
      <c r="R2574" s="22"/>
      <c r="S2574" s="22"/>
      <c r="T2574" s="22"/>
      <c r="U2574" s="48">
        <f t="shared" si="3002"/>
        <v>0.1069569579917059</v>
      </c>
      <c r="V2574" s="48">
        <f t="shared" si="3003"/>
        <v>14.195654075556597</v>
      </c>
      <c r="W2574" s="48">
        <f t="shared" si="3004"/>
        <v>9.8121409758971129E-2</v>
      </c>
      <c r="X2574" s="239">
        <f>W2574+V2574+SUM($U$2555:U2574)</f>
        <v>15.331599443082812</v>
      </c>
      <c r="Y2574" s="240">
        <f>W2574+V2574+SUM($U$2555:U2574)-$X$2556</f>
        <v>15.21855950901025</v>
      </c>
      <c r="Z2574" s="42"/>
      <c r="AA2574" s="42"/>
      <c r="AB2574" s="41">
        <f t="shared" si="3005"/>
        <v>7.8584521385317962E-2</v>
      </c>
      <c r="AC2574" s="48">
        <f t="shared" si="3006"/>
        <v>10.429977649192873</v>
      </c>
      <c r="AD2574" s="48">
        <f t="shared" si="3007"/>
        <v>2.1382619812334287</v>
      </c>
      <c r="AE2574" s="48">
        <f t="shared" si="3008"/>
        <v>3.6393835331355895</v>
      </c>
      <c r="AF2574" s="48">
        <f t="shared" si="3009"/>
        <v>2.1382619812334287</v>
      </c>
      <c r="AG2574" s="238">
        <f t="shared" si="3010"/>
        <v>1.5010266713026443</v>
      </c>
      <c r="AH2574" s="48">
        <f t="shared" si="3011"/>
        <v>9.4880599516101964E-5</v>
      </c>
      <c r="AI2574" s="48">
        <f>AE2574+AC2574+SUM($AB$2555:AB2574)</f>
        <v>14.842518789378438</v>
      </c>
      <c r="AJ2574" s="48">
        <f>AE2574+AC2574+SUM($AB$2555:AB2574)-$AI$2556</f>
        <v>13.077754148771611</v>
      </c>
      <c r="AK2574" s="95"/>
      <c r="AL2574" s="161"/>
      <c r="AM2574" s="25">
        <v>383.82500000000005</v>
      </c>
      <c r="AN2574" s="25">
        <v>0.32809754647055706</v>
      </c>
      <c r="AQ2574" s="25"/>
      <c r="AR2574" s="25">
        <v>404.8295</v>
      </c>
      <c r="AS2574" s="25">
        <v>0.23546655813509912</v>
      </c>
      <c r="AV2574" s="41">
        <f t="shared" si="3018"/>
        <v>0</v>
      </c>
      <c r="AW2574" s="86">
        <f t="shared" si="3019"/>
        <v>5.5726999736395486E-2</v>
      </c>
      <c r="AX2574" s="86">
        <f t="shared" si="3020"/>
        <v>3.5836565333991941</v>
      </c>
      <c r="AY2574" s="86">
        <f t="shared" si="3012"/>
        <v>0.22727174345115159</v>
      </c>
      <c r="AZ2574" s="86">
        <f t="shared" si="3013"/>
        <v>14.615247045927287</v>
      </c>
      <c r="BA2574" s="89">
        <f>AY2574-$AY$2556</f>
        <v>0.20730243637783333</v>
      </c>
      <c r="BB2574" s="89">
        <f>AZ2574-$AZ$2556</f>
        <v>12.870451712393777</v>
      </c>
      <c r="BC2574" s="89">
        <f>BA2574-BA2573</f>
        <v>1.8094085058986409E-3</v>
      </c>
      <c r="BD2574" s="89">
        <f>BB2574-BB2573</f>
        <v>0.20637308292073797</v>
      </c>
      <c r="BE2574" s="41">
        <f>1000*(((BC2574)/((BD2574))/0.0112372-1))</f>
        <v>-219.76493356722148</v>
      </c>
      <c r="BF2574" s="89">
        <f t="shared" si="3038"/>
        <v>1.2673497577017794</v>
      </c>
      <c r="BG2574" s="89">
        <f>1-BF2574</f>
        <v>-0.26734975770177938</v>
      </c>
      <c r="BH2574" s="89">
        <f>BF2574*($AJ2574-$AJ2573)</f>
        <v>0.26384003006730122</v>
      </c>
      <c r="BI2574" s="89">
        <f>BG2574*($AJ2574-$AJ2573)</f>
        <v>-5.5657538640664174E-2</v>
      </c>
      <c r="BJ2574" s="41">
        <f t="shared" si="3067"/>
        <v>433.35084312190997</v>
      </c>
      <c r="BK2574" s="89">
        <f t="shared" si="3040"/>
        <v>0.43422946033980303</v>
      </c>
      <c r="BL2574" s="89">
        <f t="shared" si="3068"/>
        <v>0.56577053966019697</v>
      </c>
      <c r="BM2574" s="89">
        <f t="shared" si="3053"/>
        <v>0</v>
      </c>
      <c r="BN2574" s="86">
        <f t="shared" si="3054"/>
        <v>1.52490621919971E-3</v>
      </c>
      <c r="BO2574" s="86">
        <f t="shared" si="3055"/>
        <v>9.6596503539771422E-2</v>
      </c>
      <c r="BP2574" s="86">
        <f t="shared" si="3056"/>
        <v>0.23826860415545803</v>
      </c>
      <c r="BQ2574" s="86">
        <f t="shared" si="3057"/>
        <v>15.093330838927354</v>
      </c>
      <c r="BR2574" s="86">
        <f>BP2574-$BP$2556</f>
        <v>0.23674503102974462</v>
      </c>
      <c r="BS2574" s="86">
        <f>BQ2574-$BQ$2556</f>
        <v>14.981814477980505</v>
      </c>
      <c r="BT2574" s="89">
        <f>BR2574-BR2573</f>
        <v>-5.4434628520090844E-3</v>
      </c>
      <c r="BU2574" s="89">
        <f>BS2574-BS2573</f>
        <v>-0.2340195827978313</v>
      </c>
      <c r="BV2574" s="41">
        <f>1000*((BT2574/BU2574)/0.0112372-1)</f>
        <v>1069.9742940675142</v>
      </c>
      <c r="BW2574" s="89" t="e">
        <f>(BV2574-$P$2437)/($AR$2552-$P$2437)</f>
        <v>#REF!</v>
      </c>
      <c r="BX2574" s="42" t="e">
        <f>1-BW2574</f>
        <v>#REF!</v>
      </c>
      <c r="BY2574" s="89" t="e">
        <f>BW2574*($Y2574-$Y2573)</f>
        <v>#REF!</v>
      </c>
      <c r="BZ2574" s="89" t="e">
        <f>BX2574*($Y2574-$Y2573)</f>
        <v>#REF!</v>
      </c>
      <c r="CA2574" s="41">
        <f t="shared" si="3069"/>
        <v>406.23643826025392</v>
      </c>
      <c r="CB2574" s="89" t="e">
        <f t="shared" si="3063"/>
        <v>#REF!</v>
      </c>
      <c r="CC2574" s="89" t="e">
        <f t="shared" si="3070"/>
        <v>#REF!</v>
      </c>
      <c r="CD2574" s="41" t="e">
        <f t="shared" si="3058"/>
        <v>#REF!</v>
      </c>
      <c r="CE2574" s="41" t="e">
        <f t="shared" si="3059"/>
        <v>#REF!</v>
      </c>
      <c r="CF2574" s="42" t="e">
        <f t="shared" si="3060"/>
        <v>#REF!</v>
      </c>
      <c r="CG2574" s="42" t="e">
        <f t="shared" si="3061"/>
        <v>#REF!</v>
      </c>
      <c r="CH2574" s="42" t="e">
        <f t="shared" si="3062"/>
        <v>#REF!</v>
      </c>
      <c r="CI2574" s="89">
        <f t="shared" si="3064"/>
        <v>7.3990080222938941</v>
      </c>
      <c r="CJ2574" s="89">
        <f t="shared" si="3065"/>
        <v>5.6787461264777166</v>
      </c>
      <c r="CK2574" s="42" t="e">
        <f t="shared" si="3066"/>
        <v>#REF!</v>
      </c>
      <c r="CM2574" s="89" t="e">
        <f t="shared" si="3016"/>
        <v>#REF!</v>
      </c>
      <c r="CN2574" s="89">
        <f t="shared" si="3017"/>
        <v>0.16841149955820664</v>
      </c>
    </row>
    <row r="2575" spans="1:92" ht="14.4" x14ac:dyDescent="0.3">
      <c r="A2575" s="19"/>
      <c r="B2575" s="19"/>
      <c r="C2575" s="19"/>
      <c r="D2575" s="22"/>
      <c r="E2575" s="170">
        <v>42800.65625</v>
      </c>
      <c r="F2575" s="150">
        <f t="shared" ref="F2575:F2580" si="3071">E2575-E$1752</f>
        <v>2902.0083333333314</v>
      </c>
      <c r="G2575" s="150">
        <f t="shared" ref="G2575:G2580" si="3072">E2575-E$1799</f>
        <v>1391.0083333333314</v>
      </c>
      <c r="H2575" s="150"/>
      <c r="I2575" s="150">
        <v>1025</v>
      </c>
      <c r="J2575" s="150">
        <v>17867</v>
      </c>
      <c r="K2575" s="150">
        <v>25769</v>
      </c>
      <c r="L2575" s="150">
        <v>75</v>
      </c>
      <c r="M2575" s="124">
        <v>6.37</v>
      </c>
      <c r="N2575" s="40"/>
      <c r="O2575" s="40"/>
      <c r="P2575" s="40"/>
      <c r="R2575" s="22"/>
      <c r="S2575" s="22"/>
      <c r="T2575" s="22"/>
      <c r="U2575" s="48">
        <f t="shared" si="3002"/>
        <v>9.4039123078675013E-2</v>
      </c>
      <c r="V2575" s="48">
        <f t="shared" si="3003"/>
        <v>12.481159579137254</v>
      </c>
      <c r="W2575" s="48">
        <f t="shared" si="3004"/>
        <v>8.6270697131200405E-2</v>
      </c>
      <c r="X2575" s="239">
        <f>W2575+V2575+SUM($U$2555:U2575)</f>
        <v>13.699293357114373</v>
      </c>
      <c r="Y2575" s="240">
        <f>W2575+V2575+SUM($U$2555:U2575)-$X$2556</f>
        <v>13.586253423041811</v>
      </c>
      <c r="Z2575" s="42"/>
      <c r="AA2575" s="42"/>
      <c r="AB2575" s="41">
        <f t="shared" si="3005"/>
        <v>6.5202258995175844E-2</v>
      </c>
      <c r="AC2575" s="48">
        <f t="shared" si="3006"/>
        <v>8.6538429198046227</v>
      </c>
      <c r="AD2575" s="48">
        <f t="shared" si="3007"/>
        <v>1.7741345120155909</v>
      </c>
      <c r="AE2575" s="48">
        <f t="shared" si="3008"/>
        <v>3.0196280835861793</v>
      </c>
      <c r="AF2575" s="48">
        <f t="shared" si="3009"/>
        <v>1.7741345120155907</v>
      </c>
      <c r="AG2575" s="238">
        <f t="shared" si="3010"/>
        <v>1.2454148483142242</v>
      </c>
      <c r="AH2575" s="48">
        <f t="shared" si="3011"/>
        <v>7.8723256364099367E-5</v>
      </c>
      <c r="AI2575" s="48">
        <f>AE2575+AC2575+SUM($AB$2555:AB2575)</f>
        <v>12.511830869435952</v>
      </c>
      <c r="AJ2575" s="48">
        <f>AE2575+AC2575+SUM($AB$2555:AB2575)-$AI$2556</f>
        <v>10.747066228829125</v>
      </c>
      <c r="AK2575" s="95"/>
      <c r="AL2575" s="161"/>
      <c r="AM2575" s="41">
        <v>368.2715</v>
      </c>
      <c r="AN2575" s="41">
        <v>0.43487067042973315</v>
      </c>
      <c r="AO2575" s="41"/>
      <c r="AP2575" s="41"/>
      <c r="AQ2575" s="42"/>
      <c r="AR2575" s="41">
        <v>390.71050000000002</v>
      </c>
      <c r="AS2575" s="41">
        <v>6.0104076400842067E-2</v>
      </c>
      <c r="AT2575" s="41"/>
      <c r="AU2575" s="41"/>
      <c r="AV2575" s="41">
        <f t="shared" ref="AV2575:AV2582" si="3073">AJ2575-BA2575-BB2575</f>
        <v>0</v>
      </c>
      <c r="AW2575" s="86">
        <f t="shared" ref="AW2575:AW2582" si="3074">(1/(1/((AM2575/1000+1)*0.0112372)+1))*AE2575</f>
        <v>4.5725361742177895E-2</v>
      </c>
      <c r="AX2575" s="86">
        <f t="shared" ref="AX2575:AX2582" si="3075">(1-(1/(1/((AM2575/1000+1)*0.0112372)+1)))*AE2575</f>
        <v>2.9739027218440013</v>
      </c>
      <c r="AY2575" s="86">
        <f t="shared" ref="AY2575:AY2582" si="3076">(1/(1/((AM2575/1000+1)*0.0112372)+1))*AI2575</f>
        <v>0.18946306522704565</v>
      </c>
      <c r="AZ2575" s="86">
        <f t="shared" ref="AZ2575:AZ2582" si="3077">(1-(1/(1/((AM2575/1000+1)*0.0112372)+1)))*AI2575</f>
        <v>12.322367804208906</v>
      </c>
      <c r="BA2575" s="89">
        <f>AY2575-$AY$2556</f>
        <v>0.16949375815372739</v>
      </c>
      <c r="BB2575" s="89">
        <f>AZ2575-$AZ$2556</f>
        <v>10.577572470675396</v>
      </c>
      <c r="BC2575" s="89"/>
      <c r="BD2575" s="89"/>
      <c r="BE2575" s="41"/>
      <c r="BF2575" s="89"/>
      <c r="BG2575" s="89"/>
      <c r="BH2575" s="89"/>
      <c r="BI2575" s="89"/>
      <c r="BJ2575" s="41">
        <f t="shared" si="3067"/>
        <v>425.96737491722945</v>
      </c>
      <c r="BK2575" s="89">
        <f t="shared" si="3040"/>
        <v>0.44364787809328204</v>
      </c>
      <c r="BL2575" s="89">
        <f t="shared" si="3068"/>
        <v>0.55635212190671801</v>
      </c>
      <c r="BM2575" s="89">
        <f t="shared" si="3053"/>
        <v>0</v>
      </c>
      <c r="BN2575" s="86">
        <f t="shared" si="3054"/>
        <v>1.327466646105339E-3</v>
      </c>
      <c r="BO2575" s="86">
        <f t="shared" si="3055"/>
        <v>8.4943230485095056E-2</v>
      </c>
      <c r="BP2575" s="86">
        <f t="shared" si="3056"/>
        <v>0.2107941121552025</v>
      </c>
      <c r="BQ2575" s="86">
        <f t="shared" si="3057"/>
        <v>13.48849924495917</v>
      </c>
      <c r="BR2575" s="86">
        <f>BP2575-$BP$2556</f>
        <v>0.20927053902948908</v>
      </c>
      <c r="BS2575" s="86">
        <f>BQ2575-$BQ$2556</f>
        <v>13.376982884012321</v>
      </c>
      <c r="BT2575" s="89"/>
      <c r="BU2575" s="89"/>
      <c r="BV2575" s="41"/>
      <c r="BW2575" s="89"/>
      <c r="BX2575" s="42"/>
      <c r="BY2575" s="89"/>
      <c r="BZ2575" s="89"/>
      <c r="CA2575" s="41">
        <f t="shared" si="3069"/>
        <v>392.16852597386833</v>
      </c>
      <c r="CB2575" s="89" t="e">
        <f t="shared" si="3063"/>
        <v>#REF!</v>
      </c>
      <c r="CC2575" s="89" t="e">
        <f t="shared" si="3070"/>
        <v>#REF!</v>
      </c>
      <c r="CD2575" s="41" t="e">
        <f t="shared" si="3058"/>
        <v>#REF!</v>
      </c>
      <c r="CE2575" s="41" t="e">
        <f t="shared" si="3059"/>
        <v>#REF!</v>
      </c>
      <c r="CF2575" s="42" t="e">
        <f t="shared" si="3060"/>
        <v>#REF!</v>
      </c>
      <c r="CG2575" s="42" t="e">
        <f t="shared" si="3061"/>
        <v>#REF!</v>
      </c>
      <c r="CH2575" s="42" t="e">
        <f t="shared" si="3062"/>
        <v>#REF!</v>
      </c>
      <c r="CI2575" s="89">
        <f t="shared" si="3064"/>
        <v>5.9791531006811134</v>
      </c>
      <c r="CJ2575" s="89">
        <f t="shared" si="3065"/>
        <v>4.7679131281480123</v>
      </c>
      <c r="CK2575" s="42" t="e">
        <f t="shared" si="3066"/>
        <v>#REF!</v>
      </c>
      <c r="CM2575" s="89" t="e">
        <f t="shared" si="3016"/>
        <v>#REF!</v>
      </c>
      <c r="CN2575" s="89">
        <f t="shared" si="3017"/>
        <v>0.13609366779164847</v>
      </c>
    </row>
    <row r="2576" spans="1:92" ht="14.4" x14ac:dyDescent="0.3">
      <c r="A2576" s="19"/>
      <c r="B2576" s="19"/>
      <c r="C2576" s="19"/>
      <c r="D2576" s="47" t="s">
        <v>126</v>
      </c>
      <c r="E2576" s="32">
        <v>42810.576388888891</v>
      </c>
      <c r="F2576" s="21">
        <f t="shared" si="3071"/>
        <v>2911.9284722222219</v>
      </c>
      <c r="G2576" s="21">
        <f t="shared" si="3072"/>
        <v>1400.9284722222219</v>
      </c>
      <c r="H2576" s="21">
        <v>5</v>
      </c>
      <c r="I2576" s="21">
        <v>1070</v>
      </c>
      <c r="J2576" s="21">
        <v>17269</v>
      </c>
      <c r="K2576" s="21">
        <v>24968</v>
      </c>
      <c r="L2576" s="98">
        <v>40</v>
      </c>
      <c r="M2576" s="124">
        <v>6.37</v>
      </c>
      <c r="N2576" s="40"/>
      <c r="O2576" s="40"/>
      <c r="P2576" s="40"/>
      <c r="R2576" s="22"/>
      <c r="S2576" s="22"/>
      <c r="T2576" s="22"/>
      <c r="U2576" s="48">
        <f t="shared" si="3002"/>
        <v>9.5116239792011101E-2</v>
      </c>
      <c r="V2576" s="48">
        <f t="shared" si="3003"/>
        <v>12.624117798486626</v>
      </c>
      <c r="W2576" s="48">
        <f t="shared" si="3004"/>
        <v>8.7258834905235491E-2</v>
      </c>
      <c r="X2576" s="239">
        <f>W2576+V2576+SUM($U$2555:U2576)</f>
        <v>13.938355954029792</v>
      </c>
      <c r="Y2576" s="240">
        <f>W2576+V2576+SUM($U$2555:U2576)-$X$2556</f>
        <v>13.82531601995723</v>
      </c>
      <c r="Z2576" s="42"/>
      <c r="AA2576" s="42"/>
      <c r="AB2576" s="41">
        <f t="shared" si="3005"/>
        <v>6.5786700775722518E-2</v>
      </c>
      <c r="AC2576" s="48">
        <f t="shared" si="3006"/>
        <v>8.7314118176091622</v>
      </c>
      <c r="AD2576" s="48">
        <f t="shared" si="3007"/>
        <v>1.7900370029585564</v>
      </c>
      <c r="AE2576" s="48">
        <f t="shared" si="3008"/>
        <v>3.0466945816026119</v>
      </c>
      <c r="AF2576" s="48">
        <f t="shared" si="3009"/>
        <v>1.7900370029585566</v>
      </c>
      <c r="AG2576" s="238">
        <f t="shared" si="3010"/>
        <v>1.2565781497501745</v>
      </c>
      <c r="AH2576" s="48">
        <f t="shared" si="3011"/>
        <v>7.942889388078833E-5</v>
      </c>
      <c r="AI2576" s="48">
        <f>AE2576+AC2576+SUM($AB$2555:AB2576)</f>
        <v>12.682252966032648</v>
      </c>
      <c r="AJ2576" s="48">
        <f>AE2576+AC2576+SUM($AB$2555:AB2576)-$AI$2556</f>
        <v>10.91748832542582</v>
      </c>
      <c r="AK2576" s="95"/>
      <c r="AL2576" s="161"/>
      <c r="AM2576" s="41">
        <v>364.64599999999996</v>
      </c>
      <c r="AN2576" s="41">
        <v>0.33799704140717585</v>
      </c>
      <c r="AO2576" s="41"/>
      <c r="AP2576" s="41"/>
      <c r="AQ2576" s="42"/>
      <c r="AR2576" s="41">
        <v>393.036</v>
      </c>
      <c r="AS2576" s="41">
        <v>1.6970562748477785E-2</v>
      </c>
      <c r="AT2576" s="41"/>
      <c r="AU2576" s="41"/>
      <c r="AV2576" s="89">
        <f t="shared" si="3073"/>
        <v>0</v>
      </c>
      <c r="AW2576" s="86">
        <f t="shared" si="3074"/>
        <v>4.6014824039893973E-2</v>
      </c>
      <c r="AX2576" s="86">
        <f t="shared" si="3075"/>
        <v>3.0006797575627182</v>
      </c>
      <c r="AY2576" s="86">
        <f t="shared" si="3076"/>
        <v>0.19154254653068878</v>
      </c>
      <c r="AZ2576" s="86">
        <f t="shared" si="3077"/>
        <v>12.49071041950196</v>
      </c>
      <c r="BA2576" s="89">
        <f>AY2576-$AY$2556</f>
        <v>0.17157323945737052</v>
      </c>
      <c r="BB2576" s="89">
        <f>AZ2576-$AZ$2556</f>
        <v>10.74591508596845</v>
      </c>
      <c r="BC2576" s="89"/>
      <c r="BD2576" s="89"/>
      <c r="BE2576" s="41"/>
      <c r="BF2576" s="89"/>
      <c r="BG2576" s="89"/>
      <c r="BH2576" s="89"/>
      <c r="BI2576" s="89"/>
      <c r="BJ2576" s="41">
        <f t="shared" si="3067"/>
        <v>420.84936080106439</v>
      </c>
      <c r="BK2576" s="89">
        <f t="shared" si="3040"/>
        <v>0.4501764624493016</v>
      </c>
      <c r="BL2576" s="89">
        <f t="shared" si="3068"/>
        <v>0.54982353755069835</v>
      </c>
      <c r="BM2576" s="89">
        <f t="shared" si="3053"/>
        <v>0</v>
      </c>
      <c r="BN2576" s="86">
        <f t="shared" si="3054"/>
        <v>1.3448819112710148E-3</v>
      </c>
      <c r="BO2576" s="86">
        <f t="shared" si="3055"/>
        <v>8.5913952993964468E-2</v>
      </c>
      <c r="BP2576" s="86">
        <f t="shared" si="3056"/>
        <v>0.2148257287160569</v>
      </c>
      <c r="BQ2576" s="86">
        <f t="shared" si="3057"/>
        <v>13.723530225313734</v>
      </c>
      <c r="BR2576" s="86">
        <f>BP2576-$BP$2556</f>
        <v>0.21330215559034349</v>
      </c>
      <c r="BS2576" s="86">
        <f>BQ2576-$BQ$2556</f>
        <v>13.612013864366885</v>
      </c>
      <c r="BT2576" s="89"/>
      <c r="BU2576" s="89"/>
      <c r="BV2576" s="41"/>
      <c r="BW2576" s="89"/>
      <c r="BX2576" s="42"/>
      <c r="BY2576" s="89"/>
      <c r="BZ2576" s="89"/>
      <c r="CA2576" s="41">
        <f t="shared" si="3069"/>
        <v>394.48790270823906</v>
      </c>
      <c r="CB2576" s="89" t="e">
        <f t="shared" si="3063"/>
        <v>#REF!</v>
      </c>
      <c r="CC2576" s="89" t="e">
        <f t="shared" si="3070"/>
        <v>#REF!</v>
      </c>
      <c r="CD2576" s="41" t="e">
        <f t="shared" si="3058"/>
        <v>#REF!</v>
      </c>
      <c r="CE2576" s="41" t="e">
        <f t="shared" si="3059"/>
        <v>#REF!</v>
      </c>
      <c r="CF2576" s="42" t="e">
        <f t="shared" si="3060"/>
        <v>#REF!</v>
      </c>
      <c r="CG2576" s="42" t="e">
        <f t="shared" si="3061"/>
        <v>#REF!</v>
      </c>
      <c r="CH2576" s="42" t="e">
        <f t="shared" si="3062"/>
        <v>#REF!</v>
      </c>
      <c r="CI2576" s="89">
        <f t="shared" si="3064"/>
        <v>6.0026920522540745</v>
      </c>
      <c r="CJ2576" s="89">
        <f t="shared" si="3065"/>
        <v>4.9147962731717456</v>
      </c>
      <c r="CK2576" s="42" t="e">
        <f t="shared" si="3066"/>
        <v>#REF!</v>
      </c>
      <c r="CM2576" s="89" t="e">
        <f t="shared" si="3016"/>
        <v>#REF!</v>
      </c>
      <c r="CN2576" s="89">
        <f t="shared" si="3017"/>
        <v>0.13662944638798</v>
      </c>
    </row>
    <row r="2577" spans="1:92" ht="14.4" x14ac:dyDescent="0.3">
      <c r="A2577" s="19"/>
      <c r="B2577" s="19"/>
      <c r="C2577" s="19"/>
      <c r="D2577" s="22"/>
      <c r="E2577" s="32">
        <v>42811.554861111108</v>
      </c>
      <c r="F2577" s="21">
        <f t="shared" si="3071"/>
        <v>2912.9069444444394</v>
      </c>
      <c r="G2577" s="21">
        <f t="shared" si="3072"/>
        <v>1401.9069444444394</v>
      </c>
      <c r="H2577" s="21"/>
      <c r="I2577" s="21">
        <v>1059</v>
      </c>
      <c r="J2577" s="21">
        <v>4125</v>
      </c>
      <c r="K2577" s="21">
        <v>208.6</v>
      </c>
      <c r="L2577" s="98">
        <v>39</v>
      </c>
      <c r="M2577" s="124">
        <v>6.37</v>
      </c>
      <c r="N2577" s="40"/>
      <c r="O2577" s="40"/>
      <c r="P2577" s="40"/>
      <c r="R2577" s="22"/>
      <c r="S2577" s="22"/>
      <c r="T2577" s="22"/>
      <c r="U2577" s="48">
        <f t="shared" si="3002"/>
        <v>7.864976040445682E-4</v>
      </c>
      <c r="V2577" s="48">
        <f t="shared" si="3003"/>
        <v>0.10438636371031196</v>
      </c>
      <c r="W2577" s="48">
        <f t="shared" si="3004"/>
        <v>7.2152625813171024E-4</v>
      </c>
      <c r="X2577" s="251">
        <f>W2577+V2577+SUM($U$2577:U2577)</f>
        <v>0.10589438757248823</v>
      </c>
      <c r="Y2577" s="262">
        <f>W2577+V2577+SUM($U$2577:U2577)-$X$2577+$Y$2576</f>
        <v>13.82531601995723</v>
      </c>
      <c r="Z2577" s="42"/>
      <c r="AA2577" s="42"/>
      <c r="AB2577" s="41">
        <f t="shared" si="3005"/>
        <v>1.5552745046423028E-2</v>
      </c>
      <c r="AC2577" s="48">
        <f t="shared" si="3006"/>
        <v>2.0642078154603873</v>
      </c>
      <c r="AD2577" s="48">
        <f t="shared" si="3007"/>
        <v>0.42318567130442714</v>
      </c>
      <c r="AE2577" s="48">
        <f t="shared" si="3008"/>
        <v>0.72027421201019315</v>
      </c>
      <c r="AF2577" s="48">
        <f t="shared" si="3009"/>
        <v>0.42318567130442719</v>
      </c>
      <c r="AG2577" s="238">
        <f t="shared" si="3010"/>
        <v>0.29706976278680547</v>
      </c>
      <c r="AH2577" s="48">
        <f t="shared" si="3011"/>
        <v>1.877791896053209E-5</v>
      </c>
      <c r="AI2577" s="84">
        <f>AE2577+AC2577+SUM($AB$2577:AB2577)</f>
        <v>2.8000347725170038</v>
      </c>
      <c r="AJ2577" s="84">
        <f>AE2577+AC2577+SUM($AB$2577:AB2577)-$AI$2577+$AJ$2576</f>
        <v>10.91748832542582</v>
      </c>
      <c r="AK2577" s="95"/>
      <c r="AL2577" s="161"/>
      <c r="AM2577" s="41">
        <v>364.64599999999996</v>
      </c>
      <c r="AN2577" s="41">
        <v>0.33799704140717585</v>
      </c>
      <c r="AO2577" s="41"/>
      <c r="AP2577" s="41"/>
      <c r="AQ2577" s="42"/>
      <c r="AR2577" s="41">
        <v>393.036</v>
      </c>
      <c r="AS2577" s="41">
        <v>1.6970562748477785E-2</v>
      </c>
      <c r="AT2577" s="48">
        <f>(1/(1/((AM2577/1000+1)*0.0112372)+1))*AI2577</f>
        <v>4.2289472709529312E-2</v>
      </c>
      <c r="AU2577" s="48">
        <f>(1-(1/(1/((AM2577/1000+1)*0.0112372)+1)))*AI2577</f>
        <v>2.7577452998074747</v>
      </c>
      <c r="AV2577" s="89">
        <f t="shared" si="3073"/>
        <v>0</v>
      </c>
      <c r="AW2577" s="86">
        <f t="shared" si="3074"/>
        <v>1.0878442271915685E-2</v>
      </c>
      <c r="AX2577" s="86">
        <f t="shared" si="3075"/>
        <v>0.70939576973827745</v>
      </c>
      <c r="AY2577" s="86">
        <f t="shared" si="3076"/>
        <v>4.2289472709529312E-2</v>
      </c>
      <c r="AZ2577" s="86">
        <f t="shared" si="3077"/>
        <v>2.7577452998074747</v>
      </c>
      <c r="BA2577" s="91">
        <f t="shared" ref="BA2577:BA2582" si="3078">AY2577-$AT$2577+$BA$2576</f>
        <v>0.17157323945737052</v>
      </c>
      <c r="BB2577" s="91">
        <f t="shared" ref="BB2577:BB2582" si="3079">AZ2577-$AU$2577+$BB$2576</f>
        <v>10.74591508596845</v>
      </c>
      <c r="BC2577" s="89"/>
      <c r="BD2577" s="89"/>
      <c r="BE2577" s="41"/>
      <c r="BF2577" s="89"/>
      <c r="BG2577" s="89"/>
      <c r="BH2577" s="89"/>
      <c r="BI2577" s="89"/>
      <c r="BJ2577" s="41">
        <f t="shared" si="3067"/>
        <v>420.84936080106439</v>
      </c>
      <c r="BK2577" s="89">
        <f t="shared" si="3040"/>
        <v>0.4501764624493016</v>
      </c>
      <c r="BL2577" s="89">
        <f t="shared" si="3068"/>
        <v>0.54982353755069835</v>
      </c>
      <c r="BM2577" s="89">
        <f t="shared" si="3053"/>
        <v>-1.8635552667252142E-2</v>
      </c>
      <c r="BN2577" s="86">
        <f t="shared" si="3054"/>
        <v>1.1120565775628716E-5</v>
      </c>
      <c r="BO2577" s="86">
        <f t="shared" si="3055"/>
        <v>7.1040569235608154E-4</v>
      </c>
      <c r="BP2577" s="86">
        <f t="shared" si="3056"/>
        <v>1.6321034598505363E-3</v>
      </c>
      <c r="BQ2577" s="86">
        <f t="shared" si="3057"/>
        <v>0.10426228411263769</v>
      </c>
      <c r="BR2577" s="93">
        <f t="shared" ref="BR2577:BR2582" si="3080">BP2577-$BN$2576+$BR$2576</f>
        <v>0.21358937713892301</v>
      </c>
      <c r="BS2577" s="93">
        <f t="shared" ref="BS2577:BS2582" si="3081">BQ2577-$BO$2576+$BS$2576</f>
        <v>13.630362195485558</v>
      </c>
      <c r="BT2577" s="89"/>
      <c r="BU2577" s="89"/>
      <c r="BV2577" s="41"/>
      <c r="BW2577" s="89"/>
      <c r="BX2577" s="42"/>
      <c r="BY2577" s="89"/>
      <c r="BZ2577" s="89"/>
      <c r="CA2577" s="41">
        <f t="shared" si="3069"/>
        <v>394.48594824868309</v>
      </c>
      <c r="CB2577" s="89" t="e">
        <f t="shared" si="3063"/>
        <v>#REF!</v>
      </c>
      <c r="CC2577" s="89" t="e">
        <f t="shared" si="3070"/>
        <v>#REF!</v>
      </c>
      <c r="CD2577" s="41" t="e">
        <f t="shared" si="3058"/>
        <v>#REF!</v>
      </c>
      <c r="CE2577" s="41" t="e">
        <f t="shared" si="3059"/>
        <v>#REF!</v>
      </c>
      <c r="CF2577" s="42" t="e">
        <f t="shared" si="3060"/>
        <v>#REF!</v>
      </c>
      <c r="CG2577" s="42" t="e">
        <f t="shared" si="3061"/>
        <v>#REF!</v>
      </c>
      <c r="CH2577" s="42" t="e">
        <f t="shared" si="3062"/>
        <v>#REF!</v>
      </c>
      <c r="CI2577" s="89">
        <f t="shared" si="3064"/>
        <v>6.0026920522540745</v>
      </c>
      <c r="CJ2577" s="89">
        <f t="shared" si="3065"/>
        <v>4.9147962731717456</v>
      </c>
      <c r="CK2577" s="42" t="e">
        <f t="shared" si="3066"/>
        <v>#REF!</v>
      </c>
      <c r="CM2577" s="89" t="e">
        <f t="shared" si="3016"/>
        <v>#REF!</v>
      </c>
      <c r="CN2577" s="89">
        <f t="shared" si="3017"/>
        <v>0.13662944638798</v>
      </c>
    </row>
    <row r="2578" spans="1:92" ht="14.4" x14ac:dyDescent="0.3">
      <c r="A2578" s="19"/>
      <c r="B2578" s="19"/>
      <c r="C2578" s="19"/>
      <c r="D2578" s="22"/>
      <c r="E2578" s="32">
        <v>42947.666666666664</v>
      </c>
      <c r="F2578" s="21">
        <f t="shared" si="3071"/>
        <v>3049.0187499999956</v>
      </c>
      <c r="G2578" s="21">
        <f t="shared" si="3072"/>
        <v>1538.0187499999956</v>
      </c>
      <c r="H2578" s="21"/>
      <c r="I2578" s="21">
        <v>1056</v>
      </c>
      <c r="J2578" s="21">
        <v>10594</v>
      </c>
      <c r="K2578" s="21">
        <v>1417</v>
      </c>
      <c r="L2578" s="98">
        <v>38</v>
      </c>
      <c r="M2578" s="124">
        <v>6.37</v>
      </c>
      <c r="N2578" s="40"/>
      <c r="O2578" s="40"/>
      <c r="P2578" s="40"/>
      <c r="R2578" s="22"/>
      <c r="S2578" s="22"/>
      <c r="T2578" s="22"/>
      <c r="U2578" s="48">
        <f t="shared" si="3002"/>
        <v>5.3274687167894682E-3</v>
      </c>
      <c r="V2578" s="48">
        <f t="shared" si="3003"/>
        <v>0.70707791640593631</v>
      </c>
      <c r="W2578" s="48">
        <f t="shared" si="3004"/>
        <v>4.8873747978017074E-3</v>
      </c>
      <c r="X2578" s="239">
        <f>W2578+V2578+SUM($U$2577:U2578)</f>
        <v>0.71807925752457202</v>
      </c>
      <c r="Y2578" s="240">
        <f>W2578+V2578+SUM($U$2577:U2578)-$X$2577+$Y$2576</f>
        <v>14.437500889909312</v>
      </c>
      <c r="Z2578" s="42"/>
      <c r="AA2578" s="42"/>
      <c r="AB2578" s="41">
        <f t="shared" si="3005"/>
        <v>3.9830066044931278E-2</v>
      </c>
      <c r="AC2578" s="48">
        <f t="shared" si="3006"/>
        <v>5.2863679932282919</v>
      </c>
      <c r="AD2578" s="48">
        <f t="shared" si="3007"/>
        <v>1.0837645179042208</v>
      </c>
      <c r="AE2578" s="48">
        <f t="shared" si="3008"/>
        <v>1.8445984518613909</v>
      </c>
      <c r="AF2578" s="48">
        <f t="shared" si="3009"/>
        <v>1.0837645179042212</v>
      </c>
      <c r="AG2578" s="238">
        <f t="shared" si="3010"/>
        <v>0.76078584432732288</v>
      </c>
      <c r="AH2578" s="48">
        <f t="shared" si="3011"/>
        <v>4.8089629846814467E-5</v>
      </c>
      <c r="AI2578" s="48">
        <f>AE2578+AC2578+SUM($AB$2577:AB2578)</f>
        <v>7.1863492561810371</v>
      </c>
      <c r="AJ2578" s="48">
        <f>AE2578+AC2578+SUM($AB$2577:AB2578)-$AI$2577+$AJ$2576</f>
        <v>15.303802809089854</v>
      </c>
      <c r="AK2578" s="95"/>
      <c r="AL2578" s="161"/>
      <c r="AM2578">
        <v>355.46</v>
      </c>
      <c r="AN2578">
        <v>0.08</v>
      </c>
      <c r="AO2578"/>
      <c r="AP2578"/>
      <c r="AQ2578"/>
      <c r="AR2578" s="25">
        <v>187.7</v>
      </c>
      <c r="AS2578" s="25">
        <v>0.02</v>
      </c>
      <c r="AT2578"/>
      <c r="AU2578"/>
      <c r="AV2578" s="89">
        <f t="shared" si="3073"/>
        <v>0</v>
      </c>
      <c r="AW2578" s="86">
        <f t="shared" si="3074"/>
        <v>2.7674611940537934E-2</v>
      </c>
      <c r="AX2578" s="86">
        <f t="shared" si="3075"/>
        <v>1.8169238399208529</v>
      </c>
      <c r="AY2578" s="86">
        <f t="shared" si="3076"/>
        <v>0.10781719280599725</v>
      </c>
      <c r="AZ2578" s="86">
        <f t="shared" si="3077"/>
        <v>7.0785320633750395</v>
      </c>
      <c r="BA2578" s="89">
        <f t="shared" si="3078"/>
        <v>0.23710095955383845</v>
      </c>
      <c r="BB2578" s="89">
        <f t="shared" si="3079"/>
        <v>15.066701849536015</v>
      </c>
      <c r="BC2578" s="89"/>
      <c r="BD2578" s="89"/>
      <c r="BE2578" s="41"/>
      <c r="BF2578" s="89"/>
      <c r="BG2578" s="89"/>
      <c r="BH2578" s="89"/>
      <c r="BI2578" s="89"/>
      <c r="BJ2578" s="41">
        <f t="shared" si="3067"/>
        <v>400.41581562137441</v>
      </c>
      <c r="BK2578" s="89">
        <f t="shared" si="3040"/>
        <v>0.47624167453552801</v>
      </c>
      <c r="BL2578" s="89">
        <f t="shared" si="3068"/>
        <v>0.52375832546447199</v>
      </c>
      <c r="BM2578" s="89">
        <f t="shared" si="3053"/>
        <v>-1.8635552667253918E-2</v>
      </c>
      <c r="BN2578" s="86">
        <f t="shared" si="3054"/>
        <v>6.4369861312589129E-5</v>
      </c>
      <c r="BO2578" s="86">
        <f t="shared" si="3055"/>
        <v>4.8230049364891186E-3</v>
      </c>
      <c r="BP2578" s="86">
        <f t="shared" si="3056"/>
        <v>9.4575644657115664E-3</v>
      </c>
      <c r="BQ2578" s="86">
        <f t="shared" si="3057"/>
        <v>0.70862169305886047</v>
      </c>
      <c r="BR2578" s="86">
        <f t="shared" si="3080"/>
        <v>0.22141483814478405</v>
      </c>
      <c r="BS2578" s="86">
        <f t="shared" si="3081"/>
        <v>14.234721604431781</v>
      </c>
      <c r="BT2578" s="89"/>
      <c r="BU2578" s="89"/>
      <c r="BV2578" s="41"/>
      <c r="BW2578" s="89"/>
      <c r="BX2578" s="42"/>
      <c r="BY2578" s="89"/>
      <c r="BZ2578" s="89"/>
      <c r="CA2578" s="41">
        <f t="shared" si="3069"/>
        <v>384.20251328589927</v>
      </c>
      <c r="CB2578" s="89" t="e">
        <f>(CA2578-$P$2437)/($AR$2552-$P$2437)</f>
        <v>#REF!</v>
      </c>
      <c r="CC2578" s="89" t="e">
        <f t="shared" si="3070"/>
        <v>#REF!</v>
      </c>
      <c r="CD2578" s="41" t="e">
        <f t="shared" si="3058"/>
        <v>#REF!</v>
      </c>
      <c r="CE2578" s="41" t="e">
        <f t="shared" si="3059"/>
        <v>#REF!</v>
      </c>
      <c r="CF2578" s="42" t="e">
        <f t="shared" si="3060"/>
        <v>#REF!</v>
      </c>
      <c r="CG2578" s="42" t="e">
        <f t="shared" si="3061"/>
        <v>#REF!</v>
      </c>
      <c r="CH2578" s="42" t="e">
        <f t="shared" si="3062"/>
        <v>#REF!</v>
      </c>
      <c r="CI2578" s="89">
        <f t="shared" si="3064"/>
        <v>8.015494132527385</v>
      </c>
      <c r="CJ2578" s="89">
        <f t="shared" si="3065"/>
        <v>7.2883086765624698</v>
      </c>
      <c r="CK2578" s="42" t="e">
        <f t="shared" si="3066"/>
        <v>#REF!</v>
      </c>
      <c r="CM2578" s="89" t="e">
        <f t="shared" si="3016"/>
        <v>#REF!</v>
      </c>
      <c r="CN2578" s="89">
        <f t="shared" si="3017"/>
        <v>0.1824435630413653</v>
      </c>
    </row>
    <row r="2579" spans="1:92" ht="14.4" x14ac:dyDescent="0.3">
      <c r="A2579" s="19"/>
      <c r="B2579" s="19"/>
      <c r="C2579" s="19"/>
      <c r="D2579" s="22"/>
      <c r="E2579" s="32">
        <v>42955.51666666667</v>
      </c>
      <c r="F2579" s="21">
        <f t="shared" si="3071"/>
        <v>3056.8687500000015</v>
      </c>
      <c r="G2579" s="21">
        <f t="shared" si="3072"/>
        <v>1545.8687500000015</v>
      </c>
      <c r="H2579" s="21"/>
      <c r="I2579" s="21">
        <v>1031</v>
      </c>
      <c r="J2579" s="21">
        <v>11086</v>
      </c>
      <c r="K2579" s="21">
        <v>1472</v>
      </c>
      <c r="L2579" s="98">
        <v>39</v>
      </c>
      <c r="M2579" s="124">
        <v>6.37</v>
      </c>
      <c r="N2579" s="40"/>
      <c r="O2579" s="40"/>
      <c r="P2579" s="40"/>
      <c r="R2579" s="22"/>
      <c r="S2579" s="22"/>
      <c r="T2579" s="22"/>
      <c r="U2579" s="48">
        <f t="shared" si="3002"/>
        <v>5.4032319959465645E-3</v>
      </c>
      <c r="V2579" s="48">
        <f t="shared" si="3003"/>
        <v>0.71713345017146635</v>
      </c>
      <c r="W2579" s="48">
        <f t="shared" si="3004"/>
        <v>4.956879390101661E-3</v>
      </c>
      <c r="X2579" s="239">
        <f>W2579+V2579+SUM($U$2577:U2579)</f>
        <v>0.7336075278783486</v>
      </c>
      <c r="Y2579" s="240">
        <f>W2579+V2579+SUM($U$2577:U2579)-$X$2577+$Y$2576</f>
        <v>14.453029160263091</v>
      </c>
      <c r="Z2579" s="42"/>
      <c r="AA2579" s="42"/>
      <c r="AB2579" s="41">
        <f t="shared" si="3005"/>
        <v>4.0693090969472566E-2</v>
      </c>
      <c r="AC2579" s="48">
        <f t="shared" si="3006"/>
        <v>5.4009112966038559</v>
      </c>
      <c r="AD2579" s="48">
        <f t="shared" si="3007"/>
        <v>1.1072471752071165</v>
      </c>
      <c r="AE2579" s="48">
        <f t="shared" si="3008"/>
        <v>1.8845666115408357</v>
      </c>
      <c r="AF2579" s="48">
        <f t="shared" si="3009"/>
        <v>1.1072471752071167</v>
      </c>
      <c r="AG2579" s="238">
        <f t="shared" si="3010"/>
        <v>0.77727030471340408</v>
      </c>
      <c r="AH2579" s="48">
        <f t="shared" si="3011"/>
        <v>4.9131620315094071E-5</v>
      </c>
      <c r="AI2579" s="48">
        <f>AE2579+AC2579+SUM($AB$2577:AB2579)</f>
        <v>7.3815538102055189</v>
      </c>
      <c r="AJ2579" s="48">
        <f>AE2579+AC2579+SUM($AB$2577:AB2579)-$AI$2577+$AJ$2576</f>
        <v>15.499007363114336</v>
      </c>
      <c r="AK2579" s="95"/>
      <c r="AL2579" s="161"/>
      <c r="AM2579">
        <v>355.46</v>
      </c>
      <c r="AN2579">
        <v>0.08</v>
      </c>
      <c r="AO2579"/>
      <c r="AP2579"/>
      <c r="AQ2579"/>
      <c r="AR2579" s="25">
        <v>187.7</v>
      </c>
      <c r="AS2579" s="25">
        <v>0.02</v>
      </c>
      <c r="AT2579"/>
      <c r="AU2579"/>
      <c r="AV2579" s="89">
        <f t="shared" si="3073"/>
        <v>0</v>
      </c>
      <c r="AW2579" s="86">
        <f t="shared" si="3074"/>
        <v>2.8274256436601516E-2</v>
      </c>
      <c r="AX2579" s="86">
        <f t="shared" si="3075"/>
        <v>1.8562923551042341</v>
      </c>
      <c r="AY2579" s="86">
        <f t="shared" si="3076"/>
        <v>0.11074585745721276</v>
      </c>
      <c r="AZ2579" s="86">
        <f t="shared" si="3077"/>
        <v>7.2708079527483056</v>
      </c>
      <c r="BA2579" s="89">
        <f t="shared" si="3078"/>
        <v>0.24002962420505397</v>
      </c>
      <c r="BB2579" s="89">
        <f t="shared" si="3079"/>
        <v>15.25897773890928</v>
      </c>
      <c r="BC2579" s="89"/>
      <c r="BD2579" s="89"/>
      <c r="BE2579" s="41"/>
      <c r="BF2579" s="89"/>
      <c r="BG2579" s="89"/>
      <c r="BH2579" s="89"/>
      <c r="BI2579" s="89"/>
      <c r="BJ2579" s="41">
        <f t="shared" si="3067"/>
        <v>399.84933472212947</v>
      </c>
      <c r="BK2579" s="89">
        <f t="shared" si="3040"/>
        <v>0.47696428261218676</v>
      </c>
      <c r="BL2579" s="89">
        <f t="shared" si="3068"/>
        <v>0.52303571738781329</v>
      </c>
      <c r="BM2579" s="89">
        <f t="shared" si="3053"/>
        <v>-1.8635552667252142E-2</v>
      </c>
      <c r="BN2579" s="86">
        <f t="shared" si="3054"/>
        <v>6.5285281380014377E-5</v>
      </c>
      <c r="BO2579" s="86">
        <f t="shared" si="3055"/>
        <v>4.8915941087216471E-3</v>
      </c>
      <c r="BP2579" s="86">
        <f t="shared" si="3056"/>
        <v>9.6620817475755582E-3</v>
      </c>
      <c r="BQ2579" s="86">
        <f t="shared" si="3057"/>
        <v>0.72394544613077305</v>
      </c>
      <c r="BR2579" s="86">
        <f t="shared" si="3080"/>
        <v>0.22161935542664804</v>
      </c>
      <c r="BS2579" s="86">
        <f t="shared" si="3081"/>
        <v>14.250045357503694</v>
      </c>
      <c r="BT2579" s="89"/>
      <c r="BU2579" s="89"/>
      <c r="BV2579" s="41"/>
      <c r="BW2579" s="89"/>
      <c r="BX2579" s="42"/>
      <c r="BY2579" s="89"/>
      <c r="BZ2579" s="89"/>
      <c r="CA2579" s="41">
        <f t="shared" si="3069"/>
        <v>383.99120476609716</v>
      </c>
      <c r="CB2579" s="89" t="e">
        <f>(CA2579-$P$2437)/($AR$2552-$P$2437)</f>
        <v>#REF!</v>
      </c>
      <c r="CC2579" s="89" t="e">
        <f t="shared" si="3070"/>
        <v>#REF!</v>
      </c>
      <c r="CD2579" s="41" t="e">
        <f t="shared" si="3058"/>
        <v>#REF!</v>
      </c>
      <c r="CE2579" s="41" t="e">
        <f t="shared" si="3059"/>
        <v>#REF!</v>
      </c>
      <c r="CF2579" s="42" t="e">
        <f t="shared" si="3060"/>
        <v>#REF!</v>
      </c>
      <c r="CG2579" s="42" t="e">
        <f t="shared" si="3061"/>
        <v>#REF!</v>
      </c>
      <c r="CH2579" s="42" t="e">
        <f t="shared" si="3062"/>
        <v>#REF!</v>
      </c>
      <c r="CI2579" s="89">
        <f t="shared" si="3064"/>
        <v>8.1065344349655071</v>
      </c>
      <c r="CJ2579" s="89">
        <f t="shared" si="3065"/>
        <v>7.3924729281488295</v>
      </c>
      <c r="CK2579" s="42" t="e">
        <f t="shared" si="3066"/>
        <v>#REF!</v>
      </c>
      <c r="CM2579" s="89" t="e">
        <f t="shared" si="3016"/>
        <v>#REF!</v>
      </c>
      <c r="CN2579" s="89">
        <f t="shared" si="3017"/>
        <v>0.18451576431586578</v>
      </c>
    </row>
    <row r="2580" spans="1:92" ht="14.4" x14ac:dyDescent="0.3">
      <c r="A2580" s="19"/>
      <c r="B2580" s="19"/>
      <c r="C2580" s="19"/>
      <c r="D2580" s="22"/>
      <c r="E2580" s="32">
        <v>43045.62777777778</v>
      </c>
      <c r="F2580" s="21">
        <f t="shared" si="3071"/>
        <v>3146.9798611111109</v>
      </c>
      <c r="G2580" s="21">
        <f t="shared" si="3072"/>
        <v>1635.9798611111109</v>
      </c>
      <c r="H2580" s="21">
        <v>5</v>
      </c>
      <c r="I2580" s="21">
        <v>1082</v>
      </c>
      <c r="J2580" s="21">
        <v>11516</v>
      </c>
      <c r="K2580" s="21">
        <v>2278</v>
      </c>
      <c r="L2580" s="98">
        <v>38</v>
      </c>
      <c r="M2580" s="124">
        <v>6.37</v>
      </c>
      <c r="N2580" s="40"/>
      <c r="O2580" s="40"/>
      <c r="P2580" s="40"/>
      <c r="R2580" s="22"/>
      <c r="S2580" s="22"/>
      <c r="T2580" s="22"/>
      <c r="U2580" s="48">
        <f t="shared" si="3002"/>
        <v>8.775424220549586E-3</v>
      </c>
      <c r="V2580" s="48">
        <f t="shared" si="3003"/>
        <v>1.1647010997717691</v>
      </c>
      <c r="W2580" s="48">
        <f t="shared" si="3004"/>
        <v>8.0505000508720257E-3</v>
      </c>
      <c r="X2580" s="239">
        <f>W2580+V2580+SUM($U$2577:U2580)</f>
        <v>1.1930442223599711</v>
      </c>
      <c r="Y2580" s="240">
        <f>W2580+V2580+SUM($U$2577:U2580)-$X$2577+$Y$2576</f>
        <v>14.912465854744713</v>
      </c>
      <c r="Z2580" s="42"/>
      <c r="AA2580" s="42"/>
      <c r="AB2580" s="41">
        <f t="shared" si="3005"/>
        <v>4.4362504531979381E-2</v>
      </c>
      <c r="AC2580" s="48">
        <f t="shared" si="3006"/>
        <v>5.8879270697856425</v>
      </c>
      <c r="AD2580" s="48">
        <f t="shared" si="3007"/>
        <v>1.2070908514911403</v>
      </c>
      <c r="AE2580" s="48">
        <f t="shared" si="3008"/>
        <v>2.0545034268351858</v>
      </c>
      <c r="AF2580" s="48">
        <f t="shared" si="3009"/>
        <v>1.2070908514911403</v>
      </c>
      <c r="AG2580" s="238">
        <f t="shared" si="3010"/>
        <v>0.84735901338360042</v>
      </c>
      <c r="AH2580" s="48">
        <f t="shared" si="3011"/>
        <v>5.3561960445004273E-5</v>
      </c>
      <c r="AI2580" s="48">
        <f>AE2580+AC2580+SUM($AB$2577:AB2580)</f>
        <v>8.0828689032136349</v>
      </c>
      <c r="AJ2580" s="48">
        <f>AE2580+AC2580+SUM($AB$2577:AB2580)-$AI$2577+$AJ$2576</f>
        <v>16.20032245612245</v>
      </c>
      <c r="AK2580" s="95"/>
      <c r="AL2580" s="161"/>
      <c r="AM2580" s="25">
        <v>337.83520167715704</v>
      </c>
      <c r="AR2580" s="25">
        <v>157.78720167715701</v>
      </c>
      <c r="AS2580"/>
      <c r="AT2580"/>
      <c r="AU2580"/>
      <c r="AV2580" s="89">
        <f t="shared" si="3073"/>
        <v>0</v>
      </c>
      <c r="AW2580" s="86">
        <f t="shared" si="3074"/>
        <v>3.0428967366098379E-2</v>
      </c>
      <c r="AX2580" s="86">
        <f t="shared" si="3075"/>
        <v>2.0240744594690874</v>
      </c>
      <c r="AY2580" s="86">
        <f t="shared" si="3076"/>
        <v>0.11971425837883</v>
      </c>
      <c r="AZ2580" s="86">
        <f t="shared" si="3077"/>
        <v>7.9631546448348045</v>
      </c>
      <c r="BA2580" s="89">
        <f t="shared" si="3078"/>
        <v>0.24899802512667121</v>
      </c>
      <c r="BB2580" s="89">
        <f t="shared" si="3079"/>
        <v>15.951324430995779</v>
      </c>
      <c r="BC2580" s="89"/>
      <c r="BD2580" s="89"/>
      <c r="BE2580" s="41"/>
      <c r="BF2580" s="89"/>
      <c r="BG2580" s="89"/>
      <c r="BH2580" s="89"/>
      <c r="BI2580" s="89"/>
      <c r="BJ2580" s="41">
        <f t="shared" si="3067"/>
        <v>389.12409341519606</v>
      </c>
      <c r="BK2580" s="89">
        <f t="shared" si="3040"/>
        <v>0.49064549587610151</v>
      </c>
      <c r="BL2580" s="89">
        <f t="shared" si="3068"/>
        <v>0.50935450412389849</v>
      </c>
      <c r="BM2580" s="89">
        <f t="shared" si="3053"/>
        <v>-1.8635552667250366E-2</v>
      </c>
      <c r="BN2580" s="86">
        <f t="shared" si="3054"/>
        <v>1.0339412370806459E-4</v>
      </c>
      <c r="BO2580" s="86">
        <f t="shared" si="3055"/>
        <v>7.9471059271639614E-3</v>
      </c>
      <c r="BP2580" s="86">
        <f t="shared" si="3056"/>
        <v>1.5322496880490916E-2</v>
      </c>
      <c r="BQ2580" s="86">
        <f t="shared" si="3057"/>
        <v>1.1777217254794803</v>
      </c>
      <c r="BR2580" s="86">
        <f t="shared" si="3080"/>
        <v>0.22727977055956339</v>
      </c>
      <c r="BS2580" s="86">
        <f t="shared" si="3081"/>
        <v>14.7038216368524</v>
      </c>
      <c r="BT2580" s="89"/>
      <c r="BU2580" s="89"/>
      <c r="BV2580" s="41"/>
      <c r="BW2580" s="89"/>
      <c r="BX2580" s="42"/>
      <c r="BY2580" s="89"/>
      <c r="BZ2580" s="89"/>
      <c r="CA2580" s="41">
        <f t="shared" si="3069"/>
        <v>375.5375355029451</v>
      </c>
      <c r="CB2580" s="89" t="e">
        <f>(CA2580-$P$2437)/($AR$2552-$P$2437)</f>
        <v>#REF!</v>
      </c>
      <c r="CC2580" s="89" t="e">
        <f t="shared" si="3070"/>
        <v>#REF!</v>
      </c>
      <c r="CD2580" s="41" t="e">
        <f t="shared" si="3058"/>
        <v>#REF!</v>
      </c>
      <c r="CE2580" s="41" t="e">
        <f t="shared" si="3059"/>
        <v>#REF!</v>
      </c>
      <c r="CF2580" s="42" t="e">
        <f t="shared" si="3060"/>
        <v>#REF!</v>
      </c>
      <c r="CG2580" s="42" t="e">
        <f t="shared" si="3061"/>
        <v>#REF!</v>
      </c>
      <c r="CH2580" s="42" t="e">
        <f t="shared" si="3062"/>
        <v>#REF!</v>
      </c>
      <c r="CI2580" s="89">
        <f t="shared" si="3064"/>
        <v>8.2517072112855079</v>
      </c>
      <c r="CJ2580" s="89">
        <f t="shared" si="3065"/>
        <v>7.948615244836942</v>
      </c>
      <c r="CK2580" s="42" t="e">
        <f t="shared" si="3066"/>
        <v>#REF!</v>
      </c>
      <c r="CM2580" s="89" t="e">
        <f t="shared" si="3016"/>
        <v>#REF!</v>
      </c>
      <c r="CN2580" s="89">
        <f t="shared" si="3017"/>
        <v>0.18782009442084918</v>
      </c>
    </row>
    <row r="2581" spans="1:92" ht="14.4" x14ac:dyDescent="0.3">
      <c r="A2581" s="19"/>
      <c r="B2581" s="19"/>
      <c r="C2581" s="19"/>
      <c r="D2581" s="22"/>
      <c r="E2581" s="32">
        <v>43136.592361111114</v>
      </c>
      <c r="F2581" s="21">
        <f>E2581-E$1752</f>
        <v>3237.9444444444453</v>
      </c>
      <c r="G2581" s="21">
        <f>E2581-E$1799</f>
        <v>1726.9444444444453</v>
      </c>
      <c r="H2581" s="21"/>
      <c r="I2581" s="21">
        <v>1051</v>
      </c>
      <c r="J2581" s="21">
        <v>11676</v>
      </c>
      <c r="K2581" s="21">
        <v>2909.86</v>
      </c>
      <c r="L2581" s="98">
        <v>368</v>
      </c>
      <c r="M2581" s="124">
        <v>6.37</v>
      </c>
      <c r="N2581" s="40"/>
      <c r="O2581" s="40"/>
      <c r="P2581" s="40"/>
      <c r="R2581" s="22"/>
      <c r="S2581" s="22"/>
      <c r="T2581" s="22"/>
      <c r="U2581" s="48">
        <f t="shared" si="3002"/>
        <v>1.0888346935994397E-2</v>
      </c>
      <c r="V2581" s="48">
        <f t="shared" si="3003"/>
        <v>1.4451346547272701</v>
      </c>
      <c r="W2581" s="48">
        <f t="shared" si="3004"/>
        <v>9.9888775014281214E-3</v>
      </c>
      <c r="X2581" s="239">
        <f>W2581+V2581+SUM($U$2577:U2581)</f>
        <v>1.4863045017020227</v>
      </c>
      <c r="Y2581" s="240">
        <f>W2581+V2581+SUM($U$2577:U2581)-$X$2577+$Y$2576</f>
        <v>15.205726134086763</v>
      </c>
      <c r="Z2581" s="42"/>
      <c r="AA2581" s="42"/>
      <c r="AB2581" s="41">
        <f t="shared" si="3005"/>
        <v>4.3690190876767468E-2</v>
      </c>
      <c r="AC2581" s="48">
        <f t="shared" si="3006"/>
        <v>5.7986955484441189</v>
      </c>
      <c r="AD2581" s="48">
        <f t="shared" si="3007"/>
        <v>1.1887973923841626</v>
      </c>
      <c r="AE2581" s="48">
        <f t="shared" si="3008"/>
        <v>2.0233674320776029</v>
      </c>
      <c r="AF2581" s="48">
        <f t="shared" si="3009"/>
        <v>1.188797392384163</v>
      </c>
      <c r="AG2581" s="238">
        <f t="shared" si="3010"/>
        <v>0.83451728946438375</v>
      </c>
      <c r="AH2581" s="48">
        <f t="shared" si="3011"/>
        <v>5.2750229056368689E-5</v>
      </c>
      <c r="AI2581" s="48">
        <f>AE2581+AC2581+SUM($AB$2577:AB2581)</f>
        <v>8.0061915779912951</v>
      </c>
      <c r="AJ2581" s="48">
        <f>AE2581+AC2581+SUM($AB$2577:AB2581)-$AI$2577+$AJ$2576</f>
        <v>16.123645130900112</v>
      </c>
      <c r="AK2581" s="95"/>
      <c r="AL2581" s="161"/>
      <c r="AM2581">
        <v>331.21899999999999</v>
      </c>
      <c r="AN2581"/>
      <c r="AO2581"/>
      <c r="AP2581"/>
      <c r="AQ2581"/>
      <c r="AR2581">
        <v>147.59700000000001</v>
      </c>
      <c r="AS2581"/>
      <c r="AT2581"/>
      <c r="AU2581"/>
      <c r="AV2581" s="89">
        <f t="shared" si="3073"/>
        <v>0</v>
      </c>
      <c r="AW2581" s="86">
        <f t="shared" si="3074"/>
        <v>2.9821796334671625E-2</v>
      </c>
      <c r="AX2581" s="86">
        <f t="shared" si="3075"/>
        <v>1.9935456357429313</v>
      </c>
      <c r="AY2581" s="86">
        <f t="shared" si="3076"/>
        <v>0.11800081926299505</v>
      </c>
      <c r="AZ2581" s="86">
        <f t="shared" si="3077"/>
        <v>7.8881907587282996</v>
      </c>
      <c r="BA2581" s="89">
        <f t="shared" si="3078"/>
        <v>0.24728458601083625</v>
      </c>
      <c r="BB2581" s="89">
        <f t="shared" si="3079"/>
        <v>15.876360544889275</v>
      </c>
      <c r="BC2581" s="89"/>
      <c r="BD2581" s="89"/>
      <c r="BE2581" s="41"/>
      <c r="BF2581" s="89"/>
      <c r="BG2581" s="89"/>
      <c r="BH2581" s="89"/>
      <c r="BI2581" s="89"/>
      <c r="BJ2581" s="41">
        <f t="shared" si="3067"/>
        <v>386.07899714441254</v>
      </c>
      <c r="BK2581" s="89">
        <f t="shared" si="3040"/>
        <v>0.49452984777994247</v>
      </c>
      <c r="BL2581" s="89">
        <f t="shared" si="3068"/>
        <v>0.50547015222005753</v>
      </c>
      <c r="BM2581" s="89">
        <f t="shared" si="3053"/>
        <v>-1.8635552667252142E-2</v>
      </c>
      <c r="BN2581" s="86">
        <f t="shared" si="3054"/>
        <v>1.2717432508514893E-4</v>
      </c>
      <c r="BO2581" s="86">
        <f t="shared" si="3055"/>
        <v>9.8617031763429727E-3</v>
      </c>
      <c r="BP2581" s="86">
        <f t="shared" si="3056"/>
        <v>1.8923024318593249E-2</v>
      </c>
      <c r="BQ2581" s="86">
        <f t="shared" si="3057"/>
        <v>1.4673814773834293</v>
      </c>
      <c r="BR2581" s="86">
        <f t="shared" si="3080"/>
        <v>0.23088029799766571</v>
      </c>
      <c r="BS2581" s="86">
        <f t="shared" si="3081"/>
        <v>14.993481388756349</v>
      </c>
      <c r="BT2581" s="89"/>
      <c r="BU2581" s="89"/>
      <c r="BV2581" s="41"/>
      <c r="BW2581" s="89"/>
      <c r="BX2581" s="42"/>
      <c r="BY2581" s="89"/>
      <c r="BZ2581" s="89"/>
      <c r="CA2581" s="41">
        <f t="shared" si="3069"/>
        <v>370.33351257846567</v>
      </c>
      <c r="CB2581" s="89" t="e">
        <f>(CA2581-$P$2437)/($AR$2552-$P$2437)</f>
        <v>#REF!</v>
      </c>
      <c r="CC2581" s="89" t="e">
        <f t="shared" si="3070"/>
        <v>#REF!</v>
      </c>
      <c r="CD2581" s="41" t="e">
        <f t="shared" si="3058"/>
        <v>#REF!</v>
      </c>
      <c r="CE2581" s="41" t="e">
        <f t="shared" si="3059"/>
        <v>#REF!</v>
      </c>
      <c r="CF2581" s="42" t="e">
        <f t="shared" si="3060"/>
        <v>#REF!</v>
      </c>
      <c r="CG2581" s="42" t="e">
        <f t="shared" si="3061"/>
        <v>#REF!</v>
      </c>
      <c r="CH2581" s="42" t="e">
        <f t="shared" si="3062"/>
        <v>#REF!</v>
      </c>
      <c r="CI2581" s="89">
        <f t="shared" si="3064"/>
        <v>8.1500213586582682</v>
      </c>
      <c r="CJ2581" s="89">
        <f t="shared" si="3065"/>
        <v>7.9736237722418428</v>
      </c>
      <c r="CK2581" s="42" t="e">
        <f t="shared" si="3066"/>
        <v>#REF!</v>
      </c>
      <c r="CM2581" s="89" t="e">
        <f t="shared" si="3016"/>
        <v>#REF!</v>
      </c>
      <c r="CN2581" s="89">
        <f t="shared" si="3017"/>
        <v>0.18550558592549293</v>
      </c>
    </row>
    <row r="2582" spans="1:92" ht="14.4" x14ac:dyDescent="0.3">
      <c r="A2582" s="19"/>
      <c r="B2582" s="19"/>
      <c r="C2582" s="19"/>
      <c r="D2582" s="22"/>
      <c r="E2582" s="32">
        <v>43426.603472222225</v>
      </c>
      <c r="F2582" s="21">
        <f>E2582-E$1752</f>
        <v>3527.9555555555562</v>
      </c>
      <c r="G2582" s="21">
        <f>E2582-E$1799</f>
        <v>2016.9555555555562</v>
      </c>
      <c r="H2582" s="21"/>
      <c r="I2582" s="21">
        <v>1062</v>
      </c>
      <c r="J2582" s="21">
        <v>12795</v>
      </c>
      <c r="K2582" s="21">
        <v>4739</v>
      </c>
      <c r="L2582" s="98">
        <v>43</v>
      </c>
      <c r="M2582" s="124">
        <v>6.37</v>
      </c>
      <c r="N2582" s="40"/>
      <c r="O2582" s="40"/>
      <c r="P2582" s="40"/>
      <c r="R2582" s="22"/>
      <c r="S2582" s="22"/>
      <c r="T2582" s="22"/>
      <c r="U2582" s="48">
        <f t="shared" si="3002"/>
        <v>1.7918364430491579E-2</v>
      </c>
      <c r="V2582" s="48">
        <f t="shared" si="3003"/>
        <v>2.3781800439270246</v>
      </c>
      <c r="W2582" s="48">
        <f t="shared" si="3004"/>
        <v>1.6438156165877276E-2</v>
      </c>
      <c r="X2582" s="239">
        <f>W2582+V2582+SUM($U$2577:U2582)</f>
        <v>2.4437175339967179</v>
      </c>
      <c r="Y2582" s="240">
        <f>W2582+V2582+SUM($U$2577:U2582)-$X$2577+$Y$2576</f>
        <v>16.163139166381459</v>
      </c>
      <c r="Z2582" s="42"/>
      <c r="AA2582" s="42"/>
      <c r="AB2582" s="41">
        <f t="shared" si="3005"/>
        <v>4.8378449649322593E-2</v>
      </c>
      <c r="AC2582" s="48">
        <f t="shared" si="3006"/>
        <v>6.420935569117173</v>
      </c>
      <c r="AD2582" s="48">
        <f t="shared" si="3007"/>
        <v>1.3163635506405096</v>
      </c>
      <c r="AE2582" s="48">
        <f t="shared" si="3008"/>
        <v>2.2404887108629614</v>
      </c>
      <c r="AF2582" s="48">
        <f t="shared" si="3009"/>
        <v>1.3163635506405096</v>
      </c>
      <c r="AG2582" s="238">
        <f t="shared" si="3010"/>
        <v>0.92406674953004753</v>
      </c>
      <c r="AH2582" s="48">
        <f t="shared" si="3011"/>
        <v>5.8410692404431552E-5</v>
      </c>
      <c r="AI2582" s="48">
        <f>AE2582+AC2582+SUM($AB$2577:AB2582)</f>
        <v>8.8939313270990308</v>
      </c>
      <c r="AJ2582" s="48">
        <f>AE2582+AC2582+SUM($AB$2577:AB2582)-$AI$2577+$AJ$2576</f>
        <v>17.011384880007846</v>
      </c>
      <c r="AK2582" s="95"/>
      <c r="AL2582" s="161"/>
      <c r="AM2582">
        <v>297.53100000000001</v>
      </c>
      <c r="AN2582"/>
      <c r="AO2582"/>
      <c r="AP2582"/>
      <c r="AQ2582"/>
      <c r="AR2582" s="146">
        <v>129.04</v>
      </c>
      <c r="AS2582"/>
      <c r="AT2582"/>
      <c r="AU2582"/>
      <c r="AV2582" s="89">
        <f t="shared" si="3073"/>
        <v>0</v>
      </c>
      <c r="AW2582" s="86">
        <f t="shared" si="3074"/>
        <v>3.2198234030824009E-2</v>
      </c>
      <c r="AX2582" s="86">
        <f t="shared" si="3075"/>
        <v>2.2082904768321376</v>
      </c>
      <c r="AY2582" s="86">
        <f t="shared" si="3076"/>
        <v>0.12781536498512952</v>
      </c>
      <c r="AZ2582" s="86">
        <f t="shared" si="3077"/>
        <v>8.7661159621139007</v>
      </c>
      <c r="BA2582" s="89">
        <f t="shared" si="3078"/>
        <v>0.25709913173297072</v>
      </c>
      <c r="BB2582" s="89">
        <f t="shared" si="3079"/>
        <v>16.754285748274874</v>
      </c>
      <c r="BC2582" s="89"/>
      <c r="BD2582" s="89"/>
      <c r="BE2582" s="41"/>
      <c r="BF2582" s="89"/>
      <c r="BG2582" s="89"/>
      <c r="BH2582" s="89"/>
      <c r="BI2582" s="89"/>
      <c r="BJ2582" s="41">
        <f t="shared" si="3067"/>
        <v>365.5782193826509</v>
      </c>
      <c r="BK2582" s="89">
        <f t="shared" si="3040"/>
        <v>0.52068082234621782</v>
      </c>
      <c r="BL2582" s="89">
        <f t="shared" si="3068"/>
        <v>0.47931917765378218</v>
      </c>
      <c r="BM2582" s="89">
        <f t="shared" si="3053"/>
        <v>-1.8635552667252142E-2</v>
      </c>
      <c r="BN2582" s="86">
        <f t="shared" si="3054"/>
        <v>2.0594212974042682E-4</v>
      </c>
      <c r="BO2582" s="86">
        <f t="shared" si="3055"/>
        <v>1.6232214036136849E-2</v>
      </c>
      <c r="BP2582" s="86">
        <f t="shared" si="3056"/>
        <v>3.0615623087946835E-2</v>
      </c>
      <c r="BQ2582" s="86">
        <f t="shared" si="3057"/>
        <v>2.4131019109087712</v>
      </c>
      <c r="BR2582" s="86">
        <f t="shared" si="3080"/>
        <v>0.24257289676701932</v>
      </c>
      <c r="BS2582" s="86">
        <f t="shared" si="3081"/>
        <v>15.939201822281692</v>
      </c>
      <c r="BT2582" s="89"/>
      <c r="BU2582" s="89"/>
      <c r="BV2582" s="41"/>
      <c r="BW2582" s="89"/>
      <c r="BX2582" s="42"/>
      <c r="BY2582" s="89"/>
      <c r="BZ2582" s="89"/>
      <c r="CA2582" s="41">
        <f t="shared" si="3069"/>
        <v>354.3084690257017</v>
      </c>
      <c r="CB2582" s="89" t="e">
        <f>(CA2582-$P$2437)/($AR$2552-$P$2437)</f>
        <v>#REF!</v>
      </c>
      <c r="CC2582" s="89" t="e">
        <f t="shared" si="3070"/>
        <v>#REF!</v>
      </c>
      <c r="CD2582" s="41" t="e">
        <f t="shared" si="3058"/>
        <v>#REF!</v>
      </c>
      <c r="CE2582" s="41" t="e">
        <f t="shared" si="3059"/>
        <v>#REF!</v>
      </c>
      <c r="CF2582" s="42" t="e">
        <f t="shared" si="3060"/>
        <v>#REF!</v>
      </c>
      <c r="CG2582" s="42" t="e">
        <f t="shared" si="3061"/>
        <v>#REF!</v>
      </c>
      <c r="CH2582" s="42" t="e">
        <f t="shared" si="3062"/>
        <v>#REF!</v>
      </c>
      <c r="CI2582" s="89">
        <f t="shared" si="3064"/>
        <v>8.153883011437344</v>
      </c>
      <c r="CJ2582" s="89">
        <f t="shared" si="3065"/>
        <v>8.8575018685705018</v>
      </c>
      <c r="CK2582" s="42" t="e">
        <f t="shared" si="3066"/>
        <v>#REF!</v>
      </c>
      <c r="CM2582" s="89" t="e">
        <f t="shared" si="3016"/>
        <v>#REF!</v>
      </c>
      <c r="CN2582" s="89">
        <f t="shared" si="3017"/>
        <v>0.18559348240206625</v>
      </c>
    </row>
    <row r="2583" spans="1:92" ht="14.4" thickBot="1" x14ac:dyDescent="0.3">
      <c r="A2583" s="19"/>
      <c r="B2583" s="19"/>
      <c r="C2583" s="19"/>
      <c r="D2583" s="22"/>
      <c r="E2583" s="32"/>
      <c r="F2583" s="21"/>
      <c r="G2583" s="21"/>
      <c r="H2583" s="21"/>
      <c r="I2583" s="21"/>
      <c r="L2583" s="98"/>
      <c r="M2583" s="98"/>
      <c r="N2583" s="40"/>
      <c r="O2583" s="40"/>
      <c r="P2583" s="40"/>
      <c r="R2583" s="22"/>
      <c r="S2583" s="22"/>
      <c r="T2583" s="22"/>
      <c r="U2583" s="98"/>
      <c r="V2583" s="98"/>
      <c r="W2583" s="98"/>
      <c r="X2583" s="252"/>
      <c r="Y2583" s="264"/>
      <c r="Z2583" s="157"/>
      <c r="AA2583" s="157"/>
      <c r="AB2583" s="95"/>
      <c r="AC2583" s="95"/>
      <c r="AD2583" s="95"/>
      <c r="AE2583" s="95"/>
      <c r="AF2583" s="95"/>
      <c r="AG2583" s="243"/>
      <c r="AH2583" s="95"/>
      <c r="AI2583" s="95"/>
      <c r="AJ2583" s="95"/>
      <c r="AK2583" s="95"/>
      <c r="AL2583" s="161"/>
      <c r="AV2583" s="41"/>
      <c r="AW2583" s="86"/>
      <c r="AX2583" s="86"/>
      <c r="AY2583" s="86"/>
      <c r="AZ2583" s="86"/>
      <c r="BA2583" s="86"/>
      <c r="BB2583" s="86"/>
      <c r="BC2583" s="89"/>
      <c r="BD2583" s="89"/>
      <c r="BE2583" s="41"/>
      <c r="BF2583" s="89"/>
      <c r="BG2583" s="89"/>
      <c r="BH2583" s="89"/>
      <c r="BI2583" s="89"/>
      <c r="BJ2583" s="41"/>
      <c r="BK2583" s="89"/>
      <c r="BL2583" s="89"/>
      <c r="BM2583" s="89"/>
      <c r="BN2583" s="86"/>
      <c r="BO2583" s="86"/>
      <c r="BP2583" s="86"/>
      <c r="BQ2583" s="86"/>
      <c r="BR2583" s="86"/>
      <c r="BS2583" s="86"/>
      <c r="BT2583" s="89"/>
      <c r="BU2583" s="89"/>
      <c r="BV2583" s="41"/>
      <c r="BW2583" s="89"/>
      <c r="BX2583" s="42"/>
      <c r="BY2583" s="89"/>
      <c r="BZ2583" s="89"/>
      <c r="CA2583" s="41"/>
      <c r="CB2583" s="89"/>
      <c r="CC2583" s="89"/>
      <c r="CD2583" s="41"/>
      <c r="CE2583" s="41"/>
      <c r="CF2583" s="42"/>
      <c r="CG2583" s="42"/>
      <c r="CH2583" s="42"/>
      <c r="CI2583" s="89"/>
      <c r="CJ2583" s="89"/>
      <c r="CK2583" s="42"/>
    </row>
    <row r="2584" spans="1:92" ht="15" thickBot="1" x14ac:dyDescent="0.35">
      <c r="A2584" s="19"/>
      <c r="B2584" s="19"/>
      <c r="C2584" s="19"/>
      <c r="D2584" s="22" t="s">
        <v>241</v>
      </c>
      <c r="E2584" s="32">
        <f>E2585-1</f>
        <v>39897.739583333336</v>
      </c>
      <c r="F2584" s="21"/>
      <c r="G2584" s="21"/>
      <c r="H2584" s="21"/>
      <c r="I2584" s="50">
        <v>1037</v>
      </c>
      <c r="L2584" s="21"/>
      <c r="M2584" s="21"/>
      <c r="N2584" s="43">
        <v>96.49</v>
      </c>
      <c r="O2584" s="44">
        <v>21.53</v>
      </c>
      <c r="P2584" s="123">
        <f>O2584-(O2584/100*Q2584)</f>
        <v>8.6356830000000002</v>
      </c>
      <c r="Q2584" s="46">
        <v>59.89</v>
      </c>
      <c r="R2584" s="47">
        <f>Q2584*O2584/100</f>
        <v>12.894317000000001</v>
      </c>
      <c r="S2584" s="47">
        <f>P2584/$A$8+R2584</f>
        <v>16.49251825</v>
      </c>
      <c r="T2584" s="47">
        <f>$A$6-S2584</f>
        <v>100.50748175</v>
      </c>
      <c r="U2584" s="52"/>
      <c r="V2584" s="52"/>
      <c r="W2584" s="52"/>
      <c r="X2584" s="247"/>
      <c r="Y2584" s="104"/>
      <c r="Z2584" s="42"/>
      <c r="AA2584" s="42"/>
      <c r="AB2584" s="41"/>
      <c r="AC2584" s="48"/>
      <c r="AD2584" s="48"/>
      <c r="AE2584" s="48"/>
      <c r="AF2584" s="48"/>
      <c r="AG2584" s="238"/>
      <c r="AH2584" s="48"/>
      <c r="AI2584" s="48"/>
      <c r="AJ2584" s="48"/>
      <c r="AK2584" s="46"/>
      <c r="AL2584" s="86"/>
      <c r="AM2584" s="41"/>
      <c r="AN2584" s="41"/>
      <c r="AO2584" s="41"/>
      <c r="AP2584" s="41"/>
      <c r="AQ2584"/>
      <c r="AR2584" s="41"/>
      <c r="AT2584" s="41"/>
      <c r="AU2584" s="41"/>
      <c r="AW2584" s="22"/>
      <c r="AX2584" s="22"/>
      <c r="AY2584" s="22"/>
      <c r="AZ2584" s="22"/>
      <c r="BA2584" s="22"/>
      <c r="BB2584" s="22"/>
    </row>
    <row r="2585" spans="1:92" ht="14.4" x14ac:dyDescent="0.3">
      <c r="A2585" s="19"/>
      <c r="B2585" s="19"/>
      <c r="C2585" s="19"/>
      <c r="D2585" s="22"/>
      <c r="E2585" s="32">
        <v>39898.739583333336</v>
      </c>
      <c r="F2585" s="21">
        <f t="shared" ref="F2585:F2629" si="3082">E2585-E$2585</f>
        <v>0</v>
      </c>
      <c r="G2585" s="21">
        <f>E2585-E$2585</f>
        <v>0</v>
      </c>
      <c r="H2585" s="21"/>
      <c r="I2585" s="50">
        <v>1037</v>
      </c>
      <c r="J2585" s="21">
        <v>3824</v>
      </c>
      <c r="K2585" s="21">
        <v>33.409999999999997</v>
      </c>
      <c r="L2585" s="21">
        <v>1369</v>
      </c>
      <c r="M2585" s="124">
        <v>6.37</v>
      </c>
      <c r="S2585" s="85">
        <f>$A$36*R2584*$A$3/($A$36*R2584*$A$3+T2584*1000)</f>
        <v>6.4256590883401176E-3</v>
      </c>
      <c r="U2585" s="52">
        <f t="shared" ref="U2585:U2628" si="3083">($A$5*I2585/1000/$A$3*K2585)/$P$2584</f>
        <v>1.3056977842729943E-4</v>
      </c>
      <c r="V2585" s="52">
        <f t="shared" ref="V2585:V2628" si="3084">($T$2584*I2585/1000/$A$3*K2585)/$P$2584</f>
        <v>1.7497652829844453E-2</v>
      </c>
      <c r="W2585" s="52">
        <f t="shared" ref="W2585:W2628" si="3085">($A$36*$R$2584*K2585*I2585/1000000)/$P$2584</f>
        <v>1.1316108649459057E-4</v>
      </c>
      <c r="X2585" s="247">
        <f>W2585+V2585+SUM($U$2585:U2585)</f>
        <v>1.7741383694766341E-2</v>
      </c>
      <c r="Y2585" s="104">
        <v>0</v>
      </c>
      <c r="Z2585" s="42"/>
      <c r="AA2585" s="42"/>
      <c r="AB2585" s="41">
        <f t="shared" ref="AB2585:AB2628" si="3086">($A$5*I2585/1000/$A$3*J2585)/$P$2584</f>
        <v>1.4944592418616976E-2</v>
      </c>
      <c r="AC2585" s="48">
        <f t="shared" ref="AC2585:AC2628" si="3087">($T$2584*I2585/1000/$A$3*J2585)/$P$2584</f>
        <v>2.0027244663671113</v>
      </c>
      <c r="AD2585" s="48">
        <f t="shared" ref="AD2585:AD2628" si="3088">($A$4*$R$2584/1000*J2585/1000000*I2585/1000*1000000)/$P$2584</f>
        <v>0.38415605375675177</v>
      </c>
      <c r="AE2585" s="48">
        <f t="shared" ref="AE2585:AE2628" si="3089">($A$4*((I2585/1000)*J2585/10^6)*(1+($A$18/(10^-M2585))+(($A$18*$A$19)/(10^-M2585)^2))*1000000)*$R$2584/1000/$P$2584</f>
        <v>0.65384467781174416</v>
      </c>
      <c r="AF2585" s="48">
        <f t="shared" ref="AF2585:AF2628" si="3090">AE2585/(1+($A$18/(10^-M2585))+(($A$18*$A$19)/(10^-M2585)^2))*1</f>
        <v>0.38415605375675188</v>
      </c>
      <c r="AG2585" s="238">
        <f t="shared" ref="AG2585:AG2628" si="3091">AE2585/(1+($A$18/(10^-M2585))+(($A$18*$A$19)/(10^-M2585)^2))*($A$18/(10^-M2585))</f>
        <v>0.26967157798813612</v>
      </c>
      <c r="AH2585" s="48">
        <f t="shared" ref="AH2585:AH2628" si="3092">AE2585/(1+($A$18/(10^-M2585))+(($A$18*$A$19)/(10^-M2585)^2))*(($A$18*$A$19)/(10^-M2585)^2)</f>
        <v>1.7046066856202251E-5</v>
      </c>
      <c r="AI2585" s="48">
        <f>AE2585+AC2585+SUM($AB$2585:AB2585)</f>
        <v>2.6715137365974728</v>
      </c>
      <c r="AJ2585" s="48">
        <v>0</v>
      </c>
      <c r="AK2585" s="46"/>
      <c r="AL2585" s="86"/>
      <c r="AM2585" s="41"/>
      <c r="AN2585" s="41"/>
      <c r="AO2585" s="41"/>
      <c r="AP2585" s="41"/>
      <c r="AQ2585"/>
      <c r="AR2585" s="41"/>
      <c r="AT2585" s="41"/>
      <c r="AU2585" s="41"/>
      <c r="AW2585" s="47"/>
      <c r="AX2585" s="47"/>
      <c r="AY2585" s="47"/>
      <c r="AZ2585" s="47"/>
      <c r="BA2585" s="47"/>
      <c r="BB2585" s="47"/>
      <c r="BC2585" s="42"/>
    </row>
    <row r="2586" spans="1:92" ht="14.4" x14ac:dyDescent="0.3">
      <c r="A2586" s="19"/>
      <c r="B2586" s="19"/>
      <c r="C2586" s="19"/>
      <c r="D2586" s="22"/>
      <c r="E2586" s="32">
        <v>39904.706250000003</v>
      </c>
      <c r="F2586" s="21">
        <f t="shared" si="3082"/>
        <v>5.9666666666671517</v>
      </c>
      <c r="G2586" s="21">
        <f t="shared" ref="G2586:G2629" si="3093">E2586-E$2585</f>
        <v>5.9666666666671517</v>
      </c>
      <c r="H2586" s="21"/>
      <c r="I2586" s="50">
        <v>1037</v>
      </c>
      <c r="J2586" s="21">
        <v>7990</v>
      </c>
      <c r="K2586" s="21">
        <v>43.87</v>
      </c>
      <c r="L2586" s="21">
        <v>1439</v>
      </c>
      <c r="M2586" s="124">
        <v>6.37</v>
      </c>
      <c r="N2586" s="40"/>
      <c r="O2586" s="40"/>
      <c r="P2586" s="40"/>
      <c r="Q2586" s="46"/>
      <c r="R2586" s="22"/>
      <c r="S2586" s="85">
        <f>S2585*100</f>
        <v>0.64256590883401177</v>
      </c>
      <c r="T2586" s="22"/>
      <c r="U2586" s="52">
        <f t="shared" si="3083"/>
        <v>1.7144855371462517E-4</v>
      </c>
      <c r="V2586" s="52">
        <f t="shared" si="3084"/>
        <v>2.2975816511382106E-2</v>
      </c>
      <c r="W2586" s="52">
        <f t="shared" si="3085"/>
        <v>1.485895499705983E-4</v>
      </c>
      <c r="X2586" s="247">
        <f>W2586+V2586+SUM($U$2585:U2586)</f>
        <v>2.342642439349463E-2</v>
      </c>
      <c r="Y2586" s="104">
        <f>W2586+V2586+SUM($U$2585:U2586)-$X$2585</f>
        <v>5.6850406987282893E-3</v>
      </c>
      <c r="Z2586" s="42"/>
      <c r="AA2586" s="42"/>
      <c r="AB2586" s="41">
        <f t="shared" si="3086"/>
        <v>3.1225756648731597E-2</v>
      </c>
      <c r="AC2586" s="48">
        <f t="shared" si="3087"/>
        <v>4.1845628886697748</v>
      </c>
      <c r="AD2586" s="48">
        <f t="shared" si="3088"/>
        <v>0.80266916043840131</v>
      </c>
      <c r="AE2586" s="48">
        <f t="shared" si="3089"/>
        <v>1.366166050134894</v>
      </c>
      <c r="AF2586" s="48">
        <f t="shared" si="3090"/>
        <v>0.80266916043840131</v>
      </c>
      <c r="AG2586" s="238">
        <f t="shared" si="3091"/>
        <v>0.5634612730452947</v>
      </c>
      <c r="AH2586" s="48">
        <f t="shared" si="3092"/>
        <v>3.5616651197974883E-5</v>
      </c>
      <c r="AI2586" s="48">
        <f>AE2586+AC2586+SUM($AB$2585:AB2586)</f>
        <v>5.5968992878720174</v>
      </c>
      <c r="AJ2586" s="48">
        <f>AE2586+AC2586+SUM($AB$2584:AB2586)-$AI$2585</f>
        <v>2.9253855512745446</v>
      </c>
      <c r="AK2586" s="46"/>
      <c r="AL2586" s="86"/>
      <c r="AM2586" s="41"/>
      <c r="AN2586" s="41"/>
      <c r="AO2586" s="41"/>
      <c r="AP2586" s="41"/>
      <c r="AQ2586"/>
      <c r="AR2586" s="41"/>
      <c r="AT2586" s="41"/>
      <c r="AU2586" s="41"/>
      <c r="AW2586" s="22"/>
      <c r="AX2586" s="22"/>
      <c r="AY2586" s="22"/>
      <c r="AZ2586" s="22"/>
      <c r="BA2586" s="22"/>
      <c r="BB2586" s="22"/>
    </row>
    <row r="2587" spans="1:92" ht="14.4" x14ac:dyDescent="0.3">
      <c r="A2587" s="19"/>
      <c r="B2587" s="19"/>
      <c r="C2587" s="19"/>
      <c r="D2587" s="22"/>
      <c r="E2587" s="32">
        <v>39910.68472222222</v>
      </c>
      <c r="F2587" s="21">
        <f t="shared" si="3082"/>
        <v>11.945138888884685</v>
      </c>
      <c r="G2587" s="21">
        <f t="shared" si="3093"/>
        <v>11.945138888884685</v>
      </c>
      <c r="H2587" s="21"/>
      <c r="I2587" s="50">
        <v>1037</v>
      </c>
      <c r="J2587" s="21">
        <v>9571</v>
      </c>
      <c r="K2587" s="21">
        <v>47.07</v>
      </c>
      <c r="L2587" s="21">
        <v>1501</v>
      </c>
      <c r="M2587" s="124">
        <v>6.37</v>
      </c>
      <c r="N2587" s="40"/>
      <c r="O2587" s="40"/>
      <c r="P2587" s="40"/>
      <c r="R2587" s="22"/>
      <c r="S2587" s="22"/>
      <c r="T2587" s="22"/>
      <c r="U2587" s="52">
        <f t="shared" si="3083"/>
        <v>1.8395448879296575E-4</v>
      </c>
      <c r="V2587" s="52">
        <f t="shared" si="3084"/>
        <v>2.4651736566919435E-2</v>
      </c>
      <c r="W2587" s="52">
        <f t="shared" si="3085"/>
        <v>1.5942808564203468E-4</v>
      </c>
      <c r="X2587" s="247">
        <f>W2587+V2587+SUM($U$2585:U2587)</f>
        <v>2.5297137473496361E-2</v>
      </c>
      <c r="Y2587" s="104">
        <f>W2587+V2587+SUM($U$2585:U2587)-$X$2585</f>
        <v>7.5557537787300198E-3</v>
      </c>
      <c r="Z2587" s="42"/>
      <c r="AA2587" s="42"/>
      <c r="AB2587" s="41">
        <f t="shared" si="3086"/>
        <v>3.7404470198374229E-2</v>
      </c>
      <c r="AC2587" s="48">
        <f t="shared" si="3087"/>
        <v>5.0125721411086879</v>
      </c>
      <c r="AD2587" s="48">
        <f t="shared" si="3088"/>
        <v>0.96149518580174465</v>
      </c>
      <c r="AE2587" s="48">
        <f t="shared" si="3089"/>
        <v>1.6364925238849901</v>
      </c>
      <c r="AF2587" s="48">
        <f t="shared" si="3090"/>
        <v>0.96149518580174465</v>
      </c>
      <c r="AG2587" s="238">
        <f t="shared" si="3091"/>
        <v>0.67495467388191688</v>
      </c>
      <c r="AH2587" s="48">
        <f t="shared" si="3092"/>
        <v>4.2664201328638002E-5</v>
      </c>
      <c r="AI2587" s="48">
        <f>AE2587+AC2587+SUM($AB$2585:AB2587)</f>
        <v>6.7326394842594004</v>
      </c>
      <c r="AJ2587" s="48">
        <f>AE2587+AC2587+SUM($AB$2584:AB2587)-$AI$2585</f>
        <v>4.0611257476619276</v>
      </c>
      <c r="AK2587" s="46"/>
      <c r="AL2587" s="86"/>
      <c r="AM2587" s="41"/>
      <c r="AN2587" s="41"/>
      <c r="AO2587" s="41"/>
      <c r="AP2587" s="41"/>
      <c r="AQ2587"/>
      <c r="AR2587" s="41"/>
      <c r="AT2587" s="41"/>
      <c r="AU2587" s="41"/>
      <c r="AW2587" s="22"/>
      <c r="AX2587" s="22"/>
      <c r="AY2587" s="22"/>
      <c r="AZ2587" s="22"/>
      <c r="BA2587" s="22"/>
      <c r="BB2587" s="22"/>
    </row>
    <row r="2588" spans="1:92" ht="14.4" x14ac:dyDescent="0.3">
      <c r="A2588" s="19"/>
      <c r="B2588" s="19"/>
      <c r="C2588" s="19"/>
      <c r="D2588" s="22"/>
      <c r="E2588" s="32">
        <v>39914.808333333334</v>
      </c>
      <c r="F2588" s="21">
        <f t="shared" si="3082"/>
        <v>16.068749999998545</v>
      </c>
      <c r="G2588" s="21">
        <f t="shared" si="3093"/>
        <v>16.068749999998545</v>
      </c>
      <c r="H2588" s="21"/>
      <c r="I2588" s="50">
        <v>1037</v>
      </c>
      <c r="J2588" s="21">
        <v>10802</v>
      </c>
      <c r="K2588" s="21">
        <v>50.25</v>
      </c>
      <c r="L2588" s="21">
        <v>1722</v>
      </c>
      <c r="M2588" s="124">
        <v>6.37</v>
      </c>
      <c r="N2588" s="40"/>
      <c r="O2588" s="40"/>
      <c r="P2588" s="40"/>
      <c r="R2588" s="22"/>
      <c r="S2588" s="22"/>
      <c r="T2588" s="22"/>
      <c r="U2588" s="52">
        <f t="shared" si="3083"/>
        <v>1.9638226177706668E-4</v>
      </c>
      <c r="V2588" s="52">
        <f t="shared" si="3084"/>
        <v>2.6317182122109661E-2</v>
      </c>
      <c r="W2588" s="52">
        <f t="shared" si="3085"/>
        <v>1.7019888046552464E-4</v>
      </c>
      <c r="X2588" s="247">
        <f>W2588+V2588+SUM($U$2585:U2588)</f>
        <v>2.7169736085287142E-2</v>
      </c>
      <c r="Y2588" s="104">
        <f>W2588+V2588+SUM($U$2585:U2588)-$X$2585</f>
        <v>9.4283523905208007E-3</v>
      </c>
      <c r="Z2588" s="42"/>
      <c r="AA2588" s="1">
        <f>LINEST(Y2585:Y2588,F2585:F2588,TRUE,TRUE)</f>
        <v>5.6215716665609667E-4</v>
      </c>
      <c r="AB2588" s="41">
        <f t="shared" si="3086"/>
        <v>4.2215347098823366E-2</v>
      </c>
      <c r="AC2588" s="48">
        <f t="shared" si="3087"/>
        <v>5.6572776374732046</v>
      </c>
      <c r="AD2588" s="48">
        <f t="shared" si="3088"/>
        <v>1.0851604844875611</v>
      </c>
      <c r="AE2588" s="48">
        <f t="shared" si="3089"/>
        <v>1.8469744272286766</v>
      </c>
      <c r="AF2588" s="48">
        <f t="shared" si="3090"/>
        <v>1.0851604844875609</v>
      </c>
      <c r="AG2588" s="238">
        <f t="shared" si="3091"/>
        <v>0.76176579116836962</v>
      </c>
      <c r="AH2588" s="48">
        <f t="shared" si="3092"/>
        <v>4.8151572745998083E-5</v>
      </c>
      <c r="AI2588" s="48">
        <f>AE2588+AC2588+SUM($AB$2585:AB2588)</f>
        <v>7.6300422310664278</v>
      </c>
      <c r="AJ2588" s="48">
        <f>AE2588+AC2588+SUM($AB$2584:AB2588)-$AI$2585</f>
        <v>4.9585284944689549</v>
      </c>
      <c r="AK2588" s="46"/>
      <c r="AL2588" s="86"/>
      <c r="AM2588" s="41"/>
      <c r="AN2588" s="41"/>
      <c r="AO2588" s="41"/>
      <c r="AP2588" s="41"/>
      <c r="AQ2588"/>
      <c r="AR2588" s="41"/>
      <c r="AT2588" s="41"/>
      <c r="AU2588" s="41"/>
      <c r="AW2588" s="22"/>
      <c r="AX2588" s="22"/>
      <c r="AY2588" s="22"/>
      <c r="AZ2588" s="22"/>
      <c r="BA2588" s="22"/>
      <c r="BB2588" s="22"/>
    </row>
    <row r="2589" spans="1:92" ht="14.4" x14ac:dyDescent="0.3">
      <c r="A2589" s="19"/>
      <c r="B2589" s="19"/>
      <c r="C2589" s="19"/>
      <c r="D2589" s="33"/>
      <c r="E2589" s="32">
        <v>39921.85</v>
      </c>
      <c r="F2589" s="21">
        <f t="shared" si="3082"/>
        <v>23.110416666662786</v>
      </c>
      <c r="G2589" s="21">
        <f t="shared" si="3093"/>
        <v>23.110416666662786</v>
      </c>
      <c r="H2589" s="21"/>
      <c r="I2589" s="50">
        <v>1037</v>
      </c>
      <c r="J2589" s="21">
        <v>11117</v>
      </c>
      <c r="K2589" s="21">
        <v>47.58</v>
      </c>
      <c r="L2589" s="21">
        <v>1921</v>
      </c>
      <c r="M2589" s="124">
        <v>6.37</v>
      </c>
      <c r="N2589" s="40"/>
      <c r="O2589" s="40"/>
      <c r="P2589" s="40"/>
      <c r="R2589" s="22"/>
      <c r="S2589" s="22"/>
      <c r="T2589" s="22"/>
      <c r="U2589" s="52">
        <f t="shared" si="3083"/>
        <v>1.8594762219607624E-4</v>
      </c>
      <c r="V2589" s="52">
        <f t="shared" si="3084"/>
        <v>2.4918836325770698E-2</v>
      </c>
      <c r="W2589" s="52">
        <f t="shared" si="3085"/>
        <v>1.6115547726466991E-4</v>
      </c>
      <c r="X2589" s="247">
        <f>W2589+V2589+SUM($U$2585:U2589)</f>
        <v>2.5948294507943399E-2</v>
      </c>
      <c r="Y2589" s="104">
        <f>W2589+V2589+SUM($U$2585:U2589)-$X$2585</f>
        <v>8.2069108131770582E-3</v>
      </c>
      <c r="Z2589" s="42"/>
      <c r="AA2589" s="1">
        <f t="shared" ref="AA2589:AA2629" si="3094">LINEST(Y2586:Y2589,F2586:F2589,TRUE,TRUE)</f>
        <v>1.5831767819830309E-4</v>
      </c>
      <c r="AB2589" s="41">
        <f t="shared" si="3086"/>
        <v>4.3446400083097518E-2</v>
      </c>
      <c r="AC2589" s="48">
        <f t="shared" si="3087"/>
        <v>5.822251017940161</v>
      </c>
      <c r="AD2589" s="48">
        <f t="shared" si="3088"/>
        <v>1.1168051384973352</v>
      </c>
      <c r="AE2589" s="48">
        <f t="shared" si="3089"/>
        <v>1.9008345405944453</v>
      </c>
      <c r="AF2589" s="48">
        <f t="shared" si="3090"/>
        <v>1.1168051384973352</v>
      </c>
      <c r="AG2589" s="238">
        <f t="shared" si="3091"/>
        <v>0.78397984636352203</v>
      </c>
      <c r="AH2589" s="48">
        <f t="shared" si="3092"/>
        <v>4.9555733587970815E-5</v>
      </c>
      <c r="AI2589" s="48">
        <f>AE2589+AC2589+SUM($AB$2585:AB2589)</f>
        <v>7.8923221249822504</v>
      </c>
      <c r="AJ2589" s="48">
        <f>AE2589+AC2589+SUM($AB$2584:AB2589)-$AI$2585</f>
        <v>5.2208083883847776</v>
      </c>
      <c r="AK2589" s="46"/>
      <c r="AL2589" s="86"/>
      <c r="AM2589" s="41"/>
      <c r="AN2589" s="41"/>
      <c r="AO2589" s="41"/>
      <c r="AP2589" s="41"/>
      <c r="AQ2589"/>
      <c r="AR2589" s="41"/>
      <c r="AT2589" s="41"/>
      <c r="AU2589" s="41"/>
      <c r="AW2589" s="22"/>
      <c r="AX2589" s="22"/>
      <c r="AY2589" s="22"/>
      <c r="AZ2589" s="22"/>
      <c r="BA2589" s="22"/>
      <c r="BB2589" s="22"/>
    </row>
    <row r="2590" spans="1:92" ht="14.4" x14ac:dyDescent="0.3">
      <c r="A2590" s="19"/>
      <c r="B2590" s="19"/>
      <c r="C2590" s="19"/>
      <c r="E2590" s="32">
        <v>39945.448611111111</v>
      </c>
      <c r="F2590" s="21">
        <f t="shared" si="3082"/>
        <v>46.709027777775191</v>
      </c>
      <c r="G2590" s="21">
        <f t="shared" si="3093"/>
        <v>46.709027777775191</v>
      </c>
      <c r="H2590" s="21"/>
      <c r="I2590" s="50">
        <v>1037</v>
      </c>
      <c r="J2590" s="21">
        <v>15556</v>
      </c>
      <c r="K2590" s="21">
        <v>63.25</v>
      </c>
      <c r="L2590" s="21">
        <v>359</v>
      </c>
      <c r="M2590" s="124">
        <v>6.37</v>
      </c>
      <c r="N2590" s="40"/>
      <c r="O2590" s="40"/>
      <c r="P2590" s="40"/>
      <c r="R2590" s="22"/>
      <c r="S2590" s="22"/>
      <c r="T2590" s="22"/>
      <c r="U2590" s="52">
        <f t="shared" si="3083"/>
        <v>2.471876230328252E-4</v>
      </c>
      <c r="V2590" s="52">
        <f t="shared" si="3084"/>
        <v>3.3125607347730075E-2</v>
      </c>
      <c r="W2590" s="52">
        <f t="shared" si="3085"/>
        <v>2.1423043163073499E-4</v>
      </c>
      <c r="X2590" s="247">
        <f>W2590+V2590+SUM($U$2585:U2590)</f>
        <v>3.4455328107301668E-2</v>
      </c>
      <c r="Y2590" s="104">
        <f>W2590+V2590+SUM($U$2585:U2590)-$X$2585</f>
        <v>1.6713944412535327E-2</v>
      </c>
      <c r="Z2590" s="42"/>
      <c r="AA2590" s="1">
        <f t="shared" si="3094"/>
        <v>2.585915575110476E-4</v>
      </c>
      <c r="AB2590" s="41">
        <f t="shared" si="3086"/>
        <v>6.0794476899583068E-2</v>
      </c>
      <c r="AC2590" s="48">
        <f t="shared" si="3087"/>
        <v>8.1470663699808537</v>
      </c>
      <c r="AD2590" s="48">
        <f t="shared" si="3088"/>
        <v>1.5627436119874558</v>
      </c>
      <c r="AE2590" s="48">
        <f t="shared" si="3089"/>
        <v>2.6598346778345947</v>
      </c>
      <c r="AF2590" s="48">
        <f t="shared" si="3090"/>
        <v>1.5627436119874558</v>
      </c>
      <c r="AG2590" s="238">
        <f t="shared" si="3091"/>
        <v>1.0970217225898129</v>
      </c>
      <c r="AH2590" s="48">
        <f t="shared" si="3092"/>
        <v>6.9343257326119821E-5</v>
      </c>
      <c r="AI2590" s="48">
        <f>AE2590+AC2590+SUM($AB$2585:AB2590)</f>
        <v>11.036932091162674</v>
      </c>
      <c r="AJ2590" s="48">
        <f>AE2590+AC2590+SUM($AB$2584:AB2590)-$AI$2585</f>
        <v>8.3654183545652003</v>
      </c>
      <c r="AK2590" s="46"/>
      <c r="AL2590" s="86"/>
      <c r="AM2590" s="41"/>
      <c r="AN2590" s="41"/>
      <c r="AO2590" s="41"/>
      <c r="AP2590" s="41"/>
      <c r="AQ2590"/>
      <c r="AR2590" s="41"/>
      <c r="AT2590" s="41"/>
      <c r="AU2590" s="41"/>
      <c r="AW2590" s="22"/>
      <c r="AX2590" s="22"/>
      <c r="AY2590" s="22"/>
      <c r="AZ2590" s="22"/>
      <c r="BA2590" s="22"/>
      <c r="BB2590" s="22"/>
    </row>
    <row r="2591" spans="1:92" ht="14.4" x14ac:dyDescent="0.3">
      <c r="A2591" s="19"/>
      <c r="B2591" s="19"/>
      <c r="C2591" s="19"/>
      <c r="E2591" s="32">
        <v>39960.556250000001</v>
      </c>
      <c r="F2591" s="21">
        <f t="shared" si="3082"/>
        <v>61.816666666665697</v>
      </c>
      <c r="G2591" s="21">
        <f t="shared" si="3093"/>
        <v>61.816666666665697</v>
      </c>
      <c r="H2591" s="21"/>
      <c r="I2591" s="50">
        <v>1037</v>
      </c>
      <c r="J2591" s="21">
        <v>16483.099999999999</v>
      </c>
      <c r="K2591" s="21">
        <v>66.400000000000006</v>
      </c>
      <c r="L2591" s="21">
        <v>717</v>
      </c>
      <c r="M2591" s="124">
        <v>6.37</v>
      </c>
      <c r="N2591" s="40"/>
      <c r="O2591" s="40"/>
      <c r="P2591" s="40"/>
      <c r="R2591" s="22"/>
      <c r="S2591" s="22"/>
      <c r="T2591" s="22"/>
      <c r="U2591" s="52">
        <f t="shared" si="3083"/>
        <v>2.5949815287556674E-4</v>
      </c>
      <c r="V2591" s="52">
        <f t="shared" si="3084"/>
        <v>3.4775341152399636E-2</v>
      </c>
      <c r="W2591" s="52">
        <f t="shared" si="3085"/>
        <v>2.2489961518230516E-4</v>
      </c>
      <c r="X2591" s="247">
        <f>W2591+V2591+SUM($U$2585:U2591)</f>
        <v>3.6375229248398366E-2</v>
      </c>
      <c r="Y2591" s="104">
        <f>W2591+V2591+SUM($U$2585:U2591)-$X$2585</f>
        <v>1.8633845553632025E-2</v>
      </c>
      <c r="Z2591" s="42"/>
      <c r="AA2591" s="1">
        <f t="shared" si="3094"/>
        <v>2.3657166737615833E-4</v>
      </c>
      <c r="AB2591" s="41">
        <f t="shared" si="3086"/>
        <v>6.4417680778061037E-2</v>
      </c>
      <c r="AC2591" s="48">
        <f t="shared" si="3087"/>
        <v>8.6326118335710582</v>
      </c>
      <c r="AD2591" s="48">
        <f t="shared" si="3088"/>
        <v>1.6558793539952705</v>
      </c>
      <c r="AE2591" s="48">
        <f t="shared" si="3089"/>
        <v>2.8183543956168298</v>
      </c>
      <c r="AF2591" s="48">
        <f t="shared" si="3090"/>
        <v>1.6558793539952705</v>
      </c>
      <c r="AG2591" s="238">
        <f t="shared" si="3091"/>
        <v>1.1624015656737041</v>
      </c>
      <c r="AH2591" s="48">
        <f t="shared" si="3092"/>
        <v>7.3475947854986201E-5</v>
      </c>
      <c r="AI2591" s="48">
        <f>AE2591+AC2591+SUM($AB$2585:AB2591)</f>
        <v>11.745414953313176</v>
      </c>
      <c r="AJ2591" s="48">
        <f>AE2591+AC2591+SUM($AB$2584:AB2591)-$AI$2585</f>
        <v>9.0739012167157043</v>
      </c>
      <c r="AK2591" s="46"/>
      <c r="AL2591" s="86"/>
      <c r="AM2591" s="41"/>
      <c r="AN2591" s="41"/>
      <c r="AO2591" s="41"/>
      <c r="AP2591" s="41"/>
      <c r="AQ2591"/>
      <c r="AR2591" s="41"/>
      <c r="AT2591" s="41"/>
      <c r="AU2591" s="41"/>
      <c r="AW2591" s="22"/>
      <c r="AX2591" s="22"/>
      <c r="AY2591" s="22"/>
      <c r="AZ2591" s="22"/>
      <c r="BA2591" s="22"/>
      <c r="BB2591" s="22"/>
    </row>
    <row r="2592" spans="1:92" ht="14.4" x14ac:dyDescent="0.3">
      <c r="A2592" s="22"/>
      <c r="B2592" s="22"/>
      <c r="C2592" s="22"/>
      <c r="E2592" s="32">
        <v>39974.647222222222</v>
      </c>
      <c r="F2592" s="21">
        <f t="shared" si="3082"/>
        <v>75.90763888888614</v>
      </c>
      <c r="G2592" s="21">
        <f t="shared" si="3093"/>
        <v>75.90763888888614</v>
      </c>
      <c r="H2592" s="21"/>
      <c r="I2592" s="50">
        <v>1037</v>
      </c>
      <c r="J2592" s="21">
        <v>17348.3</v>
      </c>
      <c r="K2592" s="21">
        <v>65.73</v>
      </c>
      <c r="L2592" s="21">
        <v>925</v>
      </c>
      <c r="M2592" s="124">
        <v>6.37</v>
      </c>
      <c r="N2592" s="40"/>
      <c r="O2592" s="40"/>
      <c r="P2592" s="40"/>
      <c r="R2592" s="22"/>
      <c r="S2592" s="22"/>
      <c r="T2592" s="22"/>
      <c r="U2592" s="52">
        <f t="shared" si="3083"/>
        <v>2.5687972271853915E-4</v>
      </c>
      <c r="V2592" s="52">
        <f t="shared" si="3084"/>
        <v>3.4424445390771503E-2</v>
      </c>
      <c r="W2592" s="52">
        <f t="shared" si="3085"/>
        <v>2.2263029677609816E-4</v>
      </c>
      <c r="X2592" s="247">
        <f>W2592+V2592+SUM($U$2585:U2592)</f>
        <v>3.6278943891082563E-2</v>
      </c>
      <c r="Y2592" s="104">
        <f>W2592+V2592+SUM($U$2585:U2592)-$X$2585</f>
        <v>1.8537560196316222E-2</v>
      </c>
      <c r="Z2592" s="42"/>
      <c r="AA2592" s="1">
        <f t="shared" si="3094"/>
        <v>2.0102463229318502E-4</v>
      </c>
      <c r="AB2592" s="41">
        <f t="shared" si="3086"/>
        <v>6.7798972974867366E-2</v>
      </c>
      <c r="AC2592" s="48">
        <f t="shared" si="3087"/>
        <v>9.0857387185869651</v>
      </c>
      <c r="AD2592" s="48">
        <f t="shared" si="3088"/>
        <v>1.7427966703421172</v>
      </c>
      <c r="AE2592" s="48">
        <f t="shared" si="3089"/>
        <v>2.966290173661474</v>
      </c>
      <c r="AF2592" s="48">
        <f t="shared" si="3090"/>
        <v>1.7427966703421169</v>
      </c>
      <c r="AG2592" s="238">
        <f t="shared" si="3091"/>
        <v>1.2234161706097226</v>
      </c>
      <c r="AH2592" s="48">
        <f t="shared" si="3092"/>
        <v>7.7332709634271278E-5</v>
      </c>
      <c r="AI2592" s="48">
        <f>AE2592+AC2592+SUM($AB$2585:AB2592)</f>
        <v>12.414276589348594</v>
      </c>
      <c r="AJ2592" s="48">
        <f>AE2592+AC2592+SUM($AB$2584:AB2592)-$AI$2585</f>
        <v>9.7427628527511203</v>
      </c>
      <c r="AK2592" s="46"/>
      <c r="AL2592" s="86"/>
      <c r="AM2592" s="41"/>
      <c r="AN2592" s="41"/>
      <c r="AO2592" s="41"/>
      <c r="AP2592" s="41"/>
      <c r="AQ2592"/>
      <c r="AR2592" s="41"/>
      <c r="AT2592" s="41"/>
      <c r="AU2592" s="41"/>
      <c r="AW2592" s="22"/>
      <c r="AX2592" s="22"/>
      <c r="AY2592" s="22"/>
      <c r="AZ2592" s="22"/>
      <c r="BA2592" s="22"/>
      <c r="BB2592" s="22"/>
    </row>
    <row r="2593" spans="1:213" ht="14.4" x14ac:dyDescent="0.3">
      <c r="A2593" s="19"/>
      <c r="B2593" s="19"/>
      <c r="C2593" s="19"/>
      <c r="E2593" s="32">
        <v>39993.663194444445</v>
      </c>
      <c r="F2593" s="21">
        <f t="shared" si="3082"/>
        <v>94.923611111109494</v>
      </c>
      <c r="G2593" s="21">
        <f t="shared" si="3093"/>
        <v>94.923611111109494</v>
      </c>
      <c r="H2593" s="21"/>
      <c r="I2593" s="50">
        <v>1037</v>
      </c>
      <c r="J2593" s="21">
        <v>17668</v>
      </c>
      <c r="K2593" s="21">
        <v>70.27</v>
      </c>
      <c r="L2593" s="21">
        <v>1358</v>
      </c>
      <c r="M2593" s="124">
        <v>6.37</v>
      </c>
      <c r="N2593" s="40"/>
      <c r="O2593" s="40"/>
      <c r="P2593" s="40"/>
      <c r="R2593" s="22"/>
      <c r="S2593" s="22"/>
      <c r="T2593" s="22"/>
      <c r="U2593" s="52">
        <f t="shared" si="3083"/>
        <v>2.7462251811093483E-4</v>
      </c>
      <c r="V2593" s="52">
        <f t="shared" si="3084"/>
        <v>3.680215696956509E-2</v>
      </c>
      <c r="W2593" s="52">
        <f t="shared" si="3085"/>
        <v>2.3800746925994859E-4</v>
      </c>
      <c r="X2593" s="247">
        <f>W2593+V2593+SUM($U$2585:U2593)</f>
        <v>3.8946655160470939E-2</v>
      </c>
      <c r="Y2593" s="104">
        <f>W2593+V2593+SUM($U$2585:U2593)-$X$2585</f>
        <v>2.1205271465704598E-2</v>
      </c>
      <c r="Z2593" s="42"/>
      <c r="AA2593" s="1">
        <f t="shared" si="3094"/>
        <v>8.5604831859598365E-5</v>
      </c>
      <c r="AB2593" s="41">
        <f t="shared" si="3086"/>
        <v>6.9048394051287834E-2</v>
      </c>
      <c r="AC2593" s="48">
        <f t="shared" si="3087"/>
        <v>9.2531736066354924</v>
      </c>
      <c r="AD2593" s="48">
        <f t="shared" si="3088"/>
        <v>1.7749134826815613</v>
      </c>
      <c r="AE2593" s="48">
        <f t="shared" si="3089"/>
        <v>3.0209539141155584</v>
      </c>
      <c r="AF2593" s="48">
        <f t="shared" si="3090"/>
        <v>1.7749134826815616</v>
      </c>
      <c r="AG2593" s="238">
        <f t="shared" si="3091"/>
        <v>1.2459616736125492</v>
      </c>
      <c r="AH2593" s="48">
        <f t="shared" si="3092"/>
        <v>7.8757821447536963E-5</v>
      </c>
      <c r="AI2593" s="48">
        <f>AE2593+AC2593+SUM($AB$2585:AB2593)</f>
        <v>12.705423611902495</v>
      </c>
      <c r="AJ2593" s="48">
        <f>AE2593+AC2593+SUM($AB$2584:AB2593)-$AI$2585</f>
        <v>10.033909875305021</v>
      </c>
      <c r="AK2593" s="46"/>
      <c r="AL2593" s="86"/>
      <c r="AM2593" s="41"/>
      <c r="AN2593" s="41"/>
      <c r="AO2593" s="41"/>
      <c r="AP2593" s="41"/>
      <c r="AQ2593"/>
      <c r="AR2593" s="41"/>
      <c r="AT2593" s="41"/>
      <c r="AU2593" s="41"/>
      <c r="AW2593" s="22"/>
      <c r="AX2593" s="22"/>
      <c r="AY2593" s="22"/>
      <c r="AZ2593" s="22"/>
      <c r="BA2593" s="22"/>
      <c r="BB2593" s="22"/>
    </row>
    <row r="2594" spans="1:213" ht="14.4" x14ac:dyDescent="0.3">
      <c r="A2594" s="19"/>
      <c r="B2594" s="19"/>
      <c r="C2594" s="19"/>
      <c r="E2594" s="32">
        <v>40010.458333333336</v>
      </c>
      <c r="F2594" s="21">
        <f t="shared" si="3082"/>
        <v>111.71875</v>
      </c>
      <c r="G2594" s="21">
        <f t="shared" si="3093"/>
        <v>111.71875</v>
      </c>
      <c r="H2594" s="21"/>
      <c r="I2594" s="50">
        <v>1037</v>
      </c>
      <c r="J2594" s="21">
        <v>18160.5</v>
      </c>
      <c r="K2594" s="21">
        <v>74.09</v>
      </c>
      <c r="L2594" s="21">
        <v>280</v>
      </c>
      <c r="M2594" s="124">
        <v>6.37</v>
      </c>
      <c r="N2594" s="40"/>
      <c r="O2594" s="40"/>
      <c r="P2594" s="40"/>
      <c r="R2594" s="22"/>
      <c r="S2594" s="22"/>
      <c r="T2594" s="22"/>
      <c r="U2594" s="52">
        <f t="shared" si="3083"/>
        <v>2.8955147811070389E-4</v>
      </c>
      <c r="V2594" s="52">
        <f t="shared" si="3084"/>
        <v>3.8802786535862784E-2</v>
      </c>
      <c r="W2594" s="52">
        <f t="shared" si="3085"/>
        <v>2.5094597121772574E-4</v>
      </c>
      <c r="X2594" s="247">
        <f>W2594+V2594+SUM($U$2585:U2594)</f>
        <v>4.1249774706837113E-2</v>
      </c>
      <c r="Y2594" s="104">
        <f>W2594+V2594+SUM($U$2585:U2594)-$X$2585</f>
        <v>2.3508391012070771E-2</v>
      </c>
      <c r="Z2594" s="42"/>
      <c r="AA2594" s="1">
        <f t="shared" si="3094"/>
        <v>1.0408868172469834E-4</v>
      </c>
      <c r="AB2594" s="41">
        <f t="shared" si="3086"/>
        <v>7.0973135621938688E-2</v>
      </c>
      <c r="AC2594" s="48">
        <f t="shared" si="3087"/>
        <v>9.5111081776830346</v>
      </c>
      <c r="AD2594" s="48">
        <f t="shared" si="3088"/>
        <v>1.8243896480777961</v>
      </c>
      <c r="AE2594" s="48">
        <f t="shared" si="3089"/>
        <v>3.1051637739017202</v>
      </c>
      <c r="AF2594" s="48">
        <f t="shared" si="3090"/>
        <v>1.8243896480777957</v>
      </c>
      <c r="AG2594" s="238">
        <f t="shared" si="3091"/>
        <v>1.2806931726081445</v>
      </c>
      <c r="AH2594" s="48">
        <f t="shared" si="3092"/>
        <v>8.0953215779827649E-5</v>
      </c>
      <c r="AI2594" s="48">
        <f>AE2594+AC2594+SUM($AB$2585:AB2594)</f>
        <v>13.118541178358138</v>
      </c>
      <c r="AJ2594" s="48">
        <f>AE2594+AC2594+SUM($AB$2584:AB2594)-$AI$2585</f>
        <v>10.447027441760664</v>
      </c>
      <c r="AK2594" s="46"/>
      <c r="AL2594" s="86"/>
      <c r="AM2594" s="41"/>
      <c r="AN2594" s="41"/>
      <c r="AO2594" s="41"/>
      <c r="AP2594" s="41"/>
      <c r="AQ2594"/>
      <c r="AR2594" s="41"/>
      <c r="AT2594" s="41"/>
      <c r="AU2594" s="41"/>
      <c r="AW2594" s="22"/>
      <c r="AX2594" s="22"/>
      <c r="AY2594" s="22"/>
      <c r="AZ2594" s="22"/>
      <c r="BA2594" s="22"/>
      <c r="BB2594" s="22"/>
    </row>
    <row r="2595" spans="1:213" ht="14.4" x14ac:dyDescent="0.3">
      <c r="A2595" s="19"/>
      <c r="B2595" s="19"/>
      <c r="C2595" s="19"/>
      <c r="E2595" s="32">
        <v>40021.570138888892</v>
      </c>
      <c r="F2595" s="21">
        <f t="shared" si="3082"/>
        <v>122.8305555555562</v>
      </c>
      <c r="G2595" s="21">
        <f t="shared" si="3093"/>
        <v>122.8305555555562</v>
      </c>
      <c r="H2595" s="21"/>
      <c r="I2595" s="50">
        <v>1037</v>
      </c>
      <c r="J2595" s="21">
        <v>18856</v>
      </c>
      <c r="K2595" s="21">
        <v>77.08</v>
      </c>
      <c r="L2595" s="21">
        <v>305</v>
      </c>
      <c r="M2595" s="124">
        <v>6.37</v>
      </c>
      <c r="N2595" s="40"/>
      <c r="O2595" s="40"/>
      <c r="P2595" s="40"/>
      <c r="R2595" s="22"/>
      <c r="S2595" s="22"/>
      <c r="T2595" s="22"/>
      <c r="U2595" s="52">
        <f t="shared" si="3083"/>
        <v>3.0123671119952833E-4</v>
      </c>
      <c r="V2595" s="52">
        <f t="shared" si="3084"/>
        <v>4.0368724337755471E-2</v>
      </c>
      <c r="W2595" s="52">
        <f t="shared" si="3085"/>
        <v>2.6107322798572412E-4</v>
      </c>
      <c r="X2595" s="247">
        <f>W2595+V2595+SUM($U$2585:U2595)</f>
        <v>4.3127076476697321E-2</v>
      </c>
      <c r="Y2595" s="104">
        <f>W2595+V2595+SUM($U$2585:U2595)-$X$2585</f>
        <v>2.538569278193098E-2</v>
      </c>
      <c r="Z2595" s="42"/>
      <c r="AA2595" s="1">
        <f t="shared" si="3094"/>
        <v>1.4438510634237156E-4</v>
      </c>
      <c r="AB2595" s="41">
        <f t="shared" si="3086"/>
        <v>7.3691222449121768E-2</v>
      </c>
      <c r="AC2595" s="48">
        <f t="shared" si="3087"/>
        <v>9.8753589272537265</v>
      </c>
      <c r="AD2595" s="48">
        <f t="shared" si="3088"/>
        <v>1.8942590349469961</v>
      </c>
      <c r="AE2595" s="48">
        <f t="shared" si="3089"/>
        <v>3.2240834845235993</v>
      </c>
      <c r="AF2595" s="48">
        <f t="shared" si="3090"/>
        <v>1.8942590349469954</v>
      </c>
      <c r="AG2595" s="238">
        <f t="shared" si="3091"/>
        <v>1.329740396062838</v>
      </c>
      <c r="AH2595" s="48">
        <f t="shared" si="3092"/>
        <v>8.4053513765834078E-5</v>
      </c>
      <c r="AI2595" s="48">
        <f>AE2595+AC2595+SUM($AB$2585:AB2595)</f>
        <v>13.675402860999828</v>
      </c>
      <c r="AJ2595" s="48">
        <f>AE2595+AC2595+SUM($AB$2584:AB2595)-$AI$2585</f>
        <v>11.003889124402356</v>
      </c>
      <c r="AK2595" s="46"/>
      <c r="AL2595" s="86"/>
      <c r="AM2595" s="41"/>
      <c r="AN2595" s="41"/>
      <c r="AO2595" s="41"/>
      <c r="AP2595" s="41"/>
      <c r="AQ2595"/>
      <c r="AR2595" s="41"/>
      <c r="AT2595" s="41"/>
      <c r="AU2595" s="41"/>
      <c r="AW2595" s="22"/>
      <c r="AX2595" s="22"/>
      <c r="AY2595" s="22"/>
      <c r="AZ2595" s="22"/>
      <c r="BA2595" s="22"/>
      <c r="BB2595" s="22"/>
    </row>
    <row r="2596" spans="1:213" ht="14.4" x14ac:dyDescent="0.3">
      <c r="A2596" s="19"/>
      <c r="B2596" s="19"/>
      <c r="C2596" s="19"/>
      <c r="E2596" s="32">
        <v>40035.670138888891</v>
      </c>
      <c r="F2596" s="21">
        <f t="shared" si="3082"/>
        <v>136.93055555555475</v>
      </c>
      <c r="G2596" s="21">
        <f t="shared" si="3093"/>
        <v>136.93055555555475</v>
      </c>
      <c r="H2596" s="21"/>
      <c r="I2596" s="50">
        <v>1037</v>
      </c>
      <c r="J2596" s="21">
        <v>18283.7</v>
      </c>
      <c r="K2596" s="21">
        <v>82.05</v>
      </c>
      <c r="L2596" s="21">
        <v>505</v>
      </c>
      <c r="M2596" s="124">
        <v>6.37</v>
      </c>
      <c r="U2596" s="52">
        <f t="shared" si="3083"/>
        <v>3.20659991618076E-4</v>
      </c>
      <c r="V2596" s="52">
        <f t="shared" si="3084"/>
        <v>4.2971637674011895E-2</v>
      </c>
      <c r="W2596" s="52">
        <f t="shared" si="3085"/>
        <v>2.7790682870042379E-4</v>
      </c>
      <c r="X2596" s="247">
        <f>W2596+V2596+SUM($U$2585:U2596)</f>
        <v>4.6067483405286526E-2</v>
      </c>
      <c r="Y2596" s="104">
        <f>W2596+V2596+SUM($U$2585:U2596)-$X$2585</f>
        <v>2.8326099710520185E-2</v>
      </c>
      <c r="Z2596" s="42"/>
      <c r="AA2596" s="1">
        <f t="shared" si="3094"/>
        <v>1.6869893215218758E-4</v>
      </c>
      <c r="AB2596" s="41">
        <f t="shared" si="3086"/>
        <v>7.145461412245481E-2</v>
      </c>
      <c r="AC2596" s="48">
        <f t="shared" si="3087"/>
        <v>9.5756310998212211</v>
      </c>
      <c r="AD2596" s="48">
        <f t="shared" si="3088"/>
        <v>1.8367662238682854</v>
      </c>
      <c r="AE2596" s="48">
        <f t="shared" si="3089"/>
        <v>3.1262290626847764</v>
      </c>
      <c r="AF2596" s="48">
        <f t="shared" si="3090"/>
        <v>1.8367662238682854</v>
      </c>
      <c r="AG2596" s="238">
        <f t="shared" si="3091"/>
        <v>1.2893813364178042</v>
      </c>
      <c r="AH2596" s="48">
        <f t="shared" si="3092"/>
        <v>8.1502398686910315E-5</v>
      </c>
      <c r="AI2596" s="48">
        <f>AE2596+AC2596+SUM($AB$2585:AB2596)</f>
        <v>13.349275225850956</v>
      </c>
      <c r="AJ2596" s="48">
        <f>AE2596+AC2596+SUM($AB$2584:AB2596)-$AI$2585</f>
        <v>10.677761489253484</v>
      </c>
      <c r="AK2596" s="46"/>
      <c r="AL2596" s="86"/>
      <c r="AM2596" s="41"/>
      <c r="AN2596" s="41"/>
      <c r="AO2596" s="41"/>
      <c r="AP2596" s="41"/>
      <c r="AQ2596"/>
      <c r="AR2596" s="41"/>
      <c r="AT2596" s="41"/>
      <c r="AU2596" s="41"/>
    </row>
    <row r="2597" spans="1:213" ht="14.4" x14ac:dyDescent="0.3">
      <c r="A2597" s="19"/>
      <c r="B2597" s="19"/>
      <c r="C2597" s="19"/>
      <c r="E2597" s="32">
        <v>40049.655555555553</v>
      </c>
      <c r="F2597" s="21">
        <f t="shared" si="3082"/>
        <v>150.91597222221753</v>
      </c>
      <c r="G2597" s="21">
        <f t="shared" si="3093"/>
        <v>150.91597222221753</v>
      </c>
      <c r="H2597" s="21"/>
      <c r="I2597" s="50">
        <v>1037</v>
      </c>
      <c r="J2597" s="21">
        <v>18944</v>
      </c>
      <c r="K2597" s="21">
        <v>93.68</v>
      </c>
      <c r="L2597" s="21">
        <v>787</v>
      </c>
      <c r="M2597" s="124">
        <v>6.37</v>
      </c>
      <c r="U2597" s="52">
        <f t="shared" si="3083"/>
        <v>3.6611124941842002E-4</v>
      </c>
      <c r="V2597" s="52">
        <f t="shared" si="3084"/>
        <v>4.9062559625855387E-2</v>
      </c>
      <c r="W2597" s="52">
        <f t="shared" si="3085"/>
        <v>3.1729813178130043E-4</v>
      </c>
      <c r="X2597" s="247">
        <f>W2597+V2597+SUM($U$2585:U2597)</f>
        <v>5.2563907909629316E-2</v>
      </c>
      <c r="Y2597" s="104">
        <f>W2597+V2597+SUM($U$2585:U2597)-$X$2585</f>
        <v>3.4822524214862975E-2</v>
      </c>
      <c r="Z2597" s="42"/>
      <c r="AA2597" s="1">
        <f t="shared" si="3094"/>
        <v>2.8262051297710353E-4</v>
      </c>
      <c r="AB2597" s="41">
        <f t="shared" si="3086"/>
        <v>7.4035135663776133E-2</v>
      </c>
      <c r="AC2597" s="48">
        <f t="shared" si="3087"/>
        <v>9.9214467287810031</v>
      </c>
      <c r="AD2597" s="48">
        <f t="shared" si="3088"/>
        <v>1.9030994462259168</v>
      </c>
      <c r="AE2597" s="48">
        <f t="shared" si="3089"/>
        <v>3.2391301193686397</v>
      </c>
      <c r="AF2597" s="48">
        <f t="shared" si="3090"/>
        <v>1.9030994462259168</v>
      </c>
      <c r="AG2597" s="238">
        <f t="shared" si="3091"/>
        <v>1.3359462273554521</v>
      </c>
      <c r="AH2597" s="48">
        <f t="shared" si="3092"/>
        <v>8.4445787270893139E-5</v>
      </c>
      <c r="AI2597" s="48">
        <f>AE2597+AC2597+SUM($AB$2585:AB2597)</f>
        <v>13.882027047158376</v>
      </c>
      <c r="AJ2597" s="48">
        <f>AE2597+AC2597+SUM($AB$2584:AB2597)-$AI$2585</f>
        <v>11.210513310560902</v>
      </c>
      <c r="AK2597" s="46"/>
      <c r="AL2597" s="86"/>
      <c r="AM2597" s="41"/>
      <c r="AN2597" s="41"/>
      <c r="AO2597" s="41"/>
      <c r="AP2597" s="41"/>
      <c r="AQ2597"/>
      <c r="AR2597" s="41"/>
      <c r="AT2597" s="41"/>
      <c r="AU2597" s="41"/>
    </row>
    <row r="2598" spans="1:213" ht="14.4" x14ac:dyDescent="0.3">
      <c r="A2598" s="19"/>
      <c r="B2598" s="19"/>
      <c r="C2598" s="19"/>
      <c r="E2598" s="32">
        <v>40063.567361111112</v>
      </c>
      <c r="F2598" s="21">
        <f t="shared" si="3082"/>
        <v>164.82777777777665</v>
      </c>
      <c r="G2598" s="21">
        <f t="shared" si="3093"/>
        <v>164.82777777777665</v>
      </c>
      <c r="H2598" s="21"/>
      <c r="I2598" s="50">
        <v>1037</v>
      </c>
      <c r="J2598" s="21">
        <v>18989.7</v>
      </c>
      <c r="K2598" s="21">
        <v>99.91</v>
      </c>
      <c r="L2598" s="21">
        <v>1084</v>
      </c>
      <c r="M2598" s="124">
        <v>6.37</v>
      </c>
      <c r="U2598" s="52">
        <f t="shared" si="3083"/>
        <v>3.9045874177406426E-4</v>
      </c>
      <c r="V2598" s="52">
        <f t="shared" si="3084"/>
        <v>5.2325366483979625E-2</v>
      </c>
      <c r="W2598" s="52">
        <f t="shared" si="3085"/>
        <v>3.3839940591662813E-4</v>
      </c>
      <c r="X2598" s="247">
        <f>W2598+V2598+SUM($U$2585:U2598)</f>
        <v>5.6238274783662945E-2</v>
      </c>
      <c r="Y2598" s="104">
        <f>W2598+V2598+SUM($U$2585:U2598)-$X$2585</f>
        <v>3.8496891088896604E-2</v>
      </c>
      <c r="Z2598" s="42"/>
      <c r="AA2598" s="1">
        <f t="shared" si="3094"/>
        <v>3.273593036642656E-4</v>
      </c>
      <c r="AB2598" s="41">
        <f t="shared" si="3086"/>
        <v>7.4213736049113688E-2</v>
      </c>
      <c r="AC2598" s="48">
        <f t="shared" si="3087"/>
        <v>9.9453809620741467</v>
      </c>
      <c r="AD2598" s="48">
        <f t="shared" si="3088"/>
        <v>1.907690432537811</v>
      </c>
      <c r="AE2598" s="48">
        <f t="shared" si="3089"/>
        <v>3.2469441104188483</v>
      </c>
      <c r="AF2598" s="48">
        <f t="shared" si="3090"/>
        <v>1.907690432537811</v>
      </c>
      <c r="AG2598" s="238">
        <f t="shared" si="3091"/>
        <v>1.3391690283790028</v>
      </c>
      <c r="AH2598" s="48">
        <f t="shared" si="3092"/>
        <v>8.4649502034315848E-5</v>
      </c>
      <c r="AI2598" s="48">
        <f>AE2598+AC2598+SUM($AB$2585:AB2598)</f>
        <v>13.987989007550842</v>
      </c>
      <c r="AJ2598" s="48">
        <f>AE2598+AC2598+SUM($AB$2584:AB2598)-$AI$2585</f>
        <v>11.316475270953369</v>
      </c>
      <c r="AK2598" s="46"/>
      <c r="AL2598" s="86"/>
      <c r="AM2598" s="41"/>
      <c r="AN2598" s="41"/>
      <c r="AO2598" s="41"/>
      <c r="AP2598" s="41"/>
      <c r="AQ2598"/>
      <c r="AR2598" s="41"/>
      <c r="AT2598" s="41"/>
      <c r="AU2598" s="41"/>
    </row>
    <row r="2599" spans="1:213" ht="14.4" x14ac:dyDescent="0.3">
      <c r="A2599" s="19"/>
      <c r="B2599" s="19"/>
      <c r="C2599" s="19"/>
      <c r="E2599" s="32">
        <v>40077.544444444444</v>
      </c>
      <c r="F2599" s="21">
        <f t="shared" si="3082"/>
        <v>178.80486111110804</v>
      </c>
      <c r="G2599" s="21">
        <f t="shared" si="3093"/>
        <v>178.80486111110804</v>
      </c>
      <c r="H2599" s="21"/>
      <c r="I2599" s="50">
        <v>1037</v>
      </c>
      <c r="J2599" s="21">
        <v>19167.5</v>
      </c>
      <c r="K2599" s="21">
        <v>107.76</v>
      </c>
      <c r="L2599" s="21">
        <v>1433</v>
      </c>
      <c r="M2599" s="124">
        <v>6.37</v>
      </c>
      <c r="U2599" s="52">
        <f t="shared" si="3083"/>
        <v>4.2113736376311851E-4</v>
      </c>
      <c r="V2599" s="52">
        <f t="shared" si="3084"/>
        <v>5.6436607870219646E-2</v>
      </c>
      <c r="W2599" s="52">
        <f t="shared" si="3085"/>
        <v>3.6498768873562061E-4</v>
      </c>
      <c r="X2599" s="247">
        <f>W2599+V2599+SUM($U$2585:U2599)</f>
        <v>6.0797241816485076E-2</v>
      </c>
      <c r="Y2599" s="104">
        <f>W2599+V2599+SUM($U$2585:U2599)-$X$2585</f>
        <v>4.3055858121718735E-2</v>
      </c>
      <c r="Z2599" s="42"/>
      <c r="AA2599" s="1">
        <f t="shared" si="3094"/>
        <v>3.4305340716957682E-4</v>
      </c>
      <c r="AB2599" s="41">
        <f t="shared" si="3086"/>
        <v>7.490859706690399E-2</v>
      </c>
      <c r="AC2599" s="48">
        <f t="shared" si="3087"/>
        <v>10.038499270159939</v>
      </c>
      <c r="AD2599" s="48">
        <f t="shared" si="3088"/>
        <v>1.9255520816899945</v>
      </c>
      <c r="AE2599" s="48">
        <f t="shared" si="3089"/>
        <v>3.2773451521853039</v>
      </c>
      <c r="AF2599" s="48">
        <f t="shared" si="3090"/>
        <v>1.9255520816899945</v>
      </c>
      <c r="AG2599" s="238">
        <f t="shared" si="3091"/>
        <v>1.3517076284224887</v>
      </c>
      <c r="AH2599" s="48">
        <f t="shared" si="3092"/>
        <v>8.544207282067378E-5</v>
      </c>
      <c r="AI2599" s="48">
        <f>AE2599+AC2599+SUM($AB$2585:AB2599)</f>
        <v>14.186416954469996</v>
      </c>
      <c r="AJ2599" s="48">
        <f>AE2599+AC2599+SUM($AB$2584:AB2599)-$AI$2585</f>
        <v>11.514903217872522</v>
      </c>
      <c r="AK2599" s="46"/>
      <c r="AL2599" s="86"/>
      <c r="AM2599" s="41"/>
      <c r="AN2599" s="41"/>
      <c r="AO2599" s="41"/>
      <c r="AP2599" s="41"/>
      <c r="AQ2599"/>
      <c r="AR2599" s="41"/>
      <c r="AT2599" s="41"/>
      <c r="AU2599" s="41"/>
    </row>
    <row r="2600" spans="1:213" ht="14.4" x14ac:dyDescent="0.3">
      <c r="A2600" s="19"/>
      <c r="B2600" s="19"/>
      <c r="C2600" s="19"/>
      <c r="E2600" s="32">
        <v>40091.538194444445</v>
      </c>
      <c r="F2600" s="21">
        <f t="shared" si="3082"/>
        <v>192.79861111110949</v>
      </c>
      <c r="G2600" s="21">
        <f t="shared" si="3093"/>
        <v>192.79861111110949</v>
      </c>
      <c r="H2600" s="21"/>
      <c r="I2600" s="50">
        <v>1037</v>
      </c>
      <c r="J2600" s="21">
        <v>20092.2</v>
      </c>
      <c r="K2600" s="21">
        <v>115.91</v>
      </c>
      <c r="L2600" s="21">
        <v>1739</v>
      </c>
      <c r="M2600" s="124">
        <v>6.37</v>
      </c>
      <c r="U2600" s="52">
        <f t="shared" si="3083"/>
        <v>4.5298841716576708E-4</v>
      </c>
      <c r="V2600" s="52">
        <f t="shared" si="3084"/>
        <v>6.0704966761666285E-2</v>
      </c>
      <c r="W2600" s="52">
        <f t="shared" si="3085"/>
        <v>3.9259208427381014E-4</v>
      </c>
      <c r="X2600" s="247">
        <f>W2600+V2600+SUM($U$2585:U2600)</f>
        <v>6.5546193520635676E-2</v>
      </c>
      <c r="Y2600" s="104">
        <f>W2600+V2600+SUM($U$2585:U2600)-$X$2585</f>
        <v>4.7804809825869335E-2</v>
      </c>
      <c r="Z2600" s="90">
        <f>(0.05-Y2600)/((Y2601-Y2600)/(G2601-G2600))+G2600</f>
        <v>199.31288009382598</v>
      </c>
      <c r="AA2600" s="1">
        <f t="shared" si="3094"/>
        <v>3.1161424391859489E-4</v>
      </c>
      <c r="AB2600" s="41">
        <f t="shared" si="3086"/>
        <v>7.8522421494073208E-2</v>
      </c>
      <c r="AC2600" s="48">
        <f t="shared" si="3087"/>
        <v>10.522787793708494</v>
      </c>
      <c r="AD2600" s="48">
        <f t="shared" si="3088"/>
        <v>2.0184467215720212</v>
      </c>
      <c r="AE2600" s="48">
        <f t="shared" si="3089"/>
        <v>3.4354545071990383</v>
      </c>
      <c r="AF2600" s="48">
        <f t="shared" si="3090"/>
        <v>2.0184467215720208</v>
      </c>
      <c r="AG2600" s="238">
        <f t="shared" si="3091"/>
        <v>1.4169182215620362</v>
      </c>
      <c r="AH2600" s="48">
        <f t="shared" si="3092"/>
        <v>8.9564064981220395E-5</v>
      </c>
      <c r="AI2600" s="48">
        <f>AE2600+AC2600+SUM($AB$2585:AB2600)</f>
        <v>14.907337254526357</v>
      </c>
      <c r="AJ2600" s="48">
        <f>AE2600+AC2600+SUM($AB$2584:AB2600)-$AI$2585</f>
        <v>12.235823517928885</v>
      </c>
      <c r="AK2600" s="46"/>
      <c r="AL2600" s="86"/>
      <c r="AM2600" s="41"/>
      <c r="AN2600" s="41"/>
      <c r="AO2600" s="41"/>
      <c r="AP2600" s="41"/>
      <c r="AQ2600"/>
      <c r="AR2600" s="41"/>
      <c r="AT2600" s="41"/>
      <c r="AU2600" s="41"/>
    </row>
    <row r="2601" spans="1:213" ht="14.4" x14ac:dyDescent="0.3">
      <c r="A2601" s="19"/>
      <c r="B2601" s="19"/>
      <c r="C2601" s="19"/>
      <c r="E2601" s="32">
        <v>40105.646527777775</v>
      </c>
      <c r="F2601" s="21">
        <f t="shared" si="3082"/>
        <v>206.90694444443943</v>
      </c>
      <c r="G2601" s="21">
        <f t="shared" si="3093"/>
        <v>206.90694444443943</v>
      </c>
      <c r="H2601" s="21"/>
      <c r="I2601" s="50">
        <v>1037</v>
      </c>
      <c r="J2601" s="21">
        <v>19928</v>
      </c>
      <c r="K2601" s="21">
        <v>124.01</v>
      </c>
      <c r="L2601" s="21">
        <v>2064</v>
      </c>
      <c r="M2601" s="124">
        <v>6.37</v>
      </c>
      <c r="U2601" s="52">
        <f t="shared" si="3083"/>
        <v>4.8464406533281663E-4</v>
      </c>
      <c r="V2601" s="52">
        <f t="shared" si="3084"/>
        <v>6.4947139402245155E-2</v>
      </c>
      <c r="W2601" s="52">
        <f t="shared" si="3085"/>
        <v>4.2002712769213351E-4</v>
      </c>
      <c r="X2601" s="247">
        <f>W2601+V2601+SUM($U$2585:U2601)</f>
        <v>7.0300445269965692E-2</v>
      </c>
      <c r="Y2601" s="104">
        <f>W2601+V2601+SUM($U$2585:U2601)-$X$2585</f>
        <v>5.2559061575199351E-2</v>
      </c>
      <c r="Z2601" s="42"/>
      <c r="AA2601" s="1">
        <f t="shared" si="3094"/>
        <v>3.3470442307506208E-4</v>
      </c>
      <c r="AB2601" s="41">
        <f t="shared" si="3086"/>
        <v>7.7880710700365854E-2</v>
      </c>
      <c r="AC2601" s="48">
        <f t="shared" si="3087"/>
        <v>10.436792145858734</v>
      </c>
      <c r="AD2601" s="48">
        <f t="shared" si="3088"/>
        <v>2.0019513177993074</v>
      </c>
      <c r="AE2601" s="48">
        <f t="shared" si="3089"/>
        <v>3.4073788544540884</v>
      </c>
      <c r="AF2601" s="48">
        <f t="shared" si="3090"/>
        <v>2.0019513177993069</v>
      </c>
      <c r="AG2601" s="238">
        <f t="shared" si="3091"/>
        <v>1.4053387045364998</v>
      </c>
      <c r="AH2601" s="48">
        <f t="shared" si="3092"/>
        <v>8.8832118282007946E-5</v>
      </c>
      <c r="AI2601" s="48">
        <f>AE2601+AC2601+SUM($AB$2585:AB2601)</f>
        <v>14.871146664632015</v>
      </c>
      <c r="AJ2601" s="48">
        <f>AE2601+AC2601+SUM($AB$2584:AB2601)-$AI$2585</f>
        <v>12.199632928034543</v>
      </c>
      <c r="AK2601" s="46"/>
      <c r="AL2601" s="86"/>
      <c r="AM2601" s="41"/>
      <c r="AN2601" s="41"/>
      <c r="AO2601" s="41"/>
      <c r="AP2601" s="41"/>
      <c r="AQ2601"/>
      <c r="AR2601" s="41"/>
      <c r="AT2601" s="41"/>
      <c r="AU2601" s="41"/>
    </row>
    <row r="2602" spans="1:213" ht="14.4" x14ac:dyDescent="0.3">
      <c r="A2602" s="19"/>
      <c r="B2602" s="19"/>
      <c r="C2602" s="19"/>
      <c r="E2602" s="32">
        <v>40119.544444444444</v>
      </c>
      <c r="F2602" s="21">
        <f t="shared" si="3082"/>
        <v>220.80486111110804</v>
      </c>
      <c r="G2602" s="21">
        <f t="shared" si="3093"/>
        <v>220.80486111110804</v>
      </c>
      <c r="H2602" s="21"/>
      <c r="I2602" s="50">
        <v>1037</v>
      </c>
      <c r="J2602" s="21">
        <v>18357.400000000001</v>
      </c>
      <c r="K2602" s="21">
        <v>119.93</v>
      </c>
      <c r="L2602" s="21">
        <v>2368</v>
      </c>
      <c r="M2602" s="124">
        <v>6.37</v>
      </c>
      <c r="U2602" s="52">
        <f t="shared" si="3083"/>
        <v>4.6869899810793244E-4</v>
      </c>
      <c r="V2602" s="52">
        <f t="shared" si="3084"/>
        <v>6.2810341331435052E-2</v>
      </c>
      <c r="W2602" s="52">
        <f t="shared" si="3085"/>
        <v>4.0620799471105209E-4</v>
      </c>
      <c r="X2602" s="247">
        <f>W2602+V2602+SUM($U$2585:U2602)</f>
        <v>6.8618527064282439E-2</v>
      </c>
      <c r="Y2602" s="104">
        <f>W2602+V2602+SUM($U$2585:U2602)-$X$2585</f>
        <v>5.0877143369516098E-2</v>
      </c>
      <c r="Z2602" s="42"/>
      <c r="AA2602" s="1">
        <f t="shared" si="3094"/>
        <v>2.016641262113433E-4</v>
      </c>
      <c r="AB2602" s="41">
        <f t="shared" si="3086"/>
        <v>7.1742641439727847E-2</v>
      </c>
      <c r="AC2602" s="48">
        <f t="shared" si="3087"/>
        <v>9.614229633600317</v>
      </c>
      <c r="AD2602" s="48">
        <f t="shared" si="3088"/>
        <v>1.8441700683143818</v>
      </c>
      <c r="AE2602" s="48">
        <f t="shared" si="3089"/>
        <v>3.1388306193674982</v>
      </c>
      <c r="AF2602" s="48">
        <f t="shared" si="3090"/>
        <v>1.844170068314382</v>
      </c>
      <c r="AG2602" s="238">
        <f t="shared" si="3091"/>
        <v>1.2945787201253687</v>
      </c>
      <c r="AH2602" s="48">
        <f t="shared" si="3092"/>
        <v>8.1830927747397278E-5</v>
      </c>
      <c r="AI2602" s="48">
        <f>AE2602+AC2602+SUM($AB$2585:AB2602)</f>
        <v>13.851778558726734</v>
      </c>
      <c r="AJ2602" s="48">
        <f>AE2602+AC2602+SUM($AB$2584:AB2602)-$AI$2585</f>
        <v>11.18026482212926</v>
      </c>
      <c r="AK2602" s="46"/>
      <c r="AL2602" s="86"/>
      <c r="AM2602" s="41"/>
      <c r="AN2602" s="41"/>
      <c r="AO2602" s="41"/>
      <c r="AP2602" s="41"/>
      <c r="AQ2602"/>
      <c r="AR2602" s="41"/>
      <c r="AT2602" s="41"/>
      <c r="AU2602" s="41"/>
    </row>
    <row r="2603" spans="1:213" ht="14.4" x14ac:dyDescent="0.3">
      <c r="A2603" s="19"/>
      <c r="B2603" s="19"/>
      <c r="C2603" s="19"/>
      <c r="E2603" s="32">
        <v>40161.627083333333</v>
      </c>
      <c r="F2603" s="21">
        <f t="shared" si="3082"/>
        <v>262.88749999999709</v>
      </c>
      <c r="G2603" s="21">
        <f t="shared" si="3093"/>
        <v>262.88749999999709</v>
      </c>
      <c r="H2603" s="21"/>
      <c r="I2603" s="50">
        <v>1037</v>
      </c>
      <c r="J2603" s="21">
        <v>20173</v>
      </c>
      <c r="K2603" s="21">
        <v>144.28</v>
      </c>
      <c r="L2603" s="21">
        <v>2604</v>
      </c>
      <c r="M2603" s="124">
        <v>6.37</v>
      </c>
      <c r="U2603" s="52">
        <f t="shared" si="3083"/>
        <v>5.6386134784468017E-4</v>
      </c>
      <c r="V2603" s="52">
        <f t="shared" si="3084"/>
        <v>7.5563045504039444E-2</v>
      </c>
      <c r="W2603" s="52">
        <f t="shared" si="3085"/>
        <v>4.8868247708588842E-4</v>
      </c>
      <c r="X2603" s="247">
        <f>W2603+V2603+SUM($U$2585:U2603)</f>
        <v>8.2017567067106334E-2</v>
      </c>
      <c r="Y2603" s="104">
        <f>W2603+V2603+SUM($U$2585:U2603)-$X$2585</f>
        <v>6.4276183372339993E-2</v>
      </c>
      <c r="Z2603" s="42"/>
      <c r="AA2603" s="1">
        <f t="shared" si="3094"/>
        <v>2.2776554587858463E-4</v>
      </c>
      <c r="AB2603" s="41">
        <f t="shared" si="3086"/>
        <v>7.8838196354801313E-2</v>
      </c>
      <c r="AC2603" s="48">
        <f t="shared" si="3087"/>
        <v>10.565104775110809</v>
      </c>
      <c r="AD2603" s="48">
        <f t="shared" si="3088"/>
        <v>2.0265638264735757</v>
      </c>
      <c r="AE2603" s="48">
        <f t="shared" si="3089"/>
        <v>3.4492700537385752</v>
      </c>
      <c r="AF2603" s="48">
        <f t="shared" si="3090"/>
        <v>2.0265638264735757</v>
      </c>
      <c r="AG2603" s="238">
        <f t="shared" si="3091"/>
        <v>1.4226163030216181</v>
      </c>
      <c r="AH2603" s="48">
        <f t="shared" si="3092"/>
        <v>8.9924243381320063E-5</v>
      </c>
      <c r="AI2603" s="48">
        <f>AE2603+AC2603+SUM($AB$2585:AB2603)</f>
        <v>15.191931330963104</v>
      </c>
      <c r="AJ2603" s="48">
        <f>AE2603+AC2603+SUM($AB$2584:AB2603)-$AI$2585</f>
        <v>12.520417594365632</v>
      </c>
      <c r="AK2603" s="46"/>
      <c r="AL2603" s="86"/>
      <c r="AM2603" s="41"/>
      <c r="AN2603" s="41"/>
      <c r="AO2603" s="41"/>
      <c r="AP2603" s="41"/>
      <c r="AQ2603"/>
      <c r="AR2603" s="41"/>
      <c r="AT2603" s="41"/>
      <c r="AU2603" s="41"/>
    </row>
    <row r="2604" spans="1:213" ht="14.4" x14ac:dyDescent="0.3">
      <c r="A2604" s="19"/>
      <c r="B2604" s="19"/>
      <c r="C2604" s="19"/>
      <c r="E2604" s="32">
        <v>40189.566666666666</v>
      </c>
      <c r="F2604" s="21">
        <f t="shared" si="3082"/>
        <v>290.82708333332994</v>
      </c>
      <c r="G2604" s="21">
        <f t="shared" si="3093"/>
        <v>290.82708333332994</v>
      </c>
      <c r="H2604" s="21"/>
      <c r="I2604" s="50">
        <v>1037</v>
      </c>
      <c r="J2604" s="21">
        <v>20136.900000000001</v>
      </c>
      <c r="K2604" s="21">
        <v>158.08000000000001</v>
      </c>
      <c r="L2604" s="21">
        <v>2829</v>
      </c>
      <c r="M2604" s="124">
        <v>6.37</v>
      </c>
      <c r="U2604" s="52">
        <f t="shared" si="3083"/>
        <v>6.1779319287002393E-4</v>
      </c>
      <c r="V2604" s="52">
        <f t="shared" si="3084"/>
        <v>8.27904507435442E-2</v>
      </c>
      <c r="W2604" s="52">
        <f t="shared" si="3085"/>
        <v>5.3542366216895784E-4</v>
      </c>
      <c r="X2604" s="247">
        <f>W2604+V2604+SUM($U$2585:U2604)</f>
        <v>8.9909506684564183E-2</v>
      </c>
      <c r="Y2604" s="104">
        <f>W2604+V2604+SUM($U$2585:U2604)-$X$2585</f>
        <v>7.2168122989797842E-2</v>
      </c>
      <c r="Z2604" s="42"/>
      <c r="AA2604" s="1">
        <f t="shared" si="3094"/>
        <v>2.5545862984164761E-4</v>
      </c>
      <c r="AB2604" s="41">
        <f t="shared" si="3086"/>
        <v>7.869711377469879E-2</v>
      </c>
      <c r="AC2604" s="48">
        <f t="shared" si="3087"/>
        <v>10.54619830198428</v>
      </c>
      <c r="AD2604" s="48">
        <f t="shared" si="3088"/>
        <v>2.0229372486648369</v>
      </c>
      <c r="AE2604" s="48">
        <f t="shared" si="3089"/>
        <v>3.4430975137623716</v>
      </c>
      <c r="AF2604" s="48">
        <f t="shared" si="3090"/>
        <v>2.0229372486648365</v>
      </c>
      <c r="AG2604" s="238">
        <f t="shared" si="3091"/>
        <v>1.4200705017754436</v>
      </c>
      <c r="AH2604" s="48">
        <f t="shared" si="3092"/>
        <v>8.9763322091176526E-5</v>
      </c>
      <c r="AI2604" s="48">
        <f>AE2604+AC2604+SUM($AB$2585:AB2604)</f>
        <v>15.245549431635069</v>
      </c>
      <c r="AJ2604" s="48">
        <f>AE2604+AC2604+SUM($AB$2584:AB2604)-$AI$2585</f>
        <v>12.574035695037598</v>
      </c>
      <c r="AK2604" s="46"/>
      <c r="AL2604" s="86"/>
      <c r="AM2604" s="41"/>
      <c r="AN2604" s="41"/>
      <c r="AO2604" s="41"/>
      <c r="AP2604" s="41"/>
      <c r="AQ2604"/>
      <c r="AR2604" s="41"/>
      <c r="AT2604" s="41"/>
      <c r="AU2604" s="41"/>
    </row>
    <row r="2605" spans="1:213" ht="14.4" x14ac:dyDescent="0.3">
      <c r="A2605" s="19"/>
      <c r="B2605" s="19"/>
      <c r="C2605" s="19"/>
      <c r="E2605" s="32">
        <v>40204.425694444442</v>
      </c>
      <c r="F2605" s="21">
        <f t="shared" si="3082"/>
        <v>305.68611111110658</v>
      </c>
      <c r="G2605" s="21">
        <f t="shared" si="3093"/>
        <v>305.68611111110658</v>
      </c>
      <c r="H2605" s="21"/>
      <c r="I2605" s="50">
        <v>1037</v>
      </c>
      <c r="J2605" s="21">
        <v>19986</v>
      </c>
      <c r="K2605" s="21">
        <v>169.78</v>
      </c>
      <c r="L2605" s="98">
        <v>3043</v>
      </c>
      <c r="M2605" s="124">
        <v>6.37</v>
      </c>
      <c r="U2605" s="52">
        <f t="shared" si="3083"/>
        <v>6.6351801800020656E-4</v>
      </c>
      <c r="V2605" s="52">
        <f t="shared" si="3084"/>
        <v>8.8918033446602554E-2</v>
      </c>
      <c r="W2605" s="52">
        <f t="shared" si="3085"/>
        <v>5.7505205821764712E-4</v>
      </c>
      <c r="X2605" s="247">
        <f>W2605+V2605+SUM($U$2585:U2605)</f>
        <v>9.6740235801671431E-2</v>
      </c>
      <c r="Y2605" s="104">
        <f>W2605+V2605+SUM($U$2585:U2605)-$X$2585</f>
        <v>7.899885210690509E-2</v>
      </c>
      <c r="Z2605" s="42"/>
      <c r="AA2605" s="1">
        <f t="shared" si="3094"/>
        <v>3.2275093643661278E-4</v>
      </c>
      <c r="AB2605" s="41">
        <f t="shared" si="3086"/>
        <v>7.8107380773660792E-2</v>
      </c>
      <c r="AC2605" s="48">
        <f t="shared" si="3087"/>
        <v>10.467168196865346</v>
      </c>
      <c r="AD2605" s="48">
        <f t="shared" si="3088"/>
        <v>2.0077779525058688</v>
      </c>
      <c r="AE2605" s="48">
        <f t="shared" si="3089"/>
        <v>3.417295954692865</v>
      </c>
      <c r="AF2605" s="48">
        <f t="shared" si="3090"/>
        <v>2.0077779525058683</v>
      </c>
      <c r="AG2605" s="238">
        <f t="shared" si="3091"/>
        <v>1.4094289115248133</v>
      </c>
      <c r="AH2605" s="48">
        <f t="shared" si="3092"/>
        <v>8.9090662183069583E-5</v>
      </c>
      <c r="AI2605" s="48">
        <f>AE2605+AC2605+SUM($AB$2585:AB2605)</f>
        <v>15.21882514822029</v>
      </c>
      <c r="AJ2605" s="48">
        <f>AE2605+AC2605+SUM($AB$2584:AB2605)-$AI$2585</f>
        <v>12.547311411622818</v>
      </c>
      <c r="AK2605" s="95"/>
      <c r="AL2605" s="161"/>
      <c r="AM2605" s="41"/>
      <c r="AN2605" s="41"/>
      <c r="AO2605" s="41"/>
      <c r="AP2605" s="41"/>
      <c r="AQ2605"/>
      <c r="AR2605" s="41"/>
      <c r="AT2605" s="41"/>
      <c r="AU2605" s="41"/>
    </row>
    <row r="2606" spans="1:213" ht="14.4" x14ac:dyDescent="0.3">
      <c r="A2606" s="19"/>
      <c r="B2606" s="19"/>
      <c r="C2606" s="19"/>
      <c r="D2606" s="22"/>
      <c r="E2606" s="32">
        <v>40288.676388888889</v>
      </c>
      <c r="F2606" s="21">
        <f t="shared" si="3082"/>
        <v>389.93680555555329</v>
      </c>
      <c r="G2606" s="21">
        <f t="shared" si="3093"/>
        <v>389.93680555555329</v>
      </c>
      <c r="H2606" s="21"/>
      <c r="I2606" s="50">
        <v>1037</v>
      </c>
      <c r="J2606" s="21">
        <v>20810</v>
      </c>
      <c r="K2606" s="21">
        <v>230.46</v>
      </c>
      <c r="L2606" s="21">
        <v>73</v>
      </c>
      <c r="M2606" s="124">
        <v>6.37</v>
      </c>
      <c r="U2606" s="52">
        <f t="shared" si="3083"/>
        <v>9.0066181192323955E-4</v>
      </c>
      <c r="V2606" s="52">
        <f t="shared" si="3084"/>
        <v>0.1206976674997292</v>
      </c>
      <c r="W2606" s="52">
        <f t="shared" si="3085"/>
        <v>7.8057779088725973E-4</v>
      </c>
      <c r="X2606" s="247">
        <f>W2606+V2606+SUM($U$2585:U2606)</f>
        <v>0.12962605739939093</v>
      </c>
      <c r="Y2606" s="104">
        <f>W2606+V2606+SUM($U$2585:U2606)-$X$2585</f>
        <v>0.11188467370462458</v>
      </c>
      <c r="Z2606" s="42"/>
      <c r="AA2606" s="1">
        <f t="shared" si="3094"/>
        <v>3.8187661363829503E-4</v>
      </c>
      <c r="AB2606" s="41">
        <f t="shared" si="3086"/>
        <v>8.1327659056333476E-2</v>
      </c>
      <c r="AC2606" s="48">
        <f t="shared" si="3087"/>
        <v>10.898717611166211</v>
      </c>
      <c r="AD2606" s="48">
        <f t="shared" si="3088"/>
        <v>2.090556349026675</v>
      </c>
      <c r="AE2606" s="48">
        <f t="shared" si="3089"/>
        <v>3.5581871718782407</v>
      </c>
      <c r="AF2606" s="48">
        <f t="shared" si="3090"/>
        <v>2.090556349026675</v>
      </c>
      <c r="AG2606" s="238">
        <f t="shared" si="3091"/>
        <v>1.4675380590829266</v>
      </c>
      <c r="AH2606" s="48">
        <f t="shared" si="3092"/>
        <v>9.2763768639531587E-5</v>
      </c>
      <c r="AI2606" s="48">
        <f>AE2606+AC2606+SUM($AB$2585:AB2606)</f>
        <v>15.872593438762863</v>
      </c>
      <c r="AJ2606" s="48">
        <f>AE2606+AC2606+SUM($AB$2584:AB2606)-$AI$2585</f>
        <v>13.201079702165391</v>
      </c>
      <c r="AK2606" s="46"/>
      <c r="AL2606" s="86"/>
      <c r="AM2606" s="41"/>
      <c r="AN2606" s="41"/>
      <c r="AO2606" s="41"/>
      <c r="AP2606" s="41"/>
      <c r="AQ2606"/>
      <c r="AR2606" s="41"/>
      <c r="AT2606" s="41"/>
      <c r="AU2606" s="41"/>
    </row>
    <row r="2607" spans="1:213" ht="14.4" x14ac:dyDescent="0.3">
      <c r="A2607" s="19"/>
      <c r="B2607" s="19"/>
      <c r="C2607" s="19"/>
      <c r="D2607" s="90"/>
      <c r="E2607" s="32">
        <v>40364.57708333333</v>
      </c>
      <c r="F2607" s="21">
        <f t="shared" si="3082"/>
        <v>465.83749999999418</v>
      </c>
      <c r="G2607" s="21">
        <f t="shared" si="3093"/>
        <v>465.83749999999418</v>
      </c>
      <c r="H2607" s="21"/>
      <c r="I2607" s="50">
        <v>1037</v>
      </c>
      <c r="J2607" s="21">
        <v>19683</v>
      </c>
      <c r="K2607" s="21">
        <v>349.1</v>
      </c>
      <c r="L2607" s="21">
        <v>43</v>
      </c>
      <c r="M2607" s="124">
        <v>6.37</v>
      </c>
      <c r="U2607" s="52">
        <f t="shared" si="3083"/>
        <v>1.364319354952716E-3</v>
      </c>
      <c r="V2607" s="52">
        <f t="shared" si="3084"/>
        <v>0.18283240355877578</v>
      </c>
      <c r="W2607" s="52">
        <f t="shared" si="3085"/>
        <v>1.1824165009057643E-3</v>
      </c>
      <c r="X2607" s="247">
        <f>W2607+V2607+SUM($U$2585:U2607)</f>
        <v>0.19352695152340874</v>
      </c>
      <c r="Y2607" s="104">
        <f>W2607+V2607+SUM($U$2585:U2607)-$X$2585</f>
        <v>0.17578556782864241</v>
      </c>
      <c r="Z2607" s="42"/>
      <c r="AA2607" s="1">
        <f t="shared" si="3094"/>
        <v>5.7203056352280856E-4</v>
      </c>
      <c r="AB2607" s="41">
        <f t="shared" si="3086"/>
        <v>7.692322504593041E-2</v>
      </c>
      <c r="AC2607" s="48">
        <f t="shared" si="3087"/>
        <v>10.308479516606656</v>
      </c>
      <c r="AD2607" s="48">
        <f t="shared" si="3088"/>
        <v>1.9773388091250377</v>
      </c>
      <c r="AE2607" s="48">
        <f t="shared" si="3089"/>
        <v>3.365487655169602</v>
      </c>
      <c r="AF2607" s="48">
        <f t="shared" si="3090"/>
        <v>1.9773388091250381</v>
      </c>
      <c r="AG2607" s="238">
        <f t="shared" si="3091"/>
        <v>1.3880611060513812</v>
      </c>
      <c r="AH2607" s="48">
        <f t="shared" si="3092"/>
        <v>8.7739993182695829E-5</v>
      </c>
      <c r="AI2607" s="48">
        <f>AE2607+AC2607+SUM($AB$2585:AB2607)</f>
        <v>15.166579052540602</v>
      </c>
      <c r="AJ2607" s="48">
        <f>AE2607+AC2607+SUM($AB$2584:AB2607)-$AI$2585</f>
        <v>12.49506531594313</v>
      </c>
      <c r="AK2607" s="46"/>
      <c r="AL2607" s="86"/>
      <c r="AM2607" s="41"/>
      <c r="AN2607" s="41"/>
      <c r="AO2607" s="41"/>
      <c r="AP2607" s="41"/>
      <c r="AQ2607"/>
      <c r="AR2607" s="41"/>
      <c r="AT2607" s="41"/>
      <c r="AU2607" s="41"/>
    </row>
    <row r="2608" spans="1:213" s="19" customFormat="1" ht="14.4" x14ac:dyDescent="0.3">
      <c r="D2608" s="22"/>
      <c r="E2608" s="32">
        <v>40438.440972222219</v>
      </c>
      <c r="F2608" s="21">
        <f t="shared" si="3082"/>
        <v>539.70138888888323</v>
      </c>
      <c r="G2608" s="21">
        <f t="shared" si="3093"/>
        <v>539.70138888888323</v>
      </c>
      <c r="H2608" s="21"/>
      <c r="I2608" s="50">
        <v>1037</v>
      </c>
      <c r="J2608" s="21">
        <v>20735</v>
      </c>
      <c r="K2608" s="21">
        <v>1142</v>
      </c>
      <c r="L2608" s="21">
        <v>16</v>
      </c>
      <c r="M2608" s="124">
        <v>6.37</v>
      </c>
      <c r="N2608" s="22"/>
      <c r="O2608" s="22"/>
      <c r="P2608" s="22"/>
      <c r="Q2608" s="22"/>
      <c r="U2608" s="52">
        <f t="shared" si="3083"/>
        <v>4.4630555810827892E-3</v>
      </c>
      <c r="V2608" s="52">
        <f t="shared" si="3084"/>
        <v>0.59809396981988516</v>
      </c>
      <c r="W2608" s="52">
        <f t="shared" si="3085"/>
        <v>3.8680024177438622E-3</v>
      </c>
      <c r="X2608" s="247">
        <f>W2608+V2608+SUM($U$2585:U2608)</f>
        <v>0.61593715928243897</v>
      </c>
      <c r="Y2608" s="104">
        <f>W2608+V2608+SUM($U$2585:U2608)-$X$2585</f>
        <v>0.59819577558767267</v>
      </c>
      <c r="Z2608" s="42"/>
      <c r="AA2608" s="1">
        <f t="shared" si="3094"/>
        <v>2.0523483773600588E-3</v>
      </c>
      <c r="AB2608" s="41">
        <f t="shared" si="3086"/>
        <v>8.1034551202934874E-2</v>
      </c>
      <c r="AC2608" s="48">
        <f t="shared" si="3087"/>
        <v>10.859438234864554</v>
      </c>
      <c r="AD2608" s="48">
        <f t="shared" si="3088"/>
        <v>2.0830219075957763</v>
      </c>
      <c r="AE2608" s="48">
        <f t="shared" si="3089"/>
        <v>3.5453633353625813</v>
      </c>
      <c r="AF2608" s="48">
        <f t="shared" si="3090"/>
        <v>2.0830219075957759</v>
      </c>
      <c r="AG2608" s="238">
        <f t="shared" si="3091"/>
        <v>1.4622489983221756</v>
      </c>
      <c r="AH2608" s="48">
        <f t="shared" si="3092"/>
        <v>9.2429444629538068E-5</v>
      </c>
      <c r="AI2608" s="48">
        <f>AE2608+AC2608+SUM($AB$2585:AB2608)</f>
        <v>15.978448002194414</v>
      </c>
      <c r="AJ2608" s="48">
        <f>AE2608+AC2608+SUM($AB$2584:AB2608)-$AI$2585</f>
        <v>13.30693426559694</v>
      </c>
      <c r="AK2608" s="46"/>
      <c r="AL2608" s="86"/>
      <c r="AM2608" s="41"/>
      <c r="AN2608" s="41"/>
      <c r="AO2608" s="41"/>
      <c r="AP2608" s="41"/>
      <c r="AQ2608"/>
      <c r="AR2608" s="41"/>
      <c r="AS2608" s="31"/>
      <c r="AT2608" s="41"/>
      <c r="AU2608" s="41"/>
      <c r="AV2608" s="31"/>
      <c r="BC2608" s="1"/>
      <c r="BD2608"/>
      <c r="BE2608"/>
      <c r="BF2608" s="1"/>
      <c r="BG2608"/>
      <c r="BH2608"/>
      <c r="BI2608"/>
      <c r="BJ2608" s="1"/>
      <c r="BK2608" s="1"/>
      <c r="BL2608"/>
      <c r="BM2608" s="1"/>
      <c r="BN2608" s="1"/>
      <c r="BO2608" s="1"/>
      <c r="BP2608" s="1"/>
      <c r="BQ2608" s="1"/>
      <c r="BR2608" s="1"/>
      <c r="BS2608" s="1"/>
      <c r="BT2608" s="22"/>
      <c r="BU2608" s="1"/>
      <c r="BV2608" s="1"/>
      <c r="BW2608" s="1"/>
      <c r="BX2608" s="1"/>
      <c r="BY2608" s="1"/>
      <c r="BZ2608" s="1"/>
      <c r="CA2608" s="1"/>
      <c r="CB2608" s="1"/>
      <c r="CC2608" s="1"/>
      <c r="CD2608" s="1"/>
      <c r="CE2608" s="1"/>
      <c r="CF2608" s="1"/>
      <c r="CG2608" s="1"/>
      <c r="CH2608" s="1"/>
      <c r="CI2608" s="1"/>
      <c r="CJ2608" s="1"/>
      <c r="CK2608" s="1"/>
      <c r="CL2608" s="1"/>
      <c r="CM2608" s="1"/>
      <c r="CN2608" s="1"/>
      <c r="CO2608" s="1"/>
      <c r="CP2608" s="1"/>
      <c r="CQ2608" s="1"/>
      <c r="CR2608" s="1"/>
      <c r="CS2608" s="1"/>
      <c r="CT2608" s="1"/>
      <c r="CU2608" s="1"/>
      <c r="CV2608" s="1"/>
      <c r="CW2608" s="1"/>
      <c r="CX2608" s="1"/>
      <c r="CY2608" s="1"/>
      <c r="CZ2608" s="1"/>
      <c r="DA2608" s="1"/>
      <c r="DB2608" s="1"/>
      <c r="DC2608" s="1"/>
      <c r="DD2608" s="1"/>
      <c r="DE2608" s="1"/>
      <c r="DF2608" s="1"/>
      <c r="DG2608" s="1"/>
      <c r="DH2608" s="1"/>
      <c r="DI2608" s="1"/>
      <c r="DJ2608" s="1"/>
      <c r="DK2608" s="1"/>
      <c r="DL2608" s="1"/>
      <c r="DM2608" s="1"/>
      <c r="DN2608" s="1"/>
      <c r="DO2608" s="1"/>
      <c r="DP2608" s="1"/>
      <c r="DQ2608" s="1"/>
      <c r="DR2608" s="1"/>
      <c r="DS2608" s="1"/>
      <c r="DT2608" s="1"/>
      <c r="DU2608" s="1"/>
      <c r="DV2608" s="1"/>
      <c r="DW2608" s="1"/>
      <c r="DX2608" s="1"/>
      <c r="DY2608" s="1"/>
      <c r="DZ2608" s="1"/>
      <c r="EA2608" s="1"/>
      <c r="EB2608" s="1"/>
      <c r="EC2608" s="1"/>
      <c r="ED2608" s="1"/>
      <c r="EE2608" s="1"/>
      <c r="EF2608" s="1"/>
      <c r="EG2608" s="1"/>
      <c r="EH2608" s="1"/>
      <c r="EI2608" s="1"/>
      <c r="EJ2608" s="1"/>
      <c r="EK2608" s="1"/>
      <c r="EL2608" s="1"/>
      <c r="EM2608" s="1"/>
      <c r="EN2608" s="1"/>
      <c r="EO2608" s="1"/>
      <c r="EP2608" s="1"/>
      <c r="EQ2608" s="1"/>
      <c r="ER2608" s="1"/>
      <c r="ES2608" s="1"/>
      <c r="ET2608" s="1"/>
      <c r="EU2608" s="1"/>
      <c r="EV2608" s="1"/>
      <c r="EW2608" s="1"/>
      <c r="EX2608" s="1"/>
      <c r="EY2608" s="1"/>
      <c r="EZ2608" s="1"/>
      <c r="FA2608" s="1"/>
      <c r="FB2608" s="1"/>
      <c r="FC2608" s="1"/>
      <c r="FD2608" s="1"/>
      <c r="FE2608" s="1"/>
      <c r="FF2608" s="1"/>
      <c r="FG2608" s="1"/>
      <c r="FH2608" s="1"/>
      <c r="FI2608" s="1"/>
      <c r="FJ2608" s="1"/>
      <c r="FK2608" s="1"/>
      <c r="FL2608" s="1"/>
      <c r="FM2608" s="1"/>
      <c r="FN2608" s="1"/>
      <c r="FO2608" s="1"/>
      <c r="FP2608" s="1"/>
      <c r="FQ2608" s="1"/>
      <c r="FR2608" s="1"/>
      <c r="FS2608" s="1"/>
      <c r="FT2608" s="1"/>
      <c r="FU2608" s="1"/>
      <c r="FV2608" s="1"/>
      <c r="FW2608" s="1"/>
      <c r="FX2608" s="1"/>
      <c r="FY2608" s="1"/>
      <c r="FZ2608" s="1"/>
      <c r="GA2608" s="1"/>
      <c r="GB2608" s="1"/>
      <c r="GC2608" s="1"/>
      <c r="GD2608" s="1"/>
      <c r="GE2608" s="1"/>
      <c r="GF2608" s="1"/>
      <c r="GG2608" s="1"/>
      <c r="GH2608" s="1"/>
      <c r="GI2608" s="1"/>
      <c r="GJ2608" s="1"/>
      <c r="GK2608"/>
      <c r="GL2608"/>
      <c r="GM2608"/>
      <c r="GN2608"/>
      <c r="GO2608"/>
      <c r="GP2608"/>
      <c r="GQ2608"/>
      <c r="GR2608"/>
      <c r="GS2608"/>
      <c r="GT2608"/>
      <c r="GU2608"/>
      <c r="GV2608"/>
      <c r="GW2608"/>
      <c r="GX2608"/>
      <c r="GY2608"/>
      <c r="GZ2608"/>
      <c r="HA2608"/>
      <c r="HB2608"/>
      <c r="HC2608"/>
      <c r="HD2608"/>
      <c r="HE2608"/>
    </row>
    <row r="2609" spans="4:213" s="19" customFormat="1" ht="14.4" x14ac:dyDescent="0.3">
      <c r="D2609" s="22"/>
      <c r="E2609" s="32">
        <v>40457.628472222219</v>
      </c>
      <c r="F2609" s="21">
        <f t="shared" si="3082"/>
        <v>558.88888888888323</v>
      </c>
      <c r="G2609" s="21">
        <f t="shared" si="3093"/>
        <v>558.88888888888323</v>
      </c>
      <c r="H2609" s="21"/>
      <c r="I2609" s="50">
        <v>1037</v>
      </c>
      <c r="J2609" s="21">
        <v>22822</v>
      </c>
      <c r="K2609" s="21">
        <v>1583</v>
      </c>
      <c r="L2609" s="21">
        <v>49</v>
      </c>
      <c r="M2609" s="124">
        <v>6.37</v>
      </c>
      <c r="N2609" s="22"/>
      <c r="O2609" s="22"/>
      <c r="P2609" s="22"/>
      <c r="Q2609" s="22"/>
      <c r="U2609" s="52">
        <f t="shared" si="3083"/>
        <v>6.1865297590665983E-3</v>
      </c>
      <c r="V2609" s="52">
        <f t="shared" si="3084"/>
        <v>0.82905670247362373</v>
      </c>
      <c r="W2609" s="52">
        <f t="shared" si="3085"/>
        <v>5.3616881149636903E-3</v>
      </c>
      <c r="X2609" s="247">
        <f>W2609+V2609+SUM($U$2585:U2609)</f>
        <v>0.85458010739246404</v>
      </c>
      <c r="Y2609" s="104">
        <f>W2609+V2609+SUM($U$2585:U2609)-$X$2585</f>
        <v>0.83683872369769774</v>
      </c>
      <c r="Z2609" s="42"/>
      <c r="AA2609" s="1">
        <f t="shared" si="3094"/>
        <v>4.1767192271521623E-3</v>
      </c>
      <c r="AB2609" s="41">
        <f t="shared" si="3086"/>
        <v>8.9190765736840108E-2</v>
      </c>
      <c r="AC2609" s="48">
        <f t="shared" si="3087"/>
        <v>11.952452346085307</v>
      </c>
      <c r="AD2609" s="48">
        <f t="shared" si="3088"/>
        <v>2.292680297812915</v>
      </c>
      <c r="AE2609" s="48">
        <f t="shared" si="3089"/>
        <v>3.9022079594716583</v>
      </c>
      <c r="AF2609" s="48">
        <f t="shared" si="3090"/>
        <v>2.2926802978129155</v>
      </c>
      <c r="AG2609" s="238">
        <f t="shared" si="3091"/>
        <v>1.6094259290913284</v>
      </c>
      <c r="AH2609" s="48">
        <f t="shared" si="3092"/>
        <v>1.017325674142907E-4</v>
      </c>
      <c r="AI2609" s="48">
        <f>AE2609+AC2609+SUM($AB$2585:AB2609)</f>
        <v>17.517497503261083</v>
      </c>
      <c r="AJ2609" s="48">
        <f>AE2609+AC2609+SUM($AB$2584:AB2609)-$AI$2585</f>
        <v>14.845983766663611</v>
      </c>
      <c r="AK2609" s="46"/>
      <c r="AL2609" s="86"/>
      <c r="AM2609" s="41"/>
      <c r="AN2609" s="41"/>
      <c r="AO2609" s="41"/>
      <c r="AP2609" s="41"/>
      <c r="AQ2609"/>
      <c r="AR2609" s="41"/>
      <c r="AS2609" s="31"/>
      <c r="AT2609" s="41"/>
      <c r="AU2609" s="41"/>
      <c r="AV2609" s="31"/>
      <c r="BC2609" s="1"/>
      <c r="BD2609"/>
      <c r="BE2609"/>
      <c r="BF2609" s="1"/>
      <c r="BG2609"/>
      <c r="BH2609"/>
      <c r="BI2609"/>
      <c r="BJ2609" s="1"/>
      <c r="BK2609" s="1"/>
      <c r="BL2609"/>
      <c r="BM2609" s="1"/>
      <c r="BN2609" s="1"/>
      <c r="BO2609" s="1"/>
      <c r="BP2609" s="1"/>
      <c r="BQ2609" s="1"/>
      <c r="BR2609" s="1"/>
      <c r="BS2609" s="1"/>
      <c r="BT2609" s="22"/>
      <c r="BU2609" s="1"/>
      <c r="BV2609" s="1"/>
      <c r="BW2609" s="1"/>
      <c r="BX2609" s="1"/>
      <c r="BY2609" s="1"/>
      <c r="BZ2609" s="1"/>
      <c r="CA2609" s="1"/>
      <c r="CB2609" s="1"/>
      <c r="CC2609" s="1"/>
      <c r="CD2609" s="1"/>
      <c r="CE2609" s="1"/>
      <c r="CF2609" s="1"/>
      <c r="CG2609" s="1"/>
      <c r="CH2609" s="1"/>
      <c r="CI2609" s="1"/>
      <c r="CJ2609" s="1"/>
      <c r="CK2609" s="1"/>
      <c r="CL2609" s="1"/>
      <c r="CM2609" s="1"/>
      <c r="CN2609" s="1"/>
      <c r="CO2609" s="1"/>
      <c r="CP2609" s="1"/>
      <c r="CQ2609" s="1"/>
      <c r="CR2609" s="1"/>
      <c r="CS2609" s="1"/>
      <c r="CT2609" s="1"/>
      <c r="CU2609" s="1"/>
      <c r="CV2609" s="1"/>
      <c r="CW2609" s="1"/>
      <c r="CX2609" s="1"/>
      <c r="CY2609" s="1"/>
      <c r="CZ2609" s="1"/>
      <c r="DA2609" s="1"/>
      <c r="DB2609" s="1"/>
      <c r="DC2609" s="1"/>
      <c r="DD2609" s="1"/>
      <c r="DE2609" s="1"/>
      <c r="DF2609" s="1"/>
      <c r="DG2609" s="1"/>
      <c r="DH2609" s="1"/>
      <c r="DI2609" s="1"/>
      <c r="DJ2609" s="1"/>
      <c r="DK2609" s="1"/>
      <c r="DL2609" s="1"/>
      <c r="DM2609" s="1"/>
      <c r="DN2609" s="1"/>
      <c r="DO2609" s="1"/>
      <c r="DP2609" s="1"/>
      <c r="DQ2609" s="1"/>
      <c r="DR2609" s="1"/>
      <c r="DS2609" s="1"/>
      <c r="DT2609" s="1"/>
      <c r="DU2609" s="1"/>
      <c r="DV2609" s="1"/>
      <c r="DW2609" s="1"/>
      <c r="DX2609" s="1"/>
      <c r="DY2609" s="1"/>
      <c r="DZ2609" s="1"/>
      <c r="EA2609" s="1"/>
      <c r="EB2609" s="1"/>
      <c r="EC2609" s="1"/>
      <c r="ED2609" s="1"/>
      <c r="EE2609" s="1"/>
      <c r="EF2609" s="1"/>
      <c r="EG2609" s="1"/>
      <c r="EH2609" s="1"/>
      <c r="EI2609" s="1"/>
      <c r="EJ2609" s="1"/>
      <c r="EK2609" s="1"/>
      <c r="EL2609" s="1"/>
      <c r="EM2609" s="1"/>
      <c r="EN2609" s="1"/>
      <c r="EO2609" s="1"/>
      <c r="EP2609" s="1"/>
      <c r="EQ2609" s="1"/>
      <c r="ER2609" s="1"/>
      <c r="ES2609" s="1"/>
      <c r="ET2609" s="1"/>
      <c r="EU2609" s="1"/>
      <c r="EV2609" s="1"/>
      <c r="EW2609" s="1"/>
      <c r="EX2609" s="1"/>
      <c r="EY2609" s="1"/>
      <c r="EZ2609" s="1"/>
      <c r="FA2609" s="1"/>
      <c r="FB2609" s="1"/>
      <c r="FC2609" s="1"/>
      <c r="FD2609" s="1"/>
      <c r="FE2609" s="1"/>
      <c r="FF2609" s="1"/>
      <c r="FG2609" s="1"/>
      <c r="FH2609" s="1"/>
      <c r="FI2609" s="1"/>
      <c r="FJ2609" s="1"/>
      <c r="FK2609" s="1"/>
      <c r="FL2609" s="1"/>
      <c r="FM2609" s="1"/>
      <c r="FN2609" s="1"/>
      <c r="FO2609" s="1"/>
      <c r="FP2609" s="1"/>
      <c r="FQ2609" s="1"/>
      <c r="FR2609" s="1"/>
      <c r="FS2609" s="1"/>
      <c r="FT2609" s="1"/>
      <c r="FU2609" s="1"/>
      <c r="FV2609" s="1"/>
      <c r="FW2609" s="1"/>
      <c r="FX2609" s="1"/>
      <c r="FY2609" s="1"/>
      <c r="FZ2609" s="1"/>
      <c r="GA2609" s="1"/>
      <c r="GB2609" s="1"/>
      <c r="GC2609" s="1"/>
      <c r="GD2609" s="1"/>
      <c r="GE2609" s="1"/>
      <c r="GF2609" s="1"/>
      <c r="GG2609" s="1"/>
      <c r="GH2609" s="1"/>
      <c r="GI2609" s="1"/>
      <c r="GJ2609" s="1"/>
      <c r="GK2609"/>
      <c r="GL2609"/>
      <c r="GM2609"/>
      <c r="GN2609"/>
      <c r="GO2609"/>
      <c r="GP2609"/>
      <c r="GQ2609"/>
      <c r="GR2609"/>
      <c r="GS2609"/>
      <c r="GT2609"/>
      <c r="GU2609"/>
      <c r="GV2609"/>
      <c r="GW2609"/>
      <c r="GX2609"/>
      <c r="GY2609"/>
      <c r="GZ2609"/>
      <c r="HA2609"/>
      <c r="HB2609"/>
      <c r="HC2609"/>
      <c r="HD2609"/>
      <c r="HE2609"/>
    </row>
    <row r="2610" spans="4:213" s="19" customFormat="1" ht="14.4" x14ac:dyDescent="0.3">
      <c r="D2610" s="22"/>
      <c r="E2610" s="32">
        <v>40511.446527777778</v>
      </c>
      <c r="F2610" s="21">
        <f t="shared" si="3082"/>
        <v>612.70694444444234</v>
      </c>
      <c r="G2610" s="21">
        <f t="shared" si="3093"/>
        <v>612.70694444444234</v>
      </c>
      <c r="H2610" s="21"/>
      <c r="I2610" s="50">
        <v>1037</v>
      </c>
      <c r="J2610" s="21">
        <v>21848</v>
      </c>
      <c r="K2610" s="21">
        <v>3000</v>
      </c>
      <c r="L2610" s="21">
        <v>15</v>
      </c>
      <c r="M2610" s="124">
        <v>6.37</v>
      </c>
      <c r="N2610" s="22"/>
      <c r="O2610" s="22"/>
      <c r="P2610" s="22"/>
      <c r="Q2610" s="22"/>
      <c r="U2610" s="52">
        <f t="shared" si="3083"/>
        <v>1.172431413594428E-2</v>
      </c>
      <c r="V2610" s="52">
        <f t="shared" si="3084"/>
        <v>1.5711750520662484</v>
      </c>
      <c r="W2610" s="52">
        <f t="shared" si="3085"/>
        <v>1.0161127191971618E-2</v>
      </c>
      <c r="X2610" s="247">
        <f>W2610+V2610+SUM($U$2585:U2610)</f>
        <v>1.6132222101980409</v>
      </c>
      <c r="Y2610" s="104">
        <f>W2610+V2610+SUM($U$2585:U2610)-$X$2585</f>
        <v>1.5954808265032745</v>
      </c>
      <c r="Z2610" s="42"/>
      <c r="AA2610" s="1">
        <f t="shared" si="3094"/>
        <v>9.4725168583121855E-3</v>
      </c>
      <c r="AB2610" s="41">
        <f t="shared" si="3086"/>
        <v>8.5384271747370191E-2</v>
      </c>
      <c r="AC2610" s="48">
        <f t="shared" si="3087"/>
        <v>11.442344179181132</v>
      </c>
      <c r="AD2610" s="48">
        <f t="shared" si="3088"/>
        <v>2.1948330184303124</v>
      </c>
      <c r="AE2610" s="48">
        <f t="shared" si="3089"/>
        <v>3.735669069254965</v>
      </c>
      <c r="AF2610" s="48">
        <f t="shared" si="3090"/>
        <v>2.1948330184303124</v>
      </c>
      <c r="AG2610" s="238">
        <f t="shared" si="3091"/>
        <v>1.5407386600117148</v>
      </c>
      <c r="AH2610" s="48">
        <f t="shared" si="3092"/>
        <v>9.7390812937841732E-5</v>
      </c>
      <c r="AI2610" s="48">
        <f>AE2610+AC2610+SUM($AB$2585:AB2610)</f>
        <v>16.926234717887588</v>
      </c>
      <c r="AJ2610" s="48">
        <f>AE2610+AC2610+SUM($AB$2584:AB2610)-$AI$2585</f>
        <v>14.254720981290117</v>
      </c>
      <c r="AK2610" s="46"/>
      <c r="AL2610" s="86"/>
      <c r="AM2610" s="41"/>
      <c r="AN2610" s="41"/>
      <c r="AO2610" s="41"/>
      <c r="AP2610" s="41"/>
      <c r="AQ2610"/>
      <c r="AR2610" s="41"/>
      <c r="AS2610" s="31"/>
      <c r="AT2610" s="41"/>
      <c r="AU2610" s="41"/>
      <c r="AV2610" s="31"/>
      <c r="BC2610" s="1"/>
      <c r="BD2610"/>
      <c r="BE2610"/>
      <c r="BF2610" s="1"/>
      <c r="BG2610"/>
      <c r="BH2610"/>
      <c r="BI2610"/>
      <c r="BJ2610" s="1"/>
      <c r="BK2610" s="1"/>
      <c r="BL2610"/>
      <c r="BM2610" s="1"/>
      <c r="BN2610" s="1"/>
      <c r="BO2610" s="1"/>
      <c r="BP2610" s="1"/>
      <c r="BQ2610" s="1"/>
      <c r="BR2610" s="1"/>
      <c r="BS2610" s="1"/>
      <c r="BT2610" s="22"/>
      <c r="BU2610" s="1"/>
      <c r="BV2610" s="1"/>
      <c r="BW2610" s="1"/>
      <c r="BX2610" s="1"/>
      <c r="BY2610" s="1"/>
      <c r="BZ2610" s="1"/>
      <c r="CA2610" s="1"/>
      <c r="CB2610" s="1"/>
      <c r="CC2610" s="1"/>
      <c r="CD2610" s="1"/>
      <c r="CE2610" s="1"/>
      <c r="CF2610" s="1"/>
      <c r="CG2610" s="1"/>
      <c r="CH2610" s="1"/>
      <c r="CI2610" s="1"/>
      <c r="CJ2610" s="1"/>
      <c r="CK2610" s="1"/>
      <c r="CL2610" s="1"/>
      <c r="CM2610" s="1"/>
      <c r="CN2610" s="1"/>
      <c r="CO2610" s="1"/>
      <c r="CP2610" s="1"/>
      <c r="CQ2610" s="1"/>
      <c r="CR2610" s="1"/>
      <c r="CS2610" s="1"/>
      <c r="CT2610" s="1"/>
      <c r="CU2610" s="1"/>
      <c r="CV2610" s="1"/>
      <c r="CW2610" s="1"/>
      <c r="CX2610" s="1"/>
      <c r="CY2610" s="1"/>
      <c r="CZ2610" s="1"/>
      <c r="DA2610" s="1"/>
      <c r="DB2610" s="1"/>
      <c r="DC2610" s="1"/>
      <c r="DD2610" s="1"/>
      <c r="DE2610" s="1"/>
      <c r="DF2610" s="1"/>
      <c r="DG2610" s="1"/>
      <c r="DH2610" s="1"/>
      <c r="DI2610" s="1"/>
      <c r="DJ2610" s="1"/>
      <c r="DK2610" s="1"/>
      <c r="DL2610" s="1"/>
      <c r="DM2610" s="1"/>
      <c r="DN2610" s="1"/>
      <c r="DO2610" s="1"/>
      <c r="DP2610" s="1"/>
      <c r="DQ2610" s="1"/>
      <c r="DR2610" s="1"/>
      <c r="DS2610" s="1"/>
      <c r="DT2610" s="1"/>
      <c r="DU2610" s="1"/>
      <c r="DV2610" s="1"/>
      <c r="DW2610" s="1"/>
      <c r="DX2610" s="1"/>
      <c r="DY2610" s="1"/>
      <c r="DZ2610" s="1"/>
      <c r="EA2610" s="1"/>
      <c r="EB2610" s="1"/>
      <c r="EC2610" s="1"/>
      <c r="ED2610" s="1"/>
      <c r="EE2610" s="1"/>
      <c r="EF2610" s="1"/>
      <c r="EG2610" s="1"/>
      <c r="EH2610" s="1"/>
      <c r="EI2610" s="1"/>
      <c r="EJ2610" s="1"/>
      <c r="EK2610" s="1"/>
      <c r="EL2610" s="1"/>
      <c r="EM2610" s="1"/>
      <c r="EN2610" s="1"/>
      <c r="EO2610" s="1"/>
      <c r="EP2610" s="1"/>
      <c r="EQ2610" s="1"/>
      <c r="ER2610" s="1"/>
      <c r="ES2610" s="1"/>
      <c r="ET2610" s="1"/>
      <c r="EU2610" s="1"/>
      <c r="EV2610" s="1"/>
      <c r="EW2610" s="1"/>
      <c r="EX2610" s="1"/>
      <c r="EY2610" s="1"/>
      <c r="EZ2610" s="1"/>
      <c r="FA2610" s="1"/>
      <c r="FB2610" s="1"/>
      <c r="FC2610" s="1"/>
      <c r="FD2610" s="1"/>
      <c r="FE2610" s="1"/>
      <c r="FF2610" s="1"/>
      <c r="FG2610" s="1"/>
      <c r="FH2610" s="1"/>
      <c r="FI2610" s="1"/>
      <c r="FJ2610" s="1"/>
      <c r="FK2610" s="1"/>
      <c r="FL2610" s="1"/>
      <c r="FM2610" s="1"/>
      <c r="FN2610" s="1"/>
      <c r="FO2610" s="1"/>
      <c r="FP2610" s="1"/>
      <c r="FQ2610" s="1"/>
      <c r="FR2610" s="1"/>
      <c r="FS2610" s="1"/>
      <c r="FT2610" s="1"/>
      <c r="FU2610" s="1"/>
      <c r="FV2610" s="1"/>
      <c r="FW2610" s="1"/>
      <c r="FX2610" s="1"/>
      <c r="FY2610" s="1"/>
      <c r="FZ2610" s="1"/>
      <c r="GA2610" s="1"/>
      <c r="GB2610" s="1"/>
      <c r="GC2610" s="1"/>
      <c r="GD2610" s="1"/>
      <c r="GE2610" s="1"/>
      <c r="GF2610" s="1"/>
      <c r="GG2610" s="1"/>
      <c r="GH2610" s="1"/>
      <c r="GI2610" s="1"/>
      <c r="GJ2610" s="1"/>
      <c r="GK2610"/>
      <c r="GL2610"/>
      <c r="GM2610"/>
      <c r="GN2610"/>
      <c r="GO2610"/>
      <c r="GP2610"/>
      <c r="GQ2610"/>
      <c r="GR2610"/>
      <c r="GS2610"/>
      <c r="GT2610"/>
      <c r="GU2610"/>
      <c r="GV2610"/>
      <c r="GW2610"/>
      <c r="GX2610"/>
      <c r="GY2610"/>
      <c r="GZ2610"/>
      <c r="HA2610"/>
      <c r="HB2610"/>
      <c r="HC2610"/>
      <c r="HD2610"/>
      <c r="HE2610"/>
    </row>
    <row r="2611" spans="4:213" s="19" customFormat="1" ht="14.4" x14ac:dyDescent="0.3">
      <c r="D2611" s="22"/>
      <c r="E2611" s="32">
        <v>40535.447916666664</v>
      </c>
      <c r="F2611" s="21">
        <f t="shared" si="3082"/>
        <v>636.70833333332848</v>
      </c>
      <c r="G2611" s="21">
        <f t="shared" si="3093"/>
        <v>636.70833333332848</v>
      </c>
      <c r="H2611" s="21"/>
      <c r="I2611" s="50">
        <v>1037</v>
      </c>
      <c r="J2611" s="21">
        <v>24425</v>
      </c>
      <c r="K2611" s="21">
        <v>4633</v>
      </c>
      <c r="L2611" s="21">
        <v>23</v>
      </c>
      <c r="M2611" s="124">
        <v>6.37</v>
      </c>
      <c r="N2611" s="22"/>
      <c r="O2611" s="22"/>
      <c r="P2611" s="22"/>
      <c r="Q2611" s="22"/>
      <c r="U2611" s="52">
        <f t="shared" si="3083"/>
        <v>1.8106249130609948E-2</v>
      </c>
      <c r="V2611" s="52">
        <f t="shared" si="3084"/>
        <v>2.4264180054076432</v>
      </c>
      <c r="W2611" s="52">
        <f t="shared" si="3085"/>
        <v>1.5692167426801507E-2</v>
      </c>
      <c r="X2611" s="247">
        <f>W2611+V2611+SUM($U$2585:U2611)</f>
        <v>2.4921024529048754</v>
      </c>
      <c r="Y2611" s="104">
        <f>W2611+V2611+SUM($U$2585:U2611)-$X$2585</f>
        <v>2.4743610692101092</v>
      </c>
      <c r="Z2611" s="42"/>
      <c r="AA2611" s="1">
        <f t="shared" si="3094"/>
        <v>1.821439717294834E-2</v>
      </c>
      <c r="AB2611" s="41">
        <f t="shared" si="3086"/>
        <v>9.5455457590146342E-2</v>
      </c>
      <c r="AC2611" s="48">
        <f t="shared" si="3087"/>
        <v>12.791983548906039</v>
      </c>
      <c r="AD2611" s="48">
        <f t="shared" si="3088"/>
        <v>2.4537164259959887</v>
      </c>
      <c r="AE2611" s="48">
        <f t="shared" si="3089"/>
        <v>4.1762960919330157</v>
      </c>
      <c r="AF2611" s="48">
        <f t="shared" si="3090"/>
        <v>2.4537164259959896</v>
      </c>
      <c r="AG2611" s="238">
        <f t="shared" si="3091"/>
        <v>1.7224707877511045</v>
      </c>
      <c r="AH2611" s="48">
        <f t="shared" si="3092"/>
        <v>1.0887818592121862E-4</v>
      </c>
      <c r="AI2611" s="48">
        <f>AE2611+AC2611+SUM($AB$2585:AB2611)</f>
        <v>18.811956567880689</v>
      </c>
      <c r="AJ2611" s="48">
        <f>AE2611+AC2611+SUM($AB$2584:AB2611)-$AI$2585</f>
        <v>16.140442831283217</v>
      </c>
      <c r="AK2611" s="46"/>
      <c r="AL2611" s="86"/>
      <c r="AM2611" s="41"/>
      <c r="AN2611" s="41"/>
      <c r="AO2611" s="41"/>
      <c r="AP2611" s="41"/>
      <c r="AQ2611"/>
      <c r="AR2611" s="41"/>
      <c r="AS2611" s="31"/>
      <c r="AT2611" s="41"/>
      <c r="AU2611" s="41"/>
      <c r="AV2611" s="31"/>
      <c r="BC2611" s="1"/>
      <c r="BD2611"/>
      <c r="BE2611"/>
      <c r="BF2611" s="1"/>
      <c r="BG2611"/>
      <c r="BH2611"/>
      <c r="BI2611"/>
      <c r="BJ2611" s="1"/>
      <c r="BK2611" s="1"/>
      <c r="BL2611"/>
      <c r="BM2611" s="1"/>
      <c r="BN2611" s="1"/>
      <c r="BO2611" s="1"/>
      <c r="BP2611" s="1"/>
      <c r="BQ2611" s="1"/>
      <c r="BR2611" s="1"/>
      <c r="BS2611" s="1"/>
      <c r="BT2611" s="22"/>
      <c r="BU2611" s="1"/>
      <c r="BV2611" s="1"/>
      <c r="BW2611" s="1"/>
      <c r="BX2611" s="1"/>
      <c r="BY2611" s="1"/>
      <c r="BZ2611" s="1"/>
      <c r="CA2611" s="1"/>
      <c r="CB2611" s="1"/>
      <c r="CC2611" s="1"/>
      <c r="CD2611" s="1"/>
      <c r="CE2611" s="1"/>
      <c r="CF2611" s="1"/>
      <c r="CG2611" s="1"/>
      <c r="CH2611" s="1"/>
      <c r="CI2611" s="1"/>
      <c r="CJ2611" s="1"/>
      <c r="CK2611" s="1"/>
      <c r="CL2611" s="1"/>
      <c r="CM2611" s="1"/>
      <c r="CN2611" s="1"/>
      <c r="CO2611" s="1"/>
      <c r="CP2611" s="1"/>
      <c r="CQ2611" s="1"/>
      <c r="CR2611" s="1"/>
      <c r="CS2611" s="1"/>
      <c r="CT2611" s="1"/>
      <c r="CU2611" s="1"/>
      <c r="CV2611" s="1"/>
      <c r="CW2611" s="1"/>
      <c r="CX2611" s="1"/>
      <c r="CY2611" s="1"/>
      <c r="CZ2611" s="1"/>
      <c r="DA2611" s="1"/>
      <c r="DB2611" s="1"/>
      <c r="DC2611" s="1"/>
      <c r="DD2611" s="1"/>
      <c r="DE2611" s="1"/>
      <c r="DF2611" s="1"/>
      <c r="DG2611" s="1"/>
      <c r="DH2611" s="1"/>
      <c r="DI2611" s="1"/>
      <c r="DJ2611" s="1"/>
      <c r="DK2611" s="1"/>
      <c r="DL2611" s="1"/>
      <c r="DM2611" s="1"/>
      <c r="DN2611" s="1"/>
      <c r="DO2611" s="1"/>
      <c r="DP2611" s="1"/>
      <c r="DQ2611" s="1"/>
      <c r="DR2611" s="1"/>
      <c r="DS2611" s="1"/>
      <c r="DT2611" s="1"/>
      <c r="DU2611" s="1"/>
      <c r="DV2611" s="1"/>
      <c r="DW2611" s="1"/>
      <c r="DX2611" s="1"/>
      <c r="DY2611" s="1"/>
      <c r="DZ2611" s="1"/>
      <c r="EA2611" s="1"/>
      <c r="EB2611" s="1"/>
      <c r="EC2611" s="1"/>
      <c r="ED2611" s="1"/>
      <c r="EE2611" s="1"/>
      <c r="EF2611" s="1"/>
      <c r="EG2611" s="1"/>
      <c r="EH2611" s="1"/>
      <c r="EI2611" s="1"/>
      <c r="EJ2611" s="1"/>
      <c r="EK2611" s="1"/>
      <c r="EL2611" s="1"/>
      <c r="EM2611" s="1"/>
      <c r="EN2611" s="1"/>
      <c r="EO2611" s="1"/>
      <c r="EP2611" s="1"/>
      <c r="EQ2611" s="1"/>
      <c r="ER2611" s="1"/>
      <c r="ES2611" s="1"/>
      <c r="ET2611" s="1"/>
      <c r="EU2611" s="1"/>
      <c r="EV2611" s="1"/>
      <c r="EW2611" s="1"/>
      <c r="EX2611" s="1"/>
      <c r="EY2611" s="1"/>
      <c r="EZ2611" s="1"/>
      <c r="FA2611" s="1"/>
      <c r="FB2611" s="1"/>
      <c r="FC2611" s="1"/>
      <c r="FD2611" s="1"/>
      <c r="FE2611" s="1"/>
      <c r="FF2611" s="1"/>
      <c r="FG2611" s="1"/>
      <c r="FH2611" s="1"/>
      <c r="FI2611" s="1"/>
      <c r="FJ2611" s="1"/>
      <c r="FK2611" s="1"/>
      <c r="FL2611" s="1"/>
      <c r="FM2611" s="1"/>
      <c r="FN2611" s="1"/>
      <c r="FO2611" s="1"/>
      <c r="FP2611" s="1"/>
      <c r="FQ2611" s="1"/>
      <c r="FR2611" s="1"/>
      <c r="FS2611" s="1"/>
      <c r="FT2611" s="1"/>
      <c r="FU2611" s="1"/>
      <c r="FV2611" s="1"/>
      <c r="FW2611" s="1"/>
      <c r="FX2611" s="1"/>
      <c r="FY2611" s="1"/>
      <c r="FZ2611" s="1"/>
      <c r="GA2611" s="1"/>
      <c r="GB2611" s="1"/>
      <c r="GC2611" s="1"/>
      <c r="GD2611" s="1"/>
      <c r="GE2611" s="1"/>
      <c r="GF2611" s="1"/>
      <c r="GG2611" s="1"/>
      <c r="GH2611" s="1"/>
      <c r="GI2611" s="1"/>
      <c r="GJ2611" s="1"/>
      <c r="GK2611"/>
      <c r="GL2611"/>
      <c r="GM2611"/>
      <c r="GN2611"/>
      <c r="GO2611"/>
      <c r="GP2611"/>
      <c r="GQ2611"/>
      <c r="GR2611"/>
      <c r="GS2611"/>
      <c r="GT2611"/>
      <c r="GU2611"/>
      <c r="GV2611"/>
      <c r="GW2611"/>
      <c r="GX2611"/>
      <c r="GY2611"/>
      <c r="GZ2611"/>
      <c r="HA2611"/>
      <c r="HB2611"/>
      <c r="HC2611"/>
      <c r="HD2611"/>
      <c r="HE2611"/>
    </row>
    <row r="2612" spans="4:213" s="19" customFormat="1" ht="14.4" x14ac:dyDescent="0.3">
      <c r="E2612" s="32">
        <v>40610.605555555558</v>
      </c>
      <c r="F2612" s="21">
        <f t="shared" si="3082"/>
        <v>711.8659722222219</v>
      </c>
      <c r="G2612" s="21">
        <f t="shared" si="3093"/>
        <v>711.8659722222219</v>
      </c>
      <c r="H2612" s="21"/>
      <c r="I2612" s="50">
        <v>1037</v>
      </c>
      <c r="J2612" s="21">
        <v>25973</v>
      </c>
      <c r="K2612" s="21">
        <v>13113</v>
      </c>
      <c r="L2612" s="21">
        <v>63</v>
      </c>
      <c r="M2612" s="124">
        <v>6.37</v>
      </c>
      <c r="N2612" s="22"/>
      <c r="O2612" s="22"/>
      <c r="P2612" s="22"/>
      <c r="Q2612" s="22"/>
      <c r="U2612" s="52">
        <f t="shared" si="3083"/>
        <v>5.1246977088212443E-2</v>
      </c>
      <c r="V2612" s="52">
        <f t="shared" si="3084"/>
        <v>6.8676061525815717</v>
      </c>
      <c r="W2612" s="52">
        <f t="shared" si="3085"/>
        <v>4.441428695610794E-2</v>
      </c>
      <c r="X2612" s="247">
        <f>W2612+V2612+SUM($U$2585:U2612)</f>
        <v>7.0132596966963225</v>
      </c>
      <c r="Y2612" s="104">
        <f>W2612+V2612+SUM($U$2585:U2612)-$X$2585</f>
        <v>6.9955183130015559</v>
      </c>
      <c r="Z2612" s="42"/>
      <c r="AA2612" s="1">
        <f t="shared" si="3094"/>
        <v>4.1451998188331403E-2</v>
      </c>
      <c r="AB2612" s="41">
        <f t="shared" si="3086"/>
        <v>0.1015052036842936</v>
      </c>
      <c r="AC2612" s="48">
        <f t="shared" si="3087"/>
        <v>13.602709875772224</v>
      </c>
      <c r="AD2612" s="48">
        <f t="shared" si="3088"/>
        <v>2.609227297129737</v>
      </c>
      <c r="AE2612" s="48">
        <f t="shared" si="3089"/>
        <v>4.4409800776162198</v>
      </c>
      <c r="AF2612" s="48">
        <f t="shared" si="3090"/>
        <v>2.6092272971297366</v>
      </c>
      <c r="AG2612" s="238">
        <f t="shared" si="3091"/>
        <v>1.8316370018529959</v>
      </c>
      <c r="AH2612" s="48">
        <f t="shared" si="3092"/>
        <v>1.1577863348748454E-4</v>
      </c>
      <c r="AI2612" s="48">
        <f>AE2612+AC2612+SUM($AB$2585:AB2612)</f>
        <v>19.988872084114373</v>
      </c>
      <c r="AJ2612" s="48">
        <f>AE2612+AC2612+SUM($AB$2584:AB2612)-$AI$2585</f>
        <v>17.317358347516901</v>
      </c>
      <c r="AK2612" s="46"/>
      <c r="AL2612" s="86"/>
      <c r="AM2612" s="41"/>
      <c r="AN2612" s="41"/>
      <c r="AO2612" s="41"/>
      <c r="AP2612" s="41"/>
      <c r="AQ2612"/>
      <c r="AR2612" s="41"/>
      <c r="AS2612" s="31"/>
      <c r="AT2612" s="41"/>
      <c r="AU2612" s="41"/>
      <c r="AV2612" s="31"/>
      <c r="BC2612" s="1"/>
      <c r="BD2612"/>
      <c r="BE2612"/>
      <c r="BF2612" s="1"/>
      <c r="BG2612"/>
      <c r="BH2612"/>
      <c r="BI2612"/>
      <c r="BJ2612" s="1"/>
      <c r="BK2612" s="1"/>
      <c r="BL2612"/>
      <c r="BM2612" s="1"/>
      <c r="BN2612" s="1"/>
      <c r="BO2612" s="1"/>
      <c r="BP2612" s="1"/>
      <c r="BQ2612" s="1"/>
      <c r="BR2612" s="1"/>
      <c r="BS2612" s="1"/>
      <c r="BT2612" s="22"/>
      <c r="BU2612" s="1"/>
      <c r="BV2612" s="1"/>
      <c r="BW2612" s="1"/>
      <c r="BX2612" s="1"/>
      <c r="BY2612" s="1"/>
      <c r="BZ2612" s="1"/>
      <c r="CA2612" s="1"/>
      <c r="CB2612" s="1"/>
      <c r="CC2612" s="1"/>
      <c r="CD2612" s="1"/>
      <c r="CE2612" s="1"/>
      <c r="CF2612" s="1"/>
      <c r="CG2612" s="1"/>
      <c r="CH2612" s="1"/>
      <c r="CI2612" s="1"/>
      <c r="CJ2612" s="1"/>
      <c r="CK2612" s="1"/>
      <c r="CL2612" s="1"/>
      <c r="CM2612" s="1"/>
      <c r="CN2612" s="1"/>
      <c r="CO2612" s="1"/>
      <c r="CP2612" s="1"/>
      <c r="CQ2612" s="1"/>
      <c r="CR2612" s="1"/>
      <c r="CS2612" s="1"/>
      <c r="CT2612" s="1"/>
      <c r="CU2612" s="1"/>
      <c r="CV2612" s="1"/>
      <c r="CW2612" s="1"/>
      <c r="CX2612" s="1"/>
      <c r="CY2612" s="1"/>
      <c r="CZ2612" s="1"/>
      <c r="DA2612" s="1"/>
      <c r="DB2612" s="1"/>
      <c r="DC2612" s="1"/>
      <c r="DD2612" s="1"/>
      <c r="DE2612" s="1"/>
      <c r="DF2612" s="1"/>
      <c r="DG2612" s="1"/>
      <c r="DH2612" s="1"/>
      <c r="DI2612" s="1"/>
      <c r="DJ2612" s="1"/>
      <c r="DK2612" s="1"/>
      <c r="DL2612" s="1"/>
      <c r="DM2612" s="1"/>
      <c r="DN2612" s="1"/>
      <c r="DO2612" s="1"/>
      <c r="DP2612" s="1"/>
      <c r="DQ2612" s="1"/>
      <c r="DR2612" s="1"/>
      <c r="DS2612" s="1"/>
      <c r="DT2612" s="1"/>
      <c r="DU2612" s="1"/>
      <c r="DV2612" s="1"/>
      <c r="DW2612" s="1"/>
      <c r="DX2612" s="1"/>
      <c r="DY2612" s="1"/>
      <c r="DZ2612" s="1"/>
      <c r="EA2612" s="1"/>
      <c r="EB2612" s="1"/>
      <c r="EC2612" s="1"/>
      <c r="ED2612" s="1"/>
      <c r="EE2612" s="1"/>
      <c r="EF2612" s="1"/>
      <c r="EG2612" s="1"/>
      <c r="EH2612" s="1"/>
      <c r="EI2612" s="1"/>
      <c r="EJ2612" s="1"/>
      <c r="EK2612" s="1"/>
      <c r="EL2612" s="1"/>
      <c r="EM2612" s="1"/>
      <c r="EN2612" s="1"/>
      <c r="EO2612" s="1"/>
      <c r="EP2612" s="1"/>
      <c r="EQ2612" s="1"/>
      <c r="ER2612" s="1"/>
      <c r="ES2612" s="1"/>
      <c r="ET2612" s="1"/>
      <c r="EU2612" s="1"/>
      <c r="EV2612" s="1"/>
      <c r="EW2612" s="1"/>
      <c r="EX2612" s="1"/>
      <c r="EY2612" s="1"/>
      <c r="EZ2612" s="1"/>
      <c r="FA2612" s="1"/>
      <c r="FB2612" s="1"/>
      <c r="FC2612" s="1"/>
      <c r="FD2612" s="1"/>
      <c r="FE2612" s="1"/>
      <c r="FF2612" s="1"/>
      <c r="FG2612" s="1"/>
      <c r="FH2612" s="1"/>
      <c r="FI2612" s="1"/>
      <c r="FJ2612" s="1"/>
      <c r="FK2612" s="1"/>
      <c r="FL2612" s="1"/>
      <c r="FM2612" s="1"/>
      <c r="FN2612" s="1"/>
      <c r="FO2612" s="1"/>
      <c r="FP2612" s="1"/>
      <c r="FQ2612" s="1"/>
      <c r="FR2612" s="1"/>
      <c r="FS2612" s="1"/>
      <c r="FT2612" s="1"/>
      <c r="FU2612" s="1"/>
      <c r="FV2612" s="1"/>
      <c r="FW2612" s="1"/>
      <c r="FX2612" s="1"/>
      <c r="FY2612" s="1"/>
      <c r="FZ2612" s="1"/>
      <c r="GA2612" s="1"/>
      <c r="GB2612" s="1"/>
      <c r="GC2612" s="1"/>
      <c r="GD2612" s="1"/>
      <c r="GE2612" s="1"/>
      <c r="GF2612" s="1"/>
      <c r="GG2612" s="1"/>
      <c r="GH2612" s="1"/>
      <c r="GI2612" s="1"/>
      <c r="GJ2612" s="1"/>
      <c r="GK2612"/>
      <c r="GL2612"/>
      <c r="GM2612"/>
      <c r="GN2612"/>
      <c r="GO2612"/>
      <c r="GP2612"/>
      <c r="GQ2612"/>
      <c r="GR2612"/>
      <c r="GS2612"/>
      <c r="GT2612"/>
      <c r="GU2612"/>
      <c r="GV2612"/>
      <c r="GW2612"/>
      <c r="GX2612"/>
      <c r="GY2612"/>
      <c r="GZ2612"/>
      <c r="HA2612"/>
      <c r="HB2612"/>
      <c r="HC2612"/>
      <c r="HD2612"/>
      <c r="HE2612"/>
    </row>
    <row r="2613" spans="4:213" s="19" customFormat="1" ht="14.4" x14ac:dyDescent="0.3">
      <c r="E2613" s="32">
        <v>40660.431944444441</v>
      </c>
      <c r="F2613" s="21">
        <f t="shared" si="3082"/>
        <v>761.69236111110513</v>
      </c>
      <c r="G2613" s="21">
        <f t="shared" si="3093"/>
        <v>761.69236111110513</v>
      </c>
      <c r="H2613" s="21"/>
      <c r="I2613" s="50">
        <v>1037</v>
      </c>
      <c r="J2613" s="21">
        <v>26434</v>
      </c>
      <c r="K2613" s="21">
        <v>19013</v>
      </c>
      <c r="L2613" s="21">
        <v>19</v>
      </c>
      <c r="M2613" s="124">
        <v>6.37</v>
      </c>
      <c r="N2613" s="22"/>
      <c r="O2613" s="22"/>
      <c r="P2613" s="22"/>
      <c r="Q2613" s="22"/>
      <c r="U2613" s="52">
        <f t="shared" si="3083"/>
        <v>7.4304794888902848E-2</v>
      </c>
      <c r="V2613" s="52">
        <f t="shared" si="3084"/>
        <v>9.9575837549785255</v>
      </c>
      <c r="W2613" s="52">
        <f t="shared" si="3085"/>
        <v>6.4397837100318794E-2</v>
      </c>
      <c r="X2613" s="247">
        <f>W2613+V2613+SUM($U$2585:U2613)</f>
        <v>10.19752564412639</v>
      </c>
      <c r="Y2613" s="104">
        <f>W2613+V2613+SUM($U$2585:U2613)-$X$2585</f>
        <v>10.179784260431624</v>
      </c>
      <c r="Z2613" s="42"/>
      <c r="AA2613" s="1">
        <f t="shared" si="3094"/>
        <v>5.8501582159792911E-2</v>
      </c>
      <c r="AB2613" s="41">
        <f t="shared" si="3086"/>
        <v>0.10330683995651703</v>
      </c>
      <c r="AC2613" s="48">
        <f t="shared" si="3087"/>
        <v>13.84414710877307</v>
      </c>
      <c r="AD2613" s="48">
        <f t="shared" si="3088"/>
        <v>2.6555389971249936</v>
      </c>
      <c r="AE2613" s="48">
        <f t="shared" si="3089"/>
        <v>4.5198039260658058</v>
      </c>
      <c r="AF2613" s="48">
        <f t="shared" si="3090"/>
        <v>2.6555389971249941</v>
      </c>
      <c r="AG2613" s="238">
        <f t="shared" si="3091"/>
        <v>1.8641470953290764</v>
      </c>
      <c r="AH2613" s="48">
        <f t="shared" si="3092"/>
        <v>1.1783361173557799E-4</v>
      </c>
      <c r="AI2613" s="48">
        <f>AE2613+AC2613+SUM($AB$2585:AB2613)</f>
        <v>20.412440005521322</v>
      </c>
      <c r="AJ2613" s="48">
        <f>AE2613+AC2613+SUM($AB$2584:AB2613)-$AI$2585</f>
        <v>17.74092626892385</v>
      </c>
      <c r="AK2613" s="46"/>
      <c r="AL2613" s="86"/>
      <c r="AM2613" s="41"/>
      <c r="AN2613" s="41"/>
      <c r="AO2613" s="41"/>
      <c r="AP2613" s="41"/>
      <c r="AQ2613"/>
      <c r="AR2613" s="41"/>
      <c r="AS2613" s="31"/>
      <c r="AT2613" s="41"/>
      <c r="AU2613" s="41"/>
      <c r="AV2613" s="31"/>
      <c r="BC2613" s="1"/>
      <c r="BD2613"/>
      <c r="BE2613"/>
      <c r="BF2613" s="1"/>
      <c r="BG2613"/>
      <c r="BH2613"/>
      <c r="BI2613"/>
      <c r="BJ2613" s="1"/>
      <c r="BK2613" s="1"/>
      <c r="BL2613"/>
      <c r="BM2613" s="1"/>
      <c r="BN2613" s="1"/>
      <c r="BO2613" s="1"/>
      <c r="BP2613" s="1"/>
      <c r="BQ2613" s="1"/>
      <c r="BR2613" s="1"/>
      <c r="BS2613" s="1"/>
      <c r="BT2613" s="22"/>
      <c r="BU2613" s="1"/>
      <c r="BV2613" s="1"/>
      <c r="BW2613" s="1"/>
      <c r="BX2613" s="1"/>
      <c r="BY2613" s="1"/>
      <c r="BZ2613" s="1"/>
      <c r="CA2613" s="1"/>
      <c r="CB2613" s="1"/>
      <c r="CC2613" s="1"/>
      <c r="CD2613" s="1"/>
      <c r="CE2613" s="1"/>
      <c r="CF2613" s="1"/>
      <c r="CG2613" s="1"/>
      <c r="CH2613" s="1"/>
      <c r="CI2613" s="1"/>
      <c r="CJ2613" s="1"/>
      <c r="CK2613" s="1"/>
      <c r="CL2613" s="1"/>
      <c r="CM2613" s="1"/>
      <c r="CN2613" s="1"/>
      <c r="CO2613" s="1"/>
      <c r="CP2613" s="1"/>
      <c r="CQ2613" s="1"/>
      <c r="CR2613" s="1"/>
      <c r="CS2613" s="1"/>
      <c r="CT2613" s="1"/>
      <c r="CU2613" s="1"/>
      <c r="CV2613" s="1"/>
      <c r="CW2613" s="1"/>
      <c r="CX2613" s="1"/>
      <c r="CY2613" s="1"/>
      <c r="CZ2613" s="1"/>
      <c r="DA2613" s="1"/>
      <c r="DB2613" s="1"/>
      <c r="DC2613" s="1"/>
      <c r="DD2613" s="1"/>
      <c r="DE2613" s="1"/>
      <c r="DF2613" s="1"/>
      <c r="DG2613" s="1"/>
      <c r="DH2613" s="1"/>
      <c r="DI2613" s="1"/>
      <c r="DJ2613" s="1"/>
      <c r="DK2613" s="1"/>
      <c r="DL2613" s="1"/>
      <c r="DM2613" s="1"/>
      <c r="DN2613" s="1"/>
      <c r="DO2613" s="1"/>
      <c r="DP2613" s="1"/>
      <c r="DQ2613" s="1"/>
      <c r="DR2613" s="1"/>
      <c r="DS2613" s="1"/>
      <c r="DT2613" s="1"/>
      <c r="DU2613" s="1"/>
      <c r="DV2613" s="1"/>
      <c r="DW2613" s="1"/>
      <c r="DX2613" s="1"/>
      <c r="DY2613" s="1"/>
      <c r="DZ2613" s="1"/>
      <c r="EA2613" s="1"/>
      <c r="EB2613" s="1"/>
      <c r="EC2613" s="1"/>
      <c r="ED2613" s="1"/>
      <c r="EE2613" s="1"/>
      <c r="EF2613" s="1"/>
      <c r="EG2613" s="1"/>
      <c r="EH2613" s="1"/>
      <c r="EI2613" s="1"/>
      <c r="EJ2613" s="1"/>
      <c r="EK2613" s="1"/>
      <c r="EL2613" s="1"/>
      <c r="EM2613" s="1"/>
      <c r="EN2613" s="1"/>
      <c r="EO2613" s="1"/>
      <c r="EP2613" s="1"/>
      <c r="EQ2613" s="1"/>
      <c r="ER2613" s="1"/>
      <c r="ES2613" s="1"/>
      <c r="ET2613" s="1"/>
      <c r="EU2613" s="1"/>
      <c r="EV2613" s="1"/>
      <c r="EW2613" s="1"/>
      <c r="EX2613" s="1"/>
      <c r="EY2613" s="1"/>
      <c r="EZ2613" s="1"/>
      <c r="FA2613" s="1"/>
      <c r="FB2613" s="1"/>
      <c r="FC2613" s="1"/>
      <c r="FD2613" s="1"/>
      <c r="FE2613" s="1"/>
      <c r="FF2613" s="1"/>
      <c r="FG2613" s="1"/>
      <c r="FH2613" s="1"/>
      <c r="FI2613" s="1"/>
      <c r="FJ2613" s="1"/>
      <c r="FK2613" s="1"/>
      <c r="FL2613" s="1"/>
      <c r="FM2613" s="1"/>
      <c r="FN2613" s="1"/>
      <c r="FO2613" s="1"/>
      <c r="FP2613" s="1"/>
      <c r="FQ2613" s="1"/>
      <c r="FR2613" s="1"/>
      <c r="FS2613" s="1"/>
      <c r="FT2613" s="1"/>
      <c r="FU2613" s="1"/>
      <c r="FV2613" s="1"/>
      <c r="FW2613" s="1"/>
      <c r="FX2613" s="1"/>
      <c r="FY2613" s="1"/>
      <c r="FZ2613" s="1"/>
      <c r="GA2613" s="1"/>
      <c r="GB2613" s="1"/>
      <c r="GC2613" s="1"/>
      <c r="GD2613" s="1"/>
      <c r="GE2613" s="1"/>
      <c r="GF2613" s="1"/>
      <c r="GG2613" s="1"/>
      <c r="GH2613" s="1"/>
      <c r="GI2613" s="1"/>
      <c r="GJ2613" s="1"/>
      <c r="GK2613"/>
      <c r="GL2613"/>
      <c r="GM2613"/>
      <c r="GN2613"/>
      <c r="GO2613"/>
      <c r="GP2613"/>
      <c r="GQ2613"/>
      <c r="GR2613"/>
      <c r="GS2613"/>
      <c r="GT2613"/>
      <c r="GU2613"/>
      <c r="GV2613"/>
      <c r="GW2613"/>
      <c r="GX2613"/>
      <c r="GY2613"/>
      <c r="GZ2613"/>
      <c r="HA2613"/>
      <c r="HB2613"/>
      <c r="HC2613"/>
      <c r="HD2613"/>
      <c r="HE2613"/>
    </row>
    <row r="2614" spans="4:213" s="19" customFormat="1" ht="14.4" x14ac:dyDescent="0.3">
      <c r="E2614" s="32">
        <v>40700.618055555555</v>
      </c>
      <c r="F2614" s="21">
        <f t="shared" si="3082"/>
        <v>801.87847222221899</v>
      </c>
      <c r="G2614" s="21">
        <f t="shared" si="3093"/>
        <v>801.87847222221899</v>
      </c>
      <c r="H2614" s="21"/>
      <c r="I2614" s="50">
        <v>1037</v>
      </c>
      <c r="J2614" s="21">
        <v>24973</v>
      </c>
      <c r="K2614" s="21">
        <v>18535</v>
      </c>
      <c r="L2614" s="21">
        <v>37</v>
      </c>
      <c r="M2614" s="124">
        <v>6.37</v>
      </c>
      <c r="N2614" s="22"/>
      <c r="O2614" s="22"/>
      <c r="P2614" s="22"/>
      <c r="Q2614" s="22"/>
      <c r="U2614" s="52">
        <f t="shared" si="3083"/>
        <v>7.2436720836575735E-2</v>
      </c>
      <c r="V2614" s="52">
        <f t="shared" si="3084"/>
        <v>9.7072431966826382</v>
      </c>
      <c r="W2614" s="52">
        <f t="shared" si="3085"/>
        <v>6.2778830834397989E-2</v>
      </c>
      <c r="X2614" s="247">
        <f>W2614+V2614+SUM($U$2585:U2614)</f>
        <v>10.018002800401158</v>
      </c>
      <c r="Y2614" s="104">
        <f>W2614+V2614+SUM($U$2585:U2614)-$X$2585</f>
        <v>10.000261416706392</v>
      </c>
      <c r="Z2614" s="42"/>
      <c r="AA2614" s="1">
        <f t="shared" si="3094"/>
        <v>4.8852427187323147E-2</v>
      </c>
      <c r="AB2614" s="41">
        <f t="shared" si="3086"/>
        <v>9.7597098972312155E-2</v>
      </c>
      <c r="AC2614" s="48">
        <f t="shared" si="3087"/>
        <v>13.078984858416808</v>
      </c>
      <c r="AD2614" s="48">
        <f t="shared" si="3088"/>
        <v>2.5087680780510886</v>
      </c>
      <c r="AE2614" s="48">
        <f t="shared" si="3089"/>
        <v>4.2699955907407636</v>
      </c>
      <c r="AF2614" s="48">
        <f t="shared" si="3090"/>
        <v>2.5087680780510881</v>
      </c>
      <c r="AG2614" s="238">
        <f t="shared" si="3091"/>
        <v>1.7611161917096549</v>
      </c>
      <c r="AH2614" s="48">
        <f t="shared" si="3092"/>
        <v>1.1132098002090446E-4</v>
      </c>
      <c r="AI2614" s="48">
        <f>AE2614+AC2614+SUM($AB$2585:AB2614)</f>
        <v>19.49506651881233</v>
      </c>
      <c r="AJ2614" s="48">
        <f>AE2614+AC2614+SUM($AB$2584:AB2614)-$AI$2585</f>
        <v>16.823552782214858</v>
      </c>
      <c r="AK2614" s="46"/>
      <c r="AL2614" s="86"/>
      <c r="AM2614" s="41"/>
      <c r="AN2614" s="41"/>
      <c r="AO2614" s="41"/>
      <c r="AP2614" s="41"/>
      <c r="AQ2614"/>
      <c r="AR2614" s="41"/>
      <c r="AS2614" s="31"/>
      <c r="AT2614" s="41"/>
      <c r="AU2614" s="41"/>
      <c r="AV2614" s="31"/>
      <c r="BC2614" s="1"/>
      <c r="BD2614"/>
      <c r="BE2614"/>
      <c r="BF2614" s="1"/>
      <c r="BG2614"/>
      <c r="BH2614"/>
      <c r="BI2614"/>
      <c r="BJ2614" s="1"/>
      <c r="BK2614" s="1"/>
      <c r="BL2614"/>
      <c r="BM2614" s="1"/>
      <c r="BN2614" s="1"/>
      <c r="BO2614" s="1"/>
      <c r="BP2614" s="1"/>
      <c r="BQ2614" s="1"/>
      <c r="BR2614" s="1"/>
      <c r="BS2614" s="1"/>
      <c r="BT2614" s="22"/>
      <c r="BU2614" s="1"/>
      <c r="BV2614" s="1"/>
      <c r="BW2614" s="1"/>
      <c r="BX2614" s="1"/>
      <c r="BY2614" s="1"/>
      <c r="BZ2614" s="1"/>
      <c r="CA2614" s="1"/>
      <c r="CB2614" s="1"/>
      <c r="CC2614" s="1"/>
      <c r="CD2614" s="1"/>
      <c r="CE2614" s="1"/>
      <c r="CF2614" s="1"/>
      <c r="CG2614" s="1"/>
      <c r="CH2614" s="1"/>
      <c r="CI2614" s="1"/>
      <c r="CJ2614" s="1"/>
      <c r="CK2614" s="1"/>
      <c r="CL2614" s="1"/>
      <c r="CM2614" s="1"/>
      <c r="CN2614" s="1"/>
      <c r="CO2614" s="1"/>
      <c r="CP2614" s="1"/>
      <c r="CQ2614" s="1"/>
      <c r="CR2614" s="1"/>
      <c r="CS2614" s="1"/>
      <c r="CT2614" s="1"/>
      <c r="CU2614" s="1"/>
      <c r="CV2614" s="1"/>
      <c r="CW2614" s="1"/>
      <c r="CX2614" s="1"/>
      <c r="CY2614" s="1"/>
      <c r="CZ2614" s="1"/>
      <c r="DA2614" s="1"/>
      <c r="DB2614" s="1"/>
      <c r="DC2614" s="1"/>
      <c r="DD2614" s="1"/>
      <c r="DE2614" s="1"/>
      <c r="DF2614" s="1"/>
      <c r="DG2614" s="1"/>
      <c r="DH2614" s="1"/>
      <c r="DI2614" s="1"/>
      <c r="DJ2614" s="1"/>
      <c r="DK2614" s="1"/>
      <c r="DL2614" s="1"/>
      <c r="DM2614" s="1"/>
      <c r="DN2614" s="1"/>
      <c r="DO2614" s="1"/>
      <c r="DP2614" s="1"/>
      <c r="DQ2614" s="1"/>
      <c r="DR2614" s="1"/>
      <c r="DS2614" s="1"/>
      <c r="DT2614" s="1"/>
      <c r="DU2614" s="1"/>
      <c r="DV2614" s="1"/>
      <c r="DW2614" s="1"/>
      <c r="DX2614" s="1"/>
      <c r="DY2614" s="1"/>
      <c r="DZ2614" s="1"/>
      <c r="EA2614" s="1"/>
      <c r="EB2614" s="1"/>
      <c r="EC2614" s="1"/>
      <c r="ED2614" s="1"/>
      <c r="EE2614" s="1"/>
      <c r="EF2614" s="1"/>
      <c r="EG2614" s="1"/>
      <c r="EH2614" s="1"/>
      <c r="EI2614" s="1"/>
      <c r="EJ2614" s="1"/>
      <c r="EK2614" s="1"/>
      <c r="EL2614" s="1"/>
      <c r="EM2614" s="1"/>
      <c r="EN2614" s="1"/>
      <c r="EO2614" s="1"/>
      <c r="EP2614" s="1"/>
      <c r="EQ2614" s="1"/>
      <c r="ER2614" s="1"/>
      <c r="ES2614" s="1"/>
      <c r="ET2614" s="1"/>
      <c r="EU2614" s="1"/>
      <c r="EV2614" s="1"/>
      <c r="EW2614" s="1"/>
      <c r="EX2614" s="1"/>
      <c r="EY2614" s="1"/>
      <c r="EZ2614" s="1"/>
      <c r="FA2614" s="1"/>
      <c r="FB2614" s="1"/>
      <c r="FC2614" s="1"/>
      <c r="FD2614" s="1"/>
      <c r="FE2614" s="1"/>
      <c r="FF2614" s="1"/>
      <c r="FG2614" s="1"/>
      <c r="FH2614" s="1"/>
      <c r="FI2614" s="1"/>
      <c r="FJ2614" s="1"/>
      <c r="FK2614" s="1"/>
      <c r="FL2614" s="1"/>
      <c r="FM2614" s="1"/>
      <c r="FN2614" s="1"/>
      <c r="FO2614" s="1"/>
      <c r="FP2614" s="1"/>
      <c r="FQ2614" s="1"/>
      <c r="FR2614" s="1"/>
      <c r="FS2614" s="1"/>
      <c r="FT2614" s="1"/>
      <c r="FU2614" s="1"/>
      <c r="FV2614" s="1"/>
      <c r="FW2614" s="1"/>
      <c r="FX2614" s="1"/>
      <c r="FY2614" s="1"/>
      <c r="FZ2614" s="1"/>
      <c r="GA2614" s="1"/>
      <c r="GB2614" s="1"/>
      <c r="GC2614" s="1"/>
      <c r="GD2614" s="1"/>
      <c r="GE2614" s="1"/>
      <c r="GF2614" s="1"/>
      <c r="GG2614" s="1"/>
      <c r="GH2614" s="1"/>
      <c r="GI2614" s="1"/>
      <c r="GJ2614" s="1"/>
      <c r="GK2614"/>
      <c r="GL2614"/>
      <c r="GM2614"/>
      <c r="GN2614"/>
      <c r="GO2614"/>
      <c r="GP2614"/>
      <c r="GQ2614"/>
      <c r="GR2614"/>
      <c r="GS2614"/>
      <c r="GT2614"/>
      <c r="GU2614"/>
      <c r="GV2614"/>
      <c r="GW2614"/>
      <c r="GX2614"/>
      <c r="GY2614"/>
      <c r="GZ2614"/>
      <c r="HA2614"/>
      <c r="HB2614"/>
      <c r="HC2614"/>
      <c r="HD2614"/>
      <c r="HE2614"/>
    </row>
    <row r="2615" spans="4:213" s="19" customFormat="1" ht="14.4" x14ac:dyDescent="0.3">
      <c r="E2615" s="32">
        <v>40749.669444444444</v>
      </c>
      <c r="F2615" s="21">
        <f t="shared" si="3082"/>
        <v>850.92986111110804</v>
      </c>
      <c r="G2615" s="21">
        <f t="shared" si="3093"/>
        <v>850.92986111110804</v>
      </c>
      <c r="H2615" s="21"/>
      <c r="I2615" s="50">
        <v>1037</v>
      </c>
      <c r="J2615" s="21">
        <v>26695</v>
      </c>
      <c r="K2615" s="21">
        <v>20719</v>
      </c>
      <c r="L2615" s="21" t="s">
        <v>221</v>
      </c>
      <c r="M2615" s="124">
        <v>6.37</v>
      </c>
      <c r="N2615" s="22"/>
      <c r="O2615" s="22"/>
      <c r="P2615" s="22"/>
      <c r="Q2615" s="22"/>
      <c r="U2615" s="52">
        <f t="shared" si="3083"/>
        <v>8.0972021527543167E-2</v>
      </c>
      <c r="V2615" s="52">
        <f t="shared" si="3084"/>
        <v>10.851058634586867</v>
      </c>
      <c r="W2615" s="52">
        <f t="shared" si="3085"/>
        <v>7.0176131430153332E-2</v>
      </c>
      <c r="X2615" s="247">
        <f>W2615+V2615+SUM($U$2585:U2615)</f>
        <v>11.250187560428685</v>
      </c>
      <c r="Y2615" s="104">
        <f>W2615+V2615+SUM($U$2585:U2615)-$X$2585</f>
        <v>11.232446176733919</v>
      </c>
      <c r="Z2615" s="42"/>
      <c r="AA2615" s="1">
        <f t="shared" si="3094"/>
        <v>2.7810731947396312E-2</v>
      </c>
      <c r="AB2615" s="41">
        <f t="shared" si="3086"/>
        <v>0.10432685528634417</v>
      </c>
      <c r="AC2615" s="48">
        <f t="shared" si="3087"/>
        <v>13.980839338302834</v>
      </c>
      <c r="AD2615" s="48">
        <f t="shared" si="3088"/>
        <v>2.6817588533045211</v>
      </c>
      <c r="AE2615" s="48">
        <f t="shared" si="3089"/>
        <v>4.5644308771402997</v>
      </c>
      <c r="AF2615" s="48">
        <f t="shared" si="3090"/>
        <v>2.6817588533045211</v>
      </c>
      <c r="AG2615" s="238">
        <f t="shared" si="3091"/>
        <v>1.8825530267764883</v>
      </c>
      <c r="AH2615" s="48">
        <f t="shared" si="3092"/>
        <v>1.1899705929035538E-4</v>
      </c>
      <c r="AI2615" s="48">
        <f>AE2615+AC2615+SUM($AB$2585:AB2615)</f>
        <v>20.795683140384234</v>
      </c>
      <c r="AJ2615" s="48">
        <f>AE2615+AC2615+SUM($AB$2584:AB2615)-$AI$2585</f>
        <v>18.124169403786762</v>
      </c>
      <c r="AK2615" s="46"/>
      <c r="AL2615" s="86"/>
      <c r="AM2615" s="41"/>
      <c r="AN2615" s="41"/>
      <c r="AO2615" s="41"/>
      <c r="AP2615" s="41"/>
      <c r="AQ2615"/>
      <c r="AR2615" s="41"/>
      <c r="AS2615" s="31"/>
      <c r="AT2615" s="41"/>
      <c r="AU2615" s="41"/>
      <c r="AV2615" s="31"/>
      <c r="BC2615" s="1"/>
      <c r="BD2615"/>
      <c r="BE2615"/>
      <c r="BF2615" s="1"/>
      <c r="BG2615"/>
      <c r="BH2615"/>
      <c r="BI2615"/>
      <c r="BJ2615" s="1"/>
      <c r="BK2615" s="1"/>
      <c r="BL2615"/>
      <c r="BM2615" s="1"/>
      <c r="BN2615" s="1"/>
      <c r="BO2615" s="1"/>
      <c r="BP2615" s="1"/>
      <c r="BQ2615" s="1"/>
      <c r="BR2615" s="1"/>
      <c r="BS2615" s="1"/>
      <c r="BT2615" s="22"/>
      <c r="BU2615" s="1"/>
      <c r="BV2615" s="1"/>
      <c r="BW2615" s="1"/>
      <c r="BX2615" s="1"/>
      <c r="BY2615" s="1"/>
      <c r="BZ2615" s="1"/>
      <c r="CA2615" s="1"/>
      <c r="CB2615" s="1"/>
      <c r="CC2615" s="1"/>
      <c r="CD2615" s="1"/>
      <c r="CE2615" s="1"/>
      <c r="CF2615" s="1"/>
      <c r="CG2615" s="1"/>
      <c r="CH2615" s="1"/>
      <c r="CI2615" s="1"/>
      <c r="CJ2615" s="1"/>
      <c r="CK2615" s="1"/>
      <c r="CL2615" s="1"/>
      <c r="CM2615" s="1"/>
      <c r="CN2615" s="1"/>
      <c r="CO2615" s="1"/>
      <c r="CP2615" s="1"/>
      <c r="CQ2615" s="1"/>
      <c r="CR2615" s="1"/>
      <c r="CS2615" s="1"/>
      <c r="CT2615" s="1"/>
      <c r="CU2615" s="1"/>
      <c r="CV2615" s="1"/>
      <c r="CW2615" s="1"/>
      <c r="CX2615" s="1"/>
      <c r="CY2615" s="1"/>
      <c r="CZ2615" s="1"/>
      <c r="DA2615" s="1"/>
      <c r="DB2615" s="1"/>
      <c r="DC2615" s="1"/>
      <c r="DD2615" s="1"/>
      <c r="DE2615" s="1"/>
      <c r="DF2615" s="1"/>
      <c r="DG2615" s="1"/>
      <c r="DH2615" s="1"/>
      <c r="DI2615" s="1"/>
      <c r="DJ2615" s="1"/>
      <c r="DK2615" s="1"/>
      <c r="DL2615" s="1"/>
      <c r="DM2615" s="1"/>
      <c r="DN2615" s="1"/>
      <c r="DO2615" s="1"/>
      <c r="DP2615" s="1"/>
      <c r="DQ2615" s="1"/>
      <c r="DR2615" s="1"/>
      <c r="DS2615" s="1"/>
      <c r="DT2615" s="1"/>
      <c r="DU2615" s="1"/>
      <c r="DV2615" s="1"/>
      <c r="DW2615" s="1"/>
      <c r="DX2615" s="1"/>
      <c r="DY2615" s="1"/>
      <c r="DZ2615" s="1"/>
      <c r="EA2615" s="1"/>
      <c r="EB2615" s="1"/>
      <c r="EC2615" s="1"/>
      <c r="ED2615" s="1"/>
      <c r="EE2615" s="1"/>
      <c r="EF2615" s="1"/>
      <c r="EG2615" s="1"/>
      <c r="EH2615" s="1"/>
      <c r="EI2615" s="1"/>
      <c r="EJ2615" s="1"/>
      <c r="EK2615" s="1"/>
      <c r="EL2615" s="1"/>
      <c r="EM2615" s="1"/>
      <c r="EN2615" s="1"/>
      <c r="EO2615" s="1"/>
      <c r="EP2615" s="1"/>
      <c r="EQ2615" s="1"/>
      <c r="ER2615" s="1"/>
      <c r="ES2615" s="1"/>
      <c r="ET2615" s="1"/>
      <c r="EU2615" s="1"/>
      <c r="EV2615" s="1"/>
      <c r="EW2615" s="1"/>
      <c r="EX2615" s="1"/>
      <c r="EY2615" s="1"/>
      <c r="EZ2615" s="1"/>
      <c r="FA2615" s="1"/>
      <c r="FB2615" s="1"/>
      <c r="FC2615" s="1"/>
      <c r="FD2615" s="1"/>
      <c r="FE2615" s="1"/>
      <c r="FF2615" s="1"/>
      <c r="FG2615" s="1"/>
      <c r="FH2615" s="1"/>
      <c r="FI2615" s="1"/>
      <c r="FJ2615" s="1"/>
      <c r="FK2615" s="1"/>
      <c r="FL2615" s="1"/>
      <c r="FM2615" s="1"/>
      <c r="FN2615" s="1"/>
      <c r="FO2615" s="1"/>
      <c r="FP2615" s="1"/>
      <c r="FQ2615" s="1"/>
      <c r="FR2615" s="1"/>
      <c r="FS2615" s="1"/>
      <c r="FT2615" s="1"/>
      <c r="FU2615" s="1"/>
      <c r="FV2615" s="1"/>
      <c r="FW2615" s="1"/>
      <c r="FX2615" s="1"/>
      <c r="FY2615" s="1"/>
      <c r="FZ2615" s="1"/>
      <c r="GA2615" s="1"/>
      <c r="GB2615" s="1"/>
      <c r="GC2615" s="1"/>
      <c r="GD2615" s="1"/>
      <c r="GE2615" s="1"/>
      <c r="GF2615" s="1"/>
      <c r="GG2615" s="1"/>
      <c r="GH2615" s="1"/>
      <c r="GI2615" s="1"/>
      <c r="GJ2615" s="1"/>
      <c r="GK2615"/>
      <c r="GL2615"/>
      <c r="GM2615"/>
      <c r="GN2615"/>
      <c r="GO2615"/>
      <c r="GP2615"/>
      <c r="GQ2615"/>
      <c r="GR2615"/>
      <c r="GS2615"/>
      <c r="GT2615"/>
      <c r="GU2615"/>
      <c r="GV2615"/>
      <c r="GW2615"/>
      <c r="GX2615"/>
      <c r="GY2615"/>
      <c r="GZ2615"/>
      <c r="HA2615"/>
      <c r="HB2615"/>
      <c r="HC2615"/>
      <c r="HD2615"/>
      <c r="HE2615"/>
    </row>
    <row r="2616" spans="4:213" s="19" customFormat="1" ht="14.4" x14ac:dyDescent="0.3">
      <c r="E2616" s="32">
        <v>40800.612500000003</v>
      </c>
      <c r="F2616" s="21">
        <f t="shared" si="3082"/>
        <v>901.87291666666715</v>
      </c>
      <c r="G2616" s="21">
        <f t="shared" si="3093"/>
        <v>901.87291666666715</v>
      </c>
      <c r="H2616" s="21"/>
      <c r="I2616" s="50">
        <v>1037</v>
      </c>
      <c r="J2616" s="21">
        <v>27561</v>
      </c>
      <c r="K2616" s="21">
        <v>22594</v>
      </c>
      <c r="L2616" s="21">
        <v>67</v>
      </c>
      <c r="M2616" s="124">
        <v>6.37</v>
      </c>
      <c r="N2616" s="22"/>
      <c r="O2616" s="40"/>
      <c r="P2616" s="22"/>
      <c r="Q2616" s="22"/>
      <c r="U2616" s="52">
        <f t="shared" si="3083"/>
        <v>8.8299717862508342E-2</v>
      </c>
      <c r="V2616" s="52">
        <f t="shared" si="3084"/>
        <v>11.833043042128272</v>
      </c>
      <c r="W2616" s="52">
        <f t="shared" si="3085"/>
        <v>7.6526835925135581E-2</v>
      </c>
      <c r="X2616" s="247">
        <f>W2616+V2616+SUM($U$2585:U2616)</f>
        <v>12.32682239032758</v>
      </c>
      <c r="Y2616" s="104">
        <f>W2616+V2616+SUM($U$2585:U2616)-$X$2585</f>
        <v>12.309081006632814</v>
      </c>
      <c r="Z2616" s="42"/>
      <c r="AA2616" s="1">
        <f t="shared" si="3094"/>
        <v>1.6535886756210733E-2</v>
      </c>
      <c r="AB2616" s="41">
        <f t="shared" si="3086"/>
        <v>0.1077112739669201</v>
      </c>
      <c r="AC2616" s="48">
        <f t="shared" si="3087"/>
        <v>14.434385203332623</v>
      </c>
      <c r="AD2616" s="48">
        <f t="shared" si="3088"/>
        <v>2.7687565370266305</v>
      </c>
      <c r="AE2616" s="48">
        <f t="shared" si="3089"/>
        <v>4.7125034427744454</v>
      </c>
      <c r="AF2616" s="48">
        <f t="shared" si="3090"/>
        <v>2.7687565370266309</v>
      </c>
      <c r="AG2616" s="238">
        <f t="shared" si="3091"/>
        <v>1.9436240483606217</v>
      </c>
      <c r="AH2616" s="48">
        <f t="shared" si="3092"/>
        <v>1.2285738719241374E-4</v>
      </c>
      <c r="AI2616" s="48">
        <f>AE2616+AC2616+SUM($AB$2585:AB2616)</f>
        <v>21.505012845015091</v>
      </c>
      <c r="AJ2616" s="48">
        <f>AE2616+AC2616+SUM($AB$2584:AB2616)-$AI$2585</f>
        <v>18.83349910841762</v>
      </c>
      <c r="AK2616" s="46"/>
      <c r="AL2616" s="86"/>
      <c r="AM2616" s="41"/>
      <c r="AN2616" s="41"/>
      <c r="AO2616" s="41"/>
      <c r="AP2616" s="41"/>
      <c r="AQ2616"/>
      <c r="AR2616" s="41"/>
      <c r="AS2616" s="31"/>
      <c r="AT2616" s="41"/>
      <c r="AU2616" s="41"/>
      <c r="AV2616" s="31"/>
      <c r="BC2616" s="1"/>
      <c r="BD2616"/>
      <c r="BE2616"/>
      <c r="BF2616" s="1"/>
      <c r="BG2616"/>
      <c r="BH2616"/>
      <c r="BI2616"/>
      <c r="BJ2616" s="1"/>
      <c r="BK2616" s="1"/>
      <c r="BL2616"/>
      <c r="BM2616" s="1"/>
      <c r="BN2616" s="1"/>
      <c r="BO2616" s="1"/>
      <c r="BP2616" s="1"/>
      <c r="BQ2616" s="1"/>
      <c r="BR2616" s="1"/>
      <c r="BS2616" s="1"/>
      <c r="BT2616" s="22"/>
      <c r="BU2616" s="1"/>
      <c r="BV2616" s="1"/>
      <c r="BW2616" s="1"/>
      <c r="BX2616" s="1"/>
      <c r="BY2616" s="1"/>
      <c r="BZ2616" s="1"/>
      <c r="CA2616" s="1"/>
      <c r="CB2616" s="1"/>
      <c r="CC2616" s="1"/>
      <c r="CD2616" s="1"/>
      <c r="CE2616" s="1"/>
      <c r="CF2616" s="1"/>
      <c r="CG2616" s="1"/>
      <c r="CH2616" s="1"/>
      <c r="CI2616" s="1"/>
      <c r="CJ2616" s="1"/>
      <c r="CK2616" s="1"/>
      <c r="CL2616" s="1"/>
      <c r="CM2616" s="1"/>
      <c r="CN2616" s="1"/>
      <c r="CO2616" s="1"/>
      <c r="CP2616" s="1"/>
      <c r="CQ2616" s="1"/>
      <c r="CR2616" s="1"/>
      <c r="CS2616" s="1"/>
      <c r="CT2616" s="1"/>
      <c r="CU2616" s="1"/>
      <c r="CV2616" s="1"/>
      <c r="CW2616" s="1"/>
      <c r="CX2616" s="1"/>
      <c r="CY2616" s="1"/>
      <c r="CZ2616" s="1"/>
      <c r="DA2616" s="1"/>
      <c r="DB2616" s="1"/>
      <c r="DC2616" s="1"/>
      <c r="DD2616" s="1"/>
      <c r="DE2616" s="1"/>
      <c r="DF2616" s="1"/>
      <c r="DG2616" s="1"/>
      <c r="DH2616" s="1"/>
      <c r="DI2616" s="1"/>
      <c r="DJ2616" s="1"/>
      <c r="DK2616" s="1"/>
      <c r="DL2616" s="1"/>
      <c r="DM2616" s="1"/>
      <c r="DN2616" s="1"/>
      <c r="DO2616" s="1"/>
      <c r="DP2616" s="1"/>
      <c r="DQ2616" s="1"/>
      <c r="DR2616" s="1"/>
      <c r="DS2616" s="1"/>
      <c r="DT2616" s="1"/>
      <c r="DU2616" s="1"/>
      <c r="DV2616" s="1"/>
      <c r="DW2616" s="1"/>
      <c r="DX2616" s="1"/>
      <c r="DY2616" s="1"/>
      <c r="DZ2616" s="1"/>
      <c r="EA2616" s="1"/>
      <c r="EB2616" s="1"/>
      <c r="EC2616" s="1"/>
      <c r="ED2616" s="1"/>
      <c r="EE2616" s="1"/>
      <c r="EF2616" s="1"/>
      <c r="EG2616" s="1"/>
      <c r="EH2616" s="1"/>
      <c r="EI2616" s="1"/>
      <c r="EJ2616" s="1"/>
      <c r="EK2616" s="1"/>
      <c r="EL2616" s="1"/>
      <c r="EM2616" s="1"/>
      <c r="EN2616" s="1"/>
      <c r="EO2616" s="1"/>
      <c r="EP2616" s="1"/>
      <c r="EQ2616" s="1"/>
      <c r="ER2616" s="1"/>
      <c r="ES2616" s="1"/>
      <c r="ET2616" s="1"/>
      <c r="EU2616" s="1"/>
      <c r="EV2616" s="1"/>
      <c r="EW2616" s="1"/>
      <c r="EX2616" s="1"/>
      <c r="EY2616" s="1"/>
      <c r="EZ2616" s="1"/>
      <c r="FA2616" s="1"/>
      <c r="FB2616" s="1"/>
      <c r="FC2616" s="1"/>
      <c r="FD2616" s="1"/>
      <c r="FE2616" s="1"/>
      <c r="FF2616" s="1"/>
      <c r="FG2616" s="1"/>
      <c r="FH2616" s="1"/>
      <c r="FI2616" s="1"/>
      <c r="FJ2616" s="1"/>
      <c r="FK2616" s="1"/>
      <c r="FL2616" s="1"/>
      <c r="FM2616" s="1"/>
      <c r="FN2616" s="1"/>
      <c r="FO2616" s="1"/>
      <c r="FP2616" s="1"/>
      <c r="FQ2616" s="1"/>
      <c r="FR2616" s="1"/>
      <c r="FS2616" s="1"/>
      <c r="FT2616" s="1"/>
      <c r="FU2616" s="1"/>
      <c r="FV2616" s="1"/>
      <c r="FW2616" s="1"/>
      <c r="FX2616" s="1"/>
      <c r="FY2616" s="1"/>
      <c r="FZ2616" s="1"/>
      <c r="GA2616" s="1"/>
      <c r="GB2616" s="1"/>
      <c r="GC2616" s="1"/>
      <c r="GD2616" s="1"/>
      <c r="GE2616" s="1"/>
      <c r="GF2616" s="1"/>
      <c r="GG2616" s="1"/>
      <c r="GH2616" s="1"/>
      <c r="GI2616" s="1"/>
      <c r="GJ2616" s="1"/>
      <c r="GK2616"/>
      <c r="GL2616"/>
      <c r="GM2616"/>
      <c r="GN2616"/>
      <c r="GO2616"/>
      <c r="GP2616"/>
      <c r="GQ2616"/>
      <c r="GR2616"/>
      <c r="GS2616"/>
      <c r="GT2616"/>
      <c r="GU2616"/>
      <c r="GV2616"/>
      <c r="GW2616"/>
      <c r="GX2616"/>
      <c r="GY2616"/>
      <c r="GZ2616"/>
      <c r="HA2616"/>
      <c r="HB2616"/>
      <c r="HC2616"/>
      <c r="HD2616"/>
      <c r="HE2616"/>
    </row>
    <row r="2617" spans="4:213" s="19" customFormat="1" ht="14.4" x14ac:dyDescent="0.3">
      <c r="E2617" s="32">
        <v>40855.519444444442</v>
      </c>
      <c r="F2617" s="21">
        <f t="shared" si="3082"/>
        <v>956.77986111110658</v>
      </c>
      <c r="G2617" s="21">
        <f t="shared" si="3093"/>
        <v>956.77986111110658</v>
      </c>
      <c r="H2617" s="21"/>
      <c r="I2617" s="50">
        <v>1037</v>
      </c>
      <c r="J2617" s="21">
        <v>30539</v>
      </c>
      <c r="K2617" s="21">
        <v>25496</v>
      </c>
      <c r="L2617" s="21">
        <v>34</v>
      </c>
      <c r="M2617" s="124">
        <v>6.37</v>
      </c>
      <c r="N2617" s="22"/>
      <c r="O2617" s="40"/>
      <c r="P2617" s="22"/>
      <c r="Q2617" s="22"/>
      <c r="U2617" s="52">
        <f t="shared" si="3083"/>
        <v>9.9641037736678442E-2</v>
      </c>
      <c r="V2617" s="52">
        <f t="shared" si="3084"/>
        <v>13.35289304249369</v>
      </c>
      <c r="W2617" s="52">
        <f t="shared" si="3085"/>
        <v>8.6356032962169454E-2</v>
      </c>
      <c r="X2617" s="247">
        <f>W2617+V2617+SUM($U$2585:U2617)</f>
        <v>13.956142625466713</v>
      </c>
      <c r="Y2617" s="104">
        <f>W2617+V2617+SUM($U$2585:U2617)-$X$2585</f>
        <v>13.938401241771947</v>
      </c>
      <c r="Z2617" s="42"/>
      <c r="AA2617" s="1">
        <f t="shared" si="3094"/>
        <v>2.5032459661963557E-2</v>
      </c>
      <c r="AB2617" s="41">
        <f t="shared" si="3086"/>
        <v>0.11934960979920077</v>
      </c>
      <c r="AC2617" s="48">
        <f t="shared" si="3087"/>
        <v>15.994038305017055</v>
      </c>
      <c r="AD2617" s="48">
        <f t="shared" si="3088"/>
        <v>3.0679240914428458</v>
      </c>
      <c r="AE2617" s="48">
        <f t="shared" si="3089"/>
        <v>5.2216952446895526</v>
      </c>
      <c r="AF2617" s="48">
        <f t="shared" si="3090"/>
        <v>3.0679240914428458</v>
      </c>
      <c r="AG2617" s="238">
        <f t="shared" si="3091"/>
        <v>2.1536350209674913</v>
      </c>
      <c r="AH2617" s="48">
        <f t="shared" si="3092"/>
        <v>1.3613227921588922E-4</v>
      </c>
      <c r="AI2617" s="48">
        <f>AE2617+AC2617+SUM($AB$2585:AB2617)</f>
        <v>23.693207358413829</v>
      </c>
      <c r="AJ2617" s="48">
        <f>AE2617+AC2617+SUM($AB$2584:AB2617)-$AI$2585</f>
        <v>21.021693621816357</v>
      </c>
      <c r="AK2617" s="46"/>
      <c r="AL2617" s="86"/>
      <c r="AM2617" s="41"/>
      <c r="AN2617" s="41"/>
      <c r="AO2617" s="41"/>
      <c r="AP2617" s="41"/>
      <c r="AQ2617"/>
      <c r="AR2617" s="41"/>
      <c r="AS2617" s="31"/>
      <c r="AT2617" s="41"/>
      <c r="AU2617" s="41"/>
      <c r="AV2617" s="31"/>
      <c r="BC2617" s="1"/>
      <c r="BD2617"/>
      <c r="BE2617"/>
      <c r="BF2617" s="1"/>
      <c r="BG2617"/>
      <c r="BH2617"/>
      <c r="BI2617"/>
      <c r="BJ2617" s="1"/>
      <c r="BK2617" s="1"/>
      <c r="BL2617"/>
      <c r="BM2617" s="1"/>
      <c r="BN2617" s="1"/>
      <c r="BO2617" s="1"/>
      <c r="BP2617" s="1"/>
      <c r="BQ2617" s="1"/>
      <c r="BR2617" s="1"/>
      <c r="BS2617" s="1"/>
      <c r="BT2617" s="22"/>
      <c r="BU2617" s="1"/>
      <c r="BV2617" s="1"/>
      <c r="BW2617" s="1"/>
      <c r="BX2617" s="1"/>
      <c r="BY2617" s="1"/>
      <c r="BZ2617" s="1"/>
      <c r="CA2617" s="1"/>
      <c r="CB2617" s="1"/>
      <c r="CC2617" s="1"/>
      <c r="CD2617" s="1"/>
      <c r="CE2617" s="1"/>
      <c r="CF2617" s="1"/>
      <c r="CG2617" s="1"/>
      <c r="CH2617" s="1"/>
      <c r="CI2617" s="1"/>
      <c r="CJ2617" s="1"/>
      <c r="CK2617" s="1"/>
      <c r="CL2617" s="1"/>
      <c r="CM2617" s="1"/>
      <c r="CN2617" s="1"/>
      <c r="CO2617" s="1"/>
      <c r="CP2617" s="1"/>
      <c r="CQ2617" s="1"/>
      <c r="CR2617" s="1"/>
      <c r="CS2617" s="1"/>
      <c r="CT2617" s="1"/>
      <c r="CU2617" s="1"/>
      <c r="CV2617" s="1"/>
      <c r="CW2617" s="1"/>
      <c r="CX2617" s="1"/>
      <c r="CY2617" s="1"/>
      <c r="CZ2617" s="1"/>
      <c r="DA2617" s="1"/>
      <c r="DB2617" s="1"/>
      <c r="DC2617" s="1"/>
      <c r="DD2617" s="1"/>
      <c r="DE2617" s="1"/>
      <c r="DF2617" s="1"/>
      <c r="DG2617" s="1"/>
      <c r="DH2617" s="1"/>
      <c r="DI2617" s="1"/>
      <c r="DJ2617" s="1"/>
      <c r="DK2617" s="1"/>
      <c r="DL2617" s="1"/>
      <c r="DM2617" s="1"/>
      <c r="DN2617" s="1"/>
      <c r="DO2617" s="1"/>
      <c r="DP2617" s="1"/>
      <c r="DQ2617" s="1"/>
      <c r="DR2617" s="1"/>
      <c r="DS2617" s="1"/>
      <c r="DT2617" s="1"/>
      <c r="DU2617" s="1"/>
      <c r="DV2617" s="1"/>
      <c r="DW2617" s="1"/>
      <c r="DX2617" s="1"/>
      <c r="DY2617" s="1"/>
      <c r="DZ2617" s="1"/>
      <c r="EA2617" s="1"/>
      <c r="EB2617" s="1"/>
      <c r="EC2617" s="1"/>
      <c r="ED2617" s="1"/>
      <c r="EE2617" s="1"/>
      <c r="EF2617" s="1"/>
      <c r="EG2617" s="1"/>
      <c r="EH2617" s="1"/>
      <c r="EI2617" s="1"/>
      <c r="EJ2617" s="1"/>
      <c r="EK2617" s="1"/>
      <c r="EL2617" s="1"/>
      <c r="EM2617" s="1"/>
      <c r="EN2617" s="1"/>
      <c r="EO2617" s="1"/>
      <c r="EP2617" s="1"/>
      <c r="EQ2617" s="1"/>
      <c r="ER2617" s="1"/>
      <c r="ES2617" s="1"/>
      <c r="ET2617" s="1"/>
      <c r="EU2617" s="1"/>
      <c r="EV2617" s="1"/>
      <c r="EW2617" s="1"/>
      <c r="EX2617" s="1"/>
      <c r="EY2617" s="1"/>
      <c r="EZ2617" s="1"/>
      <c r="FA2617" s="1"/>
      <c r="FB2617" s="1"/>
      <c r="FC2617" s="1"/>
      <c r="FD2617" s="1"/>
      <c r="FE2617" s="1"/>
      <c r="FF2617" s="1"/>
      <c r="FG2617" s="1"/>
      <c r="FH2617" s="1"/>
      <c r="FI2617" s="1"/>
      <c r="FJ2617" s="1"/>
      <c r="FK2617" s="1"/>
      <c r="FL2617" s="1"/>
      <c r="FM2617" s="1"/>
      <c r="FN2617" s="1"/>
      <c r="FO2617" s="1"/>
      <c r="FP2617" s="1"/>
      <c r="FQ2617" s="1"/>
      <c r="FR2617" s="1"/>
      <c r="FS2617" s="1"/>
      <c r="FT2617" s="1"/>
      <c r="FU2617" s="1"/>
      <c r="FV2617" s="1"/>
      <c r="FW2617" s="1"/>
      <c r="FX2617" s="1"/>
      <c r="FY2617" s="1"/>
      <c r="FZ2617" s="1"/>
      <c r="GA2617" s="1"/>
      <c r="GB2617" s="1"/>
      <c r="GC2617" s="1"/>
      <c r="GD2617" s="1"/>
      <c r="GE2617" s="1"/>
      <c r="GF2617" s="1"/>
      <c r="GG2617" s="1"/>
      <c r="GH2617" s="1"/>
      <c r="GI2617" s="1"/>
      <c r="GJ2617" s="1"/>
      <c r="GK2617"/>
      <c r="GL2617"/>
      <c r="GM2617"/>
      <c r="GN2617"/>
      <c r="GO2617"/>
      <c r="GP2617"/>
      <c r="GQ2617"/>
      <c r="GR2617"/>
      <c r="GS2617"/>
      <c r="GT2617"/>
      <c r="GU2617"/>
      <c r="GV2617"/>
      <c r="GW2617"/>
      <c r="GX2617"/>
      <c r="GY2617"/>
      <c r="GZ2617"/>
      <c r="HA2617"/>
      <c r="HB2617"/>
      <c r="HC2617"/>
      <c r="HD2617"/>
      <c r="HE2617"/>
    </row>
    <row r="2618" spans="4:213" s="19" customFormat="1" ht="14.4" x14ac:dyDescent="0.3">
      <c r="E2618" s="32">
        <v>40945.616666666669</v>
      </c>
      <c r="F2618" s="21">
        <f t="shared" si="3082"/>
        <v>1046.8770833333328</v>
      </c>
      <c r="G2618" s="21">
        <f t="shared" si="3093"/>
        <v>1046.8770833333328</v>
      </c>
      <c r="H2618" s="21"/>
      <c r="I2618" s="50">
        <v>1037</v>
      </c>
      <c r="J2618" s="21">
        <v>32294</v>
      </c>
      <c r="K2618" s="21">
        <v>27418</v>
      </c>
      <c r="L2618" s="21">
        <v>40</v>
      </c>
      <c r="M2618" s="124">
        <v>6.37</v>
      </c>
      <c r="N2618" s="22"/>
      <c r="O2618" s="40"/>
      <c r="P2618" s="22"/>
      <c r="Q2618" s="22"/>
      <c r="U2618" s="52">
        <f t="shared" si="3083"/>
        <v>0.10715241499310675</v>
      </c>
      <c r="V2618" s="52">
        <f t="shared" si="3084"/>
        <v>14.359492525850801</v>
      </c>
      <c r="W2618" s="52">
        <f t="shared" si="3085"/>
        <v>9.2865928449825955E-2</v>
      </c>
      <c r="X2618" s="247">
        <f>W2618+V2618+SUM($U$2585:U2618)</f>
        <v>15.076404419304584</v>
      </c>
      <c r="Y2618" s="104">
        <f>W2618+V2618+SUM($U$2585:U2618)-$X$2585</f>
        <v>15.058663035609818</v>
      </c>
      <c r="Z2618" s="42"/>
      <c r="AA2618" s="1">
        <f t="shared" si="3094"/>
        <v>1.9917476367975608E-2</v>
      </c>
      <c r="AB2618" s="41">
        <f t="shared" si="3086"/>
        <v>0.12620833356872818</v>
      </c>
      <c r="AC2618" s="48">
        <f t="shared" si="3087"/>
        <v>16.913175710475809</v>
      </c>
      <c r="AD2618" s="48">
        <f t="shared" si="3088"/>
        <v>3.2442300209258743</v>
      </c>
      <c r="AE2618" s="48">
        <f t="shared" si="3089"/>
        <v>5.5217730191559777</v>
      </c>
      <c r="AF2618" s="48">
        <f t="shared" si="3090"/>
        <v>3.2442300209258734</v>
      </c>
      <c r="AG2618" s="238">
        <f t="shared" si="3091"/>
        <v>2.2773990427690545</v>
      </c>
      <c r="AH2618" s="48">
        <f t="shared" si="3092"/>
        <v>1.4395546104973726E-4</v>
      </c>
      <c r="AI2618" s="48">
        <f>AE2618+AC2618+SUM($AB$2585:AB2618)</f>
        <v>25.038630871907735</v>
      </c>
      <c r="AJ2618" s="48">
        <f>AE2618+AC2618+SUM($AB$2584:AB2618)-$AI$2585</f>
        <v>22.367117135310263</v>
      </c>
      <c r="AK2618" s="46"/>
      <c r="AL2618" s="86"/>
      <c r="AM2618" s="41"/>
      <c r="AN2618" s="41"/>
      <c r="AO2618" s="41"/>
      <c r="AP2618" s="41"/>
      <c r="AQ2618"/>
      <c r="AR2618" s="41"/>
      <c r="AS2618" s="31"/>
      <c r="AT2618" s="41"/>
      <c r="AU2618" s="41"/>
      <c r="AV2618" s="31"/>
      <c r="BC2618" s="1"/>
      <c r="BD2618"/>
      <c r="BE2618"/>
      <c r="BF2618" s="1"/>
      <c r="BG2618"/>
      <c r="BH2618"/>
      <c r="BI2618"/>
      <c r="BJ2618" s="1"/>
      <c r="BK2618" s="1"/>
      <c r="BL2618"/>
      <c r="BM2618" s="1"/>
      <c r="BN2618" s="1"/>
      <c r="BO2618" s="1"/>
      <c r="BP2618" s="1"/>
      <c r="BQ2618" s="1"/>
      <c r="BR2618" s="1"/>
      <c r="BS2618" s="1"/>
      <c r="BT2618" s="22"/>
      <c r="BU2618" s="1"/>
      <c r="BV2618" s="1"/>
      <c r="BW2618" s="1"/>
      <c r="BX2618" s="1"/>
      <c r="BY2618" s="1"/>
      <c r="BZ2618" s="1"/>
      <c r="CA2618" s="1"/>
      <c r="CB2618" s="1"/>
      <c r="CC2618" s="1"/>
      <c r="CD2618" s="1"/>
      <c r="CE2618" s="1"/>
      <c r="CF2618" s="1"/>
      <c r="CG2618" s="1"/>
      <c r="CH2618" s="1"/>
      <c r="CI2618" s="1"/>
      <c r="CJ2618" s="1"/>
      <c r="CK2618" s="1"/>
      <c r="CL2618" s="1"/>
      <c r="CM2618" s="1"/>
      <c r="CN2618" s="1"/>
      <c r="CO2618" s="1"/>
      <c r="CP2618" s="1"/>
      <c r="CQ2618" s="1"/>
      <c r="CR2618" s="1"/>
      <c r="CS2618" s="1"/>
      <c r="CT2618" s="1"/>
      <c r="CU2618" s="1"/>
      <c r="CV2618" s="1"/>
      <c r="CW2618" s="1"/>
      <c r="CX2618" s="1"/>
      <c r="CY2618" s="1"/>
      <c r="CZ2618" s="1"/>
      <c r="DA2618" s="1"/>
      <c r="DB2618" s="1"/>
      <c r="DC2618" s="1"/>
      <c r="DD2618" s="1"/>
      <c r="DE2618" s="1"/>
      <c r="DF2618" s="1"/>
      <c r="DG2618" s="1"/>
      <c r="DH2618" s="1"/>
      <c r="DI2618" s="1"/>
      <c r="DJ2618" s="1"/>
      <c r="DK2618" s="1"/>
      <c r="DL2618" s="1"/>
      <c r="DM2618" s="1"/>
      <c r="DN2618" s="1"/>
      <c r="DO2618" s="1"/>
      <c r="DP2618" s="1"/>
      <c r="DQ2618" s="1"/>
      <c r="DR2618" s="1"/>
      <c r="DS2618" s="1"/>
      <c r="DT2618" s="1"/>
      <c r="DU2618" s="1"/>
      <c r="DV2618" s="1"/>
      <c r="DW2618" s="1"/>
      <c r="DX2618" s="1"/>
      <c r="DY2618" s="1"/>
      <c r="DZ2618" s="1"/>
      <c r="EA2618" s="1"/>
      <c r="EB2618" s="1"/>
      <c r="EC2618" s="1"/>
      <c r="ED2618" s="1"/>
      <c r="EE2618" s="1"/>
      <c r="EF2618" s="1"/>
      <c r="EG2618" s="1"/>
      <c r="EH2618" s="1"/>
      <c r="EI2618" s="1"/>
      <c r="EJ2618" s="1"/>
      <c r="EK2618" s="1"/>
      <c r="EL2618" s="1"/>
      <c r="EM2618" s="1"/>
      <c r="EN2618" s="1"/>
      <c r="EO2618" s="1"/>
      <c r="EP2618" s="1"/>
      <c r="EQ2618" s="1"/>
      <c r="ER2618" s="1"/>
      <c r="ES2618" s="1"/>
      <c r="ET2618" s="1"/>
      <c r="EU2618" s="1"/>
      <c r="EV2618" s="1"/>
      <c r="EW2618" s="1"/>
      <c r="EX2618" s="1"/>
      <c r="EY2618" s="1"/>
      <c r="EZ2618" s="1"/>
      <c r="FA2618" s="1"/>
      <c r="FB2618" s="1"/>
      <c r="FC2618" s="1"/>
      <c r="FD2618" s="1"/>
      <c r="FE2618" s="1"/>
      <c r="FF2618" s="1"/>
      <c r="FG2618" s="1"/>
      <c r="FH2618" s="1"/>
      <c r="FI2618" s="1"/>
      <c r="FJ2618" s="1"/>
      <c r="FK2618" s="1"/>
      <c r="FL2618" s="1"/>
      <c r="FM2618" s="1"/>
      <c r="FN2618" s="1"/>
      <c r="FO2618" s="1"/>
      <c r="FP2618" s="1"/>
      <c r="FQ2618" s="1"/>
      <c r="FR2618" s="1"/>
      <c r="FS2618" s="1"/>
      <c r="FT2618" s="1"/>
      <c r="FU2618" s="1"/>
      <c r="FV2618" s="1"/>
      <c r="FW2618" s="1"/>
      <c r="FX2618" s="1"/>
      <c r="FY2618" s="1"/>
      <c r="FZ2618" s="1"/>
      <c r="GA2618" s="1"/>
      <c r="GB2618" s="1"/>
      <c r="GC2618" s="1"/>
      <c r="GD2618" s="1"/>
      <c r="GE2618" s="1"/>
      <c r="GF2618" s="1"/>
      <c r="GG2618" s="1"/>
      <c r="GH2618" s="1"/>
      <c r="GI2618" s="1"/>
      <c r="GJ2618" s="1"/>
      <c r="GK2618"/>
      <c r="GL2618"/>
      <c r="GM2618"/>
      <c r="GN2618"/>
      <c r="GO2618"/>
      <c r="GP2618"/>
      <c r="GQ2618"/>
      <c r="GR2618"/>
      <c r="GS2618"/>
      <c r="GT2618"/>
      <c r="GU2618"/>
      <c r="GV2618"/>
      <c r="GW2618"/>
      <c r="GX2618"/>
      <c r="GY2618"/>
      <c r="GZ2618"/>
      <c r="HA2618"/>
      <c r="HB2618"/>
      <c r="HC2618"/>
      <c r="HD2618"/>
      <c r="HE2618"/>
    </row>
    <row r="2619" spans="4:213" s="19" customFormat="1" ht="14.4" x14ac:dyDescent="0.3">
      <c r="E2619" s="32">
        <v>41017.59097222222</v>
      </c>
      <c r="F2619" s="21">
        <f t="shared" si="3082"/>
        <v>1118.8513888888847</v>
      </c>
      <c r="G2619" s="21">
        <f t="shared" si="3093"/>
        <v>1118.8513888888847</v>
      </c>
      <c r="H2619" s="21"/>
      <c r="I2619" s="50">
        <v>1037</v>
      </c>
      <c r="J2619" s="21">
        <v>32321</v>
      </c>
      <c r="K2619" s="21">
        <v>29263</v>
      </c>
      <c r="L2619" s="21">
        <v>26</v>
      </c>
      <c r="M2619" s="124">
        <v>6.37</v>
      </c>
      <c r="N2619" s="22"/>
      <c r="O2619" s="40"/>
      <c r="P2619" s="22"/>
      <c r="Q2619" s="22"/>
      <c r="U2619" s="52">
        <f t="shared" si="3083"/>
        <v>0.11436286818671247</v>
      </c>
      <c r="V2619" s="52">
        <f t="shared" si="3084"/>
        <v>15.325765182871544</v>
      </c>
      <c r="W2619" s="52">
        <f t="shared" si="3085"/>
        <v>9.9115021672888506E-2</v>
      </c>
      <c r="X2619" s="247">
        <f>W2619+V2619+SUM($U$2585:U2619)</f>
        <v>16.163289037735105</v>
      </c>
      <c r="Y2619" s="104">
        <f>W2619+V2619+SUM($U$2585:U2619)-$X$2585</f>
        <v>16.145547654040339</v>
      </c>
      <c r="Z2619" s="42"/>
      <c r="AA2619" s="1">
        <f t="shared" si="3094"/>
        <v>1.6781477192416572E-2</v>
      </c>
      <c r="AB2619" s="41">
        <f t="shared" si="3086"/>
        <v>0.12631385239595166</v>
      </c>
      <c r="AC2619" s="48">
        <f t="shared" si="3087"/>
        <v>16.927316285944407</v>
      </c>
      <c r="AD2619" s="48">
        <f t="shared" si="3088"/>
        <v>3.2469424198409973</v>
      </c>
      <c r="AE2619" s="48">
        <f t="shared" si="3089"/>
        <v>5.5263896003016155</v>
      </c>
      <c r="AF2619" s="48">
        <f t="shared" si="3090"/>
        <v>3.2469424198409973</v>
      </c>
      <c r="AG2619" s="238">
        <f t="shared" si="3091"/>
        <v>2.2793031046429246</v>
      </c>
      <c r="AH2619" s="48">
        <f t="shared" si="3092"/>
        <v>1.4407581769333494E-4</v>
      </c>
      <c r="AI2619" s="48">
        <f>AE2619+AC2619+SUM($AB$2585:AB2619)</f>
        <v>25.183701880917926</v>
      </c>
      <c r="AJ2619" s="48">
        <f>AE2619+AC2619+SUM($AB$2584:AB2619)-$AI$2585</f>
        <v>22.512188144320454</v>
      </c>
      <c r="AK2619" s="46"/>
      <c r="AL2619" s="86"/>
      <c r="AM2619" s="41"/>
      <c r="AN2619" s="41"/>
      <c r="AO2619" s="41"/>
      <c r="AP2619" s="41"/>
      <c r="AQ2619"/>
      <c r="AR2619" s="41"/>
      <c r="AS2619" s="31"/>
      <c r="AT2619" s="41"/>
      <c r="AU2619" s="41"/>
      <c r="AV2619" s="31"/>
      <c r="BC2619" s="1"/>
      <c r="BD2619"/>
      <c r="BE2619"/>
      <c r="BF2619" s="1"/>
      <c r="BG2619"/>
      <c r="BH2619"/>
      <c r="BI2619"/>
      <c r="BJ2619" s="1"/>
      <c r="BK2619" s="1"/>
      <c r="BL2619"/>
      <c r="BM2619" s="1"/>
      <c r="BN2619" s="1"/>
      <c r="BO2619" s="1"/>
      <c r="BP2619" s="1"/>
      <c r="BQ2619" s="1"/>
      <c r="BR2619" s="1"/>
      <c r="BS2619" s="1"/>
      <c r="BT2619" s="22"/>
      <c r="BU2619" s="1"/>
      <c r="BV2619" s="1"/>
      <c r="BW2619" s="1"/>
      <c r="BX2619" s="1"/>
      <c r="BY2619" s="1"/>
      <c r="BZ2619" s="1"/>
      <c r="CA2619" s="1"/>
      <c r="CB2619" s="1"/>
      <c r="CC2619" s="1"/>
      <c r="CD2619" s="1"/>
      <c r="CE2619" s="1"/>
      <c r="CF2619" s="1"/>
      <c r="CG2619" s="1"/>
      <c r="CH2619" s="1"/>
      <c r="CI2619" s="1"/>
      <c r="CJ2619" s="1"/>
      <c r="CK2619" s="1"/>
      <c r="CL2619" s="1"/>
      <c r="CM2619" s="1"/>
      <c r="CN2619" s="1"/>
      <c r="CO2619" s="1"/>
      <c r="CP2619" s="1"/>
      <c r="CQ2619" s="1"/>
      <c r="CR2619" s="1"/>
      <c r="CS2619" s="1"/>
      <c r="CT2619" s="1"/>
      <c r="CU2619" s="1"/>
      <c r="CV2619" s="1"/>
      <c r="CW2619" s="1"/>
      <c r="CX2619" s="1"/>
      <c r="CY2619" s="1"/>
      <c r="CZ2619" s="1"/>
      <c r="DA2619" s="1"/>
      <c r="DB2619" s="1"/>
      <c r="DC2619" s="1"/>
      <c r="DD2619" s="1"/>
      <c r="DE2619" s="1"/>
      <c r="DF2619" s="1"/>
      <c r="DG2619" s="1"/>
      <c r="DH2619" s="1"/>
      <c r="DI2619" s="1"/>
      <c r="DJ2619" s="1"/>
      <c r="DK2619" s="1"/>
      <c r="DL2619" s="1"/>
      <c r="DM2619" s="1"/>
      <c r="DN2619" s="1"/>
      <c r="DO2619" s="1"/>
      <c r="DP2619" s="1"/>
      <c r="DQ2619" s="1"/>
      <c r="DR2619" s="1"/>
      <c r="DS2619" s="1"/>
      <c r="DT2619" s="1"/>
      <c r="DU2619" s="1"/>
      <c r="DV2619" s="1"/>
      <c r="DW2619" s="1"/>
      <c r="DX2619" s="1"/>
      <c r="DY2619" s="1"/>
      <c r="DZ2619" s="1"/>
      <c r="EA2619" s="1"/>
      <c r="EB2619" s="1"/>
      <c r="EC2619" s="1"/>
      <c r="ED2619" s="1"/>
      <c r="EE2619" s="1"/>
      <c r="EF2619" s="1"/>
      <c r="EG2619" s="1"/>
      <c r="EH2619" s="1"/>
      <c r="EI2619" s="1"/>
      <c r="EJ2619" s="1"/>
      <c r="EK2619" s="1"/>
      <c r="EL2619" s="1"/>
      <c r="EM2619" s="1"/>
      <c r="EN2619" s="1"/>
      <c r="EO2619" s="1"/>
      <c r="EP2619" s="1"/>
      <c r="EQ2619" s="1"/>
      <c r="ER2619" s="1"/>
      <c r="ES2619" s="1"/>
      <c r="ET2619" s="1"/>
      <c r="EU2619" s="1"/>
      <c r="EV2619" s="1"/>
      <c r="EW2619" s="1"/>
      <c r="EX2619" s="1"/>
      <c r="EY2619" s="1"/>
      <c r="EZ2619" s="1"/>
      <c r="FA2619" s="1"/>
      <c r="FB2619" s="1"/>
      <c r="FC2619" s="1"/>
      <c r="FD2619" s="1"/>
      <c r="FE2619" s="1"/>
      <c r="FF2619" s="1"/>
      <c r="FG2619" s="1"/>
      <c r="FH2619" s="1"/>
      <c r="FI2619" s="1"/>
      <c r="FJ2619" s="1"/>
      <c r="FK2619" s="1"/>
      <c r="FL2619" s="1"/>
      <c r="FM2619" s="1"/>
      <c r="FN2619" s="1"/>
      <c r="FO2619" s="1"/>
      <c r="FP2619" s="1"/>
      <c r="FQ2619" s="1"/>
      <c r="FR2619" s="1"/>
      <c r="FS2619" s="1"/>
      <c r="FT2619" s="1"/>
      <c r="FU2619" s="1"/>
      <c r="FV2619" s="1"/>
      <c r="FW2619" s="1"/>
      <c r="FX2619" s="1"/>
      <c r="FY2619" s="1"/>
      <c r="FZ2619" s="1"/>
      <c r="GA2619" s="1"/>
      <c r="GB2619" s="1"/>
      <c r="GC2619" s="1"/>
      <c r="GD2619" s="1"/>
      <c r="GE2619" s="1"/>
      <c r="GF2619" s="1"/>
      <c r="GG2619" s="1"/>
      <c r="GH2619" s="1"/>
      <c r="GI2619" s="1"/>
      <c r="GJ2619" s="1"/>
      <c r="GK2619"/>
      <c r="GL2619"/>
      <c r="GM2619"/>
      <c r="GN2619"/>
      <c r="GO2619"/>
      <c r="GP2619"/>
      <c r="GQ2619"/>
      <c r="GR2619"/>
      <c r="GS2619"/>
      <c r="GT2619"/>
      <c r="GU2619"/>
      <c r="GV2619"/>
      <c r="GW2619"/>
      <c r="GX2619"/>
      <c r="GY2619"/>
      <c r="GZ2619"/>
      <c r="HA2619"/>
      <c r="HB2619"/>
      <c r="HC2619"/>
      <c r="HD2619"/>
      <c r="HE2619"/>
    </row>
    <row r="2620" spans="4:213" s="19" customFormat="1" ht="14.4" x14ac:dyDescent="0.3">
      <c r="E2620" s="32">
        <v>41085.660416666666</v>
      </c>
      <c r="F2620" s="21">
        <f t="shared" si="3082"/>
        <v>1186.9208333333299</v>
      </c>
      <c r="G2620" s="21">
        <f t="shared" si="3093"/>
        <v>1186.9208333333299</v>
      </c>
      <c r="H2620" s="21"/>
      <c r="I2620" s="50">
        <v>1037</v>
      </c>
      <c r="J2620" s="21">
        <v>32670</v>
      </c>
      <c r="K2620" s="21">
        <v>29440</v>
      </c>
      <c r="L2620" s="21">
        <v>75</v>
      </c>
      <c r="M2620" s="124">
        <v>6.37</v>
      </c>
      <c r="N2620" s="22"/>
      <c r="O2620" s="40"/>
      <c r="P2620" s="22"/>
      <c r="Q2620" s="22"/>
      <c r="U2620" s="52">
        <f t="shared" si="3083"/>
        <v>0.11505460272073319</v>
      </c>
      <c r="V2620" s="52">
        <f t="shared" si="3084"/>
        <v>15.418464510943451</v>
      </c>
      <c r="W2620" s="52">
        <f t="shared" si="3085"/>
        <v>9.9714528177214823E-2</v>
      </c>
      <c r="X2620" s="247">
        <f>W2620+V2620+SUM($U$2585:U2620)</f>
        <v>16.371642475032068</v>
      </c>
      <c r="Y2620" s="104">
        <f>W2620+V2620+SUM($U$2585:U2620)-$X$2585</f>
        <v>16.353901091337303</v>
      </c>
      <c r="Z2620" s="42"/>
      <c r="AA2620" s="1">
        <f t="shared" si="3094"/>
        <v>1.1032735188336133E-2</v>
      </c>
      <c r="AB2620" s="41">
        <f t="shared" si="3086"/>
        <v>0.12767778094043319</v>
      </c>
      <c r="AC2620" s="48">
        <f t="shared" si="3087"/>
        <v>17.110096317001442</v>
      </c>
      <c r="AD2620" s="48">
        <f t="shared" si="3088"/>
        <v>3.2820026872994457</v>
      </c>
      <c r="AE2620" s="48">
        <f t="shared" si="3089"/>
        <v>5.5860631862211507</v>
      </c>
      <c r="AF2620" s="48">
        <f t="shared" si="3090"/>
        <v>3.2820026872994461</v>
      </c>
      <c r="AG2620" s="238">
        <f t="shared" si="3091"/>
        <v>2.303914867382951</v>
      </c>
      <c r="AH2620" s="48">
        <f t="shared" si="3092"/>
        <v>1.456315387531714E-4</v>
      </c>
      <c r="AI2620" s="48">
        <f>AE2620+AC2620+SUM($AB$2585:AB2620)</f>
        <v>25.553833278834929</v>
      </c>
      <c r="AJ2620" s="48">
        <f>AE2620+AC2620+SUM($AB$2584:AB2620)-$AI$2585</f>
        <v>22.882319542237457</v>
      </c>
      <c r="AK2620" s="46"/>
      <c r="AL2620" s="86"/>
      <c r="AM2620" s="41"/>
      <c r="AN2620" s="41"/>
      <c r="AO2620" s="41"/>
      <c r="AP2620" s="41"/>
      <c r="AQ2620"/>
      <c r="AR2620" s="41"/>
      <c r="AS2620" s="31"/>
      <c r="AT2620" s="41"/>
      <c r="AU2620" s="41"/>
      <c r="AV2620" s="31"/>
      <c r="BC2620" s="1"/>
      <c r="BD2620"/>
      <c r="BE2620"/>
      <c r="BF2620" s="1"/>
      <c r="BG2620"/>
      <c r="BH2620"/>
      <c r="BI2620"/>
      <c r="BJ2620" s="1"/>
      <c r="BK2620" s="1"/>
      <c r="BL2620"/>
      <c r="BM2620" s="1"/>
      <c r="BN2620" s="1"/>
      <c r="BO2620" s="1"/>
      <c r="BP2620" s="1"/>
      <c r="BQ2620" s="1"/>
      <c r="BR2620" s="1"/>
      <c r="BS2620" s="1"/>
      <c r="BT2620" s="22"/>
      <c r="BU2620" s="1"/>
      <c r="BV2620" s="1"/>
      <c r="BW2620" s="1"/>
      <c r="BX2620" s="1"/>
      <c r="BY2620" s="1"/>
      <c r="BZ2620" s="1"/>
      <c r="CA2620" s="1"/>
      <c r="CB2620" s="1"/>
      <c r="CC2620" s="1"/>
      <c r="CD2620" s="1"/>
      <c r="CE2620" s="1"/>
      <c r="CF2620" s="1"/>
      <c r="CG2620" s="1"/>
      <c r="CH2620" s="1"/>
      <c r="CI2620" s="1"/>
      <c r="CJ2620" s="1"/>
      <c r="CK2620" s="1"/>
      <c r="CL2620" s="1"/>
      <c r="CM2620" s="1"/>
      <c r="CN2620" s="1"/>
      <c r="CO2620" s="1"/>
      <c r="CP2620" s="1"/>
      <c r="CQ2620" s="1"/>
      <c r="CR2620" s="1"/>
      <c r="CS2620" s="1"/>
      <c r="CT2620" s="1"/>
      <c r="CU2620" s="1"/>
      <c r="CV2620" s="1"/>
      <c r="CW2620" s="1"/>
      <c r="CX2620" s="1"/>
      <c r="CY2620" s="1"/>
      <c r="CZ2620" s="1"/>
      <c r="DA2620" s="1"/>
      <c r="DB2620" s="1"/>
      <c r="DC2620" s="1"/>
      <c r="DD2620" s="1"/>
      <c r="DE2620" s="1"/>
      <c r="DF2620" s="1"/>
      <c r="DG2620" s="1"/>
      <c r="DH2620" s="1"/>
      <c r="DI2620" s="1"/>
      <c r="DJ2620" s="1"/>
      <c r="DK2620" s="1"/>
      <c r="DL2620" s="1"/>
      <c r="DM2620" s="1"/>
      <c r="DN2620" s="1"/>
      <c r="DO2620" s="1"/>
      <c r="DP2620" s="1"/>
      <c r="DQ2620" s="1"/>
      <c r="DR2620" s="1"/>
      <c r="DS2620" s="1"/>
      <c r="DT2620" s="1"/>
      <c r="DU2620" s="1"/>
      <c r="DV2620" s="1"/>
      <c r="DW2620" s="1"/>
      <c r="DX2620" s="1"/>
      <c r="DY2620" s="1"/>
      <c r="DZ2620" s="1"/>
      <c r="EA2620" s="1"/>
      <c r="EB2620" s="1"/>
      <c r="EC2620" s="1"/>
      <c r="ED2620" s="1"/>
      <c r="EE2620" s="1"/>
      <c r="EF2620" s="1"/>
      <c r="EG2620" s="1"/>
      <c r="EH2620" s="1"/>
      <c r="EI2620" s="1"/>
      <c r="EJ2620" s="1"/>
      <c r="EK2620" s="1"/>
      <c r="EL2620" s="1"/>
      <c r="EM2620" s="1"/>
      <c r="EN2620" s="1"/>
      <c r="EO2620" s="1"/>
      <c r="EP2620" s="1"/>
      <c r="EQ2620" s="1"/>
      <c r="ER2620" s="1"/>
      <c r="ES2620" s="1"/>
      <c r="ET2620" s="1"/>
      <c r="EU2620" s="1"/>
      <c r="EV2620" s="1"/>
      <c r="EW2620" s="1"/>
      <c r="EX2620" s="1"/>
      <c r="EY2620" s="1"/>
      <c r="EZ2620" s="1"/>
      <c r="FA2620" s="1"/>
      <c r="FB2620" s="1"/>
      <c r="FC2620" s="1"/>
      <c r="FD2620" s="1"/>
      <c r="FE2620" s="1"/>
      <c r="FF2620" s="1"/>
      <c r="FG2620" s="1"/>
      <c r="FH2620" s="1"/>
      <c r="FI2620" s="1"/>
      <c r="FJ2620" s="1"/>
      <c r="FK2620" s="1"/>
      <c r="FL2620" s="1"/>
      <c r="FM2620" s="1"/>
      <c r="FN2620" s="1"/>
      <c r="FO2620" s="1"/>
      <c r="FP2620" s="1"/>
      <c r="FQ2620" s="1"/>
      <c r="FR2620" s="1"/>
      <c r="FS2620" s="1"/>
      <c r="FT2620" s="1"/>
      <c r="FU2620" s="1"/>
      <c r="FV2620" s="1"/>
      <c r="FW2620" s="1"/>
      <c r="FX2620" s="1"/>
      <c r="FY2620" s="1"/>
      <c r="FZ2620" s="1"/>
      <c r="GA2620" s="1"/>
      <c r="GB2620" s="1"/>
      <c r="GC2620" s="1"/>
      <c r="GD2620" s="1"/>
      <c r="GE2620" s="1"/>
      <c r="GF2620" s="1"/>
      <c r="GG2620" s="1"/>
      <c r="GH2620" s="1"/>
      <c r="GI2620" s="1"/>
      <c r="GJ2620" s="1"/>
      <c r="GK2620"/>
      <c r="GL2620"/>
      <c r="GM2620"/>
      <c r="GN2620"/>
      <c r="GO2620"/>
      <c r="GP2620"/>
      <c r="GQ2620"/>
      <c r="GR2620"/>
      <c r="GS2620"/>
      <c r="GT2620"/>
      <c r="GU2620"/>
      <c r="GV2620"/>
      <c r="GW2620"/>
      <c r="GX2620"/>
      <c r="GY2620"/>
      <c r="GZ2620"/>
      <c r="HA2620"/>
      <c r="HB2620"/>
      <c r="HC2620"/>
      <c r="HD2620"/>
      <c r="HE2620"/>
    </row>
    <row r="2621" spans="4:213" s="19" customFormat="1" ht="14.4" x14ac:dyDescent="0.3">
      <c r="E2621" s="32">
        <v>41131.475694444445</v>
      </c>
      <c r="F2621" s="21">
        <f t="shared" si="3082"/>
        <v>1232.7361111111095</v>
      </c>
      <c r="G2621" s="21">
        <f t="shared" si="3093"/>
        <v>1232.7361111111095</v>
      </c>
      <c r="H2621" s="21"/>
      <c r="I2621" s="50">
        <v>1037</v>
      </c>
      <c r="J2621" s="21">
        <v>33066</v>
      </c>
      <c r="K2621" s="21">
        <v>29960</v>
      </c>
      <c r="L2621" s="21">
        <v>43</v>
      </c>
      <c r="M2621" s="124">
        <v>6.37</v>
      </c>
      <c r="N2621" s="22"/>
      <c r="O2621" s="40"/>
      <c r="P2621" s="22"/>
      <c r="Q2621" s="22"/>
      <c r="U2621" s="52">
        <f t="shared" si="3083"/>
        <v>0.11708681717096352</v>
      </c>
      <c r="V2621" s="52">
        <f t="shared" si="3084"/>
        <v>15.690801519968266</v>
      </c>
      <c r="W2621" s="52">
        <f t="shared" si="3085"/>
        <v>0.10147579022382322</v>
      </c>
      <c r="X2621" s="247">
        <f>W2621+V2621+SUM($U$2585:U2621)</f>
        <v>16.762827563274456</v>
      </c>
      <c r="Y2621" s="104">
        <f>W2621+V2621+SUM($U$2585:U2621)-$X$2585</f>
        <v>16.74508617957969</v>
      </c>
      <c r="Z2621" s="42"/>
      <c r="AA2621" s="1">
        <f t="shared" si="3094"/>
        <v>8.5203924856904947E-3</v>
      </c>
      <c r="AB2621" s="41">
        <f t="shared" si="3086"/>
        <v>0.12922539040637784</v>
      </c>
      <c r="AC2621" s="48">
        <f t="shared" si="3087"/>
        <v>17.317491423874188</v>
      </c>
      <c r="AD2621" s="48">
        <f t="shared" si="3088"/>
        <v>3.3217845380545907</v>
      </c>
      <c r="AE2621" s="48">
        <f t="shared" si="3089"/>
        <v>5.65377304302383</v>
      </c>
      <c r="AF2621" s="48">
        <f t="shared" si="3090"/>
        <v>3.3217845380545903</v>
      </c>
      <c r="AG2621" s="238">
        <f t="shared" si="3091"/>
        <v>2.3318411081997135</v>
      </c>
      <c r="AH2621" s="48">
        <f t="shared" si="3092"/>
        <v>1.4739676952593711E-4</v>
      </c>
      <c r="AI2621" s="48">
        <f>AE2621+AC2621+SUM($AB$2585:AB2621)</f>
        <v>25.95816363291673</v>
      </c>
      <c r="AJ2621" s="48">
        <f>AE2621+AC2621+SUM($AB$2584:AB2621)-$AI$2585</f>
        <v>23.286649896319258</v>
      </c>
      <c r="AK2621" s="46"/>
      <c r="AL2621" s="86"/>
      <c r="AM2621" s="41"/>
      <c r="AN2621" s="41"/>
      <c r="AO2621" s="41"/>
      <c r="AP2621" s="41"/>
      <c r="AQ2621"/>
      <c r="AR2621" s="41"/>
      <c r="AS2621" s="31"/>
      <c r="AT2621" s="41"/>
      <c r="AU2621" s="41"/>
      <c r="AV2621" s="31"/>
      <c r="BC2621" s="1"/>
      <c r="BD2621"/>
      <c r="BE2621"/>
      <c r="BF2621" s="1"/>
      <c r="BG2621"/>
      <c r="BH2621"/>
      <c r="BI2621"/>
      <c r="BJ2621" s="1"/>
      <c r="BK2621" s="1"/>
      <c r="BL2621"/>
      <c r="BM2621" s="1"/>
      <c r="BN2621" s="1"/>
      <c r="BO2621" s="1"/>
      <c r="BP2621" s="1"/>
      <c r="BQ2621" s="1"/>
      <c r="BR2621" s="1"/>
      <c r="BS2621" s="1"/>
      <c r="BT2621" s="22"/>
      <c r="BU2621" s="1"/>
      <c r="BV2621" s="1"/>
      <c r="BW2621" s="1"/>
      <c r="BX2621" s="1"/>
      <c r="BY2621" s="1"/>
      <c r="BZ2621" s="1"/>
      <c r="CA2621" s="1"/>
      <c r="CB2621" s="1"/>
      <c r="CC2621" s="1"/>
      <c r="CD2621" s="1"/>
      <c r="CE2621" s="1"/>
      <c r="CF2621" s="1"/>
      <c r="CG2621" s="1"/>
      <c r="CH2621" s="1"/>
      <c r="CI2621" s="1"/>
      <c r="CJ2621" s="1"/>
      <c r="CK2621" s="1"/>
      <c r="CL2621" s="1"/>
      <c r="CM2621" s="1"/>
      <c r="CN2621" s="1"/>
      <c r="CO2621" s="1"/>
      <c r="CP2621" s="1"/>
      <c r="CQ2621" s="1"/>
      <c r="CR2621" s="1"/>
      <c r="CS2621" s="1"/>
      <c r="CT2621" s="1"/>
      <c r="CU2621" s="1"/>
      <c r="CV2621" s="1"/>
      <c r="CW2621" s="1"/>
      <c r="CX2621" s="1"/>
      <c r="CY2621" s="1"/>
      <c r="CZ2621" s="1"/>
      <c r="DA2621" s="1"/>
      <c r="DB2621" s="1"/>
      <c r="DC2621" s="1"/>
      <c r="DD2621" s="1"/>
      <c r="DE2621" s="1"/>
      <c r="DF2621" s="1"/>
      <c r="DG2621" s="1"/>
      <c r="DH2621" s="1"/>
      <c r="DI2621" s="1"/>
      <c r="DJ2621" s="1"/>
      <c r="DK2621" s="1"/>
      <c r="DL2621" s="1"/>
      <c r="DM2621" s="1"/>
      <c r="DN2621" s="1"/>
      <c r="DO2621" s="1"/>
      <c r="DP2621" s="1"/>
      <c r="DQ2621" s="1"/>
      <c r="DR2621" s="1"/>
      <c r="DS2621" s="1"/>
      <c r="DT2621" s="1"/>
      <c r="DU2621" s="1"/>
      <c r="DV2621" s="1"/>
      <c r="DW2621" s="1"/>
      <c r="DX2621" s="1"/>
      <c r="DY2621" s="1"/>
      <c r="DZ2621" s="1"/>
      <c r="EA2621" s="1"/>
      <c r="EB2621" s="1"/>
      <c r="EC2621" s="1"/>
      <c r="ED2621" s="1"/>
      <c r="EE2621" s="1"/>
      <c r="EF2621" s="1"/>
      <c r="EG2621" s="1"/>
      <c r="EH2621" s="1"/>
      <c r="EI2621" s="1"/>
      <c r="EJ2621" s="1"/>
      <c r="EK2621" s="1"/>
      <c r="EL2621" s="1"/>
      <c r="EM2621" s="1"/>
      <c r="EN2621" s="1"/>
      <c r="EO2621" s="1"/>
      <c r="EP2621" s="1"/>
      <c r="EQ2621" s="1"/>
      <c r="ER2621" s="1"/>
      <c r="ES2621" s="1"/>
      <c r="ET2621" s="1"/>
      <c r="EU2621" s="1"/>
      <c r="EV2621" s="1"/>
      <c r="EW2621" s="1"/>
      <c r="EX2621" s="1"/>
      <c r="EY2621" s="1"/>
      <c r="EZ2621" s="1"/>
      <c r="FA2621" s="1"/>
      <c r="FB2621" s="1"/>
      <c r="FC2621" s="1"/>
      <c r="FD2621" s="1"/>
      <c r="FE2621" s="1"/>
      <c r="FF2621" s="1"/>
      <c r="FG2621" s="1"/>
      <c r="FH2621" s="1"/>
      <c r="FI2621" s="1"/>
      <c r="FJ2621" s="1"/>
      <c r="FK2621" s="1"/>
      <c r="FL2621" s="1"/>
      <c r="FM2621" s="1"/>
      <c r="FN2621" s="1"/>
      <c r="FO2621" s="1"/>
      <c r="FP2621" s="1"/>
      <c r="FQ2621" s="1"/>
      <c r="FR2621" s="1"/>
      <c r="FS2621" s="1"/>
      <c r="FT2621" s="1"/>
      <c r="FU2621" s="1"/>
      <c r="FV2621" s="1"/>
      <c r="FW2621" s="1"/>
      <c r="FX2621" s="1"/>
      <c r="FY2621" s="1"/>
      <c r="FZ2621" s="1"/>
      <c r="GA2621" s="1"/>
      <c r="GB2621" s="1"/>
      <c r="GC2621" s="1"/>
      <c r="GD2621" s="1"/>
      <c r="GE2621" s="1"/>
      <c r="GF2621" s="1"/>
      <c r="GG2621" s="1"/>
      <c r="GH2621" s="1"/>
      <c r="GI2621" s="1"/>
      <c r="GJ2621" s="1"/>
      <c r="GK2621"/>
      <c r="GL2621"/>
      <c r="GM2621"/>
      <c r="GN2621"/>
      <c r="GO2621"/>
      <c r="GP2621"/>
      <c r="GQ2621"/>
      <c r="GR2621"/>
      <c r="GS2621"/>
      <c r="GT2621"/>
      <c r="GU2621"/>
      <c r="GV2621"/>
      <c r="GW2621"/>
      <c r="GX2621"/>
      <c r="GY2621"/>
      <c r="GZ2621"/>
      <c r="HA2621"/>
      <c r="HB2621"/>
      <c r="HC2621"/>
      <c r="HD2621"/>
      <c r="HE2621"/>
    </row>
    <row r="2622" spans="4:213" s="19" customFormat="1" ht="14.4" x14ac:dyDescent="0.3">
      <c r="D2622" s="47" t="s">
        <v>126</v>
      </c>
      <c r="E2622" s="32">
        <v>41158.497916666667</v>
      </c>
      <c r="F2622" s="21">
        <f t="shared" si="3082"/>
        <v>1259.7583333333314</v>
      </c>
      <c r="G2622" s="21">
        <f t="shared" si="3093"/>
        <v>1259.7583333333314</v>
      </c>
      <c r="H2622" s="21"/>
      <c r="I2622" s="50">
        <v>1037</v>
      </c>
      <c r="J2622" s="21">
        <v>32935</v>
      </c>
      <c r="K2622" s="21">
        <v>29567</v>
      </c>
      <c r="L2622" s="21">
        <v>35</v>
      </c>
      <c r="M2622" s="124">
        <v>6.37</v>
      </c>
      <c r="N2622" s="22"/>
      <c r="O2622" s="40"/>
      <c r="P2622" s="22"/>
      <c r="Q2622" s="22"/>
      <c r="U2622" s="52">
        <f t="shared" si="3083"/>
        <v>0.11555093201915483</v>
      </c>
      <c r="V2622" s="52">
        <f t="shared" si="3084"/>
        <v>15.484977588147588</v>
      </c>
      <c r="W2622" s="52">
        <f t="shared" si="3085"/>
        <v>0.10014468256167496</v>
      </c>
      <c r="X2622" s="247">
        <f>W2622+V2622+SUM($U$2585:U2622)</f>
        <v>16.671223455810786</v>
      </c>
      <c r="Y2622" s="104">
        <f>W2622+V2622+SUM($U$2585:U2622)-$X$2585</f>
        <v>16.65348207211602</v>
      </c>
      <c r="Z2622" s="42"/>
      <c r="AA2622" s="1">
        <f t="shared" si="3094"/>
        <v>4.1958645793535908E-3</v>
      </c>
      <c r="AB2622" s="41">
        <f t="shared" si="3086"/>
        <v>0.12871342868910826</v>
      </c>
      <c r="AC2622" s="48">
        <f t="shared" si="3087"/>
        <v>17.24888344660063</v>
      </c>
      <c r="AD2622" s="48">
        <f t="shared" si="3088"/>
        <v>3.3086243803552882</v>
      </c>
      <c r="AE2622" s="48">
        <f t="shared" si="3089"/>
        <v>5.6313740752431451</v>
      </c>
      <c r="AF2622" s="48">
        <f t="shared" si="3090"/>
        <v>3.3086243803552873</v>
      </c>
      <c r="AG2622" s="238">
        <f t="shared" si="3091"/>
        <v>2.3226028820709361</v>
      </c>
      <c r="AH2622" s="48">
        <f t="shared" si="3092"/>
        <v>1.468128169218151E-4</v>
      </c>
      <c r="AI2622" s="48">
        <f>AE2622+AC2622+SUM($AB$2585:AB2622)</f>
        <v>25.995870116551597</v>
      </c>
      <c r="AJ2622" s="48">
        <f>AE2622+AC2622+SUM($AB$2584:AB2622)-$AI$2585</f>
        <v>23.324356379954125</v>
      </c>
      <c r="AK2622" s="46"/>
      <c r="AL2622" s="86"/>
      <c r="AM2622" s="41"/>
      <c r="AN2622" s="41"/>
      <c r="AO2622" s="41"/>
      <c r="AP2622" s="41"/>
      <c r="AQ2622"/>
      <c r="AR2622" s="41"/>
      <c r="AS2622" s="31"/>
      <c r="AT2622" s="41"/>
      <c r="AU2622" s="41"/>
      <c r="AV2622" s="31"/>
      <c r="BC2622" s="1"/>
      <c r="BD2622"/>
      <c r="BE2622"/>
      <c r="BF2622" s="1"/>
      <c r="BG2622"/>
      <c r="BH2622"/>
      <c r="BI2622"/>
      <c r="BJ2622" s="1"/>
      <c r="BK2622" s="1"/>
      <c r="BL2622"/>
      <c r="BM2622" s="1"/>
      <c r="BN2622" s="1"/>
      <c r="BO2622" s="1"/>
      <c r="BP2622" s="1"/>
      <c r="BQ2622" s="1"/>
      <c r="BR2622" s="1"/>
      <c r="BS2622" s="1"/>
      <c r="BT2622" s="22"/>
      <c r="BU2622" s="1"/>
      <c r="BV2622" s="1"/>
      <c r="BW2622" s="1"/>
      <c r="BX2622" s="1"/>
      <c r="BY2622" s="1"/>
      <c r="BZ2622" s="1"/>
      <c r="CA2622" s="1"/>
      <c r="CB2622" s="1"/>
      <c r="CC2622" s="1"/>
      <c r="CD2622" s="1"/>
      <c r="CE2622" s="1"/>
      <c r="CF2622" s="1"/>
      <c r="CG2622" s="1"/>
      <c r="CH2622" s="1"/>
      <c r="CI2622" s="1"/>
      <c r="CJ2622" s="1"/>
      <c r="CK2622" s="1"/>
      <c r="CL2622" s="1"/>
      <c r="CM2622" s="1"/>
      <c r="CN2622" s="1"/>
      <c r="CO2622" s="1"/>
      <c r="CP2622" s="1"/>
      <c r="CQ2622" s="1"/>
      <c r="CR2622" s="1"/>
      <c r="CS2622" s="1"/>
      <c r="CT2622" s="1"/>
      <c r="CU2622" s="1"/>
      <c r="CV2622" s="1"/>
      <c r="CW2622" s="1"/>
      <c r="CX2622" s="1"/>
      <c r="CY2622" s="1"/>
      <c r="CZ2622" s="1"/>
      <c r="DA2622" s="1"/>
      <c r="DB2622" s="1"/>
      <c r="DC2622" s="1"/>
      <c r="DD2622" s="1"/>
      <c r="DE2622" s="1"/>
      <c r="DF2622" s="1"/>
      <c r="DG2622" s="1"/>
      <c r="DH2622" s="1"/>
      <c r="DI2622" s="1"/>
      <c r="DJ2622" s="1"/>
      <c r="DK2622" s="1"/>
      <c r="DL2622" s="1"/>
      <c r="DM2622" s="1"/>
      <c r="DN2622" s="1"/>
      <c r="DO2622" s="1"/>
      <c r="DP2622" s="1"/>
      <c r="DQ2622" s="1"/>
      <c r="DR2622" s="1"/>
      <c r="DS2622" s="1"/>
      <c r="DT2622" s="1"/>
      <c r="DU2622" s="1"/>
      <c r="DV2622" s="1"/>
      <c r="DW2622" s="1"/>
      <c r="DX2622" s="1"/>
      <c r="DY2622" s="1"/>
      <c r="DZ2622" s="1"/>
      <c r="EA2622" s="1"/>
      <c r="EB2622" s="1"/>
      <c r="EC2622" s="1"/>
      <c r="ED2622" s="1"/>
      <c r="EE2622" s="1"/>
      <c r="EF2622" s="1"/>
      <c r="EG2622" s="1"/>
      <c r="EH2622" s="1"/>
      <c r="EI2622" s="1"/>
      <c r="EJ2622" s="1"/>
      <c r="EK2622" s="1"/>
      <c r="EL2622" s="1"/>
      <c r="EM2622" s="1"/>
      <c r="EN2622" s="1"/>
      <c r="EO2622" s="1"/>
      <c r="EP2622" s="1"/>
      <c r="EQ2622" s="1"/>
      <c r="ER2622" s="1"/>
      <c r="ES2622" s="1"/>
      <c r="ET2622" s="1"/>
      <c r="EU2622" s="1"/>
      <c r="EV2622" s="1"/>
      <c r="EW2622" s="1"/>
      <c r="EX2622" s="1"/>
      <c r="EY2622" s="1"/>
      <c r="EZ2622" s="1"/>
      <c r="FA2622" s="1"/>
      <c r="FB2622" s="1"/>
      <c r="FC2622" s="1"/>
      <c r="FD2622" s="1"/>
      <c r="FE2622" s="1"/>
      <c r="FF2622" s="1"/>
      <c r="FG2622" s="1"/>
      <c r="FH2622" s="1"/>
      <c r="FI2622" s="1"/>
      <c r="FJ2622" s="1"/>
      <c r="FK2622" s="1"/>
      <c r="FL2622" s="1"/>
      <c r="FM2622" s="1"/>
      <c r="FN2622" s="1"/>
      <c r="FO2622" s="1"/>
      <c r="FP2622" s="1"/>
      <c r="FQ2622" s="1"/>
      <c r="FR2622" s="1"/>
      <c r="FS2622" s="1"/>
      <c r="FT2622" s="1"/>
      <c r="FU2622" s="1"/>
      <c r="FV2622" s="1"/>
      <c r="FW2622" s="1"/>
      <c r="FX2622" s="1"/>
      <c r="FY2622" s="1"/>
      <c r="FZ2622" s="1"/>
      <c r="GA2622" s="1"/>
      <c r="GB2622" s="1"/>
      <c r="GC2622" s="1"/>
      <c r="GD2622" s="1"/>
      <c r="GE2622" s="1"/>
      <c r="GF2622" s="1"/>
      <c r="GG2622" s="1"/>
      <c r="GH2622" s="1"/>
      <c r="GI2622" s="1"/>
      <c r="GJ2622" s="1"/>
      <c r="GK2622"/>
      <c r="GL2622"/>
      <c r="GM2622"/>
      <c r="GN2622"/>
      <c r="GO2622"/>
      <c r="GP2622"/>
      <c r="GQ2622"/>
      <c r="GR2622"/>
      <c r="GS2622"/>
      <c r="GT2622"/>
      <c r="GU2622"/>
      <c r="GV2622"/>
      <c r="GW2622"/>
      <c r="GX2622"/>
      <c r="GY2622"/>
      <c r="GZ2622"/>
      <c r="HA2622"/>
      <c r="HB2622"/>
      <c r="HC2622"/>
      <c r="HD2622"/>
      <c r="HE2622"/>
    </row>
    <row r="2623" spans="4:213" s="19" customFormat="1" ht="14.4" x14ac:dyDescent="0.3">
      <c r="E2623" s="32">
        <v>41192.607638888891</v>
      </c>
      <c r="F2623" s="21">
        <f t="shared" si="3082"/>
        <v>1293.8680555555547</v>
      </c>
      <c r="G2623" s="21">
        <f t="shared" si="3093"/>
        <v>1293.8680555555547</v>
      </c>
      <c r="H2623" s="21"/>
      <c r="I2623" s="50">
        <v>1037</v>
      </c>
      <c r="J2623" s="21">
        <v>4092</v>
      </c>
      <c r="K2623" s="21">
        <v>113</v>
      </c>
      <c r="L2623" s="21">
        <v>46</v>
      </c>
      <c r="M2623" s="124">
        <v>6.37</v>
      </c>
      <c r="N2623" s="22"/>
      <c r="O2623" s="40"/>
      <c r="P2623" s="22"/>
      <c r="Q2623" s="22"/>
      <c r="U2623" s="52">
        <f t="shared" si="3083"/>
        <v>4.4161583245390113E-4</v>
      </c>
      <c r="V2623" s="52">
        <f t="shared" si="3084"/>
        <v>5.918092696116202E-2</v>
      </c>
      <c r="W2623" s="52">
        <f t="shared" si="3085"/>
        <v>3.8273579089759762E-4</v>
      </c>
      <c r="X2623" s="249">
        <f>W2623+V2623+SUM($U$2623:U2623)</f>
        <v>6.0005278584513523E-2</v>
      </c>
      <c r="Y2623" s="256">
        <f>W2623+V2623+SUM($U$2623:U2623)+$Y$2622-$X$2623</f>
        <v>16.65348207211602</v>
      </c>
      <c r="Z2623" s="42"/>
      <c r="AA2623" s="1">
        <f t="shared" si="3094"/>
        <v>2.6031739316605953E-3</v>
      </c>
      <c r="AB2623" s="41">
        <f t="shared" si="3086"/>
        <v>1.5991964481427999E-2</v>
      </c>
      <c r="AC2623" s="48">
        <f t="shared" si="3087"/>
        <v>2.1430827710183631</v>
      </c>
      <c r="AD2623" s="48">
        <f t="shared" si="3088"/>
        <v>0.41107912446982964</v>
      </c>
      <c r="AE2623" s="48">
        <f t="shared" si="3089"/>
        <v>0.69966852029436621</v>
      </c>
      <c r="AF2623" s="48">
        <f t="shared" si="3090"/>
        <v>0.41107912446982958</v>
      </c>
      <c r="AG2623" s="238">
        <f t="shared" si="3091"/>
        <v>0.2885711551065514</v>
      </c>
      <c r="AH2623" s="48">
        <f t="shared" si="3092"/>
        <v>1.8240717985245712E-5</v>
      </c>
      <c r="AI2623" s="84">
        <f>AE2623+AC2623+SUM($AB$2623:AB2623)</f>
        <v>2.8587432557941574</v>
      </c>
      <c r="AJ2623" s="84">
        <f>AE2623+AC2623+SUM($AB$2623:AB2623)-$AI$2630+$AJ$2622</f>
        <v>23.173755442626508</v>
      </c>
      <c r="AK2623" s="46"/>
      <c r="AL2623" s="86"/>
      <c r="AM2623" s="41"/>
      <c r="AN2623" s="41"/>
      <c r="AO2623" s="41"/>
      <c r="AP2623" s="41"/>
      <c r="AQ2623"/>
      <c r="AR2623" s="41"/>
      <c r="AS2623" s="31"/>
      <c r="AT2623" s="41"/>
      <c r="AU2623" s="41"/>
      <c r="AV2623" s="31"/>
      <c r="BC2623" s="1"/>
      <c r="BD2623"/>
      <c r="BE2623"/>
      <c r="BF2623" s="1"/>
      <c r="BG2623"/>
      <c r="BH2623"/>
      <c r="BI2623"/>
      <c r="BJ2623" s="1"/>
      <c r="BK2623" s="1"/>
      <c r="BL2623"/>
      <c r="BM2623" s="1"/>
      <c r="BN2623" s="1"/>
      <c r="BO2623" s="1"/>
      <c r="BP2623" s="1"/>
      <c r="BQ2623" s="1"/>
      <c r="BR2623" s="1"/>
      <c r="BS2623" s="1"/>
      <c r="BT2623" s="22"/>
      <c r="BU2623" s="1"/>
      <c r="BV2623" s="1"/>
      <c r="BW2623" s="1"/>
      <c r="BX2623" s="1"/>
      <c r="BY2623" s="1"/>
      <c r="BZ2623" s="1"/>
      <c r="CA2623" s="1"/>
      <c r="CB2623" s="1"/>
      <c r="CC2623" s="1"/>
      <c r="CD2623" s="1"/>
      <c r="CE2623" s="1"/>
      <c r="CF2623" s="1"/>
      <c r="CG2623" s="1"/>
      <c r="CH2623" s="1"/>
      <c r="CI2623" s="1"/>
      <c r="CJ2623" s="1"/>
      <c r="CK2623" s="1"/>
      <c r="CL2623" s="1"/>
      <c r="CM2623" s="1"/>
      <c r="CN2623" s="1"/>
      <c r="CO2623" s="1"/>
      <c r="CP2623" s="1"/>
      <c r="CQ2623" s="1"/>
      <c r="CR2623" s="1"/>
      <c r="CS2623" s="1"/>
      <c r="CT2623" s="1"/>
      <c r="CU2623" s="1"/>
      <c r="CV2623" s="1"/>
      <c r="CW2623" s="1"/>
      <c r="CX2623" s="1"/>
      <c r="CY2623" s="1"/>
      <c r="CZ2623" s="1"/>
      <c r="DA2623" s="1"/>
      <c r="DB2623" s="1"/>
      <c r="DC2623" s="1"/>
      <c r="DD2623" s="1"/>
      <c r="DE2623" s="1"/>
      <c r="DF2623" s="1"/>
      <c r="DG2623" s="1"/>
      <c r="DH2623" s="1"/>
      <c r="DI2623" s="1"/>
      <c r="DJ2623" s="1"/>
      <c r="DK2623" s="1"/>
      <c r="DL2623" s="1"/>
      <c r="DM2623" s="1"/>
      <c r="DN2623" s="1"/>
      <c r="DO2623" s="1"/>
      <c r="DP2623" s="1"/>
      <c r="DQ2623" s="1"/>
      <c r="DR2623" s="1"/>
      <c r="DS2623" s="1"/>
      <c r="DT2623" s="1"/>
      <c r="DU2623" s="1"/>
      <c r="DV2623" s="1"/>
      <c r="DW2623" s="1"/>
      <c r="DX2623" s="1"/>
      <c r="DY2623" s="1"/>
      <c r="DZ2623" s="1"/>
      <c r="EA2623" s="1"/>
      <c r="EB2623" s="1"/>
      <c r="EC2623" s="1"/>
      <c r="ED2623" s="1"/>
      <c r="EE2623" s="1"/>
      <c r="EF2623" s="1"/>
      <c r="EG2623" s="1"/>
      <c r="EH2623" s="1"/>
      <c r="EI2623" s="1"/>
      <c r="EJ2623" s="1"/>
      <c r="EK2623" s="1"/>
      <c r="EL2623" s="1"/>
      <c r="EM2623" s="1"/>
      <c r="EN2623" s="1"/>
      <c r="EO2623" s="1"/>
      <c r="EP2623" s="1"/>
      <c r="EQ2623" s="1"/>
      <c r="ER2623" s="1"/>
      <c r="ES2623" s="1"/>
      <c r="ET2623" s="1"/>
      <c r="EU2623" s="1"/>
      <c r="EV2623" s="1"/>
      <c r="EW2623" s="1"/>
      <c r="EX2623" s="1"/>
      <c r="EY2623" s="1"/>
      <c r="EZ2623" s="1"/>
      <c r="FA2623" s="1"/>
      <c r="FB2623" s="1"/>
      <c r="FC2623" s="1"/>
      <c r="FD2623" s="1"/>
      <c r="FE2623" s="1"/>
      <c r="FF2623" s="1"/>
      <c r="FG2623" s="1"/>
      <c r="FH2623" s="1"/>
      <c r="FI2623" s="1"/>
      <c r="FJ2623" s="1"/>
      <c r="FK2623" s="1"/>
      <c r="FL2623" s="1"/>
      <c r="FM2623" s="1"/>
      <c r="FN2623" s="1"/>
      <c r="FO2623" s="1"/>
      <c r="FP2623" s="1"/>
      <c r="FQ2623" s="1"/>
      <c r="FR2623" s="1"/>
      <c r="FS2623" s="1"/>
      <c r="FT2623" s="1"/>
      <c r="FU2623" s="1"/>
      <c r="FV2623" s="1"/>
      <c r="FW2623" s="1"/>
      <c r="FX2623" s="1"/>
      <c r="FY2623" s="1"/>
      <c r="FZ2623" s="1"/>
      <c r="GA2623" s="1"/>
      <c r="GB2623" s="1"/>
      <c r="GC2623" s="1"/>
      <c r="GD2623" s="1"/>
      <c r="GE2623" s="1"/>
      <c r="GF2623" s="1"/>
      <c r="GG2623" s="1"/>
      <c r="GH2623" s="1"/>
      <c r="GI2623" s="1"/>
      <c r="GJ2623" s="1"/>
      <c r="GK2623"/>
      <c r="GL2623"/>
      <c r="GM2623"/>
      <c r="GN2623"/>
      <c r="GO2623"/>
      <c r="GP2623"/>
      <c r="GQ2623"/>
      <c r="GR2623"/>
      <c r="GS2623"/>
      <c r="GT2623"/>
      <c r="GU2623"/>
      <c r="GV2623"/>
      <c r="GW2623"/>
      <c r="GX2623"/>
      <c r="GY2623"/>
      <c r="GZ2623"/>
      <c r="HA2623"/>
      <c r="HB2623"/>
      <c r="HC2623"/>
      <c r="HD2623"/>
      <c r="HE2623"/>
    </row>
    <row r="2624" spans="4:213" s="19" customFormat="1" ht="14.4" x14ac:dyDescent="0.3">
      <c r="E2624" s="32">
        <v>41211.609027777777</v>
      </c>
      <c r="F2624" s="21">
        <f t="shared" si="3082"/>
        <v>1312.8694444444409</v>
      </c>
      <c r="G2624" s="21">
        <f t="shared" si="3093"/>
        <v>1312.8694444444409</v>
      </c>
      <c r="H2624" s="21"/>
      <c r="I2624" s="50">
        <v>1037</v>
      </c>
      <c r="J2624" s="21">
        <v>12675</v>
      </c>
      <c r="K2624" s="21">
        <v>749</v>
      </c>
      <c r="L2624" s="21">
        <v>75</v>
      </c>
      <c r="M2624" s="124">
        <v>6.37</v>
      </c>
      <c r="N2624" s="22"/>
      <c r="O2624" s="40"/>
      <c r="P2624" s="22"/>
      <c r="Q2624" s="22"/>
      <c r="U2624" s="52">
        <f t="shared" si="3083"/>
        <v>2.9271704292740883E-3</v>
      </c>
      <c r="V2624" s="52">
        <f t="shared" si="3084"/>
        <v>0.39227003799920668</v>
      </c>
      <c r="W2624" s="52">
        <f t="shared" si="3085"/>
        <v>2.5368947555955805E-3</v>
      </c>
      <c r="X2624" s="247">
        <f>W2624+V2624+SUM($U$2623:U2624)</f>
        <v>0.39817571901653026</v>
      </c>
      <c r="Y2624" s="104">
        <f>W2624+V2624+SUM($U$2623:U2624)+$Y$2622-$X$2623</f>
        <v>16.99165251254804</v>
      </c>
      <c r="Z2624" s="42"/>
      <c r="AA2624" s="1">
        <f t="shared" si="3094"/>
        <v>2.3676812531006918E-3</v>
      </c>
      <c r="AB2624" s="41">
        <f t="shared" si="3086"/>
        <v>4.9535227224364577E-2</v>
      </c>
      <c r="AC2624" s="48">
        <f t="shared" si="3087"/>
        <v>6.6382145949798996</v>
      </c>
      <c r="AD2624" s="48">
        <f t="shared" si="3088"/>
        <v>1.2733206018218695</v>
      </c>
      <c r="AE2624" s="48">
        <f t="shared" si="3089"/>
        <v>2.1672283711464058</v>
      </c>
      <c r="AF2624" s="48">
        <f t="shared" si="3090"/>
        <v>1.2733206018218695</v>
      </c>
      <c r="AG2624" s="238">
        <f t="shared" si="3091"/>
        <v>0.89385126856684727</v>
      </c>
      <c r="AH2624" s="48">
        <f t="shared" si="3092"/>
        <v>5.6500757688902584E-5</v>
      </c>
      <c r="AI2624" s="48">
        <f>AE2624+AC2624+SUM($AB$2623:AB2624)</f>
        <v>8.8709701578320974</v>
      </c>
      <c r="AJ2624" s="48">
        <f>AE2624+AC2624+SUM($AB$2623:AB2624)-$AI$2630+$AJ$2622</f>
        <v>29.185982344664446</v>
      </c>
      <c r="AK2624" s="46"/>
      <c r="AL2624" s="86"/>
      <c r="AM2624" s="41"/>
      <c r="AN2624" s="41"/>
      <c r="AO2624" s="41"/>
      <c r="AP2624" s="41"/>
      <c r="AQ2624"/>
      <c r="AR2624" s="41"/>
      <c r="AS2624" s="31"/>
      <c r="AT2624" s="41"/>
      <c r="AU2624" s="41"/>
      <c r="AV2624" s="31"/>
      <c r="BC2624" s="1"/>
      <c r="BD2624"/>
      <c r="BE2624"/>
      <c r="BF2624" s="1"/>
      <c r="BG2624"/>
      <c r="BH2624"/>
      <c r="BI2624"/>
      <c r="BJ2624" s="1"/>
      <c r="BK2624" s="1"/>
      <c r="BL2624"/>
      <c r="BM2624" s="1"/>
      <c r="BN2624" s="1"/>
      <c r="BO2624" s="1"/>
      <c r="BP2624" s="1"/>
      <c r="BQ2624" s="1"/>
      <c r="BR2624" s="1"/>
      <c r="BS2624" s="1"/>
      <c r="BT2624" s="22"/>
      <c r="BU2624" s="1"/>
      <c r="BV2624" s="1"/>
      <c r="BW2624" s="1"/>
      <c r="BX2624" s="1"/>
      <c r="BY2624" s="1"/>
      <c r="BZ2624" s="1"/>
      <c r="CA2624" s="1"/>
      <c r="CB2624" s="1"/>
      <c r="CC2624" s="1"/>
      <c r="CD2624" s="1"/>
      <c r="CE2624" s="1"/>
      <c r="CF2624" s="1"/>
      <c r="CG2624" s="1"/>
      <c r="CH2624" s="1"/>
      <c r="CI2624" s="1"/>
      <c r="CJ2624" s="1"/>
      <c r="CK2624" s="1"/>
      <c r="CL2624" s="1"/>
      <c r="CM2624" s="1"/>
      <c r="CN2624" s="1"/>
      <c r="CO2624" s="1"/>
      <c r="CP2624" s="1"/>
      <c r="CQ2624" s="1"/>
      <c r="CR2624" s="1"/>
      <c r="CS2624" s="1"/>
      <c r="CT2624" s="1"/>
      <c r="CU2624" s="1"/>
      <c r="CV2624" s="1"/>
      <c r="CW2624" s="1"/>
      <c r="CX2624" s="1"/>
      <c r="CY2624" s="1"/>
      <c r="CZ2624" s="1"/>
      <c r="DA2624" s="1"/>
      <c r="DB2624" s="1"/>
      <c r="DC2624" s="1"/>
      <c r="DD2624" s="1"/>
      <c r="DE2624" s="1"/>
      <c r="DF2624" s="1"/>
      <c r="DG2624" s="1"/>
      <c r="DH2624" s="1"/>
      <c r="DI2624" s="1"/>
      <c r="DJ2624" s="1"/>
      <c r="DK2624" s="1"/>
      <c r="DL2624" s="1"/>
      <c r="DM2624" s="1"/>
      <c r="DN2624" s="1"/>
      <c r="DO2624" s="1"/>
      <c r="DP2624" s="1"/>
      <c r="DQ2624" s="1"/>
      <c r="DR2624" s="1"/>
      <c r="DS2624" s="1"/>
      <c r="DT2624" s="1"/>
      <c r="DU2624" s="1"/>
      <c r="DV2624" s="1"/>
      <c r="DW2624" s="1"/>
      <c r="DX2624" s="1"/>
      <c r="DY2624" s="1"/>
      <c r="DZ2624" s="1"/>
      <c r="EA2624" s="1"/>
      <c r="EB2624" s="1"/>
      <c r="EC2624" s="1"/>
      <c r="ED2624" s="1"/>
      <c r="EE2624" s="1"/>
      <c r="EF2624" s="1"/>
      <c r="EG2624" s="1"/>
      <c r="EH2624" s="1"/>
      <c r="EI2624" s="1"/>
      <c r="EJ2624" s="1"/>
      <c r="EK2624" s="1"/>
      <c r="EL2624" s="1"/>
      <c r="EM2624" s="1"/>
      <c r="EN2624" s="1"/>
      <c r="EO2624" s="1"/>
      <c r="EP2624" s="1"/>
      <c r="EQ2624" s="1"/>
      <c r="ER2624" s="1"/>
      <c r="ES2624" s="1"/>
      <c r="ET2624" s="1"/>
      <c r="EU2624" s="1"/>
      <c r="EV2624" s="1"/>
      <c r="EW2624" s="1"/>
      <c r="EX2624" s="1"/>
      <c r="EY2624" s="1"/>
      <c r="EZ2624" s="1"/>
      <c r="FA2624" s="1"/>
      <c r="FB2624" s="1"/>
      <c r="FC2624" s="1"/>
      <c r="FD2624" s="1"/>
      <c r="FE2624" s="1"/>
      <c r="FF2624" s="1"/>
      <c r="FG2624" s="1"/>
      <c r="FH2624" s="1"/>
      <c r="FI2624" s="1"/>
      <c r="FJ2624" s="1"/>
      <c r="FK2624" s="1"/>
      <c r="FL2624" s="1"/>
      <c r="FM2624" s="1"/>
      <c r="FN2624" s="1"/>
      <c r="FO2624" s="1"/>
      <c r="FP2624" s="1"/>
      <c r="FQ2624" s="1"/>
      <c r="FR2624" s="1"/>
      <c r="FS2624" s="1"/>
      <c r="FT2624" s="1"/>
      <c r="FU2624" s="1"/>
      <c r="FV2624" s="1"/>
      <c r="FW2624" s="1"/>
      <c r="FX2624" s="1"/>
      <c r="FY2624" s="1"/>
      <c r="FZ2624" s="1"/>
      <c r="GA2624" s="1"/>
      <c r="GB2624" s="1"/>
      <c r="GC2624" s="1"/>
      <c r="GD2624" s="1"/>
      <c r="GE2624" s="1"/>
      <c r="GF2624" s="1"/>
      <c r="GG2624" s="1"/>
      <c r="GH2624" s="1"/>
      <c r="GI2624" s="1"/>
      <c r="GJ2624" s="1"/>
      <c r="GK2624"/>
      <c r="GL2624"/>
      <c r="GM2624"/>
      <c r="GN2624"/>
      <c r="GO2624"/>
      <c r="GP2624"/>
      <c r="GQ2624"/>
      <c r="GR2624"/>
      <c r="GS2624"/>
      <c r="GT2624"/>
      <c r="GU2624"/>
      <c r="GV2624"/>
      <c r="GW2624"/>
      <c r="GX2624"/>
      <c r="GY2624"/>
      <c r="GZ2624"/>
      <c r="HA2624"/>
      <c r="HB2624"/>
      <c r="HC2624"/>
      <c r="HD2624"/>
      <c r="HE2624"/>
    </row>
    <row r="2625" spans="4:213" s="19" customFormat="1" ht="14.4" x14ac:dyDescent="0.3">
      <c r="E2625" s="32">
        <v>41246.472222222219</v>
      </c>
      <c r="F2625" s="21">
        <f t="shared" si="3082"/>
        <v>1347.7326388888832</v>
      </c>
      <c r="G2625" s="21">
        <f t="shared" si="3093"/>
        <v>1347.7326388888832</v>
      </c>
      <c r="H2625" s="21"/>
      <c r="I2625" s="50">
        <v>1037</v>
      </c>
      <c r="J2625" s="21">
        <v>13536</v>
      </c>
      <c r="K2625" s="21">
        <v>1306</v>
      </c>
      <c r="L2625" s="21">
        <v>30</v>
      </c>
      <c r="M2625" s="124">
        <v>6.37</v>
      </c>
      <c r="N2625" s="22"/>
      <c r="O2625" s="40"/>
      <c r="P2625" s="22"/>
      <c r="Q2625" s="22"/>
      <c r="U2625" s="52">
        <f t="shared" si="3083"/>
        <v>5.1039847538477427E-3</v>
      </c>
      <c r="V2625" s="52">
        <f t="shared" si="3084"/>
        <v>0.68398487266617347</v>
      </c>
      <c r="W2625" s="52">
        <f t="shared" si="3085"/>
        <v>4.423477370904978E-3</v>
      </c>
      <c r="X2625" s="247">
        <f>W2625+V2625+SUM($U$2623:U2625)</f>
        <v>0.69688112105265421</v>
      </c>
      <c r="Y2625" s="104">
        <f>W2625+V2625+SUM($U$2623:U2625)+$Y$2622-$X$2623</f>
        <v>17.290357914584163</v>
      </c>
      <c r="Z2625" s="42"/>
      <c r="AA2625" s="1">
        <f t="shared" si="3094"/>
        <v>7.7235377583136939E-3</v>
      </c>
      <c r="AB2625" s="41">
        <f t="shared" si="3086"/>
        <v>5.2900105381380583E-2</v>
      </c>
      <c r="AC2625" s="48">
        <f t="shared" si="3087"/>
        <v>7.0891418349229127</v>
      </c>
      <c r="AD2625" s="48">
        <f t="shared" si="3088"/>
        <v>1.3598159894485857</v>
      </c>
      <c r="AE2625" s="48">
        <f t="shared" si="3089"/>
        <v>2.3144460143461734</v>
      </c>
      <c r="AF2625" s="48">
        <f t="shared" si="3090"/>
        <v>1.3598159894485857</v>
      </c>
      <c r="AG2625" s="238">
        <f t="shared" si="3091"/>
        <v>0.95456968610026394</v>
      </c>
      <c r="AH2625" s="48">
        <f t="shared" si="3092"/>
        <v>6.0338797323628037E-5</v>
      </c>
      <c r="AI2625" s="48">
        <f>AE2625+AC2625+SUM($AB$2623:AB2625)</f>
        <v>9.5220151463562601</v>
      </c>
      <c r="AJ2625" s="48">
        <f>AE2625+AC2625+SUM($AB$2623:AB2625)-$AI$2630+$AJ$2622</f>
        <v>29.837027333188608</v>
      </c>
      <c r="AK2625" s="46"/>
      <c r="AL2625" s="86"/>
      <c r="AM2625" s="41"/>
      <c r="AN2625" s="41"/>
      <c r="AO2625" s="41"/>
      <c r="AP2625" s="41"/>
      <c r="AQ2625"/>
      <c r="AR2625" s="41"/>
      <c r="AS2625" s="31"/>
      <c r="AT2625" s="41"/>
      <c r="AU2625" s="41"/>
      <c r="AV2625" s="31"/>
      <c r="BC2625" s="1"/>
      <c r="BD2625"/>
      <c r="BE2625"/>
      <c r="BF2625" s="1"/>
      <c r="BG2625"/>
      <c r="BH2625"/>
      <c r="BI2625"/>
      <c r="BJ2625" s="1"/>
      <c r="BK2625" s="1"/>
      <c r="BL2625"/>
      <c r="BM2625" s="1"/>
      <c r="BN2625" s="1"/>
      <c r="BO2625" s="1"/>
      <c r="BP2625" s="1"/>
      <c r="BQ2625" s="1"/>
      <c r="BR2625" s="1"/>
      <c r="BS2625" s="1"/>
      <c r="BT2625" s="22"/>
      <c r="BU2625" s="1"/>
      <c r="BV2625" s="1"/>
      <c r="BW2625" s="1"/>
      <c r="BX2625" s="1"/>
      <c r="BY2625" s="1"/>
      <c r="BZ2625" s="1"/>
      <c r="CA2625" s="1"/>
      <c r="CB2625" s="1"/>
      <c r="CC2625" s="1"/>
      <c r="CD2625" s="1"/>
      <c r="CE2625" s="1"/>
      <c r="CF2625" s="1"/>
      <c r="CG2625" s="1"/>
      <c r="CH2625" s="1"/>
      <c r="CI2625" s="1"/>
      <c r="CJ2625" s="1"/>
      <c r="CK2625" s="1"/>
      <c r="CL2625" s="1"/>
      <c r="CM2625" s="1"/>
      <c r="CN2625" s="1"/>
      <c r="CO2625" s="1"/>
      <c r="CP2625" s="1"/>
      <c r="CQ2625" s="1"/>
      <c r="CR2625" s="1"/>
      <c r="CS2625" s="1"/>
      <c r="CT2625" s="1"/>
      <c r="CU2625" s="1"/>
      <c r="CV2625" s="1"/>
      <c r="CW2625" s="1"/>
      <c r="CX2625" s="1"/>
      <c r="CY2625" s="1"/>
      <c r="CZ2625" s="1"/>
      <c r="DA2625" s="1"/>
      <c r="DB2625" s="1"/>
      <c r="DC2625" s="1"/>
      <c r="DD2625" s="1"/>
      <c r="DE2625" s="1"/>
      <c r="DF2625" s="1"/>
      <c r="DG2625" s="1"/>
      <c r="DH2625" s="1"/>
      <c r="DI2625" s="1"/>
      <c r="DJ2625" s="1"/>
      <c r="DK2625" s="1"/>
      <c r="DL2625" s="1"/>
      <c r="DM2625" s="1"/>
      <c r="DN2625" s="1"/>
      <c r="DO2625" s="1"/>
      <c r="DP2625" s="1"/>
      <c r="DQ2625" s="1"/>
      <c r="DR2625" s="1"/>
      <c r="DS2625" s="1"/>
      <c r="DT2625" s="1"/>
      <c r="DU2625" s="1"/>
      <c r="DV2625" s="1"/>
      <c r="DW2625" s="1"/>
      <c r="DX2625" s="1"/>
      <c r="DY2625" s="1"/>
      <c r="DZ2625" s="1"/>
      <c r="EA2625" s="1"/>
      <c r="EB2625" s="1"/>
      <c r="EC2625" s="1"/>
      <c r="ED2625" s="1"/>
      <c r="EE2625" s="1"/>
      <c r="EF2625" s="1"/>
      <c r="EG2625" s="1"/>
      <c r="EH2625" s="1"/>
      <c r="EI2625" s="1"/>
      <c r="EJ2625" s="1"/>
      <c r="EK2625" s="1"/>
      <c r="EL2625" s="1"/>
      <c r="EM2625" s="1"/>
      <c r="EN2625" s="1"/>
      <c r="EO2625" s="1"/>
      <c r="EP2625" s="1"/>
      <c r="EQ2625" s="1"/>
      <c r="ER2625" s="1"/>
      <c r="ES2625" s="1"/>
      <c r="ET2625" s="1"/>
      <c r="EU2625" s="1"/>
      <c r="EV2625" s="1"/>
      <c r="EW2625" s="1"/>
      <c r="EX2625" s="1"/>
      <c r="EY2625" s="1"/>
      <c r="EZ2625" s="1"/>
      <c r="FA2625" s="1"/>
      <c r="FB2625" s="1"/>
      <c r="FC2625" s="1"/>
      <c r="FD2625" s="1"/>
      <c r="FE2625" s="1"/>
      <c r="FF2625" s="1"/>
      <c r="FG2625" s="1"/>
      <c r="FH2625" s="1"/>
      <c r="FI2625" s="1"/>
      <c r="FJ2625" s="1"/>
      <c r="FK2625" s="1"/>
      <c r="FL2625" s="1"/>
      <c r="FM2625" s="1"/>
      <c r="FN2625" s="1"/>
      <c r="FO2625" s="1"/>
      <c r="FP2625" s="1"/>
      <c r="FQ2625" s="1"/>
      <c r="FR2625" s="1"/>
      <c r="FS2625" s="1"/>
      <c r="FT2625" s="1"/>
      <c r="FU2625" s="1"/>
      <c r="FV2625" s="1"/>
      <c r="FW2625" s="1"/>
      <c r="FX2625" s="1"/>
      <c r="FY2625" s="1"/>
      <c r="FZ2625" s="1"/>
      <c r="GA2625" s="1"/>
      <c r="GB2625" s="1"/>
      <c r="GC2625" s="1"/>
      <c r="GD2625" s="1"/>
      <c r="GE2625" s="1"/>
      <c r="GF2625" s="1"/>
      <c r="GG2625" s="1"/>
      <c r="GH2625" s="1"/>
      <c r="GI2625" s="1"/>
      <c r="GJ2625" s="1"/>
      <c r="GK2625"/>
      <c r="GL2625"/>
      <c r="GM2625"/>
      <c r="GN2625"/>
      <c r="GO2625"/>
      <c r="GP2625"/>
      <c r="GQ2625"/>
      <c r="GR2625"/>
      <c r="GS2625"/>
      <c r="GT2625"/>
      <c r="GU2625"/>
      <c r="GV2625"/>
      <c r="GW2625"/>
      <c r="GX2625"/>
      <c r="GY2625"/>
      <c r="GZ2625"/>
      <c r="HA2625"/>
      <c r="HB2625"/>
      <c r="HC2625"/>
      <c r="HD2625"/>
      <c r="HE2625"/>
    </row>
    <row r="2626" spans="4:213" s="19" customFormat="1" ht="14.4" x14ac:dyDescent="0.3">
      <c r="E2626" s="32">
        <v>41277.683333333334</v>
      </c>
      <c r="F2626" s="21">
        <f t="shared" si="3082"/>
        <v>1378.9437499999985</v>
      </c>
      <c r="G2626" s="21">
        <f t="shared" si="3093"/>
        <v>1378.9437499999985</v>
      </c>
      <c r="H2626" s="21"/>
      <c r="I2626" s="50">
        <v>1037</v>
      </c>
      <c r="J2626" s="21">
        <v>14112</v>
      </c>
      <c r="K2626" s="21">
        <v>1735</v>
      </c>
      <c r="L2626" s="21">
        <v>79</v>
      </c>
      <c r="M2626" s="124">
        <v>6.37</v>
      </c>
      <c r="N2626" s="22"/>
      <c r="O2626" s="40"/>
      <c r="P2626" s="22"/>
      <c r="Q2626" s="22"/>
      <c r="U2626" s="52">
        <f t="shared" si="3083"/>
        <v>6.7805616752877745E-3</v>
      </c>
      <c r="V2626" s="52">
        <f t="shared" si="3084"/>
        <v>0.90866290511164705</v>
      </c>
      <c r="W2626" s="52">
        <f t="shared" si="3085"/>
        <v>5.8765185593569183E-3</v>
      </c>
      <c r="X2626" s="247">
        <f>W2626+V2626+SUM($U$2623:U2626)</f>
        <v>0.92979275636186742</v>
      </c>
      <c r="Y2626" s="104">
        <f>W2626+V2626+SUM($U$2623:U2626)+$Y$2622-$X$2623</f>
        <v>17.523269549893374</v>
      </c>
      <c r="Z2626" s="42"/>
      <c r="AA2626" s="1">
        <f t="shared" si="3094"/>
        <v>9.8229871488992627E-3</v>
      </c>
      <c r="AB2626" s="41">
        <f t="shared" si="3086"/>
        <v>5.5151173695481885E-2</v>
      </c>
      <c r="AC2626" s="48">
        <f t="shared" si="3087"/>
        <v>7.3908074449196324</v>
      </c>
      <c r="AD2626" s="48">
        <f t="shared" si="3088"/>
        <v>1.4176804996378869</v>
      </c>
      <c r="AE2626" s="48">
        <f t="shared" si="3089"/>
        <v>2.4129330787864358</v>
      </c>
      <c r="AF2626" s="48">
        <f t="shared" si="3090"/>
        <v>1.4176804996378871</v>
      </c>
      <c r="AG2626" s="238">
        <f t="shared" si="3091"/>
        <v>0.99518967274282821</v>
      </c>
      <c r="AH2626" s="48">
        <f t="shared" si="3092"/>
        <v>6.2906405720378162E-5</v>
      </c>
      <c r="AI2626" s="48">
        <f>AE2626+AC2626+SUM($AB$2623:AB2626)</f>
        <v>9.9773189944887228</v>
      </c>
      <c r="AJ2626" s="48">
        <f>AE2626+AC2626+SUM($AB$2623:AB2626)-$AI$2630+$AJ$2622</f>
        <v>30.292331181321074</v>
      </c>
      <c r="AK2626" s="46"/>
      <c r="AL2626" s="86"/>
      <c r="AM2626" s="41"/>
      <c r="AN2626" s="41"/>
      <c r="AO2626" s="41"/>
      <c r="AP2626" s="41"/>
      <c r="AQ2626"/>
      <c r="AR2626" s="41"/>
      <c r="AS2626" s="31"/>
      <c r="AT2626" s="41"/>
      <c r="AU2626" s="41"/>
      <c r="AV2626" s="31"/>
      <c r="BC2626" s="1"/>
      <c r="BD2626"/>
      <c r="BE2626"/>
      <c r="BF2626" s="1"/>
      <c r="BG2626"/>
      <c r="BH2626"/>
      <c r="BI2626"/>
      <c r="BJ2626" s="1"/>
      <c r="BK2626" s="1"/>
      <c r="BL2626"/>
      <c r="BM2626" s="1"/>
      <c r="BN2626" s="1"/>
      <c r="BO2626" s="1"/>
      <c r="BP2626" s="1"/>
      <c r="BQ2626" s="1"/>
      <c r="BR2626" s="1"/>
      <c r="BS2626" s="1"/>
      <c r="BT2626" s="22"/>
      <c r="BU2626" s="1"/>
      <c r="BV2626" s="1"/>
      <c r="BW2626" s="1"/>
      <c r="BX2626" s="1"/>
      <c r="BY2626" s="1"/>
      <c r="BZ2626" s="1"/>
      <c r="CA2626" s="1"/>
      <c r="CB2626" s="1"/>
      <c r="CC2626" s="1"/>
      <c r="CD2626" s="1"/>
      <c r="CE2626" s="1"/>
      <c r="CF2626" s="1"/>
      <c r="CG2626" s="1"/>
      <c r="CH2626" s="1"/>
      <c r="CI2626" s="1"/>
      <c r="CJ2626" s="1"/>
      <c r="CK2626" s="1"/>
      <c r="CL2626" s="1"/>
      <c r="CM2626" s="1"/>
      <c r="CN2626" s="1"/>
      <c r="CO2626" s="1"/>
      <c r="CP2626" s="1"/>
      <c r="CQ2626" s="1"/>
      <c r="CR2626" s="1"/>
      <c r="CS2626" s="1"/>
      <c r="CT2626" s="1"/>
      <c r="CU2626" s="1"/>
      <c r="CV2626" s="1"/>
      <c r="CW2626" s="1"/>
      <c r="CX2626" s="1"/>
      <c r="CY2626" s="1"/>
      <c r="CZ2626" s="1"/>
      <c r="DA2626" s="1"/>
      <c r="DB2626" s="1"/>
      <c r="DC2626" s="1"/>
      <c r="DD2626" s="1"/>
      <c r="DE2626" s="1"/>
      <c r="DF2626" s="1"/>
      <c r="DG2626" s="1"/>
      <c r="DH2626" s="1"/>
      <c r="DI2626" s="1"/>
      <c r="DJ2626" s="1"/>
      <c r="DK2626" s="1"/>
      <c r="DL2626" s="1"/>
      <c r="DM2626" s="1"/>
      <c r="DN2626" s="1"/>
      <c r="DO2626" s="1"/>
      <c r="DP2626" s="1"/>
      <c r="DQ2626" s="1"/>
      <c r="DR2626" s="1"/>
      <c r="DS2626" s="1"/>
      <c r="DT2626" s="1"/>
      <c r="DU2626" s="1"/>
      <c r="DV2626" s="1"/>
      <c r="DW2626" s="1"/>
      <c r="DX2626" s="1"/>
      <c r="DY2626" s="1"/>
      <c r="DZ2626" s="1"/>
      <c r="EA2626" s="1"/>
      <c r="EB2626" s="1"/>
      <c r="EC2626" s="1"/>
      <c r="ED2626" s="1"/>
      <c r="EE2626" s="1"/>
      <c r="EF2626" s="1"/>
      <c r="EG2626" s="1"/>
      <c r="EH2626" s="1"/>
      <c r="EI2626" s="1"/>
      <c r="EJ2626" s="1"/>
      <c r="EK2626" s="1"/>
      <c r="EL2626" s="1"/>
      <c r="EM2626" s="1"/>
      <c r="EN2626" s="1"/>
      <c r="EO2626" s="1"/>
      <c r="EP2626" s="1"/>
      <c r="EQ2626" s="1"/>
      <c r="ER2626" s="1"/>
      <c r="ES2626" s="1"/>
      <c r="ET2626" s="1"/>
      <c r="EU2626" s="1"/>
      <c r="EV2626" s="1"/>
      <c r="EW2626" s="1"/>
      <c r="EX2626" s="1"/>
      <c r="EY2626" s="1"/>
      <c r="EZ2626" s="1"/>
      <c r="FA2626" s="1"/>
      <c r="FB2626" s="1"/>
      <c r="FC2626" s="1"/>
      <c r="FD2626" s="1"/>
      <c r="FE2626" s="1"/>
      <c r="FF2626" s="1"/>
      <c r="FG2626" s="1"/>
      <c r="FH2626" s="1"/>
      <c r="FI2626" s="1"/>
      <c r="FJ2626" s="1"/>
      <c r="FK2626" s="1"/>
      <c r="FL2626" s="1"/>
      <c r="FM2626" s="1"/>
      <c r="FN2626" s="1"/>
      <c r="FO2626" s="1"/>
      <c r="FP2626" s="1"/>
      <c r="FQ2626" s="1"/>
      <c r="FR2626" s="1"/>
      <c r="FS2626" s="1"/>
      <c r="FT2626" s="1"/>
      <c r="FU2626" s="1"/>
      <c r="FV2626" s="1"/>
      <c r="FW2626" s="1"/>
      <c r="FX2626" s="1"/>
      <c r="FY2626" s="1"/>
      <c r="FZ2626" s="1"/>
      <c r="GA2626" s="1"/>
      <c r="GB2626" s="1"/>
      <c r="GC2626" s="1"/>
      <c r="GD2626" s="1"/>
      <c r="GE2626" s="1"/>
      <c r="GF2626" s="1"/>
      <c r="GG2626" s="1"/>
      <c r="GH2626" s="1"/>
      <c r="GI2626" s="1"/>
      <c r="GJ2626" s="1"/>
      <c r="GK2626"/>
      <c r="GL2626"/>
      <c r="GM2626"/>
      <c r="GN2626"/>
      <c r="GO2626"/>
      <c r="GP2626"/>
      <c r="GQ2626"/>
      <c r="GR2626"/>
      <c r="GS2626"/>
      <c r="GT2626"/>
      <c r="GU2626"/>
      <c r="GV2626"/>
      <c r="GW2626"/>
      <c r="GX2626"/>
      <c r="GY2626"/>
      <c r="GZ2626"/>
      <c r="HA2626"/>
      <c r="HB2626"/>
      <c r="HC2626"/>
      <c r="HD2626"/>
      <c r="HE2626"/>
    </row>
    <row r="2627" spans="4:213" s="19" customFormat="1" ht="14.4" x14ac:dyDescent="0.3">
      <c r="E2627" s="32">
        <v>41331.488194444442</v>
      </c>
      <c r="F2627" s="21">
        <f t="shared" si="3082"/>
        <v>1432.7486111111066</v>
      </c>
      <c r="G2627" s="21">
        <f t="shared" si="3093"/>
        <v>1432.7486111111066</v>
      </c>
      <c r="H2627" s="21"/>
      <c r="I2627" s="50">
        <v>1037</v>
      </c>
      <c r="J2627" s="21">
        <v>14194</v>
      </c>
      <c r="K2627" s="21">
        <v>2314</v>
      </c>
      <c r="L2627" s="21">
        <v>30</v>
      </c>
      <c r="M2627" s="124">
        <v>6.37</v>
      </c>
      <c r="N2627" s="22"/>
      <c r="O2627" s="40"/>
      <c r="P2627" s="22"/>
      <c r="Q2627" s="22"/>
      <c r="U2627" s="52">
        <f t="shared" si="3083"/>
        <v>9.0433543035250211E-3</v>
      </c>
      <c r="V2627" s="52">
        <f t="shared" si="3084"/>
        <v>1.2118996901604329</v>
      </c>
      <c r="W2627" s="52">
        <f t="shared" si="3085"/>
        <v>7.8376161074074427E-3</v>
      </c>
      <c r="X2627" s="247">
        <f>W2627+V2627+SUM($U$2623:U2627)</f>
        <v>1.2440339932622289</v>
      </c>
      <c r="Y2627" s="104">
        <f>W2627+V2627+SUM($U$2623:U2627)+$Y$2622-$X$2623</f>
        <v>17.837510786793736</v>
      </c>
      <c r="Z2627" s="42"/>
      <c r="AA2627" s="1">
        <f t="shared" si="3094"/>
        <v>7.0093763341091894E-3</v>
      </c>
      <c r="AB2627" s="41">
        <f t="shared" si="3086"/>
        <v>5.5471638281864369E-2</v>
      </c>
      <c r="AC2627" s="48">
        <f t="shared" si="3087"/>
        <v>7.4337528963427761</v>
      </c>
      <c r="AD2627" s="48">
        <f t="shared" si="3088"/>
        <v>1.4259181556023364</v>
      </c>
      <c r="AE2627" s="48">
        <f t="shared" si="3089"/>
        <v>2.4269538067102232</v>
      </c>
      <c r="AF2627" s="48">
        <f t="shared" si="3090"/>
        <v>1.4259181556023364</v>
      </c>
      <c r="AG2627" s="238">
        <f t="shared" si="3091"/>
        <v>1.0009723791745821</v>
      </c>
      <c r="AH2627" s="48">
        <f t="shared" si="3092"/>
        <v>6.3271933304637727E-5</v>
      </c>
      <c r="AI2627" s="48">
        <f>AE2627+AC2627+SUM($AB$2623:AB2627)</f>
        <v>10.089756812117519</v>
      </c>
      <c r="AJ2627" s="48">
        <f>AE2627+AC2627+SUM($AB$2623:AB2627)-$AI$2630+$AJ$2622</f>
        <v>30.404768998949869</v>
      </c>
      <c r="AK2627" s="46"/>
      <c r="AL2627" s="86"/>
      <c r="AM2627" s="41"/>
      <c r="AN2627" s="41"/>
      <c r="AO2627" s="41"/>
      <c r="AP2627" s="41"/>
      <c r="AQ2627"/>
      <c r="AR2627" s="41"/>
      <c r="AS2627" s="31"/>
      <c r="AT2627" s="41"/>
      <c r="AU2627" s="41"/>
      <c r="AV2627" s="31"/>
      <c r="BC2627" s="1"/>
      <c r="BD2627"/>
      <c r="BE2627"/>
      <c r="BF2627" s="1"/>
      <c r="BG2627"/>
      <c r="BH2627"/>
      <c r="BI2627"/>
      <c r="BJ2627" s="1"/>
      <c r="BK2627" s="1"/>
      <c r="BL2627"/>
      <c r="BM2627" s="1"/>
      <c r="BN2627" s="1"/>
      <c r="BO2627" s="1"/>
      <c r="BP2627" s="1"/>
      <c r="BQ2627" s="1"/>
      <c r="BR2627" s="1"/>
      <c r="BS2627" s="1"/>
      <c r="BT2627" s="22"/>
      <c r="BU2627" s="1"/>
      <c r="BV2627" s="1"/>
      <c r="BW2627" s="1"/>
      <c r="BX2627" s="1"/>
      <c r="BY2627" s="1"/>
      <c r="BZ2627" s="1"/>
      <c r="CA2627" s="1"/>
      <c r="CB2627" s="1"/>
      <c r="CC2627" s="1"/>
      <c r="CD2627" s="1"/>
      <c r="CE2627" s="1"/>
      <c r="CF2627" s="1"/>
      <c r="CG2627" s="1"/>
      <c r="CH2627" s="1"/>
      <c r="CI2627" s="1"/>
      <c r="CJ2627" s="1"/>
      <c r="CK2627" s="1"/>
      <c r="CL2627" s="1"/>
      <c r="CM2627" s="1"/>
      <c r="CN2627" s="1"/>
      <c r="CO2627" s="1"/>
      <c r="CP2627" s="1"/>
      <c r="CQ2627" s="1"/>
      <c r="CR2627" s="1"/>
      <c r="CS2627" s="1"/>
      <c r="CT2627" s="1"/>
      <c r="CU2627" s="1"/>
      <c r="CV2627" s="1"/>
      <c r="CW2627" s="1"/>
      <c r="CX2627" s="1"/>
      <c r="CY2627" s="1"/>
      <c r="CZ2627" s="1"/>
      <c r="DA2627" s="1"/>
      <c r="DB2627" s="1"/>
      <c r="DC2627" s="1"/>
      <c r="DD2627" s="1"/>
      <c r="DE2627" s="1"/>
      <c r="DF2627" s="1"/>
      <c r="DG2627" s="1"/>
      <c r="DH2627" s="1"/>
      <c r="DI2627" s="1"/>
      <c r="DJ2627" s="1"/>
      <c r="DK2627" s="1"/>
      <c r="DL2627" s="1"/>
      <c r="DM2627" s="1"/>
      <c r="DN2627" s="1"/>
      <c r="DO2627" s="1"/>
      <c r="DP2627" s="1"/>
      <c r="DQ2627" s="1"/>
      <c r="DR2627" s="1"/>
      <c r="DS2627" s="1"/>
      <c r="DT2627" s="1"/>
      <c r="DU2627" s="1"/>
      <c r="DV2627" s="1"/>
      <c r="DW2627" s="1"/>
      <c r="DX2627" s="1"/>
      <c r="DY2627" s="1"/>
      <c r="DZ2627" s="1"/>
      <c r="EA2627" s="1"/>
      <c r="EB2627" s="1"/>
      <c r="EC2627" s="1"/>
      <c r="ED2627" s="1"/>
      <c r="EE2627" s="1"/>
      <c r="EF2627" s="1"/>
      <c r="EG2627" s="1"/>
      <c r="EH2627" s="1"/>
      <c r="EI2627" s="1"/>
      <c r="EJ2627" s="1"/>
      <c r="EK2627" s="1"/>
      <c r="EL2627" s="1"/>
      <c r="EM2627" s="1"/>
      <c r="EN2627" s="1"/>
      <c r="EO2627" s="1"/>
      <c r="EP2627" s="1"/>
      <c r="EQ2627" s="1"/>
      <c r="ER2627" s="1"/>
      <c r="ES2627" s="1"/>
      <c r="ET2627" s="1"/>
      <c r="EU2627" s="1"/>
      <c r="EV2627" s="1"/>
      <c r="EW2627" s="1"/>
      <c r="EX2627" s="1"/>
      <c r="EY2627" s="1"/>
      <c r="EZ2627" s="1"/>
      <c r="FA2627" s="1"/>
      <c r="FB2627" s="1"/>
      <c r="FC2627" s="1"/>
      <c r="FD2627" s="1"/>
      <c r="FE2627" s="1"/>
      <c r="FF2627" s="1"/>
      <c r="FG2627" s="1"/>
      <c r="FH2627" s="1"/>
      <c r="FI2627" s="1"/>
      <c r="FJ2627" s="1"/>
      <c r="FK2627" s="1"/>
      <c r="FL2627" s="1"/>
      <c r="FM2627" s="1"/>
      <c r="FN2627" s="1"/>
      <c r="FO2627" s="1"/>
      <c r="FP2627" s="1"/>
      <c r="FQ2627" s="1"/>
      <c r="FR2627" s="1"/>
      <c r="FS2627" s="1"/>
      <c r="FT2627" s="1"/>
      <c r="FU2627" s="1"/>
      <c r="FV2627" s="1"/>
      <c r="FW2627" s="1"/>
      <c r="FX2627" s="1"/>
      <c r="FY2627" s="1"/>
      <c r="FZ2627" s="1"/>
      <c r="GA2627" s="1"/>
      <c r="GB2627" s="1"/>
      <c r="GC2627" s="1"/>
      <c r="GD2627" s="1"/>
      <c r="GE2627" s="1"/>
      <c r="GF2627" s="1"/>
      <c r="GG2627" s="1"/>
      <c r="GH2627" s="1"/>
      <c r="GI2627" s="1"/>
      <c r="GJ2627" s="1"/>
      <c r="GK2627"/>
      <c r="GL2627"/>
      <c r="GM2627"/>
      <c r="GN2627"/>
      <c r="GO2627"/>
      <c r="GP2627"/>
      <c r="GQ2627"/>
      <c r="GR2627"/>
      <c r="GS2627"/>
      <c r="GT2627"/>
      <c r="GU2627"/>
      <c r="GV2627"/>
      <c r="GW2627"/>
      <c r="GX2627"/>
      <c r="GY2627"/>
      <c r="GZ2627"/>
      <c r="HA2627"/>
      <c r="HB2627"/>
      <c r="HC2627"/>
      <c r="HD2627"/>
      <c r="HE2627"/>
    </row>
    <row r="2628" spans="4:213" s="19" customFormat="1" ht="14.4" x14ac:dyDescent="0.3">
      <c r="E2628" s="32">
        <v>41360.492361111108</v>
      </c>
      <c r="F2628" s="21">
        <f t="shared" si="3082"/>
        <v>1461.7527777777723</v>
      </c>
      <c r="G2628" s="21">
        <f t="shared" si="3093"/>
        <v>1461.7527777777723</v>
      </c>
      <c r="H2628" s="21"/>
      <c r="I2628" s="50">
        <v>1037</v>
      </c>
      <c r="J2628" s="21">
        <v>14649</v>
      </c>
      <c r="K2628" s="21">
        <v>2735</v>
      </c>
      <c r="L2628" s="21">
        <v>37</v>
      </c>
      <c r="M2628" s="124">
        <v>6.37</v>
      </c>
      <c r="N2628" s="22"/>
      <c r="O2628" s="40"/>
      <c r="P2628" s="22"/>
      <c r="Q2628" s="22"/>
      <c r="U2628" s="52">
        <f t="shared" si="3083"/>
        <v>1.0688666387269201E-2</v>
      </c>
      <c r="V2628" s="52">
        <f t="shared" si="3084"/>
        <v>1.432387922467063</v>
      </c>
      <c r="W2628" s="52">
        <f t="shared" si="3085"/>
        <v>9.2635609566807924E-3</v>
      </c>
      <c r="X2628" s="247">
        <f>W2628+V2628+SUM($U$2623:U2628)</f>
        <v>1.4766368368054015</v>
      </c>
      <c r="Y2628" s="104">
        <f>W2628+V2628+SUM($U$2623:U2628)+$Y$2622-$X$2623</f>
        <v>18.070113630336909</v>
      </c>
      <c r="Z2628" s="42"/>
      <c r="AA2628" s="1">
        <f t="shared" si="3094"/>
        <v>6.655929387439927E-3</v>
      </c>
      <c r="AB2628" s="41">
        <f t="shared" si="3086"/>
        <v>5.7249825925815914E-2</v>
      </c>
      <c r="AC2628" s="48">
        <f t="shared" si="3087"/>
        <v>7.6720477792394908</v>
      </c>
      <c r="AD2628" s="48">
        <f t="shared" si="3088"/>
        <v>1.4716271002831216</v>
      </c>
      <c r="AE2628" s="48">
        <f t="shared" si="3089"/>
        <v>2.5047517482385566</v>
      </c>
      <c r="AF2628" s="48">
        <f t="shared" si="3090"/>
        <v>1.4716271002831218</v>
      </c>
      <c r="AG2628" s="238">
        <f t="shared" si="3091"/>
        <v>1.0330593477898027</v>
      </c>
      <c r="AH2628" s="48">
        <f t="shared" si="3092"/>
        <v>6.5300165631931688E-5</v>
      </c>
      <c r="AI2628" s="48">
        <f>AE2628+AC2628+SUM($AB$2623:AB2628)</f>
        <v>10.463099462468383</v>
      </c>
      <c r="AJ2628" s="48">
        <f>AE2628+AC2628+SUM($AB$2623:AB2628)-$AI$2630+$AJ$2622</f>
        <v>30.778111649300733</v>
      </c>
      <c r="AK2628" s="46"/>
      <c r="AL2628" s="120">
        <f>LINEST(AJ2624:AJ2628,G2624:G2628,TRUE,TRUE)*120</f>
        <v>1.1459177513242094</v>
      </c>
      <c r="AM2628" s="25">
        <v>-13.074064546123743</v>
      </c>
      <c r="AN2628" s="25">
        <v>0.14906690892779723</v>
      </c>
      <c r="AO2628" s="25"/>
      <c r="AP2628" s="25"/>
      <c r="AQ2628"/>
      <c r="AR2628" s="25">
        <v>-60.352052839192375</v>
      </c>
      <c r="AS2628" s="25">
        <v>0.40250733480187778</v>
      </c>
      <c r="AT2628" s="25"/>
      <c r="AU2628" s="25"/>
      <c r="AV2628" s="25"/>
      <c r="BC2628" s="1"/>
      <c r="BD2628"/>
      <c r="BE2628"/>
      <c r="BF2628" s="1"/>
      <c r="BG2628"/>
      <c r="BH2628"/>
      <c r="BI2628"/>
      <c r="BJ2628" s="1"/>
      <c r="BK2628" s="1"/>
      <c r="BL2628"/>
      <c r="BM2628" s="1"/>
      <c r="BN2628" s="1"/>
      <c r="BO2628" s="1"/>
      <c r="BP2628" s="1"/>
      <c r="BQ2628" s="1"/>
      <c r="BR2628" s="1"/>
      <c r="BS2628" s="1"/>
      <c r="BT2628" s="22"/>
      <c r="BU2628" s="1"/>
      <c r="BV2628" s="1"/>
      <c r="BW2628" s="1"/>
      <c r="BX2628" s="1"/>
      <c r="BY2628" s="1"/>
      <c r="BZ2628" s="1"/>
      <c r="CA2628" s="1"/>
      <c r="CB2628" s="1"/>
      <c r="CC2628" s="1"/>
      <c r="CD2628" s="1"/>
      <c r="CE2628" s="1"/>
      <c r="CF2628" s="1"/>
      <c r="CG2628" s="1"/>
      <c r="CH2628" s="1"/>
      <c r="CI2628" s="1"/>
      <c r="CJ2628" s="1"/>
      <c r="CK2628" s="1"/>
      <c r="CL2628" s="1"/>
      <c r="CM2628" s="1"/>
      <c r="CN2628" s="1"/>
      <c r="CO2628" s="1"/>
      <c r="CP2628" s="1"/>
      <c r="CQ2628" s="1"/>
      <c r="CR2628" s="1"/>
      <c r="CS2628" s="1"/>
      <c r="CT2628" s="1"/>
      <c r="CU2628" s="1"/>
      <c r="CV2628" s="1"/>
      <c r="CW2628" s="1"/>
      <c r="CX2628" s="1"/>
      <c r="CY2628" s="1"/>
      <c r="CZ2628" s="1"/>
      <c r="DA2628" s="1"/>
      <c r="DB2628" s="1"/>
      <c r="DC2628" s="1"/>
      <c r="DD2628" s="1"/>
      <c r="DE2628" s="1"/>
      <c r="DF2628" s="1"/>
      <c r="DG2628" s="1"/>
      <c r="DH2628" s="1"/>
      <c r="DI2628" s="1"/>
      <c r="DJ2628" s="1"/>
      <c r="DK2628" s="1"/>
      <c r="DL2628" s="1"/>
      <c r="DM2628" s="1"/>
      <c r="DN2628" s="1"/>
      <c r="DO2628" s="1"/>
      <c r="DP2628" s="1"/>
      <c r="DQ2628" s="1"/>
      <c r="DR2628" s="1"/>
      <c r="DS2628" s="1"/>
      <c r="DT2628" s="1"/>
      <c r="DU2628" s="1"/>
      <c r="DV2628" s="1"/>
      <c r="DW2628" s="1"/>
      <c r="DX2628" s="1"/>
      <c r="DY2628" s="1"/>
      <c r="DZ2628" s="1"/>
      <c r="EA2628" s="1"/>
      <c r="EB2628" s="1"/>
      <c r="EC2628" s="1"/>
      <c r="ED2628" s="1"/>
      <c r="EE2628" s="1"/>
      <c r="EF2628" s="1"/>
      <c r="EG2628" s="1"/>
      <c r="EH2628" s="1"/>
      <c r="EI2628" s="1"/>
      <c r="EJ2628" s="1"/>
      <c r="EK2628" s="1"/>
      <c r="EL2628" s="1"/>
      <c r="EM2628" s="1"/>
      <c r="EN2628" s="1"/>
      <c r="EO2628" s="1"/>
      <c r="EP2628" s="1"/>
      <c r="EQ2628" s="1"/>
      <c r="ER2628" s="1"/>
      <c r="ES2628" s="1"/>
      <c r="ET2628" s="1"/>
      <c r="EU2628" s="1"/>
      <c r="EV2628" s="1"/>
      <c r="EW2628" s="1"/>
      <c r="EX2628" s="1"/>
      <c r="EY2628" s="1"/>
      <c r="EZ2628" s="1"/>
      <c r="FA2628" s="1"/>
      <c r="FB2628" s="1"/>
      <c r="FC2628" s="1"/>
      <c r="FD2628" s="1"/>
      <c r="FE2628" s="1"/>
      <c r="FF2628" s="1"/>
      <c r="FG2628" s="1"/>
      <c r="FH2628" s="1"/>
      <c r="FI2628" s="1"/>
      <c r="FJ2628" s="1"/>
      <c r="FK2628" s="1"/>
      <c r="FL2628" s="1"/>
      <c r="FM2628" s="1"/>
      <c r="FN2628" s="1"/>
      <c r="FO2628" s="1"/>
      <c r="FP2628" s="1"/>
      <c r="FQ2628" s="1"/>
      <c r="FR2628" s="1"/>
      <c r="FS2628" s="1"/>
      <c r="FT2628" s="1"/>
      <c r="FU2628" s="1"/>
      <c r="FV2628" s="1"/>
      <c r="FW2628" s="1"/>
      <c r="FX2628" s="1"/>
      <c r="FY2628" s="1"/>
      <c r="FZ2628" s="1"/>
      <c r="GA2628" s="1"/>
      <c r="GB2628" s="1"/>
      <c r="GC2628" s="1"/>
      <c r="GD2628" s="1"/>
      <c r="GE2628" s="1"/>
      <c r="GF2628" s="1"/>
      <c r="GG2628" s="1"/>
      <c r="GH2628" s="1"/>
      <c r="GI2628" s="1"/>
      <c r="GJ2628" s="1"/>
      <c r="GK2628"/>
      <c r="GL2628"/>
      <c r="GM2628"/>
      <c r="GN2628"/>
      <c r="GO2628"/>
      <c r="GP2628"/>
      <c r="GQ2628"/>
      <c r="GR2628"/>
      <c r="GS2628"/>
      <c r="GT2628"/>
      <c r="GU2628"/>
      <c r="GV2628"/>
      <c r="GW2628"/>
      <c r="GX2628"/>
      <c r="GY2628"/>
      <c r="GZ2628"/>
      <c r="HA2628"/>
      <c r="HB2628"/>
      <c r="HC2628"/>
      <c r="HD2628"/>
      <c r="HE2628"/>
    </row>
    <row r="2629" spans="4:213" s="19" customFormat="1" ht="14.4" x14ac:dyDescent="0.3">
      <c r="E2629" s="87">
        <v>41410.61041666667</v>
      </c>
      <c r="F2629" s="21">
        <f t="shared" si="3082"/>
        <v>1511.8708333333343</v>
      </c>
      <c r="G2629" s="21">
        <f t="shared" si="3093"/>
        <v>1511.8708333333343</v>
      </c>
      <c r="H2629" s="21"/>
      <c r="I2629" s="21"/>
      <c r="J2629" s="21"/>
      <c r="K2629" s="21"/>
      <c r="L2629" s="21"/>
      <c r="M2629" s="124"/>
      <c r="N2629" s="22"/>
      <c r="O2629" s="40"/>
      <c r="P2629" s="22"/>
      <c r="Q2629" s="22"/>
      <c r="U2629" s="52"/>
      <c r="V2629" s="52"/>
      <c r="W2629" s="52"/>
      <c r="X2629" s="247"/>
      <c r="Y2629" s="257">
        <f>LINEST(Y2626:Y2628,G2626:G2628)*(F2629-F2628)+Y2628</f>
        <v>18.396258409028789</v>
      </c>
      <c r="Z2629" s="42"/>
      <c r="AA2629" s="1">
        <f t="shared" si="3094"/>
        <v>6.6298039141664883E-3</v>
      </c>
      <c r="AB2629" s="41"/>
      <c r="AC2629" s="48"/>
      <c r="AD2629" s="48"/>
      <c r="AE2629" s="48"/>
      <c r="AF2629" s="48"/>
      <c r="AG2629" s="238"/>
      <c r="AH2629" s="48"/>
      <c r="AI2629" s="48"/>
      <c r="AJ2629" s="88">
        <f>LINEST(AJ2626:AJ2628,G2626:G2628)*(F2629-F2628)+AJ2628</f>
        <v>31.048276459403237</v>
      </c>
      <c r="AK2629" s="46"/>
      <c r="AL2629" s="86"/>
      <c r="AM2629" s="25"/>
      <c r="AN2629" s="25"/>
      <c r="AO2629" s="25"/>
      <c r="AP2629" s="25"/>
      <c r="AQ2629"/>
      <c r="AR2629" s="25"/>
      <c r="AS2629" s="25"/>
      <c r="AT2629" s="25"/>
      <c r="AU2629" s="25"/>
      <c r="AV2629" s="25"/>
      <c r="BC2629" s="1"/>
      <c r="BD2629"/>
      <c r="BE2629"/>
      <c r="BF2629" s="1"/>
      <c r="BG2629"/>
      <c r="BH2629"/>
      <c r="BI2629"/>
      <c r="BJ2629" s="1"/>
      <c r="BK2629" s="1"/>
      <c r="BL2629"/>
      <c r="BM2629" s="1"/>
      <c r="BN2629" s="1"/>
      <c r="BO2629" s="1"/>
      <c r="BP2629" s="1"/>
      <c r="BQ2629" s="1"/>
      <c r="BR2629" s="1"/>
      <c r="BS2629" s="1"/>
      <c r="BT2629" s="22"/>
      <c r="BU2629" s="1"/>
      <c r="BV2629" s="1"/>
      <c r="BW2629" s="1"/>
      <c r="BX2629" s="1"/>
      <c r="BY2629" s="1"/>
      <c r="BZ2629" s="1"/>
      <c r="CA2629" s="1"/>
      <c r="CB2629" s="1"/>
      <c r="CC2629" s="1"/>
      <c r="CD2629" s="1"/>
      <c r="CE2629" s="1"/>
      <c r="CF2629" s="1"/>
      <c r="CG2629" s="1"/>
      <c r="CH2629" s="1"/>
      <c r="CI2629" s="1"/>
      <c r="CJ2629" s="1"/>
      <c r="CK2629" s="1"/>
      <c r="CL2629" s="1"/>
      <c r="CM2629" s="1"/>
      <c r="CN2629" s="1"/>
      <c r="CO2629" s="1"/>
      <c r="CP2629" s="1"/>
      <c r="CQ2629" s="1"/>
      <c r="CR2629" s="1"/>
      <c r="CS2629" s="1"/>
      <c r="CT2629" s="1"/>
      <c r="CU2629" s="1"/>
      <c r="CV2629" s="1"/>
      <c r="CW2629" s="1"/>
      <c r="CX2629" s="1"/>
      <c r="CY2629" s="1"/>
      <c r="CZ2629" s="1"/>
      <c r="DA2629" s="1"/>
      <c r="DB2629" s="1"/>
      <c r="DC2629" s="1"/>
      <c r="DD2629" s="1"/>
      <c r="DE2629" s="1"/>
      <c r="DF2629" s="1"/>
      <c r="DG2629" s="1"/>
      <c r="DH2629" s="1"/>
      <c r="DI2629" s="1"/>
      <c r="DJ2629" s="1"/>
      <c r="DK2629" s="1"/>
      <c r="DL2629" s="1"/>
      <c r="DM2629" s="1"/>
      <c r="DN2629" s="1"/>
      <c r="DO2629" s="1"/>
      <c r="DP2629" s="1"/>
      <c r="DQ2629" s="1"/>
      <c r="DR2629" s="1"/>
      <c r="DS2629" s="1"/>
      <c r="DT2629" s="1"/>
      <c r="DU2629" s="1"/>
      <c r="DV2629" s="1"/>
      <c r="DW2629" s="1"/>
      <c r="DX2629" s="1"/>
      <c r="DY2629" s="1"/>
      <c r="DZ2629" s="1"/>
      <c r="EA2629" s="1"/>
      <c r="EB2629" s="1"/>
      <c r="EC2629" s="1"/>
      <c r="ED2629" s="1"/>
      <c r="EE2629" s="1"/>
      <c r="EF2629" s="1"/>
      <c r="EG2629" s="1"/>
      <c r="EH2629" s="1"/>
      <c r="EI2629" s="1"/>
      <c r="EJ2629" s="1"/>
      <c r="EK2629" s="1"/>
      <c r="EL2629" s="1"/>
      <c r="EM2629" s="1"/>
      <c r="EN2629" s="1"/>
      <c r="EO2629" s="1"/>
      <c r="EP2629" s="1"/>
      <c r="EQ2629" s="1"/>
      <c r="ER2629" s="1"/>
      <c r="ES2629" s="1"/>
      <c r="ET2629" s="1"/>
      <c r="EU2629" s="1"/>
      <c r="EV2629" s="1"/>
      <c r="EW2629" s="1"/>
      <c r="EX2629" s="1"/>
      <c r="EY2629" s="1"/>
      <c r="EZ2629" s="1"/>
      <c r="FA2629" s="1"/>
      <c r="FB2629" s="1"/>
      <c r="FC2629" s="1"/>
      <c r="FD2629" s="1"/>
      <c r="FE2629" s="1"/>
      <c r="FF2629" s="1"/>
      <c r="FG2629" s="1"/>
      <c r="FH2629" s="1"/>
      <c r="FI2629" s="1"/>
      <c r="FJ2629" s="1"/>
      <c r="FK2629" s="1"/>
      <c r="FL2629" s="1"/>
      <c r="FM2629" s="1"/>
      <c r="FN2629" s="1"/>
      <c r="FO2629" s="1"/>
      <c r="FP2629" s="1"/>
      <c r="FQ2629" s="1"/>
      <c r="FR2629" s="1"/>
      <c r="FS2629" s="1"/>
      <c r="FT2629" s="1"/>
      <c r="FU2629" s="1"/>
      <c r="FV2629" s="1"/>
      <c r="FW2629" s="1"/>
      <c r="FX2629" s="1"/>
      <c r="FY2629" s="1"/>
      <c r="FZ2629" s="1"/>
      <c r="GA2629" s="1"/>
      <c r="GB2629" s="1"/>
      <c r="GC2629" s="1"/>
      <c r="GD2629" s="1"/>
      <c r="GE2629" s="1"/>
      <c r="GF2629" s="1"/>
      <c r="GG2629" s="1"/>
      <c r="GH2629" s="1"/>
      <c r="GI2629" s="1"/>
      <c r="GJ2629" s="1"/>
      <c r="GK2629"/>
      <c r="GL2629"/>
      <c r="GM2629"/>
      <c r="GN2629"/>
      <c r="GO2629"/>
      <c r="GP2629"/>
      <c r="GQ2629"/>
      <c r="GR2629"/>
      <c r="GS2629"/>
      <c r="GT2629"/>
      <c r="GU2629"/>
      <c r="GV2629"/>
      <c r="GW2629"/>
      <c r="GX2629"/>
      <c r="GY2629"/>
      <c r="GZ2629"/>
      <c r="HA2629"/>
      <c r="HB2629"/>
      <c r="HC2629"/>
      <c r="HD2629"/>
      <c r="HE2629"/>
    </row>
    <row r="2630" spans="4:213" s="19" customFormat="1" ht="14.4" x14ac:dyDescent="0.3">
      <c r="E2630" s="32"/>
      <c r="F2630" s="21"/>
      <c r="G2630" s="21"/>
      <c r="H2630" s="21"/>
      <c r="I2630" s="21"/>
      <c r="J2630" s="21"/>
      <c r="K2630" s="21"/>
      <c r="L2630" s="21"/>
      <c r="M2630" s="21"/>
      <c r="N2630" s="22"/>
      <c r="O2630" s="40"/>
      <c r="P2630" s="22"/>
      <c r="Q2630" s="22"/>
      <c r="U2630" s="52"/>
      <c r="V2630" s="52"/>
      <c r="W2630" s="52"/>
      <c r="X2630" s="247"/>
      <c r="Y2630" s="104"/>
      <c r="Z2630" s="42"/>
      <c r="AA2630" s="42"/>
      <c r="AB2630" s="41"/>
      <c r="AC2630" s="48"/>
      <c r="AD2630" s="48"/>
      <c r="AE2630" s="48"/>
      <c r="AF2630" s="48"/>
      <c r="AG2630" s="238"/>
      <c r="AH2630" s="186" t="s">
        <v>392</v>
      </c>
      <c r="AI2630" s="48">
        <f>AVERAGE(AI2653)</f>
        <v>3.0093441931217746</v>
      </c>
      <c r="AJ2630" s="48"/>
      <c r="AK2630" s="46"/>
      <c r="AL2630" s="86"/>
      <c r="AM2630" s="41"/>
      <c r="AN2630" s="41"/>
      <c r="AO2630" s="41"/>
      <c r="AP2630" s="41"/>
      <c r="AQ2630"/>
      <c r="AR2630" s="41"/>
      <c r="AS2630" s="31"/>
      <c r="AT2630" s="41"/>
      <c r="AU2630" s="41"/>
      <c r="AV2630" s="31"/>
      <c r="BC2630" s="1"/>
      <c r="BD2630"/>
      <c r="BE2630"/>
      <c r="BF2630" s="1"/>
      <c r="BG2630"/>
      <c r="BH2630"/>
      <c r="BI2630"/>
      <c r="BJ2630" s="1"/>
      <c r="BK2630" s="1"/>
      <c r="BL2630"/>
      <c r="BM2630" s="1"/>
      <c r="BN2630" s="1"/>
      <c r="BO2630" s="1"/>
      <c r="BP2630" s="1"/>
      <c r="BQ2630" s="89"/>
      <c r="BR2630" s="89"/>
      <c r="BS2630" s="89"/>
      <c r="BT2630" s="22"/>
      <c r="BU2630" s="1"/>
      <c r="BV2630" s="1"/>
      <c r="BW2630" s="1"/>
      <c r="BX2630" s="1"/>
      <c r="BY2630" s="1"/>
      <c r="BZ2630" s="1"/>
      <c r="CA2630" s="1"/>
      <c r="CB2630" s="1"/>
      <c r="CC2630" s="1"/>
      <c r="CD2630" s="1"/>
      <c r="CE2630" s="1"/>
      <c r="CF2630" s="1"/>
      <c r="CG2630" s="1"/>
      <c r="CH2630" s="1"/>
      <c r="CI2630" s="1"/>
      <c r="CJ2630" s="1"/>
      <c r="CK2630" s="1"/>
      <c r="CL2630" s="1"/>
      <c r="CM2630" s="1"/>
      <c r="CN2630" s="1"/>
      <c r="CO2630" s="1"/>
      <c r="CP2630" s="1"/>
      <c r="CQ2630" s="1"/>
      <c r="CR2630" s="1"/>
      <c r="CS2630" s="1"/>
      <c r="CT2630" s="1"/>
      <c r="CU2630" s="1"/>
      <c r="CV2630" s="1"/>
      <c r="CW2630" s="1"/>
      <c r="CX2630" s="1"/>
      <c r="CY2630" s="1"/>
      <c r="CZ2630" s="1"/>
      <c r="DA2630" s="1"/>
      <c r="DB2630" s="1"/>
      <c r="DC2630" s="1"/>
      <c r="DD2630" s="1"/>
      <c r="DE2630" s="1"/>
      <c r="DF2630" s="1"/>
      <c r="DG2630" s="1"/>
      <c r="DH2630" s="1"/>
      <c r="DI2630" s="1"/>
      <c r="DJ2630" s="1"/>
      <c r="DK2630" s="1"/>
      <c r="DL2630" s="1"/>
      <c r="DM2630" s="1"/>
      <c r="DN2630" s="1"/>
      <c r="DO2630" s="1"/>
      <c r="DP2630" s="1"/>
      <c r="DQ2630" s="1"/>
      <c r="DR2630" s="1"/>
      <c r="DS2630" s="1"/>
      <c r="DT2630" s="1"/>
      <c r="DU2630" s="1"/>
      <c r="DV2630" s="1"/>
      <c r="DW2630" s="1"/>
      <c r="DX2630" s="1"/>
      <c r="DY2630" s="1"/>
      <c r="DZ2630" s="1"/>
      <c r="EA2630" s="1"/>
      <c r="EB2630" s="1"/>
      <c r="EC2630" s="1"/>
      <c r="ED2630" s="1"/>
      <c r="EE2630" s="1"/>
      <c r="EF2630" s="1"/>
      <c r="EG2630" s="1"/>
      <c r="EH2630" s="1"/>
      <c r="EI2630" s="1"/>
      <c r="EJ2630" s="1"/>
      <c r="EK2630" s="1"/>
      <c r="EL2630" s="1"/>
      <c r="EM2630" s="1"/>
      <c r="EN2630" s="1"/>
      <c r="EO2630" s="1"/>
      <c r="EP2630" s="1"/>
      <c r="EQ2630" s="1"/>
      <c r="ER2630" s="1"/>
      <c r="ES2630" s="1"/>
      <c r="ET2630" s="1"/>
      <c r="EU2630" s="1"/>
      <c r="EV2630" s="1"/>
      <c r="EW2630" s="1"/>
      <c r="EX2630" s="1"/>
      <c r="EY2630" s="1"/>
      <c r="EZ2630" s="1"/>
      <c r="FA2630" s="1"/>
      <c r="FB2630" s="1"/>
      <c r="FC2630" s="1"/>
      <c r="FD2630" s="1"/>
      <c r="FE2630" s="1"/>
      <c r="FF2630" s="1"/>
      <c r="FG2630" s="1"/>
      <c r="FH2630" s="1"/>
      <c r="FI2630" s="1"/>
      <c r="FJ2630" s="1"/>
      <c r="FK2630" s="1"/>
      <c r="FL2630" s="1"/>
      <c r="FM2630" s="1"/>
      <c r="FN2630" s="1"/>
      <c r="FO2630" s="1"/>
      <c r="FP2630" s="1"/>
      <c r="FQ2630" s="1"/>
      <c r="FR2630" s="1"/>
      <c r="FS2630" s="1"/>
      <c r="FT2630" s="1"/>
      <c r="FU2630" s="1"/>
      <c r="FV2630" s="1"/>
      <c r="FW2630" s="1"/>
      <c r="FX2630" s="1"/>
      <c r="FY2630" s="1"/>
      <c r="FZ2630" s="1"/>
      <c r="GA2630" s="1"/>
      <c r="GB2630" s="1"/>
      <c r="GC2630" s="1"/>
      <c r="GD2630" s="1"/>
      <c r="GE2630" s="1"/>
      <c r="GF2630" s="1"/>
      <c r="GG2630" s="1"/>
      <c r="GH2630" s="1"/>
      <c r="GI2630" s="1"/>
      <c r="GJ2630" s="1"/>
      <c r="GK2630"/>
      <c r="GL2630"/>
      <c r="GM2630"/>
      <c r="GN2630"/>
      <c r="GO2630"/>
      <c r="GP2630"/>
      <c r="GQ2630"/>
      <c r="GR2630"/>
      <c r="GS2630"/>
      <c r="GT2630"/>
      <c r="GU2630"/>
      <c r="GV2630"/>
      <c r="GW2630"/>
      <c r="GX2630"/>
      <c r="GY2630"/>
      <c r="GZ2630"/>
      <c r="HA2630"/>
      <c r="HB2630"/>
      <c r="HC2630"/>
      <c r="HD2630"/>
      <c r="HE2630"/>
    </row>
    <row r="2631" spans="4:213" s="19" customFormat="1" ht="14.4" x14ac:dyDescent="0.3">
      <c r="D2631" s="22" t="s">
        <v>241</v>
      </c>
      <c r="E2631" s="32">
        <v>41408.4375</v>
      </c>
      <c r="F2631" s="21">
        <f t="shared" ref="F2631:F2648" si="3095">E2631-E$2585</f>
        <v>1509.6979166666642</v>
      </c>
      <c r="G2631" s="21"/>
      <c r="H2631" s="21"/>
      <c r="I2631" s="21"/>
      <c r="J2631" s="21"/>
      <c r="K2631" s="21"/>
      <c r="L2631" s="21"/>
      <c r="M2631" s="124"/>
      <c r="N2631" s="22"/>
      <c r="O2631" s="1" t="s">
        <v>360</v>
      </c>
      <c r="P2631" s="22">
        <v>46.505257206502172</v>
      </c>
      <c r="Q2631" s="22"/>
      <c r="U2631" s="52"/>
      <c r="V2631" s="52"/>
      <c r="W2631" s="52"/>
      <c r="X2631" s="247"/>
      <c r="Y2631" s="104"/>
      <c r="Z2631" s="42"/>
      <c r="AA2631" s="42"/>
      <c r="AB2631" s="41"/>
      <c r="AC2631" s="48"/>
      <c r="AD2631" s="48"/>
      <c r="AE2631" s="48"/>
      <c r="AF2631" s="48"/>
      <c r="AG2631" s="238"/>
      <c r="AH2631" s="48"/>
      <c r="AI2631" s="48"/>
      <c r="AJ2631" s="48"/>
      <c r="AK2631" s="46"/>
      <c r="AL2631" s="86"/>
      <c r="AM2631" s="41"/>
      <c r="AN2631" s="41"/>
      <c r="AO2631" s="41"/>
      <c r="AP2631" s="41"/>
      <c r="AQ2631"/>
      <c r="AR2631" s="41"/>
      <c r="AS2631" s="31"/>
      <c r="AT2631" s="41"/>
      <c r="AU2631" s="41"/>
      <c r="AV2631" s="31"/>
      <c r="BC2631" s="1"/>
      <c r="BD2631"/>
      <c r="BE2631"/>
      <c r="BF2631" s="1"/>
      <c r="BG2631"/>
      <c r="BH2631"/>
      <c r="BI2631"/>
      <c r="BJ2631" s="1"/>
      <c r="BK2631" s="1"/>
      <c r="BL2631"/>
      <c r="BM2631" s="1"/>
      <c r="BN2631" s="1"/>
      <c r="BO2631" s="1"/>
      <c r="BP2631" s="1"/>
      <c r="BQ2631" s="1"/>
      <c r="BR2631" s="1"/>
      <c r="BS2631" s="1"/>
      <c r="BT2631" s="22"/>
      <c r="BU2631" s="1"/>
      <c r="BV2631" s="1"/>
      <c r="BW2631" s="1"/>
      <c r="BX2631" s="1"/>
      <c r="BY2631" s="1"/>
      <c r="BZ2631" s="1"/>
      <c r="CA2631" s="1"/>
      <c r="CB2631" s="1"/>
      <c r="CC2631" s="1"/>
      <c r="CD2631" s="1"/>
      <c r="CE2631" s="1"/>
      <c r="CF2631" s="1"/>
      <c r="CG2631" s="1"/>
      <c r="CH2631" s="1"/>
      <c r="CI2631" s="1"/>
      <c r="CJ2631" s="1"/>
      <c r="CK2631" s="1"/>
      <c r="CL2631" s="1"/>
      <c r="CM2631" s="89">
        <f>CH2631/$P$2631</f>
        <v>0</v>
      </c>
      <c r="CN2631" s="89">
        <f>CI2631/$P$2631</f>
        <v>0</v>
      </c>
      <c r="CO2631" s="1"/>
      <c r="CP2631" s="1"/>
      <c r="CQ2631" s="1"/>
      <c r="CR2631" s="1"/>
      <c r="CS2631" s="1"/>
      <c r="CT2631" s="1"/>
      <c r="CU2631" s="1"/>
      <c r="CV2631" s="1"/>
      <c r="CW2631" s="1"/>
      <c r="CX2631" s="1"/>
      <c r="CY2631" s="1"/>
      <c r="CZ2631" s="1"/>
      <c r="DA2631" s="1"/>
      <c r="DB2631" s="1"/>
      <c r="DC2631" s="1"/>
      <c r="DD2631" s="1"/>
      <c r="DE2631" s="1"/>
      <c r="DF2631" s="1"/>
      <c r="DG2631" s="1"/>
      <c r="DH2631" s="1"/>
      <c r="DI2631" s="1"/>
      <c r="DJ2631" s="1"/>
      <c r="DK2631" s="1"/>
      <c r="DL2631" s="1"/>
      <c r="DM2631" s="1"/>
      <c r="DN2631" s="1"/>
      <c r="DO2631" s="1"/>
      <c r="DP2631" s="1"/>
      <c r="DQ2631" s="1"/>
      <c r="DR2631" s="1"/>
      <c r="DS2631" s="1"/>
      <c r="DT2631" s="1"/>
      <c r="DU2631" s="1"/>
      <c r="DV2631" s="1"/>
      <c r="DW2631" s="1"/>
      <c r="DX2631" s="1"/>
      <c r="DY2631" s="1"/>
      <c r="DZ2631" s="1"/>
      <c r="EA2631" s="1"/>
      <c r="EB2631" s="1"/>
      <c r="EC2631" s="1"/>
      <c r="ED2631" s="1"/>
      <c r="EE2631" s="1"/>
      <c r="EF2631" s="1"/>
      <c r="EG2631" s="1"/>
      <c r="EH2631" s="1"/>
      <c r="EI2631" s="1"/>
      <c r="EJ2631" s="1"/>
      <c r="EK2631" s="1"/>
      <c r="EL2631" s="1"/>
      <c r="EM2631" s="1"/>
      <c r="EN2631" s="1"/>
      <c r="EO2631" s="1"/>
      <c r="EP2631" s="1"/>
      <c r="EQ2631" s="1"/>
      <c r="ER2631" s="1"/>
      <c r="ES2631" s="1"/>
      <c r="ET2631" s="1"/>
      <c r="EU2631" s="1"/>
      <c r="EV2631" s="1"/>
      <c r="EW2631" s="1"/>
      <c r="EX2631" s="1"/>
      <c r="EY2631" s="1"/>
      <c r="EZ2631" s="1"/>
      <c r="FA2631" s="1"/>
      <c r="FB2631" s="1"/>
      <c r="FC2631" s="1"/>
      <c r="FD2631" s="1"/>
      <c r="FE2631" s="1"/>
      <c r="FF2631" s="1"/>
      <c r="FG2631" s="1"/>
      <c r="FH2631" s="1"/>
      <c r="FI2631" s="1"/>
      <c r="FJ2631" s="1"/>
      <c r="FK2631" s="1"/>
      <c r="FL2631" s="1"/>
      <c r="FM2631" s="1"/>
      <c r="FN2631" s="1"/>
      <c r="FO2631" s="1"/>
      <c r="FP2631" s="1"/>
      <c r="FQ2631" s="1"/>
      <c r="FR2631" s="1"/>
      <c r="FS2631" s="1"/>
      <c r="FT2631" s="1"/>
      <c r="FU2631" s="1"/>
      <c r="FV2631" s="1"/>
      <c r="FW2631" s="1"/>
      <c r="FX2631" s="1"/>
      <c r="FY2631" s="1"/>
      <c r="FZ2631" s="1"/>
      <c r="GA2631" s="1"/>
      <c r="GB2631" s="1"/>
      <c r="GC2631" s="1"/>
      <c r="GD2631" s="1"/>
      <c r="GE2631" s="1"/>
      <c r="GF2631" s="1"/>
      <c r="GG2631" s="1"/>
      <c r="GH2631" s="1"/>
      <c r="GI2631" s="1"/>
      <c r="GJ2631" s="1"/>
      <c r="GK2631"/>
      <c r="GL2631"/>
      <c r="GM2631"/>
      <c r="GN2631"/>
      <c r="GO2631"/>
      <c r="GP2631"/>
      <c r="GQ2631"/>
      <c r="GR2631"/>
      <c r="GS2631"/>
      <c r="GT2631"/>
      <c r="GU2631"/>
      <c r="GV2631"/>
      <c r="GW2631"/>
      <c r="GX2631"/>
      <c r="GY2631"/>
      <c r="GZ2631"/>
      <c r="HA2631"/>
      <c r="HB2631"/>
      <c r="HC2631"/>
      <c r="HD2631"/>
      <c r="HE2631"/>
    </row>
    <row r="2632" spans="4:213" s="19" customFormat="1" ht="14.4" x14ac:dyDescent="0.3">
      <c r="E2632" s="32">
        <v>41410.61041666667</v>
      </c>
      <c r="F2632" s="21">
        <f t="shared" si="3095"/>
        <v>1511.8708333333343</v>
      </c>
      <c r="G2632" s="21">
        <f t="shared" ref="G2632:G2648" si="3096">E2632-E$2632</f>
        <v>0</v>
      </c>
      <c r="H2632" s="21"/>
      <c r="I2632" s="50">
        <v>1037</v>
      </c>
      <c r="J2632" s="21">
        <v>3969</v>
      </c>
      <c r="K2632" s="21">
        <v>171</v>
      </c>
      <c r="L2632" s="21">
        <v>15</v>
      </c>
      <c r="M2632" s="124">
        <v>6.37</v>
      </c>
      <c r="N2632" s="22"/>
      <c r="O2632" s="22"/>
      <c r="P2632" s="22"/>
      <c r="Q2632" s="22"/>
      <c r="U2632" s="48">
        <f t="shared" ref="U2632:U2658" si="3097">($A$5*I2632/1000/$A$3*K2632)/$P$2584</f>
        <v>6.6828590574882394E-4</v>
      </c>
      <c r="V2632" s="48">
        <f t="shared" ref="V2632:V2658" si="3098">($T$2584*I2632/1000/$A$3*K2632)/$P$2584</f>
        <v>8.9556977967776161E-2</v>
      </c>
      <c r="W2632" s="48">
        <f t="shared" ref="W2632:W2658" si="3099">($A$36*$R$2584*K2632*I2632/1000000)/$P$2584</f>
        <v>5.7918424994238228E-4</v>
      </c>
      <c r="X2632" s="239">
        <f>W2632+V2632+SUM($U$2631:U2632)</f>
        <v>9.0804448123467371E-2</v>
      </c>
      <c r="Y2632" s="265">
        <v>0</v>
      </c>
      <c r="Z2632" s="42"/>
      <c r="AA2632" s="42"/>
      <c r="AB2632" s="41">
        <f t="shared" ref="AB2632:AB2658" si="3100">($A$5*I2632/1000/$A$3*J2632)/$P$2584</f>
        <v>1.5511267601854282E-2</v>
      </c>
      <c r="AC2632" s="48">
        <f t="shared" ref="AC2632:AC2658" si="3101">($T$2584*I2632/1000/$A$3*J2632)/$P$2584</f>
        <v>2.078664593883647</v>
      </c>
      <c r="AD2632" s="48">
        <f t="shared" ref="AD2632:AD2658" si="3102">($A$4*$R$2584/1000*J2632/1000000*I2632/1000*1000000)/$P$2584</f>
        <v>0.39872264052315576</v>
      </c>
      <c r="AE2632" s="48">
        <f t="shared" ref="AE2632:AE2658" si="3103">($A$4*((I2632/1000)*J2632/10^6)*(1+($A$18/(10^-M2632))+(($A$18*$A$19)/(10^-M2632)^2))*1000000)*$R$2584/1000/$P$2584</f>
        <v>0.67863742840868513</v>
      </c>
      <c r="AF2632" s="48">
        <f t="shared" ref="AF2632:AF2658" si="3104">AE2632/(1+($A$18/(10^-M2632))+(($A$18*$A$19)/(10^-M2632)^2))*1</f>
        <v>0.39872264052315581</v>
      </c>
      <c r="AG2632" s="238">
        <f t="shared" ref="AG2632:AG2658" si="3105">AE2632/(1+($A$18/(10^-M2632))+(($A$18*$A$19)/(10^-M2632)^2))*($A$18/(10^-M2632))</f>
        <v>0.2798970954589205</v>
      </c>
      <c r="AH2632" s="48">
        <f t="shared" ref="AH2632:AH2658" si="3106">AE2632/(1+($A$18/(10^-M2632))+(($A$18*$A$19)/(10^-M2632)^2))*(($A$18*$A$19)/(10^-M2632)^2)</f>
        <v>1.7692426608856361E-5</v>
      </c>
      <c r="AI2632" s="48">
        <f>AE2632+AC2632+SUM($AB$2631:AB2632)</f>
        <v>2.7728132898941862</v>
      </c>
      <c r="AJ2632" s="130">
        <v>0</v>
      </c>
      <c r="AK2632" s="46"/>
      <c r="AL2632" s="86"/>
      <c r="AM2632" s="25">
        <v>11.675000000000001</v>
      </c>
      <c r="AN2632" s="25">
        <v>0.13293607486287434</v>
      </c>
      <c r="AO2632" s="25"/>
      <c r="AP2632" s="25"/>
      <c r="AQ2632"/>
      <c r="AR2632" s="114">
        <v>-60.352052839192375</v>
      </c>
      <c r="AS2632" s="114">
        <v>0.40250733480187778</v>
      </c>
      <c r="AT2632" s="41"/>
      <c r="AU2632" s="41"/>
      <c r="AV2632" s="175"/>
      <c r="AW2632" s="95"/>
      <c r="AX2632" s="95"/>
      <c r="AY2632" s="95">
        <f t="shared" ref="AY2632:AY2650" si="3107">(1/(1/((AM2632/1000+1)*0.0112372)+1))*AI2632</f>
        <v>3.1168103536626177E-2</v>
      </c>
      <c r="AZ2632" s="95">
        <f t="shared" ref="AZ2632:AZ2650" si="3108">(1-(1/(1/((AM2632/1000+1)*0.0112372)+1)))*AI2632</f>
        <v>2.7416451863575602</v>
      </c>
      <c r="BA2632" s="95"/>
      <c r="BB2632" s="95"/>
      <c r="BC2632" s="175"/>
      <c r="BD2632" s="175"/>
      <c r="BE2632" s="175"/>
      <c r="BF2632" s="175"/>
      <c r="BG2632" s="175"/>
      <c r="BH2632" s="175"/>
      <c r="BI2632" s="175"/>
      <c r="BJ2632" s="175"/>
      <c r="BK2632" s="175"/>
      <c r="BL2632" s="175"/>
      <c r="BM2632" s="175"/>
      <c r="BN2632" s="95"/>
      <c r="BO2632" s="95"/>
      <c r="BP2632" s="95">
        <f t="shared" ref="BP2632:BP2644" si="3109">(1/(1/((AR2632/1000+1)*0.0112372)+1))*X2632</f>
        <v>9.4878699618878215E-4</v>
      </c>
      <c r="BQ2632" s="95">
        <f t="shared" ref="BQ2632:BQ2644" si="3110">(1-(1/(1/((AR2632/1000+1)*0.0112372)+1)))*X2632</f>
        <v>8.9855661127278594E-2</v>
      </c>
      <c r="BR2632" s="95"/>
      <c r="BS2632" s="95"/>
      <c r="BT2632" s="175"/>
      <c r="BU2632" s="175"/>
      <c r="BV2632" s="175"/>
      <c r="BW2632" s="175"/>
      <c r="BX2632" s="175"/>
      <c r="BY2632" s="175"/>
      <c r="BZ2632" s="175"/>
      <c r="CA2632" s="175"/>
      <c r="CB2632" s="175"/>
      <c r="CC2632" s="175"/>
      <c r="CD2632" s="175"/>
      <c r="CE2632" s="175"/>
      <c r="CF2632" s="175"/>
      <c r="CG2632" s="175"/>
      <c r="CH2632" s="175">
        <v>0</v>
      </c>
      <c r="CI2632" s="175">
        <v>0</v>
      </c>
      <c r="CJ2632" s="175">
        <v>0</v>
      </c>
      <c r="CK2632" s="175">
        <v>0</v>
      </c>
      <c r="CL2632" s="175"/>
      <c r="CM2632" s="89">
        <f t="shared" ref="CM2632:CM2658" si="3111">CH2632/$P$2631</f>
        <v>0</v>
      </c>
      <c r="CN2632" s="89">
        <f t="shared" ref="CN2632:CN2658" si="3112">CI2632/$P$2631</f>
        <v>0</v>
      </c>
      <c r="CO2632" s="175"/>
      <c r="CP2632" s="175"/>
      <c r="CQ2632" s="1"/>
      <c r="CR2632" s="1"/>
      <c r="CS2632" s="1"/>
      <c r="CT2632" s="1"/>
      <c r="CU2632" s="1"/>
      <c r="CV2632" s="1"/>
      <c r="CW2632" s="1"/>
      <c r="CX2632" s="1"/>
      <c r="CY2632" s="1"/>
      <c r="CZ2632" s="1"/>
      <c r="DA2632" s="1"/>
      <c r="DB2632" s="1"/>
      <c r="DC2632" s="1"/>
      <c r="DD2632" s="1"/>
      <c r="DE2632" s="1"/>
      <c r="DF2632" s="1"/>
      <c r="DG2632" s="1"/>
      <c r="DH2632" s="1"/>
      <c r="DI2632" s="1"/>
      <c r="DJ2632" s="1"/>
      <c r="DK2632" s="1"/>
      <c r="DL2632" s="1"/>
      <c r="DM2632" s="1"/>
      <c r="DN2632" s="1"/>
      <c r="DO2632" s="1"/>
      <c r="DP2632" s="1"/>
      <c r="DQ2632" s="1"/>
      <c r="DR2632" s="1"/>
      <c r="DS2632" s="1"/>
      <c r="DT2632" s="1"/>
      <c r="DU2632" s="1"/>
      <c r="DV2632" s="1"/>
      <c r="DW2632" s="1"/>
      <c r="DX2632" s="1"/>
      <c r="DY2632" s="1"/>
      <c r="DZ2632" s="1"/>
      <c r="EA2632" s="1"/>
      <c r="EB2632" s="1"/>
      <c r="EC2632" s="1"/>
      <c r="ED2632" s="1"/>
      <c r="EE2632" s="1"/>
      <c r="EF2632" s="1"/>
      <c r="EG2632" s="1"/>
      <c r="EH2632" s="1"/>
      <c r="EI2632" s="1"/>
      <c r="EJ2632" s="1"/>
      <c r="EK2632" s="1"/>
      <c r="EL2632" s="1"/>
      <c r="EM2632" s="1"/>
      <c r="EN2632" s="1"/>
      <c r="EO2632" s="1"/>
      <c r="EP2632" s="1"/>
      <c r="EQ2632" s="1"/>
      <c r="ER2632" s="1"/>
      <c r="ES2632" s="1"/>
      <c r="ET2632" s="1"/>
      <c r="EU2632" s="1"/>
      <c r="EV2632" s="1"/>
      <c r="EW2632" s="1"/>
      <c r="EX2632" s="1"/>
      <c r="EY2632" s="1"/>
      <c r="EZ2632" s="1"/>
      <c r="FA2632" s="1"/>
      <c r="FB2632" s="1"/>
      <c r="FC2632" s="1"/>
      <c r="FD2632" s="1"/>
      <c r="FE2632" s="1"/>
      <c r="FF2632" s="1"/>
      <c r="FG2632" s="1"/>
      <c r="FH2632" s="1"/>
      <c r="FI2632" s="1"/>
      <c r="FJ2632" s="1"/>
      <c r="FK2632" s="1"/>
      <c r="FL2632" s="1"/>
      <c r="FM2632" s="1"/>
      <c r="FN2632" s="1"/>
      <c r="FO2632" s="1"/>
      <c r="FP2632" s="1"/>
      <c r="FQ2632" s="1"/>
      <c r="FR2632" s="1"/>
      <c r="FS2632" s="1"/>
      <c r="FT2632" s="1"/>
      <c r="FU2632" s="1"/>
      <c r="FV2632" s="1"/>
      <c r="FW2632" s="1"/>
      <c r="FX2632" s="1"/>
      <c r="FY2632" s="1"/>
      <c r="FZ2632" s="1"/>
      <c r="GA2632" s="1"/>
      <c r="GB2632" s="1"/>
      <c r="GC2632" s="1"/>
      <c r="GD2632" s="1"/>
      <c r="GE2632" s="1"/>
      <c r="GF2632" s="1"/>
      <c r="GG2632" s="1"/>
      <c r="GH2632" s="1"/>
      <c r="GI2632" s="1"/>
      <c r="GJ2632" s="1"/>
      <c r="GK2632"/>
      <c r="GL2632"/>
      <c r="GM2632"/>
      <c r="GN2632"/>
      <c r="GO2632"/>
      <c r="GP2632"/>
      <c r="GQ2632"/>
      <c r="GR2632"/>
      <c r="GS2632"/>
      <c r="GT2632"/>
      <c r="GU2632"/>
      <c r="GV2632"/>
      <c r="GW2632"/>
      <c r="GX2632"/>
      <c r="GY2632"/>
      <c r="GZ2632"/>
      <c r="HA2632"/>
      <c r="HB2632"/>
      <c r="HC2632"/>
      <c r="HD2632"/>
      <c r="HE2632"/>
    </row>
    <row r="2633" spans="4:213" s="19" customFormat="1" ht="14.4" x14ac:dyDescent="0.3">
      <c r="E2633" s="32">
        <v>41416.463194444441</v>
      </c>
      <c r="F2633" s="21">
        <f t="shared" si="3095"/>
        <v>1517.7236111111051</v>
      </c>
      <c r="G2633" s="21">
        <f t="shared" si="3096"/>
        <v>5.8527777777708252</v>
      </c>
      <c r="H2633" s="21"/>
      <c r="I2633" s="50">
        <v>1037</v>
      </c>
      <c r="J2633" s="21">
        <v>6085</v>
      </c>
      <c r="K2633" s="21">
        <v>888.1</v>
      </c>
      <c r="L2633" s="21">
        <v>18</v>
      </c>
      <c r="M2633" s="124">
        <v>6.37</v>
      </c>
      <c r="N2633" s="22"/>
      <c r="O2633" s="22"/>
      <c r="P2633" s="22"/>
      <c r="Q2633" s="22"/>
      <c r="U2633" s="48">
        <f t="shared" si="3097"/>
        <v>3.4707877947107047E-3</v>
      </c>
      <c r="V2633" s="48">
        <f t="shared" si="3098"/>
        <v>0.46512018791334508</v>
      </c>
      <c r="W2633" s="48">
        <f t="shared" si="3099"/>
        <v>3.0080323530633319E-3</v>
      </c>
      <c r="X2633" s="239">
        <f>W2633+V2633+SUM($U$2631:U2633)</f>
        <v>0.47226729396686795</v>
      </c>
      <c r="Y2633" s="266">
        <f>W2633+V2633+SUM($U$2631:U2633)-$X$2632</f>
        <v>0.38146284584340057</v>
      </c>
      <c r="Z2633" s="42"/>
      <c r="AA2633" s="42"/>
      <c r="AB2633" s="41">
        <f t="shared" si="3100"/>
        <v>2.3780817172406977E-2</v>
      </c>
      <c r="AC2633" s="48">
        <f t="shared" si="3101"/>
        <v>3.186866730607707</v>
      </c>
      <c r="AD2633" s="48">
        <f t="shared" si="3102"/>
        <v>0.61129434809357608</v>
      </c>
      <c r="AE2633" s="48">
        <f t="shared" si="3103"/>
        <v>1.0404406026371504</v>
      </c>
      <c r="AF2633" s="48">
        <f t="shared" si="3104"/>
        <v>0.61129434809357608</v>
      </c>
      <c r="AG2633" s="238">
        <f t="shared" si="3105"/>
        <v>0.4291191297222301</v>
      </c>
      <c r="AH2633" s="48">
        <f t="shared" si="3106"/>
        <v>2.7124821344139826E-5</v>
      </c>
      <c r="AI2633" s="48">
        <f>AE2633+AC2633+SUM($AB$2631:AB2633)</f>
        <v>4.2665994180191182</v>
      </c>
      <c r="AJ2633" s="48">
        <f>AE2633+AC2633+SUM($AB$2631:AB2633)-$AI$2632</f>
        <v>1.4937861281249321</v>
      </c>
      <c r="AK2633" s="46"/>
      <c r="AL2633" s="86"/>
      <c r="AM2633" s="25">
        <v>83.670999999999992</v>
      </c>
      <c r="AN2633" s="25">
        <v>0.1470782104868108</v>
      </c>
      <c r="AO2633" s="25"/>
      <c r="AP2633" s="25"/>
      <c r="AQ2633">
        <v>296</v>
      </c>
      <c r="AR2633" s="25">
        <v>219.64</v>
      </c>
      <c r="AS2633" s="25">
        <v>0.15273506473627996</v>
      </c>
      <c r="AT2633" s="41"/>
      <c r="AU2633" s="41"/>
      <c r="AV2633" s="175">
        <f t="shared" ref="AV2633:AV2650" si="3113">AJ2633-BA2633-BB2633</f>
        <v>0</v>
      </c>
      <c r="AW2633" s="95">
        <f t="shared" ref="AW2633:AW2650" si="3114">(1/(1/((AM2633/1000+1)*0.0112372)+1))*AE2633</f>
        <v>1.2517459815772994E-2</v>
      </c>
      <c r="AX2633" s="95">
        <f t="shared" ref="AX2633:AX2650" si="3115">(1-(1/(1/((AM2633/1000+1)*0.0112372)+1)))*AE2633</f>
        <v>1.0279231428213775</v>
      </c>
      <c r="AY2633" s="95">
        <f t="shared" si="3107"/>
        <v>5.1331125130725248E-2</v>
      </c>
      <c r="AZ2633" s="95">
        <f t="shared" si="3108"/>
        <v>4.2152682928883936</v>
      </c>
      <c r="BA2633" s="176">
        <f>AY2633-$AY$2632</f>
        <v>2.0163021594099072E-2</v>
      </c>
      <c r="BB2633" s="176">
        <f>AZ2633-$AZ$2632</f>
        <v>1.4736231065308334</v>
      </c>
      <c r="BC2633" s="175">
        <f>BA2633-BA2632</f>
        <v>2.0163021594099072E-2</v>
      </c>
      <c r="BD2633" s="175">
        <f>BB2633-BB2632</f>
        <v>1.4736231065308334</v>
      </c>
      <c r="BE2633" s="175">
        <f>1000*(((BC2633)/((BD2633))/0.0112372-1))</f>
        <v>217.61806282916729</v>
      </c>
      <c r="BF2633" s="175">
        <f>(BE2633-$B$10)/($AM$2628-$B$10)</f>
        <v>0.70680983387228336</v>
      </c>
      <c r="BG2633" s="175">
        <f>1-BF2633</f>
        <v>0.29319016612771664</v>
      </c>
      <c r="BH2633" s="175">
        <f>BF2633*($AJ2633-$AJ2632)</f>
        <v>1.0558227250607046</v>
      </c>
      <c r="BI2633" s="175">
        <f>BG2633*($AJ2633-$AJ2632)</f>
        <v>0.43796340306422743</v>
      </c>
      <c r="BJ2633" s="175">
        <f>1000*((BA2633/BB2633)/0.0112372-1)</f>
        <v>217.61806282916729</v>
      </c>
      <c r="BK2633" s="175">
        <f>(BJ2633-$B$10)/($AM$2628-$B$10)</f>
        <v>0.70680983387228336</v>
      </c>
      <c r="BL2633" s="175">
        <f>1-BK2633</f>
        <v>0.29319016612771664</v>
      </c>
      <c r="BM2633" s="175">
        <f t="shared" ref="BM2633:BM2644" si="3116">Y2633-BR2633-BS2633</f>
        <v>0</v>
      </c>
      <c r="BN2633" s="95">
        <f t="shared" ref="BN2633:BN2644" si="3117">(1/(1/((AR2633/1000+1)*0.0112372)+1))*W2633</f>
        <v>4.0668723318713929E-5</v>
      </c>
      <c r="BO2633" s="95">
        <f t="shared" ref="BO2633:BO2644" si="3118">(1-(1/(1/((AR2633/1000+1)*0.0112372)+1)))*W2633</f>
        <v>2.9673636297446178E-3</v>
      </c>
      <c r="BP2633" s="95">
        <f t="shared" si="3109"/>
        <v>6.3850735818239092E-3</v>
      </c>
      <c r="BQ2633" s="95">
        <f t="shared" si="3110"/>
        <v>0.46588222038504401</v>
      </c>
      <c r="BR2633" s="95">
        <f>BP2633-$BP$2632</f>
        <v>5.4362865856351274E-3</v>
      </c>
      <c r="BS2633" s="95">
        <f>BQ2633-$BQ$2632</f>
        <v>0.3760265592577654</v>
      </c>
      <c r="BT2633" s="175">
        <f>BR2633-BR2632</f>
        <v>5.4362865856351274E-3</v>
      </c>
      <c r="BU2633" s="175">
        <f>BS2633-BS2632</f>
        <v>0.3760265592577654</v>
      </c>
      <c r="BV2633" s="175">
        <f t="shared" ref="BV2633:BV2648" si="3119">1000*((BT2633/BU2633)/0.0112372-1)</f>
        <v>286.5471649298139</v>
      </c>
      <c r="BW2633" s="175" t="e">
        <f t="shared" ref="BW2633:BW2644" si="3120">(BV2633-$P$2437)/($AR$2628-$P$2437)</f>
        <v>#REF!</v>
      </c>
      <c r="BX2633" s="175" t="e">
        <f t="shared" ref="BX2633:BX2648" si="3121">1-BW2633</f>
        <v>#REF!</v>
      </c>
      <c r="BY2633" s="175" t="e">
        <f>BW2633*($Y2633-$Y2632)</f>
        <v>#REF!</v>
      </c>
      <c r="BZ2633" s="175" t="e">
        <f>BX2633*($Y2633-$Y2632)</f>
        <v>#REF!</v>
      </c>
      <c r="CA2633" s="175">
        <f t="shared" ref="CA2633:CA2648" si="3122">1000*((BR2633/BS2633/0.0112372-1))</f>
        <v>286.5471649298139</v>
      </c>
      <c r="CB2633" s="175" t="e">
        <f t="shared" ref="CB2633:CB2644" si="3123">(CA2633-$P$2437)/($AR$2628-$P$2437)</f>
        <v>#REF!</v>
      </c>
      <c r="CC2633" s="175" t="e">
        <f>1-CB2633</f>
        <v>#REF!</v>
      </c>
      <c r="CD2633" s="175" t="e">
        <f>CK2633+CJ2633</f>
        <v>#REF!</v>
      </c>
      <c r="CE2633" s="175" t="e">
        <f>CH2633+CI2633</f>
        <v>#REF!</v>
      </c>
      <c r="CF2633" s="175" t="e">
        <f>CK2633*13.49+CJ2633</f>
        <v>#REF!</v>
      </c>
      <c r="CG2633" s="175" t="e">
        <f>CH2633*13.49+CI2633</f>
        <v>#REF!</v>
      </c>
      <c r="CH2633" s="175" t="e">
        <f t="shared" ref="CH2633:CH2644" si="3124">CC2633*$Y2633</f>
        <v>#REF!</v>
      </c>
      <c r="CI2633" s="175">
        <f>BL2633*$AJ2633</f>
        <v>0.43796340306422743</v>
      </c>
      <c r="CJ2633" s="175">
        <f>BK2633*$AJ2633</f>
        <v>1.0558227250607046</v>
      </c>
      <c r="CK2633" s="175" t="e">
        <f t="shared" ref="CK2633:CK2644" si="3125">CB2633*$Y2633</f>
        <v>#REF!</v>
      </c>
      <c r="CL2633" s="175"/>
      <c r="CM2633" s="89" t="e">
        <f t="shared" si="3111"/>
        <v>#REF!</v>
      </c>
      <c r="CN2633" s="89">
        <f t="shared" si="3112"/>
        <v>9.4175030818449742E-3</v>
      </c>
      <c r="CO2633" s="175"/>
      <c r="CP2633" s="175"/>
      <c r="CQ2633" s="1"/>
      <c r="CR2633" s="1"/>
      <c r="CS2633" s="1"/>
      <c r="CT2633" s="1"/>
      <c r="CU2633" s="1"/>
      <c r="CV2633" s="1"/>
      <c r="CW2633" s="1"/>
      <c r="CX2633" s="1"/>
      <c r="CY2633" s="1"/>
      <c r="CZ2633" s="1"/>
      <c r="DA2633" s="1"/>
      <c r="DB2633" s="1"/>
      <c r="DC2633" s="1"/>
      <c r="DD2633" s="1"/>
      <c r="DE2633" s="1"/>
      <c r="DF2633" s="1"/>
      <c r="DG2633" s="1"/>
      <c r="DH2633" s="1"/>
      <c r="DI2633" s="1"/>
      <c r="DJ2633" s="1"/>
      <c r="DK2633" s="1"/>
      <c r="DL2633" s="1"/>
      <c r="DM2633" s="1"/>
      <c r="DN2633" s="1"/>
      <c r="DO2633" s="1"/>
      <c r="DP2633" s="1"/>
      <c r="DQ2633" s="1"/>
      <c r="DR2633" s="1"/>
      <c r="DS2633" s="1"/>
      <c r="DT2633" s="1"/>
      <c r="DU2633" s="1"/>
      <c r="DV2633" s="1"/>
      <c r="DW2633" s="1"/>
      <c r="DX2633" s="1"/>
      <c r="DY2633" s="1"/>
      <c r="DZ2633" s="1"/>
      <c r="EA2633" s="1"/>
      <c r="EB2633" s="1"/>
      <c r="EC2633" s="1"/>
      <c r="ED2633" s="1"/>
      <c r="EE2633" s="1"/>
      <c r="EF2633" s="1"/>
      <c r="EG2633" s="1"/>
      <c r="EH2633" s="1"/>
      <c r="EI2633" s="1"/>
      <c r="EJ2633" s="1"/>
      <c r="EK2633" s="1"/>
      <c r="EL2633" s="1"/>
      <c r="EM2633" s="1"/>
      <c r="EN2633" s="1"/>
      <c r="EO2633" s="1"/>
      <c r="EP2633" s="1"/>
      <c r="EQ2633" s="1"/>
      <c r="ER2633" s="1"/>
      <c r="ES2633" s="1"/>
      <c r="ET2633" s="1"/>
      <c r="EU2633" s="1"/>
      <c r="EV2633" s="1"/>
      <c r="EW2633" s="1"/>
      <c r="EX2633" s="1"/>
      <c r="EY2633" s="1"/>
      <c r="EZ2633" s="1"/>
      <c r="FA2633" s="1"/>
      <c r="FB2633" s="1"/>
      <c r="FC2633" s="1"/>
      <c r="FD2633" s="1"/>
      <c r="FE2633" s="1"/>
      <c r="FF2633" s="1"/>
      <c r="FG2633" s="1"/>
      <c r="FH2633" s="1"/>
      <c r="FI2633" s="1"/>
      <c r="FJ2633" s="1"/>
      <c r="FK2633" s="1"/>
      <c r="FL2633" s="1"/>
      <c r="FM2633" s="1"/>
      <c r="FN2633" s="1"/>
      <c r="FO2633" s="1"/>
      <c r="FP2633" s="1"/>
      <c r="FQ2633" s="1"/>
      <c r="FR2633" s="1"/>
      <c r="FS2633" s="1"/>
      <c r="FT2633" s="1"/>
      <c r="FU2633" s="1"/>
      <c r="FV2633" s="1"/>
      <c r="FW2633" s="1"/>
      <c r="FX2633" s="1"/>
      <c r="FY2633" s="1"/>
      <c r="FZ2633" s="1"/>
      <c r="GA2633" s="1"/>
      <c r="GB2633" s="1"/>
      <c r="GC2633" s="1"/>
      <c r="GD2633" s="1"/>
      <c r="GE2633" s="1"/>
      <c r="GF2633" s="1"/>
      <c r="GG2633" s="1"/>
      <c r="GH2633" s="1"/>
      <c r="GI2633" s="1"/>
      <c r="GJ2633" s="1"/>
      <c r="GK2633"/>
      <c r="GL2633"/>
      <c r="GM2633"/>
      <c r="GN2633"/>
      <c r="GO2633"/>
      <c r="GP2633"/>
      <c r="GQ2633"/>
      <c r="GR2633"/>
      <c r="GS2633"/>
      <c r="GT2633"/>
      <c r="GU2633"/>
      <c r="GV2633"/>
      <c r="GW2633"/>
      <c r="GX2633"/>
      <c r="GY2633"/>
      <c r="GZ2633"/>
      <c r="HA2633"/>
      <c r="HB2633"/>
      <c r="HC2633"/>
      <c r="HD2633"/>
      <c r="HE2633"/>
    </row>
    <row r="2634" spans="4:213" s="19" customFormat="1" ht="14.4" x14ac:dyDescent="0.3">
      <c r="E2634" s="32">
        <v>41424.448611111111</v>
      </c>
      <c r="F2634" s="21">
        <f t="shared" si="3095"/>
        <v>1525.7090277777752</v>
      </c>
      <c r="G2634" s="21">
        <f t="shared" si="3096"/>
        <v>13.838194444440887</v>
      </c>
      <c r="H2634" s="21"/>
      <c r="I2634" s="50">
        <v>1037</v>
      </c>
      <c r="J2634" s="21">
        <v>7083</v>
      </c>
      <c r="K2634" s="21">
        <v>2177</v>
      </c>
      <c r="L2634" s="21">
        <v>9</v>
      </c>
      <c r="M2634" s="124">
        <v>6.37</v>
      </c>
      <c r="N2634" s="22"/>
      <c r="O2634" s="22"/>
      <c r="P2634" s="22"/>
      <c r="Q2634" s="22"/>
      <c r="U2634" s="48">
        <f t="shared" si="3097"/>
        <v>8.5079439579835645E-3</v>
      </c>
      <c r="V2634" s="48">
        <f t="shared" si="3098"/>
        <v>1.140149362782741</v>
      </c>
      <c r="W2634" s="48">
        <f t="shared" si="3099"/>
        <v>7.3735912989740726E-3</v>
      </c>
      <c r="X2634" s="239">
        <f>W2634+V2634+SUM($U$2631:U2634)</f>
        <v>1.1601699717401581</v>
      </c>
      <c r="Y2634" s="266">
        <f>W2634+V2634+SUM($U$2631:U2634)-$X$2632</f>
        <v>1.0693655236166908</v>
      </c>
      <c r="Z2634" s="42"/>
      <c r="AA2634" s="42"/>
      <c r="AB2634" s="41">
        <f t="shared" si="3100"/>
        <v>2.7681105674964443E-2</v>
      </c>
      <c r="AC2634" s="48">
        <f t="shared" si="3101"/>
        <v>3.7095442979284123</v>
      </c>
      <c r="AD2634" s="48">
        <f t="shared" si="3102"/>
        <v>0.71155264873406709</v>
      </c>
      <c r="AE2634" s="48">
        <f t="shared" si="3103"/>
        <v>1.2110831205388555</v>
      </c>
      <c r="AF2634" s="48">
        <f t="shared" si="3104"/>
        <v>0.71155264873406721</v>
      </c>
      <c r="AG2634" s="238">
        <f t="shared" si="3105"/>
        <v>0.49949889824528443</v>
      </c>
      <c r="AH2634" s="48">
        <f t="shared" si="3106"/>
        <v>3.157355950378675E-5</v>
      </c>
      <c r="AI2634" s="48">
        <f>AE2634+AC2634+SUM($AB$2631:AB2634)</f>
        <v>4.9876006089164937</v>
      </c>
      <c r="AJ2634" s="48">
        <f>AE2634+AC2634+SUM($AB$2631:AB2634)-$AI$2632</f>
        <v>2.2147873190223075</v>
      </c>
      <c r="AK2634" s="46"/>
      <c r="AL2634" s="86"/>
      <c r="AM2634" s="25">
        <v>137.94749999999999</v>
      </c>
      <c r="AN2634" s="25">
        <v>0.28633022893155918</v>
      </c>
      <c r="AO2634" s="25"/>
      <c r="AP2634" s="25"/>
      <c r="AQ2634">
        <v>1607</v>
      </c>
      <c r="AR2634" s="25">
        <v>343.25400000000002</v>
      </c>
      <c r="AS2634" s="25">
        <v>0.41436457377532587</v>
      </c>
      <c r="AT2634" s="41"/>
      <c r="AU2634" s="41"/>
      <c r="AV2634" s="175">
        <f t="shared" si="3113"/>
        <v>0</v>
      </c>
      <c r="AW2634" s="95">
        <f t="shared" si="3114"/>
        <v>1.5291004715407655E-2</v>
      </c>
      <c r="AX2634" s="95">
        <f t="shared" si="3115"/>
        <v>1.1957921158234479</v>
      </c>
      <c r="AY2634" s="95">
        <f t="shared" si="3107"/>
        <v>6.2972906760998287E-2</v>
      </c>
      <c r="AZ2634" s="95">
        <f t="shared" si="3108"/>
        <v>4.9246277021554956</v>
      </c>
      <c r="BA2634" s="175">
        <f t="shared" ref="BA2634:BA2648" si="3126">AY2634-$AY$2632</f>
        <v>3.1804803224372111E-2</v>
      </c>
      <c r="BB2634" s="175">
        <f t="shared" ref="BB2634:BB2648" si="3127">AZ2634-$AZ$2632</f>
        <v>2.1829825157979355</v>
      </c>
      <c r="BC2634" s="175">
        <f>BA2634-BA2633</f>
        <v>1.1641781630273039E-2</v>
      </c>
      <c r="BD2634" s="175">
        <f>BB2634-BB2633</f>
        <v>0.70935940926710206</v>
      </c>
      <c r="BE2634" s="175">
        <f>1000*(((BC2634)/((BD2634))/0.0112372-1))</f>
        <v>460.47795002298585</v>
      </c>
      <c r="BF2634" s="175">
        <f>(BE2634-$B$10)/($AM$2628-$B$10)</f>
        <v>0.39815547499908688</v>
      </c>
      <c r="BG2634" s="175">
        <f>1-BF2634</f>
        <v>0.60184452500091312</v>
      </c>
      <c r="BH2634" s="175">
        <f>BF2634*($AJ2634-$AJ2633)</f>
        <v>0.28707057163665184</v>
      </c>
      <c r="BI2634" s="175">
        <f>BG2634*($AJ2634-$AJ2633)</f>
        <v>0.43393061926072363</v>
      </c>
      <c r="BJ2634" s="175">
        <f>1000*((BA2634/BB2634)/0.0112372-1)</f>
        <v>296.53529870611675</v>
      </c>
      <c r="BK2634" s="175">
        <f>(BJ2634-$B$10)/($AM$2628-$B$10)</f>
        <v>0.6065127073064408</v>
      </c>
      <c r="BL2634" s="175">
        <f>1-BK2634</f>
        <v>0.3934872926935592</v>
      </c>
      <c r="BM2634" s="175">
        <f t="shared" si="3116"/>
        <v>0</v>
      </c>
      <c r="BN2634" s="95">
        <f t="shared" si="3117"/>
        <v>1.0964501143950119E-4</v>
      </c>
      <c r="BO2634" s="95">
        <f t="shared" si="3118"/>
        <v>7.2639462875345711E-3</v>
      </c>
      <c r="BP2634" s="95">
        <f t="shared" si="3109"/>
        <v>1.7251681665746022E-2</v>
      </c>
      <c r="BQ2634" s="95">
        <f t="shared" si="3110"/>
        <v>1.1429182900744121</v>
      </c>
      <c r="BR2634" s="95">
        <f t="shared" ref="BR2634:BR2648" si="3128">BP2634-$BP$2632</f>
        <v>1.6302894669557241E-2</v>
      </c>
      <c r="BS2634" s="95">
        <f t="shared" ref="BS2634:BS2647" si="3129">BQ2634-$BQ$2632</f>
        <v>1.0530626289471336</v>
      </c>
      <c r="BT2634" s="175">
        <f t="shared" ref="BT2634:BU2648" si="3130">BR2634-BR2633</f>
        <v>1.0866608083922114E-2</v>
      </c>
      <c r="BU2634" s="175">
        <f t="shared" si="3130"/>
        <v>0.67703606968936825</v>
      </c>
      <c r="BV2634" s="175">
        <f t="shared" si="3119"/>
        <v>428.31529491313438</v>
      </c>
      <c r="BW2634" s="175" t="e">
        <f t="shared" si="3120"/>
        <v>#REF!</v>
      </c>
      <c r="BX2634" s="175" t="e">
        <f t="shared" si="3121"/>
        <v>#REF!</v>
      </c>
      <c r="BY2634" s="175" t="e">
        <f t="shared" ref="BY2634:BZ2648" si="3131">BW2634*($Y2634-$Y2633)</f>
        <v>#REF!</v>
      </c>
      <c r="BZ2634" s="175" t="e">
        <f t="shared" si="3131"/>
        <v>#REF!</v>
      </c>
      <c r="CA2634" s="175">
        <f t="shared" si="3122"/>
        <v>377.69287164536115</v>
      </c>
      <c r="CB2634" s="175" t="e">
        <f t="shared" si="3123"/>
        <v>#REF!</v>
      </c>
      <c r="CC2634" s="175" t="e">
        <f t="shared" ref="CC2634:CC2648" si="3132">1-CB2634</f>
        <v>#REF!</v>
      </c>
      <c r="CD2634" s="175" t="e">
        <f>CK2634+CJ2634</f>
        <v>#REF!</v>
      </c>
      <c r="CE2634" s="175" t="e">
        <f>CH2634+CI2634</f>
        <v>#REF!</v>
      </c>
      <c r="CF2634" s="175" t="e">
        <f>CK2634*13.49+CJ2634</f>
        <v>#REF!</v>
      </c>
      <c r="CG2634" s="175" t="e">
        <f>CH2634*13.49+CI2634</f>
        <v>#REF!</v>
      </c>
      <c r="CH2634" s="175" t="e">
        <f t="shared" si="3124"/>
        <v>#REF!</v>
      </c>
      <c r="CI2634" s="175">
        <f>BL2634*$AJ2634</f>
        <v>0.87149066605411396</v>
      </c>
      <c r="CJ2634" s="175">
        <f>BK2634*$AJ2634</f>
        <v>1.3432966529681936</v>
      </c>
      <c r="CK2634" s="175" t="e">
        <f t="shared" si="3125"/>
        <v>#REF!</v>
      </c>
      <c r="CL2634" s="175"/>
      <c r="CM2634" s="89" t="e">
        <f t="shared" si="3111"/>
        <v>#REF!</v>
      </c>
      <c r="CN2634" s="89">
        <f t="shared" si="3112"/>
        <v>1.8739616086507007E-2</v>
      </c>
      <c r="CO2634" s="175"/>
      <c r="CP2634" s="175"/>
      <c r="CQ2634" s="1"/>
      <c r="CR2634" s="1"/>
      <c r="CS2634" s="1"/>
      <c r="CT2634" s="1"/>
      <c r="CU2634" s="1"/>
      <c r="CV2634" s="1"/>
      <c r="CW2634" s="1"/>
      <c r="CX2634" s="1"/>
      <c r="CY2634" s="1"/>
      <c r="CZ2634" s="1"/>
      <c r="DA2634" s="1"/>
      <c r="DB2634" s="1"/>
      <c r="DC2634" s="1"/>
      <c r="DD2634" s="1"/>
      <c r="DE2634" s="1"/>
      <c r="DF2634" s="1"/>
      <c r="DG2634" s="1"/>
      <c r="DH2634" s="1"/>
      <c r="DI2634" s="1"/>
      <c r="DJ2634" s="1"/>
      <c r="DK2634" s="1"/>
      <c r="DL2634" s="1"/>
      <c r="DM2634" s="1"/>
      <c r="DN2634" s="1"/>
      <c r="DO2634" s="1"/>
      <c r="DP2634" s="1"/>
      <c r="DQ2634" s="1"/>
      <c r="DR2634" s="1"/>
      <c r="DS2634" s="1"/>
      <c r="DT2634" s="1"/>
      <c r="DU2634" s="1"/>
      <c r="DV2634" s="1"/>
      <c r="DW2634" s="1"/>
      <c r="DX2634" s="1"/>
      <c r="DY2634" s="1"/>
      <c r="DZ2634" s="1"/>
      <c r="EA2634" s="1"/>
      <c r="EB2634" s="1"/>
      <c r="EC2634" s="1"/>
      <c r="ED2634" s="1"/>
      <c r="EE2634" s="1"/>
      <c r="EF2634" s="1"/>
      <c r="EG2634" s="1"/>
      <c r="EH2634" s="1"/>
      <c r="EI2634" s="1"/>
      <c r="EJ2634" s="1"/>
      <c r="EK2634" s="1"/>
      <c r="EL2634" s="1"/>
      <c r="EM2634" s="1"/>
      <c r="EN2634" s="1"/>
      <c r="EO2634" s="1"/>
      <c r="EP2634" s="1"/>
      <c r="EQ2634" s="1"/>
      <c r="ER2634" s="1"/>
      <c r="ES2634" s="1"/>
      <c r="ET2634" s="1"/>
      <c r="EU2634" s="1"/>
      <c r="EV2634" s="1"/>
      <c r="EW2634" s="1"/>
      <c r="EX2634" s="1"/>
      <c r="EY2634" s="1"/>
      <c r="EZ2634" s="1"/>
      <c r="FA2634" s="1"/>
      <c r="FB2634" s="1"/>
      <c r="FC2634" s="1"/>
      <c r="FD2634" s="1"/>
      <c r="FE2634" s="1"/>
      <c r="FF2634" s="1"/>
      <c r="FG2634" s="1"/>
      <c r="FH2634" s="1"/>
      <c r="FI2634" s="1"/>
      <c r="FJ2634" s="1"/>
      <c r="FK2634" s="1"/>
      <c r="FL2634" s="1"/>
      <c r="FM2634" s="1"/>
      <c r="FN2634" s="1"/>
      <c r="FO2634" s="1"/>
      <c r="FP2634" s="1"/>
      <c r="FQ2634" s="1"/>
      <c r="FR2634" s="1"/>
      <c r="FS2634" s="1"/>
      <c r="FT2634" s="1"/>
      <c r="FU2634" s="1"/>
      <c r="FV2634" s="1"/>
      <c r="FW2634" s="1"/>
      <c r="FX2634" s="1"/>
      <c r="FY2634" s="1"/>
      <c r="FZ2634" s="1"/>
      <c r="GA2634" s="1"/>
      <c r="GB2634" s="1"/>
      <c r="GC2634" s="1"/>
      <c r="GD2634" s="1"/>
      <c r="GE2634" s="1"/>
      <c r="GF2634" s="1"/>
      <c r="GG2634" s="1"/>
      <c r="GH2634" s="1"/>
      <c r="GI2634" s="1"/>
      <c r="GJ2634" s="1"/>
      <c r="GK2634"/>
      <c r="GL2634"/>
      <c r="GM2634"/>
      <c r="GN2634"/>
      <c r="GO2634"/>
      <c r="GP2634"/>
      <c r="GQ2634"/>
      <c r="GR2634"/>
      <c r="GS2634"/>
      <c r="GT2634"/>
      <c r="GU2634"/>
      <c r="GV2634"/>
      <c r="GW2634"/>
      <c r="GX2634"/>
      <c r="GY2634"/>
      <c r="GZ2634"/>
      <c r="HA2634"/>
      <c r="HB2634"/>
      <c r="HC2634"/>
      <c r="HD2634"/>
      <c r="HE2634"/>
    </row>
    <row r="2635" spans="4:213" s="19" customFormat="1" ht="14.4" x14ac:dyDescent="0.3">
      <c r="E2635" s="32">
        <v>41431.654166666667</v>
      </c>
      <c r="F2635" s="21">
        <f t="shared" si="3095"/>
        <v>1532.9145833333314</v>
      </c>
      <c r="G2635" s="21">
        <f t="shared" si="3096"/>
        <v>21.04374999999709</v>
      </c>
      <c r="H2635" s="21">
        <v>10</v>
      </c>
      <c r="I2635" s="21">
        <v>1081</v>
      </c>
      <c r="J2635" s="21">
        <v>7665.2425999999996</v>
      </c>
      <c r="K2635" s="21">
        <v>3127.1050599999999</v>
      </c>
      <c r="L2635" s="21">
        <v>37</v>
      </c>
      <c r="M2635" s="124">
        <v>6.37</v>
      </c>
      <c r="N2635" s="22"/>
      <c r="O2635" s="22"/>
      <c r="P2635" s="22"/>
      <c r="Q2635" s="22"/>
      <c r="U2635" s="48">
        <f t="shared" si="3097"/>
        <v>1.2739594402559848E-2</v>
      </c>
      <c r="V2635" s="48">
        <f t="shared" si="3098"/>
        <v>1.7072327358902479</v>
      </c>
      <c r="W2635" s="48">
        <f t="shared" si="3099"/>
        <v>1.1041041514034329E-2</v>
      </c>
      <c r="X2635" s="239">
        <f>W2635+V2635+SUM($U$2631:U2635)</f>
        <v>1.7436603894652851</v>
      </c>
      <c r="Y2635" s="266">
        <f>W2635+V2635+SUM($U$2631:U2635)-$X$2632</f>
        <v>1.6528559413418178</v>
      </c>
      <c r="Z2635" s="42"/>
      <c r="AA2635" s="42"/>
      <c r="AB2635" s="41">
        <f t="shared" si="3100"/>
        <v>3.1227630619235832E-2</v>
      </c>
      <c r="AC2635" s="48">
        <f t="shared" si="3101"/>
        <v>4.1848140194114478</v>
      </c>
      <c r="AD2635" s="48">
        <f t="shared" si="3102"/>
        <v>0.80271733151551061</v>
      </c>
      <c r="AE2635" s="48">
        <f t="shared" si="3103"/>
        <v>1.366248038696793</v>
      </c>
      <c r="AF2635" s="48">
        <f t="shared" si="3104"/>
        <v>0.8027173315155105</v>
      </c>
      <c r="AG2635" s="238">
        <f t="shared" si="3105"/>
        <v>0.56349508839260054</v>
      </c>
      <c r="AH2635" s="48">
        <f t="shared" si="3106"/>
        <v>3.5618788681929406E-5</v>
      </c>
      <c r="AI2635" s="48">
        <f>AE2635+AC2635+SUM($AB$2631:AB2635)</f>
        <v>5.6492628791767023</v>
      </c>
      <c r="AJ2635" s="48">
        <f>AE2635+AC2635+SUM($AB$2631:AB2635)-$AI$2632</f>
        <v>2.8764495892825162</v>
      </c>
      <c r="AK2635" s="46"/>
      <c r="AL2635" s="86"/>
      <c r="AM2635" s="92">
        <f>AM2634</f>
        <v>137.94749999999999</v>
      </c>
      <c r="AN2635"/>
      <c r="AO2635"/>
      <c r="AP2635"/>
      <c r="AQ2635">
        <v>2176</v>
      </c>
      <c r="AR2635" s="25">
        <v>389.29700000000003</v>
      </c>
      <c r="AS2635" s="25">
        <v>5.8000000000021146E-2</v>
      </c>
      <c r="AT2635" s="41"/>
      <c r="AU2635" s="41"/>
      <c r="AV2635" s="175">
        <f t="shared" si="3113"/>
        <v>0</v>
      </c>
      <c r="AW2635" s="95">
        <f t="shared" si="3114"/>
        <v>1.7250100218417552E-2</v>
      </c>
      <c r="AX2635" s="95">
        <f t="shared" si="3115"/>
        <v>1.3489979384783755</v>
      </c>
      <c r="AY2635" s="95">
        <f t="shared" si="3107"/>
        <v>7.1326983143513253E-2</v>
      </c>
      <c r="AZ2635" s="95">
        <f t="shared" si="3108"/>
        <v>5.5779358960331891</v>
      </c>
      <c r="BA2635" s="175">
        <f t="shared" si="3126"/>
        <v>4.0158879606887077E-2</v>
      </c>
      <c r="BB2635" s="175">
        <f t="shared" si="3127"/>
        <v>2.8362907096756289</v>
      </c>
      <c r="BC2635" s="175"/>
      <c r="BD2635" s="175"/>
      <c r="BE2635" s="175"/>
      <c r="BF2635" s="175"/>
      <c r="BG2635" s="175"/>
      <c r="BH2635" s="175"/>
      <c r="BI2635" s="175"/>
      <c r="BJ2635" s="175"/>
      <c r="BK2635" s="175"/>
      <c r="BL2635" s="175"/>
      <c r="BM2635" s="175">
        <f t="shared" si="3116"/>
        <v>0</v>
      </c>
      <c r="BN2635" s="95">
        <f t="shared" si="3117"/>
        <v>1.6972097171360308E-4</v>
      </c>
      <c r="BO2635" s="95">
        <f t="shared" si="3118"/>
        <v>1.0871320542320725E-2</v>
      </c>
      <c r="BP2635" s="95">
        <f t="shared" si="3109"/>
        <v>2.6803244536523319E-2</v>
      </c>
      <c r="BQ2635" s="95">
        <f t="shared" si="3110"/>
        <v>1.7168571449287617</v>
      </c>
      <c r="BR2635" s="95">
        <f t="shared" si="3128"/>
        <v>2.5854457540334538E-2</v>
      </c>
      <c r="BS2635" s="95">
        <f t="shared" si="3129"/>
        <v>1.6270014838014832</v>
      </c>
      <c r="BT2635" s="175">
        <f t="shared" si="3130"/>
        <v>9.551562870777297E-3</v>
      </c>
      <c r="BU2635" s="175">
        <f t="shared" si="3130"/>
        <v>0.57393885485434959</v>
      </c>
      <c r="BV2635" s="175">
        <f t="shared" si="3119"/>
        <v>480.98514131472393</v>
      </c>
      <c r="BW2635" s="175" t="e">
        <f t="shared" si="3120"/>
        <v>#REF!</v>
      </c>
      <c r="BX2635" s="175" t="e">
        <f t="shared" si="3121"/>
        <v>#REF!</v>
      </c>
      <c r="BY2635" s="175" t="e">
        <f t="shared" si="3131"/>
        <v>#REF!</v>
      </c>
      <c r="BZ2635" s="175" t="e">
        <f t="shared" si="3131"/>
        <v>#REF!</v>
      </c>
      <c r="CA2635" s="175">
        <f t="shared" si="3122"/>
        <v>414.13011374966777</v>
      </c>
      <c r="CB2635" s="175" t="e">
        <f t="shared" si="3123"/>
        <v>#REF!</v>
      </c>
      <c r="CC2635" s="175" t="e">
        <f t="shared" si="3132"/>
        <v>#REF!</v>
      </c>
      <c r="CD2635" s="175"/>
      <c r="CE2635" s="175"/>
      <c r="CF2635" s="175"/>
      <c r="CG2635" s="175"/>
      <c r="CH2635" s="175" t="e">
        <f t="shared" si="3124"/>
        <v>#REF!</v>
      </c>
      <c r="CI2635" s="175"/>
      <c r="CJ2635" s="175"/>
      <c r="CK2635" s="175" t="e">
        <f t="shared" si="3125"/>
        <v>#REF!</v>
      </c>
      <c r="CL2635" s="175"/>
      <c r="CM2635" s="89" t="e">
        <f t="shared" si="3111"/>
        <v>#REF!</v>
      </c>
      <c r="CN2635" s="89">
        <f t="shared" si="3112"/>
        <v>0</v>
      </c>
      <c r="CO2635" s="175"/>
      <c r="CP2635" s="175"/>
      <c r="CQ2635" s="1"/>
      <c r="CR2635" s="1"/>
      <c r="CS2635" s="1"/>
      <c r="CT2635" s="1"/>
      <c r="CU2635" s="1"/>
      <c r="CV2635" s="1"/>
      <c r="CW2635" s="1"/>
      <c r="CX2635" s="1"/>
      <c r="CY2635" s="1"/>
      <c r="CZ2635" s="1"/>
      <c r="DA2635" s="1"/>
      <c r="DB2635" s="1"/>
      <c r="DC2635" s="1"/>
      <c r="DD2635" s="1"/>
      <c r="DE2635" s="1"/>
      <c r="DF2635" s="1"/>
      <c r="DG2635" s="1"/>
      <c r="DH2635" s="1"/>
      <c r="DI2635" s="1"/>
      <c r="DJ2635" s="1"/>
      <c r="DK2635" s="1"/>
      <c r="DL2635" s="1"/>
      <c r="DM2635" s="1"/>
      <c r="DN2635" s="1"/>
      <c r="DO2635" s="1"/>
      <c r="DP2635" s="1"/>
      <c r="DQ2635" s="1"/>
      <c r="DR2635" s="1"/>
      <c r="DS2635" s="1"/>
      <c r="DT2635" s="1"/>
      <c r="DU2635" s="1"/>
      <c r="DV2635" s="1"/>
      <c r="DW2635" s="1"/>
      <c r="DX2635" s="1"/>
      <c r="DY2635" s="1"/>
      <c r="DZ2635" s="1"/>
      <c r="EA2635" s="1"/>
      <c r="EB2635" s="1"/>
      <c r="EC2635" s="1"/>
      <c r="ED2635" s="1"/>
      <c r="EE2635" s="1"/>
      <c r="EF2635" s="1"/>
      <c r="EG2635" s="1"/>
      <c r="EH2635" s="1"/>
      <c r="EI2635" s="1"/>
      <c r="EJ2635" s="1"/>
      <c r="EK2635" s="1"/>
      <c r="EL2635" s="1"/>
      <c r="EM2635" s="1"/>
      <c r="EN2635" s="1"/>
      <c r="EO2635" s="1"/>
      <c r="EP2635" s="1"/>
      <c r="EQ2635" s="1"/>
      <c r="ER2635" s="1"/>
      <c r="ES2635" s="1"/>
      <c r="ET2635" s="1"/>
      <c r="EU2635" s="1"/>
      <c r="EV2635" s="1"/>
      <c r="EW2635" s="1"/>
      <c r="EX2635" s="1"/>
      <c r="EY2635" s="1"/>
      <c r="EZ2635" s="1"/>
      <c r="FA2635" s="1"/>
      <c r="FB2635" s="1"/>
      <c r="FC2635" s="1"/>
      <c r="FD2635" s="1"/>
      <c r="FE2635" s="1"/>
      <c r="FF2635" s="1"/>
      <c r="FG2635" s="1"/>
      <c r="FH2635" s="1"/>
      <c r="FI2635" s="1"/>
      <c r="FJ2635" s="1"/>
      <c r="FK2635" s="1"/>
      <c r="FL2635" s="1"/>
      <c r="FM2635" s="1"/>
      <c r="FN2635" s="1"/>
      <c r="FO2635" s="1"/>
      <c r="FP2635" s="1"/>
      <c r="FQ2635" s="1"/>
      <c r="FR2635" s="1"/>
      <c r="FS2635" s="1"/>
      <c r="FT2635" s="1"/>
      <c r="FU2635" s="1"/>
      <c r="FV2635" s="1"/>
      <c r="FW2635" s="1"/>
      <c r="FX2635" s="1"/>
      <c r="FY2635" s="1"/>
      <c r="FZ2635" s="1"/>
      <c r="GA2635" s="1"/>
      <c r="GB2635" s="1"/>
      <c r="GC2635" s="1"/>
      <c r="GD2635" s="1"/>
      <c r="GE2635" s="1"/>
      <c r="GF2635" s="1"/>
      <c r="GG2635" s="1"/>
      <c r="GH2635" s="1"/>
      <c r="GI2635" s="1"/>
      <c r="GJ2635" s="1"/>
      <c r="GK2635"/>
      <c r="GL2635"/>
      <c r="GM2635"/>
      <c r="GN2635"/>
      <c r="GO2635"/>
      <c r="GP2635"/>
      <c r="GQ2635"/>
      <c r="GR2635"/>
      <c r="GS2635"/>
      <c r="GT2635"/>
      <c r="GU2635"/>
      <c r="GV2635"/>
      <c r="GW2635"/>
      <c r="GX2635"/>
      <c r="GY2635"/>
      <c r="GZ2635"/>
      <c r="HA2635"/>
      <c r="HB2635"/>
      <c r="HC2635"/>
      <c r="HD2635"/>
      <c r="HE2635"/>
    </row>
    <row r="2636" spans="4:213" s="19" customFormat="1" ht="14.4" x14ac:dyDescent="0.3">
      <c r="E2636" s="125">
        <v>41444.693055555559</v>
      </c>
      <c r="F2636" s="21">
        <f t="shared" si="3095"/>
        <v>1545.9534722222234</v>
      </c>
      <c r="G2636" s="21">
        <f t="shared" si="3096"/>
        <v>34.082638888889051</v>
      </c>
      <c r="H2636" s="21"/>
      <c r="I2636" s="21">
        <v>1075</v>
      </c>
      <c r="J2636" s="21">
        <v>8434.1049000000003</v>
      </c>
      <c r="K2636" s="21">
        <v>5051.1175700000003</v>
      </c>
      <c r="L2636" s="21">
        <v>88</v>
      </c>
      <c r="M2636" s="124">
        <v>6.37</v>
      </c>
      <c r="N2636" s="22"/>
      <c r="O2636" s="22"/>
      <c r="P2636" s="22"/>
      <c r="Q2636" s="22"/>
      <c r="U2636" s="48">
        <f t="shared" si="3097"/>
        <v>2.0463663070680673E-2</v>
      </c>
      <c r="V2636" s="48">
        <f t="shared" si="3098"/>
        <v>2.7423349901527825</v>
      </c>
      <c r="W2636" s="48">
        <f t="shared" si="3099"/>
        <v>1.7735270555175361E-2</v>
      </c>
      <c r="X2636" s="239">
        <f>W2636+V2636+SUM($U$2631:U2636)</f>
        <v>2.8059205358396415</v>
      </c>
      <c r="Y2636" s="266">
        <f>W2636+V2636+SUM($U$2631:U2636)-$X$2632</f>
        <v>2.715116087716174</v>
      </c>
      <c r="Z2636" s="42"/>
      <c r="AA2636" s="42"/>
      <c r="AB2636" s="41">
        <f t="shared" si="3100"/>
        <v>3.4169206830871074E-2</v>
      </c>
      <c r="AC2636" s="48">
        <f t="shared" si="3101"/>
        <v>4.5790145759543339</v>
      </c>
      <c r="AD2636" s="48">
        <f t="shared" si="3102"/>
        <v>0.87833159235535951</v>
      </c>
      <c r="AE2636" s="48">
        <f t="shared" si="3103"/>
        <v>1.4949456904279559</v>
      </c>
      <c r="AF2636" s="48">
        <f t="shared" si="3104"/>
        <v>0.87833159235535962</v>
      </c>
      <c r="AG2636" s="238">
        <f t="shared" si="3105"/>
        <v>0.61657512406997717</v>
      </c>
      <c r="AH2636" s="48">
        <f t="shared" si="3106"/>
        <v>3.8974002618957544E-5</v>
      </c>
      <c r="AI2636" s="48">
        <f>AE2636+AC2636+SUM($AB$2631:AB2636)</f>
        <v>6.2063302942816225</v>
      </c>
      <c r="AJ2636" s="48">
        <f>AE2636+AC2636+SUM($AB$2631:AB2636)-$AI$2632</f>
        <v>3.4335170043874363</v>
      </c>
      <c r="AK2636" s="46"/>
      <c r="AL2636" s="86"/>
      <c r="AM2636" s="92">
        <f>AM2637</f>
        <v>289.71950000000004</v>
      </c>
      <c r="AN2636"/>
      <c r="AO2636"/>
      <c r="AP2636"/>
      <c r="AQ2636">
        <v>2361</v>
      </c>
      <c r="AR2636" s="25">
        <v>442.89033333333333</v>
      </c>
      <c r="AS2636" s="25">
        <v>7.6843274844912976E-2</v>
      </c>
      <c r="AT2636" s="41"/>
      <c r="AU2636" s="41"/>
      <c r="AV2636" s="175">
        <f t="shared" si="3113"/>
        <v>0</v>
      </c>
      <c r="AW2636" s="95">
        <f t="shared" si="3114"/>
        <v>2.1356486611299189E-2</v>
      </c>
      <c r="AX2636" s="95">
        <f t="shared" si="3115"/>
        <v>1.4735892038166567</v>
      </c>
      <c r="AY2636" s="95">
        <f t="shared" si="3107"/>
        <v>8.8662357892869303E-2</v>
      </c>
      <c r="AZ2636" s="95">
        <f t="shared" si="3108"/>
        <v>6.1176679363887532</v>
      </c>
      <c r="BA2636" s="175">
        <f t="shared" si="3126"/>
        <v>5.7494254356243127E-2</v>
      </c>
      <c r="BB2636" s="175">
        <f t="shared" si="3127"/>
        <v>3.376022750031193</v>
      </c>
      <c r="BC2636" s="175"/>
      <c r="BD2636" s="175"/>
      <c r="BE2636" s="175"/>
      <c r="BF2636" s="175"/>
      <c r="BG2636" s="175"/>
      <c r="BH2636" s="175"/>
      <c r="BI2636" s="175"/>
      <c r="BJ2636" s="175"/>
      <c r="BK2636" s="175"/>
      <c r="BL2636" s="175"/>
      <c r="BM2636" s="175">
        <f t="shared" si="3116"/>
        <v>0</v>
      </c>
      <c r="BN2636" s="95">
        <f t="shared" si="3117"/>
        <v>2.8297238718208662E-4</v>
      </c>
      <c r="BO2636" s="95">
        <f t="shared" si="3118"/>
        <v>1.7452298167993274E-2</v>
      </c>
      <c r="BP2636" s="95">
        <f t="shared" si="3109"/>
        <v>4.4769434432906631E-2</v>
      </c>
      <c r="BQ2636" s="95">
        <f t="shared" si="3110"/>
        <v>2.7611511014067349</v>
      </c>
      <c r="BR2636" s="95">
        <f t="shared" si="3128"/>
        <v>4.3820647436717847E-2</v>
      </c>
      <c r="BS2636" s="95">
        <f t="shared" si="3129"/>
        <v>2.6712954402794562</v>
      </c>
      <c r="BT2636" s="175">
        <f t="shared" si="3130"/>
        <v>1.7966189896383308E-2</v>
      </c>
      <c r="BU2636" s="175">
        <f t="shared" si="3130"/>
        <v>1.044293956477973</v>
      </c>
      <c r="BV2636" s="175">
        <f t="shared" si="3119"/>
        <v>530.99971736558871</v>
      </c>
      <c r="BW2636" s="175" t="e">
        <f t="shared" si="3120"/>
        <v>#REF!</v>
      </c>
      <c r="BX2636" s="175" t="e">
        <f t="shared" si="3121"/>
        <v>#REF!</v>
      </c>
      <c r="BY2636" s="175" t="e">
        <f t="shared" si="3131"/>
        <v>#REF!</v>
      </c>
      <c r="BZ2636" s="175" t="e">
        <f t="shared" si="3131"/>
        <v>#REF!</v>
      </c>
      <c r="CA2636" s="175">
        <f t="shared" si="3122"/>
        <v>459.81814170486632</v>
      </c>
      <c r="CB2636" s="175" t="e">
        <f t="shared" si="3123"/>
        <v>#REF!</v>
      </c>
      <c r="CC2636" s="175" t="e">
        <f t="shared" si="3132"/>
        <v>#REF!</v>
      </c>
      <c r="CD2636" s="175"/>
      <c r="CE2636" s="175"/>
      <c r="CF2636" s="175"/>
      <c r="CG2636" s="175"/>
      <c r="CH2636" s="175" t="e">
        <f t="shared" si="3124"/>
        <v>#REF!</v>
      </c>
      <c r="CI2636" s="175"/>
      <c r="CJ2636" s="175"/>
      <c r="CK2636" s="175" t="e">
        <f t="shared" si="3125"/>
        <v>#REF!</v>
      </c>
      <c r="CL2636" s="175"/>
      <c r="CM2636" s="89" t="e">
        <f t="shared" si="3111"/>
        <v>#REF!</v>
      </c>
      <c r="CN2636" s="89">
        <f t="shared" si="3112"/>
        <v>0</v>
      </c>
      <c r="CO2636" s="175"/>
      <c r="CP2636" s="175"/>
      <c r="CQ2636" s="1"/>
      <c r="CR2636" s="1"/>
      <c r="CS2636" s="1"/>
      <c r="CT2636" s="1"/>
      <c r="CU2636" s="1"/>
      <c r="CV2636" s="1"/>
      <c r="CW2636" s="1"/>
      <c r="CX2636" s="1"/>
      <c r="CY2636" s="1"/>
      <c r="CZ2636" s="1"/>
      <c r="DA2636" s="1"/>
      <c r="DB2636" s="1"/>
      <c r="DC2636" s="1"/>
      <c r="DD2636" s="1"/>
      <c r="DE2636" s="1"/>
      <c r="DF2636" s="1"/>
      <c r="DG2636" s="1"/>
      <c r="DH2636" s="1"/>
      <c r="DI2636" s="1"/>
      <c r="DJ2636" s="1"/>
      <c r="DK2636" s="1"/>
      <c r="DL2636" s="1"/>
      <c r="DM2636" s="1"/>
      <c r="DN2636" s="1"/>
      <c r="DO2636" s="1"/>
      <c r="DP2636" s="1"/>
      <c r="DQ2636" s="1"/>
      <c r="DR2636" s="1"/>
      <c r="DS2636" s="1"/>
      <c r="DT2636" s="1"/>
      <c r="DU2636" s="1"/>
      <c r="DV2636" s="1"/>
      <c r="DW2636" s="1"/>
      <c r="DX2636" s="1"/>
      <c r="DY2636" s="1"/>
      <c r="DZ2636" s="1"/>
      <c r="EA2636" s="1"/>
      <c r="EB2636" s="1"/>
      <c r="EC2636" s="1"/>
      <c r="ED2636" s="1"/>
      <c r="EE2636" s="1"/>
      <c r="EF2636" s="1"/>
      <c r="EG2636" s="1"/>
      <c r="EH2636" s="1"/>
      <c r="EI2636" s="1"/>
      <c r="EJ2636" s="1"/>
      <c r="EK2636" s="1"/>
      <c r="EL2636" s="1"/>
      <c r="EM2636" s="1"/>
      <c r="EN2636" s="1"/>
      <c r="EO2636" s="1"/>
      <c r="EP2636" s="1"/>
      <c r="EQ2636" s="1"/>
      <c r="ER2636" s="1"/>
      <c r="ES2636" s="1"/>
      <c r="ET2636" s="1"/>
      <c r="EU2636" s="1"/>
      <c r="EV2636" s="1"/>
      <c r="EW2636" s="1"/>
      <c r="EX2636" s="1"/>
      <c r="EY2636" s="1"/>
      <c r="EZ2636" s="1"/>
      <c r="FA2636" s="1"/>
      <c r="FB2636" s="1"/>
      <c r="FC2636" s="1"/>
      <c r="FD2636" s="1"/>
      <c r="FE2636" s="1"/>
      <c r="FF2636" s="1"/>
      <c r="FG2636" s="1"/>
      <c r="FH2636" s="1"/>
      <c r="FI2636" s="1"/>
      <c r="FJ2636" s="1"/>
      <c r="FK2636" s="1"/>
      <c r="FL2636" s="1"/>
      <c r="FM2636" s="1"/>
      <c r="FN2636" s="1"/>
      <c r="FO2636" s="1"/>
      <c r="FP2636" s="1"/>
      <c r="FQ2636" s="1"/>
      <c r="FR2636" s="1"/>
      <c r="FS2636" s="1"/>
      <c r="FT2636" s="1"/>
      <c r="FU2636" s="1"/>
      <c r="FV2636" s="1"/>
      <c r="FW2636" s="1"/>
      <c r="FX2636" s="1"/>
      <c r="FY2636" s="1"/>
      <c r="FZ2636" s="1"/>
      <c r="GA2636" s="1"/>
      <c r="GB2636" s="1"/>
      <c r="GC2636" s="1"/>
      <c r="GD2636" s="1"/>
      <c r="GE2636" s="1"/>
      <c r="GF2636" s="1"/>
      <c r="GG2636" s="1"/>
      <c r="GH2636" s="1"/>
      <c r="GI2636" s="1"/>
      <c r="GJ2636" s="1"/>
      <c r="GK2636"/>
      <c r="GL2636"/>
      <c r="GM2636"/>
      <c r="GN2636"/>
      <c r="GO2636"/>
      <c r="GP2636"/>
      <c r="GQ2636"/>
      <c r="GR2636"/>
      <c r="GS2636"/>
      <c r="GT2636"/>
      <c r="GU2636"/>
      <c r="GV2636"/>
      <c r="GW2636"/>
      <c r="GX2636"/>
      <c r="GY2636"/>
      <c r="GZ2636"/>
      <c r="HA2636"/>
      <c r="HB2636"/>
      <c r="HC2636"/>
      <c r="HD2636"/>
      <c r="HE2636"/>
    </row>
    <row r="2637" spans="4:213" s="19" customFormat="1" ht="14.4" x14ac:dyDescent="0.3">
      <c r="E2637" s="32">
        <v>41458.564583333333</v>
      </c>
      <c r="F2637" s="21">
        <f t="shared" si="3095"/>
        <v>1559.8249999999971</v>
      </c>
      <c r="G2637" s="21">
        <f t="shared" si="3096"/>
        <v>47.954166666662786</v>
      </c>
      <c r="H2637" s="21"/>
      <c r="I2637" s="21">
        <v>1059</v>
      </c>
      <c r="J2637" s="21">
        <v>9512</v>
      </c>
      <c r="K2637" s="21">
        <v>7255</v>
      </c>
      <c r="L2637" s="21">
        <v>17</v>
      </c>
      <c r="M2637" s="124">
        <v>6.37</v>
      </c>
      <c r="N2637" s="22"/>
      <c r="O2637" s="22"/>
      <c r="P2637" s="22"/>
      <c r="Q2637" s="22"/>
      <c r="U2637" s="48">
        <f t="shared" si="3097"/>
        <v>2.895481616862617E-2</v>
      </c>
      <c r="V2637" s="48">
        <f t="shared" si="3098"/>
        <v>3.880234210190399</v>
      </c>
      <c r="W2637" s="48">
        <f t="shared" si="3099"/>
        <v>2.5094309696766823E-2</v>
      </c>
      <c r="X2637" s="239">
        <f>W2637+V2637+SUM($U$2631:U2637)</f>
        <v>3.9801336111874757</v>
      </c>
      <c r="Y2637" s="266">
        <f>W2637+V2637+SUM($U$2631:U2637)-$X$2632</f>
        <v>3.8893291630640081</v>
      </c>
      <c r="Z2637" s="42"/>
      <c r="AA2637" s="42"/>
      <c r="AB2637" s="41">
        <f t="shared" si="3100"/>
        <v>3.796253775271842E-2</v>
      </c>
      <c r="AC2637" s="48">
        <f t="shared" si="3101"/>
        <v>5.0873587604867092</v>
      </c>
      <c r="AD2637" s="48">
        <f t="shared" si="3102"/>
        <v>0.97584051041156661</v>
      </c>
      <c r="AE2637" s="48">
        <f t="shared" si="3103"/>
        <v>1.6609086799129595</v>
      </c>
      <c r="AF2637" s="48">
        <f t="shared" si="3104"/>
        <v>0.9758405104115665</v>
      </c>
      <c r="AG2637" s="238">
        <f t="shared" si="3105"/>
        <v>0.6850248687583258</v>
      </c>
      <c r="AH2637" s="48">
        <f t="shared" si="3106"/>
        <v>4.3300743067292432E-5</v>
      </c>
      <c r="AI2637" s="48">
        <f>AE2637+AC2637+SUM($AB$2631:AB2637)</f>
        <v>6.9186000060517197</v>
      </c>
      <c r="AJ2637" s="48">
        <f>AE2637+AC2637+SUM($AB$2631:AB2637)-$AI$2632</f>
        <v>4.1457867161575335</v>
      </c>
      <c r="AK2637" s="46"/>
      <c r="AL2637" s="86"/>
      <c r="AM2637" s="25">
        <v>289.71950000000004</v>
      </c>
      <c r="AN2637" s="25">
        <v>0.16450000000000387</v>
      </c>
      <c r="AO2637" s="25"/>
      <c r="AP2637" s="25"/>
      <c r="AQ2637">
        <v>1933</v>
      </c>
      <c r="AR2637" s="25">
        <v>482.75400000000002</v>
      </c>
      <c r="AS2637" s="25">
        <v>7.5000000000017053E-2</v>
      </c>
      <c r="AT2637" s="41"/>
      <c r="AU2637" s="41"/>
      <c r="AV2637" s="175">
        <f t="shared" si="3113"/>
        <v>0</v>
      </c>
      <c r="AW2637" s="95">
        <f t="shared" si="3114"/>
        <v>2.3727399739182132E-2</v>
      </c>
      <c r="AX2637" s="95">
        <f t="shared" si="3115"/>
        <v>1.6371812801737773</v>
      </c>
      <c r="AY2637" s="95">
        <f t="shared" si="3107"/>
        <v>9.8837696475702647E-2</v>
      </c>
      <c r="AZ2637" s="95">
        <f t="shared" si="3108"/>
        <v>6.8197623095760171</v>
      </c>
      <c r="BA2637" s="175">
        <f t="shared" si="3126"/>
        <v>6.766959293907647E-2</v>
      </c>
      <c r="BB2637" s="175">
        <f t="shared" si="3127"/>
        <v>4.0781171232184565</v>
      </c>
      <c r="BC2637" s="179">
        <f>BA2637-BA2634</f>
        <v>3.5864789714704359E-2</v>
      </c>
      <c r="BD2637" s="179">
        <f>BB2637-BB2634</f>
        <v>1.8951346074205211</v>
      </c>
      <c r="BE2637" s="175">
        <f t="shared" ref="BE2637:BE2648" si="3133">1000*(((BC2637)/((BD2637))/0.0112372-1))</f>
        <v>684.1086862271784</v>
      </c>
      <c r="BF2637" s="175">
        <f t="shared" ref="BF2637:BF2650" si="3134">(BE2637-$B$10)/($AM$2628-$B$10)</f>
        <v>0.11393973931293928</v>
      </c>
      <c r="BG2637" s="175">
        <f t="shared" ref="BG2637:BG2648" si="3135">1-BF2637</f>
        <v>0.88606026068706067</v>
      </c>
      <c r="BH2637" s="179">
        <f>BF2637*($AJ2637-$AJ2634)</f>
        <v>0.22001756792303057</v>
      </c>
      <c r="BI2637" s="179">
        <f>BG2637*($AJ2637-$AJ2634)</f>
        <v>1.7109818292121952</v>
      </c>
      <c r="BJ2637" s="175">
        <f>1000*((BA2637/BB2637)/0.0112372-1)</f>
        <v>476.64384326569456</v>
      </c>
      <c r="BK2637" s="175">
        <f t="shared" ref="BK2637:BK2658" si="3136">(BJ2637-$B$10)/($AM$2628-$B$10)</f>
        <v>0.37760999310788146</v>
      </c>
      <c r="BL2637" s="175">
        <f t="shared" ref="BL2637:BL2648" si="3137">1-BK2637</f>
        <v>0.62239000689211854</v>
      </c>
      <c r="BM2637" s="175">
        <f t="shared" si="3116"/>
        <v>0</v>
      </c>
      <c r="BN2637" s="95">
        <f t="shared" si="3117"/>
        <v>4.1126890584854326E-4</v>
      </c>
      <c r="BO2637" s="95">
        <f t="shared" si="3118"/>
        <v>2.4683040790918279E-2</v>
      </c>
      <c r="BP2637" s="95">
        <f t="shared" si="3109"/>
        <v>6.5230134448168747E-2</v>
      </c>
      <c r="BQ2637" s="95">
        <f t="shared" si="3110"/>
        <v>3.9149034767393069</v>
      </c>
      <c r="BR2637" s="95">
        <f t="shared" si="3128"/>
        <v>6.428134745197997E-2</v>
      </c>
      <c r="BS2637" s="95">
        <f t="shared" si="3129"/>
        <v>3.8250478156120282</v>
      </c>
      <c r="BT2637" s="175">
        <f t="shared" si="3130"/>
        <v>2.0460700015262123E-2</v>
      </c>
      <c r="BU2637" s="175">
        <f t="shared" si="3130"/>
        <v>1.153752375332572</v>
      </c>
      <c r="BV2637" s="175">
        <f t="shared" si="3119"/>
        <v>578.15541322877141</v>
      </c>
      <c r="BW2637" s="175" t="e">
        <f t="shared" si="3120"/>
        <v>#REF!</v>
      </c>
      <c r="BX2637" s="175" t="e">
        <f t="shared" si="3121"/>
        <v>#REF!</v>
      </c>
      <c r="BY2637" s="175" t="e">
        <f t="shared" si="3131"/>
        <v>#REF!</v>
      </c>
      <c r="BZ2637" s="175" t="e">
        <f t="shared" si="3131"/>
        <v>#REF!</v>
      </c>
      <c r="CA2637" s="175">
        <f t="shared" si="3122"/>
        <v>495.5123119983258</v>
      </c>
      <c r="CB2637" s="175" t="e">
        <f t="shared" si="3123"/>
        <v>#REF!</v>
      </c>
      <c r="CC2637" s="175" t="e">
        <f t="shared" si="3132"/>
        <v>#REF!</v>
      </c>
      <c r="CD2637" s="175" t="e">
        <f t="shared" ref="CD2637:CD2648" si="3138">CK2637+CJ2637</f>
        <v>#REF!</v>
      </c>
      <c r="CE2637" s="175" t="e">
        <f t="shared" ref="CE2637:CE2648" si="3139">CH2637+CI2637</f>
        <v>#REF!</v>
      </c>
      <c r="CF2637" s="175" t="e">
        <f t="shared" ref="CF2637:CF2648" si="3140">CK2637*13.49+CJ2637</f>
        <v>#REF!</v>
      </c>
      <c r="CG2637" s="175" t="e">
        <f t="shared" ref="CG2637:CG2648" si="3141">CH2637*13.49+CI2637</f>
        <v>#REF!</v>
      </c>
      <c r="CH2637" s="175" t="e">
        <f t="shared" si="3124"/>
        <v>#REF!</v>
      </c>
      <c r="CI2637" s="175">
        <f t="shared" ref="CI2637:CI2644" si="3142">BL2637*$AJ2637</f>
        <v>2.5802962228425406</v>
      </c>
      <c r="CJ2637" s="175">
        <f t="shared" ref="CJ2637:CJ2644" si="3143">BK2637*$AJ2637</f>
        <v>1.5654904933149927</v>
      </c>
      <c r="CK2637" s="175" t="e">
        <f t="shared" si="3125"/>
        <v>#REF!</v>
      </c>
      <c r="CL2637" s="175"/>
      <c r="CM2637" s="89" t="e">
        <f t="shared" si="3111"/>
        <v>#REF!</v>
      </c>
      <c r="CN2637" s="89">
        <f t="shared" si="3112"/>
        <v>5.5483968433611294E-2</v>
      </c>
      <c r="CO2637" s="175"/>
      <c r="CP2637" s="175"/>
      <c r="CQ2637" s="1"/>
      <c r="CR2637" s="1"/>
      <c r="CS2637" s="1"/>
      <c r="CT2637" s="1"/>
      <c r="CU2637" s="1"/>
      <c r="CV2637" s="1"/>
      <c r="CW2637" s="1"/>
      <c r="CX2637" s="1"/>
      <c r="CY2637" s="1"/>
      <c r="CZ2637" s="1"/>
      <c r="DA2637" s="1"/>
      <c r="DB2637" s="1"/>
      <c r="DC2637" s="1"/>
      <c r="DD2637" s="1"/>
      <c r="DE2637" s="1"/>
      <c r="DF2637" s="1"/>
      <c r="DG2637" s="1"/>
      <c r="DH2637" s="1"/>
      <c r="DI2637" s="1"/>
      <c r="DJ2637" s="1"/>
      <c r="DK2637" s="1"/>
      <c r="DL2637" s="1"/>
      <c r="DM2637" s="1"/>
      <c r="DN2637" s="1"/>
      <c r="DO2637" s="1"/>
      <c r="DP2637" s="1"/>
      <c r="DQ2637" s="1"/>
      <c r="DR2637" s="1"/>
      <c r="DS2637" s="1"/>
      <c r="DT2637" s="1"/>
      <c r="DU2637" s="1"/>
      <c r="DV2637" s="1"/>
      <c r="DW2637" s="1"/>
      <c r="DX2637" s="1"/>
      <c r="DY2637" s="1"/>
      <c r="DZ2637" s="1"/>
      <c r="EA2637" s="1"/>
      <c r="EB2637" s="1"/>
      <c r="EC2637" s="1"/>
      <c r="ED2637" s="1"/>
      <c r="EE2637" s="1"/>
      <c r="EF2637" s="1"/>
      <c r="EG2637" s="1"/>
      <c r="EH2637" s="1"/>
      <c r="EI2637" s="1"/>
      <c r="EJ2637" s="1"/>
      <c r="EK2637" s="1"/>
      <c r="EL2637" s="1"/>
      <c r="EM2637" s="1"/>
      <c r="EN2637" s="1"/>
      <c r="EO2637" s="1"/>
      <c r="EP2637" s="1"/>
      <c r="EQ2637" s="1"/>
      <c r="ER2637" s="1"/>
      <c r="ES2637" s="1"/>
      <c r="ET2637" s="1"/>
      <c r="EU2637" s="1"/>
      <c r="EV2637" s="1"/>
      <c r="EW2637" s="1"/>
      <c r="EX2637" s="1"/>
      <c r="EY2637" s="1"/>
      <c r="EZ2637" s="1"/>
      <c r="FA2637" s="1"/>
      <c r="FB2637" s="1"/>
      <c r="FC2637" s="1"/>
      <c r="FD2637" s="1"/>
      <c r="FE2637" s="1"/>
      <c r="FF2637" s="1"/>
      <c r="FG2637" s="1"/>
      <c r="FH2637" s="1"/>
      <c r="FI2637" s="1"/>
      <c r="FJ2637" s="1"/>
      <c r="FK2637" s="1"/>
      <c r="FL2637" s="1"/>
      <c r="FM2637" s="1"/>
      <c r="FN2637" s="1"/>
      <c r="FO2637" s="1"/>
      <c r="FP2637" s="1"/>
      <c r="FQ2637" s="1"/>
      <c r="FR2637" s="1"/>
      <c r="FS2637" s="1"/>
      <c r="FT2637" s="1"/>
      <c r="FU2637" s="1"/>
      <c r="FV2637" s="1"/>
      <c r="FW2637" s="1"/>
      <c r="FX2637" s="1"/>
      <c r="FY2637" s="1"/>
      <c r="FZ2637" s="1"/>
      <c r="GA2637" s="1"/>
      <c r="GB2637" s="1"/>
      <c r="GC2637" s="1"/>
      <c r="GD2637" s="1"/>
      <c r="GE2637" s="1"/>
      <c r="GF2637" s="1"/>
      <c r="GG2637" s="1"/>
      <c r="GH2637" s="1"/>
      <c r="GI2637" s="1"/>
      <c r="GJ2637" s="1"/>
      <c r="GK2637"/>
      <c r="GL2637"/>
      <c r="GM2637"/>
      <c r="GN2637"/>
      <c r="GO2637"/>
      <c r="GP2637"/>
      <c r="GQ2637"/>
      <c r="GR2637"/>
      <c r="GS2637"/>
      <c r="GT2637"/>
      <c r="GU2637"/>
      <c r="GV2637"/>
      <c r="GW2637"/>
      <c r="GX2637"/>
      <c r="GY2637"/>
      <c r="GZ2637"/>
      <c r="HA2637"/>
      <c r="HB2637"/>
      <c r="HC2637"/>
      <c r="HD2637"/>
      <c r="HE2637"/>
    </row>
    <row r="2638" spans="4:213" s="19" customFormat="1" ht="14.4" x14ac:dyDescent="0.3">
      <c r="E2638" s="32">
        <v>41471.61041666667</v>
      </c>
      <c r="F2638" s="21">
        <f t="shared" si="3095"/>
        <v>1572.8708333333343</v>
      </c>
      <c r="G2638" s="21">
        <f t="shared" si="3096"/>
        <v>61</v>
      </c>
      <c r="H2638" s="21"/>
      <c r="I2638" s="21">
        <v>1069</v>
      </c>
      <c r="J2638" s="21">
        <v>11151</v>
      </c>
      <c r="K2638" s="21">
        <v>9449</v>
      </c>
      <c r="L2638" s="21">
        <v>21</v>
      </c>
      <c r="M2638" s="124">
        <v>6.37</v>
      </c>
      <c r="N2638" s="22"/>
      <c r="O2638" s="22"/>
      <c r="P2638" s="22"/>
      <c r="Q2638" s="22"/>
      <c r="U2638" s="48">
        <f t="shared" si="3097"/>
        <v>3.8067204861846532E-2</v>
      </c>
      <c r="V2638" s="48">
        <f t="shared" si="3098"/>
        <v>5.1013851972340696</v>
      </c>
      <c r="W2638" s="48">
        <f t="shared" si="3099"/>
        <v>3.2991755932076081E-2</v>
      </c>
      <c r="X2638" s="239">
        <f>W2638+V2638+SUM($U$2631:U2638)</f>
        <v>5.2472492493283021</v>
      </c>
      <c r="Y2638" s="266">
        <f>W2638+V2638+SUM($U$2631:U2638)-$X$2632</f>
        <v>5.1564448012048345</v>
      </c>
      <c r="Z2638" s="42"/>
      <c r="AA2638" s="42"/>
      <c r="AB2638" s="41">
        <f t="shared" si="3100"/>
        <v>4.4924055605296921E-2</v>
      </c>
      <c r="AC2638" s="48">
        <f t="shared" si="3101"/>
        <v>6.0202715985138218</v>
      </c>
      <c r="AD2638" s="48">
        <f t="shared" si="3102"/>
        <v>1.1547887982934271</v>
      </c>
      <c r="AE2638" s="48">
        <f t="shared" si="3103"/>
        <v>1.9654838245471913</v>
      </c>
      <c r="AF2638" s="48">
        <f t="shared" si="3104"/>
        <v>1.1547887982934271</v>
      </c>
      <c r="AG2638" s="238">
        <f t="shared" si="3105"/>
        <v>0.81064378508011081</v>
      </c>
      <c r="AH2638" s="48">
        <f t="shared" si="3106"/>
        <v>5.1241173653266266E-5</v>
      </c>
      <c r="AI2638" s="48">
        <f>AE2638+AC2638+SUM($AB$2631:AB2638)</f>
        <v>8.2010120443183609</v>
      </c>
      <c r="AJ2638" s="48">
        <f>AE2638+AC2638+SUM($AB$2631:AB2638)-$AI$2632</f>
        <v>5.4281987544241748</v>
      </c>
      <c r="AK2638" s="46"/>
      <c r="AL2638" s="86"/>
      <c r="AM2638" s="25">
        <v>332.18</v>
      </c>
      <c r="AN2638" s="25">
        <v>4.6999999999997044E-2</v>
      </c>
      <c r="AO2638" s="25"/>
      <c r="AP2638" s="25"/>
      <c r="AQ2638">
        <v>1896</v>
      </c>
      <c r="AR2638" s="25">
        <v>503.52499999999998</v>
      </c>
      <c r="AS2638" s="25">
        <v>0.11100000000001842</v>
      </c>
      <c r="AT2638" s="41"/>
      <c r="AU2638" s="41"/>
      <c r="AV2638" s="175">
        <f t="shared" si="3113"/>
        <v>0</v>
      </c>
      <c r="AW2638" s="95">
        <f t="shared" si="3114"/>
        <v>2.8989271361736797E-2</v>
      </c>
      <c r="AX2638" s="95">
        <f t="shared" si="3115"/>
        <v>1.9364945531854545</v>
      </c>
      <c r="AY2638" s="95">
        <f t="shared" si="3107"/>
        <v>0.12095818883087869</v>
      </c>
      <c r="AZ2638" s="95">
        <f t="shared" si="3108"/>
        <v>8.0800538554874812</v>
      </c>
      <c r="BA2638" s="175">
        <f t="shared" si="3126"/>
        <v>8.9790085294252517E-2</v>
      </c>
      <c r="BB2638" s="175">
        <f t="shared" si="3127"/>
        <v>5.3384086691299206</v>
      </c>
      <c r="BC2638" s="175">
        <f>BA2638-BA2637</f>
        <v>2.2120492355176047E-2</v>
      </c>
      <c r="BD2638" s="175">
        <f>BB2638-BB2637</f>
        <v>1.2602915459114641</v>
      </c>
      <c r="BE2638" s="175">
        <f t="shared" si="3133"/>
        <v>561.94470681340249</v>
      </c>
      <c r="BF2638" s="175">
        <f t="shared" si="3134"/>
        <v>0.26919981613766858</v>
      </c>
      <c r="BG2638" s="175">
        <f t="shared" si="3135"/>
        <v>0.73080018386233148</v>
      </c>
      <c r="BH2638" s="175">
        <f>BF2638*($AJ2638-$AJ2637)</f>
        <v>0.34522508491411263</v>
      </c>
      <c r="BI2638" s="175">
        <f t="shared" ref="BI2638:BI2648" si="3144">BG2638*($AJ2638-$AJ2637)</f>
        <v>0.93718695335252877</v>
      </c>
      <c r="BJ2638" s="175">
        <f>1000*((BA2638/BB2638)/0.0112372-1)</f>
        <v>496.78167156830824</v>
      </c>
      <c r="BK2638" s="175">
        <f t="shared" si="3136"/>
        <v>0.35201651797429034</v>
      </c>
      <c r="BL2638" s="175">
        <f t="shared" si="3137"/>
        <v>0.64798348202570966</v>
      </c>
      <c r="BM2638" s="175">
        <f t="shared" si="3116"/>
        <v>0</v>
      </c>
      <c r="BN2638" s="95">
        <f t="shared" si="3117"/>
        <v>5.4814809298198554E-4</v>
      </c>
      <c r="BO2638" s="95">
        <f t="shared" si="3118"/>
        <v>3.2443607839094092E-2</v>
      </c>
      <c r="BP2638" s="95">
        <f t="shared" si="3109"/>
        <v>8.7181466647066955E-2</v>
      </c>
      <c r="BQ2638" s="95">
        <f t="shared" si="3110"/>
        <v>5.1600677826812351</v>
      </c>
      <c r="BR2638" s="95">
        <f t="shared" si="3128"/>
        <v>8.6232679650878177E-2</v>
      </c>
      <c r="BS2638" s="95">
        <f t="shared" si="3129"/>
        <v>5.0702121215539568</v>
      </c>
      <c r="BT2638" s="175">
        <f t="shared" si="3130"/>
        <v>2.1951332198898207E-2</v>
      </c>
      <c r="BU2638" s="175">
        <f t="shared" si="3130"/>
        <v>1.2451643059419286</v>
      </c>
      <c r="BV2638" s="175">
        <f t="shared" si="3119"/>
        <v>568.83080721540819</v>
      </c>
      <c r="BW2638" s="175" t="e">
        <f t="shared" si="3120"/>
        <v>#REF!</v>
      </c>
      <c r="BX2638" s="175" t="e">
        <f t="shared" si="3121"/>
        <v>#REF!</v>
      </c>
      <c r="BY2638" s="175" t="e">
        <f t="shared" si="3131"/>
        <v>#REF!</v>
      </c>
      <c r="BZ2638" s="175" t="e">
        <f t="shared" si="3131"/>
        <v>#REF!</v>
      </c>
      <c r="CA2638" s="175">
        <f t="shared" si="3122"/>
        <v>513.51818059336688</v>
      </c>
      <c r="CB2638" s="175" t="e">
        <f t="shared" si="3123"/>
        <v>#REF!</v>
      </c>
      <c r="CC2638" s="175" t="e">
        <f t="shared" si="3132"/>
        <v>#REF!</v>
      </c>
      <c r="CD2638" s="175" t="e">
        <f t="shared" si="3138"/>
        <v>#REF!</v>
      </c>
      <c r="CE2638" s="175" t="e">
        <f t="shared" si="3139"/>
        <v>#REF!</v>
      </c>
      <c r="CF2638" s="175" t="e">
        <f t="shared" si="3140"/>
        <v>#REF!</v>
      </c>
      <c r="CG2638" s="175" t="e">
        <f t="shared" si="3141"/>
        <v>#REF!</v>
      </c>
      <c r="CH2638" s="175" t="e">
        <f t="shared" si="3124"/>
        <v>#REF!</v>
      </c>
      <c r="CI2638" s="175">
        <f t="shared" si="3142"/>
        <v>3.5173831300193967</v>
      </c>
      <c r="CJ2638" s="175">
        <f t="shared" si="3143"/>
        <v>1.910815624404778</v>
      </c>
      <c r="CK2638" s="175" t="e">
        <f t="shared" si="3125"/>
        <v>#REF!</v>
      </c>
      <c r="CL2638" s="175"/>
      <c r="CM2638" s="89" t="e">
        <f t="shared" si="3111"/>
        <v>#REF!</v>
      </c>
      <c r="CN2638" s="89">
        <f t="shared" si="3112"/>
        <v>7.5634096902223155E-2</v>
      </c>
      <c r="CO2638" s="175"/>
      <c r="CP2638" s="175"/>
      <c r="CQ2638" s="1"/>
      <c r="CR2638" s="1"/>
      <c r="CS2638" s="1"/>
      <c r="CT2638" s="1"/>
      <c r="CU2638" s="1"/>
      <c r="CV2638" s="1"/>
      <c r="CW2638" s="1"/>
      <c r="CX2638" s="1"/>
      <c r="CY2638" s="1"/>
      <c r="CZ2638" s="1"/>
      <c r="DA2638" s="1"/>
      <c r="DB2638" s="1"/>
      <c r="DC2638" s="1"/>
      <c r="DD2638" s="1"/>
      <c r="DE2638" s="1"/>
      <c r="DF2638" s="1"/>
      <c r="DG2638" s="1"/>
      <c r="DH2638" s="1"/>
      <c r="DI2638" s="1"/>
      <c r="DJ2638" s="1"/>
      <c r="DK2638" s="1"/>
      <c r="DL2638" s="1"/>
      <c r="DM2638" s="1"/>
      <c r="DN2638" s="1"/>
      <c r="DO2638" s="1"/>
      <c r="DP2638" s="1"/>
      <c r="DQ2638" s="1"/>
      <c r="DR2638" s="1"/>
      <c r="DS2638" s="1"/>
      <c r="DT2638" s="1"/>
      <c r="DU2638" s="1"/>
      <c r="DV2638" s="1"/>
      <c r="DW2638" s="1"/>
      <c r="DX2638" s="1"/>
      <c r="DY2638" s="1"/>
      <c r="DZ2638" s="1"/>
      <c r="EA2638" s="1"/>
      <c r="EB2638" s="1"/>
      <c r="EC2638" s="1"/>
      <c r="ED2638" s="1"/>
      <c r="EE2638" s="1"/>
      <c r="EF2638" s="1"/>
      <c r="EG2638" s="1"/>
      <c r="EH2638" s="1"/>
      <c r="EI2638" s="1"/>
      <c r="EJ2638" s="1"/>
      <c r="EK2638" s="1"/>
      <c r="EL2638" s="1"/>
      <c r="EM2638" s="1"/>
      <c r="EN2638" s="1"/>
      <c r="EO2638" s="1"/>
      <c r="EP2638" s="1"/>
      <c r="EQ2638" s="1"/>
      <c r="ER2638" s="1"/>
      <c r="ES2638" s="1"/>
      <c r="ET2638" s="1"/>
      <c r="EU2638" s="1"/>
      <c r="EV2638" s="1"/>
      <c r="EW2638" s="1"/>
      <c r="EX2638" s="1"/>
      <c r="EY2638" s="1"/>
      <c r="EZ2638" s="1"/>
      <c r="FA2638" s="1"/>
      <c r="FB2638" s="1"/>
      <c r="FC2638" s="1"/>
      <c r="FD2638" s="1"/>
      <c r="FE2638" s="1"/>
      <c r="FF2638" s="1"/>
      <c r="FG2638" s="1"/>
      <c r="FH2638" s="1"/>
      <c r="FI2638" s="1"/>
      <c r="FJ2638" s="1"/>
      <c r="FK2638" s="1"/>
      <c r="FL2638" s="1"/>
      <c r="FM2638" s="1"/>
      <c r="FN2638" s="1"/>
      <c r="FO2638" s="1"/>
      <c r="FP2638" s="1"/>
      <c r="FQ2638" s="1"/>
      <c r="FR2638" s="1"/>
      <c r="FS2638" s="1"/>
      <c r="FT2638" s="1"/>
      <c r="FU2638" s="1"/>
      <c r="FV2638" s="1"/>
      <c r="FW2638" s="1"/>
      <c r="FX2638" s="1"/>
      <c r="FY2638" s="1"/>
      <c r="FZ2638" s="1"/>
      <c r="GA2638" s="1"/>
      <c r="GB2638" s="1"/>
      <c r="GC2638" s="1"/>
      <c r="GD2638" s="1"/>
      <c r="GE2638" s="1"/>
      <c r="GF2638" s="1"/>
      <c r="GG2638" s="1"/>
      <c r="GH2638" s="1"/>
      <c r="GI2638" s="1"/>
      <c r="GJ2638" s="1"/>
      <c r="GK2638"/>
      <c r="GL2638"/>
      <c r="GM2638"/>
      <c r="GN2638"/>
      <c r="GO2638"/>
      <c r="GP2638"/>
      <c r="GQ2638"/>
      <c r="GR2638"/>
      <c r="GS2638"/>
      <c r="GT2638"/>
      <c r="GU2638"/>
      <c r="GV2638"/>
      <c r="GW2638"/>
      <c r="GX2638"/>
      <c r="GY2638"/>
      <c r="GZ2638"/>
      <c r="HA2638"/>
      <c r="HB2638"/>
      <c r="HC2638"/>
      <c r="HD2638"/>
      <c r="HE2638"/>
    </row>
    <row r="2639" spans="4:213" s="19" customFormat="1" ht="14.4" x14ac:dyDescent="0.3">
      <c r="E2639" s="32">
        <v>41508.601388888892</v>
      </c>
      <c r="F2639" s="21">
        <f t="shared" si="3095"/>
        <v>1609.8618055555562</v>
      </c>
      <c r="G2639" s="21">
        <f t="shared" si="3096"/>
        <v>97.990972222221899</v>
      </c>
      <c r="H2639" s="21"/>
      <c r="I2639" s="21">
        <v>1070</v>
      </c>
      <c r="J2639" s="21">
        <v>11602</v>
      </c>
      <c r="K2639" s="21">
        <v>11610</v>
      </c>
      <c r="L2639" s="21">
        <v>26</v>
      </c>
      <c r="M2639" s="124">
        <v>6.37</v>
      </c>
      <c r="N2639" s="22"/>
      <c r="O2639" s="22"/>
      <c r="P2639" s="22"/>
      <c r="Q2639" s="22"/>
      <c r="U2639" s="48">
        <f t="shared" si="3097"/>
        <v>4.6816983997619729E-2</v>
      </c>
      <c r="V2639" s="48">
        <f t="shared" si="3098"/>
        <v>6.2739428863077427</v>
      </c>
      <c r="W2639" s="48">
        <f t="shared" si="3099"/>
        <v>4.0574938851721587E-2</v>
      </c>
      <c r="X2639" s="239">
        <f>W2639+V2639+SUM($U$2631:U2639)</f>
        <v>6.4742071053192412</v>
      </c>
      <c r="Y2639" s="266">
        <f>W2639+V2639+SUM($U$2631:U2639)-$X$2632</f>
        <v>6.3834026571957736</v>
      </c>
      <c r="Z2639" s="42"/>
      <c r="AA2639" s="42"/>
      <c r="AB2639" s="41">
        <f t="shared" si="3100"/>
        <v>4.6784724232591224E-2</v>
      </c>
      <c r="AC2639" s="48">
        <f t="shared" si="3101"/>
        <v>6.2696197559812594</v>
      </c>
      <c r="AD2639" s="48">
        <f t="shared" si="3102"/>
        <v>1.2026179459334745</v>
      </c>
      <c r="AE2639" s="48">
        <f t="shared" si="3103"/>
        <v>2.0468904126326661</v>
      </c>
      <c r="AF2639" s="48">
        <f t="shared" si="3104"/>
        <v>1.2026179459334749</v>
      </c>
      <c r="AG2639" s="238">
        <f t="shared" si="3105"/>
        <v>0.84421910321393978</v>
      </c>
      <c r="AH2639" s="48">
        <f t="shared" si="3106"/>
        <v>5.3363485251311976E-5</v>
      </c>
      <c r="AI2639" s="48">
        <f>AE2639+AC2639+SUM($AB$2631:AB2639)</f>
        <v>8.5785515141038644</v>
      </c>
      <c r="AJ2639" s="48">
        <f>AE2639+AC2639+SUM($AB$2631:AB2639)-$AI$2632</f>
        <v>5.8057382242096782</v>
      </c>
      <c r="AK2639" s="46"/>
      <c r="AL2639" s="86"/>
      <c r="AM2639" s="41">
        <v>414.08349999999996</v>
      </c>
      <c r="AN2639" s="41">
        <v>0.16749999999998977</v>
      </c>
      <c r="AO2639" s="41"/>
      <c r="AP2639" s="41"/>
      <c r="AQ2639">
        <v>1857</v>
      </c>
      <c r="AR2639" s="41">
        <v>538.46299999999997</v>
      </c>
      <c r="AS2639" s="25">
        <v>1.2000000000000455E-2</v>
      </c>
      <c r="AT2639" s="41"/>
      <c r="AU2639" s="41"/>
      <c r="AV2639" s="175">
        <f t="shared" si="3113"/>
        <v>0</v>
      </c>
      <c r="AW2639" s="95">
        <f t="shared" si="3114"/>
        <v>3.201702144207761E-2</v>
      </c>
      <c r="AX2639" s="95">
        <f t="shared" si="3115"/>
        <v>2.0148733911905885</v>
      </c>
      <c r="AY2639" s="95">
        <f t="shared" si="3107"/>
        <v>0.13418386547415084</v>
      </c>
      <c r="AZ2639" s="95">
        <f t="shared" si="3108"/>
        <v>8.4443676486297132</v>
      </c>
      <c r="BA2639" s="175">
        <f t="shared" si="3126"/>
        <v>0.10301576193752467</v>
      </c>
      <c r="BB2639" s="175">
        <f t="shared" si="3127"/>
        <v>5.7027224622721526</v>
      </c>
      <c r="BC2639" s="175">
        <f t="shared" ref="BC2639:BD2648" si="3145">BA2639-BA2638</f>
        <v>1.322567664327215E-2</v>
      </c>
      <c r="BD2639" s="175">
        <f t="shared" si="3145"/>
        <v>0.364313793142232</v>
      </c>
      <c r="BE2639" s="175">
        <f t="shared" si="3133"/>
        <v>2230.6073412879578</v>
      </c>
      <c r="BF2639" s="175">
        <f t="shared" si="3134"/>
        <v>-1.8515291423188016</v>
      </c>
      <c r="BG2639" s="175">
        <f t="shared" si="3135"/>
        <v>2.8515291423188014</v>
      </c>
      <c r="BH2639" s="175">
        <f t="shared" ref="BH2639:BH2648" si="3146">BF2639*($AJ2639-$AJ2638)</f>
        <v>-0.6990253306834483</v>
      </c>
      <c r="BI2639" s="175">
        <f t="shared" si="3144"/>
        <v>1.0765648004689516</v>
      </c>
      <c r="BJ2639" s="175">
        <f t="shared" ref="BJ2639:BJ2648" si="3147">1000*((BA2639/BB2639)/0.0112372-1)</f>
        <v>607.54571638406514</v>
      </c>
      <c r="BK2639" s="175">
        <f t="shared" si="3136"/>
        <v>0.21124479303510652</v>
      </c>
      <c r="BL2639" s="175">
        <f t="shared" si="3137"/>
        <v>0.78875520696489354</v>
      </c>
      <c r="BM2639" s="175">
        <f t="shared" si="3116"/>
        <v>0</v>
      </c>
      <c r="BN2639" s="95">
        <f t="shared" si="3117"/>
        <v>6.8953944009013043E-4</v>
      </c>
      <c r="BO2639" s="95">
        <f t="shared" si="3118"/>
        <v>3.988539941163146E-2</v>
      </c>
      <c r="BP2639" s="95">
        <f t="shared" si="3109"/>
        <v>0.11002410031333805</v>
      </c>
      <c r="BQ2639" s="95">
        <f t="shared" si="3110"/>
        <v>6.3641830050059029</v>
      </c>
      <c r="BR2639" s="95">
        <f t="shared" si="3128"/>
        <v>0.10907531331714927</v>
      </c>
      <c r="BS2639" s="95">
        <f t="shared" si="3129"/>
        <v>6.2743273438786247</v>
      </c>
      <c r="BT2639" s="175">
        <f t="shared" si="3130"/>
        <v>2.2842633666271095E-2</v>
      </c>
      <c r="BU2639" s="175">
        <f t="shared" si="3130"/>
        <v>1.2041152223246678</v>
      </c>
      <c r="BV2639" s="175">
        <f t="shared" si="3119"/>
        <v>688.18492432154767</v>
      </c>
      <c r="BW2639" s="175" t="e">
        <f t="shared" si="3120"/>
        <v>#REF!</v>
      </c>
      <c r="BX2639" s="175" t="e">
        <f t="shared" si="3121"/>
        <v>#REF!</v>
      </c>
      <c r="BY2639" s="175" t="e">
        <f t="shared" si="3131"/>
        <v>#REF!</v>
      </c>
      <c r="BZ2639" s="175" t="e">
        <f t="shared" si="3131"/>
        <v>#REF!</v>
      </c>
      <c r="CA2639" s="175">
        <f t="shared" si="3122"/>
        <v>547.03872764645882</v>
      </c>
      <c r="CB2639" s="175" t="e">
        <f t="shared" si="3123"/>
        <v>#REF!</v>
      </c>
      <c r="CC2639" s="175" t="e">
        <f t="shared" si="3132"/>
        <v>#REF!</v>
      </c>
      <c r="CD2639" s="175" t="e">
        <f t="shared" si="3138"/>
        <v>#REF!</v>
      </c>
      <c r="CE2639" s="175" t="e">
        <f t="shared" si="3139"/>
        <v>#REF!</v>
      </c>
      <c r="CF2639" s="175" t="e">
        <f t="shared" si="3140"/>
        <v>#REF!</v>
      </c>
      <c r="CG2639" s="175" t="e">
        <f t="shared" si="3141"/>
        <v>#REF!</v>
      </c>
      <c r="CH2639" s="175" t="e">
        <f t="shared" si="3124"/>
        <v>#REF!</v>
      </c>
      <c r="CI2639" s="180">
        <f t="shared" si="3142"/>
        <v>4.5793062546204979</v>
      </c>
      <c r="CJ2639" s="180">
        <f t="shared" si="3143"/>
        <v>1.2264319695891803</v>
      </c>
      <c r="CK2639" s="175" t="e">
        <f t="shared" si="3125"/>
        <v>#REF!</v>
      </c>
      <c r="CL2639" s="175"/>
      <c r="CM2639" s="89" t="e">
        <f t="shared" si="3111"/>
        <v>#REF!</v>
      </c>
      <c r="CN2639" s="89">
        <f t="shared" si="3112"/>
        <v>9.8468571720537398E-2</v>
      </c>
      <c r="CO2639" s="175"/>
      <c r="CP2639" s="175"/>
      <c r="CQ2639" s="1"/>
      <c r="CR2639" s="1"/>
      <c r="CS2639" s="1"/>
      <c r="CT2639" s="1"/>
      <c r="CU2639" s="1"/>
      <c r="CV2639" s="1"/>
      <c r="CW2639" s="1"/>
      <c r="CX2639" s="1"/>
      <c r="CY2639" s="1"/>
      <c r="CZ2639" s="1"/>
      <c r="DA2639" s="1"/>
      <c r="DB2639" s="1"/>
      <c r="DC2639" s="1"/>
      <c r="DD2639" s="1"/>
      <c r="DE2639" s="1"/>
      <c r="DF2639" s="1"/>
      <c r="DG2639" s="1"/>
      <c r="DH2639" s="1"/>
      <c r="DI2639" s="1"/>
      <c r="DJ2639" s="1"/>
      <c r="DK2639" s="1"/>
      <c r="DL2639" s="1"/>
      <c r="DM2639" s="1"/>
      <c r="DN2639" s="1"/>
      <c r="DO2639" s="1"/>
      <c r="DP2639" s="1"/>
      <c r="DQ2639" s="1"/>
      <c r="DR2639" s="1"/>
      <c r="DS2639" s="1"/>
      <c r="DT2639" s="1"/>
      <c r="DU2639" s="1"/>
      <c r="DV2639" s="1"/>
      <c r="DW2639" s="1"/>
      <c r="DX2639" s="1"/>
      <c r="DY2639" s="1"/>
      <c r="DZ2639" s="1"/>
      <c r="EA2639" s="1"/>
      <c r="EB2639" s="1"/>
      <c r="EC2639" s="1"/>
      <c r="ED2639" s="1"/>
      <c r="EE2639" s="1"/>
      <c r="EF2639" s="1"/>
      <c r="EG2639" s="1"/>
      <c r="EH2639" s="1"/>
      <c r="EI2639" s="1"/>
      <c r="EJ2639" s="1"/>
      <c r="EK2639" s="1"/>
      <c r="EL2639" s="1"/>
      <c r="EM2639" s="1"/>
      <c r="EN2639" s="1"/>
      <c r="EO2639" s="1"/>
      <c r="EP2639" s="1"/>
      <c r="EQ2639" s="1"/>
      <c r="ER2639" s="1"/>
      <c r="ES2639" s="1"/>
      <c r="ET2639" s="1"/>
      <c r="EU2639" s="1"/>
      <c r="EV2639" s="1"/>
      <c r="EW2639" s="1"/>
      <c r="EX2639" s="1"/>
      <c r="EY2639" s="1"/>
      <c r="EZ2639" s="1"/>
      <c r="FA2639" s="1"/>
      <c r="FB2639" s="1"/>
      <c r="FC2639" s="1"/>
      <c r="FD2639" s="1"/>
      <c r="FE2639" s="1"/>
      <c r="FF2639" s="1"/>
      <c r="FG2639" s="1"/>
      <c r="FH2639" s="1"/>
      <c r="FI2639" s="1"/>
      <c r="FJ2639" s="1"/>
      <c r="FK2639" s="1"/>
      <c r="FL2639" s="1"/>
      <c r="FM2639" s="1"/>
      <c r="FN2639" s="1"/>
      <c r="FO2639" s="1"/>
      <c r="FP2639" s="1"/>
      <c r="FQ2639" s="1"/>
      <c r="FR2639" s="1"/>
      <c r="FS2639" s="1"/>
      <c r="FT2639" s="1"/>
      <c r="FU2639" s="1"/>
      <c r="FV2639" s="1"/>
      <c r="FW2639" s="1"/>
      <c r="FX2639" s="1"/>
      <c r="FY2639" s="1"/>
      <c r="FZ2639" s="1"/>
      <c r="GA2639" s="1"/>
      <c r="GB2639" s="1"/>
      <c r="GC2639" s="1"/>
      <c r="GD2639" s="1"/>
      <c r="GE2639" s="1"/>
      <c r="GF2639" s="1"/>
      <c r="GG2639" s="1"/>
      <c r="GH2639" s="1"/>
      <c r="GI2639" s="1"/>
      <c r="GJ2639" s="1"/>
      <c r="GK2639"/>
      <c r="GL2639"/>
      <c r="GM2639"/>
      <c r="GN2639"/>
      <c r="GO2639"/>
      <c r="GP2639"/>
      <c r="GQ2639"/>
      <c r="GR2639"/>
      <c r="GS2639"/>
      <c r="GT2639"/>
      <c r="GU2639"/>
      <c r="GV2639"/>
      <c r="GW2639"/>
      <c r="GX2639"/>
      <c r="GY2639"/>
      <c r="GZ2639"/>
      <c r="HA2639"/>
      <c r="HB2639"/>
      <c r="HC2639"/>
      <c r="HD2639"/>
      <c r="HE2639"/>
    </row>
    <row r="2640" spans="4:213" s="19" customFormat="1" ht="14.4" x14ac:dyDescent="0.3">
      <c r="E2640" s="32">
        <v>41549.445833333331</v>
      </c>
      <c r="F2640" s="21">
        <f t="shared" si="3095"/>
        <v>1650.7062499999956</v>
      </c>
      <c r="G2640" s="21">
        <f t="shared" si="3096"/>
        <v>138.83541666666133</v>
      </c>
      <c r="H2640" s="21"/>
      <c r="I2640" s="21">
        <v>1040</v>
      </c>
      <c r="J2640" s="21">
        <v>13172</v>
      </c>
      <c r="K2640" s="21">
        <v>14887</v>
      </c>
      <c r="L2640" s="21">
        <v>9</v>
      </c>
      <c r="M2640" s="124">
        <v>6.37</v>
      </c>
      <c r="N2640" s="22"/>
      <c r="O2640" s="22"/>
      <c r="P2640" s="22"/>
      <c r="Q2640" s="22"/>
      <c r="U2640" s="48">
        <f t="shared" si="3097"/>
        <v>5.834826715637241E-2</v>
      </c>
      <c r="V2640" s="48">
        <f t="shared" si="3098"/>
        <v>7.8192498618176325</v>
      </c>
      <c r="W2640" s="48">
        <f t="shared" si="3099"/>
        <v>5.0568771625572724E-2</v>
      </c>
      <c r="X2640" s="239">
        <f>W2640+V2640+SUM($U$2631:U2640)</f>
        <v>8.0878561807593528</v>
      </c>
      <c r="Y2640" s="266">
        <f>W2640+V2640+SUM($U$2631:U2640)-$X$2632</f>
        <v>7.9970517326358852</v>
      </c>
      <c r="Z2640" s="42"/>
      <c r="AA2640" s="42"/>
      <c r="AB2640" s="41">
        <f t="shared" si="3100"/>
        <v>5.1626477798329913E-2</v>
      </c>
      <c r="AC2640" s="48">
        <f t="shared" si="3101"/>
        <v>6.918463033509898</v>
      </c>
      <c r="AD2640" s="48">
        <f t="shared" si="3102"/>
        <v>1.327076940262407</v>
      </c>
      <c r="AE2640" s="48">
        <f t="shared" si="3103"/>
        <v>2.2587232088413196</v>
      </c>
      <c r="AF2640" s="48">
        <f t="shared" si="3104"/>
        <v>1.3270769402624074</v>
      </c>
      <c r="AG2640" s="238">
        <f t="shared" si="3105"/>
        <v>0.93158738250377204</v>
      </c>
      <c r="AH2640" s="48">
        <f t="shared" si="3106"/>
        <v>5.8886075140081601E-5</v>
      </c>
      <c r="AI2640" s="48">
        <f>AE2640+AC2640+SUM($AB$2631:AB2640)</f>
        <v>9.4908540656394855</v>
      </c>
      <c r="AJ2640" s="48">
        <f>AE2640+AC2640+SUM($AB$2631:AB2640)-$AI$2632</f>
        <v>6.7180407757452993</v>
      </c>
      <c r="AK2640" s="46"/>
      <c r="AL2640" s="86"/>
      <c r="AM2640" s="41">
        <v>457.42633333333333</v>
      </c>
      <c r="AN2640" s="41">
        <v>0.39690665009406084</v>
      </c>
      <c r="AO2640" s="41"/>
      <c r="AP2640" s="41"/>
      <c r="AQ2640">
        <v>1961</v>
      </c>
      <c r="AR2640" s="41">
        <v>549.0143333333333</v>
      </c>
      <c r="AS2640" s="25">
        <v>0.31296148147796032</v>
      </c>
      <c r="AT2640" s="41"/>
      <c r="AU2640" s="41"/>
      <c r="AV2640" s="175">
        <f t="shared" si="3113"/>
        <v>0</v>
      </c>
      <c r="AW2640" s="95">
        <f t="shared" si="3114"/>
        <v>3.6395923313813611E-2</v>
      </c>
      <c r="AX2640" s="95">
        <f t="shared" si="3115"/>
        <v>2.222327285527506</v>
      </c>
      <c r="AY2640" s="95">
        <f t="shared" si="3107"/>
        <v>0.15293082189243046</v>
      </c>
      <c r="AZ2640" s="95">
        <f t="shared" si="3108"/>
        <v>9.3379232437470545</v>
      </c>
      <c r="BA2640" s="175">
        <f t="shared" si="3126"/>
        <v>0.12176271835580428</v>
      </c>
      <c r="BB2640" s="175">
        <f t="shared" si="3127"/>
        <v>6.5962780573894939</v>
      </c>
      <c r="BC2640" s="175">
        <f t="shared" si="3145"/>
        <v>1.8746956418279614E-2</v>
      </c>
      <c r="BD2640" s="175">
        <f t="shared" si="3145"/>
        <v>0.89355559511734128</v>
      </c>
      <c r="BE2640" s="175">
        <f t="shared" si="3133"/>
        <v>867.02907277103725</v>
      </c>
      <c r="BF2640" s="175">
        <f t="shared" si="3134"/>
        <v>-0.11853658802914577</v>
      </c>
      <c r="BG2640" s="175">
        <f t="shared" si="3135"/>
        <v>1.1185365880291458</v>
      </c>
      <c r="BH2640" s="175">
        <f t="shared" si="3146"/>
        <v>-0.10814123170931644</v>
      </c>
      <c r="BI2640" s="175">
        <f t="shared" si="3144"/>
        <v>1.0204437832449376</v>
      </c>
      <c r="BJ2640" s="175">
        <f t="shared" si="3147"/>
        <v>642.69626687968321</v>
      </c>
      <c r="BK2640" s="175">
        <f t="shared" si="3136"/>
        <v>0.16657141880016596</v>
      </c>
      <c r="BL2640" s="175">
        <f t="shared" si="3137"/>
        <v>0.8334285811998341</v>
      </c>
      <c r="BM2640" s="175">
        <f t="shared" si="3116"/>
        <v>0</v>
      </c>
      <c r="BN2640" s="95">
        <f t="shared" si="3117"/>
        <v>8.6516991170127323E-4</v>
      </c>
      <c r="BO2640" s="95">
        <f t="shared" si="3118"/>
        <v>4.9703601713871455E-2</v>
      </c>
      <c r="BP2640" s="95">
        <f t="shared" si="3109"/>
        <v>0.13837333976729591</v>
      </c>
      <c r="BQ2640" s="95">
        <f t="shared" si="3110"/>
        <v>7.949482840992057</v>
      </c>
      <c r="BR2640" s="95">
        <f t="shared" si="3128"/>
        <v>0.13742455277110713</v>
      </c>
      <c r="BS2640" s="95">
        <f t="shared" si="3129"/>
        <v>7.8596271798647788</v>
      </c>
      <c r="BT2640" s="175">
        <f t="shared" si="3130"/>
        <v>2.8349239453957856E-2</v>
      </c>
      <c r="BU2640" s="175">
        <f t="shared" si="3130"/>
        <v>1.5852998359861541</v>
      </c>
      <c r="BV2640" s="175">
        <f t="shared" si="3119"/>
        <v>591.37263979110207</v>
      </c>
      <c r="BW2640" s="175" t="e">
        <f t="shared" si="3120"/>
        <v>#REF!</v>
      </c>
      <c r="BX2640" s="175" t="e">
        <f t="shared" si="3121"/>
        <v>#REF!</v>
      </c>
      <c r="BY2640" s="175" t="e">
        <f t="shared" si="3131"/>
        <v>#REF!</v>
      </c>
      <c r="BZ2640" s="175" t="e">
        <f t="shared" si="3131"/>
        <v>#REF!</v>
      </c>
      <c r="CA2640" s="175">
        <f t="shared" si="3122"/>
        <v>555.98095124601855</v>
      </c>
      <c r="CB2640" s="175" t="e">
        <f t="shared" si="3123"/>
        <v>#REF!</v>
      </c>
      <c r="CC2640" s="175" t="e">
        <f t="shared" si="3132"/>
        <v>#REF!</v>
      </c>
      <c r="CD2640" s="175" t="e">
        <f t="shared" si="3138"/>
        <v>#REF!</v>
      </c>
      <c r="CE2640" s="175" t="e">
        <f t="shared" si="3139"/>
        <v>#REF!</v>
      </c>
      <c r="CF2640" s="175" t="e">
        <f t="shared" si="3140"/>
        <v>#REF!</v>
      </c>
      <c r="CG2640" s="175" t="e">
        <f t="shared" si="3141"/>
        <v>#REF!</v>
      </c>
      <c r="CH2640" s="175" t="e">
        <f t="shared" si="3124"/>
        <v>#REF!</v>
      </c>
      <c r="CI2640" s="180">
        <f t="shared" si="3142"/>
        <v>5.5990071921720377</v>
      </c>
      <c r="CJ2640" s="180">
        <f t="shared" si="3143"/>
        <v>1.1190335835732621</v>
      </c>
      <c r="CK2640" s="175" t="e">
        <f t="shared" si="3125"/>
        <v>#REF!</v>
      </c>
      <c r="CL2640" s="175"/>
      <c r="CM2640" s="89" t="e">
        <f t="shared" si="3111"/>
        <v>#REF!</v>
      </c>
      <c r="CN2640" s="89">
        <f t="shared" si="3112"/>
        <v>0.12039514516197983</v>
      </c>
      <c r="CO2640" s="175"/>
      <c r="CP2640" s="175"/>
      <c r="CQ2640" s="1"/>
      <c r="CR2640" s="1"/>
      <c r="CS2640" s="1"/>
      <c r="CT2640" s="1"/>
      <c r="CU2640" s="1"/>
      <c r="CV2640" s="1"/>
      <c r="CW2640" s="1"/>
      <c r="CX2640" s="1"/>
      <c r="CY2640" s="1"/>
      <c r="CZ2640" s="1"/>
      <c r="DA2640" s="1"/>
      <c r="DB2640" s="1"/>
      <c r="DC2640" s="1"/>
      <c r="DD2640" s="1"/>
      <c r="DE2640" s="1"/>
      <c r="DF2640" s="1"/>
      <c r="DG2640" s="1"/>
      <c r="DH2640" s="1"/>
      <c r="DI2640" s="1"/>
      <c r="DJ2640" s="1"/>
      <c r="DK2640" s="1"/>
      <c r="DL2640" s="1"/>
      <c r="DM2640" s="1"/>
      <c r="DN2640" s="1"/>
      <c r="DO2640" s="1"/>
      <c r="DP2640" s="1"/>
      <c r="DQ2640" s="1"/>
      <c r="DR2640" s="1"/>
      <c r="DS2640" s="1"/>
      <c r="DT2640" s="1"/>
      <c r="DU2640" s="1"/>
      <c r="DV2640" s="1"/>
      <c r="DW2640" s="1"/>
      <c r="DX2640" s="1"/>
      <c r="DY2640" s="1"/>
      <c r="DZ2640" s="1"/>
      <c r="EA2640" s="1"/>
      <c r="EB2640" s="1"/>
      <c r="EC2640" s="1"/>
      <c r="ED2640" s="1"/>
      <c r="EE2640" s="1"/>
      <c r="EF2640" s="1"/>
      <c r="EG2640" s="1"/>
      <c r="EH2640" s="1"/>
      <c r="EI2640" s="1"/>
      <c r="EJ2640" s="1"/>
      <c r="EK2640" s="1"/>
      <c r="EL2640" s="1"/>
      <c r="EM2640" s="1"/>
      <c r="EN2640" s="1"/>
      <c r="EO2640" s="1"/>
      <c r="EP2640" s="1"/>
      <c r="EQ2640" s="1"/>
      <c r="ER2640" s="1"/>
      <c r="ES2640" s="1"/>
      <c r="ET2640" s="1"/>
      <c r="EU2640" s="1"/>
      <c r="EV2640" s="1"/>
      <c r="EW2640" s="1"/>
      <c r="EX2640" s="1"/>
      <c r="EY2640" s="1"/>
      <c r="EZ2640" s="1"/>
      <c r="FA2640" s="1"/>
      <c r="FB2640" s="1"/>
      <c r="FC2640" s="1"/>
      <c r="FD2640" s="1"/>
      <c r="FE2640" s="1"/>
      <c r="FF2640" s="1"/>
      <c r="FG2640" s="1"/>
      <c r="FH2640" s="1"/>
      <c r="FI2640" s="1"/>
      <c r="FJ2640" s="1"/>
      <c r="FK2640" s="1"/>
      <c r="FL2640" s="1"/>
      <c r="FM2640" s="1"/>
      <c r="FN2640" s="1"/>
      <c r="FO2640" s="1"/>
      <c r="FP2640" s="1"/>
      <c r="FQ2640" s="1"/>
      <c r="FR2640" s="1"/>
      <c r="FS2640" s="1"/>
      <c r="FT2640" s="1"/>
      <c r="FU2640" s="1"/>
      <c r="FV2640" s="1"/>
      <c r="FW2640" s="1"/>
      <c r="FX2640" s="1"/>
      <c r="FY2640" s="1"/>
      <c r="FZ2640" s="1"/>
      <c r="GA2640" s="1"/>
      <c r="GB2640" s="1"/>
      <c r="GC2640" s="1"/>
      <c r="GD2640" s="1"/>
      <c r="GE2640" s="1"/>
      <c r="GF2640" s="1"/>
      <c r="GG2640" s="1"/>
      <c r="GH2640" s="1"/>
      <c r="GI2640" s="1"/>
      <c r="GJ2640" s="1"/>
      <c r="GK2640"/>
      <c r="GL2640"/>
      <c r="GM2640"/>
      <c r="GN2640"/>
      <c r="GO2640"/>
      <c r="GP2640"/>
      <c r="GQ2640"/>
      <c r="GR2640"/>
      <c r="GS2640"/>
      <c r="GT2640"/>
      <c r="GU2640"/>
      <c r="GV2640"/>
      <c r="GW2640"/>
      <c r="GX2640"/>
      <c r="GY2640"/>
      <c r="GZ2640"/>
      <c r="HA2640"/>
      <c r="HB2640"/>
      <c r="HC2640"/>
      <c r="HD2640"/>
      <c r="HE2640"/>
    </row>
    <row r="2641" spans="1:213" s="19" customFormat="1" ht="14.4" x14ac:dyDescent="0.3">
      <c r="E2641" s="32">
        <v>41584.461805555555</v>
      </c>
      <c r="F2641" s="21">
        <f t="shared" si="3095"/>
        <v>1685.722222222219</v>
      </c>
      <c r="G2641" s="21">
        <f t="shared" si="3096"/>
        <v>173.85138888888469</v>
      </c>
      <c r="H2641" s="21"/>
      <c r="I2641" s="21">
        <v>1048</v>
      </c>
      <c r="J2641" s="21">
        <v>14751</v>
      </c>
      <c r="K2641" s="21">
        <v>17267</v>
      </c>
      <c r="L2641" s="21">
        <v>10</v>
      </c>
      <c r="M2641" s="124">
        <v>6.37</v>
      </c>
      <c r="N2641" s="22"/>
      <c r="O2641" s="22"/>
      <c r="P2641" s="22"/>
      <c r="Q2641" s="22"/>
      <c r="U2641" s="48">
        <f t="shared" si="3097"/>
        <v>6.819705282232294E-2</v>
      </c>
      <c r="V2641" s="48">
        <f t="shared" si="3098"/>
        <v>9.1390853892578772</v>
      </c>
      <c r="W2641" s="48">
        <f t="shared" si="3099"/>
        <v>5.9104432021380611E-2</v>
      </c>
      <c r="X2641" s="239">
        <f>W2641+V2641+SUM($U$2631:U2641)</f>
        <v>9.484424421417728</v>
      </c>
      <c r="Y2641" s="266">
        <f>W2641+V2641+SUM($U$2631:U2641)-$X$2632</f>
        <v>9.3936199732942605</v>
      </c>
      <c r="Z2641" s="42"/>
      <c r="AA2641" s="42"/>
      <c r="AB2641" s="41">
        <f t="shared" si="3100"/>
        <v>5.825995981827102E-2</v>
      </c>
      <c r="AC2641" s="48">
        <f t="shared" si="3101"/>
        <v>7.8074157975874767</v>
      </c>
      <c r="AD2641" s="48">
        <f t="shared" si="3102"/>
        <v>1.4975929506068879</v>
      </c>
      <c r="AE2641" s="48">
        <f t="shared" si="3103"/>
        <v>2.5489463740241525</v>
      </c>
      <c r="AF2641" s="48">
        <f t="shared" si="3104"/>
        <v>1.4975929506068881</v>
      </c>
      <c r="AG2641" s="238">
        <f t="shared" si="3105"/>
        <v>1.0512869710750201</v>
      </c>
      <c r="AH2641" s="48">
        <f t="shared" si="3106"/>
        <v>6.6452342244192818E-5</v>
      </c>
      <c r="AI2641" s="48">
        <f>AE2641+AC2641+SUM($AB$2631:AB2641)</f>
        <v>10.72828995471817</v>
      </c>
      <c r="AJ2641" s="48">
        <f>AE2641+AC2641+SUM($AB$2631:AB2641)-$AI$2632</f>
        <v>7.9554766648239834</v>
      </c>
      <c r="AK2641" s="46"/>
      <c r="AL2641" s="86"/>
      <c r="AM2641" s="25">
        <v>471.1705</v>
      </c>
      <c r="AN2641" s="25">
        <v>0.19749999999999091</v>
      </c>
      <c r="AO2641" s="25"/>
      <c r="AP2641" s="25"/>
      <c r="AQ2641">
        <v>1836</v>
      </c>
      <c r="AR2641" s="25">
        <v>549.91799999999989</v>
      </c>
      <c r="AS2641" s="25">
        <v>8.8999999999998636E-2</v>
      </c>
      <c r="AT2641" s="41"/>
      <c r="AU2641" s="41"/>
      <c r="AV2641" s="175">
        <f t="shared" si="3113"/>
        <v>0</v>
      </c>
      <c r="AW2641" s="95">
        <f t="shared" si="3114"/>
        <v>4.1453464417835845E-2</v>
      </c>
      <c r="AX2641" s="95">
        <f t="shared" si="3115"/>
        <v>2.5074929096063165</v>
      </c>
      <c r="AY2641" s="95">
        <f t="shared" si="3107"/>
        <v>0.1744739671396168</v>
      </c>
      <c r="AZ2641" s="95">
        <f t="shared" si="3108"/>
        <v>10.553815987578554</v>
      </c>
      <c r="BA2641" s="175">
        <f t="shared" si="3126"/>
        <v>0.14330586360299064</v>
      </c>
      <c r="BB2641" s="175">
        <f t="shared" si="3127"/>
        <v>7.8121708012209936</v>
      </c>
      <c r="BC2641" s="175">
        <f t="shared" si="3145"/>
        <v>2.1543145247186354E-2</v>
      </c>
      <c r="BD2641" s="175">
        <f t="shared" si="3145"/>
        <v>1.2158927438314997</v>
      </c>
      <c r="BE2641" s="175">
        <f t="shared" si="3133"/>
        <v>576.72419627272404</v>
      </c>
      <c r="BF2641" s="175">
        <f t="shared" si="3134"/>
        <v>0.25041633609800495</v>
      </c>
      <c r="BG2641" s="175">
        <f t="shared" si="3135"/>
        <v>0.74958366390199505</v>
      </c>
      <c r="BH2641" s="175">
        <f t="shared" si="3146"/>
        <v>0.30987416149926134</v>
      </c>
      <c r="BI2641" s="175">
        <f t="shared" si="3144"/>
        <v>0.92756172757942279</v>
      </c>
      <c r="BJ2641" s="175">
        <f t="shared" si="3147"/>
        <v>632.42831908545384</v>
      </c>
      <c r="BK2641" s="175">
        <f t="shared" si="3136"/>
        <v>0.17962111127919622</v>
      </c>
      <c r="BL2641" s="175">
        <f t="shared" si="3137"/>
        <v>0.82037888872080378</v>
      </c>
      <c r="BM2641" s="175">
        <f t="shared" si="3116"/>
        <v>0</v>
      </c>
      <c r="BN2641" s="95">
        <f t="shared" si="3117"/>
        <v>1.0117844543293876E-3</v>
      </c>
      <c r="BO2641" s="95">
        <f t="shared" si="3118"/>
        <v>5.8092647567051223E-2</v>
      </c>
      <c r="BP2641" s="95">
        <f t="shared" si="3109"/>
        <v>0.162359959476154</v>
      </c>
      <c r="BQ2641" s="95">
        <f t="shared" si="3110"/>
        <v>9.322064461941574</v>
      </c>
      <c r="BR2641" s="95">
        <f t="shared" si="3128"/>
        <v>0.16141117247996523</v>
      </c>
      <c r="BS2641" s="95">
        <f t="shared" si="3129"/>
        <v>9.2322088008142948</v>
      </c>
      <c r="BT2641" s="175">
        <f t="shared" si="3130"/>
        <v>2.3986619708858098E-2</v>
      </c>
      <c r="BU2641" s="175">
        <f t="shared" si="3130"/>
        <v>1.3725816209495161</v>
      </c>
      <c r="BV2641" s="175">
        <f t="shared" si="3119"/>
        <v>555.15170162546417</v>
      </c>
      <c r="BW2641" s="175" t="e">
        <f t="shared" si="3120"/>
        <v>#REF!</v>
      </c>
      <c r="BX2641" s="175" t="e">
        <f t="shared" si="3121"/>
        <v>#REF!</v>
      </c>
      <c r="BY2641" s="175" t="e">
        <f t="shared" si="3131"/>
        <v>#REF!</v>
      </c>
      <c r="BZ2641" s="175" t="e">
        <f t="shared" si="3131"/>
        <v>#REF!</v>
      </c>
      <c r="CA2641" s="175">
        <f t="shared" si="3122"/>
        <v>555.85766408766801</v>
      </c>
      <c r="CB2641" s="175" t="e">
        <f t="shared" si="3123"/>
        <v>#REF!</v>
      </c>
      <c r="CC2641" s="175" t="e">
        <f t="shared" si="3132"/>
        <v>#REF!</v>
      </c>
      <c r="CD2641" s="175" t="e">
        <f t="shared" si="3138"/>
        <v>#REF!</v>
      </c>
      <c r="CE2641" s="175" t="e">
        <f t="shared" si="3139"/>
        <v>#REF!</v>
      </c>
      <c r="CF2641" s="175" t="e">
        <f t="shared" si="3140"/>
        <v>#REF!</v>
      </c>
      <c r="CG2641" s="175" t="e">
        <f t="shared" si="3141"/>
        <v>#REF!</v>
      </c>
      <c r="CH2641" s="175" t="e">
        <f t="shared" si="3124"/>
        <v>#REF!</v>
      </c>
      <c r="CI2641" s="175">
        <f t="shared" si="3142"/>
        <v>6.5265051055325856</v>
      </c>
      <c r="CJ2641" s="175">
        <f t="shared" si="3143"/>
        <v>1.4289715592913976</v>
      </c>
      <c r="CK2641" s="175" t="e">
        <f t="shared" si="3125"/>
        <v>#REF!</v>
      </c>
      <c r="CL2641" s="175"/>
      <c r="CM2641" s="89" t="e">
        <f t="shared" si="3111"/>
        <v>#REF!</v>
      </c>
      <c r="CN2641" s="89">
        <f t="shared" si="3112"/>
        <v>0.14033908202146395</v>
      </c>
      <c r="CO2641" s="175"/>
      <c r="CP2641" s="175"/>
      <c r="CQ2641" s="1"/>
      <c r="CR2641" s="1"/>
      <c r="CS2641" s="1"/>
      <c r="CT2641" s="1"/>
      <c r="CU2641" s="1"/>
      <c r="CV2641" s="1"/>
      <c r="CW2641" s="1"/>
      <c r="CX2641" s="1"/>
      <c r="CY2641" s="1"/>
      <c r="CZ2641" s="1"/>
      <c r="DA2641" s="1"/>
      <c r="DB2641" s="1"/>
      <c r="DC2641" s="1"/>
      <c r="DD2641" s="1"/>
      <c r="DE2641" s="1"/>
      <c r="DF2641" s="1"/>
      <c r="DG2641" s="1"/>
      <c r="DH2641" s="1"/>
      <c r="DI2641" s="1"/>
      <c r="DJ2641" s="1"/>
      <c r="DK2641" s="1"/>
      <c r="DL2641" s="1"/>
      <c r="DM2641" s="1"/>
      <c r="DN2641" s="1"/>
      <c r="DO2641" s="1"/>
      <c r="DP2641" s="1"/>
      <c r="DQ2641" s="1"/>
      <c r="DR2641" s="1"/>
      <c r="DS2641" s="1"/>
      <c r="DT2641" s="1"/>
      <c r="DU2641" s="1"/>
      <c r="DV2641" s="1"/>
      <c r="DW2641" s="1"/>
      <c r="DX2641" s="1"/>
      <c r="DY2641" s="1"/>
      <c r="DZ2641" s="1"/>
      <c r="EA2641" s="1"/>
      <c r="EB2641" s="1"/>
      <c r="EC2641" s="1"/>
      <c r="ED2641" s="1"/>
      <c r="EE2641" s="1"/>
      <c r="EF2641" s="1"/>
      <c r="EG2641" s="1"/>
      <c r="EH2641" s="1"/>
      <c r="EI2641" s="1"/>
      <c r="EJ2641" s="1"/>
      <c r="EK2641" s="1"/>
      <c r="EL2641" s="1"/>
      <c r="EM2641" s="1"/>
      <c r="EN2641" s="1"/>
      <c r="EO2641" s="1"/>
      <c r="EP2641" s="1"/>
      <c r="EQ2641" s="1"/>
      <c r="ER2641" s="1"/>
      <c r="ES2641" s="1"/>
      <c r="ET2641" s="1"/>
      <c r="EU2641" s="1"/>
      <c r="EV2641" s="1"/>
      <c r="EW2641" s="1"/>
      <c r="EX2641" s="1"/>
      <c r="EY2641" s="1"/>
      <c r="EZ2641" s="1"/>
      <c r="FA2641" s="1"/>
      <c r="FB2641" s="1"/>
      <c r="FC2641" s="1"/>
      <c r="FD2641" s="1"/>
      <c r="FE2641" s="1"/>
      <c r="FF2641" s="1"/>
      <c r="FG2641" s="1"/>
      <c r="FH2641" s="1"/>
      <c r="FI2641" s="1"/>
      <c r="FJ2641" s="1"/>
      <c r="FK2641" s="1"/>
      <c r="FL2641" s="1"/>
      <c r="FM2641" s="1"/>
      <c r="FN2641" s="1"/>
      <c r="FO2641" s="1"/>
      <c r="FP2641" s="1"/>
      <c r="FQ2641" s="1"/>
      <c r="FR2641" s="1"/>
      <c r="FS2641" s="1"/>
      <c r="FT2641" s="1"/>
      <c r="FU2641" s="1"/>
      <c r="FV2641" s="1"/>
      <c r="FW2641" s="1"/>
      <c r="FX2641" s="1"/>
      <c r="FY2641" s="1"/>
      <c r="FZ2641" s="1"/>
      <c r="GA2641" s="1"/>
      <c r="GB2641" s="1"/>
      <c r="GC2641" s="1"/>
      <c r="GD2641" s="1"/>
      <c r="GE2641" s="1"/>
      <c r="GF2641" s="1"/>
      <c r="GG2641" s="1"/>
      <c r="GH2641" s="1"/>
      <c r="GI2641" s="1"/>
      <c r="GJ2641" s="1"/>
      <c r="GK2641"/>
      <c r="GL2641"/>
      <c r="GM2641"/>
      <c r="GN2641"/>
      <c r="GO2641"/>
      <c r="GP2641"/>
      <c r="GQ2641"/>
      <c r="GR2641"/>
      <c r="GS2641"/>
      <c r="GT2641"/>
      <c r="GU2641"/>
      <c r="GV2641"/>
      <c r="GW2641"/>
      <c r="GX2641"/>
      <c r="GY2641"/>
      <c r="GZ2641"/>
      <c r="HA2641"/>
      <c r="HB2641"/>
      <c r="HC2641"/>
      <c r="HD2641"/>
      <c r="HE2641"/>
    </row>
    <row r="2642" spans="1:213" s="19" customFormat="1" ht="14.4" x14ac:dyDescent="0.3">
      <c r="E2642" s="32">
        <v>41617.597916666666</v>
      </c>
      <c r="F2642" s="21">
        <f t="shared" si="3095"/>
        <v>1718.8583333333299</v>
      </c>
      <c r="G2642" s="21">
        <f t="shared" si="3096"/>
        <v>206.98749999999563</v>
      </c>
      <c r="H2642" s="21"/>
      <c r="I2642" s="21">
        <v>1149</v>
      </c>
      <c r="J2642" s="21">
        <v>14437</v>
      </c>
      <c r="K2642" s="21">
        <v>16784</v>
      </c>
      <c r="L2642" s="21">
        <v>13</v>
      </c>
      <c r="M2642" s="124">
        <v>6.37</v>
      </c>
      <c r="N2642" s="22"/>
      <c r="O2642" s="22"/>
      <c r="P2642" s="22"/>
      <c r="Q2642" s="22"/>
      <c r="U2642" s="48">
        <f t="shared" si="3097"/>
        <v>7.267799448340867E-2</v>
      </c>
      <c r="V2642" s="48">
        <f t="shared" si="3098"/>
        <v>9.7395762722237311</v>
      </c>
      <c r="W2642" s="48">
        <f t="shared" si="3099"/>
        <v>6.2987935792275573E-2</v>
      </c>
      <c r="X2642" s="239">
        <f>W2642+V2642+SUM($U$2631:U2642)</f>
        <v>10.161476802637887</v>
      </c>
      <c r="Y2642" s="266">
        <f>W2642+V2642+SUM($U$2631:U2642)-$X$2632</f>
        <v>10.07067235451442</v>
      </c>
      <c r="Z2642" s="42"/>
      <c r="AA2642" s="42"/>
      <c r="AB2642" s="41">
        <f t="shared" si="3100"/>
        <v>6.2515026594195139E-2</v>
      </c>
      <c r="AC2642" s="48">
        <f t="shared" si="3101"/>
        <v>8.3776371926891091</v>
      </c>
      <c r="AD2642" s="48">
        <f t="shared" si="3102"/>
        <v>1.6069709527178175</v>
      </c>
      <c r="AE2642" s="48">
        <f t="shared" si="3103"/>
        <v>2.7351108867281413</v>
      </c>
      <c r="AF2642" s="48">
        <f t="shared" si="3104"/>
        <v>1.6069709527178178</v>
      </c>
      <c r="AG2642" s="238">
        <f t="shared" si="3105"/>
        <v>1.1280686282635362</v>
      </c>
      <c r="AH2642" s="48">
        <f t="shared" si="3106"/>
        <v>7.1305746787340594E-5</v>
      </c>
      <c r="AI2642" s="48">
        <f>AE2642+AC2642+SUM($AB$2631:AB2642)</f>
        <v>11.547190889117987</v>
      </c>
      <c r="AJ2642" s="48">
        <f>AE2642+AC2642+SUM($AB$2631:AB2642)-$AI$2632</f>
        <v>8.7743775992238007</v>
      </c>
      <c r="AK2642" s="46"/>
      <c r="AL2642" s="86"/>
      <c r="AM2642" s="25">
        <v>473.41</v>
      </c>
      <c r="AN2642" s="25">
        <v>0.31000000000000227</v>
      </c>
      <c r="AO2642" s="25"/>
      <c r="AP2642" s="25"/>
      <c r="AQ2642" s="25"/>
      <c r="AR2642" s="25">
        <v>545.92750000000001</v>
      </c>
      <c r="AS2642" s="25">
        <v>0.15949999999997999</v>
      </c>
      <c r="AT2642" s="41"/>
      <c r="AU2642" s="41"/>
      <c r="AV2642" s="175">
        <f t="shared" si="3113"/>
        <v>0</v>
      </c>
      <c r="AW2642" s="95">
        <f t="shared" si="3114"/>
        <v>4.4547662969262061E-2</v>
      </c>
      <c r="AX2642" s="95">
        <f t="shared" si="3115"/>
        <v>2.6905632237588795</v>
      </c>
      <c r="AY2642" s="95">
        <f t="shared" si="3107"/>
        <v>0.18807294814489578</v>
      </c>
      <c r="AZ2642" s="95">
        <f t="shared" si="3108"/>
        <v>11.359117940973091</v>
      </c>
      <c r="BA2642" s="175">
        <f t="shared" si="3126"/>
        <v>0.15690484460826959</v>
      </c>
      <c r="BB2642" s="175">
        <f t="shared" si="3127"/>
        <v>8.6174727546155303</v>
      </c>
      <c r="BC2642" s="175">
        <f t="shared" si="3145"/>
        <v>1.3598981005278954E-2</v>
      </c>
      <c r="BD2642" s="175">
        <f t="shared" si="3145"/>
        <v>0.8053019533945367</v>
      </c>
      <c r="BE2642" s="175">
        <f t="shared" si="3133"/>
        <v>502.7595760249315</v>
      </c>
      <c r="BF2642" s="175">
        <f t="shared" si="3134"/>
        <v>0.34441910743118259</v>
      </c>
      <c r="BG2642" s="175">
        <f t="shared" si="3135"/>
        <v>0.65558089256881735</v>
      </c>
      <c r="BH2642" s="175">
        <f t="shared" si="3146"/>
        <v>0.28204512890054645</v>
      </c>
      <c r="BI2642" s="175">
        <f t="shared" si="3144"/>
        <v>0.5368558054992707</v>
      </c>
      <c r="BJ2642" s="175">
        <f t="shared" si="3147"/>
        <v>620.31078822062739</v>
      </c>
      <c r="BK2642" s="175">
        <f t="shared" si="3136"/>
        <v>0.19502146727633257</v>
      </c>
      <c r="BL2642" s="175">
        <f t="shared" si="3137"/>
        <v>0.80497853272366737</v>
      </c>
      <c r="BM2642" s="175">
        <f t="shared" si="3116"/>
        <v>0</v>
      </c>
      <c r="BN2642" s="95">
        <f t="shared" si="3117"/>
        <v>1.0755358048341703E-3</v>
      </c>
      <c r="BO2642" s="95">
        <f t="shared" si="3118"/>
        <v>6.1912399987441406E-2</v>
      </c>
      <c r="BP2642" s="95">
        <f t="shared" si="3109"/>
        <v>0.17350992684172317</v>
      </c>
      <c r="BQ2642" s="95">
        <f t="shared" si="3110"/>
        <v>9.9879668757961646</v>
      </c>
      <c r="BR2642" s="95">
        <f t="shared" si="3128"/>
        <v>0.17256113984553439</v>
      </c>
      <c r="BS2642" s="95">
        <f t="shared" si="3129"/>
        <v>9.8981112146688854</v>
      </c>
      <c r="BT2642" s="175">
        <f t="shared" si="3130"/>
        <v>1.1149967365569169E-2</v>
      </c>
      <c r="BU2642" s="175">
        <f t="shared" si="3130"/>
        <v>0.66590241385459059</v>
      </c>
      <c r="BV2642" s="175">
        <f t="shared" si="3119"/>
        <v>490.06391179035182</v>
      </c>
      <c r="BW2642" s="175" t="e">
        <f t="shared" si="3120"/>
        <v>#REF!</v>
      </c>
      <c r="BX2642" s="175" t="e">
        <f t="shared" si="3121"/>
        <v>#REF!</v>
      </c>
      <c r="BY2642" s="175" t="e">
        <f t="shared" si="3131"/>
        <v>#REF!</v>
      </c>
      <c r="BZ2642" s="175" t="e">
        <f t="shared" si="3131"/>
        <v>#REF!</v>
      </c>
      <c r="CA2642" s="175">
        <f t="shared" si="3122"/>
        <v>551.43134299254768</v>
      </c>
      <c r="CB2642" s="175" t="e">
        <f t="shared" si="3123"/>
        <v>#REF!</v>
      </c>
      <c r="CC2642" s="175" t="e">
        <f t="shared" si="3132"/>
        <v>#REF!</v>
      </c>
      <c r="CD2642" s="175" t="e">
        <f t="shared" si="3138"/>
        <v>#REF!</v>
      </c>
      <c r="CE2642" s="175" t="e">
        <f t="shared" si="3139"/>
        <v>#REF!</v>
      </c>
      <c r="CF2642" s="175" t="e">
        <f t="shared" si="3140"/>
        <v>#REF!</v>
      </c>
      <c r="CG2642" s="175" t="e">
        <f t="shared" si="3141"/>
        <v>#REF!</v>
      </c>
      <c r="CH2642" s="175" t="e">
        <f t="shared" si="3124"/>
        <v>#REF!</v>
      </c>
      <c r="CI2642" s="175">
        <f t="shared" si="3142"/>
        <v>7.0631856053865905</v>
      </c>
      <c r="CJ2642" s="175">
        <f t="shared" si="3143"/>
        <v>1.71119199383721</v>
      </c>
      <c r="CK2642" s="175" t="e">
        <f t="shared" si="3125"/>
        <v>#REF!</v>
      </c>
      <c r="CL2642" s="175"/>
      <c r="CM2642" s="89" t="e">
        <f t="shared" si="3111"/>
        <v>#REF!</v>
      </c>
      <c r="CN2642" s="89">
        <f t="shared" si="3112"/>
        <v>0.15187929343177667</v>
      </c>
      <c r="CO2642" s="175"/>
      <c r="CP2642" s="175"/>
      <c r="CQ2642" s="1"/>
      <c r="CR2642" s="1"/>
      <c r="CS2642" s="1"/>
      <c r="CT2642" s="1"/>
      <c r="CU2642" s="1"/>
      <c r="CV2642" s="1"/>
      <c r="CW2642" s="1"/>
      <c r="CX2642" s="1"/>
      <c r="CY2642" s="1"/>
      <c r="CZ2642" s="1"/>
      <c r="DA2642" s="1"/>
      <c r="DB2642" s="1"/>
      <c r="DC2642" s="1"/>
      <c r="DD2642" s="1"/>
      <c r="DE2642" s="1"/>
      <c r="DF2642" s="1"/>
      <c r="DG2642" s="1"/>
      <c r="DH2642" s="1"/>
      <c r="DI2642" s="1"/>
      <c r="DJ2642" s="1"/>
      <c r="DK2642" s="1"/>
      <c r="DL2642" s="1"/>
      <c r="DM2642" s="1"/>
      <c r="DN2642" s="1"/>
      <c r="DO2642" s="1"/>
      <c r="DP2642" s="1"/>
      <c r="DQ2642" s="1"/>
      <c r="DR2642" s="1"/>
      <c r="DS2642" s="1"/>
      <c r="DT2642" s="1"/>
      <c r="DU2642" s="1"/>
      <c r="DV2642" s="1"/>
      <c r="DW2642" s="1"/>
      <c r="DX2642" s="1"/>
      <c r="DY2642" s="1"/>
      <c r="DZ2642" s="1"/>
      <c r="EA2642" s="1"/>
      <c r="EB2642" s="1"/>
      <c r="EC2642" s="1"/>
      <c r="ED2642" s="1"/>
      <c r="EE2642" s="1"/>
      <c r="EF2642" s="1"/>
      <c r="EG2642" s="1"/>
      <c r="EH2642" s="1"/>
      <c r="EI2642" s="1"/>
      <c r="EJ2642" s="1"/>
      <c r="EK2642" s="1"/>
      <c r="EL2642" s="1"/>
      <c r="EM2642" s="1"/>
      <c r="EN2642" s="1"/>
      <c r="EO2642" s="1"/>
      <c r="EP2642" s="1"/>
      <c r="EQ2642" s="1"/>
      <c r="ER2642" s="1"/>
      <c r="ES2642" s="1"/>
      <c r="ET2642" s="1"/>
      <c r="EU2642" s="1"/>
      <c r="EV2642" s="1"/>
      <c r="EW2642" s="1"/>
      <c r="EX2642" s="1"/>
      <c r="EY2642" s="1"/>
      <c r="EZ2642" s="1"/>
      <c r="FA2642" s="1"/>
      <c r="FB2642" s="1"/>
      <c r="FC2642" s="1"/>
      <c r="FD2642" s="1"/>
      <c r="FE2642" s="1"/>
      <c r="FF2642" s="1"/>
      <c r="FG2642" s="1"/>
      <c r="FH2642" s="1"/>
      <c r="FI2642" s="1"/>
      <c r="FJ2642" s="1"/>
      <c r="FK2642" s="1"/>
      <c r="FL2642" s="1"/>
      <c r="FM2642" s="1"/>
      <c r="FN2642" s="1"/>
      <c r="FO2642" s="1"/>
      <c r="FP2642" s="1"/>
      <c r="FQ2642" s="1"/>
      <c r="FR2642" s="1"/>
      <c r="FS2642" s="1"/>
      <c r="FT2642" s="1"/>
      <c r="FU2642" s="1"/>
      <c r="FV2642" s="1"/>
      <c r="FW2642" s="1"/>
      <c r="FX2642" s="1"/>
      <c r="FY2642" s="1"/>
      <c r="FZ2642" s="1"/>
      <c r="GA2642" s="1"/>
      <c r="GB2642" s="1"/>
      <c r="GC2642" s="1"/>
      <c r="GD2642" s="1"/>
      <c r="GE2642" s="1"/>
      <c r="GF2642" s="1"/>
      <c r="GG2642" s="1"/>
      <c r="GH2642" s="1"/>
      <c r="GI2642" s="1"/>
      <c r="GJ2642" s="1"/>
      <c r="GK2642"/>
      <c r="GL2642"/>
      <c r="GM2642"/>
      <c r="GN2642"/>
      <c r="GO2642"/>
      <c r="GP2642"/>
      <c r="GQ2642"/>
      <c r="GR2642"/>
      <c r="GS2642"/>
      <c r="GT2642"/>
      <c r="GU2642"/>
      <c r="GV2642"/>
      <c r="GW2642"/>
      <c r="GX2642"/>
      <c r="GY2642"/>
      <c r="GZ2642"/>
      <c r="HA2642"/>
      <c r="HB2642"/>
      <c r="HC2642"/>
      <c r="HD2642"/>
      <c r="HE2642"/>
    </row>
    <row r="2643" spans="1:213" s="19" customFormat="1" ht="14.4" x14ac:dyDescent="0.3">
      <c r="E2643" s="32">
        <v>41696.590277777781</v>
      </c>
      <c r="F2643" s="21">
        <f t="shared" si="3095"/>
        <v>1797.8506944444453</v>
      </c>
      <c r="G2643" s="21">
        <f t="shared" si="3096"/>
        <v>285.97986111111095</v>
      </c>
      <c r="H2643" s="21"/>
      <c r="I2643" s="21">
        <v>1121</v>
      </c>
      <c r="J2643" s="21">
        <v>15281</v>
      </c>
      <c r="K2643" s="21">
        <v>18723</v>
      </c>
      <c r="L2643" s="21">
        <v>25</v>
      </c>
      <c r="M2643" s="124">
        <v>6.37</v>
      </c>
      <c r="N2643" s="22"/>
      <c r="O2643" s="22"/>
      <c r="P2643" s="22"/>
      <c r="Q2643" s="22"/>
      <c r="U2643" s="48">
        <f t="shared" si="3097"/>
        <v>7.9098543210840949E-2</v>
      </c>
      <c r="V2643" s="48">
        <f t="shared" si="3098"/>
        <v>10.599993850953576</v>
      </c>
      <c r="W2643" s="48">
        <f t="shared" si="3099"/>
        <v>6.8552441443116077E-2</v>
      </c>
      <c r="X2643" s="239">
        <f>W2643+V2643+SUM($U$2631:U2643)</f>
        <v>11.106557430229412</v>
      </c>
      <c r="Y2643" s="266">
        <f>W2643+V2643+SUM($U$2631:U2643)-$X$2632</f>
        <v>11.015752982105944</v>
      </c>
      <c r="Z2643" s="42"/>
      <c r="AA2643" s="42"/>
      <c r="AB2643" s="41">
        <f t="shared" si="3100"/>
        <v>6.4557220467065135E-2</v>
      </c>
      <c r="AC2643" s="48">
        <f t="shared" si="3101"/>
        <v>8.6513115438990322</v>
      </c>
      <c r="AD2643" s="48">
        <f t="shared" si="3102"/>
        <v>1.6594662712405663</v>
      </c>
      <c r="AE2643" s="48">
        <f t="shared" si="3103"/>
        <v>2.8244594321707321</v>
      </c>
      <c r="AF2643" s="48">
        <f t="shared" si="3104"/>
        <v>1.6594662712405666</v>
      </c>
      <c r="AG2643" s="238">
        <f t="shared" si="3105"/>
        <v>1.1649195258208696</v>
      </c>
      <c r="AH2643" s="48">
        <f t="shared" si="3106"/>
        <v>7.3635109296210546E-5</v>
      </c>
      <c r="AI2643" s="48">
        <f>AE2643+AC2643+SUM($AB$2631:AB2643)</f>
        <v>11.974771006237564</v>
      </c>
      <c r="AJ2643" s="48">
        <f>AE2643+AC2643+SUM($AB$2631:AB2643)-$AI$2632</f>
        <v>9.2019577163433777</v>
      </c>
      <c r="AK2643" s="46"/>
      <c r="AL2643" s="86"/>
      <c r="AM2643" s="41">
        <v>471.77699999999999</v>
      </c>
      <c r="AN2643" s="41">
        <v>2.1213203435577133E-2</v>
      </c>
      <c r="AO2643" s="41"/>
      <c r="AP2643" s="41"/>
      <c r="AQ2643"/>
      <c r="AR2643" s="41">
        <v>534.58799999999997</v>
      </c>
      <c r="AS2643" s="25">
        <v>0.14424978336210137</v>
      </c>
      <c r="AT2643" s="41"/>
      <c r="AU2643" s="41"/>
      <c r="AV2643" s="175">
        <f t="shared" si="3113"/>
        <v>0</v>
      </c>
      <c r="AW2643" s="95">
        <f t="shared" si="3114"/>
        <v>4.5952756391862318E-2</v>
      </c>
      <c r="AX2643" s="95">
        <f t="shared" si="3115"/>
        <v>2.7785066757788699</v>
      </c>
      <c r="AY2643" s="95">
        <f t="shared" si="3107"/>
        <v>0.19482444273418334</v>
      </c>
      <c r="AZ2643" s="95">
        <f t="shared" si="3108"/>
        <v>11.77994656350338</v>
      </c>
      <c r="BA2643" s="175">
        <f t="shared" si="3126"/>
        <v>0.16365633919755718</v>
      </c>
      <c r="BB2643" s="175">
        <f t="shared" si="3127"/>
        <v>9.0383013771458192</v>
      </c>
      <c r="BC2643" s="175">
        <f t="shared" si="3145"/>
        <v>6.7514945892875877E-3</v>
      </c>
      <c r="BD2643" s="175">
        <f t="shared" si="3145"/>
        <v>0.42082862253028885</v>
      </c>
      <c r="BE2643" s="175">
        <f t="shared" si="3133"/>
        <v>427.69863031575352</v>
      </c>
      <c r="BF2643" s="175">
        <f t="shared" si="3134"/>
        <v>0.43981521562336257</v>
      </c>
      <c r="BG2643" s="175">
        <f t="shared" si="3135"/>
        <v>0.56018478437663743</v>
      </c>
      <c r="BH2643" s="175">
        <f t="shared" si="3146"/>
        <v>0.18805624140720936</v>
      </c>
      <c r="BI2643" s="175">
        <f t="shared" si="3144"/>
        <v>0.23952387571236763</v>
      </c>
      <c r="BJ2643" s="175">
        <f t="shared" si="3147"/>
        <v>611.34265298023217</v>
      </c>
      <c r="BK2643" s="175">
        <f t="shared" si="3136"/>
        <v>0.20641920802675631</v>
      </c>
      <c r="BL2643" s="175">
        <f t="shared" si="3137"/>
        <v>0.79358079197324372</v>
      </c>
      <c r="BM2643" s="175">
        <f t="shared" si="3116"/>
        <v>0</v>
      </c>
      <c r="BN2643" s="95">
        <f t="shared" si="3117"/>
        <v>1.1621106901777778E-3</v>
      </c>
      <c r="BO2643" s="95">
        <f t="shared" si="3118"/>
        <v>6.7390330752938307E-2</v>
      </c>
      <c r="BP2643" s="95">
        <f t="shared" si="3109"/>
        <v>0.18827993356667141</v>
      </c>
      <c r="BQ2643" s="95">
        <f t="shared" si="3110"/>
        <v>10.918277496662741</v>
      </c>
      <c r="BR2643" s="95">
        <f t="shared" si="3128"/>
        <v>0.18733114657048264</v>
      </c>
      <c r="BS2643" s="95">
        <f t="shared" si="3129"/>
        <v>10.828421835535462</v>
      </c>
      <c r="BT2643" s="175">
        <f t="shared" si="3130"/>
        <v>1.4770006724948243E-2</v>
      </c>
      <c r="BU2643" s="175">
        <f t="shared" si="3130"/>
        <v>0.93031062086657634</v>
      </c>
      <c r="BV2643" s="175">
        <f t="shared" si="3119"/>
        <v>412.84527466962629</v>
      </c>
      <c r="BW2643" s="175" t="e">
        <f t="shared" si="3120"/>
        <v>#REF!</v>
      </c>
      <c r="BX2643" s="175" t="e">
        <f t="shared" si="3121"/>
        <v>#REF!</v>
      </c>
      <c r="BY2643" s="175" t="e">
        <f t="shared" si="3131"/>
        <v>#REF!</v>
      </c>
      <c r="BZ2643" s="175" t="e">
        <f t="shared" si="3131"/>
        <v>#REF!</v>
      </c>
      <c r="CA2643" s="175">
        <f t="shared" si="3122"/>
        <v>539.5248903974101</v>
      </c>
      <c r="CB2643" s="175" t="e">
        <f t="shared" si="3123"/>
        <v>#REF!</v>
      </c>
      <c r="CC2643" s="175" t="e">
        <f t="shared" si="3132"/>
        <v>#REF!</v>
      </c>
      <c r="CD2643" s="175" t="e">
        <f t="shared" si="3138"/>
        <v>#REF!</v>
      </c>
      <c r="CE2643" s="175" t="e">
        <f t="shared" si="3139"/>
        <v>#REF!</v>
      </c>
      <c r="CF2643" s="175" t="e">
        <f t="shared" si="3140"/>
        <v>#REF!</v>
      </c>
      <c r="CG2643" s="175" t="e">
        <f t="shared" si="3141"/>
        <v>#REF!</v>
      </c>
      <c r="CH2643" s="175" t="e">
        <f t="shared" si="3124"/>
        <v>#REF!</v>
      </c>
      <c r="CI2643" s="175">
        <f t="shared" si="3142"/>
        <v>7.3024968922400788</v>
      </c>
      <c r="CJ2643" s="175">
        <f t="shared" si="3143"/>
        <v>1.8994608241032991</v>
      </c>
      <c r="CK2643" s="175" t="e">
        <f t="shared" si="3125"/>
        <v>#REF!</v>
      </c>
      <c r="CL2643" s="175"/>
      <c r="CM2643" s="89" t="e">
        <f t="shared" si="3111"/>
        <v>#REF!</v>
      </c>
      <c r="CN2643" s="89">
        <f t="shared" si="3112"/>
        <v>0.15702519093301723</v>
      </c>
      <c r="CO2643" s="175"/>
      <c r="CP2643" s="175"/>
      <c r="CQ2643" s="1"/>
      <c r="CR2643" s="1"/>
      <c r="CS2643" s="1"/>
      <c r="CT2643" s="1"/>
      <c r="CU2643" s="1"/>
      <c r="CV2643" s="1"/>
      <c r="CW2643" s="1"/>
      <c r="CX2643" s="1"/>
      <c r="CY2643" s="1"/>
      <c r="CZ2643" s="1"/>
      <c r="DA2643" s="1"/>
      <c r="DB2643" s="1"/>
      <c r="DC2643" s="1"/>
      <c r="DD2643" s="1"/>
      <c r="DE2643" s="1"/>
      <c r="DF2643" s="1"/>
      <c r="DG2643" s="1"/>
      <c r="DH2643" s="1"/>
      <c r="DI2643" s="1"/>
      <c r="DJ2643" s="1"/>
      <c r="DK2643" s="1"/>
      <c r="DL2643" s="1"/>
      <c r="DM2643" s="1"/>
      <c r="DN2643" s="1"/>
      <c r="DO2643" s="1"/>
      <c r="DP2643" s="1"/>
      <c r="DQ2643" s="1"/>
      <c r="DR2643" s="1"/>
      <c r="DS2643" s="1"/>
      <c r="DT2643" s="1"/>
      <c r="DU2643" s="1"/>
      <c r="DV2643" s="1"/>
      <c r="DW2643" s="1"/>
      <c r="DX2643" s="1"/>
      <c r="DY2643" s="1"/>
      <c r="DZ2643" s="1"/>
      <c r="EA2643" s="1"/>
      <c r="EB2643" s="1"/>
      <c r="EC2643" s="1"/>
      <c r="ED2643" s="1"/>
      <c r="EE2643" s="1"/>
      <c r="EF2643" s="1"/>
      <c r="EG2643" s="1"/>
      <c r="EH2643" s="1"/>
      <c r="EI2643" s="1"/>
      <c r="EJ2643" s="1"/>
      <c r="EK2643" s="1"/>
      <c r="EL2643" s="1"/>
      <c r="EM2643" s="1"/>
      <c r="EN2643" s="1"/>
      <c r="EO2643" s="1"/>
      <c r="EP2643" s="1"/>
      <c r="EQ2643" s="1"/>
      <c r="ER2643" s="1"/>
      <c r="ES2643" s="1"/>
      <c r="ET2643" s="1"/>
      <c r="EU2643" s="1"/>
      <c r="EV2643" s="1"/>
      <c r="EW2643" s="1"/>
      <c r="EX2643" s="1"/>
      <c r="EY2643" s="1"/>
      <c r="EZ2643" s="1"/>
      <c r="FA2643" s="1"/>
      <c r="FB2643" s="1"/>
      <c r="FC2643" s="1"/>
      <c r="FD2643" s="1"/>
      <c r="FE2643" s="1"/>
      <c r="FF2643" s="1"/>
      <c r="FG2643" s="1"/>
      <c r="FH2643" s="1"/>
      <c r="FI2643" s="1"/>
      <c r="FJ2643" s="1"/>
      <c r="FK2643" s="1"/>
      <c r="FL2643" s="1"/>
      <c r="FM2643" s="1"/>
      <c r="FN2643" s="1"/>
      <c r="FO2643" s="1"/>
      <c r="FP2643" s="1"/>
      <c r="FQ2643" s="1"/>
      <c r="FR2643" s="1"/>
      <c r="FS2643" s="1"/>
      <c r="FT2643" s="1"/>
      <c r="FU2643" s="1"/>
      <c r="FV2643" s="1"/>
      <c r="FW2643" s="1"/>
      <c r="FX2643" s="1"/>
      <c r="FY2643" s="1"/>
      <c r="FZ2643" s="1"/>
      <c r="GA2643" s="1"/>
      <c r="GB2643" s="1"/>
      <c r="GC2643" s="1"/>
      <c r="GD2643" s="1"/>
      <c r="GE2643" s="1"/>
      <c r="GF2643" s="1"/>
      <c r="GG2643" s="1"/>
      <c r="GH2643" s="1"/>
      <c r="GI2643" s="1"/>
      <c r="GJ2643" s="1"/>
      <c r="GK2643"/>
      <c r="GL2643"/>
      <c r="GM2643"/>
      <c r="GN2643"/>
      <c r="GO2643"/>
      <c r="GP2643"/>
      <c r="GQ2643"/>
      <c r="GR2643"/>
      <c r="GS2643"/>
      <c r="GT2643"/>
      <c r="GU2643"/>
      <c r="GV2643"/>
      <c r="GW2643"/>
      <c r="GX2643"/>
      <c r="GY2643"/>
      <c r="GZ2643"/>
      <c r="HA2643"/>
      <c r="HB2643"/>
      <c r="HC2643"/>
      <c r="HD2643"/>
      <c r="HE2643"/>
    </row>
    <row r="2644" spans="1:213" s="19" customFormat="1" ht="14.4" x14ac:dyDescent="0.3">
      <c r="E2644" s="32">
        <v>41743.439583333333</v>
      </c>
      <c r="F2644" s="21">
        <f t="shared" si="3095"/>
        <v>1844.6999999999971</v>
      </c>
      <c r="G2644" s="21">
        <f t="shared" si="3096"/>
        <v>332.82916666666279</v>
      </c>
      <c r="H2644" s="21"/>
      <c r="I2644" s="21">
        <v>1091</v>
      </c>
      <c r="J2644" s="21">
        <v>15955</v>
      </c>
      <c r="K2644" s="21">
        <v>19141</v>
      </c>
      <c r="L2644" s="21">
        <v>16</v>
      </c>
      <c r="M2644" s="124">
        <v>6.37</v>
      </c>
      <c r="N2644" s="22"/>
      <c r="O2644" s="22"/>
      <c r="P2644" s="22"/>
      <c r="Q2644" s="22"/>
      <c r="U2644" s="48">
        <f t="shared" si="3097"/>
        <v>7.8700376307243775E-2</v>
      </c>
      <c r="V2644" s="48">
        <f t="shared" si="3098"/>
        <v>10.546635513891246</v>
      </c>
      <c r="W2644" s="48">
        <f t="shared" si="3099"/>
        <v>6.8207361594165197E-2</v>
      </c>
      <c r="X2644" s="239">
        <f>W2644+V2644+SUM($U$2631:U2644)</f>
        <v>11.131554389625377</v>
      </c>
      <c r="Y2644" s="266">
        <f>W2644+V2644+SUM($U$2631:U2644)-$X$2632</f>
        <v>11.040749941501909</v>
      </c>
      <c r="Z2644" s="42"/>
      <c r="AA2644" s="42"/>
      <c r="AB2644" s="41">
        <f t="shared" si="3100"/>
        <v>6.5600778641767638E-2</v>
      </c>
      <c r="AC2644" s="48">
        <f t="shared" si="3101"/>
        <v>8.7911587494976668</v>
      </c>
      <c r="AD2644" s="48">
        <f t="shared" si="3102"/>
        <v>1.6862913046058068</v>
      </c>
      <c r="AE2644" s="48">
        <f t="shared" si="3103"/>
        <v>2.8701164122611487</v>
      </c>
      <c r="AF2644" s="48">
        <f t="shared" si="3104"/>
        <v>1.686291304605807</v>
      </c>
      <c r="AG2644" s="238">
        <f t="shared" si="3105"/>
        <v>1.1837502822451047</v>
      </c>
      <c r="AH2644" s="48">
        <f t="shared" si="3106"/>
        <v>7.4825410236914401E-5</v>
      </c>
      <c r="AI2644" s="48">
        <f>AE2644+AC2644+SUM($AB$2631:AB2644)</f>
        <v>12.225875970568383</v>
      </c>
      <c r="AJ2644" s="48">
        <f>AE2644+AC2644+SUM($AB$2631:AB2644)-$AI$2632</f>
        <v>9.4530626806741971</v>
      </c>
      <c r="AK2644" s="46"/>
      <c r="AL2644" s="86"/>
      <c r="AM2644" s="41">
        <v>468.32749999999999</v>
      </c>
      <c r="AN2644" s="25">
        <v>7.9499999999995907E-2</v>
      </c>
      <c r="AO2644" s="25"/>
      <c r="AP2644" s="25"/>
      <c r="AQ2644"/>
      <c r="AR2644" s="41">
        <v>526.98900000000003</v>
      </c>
      <c r="AS2644" s="31">
        <v>9.8999999999989541E-2</v>
      </c>
      <c r="AT2644" s="41"/>
      <c r="AU2644" s="41"/>
      <c r="AV2644" s="175">
        <f t="shared" si="3113"/>
        <v>0</v>
      </c>
      <c r="AW2644" s="95">
        <f t="shared" si="3114"/>
        <v>4.6587909101296524E-2</v>
      </c>
      <c r="AX2644" s="95">
        <f t="shared" si="3115"/>
        <v>2.823528503159852</v>
      </c>
      <c r="AY2644" s="95">
        <f t="shared" si="3107"/>
        <v>0.19845118336222384</v>
      </c>
      <c r="AZ2644" s="95">
        <f t="shared" si="3108"/>
        <v>12.02742478720616</v>
      </c>
      <c r="BA2644" s="175">
        <f t="shared" si="3126"/>
        <v>0.16728307982559765</v>
      </c>
      <c r="BB2644" s="175">
        <f t="shared" si="3127"/>
        <v>9.2857796008485991</v>
      </c>
      <c r="BC2644" s="175">
        <f t="shared" si="3145"/>
        <v>3.6267406280404701E-3</v>
      </c>
      <c r="BD2644" s="175">
        <f t="shared" si="3145"/>
        <v>0.24747822370277994</v>
      </c>
      <c r="BE2644" s="175">
        <f t="shared" si="3133"/>
        <v>304.13153534974646</v>
      </c>
      <c r="BF2644" s="175">
        <f t="shared" si="3134"/>
        <v>0.5968585335432065</v>
      </c>
      <c r="BG2644" s="175">
        <f t="shared" si="3135"/>
        <v>0.4031414664567935</v>
      </c>
      <c r="BH2644" s="175">
        <f t="shared" si="3146"/>
        <v>0.14987414077591205</v>
      </c>
      <c r="BI2644" s="175">
        <f t="shared" si="3144"/>
        <v>0.10123082355490737</v>
      </c>
      <c r="BJ2644" s="175">
        <f t="shared" si="3147"/>
        <v>603.15507315807167</v>
      </c>
      <c r="BK2644" s="175">
        <f t="shared" si="3136"/>
        <v>0.21682492891352939</v>
      </c>
      <c r="BL2644" s="175">
        <f t="shared" si="3137"/>
        <v>0.78317507108647066</v>
      </c>
      <c r="BM2644" s="175">
        <f t="shared" si="3116"/>
        <v>0</v>
      </c>
      <c r="BN2644" s="95">
        <f t="shared" si="3117"/>
        <v>1.1506318433608929E-3</v>
      </c>
      <c r="BO2644" s="95">
        <f t="shared" si="3118"/>
        <v>6.7056729750804303E-2</v>
      </c>
      <c r="BP2644" s="95">
        <f t="shared" si="3109"/>
        <v>0.18778502272256745</v>
      </c>
      <c r="BQ2644" s="95">
        <f t="shared" si="3110"/>
        <v>10.94376936690281</v>
      </c>
      <c r="BR2644" s="95">
        <f t="shared" si="3128"/>
        <v>0.18683623572637867</v>
      </c>
      <c r="BS2644" s="95">
        <f t="shared" si="3129"/>
        <v>10.853913705775531</v>
      </c>
      <c r="BT2644" s="175">
        <f t="shared" si="3130"/>
        <v>-4.9491084410396846E-4</v>
      </c>
      <c r="BU2644" s="175">
        <f t="shared" si="3130"/>
        <v>2.5491870240069048E-2</v>
      </c>
      <c r="BV2644" s="175">
        <f t="shared" si="3119"/>
        <v>-2727.6953333106276</v>
      </c>
      <c r="BW2644" s="175" t="e">
        <f t="shared" si="3120"/>
        <v>#REF!</v>
      </c>
      <c r="BX2644" s="175" t="e">
        <f t="shared" si="3121"/>
        <v>#REF!</v>
      </c>
      <c r="BY2644" s="175" t="e">
        <f t="shared" si="3131"/>
        <v>#REF!</v>
      </c>
      <c r="BZ2644" s="175" t="e">
        <f t="shared" si="3131"/>
        <v>#REF!</v>
      </c>
      <c r="CA2644" s="175">
        <f t="shared" si="3122"/>
        <v>531.85138605176792</v>
      </c>
      <c r="CB2644" s="175" t="e">
        <f t="shared" si="3123"/>
        <v>#REF!</v>
      </c>
      <c r="CC2644" s="175" t="e">
        <f t="shared" si="3132"/>
        <v>#REF!</v>
      </c>
      <c r="CD2644" s="175" t="e">
        <f t="shared" si="3138"/>
        <v>#REF!</v>
      </c>
      <c r="CE2644" s="175" t="e">
        <f t="shared" si="3139"/>
        <v>#REF!</v>
      </c>
      <c r="CF2644" s="175" t="e">
        <f t="shared" si="3140"/>
        <v>#REF!</v>
      </c>
      <c r="CG2644" s="175" t="e">
        <f t="shared" si="3141"/>
        <v>#REF!</v>
      </c>
      <c r="CH2644" s="180" t="e">
        <f t="shared" si="3124"/>
        <v>#REF!</v>
      </c>
      <c r="CI2644" s="175">
        <f t="shared" si="3142"/>
        <v>7.4034030369218771</v>
      </c>
      <c r="CJ2644" s="175">
        <f t="shared" si="3143"/>
        <v>2.0496596437523205</v>
      </c>
      <c r="CK2644" s="180" t="e">
        <f t="shared" si="3125"/>
        <v>#REF!</v>
      </c>
      <c r="CL2644" s="175"/>
      <c r="CM2644" s="89" t="e">
        <f t="shared" si="3111"/>
        <v>#REF!</v>
      </c>
      <c r="CN2644" s="89">
        <f t="shared" si="3112"/>
        <v>0.15919497023847798</v>
      </c>
      <c r="CO2644" s="175"/>
      <c r="CP2644" s="175"/>
      <c r="CQ2644" s="1"/>
      <c r="CR2644" s="1"/>
      <c r="CS2644" s="1"/>
      <c r="CT2644" s="1"/>
      <c r="CU2644" s="1"/>
      <c r="CV2644" s="1"/>
      <c r="CW2644" s="1"/>
      <c r="CX2644" s="1"/>
      <c r="CY2644" s="1"/>
      <c r="CZ2644" s="1"/>
      <c r="DA2644" s="1"/>
      <c r="DB2644" s="1"/>
      <c r="DC2644" s="1"/>
      <c r="DD2644" s="1"/>
      <c r="DE2644" s="1"/>
      <c r="DF2644" s="1"/>
      <c r="DG2644" s="1"/>
      <c r="DH2644" s="1"/>
      <c r="DI2644" s="1"/>
      <c r="DJ2644" s="1"/>
      <c r="DK2644" s="1"/>
      <c r="DL2644" s="1"/>
      <c r="DM2644" s="1"/>
      <c r="DN2644" s="1"/>
      <c r="DO2644" s="1"/>
      <c r="DP2644" s="1"/>
      <c r="DQ2644" s="1"/>
      <c r="DR2644" s="1"/>
      <c r="DS2644" s="1"/>
      <c r="DT2644" s="1"/>
      <c r="DU2644" s="1"/>
      <c r="DV2644" s="1"/>
      <c r="DW2644" s="1"/>
      <c r="DX2644" s="1"/>
      <c r="DY2644" s="1"/>
      <c r="DZ2644" s="1"/>
      <c r="EA2644" s="1"/>
      <c r="EB2644" s="1"/>
      <c r="EC2644" s="1"/>
      <c r="ED2644" s="1"/>
      <c r="EE2644" s="1"/>
      <c r="EF2644" s="1"/>
      <c r="EG2644" s="1"/>
      <c r="EH2644" s="1"/>
      <c r="EI2644" s="1"/>
      <c r="EJ2644" s="1"/>
      <c r="EK2644" s="1"/>
      <c r="EL2644" s="1"/>
      <c r="EM2644" s="1"/>
      <c r="EN2644" s="1"/>
      <c r="EO2644" s="1"/>
      <c r="EP2644" s="1"/>
      <c r="EQ2644" s="1"/>
      <c r="ER2644" s="1"/>
      <c r="ES2644" s="1"/>
      <c r="ET2644" s="1"/>
      <c r="EU2644" s="1"/>
      <c r="EV2644" s="1"/>
      <c r="EW2644" s="1"/>
      <c r="EX2644" s="1"/>
      <c r="EY2644" s="1"/>
      <c r="EZ2644" s="1"/>
      <c r="FA2644" s="1"/>
      <c r="FB2644" s="1"/>
      <c r="FC2644" s="1"/>
      <c r="FD2644" s="1"/>
      <c r="FE2644" s="1"/>
      <c r="FF2644" s="1"/>
      <c r="FG2644" s="1"/>
      <c r="FH2644" s="1"/>
      <c r="FI2644" s="1"/>
      <c r="FJ2644" s="1"/>
      <c r="FK2644" s="1"/>
      <c r="FL2644" s="1"/>
      <c r="FM2644" s="1"/>
      <c r="FN2644" s="1"/>
      <c r="FO2644" s="1"/>
      <c r="FP2644" s="1"/>
      <c r="FQ2644" s="1"/>
      <c r="FR2644" s="1"/>
      <c r="FS2644" s="1"/>
      <c r="FT2644" s="1"/>
      <c r="FU2644" s="1"/>
      <c r="FV2644" s="1"/>
      <c r="FW2644" s="1"/>
      <c r="FX2644" s="1"/>
      <c r="FY2644" s="1"/>
      <c r="FZ2644" s="1"/>
      <c r="GA2644" s="1"/>
      <c r="GB2644" s="1"/>
      <c r="GC2644" s="1"/>
      <c r="GD2644" s="1"/>
      <c r="GE2644" s="1"/>
      <c r="GF2644" s="1"/>
      <c r="GG2644" s="1"/>
      <c r="GH2644" s="1"/>
      <c r="GI2644" s="1"/>
      <c r="GJ2644" s="1"/>
      <c r="GK2644"/>
      <c r="GL2644"/>
      <c r="GM2644"/>
      <c r="GN2644"/>
      <c r="GO2644"/>
      <c r="GP2644"/>
      <c r="GQ2644"/>
      <c r="GR2644"/>
      <c r="GS2644"/>
      <c r="GT2644"/>
      <c r="GU2644"/>
      <c r="GV2644"/>
      <c r="GW2644"/>
      <c r="GX2644"/>
      <c r="GY2644"/>
      <c r="GZ2644"/>
      <c r="HA2644"/>
      <c r="HB2644"/>
      <c r="HC2644"/>
      <c r="HD2644"/>
      <c r="HE2644"/>
    </row>
    <row r="2645" spans="1:213" s="19" customFormat="1" ht="14.4" x14ac:dyDescent="0.3">
      <c r="E2645" s="32">
        <v>41752.524305555555</v>
      </c>
      <c r="F2645" s="21">
        <f t="shared" si="3095"/>
        <v>1853.784722222219</v>
      </c>
      <c r="G2645" s="21">
        <f t="shared" si="3096"/>
        <v>341.91388888888469</v>
      </c>
      <c r="H2645" s="21"/>
      <c r="I2645" s="21">
        <v>1081</v>
      </c>
      <c r="J2645" s="21">
        <v>15969</v>
      </c>
      <c r="K2645" s="21">
        <v>18880</v>
      </c>
      <c r="L2645" s="21">
        <v>36</v>
      </c>
      <c r="M2645" s="124">
        <v>6.37</v>
      </c>
      <c r="N2645" s="22"/>
      <c r="O2645" s="22"/>
      <c r="P2645" s="22"/>
      <c r="Q2645" s="22"/>
      <c r="U2645" s="48">
        <f t="shared" si="3097"/>
        <v>7.6915721635629972E-2</v>
      </c>
      <c r="V2645" s="48">
        <f t="shared" si="3098"/>
        <v>10.307473984774878</v>
      </c>
      <c r="W2645" s="48">
        <f t="shared" si="3099"/>
        <v>6.6660652515770663E-2</v>
      </c>
      <c r="X2645" s="239">
        <f>W2645+V2645+SUM($U$2631:U2645)</f>
        <v>10.967761873066243</v>
      </c>
      <c r="Y2645" s="266">
        <f>W2645+V2645+SUM($U$2631:U2645)-$X$2632</f>
        <v>10.876957424942775</v>
      </c>
      <c r="Z2645" s="42"/>
      <c r="AA2645" s="42"/>
      <c r="AB2645" s="41">
        <f t="shared" si="3100"/>
        <v>6.5056523241492317E-2</v>
      </c>
      <c r="AC2645" s="48">
        <f t="shared" si="3101"/>
        <v>8.718223096550318</v>
      </c>
      <c r="AD2645" s="48">
        <f t="shared" si="3102"/>
        <v>1.6723010263199223</v>
      </c>
      <c r="AE2645" s="48">
        <f t="shared" si="3103"/>
        <v>2.8463045553116735</v>
      </c>
      <c r="AF2645" s="48">
        <f t="shared" si="3104"/>
        <v>1.6723010263199227</v>
      </c>
      <c r="AG2645" s="238">
        <f t="shared" si="3105"/>
        <v>1.1739293243688649</v>
      </c>
      <c r="AH2645" s="48">
        <f t="shared" si="3106"/>
        <v>7.4204622885873302E-5</v>
      </c>
      <c r="AI2645" s="48">
        <f>AE2645+AC2645+SUM($AB$2631:AB2645)</f>
        <v>12.194184983913052</v>
      </c>
      <c r="AJ2645" s="48">
        <f>AE2645+AC2645+SUM($AB$2631:AB2645)-$AI$2632</f>
        <v>9.4213716940188661</v>
      </c>
      <c r="AK2645" s="46"/>
      <c r="AL2645" s="86"/>
      <c r="AM2645" s="92">
        <f>AM2644</f>
        <v>468.32749999999999</v>
      </c>
      <c r="AN2645" s="25"/>
      <c r="AO2645" s="25"/>
      <c r="AP2645" s="25"/>
      <c r="AQ2645"/>
      <c r="AR2645" s="92">
        <f>AR2644</f>
        <v>526.98900000000003</v>
      </c>
      <c r="AS2645" s="31"/>
      <c r="AT2645" s="41"/>
      <c r="AU2645" s="41"/>
      <c r="AV2645" s="175">
        <f t="shared" si="3113"/>
        <v>0</v>
      </c>
      <c r="AW2645" s="95">
        <f t="shared" si="3114"/>
        <v>4.6201393550095844E-2</v>
      </c>
      <c r="AX2645" s="95">
        <f t="shared" si="3115"/>
        <v>2.8001031617615775</v>
      </c>
      <c r="AY2645" s="95">
        <f t="shared" si="3107"/>
        <v>0.19793677328487586</v>
      </c>
      <c r="AZ2645" s="95">
        <f t="shared" si="3108"/>
        <v>11.996248210628176</v>
      </c>
      <c r="BA2645" s="175">
        <f t="shared" si="3126"/>
        <v>0.16676866974824966</v>
      </c>
      <c r="BB2645" s="175">
        <f t="shared" si="3127"/>
        <v>9.2546030242706152</v>
      </c>
      <c r="BC2645" s="175">
        <f t="shared" si="3145"/>
        <v>-5.1441007734798205E-4</v>
      </c>
      <c r="BD2645" s="175">
        <f t="shared" si="3145"/>
        <v>-3.1176576577983894E-2</v>
      </c>
      <c r="BE2645" s="175">
        <f t="shared" si="3133"/>
        <v>468.32749999996713</v>
      </c>
      <c r="BF2645" s="175">
        <f t="shared" si="3134"/>
        <v>0.3881793614317825</v>
      </c>
      <c r="BG2645" s="175">
        <f t="shared" si="3135"/>
        <v>0.61182063856821745</v>
      </c>
      <c r="BH2645" s="175">
        <f t="shared" si="3146"/>
        <v>-1.2301786963009523E-2</v>
      </c>
      <c r="BI2645" s="175">
        <f t="shared" si="3144"/>
        <v>-1.9389199692321463E-2</v>
      </c>
      <c r="BJ2645" s="175">
        <f>1000*((BA2645/BB2645)/0.0112372-1)</f>
        <v>603.60927547754056</v>
      </c>
      <c r="BK2645" s="175">
        <f t="shared" si="3136"/>
        <v>0.2162476762130762</v>
      </c>
      <c r="BL2645" s="175">
        <f>1-BK2645</f>
        <v>0.78375232378692383</v>
      </c>
      <c r="BM2645" s="175">
        <f t="shared" ref="BM2645:BM2658" si="3148">Y2645-BR2645-BS2645</f>
        <v>0</v>
      </c>
      <c r="BN2645" s="95">
        <f t="shared" ref="BN2645:BN2658" si="3149">(1/(1/((AR2645/1000+1)*0.0112372)+1))*W2645</f>
        <v>1.1245394586619313E-3</v>
      </c>
      <c r="BO2645" s="95">
        <f t="shared" ref="BO2645:BO2658" si="3150">(1-(1/(1/((AR2645/1000+1)*0.0112372)+1)))*W2645</f>
        <v>6.5536113057108727E-2</v>
      </c>
      <c r="BP2645" s="95">
        <f t="shared" ref="BP2645:BP2658" si="3151">(1/(1/((AR2645/1000+1)*0.0112372)+1))*X2645</f>
        <v>0.18502190623701087</v>
      </c>
      <c r="BQ2645" s="95">
        <f t="shared" ref="BQ2645:BQ2658" si="3152">(1-(1/(1/((AR2645/1000+1)*0.0112372)+1)))*X2645</f>
        <v>10.782739966829233</v>
      </c>
      <c r="BR2645" s="95">
        <f>BP2645-$BP$2632</f>
        <v>0.18407311924082209</v>
      </c>
      <c r="BS2645" s="95">
        <f>BQ2645-$BQ$2632</f>
        <v>10.692884305701954</v>
      </c>
      <c r="BT2645" s="175">
        <f>BR2645-BR2644</f>
        <v>-2.7631164855565771E-3</v>
      </c>
      <c r="BU2645" s="175">
        <f>BS2645-BS2644</f>
        <v>-0.16102940007357702</v>
      </c>
      <c r="BV2645" s="175">
        <f>1000*((BT2645/BU2645)/0.0112372-1)</f>
        <v>526.98900000000765</v>
      </c>
      <c r="BW2645" s="175" t="e">
        <f t="shared" ref="BW2645:BW2650" si="3153">(BV2645-$P$2437)/($AR$2628-$P$2437)</f>
        <v>#REF!</v>
      </c>
      <c r="BX2645" s="175" t="e">
        <f>1-BW2645</f>
        <v>#REF!</v>
      </c>
      <c r="BY2645" s="175" t="e">
        <f>BW2645*($Y2645-$Y2644)</f>
        <v>#REF!</v>
      </c>
      <c r="BZ2645" s="175" t="e">
        <f>BX2645*($Y2645-$Y2644)</f>
        <v>#REF!</v>
      </c>
      <c r="CA2645" s="175">
        <f>1000*((BR2645/BS2645/0.0112372-1))</f>
        <v>531.92461111307557</v>
      </c>
      <c r="CB2645" s="175" t="e">
        <f t="shared" ref="CB2645:CB2658" si="3154">(CA2645-$P$2437)/($AR$2628-$P$2437)</f>
        <v>#REF!</v>
      </c>
      <c r="CC2645" s="175" t="e">
        <f t="shared" si="3132"/>
        <v>#REF!</v>
      </c>
      <c r="CD2645" s="175" t="e">
        <f t="shared" si="3138"/>
        <v>#REF!</v>
      </c>
      <c r="CE2645" s="175" t="e">
        <f>CH2645+CI2645</f>
        <v>#REF!</v>
      </c>
      <c r="CF2645" s="175" t="e">
        <f>CK2645*13.49+CJ2645</f>
        <v>#REF!</v>
      </c>
      <c r="CG2645" s="175" t="e">
        <f>CH2645*13.49+CI2645</f>
        <v>#REF!</v>
      </c>
      <c r="CH2645" s="175" t="e">
        <f t="shared" ref="CH2645:CH2658" si="3155">CC2645*$Y2645</f>
        <v>#REF!</v>
      </c>
      <c r="CI2645" s="175">
        <f t="shared" ref="CI2645:CI2658" si="3156">BL2645*$AJ2645</f>
        <v>7.384021958447633</v>
      </c>
      <c r="CJ2645" s="175">
        <f t="shared" ref="CJ2645:CJ2658" si="3157">BK2645*$AJ2645</f>
        <v>2.0373497355712331</v>
      </c>
      <c r="CK2645" s="175" t="e">
        <f t="shared" ref="CK2645:CK2658" si="3158">CB2645*$Y2645</f>
        <v>#REF!</v>
      </c>
      <c r="CL2645" s="175"/>
      <c r="CM2645" s="89" t="e">
        <f t="shared" si="3111"/>
        <v>#REF!</v>
      </c>
      <c r="CN2645" s="89">
        <f t="shared" si="3112"/>
        <v>0.15877821996897223</v>
      </c>
      <c r="CO2645" s="175"/>
      <c r="CP2645" s="175"/>
      <c r="CQ2645" s="1"/>
      <c r="CR2645" s="1"/>
      <c r="CS2645" s="1"/>
      <c r="CT2645" s="1"/>
      <c r="CU2645" s="1"/>
      <c r="CV2645" s="1"/>
      <c r="CW2645" s="1"/>
      <c r="CX2645" s="1"/>
      <c r="CY2645" s="1"/>
      <c r="CZ2645" s="1"/>
      <c r="DA2645" s="1"/>
      <c r="DB2645" s="1"/>
      <c r="DC2645" s="1"/>
      <c r="DD2645" s="1"/>
      <c r="DE2645" s="1"/>
      <c r="DF2645" s="1"/>
      <c r="DG2645" s="1"/>
      <c r="DH2645" s="1"/>
      <c r="DI2645" s="1"/>
      <c r="DJ2645" s="1"/>
      <c r="DK2645" s="1"/>
      <c r="DL2645" s="1"/>
      <c r="DM2645" s="1"/>
      <c r="DN2645" s="1"/>
      <c r="DO2645" s="1"/>
      <c r="DP2645" s="1"/>
      <c r="DQ2645" s="1"/>
      <c r="DR2645" s="1"/>
      <c r="DS2645" s="1"/>
      <c r="DT2645" s="1"/>
      <c r="DU2645" s="1"/>
      <c r="DV2645" s="1"/>
      <c r="DW2645" s="1"/>
      <c r="DX2645" s="1"/>
      <c r="DY2645" s="1"/>
      <c r="DZ2645" s="1"/>
      <c r="EA2645" s="1"/>
      <c r="EB2645" s="1"/>
      <c r="EC2645" s="1"/>
      <c r="ED2645" s="1"/>
      <c r="EE2645" s="1"/>
      <c r="EF2645" s="1"/>
      <c r="EG2645" s="1"/>
      <c r="EH2645" s="1"/>
      <c r="EI2645" s="1"/>
      <c r="EJ2645" s="1"/>
      <c r="EK2645" s="1"/>
      <c r="EL2645" s="1"/>
      <c r="EM2645" s="1"/>
      <c r="EN2645" s="1"/>
      <c r="EO2645" s="1"/>
      <c r="EP2645" s="1"/>
      <c r="EQ2645" s="1"/>
      <c r="ER2645" s="1"/>
      <c r="ES2645" s="1"/>
      <c r="ET2645" s="1"/>
      <c r="EU2645" s="1"/>
      <c r="EV2645" s="1"/>
      <c r="EW2645" s="1"/>
      <c r="EX2645" s="1"/>
      <c r="EY2645" s="1"/>
      <c r="EZ2645" s="1"/>
      <c r="FA2645" s="1"/>
      <c r="FB2645" s="1"/>
      <c r="FC2645" s="1"/>
      <c r="FD2645" s="1"/>
      <c r="FE2645" s="1"/>
      <c r="FF2645" s="1"/>
      <c r="FG2645" s="1"/>
      <c r="FH2645" s="1"/>
      <c r="FI2645" s="1"/>
      <c r="FJ2645" s="1"/>
      <c r="FK2645" s="1"/>
      <c r="FL2645" s="1"/>
      <c r="FM2645" s="1"/>
      <c r="FN2645" s="1"/>
      <c r="FO2645" s="1"/>
      <c r="FP2645" s="1"/>
      <c r="FQ2645" s="1"/>
      <c r="FR2645" s="1"/>
      <c r="FS2645" s="1"/>
      <c r="FT2645" s="1"/>
      <c r="FU2645" s="1"/>
      <c r="FV2645" s="1"/>
      <c r="FW2645" s="1"/>
      <c r="FX2645" s="1"/>
      <c r="FY2645" s="1"/>
      <c r="FZ2645" s="1"/>
      <c r="GA2645" s="1"/>
      <c r="GB2645" s="1"/>
      <c r="GC2645" s="1"/>
      <c r="GD2645" s="1"/>
      <c r="GE2645" s="1"/>
      <c r="GF2645" s="1"/>
      <c r="GG2645" s="1"/>
      <c r="GH2645" s="1"/>
      <c r="GI2645" s="1"/>
      <c r="GJ2645" s="1"/>
      <c r="GK2645"/>
      <c r="GL2645"/>
      <c r="GM2645"/>
      <c r="GN2645"/>
      <c r="GO2645"/>
      <c r="GP2645"/>
      <c r="GQ2645"/>
      <c r="GR2645"/>
      <c r="GS2645"/>
      <c r="GT2645"/>
      <c r="GU2645"/>
      <c r="GV2645"/>
      <c r="GW2645"/>
      <c r="GX2645"/>
      <c r="GY2645"/>
      <c r="GZ2645"/>
      <c r="HA2645"/>
      <c r="HB2645"/>
      <c r="HC2645"/>
      <c r="HD2645"/>
      <c r="HE2645"/>
    </row>
    <row r="2646" spans="1:213" s="19" customFormat="1" ht="14.4" x14ac:dyDescent="0.3">
      <c r="E2646" s="32">
        <v>41774.525000000001</v>
      </c>
      <c r="F2646" s="21">
        <f t="shared" si="3095"/>
        <v>1875.7854166666657</v>
      </c>
      <c r="G2646" s="21">
        <f t="shared" si="3096"/>
        <v>363.91458333333139</v>
      </c>
      <c r="H2646" s="21"/>
      <c r="I2646" s="21">
        <v>1079</v>
      </c>
      <c r="J2646" s="21">
        <v>16024</v>
      </c>
      <c r="K2646" s="21">
        <v>19386</v>
      </c>
      <c r="L2646" s="21">
        <v>32</v>
      </c>
      <c r="M2646" s="124">
        <v>6.37</v>
      </c>
      <c r="N2646" s="22"/>
      <c r="O2646" s="22"/>
      <c r="P2646" s="22"/>
      <c r="Q2646" s="22"/>
      <c r="U2646" s="48">
        <f t="shared" si="3097"/>
        <v>7.8831009512288525E-2</v>
      </c>
      <c r="V2646" s="48">
        <f t="shared" si="3098"/>
        <v>10.564141666520554</v>
      </c>
      <c r="W2646" s="48">
        <f t="shared" si="3099"/>
        <v>6.8320577650692119E-2</v>
      </c>
      <c r="X2646" s="239">
        <f>W2646+V2646+SUM($U$2631:U2646)</f>
        <v>11.304920489459128</v>
      </c>
      <c r="Y2646" s="266">
        <f>W2646+V2646+SUM($U$2631:U2646)-$X$2632</f>
        <v>11.214116041335661</v>
      </c>
      <c r="Z2646" s="42"/>
      <c r="AA2646" s="42"/>
      <c r="AB2646" s="41">
        <f t="shared" si="3100"/>
        <v>6.5159811019545627E-2</v>
      </c>
      <c r="AC2646" s="48">
        <f t="shared" si="3101"/>
        <v>8.7320646891739067</v>
      </c>
      <c r="AD2646" s="48">
        <f t="shared" si="3102"/>
        <v>1.674956075324058</v>
      </c>
      <c r="AE2646" s="48">
        <f t="shared" si="3103"/>
        <v>2.8508235252555449</v>
      </c>
      <c r="AF2646" s="48">
        <f t="shared" si="3104"/>
        <v>1.6749560753240578</v>
      </c>
      <c r="AG2646" s="238">
        <f t="shared" si="3105"/>
        <v>1.1757931274967319</v>
      </c>
      <c r="AH2646" s="48">
        <f t="shared" si="3106"/>
        <v>7.4322434755264366E-5</v>
      </c>
      <c r="AI2646" s="48">
        <f>AE2646+AC2646+SUM($AB$2631:AB2646)</f>
        <v>12.277705357500059</v>
      </c>
      <c r="AJ2646" s="48">
        <f>AE2646+AC2646+SUM($AB$2631:AB2646)-$AI$2632</f>
        <v>9.5048920676058728</v>
      </c>
      <c r="AK2646" s="46"/>
      <c r="AL2646" s="86"/>
      <c r="AM2646" s="25">
        <v>463.80549999999999</v>
      </c>
      <c r="AN2646" s="25">
        <v>0.26233661582019563</v>
      </c>
      <c r="AO2646" s="25"/>
      <c r="AP2646" s="25"/>
      <c r="AQ2646" s="25"/>
      <c r="AR2646" s="25">
        <v>520.5809999999999</v>
      </c>
      <c r="AS2646" s="25">
        <v>0.34931074990617439</v>
      </c>
      <c r="AT2646" s="41"/>
      <c r="AU2646" s="41"/>
      <c r="AV2646" s="175">
        <f t="shared" si="3113"/>
        <v>0</v>
      </c>
      <c r="AW2646" s="95">
        <f t="shared" si="3114"/>
        <v>4.6134539932897921E-2</v>
      </c>
      <c r="AX2646" s="95">
        <f t="shared" si="3115"/>
        <v>2.8046889853226471</v>
      </c>
      <c r="AY2646" s="95">
        <f t="shared" si="3107"/>
        <v>0.19868865367566635</v>
      </c>
      <c r="AZ2646" s="95">
        <f t="shared" si="3108"/>
        <v>12.079016703824394</v>
      </c>
      <c r="BA2646" s="175">
        <f t="shared" si="3126"/>
        <v>0.16752055013904016</v>
      </c>
      <c r="BB2646" s="175">
        <f t="shared" si="3127"/>
        <v>9.337371517466833</v>
      </c>
      <c r="BC2646" s="175">
        <f t="shared" si="3145"/>
        <v>7.5188039079049362E-4</v>
      </c>
      <c r="BD2646" s="175">
        <f t="shared" si="3145"/>
        <v>8.2768493196217818E-2</v>
      </c>
      <c r="BE2646" s="175">
        <f t="shared" si="3133"/>
        <v>-191.60131379640677</v>
      </c>
      <c r="BF2646" s="175">
        <f t="shared" si="3134"/>
        <v>1.2268930217148843</v>
      </c>
      <c r="BG2646" s="175">
        <f t="shared" si="3135"/>
        <v>-0.22689302171488435</v>
      </c>
      <c r="BH2646" s="175">
        <f t="shared" si="3146"/>
        <v>0.10247056352491866</v>
      </c>
      <c r="BI2646" s="175">
        <f t="shared" si="3144"/>
        <v>-1.8950189937911966E-2</v>
      </c>
      <c r="BJ2646" s="175">
        <f t="shared" si="3147"/>
        <v>596.56035575481576</v>
      </c>
      <c r="BK2646" s="175">
        <f t="shared" si="3136"/>
        <v>0.22520625649945308</v>
      </c>
      <c r="BL2646" s="175">
        <f t="shared" si="3137"/>
        <v>0.77479374350054697</v>
      </c>
      <c r="BM2646" s="175">
        <f t="shared" si="3148"/>
        <v>0</v>
      </c>
      <c r="BN2646" s="95">
        <f t="shared" si="3149"/>
        <v>1.1477863755836638E-3</v>
      </c>
      <c r="BO2646" s="95">
        <f t="shared" si="3150"/>
        <v>6.7172791275108459E-2</v>
      </c>
      <c r="BP2646" s="95">
        <f t="shared" si="3151"/>
        <v>0.18992277526105406</v>
      </c>
      <c r="BQ2646" s="95">
        <f t="shared" si="3152"/>
        <v>11.114997714198074</v>
      </c>
      <c r="BR2646" s="95">
        <f t="shared" si="3128"/>
        <v>0.18897398826486528</v>
      </c>
      <c r="BS2646" s="95">
        <f t="shared" si="3129"/>
        <v>11.025142053070795</v>
      </c>
      <c r="BT2646" s="175">
        <f t="shared" si="3130"/>
        <v>4.9008690240431863E-3</v>
      </c>
      <c r="BU2646" s="175">
        <f t="shared" si="3130"/>
        <v>0.33225774736884084</v>
      </c>
      <c r="BV2646" s="175">
        <f t="shared" si="3119"/>
        <v>312.62257538956305</v>
      </c>
      <c r="BW2646" s="175" t="e">
        <f t="shared" si="3153"/>
        <v>#REF!</v>
      </c>
      <c r="BX2646" s="175" t="e">
        <f t="shared" si="3121"/>
        <v>#REF!</v>
      </c>
      <c r="BY2646" s="175" t="e">
        <f t="shared" si="3131"/>
        <v>#REF!</v>
      </c>
      <c r="BZ2646" s="175" t="e">
        <f t="shared" si="3131"/>
        <v>#REF!</v>
      </c>
      <c r="CA2646" s="175">
        <f t="shared" si="3122"/>
        <v>525.3156440782609</v>
      </c>
      <c r="CB2646" s="175" t="e">
        <f t="shared" si="3154"/>
        <v>#REF!</v>
      </c>
      <c r="CC2646" s="175" t="e">
        <f t="shared" si="3132"/>
        <v>#REF!</v>
      </c>
      <c r="CD2646" s="175" t="e">
        <f t="shared" si="3138"/>
        <v>#REF!</v>
      </c>
      <c r="CE2646" s="176" t="e">
        <f t="shared" si="3139"/>
        <v>#REF!</v>
      </c>
      <c r="CF2646" s="175" t="e">
        <f t="shared" si="3140"/>
        <v>#REF!</v>
      </c>
      <c r="CG2646" s="175" t="e">
        <f t="shared" si="3141"/>
        <v>#REF!</v>
      </c>
      <c r="CH2646" s="175" t="e">
        <f t="shared" si="3155"/>
        <v>#REF!</v>
      </c>
      <c r="CI2646" s="180">
        <f t="shared" si="3156"/>
        <v>7.3643309066290081</v>
      </c>
      <c r="CJ2646" s="180">
        <f t="shared" si="3157"/>
        <v>2.1405611609768651</v>
      </c>
      <c r="CK2646" s="175" t="e">
        <f t="shared" si="3158"/>
        <v>#REF!</v>
      </c>
      <c r="CL2646" s="175"/>
      <c r="CM2646" s="89" t="e">
        <f t="shared" si="3111"/>
        <v>#REF!</v>
      </c>
      <c r="CN2646" s="89">
        <f t="shared" si="3112"/>
        <v>0.1583548043596103</v>
      </c>
      <c r="CO2646" s="175"/>
      <c r="CP2646" s="175"/>
      <c r="CQ2646" s="1"/>
      <c r="CR2646" s="1"/>
      <c r="CS2646" s="1"/>
      <c r="CT2646" s="1"/>
      <c r="CU2646" s="1"/>
      <c r="CV2646" s="1"/>
      <c r="CW2646" s="1"/>
      <c r="CX2646" s="1"/>
      <c r="CY2646" s="1"/>
      <c r="CZ2646" s="1"/>
      <c r="DA2646" s="1"/>
      <c r="DB2646" s="1"/>
      <c r="DC2646" s="1"/>
      <c r="DD2646" s="1"/>
      <c r="DE2646" s="1"/>
      <c r="DF2646" s="1"/>
      <c r="DG2646" s="1"/>
      <c r="DH2646" s="1"/>
      <c r="DI2646" s="1"/>
      <c r="DJ2646" s="1"/>
      <c r="DK2646" s="1"/>
      <c r="DL2646" s="1"/>
      <c r="DM2646" s="1"/>
      <c r="DN2646" s="1"/>
      <c r="DO2646" s="1"/>
      <c r="DP2646" s="1"/>
      <c r="DQ2646" s="1"/>
      <c r="DR2646" s="1"/>
      <c r="DS2646" s="1"/>
      <c r="DT2646" s="1"/>
      <c r="DU2646" s="1"/>
      <c r="DV2646" s="1"/>
      <c r="DW2646" s="1"/>
      <c r="DX2646" s="1"/>
      <c r="DY2646" s="1"/>
      <c r="DZ2646" s="1"/>
      <c r="EA2646" s="1"/>
      <c r="EB2646" s="1"/>
      <c r="EC2646" s="1"/>
      <c r="ED2646" s="1"/>
      <c r="EE2646" s="1"/>
      <c r="EF2646" s="1"/>
      <c r="EG2646" s="1"/>
      <c r="EH2646" s="1"/>
      <c r="EI2646" s="1"/>
      <c r="EJ2646" s="1"/>
      <c r="EK2646" s="1"/>
      <c r="EL2646" s="1"/>
      <c r="EM2646" s="1"/>
      <c r="EN2646" s="1"/>
      <c r="EO2646" s="1"/>
      <c r="EP2646" s="1"/>
      <c r="EQ2646" s="1"/>
      <c r="ER2646" s="1"/>
      <c r="ES2646" s="1"/>
      <c r="ET2646" s="1"/>
      <c r="EU2646" s="1"/>
      <c r="EV2646" s="1"/>
      <c r="EW2646" s="1"/>
      <c r="EX2646" s="1"/>
      <c r="EY2646" s="1"/>
      <c r="EZ2646" s="1"/>
      <c r="FA2646" s="1"/>
      <c r="FB2646" s="1"/>
      <c r="FC2646" s="1"/>
      <c r="FD2646" s="1"/>
      <c r="FE2646" s="1"/>
      <c r="FF2646" s="1"/>
      <c r="FG2646" s="1"/>
      <c r="FH2646" s="1"/>
      <c r="FI2646" s="1"/>
      <c r="FJ2646" s="1"/>
      <c r="FK2646" s="1"/>
      <c r="FL2646" s="1"/>
      <c r="FM2646" s="1"/>
      <c r="FN2646" s="1"/>
      <c r="FO2646" s="1"/>
      <c r="FP2646" s="1"/>
      <c r="FQ2646" s="1"/>
      <c r="FR2646" s="1"/>
      <c r="FS2646" s="1"/>
      <c r="FT2646" s="1"/>
      <c r="FU2646" s="1"/>
      <c r="FV2646" s="1"/>
      <c r="FW2646" s="1"/>
      <c r="FX2646" s="1"/>
      <c r="FY2646" s="1"/>
      <c r="FZ2646" s="1"/>
      <c r="GA2646" s="1"/>
      <c r="GB2646" s="1"/>
      <c r="GC2646" s="1"/>
      <c r="GD2646" s="1"/>
      <c r="GE2646" s="1"/>
      <c r="GF2646" s="1"/>
      <c r="GG2646" s="1"/>
      <c r="GH2646" s="1"/>
      <c r="GI2646" s="1"/>
      <c r="GJ2646" s="1"/>
      <c r="GK2646"/>
      <c r="GL2646"/>
      <c r="GM2646"/>
      <c r="GN2646"/>
      <c r="GO2646"/>
      <c r="GP2646"/>
      <c r="GQ2646"/>
      <c r="GR2646"/>
      <c r="GS2646"/>
      <c r="GT2646"/>
      <c r="GU2646"/>
      <c r="GV2646"/>
      <c r="GW2646"/>
      <c r="GX2646"/>
      <c r="GY2646"/>
      <c r="GZ2646"/>
      <c r="HA2646"/>
      <c r="HB2646"/>
      <c r="HC2646"/>
      <c r="HD2646"/>
      <c r="HE2646"/>
    </row>
    <row r="2647" spans="1:213" s="19" customFormat="1" ht="14.4" x14ac:dyDescent="0.3">
      <c r="E2647" s="32">
        <v>42074.620833333334</v>
      </c>
      <c r="F2647" s="21">
        <f t="shared" si="3095"/>
        <v>2175.8812499999985</v>
      </c>
      <c r="G2647" s="21">
        <f t="shared" si="3096"/>
        <v>664.01041666666424</v>
      </c>
      <c r="H2647" s="21"/>
      <c r="I2647" s="21">
        <v>1089</v>
      </c>
      <c r="J2647" s="21">
        <v>15508</v>
      </c>
      <c r="K2647" s="21">
        <v>18577</v>
      </c>
      <c r="L2647" s="21">
        <v>34</v>
      </c>
      <c r="M2647" s="124">
        <v>6.37</v>
      </c>
      <c r="N2647" s="22"/>
      <c r="O2647" s="22"/>
      <c r="P2647" s="22"/>
      <c r="Q2647" s="22"/>
      <c r="U2647" s="48">
        <f t="shared" si="3097"/>
        <v>7.6241405867258971E-2</v>
      </c>
      <c r="V2647" s="48">
        <f t="shared" si="3098"/>
        <v>10.217108945063835</v>
      </c>
      <c r="W2647" s="48">
        <f t="shared" si="3099"/>
        <v>6.60762423566328E-2</v>
      </c>
      <c r="X2647" s="239">
        <f>W2647+V2647+SUM($U$2631:U2647)</f>
        <v>11.031884838575611</v>
      </c>
      <c r="Y2647" s="266">
        <f>W2647+V2647+SUM($U$2631:U2647)-$X$2632</f>
        <v>10.941080390452143</v>
      </c>
      <c r="Z2647" s="42"/>
      <c r="AA2647" s="42"/>
      <c r="AB2647" s="41">
        <f t="shared" si="3100"/>
        <v>6.3645998933598111E-2</v>
      </c>
      <c r="AC2647" s="48">
        <f t="shared" si="3101"/>
        <v>8.5291987683721775</v>
      </c>
      <c r="AD2647" s="48">
        <f t="shared" si="3102"/>
        <v>1.6360429982205018</v>
      </c>
      <c r="AE2647" s="48">
        <f t="shared" si="3103"/>
        <v>2.784592346252575</v>
      </c>
      <c r="AF2647" s="48">
        <f t="shared" si="3104"/>
        <v>1.636042998220502</v>
      </c>
      <c r="AG2647" s="238">
        <f t="shared" si="3105"/>
        <v>1.1484767522782002</v>
      </c>
      <c r="AH2647" s="48">
        <f t="shared" si="3106"/>
        <v>7.2595753872844188E-5</v>
      </c>
      <c r="AI2647" s="48">
        <f>AE2647+AC2647+SUM($AB$2631:AB2647)</f>
        <v>12.072254256628957</v>
      </c>
      <c r="AJ2647" s="48">
        <f>AE2647+AC2647+SUM($AB$2631:AB2647)-$AI$2632</f>
        <v>9.2994409667347711</v>
      </c>
      <c r="AK2647" s="46"/>
      <c r="AL2647" s="86"/>
      <c r="AM2647" s="25">
        <v>424.11950000000002</v>
      </c>
      <c r="AN2647" s="25">
        <v>0.21991020894900118</v>
      </c>
      <c r="AO2647" s="25"/>
      <c r="AP2647" s="25"/>
      <c r="AQ2647" s="25"/>
      <c r="AR2647" s="25">
        <v>467.56050000000005</v>
      </c>
      <c r="AS2647" s="25">
        <v>1.0500000000007503E-2</v>
      </c>
      <c r="AT2647" s="25"/>
      <c r="AU2647" s="25"/>
      <c r="AV2647" s="175">
        <f t="shared" si="3113"/>
        <v>0</v>
      </c>
      <c r="AW2647" s="95">
        <f t="shared" si="3114"/>
        <v>4.3860252647028808E-2</v>
      </c>
      <c r="AX2647" s="95">
        <f t="shared" si="3115"/>
        <v>2.7407320936055459</v>
      </c>
      <c r="AY2647" s="95">
        <f t="shared" si="3107"/>
        <v>0.19015067768446983</v>
      </c>
      <c r="AZ2647" s="95">
        <f t="shared" si="3108"/>
        <v>11.882103578944488</v>
      </c>
      <c r="BA2647" s="175">
        <f t="shared" si="3126"/>
        <v>0.15898257414784367</v>
      </c>
      <c r="BB2647" s="175">
        <f t="shared" si="3127"/>
        <v>9.1404583925869272</v>
      </c>
      <c r="BC2647" s="175">
        <f t="shared" si="3145"/>
        <v>-8.5379759911964892E-3</v>
      </c>
      <c r="BD2647" s="175">
        <f t="shared" si="3145"/>
        <v>-0.19691312487990587</v>
      </c>
      <c r="BE2647" s="175">
        <f t="shared" si="3133"/>
        <v>2858.5324280378377</v>
      </c>
      <c r="BF2647" s="175">
        <f t="shared" si="3134"/>
        <v>-2.6495687745965917</v>
      </c>
      <c r="BG2647" s="175">
        <f t="shared" si="3135"/>
        <v>3.6495687745965917</v>
      </c>
      <c r="BH2647" s="175">
        <f t="shared" si="3146"/>
        <v>0.54435682157456577</v>
      </c>
      <c r="BI2647" s="175">
        <f t="shared" si="3144"/>
        <v>-0.74980792244566752</v>
      </c>
      <c r="BJ2647" s="175">
        <f t="shared" si="3147"/>
        <v>547.83063455116542</v>
      </c>
      <c r="BK2647" s="175">
        <f t="shared" si="3136"/>
        <v>0.28713760724647397</v>
      </c>
      <c r="BL2647" s="175">
        <f t="shared" si="3137"/>
        <v>0.71286239275352603</v>
      </c>
      <c r="BM2647" s="175">
        <f t="shared" si="3148"/>
        <v>0</v>
      </c>
      <c r="BN2647" s="95">
        <f t="shared" si="3149"/>
        <v>1.0720025254926924E-3</v>
      </c>
      <c r="BO2647" s="95">
        <f t="shared" si="3150"/>
        <v>6.5004239831140107E-2</v>
      </c>
      <c r="BP2647" s="95">
        <f t="shared" si="3151"/>
        <v>0.17897822252161516</v>
      </c>
      <c r="BQ2647" s="95">
        <f t="shared" si="3152"/>
        <v>10.852906616053996</v>
      </c>
      <c r="BR2647" s="95">
        <f t="shared" si="3128"/>
        <v>0.17802943552542638</v>
      </c>
      <c r="BS2647" s="95">
        <f t="shared" si="3129"/>
        <v>10.763050954926717</v>
      </c>
      <c r="BT2647" s="175">
        <f t="shared" si="3130"/>
        <v>-1.0944552739438895E-2</v>
      </c>
      <c r="BU2647" s="175">
        <f t="shared" si="3130"/>
        <v>-0.26209109814407761</v>
      </c>
      <c r="BV2647" s="175">
        <f t="shared" si="3119"/>
        <v>2716.1020967148734</v>
      </c>
      <c r="BW2647" s="175" t="e">
        <f t="shared" si="3153"/>
        <v>#REF!</v>
      </c>
      <c r="BX2647" s="175" t="e">
        <f t="shared" si="3121"/>
        <v>#REF!</v>
      </c>
      <c r="BY2647" s="175" t="e">
        <f t="shared" si="3131"/>
        <v>#REF!</v>
      </c>
      <c r="BZ2647" s="175" t="e">
        <f t="shared" si="3131"/>
        <v>#REF!</v>
      </c>
      <c r="CA2647" s="175">
        <f t="shared" si="3122"/>
        <v>471.96779414470001</v>
      </c>
      <c r="CB2647" s="175" t="e">
        <f t="shared" si="3154"/>
        <v>#REF!</v>
      </c>
      <c r="CC2647" s="175" t="e">
        <f t="shared" si="3132"/>
        <v>#REF!</v>
      </c>
      <c r="CD2647" s="175" t="e">
        <f t="shared" si="3138"/>
        <v>#REF!</v>
      </c>
      <c r="CE2647" s="175" t="e">
        <f t="shared" si="3139"/>
        <v>#REF!</v>
      </c>
      <c r="CF2647" s="175" t="e">
        <f t="shared" si="3140"/>
        <v>#REF!</v>
      </c>
      <c r="CG2647" s="175" t="e">
        <f t="shared" si="3141"/>
        <v>#REF!</v>
      </c>
      <c r="CH2647" s="180" t="e">
        <f t="shared" si="3155"/>
        <v>#REF!</v>
      </c>
      <c r="CI2647" s="180">
        <f t="shared" si="3156"/>
        <v>6.6292217388167121</v>
      </c>
      <c r="CJ2647" s="180">
        <f t="shared" si="3157"/>
        <v>2.670219227918059</v>
      </c>
      <c r="CK2647" s="180" t="e">
        <f t="shared" si="3158"/>
        <v>#REF!</v>
      </c>
      <c r="CL2647" s="175"/>
      <c r="CM2647" s="89" t="e">
        <f t="shared" si="3111"/>
        <v>#REF!</v>
      </c>
      <c r="CN2647" s="89">
        <f t="shared" si="3112"/>
        <v>0.14254779216423388</v>
      </c>
      <c r="CO2647" s="175"/>
      <c r="CP2647" s="175"/>
      <c r="CQ2647" s="1"/>
      <c r="CR2647" s="1"/>
      <c r="CS2647" s="1"/>
      <c r="CT2647" s="1"/>
      <c r="CU2647" s="1"/>
      <c r="CV2647" s="1"/>
      <c r="CW2647" s="1"/>
      <c r="CX2647" s="1"/>
      <c r="CY2647" s="1"/>
      <c r="CZ2647" s="1"/>
      <c r="DA2647" s="1"/>
      <c r="DB2647" s="1"/>
      <c r="DC2647" s="1"/>
      <c r="DD2647" s="1"/>
      <c r="DE2647" s="1"/>
      <c r="DF2647" s="1"/>
      <c r="DG2647" s="1"/>
      <c r="DH2647" s="1"/>
      <c r="DI2647" s="1"/>
      <c r="DJ2647" s="1"/>
      <c r="DK2647" s="1"/>
      <c r="DL2647" s="1"/>
      <c r="DM2647" s="1"/>
      <c r="DN2647" s="1"/>
      <c r="DO2647" s="1"/>
      <c r="DP2647" s="1"/>
      <c r="DQ2647" s="1"/>
      <c r="DR2647" s="1"/>
      <c r="DS2647" s="1"/>
      <c r="DT2647" s="1"/>
      <c r="DU2647" s="1"/>
      <c r="DV2647" s="1"/>
      <c r="DW2647" s="1"/>
      <c r="DX2647" s="1"/>
      <c r="DY2647" s="1"/>
      <c r="DZ2647" s="1"/>
      <c r="EA2647" s="1"/>
      <c r="EB2647" s="1"/>
      <c r="EC2647" s="1"/>
      <c r="ED2647" s="1"/>
      <c r="EE2647" s="1"/>
      <c r="EF2647" s="1"/>
      <c r="EG2647" s="1"/>
      <c r="EH2647" s="1"/>
      <c r="EI2647" s="1"/>
      <c r="EJ2647" s="1"/>
      <c r="EK2647" s="1"/>
      <c r="EL2647" s="1"/>
      <c r="EM2647" s="1"/>
      <c r="EN2647" s="1"/>
      <c r="EO2647" s="1"/>
      <c r="EP2647" s="1"/>
      <c r="EQ2647" s="1"/>
      <c r="ER2647" s="1"/>
      <c r="ES2647" s="1"/>
      <c r="ET2647" s="1"/>
      <c r="EU2647" s="1"/>
      <c r="EV2647" s="1"/>
      <c r="EW2647" s="1"/>
      <c r="EX2647" s="1"/>
      <c r="EY2647" s="1"/>
      <c r="EZ2647" s="1"/>
      <c r="FA2647" s="1"/>
      <c r="FB2647" s="1"/>
      <c r="FC2647" s="1"/>
      <c r="FD2647" s="1"/>
      <c r="FE2647" s="1"/>
      <c r="FF2647" s="1"/>
      <c r="FG2647" s="1"/>
      <c r="FH2647" s="1"/>
      <c r="FI2647" s="1"/>
      <c r="FJ2647" s="1"/>
      <c r="FK2647" s="1"/>
      <c r="FL2647" s="1"/>
      <c r="FM2647" s="1"/>
      <c r="FN2647" s="1"/>
      <c r="FO2647" s="1"/>
      <c r="FP2647" s="1"/>
      <c r="FQ2647" s="1"/>
      <c r="FR2647" s="1"/>
      <c r="FS2647" s="1"/>
      <c r="FT2647" s="1"/>
      <c r="FU2647" s="1"/>
      <c r="FV2647" s="1"/>
      <c r="FW2647" s="1"/>
      <c r="FX2647" s="1"/>
      <c r="FY2647" s="1"/>
      <c r="FZ2647" s="1"/>
      <c r="GA2647" s="1"/>
      <c r="GB2647" s="1"/>
      <c r="GC2647" s="1"/>
      <c r="GD2647" s="1"/>
      <c r="GE2647" s="1"/>
      <c r="GF2647" s="1"/>
      <c r="GG2647" s="1"/>
      <c r="GH2647" s="1"/>
      <c r="GI2647" s="1"/>
      <c r="GJ2647" s="1"/>
      <c r="GK2647"/>
      <c r="GL2647"/>
      <c r="GM2647"/>
      <c r="GN2647"/>
      <c r="GO2647"/>
      <c r="GP2647"/>
      <c r="GQ2647"/>
      <c r="GR2647"/>
      <c r="GS2647"/>
      <c r="GT2647"/>
      <c r="GU2647"/>
      <c r="GV2647"/>
      <c r="GW2647"/>
      <c r="GX2647"/>
      <c r="GY2647"/>
      <c r="GZ2647"/>
      <c r="HA2647"/>
      <c r="HB2647"/>
      <c r="HC2647"/>
      <c r="HD2647"/>
      <c r="HE2647"/>
    </row>
    <row r="2648" spans="1:213" s="19" customFormat="1" ht="14.4" x14ac:dyDescent="0.3">
      <c r="D2648" s="94" t="s">
        <v>127</v>
      </c>
      <c r="E2648" s="32">
        <v>42285.558333333334</v>
      </c>
      <c r="F2648" s="21">
        <f t="shared" si="3095"/>
        <v>2386.8187499999985</v>
      </c>
      <c r="G2648" s="21">
        <f t="shared" si="3096"/>
        <v>874.94791666666424</v>
      </c>
      <c r="H2648" s="21"/>
      <c r="I2648" s="21">
        <v>1085</v>
      </c>
      <c r="J2648" s="21">
        <v>14692</v>
      </c>
      <c r="K2648" s="21">
        <v>18320</v>
      </c>
      <c r="L2648" s="21">
        <v>24</v>
      </c>
      <c r="M2648" s="124">
        <v>6.37</v>
      </c>
      <c r="N2648" s="22"/>
      <c r="O2648" s="22"/>
      <c r="P2648" s="22"/>
      <c r="Q2648" s="22"/>
      <c r="U2648" s="48">
        <f t="shared" si="3097"/>
        <v>7.4910490820633738E-2</v>
      </c>
      <c r="V2648" s="48">
        <f t="shared" si="3098"/>
        <v>10.038753052051185</v>
      </c>
      <c r="W2648" s="48">
        <f t="shared" si="3099"/>
        <v>6.492277641281205E-2</v>
      </c>
      <c r="X2648" s="239">
        <f>W2648+V2648+SUM($U$2631:U2648)</f>
        <v>10.927285970439772</v>
      </c>
      <c r="Y2648" s="266">
        <f>W2648+V2648+SUM($U$2631:U2648)-$X$2632</f>
        <v>10.836481522316305</v>
      </c>
      <c r="Z2648" s="42"/>
      <c r="AA2648" s="42"/>
      <c r="AB2648" s="41">
        <f t="shared" si="3100"/>
        <v>6.0075596677770259E-2</v>
      </c>
      <c r="AC2648" s="48">
        <f t="shared" si="3101"/>
        <v>8.0507292489484712</v>
      </c>
      <c r="AD2648" s="48">
        <f t="shared" si="3102"/>
        <v>1.5442645406685644</v>
      </c>
      <c r="AE2648" s="48">
        <f t="shared" si="3103"/>
        <v>2.6283827657415704</v>
      </c>
      <c r="AF2648" s="48">
        <f t="shared" si="3104"/>
        <v>1.5442645406685649</v>
      </c>
      <c r="AG2648" s="238">
        <f t="shared" si="3105"/>
        <v>1.0840497017831954</v>
      </c>
      <c r="AH2648" s="48">
        <f t="shared" si="3106"/>
        <v>6.8523289810153504E-5</v>
      </c>
      <c r="AI2648" s="48">
        <f>AE2648+AC2648+SUM($AB$2631:AB2648)</f>
        <v>11.497650753372016</v>
      </c>
      <c r="AJ2648" s="48">
        <f>AE2648+AC2648+SUM($AB$2631:AB2648)-$AI$2632</f>
        <v>8.7248374634778294</v>
      </c>
      <c r="AK2648" s="46"/>
      <c r="AL2648" s="86"/>
      <c r="AM2648" s="25">
        <v>404.78700000000003</v>
      </c>
      <c r="AN2648" s="25">
        <v>7.9195959492909723E-2</v>
      </c>
      <c r="AO2648" s="25"/>
      <c r="AP2648" s="25"/>
      <c r="AQ2648" s="25"/>
      <c r="AR2648" s="25">
        <v>440.03049999999996</v>
      </c>
      <c r="AS2648" s="25">
        <v>5.5861435713742719E-2</v>
      </c>
      <c r="AT2648" s="25"/>
      <c r="AU2648" s="25"/>
      <c r="AV2648" s="175">
        <f t="shared" si="3113"/>
        <v>0</v>
      </c>
      <c r="AW2648" s="95">
        <f t="shared" si="3114"/>
        <v>4.0846517246800884E-2</v>
      </c>
      <c r="AX2648" s="95">
        <f t="shared" si="3115"/>
        <v>2.5875362484947697</v>
      </c>
      <c r="AY2648" s="95">
        <f t="shared" si="3107"/>
        <v>0.17867983153618019</v>
      </c>
      <c r="AZ2648" s="95">
        <f t="shared" si="3108"/>
        <v>11.318970921835836</v>
      </c>
      <c r="BA2648" s="175">
        <f t="shared" si="3126"/>
        <v>0.14751172799955403</v>
      </c>
      <c r="BB2648" s="175">
        <f t="shared" si="3127"/>
        <v>8.5773257354782757</v>
      </c>
      <c r="BC2648" s="175">
        <f t="shared" si="3145"/>
        <v>-1.1470846148289637E-2</v>
      </c>
      <c r="BD2648" s="175">
        <f t="shared" si="3145"/>
        <v>-0.56313265710865146</v>
      </c>
      <c r="BE2648" s="175">
        <f t="shared" si="3133"/>
        <v>812.70290496522523</v>
      </c>
      <c r="BF2648" s="175">
        <f t="shared" si="3134"/>
        <v>-4.9492627382163382E-2</v>
      </c>
      <c r="BG2648" s="175">
        <f t="shared" si="3135"/>
        <v>1.0494926273821634</v>
      </c>
      <c r="BH2648" s="175">
        <f t="shared" si="3146"/>
        <v>2.8438637079181515E-2</v>
      </c>
      <c r="BI2648" s="175">
        <f t="shared" si="3144"/>
        <v>-0.60304214033612324</v>
      </c>
      <c r="BJ2648" s="175">
        <f t="shared" si="3147"/>
        <v>530.44080582917695</v>
      </c>
      <c r="BK2648" s="175">
        <f t="shared" si="3136"/>
        <v>0.30923860752741561</v>
      </c>
      <c r="BL2648" s="175">
        <f t="shared" si="3137"/>
        <v>0.69076139247258439</v>
      </c>
      <c r="BM2648" s="175">
        <f t="shared" si="3148"/>
        <v>0</v>
      </c>
      <c r="BN2648" s="95">
        <f t="shared" si="3149"/>
        <v>1.0338449852891559E-3</v>
      </c>
      <c r="BO2648" s="95">
        <f t="shared" si="3150"/>
        <v>6.3888931427522902E-2</v>
      </c>
      <c r="BP2648" s="95">
        <f t="shared" si="3151"/>
        <v>0.17400857491871374</v>
      </c>
      <c r="BQ2648" s="95">
        <f t="shared" si="3152"/>
        <v>10.753277395521058</v>
      </c>
      <c r="BR2648" s="95">
        <f t="shared" si="3128"/>
        <v>0.17305978792252497</v>
      </c>
      <c r="BS2648" s="95">
        <f>BQ2648-$BQ$2632</f>
        <v>10.663421734393779</v>
      </c>
      <c r="BT2648" s="175">
        <f t="shared" si="3130"/>
        <v>-4.9696476029014169E-3</v>
      </c>
      <c r="BU2648" s="175">
        <f t="shared" si="3130"/>
        <v>-9.9629220532937879E-2</v>
      </c>
      <c r="BV2648" s="175">
        <f t="shared" si="3119"/>
        <v>3438.9550880046704</v>
      </c>
      <c r="BW2648" s="175" t="e">
        <f t="shared" si="3153"/>
        <v>#REF!</v>
      </c>
      <c r="BX2648" s="175" t="e">
        <f t="shared" si="3121"/>
        <v>#REF!</v>
      </c>
      <c r="BY2648" s="175" t="e">
        <f t="shared" si="3131"/>
        <v>#REF!</v>
      </c>
      <c r="BZ2648" s="175" t="e">
        <f t="shared" si="3131"/>
        <v>#REF!</v>
      </c>
      <c r="CA2648" s="175">
        <f t="shared" si="3122"/>
        <v>444.24698943667897</v>
      </c>
      <c r="CB2648" s="175" t="e">
        <f t="shared" si="3154"/>
        <v>#REF!</v>
      </c>
      <c r="CC2648" s="175" t="e">
        <f t="shared" si="3132"/>
        <v>#REF!</v>
      </c>
      <c r="CD2648" s="175" t="e">
        <f t="shared" si="3138"/>
        <v>#REF!</v>
      </c>
      <c r="CE2648" s="175" t="e">
        <f t="shared" si="3139"/>
        <v>#REF!</v>
      </c>
      <c r="CF2648" s="175" t="e">
        <f t="shared" si="3140"/>
        <v>#REF!</v>
      </c>
      <c r="CG2648" s="175" t="e">
        <f t="shared" si="3141"/>
        <v>#REF!</v>
      </c>
      <c r="CH2648" s="180" t="e">
        <f t="shared" si="3155"/>
        <v>#REF!</v>
      </c>
      <c r="CI2648" s="180">
        <f t="shared" si="3156"/>
        <v>6.0267808753689165</v>
      </c>
      <c r="CJ2648" s="180">
        <f t="shared" si="3157"/>
        <v>2.6980565881089129</v>
      </c>
      <c r="CK2648" s="180" t="e">
        <f t="shared" si="3158"/>
        <v>#REF!</v>
      </c>
      <c r="CL2648" s="175"/>
      <c r="CM2648" s="89" t="e">
        <f t="shared" si="3111"/>
        <v>#REF!</v>
      </c>
      <c r="CN2648" s="89">
        <f t="shared" si="3112"/>
        <v>0.12959353925530545</v>
      </c>
      <c r="CO2648" s="175"/>
      <c r="CP2648" s="175"/>
      <c r="CQ2648" s="1"/>
      <c r="CR2648" s="1"/>
      <c r="CS2648" s="1"/>
      <c r="CT2648" s="1"/>
      <c r="CU2648" s="1"/>
      <c r="CV2648" s="1"/>
      <c r="CW2648" s="1"/>
      <c r="CX2648" s="1"/>
      <c r="CY2648" s="1"/>
      <c r="CZ2648" s="1"/>
      <c r="DA2648" s="1"/>
      <c r="DB2648" s="1"/>
      <c r="DC2648" s="1"/>
      <c r="DD2648" s="1"/>
      <c r="DE2648" s="1"/>
      <c r="DF2648" s="1"/>
      <c r="DG2648" s="1"/>
      <c r="DH2648" s="1"/>
      <c r="DI2648" s="1"/>
      <c r="DJ2648" s="1"/>
      <c r="DK2648" s="1"/>
      <c r="DL2648" s="1"/>
      <c r="DM2648" s="1"/>
      <c r="DN2648" s="1"/>
      <c r="DO2648" s="1"/>
      <c r="DP2648" s="1"/>
      <c r="DQ2648" s="1"/>
      <c r="DR2648" s="1"/>
      <c r="DS2648" s="1"/>
      <c r="DT2648" s="1"/>
      <c r="DU2648" s="1"/>
      <c r="DV2648" s="1"/>
      <c r="DW2648" s="1"/>
      <c r="DX2648" s="1"/>
      <c r="DY2648" s="1"/>
      <c r="DZ2648" s="1"/>
      <c r="EA2648" s="1"/>
      <c r="EB2648" s="1"/>
      <c r="EC2648" s="1"/>
      <c r="ED2648" s="1"/>
      <c r="EE2648" s="1"/>
      <c r="EF2648" s="1"/>
      <c r="EG2648" s="1"/>
      <c r="EH2648" s="1"/>
      <c r="EI2648" s="1"/>
      <c r="EJ2648" s="1"/>
      <c r="EK2648" s="1"/>
      <c r="EL2648" s="1"/>
      <c r="EM2648" s="1"/>
      <c r="EN2648" s="1"/>
      <c r="EO2648" s="1"/>
      <c r="EP2648" s="1"/>
      <c r="EQ2648" s="1"/>
      <c r="ER2648" s="1"/>
      <c r="ES2648" s="1"/>
      <c r="ET2648" s="1"/>
      <c r="EU2648" s="1"/>
      <c r="EV2648" s="1"/>
      <c r="EW2648" s="1"/>
      <c r="EX2648" s="1"/>
      <c r="EY2648" s="1"/>
      <c r="EZ2648" s="1"/>
      <c r="FA2648" s="1"/>
      <c r="FB2648" s="1"/>
      <c r="FC2648" s="1"/>
      <c r="FD2648" s="1"/>
      <c r="FE2648" s="1"/>
      <c r="FF2648" s="1"/>
      <c r="FG2648" s="1"/>
      <c r="FH2648" s="1"/>
      <c r="FI2648" s="1"/>
      <c r="FJ2648" s="1"/>
      <c r="FK2648" s="1"/>
      <c r="FL2648" s="1"/>
      <c r="FM2648" s="1"/>
      <c r="FN2648" s="1"/>
      <c r="FO2648" s="1"/>
      <c r="FP2648" s="1"/>
      <c r="FQ2648" s="1"/>
      <c r="FR2648" s="1"/>
      <c r="FS2648" s="1"/>
      <c r="FT2648" s="1"/>
      <c r="FU2648" s="1"/>
      <c r="FV2648" s="1"/>
      <c r="FW2648" s="1"/>
      <c r="FX2648" s="1"/>
      <c r="FY2648" s="1"/>
      <c r="FZ2648" s="1"/>
      <c r="GA2648" s="1"/>
      <c r="GB2648" s="1"/>
      <c r="GC2648" s="1"/>
      <c r="GD2648" s="1"/>
      <c r="GE2648" s="1"/>
      <c r="GF2648" s="1"/>
      <c r="GG2648" s="1"/>
      <c r="GH2648" s="1"/>
      <c r="GI2648" s="1"/>
      <c r="GJ2648" s="1"/>
      <c r="GK2648"/>
      <c r="GL2648"/>
      <c r="GM2648"/>
      <c r="GN2648"/>
      <c r="GO2648"/>
      <c r="GP2648"/>
      <c r="GQ2648"/>
      <c r="GR2648"/>
      <c r="GS2648"/>
      <c r="GT2648"/>
      <c r="GU2648"/>
      <c r="GV2648"/>
      <c r="GW2648"/>
      <c r="GX2648"/>
      <c r="GY2648"/>
      <c r="GZ2648"/>
      <c r="HA2648"/>
      <c r="HB2648"/>
      <c r="HC2648"/>
      <c r="HD2648"/>
      <c r="HE2648"/>
    </row>
    <row r="2649" spans="1:213" s="19" customFormat="1" ht="14.4" x14ac:dyDescent="0.3">
      <c r="E2649" s="32">
        <v>42488.606944444444</v>
      </c>
      <c r="F2649" s="21">
        <f>E2649-E$2585</f>
        <v>2589.867361111108</v>
      </c>
      <c r="G2649" s="21">
        <f>E2649-E$2632</f>
        <v>1077.9965277777737</v>
      </c>
      <c r="H2649" s="21"/>
      <c r="I2649" s="21">
        <v>1084</v>
      </c>
      <c r="J2649" s="21">
        <v>22979</v>
      </c>
      <c r="K2649" s="21">
        <v>26403</v>
      </c>
      <c r="L2649" s="21">
        <v>40</v>
      </c>
      <c r="M2649" s="124">
        <v>6.37</v>
      </c>
      <c r="N2649" s="22"/>
      <c r="O2649" s="22"/>
      <c r="P2649" s="22"/>
      <c r="Q2649" s="22"/>
      <c r="U2649" s="48">
        <f t="shared" si="3097"/>
        <v>0.10786237855556703</v>
      </c>
      <c r="V2649" s="48">
        <f t="shared" si="3098"/>
        <v>14.454634725580327</v>
      </c>
      <c r="W2649" s="48">
        <f t="shared" si="3099"/>
        <v>9.3481233530888885E-2</v>
      </c>
      <c r="X2649" s="239">
        <f>W2649+V2649+SUM($U$2631:U2649)</f>
        <v>15.47958847964256</v>
      </c>
      <c r="Y2649" s="266">
        <f>W2649+V2649+SUM($U$2631:U2649)-$X$2632</f>
        <v>15.388784031519092</v>
      </c>
      <c r="Z2649" s="42"/>
      <c r="AA2649" s="42"/>
      <c r="AB2649" s="41">
        <f t="shared" si="3100"/>
        <v>9.3874544439206717E-2</v>
      </c>
      <c r="AC2649" s="48">
        <f t="shared" si="3101"/>
        <v>12.580125416017509</v>
      </c>
      <c r="AD2649" s="48">
        <f t="shared" si="3102"/>
        <v>2.4130784921945585</v>
      </c>
      <c r="AE2649" s="48">
        <f t="shared" si="3103"/>
        <v>4.1071291571066908</v>
      </c>
      <c r="AF2649" s="48">
        <f t="shared" si="3104"/>
        <v>2.4130784921945589</v>
      </c>
      <c r="AG2649" s="238">
        <f t="shared" si="3105"/>
        <v>1.6939435899437563</v>
      </c>
      <c r="AH2649" s="48">
        <f t="shared" si="3106"/>
        <v>1.0707496837537269E-4</v>
      </c>
      <c r="AI2649" s="48">
        <f>AE2649+AC2649+SUM($AB$2631:AB2649)</f>
        <v>17.599667856245382</v>
      </c>
      <c r="AJ2649" s="48">
        <f>AE2649+AC2649+SUM($AB$2631:AB2649)-$AI$2632</f>
        <v>14.826854566351196</v>
      </c>
      <c r="AK2649" s="46"/>
      <c r="AL2649" s="86"/>
      <c r="AM2649" s="25">
        <v>385.50699999999995</v>
      </c>
      <c r="AN2649" s="25">
        <v>0.37900923471599041</v>
      </c>
      <c r="AO2649" s="25"/>
      <c r="AP2649" s="25"/>
      <c r="AQ2649" s="25"/>
      <c r="AR2649" s="25">
        <v>419.40300000000002</v>
      </c>
      <c r="AS2649" s="25">
        <v>0.22061731573021121</v>
      </c>
      <c r="AT2649" s="25"/>
      <c r="AU2649" s="25"/>
      <c r="AV2649" s="175">
        <f t="shared" si="3113"/>
        <v>0</v>
      </c>
      <c r="AW2649" s="95">
        <f t="shared" si="3114"/>
        <v>6.2964486482117318E-2</v>
      </c>
      <c r="AX2649" s="95">
        <f t="shared" si="3115"/>
        <v>4.044164670624574</v>
      </c>
      <c r="AY2649" s="95">
        <f t="shared" si="3107"/>
        <v>0.26981232058574162</v>
      </c>
      <c r="AZ2649" s="95">
        <f t="shared" si="3108"/>
        <v>17.329855535659643</v>
      </c>
      <c r="BA2649" s="175">
        <f>AY2649-$AY$2632</f>
        <v>0.23864421704911543</v>
      </c>
      <c r="BB2649" s="175">
        <f>AZ2649-$AZ$2632</f>
        <v>14.588210349302082</v>
      </c>
      <c r="BC2649" s="175">
        <f>BA2649-BA2648</f>
        <v>9.1132489049561394E-2</v>
      </c>
      <c r="BD2649" s="175">
        <f>BB2649-BB2648</f>
        <v>6.0108846138238068</v>
      </c>
      <c r="BE2649" s="175">
        <f>1000*(((BC2649)/((BD2649))/0.0112372-1))</f>
        <v>349.20123580830142</v>
      </c>
      <c r="BF2649" s="175">
        <f t="shared" si="3134"/>
        <v>0.53957875934755928</v>
      </c>
      <c r="BG2649" s="175">
        <f>1-BF2649</f>
        <v>0.46042124065244072</v>
      </c>
      <c r="BH2649" s="175">
        <f>BF2649*($AJ2649-$AJ2648)</f>
        <v>3.2925188178859992</v>
      </c>
      <c r="BI2649" s="175">
        <f>BG2649*($AJ2649-$AJ2648)</f>
        <v>2.8094982849873675</v>
      </c>
      <c r="BJ2649" s="175">
        <f t="shared" ref="BJ2649:BJ2658" si="3159">1000*((BA2649/BB2649)/0.0112372-1)</f>
        <v>455.76336995667856</v>
      </c>
      <c r="BK2649" s="175">
        <f t="shared" si="3136"/>
        <v>0.40414730718074765</v>
      </c>
      <c r="BL2649" s="175">
        <f t="shared" ref="BL2649:BL2658" si="3160">1-BK2649</f>
        <v>0.59585269281925235</v>
      </c>
      <c r="BM2649" s="175">
        <f t="shared" si="3148"/>
        <v>0</v>
      </c>
      <c r="BN2649" s="95">
        <f t="shared" si="3149"/>
        <v>1.4676276316894377E-3</v>
      </c>
      <c r="BO2649" s="95">
        <f t="shared" si="3150"/>
        <v>9.2013605899199449E-2</v>
      </c>
      <c r="BP2649" s="95">
        <f t="shared" si="3151"/>
        <v>0.24302494652467488</v>
      </c>
      <c r="BQ2649" s="95">
        <f t="shared" si="3152"/>
        <v>15.236563533117886</v>
      </c>
      <c r="BR2649" s="95">
        <f>BP2649-$BP$2632</f>
        <v>0.2420761595284861</v>
      </c>
      <c r="BS2649" s="95">
        <f>BQ2649-$BQ$2632</f>
        <v>15.146707871990607</v>
      </c>
      <c r="BT2649" s="175">
        <f>BR2649-BR2648</f>
        <v>6.9016371605961135E-2</v>
      </c>
      <c r="BU2649" s="175">
        <f>BS2649-BS2648</f>
        <v>4.4832861375968278</v>
      </c>
      <c r="BV2649" s="175">
        <f>1000*((BT2649/BU2649)/0.0112372-1)</f>
        <v>369.92740940229442</v>
      </c>
      <c r="BW2649" s="175" t="e">
        <f t="shared" si="3153"/>
        <v>#REF!</v>
      </c>
      <c r="BX2649" s="175" t="e">
        <f>1-BW2649</f>
        <v>#REF!</v>
      </c>
      <c r="BY2649" s="175" t="e">
        <f>BW2649*($Y2649-$Y2648)</f>
        <v>#REF!</v>
      </c>
      <c r="BZ2649" s="175" t="e">
        <f>BX2649*($Y2649-$Y2648)</f>
        <v>#REF!</v>
      </c>
      <c r="CA2649" s="175">
        <f t="shared" ref="CA2649:CA2658" si="3161">1000*((BR2649/BS2649/0.0112372-1))</f>
        <v>422.2490776966419</v>
      </c>
      <c r="CB2649" s="175" t="e">
        <f t="shared" si="3154"/>
        <v>#REF!</v>
      </c>
      <c r="CC2649" s="175" t="e">
        <f t="shared" ref="CC2649:CC2658" si="3162">1-CB2649</f>
        <v>#REF!</v>
      </c>
      <c r="CD2649" s="175" t="e">
        <f t="shared" ref="CD2649:CD2658" si="3163">CK2649+CJ2649</f>
        <v>#REF!</v>
      </c>
      <c r="CE2649" s="175" t="e">
        <f t="shared" ref="CE2649:CE2658" si="3164">CH2649+CI2649</f>
        <v>#REF!</v>
      </c>
      <c r="CF2649" s="175" t="e">
        <f t="shared" ref="CF2649:CF2658" si="3165">CK2649*13.49+CJ2649</f>
        <v>#REF!</v>
      </c>
      <c r="CG2649" s="175" t="e">
        <f t="shared" ref="CG2649:CG2658" si="3166">CH2649*13.49+CI2649</f>
        <v>#REF!</v>
      </c>
      <c r="CH2649" s="175" t="e">
        <f t="shared" si="3155"/>
        <v>#REF!</v>
      </c>
      <c r="CI2649" s="175">
        <f t="shared" si="3156"/>
        <v>8.8346212193997875</v>
      </c>
      <c r="CJ2649" s="175">
        <f t="shared" si="3157"/>
        <v>5.9922333469514077</v>
      </c>
      <c r="CK2649" s="175" t="e">
        <f t="shared" si="3158"/>
        <v>#REF!</v>
      </c>
      <c r="CL2649" s="175"/>
      <c r="CM2649" s="89" t="e">
        <f t="shared" si="3111"/>
        <v>#REF!</v>
      </c>
      <c r="CN2649" s="89">
        <f t="shared" si="3112"/>
        <v>0.18997037647099752</v>
      </c>
      <c r="CO2649" s="175"/>
      <c r="CP2649" s="175"/>
      <c r="CQ2649" s="1"/>
      <c r="CR2649" s="1"/>
      <c r="CS2649" s="1"/>
      <c r="CT2649" s="1"/>
      <c r="CU2649" s="1"/>
      <c r="CV2649" s="1"/>
      <c r="CW2649" s="1"/>
      <c r="CX2649" s="1"/>
      <c r="CY2649" s="1"/>
      <c r="CZ2649" s="1"/>
      <c r="DA2649" s="1"/>
      <c r="DB2649" s="1"/>
      <c r="DC2649" s="1"/>
      <c r="DD2649" s="1"/>
      <c r="DE2649" s="1"/>
      <c r="DF2649" s="1"/>
      <c r="DG2649" s="1"/>
      <c r="DH2649" s="1"/>
      <c r="DI2649" s="1"/>
      <c r="DJ2649" s="1"/>
      <c r="DK2649" s="1"/>
      <c r="DL2649" s="1"/>
      <c r="DM2649" s="1"/>
      <c r="DN2649" s="1"/>
      <c r="DO2649" s="1"/>
      <c r="DP2649" s="1"/>
      <c r="DQ2649" s="1"/>
      <c r="DR2649" s="1"/>
      <c r="DS2649" s="1"/>
      <c r="DT2649" s="1"/>
      <c r="DU2649" s="1"/>
      <c r="DV2649" s="1"/>
      <c r="DW2649" s="1"/>
      <c r="DX2649" s="1"/>
      <c r="DY2649" s="1"/>
      <c r="DZ2649" s="1"/>
      <c r="EA2649" s="1"/>
      <c r="EB2649" s="1"/>
      <c r="EC2649" s="1"/>
      <c r="ED2649" s="1"/>
      <c r="EE2649" s="1"/>
      <c r="EF2649" s="1"/>
      <c r="EG2649" s="1"/>
      <c r="EH2649" s="1"/>
      <c r="EI2649" s="1"/>
      <c r="EJ2649" s="1"/>
      <c r="EK2649" s="1"/>
      <c r="EL2649" s="1"/>
      <c r="EM2649" s="1"/>
      <c r="EN2649" s="1"/>
      <c r="EO2649" s="1"/>
      <c r="EP2649" s="1"/>
      <c r="EQ2649" s="1"/>
      <c r="ER2649" s="1"/>
      <c r="ES2649" s="1"/>
      <c r="ET2649" s="1"/>
      <c r="EU2649" s="1"/>
      <c r="EV2649" s="1"/>
      <c r="EW2649" s="1"/>
      <c r="EX2649" s="1"/>
      <c r="EY2649" s="1"/>
      <c r="EZ2649" s="1"/>
      <c r="FA2649" s="1"/>
      <c r="FB2649" s="1"/>
      <c r="FC2649" s="1"/>
      <c r="FD2649" s="1"/>
      <c r="FE2649" s="1"/>
      <c r="FF2649" s="1"/>
      <c r="FG2649" s="1"/>
      <c r="FH2649" s="1"/>
      <c r="FI2649" s="1"/>
      <c r="FJ2649" s="1"/>
      <c r="FK2649" s="1"/>
      <c r="FL2649" s="1"/>
      <c r="FM2649" s="1"/>
      <c r="FN2649" s="1"/>
      <c r="FO2649" s="1"/>
      <c r="FP2649" s="1"/>
      <c r="FQ2649" s="1"/>
      <c r="FR2649" s="1"/>
      <c r="FS2649" s="1"/>
      <c r="FT2649" s="1"/>
      <c r="FU2649" s="1"/>
      <c r="FV2649" s="1"/>
      <c r="FW2649" s="1"/>
      <c r="FX2649" s="1"/>
      <c r="FY2649" s="1"/>
      <c r="FZ2649" s="1"/>
      <c r="GA2649" s="1"/>
      <c r="GB2649" s="1"/>
      <c r="GC2649" s="1"/>
      <c r="GD2649" s="1"/>
      <c r="GE2649" s="1"/>
      <c r="GF2649" s="1"/>
      <c r="GG2649" s="1"/>
      <c r="GH2649" s="1"/>
      <c r="GI2649" s="1"/>
      <c r="GJ2649" s="1"/>
      <c r="GK2649"/>
      <c r="GL2649"/>
      <c r="GM2649"/>
      <c r="GN2649"/>
      <c r="GO2649"/>
      <c r="GP2649"/>
      <c r="GQ2649"/>
      <c r="GR2649"/>
      <c r="GS2649"/>
      <c r="GT2649"/>
      <c r="GU2649"/>
      <c r="GV2649"/>
      <c r="GW2649"/>
      <c r="GX2649"/>
      <c r="GY2649"/>
      <c r="GZ2649"/>
      <c r="HA2649"/>
      <c r="HB2649"/>
      <c r="HC2649"/>
      <c r="HD2649"/>
      <c r="HE2649"/>
    </row>
    <row r="2650" spans="1:213" s="19" customFormat="1" ht="14.4" x14ac:dyDescent="0.3">
      <c r="E2650" s="32">
        <v>42600.594444444447</v>
      </c>
      <c r="F2650" s="21">
        <f>E2650-E$2585</f>
        <v>2701.8548611111109</v>
      </c>
      <c r="G2650" s="21">
        <f>E2650-E$2632</f>
        <v>1189.9840277777766</v>
      </c>
      <c r="H2650" s="21"/>
      <c r="I2650" s="21">
        <v>1056</v>
      </c>
      <c r="J2650" s="21">
        <v>24952</v>
      </c>
      <c r="K2650" s="21">
        <v>27890</v>
      </c>
      <c r="L2650" s="21">
        <v>41</v>
      </c>
      <c r="M2650" s="124">
        <v>6.37</v>
      </c>
      <c r="N2650" s="22"/>
      <c r="O2650" s="22"/>
      <c r="P2650" s="22"/>
      <c r="Q2650" s="22"/>
      <c r="U2650" s="48">
        <f t="shared" si="3097"/>
        <v>0.11099409323097691</v>
      </c>
      <c r="V2650" s="48">
        <f t="shared" si="3098"/>
        <v>14.874315733026945</v>
      </c>
      <c r="W2650" s="48">
        <f t="shared" si="3099"/>
        <v>9.6195400924975055E-2</v>
      </c>
      <c r="X2650" s="239">
        <f>W2650+V2650+SUM($U$2631:U2650)</f>
        <v>16.012977747714238</v>
      </c>
      <c r="Y2650" s="266">
        <f>W2650+V2650+SUM($U$2631:U2650)-$X$2632</f>
        <v>15.922173299590771</v>
      </c>
      <c r="Z2650" s="42"/>
      <c r="AA2650" s="47"/>
      <c r="AB2650" s="41">
        <f t="shared" si="3100"/>
        <v>9.9301707217616914E-2</v>
      </c>
      <c r="AC2650" s="48">
        <f t="shared" si="3101"/>
        <v>13.307419367891299</v>
      </c>
      <c r="AD2650" s="48">
        <f t="shared" si="3102"/>
        <v>2.5525856381674652</v>
      </c>
      <c r="AE2650" s="48">
        <f t="shared" si="3103"/>
        <v>4.3445743412162949</v>
      </c>
      <c r="AF2650" s="48">
        <f t="shared" si="3104"/>
        <v>2.5525856381674656</v>
      </c>
      <c r="AG2650" s="238">
        <f t="shared" si="3105"/>
        <v>1.7918754377624468</v>
      </c>
      <c r="AH2650" s="48">
        <f t="shared" si="3106"/>
        <v>1.132652863826425E-4</v>
      </c>
      <c r="AI2650" s="48">
        <f>AE2650+AC2650+SUM($AB$2631:AB2650)</f>
        <v>18.663708699446392</v>
      </c>
      <c r="AJ2650" s="48">
        <f>AE2650+AC2650+SUM($AB$2631:AB2650)-$AI$2632</f>
        <v>15.890895409552206</v>
      </c>
      <c r="AK2650" s="46"/>
      <c r="AL2650" s="86"/>
      <c r="AM2650" s="25">
        <v>377.77299999999997</v>
      </c>
      <c r="AN2650" s="25">
        <v>0.71455650581321883</v>
      </c>
      <c r="AO2650" s="25"/>
      <c r="AP2650" s="25"/>
      <c r="AQ2650" s="25"/>
      <c r="AR2650" s="25">
        <v>408.24599999999992</v>
      </c>
      <c r="AS2650" s="25">
        <v>0.25908106839365858</v>
      </c>
      <c r="AT2650" s="25"/>
      <c r="AU2650" s="25"/>
      <c r="AV2650" s="175">
        <f t="shared" si="3113"/>
        <v>0</v>
      </c>
      <c r="AW2650" s="95">
        <f t="shared" si="3114"/>
        <v>6.623852462921484E-2</v>
      </c>
      <c r="AX2650" s="95">
        <f t="shared" si="3115"/>
        <v>4.27833581658708</v>
      </c>
      <c r="AY2650" s="95">
        <f t="shared" si="3107"/>
        <v>0.2845518182604449</v>
      </c>
      <c r="AZ2650" s="95">
        <f t="shared" si="3108"/>
        <v>18.379156881185946</v>
      </c>
      <c r="BA2650" s="175">
        <f>AY2650-$AY$2632</f>
        <v>0.25338371472381871</v>
      </c>
      <c r="BB2650" s="175">
        <f>AZ2650-$AZ$2632</f>
        <v>15.637511694828385</v>
      </c>
      <c r="BC2650" s="175">
        <f>BA2650-BA2649</f>
        <v>1.4739497674703284E-2</v>
      </c>
      <c r="BD2650" s="175">
        <f>BB2650-BB2649</f>
        <v>1.0493013455263025</v>
      </c>
      <c r="BE2650" s="175">
        <f>1000*(((BC2650)/((BD2650))/0.0112372-1))</f>
        <v>250.04124469041122</v>
      </c>
      <c r="BF2650" s="175">
        <f t="shared" si="3134"/>
        <v>0.66560271430368778</v>
      </c>
      <c r="BG2650" s="175">
        <f>1-BF2650</f>
        <v>0.33439728569631222</v>
      </c>
      <c r="BH2650" s="175">
        <f>BF2650*($AJ2650-$AJ2649)</f>
        <v>0.70822847336457673</v>
      </c>
      <c r="BI2650" s="175">
        <f>BG2650*($AJ2650-$AJ2649)</f>
        <v>0.355812369836433</v>
      </c>
      <c r="BJ2650" s="175">
        <f t="shared" si="3159"/>
        <v>441.95909552612346</v>
      </c>
      <c r="BK2650" s="175">
        <f t="shared" si="3136"/>
        <v>0.42169137146943886</v>
      </c>
      <c r="BL2650" s="175">
        <f t="shared" si="3160"/>
        <v>0.5783086285305612</v>
      </c>
      <c r="BM2650" s="175">
        <f t="shared" si="3148"/>
        <v>0</v>
      </c>
      <c r="BN2650" s="95">
        <f t="shared" si="3149"/>
        <v>1.4985531791694487E-3</v>
      </c>
      <c r="BO2650" s="95">
        <f t="shared" si="3150"/>
        <v>9.4696847745805612E-2</v>
      </c>
      <c r="BP2650" s="95">
        <f t="shared" si="3151"/>
        <v>0.24945370029199276</v>
      </c>
      <c r="BQ2650" s="95">
        <f t="shared" si="3152"/>
        <v>15.763524047422246</v>
      </c>
      <c r="BR2650" s="95">
        <f>BP2650-$BP$2632</f>
        <v>0.24850491329580399</v>
      </c>
      <c r="BS2650" s="95">
        <f>BQ2650-$BQ$2632</f>
        <v>15.673668386294967</v>
      </c>
      <c r="BT2650" s="175">
        <f>BR2650-BR2649</f>
        <v>6.4287537673178852E-3</v>
      </c>
      <c r="BU2650" s="175">
        <f>BS2650-BS2649</f>
        <v>0.52696051430435986</v>
      </c>
      <c r="BV2650" s="175">
        <f>1000*((BT2650/BU2650)/0.0112372-1)</f>
        <v>85.651925634840921</v>
      </c>
      <c r="BW2650" s="175" t="e">
        <f t="shared" si="3153"/>
        <v>#REF!</v>
      </c>
      <c r="BX2650" s="175" t="e">
        <f>1-BW2650</f>
        <v>#REF!</v>
      </c>
      <c r="BY2650" s="175" t="e">
        <f>BW2650*($Y2650-$Y2649)</f>
        <v>#REF!</v>
      </c>
      <c r="BZ2650" s="175" t="e">
        <f>BX2650*($Y2650-$Y2649)</f>
        <v>#REF!</v>
      </c>
      <c r="CA2650" s="175">
        <f t="shared" si="3161"/>
        <v>410.93242839717294</v>
      </c>
      <c r="CB2650" s="175" t="e">
        <f t="shared" si="3154"/>
        <v>#REF!</v>
      </c>
      <c r="CC2650" s="175" t="e">
        <f t="shared" si="3162"/>
        <v>#REF!</v>
      </c>
      <c r="CD2650" s="175" t="e">
        <f t="shared" si="3163"/>
        <v>#REF!</v>
      </c>
      <c r="CE2650" s="175" t="e">
        <f t="shared" si="3164"/>
        <v>#REF!</v>
      </c>
      <c r="CF2650" s="175" t="e">
        <f t="shared" si="3165"/>
        <v>#REF!</v>
      </c>
      <c r="CG2650" s="175" t="e">
        <f t="shared" si="3166"/>
        <v>#REF!</v>
      </c>
      <c r="CH2650" s="175" t="e">
        <f t="shared" si="3155"/>
        <v>#REF!</v>
      </c>
      <c r="CI2650" s="175">
        <f t="shared" si="3156"/>
        <v>9.1898419304207266</v>
      </c>
      <c r="CJ2650" s="175">
        <f t="shared" si="3157"/>
        <v>6.7010534791314802</v>
      </c>
      <c r="CK2650" s="175" t="e">
        <f t="shared" si="3158"/>
        <v>#REF!</v>
      </c>
      <c r="CL2650" s="175"/>
      <c r="CM2650" s="89" t="e">
        <f t="shared" si="3111"/>
        <v>#REF!</v>
      </c>
      <c r="CN2650" s="89">
        <f t="shared" si="3112"/>
        <v>0.19760866797519488</v>
      </c>
      <c r="CO2650" s="175"/>
      <c r="CP2650" s="175"/>
      <c r="CQ2650" s="1"/>
      <c r="CR2650" s="1"/>
      <c r="CS2650" s="1"/>
      <c r="CT2650" s="1"/>
      <c r="CU2650" s="1"/>
      <c r="CV2650" s="1"/>
      <c r="CW2650" s="1"/>
      <c r="CX2650" s="1"/>
      <c r="CY2650" s="1"/>
      <c r="CZ2650" s="1"/>
      <c r="DA2650" s="1"/>
      <c r="DB2650" s="1"/>
      <c r="DC2650" s="1"/>
      <c r="DD2650" s="1"/>
      <c r="DE2650" s="1"/>
      <c r="DF2650" s="1"/>
      <c r="DG2650" s="1"/>
      <c r="DH2650" s="1"/>
      <c r="DI2650" s="1"/>
      <c r="DJ2650" s="1"/>
      <c r="DK2650" s="1"/>
      <c r="DL2650" s="1"/>
      <c r="DM2650" s="1"/>
      <c r="DN2650" s="1"/>
      <c r="DO2650" s="1"/>
      <c r="DP2650" s="1"/>
      <c r="DQ2650" s="1"/>
      <c r="DR2650" s="1"/>
      <c r="DS2650" s="1"/>
      <c r="DT2650" s="1"/>
      <c r="DU2650" s="1"/>
      <c r="DV2650" s="1"/>
      <c r="DW2650" s="1"/>
      <c r="DX2650" s="1"/>
      <c r="DY2650" s="1"/>
      <c r="DZ2650" s="1"/>
      <c r="EA2650" s="1"/>
      <c r="EB2650" s="1"/>
      <c r="EC2650" s="1"/>
      <c r="ED2650" s="1"/>
      <c r="EE2650" s="1"/>
      <c r="EF2650" s="1"/>
      <c r="EG2650" s="1"/>
      <c r="EH2650" s="1"/>
      <c r="EI2650" s="1"/>
      <c r="EJ2650" s="1"/>
      <c r="EK2650" s="1"/>
      <c r="EL2650" s="1"/>
      <c r="EM2650" s="1"/>
      <c r="EN2650" s="1"/>
      <c r="EO2650" s="1"/>
      <c r="EP2650" s="1"/>
      <c r="EQ2650" s="1"/>
      <c r="ER2650" s="1"/>
      <c r="ES2650" s="1"/>
      <c r="ET2650" s="1"/>
      <c r="EU2650" s="1"/>
      <c r="EV2650" s="1"/>
      <c r="EW2650" s="1"/>
      <c r="EX2650" s="1"/>
      <c r="EY2650" s="1"/>
      <c r="EZ2650" s="1"/>
      <c r="FA2650" s="1"/>
      <c r="FB2650" s="1"/>
      <c r="FC2650" s="1"/>
      <c r="FD2650" s="1"/>
      <c r="FE2650" s="1"/>
      <c r="FF2650" s="1"/>
      <c r="FG2650" s="1"/>
      <c r="FH2650" s="1"/>
      <c r="FI2650" s="1"/>
      <c r="FJ2650" s="1"/>
      <c r="FK2650" s="1"/>
      <c r="FL2650" s="1"/>
      <c r="FM2650" s="1"/>
      <c r="FN2650" s="1"/>
      <c r="FO2650" s="1"/>
      <c r="FP2650" s="1"/>
      <c r="FQ2650" s="1"/>
      <c r="FR2650" s="1"/>
      <c r="FS2650" s="1"/>
      <c r="FT2650" s="1"/>
      <c r="FU2650" s="1"/>
      <c r="FV2650" s="1"/>
      <c r="FW2650" s="1"/>
      <c r="FX2650" s="1"/>
      <c r="FY2650" s="1"/>
      <c r="FZ2650" s="1"/>
      <c r="GA2650" s="1"/>
      <c r="GB2650" s="1"/>
      <c r="GC2650" s="1"/>
      <c r="GD2650" s="1"/>
      <c r="GE2650" s="1"/>
      <c r="GF2650" s="1"/>
      <c r="GG2650" s="1"/>
      <c r="GH2650" s="1"/>
      <c r="GI2650" s="1"/>
      <c r="GJ2650" s="1"/>
      <c r="GK2650"/>
      <c r="GL2650"/>
      <c r="GM2650"/>
      <c r="GN2650"/>
      <c r="GO2650"/>
      <c r="GP2650"/>
      <c r="GQ2650"/>
      <c r="GR2650"/>
      <c r="GS2650"/>
      <c r="GT2650"/>
      <c r="GU2650"/>
      <c r="GV2650"/>
      <c r="GW2650"/>
      <c r="GX2650"/>
      <c r="GY2650"/>
      <c r="GZ2650"/>
      <c r="HA2650"/>
      <c r="HB2650"/>
      <c r="HC2650"/>
      <c r="HD2650"/>
      <c r="HE2650"/>
    </row>
    <row r="2651" spans="1:213" s="22" customFormat="1" ht="14.4" x14ac:dyDescent="0.3">
      <c r="A2651" s="19"/>
      <c r="B2651" s="19"/>
      <c r="C2651" s="19"/>
      <c r="E2651" s="32">
        <v>42800.657638888886</v>
      </c>
      <c r="F2651" s="21">
        <f t="shared" ref="F2651:F2656" si="3167">E2651-E$1752</f>
        <v>2902.0097222222175</v>
      </c>
      <c r="G2651" s="21">
        <f t="shared" ref="G2651:G2656" si="3168">E2651-E$1799</f>
        <v>1391.0097222222175</v>
      </c>
      <c r="H2651" s="21"/>
      <c r="I2651" s="21">
        <v>1030</v>
      </c>
      <c r="J2651" s="21">
        <v>20292</v>
      </c>
      <c r="K2651" s="21">
        <v>24527</v>
      </c>
      <c r="L2651" s="21">
        <v>76</v>
      </c>
      <c r="M2651" s="143">
        <v>6.37</v>
      </c>
      <c r="U2651" s="48">
        <f t="shared" si="3097"/>
        <v>9.5207046093434416E-2</v>
      </c>
      <c r="V2651" s="48">
        <f t="shared" si="3098"/>
        <v>12.758693930276358</v>
      </c>
      <c r="W2651" s="48">
        <f t="shared" si="3099"/>
        <v>8.2513219426747844E-2</v>
      </c>
      <c r="X2651" s="239">
        <f>W2651+V2651+SUM($U$2631:U2651)</f>
        <v>13.978880809558859</v>
      </c>
      <c r="Y2651" s="266">
        <f>W2651+V2651+SUM($U$2631:U2651)-$X$2632</f>
        <v>13.888076361435392</v>
      </c>
      <c r="Z2651" s="47"/>
      <c r="AA2651" s="47"/>
      <c r="AB2651" s="41">
        <f t="shared" si="3100"/>
        <v>7.8767944686589111E-2</v>
      </c>
      <c r="AC2651" s="48">
        <f t="shared" si="3101"/>
        <v>10.555690350763152</v>
      </c>
      <c r="AD2651" s="48">
        <f t="shared" si="3102"/>
        <v>2.0247579824014013</v>
      </c>
      <c r="AE2651" s="48">
        <f t="shared" si="3103"/>
        <v>3.4461964550694866</v>
      </c>
      <c r="AF2651" s="48">
        <f t="shared" si="3104"/>
        <v>2.0247579824014013</v>
      </c>
      <c r="AG2651" s="238">
        <f t="shared" si="3105"/>
        <v>1.4213486285550012</v>
      </c>
      <c r="AH2651" s="48">
        <f t="shared" si="3106"/>
        <v>8.9844113084048597E-5</v>
      </c>
      <c r="AI2651" s="48">
        <f>AE2651+AC2651+SUM($AB$2631:AB2651)</f>
        <v>15.092369740858025</v>
      </c>
      <c r="AJ2651" s="48">
        <f>AE2651+AC2651+SUM($AB$2631:AB2651)-$AI$2632</f>
        <v>12.319556450963839</v>
      </c>
      <c r="AK2651" s="46"/>
      <c r="AL2651" s="86"/>
      <c r="AM2651" s="41">
        <v>364.64599999999996</v>
      </c>
      <c r="AN2651" s="41">
        <v>0.33799704140717585</v>
      </c>
      <c r="AO2651" s="41"/>
      <c r="AP2651" s="41"/>
      <c r="AQ2651" s="42"/>
      <c r="AR2651" s="41">
        <v>393.036</v>
      </c>
      <c r="AS2651" s="41">
        <v>1.6970562748477785E-2</v>
      </c>
      <c r="AT2651" s="41"/>
      <c r="AU2651" s="41"/>
      <c r="AV2651" s="175">
        <f t="shared" ref="AV2651:AV2658" si="3169">AJ2651-BA2651-BB2651</f>
        <v>0</v>
      </c>
      <c r="AW2651" s="95">
        <f t="shared" ref="AW2651:AW2658" si="3170">(1/(1/((AM2651/1000+1)*0.0112372)+1))*AE2651</f>
        <v>5.2048578956514609E-2</v>
      </c>
      <c r="AX2651" s="95">
        <f t="shared" ref="AX2651:AX2658" si="3171">(1-(1/(1/((AM2651/1000+1)*0.0112372)+1)))*AE2651</f>
        <v>3.3941478761129722</v>
      </c>
      <c r="AY2651" s="95">
        <f t="shared" ref="AY2651:AY2658" si="3172">(1/(1/((AM2651/1000+1)*0.0112372)+1))*AI2651</f>
        <v>0.22794301147353535</v>
      </c>
      <c r="AZ2651" s="95">
        <f t="shared" ref="AZ2651:AZ2658" si="3173">(1-(1/(1/((AM2651/1000+1)*0.0112372)+1)))*AI2651</f>
        <v>14.86442672938449</v>
      </c>
      <c r="BA2651" s="175">
        <f>AY2651-$AY$2632</f>
        <v>0.19677490793690916</v>
      </c>
      <c r="BB2651" s="175">
        <f>AZ2651-$AZ$2632</f>
        <v>12.12278154302693</v>
      </c>
      <c r="BC2651" s="175"/>
      <c r="BD2651" s="175"/>
      <c r="BE2651" s="175"/>
      <c r="BF2651" s="175"/>
      <c r="BG2651" s="175"/>
      <c r="BH2651" s="175"/>
      <c r="BI2651" s="175"/>
      <c r="BJ2651" s="175">
        <f t="shared" si="3159"/>
        <v>444.47266681232469</v>
      </c>
      <c r="BK2651" s="175">
        <f t="shared" si="3136"/>
        <v>0.41849683513497471</v>
      </c>
      <c r="BL2651" s="175">
        <f t="shared" si="3160"/>
        <v>0.58150316486502529</v>
      </c>
      <c r="BM2651" s="175">
        <f t="shared" si="3148"/>
        <v>0</v>
      </c>
      <c r="BN2651" s="95">
        <f t="shared" si="3149"/>
        <v>1.2717398343478352E-3</v>
      </c>
      <c r="BO2651" s="95">
        <f t="shared" si="3150"/>
        <v>8.1241479592400009E-2</v>
      </c>
      <c r="BP2651" s="95">
        <f t="shared" si="3151"/>
        <v>0.2154503204289431</v>
      </c>
      <c r="BQ2651" s="95">
        <f t="shared" si="3152"/>
        <v>13.763430489129917</v>
      </c>
      <c r="BR2651" s="95">
        <f>BP2651-$BP$2632</f>
        <v>0.21450153343275433</v>
      </c>
      <c r="BS2651" s="95">
        <f>BQ2651-$BQ$2632</f>
        <v>13.673574828002637</v>
      </c>
      <c r="BT2651" s="95"/>
      <c r="BU2651" s="175"/>
      <c r="BV2651" s="175"/>
      <c r="BW2651" s="175"/>
      <c r="BX2651" s="175"/>
      <c r="BY2651" s="175"/>
      <c r="BZ2651" s="175"/>
      <c r="CA2651" s="175">
        <f t="shared" si="3161"/>
        <v>396.01543176876032</v>
      </c>
      <c r="CB2651" s="175" t="e">
        <f t="shared" si="3154"/>
        <v>#REF!</v>
      </c>
      <c r="CC2651" s="175" t="e">
        <f t="shared" si="3162"/>
        <v>#REF!</v>
      </c>
      <c r="CD2651" s="175" t="e">
        <f t="shared" si="3163"/>
        <v>#REF!</v>
      </c>
      <c r="CE2651" s="175" t="e">
        <f t="shared" si="3164"/>
        <v>#REF!</v>
      </c>
      <c r="CF2651" s="175" t="e">
        <f t="shared" si="3165"/>
        <v>#REF!</v>
      </c>
      <c r="CG2651" s="175" t="e">
        <f t="shared" si="3166"/>
        <v>#REF!</v>
      </c>
      <c r="CH2651" s="175" t="e">
        <f t="shared" si="3155"/>
        <v>#REF!</v>
      </c>
      <c r="CI2651" s="175">
        <f t="shared" si="3156"/>
        <v>7.1638610659688116</v>
      </c>
      <c r="CJ2651" s="175">
        <f t="shared" si="3157"/>
        <v>5.1556953849950276</v>
      </c>
      <c r="CK2651" s="175" t="e">
        <f t="shared" si="3158"/>
        <v>#REF!</v>
      </c>
      <c r="CL2651" s="175"/>
      <c r="CM2651" s="89" t="e">
        <f t="shared" si="3111"/>
        <v>#REF!</v>
      </c>
      <c r="CN2651" s="89">
        <f t="shared" si="3112"/>
        <v>0.15404411234967194</v>
      </c>
      <c r="CO2651" s="175"/>
      <c r="CP2651" s="175"/>
      <c r="CQ2651" s="1"/>
      <c r="CR2651" s="1"/>
      <c r="CS2651" s="1"/>
      <c r="CT2651" s="1"/>
      <c r="CU2651" s="1"/>
      <c r="CV2651" s="1"/>
      <c r="CW2651" s="1"/>
      <c r="CX2651" s="1"/>
      <c r="CY2651" s="1"/>
      <c r="CZ2651" s="1"/>
      <c r="DA2651" s="1"/>
      <c r="DB2651" s="1"/>
      <c r="DC2651" s="1"/>
      <c r="DD2651" s="1"/>
      <c r="DE2651" s="1"/>
      <c r="DF2651" s="1"/>
      <c r="DG2651" s="1"/>
      <c r="DH2651" s="1"/>
      <c r="DI2651" s="1"/>
      <c r="DJ2651" s="1"/>
      <c r="DK2651" s="1"/>
      <c r="DL2651" s="1"/>
      <c r="DM2651" s="1"/>
      <c r="DN2651" s="1"/>
      <c r="DO2651" s="1"/>
      <c r="DP2651" s="1"/>
      <c r="DQ2651" s="1"/>
      <c r="DR2651" s="1"/>
      <c r="DS2651" s="1"/>
      <c r="DT2651" s="1"/>
      <c r="DU2651" s="1"/>
      <c r="DV2651" s="1"/>
      <c r="DW2651" s="1"/>
      <c r="DX2651" s="1"/>
      <c r="DY2651" s="1"/>
      <c r="DZ2651" s="1"/>
      <c r="EA2651" s="1"/>
      <c r="EB2651" s="1"/>
      <c r="EC2651" s="1"/>
      <c r="ED2651" s="1"/>
      <c r="EE2651" s="1"/>
      <c r="EF2651" s="1"/>
      <c r="EG2651" s="1"/>
      <c r="EH2651" s="1"/>
      <c r="EI2651" s="1"/>
      <c r="EJ2651" s="1"/>
      <c r="EK2651" s="1"/>
      <c r="EL2651" s="1"/>
      <c r="EM2651" s="1"/>
      <c r="EN2651" s="1"/>
      <c r="EO2651" s="1"/>
      <c r="EP2651" s="1"/>
      <c r="EQ2651" s="1"/>
      <c r="ER2651" s="1"/>
      <c r="ES2651" s="1"/>
      <c r="ET2651" s="1"/>
      <c r="EU2651" s="1"/>
      <c r="EV2651" s="1"/>
      <c r="EW2651" s="1"/>
      <c r="EX2651" s="1"/>
      <c r="EY2651" s="1"/>
      <c r="EZ2651" s="1"/>
      <c r="FA2651" s="1"/>
      <c r="FB2651" s="1"/>
      <c r="FC2651" s="1"/>
      <c r="FD2651" s="1"/>
      <c r="FE2651" s="1"/>
      <c r="FF2651" s="1"/>
      <c r="FG2651" s="1"/>
      <c r="FH2651" s="1"/>
      <c r="FI2651" s="1"/>
      <c r="FJ2651" s="1"/>
      <c r="FK2651" s="1"/>
      <c r="FL2651" s="1"/>
      <c r="FM2651" s="1"/>
      <c r="FN2651" s="1"/>
      <c r="FO2651" s="1"/>
      <c r="FP2651" s="1"/>
      <c r="FQ2651" s="1"/>
      <c r="FR2651" s="1"/>
      <c r="FS2651" s="1"/>
      <c r="FT2651" s="1"/>
      <c r="FU2651" s="1"/>
      <c r="FV2651" s="1"/>
      <c r="FW2651" s="1"/>
      <c r="FX2651" s="1"/>
      <c r="FY2651" s="1"/>
      <c r="FZ2651" s="1"/>
      <c r="GA2651" s="1"/>
      <c r="GB2651" s="1"/>
      <c r="GC2651" s="1"/>
      <c r="GD2651" s="1"/>
      <c r="GE2651" s="1"/>
      <c r="GF2651" s="1"/>
      <c r="GG2651" s="1"/>
      <c r="GH2651" s="1"/>
      <c r="GI2651" s="1"/>
      <c r="GJ2651" s="1"/>
      <c r="GK2651" s="1"/>
      <c r="GL2651" s="1"/>
      <c r="GM2651" s="1"/>
      <c r="GN2651" s="1"/>
      <c r="GO2651" s="1"/>
      <c r="GP2651" s="1"/>
      <c r="GQ2651" s="1"/>
      <c r="GR2651" s="1"/>
      <c r="GS2651" s="1"/>
      <c r="GT2651" s="1"/>
      <c r="GU2651" s="1"/>
      <c r="GV2651" s="1"/>
      <c r="GW2651" s="1"/>
      <c r="GX2651" s="1"/>
      <c r="GY2651" s="1"/>
      <c r="GZ2651" s="1"/>
      <c r="HA2651" s="1"/>
      <c r="HB2651" s="1"/>
      <c r="HC2651" s="1"/>
      <c r="HD2651" s="1"/>
      <c r="HE2651" s="1"/>
    </row>
    <row r="2652" spans="1:213" s="19" customFormat="1" ht="14.4" x14ac:dyDescent="0.3">
      <c r="D2652" s="47" t="s">
        <v>126</v>
      </c>
      <c r="E2652" s="32">
        <v>42810.578472222223</v>
      </c>
      <c r="F2652" s="21">
        <f t="shared" si="3167"/>
        <v>2911.9305555555547</v>
      </c>
      <c r="G2652" s="21">
        <f t="shared" si="3168"/>
        <v>1400.9305555555547</v>
      </c>
      <c r="H2652" s="21">
        <v>5</v>
      </c>
      <c r="I2652" s="21">
        <v>1074</v>
      </c>
      <c r="J2652" s="21">
        <v>21408</v>
      </c>
      <c r="K2652" s="21">
        <v>25700</v>
      </c>
      <c r="L2652" s="21">
        <v>41</v>
      </c>
      <c r="M2652" s="124">
        <v>6.37</v>
      </c>
      <c r="N2652" s="22"/>
      <c r="O2652" s="22"/>
      <c r="P2652" s="22"/>
      <c r="Q2652" s="22"/>
      <c r="U2652" s="48">
        <f t="shared" si="3097"/>
        <v>0.10402191382754959</v>
      </c>
      <c r="V2652" s="48">
        <f t="shared" si="3098"/>
        <v>13.939974140830016</v>
      </c>
      <c r="W2652" s="48">
        <f t="shared" si="3099"/>
        <v>9.0152812769965354E-2</v>
      </c>
      <c r="X2652" s="239">
        <f>W2652+V2652+SUM($U$2631:U2652)</f>
        <v>15.271822527283284</v>
      </c>
      <c r="Y2652" s="266">
        <f>W2652+V2652+SUM($U$2631:U2652)-$X$2632</f>
        <v>15.181018079159816</v>
      </c>
      <c r="Z2652" s="47"/>
      <c r="AA2652" s="47"/>
      <c r="AB2652" s="41">
        <f t="shared" si="3100"/>
        <v>8.6649849463820289E-2</v>
      </c>
      <c r="AC2652" s="48">
        <f t="shared" si="3101"/>
        <v>11.611944218166887</v>
      </c>
      <c r="AD2652" s="48">
        <f t="shared" si="3102"/>
        <v>2.2273651429376553</v>
      </c>
      <c r="AE2652" s="48">
        <f t="shared" si="3103"/>
        <v>3.7910396829912885</v>
      </c>
      <c r="AF2652" s="48">
        <f t="shared" si="3104"/>
        <v>2.2273651429376558</v>
      </c>
      <c r="AG2652" s="238">
        <f t="shared" si="3105"/>
        <v>1.5635757057003319</v>
      </c>
      <c r="AH2652" s="48">
        <f t="shared" si="3106"/>
        <v>9.8834353300940135E-5</v>
      </c>
      <c r="AI2652" s="48">
        <f>AE2652+AC2652+SUM($AB$2631:AB2652)</f>
        <v>16.580116685647383</v>
      </c>
      <c r="AJ2652" s="48">
        <f>AE2652+AC2652+SUM($AB$2631:AB2652)-$AI$2632</f>
        <v>13.807303395753197</v>
      </c>
      <c r="AK2652" s="46"/>
      <c r="AL2652" s="86"/>
      <c r="AM2652" s="41">
        <v>364.64599999999996</v>
      </c>
      <c r="AN2652" s="41">
        <v>0.33799704140717585</v>
      </c>
      <c r="AO2652" s="25"/>
      <c r="AP2652" s="25"/>
      <c r="AQ2652"/>
      <c r="AR2652" s="41">
        <v>393.036</v>
      </c>
      <c r="AS2652" s="41">
        <v>1.6970562748477785E-2</v>
      </c>
      <c r="AT2652" s="25"/>
      <c r="AU2652" s="25"/>
      <c r="AV2652" s="175">
        <f t="shared" si="3169"/>
        <v>0</v>
      </c>
      <c r="AW2652" s="95">
        <f t="shared" si="3170"/>
        <v>5.7256813661098617E-2</v>
      </c>
      <c r="AX2652" s="95">
        <f t="shared" si="3171"/>
        <v>3.7337828693301898</v>
      </c>
      <c r="AY2652" s="95">
        <f t="shared" si="3172"/>
        <v>0.25041274450610007</v>
      </c>
      <c r="AZ2652" s="95">
        <f t="shared" si="3173"/>
        <v>16.329703941141283</v>
      </c>
      <c r="BA2652" s="175">
        <f>AY2652-$AY$2632</f>
        <v>0.21924464096947388</v>
      </c>
      <c r="BB2652" s="175">
        <f>AZ2652-$AZ$2632</f>
        <v>13.588058754783722</v>
      </c>
      <c r="BC2652" s="175"/>
      <c r="BD2652" s="178"/>
      <c r="BE2652" s="178"/>
      <c r="BF2652" s="175"/>
      <c r="BG2652" s="178"/>
      <c r="BH2652" s="178"/>
      <c r="BI2652" s="178"/>
      <c r="BJ2652" s="175">
        <f t="shared" si="3159"/>
        <v>435.86450593508232</v>
      </c>
      <c r="BK2652" s="175">
        <f t="shared" si="3136"/>
        <v>0.42943707894115812</v>
      </c>
      <c r="BL2652" s="175">
        <f t="shared" si="3160"/>
        <v>0.57056292105884188</v>
      </c>
      <c r="BM2652" s="175">
        <f t="shared" si="3148"/>
        <v>0</v>
      </c>
      <c r="BN2652" s="95">
        <f t="shared" si="3149"/>
        <v>1.3894855148616513E-3</v>
      </c>
      <c r="BO2652" s="95">
        <f t="shared" si="3150"/>
        <v>8.8763327255103705E-2</v>
      </c>
      <c r="BP2652" s="95">
        <f t="shared" si="3151"/>
        <v>0.2353778604927507</v>
      </c>
      <c r="BQ2652" s="95">
        <f t="shared" si="3152"/>
        <v>15.036444666790533</v>
      </c>
      <c r="BR2652" s="95">
        <f>BP2652-$BP$2632</f>
        <v>0.23442907349656192</v>
      </c>
      <c r="BS2652" s="95">
        <f>BQ2652-$BQ$2632</f>
        <v>14.946589005663254</v>
      </c>
      <c r="BT2652" s="95"/>
      <c r="BU2652" s="175"/>
      <c r="BV2652" s="175"/>
      <c r="BW2652" s="175"/>
      <c r="BX2652" s="175"/>
      <c r="BY2652" s="175"/>
      <c r="BZ2652" s="175"/>
      <c r="CA2652" s="175">
        <f t="shared" si="3161"/>
        <v>395.76167093533087</v>
      </c>
      <c r="CB2652" s="175" t="e">
        <f t="shared" si="3154"/>
        <v>#REF!</v>
      </c>
      <c r="CC2652" s="175" t="e">
        <f t="shared" si="3162"/>
        <v>#REF!</v>
      </c>
      <c r="CD2652" s="175" t="e">
        <f t="shared" si="3163"/>
        <v>#REF!</v>
      </c>
      <c r="CE2652" s="175" t="e">
        <f t="shared" si="3164"/>
        <v>#REF!</v>
      </c>
      <c r="CF2652" s="175" t="e">
        <f t="shared" si="3165"/>
        <v>#REF!</v>
      </c>
      <c r="CG2652" s="175" t="e">
        <f t="shared" si="3166"/>
        <v>#REF!</v>
      </c>
      <c r="CH2652" s="175" t="e">
        <f t="shared" si="3155"/>
        <v>#REF!</v>
      </c>
      <c r="CI2652" s="175">
        <f t="shared" si="3156"/>
        <v>7.8779353574266109</v>
      </c>
      <c r="CJ2652" s="175">
        <f t="shared" si="3157"/>
        <v>5.9293680383265857</v>
      </c>
      <c r="CK2652" s="175" t="e">
        <f t="shared" si="3158"/>
        <v>#REF!</v>
      </c>
      <c r="CL2652" s="175"/>
      <c r="CM2652" s="89" t="e">
        <f t="shared" si="3111"/>
        <v>#REF!</v>
      </c>
      <c r="CN2652" s="89">
        <f t="shared" si="3112"/>
        <v>0.1693988127502529</v>
      </c>
      <c r="CO2652" s="175"/>
      <c r="CP2652" s="175"/>
      <c r="CQ2652" s="1"/>
      <c r="CR2652" s="1"/>
      <c r="CS2652" s="1"/>
      <c r="CT2652" s="1"/>
      <c r="CU2652" s="1"/>
      <c r="CV2652" s="1"/>
      <c r="CW2652" s="1"/>
      <c r="CX2652" s="1"/>
      <c r="CY2652" s="1"/>
      <c r="CZ2652" s="1"/>
      <c r="DA2652" s="1"/>
      <c r="DB2652" s="1"/>
      <c r="DC2652" s="1"/>
      <c r="DD2652" s="1"/>
      <c r="DE2652" s="1"/>
      <c r="DF2652" s="1"/>
      <c r="DG2652" s="1"/>
      <c r="DH2652" s="1"/>
      <c r="DI2652" s="1"/>
      <c r="DJ2652" s="1"/>
      <c r="DK2652" s="1"/>
      <c r="DL2652" s="1"/>
      <c r="DM2652" s="1"/>
      <c r="DN2652" s="1"/>
      <c r="DO2652" s="1"/>
      <c r="DP2652" s="1"/>
      <c r="DQ2652" s="1"/>
      <c r="DR2652" s="1"/>
      <c r="DS2652" s="1"/>
      <c r="DT2652" s="1"/>
      <c r="DU2652" s="1"/>
      <c r="DV2652" s="1"/>
      <c r="DW2652" s="1"/>
      <c r="DX2652" s="1"/>
      <c r="DY2652" s="1"/>
      <c r="DZ2652" s="1"/>
      <c r="EA2652" s="1"/>
      <c r="EB2652" s="1"/>
      <c r="EC2652" s="1"/>
      <c r="ED2652" s="1"/>
      <c r="EE2652" s="1"/>
      <c r="EF2652" s="1"/>
      <c r="EG2652" s="1"/>
      <c r="EH2652" s="1"/>
      <c r="EI2652" s="1"/>
      <c r="EJ2652" s="1"/>
      <c r="EK2652" s="1"/>
      <c r="EL2652" s="1"/>
      <c r="EM2652" s="1"/>
      <c r="EN2652" s="1"/>
      <c r="EO2652" s="1"/>
      <c r="EP2652" s="1"/>
      <c r="EQ2652" s="1"/>
      <c r="ER2652" s="1"/>
      <c r="ES2652" s="1"/>
      <c r="ET2652" s="1"/>
      <c r="EU2652" s="1"/>
      <c r="EV2652" s="1"/>
      <c r="EW2652" s="1"/>
      <c r="EX2652" s="1"/>
      <c r="EY2652" s="1"/>
      <c r="EZ2652" s="1"/>
      <c r="FA2652" s="1"/>
      <c r="FB2652" s="1"/>
      <c r="FC2652" s="1"/>
      <c r="FD2652" s="1"/>
      <c r="FE2652" s="1"/>
      <c r="FF2652" s="1"/>
      <c r="FG2652" s="1"/>
      <c r="FH2652" s="1"/>
      <c r="FI2652" s="1"/>
      <c r="FJ2652" s="1"/>
      <c r="FK2652" s="1"/>
      <c r="FL2652" s="1"/>
      <c r="FM2652" s="1"/>
      <c r="FN2652" s="1"/>
      <c r="FO2652" s="1"/>
      <c r="FP2652" s="1"/>
      <c r="FQ2652" s="1"/>
      <c r="FR2652" s="1"/>
      <c r="FS2652" s="1"/>
      <c r="FT2652" s="1"/>
      <c r="FU2652" s="1"/>
      <c r="FV2652" s="1"/>
      <c r="FW2652" s="1"/>
      <c r="FX2652" s="1"/>
      <c r="FY2652" s="1"/>
      <c r="FZ2652" s="1"/>
      <c r="GA2652" s="1"/>
      <c r="GB2652" s="1"/>
      <c r="GC2652" s="1"/>
      <c r="GD2652" s="1"/>
      <c r="GE2652" s="1"/>
      <c r="GF2652" s="1"/>
      <c r="GG2652" s="1"/>
      <c r="GH2652" s="1"/>
      <c r="GI2652" s="1"/>
      <c r="GJ2652" s="1"/>
      <c r="GK2652"/>
      <c r="GL2652"/>
      <c r="GM2652"/>
      <c r="GN2652"/>
      <c r="GO2652"/>
      <c r="GP2652"/>
      <c r="GQ2652"/>
      <c r="GR2652"/>
      <c r="GS2652"/>
      <c r="GT2652"/>
      <c r="GU2652"/>
      <c r="GV2652"/>
      <c r="GW2652"/>
      <c r="GX2652"/>
      <c r="GY2652"/>
      <c r="GZ2652"/>
      <c r="HA2652"/>
      <c r="HB2652"/>
      <c r="HC2652"/>
      <c r="HD2652"/>
      <c r="HE2652"/>
    </row>
    <row r="2653" spans="1:213" s="19" customFormat="1" ht="14.4" x14ac:dyDescent="0.3">
      <c r="E2653" s="32">
        <v>42811.557638888888</v>
      </c>
      <c r="F2653" s="21">
        <f t="shared" si="3167"/>
        <v>2912.909722222219</v>
      </c>
      <c r="G2653" s="21">
        <f t="shared" si="3168"/>
        <v>1401.909722222219</v>
      </c>
      <c r="H2653" s="21"/>
      <c r="I2653" s="21">
        <v>1025</v>
      </c>
      <c r="J2653" s="21">
        <v>4358</v>
      </c>
      <c r="K2653" s="21">
        <v>153.4</v>
      </c>
      <c r="L2653" s="21">
        <v>40</v>
      </c>
      <c r="M2653" s="124">
        <v>6.37</v>
      </c>
      <c r="N2653" s="22"/>
      <c r="O2653" s="22"/>
      <c r="P2653" s="22"/>
      <c r="Q2653" s="22"/>
      <c r="U2653" s="48">
        <f t="shared" si="3097"/>
        <v>5.9256590587116647E-4</v>
      </c>
      <c r="V2653" s="48">
        <f t="shared" si="3098"/>
        <v>7.9409742626691301E-2</v>
      </c>
      <c r="W2653" s="48">
        <f t="shared" si="3099"/>
        <v>5.1355989522007637E-4</v>
      </c>
      <c r="X2653" s="251">
        <f>W2653+V2653+SUM($U$2653:U2653)</f>
        <v>8.051586842778255E-2</v>
      </c>
      <c r="Y2653" s="267">
        <f>W2653+V2653+SUM($U$2653:U2653)-$X$2653+$Y$2652</f>
        <v>15.181018079159816</v>
      </c>
      <c r="Z2653" s="47"/>
      <c r="AA2653" s="47"/>
      <c r="AB2653" s="41">
        <f t="shared" si="3100"/>
        <v>1.6834434275010059E-2</v>
      </c>
      <c r="AC2653" s="48">
        <f t="shared" si="3101"/>
        <v>2.2559821275561971</v>
      </c>
      <c r="AD2653" s="48">
        <f t="shared" si="3102"/>
        <v>0.43273510960787737</v>
      </c>
      <c r="AE2653" s="48">
        <f t="shared" si="3103"/>
        <v>0.73652763129056742</v>
      </c>
      <c r="AF2653" s="48">
        <f t="shared" si="3104"/>
        <v>0.43273510960787731</v>
      </c>
      <c r="AG2653" s="238">
        <f t="shared" si="3105"/>
        <v>0.30377332002873392</v>
      </c>
      <c r="AH2653" s="48">
        <f t="shared" si="3106"/>
        <v>1.9201653956161922E-5</v>
      </c>
      <c r="AI2653" s="84">
        <f>AE2653+AC2653+SUM($AB$2653:AB2653)</f>
        <v>3.0093441931217746</v>
      </c>
      <c r="AJ2653" s="84">
        <f>AE2653+AC2653+SUM($AB$2653:AB2653)-$AI$2653+$AJ$2652</f>
        <v>13.807303395753197</v>
      </c>
      <c r="AK2653" s="46"/>
      <c r="AL2653" s="86"/>
      <c r="AM2653" s="41">
        <v>364.64599999999996</v>
      </c>
      <c r="AN2653" s="41">
        <v>0.33799704140717585</v>
      </c>
      <c r="AO2653" s="25"/>
      <c r="AP2653" s="25"/>
      <c r="AQ2653"/>
      <c r="AR2653" s="41">
        <v>393.036</v>
      </c>
      <c r="AS2653" s="41">
        <v>1.6970562748477785E-2</v>
      </c>
      <c r="AT2653" s="48">
        <f>(1/(1/((AM2653/1000+1)*0.0112372)+1))*AI2653</f>
        <v>4.5450713818887385E-2</v>
      </c>
      <c r="AU2653" s="48">
        <f>(1-(1/(1/((AM2653/1000+1)*0.0112372)+1)))*AI2653</f>
        <v>2.9638934793028873</v>
      </c>
      <c r="AV2653" s="175">
        <f t="shared" si="3169"/>
        <v>0</v>
      </c>
      <c r="AW2653" s="95">
        <f t="shared" si="3170"/>
        <v>1.1123920841625036E-2</v>
      </c>
      <c r="AX2653" s="95">
        <f t="shared" si="3171"/>
        <v>0.72540371044894236</v>
      </c>
      <c r="AY2653" s="95">
        <f t="shared" si="3172"/>
        <v>4.5450713818887385E-2</v>
      </c>
      <c r="AZ2653" s="95">
        <f t="shared" si="3173"/>
        <v>2.9638934793028873</v>
      </c>
      <c r="BA2653" s="179">
        <f t="shared" ref="BA2653:BA2658" si="3174">AY2653-$AT$2653+$BA$2652</f>
        <v>0.21924464096947388</v>
      </c>
      <c r="BB2653" s="179">
        <f t="shared" ref="BB2653:BB2658" si="3175">AZ2653-$AU$2653+$BB$2652</f>
        <v>13.588058754783722</v>
      </c>
      <c r="BC2653" s="175"/>
      <c r="BD2653" s="178"/>
      <c r="BE2653" s="178"/>
      <c r="BF2653" s="175"/>
      <c r="BG2653" s="178"/>
      <c r="BH2653" s="178"/>
      <c r="BI2653" s="178"/>
      <c r="BJ2653" s="175">
        <f t="shared" si="3159"/>
        <v>435.86450593508232</v>
      </c>
      <c r="BK2653" s="175">
        <f t="shared" si="3136"/>
        <v>0.42943707894115812</v>
      </c>
      <c r="BL2653" s="175">
        <f t="shared" si="3160"/>
        <v>0.57056292105884188</v>
      </c>
      <c r="BM2653" s="175">
        <f t="shared" si="3148"/>
        <v>9.6369443421835399E-3</v>
      </c>
      <c r="BN2653" s="95">
        <f t="shared" si="3149"/>
        <v>7.9152720086831926E-6</v>
      </c>
      <c r="BO2653" s="95">
        <f t="shared" si="3150"/>
        <v>5.0564462321139316E-4</v>
      </c>
      <c r="BP2653" s="95">
        <f t="shared" si="3151"/>
        <v>1.2409555449187501E-3</v>
      </c>
      <c r="BQ2653" s="95">
        <f t="shared" si="3152"/>
        <v>7.9274912882863799E-2</v>
      </c>
      <c r="BR2653" s="96">
        <f t="shared" ref="BR2653:BR2658" si="3176">BP2653-$BN$2652+$BR$2652</f>
        <v>0.23428054352661901</v>
      </c>
      <c r="BS2653" s="96">
        <f t="shared" ref="BS2653:BS2658" si="3177">BQ2653-$BO$2652+$BS$2652</f>
        <v>14.937100591291014</v>
      </c>
      <c r="BT2653" s="95"/>
      <c r="BU2653" s="175"/>
      <c r="BV2653" s="175"/>
      <c r="BW2653" s="175"/>
      <c r="BX2653" s="175"/>
      <c r="BY2653" s="175"/>
      <c r="BZ2653" s="175"/>
      <c r="CA2653" s="175">
        <f t="shared" si="3161"/>
        <v>395.76340234867445</v>
      </c>
      <c r="CB2653" s="175" t="e">
        <f t="shared" si="3154"/>
        <v>#REF!</v>
      </c>
      <c r="CC2653" s="175" t="e">
        <f t="shared" si="3162"/>
        <v>#REF!</v>
      </c>
      <c r="CD2653" s="175" t="e">
        <f t="shared" si="3163"/>
        <v>#REF!</v>
      </c>
      <c r="CE2653" s="175" t="e">
        <f t="shared" si="3164"/>
        <v>#REF!</v>
      </c>
      <c r="CF2653" s="175" t="e">
        <f t="shared" si="3165"/>
        <v>#REF!</v>
      </c>
      <c r="CG2653" s="175" t="e">
        <f t="shared" si="3166"/>
        <v>#REF!</v>
      </c>
      <c r="CH2653" s="175" t="e">
        <f t="shared" si="3155"/>
        <v>#REF!</v>
      </c>
      <c r="CI2653" s="175">
        <f t="shared" si="3156"/>
        <v>7.8779353574266109</v>
      </c>
      <c r="CJ2653" s="175">
        <f t="shared" si="3157"/>
        <v>5.9293680383265857</v>
      </c>
      <c r="CK2653" s="175" t="e">
        <f t="shared" si="3158"/>
        <v>#REF!</v>
      </c>
      <c r="CL2653" s="175"/>
      <c r="CM2653" s="89" t="e">
        <f t="shared" si="3111"/>
        <v>#REF!</v>
      </c>
      <c r="CN2653" s="89">
        <f t="shared" si="3112"/>
        <v>0.1693988127502529</v>
      </c>
      <c r="CO2653" s="175"/>
      <c r="CP2653" s="175"/>
      <c r="CQ2653" s="1"/>
      <c r="CR2653" s="1"/>
      <c r="CS2653" s="1"/>
      <c r="CT2653" s="1"/>
      <c r="CU2653" s="1"/>
      <c r="CV2653" s="1"/>
      <c r="CW2653" s="1"/>
      <c r="CX2653" s="1"/>
      <c r="CY2653" s="1"/>
      <c r="CZ2653" s="1"/>
      <c r="DA2653" s="1"/>
      <c r="DB2653" s="1"/>
      <c r="DC2653" s="1"/>
      <c r="DD2653" s="1"/>
      <c r="DE2653" s="1"/>
      <c r="DF2653" s="1"/>
      <c r="DG2653" s="1"/>
      <c r="DH2653" s="1"/>
      <c r="DI2653" s="1"/>
      <c r="DJ2653" s="1"/>
      <c r="DK2653" s="1"/>
      <c r="DL2653" s="1"/>
      <c r="DM2653" s="1"/>
      <c r="DN2653" s="1"/>
      <c r="DO2653" s="1"/>
      <c r="DP2653" s="1"/>
      <c r="DQ2653" s="1"/>
      <c r="DR2653" s="1"/>
      <c r="DS2653" s="1"/>
      <c r="DT2653" s="1"/>
      <c r="DU2653" s="1"/>
      <c r="DV2653" s="1"/>
      <c r="DW2653" s="1"/>
      <c r="DX2653" s="1"/>
      <c r="DY2653" s="1"/>
      <c r="DZ2653" s="1"/>
      <c r="EA2653" s="1"/>
      <c r="EB2653" s="1"/>
      <c r="EC2653" s="1"/>
      <c r="ED2653" s="1"/>
      <c r="EE2653" s="1"/>
      <c r="EF2653" s="1"/>
      <c r="EG2653" s="1"/>
      <c r="EH2653" s="1"/>
      <c r="EI2653" s="1"/>
      <c r="EJ2653" s="1"/>
      <c r="EK2653" s="1"/>
      <c r="EL2653" s="1"/>
      <c r="EM2653" s="1"/>
      <c r="EN2653" s="1"/>
      <c r="EO2653" s="1"/>
      <c r="EP2653" s="1"/>
      <c r="EQ2653" s="1"/>
      <c r="ER2653" s="1"/>
      <c r="ES2653" s="1"/>
      <c r="ET2653" s="1"/>
      <c r="EU2653" s="1"/>
      <c r="EV2653" s="1"/>
      <c r="EW2653" s="1"/>
      <c r="EX2653" s="1"/>
      <c r="EY2653" s="1"/>
      <c r="EZ2653" s="1"/>
      <c r="FA2653" s="1"/>
      <c r="FB2653" s="1"/>
      <c r="FC2653" s="1"/>
      <c r="FD2653" s="1"/>
      <c r="FE2653" s="1"/>
      <c r="FF2653" s="1"/>
      <c r="FG2653" s="1"/>
      <c r="FH2653" s="1"/>
      <c r="FI2653" s="1"/>
      <c r="FJ2653" s="1"/>
      <c r="FK2653" s="1"/>
      <c r="FL2653" s="1"/>
      <c r="FM2653" s="1"/>
      <c r="FN2653" s="1"/>
      <c r="FO2653" s="1"/>
      <c r="FP2653" s="1"/>
      <c r="FQ2653" s="1"/>
      <c r="FR2653" s="1"/>
      <c r="FS2653" s="1"/>
      <c r="FT2653" s="1"/>
      <c r="FU2653" s="1"/>
      <c r="FV2653" s="1"/>
      <c r="FW2653" s="1"/>
      <c r="FX2653" s="1"/>
      <c r="FY2653" s="1"/>
      <c r="FZ2653" s="1"/>
      <c r="GA2653" s="1"/>
      <c r="GB2653" s="1"/>
      <c r="GC2653" s="1"/>
      <c r="GD2653" s="1"/>
      <c r="GE2653" s="1"/>
      <c r="GF2653" s="1"/>
      <c r="GG2653" s="1"/>
      <c r="GH2653" s="1"/>
      <c r="GI2653" s="1"/>
      <c r="GJ2653" s="1"/>
      <c r="GK2653"/>
      <c r="GL2653"/>
      <c r="GM2653"/>
      <c r="GN2653"/>
      <c r="GO2653"/>
      <c r="GP2653"/>
      <c r="GQ2653"/>
      <c r="GR2653"/>
      <c r="GS2653"/>
      <c r="GT2653"/>
      <c r="GU2653"/>
      <c r="GV2653"/>
      <c r="GW2653"/>
      <c r="GX2653"/>
      <c r="GY2653"/>
      <c r="GZ2653"/>
      <c r="HA2653"/>
      <c r="HB2653"/>
      <c r="HC2653"/>
      <c r="HD2653"/>
      <c r="HE2653"/>
    </row>
    <row r="2654" spans="1:213" s="19" customFormat="1" ht="14.4" x14ac:dyDescent="0.3">
      <c r="E2654" s="32">
        <v>42947.668749999997</v>
      </c>
      <c r="F2654" s="21">
        <f t="shared" si="3167"/>
        <v>3049.0208333333285</v>
      </c>
      <c r="G2654" s="21">
        <f t="shared" si="3168"/>
        <v>1538.0208333333285</v>
      </c>
      <c r="H2654" s="21"/>
      <c r="I2654" s="21">
        <v>1025</v>
      </c>
      <c r="J2654" s="21">
        <v>11478</v>
      </c>
      <c r="K2654" s="21">
        <v>1417</v>
      </c>
      <c r="L2654" s="21">
        <v>39</v>
      </c>
      <c r="M2654" s="124">
        <v>6.37</v>
      </c>
      <c r="N2654" s="22"/>
      <c r="O2654" s="22"/>
      <c r="P2654" s="22"/>
      <c r="Q2654" s="22"/>
      <c r="U2654" s="48">
        <f t="shared" si="3097"/>
        <v>5.4737020118607749E-3</v>
      </c>
      <c r="V2654" s="48">
        <f t="shared" si="3098"/>
        <v>0.73353067341604683</v>
      </c>
      <c r="W2654" s="48">
        <f t="shared" si="3099"/>
        <v>4.7439007270329084E-3</v>
      </c>
      <c r="X2654" s="239">
        <f>W2654+V2654+SUM($U$2653:U2654)</f>
        <v>0.74434084206081164</v>
      </c>
      <c r="Y2654" s="266">
        <f>W2654+V2654+SUM($U$2653:U2654)-$X$2653+$Y$2652</f>
        <v>15.844843052792845</v>
      </c>
      <c r="Z2654" s="47"/>
      <c r="AA2654" s="47"/>
      <c r="AB2654" s="41">
        <f t="shared" si="3100"/>
        <v>4.4338145160294974E-2</v>
      </c>
      <c r="AC2654" s="48">
        <f t="shared" si="3101"/>
        <v>5.941753754036263</v>
      </c>
      <c r="AD2654" s="48">
        <f t="shared" si="3102"/>
        <v>1.1397277622944506</v>
      </c>
      <c r="AE2654" s="48">
        <f t="shared" si="3103"/>
        <v>1.9398495071026005</v>
      </c>
      <c r="AF2654" s="48">
        <f t="shared" si="3104"/>
        <v>1.1397277622944506</v>
      </c>
      <c r="AG2654" s="238">
        <f t="shared" si="3105"/>
        <v>0.80007117193432953</v>
      </c>
      <c r="AH2654" s="48">
        <f t="shared" si="3106"/>
        <v>5.0572873820290617E-5</v>
      </c>
      <c r="AI2654" s="48">
        <f>AE2654+AC2654+SUM($AB$2653:AB2654)</f>
        <v>7.9427758405741686</v>
      </c>
      <c r="AJ2654" s="48">
        <f>AE2654+AC2654+SUM($AB$2653:AB2654)-$AI$2653+$AJ$2652</f>
        <v>18.740735043205589</v>
      </c>
      <c r="AK2654" s="46"/>
      <c r="AL2654" s="86"/>
      <c r="AM2654">
        <v>351.1</v>
      </c>
      <c r="AN2654">
        <v>0.21</v>
      </c>
      <c r="AO2654"/>
      <c r="AP2654"/>
      <c r="AQ2654"/>
      <c r="AR2654" s="25">
        <v>178.12</v>
      </c>
      <c r="AS2654" s="25">
        <v>0.08</v>
      </c>
      <c r="AT2654" s="25"/>
      <c r="AU2654" s="25"/>
      <c r="AV2654" s="175">
        <f t="shared" si="3169"/>
        <v>0</v>
      </c>
      <c r="AW2654" s="95">
        <f t="shared" si="3170"/>
        <v>2.9011453375723615E-2</v>
      </c>
      <c r="AX2654" s="95">
        <f t="shared" si="3171"/>
        <v>1.910838053726877</v>
      </c>
      <c r="AY2654" s="95">
        <f t="shared" si="3172"/>
        <v>0.11878832359362694</v>
      </c>
      <c r="AZ2654" s="95">
        <f t="shared" si="3173"/>
        <v>7.8239875169805417</v>
      </c>
      <c r="BA2654" s="175">
        <f t="shared" si="3174"/>
        <v>0.2925822507442134</v>
      </c>
      <c r="BB2654" s="175">
        <f t="shared" si="3175"/>
        <v>18.448152792461379</v>
      </c>
      <c r="BC2654" s="175"/>
      <c r="BD2654" s="178"/>
      <c r="BE2654" s="178"/>
      <c r="BF2654" s="175"/>
      <c r="BG2654" s="178"/>
      <c r="BH2654" s="178"/>
      <c r="BI2654" s="178"/>
      <c r="BJ2654" s="175">
        <f t="shared" si="3159"/>
        <v>411.35731672982058</v>
      </c>
      <c r="BK2654" s="175">
        <f t="shared" si="3136"/>
        <v>0.46058364192171902</v>
      </c>
      <c r="BL2654" s="175">
        <f t="shared" si="3160"/>
        <v>0.53941635807828092</v>
      </c>
      <c r="BM2654" s="175">
        <f t="shared" si="3148"/>
        <v>9.6369443421817635E-3</v>
      </c>
      <c r="BN2654" s="95">
        <f t="shared" si="3149"/>
        <v>6.1982834438583704E-5</v>
      </c>
      <c r="BO2654" s="95">
        <f t="shared" si="3150"/>
        <v>4.6819178925943247E-3</v>
      </c>
      <c r="BP2654" s="95">
        <f t="shared" si="3151"/>
        <v>9.7254048585851075E-3</v>
      </c>
      <c r="BQ2654" s="95">
        <f t="shared" si="3152"/>
        <v>0.73461543720222655</v>
      </c>
      <c r="BR2654" s="95">
        <f t="shared" si="3176"/>
        <v>0.24276499284028538</v>
      </c>
      <c r="BS2654" s="95">
        <f t="shared" si="3177"/>
        <v>15.592441115610377</v>
      </c>
      <c r="BT2654" s="95"/>
      <c r="BU2654" s="175"/>
      <c r="BV2654" s="175"/>
      <c r="BW2654" s="175"/>
      <c r="BX2654" s="175"/>
      <c r="BY2654" s="175"/>
      <c r="BZ2654" s="175"/>
      <c r="CA2654" s="175">
        <f t="shared" si="3161"/>
        <v>385.5233131026672</v>
      </c>
      <c r="CB2654" s="175" t="e">
        <f t="shared" si="3154"/>
        <v>#REF!</v>
      </c>
      <c r="CC2654" s="175" t="e">
        <f t="shared" si="3162"/>
        <v>#REF!</v>
      </c>
      <c r="CD2654" s="175" t="e">
        <f t="shared" si="3163"/>
        <v>#REF!</v>
      </c>
      <c r="CE2654" s="175" t="e">
        <f t="shared" si="3164"/>
        <v>#REF!</v>
      </c>
      <c r="CF2654" s="175" t="e">
        <f t="shared" si="3165"/>
        <v>#REF!</v>
      </c>
      <c r="CG2654" s="175" t="e">
        <f t="shared" si="3166"/>
        <v>#REF!</v>
      </c>
      <c r="CH2654" s="175" t="e">
        <f t="shared" si="3155"/>
        <v>#REF!</v>
      </c>
      <c r="CI2654" s="175">
        <f t="shared" si="3156"/>
        <v>10.109059044715973</v>
      </c>
      <c r="CJ2654" s="175">
        <f t="shared" si="3157"/>
        <v>8.6316759984896141</v>
      </c>
      <c r="CK2654" s="175" t="e">
        <f t="shared" si="3158"/>
        <v>#REF!</v>
      </c>
      <c r="CL2654" s="175"/>
      <c r="CM2654" s="89" t="e">
        <f t="shared" si="3111"/>
        <v>#REF!</v>
      </c>
      <c r="CN2654" s="89">
        <f t="shared" si="3112"/>
        <v>0.21737454326567118</v>
      </c>
      <c r="CO2654" s="175"/>
      <c r="CP2654" s="175"/>
      <c r="CQ2654" s="1"/>
      <c r="CR2654" s="1"/>
      <c r="CS2654" s="1"/>
      <c r="CT2654" s="1"/>
      <c r="CU2654" s="1"/>
      <c r="CV2654" s="1"/>
      <c r="CW2654" s="1"/>
      <c r="CX2654" s="1"/>
      <c r="CY2654" s="1"/>
      <c r="CZ2654" s="1"/>
      <c r="DA2654" s="1"/>
      <c r="DB2654" s="1"/>
      <c r="DC2654" s="1"/>
      <c r="DD2654" s="1"/>
      <c r="DE2654" s="1"/>
      <c r="DF2654" s="1"/>
      <c r="DG2654" s="1"/>
      <c r="DH2654" s="1"/>
      <c r="DI2654" s="1"/>
      <c r="DJ2654" s="1"/>
      <c r="DK2654" s="1"/>
      <c r="DL2654" s="1"/>
      <c r="DM2654" s="1"/>
      <c r="DN2654" s="1"/>
      <c r="DO2654" s="1"/>
      <c r="DP2654" s="1"/>
      <c r="DQ2654" s="1"/>
      <c r="DR2654" s="1"/>
      <c r="DS2654" s="1"/>
      <c r="DT2654" s="1"/>
      <c r="DU2654" s="1"/>
      <c r="DV2654" s="1"/>
      <c r="DW2654" s="1"/>
      <c r="DX2654" s="1"/>
      <c r="DY2654" s="1"/>
      <c r="DZ2654" s="1"/>
      <c r="EA2654" s="1"/>
      <c r="EB2654" s="1"/>
      <c r="EC2654" s="1"/>
      <c r="ED2654" s="1"/>
      <c r="EE2654" s="1"/>
      <c r="EF2654" s="1"/>
      <c r="EG2654" s="1"/>
      <c r="EH2654" s="1"/>
      <c r="EI2654" s="1"/>
      <c r="EJ2654" s="1"/>
      <c r="EK2654" s="1"/>
      <c r="EL2654" s="1"/>
      <c r="EM2654" s="1"/>
      <c r="EN2654" s="1"/>
      <c r="EO2654" s="1"/>
      <c r="EP2654" s="1"/>
      <c r="EQ2654" s="1"/>
      <c r="ER2654" s="1"/>
      <c r="ES2654" s="1"/>
      <c r="ET2654" s="1"/>
      <c r="EU2654" s="1"/>
      <c r="EV2654" s="1"/>
      <c r="EW2654" s="1"/>
      <c r="EX2654" s="1"/>
      <c r="EY2654" s="1"/>
      <c r="EZ2654" s="1"/>
      <c r="FA2654" s="1"/>
      <c r="FB2654" s="1"/>
      <c r="FC2654" s="1"/>
      <c r="FD2654" s="1"/>
      <c r="FE2654" s="1"/>
      <c r="FF2654" s="1"/>
      <c r="FG2654" s="1"/>
      <c r="FH2654" s="1"/>
      <c r="FI2654" s="1"/>
      <c r="FJ2654" s="1"/>
      <c r="FK2654" s="1"/>
      <c r="FL2654" s="1"/>
      <c r="FM2654" s="1"/>
      <c r="FN2654" s="1"/>
      <c r="FO2654" s="1"/>
      <c r="FP2654" s="1"/>
      <c r="FQ2654" s="1"/>
      <c r="FR2654" s="1"/>
      <c r="FS2654" s="1"/>
      <c r="FT2654" s="1"/>
      <c r="FU2654" s="1"/>
      <c r="FV2654" s="1"/>
      <c r="FW2654" s="1"/>
      <c r="FX2654" s="1"/>
      <c r="FY2654" s="1"/>
      <c r="FZ2654" s="1"/>
      <c r="GA2654" s="1"/>
      <c r="GB2654" s="1"/>
      <c r="GC2654" s="1"/>
      <c r="GD2654" s="1"/>
      <c r="GE2654" s="1"/>
      <c r="GF2654" s="1"/>
      <c r="GG2654" s="1"/>
      <c r="GH2654" s="1"/>
      <c r="GI2654" s="1"/>
      <c r="GJ2654" s="1"/>
      <c r="GK2654"/>
      <c r="GL2654"/>
      <c r="GM2654"/>
      <c r="GN2654"/>
      <c r="GO2654"/>
      <c r="GP2654"/>
      <c r="GQ2654"/>
      <c r="GR2654"/>
      <c r="GS2654"/>
      <c r="GT2654"/>
      <c r="GU2654"/>
      <c r="GV2654"/>
      <c r="GW2654"/>
      <c r="GX2654"/>
      <c r="GY2654"/>
      <c r="GZ2654"/>
      <c r="HA2654"/>
      <c r="HB2654"/>
      <c r="HC2654"/>
      <c r="HD2654"/>
      <c r="HE2654"/>
    </row>
    <row r="2655" spans="1:213" s="19" customFormat="1" ht="14.4" x14ac:dyDescent="0.3">
      <c r="E2655" s="32">
        <v>42955.518750000003</v>
      </c>
      <c r="F2655" s="21">
        <f t="shared" si="3167"/>
        <v>3056.8708333333343</v>
      </c>
      <c r="G2655" s="21">
        <f t="shared" si="3168"/>
        <v>1545.8708333333343</v>
      </c>
      <c r="H2655" s="21">
        <v>5</v>
      </c>
      <c r="I2655" s="21">
        <v>1059</v>
      </c>
      <c r="J2655" s="21">
        <v>11309</v>
      </c>
      <c r="K2655" s="21">
        <v>1384</v>
      </c>
      <c r="L2655" s="21">
        <v>40</v>
      </c>
      <c r="M2655" s="124">
        <v>6.37</v>
      </c>
      <c r="N2655" s="22"/>
      <c r="O2655" s="22"/>
      <c r="P2655" s="22"/>
      <c r="Q2655" s="22"/>
      <c r="U2655" s="48">
        <f t="shared" si="3097"/>
        <v>5.5235652070818224E-3</v>
      </c>
      <c r="V2655" s="48">
        <f t="shared" si="3098"/>
        <v>0.74021283899428147</v>
      </c>
      <c r="W2655" s="48">
        <f t="shared" si="3099"/>
        <v>4.7871157298863239E-3</v>
      </c>
      <c r="X2655" s="239">
        <f>W2655+V2655+SUM($U$2653:U2655)</f>
        <v>0.75658978784898157</v>
      </c>
      <c r="Y2655" s="266">
        <f>W2655+V2655+SUM($U$2653:U2655)-$X$2653+$Y$2652</f>
        <v>15.857091998581016</v>
      </c>
      <c r="Z2655" s="47"/>
      <c r="AA2655" s="47"/>
      <c r="AB2655" s="41">
        <f t="shared" si="3100"/>
        <v>4.5134392288214108E-2</v>
      </c>
      <c r="AC2655" s="48">
        <f t="shared" si="3101"/>
        <v>6.0484588122733589</v>
      </c>
      <c r="AD2655" s="48">
        <f t="shared" si="3102"/>
        <v>1.1601955774016408</v>
      </c>
      <c r="AE2655" s="48">
        <f t="shared" si="3103"/>
        <v>1.9746863184541275</v>
      </c>
      <c r="AF2655" s="48">
        <f t="shared" si="3104"/>
        <v>1.1601955774016406</v>
      </c>
      <c r="AG2655" s="238">
        <f t="shared" si="3105"/>
        <v>0.81443925996508681</v>
      </c>
      <c r="AH2655" s="48">
        <f t="shared" si="3106"/>
        <v>5.1481087399916959E-5</v>
      </c>
      <c r="AI2655" s="48">
        <f>AE2655+AC2655+SUM($AB$2653:AB2655)</f>
        <v>8.1294521024510065</v>
      </c>
      <c r="AJ2655" s="48">
        <f>AE2655+AC2655+SUM($AB$2653:AB2655)-$AI$2653+$AJ$2652</f>
        <v>18.92741130508243</v>
      </c>
      <c r="AK2655" s="46"/>
      <c r="AL2655" s="86"/>
      <c r="AM2655">
        <v>351.1</v>
      </c>
      <c r="AN2655">
        <v>0.21</v>
      </c>
      <c r="AO2655"/>
      <c r="AP2655"/>
      <c r="AQ2655"/>
      <c r="AR2655" s="25">
        <v>178.12</v>
      </c>
      <c r="AS2655" s="25">
        <v>0.08</v>
      </c>
      <c r="AT2655" s="25"/>
      <c r="AU2655" s="25"/>
      <c r="AV2655" s="175">
        <f t="shared" si="3169"/>
        <v>0</v>
      </c>
      <c r="AW2655" s="95">
        <f t="shared" si="3170"/>
        <v>2.9532455919778312E-2</v>
      </c>
      <c r="AX2655" s="95">
        <f t="shared" si="3171"/>
        <v>1.9451538625343492</v>
      </c>
      <c r="AY2655" s="95">
        <f t="shared" si="3172"/>
        <v>0.12158016370697848</v>
      </c>
      <c r="AZ2655" s="95">
        <f t="shared" si="3173"/>
        <v>8.007871938744028</v>
      </c>
      <c r="BA2655" s="175">
        <f t="shared" si="3174"/>
        <v>0.29537409085756494</v>
      </c>
      <c r="BB2655" s="175">
        <f t="shared" si="3175"/>
        <v>18.632037214224862</v>
      </c>
      <c r="BC2655" s="175"/>
      <c r="BD2655" s="178"/>
      <c r="BE2655" s="178"/>
      <c r="BF2655" s="175"/>
      <c r="BG2655" s="178"/>
      <c r="BH2655" s="178"/>
      <c r="BI2655" s="178"/>
      <c r="BJ2655" s="175">
        <f t="shared" si="3159"/>
        <v>410.76262159710495</v>
      </c>
      <c r="BK2655" s="175">
        <f t="shared" si="3136"/>
        <v>0.46133944909528846</v>
      </c>
      <c r="BL2655" s="175">
        <f t="shared" si="3160"/>
        <v>0.53866055090471154</v>
      </c>
      <c r="BM2655" s="175">
        <f t="shared" si="3148"/>
        <v>9.6369443421835399E-3</v>
      </c>
      <c r="BN2655" s="95">
        <f t="shared" si="3149"/>
        <v>6.2547472807144493E-5</v>
      </c>
      <c r="BO2655" s="95">
        <f t="shared" si="3150"/>
        <v>4.7245682570791793E-3</v>
      </c>
      <c r="BP2655" s="95">
        <f t="shared" si="3151"/>
        <v>9.8854470733196857E-3</v>
      </c>
      <c r="BQ2655" s="95">
        <f t="shared" si="3152"/>
        <v>0.74670434077566195</v>
      </c>
      <c r="BR2655" s="95">
        <f t="shared" si="3176"/>
        <v>0.24292503505501994</v>
      </c>
      <c r="BS2655" s="95">
        <f t="shared" si="3177"/>
        <v>15.604530019183812</v>
      </c>
      <c r="BT2655" s="95"/>
      <c r="BU2655" s="175"/>
      <c r="BV2655" s="175"/>
      <c r="BW2655" s="175"/>
      <c r="BX2655" s="175"/>
      <c r="BY2655" s="175"/>
      <c r="BZ2655" s="175"/>
      <c r="CA2655" s="175">
        <f t="shared" si="3161"/>
        <v>385.36263677022851</v>
      </c>
      <c r="CB2655" s="175" t="e">
        <f t="shared" si="3154"/>
        <v>#REF!</v>
      </c>
      <c r="CC2655" s="175" t="e">
        <f t="shared" si="3162"/>
        <v>#REF!</v>
      </c>
      <c r="CD2655" s="175" t="e">
        <f t="shared" si="3163"/>
        <v>#REF!</v>
      </c>
      <c r="CE2655" s="175" t="e">
        <f t="shared" si="3164"/>
        <v>#REF!</v>
      </c>
      <c r="CF2655" s="175" t="e">
        <f t="shared" si="3165"/>
        <v>#REF!</v>
      </c>
      <c r="CG2655" s="175" t="e">
        <f t="shared" si="3166"/>
        <v>#REF!</v>
      </c>
      <c r="CH2655" s="175" t="e">
        <f t="shared" si="3155"/>
        <v>#REF!</v>
      </c>
      <c r="CI2655" s="175">
        <f t="shared" si="3156"/>
        <v>10.195449800795767</v>
      </c>
      <c r="CJ2655" s="175">
        <f t="shared" si="3157"/>
        <v>8.7319615042866623</v>
      </c>
      <c r="CK2655" s="175" t="e">
        <f t="shared" si="3158"/>
        <v>#REF!</v>
      </c>
      <c r="CL2655" s="175"/>
      <c r="CM2655" s="89" t="e">
        <f t="shared" si="3111"/>
        <v>#REF!</v>
      </c>
      <c r="CN2655" s="89">
        <f t="shared" si="3112"/>
        <v>0.21923219896459969</v>
      </c>
      <c r="CO2655" s="175"/>
      <c r="CP2655" s="175"/>
      <c r="CQ2655" s="1"/>
      <c r="CR2655" s="1"/>
      <c r="CS2655" s="1"/>
      <c r="CT2655" s="1"/>
      <c r="CU2655" s="1"/>
      <c r="CV2655" s="1"/>
      <c r="CW2655" s="1"/>
      <c r="CX2655" s="1"/>
      <c r="CY2655" s="1"/>
      <c r="CZ2655" s="1"/>
      <c r="DA2655" s="1"/>
      <c r="DB2655" s="1"/>
      <c r="DC2655" s="1"/>
      <c r="DD2655" s="1"/>
      <c r="DE2655" s="1"/>
      <c r="DF2655" s="1"/>
      <c r="DG2655" s="1"/>
      <c r="DH2655" s="1"/>
      <c r="DI2655" s="1"/>
      <c r="DJ2655" s="1"/>
      <c r="DK2655" s="1"/>
      <c r="DL2655" s="1"/>
      <c r="DM2655" s="1"/>
      <c r="DN2655" s="1"/>
      <c r="DO2655" s="1"/>
      <c r="DP2655" s="1"/>
      <c r="DQ2655" s="1"/>
      <c r="DR2655" s="1"/>
      <c r="DS2655" s="1"/>
      <c r="DT2655" s="1"/>
      <c r="DU2655" s="1"/>
      <c r="DV2655" s="1"/>
      <c r="DW2655" s="1"/>
      <c r="DX2655" s="1"/>
      <c r="DY2655" s="1"/>
      <c r="DZ2655" s="1"/>
      <c r="EA2655" s="1"/>
      <c r="EB2655" s="1"/>
      <c r="EC2655" s="1"/>
      <c r="ED2655" s="1"/>
      <c r="EE2655" s="1"/>
      <c r="EF2655" s="1"/>
      <c r="EG2655" s="1"/>
      <c r="EH2655" s="1"/>
      <c r="EI2655" s="1"/>
      <c r="EJ2655" s="1"/>
      <c r="EK2655" s="1"/>
      <c r="EL2655" s="1"/>
      <c r="EM2655" s="1"/>
      <c r="EN2655" s="1"/>
      <c r="EO2655" s="1"/>
      <c r="EP2655" s="1"/>
      <c r="EQ2655" s="1"/>
      <c r="ER2655" s="1"/>
      <c r="ES2655" s="1"/>
      <c r="ET2655" s="1"/>
      <c r="EU2655" s="1"/>
      <c r="EV2655" s="1"/>
      <c r="EW2655" s="1"/>
      <c r="EX2655" s="1"/>
      <c r="EY2655" s="1"/>
      <c r="EZ2655" s="1"/>
      <c r="FA2655" s="1"/>
      <c r="FB2655" s="1"/>
      <c r="FC2655" s="1"/>
      <c r="FD2655" s="1"/>
      <c r="FE2655" s="1"/>
      <c r="FF2655" s="1"/>
      <c r="FG2655" s="1"/>
      <c r="FH2655" s="1"/>
      <c r="FI2655" s="1"/>
      <c r="FJ2655" s="1"/>
      <c r="FK2655" s="1"/>
      <c r="FL2655" s="1"/>
      <c r="FM2655" s="1"/>
      <c r="FN2655" s="1"/>
      <c r="FO2655" s="1"/>
      <c r="FP2655" s="1"/>
      <c r="FQ2655" s="1"/>
      <c r="FR2655" s="1"/>
      <c r="FS2655" s="1"/>
      <c r="FT2655" s="1"/>
      <c r="FU2655" s="1"/>
      <c r="FV2655" s="1"/>
      <c r="FW2655" s="1"/>
      <c r="FX2655" s="1"/>
      <c r="FY2655" s="1"/>
      <c r="FZ2655" s="1"/>
      <c r="GA2655" s="1"/>
      <c r="GB2655" s="1"/>
      <c r="GC2655" s="1"/>
      <c r="GD2655" s="1"/>
      <c r="GE2655" s="1"/>
      <c r="GF2655" s="1"/>
      <c r="GG2655" s="1"/>
      <c r="GH2655" s="1"/>
      <c r="GI2655" s="1"/>
      <c r="GJ2655" s="1"/>
      <c r="GK2655"/>
      <c r="GL2655"/>
      <c r="GM2655"/>
      <c r="GN2655"/>
      <c r="GO2655"/>
      <c r="GP2655"/>
      <c r="GQ2655"/>
      <c r="GR2655"/>
      <c r="GS2655"/>
      <c r="GT2655"/>
      <c r="GU2655"/>
      <c r="GV2655"/>
      <c r="GW2655"/>
      <c r="GX2655"/>
      <c r="GY2655"/>
      <c r="GZ2655"/>
      <c r="HA2655"/>
      <c r="HB2655"/>
      <c r="HC2655"/>
      <c r="HD2655"/>
      <c r="HE2655"/>
    </row>
    <row r="2656" spans="1:213" s="19" customFormat="1" ht="14.4" x14ac:dyDescent="0.3">
      <c r="E2656" s="32">
        <v>43045.629861111112</v>
      </c>
      <c r="F2656" s="21">
        <f t="shared" si="3167"/>
        <v>3146.9819444444438</v>
      </c>
      <c r="G2656" s="21">
        <f t="shared" si="3168"/>
        <v>1635.9819444444438</v>
      </c>
      <c r="H2656" s="21"/>
      <c r="I2656" s="21">
        <v>1038</v>
      </c>
      <c r="J2656" s="21">
        <v>12453</v>
      </c>
      <c r="K2656" s="21">
        <v>2349</v>
      </c>
      <c r="L2656" s="21">
        <v>39</v>
      </c>
      <c r="M2656" s="124">
        <v>6.37</v>
      </c>
      <c r="N2656" s="22"/>
      <c r="O2656" s="22"/>
      <c r="P2656" s="22"/>
      <c r="Q2656" s="22"/>
      <c r="U2656" s="48">
        <f t="shared" si="3097"/>
        <v>9.188990560506512E-3</v>
      </c>
      <c r="V2656" s="48">
        <f t="shared" si="3098"/>
        <v>1.2314164014147075</v>
      </c>
      <c r="W2656" s="48">
        <f t="shared" si="3099"/>
        <v>7.9638348792513986E-3</v>
      </c>
      <c r="X2656" s="239">
        <f>W2656+V2656+SUM($U$2653:U2656)</f>
        <v>1.2601590599792794</v>
      </c>
      <c r="Y2656" s="266">
        <f>W2656+V2656+SUM($U$2653:U2656)-$X$2653+$Y$2652</f>
        <v>16.360661270711311</v>
      </c>
      <c r="Z2656" s="47"/>
      <c r="AA2656" s="47"/>
      <c r="AB2656" s="41">
        <f t="shared" si="3100"/>
        <v>4.8714559152825715E-2</v>
      </c>
      <c r="AC2656" s="48">
        <f t="shared" si="3101"/>
        <v>6.5282368866825689</v>
      </c>
      <c r="AD2656" s="48">
        <f t="shared" si="3102"/>
        <v>1.2522250376890003</v>
      </c>
      <c r="AE2656" s="48">
        <f t="shared" si="3103"/>
        <v>2.1313231128566414</v>
      </c>
      <c r="AF2656" s="48">
        <f t="shared" si="3104"/>
        <v>1.2522250376890005</v>
      </c>
      <c r="AG2656" s="238">
        <f t="shared" si="3105"/>
        <v>0.87904251047849269</v>
      </c>
      <c r="AH2656" s="48">
        <f t="shared" si="3106"/>
        <v>5.5564689148366498E-5</v>
      </c>
      <c r="AI2656" s="48">
        <f>AE2656+AC2656+SUM($AB$2653:AB2656)</f>
        <v>8.8145815304155555</v>
      </c>
      <c r="AJ2656" s="48">
        <f>AE2656+AC2656+SUM($AB$2653:AB2656)-$AI$2653+$AJ$2652</f>
        <v>19.612540733046977</v>
      </c>
      <c r="AK2656" s="46"/>
      <c r="AL2656" s="86"/>
      <c r="AM2656" s="25">
        <v>334.57920167715702</v>
      </c>
      <c r="AN2656" s="25"/>
      <c r="AO2656" s="25"/>
      <c r="AP2656" s="25"/>
      <c r="AQ2656" s="26"/>
      <c r="AR2656" s="25">
        <v>153.96220167715703</v>
      </c>
      <c r="AS2656" s="31"/>
      <c r="AT2656" s="25"/>
      <c r="AU2656" s="25"/>
      <c r="AV2656" s="175">
        <f t="shared" si="3169"/>
        <v>0</v>
      </c>
      <c r="AW2656" s="95">
        <f t="shared" si="3170"/>
        <v>3.1491041732513506E-2</v>
      </c>
      <c r="AX2656" s="95">
        <f t="shared" si="3171"/>
        <v>2.0998320711241281</v>
      </c>
      <c r="AY2656" s="95">
        <f t="shared" si="3172"/>
        <v>0.13023851388582477</v>
      </c>
      <c r="AZ2656" s="95">
        <f t="shared" si="3173"/>
        <v>8.6843430165297306</v>
      </c>
      <c r="BA2656" s="175">
        <f t="shared" si="3174"/>
        <v>0.30403244103641125</v>
      </c>
      <c r="BB2656" s="175">
        <f t="shared" si="3175"/>
        <v>19.308508292010565</v>
      </c>
      <c r="BC2656" s="175"/>
      <c r="BD2656" s="178"/>
      <c r="BE2656" s="178"/>
      <c r="BF2656" s="175"/>
      <c r="BG2656" s="178"/>
      <c r="BH2656" s="178"/>
      <c r="BI2656" s="178"/>
      <c r="BJ2656" s="175">
        <f t="shared" si="3159"/>
        <v>401.24182824022705</v>
      </c>
      <c r="BK2656" s="175">
        <f t="shared" si="3136"/>
        <v>0.47343957153002425</v>
      </c>
      <c r="BL2656" s="175">
        <f t="shared" si="3160"/>
        <v>0.52656042846997575</v>
      </c>
      <c r="BM2656" s="175">
        <f t="shared" si="3148"/>
        <v>9.6369443421799872E-3</v>
      </c>
      <c r="BN2656" s="95">
        <f t="shared" si="3149"/>
        <v>1.0194748427859611E-4</v>
      </c>
      <c r="BO2656" s="95">
        <f t="shared" si="3150"/>
        <v>7.8618873949728024E-3</v>
      </c>
      <c r="BP2656" s="95">
        <f t="shared" si="3151"/>
        <v>1.6131681269595112E-2</v>
      </c>
      <c r="BQ2656" s="95">
        <f t="shared" si="3152"/>
        <v>1.2440273787096843</v>
      </c>
      <c r="BR2656" s="95">
        <f t="shared" si="3176"/>
        <v>0.24917126925129537</v>
      </c>
      <c r="BS2656" s="95">
        <f t="shared" si="3177"/>
        <v>16.101853057117836</v>
      </c>
      <c r="BT2656" s="95"/>
      <c r="BU2656" s="175"/>
      <c r="BV2656" s="175"/>
      <c r="BW2656" s="175"/>
      <c r="BX2656" s="175"/>
      <c r="BY2656" s="175"/>
      <c r="BZ2656" s="175"/>
      <c r="CA2656" s="175">
        <f t="shared" si="3161"/>
        <v>377.09529637413988</v>
      </c>
      <c r="CB2656" s="175" t="e">
        <f t="shared" si="3154"/>
        <v>#REF!</v>
      </c>
      <c r="CC2656" s="175" t="e">
        <f t="shared" si="3162"/>
        <v>#REF!</v>
      </c>
      <c r="CD2656" s="175" t="e">
        <f t="shared" si="3163"/>
        <v>#REF!</v>
      </c>
      <c r="CE2656" s="175" t="e">
        <f t="shared" si="3164"/>
        <v>#REF!</v>
      </c>
      <c r="CF2656" s="175" t="e">
        <f t="shared" si="3165"/>
        <v>#REF!</v>
      </c>
      <c r="CG2656" s="175" t="e">
        <f t="shared" si="3166"/>
        <v>#REF!</v>
      </c>
      <c r="CH2656" s="175" t="e">
        <f t="shared" si="3155"/>
        <v>#REF!</v>
      </c>
      <c r="CI2656" s="175">
        <f t="shared" si="3156"/>
        <v>10.327187851778069</v>
      </c>
      <c r="CJ2656" s="175">
        <f t="shared" si="3157"/>
        <v>9.2853528812689081</v>
      </c>
      <c r="CK2656" s="175" t="e">
        <f t="shared" si="3158"/>
        <v>#REF!</v>
      </c>
      <c r="CL2656" s="1"/>
      <c r="CM2656" s="89" t="e">
        <f t="shared" si="3111"/>
        <v>#REF!</v>
      </c>
      <c r="CN2656" s="89">
        <f t="shared" si="3112"/>
        <v>0.22206495506349258</v>
      </c>
      <c r="CO2656" s="1"/>
      <c r="CP2656" s="1"/>
      <c r="CQ2656" s="1"/>
      <c r="CR2656" s="1"/>
      <c r="CS2656" s="1"/>
      <c r="CT2656" s="1"/>
      <c r="CU2656" s="1"/>
      <c r="CV2656" s="1"/>
      <c r="CW2656" s="1"/>
      <c r="CX2656" s="1"/>
      <c r="CY2656" s="1"/>
      <c r="CZ2656" s="1"/>
      <c r="DA2656" s="1"/>
      <c r="DB2656" s="1"/>
      <c r="DC2656" s="1"/>
      <c r="DD2656" s="1"/>
      <c r="DE2656" s="1"/>
      <c r="DF2656" s="1"/>
      <c r="DG2656" s="1"/>
      <c r="DH2656" s="1"/>
      <c r="DI2656" s="1"/>
      <c r="DJ2656" s="1"/>
      <c r="DK2656" s="1"/>
      <c r="DL2656" s="1"/>
      <c r="DM2656" s="1"/>
      <c r="DN2656" s="1"/>
      <c r="DO2656" s="1"/>
      <c r="DP2656" s="1"/>
      <c r="DQ2656" s="1"/>
      <c r="DR2656" s="1"/>
      <c r="DS2656" s="1"/>
      <c r="DT2656" s="1"/>
      <c r="DU2656" s="1"/>
      <c r="DV2656" s="1"/>
      <c r="DW2656" s="1"/>
      <c r="DX2656" s="1"/>
      <c r="DY2656" s="1"/>
      <c r="DZ2656" s="1"/>
      <c r="EA2656" s="1"/>
      <c r="EB2656" s="1"/>
      <c r="EC2656" s="1"/>
      <c r="ED2656" s="1"/>
      <c r="EE2656" s="1"/>
      <c r="EF2656" s="1"/>
      <c r="EG2656" s="1"/>
      <c r="EH2656" s="1"/>
      <c r="EI2656" s="1"/>
      <c r="EJ2656" s="1"/>
      <c r="EK2656" s="1"/>
      <c r="EL2656" s="1"/>
      <c r="EM2656" s="1"/>
      <c r="EN2656" s="1"/>
      <c r="EO2656" s="1"/>
      <c r="EP2656" s="1"/>
      <c r="EQ2656" s="1"/>
      <c r="ER2656" s="1"/>
      <c r="ES2656" s="1"/>
      <c r="ET2656" s="1"/>
      <c r="EU2656" s="1"/>
      <c r="EV2656" s="1"/>
      <c r="EW2656" s="1"/>
      <c r="EX2656" s="1"/>
      <c r="EY2656" s="1"/>
      <c r="EZ2656" s="1"/>
      <c r="FA2656" s="1"/>
      <c r="FB2656" s="1"/>
      <c r="FC2656" s="1"/>
      <c r="FD2656" s="1"/>
      <c r="FE2656" s="1"/>
      <c r="FF2656" s="1"/>
      <c r="FG2656" s="1"/>
      <c r="FH2656" s="1"/>
      <c r="FI2656" s="1"/>
      <c r="FJ2656" s="1"/>
      <c r="FK2656" s="1"/>
      <c r="FL2656" s="1"/>
      <c r="FM2656" s="1"/>
      <c r="FN2656" s="1"/>
      <c r="FO2656" s="1"/>
      <c r="FP2656" s="1"/>
      <c r="FQ2656" s="1"/>
      <c r="FR2656" s="1"/>
      <c r="FS2656" s="1"/>
      <c r="FT2656" s="1"/>
      <c r="FU2656" s="1"/>
      <c r="FV2656" s="1"/>
      <c r="FW2656" s="1"/>
      <c r="FX2656" s="1"/>
      <c r="FY2656" s="1"/>
      <c r="FZ2656" s="1"/>
      <c r="GA2656" s="1"/>
      <c r="GB2656" s="1"/>
      <c r="GC2656" s="1"/>
      <c r="GD2656" s="1"/>
      <c r="GE2656" s="1"/>
      <c r="GF2656" s="1"/>
      <c r="GG2656" s="1"/>
      <c r="GH2656" s="1"/>
      <c r="GI2656" s="1"/>
      <c r="GJ2656" s="1"/>
      <c r="GK2656"/>
      <c r="GL2656"/>
      <c r="GM2656"/>
      <c r="GN2656"/>
      <c r="GO2656"/>
      <c r="GP2656"/>
      <c r="GQ2656"/>
      <c r="GR2656"/>
      <c r="GS2656"/>
      <c r="GT2656"/>
      <c r="GU2656"/>
      <c r="GV2656"/>
      <c r="GW2656"/>
      <c r="GX2656"/>
      <c r="GY2656"/>
      <c r="GZ2656"/>
      <c r="HA2656"/>
      <c r="HB2656"/>
      <c r="HC2656"/>
      <c r="HD2656"/>
      <c r="HE2656"/>
    </row>
    <row r="2657" spans="5:213" s="19" customFormat="1" ht="14.4" x14ac:dyDescent="0.3">
      <c r="E2657" s="32">
        <v>43136.595833333333</v>
      </c>
      <c r="F2657" s="21">
        <f>E2657-E$1752</f>
        <v>3237.9479166666642</v>
      </c>
      <c r="G2657" s="21">
        <f>E2657-E$1799</f>
        <v>1726.9479166666642</v>
      </c>
      <c r="H2657" s="21"/>
      <c r="I2657" s="21">
        <v>1023</v>
      </c>
      <c r="J2657" s="21">
        <v>12665.6</v>
      </c>
      <c r="K2657" s="21">
        <v>3039.33</v>
      </c>
      <c r="L2657" s="21">
        <v>369</v>
      </c>
      <c r="M2657" s="124">
        <v>6.37</v>
      </c>
      <c r="N2657" s="22"/>
      <c r="O2657" s="22"/>
      <c r="P2657" s="22"/>
      <c r="Q2657" s="22"/>
      <c r="U2657" s="48">
        <f t="shared" si="3097"/>
        <v>1.171766089858692E-2</v>
      </c>
      <c r="V2657" s="48">
        <f t="shared" si="3098"/>
        <v>1.5702834518898849</v>
      </c>
      <c r="W2657" s="48">
        <f t="shared" si="3099"/>
        <v>1.0155361021751118E-2</v>
      </c>
      <c r="X2657" s="239">
        <f>W2657+V2657+SUM($U$2653:U2657)</f>
        <v>1.6129352974955431</v>
      </c>
      <c r="Y2657" s="266">
        <f>W2657+V2657+SUM($U$2653:U2657)-$X$2653+$Y$2652</f>
        <v>16.713437508227578</v>
      </c>
      <c r="Z2657" s="47"/>
      <c r="AA2657" s="47"/>
      <c r="AB2657" s="41">
        <f t="shared" si="3100"/>
        <v>4.8830237544834718E-2</v>
      </c>
      <c r="AC2657" s="48">
        <f t="shared" si="3101"/>
        <v>6.5437389451808547</v>
      </c>
      <c r="AD2657" s="48">
        <f t="shared" si="3102"/>
        <v>1.2551985918237885</v>
      </c>
      <c r="AE2657" s="48">
        <f t="shared" si="3103"/>
        <v>2.1363841877146399</v>
      </c>
      <c r="AF2657" s="48">
        <f t="shared" si="3104"/>
        <v>1.2551985918237885</v>
      </c>
      <c r="AG2657" s="238">
        <f t="shared" si="3105"/>
        <v>0.88112989925688001</v>
      </c>
      <c r="AH2657" s="48">
        <f t="shared" si="3106"/>
        <v>5.5696633971535225E-5</v>
      </c>
      <c r="AI2657" s="48">
        <f>AE2657+AC2657+SUM($AB$2653:AB2657)</f>
        <v>8.8839749013166749</v>
      </c>
      <c r="AJ2657" s="48">
        <f>AE2657+AC2657+SUM($AB$2653:AB2657)-$AI$2653+$AJ$2652</f>
        <v>19.681934103948095</v>
      </c>
      <c r="AK2657" s="46"/>
      <c r="AL2657" s="86"/>
      <c r="AM2657">
        <v>327.22800000000001</v>
      </c>
      <c r="AN2657"/>
      <c r="AO2657"/>
      <c r="AP2657"/>
      <c r="AQ2657"/>
      <c r="AR2657">
        <v>146.042</v>
      </c>
      <c r="AS2657" s="31"/>
      <c r="AT2657" s="25"/>
      <c r="AU2657" s="25"/>
      <c r="AV2657" s="175">
        <f t="shared" si="3169"/>
        <v>0</v>
      </c>
      <c r="AW2657" s="95">
        <f t="shared" si="3170"/>
        <v>3.139450339238227E-2</v>
      </c>
      <c r="AX2657" s="95">
        <f t="shared" si="3171"/>
        <v>2.1049896843222577</v>
      </c>
      <c r="AY2657" s="95">
        <f t="shared" si="3172"/>
        <v>0.13055141569624809</v>
      </c>
      <c r="AZ2657" s="95">
        <f t="shared" si="3173"/>
        <v>8.7534234856204272</v>
      </c>
      <c r="BA2657" s="175">
        <f t="shared" si="3174"/>
        <v>0.30434534284683457</v>
      </c>
      <c r="BB2657" s="175">
        <f t="shared" si="3175"/>
        <v>19.377588761101261</v>
      </c>
      <c r="BC2657" s="175"/>
      <c r="BD2657" s="178"/>
      <c r="BE2657" s="178"/>
      <c r="BF2657" s="175"/>
      <c r="BG2657" s="178"/>
      <c r="BH2657" s="178"/>
      <c r="BI2657" s="178"/>
      <c r="BJ2657" s="175">
        <f t="shared" si="3159"/>
        <v>397.68342539804433</v>
      </c>
      <c r="BK2657" s="175">
        <f t="shared" si="3136"/>
        <v>0.47796200032860942</v>
      </c>
      <c r="BL2657" s="175">
        <f t="shared" si="3160"/>
        <v>0.52203799967139064</v>
      </c>
      <c r="BM2657" s="175">
        <f t="shared" si="3148"/>
        <v>9.6369443421835399E-3</v>
      </c>
      <c r="BN2657" s="95">
        <f t="shared" si="3149"/>
        <v>1.2912095910574744E-4</v>
      </c>
      <c r="BO2657" s="95">
        <f t="shared" si="3150"/>
        <v>1.002624006264537E-2</v>
      </c>
      <c r="BP2657" s="95">
        <f t="shared" si="3151"/>
        <v>2.0507764533636157E-2</v>
      </c>
      <c r="BQ2657" s="95">
        <f t="shared" si="3152"/>
        <v>1.5924275329619071</v>
      </c>
      <c r="BR2657" s="95">
        <f t="shared" si="3176"/>
        <v>0.25354735251533644</v>
      </c>
      <c r="BS2657" s="95">
        <f t="shared" si="3177"/>
        <v>16.450253211370057</v>
      </c>
      <c r="BT2657" s="95"/>
      <c r="BU2657" s="175"/>
      <c r="BV2657" s="175"/>
      <c r="BW2657" s="175"/>
      <c r="BX2657" s="175"/>
      <c r="BY2657" s="175"/>
      <c r="BZ2657" s="175"/>
      <c r="CA2657" s="175">
        <f t="shared" si="3161"/>
        <v>371.60286105003991</v>
      </c>
      <c r="CB2657" s="175" t="e">
        <f t="shared" si="3154"/>
        <v>#REF!</v>
      </c>
      <c r="CC2657" s="175" t="e">
        <f t="shared" si="3162"/>
        <v>#REF!</v>
      </c>
      <c r="CD2657" s="175" t="e">
        <f t="shared" si="3163"/>
        <v>#REF!</v>
      </c>
      <c r="CE2657" s="175" t="e">
        <f t="shared" si="3164"/>
        <v>#REF!</v>
      </c>
      <c r="CF2657" s="175" t="e">
        <f t="shared" si="3165"/>
        <v>#REF!</v>
      </c>
      <c r="CG2657" s="175" t="e">
        <f t="shared" si="3166"/>
        <v>#REF!</v>
      </c>
      <c r="CH2657" s="175" t="e">
        <f t="shared" si="3155"/>
        <v>#REF!</v>
      </c>
      <c r="CI2657" s="175">
        <f t="shared" si="3156"/>
        <v>10.274717509289188</v>
      </c>
      <c r="CJ2657" s="175">
        <f t="shared" si="3157"/>
        <v>9.4072165946589088</v>
      </c>
      <c r="CK2657" s="175" t="e">
        <f t="shared" si="3158"/>
        <v>#REF!</v>
      </c>
      <c r="CL2657" s="1"/>
      <c r="CM2657" s="89" t="e">
        <f t="shared" si="3111"/>
        <v>#REF!</v>
      </c>
      <c r="CN2657" s="89">
        <f t="shared" si="3112"/>
        <v>0.22093668816119608</v>
      </c>
      <c r="CO2657" s="1"/>
      <c r="CP2657" s="1"/>
      <c r="CQ2657" s="1"/>
      <c r="CR2657" s="1"/>
      <c r="CS2657" s="1"/>
      <c r="CT2657" s="1"/>
      <c r="CU2657" s="1"/>
      <c r="CV2657" s="1"/>
      <c r="CW2657" s="1"/>
      <c r="CX2657" s="1"/>
      <c r="CY2657" s="1"/>
      <c r="CZ2657" s="1"/>
      <c r="DA2657" s="1"/>
      <c r="DB2657" s="1"/>
      <c r="DC2657" s="1"/>
      <c r="DD2657" s="1"/>
      <c r="DE2657" s="1"/>
      <c r="DF2657" s="1"/>
      <c r="DG2657" s="1"/>
      <c r="DH2657" s="1"/>
      <c r="DI2657" s="1"/>
      <c r="DJ2657" s="1"/>
      <c r="DK2657" s="1"/>
      <c r="DL2657" s="1"/>
      <c r="DM2657" s="1"/>
      <c r="DN2657" s="1"/>
      <c r="DO2657" s="1"/>
      <c r="DP2657" s="1"/>
      <c r="DQ2657" s="1"/>
      <c r="DR2657" s="1"/>
      <c r="DS2657" s="1"/>
      <c r="DT2657" s="1"/>
      <c r="DU2657" s="1"/>
      <c r="DV2657" s="1"/>
      <c r="DW2657" s="1"/>
      <c r="DX2657" s="1"/>
      <c r="DY2657" s="1"/>
      <c r="DZ2657" s="1"/>
      <c r="EA2657" s="1"/>
      <c r="EB2657" s="1"/>
      <c r="EC2657" s="1"/>
      <c r="ED2657" s="1"/>
      <c r="EE2657" s="1"/>
      <c r="EF2657" s="1"/>
      <c r="EG2657" s="1"/>
      <c r="EH2657" s="1"/>
      <c r="EI2657" s="1"/>
      <c r="EJ2657" s="1"/>
      <c r="EK2657" s="1"/>
      <c r="EL2657" s="1"/>
      <c r="EM2657" s="1"/>
      <c r="EN2657" s="1"/>
      <c r="EO2657" s="1"/>
      <c r="EP2657" s="1"/>
      <c r="EQ2657" s="1"/>
      <c r="ER2657" s="1"/>
      <c r="ES2657" s="1"/>
      <c r="ET2657" s="1"/>
      <c r="EU2657" s="1"/>
      <c r="EV2657" s="1"/>
      <c r="EW2657" s="1"/>
      <c r="EX2657" s="1"/>
      <c r="EY2657" s="1"/>
      <c r="EZ2657" s="1"/>
      <c r="FA2657" s="1"/>
      <c r="FB2657" s="1"/>
      <c r="FC2657" s="1"/>
      <c r="FD2657" s="1"/>
      <c r="FE2657" s="1"/>
      <c r="FF2657" s="1"/>
      <c r="FG2657" s="1"/>
      <c r="FH2657" s="1"/>
      <c r="FI2657" s="1"/>
      <c r="FJ2657" s="1"/>
      <c r="FK2657" s="1"/>
      <c r="FL2657" s="1"/>
      <c r="FM2657" s="1"/>
      <c r="FN2657" s="1"/>
      <c r="FO2657" s="1"/>
      <c r="FP2657" s="1"/>
      <c r="FQ2657" s="1"/>
      <c r="FR2657" s="1"/>
      <c r="FS2657" s="1"/>
      <c r="FT2657" s="1"/>
      <c r="FU2657" s="1"/>
      <c r="FV2657" s="1"/>
      <c r="FW2657" s="1"/>
      <c r="FX2657" s="1"/>
      <c r="FY2657" s="1"/>
      <c r="FZ2657" s="1"/>
      <c r="GA2657" s="1"/>
      <c r="GB2657" s="1"/>
      <c r="GC2657" s="1"/>
      <c r="GD2657" s="1"/>
      <c r="GE2657" s="1"/>
      <c r="GF2657" s="1"/>
      <c r="GG2657" s="1"/>
      <c r="GH2657" s="1"/>
      <c r="GI2657" s="1"/>
      <c r="GJ2657" s="1"/>
      <c r="GK2657"/>
      <c r="GL2657"/>
      <c r="GM2657"/>
      <c r="GN2657"/>
      <c r="GO2657"/>
      <c r="GP2657"/>
      <c r="GQ2657"/>
      <c r="GR2657"/>
      <c r="GS2657"/>
      <c r="GT2657"/>
      <c r="GU2657"/>
      <c r="GV2657"/>
      <c r="GW2657"/>
      <c r="GX2657"/>
      <c r="GY2657"/>
      <c r="GZ2657"/>
      <c r="HA2657"/>
      <c r="HB2657"/>
      <c r="HC2657"/>
      <c r="HD2657"/>
      <c r="HE2657"/>
    </row>
    <row r="2658" spans="5:213" s="19" customFormat="1" ht="14.4" x14ac:dyDescent="0.3">
      <c r="E2658" s="187">
        <v>43426.606249999997</v>
      </c>
      <c r="F2658" s="21">
        <f>E2658-E$1752</f>
        <v>3527.9583333333285</v>
      </c>
      <c r="G2658" s="21">
        <f>E2658-E$1799</f>
        <v>2016.9583333333285</v>
      </c>
      <c r="H2658" s="21"/>
      <c r="I2658" s="21">
        <v>1052</v>
      </c>
      <c r="J2658" s="21">
        <v>13828</v>
      </c>
      <c r="K2658" s="21">
        <v>4918</v>
      </c>
      <c r="L2658" s="21">
        <v>44</v>
      </c>
      <c r="M2658" s="124">
        <v>6.37</v>
      </c>
      <c r="N2658" s="22"/>
      <c r="O2658" s="22"/>
      <c r="P2658" s="22"/>
      <c r="Q2658" s="22"/>
      <c r="U2658" s="48">
        <f t="shared" si="3097"/>
        <v>1.9498073327047189E-2</v>
      </c>
      <c r="V2658" s="48">
        <f t="shared" si="3098"/>
        <v>2.6129363321044763</v>
      </c>
      <c r="W2658" s="48">
        <f t="shared" si="3099"/>
        <v>1.6898421585883151E-2</v>
      </c>
      <c r="X2658" s="239">
        <f>W2658+V2658+SUM($U$2653:U2658)</f>
        <v>2.6818293116013137</v>
      </c>
      <c r="Y2658" s="266">
        <f>W2658+V2658+SUM($U$2653:U2658)-$X$2653+$Y$2652</f>
        <v>17.782331522333347</v>
      </c>
      <c r="Z2658" s="47"/>
      <c r="AA2658" s="47"/>
      <c r="AB2658" s="41">
        <f t="shared" si="3100"/>
        <v>5.4822968272958218E-2</v>
      </c>
      <c r="AC2658" s="48">
        <f t="shared" si="3101"/>
        <v>7.3468246442335694</v>
      </c>
      <c r="AD2658" s="48">
        <f t="shared" si="3102"/>
        <v>1.4092438627322736</v>
      </c>
      <c r="AE2658" s="48">
        <f t="shared" si="3103"/>
        <v>2.3985736795646333</v>
      </c>
      <c r="AF2658" s="48">
        <f t="shared" si="3104"/>
        <v>1.4092438627322739</v>
      </c>
      <c r="AG2658" s="238">
        <f t="shared" si="3105"/>
        <v>0.98926728478355819</v>
      </c>
      <c r="AH2658" s="48">
        <f t="shared" si="3106"/>
        <v>6.2532048801287017E-5</v>
      </c>
      <c r="AI2658" s="48">
        <f>AE2658+AC2658+SUM($AB$2653:AB2658)</f>
        <v>10.00407306049234</v>
      </c>
      <c r="AJ2658" s="48">
        <f>AE2658+AC2658+SUM($AB$2653:AB2658)-$AI$2653+$AJ$2652</f>
        <v>20.802032263123763</v>
      </c>
      <c r="AK2658" s="46"/>
      <c r="AL2658" s="86"/>
      <c r="AM2658">
        <v>301.88200000000001</v>
      </c>
      <c r="AN2658"/>
      <c r="AO2658"/>
      <c r="AP2658"/>
      <c r="AQ2658"/>
      <c r="AR2658" s="146">
        <v>128.655</v>
      </c>
      <c r="AS2658" s="31"/>
      <c r="AT2658" s="25"/>
      <c r="AU2658" s="25"/>
      <c r="AV2658" s="175">
        <f t="shared" si="3169"/>
        <v>0</v>
      </c>
      <c r="AW2658" s="95">
        <f t="shared" si="3170"/>
        <v>3.4584006799811697E-2</v>
      </c>
      <c r="AX2658" s="95">
        <f t="shared" si="3171"/>
        <v>2.3639896727648217</v>
      </c>
      <c r="AY2658" s="95">
        <f t="shared" si="3172"/>
        <v>0.14424444564599714</v>
      </c>
      <c r="AZ2658" s="95">
        <f t="shared" si="3173"/>
        <v>9.859828614846343</v>
      </c>
      <c r="BA2658" s="175">
        <f t="shared" si="3174"/>
        <v>0.31803837279658365</v>
      </c>
      <c r="BB2658" s="175">
        <f t="shared" si="3175"/>
        <v>20.483993890327177</v>
      </c>
      <c r="BC2658" s="175"/>
      <c r="BD2658" s="178"/>
      <c r="BE2658" s="178"/>
      <c r="BF2658" s="175"/>
      <c r="BG2658" s="178"/>
      <c r="BH2658" s="178"/>
      <c r="BI2658" s="178"/>
      <c r="BJ2658" s="175">
        <f t="shared" si="3159"/>
        <v>381.67778402412745</v>
      </c>
      <c r="BK2658" s="175">
        <f t="shared" si="3136"/>
        <v>0.49830381565967724</v>
      </c>
      <c r="BL2658" s="175">
        <f t="shared" si="3160"/>
        <v>0.5016961843403227</v>
      </c>
      <c r="BM2658" s="175">
        <f t="shared" si="3148"/>
        <v>9.6369443421799872E-3</v>
      </c>
      <c r="BN2658" s="95">
        <f t="shared" si="3149"/>
        <v>2.1163718442713264E-4</v>
      </c>
      <c r="BO2658" s="95">
        <f t="shared" si="3150"/>
        <v>1.6686784401456017E-2</v>
      </c>
      <c r="BP2658" s="95">
        <f t="shared" si="3151"/>
        <v>3.3587444941935066E-2</v>
      </c>
      <c r="BQ2658" s="95">
        <f t="shared" si="3152"/>
        <v>2.6482418666593786</v>
      </c>
      <c r="BR2658" s="95">
        <f t="shared" si="3176"/>
        <v>0.26662703292363532</v>
      </c>
      <c r="BS2658" s="95">
        <f t="shared" si="3177"/>
        <v>17.50606754506753</v>
      </c>
      <c r="BT2658" s="95"/>
      <c r="BU2658" s="175"/>
      <c r="BV2658" s="175"/>
      <c r="BW2658" s="175"/>
      <c r="BX2658" s="175"/>
      <c r="BY2658" s="175"/>
      <c r="BZ2658" s="175"/>
      <c r="CA2658" s="175">
        <f t="shared" si="3161"/>
        <v>355.36875417128175</v>
      </c>
      <c r="CB2658" s="175" t="e">
        <f t="shared" si="3154"/>
        <v>#REF!</v>
      </c>
      <c r="CC2658" s="175" t="e">
        <f t="shared" si="3162"/>
        <v>#REF!</v>
      </c>
      <c r="CD2658" s="175" t="e">
        <f t="shared" si="3163"/>
        <v>#REF!</v>
      </c>
      <c r="CE2658" s="175" t="e">
        <f t="shared" si="3164"/>
        <v>#REF!</v>
      </c>
      <c r="CF2658" s="175" t="e">
        <f t="shared" si="3165"/>
        <v>#REF!</v>
      </c>
      <c r="CG2658" s="175" t="e">
        <f t="shared" si="3166"/>
        <v>#REF!</v>
      </c>
      <c r="CH2658" s="175" t="e">
        <f t="shared" si="3155"/>
        <v>#REF!</v>
      </c>
      <c r="CI2658" s="175">
        <f t="shared" si="3156"/>
        <v>10.43630021293348</v>
      </c>
      <c r="CJ2658" s="175">
        <f t="shared" si="3157"/>
        <v>10.365732050190282</v>
      </c>
      <c r="CK2658" s="175" t="e">
        <f t="shared" si="3158"/>
        <v>#REF!</v>
      </c>
      <c r="CL2658" s="1"/>
      <c r="CM2658" s="89" t="e">
        <f t="shared" si="3111"/>
        <v>#REF!</v>
      </c>
      <c r="CN2658" s="89">
        <f t="shared" si="3112"/>
        <v>0.22441119219257472</v>
      </c>
      <c r="CO2658" s="1"/>
      <c r="CP2658" s="1"/>
      <c r="CQ2658" s="1"/>
      <c r="CR2658" s="1"/>
      <c r="CS2658" s="1"/>
      <c r="CT2658" s="1"/>
      <c r="CU2658" s="1"/>
      <c r="CV2658" s="1"/>
      <c r="CW2658" s="1"/>
      <c r="CX2658" s="1"/>
      <c r="CY2658" s="1"/>
      <c r="CZ2658" s="1"/>
      <c r="DA2658" s="1"/>
      <c r="DB2658" s="1"/>
      <c r="DC2658" s="1"/>
      <c r="DD2658" s="1"/>
      <c r="DE2658" s="1"/>
      <c r="DF2658" s="1"/>
      <c r="DG2658" s="1"/>
      <c r="DH2658" s="1"/>
      <c r="DI2658" s="1"/>
      <c r="DJ2658" s="1"/>
      <c r="DK2658" s="1"/>
      <c r="DL2658" s="1"/>
      <c r="DM2658" s="1"/>
      <c r="DN2658" s="1"/>
      <c r="DO2658" s="1"/>
      <c r="DP2658" s="1"/>
      <c r="DQ2658" s="1"/>
      <c r="DR2658" s="1"/>
      <c r="DS2658" s="1"/>
      <c r="DT2658" s="1"/>
      <c r="DU2658" s="1"/>
      <c r="DV2658" s="1"/>
      <c r="DW2658" s="1"/>
      <c r="DX2658" s="1"/>
      <c r="DY2658" s="1"/>
      <c r="DZ2658" s="1"/>
      <c r="EA2658" s="1"/>
      <c r="EB2658" s="1"/>
      <c r="EC2658" s="1"/>
      <c r="ED2658" s="1"/>
      <c r="EE2658" s="1"/>
      <c r="EF2658" s="1"/>
      <c r="EG2658" s="1"/>
      <c r="EH2658" s="1"/>
      <c r="EI2658" s="1"/>
      <c r="EJ2658" s="1"/>
      <c r="EK2658" s="1"/>
      <c r="EL2658" s="1"/>
      <c r="EM2658" s="1"/>
      <c r="EN2658" s="1"/>
      <c r="EO2658" s="1"/>
      <c r="EP2658" s="1"/>
      <c r="EQ2658" s="1"/>
      <c r="ER2658" s="1"/>
      <c r="ES2658" s="1"/>
      <c r="ET2658" s="1"/>
      <c r="EU2658" s="1"/>
      <c r="EV2658" s="1"/>
      <c r="EW2658" s="1"/>
      <c r="EX2658" s="1"/>
      <c r="EY2658" s="1"/>
      <c r="EZ2658" s="1"/>
      <c r="FA2658" s="1"/>
      <c r="FB2658" s="1"/>
      <c r="FC2658" s="1"/>
      <c r="FD2658" s="1"/>
      <c r="FE2658" s="1"/>
      <c r="FF2658" s="1"/>
      <c r="FG2658" s="1"/>
      <c r="FH2658" s="1"/>
      <c r="FI2658" s="1"/>
      <c r="FJ2658" s="1"/>
      <c r="FK2658" s="1"/>
      <c r="FL2658" s="1"/>
      <c r="FM2658" s="1"/>
      <c r="FN2658" s="1"/>
      <c r="FO2658" s="1"/>
      <c r="FP2658" s="1"/>
      <c r="FQ2658" s="1"/>
      <c r="FR2658" s="1"/>
      <c r="FS2658" s="1"/>
      <c r="FT2658" s="1"/>
      <c r="FU2658" s="1"/>
      <c r="FV2658" s="1"/>
      <c r="FW2658" s="1"/>
      <c r="FX2658" s="1"/>
      <c r="FY2658" s="1"/>
      <c r="FZ2658" s="1"/>
      <c r="GA2658" s="1"/>
      <c r="GB2658" s="1"/>
      <c r="GC2658" s="1"/>
      <c r="GD2658" s="1"/>
      <c r="GE2658" s="1"/>
      <c r="GF2658" s="1"/>
      <c r="GG2658" s="1"/>
      <c r="GH2658" s="1"/>
      <c r="GI2658" s="1"/>
      <c r="GJ2658" s="1"/>
      <c r="GK2658"/>
      <c r="GL2658"/>
      <c r="GM2658"/>
      <c r="GN2658"/>
      <c r="GO2658"/>
      <c r="GP2658"/>
      <c r="GQ2658"/>
      <c r="GR2658"/>
      <c r="GS2658"/>
      <c r="GT2658"/>
      <c r="GU2658"/>
      <c r="GV2658"/>
      <c r="GW2658"/>
      <c r="GX2658"/>
      <c r="GY2658"/>
      <c r="GZ2658"/>
      <c r="HA2658"/>
      <c r="HB2658"/>
      <c r="HC2658"/>
      <c r="HD2658"/>
      <c r="HE2658"/>
    </row>
    <row r="2659" spans="5:213" s="19" customFormat="1" x14ac:dyDescent="0.25">
      <c r="E2659" s="22"/>
      <c r="F2659" s="21"/>
      <c r="G2659" s="21"/>
      <c r="H2659" s="21"/>
      <c r="I2659" s="21"/>
      <c r="J2659" s="21"/>
      <c r="K2659" s="21"/>
      <c r="L2659" s="21"/>
      <c r="M2659" s="21"/>
      <c r="N2659" s="22"/>
      <c r="O2659" s="22"/>
      <c r="P2659" s="22"/>
      <c r="Q2659" s="22"/>
      <c r="U2659" s="21"/>
      <c r="V2659" s="21"/>
      <c r="W2659" s="21"/>
      <c r="X2659" s="246"/>
      <c r="Y2659" s="255"/>
      <c r="Z2659" s="47"/>
      <c r="AA2659" s="47"/>
      <c r="AB2659" s="46"/>
      <c r="AC2659" s="46"/>
      <c r="AD2659" s="46"/>
      <c r="AE2659" s="46"/>
      <c r="AF2659" s="46"/>
      <c r="AG2659" s="85"/>
      <c r="AH2659" s="46"/>
      <c r="AI2659" s="46"/>
      <c r="AJ2659" s="46"/>
      <c r="AK2659" s="46"/>
      <c r="AL2659" s="86"/>
      <c r="AM2659" s="25"/>
      <c r="AN2659" s="25"/>
      <c r="AO2659" s="25"/>
      <c r="AP2659" s="25"/>
      <c r="AQ2659"/>
      <c r="AR2659" s="25"/>
      <c r="AS2659" s="31"/>
      <c r="AT2659" s="25"/>
      <c r="AU2659" s="25"/>
      <c r="AV2659" s="31"/>
      <c r="BC2659" s="1"/>
      <c r="BD2659"/>
      <c r="BE2659"/>
      <c r="BF2659" s="1"/>
      <c r="BG2659"/>
      <c r="BH2659"/>
      <c r="BI2659"/>
      <c r="BJ2659" s="1"/>
      <c r="BK2659" s="1"/>
      <c r="BL2659"/>
      <c r="BM2659" s="1"/>
      <c r="BN2659" s="1"/>
      <c r="BO2659" s="1"/>
      <c r="BP2659" s="1"/>
      <c r="BQ2659" s="1"/>
      <c r="BR2659" s="1"/>
      <c r="BS2659" s="1"/>
      <c r="BT2659" s="22"/>
      <c r="BU2659" s="1"/>
      <c r="BV2659" s="1"/>
      <c r="BW2659" s="1"/>
      <c r="BX2659" s="1"/>
      <c r="BY2659" s="1"/>
      <c r="BZ2659" s="1"/>
      <c r="CA2659" s="1"/>
      <c r="CB2659" s="1"/>
      <c r="CC2659" s="1"/>
      <c r="CD2659" s="1"/>
      <c r="CE2659" s="1"/>
      <c r="CF2659" s="1"/>
      <c r="CG2659" s="1"/>
      <c r="CH2659" s="1"/>
      <c r="CI2659" s="1"/>
      <c r="CJ2659" s="1"/>
      <c r="CK2659" s="1"/>
      <c r="CL2659" s="1"/>
      <c r="CM2659" s="1"/>
      <c r="CN2659" s="1"/>
      <c r="CO2659" s="1"/>
      <c r="CP2659" s="1"/>
      <c r="CQ2659" s="1"/>
      <c r="CR2659" s="1"/>
      <c r="CS2659" s="1"/>
      <c r="CT2659" s="1"/>
      <c r="CU2659" s="1"/>
      <c r="CV2659" s="1"/>
      <c r="CW2659" s="1"/>
      <c r="CX2659" s="1"/>
      <c r="CY2659" s="1"/>
      <c r="CZ2659" s="1"/>
      <c r="DA2659" s="1"/>
      <c r="DB2659" s="1"/>
      <c r="DC2659" s="1"/>
      <c r="DD2659" s="1"/>
      <c r="DE2659" s="1"/>
      <c r="DF2659" s="1"/>
      <c r="DG2659" s="1"/>
      <c r="DH2659" s="1"/>
      <c r="DI2659" s="1"/>
      <c r="DJ2659" s="1"/>
      <c r="DK2659" s="1"/>
      <c r="DL2659" s="1"/>
      <c r="DM2659" s="1"/>
      <c r="DN2659" s="1"/>
      <c r="DO2659" s="1"/>
      <c r="DP2659" s="1"/>
      <c r="DQ2659" s="1"/>
      <c r="DR2659" s="1"/>
      <c r="DS2659" s="1"/>
      <c r="DT2659" s="1"/>
      <c r="DU2659" s="1"/>
      <c r="DV2659" s="1"/>
      <c r="DW2659" s="1"/>
      <c r="DX2659" s="1"/>
      <c r="DY2659" s="1"/>
      <c r="DZ2659" s="1"/>
      <c r="EA2659" s="1"/>
      <c r="EB2659" s="1"/>
      <c r="EC2659" s="1"/>
      <c r="ED2659" s="1"/>
      <c r="EE2659" s="1"/>
      <c r="EF2659" s="1"/>
      <c r="EG2659" s="1"/>
      <c r="EH2659" s="1"/>
      <c r="EI2659" s="1"/>
      <c r="EJ2659" s="1"/>
      <c r="EK2659" s="1"/>
      <c r="EL2659" s="1"/>
      <c r="EM2659" s="1"/>
      <c r="EN2659" s="1"/>
      <c r="EO2659" s="1"/>
      <c r="EP2659" s="1"/>
      <c r="EQ2659" s="1"/>
      <c r="ER2659" s="1"/>
      <c r="ES2659" s="1"/>
      <c r="ET2659" s="1"/>
      <c r="EU2659" s="1"/>
      <c r="EV2659" s="1"/>
      <c r="EW2659" s="1"/>
      <c r="EX2659" s="1"/>
      <c r="EY2659" s="1"/>
      <c r="EZ2659" s="1"/>
      <c r="FA2659" s="1"/>
      <c r="FB2659" s="1"/>
      <c r="FC2659" s="1"/>
      <c r="FD2659" s="1"/>
      <c r="FE2659" s="1"/>
      <c r="FF2659" s="1"/>
      <c r="FG2659" s="1"/>
      <c r="FH2659" s="1"/>
      <c r="FI2659" s="1"/>
      <c r="FJ2659" s="1"/>
      <c r="FK2659" s="1"/>
      <c r="FL2659" s="1"/>
      <c r="FM2659" s="1"/>
      <c r="FN2659" s="1"/>
      <c r="FO2659" s="1"/>
      <c r="FP2659" s="1"/>
      <c r="FQ2659" s="1"/>
      <c r="FR2659" s="1"/>
      <c r="FS2659" s="1"/>
      <c r="FT2659" s="1"/>
      <c r="FU2659" s="1"/>
      <c r="FV2659" s="1"/>
      <c r="FW2659" s="1"/>
      <c r="FX2659" s="1"/>
      <c r="FY2659" s="1"/>
      <c r="FZ2659" s="1"/>
      <c r="GA2659" s="1"/>
      <c r="GB2659" s="1"/>
      <c r="GC2659" s="1"/>
      <c r="GD2659" s="1"/>
      <c r="GE2659" s="1"/>
      <c r="GF2659" s="1"/>
      <c r="GG2659" s="1"/>
      <c r="GH2659" s="1"/>
      <c r="GI2659" s="1"/>
      <c r="GJ2659" s="1"/>
      <c r="GK2659"/>
      <c r="GL2659"/>
      <c r="GM2659"/>
      <c r="GN2659"/>
      <c r="GO2659"/>
      <c r="GP2659"/>
      <c r="GQ2659"/>
      <c r="GR2659"/>
      <c r="GS2659"/>
      <c r="GT2659"/>
      <c r="GU2659"/>
      <c r="GV2659"/>
      <c r="GW2659"/>
      <c r="GX2659"/>
      <c r="GY2659"/>
      <c r="GZ2659"/>
      <c r="HA2659"/>
      <c r="HB2659"/>
      <c r="HC2659"/>
      <c r="HD2659"/>
      <c r="HE2659"/>
    </row>
    <row r="2660" spans="5:213" s="19" customFormat="1" x14ac:dyDescent="0.25">
      <c r="E2660" s="22"/>
      <c r="F2660" s="21"/>
      <c r="G2660" s="21"/>
      <c r="H2660" s="21"/>
      <c r="I2660" s="21"/>
      <c r="J2660" s="21"/>
      <c r="K2660" s="21"/>
      <c r="L2660" s="21"/>
      <c r="M2660" s="21"/>
      <c r="N2660" s="22"/>
      <c r="O2660" s="22"/>
      <c r="P2660" s="22"/>
      <c r="Q2660" s="22"/>
      <c r="U2660" s="21"/>
      <c r="V2660" s="21"/>
      <c r="W2660" s="21"/>
      <c r="X2660" s="246"/>
      <c r="Y2660" s="255"/>
      <c r="Z2660" s="47"/>
      <c r="AA2660" s="47"/>
      <c r="AB2660" s="46"/>
      <c r="AC2660" s="46"/>
      <c r="AD2660" s="46"/>
      <c r="AE2660" s="46"/>
      <c r="AF2660" s="46"/>
      <c r="AG2660" s="85"/>
      <c r="AH2660" s="46"/>
      <c r="AI2660" s="46"/>
      <c r="AJ2660" s="46"/>
      <c r="AK2660" s="46"/>
      <c r="AL2660" s="86"/>
      <c r="AM2660" s="25"/>
      <c r="AN2660" s="25"/>
      <c r="AO2660" s="25"/>
      <c r="AP2660" s="25"/>
      <c r="AQ2660"/>
      <c r="AR2660" s="25"/>
      <c r="AS2660" s="31"/>
      <c r="AT2660" s="25"/>
      <c r="AU2660" s="25"/>
      <c r="AV2660" s="31"/>
      <c r="BC2660" s="1"/>
      <c r="BD2660"/>
      <c r="BE2660"/>
      <c r="BF2660" s="1"/>
      <c r="BG2660"/>
      <c r="BH2660"/>
      <c r="BI2660"/>
      <c r="BJ2660" s="1"/>
      <c r="BK2660" s="1"/>
      <c r="BL2660"/>
      <c r="BM2660" s="1"/>
      <c r="BN2660" s="1"/>
      <c r="BO2660" s="1"/>
      <c r="BP2660" s="1"/>
      <c r="BQ2660" s="1"/>
      <c r="BR2660" s="1"/>
      <c r="BS2660" s="1"/>
      <c r="BT2660" s="22"/>
      <c r="BU2660" s="1"/>
      <c r="BV2660" s="1"/>
      <c r="BW2660" s="1"/>
      <c r="BX2660" s="1"/>
      <c r="BY2660" s="1"/>
      <c r="BZ2660" s="1"/>
      <c r="CA2660" s="1"/>
      <c r="CB2660" s="1"/>
      <c r="CC2660" s="1"/>
      <c r="CD2660" s="1"/>
      <c r="CE2660" s="1"/>
      <c r="CF2660" s="1"/>
      <c r="CG2660" s="1"/>
      <c r="CH2660" s="1"/>
      <c r="CI2660" s="1"/>
      <c r="CJ2660" s="1"/>
      <c r="CK2660" s="1"/>
      <c r="CL2660" s="1"/>
      <c r="CM2660" s="1"/>
      <c r="CN2660" s="1"/>
      <c r="CO2660" s="1"/>
      <c r="CP2660" s="1"/>
      <c r="CQ2660" s="1"/>
      <c r="CR2660" s="1"/>
      <c r="CS2660" s="1"/>
      <c r="CT2660" s="1"/>
      <c r="CU2660" s="1"/>
      <c r="CV2660" s="1"/>
      <c r="CW2660" s="1"/>
      <c r="CX2660" s="1"/>
      <c r="CY2660" s="1"/>
      <c r="CZ2660" s="1"/>
      <c r="DA2660" s="1"/>
      <c r="DB2660" s="1"/>
      <c r="DC2660" s="1"/>
      <c r="DD2660" s="1"/>
      <c r="DE2660" s="1"/>
      <c r="DF2660" s="1"/>
      <c r="DG2660" s="1"/>
      <c r="DH2660" s="1"/>
      <c r="DI2660" s="1"/>
      <c r="DJ2660" s="1"/>
      <c r="DK2660" s="1"/>
      <c r="DL2660" s="1"/>
      <c r="DM2660" s="1"/>
      <c r="DN2660" s="1"/>
      <c r="DO2660" s="1"/>
      <c r="DP2660" s="1"/>
      <c r="DQ2660" s="1"/>
      <c r="DR2660" s="1"/>
      <c r="DS2660" s="1"/>
      <c r="DT2660" s="1"/>
      <c r="DU2660" s="1"/>
      <c r="DV2660" s="1"/>
      <c r="DW2660" s="1"/>
      <c r="DX2660" s="1"/>
      <c r="DY2660" s="1"/>
      <c r="DZ2660" s="1"/>
      <c r="EA2660" s="1"/>
      <c r="EB2660" s="1"/>
      <c r="EC2660" s="1"/>
      <c r="ED2660" s="1"/>
      <c r="EE2660" s="1"/>
      <c r="EF2660" s="1"/>
      <c r="EG2660" s="1"/>
      <c r="EH2660" s="1"/>
      <c r="EI2660" s="1"/>
      <c r="EJ2660" s="1"/>
      <c r="EK2660" s="1"/>
      <c r="EL2660" s="1"/>
      <c r="EM2660" s="1"/>
      <c r="EN2660" s="1"/>
      <c r="EO2660" s="1"/>
      <c r="EP2660" s="1"/>
      <c r="EQ2660" s="1"/>
      <c r="ER2660" s="1"/>
      <c r="ES2660" s="1"/>
      <c r="ET2660" s="1"/>
      <c r="EU2660" s="1"/>
      <c r="EV2660" s="1"/>
      <c r="EW2660" s="1"/>
      <c r="EX2660" s="1"/>
      <c r="EY2660" s="1"/>
      <c r="EZ2660" s="1"/>
      <c r="FA2660" s="1"/>
      <c r="FB2660" s="1"/>
      <c r="FC2660" s="1"/>
      <c r="FD2660" s="1"/>
      <c r="FE2660" s="1"/>
      <c r="FF2660" s="1"/>
      <c r="FG2660" s="1"/>
      <c r="FH2660" s="1"/>
      <c r="FI2660" s="1"/>
      <c r="FJ2660" s="1"/>
      <c r="FK2660" s="1"/>
      <c r="FL2660" s="1"/>
      <c r="FM2660" s="1"/>
      <c r="FN2660" s="1"/>
      <c r="FO2660" s="1"/>
      <c r="FP2660" s="1"/>
      <c r="FQ2660" s="1"/>
      <c r="FR2660" s="1"/>
      <c r="FS2660" s="1"/>
      <c r="FT2660" s="1"/>
      <c r="FU2660" s="1"/>
      <c r="FV2660" s="1"/>
      <c r="FW2660" s="1"/>
      <c r="FX2660" s="1"/>
      <c r="FY2660" s="1"/>
      <c r="FZ2660" s="1"/>
      <c r="GA2660" s="1"/>
      <c r="GB2660" s="1"/>
      <c r="GC2660" s="1"/>
      <c r="GD2660" s="1"/>
      <c r="GE2660" s="1"/>
      <c r="GF2660" s="1"/>
      <c r="GG2660" s="1"/>
      <c r="GH2660" s="1"/>
      <c r="GI2660" s="1"/>
      <c r="GJ2660" s="1"/>
      <c r="GK2660"/>
      <c r="GL2660"/>
      <c r="GM2660"/>
      <c r="GN2660"/>
      <c r="GO2660"/>
      <c r="GP2660"/>
      <c r="GQ2660"/>
      <c r="GR2660"/>
      <c r="GS2660"/>
      <c r="GT2660"/>
      <c r="GU2660"/>
      <c r="GV2660"/>
      <c r="GW2660"/>
      <c r="GX2660"/>
      <c r="GY2660"/>
      <c r="GZ2660"/>
      <c r="HA2660"/>
      <c r="HB2660"/>
      <c r="HC2660"/>
      <c r="HD2660"/>
      <c r="HE2660"/>
    </row>
    <row r="2661" spans="5:213" s="19" customFormat="1" x14ac:dyDescent="0.25">
      <c r="E2661" s="22"/>
      <c r="F2661" s="21"/>
      <c r="G2661" s="21"/>
      <c r="H2661" s="21"/>
      <c r="I2661" s="21"/>
      <c r="J2661" s="21"/>
      <c r="K2661" s="21"/>
      <c r="L2661" s="21"/>
      <c r="M2661" s="21"/>
      <c r="N2661" s="22"/>
      <c r="O2661" s="22"/>
      <c r="P2661" s="22"/>
      <c r="Q2661" s="22"/>
      <c r="U2661" s="21"/>
      <c r="V2661" s="21"/>
      <c r="W2661" s="21"/>
      <c r="X2661" s="246"/>
      <c r="Y2661" s="255"/>
      <c r="Z2661" s="47"/>
      <c r="AA2661" s="47"/>
      <c r="AB2661" s="46"/>
      <c r="AC2661" s="46"/>
      <c r="AD2661" s="46"/>
      <c r="AE2661" s="46"/>
      <c r="AF2661" s="46"/>
      <c r="AG2661" s="85"/>
      <c r="AH2661" s="46"/>
      <c r="AI2661" s="46"/>
      <c r="AJ2661" s="46"/>
      <c r="AK2661" s="46"/>
      <c r="AL2661" s="86"/>
      <c r="AM2661" s="25"/>
      <c r="AN2661" s="25"/>
      <c r="AO2661" s="25"/>
      <c r="AP2661" s="25"/>
      <c r="AQ2661"/>
      <c r="AR2661" s="25"/>
      <c r="AS2661" s="31"/>
      <c r="AT2661" s="25"/>
      <c r="AU2661" s="25"/>
      <c r="AV2661" s="31"/>
      <c r="BC2661" s="1"/>
      <c r="BD2661"/>
      <c r="BE2661"/>
      <c r="BF2661" s="1"/>
      <c r="BG2661"/>
      <c r="BH2661"/>
      <c r="BI2661"/>
      <c r="BJ2661" s="1"/>
      <c r="BK2661" s="1"/>
      <c r="BL2661"/>
      <c r="BM2661" s="1"/>
      <c r="BN2661" s="1"/>
      <c r="BO2661" s="1"/>
      <c r="BP2661" s="1"/>
      <c r="BQ2661" s="1"/>
      <c r="BR2661" s="1"/>
      <c r="BS2661" s="1"/>
      <c r="BT2661" s="22"/>
      <c r="BU2661" s="1"/>
      <c r="BV2661" s="1"/>
      <c r="BW2661" s="1"/>
      <c r="BX2661" s="1"/>
      <c r="BY2661" s="1"/>
      <c r="BZ2661" s="1"/>
      <c r="CA2661" s="1"/>
      <c r="CB2661" s="1"/>
      <c r="CC2661" s="1"/>
      <c r="CD2661" s="1"/>
      <c r="CE2661" s="1"/>
      <c r="CF2661" s="1"/>
      <c r="CG2661" s="1"/>
      <c r="CH2661" s="1"/>
      <c r="CI2661" s="1"/>
      <c r="CJ2661" s="1"/>
      <c r="CK2661" s="1"/>
      <c r="CL2661" s="1"/>
      <c r="CM2661" s="1"/>
      <c r="CN2661" s="1"/>
      <c r="CO2661" s="1"/>
      <c r="CP2661" s="1"/>
      <c r="CQ2661" s="1"/>
      <c r="CR2661" s="1"/>
      <c r="CS2661" s="1"/>
      <c r="CT2661" s="1"/>
      <c r="CU2661" s="1"/>
      <c r="CV2661" s="1"/>
      <c r="CW2661" s="1"/>
      <c r="CX2661" s="1"/>
      <c r="CY2661" s="1"/>
      <c r="CZ2661" s="1"/>
      <c r="DA2661" s="1"/>
      <c r="DB2661" s="1"/>
      <c r="DC2661" s="1"/>
      <c r="DD2661" s="1"/>
      <c r="DE2661" s="1"/>
      <c r="DF2661" s="1"/>
      <c r="DG2661" s="1"/>
      <c r="DH2661" s="1"/>
      <c r="DI2661" s="1"/>
      <c r="DJ2661" s="1"/>
      <c r="DK2661" s="1"/>
      <c r="DL2661" s="1"/>
      <c r="DM2661" s="1"/>
      <c r="DN2661" s="1"/>
      <c r="DO2661" s="1"/>
      <c r="DP2661" s="1"/>
      <c r="DQ2661" s="1"/>
      <c r="DR2661" s="1"/>
      <c r="DS2661" s="1"/>
      <c r="DT2661" s="1"/>
      <c r="DU2661" s="1"/>
      <c r="DV2661" s="1"/>
      <c r="DW2661" s="1"/>
      <c r="DX2661" s="1"/>
      <c r="DY2661" s="1"/>
      <c r="DZ2661" s="1"/>
      <c r="EA2661" s="1"/>
      <c r="EB2661" s="1"/>
      <c r="EC2661" s="1"/>
      <c r="ED2661" s="1"/>
      <c r="EE2661" s="1"/>
      <c r="EF2661" s="1"/>
      <c r="EG2661" s="1"/>
      <c r="EH2661" s="1"/>
      <c r="EI2661" s="1"/>
      <c r="EJ2661" s="1"/>
      <c r="EK2661" s="1"/>
      <c r="EL2661" s="1"/>
      <c r="EM2661" s="1"/>
      <c r="EN2661" s="1"/>
      <c r="EO2661" s="1"/>
      <c r="EP2661" s="1"/>
      <c r="EQ2661" s="1"/>
      <c r="ER2661" s="1"/>
      <c r="ES2661" s="1"/>
      <c r="ET2661" s="1"/>
      <c r="EU2661" s="1"/>
      <c r="EV2661" s="1"/>
      <c r="EW2661" s="1"/>
      <c r="EX2661" s="1"/>
      <c r="EY2661" s="1"/>
      <c r="EZ2661" s="1"/>
      <c r="FA2661" s="1"/>
      <c r="FB2661" s="1"/>
      <c r="FC2661" s="1"/>
      <c r="FD2661" s="1"/>
      <c r="FE2661" s="1"/>
      <c r="FF2661" s="1"/>
      <c r="FG2661" s="1"/>
      <c r="FH2661" s="1"/>
      <c r="FI2661" s="1"/>
      <c r="FJ2661" s="1"/>
      <c r="FK2661" s="1"/>
      <c r="FL2661" s="1"/>
      <c r="FM2661" s="1"/>
      <c r="FN2661" s="1"/>
      <c r="FO2661" s="1"/>
      <c r="FP2661" s="1"/>
      <c r="FQ2661" s="1"/>
      <c r="FR2661" s="1"/>
      <c r="FS2661" s="1"/>
      <c r="FT2661" s="1"/>
      <c r="FU2661" s="1"/>
      <c r="FV2661" s="1"/>
      <c r="FW2661" s="1"/>
      <c r="FX2661" s="1"/>
      <c r="FY2661" s="1"/>
      <c r="FZ2661" s="1"/>
      <c r="GA2661" s="1"/>
      <c r="GB2661" s="1"/>
      <c r="GC2661" s="1"/>
      <c r="GD2661" s="1"/>
      <c r="GE2661" s="1"/>
      <c r="GF2661" s="1"/>
      <c r="GG2661" s="1"/>
      <c r="GH2661" s="1"/>
      <c r="GI2661" s="1"/>
      <c r="GJ2661" s="1"/>
      <c r="GK2661"/>
      <c r="GL2661"/>
      <c r="GM2661"/>
      <c r="GN2661"/>
      <c r="GO2661"/>
      <c r="GP2661"/>
      <c r="GQ2661"/>
      <c r="GR2661"/>
      <c r="GS2661"/>
      <c r="GT2661"/>
      <c r="GU2661"/>
      <c r="GV2661"/>
      <c r="GW2661"/>
      <c r="GX2661"/>
      <c r="GY2661"/>
      <c r="GZ2661"/>
      <c r="HA2661"/>
      <c r="HB2661"/>
      <c r="HC2661"/>
      <c r="HD2661"/>
      <c r="HE2661"/>
    </row>
    <row r="2662" spans="5:213" s="19" customFormat="1" x14ac:dyDescent="0.25">
      <c r="E2662" s="22"/>
      <c r="F2662" s="21"/>
      <c r="G2662" s="21"/>
      <c r="H2662" s="21"/>
      <c r="I2662" s="21"/>
      <c r="J2662" s="21"/>
      <c r="K2662" s="21"/>
      <c r="L2662" s="21"/>
      <c r="M2662" s="21"/>
      <c r="N2662" s="22"/>
      <c r="O2662" s="22"/>
      <c r="P2662" s="22"/>
      <c r="Q2662" s="22"/>
      <c r="U2662" s="21"/>
      <c r="V2662" s="21"/>
      <c r="W2662" s="21"/>
      <c r="X2662" s="246"/>
      <c r="Y2662" s="255"/>
      <c r="Z2662" s="47"/>
      <c r="AA2662" s="47"/>
      <c r="AB2662" s="46"/>
      <c r="AC2662" s="46"/>
      <c r="AD2662" s="46"/>
      <c r="AE2662" s="46"/>
      <c r="AF2662" s="46"/>
      <c r="AG2662" s="85"/>
      <c r="AH2662" s="46"/>
      <c r="AI2662" s="46"/>
      <c r="AJ2662" s="46"/>
      <c r="AK2662" s="46"/>
      <c r="AL2662" s="86"/>
      <c r="AM2662" s="25"/>
      <c r="AN2662" s="25"/>
      <c r="AO2662" s="25"/>
      <c r="AP2662" s="25"/>
      <c r="AQ2662" s="25"/>
      <c r="AR2662" s="25"/>
      <c r="AS2662" s="31"/>
      <c r="AT2662" s="25"/>
      <c r="AU2662" s="25"/>
      <c r="AV2662" s="31"/>
      <c r="BC2662" s="1"/>
      <c r="BD2662"/>
      <c r="BE2662"/>
      <c r="BF2662" s="1"/>
      <c r="BG2662"/>
      <c r="BH2662"/>
      <c r="BI2662"/>
      <c r="BJ2662" s="1"/>
      <c r="BK2662" s="1"/>
      <c r="BL2662"/>
      <c r="BM2662" s="1"/>
      <c r="BN2662" s="1"/>
      <c r="BO2662" s="1"/>
      <c r="BP2662" s="1"/>
      <c r="BQ2662" s="1"/>
      <c r="BR2662" s="1"/>
      <c r="BS2662" s="1"/>
      <c r="BT2662" s="22"/>
      <c r="BU2662" s="1"/>
      <c r="BV2662" s="1"/>
      <c r="BW2662" s="1"/>
      <c r="BX2662" s="1"/>
      <c r="BY2662" s="1"/>
      <c r="BZ2662" s="1"/>
      <c r="CA2662" s="1"/>
      <c r="CB2662" s="1"/>
      <c r="CC2662" s="1"/>
      <c r="CD2662" s="1"/>
      <c r="CE2662" s="1"/>
      <c r="CF2662" s="1"/>
      <c r="CG2662" s="1"/>
      <c r="CH2662" s="1"/>
      <c r="CI2662" s="1"/>
      <c r="CJ2662" s="1"/>
      <c r="CK2662" s="1"/>
      <c r="CL2662" s="1"/>
      <c r="CM2662" s="1"/>
      <c r="CN2662" s="1"/>
      <c r="CO2662" s="1"/>
      <c r="CP2662" s="1"/>
      <c r="CQ2662" s="1"/>
      <c r="CR2662" s="1"/>
      <c r="CS2662" s="1"/>
      <c r="CT2662" s="1"/>
      <c r="CU2662" s="1"/>
      <c r="CV2662" s="1"/>
      <c r="CW2662" s="1"/>
      <c r="CX2662" s="1"/>
      <c r="CY2662" s="1"/>
      <c r="CZ2662" s="1"/>
      <c r="DA2662" s="1"/>
      <c r="DB2662" s="1"/>
      <c r="DC2662" s="1"/>
      <c r="DD2662" s="1"/>
      <c r="DE2662" s="1"/>
      <c r="DF2662" s="1"/>
      <c r="DG2662" s="1"/>
      <c r="DH2662" s="1"/>
      <c r="DI2662" s="1"/>
      <c r="DJ2662" s="1"/>
      <c r="DK2662" s="1"/>
      <c r="DL2662" s="1"/>
      <c r="DM2662" s="1"/>
      <c r="DN2662" s="1"/>
      <c r="DO2662" s="1"/>
      <c r="DP2662" s="1"/>
      <c r="DQ2662" s="1"/>
      <c r="DR2662" s="1"/>
      <c r="DS2662" s="1"/>
      <c r="DT2662" s="1"/>
      <c r="DU2662" s="1"/>
      <c r="DV2662" s="1"/>
      <c r="DW2662" s="1"/>
      <c r="DX2662" s="1"/>
      <c r="DY2662" s="1"/>
      <c r="DZ2662" s="1"/>
      <c r="EA2662" s="1"/>
      <c r="EB2662" s="1"/>
      <c r="EC2662" s="1"/>
      <c r="ED2662" s="1"/>
      <c r="EE2662" s="1"/>
      <c r="EF2662" s="1"/>
      <c r="EG2662" s="1"/>
      <c r="EH2662" s="1"/>
      <c r="EI2662" s="1"/>
      <c r="EJ2662" s="1"/>
      <c r="EK2662" s="1"/>
      <c r="EL2662" s="1"/>
      <c r="EM2662" s="1"/>
      <c r="EN2662" s="1"/>
      <c r="EO2662" s="1"/>
      <c r="EP2662" s="1"/>
      <c r="EQ2662" s="1"/>
      <c r="ER2662" s="1"/>
      <c r="ES2662" s="1"/>
      <c r="ET2662" s="1"/>
      <c r="EU2662" s="1"/>
      <c r="EV2662" s="1"/>
      <c r="EW2662" s="1"/>
      <c r="EX2662" s="1"/>
      <c r="EY2662" s="1"/>
      <c r="EZ2662" s="1"/>
      <c r="FA2662" s="1"/>
      <c r="FB2662" s="1"/>
      <c r="FC2662" s="1"/>
      <c r="FD2662" s="1"/>
      <c r="FE2662" s="1"/>
      <c r="FF2662" s="1"/>
      <c r="FG2662" s="1"/>
      <c r="FH2662" s="1"/>
      <c r="FI2662" s="1"/>
      <c r="FJ2662" s="1"/>
      <c r="FK2662" s="1"/>
      <c r="FL2662" s="1"/>
      <c r="FM2662" s="1"/>
      <c r="FN2662" s="1"/>
      <c r="FO2662" s="1"/>
      <c r="FP2662" s="1"/>
      <c r="FQ2662" s="1"/>
      <c r="FR2662" s="1"/>
      <c r="FS2662" s="1"/>
      <c r="FT2662" s="1"/>
      <c r="FU2662" s="1"/>
      <c r="FV2662" s="1"/>
      <c r="FW2662" s="1"/>
      <c r="FX2662" s="1"/>
      <c r="FY2662" s="1"/>
      <c r="FZ2662" s="1"/>
      <c r="GA2662" s="1"/>
      <c r="GB2662" s="1"/>
      <c r="GC2662" s="1"/>
      <c r="GD2662" s="1"/>
      <c r="GE2662" s="1"/>
      <c r="GF2662" s="1"/>
      <c r="GG2662" s="1"/>
      <c r="GH2662" s="1"/>
      <c r="GI2662" s="1"/>
      <c r="GJ2662" s="1"/>
      <c r="GK2662"/>
      <c r="GL2662"/>
      <c r="GM2662"/>
      <c r="GN2662"/>
      <c r="GO2662"/>
      <c r="GP2662"/>
      <c r="GQ2662"/>
      <c r="GR2662"/>
      <c r="GS2662"/>
      <c r="GT2662"/>
      <c r="GU2662"/>
      <c r="GV2662"/>
      <c r="GW2662"/>
      <c r="GX2662"/>
      <c r="GY2662"/>
      <c r="GZ2662"/>
      <c r="HA2662"/>
      <c r="HB2662"/>
      <c r="HC2662"/>
      <c r="HD2662"/>
      <c r="HE2662"/>
    </row>
    <row r="2663" spans="5:213" s="19" customFormat="1" x14ac:dyDescent="0.25">
      <c r="E2663" s="22"/>
      <c r="F2663" s="21"/>
      <c r="G2663" s="21"/>
      <c r="H2663" s="21"/>
      <c r="I2663" s="21"/>
      <c r="J2663" s="21"/>
      <c r="K2663" s="21"/>
      <c r="L2663" s="21"/>
      <c r="M2663" s="21"/>
      <c r="N2663" s="22"/>
      <c r="O2663" s="22"/>
      <c r="P2663" s="22"/>
      <c r="Q2663" s="22"/>
      <c r="U2663" s="21"/>
      <c r="V2663" s="21"/>
      <c r="W2663" s="21"/>
      <c r="X2663" s="246"/>
      <c r="Y2663" s="255"/>
      <c r="Z2663" s="47"/>
      <c r="AA2663" s="47"/>
      <c r="AB2663" s="46"/>
      <c r="AC2663" s="46"/>
      <c r="AD2663" s="46"/>
      <c r="AE2663" s="46"/>
      <c r="AF2663" s="46"/>
      <c r="AG2663" s="85"/>
      <c r="AH2663" s="46"/>
      <c r="AI2663" s="46"/>
      <c r="AJ2663" s="46"/>
      <c r="AK2663" s="46"/>
      <c r="AL2663" s="86"/>
      <c r="AM2663" s="25"/>
      <c r="AN2663" s="25"/>
      <c r="AO2663" s="25"/>
      <c r="AP2663" s="25"/>
      <c r="AQ2663"/>
      <c r="AR2663" s="25"/>
      <c r="AS2663" s="31"/>
      <c r="AT2663" s="25"/>
      <c r="AU2663" s="25"/>
      <c r="AV2663" s="31"/>
      <c r="BC2663" s="1"/>
      <c r="BD2663"/>
      <c r="BE2663"/>
      <c r="BF2663" s="1"/>
      <c r="BG2663"/>
      <c r="BH2663"/>
      <c r="BI2663"/>
      <c r="BJ2663" s="1"/>
      <c r="BK2663" s="1"/>
      <c r="BL2663"/>
      <c r="BM2663" s="1"/>
      <c r="BN2663" s="1"/>
      <c r="BO2663" s="1"/>
      <c r="BP2663" s="1"/>
      <c r="BQ2663" s="1"/>
      <c r="BR2663" s="1"/>
      <c r="BS2663" s="1"/>
      <c r="BT2663" s="22"/>
      <c r="BU2663" s="1"/>
      <c r="BV2663" s="1"/>
      <c r="BW2663" s="1"/>
      <c r="BX2663" s="1"/>
      <c r="BY2663" s="1"/>
      <c r="BZ2663" s="1"/>
      <c r="CA2663" s="1"/>
      <c r="CB2663" s="1"/>
      <c r="CC2663" s="1"/>
      <c r="CD2663" s="1"/>
      <c r="CE2663" s="1"/>
      <c r="CF2663" s="1"/>
      <c r="CG2663" s="1"/>
      <c r="CH2663" s="1"/>
      <c r="CI2663" s="1"/>
      <c r="CJ2663" s="1"/>
      <c r="CK2663" s="1"/>
      <c r="CL2663" s="1"/>
      <c r="CM2663" s="1"/>
      <c r="CN2663" s="1"/>
      <c r="CO2663" s="1"/>
      <c r="CP2663" s="1"/>
      <c r="CQ2663" s="1"/>
      <c r="CR2663" s="1"/>
      <c r="CS2663" s="1"/>
      <c r="CT2663" s="1"/>
      <c r="CU2663" s="1"/>
      <c r="CV2663" s="1"/>
      <c r="CW2663" s="1"/>
      <c r="CX2663" s="1"/>
      <c r="CY2663" s="1"/>
      <c r="CZ2663" s="1"/>
      <c r="DA2663" s="1"/>
      <c r="DB2663" s="1"/>
      <c r="DC2663" s="1"/>
      <c r="DD2663" s="1"/>
      <c r="DE2663" s="1"/>
      <c r="DF2663" s="1"/>
      <c r="DG2663" s="1"/>
      <c r="DH2663" s="1"/>
      <c r="DI2663" s="1"/>
      <c r="DJ2663" s="1"/>
      <c r="DK2663" s="1"/>
      <c r="DL2663" s="1"/>
      <c r="DM2663" s="1"/>
      <c r="DN2663" s="1"/>
      <c r="DO2663" s="1"/>
      <c r="DP2663" s="1"/>
      <c r="DQ2663" s="1"/>
      <c r="DR2663" s="1"/>
      <c r="DS2663" s="1"/>
      <c r="DT2663" s="1"/>
      <c r="DU2663" s="1"/>
      <c r="DV2663" s="1"/>
      <c r="DW2663" s="1"/>
      <c r="DX2663" s="1"/>
      <c r="DY2663" s="1"/>
      <c r="DZ2663" s="1"/>
      <c r="EA2663" s="1"/>
      <c r="EB2663" s="1"/>
      <c r="EC2663" s="1"/>
      <c r="ED2663" s="1"/>
      <c r="EE2663" s="1"/>
      <c r="EF2663" s="1"/>
      <c r="EG2663" s="1"/>
      <c r="EH2663" s="1"/>
      <c r="EI2663" s="1"/>
      <c r="EJ2663" s="1"/>
      <c r="EK2663" s="1"/>
      <c r="EL2663" s="1"/>
      <c r="EM2663" s="1"/>
      <c r="EN2663" s="1"/>
      <c r="EO2663" s="1"/>
      <c r="EP2663" s="1"/>
      <c r="EQ2663" s="1"/>
      <c r="ER2663" s="1"/>
      <c r="ES2663" s="1"/>
      <c r="ET2663" s="1"/>
      <c r="EU2663" s="1"/>
      <c r="EV2663" s="1"/>
      <c r="EW2663" s="1"/>
      <c r="EX2663" s="1"/>
      <c r="EY2663" s="1"/>
      <c r="EZ2663" s="1"/>
      <c r="FA2663" s="1"/>
      <c r="FB2663" s="1"/>
      <c r="FC2663" s="1"/>
      <c r="FD2663" s="1"/>
      <c r="FE2663" s="1"/>
      <c r="FF2663" s="1"/>
      <c r="FG2663" s="1"/>
      <c r="FH2663" s="1"/>
      <c r="FI2663" s="1"/>
      <c r="FJ2663" s="1"/>
      <c r="FK2663" s="1"/>
      <c r="FL2663" s="1"/>
      <c r="FM2663" s="1"/>
      <c r="FN2663" s="1"/>
      <c r="FO2663" s="1"/>
      <c r="FP2663" s="1"/>
      <c r="FQ2663" s="1"/>
      <c r="FR2663" s="1"/>
      <c r="FS2663" s="1"/>
      <c r="FT2663" s="1"/>
      <c r="FU2663" s="1"/>
      <c r="FV2663" s="1"/>
      <c r="FW2663" s="1"/>
      <c r="FX2663" s="1"/>
      <c r="FY2663" s="1"/>
      <c r="FZ2663" s="1"/>
      <c r="GA2663" s="1"/>
      <c r="GB2663" s="1"/>
      <c r="GC2663" s="1"/>
      <c r="GD2663" s="1"/>
      <c r="GE2663" s="1"/>
      <c r="GF2663" s="1"/>
      <c r="GG2663" s="1"/>
      <c r="GH2663" s="1"/>
      <c r="GI2663" s="1"/>
      <c r="GJ2663" s="1"/>
      <c r="GK2663"/>
      <c r="GL2663"/>
      <c r="GM2663"/>
      <c r="GN2663"/>
      <c r="GO2663"/>
      <c r="GP2663"/>
      <c r="GQ2663"/>
      <c r="GR2663"/>
      <c r="GS2663"/>
      <c r="GT2663"/>
      <c r="GU2663"/>
      <c r="GV2663"/>
      <c r="GW2663"/>
      <c r="GX2663"/>
      <c r="GY2663"/>
      <c r="GZ2663"/>
      <c r="HA2663"/>
      <c r="HB2663"/>
      <c r="HC2663"/>
      <c r="HD2663"/>
      <c r="HE2663"/>
    </row>
    <row r="2664" spans="5:213" s="19" customFormat="1" x14ac:dyDescent="0.25">
      <c r="E2664" s="22"/>
      <c r="F2664" s="21"/>
      <c r="G2664" s="21"/>
      <c r="H2664" s="21"/>
      <c r="I2664" s="21"/>
      <c r="J2664" s="21"/>
      <c r="K2664" s="21"/>
      <c r="L2664" s="21"/>
      <c r="M2664" s="21"/>
      <c r="N2664" s="22"/>
      <c r="O2664" s="22"/>
      <c r="P2664" s="22"/>
      <c r="Q2664" s="22"/>
      <c r="U2664" s="21"/>
      <c r="V2664" s="21"/>
      <c r="W2664" s="21"/>
      <c r="X2664" s="246"/>
      <c r="Y2664" s="255"/>
      <c r="Z2664" s="47"/>
      <c r="AA2664" s="47"/>
      <c r="AB2664" s="46"/>
      <c r="AC2664" s="46"/>
      <c r="AD2664" s="46"/>
      <c r="AE2664" s="46"/>
      <c r="AF2664" s="46"/>
      <c r="AG2664" s="85"/>
      <c r="AH2664" s="46"/>
      <c r="AI2664" s="46"/>
      <c r="AJ2664" s="46"/>
      <c r="AK2664" s="46"/>
      <c r="AL2664" s="86"/>
      <c r="AM2664" s="25"/>
      <c r="AN2664" s="25"/>
      <c r="AO2664" s="25"/>
      <c r="AP2664" s="25"/>
      <c r="AQ2664"/>
      <c r="AR2664" s="25"/>
      <c r="AS2664" s="31"/>
      <c r="AT2664" s="25"/>
      <c r="AU2664" s="25"/>
      <c r="AV2664" s="31"/>
      <c r="BC2664" s="1"/>
      <c r="BD2664"/>
      <c r="BE2664"/>
      <c r="BF2664" s="1"/>
      <c r="BG2664"/>
      <c r="BH2664"/>
      <c r="BI2664"/>
      <c r="BJ2664" s="1"/>
      <c r="BK2664" s="1"/>
      <c r="BL2664"/>
      <c r="BM2664" s="1"/>
      <c r="BN2664" s="1"/>
      <c r="BO2664" s="1"/>
      <c r="BP2664" s="1"/>
      <c r="BQ2664" s="1"/>
      <c r="BR2664" s="1"/>
      <c r="BS2664" s="1"/>
      <c r="BT2664" s="22"/>
      <c r="BU2664" s="1"/>
      <c r="BV2664" s="1"/>
      <c r="BW2664" s="1"/>
      <c r="BX2664" s="1"/>
      <c r="BY2664" s="1"/>
      <c r="BZ2664" s="1"/>
      <c r="CA2664" s="1"/>
      <c r="CB2664" s="1"/>
      <c r="CC2664" s="1"/>
      <c r="CD2664" s="1"/>
      <c r="CE2664" s="1"/>
      <c r="CF2664" s="1"/>
      <c r="CG2664" s="1"/>
      <c r="CH2664" s="1"/>
      <c r="CI2664" s="1"/>
      <c r="CJ2664" s="1"/>
      <c r="CK2664" s="1"/>
      <c r="CL2664" s="1"/>
      <c r="CM2664" s="1"/>
      <c r="CN2664" s="1"/>
      <c r="CO2664" s="1"/>
      <c r="CP2664" s="1"/>
      <c r="CQ2664" s="1"/>
      <c r="CR2664" s="1"/>
      <c r="CS2664" s="1"/>
      <c r="CT2664" s="1"/>
      <c r="CU2664" s="1"/>
      <c r="CV2664" s="1"/>
      <c r="CW2664" s="1"/>
      <c r="CX2664" s="1"/>
      <c r="CY2664" s="1"/>
      <c r="CZ2664" s="1"/>
      <c r="DA2664" s="1"/>
      <c r="DB2664" s="1"/>
      <c r="DC2664" s="1"/>
      <c r="DD2664" s="1"/>
      <c r="DE2664" s="1"/>
      <c r="DF2664" s="1"/>
      <c r="DG2664" s="1"/>
      <c r="DH2664" s="1"/>
      <c r="DI2664" s="1"/>
      <c r="DJ2664" s="1"/>
      <c r="DK2664" s="1"/>
      <c r="DL2664" s="1"/>
      <c r="DM2664" s="1"/>
      <c r="DN2664" s="1"/>
      <c r="DO2664" s="1"/>
      <c r="DP2664" s="1"/>
      <c r="DQ2664" s="1"/>
      <c r="DR2664" s="1"/>
      <c r="DS2664" s="1"/>
      <c r="DT2664" s="1"/>
      <c r="DU2664" s="1"/>
      <c r="DV2664" s="1"/>
      <c r="DW2664" s="1"/>
      <c r="DX2664" s="1"/>
      <c r="DY2664" s="1"/>
      <c r="DZ2664" s="1"/>
      <c r="EA2664" s="1"/>
      <c r="EB2664" s="1"/>
      <c r="EC2664" s="1"/>
      <c r="ED2664" s="1"/>
      <c r="EE2664" s="1"/>
      <c r="EF2664" s="1"/>
      <c r="EG2664" s="1"/>
      <c r="EH2664" s="1"/>
      <c r="EI2664" s="1"/>
      <c r="EJ2664" s="1"/>
      <c r="EK2664" s="1"/>
      <c r="EL2664" s="1"/>
      <c r="EM2664" s="1"/>
      <c r="EN2664" s="1"/>
      <c r="EO2664" s="1"/>
      <c r="EP2664" s="1"/>
      <c r="EQ2664" s="1"/>
      <c r="ER2664" s="1"/>
      <c r="ES2664" s="1"/>
      <c r="ET2664" s="1"/>
      <c r="EU2664" s="1"/>
      <c r="EV2664" s="1"/>
      <c r="EW2664" s="1"/>
      <c r="EX2664" s="1"/>
      <c r="EY2664" s="1"/>
      <c r="EZ2664" s="1"/>
      <c r="FA2664" s="1"/>
      <c r="FB2664" s="1"/>
      <c r="FC2664" s="1"/>
      <c r="FD2664" s="1"/>
      <c r="FE2664" s="1"/>
      <c r="FF2664" s="1"/>
      <c r="FG2664" s="1"/>
      <c r="FH2664" s="1"/>
      <c r="FI2664" s="1"/>
      <c r="FJ2664" s="1"/>
      <c r="FK2664" s="1"/>
      <c r="FL2664" s="1"/>
      <c r="FM2664" s="1"/>
      <c r="FN2664" s="1"/>
      <c r="FO2664" s="1"/>
      <c r="FP2664" s="1"/>
      <c r="FQ2664" s="1"/>
      <c r="FR2664" s="1"/>
      <c r="FS2664" s="1"/>
      <c r="FT2664" s="1"/>
      <c r="FU2664" s="1"/>
      <c r="FV2664" s="1"/>
      <c r="FW2664" s="1"/>
      <c r="FX2664" s="1"/>
      <c r="FY2664" s="1"/>
      <c r="FZ2664" s="1"/>
      <c r="GA2664" s="1"/>
      <c r="GB2664" s="1"/>
      <c r="GC2664" s="1"/>
      <c r="GD2664" s="1"/>
      <c r="GE2664" s="1"/>
      <c r="GF2664" s="1"/>
      <c r="GG2664" s="1"/>
      <c r="GH2664" s="1"/>
      <c r="GI2664" s="1"/>
      <c r="GJ2664" s="1"/>
      <c r="GK2664"/>
      <c r="GL2664"/>
      <c r="GM2664"/>
      <c r="GN2664"/>
      <c r="GO2664"/>
      <c r="GP2664"/>
      <c r="GQ2664"/>
      <c r="GR2664"/>
      <c r="GS2664"/>
      <c r="GT2664"/>
      <c r="GU2664"/>
      <c r="GV2664"/>
      <c r="GW2664"/>
      <c r="GX2664"/>
      <c r="GY2664"/>
      <c r="GZ2664"/>
      <c r="HA2664"/>
      <c r="HB2664"/>
      <c r="HC2664"/>
      <c r="HD2664"/>
      <c r="HE2664"/>
    </row>
    <row r="2665" spans="5:213" s="19" customFormat="1" x14ac:dyDescent="0.25">
      <c r="E2665" s="22"/>
      <c r="F2665" s="21"/>
      <c r="G2665" s="21"/>
      <c r="H2665" s="21"/>
      <c r="I2665" s="21"/>
      <c r="J2665" s="21"/>
      <c r="K2665" s="21"/>
      <c r="L2665" s="21"/>
      <c r="M2665" s="21"/>
      <c r="N2665" s="22"/>
      <c r="O2665" s="22"/>
      <c r="P2665" s="22"/>
      <c r="Q2665" s="22"/>
      <c r="U2665" s="21"/>
      <c r="V2665" s="21"/>
      <c r="W2665" s="21"/>
      <c r="X2665" s="246"/>
      <c r="Y2665" s="255"/>
      <c r="Z2665" s="47"/>
      <c r="AA2665" s="47"/>
      <c r="AB2665" s="46"/>
      <c r="AC2665" s="46"/>
      <c r="AD2665" s="46"/>
      <c r="AE2665" s="46"/>
      <c r="AF2665" s="46"/>
      <c r="AG2665" s="85"/>
      <c r="AH2665" s="46"/>
      <c r="AI2665" s="46"/>
      <c r="AJ2665" s="46"/>
      <c r="AK2665" s="46"/>
      <c r="AL2665" s="86"/>
      <c r="AM2665" s="25"/>
      <c r="AN2665" s="25"/>
      <c r="AO2665" s="25"/>
      <c r="AP2665" s="25"/>
      <c r="AQ2665"/>
      <c r="AR2665" s="25"/>
      <c r="AS2665" s="31"/>
      <c r="AT2665" s="25"/>
      <c r="AU2665" s="25"/>
      <c r="AV2665" s="31"/>
      <c r="BC2665" s="1"/>
      <c r="BD2665"/>
      <c r="BE2665"/>
      <c r="BF2665" s="1"/>
      <c r="BG2665"/>
      <c r="BH2665"/>
      <c r="BI2665"/>
      <c r="BJ2665" s="1"/>
      <c r="BK2665" s="1"/>
      <c r="BL2665"/>
      <c r="BM2665" s="1"/>
      <c r="BN2665" s="1"/>
      <c r="BO2665" s="1"/>
      <c r="BP2665" s="1"/>
      <c r="BQ2665" s="1"/>
      <c r="BR2665" s="1"/>
      <c r="BS2665" s="1"/>
      <c r="BT2665" s="22"/>
      <c r="BU2665" s="1"/>
      <c r="BV2665" s="1"/>
      <c r="BW2665" s="1"/>
      <c r="BX2665" s="1"/>
      <c r="BY2665" s="1"/>
      <c r="BZ2665" s="1"/>
      <c r="CA2665" s="1"/>
      <c r="CB2665" s="1"/>
      <c r="CC2665" s="1"/>
      <c r="CD2665" s="1"/>
      <c r="CE2665" s="1"/>
      <c r="CF2665" s="1"/>
      <c r="CG2665" s="1"/>
      <c r="CH2665" s="1"/>
      <c r="CI2665" s="1"/>
      <c r="CJ2665" s="1"/>
      <c r="CK2665" s="1"/>
      <c r="CL2665" s="1"/>
      <c r="CM2665" s="1"/>
      <c r="CN2665" s="1"/>
      <c r="CO2665" s="1"/>
      <c r="CP2665" s="1"/>
      <c r="CQ2665" s="1"/>
      <c r="CR2665" s="1"/>
      <c r="CS2665" s="1"/>
      <c r="CT2665" s="1"/>
      <c r="CU2665" s="1"/>
      <c r="CV2665" s="1"/>
      <c r="CW2665" s="1"/>
      <c r="CX2665" s="1"/>
      <c r="CY2665" s="1"/>
      <c r="CZ2665" s="1"/>
      <c r="DA2665" s="1"/>
      <c r="DB2665" s="1"/>
      <c r="DC2665" s="1"/>
      <c r="DD2665" s="1"/>
      <c r="DE2665" s="1"/>
      <c r="DF2665" s="1"/>
      <c r="DG2665" s="1"/>
      <c r="DH2665" s="1"/>
      <c r="DI2665" s="1"/>
      <c r="DJ2665" s="1"/>
      <c r="DK2665" s="1"/>
      <c r="DL2665" s="1"/>
      <c r="DM2665" s="1"/>
      <c r="DN2665" s="1"/>
      <c r="DO2665" s="1"/>
      <c r="DP2665" s="1"/>
      <c r="DQ2665" s="1"/>
      <c r="DR2665" s="1"/>
      <c r="DS2665" s="1"/>
      <c r="DT2665" s="1"/>
      <c r="DU2665" s="1"/>
      <c r="DV2665" s="1"/>
      <c r="DW2665" s="1"/>
      <c r="DX2665" s="1"/>
      <c r="DY2665" s="1"/>
      <c r="DZ2665" s="1"/>
      <c r="EA2665" s="1"/>
      <c r="EB2665" s="1"/>
      <c r="EC2665" s="1"/>
      <c r="ED2665" s="1"/>
      <c r="EE2665" s="1"/>
      <c r="EF2665" s="1"/>
      <c r="EG2665" s="1"/>
      <c r="EH2665" s="1"/>
      <c r="EI2665" s="1"/>
      <c r="EJ2665" s="1"/>
      <c r="EK2665" s="1"/>
      <c r="EL2665" s="1"/>
      <c r="EM2665" s="1"/>
      <c r="EN2665" s="1"/>
      <c r="EO2665" s="1"/>
      <c r="EP2665" s="1"/>
      <c r="EQ2665" s="1"/>
      <c r="ER2665" s="1"/>
      <c r="ES2665" s="1"/>
      <c r="ET2665" s="1"/>
      <c r="EU2665" s="1"/>
      <c r="EV2665" s="1"/>
      <c r="EW2665" s="1"/>
      <c r="EX2665" s="1"/>
      <c r="EY2665" s="1"/>
      <c r="EZ2665" s="1"/>
      <c r="FA2665" s="1"/>
      <c r="FB2665" s="1"/>
      <c r="FC2665" s="1"/>
      <c r="FD2665" s="1"/>
      <c r="FE2665" s="1"/>
      <c r="FF2665" s="1"/>
      <c r="FG2665" s="1"/>
      <c r="FH2665" s="1"/>
      <c r="FI2665" s="1"/>
      <c r="FJ2665" s="1"/>
      <c r="FK2665" s="1"/>
      <c r="FL2665" s="1"/>
      <c r="FM2665" s="1"/>
      <c r="FN2665" s="1"/>
      <c r="FO2665" s="1"/>
      <c r="FP2665" s="1"/>
      <c r="FQ2665" s="1"/>
      <c r="FR2665" s="1"/>
      <c r="FS2665" s="1"/>
      <c r="FT2665" s="1"/>
      <c r="FU2665" s="1"/>
      <c r="FV2665" s="1"/>
      <c r="FW2665" s="1"/>
      <c r="FX2665" s="1"/>
      <c r="FY2665" s="1"/>
      <c r="FZ2665" s="1"/>
      <c r="GA2665" s="1"/>
      <c r="GB2665" s="1"/>
      <c r="GC2665" s="1"/>
      <c r="GD2665" s="1"/>
      <c r="GE2665" s="1"/>
      <c r="GF2665" s="1"/>
      <c r="GG2665" s="1"/>
      <c r="GH2665" s="1"/>
      <c r="GI2665" s="1"/>
      <c r="GJ2665" s="1"/>
      <c r="GK2665"/>
      <c r="GL2665"/>
      <c r="GM2665"/>
      <c r="GN2665"/>
      <c r="GO2665"/>
      <c r="GP2665"/>
      <c r="GQ2665"/>
      <c r="GR2665"/>
      <c r="GS2665"/>
      <c r="GT2665"/>
      <c r="GU2665"/>
      <c r="GV2665"/>
      <c r="GW2665"/>
      <c r="GX2665"/>
      <c r="GY2665"/>
      <c r="GZ2665"/>
      <c r="HA2665"/>
      <c r="HB2665"/>
      <c r="HC2665"/>
      <c r="HD2665"/>
      <c r="HE2665"/>
    </row>
    <row r="2666" spans="5:213" s="19" customFormat="1" x14ac:dyDescent="0.25">
      <c r="E2666" s="22"/>
      <c r="F2666" s="21"/>
      <c r="G2666" s="21"/>
      <c r="H2666" s="21"/>
      <c r="I2666" s="21"/>
      <c r="J2666" s="21"/>
      <c r="K2666" s="21"/>
      <c r="L2666" s="21"/>
      <c r="M2666" s="21"/>
      <c r="N2666" s="22"/>
      <c r="O2666" s="22"/>
      <c r="P2666" s="22"/>
      <c r="Q2666" s="22"/>
      <c r="U2666" s="21"/>
      <c r="V2666" s="21"/>
      <c r="W2666" s="21"/>
      <c r="X2666" s="246"/>
      <c r="Y2666" s="255"/>
      <c r="Z2666" s="47"/>
      <c r="AA2666" s="47"/>
      <c r="AB2666" s="46"/>
      <c r="AC2666" s="46"/>
      <c r="AD2666" s="46"/>
      <c r="AE2666" s="46"/>
      <c r="AF2666" s="46"/>
      <c r="AG2666" s="85"/>
      <c r="AH2666" s="46"/>
      <c r="AI2666" s="46"/>
      <c r="AJ2666" s="46"/>
      <c r="AK2666" s="46"/>
      <c r="AL2666" s="86"/>
      <c r="AM2666" s="25"/>
      <c r="AN2666" s="25"/>
      <c r="AO2666" s="25"/>
      <c r="AP2666" s="25"/>
      <c r="AQ2666"/>
      <c r="AR2666" s="25"/>
      <c r="AS2666" s="31"/>
      <c r="AT2666" s="25"/>
      <c r="AU2666" s="25"/>
      <c r="AV2666" s="31"/>
      <c r="BC2666" s="1"/>
      <c r="BD2666"/>
      <c r="BE2666"/>
      <c r="BF2666" s="1"/>
      <c r="BG2666"/>
      <c r="BH2666"/>
      <c r="BI2666"/>
      <c r="BJ2666" s="1"/>
      <c r="BK2666" s="1"/>
      <c r="BL2666"/>
      <c r="BM2666" s="1"/>
      <c r="BN2666" s="1"/>
      <c r="BO2666" s="1"/>
      <c r="BP2666" s="1"/>
      <c r="BQ2666" s="1"/>
      <c r="BR2666" s="1"/>
      <c r="BS2666" s="1"/>
      <c r="BT2666" s="22"/>
      <c r="BU2666" s="1"/>
      <c r="BV2666" s="1"/>
      <c r="BW2666" s="1"/>
      <c r="BX2666" s="1"/>
      <c r="BY2666" s="1"/>
      <c r="BZ2666" s="1"/>
      <c r="CA2666" s="1"/>
      <c r="CB2666" s="1"/>
      <c r="CC2666" s="1"/>
      <c r="CD2666" s="1"/>
      <c r="CE2666" s="1"/>
      <c r="CF2666" s="1"/>
      <c r="CG2666" s="1"/>
      <c r="CH2666" s="1"/>
      <c r="CI2666" s="1"/>
      <c r="CJ2666" s="1"/>
      <c r="CK2666" s="1"/>
      <c r="CL2666" s="1"/>
      <c r="CM2666" s="1"/>
      <c r="CN2666" s="1"/>
      <c r="CO2666" s="1"/>
      <c r="CP2666" s="1"/>
      <c r="CQ2666" s="1"/>
      <c r="CR2666" s="1"/>
      <c r="CS2666" s="1"/>
      <c r="CT2666" s="1"/>
      <c r="CU2666" s="1"/>
      <c r="CV2666" s="1"/>
      <c r="CW2666" s="1"/>
      <c r="CX2666" s="1"/>
      <c r="CY2666" s="1"/>
      <c r="CZ2666" s="1"/>
      <c r="DA2666" s="1"/>
      <c r="DB2666" s="1"/>
      <c r="DC2666" s="1"/>
      <c r="DD2666" s="1"/>
      <c r="DE2666" s="1"/>
      <c r="DF2666" s="1"/>
      <c r="DG2666" s="1"/>
      <c r="DH2666" s="1"/>
      <c r="DI2666" s="1"/>
      <c r="DJ2666" s="1"/>
      <c r="DK2666" s="1"/>
      <c r="DL2666" s="1"/>
      <c r="DM2666" s="1"/>
      <c r="DN2666" s="1"/>
      <c r="DO2666" s="1"/>
      <c r="DP2666" s="1"/>
      <c r="DQ2666" s="1"/>
      <c r="DR2666" s="1"/>
      <c r="DS2666" s="1"/>
      <c r="DT2666" s="1"/>
      <c r="DU2666" s="1"/>
      <c r="DV2666" s="1"/>
      <c r="DW2666" s="1"/>
      <c r="DX2666" s="1"/>
      <c r="DY2666" s="1"/>
      <c r="DZ2666" s="1"/>
      <c r="EA2666" s="1"/>
      <c r="EB2666" s="1"/>
      <c r="EC2666" s="1"/>
      <c r="ED2666" s="1"/>
      <c r="EE2666" s="1"/>
      <c r="EF2666" s="1"/>
      <c r="EG2666" s="1"/>
      <c r="EH2666" s="1"/>
      <c r="EI2666" s="1"/>
      <c r="EJ2666" s="1"/>
      <c r="EK2666" s="1"/>
      <c r="EL2666" s="1"/>
      <c r="EM2666" s="1"/>
      <c r="EN2666" s="1"/>
      <c r="EO2666" s="1"/>
      <c r="EP2666" s="1"/>
      <c r="EQ2666" s="1"/>
      <c r="ER2666" s="1"/>
      <c r="ES2666" s="1"/>
      <c r="ET2666" s="1"/>
      <c r="EU2666" s="1"/>
      <c r="EV2666" s="1"/>
      <c r="EW2666" s="1"/>
      <c r="EX2666" s="1"/>
      <c r="EY2666" s="1"/>
      <c r="EZ2666" s="1"/>
      <c r="FA2666" s="1"/>
      <c r="FB2666" s="1"/>
      <c r="FC2666" s="1"/>
      <c r="FD2666" s="1"/>
      <c r="FE2666" s="1"/>
      <c r="FF2666" s="1"/>
      <c r="FG2666" s="1"/>
      <c r="FH2666" s="1"/>
      <c r="FI2666" s="1"/>
      <c r="FJ2666" s="1"/>
      <c r="FK2666" s="1"/>
      <c r="FL2666" s="1"/>
      <c r="FM2666" s="1"/>
      <c r="FN2666" s="1"/>
      <c r="FO2666" s="1"/>
      <c r="FP2666" s="1"/>
      <c r="FQ2666" s="1"/>
      <c r="FR2666" s="1"/>
      <c r="FS2666" s="1"/>
      <c r="FT2666" s="1"/>
      <c r="FU2666" s="1"/>
      <c r="FV2666" s="1"/>
      <c r="FW2666" s="1"/>
      <c r="FX2666" s="1"/>
      <c r="FY2666" s="1"/>
      <c r="FZ2666" s="1"/>
      <c r="GA2666" s="1"/>
      <c r="GB2666" s="1"/>
      <c r="GC2666" s="1"/>
      <c r="GD2666" s="1"/>
      <c r="GE2666" s="1"/>
      <c r="GF2666" s="1"/>
      <c r="GG2666" s="1"/>
      <c r="GH2666" s="1"/>
      <c r="GI2666" s="1"/>
      <c r="GJ2666" s="1"/>
      <c r="GK2666"/>
      <c r="GL2666"/>
      <c r="GM2666"/>
      <c r="GN2666"/>
      <c r="GO2666"/>
      <c r="GP2666"/>
      <c r="GQ2666"/>
      <c r="GR2666"/>
      <c r="GS2666"/>
      <c r="GT2666"/>
      <c r="GU2666"/>
      <c r="GV2666"/>
      <c r="GW2666"/>
      <c r="GX2666"/>
      <c r="GY2666"/>
      <c r="GZ2666"/>
      <c r="HA2666"/>
      <c r="HB2666"/>
      <c r="HC2666"/>
      <c r="HD2666"/>
      <c r="HE2666"/>
    </row>
    <row r="2667" spans="5:213" s="19" customFormat="1" x14ac:dyDescent="0.25">
      <c r="E2667" s="22"/>
      <c r="F2667" s="21"/>
      <c r="G2667" s="21"/>
      <c r="H2667" s="21"/>
      <c r="I2667" s="21"/>
      <c r="J2667" s="21"/>
      <c r="K2667" s="21"/>
      <c r="L2667" s="21"/>
      <c r="M2667" s="21"/>
      <c r="N2667" s="22"/>
      <c r="O2667" s="22"/>
      <c r="P2667" s="22"/>
      <c r="Q2667" s="22"/>
      <c r="U2667" s="21"/>
      <c r="V2667" s="21"/>
      <c r="W2667" s="21"/>
      <c r="X2667" s="246"/>
      <c r="Y2667" s="255"/>
      <c r="Z2667" s="47"/>
      <c r="AA2667" s="47"/>
      <c r="AB2667" s="46"/>
      <c r="AC2667" s="46"/>
      <c r="AD2667" s="46"/>
      <c r="AE2667" s="46"/>
      <c r="AF2667" s="46"/>
      <c r="AG2667" s="85"/>
      <c r="AH2667" s="46"/>
      <c r="AI2667" s="46"/>
      <c r="AJ2667" s="46"/>
      <c r="AK2667" s="46"/>
      <c r="AL2667" s="86"/>
      <c r="AM2667" s="25"/>
      <c r="AN2667" s="25"/>
      <c r="AO2667" s="25"/>
      <c r="AP2667" s="25"/>
      <c r="AQ2667"/>
      <c r="AR2667" s="25"/>
      <c r="AS2667" s="31"/>
      <c r="AT2667" s="25"/>
      <c r="AU2667" s="25"/>
      <c r="AV2667" s="31"/>
      <c r="BC2667" s="1"/>
      <c r="BD2667"/>
      <c r="BE2667"/>
      <c r="BF2667" s="1"/>
      <c r="BG2667"/>
      <c r="BH2667"/>
      <c r="BI2667"/>
      <c r="BJ2667" s="1"/>
      <c r="BK2667" s="1"/>
      <c r="BL2667"/>
      <c r="BM2667" s="1"/>
      <c r="BN2667" s="1"/>
      <c r="BO2667" s="1"/>
      <c r="BP2667" s="1"/>
      <c r="BQ2667" s="1"/>
      <c r="BR2667" s="1"/>
      <c r="BS2667" s="1"/>
      <c r="BT2667" s="22"/>
      <c r="BU2667" s="1"/>
      <c r="BV2667" s="1"/>
      <c r="BW2667" s="1"/>
      <c r="BX2667" s="1"/>
      <c r="BY2667" s="1"/>
      <c r="BZ2667" s="1"/>
      <c r="CA2667" s="1"/>
      <c r="CB2667" s="1"/>
      <c r="CC2667" s="1"/>
      <c r="CD2667" s="1"/>
      <c r="CE2667" s="1"/>
      <c r="CF2667" s="1"/>
      <c r="CG2667" s="1"/>
      <c r="CH2667" s="1"/>
      <c r="CI2667" s="1"/>
      <c r="CJ2667" s="1"/>
      <c r="CK2667" s="1"/>
      <c r="CL2667" s="1"/>
      <c r="CM2667" s="1"/>
      <c r="CN2667" s="1"/>
      <c r="CO2667" s="1"/>
      <c r="CP2667" s="1"/>
      <c r="CQ2667" s="1"/>
      <c r="CR2667" s="1"/>
      <c r="CS2667" s="1"/>
      <c r="CT2667" s="1"/>
      <c r="CU2667" s="1"/>
      <c r="CV2667" s="1"/>
      <c r="CW2667" s="1"/>
      <c r="CX2667" s="1"/>
      <c r="CY2667" s="1"/>
      <c r="CZ2667" s="1"/>
      <c r="DA2667" s="1"/>
      <c r="DB2667" s="1"/>
      <c r="DC2667" s="1"/>
      <c r="DD2667" s="1"/>
      <c r="DE2667" s="1"/>
      <c r="DF2667" s="1"/>
      <c r="DG2667" s="1"/>
      <c r="DH2667" s="1"/>
      <c r="DI2667" s="1"/>
      <c r="DJ2667" s="1"/>
      <c r="DK2667" s="1"/>
      <c r="DL2667" s="1"/>
      <c r="DM2667" s="1"/>
      <c r="DN2667" s="1"/>
      <c r="DO2667" s="1"/>
      <c r="DP2667" s="1"/>
      <c r="DQ2667" s="1"/>
      <c r="DR2667" s="1"/>
      <c r="DS2667" s="1"/>
      <c r="DT2667" s="1"/>
      <c r="DU2667" s="1"/>
      <c r="DV2667" s="1"/>
      <c r="DW2667" s="1"/>
      <c r="DX2667" s="1"/>
      <c r="DY2667" s="1"/>
      <c r="DZ2667" s="1"/>
      <c r="EA2667" s="1"/>
      <c r="EB2667" s="1"/>
      <c r="EC2667" s="1"/>
      <c r="ED2667" s="1"/>
      <c r="EE2667" s="1"/>
      <c r="EF2667" s="1"/>
      <c r="EG2667" s="1"/>
      <c r="EH2667" s="1"/>
      <c r="EI2667" s="1"/>
      <c r="EJ2667" s="1"/>
      <c r="EK2667" s="1"/>
      <c r="EL2667" s="1"/>
      <c r="EM2667" s="1"/>
      <c r="EN2667" s="1"/>
      <c r="EO2667" s="1"/>
      <c r="EP2667" s="1"/>
      <c r="EQ2667" s="1"/>
      <c r="ER2667" s="1"/>
      <c r="ES2667" s="1"/>
      <c r="ET2667" s="1"/>
      <c r="EU2667" s="1"/>
      <c r="EV2667" s="1"/>
      <c r="EW2667" s="1"/>
      <c r="EX2667" s="1"/>
      <c r="EY2667" s="1"/>
      <c r="EZ2667" s="1"/>
      <c r="FA2667" s="1"/>
      <c r="FB2667" s="1"/>
      <c r="FC2667" s="1"/>
      <c r="FD2667" s="1"/>
      <c r="FE2667" s="1"/>
      <c r="FF2667" s="1"/>
      <c r="FG2667" s="1"/>
      <c r="FH2667" s="1"/>
      <c r="FI2667" s="1"/>
      <c r="FJ2667" s="1"/>
      <c r="FK2667" s="1"/>
      <c r="FL2667" s="1"/>
      <c r="FM2667" s="1"/>
      <c r="FN2667" s="1"/>
      <c r="FO2667" s="1"/>
      <c r="FP2667" s="1"/>
      <c r="FQ2667" s="1"/>
      <c r="FR2667" s="1"/>
      <c r="FS2667" s="1"/>
      <c r="FT2667" s="1"/>
      <c r="FU2667" s="1"/>
      <c r="FV2667" s="1"/>
      <c r="FW2667" s="1"/>
      <c r="FX2667" s="1"/>
      <c r="FY2667" s="1"/>
      <c r="FZ2667" s="1"/>
      <c r="GA2667" s="1"/>
      <c r="GB2667" s="1"/>
      <c r="GC2667" s="1"/>
      <c r="GD2667" s="1"/>
      <c r="GE2667" s="1"/>
      <c r="GF2667" s="1"/>
      <c r="GG2667" s="1"/>
      <c r="GH2667" s="1"/>
      <c r="GI2667" s="1"/>
      <c r="GJ2667" s="1"/>
      <c r="GK2667"/>
      <c r="GL2667"/>
      <c r="GM2667"/>
      <c r="GN2667"/>
      <c r="GO2667"/>
      <c r="GP2667"/>
      <c r="GQ2667"/>
      <c r="GR2667"/>
      <c r="GS2667"/>
      <c r="GT2667"/>
      <c r="GU2667"/>
      <c r="GV2667"/>
      <c r="GW2667"/>
      <c r="GX2667"/>
      <c r="GY2667"/>
      <c r="GZ2667"/>
      <c r="HA2667"/>
      <c r="HB2667"/>
      <c r="HC2667"/>
      <c r="HD2667"/>
      <c r="HE2667"/>
    </row>
    <row r="2668" spans="5:213" s="19" customFormat="1" x14ac:dyDescent="0.25">
      <c r="E2668" s="22"/>
      <c r="F2668" s="21"/>
      <c r="G2668" s="21"/>
      <c r="H2668" s="21"/>
      <c r="I2668" s="21"/>
      <c r="J2668" s="21"/>
      <c r="K2668" s="21"/>
      <c r="L2668" s="21"/>
      <c r="M2668" s="21"/>
      <c r="N2668" s="22"/>
      <c r="O2668" s="22"/>
      <c r="P2668" s="22"/>
      <c r="Q2668" s="22"/>
      <c r="U2668" s="21"/>
      <c r="V2668" s="21"/>
      <c r="W2668" s="21"/>
      <c r="X2668" s="246"/>
      <c r="Y2668" s="255"/>
      <c r="Z2668" s="47"/>
      <c r="AA2668" s="47"/>
      <c r="AB2668" s="46"/>
      <c r="AC2668" s="46"/>
      <c r="AD2668" s="46"/>
      <c r="AE2668" s="46"/>
      <c r="AF2668" s="46"/>
      <c r="AG2668" s="85"/>
      <c r="AH2668" s="46"/>
      <c r="AI2668" s="46"/>
      <c r="AJ2668" s="46"/>
      <c r="AK2668" s="46"/>
      <c r="AL2668" s="86"/>
      <c r="AM2668" s="25"/>
      <c r="AN2668" s="25"/>
      <c r="AO2668" s="25"/>
      <c r="AP2668" s="25"/>
      <c r="AQ2668"/>
      <c r="AR2668" s="25"/>
      <c r="AS2668" s="31"/>
      <c r="AT2668" s="25"/>
      <c r="AU2668" s="25"/>
      <c r="AV2668" s="31"/>
      <c r="BC2668" s="1"/>
      <c r="BD2668"/>
      <c r="BE2668"/>
      <c r="BF2668" s="1"/>
      <c r="BG2668"/>
      <c r="BH2668"/>
      <c r="BI2668"/>
      <c r="BJ2668" s="1"/>
      <c r="BK2668" s="1"/>
      <c r="BL2668"/>
      <c r="BM2668" s="1"/>
      <c r="BN2668" s="1"/>
      <c r="BO2668" s="1"/>
      <c r="BP2668" s="1"/>
      <c r="BQ2668" s="1"/>
      <c r="BR2668" s="1"/>
      <c r="BS2668" s="1"/>
      <c r="BT2668" s="22"/>
      <c r="BU2668" s="1"/>
      <c r="BV2668" s="1"/>
      <c r="BW2668" s="1"/>
      <c r="BX2668" s="1"/>
      <c r="BY2668" s="1"/>
      <c r="BZ2668" s="1"/>
      <c r="CA2668" s="1"/>
      <c r="CB2668" s="1"/>
      <c r="CC2668" s="1"/>
      <c r="CD2668" s="1"/>
      <c r="CE2668" s="1"/>
      <c r="CF2668" s="1"/>
      <c r="CG2668" s="1"/>
      <c r="CH2668" s="1"/>
      <c r="CI2668" s="1"/>
      <c r="CJ2668" s="1"/>
      <c r="CK2668" s="1"/>
      <c r="CL2668" s="1"/>
      <c r="CM2668" s="1"/>
      <c r="CN2668" s="1"/>
      <c r="CO2668" s="1"/>
      <c r="CP2668" s="1"/>
      <c r="CQ2668" s="1"/>
      <c r="CR2668" s="1"/>
      <c r="CS2668" s="1"/>
      <c r="CT2668" s="1"/>
      <c r="CU2668" s="1"/>
      <c r="CV2668" s="1"/>
      <c r="CW2668" s="1"/>
      <c r="CX2668" s="1"/>
      <c r="CY2668" s="1"/>
      <c r="CZ2668" s="1"/>
      <c r="DA2668" s="1"/>
      <c r="DB2668" s="1"/>
      <c r="DC2668" s="1"/>
      <c r="DD2668" s="1"/>
      <c r="DE2668" s="1"/>
      <c r="DF2668" s="1"/>
      <c r="DG2668" s="1"/>
      <c r="DH2668" s="1"/>
      <c r="DI2668" s="1"/>
      <c r="DJ2668" s="1"/>
      <c r="DK2668" s="1"/>
      <c r="DL2668" s="1"/>
      <c r="DM2668" s="1"/>
      <c r="DN2668" s="1"/>
      <c r="DO2668" s="1"/>
      <c r="DP2668" s="1"/>
      <c r="DQ2668" s="1"/>
      <c r="DR2668" s="1"/>
      <c r="DS2668" s="1"/>
      <c r="DT2668" s="1"/>
      <c r="DU2668" s="1"/>
      <c r="DV2668" s="1"/>
      <c r="DW2668" s="1"/>
      <c r="DX2668" s="1"/>
      <c r="DY2668" s="1"/>
      <c r="DZ2668" s="1"/>
      <c r="EA2668" s="1"/>
      <c r="EB2668" s="1"/>
      <c r="EC2668" s="1"/>
      <c r="ED2668" s="1"/>
      <c r="EE2668" s="1"/>
      <c r="EF2668" s="1"/>
      <c r="EG2668" s="1"/>
      <c r="EH2668" s="1"/>
      <c r="EI2668" s="1"/>
      <c r="EJ2668" s="1"/>
      <c r="EK2668" s="1"/>
      <c r="EL2668" s="1"/>
      <c r="EM2668" s="1"/>
      <c r="EN2668" s="1"/>
      <c r="EO2668" s="1"/>
      <c r="EP2668" s="1"/>
      <c r="EQ2668" s="1"/>
      <c r="ER2668" s="1"/>
      <c r="ES2668" s="1"/>
      <c r="ET2668" s="1"/>
      <c r="EU2668" s="1"/>
      <c r="EV2668" s="1"/>
      <c r="EW2668" s="1"/>
      <c r="EX2668" s="1"/>
      <c r="EY2668" s="1"/>
      <c r="EZ2668" s="1"/>
      <c r="FA2668" s="1"/>
      <c r="FB2668" s="1"/>
      <c r="FC2668" s="1"/>
      <c r="FD2668" s="1"/>
      <c r="FE2668" s="1"/>
      <c r="FF2668" s="1"/>
      <c r="FG2668" s="1"/>
      <c r="FH2668" s="1"/>
      <c r="FI2668" s="1"/>
      <c r="FJ2668" s="1"/>
      <c r="FK2668" s="1"/>
      <c r="FL2668" s="1"/>
      <c r="FM2668" s="1"/>
      <c r="FN2668" s="1"/>
      <c r="FO2668" s="1"/>
      <c r="FP2668" s="1"/>
      <c r="FQ2668" s="1"/>
      <c r="FR2668" s="1"/>
      <c r="FS2668" s="1"/>
      <c r="FT2668" s="1"/>
      <c r="FU2668" s="1"/>
      <c r="FV2668" s="1"/>
      <c r="FW2668" s="1"/>
      <c r="FX2668" s="1"/>
      <c r="FY2668" s="1"/>
      <c r="FZ2668" s="1"/>
      <c r="GA2668" s="1"/>
      <c r="GB2668" s="1"/>
      <c r="GC2668" s="1"/>
      <c r="GD2668" s="1"/>
      <c r="GE2668" s="1"/>
      <c r="GF2668" s="1"/>
      <c r="GG2668" s="1"/>
      <c r="GH2668" s="1"/>
      <c r="GI2668" s="1"/>
      <c r="GJ2668" s="1"/>
      <c r="GK2668"/>
      <c r="GL2668"/>
      <c r="GM2668"/>
      <c r="GN2668"/>
      <c r="GO2668"/>
      <c r="GP2668"/>
      <c r="GQ2668"/>
      <c r="GR2668"/>
      <c r="GS2668"/>
      <c r="GT2668"/>
      <c r="GU2668"/>
      <c r="GV2668"/>
      <c r="GW2668"/>
      <c r="GX2668"/>
      <c r="GY2668"/>
      <c r="GZ2668"/>
      <c r="HA2668"/>
      <c r="HB2668"/>
      <c r="HC2668"/>
      <c r="HD2668"/>
      <c r="HE2668"/>
    </row>
    <row r="2669" spans="5:213" s="19" customFormat="1" x14ac:dyDescent="0.25">
      <c r="E2669" s="22"/>
      <c r="F2669" s="21"/>
      <c r="G2669" s="21"/>
      <c r="H2669" s="21"/>
      <c r="I2669" s="21"/>
      <c r="J2669" s="21"/>
      <c r="K2669" s="21"/>
      <c r="L2669" s="21"/>
      <c r="M2669" s="21"/>
      <c r="N2669" s="22"/>
      <c r="O2669" s="22"/>
      <c r="P2669" s="22"/>
      <c r="Q2669" s="22"/>
      <c r="U2669" s="21"/>
      <c r="V2669" s="21"/>
      <c r="W2669" s="21"/>
      <c r="X2669" s="246"/>
      <c r="Y2669" s="255"/>
      <c r="Z2669" s="47"/>
      <c r="AA2669" s="47"/>
      <c r="AB2669" s="46"/>
      <c r="AC2669" s="46"/>
      <c r="AD2669" s="46"/>
      <c r="AE2669" s="46"/>
      <c r="AF2669" s="46"/>
      <c r="AG2669" s="85"/>
      <c r="AH2669" s="46"/>
      <c r="AI2669" s="46"/>
      <c r="AJ2669" s="46"/>
      <c r="AK2669" s="46"/>
      <c r="AL2669" s="86"/>
      <c r="AM2669" s="25"/>
      <c r="AN2669" s="25"/>
      <c r="AO2669" s="25"/>
      <c r="AP2669" s="25"/>
      <c r="AQ2669"/>
      <c r="AR2669" s="25"/>
      <c r="AS2669" s="31"/>
      <c r="AT2669" s="25"/>
      <c r="AU2669" s="25"/>
      <c r="AV2669" s="31"/>
      <c r="BC2669" s="1"/>
      <c r="BD2669"/>
      <c r="BE2669"/>
      <c r="BF2669" s="1"/>
      <c r="BG2669"/>
      <c r="BH2669"/>
      <c r="BI2669"/>
      <c r="BJ2669" s="1"/>
      <c r="BK2669" s="1"/>
      <c r="BL2669"/>
      <c r="BM2669" s="1"/>
      <c r="BN2669" s="1"/>
      <c r="BO2669" s="1"/>
      <c r="BP2669" s="1"/>
      <c r="BQ2669" s="1"/>
      <c r="BR2669" s="1"/>
      <c r="BS2669" s="1"/>
      <c r="BT2669" s="22"/>
      <c r="BU2669" s="1"/>
      <c r="BV2669" s="1"/>
      <c r="BW2669" s="1"/>
      <c r="BX2669" s="1"/>
      <c r="BY2669" s="1"/>
      <c r="BZ2669" s="1"/>
      <c r="CA2669" s="1"/>
      <c r="CB2669" s="1"/>
      <c r="CC2669" s="1"/>
      <c r="CD2669" s="1"/>
      <c r="CE2669" s="1"/>
      <c r="CF2669" s="1"/>
      <c r="CG2669" s="1"/>
      <c r="CH2669" s="1"/>
      <c r="CI2669" s="1"/>
      <c r="CJ2669" s="1"/>
      <c r="CK2669" s="1"/>
      <c r="CL2669" s="1"/>
      <c r="CM2669" s="1"/>
      <c r="CN2669" s="1"/>
      <c r="CO2669" s="1"/>
      <c r="CP2669" s="1"/>
      <c r="CQ2669" s="1"/>
      <c r="CR2669" s="1"/>
      <c r="CS2669" s="1"/>
      <c r="CT2669" s="1"/>
      <c r="CU2669" s="1"/>
      <c r="CV2669" s="1"/>
      <c r="CW2669" s="1"/>
      <c r="CX2669" s="1"/>
      <c r="CY2669" s="1"/>
      <c r="CZ2669" s="1"/>
      <c r="DA2669" s="1"/>
      <c r="DB2669" s="1"/>
      <c r="DC2669" s="1"/>
      <c r="DD2669" s="1"/>
      <c r="DE2669" s="1"/>
      <c r="DF2669" s="1"/>
      <c r="DG2669" s="1"/>
      <c r="DH2669" s="1"/>
      <c r="DI2669" s="1"/>
      <c r="DJ2669" s="1"/>
      <c r="DK2669" s="1"/>
      <c r="DL2669" s="1"/>
      <c r="DM2669" s="1"/>
      <c r="DN2669" s="1"/>
      <c r="DO2669" s="1"/>
      <c r="DP2669" s="1"/>
      <c r="DQ2669" s="1"/>
      <c r="DR2669" s="1"/>
      <c r="DS2669" s="1"/>
      <c r="DT2669" s="1"/>
      <c r="DU2669" s="1"/>
      <c r="DV2669" s="1"/>
      <c r="DW2669" s="1"/>
      <c r="DX2669" s="1"/>
      <c r="DY2669" s="1"/>
      <c r="DZ2669" s="1"/>
      <c r="EA2669" s="1"/>
      <c r="EB2669" s="1"/>
      <c r="EC2669" s="1"/>
      <c r="ED2669" s="1"/>
      <c r="EE2669" s="1"/>
      <c r="EF2669" s="1"/>
      <c r="EG2669" s="1"/>
      <c r="EH2669" s="1"/>
      <c r="EI2669" s="1"/>
      <c r="EJ2669" s="1"/>
      <c r="EK2669" s="1"/>
      <c r="EL2669" s="1"/>
      <c r="EM2669" s="1"/>
      <c r="EN2669" s="1"/>
      <c r="EO2669" s="1"/>
      <c r="EP2669" s="1"/>
      <c r="EQ2669" s="1"/>
      <c r="ER2669" s="1"/>
      <c r="ES2669" s="1"/>
      <c r="ET2669" s="1"/>
      <c r="EU2669" s="1"/>
      <c r="EV2669" s="1"/>
      <c r="EW2669" s="1"/>
      <c r="EX2669" s="1"/>
      <c r="EY2669" s="1"/>
      <c r="EZ2669" s="1"/>
      <c r="FA2669" s="1"/>
      <c r="FB2669" s="1"/>
      <c r="FC2669" s="1"/>
      <c r="FD2669" s="1"/>
      <c r="FE2669" s="1"/>
      <c r="FF2669" s="1"/>
      <c r="FG2669" s="1"/>
      <c r="FH2669" s="1"/>
      <c r="FI2669" s="1"/>
      <c r="FJ2669" s="1"/>
      <c r="FK2669" s="1"/>
      <c r="FL2669" s="1"/>
      <c r="FM2669" s="1"/>
      <c r="FN2669" s="1"/>
      <c r="FO2669" s="1"/>
      <c r="FP2669" s="1"/>
      <c r="FQ2669" s="1"/>
      <c r="FR2669" s="1"/>
      <c r="FS2669" s="1"/>
      <c r="FT2669" s="1"/>
      <c r="FU2669" s="1"/>
      <c r="FV2669" s="1"/>
      <c r="FW2669" s="1"/>
      <c r="FX2669" s="1"/>
      <c r="FY2669" s="1"/>
      <c r="FZ2669" s="1"/>
      <c r="GA2669" s="1"/>
      <c r="GB2669" s="1"/>
      <c r="GC2669" s="1"/>
      <c r="GD2669" s="1"/>
      <c r="GE2669" s="1"/>
      <c r="GF2669" s="1"/>
      <c r="GG2669" s="1"/>
      <c r="GH2669" s="1"/>
      <c r="GI2669" s="1"/>
      <c r="GJ2669" s="1"/>
      <c r="GK2669"/>
      <c r="GL2669"/>
      <c r="GM2669"/>
      <c r="GN2669"/>
      <c r="GO2669"/>
      <c r="GP2669"/>
      <c r="GQ2669"/>
      <c r="GR2669"/>
      <c r="GS2669"/>
      <c r="GT2669"/>
      <c r="GU2669"/>
      <c r="GV2669"/>
      <c r="GW2669"/>
      <c r="GX2669"/>
      <c r="GY2669"/>
      <c r="GZ2669"/>
      <c r="HA2669"/>
      <c r="HB2669"/>
      <c r="HC2669"/>
      <c r="HD2669"/>
      <c r="HE2669"/>
    </row>
    <row r="2670" spans="5:213" s="19" customFormat="1" x14ac:dyDescent="0.25">
      <c r="E2670" s="22"/>
      <c r="F2670" s="21"/>
      <c r="G2670" s="21"/>
      <c r="H2670" s="21"/>
      <c r="I2670" s="21"/>
      <c r="J2670" s="21"/>
      <c r="K2670" s="21"/>
      <c r="L2670" s="21"/>
      <c r="M2670" s="21"/>
      <c r="N2670" s="22"/>
      <c r="O2670" s="22"/>
      <c r="P2670" s="22"/>
      <c r="Q2670" s="22"/>
      <c r="U2670" s="21"/>
      <c r="V2670" s="21"/>
      <c r="W2670" s="21"/>
      <c r="X2670" s="246"/>
      <c r="Y2670" s="255"/>
      <c r="Z2670" s="47"/>
      <c r="AA2670" s="47"/>
      <c r="AB2670" s="46"/>
      <c r="AC2670" s="46"/>
      <c r="AD2670" s="46"/>
      <c r="AE2670" s="46"/>
      <c r="AF2670" s="46"/>
      <c r="AG2670" s="85"/>
      <c r="AH2670" s="46"/>
      <c r="AI2670" s="46"/>
      <c r="AJ2670" s="46"/>
      <c r="AK2670" s="46"/>
      <c r="AL2670" s="86"/>
      <c r="AM2670" s="25"/>
      <c r="AN2670" s="25"/>
      <c r="AO2670" s="25"/>
      <c r="AP2670" s="25"/>
      <c r="AQ2670"/>
      <c r="AR2670" s="25"/>
      <c r="AS2670" s="31"/>
      <c r="AT2670" s="25"/>
      <c r="AU2670" s="25"/>
      <c r="AV2670" s="31"/>
      <c r="BC2670" s="1"/>
      <c r="BD2670"/>
      <c r="BE2670"/>
      <c r="BF2670" s="1"/>
      <c r="BG2670"/>
      <c r="BH2670"/>
      <c r="BI2670"/>
      <c r="BJ2670" s="1"/>
      <c r="BK2670" s="1"/>
      <c r="BL2670"/>
      <c r="BM2670" s="1"/>
      <c r="BN2670" s="1"/>
      <c r="BO2670" s="1"/>
      <c r="BP2670" s="1"/>
      <c r="BQ2670" s="1"/>
      <c r="BR2670" s="1"/>
      <c r="BS2670" s="1"/>
      <c r="BT2670" s="22"/>
      <c r="BU2670" s="1"/>
      <c r="BV2670" s="1"/>
      <c r="BW2670" s="1"/>
      <c r="BX2670" s="1"/>
      <c r="BY2670" s="1"/>
      <c r="BZ2670" s="1"/>
      <c r="CA2670" s="1"/>
      <c r="CB2670" s="1"/>
      <c r="CC2670" s="1"/>
      <c r="CD2670" s="1"/>
      <c r="CE2670" s="1"/>
      <c r="CF2670" s="1"/>
      <c r="CG2670" s="1"/>
      <c r="CH2670" s="1"/>
      <c r="CI2670" s="1"/>
      <c r="CJ2670" s="1"/>
      <c r="CK2670" s="1"/>
      <c r="CL2670" s="1"/>
      <c r="CM2670" s="1"/>
      <c r="CN2670" s="1"/>
      <c r="CO2670" s="1"/>
      <c r="CP2670" s="1"/>
      <c r="CQ2670" s="1"/>
      <c r="CR2670" s="1"/>
      <c r="CS2670" s="1"/>
      <c r="CT2670" s="1"/>
      <c r="CU2670" s="1"/>
      <c r="CV2670" s="1"/>
      <c r="CW2670" s="1"/>
      <c r="CX2670" s="1"/>
      <c r="CY2670" s="1"/>
      <c r="CZ2670" s="1"/>
      <c r="DA2670" s="1"/>
      <c r="DB2670" s="1"/>
      <c r="DC2670" s="1"/>
      <c r="DD2670" s="1"/>
      <c r="DE2670" s="1"/>
      <c r="DF2670" s="1"/>
      <c r="DG2670" s="1"/>
      <c r="DH2670" s="1"/>
      <c r="DI2670" s="1"/>
      <c r="DJ2670" s="1"/>
      <c r="DK2670" s="1"/>
      <c r="DL2670" s="1"/>
      <c r="DM2670" s="1"/>
      <c r="DN2670" s="1"/>
      <c r="DO2670" s="1"/>
      <c r="DP2670" s="1"/>
      <c r="DQ2670" s="1"/>
      <c r="DR2670" s="1"/>
      <c r="DS2670" s="1"/>
      <c r="DT2670" s="1"/>
      <c r="DU2670" s="1"/>
      <c r="DV2670" s="1"/>
      <c r="DW2670" s="1"/>
      <c r="DX2670" s="1"/>
      <c r="DY2670" s="1"/>
      <c r="DZ2670" s="1"/>
      <c r="EA2670" s="1"/>
      <c r="EB2670" s="1"/>
      <c r="EC2670" s="1"/>
      <c r="ED2670" s="1"/>
      <c r="EE2670" s="1"/>
      <c r="EF2670" s="1"/>
      <c r="EG2670" s="1"/>
      <c r="EH2670" s="1"/>
      <c r="EI2670" s="1"/>
      <c r="EJ2670" s="1"/>
      <c r="EK2670" s="1"/>
      <c r="EL2670" s="1"/>
      <c r="EM2670" s="1"/>
      <c r="EN2670" s="1"/>
      <c r="EO2670" s="1"/>
      <c r="EP2670" s="1"/>
      <c r="EQ2670" s="1"/>
      <c r="ER2670" s="1"/>
      <c r="ES2670" s="1"/>
      <c r="ET2670" s="1"/>
      <c r="EU2670" s="1"/>
      <c r="EV2670" s="1"/>
      <c r="EW2670" s="1"/>
      <c r="EX2670" s="1"/>
      <c r="EY2670" s="1"/>
      <c r="EZ2670" s="1"/>
      <c r="FA2670" s="1"/>
      <c r="FB2670" s="1"/>
      <c r="FC2670" s="1"/>
      <c r="FD2670" s="1"/>
      <c r="FE2670" s="1"/>
      <c r="FF2670" s="1"/>
      <c r="FG2670" s="1"/>
      <c r="FH2670" s="1"/>
      <c r="FI2670" s="1"/>
      <c r="FJ2670" s="1"/>
      <c r="FK2670" s="1"/>
      <c r="FL2670" s="1"/>
      <c r="FM2670" s="1"/>
      <c r="FN2670" s="1"/>
      <c r="FO2670" s="1"/>
      <c r="FP2670" s="1"/>
      <c r="FQ2670" s="1"/>
      <c r="FR2670" s="1"/>
      <c r="FS2670" s="1"/>
      <c r="FT2670" s="1"/>
      <c r="FU2670" s="1"/>
      <c r="FV2670" s="1"/>
      <c r="FW2670" s="1"/>
      <c r="FX2670" s="1"/>
      <c r="FY2670" s="1"/>
      <c r="FZ2670" s="1"/>
      <c r="GA2670" s="1"/>
      <c r="GB2670" s="1"/>
      <c r="GC2670" s="1"/>
      <c r="GD2670" s="1"/>
      <c r="GE2670" s="1"/>
      <c r="GF2670" s="1"/>
      <c r="GG2670" s="1"/>
      <c r="GH2670" s="1"/>
      <c r="GI2670" s="1"/>
      <c r="GJ2670" s="1"/>
      <c r="GK2670"/>
      <c r="GL2670"/>
      <c r="GM2670"/>
      <c r="GN2670"/>
      <c r="GO2670"/>
      <c r="GP2670"/>
      <c r="GQ2670"/>
      <c r="GR2670"/>
      <c r="GS2670"/>
      <c r="GT2670"/>
      <c r="GU2670"/>
      <c r="GV2670"/>
      <c r="GW2670"/>
      <c r="GX2670"/>
      <c r="GY2670"/>
      <c r="GZ2670"/>
      <c r="HA2670"/>
      <c r="HB2670"/>
      <c r="HC2670"/>
      <c r="HD2670"/>
      <c r="HE2670"/>
    </row>
    <row r="2671" spans="5:213" s="19" customFormat="1" x14ac:dyDescent="0.25">
      <c r="E2671" s="22"/>
      <c r="F2671" s="21"/>
      <c r="G2671" s="21"/>
      <c r="H2671" s="21"/>
      <c r="I2671" s="21"/>
      <c r="J2671" s="21"/>
      <c r="K2671" s="21"/>
      <c r="L2671" s="21"/>
      <c r="M2671" s="21"/>
      <c r="N2671" s="22"/>
      <c r="O2671" s="22"/>
      <c r="P2671" s="22"/>
      <c r="Q2671" s="22"/>
      <c r="U2671" s="21"/>
      <c r="V2671" s="21"/>
      <c r="W2671" s="21"/>
      <c r="X2671" s="246"/>
      <c r="Y2671" s="255"/>
      <c r="Z2671" s="47"/>
      <c r="AA2671" s="47"/>
      <c r="AB2671" s="46"/>
      <c r="AC2671" s="46"/>
      <c r="AD2671" s="46"/>
      <c r="AE2671" s="46"/>
      <c r="AF2671" s="46"/>
      <c r="AG2671" s="85"/>
      <c r="AH2671" s="46"/>
      <c r="AI2671" s="46"/>
      <c r="AJ2671" s="46"/>
      <c r="AK2671" s="46"/>
      <c r="AL2671" s="86"/>
      <c r="AM2671" s="25"/>
      <c r="AN2671" s="25"/>
      <c r="AO2671" s="25"/>
      <c r="AP2671" s="25"/>
      <c r="AQ2671"/>
      <c r="AR2671" s="25"/>
      <c r="AS2671" s="31"/>
      <c r="AT2671" s="25"/>
      <c r="AU2671" s="25"/>
      <c r="AV2671" s="31"/>
      <c r="BC2671" s="1"/>
      <c r="BD2671"/>
      <c r="BE2671"/>
      <c r="BF2671" s="1"/>
      <c r="BG2671"/>
      <c r="BH2671"/>
      <c r="BI2671"/>
      <c r="BJ2671" s="1"/>
      <c r="BK2671" s="1"/>
      <c r="BL2671"/>
      <c r="BM2671" s="1"/>
      <c r="BN2671" s="1"/>
      <c r="BO2671" s="1"/>
      <c r="BP2671" s="1"/>
      <c r="BQ2671" s="1"/>
      <c r="BR2671" s="1"/>
      <c r="BS2671" s="1"/>
      <c r="BT2671" s="22"/>
      <c r="BU2671" s="1"/>
      <c r="BV2671" s="1"/>
      <c r="BW2671" s="1"/>
      <c r="BX2671" s="1"/>
      <c r="BY2671" s="1"/>
      <c r="BZ2671" s="1"/>
      <c r="CA2671" s="1"/>
      <c r="CB2671" s="1"/>
      <c r="CC2671" s="1"/>
      <c r="CD2671" s="1"/>
      <c r="CE2671" s="1"/>
      <c r="CF2671" s="1"/>
      <c r="CG2671" s="1"/>
      <c r="CH2671" s="1"/>
      <c r="CI2671" s="1"/>
      <c r="CJ2671" s="1"/>
      <c r="CK2671" s="1"/>
      <c r="CL2671" s="1"/>
      <c r="CM2671" s="1"/>
      <c r="CN2671" s="1"/>
      <c r="CO2671" s="1"/>
      <c r="CP2671" s="1"/>
      <c r="CQ2671" s="1"/>
      <c r="CR2671" s="1"/>
      <c r="CS2671" s="1"/>
      <c r="CT2671" s="1"/>
      <c r="CU2671" s="1"/>
      <c r="CV2671" s="1"/>
      <c r="CW2671" s="1"/>
      <c r="CX2671" s="1"/>
      <c r="CY2671" s="1"/>
      <c r="CZ2671" s="1"/>
      <c r="DA2671" s="1"/>
      <c r="DB2671" s="1"/>
      <c r="DC2671" s="1"/>
      <c r="DD2671" s="1"/>
      <c r="DE2671" s="1"/>
      <c r="DF2671" s="1"/>
      <c r="DG2671" s="1"/>
      <c r="DH2671" s="1"/>
      <c r="DI2671" s="1"/>
      <c r="DJ2671" s="1"/>
      <c r="DK2671" s="1"/>
      <c r="DL2671" s="1"/>
      <c r="DM2671" s="1"/>
      <c r="DN2671" s="1"/>
      <c r="DO2671" s="1"/>
      <c r="DP2671" s="1"/>
      <c r="DQ2671" s="1"/>
      <c r="DR2671" s="1"/>
      <c r="DS2671" s="1"/>
      <c r="DT2671" s="1"/>
      <c r="DU2671" s="1"/>
      <c r="DV2671" s="1"/>
      <c r="DW2671" s="1"/>
      <c r="DX2671" s="1"/>
      <c r="DY2671" s="1"/>
      <c r="DZ2671" s="1"/>
      <c r="EA2671" s="1"/>
      <c r="EB2671" s="1"/>
      <c r="EC2671" s="1"/>
      <c r="ED2671" s="1"/>
      <c r="EE2671" s="1"/>
      <c r="EF2671" s="1"/>
      <c r="EG2671" s="1"/>
      <c r="EH2671" s="1"/>
      <c r="EI2671" s="1"/>
      <c r="EJ2671" s="1"/>
      <c r="EK2671" s="1"/>
      <c r="EL2671" s="1"/>
      <c r="EM2671" s="1"/>
      <c r="EN2671" s="1"/>
      <c r="EO2671" s="1"/>
      <c r="EP2671" s="1"/>
      <c r="EQ2671" s="1"/>
      <c r="ER2671" s="1"/>
      <c r="ES2671" s="1"/>
      <c r="ET2671" s="1"/>
      <c r="EU2671" s="1"/>
      <c r="EV2671" s="1"/>
      <c r="EW2671" s="1"/>
      <c r="EX2671" s="1"/>
      <c r="EY2671" s="1"/>
      <c r="EZ2671" s="1"/>
      <c r="FA2671" s="1"/>
      <c r="FB2671" s="1"/>
      <c r="FC2671" s="1"/>
      <c r="FD2671" s="1"/>
      <c r="FE2671" s="1"/>
      <c r="FF2671" s="1"/>
      <c r="FG2671" s="1"/>
      <c r="FH2671" s="1"/>
      <c r="FI2671" s="1"/>
      <c r="FJ2671" s="1"/>
      <c r="FK2671" s="1"/>
      <c r="FL2671" s="1"/>
      <c r="FM2671" s="1"/>
      <c r="FN2671" s="1"/>
      <c r="FO2671" s="1"/>
      <c r="FP2671" s="1"/>
      <c r="FQ2671" s="1"/>
      <c r="FR2671" s="1"/>
      <c r="FS2671" s="1"/>
      <c r="FT2671" s="1"/>
      <c r="FU2671" s="1"/>
      <c r="FV2671" s="1"/>
      <c r="FW2671" s="1"/>
      <c r="FX2671" s="1"/>
      <c r="FY2671" s="1"/>
      <c r="FZ2671" s="1"/>
      <c r="GA2671" s="1"/>
      <c r="GB2671" s="1"/>
      <c r="GC2671" s="1"/>
      <c r="GD2671" s="1"/>
      <c r="GE2671" s="1"/>
      <c r="GF2671" s="1"/>
      <c r="GG2671" s="1"/>
      <c r="GH2671" s="1"/>
      <c r="GI2671" s="1"/>
      <c r="GJ2671" s="1"/>
      <c r="GK2671"/>
      <c r="GL2671"/>
      <c r="GM2671"/>
      <c r="GN2671"/>
      <c r="GO2671"/>
      <c r="GP2671"/>
      <c r="GQ2671"/>
      <c r="GR2671"/>
      <c r="GS2671"/>
      <c r="GT2671"/>
      <c r="GU2671"/>
      <c r="GV2671"/>
      <c r="GW2671"/>
      <c r="GX2671"/>
      <c r="GY2671"/>
      <c r="GZ2671"/>
      <c r="HA2671"/>
      <c r="HB2671"/>
      <c r="HC2671"/>
      <c r="HD2671"/>
      <c r="HE2671"/>
    </row>
    <row r="2672" spans="5:213" s="19" customFormat="1" x14ac:dyDescent="0.25">
      <c r="E2672" s="22"/>
      <c r="F2672" s="21"/>
      <c r="G2672" s="21"/>
      <c r="H2672" s="21"/>
      <c r="I2672" s="21"/>
      <c r="J2672" s="21"/>
      <c r="K2672" s="21"/>
      <c r="L2672" s="21"/>
      <c r="M2672" s="21"/>
      <c r="N2672" s="22"/>
      <c r="O2672" s="22"/>
      <c r="P2672" s="22"/>
      <c r="Q2672" s="22"/>
      <c r="U2672" s="21"/>
      <c r="V2672" s="21"/>
      <c r="W2672" s="21"/>
      <c r="X2672" s="246"/>
      <c r="Y2672" s="255"/>
      <c r="Z2672" s="47"/>
      <c r="AA2672" s="47"/>
      <c r="AB2672" s="46"/>
      <c r="AC2672" s="46"/>
      <c r="AD2672" s="46"/>
      <c r="AE2672" s="46"/>
      <c r="AF2672" s="46"/>
      <c r="AG2672" s="85"/>
      <c r="AH2672" s="46"/>
      <c r="AI2672" s="46"/>
      <c r="AJ2672" s="46"/>
      <c r="AK2672" s="46"/>
      <c r="AL2672" s="86"/>
      <c r="AM2672" s="25"/>
      <c r="AN2672" s="25"/>
      <c r="AO2672" s="25"/>
      <c r="AP2672" s="25"/>
      <c r="AQ2672"/>
      <c r="AR2672" s="25"/>
      <c r="AS2672" s="31"/>
      <c r="AT2672" s="25"/>
      <c r="AU2672" s="25"/>
      <c r="AV2672" s="31"/>
      <c r="BC2672" s="1"/>
      <c r="BD2672"/>
      <c r="BE2672"/>
      <c r="BF2672" s="1"/>
      <c r="BG2672"/>
      <c r="BH2672"/>
      <c r="BI2672"/>
      <c r="BJ2672" s="1"/>
      <c r="BK2672" s="1"/>
      <c r="BL2672"/>
      <c r="BM2672" s="1"/>
      <c r="BN2672" s="1"/>
      <c r="BO2672" s="1"/>
      <c r="BP2672" s="1"/>
      <c r="BQ2672" s="1"/>
      <c r="BR2672" s="1"/>
      <c r="BS2672" s="1"/>
      <c r="BT2672" s="22"/>
      <c r="BU2672" s="1"/>
      <c r="BV2672" s="1"/>
      <c r="BW2672" s="1"/>
      <c r="BX2672" s="1"/>
      <c r="BY2672" s="1"/>
      <c r="BZ2672" s="1"/>
      <c r="CA2672" s="1"/>
      <c r="CB2672" s="1"/>
      <c r="CC2672" s="1"/>
      <c r="CD2672" s="1"/>
      <c r="CE2672" s="1"/>
      <c r="CF2672" s="1"/>
      <c r="CG2672" s="1"/>
      <c r="CH2672" s="1"/>
      <c r="CI2672" s="1"/>
      <c r="CJ2672" s="1"/>
      <c r="CK2672" s="1"/>
      <c r="CL2672" s="1"/>
      <c r="CM2672" s="1"/>
      <c r="CN2672" s="1"/>
      <c r="CO2672" s="1"/>
      <c r="CP2672" s="1"/>
      <c r="CQ2672" s="1"/>
      <c r="CR2672" s="1"/>
      <c r="CS2672" s="1"/>
      <c r="CT2672" s="1"/>
      <c r="CU2672" s="1"/>
      <c r="CV2672" s="1"/>
      <c r="CW2672" s="1"/>
      <c r="CX2672" s="1"/>
      <c r="CY2672" s="1"/>
      <c r="CZ2672" s="1"/>
      <c r="DA2672" s="1"/>
      <c r="DB2672" s="1"/>
      <c r="DC2672" s="1"/>
      <c r="DD2672" s="1"/>
      <c r="DE2672" s="1"/>
      <c r="DF2672" s="1"/>
      <c r="DG2672" s="1"/>
      <c r="DH2672" s="1"/>
      <c r="DI2672" s="1"/>
      <c r="DJ2672" s="1"/>
      <c r="DK2672" s="1"/>
      <c r="DL2672" s="1"/>
      <c r="DM2672" s="1"/>
      <c r="DN2672" s="1"/>
      <c r="DO2672" s="1"/>
      <c r="DP2672" s="1"/>
      <c r="DQ2672" s="1"/>
      <c r="DR2672" s="1"/>
      <c r="DS2672" s="1"/>
      <c r="DT2672" s="1"/>
      <c r="DU2672" s="1"/>
      <c r="DV2672" s="1"/>
      <c r="DW2672" s="1"/>
      <c r="DX2672" s="1"/>
      <c r="DY2672" s="1"/>
      <c r="DZ2672" s="1"/>
      <c r="EA2672" s="1"/>
      <c r="EB2672" s="1"/>
      <c r="EC2672" s="1"/>
      <c r="ED2672" s="1"/>
      <c r="EE2672" s="1"/>
      <c r="EF2672" s="1"/>
      <c r="EG2672" s="1"/>
      <c r="EH2672" s="1"/>
      <c r="EI2672" s="1"/>
      <c r="EJ2672" s="1"/>
      <c r="EK2672" s="1"/>
      <c r="EL2672" s="1"/>
      <c r="EM2672" s="1"/>
      <c r="EN2672" s="1"/>
      <c r="EO2672" s="1"/>
      <c r="EP2672" s="1"/>
      <c r="EQ2672" s="1"/>
      <c r="ER2672" s="1"/>
      <c r="ES2672" s="1"/>
      <c r="ET2672" s="1"/>
      <c r="EU2672" s="1"/>
      <c r="EV2672" s="1"/>
      <c r="EW2672" s="1"/>
      <c r="EX2672" s="1"/>
      <c r="EY2672" s="1"/>
      <c r="EZ2672" s="1"/>
      <c r="FA2672" s="1"/>
      <c r="FB2672" s="1"/>
      <c r="FC2672" s="1"/>
      <c r="FD2672" s="1"/>
      <c r="FE2672" s="1"/>
      <c r="FF2672" s="1"/>
      <c r="FG2672" s="1"/>
      <c r="FH2672" s="1"/>
      <c r="FI2672" s="1"/>
      <c r="FJ2672" s="1"/>
      <c r="FK2672" s="1"/>
      <c r="FL2672" s="1"/>
      <c r="FM2672" s="1"/>
      <c r="FN2672" s="1"/>
      <c r="FO2672" s="1"/>
      <c r="FP2672" s="1"/>
      <c r="FQ2672" s="1"/>
      <c r="FR2672" s="1"/>
      <c r="FS2672" s="1"/>
      <c r="FT2672" s="1"/>
      <c r="FU2672" s="1"/>
      <c r="FV2672" s="1"/>
      <c r="FW2672" s="1"/>
      <c r="FX2672" s="1"/>
      <c r="FY2672" s="1"/>
      <c r="FZ2672" s="1"/>
      <c r="GA2672" s="1"/>
      <c r="GB2672" s="1"/>
      <c r="GC2672" s="1"/>
      <c r="GD2672" s="1"/>
      <c r="GE2672" s="1"/>
      <c r="GF2672" s="1"/>
      <c r="GG2672" s="1"/>
      <c r="GH2672" s="1"/>
      <c r="GI2672" s="1"/>
      <c r="GJ2672" s="1"/>
      <c r="GK2672"/>
      <c r="GL2672"/>
      <c r="GM2672"/>
      <c r="GN2672"/>
      <c r="GO2672"/>
      <c r="GP2672"/>
      <c r="GQ2672"/>
      <c r="GR2672"/>
      <c r="GS2672"/>
      <c r="GT2672"/>
      <c r="GU2672"/>
      <c r="GV2672"/>
      <c r="GW2672"/>
      <c r="GX2672"/>
      <c r="GY2672"/>
      <c r="GZ2672"/>
      <c r="HA2672"/>
      <c r="HB2672"/>
      <c r="HC2672"/>
      <c r="HD2672"/>
      <c r="HE2672"/>
    </row>
    <row r="2673" spans="5:213" s="19" customFormat="1" x14ac:dyDescent="0.25">
      <c r="E2673" s="22"/>
      <c r="F2673" s="21"/>
      <c r="G2673" s="21"/>
      <c r="H2673" s="21"/>
      <c r="I2673" s="21"/>
      <c r="J2673" s="21"/>
      <c r="K2673" s="21"/>
      <c r="L2673" s="21"/>
      <c r="M2673" s="21"/>
      <c r="N2673" s="22"/>
      <c r="O2673" s="22"/>
      <c r="P2673" s="22"/>
      <c r="Q2673" s="22"/>
      <c r="U2673" s="21"/>
      <c r="V2673" s="21"/>
      <c r="W2673" s="21"/>
      <c r="X2673" s="246"/>
      <c r="Y2673" s="255"/>
      <c r="Z2673" s="47"/>
      <c r="AA2673" s="47"/>
      <c r="AB2673" s="46"/>
      <c r="AC2673" s="46"/>
      <c r="AD2673" s="46"/>
      <c r="AE2673" s="46"/>
      <c r="AF2673" s="46"/>
      <c r="AG2673" s="85"/>
      <c r="AH2673" s="46"/>
      <c r="AI2673" s="46"/>
      <c r="AJ2673" s="46"/>
      <c r="AK2673" s="46"/>
      <c r="AL2673" s="86"/>
      <c r="AM2673" s="25"/>
      <c r="AN2673" s="25"/>
      <c r="AO2673" s="25"/>
      <c r="AP2673" s="25"/>
      <c r="AQ2673"/>
      <c r="AR2673" s="25"/>
      <c r="AS2673" s="31"/>
      <c r="AT2673" s="25"/>
      <c r="AU2673" s="25"/>
      <c r="AV2673" s="31"/>
      <c r="BC2673" s="1"/>
      <c r="BD2673"/>
      <c r="BE2673"/>
      <c r="BF2673" s="1"/>
      <c r="BG2673"/>
      <c r="BH2673"/>
      <c r="BI2673"/>
      <c r="BJ2673" s="1"/>
      <c r="BK2673" s="1"/>
      <c r="BL2673"/>
      <c r="BM2673" s="1"/>
      <c r="BN2673" s="1"/>
      <c r="BO2673" s="1"/>
      <c r="BP2673" s="1"/>
      <c r="BQ2673" s="1"/>
      <c r="BR2673" s="1"/>
      <c r="BS2673" s="1"/>
      <c r="BT2673" s="22"/>
      <c r="BU2673" s="1"/>
      <c r="BV2673" s="1"/>
      <c r="BW2673" s="1"/>
      <c r="BX2673" s="1"/>
      <c r="BY2673" s="1"/>
      <c r="BZ2673" s="1"/>
      <c r="CA2673" s="1"/>
      <c r="CB2673" s="1"/>
      <c r="CC2673" s="1"/>
      <c r="CD2673" s="1"/>
      <c r="CE2673" s="1"/>
      <c r="CF2673" s="1"/>
      <c r="CG2673" s="1"/>
      <c r="CH2673" s="1"/>
      <c r="CI2673" s="1"/>
      <c r="CJ2673" s="1"/>
      <c r="CK2673" s="1"/>
      <c r="CL2673" s="1"/>
      <c r="CM2673" s="1"/>
      <c r="CN2673" s="1"/>
      <c r="CO2673" s="1"/>
      <c r="CP2673" s="1"/>
      <c r="CQ2673" s="1"/>
      <c r="CR2673" s="1"/>
      <c r="CS2673" s="1"/>
      <c r="CT2673" s="1"/>
      <c r="CU2673" s="1"/>
      <c r="CV2673" s="1"/>
      <c r="CW2673" s="1"/>
      <c r="CX2673" s="1"/>
      <c r="CY2673" s="1"/>
      <c r="CZ2673" s="1"/>
      <c r="DA2673" s="1"/>
      <c r="DB2673" s="1"/>
      <c r="DC2673" s="1"/>
      <c r="DD2673" s="1"/>
      <c r="DE2673" s="1"/>
      <c r="DF2673" s="1"/>
      <c r="DG2673" s="1"/>
      <c r="DH2673" s="1"/>
      <c r="DI2673" s="1"/>
      <c r="DJ2673" s="1"/>
      <c r="DK2673" s="1"/>
      <c r="DL2673" s="1"/>
      <c r="DM2673" s="1"/>
      <c r="DN2673" s="1"/>
      <c r="DO2673" s="1"/>
      <c r="DP2673" s="1"/>
      <c r="DQ2673" s="1"/>
      <c r="DR2673" s="1"/>
      <c r="DS2673" s="1"/>
      <c r="DT2673" s="1"/>
      <c r="DU2673" s="1"/>
      <c r="DV2673" s="1"/>
      <c r="DW2673" s="1"/>
      <c r="DX2673" s="1"/>
      <c r="DY2673" s="1"/>
      <c r="DZ2673" s="1"/>
      <c r="EA2673" s="1"/>
      <c r="EB2673" s="1"/>
      <c r="EC2673" s="1"/>
      <c r="ED2673" s="1"/>
      <c r="EE2673" s="1"/>
      <c r="EF2673" s="1"/>
      <c r="EG2673" s="1"/>
      <c r="EH2673" s="1"/>
      <c r="EI2673" s="1"/>
      <c r="EJ2673" s="1"/>
      <c r="EK2673" s="1"/>
      <c r="EL2673" s="1"/>
      <c r="EM2673" s="1"/>
      <c r="EN2673" s="1"/>
      <c r="EO2673" s="1"/>
      <c r="EP2673" s="1"/>
      <c r="EQ2673" s="1"/>
      <c r="ER2673" s="1"/>
      <c r="ES2673" s="1"/>
      <c r="ET2673" s="1"/>
      <c r="EU2673" s="1"/>
      <c r="EV2673" s="1"/>
      <c r="EW2673" s="1"/>
      <c r="EX2673" s="1"/>
      <c r="EY2673" s="1"/>
      <c r="EZ2673" s="1"/>
      <c r="FA2673" s="1"/>
      <c r="FB2673" s="1"/>
      <c r="FC2673" s="1"/>
      <c r="FD2673" s="1"/>
      <c r="FE2673" s="1"/>
      <c r="FF2673" s="1"/>
      <c r="FG2673" s="1"/>
      <c r="FH2673" s="1"/>
      <c r="FI2673" s="1"/>
      <c r="FJ2673" s="1"/>
      <c r="FK2673" s="1"/>
      <c r="FL2673" s="1"/>
      <c r="FM2673" s="1"/>
      <c r="FN2673" s="1"/>
      <c r="FO2673" s="1"/>
      <c r="FP2673" s="1"/>
      <c r="FQ2673" s="1"/>
      <c r="FR2673" s="1"/>
      <c r="FS2673" s="1"/>
      <c r="FT2673" s="1"/>
      <c r="FU2673" s="1"/>
      <c r="FV2673" s="1"/>
      <c r="FW2673" s="1"/>
      <c r="FX2673" s="1"/>
      <c r="FY2673" s="1"/>
      <c r="FZ2673" s="1"/>
      <c r="GA2673" s="1"/>
      <c r="GB2673" s="1"/>
      <c r="GC2673" s="1"/>
      <c r="GD2673" s="1"/>
      <c r="GE2673" s="1"/>
      <c r="GF2673" s="1"/>
      <c r="GG2673" s="1"/>
      <c r="GH2673" s="1"/>
      <c r="GI2673" s="1"/>
      <c r="GJ2673" s="1"/>
      <c r="GK2673"/>
      <c r="GL2673"/>
      <c r="GM2673"/>
      <c r="GN2673"/>
      <c r="GO2673"/>
      <c r="GP2673"/>
      <c r="GQ2673"/>
      <c r="GR2673"/>
      <c r="GS2673"/>
      <c r="GT2673"/>
      <c r="GU2673"/>
      <c r="GV2673"/>
      <c r="GW2673"/>
      <c r="GX2673"/>
      <c r="GY2673"/>
      <c r="GZ2673"/>
      <c r="HA2673"/>
      <c r="HB2673"/>
      <c r="HC2673"/>
      <c r="HD2673"/>
      <c r="HE2673"/>
    </row>
    <row r="2674" spans="5:213" s="19" customFormat="1" x14ac:dyDescent="0.25">
      <c r="E2674" s="22"/>
      <c r="F2674" s="21"/>
      <c r="G2674" s="21"/>
      <c r="H2674" s="21"/>
      <c r="I2674" s="21"/>
      <c r="J2674" s="21"/>
      <c r="K2674" s="21"/>
      <c r="L2674" s="21"/>
      <c r="M2674" s="21"/>
      <c r="N2674" s="22"/>
      <c r="O2674" s="22"/>
      <c r="P2674" s="22"/>
      <c r="Q2674" s="22"/>
      <c r="U2674" s="21"/>
      <c r="V2674" s="21"/>
      <c r="W2674" s="21"/>
      <c r="X2674" s="246"/>
      <c r="Y2674" s="255"/>
      <c r="Z2674" s="47"/>
      <c r="AA2674" s="47"/>
      <c r="AB2674" s="46"/>
      <c r="AC2674" s="46"/>
      <c r="AD2674" s="46"/>
      <c r="AE2674" s="46"/>
      <c r="AF2674" s="46"/>
      <c r="AG2674" s="85"/>
      <c r="AH2674" s="46"/>
      <c r="AI2674" s="46"/>
      <c r="AJ2674" s="46"/>
      <c r="AK2674" s="46"/>
      <c r="AL2674" s="86"/>
      <c r="AM2674" s="25"/>
      <c r="AN2674" s="25"/>
      <c r="AO2674" s="25"/>
      <c r="AP2674" s="25"/>
      <c r="AQ2674"/>
      <c r="AR2674" s="25"/>
      <c r="AS2674" s="31"/>
      <c r="AT2674" s="25"/>
      <c r="AU2674" s="25"/>
      <c r="AV2674" s="31"/>
      <c r="BC2674" s="1"/>
      <c r="BD2674"/>
      <c r="BE2674"/>
      <c r="BF2674" s="1"/>
      <c r="BG2674"/>
      <c r="BH2674"/>
      <c r="BI2674"/>
      <c r="BJ2674" s="1"/>
      <c r="BK2674" s="1"/>
      <c r="BL2674"/>
      <c r="BM2674" s="1"/>
      <c r="BN2674" s="1"/>
      <c r="BO2674" s="1"/>
      <c r="BP2674" s="1"/>
      <c r="BQ2674" s="1"/>
      <c r="BR2674" s="1"/>
      <c r="BS2674" s="1"/>
      <c r="BT2674" s="22"/>
      <c r="BU2674" s="1"/>
      <c r="BV2674" s="1"/>
      <c r="BW2674" s="1"/>
      <c r="BX2674" s="1"/>
      <c r="BY2674" s="1"/>
      <c r="BZ2674" s="1"/>
      <c r="CA2674" s="1"/>
      <c r="CB2674" s="1"/>
      <c r="CC2674" s="1"/>
      <c r="CD2674" s="1"/>
      <c r="CE2674" s="1"/>
      <c r="CF2674" s="1"/>
      <c r="CG2674" s="1"/>
      <c r="CH2674" s="1"/>
      <c r="CI2674" s="1"/>
      <c r="CJ2674" s="1"/>
      <c r="CK2674" s="1"/>
      <c r="CL2674" s="1"/>
      <c r="CM2674" s="1"/>
      <c r="CN2674" s="1"/>
      <c r="CO2674" s="1"/>
      <c r="CP2674" s="1"/>
      <c r="CQ2674" s="1"/>
      <c r="CR2674" s="1"/>
      <c r="CS2674" s="1"/>
      <c r="CT2674" s="1"/>
      <c r="CU2674" s="1"/>
      <c r="CV2674" s="1"/>
      <c r="CW2674" s="1"/>
      <c r="CX2674" s="1"/>
      <c r="CY2674" s="1"/>
      <c r="CZ2674" s="1"/>
      <c r="DA2674" s="1"/>
      <c r="DB2674" s="1"/>
      <c r="DC2674" s="1"/>
      <c r="DD2674" s="1"/>
      <c r="DE2674" s="1"/>
      <c r="DF2674" s="1"/>
      <c r="DG2674" s="1"/>
      <c r="DH2674" s="1"/>
      <c r="DI2674" s="1"/>
      <c r="DJ2674" s="1"/>
      <c r="DK2674" s="1"/>
      <c r="DL2674" s="1"/>
      <c r="DM2674" s="1"/>
      <c r="DN2674" s="1"/>
      <c r="DO2674" s="1"/>
      <c r="DP2674" s="1"/>
      <c r="DQ2674" s="1"/>
      <c r="DR2674" s="1"/>
      <c r="DS2674" s="1"/>
      <c r="DT2674" s="1"/>
      <c r="DU2674" s="1"/>
      <c r="DV2674" s="1"/>
      <c r="DW2674" s="1"/>
      <c r="DX2674" s="1"/>
      <c r="DY2674" s="1"/>
      <c r="DZ2674" s="1"/>
      <c r="EA2674" s="1"/>
      <c r="EB2674" s="1"/>
      <c r="EC2674" s="1"/>
      <c r="ED2674" s="1"/>
      <c r="EE2674" s="1"/>
      <c r="EF2674" s="1"/>
      <c r="EG2674" s="1"/>
      <c r="EH2674" s="1"/>
      <c r="EI2674" s="1"/>
      <c r="EJ2674" s="1"/>
      <c r="EK2674" s="1"/>
      <c r="EL2674" s="1"/>
      <c r="EM2674" s="1"/>
      <c r="EN2674" s="1"/>
      <c r="EO2674" s="1"/>
      <c r="EP2674" s="1"/>
      <c r="EQ2674" s="1"/>
      <c r="ER2674" s="1"/>
      <c r="ES2674" s="1"/>
      <c r="ET2674" s="1"/>
      <c r="EU2674" s="1"/>
      <c r="EV2674" s="1"/>
      <c r="EW2674" s="1"/>
      <c r="EX2674" s="1"/>
      <c r="EY2674" s="1"/>
      <c r="EZ2674" s="1"/>
      <c r="FA2674" s="1"/>
      <c r="FB2674" s="1"/>
      <c r="FC2674" s="1"/>
      <c r="FD2674" s="1"/>
      <c r="FE2674" s="1"/>
      <c r="FF2674" s="1"/>
      <c r="FG2674" s="1"/>
      <c r="FH2674" s="1"/>
      <c r="FI2674" s="1"/>
      <c r="FJ2674" s="1"/>
      <c r="FK2674" s="1"/>
      <c r="FL2674" s="1"/>
      <c r="FM2674" s="1"/>
      <c r="FN2674" s="1"/>
      <c r="FO2674" s="1"/>
      <c r="FP2674" s="1"/>
      <c r="FQ2674" s="1"/>
      <c r="FR2674" s="1"/>
      <c r="FS2674" s="1"/>
      <c r="FT2674" s="1"/>
      <c r="FU2674" s="1"/>
      <c r="FV2674" s="1"/>
      <c r="FW2674" s="1"/>
      <c r="FX2674" s="1"/>
      <c r="FY2674" s="1"/>
      <c r="FZ2674" s="1"/>
      <c r="GA2674" s="1"/>
      <c r="GB2674" s="1"/>
      <c r="GC2674" s="1"/>
      <c r="GD2674" s="1"/>
      <c r="GE2674" s="1"/>
      <c r="GF2674" s="1"/>
      <c r="GG2674" s="1"/>
      <c r="GH2674" s="1"/>
      <c r="GI2674" s="1"/>
      <c r="GJ2674" s="1"/>
      <c r="GK2674"/>
      <c r="GL2674"/>
      <c r="GM2674"/>
      <c r="GN2674"/>
      <c r="GO2674"/>
      <c r="GP2674"/>
      <c r="GQ2674"/>
      <c r="GR2674"/>
      <c r="GS2674"/>
      <c r="GT2674"/>
      <c r="GU2674"/>
      <c r="GV2674"/>
      <c r="GW2674"/>
      <c r="GX2674"/>
      <c r="GY2674"/>
      <c r="GZ2674"/>
      <c r="HA2674"/>
      <c r="HB2674"/>
      <c r="HC2674"/>
      <c r="HD2674"/>
      <c r="HE2674"/>
    </row>
    <row r="2675" spans="5:213" s="19" customFormat="1" x14ac:dyDescent="0.25">
      <c r="E2675" s="22"/>
      <c r="F2675" s="21"/>
      <c r="G2675" s="21"/>
      <c r="H2675" s="21"/>
      <c r="I2675" s="21"/>
      <c r="J2675" s="21"/>
      <c r="K2675" s="21"/>
      <c r="L2675" s="21"/>
      <c r="M2675" s="21"/>
      <c r="N2675" s="22"/>
      <c r="O2675" s="22"/>
      <c r="P2675" s="22"/>
      <c r="Q2675" s="22"/>
      <c r="U2675" s="21"/>
      <c r="V2675" s="21"/>
      <c r="W2675" s="21"/>
      <c r="X2675" s="246"/>
      <c r="Y2675" s="255"/>
      <c r="Z2675" s="47"/>
      <c r="AA2675" s="47"/>
      <c r="AB2675" s="46"/>
      <c r="AC2675" s="46"/>
      <c r="AD2675" s="46"/>
      <c r="AE2675" s="46"/>
      <c r="AF2675" s="46"/>
      <c r="AG2675" s="85"/>
      <c r="AH2675" s="46"/>
      <c r="AI2675" s="46"/>
      <c r="AJ2675" s="46"/>
      <c r="AK2675" s="46"/>
      <c r="AL2675" s="86"/>
      <c r="AM2675" s="25"/>
      <c r="AN2675" s="25"/>
      <c r="AO2675" s="25"/>
      <c r="AP2675" s="25"/>
      <c r="AQ2675"/>
      <c r="AR2675" s="25"/>
      <c r="AS2675" s="31"/>
      <c r="AT2675" s="25"/>
      <c r="AU2675" s="25"/>
      <c r="AV2675" s="31"/>
      <c r="BC2675" s="1"/>
      <c r="BD2675"/>
      <c r="BE2675"/>
      <c r="BF2675" s="1"/>
      <c r="BG2675"/>
      <c r="BH2675"/>
      <c r="BI2675"/>
      <c r="BJ2675" s="1"/>
      <c r="BK2675" s="1"/>
      <c r="BL2675"/>
      <c r="BM2675" s="1"/>
      <c r="BN2675" s="1"/>
      <c r="BO2675" s="1"/>
      <c r="BP2675" s="1"/>
      <c r="BQ2675" s="1"/>
      <c r="BR2675" s="1"/>
      <c r="BS2675" s="1"/>
      <c r="BT2675" s="22"/>
      <c r="BU2675" s="1"/>
      <c r="BV2675" s="1"/>
      <c r="BW2675" s="1"/>
      <c r="BX2675" s="1"/>
      <c r="BY2675" s="1"/>
      <c r="BZ2675" s="1"/>
      <c r="CA2675" s="1"/>
      <c r="CB2675" s="1"/>
      <c r="CC2675" s="1"/>
      <c r="CD2675" s="1"/>
      <c r="CE2675" s="1"/>
      <c r="CF2675" s="1"/>
      <c r="CG2675" s="1"/>
      <c r="CH2675" s="1"/>
      <c r="CI2675" s="1"/>
      <c r="CJ2675" s="1"/>
      <c r="CK2675" s="1"/>
      <c r="CL2675" s="1"/>
      <c r="CM2675" s="1"/>
      <c r="CN2675" s="1"/>
      <c r="CO2675" s="1"/>
      <c r="CP2675" s="1"/>
      <c r="CQ2675" s="1"/>
      <c r="CR2675" s="1"/>
      <c r="CS2675" s="1"/>
      <c r="CT2675" s="1"/>
      <c r="CU2675" s="1"/>
      <c r="CV2675" s="1"/>
      <c r="CW2675" s="1"/>
      <c r="CX2675" s="1"/>
      <c r="CY2675" s="1"/>
      <c r="CZ2675" s="1"/>
      <c r="DA2675" s="1"/>
      <c r="DB2675" s="1"/>
      <c r="DC2675" s="1"/>
      <c r="DD2675" s="1"/>
      <c r="DE2675" s="1"/>
      <c r="DF2675" s="1"/>
      <c r="DG2675" s="1"/>
      <c r="DH2675" s="1"/>
      <c r="DI2675" s="1"/>
      <c r="DJ2675" s="1"/>
      <c r="DK2675" s="1"/>
      <c r="DL2675" s="1"/>
      <c r="DM2675" s="1"/>
      <c r="DN2675" s="1"/>
      <c r="DO2675" s="1"/>
      <c r="DP2675" s="1"/>
      <c r="DQ2675" s="1"/>
      <c r="DR2675" s="1"/>
      <c r="DS2675" s="1"/>
      <c r="DT2675" s="1"/>
      <c r="DU2675" s="1"/>
      <c r="DV2675" s="1"/>
      <c r="DW2675" s="1"/>
      <c r="DX2675" s="1"/>
      <c r="DY2675" s="1"/>
      <c r="DZ2675" s="1"/>
      <c r="EA2675" s="1"/>
      <c r="EB2675" s="1"/>
      <c r="EC2675" s="1"/>
      <c r="ED2675" s="1"/>
      <c r="EE2675" s="1"/>
      <c r="EF2675" s="1"/>
      <c r="EG2675" s="1"/>
      <c r="EH2675" s="1"/>
      <c r="EI2675" s="1"/>
      <c r="EJ2675" s="1"/>
      <c r="EK2675" s="1"/>
      <c r="EL2675" s="1"/>
      <c r="EM2675" s="1"/>
      <c r="EN2675" s="1"/>
      <c r="EO2675" s="1"/>
      <c r="EP2675" s="1"/>
      <c r="EQ2675" s="1"/>
      <c r="ER2675" s="1"/>
      <c r="ES2675" s="1"/>
      <c r="ET2675" s="1"/>
      <c r="EU2675" s="1"/>
      <c r="EV2675" s="1"/>
      <c r="EW2675" s="1"/>
      <c r="EX2675" s="1"/>
      <c r="EY2675" s="1"/>
      <c r="EZ2675" s="1"/>
      <c r="FA2675" s="1"/>
      <c r="FB2675" s="1"/>
      <c r="FC2675" s="1"/>
      <c r="FD2675" s="1"/>
      <c r="FE2675" s="1"/>
      <c r="FF2675" s="1"/>
      <c r="FG2675" s="1"/>
      <c r="FH2675" s="1"/>
      <c r="FI2675" s="1"/>
      <c r="FJ2675" s="1"/>
      <c r="FK2675" s="1"/>
      <c r="FL2675" s="1"/>
      <c r="FM2675" s="1"/>
      <c r="FN2675" s="1"/>
      <c r="FO2675" s="1"/>
      <c r="FP2675" s="1"/>
      <c r="FQ2675" s="1"/>
      <c r="FR2675" s="1"/>
      <c r="FS2675" s="1"/>
      <c r="FT2675" s="1"/>
      <c r="FU2675" s="1"/>
      <c r="FV2675" s="1"/>
      <c r="FW2675" s="1"/>
      <c r="FX2675" s="1"/>
      <c r="FY2675" s="1"/>
      <c r="FZ2675" s="1"/>
      <c r="GA2675" s="1"/>
      <c r="GB2675" s="1"/>
      <c r="GC2675" s="1"/>
      <c r="GD2675" s="1"/>
      <c r="GE2675" s="1"/>
      <c r="GF2675" s="1"/>
      <c r="GG2675" s="1"/>
      <c r="GH2675" s="1"/>
      <c r="GI2675" s="1"/>
      <c r="GJ2675" s="1"/>
      <c r="GK2675"/>
      <c r="GL2675"/>
      <c r="GM2675"/>
      <c r="GN2675"/>
      <c r="GO2675"/>
      <c r="GP2675"/>
      <c r="GQ2675"/>
      <c r="GR2675"/>
      <c r="GS2675"/>
      <c r="GT2675"/>
      <c r="GU2675"/>
      <c r="GV2675"/>
      <c r="GW2675"/>
      <c r="GX2675"/>
      <c r="GY2675"/>
      <c r="GZ2675"/>
      <c r="HA2675"/>
      <c r="HB2675"/>
      <c r="HC2675"/>
      <c r="HD2675"/>
      <c r="HE2675"/>
    </row>
    <row r="2676" spans="5:213" s="19" customFormat="1" x14ac:dyDescent="0.25">
      <c r="E2676" s="22"/>
      <c r="F2676" s="21"/>
      <c r="G2676" s="21"/>
      <c r="H2676" s="21"/>
      <c r="I2676" s="21"/>
      <c r="J2676" s="21"/>
      <c r="K2676" s="21"/>
      <c r="L2676" s="21"/>
      <c r="M2676" s="21"/>
      <c r="N2676" s="22"/>
      <c r="O2676" s="22"/>
      <c r="P2676" s="22"/>
      <c r="Q2676" s="22"/>
      <c r="U2676" s="21"/>
      <c r="V2676" s="21"/>
      <c r="W2676" s="21"/>
      <c r="X2676" s="246"/>
      <c r="Y2676" s="255"/>
      <c r="Z2676" s="47"/>
      <c r="AA2676" s="47"/>
      <c r="AB2676" s="46"/>
      <c r="AC2676" s="46"/>
      <c r="AD2676" s="46"/>
      <c r="AE2676" s="46"/>
      <c r="AF2676" s="46"/>
      <c r="AG2676" s="85"/>
      <c r="AH2676" s="46"/>
      <c r="AI2676" s="46"/>
      <c r="AJ2676" s="46"/>
      <c r="AK2676" s="46"/>
      <c r="AL2676" s="86"/>
      <c r="AM2676" s="25"/>
      <c r="AN2676" s="25"/>
      <c r="AO2676" s="25"/>
      <c r="AP2676" s="25"/>
      <c r="AQ2676"/>
      <c r="AR2676" s="25"/>
      <c r="AS2676" s="31"/>
      <c r="AT2676" s="25"/>
      <c r="AU2676" s="25"/>
      <c r="AV2676" s="31"/>
      <c r="BC2676" s="1"/>
      <c r="BD2676"/>
      <c r="BE2676"/>
      <c r="BF2676" s="1"/>
      <c r="BG2676"/>
      <c r="BH2676"/>
      <c r="BI2676"/>
      <c r="BJ2676" s="1"/>
      <c r="BK2676" s="1"/>
      <c r="BL2676"/>
      <c r="BM2676" s="1"/>
      <c r="BN2676" s="1"/>
      <c r="BO2676" s="1"/>
      <c r="BP2676" s="1"/>
      <c r="BQ2676" s="1"/>
      <c r="BR2676" s="1"/>
      <c r="BS2676" s="1"/>
      <c r="BT2676" s="22"/>
      <c r="BU2676" s="1"/>
      <c r="BV2676" s="1"/>
      <c r="BW2676" s="1"/>
      <c r="BX2676" s="1"/>
      <c r="BY2676" s="1"/>
      <c r="BZ2676" s="1"/>
      <c r="CA2676" s="1"/>
      <c r="CB2676" s="1"/>
      <c r="CC2676" s="1"/>
      <c r="CD2676" s="1"/>
      <c r="CE2676" s="1"/>
      <c r="CF2676" s="1"/>
      <c r="CG2676" s="1"/>
      <c r="CH2676" s="1"/>
      <c r="CI2676" s="1"/>
      <c r="CJ2676" s="1"/>
      <c r="CK2676" s="1"/>
      <c r="CL2676" s="1"/>
      <c r="CM2676" s="1"/>
      <c r="CN2676" s="1"/>
      <c r="CO2676" s="1"/>
      <c r="CP2676" s="1"/>
      <c r="CQ2676" s="1"/>
      <c r="CR2676" s="1"/>
      <c r="CS2676" s="1"/>
      <c r="CT2676" s="1"/>
      <c r="CU2676" s="1"/>
      <c r="CV2676" s="1"/>
      <c r="CW2676" s="1"/>
      <c r="CX2676" s="1"/>
      <c r="CY2676" s="1"/>
      <c r="CZ2676" s="1"/>
      <c r="DA2676" s="1"/>
      <c r="DB2676" s="1"/>
      <c r="DC2676" s="1"/>
      <c r="DD2676" s="1"/>
      <c r="DE2676" s="1"/>
      <c r="DF2676" s="1"/>
      <c r="DG2676" s="1"/>
      <c r="DH2676" s="1"/>
      <c r="DI2676" s="1"/>
      <c r="DJ2676" s="1"/>
      <c r="DK2676" s="1"/>
      <c r="DL2676" s="1"/>
      <c r="DM2676" s="1"/>
      <c r="DN2676" s="1"/>
      <c r="DO2676" s="1"/>
      <c r="DP2676" s="1"/>
      <c r="DQ2676" s="1"/>
      <c r="DR2676" s="1"/>
      <c r="DS2676" s="1"/>
      <c r="DT2676" s="1"/>
      <c r="DU2676" s="1"/>
      <c r="DV2676" s="1"/>
      <c r="DW2676" s="1"/>
      <c r="DX2676" s="1"/>
      <c r="DY2676" s="1"/>
      <c r="DZ2676" s="1"/>
      <c r="EA2676" s="1"/>
      <c r="EB2676" s="1"/>
      <c r="EC2676" s="1"/>
      <c r="ED2676" s="1"/>
      <c r="EE2676" s="1"/>
      <c r="EF2676" s="1"/>
      <c r="EG2676" s="1"/>
      <c r="EH2676" s="1"/>
      <c r="EI2676" s="1"/>
      <c r="EJ2676" s="1"/>
      <c r="EK2676" s="1"/>
      <c r="EL2676" s="1"/>
      <c r="EM2676" s="1"/>
      <c r="EN2676" s="1"/>
      <c r="EO2676" s="1"/>
      <c r="EP2676" s="1"/>
      <c r="EQ2676" s="1"/>
      <c r="ER2676" s="1"/>
      <c r="ES2676" s="1"/>
      <c r="ET2676" s="1"/>
      <c r="EU2676" s="1"/>
      <c r="EV2676" s="1"/>
      <c r="EW2676" s="1"/>
      <c r="EX2676" s="1"/>
      <c r="EY2676" s="1"/>
      <c r="EZ2676" s="1"/>
      <c r="FA2676" s="1"/>
      <c r="FB2676" s="1"/>
      <c r="FC2676" s="1"/>
      <c r="FD2676" s="1"/>
      <c r="FE2676" s="1"/>
      <c r="FF2676" s="1"/>
      <c r="FG2676" s="1"/>
      <c r="FH2676" s="1"/>
      <c r="FI2676" s="1"/>
      <c r="FJ2676" s="1"/>
      <c r="FK2676" s="1"/>
      <c r="FL2676" s="1"/>
      <c r="FM2676" s="1"/>
      <c r="FN2676" s="1"/>
      <c r="FO2676" s="1"/>
      <c r="FP2676" s="1"/>
      <c r="FQ2676" s="1"/>
      <c r="FR2676" s="1"/>
      <c r="FS2676" s="1"/>
      <c r="FT2676" s="1"/>
      <c r="FU2676" s="1"/>
      <c r="FV2676" s="1"/>
      <c r="FW2676" s="1"/>
      <c r="FX2676" s="1"/>
      <c r="FY2676" s="1"/>
      <c r="FZ2676" s="1"/>
      <c r="GA2676" s="1"/>
      <c r="GB2676" s="1"/>
      <c r="GC2676" s="1"/>
      <c r="GD2676" s="1"/>
      <c r="GE2676" s="1"/>
      <c r="GF2676" s="1"/>
      <c r="GG2676" s="1"/>
      <c r="GH2676" s="1"/>
      <c r="GI2676" s="1"/>
      <c r="GJ2676" s="1"/>
      <c r="GK2676"/>
      <c r="GL2676"/>
      <c r="GM2676"/>
      <c r="GN2676"/>
      <c r="GO2676"/>
      <c r="GP2676"/>
      <c r="GQ2676"/>
      <c r="GR2676"/>
      <c r="GS2676"/>
      <c r="GT2676"/>
      <c r="GU2676"/>
      <c r="GV2676"/>
      <c r="GW2676"/>
      <c r="GX2676"/>
      <c r="GY2676"/>
      <c r="GZ2676"/>
      <c r="HA2676"/>
      <c r="HB2676"/>
      <c r="HC2676"/>
      <c r="HD2676"/>
      <c r="HE2676"/>
    </row>
    <row r="2677" spans="5:213" s="19" customFormat="1" x14ac:dyDescent="0.25">
      <c r="E2677" s="22"/>
      <c r="F2677" s="21"/>
      <c r="G2677" s="21"/>
      <c r="H2677" s="21"/>
      <c r="I2677" s="21"/>
      <c r="J2677" s="21"/>
      <c r="K2677" s="21"/>
      <c r="L2677" s="21"/>
      <c r="M2677" s="21"/>
      <c r="N2677" s="22"/>
      <c r="O2677" s="22"/>
      <c r="P2677" s="22"/>
      <c r="Q2677" s="22"/>
      <c r="U2677" s="21"/>
      <c r="V2677" s="21"/>
      <c r="W2677" s="21"/>
      <c r="X2677" s="246"/>
      <c r="Y2677" s="255"/>
      <c r="Z2677" s="47"/>
      <c r="AA2677" s="47"/>
      <c r="AB2677" s="46"/>
      <c r="AC2677" s="46"/>
      <c r="AD2677" s="46"/>
      <c r="AE2677" s="46"/>
      <c r="AF2677" s="46"/>
      <c r="AG2677" s="85"/>
      <c r="AH2677" s="46"/>
      <c r="AI2677" s="46"/>
      <c r="AJ2677" s="46"/>
      <c r="AK2677" s="46"/>
      <c r="AL2677" s="86"/>
      <c r="AM2677" s="25"/>
      <c r="AN2677" s="25"/>
      <c r="AO2677" s="25"/>
      <c r="AP2677" s="25"/>
      <c r="AQ2677"/>
      <c r="AR2677" s="25"/>
      <c r="AS2677" s="31"/>
      <c r="AT2677" s="25"/>
      <c r="AU2677" s="25"/>
      <c r="AV2677" s="31"/>
      <c r="BC2677" s="1"/>
      <c r="BD2677"/>
      <c r="BE2677"/>
      <c r="BF2677" s="1"/>
      <c r="BG2677"/>
      <c r="BH2677"/>
      <c r="BI2677"/>
      <c r="BJ2677" s="1"/>
      <c r="BK2677" s="1"/>
      <c r="BL2677"/>
      <c r="BM2677" s="1"/>
      <c r="BN2677" s="1"/>
      <c r="BO2677" s="1"/>
      <c r="BP2677" s="1"/>
      <c r="BQ2677" s="1"/>
      <c r="BR2677" s="1"/>
      <c r="BS2677" s="1"/>
      <c r="BT2677" s="22"/>
      <c r="BU2677" s="1"/>
      <c r="BV2677" s="1"/>
      <c r="BW2677" s="1"/>
      <c r="BX2677" s="1"/>
      <c r="BY2677" s="1"/>
      <c r="BZ2677" s="1"/>
      <c r="CA2677" s="1"/>
      <c r="CB2677" s="1"/>
      <c r="CC2677" s="1"/>
      <c r="CD2677" s="1"/>
      <c r="CE2677" s="1"/>
      <c r="CF2677" s="1"/>
      <c r="CG2677" s="1"/>
      <c r="CH2677" s="1"/>
      <c r="CI2677" s="1"/>
      <c r="CJ2677" s="1"/>
      <c r="CK2677" s="1"/>
      <c r="CL2677" s="1"/>
      <c r="CM2677" s="1"/>
      <c r="CN2677" s="1"/>
      <c r="CO2677" s="1"/>
      <c r="CP2677" s="1"/>
      <c r="CQ2677" s="1"/>
      <c r="CR2677" s="1"/>
      <c r="CS2677" s="1"/>
      <c r="CT2677" s="1"/>
      <c r="CU2677" s="1"/>
      <c r="CV2677" s="1"/>
      <c r="CW2677" s="1"/>
      <c r="CX2677" s="1"/>
      <c r="CY2677" s="1"/>
      <c r="CZ2677" s="1"/>
      <c r="DA2677" s="1"/>
      <c r="DB2677" s="1"/>
      <c r="DC2677" s="1"/>
      <c r="DD2677" s="1"/>
      <c r="DE2677" s="1"/>
      <c r="DF2677" s="1"/>
      <c r="DG2677" s="1"/>
      <c r="DH2677" s="1"/>
      <c r="DI2677" s="1"/>
      <c r="DJ2677" s="1"/>
      <c r="DK2677" s="1"/>
      <c r="DL2677" s="1"/>
      <c r="DM2677" s="1"/>
      <c r="DN2677" s="1"/>
      <c r="DO2677" s="1"/>
      <c r="DP2677" s="1"/>
      <c r="DQ2677" s="1"/>
      <c r="DR2677" s="1"/>
      <c r="DS2677" s="1"/>
      <c r="DT2677" s="1"/>
      <c r="DU2677" s="1"/>
      <c r="DV2677" s="1"/>
      <c r="DW2677" s="1"/>
      <c r="DX2677" s="1"/>
      <c r="DY2677" s="1"/>
      <c r="DZ2677" s="1"/>
      <c r="EA2677" s="1"/>
      <c r="EB2677" s="1"/>
      <c r="EC2677" s="1"/>
      <c r="ED2677" s="1"/>
      <c r="EE2677" s="1"/>
      <c r="EF2677" s="1"/>
      <c r="EG2677" s="1"/>
      <c r="EH2677" s="1"/>
      <c r="EI2677" s="1"/>
      <c r="EJ2677" s="1"/>
      <c r="EK2677" s="1"/>
      <c r="EL2677" s="1"/>
      <c r="EM2677" s="1"/>
      <c r="EN2677" s="1"/>
      <c r="EO2677" s="1"/>
      <c r="EP2677" s="1"/>
      <c r="EQ2677" s="1"/>
      <c r="ER2677" s="1"/>
      <c r="ES2677" s="1"/>
      <c r="ET2677" s="1"/>
      <c r="EU2677" s="1"/>
      <c r="EV2677" s="1"/>
      <c r="EW2677" s="1"/>
      <c r="EX2677" s="1"/>
      <c r="EY2677" s="1"/>
      <c r="EZ2677" s="1"/>
      <c r="FA2677" s="1"/>
      <c r="FB2677" s="1"/>
      <c r="FC2677" s="1"/>
      <c r="FD2677" s="1"/>
      <c r="FE2677" s="1"/>
      <c r="FF2677" s="1"/>
      <c r="FG2677" s="1"/>
      <c r="FH2677" s="1"/>
      <c r="FI2677" s="1"/>
      <c r="FJ2677" s="1"/>
      <c r="FK2677" s="1"/>
      <c r="FL2677" s="1"/>
      <c r="FM2677" s="1"/>
      <c r="FN2677" s="1"/>
      <c r="FO2677" s="1"/>
      <c r="FP2677" s="1"/>
      <c r="FQ2677" s="1"/>
      <c r="FR2677" s="1"/>
      <c r="FS2677" s="1"/>
      <c r="FT2677" s="1"/>
      <c r="FU2677" s="1"/>
      <c r="FV2677" s="1"/>
      <c r="FW2677" s="1"/>
      <c r="FX2677" s="1"/>
      <c r="FY2677" s="1"/>
      <c r="FZ2677" s="1"/>
      <c r="GA2677" s="1"/>
      <c r="GB2677" s="1"/>
      <c r="GC2677" s="1"/>
      <c r="GD2677" s="1"/>
      <c r="GE2677" s="1"/>
      <c r="GF2677" s="1"/>
      <c r="GG2677" s="1"/>
      <c r="GH2677" s="1"/>
      <c r="GI2677" s="1"/>
      <c r="GJ2677" s="1"/>
      <c r="GK2677"/>
      <c r="GL2677"/>
      <c r="GM2677"/>
      <c r="GN2677"/>
      <c r="GO2677"/>
      <c r="GP2677"/>
      <c r="GQ2677"/>
      <c r="GR2677"/>
      <c r="GS2677"/>
      <c r="GT2677"/>
      <c r="GU2677"/>
      <c r="GV2677"/>
      <c r="GW2677"/>
      <c r="GX2677"/>
      <c r="GY2677"/>
      <c r="GZ2677"/>
      <c r="HA2677"/>
      <c r="HB2677"/>
      <c r="HC2677"/>
      <c r="HD2677"/>
      <c r="HE2677"/>
    </row>
    <row r="2678" spans="5:213" s="19" customFormat="1" x14ac:dyDescent="0.25">
      <c r="E2678" s="22"/>
      <c r="F2678" s="21"/>
      <c r="G2678" s="21"/>
      <c r="H2678" s="21"/>
      <c r="I2678" s="21"/>
      <c r="J2678" s="21"/>
      <c r="K2678" s="21"/>
      <c r="L2678" s="21"/>
      <c r="M2678" s="21"/>
      <c r="N2678" s="22"/>
      <c r="O2678" s="22"/>
      <c r="P2678" s="22"/>
      <c r="Q2678" s="22"/>
      <c r="U2678" s="21"/>
      <c r="V2678" s="21"/>
      <c r="W2678" s="21"/>
      <c r="X2678" s="246"/>
      <c r="Y2678" s="255"/>
      <c r="Z2678" s="47"/>
      <c r="AA2678" s="47"/>
      <c r="AB2678" s="46"/>
      <c r="AC2678" s="46"/>
      <c r="AD2678" s="46"/>
      <c r="AE2678" s="46"/>
      <c r="AF2678" s="46"/>
      <c r="AG2678" s="85"/>
      <c r="AH2678" s="46"/>
      <c r="AI2678" s="46"/>
      <c r="AJ2678" s="46"/>
      <c r="AK2678" s="46"/>
      <c r="AL2678" s="86"/>
      <c r="AM2678" s="25"/>
      <c r="AN2678" s="25"/>
      <c r="AO2678" s="25"/>
      <c r="AP2678" s="25"/>
      <c r="AQ2678"/>
      <c r="AR2678" s="25"/>
      <c r="AS2678" s="31"/>
      <c r="AT2678" s="25"/>
      <c r="AU2678" s="25"/>
      <c r="AV2678" s="31"/>
      <c r="BC2678" s="1"/>
      <c r="BD2678"/>
      <c r="BE2678"/>
      <c r="BF2678" s="1"/>
      <c r="BG2678"/>
      <c r="BH2678"/>
      <c r="BI2678"/>
      <c r="BJ2678" s="1"/>
      <c r="BK2678" s="1"/>
      <c r="BL2678"/>
      <c r="BM2678" s="1"/>
      <c r="BN2678" s="1"/>
      <c r="BO2678" s="1"/>
      <c r="BP2678" s="1"/>
      <c r="BQ2678" s="1"/>
      <c r="BR2678" s="1"/>
      <c r="BS2678" s="1"/>
      <c r="BT2678" s="22"/>
      <c r="BU2678" s="1"/>
      <c r="BV2678" s="1"/>
      <c r="BW2678" s="1"/>
      <c r="BX2678" s="1"/>
      <c r="BY2678" s="1"/>
      <c r="BZ2678" s="1"/>
      <c r="CA2678" s="1"/>
      <c r="CB2678" s="1"/>
      <c r="CC2678" s="1"/>
      <c r="CD2678" s="1"/>
      <c r="CE2678" s="1"/>
      <c r="CF2678" s="1"/>
      <c r="CG2678" s="1"/>
      <c r="CH2678" s="1"/>
      <c r="CI2678" s="1"/>
      <c r="CJ2678" s="1"/>
      <c r="CK2678" s="1"/>
      <c r="CL2678" s="1"/>
      <c r="CM2678" s="1"/>
      <c r="CN2678" s="1"/>
      <c r="CO2678" s="1"/>
      <c r="CP2678" s="1"/>
      <c r="CQ2678" s="1"/>
      <c r="CR2678" s="1"/>
      <c r="CS2678" s="1"/>
      <c r="CT2678" s="1"/>
      <c r="CU2678" s="1"/>
      <c r="CV2678" s="1"/>
      <c r="CW2678" s="1"/>
      <c r="CX2678" s="1"/>
      <c r="CY2678" s="1"/>
      <c r="CZ2678" s="1"/>
      <c r="DA2678" s="1"/>
      <c r="DB2678" s="1"/>
      <c r="DC2678" s="1"/>
      <c r="DD2678" s="1"/>
      <c r="DE2678" s="1"/>
      <c r="DF2678" s="1"/>
      <c r="DG2678" s="1"/>
      <c r="DH2678" s="1"/>
      <c r="DI2678" s="1"/>
      <c r="DJ2678" s="1"/>
      <c r="DK2678" s="1"/>
      <c r="DL2678" s="1"/>
      <c r="DM2678" s="1"/>
      <c r="DN2678" s="1"/>
      <c r="DO2678" s="1"/>
      <c r="DP2678" s="1"/>
      <c r="DQ2678" s="1"/>
      <c r="DR2678" s="1"/>
      <c r="DS2678" s="1"/>
      <c r="DT2678" s="1"/>
      <c r="DU2678" s="1"/>
      <c r="DV2678" s="1"/>
      <c r="DW2678" s="1"/>
      <c r="DX2678" s="1"/>
      <c r="DY2678" s="1"/>
      <c r="DZ2678" s="1"/>
      <c r="EA2678" s="1"/>
      <c r="EB2678" s="1"/>
      <c r="EC2678" s="1"/>
      <c r="ED2678" s="1"/>
      <c r="EE2678" s="1"/>
      <c r="EF2678" s="1"/>
      <c r="EG2678" s="1"/>
      <c r="EH2678" s="1"/>
      <c r="EI2678" s="1"/>
      <c r="EJ2678" s="1"/>
      <c r="EK2678" s="1"/>
      <c r="EL2678" s="1"/>
      <c r="EM2678" s="1"/>
      <c r="EN2678" s="1"/>
      <c r="EO2678" s="1"/>
      <c r="EP2678" s="1"/>
      <c r="EQ2678" s="1"/>
      <c r="ER2678" s="1"/>
      <c r="ES2678" s="1"/>
      <c r="ET2678" s="1"/>
      <c r="EU2678" s="1"/>
      <c r="EV2678" s="1"/>
      <c r="EW2678" s="1"/>
      <c r="EX2678" s="1"/>
      <c r="EY2678" s="1"/>
      <c r="EZ2678" s="1"/>
      <c r="FA2678" s="1"/>
      <c r="FB2678" s="1"/>
      <c r="FC2678" s="1"/>
      <c r="FD2678" s="1"/>
      <c r="FE2678" s="1"/>
      <c r="FF2678" s="1"/>
      <c r="FG2678" s="1"/>
      <c r="FH2678" s="1"/>
      <c r="FI2678" s="1"/>
      <c r="FJ2678" s="1"/>
      <c r="FK2678" s="1"/>
      <c r="FL2678" s="1"/>
      <c r="FM2678" s="1"/>
      <c r="FN2678" s="1"/>
      <c r="FO2678" s="1"/>
      <c r="FP2678" s="1"/>
      <c r="FQ2678" s="1"/>
      <c r="FR2678" s="1"/>
      <c r="FS2678" s="1"/>
      <c r="FT2678" s="1"/>
      <c r="FU2678" s="1"/>
      <c r="FV2678" s="1"/>
      <c r="FW2678" s="1"/>
      <c r="FX2678" s="1"/>
      <c r="FY2678" s="1"/>
      <c r="FZ2678" s="1"/>
      <c r="GA2678" s="1"/>
      <c r="GB2678" s="1"/>
      <c r="GC2678" s="1"/>
      <c r="GD2678" s="1"/>
      <c r="GE2678" s="1"/>
      <c r="GF2678" s="1"/>
      <c r="GG2678" s="1"/>
      <c r="GH2678" s="1"/>
      <c r="GI2678" s="1"/>
      <c r="GJ2678" s="1"/>
      <c r="GK2678"/>
      <c r="GL2678"/>
      <c r="GM2678"/>
      <c r="GN2678"/>
      <c r="GO2678"/>
      <c r="GP2678"/>
      <c r="GQ2678"/>
      <c r="GR2678"/>
      <c r="GS2678"/>
      <c r="GT2678"/>
      <c r="GU2678"/>
      <c r="GV2678"/>
      <c r="GW2678"/>
      <c r="GX2678"/>
      <c r="GY2678"/>
      <c r="GZ2678"/>
      <c r="HA2678"/>
      <c r="HB2678"/>
      <c r="HC2678"/>
      <c r="HD2678"/>
      <c r="HE2678"/>
    </row>
    <row r="2679" spans="5:213" s="19" customFormat="1" x14ac:dyDescent="0.25">
      <c r="E2679" s="22"/>
      <c r="F2679" s="21"/>
      <c r="G2679" s="21"/>
      <c r="H2679" s="21"/>
      <c r="I2679" s="21"/>
      <c r="J2679" s="21"/>
      <c r="K2679" s="21"/>
      <c r="L2679" s="21"/>
      <c r="M2679" s="21"/>
      <c r="N2679" s="22"/>
      <c r="O2679" s="22"/>
      <c r="P2679" s="22"/>
      <c r="Q2679" s="22"/>
      <c r="U2679" s="21"/>
      <c r="V2679" s="21"/>
      <c r="W2679" s="21"/>
      <c r="X2679" s="246"/>
      <c r="Y2679" s="255"/>
      <c r="Z2679" s="47"/>
      <c r="AA2679" s="47"/>
      <c r="AB2679" s="46"/>
      <c r="AC2679" s="46"/>
      <c r="AD2679" s="46"/>
      <c r="AE2679" s="46"/>
      <c r="AF2679" s="46"/>
      <c r="AG2679" s="85"/>
      <c r="AH2679" s="46"/>
      <c r="AI2679" s="46"/>
      <c r="AJ2679" s="46"/>
      <c r="AK2679" s="46"/>
      <c r="AL2679" s="86"/>
      <c r="AM2679" s="25"/>
      <c r="AN2679" s="25"/>
      <c r="AO2679" s="25"/>
      <c r="AP2679" s="25"/>
      <c r="AQ2679"/>
      <c r="AR2679" s="25"/>
      <c r="AS2679" s="31"/>
      <c r="AT2679" s="25"/>
      <c r="AU2679" s="25"/>
      <c r="AV2679" s="31"/>
      <c r="BC2679" s="1"/>
      <c r="BD2679"/>
      <c r="BE2679"/>
      <c r="BF2679" s="1"/>
      <c r="BG2679"/>
      <c r="BH2679"/>
      <c r="BI2679"/>
      <c r="BJ2679" s="1"/>
      <c r="BK2679" s="1"/>
      <c r="BL2679"/>
      <c r="BM2679" s="1"/>
      <c r="BN2679" s="1"/>
      <c r="BO2679" s="1"/>
      <c r="BP2679" s="1"/>
      <c r="BQ2679" s="1"/>
      <c r="BR2679" s="1"/>
      <c r="BS2679" s="1"/>
      <c r="BT2679" s="22"/>
      <c r="BU2679" s="1"/>
      <c r="BV2679" s="1"/>
      <c r="BW2679" s="1"/>
      <c r="BX2679" s="1"/>
      <c r="BY2679" s="1"/>
      <c r="BZ2679" s="1"/>
      <c r="CA2679" s="1"/>
      <c r="CB2679" s="1"/>
      <c r="CC2679" s="1"/>
      <c r="CD2679" s="1"/>
      <c r="CE2679" s="1"/>
      <c r="CF2679" s="1"/>
      <c r="CG2679" s="1"/>
      <c r="CH2679" s="1"/>
      <c r="CI2679" s="1"/>
      <c r="CJ2679" s="1"/>
      <c r="CK2679" s="1"/>
      <c r="CL2679" s="1"/>
      <c r="CM2679" s="1"/>
      <c r="CN2679" s="1"/>
      <c r="CO2679" s="1"/>
      <c r="CP2679" s="1"/>
      <c r="CQ2679" s="1"/>
      <c r="CR2679" s="1"/>
      <c r="CS2679" s="1"/>
      <c r="CT2679" s="1"/>
      <c r="CU2679" s="1"/>
      <c r="CV2679" s="1"/>
      <c r="CW2679" s="1"/>
      <c r="CX2679" s="1"/>
      <c r="CY2679" s="1"/>
      <c r="CZ2679" s="1"/>
      <c r="DA2679" s="1"/>
      <c r="DB2679" s="1"/>
      <c r="DC2679" s="1"/>
      <c r="DD2679" s="1"/>
      <c r="DE2679" s="1"/>
      <c r="DF2679" s="1"/>
      <c r="DG2679" s="1"/>
      <c r="DH2679" s="1"/>
      <c r="DI2679" s="1"/>
      <c r="DJ2679" s="1"/>
      <c r="DK2679" s="1"/>
      <c r="DL2679" s="1"/>
      <c r="DM2679" s="1"/>
      <c r="DN2679" s="1"/>
      <c r="DO2679" s="1"/>
      <c r="DP2679" s="1"/>
      <c r="DQ2679" s="1"/>
      <c r="DR2679" s="1"/>
      <c r="DS2679" s="1"/>
      <c r="DT2679" s="1"/>
      <c r="DU2679" s="1"/>
      <c r="DV2679" s="1"/>
      <c r="DW2679" s="1"/>
      <c r="DX2679" s="1"/>
      <c r="DY2679" s="1"/>
      <c r="DZ2679" s="1"/>
      <c r="EA2679" s="1"/>
      <c r="EB2679" s="1"/>
      <c r="EC2679" s="1"/>
      <c r="ED2679" s="1"/>
      <c r="EE2679" s="1"/>
      <c r="EF2679" s="1"/>
      <c r="EG2679" s="1"/>
      <c r="EH2679" s="1"/>
      <c r="EI2679" s="1"/>
      <c r="EJ2679" s="1"/>
      <c r="EK2679" s="1"/>
      <c r="EL2679" s="1"/>
      <c r="EM2679" s="1"/>
      <c r="EN2679" s="1"/>
      <c r="EO2679" s="1"/>
      <c r="EP2679" s="1"/>
      <c r="EQ2679" s="1"/>
      <c r="ER2679" s="1"/>
      <c r="ES2679" s="1"/>
      <c r="ET2679" s="1"/>
      <c r="EU2679" s="1"/>
      <c r="EV2679" s="1"/>
      <c r="EW2679" s="1"/>
      <c r="EX2679" s="1"/>
      <c r="EY2679" s="1"/>
      <c r="EZ2679" s="1"/>
      <c r="FA2679" s="1"/>
      <c r="FB2679" s="1"/>
      <c r="FC2679" s="1"/>
      <c r="FD2679" s="1"/>
      <c r="FE2679" s="1"/>
      <c r="FF2679" s="1"/>
      <c r="FG2679" s="1"/>
      <c r="FH2679" s="1"/>
      <c r="FI2679" s="1"/>
      <c r="FJ2679" s="1"/>
      <c r="FK2679" s="1"/>
      <c r="FL2679" s="1"/>
      <c r="FM2679" s="1"/>
      <c r="FN2679" s="1"/>
      <c r="FO2679" s="1"/>
      <c r="FP2679" s="1"/>
      <c r="FQ2679" s="1"/>
      <c r="FR2679" s="1"/>
      <c r="FS2679" s="1"/>
      <c r="FT2679" s="1"/>
      <c r="FU2679" s="1"/>
      <c r="FV2679" s="1"/>
      <c r="FW2679" s="1"/>
      <c r="FX2679" s="1"/>
      <c r="FY2679" s="1"/>
      <c r="FZ2679" s="1"/>
      <c r="GA2679" s="1"/>
      <c r="GB2679" s="1"/>
      <c r="GC2679" s="1"/>
      <c r="GD2679" s="1"/>
      <c r="GE2679" s="1"/>
      <c r="GF2679" s="1"/>
      <c r="GG2679" s="1"/>
      <c r="GH2679" s="1"/>
      <c r="GI2679" s="1"/>
      <c r="GJ2679" s="1"/>
      <c r="GK2679"/>
      <c r="GL2679"/>
      <c r="GM2679"/>
      <c r="GN2679"/>
      <c r="GO2679"/>
      <c r="GP2679"/>
      <c r="GQ2679"/>
      <c r="GR2679"/>
      <c r="GS2679"/>
      <c r="GT2679"/>
      <c r="GU2679"/>
      <c r="GV2679"/>
      <c r="GW2679"/>
      <c r="GX2679"/>
      <c r="GY2679"/>
      <c r="GZ2679"/>
      <c r="HA2679"/>
      <c r="HB2679"/>
      <c r="HC2679"/>
      <c r="HD2679"/>
      <c r="HE2679"/>
    </row>
    <row r="2680" spans="5:213" s="19" customFormat="1" x14ac:dyDescent="0.25">
      <c r="E2680" s="22"/>
      <c r="F2680" s="21"/>
      <c r="G2680" s="21"/>
      <c r="H2680" s="21"/>
      <c r="I2680" s="21"/>
      <c r="J2680" s="21"/>
      <c r="K2680" s="21"/>
      <c r="L2680" s="21"/>
      <c r="M2680" s="21"/>
      <c r="N2680" s="22"/>
      <c r="O2680" s="22"/>
      <c r="P2680" s="22"/>
      <c r="Q2680" s="22"/>
      <c r="U2680" s="21"/>
      <c r="V2680" s="21"/>
      <c r="W2680" s="21"/>
      <c r="X2680" s="246"/>
      <c r="Y2680" s="255"/>
      <c r="Z2680" s="47"/>
      <c r="AA2680" s="47"/>
      <c r="AB2680" s="46"/>
      <c r="AC2680" s="46"/>
      <c r="AD2680" s="46"/>
      <c r="AE2680" s="46"/>
      <c r="AF2680" s="46"/>
      <c r="AG2680" s="85"/>
      <c r="AH2680" s="46"/>
      <c r="AI2680" s="46"/>
      <c r="AJ2680" s="46"/>
      <c r="AK2680" s="46"/>
      <c r="AL2680" s="86"/>
      <c r="AM2680" s="25"/>
      <c r="AN2680" s="25"/>
      <c r="AO2680" s="25"/>
      <c r="AP2680" s="25"/>
      <c r="AQ2680"/>
      <c r="AR2680" s="25"/>
      <c r="AS2680" s="31"/>
      <c r="AT2680" s="25"/>
      <c r="AU2680" s="25"/>
      <c r="AV2680" s="31"/>
      <c r="BC2680" s="1"/>
      <c r="BD2680"/>
      <c r="BE2680"/>
      <c r="BF2680" s="1"/>
      <c r="BG2680"/>
      <c r="BH2680"/>
      <c r="BI2680"/>
      <c r="BJ2680" s="1"/>
      <c r="BK2680" s="1"/>
      <c r="BL2680"/>
      <c r="BM2680" s="1"/>
      <c r="BN2680" s="1"/>
      <c r="BO2680" s="1"/>
      <c r="BP2680" s="1"/>
      <c r="BQ2680" s="1"/>
      <c r="BR2680" s="1"/>
      <c r="BS2680" s="1"/>
      <c r="BT2680" s="22"/>
      <c r="BU2680" s="1"/>
      <c r="BV2680" s="1"/>
      <c r="BW2680" s="1"/>
      <c r="BX2680" s="1"/>
      <c r="BY2680" s="1"/>
      <c r="BZ2680" s="1"/>
      <c r="CA2680" s="1"/>
      <c r="CB2680" s="1"/>
      <c r="CC2680" s="1"/>
      <c r="CD2680" s="1"/>
      <c r="CE2680" s="1"/>
      <c r="CF2680" s="1"/>
      <c r="CG2680" s="1"/>
      <c r="CH2680" s="1"/>
      <c r="CI2680" s="1"/>
      <c r="CJ2680" s="1"/>
      <c r="CK2680" s="1"/>
      <c r="CL2680" s="1"/>
      <c r="CM2680" s="1"/>
      <c r="CN2680" s="1"/>
      <c r="CO2680" s="1"/>
      <c r="CP2680" s="1"/>
      <c r="CQ2680" s="1"/>
      <c r="CR2680" s="1"/>
      <c r="CS2680" s="1"/>
      <c r="CT2680" s="1"/>
      <c r="CU2680" s="1"/>
      <c r="CV2680" s="1"/>
      <c r="CW2680" s="1"/>
      <c r="CX2680" s="1"/>
      <c r="CY2680" s="1"/>
      <c r="CZ2680" s="1"/>
      <c r="DA2680" s="1"/>
      <c r="DB2680" s="1"/>
      <c r="DC2680" s="1"/>
      <c r="DD2680" s="1"/>
      <c r="DE2680" s="1"/>
      <c r="DF2680" s="1"/>
      <c r="DG2680" s="1"/>
      <c r="DH2680" s="1"/>
      <c r="DI2680" s="1"/>
      <c r="DJ2680" s="1"/>
      <c r="DK2680" s="1"/>
      <c r="DL2680" s="1"/>
      <c r="DM2680" s="1"/>
      <c r="DN2680" s="1"/>
      <c r="DO2680" s="1"/>
      <c r="DP2680" s="1"/>
      <c r="DQ2680" s="1"/>
      <c r="DR2680" s="1"/>
      <c r="DS2680" s="1"/>
      <c r="DT2680" s="1"/>
      <c r="DU2680" s="1"/>
      <c r="DV2680" s="1"/>
      <c r="DW2680" s="1"/>
      <c r="DX2680" s="1"/>
      <c r="DY2680" s="1"/>
      <c r="DZ2680" s="1"/>
      <c r="EA2680" s="1"/>
      <c r="EB2680" s="1"/>
      <c r="EC2680" s="1"/>
      <c r="ED2680" s="1"/>
      <c r="EE2680" s="1"/>
      <c r="EF2680" s="1"/>
      <c r="EG2680" s="1"/>
      <c r="EH2680" s="1"/>
      <c r="EI2680" s="1"/>
      <c r="EJ2680" s="1"/>
      <c r="EK2680" s="1"/>
      <c r="EL2680" s="1"/>
      <c r="EM2680" s="1"/>
      <c r="EN2680" s="1"/>
      <c r="EO2680" s="1"/>
      <c r="EP2680" s="1"/>
      <c r="EQ2680" s="1"/>
      <c r="ER2680" s="1"/>
      <c r="ES2680" s="1"/>
      <c r="ET2680" s="1"/>
      <c r="EU2680" s="1"/>
      <c r="EV2680" s="1"/>
      <c r="EW2680" s="1"/>
      <c r="EX2680" s="1"/>
      <c r="EY2680" s="1"/>
      <c r="EZ2680" s="1"/>
      <c r="FA2680" s="1"/>
      <c r="FB2680" s="1"/>
      <c r="FC2680" s="1"/>
      <c r="FD2680" s="1"/>
      <c r="FE2680" s="1"/>
      <c r="FF2680" s="1"/>
      <c r="FG2680" s="1"/>
      <c r="FH2680" s="1"/>
      <c r="FI2680" s="1"/>
      <c r="FJ2680" s="1"/>
      <c r="FK2680" s="1"/>
      <c r="FL2680" s="1"/>
      <c r="FM2680" s="1"/>
      <c r="FN2680" s="1"/>
      <c r="FO2680" s="1"/>
      <c r="FP2680" s="1"/>
      <c r="FQ2680" s="1"/>
      <c r="FR2680" s="1"/>
      <c r="FS2680" s="1"/>
      <c r="FT2680" s="1"/>
      <c r="FU2680" s="1"/>
      <c r="FV2680" s="1"/>
      <c r="FW2680" s="1"/>
      <c r="FX2680" s="1"/>
      <c r="FY2680" s="1"/>
      <c r="FZ2680" s="1"/>
      <c r="GA2680" s="1"/>
      <c r="GB2680" s="1"/>
      <c r="GC2680" s="1"/>
      <c r="GD2680" s="1"/>
      <c r="GE2680" s="1"/>
      <c r="GF2680" s="1"/>
      <c r="GG2680" s="1"/>
      <c r="GH2680" s="1"/>
      <c r="GI2680" s="1"/>
      <c r="GJ2680" s="1"/>
      <c r="GK2680"/>
      <c r="GL2680"/>
      <c r="GM2680"/>
      <c r="GN2680"/>
      <c r="GO2680"/>
      <c r="GP2680"/>
      <c r="GQ2680"/>
      <c r="GR2680"/>
      <c r="GS2680"/>
      <c r="GT2680"/>
      <c r="GU2680"/>
      <c r="GV2680"/>
      <c r="GW2680"/>
      <c r="GX2680"/>
      <c r="GY2680"/>
      <c r="GZ2680"/>
      <c r="HA2680"/>
      <c r="HB2680"/>
      <c r="HC2680"/>
      <c r="HD2680"/>
      <c r="HE2680"/>
    </row>
    <row r="2681" spans="5:213" s="19" customFormat="1" x14ac:dyDescent="0.25">
      <c r="E2681" s="22"/>
      <c r="F2681" s="21"/>
      <c r="G2681" s="21"/>
      <c r="H2681" s="21"/>
      <c r="I2681" s="21"/>
      <c r="J2681" s="21"/>
      <c r="K2681" s="21"/>
      <c r="L2681" s="21"/>
      <c r="M2681" s="21"/>
      <c r="N2681" s="22"/>
      <c r="O2681" s="22"/>
      <c r="P2681" s="22"/>
      <c r="Q2681" s="22"/>
      <c r="U2681" s="21"/>
      <c r="V2681" s="21"/>
      <c r="W2681" s="21"/>
      <c r="X2681" s="246"/>
      <c r="Y2681" s="255"/>
      <c r="Z2681" s="47"/>
      <c r="AA2681" s="47"/>
      <c r="AB2681" s="46"/>
      <c r="AC2681" s="46"/>
      <c r="AD2681" s="46"/>
      <c r="AE2681" s="46"/>
      <c r="AF2681" s="46"/>
      <c r="AG2681" s="85"/>
      <c r="AH2681" s="46"/>
      <c r="AI2681" s="46"/>
      <c r="AJ2681" s="46"/>
      <c r="AK2681" s="46"/>
      <c r="AL2681" s="86"/>
      <c r="AM2681" s="25"/>
      <c r="AN2681" s="25"/>
      <c r="AO2681" s="25"/>
      <c r="AP2681" s="25"/>
      <c r="AQ2681"/>
      <c r="AR2681" s="25"/>
      <c r="AS2681" s="31"/>
      <c r="AT2681" s="25"/>
      <c r="AU2681" s="25"/>
      <c r="AV2681" s="31"/>
      <c r="BC2681" s="1"/>
      <c r="BD2681"/>
      <c r="BE2681"/>
      <c r="BF2681" s="1"/>
      <c r="BG2681"/>
      <c r="BH2681"/>
      <c r="BI2681"/>
      <c r="BJ2681" s="1"/>
      <c r="BK2681" s="1"/>
      <c r="BL2681"/>
      <c r="BM2681" s="1"/>
      <c r="BN2681" s="1"/>
      <c r="BO2681" s="1"/>
      <c r="BP2681" s="1"/>
      <c r="BQ2681" s="1"/>
      <c r="BR2681" s="1"/>
      <c r="BS2681" s="1"/>
      <c r="BT2681" s="22"/>
      <c r="BU2681" s="1"/>
      <c r="BV2681" s="1"/>
      <c r="BW2681" s="1"/>
      <c r="BX2681" s="1"/>
      <c r="BY2681" s="1"/>
      <c r="BZ2681" s="1"/>
      <c r="CA2681" s="1"/>
      <c r="CB2681" s="1"/>
      <c r="CC2681" s="1"/>
      <c r="CD2681" s="1"/>
      <c r="CE2681" s="1"/>
      <c r="CF2681" s="1"/>
      <c r="CG2681" s="1"/>
      <c r="CH2681" s="1"/>
      <c r="CI2681" s="1"/>
      <c r="CJ2681" s="1"/>
      <c r="CK2681" s="1"/>
      <c r="CL2681" s="1"/>
      <c r="CM2681" s="1"/>
      <c r="CN2681" s="1"/>
      <c r="CO2681" s="1"/>
      <c r="CP2681" s="1"/>
      <c r="CQ2681" s="1"/>
      <c r="CR2681" s="1"/>
      <c r="CS2681" s="1"/>
      <c r="CT2681" s="1"/>
      <c r="CU2681" s="1"/>
      <c r="CV2681" s="1"/>
      <c r="CW2681" s="1"/>
      <c r="CX2681" s="1"/>
      <c r="CY2681" s="1"/>
      <c r="CZ2681" s="1"/>
      <c r="DA2681" s="1"/>
      <c r="DB2681" s="1"/>
      <c r="DC2681" s="1"/>
      <c r="DD2681" s="1"/>
      <c r="DE2681" s="1"/>
      <c r="DF2681" s="1"/>
      <c r="DG2681" s="1"/>
      <c r="DH2681" s="1"/>
      <c r="DI2681" s="1"/>
      <c r="DJ2681" s="1"/>
      <c r="DK2681" s="1"/>
      <c r="DL2681" s="1"/>
      <c r="DM2681" s="1"/>
      <c r="DN2681" s="1"/>
      <c r="DO2681" s="1"/>
      <c r="DP2681" s="1"/>
      <c r="DQ2681" s="1"/>
      <c r="DR2681" s="1"/>
      <c r="DS2681" s="1"/>
      <c r="DT2681" s="1"/>
      <c r="DU2681" s="1"/>
      <c r="DV2681" s="1"/>
      <c r="DW2681" s="1"/>
      <c r="DX2681" s="1"/>
      <c r="DY2681" s="1"/>
      <c r="DZ2681" s="1"/>
      <c r="EA2681" s="1"/>
      <c r="EB2681" s="1"/>
      <c r="EC2681" s="1"/>
      <c r="ED2681" s="1"/>
      <c r="EE2681" s="1"/>
      <c r="EF2681" s="1"/>
      <c r="EG2681" s="1"/>
      <c r="EH2681" s="1"/>
      <c r="EI2681" s="1"/>
      <c r="EJ2681" s="1"/>
      <c r="EK2681" s="1"/>
      <c r="EL2681" s="1"/>
      <c r="EM2681" s="1"/>
      <c r="EN2681" s="1"/>
      <c r="EO2681" s="1"/>
      <c r="EP2681" s="1"/>
      <c r="EQ2681" s="1"/>
      <c r="ER2681" s="1"/>
      <c r="ES2681" s="1"/>
      <c r="ET2681" s="1"/>
      <c r="EU2681" s="1"/>
      <c r="EV2681" s="1"/>
      <c r="EW2681" s="1"/>
      <c r="EX2681" s="1"/>
      <c r="EY2681" s="1"/>
      <c r="EZ2681" s="1"/>
      <c r="FA2681" s="1"/>
      <c r="FB2681" s="1"/>
      <c r="FC2681" s="1"/>
      <c r="FD2681" s="1"/>
      <c r="FE2681" s="1"/>
      <c r="FF2681" s="1"/>
      <c r="FG2681" s="1"/>
      <c r="FH2681" s="1"/>
      <c r="FI2681" s="1"/>
      <c r="FJ2681" s="1"/>
      <c r="FK2681" s="1"/>
      <c r="FL2681" s="1"/>
      <c r="FM2681" s="1"/>
      <c r="FN2681" s="1"/>
      <c r="FO2681" s="1"/>
      <c r="FP2681" s="1"/>
      <c r="FQ2681" s="1"/>
      <c r="FR2681" s="1"/>
      <c r="FS2681" s="1"/>
      <c r="FT2681" s="1"/>
      <c r="FU2681" s="1"/>
      <c r="FV2681" s="1"/>
      <c r="FW2681" s="1"/>
      <c r="FX2681" s="1"/>
      <c r="FY2681" s="1"/>
      <c r="FZ2681" s="1"/>
      <c r="GA2681" s="1"/>
      <c r="GB2681" s="1"/>
      <c r="GC2681" s="1"/>
      <c r="GD2681" s="1"/>
      <c r="GE2681" s="1"/>
      <c r="GF2681" s="1"/>
      <c r="GG2681" s="1"/>
      <c r="GH2681" s="1"/>
      <c r="GI2681" s="1"/>
      <c r="GJ2681" s="1"/>
      <c r="GK2681"/>
      <c r="GL2681"/>
      <c r="GM2681"/>
      <c r="GN2681"/>
      <c r="GO2681"/>
      <c r="GP2681"/>
      <c r="GQ2681"/>
      <c r="GR2681"/>
      <c r="GS2681"/>
      <c r="GT2681"/>
      <c r="GU2681"/>
      <c r="GV2681"/>
      <c r="GW2681"/>
      <c r="GX2681"/>
      <c r="GY2681"/>
      <c r="GZ2681"/>
      <c r="HA2681"/>
      <c r="HB2681"/>
      <c r="HC2681"/>
      <c r="HD2681"/>
      <c r="HE2681"/>
    </row>
    <row r="2682" spans="5:213" s="19" customFormat="1" x14ac:dyDescent="0.25">
      <c r="E2682" s="22"/>
      <c r="F2682" s="21"/>
      <c r="G2682" s="21"/>
      <c r="H2682" s="21"/>
      <c r="I2682" s="21"/>
      <c r="J2682" s="21"/>
      <c r="K2682" s="21"/>
      <c r="L2682" s="21"/>
      <c r="M2682" s="21"/>
      <c r="N2682" s="22"/>
      <c r="O2682" s="22"/>
      <c r="P2682" s="22"/>
      <c r="Q2682" s="22"/>
      <c r="U2682" s="21"/>
      <c r="V2682" s="21"/>
      <c r="W2682" s="21"/>
      <c r="X2682" s="246"/>
      <c r="Y2682" s="255"/>
      <c r="Z2682" s="47"/>
      <c r="AA2682" s="47"/>
      <c r="AB2682" s="46"/>
      <c r="AC2682" s="46"/>
      <c r="AD2682" s="46"/>
      <c r="AE2682" s="46"/>
      <c r="AF2682" s="46"/>
      <c r="AG2682" s="85"/>
      <c r="AH2682" s="46"/>
      <c r="AI2682" s="46"/>
      <c r="AJ2682" s="46"/>
      <c r="AK2682" s="46"/>
      <c r="AL2682" s="86"/>
      <c r="AM2682" s="25"/>
      <c r="AN2682" s="25"/>
      <c r="AO2682" s="25"/>
      <c r="AP2682" s="25"/>
      <c r="AQ2682"/>
      <c r="AR2682" s="25"/>
      <c r="AS2682" s="31"/>
      <c r="AT2682" s="25"/>
      <c r="AU2682" s="25"/>
      <c r="AV2682" s="31"/>
      <c r="BC2682" s="1"/>
      <c r="BD2682"/>
      <c r="BE2682"/>
      <c r="BF2682" s="1"/>
      <c r="BG2682"/>
      <c r="BH2682"/>
      <c r="BI2682"/>
      <c r="BJ2682" s="1"/>
      <c r="BK2682" s="1"/>
      <c r="BL2682"/>
      <c r="BM2682" s="1"/>
      <c r="BN2682" s="1"/>
      <c r="BO2682" s="1"/>
      <c r="BP2682" s="1"/>
      <c r="BQ2682" s="1"/>
      <c r="BR2682" s="1"/>
      <c r="BS2682" s="1"/>
      <c r="BT2682" s="22"/>
      <c r="BU2682" s="1"/>
      <c r="BV2682" s="1"/>
      <c r="BW2682" s="1"/>
      <c r="BX2682" s="1"/>
      <c r="BY2682" s="1"/>
      <c r="BZ2682" s="1"/>
      <c r="CA2682" s="1"/>
      <c r="CB2682" s="1"/>
      <c r="CC2682" s="1"/>
      <c r="CD2682" s="1"/>
      <c r="CE2682" s="1"/>
      <c r="CF2682" s="1"/>
      <c r="CG2682" s="1"/>
      <c r="CH2682" s="1"/>
      <c r="CI2682" s="1"/>
      <c r="CJ2682" s="1"/>
      <c r="CK2682" s="1"/>
      <c r="CL2682" s="1"/>
      <c r="CM2682" s="1"/>
      <c r="CN2682" s="1"/>
      <c r="CO2682" s="1"/>
      <c r="CP2682" s="1"/>
      <c r="CQ2682" s="1"/>
      <c r="CR2682" s="1"/>
      <c r="CS2682" s="1"/>
      <c r="CT2682" s="1"/>
      <c r="CU2682" s="1"/>
      <c r="CV2682" s="1"/>
      <c r="CW2682" s="1"/>
      <c r="CX2682" s="1"/>
      <c r="CY2682" s="1"/>
      <c r="CZ2682" s="1"/>
      <c r="DA2682" s="1"/>
      <c r="DB2682" s="1"/>
      <c r="DC2682" s="1"/>
      <c r="DD2682" s="1"/>
      <c r="DE2682" s="1"/>
      <c r="DF2682" s="1"/>
      <c r="DG2682" s="1"/>
      <c r="DH2682" s="1"/>
      <c r="DI2682" s="1"/>
      <c r="DJ2682" s="1"/>
      <c r="DK2682" s="1"/>
      <c r="DL2682" s="1"/>
      <c r="DM2682" s="1"/>
      <c r="DN2682" s="1"/>
      <c r="DO2682" s="1"/>
      <c r="DP2682" s="1"/>
      <c r="DQ2682" s="1"/>
      <c r="DR2682" s="1"/>
      <c r="DS2682" s="1"/>
      <c r="DT2682" s="1"/>
      <c r="DU2682" s="1"/>
      <c r="DV2682" s="1"/>
      <c r="DW2682" s="1"/>
      <c r="DX2682" s="1"/>
      <c r="DY2682" s="1"/>
      <c r="DZ2682" s="1"/>
      <c r="EA2682" s="1"/>
      <c r="EB2682" s="1"/>
      <c r="EC2682" s="1"/>
      <c r="ED2682" s="1"/>
      <c r="EE2682" s="1"/>
      <c r="EF2682" s="1"/>
      <c r="EG2682" s="1"/>
      <c r="EH2682" s="1"/>
      <c r="EI2682" s="1"/>
      <c r="EJ2682" s="1"/>
      <c r="EK2682" s="1"/>
      <c r="EL2682" s="1"/>
      <c r="EM2682" s="1"/>
      <c r="EN2682" s="1"/>
      <c r="EO2682" s="1"/>
      <c r="EP2682" s="1"/>
      <c r="EQ2682" s="1"/>
      <c r="ER2682" s="1"/>
      <c r="ES2682" s="1"/>
      <c r="ET2682" s="1"/>
      <c r="EU2682" s="1"/>
      <c r="EV2682" s="1"/>
      <c r="EW2682" s="1"/>
      <c r="EX2682" s="1"/>
      <c r="EY2682" s="1"/>
      <c r="EZ2682" s="1"/>
      <c r="FA2682" s="1"/>
      <c r="FB2682" s="1"/>
      <c r="FC2682" s="1"/>
      <c r="FD2682" s="1"/>
      <c r="FE2682" s="1"/>
      <c r="FF2682" s="1"/>
      <c r="FG2682" s="1"/>
      <c r="FH2682" s="1"/>
      <c r="FI2682" s="1"/>
      <c r="FJ2682" s="1"/>
      <c r="FK2682" s="1"/>
      <c r="FL2682" s="1"/>
      <c r="FM2682" s="1"/>
      <c r="FN2682" s="1"/>
      <c r="FO2682" s="1"/>
      <c r="FP2682" s="1"/>
      <c r="FQ2682" s="1"/>
      <c r="FR2682" s="1"/>
      <c r="FS2682" s="1"/>
      <c r="FT2682" s="1"/>
      <c r="FU2682" s="1"/>
      <c r="FV2682" s="1"/>
      <c r="FW2682" s="1"/>
      <c r="FX2682" s="1"/>
      <c r="FY2682" s="1"/>
      <c r="FZ2682" s="1"/>
      <c r="GA2682" s="1"/>
      <c r="GB2682" s="1"/>
      <c r="GC2682" s="1"/>
      <c r="GD2682" s="1"/>
      <c r="GE2682" s="1"/>
      <c r="GF2682" s="1"/>
      <c r="GG2682" s="1"/>
      <c r="GH2682" s="1"/>
      <c r="GI2682" s="1"/>
      <c r="GJ2682" s="1"/>
      <c r="GK2682"/>
      <c r="GL2682"/>
      <c r="GM2682"/>
      <c r="GN2682"/>
      <c r="GO2682"/>
      <c r="GP2682"/>
      <c r="GQ2682"/>
      <c r="GR2682"/>
      <c r="GS2682"/>
      <c r="GT2682"/>
      <c r="GU2682"/>
      <c r="GV2682"/>
      <c r="GW2682"/>
      <c r="GX2682"/>
      <c r="GY2682"/>
      <c r="GZ2682"/>
      <c r="HA2682"/>
      <c r="HB2682"/>
      <c r="HC2682"/>
      <c r="HD2682"/>
      <c r="HE2682"/>
    </row>
    <row r="2683" spans="5:213" s="19" customFormat="1" x14ac:dyDescent="0.25">
      <c r="E2683" s="22"/>
      <c r="F2683" s="21"/>
      <c r="G2683" s="21"/>
      <c r="H2683" s="21"/>
      <c r="I2683" s="21"/>
      <c r="J2683" s="21"/>
      <c r="K2683" s="21"/>
      <c r="L2683" s="21"/>
      <c r="M2683" s="21"/>
      <c r="N2683" s="22"/>
      <c r="O2683" s="22"/>
      <c r="P2683" s="22"/>
      <c r="Q2683" s="22"/>
      <c r="U2683" s="21"/>
      <c r="V2683" s="21"/>
      <c r="W2683" s="21"/>
      <c r="X2683" s="246"/>
      <c r="Y2683" s="255"/>
      <c r="Z2683" s="47"/>
      <c r="AA2683" s="47"/>
      <c r="AB2683" s="46"/>
      <c r="AC2683" s="46"/>
      <c r="AD2683" s="46"/>
      <c r="AE2683" s="46"/>
      <c r="AF2683" s="46"/>
      <c r="AG2683" s="85"/>
      <c r="AH2683" s="46"/>
      <c r="AI2683" s="46"/>
      <c r="AJ2683" s="46"/>
      <c r="AK2683" s="46"/>
      <c r="AL2683" s="86"/>
      <c r="AM2683" s="25"/>
      <c r="AN2683" s="25"/>
      <c r="AO2683" s="25"/>
      <c r="AP2683" s="25"/>
      <c r="AQ2683"/>
      <c r="AR2683" s="25"/>
      <c r="AS2683" s="31"/>
      <c r="AT2683" s="25"/>
      <c r="AU2683" s="25"/>
      <c r="AV2683" s="31"/>
      <c r="BC2683" s="1"/>
      <c r="BD2683"/>
      <c r="BE2683"/>
      <c r="BF2683" s="1"/>
      <c r="BG2683"/>
      <c r="BH2683"/>
      <c r="BI2683"/>
      <c r="BJ2683" s="1"/>
      <c r="BK2683" s="1"/>
      <c r="BL2683"/>
      <c r="BM2683" s="1"/>
      <c r="BN2683" s="1"/>
      <c r="BO2683" s="1"/>
      <c r="BP2683" s="1"/>
      <c r="BQ2683" s="1"/>
      <c r="BR2683" s="1"/>
      <c r="BS2683" s="1"/>
      <c r="BT2683" s="22"/>
      <c r="BU2683" s="1"/>
      <c r="BV2683" s="1"/>
      <c r="BW2683" s="1"/>
      <c r="BX2683" s="1"/>
      <c r="BY2683" s="1"/>
      <c r="BZ2683" s="1"/>
      <c r="CA2683" s="1"/>
      <c r="CB2683" s="1"/>
      <c r="CC2683" s="1"/>
      <c r="CD2683" s="1"/>
      <c r="CE2683" s="1"/>
      <c r="CF2683" s="1"/>
      <c r="CG2683" s="1"/>
      <c r="CH2683" s="1"/>
      <c r="CI2683" s="1"/>
      <c r="CJ2683" s="1"/>
      <c r="CK2683" s="1"/>
      <c r="CL2683" s="1"/>
      <c r="CM2683" s="1"/>
      <c r="CN2683" s="1"/>
      <c r="CO2683" s="1"/>
      <c r="CP2683" s="1"/>
      <c r="CQ2683" s="1"/>
      <c r="CR2683" s="1"/>
      <c r="CS2683" s="1"/>
      <c r="CT2683" s="1"/>
      <c r="CU2683" s="1"/>
      <c r="CV2683" s="1"/>
      <c r="CW2683" s="1"/>
      <c r="CX2683" s="1"/>
      <c r="CY2683" s="1"/>
      <c r="CZ2683" s="1"/>
      <c r="DA2683" s="1"/>
      <c r="DB2683" s="1"/>
      <c r="DC2683" s="1"/>
      <c r="DD2683" s="1"/>
      <c r="DE2683" s="1"/>
      <c r="DF2683" s="1"/>
      <c r="DG2683" s="1"/>
      <c r="DH2683" s="1"/>
      <c r="DI2683" s="1"/>
      <c r="DJ2683" s="1"/>
      <c r="DK2683" s="1"/>
      <c r="DL2683" s="1"/>
      <c r="DM2683" s="1"/>
      <c r="DN2683" s="1"/>
      <c r="DO2683" s="1"/>
      <c r="DP2683" s="1"/>
      <c r="DQ2683" s="1"/>
      <c r="DR2683" s="1"/>
      <c r="DS2683" s="1"/>
      <c r="DT2683" s="1"/>
      <c r="DU2683" s="1"/>
      <c r="DV2683" s="1"/>
      <c r="DW2683" s="1"/>
      <c r="DX2683" s="1"/>
      <c r="DY2683" s="1"/>
      <c r="DZ2683" s="1"/>
      <c r="EA2683" s="1"/>
      <c r="EB2683" s="1"/>
      <c r="EC2683" s="1"/>
      <c r="ED2683" s="1"/>
      <c r="EE2683" s="1"/>
      <c r="EF2683" s="1"/>
      <c r="EG2683" s="1"/>
      <c r="EH2683" s="1"/>
      <c r="EI2683" s="1"/>
      <c r="EJ2683" s="1"/>
      <c r="EK2683" s="1"/>
      <c r="EL2683" s="1"/>
      <c r="EM2683" s="1"/>
      <c r="EN2683" s="1"/>
      <c r="EO2683" s="1"/>
      <c r="EP2683" s="1"/>
      <c r="EQ2683" s="1"/>
      <c r="ER2683" s="1"/>
      <c r="ES2683" s="1"/>
      <c r="ET2683" s="1"/>
      <c r="EU2683" s="1"/>
      <c r="EV2683" s="1"/>
      <c r="EW2683" s="1"/>
      <c r="EX2683" s="1"/>
      <c r="EY2683" s="1"/>
      <c r="EZ2683" s="1"/>
      <c r="FA2683" s="1"/>
      <c r="FB2683" s="1"/>
      <c r="FC2683" s="1"/>
      <c r="FD2683" s="1"/>
      <c r="FE2683" s="1"/>
      <c r="FF2683" s="1"/>
      <c r="FG2683" s="1"/>
      <c r="FH2683" s="1"/>
      <c r="FI2683" s="1"/>
      <c r="FJ2683" s="1"/>
      <c r="FK2683" s="1"/>
      <c r="FL2683" s="1"/>
      <c r="FM2683" s="1"/>
      <c r="FN2683" s="1"/>
      <c r="FO2683" s="1"/>
      <c r="FP2683" s="1"/>
      <c r="FQ2683" s="1"/>
      <c r="FR2683" s="1"/>
      <c r="FS2683" s="1"/>
      <c r="FT2683" s="1"/>
      <c r="FU2683" s="1"/>
      <c r="FV2683" s="1"/>
      <c r="FW2683" s="1"/>
      <c r="FX2683" s="1"/>
      <c r="FY2683" s="1"/>
      <c r="FZ2683" s="1"/>
      <c r="GA2683" s="1"/>
      <c r="GB2683" s="1"/>
      <c r="GC2683" s="1"/>
      <c r="GD2683" s="1"/>
      <c r="GE2683" s="1"/>
      <c r="GF2683" s="1"/>
      <c r="GG2683" s="1"/>
      <c r="GH2683" s="1"/>
      <c r="GI2683" s="1"/>
      <c r="GJ2683" s="1"/>
      <c r="GK2683"/>
      <c r="GL2683"/>
      <c r="GM2683"/>
      <c r="GN2683"/>
      <c r="GO2683"/>
      <c r="GP2683"/>
      <c r="GQ2683"/>
      <c r="GR2683"/>
      <c r="GS2683"/>
      <c r="GT2683"/>
      <c r="GU2683"/>
      <c r="GV2683"/>
      <c r="GW2683"/>
      <c r="GX2683"/>
      <c r="GY2683"/>
      <c r="GZ2683"/>
      <c r="HA2683"/>
      <c r="HB2683"/>
      <c r="HC2683"/>
      <c r="HD2683"/>
      <c r="HE2683"/>
    </row>
    <row r="2684" spans="5:213" s="19" customFormat="1" x14ac:dyDescent="0.25">
      <c r="E2684" s="22"/>
      <c r="F2684" s="21"/>
      <c r="G2684" s="21"/>
      <c r="H2684" s="21"/>
      <c r="I2684" s="21"/>
      <c r="J2684" s="21"/>
      <c r="K2684" s="21"/>
      <c r="L2684" s="21"/>
      <c r="M2684" s="21"/>
      <c r="N2684" s="22"/>
      <c r="O2684" s="22"/>
      <c r="P2684" s="22"/>
      <c r="Q2684" s="22"/>
      <c r="U2684" s="21"/>
      <c r="V2684" s="21"/>
      <c r="W2684" s="21"/>
      <c r="X2684" s="246"/>
      <c r="Y2684" s="255"/>
      <c r="Z2684" s="47"/>
      <c r="AA2684" s="47"/>
      <c r="AB2684" s="46"/>
      <c r="AC2684" s="46"/>
      <c r="AD2684" s="46"/>
      <c r="AE2684" s="46"/>
      <c r="AF2684" s="46"/>
      <c r="AG2684" s="85"/>
      <c r="AH2684" s="46"/>
      <c r="AI2684" s="46"/>
      <c r="AJ2684" s="46"/>
      <c r="AK2684" s="46"/>
      <c r="AL2684" s="86"/>
      <c r="AM2684" s="25"/>
      <c r="AN2684" s="25"/>
      <c r="AO2684" s="25"/>
      <c r="AP2684" s="25"/>
      <c r="AQ2684"/>
      <c r="AR2684" s="25"/>
      <c r="AS2684" s="31"/>
      <c r="AT2684" s="25"/>
      <c r="AU2684" s="25"/>
      <c r="AV2684" s="31"/>
      <c r="BC2684" s="1"/>
      <c r="BD2684"/>
      <c r="BE2684"/>
      <c r="BF2684" s="1"/>
      <c r="BG2684"/>
      <c r="BH2684"/>
      <c r="BI2684"/>
      <c r="BJ2684" s="1"/>
      <c r="BK2684" s="1"/>
      <c r="BL2684"/>
      <c r="BM2684" s="1"/>
      <c r="BN2684" s="1"/>
      <c r="BO2684" s="1"/>
      <c r="BP2684" s="1"/>
      <c r="BQ2684" s="1"/>
      <c r="BR2684" s="1"/>
      <c r="BS2684" s="1"/>
      <c r="BT2684" s="22"/>
      <c r="BU2684" s="1"/>
      <c r="BV2684" s="1"/>
      <c r="BW2684" s="1"/>
      <c r="BX2684" s="1"/>
      <c r="BY2684" s="1"/>
      <c r="BZ2684" s="1"/>
      <c r="CA2684" s="1"/>
      <c r="CB2684" s="1"/>
      <c r="CC2684" s="1"/>
      <c r="CD2684" s="1"/>
      <c r="CE2684" s="1"/>
      <c r="CF2684" s="1"/>
      <c r="CG2684" s="1"/>
      <c r="CH2684" s="1"/>
      <c r="CI2684" s="1"/>
      <c r="CJ2684" s="1"/>
      <c r="CK2684" s="1"/>
      <c r="CL2684" s="1"/>
      <c r="CM2684" s="1"/>
      <c r="CN2684" s="1"/>
      <c r="CO2684" s="1"/>
      <c r="CP2684" s="1"/>
      <c r="CQ2684" s="1"/>
      <c r="CR2684" s="1"/>
      <c r="CS2684" s="1"/>
      <c r="CT2684" s="1"/>
      <c r="CU2684" s="1"/>
      <c r="CV2684" s="1"/>
      <c r="CW2684" s="1"/>
      <c r="CX2684" s="1"/>
      <c r="CY2684" s="1"/>
      <c r="CZ2684" s="1"/>
      <c r="DA2684" s="1"/>
      <c r="DB2684" s="1"/>
      <c r="DC2684" s="1"/>
      <c r="DD2684" s="1"/>
      <c r="DE2684" s="1"/>
      <c r="DF2684" s="1"/>
      <c r="DG2684" s="1"/>
      <c r="DH2684" s="1"/>
      <c r="DI2684" s="1"/>
      <c r="DJ2684" s="1"/>
      <c r="DK2684" s="1"/>
      <c r="DL2684" s="1"/>
      <c r="DM2684" s="1"/>
      <c r="DN2684" s="1"/>
      <c r="DO2684" s="1"/>
      <c r="DP2684" s="1"/>
      <c r="DQ2684" s="1"/>
      <c r="DR2684" s="1"/>
      <c r="DS2684" s="1"/>
      <c r="DT2684" s="1"/>
      <c r="DU2684" s="1"/>
      <c r="DV2684" s="1"/>
      <c r="DW2684" s="1"/>
      <c r="DX2684" s="1"/>
      <c r="DY2684" s="1"/>
      <c r="DZ2684" s="1"/>
      <c r="EA2684" s="1"/>
      <c r="EB2684" s="1"/>
      <c r="EC2684" s="1"/>
      <c r="ED2684" s="1"/>
      <c r="EE2684" s="1"/>
      <c r="EF2684" s="1"/>
      <c r="EG2684" s="1"/>
      <c r="EH2684" s="1"/>
      <c r="EI2684" s="1"/>
      <c r="EJ2684" s="1"/>
      <c r="EK2684" s="1"/>
      <c r="EL2684" s="1"/>
      <c r="EM2684" s="1"/>
      <c r="EN2684" s="1"/>
      <c r="EO2684" s="1"/>
      <c r="EP2684" s="1"/>
      <c r="EQ2684" s="1"/>
      <c r="ER2684" s="1"/>
      <c r="ES2684" s="1"/>
      <c r="ET2684" s="1"/>
      <c r="EU2684" s="1"/>
      <c r="EV2684" s="1"/>
      <c r="EW2684" s="1"/>
      <c r="EX2684" s="1"/>
      <c r="EY2684" s="1"/>
      <c r="EZ2684" s="1"/>
      <c r="FA2684" s="1"/>
      <c r="FB2684" s="1"/>
      <c r="FC2684" s="1"/>
      <c r="FD2684" s="1"/>
      <c r="FE2684" s="1"/>
      <c r="FF2684" s="1"/>
      <c r="FG2684" s="1"/>
      <c r="FH2684" s="1"/>
      <c r="FI2684" s="1"/>
      <c r="FJ2684" s="1"/>
      <c r="FK2684" s="1"/>
      <c r="FL2684" s="1"/>
      <c r="FM2684" s="1"/>
      <c r="FN2684" s="1"/>
      <c r="FO2684" s="1"/>
      <c r="FP2684" s="1"/>
      <c r="FQ2684" s="1"/>
      <c r="FR2684" s="1"/>
      <c r="FS2684" s="1"/>
      <c r="FT2684" s="1"/>
      <c r="FU2684" s="1"/>
      <c r="FV2684" s="1"/>
      <c r="FW2684" s="1"/>
      <c r="FX2684" s="1"/>
      <c r="FY2684" s="1"/>
      <c r="FZ2684" s="1"/>
      <c r="GA2684" s="1"/>
      <c r="GB2684" s="1"/>
      <c r="GC2684" s="1"/>
      <c r="GD2684" s="1"/>
      <c r="GE2684" s="1"/>
      <c r="GF2684" s="1"/>
      <c r="GG2684" s="1"/>
      <c r="GH2684" s="1"/>
      <c r="GI2684" s="1"/>
      <c r="GJ2684" s="1"/>
      <c r="GK2684"/>
      <c r="GL2684"/>
      <c r="GM2684"/>
      <c r="GN2684"/>
      <c r="GO2684"/>
      <c r="GP2684"/>
      <c r="GQ2684"/>
      <c r="GR2684"/>
      <c r="GS2684"/>
      <c r="GT2684"/>
      <c r="GU2684"/>
      <c r="GV2684"/>
      <c r="GW2684"/>
      <c r="GX2684"/>
      <c r="GY2684"/>
      <c r="GZ2684"/>
      <c r="HA2684"/>
      <c r="HB2684"/>
      <c r="HC2684"/>
      <c r="HD2684"/>
      <c r="HE2684"/>
    </row>
    <row r="2685" spans="5:213" s="19" customFormat="1" x14ac:dyDescent="0.25">
      <c r="E2685" s="22"/>
      <c r="F2685" s="21"/>
      <c r="G2685" s="21"/>
      <c r="H2685" s="21"/>
      <c r="I2685" s="21"/>
      <c r="J2685" s="21"/>
      <c r="K2685" s="21"/>
      <c r="L2685" s="21"/>
      <c r="M2685" s="21"/>
      <c r="N2685" s="22"/>
      <c r="O2685" s="22"/>
      <c r="P2685" s="22"/>
      <c r="Q2685" s="22"/>
      <c r="U2685" s="21"/>
      <c r="V2685" s="21"/>
      <c r="W2685" s="21"/>
      <c r="X2685" s="246"/>
      <c r="Y2685" s="255"/>
      <c r="Z2685" s="47"/>
      <c r="AA2685" s="47"/>
      <c r="AB2685" s="46"/>
      <c r="AC2685" s="46"/>
      <c r="AD2685" s="46"/>
      <c r="AE2685" s="46"/>
      <c r="AF2685" s="46"/>
      <c r="AG2685" s="85"/>
      <c r="AH2685" s="46"/>
      <c r="AI2685" s="46"/>
      <c r="AJ2685" s="46"/>
      <c r="AK2685" s="46"/>
      <c r="AL2685" s="86"/>
      <c r="AM2685" s="25"/>
      <c r="AN2685" s="25"/>
      <c r="AO2685" s="25"/>
      <c r="AP2685" s="25"/>
      <c r="AQ2685"/>
      <c r="AR2685" s="25"/>
      <c r="AS2685" s="31"/>
      <c r="AT2685" s="25"/>
      <c r="AU2685" s="25"/>
      <c r="AV2685" s="31"/>
      <c r="BC2685" s="1"/>
      <c r="BD2685"/>
      <c r="BE2685"/>
      <c r="BF2685" s="1"/>
      <c r="BG2685"/>
      <c r="BH2685"/>
      <c r="BI2685"/>
      <c r="BJ2685" s="1"/>
      <c r="BK2685" s="1"/>
      <c r="BL2685"/>
      <c r="BM2685" s="1"/>
      <c r="BN2685" s="1"/>
      <c r="BO2685" s="1"/>
      <c r="BP2685" s="1"/>
      <c r="BQ2685" s="1"/>
      <c r="BR2685" s="1"/>
      <c r="BS2685" s="1"/>
      <c r="BT2685" s="22"/>
      <c r="BU2685" s="1"/>
      <c r="BV2685" s="1"/>
      <c r="BW2685" s="1"/>
      <c r="BX2685" s="1"/>
      <c r="BY2685" s="1"/>
      <c r="BZ2685" s="1"/>
      <c r="CA2685" s="1"/>
      <c r="CB2685" s="1"/>
      <c r="CC2685" s="1"/>
      <c r="CD2685" s="1"/>
      <c r="CE2685" s="1"/>
      <c r="CF2685" s="1"/>
      <c r="CG2685" s="1"/>
      <c r="CH2685" s="1"/>
      <c r="CI2685" s="1"/>
      <c r="CJ2685" s="1"/>
      <c r="CK2685" s="1"/>
      <c r="CL2685" s="1"/>
      <c r="CM2685" s="1"/>
      <c r="CN2685" s="1"/>
      <c r="CO2685" s="1"/>
      <c r="CP2685" s="1"/>
      <c r="CQ2685" s="1"/>
      <c r="CR2685" s="1"/>
      <c r="CS2685" s="1"/>
      <c r="CT2685" s="1"/>
      <c r="CU2685" s="1"/>
      <c r="CV2685" s="1"/>
      <c r="CW2685" s="1"/>
      <c r="CX2685" s="1"/>
      <c r="CY2685" s="1"/>
      <c r="CZ2685" s="1"/>
      <c r="DA2685" s="1"/>
      <c r="DB2685" s="1"/>
      <c r="DC2685" s="1"/>
      <c r="DD2685" s="1"/>
      <c r="DE2685" s="1"/>
      <c r="DF2685" s="1"/>
      <c r="DG2685" s="1"/>
      <c r="DH2685" s="1"/>
      <c r="DI2685" s="1"/>
      <c r="DJ2685" s="1"/>
      <c r="DK2685" s="1"/>
      <c r="DL2685" s="1"/>
      <c r="DM2685" s="1"/>
      <c r="DN2685" s="1"/>
      <c r="DO2685" s="1"/>
      <c r="DP2685" s="1"/>
      <c r="DQ2685" s="1"/>
      <c r="DR2685" s="1"/>
      <c r="DS2685" s="1"/>
      <c r="DT2685" s="1"/>
      <c r="DU2685" s="1"/>
      <c r="DV2685" s="1"/>
      <c r="DW2685" s="1"/>
      <c r="DX2685" s="1"/>
      <c r="DY2685" s="1"/>
      <c r="DZ2685" s="1"/>
      <c r="EA2685" s="1"/>
      <c r="EB2685" s="1"/>
      <c r="EC2685" s="1"/>
      <c r="ED2685" s="1"/>
      <c r="EE2685" s="1"/>
      <c r="EF2685" s="1"/>
      <c r="EG2685" s="1"/>
      <c r="EH2685" s="1"/>
      <c r="EI2685" s="1"/>
      <c r="EJ2685" s="1"/>
      <c r="EK2685" s="1"/>
      <c r="EL2685" s="1"/>
      <c r="EM2685" s="1"/>
      <c r="EN2685" s="1"/>
      <c r="EO2685" s="1"/>
      <c r="EP2685" s="1"/>
      <c r="EQ2685" s="1"/>
      <c r="ER2685" s="1"/>
      <c r="ES2685" s="1"/>
      <c r="ET2685" s="1"/>
      <c r="EU2685" s="1"/>
      <c r="EV2685" s="1"/>
      <c r="EW2685" s="1"/>
      <c r="EX2685" s="1"/>
      <c r="EY2685" s="1"/>
      <c r="EZ2685" s="1"/>
      <c r="FA2685" s="1"/>
      <c r="FB2685" s="1"/>
      <c r="FC2685" s="1"/>
      <c r="FD2685" s="1"/>
      <c r="FE2685" s="1"/>
      <c r="FF2685" s="1"/>
      <c r="FG2685" s="1"/>
      <c r="FH2685" s="1"/>
      <c r="FI2685" s="1"/>
      <c r="FJ2685" s="1"/>
      <c r="FK2685" s="1"/>
      <c r="FL2685" s="1"/>
      <c r="FM2685" s="1"/>
      <c r="FN2685" s="1"/>
      <c r="FO2685" s="1"/>
      <c r="FP2685" s="1"/>
      <c r="FQ2685" s="1"/>
      <c r="FR2685" s="1"/>
      <c r="FS2685" s="1"/>
      <c r="FT2685" s="1"/>
      <c r="FU2685" s="1"/>
      <c r="FV2685" s="1"/>
      <c r="FW2685" s="1"/>
      <c r="FX2685" s="1"/>
      <c r="FY2685" s="1"/>
      <c r="FZ2685" s="1"/>
      <c r="GA2685" s="1"/>
      <c r="GB2685" s="1"/>
      <c r="GC2685" s="1"/>
      <c r="GD2685" s="1"/>
      <c r="GE2685" s="1"/>
      <c r="GF2685" s="1"/>
      <c r="GG2685" s="1"/>
      <c r="GH2685" s="1"/>
      <c r="GI2685" s="1"/>
      <c r="GJ2685" s="1"/>
      <c r="GK2685"/>
      <c r="GL2685"/>
      <c r="GM2685"/>
      <c r="GN2685"/>
      <c r="GO2685"/>
      <c r="GP2685"/>
      <c r="GQ2685"/>
      <c r="GR2685"/>
      <c r="GS2685"/>
      <c r="GT2685"/>
      <c r="GU2685"/>
      <c r="GV2685"/>
      <c r="GW2685"/>
      <c r="GX2685"/>
      <c r="GY2685"/>
      <c r="GZ2685"/>
      <c r="HA2685"/>
      <c r="HB2685"/>
      <c r="HC2685"/>
      <c r="HD2685"/>
      <c r="HE2685"/>
    </row>
    <row r="2686" spans="5:213" s="19" customFormat="1" x14ac:dyDescent="0.25">
      <c r="E2686" s="22"/>
      <c r="F2686" s="21"/>
      <c r="G2686" s="21"/>
      <c r="H2686" s="21"/>
      <c r="I2686" s="21"/>
      <c r="J2686" s="21"/>
      <c r="K2686" s="21"/>
      <c r="L2686" s="21"/>
      <c r="M2686" s="21"/>
      <c r="N2686" s="22"/>
      <c r="O2686" s="22"/>
      <c r="P2686" s="22"/>
      <c r="Q2686" s="22"/>
      <c r="U2686" s="21"/>
      <c r="V2686" s="21"/>
      <c r="W2686" s="21"/>
      <c r="X2686" s="246"/>
      <c r="Y2686" s="255"/>
      <c r="Z2686" s="47"/>
      <c r="AA2686" s="47"/>
      <c r="AB2686" s="46"/>
      <c r="AC2686" s="46"/>
      <c r="AD2686" s="46"/>
      <c r="AE2686" s="46"/>
      <c r="AF2686" s="46"/>
      <c r="AG2686" s="85"/>
      <c r="AH2686" s="46"/>
      <c r="AI2686" s="46"/>
      <c r="AJ2686" s="46"/>
      <c r="AK2686" s="46"/>
      <c r="AL2686" s="86"/>
      <c r="AM2686" s="25"/>
      <c r="AN2686" s="25"/>
      <c r="AO2686" s="25"/>
      <c r="AP2686" s="25"/>
      <c r="AQ2686"/>
      <c r="AR2686" s="25"/>
      <c r="AS2686" s="31"/>
      <c r="AT2686" s="25"/>
      <c r="AU2686" s="25"/>
      <c r="AV2686" s="31"/>
      <c r="BC2686" s="1"/>
      <c r="BD2686"/>
      <c r="BE2686"/>
      <c r="BF2686" s="1"/>
      <c r="BG2686"/>
      <c r="BH2686"/>
      <c r="BI2686"/>
      <c r="BJ2686" s="1"/>
      <c r="BK2686" s="1"/>
      <c r="BL2686"/>
      <c r="BM2686" s="1"/>
      <c r="BN2686" s="1"/>
      <c r="BO2686" s="1"/>
      <c r="BP2686" s="1"/>
      <c r="BQ2686" s="1"/>
      <c r="BR2686" s="1"/>
      <c r="BS2686" s="1"/>
      <c r="BT2686" s="22"/>
      <c r="BU2686" s="1"/>
      <c r="BV2686" s="1"/>
      <c r="BW2686" s="1"/>
      <c r="BX2686" s="1"/>
      <c r="BY2686" s="1"/>
      <c r="BZ2686" s="1"/>
      <c r="CA2686" s="1"/>
      <c r="CB2686" s="1"/>
      <c r="CC2686" s="1"/>
      <c r="CD2686" s="1"/>
      <c r="CE2686" s="1"/>
      <c r="CF2686" s="1"/>
      <c r="CG2686" s="1"/>
      <c r="CH2686" s="1"/>
      <c r="CI2686" s="1"/>
      <c r="CJ2686" s="1"/>
      <c r="CK2686" s="1"/>
      <c r="CL2686" s="1"/>
      <c r="CM2686" s="1"/>
      <c r="CN2686" s="1"/>
      <c r="CO2686" s="1"/>
      <c r="CP2686" s="1"/>
      <c r="CQ2686" s="1"/>
      <c r="CR2686" s="1"/>
      <c r="CS2686" s="1"/>
      <c r="CT2686" s="1"/>
      <c r="CU2686" s="1"/>
      <c r="CV2686" s="1"/>
      <c r="CW2686" s="1"/>
      <c r="CX2686" s="1"/>
      <c r="CY2686" s="1"/>
      <c r="CZ2686" s="1"/>
      <c r="DA2686" s="1"/>
      <c r="DB2686" s="1"/>
      <c r="DC2686" s="1"/>
      <c r="DD2686" s="1"/>
      <c r="DE2686" s="1"/>
      <c r="DF2686" s="1"/>
      <c r="DG2686" s="1"/>
      <c r="DH2686" s="1"/>
      <c r="DI2686" s="1"/>
      <c r="DJ2686" s="1"/>
      <c r="DK2686" s="1"/>
      <c r="DL2686" s="1"/>
      <c r="DM2686" s="1"/>
      <c r="DN2686" s="1"/>
      <c r="DO2686" s="1"/>
      <c r="DP2686" s="1"/>
      <c r="DQ2686" s="1"/>
      <c r="DR2686" s="1"/>
      <c r="DS2686" s="1"/>
      <c r="DT2686" s="1"/>
      <c r="DU2686" s="1"/>
      <c r="DV2686" s="1"/>
      <c r="DW2686" s="1"/>
      <c r="DX2686" s="1"/>
      <c r="DY2686" s="1"/>
      <c r="DZ2686" s="1"/>
      <c r="EA2686" s="1"/>
      <c r="EB2686" s="1"/>
      <c r="EC2686" s="1"/>
      <c r="ED2686" s="1"/>
      <c r="EE2686" s="1"/>
      <c r="EF2686" s="1"/>
      <c r="EG2686" s="1"/>
      <c r="EH2686" s="1"/>
      <c r="EI2686" s="1"/>
      <c r="EJ2686" s="1"/>
      <c r="EK2686" s="1"/>
      <c r="EL2686" s="1"/>
      <c r="EM2686" s="1"/>
      <c r="EN2686" s="1"/>
      <c r="EO2686" s="1"/>
      <c r="EP2686" s="1"/>
      <c r="EQ2686" s="1"/>
      <c r="ER2686" s="1"/>
      <c r="ES2686" s="1"/>
      <c r="ET2686" s="1"/>
      <c r="EU2686" s="1"/>
      <c r="EV2686" s="1"/>
      <c r="EW2686" s="1"/>
      <c r="EX2686" s="1"/>
      <c r="EY2686" s="1"/>
      <c r="EZ2686" s="1"/>
      <c r="FA2686" s="1"/>
      <c r="FB2686" s="1"/>
      <c r="FC2686" s="1"/>
      <c r="FD2686" s="1"/>
      <c r="FE2686" s="1"/>
      <c r="FF2686" s="1"/>
      <c r="FG2686" s="1"/>
      <c r="FH2686" s="1"/>
      <c r="FI2686" s="1"/>
      <c r="FJ2686" s="1"/>
      <c r="FK2686" s="1"/>
      <c r="FL2686" s="1"/>
      <c r="FM2686" s="1"/>
      <c r="FN2686" s="1"/>
      <c r="FO2686" s="1"/>
      <c r="FP2686" s="1"/>
      <c r="FQ2686" s="1"/>
      <c r="FR2686" s="1"/>
      <c r="FS2686" s="1"/>
      <c r="FT2686" s="1"/>
      <c r="FU2686" s="1"/>
      <c r="FV2686" s="1"/>
      <c r="FW2686" s="1"/>
      <c r="FX2686" s="1"/>
      <c r="FY2686" s="1"/>
      <c r="FZ2686" s="1"/>
      <c r="GA2686" s="1"/>
      <c r="GB2686" s="1"/>
      <c r="GC2686" s="1"/>
      <c r="GD2686" s="1"/>
      <c r="GE2686" s="1"/>
      <c r="GF2686" s="1"/>
      <c r="GG2686" s="1"/>
      <c r="GH2686" s="1"/>
      <c r="GI2686" s="1"/>
      <c r="GJ2686" s="1"/>
      <c r="GK2686"/>
      <c r="GL2686"/>
      <c r="GM2686"/>
      <c r="GN2686"/>
      <c r="GO2686"/>
      <c r="GP2686"/>
      <c r="GQ2686"/>
      <c r="GR2686"/>
      <c r="GS2686"/>
      <c r="GT2686"/>
      <c r="GU2686"/>
      <c r="GV2686"/>
      <c r="GW2686"/>
      <c r="GX2686"/>
      <c r="GY2686"/>
      <c r="GZ2686"/>
      <c r="HA2686"/>
      <c r="HB2686"/>
      <c r="HC2686"/>
      <c r="HD2686"/>
      <c r="HE2686"/>
    </row>
    <row r="2687" spans="5:213" s="19" customFormat="1" x14ac:dyDescent="0.25">
      <c r="E2687" s="22"/>
      <c r="F2687" s="21"/>
      <c r="G2687" s="21"/>
      <c r="H2687" s="21"/>
      <c r="I2687" s="21"/>
      <c r="J2687" s="21"/>
      <c r="K2687" s="21"/>
      <c r="L2687" s="21"/>
      <c r="M2687" s="21"/>
      <c r="N2687" s="22"/>
      <c r="O2687" s="22"/>
      <c r="P2687" s="22"/>
      <c r="Q2687" s="22"/>
      <c r="U2687" s="21"/>
      <c r="V2687" s="21"/>
      <c r="W2687" s="21"/>
      <c r="X2687" s="246"/>
      <c r="Y2687" s="255"/>
      <c r="Z2687" s="47"/>
      <c r="AA2687" s="47"/>
      <c r="AB2687" s="46"/>
      <c r="AC2687" s="46"/>
      <c r="AD2687" s="46"/>
      <c r="AE2687" s="46"/>
      <c r="AF2687" s="46"/>
      <c r="AG2687" s="85"/>
      <c r="AH2687" s="46"/>
      <c r="AI2687" s="46"/>
      <c r="AJ2687" s="46"/>
      <c r="AK2687" s="46"/>
      <c r="AL2687" s="86"/>
      <c r="AM2687" s="25"/>
      <c r="AN2687" s="25"/>
      <c r="AO2687" s="25"/>
      <c r="AP2687" s="25"/>
      <c r="AQ2687"/>
      <c r="AR2687" s="25"/>
      <c r="AS2687" s="31"/>
      <c r="AT2687" s="25"/>
      <c r="AU2687" s="25"/>
      <c r="AV2687" s="31"/>
      <c r="BC2687" s="1"/>
      <c r="BD2687"/>
      <c r="BE2687"/>
      <c r="BF2687" s="1"/>
      <c r="BG2687"/>
      <c r="BH2687"/>
      <c r="BI2687"/>
      <c r="BJ2687" s="1"/>
      <c r="BK2687" s="1"/>
      <c r="BL2687"/>
      <c r="BM2687" s="1"/>
      <c r="BN2687" s="1"/>
      <c r="BO2687" s="1"/>
      <c r="BP2687" s="1"/>
      <c r="BQ2687" s="1"/>
      <c r="BR2687" s="1"/>
      <c r="BS2687" s="1"/>
      <c r="BT2687" s="22"/>
      <c r="BU2687" s="1"/>
      <c r="BV2687" s="1"/>
      <c r="BW2687" s="1"/>
      <c r="BX2687" s="1"/>
      <c r="BY2687" s="1"/>
      <c r="BZ2687" s="1"/>
      <c r="CA2687" s="1"/>
      <c r="CB2687" s="1"/>
      <c r="CC2687" s="1"/>
      <c r="CD2687" s="1"/>
      <c r="CE2687" s="1"/>
      <c r="CF2687" s="1"/>
      <c r="CG2687" s="1"/>
      <c r="CH2687" s="1"/>
      <c r="CI2687" s="1"/>
      <c r="CJ2687" s="1"/>
      <c r="CK2687" s="1"/>
      <c r="CL2687" s="1"/>
      <c r="CM2687" s="1"/>
      <c r="CN2687" s="1"/>
      <c r="CO2687" s="1"/>
      <c r="CP2687" s="1"/>
      <c r="CQ2687" s="1"/>
      <c r="CR2687" s="1"/>
      <c r="CS2687" s="1"/>
      <c r="CT2687" s="1"/>
      <c r="CU2687" s="1"/>
      <c r="CV2687" s="1"/>
      <c r="CW2687" s="1"/>
      <c r="CX2687" s="1"/>
      <c r="CY2687" s="1"/>
      <c r="CZ2687" s="1"/>
      <c r="DA2687" s="1"/>
      <c r="DB2687" s="1"/>
      <c r="DC2687" s="1"/>
      <c r="DD2687" s="1"/>
      <c r="DE2687" s="1"/>
      <c r="DF2687" s="1"/>
      <c r="DG2687" s="1"/>
      <c r="DH2687" s="1"/>
      <c r="DI2687" s="1"/>
      <c r="DJ2687" s="1"/>
      <c r="DK2687" s="1"/>
      <c r="DL2687" s="1"/>
      <c r="DM2687" s="1"/>
      <c r="DN2687" s="1"/>
      <c r="DO2687" s="1"/>
      <c r="DP2687" s="1"/>
      <c r="DQ2687" s="1"/>
      <c r="DR2687" s="1"/>
      <c r="DS2687" s="1"/>
      <c r="DT2687" s="1"/>
      <c r="DU2687" s="1"/>
      <c r="DV2687" s="1"/>
      <c r="DW2687" s="1"/>
      <c r="DX2687" s="1"/>
      <c r="DY2687" s="1"/>
      <c r="DZ2687" s="1"/>
      <c r="EA2687" s="1"/>
      <c r="EB2687" s="1"/>
      <c r="EC2687" s="1"/>
      <c r="ED2687" s="1"/>
      <c r="EE2687" s="1"/>
      <c r="EF2687" s="1"/>
      <c r="EG2687" s="1"/>
      <c r="EH2687" s="1"/>
      <c r="EI2687" s="1"/>
      <c r="EJ2687" s="1"/>
      <c r="EK2687" s="1"/>
      <c r="EL2687" s="1"/>
      <c r="EM2687" s="1"/>
      <c r="EN2687" s="1"/>
      <c r="EO2687" s="1"/>
      <c r="EP2687" s="1"/>
      <c r="EQ2687" s="1"/>
      <c r="ER2687" s="1"/>
      <c r="ES2687" s="1"/>
      <c r="ET2687" s="1"/>
      <c r="EU2687" s="1"/>
      <c r="EV2687" s="1"/>
      <c r="EW2687" s="1"/>
      <c r="EX2687" s="1"/>
      <c r="EY2687" s="1"/>
      <c r="EZ2687" s="1"/>
      <c r="FA2687" s="1"/>
      <c r="FB2687" s="1"/>
      <c r="FC2687" s="1"/>
      <c r="FD2687" s="1"/>
      <c r="FE2687" s="1"/>
      <c r="FF2687" s="1"/>
      <c r="FG2687" s="1"/>
      <c r="FH2687" s="1"/>
      <c r="FI2687" s="1"/>
      <c r="FJ2687" s="1"/>
      <c r="FK2687" s="1"/>
      <c r="FL2687" s="1"/>
      <c r="FM2687" s="1"/>
      <c r="FN2687" s="1"/>
      <c r="FO2687" s="1"/>
      <c r="FP2687" s="1"/>
      <c r="FQ2687" s="1"/>
      <c r="FR2687" s="1"/>
      <c r="FS2687" s="1"/>
      <c r="FT2687" s="1"/>
      <c r="FU2687" s="1"/>
      <c r="FV2687" s="1"/>
      <c r="FW2687" s="1"/>
      <c r="FX2687" s="1"/>
      <c r="FY2687" s="1"/>
      <c r="FZ2687" s="1"/>
      <c r="GA2687" s="1"/>
      <c r="GB2687" s="1"/>
      <c r="GC2687" s="1"/>
      <c r="GD2687" s="1"/>
      <c r="GE2687" s="1"/>
      <c r="GF2687" s="1"/>
      <c r="GG2687" s="1"/>
      <c r="GH2687" s="1"/>
      <c r="GI2687" s="1"/>
      <c r="GJ2687" s="1"/>
      <c r="GK2687"/>
      <c r="GL2687"/>
      <c r="GM2687"/>
      <c r="GN2687"/>
      <c r="GO2687"/>
      <c r="GP2687"/>
      <c r="GQ2687"/>
      <c r="GR2687"/>
      <c r="GS2687"/>
      <c r="GT2687"/>
      <c r="GU2687"/>
      <c r="GV2687"/>
      <c r="GW2687"/>
      <c r="GX2687"/>
      <c r="GY2687"/>
      <c r="GZ2687"/>
      <c r="HA2687"/>
      <c r="HB2687"/>
      <c r="HC2687"/>
      <c r="HD2687"/>
      <c r="HE2687"/>
    </row>
    <row r="2688" spans="5:213" s="19" customFormat="1" x14ac:dyDescent="0.25">
      <c r="E2688" s="22"/>
      <c r="F2688" s="21"/>
      <c r="G2688" s="21"/>
      <c r="H2688" s="21"/>
      <c r="I2688" s="21"/>
      <c r="J2688" s="21"/>
      <c r="K2688" s="21"/>
      <c r="L2688" s="21"/>
      <c r="M2688" s="21"/>
      <c r="N2688" s="22"/>
      <c r="O2688" s="22"/>
      <c r="P2688" s="22"/>
      <c r="Q2688" s="22"/>
      <c r="U2688" s="21"/>
      <c r="V2688" s="21"/>
      <c r="W2688" s="21"/>
      <c r="X2688" s="246"/>
      <c r="Y2688" s="255"/>
      <c r="Z2688" s="47"/>
      <c r="AA2688" s="47"/>
      <c r="AB2688" s="46"/>
      <c r="AC2688" s="46"/>
      <c r="AD2688" s="46"/>
      <c r="AE2688" s="46"/>
      <c r="AF2688" s="46"/>
      <c r="AG2688" s="85"/>
      <c r="AH2688" s="46"/>
      <c r="AI2688" s="46"/>
      <c r="AJ2688" s="46"/>
      <c r="AK2688" s="46"/>
      <c r="AL2688" s="86"/>
      <c r="AM2688" s="25"/>
      <c r="AN2688" s="25"/>
      <c r="AO2688" s="25"/>
      <c r="AP2688" s="25"/>
      <c r="AQ2688"/>
      <c r="AR2688" s="25"/>
      <c r="AS2688" s="31"/>
      <c r="AT2688" s="25"/>
      <c r="AU2688" s="25"/>
      <c r="AV2688" s="31"/>
      <c r="BC2688" s="1"/>
      <c r="BD2688"/>
      <c r="BE2688"/>
      <c r="BF2688" s="1"/>
      <c r="BG2688"/>
      <c r="BH2688"/>
      <c r="BI2688"/>
      <c r="BJ2688" s="1"/>
      <c r="BK2688" s="1"/>
      <c r="BL2688"/>
      <c r="BM2688" s="1"/>
      <c r="BN2688" s="1"/>
      <c r="BO2688" s="1"/>
      <c r="BP2688" s="1"/>
      <c r="BQ2688" s="1"/>
      <c r="BR2688" s="1"/>
      <c r="BS2688" s="1"/>
      <c r="BT2688" s="22"/>
      <c r="BU2688" s="1"/>
      <c r="BV2688" s="1"/>
      <c r="BW2688" s="1"/>
      <c r="BX2688" s="1"/>
      <c r="BY2688" s="1"/>
      <c r="BZ2688" s="1"/>
      <c r="CA2688" s="1"/>
      <c r="CB2688" s="1"/>
      <c r="CC2688" s="1"/>
      <c r="CD2688" s="1"/>
      <c r="CE2688" s="1"/>
      <c r="CF2688" s="1"/>
      <c r="CG2688" s="1"/>
      <c r="CH2688" s="1"/>
      <c r="CI2688" s="1"/>
      <c r="CJ2688" s="1"/>
      <c r="CK2688" s="1"/>
      <c r="CL2688" s="1"/>
      <c r="CM2688" s="1"/>
      <c r="CN2688" s="1"/>
      <c r="CO2688" s="1"/>
      <c r="CP2688" s="1"/>
      <c r="CQ2688" s="1"/>
      <c r="CR2688" s="1"/>
      <c r="CS2688" s="1"/>
      <c r="CT2688" s="1"/>
      <c r="CU2688" s="1"/>
      <c r="CV2688" s="1"/>
      <c r="CW2688" s="1"/>
      <c r="CX2688" s="1"/>
      <c r="CY2688" s="1"/>
      <c r="CZ2688" s="1"/>
      <c r="DA2688" s="1"/>
      <c r="DB2688" s="1"/>
      <c r="DC2688" s="1"/>
      <c r="DD2688" s="1"/>
      <c r="DE2688" s="1"/>
      <c r="DF2688" s="1"/>
      <c r="DG2688" s="1"/>
      <c r="DH2688" s="1"/>
      <c r="DI2688" s="1"/>
      <c r="DJ2688" s="1"/>
      <c r="DK2688" s="1"/>
      <c r="DL2688" s="1"/>
      <c r="DM2688" s="1"/>
      <c r="DN2688" s="1"/>
      <c r="DO2688" s="1"/>
      <c r="DP2688" s="1"/>
      <c r="DQ2688" s="1"/>
      <c r="DR2688" s="1"/>
      <c r="DS2688" s="1"/>
      <c r="DT2688" s="1"/>
      <c r="DU2688" s="1"/>
      <c r="DV2688" s="1"/>
      <c r="DW2688" s="1"/>
      <c r="DX2688" s="1"/>
      <c r="DY2688" s="1"/>
      <c r="DZ2688" s="1"/>
      <c r="EA2688" s="1"/>
      <c r="EB2688" s="1"/>
      <c r="EC2688" s="1"/>
      <c r="ED2688" s="1"/>
      <c r="EE2688" s="1"/>
      <c r="EF2688" s="1"/>
      <c r="EG2688" s="1"/>
      <c r="EH2688" s="1"/>
      <c r="EI2688" s="1"/>
      <c r="EJ2688" s="1"/>
      <c r="EK2688" s="1"/>
      <c r="EL2688" s="1"/>
      <c r="EM2688" s="1"/>
      <c r="EN2688" s="1"/>
      <c r="EO2688" s="1"/>
      <c r="EP2688" s="1"/>
      <c r="EQ2688" s="1"/>
      <c r="ER2688" s="1"/>
      <c r="ES2688" s="1"/>
      <c r="ET2688" s="1"/>
      <c r="EU2688" s="1"/>
      <c r="EV2688" s="1"/>
      <c r="EW2688" s="1"/>
      <c r="EX2688" s="1"/>
      <c r="EY2688" s="1"/>
      <c r="EZ2688" s="1"/>
      <c r="FA2688" s="1"/>
      <c r="FB2688" s="1"/>
      <c r="FC2688" s="1"/>
      <c r="FD2688" s="1"/>
      <c r="FE2688" s="1"/>
      <c r="FF2688" s="1"/>
      <c r="FG2688" s="1"/>
      <c r="FH2688" s="1"/>
      <c r="FI2688" s="1"/>
      <c r="FJ2688" s="1"/>
      <c r="FK2688" s="1"/>
      <c r="FL2688" s="1"/>
      <c r="FM2688" s="1"/>
      <c r="FN2688" s="1"/>
      <c r="FO2688" s="1"/>
      <c r="FP2688" s="1"/>
      <c r="FQ2688" s="1"/>
      <c r="FR2688" s="1"/>
      <c r="FS2688" s="1"/>
      <c r="FT2688" s="1"/>
      <c r="FU2688" s="1"/>
      <c r="FV2688" s="1"/>
      <c r="FW2688" s="1"/>
      <c r="FX2688" s="1"/>
      <c r="FY2688" s="1"/>
      <c r="FZ2688" s="1"/>
      <c r="GA2688" s="1"/>
      <c r="GB2688" s="1"/>
      <c r="GC2688" s="1"/>
      <c r="GD2688" s="1"/>
      <c r="GE2688" s="1"/>
      <c r="GF2688" s="1"/>
      <c r="GG2688" s="1"/>
      <c r="GH2688" s="1"/>
      <c r="GI2688" s="1"/>
      <c r="GJ2688" s="1"/>
      <c r="GK2688"/>
      <c r="GL2688"/>
      <c r="GM2688"/>
      <c r="GN2688"/>
      <c r="GO2688"/>
      <c r="GP2688"/>
      <c r="GQ2688"/>
      <c r="GR2688"/>
      <c r="GS2688"/>
      <c r="GT2688"/>
      <c r="GU2688"/>
      <c r="GV2688"/>
      <c r="GW2688"/>
      <c r="GX2688"/>
      <c r="GY2688"/>
      <c r="GZ2688"/>
      <c r="HA2688"/>
      <c r="HB2688"/>
      <c r="HC2688"/>
      <c r="HD2688"/>
      <c r="HE2688"/>
    </row>
    <row r="2689" spans="5:213" s="19" customFormat="1" x14ac:dyDescent="0.25">
      <c r="E2689" s="22"/>
      <c r="F2689" s="21"/>
      <c r="G2689" s="21"/>
      <c r="H2689" s="21"/>
      <c r="I2689" s="21"/>
      <c r="J2689" s="21"/>
      <c r="K2689" s="21"/>
      <c r="L2689" s="21"/>
      <c r="M2689" s="21"/>
      <c r="N2689" s="22"/>
      <c r="O2689" s="22"/>
      <c r="P2689" s="22"/>
      <c r="Q2689" s="22"/>
      <c r="U2689" s="21"/>
      <c r="V2689" s="21"/>
      <c r="W2689" s="21"/>
      <c r="X2689" s="246"/>
      <c r="Y2689" s="255"/>
      <c r="Z2689" s="47"/>
      <c r="AA2689" s="47"/>
      <c r="AB2689" s="46"/>
      <c r="AC2689" s="46"/>
      <c r="AD2689" s="46"/>
      <c r="AE2689" s="46"/>
      <c r="AF2689" s="46"/>
      <c r="AG2689" s="85"/>
      <c r="AH2689" s="46"/>
      <c r="AI2689" s="46"/>
      <c r="AJ2689" s="46"/>
      <c r="AK2689" s="46"/>
      <c r="AL2689" s="86"/>
      <c r="AM2689" s="25"/>
      <c r="AN2689" s="25"/>
      <c r="AO2689" s="25"/>
      <c r="AP2689" s="25"/>
      <c r="AQ2689"/>
      <c r="AR2689" s="25"/>
      <c r="AS2689" s="31"/>
      <c r="AT2689" s="25"/>
      <c r="AU2689" s="25"/>
      <c r="AV2689" s="31"/>
      <c r="BC2689" s="1"/>
      <c r="BD2689"/>
      <c r="BE2689"/>
      <c r="BF2689" s="1"/>
      <c r="BG2689"/>
      <c r="BH2689"/>
      <c r="BI2689"/>
      <c r="BJ2689" s="1"/>
      <c r="BK2689" s="1"/>
      <c r="BL2689"/>
      <c r="BM2689" s="1"/>
      <c r="BN2689" s="1"/>
      <c r="BO2689" s="1"/>
      <c r="BP2689" s="1"/>
      <c r="BQ2689" s="1"/>
      <c r="BR2689" s="1"/>
      <c r="BS2689" s="1"/>
      <c r="BT2689" s="22"/>
      <c r="BU2689" s="1"/>
      <c r="BV2689" s="1"/>
      <c r="BW2689" s="1"/>
      <c r="BX2689" s="1"/>
      <c r="BY2689" s="1"/>
      <c r="BZ2689" s="1"/>
      <c r="CA2689" s="1"/>
      <c r="CB2689" s="1"/>
      <c r="CC2689" s="1"/>
      <c r="CD2689" s="1"/>
      <c r="CE2689" s="1"/>
      <c r="CF2689" s="1"/>
      <c r="CG2689" s="1"/>
      <c r="CH2689" s="1"/>
      <c r="CI2689" s="1"/>
      <c r="CJ2689" s="1"/>
      <c r="CK2689" s="1"/>
      <c r="CL2689" s="1"/>
      <c r="CM2689" s="1"/>
      <c r="CN2689" s="1"/>
      <c r="CO2689" s="1"/>
      <c r="CP2689" s="1"/>
      <c r="CQ2689" s="1"/>
      <c r="CR2689" s="1"/>
      <c r="CS2689" s="1"/>
      <c r="CT2689" s="1"/>
      <c r="CU2689" s="1"/>
      <c r="CV2689" s="1"/>
      <c r="CW2689" s="1"/>
      <c r="CX2689" s="1"/>
      <c r="CY2689" s="1"/>
      <c r="CZ2689" s="1"/>
      <c r="DA2689" s="1"/>
      <c r="DB2689" s="1"/>
      <c r="DC2689" s="1"/>
      <c r="DD2689" s="1"/>
      <c r="DE2689" s="1"/>
      <c r="DF2689" s="1"/>
      <c r="DG2689" s="1"/>
      <c r="DH2689" s="1"/>
      <c r="DI2689" s="1"/>
      <c r="DJ2689" s="1"/>
      <c r="DK2689" s="1"/>
      <c r="DL2689" s="1"/>
      <c r="DM2689" s="1"/>
      <c r="DN2689" s="1"/>
      <c r="DO2689" s="1"/>
      <c r="DP2689" s="1"/>
      <c r="DQ2689" s="1"/>
      <c r="DR2689" s="1"/>
      <c r="DS2689" s="1"/>
      <c r="DT2689" s="1"/>
      <c r="DU2689" s="1"/>
      <c r="DV2689" s="1"/>
      <c r="DW2689" s="1"/>
      <c r="DX2689" s="1"/>
      <c r="DY2689" s="1"/>
      <c r="DZ2689" s="1"/>
      <c r="EA2689" s="1"/>
      <c r="EB2689" s="1"/>
      <c r="EC2689" s="1"/>
      <c r="ED2689" s="1"/>
      <c r="EE2689" s="1"/>
      <c r="EF2689" s="1"/>
      <c r="EG2689" s="1"/>
      <c r="EH2689" s="1"/>
      <c r="EI2689" s="1"/>
      <c r="EJ2689" s="1"/>
      <c r="EK2689" s="1"/>
      <c r="EL2689" s="1"/>
      <c r="EM2689" s="1"/>
      <c r="EN2689" s="1"/>
      <c r="EO2689" s="1"/>
      <c r="EP2689" s="1"/>
      <c r="EQ2689" s="1"/>
      <c r="ER2689" s="1"/>
      <c r="ES2689" s="1"/>
      <c r="ET2689" s="1"/>
      <c r="EU2689" s="1"/>
      <c r="EV2689" s="1"/>
      <c r="EW2689" s="1"/>
      <c r="EX2689" s="1"/>
      <c r="EY2689" s="1"/>
      <c r="EZ2689" s="1"/>
      <c r="FA2689" s="1"/>
      <c r="FB2689" s="1"/>
      <c r="FC2689" s="1"/>
      <c r="FD2689" s="1"/>
      <c r="FE2689" s="1"/>
      <c r="FF2689" s="1"/>
      <c r="FG2689" s="1"/>
      <c r="FH2689" s="1"/>
      <c r="FI2689" s="1"/>
      <c r="FJ2689" s="1"/>
      <c r="FK2689" s="1"/>
      <c r="FL2689" s="1"/>
      <c r="FM2689" s="1"/>
      <c r="FN2689" s="1"/>
      <c r="FO2689" s="1"/>
      <c r="FP2689" s="1"/>
      <c r="FQ2689" s="1"/>
      <c r="FR2689" s="1"/>
      <c r="FS2689" s="1"/>
      <c r="FT2689" s="1"/>
      <c r="FU2689" s="1"/>
      <c r="FV2689" s="1"/>
      <c r="FW2689" s="1"/>
      <c r="FX2689" s="1"/>
      <c r="FY2689" s="1"/>
      <c r="FZ2689" s="1"/>
      <c r="GA2689" s="1"/>
      <c r="GB2689" s="1"/>
      <c r="GC2689" s="1"/>
      <c r="GD2689" s="1"/>
      <c r="GE2689" s="1"/>
      <c r="GF2689" s="1"/>
      <c r="GG2689" s="1"/>
      <c r="GH2689" s="1"/>
      <c r="GI2689" s="1"/>
      <c r="GJ2689" s="1"/>
      <c r="GK2689"/>
      <c r="GL2689"/>
      <c r="GM2689"/>
      <c r="GN2689"/>
      <c r="GO2689"/>
      <c r="GP2689"/>
      <c r="GQ2689"/>
      <c r="GR2689"/>
      <c r="GS2689"/>
      <c r="GT2689"/>
      <c r="GU2689"/>
      <c r="GV2689"/>
      <c r="GW2689"/>
      <c r="GX2689"/>
      <c r="GY2689"/>
      <c r="GZ2689"/>
      <c r="HA2689"/>
      <c r="HB2689"/>
      <c r="HC2689"/>
      <c r="HD2689"/>
      <c r="HE2689"/>
    </row>
    <row r="2690" spans="5:213" s="19" customFormat="1" x14ac:dyDescent="0.25">
      <c r="E2690" s="22"/>
      <c r="F2690" s="21"/>
      <c r="G2690" s="21"/>
      <c r="H2690" s="21"/>
      <c r="I2690" s="21"/>
      <c r="J2690" s="21"/>
      <c r="K2690" s="21"/>
      <c r="L2690" s="21"/>
      <c r="M2690" s="21"/>
      <c r="N2690" s="22"/>
      <c r="O2690" s="22"/>
      <c r="P2690" s="22"/>
      <c r="Q2690" s="22"/>
      <c r="U2690" s="21"/>
      <c r="V2690" s="21"/>
      <c r="W2690" s="21"/>
      <c r="X2690" s="246"/>
      <c r="Y2690" s="255"/>
      <c r="Z2690" s="47"/>
      <c r="AA2690" s="47"/>
      <c r="AB2690" s="46"/>
      <c r="AC2690" s="46"/>
      <c r="AD2690" s="46"/>
      <c r="AE2690" s="46"/>
      <c r="AF2690" s="46"/>
      <c r="AG2690" s="85"/>
      <c r="AH2690" s="46"/>
      <c r="AI2690" s="46"/>
      <c r="AJ2690" s="46"/>
      <c r="AK2690" s="46"/>
      <c r="AL2690" s="86"/>
      <c r="AM2690" s="25"/>
      <c r="AN2690" s="25"/>
      <c r="AO2690" s="25"/>
      <c r="AP2690" s="25"/>
      <c r="AQ2690"/>
      <c r="AR2690" s="25"/>
      <c r="AS2690" s="31"/>
      <c r="AT2690" s="25"/>
      <c r="AU2690" s="25"/>
      <c r="AV2690" s="31"/>
      <c r="BC2690" s="1"/>
      <c r="BD2690"/>
      <c r="BE2690"/>
      <c r="BF2690" s="1"/>
      <c r="BG2690"/>
      <c r="BH2690"/>
      <c r="BI2690"/>
      <c r="BJ2690" s="1"/>
      <c r="BK2690" s="1"/>
      <c r="BL2690"/>
      <c r="BM2690" s="1"/>
      <c r="BN2690" s="1"/>
      <c r="BO2690" s="1"/>
      <c r="BP2690" s="1"/>
      <c r="BQ2690" s="1"/>
      <c r="BR2690" s="1"/>
      <c r="BS2690" s="1"/>
      <c r="BT2690" s="22"/>
      <c r="BU2690" s="1"/>
      <c r="BV2690" s="1"/>
      <c r="BW2690" s="1"/>
      <c r="BX2690" s="1"/>
      <c r="BY2690" s="1"/>
      <c r="BZ2690" s="1"/>
      <c r="CA2690" s="1"/>
      <c r="CB2690" s="1"/>
      <c r="CC2690" s="1"/>
      <c r="CD2690" s="1"/>
      <c r="CE2690" s="1"/>
      <c r="CF2690" s="1"/>
      <c r="CG2690" s="1"/>
      <c r="CH2690" s="1"/>
      <c r="CI2690" s="1"/>
      <c r="CJ2690" s="1"/>
      <c r="CK2690" s="1"/>
      <c r="CL2690" s="1"/>
      <c r="CM2690" s="1"/>
      <c r="CN2690" s="1"/>
      <c r="CO2690" s="1"/>
      <c r="CP2690" s="1"/>
      <c r="CQ2690" s="1"/>
      <c r="CR2690" s="1"/>
      <c r="CS2690" s="1"/>
      <c r="CT2690" s="1"/>
      <c r="CU2690" s="1"/>
      <c r="CV2690" s="1"/>
      <c r="CW2690" s="1"/>
      <c r="CX2690" s="1"/>
      <c r="CY2690" s="1"/>
      <c r="CZ2690" s="1"/>
      <c r="DA2690" s="1"/>
      <c r="DB2690" s="1"/>
      <c r="DC2690" s="1"/>
      <c r="DD2690" s="1"/>
      <c r="DE2690" s="1"/>
      <c r="DF2690" s="1"/>
      <c r="DG2690" s="1"/>
      <c r="DH2690" s="1"/>
      <c r="DI2690" s="1"/>
      <c r="DJ2690" s="1"/>
      <c r="DK2690" s="1"/>
      <c r="DL2690" s="1"/>
      <c r="DM2690" s="1"/>
      <c r="DN2690" s="1"/>
      <c r="DO2690" s="1"/>
      <c r="DP2690" s="1"/>
      <c r="DQ2690" s="1"/>
      <c r="DR2690" s="1"/>
      <c r="DS2690" s="1"/>
      <c r="DT2690" s="1"/>
      <c r="DU2690" s="1"/>
      <c r="DV2690" s="1"/>
      <c r="DW2690" s="1"/>
      <c r="DX2690" s="1"/>
      <c r="DY2690" s="1"/>
      <c r="DZ2690" s="1"/>
      <c r="EA2690" s="1"/>
      <c r="EB2690" s="1"/>
      <c r="EC2690" s="1"/>
      <c r="ED2690" s="1"/>
      <c r="EE2690" s="1"/>
      <c r="EF2690" s="1"/>
      <c r="EG2690" s="1"/>
      <c r="EH2690" s="1"/>
      <c r="EI2690" s="1"/>
      <c r="EJ2690" s="1"/>
      <c r="EK2690" s="1"/>
      <c r="EL2690" s="1"/>
      <c r="EM2690" s="1"/>
      <c r="EN2690" s="1"/>
      <c r="EO2690" s="1"/>
      <c r="EP2690" s="1"/>
      <c r="EQ2690" s="1"/>
      <c r="ER2690" s="1"/>
      <c r="ES2690" s="1"/>
      <c r="ET2690" s="1"/>
      <c r="EU2690" s="1"/>
      <c r="EV2690" s="1"/>
      <c r="EW2690" s="1"/>
      <c r="EX2690" s="1"/>
      <c r="EY2690" s="1"/>
      <c r="EZ2690" s="1"/>
      <c r="FA2690" s="1"/>
      <c r="FB2690" s="1"/>
      <c r="FC2690" s="1"/>
      <c r="FD2690" s="1"/>
      <c r="FE2690" s="1"/>
      <c r="FF2690" s="1"/>
      <c r="FG2690" s="1"/>
      <c r="FH2690" s="1"/>
      <c r="FI2690" s="1"/>
      <c r="FJ2690" s="1"/>
      <c r="FK2690" s="1"/>
      <c r="FL2690" s="1"/>
      <c r="FM2690" s="1"/>
      <c r="FN2690" s="1"/>
      <c r="FO2690" s="1"/>
      <c r="FP2690" s="1"/>
      <c r="FQ2690" s="1"/>
      <c r="FR2690" s="1"/>
      <c r="FS2690" s="1"/>
      <c r="FT2690" s="1"/>
      <c r="FU2690" s="1"/>
      <c r="FV2690" s="1"/>
      <c r="FW2690" s="1"/>
      <c r="FX2690" s="1"/>
      <c r="FY2690" s="1"/>
      <c r="FZ2690" s="1"/>
      <c r="GA2690" s="1"/>
      <c r="GB2690" s="1"/>
      <c r="GC2690" s="1"/>
      <c r="GD2690" s="1"/>
      <c r="GE2690" s="1"/>
      <c r="GF2690" s="1"/>
      <c r="GG2690" s="1"/>
      <c r="GH2690" s="1"/>
      <c r="GI2690" s="1"/>
      <c r="GJ2690" s="1"/>
      <c r="GK2690"/>
      <c r="GL2690"/>
      <c r="GM2690"/>
      <c r="GN2690"/>
      <c r="GO2690"/>
      <c r="GP2690"/>
      <c r="GQ2690"/>
      <c r="GR2690"/>
      <c r="GS2690"/>
      <c r="GT2690"/>
      <c r="GU2690"/>
      <c r="GV2690"/>
      <c r="GW2690"/>
      <c r="GX2690"/>
      <c r="GY2690"/>
      <c r="GZ2690"/>
      <c r="HA2690"/>
      <c r="HB2690"/>
      <c r="HC2690"/>
      <c r="HD2690"/>
      <c r="HE2690"/>
    </row>
    <row r="2691" spans="5:213" s="19" customFormat="1" x14ac:dyDescent="0.25">
      <c r="E2691" s="22"/>
      <c r="F2691" s="21"/>
      <c r="G2691" s="21"/>
      <c r="H2691" s="21"/>
      <c r="I2691" s="21"/>
      <c r="J2691" s="21"/>
      <c r="K2691" s="21"/>
      <c r="L2691" s="21"/>
      <c r="M2691" s="21"/>
      <c r="N2691" s="22"/>
      <c r="O2691" s="22"/>
      <c r="P2691" s="22"/>
      <c r="Q2691" s="22"/>
      <c r="U2691" s="21"/>
      <c r="V2691" s="21"/>
      <c r="W2691" s="21"/>
      <c r="X2691" s="246"/>
      <c r="Y2691" s="255"/>
      <c r="Z2691" s="47"/>
      <c r="AA2691" s="47"/>
      <c r="AB2691" s="46"/>
      <c r="AC2691" s="46"/>
      <c r="AD2691" s="46"/>
      <c r="AE2691" s="46"/>
      <c r="AF2691" s="46"/>
      <c r="AG2691" s="85"/>
      <c r="AH2691" s="46"/>
      <c r="AI2691" s="46"/>
      <c r="AJ2691" s="46"/>
      <c r="AK2691" s="46"/>
      <c r="AL2691" s="86"/>
      <c r="AM2691" s="25"/>
      <c r="AN2691" s="25"/>
      <c r="AO2691" s="25"/>
      <c r="AP2691" s="25"/>
      <c r="AQ2691"/>
      <c r="AR2691" s="25"/>
      <c r="AS2691" s="31"/>
      <c r="AT2691" s="25"/>
      <c r="AU2691" s="25"/>
      <c r="AV2691" s="31"/>
      <c r="BC2691" s="1"/>
      <c r="BD2691"/>
      <c r="BE2691"/>
      <c r="BF2691" s="1"/>
      <c r="BG2691"/>
      <c r="BH2691"/>
      <c r="BI2691"/>
      <c r="BJ2691" s="1"/>
      <c r="BK2691" s="1"/>
      <c r="BL2691"/>
      <c r="BM2691" s="1"/>
      <c r="BN2691" s="1"/>
      <c r="BO2691" s="1"/>
      <c r="BP2691" s="1"/>
      <c r="BQ2691" s="1"/>
      <c r="BR2691" s="1"/>
      <c r="BS2691" s="1"/>
      <c r="BT2691" s="22"/>
      <c r="BU2691" s="1"/>
      <c r="BV2691" s="1"/>
      <c r="BW2691" s="1"/>
      <c r="BX2691" s="1"/>
      <c r="BY2691" s="1"/>
      <c r="BZ2691" s="1"/>
      <c r="CA2691" s="1"/>
      <c r="CB2691" s="1"/>
      <c r="CC2691" s="1"/>
      <c r="CD2691" s="1"/>
      <c r="CE2691" s="1"/>
      <c r="CF2691" s="1"/>
      <c r="CG2691" s="1"/>
      <c r="CH2691" s="1"/>
      <c r="CI2691" s="1"/>
      <c r="CJ2691" s="1"/>
      <c r="CK2691" s="1"/>
      <c r="CL2691" s="1"/>
      <c r="CM2691" s="1"/>
      <c r="CN2691" s="1"/>
      <c r="CO2691" s="1"/>
      <c r="CP2691" s="1"/>
      <c r="CQ2691" s="1"/>
      <c r="CR2691" s="1"/>
      <c r="CS2691" s="1"/>
      <c r="CT2691" s="1"/>
      <c r="CU2691" s="1"/>
      <c r="CV2691" s="1"/>
      <c r="CW2691" s="1"/>
      <c r="CX2691" s="1"/>
      <c r="CY2691" s="1"/>
      <c r="CZ2691" s="1"/>
      <c r="DA2691" s="1"/>
      <c r="DB2691" s="1"/>
      <c r="DC2691" s="1"/>
      <c r="DD2691" s="1"/>
      <c r="DE2691" s="1"/>
      <c r="DF2691" s="1"/>
      <c r="DG2691" s="1"/>
      <c r="DH2691" s="1"/>
      <c r="DI2691" s="1"/>
      <c r="DJ2691" s="1"/>
      <c r="DK2691" s="1"/>
      <c r="DL2691" s="1"/>
      <c r="DM2691" s="1"/>
      <c r="DN2691" s="1"/>
      <c r="DO2691" s="1"/>
      <c r="DP2691" s="1"/>
      <c r="DQ2691" s="1"/>
      <c r="DR2691" s="1"/>
      <c r="DS2691" s="1"/>
      <c r="DT2691" s="1"/>
      <c r="DU2691" s="1"/>
      <c r="DV2691" s="1"/>
      <c r="DW2691" s="1"/>
      <c r="DX2691" s="1"/>
      <c r="DY2691" s="1"/>
      <c r="DZ2691" s="1"/>
      <c r="EA2691" s="1"/>
      <c r="EB2691" s="1"/>
      <c r="EC2691" s="1"/>
      <c r="ED2691" s="1"/>
      <c r="EE2691" s="1"/>
      <c r="EF2691" s="1"/>
      <c r="EG2691" s="1"/>
      <c r="EH2691" s="1"/>
      <c r="EI2691" s="1"/>
      <c r="EJ2691" s="1"/>
      <c r="EK2691" s="1"/>
      <c r="EL2691" s="1"/>
      <c r="EM2691" s="1"/>
      <c r="EN2691" s="1"/>
      <c r="EO2691" s="1"/>
      <c r="EP2691" s="1"/>
      <c r="EQ2691" s="1"/>
      <c r="ER2691" s="1"/>
      <c r="ES2691" s="1"/>
      <c r="ET2691" s="1"/>
      <c r="EU2691" s="1"/>
      <c r="EV2691" s="1"/>
      <c r="EW2691" s="1"/>
      <c r="EX2691" s="1"/>
      <c r="EY2691" s="1"/>
      <c r="EZ2691" s="1"/>
      <c r="FA2691" s="1"/>
      <c r="FB2691" s="1"/>
      <c r="FC2691" s="1"/>
      <c r="FD2691" s="1"/>
      <c r="FE2691" s="1"/>
      <c r="FF2691" s="1"/>
      <c r="FG2691" s="1"/>
      <c r="FH2691" s="1"/>
      <c r="FI2691" s="1"/>
      <c r="FJ2691" s="1"/>
      <c r="FK2691" s="1"/>
      <c r="FL2691" s="1"/>
      <c r="FM2691" s="1"/>
      <c r="FN2691" s="1"/>
      <c r="FO2691" s="1"/>
      <c r="FP2691" s="1"/>
      <c r="FQ2691" s="1"/>
      <c r="FR2691" s="1"/>
      <c r="FS2691" s="1"/>
      <c r="FT2691" s="1"/>
      <c r="FU2691" s="1"/>
      <c r="FV2691" s="1"/>
      <c r="FW2691" s="1"/>
      <c r="FX2691" s="1"/>
      <c r="FY2691" s="1"/>
      <c r="FZ2691" s="1"/>
      <c r="GA2691" s="1"/>
      <c r="GB2691" s="1"/>
      <c r="GC2691" s="1"/>
      <c r="GD2691" s="1"/>
      <c r="GE2691" s="1"/>
      <c r="GF2691" s="1"/>
      <c r="GG2691" s="1"/>
      <c r="GH2691" s="1"/>
      <c r="GI2691" s="1"/>
      <c r="GJ2691" s="1"/>
      <c r="GK2691"/>
      <c r="GL2691"/>
      <c r="GM2691"/>
      <c r="GN2691"/>
      <c r="GO2691"/>
      <c r="GP2691"/>
      <c r="GQ2691"/>
      <c r="GR2691"/>
      <c r="GS2691"/>
      <c r="GT2691"/>
      <c r="GU2691"/>
      <c r="GV2691"/>
      <c r="GW2691"/>
      <c r="GX2691"/>
      <c r="GY2691"/>
      <c r="GZ2691"/>
      <c r="HA2691"/>
      <c r="HB2691"/>
      <c r="HC2691"/>
      <c r="HD2691"/>
      <c r="HE2691"/>
    </row>
    <row r="2692" spans="5:213" s="19" customFormat="1" x14ac:dyDescent="0.25">
      <c r="E2692" s="22"/>
      <c r="F2692" s="21"/>
      <c r="G2692" s="21"/>
      <c r="H2692" s="21"/>
      <c r="I2692" s="21"/>
      <c r="J2692" s="21"/>
      <c r="K2692" s="21"/>
      <c r="L2692" s="21"/>
      <c r="M2692" s="21"/>
      <c r="N2692" s="22"/>
      <c r="O2692" s="22"/>
      <c r="P2692" s="22"/>
      <c r="Q2692" s="22"/>
      <c r="U2692" s="21"/>
      <c r="V2692" s="21"/>
      <c r="W2692" s="21"/>
      <c r="X2692" s="246"/>
      <c r="Y2692" s="255"/>
      <c r="Z2692" s="47"/>
      <c r="AA2692" s="47"/>
      <c r="AB2692" s="46"/>
      <c r="AC2692" s="46"/>
      <c r="AD2692" s="46"/>
      <c r="AE2692" s="46"/>
      <c r="AF2692" s="46"/>
      <c r="AG2692" s="85"/>
      <c r="AH2692" s="46"/>
      <c r="AI2692" s="46"/>
      <c r="AJ2692" s="46"/>
      <c r="AK2692" s="46"/>
      <c r="AL2692" s="86"/>
      <c r="AM2692" s="25"/>
      <c r="AN2692" s="25"/>
      <c r="AO2692" s="25"/>
      <c r="AP2692" s="25"/>
      <c r="AQ2692"/>
      <c r="AR2692" s="25"/>
      <c r="AS2692" s="31"/>
      <c r="AT2692" s="25"/>
      <c r="AU2692" s="25"/>
      <c r="AV2692" s="31"/>
      <c r="BC2692" s="1"/>
      <c r="BD2692"/>
      <c r="BE2692"/>
      <c r="BF2692" s="1"/>
      <c r="BG2692"/>
      <c r="BH2692"/>
      <c r="BI2692"/>
      <c r="BJ2692" s="1"/>
      <c r="BK2692" s="1"/>
      <c r="BL2692"/>
      <c r="BM2692" s="1"/>
      <c r="BN2692" s="1"/>
      <c r="BO2692" s="1"/>
      <c r="BP2692" s="1"/>
      <c r="BQ2692" s="1"/>
      <c r="BR2692" s="1"/>
      <c r="BS2692" s="1"/>
      <c r="BT2692" s="22"/>
      <c r="BU2692" s="1"/>
      <c r="BV2692" s="1"/>
      <c r="BW2692" s="1"/>
      <c r="BX2692" s="1"/>
      <c r="BY2692" s="1"/>
      <c r="BZ2692" s="1"/>
      <c r="CA2692" s="1"/>
      <c r="CB2692" s="1"/>
      <c r="CC2692" s="1"/>
      <c r="CD2692" s="1"/>
      <c r="CE2692" s="1"/>
      <c r="CF2692" s="1"/>
      <c r="CG2692" s="1"/>
      <c r="CH2692" s="1"/>
      <c r="CI2692" s="1"/>
      <c r="CJ2692" s="1"/>
      <c r="CK2692" s="1"/>
      <c r="CL2692" s="1"/>
      <c r="CM2692" s="1"/>
      <c r="CN2692" s="1"/>
      <c r="CO2692" s="1"/>
      <c r="CP2692" s="1"/>
      <c r="CQ2692" s="1"/>
      <c r="CR2692" s="1"/>
      <c r="CS2692" s="1"/>
      <c r="CT2692" s="1"/>
      <c r="CU2692" s="1"/>
      <c r="CV2692" s="1"/>
      <c r="CW2692" s="1"/>
      <c r="CX2692" s="1"/>
      <c r="CY2692" s="1"/>
      <c r="CZ2692" s="1"/>
      <c r="DA2692" s="1"/>
      <c r="DB2692" s="1"/>
      <c r="DC2692" s="1"/>
      <c r="DD2692" s="1"/>
      <c r="DE2692" s="1"/>
      <c r="DF2692" s="1"/>
      <c r="DG2692" s="1"/>
      <c r="DH2692" s="1"/>
      <c r="DI2692" s="1"/>
      <c r="DJ2692" s="1"/>
      <c r="DK2692" s="1"/>
      <c r="DL2692" s="1"/>
      <c r="DM2692" s="1"/>
      <c r="DN2692" s="1"/>
      <c r="DO2692" s="1"/>
      <c r="DP2692" s="1"/>
      <c r="DQ2692" s="1"/>
      <c r="DR2692" s="1"/>
      <c r="DS2692" s="1"/>
      <c r="DT2692" s="1"/>
      <c r="DU2692" s="1"/>
      <c r="DV2692" s="1"/>
      <c r="DW2692" s="1"/>
      <c r="DX2692" s="1"/>
      <c r="DY2692" s="1"/>
      <c r="DZ2692" s="1"/>
      <c r="EA2692" s="1"/>
      <c r="EB2692" s="1"/>
      <c r="EC2692" s="1"/>
      <c r="ED2692" s="1"/>
      <c r="EE2692" s="1"/>
      <c r="EF2692" s="1"/>
      <c r="EG2692" s="1"/>
      <c r="EH2692" s="1"/>
      <c r="EI2692" s="1"/>
      <c r="EJ2692" s="1"/>
      <c r="EK2692" s="1"/>
      <c r="EL2692" s="1"/>
      <c r="EM2692" s="1"/>
      <c r="EN2692" s="1"/>
      <c r="EO2692" s="1"/>
      <c r="EP2692" s="1"/>
      <c r="EQ2692" s="1"/>
      <c r="ER2692" s="1"/>
      <c r="ES2692" s="1"/>
      <c r="ET2692" s="1"/>
      <c r="EU2692" s="1"/>
      <c r="EV2692" s="1"/>
      <c r="EW2692" s="1"/>
      <c r="EX2692" s="1"/>
      <c r="EY2692" s="1"/>
      <c r="EZ2692" s="1"/>
      <c r="FA2692" s="1"/>
      <c r="FB2692" s="1"/>
      <c r="FC2692" s="1"/>
      <c r="FD2692" s="1"/>
      <c r="FE2692" s="1"/>
      <c r="FF2692" s="1"/>
      <c r="FG2692" s="1"/>
      <c r="FH2692" s="1"/>
      <c r="FI2692" s="1"/>
      <c r="FJ2692" s="1"/>
      <c r="FK2692" s="1"/>
      <c r="FL2692" s="1"/>
      <c r="FM2692" s="1"/>
      <c r="FN2692" s="1"/>
      <c r="FO2692" s="1"/>
      <c r="FP2692" s="1"/>
      <c r="FQ2692" s="1"/>
      <c r="FR2692" s="1"/>
      <c r="FS2692" s="1"/>
      <c r="FT2692" s="1"/>
      <c r="FU2692" s="1"/>
      <c r="FV2692" s="1"/>
      <c r="FW2692" s="1"/>
      <c r="FX2692" s="1"/>
      <c r="FY2692" s="1"/>
      <c r="FZ2692" s="1"/>
      <c r="GA2692" s="1"/>
      <c r="GB2692" s="1"/>
      <c r="GC2692" s="1"/>
      <c r="GD2692" s="1"/>
      <c r="GE2692" s="1"/>
      <c r="GF2692" s="1"/>
      <c r="GG2692" s="1"/>
      <c r="GH2692" s="1"/>
      <c r="GI2692" s="1"/>
      <c r="GJ2692" s="1"/>
      <c r="GK2692"/>
      <c r="GL2692"/>
      <c r="GM2692"/>
      <c r="GN2692"/>
      <c r="GO2692"/>
      <c r="GP2692"/>
      <c r="GQ2692"/>
      <c r="GR2692"/>
      <c r="GS2692"/>
      <c r="GT2692"/>
      <c r="GU2692"/>
      <c r="GV2692"/>
      <c r="GW2692"/>
      <c r="GX2692"/>
      <c r="GY2692"/>
      <c r="GZ2692"/>
      <c r="HA2692"/>
      <c r="HB2692"/>
      <c r="HC2692"/>
      <c r="HD2692"/>
      <c r="HE2692"/>
    </row>
    <row r="2693" spans="5:213" s="19" customFormat="1" x14ac:dyDescent="0.25">
      <c r="E2693" s="22"/>
      <c r="F2693" s="21"/>
      <c r="G2693" s="21"/>
      <c r="H2693" s="21"/>
      <c r="I2693" s="21"/>
      <c r="J2693" s="21"/>
      <c r="K2693" s="21"/>
      <c r="L2693" s="21"/>
      <c r="M2693" s="21"/>
      <c r="N2693" s="22"/>
      <c r="O2693" s="22"/>
      <c r="P2693" s="22"/>
      <c r="Q2693" s="22"/>
      <c r="U2693" s="21"/>
      <c r="V2693" s="21"/>
      <c r="W2693" s="21"/>
      <c r="X2693" s="246"/>
      <c r="Y2693" s="255"/>
      <c r="Z2693" s="47"/>
      <c r="AA2693" s="47"/>
      <c r="AB2693" s="46"/>
      <c r="AC2693" s="46"/>
      <c r="AD2693" s="46"/>
      <c r="AE2693" s="46"/>
      <c r="AF2693" s="46"/>
      <c r="AG2693" s="85"/>
      <c r="AH2693" s="46"/>
      <c r="AI2693" s="46"/>
      <c r="AJ2693" s="46"/>
      <c r="AK2693" s="46"/>
      <c r="AL2693" s="86"/>
      <c r="AM2693" s="25"/>
      <c r="AN2693" s="25"/>
      <c r="AO2693" s="25"/>
      <c r="AP2693" s="25"/>
      <c r="AQ2693"/>
      <c r="AR2693" s="25"/>
      <c r="AS2693" s="31"/>
      <c r="AT2693" s="25"/>
      <c r="AU2693" s="25"/>
      <c r="AV2693" s="31"/>
      <c r="BC2693" s="1"/>
      <c r="BD2693"/>
      <c r="BE2693"/>
      <c r="BF2693" s="1"/>
      <c r="BG2693"/>
      <c r="BH2693"/>
      <c r="BI2693"/>
      <c r="BJ2693" s="1"/>
      <c r="BK2693" s="1"/>
      <c r="BL2693"/>
      <c r="BM2693" s="1"/>
      <c r="BN2693" s="1"/>
      <c r="BO2693" s="1"/>
      <c r="BP2693" s="1"/>
      <c r="BQ2693" s="1"/>
      <c r="BR2693" s="1"/>
      <c r="BS2693" s="1"/>
      <c r="BT2693" s="22"/>
      <c r="BU2693" s="1"/>
      <c r="BV2693" s="1"/>
      <c r="BW2693" s="1"/>
      <c r="BX2693" s="1"/>
      <c r="BY2693" s="1"/>
      <c r="BZ2693" s="1"/>
      <c r="CA2693" s="1"/>
      <c r="CB2693" s="1"/>
      <c r="CC2693" s="1"/>
      <c r="CD2693" s="1"/>
      <c r="CE2693" s="1"/>
      <c r="CF2693" s="1"/>
      <c r="CG2693" s="1"/>
      <c r="CH2693" s="1"/>
      <c r="CI2693" s="1"/>
      <c r="CJ2693" s="1"/>
      <c r="CK2693" s="1"/>
      <c r="CL2693" s="1"/>
      <c r="CM2693" s="1"/>
      <c r="CN2693" s="1"/>
      <c r="CO2693" s="1"/>
      <c r="CP2693" s="1"/>
      <c r="CQ2693" s="1"/>
      <c r="CR2693" s="1"/>
      <c r="CS2693" s="1"/>
      <c r="CT2693" s="1"/>
      <c r="CU2693" s="1"/>
      <c r="CV2693" s="1"/>
      <c r="CW2693" s="1"/>
      <c r="CX2693" s="1"/>
      <c r="CY2693" s="1"/>
      <c r="CZ2693" s="1"/>
      <c r="DA2693" s="1"/>
      <c r="DB2693" s="1"/>
      <c r="DC2693" s="1"/>
      <c r="DD2693" s="1"/>
      <c r="DE2693" s="1"/>
      <c r="DF2693" s="1"/>
      <c r="DG2693" s="1"/>
      <c r="DH2693" s="1"/>
      <c r="DI2693" s="1"/>
      <c r="DJ2693" s="1"/>
      <c r="DK2693" s="1"/>
      <c r="DL2693" s="1"/>
      <c r="DM2693" s="1"/>
      <c r="DN2693" s="1"/>
      <c r="DO2693" s="1"/>
      <c r="DP2693" s="1"/>
      <c r="DQ2693" s="1"/>
      <c r="DR2693" s="1"/>
      <c r="DS2693" s="1"/>
      <c r="DT2693" s="1"/>
      <c r="DU2693" s="1"/>
      <c r="DV2693" s="1"/>
      <c r="DW2693" s="1"/>
      <c r="DX2693" s="1"/>
      <c r="DY2693" s="1"/>
      <c r="DZ2693" s="1"/>
      <c r="EA2693" s="1"/>
      <c r="EB2693" s="1"/>
      <c r="EC2693" s="1"/>
      <c r="ED2693" s="1"/>
      <c r="EE2693" s="1"/>
      <c r="EF2693" s="1"/>
      <c r="EG2693" s="1"/>
      <c r="EH2693" s="1"/>
      <c r="EI2693" s="1"/>
      <c r="EJ2693" s="1"/>
      <c r="EK2693" s="1"/>
      <c r="EL2693" s="1"/>
      <c r="EM2693" s="1"/>
      <c r="EN2693" s="1"/>
      <c r="EO2693" s="1"/>
      <c r="EP2693" s="1"/>
      <c r="EQ2693" s="1"/>
      <c r="ER2693" s="1"/>
      <c r="ES2693" s="1"/>
      <c r="ET2693" s="1"/>
      <c r="EU2693" s="1"/>
      <c r="EV2693" s="1"/>
      <c r="EW2693" s="1"/>
      <c r="EX2693" s="1"/>
      <c r="EY2693" s="1"/>
      <c r="EZ2693" s="1"/>
      <c r="FA2693" s="1"/>
      <c r="FB2693" s="1"/>
      <c r="FC2693" s="1"/>
      <c r="FD2693" s="1"/>
      <c r="FE2693" s="1"/>
      <c r="FF2693" s="1"/>
      <c r="FG2693" s="1"/>
      <c r="FH2693" s="1"/>
      <c r="FI2693" s="1"/>
      <c r="FJ2693" s="1"/>
      <c r="FK2693" s="1"/>
      <c r="FL2693" s="1"/>
      <c r="FM2693" s="1"/>
      <c r="FN2693" s="1"/>
      <c r="FO2693" s="1"/>
      <c r="FP2693" s="1"/>
      <c r="FQ2693" s="1"/>
      <c r="FR2693" s="1"/>
      <c r="FS2693" s="1"/>
      <c r="FT2693" s="1"/>
      <c r="FU2693" s="1"/>
      <c r="FV2693" s="1"/>
      <c r="FW2693" s="1"/>
      <c r="FX2693" s="1"/>
      <c r="FY2693" s="1"/>
      <c r="FZ2693" s="1"/>
      <c r="GA2693" s="1"/>
      <c r="GB2693" s="1"/>
      <c r="GC2693" s="1"/>
      <c r="GD2693" s="1"/>
      <c r="GE2693" s="1"/>
      <c r="GF2693" s="1"/>
      <c r="GG2693" s="1"/>
      <c r="GH2693" s="1"/>
      <c r="GI2693" s="1"/>
      <c r="GJ2693" s="1"/>
      <c r="GK2693"/>
      <c r="GL2693"/>
      <c r="GM2693"/>
      <c r="GN2693"/>
      <c r="GO2693"/>
      <c r="GP2693"/>
      <c r="GQ2693"/>
      <c r="GR2693"/>
      <c r="GS2693"/>
      <c r="GT2693"/>
      <c r="GU2693"/>
      <c r="GV2693"/>
      <c r="GW2693"/>
      <c r="GX2693"/>
      <c r="GY2693"/>
      <c r="GZ2693"/>
      <c r="HA2693"/>
      <c r="HB2693"/>
      <c r="HC2693"/>
      <c r="HD2693"/>
      <c r="HE2693"/>
    </row>
    <row r="2694" spans="5:213" s="19" customFormat="1" x14ac:dyDescent="0.25">
      <c r="E2694" s="22"/>
      <c r="F2694" s="21"/>
      <c r="G2694" s="21"/>
      <c r="H2694" s="21"/>
      <c r="I2694" s="21"/>
      <c r="J2694" s="21"/>
      <c r="K2694" s="21"/>
      <c r="L2694" s="21"/>
      <c r="M2694" s="21"/>
      <c r="N2694" s="22"/>
      <c r="O2694" s="22"/>
      <c r="P2694" s="22"/>
      <c r="Q2694" s="22"/>
      <c r="U2694" s="21"/>
      <c r="V2694" s="21"/>
      <c r="W2694" s="21"/>
      <c r="X2694" s="246"/>
      <c r="Y2694" s="255"/>
      <c r="Z2694" s="47"/>
      <c r="AA2694" s="47"/>
      <c r="AB2694" s="46"/>
      <c r="AC2694" s="46"/>
      <c r="AD2694" s="46"/>
      <c r="AE2694" s="46"/>
      <c r="AF2694" s="46"/>
      <c r="AG2694" s="85"/>
      <c r="AH2694" s="46"/>
      <c r="AI2694" s="46"/>
      <c r="AJ2694" s="46"/>
      <c r="AK2694" s="46"/>
      <c r="AL2694" s="86"/>
      <c r="AM2694" s="25"/>
      <c r="AN2694" s="25"/>
      <c r="AO2694" s="25"/>
      <c r="AP2694" s="25"/>
      <c r="AQ2694"/>
      <c r="AR2694" s="25"/>
      <c r="AS2694" s="31"/>
      <c r="AT2694" s="25"/>
      <c r="AU2694" s="25"/>
      <c r="AV2694" s="31"/>
      <c r="BC2694" s="1"/>
      <c r="BD2694"/>
      <c r="BE2694"/>
      <c r="BF2694" s="1"/>
      <c r="BG2694"/>
      <c r="BH2694"/>
      <c r="BI2694"/>
      <c r="BJ2694" s="1"/>
      <c r="BK2694" s="1"/>
      <c r="BL2694"/>
      <c r="BM2694" s="1"/>
      <c r="BN2694" s="1"/>
      <c r="BO2694" s="1"/>
      <c r="BP2694" s="1"/>
      <c r="BQ2694" s="1"/>
      <c r="BR2694" s="1"/>
      <c r="BS2694" s="1"/>
      <c r="BT2694" s="22"/>
      <c r="BU2694" s="1"/>
      <c r="BV2694" s="1"/>
      <c r="BW2694" s="1"/>
      <c r="BX2694" s="1"/>
      <c r="BY2694" s="1"/>
      <c r="BZ2694" s="1"/>
      <c r="CA2694" s="1"/>
      <c r="CB2694" s="1"/>
      <c r="CC2694" s="1"/>
      <c r="CD2694" s="1"/>
      <c r="CE2694" s="1"/>
      <c r="CF2694" s="1"/>
      <c r="CG2694" s="1"/>
      <c r="CH2694" s="1"/>
      <c r="CI2694" s="1"/>
      <c r="CJ2694" s="1"/>
      <c r="CK2694" s="1"/>
      <c r="CL2694" s="1"/>
      <c r="CM2694" s="1"/>
      <c r="CN2694" s="1"/>
      <c r="CO2694" s="1"/>
      <c r="CP2694" s="1"/>
      <c r="CQ2694" s="1"/>
      <c r="CR2694" s="1"/>
      <c r="CS2694" s="1"/>
      <c r="CT2694" s="1"/>
      <c r="CU2694" s="1"/>
      <c r="CV2694" s="1"/>
      <c r="CW2694" s="1"/>
      <c r="CX2694" s="1"/>
      <c r="CY2694" s="1"/>
      <c r="CZ2694" s="1"/>
      <c r="DA2694" s="1"/>
      <c r="DB2694" s="1"/>
      <c r="DC2694" s="1"/>
      <c r="DD2694" s="1"/>
      <c r="DE2694" s="1"/>
      <c r="DF2694" s="1"/>
      <c r="DG2694" s="1"/>
      <c r="DH2694" s="1"/>
      <c r="DI2694" s="1"/>
      <c r="DJ2694" s="1"/>
      <c r="DK2694" s="1"/>
      <c r="DL2694" s="1"/>
      <c r="DM2694" s="1"/>
      <c r="DN2694" s="1"/>
      <c r="DO2694" s="1"/>
      <c r="DP2694" s="1"/>
      <c r="DQ2694" s="1"/>
      <c r="DR2694" s="1"/>
      <c r="DS2694" s="1"/>
      <c r="DT2694" s="1"/>
      <c r="DU2694" s="1"/>
      <c r="DV2694" s="1"/>
      <c r="DW2694" s="1"/>
      <c r="DX2694" s="1"/>
      <c r="DY2694" s="1"/>
      <c r="DZ2694" s="1"/>
      <c r="EA2694" s="1"/>
      <c r="EB2694" s="1"/>
      <c r="EC2694" s="1"/>
      <c r="ED2694" s="1"/>
      <c r="EE2694" s="1"/>
      <c r="EF2694" s="1"/>
      <c r="EG2694" s="1"/>
      <c r="EH2694" s="1"/>
      <c r="EI2694" s="1"/>
      <c r="EJ2694" s="1"/>
      <c r="EK2694" s="1"/>
      <c r="EL2694" s="1"/>
      <c r="EM2694" s="1"/>
      <c r="EN2694" s="1"/>
      <c r="EO2694" s="1"/>
      <c r="EP2694" s="1"/>
      <c r="EQ2694" s="1"/>
      <c r="ER2694" s="1"/>
      <c r="ES2694" s="1"/>
      <c r="ET2694" s="1"/>
      <c r="EU2694" s="1"/>
      <c r="EV2694" s="1"/>
      <c r="EW2694" s="1"/>
      <c r="EX2694" s="1"/>
      <c r="EY2694" s="1"/>
      <c r="EZ2694" s="1"/>
      <c r="FA2694" s="1"/>
      <c r="FB2694" s="1"/>
      <c r="FC2694" s="1"/>
      <c r="FD2694" s="1"/>
      <c r="FE2694" s="1"/>
      <c r="FF2694" s="1"/>
      <c r="FG2694" s="1"/>
      <c r="FH2694" s="1"/>
      <c r="FI2694" s="1"/>
      <c r="FJ2694" s="1"/>
      <c r="FK2694" s="1"/>
      <c r="FL2694" s="1"/>
      <c r="FM2694" s="1"/>
      <c r="FN2694" s="1"/>
      <c r="FO2694" s="1"/>
      <c r="FP2694" s="1"/>
      <c r="FQ2694" s="1"/>
      <c r="FR2694" s="1"/>
      <c r="FS2694" s="1"/>
      <c r="FT2694" s="1"/>
      <c r="FU2694" s="1"/>
      <c r="FV2694" s="1"/>
      <c r="FW2694" s="1"/>
      <c r="FX2694" s="1"/>
      <c r="FY2694" s="1"/>
      <c r="FZ2694" s="1"/>
      <c r="GA2694" s="1"/>
      <c r="GB2694" s="1"/>
      <c r="GC2694" s="1"/>
      <c r="GD2694" s="1"/>
      <c r="GE2694" s="1"/>
      <c r="GF2694" s="1"/>
      <c r="GG2694" s="1"/>
      <c r="GH2694" s="1"/>
      <c r="GI2694" s="1"/>
      <c r="GJ2694" s="1"/>
      <c r="GK2694"/>
      <c r="GL2694"/>
      <c r="GM2694"/>
      <c r="GN2694"/>
      <c r="GO2694"/>
      <c r="GP2694"/>
      <c r="GQ2694"/>
      <c r="GR2694"/>
      <c r="GS2694"/>
      <c r="GT2694"/>
      <c r="GU2694"/>
      <c r="GV2694"/>
      <c r="GW2694"/>
      <c r="GX2694"/>
      <c r="GY2694"/>
      <c r="GZ2694"/>
      <c r="HA2694"/>
      <c r="HB2694"/>
      <c r="HC2694"/>
      <c r="HD2694"/>
      <c r="HE2694"/>
    </row>
    <row r="2695" spans="5:213" s="19" customFormat="1" x14ac:dyDescent="0.25">
      <c r="E2695" s="22"/>
      <c r="F2695" s="21"/>
      <c r="G2695" s="21"/>
      <c r="H2695" s="21"/>
      <c r="I2695" s="21"/>
      <c r="J2695" s="21"/>
      <c r="K2695" s="21"/>
      <c r="L2695" s="21"/>
      <c r="M2695" s="21"/>
      <c r="N2695" s="22"/>
      <c r="O2695" s="22"/>
      <c r="P2695" s="22"/>
      <c r="Q2695" s="22"/>
      <c r="U2695" s="21"/>
      <c r="V2695" s="21"/>
      <c r="W2695" s="21"/>
      <c r="X2695" s="246"/>
      <c r="Y2695" s="255"/>
      <c r="Z2695" s="47"/>
      <c r="AA2695" s="47"/>
      <c r="AB2695" s="46"/>
      <c r="AC2695" s="46"/>
      <c r="AD2695" s="46"/>
      <c r="AE2695" s="46"/>
      <c r="AF2695" s="46"/>
      <c r="AG2695" s="85"/>
      <c r="AH2695" s="46"/>
      <c r="AI2695" s="46"/>
      <c r="AJ2695" s="46"/>
      <c r="AK2695" s="46"/>
      <c r="AL2695" s="86"/>
      <c r="AM2695" s="25"/>
      <c r="AN2695" s="25"/>
      <c r="AO2695" s="25"/>
      <c r="AP2695" s="25"/>
      <c r="AQ2695"/>
      <c r="AR2695" s="25"/>
      <c r="AS2695" s="31"/>
      <c r="AT2695" s="25"/>
      <c r="AU2695" s="25"/>
      <c r="AV2695" s="31"/>
      <c r="BC2695" s="1"/>
      <c r="BD2695"/>
      <c r="BE2695"/>
      <c r="BF2695" s="1"/>
      <c r="BG2695"/>
      <c r="BH2695"/>
      <c r="BI2695"/>
      <c r="BJ2695" s="1"/>
      <c r="BK2695" s="1"/>
      <c r="BL2695"/>
      <c r="BM2695" s="1"/>
      <c r="BN2695" s="1"/>
      <c r="BO2695" s="1"/>
      <c r="BP2695" s="1"/>
      <c r="BQ2695" s="1"/>
      <c r="BR2695" s="1"/>
      <c r="BS2695" s="1"/>
      <c r="BT2695" s="22"/>
      <c r="BU2695" s="1"/>
      <c r="BV2695" s="1"/>
      <c r="BW2695" s="1"/>
      <c r="BX2695" s="1"/>
      <c r="BY2695" s="1"/>
      <c r="BZ2695" s="1"/>
      <c r="CA2695" s="1"/>
      <c r="CB2695" s="1"/>
      <c r="CC2695" s="1"/>
      <c r="CD2695" s="1"/>
      <c r="CE2695" s="1"/>
      <c r="CF2695" s="1"/>
      <c r="CG2695" s="1"/>
      <c r="CH2695" s="1"/>
      <c r="CI2695" s="1"/>
      <c r="CJ2695" s="1"/>
      <c r="CK2695" s="1"/>
      <c r="CL2695" s="1"/>
      <c r="CM2695" s="1"/>
      <c r="CN2695" s="1"/>
      <c r="CO2695" s="1"/>
      <c r="CP2695" s="1"/>
      <c r="CQ2695" s="1"/>
      <c r="CR2695" s="1"/>
      <c r="CS2695" s="1"/>
      <c r="CT2695" s="1"/>
      <c r="CU2695" s="1"/>
      <c r="CV2695" s="1"/>
      <c r="CW2695" s="1"/>
      <c r="CX2695" s="1"/>
      <c r="CY2695" s="1"/>
      <c r="CZ2695" s="1"/>
      <c r="DA2695" s="1"/>
      <c r="DB2695" s="1"/>
      <c r="DC2695" s="1"/>
      <c r="DD2695" s="1"/>
      <c r="DE2695" s="1"/>
      <c r="DF2695" s="1"/>
      <c r="DG2695" s="1"/>
      <c r="DH2695" s="1"/>
      <c r="DI2695" s="1"/>
      <c r="DJ2695" s="1"/>
      <c r="DK2695" s="1"/>
      <c r="DL2695" s="1"/>
      <c r="DM2695" s="1"/>
      <c r="DN2695" s="1"/>
      <c r="DO2695" s="1"/>
      <c r="DP2695" s="1"/>
      <c r="DQ2695" s="1"/>
      <c r="DR2695" s="1"/>
      <c r="DS2695" s="1"/>
      <c r="DT2695" s="1"/>
      <c r="DU2695" s="1"/>
      <c r="DV2695" s="1"/>
      <c r="DW2695" s="1"/>
      <c r="DX2695" s="1"/>
      <c r="DY2695" s="1"/>
      <c r="DZ2695" s="1"/>
      <c r="EA2695" s="1"/>
      <c r="EB2695" s="1"/>
      <c r="EC2695" s="1"/>
      <c r="ED2695" s="1"/>
      <c r="EE2695" s="1"/>
      <c r="EF2695" s="1"/>
      <c r="EG2695" s="1"/>
      <c r="EH2695" s="1"/>
      <c r="EI2695" s="1"/>
      <c r="EJ2695" s="1"/>
      <c r="EK2695" s="1"/>
      <c r="EL2695" s="1"/>
      <c r="EM2695" s="1"/>
      <c r="EN2695" s="1"/>
      <c r="EO2695" s="1"/>
      <c r="EP2695" s="1"/>
      <c r="EQ2695" s="1"/>
      <c r="ER2695" s="1"/>
      <c r="ES2695" s="1"/>
      <c r="ET2695" s="1"/>
      <c r="EU2695" s="1"/>
      <c r="EV2695" s="1"/>
      <c r="EW2695" s="1"/>
      <c r="EX2695" s="1"/>
      <c r="EY2695" s="1"/>
      <c r="EZ2695" s="1"/>
      <c r="FA2695" s="1"/>
      <c r="FB2695" s="1"/>
      <c r="FC2695" s="1"/>
      <c r="FD2695" s="1"/>
      <c r="FE2695" s="1"/>
      <c r="FF2695" s="1"/>
      <c r="FG2695" s="1"/>
      <c r="FH2695" s="1"/>
      <c r="FI2695" s="1"/>
      <c r="FJ2695" s="1"/>
      <c r="FK2695" s="1"/>
      <c r="FL2695" s="1"/>
      <c r="FM2695" s="1"/>
      <c r="FN2695" s="1"/>
      <c r="FO2695" s="1"/>
      <c r="FP2695" s="1"/>
      <c r="FQ2695" s="1"/>
      <c r="FR2695" s="1"/>
      <c r="FS2695" s="1"/>
      <c r="FT2695" s="1"/>
      <c r="FU2695" s="1"/>
      <c r="FV2695" s="1"/>
      <c r="FW2695" s="1"/>
      <c r="FX2695" s="1"/>
      <c r="FY2695" s="1"/>
      <c r="FZ2695" s="1"/>
      <c r="GA2695" s="1"/>
      <c r="GB2695" s="1"/>
      <c r="GC2695" s="1"/>
      <c r="GD2695" s="1"/>
      <c r="GE2695" s="1"/>
      <c r="GF2695" s="1"/>
      <c r="GG2695" s="1"/>
      <c r="GH2695" s="1"/>
      <c r="GI2695" s="1"/>
      <c r="GJ2695" s="1"/>
      <c r="GK2695"/>
      <c r="GL2695"/>
      <c r="GM2695"/>
      <c r="GN2695"/>
      <c r="GO2695"/>
      <c r="GP2695"/>
      <c r="GQ2695"/>
      <c r="GR2695"/>
      <c r="GS2695"/>
      <c r="GT2695"/>
      <c r="GU2695"/>
      <c r="GV2695"/>
      <c r="GW2695"/>
      <c r="GX2695"/>
      <c r="GY2695"/>
      <c r="GZ2695"/>
      <c r="HA2695"/>
      <c r="HB2695"/>
      <c r="HC2695"/>
      <c r="HD2695"/>
      <c r="HE2695"/>
    </row>
    <row r="2696" spans="5:213" s="19" customFormat="1" x14ac:dyDescent="0.25">
      <c r="E2696" s="22"/>
      <c r="F2696" s="21"/>
      <c r="G2696" s="21"/>
      <c r="H2696" s="21"/>
      <c r="I2696" s="21"/>
      <c r="J2696" s="21"/>
      <c r="K2696" s="21"/>
      <c r="L2696" s="21"/>
      <c r="M2696" s="21"/>
      <c r="N2696" s="22"/>
      <c r="O2696" s="22"/>
      <c r="P2696" s="22"/>
      <c r="Q2696" s="22"/>
      <c r="U2696" s="21"/>
      <c r="V2696" s="21"/>
      <c r="W2696" s="21"/>
      <c r="X2696" s="246"/>
      <c r="Y2696" s="255"/>
      <c r="Z2696" s="47"/>
      <c r="AA2696" s="47"/>
      <c r="AB2696" s="46"/>
      <c r="AC2696" s="46"/>
      <c r="AD2696" s="46"/>
      <c r="AE2696" s="46"/>
      <c r="AF2696" s="46"/>
      <c r="AG2696" s="85"/>
      <c r="AH2696" s="46"/>
      <c r="AI2696" s="46"/>
      <c r="AJ2696" s="46"/>
      <c r="AK2696" s="46"/>
      <c r="AL2696" s="86"/>
      <c r="AM2696" s="25"/>
      <c r="AN2696" s="25"/>
      <c r="AO2696" s="25"/>
      <c r="AP2696" s="25"/>
      <c r="AQ2696"/>
      <c r="AR2696" s="25"/>
      <c r="AS2696" s="31"/>
      <c r="AT2696" s="25"/>
      <c r="AU2696" s="25"/>
      <c r="AV2696" s="31"/>
      <c r="BC2696" s="1"/>
      <c r="BD2696"/>
      <c r="BE2696"/>
      <c r="BF2696" s="1"/>
      <c r="BG2696"/>
      <c r="BH2696"/>
      <c r="BI2696"/>
      <c r="BJ2696" s="1"/>
      <c r="BK2696" s="1"/>
      <c r="BL2696"/>
      <c r="BM2696" s="1"/>
      <c r="BN2696" s="1"/>
      <c r="BO2696" s="1"/>
      <c r="BP2696" s="1"/>
      <c r="BQ2696" s="1"/>
      <c r="BR2696" s="1"/>
      <c r="BS2696" s="1"/>
      <c r="BT2696" s="22"/>
      <c r="BU2696" s="1"/>
      <c r="BV2696" s="1"/>
      <c r="BW2696" s="1"/>
      <c r="BX2696" s="1"/>
      <c r="BY2696" s="1"/>
      <c r="BZ2696" s="1"/>
      <c r="CA2696" s="1"/>
      <c r="CB2696" s="1"/>
      <c r="CC2696" s="1"/>
      <c r="CD2696" s="1"/>
      <c r="CE2696" s="1"/>
      <c r="CF2696" s="1"/>
      <c r="CG2696" s="1"/>
      <c r="CH2696" s="1"/>
      <c r="CI2696" s="1"/>
      <c r="CJ2696" s="1"/>
      <c r="CK2696" s="1"/>
      <c r="CL2696" s="1"/>
      <c r="CM2696" s="1"/>
      <c r="CN2696" s="1"/>
      <c r="CO2696" s="1"/>
      <c r="CP2696" s="1"/>
      <c r="CQ2696" s="1"/>
      <c r="CR2696" s="1"/>
      <c r="CS2696" s="1"/>
      <c r="CT2696" s="1"/>
      <c r="CU2696" s="1"/>
      <c r="CV2696" s="1"/>
      <c r="CW2696" s="1"/>
      <c r="CX2696" s="1"/>
      <c r="CY2696" s="1"/>
      <c r="CZ2696" s="1"/>
      <c r="DA2696" s="1"/>
      <c r="DB2696" s="1"/>
      <c r="DC2696" s="1"/>
      <c r="DD2696" s="1"/>
      <c r="DE2696" s="1"/>
      <c r="DF2696" s="1"/>
      <c r="DG2696" s="1"/>
      <c r="DH2696" s="1"/>
      <c r="DI2696" s="1"/>
      <c r="DJ2696" s="1"/>
      <c r="DK2696" s="1"/>
      <c r="DL2696" s="1"/>
      <c r="DM2696" s="1"/>
      <c r="DN2696" s="1"/>
      <c r="DO2696" s="1"/>
      <c r="DP2696" s="1"/>
      <c r="DQ2696" s="1"/>
      <c r="DR2696" s="1"/>
      <c r="DS2696" s="1"/>
      <c r="DT2696" s="1"/>
      <c r="DU2696" s="1"/>
      <c r="DV2696" s="1"/>
      <c r="DW2696" s="1"/>
      <c r="DX2696" s="1"/>
      <c r="DY2696" s="1"/>
      <c r="DZ2696" s="1"/>
      <c r="EA2696" s="1"/>
      <c r="EB2696" s="1"/>
      <c r="EC2696" s="1"/>
      <c r="ED2696" s="1"/>
      <c r="EE2696" s="1"/>
      <c r="EF2696" s="1"/>
      <c r="EG2696" s="1"/>
      <c r="EH2696" s="1"/>
      <c r="EI2696" s="1"/>
      <c r="EJ2696" s="1"/>
      <c r="EK2696" s="1"/>
      <c r="EL2696" s="1"/>
      <c r="EM2696" s="1"/>
      <c r="EN2696" s="1"/>
      <c r="EO2696" s="1"/>
      <c r="EP2696" s="1"/>
      <c r="EQ2696" s="1"/>
      <c r="ER2696" s="1"/>
      <c r="ES2696" s="1"/>
      <c r="ET2696" s="1"/>
      <c r="EU2696" s="1"/>
      <c r="EV2696" s="1"/>
      <c r="EW2696" s="1"/>
      <c r="EX2696" s="1"/>
      <c r="EY2696" s="1"/>
      <c r="EZ2696" s="1"/>
      <c r="FA2696" s="1"/>
      <c r="FB2696" s="1"/>
      <c r="FC2696" s="1"/>
      <c r="FD2696" s="1"/>
      <c r="FE2696" s="1"/>
      <c r="FF2696" s="1"/>
      <c r="FG2696" s="1"/>
      <c r="FH2696" s="1"/>
      <c r="FI2696" s="1"/>
      <c r="FJ2696" s="1"/>
      <c r="FK2696" s="1"/>
      <c r="FL2696" s="1"/>
      <c r="FM2696" s="1"/>
      <c r="FN2696" s="1"/>
      <c r="FO2696" s="1"/>
      <c r="FP2696" s="1"/>
      <c r="FQ2696" s="1"/>
      <c r="FR2696" s="1"/>
      <c r="FS2696" s="1"/>
      <c r="FT2696" s="1"/>
      <c r="FU2696" s="1"/>
      <c r="FV2696" s="1"/>
      <c r="FW2696" s="1"/>
      <c r="FX2696" s="1"/>
      <c r="FY2696" s="1"/>
      <c r="FZ2696" s="1"/>
      <c r="GA2696" s="1"/>
      <c r="GB2696" s="1"/>
      <c r="GC2696" s="1"/>
      <c r="GD2696" s="1"/>
      <c r="GE2696" s="1"/>
      <c r="GF2696" s="1"/>
      <c r="GG2696" s="1"/>
      <c r="GH2696" s="1"/>
      <c r="GI2696" s="1"/>
      <c r="GJ2696" s="1"/>
      <c r="GK2696"/>
      <c r="GL2696"/>
      <c r="GM2696"/>
      <c r="GN2696"/>
      <c r="GO2696"/>
      <c r="GP2696"/>
      <c r="GQ2696"/>
      <c r="GR2696"/>
      <c r="GS2696"/>
      <c r="GT2696"/>
      <c r="GU2696"/>
      <c r="GV2696"/>
      <c r="GW2696"/>
      <c r="GX2696"/>
      <c r="GY2696"/>
      <c r="GZ2696"/>
      <c r="HA2696"/>
      <c r="HB2696"/>
      <c r="HC2696"/>
      <c r="HD2696"/>
      <c r="HE2696"/>
    </row>
    <row r="2697" spans="5:213" s="19" customFormat="1" x14ac:dyDescent="0.25">
      <c r="E2697" s="22"/>
      <c r="F2697" s="21"/>
      <c r="G2697" s="21"/>
      <c r="H2697" s="21"/>
      <c r="I2697" s="21"/>
      <c r="J2697" s="21"/>
      <c r="K2697" s="21"/>
      <c r="L2697" s="21"/>
      <c r="M2697" s="21"/>
      <c r="N2697" s="22"/>
      <c r="O2697" s="22"/>
      <c r="P2697" s="22"/>
      <c r="Q2697" s="22"/>
      <c r="U2697" s="21"/>
      <c r="V2697" s="21"/>
      <c r="W2697" s="21"/>
      <c r="X2697" s="246"/>
      <c r="Y2697" s="255"/>
      <c r="Z2697" s="47"/>
      <c r="AA2697" s="47"/>
      <c r="AB2697" s="46"/>
      <c r="AC2697" s="46"/>
      <c r="AD2697" s="46"/>
      <c r="AE2697" s="46"/>
      <c r="AF2697" s="46"/>
      <c r="AG2697" s="85"/>
      <c r="AH2697" s="46"/>
      <c r="AI2697" s="46"/>
      <c r="AJ2697" s="46"/>
      <c r="AK2697" s="46"/>
      <c r="AL2697" s="86"/>
      <c r="AM2697" s="25"/>
      <c r="AN2697" s="25"/>
      <c r="AO2697" s="25"/>
      <c r="AP2697" s="25"/>
      <c r="AQ2697"/>
      <c r="AR2697" s="25"/>
      <c r="AS2697" s="31"/>
      <c r="AT2697" s="25"/>
      <c r="AU2697" s="25"/>
      <c r="AV2697" s="31"/>
      <c r="BC2697" s="1"/>
      <c r="BD2697"/>
      <c r="BE2697"/>
      <c r="BF2697" s="1"/>
      <c r="BG2697"/>
      <c r="BH2697"/>
      <c r="BI2697"/>
      <c r="BJ2697" s="1"/>
      <c r="BK2697" s="1"/>
      <c r="BL2697"/>
      <c r="BM2697" s="1"/>
      <c r="BN2697" s="1"/>
      <c r="BO2697" s="1"/>
      <c r="BP2697" s="1"/>
      <c r="BQ2697" s="1"/>
      <c r="BR2697" s="1"/>
      <c r="BS2697" s="1"/>
      <c r="BT2697" s="22"/>
      <c r="BU2697" s="1"/>
      <c r="BV2697" s="1"/>
      <c r="BW2697" s="1"/>
      <c r="BX2697" s="1"/>
      <c r="BY2697" s="1"/>
      <c r="BZ2697" s="1"/>
      <c r="CA2697" s="1"/>
      <c r="CB2697" s="1"/>
      <c r="CC2697" s="1"/>
      <c r="CD2697" s="1"/>
      <c r="CE2697" s="1"/>
      <c r="CF2697" s="1"/>
      <c r="CG2697" s="1"/>
      <c r="CH2697" s="1"/>
      <c r="CI2697" s="1"/>
      <c r="CJ2697" s="1"/>
      <c r="CK2697" s="1"/>
      <c r="CL2697" s="1"/>
      <c r="CM2697" s="1"/>
      <c r="CN2697" s="1"/>
      <c r="CO2697" s="1"/>
      <c r="CP2697" s="1"/>
      <c r="CQ2697" s="1"/>
      <c r="CR2697" s="1"/>
      <c r="CS2697" s="1"/>
      <c r="CT2697" s="1"/>
      <c r="CU2697" s="1"/>
      <c r="CV2697" s="1"/>
      <c r="CW2697" s="1"/>
      <c r="CX2697" s="1"/>
      <c r="CY2697" s="1"/>
      <c r="CZ2697" s="1"/>
      <c r="DA2697" s="1"/>
      <c r="DB2697" s="1"/>
      <c r="DC2697" s="1"/>
      <c r="DD2697" s="1"/>
      <c r="DE2697" s="1"/>
      <c r="DF2697" s="1"/>
      <c r="DG2697" s="1"/>
      <c r="DH2697" s="1"/>
      <c r="DI2697" s="1"/>
      <c r="DJ2697" s="1"/>
      <c r="DK2697" s="1"/>
      <c r="DL2697" s="1"/>
      <c r="DM2697" s="1"/>
      <c r="DN2697" s="1"/>
      <c r="DO2697" s="1"/>
      <c r="DP2697" s="1"/>
      <c r="DQ2697" s="1"/>
      <c r="DR2697" s="1"/>
      <c r="DS2697" s="1"/>
      <c r="DT2697" s="1"/>
      <c r="DU2697" s="1"/>
      <c r="DV2697" s="1"/>
      <c r="DW2697" s="1"/>
      <c r="DX2697" s="1"/>
      <c r="DY2697" s="1"/>
      <c r="DZ2697" s="1"/>
      <c r="EA2697" s="1"/>
      <c r="EB2697" s="1"/>
      <c r="EC2697" s="1"/>
      <c r="ED2697" s="1"/>
      <c r="EE2697" s="1"/>
      <c r="EF2697" s="1"/>
      <c r="EG2697" s="1"/>
      <c r="EH2697" s="1"/>
      <c r="EI2697" s="1"/>
      <c r="EJ2697" s="1"/>
      <c r="EK2697" s="1"/>
      <c r="EL2697" s="1"/>
      <c r="EM2697" s="1"/>
      <c r="EN2697" s="1"/>
      <c r="EO2697" s="1"/>
      <c r="EP2697" s="1"/>
      <c r="EQ2697" s="1"/>
      <c r="ER2697" s="1"/>
      <c r="ES2697" s="1"/>
      <c r="ET2697" s="1"/>
      <c r="EU2697" s="1"/>
      <c r="EV2697" s="1"/>
      <c r="EW2697" s="1"/>
      <c r="EX2697" s="1"/>
      <c r="EY2697" s="1"/>
      <c r="EZ2697" s="1"/>
      <c r="FA2697" s="1"/>
      <c r="FB2697" s="1"/>
      <c r="FC2697" s="1"/>
      <c r="FD2697" s="1"/>
      <c r="FE2697" s="1"/>
      <c r="FF2697" s="1"/>
      <c r="FG2697" s="1"/>
      <c r="FH2697" s="1"/>
      <c r="FI2697" s="1"/>
      <c r="FJ2697" s="1"/>
      <c r="FK2697" s="1"/>
      <c r="FL2697" s="1"/>
      <c r="FM2697" s="1"/>
      <c r="FN2697" s="1"/>
      <c r="FO2697" s="1"/>
      <c r="FP2697" s="1"/>
      <c r="FQ2697" s="1"/>
      <c r="FR2697" s="1"/>
      <c r="FS2697" s="1"/>
      <c r="FT2697" s="1"/>
      <c r="FU2697" s="1"/>
      <c r="FV2697" s="1"/>
      <c r="FW2697" s="1"/>
      <c r="FX2697" s="1"/>
      <c r="FY2697" s="1"/>
      <c r="FZ2697" s="1"/>
      <c r="GA2697" s="1"/>
      <c r="GB2697" s="1"/>
      <c r="GC2697" s="1"/>
      <c r="GD2697" s="1"/>
      <c r="GE2697" s="1"/>
      <c r="GF2697" s="1"/>
      <c r="GG2697" s="1"/>
      <c r="GH2697" s="1"/>
      <c r="GI2697" s="1"/>
      <c r="GJ2697" s="1"/>
      <c r="GK2697"/>
      <c r="GL2697"/>
      <c r="GM2697"/>
      <c r="GN2697"/>
      <c r="GO2697"/>
      <c r="GP2697"/>
      <c r="GQ2697"/>
      <c r="GR2697"/>
      <c r="GS2697"/>
      <c r="GT2697"/>
      <c r="GU2697"/>
      <c r="GV2697"/>
      <c r="GW2697"/>
      <c r="GX2697"/>
      <c r="GY2697"/>
      <c r="GZ2697"/>
      <c r="HA2697"/>
      <c r="HB2697"/>
      <c r="HC2697"/>
      <c r="HD2697"/>
      <c r="HE2697"/>
    </row>
    <row r="2698" spans="5:213" s="19" customFormat="1" x14ac:dyDescent="0.25">
      <c r="E2698" s="22"/>
      <c r="F2698" s="21"/>
      <c r="G2698" s="21"/>
      <c r="H2698" s="21"/>
      <c r="I2698" s="21"/>
      <c r="J2698" s="21"/>
      <c r="K2698" s="21"/>
      <c r="L2698" s="21"/>
      <c r="M2698" s="21"/>
      <c r="N2698" s="22"/>
      <c r="O2698" s="22"/>
      <c r="P2698" s="22"/>
      <c r="Q2698" s="22"/>
      <c r="U2698" s="21"/>
      <c r="V2698" s="21"/>
      <c r="W2698" s="21"/>
      <c r="X2698" s="246"/>
      <c r="Y2698" s="255"/>
      <c r="Z2698" s="47"/>
      <c r="AA2698" s="47"/>
      <c r="AB2698" s="46"/>
      <c r="AC2698" s="46"/>
      <c r="AD2698" s="46"/>
      <c r="AE2698" s="46"/>
      <c r="AF2698" s="46"/>
      <c r="AG2698" s="85"/>
      <c r="AH2698" s="46"/>
      <c r="AI2698" s="46"/>
      <c r="AJ2698" s="46"/>
      <c r="AK2698" s="46"/>
      <c r="AL2698" s="86"/>
      <c r="AM2698" s="25"/>
      <c r="AN2698" s="25"/>
      <c r="AO2698" s="25"/>
      <c r="AP2698" s="25"/>
      <c r="AQ2698"/>
      <c r="AR2698" s="25"/>
      <c r="AS2698" s="31"/>
      <c r="AT2698" s="25"/>
      <c r="AU2698" s="25"/>
      <c r="AV2698" s="31"/>
      <c r="BC2698" s="1"/>
      <c r="BD2698"/>
      <c r="BE2698"/>
      <c r="BF2698" s="1"/>
      <c r="BG2698"/>
      <c r="BH2698"/>
      <c r="BI2698"/>
      <c r="BJ2698" s="1"/>
      <c r="BK2698" s="1"/>
      <c r="BL2698"/>
      <c r="BM2698" s="1"/>
      <c r="BN2698" s="1"/>
      <c r="BO2698" s="1"/>
      <c r="BP2698" s="1"/>
      <c r="BQ2698" s="1"/>
      <c r="BR2698" s="1"/>
      <c r="BS2698" s="1"/>
      <c r="BT2698" s="22"/>
      <c r="BU2698" s="1"/>
      <c r="BV2698" s="1"/>
      <c r="BW2698" s="1"/>
      <c r="BX2698" s="1"/>
      <c r="BY2698" s="1"/>
      <c r="BZ2698" s="1"/>
      <c r="CA2698" s="1"/>
      <c r="CB2698" s="1"/>
      <c r="CC2698" s="1"/>
      <c r="CD2698" s="1"/>
      <c r="CE2698" s="1"/>
      <c r="CF2698" s="1"/>
      <c r="CG2698" s="1"/>
      <c r="CH2698" s="1"/>
      <c r="CI2698" s="1"/>
      <c r="CJ2698" s="1"/>
      <c r="CK2698" s="1"/>
      <c r="CL2698" s="1"/>
      <c r="CM2698" s="1"/>
      <c r="CN2698" s="1"/>
      <c r="CO2698" s="1"/>
      <c r="CP2698" s="1"/>
      <c r="CQ2698" s="1"/>
      <c r="CR2698" s="1"/>
      <c r="CS2698" s="1"/>
      <c r="CT2698" s="1"/>
      <c r="CU2698" s="1"/>
      <c r="CV2698" s="1"/>
      <c r="CW2698" s="1"/>
      <c r="CX2698" s="1"/>
      <c r="CY2698" s="1"/>
      <c r="CZ2698" s="1"/>
      <c r="DA2698" s="1"/>
      <c r="DB2698" s="1"/>
      <c r="DC2698" s="1"/>
      <c r="DD2698" s="1"/>
      <c r="DE2698" s="1"/>
      <c r="DF2698" s="1"/>
      <c r="DG2698" s="1"/>
      <c r="DH2698" s="1"/>
      <c r="DI2698" s="1"/>
      <c r="DJ2698" s="1"/>
      <c r="DK2698" s="1"/>
      <c r="DL2698" s="1"/>
      <c r="DM2698" s="1"/>
      <c r="DN2698" s="1"/>
      <c r="DO2698" s="1"/>
      <c r="DP2698" s="1"/>
      <c r="DQ2698" s="1"/>
      <c r="DR2698" s="1"/>
      <c r="DS2698" s="1"/>
      <c r="DT2698" s="1"/>
      <c r="DU2698" s="1"/>
      <c r="DV2698" s="1"/>
      <c r="DW2698" s="1"/>
      <c r="DX2698" s="1"/>
      <c r="DY2698" s="1"/>
      <c r="DZ2698" s="1"/>
      <c r="EA2698" s="1"/>
      <c r="EB2698" s="1"/>
      <c r="EC2698" s="1"/>
      <c r="ED2698" s="1"/>
      <c r="EE2698" s="1"/>
      <c r="EF2698" s="1"/>
      <c r="EG2698" s="1"/>
      <c r="EH2698" s="1"/>
      <c r="EI2698" s="1"/>
      <c r="EJ2698" s="1"/>
      <c r="EK2698" s="1"/>
      <c r="EL2698" s="1"/>
      <c r="EM2698" s="1"/>
      <c r="EN2698" s="1"/>
      <c r="EO2698" s="1"/>
      <c r="EP2698" s="1"/>
      <c r="EQ2698" s="1"/>
      <c r="ER2698" s="1"/>
      <c r="ES2698" s="1"/>
      <c r="ET2698" s="1"/>
      <c r="EU2698" s="1"/>
      <c r="EV2698" s="1"/>
      <c r="EW2698" s="1"/>
      <c r="EX2698" s="1"/>
      <c r="EY2698" s="1"/>
      <c r="EZ2698" s="1"/>
      <c r="FA2698" s="1"/>
      <c r="FB2698" s="1"/>
      <c r="FC2698" s="1"/>
      <c r="FD2698" s="1"/>
      <c r="FE2698" s="1"/>
      <c r="FF2698" s="1"/>
      <c r="FG2698" s="1"/>
      <c r="FH2698" s="1"/>
      <c r="FI2698" s="1"/>
      <c r="FJ2698" s="1"/>
      <c r="FK2698" s="1"/>
      <c r="FL2698" s="1"/>
      <c r="FM2698" s="1"/>
      <c r="FN2698" s="1"/>
      <c r="FO2698" s="1"/>
      <c r="FP2698" s="1"/>
      <c r="FQ2698" s="1"/>
      <c r="FR2698" s="1"/>
      <c r="FS2698" s="1"/>
      <c r="FT2698" s="1"/>
      <c r="FU2698" s="1"/>
      <c r="FV2698" s="1"/>
      <c r="FW2698" s="1"/>
      <c r="FX2698" s="1"/>
      <c r="FY2698" s="1"/>
      <c r="FZ2698" s="1"/>
      <c r="GA2698" s="1"/>
      <c r="GB2698" s="1"/>
      <c r="GC2698" s="1"/>
      <c r="GD2698" s="1"/>
      <c r="GE2698" s="1"/>
      <c r="GF2698" s="1"/>
      <c r="GG2698" s="1"/>
      <c r="GH2698" s="1"/>
      <c r="GI2698" s="1"/>
      <c r="GJ2698" s="1"/>
      <c r="GK2698"/>
      <c r="GL2698"/>
      <c r="GM2698"/>
      <c r="GN2698"/>
      <c r="GO2698"/>
      <c r="GP2698"/>
      <c r="GQ2698"/>
      <c r="GR2698"/>
      <c r="GS2698"/>
      <c r="GT2698"/>
      <c r="GU2698"/>
      <c r="GV2698"/>
      <c r="GW2698"/>
      <c r="GX2698"/>
      <c r="GY2698"/>
      <c r="GZ2698"/>
      <c r="HA2698"/>
      <c r="HB2698"/>
      <c r="HC2698"/>
      <c r="HD2698"/>
      <c r="HE2698"/>
    </row>
    <row r="2699" spans="5:213" s="19" customFormat="1" x14ac:dyDescent="0.25">
      <c r="E2699" s="22"/>
      <c r="F2699" s="21"/>
      <c r="G2699" s="21"/>
      <c r="H2699" s="21"/>
      <c r="I2699" s="21"/>
      <c r="J2699" s="21"/>
      <c r="K2699" s="21"/>
      <c r="L2699" s="21"/>
      <c r="M2699" s="21"/>
      <c r="N2699" s="22"/>
      <c r="O2699" s="22"/>
      <c r="P2699" s="22"/>
      <c r="Q2699" s="22"/>
      <c r="U2699" s="21"/>
      <c r="V2699" s="21"/>
      <c r="W2699" s="21"/>
      <c r="X2699" s="246"/>
      <c r="Y2699" s="255"/>
      <c r="Z2699" s="47"/>
      <c r="AA2699" s="47"/>
      <c r="AB2699" s="46"/>
      <c r="AC2699" s="46"/>
      <c r="AD2699" s="46"/>
      <c r="AE2699" s="46"/>
      <c r="AF2699" s="46"/>
      <c r="AG2699" s="85"/>
      <c r="AH2699" s="46"/>
      <c r="AI2699" s="46"/>
      <c r="AJ2699" s="46"/>
      <c r="AK2699" s="46"/>
      <c r="AL2699" s="86"/>
      <c r="AM2699" s="25"/>
      <c r="AN2699" s="25"/>
      <c r="AO2699" s="25"/>
      <c r="AP2699" s="25"/>
      <c r="AQ2699"/>
      <c r="AR2699" s="25"/>
      <c r="AS2699" s="31"/>
      <c r="AT2699" s="25"/>
      <c r="AU2699" s="25"/>
      <c r="AV2699" s="31"/>
      <c r="BC2699" s="1"/>
      <c r="BD2699"/>
      <c r="BE2699"/>
      <c r="BF2699" s="1"/>
      <c r="BG2699"/>
      <c r="BH2699"/>
      <c r="BI2699"/>
      <c r="BJ2699" s="1"/>
      <c r="BK2699" s="1"/>
      <c r="BL2699"/>
      <c r="BM2699" s="1"/>
      <c r="BN2699" s="1"/>
      <c r="BO2699" s="1"/>
      <c r="BP2699" s="1"/>
      <c r="BQ2699" s="1"/>
      <c r="BR2699" s="1"/>
      <c r="BS2699" s="1"/>
      <c r="BT2699" s="22"/>
      <c r="BU2699" s="1"/>
      <c r="BV2699" s="1"/>
      <c r="BW2699" s="1"/>
      <c r="BX2699" s="1"/>
      <c r="BY2699" s="1"/>
      <c r="BZ2699" s="1"/>
      <c r="CA2699" s="1"/>
      <c r="CB2699" s="1"/>
      <c r="CC2699" s="1"/>
      <c r="CD2699" s="1"/>
      <c r="CE2699" s="1"/>
      <c r="CF2699" s="1"/>
      <c r="CG2699" s="1"/>
      <c r="CH2699" s="1"/>
      <c r="CI2699" s="1"/>
      <c r="CJ2699" s="1"/>
      <c r="CK2699" s="1"/>
      <c r="CL2699" s="1"/>
      <c r="CM2699" s="1"/>
      <c r="CN2699" s="1"/>
      <c r="CO2699" s="1"/>
      <c r="CP2699" s="1"/>
      <c r="CQ2699" s="1"/>
      <c r="CR2699" s="1"/>
      <c r="CS2699" s="1"/>
      <c r="CT2699" s="1"/>
      <c r="CU2699" s="1"/>
      <c r="CV2699" s="1"/>
      <c r="CW2699" s="1"/>
      <c r="CX2699" s="1"/>
      <c r="CY2699" s="1"/>
      <c r="CZ2699" s="1"/>
      <c r="DA2699" s="1"/>
      <c r="DB2699" s="1"/>
      <c r="DC2699" s="1"/>
      <c r="DD2699" s="1"/>
      <c r="DE2699" s="1"/>
      <c r="DF2699" s="1"/>
      <c r="DG2699" s="1"/>
      <c r="DH2699" s="1"/>
      <c r="DI2699" s="1"/>
      <c r="DJ2699" s="1"/>
      <c r="DK2699" s="1"/>
      <c r="DL2699" s="1"/>
      <c r="DM2699" s="1"/>
      <c r="DN2699" s="1"/>
      <c r="DO2699" s="1"/>
      <c r="DP2699" s="1"/>
      <c r="DQ2699" s="1"/>
      <c r="DR2699" s="1"/>
      <c r="DS2699" s="1"/>
      <c r="DT2699" s="1"/>
      <c r="DU2699" s="1"/>
      <c r="DV2699" s="1"/>
      <c r="DW2699" s="1"/>
      <c r="DX2699" s="1"/>
      <c r="DY2699" s="1"/>
      <c r="DZ2699" s="1"/>
      <c r="EA2699" s="1"/>
      <c r="EB2699" s="1"/>
      <c r="EC2699" s="1"/>
      <c r="ED2699" s="1"/>
      <c r="EE2699" s="1"/>
      <c r="EF2699" s="1"/>
      <c r="EG2699" s="1"/>
      <c r="EH2699" s="1"/>
      <c r="EI2699" s="1"/>
      <c r="EJ2699" s="1"/>
      <c r="EK2699" s="1"/>
      <c r="EL2699" s="1"/>
      <c r="EM2699" s="1"/>
      <c r="EN2699" s="1"/>
      <c r="EO2699" s="1"/>
      <c r="EP2699" s="1"/>
      <c r="EQ2699" s="1"/>
      <c r="ER2699" s="1"/>
      <c r="ES2699" s="1"/>
      <c r="ET2699" s="1"/>
      <c r="EU2699" s="1"/>
      <c r="EV2699" s="1"/>
      <c r="EW2699" s="1"/>
      <c r="EX2699" s="1"/>
      <c r="EY2699" s="1"/>
      <c r="EZ2699" s="1"/>
      <c r="FA2699" s="1"/>
      <c r="FB2699" s="1"/>
      <c r="FC2699" s="1"/>
      <c r="FD2699" s="1"/>
      <c r="FE2699" s="1"/>
      <c r="FF2699" s="1"/>
      <c r="FG2699" s="1"/>
      <c r="FH2699" s="1"/>
      <c r="FI2699" s="1"/>
      <c r="FJ2699" s="1"/>
      <c r="FK2699" s="1"/>
      <c r="FL2699" s="1"/>
      <c r="FM2699" s="1"/>
      <c r="FN2699" s="1"/>
      <c r="FO2699" s="1"/>
      <c r="FP2699" s="1"/>
      <c r="FQ2699" s="1"/>
      <c r="FR2699" s="1"/>
      <c r="FS2699" s="1"/>
      <c r="FT2699" s="1"/>
      <c r="FU2699" s="1"/>
      <c r="FV2699" s="1"/>
      <c r="FW2699" s="1"/>
      <c r="FX2699" s="1"/>
      <c r="FY2699" s="1"/>
      <c r="FZ2699" s="1"/>
      <c r="GA2699" s="1"/>
      <c r="GB2699" s="1"/>
      <c r="GC2699" s="1"/>
      <c r="GD2699" s="1"/>
      <c r="GE2699" s="1"/>
      <c r="GF2699" s="1"/>
      <c r="GG2699" s="1"/>
      <c r="GH2699" s="1"/>
      <c r="GI2699" s="1"/>
      <c r="GJ2699" s="1"/>
      <c r="GK2699"/>
      <c r="GL2699"/>
      <c r="GM2699"/>
      <c r="GN2699"/>
      <c r="GO2699"/>
      <c r="GP2699"/>
      <c r="GQ2699"/>
      <c r="GR2699"/>
      <c r="GS2699"/>
      <c r="GT2699"/>
      <c r="GU2699"/>
      <c r="GV2699"/>
      <c r="GW2699"/>
      <c r="GX2699"/>
      <c r="GY2699"/>
      <c r="GZ2699"/>
      <c r="HA2699"/>
      <c r="HB2699"/>
      <c r="HC2699"/>
      <c r="HD2699"/>
      <c r="HE2699"/>
    </row>
    <row r="2700" spans="5:213" s="19" customFormat="1" x14ac:dyDescent="0.25">
      <c r="E2700" s="22"/>
      <c r="F2700" s="21"/>
      <c r="G2700" s="21"/>
      <c r="H2700" s="21"/>
      <c r="I2700" s="21"/>
      <c r="J2700" s="21"/>
      <c r="K2700" s="21"/>
      <c r="L2700" s="21"/>
      <c r="M2700" s="21"/>
      <c r="N2700" s="22"/>
      <c r="O2700" s="22"/>
      <c r="P2700" s="22"/>
      <c r="Q2700" s="22"/>
      <c r="U2700" s="21"/>
      <c r="V2700" s="21"/>
      <c r="W2700" s="21"/>
      <c r="X2700" s="246"/>
      <c r="Y2700" s="255"/>
      <c r="Z2700" s="47"/>
      <c r="AA2700" s="47"/>
      <c r="AB2700" s="46"/>
      <c r="AC2700" s="46"/>
      <c r="AD2700" s="46"/>
      <c r="AE2700" s="46"/>
      <c r="AF2700" s="46"/>
      <c r="AG2700" s="85"/>
      <c r="AH2700" s="46"/>
      <c r="AI2700" s="46"/>
      <c r="AJ2700" s="46"/>
      <c r="AK2700" s="46"/>
      <c r="AL2700" s="86"/>
      <c r="AM2700" s="25"/>
      <c r="AN2700" s="25"/>
      <c r="AO2700" s="25"/>
      <c r="AP2700" s="25"/>
      <c r="AQ2700"/>
      <c r="AR2700" s="25"/>
      <c r="AS2700" s="31"/>
      <c r="AT2700" s="25"/>
      <c r="AU2700" s="25"/>
      <c r="AV2700" s="31"/>
      <c r="BC2700" s="1"/>
      <c r="BD2700"/>
      <c r="BE2700"/>
      <c r="BF2700" s="1"/>
      <c r="BG2700"/>
      <c r="BH2700"/>
      <c r="BI2700"/>
      <c r="BJ2700" s="1"/>
      <c r="BK2700" s="1"/>
      <c r="BL2700"/>
      <c r="BM2700" s="1"/>
      <c r="BN2700" s="1"/>
      <c r="BO2700" s="1"/>
      <c r="BP2700" s="1"/>
      <c r="BQ2700" s="1"/>
      <c r="BR2700" s="1"/>
      <c r="BS2700" s="1"/>
      <c r="BT2700" s="22"/>
      <c r="BU2700" s="1"/>
      <c r="BV2700" s="1"/>
      <c r="BW2700" s="1"/>
      <c r="BX2700" s="1"/>
      <c r="BY2700" s="1"/>
      <c r="BZ2700" s="1"/>
      <c r="CA2700" s="1"/>
      <c r="CB2700" s="1"/>
      <c r="CC2700" s="1"/>
      <c r="CD2700" s="1"/>
      <c r="CE2700" s="1"/>
      <c r="CF2700" s="1"/>
      <c r="CG2700" s="1"/>
      <c r="CH2700" s="1"/>
      <c r="CI2700" s="1"/>
      <c r="CJ2700" s="1"/>
      <c r="CK2700" s="1"/>
      <c r="CL2700" s="1"/>
      <c r="CM2700" s="1"/>
      <c r="CN2700" s="1"/>
      <c r="CO2700" s="1"/>
      <c r="CP2700" s="1"/>
      <c r="CQ2700" s="1"/>
      <c r="CR2700" s="1"/>
      <c r="CS2700" s="1"/>
      <c r="CT2700" s="1"/>
      <c r="CU2700" s="1"/>
      <c r="CV2700" s="1"/>
      <c r="CW2700" s="1"/>
      <c r="CX2700" s="1"/>
      <c r="CY2700" s="1"/>
      <c r="CZ2700" s="1"/>
      <c r="DA2700" s="1"/>
      <c r="DB2700" s="1"/>
      <c r="DC2700" s="1"/>
      <c r="DD2700" s="1"/>
      <c r="DE2700" s="1"/>
      <c r="DF2700" s="1"/>
      <c r="DG2700" s="1"/>
      <c r="DH2700" s="1"/>
      <c r="DI2700" s="1"/>
      <c r="DJ2700" s="1"/>
      <c r="DK2700" s="1"/>
      <c r="DL2700" s="1"/>
      <c r="DM2700" s="1"/>
      <c r="DN2700" s="1"/>
      <c r="DO2700" s="1"/>
      <c r="DP2700" s="1"/>
      <c r="DQ2700" s="1"/>
      <c r="DR2700" s="1"/>
      <c r="DS2700" s="1"/>
      <c r="DT2700" s="1"/>
      <c r="DU2700" s="1"/>
      <c r="DV2700" s="1"/>
      <c r="DW2700" s="1"/>
      <c r="DX2700" s="1"/>
      <c r="DY2700" s="1"/>
      <c r="DZ2700" s="1"/>
      <c r="EA2700" s="1"/>
      <c r="EB2700" s="1"/>
      <c r="EC2700" s="1"/>
      <c r="ED2700" s="1"/>
      <c r="EE2700" s="1"/>
      <c r="EF2700" s="1"/>
      <c r="EG2700" s="1"/>
      <c r="EH2700" s="1"/>
      <c r="EI2700" s="1"/>
      <c r="EJ2700" s="1"/>
      <c r="EK2700" s="1"/>
      <c r="EL2700" s="1"/>
      <c r="EM2700" s="1"/>
      <c r="EN2700" s="1"/>
      <c r="EO2700" s="1"/>
      <c r="EP2700" s="1"/>
      <c r="EQ2700" s="1"/>
      <c r="ER2700" s="1"/>
      <c r="ES2700" s="1"/>
      <c r="ET2700" s="1"/>
      <c r="EU2700" s="1"/>
      <c r="EV2700" s="1"/>
      <c r="EW2700" s="1"/>
      <c r="EX2700" s="1"/>
      <c r="EY2700" s="1"/>
      <c r="EZ2700" s="1"/>
      <c r="FA2700" s="1"/>
      <c r="FB2700" s="1"/>
      <c r="FC2700" s="1"/>
      <c r="FD2700" s="1"/>
      <c r="FE2700" s="1"/>
      <c r="FF2700" s="1"/>
      <c r="FG2700" s="1"/>
      <c r="FH2700" s="1"/>
      <c r="FI2700" s="1"/>
      <c r="FJ2700" s="1"/>
      <c r="FK2700" s="1"/>
      <c r="FL2700" s="1"/>
      <c r="FM2700" s="1"/>
      <c r="FN2700" s="1"/>
      <c r="FO2700" s="1"/>
      <c r="FP2700" s="1"/>
      <c r="FQ2700" s="1"/>
      <c r="FR2700" s="1"/>
      <c r="FS2700" s="1"/>
      <c r="FT2700" s="1"/>
      <c r="FU2700" s="1"/>
      <c r="FV2700" s="1"/>
      <c r="FW2700" s="1"/>
      <c r="FX2700" s="1"/>
      <c r="FY2700" s="1"/>
      <c r="FZ2700" s="1"/>
      <c r="GA2700" s="1"/>
      <c r="GB2700" s="1"/>
      <c r="GC2700" s="1"/>
      <c r="GD2700" s="1"/>
      <c r="GE2700" s="1"/>
      <c r="GF2700" s="1"/>
      <c r="GG2700" s="1"/>
      <c r="GH2700" s="1"/>
      <c r="GI2700" s="1"/>
      <c r="GJ2700" s="1"/>
      <c r="GK2700"/>
      <c r="GL2700"/>
      <c r="GM2700"/>
      <c r="GN2700"/>
      <c r="GO2700"/>
      <c r="GP2700"/>
      <c r="GQ2700"/>
      <c r="GR2700"/>
      <c r="GS2700"/>
      <c r="GT2700"/>
      <c r="GU2700"/>
      <c r="GV2700"/>
      <c r="GW2700"/>
      <c r="GX2700"/>
      <c r="GY2700"/>
      <c r="GZ2700"/>
      <c r="HA2700"/>
      <c r="HB2700"/>
      <c r="HC2700"/>
      <c r="HD2700"/>
      <c r="HE2700"/>
    </row>
    <row r="2701" spans="5:213" s="19" customFormat="1" x14ac:dyDescent="0.25">
      <c r="E2701" s="22"/>
      <c r="F2701" s="21"/>
      <c r="G2701" s="21"/>
      <c r="H2701" s="21"/>
      <c r="I2701" s="21"/>
      <c r="J2701" s="21"/>
      <c r="K2701" s="21"/>
      <c r="L2701" s="21"/>
      <c r="M2701" s="21"/>
      <c r="N2701" s="22"/>
      <c r="O2701" s="22"/>
      <c r="P2701" s="22"/>
      <c r="Q2701" s="22"/>
      <c r="U2701" s="21"/>
      <c r="V2701" s="21"/>
      <c r="W2701" s="21"/>
      <c r="X2701" s="246"/>
      <c r="Y2701" s="255"/>
      <c r="Z2701" s="47"/>
      <c r="AA2701" s="47"/>
      <c r="AB2701" s="46"/>
      <c r="AC2701" s="46"/>
      <c r="AD2701" s="46"/>
      <c r="AE2701" s="46"/>
      <c r="AF2701" s="46"/>
      <c r="AG2701" s="85"/>
      <c r="AH2701" s="46"/>
      <c r="AI2701" s="46"/>
      <c r="AJ2701" s="46"/>
      <c r="AK2701" s="46"/>
      <c r="AL2701" s="86"/>
      <c r="AM2701" s="25"/>
      <c r="AN2701" s="25"/>
      <c r="AO2701" s="25"/>
      <c r="AP2701" s="25"/>
      <c r="AQ2701"/>
      <c r="AR2701" s="25"/>
      <c r="AS2701" s="31"/>
      <c r="AT2701" s="25"/>
      <c r="AU2701" s="25"/>
      <c r="AV2701" s="31"/>
      <c r="BC2701" s="1"/>
      <c r="BD2701"/>
      <c r="BE2701"/>
      <c r="BF2701" s="1"/>
      <c r="BG2701"/>
      <c r="BH2701"/>
      <c r="BI2701"/>
      <c r="BJ2701" s="1"/>
      <c r="BK2701" s="1"/>
      <c r="BL2701"/>
      <c r="BM2701" s="1"/>
      <c r="BN2701" s="1"/>
      <c r="BO2701" s="1"/>
      <c r="BP2701" s="1"/>
      <c r="BQ2701" s="1"/>
      <c r="BR2701" s="1"/>
      <c r="BS2701" s="1"/>
      <c r="BT2701" s="22"/>
      <c r="BU2701" s="1"/>
      <c r="BV2701" s="1"/>
      <c r="BW2701" s="1"/>
      <c r="BX2701" s="1"/>
      <c r="BY2701" s="1"/>
      <c r="BZ2701" s="1"/>
      <c r="CA2701" s="1"/>
      <c r="CB2701" s="1"/>
      <c r="CC2701" s="1"/>
      <c r="CD2701" s="1"/>
      <c r="CE2701" s="1"/>
      <c r="CF2701" s="1"/>
      <c r="CG2701" s="1"/>
      <c r="CH2701" s="1"/>
      <c r="CI2701" s="1"/>
      <c r="CJ2701" s="1"/>
      <c r="CK2701" s="1"/>
      <c r="CL2701" s="1"/>
      <c r="CM2701" s="1"/>
      <c r="CN2701" s="1"/>
      <c r="CO2701" s="1"/>
      <c r="CP2701" s="1"/>
      <c r="CQ2701" s="1"/>
      <c r="CR2701" s="1"/>
      <c r="CS2701" s="1"/>
      <c r="CT2701" s="1"/>
      <c r="CU2701" s="1"/>
      <c r="CV2701" s="1"/>
      <c r="CW2701" s="1"/>
      <c r="CX2701" s="1"/>
      <c r="CY2701" s="1"/>
      <c r="CZ2701" s="1"/>
      <c r="DA2701" s="1"/>
      <c r="DB2701" s="1"/>
      <c r="DC2701" s="1"/>
      <c r="DD2701" s="1"/>
      <c r="DE2701" s="1"/>
      <c r="DF2701" s="1"/>
      <c r="DG2701" s="1"/>
      <c r="DH2701" s="1"/>
      <c r="DI2701" s="1"/>
      <c r="DJ2701" s="1"/>
      <c r="DK2701" s="1"/>
      <c r="DL2701" s="1"/>
      <c r="DM2701" s="1"/>
      <c r="DN2701" s="1"/>
      <c r="DO2701" s="1"/>
      <c r="DP2701" s="1"/>
      <c r="DQ2701" s="1"/>
      <c r="DR2701" s="1"/>
      <c r="DS2701" s="1"/>
      <c r="DT2701" s="1"/>
      <c r="DU2701" s="1"/>
      <c r="DV2701" s="1"/>
      <c r="DW2701" s="1"/>
      <c r="DX2701" s="1"/>
      <c r="DY2701" s="1"/>
      <c r="DZ2701" s="1"/>
      <c r="EA2701" s="1"/>
      <c r="EB2701" s="1"/>
      <c r="EC2701" s="1"/>
      <c r="ED2701" s="1"/>
      <c r="EE2701" s="1"/>
      <c r="EF2701" s="1"/>
      <c r="EG2701" s="1"/>
      <c r="EH2701" s="1"/>
      <c r="EI2701" s="1"/>
      <c r="EJ2701" s="1"/>
      <c r="EK2701" s="1"/>
      <c r="EL2701" s="1"/>
      <c r="EM2701" s="1"/>
      <c r="EN2701" s="1"/>
      <c r="EO2701" s="1"/>
      <c r="EP2701" s="1"/>
      <c r="EQ2701" s="1"/>
      <c r="ER2701" s="1"/>
      <c r="ES2701" s="1"/>
      <c r="ET2701" s="1"/>
      <c r="EU2701" s="1"/>
      <c r="EV2701" s="1"/>
      <c r="EW2701" s="1"/>
      <c r="EX2701" s="1"/>
      <c r="EY2701" s="1"/>
      <c r="EZ2701" s="1"/>
      <c r="FA2701" s="1"/>
      <c r="FB2701" s="1"/>
      <c r="FC2701" s="1"/>
      <c r="FD2701" s="1"/>
      <c r="FE2701" s="1"/>
      <c r="FF2701" s="1"/>
      <c r="FG2701" s="1"/>
      <c r="FH2701" s="1"/>
      <c r="FI2701" s="1"/>
      <c r="FJ2701" s="1"/>
      <c r="FK2701" s="1"/>
      <c r="FL2701" s="1"/>
      <c r="FM2701" s="1"/>
      <c r="FN2701" s="1"/>
      <c r="FO2701" s="1"/>
      <c r="FP2701" s="1"/>
      <c r="FQ2701" s="1"/>
      <c r="FR2701" s="1"/>
      <c r="FS2701" s="1"/>
      <c r="FT2701" s="1"/>
      <c r="FU2701" s="1"/>
      <c r="FV2701" s="1"/>
      <c r="FW2701" s="1"/>
      <c r="FX2701" s="1"/>
      <c r="FY2701" s="1"/>
      <c r="FZ2701" s="1"/>
      <c r="GA2701" s="1"/>
      <c r="GB2701" s="1"/>
      <c r="GC2701" s="1"/>
      <c r="GD2701" s="1"/>
      <c r="GE2701" s="1"/>
      <c r="GF2701" s="1"/>
      <c r="GG2701" s="1"/>
      <c r="GH2701" s="1"/>
      <c r="GI2701" s="1"/>
      <c r="GJ2701" s="1"/>
      <c r="GK2701"/>
      <c r="GL2701"/>
      <c r="GM2701"/>
      <c r="GN2701"/>
      <c r="GO2701"/>
      <c r="GP2701"/>
      <c r="GQ2701"/>
      <c r="GR2701"/>
      <c r="GS2701"/>
      <c r="GT2701"/>
      <c r="GU2701"/>
      <c r="GV2701"/>
      <c r="GW2701"/>
      <c r="GX2701"/>
      <c r="GY2701"/>
      <c r="GZ2701"/>
      <c r="HA2701"/>
      <c r="HB2701"/>
      <c r="HC2701"/>
      <c r="HD2701"/>
      <c r="HE2701"/>
    </row>
    <row r="2702" spans="5:213" s="19" customFormat="1" x14ac:dyDescent="0.25">
      <c r="E2702" s="22"/>
      <c r="F2702" s="21"/>
      <c r="G2702" s="21"/>
      <c r="H2702" s="21"/>
      <c r="I2702" s="21"/>
      <c r="J2702" s="21"/>
      <c r="K2702" s="21"/>
      <c r="L2702" s="21"/>
      <c r="M2702" s="21"/>
      <c r="N2702" s="22"/>
      <c r="O2702" s="22"/>
      <c r="P2702" s="22"/>
      <c r="Q2702" s="22"/>
      <c r="U2702" s="21"/>
      <c r="V2702" s="21"/>
      <c r="W2702" s="21"/>
      <c r="X2702" s="246"/>
      <c r="Y2702" s="255"/>
      <c r="Z2702" s="47"/>
      <c r="AA2702" s="47"/>
      <c r="AB2702" s="46"/>
      <c r="AC2702" s="46"/>
      <c r="AD2702" s="46"/>
      <c r="AE2702" s="46"/>
      <c r="AF2702" s="46"/>
      <c r="AG2702" s="85"/>
      <c r="AH2702" s="46"/>
      <c r="AI2702" s="46"/>
      <c r="AJ2702" s="46"/>
      <c r="AK2702" s="46"/>
      <c r="AL2702" s="86"/>
      <c r="AM2702" s="25"/>
      <c r="AN2702" s="25"/>
      <c r="AO2702" s="25"/>
      <c r="AP2702" s="25"/>
      <c r="AQ2702"/>
      <c r="AR2702" s="25"/>
      <c r="AS2702" s="31"/>
      <c r="AT2702" s="25"/>
      <c r="AU2702" s="25"/>
      <c r="AV2702" s="31"/>
      <c r="BC2702" s="1"/>
      <c r="BD2702"/>
      <c r="BE2702"/>
      <c r="BF2702" s="1"/>
      <c r="BG2702"/>
      <c r="BH2702"/>
      <c r="BI2702"/>
      <c r="BJ2702" s="1"/>
      <c r="BK2702" s="1"/>
      <c r="BL2702"/>
      <c r="BM2702" s="1"/>
      <c r="BN2702" s="1"/>
      <c r="BO2702" s="1"/>
      <c r="BP2702" s="1"/>
      <c r="BQ2702" s="1"/>
      <c r="BR2702" s="1"/>
      <c r="BS2702" s="1"/>
      <c r="BT2702" s="22"/>
      <c r="BU2702" s="1"/>
      <c r="BV2702" s="1"/>
      <c r="BW2702" s="1"/>
      <c r="BX2702" s="1"/>
      <c r="BY2702" s="1"/>
      <c r="BZ2702" s="1"/>
      <c r="CA2702" s="1"/>
      <c r="CB2702" s="1"/>
      <c r="CC2702" s="1"/>
      <c r="CD2702" s="1"/>
      <c r="CE2702" s="1"/>
      <c r="CF2702" s="1"/>
      <c r="CG2702" s="1"/>
      <c r="CH2702" s="1"/>
      <c r="CI2702" s="1"/>
      <c r="CJ2702" s="1"/>
      <c r="CK2702" s="1"/>
      <c r="CL2702" s="1"/>
      <c r="CM2702" s="1"/>
      <c r="CN2702" s="1"/>
      <c r="CO2702" s="1"/>
      <c r="CP2702" s="1"/>
      <c r="CQ2702" s="1"/>
      <c r="CR2702" s="1"/>
      <c r="CS2702" s="1"/>
      <c r="CT2702" s="1"/>
      <c r="CU2702" s="1"/>
      <c r="CV2702" s="1"/>
      <c r="CW2702" s="1"/>
      <c r="CX2702" s="1"/>
      <c r="CY2702" s="1"/>
      <c r="CZ2702" s="1"/>
      <c r="DA2702" s="1"/>
      <c r="DB2702" s="1"/>
      <c r="DC2702" s="1"/>
      <c r="DD2702" s="1"/>
      <c r="DE2702" s="1"/>
      <c r="DF2702" s="1"/>
      <c r="DG2702" s="1"/>
      <c r="DH2702" s="1"/>
      <c r="DI2702" s="1"/>
      <c r="DJ2702" s="1"/>
      <c r="DK2702" s="1"/>
      <c r="DL2702" s="1"/>
      <c r="DM2702" s="1"/>
      <c r="DN2702" s="1"/>
      <c r="DO2702" s="1"/>
      <c r="DP2702" s="1"/>
      <c r="DQ2702" s="1"/>
      <c r="DR2702" s="1"/>
      <c r="DS2702" s="1"/>
      <c r="DT2702" s="1"/>
      <c r="DU2702" s="1"/>
      <c r="DV2702" s="1"/>
      <c r="DW2702" s="1"/>
      <c r="DX2702" s="1"/>
      <c r="DY2702" s="1"/>
      <c r="DZ2702" s="1"/>
      <c r="EA2702" s="1"/>
      <c r="EB2702" s="1"/>
      <c r="EC2702" s="1"/>
      <c r="ED2702" s="1"/>
      <c r="EE2702" s="1"/>
      <c r="EF2702" s="1"/>
      <c r="EG2702" s="1"/>
      <c r="EH2702" s="1"/>
      <c r="EI2702" s="1"/>
      <c r="EJ2702" s="1"/>
      <c r="EK2702" s="1"/>
      <c r="EL2702" s="1"/>
      <c r="EM2702" s="1"/>
      <c r="EN2702" s="1"/>
      <c r="EO2702" s="1"/>
      <c r="EP2702" s="1"/>
      <c r="EQ2702" s="1"/>
      <c r="ER2702" s="1"/>
      <c r="ES2702" s="1"/>
      <c r="ET2702" s="1"/>
      <c r="EU2702" s="1"/>
      <c r="EV2702" s="1"/>
      <c r="EW2702" s="1"/>
      <c r="EX2702" s="1"/>
      <c r="EY2702" s="1"/>
      <c r="EZ2702" s="1"/>
      <c r="FA2702" s="1"/>
      <c r="FB2702" s="1"/>
      <c r="FC2702" s="1"/>
      <c r="FD2702" s="1"/>
      <c r="FE2702" s="1"/>
      <c r="FF2702" s="1"/>
      <c r="FG2702" s="1"/>
      <c r="FH2702" s="1"/>
      <c r="FI2702" s="1"/>
      <c r="FJ2702" s="1"/>
      <c r="FK2702" s="1"/>
      <c r="FL2702" s="1"/>
      <c r="FM2702" s="1"/>
      <c r="FN2702" s="1"/>
      <c r="FO2702" s="1"/>
      <c r="FP2702" s="1"/>
      <c r="FQ2702" s="1"/>
      <c r="FR2702" s="1"/>
      <c r="FS2702" s="1"/>
      <c r="FT2702" s="1"/>
      <c r="FU2702" s="1"/>
      <c r="FV2702" s="1"/>
      <c r="FW2702" s="1"/>
      <c r="FX2702" s="1"/>
      <c r="FY2702" s="1"/>
      <c r="FZ2702" s="1"/>
      <c r="GA2702" s="1"/>
      <c r="GB2702" s="1"/>
      <c r="GC2702" s="1"/>
      <c r="GD2702" s="1"/>
      <c r="GE2702" s="1"/>
      <c r="GF2702" s="1"/>
      <c r="GG2702" s="1"/>
      <c r="GH2702" s="1"/>
      <c r="GI2702" s="1"/>
      <c r="GJ2702" s="1"/>
      <c r="GK2702"/>
      <c r="GL2702"/>
      <c r="GM2702"/>
      <c r="GN2702"/>
      <c r="GO2702"/>
      <c r="GP2702"/>
      <c r="GQ2702"/>
      <c r="GR2702"/>
      <c r="GS2702"/>
      <c r="GT2702"/>
      <c r="GU2702"/>
      <c r="GV2702"/>
      <c r="GW2702"/>
      <c r="GX2702"/>
      <c r="GY2702"/>
      <c r="GZ2702"/>
      <c r="HA2702"/>
      <c r="HB2702"/>
      <c r="HC2702"/>
      <c r="HD2702"/>
      <c r="HE2702"/>
    </row>
    <row r="2703" spans="5:213" s="19" customFormat="1" x14ac:dyDescent="0.25">
      <c r="E2703" s="22"/>
      <c r="F2703" s="21"/>
      <c r="G2703" s="21"/>
      <c r="H2703" s="21"/>
      <c r="I2703" s="21"/>
      <c r="J2703" s="21"/>
      <c r="K2703" s="21"/>
      <c r="L2703" s="21"/>
      <c r="M2703" s="21"/>
      <c r="N2703" s="22"/>
      <c r="O2703" s="22"/>
      <c r="P2703" s="22"/>
      <c r="Q2703" s="22"/>
      <c r="U2703" s="21"/>
      <c r="V2703" s="21"/>
      <c r="W2703" s="21"/>
      <c r="X2703" s="246"/>
      <c r="Y2703" s="255"/>
      <c r="Z2703" s="47"/>
      <c r="AA2703" s="47"/>
      <c r="AB2703" s="46"/>
      <c r="AC2703" s="46"/>
      <c r="AD2703" s="46"/>
      <c r="AE2703" s="46"/>
      <c r="AF2703" s="46"/>
      <c r="AG2703" s="85"/>
      <c r="AH2703" s="46"/>
      <c r="AI2703" s="46"/>
      <c r="AJ2703" s="46"/>
      <c r="AK2703" s="46"/>
      <c r="AL2703" s="86"/>
      <c r="AM2703" s="25"/>
      <c r="AN2703" s="25"/>
      <c r="AO2703" s="25"/>
      <c r="AP2703" s="25"/>
      <c r="AQ2703"/>
      <c r="AR2703" s="25"/>
      <c r="AS2703" s="31"/>
      <c r="AT2703" s="25"/>
      <c r="AU2703" s="25"/>
      <c r="AV2703" s="31"/>
      <c r="BC2703" s="1"/>
      <c r="BD2703"/>
      <c r="BE2703"/>
      <c r="BF2703" s="1"/>
      <c r="BG2703"/>
      <c r="BH2703"/>
      <c r="BI2703"/>
      <c r="BJ2703" s="1"/>
      <c r="BK2703" s="1"/>
      <c r="BL2703"/>
      <c r="BM2703" s="1"/>
      <c r="BN2703" s="1"/>
      <c r="BO2703" s="1"/>
      <c r="BP2703" s="1"/>
      <c r="BQ2703" s="1"/>
      <c r="BR2703" s="1"/>
      <c r="BS2703" s="1"/>
      <c r="BT2703" s="22"/>
      <c r="BU2703" s="1"/>
      <c r="BV2703" s="1"/>
      <c r="BW2703" s="1"/>
      <c r="BX2703" s="1"/>
      <c r="BY2703" s="1"/>
      <c r="BZ2703" s="1"/>
      <c r="CA2703" s="1"/>
      <c r="CB2703" s="1"/>
      <c r="CC2703" s="1"/>
      <c r="CD2703" s="1"/>
      <c r="CE2703" s="1"/>
      <c r="CF2703" s="1"/>
      <c r="CG2703" s="1"/>
      <c r="CH2703" s="1"/>
      <c r="CI2703" s="1"/>
      <c r="CJ2703" s="1"/>
      <c r="CK2703" s="1"/>
      <c r="CL2703" s="1"/>
      <c r="CM2703" s="1"/>
      <c r="CN2703" s="1"/>
      <c r="CO2703" s="1"/>
      <c r="CP2703" s="1"/>
      <c r="CQ2703" s="1"/>
      <c r="CR2703" s="1"/>
      <c r="CS2703" s="1"/>
      <c r="CT2703" s="1"/>
      <c r="CU2703" s="1"/>
      <c r="CV2703" s="1"/>
      <c r="CW2703" s="1"/>
      <c r="CX2703" s="1"/>
      <c r="CY2703" s="1"/>
      <c r="CZ2703" s="1"/>
      <c r="DA2703" s="1"/>
      <c r="DB2703" s="1"/>
      <c r="DC2703" s="1"/>
      <c r="DD2703" s="1"/>
      <c r="DE2703" s="1"/>
      <c r="DF2703" s="1"/>
      <c r="DG2703" s="1"/>
      <c r="DH2703" s="1"/>
      <c r="DI2703" s="1"/>
      <c r="DJ2703" s="1"/>
      <c r="DK2703" s="1"/>
      <c r="DL2703" s="1"/>
      <c r="DM2703" s="1"/>
      <c r="DN2703" s="1"/>
      <c r="DO2703" s="1"/>
      <c r="DP2703" s="1"/>
      <c r="DQ2703" s="1"/>
      <c r="DR2703" s="1"/>
      <c r="DS2703" s="1"/>
      <c r="DT2703" s="1"/>
      <c r="DU2703" s="1"/>
      <c r="DV2703" s="1"/>
      <c r="DW2703" s="1"/>
      <c r="DX2703" s="1"/>
      <c r="DY2703" s="1"/>
      <c r="DZ2703" s="1"/>
      <c r="EA2703" s="1"/>
      <c r="EB2703" s="1"/>
      <c r="EC2703" s="1"/>
      <c r="ED2703" s="1"/>
      <c r="EE2703" s="1"/>
      <c r="EF2703" s="1"/>
      <c r="EG2703" s="1"/>
      <c r="EH2703" s="1"/>
      <c r="EI2703" s="1"/>
      <c r="EJ2703" s="1"/>
      <c r="EK2703" s="1"/>
      <c r="EL2703" s="1"/>
      <c r="EM2703" s="1"/>
      <c r="EN2703" s="1"/>
      <c r="EO2703" s="1"/>
      <c r="EP2703" s="1"/>
      <c r="EQ2703" s="1"/>
      <c r="ER2703" s="1"/>
      <c r="ES2703" s="1"/>
      <c r="ET2703" s="1"/>
      <c r="EU2703" s="1"/>
      <c r="EV2703" s="1"/>
      <c r="EW2703" s="1"/>
      <c r="EX2703" s="1"/>
      <c r="EY2703" s="1"/>
      <c r="EZ2703" s="1"/>
      <c r="FA2703" s="1"/>
      <c r="FB2703" s="1"/>
      <c r="FC2703" s="1"/>
      <c r="FD2703" s="1"/>
      <c r="FE2703" s="1"/>
      <c r="FF2703" s="1"/>
      <c r="FG2703" s="1"/>
      <c r="FH2703" s="1"/>
      <c r="FI2703" s="1"/>
      <c r="FJ2703" s="1"/>
      <c r="FK2703" s="1"/>
      <c r="FL2703" s="1"/>
      <c r="FM2703" s="1"/>
      <c r="FN2703" s="1"/>
      <c r="FO2703" s="1"/>
      <c r="FP2703" s="1"/>
      <c r="FQ2703" s="1"/>
      <c r="FR2703" s="1"/>
      <c r="FS2703" s="1"/>
      <c r="FT2703" s="1"/>
      <c r="FU2703" s="1"/>
      <c r="FV2703" s="1"/>
      <c r="FW2703" s="1"/>
      <c r="FX2703" s="1"/>
      <c r="FY2703" s="1"/>
      <c r="FZ2703" s="1"/>
      <c r="GA2703" s="1"/>
      <c r="GB2703" s="1"/>
      <c r="GC2703" s="1"/>
      <c r="GD2703" s="1"/>
      <c r="GE2703" s="1"/>
      <c r="GF2703" s="1"/>
      <c r="GG2703" s="1"/>
      <c r="GH2703" s="1"/>
      <c r="GI2703" s="1"/>
      <c r="GJ2703" s="1"/>
      <c r="GK2703"/>
      <c r="GL2703"/>
      <c r="GM2703"/>
      <c r="GN2703"/>
      <c r="GO2703"/>
      <c r="GP2703"/>
      <c r="GQ2703"/>
      <c r="GR2703"/>
      <c r="GS2703"/>
      <c r="GT2703"/>
      <c r="GU2703"/>
      <c r="GV2703"/>
      <c r="GW2703"/>
      <c r="GX2703"/>
      <c r="GY2703"/>
      <c r="GZ2703"/>
      <c r="HA2703"/>
      <c r="HB2703"/>
      <c r="HC2703"/>
      <c r="HD2703"/>
      <c r="HE2703"/>
    </row>
    <row r="2704" spans="5:213" s="19" customFormat="1" x14ac:dyDescent="0.25">
      <c r="E2704" s="22"/>
      <c r="F2704" s="21"/>
      <c r="G2704" s="21"/>
      <c r="H2704" s="21"/>
      <c r="I2704" s="21"/>
      <c r="J2704" s="21"/>
      <c r="K2704" s="21"/>
      <c r="L2704" s="21"/>
      <c r="M2704" s="21"/>
      <c r="N2704" s="22"/>
      <c r="O2704" s="22"/>
      <c r="P2704" s="22"/>
      <c r="Q2704" s="22"/>
      <c r="U2704" s="21"/>
      <c r="V2704" s="21"/>
      <c r="W2704" s="21"/>
      <c r="X2704" s="246"/>
      <c r="Y2704" s="255"/>
      <c r="Z2704" s="47"/>
      <c r="AA2704" s="47"/>
      <c r="AB2704" s="46"/>
      <c r="AC2704" s="46"/>
      <c r="AD2704" s="46"/>
      <c r="AE2704" s="46"/>
      <c r="AF2704" s="46"/>
      <c r="AG2704" s="85"/>
      <c r="AH2704" s="46"/>
      <c r="AI2704" s="46"/>
      <c r="AJ2704" s="46"/>
      <c r="AK2704" s="46"/>
      <c r="AL2704" s="86"/>
      <c r="AM2704" s="25"/>
      <c r="AN2704" s="25"/>
      <c r="AO2704" s="25"/>
      <c r="AP2704" s="25"/>
      <c r="AQ2704"/>
      <c r="AR2704" s="25"/>
      <c r="AS2704" s="31"/>
      <c r="AT2704" s="25"/>
      <c r="AU2704" s="25"/>
      <c r="AV2704" s="31"/>
      <c r="BC2704" s="1"/>
      <c r="BD2704"/>
      <c r="BE2704"/>
      <c r="BF2704" s="1"/>
      <c r="BG2704"/>
      <c r="BH2704"/>
      <c r="BI2704"/>
      <c r="BJ2704" s="1"/>
      <c r="BK2704" s="1"/>
      <c r="BL2704"/>
      <c r="BM2704" s="1"/>
      <c r="BN2704" s="1"/>
      <c r="BO2704" s="1"/>
      <c r="BP2704" s="1"/>
      <c r="BQ2704" s="1"/>
      <c r="BR2704" s="1"/>
      <c r="BS2704" s="1"/>
      <c r="BT2704" s="22"/>
      <c r="BU2704" s="1"/>
      <c r="BV2704" s="1"/>
      <c r="BW2704" s="1"/>
      <c r="BX2704" s="1"/>
      <c r="BY2704" s="1"/>
      <c r="BZ2704" s="1"/>
      <c r="CA2704" s="1"/>
      <c r="CB2704" s="1"/>
      <c r="CC2704" s="1"/>
      <c r="CD2704" s="1"/>
      <c r="CE2704" s="1"/>
      <c r="CF2704" s="1"/>
      <c r="CG2704" s="1"/>
      <c r="CH2704" s="1"/>
      <c r="CI2704" s="1"/>
      <c r="CJ2704" s="1"/>
      <c r="CK2704" s="1"/>
      <c r="CL2704" s="1"/>
      <c r="CM2704" s="1"/>
      <c r="CN2704" s="1"/>
      <c r="CO2704" s="1"/>
      <c r="CP2704" s="1"/>
      <c r="CQ2704" s="1"/>
      <c r="CR2704" s="1"/>
      <c r="CS2704" s="1"/>
      <c r="CT2704" s="1"/>
      <c r="CU2704" s="1"/>
      <c r="CV2704" s="1"/>
      <c r="CW2704" s="1"/>
      <c r="CX2704" s="1"/>
      <c r="CY2704" s="1"/>
      <c r="CZ2704" s="1"/>
      <c r="DA2704" s="1"/>
      <c r="DB2704" s="1"/>
      <c r="DC2704" s="1"/>
      <c r="DD2704" s="1"/>
      <c r="DE2704" s="1"/>
      <c r="DF2704" s="1"/>
      <c r="DG2704" s="1"/>
      <c r="DH2704" s="1"/>
      <c r="DI2704" s="1"/>
      <c r="DJ2704" s="1"/>
      <c r="DK2704" s="1"/>
      <c r="DL2704" s="1"/>
      <c r="DM2704" s="1"/>
      <c r="DN2704" s="1"/>
      <c r="DO2704" s="1"/>
      <c r="DP2704" s="1"/>
      <c r="DQ2704" s="1"/>
      <c r="DR2704" s="1"/>
      <c r="DS2704" s="1"/>
      <c r="DT2704" s="1"/>
      <c r="DU2704" s="1"/>
      <c r="DV2704" s="1"/>
      <c r="DW2704" s="1"/>
      <c r="DX2704" s="1"/>
      <c r="DY2704" s="1"/>
      <c r="DZ2704" s="1"/>
      <c r="EA2704" s="1"/>
      <c r="EB2704" s="1"/>
      <c r="EC2704" s="1"/>
      <c r="ED2704" s="1"/>
      <c r="EE2704" s="1"/>
      <c r="EF2704" s="1"/>
      <c r="EG2704" s="1"/>
      <c r="EH2704" s="1"/>
      <c r="EI2704" s="1"/>
      <c r="EJ2704" s="1"/>
      <c r="EK2704" s="1"/>
      <c r="EL2704" s="1"/>
      <c r="EM2704" s="1"/>
      <c r="EN2704" s="1"/>
      <c r="EO2704" s="1"/>
      <c r="EP2704" s="1"/>
      <c r="EQ2704" s="1"/>
      <c r="ER2704" s="1"/>
      <c r="ES2704" s="1"/>
      <c r="ET2704" s="1"/>
      <c r="EU2704" s="1"/>
      <c r="EV2704" s="1"/>
      <c r="EW2704" s="1"/>
      <c r="EX2704" s="1"/>
      <c r="EY2704" s="1"/>
      <c r="EZ2704" s="1"/>
      <c r="FA2704" s="1"/>
      <c r="FB2704" s="1"/>
      <c r="FC2704" s="1"/>
      <c r="FD2704" s="1"/>
      <c r="FE2704" s="1"/>
      <c r="FF2704" s="1"/>
      <c r="FG2704" s="1"/>
      <c r="FH2704" s="1"/>
      <c r="FI2704" s="1"/>
      <c r="FJ2704" s="1"/>
      <c r="FK2704" s="1"/>
      <c r="FL2704" s="1"/>
      <c r="FM2704" s="1"/>
      <c r="FN2704" s="1"/>
      <c r="FO2704" s="1"/>
      <c r="FP2704" s="1"/>
      <c r="FQ2704" s="1"/>
      <c r="FR2704" s="1"/>
      <c r="FS2704" s="1"/>
      <c r="FT2704" s="1"/>
      <c r="FU2704" s="1"/>
      <c r="FV2704" s="1"/>
      <c r="FW2704" s="1"/>
      <c r="FX2704" s="1"/>
      <c r="FY2704" s="1"/>
      <c r="FZ2704" s="1"/>
      <c r="GA2704" s="1"/>
      <c r="GB2704" s="1"/>
      <c r="GC2704" s="1"/>
      <c r="GD2704" s="1"/>
      <c r="GE2704" s="1"/>
      <c r="GF2704" s="1"/>
      <c r="GG2704" s="1"/>
      <c r="GH2704" s="1"/>
      <c r="GI2704" s="1"/>
      <c r="GJ2704" s="1"/>
      <c r="GK2704"/>
      <c r="GL2704"/>
      <c r="GM2704"/>
      <c r="GN2704"/>
      <c r="GO2704"/>
      <c r="GP2704"/>
      <c r="GQ2704"/>
      <c r="GR2704"/>
      <c r="GS2704"/>
      <c r="GT2704"/>
      <c r="GU2704"/>
      <c r="GV2704"/>
      <c r="GW2704"/>
      <c r="GX2704"/>
      <c r="GY2704"/>
      <c r="GZ2704"/>
      <c r="HA2704"/>
      <c r="HB2704"/>
      <c r="HC2704"/>
      <c r="HD2704"/>
      <c r="HE2704"/>
    </row>
    <row r="2705" spans="5:213" s="19" customFormat="1" x14ac:dyDescent="0.25">
      <c r="E2705" s="22"/>
      <c r="F2705" s="21"/>
      <c r="G2705" s="21"/>
      <c r="H2705" s="21"/>
      <c r="I2705" s="21"/>
      <c r="J2705" s="21"/>
      <c r="K2705" s="21"/>
      <c r="L2705" s="21"/>
      <c r="M2705" s="21"/>
      <c r="N2705" s="22"/>
      <c r="O2705" s="22"/>
      <c r="P2705" s="22"/>
      <c r="Q2705" s="22"/>
      <c r="U2705" s="21"/>
      <c r="V2705" s="21"/>
      <c r="W2705" s="21"/>
      <c r="X2705" s="246"/>
      <c r="Y2705" s="255"/>
      <c r="Z2705" s="47"/>
      <c r="AA2705" s="47"/>
      <c r="AB2705" s="46"/>
      <c r="AC2705" s="46"/>
      <c r="AD2705" s="46"/>
      <c r="AE2705" s="46"/>
      <c r="AF2705" s="46"/>
      <c r="AG2705" s="85"/>
      <c r="AH2705" s="46"/>
      <c r="AI2705" s="46"/>
      <c r="AJ2705" s="46"/>
      <c r="AK2705" s="46"/>
      <c r="AL2705" s="86"/>
      <c r="AM2705" s="25"/>
      <c r="AN2705" s="25"/>
      <c r="AO2705" s="25"/>
      <c r="AP2705" s="25"/>
      <c r="AQ2705"/>
      <c r="AR2705" s="25"/>
      <c r="AS2705" s="31"/>
      <c r="AT2705" s="25"/>
      <c r="AU2705" s="25"/>
      <c r="AV2705" s="31"/>
      <c r="BC2705" s="1"/>
      <c r="BD2705"/>
      <c r="BE2705"/>
      <c r="BF2705" s="1"/>
      <c r="BG2705"/>
      <c r="BH2705"/>
      <c r="BI2705"/>
      <c r="BJ2705" s="1"/>
      <c r="BK2705" s="1"/>
      <c r="BL2705"/>
      <c r="BM2705" s="1"/>
      <c r="BN2705" s="1"/>
      <c r="BO2705" s="1"/>
      <c r="BP2705" s="1"/>
      <c r="BQ2705" s="1"/>
      <c r="BR2705" s="1"/>
      <c r="BS2705" s="1"/>
      <c r="BT2705" s="22"/>
      <c r="BU2705" s="1"/>
      <c r="BV2705" s="1"/>
      <c r="BW2705" s="1"/>
      <c r="BX2705" s="1"/>
      <c r="BY2705" s="1"/>
      <c r="BZ2705" s="1"/>
      <c r="CA2705" s="1"/>
      <c r="CB2705" s="1"/>
      <c r="CC2705" s="1"/>
      <c r="CD2705" s="1"/>
      <c r="CE2705" s="1"/>
      <c r="CF2705" s="1"/>
      <c r="CG2705" s="1"/>
      <c r="CH2705" s="1"/>
      <c r="CI2705" s="1"/>
      <c r="CJ2705" s="1"/>
      <c r="CK2705" s="1"/>
      <c r="CL2705" s="1"/>
      <c r="CM2705" s="1"/>
      <c r="CN2705" s="1"/>
      <c r="CO2705" s="1"/>
      <c r="CP2705" s="1"/>
      <c r="CQ2705" s="1"/>
      <c r="CR2705" s="1"/>
      <c r="CS2705" s="1"/>
      <c r="CT2705" s="1"/>
      <c r="CU2705" s="1"/>
      <c r="CV2705" s="1"/>
      <c r="CW2705" s="1"/>
      <c r="CX2705" s="1"/>
      <c r="CY2705" s="1"/>
      <c r="CZ2705" s="1"/>
      <c r="DA2705" s="1"/>
      <c r="DB2705" s="1"/>
      <c r="DC2705" s="1"/>
      <c r="DD2705" s="1"/>
      <c r="DE2705" s="1"/>
      <c r="DF2705" s="1"/>
      <c r="DG2705" s="1"/>
      <c r="DH2705" s="1"/>
      <c r="DI2705" s="1"/>
      <c r="DJ2705" s="1"/>
      <c r="DK2705" s="1"/>
      <c r="DL2705" s="1"/>
      <c r="DM2705" s="1"/>
      <c r="DN2705" s="1"/>
      <c r="DO2705" s="1"/>
      <c r="DP2705" s="1"/>
      <c r="DQ2705" s="1"/>
      <c r="DR2705" s="1"/>
      <c r="DS2705" s="1"/>
      <c r="DT2705" s="1"/>
      <c r="DU2705" s="1"/>
      <c r="DV2705" s="1"/>
      <c r="DW2705" s="1"/>
      <c r="DX2705" s="1"/>
      <c r="DY2705" s="1"/>
      <c r="DZ2705" s="1"/>
      <c r="EA2705" s="1"/>
      <c r="EB2705" s="1"/>
      <c r="EC2705" s="1"/>
      <c r="ED2705" s="1"/>
      <c r="EE2705" s="1"/>
      <c r="EF2705" s="1"/>
      <c r="EG2705" s="1"/>
      <c r="EH2705" s="1"/>
      <c r="EI2705" s="1"/>
      <c r="EJ2705" s="1"/>
      <c r="EK2705" s="1"/>
      <c r="EL2705" s="1"/>
      <c r="EM2705" s="1"/>
      <c r="EN2705" s="1"/>
      <c r="EO2705" s="1"/>
      <c r="EP2705" s="1"/>
      <c r="EQ2705" s="1"/>
      <c r="ER2705" s="1"/>
      <c r="ES2705" s="1"/>
      <c r="ET2705" s="1"/>
      <c r="EU2705" s="1"/>
      <c r="EV2705" s="1"/>
      <c r="EW2705" s="1"/>
      <c r="EX2705" s="1"/>
      <c r="EY2705" s="1"/>
      <c r="EZ2705" s="1"/>
      <c r="FA2705" s="1"/>
      <c r="FB2705" s="1"/>
      <c r="FC2705" s="1"/>
      <c r="FD2705" s="1"/>
      <c r="FE2705" s="1"/>
      <c r="FF2705" s="1"/>
      <c r="FG2705" s="1"/>
      <c r="FH2705" s="1"/>
      <c r="FI2705" s="1"/>
      <c r="FJ2705" s="1"/>
      <c r="FK2705" s="1"/>
      <c r="FL2705" s="1"/>
      <c r="FM2705" s="1"/>
      <c r="FN2705" s="1"/>
      <c r="FO2705" s="1"/>
      <c r="FP2705" s="1"/>
      <c r="FQ2705" s="1"/>
      <c r="FR2705" s="1"/>
      <c r="FS2705" s="1"/>
      <c r="FT2705" s="1"/>
      <c r="FU2705" s="1"/>
      <c r="FV2705" s="1"/>
      <c r="FW2705" s="1"/>
      <c r="FX2705" s="1"/>
      <c r="FY2705" s="1"/>
      <c r="FZ2705" s="1"/>
      <c r="GA2705" s="1"/>
      <c r="GB2705" s="1"/>
      <c r="GC2705" s="1"/>
      <c r="GD2705" s="1"/>
      <c r="GE2705" s="1"/>
      <c r="GF2705" s="1"/>
      <c r="GG2705" s="1"/>
      <c r="GH2705" s="1"/>
      <c r="GI2705" s="1"/>
      <c r="GJ2705" s="1"/>
      <c r="GK2705"/>
      <c r="GL2705"/>
      <c r="GM2705"/>
      <c r="GN2705"/>
      <c r="GO2705"/>
      <c r="GP2705"/>
      <c r="GQ2705"/>
      <c r="GR2705"/>
      <c r="GS2705"/>
      <c r="GT2705"/>
      <c r="GU2705"/>
      <c r="GV2705"/>
      <c r="GW2705"/>
      <c r="GX2705"/>
      <c r="GY2705"/>
      <c r="GZ2705"/>
      <c r="HA2705"/>
      <c r="HB2705"/>
      <c r="HC2705"/>
      <c r="HD2705"/>
      <c r="HE2705"/>
    </row>
    <row r="2706" spans="5:213" s="19" customFormat="1" x14ac:dyDescent="0.25">
      <c r="E2706" s="22"/>
      <c r="F2706" s="21"/>
      <c r="G2706" s="21"/>
      <c r="H2706" s="21"/>
      <c r="I2706" s="21"/>
      <c r="J2706" s="21"/>
      <c r="K2706" s="21"/>
      <c r="L2706" s="21"/>
      <c r="M2706" s="21"/>
      <c r="N2706" s="22"/>
      <c r="O2706" s="22"/>
      <c r="P2706" s="22"/>
      <c r="Q2706" s="22"/>
      <c r="U2706" s="21"/>
      <c r="V2706" s="21"/>
      <c r="W2706" s="21"/>
      <c r="X2706" s="246"/>
      <c r="Y2706" s="255"/>
      <c r="Z2706" s="47"/>
      <c r="AA2706" s="47"/>
      <c r="AB2706" s="46"/>
      <c r="AC2706" s="46"/>
      <c r="AD2706" s="46"/>
      <c r="AE2706" s="46"/>
      <c r="AF2706" s="46"/>
      <c r="AG2706" s="85"/>
      <c r="AH2706" s="46"/>
      <c r="AI2706" s="46"/>
      <c r="AJ2706" s="46"/>
      <c r="AK2706" s="46"/>
      <c r="AL2706" s="86"/>
      <c r="AM2706" s="25"/>
      <c r="AN2706" s="25"/>
      <c r="AO2706" s="25"/>
      <c r="AP2706" s="25"/>
      <c r="AQ2706"/>
      <c r="AR2706" s="25"/>
      <c r="AS2706" s="31"/>
      <c r="AT2706" s="25"/>
      <c r="AU2706" s="25"/>
      <c r="AV2706" s="31"/>
      <c r="BC2706" s="1"/>
      <c r="BD2706"/>
      <c r="BE2706"/>
      <c r="BF2706" s="1"/>
      <c r="BG2706"/>
      <c r="BH2706"/>
      <c r="BI2706"/>
      <c r="BJ2706" s="1"/>
      <c r="BK2706" s="1"/>
      <c r="BL2706"/>
      <c r="BM2706" s="1"/>
      <c r="BN2706" s="1"/>
      <c r="BO2706" s="1"/>
      <c r="BP2706" s="1"/>
      <c r="BQ2706" s="1"/>
      <c r="BR2706" s="1"/>
      <c r="BS2706" s="1"/>
      <c r="BT2706" s="22"/>
      <c r="BU2706" s="1"/>
      <c r="BV2706" s="1"/>
      <c r="BW2706" s="1"/>
      <c r="BX2706" s="1"/>
      <c r="BY2706" s="1"/>
      <c r="BZ2706" s="1"/>
      <c r="CA2706" s="1"/>
      <c r="CB2706" s="1"/>
      <c r="CC2706" s="1"/>
      <c r="CD2706" s="1"/>
      <c r="CE2706" s="1"/>
      <c r="CF2706" s="1"/>
      <c r="CG2706" s="1"/>
      <c r="CH2706" s="1"/>
      <c r="CI2706" s="1"/>
      <c r="CJ2706" s="1"/>
      <c r="CK2706" s="1"/>
      <c r="CL2706" s="1"/>
      <c r="CM2706" s="1"/>
      <c r="CN2706" s="1"/>
      <c r="CO2706" s="1"/>
      <c r="CP2706" s="1"/>
      <c r="CQ2706" s="1"/>
      <c r="CR2706" s="1"/>
      <c r="CS2706" s="1"/>
      <c r="CT2706" s="1"/>
      <c r="CU2706" s="1"/>
      <c r="CV2706" s="1"/>
      <c r="CW2706" s="1"/>
      <c r="CX2706" s="1"/>
      <c r="CY2706" s="1"/>
      <c r="CZ2706" s="1"/>
      <c r="DA2706" s="1"/>
      <c r="DB2706" s="1"/>
      <c r="DC2706" s="1"/>
      <c r="DD2706" s="1"/>
      <c r="DE2706" s="1"/>
      <c r="DF2706" s="1"/>
      <c r="DG2706" s="1"/>
      <c r="DH2706" s="1"/>
      <c r="DI2706" s="1"/>
      <c r="DJ2706" s="1"/>
      <c r="DK2706" s="1"/>
      <c r="DL2706" s="1"/>
      <c r="DM2706" s="1"/>
      <c r="DN2706" s="1"/>
      <c r="DO2706" s="1"/>
      <c r="DP2706" s="1"/>
      <c r="DQ2706" s="1"/>
      <c r="DR2706" s="1"/>
      <c r="DS2706" s="1"/>
      <c r="DT2706" s="1"/>
      <c r="DU2706" s="1"/>
      <c r="DV2706" s="1"/>
      <c r="DW2706" s="1"/>
      <c r="DX2706" s="1"/>
      <c r="DY2706" s="1"/>
      <c r="DZ2706" s="1"/>
      <c r="EA2706" s="1"/>
      <c r="EB2706" s="1"/>
      <c r="EC2706" s="1"/>
      <c r="ED2706" s="1"/>
      <c r="EE2706" s="1"/>
      <c r="EF2706" s="1"/>
      <c r="EG2706" s="1"/>
      <c r="EH2706" s="1"/>
      <c r="EI2706" s="1"/>
      <c r="EJ2706" s="1"/>
      <c r="EK2706" s="1"/>
      <c r="EL2706" s="1"/>
      <c r="EM2706" s="1"/>
      <c r="EN2706" s="1"/>
      <c r="EO2706" s="1"/>
      <c r="EP2706" s="1"/>
      <c r="EQ2706" s="1"/>
      <c r="ER2706" s="1"/>
      <c r="ES2706" s="1"/>
      <c r="ET2706" s="1"/>
      <c r="EU2706" s="1"/>
      <c r="EV2706" s="1"/>
      <c r="EW2706" s="1"/>
      <c r="EX2706" s="1"/>
      <c r="EY2706" s="1"/>
      <c r="EZ2706" s="1"/>
      <c r="FA2706" s="1"/>
      <c r="FB2706" s="1"/>
      <c r="FC2706" s="1"/>
      <c r="FD2706" s="1"/>
      <c r="FE2706" s="1"/>
      <c r="FF2706" s="1"/>
      <c r="FG2706" s="1"/>
      <c r="FH2706" s="1"/>
      <c r="FI2706" s="1"/>
      <c r="FJ2706" s="1"/>
      <c r="FK2706" s="1"/>
      <c r="FL2706" s="1"/>
      <c r="FM2706" s="1"/>
      <c r="FN2706" s="1"/>
      <c r="FO2706" s="1"/>
      <c r="FP2706" s="1"/>
      <c r="FQ2706" s="1"/>
      <c r="FR2706" s="1"/>
      <c r="FS2706" s="1"/>
      <c r="FT2706" s="1"/>
      <c r="FU2706" s="1"/>
      <c r="FV2706" s="1"/>
      <c r="FW2706" s="1"/>
      <c r="FX2706" s="1"/>
      <c r="FY2706" s="1"/>
      <c r="FZ2706" s="1"/>
      <c r="GA2706" s="1"/>
      <c r="GB2706" s="1"/>
      <c r="GC2706" s="1"/>
      <c r="GD2706" s="1"/>
      <c r="GE2706" s="1"/>
      <c r="GF2706" s="1"/>
      <c r="GG2706" s="1"/>
      <c r="GH2706" s="1"/>
      <c r="GI2706" s="1"/>
      <c r="GJ2706" s="1"/>
      <c r="GK2706"/>
      <c r="GL2706"/>
      <c r="GM2706"/>
      <c r="GN2706"/>
      <c r="GO2706"/>
      <c r="GP2706"/>
      <c r="GQ2706"/>
      <c r="GR2706"/>
      <c r="GS2706"/>
      <c r="GT2706"/>
      <c r="GU2706"/>
      <c r="GV2706"/>
      <c r="GW2706"/>
      <c r="GX2706"/>
      <c r="GY2706"/>
      <c r="GZ2706"/>
      <c r="HA2706"/>
      <c r="HB2706"/>
      <c r="HC2706"/>
      <c r="HD2706"/>
      <c r="HE2706"/>
    </row>
    <row r="2707" spans="5:213" s="19" customFormat="1" x14ac:dyDescent="0.25">
      <c r="E2707" s="22"/>
      <c r="F2707" s="21"/>
      <c r="G2707" s="21"/>
      <c r="H2707" s="21"/>
      <c r="I2707" s="21"/>
      <c r="J2707" s="21"/>
      <c r="K2707" s="21"/>
      <c r="L2707" s="21"/>
      <c r="M2707" s="21"/>
      <c r="N2707" s="22"/>
      <c r="O2707" s="22"/>
      <c r="P2707" s="22"/>
      <c r="Q2707" s="22"/>
      <c r="U2707" s="21"/>
      <c r="V2707" s="21"/>
      <c r="W2707" s="21"/>
      <c r="X2707" s="246"/>
      <c r="Y2707" s="255"/>
      <c r="Z2707" s="47"/>
      <c r="AA2707" s="47"/>
      <c r="AB2707" s="46"/>
      <c r="AC2707" s="46"/>
      <c r="AD2707" s="46"/>
      <c r="AE2707" s="46"/>
      <c r="AF2707" s="46"/>
      <c r="AG2707" s="85"/>
      <c r="AH2707" s="46"/>
      <c r="AI2707" s="46"/>
      <c r="AJ2707" s="46"/>
      <c r="AK2707" s="46"/>
      <c r="AL2707" s="86"/>
      <c r="AM2707" s="25"/>
      <c r="AN2707" s="25"/>
      <c r="AO2707" s="25"/>
      <c r="AP2707" s="25"/>
      <c r="AQ2707"/>
      <c r="AR2707" s="25"/>
      <c r="AS2707" s="31"/>
      <c r="AT2707" s="25"/>
      <c r="AU2707" s="25"/>
      <c r="AV2707" s="31"/>
      <c r="BC2707" s="1"/>
      <c r="BD2707"/>
      <c r="BE2707"/>
      <c r="BF2707" s="1"/>
      <c r="BG2707"/>
      <c r="BH2707"/>
      <c r="BI2707"/>
      <c r="BJ2707" s="1"/>
      <c r="BK2707" s="1"/>
      <c r="BL2707"/>
      <c r="BM2707" s="1"/>
      <c r="BN2707" s="1"/>
      <c r="BO2707" s="1"/>
      <c r="BP2707" s="1"/>
      <c r="BQ2707" s="1"/>
      <c r="BR2707" s="1"/>
      <c r="BS2707" s="1"/>
      <c r="BT2707" s="22"/>
      <c r="BU2707" s="1"/>
      <c r="BV2707" s="1"/>
      <c r="BW2707" s="1"/>
      <c r="BX2707" s="1"/>
      <c r="BY2707" s="1"/>
      <c r="BZ2707" s="1"/>
      <c r="CA2707" s="1"/>
      <c r="CB2707" s="1"/>
      <c r="CC2707" s="1"/>
      <c r="CD2707" s="1"/>
      <c r="CE2707" s="1"/>
      <c r="CF2707" s="1"/>
      <c r="CG2707" s="1"/>
      <c r="CH2707" s="1"/>
      <c r="CI2707" s="1"/>
      <c r="CJ2707" s="1"/>
      <c r="CK2707" s="1"/>
      <c r="CL2707" s="1"/>
      <c r="CM2707" s="1"/>
      <c r="CN2707" s="1"/>
      <c r="CO2707" s="1"/>
      <c r="CP2707" s="1"/>
      <c r="CQ2707" s="1"/>
      <c r="CR2707" s="1"/>
      <c r="CS2707" s="1"/>
      <c r="CT2707" s="1"/>
      <c r="CU2707" s="1"/>
      <c r="CV2707" s="1"/>
      <c r="CW2707" s="1"/>
      <c r="CX2707" s="1"/>
      <c r="CY2707" s="1"/>
      <c r="CZ2707" s="1"/>
      <c r="DA2707" s="1"/>
      <c r="DB2707" s="1"/>
      <c r="DC2707" s="1"/>
      <c r="DD2707" s="1"/>
      <c r="DE2707" s="1"/>
      <c r="DF2707" s="1"/>
      <c r="DG2707" s="1"/>
      <c r="DH2707" s="1"/>
      <c r="DI2707" s="1"/>
      <c r="DJ2707" s="1"/>
      <c r="DK2707" s="1"/>
      <c r="DL2707" s="1"/>
      <c r="DM2707" s="1"/>
      <c r="DN2707" s="1"/>
      <c r="DO2707" s="1"/>
      <c r="DP2707" s="1"/>
      <c r="DQ2707" s="1"/>
      <c r="DR2707" s="1"/>
      <c r="DS2707" s="1"/>
      <c r="DT2707" s="1"/>
      <c r="DU2707" s="1"/>
      <c r="DV2707" s="1"/>
      <c r="DW2707" s="1"/>
      <c r="DX2707" s="1"/>
      <c r="DY2707" s="1"/>
      <c r="DZ2707" s="1"/>
      <c r="EA2707" s="1"/>
      <c r="EB2707" s="1"/>
      <c r="EC2707" s="1"/>
      <c r="ED2707" s="1"/>
      <c r="EE2707" s="1"/>
      <c r="EF2707" s="1"/>
      <c r="EG2707" s="1"/>
      <c r="EH2707" s="1"/>
      <c r="EI2707" s="1"/>
      <c r="EJ2707" s="1"/>
      <c r="EK2707" s="1"/>
      <c r="EL2707" s="1"/>
      <c r="EM2707" s="1"/>
      <c r="EN2707" s="1"/>
      <c r="EO2707" s="1"/>
      <c r="EP2707" s="1"/>
      <c r="EQ2707" s="1"/>
      <c r="ER2707" s="1"/>
      <c r="ES2707" s="1"/>
      <c r="ET2707" s="1"/>
      <c r="EU2707" s="1"/>
      <c r="EV2707" s="1"/>
      <c r="EW2707" s="1"/>
      <c r="EX2707" s="1"/>
      <c r="EY2707" s="1"/>
      <c r="EZ2707" s="1"/>
      <c r="FA2707" s="1"/>
      <c r="FB2707" s="1"/>
      <c r="FC2707" s="1"/>
      <c r="FD2707" s="1"/>
      <c r="FE2707" s="1"/>
      <c r="FF2707" s="1"/>
      <c r="FG2707" s="1"/>
      <c r="FH2707" s="1"/>
      <c r="FI2707" s="1"/>
      <c r="FJ2707" s="1"/>
      <c r="FK2707" s="1"/>
      <c r="FL2707" s="1"/>
      <c r="FM2707" s="1"/>
      <c r="FN2707" s="1"/>
      <c r="FO2707" s="1"/>
      <c r="FP2707" s="1"/>
      <c r="FQ2707" s="1"/>
      <c r="FR2707" s="1"/>
      <c r="FS2707" s="1"/>
      <c r="FT2707" s="1"/>
      <c r="FU2707" s="1"/>
      <c r="FV2707" s="1"/>
      <c r="FW2707" s="1"/>
      <c r="FX2707" s="1"/>
      <c r="FY2707" s="1"/>
      <c r="FZ2707" s="1"/>
      <c r="GA2707" s="1"/>
      <c r="GB2707" s="1"/>
      <c r="GC2707" s="1"/>
      <c r="GD2707" s="1"/>
      <c r="GE2707" s="1"/>
      <c r="GF2707" s="1"/>
      <c r="GG2707" s="1"/>
      <c r="GH2707" s="1"/>
      <c r="GI2707" s="1"/>
      <c r="GJ2707" s="1"/>
      <c r="GK2707"/>
      <c r="GL2707"/>
      <c r="GM2707"/>
      <c r="GN2707"/>
      <c r="GO2707"/>
      <c r="GP2707"/>
      <c r="GQ2707"/>
      <c r="GR2707"/>
      <c r="GS2707"/>
      <c r="GT2707"/>
      <c r="GU2707"/>
      <c r="GV2707"/>
      <c r="GW2707"/>
      <c r="GX2707"/>
      <c r="GY2707"/>
      <c r="GZ2707"/>
      <c r="HA2707"/>
      <c r="HB2707"/>
      <c r="HC2707"/>
      <c r="HD2707"/>
      <c r="HE2707"/>
    </row>
    <row r="2708" spans="5:213" s="19" customFormat="1" x14ac:dyDescent="0.25">
      <c r="E2708" s="22"/>
      <c r="F2708" s="21"/>
      <c r="G2708" s="21"/>
      <c r="H2708" s="21"/>
      <c r="I2708" s="21"/>
      <c r="J2708" s="21"/>
      <c r="K2708" s="21"/>
      <c r="L2708" s="21"/>
      <c r="M2708" s="21"/>
      <c r="N2708" s="22"/>
      <c r="O2708" s="22"/>
      <c r="P2708" s="22"/>
      <c r="Q2708" s="22"/>
      <c r="U2708" s="21"/>
      <c r="V2708" s="21"/>
      <c r="W2708" s="21"/>
      <c r="X2708" s="246"/>
      <c r="Y2708" s="255"/>
      <c r="Z2708" s="47"/>
      <c r="AA2708" s="47"/>
      <c r="AB2708" s="46"/>
      <c r="AC2708" s="46"/>
      <c r="AD2708" s="46"/>
      <c r="AE2708" s="46"/>
      <c r="AF2708" s="46"/>
      <c r="AG2708" s="85"/>
      <c r="AH2708" s="46"/>
      <c r="AI2708" s="46"/>
      <c r="AJ2708" s="46"/>
      <c r="AK2708" s="46"/>
      <c r="AL2708" s="86"/>
      <c r="AM2708" s="25"/>
      <c r="AN2708" s="25"/>
      <c r="AO2708" s="25"/>
      <c r="AP2708" s="25"/>
      <c r="AQ2708"/>
      <c r="AR2708" s="25"/>
      <c r="AS2708" s="31"/>
      <c r="AT2708" s="25"/>
      <c r="AU2708" s="25"/>
      <c r="AV2708" s="31"/>
      <c r="BC2708" s="1"/>
      <c r="BD2708"/>
      <c r="BE2708"/>
      <c r="BF2708" s="1"/>
      <c r="BG2708"/>
      <c r="BH2708"/>
      <c r="BI2708"/>
      <c r="BJ2708" s="1"/>
      <c r="BK2708" s="1"/>
      <c r="BL2708"/>
      <c r="BM2708" s="1"/>
      <c r="BN2708" s="1"/>
      <c r="BO2708" s="1"/>
      <c r="BP2708" s="1"/>
      <c r="BQ2708" s="1"/>
      <c r="BR2708" s="1"/>
      <c r="BS2708" s="1"/>
      <c r="BT2708" s="22"/>
      <c r="BU2708" s="1"/>
      <c r="BV2708" s="1"/>
      <c r="BW2708" s="1"/>
      <c r="BX2708" s="1"/>
      <c r="BY2708" s="1"/>
      <c r="BZ2708" s="1"/>
      <c r="CA2708" s="1"/>
      <c r="CB2708" s="1"/>
      <c r="CC2708" s="1"/>
      <c r="CD2708" s="1"/>
      <c r="CE2708" s="1"/>
      <c r="CF2708" s="1"/>
      <c r="CG2708" s="1"/>
      <c r="CH2708" s="1"/>
      <c r="CI2708" s="1"/>
      <c r="CJ2708" s="1"/>
      <c r="CK2708" s="1"/>
      <c r="CL2708" s="1"/>
      <c r="CM2708" s="1"/>
      <c r="CN2708" s="1"/>
      <c r="CO2708" s="1"/>
      <c r="CP2708" s="1"/>
      <c r="CQ2708" s="1"/>
      <c r="CR2708" s="1"/>
      <c r="CS2708" s="1"/>
      <c r="CT2708" s="1"/>
      <c r="CU2708" s="1"/>
      <c r="CV2708" s="1"/>
      <c r="CW2708" s="1"/>
      <c r="CX2708" s="1"/>
      <c r="CY2708" s="1"/>
      <c r="CZ2708" s="1"/>
      <c r="DA2708" s="1"/>
      <c r="DB2708" s="1"/>
      <c r="DC2708" s="1"/>
      <c r="DD2708" s="1"/>
      <c r="DE2708" s="1"/>
      <c r="DF2708" s="1"/>
      <c r="DG2708" s="1"/>
      <c r="DH2708" s="1"/>
      <c r="DI2708" s="1"/>
      <c r="DJ2708" s="1"/>
      <c r="DK2708" s="1"/>
      <c r="DL2708" s="1"/>
      <c r="DM2708" s="1"/>
      <c r="DN2708" s="1"/>
      <c r="DO2708" s="1"/>
      <c r="DP2708" s="1"/>
      <c r="DQ2708" s="1"/>
      <c r="DR2708" s="1"/>
      <c r="DS2708" s="1"/>
      <c r="DT2708" s="1"/>
      <c r="DU2708" s="1"/>
      <c r="DV2708" s="1"/>
      <c r="DW2708" s="1"/>
      <c r="DX2708" s="1"/>
      <c r="DY2708" s="1"/>
      <c r="DZ2708" s="1"/>
      <c r="EA2708" s="1"/>
      <c r="EB2708" s="1"/>
      <c r="EC2708" s="1"/>
      <c r="ED2708" s="1"/>
      <c r="EE2708" s="1"/>
      <c r="EF2708" s="1"/>
      <c r="EG2708" s="1"/>
      <c r="EH2708" s="1"/>
      <c r="EI2708" s="1"/>
      <c r="EJ2708" s="1"/>
      <c r="EK2708" s="1"/>
      <c r="EL2708" s="1"/>
      <c r="EM2708" s="1"/>
      <c r="EN2708" s="1"/>
      <c r="EO2708" s="1"/>
      <c r="EP2708" s="1"/>
      <c r="EQ2708" s="1"/>
      <c r="ER2708" s="1"/>
      <c r="ES2708" s="1"/>
      <c r="ET2708" s="1"/>
      <c r="EU2708" s="1"/>
      <c r="EV2708" s="1"/>
      <c r="EW2708" s="1"/>
      <c r="EX2708" s="1"/>
      <c r="EY2708" s="1"/>
      <c r="EZ2708" s="1"/>
      <c r="FA2708" s="1"/>
      <c r="FB2708" s="1"/>
      <c r="FC2708" s="1"/>
      <c r="FD2708" s="1"/>
      <c r="FE2708" s="1"/>
      <c r="FF2708" s="1"/>
      <c r="FG2708" s="1"/>
      <c r="FH2708" s="1"/>
      <c r="FI2708" s="1"/>
      <c r="FJ2708" s="1"/>
      <c r="FK2708" s="1"/>
      <c r="FL2708" s="1"/>
      <c r="FM2708" s="1"/>
      <c r="FN2708" s="1"/>
      <c r="FO2708" s="1"/>
      <c r="FP2708" s="1"/>
      <c r="FQ2708" s="1"/>
      <c r="FR2708" s="1"/>
      <c r="FS2708" s="1"/>
      <c r="FT2708" s="1"/>
      <c r="FU2708" s="1"/>
      <c r="FV2708" s="1"/>
      <c r="FW2708" s="1"/>
      <c r="FX2708" s="1"/>
      <c r="FY2708" s="1"/>
      <c r="FZ2708" s="1"/>
      <c r="GA2708" s="1"/>
      <c r="GB2708" s="1"/>
      <c r="GC2708" s="1"/>
      <c r="GD2708" s="1"/>
      <c r="GE2708" s="1"/>
      <c r="GF2708" s="1"/>
      <c r="GG2708" s="1"/>
      <c r="GH2708" s="1"/>
      <c r="GI2708" s="1"/>
      <c r="GJ2708" s="1"/>
      <c r="GK2708"/>
      <c r="GL2708"/>
      <c r="GM2708"/>
      <c r="GN2708"/>
      <c r="GO2708"/>
      <c r="GP2708"/>
      <c r="GQ2708"/>
      <c r="GR2708"/>
      <c r="GS2708"/>
      <c r="GT2708"/>
      <c r="GU2708"/>
      <c r="GV2708"/>
      <c r="GW2708"/>
      <c r="GX2708"/>
      <c r="GY2708"/>
      <c r="GZ2708"/>
      <c r="HA2708"/>
      <c r="HB2708"/>
      <c r="HC2708"/>
      <c r="HD2708"/>
      <c r="HE2708"/>
    </row>
    <row r="2709" spans="5:213" s="19" customFormat="1" x14ac:dyDescent="0.25">
      <c r="E2709" s="22"/>
      <c r="F2709" s="21"/>
      <c r="G2709" s="21"/>
      <c r="H2709" s="21"/>
      <c r="I2709" s="21"/>
      <c r="J2709" s="21"/>
      <c r="K2709" s="21"/>
      <c r="L2709" s="21"/>
      <c r="M2709" s="21"/>
      <c r="N2709" s="22"/>
      <c r="O2709" s="22"/>
      <c r="P2709" s="22"/>
      <c r="Q2709" s="22"/>
      <c r="U2709" s="21"/>
      <c r="V2709" s="21"/>
      <c r="W2709" s="21"/>
      <c r="X2709" s="246"/>
      <c r="Y2709" s="255"/>
      <c r="Z2709" s="47"/>
      <c r="AA2709" s="47"/>
      <c r="AB2709" s="46"/>
      <c r="AC2709" s="46"/>
      <c r="AD2709" s="46"/>
      <c r="AE2709" s="46"/>
      <c r="AF2709" s="46"/>
      <c r="AG2709" s="85"/>
      <c r="AH2709" s="46"/>
      <c r="AI2709" s="46"/>
      <c r="AJ2709" s="46"/>
      <c r="AK2709" s="46"/>
      <c r="AL2709" s="86"/>
      <c r="AM2709" s="25"/>
      <c r="AN2709" s="25"/>
      <c r="AO2709" s="25"/>
      <c r="AP2709" s="25"/>
      <c r="AQ2709"/>
      <c r="AR2709" s="25"/>
      <c r="AS2709" s="31"/>
      <c r="AT2709" s="25"/>
      <c r="AU2709" s="25"/>
      <c r="AV2709" s="31"/>
      <c r="BC2709" s="1"/>
      <c r="BD2709"/>
      <c r="BE2709"/>
      <c r="BF2709" s="1"/>
      <c r="BG2709"/>
      <c r="BH2709"/>
      <c r="BI2709"/>
      <c r="BJ2709" s="1"/>
      <c r="BK2709" s="1"/>
      <c r="BL2709"/>
      <c r="BM2709" s="1"/>
      <c r="BN2709" s="1"/>
      <c r="BO2709" s="1"/>
      <c r="BP2709" s="1"/>
      <c r="BQ2709" s="1"/>
      <c r="BR2709" s="1"/>
      <c r="BS2709" s="1"/>
      <c r="BT2709" s="22"/>
      <c r="BU2709" s="1"/>
      <c r="BV2709" s="1"/>
      <c r="BW2709" s="1"/>
      <c r="BX2709" s="1"/>
      <c r="BY2709" s="1"/>
      <c r="BZ2709" s="1"/>
      <c r="CA2709" s="1"/>
      <c r="CB2709" s="1"/>
      <c r="CC2709" s="1"/>
      <c r="CD2709" s="1"/>
      <c r="CE2709" s="1"/>
      <c r="CF2709" s="1"/>
      <c r="CG2709" s="1"/>
      <c r="CH2709" s="1"/>
      <c r="CI2709" s="1"/>
      <c r="CJ2709" s="1"/>
      <c r="CK2709" s="1"/>
      <c r="CL2709" s="1"/>
      <c r="CM2709" s="1"/>
      <c r="CN2709" s="1"/>
      <c r="CO2709" s="1"/>
      <c r="CP2709" s="1"/>
      <c r="CQ2709" s="1"/>
      <c r="CR2709" s="1"/>
      <c r="CS2709" s="1"/>
      <c r="CT2709" s="1"/>
      <c r="CU2709" s="1"/>
      <c r="CV2709" s="1"/>
      <c r="CW2709" s="1"/>
      <c r="CX2709" s="1"/>
      <c r="CY2709" s="1"/>
      <c r="CZ2709" s="1"/>
      <c r="DA2709" s="1"/>
      <c r="DB2709" s="1"/>
      <c r="DC2709" s="1"/>
      <c r="DD2709" s="1"/>
      <c r="DE2709" s="1"/>
      <c r="DF2709" s="1"/>
      <c r="DG2709" s="1"/>
      <c r="DH2709" s="1"/>
      <c r="DI2709" s="1"/>
      <c r="DJ2709" s="1"/>
      <c r="DK2709" s="1"/>
      <c r="DL2709" s="1"/>
      <c r="DM2709" s="1"/>
      <c r="DN2709" s="1"/>
      <c r="DO2709" s="1"/>
      <c r="DP2709" s="1"/>
      <c r="DQ2709" s="1"/>
      <c r="DR2709" s="1"/>
      <c r="DS2709" s="1"/>
      <c r="DT2709" s="1"/>
      <c r="DU2709" s="1"/>
      <c r="DV2709" s="1"/>
      <c r="DW2709" s="1"/>
      <c r="DX2709" s="1"/>
      <c r="DY2709" s="1"/>
      <c r="DZ2709" s="1"/>
      <c r="EA2709" s="1"/>
      <c r="EB2709" s="1"/>
      <c r="EC2709" s="1"/>
      <c r="ED2709" s="1"/>
      <c r="EE2709" s="1"/>
      <c r="EF2709" s="1"/>
      <c r="EG2709" s="1"/>
      <c r="EH2709" s="1"/>
      <c r="EI2709" s="1"/>
      <c r="EJ2709" s="1"/>
      <c r="EK2709" s="1"/>
      <c r="EL2709" s="1"/>
      <c r="EM2709" s="1"/>
      <c r="EN2709" s="1"/>
      <c r="EO2709" s="1"/>
      <c r="EP2709" s="1"/>
      <c r="EQ2709" s="1"/>
      <c r="ER2709" s="1"/>
      <c r="ES2709" s="1"/>
      <c r="ET2709" s="1"/>
      <c r="EU2709" s="1"/>
      <c r="EV2709" s="1"/>
      <c r="EW2709" s="1"/>
      <c r="EX2709" s="1"/>
      <c r="EY2709" s="1"/>
      <c r="EZ2709" s="1"/>
      <c r="FA2709" s="1"/>
      <c r="FB2709" s="1"/>
      <c r="FC2709" s="1"/>
      <c r="FD2709" s="1"/>
      <c r="FE2709" s="1"/>
      <c r="FF2709" s="1"/>
      <c r="FG2709" s="1"/>
      <c r="FH2709" s="1"/>
      <c r="FI2709" s="1"/>
      <c r="FJ2709" s="1"/>
      <c r="FK2709" s="1"/>
      <c r="FL2709" s="1"/>
      <c r="FM2709" s="1"/>
      <c r="FN2709" s="1"/>
      <c r="FO2709" s="1"/>
      <c r="FP2709" s="1"/>
      <c r="FQ2709" s="1"/>
      <c r="FR2709" s="1"/>
      <c r="FS2709" s="1"/>
      <c r="FT2709" s="1"/>
      <c r="FU2709" s="1"/>
      <c r="FV2709" s="1"/>
      <c r="FW2709" s="1"/>
      <c r="FX2709" s="1"/>
      <c r="FY2709" s="1"/>
      <c r="FZ2709" s="1"/>
      <c r="GA2709" s="1"/>
      <c r="GB2709" s="1"/>
      <c r="GC2709" s="1"/>
      <c r="GD2709" s="1"/>
      <c r="GE2709" s="1"/>
      <c r="GF2709" s="1"/>
      <c r="GG2709" s="1"/>
      <c r="GH2709" s="1"/>
      <c r="GI2709" s="1"/>
      <c r="GJ2709" s="1"/>
      <c r="GK2709"/>
      <c r="GL2709"/>
      <c r="GM2709"/>
      <c r="GN2709"/>
      <c r="GO2709"/>
      <c r="GP2709"/>
      <c r="GQ2709"/>
      <c r="GR2709"/>
      <c r="GS2709"/>
      <c r="GT2709"/>
      <c r="GU2709"/>
      <c r="GV2709"/>
      <c r="GW2709"/>
      <c r="GX2709"/>
      <c r="GY2709"/>
      <c r="GZ2709"/>
      <c r="HA2709"/>
      <c r="HB2709"/>
      <c r="HC2709"/>
      <c r="HD2709"/>
      <c r="HE2709"/>
    </row>
    <row r="2710" spans="5:213" s="19" customFormat="1" x14ac:dyDescent="0.25">
      <c r="E2710" s="22"/>
      <c r="F2710" s="21"/>
      <c r="G2710" s="21"/>
      <c r="H2710" s="21"/>
      <c r="I2710" s="21"/>
      <c r="J2710" s="21"/>
      <c r="K2710" s="21"/>
      <c r="L2710" s="21"/>
      <c r="M2710" s="21"/>
      <c r="N2710" s="22"/>
      <c r="O2710" s="22"/>
      <c r="P2710" s="22"/>
      <c r="Q2710" s="22"/>
      <c r="U2710" s="21"/>
      <c r="V2710" s="21"/>
      <c r="W2710" s="21"/>
      <c r="X2710" s="246"/>
      <c r="Y2710" s="255"/>
      <c r="Z2710" s="47"/>
      <c r="AA2710" s="47"/>
      <c r="AB2710" s="46"/>
      <c r="AC2710" s="46"/>
      <c r="AD2710" s="46"/>
      <c r="AE2710" s="46"/>
      <c r="AF2710" s="46"/>
      <c r="AG2710" s="85"/>
      <c r="AH2710" s="46"/>
      <c r="AI2710" s="46"/>
      <c r="AJ2710" s="46"/>
      <c r="AK2710" s="46"/>
      <c r="AL2710" s="86"/>
      <c r="AM2710" s="25"/>
      <c r="AN2710" s="25"/>
      <c r="AO2710" s="25"/>
      <c r="AP2710" s="25"/>
      <c r="AQ2710"/>
      <c r="AR2710" s="25"/>
      <c r="AS2710" s="31"/>
      <c r="AT2710" s="25"/>
      <c r="AU2710" s="25"/>
      <c r="AV2710" s="31"/>
      <c r="BC2710" s="1"/>
      <c r="BD2710"/>
      <c r="BE2710"/>
      <c r="BF2710" s="1"/>
      <c r="BG2710"/>
      <c r="BH2710"/>
      <c r="BI2710"/>
      <c r="BJ2710" s="1"/>
      <c r="BK2710" s="1"/>
      <c r="BL2710"/>
      <c r="BM2710" s="1"/>
      <c r="BN2710" s="1"/>
      <c r="BO2710" s="1"/>
      <c r="BP2710" s="1"/>
      <c r="BQ2710" s="1"/>
      <c r="BR2710" s="1"/>
      <c r="BS2710" s="1"/>
      <c r="BT2710" s="22"/>
      <c r="BU2710" s="1"/>
      <c r="BV2710" s="1"/>
      <c r="BW2710" s="1"/>
      <c r="BX2710" s="1"/>
      <c r="BY2710" s="1"/>
      <c r="BZ2710" s="1"/>
      <c r="CA2710" s="1"/>
      <c r="CB2710" s="1"/>
      <c r="CC2710" s="1"/>
      <c r="CD2710" s="1"/>
      <c r="CE2710" s="1"/>
      <c r="CF2710" s="1"/>
      <c r="CG2710" s="1"/>
      <c r="CH2710" s="1"/>
      <c r="CI2710" s="1"/>
      <c r="CJ2710" s="1"/>
      <c r="CK2710" s="1"/>
      <c r="CL2710" s="1"/>
      <c r="CM2710" s="1"/>
      <c r="CN2710" s="1"/>
      <c r="CO2710" s="1"/>
      <c r="CP2710" s="1"/>
      <c r="CQ2710" s="1"/>
      <c r="CR2710" s="1"/>
      <c r="CS2710" s="1"/>
      <c r="CT2710" s="1"/>
      <c r="CU2710" s="1"/>
      <c r="CV2710" s="1"/>
      <c r="CW2710" s="1"/>
      <c r="CX2710" s="1"/>
      <c r="CY2710" s="1"/>
      <c r="CZ2710" s="1"/>
      <c r="DA2710" s="1"/>
      <c r="DB2710" s="1"/>
      <c r="DC2710" s="1"/>
      <c r="DD2710" s="1"/>
      <c r="DE2710" s="1"/>
      <c r="DF2710" s="1"/>
      <c r="DG2710" s="1"/>
      <c r="DH2710" s="1"/>
      <c r="DI2710" s="1"/>
      <c r="DJ2710" s="1"/>
      <c r="DK2710" s="1"/>
      <c r="DL2710" s="1"/>
      <c r="DM2710" s="1"/>
      <c r="DN2710" s="1"/>
      <c r="DO2710" s="1"/>
      <c r="DP2710" s="1"/>
      <c r="DQ2710" s="1"/>
      <c r="DR2710" s="1"/>
      <c r="DS2710" s="1"/>
      <c r="DT2710" s="1"/>
      <c r="DU2710" s="1"/>
      <c r="DV2710" s="1"/>
      <c r="DW2710" s="1"/>
      <c r="DX2710" s="1"/>
      <c r="DY2710" s="1"/>
      <c r="DZ2710" s="1"/>
      <c r="EA2710" s="1"/>
      <c r="EB2710" s="1"/>
      <c r="EC2710" s="1"/>
      <c r="ED2710" s="1"/>
      <c r="EE2710" s="1"/>
      <c r="EF2710" s="1"/>
      <c r="EG2710" s="1"/>
      <c r="EH2710" s="1"/>
      <c r="EI2710" s="1"/>
      <c r="EJ2710" s="1"/>
      <c r="EK2710" s="1"/>
      <c r="EL2710" s="1"/>
      <c r="EM2710" s="1"/>
      <c r="EN2710" s="1"/>
      <c r="EO2710" s="1"/>
      <c r="EP2710" s="1"/>
      <c r="EQ2710" s="1"/>
      <c r="ER2710" s="1"/>
      <c r="ES2710" s="1"/>
      <c r="ET2710" s="1"/>
      <c r="EU2710" s="1"/>
      <c r="EV2710" s="1"/>
      <c r="EW2710" s="1"/>
      <c r="EX2710" s="1"/>
      <c r="EY2710" s="1"/>
      <c r="EZ2710" s="1"/>
      <c r="FA2710" s="1"/>
      <c r="FB2710" s="1"/>
      <c r="FC2710" s="1"/>
      <c r="FD2710" s="1"/>
      <c r="FE2710" s="1"/>
      <c r="FF2710" s="1"/>
      <c r="FG2710" s="1"/>
      <c r="FH2710" s="1"/>
      <c r="FI2710" s="1"/>
      <c r="FJ2710" s="1"/>
      <c r="FK2710" s="1"/>
      <c r="FL2710" s="1"/>
      <c r="FM2710" s="1"/>
      <c r="FN2710" s="1"/>
      <c r="FO2710" s="1"/>
      <c r="FP2710" s="1"/>
      <c r="FQ2710" s="1"/>
      <c r="FR2710" s="1"/>
      <c r="FS2710" s="1"/>
      <c r="FT2710" s="1"/>
      <c r="FU2710" s="1"/>
      <c r="FV2710" s="1"/>
      <c r="FW2710" s="1"/>
      <c r="FX2710" s="1"/>
      <c r="FY2710" s="1"/>
      <c r="FZ2710" s="1"/>
      <c r="GA2710" s="1"/>
      <c r="GB2710" s="1"/>
      <c r="GC2710" s="1"/>
      <c r="GD2710" s="1"/>
      <c r="GE2710" s="1"/>
      <c r="GF2710" s="1"/>
      <c r="GG2710" s="1"/>
      <c r="GH2710" s="1"/>
      <c r="GI2710" s="1"/>
      <c r="GJ2710" s="1"/>
      <c r="GK2710"/>
      <c r="GL2710"/>
      <c r="GM2710"/>
      <c r="GN2710"/>
      <c r="GO2710"/>
      <c r="GP2710"/>
      <c r="GQ2710"/>
      <c r="GR2710"/>
      <c r="GS2710"/>
      <c r="GT2710"/>
      <c r="GU2710"/>
      <c r="GV2710"/>
      <c r="GW2710"/>
      <c r="GX2710"/>
      <c r="GY2710"/>
      <c r="GZ2710"/>
      <c r="HA2710"/>
      <c r="HB2710"/>
      <c r="HC2710"/>
      <c r="HD2710"/>
      <c r="HE2710"/>
    </row>
    <row r="2711" spans="5:213" s="19" customFormat="1" x14ac:dyDescent="0.25">
      <c r="E2711" s="22"/>
      <c r="F2711" s="21"/>
      <c r="G2711" s="21"/>
      <c r="H2711" s="21"/>
      <c r="I2711" s="21"/>
      <c r="J2711" s="21"/>
      <c r="K2711" s="21"/>
      <c r="L2711" s="21"/>
      <c r="M2711" s="21"/>
      <c r="N2711" s="22"/>
      <c r="O2711" s="22"/>
      <c r="P2711" s="22"/>
      <c r="Q2711" s="22"/>
      <c r="U2711" s="21"/>
      <c r="V2711" s="21"/>
      <c r="W2711" s="21"/>
      <c r="X2711" s="246"/>
      <c r="Y2711" s="255"/>
      <c r="Z2711" s="47"/>
      <c r="AA2711" s="47"/>
      <c r="AB2711" s="46"/>
      <c r="AC2711" s="46"/>
      <c r="AD2711" s="46"/>
      <c r="AE2711" s="46"/>
      <c r="AF2711" s="46"/>
      <c r="AG2711" s="85"/>
      <c r="AH2711" s="46"/>
      <c r="AI2711" s="46"/>
      <c r="AJ2711" s="46"/>
      <c r="AK2711" s="46"/>
      <c r="AL2711" s="86"/>
      <c r="AM2711" s="25"/>
      <c r="AN2711" s="25"/>
      <c r="AO2711" s="25"/>
      <c r="AP2711" s="25"/>
      <c r="AQ2711"/>
      <c r="AR2711" s="25"/>
      <c r="AS2711" s="31"/>
      <c r="AT2711" s="25"/>
      <c r="AU2711" s="25"/>
      <c r="AV2711" s="31"/>
      <c r="BC2711" s="1"/>
      <c r="BD2711"/>
      <c r="BE2711"/>
      <c r="BF2711" s="1"/>
      <c r="BG2711"/>
      <c r="BH2711"/>
      <c r="BI2711"/>
      <c r="BJ2711" s="1"/>
      <c r="BK2711" s="1"/>
      <c r="BL2711"/>
      <c r="BM2711" s="1"/>
      <c r="BN2711" s="1"/>
      <c r="BO2711" s="1"/>
      <c r="BP2711" s="1"/>
      <c r="BQ2711" s="1"/>
      <c r="BR2711" s="1"/>
      <c r="BS2711" s="1"/>
      <c r="BT2711" s="22"/>
      <c r="BU2711" s="1"/>
      <c r="BV2711" s="1"/>
      <c r="BW2711" s="1"/>
      <c r="BX2711" s="1"/>
      <c r="BY2711" s="1"/>
      <c r="BZ2711" s="1"/>
      <c r="CA2711" s="1"/>
      <c r="CB2711" s="1"/>
      <c r="CC2711" s="1"/>
      <c r="CD2711" s="1"/>
      <c r="CE2711" s="1"/>
      <c r="CF2711" s="1"/>
      <c r="CG2711" s="1"/>
      <c r="CH2711" s="1"/>
      <c r="CI2711" s="1"/>
      <c r="CJ2711" s="1"/>
      <c r="CK2711" s="1"/>
      <c r="CL2711" s="1"/>
      <c r="CM2711" s="1"/>
      <c r="CN2711" s="1"/>
      <c r="CO2711" s="1"/>
      <c r="CP2711" s="1"/>
      <c r="CQ2711" s="1"/>
      <c r="CR2711" s="1"/>
      <c r="CS2711" s="1"/>
      <c r="CT2711" s="1"/>
      <c r="CU2711" s="1"/>
      <c r="CV2711" s="1"/>
      <c r="CW2711" s="1"/>
      <c r="CX2711" s="1"/>
      <c r="CY2711" s="1"/>
      <c r="CZ2711" s="1"/>
      <c r="DA2711" s="1"/>
      <c r="DB2711" s="1"/>
      <c r="DC2711" s="1"/>
      <c r="DD2711" s="1"/>
      <c r="DE2711" s="1"/>
      <c r="DF2711" s="1"/>
      <c r="DG2711" s="1"/>
      <c r="DH2711" s="1"/>
      <c r="DI2711" s="1"/>
      <c r="DJ2711" s="1"/>
      <c r="DK2711" s="1"/>
      <c r="DL2711" s="1"/>
      <c r="DM2711" s="1"/>
      <c r="DN2711" s="1"/>
      <c r="DO2711" s="1"/>
      <c r="DP2711" s="1"/>
      <c r="DQ2711" s="1"/>
      <c r="DR2711" s="1"/>
      <c r="DS2711" s="1"/>
      <c r="DT2711" s="1"/>
      <c r="DU2711" s="1"/>
      <c r="DV2711" s="1"/>
      <c r="DW2711" s="1"/>
      <c r="DX2711" s="1"/>
      <c r="DY2711" s="1"/>
      <c r="DZ2711" s="1"/>
      <c r="EA2711" s="1"/>
      <c r="EB2711" s="1"/>
      <c r="EC2711" s="1"/>
      <c r="ED2711" s="1"/>
      <c r="EE2711" s="1"/>
      <c r="EF2711" s="1"/>
      <c r="EG2711" s="1"/>
      <c r="EH2711" s="1"/>
      <c r="EI2711" s="1"/>
      <c r="EJ2711" s="1"/>
      <c r="EK2711" s="1"/>
      <c r="EL2711" s="1"/>
      <c r="EM2711" s="1"/>
      <c r="EN2711" s="1"/>
      <c r="EO2711" s="1"/>
      <c r="EP2711" s="1"/>
      <c r="EQ2711" s="1"/>
      <c r="ER2711" s="1"/>
      <c r="ES2711" s="1"/>
      <c r="ET2711" s="1"/>
      <c r="EU2711" s="1"/>
      <c r="EV2711" s="1"/>
      <c r="EW2711" s="1"/>
      <c r="EX2711" s="1"/>
      <c r="EY2711" s="1"/>
      <c r="EZ2711" s="1"/>
      <c r="FA2711" s="1"/>
      <c r="FB2711" s="1"/>
      <c r="FC2711" s="1"/>
      <c r="FD2711" s="1"/>
      <c r="FE2711" s="1"/>
      <c r="FF2711" s="1"/>
      <c r="FG2711" s="1"/>
      <c r="FH2711" s="1"/>
      <c r="FI2711" s="1"/>
      <c r="FJ2711" s="1"/>
      <c r="FK2711" s="1"/>
      <c r="FL2711" s="1"/>
      <c r="FM2711" s="1"/>
      <c r="FN2711" s="1"/>
      <c r="FO2711" s="1"/>
      <c r="FP2711" s="1"/>
      <c r="FQ2711" s="1"/>
      <c r="FR2711" s="1"/>
      <c r="FS2711" s="1"/>
      <c r="FT2711" s="1"/>
      <c r="FU2711" s="1"/>
      <c r="FV2711" s="1"/>
      <c r="FW2711" s="1"/>
      <c r="FX2711" s="1"/>
      <c r="FY2711" s="1"/>
      <c r="FZ2711" s="1"/>
      <c r="GA2711" s="1"/>
      <c r="GB2711" s="1"/>
      <c r="GC2711" s="1"/>
      <c r="GD2711" s="1"/>
      <c r="GE2711" s="1"/>
      <c r="GF2711" s="1"/>
      <c r="GG2711" s="1"/>
      <c r="GH2711" s="1"/>
      <c r="GI2711" s="1"/>
      <c r="GJ2711" s="1"/>
      <c r="GK2711"/>
      <c r="GL2711"/>
      <c r="GM2711"/>
      <c r="GN2711"/>
      <c r="GO2711"/>
      <c r="GP2711"/>
      <c r="GQ2711"/>
      <c r="GR2711"/>
      <c r="GS2711"/>
      <c r="GT2711"/>
      <c r="GU2711"/>
      <c r="GV2711"/>
      <c r="GW2711"/>
      <c r="GX2711"/>
      <c r="GY2711"/>
      <c r="GZ2711"/>
      <c r="HA2711"/>
      <c r="HB2711"/>
      <c r="HC2711"/>
      <c r="HD2711"/>
      <c r="HE2711"/>
    </row>
    <row r="2712" spans="5:213" s="19" customFormat="1" x14ac:dyDescent="0.25">
      <c r="E2712" s="22"/>
      <c r="F2712" s="21"/>
      <c r="G2712" s="21"/>
      <c r="H2712" s="21"/>
      <c r="I2712" s="21"/>
      <c r="J2712" s="21"/>
      <c r="K2712" s="21"/>
      <c r="L2712" s="21"/>
      <c r="M2712" s="21"/>
      <c r="N2712" s="22"/>
      <c r="O2712" s="22"/>
      <c r="P2712" s="22"/>
      <c r="Q2712" s="22"/>
      <c r="U2712" s="21"/>
      <c r="V2712" s="21"/>
      <c r="W2712" s="21"/>
      <c r="X2712" s="246"/>
      <c r="Y2712" s="255"/>
      <c r="Z2712" s="47"/>
      <c r="AA2712" s="47"/>
      <c r="AB2712" s="46"/>
      <c r="AC2712" s="46"/>
      <c r="AD2712" s="46"/>
      <c r="AE2712" s="46"/>
      <c r="AF2712" s="46"/>
      <c r="AG2712" s="85"/>
      <c r="AH2712" s="46"/>
      <c r="AI2712" s="46"/>
      <c r="AJ2712" s="46"/>
      <c r="AK2712" s="46"/>
      <c r="AL2712" s="86"/>
      <c r="AM2712" s="25"/>
      <c r="AN2712" s="25"/>
      <c r="AO2712" s="25"/>
      <c r="AP2712" s="25"/>
      <c r="AQ2712"/>
      <c r="AR2712" s="25"/>
      <c r="AS2712" s="31"/>
      <c r="AT2712" s="25"/>
      <c r="AU2712" s="25"/>
      <c r="AV2712" s="31"/>
      <c r="BC2712" s="1"/>
      <c r="BD2712"/>
      <c r="BE2712"/>
      <c r="BF2712" s="1"/>
      <c r="BG2712"/>
      <c r="BH2712"/>
      <c r="BI2712"/>
      <c r="BJ2712" s="1"/>
      <c r="BK2712" s="1"/>
      <c r="BL2712"/>
      <c r="BM2712" s="1"/>
      <c r="BN2712" s="1"/>
      <c r="BO2712" s="1"/>
      <c r="BP2712" s="1"/>
      <c r="BQ2712" s="1"/>
      <c r="BR2712" s="1"/>
      <c r="BS2712" s="1"/>
      <c r="BT2712" s="22"/>
      <c r="BU2712" s="1"/>
      <c r="BV2712" s="1"/>
      <c r="BW2712" s="1"/>
      <c r="BX2712" s="1"/>
      <c r="BY2712" s="1"/>
      <c r="BZ2712" s="1"/>
      <c r="CA2712" s="1"/>
      <c r="CB2712" s="1"/>
      <c r="CC2712" s="1"/>
      <c r="CD2712" s="1"/>
      <c r="CE2712" s="1"/>
      <c r="CF2712" s="1"/>
      <c r="CG2712" s="1"/>
      <c r="CH2712" s="1"/>
      <c r="CI2712" s="1"/>
      <c r="CJ2712" s="1"/>
      <c r="CK2712" s="1"/>
      <c r="CL2712" s="1"/>
      <c r="CM2712" s="1"/>
      <c r="CN2712" s="1"/>
      <c r="CO2712" s="1"/>
      <c r="CP2712" s="1"/>
      <c r="CQ2712" s="1"/>
      <c r="CR2712" s="1"/>
      <c r="CS2712" s="1"/>
      <c r="CT2712" s="1"/>
      <c r="CU2712" s="1"/>
      <c r="CV2712" s="1"/>
      <c r="CW2712" s="1"/>
      <c r="CX2712" s="1"/>
      <c r="CY2712" s="1"/>
      <c r="CZ2712" s="1"/>
      <c r="DA2712" s="1"/>
      <c r="DB2712" s="1"/>
      <c r="DC2712" s="1"/>
      <c r="DD2712" s="1"/>
      <c r="DE2712" s="1"/>
      <c r="DF2712" s="1"/>
      <c r="DG2712" s="1"/>
      <c r="DH2712" s="1"/>
      <c r="DI2712" s="1"/>
      <c r="DJ2712" s="1"/>
      <c r="DK2712" s="1"/>
      <c r="DL2712" s="1"/>
      <c r="DM2712" s="1"/>
      <c r="DN2712" s="1"/>
      <c r="DO2712" s="1"/>
      <c r="DP2712" s="1"/>
      <c r="DQ2712" s="1"/>
      <c r="DR2712" s="1"/>
      <c r="DS2712" s="1"/>
      <c r="DT2712" s="1"/>
      <c r="DU2712" s="1"/>
      <c r="DV2712" s="1"/>
      <c r="DW2712" s="1"/>
      <c r="DX2712" s="1"/>
      <c r="DY2712" s="1"/>
      <c r="DZ2712" s="1"/>
      <c r="EA2712" s="1"/>
      <c r="EB2712" s="1"/>
      <c r="EC2712" s="1"/>
      <c r="ED2712" s="1"/>
      <c r="EE2712" s="1"/>
      <c r="EF2712" s="1"/>
      <c r="EG2712" s="1"/>
      <c r="EH2712" s="1"/>
      <c r="EI2712" s="1"/>
      <c r="EJ2712" s="1"/>
      <c r="EK2712" s="1"/>
      <c r="EL2712" s="1"/>
      <c r="EM2712" s="1"/>
      <c r="EN2712" s="1"/>
      <c r="EO2712" s="1"/>
      <c r="EP2712" s="1"/>
      <c r="EQ2712" s="1"/>
      <c r="ER2712" s="1"/>
      <c r="ES2712" s="1"/>
      <c r="ET2712" s="1"/>
      <c r="EU2712" s="1"/>
      <c r="EV2712" s="1"/>
      <c r="EW2712" s="1"/>
      <c r="EX2712" s="1"/>
      <c r="EY2712" s="1"/>
      <c r="EZ2712" s="1"/>
      <c r="FA2712" s="1"/>
      <c r="FB2712" s="1"/>
      <c r="FC2712" s="1"/>
      <c r="FD2712" s="1"/>
      <c r="FE2712" s="1"/>
      <c r="FF2712" s="1"/>
      <c r="FG2712" s="1"/>
      <c r="FH2712" s="1"/>
      <c r="FI2712" s="1"/>
      <c r="FJ2712" s="1"/>
      <c r="FK2712" s="1"/>
      <c r="FL2712" s="1"/>
      <c r="FM2712" s="1"/>
      <c r="FN2712" s="1"/>
      <c r="FO2712" s="1"/>
      <c r="FP2712" s="1"/>
      <c r="FQ2712" s="1"/>
      <c r="FR2712" s="1"/>
      <c r="FS2712" s="1"/>
      <c r="FT2712" s="1"/>
      <c r="FU2712" s="1"/>
      <c r="FV2712" s="1"/>
      <c r="FW2712" s="1"/>
      <c r="FX2712" s="1"/>
      <c r="FY2712" s="1"/>
      <c r="FZ2712" s="1"/>
      <c r="GA2712" s="1"/>
      <c r="GB2712" s="1"/>
      <c r="GC2712" s="1"/>
      <c r="GD2712" s="1"/>
      <c r="GE2712" s="1"/>
      <c r="GF2712" s="1"/>
      <c r="GG2712" s="1"/>
      <c r="GH2712" s="1"/>
      <c r="GI2712" s="1"/>
      <c r="GJ2712" s="1"/>
      <c r="GK2712"/>
      <c r="GL2712"/>
      <c r="GM2712"/>
      <c r="GN2712"/>
      <c r="GO2712"/>
      <c r="GP2712"/>
      <c r="GQ2712"/>
      <c r="GR2712"/>
      <c r="GS2712"/>
      <c r="GT2712"/>
      <c r="GU2712"/>
      <c r="GV2712"/>
      <c r="GW2712"/>
      <c r="GX2712"/>
      <c r="GY2712"/>
      <c r="GZ2712"/>
      <c r="HA2712"/>
      <c r="HB2712"/>
      <c r="HC2712"/>
      <c r="HD2712"/>
      <c r="HE2712"/>
    </row>
    <row r="2713" spans="5:213" s="19" customFormat="1" x14ac:dyDescent="0.25">
      <c r="E2713" s="22"/>
      <c r="F2713" s="21"/>
      <c r="G2713" s="21"/>
      <c r="H2713" s="21"/>
      <c r="I2713" s="21"/>
      <c r="J2713" s="21"/>
      <c r="K2713" s="21"/>
      <c r="L2713" s="21"/>
      <c r="M2713" s="21"/>
      <c r="N2713" s="22"/>
      <c r="O2713" s="22"/>
      <c r="P2713" s="22"/>
      <c r="Q2713" s="22"/>
      <c r="U2713" s="21"/>
      <c r="V2713" s="21"/>
      <c r="W2713" s="21"/>
      <c r="X2713" s="246"/>
      <c r="Y2713" s="255"/>
      <c r="Z2713" s="47"/>
      <c r="AA2713" s="47"/>
      <c r="AB2713" s="46"/>
      <c r="AC2713" s="46"/>
      <c r="AD2713" s="46"/>
      <c r="AE2713" s="46"/>
      <c r="AF2713" s="46"/>
      <c r="AG2713" s="85"/>
      <c r="AH2713" s="46"/>
      <c r="AI2713" s="46"/>
      <c r="AJ2713" s="46"/>
      <c r="AK2713" s="46"/>
      <c r="AL2713" s="86"/>
      <c r="AM2713" s="25"/>
      <c r="AN2713" s="25"/>
      <c r="AO2713" s="25"/>
      <c r="AP2713" s="25"/>
      <c r="AQ2713"/>
      <c r="AR2713" s="25"/>
      <c r="AS2713" s="31"/>
      <c r="AT2713" s="25"/>
      <c r="AU2713" s="25"/>
      <c r="AV2713" s="31"/>
      <c r="BC2713" s="1"/>
      <c r="BD2713"/>
      <c r="BE2713"/>
      <c r="BF2713" s="1"/>
      <c r="BG2713"/>
      <c r="BH2713"/>
      <c r="BI2713"/>
      <c r="BJ2713" s="1"/>
      <c r="BK2713" s="1"/>
      <c r="BL2713"/>
      <c r="BM2713" s="1"/>
      <c r="BN2713" s="1"/>
      <c r="BO2713" s="1"/>
      <c r="BP2713" s="1"/>
      <c r="BQ2713" s="1"/>
      <c r="BR2713" s="1"/>
      <c r="BS2713" s="1"/>
      <c r="BT2713" s="22"/>
      <c r="BU2713" s="1"/>
      <c r="BV2713" s="1"/>
      <c r="BW2713" s="1"/>
      <c r="BX2713" s="1"/>
      <c r="BY2713" s="1"/>
      <c r="BZ2713" s="1"/>
      <c r="CA2713" s="1"/>
      <c r="CB2713" s="1"/>
      <c r="CC2713" s="1"/>
      <c r="CD2713" s="1"/>
      <c r="CE2713" s="1"/>
      <c r="CF2713" s="1"/>
      <c r="CG2713" s="1"/>
      <c r="CH2713" s="1"/>
      <c r="CI2713" s="1"/>
      <c r="CJ2713" s="1"/>
      <c r="CK2713" s="1"/>
      <c r="CL2713" s="1"/>
      <c r="CM2713" s="1"/>
      <c r="CN2713" s="1"/>
      <c r="CO2713" s="1"/>
      <c r="CP2713" s="1"/>
      <c r="CQ2713" s="1"/>
      <c r="CR2713" s="1"/>
      <c r="CS2713" s="1"/>
      <c r="CT2713" s="1"/>
      <c r="CU2713" s="1"/>
      <c r="CV2713" s="1"/>
      <c r="CW2713" s="1"/>
      <c r="CX2713" s="1"/>
      <c r="CY2713" s="1"/>
      <c r="CZ2713" s="1"/>
      <c r="DA2713" s="1"/>
      <c r="DB2713" s="1"/>
      <c r="DC2713" s="1"/>
      <c r="DD2713" s="1"/>
      <c r="DE2713" s="1"/>
      <c r="DF2713" s="1"/>
      <c r="DG2713" s="1"/>
      <c r="DH2713" s="1"/>
      <c r="DI2713" s="1"/>
      <c r="DJ2713" s="1"/>
      <c r="DK2713" s="1"/>
      <c r="DL2713" s="1"/>
      <c r="DM2713" s="1"/>
      <c r="DN2713" s="1"/>
      <c r="DO2713" s="1"/>
      <c r="DP2713" s="1"/>
      <c r="DQ2713" s="1"/>
      <c r="DR2713" s="1"/>
      <c r="DS2713" s="1"/>
      <c r="DT2713" s="1"/>
      <c r="DU2713" s="1"/>
      <c r="DV2713" s="1"/>
      <c r="DW2713" s="1"/>
      <c r="DX2713" s="1"/>
      <c r="DY2713" s="1"/>
      <c r="DZ2713" s="1"/>
      <c r="EA2713" s="1"/>
      <c r="EB2713" s="1"/>
      <c r="EC2713" s="1"/>
      <c r="ED2713" s="1"/>
      <c r="EE2713" s="1"/>
      <c r="EF2713" s="1"/>
      <c r="EG2713" s="1"/>
      <c r="EH2713" s="1"/>
      <c r="EI2713" s="1"/>
      <c r="EJ2713" s="1"/>
      <c r="EK2713" s="1"/>
      <c r="EL2713" s="1"/>
      <c r="EM2713" s="1"/>
      <c r="EN2713" s="1"/>
      <c r="EO2713" s="1"/>
      <c r="EP2713" s="1"/>
      <c r="EQ2713" s="1"/>
      <c r="ER2713" s="1"/>
      <c r="ES2713" s="1"/>
      <c r="ET2713" s="1"/>
      <c r="EU2713" s="1"/>
      <c r="EV2713" s="1"/>
      <c r="EW2713" s="1"/>
      <c r="EX2713" s="1"/>
      <c r="EY2713" s="1"/>
      <c r="EZ2713" s="1"/>
      <c r="FA2713" s="1"/>
      <c r="FB2713" s="1"/>
      <c r="FC2713" s="1"/>
      <c r="FD2713" s="1"/>
      <c r="FE2713" s="1"/>
      <c r="FF2713" s="1"/>
      <c r="FG2713" s="1"/>
      <c r="FH2713" s="1"/>
      <c r="FI2713" s="1"/>
      <c r="FJ2713" s="1"/>
      <c r="FK2713" s="1"/>
      <c r="FL2713" s="1"/>
      <c r="FM2713" s="1"/>
      <c r="FN2713" s="1"/>
      <c r="FO2713" s="1"/>
      <c r="FP2713" s="1"/>
      <c r="FQ2713" s="1"/>
      <c r="FR2713" s="1"/>
      <c r="FS2713" s="1"/>
      <c r="FT2713" s="1"/>
      <c r="FU2713" s="1"/>
      <c r="FV2713" s="1"/>
      <c r="FW2713" s="1"/>
      <c r="FX2713" s="1"/>
      <c r="FY2713" s="1"/>
      <c r="FZ2713" s="1"/>
      <c r="GA2713" s="1"/>
      <c r="GB2713" s="1"/>
      <c r="GC2713" s="1"/>
      <c r="GD2713" s="1"/>
      <c r="GE2713" s="1"/>
      <c r="GF2713" s="1"/>
      <c r="GG2713" s="1"/>
      <c r="GH2713" s="1"/>
      <c r="GI2713" s="1"/>
      <c r="GJ2713" s="1"/>
      <c r="GK2713"/>
      <c r="GL2713"/>
      <c r="GM2713"/>
      <c r="GN2713"/>
      <c r="GO2713"/>
      <c r="GP2713"/>
      <c r="GQ2713"/>
      <c r="GR2713"/>
      <c r="GS2713"/>
      <c r="GT2713"/>
      <c r="GU2713"/>
      <c r="GV2713"/>
      <c r="GW2713"/>
      <c r="GX2713"/>
      <c r="GY2713"/>
      <c r="GZ2713"/>
      <c r="HA2713"/>
      <c r="HB2713"/>
      <c r="HC2713"/>
      <c r="HD2713"/>
      <c r="HE2713"/>
    </row>
    <row r="2714" spans="5:213" s="19" customFormat="1" x14ac:dyDescent="0.25">
      <c r="E2714" s="22"/>
      <c r="F2714" s="21"/>
      <c r="G2714" s="21"/>
      <c r="H2714" s="21"/>
      <c r="I2714" s="21"/>
      <c r="J2714" s="21"/>
      <c r="K2714" s="21"/>
      <c r="L2714" s="21"/>
      <c r="M2714" s="21"/>
      <c r="N2714" s="22"/>
      <c r="O2714" s="22"/>
      <c r="P2714" s="22"/>
      <c r="Q2714" s="22"/>
      <c r="U2714" s="21"/>
      <c r="V2714" s="21"/>
      <c r="W2714" s="21"/>
      <c r="X2714" s="246"/>
      <c r="Y2714" s="255"/>
      <c r="Z2714" s="47"/>
      <c r="AA2714" s="47"/>
      <c r="AB2714" s="46"/>
      <c r="AC2714" s="46"/>
      <c r="AD2714" s="46"/>
      <c r="AE2714" s="46"/>
      <c r="AF2714" s="46"/>
      <c r="AG2714" s="85"/>
      <c r="AH2714" s="46"/>
      <c r="AI2714" s="46"/>
      <c r="AJ2714" s="46"/>
      <c r="AK2714" s="46"/>
      <c r="AL2714" s="86"/>
      <c r="AM2714" s="25"/>
      <c r="AN2714" s="25"/>
      <c r="AO2714" s="25"/>
      <c r="AP2714" s="25"/>
      <c r="AQ2714"/>
      <c r="AR2714" s="25"/>
      <c r="AS2714" s="31"/>
      <c r="AT2714" s="25"/>
      <c r="AU2714" s="25"/>
      <c r="AV2714" s="31"/>
      <c r="BC2714" s="1"/>
      <c r="BD2714"/>
      <c r="BE2714"/>
      <c r="BF2714" s="1"/>
      <c r="BG2714"/>
      <c r="BH2714"/>
      <c r="BI2714"/>
      <c r="BJ2714" s="1"/>
      <c r="BK2714" s="1"/>
      <c r="BL2714"/>
      <c r="BM2714" s="1"/>
      <c r="BN2714" s="1"/>
      <c r="BO2714" s="1"/>
      <c r="BP2714" s="1"/>
      <c r="BQ2714" s="1"/>
      <c r="BR2714" s="1"/>
      <c r="BS2714" s="1"/>
      <c r="BT2714" s="22"/>
      <c r="BU2714" s="1"/>
      <c r="BV2714" s="1"/>
      <c r="BW2714" s="1"/>
      <c r="BX2714" s="1"/>
      <c r="BY2714" s="1"/>
      <c r="BZ2714" s="1"/>
      <c r="CA2714" s="1"/>
      <c r="CB2714" s="1"/>
      <c r="CC2714" s="1"/>
      <c r="CD2714" s="1"/>
      <c r="CE2714" s="1"/>
      <c r="CF2714" s="1"/>
      <c r="CG2714" s="1"/>
      <c r="CH2714" s="1"/>
      <c r="CI2714" s="1"/>
      <c r="CJ2714" s="1"/>
      <c r="CK2714" s="1"/>
      <c r="CL2714" s="1"/>
      <c r="CM2714" s="1"/>
      <c r="CN2714" s="1"/>
      <c r="CO2714" s="1"/>
      <c r="CP2714" s="1"/>
      <c r="CQ2714" s="1"/>
      <c r="CR2714" s="1"/>
      <c r="CS2714" s="1"/>
      <c r="CT2714" s="1"/>
      <c r="CU2714" s="1"/>
      <c r="CV2714" s="1"/>
      <c r="CW2714" s="1"/>
      <c r="CX2714" s="1"/>
      <c r="CY2714" s="1"/>
      <c r="CZ2714" s="1"/>
      <c r="DA2714" s="1"/>
      <c r="DB2714" s="1"/>
      <c r="DC2714" s="1"/>
      <c r="DD2714" s="1"/>
      <c r="DE2714" s="1"/>
      <c r="DF2714" s="1"/>
      <c r="DG2714" s="1"/>
      <c r="DH2714" s="1"/>
      <c r="DI2714" s="1"/>
      <c r="DJ2714" s="1"/>
      <c r="DK2714" s="1"/>
      <c r="DL2714" s="1"/>
      <c r="DM2714" s="1"/>
      <c r="DN2714" s="1"/>
      <c r="DO2714" s="1"/>
      <c r="DP2714" s="1"/>
      <c r="DQ2714" s="1"/>
      <c r="DR2714" s="1"/>
      <c r="DS2714" s="1"/>
      <c r="DT2714" s="1"/>
      <c r="DU2714" s="1"/>
      <c r="DV2714" s="1"/>
      <c r="DW2714" s="1"/>
      <c r="DX2714" s="1"/>
      <c r="DY2714" s="1"/>
      <c r="DZ2714" s="1"/>
      <c r="EA2714" s="1"/>
      <c r="EB2714" s="1"/>
      <c r="EC2714" s="1"/>
      <c r="ED2714" s="1"/>
      <c r="EE2714" s="1"/>
      <c r="EF2714" s="1"/>
      <c r="EG2714" s="1"/>
      <c r="EH2714" s="1"/>
      <c r="EI2714" s="1"/>
      <c r="EJ2714" s="1"/>
      <c r="EK2714" s="1"/>
      <c r="EL2714" s="1"/>
      <c r="EM2714" s="1"/>
      <c r="EN2714" s="1"/>
      <c r="EO2714" s="1"/>
      <c r="EP2714" s="1"/>
      <c r="EQ2714" s="1"/>
      <c r="ER2714" s="1"/>
      <c r="ES2714" s="1"/>
      <c r="ET2714" s="1"/>
      <c r="EU2714" s="1"/>
      <c r="EV2714" s="1"/>
      <c r="EW2714" s="1"/>
      <c r="EX2714" s="1"/>
      <c r="EY2714" s="1"/>
      <c r="EZ2714" s="1"/>
      <c r="FA2714" s="1"/>
      <c r="FB2714" s="1"/>
      <c r="FC2714" s="1"/>
      <c r="FD2714" s="1"/>
      <c r="FE2714" s="1"/>
      <c r="FF2714" s="1"/>
      <c r="FG2714" s="1"/>
      <c r="FH2714" s="1"/>
      <c r="FI2714" s="1"/>
      <c r="FJ2714" s="1"/>
      <c r="FK2714" s="1"/>
      <c r="FL2714" s="1"/>
      <c r="FM2714" s="1"/>
      <c r="FN2714" s="1"/>
      <c r="FO2714" s="1"/>
      <c r="FP2714" s="1"/>
      <c r="FQ2714" s="1"/>
      <c r="FR2714" s="1"/>
      <c r="FS2714" s="1"/>
      <c r="FT2714" s="1"/>
      <c r="FU2714" s="1"/>
      <c r="FV2714" s="1"/>
      <c r="FW2714" s="1"/>
      <c r="FX2714" s="1"/>
      <c r="FY2714" s="1"/>
      <c r="FZ2714" s="1"/>
      <c r="GA2714" s="1"/>
      <c r="GB2714" s="1"/>
      <c r="GC2714" s="1"/>
      <c r="GD2714" s="1"/>
      <c r="GE2714" s="1"/>
      <c r="GF2714" s="1"/>
      <c r="GG2714" s="1"/>
      <c r="GH2714" s="1"/>
      <c r="GI2714" s="1"/>
      <c r="GJ2714" s="1"/>
      <c r="GK2714"/>
      <c r="GL2714"/>
      <c r="GM2714"/>
      <c r="GN2714"/>
      <c r="GO2714"/>
      <c r="GP2714"/>
      <c r="GQ2714"/>
      <c r="GR2714"/>
      <c r="GS2714"/>
      <c r="GT2714"/>
      <c r="GU2714"/>
      <c r="GV2714"/>
      <c r="GW2714"/>
      <c r="GX2714"/>
      <c r="GY2714"/>
      <c r="GZ2714"/>
      <c r="HA2714"/>
      <c r="HB2714"/>
      <c r="HC2714"/>
      <c r="HD2714"/>
      <c r="HE2714"/>
    </row>
    <row r="2715" spans="5:213" s="19" customFormat="1" x14ac:dyDescent="0.25">
      <c r="E2715" s="22"/>
      <c r="F2715" s="21"/>
      <c r="G2715" s="21"/>
      <c r="H2715" s="21"/>
      <c r="I2715" s="21"/>
      <c r="J2715" s="21"/>
      <c r="K2715" s="21"/>
      <c r="L2715" s="21"/>
      <c r="M2715" s="21"/>
      <c r="N2715" s="22"/>
      <c r="O2715" s="22"/>
      <c r="P2715" s="22"/>
      <c r="Q2715" s="22"/>
      <c r="U2715" s="21"/>
      <c r="V2715" s="21"/>
      <c r="W2715" s="21"/>
      <c r="X2715" s="246"/>
      <c r="Y2715" s="255"/>
      <c r="Z2715" s="47"/>
      <c r="AA2715" s="47"/>
      <c r="AB2715" s="46"/>
      <c r="AC2715" s="46"/>
      <c r="AD2715" s="46"/>
      <c r="AE2715" s="46"/>
      <c r="AF2715" s="46"/>
      <c r="AG2715" s="85"/>
      <c r="AH2715" s="46"/>
      <c r="AI2715" s="46"/>
      <c r="AJ2715" s="46"/>
      <c r="AK2715" s="46"/>
      <c r="AL2715" s="86"/>
      <c r="AM2715" s="25"/>
      <c r="AN2715" s="25"/>
      <c r="AO2715" s="25"/>
      <c r="AP2715" s="25"/>
      <c r="AQ2715"/>
      <c r="AR2715" s="25"/>
      <c r="AS2715" s="31"/>
      <c r="AT2715" s="25"/>
      <c r="AU2715" s="25"/>
      <c r="AV2715" s="31"/>
      <c r="BC2715" s="1"/>
      <c r="BD2715"/>
      <c r="BE2715"/>
      <c r="BF2715" s="1"/>
      <c r="BG2715"/>
      <c r="BH2715"/>
      <c r="BI2715"/>
      <c r="BJ2715" s="1"/>
      <c r="BK2715" s="1"/>
      <c r="BL2715"/>
      <c r="BM2715" s="1"/>
      <c r="BN2715" s="1"/>
      <c r="BO2715" s="1"/>
      <c r="BP2715" s="1"/>
      <c r="BQ2715" s="1"/>
      <c r="BR2715" s="1"/>
      <c r="BS2715" s="1"/>
      <c r="BT2715" s="22"/>
      <c r="BU2715" s="1"/>
      <c r="BV2715" s="1"/>
      <c r="BW2715" s="1"/>
      <c r="BX2715" s="1"/>
      <c r="BY2715" s="1"/>
      <c r="BZ2715" s="1"/>
      <c r="CA2715" s="1"/>
      <c r="CB2715" s="1"/>
      <c r="CC2715" s="1"/>
      <c r="CD2715" s="1"/>
      <c r="CE2715" s="1"/>
      <c r="CF2715" s="1"/>
      <c r="CG2715" s="1"/>
      <c r="CH2715" s="1"/>
      <c r="CI2715" s="1"/>
      <c r="CJ2715" s="1"/>
      <c r="CK2715" s="1"/>
      <c r="CL2715" s="1"/>
      <c r="CM2715" s="1"/>
      <c r="CN2715" s="1"/>
      <c r="CO2715" s="1"/>
      <c r="CP2715" s="1"/>
      <c r="CQ2715" s="1"/>
      <c r="CR2715" s="1"/>
      <c r="CS2715" s="1"/>
      <c r="CT2715" s="1"/>
      <c r="CU2715" s="1"/>
      <c r="CV2715" s="1"/>
      <c r="CW2715" s="1"/>
      <c r="CX2715" s="1"/>
      <c r="CY2715" s="1"/>
      <c r="CZ2715" s="1"/>
      <c r="DA2715" s="1"/>
      <c r="DB2715" s="1"/>
      <c r="DC2715" s="1"/>
      <c r="DD2715" s="1"/>
      <c r="DE2715" s="1"/>
      <c r="DF2715" s="1"/>
      <c r="DG2715" s="1"/>
      <c r="DH2715" s="1"/>
      <c r="DI2715" s="1"/>
      <c r="DJ2715" s="1"/>
      <c r="DK2715" s="1"/>
      <c r="DL2715" s="1"/>
      <c r="DM2715" s="1"/>
      <c r="DN2715" s="1"/>
      <c r="DO2715" s="1"/>
      <c r="DP2715" s="1"/>
      <c r="DQ2715" s="1"/>
      <c r="DR2715" s="1"/>
      <c r="DS2715" s="1"/>
      <c r="DT2715" s="1"/>
      <c r="DU2715" s="1"/>
      <c r="DV2715" s="1"/>
      <c r="DW2715" s="1"/>
      <c r="DX2715" s="1"/>
      <c r="DY2715" s="1"/>
      <c r="DZ2715" s="1"/>
      <c r="EA2715" s="1"/>
      <c r="EB2715" s="1"/>
      <c r="EC2715" s="1"/>
      <c r="ED2715" s="1"/>
      <c r="EE2715" s="1"/>
      <c r="EF2715" s="1"/>
      <c r="EG2715" s="1"/>
      <c r="EH2715" s="1"/>
      <c r="EI2715" s="1"/>
      <c r="EJ2715" s="1"/>
      <c r="EK2715" s="1"/>
      <c r="EL2715" s="1"/>
      <c r="EM2715" s="1"/>
      <c r="EN2715" s="1"/>
      <c r="EO2715" s="1"/>
      <c r="EP2715" s="1"/>
      <c r="EQ2715" s="1"/>
      <c r="ER2715" s="1"/>
      <c r="ES2715" s="1"/>
      <c r="ET2715" s="1"/>
      <c r="EU2715" s="1"/>
      <c r="EV2715" s="1"/>
      <c r="EW2715" s="1"/>
      <c r="EX2715" s="1"/>
      <c r="EY2715" s="1"/>
      <c r="EZ2715" s="1"/>
      <c r="FA2715" s="1"/>
      <c r="FB2715" s="1"/>
      <c r="FC2715" s="1"/>
      <c r="FD2715" s="1"/>
      <c r="FE2715" s="1"/>
      <c r="FF2715" s="1"/>
      <c r="FG2715" s="1"/>
      <c r="FH2715" s="1"/>
      <c r="FI2715" s="1"/>
      <c r="FJ2715" s="1"/>
      <c r="FK2715" s="1"/>
      <c r="FL2715" s="1"/>
      <c r="FM2715" s="1"/>
      <c r="FN2715" s="1"/>
      <c r="FO2715" s="1"/>
      <c r="FP2715" s="1"/>
      <c r="FQ2715" s="1"/>
      <c r="FR2715" s="1"/>
      <c r="FS2715" s="1"/>
      <c r="FT2715" s="1"/>
      <c r="FU2715" s="1"/>
      <c r="FV2715" s="1"/>
      <c r="FW2715" s="1"/>
      <c r="FX2715" s="1"/>
      <c r="FY2715" s="1"/>
      <c r="FZ2715" s="1"/>
      <c r="GA2715" s="1"/>
      <c r="GB2715" s="1"/>
      <c r="GC2715" s="1"/>
      <c r="GD2715" s="1"/>
      <c r="GE2715" s="1"/>
      <c r="GF2715" s="1"/>
      <c r="GG2715" s="1"/>
      <c r="GH2715" s="1"/>
      <c r="GI2715" s="1"/>
      <c r="GJ2715" s="1"/>
      <c r="GK2715"/>
      <c r="GL2715"/>
      <c r="GM2715"/>
      <c r="GN2715"/>
      <c r="GO2715"/>
      <c r="GP2715"/>
      <c r="GQ2715"/>
      <c r="GR2715"/>
      <c r="GS2715"/>
      <c r="GT2715"/>
      <c r="GU2715"/>
      <c r="GV2715"/>
      <c r="GW2715"/>
      <c r="GX2715"/>
      <c r="GY2715"/>
      <c r="GZ2715"/>
      <c r="HA2715"/>
      <c r="HB2715"/>
      <c r="HC2715"/>
      <c r="HD2715"/>
      <c r="HE2715"/>
    </row>
    <row r="2716" spans="5:213" s="19" customFormat="1" x14ac:dyDescent="0.25">
      <c r="E2716" s="22"/>
      <c r="F2716" s="21"/>
      <c r="G2716" s="21"/>
      <c r="H2716" s="21"/>
      <c r="I2716" s="21"/>
      <c r="J2716" s="21"/>
      <c r="K2716" s="21"/>
      <c r="L2716" s="21"/>
      <c r="M2716" s="21"/>
      <c r="N2716" s="22"/>
      <c r="O2716" s="22"/>
      <c r="P2716" s="22"/>
      <c r="Q2716" s="22"/>
      <c r="U2716" s="21"/>
      <c r="V2716" s="21"/>
      <c r="W2716" s="21"/>
      <c r="X2716" s="246"/>
      <c r="Y2716" s="255"/>
      <c r="Z2716" s="47"/>
      <c r="AA2716" s="47"/>
      <c r="AB2716" s="46"/>
      <c r="AC2716" s="46"/>
      <c r="AD2716" s="46"/>
      <c r="AE2716" s="46"/>
      <c r="AF2716" s="46"/>
      <c r="AG2716" s="85"/>
      <c r="AH2716" s="46"/>
      <c r="AI2716" s="46"/>
      <c r="AJ2716" s="46"/>
      <c r="AK2716" s="46"/>
      <c r="AL2716" s="86"/>
      <c r="AM2716" s="25"/>
      <c r="AN2716" s="25"/>
      <c r="AO2716" s="25"/>
      <c r="AP2716" s="25"/>
      <c r="AQ2716"/>
      <c r="AR2716" s="25"/>
      <c r="AS2716" s="31"/>
      <c r="AT2716" s="25"/>
      <c r="AU2716" s="25"/>
      <c r="AV2716" s="31"/>
      <c r="BC2716" s="1"/>
      <c r="BD2716"/>
      <c r="BE2716"/>
      <c r="BF2716" s="1"/>
      <c r="BG2716"/>
      <c r="BH2716"/>
      <c r="BI2716"/>
      <c r="BJ2716" s="1"/>
      <c r="BK2716" s="1"/>
      <c r="BL2716"/>
      <c r="BM2716" s="1"/>
      <c r="BN2716" s="1"/>
      <c r="BO2716" s="1"/>
      <c r="BP2716" s="1"/>
      <c r="BQ2716" s="1"/>
      <c r="BR2716" s="1"/>
      <c r="BS2716" s="1"/>
      <c r="BT2716" s="22"/>
      <c r="BU2716" s="1"/>
      <c r="BV2716" s="1"/>
      <c r="BW2716" s="1"/>
      <c r="BX2716" s="1"/>
      <c r="BY2716" s="1"/>
      <c r="BZ2716" s="1"/>
      <c r="CA2716" s="1"/>
      <c r="CB2716" s="1"/>
      <c r="CC2716" s="1"/>
      <c r="CD2716" s="1"/>
      <c r="CE2716" s="1"/>
      <c r="CF2716" s="1"/>
      <c r="CG2716" s="1"/>
      <c r="CH2716" s="1"/>
      <c r="CI2716" s="1"/>
      <c r="CJ2716" s="1"/>
      <c r="CK2716" s="1"/>
      <c r="CL2716" s="1"/>
      <c r="CM2716" s="1"/>
      <c r="CN2716" s="1"/>
      <c r="CO2716" s="1"/>
      <c r="CP2716" s="1"/>
      <c r="CQ2716" s="1"/>
      <c r="CR2716" s="1"/>
      <c r="CS2716" s="1"/>
      <c r="CT2716" s="1"/>
      <c r="CU2716" s="1"/>
      <c r="CV2716" s="1"/>
      <c r="CW2716" s="1"/>
      <c r="CX2716" s="1"/>
      <c r="CY2716" s="1"/>
      <c r="CZ2716" s="1"/>
      <c r="DA2716" s="1"/>
      <c r="DB2716" s="1"/>
      <c r="DC2716" s="1"/>
      <c r="DD2716" s="1"/>
      <c r="DE2716" s="1"/>
      <c r="DF2716" s="1"/>
      <c r="DG2716" s="1"/>
      <c r="DH2716" s="1"/>
      <c r="DI2716" s="1"/>
      <c r="DJ2716" s="1"/>
      <c r="DK2716" s="1"/>
      <c r="DL2716" s="1"/>
      <c r="DM2716" s="1"/>
      <c r="DN2716" s="1"/>
      <c r="DO2716" s="1"/>
      <c r="DP2716" s="1"/>
      <c r="DQ2716" s="1"/>
      <c r="DR2716" s="1"/>
      <c r="DS2716" s="1"/>
      <c r="DT2716" s="1"/>
      <c r="DU2716" s="1"/>
      <c r="DV2716" s="1"/>
      <c r="DW2716" s="1"/>
      <c r="DX2716" s="1"/>
      <c r="DY2716" s="1"/>
      <c r="DZ2716" s="1"/>
      <c r="EA2716" s="1"/>
      <c r="EB2716" s="1"/>
      <c r="EC2716" s="1"/>
      <c r="ED2716" s="1"/>
      <c r="EE2716" s="1"/>
      <c r="EF2716" s="1"/>
      <c r="EG2716" s="1"/>
      <c r="EH2716" s="1"/>
      <c r="EI2716" s="1"/>
      <c r="EJ2716" s="1"/>
      <c r="EK2716" s="1"/>
      <c r="EL2716" s="1"/>
      <c r="EM2716" s="1"/>
      <c r="EN2716" s="1"/>
      <c r="EO2716" s="1"/>
      <c r="EP2716" s="1"/>
      <c r="EQ2716" s="1"/>
      <c r="ER2716" s="1"/>
      <c r="ES2716" s="1"/>
      <c r="ET2716" s="1"/>
      <c r="EU2716" s="1"/>
      <c r="EV2716" s="1"/>
      <c r="EW2716" s="1"/>
      <c r="EX2716" s="1"/>
      <c r="EY2716" s="1"/>
      <c r="EZ2716" s="1"/>
      <c r="FA2716" s="1"/>
      <c r="FB2716" s="1"/>
      <c r="FC2716" s="1"/>
      <c r="FD2716" s="1"/>
      <c r="FE2716" s="1"/>
      <c r="FF2716" s="1"/>
      <c r="FG2716" s="1"/>
      <c r="FH2716" s="1"/>
      <c r="FI2716" s="1"/>
      <c r="FJ2716" s="1"/>
      <c r="FK2716" s="1"/>
      <c r="FL2716" s="1"/>
      <c r="FM2716" s="1"/>
      <c r="FN2716" s="1"/>
      <c r="FO2716" s="1"/>
      <c r="FP2716" s="1"/>
      <c r="FQ2716" s="1"/>
      <c r="FR2716" s="1"/>
      <c r="FS2716" s="1"/>
      <c r="FT2716" s="1"/>
      <c r="FU2716" s="1"/>
      <c r="FV2716" s="1"/>
      <c r="FW2716" s="1"/>
      <c r="FX2716" s="1"/>
      <c r="FY2716" s="1"/>
      <c r="FZ2716" s="1"/>
      <c r="GA2716" s="1"/>
      <c r="GB2716" s="1"/>
      <c r="GC2716" s="1"/>
      <c r="GD2716" s="1"/>
      <c r="GE2716" s="1"/>
      <c r="GF2716" s="1"/>
      <c r="GG2716" s="1"/>
      <c r="GH2716" s="1"/>
      <c r="GI2716" s="1"/>
      <c r="GJ2716" s="1"/>
      <c r="GK2716"/>
      <c r="GL2716"/>
      <c r="GM2716"/>
      <c r="GN2716"/>
      <c r="GO2716"/>
      <c r="GP2716"/>
      <c r="GQ2716"/>
      <c r="GR2716"/>
      <c r="GS2716"/>
      <c r="GT2716"/>
      <c r="GU2716"/>
      <c r="GV2716"/>
      <c r="GW2716"/>
      <c r="GX2716"/>
      <c r="GY2716"/>
      <c r="GZ2716"/>
      <c r="HA2716"/>
      <c r="HB2716"/>
      <c r="HC2716"/>
      <c r="HD2716"/>
      <c r="HE2716"/>
    </row>
    <row r="2717" spans="5:213" s="19" customFormat="1" x14ac:dyDescent="0.25">
      <c r="E2717" s="22"/>
      <c r="F2717" s="21"/>
      <c r="G2717" s="21"/>
      <c r="H2717" s="21"/>
      <c r="I2717" s="21"/>
      <c r="J2717" s="21"/>
      <c r="K2717" s="21"/>
      <c r="L2717" s="21"/>
      <c r="M2717" s="21"/>
      <c r="N2717" s="22"/>
      <c r="O2717" s="22"/>
      <c r="P2717" s="22"/>
      <c r="Q2717" s="22"/>
      <c r="U2717" s="21"/>
      <c r="V2717" s="21"/>
      <c r="W2717" s="21"/>
      <c r="X2717" s="246"/>
      <c r="Y2717" s="255"/>
      <c r="Z2717" s="47"/>
      <c r="AA2717" s="47"/>
      <c r="AB2717" s="46"/>
      <c r="AC2717" s="46"/>
      <c r="AD2717" s="46"/>
      <c r="AE2717" s="46"/>
      <c r="AF2717" s="46"/>
      <c r="AG2717" s="85"/>
      <c r="AH2717" s="46"/>
      <c r="AI2717" s="46"/>
      <c r="AJ2717" s="46"/>
      <c r="AK2717" s="46"/>
      <c r="AL2717" s="86"/>
      <c r="AM2717" s="25"/>
      <c r="AN2717" s="25"/>
      <c r="AO2717" s="25"/>
      <c r="AP2717" s="25"/>
      <c r="AQ2717"/>
      <c r="AR2717" s="25"/>
      <c r="AS2717" s="31"/>
      <c r="AT2717" s="25"/>
      <c r="AU2717" s="25"/>
      <c r="AV2717" s="31"/>
      <c r="BC2717" s="1"/>
      <c r="BD2717"/>
      <c r="BE2717"/>
      <c r="BF2717" s="1"/>
      <c r="BG2717"/>
      <c r="BH2717"/>
      <c r="BI2717"/>
      <c r="BJ2717" s="1"/>
      <c r="BK2717" s="1"/>
      <c r="BL2717"/>
      <c r="BM2717" s="1"/>
      <c r="BN2717" s="1"/>
      <c r="BO2717" s="1"/>
      <c r="BP2717" s="1"/>
      <c r="BQ2717" s="1"/>
      <c r="BR2717" s="1"/>
      <c r="BS2717" s="1"/>
      <c r="BT2717" s="22"/>
      <c r="BU2717" s="1"/>
      <c r="BV2717" s="1"/>
      <c r="BW2717" s="1"/>
      <c r="BX2717" s="1"/>
      <c r="BY2717" s="1"/>
      <c r="BZ2717" s="1"/>
      <c r="CA2717" s="1"/>
      <c r="CB2717" s="1"/>
      <c r="CC2717" s="1"/>
      <c r="CD2717" s="1"/>
      <c r="CE2717" s="1"/>
      <c r="CF2717" s="1"/>
      <c r="CG2717" s="1"/>
      <c r="CH2717" s="1"/>
      <c r="CI2717" s="1"/>
      <c r="CJ2717" s="1"/>
      <c r="CK2717" s="1"/>
      <c r="CL2717" s="1"/>
      <c r="CM2717" s="1"/>
      <c r="CN2717" s="1"/>
      <c r="CO2717" s="1"/>
      <c r="CP2717" s="1"/>
      <c r="CQ2717" s="1"/>
      <c r="CR2717" s="1"/>
      <c r="CS2717" s="1"/>
      <c r="CT2717" s="1"/>
      <c r="CU2717" s="1"/>
      <c r="CV2717" s="1"/>
      <c r="CW2717" s="1"/>
      <c r="CX2717" s="1"/>
      <c r="CY2717" s="1"/>
      <c r="CZ2717" s="1"/>
      <c r="DA2717" s="1"/>
      <c r="DB2717" s="1"/>
      <c r="DC2717" s="1"/>
      <c r="DD2717" s="1"/>
      <c r="DE2717" s="1"/>
      <c r="DF2717" s="1"/>
      <c r="DG2717" s="1"/>
      <c r="DH2717" s="1"/>
      <c r="DI2717" s="1"/>
      <c r="DJ2717" s="1"/>
      <c r="DK2717" s="1"/>
      <c r="DL2717" s="1"/>
      <c r="DM2717" s="1"/>
      <c r="DN2717" s="1"/>
      <c r="DO2717" s="1"/>
      <c r="DP2717" s="1"/>
      <c r="DQ2717" s="1"/>
      <c r="DR2717" s="1"/>
      <c r="DS2717" s="1"/>
      <c r="DT2717" s="1"/>
      <c r="DU2717" s="1"/>
      <c r="DV2717" s="1"/>
      <c r="DW2717" s="1"/>
      <c r="DX2717" s="1"/>
      <c r="DY2717" s="1"/>
      <c r="DZ2717" s="1"/>
      <c r="EA2717" s="1"/>
      <c r="EB2717" s="1"/>
      <c r="EC2717" s="1"/>
      <c r="ED2717" s="1"/>
      <c r="EE2717" s="1"/>
      <c r="EF2717" s="1"/>
      <c r="EG2717" s="1"/>
      <c r="EH2717" s="1"/>
      <c r="EI2717" s="1"/>
      <c r="EJ2717" s="1"/>
      <c r="EK2717" s="1"/>
      <c r="EL2717" s="1"/>
      <c r="EM2717" s="1"/>
      <c r="EN2717" s="1"/>
      <c r="EO2717" s="1"/>
      <c r="EP2717" s="1"/>
      <c r="EQ2717" s="1"/>
      <c r="ER2717" s="1"/>
      <c r="ES2717" s="1"/>
      <c r="ET2717" s="1"/>
      <c r="EU2717" s="1"/>
      <c r="EV2717" s="1"/>
      <c r="EW2717" s="1"/>
      <c r="EX2717" s="1"/>
      <c r="EY2717" s="1"/>
      <c r="EZ2717" s="1"/>
      <c r="FA2717" s="1"/>
      <c r="FB2717" s="1"/>
      <c r="FC2717" s="1"/>
      <c r="FD2717" s="1"/>
      <c r="FE2717" s="1"/>
      <c r="FF2717" s="1"/>
      <c r="FG2717" s="1"/>
      <c r="FH2717" s="1"/>
      <c r="FI2717" s="1"/>
      <c r="FJ2717" s="1"/>
      <c r="FK2717" s="1"/>
      <c r="FL2717" s="1"/>
      <c r="FM2717" s="1"/>
      <c r="FN2717" s="1"/>
      <c r="FO2717" s="1"/>
      <c r="FP2717" s="1"/>
      <c r="FQ2717" s="1"/>
      <c r="FR2717" s="1"/>
      <c r="FS2717" s="1"/>
      <c r="FT2717" s="1"/>
      <c r="FU2717" s="1"/>
      <c r="FV2717" s="1"/>
      <c r="FW2717" s="1"/>
      <c r="FX2717" s="1"/>
      <c r="FY2717" s="1"/>
      <c r="FZ2717" s="1"/>
      <c r="GA2717" s="1"/>
      <c r="GB2717" s="1"/>
      <c r="GC2717" s="1"/>
      <c r="GD2717" s="1"/>
      <c r="GE2717" s="1"/>
      <c r="GF2717" s="1"/>
      <c r="GG2717" s="1"/>
      <c r="GH2717" s="1"/>
      <c r="GI2717" s="1"/>
      <c r="GJ2717" s="1"/>
      <c r="GK2717"/>
      <c r="GL2717"/>
      <c r="GM2717"/>
      <c r="GN2717"/>
      <c r="GO2717"/>
      <c r="GP2717"/>
      <c r="GQ2717"/>
      <c r="GR2717"/>
      <c r="GS2717"/>
      <c r="GT2717"/>
      <c r="GU2717"/>
      <c r="GV2717"/>
      <c r="GW2717"/>
      <c r="GX2717"/>
      <c r="GY2717"/>
      <c r="GZ2717"/>
      <c r="HA2717"/>
      <c r="HB2717"/>
      <c r="HC2717"/>
      <c r="HD2717"/>
      <c r="HE2717"/>
    </row>
    <row r="2718" spans="5:213" s="19" customFormat="1" x14ac:dyDescent="0.25">
      <c r="E2718" s="22"/>
      <c r="F2718" s="21"/>
      <c r="G2718" s="21"/>
      <c r="H2718" s="21"/>
      <c r="I2718" s="21"/>
      <c r="J2718" s="21"/>
      <c r="K2718" s="21"/>
      <c r="L2718" s="21"/>
      <c r="M2718" s="21"/>
      <c r="N2718" s="22"/>
      <c r="O2718" s="22"/>
      <c r="P2718" s="22"/>
      <c r="Q2718" s="22"/>
      <c r="U2718" s="21"/>
      <c r="V2718" s="21"/>
      <c r="W2718" s="21"/>
      <c r="X2718" s="246"/>
      <c r="Y2718" s="255"/>
      <c r="Z2718" s="47"/>
      <c r="AA2718" s="47"/>
      <c r="AB2718" s="46"/>
      <c r="AC2718" s="46"/>
      <c r="AD2718" s="46"/>
      <c r="AE2718" s="46"/>
      <c r="AF2718" s="46"/>
      <c r="AG2718" s="85"/>
      <c r="AH2718" s="46"/>
      <c r="AI2718" s="46"/>
      <c r="AJ2718" s="46"/>
      <c r="AK2718" s="46"/>
      <c r="AL2718" s="86"/>
      <c r="AM2718" s="25"/>
      <c r="AN2718" s="25"/>
      <c r="AO2718" s="25"/>
      <c r="AP2718" s="25"/>
      <c r="AQ2718"/>
      <c r="AR2718" s="25"/>
      <c r="AS2718" s="31"/>
      <c r="AT2718" s="25"/>
      <c r="AU2718" s="25"/>
      <c r="AV2718" s="31"/>
      <c r="BC2718" s="1"/>
      <c r="BD2718"/>
      <c r="BE2718"/>
      <c r="BF2718" s="1"/>
      <c r="BG2718"/>
      <c r="BH2718"/>
      <c r="BI2718"/>
      <c r="BJ2718" s="1"/>
      <c r="BK2718" s="1"/>
      <c r="BL2718"/>
      <c r="BM2718" s="1"/>
      <c r="BN2718" s="1"/>
      <c r="BO2718" s="1"/>
      <c r="BP2718" s="1"/>
      <c r="BQ2718" s="1"/>
      <c r="BR2718" s="1"/>
      <c r="BS2718" s="1"/>
      <c r="BT2718" s="22"/>
      <c r="BU2718" s="1"/>
      <c r="BV2718" s="1"/>
      <c r="BW2718" s="1"/>
      <c r="BX2718" s="1"/>
      <c r="BY2718" s="1"/>
      <c r="BZ2718" s="1"/>
      <c r="CA2718" s="1"/>
      <c r="CB2718" s="1"/>
      <c r="CC2718" s="1"/>
      <c r="CD2718" s="1"/>
      <c r="CE2718" s="1"/>
      <c r="CF2718" s="1"/>
      <c r="CG2718" s="1"/>
      <c r="CH2718" s="1"/>
      <c r="CI2718" s="1"/>
      <c r="CJ2718" s="1"/>
      <c r="CK2718" s="1"/>
      <c r="CL2718" s="1"/>
      <c r="CM2718" s="1"/>
      <c r="CN2718" s="1"/>
      <c r="CO2718" s="1"/>
      <c r="CP2718" s="1"/>
      <c r="CQ2718" s="1"/>
      <c r="CR2718" s="1"/>
      <c r="CS2718" s="1"/>
      <c r="CT2718" s="1"/>
      <c r="CU2718" s="1"/>
      <c r="CV2718" s="1"/>
      <c r="CW2718" s="1"/>
      <c r="CX2718" s="1"/>
      <c r="CY2718" s="1"/>
      <c r="CZ2718" s="1"/>
      <c r="DA2718" s="1"/>
      <c r="DB2718" s="1"/>
      <c r="DC2718" s="1"/>
      <c r="DD2718" s="1"/>
      <c r="DE2718" s="1"/>
      <c r="DF2718" s="1"/>
      <c r="DG2718" s="1"/>
      <c r="DH2718" s="1"/>
      <c r="DI2718" s="1"/>
      <c r="DJ2718" s="1"/>
      <c r="DK2718" s="1"/>
      <c r="DL2718" s="1"/>
      <c r="DM2718" s="1"/>
      <c r="DN2718" s="1"/>
      <c r="DO2718" s="1"/>
      <c r="DP2718" s="1"/>
      <c r="DQ2718" s="1"/>
      <c r="DR2718" s="1"/>
      <c r="DS2718" s="1"/>
      <c r="DT2718" s="1"/>
      <c r="DU2718" s="1"/>
      <c r="DV2718" s="1"/>
      <c r="DW2718" s="1"/>
      <c r="DX2718" s="1"/>
      <c r="DY2718" s="1"/>
      <c r="DZ2718" s="1"/>
      <c r="EA2718" s="1"/>
      <c r="EB2718" s="1"/>
      <c r="EC2718" s="1"/>
      <c r="ED2718" s="1"/>
      <c r="EE2718" s="1"/>
      <c r="EF2718" s="1"/>
      <c r="EG2718" s="1"/>
      <c r="EH2718" s="1"/>
      <c r="EI2718" s="1"/>
      <c r="EJ2718" s="1"/>
      <c r="EK2718" s="1"/>
      <c r="EL2718" s="1"/>
      <c r="EM2718" s="1"/>
      <c r="EN2718" s="1"/>
      <c r="EO2718" s="1"/>
      <c r="EP2718" s="1"/>
      <c r="EQ2718" s="1"/>
      <c r="ER2718" s="1"/>
      <c r="ES2718" s="1"/>
      <c r="ET2718" s="1"/>
      <c r="EU2718" s="1"/>
      <c r="EV2718" s="1"/>
      <c r="EW2718" s="1"/>
      <c r="EX2718" s="1"/>
      <c r="EY2718" s="1"/>
      <c r="EZ2718" s="1"/>
      <c r="FA2718" s="1"/>
      <c r="FB2718" s="1"/>
      <c r="FC2718" s="1"/>
      <c r="FD2718" s="1"/>
      <c r="FE2718" s="1"/>
      <c r="FF2718" s="1"/>
      <c r="FG2718" s="1"/>
      <c r="FH2718" s="1"/>
      <c r="FI2718" s="1"/>
      <c r="FJ2718" s="1"/>
      <c r="FK2718" s="1"/>
      <c r="FL2718" s="1"/>
      <c r="FM2718" s="1"/>
      <c r="FN2718" s="1"/>
      <c r="FO2718" s="1"/>
      <c r="FP2718" s="1"/>
      <c r="FQ2718" s="1"/>
      <c r="FR2718" s="1"/>
      <c r="FS2718" s="1"/>
      <c r="FT2718" s="1"/>
      <c r="FU2718" s="1"/>
      <c r="FV2718" s="1"/>
      <c r="FW2718" s="1"/>
      <c r="FX2718" s="1"/>
      <c r="FY2718" s="1"/>
      <c r="FZ2718" s="1"/>
      <c r="GA2718" s="1"/>
      <c r="GB2718" s="1"/>
      <c r="GC2718" s="1"/>
      <c r="GD2718" s="1"/>
      <c r="GE2718" s="1"/>
      <c r="GF2718" s="1"/>
      <c r="GG2718" s="1"/>
      <c r="GH2718" s="1"/>
      <c r="GI2718" s="1"/>
      <c r="GJ2718" s="1"/>
      <c r="GK2718"/>
      <c r="GL2718"/>
      <c r="GM2718"/>
      <c r="GN2718"/>
      <c r="GO2718"/>
      <c r="GP2718"/>
      <c r="GQ2718"/>
      <c r="GR2718"/>
      <c r="GS2718"/>
      <c r="GT2718"/>
      <c r="GU2718"/>
      <c r="GV2718"/>
      <c r="GW2718"/>
      <c r="GX2718"/>
      <c r="GY2718"/>
      <c r="GZ2718"/>
      <c r="HA2718"/>
      <c r="HB2718"/>
      <c r="HC2718"/>
      <c r="HD2718"/>
      <c r="HE2718"/>
    </row>
    <row r="2719" spans="5:213" s="19" customFormat="1" x14ac:dyDescent="0.25">
      <c r="E2719" s="22"/>
      <c r="F2719" s="21"/>
      <c r="G2719" s="21"/>
      <c r="H2719" s="21"/>
      <c r="I2719" s="21"/>
      <c r="J2719" s="21"/>
      <c r="K2719" s="21"/>
      <c r="L2719" s="21"/>
      <c r="M2719" s="21"/>
      <c r="N2719" s="22"/>
      <c r="O2719" s="22"/>
      <c r="P2719" s="22"/>
      <c r="Q2719" s="22"/>
      <c r="U2719" s="21"/>
      <c r="V2719" s="21"/>
      <c r="W2719" s="21"/>
      <c r="X2719" s="246"/>
      <c r="Y2719" s="255"/>
      <c r="Z2719" s="47"/>
      <c r="AA2719" s="47"/>
      <c r="AB2719" s="46"/>
      <c r="AC2719" s="46"/>
      <c r="AD2719" s="46"/>
      <c r="AE2719" s="46"/>
      <c r="AF2719" s="46"/>
      <c r="AG2719" s="85"/>
      <c r="AH2719" s="46"/>
      <c r="AI2719" s="46"/>
      <c r="AJ2719" s="46"/>
      <c r="AK2719" s="46"/>
      <c r="AL2719" s="86"/>
      <c r="AM2719" s="25"/>
      <c r="AN2719" s="25"/>
      <c r="AO2719" s="25"/>
      <c r="AP2719" s="25"/>
      <c r="AQ2719"/>
      <c r="AR2719" s="25"/>
      <c r="AS2719" s="31"/>
      <c r="AT2719" s="25"/>
      <c r="AU2719" s="25"/>
      <c r="AV2719" s="31"/>
      <c r="BC2719" s="1"/>
      <c r="BD2719"/>
      <c r="BE2719"/>
      <c r="BF2719" s="1"/>
      <c r="BG2719"/>
      <c r="BH2719"/>
      <c r="BI2719"/>
      <c r="BJ2719" s="1"/>
      <c r="BK2719" s="1"/>
      <c r="BL2719"/>
      <c r="BM2719" s="1"/>
      <c r="BN2719" s="1"/>
      <c r="BO2719" s="1"/>
      <c r="BP2719" s="1"/>
      <c r="BQ2719" s="1"/>
      <c r="BR2719" s="1"/>
      <c r="BS2719" s="1"/>
      <c r="BT2719" s="22"/>
      <c r="BU2719" s="1"/>
      <c r="BV2719" s="1"/>
      <c r="BW2719" s="1"/>
      <c r="BX2719" s="1"/>
      <c r="BY2719" s="1"/>
      <c r="BZ2719" s="1"/>
      <c r="CA2719" s="1"/>
      <c r="CB2719" s="1"/>
      <c r="CC2719" s="1"/>
      <c r="CD2719" s="1"/>
      <c r="CE2719" s="1"/>
      <c r="CF2719" s="1"/>
      <c r="CG2719" s="1"/>
      <c r="CH2719" s="1"/>
      <c r="CI2719" s="1"/>
      <c r="CJ2719" s="1"/>
      <c r="CK2719" s="1"/>
      <c r="CL2719" s="1"/>
      <c r="CM2719" s="1"/>
      <c r="CN2719" s="1"/>
      <c r="CO2719" s="1"/>
      <c r="CP2719" s="1"/>
      <c r="CQ2719" s="1"/>
      <c r="CR2719" s="1"/>
      <c r="CS2719" s="1"/>
      <c r="CT2719" s="1"/>
      <c r="CU2719" s="1"/>
      <c r="CV2719" s="1"/>
      <c r="CW2719" s="1"/>
      <c r="CX2719" s="1"/>
      <c r="CY2719" s="1"/>
      <c r="CZ2719" s="1"/>
      <c r="DA2719" s="1"/>
      <c r="DB2719" s="1"/>
      <c r="DC2719" s="1"/>
      <c r="DD2719" s="1"/>
      <c r="DE2719" s="1"/>
      <c r="DF2719" s="1"/>
      <c r="DG2719" s="1"/>
      <c r="DH2719" s="1"/>
      <c r="DI2719" s="1"/>
      <c r="DJ2719" s="1"/>
      <c r="DK2719" s="1"/>
      <c r="DL2719" s="1"/>
      <c r="DM2719" s="1"/>
      <c r="DN2719" s="1"/>
      <c r="DO2719" s="1"/>
      <c r="DP2719" s="1"/>
      <c r="DQ2719" s="1"/>
      <c r="DR2719" s="1"/>
      <c r="DS2719" s="1"/>
      <c r="DT2719" s="1"/>
      <c r="DU2719" s="1"/>
      <c r="DV2719" s="1"/>
      <c r="DW2719" s="1"/>
      <c r="DX2719" s="1"/>
      <c r="DY2719" s="1"/>
      <c r="DZ2719" s="1"/>
      <c r="EA2719" s="1"/>
      <c r="EB2719" s="1"/>
      <c r="EC2719" s="1"/>
      <c r="ED2719" s="1"/>
      <c r="EE2719" s="1"/>
      <c r="EF2719" s="1"/>
      <c r="EG2719" s="1"/>
      <c r="EH2719" s="1"/>
      <c r="EI2719" s="1"/>
      <c r="EJ2719" s="1"/>
      <c r="EK2719" s="1"/>
      <c r="EL2719" s="1"/>
      <c r="EM2719" s="1"/>
      <c r="EN2719" s="1"/>
      <c r="EO2719" s="1"/>
      <c r="EP2719" s="1"/>
      <c r="EQ2719" s="1"/>
      <c r="ER2719" s="1"/>
      <c r="ES2719" s="1"/>
      <c r="ET2719" s="1"/>
      <c r="EU2719" s="1"/>
      <c r="EV2719" s="1"/>
      <c r="EW2719" s="1"/>
      <c r="EX2719" s="1"/>
      <c r="EY2719" s="1"/>
      <c r="EZ2719" s="1"/>
      <c r="FA2719" s="1"/>
      <c r="FB2719" s="1"/>
      <c r="FC2719" s="1"/>
      <c r="FD2719" s="1"/>
      <c r="FE2719" s="1"/>
      <c r="FF2719" s="1"/>
      <c r="FG2719" s="1"/>
      <c r="FH2719" s="1"/>
      <c r="FI2719" s="1"/>
      <c r="FJ2719" s="1"/>
      <c r="FK2719" s="1"/>
      <c r="FL2719" s="1"/>
      <c r="FM2719" s="1"/>
      <c r="FN2719" s="1"/>
      <c r="FO2719" s="1"/>
      <c r="FP2719" s="1"/>
      <c r="FQ2719" s="1"/>
      <c r="FR2719" s="1"/>
      <c r="FS2719" s="1"/>
      <c r="FT2719" s="1"/>
      <c r="FU2719" s="1"/>
      <c r="FV2719" s="1"/>
      <c r="FW2719" s="1"/>
      <c r="FX2719" s="1"/>
      <c r="FY2719" s="1"/>
      <c r="FZ2719" s="1"/>
      <c r="GA2719" s="1"/>
      <c r="GB2719" s="1"/>
      <c r="GC2719" s="1"/>
      <c r="GD2719" s="1"/>
      <c r="GE2719" s="1"/>
      <c r="GF2719" s="1"/>
      <c r="GG2719" s="1"/>
      <c r="GH2719" s="1"/>
      <c r="GI2719" s="1"/>
      <c r="GJ2719" s="1"/>
      <c r="GK2719"/>
      <c r="GL2719"/>
      <c r="GM2719"/>
      <c r="GN2719"/>
      <c r="GO2719"/>
      <c r="GP2719"/>
      <c r="GQ2719"/>
      <c r="GR2719"/>
      <c r="GS2719"/>
      <c r="GT2719"/>
      <c r="GU2719"/>
      <c r="GV2719"/>
      <c r="GW2719"/>
      <c r="GX2719"/>
      <c r="GY2719"/>
      <c r="GZ2719"/>
      <c r="HA2719"/>
      <c r="HB2719"/>
      <c r="HC2719"/>
      <c r="HD2719"/>
      <c r="HE2719"/>
    </row>
    <row r="2720" spans="5:213" s="19" customFormat="1" x14ac:dyDescent="0.25">
      <c r="E2720" s="22"/>
      <c r="F2720" s="21"/>
      <c r="G2720" s="21"/>
      <c r="H2720" s="21"/>
      <c r="I2720" s="21"/>
      <c r="J2720" s="21"/>
      <c r="K2720" s="21"/>
      <c r="L2720" s="21"/>
      <c r="M2720" s="21"/>
      <c r="N2720" s="22"/>
      <c r="O2720" s="22"/>
      <c r="P2720" s="22"/>
      <c r="Q2720" s="22"/>
      <c r="U2720" s="21"/>
      <c r="V2720" s="21"/>
      <c r="W2720" s="21"/>
      <c r="X2720" s="246"/>
      <c r="Y2720" s="255"/>
      <c r="Z2720" s="47"/>
      <c r="AA2720" s="47"/>
      <c r="AB2720" s="46"/>
      <c r="AC2720" s="46"/>
      <c r="AD2720" s="46"/>
      <c r="AE2720" s="46"/>
      <c r="AF2720" s="46"/>
      <c r="AG2720" s="85"/>
      <c r="AH2720" s="46"/>
      <c r="AI2720" s="46"/>
      <c r="AJ2720" s="46"/>
      <c r="AK2720" s="46"/>
      <c r="AL2720" s="86"/>
      <c r="AM2720" s="25"/>
      <c r="AN2720" s="25"/>
      <c r="AO2720" s="25"/>
      <c r="AP2720" s="25"/>
      <c r="AQ2720"/>
      <c r="AR2720" s="25"/>
      <c r="AS2720" s="31"/>
      <c r="AT2720" s="25"/>
      <c r="AU2720" s="25"/>
      <c r="AV2720" s="31"/>
      <c r="BC2720" s="1"/>
      <c r="BD2720"/>
      <c r="BE2720"/>
      <c r="BF2720" s="1"/>
      <c r="BG2720"/>
      <c r="BH2720"/>
      <c r="BI2720"/>
      <c r="BJ2720" s="1"/>
      <c r="BK2720" s="1"/>
      <c r="BL2720"/>
      <c r="BM2720" s="1"/>
      <c r="BN2720" s="1"/>
      <c r="BO2720" s="1"/>
      <c r="BP2720" s="1"/>
      <c r="BQ2720" s="1"/>
      <c r="BR2720" s="1"/>
      <c r="BS2720" s="1"/>
      <c r="BT2720" s="22"/>
      <c r="BU2720" s="1"/>
      <c r="BV2720" s="1"/>
      <c r="BW2720" s="1"/>
      <c r="BX2720" s="1"/>
      <c r="BY2720" s="1"/>
      <c r="BZ2720" s="1"/>
      <c r="CA2720" s="1"/>
      <c r="CB2720" s="1"/>
      <c r="CC2720" s="1"/>
      <c r="CD2720" s="1"/>
      <c r="CE2720" s="1"/>
      <c r="CF2720" s="1"/>
      <c r="CG2720" s="1"/>
      <c r="CH2720" s="1"/>
      <c r="CI2720" s="1"/>
      <c r="CJ2720" s="1"/>
      <c r="CK2720" s="1"/>
      <c r="CL2720" s="1"/>
      <c r="CM2720" s="1"/>
      <c r="CN2720" s="1"/>
      <c r="CO2720" s="1"/>
      <c r="CP2720" s="1"/>
      <c r="CQ2720" s="1"/>
      <c r="CR2720" s="1"/>
      <c r="CS2720" s="1"/>
      <c r="CT2720" s="1"/>
      <c r="CU2720" s="1"/>
      <c r="CV2720" s="1"/>
      <c r="CW2720" s="1"/>
      <c r="CX2720" s="1"/>
      <c r="CY2720" s="1"/>
      <c r="CZ2720" s="1"/>
      <c r="DA2720" s="1"/>
      <c r="DB2720" s="1"/>
      <c r="DC2720" s="1"/>
      <c r="DD2720" s="1"/>
      <c r="DE2720" s="1"/>
      <c r="DF2720" s="1"/>
      <c r="DG2720" s="1"/>
      <c r="DH2720" s="1"/>
      <c r="DI2720" s="1"/>
      <c r="DJ2720" s="1"/>
      <c r="DK2720" s="1"/>
      <c r="DL2720" s="1"/>
      <c r="DM2720" s="1"/>
      <c r="DN2720" s="1"/>
      <c r="DO2720" s="1"/>
      <c r="DP2720" s="1"/>
      <c r="DQ2720" s="1"/>
      <c r="DR2720" s="1"/>
      <c r="DS2720" s="1"/>
      <c r="DT2720" s="1"/>
      <c r="DU2720" s="1"/>
      <c r="DV2720" s="1"/>
      <c r="DW2720" s="1"/>
      <c r="DX2720" s="1"/>
      <c r="DY2720" s="1"/>
      <c r="DZ2720" s="1"/>
      <c r="EA2720" s="1"/>
      <c r="EB2720" s="1"/>
      <c r="EC2720" s="1"/>
      <c r="ED2720" s="1"/>
      <c r="EE2720" s="1"/>
      <c r="EF2720" s="1"/>
      <c r="EG2720" s="1"/>
      <c r="EH2720" s="1"/>
      <c r="EI2720" s="1"/>
      <c r="EJ2720" s="1"/>
      <c r="EK2720" s="1"/>
      <c r="EL2720" s="1"/>
      <c r="EM2720" s="1"/>
      <c r="EN2720" s="1"/>
      <c r="EO2720" s="1"/>
      <c r="EP2720" s="1"/>
      <c r="EQ2720" s="1"/>
      <c r="ER2720" s="1"/>
      <c r="ES2720" s="1"/>
      <c r="ET2720" s="1"/>
      <c r="EU2720" s="1"/>
      <c r="EV2720" s="1"/>
      <c r="EW2720" s="1"/>
      <c r="EX2720" s="1"/>
      <c r="EY2720" s="1"/>
      <c r="EZ2720" s="1"/>
      <c r="FA2720" s="1"/>
      <c r="FB2720" s="1"/>
      <c r="FC2720" s="1"/>
      <c r="FD2720" s="1"/>
      <c r="FE2720" s="1"/>
      <c r="FF2720" s="1"/>
      <c r="FG2720" s="1"/>
      <c r="FH2720" s="1"/>
      <c r="FI2720" s="1"/>
      <c r="FJ2720" s="1"/>
      <c r="FK2720" s="1"/>
      <c r="FL2720" s="1"/>
      <c r="FM2720" s="1"/>
      <c r="FN2720" s="1"/>
      <c r="FO2720" s="1"/>
      <c r="FP2720" s="1"/>
      <c r="FQ2720" s="1"/>
      <c r="FR2720" s="1"/>
      <c r="FS2720" s="1"/>
      <c r="FT2720" s="1"/>
      <c r="FU2720" s="1"/>
      <c r="FV2720" s="1"/>
      <c r="FW2720" s="1"/>
      <c r="FX2720" s="1"/>
      <c r="FY2720" s="1"/>
      <c r="FZ2720" s="1"/>
      <c r="GA2720" s="1"/>
      <c r="GB2720" s="1"/>
      <c r="GC2720" s="1"/>
      <c r="GD2720" s="1"/>
      <c r="GE2720" s="1"/>
      <c r="GF2720" s="1"/>
      <c r="GG2720" s="1"/>
      <c r="GH2720" s="1"/>
      <c r="GI2720" s="1"/>
      <c r="GJ2720" s="1"/>
      <c r="GK2720"/>
      <c r="GL2720"/>
      <c r="GM2720"/>
      <c r="GN2720"/>
      <c r="GO2720"/>
      <c r="GP2720"/>
      <c r="GQ2720"/>
      <c r="GR2720"/>
      <c r="GS2720"/>
      <c r="GT2720"/>
      <c r="GU2720"/>
      <c r="GV2720"/>
      <c r="GW2720"/>
      <c r="GX2720"/>
      <c r="GY2720"/>
      <c r="GZ2720"/>
      <c r="HA2720"/>
      <c r="HB2720"/>
      <c r="HC2720"/>
      <c r="HD2720"/>
      <c r="HE2720"/>
    </row>
    <row r="2721" spans="5:213" s="19" customFormat="1" x14ac:dyDescent="0.25">
      <c r="E2721" s="22"/>
      <c r="F2721" s="21"/>
      <c r="G2721" s="21"/>
      <c r="H2721" s="21"/>
      <c r="I2721" s="21"/>
      <c r="J2721" s="21"/>
      <c r="K2721" s="21"/>
      <c r="L2721" s="21"/>
      <c r="M2721" s="21"/>
      <c r="N2721" s="22"/>
      <c r="O2721" s="22"/>
      <c r="P2721" s="22"/>
      <c r="Q2721" s="22"/>
      <c r="U2721" s="21"/>
      <c r="V2721" s="21"/>
      <c r="W2721" s="21"/>
      <c r="X2721" s="246"/>
      <c r="Y2721" s="255"/>
      <c r="Z2721" s="47"/>
      <c r="AA2721" s="47"/>
      <c r="AB2721" s="46"/>
      <c r="AC2721" s="46"/>
      <c r="AD2721" s="46"/>
      <c r="AE2721" s="46"/>
      <c r="AF2721" s="46"/>
      <c r="AG2721" s="85"/>
      <c r="AH2721" s="46"/>
      <c r="AI2721" s="46"/>
      <c r="AJ2721" s="46"/>
      <c r="AK2721" s="46"/>
      <c r="AL2721" s="86"/>
      <c r="AM2721" s="25"/>
      <c r="AN2721" s="25"/>
      <c r="AO2721" s="25"/>
      <c r="AP2721" s="25"/>
      <c r="AQ2721"/>
      <c r="AR2721" s="25"/>
      <c r="AS2721" s="31"/>
      <c r="AT2721" s="25"/>
      <c r="AU2721" s="25"/>
      <c r="AV2721" s="31"/>
      <c r="BC2721" s="1"/>
      <c r="BD2721"/>
      <c r="BE2721"/>
      <c r="BF2721" s="1"/>
      <c r="BG2721"/>
      <c r="BH2721"/>
      <c r="BI2721"/>
      <c r="BJ2721" s="1"/>
      <c r="BK2721" s="1"/>
      <c r="BL2721"/>
      <c r="BM2721" s="1"/>
      <c r="BN2721" s="1"/>
      <c r="BO2721" s="1"/>
      <c r="BP2721" s="1"/>
      <c r="BQ2721" s="1"/>
      <c r="BR2721" s="1"/>
      <c r="BS2721" s="1"/>
      <c r="BT2721" s="22"/>
      <c r="BU2721" s="1"/>
      <c r="BV2721" s="1"/>
      <c r="BW2721" s="1"/>
      <c r="BX2721" s="1"/>
      <c r="BY2721" s="1"/>
      <c r="BZ2721" s="1"/>
      <c r="CA2721" s="1"/>
      <c r="CB2721" s="1"/>
      <c r="CC2721" s="1"/>
      <c r="CD2721" s="1"/>
      <c r="CE2721" s="1"/>
      <c r="CF2721" s="1"/>
      <c r="CG2721" s="1"/>
      <c r="CH2721" s="1"/>
      <c r="CI2721" s="1"/>
      <c r="CJ2721" s="1"/>
      <c r="CK2721" s="1"/>
      <c r="CL2721" s="1"/>
      <c r="CM2721" s="1"/>
      <c r="CN2721" s="1"/>
      <c r="CO2721" s="1"/>
      <c r="CP2721" s="1"/>
      <c r="CQ2721" s="1"/>
      <c r="CR2721" s="1"/>
      <c r="CS2721" s="1"/>
      <c r="CT2721" s="1"/>
      <c r="CU2721" s="1"/>
      <c r="CV2721" s="1"/>
      <c r="CW2721" s="1"/>
      <c r="CX2721" s="1"/>
      <c r="CY2721" s="1"/>
      <c r="CZ2721" s="1"/>
      <c r="DA2721" s="1"/>
      <c r="DB2721" s="1"/>
      <c r="DC2721" s="1"/>
      <c r="DD2721" s="1"/>
      <c r="DE2721" s="1"/>
      <c r="DF2721" s="1"/>
      <c r="DG2721" s="1"/>
      <c r="DH2721" s="1"/>
      <c r="DI2721" s="1"/>
      <c r="DJ2721" s="1"/>
      <c r="DK2721" s="1"/>
      <c r="DL2721" s="1"/>
      <c r="DM2721" s="1"/>
      <c r="DN2721" s="1"/>
      <c r="DO2721" s="1"/>
      <c r="DP2721" s="1"/>
      <c r="DQ2721" s="1"/>
      <c r="DR2721" s="1"/>
      <c r="DS2721" s="1"/>
      <c r="DT2721" s="1"/>
      <c r="DU2721" s="1"/>
      <c r="DV2721" s="1"/>
      <c r="DW2721" s="1"/>
      <c r="DX2721" s="1"/>
      <c r="DY2721" s="1"/>
      <c r="DZ2721" s="1"/>
      <c r="EA2721" s="1"/>
      <c r="EB2721" s="1"/>
      <c r="EC2721" s="1"/>
      <c r="ED2721" s="1"/>
      <c r="EE2721" s="1"/>
      <c r="EF2721" s="1"/>
      <c r="EG2721" s="1"/>
      <c r="EH2721" s="1"/>
      <c r="EI2721" s="1"/>
      <c r="EJ2721" s="1"/>
      <c r="EK2721" s="1"/>
      <c r="EL2721" s="1"/>
      <c r="EM2721" s="1"/>
      <c r="EN2721" s="1"/>
      <c r="EO2721" s="1"/>
      <c r="EP2721" s="1"/>
      <c r="EQ2721" s="1"/>
      <c r="ER2721" s="1"/>
      <c r="ES2721" s="1"/>
      <c r="ET2721" s="1"/>
      <c r="EU2721" s="1"/>
      <c r="EV2721" s="1"/>
      <c r="EW2721" s="1"/>
      <c r="EX2721" s="1"/>
      <c r="EY2721" s="1"/>
      <c r="EZ2721" s="1"/>
      <c r="FA2721" s="1"/>
      <c r="FB2721" s="1"/>
      <c r="FC2721" s="1"/>
      <c r="FD2721" s="1"/>
      <c r="FE2721" s="1"/>
      <c r="FF2721" s="1"/>
      <c r="FG2721" s="1"/>
      <c r="FH2721" s="1"/>
      <c r="FI2721" s="1"/>
      <c r="FJ2721" s="1"/>
      <c r="FK2721" s="1"/>
      <c r="FL2721" s="1"/>
      <c r="FM2721" s="1"/>
      <c r="FN2721" s="1"/>
      <c r="FO2721" s="1"/>
      <c r="FP2721" s="1"/>
      <c r="FQ2721" s="1"/>
      <c r="FR2721" s="1"/>
      <c r="FS2721" s="1"/>
      <c r="FT2721" s="1"/>
      <c r="FU2721" s="1"/>
      <c r="FV2721" s="1"/>
      <c r="FW2721" s="1"/>
      <c r="FX2721" s="1"/>
      <c r="FY2721" s="1"/>
      <c r="FZ2721" s="1"/>
      <c r="GA2721" s="1"/>
      <c r="GB2721" s="1"/>
      <c r="GC2721" s="1"/>
      <c r="GD2721" s="1"/>
      <c r="GE2721" s="1"/>
      <c r="GF2721" s="1"/>
      <c r="GG2721" s="1"/>
      <c r="GH2721" s="1"/>
      <c r="GI2721" s="1"/>
      <c r="GJ2721" s="1"/>
      <c r="GK2721"/>
      <c r="GL2721"/>
      <c r="GM2721"/>
      <c r="GN2721"/>
      <c r="GO2721"/>
      <c r="GP2721"/>
      <c r="GQ2721"/>
      <c r="GR2721"/>
      <c r="GS2721"/>
      <c r="GT2721"/>
      <c r="GU2721"/>
      <c r="GV2721"/>
      <c r="GW2721"/>
      <c r="GX2721"/>
      <c r="GY2721"/>
      <c r="GZ2721"/>
      <c r="HA2721"/>
      <c r="HB2721"/>
      <c r="HC2721"/>
      <c r="HD2721"/>
      <c r="HE2721"/>
    </row>
    <row r="2722" spans="5:213" s="19" customFormat="1" x14ac:dyDescent="0.25">
      <c r="E2722" s="22"/>
      <c r="F2722" s="21"/>
      <c r="G2722" s="21"/>
      <c r="H2722" s="21"/>
      <c r="I2722" s="21"/>
      <c r="J2722" s="21"/>
      <c r="K2722" s="21"/>
      <c r="L2722" s="21"/>
      <c r="M2722" s="21"/>
      <c r="N2722" s="22"/>
      <c r="O2722" s="22"/>
      <c r="P2722" s="22"/>
      <c r="Q2722" s="22"/>
      <c r="U2722" s="21"/>
      <c r="V2722" s="21"/>
      <c r="W2722" s="21"/>
      <c r="X2722" s="246"/>
      <c r="Y2722" s="255"/>
      <c r="Z2722" s="47"/>
      <c r="AA2722" s="47"/>
      <c r="AB2722" s="46"/>
      <c r="AC2722" s="46"/>
      <c r="AD2722" s="46"/>
      <c r="AE2722" s="46"/>
      <c r="AF2722" s="46"/>
      <c r="AG2722" s="85"/>
      <c r="AH2722" s="46"/>
      <c r="AI2722" s="46"/>
      <c r="AJ2722" s="46"/>
      <c r="AK2722" s="46"/>
      <c r="AL2722" s="86"/>
      <c r="AM2722" s="25"/>
      <c r="AN2722" s="25"/>
      <c r="AO2722" s="25"/>
      <c r="AP2722" s="25"/>
      <c r="AQ2722"/>
      <c r="AR2722" s="25"/>
      <c r="AS2722" s="31"/>
      <c r="AT2722" s="25"/>
      <c r="AU2722" s="25"/>
      <c r="AV2722" s="31"/>
      <c r="BC2722" s="1"/>
      <c r="BD2722"/>
      <c r="BE2722"/>
      <c r="BF2722" s="1"/>
      <c r="BG2722"/>
      <c r="BH2722"/>
      <c r="BI2722"/>
      <c r="BJ2722" s="1"/>
      <c r="BK2722" s="1"/>
      <c r="BL2722"/>
      <c r="BM2722" s="1"/>
      <c r="BN2722" s="1"/>
      <c r="BO2722" s="1"/>
      <c r="BP2722" s="1"/>
      <c r="BQ2722" s="1"/>
      <c r="BR2722" s="1"/>
      <c r="BS2722" s="1"/>
      <c r="BT2722" s="22"/>
      <c r="BU2722" s="1"/>
      <c r="BV2722" s="1"/>
      <c r="BW2722" s="1"/>
      <c r="BX2722" s="1"/>
      <c r="BY2722" s="1"/>
      <c r="BZ2722" s="1"/>
      <c r="CA2722" s="1"/>
      <c r="CB2722" s="1"/>
      <c r="CC2722" s="1"/>
      <c r="CD2722" s="1"/>
      <c r="CE2722" s="1"/>
      <c r="CF2722" s="1"/>
      <c r="CG2722" s="1"/>
      <c r="CH2722" s="1"/>
      <c r="CI2722" s="1"/>
      <c r="CJ2722" s="1"/>
      <c r="CK2722" s="1"/>
      <c r="CL2722" s="1"/>
      <c r="CM2722" s="1"/>
      <c r="CN2722" s="1"/>
      <c r="CO2722" s="1"/>
      <c r="CP2722" s="1"/>
      <c r="CQ2722" s="1"/>
      <c r="CR2722" s="1"/>
      <c r="CS2722" s="1"/>
      <c r="CT2722" s="1"/>
      <c r="CU2722" s="1"/>
      <c r="CV2722" s="1"/>
      <c r="CW2722" s="1"/>
      <c r="CX2722" s="1"/>
      <c r="CY2722" s="1"/>
      <c r="CZ2722" s="1"/>
      <c r="DA2722" s="1"/>
      <c r="DB2722" s="1"/>
      <c r="DC2722" s="1"/>
      <c r="DD2722" s="1"/>
      <c r="DE2722" s="1"/>
      <c r="DF2722" s="1"/>
      <c r="DG2722" s="1"/>
      <c r="DH2722" s="1"/>
      <c r="DI2722" s="1"/>
      <c r="DJ2722" s="1"/>
      <c r="DK2722" s="1"/>
      <c r="DL2722" s="1"/>
      <c r="DM2722" s="1"/>
      <c r="DN2722" s="1"/>
      <c r="DO2722" s="1"/>
      <c r="DP2722" s="1"/>
      <c r="DQ2722" s="1"/>
      <c r="DR2722" s="1"/>
      <c r="DS2722" s="1"/>
      <c r="DT2722" s="1"/>
      <c r="DU2722" s="1"/>
      <c r="DV2722" s="1"/>
      <c r="DW2722" s="1"/>
      <c r="DX2722" s="1"/>
      <c r="DY2722" s="1"/>
      <c r="DZ2722" s="1"/>
      <c r="EA2722" s="1"/>
      <c r="EB2722" s="1"/>
      <c r="EC2722" s="1"/>
      <c r="ED2722" s="1"/>
      <c r="EE2722" s="1"/>
      <c r="EF2722" s="1"/>
      <c r="EG2722" s="1"/>
      <c r="EH2722" s="1"/>
      <c r="EI2722" s="1"/>
      <c r="EJ2722" s="1"/>
      <c r="EK2722" s="1"/>
      <c r="EL2722" s="1"/>
      <c r="EM2722" s="1"/>
      <c r="EN2722" s="1"/>
      <c r="EO2722" s="1"/>
      <c r="EP2722" s="1"/>
      <c r="EQ2722" s="1"/>
      <c r="ER2722" s="1"/>
      <c r="ES2722" s="1"/>
      <c r="ET2722" s="1"/>
      <c r="EU2722" s="1"/>
      <c r="EV2722" s="1"/>
      <c r="EW2722" s="1"/>
      <c r="EX2722" s="1"/>
      <c r="EY2722" s="1"/>
      <c r="EZ2722" s="1"/>
      <c r="FA2722" s="1"/>
      <c r="FB2722" s="1"/>
      <c r="FC2722" s="1"/>
      <c r="FD2722" s="1"/>
      <c r="FE2722" s="1"/>
      <c r="FF2722" s="1"/>
      <c r="FG2722" s="1"/>
      <c r="FH2722" s="1"/>
      <c r="FI2722" s="1"/>
      <c r="FJ2722" s="1"/>
      <c r="FK2722" s="1"/>
      <c r="FL2722" s="1"/>
      <c r="FM2722" s="1"/>
      <c r="FN2722" s="1"/>
      <c r="FO2722" s="1"/>
      <c r="FP2722" s="1"/>
      <c r="FQ2722" s="1"/>
      <c r="FR2722" s="1"/>
      <c r="FS2722" s="1"/>
      <c r="FT2722" s="1"/>
      <c r="FU2722" s="1"/>
      <c r="FV2722" s="1"/>
      <c r="FW2722" s="1"/>
      <c r="FX2722" s="1"/>
      <c r="FY2722" s="1"/>
      <c r="FZ2722" s="1"/>
      <c r="GA2722" s="1"/>
      <c r="GB2722" s="1"/>
      <c r="GC2722" s="1"/>
      <c r="GD2722" s="1"/>
      <c r="GE2722" s="1"/>
      <c r="GF2722" s="1"/>
      <c r="GG2722" s="1"/>
      <c r="GH2722" s="1"/>
      <c r="GI2722" s="1"/>
      <c r="GJ2722" s="1"/>
      <c r="GK2722"/>
      <c r="GL2722"/>
      <c r="GM2722"/>
      <c r="GN2722"/>
      <c r="GO2722"/>
      <c r="GP2722"/>
      <c r="GQ2722"/>
      <c r="GR2722"/>
      <c r="GS2722"/>
      <c r="GT2722"/>
      <c r="GU2722"/>
      <c r="GV2722"/>
      <c r="GW2722"/>
      <c r="GX2722"/>
      <c r="GY2722"/>
      <c r="GZ2722"/>
      <c r="HA2722"/>
      <c r="HB2722"/>
      <c r="HC2722"/>
      <c r="HD2722"/>
      <c r="HE2722"/>
    </row>
    <row r="2723" spans="5:213" s="19" customFormat="1" x14ac:dyDescent="0.25">
      <c r="E2723" s="22"/>
      <c r="F2723" s="21"/>
      <c r="G2723" s="21"/>
      <c r="H2723" s="21"/>
      <c r="I2723" s="21"/>
      <c r="J2723" s="21"/>
      <c r="K2723" s="21"/>
      <c r="L2723" s="21"/>
      <c r="M2723" s="21"/>
      <c r="N2723" s="22"/>
      <c r="O2723" s="22"/>
      <c r="P2723" s="22"/>
      <c r="Q2723" s="22"/>
      <c r="U2723" s="21"/>
      <c r="V2723" s="21"/>
      <c r="W2723" s="21"/>
      <c r="X2723" s="246"/>
      <c r="Y2723" s="255"/>
      <c r="Z2723" s="47"/>
      <c r="AA2723" s="47"/>
      <c r="AB2723" s="46"/>
      <c r="AC2723" s="46"/>
      <c r="AD2723" s="46"/>
      <c r="AE2723" s="46"/>
      <c r="AF2723" s="46"/>
      <c r="AG2723" s="85"/>
      <c r="AH2723" s="46"/>
      <c r="AI2723" s="46"/>
      <c r="AJ2723" s="46"/>
      <c r="AK2723" s="46"/>
      <c r="AL2723" s="86"/>
      <c r="AM2723" s="25"/>
      <c r="AN2723" s="25"/>
      <c r="AO2723" s="25"/>
      <c r="AP2723" s="25"/>
      <c r="AQ2723"/>
      <c r="AR2723" s="25"/>
      <c r="AS2723" s="31"/>
      <c r="AT2723" s="25"/>
      <c r="AU2723" s="25"/>
      <c r="AV2723" s="31"/>
      <c r="BC2723" s="1"/>
      <c r="BD2723"/>
      <c r="BE2723"/>
      <c r="BF2723" s="1"/>
      <c r="BG2723"/>
      <c r="BH2723"/>
      <c r="BI2723"/>
      <c r="BJ2723" s="1"/>
      <c r="BK2723" s="1"/>
      <c r="BL2723"/>
      <c r="BM2723" s="1"/>
      <c r="BN2723" s="1"/>
      <c r="BO2723" s="1"/>
      <c r="BP2723" s="1"/>
      <c r="BQ2723" s="1"/>
      <c r="BR2723" s="1"/>
      <c r="BS2723" s="1"/>
      <c r="BT2723" s="22"/>
      <c r="BU2723" s="1"/>
      <c r="BV2723" s="1"/>
      <c r="BW2723" s="1"/>
      <c r="BX2723" s="1"/>
      <c r="BY2723" s="1"/>
      <c r="BZ2723" s="1"/>
      <c r="CA2723" s="1"/>
      <c r="CB2723" s="1"/>
      <c r="CC2723" s="1"/>
      <c r="CD2723" s="1"/>
      <c r="CE2723" s="1"/>
      <c r="CF2723" s="1"/>
      <c r="CG2723" s="1"/>
      <c r="CH2723" s="1"/>
      <c r="CI2723" s="1"/>
      <c r="CJ2723" s="1"/>
      <c r="CK2723" s="1"/>
      <c r="CL2723" s="1"/>
      <c r="CM2723" s="1"/>
      <c r="CN2723" s="1"/>
      <c r="CO2723" s="1"/>
      <c r="CP2723" s="1"/>
      <c r="CQ2723" s="1"/>
      <c r="CR2723" s="1"/>
      <c r="CS2723" s="1"/>
      <c r="CT2723" s="1"/>
      <c r="CU2723" s="1"/>
      <c r="CV2723" s="1"/>
      <c r="CW2723" s="1"/>
      <c r="CX2723" s="1"/>
      <c r="CY2723" s="1"/>
      <c r="CZ2723" s="1"/>
      <c r="DA2723" s="1"/>
      <c r="DB2723" s="1"/>
      <c r="DC2723" s="1"/>
      <c r="DD2723" s="1"/>
      <c r="DE2723" s="1"/>
      <c r="DF2723" s="1"/>
      <c r="DG2723" s="1"/>
      <c r="DH2723" s="1"/>
      <c r="DI2723" s="1"/>
      <c r="DJ2723" s="1"/>
      <c r="DK2723" s="1"/>
      <c r="DL2723" s="1"/>
      <c r="DM2723" s="1"/>
      <c r="DN2723" s="1"/>
      <c r="DO2723" s="1"/>
      <c r="DP2723" s="1"/>
      <c r="DQ2723" s="1"/>
      <c r="DR2723" s="1"/>
      <c r="DS2723" s="1"/>
      <c r="DT2723" s="1"/>
      <c r="DU2723" s="1"/>
      <c r="DV2723" s="1"/>
      <c r="DW2723" s="1"/>
      <c r="DX2723" s="1"/>
      <c r="DY2723" s="1"/>
      <c r="DZ2723" s="1"/>
      <c r="EA2723" s="1"/>
      <c r="EB2723" s="1"/>
      <c r="EC2723" s="1"/>
      <c r="ED2723" s="1"/>
      <c r="EE2723" s="1"/>
      <c r="EF2723" s="1"/>
      <c r="EG2723" s="1"/>
      <c r="EH2723" s="1"/>
      <c r="EI2723" s="1"/>
      <c r="EJ2723" s="1"/>
      <c r="EK2723" s="1"/>
      <c r="EL2723" s="1"/>
      <c r="EM2723" s="1"/>
      <c r="EN2723" s="1"/>
      <c r="EO2723" s="1"/>
      <c r="EP2723" s="1"/>
      <c r="EQ2723" s="1"/>
      <c r="ER2723" s="1"/>
      <c r="ES2723" s="1"/>
      <c r="ET2723" s="1"/>
      <c r="EU2723" s="1"/>
      <c r="EV2723" s="1"/>
      <c r="EW2723" s="1"/>
      <c r="EX2723" s="1"/>
      <c r="EY2723" s="1"/>
      <c r="EZ2723" s="1"/>
      <c r="FA2723" s="1"/>
      <c r="FB2723" s="1"/>
      <c r="FC2723" s="1"/>
      <c r="FD2723" s="1"/>
      <c r="FE2723" s="1"/>
      <c r="FF2723" s="1"/>
      <c r="FG2723" s="1"/>
      <c r="FH2723" s="1"/>
      <c r="FI2723" s="1"/>
      <c r="FJ2723" s="1"/>
      <c r="FK2723" s="1"/>
      <c r="FL2723" s="1"/>
      <c r="FM2723" s="1"/>
      <c r="FN2723" s="1"/>
      <c r="FO2723" s="1"/>
      <c r="FP2723" s="1"/>
      <c r="FQ2723" s="1"/>
      <c r="FR2723" s="1"/>
      <c r="FS2723" s="1"/>
      <c r="FT2723" s="1"/>
      <c r="FU2723" s="1"/>
      <c r="FV2723" s="1"/>
      <c r="FW2723" s="1"/>
      <c r="FX2723" s="1"/>
      <c r="FY2723" s="1"/>
      <c r="FZ2723" s="1"/>
      <c r="GA2723" s="1"/>
      <c r="GB2723" s="1"/>
      <c r="GC2723" s="1"/>
      <c r="GD2723" s="1"/>
      <c r="GE2723" s="1"/>
      <c r="GF2723" s="1"/>
      <c r="GG2723" s="1"/>
      <c r="GH2723" s="1"/>
      <c r="GI2723" s="1"/>
      <c r="GJ2723" s="1"/>
      <c r="GK2723"/>
      <c r="GL2723"/>
      <c r="GM2723"/>
      <c r="GN2723"/>
      <c r="GO2723"/>
      <c r="GP2723"/>
      <c r="GQ2723"/>
      <c r="GR2723"/>
      <c r="GS2723"/>
      <c r="GT2723"/>
      <c r="GU2723"/>
      <c r="GV2723"/>
      <c r="GW2723"/>
      <c r="GX2723"/>
      <c r="GY2723"/>
      <c r="GZ2723"/>
      <c r="HA2723"/>
      <c r="HB2723"/>
      <c r="HC2723"/>
      <c r="HD2723"/>
      <c r="HE2723"/>
    </row>
    <row r="2724" spans="5:213" s="19" customFormat="1" x14ac:dyDescent="0.25">
      <c r="E2724" s="22"/>
      <c r="F2724" s="21"/>
      <c r="G2724" s="21"/>
      <c r="H2724" s="21"/>
      <c r="I2724" s="21"/>
      <c r="J2724" s="21"/>
      <c r="K2724" s="21"/>
      <c r="L2724" s="21"/>
      <c r="M2724" s="21"/>
      <c r="N2724" s="22"/>
      <c r="O2724" s="22"/>
      <c r="P2724" s="22"/>
      <c r="Q2724" s="22"/>
      <c r="U2724" s="21"/>
      <c r="V2724" s="21"/>
      <c r="W2724" s="21"/>
      <c r="X2724" s="246"/>
      <c r="Y2724" s="255"/>
      <c r="Z2724" s="47"/>
      <c r="AA2724" s="47"/>
      <c r="AB2724" s="46"/>
      <c r="AC2724" s="46"/>
      <c r="AD2724" s="46"/>
      <c r="AE2724" s="46"/>
      <c r="AF2724" s="46"/>
      <c r="AG2724" s="85"/>
      <c r="AH2724" s="46"/>
      <c r="AI2724" s="46"/>
      <c r="AJ2724" s="46"/>
      <c r="AK2724" s="46"/>
      <c r="AL2724" s="86"/>
      <c r="AM2724" s="25"/>
      <c r="AN2724" s="25"/>
      <c r="AO2724" s="25"/>
      <c r="AP2724" s="25"/>
      <c r="AQ2724"/>
      <c r="AR2724" s="25"/>
      <c r="AS2724" s="31"/>
      <c r="AT2724" s="25"/>
      <c r="AU2724" s="25"/>
      <c r="AV2724" s="31"/>
      <c r="BC2724" s="1"/>
      <c r="BD2724"/>
      <c r="BE2724"/>
      <c r="BF2724" s="1"/>
      <c r="BG2724"/>
      <c r="BH2724"/>
      <c r="BI2724"/>
      <c r="BJ2724" s="1"/>
      <c r="BK2724" s="1"/>
      <c r="BL2724"/>
      <c r="BM2724" s="1"/>
      <c r="BN2724" s="1"/>
      <c r="BO2724" s="1"/>
      <c r="BP2724" s="1"/>
      <c r="BQ2724" s="1"/>
      <c r="BR2724" s="1"/>
      <c r="BS2724" s="1"/>
      <c r="BT2724" s="22"/>
      <c r="BU2724" s="1"/>
      <c r="BV2724" s="1"/>
      <c r="BW2724" s="1"/>
      <c r="BX2724" s="1"/>
      <c r="BY2724" s="1"/>
      <c r="BZ2724" s="1"/>
      <c r="CA2724" s="1"/>
      <c r="CB2724" s="1"/>
      <c r="CC2724" s="1"/>
      <c r="CD2724" s="1"/>
      <c r="CE2724" s="1"/>
      <c r="CF2724" s="1"/>
      <c r="CG2724" s="1"/>
      <c r="CH2724" s="1"/>
      <c r="CI2724" s="1"/>
      <c r="CJ2724" s="1"/>
      <c r="CK2724" s="1"/>
      <c r="CL2724" s="1"/>
      <c r="CM2724" s="1"/>
      <c r="CN2724" s="1"/>
      <c r="CO2724" s="1"/>
      <c r="CP2724" s="1"/>
      <c r="CQ2724" s="1"/>
      <c r="CR2724" s="1"/>
      <c r="CS2724" s="1"/>
      <c r="CT2724" s="1"/>
      <c r="CU2724" s="1"/>
      <c r="CV2724" s="1"/>
      <c r="CW2724" s="1"/>
      <c r="CX2724" s="1"/>
      <c r="CY2724" s="1"/>
      <c r="CZ2724" s="1"/>
      <c r="DA2724" s="1"/>
      <c r="DB2724" s="1"/>
      <c r="DC2724" s="1"/>
      <c r="DD2724" s="1"/>
      <c r="DE2724" s="1"/>
      <c r="DF2724" s="1"/>
      <c r="DG2724" s="1"/>
      <c r="DH2724" s="1"/>
      <c r="DI2724" s="1"/>
      <c r="DJ2724" s="1"/>
      <c r="DK2724" s="1"/>
      <c r="DL2724" s="1"/>
      <c r="DM2724" s="1"/>
      <c r="DN2724" s="1"/>
      <c r="DO2724" s="1"/>
      <c r="DP2724" s="1"/>
      <c r="DQ2724" s="1"/>
      <c r="DR2724" s="1"/>
      <c r="DS2724" s="1"/>
      <c r="DT2724" s="1"/>
      <c r="DU2724" s="1"/>
      <c r="DV2724" s="1"/>
      <c r="DW2724" s="1"/>
      <c r="DX2724" s="1"/>
      <c r="DY2724" s="1"/>
      <c r="DZ2724" s="1"/>
      <c r="EA2724" s="1"/>
      <c r="EB2724" s="1"/>
      <c r="EC2724" s="1"/>
      <c r="ED2724" s="1"/>
      <c r="EE2724" s="1"/>
      <c r="EF2724" s="1"/>
      <c r="EG2724" s="1"/>
      <c r="EH2724" s="1"/>
      <c r="EI2724" s="1"/>
      <c r="EJ2724" s="1"/>
      <c r="EK2724" s="1"/>
      <c r="EL2724" s="1"/>
      <c r="EM2724" s="1"/>
      <c r="EN2724" s="1"/>
      <c r="EO2724" s="1"/>
      <c r="EP2724" s="1"/>
      <c r="EQ2724" s="1"/>
      <c r="ER2724" s="1"/>
      <c r="ES2724" s="1"/>
      <c r="ET2724" s="1"/>
      <c r="EU2724" s="1"/>
      <c r="EV2724" s="1"/>
      <c r="EW2724" s="1"/>
      <c r="EX2724" s="1"/>
      <c r="EY2724" s="1"/>
      <c r="EZ2724" s="1"/>
      <c r="FA2724" s="1"/>
      <c r="FB2724" s="1"/>
      <c r="FC2724" s="1"/>
      <c r="FD2724" s="1"/>
      <c r="FE2724" s="1"/>
      <c r="FF2724" s="1"/>
      <c r="FG2724" s="1"/>
      <c r="FH2724" s="1"/>
      <c r="FI2724" s="1"/>
      <c r="FJ2724" s="1"/>
      <c r="FK2724" s="1"/>
      <c r="FL2724" s="1"/>
      <c r="FM2724" s="1"/>
      <c r="FN2724" s="1"/>
      <c r="FO2724" s="1"/>
      <c r="FP2724" s="1"/>
      <c r="FQ2724" s="1"/>
      <c r="FR2724" s="1"/>
      <c r="FS2724" s="1"/>
      <c r="FT2724" s="1"/>
      <c r="FU2724" s="1"/>
      <c r="FV2724" s="1"/>
      <c r="FW2724" s="1"/>
      <c r="FX2724" s="1"/>
      <c r="FY2724" s="1"/>
      <c r="FZ2724" s="1"/>
      <c r="GA2724" s="1"/>
      <c r="GB2724" s="1"/>
      <c r="GC2724" s="1"/>
      <c r="GD2724" s="1"/>
      <c r="GE2724" s="1"/>
      <c r="GF2724" s="1"/>
      <c r="GG2724" s="1"/>
      <c r="GH2724" s="1"/>
      <c r="GI2724" s="1"/>
      <c r="GJ2724" s="1"/>
      <c r="GK2724"/>
      <c r="GL2724"/>
      <c r="GM2724"/>
      <c r="GN2724"/>
      <c r="GO2724"/>
      <c r="GP2724"/>
      <c r="GQ2724"/>
      <c r="GR2724"/>
      <c r="GS2724"/>
      <c r="GT2724"/>
      <c r="GU2724"/>
      <c r="GV2724"/>
      <c r="GW2724"/>
      <c r="GX2724"/>
      <c r="GY2724"/>
      <c r="GZ2724"/>
      <c r="HA2724"/>
      <c r="HB2724"/>
      <c r="HC2724"/>
      <c r="HD2724"/>
      <c r="HE2724"/>
    </row>
    <row r="2725" spans="5:213" s="19" customFormat="1" x14ac:dyDescent="0.25">
      <c r="E2725" s="22"/>
      <c r="F2725" s="21"/>
      <c r="G2725" s="21"/>
      <c r="H2725" s="21"/>
      <c r="I2725" s="21"/>
      <c r="J2725" s="21"/>
      <c r="K2725" s="21"/>
      <c r="L2725" s="21"/>
      <c r="M2725" s="21"/>
      <c r="N2725" s="22"/>
      <c r="O2725" s="22"/>
      <c r="P2725" s="22"/>
      <c r="Q2725" s="22"/>
      <c r="U2725" s="21"/>
      <c r="V2725" s="21"/>
      <c r="W2725" s="21"/>
      <c r="X2725" s="246"/>
      <c r="Y2725" s="255"/>
      <c r="Z2725" s="47"/>
      <c r="AA2725" s="47"/>
      <c r="AB2725" s="46"/>
      <c r="AC2725" s="46"/>
      <c r="AD2725" s="46"/>
      <c r="AE2725" s="46"/>
      <c r="AF2725" s="46"/>
      <c r="AG2725" s="85"/>
      <c r="AH2725" s="46"/>
      <c r="AI2725" s="46"/>
      <c r="AJ2725" s="46"/>
      <c r="AK2725" s="46"/>
      <c r="AL2725" s="86"/>
      <c r="AM2725" s="25"/>
      <c r="AN2725" s="25"/>
      <c r="AO2725" s="25"/>
      <c r="AP2725" s="25"/>
      <c r="AQ2725"/>
      <c r="AR2725" s="25"/>
      <c r="AS2725" s="31"/>
      <c r="AT2725" s="25"/>
      <c r="AU2725" s="25"/>
      <c r="AV2725" s="31"/>
      <c r="BC2725" s="1"/>
      <c r="BD2725"/>
      <c r="BE2725"/>
      <c r="BF2725" s="1"/>
      <c r="BG2725"/>
      <c r="BH2725"/>
      <c r="BI2725"/>
      <c r="BJ2725" s="1"/>
      <c r="BK2725" s="1"/>
      <c r="BL2725"/>
      <c r="BM2725" s="1"/>
      <c r="BN2725" s="1"/>
      <c r="BO2725" s="1"/>
      <c r="BP2725" s="1"/>
      <c r="BQ2725" s="1"/>
      <c r="BR2725" s="1"/>
      <c r="BS2725" s="1"/>
      <c r="BT2725" s="22"/>
      <c r="BU2725" s="1"/>
      <c r="BV2725" s="1"/>
      <c r="BW2725" s="1"/>
      <c r="BX2725" s="1"/>
      <c r="BY2725" s="1"/>
      <c r="BZ2725" s="1"/>
      <c r="CA2725" s="1"/>
      <c r="CB2725" s="1"/>
      <c r="CC2725" s="1"/>
      <c r="CD2725" s="1"/>
      <c r="CE2725" s="1"/>
      <c r="CF2725" s="1"/>
      <c r="CG2725" s="1"/>
      <c r="CH2725" s="1"/>
      <c r="CI2725" s="1"/>
      <c r="CJ2725" s="1"/>
      <c r="CK2725" s="1"/>
      <c r="CL2725" s="1"/>
      <c r="CM2725" s="1"/>
      <c r="CN2725" s="1"/>
      <c r="CO2725" s="1"/>
      <c r="CP2725" s="1"/>
      <c r="CQ2725" s="1"/>
      <c r="CR2725" s="1"/>
      <c r="CS2725" s="1"/>
      <c r="CT2725" s="1"/>
      <c r="CU2725" s="1"/>
      <c r="CV2725" s="1"/>
      <c r="CW2725" s="1"/>
      <c r="CX2725" s="1"/>
      <c r="CY2725" s="1"/>
      <c r="CZ2725" s="1"/>
      <c r="DA2725" s="1"/>
      <c r="DB2725" s="1"/>
      <c r="DC2725" s="1"/>
      <c r="DD2725" s="1"/>
      <c r="DE2725" s="1"/>
      <c r="DF2725" s="1"/>
      <c r="DG2725" s="1"/>
      <c r="DH2725" s="1"/>
      <c r="DI2725" s="1"/>
      <c r="DJ2725" s="1"/>
      <c r="DK2725" s="1"/>
      <c r="DL2725" s="1"/>
      <c r="DM2725" s="1"/>
      <c r="DN2725" s="1"/>
      <c r="DO2725" s="1"/>
      <c r="DP2725" s="1"/>
      <c r="DQ2725" s="1"/>
      <c r="DR2725" s="1"/>
      <c r="DS2725" s="1"/>
      <c r="DT2725" s="1"/>
      <c r="DU2725" s="1"/>
      <c r="DV2725" s="1"/>
      <c r="DW2725" s="1"/>
      <c r="DX2725" s="1"/>
      <c r="DY2725" s="1"/>
      <c r="DZ2725" s="1"/>
      <c r="EA2725" s="1"/>
      <c r="EB2725" s="1"/>
      <c r="EC2725" s="1"/>
      <c r="ED2725" s="1"/>
      <c r="EE2725" s="1"/>
      <c r="EF2725" s="1"/>
      <c r="EG2725" s="1"/>
      <c r="EH2725" s="1"/>
      <c r="EI2725" s="1"/>
      <c r="EJ2725" s="1"/>
      <c r="EK2725" s="1"/>
      <c r="EL2725" s="1"/>
      <c r="EM2725" s="1"/>
      <c r="EN2725" s="1"/>
      <c r="EO2725" s="1"/>
      <c r="EP2725" s="1"/>
      <c r="EQ2725" s="1"/>
      <c r="ER2725" s="1"/>
      <c r="ES2725" s="1"/>
      <c r="ET2725" s="1"/>
      <c r="EU2725" s="1"/>
      <c r="EV2725" s="1"/>
      <c r="EW2725" s="1"/>
      <c r="EX2725" s="1"/>
      <c r="EY2725" s="1"/>
      <c r="EZ2725" s="1"/>
      <c r="FA2725" s="1"/>
      <c r="FB2725" s="1"/>
      <c r="FC2725" s="1"/>
      <c r="FD2725" s="1"/>
      <c r="FE2725" s="1"/>
      <c r="FF2725" s="1"/>
      <c r="FG2725" s="1"/>
      <c r="FH2725" s="1"/>
      <c r="FI2725" s="1"/>
      <c r="FJ2725" s="1"/>
      <c r="FK2725" s="1"/>
      <c r="FL2725" s="1"/>
      <c r="FM2725" s="1"/>
      <c r="FN2725" s="1"/>
      <c r="FO2725" s="1"/>
      <c r="FP2725" s="1"/>
      <c r="FQ2725" s="1"/>
      <c r="FR2725" s="1"/>
      <c r="FS2725" s="1"/>
      <c r="FT2725" s="1"/>
      <c r="FU2725" s="1"/>
      <c r="FV2725" s="1"/>
      <c r="FW2725" s="1"/>
      <c r="FX2725" s="1"/>
      <c r="FY2725" s="1"/>
      <c r="FZ2725" s="1"/>
      <c r="GA2725" s="1"/>
      <c r="GB2725" s="1"/>
      <c r="GC2725" s="1"/>
      <c r="GD2725" s="1"/>
      <c r="GE2725" s="1"/>
      <c r="GF2725" s="1"/>
      <c r="GG2725" s="1"/>
      <c r="GH2725" s="1"/>
      <c r="GI2725" s="1"/>
      <c r="GJ2725" s="1"/>
      <c r="GK2725"/>
      <c r="GL2725"/>
      <c r="GM2725"/>
      <c r="GN2725"/>
      <c r="GO2725"/>
      <c r="GP2725"/>
      <c r="GQ2725"/>
      <c r="GR2725"/>
      <c r="GS2725"/>
      <c r="GT2725"/>
      <c r="GU2725"/>
      <c r="GV2725"/>
      <c r="GW2725"/>
      <c r="GX2725"/>
      <c r="GY2725"/>
      <c r="GZ2725"/>
      <c r="HA2725"/>
      <c r="HB2725"/>
      <c r="HC2725"/>
      <c r="HD2725"/>
      <c r="HE2725"/>
    </row>
    <row r="2726" spans="5:213" s="19" customFormat="1" x14ac:dyDescent="0.25">
      <c r="E2726" s="22"/>
      <c r="F2726" s="21"/>
      <c r="G2726" s="21"/>
      <c r="H2726" s="21"/>
      <c r="I2726" s="21"/>
      <c r="J2726" s="21"/>
      <c r="K2726" s="21"/>
      <c r="L2726" s="21"/>
      <c r="M2726" s="21"/>
      <c r="N2726" s="22"/>
      <c r="O2726" s="22"/>
      <c r="P2726" s="22"/>
      <c r="Q2726" s="22"/>
      <c r="U2726" s="21"/>
      <c r="V2726" s="21"/>
      <c r="W2726" s="21"/>
      <c r="X2726" s="246"/>
      <c r="Y2726" s="255"/>
      <c r="Z2726" s="47"/>
      <c r="AA2726" s="47"/>
      <c r="AB2726" s="46"/>
      <c r="AC2726" s="46"/>
      <c r="AD2726" s="46"/>
      <c r="AE2726" s="46"/>
      <c r="AF2726" s="46"/>
      <c r="AG2726" s="85"/>
      <c r="AH2726" s="46"/>
      <c r="AI2726" s="46"/>
      <c r="AJ2726" s="46"/>
      <c r="AK2726" s="46"/>
      <c r="AL2726" s="86"/>
      <c r="AM2726" s="25"/>
      <c r="AN2726" s="25"/>
      <c r="AO2726" s="25"/>
      <c r="AP2726" s="25"/>
      <c r="AQ2726"/>
      <c r="AR2726" s="25"/>
      <c r="AS2726" s="31"/>
      <c r="AT2726" s="25"/>
      <c r="AU2726" s="25"/>
      <c r="AV2726" s="31"/>
      <c r="BC2726" s="1"/>
      <c r="BD2726"/>
      <c r="BE2726"/>
      <c r="BF2726" s="1"/>
      <c r="BG2726"/>
      <c r="BH2726"/>
      <c r="BI2726"/>
      <c r="BJ2726" s="1"/>
      <c r="BK2726" s="1"/>
      <c r="BL2726"/>
      <c r="BM2726" s="1"/>
      <c r="BN2726" s="1"/>
      <c r="BO2726" s="1"/>
      <c r="BP2726" s="1"/>
      <c r="BQ2726" s="1"/>
      <c r="BR2726" s="1"/>
      <c r="BS2726" s="1"/>
      <c r="BT2726" s="22"/>
      <c r="BU2726" s="1"/>
      <c r="BV2726" s="1"/>
      <c r="BW2726" s="1"/>
      <c r="BX2726" s="1"/>
      <c r="BY2726" s="1"/>
      <c r="BZ2726" s="1"/>
      <c r="CA2726" s="1"/>
      <c r="CB2726" s="1"/>
      <c r="CC2726" s="1"/>
      <c r="CD2726" s="1"/>
      <c r="CE2726" s="1"/>
      <c r="CF2726" s="1"/>
      <c r="CG2726" s="1"/>
      <c r="CH2726" s="1"/>
      <c r="CI2726" s="1"/>
      <c r="CJ2726" s="1"/>
      <c r="CK2726" s="1"/>
      <c r="CL2726" s="1"/>
      <c r="CM2726" s="1"/>
      <c r="CN2726" s="1"/>
      <c r="CO2726" s="1"/>
      <c r="CP2726" s="1"/>
      <c r="CQ2726" s="1"/>
      <c r="CR2726" s="1"/>
      <c r="CS2726" s="1"/>
      <c r="CT2726" s="1"/>
      <c r="CU2726" s="1"/>
      <c r="CV2726" s="1"/>
      <c r="CW2726" s="1"/>
      <c r="CX2726" s="1"/>
      <c r="CY2726" s="1"/>
      <c r="CZ2726" s="1"/>
      <c r="DA2726" s="1"/>
      <c r="DB2726" s="1"/>
      <c r="DC2726" s="1"/>
      <c r="DD2726" s="1"/>
      <c r="DE2726" s="1"/>
      <c r="DF2726" s="1"/>
      <c r="DG2726" s="1"/>
      <c r="DH2726" s="1"/>
      <c r="DI2726" s="1"/>
      <c r="DJ2726" s="1"/>
      <c r="DK2726" s="1"/>
      <c r="DL2726" s="1"/>
      <c r="DM2726" s="1"/>
      <c r="DN2726" s="1"/>
      <c r="DO2726" s="1"/>
      <c r="DP2726" s="1"/>
      <c r="DQ2726" s="1"/>
      <c r="DR2726" s="1"/>
      <c r="DS2726" s="1"/>
      <c r="DT2726" s="1"/>
      <c r="DU2726" s="1"/>
      <c r="DV2726" s="1"/>
      <c r="DW2726" s="1"/>
      <c r="DX2726" s="1"/>
      <c r="DY2726" s="1"/>
      <c r="DZ2726" s="1"/>
      <c r="EA2726" s="1"/>
      <c r="EB2726" s="1"/>
      <c r="EC2726" s="1"/>
      <c r="ED2726" s="1"/>
      <c r="EE2726" s="1"/>
      <c r="EF2726" s="1"/>
      <c r="EG2726" s="1"/>
      <c r="EH2726" s="1"/>
      <c r="EI2726" s="1"/>
      <c r="EJ2726" s="1"/>
      <c r="EK2726" s="1"/>
      <c r="EL2726" s="1"/>
      <c r="EM2726" s="1"/>
      <c r="EN2726" s="1"/>
      <c r="EO2726" s="1"/>
      <c r="EP2726" s="1"/>
      <c r="EQ2726" s="1"/>
      <c r="ER2726" s="1"/>
      <c r="ES2726" s="1"/>
      <c r="ET2726" s="1"/>
      <c r="EU2726" s="1"/>
      <c r="EV2726" s="1"/>
      <c r="EW2726" s="1"/>
      <c r="EX2726" s="1"/>
      <c r="EY2726" s="1"/>
      <c r="EZ2726" s="1"/>
      <c r="FA2726" s="1"/>
      <c r="FB2726" s="1"/>
      <c r="FC2726" s="1"/>
      <c r="FD2726" s="1"/>
      <c r="FE2726" s="1"/>
      <c r="FF2726" s="1"/>
      <c r="FG2726" s="1"/>
      <c r="FH2726" s="1"/>
      <c r="FI2726" s="1"/>
      <c r="FJ2726" s="1"/>
      <c r="FK2726" s="1"/>
      <c r="FL2726" s="1"/>
      <c r="FM2726" s="1"/>
      <c r="FN2726" s="1"/>
      <c r="FO2726" s="1"/>
      <c r="FP2726" s="1"/>
      <c r="FQ2726" s="1"/>
      <c r="FR2726" s="1"/>
      <c r="FS2726" s="1"/>
      <c r="FT2726" s="1"/>
      <c r="FU2726" s="1"/>
      <c r="FV2726" s="1"/>
      <c r="FW2726" s="1"/>
      <c r="FX2726" s="1"/>
      <c r="FY2726" s="1"/>
      <c r="FZ2726" s="1"/>
      <c r="GA2726" s="1"/>
      <c r="GB2726" s="1"/>
      <c r="GC2726" s="1"/>
      <c r="GD2726" s="1"/>
      <c r="GE2726" s="1"/>
      <c r="GF2726" s="1"/>
      <c r="GG2726" s="1"/>
      <c r="GH2726" s="1"/>
      <c r="GI2726" s="1"/>
      <c r="GJ2726" s="1"/>
      <c r="GK2726"/>
      <c r="GL2726"/>
      <c r="GM2726"/>
      <c r="GN2726"/>
      <c r="GO2726"/>
      <c r="GP2726"/>
      <c r="GQ2726"/>
      <c r="GR2726"/>
      <c r="GS2726"/>
      <c r="GT2726"/>
      <c r="GU2726"/>
      <c r="GV2726"/>
      <c r="GW2726"/>
      <c r="GX2726"/>
      <c r="GY2726"/>
      <c r="GZ2726"/>
      <c r="HA2726"/>
      <c r="HB2726"/>
      <c r="HC2726"/>
      <c r="HD2726"/>
      <c r="HE2726"/>
    </row>
    <row r="2727" spans="5:213" s="19" customFormat="1" x14ac:dyDescent="0.25">
      <c r="E2727" s="22"/>
      <c r="F2727" s="21"/>
      <c r="G2727" s="21"/>
      <c r="H2727" s="21"/>
      <c r="I2727" s="21"/>
      <c r="J2727" s="21"/>
      <c r="K2727" s="21"/>
      <c r="L2727" s="21"/>
      <c r="M2727" s="21"/>
      <c r="N2727" s="22"/>
      <c r="O2727" s="22"/>
      <c r="P2727" s="22"/>
      <c r="Q2727" s="22"/>
      <c r="U2727" s="21"/>
      <c r="V2727" s="21"/>
      <c r="W2727" s="21"/>
      <c r="X2727" s="246"/>
      <c r="Y2727" s="255"/>
      <c r="Z2727" s="47"/>
      <c r="AA2727" s="47"/>
      <c r="AB2727" s="46"/>
      <c r="AC2727" s="46"/>
      <c r="AD2727" s="46"/>
      <c r="AE2727" s="46"/>
      <c r="AF2727" s="46"/>
      <c r="AG2727" s="85"/>
      <c r="AH2727" s="46"/>
      <c r="AI2727" s="46"/>
      <c r="AJ2727" s="46"/>
      <c r="AK2727" s="46"/>
      <c r="AL2727" s="86"/>
      <c r="AM2727" s="25"/>
      <c r="AN2727" s="25"/>
      <c r="AO2727" s="25"/>
      <c r="AP2727" s="25"/>
      <c r="AQ2727"/>
      <c r="AR2727" s="25"/>
      <c r="AS2727" s="31"/>
      <c r="AT2727" s="25"/>
      <c r="AU2727" s="25"/>
      <c r="AV2727" s="31"/>
      <c r="BC2727" s="1"/>
      <c r="BD2727"/>
      <c r="BE2727"/>
      <c r="BF2727" s="1"/>
      <c r="BG2727"/>
      <c r="BH2727"/>
      <c r="BI2727"/>
      <c r="BJ2727" s="1"/>
      <c r="BK2727" s="1"/>
      <c r="BL2727"/>
      <c r="BM2727" s="1"/>
      <c r="BN2727" s="1"/>
      <c r="BO2727" s="1"/>
      <c r="BP2727" s="1"/>
      <c r="BQ2727" s="1"/>
      <c r="BR2727" s="1"/>
      <c r="BS2727" s="1"/>
      <c r="BT2727" s="22"/>
      <c r="BU2727" s="1"/>
      <c r="BV2727" s="1"/>
      <c r="BW2727" s="1"/>
      <c r="BX2727" s="1"/>
      <c r="BY2727" s="1"/>
      <c r="BZ2727" s="1"/>
      <c r="CA2727" s="1"/>
      <c r="CB2727" s="1"/>
      <c r="CC2727" s="1"/>
      <c r="CD2727" s="1"/>
      <c r="CE2727" s="1"/>
      <c r="CF2727" s="1"/>
      <c r="CG2727" s="1"/>
      <c r="CH2727" s="1"/>
      <c r="CI2727" s="1"/>
      <c r="CJ2727" s="1"/>
      <c r="CK2727" s="1"/>
      <c r="CL2727" s="1"/>
      <c r="CM2727" s="1"/>
      <c r="CN2727" s="1"/>
      <c r="CO2727" s="1"/>
      <c r="CP2727" s="1"/>
      <c r="CQ2727" s="1"/>
      <c r="CR2727" s="1"/>
      <c r="CS2727" s="1"/>
      <c r="CT2727" s="1"/>
      <c r="CU2727" s="1"/>
      <c r="CV2727" s="1"/>
      <c r="CW2727" s="1"/>
      <c r="CX2727" s="1"/>
      <c r="CY2727" s="1"/>
      <c r="CZ2727" s="1"/>
      <c r="DA2727" s="1"/>
      <c r="DB2727" s="1"/>
      <c r="DC2727" s="1"/>
      <c r="DD2727" s="1"/>
      <c r="DE2727" s="1"/>
      <c r="DF2727" s="1"/>
      <c r="DG2727" s="1"/>
      <c r="DH2727" s="1"/>
      <c r="DI2727" s="1"/>
      <c r="DJ2727" s="1"/>
      <c r="DK2727" s="1"/>
      <c r="DL2727" s="1"/>
      <c r="DM2727" s="1"/>
      <c r="DN2727" s="1"/>
      <c r="DO2727" s="1"/>
      <c r="DP2727" s="1"/>
      <c r="DQ2727" s="1"/>
      <c r="DR2727" s="1"/>
      <c r="DS2727" s="1"/>
      <c r="DT2727" s="1"/>
      <c r="DU2727" s="1"/>
      <c r="DV2727" s="1"/>
      <c r="DW2727" s="1"/>
      <c r="DX2727" s="1"/>
      <c r="DY2727" s="1"/>
      <c r="DZ2727" s="1"/>
      <c r="EA2727" s="1"/>
      <c r="EB2727" s="1"/>
      <c r="EC2727" s="1"/>
      <c r="ED2727" s="1"/>
      <c r="EE2727" s="1"/>
      <c r="EF2727" s="1"/>
      <c r="EG2727" s="1"/>
      <c r="EH2727" s="1"/>
      <c r="EI2727" s="1"/>
      <c r="EJ2727" s="1"/>
      <c r="EK2727" s="1"/>
      <c r="EL2727" s="1"/>
      <c r="EM2727" s="1"/>
      <c r="EN2727" s="1"/>
      <c r="EO2727" s="1"/>
      <c r="EP2727" s="1"/>
      <c r="EQ2727" s="1"/>
      <c r="ER2727" s="1"/>
      <c r="ES2727" s="1"/>
      <c r="ET2727" s="1"/>
      <c r="EU2727" s="1"/>
      <c r="EV2727" s="1"/>
      <c r="EW2727" s="1"/>
      <c r="EX2727" s="1"/>
      <c r="EY2727" s="1"/>
      <c r="EZ2727" s="1"/>
      <c r="FA2727" s="1"/>
      <c r="FB2727" s="1"/>
      <c r="FC2727" s="1"/>
      <c r="FD2727" s="1"/>
      <c r="FE2727" s="1"/>
      <c r="FF2727" s="1"/>
      <c r="FG2727" s="1"/>
      <c r="FH2727" s="1"/>
      <c r="FI2727" s="1"/>
      <c r="FJ2727" s="1"/>
      <c r="FK2727" s="1"/>
      <c r="FL2727" s="1"/>
      <c r="FM2727" s="1"/>
      <c r="FN2727" s="1"/>
      <c r="FO2727" s="1"/>
      <c r="FP2727" s="1"/>
      <c r="FQ2727" s="1"/>
      <c r="FR2727" s="1"/>
      <c r="FS2727" s="1"/>
      <c r="FT2727" s="1"/>
      <c r="FU2727" s="1"/>
      <c r="FV2727" s="1"/>
      <c r="FW2727" s="1"/>
      <c r="FX2727" s="1"/>
      <c r="FY2727" s="1"/>
      <c r="FZ2727" s="1"/>
      <c r="GA2727" s="1"/>
      <c r="GB2727" s="1"/>
      <c r="GC2727" s="1"/>
      <c r="GD2727" s="1"/>
      <c r="GE2727" s="1"/>
      <c r="GF2727" s="1"/>
      <c r="GG2727" s="1"/>
      <c r="GH2727" s="1"/>
      <c r="GI2727" s="1"/>
      <c r="GJ2727" s="1"/>
      <c r="GK2727"/>
      <c r="GL2727"/>
      <c r="GM2727"/>
      <c r="GN2727"/>
      <c r="GO2727"/>
      <c r="GP2727"/>
      <c r="GQ2727"/>
      <c r="GR2727"/>
      <c r="GS2727"/>
      <c r="GT2727"/>
      <c r="GU2727"/>
      <c r="GV2727"/>
      <c r="GW2727"/>
      <c r="GX2727"/>
      <c r="GY2727"/>
      <c r="GZ2727"/>
      <c r="HA2727"/>
      <c r="HB2727"/>
      <c r="HC2727"/>
      <c r="HD2727"/>
      <c r="HE2727"/>
    </row>
    <row r="2728" spans="5:213" s="19" customFormat="1" x14ac:dyDescent="0.25">
      <c r="E2728" s="22"/>
      <c r="F2728" s="21"/>
      <c r="G2728" s="21"/>
      <c r="H2728" s="21"/>
      <c r="I2728" s="21"/>
      <c r="J2728" s="21"/>
      <c r="K2728" s="21"/>
      <c r="L2728" s="21"/>
      <c r="M2728" s="21"/>
      <c r="N2728" s="22"/>
      <c r="O2728" s="22"/>
      <c r="P2728" s="22"/>
      <c r="Q2728" s="22"/>
      <c r="U2728" s="21"/>
      <c r="V2728" s="21"/>
      <c r="W2728" s="21"/>
      <c r="X2728" s="246"/>
      <c r="Y2728" s="255"/>
      <c r="Z2728" s="47"/>
      <c r="AA2728" s="47"/>
      <c r="AB2728" s="46"/>
      <c r="AC2728" s="46"/>
      <c r="AD2728" s="46"/>
      <c r="AE2728" s="46"/>
      <c r="AF2728" s="46"/>
      <c r="AG2728" s="85"/>
      <c r="AH2728" s="46"/>
      <c r="AI2728" s="46"/>
      <c r="AJ2728" s="46"/>
      <c r="AK2728" s="46"/>
      <c r="AL2728" s="86"/>
      <c r="AM2728" s="25"/>
      <c r="AN2728" s="25"/>
      <c r="AO2728" s="25"/>
      <c r="AP2728" s="25"/>
      <c r="AQ2728"/>
      <c r="AR2728" s="25"/>
      <c r="AS2728" s="31"/>
      <c r="AT2728" s="25"/>
      <c r="AU2728" s="25"/>
      <c r="AV2728" s="31"/>
      <c r="BC2728" s="1"/>
      <c r="BD2728"/>
      <c r="BE2728"/>
      <c r="BF2728" s="1"/>
      <c r="BG2728"/>
      <c r="BH2728"/>
      <c r="BI2728"/>
      <c r="BJ2728" s="1"/>
      <c r="BK2728" s="1"/>
      <c r="BL2728"/>
      <c r="BM2728" s="1"/>
      <c r="BN2728" s="1"/>
      <c r="BO2728" s="1"/>
      <c r="BP2728" s="1"/>
      <c r="BQ2728" s="1"/>
      <c r="BR2728" s="1"/>
      <c r="BS2728" s="1"/>
      <c r="BT2728" s="22"/>
      <c r="BU2728" s="1"/>
      <c r="BV2728" s="1"/>
      <c r="BW2728" s="1"/>
      <c r="BX2728" s="1"/>
      <c r="BY2728" s="1"/>
      <c r="BZ2728" s="1"/>
      <c r="CA2728" s="1"/>
      <c r="CB2728" s="1"/>
      <c r="CC2728" s="1"/>
      <c r="CD2728" s="1"/>
      <c r="CE2728" s="1"/>
      <c r="CF2728" s="1"/>
      <c r="CG2728" s="1"/>
      <c r="CH2728" s="1"/>
      <c r="CI2728" s="1"/>
      <c r="CJ2728" s="1"/>
      <c r="CK2728" s="1"/>
      <c r="CL2728" s="1"/>
      <c r="CM2728" s="1"/>
      <c r="CN2728" s="1"/>
      <c r="CO2728" s="1"/>
      <c r="CP2728" s="1"/>
      <c r="CQ2728" s="1"/>
      <c r="CR2728" s="1"/>
      <c r="CS2728" s="1"/>
      <c r="CT2728" s="1"/>
      <c r="CU2728" s="1"/>
      <c r="CV2728" s="1"/>
      <c r="CW2728" s="1"/>
      <c r="CX2728" s="1"/>
      <c r="CY2728" s="1"/>
      <c r="CZ2728" s="1"/>
      <c r="DA2728" s="1"/>
      <c r="DB2728" s="1"/>
      <c r="DC2728" s="1"/>
      <c r="DD2728" s="1"/>
      <c r="DE2728" s="1"/>
      <c r="DF2728" s="1"/>
      <c r="DG2728" s="1"/>
      <c r="DH2728" s="1"/>
      <c r="DI2728" s="1"/>
      <c r="DJ2728" s="1"/>
      <c r="DK2728" s="1"/>
      <c r="DL2728" s="1"/>
      <c r="DM2728" s="1"/>
      <c r="DN2728" s="1"/>
      <c r="DO2728" s="1"/>
      <c r="DP2728" s="1"/>
      <c r="DQ2728" s="1"/>
      <c r="DR2728" s="1"/>
      <c r="DS2728" s="1"/>
      <c r="DT2728" s="1"/>
      <c r="DU2728" s="1"/>
      <c r="DV2728" s="1"/>
      <c r="DW2728" s="1"/>
      <c r="DX2728" s="1"/>
      <c r="DY2728" s="1"/>
      <c r="DZ2728" s="1"/>
      <c r="EA2728" s="1"/>
      <c r="EB2728" s="1"/>
      <c r="EC2728" s="1"/>
      <c r="ED2728" s="1"/>
      <c r="EE2728" s="1"/>
      <c r="EF2728" s="1"/>
      <c r="EG2728" s="1"/>
      <c r="EH2728" s="1"/>
      <c r="EI2728" s="1"/>
      <c r="EJ2728" s="1"/>
      <c r="EK2728" s="1"/>
      <c r="EL2728" s="1"/>
      <c r="EM2728" s="1"/>
      <c r="EN2728" s="1"/>
      <c r="EO2728" s="1"/>
      <c r="EP2728" s="1"/>
      <c r="EQ2728" s="1"/>
      <c r="ER2728" s="1"/>
      <c r="ES2728" s="1"/>
      <c r="ET2728" s="1"/>
      <c r="EU2728" s="1"/>
      <c r="EV2728" s="1"/>
      <c r="EW2728" s="1"/>
      <c r="EX2728" s="1"/>
      <c r="EY2728" s="1"/>
      <c r="EZ2728" s="1"/>
      <c r="FA2728" s="1"/>
      <c r="FB2728" s="1"/>
      <c r="FC2728" s="1"/>
      <c r="FD2728" s="1"/>
      <c r="FE2728" s="1"/>
      <c r="FF2728" s="1"/>
      <c r="FG2728" s="1"/>
      <c r="FH2728" s="1"/>
      <c r="FI2728" s="1"/>
      <c r="FJ2728" s="1"/>
      <c r="FK2728" s="1"/>
      <c r="FL2728" s="1"/>
      <c r="FM2728" s="1"/>
      <c r="FN2728" s="1"/>
      <c r="FO2728" s="1"/>
      <c r="FP2728" s="1"/>
      <c r="FQ2728" s="1"/>
      <c r="FR2728" s="1"/>
      <c r="FS2728" s="1"/>
      <c r="FT2728" s="1"/>
      <c r="FU2728" s="1"/>
      <c r="FV2728" s="1"/>
      <c r="FW2728" s="1"/>
      <c r="FX2728" s="1"/>
      <c r="FY2728" s="1"/>
      <c r="FZ2728" s="1"/>
      <c r="GA2728" s="1"/>
      <c r="GB2728" s="1"/>
      <c r="GC2728" s="1"/>
      <c r="GD2728" s="1"/>
      <c r="GE2728" s="1"/>
      <c r="GF2728" s="1"/>
      <c r="GG2728" s="1"/>
      <c r="GH2728" s="1"/>
      <c r="GI2728" s="1"/>
      <c r="GJ2728" s="1"/>
      <c r="GK2728"/>
      <c r="GL2728"/>
      <c r="GM2728"/>
      <c r="GN2728"/>
      <c r="GO2728"/>
      <c r="GP2728"/>
      <c r="GQ2728"/>
      <c r="GR2728"/>
      <c r="GS2728"/>
      <c r="GT2728"/>
      <c r="GU2728"/>
      <c r="GV2728"/>
      <c r="GW2728"/>
      <c r="GX2728"/>
      <c r="GY2728"/>
      <c r="GZ2728"/>
      <c r="HA2728"/>
      <c r="HB2728"/>
      <c r="HC2728"/>
      <c r="HD2728"/>
      <c r="HE2728"/>
    </row>
    <row r="2729" spans="5:213" s="19" customFormat="1" x14ac:dyDescent="0.25">
      <c r="E2729" s="22"/>
      <c r="F2729" s="21"/>
      <c r="G2729" s="21"/>
      <c r="H2729" s="21"/>
      <c r="I2729" s="21"/>
      <c r="J2729" s="21"/>
      <c r="K2729" s="21"/>
      <c r="L2729" s="21"/>
      <c r="M2729" s="21"/>
      <c r="N2729" s="22"/>
      <c r="O2729" s="22"/>
      <c r="P2729" s="22"/>
      <c r="Q2729" s="22"/>
      <c r="U2729" s="21"/>
      <c r="V2729" s="21"/>
      <c r="W2729" s="21"/>
      <c r="X2729" s="246"/>
      <c r="Y2729" s="255"/>
      <c r="Z2729" s="47"/>
      <c r="AA2729" s="47"/>
      <c r="AB2729" s="46"/>
      <c r="AC2729" s="46"/>
      <c r="AD2729" s="46"/>
      <c r="AE2729" s="46"/>
      <c r="AF2729" s="46"/>
      <c r="AG2729" s="85"/>
      <c r="AH2729" s="46"/>
      <c r="AI2729" s="46"/>
      <c r="AJ2729" s="46"/>
      <c r="AK2729" s="46"/>
      <c r="AL2729" s="86"/>
      <c r="AM2729" s="25"/>
      <c r="AN2729" s="25"/>
      <c r="AO2729" s="25"/>
      <c r="AP2729" s="25"/>
      <c r="AQ2729"/>
      <c r="AR2729" s="25"/>
      <c r="AS2729" s="31"/>
      <c r="AT2729" s="25"/>
      <c r="AU2729" s="25"/>
      <c r="AV2729" s="31"/>
      <c r="BC2729" s="1"/>
      <c r="BD2729"/>
      <c r="BE2729"/>
      <c r="BF2729" s="1"/>
      <c r="BG2729"/>
      <c r="BH2729"/>
      <c r="BI2729"/>
      <c r="BJ2729" s="1"/>
      <c r="BK2729" s="1"/>
      <c r="BL2729"/>
      <c r="BM2729" s="1"/>
      <c r="BN2729" s="1"/>
      <c r="BO2729" s="1"/>
      <c r="BP2729" s="1"/>
      <c r="BQ2729" s="1"/>
      <c r="BR2729" s="1"/>
      <c r="BS2729" s="1"/>
      <c r="BT2729" s="22"/>
      <c r="BU2729" s="1"/>
      <c r="BV2729" s="1"/>
      <c r="BW2729" s="1"/>
      <c r="BX2729" s="1"/>
      <c r="BY2729" s="1"/>
      <c r="BZ2729" s="1"/>
      <c r="CA2729" s="1"/>
      <c r="CB2729" s="1"/>
      <c r="CC2729" s="1"/>
      <c r="CD2729" s="1"/>
      <c r="CE2729" s="1"/>
      <c r="CF2729" s="1"/>
      <c r="CG2729" s="1"/>
      <c r="CH2729" s="1"/>
      <c r="CI2729" s="1"/>
      <c r="CJ2729" s="1"/>
      <c r="CK2729" s="1"/>
      <c r="CL2729" s="1"/>
      <c r="CM2729" s="1"/>
      <c r="CN2729" s="1"/>
      <c r="CO2729" s="1"/>
      <c r="CP2729" s="1"/>
      <c r="CQ2729" s="1"/>
      <c r="CR2729" s="1"/>
      <c r="CS2729" s="1"/>
      <c r="CT2729" s="1"/>
      <c r="CU2729" s="1"/>
      <c r="CV2729" s="1"/>
      <c r="CW2729" s="1"/>
      <c r="CX2729" s="1"/>
      <c r="CY2729" s="1"/>
      <c r="CZ2729" s="1"/>
      <c r="DA2729" s="1"/>
      <c r="DB2729" s="1"/>
      <c r="DC2729" s="1"/>
      <c r="DD2729" s="1"/>
      <c r="DE2729" s="1"/>
      <c r="DF2729" s="1"/>
      <c r="DG2729" s="1"/>
      <c r="DH2729" s="1"/>
      <c r="DI2729" s="1"/>
      <c r="DJ2729" s="1"/>
      <c r="DK2729" s="1"/>
      <c r="DL2729" s="1"/>
      <c r="DM2729" s="1"/>
      <c r="DN2729" s="1"/>
      <c r="DO2729" s="1"/>
      <c r="DP2729" s="1"/>
      <c r="DQ2729" s="1"/>
      <c r="DR2729" s="1"/>
      <c r="DS2729" s="1"/>
      <c r="DT2729" s="1"/>
      <c r="DU2729" s="1"/>
      <c r="DV2729" s="1"/>
      <c r="DW2729" s="1"/>
      <c r="DX2729" s="1"/>
      <c r="DY2729" s="1"/>
      <c r="DZ2729" s="1"/>
      <c r="EA2729" s="1"/>
      <c r="EB2729" s="1"/>
      <c r="EC2729" s="1"/>
      <c r="ED2729" s="1"/>
      <c r="EE2729" s="1"/>
      <c r="EF2729" s="1"/>
      <c r="EG2729" s="1"/>
      <c r="EH2729" s="1"/>
      <c r="EI2729" s="1"/>
      <c r="EJ2729" s="1"/>
      <c r="EK2729" s="1"/>
      <c r="EL2729" s="1"/>
      <c r="EM2729" s="1"/>
      <c r="EN2729" s="1"/>
      <c r="EO2729" s="1"/>
      <c r="EP2729" s="1"/>
      <c r="EQ2729" s="1"/>
      <c r="ER2729" s="1"/>
      <c r="ES2729" s="1"/>
      <c r="ET2729" s="1"/>
      <c r="EU2729" s="1"/>
      <c r="EV2729" s="1"/>
      <c r="EW2729" s="1"/>
      <c r="EX2729" s="1"/>
      <c r="EY2729" s="1"/>
      <c r="EZ2729" s="1"/>
      <c r="FA2729" s="1"/>
      <c r="FB2729" s="1"/>
      <c r="FC2729" s="1"/>
      <c r="FD2729" s="1"/>
      <c r="FE2729" s="1"/>
      <c r="FF2729" s="1"/>
      <c r="FG2729" s="1"/>
      <c r="FH2729" s="1"/>
      <c r="FI2729" s="1"/>
      <c r="FJ2729" s="1"/>
      <c r="FK2729" s="1"/>
      <c r="FL2729" s="1"/>
      <c r="FM2729" s="1"/>
      <c r="FN2729" s="1"/>
      <c r="FO2729" s="1"/>
      <c r="FP2729" s="1"/>
      <c r="FQ2729" s="1"/>
      <c r="FR2729" s="1"/>
      <c r="FS2729" s="1"/>
      <c r="FT2729" s="1"/>
      <c r="FU2729" s="1"/>
      <c r="FV2729" s="1"/>
      <c r="FW2729" s="1"/>
      <c r="FX2729" s="1"/>
      <c r="FY2729" s="1"/>
      <c r="FZ2729" s="1"/>
      <c r="GA2729" s="1"/>
      <c r="GB2729" s="1"/>
      <c r="GC2729" s="1"/>
      <c r="GD2729" s="1"/>
      <c r="GE2729" s="1"/>
      <c r="GF2729" s="1"/>
      <c r="GG2729" s="1"/>
      <c r="GH2729" s="1"/>
      <c r="GI2729" s="1"/>
      <c r="GJ2729" s="1"/>
      <c r="GK2729"/>
      <c r="GL2729"/>
      <c r="GM2729"/>
      <c r="GN2729"/>
      <c r="GO2729"/>
      <c r="GP2729"/>
      <c r="GQ2729"/>
      <c r="GR2729"/>
      <c r="GS2729"/>
      <c r="GT2729"/>
      <c r="GU2729"/>
      <c r="GV2729"/>
      <c r="GW2729"/>
      <c r="GX2729"/>
      <c r="GY2729"/>
      <c r="GZ2729"/>
      <c r="HA2729"/>
      <c r="HB2729"/>
      <c r="HC2729"/>
      <c r="HD2729"/>
      <c r="HE2729"/>
    </row>
    <row r="2730" spans="5:213" s="19" customFormat="1" x14ac:dyDescent="0.25">
      <c r="E2730" s="22"/>
      <c r="F2730" s="21"/>
      <c r="G2730" s="21"/>
      <c r="H2730" s="21"/>
      <c r="I2730" s="21"/>
      <c r="J2730" s="21"/>
      <c r="K2730" s="21"/>
      <c r="L2730" s="21"/>
      <c r="M2730" s="21"/>
      <c r="N2730" s="22"/>
      <c r="O2730" s="22"/>
      <c r="P2730" s="22"/>
      <c r="Q2730" s="22"/>
      <c r="U2730" s="21"/>
      <c r="V2730" s="21"/>
      <c r="W2730" s="21"/>
      <c r="X2730" s="246"/>
      <c r="Y2730" s="255"/>
      <c r="Z2730" s="47"/>
      <c r="AA2730" s="47"/>
      <c r="AB2730" s="46"/>
      <c r="AC2730" s="46"/>
      <c r="AD2730" s="46"/>
      <c r="AE2730" s="46"/>
      <c r="AF2730" s="46"/>
      <c r="AG2730" s="85"/>
      <c r="AH2730" s="46"/>
      <c r="AI2730" s="46"/>
      <c r="AJ2730" s="46"/>
      <c r="AK2730" s="46"/>
      <c r="AL2730" s="86"/>
      <c r="AM2730" s="25"/>
      <c r="AN2730" s="25"/>
      <c r="AO2730" s="25"/>
      <c r="AP2730" s="25"/>
      <c r="AQ2730"/>
      <c r="AR2730" s="25"/>
      <c r="AS2730" s="31"/>
      <c r="AT2730" s="25"/>
      <c r="AU2730" s="25"/>
      <c r="AV2730" s="31"/>
      <c r="BC2730" s="1"/>
      <c r="BD2730"/>
      <c r="BE2730"/>
      <c r="BF2730" s="1"/>
      <c r="BG2730"/>
      <c r="BH2730"/>
      <c r="BI2730"/>
      <c r="BJ2730" s="1"/>
      <c r="BK2730" s="1"/>
      <c r="BL2730"/>
      <c r="BM2730" s="1"/>
      <c r="BN2730" s="1"/>
      <c r="BO2730" s="1"/>
      <c r="BP2730" s="1"/>
      <c r="BQ2730" s="1"/>
      <c r="BR2730" s="1"/>
      <c r="BS2730" s="1"/>
      <c r="BT2730" s="22"/>
      <c r="BU2730" s="1"/>
      <c r="BV2730" s="1"/>
      <c r="BW2730" s="1"/>
      <c r="BX2730" s="1"/>
      <c r="BY2730" s="1"/>
      <c r="BZ2730" s="1"/>
      <c r="CA2730" s="1"/>
      <c r="CB2730" s="1"/>
      <c r="CC2730" s="1"/>
      <c r="CD2730" s="1"/>
      <c r="CE2730" s="1"/>
      <c r="CF2730" s="1"/>
      <c r="CG2730" s="1"/>
      <c r="CH2730" s="1"/>
      <c r="CI2730" s="1"/>
      <c r="CJ2730" s="1"/>
      <c r="CK2730" s="1"/>
      <c r="CL2730" s="1"/>
      <c r="CM2730" s="1"/>
      <c r="CN2730" s="1"/>
      <c r="CO2730" s="1"/>
      <c r="CP2730" s="1"/>
      <c r="CQ2730" s="1"/>
      <c r="CR2730" s="1"/>
      <c r="CS2730" s="1"/>
      <c r="CT2730" s="1"/>
      <c r="CU2730" s="1"/>
      <c r="CV2730" s="1"/>
      <c r="CW2730" s="1"/>
      <c r="CX2730" s="1"/>
      <c r="CY2730" s="1"/>
      <c r="CZ2730" s="1"/>
      <c r="DA2730" s="1"/>
      <c r="DB2730" s="1"/>
      <c r="DC2730" s="1"/>
      <c r="DD2730" s="1"/>
      <c r="DE2730" s="1"/>
      <c r="DF2730" s="1"/>
      <c r="DG2730" s="1"/>
      <c r="DH2730" s="1"/>
      <c r="DI2730" s="1"/>
      <c r="DJ2730" s="1"/>
      <c r="DK2730" s="1"/>
      <c r="DL2730" s="1"/>
      <c r="DM2730" s="1"/>
      <c r="DN2730" s="1"/>
      <c r="DO2730" s="1"/>
      <c r="DP2730" s="1"/>
      <c r="DQ2730" s="1"/>
      <c r="DR2730" s="1"/>
      <c r="DS2730" s="1"/>
      <c r="DT2730" s="1"/>
      <c r="DU2730" s="1"/>
      <c r="DV2730" s="1"/>
      <c r="DW2730" s="1"/>
      <c r="DX2730" s="1"/>
      <c r="DY2730" s="1"/>
      <c r="DZ2730" s="1"/>
      <c r="EA2730" s="1"/>
      <c r="EB2730" s="1"/>
      <c r="EC2730" s="1"/>
      <c r="ED2730" s="1"/>
      <c r="EE2730" s="1"/>
      <c r="EF2730" s="1"/>
      <c r="EG2730" s="1"/>
      <c r="EH2730" s="1"/>
      <c r="EI2730" s="1"/>
      <c r="EJ2730" s="1"/>
      <c r="EK2730" s="1"/>
      <c r="EL2730" s="1"/>
      <c r="EM2730" s="1"/>
      <c r="EN2730" s="1"/>
      <c r="EO2730" s="1"/>
      <c r="EP2730" s="1"/>
      <c r="EQ2730" s="1"/>
      <c r="ER2730" s="1"/>
      <c r="ES2730" s="1"/>
      <c r="ET2730" s="1"/>
      <c r="EU2730" s="1"/>
      <c r="EV2730" s="1"/>
      <c r="EW2730" s="1"/>
      <c r="EX2730" s="1"/>
      <c r="EY2730" s="1"/>
      <c r="EZ2730" s="1"/>
      <c r="FA2730" s="1"/>
      <c r="FB2730" s="1"/>
      <c r="FC2730" s="1"/>
      <c r="FD2730" s="1"/>
      <c r="FE2730" s="1"/>
      <c r="FF2730" s="1"/>
      <c r="FG2730" s="1"/>
      <c r="FH2730" s="1"/>
      <c r="FI2730" s="1"/>
      <c r="FJ2730" s="1"/>
      <c r="FK2730" s="1"/>
      <c r="FL2730" s="1"/>
      <c r="FM2730" s="1"/>
      <c r="FN2730" s="1"/>
      <c r="FO2730" s="1"/>
      <c r="FP2730" s="1"/>
      <c r="FQ2730" s="1"/>
      <c r="FR2730" s="1"/>
      <c r="FS2730" s="1"/>
      <c r="FT2730" s="1"/>
      <c r="FU2730" s="1"/>
      <c r="FV2730" s="1"/>
      <c r="FW2730" s="1"/>
      <c r="FX2730" s="1"/>
      <c r="FY2730" s="1"/>
      <c r="FZ2730" s="1"/>
      <c r="GA2730" s="1"/>
      <c r="GB2730" s="1"/>
      <c r="GC2730" s="1"/>
      <c r="GD2730" s="1"/>
      <c r="GE2730" s="1"/>
      <c r="GF2730" s="1"/>
      <c r="GG2730" s="1"/>
      <c r="GH2730" s="1"/>
      <c r="GI2730" s="1"/>
      <c r="GJ2730" s="1"/>
      <c r="GK2730"/>
      <c r="GL2730"/>
      <c r="GM2730"/>
      <c r="GN2730"/>
      <c r="GO2730"/>
      <c r="GP2730"/>
      <c r="GQ2730"/>
      <c r="GR2730"/>
      <c r="GS2730"/>
      <c r="GT2730"/>
      <c r="GU2730"/>
      <c r="GV2730"/>
      <c r="GW2730"/>
      <c r="GX2730"/>
      <c r="GY2730"/>
      <c r="GZ2730"/>
      <c r="HA2730"/>
      <c r="HB2730"/>
      <c r="HC2730"/>
      <c r="HD2730"/>
      <c r="HE2730"/>
    </row>
    <row r="2731" spans="5:213" s="19" customFormat="1" x14ac:dyDescent="0.25">
      <c r="E2731" s="22"/>
      <c r="F2731" s="21"/>
      <c r="G2731" s="21"/>
      <c r="H2731" s="21"/>
      <c r="I2731" s="21"/>
      <c r="J2731" s="21"/>
      <c r="K2731" s="21"/>
      <c r="L2731" s="21"/>
      <c r="M2731" s="21"/>
      <c r="N2731" s="22"/>
      <c r="O2731" s="22"/>
      <c r="P2731" s="22"/>
      <c r="Q2731" s="22"/>
      <c r="U2731" s="21"/>
      <c r="V2731" s="21"/>
      <c r="W2731" s="21"/>
      <c r="X2731" s="246"/>
      <c r="Y2731" s="255"/>
      <c r="Z2731" s="47"/>
      <c r="AA2731" s="47"/>
      <c r="AB2731" s="46"/>
      <c r="AC2731" s="46"/>
      <c r="AD2731" s="46"/>
      <c r="AE2731" s="46"/>
      <c r="AF2731" s="46"/>
      <c r="AG2731" s="85"/>
      <c r="AH2731" s="46"/>
      <c r="AI2731" s="46"/>
      <c r="AJ2731" s="46"/>
      <c r="AK2731" s="46"/>
      <c r="AL2731" s="86"/>
      <c r="AM2731" s="25"/>
      <c r="AN2731" s="25"/>
      <c r="AO2731" s="25"/>
      <c r="AP2731" s="25"/>
      <c r="AQ2731"/>
      <c r="AR2731" s="25"/>
      <c r="AS2731" s="31"/>
      <c r="AT2731" s="25"/>
      <c r="AU2731" s="25"/>
      <c r="AV2731" s="31"/>
      <c r="BC2731" s="1"/>
      <c r="BD2731"/>
      <c r="BE2731"/>
      <c r="BF2731" s="1"/>
      <c r="BG2731"/>
      <c r="BH2731"/>
      <c r="BI2731"/>
      <c r="BJ2731" s="1"/>
      <c r="BK2731" s="1"/>
      <c r="BL2731"/>
      <c r="BM2731" s="1"/>
      <c r="BN2731" s="1"/>
      <c r="BO2731" s="1"/>
      <c r="BP2731" s="1"/>
      <c r="BQ2731" s="1"/>
      <c r="BR2731" s="1"/>
      <c r="BS2731" s="1"/>
      <c r="BT2731" s="22"/>
      <c r="BU2731" s="1"/>
      <c r="BV2731" s="1"/>
      <c r="BW2731" s="1"/>
      <c r="BX2731" s="1"/>
      <c r="BY2731" s="1"/>
      <c r="BZ2731" s="1"/>
      <c r="CA2731" s="1"/>
      <c r="CB2731" s="1"/>
      <c r="CC2731" s="1"/>
      <c r="CD2731" s="1"/>
      <c r="CE2731" s="1"/>
      <c r="CF2731" s="1"/>
      <c r="CG2731" s="1"/>
      <c r="CH2731" s="1"/>
      <c r="CI2731" s="1"/>
      <c r="CJ2731" s="1"/>
      <c r="CK2731" s="1"/>
      <c r="CL2731" s="1"/>
      <c r="CM2731" s="1"/>
      <c r="CN2731" s="1"/>
      <c r="CO2731" s="1"/>
      <c r="CP2731" s="1"/>
      <c r="CQ2731" s="1"/>
      <c r="CR2731" s="1"/>
      <c r="CS2731" s="1"/>
      <c r="CT2731" s="1"/>
      <c r="CU2731" s="1"/>
      <c r="CV2731" s="1"/>
      <c r="CW2731" s="1"/>
      <c r="CX2731" s="1"/>
      <c r="CY2731" s="1"/>
      <c r="CZ2731" s="1"/>
      <c r="DA2731" s="1"/>
      <c r="DB2731" s="1"/>
      <c r="DC2731" s="1"/>
      <c r="DD2731" s="1"/>
      <c r="DE2731" s="1"/>
      <c r="DF2731" s="1"/>
      <c r="DG2731" s="1"/>
      <c r="DH2731" s="1"/>
      <c r="DI2731" s="1"/>
      <c r="DJ2731" s="1"/>
      <c r="DK2731" s="1"/>
      <c r="DL2731" s="1"/>
      <c r="DM2731" s="1"/>
      <c r="DN2731" s="1"/>
      <c r="DO2731" s="1"/>
      <c r="DP2731" s="1"/>
      <c r="DQ2731" s="1"/>
      <c r="DR2731" s="1"/>
      <c r="DS2731" s="1"/>
      <c r="DT2731" s="1"/>
      <c r="DU2731" s="1"/>
      <c r="DV2731" s="1"/>
      <c r="DW2731" s="1"/>
      <c r="DX2731" s="1"/>
      <c r="DY2731" s="1"/>
      <c r="DZ2731" s="1"/>
      <c r="EA2731" s="1"/>
      <c r="EB2731" s="1"/>
      <c r="EC2731" s="1"/>
      <c r="ED2731" s="1"/>
      <c r="EE2731" s="1"/>
      <c r="EF2731" s="1"/>
      <c r="EG2731" s="1"/>
      <c r="EH2731" s="1"/>
      <c r="EI2731" s="1"/>
      <c r="EJ2731" s="1"/>
      <c r="EK2731" s="1"/>
      <c r="EL2731" s="1"/>
      <c r="EM2731" s="1"/>
      <c r="EN2731" s="1"/>
      <c r="EO2731" s="1"/>
      <c r="EP2731" s="1"/>
      <c r="EQ2731" s="1"/>
      <c r="ER2731" s="1"/>
      <c r="ES2731" s="1"/>
      <c r="ET2731" s="1"/>
      <c r="EU2731" s="1"/>
      <c r="EV2731" s="1"/>
      <c r="EW2731" s="1"/>
      <c r="EX2731" s="1"/>
      <c r="EY2731" s="1"/>
      <c r="EZ2731" s="1"/>
      <c r="FA2731" s="1"/>
      <c r="FB2731" s="1"/>
      <c r="FC2731" s="1"/>
      <c r="FD2731" s="1"/>
      <c r="FE2731" s="1"/>
      <c r="FF2731" s="1"/>
      <c r="FG2731" s="1"/>
      <c r="FH2731" s="1"/>
      <c r="FI2731" s="1"/>
      <c r="FJ2731" s="1"/>
      <c r="FK2731" s="1"/>
      <c r="FL2731" s="1"/>
      <c r="FM2731" s="1"/>
      <c r="FN2731" s="1"/>
      <c r="FO2731" s="1"/>
      <c r="FP2731" s="1"/>
      <c r="FQ2731" s="1"/>
      <c r="FR2731" s="1"/>
      <c r="FS2731" s="1"/>
      <c r="FT2731" s="1"/>
      <c r="FU2731" s="1"/>
      <c r="FV2731" s="1"/>
      <c r="FW2731" s="1"/>
      <c r="FX2731" s="1"/>
      <c r="FY2731" s="1"/>
      <c r="FZ2731" s="1"/>
      <c r="GA2731" s="1"/>
      <c r="GB2731" s="1"/>
      <c r="GC2731" s="1"/>
      <c r="GD2731" s="1"/>
      <c r="GE2731" s="1"/>
      <c r="GF2731" s="1"/>
      <c r="GG2731" s="1"/>
      <c r="GH2731" s="1"/>
      <c r="GI2731" s="1"/>
      <c r="GJ2731" s="1"/>
      <c r="GK2731"/>
      <c r="GL2731"/>
      <c r="GM2731"/>
      <c r="GN2731"/>
      <c r="GO2731"/>
      <c r="GP2731"/>
      <c r="GQ2731"/>
      <c r="GR2731"/>
      <c r="GS2731"/>
      <c r="GT2731"/>
      <c r="GU2731"/>
      <c r="GV2731"/>
      <c r="GW2731"/>
      <c r="GX2731"/>
      <c r="GY2731"/>
      <c r="GZ2731"/>
      <c r="HA2731"/>
      <c r="HB2731"/>
      <c r="HC2731"/>
      <c r="HD2731"/>
      <c r="HE2731"/>
    </row>
    <row r="2732" spans="5:213" s="19" customFormat="1" x14ac:dyDescent="0.25">
      <c r="E2732" s="22"/>
      <c r="F2732" s="21"/>
      <c r="G2732" s="21"/>
      <c r="H2732" s="21"/>
      <c r="I2732" s="21"/>
      <c r="J2732" s="21"/>
      <c r="K2732" s="21"/>
      <c r="L2732" s="21"/>
      <c r="M2732" s="21"/>
      <c r="N2732" s="22"/>
      <c r="O2732" s="22"/>
      <c r="P2732" s="22"/>
      <c r="Q2732" s="22"/>
      <c r="U2732" s="21"/>
      <c r="V2732" s="21"/>
      <c r="W2732" s="21"/>
      <c r="X2732" s="246"/>
      <c r="Y2732" s="255"/>
      <c r="Z2732" s="47"/>
      <c r="AA2732" s="47"/>
      <c r="AB2732" s="46"/>
      <c r="AC2732" s="46"/>
      <c r="AD2732" s="46"/>
      <c r="AE2732" s="46"/>
      <c r="AF2732" s="46"/>
      <c r="AG2732" s="85"/>
      <c r="AH2732" s="46"/>
      <c r="AI2732" s="46"/>
      <c r="AJ2732" s="46"/>
      <c r="AK2732" s="46"/>
      <c r="AL2732" s="86"/>
      <c r="AM2732" s="25"/>
      <c r="AN2732" s="25"/>
      <c r="AO2732" s="25"/>
      <c r="AP2732" s="25"/>
      <c r="AQ2732"/>
      <c r="AR2732" s="25"/>
      <c r="AS2732" s="31"/>
      <c r="AT2732" s="25"/>
      <c r="AU2732" s="25"/>
      <c r="AV2732" s="31"/>
      <c r="BC2732" s="1"/>
      <c r="BD2732"/>
      <c r="BE2732"/>
      <c r="BF2732" s="1"/>
      <c r="BG2732"/>
      <c r="BH2732"/>
      <c r="BI2732"/>
      <c r="BJ2732" s="1"/>
      <c r="BK2732" s="1"/>
      <c r="BL2732"/>
      <c r="BM2732" s="1"/>
      <c r="BN2732" s="1"/>
      <c r="BO2732" s="1"/>
      <c r="BP2732" s="1"/>
      <c r="BQ2732" s="1"/>
      <c r="BR2732" s="1"/>
      <c r="BS2732" s="1"/>
      <c r="BT2732" s="22"/>
      <c r="BU2732" s="1"/>
      <c r="BV2732" s="1"/>
      <c r="BW2732" s="1"/>
      <c r="BX2732" s="1"/>
      <c r="BY2732" s="1"/>
      <c r="BZ2732" s="1"/>
      <c r="CA2732" s="1"/>
      <c r="CB2732" s="1"/>
      <c r="CC2732" s="1"/>
      <c r="CD2732" s="1"/>
      <c r="CE2732" s="1"/>
      <c r="CF2732" s="1"/>
      <c r="CG2732" s="1"/>
      <c r="CH2732" s="1"/>
      <c r="CI2732" s="1"/>
      <c r="CJ2732" s="1"/>
      <c r="CK2732" s="1"/>
      <c r="CL2732" s="1"/>
      <c r="CM2732" s="1"/>
      <c r="CN2732" s="1"/>
      <c r="CO2732" s="1"/>
      <c r="CP2732" s="1"/>
      <c r="CQ2732" s="1"/>
      <c r="CR2732" s="1"/>
      <c r="CS2732" s="1"/>
      <c r="CT2732" s="1"/>
      <c r="CU2732" s="1"/>
      <c r="CV2732" s="1"/>
      <c r="CW2732" s="1"/>
      <c r="CX2732" s="1"/>
      <c r="CY2732" s="1"/>
      <c r="CZ2732" s="1"/>
      <c r="DA2732" s="1"/>
      <c r="DB2732" s="1"/>
      <c r="DC2732" s="1"/>
      <c r="DD2732" s="1"/>
      <c r="DE2732" s="1"/>
      <c r="DF2732" s="1"/>
      <c r="DG2732" s="1"/>
      <c r="DH2732" s="1"/>
      <c r="DI2732" s="1"/>
      <c r="DJ2732" s="1"/>
      <c r="DK2732" s="1"/>
      <c r="DL2732" s="1"/>
      <c r="DM2732" s="1"/>
      <c r="DN2732" s="1"/>
      <c r="DO2732" s="1"/>
      <c r="DP2732" s="1"/>
      <c r="DQ2732" s="1"/>
      <c r="DR2732" s="1"/>
      <c r="DS2732" s="1"/>
      <c r="DT2732" s="1"/>
      <c r="DU2732" s="1"/>
      <c r="DV2732" s="1"/>
      <c r="DW2732" s="1"/>
      <c r="DX2732" s="1"/>
      <c r="DY2732" s="1"/>
      <c r="DZ2732" s="1"/>
      <c r="EA2732" s="1"/>
      <c r="EB2732" s="1"/>
      <c r="EC2732" s="1"/>
      <c r="ED2732" s="1"/>
      <c r="EE2732" s="1"/>
      <c r="EF2732" s="1"/>
      <c r="EG2732" s="1"/>
      <c r="EH2732" s="1"/>
      <c r="EI2732" s="1"/>
      <c r="EJ2732" s="1"/>
      <c r="EK2732" s="1"/>
      <c r="EL2732" s="1"/>
      <c r="EM2732" s="1"/>
      <c r="EN2732" s="1"/>
      <c r="EO2732" s="1"/>
      <c r="EP2732" s="1"/>
      <c r="EQ2732" s="1"/>
      <c r="ER2732" s="1"/>
      <c r="ES2732" s="1"/>
      <c r="ET2732" s="1"/>
      <c r="EU2732" s="1"/>
      <c r="EV2732" s="1"/>
      <c r="EW2732" s="1"/>
      <c r="EX2732" s="1"/>
      <c r="EY2732" s="1"/>
      <c r="EZ2732" s="1"/>
      <c r="FA2732" s="1"/>
      <c r="FB2732" s="1"/>
      <c r="FC2732" s="1"/>
      <c r="FD2732" s="1"/>
      <c r="FE2732" s="1"/>
      <c r="FF2732" s="1"/>
      <c r="FG2732" s="1"/>
      <c r="FH2732" s="1"/>
      <c r="FI2732" s="1"/>
      <c r="FJ2732" s="1"/>
      <c r="FK2732" s="1"/>
      <c r="FL2732" s="1"/>
      <c r="FM2732" s="1"/>
      <c r="FN2732" s="1"/>
      <c r="FO2732" s="1"/>
      <c r="FP2732" s="1"/>
      <c r="FQ2732" s="1"/>
      <c r="FR2732" s="1"/>
      <c r="FS2732" s="1"/>
      <c r="FT2732" s="1"/>
      <c r="FU2732" s="1"/>
      <c r="FV2732" s="1"/>
      <c r="FW2732" s="1"/>
      <c r="FX2732" s="1"/>
      <c r="FY2732" s="1"/>
      <c r="FZ2732" s="1"/>
      <c r="GA2732" s="1"/>
      <c r="GB2732" s="1"/>
      <c r="GC2732" s="1"/>
      <c r="GD2732" s="1"/>
      <c r="GE2732" s="1"/>
      <c r="GF2732" s="1"/>
      <c r="GG2732" s="1"/>
      <c r="GH2732" s="1"/>
      <c r="GI2732" s="1"/>
      <c r="GJ2732" s="1"/>
      <c r="GK2732"/>
      <c r="GL2732"/>
      <c r="GM2732"/>
      <c r="GN2732"/>
      <c r="GO2732"/>
      <c r="GP2732"/>
      <c r="GQ2732"/>
      <c r="GR2732"/>
      <c r="GS2732"/>
      <c r="GT2732"/>
      <c r="GU2732"/>
      <c r="GV2732"/>
      <c r="GW2732"/>
      <c r="GX2732"/>
      <c r="GY2732"/>
      <c r="GZ2732"/>
      <c r="HA2732"/>
      <c r="HB2732"/>
      <c r="HC2732"/>
      <c r="HD2732"/>
      <c r="HE2732"/>
    </row>
    <row r="2733" spans="5:213" s="19" customFormat="1" x14ac:dyDescent="0.25">
      <c r="E2733" s="22"/>
      <c r="F2733" s="21"/>
      <c r="G2733" s="21"/>
      <c r="H2733" s="21"/>
      <c r="I2733" s="21"/>
      <c r="J2733" s="21"/>
      <c r="K2733" s="21"/>
      <c r="L2733" s="21"/>
      <c r="M2733" s="21"/>
      <c r="N2733" s="22"/>
      <c r="O2733" s="22"/>
      <c r="P2733" s="22"/>
      <c r="Q2733" s="22"/>
      <c r="U2733" s="21"/>
      <c r="V2733" s="21"/>
      <c r="W2733" s="21"/>
      <c r="X2733" s="246"/>
      <c r="Y2733" s="255"/>
      <c r="Z2733" s="47"/>
      <c r="AA2733" s="47"/>
      <c r="AB2733" s="46"/>
      <c r="AC2733" s="46"/>
      <c r="AD2733" s="46"/>
      <c r="AE2733" s="46"/>
      <c r="AF2733" s="46"/>
      <c r="AG2733" s="85"/>
      <c r="AH2733" s="46"/>
      <c r="AI2733" s="46"/>
      <c r="AJ2733" s="46"/>
      <c r="AK2733" s="46"/>
      <c r="AL2733" s="86"/>
      <c r="AM2733" s="25"/>
      <c r="AN2733" s="25"/>
      <c r="AO2733" s="25"/>
      <c r="AP2733" s="25"/>
      <c r="AQ2733"/>
      <c r="AR2733" s="25"/>
      <c r="AS2733" s="31"/>
      <c r="AT2733" s="25"/>
      <c r="AU2733" s="25"/>
      <c r="AV2733" s="31"/>
      <c r="BC2733" s="1"/>
      <c r="BD2733"/>
      <c r="BE2733"/>
      <c r="BF2733" s="1"/>
      <c r="BG2733"/>
      <c r="BH2733"/>
      <c r="BI2733"/>
      <c r="BJ2733" s="1"/>
      <c r="BK2733" s="1"/>
      <c r="BL2733"/>
      <c r="BM2733" s="1"/>
      <c r="BN2733" s="1"/>
      <c r="BO2733" s="1"/>
      <c r="BP2733" s="1"/>
      <c r="BQ2733" s="1"/>
      <c r="BR2733" s="1"/>
      <c r="BS2733" s="1"/>
      <c r="BT2733" s="22"/>
      <c r="BU2733" s="1"/>
      <c r="BV2733" s="1"/>
      <c r="BW2733" s="1"/>
      <c r="BX2733" s="1"/>
      <c r="BY2733" s="1"/>
      <c r="BZ2733" s="1"/>
      <c r="CA2733" s="1"/>
      <c r="CB2733" s="1"/>
      <c r="CC2733" s="1"/>
      <c r="CD2733" s="1"/>
      <c r="CE2733" s="1"/>
      <c r="CF2733" s="1"/>
      <c r="CG2733" s="1"/>
      <c r="CH2733" s="1"/>
      <c r="CI2733" s="1"/>
      <c r="CJ2733" s="1"/>
      <c r="CK2733" s="1"/>
      <c r="CL2733" s="1"/>
      <c r="CM2733" s="1"/>
      <c r="CN2733" s="1"/>
      <c r="CO2733" s="1"/>
      <c r="CP2733" s="1"/>
      <c r="CQ2733" s="1"/>
      <c r="CR2733" s="1"/>
      <c r="CS2733" s="1"/>
      <c r="CT2733" s="1"/>
      <c r="CU2733" s="1"/>
      <c r="CV2733" s="1"/>
      <c r="CW2733" s="1"/>
      <c r="CX2733" s="1"/>
      <c r="CY2733" s="1"/>
      <c r="CZ2733" s="1"/>
      <c r="DA2733" s="1"/>
      <c r="DB2733" s="1"/>
      <c r="DC2733" s="1"/>
      <c r="DD2733" s="1"/>
      <c r="DE2733" s="1"/>
      <c r="DF2733" s="1"/>
      <c r="DG2733" s="1"/>
      <c r="DH2733" s="1"/>
      <c r="DI2733" s="1"/>
      <c r="DJ2733" s="1"/>
      <c r="DK2733" s="1"/>
      <c r="DL2733" s="1"/>
      <c r="DM2733" s="1"/>
      <c r="DN2733" s="1"/>
      <c r="DO2733" s="1"/>
      <c r="DP2733" s="1"/>
      <c r="DQ2733" s="1"/>
      <c r="DR2733" s="1"/>
      <c r="DS2733" s="1"/>
      <c r="DT2733" s="1"/>
      <c r="DU2733" s="1"/>
      <c r="DV2733" s="1"/>
      <c r="DW2733" s="1"/>
      <c r="DX2733" s="1"/>
      <c r="DY2733" s="1"/>
      <c r="DZ2733" s="1"/>
      <c r="EA2733" s="1"/>
      <c r="EB2733" s="1"/>
      <c r="EC2733" s="1"/>
      <c r="ED2733" s="1"/>
      <c r="EE2733" s="1"/>
      <c r="EF2733" s="1"/>
      <c r="EG2733" s="1"/>
      <c r="EH2733" s="1"/>
      <c r="EI2733" s="1"/>
      <c r="EJ2733" s="1"/>
      <c r="EK2733" s="1"/>
      <c r="EL2733" s="1"/>
      <c r="EM2733" s="1"/>
      <c r="EN2733" s="1"/>
      <c r="EO2733" s="1"/>
      <c r="EP2733" s="1"/>
      <c r="EQ2733" s="1"/>
      <c r="ER2733" s="1"/>
      <c r="ES2733" s="1"/>
      <c r="ET2733" s="1"/>
      <c r="EU2733" s="1"/>
      <c r="EV2733" s="1"/>
      <c r="EW2733" s="1"/>
      <c r="EX2733" s="1"/>
      <c r="EY2733" s="1"/>
      <c r="EZ2733" s="1"/>
      <c r="FA2733" s="1"/>
      <c r="FB2733" s="1"/>
      <c r="FC2733" s="1"/>
      <c r="FD2733" s="1"/>
      <c r="FE2733" s="1"/>
      <c r="FF2733" s="1"/>
      <c r="FG2733" s="1"/>
      <c r="FH2733" s="1"/>
      <c r="FI2733" s="1"/>
      <c r="FJ2733" s="1"/>
      <c r="FK2733" s="1"/>
      <c r="FL2733" s="1"/>
      <c r="FM2733" s="1"/>
      <c r="FN2733" s="1"/>
      <c r="FO2733" s="1"/>
      <c r="FP2733" s="1"/>
      <c r="FQ2733" s="1"/>
      <c r="FR2733" s="1"/>
      <c r="FS2733" s="1"/>
      <c r="FT2733" s="1"/>
      <c r="FU2733" s="1"/>
      <c r="FV2733" s="1"/>
      <c r="FW2733" s="1"/>
      <c r="FX2733" s="1"/>
      <c r="FY2733" s="1"/>
      <c r="FZ2733" s="1"/>
      <c r="GA2733" s="1"/>
      <c r="GB2733" s="1"/>
      <c r="GC2733" s="1"/>
      <c r="GD2733" s="1"/>
      <c r="GE2733" s="1"/>
      <c r="GF2733" s="1"/>
      <c r="GG2733" s="1"/>
      <c r="GH2733" s="1"/>
      <c r="GI2733" s="1"/>
      <c r="GJ2733" s="1"/>
      <c r="GK2733"/>
      <c r="GL2733"/>
      <c r="GM2733"/>
      <c r="GN2733"/>
      <c r="GO2733"/>
      <c r="GP2733"/>
      <c r="GQ2733"/>
      <c r="GR2733"/>
      <c r="GS2733"/>
      <c r="GT2733"/>
      <c r="GU2733"/>
      <c r="GV2733"/>
      <c r="GW2733"/>
      <c r="GX2733"/>
      <c r="GY2733"/>
      <c r="GZ2733"/>
      <c r="HA2733"/>
      <c r="HB2733"/>
      <c r="HC2733"/>
      <c r="HD2733"/>
      <c r="HE2733"/>
    </row>
    <row r="2734" spans="5:213" s="19" customFormat="1" x14ac:dyDescent="0.25">
      <c r="E2734" s="22"/>
      <c r="F2734" s="21"/>
      <c r="G2734" s="21"/>
      <c r="H2734" s="21"/>
      <c r="I2734" s="21"/>
      <c r="J2734" s="21"/>
      <c r="K2734" s="21"/>
      <c r="L2734" s="21"/>
      <c r="M2734" s="21"/>
      <c r="N2734" s="22"/>
      <c r="O2734" s="22"/>
      <c r="P2734" s="22"/>
      <c r="Q2734" s="22"/>
      <c r="U2734" s="21"/>
      <c r="V2734" s="21"/>
      <c r="W2734" s="21"/>
      <c r="X2734" s="246"/>
      <c r="Y2734" s="255"/>
      <c r="Z2734" s="47"/>
      <c r="AA2734" s="47"/>
      <c r="AB2734" s="46"/>
      <c r="AC2734" s="46"/>
      <c r="AD2734" s="46"/>
      <c r="AE2734" s="46"/>
      <c r="AF2734" s="46"/>
      <c r="AG2734" s="85"/>
      <c r="AH2734" s="46"/>
      <c r="AI2734" s="46"/>
      <c r="AJ2734" s="46"/>
      <c r="AK2734" s="46"/>
      <c r="AL2734" s="86"/>
      <c r="AM2734" s="25"/>
      <c r="AN2734" s="25"/>
      <c r="AO2734" s="25"/>
      <c r="AP2734" s="25"/>
      <c r="AQ2734"/>
      <c r="AR2734" s="25"/>
      <c r="AS2734" s="31"/>
      <c r="AT2734" s="25"/>
      <c r="AU2734" s="25"/>
      <c r="AV2734" s="31"/>
      <c r="BC2734" s="1"/>
      <c r="BD2734"/>
      <c r="BE2734"/>
      <c r="BF2734" s="1"/>
      <c r="BG2734"/>
      <c r="BH2734"/>
      <c r="BI2734"/>
      <c r="BJ2734" s="1"/>
      <c r="BK2734" s="1"/>
      <c r="BL2734"/>
      <c r="BM2734" s="1"/>
      <c r="BN2734" s="1"/>
      <c r="BO2734" s="1"/>
      <c r="BP2734" s="1"/>
      <c r="BQ2734" s="1"/>
      <c r="BR2734" s="1"/>
      <c r="BS2734" s="1"/>
      <c r="BT2734" s="22"/>
      <c r="BU2734" s="1"/>
      <c r="BV2734" s="1"/>
      <c r="BW2734" s="1"/>
      <c r="BX2734" s="1"/>
      <c r="BY2734" s="1"/>
      <c r="BZ2734" s="1"/>
      <c r="CA2734" s="1"/>
      <c r="CB2734" s="1"/>
      <c r="CC2734" s="1"/>
      <c r="CD2734" s="1"/>
      <c r="CE2734" s="1"/>
      <c r="CF2734" s="1"/>
      <c r="CG2734" s="1"/>
      <c r="CH2734" s="1"/>
      <c r="CI2734" s="1"/>
      <c r="CJ2734" s="1"/>
      <c r="CK2734" s="1"/>
      <c r="CL2734" s="1"/>
      <c r="CM2734" s="1"/>
      <c r="CN2734" s="1"/>
      <c r="CO2734" s="1"/>
      <c r="CP2734" s="1"/>
      <c r="CQ2734" s="1"/>
      <c r="CR2734" s="1"/>
      <c r="CS2734" s="1"/>
      <c r="CT2734" s="1"/>
      <c r="CU2734" s="1"/>
      <c r="CV2734" s="1"/>
      <c r="CW2734" s="1"/>
      <c r="CX2734" s="1"/>
      <c r="CY2734" s="1"/>
      <c r="CZ2734" s="1"/>
      <c r="DA2734" s="1"/>
      <c r="DB2734" s="1"/>
      <c r="DC2734" s="1"/>
      <c r="DD2734" s="1"/>
      <c r="DE2734" s="1"/>
      <c r="DF2734" s="1"/>
      <c r="DG2734" s="1"/>
      <c r="DH2734" s="1"/>
      <c r="DI2734" s="1"/>
      <c r="DJ2734" s="1"/>
      <c r="DK2734" s="1"/>
      <c r="DL2734" s="1"/>
      <c r="DM2734" s="1"/>
      <c r="DN2734" s="1"/>
      <c r="DO2734" s="1"/>
      <c r="DP2734" s="1"/>
      <c r="DQ2734" s="1"/>
      <c r="DR2734" s="1"/>
      <c r="DS2734" s="1"/>
      <c r="DT2734" s="1"/>
      <c r="DU2734" s="1"/>
      <c r="DV2734" s="1"/>
      <c r="DW2734" s="1"/>
      <c r="DX2734" s="1"/>
      <c r="DY2734" s="1"/>
      <c r="DZ2734" s="1"/>
      <c r="EA2734" s="1"/>
      <c r="EB2734" s="1"/>
      <c r="EC2734" s="1"/>
      <c r="ED2734" s="1"/>
      <c r="EE2734" s="1"/>
      <c r="EF2734" s="1"/>
      <c r="EG2734" s="1"/>
      <c r="EH2734" s="1"/>
      <c r="EI2734" s="1"/>
      <c r="EJ2734" s="1"/>
      <c r="EK2734" s="1"/>
      <c r="EL2734" s="1"/>
      <c r="EM2734" s="1"/>
      <c r="EN2734" s="1"/>
      <c r="EO2734" s="1"/>
      <c r="EP2734" s="1"/>
      <c r="EQ2734" s="1"/>
      <c r="ER2734" s="1"/>
      <c r="ES2734" s="1"/>
      <c r="ET2734" s="1"/>
      <c r="EU2734" s="1"/>
      <c r="EV2734" s="1"/>
      <c r="EW2734" s="1"/>
      <c r="EX2734" s="1"/>
      <c r="EY2734" s="1"/>
      <c r="EZ2734" s="1"/>
      <c r="FA2734" s="1"/>
      <c r="FB2734" s="1"/>
      <c r="FC2734" s="1"/>
      <c r="FD2734" s="1"/>
      <c r="FE2734" s="1"/>
      <c r="FF2734" s="1"/>
      <c r="FG2734" s="1"/>
      <c r="FH2734" s="1"/>
      <c r="FI2734" s="1"/>
      <c r="FJ2734" s="1"/>
      <c r="FK2734" s="1"/>
      <c r="FL2734" s="1"/>
      <c r="FM2734" s="1"/>
      <c r="FN2734" s="1"/>
      <c r="FO2734" s="1"/>
      <c r="FP2734" s="1"/>
      <c r="FQ2734" s="1"/>
      <c r="FR2734" s="1"/>
      <c r="FS2734" s="1"/>
      <c r="FT2734" s="1"/>
      <c r="FU2734" s="1"/>
      <c r="FV2734" s="1"/>
      <c r="FW2734" s="1"/>
      <c r="FX2734" s="1"/>
      <c r="FY2734" s="1"/>
      <c r="FZ2734" s="1"/>
      <c r="GA2734" s="1"/>
      <c r="GB2734" s="1"/>
      <c r="GC2734" s="1"/>
      <c r="GD2734" s="1"/>
      <c r="GE2734" s="1"/>
      <c r="GF2734" s="1"/>
      <c r="GG2734" s="1"/>
      <c r="GH2734" s="1"/>
      <c r="GI2734" s="1"/>
      <c r="GJ2734" s="1"/>
      <c r="GK2734"/>
      <c r="GL2734"/>
      <c r="GM2734"/>
      <c r="GN2734"/>
      <c r="GO2734"/>
      <c r="GP2734"/>
      <c r="GQ2734"/>
      <c r="GR2734"/>
      <c r="GS2734"/>
      <c r="GT2734"/>
      <c r="GU2734"/>
      <c r="GV2734"/>
      <c r="GW2734"/>
      <c r="GX2734"/>
      <c r="GY2734"/>
      <c r="GZ2734"/>
      <c r="HA2734"/>
      <c r="HB2734"/>
      <c r="HC2734"/>
      <c r="HD2734"/>
      <c r="HE2734"/>
    </row>
    <row r="2735" spans="5:213" s="19" customFormat="1" x14ac:dyDescent="0.25">
      <c r="E2735" s="22"/>
      <c r="F2735" s="21"/>
      <c r="G2735" s="21"/>
      <c r="H2735" s="21"/>
      <c r="I2735" s="21"/>
      <c r="J2735" s="21"/>
      <c r="K2735" s="21"/>
      <c r="L2735" s="21"/>
      <c r="M2735" s="21"/>
      <c r="N2735" s="22"/>
      <c r="O2735" s="22"/>
      <c r="P2735" s="22"/>
      <c r="Q2735" s="22"/>
      <c r="U2735" s="21"/>
      <c r="V2735" s="21"/>
      <c r="W2735" s="21"/>
      <c r="X2735" s="246"/>
      <c r="Y2735" s="255"/>
      <c r="Z2735" s="47"/>
      <c r="AA2735" s="47"/>
      <c r="AB2735" s="46"/>
      <c r="AC2735" s="46"/>
      <c r="AD2735" s="46"/>
      <c r="AE2735" s="46"/>
      <c r="AF2735" s="46"/>
      <c r="AG2735" s="85"/>
      <c r="AH2735" s="46"/>
      <c r="AI2735" s="46"/>
      <c r="AJ2735" s="46"/>
      <c r="AK2735" s="46"/>
      <c r="AL2735" s="86"/>
      <c r="AM2735" s="25"/>
      <c r="AN2735" s="25"/>
      <c r="AO2735" s="25"/>
      <c r="AP2735" s="25"/>
      <c r="AQ2735"/>
      <c r="AR2735" s="25"/>
      <c r="AS2735" s="31"/>
      <c r="AT2735" s="25"/>
      <c r="AU2735" s="25"/>
      <c r="AV2735" s="31"/>
      <c r="BC2735" s="1"/>
      <c r="BD2735"/>
      <c r="BE2735"/>
      <c r="BF2735" s="1"/>
      <c r="BG2735"/>
      <c r="BH2735"/>
      <c r="BI2735"/>
      <c r="BJ2735" s="1"/>
      <c r="BK2735" s="1"/>
      <c r="BL2735"/>
      <c r="BM2735" s="1"/>
      <c r="BN2735" s="1"/>
      <c r="BO2735" s="1"/>
      <c r="BP2735" s="1"/>
      <c r="BQ2735" s="1"/>
      <c r="BR2735" s="1"/>
      <c r="BS2735" s="1"/>
      <c r="BT2735" s="22"/>
      <c r="BU2735" s="1"/>
      <c r="BV2735" s="1"/>
      <c r="BW2735" s="1"/>
      <c r="BX2735" s="1"/>
      <c r="BY2735" s="1"/>
      <c r="BZ2735" s="1"/>
      <c r="CA2735" s="1"/>
      <c r="CB2735" s="1"/>
      <c r="CC2735" s="1"/>
      <c r="CD2735" s="1"/>
      <c r="CE2735" s="1"/>
      <c r="CF2735" s="1"/>
      <c r="CG2735" s="1"/>
      <c r="CH2735" s="1"/>
      <c r="CI2735" s="1"/>
      <c r="CJ2735" s="1"/>
      <c r="CK2735" s="1"/>
      <c r="CL2735" s="1"/>
      <c r="CM2735" s="1"/>
      <c r="CN2735" s="1"/>
      <c r="CO2735" s="1"/>
      <c r="CP2735" s="1"/>
      <c r="CQ2735" s="1"/>
      <c r="CR2735" s="1"/>
      <c r="CS2735" s="1"/>
      <c r="CT2735" s="1"/>
      <c r="CU2735" s="1"/>
      <c r="CV2735" s="1"/>
      <c r="CW2735" s="1"/>
      <c r="CX2735" s="1"/>
      <c r="CY2735" s="1"/>
      <c r="CZ2735" s="1"/>
      <c r="DA2735" s="1"/>
      <c r="DB2735" s="1"/>
      <c r="DC2735" s="1"/>
      <c r="DD2735" s="1"/>
      <c r="DE2735" s="1"/>
      <c r="DF2735" s="1"/>
      <c r="DG2735" s="1"/>
      <c r="DH2735" s="1"/>
      <c r="DI2735" s="1"/>
      <c r="DJ2735" s="1"/>
      <c r="DK2735" s="1"/>
      <c r="DL2735" s="1"/>
      <c r="DM2735" s="1"/>
      <c r="DN2735" s="1"/>
      <c r="DO2735" s="1"/>
      <c r="DP2735" s="1"/>
      <c r="DQ2735" s="1"/>
      <c r="DR2735" s="1"/>
      <c r="DS2735" s="1"/>
      <c r="DT2735" s="1"/>
      <c r="DU2735" s="1"/>
      <c r="DV2735" s="1"/>
      <c r="DW2735" s="1"/>
      <c r="DX2735" s="1"/>
      <c r="DY2735" s="1"/>
      <c r="DZ2735" s="1"/>
      <c r="EA2735" s="1"/>
      <c r="EB2735" s="1"/>
      <c r="EC2735" s="1"/>
      <c r="ED2735" s="1"/>
      <c r="EE2735" s="1"/>
      <c r="EF2735" s="1"/>
      <c r="EG2735" s="1"/>
      <c r="EH2735" s="1"/>
      <c r="EI2735" s="1"/>
      <c r="EJ2735" s="1"/>
      <c r="EK2735" s="1"/>
      <c r="EL2735" s="1"/>
      <c r="EM2735" s="1"/>
      <c r="EN2735" s="1"/>
      <c r="EO2735" s="1"/>
      <c r="EP2735" s="1"/>
      <c r="EQ2735" s="1"/>
      <c r="ER2735" s="1"/>
      <c r="ES2735" s="1"/>
      <c r="ET2735" s="1"/>
      <c r="EU2735" s="1"/>
      <c r="EV2735" s="1"/>
      <c r="EW2735" s="1"/>
      <c r="EX2735" s="1"/>
      <c r="EY2735" s="1"/>
      <c r="EZ2735" s="1"/>
      <c r="FA2735" s="1"/>
      <c r="FB2735" s="1"/>
      <c r="FC2735" s="1"/>
      <c r="FD2735" s="1"/>
      <c r="FE2735" s="1"/>
      <c r="FF2735" s="1"/>
      <c r="FG2735" s="1"/>
      <c r="FH2735" s="1"/>
      <c r="FI2735" s="1"/>
      <c r="FJ2735" s="1"/>
      <c r="FK2735" s="1"/>
      <c r="FL2735" s="1"/>
      <c r="FM2735" s="1"/>
      <c r="FN2735" s="1"/>
      <c r="FO2735" s="1"/>
      <c r="FP2735" s="1"/>
      <c r="FQ2735" s="1"/>
      <c r="FR2735" s="1"/>
      <c r="FS2735" s="1"/>
      <c r="FT2735" s="1"/>
      <c r="FU2735" s="1"/>
      <c r="FV2735" s="1"/>
      <c r="FW2735" s="1"/>
      <c r="FX2735" s="1"/>
      <c r="FY2735" s="1"/>
      <c r="FZ2735" s="1"/>
      <c r="GA2735" s="1"/>
      <c r="GB2735" s="1"/>
      <c r="GC2735" s="1"/>
      <c r="GD2735" s="1"/>
      <c r="GE2735" s="1"/>
      <c r="GF2735" s="1"/>
      <c r="GG2735" s="1"/>
      <c r="GH2735" s="1"/>
      <c r="GI2735" s="1"/>
      <c r="GJ2735" s="1"/>
      <c r="GK2735"/>
      <c r="GL2735"/>
      <c r="GM2735"/>
      <c r="GN2735"/>
      <c r="GO2735"/>
      <c r="GP2735"/>
      <c r="GQ2735"/>
      <c r="GR2735"/>
      <c r="GS2735"/>
      <c r="GT2735"/>
      <c r="GU2735"/>
      <c r="GV2735"/>
      <c r="GW2735"/>
      <c r="GX2735"/>
      <c r="GY2735"/>
      <c r="GZ2735"/>
      <c r="HA2735"/>
      <c r="HB2735"/>
      <c r="HC2735"/>
      <c r="HD2735"/>
      <c r="HE2735"/>
    </row>
    <row r="2736" spans="5:213" s="19" customFormat="1" x14ac:dyDescent="0.25">
      <c r="E2736" s="22"/>
      <c r="F2736" s="21"/>
      <c r="G2736" s="21"/>
      <c r="H2736" s="21"/>
      <c r="I2736" s="21"/>
      <c r="J2736" s="21"/>
      <c r="K2736" s="21"/>
      <c r="L2736" s="21"/>
      <c r="M2736" s="21"/>
      <c r="N2736" s="22"/>
      <c r="O2736" s="22"/>
      <c r="P2736" s="22"/>
      <c r="Q2736" s="22"/>
      <c r="U2736" s="21"/>
      <c r="V2736" s="21"/>
      <c r="W2736" s="21"/>
      <c r="X2736" s="246"/>
      <c r="Y2736" s="255"/>
      <c r="Z2736" s="47"/>
      <c r="AA2736" s="47"/>
      <c r="AB2736" s="46"/>
      <c r="AC2736" s="46"/>
      <c r="AD2736" s="46"/>
      <c r="AE2736" s="46"/>
      <c r="AF2736" s="46"/>
      <c r="AG2736" s="85"/>
      <c r="AH2736" s="46"/>
      <c r="AI2736" s="46"/>
      <c r="AJ2736" s="46"/>
      <c r="AK2736" s="46"/>
      <c r="AL2736" s="86"/>
      <c r="AM2736" s="25"/>
      <c r="AN2736" s="25"/>
      <c r="AO2736" s="25"/>
      <c r="AP2736" s="25"/>
      <c r="AQ2736"/>
      <c r="AR2736" s="25"/>
      <c r="AS2736" s="31"/>
      <c r="AT2736" s="25"/>
      <c r="AU2736" s="25"/>
      <c r="AV2736" s="31"/>
      <c r="BC2736" s="1"/>
      <c r="BD2736"/>
      <c r="BE2736"/>
      <c r="BF2736" s="1"/>
      <c r="BG2736"/>
      <c r="BH2736"/>
      <c r="BI2736"/>
      <c r="BJ2736" s="1"/>
      <c r="BK2736" s="1"/>
      <c r="BL2736"/>
      <c r="BM2736" s="1"/>
      <c r="BN2736" s="1"/>
      <c r="BO2736" s="1"/>
      <c r="BP2736" s="1"/>
      <c r="BQ2736" s="1"/>
      <c r="BR2736" s="1"/>
      <c r="BS2736" s="1"/>
      <c r="BT2736" s="22"/>
      <c r="BU2736" s="1"/>
      <c r="BV2736" s="1"/>
      <c r="BW2736" s="1"/>
      <c r="BX2736" s="1"/>
      <c r="BY2736" s="1"/>
      <c r="BZ2736" s="1"/>
      <c r="CA2736" s="1"/>
      <c r="CB2736" s="1"/>
      <c r="CC2736" s="1"/>
      <c r="CD2736" s="1"/>
      <c r="CE2736" s="1"/>
      <c r="CF2736" s="1"/>
      <c r="CG2736" s="1"/>
      <c r="CH2736" s="1"/>
      <c r="CI2736" s="1"/>
      <c r="CJ2736" s="1"/>
      <c r="CK2736" s="1"/>
      <c r="CL2736" s="1"/>
      <c r="CM2736" s="1"/>
      <c r="CN2736" s="1"/>
      <c r="CO2736" s="1"/>
      <c r="CP2736" s="1"/>
      <c r="CQ2736" s="1"/>
      <c r="CR2736" s="1"/>
      <c r="CS2736" s="1"/>
      <c r="CT2736" s="1"/>
      <c r="CU2736" s="1"/>
      <c r="CV2736" s="1"/>
      <c r="CW2736" s="1"/>
      <c r="CX2736" s="1"/>
      <c r="CY2736" s="1"/>
      <c r="CZ2736" s="1"/>
      <c r="DA2736" s="1"/>
      <c r="DB2736" s="1"/>
      <c r="DC2736" s="1"/>
      <c r="DD2736" s="1"/>
      <c r="DE2736" s="1"/>
      <c r="DF2736" s="1"/>
      <c r="DG2736" s="1"/>
      <c r="DH2736" s="1"/>
      <c r="DI2736" s="1"/>
      <c r="DJ2736" s="1"/>
      <c r="DK2736" s="1"/>
      <c r="DL2736" s="1"/>
      <c r="DM2736" s="1"/>
      <c r="DN2736" s="1"/>
      <c r="DO2736" s="1"/>
      <c r="DP2736" s="1"/>
      <c r="DQ2736" s="1"/>
      <c r="DR2736" s="1"/>
      <c r="DS2736" s="1"/>
      <c r="DT2736" s="1"/>
      <c r="DU2736" s="1"/>
      <c r="DV2736" s="1"/>
      <c r="DW2736" s="1"/>
      <c r="DX2736" s="1"/>
      <c r="DY2736" s="1"/>
      <c r="DZ2736" s="1"/>
      <c r="EA2736" s="1"/>
      <c r="EB2736" s="1"/>
      <c r="EC2736" s="1"/>
      <c r="ED2736" s="1"/>
      <c r="EE2736" s="1"/>
      <c r="EF2736" s="1"/>
      <c r="EG2736" s="1"/>
      <c r="EH2736" s="1"/>
      <c r="EI2736" s="1"/>
      <c r="EJ2736" s="1"/>
      <c r="EK2736" s="1"/>
      <c r="EL2736" s="1"/>
      <c r="EM2736" s="1"/>
      <c r="EN2736" s="1"/>
      <c r="EO2736" s="1"/>
      <c r="EP2736" s="1"/>
      <c r="EQ2736" s="1"/>
      <c r="ER2736" s="1"/>
      <c r="ES2736" s="1"/>
      <c r="ET2736" s="1"/>
      <c r="EU2736" s="1"/>
      <c r="EV2736" s="1"/>
      <c r="EW2736" s="1"/>
      <c r="EX2736" s="1"/>
      <c r="EY2736" s="1"/>
      <c r="EZ2736" s="1"/>
      <c r="FA2736" s="1"/>
      <c r="FB2736" s="1"/>
      <c r="FC2736" s="1"/>
      <c r="FD2736" s="1"/>
      <c r="FE2736" s="1"/>
      <c r="FF2736" s="1"/>
      <c r="FG2736" s="1"/>
      <c r="FH2736" s="1"/>
      <c r="FI2736" s="1"/>
      <c r="FJ2736" s="1"/>
      <c r="FK2736" s="1"/>
      <c r="FL2736" s="1"/>
      <c r="FM2736" s="1"/>
      <c r="FN2736" s="1"/>
      <c r="FO2736" s="1"/>
      <c r="FP2736" s="1"/>
      <c r="FQ2736" s="1"/>
      <c r="FR2736" s="1"/>
      <c r="FS2736" s="1"/>
      <c r="FT2736" s="1"/>
      <c r="FU2736" s="1"/>
      <c r="FV2736" s="1"/>
      <c r="FW2736" s="1"/>
      <c r="FX2736" s="1"/>
      <c r="FY2736" s="1"/>
      <c r="FZ2736" s="1"/>
      <c r="GA2736" s="1"/>
      <c r="GB2736" s="1"/>
      <c r="GC2736" s="1"/>
      <c r="GD2736" s="1"/>
      <c r="GE2736" s="1"/>
      <c r="GF2736" s="1"/>
      <c r="GG2736" s="1"/>
      <c r="GH2736" s="1"/>
      <c r="GI2736" s="1"/>
      <c r="GJ2736" s="1"/>
      <c r="GK2736"/>
      <c r="GL2736"/>
      <c r="GM2736"/>
      <c r="GN2736"/>
      <c r="GO2736"/>
      <c r="GP2736"/>
      <c r="GQ2736"/>
      <c r="GR2736"/>
      <c r="GS2736"/>
      <c r="GT2736"/>
      <c r="GU2736"/>
      <c r="GV2736"/>
      <c r="GW2736"/>
      <c r="GX2736"/>
      <c r="GY2736"/>
      <c r="GZ2736"/>
      <c r="HA2736"/>
      <c r="HB2736"/>
      <c r="HC2736"/>
      <c r="HD2736"/>
      <c r="HE2736"/>
    </row>
    <row r="2737" spans="5:213" s="19" customFormat="1" x14ac:dyDescent="0.25">
      <c r="E2737" s="22"/>
      <c r="F2737" s="21"/>
      <c r="G2737" s="21"/>
      <c r="H2737" s="21"/>
      <c r="I2737" s="21"/>
      <c r="J2737" s="21"/>
      <c r="K2737" s="21"/>
      <c r="L2737" s="21"/>
      <c r="M2737" s="21"/>
      <c r="N2737" s="22"/>
      <c r="O2737" s="22"/>
      <c r="P2737" s="22"/>
      <c r="Q2737" s="22"/>
      <c r="U2737" s="21"/>
      <c r="V2737" s="21"/>
      <c r="W2737" s="21"/>
      <c r="X2737" s="246"/>
      <c r="Y2737" s="255"/>
      <c r="Z2737" s="47"/>
      <c r="AA2737" s="47"/>
      <c r="AB2737" s="46"/>
      <c r="AC2737" s="46"/>
      <c r="AD2737" s="46"/>
      <c r="AE2737" s="46"/>
      <c r="AF2737" s="46"/>
      <c r="AG2737" s="85"/>
      <c r="AH2737" s="46"/>
      <c r="AI2737" s="46"/>
      <c r="AJ2737" s="46"/>
      <c r="AK2737" s="46"/>
      <c r="AL2737" s="86"/>
      <c r="AM2737" s="25"/>
      <c r="AN2737" s="25"/>
      <c r="AO2737" s="25"/>
      <c r="AP2737" s="25"/>
      <c r="AQ2737"/>
      <c r="AR2737" s="25"/>
      <c r="AS2737" s="31"/>
      <c r="AT2737" s="25"/>
      <c r="AU2737" s="25"/>
      <c r="AV2737" s="31"/>
      <c r="BC2737" s="1"/>
      <c r="BD2737"/>
      <c r="BE2737"/>
      <c r="BF2737" s="1"/>
      <c r="BG2737"/>
      <c r="BH2737"/>
      <c r="BI2737"/>
      <c r="BJ2737" s="1"/>
      <c r="BK2737" s="1"/>
      <c r="BL2737"/>
      <c r="BM2737" s="1"/>
      <c r="BN2737" s="1"/>
      <c r="BO2737" s="1"/>
      <c r="BP2737" s="1"/>
      <c r="BQ2737" s="1"/>
      <c r="BR2737" s="1"/>
      <c r="BS2737" s="1"/>
      <c r="BT2737" s="22"/>
      <c r="BU2737" s="1"/>
      <c r="BV2737" s="1"/>
      <c r="BW2737" s="1"/>
      <c r="BX2737" s="1"/>
      <c r="BY2737" s="1"/>
      <c r="BZ2737" s="1"/>
      <c r="CA2737" s="1"/>
      <c r="CB2737" s="1"/>
      <c r="CC2737" s="1"/>
      <c r="CD2737" s="1"/>
      <c r="CE2737" s="1"/>
      <c r="CF2737" s="1"/>
      <c r="CG2737" s="1"/>
      <c r="CH2737" s="1"/>
      <c r="CI2737" s="1"/>
      <c r="CJ2737" s="1"/>
      <c r="CK2737" s="1"/>
      <c r="CL2737" s="1"/>
      <c r="CM2737" s="1"/>
      <c r="CN2737" s="1"/>
      <c r="CO2737" s="1"/>
      <c r="CP2737" s="1"/>
      <c r="CQ2737" s="1"/>
      <c r="CR2737" s="1"/>
      <c r="CS2737" s="1"/>
      <c r="CT2737" s="1"/>
      <c r="CU2737" s="1"/>
      <c r="CV2737" s="1"/>
      <c r="CW2737" s="1"/>
      <c r="CX2737" s="1"/>
      <c r="CY2737" s="1"/>
      <c r="CZ2737" s="1"/>
      <c r="DA2737" s="1"/>
      <c r="DB2737" s="1"/>
      <c r="DC2737" s="1"/>
      <c r="DD2737" s="1"/>
      <c r="DE2737" s="1"/>
      <c r="DF2737" s="1"/>
      <c r="DG2737" s="1"/>
      <c r="DH2737" s="1"/>
      <c r="DI2737" s="1"/>
      <c r="DJ2737" s="1"/>
      <c r="DK2737" s="1"/>
      <c r="DL2737" s="1"/>
      <c r="DM2737" s="1"/>
      <c r="DN2737" s="1"/>
      <c r="DO2737" s="1"/>
      <c r="DP2737" s="1"/>
      <c r="DQ2737" s="1"/>
      <c r="DR2737" s="1"/>
      <c r="DS2737" s="1"/>
      <c r="DT2737" s="1"/>
      <c r="DU2737" s="1"/>
      <c r="DV2737" s="1"/>
      <c r="DW2737" s="1"/>
      <c r="DX2737" s="1"/>
      <c r="DY2737" s="1"/>
      <c r="DZ2737" s="1"/>
      <c r="EA2737" s="1"/>
      <c r="EB2737" s="1"/>
      <c r="EC2737" s="1"/>
      <c r="ED2737" s="1"/>
      <c r="EE2737" s="1"/>
      <c r="EF2737" s="1"/>
      <c r="EG2737" s="1"/>
      <c r="EH2737" s="1"/>
      <c r="EI2737" s="1"/>
      <c r="EJ2737" s="1"/>
      <c r="EK2737" s="1"/>
      <c r="EL2737" s="1"/>
      <c r="EM2737" s="1"/>
      <c r="EN2737" s="1"/>
      <c r="EO2737" s="1"/>
      <c r="EP2737" s="1"/>
      <c r="EQ2737" s="1"/>
      <c r="ER2737" s="1"/>
      <c r="ES2737" s="1"/>
      <c r="ET2737" s="1"/>
      <c r="EU2737" s="1"/>
      <c r="EV2737" s="1"/>
      <c r="EW2737" s="1"/>
      <c r="EX2737" s="1"/>
      <c r="EY2737" s="1"/>
      <c r="EZ2737" s="1"/>
      <c r="FA2737" s="1"/>
      <c r="FB2737" s="1"/>
      <c r="FC2737" s="1"/>
      <c r="FD2737" s="1"/>
      <c r="FE2737" s="1"/>
      <c r="FF2737" s="1"/>
      <c r="FG2737" s="1"/>
      <c r="FH2737" s="1"/>
      <c r="FI2737" s="1"/>
      <c r="FJ2737" s="1"/>
      <c r="FK2737" s="1"/>
      <c r="FL2737" s="1"/>
      <c r="FM2737" s="1"/>
      <c r="FN2737" s="1"/>
      <c r="FO2737" s="1"/>
      <c r="FP2737" s="1"/>
      <c r="FQ2737" s="1"/>
      <c r="FR2737" s="1"/>
      <c r="FS2737" s="1"/>
      <c r="FT2737" s="1"/>
      <c r="FU2737" s="1"/>
      <c r="FV2737" s="1"/>
      <c r="FW2737" s="1"/>
      <c r="FX2737" s="1"/>
      <c r="FY2737" s="1"/>
      <c r="FZ2737" s="1"/>
      <c r="GA2737" s="1"/>
      <c r="GB2737" s="1"/>
      <c r="GC2737" s="1"/>
      <c r="GD2737" s="1"/>
      <c r="GE2737" s="1"/>
      <c r="GF2737" s="1"/>
      <c r="GG2737" s="1"/>
      <c r="GH2737" s="1"/>
      <c r="GI2737" s="1"/>
      <c r="GJ2737" s="1"/>
      <c r="GK2737"/>
      <c r="GL2737"/>
      <c r="GM2737"/>
      <c r="GN2737"/>
      <c r="GO2737"/>
      <c r="GP2737"/>
      <c r="GQ2737"/>
      <c r="GR2737"/>
      <c r="GS2737"/>
      <c r="GT2737"/>
      <c r="GU2737"/>
      <c r="GV2737"/>
      <c r="GW2737"/>
      <c r="GX2737"/>
      <c r="GY2737"/>
      <c r="GZ2737"/>
      <c r="HA2737"/>
      <c r="HB2737"/>
      <c r="HC2737"/>
      <c r="HD2737"/>
      <c r="HE2737"/>
    </row>
    <row r="2738" spans="5:213" s="19" customFormat="1" x14ac:dyDescent="0.25">
      <c r="E2738" s="22"/>
      <c r="F2738" s="21"/>
      <c r="G2738" s="21"/>
      <c r="H2738" s="21"/>
      <c r="I2738" s="21"/>
      <c r="J2738" s="21"/>
      <c r="K2738" s="21"/>
      <c r="L2738" s="21"/>
      <c r="M2738" s="21"/>
      <c r="N2738" s="22"/>
      <c r="O2738" s="22"/>
      <c r="P2738" s="22"/>
      <c r="Q2738" s="22"/>
      <c r="U2738" s="21"/>
      <c r="V2738" s="21"/>
      <c r="W2738" s="21"/>
      <c r="X2738" s="246"/>
      <c r="Y2738" s="255"/>
      <c r="Z2738" s="47"/>
      <c r="AA2738" s="47"/>
      <c r="AB2738" s="46"/>
      <c r="AC2738" s="46"/>
      <c r="AD2738" s="46"/>
      <c r="AE2738" s="46"/>
      <c r="AF2738" s="46"/>
      <c r="AG2738" s="85"/>
      <c r="AH2738" s="46"/>
      <c r="AI2738" s="46"/>
      <c r="AJ2738" s="46"/>
      <c r="AK2738" s="46"/>
      <c r="AL2738" s="86"/>
      <c r="AM2738" s="25"/>
      <c r="AN2738" s="25"/>
      <c r="AO2738" s="25"/>
      <c r="AP2738" s="25"/>
      <c r="AQ2738"/>
      <c r="AR2738" s="25"/>
      <c r="AS2738" s="31"/>
      <c r="AT2738" s="25"/>
      <c r="AU2738" s="25"/>
      <c r="AV2738" s="31"/>
      <c r="BC2738" s="1"/>
      <c r="BD2738"/>
      <c r="BE2738"/>
      <c r="BF2738" s="1"/>
      <c r="BG2738"/>
      <c r="BH2738"/>
      <c r="BI2738"/>
      <c r="BJ2738" s="1"/>
      <c r="BK2738" s="1"/>
      <c r="BL2738"/>
      <c r="BM2738" s="1"/>
      <c r="BN2738" s="1"/>
      <c r="BO2738" s="1"/>
      <c r="BP2738" s="1"/>
      <c r="BQ2738" s="1"/>
      <c r="BR2738" s="1"/>
      <c r="BS2738" s="1"/>
      <c r="BT2738" s="22"/>
      <c r="BU2738" s="1"/>
      <c r="BV2738" s="1"/>
      <c r="BW2738" s="1"/>
      <c r="BX2738" s="1"/>
      <c r="BY2738" s="1"/>
      <c r="BZ2738" s="1"/>
      <c r="CA2738" s="1"/>
      <c r="CB2738" s="1"/>
      <c r="CC2738" s="1"/>
      <c r="CD2738" s="1"/>
      <c r="CE2738" s="1"/>
      <c r="CF2738" s="1"/>
      <c r="CG2738" s="1"/>
      <c r="CH2738" s="1"/>
      <c r="CI2738" s="1"/>
      <c r="CJ2738" s="1"/>
      <c r="CK2738" s="1"/>
      <c r="CL2738" s="1"/>
      <c r="CM2738" s="1"/>
      <c r="CN2738" s="1"/>
      <c r="CO2738" s="1"/>
      <c r="CP2738" s="1"/>
      <c r="CQ2738" s="1"/>
      <c r="CR2738" s="1"/>
      <c r="CS2738" s="1"/>
      <c r="CT2738" s="1"/>
      <c r="CU2738" s="1"/>
      <c r="CV2738" s="1"/>
      <c r="CW2738" s="1"/>
      <c r="CX2738" s="1"/>
      <c r="CY2738" s="1"/>
      <c r="CZ2738" s="1"/>
      <c r="DA2738" s="1"/>
      <c r="DB2738" s="1"/>
      <c r="DC2738" s="1"/>
      <c r="DD2738" s="1"/>
      <c r="DE2738" s="1"/>
      <c r="DF2738" s="1"/>
      <c r="DG2738" s="1"/>
      <c r="DH2738" s="1"/>
      <c r="DI2738" s="1"/>
      <c r="DJ2738" s="1"/>
      <c r="DK2738" s="1"/>
      <c r="DL2738" s="1"/>
      <c r="DM2738" s="1"/>
      <c r="DN2738" s="1"/>
      <c r="DO2738" s="1"/>
      <c r="DP2738" s="1"/>
      <c r="DQ2738" s="1"/>
      <c r="DR2738" s="1"/>
      <c r="DS2738" s="1"/>
      <c r="DT2738" s="1"/>
      <c r="DU2738" s="1"/>
      <c r="DV2738" s="1"/>
      <c r="DW2738" s="1"/>
      <c r="DX2738" s="1"/>
      <c r="DY2738" s="1"/>
      <c r="DZ2738" s="1"/>
      <c r="EA2738" s="1"/>
      <c r="EB2738" s="1"/>
      <c r="EC2738" s="1"/>
      <c r="ED2738" s="1"/>
      <c r="EE2738" s="1"/>
      <c r="EF2738" s="1"/>
      <c r="EG2738" s="1"/>
      <c r="EH2738" s="1"/>
      <c r="EI2738" s="1"/>
      <c r="EJ2738" s="1"/>
      <c r="EK2738" s="1"/>
      <c r="EL2738" s="1"/>
      <c r="EM2738" s="1"/>
      <c r="EN2738" s="1"/>
      <c r="EO2738" s="1"/>
      <c r="EP2738" s="1"/>
      <c r="EQ2738" s="1"/>
      <c r="ER2738" s="1"/>
      <c r="ES2738" s="1"/>
      <c r="ET2738" s="1"/>
      <c r="EU2738" s="1"/>
      <c r="EV2738" s="1"/>
      <c r="EW2738" s="1"/>
      <c r="EX2738" s="1"/>
      <c r="EY2738" s="1"/>
      <c r="EZ2738" s="1"/>
      <c r="FA2738" s="1"/>
      <c r="FB2738" s="1"/>
      <c r="FC2738" s="1"/>
      <c r="FD2738" s="1"/>
      <c r="FE2738" s="1"/>
      <c r="FF2738" s="1"/>
      <c r="FG2738" s="1"/>
      <c r="FH2738" s="1"/>
      <c r="FI2738" s="1"/>
      <c r="FJ2738" s="1"/>
      <c r="FK2738" s="1"/>
      <c r="FL2738" s="1"/>
      <c r="FM2738" s="1"/>
      <c r="FN2738" s="1"/>
      <c r="FO2738" s="1"/>
      <c r="FP2738" s="1"/>
      <c r="FQ2738" s="1"/>
      <c r="FR2738" s="1"/>
      <c r="FS2738" s="1"/>
      <c r="FT2738" s="1"/>
      <c r="FU2738" s="1"/>
      <c r="FV2738" s="1"/>
      <c r="FW2738" s="1"/>
      <c r="FX2738" s="1"/>
      <c r="FY2738" s="1"/>
      <c r="FZ2738" s="1"/>
      <c r="GA2738" s="1"/>
      <c r="GB2738" s="1"/>
      <c r="GC2738" s="1"/>
      <c r="GD2738" s="1"/>
      <c r="GE2738" s="1"/>
      <c r="GF2738" s="1"/>
      <c r="GG2738" s="1"/>
      <c r="GH2738" s="1"/>
      <c r="GI2738" s="1"/>
      <c r="GJ2738" s="1"/>
      <c r="GK2738"/>
      <c r="GL2738"/>
      <c r="GM2738"/>
      <c r="GN2738"/>
      <c r="GO2738"/>
      <c r="GP2738"/>
      <c r="GQ2738"/>
      <c r="GR2738"/>
      <c r="GS2738"/>
      <c r="GT2738"/>
      <c r="GU2738"/>
      <c r="GV2738"/>
      <c r="GW2738"/>
      <c r="GX2738"/>
      <c r="GY2738"/>
      <c r="GZ2738"/>
      <c r="HA2738"/>
      <c r="HB2738"/>
      <c r="HC2738"/>
      <c r="HD2738"/>
      <c r="HE2738"/>
    </row>
    <row r="2739" spans="5:213" s="19" customFormat="1" x14ac:dyDescent="0.25">
      <c r="E2739" s="22"/>
      <c r="F2739" s="21"/>
      <c r="G2739" s="21"/>
      <c r="H2739" s="21"/>
      <c r="I2739" s="21"/>
      <c r="J2739" s="21"/>
      <c r="K2739" s="21"/>
      <c r="L2739" s="21"/>
      <c r="M2739" s="21"/>
      <c r="N2739" s="22"/>
      <c r="O2739" s="22"/>
      <c r="P2739" s="22"/>
      <c r="Q2739" s="22"/>
      <c r="U2739" s="21"/>
      <c r="V2739" s="21"/>
      <c r="W2739" s="21"/>
      <c r="X2739" s="246"/>
      <c r="Y2739" s="255"/>
      <c r="Z2739" s="47"/>
      <c r="AA2739" s="47"/>
      <c r="AB2739" s="46"/>
      <c r="AC2739" s="46"/>
      <c r="AD2739" s="46"/>
      <c r="AE2739" s="46"/>
      <c r="AF2739" s="46"/>
      <c r="AG2739" s="85"/>
      <c r="AH2739" s="46"/>
      <c r="AI2739" s="46"/>
      <c r="AJ2739" s="46"/>
      <c r="AK2739" s="46"/>
      <c r="AL2739" s="86"/>
      <c r="AM2739" s="25"/>
      <c r="AN2739" s="25"/>
      <c r="AO2739" s="25"/>
      <c r="AP2739" s="25"/>
      <c r="AQ2739"/>
      <c r="AR2739" s="25"/>
      <c r="AS2739" s="31"/>
      <c r="AT2739" s="25"/>
      <c r="AU2739" s="25"/>
      <c r="AV2739" s="31"/>
      <c r="BC2739" s="1"/>
      <c r="BD2739"/>
      <c r="BE2739"/>
      <c r="BF2739" s="1"/>
      <c r="BG2739"/>
      <c r="BH2739"/>
      <c r="BI2739"/>
      <c r="BJ2739" s="1"/>
      <c r="BK2739" s="1"/>
      <c r="BL2739"/>
      <c r="BM2739" s="1"/>
      <c r="BN2739" s="1"/>
      <c r="BO2739" s="1"/>
      <c r="BP2739" s="1"/>
      <c r="BQ2739" s="1"/>
      <c r="BR2739" s="1"/>
      <c r="BS2739" s="1"/>
      <c r="BT2739" s="22"/>
      <c r="BU2739" s="1"/>
      <c r="BV2739" s="1"/>
      <c r="BW2739" s="1"/>
      <c r="BX2739" s="1"/>
      <c r="BY2739" s="1"/>
      <c r="BZ2739" s="1"/>
      <c r="CA2739" s="1"/>
      <c r="CB2739" s="1"/>
      <c r="CC2739" s="1"/>
      <c r="CD2739" s="1"/>
      <c r="CE2739" s="1"/>
      <c r="CF2739" s="1"/>
      <c r="CG2739" s="1"/>
      <c r="CH2739" s="1"/>
      <c r="CI2739" s="1"/>
      <c r="CJ2739" s="1"/>
      <c r="CK2739" s="1"/>
      <c r="CL2739" s="1"/>
      <c r="CM2739" s="1"/>
      <c r="CN2739" s="1"/>
      <c r="CO2739" s="1"/>
      <c r="CP2739" s="1"/>
      <c r="CQ2739" s="1"/>
      <c r="CR2739" s="1"/>
      <c r="CS2739" s="1"/>
      <c r="CT2739" s="1"/>
      <c r="CU2739" s="1"/>
      <c r="CV2739" s="1"/>
      <c r="CW2739" s="1"/>
      <c r="CX2739" s="1"/>
      <c r="CY2739" s="1"/>
      <c r="CZ2739" s="1"/>
      <c r="DA2739" s="1"/>
      <c r="DB2739" s="1"/>
      <c r="DC2739" s="1"/>
      <c r="DD2739" s="1"/>
      <c r="DE2739" s="1"/>
      <c r="DF2739" s="1"/>
      <c r="DG2739" s="1"/>
      <c r="DH2739" s="1"/>
      <c r="DI2739" s="1"/>
      <c r="DJ2739" s="1"/>
      <c r="DK2739" s="1"/>
      <c r="DL2739" s="1"/>
      <c r="DM2739" s="1"/>
      <c r="DN2739" s="1"/>
      <c r="DO2739" s="1"/>
      <c r="DP2739" s="1"/>
      <c r="DQ2739" s="1"/>
      <c r="DR2739" s="1"/>
      <c r="DS2739" s="1"/>
      <c r="DT2739" s="1"/>
      <c r="DU2739" s="1"/>
      <c r="DV2739" s="1"/>
      <c r="DW2739" s="1"/>
      <c r="DX2739" s="1"/>
      <c r="DY2739" s="1"/>
      <c r="DZ2739" s="1"/>
      <c r="EA2739" s="1"/>
      <c r="EB2739" s="1"/>
      <c r="EC2739" s="1"/>
      <c r="ED2739" s="1"/>
      <c r="EE2739" s="1"/>
      <c r="EF2739" s="1"/>
      <c r="EG2739" s="1"/>
      <c r="EH2739" s="1"/>
      <c r="EI2739" s="1"/>
      <c r="EJ2739" s="1"/>
      <c r="EK2739" s="1"/>
      <c r="EL2739" s="1"/>
      <c r="EM2739" s="1"/>
      <c r="EN2739" s="1"/>
      <c r="EO2739" s="1"/>
      <c r="EP2739" s="1"/>
      <c r="EQ2739" s="1"/>
      <c r="ER2739" s="1"/>
      <c r="ES2739" s="1"/>
      <c r="ET2739" s="1"/>
      <c r="EU2739" s="1"/>
      <c r="EV2739" s="1"/>
      <c r="EW2739" s="1"/>
      <c r="EX2739" s="1"/>
      <c r="EY2739" s="1"/>
      <c r="EZ2739" s="1"/>
      <c r="FA2739" s="1"/>
      <c r="FB2739" s="1"/>
      <c r="FC2739" s="1"/>
      <c r="FD2739" s="1"/>
      <c r="FE2739" s="1"/>
      <c r="FF2739" s="1"/>
      <c r="FG2739" s="1"/>
      <c r="FH2739" s="1"/>
      <c r="FI2739" s="1"/>
      <c r="FJ2739" s="1"/>
      <c r="FK2739" s="1"/>
      <c r="FL2739" s="1"/>
      <c r="FM2739" s="1"/>
      <c r="FN2739" s="1"/>
      <c r="FO2739" s="1"/>
      <c r="FP2739" s="1"/>
      <c r="FQ2739" s="1"/>
      <c r="FR2739" s="1"/>
      <c r="FS2739" s="1"/>
      <c r="FT2739" s="1"/>
      <c r="FU2739" s="1"/>
      <c r="FV2739" s="1"/>
      <c r="FW2739" s="1"/>
      <c r="FX2739" s="1"/>
      <c r="FY2739" s="1"/>
      <c r="FZ2739" s="1"/>
      <c r="GA2739" s="1"/>
      <c r="GB2739" s="1"/>
      <c r="GC2739" s="1"/>
      <c r="GD2739" s="1"/>
      <c r="GE2739" s="1"/>
      <c r="GF2739" s="1"/>
      <c r="GG2739" s="1"/>
      <c r="GH2739" s="1"/>
      <c r="GI2739" s="1"/>
      <c r="GJ2739" s="1"/>
      <c r="GK2739"/>
      <c r="GL2739"/>
      <c r="GM2739"/>
      <c r="GN2739"/>
      <c r="GO2739"/>
      <c r="GP2739"/>
      <c r="GQ2739"/>
      <c r="GR2739"/>
      <c r="GS2739"/>
      <c r="GT2739"/>
      <c r="GU2739"/>
      <c r="GV2739"/>
      <c r="GW2739"/>
      <c r="GX2739"/>
      <c r="GY2739"/>
      <c r="GZ2739"/>
      <c r="HA2739"/>
      <c r="HB2739"/>
      <c r="HC2739"/>
      <c r="HD2739"/>
      <c r="HE2739"/>
    </row>
    <row r="2740" spans="5:213" s="19" customFormat="1" x14ac:dyDescent="0.25">
      <c r="F2740" s="20"/>
      <c r="G2740" s="20"/>
      <c r="H2740" s="20"/>
      <c r="I2740" s="20"/>
      <c r="J2740" s="21"/>
      <c r="K2740" s="21"/>
      <c r="L2740" s="20"/>
      <c r="M2740" s="20"/>
      <c r="N2740" s="22"/>
      <c r="O2740" s="22"/>
      <c r="P2740" s="22"/>
      <c r="Q2740" s="22"/>
      <c r="U2740" s="20"/>
      <c r="V2740" s="20"/>
      <c r="W2740" s="20"/>
      <c r="X2740" s="27"/>
      <c r="Y2740" s="253"/>
      <c r="Z2740" s="30"/>
      <c r="AA2740" s="30"/>
      <c r="AB2740" s="31"/>
      <c r="AC2740" s="31"/>
      <c r="AD2740" s="31"/>
      <c r="AE2740" s="31"/>
      <c r="AF2740" s="31"/>
      <c r="AG2740" s="241"/>
      <c r="AH2740" s="31"/>
      <c r="AI2740" s="31"/>
      <c r="AJ2740" s="31"/>
      <c r="AK2740" s="31"/>
      <c r="AL2740" s="120"/>
      <c r="AM2740" s="25"/>
      <c r="AN2740" s="25"/>
      <c r="AO2740" s="25"/>
      <c r="AP2740" s="25"/>
      <c r="AQ2740"/>
      <c r="AR2740" s="25"/>
      <c r="AS2740" s="31"/>
      <c r="AT2740" s="25"/>
      <c r="AU2740" s="25"/>
      <c r="AV2740" s="31"/>
      <c r="BC2740" s="1"/>
      <c r="BD2740"/>
      <c r="BE2740"/>
      <c r="BF2740" s="1"/>
      <c r="BG2740"/>
      <c r="BH2740"/>
      <c r="BI2740"/>
      <c r="BJ2740" s="1"/>
      <c r="BK2740" s="1"/>
      <c r="BL2740"/>
      <c r="BM2740" s="1"/>
      <c r="BN2740" s="1"/>
      <c r="BO2740" s="1"/>
      <c r="BP2740" s="1"/>
      <c r="BQ2740" s="1"/>
      <c r="BR2740" s="1"/>
      <c r="BS2740" s="1"/>
      <c r="BT2740" s="22"/>
      <c r="BU2740" s="1"/>
      <c r="BV2740" s="1"/>
      <c r="BW2740" s="1"/>
      <c r="BX2740" s="1"/>
      <c r="BY2740" s="1"/>
      <c r="BZ2740" s="1"/>
      <c r="CA2740" s="1"/>
      <c r="CB2740" s="1"/>
      <c r="CC2740" s="1"/>
      <c r="CD2740" s="1"/>
      <c r="CE2740" s="1"/>
      <c r="CF2740" s="1"/>
      <c r="CG2740" s="1"/>
      <c r="CH2740" s="1"/>
      <c r="CI2740" s="1"/>
      <c r="CJ2740" s="1"/>
      <c r="CK2740" s="1"/>
      <c r="CL2740" s="1"/>
      <c r="CM2740" s="1"/>
      <c r="CN2740" s="1"/>
      <c r="CO2740" s="1"/>
      <c r="CP2740" s="1"/>
      <c r="CQ2740" s="1"/>
      <c r="CR2740" s="1"/>
      <c r="CS2740" s="1"/>
      <c r="CT2740" s="1"/>
      <c r="CU2740" s="1"/>
      <c r="CV2740" s="1"/>
      <c r="CW2740" s="1"/>
      <c r="CX2740" s="1"/>
      <c r="CY2740" s="1"/>
      <c r="CZ2740" s="1"/>
      <c r="DA2740" s="1"/>
      <c r="DB2740" s="1"/>
      <c r="DC2740" s="1"/>
      <c r="DD2740" s="1"/>
      <c r="DE2740" s="1"/>
      <c r="DF2740" s="1"/>
      <c r="DG2740" s="1"/>
      <c r="DH2740" s="1"/>
      <c r="DI2740" s="1"/>
      <c r="DJ2740" s="1"/>
      <c r="DK2740" s="1"/>
      <c r="DL2740" s="1"/>
      <c r="DM2740" s="1"/>
      <c r="DN2740" s="1"/>
      <c r="DO2740" s="1"/>
      <c r="DP2740" s="1"/>
      <c r="DQ2740" s="1"/>
      <c r="DR2740" s="1"/>
      <c r="DS2740" s="1"/>
      <c r="DT2740" s="1"/>
      <c r="DU2740" s="1"/>
      <c r="DV2740" s="1"/>
      <c r="DW2740" s="1"/>
      <c r="DX2740" s="1"/>
      <c r="DY2740" s="1"/>
      <c r="DZ2740" s="1"/>
      <c r="EA2740" s="1"/>
      <c r="EB2740" s="1"/>
      <c r="EC2740" s="1"/>
      <c r="ED2740" s="1"/>
      <c r="EE2740" s="1"/>
      <c r="EF2740" s="1"/>
      <c r="EG2740" s="1"/>
      <c r="EH2740" s="1"/>
      <c r="EI2740" s="1"/>
      <c r="EJ2740" s="1"/>
      <c r="EK2740" s="1"/>
      <c r="EL2740" s="1"/>
      <c r="EM2740" s="1"/>
      <c r="EN2740" s="1"/>
      <c r="EO2740" s="1"/>
      <c r="EP2740" s="1"/>
      <c r="EQ2740" s="1"/>
      <c r="ER2740" s="1"/>
      <c r="ES2740" s="1"/>
      <c r="ET2740" s="1"/>
      <c r="EU2740" s="1"/>
      <c r="EV2740" s="1"/>
      <c r="EW2740" s="1"/>
      <c r="EX2740" s="1"/>
      <c r="EY2740" s="1"/>
      <c r="EZ2740" s="1"/>
      <c r="FA2740" s="1"/>
      <c r="FB2740" s="1"/>
      <c r="FC2740" s="1"/>
      <c r="FD2740" s="1"/>
      <c r="FE2740" s="1"/>
      <c r="FF2740" s="1"/>
      <c r="FG2740" s="1"/>
      <c r="FH2740" s="1"/>
      <c r="FI2740" s="1"/>
      <c r="FJ2740" s="1"/>
      <c r="FK2740" s="1"/>
      <c r="FL2740" s="1"/>
      <c r="FM2740" s="1"/>
      <c r="FN2740" s="1"/>
      <c r="FO2740" s="1"/>
      <c r="FP2740" s="1"/>
      <c r="FQ2740" s="1"/>
      <c r="FR2740" s="1"/>
      <c r="FS2740" s="1"/>
      <c r="FT2740" s="1"/>
      <c r="FU2740" s="1"/>
      <c r="FV2740" s="1"/>
      <c r="FW2740" s="1"/>
      <c r="FX2740" s="1"/>
      <c r="FY2740" s="1"/>
      <c r="FZ2740" s="1"/>
      <c r="GA2740" s="1"/>
      <c r="GB2740" s="1"/>
      <c r="GC2740" s="1"/>
      <c r="GD2740" s="1"/>
      <c r="GE2740" s="1"/>
      <c r="GF2740" s="1"/>
      <c r="GG2740" s="1"/>
      <c r="GH2740" s="1"/>
      <c r="GI2740" s="1"/>
      <c r="GJ2740" s="1"/>
      <c r="GK2740"/>
      <c r="GL2740"/>
      <c r="GM2740"/>
      <c r="GN2740"/>
      <c r="GO2740"/>
      <c r="GP2740"/>
      <c r="GQ2740"/>
      <c r="GR2740"/>
      <c r="GS2740"/>
      <c r="GT2740"/>
      <c r="GU2740"/>
      <c r="GV2740"/>
      <c r="GW2740"/>
      <c r="GX2740"/>
      <c r="GY2740"/>
      <c r="GZ2740"/>
      <c r="HA2740"/>
      <c r="HB2740"/>
      <c r="HC2740"/>
      <c r="HD2740"/>
      <c r="HE2740"/>
    </row>
    <row r="2741" spans="5:213" s="19" customFormat="1" x14ac:dyDescent="0.25">
      <c r="F2741" s="20"/>
      <c r="G2741" s="20"/>
      <c r="H2741" s="20"/>
      <c r="I2741" s="20"/>
      <c r="J2741" s="21"/>
      <c r="K2741" s="21"/>
      <c r="L2741" s="20"/>
      <c r="M2741" s="20"/>
      <c r="N2741" s="22"/>
      <c r="O2741" s="22"/>
      <c r="P2741" s="22"/>
      <c r="Q2741" s="22"/>
      <c r="U2741" s="20"/>
      <c r="V2741" s="20"/>
      <c r="W2741" s="20"/>
      <c r="X2741" s="27"/>
      <c r="Y2741" s="253"/>
      <c r="Z2741" s="30"/>
      <c r="AA2741" s="30"/>
      <c r="AB2741" s="31"/>
      <c r="AC2741" s="31"/>
      <c r="AD2741" s="31"/>
      <c r="AE2741" s="31"/>
      <c r="AF2741" s="31"/>
      <c r="AG2741" s="241"/>
      <c r="AH2741" s="31"/>
      <c r="AI2741" s="31"/>
      <c r="AJ2741" s="31"/>
      <c r="AK2741" s="31"/>
      <c r="AL2741" s="120"/>
      <c r="AM2741" s="25"/>
      <c r="AN2741" s="25"/>
      <c r="AO2741" s="25"/>
      <c r="AP2741" s="25"/>
      <c r="AQ2741"/>
      <c r="AR2741" s="25"/>
      <c r="AS2741" s="31"/>
      <c r="AT2741" s="25"/>
      <c r="AU2741" s="25"/>
      <c r="AV2741" s="31"/>
      <c r="BC2741" s="1"/>
      <c r="BD2741"/>
      <c r="BE2741"/>
      <c r="BF2741" s="1"/>
      <c r="BG2741"/>
      <c r="BH2741"/>
      <c r="BI2741"/>
      <c r="BJ2741" s="1"/>
      <c r="BK2741" s="1"/>
      <c r="BL2741"/>
      <c r="BM2741" s="1"/>
      <c r="BN2741" s="1"/>
      <c r="BO2741" s="1"/>
      <c r="BP2741" s="1"/>
      <c r="BQ2741" s="1"/>
      <c r="BR2741" s="1"/>
      <c r="BS2741" s="1"/>
      <c r="BT2741" s="22"/>
      <c r="BU2741" s="1"/>
      <c r="BV2741" s="1"/>
      <c r="BW2741" s="1"/>
      <c r="BX2741" s="1"/>
      <c r="BY2741" s="1"/>
      <c r="BZ2741" s="1"/>
      <c r="CA2741" s="1"/>
      <c r="CB2741" s="1"/>
      <c r="CC2741" s="1"/>
      <c r="CD2741" s="1"/>
      <c r="CE2741" s="1"/>
      <c r="CF2741" s="1"/>
      <c r="CG2741" s="1"/>
      <c r="CH2741" s="1"/>
      <c r="CI2741" s="1"/>
      <c r="CJ2741" s="1"/>
      <c r="CK2741" s="1"/>
      <c r="CL2741" s="1"/>
      <c r="CM2741" s="1"/>
      <c r="CN2741" s="1"/>
      <c r="CO2741" s="1"/>
      <c r="CP2741" s="1"/>
      <c r="CQ2741" s="1"/>
      <c r="CR2741" s="1"/>
      <c r="CS2741" s="1"/>
      <c r="CT2741" s="1"/>
      <c r="CU2741" s="1"/>
      <c r="CV2741" s="1"/>
      <c r="CW2741" s="1"/>
      <c r="CX2741" s="1"/>
      <c r="CY2741" s="1"/>
      <c r="CZ2741" s="1"/>
      <c r="DA2741" s="1"/>
      <c r="DB2741" s="1"/>
      <c r="DC2741" s="1"/>
      <c r="DD2741" s="1"/>
      <c r="DE2741" s="1"/>
      <c r="DF2741" s="1"/>
      <c r="DG2741" s="1"/>
      <c r="DH2741" s="1"/>
      <c r="DI2741" s="1"/>
      <c r="DJ2741" s="1"/>
      <c r="DK2741" s="1"/>
      <c r="DL2741" s="1"/>
      <c r="DM2741" s="1"/>
      <c r="DN2741" s="1"/>
      <c r="DO2741" s="1"/>
      <c r="DP2741" s="1"/>
      <c r="DQ2741" s="1"/>
      <c r="DR2741" s="1"/>
      <c r="DS2741" s="1"/>
      <c r="DT2741" s="1"/>
      <c r="DU2741" s="1"/>
      <c r="DV2741" s="1"/>
      <c r="DW2741" s="1"/>
      <c r="DX2741" s="1"/>
      <c r="DY2741" s="1"/>
      <c r="DZ2741" s="1"/>
      <c r="EA2741" s="1"/>
      <c r="EB2741" s="1"/>
      <c r="EC2741" s="1"/>
      <c r="ED2741" s="1"/>
      <c r="EE2741" s="1"/>
      <c r="EF2741" s="1"/>
      <c r="EG2741" s="1"/>
      <c r="EH2741" s="1"/>
      <c r="EI2741" s="1"/>
      <c r="EJ2741" s="1"/>
      <c r="EK2741" s="1"/>
      <c r="EL2741" s="1"/>
      <c r="EM2741" s="1"/>
      <c r="EN2741" s="1"/>
      <c r="EO2741" s="1"/>
      <c r="EP2741" s="1"/>
      <c r="EQ2741" s="1"/>
      <c r="ER2741" s="1"/>
      <c r="ES2741" s="1"/>
      <c r="ET2741" s="1"/>
      <c r="EU2741" s="1"/>
      <c r="EV2741" s="1"/>
      <c r="EW2741" s="1"/>
      <c r="EX2741" s="1"/>
      <c r="EY2741" s="1"/>
      <c r="EZ2741" s="1"/>
      <c r="FA2741" s="1"/>
      <c r="FB2741" s="1"/>
      <c r="FC2741" s="1"/>
      <c r="FD2741" s="1"/>
      <c r="FE2741" s="1"/>
      <c r="FF2741" s="1"/>
      <c r="FG2741" s="1"/>
      <c r="FH2741" s="1"/>
      <c r="FI2741" s="1"/>
      <c r="FJ2741" s="1"/>
      <c r="FK2741" s="1"/>
      <c r="FL2741" s="1"/>
      <c r="FM2741" s="1"/>
      <c r="FN2741" s="1"/>
      <c r="FO2741" s="1"/>
      <c r="FP2741" s="1"/>
      <c r="FQ2741" s="1"/>
      <c r="FR2741" s="1"/>
      <c r="FS2741" s="1"/>
      <c r="FT2741" s="1"/>
      <c r="FU2741" s="1"/>
      <c r="FV2741" s="1"/>
      <c r="FW2741" s="1"/>
      <c r="FX2741" s="1"/>
      <c r="FY2741" s="1"/>
      <c r="FZ2741" s="1"/>
      <c r="GA2741" s="1"/>
      <c r="GB2741" s="1"/>
      <c r="GC2741" s="1"/>
      <c r="GD2741" s="1"/>
      <c r="GE2741" s="1"/>
      <c r="GF2741" s="1"/>
      <c r="GG2741" s="1"/>
      <c r="GH2741" s="1"/>
      <c r="GI2741" s="1"/>
      <c r="GJ2741" s="1"/>
      <c r="GK2741"/>
      <c r="GL2741"/>
      <c r="GM2741"/>
      <c r="GN2741"/>
      <c r="GO2741"/>
      <c r="GP2741"/>
      <c r="GQ2741"/>
      <c r="GR2741"/>
      <c r="GS2741"/>
      <c r="GT2741"/>
      <c r="GU2741"/>
      <c r="GV2741"/>
      <c r="GW2741"/>
      <c r="GX2741"/>
      <c r="GY2741"/>
      <c r="GZ2741"/>
      <c r="HA2741"/>
      <c r="HB2741"/>
      <c r="HC2741"/>
      <c r="HD2741"/>
      <c r="HE2741"/>
    </row>
    <row r="2742" spans="5:213" s="19" customFormat="1" x14ac:dyDescent="0.25">
      <c r="F2742" s="20"/>
      <c r="G2742" s="20"/>
      <c r="H2742" s="20"/>
      <c r="I2742" s="20"/>
      <c r="J2742" s="21"/>
      <c r="K2742" s="21"/>
      <c r="L2742" s="20"/>
      <c r="M2742" s="20"/>
      <c r="N2742" s="22"/>
      <c r="O2742" s="22"/>
      <c r="P2742" s="22"/>
      <c r="Q2742" s="22"/>
      <c r="U2742" s="20"/>
      <c r="V2742" s="20"/>
      <c r="W2742" s="20"/>
      <c r="X2742" s="27"/>
      <c r="Y2742" s="253"/>
      <c r="Z2742" s="30"/>
      <c r="AA2742" s="30"/>
      <c r="AB2742" s="31"/>
      <c r="AC2742" s="31"/>
      <c r="AD2742" s="31"/>
      <c r="AE2742" s="31"/>
      <c r="AF2742" s="31"/>
      <c r="AG2742" s="241"/>
      <c r="AH2742" s="31"/>
      <c r="AI2742" s="31"/>
      <c r="AJ2742" s="31"/>
      <c r="AK2742" s="31"/>
      <c r="AL2742" s="120"/>
      <c r="AM2742" s="25"/>
      <c r="AN2742" s="25"/>
      <c r="AO2742" s="25"/>
      <c r="AP2742" s="25"/>
      <c r="AQ2742"/>
      <c r="AR2742" s="25"/>
      <c r="AS2742" s="31"/>
      <c r="AT2742" s="25"/>
      <c r="AU2742" s="25"/>
      <c r="AV2742" s="31"/>
      <c r="BC2742" s="1"/>
      <c r="BD2742"/>
      <c r="BE2742"/>
      <c r="BF2742" s="1"/>
      <c r="BG2742"/>
      <c r="BH2742"/>
      <c r="BI2742"/>
      <c r="BJ2742" s="1"/>
      <c r="BK2742" s="1"/>
      <c r="BL2742"/>
      <c r="BM2742" s="1"/>
      <c r="BN2742" s="1"/>
      <c r="BO2742" s="1"/>
      <c r="BP2742" s="1"/>
      <c r="BQ2742" s="1"/>
      <c r="BR2742" s="1"/>
      <c r="BS2742" s="1"/>
      <c r="BT2742" s="22"/>
      <c r="BU2742" s="1"/>
      <c r="BV2742" s="1"/>
      <c r="BW2742" s="1"/>
      <c r="BX2742" s="1"/>
      <c r="BY2742" s="1"/>
      <c r="BZ2742" s="1"/>
      <c r="CA2742" s="1"/>
      <c r="CB2742" s="1"/>
      <c r="CC2742" s="1"/>
      <c r="CD2742" s="1"/>
      <c r="CE2742" s="1"/>
      <c r="CF2742" s="1"/>
      <c r="CG2742" s="1"/>
      <c r="CH2742" s="1"/>
      <c r="CI2742" s="1"/>
      <c r="CJ2742" s="1"/>
      <c r="CK2742" s="1"/>
      <c r="CL2742" s="1"/>
      <c r="CM2742" s="1"/>
      <c r="CN2742" s="1"/>
      <c r="CO2742" s="1"/>
      <c r="CP2742" s="1"/>
      <c r="CQ2742" s="1"/>
      <c r="CR2742" s="1"/>
      <c r="CS2742" s="1"/>
      <c r="CT2742" s="1"/>
      <c r="CU2742" s="1"/>
      <c r="CV2742" s="1"/>
      <c r="CW2742" s="1"/>
      <c r="CX2742" s="1"/>
      <c r="CY2742" s="1"/>
      <c r="CZ2742" s="1"/>
      <c r="DA2742" s="1"/>
      <c r="DB2742" s="1"/>
      <c r="DC2742" s="1"/>
      <c r="DD2742" s="1"/>
      <c r="DE2742" s="1"/>
      <c r="DF2742" s="1"/>
      <c r="DG2742" s="1"/>
      <c r="DH2742" s="1"/>
      <c r="DI2742" s="1"/>
      <c r="DJ2742" s="1"/>
      <c r="DK2742" s="1"/>
      <c r="DL2742" s="1"/>
      <c r="DM2742" s="1"/>
      <c r="DN2742" s="1"/>
      <c r="DO2742" s="1"/>
      <c r="DP2742" s="1"/>
      <c r="DQ2742" s="1"/>
      <c r="DR2742" s="1"/>
      <c r="DS2742" s="1"/>
      <c r="DT2742" s="1"/>
      <c r="DU2742" s="1"/>
      <c r="DV2742" s="1"/>
      <c r="DW2742" s="1"/>
      <c r="DX2742" s="1"/>
      <c r="DY2742" s="1"/>
      <c r="DZ2742" s="1"/>
      <c r="EA2742" s="1"/>
      <c r="EB2742" s="1"/>
      <c r="EC2742" s="1"/>
      <c r="ED2742" s="1"/>
      <c r="EE2742" s="1"/>
      <c r="EF2742" s="1"/>
      <c r="EG2742" s="1"/>
      <c r="EH2742" s="1"/>
      <c r="EI2742" s="1"/>
      <c r="EJ2742" s="1"/>
      <c r="EK2742" s="1"/>
      <c r="EL2742" s="1"/>
      <c r="EM2742" s="1"/>
      <c r="EN2742" s="1"/>
      <c r="EO2742" s="1"/>
      <c r="EP2742" s="1"/>
      <c r="EQ2742" s="1"/>
      <c r="ER2742" s="1"/>
      <c r="ES2742" s="1"/>
      <c r="ET2742" s="1"/>
      <c r="EU2742" s="1"/>
      <c r="EV2742" s="1"/>
      <c r="EW2742" s="1"/>
      <c r="EX2742" s="1"/>
      <c r="EY2742" s="1"/>
      <c r="EZ2742" s="1"/>
      <c r="FA2742" s="1"/>
      <c r="FB2742" s="1"/>
      <c r="FC2742" s="1"/>
      <c r="FD2742" s="1"/>
      <c r="FE2742" s="1"/>
      <c r="FF2742" s="1"/>
      <c r="FG2742" s="1"/>
      <c r="FH2742" s="1"/>
      <c r="FI2742" s="1"/>
      <c r="FJ2742" s="1"/>
      <c r="FK2742" s="1"/>
      <c r="FL2742" s="1"/>
      <c r="FM2742" s="1"/>
      <c r="FN2742" s="1"/>
      <c r="FO2742" s="1"/>
      <c r="FP2742" s="1"/>
      <c r="FQ2742" s="1"/>
      <c r="FR2742" s="1"/>
      <c r="FS2742" s="1"/>
      <c r="FT2742" s="1"/>
      <c r="FU2742" s="1"/>
      <c r="FV2742" s="1"/>
      <c r="FW2742" s="1"/>
      <c r="FX2742" s="1"/>
      <c r="FY2742" s="1"/>
      <c r="FZ2742" s="1"/>
      <c r="GA2742" s="1"/>
      <c r="GB2742" s="1"/>
      <c r="GC2742" s="1"/>
      <c r="GD2742" s="1"/>
      <c r="GE2742" s="1"/>
      <c r="GF2742" s="1"/>
      <c r="GG2742" s="1"/>
      <c r="GH2742" s="1"/>
      <c r="GI2742" s="1"/>
      <c r="GJ2742" s="1"/>
      <c r="GK2742"/>
      <c r="GL2742"/>
      <c r="GM2742"/>
      <c r="GN2742"/>
      <c r="GO2742"/>
      <c r="GP2742"/>
      <c r="GQ2742"/>
      <c r="GR2742"/>
      <c r="GS2742"/>
      <c r="GT2742"/>
      <c r="GU2742"/>
      <c r="GV2742"/>
      <c r="GW2742"/>
      <c r="GX2742"/>
      <c r="GY2742"/>
      <c r="GZ2742"/>
      <c r="HA2742"/>
      <c r="HB2742"/>
      <c r="HC2742"/>
      <c r="HD2742"/>
      <c r="HE2742"/>
    </row>
    <row r="2743" spans="5:213" s="19" customFormat="1" x14ac:dyDescent="0.25">
      <c r="F2743" s="20"/>
      <c r="G2743" s="20"/>
      <c r="H2743" s="20"/>
      <c r="I2743" s="20"/>
      <c r="J2743" s="21"/>
      <c r="K2743" s="21"/>
      <c r="L2743" s="20"/>
      <c r="M2743" s="20"/>
      <c r="N2743" s="22"/>
      <c r="O2743" s="22"/>
      <c r="P2743" s="22"/>
      <c r="Q2743" s="22"/>
      <c r="U2743" s="20"/>
      <c r="V2743" s="20"/>
      <c r="W2743" s="20"/>
      <c r="X2743" s="27"/>
      <c r="Y2743" s="253"/>
      <c r="Z2743" s="30"/>
      <c r="AA2743" s="30"/>
      <c r="AB2743" s="31"/>
      <c r="AC2743" s="31"/>
      <c r="AD2743" s="31"/>
      <c r="AE2743" s="31"/>
      <c r="AF2743" s="31"/>
      <c r="AG2743" s="241"/>
      <c r="AH2743" s="31"/>
      <c r="AI2743" s="31"/>
      <c r="AJ2743" s="31"/>
      <c r="AK2743" s="31"/>
      <c r="AL2743" s="120"/>
      <c r="AM2743" s="25"/>
      <c r="AN2743" s="25"/>
      <c r="AO2743" s="25"/>
      <c r="AP2743" s="25"/>
      <c r="AQ2743"/>
      <c r="AR2743" s="25"/>
      <c r="AS2743" s="31"/>
      <c r="AT2743" s="25"/>
      <c r="AU2743" s="25"/>
      <c r="AV2743" s="31"/>
      <c r="BC2743" s="1"/>
      <c r="BD2743"/>
      <c r="BE2743"/>
      <c r="BF2743" s="1"/>
      <c r="BG2743"/>
      <c r="BH2743"/>
      <c r="BI2743"/>
      <c r="BJ2743" s="1"/>
      <c r="BK2743" s="1"/>
      <c r="BL2743"/>
      <c r="BM2743" s="1"/>
      <c r="BN2743" s="1"/>
      <c r="BO2743" s="1"/>
      <c r="BP2743" s="1"/>
      <c r="BQ2743" s="1"/>
      <c r="BR2743" s="1"/>
      <c r="BS2743" s="1"/>
      <c r="BT2743" s="22"/>
      <c r="BU2743" s="1"/>
      <c r="BV2743" s="1"/>
      <c r="BW2743" s="1"/>
      <c r="BX2743" s="1"/>
      <c r="BY2743" s="1"/>
      <c r="BZ2743" s="1"/>
      <c r="CA2743" s="1"/>
      <c r="CB2743" s="1"/>
      <c r="CC2743" s="1"/>
      <c r="CD2743" s="1"/>
      <c r="CE2743" s="1"/>
      <c r="CF2743" s="1"/>
      <c r="CG2743" s="1"/>
      <c r="CH2743" s="1"/>
      <c r="CI2743" s="1"/>
      <c r="CJ2743" s="1"/>
      <c r="CK2743" s="1"/>
      <c r="CL2743" s="1"/>
      <c r="CM2743" s="1"/>
      <c r="CN2743" s="1"/>
      <c r="CO2743" s="1"/>
      <c r="CP2743" s="1"/>
      <c r="CQ2743" s="1"/>
      <c r="CR2743" s="1"/>
      <c r="CS2743" s="1"/>
      <c r="CT2743" s="1"/>
      <c r="CU2743" s="1"/>
      <c r="CV2743" s="1"/>
      <c r="CW2743" s="1"/>
      <c r="CX2743" s="1"/>
      <c r="CY2743" s="1"/>
      <c r="CZ2743" s="1"/>
      <c r="DA2743" s="1"/>
      <c r="DB2743" s="1"/>
      <c r="DC2743" s="1"/>
      <c r="DD2743" s="1"/>
      <c r="DE2743" s="1"/>
      <c r="DF2743" s="1"/>
      <c r="DG2743" s="1"/>
      <c r="DH2743" s="1"/>
      <c r="DI2743" s="1"/>
      <c r="DJ2743" s="1"/>
      <c r="DK2743" s="1"/>
      <c r="DL2743" s="1"/>
      <c r="DM2743" s="1"/>
      <c r="DN2743" s="1"/>
      <c r="DO2743" s="1"/>
      <c r="DP2743" s="1"/>
      <c r="DQ2743" s="1"/>
      <c r="DR2743" s="1"/>
      <c r="DS2743" s="1"/>
      <c r="DT2743" s="1"/>
      <c r="DU2743" s="1"/>
      <c r="DV2743" s="1"/>
      <c r="DW2743" s="1"/>
      <c r="DX2743" s="1"/>
      <c r="DY2743" s="1"/>
      <c r="DZ2743" s="1"/>
      <c r="EA2743" s="1"/>
      <c r="EB2743" s="1"/>
      <c r="EC2743" s="1"/>
      <c r="ED2743" s="1"/>
      <c r="EE2743" s="1"/>
      <c r="EF2743" s="1"/>
      <c r="EG2743" s="1"/>
      <c r="EH2743" s="1"/>
      <c r="EI2743" s="1"/>
      <c r="EJ2743" s="1"/>
      <c r="EK2743" s="1"/>
      <c r="EL2743" s="1"/>
      <c r="EM2743" s="1"/>
      <c r="EN2743" s="1"/>
      <c r="EO2743" s="1"/>
      <c r="EP2743" s="1"/>
      <c r="EQ2743" s="1"/>
      <c r="ER2743" s="1"/>
      <c r="ES2743" s="1"/>
      <c r="ET2743" s="1"/>
      <c r="EU2743" s="1"/>
      <c r="EV2743" s="1"/>
      <c r="EW2743" s="1"/>
      <c r="EX2743" s="1"/>
      <c r="EY2743" s="1"/>
      <c r="EZ2743" s="1"/>
      <c r="FA2743" s="1"/>
      <c r="FB2743" s="1"/>
      <c r="FC2743" s="1"/>
      <c r="FD2743" s="1"/>
      <c r="FE2743" s="1"/>
      <c r="FF2743" s="1"/>
      <c r="FG2743" s="1"/>
      <c r="FH2743" s="1"/>
      <c r="FI2743" s="1"/>
      <c r="FJ2743" s="1"/>
      <c r="FK2743" s="1"/>
      <c r="FL2743" s="1"/>
      <c r="FM2743" s="1"/>
      <c r="FN2743" s="1"/>
      <c r="FO2743" s="1"/>
      <c r="FP2743" s="1"/>
      <c r="FQ2743" s="1"/>
      <c r="FR2743" s="1"/>
      <c r="FS2743" s="1"/>
      <c r="FT2743" s="1"/>
      <c r="FU2743" s="1"/>
      <c r="FV2743" s="1"/>
      <c r="FW2743" s="1"/>
      <c r="FX2743" s="1"/>
      <c r="FY2743" s="1"/>
      <c r="FZ2743" s="1"/>
      <c r="GA2743" s="1"/>
      <c r="GB2743" s="1"/>
      <c r="GC2743" s="1"/>
      <c r="GD2743" s="1"/>
      <c r="GE2743" s="1"/>
      <c r="GF2743" s="1"/>
      <c r="GG2743" s="1"/>
      <c r="GH2743" s="1"/>
      <c r="GI2743" s="1"/>
      <c r="GJ2743" s="1"/>
      <c r="GK2743"/>
      <c r="GL2743"/>
      <c r="GM2743"/>
      <c r="GN2743"/>
      <c r="GO2743"/>
      <c r="GP2743"/>
      <c r="GQ2743"/>
      <c r="GR2743"/>
      <c r="GS2743"/>
      <c r="GT2743"/>
      <c r="GU2743"/>
      <c r="GV2743"/>
      <c r="GW2743"/>
      <c r="GX2743"/>
      <c r="GY2743"/>
      <c r="GZ2743"/>
      <c r="HA2743"/>
      <c r="HB2743"/>
      <c r="HC2743"/>
      <c r="HD2743"/>
      <c r="HE2743"/>
    </row>
    <row r="2744" spans="5:213" s="19" customFormat="1" x14ac:dyDescent="0.25">
      <c r="F2744" s="20"/>
      <c r="G2744" s="20"/>
      <c r="H2744" s="20"/>
      <c r="I2744" s="20"/>
      <c r="J2744" s="21"/>
      <c r="K2744" s="21"/>
      <c r="L2744" s="20"/>
      <c r="M2744" s="20"/>
      <c r="N2744" s="22"/>
      <c r="O2744" s="22"/>
      <c r="P2744" s="22"/>
      <c r="Q2744" s="22"/>
      <c r="U2744" s="20"/>
      <c r="V2744" s="20"/>
      <c r="W2744" s="20"/>
      <c r="X2744" s="27"/>
      <c r="Y2744" s="253"/>
      <c r="Z2744" s="30"/>
      <c r="AA2744" s="30"/>
      <c r="AB2744" s="31"/>
      <c r="AC2744" s="31"/>
      <c r="AD2744" s="31"/>
      <c r="AE2744" s="31"/>
      <c r="AF2744" s="31"/>
      <c r="AG2744" s="241"/>
      <c r="AH2744" s="31"/>
      <c r="AI2744" s="31"/>
      <c r="AJ2744" s="31"/>
      <c r="AK2744" s="31"/>
      <c r="AL2744" s="120"/>
      <c r="AM2744" s="25"/>
      <c r="AN2744" s="25"/>
      <c r="AO2744" s="25"/>
      <c r="AP2744" s="25"/>
      <c r="AQ2744"/>
      <c r="AR2744" s="25"/>
      <c r="AS2744" s="31"/>
      <c r="AT2744" s="25"/>
      <c r="AU2744" s="25"/>
      <c r="AV2744" s="31"/>
      <c r="BC2744" s="1"/>
      <c r="BD2744"/>
      <c r="BE2744"/>
      <c r="BF2744" s="1"/>
      <c r="BG2744"/>
      <c r="BH2744"/>
      <c r="BI2744"/>
      <c r="BJ2744" s="1"/>
      <c r="BK2744" s="1"/>
      <c r="BL2744"/>
      <c r="BM2744" s="1"/>
      <c r="BN2744" s="1"/>
      <c r="BO2744" s="1"/>
      <c r="BP2744" s="1"/>
      <c r="BQ2744" s="1"/>
      <c r="BR2744" s="1"/>
      <c r="BS2744" s="1"/>
      <c r="BT2744" s="22"/>
      <c r="BU2744" s="1"/>
      <c r="BV2744" s="1"/>
      <c r="BW2744" s="1"/>
      <c r="BX2744" s="1"/>
      <c r="BY2744" s="1"/>
      <c r="BZ2744" s="1"/>
      <c r="CA2744" s="1"/>
      <c r="CB2744" s="1"/>
      <c r="CC2744" s="1"/>
      <c r="CD2744" s="1"/>
      <c r="CE2744" s="1"/>
      <c r="CF2744" s="1"/>
      <c r="CG2744" s="1"/>
      <c r="CH2744" s="1"/>
      <c r="CI2744" s="1"/>
      <c r="CJ2744" s="1"/>
      <c r="CK2744" s="1"/>
      <c r="CL2744" s="1"/>
      <c r="CM2744" s="1"/>
      <c r="CN2744" s="1"/>
      <c r="CO2744" s="1"/>
      <c r="CP2744" s="1"/>
      <c r="CQ2744" s="1"/>
      <c r="CR2744" s="1"/>
      <c r="CS2744" s="1"/>
      <c r="CT2744" s="1"/>
      <c r="CU2744" s="1"/>
      <c r="CV2744" s="1"/>
      <c r="CW2744" s="1"/>
      <c r="CX2744" s="1"/>
      <c r="CY2744" s="1"/>
      <c r="CZ2744" s="1"/>
      <c r="DA2744" s="1"/>
      <c r="DB2744" s="1"/>
      <c r="DC2744" s="1"/>
      <c r="DD2744" s="1"/>
      <c r="DE2744" s="1"/>
      <c r="DF2744" s="1"/>
      <c r="DG2744" s="1"/>
      <c r="DH2744" s="1"/>
      <c r="DI2744" s="1"/>
      <c r="DJ2744" s="1"/>
      <c r="DK2744" s="1"/>
      <c r="DL2744" s="1"/>
      <c r="DM2744" s="1"/>
      <c r="DN2744" s="1"/>
      <c r="DO2744" s="1"/>
      <c r="DP2744" s="1"/>
      <c r="DQ2744" s="1"/>
      <c r="DR2744" s="1"/>
      <c r="DS2744" s="1"/>
      <c r="DT2744" s="1"/>
      <c r="DU2744" s="1"/>
      <c r="DV2744" s="1"/>
      <c r="DW2744" s="1"/>
      <c r="DX2744" s="1"/>
      <c r="DY2744" s="1"/>
      <c r="DZ2744" s="1"/>
      <c r="EA2744" s="1"/>
      <c r="EB2744" s="1"/>
      <c r="EC2744" s="1"/>
      <c r="ED2744" s="1"/>
      <c r="EE2744" s="1"/>
      <c r="EF2744" s="1"/>
      <c r="EG2744" s="1"/>
      <c r="EH2744" s="1"/>
      <c r="EI2744" s="1"/>
      <c r="EJ2744" s="1"/>
      <c r="EK2744" s="1"/>
      <c r="EL2744" s="1"/>
      <c r="EM2744" s="1"/>
      <c r="EN2744" s="1"/>
      <c r="EO2744" s="1"/>
      <c r="EP2744" s="1"/>
      <c r="EQ2744" s="1"/>
      <c r="ER2744" s="1"/>
      <c r="ES2744" s="1"/>
      <c r="ET2744" s="1"/>
      <c r="EU2744" s="1"/>
      <c r="EV2744" s="1"/>
      <c r="EW2744" s="1"/>
      <c r="EX2744" s="1"/>
      <c r="EY2744" s="1"/>
      <c r="EZ2744" s="1"/>
      <c r="FA2744" s="1"/>
      <c r="FB2744" s="1"/>
      <c r="FC2744" s="1"/>
      <c r="FD2744" s="1"/>
      <c r="FE2744" s="1"/>
      <c r="FF2744" s="1"/>
      <c r="FG2744" s="1"/>
      <c r="FH2744" s="1"/>
      <c r="FI2744" s="1"/>
      <c r="FJ2744" s="1"/>
      <c r="FK2744" s="1"/>
      <c r="FL2744" s="1"/>
      <c r="FM2744" s="1"/>
      <c r="FN2744" s="1"/>
      <c r="FO2744" s="1"/>
      <c r="FP2744" s="1"/>
      <c r="FQ2744" s="1"/>
      <c r="FR2744" s="1"/>
      <c r="FS2744" s="1"/>
      <c r="FT2744" s="1"/>
      <c r="FU2744" s="1"/>
      <c r="FV2744" s="1"/>
      <c r="FW2744" s="1"/>
      <c r="FX2744" s="1"/>
      <c r="FY2744" s="1"/>
      <c r="FZ2744" s="1"/>
      <c r="GA2744" s="1"/>
      <c r="GB2744" s="1"/>
      <c r="GC2744" s="1"/>
      <c r="GD2744" s="1"/>
      <c r="GE2744" s="1"/>
      <c r="GF2744" s="1"/>
      <c r="GG2744" s="1"/>
      <c r="GH2744" s="1"/>
      <c r="GI2744" s="1"/>
      <c r="GJ2744" s="1"/>
      <c r="GK2744"/>
      <c r="GL2744"/>
      <c r="GM2744"/>
      <c r="GN2744"/>
      <c r="GO2744"/>
      <c r="GP2744"/>
      <c r="GQ2744"/>
      <c r="GR2744"/>
      <c r="GS2744"/>
      <c r="GT2744"/>
      <c r="GU2744"/>
      <c r="GV2744"/>
      <c r="GW2744"/>
      <c r="GX2744"/>
      <c r="GY2744"/>
      <c r="GZ2744"/>
      <c r="HA2744"/>
      <c r="HB2744"/>
      <c r="HC2744"/>
      <c r="HD2744"/>
      <c r="HE2744"/>
    </row>
    <row r="2745" spans="5:213" s="19" customFormat="1" x14ac:dyDescent="0.25">
      <c r="F2745" s="20"/>
      <c r="G2745" s="20"/>
      <c r="H2745" s="20"/>
      <c r="I2745" s="20"/>
      <c r="J2745" s="21"/>
      <c r="K2745" s="21"/>
      <c r="L2745" s="20"/>
      <c r="M2745" s="20"/>
      <c r="N2745" s="22"/>
      <c r="O2745" s="22"/>
      <c r="P2745" s="22"/>
      <c r="Q2745" s="22"/>
      <c r="U2745" s="20"/>
      <c r="V2745" s="20"/>
      <c r="W2745" s="20"/>
      <c r="X2745" s="27"/>
      <c r="Y2745" s="253"/>
      <c r="Z2745" s="30"/>
      <c r="AA2745" s="30"/>
      <c r="AB2745" s="31"/>
      <c r="AC2745" s="31"/>
      <c r="AD2745" s="31"/>
      <c r="AE2745" s="31"/>
      <c r="AF2745" s="31"/>
      <c r="AG2745" s="241"/>
      <c r="AH2745" s="31"/>
      <c r="AI2745" s="31"/>
      <c r="AJ2745" s="31"/>
      <c r="AK2745" s="31"/>
      <c r="AL2745" s="120"/>
      <c r="AM2745" s="25"/>
      <c r="AN2745" s="25"/>
      <c r="AO2745" s="25"/>
      <c r="AP2745" s="25"/>
      <c r="AQ2745"/>
      <c r="AR2745" s="25"/>
      <c r="AS2745" s="31"/>
      <c r="AT2745" s="25"/>
      <c r="AU2745" s="25"/>
      <c r="AV2745" s="31"/>
      <c r="BC2745" s="1"/>
      <c r="BD2745"/>
      <c r="BE2745"/>
      <c r="BF2745" s="1"/>
      <c r="BG2745"/>
      <c r="BH2745"/>
      <c r="BI2745"/>
      <c r="BJ2745" s="1"/>
      <c r="BK2745" s="1"/>
      <c r="BL2745"/>
      <c r="BM2745" s="1"/>
      <c r="BN2745" s="1"/>
      <c r="BO2745" s="1"/>
      <c r="BP2745" s="1"/>
      <c r="BQ2745" s="1"/>
      <c r="BR2745" s="1"/>
      <c r="BS2745" s="1"/>
      <c r="BT2745" s="22"/>
      <c r="BU2745" s="1"/>
      <c r="BV2745" s="1"/>
      <c r="BW2745" s="1"/>
      <c r="BX2745" s="1"/>
      <c r="BY2745" s="1"/>
      <c r="BZ2745" s="1"/>
      <c r="CA2745" s="1"/>
      <c r="CB2745" s="1"/>
      <c r="CC2745" s="1"/>
      <c r="CD2745" s="1"/>
      <c r="CE2745" s="1"/>
      <c r="CF2745" s="1"/>
      <c r="CG2745" s="1"/>
      <c r="CH2745" s="1"/>
      <c r="CI2745" s="1"/>
      <c r="CJ2745" s="1"/>
      <c r="CK2745" s="1"/>
      <c r="CL2745" s="1"/>
      <c r="CM2745" s="1"/>
      <c r="CN2745" s="1"/>
      <c r="CO2745" s="1"/>
      <c r="CP2745" s="1"/>
      <c r="CQ2745" s="1"/>
      <c r="CR2745" s="1"/>
      <c r="CS2745" s="1"/>
      <c r="CT2745" s="1"/>
      <c r="CU2745" s="1"/>
      <c r="CV2745" s="1"/>
      <c r="CW2745" s="1"/>
      <c r="CX2745" s="1"/>
      <c r="CY2745" s="1"/>
      <c r="CZ2745" s="1"/>
      <c r="DA2745" s="1"/>
      <c r="DB2745" s="1"/>
      <c r="DC2745" s="1"/>
      <c r="DD2745" s="1"/>
      <c r="DE2745" s="1"/>
      <c r="DF2745" s="1"/>
      <c r="DG2745" s="1"/>
      <c r="DH2745" s="1"/>
      <c r="DI2745" s="1"/>
      <c r="DJ2745" s="1"/>
      <c r="DK2745" s="1"/>
      <c r="DL2745" s="1"/>
      <c r="DM2745" s="1"/>
      <c r="DN2745" s="1"/>
      <c r="DO2745" s="1"/>
      <c r="DP2745" s="1"/>
      <c r="DQ2745" s="1"/>
      <c r="DR2745" s="1"/>
      <c r="DS2745" s="1"/>
      <c r="DT2745" s="1"/>
      <c r="DU2745" s="1"/>
      <c r="DV2745" s="1"/>
      <c r="DW2745" s="1"/>
      <c r="DX2745" s="1"/>
      <c r="DY2745" s="1"/>
      <c r="DZ2745" s="1"/>
      <c r="EA2745" s="1"/>
      <c r="EB2745" s="1"/>
      <c r="EC2745" s="1"/>
      <c r="ED2745" s="1"/>
      <c r="EE2745" s="1"/>
      <c r="EF2745" s="1"/>
      <c r="EG2745" s="1"/>
      <c r="EH2745" s="1"/>
      <c r="EI2745" s="1"/>
      <c r="EJ2745" s="1"/>
      <c r="EK2745" s="1"/>
      <c r="EL2745" s="1"/>
      <c r="EM2745" s="1"/>
      <c r="EN2745" s="1"/>
      <c r="EO2745" s="1"/>
      <c r="EP2745" s="1"/>
      <c r="EQ2745" s="1"/>
      <c r="ER2745" s="1"/>
      <c r="ES2745" s="1"/>
      <c r="ET2745" s="1"/>
      <c r="EU2745" s="1"/>
      <c r="EV2745" s="1"/>
      <c r="EW2745" s="1"/>
      <c r="EX2745" s="1"/>
      <c r="EY2745" s="1"/>
      <c r="EZ2745" s="1"/>
      <c r="FA2745" s="1"/>
      <c r="FB2745" s="1"/>
      <c r="FC2745" s="1"/>
      <c r="FD2745" s="1"/>
      <c r="FE2745" s="1"/>
      <c r="FF2745" s="1"/>
      <c r="FG2745" s="1"/>
      <c r="FH2745" s="1"/>
      <c r="FI2745" s="1"/>
      <c r="FJ2745" s="1"/>
      <c r="FK2745" s="1"/>
      <c r="FL2745" s="1"/>
      <c r="FM2745" s="1"/>
      <c r="FN2745" s="1"/>
      <c r="FO2745" s="1"/>
      <c r="FP2745" s="1"/>
      <c r="FQ2745" s="1"/>
      <c r="FR2745" s="1"/>
      <c r="FS2745" s="1"/>
      <c r="FT2745" s="1"/>
      <c r="FU2745" s="1"/>
      <c r="FV2745" s="1"/>
      <c r="FW2745" s="1"/>
      <c r="FX2745" s="1"/>
      <c r="FY2745" s="1"/>
      <c r="FZ2745" s="1"/>
      <c r="GA2745" s="1"/>
      <c r="GB2745" s="1"/>
      <c r="GC2745" s="1"/>
      <c r="GD2745" s="1"/>
      <c r="GE2745" s="1"/>
      <c r="GF2745" s="1"/>
      <c r="GG2745" s="1"/>
      <c r="GH2745" s="1"/>
      <c r="GI2745" s="1"/>
      <c r="GJ2745" s="1"/>
      <c r="GK2745"/>
      <c r="GL2745"/>
      <c r="GM2745"/>
      <c r="GN2745"/>
      <c r="GO2745"/>
      <c r="GP2745"/>
      <c r="GQ2745"/>
      <c r="GR2745"/>
      <c r="GS2745"/>
      <c r="GT2745"/>
      <c r="GU2745"/>
      <c r="GV2745"/>
      <c r="GW2745"/>
      <c r="GX2745"/>
      <c r="GY2745"/>
      <c r="GZ2745"/>
      <c r="HA2745"/>
      <c r="HB2745"/>
      <c r="HC2745"/>
      <c r="HD2745"/>
      <c r="HE2745"/>
    </row>
    <row r="2746" spans="5:213" s="19" customFormat="1" x14ac:dyDescent="0.25">
      <c r="F2746" s="20"/>
      <c r="G2746" s="20"/>
      <c r="H2746" s="20"/>
      <c r="I2746" s="20"/>
      <c r="J2746" s="21"/>
      <c r="K2746" s="21"/>
      <c r="L2746" s="20"/>
      <c r="M2746" s="20"/>
      <c r="N2746" s="22"/>
      <c r="O2746" s="22"/>
      <c r="P2746" s="22"/>
      <c r="Q2746" s="22"/>
      <c r="U2746" s="20"/>
      <c r="V2746" s="20"/>
      <c r="W2746" s="20"/>
      <c r="X2746" s="27"/>
      <c r="Y2746" s="253"/>
      <c r="Z2746" s="30"/>
      <c r="AA2746" s="30"/>
      <c r="AB2746" s="31"/>
      <c r="AC2746" s="31"/>
      <c r="AD2746" s="31"/>
      <c r="AE2746" s="31"/>
      <c r="AF2746" s="31"/>
      <c r="AG2746" s="241"/>
      <c r="AH2746" s="31"/>
      <c r="AI2746" s="31"/>
      <c r="AJ2746" s="31"/>
      <c r="AK2746" s="31"/>
      <c r="AL2746" s="120"/>
      <c r="AM2746" s="25"/>
      <c r="AN2746" s="25"/>
      <c r="AO2746" s="25"/>
      <c r="AP2746" s="25"/>
      <c r="AQ2746"/>
      <c r="AR2746" s="25"/>
      <c r="AS2746" s="31"/>
      <c r="AT2746" s="25"/>
      <c r="AU2746" s="25"/>
      <c r="AV2746" s="31"/>
      <c r="BC2746" s="1"/>
      <c r="BD2746"/>
      <c r="BE2746"/>
      <c r="BF2746" s="1"/>
      <c r="BG2746"/>
      <c r="BH2746"/>
      <c r="BI2746"/>
      <c r="BJ2746" s="1"/>
      <c r="BK2746" s="1"/>
      <c r="BL2746"/>
      <c r="BM2746" s="1"/>
      <c r="BN2746" s="1"/>
      <c r="BO2746" s="1"/>
      <c r="BP2746" s="1"/>
      <c r="BQ2746" s="1"/>
      <c r="BR2746" s="1"/>
      <c r="BS2746" s="1"/>
      <c r="BT2746" s="22"/>
      <c r="BU2746" s="1"/>
      <c r="BV2746" s="1"/>
      <c r="BW2746" s="1"/>
      <c r="BX2746" s="1"/>
      <c r="BY2746" s="1"/>
      <c r="BZ2746" s="1"/>
      <c r="CA2746" s="1"/>
      <c r="CB2746" s="1"/>
      <c r="CC2746" s="1"/>
      <c r="CD2746" s="1"/>
      <c r="CE2746" s="1"/>
      <c r="CF2746" s="1"/>
      <c r="CG2746" s="1"/>
      <c r="CH2746" s="1"/>
      <c r="CI2746" s="1"/>
      <c r="CJ2746" s="1"/>
      <c r="CK2746" s="1"/>
      <c r="CL2746" s="1"/>
      <c r="CM2746" s="1"/>
      <c r="CN2746" s="1"/>
      <c r="CO2746" s="1"/>
      <c r="CP2746" s="1"/>
      <c r="CQ2746" s="1"/>
      <c r="CR2746" s="1"/>
      <c r="CS2746" s="1"/>
      <c r="CT2746" s="1"/>
      <c r="CU2746" s="1"/>
      <c r="CV2746" s="1"/>
      <c r="CW2746" s="1"/>
      <c r="CX2746" s="1"/>
      <c r="CY2746" s="1"/>
      <c r="CZ2746" s="1"/>
      <c r="DA2746" s="1"/>
      <c r="DB2746" s="1"/>
      <c r="DC2746" s="1"/>
      <c r="DD2746" s="1"/>
      <c r="DE2746" s="1"/>
      <c r="DF2746" s="1"/>
      <c r="DG2746" s="1"/>
      <c r="DH2746" s="1"/>
      <c r="DI2746" s="1"/>
      <c r="DJ2746" s="1"/>
      <c r="DK2746" s="1"/>
      <c r="DL2746" s="1"/>
      <c r="DM2746" s="1"/>
      <c r="DN2746" s="1"/>
      <c r="DO2746" s="1"/>
      <c r="DP2746" s="1"/>
      <c r="DQ2746" s="1"/>
      <c r="DR2746" s="1"/>
      <c r="DS2746" s="1"/>
      <c r="DT2746" s="1"/>
      <c r="DU2746" s="1"/>
      <c r="DV2746" s="1"/>
      <c r="DW2746" s="1"/>
      <c r="DX2746" s="1"/>
      <c r="DY2746" s="1"/>
      <c r="DZ2746" s="1"/>
      <c r="EA2746" s="1"/>
      <c r="EB2746" s="1"/>
      <c r="EC2746" s="1"/>
      <c r="ED2746" s="1"/>
      <c r="EE2746" s="1"/>
      <c r="EF2746" s="1"/>
      <c r="EG2746" s="1"/>
      <c r="EH2746" s="1"/>
      <c r="EI2746" s="1"/>
      <c r="EJ2746" s="1"/>
      <c r="EK2746" s="1"/>
      <c r="EL2746" s="1"/>
      <c r="EM2746" s="1"/>
      <c r="EN2746" s="1"/>
      <c r="EO2746" s="1"/>
      <c r="EP2746" s="1"/>
      <c r="EQ2746" s="1"/>
      <c r="ER2746" s="1"/>
      <c r="ES2746" s="1"/>
      <c r="ET2746" s="1"/>
      <c r="EU2746" s="1"/>
      <c r="EV2746" s="1"/>
      <c r="EW2746" s="1"/>
      <c r="EX2746" s="1"/>
      <c r="EY2746" s="1"/>
      <c r="EZ2746" s="1"/>
      <c r="FA2746" s="1"/>
      <c r="FB2746" s="1"/>
      <c r="FC2746" s="1"/>
      <c r="FD2746" s="1"/>
      <c r="FE2746" s="1"/>
      <c r="FF2746" s="1"/>
      <c r="FG2746" s="1"/>
      <c r="FH2746" s="1"/>
      <c r="FI2746" s="1"/>
      <c r="FJ2746" s="1"/>
      <c r="FK2746" s="1"/>
      <c r="FL2746" s="1"/>
      <c r="FM2746" s="1"/>
      <c r="FN2746" s="1"/>
      <c r="FO2746" s="1"/>
      <c r="FP2746" s="1"/>
      <c r="FQ2746" s="1"/>
      <c r="FR2746" s="1"/>
      <c r="FS2746" s="1"/>
      <c r="FT2746" s="1"/>
      <c r="FU2746" s="1"/>
      <c r="FV2746" s="1"/>
      <c r="FW2746" s="1"/>
      <c r="FX2746" s="1"/>
      <c r="FY2746" s="1"/>
      <c r="FZ2746" s="1"/>
      <c r="GA2746" s="1"/>
      <c r="GB2746" s="1"/>
      <c r="GC2746" s="1"/>
      <c r="GD2746" s="1"/>
      <c r="GE2746" s="1"/>
      <c r="GF2746" s="1"/>
      <c r="GG2746" s="1"/>
      <c r="GH2746" s="1"/>
      <c r="GI2746" s="1"/>
      <c r="GJ2746" s="1"/>
      <c r="GK2746"/>
      <c r="GL2746"/>
      <c r="GM2746"/>
      <c r="GN2746"/>
      <c r="GO2746"/>
      <c r="GP2746"/>
      <c r="GQ2746"/>
      <c r="GR2746"/>
      <c r="GS2746"/>
      <c r="GT2746"/>
      <c r="GU2746"/>
      <c r="GV2746"/>
      <c r="GW2746"/>
      <c r="GX2746"/>
      <c r="GY2746"/>
      <c r="GZ2746"/>
      <c r="HA2746"/>
      <c r="HB2746"/>
      <c r="HC2746"/>
      <c r="HD2746"/>
      <c r="HE2746"/>
    </row>
    <row r="2747" spans="5:213" s="19" customFormat="1" x14ac:dyDescent="0.25">
      <c r="F2747" s="20"/>
      <c r="G2747" s="20"/>
      <c r="H2747" s="20"/>
      <c r="I2747" s="20"/>
      <c r="J2747" s="21"/>
      <c r="K2747" s="21"/>
      <c r="L2747" s="20"/>
      <c r="M2747" s="20"/>
      <c r="N2747" s="22"/>
      <c r="O2747" s="22"/>
      <c r="P2747" s="22"/>
      <c r="Q2747" s="22"/>
      <c r="U2747" s="20"/>
      <c r="V2747" s="20"/>
      <c r="W2747" s="20"/>
      <c r="X2747" s="27"/>
      <c r="Y2747" s="253"/>
      <c r="Z2747" s="30"/>
      <c r="AA2747" s="30"/>
      <c r="AB2747" s="31"/>
      <c r="AC2747" s="31"/>
      <c r="AD2747" s="31"/>
      <c r="AE2747" s="31"/>
      <c r="AF2747" s="31"/>
      <c r="AG2747" s="241"/>
      <c r="AH2747" s="31"/>
      <c r="AI2747" s="31"/>
      <c r="AJ2747" s="31"/>
      <c r="AK2747" s="31"/>
      <c r="AL2747" s="120"/>
      <c r="AM2747" s="25"/>
      <c r="AN2747" s="25"/>
      <c r="AO2747" s="25"/>
      <c r="AP2747" s="25"/>
      <c r="AQ2747"/>
      <c r="AR2747" s="25"/>
      <c r="AS2747" s="31"/>
      <c r="AT2747" s="25"/>
      <c r="AU2747" s="25"/>
      <c r="AV2747" s="31"/>
      <c r="BC2747" s="1"/>
      <c r="BD2747"/>
      <c r="BE2747"/>
      <c r="BF2747" s="1"/>
      <c r="BG2747"/>
      <c r="BH2747"/>
      <c r="BI2747"/>
      <c r="BJ2747" s="1"/>
      <c r="BK2747" s="1"/>
      <c r="BL2747"/>
      <c r="BM2747" s="1"/>
      <c r="BN2747" s="1"/>
      <c r="BO2747" s="1"/>
      <c r="BP2747" s="1"/>
      <c r="BQ2747" s="1"/>
      <c r="BR2747" s="1"/>
      <c r="BS2747" s="1"/>
      <c r="BT2747" s="22"/>
      <c r="BU2747" s="1"/>
      <c r="BV2747" s="1"/>
      <c r="BW2747" s="1"/>
      <c r="BX2747" s="1"/>
      <c r="BY2747" s="1"/>
      <c r="BZ2747" s="1"/>
      <c r="CA2747" s="1"/>
      <c r="CB2747" s="1"/>
      <c r="CC2747" s="1"/>
      <c r="CD2747" s="1"/>
      <c r="CE2747" s="1"/>
      <c r="CF2747" s="1"/>
      <c r="CG2747" s="1"/>
      <c r="CH2747" s="1"/>
      <c r="CI2747" s="1"/>
      <c r="CJ2747" s="1"/>
      <c r="CK2747" s="1"/>
      <c r="CL2747" s="1"/>
      <c r="CM2747" s="1"/>
      <c r="CN2747" s="1"/>
      <c r="CO2747" s="1"/>
      <c r="CP2747" s="1"/>
      <c r="CQ2747" s="1"/>
      <c r="CR2747" s="1"/>
      <c r="CS2747" s="1"/>
      <c r="CT2747" s="1"/>
      <c r="CU2747" s="1"/>
      <c r="CV2747" s="1"/>
      <c r="CW2747" s="1"/>
      <c r="CX2747" s="1"/>
      <c r="CY2747" s="1"/>
      <c r="CZ2747" s="1"/>
      <c r="DA2747" s="1"/>
      <c r="DB2747" s="1"/>
      <c r="DC2747" s="1"/>
      <c r="DD2747" s="1"/>
      <c r="DE2747" s="1"/>
      <c r="DF2747" s="1"/>
      <c r="DG2747" s="1"/>
      <c r="DH2747" s="1"/>
      <c r="DI2747" s="1"/>
      <c r="DJ2747" s="1"/>
      <c r="DK2747" s="1"/>
      <c r="DL2747" s="1"/>
      <c r="DM2747" s="1"/>
      <c r="DN2747" s="1"/>
      <c r="DO2747" s="1"/>
      <c r="DP2747" s="1"/>
      <c r="DQ2747" s="1"/>
      <c r="DR2747" s="1"/>
      <c r="DS2747" s="1"/>
      <c r="DT2747" s="1"/>
      <c r="DU2747" s="1"/>
      <c r="DV2747" s="1"/>
      <c r="DW2747" s="1"/>
      <c r="DX2747" s="1"/>
      <c r="DY2747" s="1"/>
      <c r="DZ2747" s="1"/>
      <c r="EA2747" s="1"/>
      <c r="EB2747" s="1"/>
      <c r="EC2747" s="1"/>
      <c r="ED2747" s="1"/>
      <c r="EE2747" s="1"/>
      <c r="EF2747" s="1"/>
      <c r="EG2747" s="1"/>
      <c r="EH2747" s="1"/>
      <c r="EI2747" s="1"/>
      <c r="EJ2747" s="1"/>
      <c r="EK2747" s="1"/>
      <c r="EL2747" s="1"/>
      <c r="EM2747" s="1"/>
      <c r="EN2747" s="1"/>
      <c r="EO2747" s="1"/>
      <c r="EP2747" s="1"/>
      <c r="EQ2747" s="1"/>
      <c r="ER2747" s="1"/>
      <c r="ES2747" s="1"/>
      <c r="ET2747" s="1"/>
      <c r="EU2747" s="1"/>
      <c r="EV2747" s="1"/>
      <c r="EW2747" s="1"/>
      <c r="EX2747" s="1"/>
      <c r="EY2747" s="1"/>
      <c r="EZ2747" s="1"/>
      <c r="FA2747" s="1"/>
      <c r="FB2747" s="1"/>
      <c r="FC2747" s="1"/>
      <c r="FD2747" s="1"/>
      <c r="FE2747" s="1"/>
      <c r="FF2747" s="1"/>
      <c r="FG2747" s="1"/>
      <c r="FH2747" s="1"/>
      <c r="FI2747" s="1"/>
      <c r="FJ2747" s="1"/>
      <c r="FK2747" s="1"/>
      <c r="FL2747" s="1"/>
      <c r="FM2747" s="1"/>
      <c r="FN2747" s="1"/>
      <c r="FO2747" s="1"/>
      <c r="FP2747" s="1"/>
      <c r="FQ2747" s="1"/>
      <c r="FR2747" s="1"/>
      <c r="FS2747" s="1"/>
      <c r="FT2747" s="1"/>
      <c r="FU2747" s="1"/>
      <c r="FV2747" s="1"/>
      <c r="FW2747" s="1"/>
      <c r="FX2747" s="1"/>
      <c r="FY2747" s="1"/>
      <c r="FZ2747" s="1"/>
      <c r="GA2747" s="1"/>
      <c r="GB2747" s="1"/>
      <c r="GC2747" s="1"/>
      <c r="GD2747" s="1"/>
      <c r="GE2747" s="1"/>
      <c r="GF2747" s="1"/>
      <c r="GG2747" s="1"/>
      <c r="GH2747" s="1"/>
      <c r="GI2747" s="1"/>
      <c r="GJ2747" s="1"/>
      <c r="GK2747"/>
      <c r="GL2747"/>
      <c r="GM2747"/>
      <c r="GN2747"/>
      <c r="GO2747"/>
      <c r="GP2747"/>
      <c r="GQ2747"/>
      <c r="GR2747"/>
      <c r="GS2747"/>
      <c r="GT2747"/>
      <c r="GU2747"/>
      <c r="GV2747"/>
      <c r="GW2747"/>
      <c r="GX2747"/>
      <c r="GY2747"/>
      <c r="GZ2747"/>
      <c r="HA2747"/>
      <c r="HB2747"/>
      <c r="HC2747"/>
      <c r="HD2747"/>
      <c r="HE2747"/>
    </row>
    <row r="2748" spans="5:213" s="19" customFormat="1" x14ac:dyDescent="0.25">
      <c r="F2748" s="20"/>
      <c r="G2748" s="20"/>
      <c r="H2748" s="20"/>
      <c r="I2748" s="20"/>
      <c r="J2748" s="21"/>
      <c r="K2748" s="21"/>
      <c r="L2748" s="20"/>
      <c r="M2748" s="20"/>
      <c r="N2748" s="22"/>
      <c r="O2748" s="22"/>
      <c r="P2748" s="22"/>
      <c r="Q2748" s="22"/>
      <c r="U2748" s="20"/>
      <c r="V2748" s="20"/>
      <c r="W2748" s="20"/>
      <c r="X2748" s="27"/>
      <c r="Y2748" s="253"/>
      <c r="Z2748" s="30"/>
      <c r="AA2748" s="30"/>
      <c r="AB2748" s="31"/>
      <c r="AC2748" s="31"/>
      <c r="AD2748" s="31"/>
      <c r="AE2748" s="31"/>
      <c r="AF2748" s="31"/>
      <c r="AG2748" s="241"/>
      <c r="AH2748" s="31"/>
      <c r="AI2748" s="31"/>
      <c r="AJ2748" s="31"/>
      <c r="AK2748" s="31"/>
      <c r="AL2748" s="120"/>
      <c r="AM2748" s="25"/>
      <c r="AN2748" s="25"/>
      <c r="AO2748" s="25"/>
      <c r="AP2748" s="25"/>
      <c r="AQ2748"/>
      <c r="AR2748" s="25"/>
      <c r="AS2748" s="31"/>
      <c r="AT2748" s="25"/>
      <c r="AU2748" s="25"/>
      <c r="AV2748" s="31"/>
      <c r="BC2748" s="1"/>
      <c r="BD2748"/>
      <c r="BE2748"/>
      <c r="BF2748" s="1"/>
      <c r="BG2748"/>
      <c r="BH2748"/>
      <c r="BI2748"/>
      <c r="BJ2748" s="1"/>
      <c r="BK2748" s="1"/>
      <c r="BL2748"/>
      <c r="BM2748" s="1"/>
      <c r="BN2748" s="1"/>
      <c r="BO2748" s="1"/>
      <c r="BP2748" s="1"/>
      <c r="BQ2748" s="1"/>
      <c r="BR2748" s="1"/>
      <c r="BS2748" s="1"/>
      <c r="BT2748" s="22"/>
      <c r="BU2748" s="1"/>
      <c r="BV2748" s="1"/>
      <c r="BW2748" s="1"/>
      <c r="BX2748" s="1"/>
      <c r="BY2748" s="1"/>
      <c r="BZ2748" s="1"/>
      <c r="CA2748" s="1"/>
      <c r="CB2748" s="1"/>
      <c r="CC2748" s="1"/>
      <c r="CD2748" s="1"/>
      <c r="CE2748" s="1"/>
      <c r="CF2748" s="1"/>
      <c r="CG2748" s="1"/>
      <c r="CH2748" s="1"/>
      <c r="CI2748" s="1"/>
      <c r="CJ2748" s="1"/>
      <c r="CK2748" s="1"/>
      <c r="CL2748" s="1"/>
      <c r="CM2748" s="1"/>
      <c r="CN2748" s="1"/>
      <c r="CO2748" s="1"/>
      <c r="CP2748" s="1"/>
      <c r="CQ2748" s="1"/>
      <c r="CR2748" s="1"/>
      <c r="CS2748" s="1"/>
      <c r="CT2748" s="1"/>
      <c r="CU2748" s="1"/>
      <c r="CV2748" s="1"/>
      <c r="CW2748" s="1"/>
      <c r="CX2748" s="1"/>
      <c r="CY2748" s="1"/>
      <c r="CZ2748" s="1"/>
      <c r="DA2748" s="1"/>
      <c r="DB2748" s="1"/>
      <c r="DC2748" s="1"/>
      <c r="DD2748" s="1"/>
      <c r="DE2748" s="1"/>
      <c r="DF2748" s="1"/>
      <c r="DG2748" s="1"/>
      <c r="DH2748" s="1"/>
      <c r="DI2748" s="1"/>
      <c r="DJ2748" s="1"/>
      <c r="DK2748" s="1"/>
      <c r="DL2748" s="1"/>
      <c r="DM2748" s="1"/>
      <c r="DN2748" s="1"/>
      <c r="DO2748" s="1"/>
      <c r="DP2748" s="1"/>
      <c r="DQ2748" s="1"/>
      <c r="DR2748" s="1"/>
      <c r="DS2748" s="1"/>
      <c r="DT2748" s="1"/>
      <c r="DU2748" s="1"/>
      <c r="DV2748" s="1"/>
      <c r="DW2748" s="1"/>
      <c r="DX2748" s="1"/>
      <c r="DY2748" s="1"/>
      <c r="DZ2748" s="1"/>
      <c r="EA2748" s="1"/>
      <c r="EB2748" s="1"/>
      <c r="EC2748" s="1"/>
      <c r="ED2748" s="1"/>
      <c r="EE2748" s="1"/>
      <c r="EF2748" s="1"/>
      <c r="EG2748" s="1"/>
      <c r="EH2748" s="1"/>
      <c r="EI2748" s="1"/>
      <c r="EJ2748" s="1"/>
      <c r="EK2748" s="1"/>
      <c r="EL2748" s="1"/>
      <c r="EM2748" s="1"/>
      <c r="EN2748" s="1"/>
      <c r="EO2748" s="1"/>
      <c r="EP2748" s="1"/>
      <c r="EQ2748" s="1"/>
      <c r="ER2748" s="1"/>
      <c r="ES2748" s="1"/>
      <c r="ET2748" s="1"/>
      <c r="EU2748" s="1"/>
      <c r="EV2748" s="1"/>
      <c r="EW2748" s="1"/>
      <c r="EX2748" s="1"/>
      <c r="EY2748" s="1"/>
      <c r="EZ2748" s="1"/>
      <c r="FA2748" s="1"/>
      <c r="FB2748" s="1"/>
      <c r="FC2748" s="1"/>
      <c r="FD2748" s="1"/>
      <c r="FE2748" s="1"/>
      <c r="FF2748" s="1"/>
      <c r="FG2748" s="1"/>
      <c r="FH2748" s="1"/>
      <c r="FI2748" s="1"/>
      <c r="FJ2748" s="1"/>
      <c r="FK2748" s="1"/>
      <c r="FL2748" s="1"/>
      <c r="FM2748" s="1"/>
      <c r="FN2748" s="1"/>
      <c r="FO2748" s="1"/>
      <c r="FP2748" s="1"/>
      <c r="FQ2748" s="1"/>
      <c r="FR2748" s="1"/>
      <c r="FS2748" s="1"/>
      <c r="FT2748" s="1"/>
      <c r="FU2748" s="1"/>
      <c r="FV2748" s="1"/>
      <c r="FW2748" s="1"/>
      <c r="FX2748" s="1"/>
      <c r="FY2748" s="1"/>
      <c r="FZ2748" s="1"/>
      <c r="GA2748" s="1"/>
      <c r="GB2748" s="1"/>
      <c r="GC2748" s="1"/>
      <c r="GD2748" s="1"/>
      <c r="GE2748" s="1"/>
      <c r="GF2748" s="1"/>
      <c r="GG2748" s="1"/>
      <c r="GH2748" s="1"/>
      <c r="GI2748" s="1"/>
      <c r="GJ2748" s="1"/>
      <c r="GK2748"/>
      <c r="GL2748"/>
      <c r="GM2748"/>
      <c r="GN2748"/>
      <c r="GO2748"/>
      <c r="GP2748"/>
      <c r="GQ2748"/>
      <c r="GR2748"/>
      <c r="GS2748"/>
      <c r="GT2748"/>
      <c r="GU2748"/>
      <c r="GV2748"/>
      <c r="GW2748"/>
      <c r="GX2748"/>
      <c r="GY2748"/>
      <c r="GZ2748"/>
      <c r="HA2748"/>
      <c r="HB2748"/>
      <c r="HC2748"/>
      <c r="HD2748"/>
      <c r="HE2748"/>
    </row>
    <row r="2749" spans="5:213" s="19" customFormat="1" x14ac:dyDescent="0.25">
      <c r="F2749" s="20"/>
      <c r="G2749" s="20"/>
      <c r="H2749" s="20"/>
      <c r="I2749" s="20"/>
      <c r="J2749" s="21"/>
      <c r="K2749" s="21"/>
      <c r="L2749" s="20"/>
      <c r="M2749" s="20"/>
      <c r="N2749" s="22"/>
      <c r="O2749" s="22"/>
      <c r="P2749" s="22"/>
      <c r="Q2749" s="22"/>
      <c r="U2749" s="20"/>
      <c r="V2749" s="20"/>
      <c r="W2749" s="20"/>
      <c r="X2749" s="27"/>
      <c r="Y2749" s="253"/>
      <c r="Z2749" s="30"/>
      <c r="AA2749" s="30"/>
      <c r="AB2749" s="31"/>
      <c r="AC2749" s="31"/>
      <c r="AD2749" s="31"/>
      <c r="AE2749" s="31"/>
      <c r="AF2749" s="31"/>
      <c r="AG2749" s="241"/>
      <c r="AH2749" s="31"/>
      <c r="AI2749" s="31"/>
      <c r="AJ2749" s="31"/>
      <c r="AK2749" s="31"/>
      <c r="AL2749" s="120"/>
      <c r="AM2749" s="25"/>
      <c r="AN2749" s="25"/>
      <c r="AO2749" s="25"/>
      <c r="AP2749" s="25"/>
      <c r="AQ2749"/>
      <c r="AR2749" s="25"/>
      <c r="AS2749" s="31"/>
      <c r="AT2749" s="25"/>
      <c r="AU2749" s="25"/>
      <c r="AV2749" s="31"/>
      <c r="BC2749" s="1"/>
      <c r="BD2749"/>
      <c r="BE2749"/>
      <c r="BF2749" s="1"/>
      <c r="BG2749"/>
      <c r="BH2749"/>
      <c r="BI2749"/>
      <c r="BJ2749" s="1"/>
      <c r="BK2749" s="1"/>
      <c r="BL2749"/>
      <c r="BM2749" s="1"/>
      <c r="BN2749" s="1"/>
      <c r="BO2749" s="1"/>
      <c r="BP2749" s="1"/>
      <c r="BQ2749" s="1"/>
      <c r="BR2749" s="1"/>
      <c r="BS2749" s="1"/>
      <c r="BT2749" s="22"/>
      <c r="BU2749" s="1"/>
      <c r="BV2749" s="1"/>
      <c r="BW2749" s="1"/>
      <c r="BX2749" s="1"/>
      <c r="BY2749" s="1"/>
      <c r="BZ2749" s="1"/>
      <c r="CA2749" s="1"/>
      <c r="CB2749" s="1"/>
      <c r="CC2749" s="1"/>
      <c r="CD2749" s="1"/>
      <c r="CE2749" s="1"/>
      <c r="CF2749" s="1"/>
      <c r="CG2749" s="1"/>
      <c r="CH2749" s="1"/>
      <c r="CI2749" s="1"/>
      <c r="CJ2749" s="1"/>
      <c r="CK2749" s="1"/>
      <c r="CL2749" s="1"/>
      <c r="CM2749" s="1"/>
      <c r="CN2749" s="1"/>
      <c r="CO2749" s="1"/>
      <c r="CP2749" s="1"/>
      <c r="CQ2749" s="1"/>
      <c r="CR2749" s="1"/>
      <c r="CS2749" s="1"/>
      <c r="CT2749" s="1"/>
      <c r="CU2749" s="1"/>
      <c r="CV2749" s="1"/>
      <c r="CW2749" s="1"/>
      <c r="CX2749" s="1"/>
      <c r="CY2749" s="1"/>
      <c r="CZ2749" s="1"/>
      <c r="DA2749" s="1"/>
      <c r="DB2749" s="1"/>
      <c r="DC2749" s="1"/>
      <c r="DD2749" s="1"/>
      <c r="DE2749" s="1"/>
      <c r="DF2749" s="1"/>
      <c r="DG2749" s="1"/>
      <c r="DH2749" s="1"/>
      <c r="DI2749" s="1"/>
      <c r="DJ2749" s="1"/>
      <c r="DK2749" s="1"/>
      <c r="DL2749" s="1"/>
      <c r="DM2749" s="1"/>
      <c r="DN2749" s="1"/>
      <c r="DO2749" s="1"/>
      <c r="DP2749" s="1"/>
      <c r="DQ2749" s="1"/>
      <c r="DR2749" s="1"/>
      <c r="DS2749" s="1"/>
      <c r="DT2749" s="1"/>
      <c r="DU2749" s="1"/>
      <c r="DV2749" s="1"/>
      <c r="DW2749" s="1"/>
      <c r="DX2749" s="1"/>
      <c r="DY2749" s="1"/>
      <c r="DZ2749" s="1"/>
      <c r="EA2749" s="1"/>
      <c r="EB2749" s="1"/>
      <c r="EC2749" s="1"/>
      <c r="ED2749" s="1"/>
      <c r="EE2749" s="1"/>
      <c r="EF2749" s="1"/>
      <c r="EG2749" s="1"/>
      <c r="EH2749" s="1"/>
      <c r="EI2749" s="1"/>
      <c r="EJ2749" s="1"/>
      <c r="EK2749" s="1"/>
      <c r="EL2749" s="1"/>
      <c r="EM2749" s="1"/>
      <c r="EN2749" s="1"/>
      <c r="EO2749" s="1"/>
      <c r="EP2749" s="1"/>
      <c r="EQ2749" s="1"/>
      <c r="ER2749" s="1"/>
      <c r="ES2749" s="1"/>
      <c r="ET2749" s="1"/>
      <c r="EU2749" s="1"/>
      <c r="EV2749" s="1"/>
      <c r="EW2749" s="1"/>
      <c r="EX2749" s="1"/>
      <c r="EY2749" s="1"/>
      <c r="EZ2749" s="1"/>
      <c r="FA2749" s="1"/>
      <c r="FB2749" s="1"/>
      <c r="FC2749" s="1"/>
      <c r="FD2749" s="1"/>
      <c r="FE2749" s="1"/>
      <c r="FF2749" s="1"/>
      <c r="FG2749" s="1"/>
      <c r="FH2749" s="1"/>
      <c r="FI2749" s="1"/>
      <c r="FJ2749" s="1"/>
      <c r="FK2749" s="1"/>
      <c r="FL2749" s="1"/>
      <c r="FM2749" s="1"/>
      <c r="FN2749" s="1"/>
      <c r="FO2749" s="1"/>
      <c r="FP2749" s="1"/>
      <c r="FQ2749" s="1"/>
      <c r="FR2749" s="1"/>
      <c r="FS2749" s="1"/>
      <c r="FT2749" s="1"/>
      <c r="FU2749" s="1"/>
      <c r="FV2749" s="1"/>
      <c r="FW2749" s="1"/>
      <c r="FX2749" s="1"/>
      <c r="FY2749" s="1"/>
      <c r="FZ2749" s="1"/>
      <c r="GA2749" s="1"/>
      <c r="GB2749" s="1"/>
      <c r="GC2749" s="1"/>
      <c r="GD2749" s="1"/>
      <c r="GE2749" s="1"/>
      <c r="GF2749" s="1"/>
      <c r="GG2749" s="1"/>
      <c r="GH2749" s="1"/>
      <c r="GI2749" s="1"/>
      <c r="GJ2749" s="1"/>
      <c r="GK2749"/>
      <c r="GL2749"/>
      <c r="GM2749"/>
      <c r="GN2749"/>
      <c r="GO2749"/>
      <c r="GP2749"/>
      <c r="GQ2749"/>
      <c r="GR2749"/>
      <c r="GS2749"/>
      <c r="GT2749"/>
      <c r="GU2749"/>
      <c r="GV2749"/>
      <c r="GW2749"/>
      <c r="GX2749"/>
      <c r="GY2749"/>
      <c r="GZ2749"/>
      <c r="HA2749"/>
      <c r="HB2749"/>
      <c r="HC2749"/>
      <c r="HD2749"/>
      <c r="HE2749"/>
    </row>
    <row r="2750" spans="5:213" s="19" customFormat="1" x14ac:dyDescent="0.25">
      <c r="F2750" s="20"/>
      <c r="G2750" s="20"/>
      <c r="H2750" s="20"/>
      <c r="I2750" s="20"/>
      <c r="J2750" s="21"/>
      <c r="K2750" s="21"/>
      <c r="L2750" s="20"/>
      <c r="M2750" s="20"/>
      <c r="N2750" s="22"/>
      <c r="O2750" s="22"/>
      <c r="P2750" s="22"/>
      <c r="Q2750" s="22"/>
      <c r="U2750" s="20"/>
      <c r="V2750" s="20"/>
      <c r="W2750" s="20"/>
      <c r="X2750" s="27"/>
      <c r="Y2750" s="253"/>
      <c r="Z2750" s="30"/>
      <c r="AA2750" s="30"/>
      <c r="AB2750" s="31"/>
      <c r="AC2750" s="31"/>
      <c r="AD2750" s="31"/>
      <c r="AE2750" s="31"/>
      <c r="AF2750" s="31"/>
      <c r="AG2750" s="241"/>
      <c r="AH2750" s="31"/>
      <c r="AI2750" s="31"/>
      <c r="AJ2750" s="31"/>
      <c r="AK2750" s="31"/>
      <c r="AL2750" s="120"/>
      <c r="AM2750" s="25"/>
      <c r="AN2750" s="25"/>
      <c r="AO2750" s="25"/>
      <c r="AP2750" s="25"/>
      <c r="AQ2750"/>
      <c r="AR2750" s="25"/>
      <c r="AS2750" s="31"/>
      <c r="AT2750" s="25"/>
      <c r="AU2750" s="25"/>
      <c r="AV2750" s="31"/>
      <c r="BC2750" s="1"/>
      <c r="BD2750"/>
      <c r="BE2750"/>
      <c r="BF2750" s="1"/>
      <c r="BG2750"/>
      <c r="BH2750"/>
      <c r="BI2750"/>
      <c r="BJ2750" s="1"/>
      <c r="BK2750" s="1"/>
      <c r="BL2750"/>
      <c r="BM2750" s="1"/>
      <c r="BN2750" s="1"/>
      <c r="BO2750" s="1"/>
      <c r="BP2750" s="1"/>
      <c r="BQ2750" s="1"/>
      <c r="BR2750" s="1"/>
      <c r="BS2750" s="1"/>
      <c r="BT2750" s="22"/>
      <c r="BU2750" s="1"/>
      <c r="BV2750" s="1"/>
      <c r="BW2750" s="1"/>
      <c r="BX2750" s="1"/>
      <c r="BY2750" s="1"/>
      <c r="BZ2750" s="1"/>
      <c r="CA2750" s="1"/>
      <c r="CB2750" s="1"/>
      <c r="CC2750" s="1"/>
      <c r="CD2750" s="1"/>
      <c r="CE2750" s="1"/>
      <c r="CF2750" s="1"/>
      <c r="CG2750" s="1"/>
      <c r="CH2750" s="1"/>
      <c r="CI2750" s="1"/>
      <c r="CJ2750" s="1"/>
      <c r="CK2750" s="1"/>
      <c r="CL2750" s="1"/>
      <c r="CM2750" s="1"/>
      <c r="CN2750" s="1"/>
      <c r="CO2750" s="1"/>
      <c r="CP2750" s="1"/>
      <c r="CQ2750" s="1"/>
      <c r="CR2750" s="1"/>
      <c r="CS2750" s="1"/>
      <c r="CT2750" s="1"/>
      <c r="CU2750" s="1"/>
      <c r="CV2750" s="1"/>
      <c r="CW2750" s="1"/>
      <c r="CX2750" s="1"/>
      <c r="CY2750" s="1"/>
      <c r="CZ2750" s="1"/>
      <c r="DA2750" s="1"/>
      <c r="DB2750" s="1"/>
      <c r="DC2750" s="1"/>
      <c r="DD2750" s="1"/>
      <c r="DE2750" s="1"/>
      <c r="DF2750" s="1"/>
      <c r="DG2750" s="1"/>
      <c r="DH2750" s="1"/>
      <c r="DI2750" s="1"/>
      <c r="DJ2750" s="1"/>
      <c r="DK2750" s="1"/>
      <c r="DL2750" s="1"/>
      <c r="DM2750" s="1"/>
      <c r="DN2750" s="1"/>
      <c r="DO2750" s="1"/>
      <c r="DP2750" s="1"/>
      <c r="DQ2750" s="1"/>
      <c r="DR2750" s="1"/>
      <c r="DS2750" s="1"/>
      <c r="DT2750" s="1"/>
      <c r="DU2750" s="1"/>
      <c r="DV2750" s="1"/>
      <c r="DW2750" s="1"/>
      <c r="DX2750" s="1"/>
      <c r="DY2750" s="1"/>
      <c r="DZ2750" s="1"/>
      <c r="EA2750" s="1"/>
      <c r="EB2750" s="1"/>
      <c r="EC2750" s="1"/>
      <c r="ED2750" s="1"/>
      <c r="EE2750" s="1"/>
      <c r="EF2750" s="1"/>
      <c r="EG2750" s="1"/>
      <c r="EH2750" s="1"/>
      <c r="EI2750" s="1"/>
      <c r="EJ2750" s="1"/>
      <c r="EK2750" s="1"/>
      <c r="EL2750" s="1"/>
      <c r="EM2750" s="1"/>
      <c r="EN2750" s="1"/>
      <c r="EO2750" s="1"/>
      <c r="EP2750" s="1"/>
      <c r="EQ2750" s="1"/>
      <c r="ER2750" s="1"/>
      <c r="ES2750" s="1"/>
      <c r="ET2750" s="1"/>
      <c r="EU2750" s="1"/>
      <c r="EV2750" s="1"/>
      <c r="EW2750" s="1"/>
      <c r="EX2750" s="1"/>
      <c r="EY2750" s="1"/>
      <c r="EZ2750" s="1"/>
      <c r="FA2750" s="1"/>
      <c r="FB2750" s="1"/>
      <c r="FC2750" s="1"/>
      <c r="FD2750" s="1"/>
      <c r="FE2750" s="1"/>
      <c r="FF2750" s="1"/>
      <c r="FG2750" s="1"/>
      <c r="FH2750" s="1"/>
      <c r="FI2750" s="1"/>
      <c r="FJ2750" s="1"/>
      <c r="FK2750" s="1"/>
      <c r="FL2750" s="1"/>
      <c r="FM2750" s="1"/>
      <c r="FN2750" s="1"/>
      <c r="FO2750" s="1"/>
      <c r="FP2750" s="1"/>
      <c r="FQ2750" s="1"/>
      <c r="FR2750" s="1"/>
      <c r="FS2750" s="1"/>
      <c r="FT2750" s="1"/>
      <c r="FU2750" s="1"/>
      <c r="FV2750" s="1"/>
      <c r="FW2750" s="1"/>
      <c r="FX2750" s="1"/>
      <c r="FY2750" s="1"/>
      <c r="FZ2750" s="1"/>
      <c r="GA2750" s="1"/>
      <c r="GB2750" s="1"/>
      <c r="GC2750" s="1"/>
      <c r="GD2750" s="1"/>
      <c r="GE2750" s="1"/>
      <c r="GF2750" s="1"/>
      <c r="GG2750" s="1"/>
      <c r="GH2750" s="1"/>
      <c r="GI2750" s="1"/>
      <c r="GJ2750" s="1"/>
      <c r="GK2750"/>
      <c r="GL2750"/>
      <c r="GM2750"/>
      <c r="GN2750"/>
      <c r="GO2750"/>
      <c r="GP2750"/>
      <c r="GQ2750"/>
      <c r="GR2750"/>
      <c r="GS2750"/>
      <c r="GT2750"/>
      <c r="GU2750"/>
      <c r="GV2750"/>
      <c r="GW2750"/>
      <c r="GX2750"/>
      <c r="GY2750"/>
      <c r="GZ2750"/>
      <c r="HA2750"/>
      <c r="HB2750"/>
      <c r="HC2750"/>
      <c r="HD2750"/>
      <c r="HE2750"/>
    </row>
    <row r="2751" spans="5:213" s="19" customFormat="1" x14ac:dyDescent="0.25">
      <c r="F2751" s="20"/>
      <c r="G2751" s="20"/>
      <c r="H2751" s="20"/>
      <c r="I2751" s="20"/>
      <c r="J2751" s="21"/>
      <c r="K2751" s="21"/>
      <c r="L2751" s="20"/>
      <c r="M2751" s="20"/>
      <c r="N2751" s="22"/>
      <c r="O2751" s="22"/>
      <c r="P2751" s="22"/>
      <c r="Q2751" s="22"/>
      <c r="U2751" s="20"/>
      <c r="V2751" s="20"/>
      <c r="W2751" s="20"/>
      <c r="X2751" s="27"/>
      <c r="Y2751" s="253"/>
      <c r="Z2751" s="30"/>
      <c r="AA2751" s="30"/>
      <c r="AB2751" s="31"/>
      <c r="AC2751" s="31"/>
      <c r="AD2751" s="31"/>
      <c r="AE2751" s="31"/>
      <c r="AF2751" s="31"/>
      <c r="AG2751" s="241"/>
      <c r="AH2751" s="31"/>
      <c r="AI2751" s="31"/>
      <c r="AJ2751" s="31"/>
      <c r="AK2751" s="31"/>
      <c r="AL2751" s="120"/>
      <c r="AM2751" s="25"/>
      <c r="AN2751" s="25"/>
      <c r="AO2751" s="25"/>
      <c r="AP2751" s="25"/>
      <c r="AQ2751"/>
      <c r="AR2751" s="25"/>
      <c r="AS2751" s="31"/>
      <c r="AT2751" s="25"/>
      <c r="AU2751" s="25"/>
      <c r="AV2751" s="31"/>
      <c r="BC2751" s="1"/>
      <c r="BD2751"/>
      <c r="BE2751"/>
      <c r="BF2751" s="1"/>
      <c r="BG2751"/>
      <c r="BH2751"/>
      <c r="BI2751"/>
      <c r="BJ2751" s="1"/>
      <c r="BK2751" s="1"/>
      <c r="BL2751"/>
      <c r="BM2751" s="1"/>
      <c r="BN2751" s="1"/>
      <c r="BO2751" s="1"/>
      <c r="BP2751" s="1"/>
      <c r="BQ2751" s="1"/>
      <c r="BR2751" s="1"/>
      <c r="BS2751" s="1"/>
      <c r="BT2751" s="22"/>
      <c r="BU2751" s="1"/>
      <c r="BV2751" s="1"/>
      <c r="BW2751" s="1"/>
      <c r="BX2751" s="1"/>
      <c r="BY2751" s="1"/>
      <c r="BZ2751" s="1"/>
      <c r="CA2751" s="1"/>
      <c r="CB2751" s="1"/>
      <c r="CC2751" s="1"/>
      <c r="CD2751" s="1"/>
      <c r="CE2751" s="1"/>
      <c r="CF2751" s="1"/>
      <c r="CG2751" s="1"/>
      <c r="CH2751" s="1"/>
      <c r="CI2751" s="1"/>
      <c r="CJ2751" s="1"/>
      <c r="CK2751" s="1"/>
      <c r="CL2751" s="1"/>
      <c r="CM2751" s="1"/>
      <c r="CN2751" s="1"/>
      <c r="CO2751" s="1"/>
      <c r="CP2751" s="1"/>
      <c r="CQ2751" s="1"/>
      <c r="CR2751" s="1"/>
      <c r="CS2751" s="1"/>
      <c r="CT2751" s="1"/>
      <c r="CU2751" s="1"/>
      <c r="CV2751" s="1"/>
      <c r="CW2751" s="1"/>
      <c r="CX2751" s="1"/>
      <c r="CY2751" s="1"/>
      <c r="CZ2751" s="1"/>
      <c r="DA2751" s="1"/>
      <c r="DB2751" s="1"/>
      <c r="DC2751" s="1"/>
      <c r="DD2751" s="1"/>
      <c r="DE2751" s="1"/>
      <c r="DF2751" s="1"/>
      <c r="DG2751" s="1"/>
      <c r="DH2751" s="1"/>
      <c r="DI2751" s="1"/>
      <c r="DJ2751" s="1"/>
      <c r="DK2751" s="1"/>
      <c r="DL2751" s="1"/>
      <c r="DM2751" s="1"/>
      <c r="DN2751" s="1"/>
      <c r="DO2751" s="1"/>
      <c r="DP2751" s="1"/>
      <c r="DQ2751" s="1"/>
      <c r="DR2751" s="1"/>
      <c r="DS2751" s="1"/>
      <c r="DT2751" s="1"/>
      <c r="DU2751" s="1"/>
      <c r="DV2751" s="1"/>
      <c r="DW2751" s="1"/>
      <c r="DX2751" s="1"/>
      <c r="DY2751" s="1"/>
      <c r="DZ2751" s="1"/>
      <c r="EA2751" s="1"/>
      <c r="EB2751" s="1"/>
      <c r="EC2751" s="1"/>
      <c r="ED2751" s="1"/>
      <c r="EE2751" s="1"/>
      <c r="EF2751" s="1"/>
      <c r="EG2751" s="1"/>
      <c r="EH2751" s="1"/>
      <c r="EI2751" s="1"/>
      <c r="EJ2751" s="1"/>
      <c r="EK2751" s="1"/>
      <c r="EL2751" s="1"/>
      <c r="EM2751" s="1"/>
      <c r="EN2751" s="1"/>
      <c r="EO2751" s="1"/>
      <c r="EP2751" s="1"/>
      <c r="EQ2751" s="1"/>
      <c r="ER2751" s="1"/>
      <c r="ES2751" s="1"/>
      <c r="ET2751" s="1"/>
      <c r="EU2751" s="1"/>
      <c r="EV2751" s="1"/>
      <c r="EW2751" s="1"/>
      <c r="EX2751" s="1"/>
      <c r="EY2751" s="1"/>
      <c r="EZ2751" s="1"/>
      <c r="FA2751" s="1"/>
      <c r="FB2751" s="1"/>
      <c r="FC2751" s="1"/>
      <c r="FD2751" s="1"/>
      <c r="FE2751" s="1"/>
      <c r="FF2751" s="1"/>
      <c r="FG2751" s="1"/>
      <c r="FH2751" s="1"/>
      <c r="FI2751" s="1"/>
      <c r="FJ2751" s="1"/>
      <c r="FK2751" s="1"/>
      <c r="FL2751" s="1"/>
      <c r="FM2751" s="1"/>
      <c r="FN2751" s="1"/>
      <c r="FO2751" s="1"/>
      <c r="FP2751" s="1"/>
      <c r="FQ2751" s="1"/>
      <c r="FR2751" s="1"/>
      <c r="FS2751" s="1"/>
      <c r="FT2751" s="1"/>
      <c r="FU2751" s="1"/>
      <c r="FV2751" s="1"/>
      <c r="FW2751" s="1"/>
      <c r="FX2751" s="1"/>
      <c r="FY2751" s="1"/>
      <c r="FZ2751" s="1"/>
      <c r="GA2751" s="1"/>
      <c r="GB2751" s="1"/>
      <c r="GC2751" s="1"/>
      <c r="GD2751" s="1"/>
      <c r="GE2751" s="1"/>
      <c r="GF2751" s="1"/>
      <c r="GG2751" s="1"/>
      <c r="GH2751" s="1"/>
      <c r="GI2751" s="1"/>
      <c r="GJ2751" s="1"/>
      <c r="GK2751"/>
      <c r="GL2751"/>
      <c r="GM2751"/>
      <c r="GN2751"/>
      <c r="GO2751"/>
      <c r="GP2751"/>
      <c r="GQ2751"/>
      <c r="GR2751"/>
      <c r="GS2751"/>
      <c r="GT2751"/>
      <c r="GU2751"/>
      <c r="GV2751"/>
      <c r="GW2751"/>
      <c r="GX2751"/>
      <c r="GY2751"/>
      <c r="GZ2751"/>
      <c r="HA2751"/>
      <c r="HB2751"/>
      <c r="HC2751"/>
      <c r="HD2751"/>
      <c r="HE2751"/>
    </row>
    <row r="2752" spans="5:213" s="19" customFormat="1" x14ac:dyDescent="0.25">
      <c r="F2752" s="20"/>
      <c r="G2752" s="20"/>
      <c r="H2752" s="20"/>
      <c r="I2752" s="20"/>
      <c r="J2752" s="21"/>
      <c r="K2752" s="21"/>
      <c r="L2752" s="20"/>
      <c r="M2752" s="20"/>
      <c r="N2752" s="22"/>
      <c r="O2752" s="22"/>
      <c r="P2752" s="22"/>
      <c r="Q2752" s="22"/>
      <c r="U2752" s="20"/>
      <c r="V2752" s="20"/>
      <c r="W2752" s="20"/>
      <c r="X2752" s="27"/>
      <c r="Y2752" s="253"/>
      <c r="Z2752" s="30"/>
      <c r="AA2752" s="30"/>
      <c r="AB2752" s="31"/>
      <c r="AC2752" s="31"/>
      <c r="AD2752" s="31"/>
      <c r="AE2752" s="31"/>
      <c r="AF2752" s="31"/>
      <c r="AG2752" s="241"/>
      <c r="AH2752" s="31"/>
      <c r="AI2752" s="31"/>
      <c r="AJ2752" s="31"/>
      <c r="AK2752" s="31"/>
      <c r="AL2752" s="120"/>
      <c r="AM2752" s="25"/>
      <c r="AN2752" s="25"/>
      <c r="AO2752" s="25"/>
      <c r="AP2752" s="25"/>
      <c r="AQ2752"/>
      <c r="AR2752" s="25"/>
      <c r="AS2752" s="31"/>
      <c r="AT2752" s="25"/>
      <c r="AU2752" s="25"/>
      <c r="AV2752" s="31"/>
      <c r="BC2752" s="1"/>
      <c r="BD2752"/>
      <c r="BE2752"/>
      <c r="BF2752" s="1"/>
      <c r="BG2752"/>
      <c r="BH2752"/>
      <c r="BI2752"/>
      <c r="BJ2752" s="1"/>
      <c r="BK2752" s="1"/>
      <c r="BL2752"/>
      <c r="BM2752" s="1"/>
      <c r="BN2752" s="1"/>
      <c r="BO2752" s="1"/>
      <c r="BP2752" s="1"/>
      <c r="BQ2752" s="1"/>
      <c r="BR2752" s="1"/>
      <c r="BS2752" s="1"/>
      <c r="BT2752" s="22"/>
      <c r="BU2752" s="1"/>
      <c r="BV2752" s="1"/>
      <c r="BW2752" s="1"/>
      <c r="BX2752" s="1"/>
      <c r="BY2752" s="1"/>
      <c r="BZ2752" s="1"/>
      <c r="CA2752" s="1"/>
      <c r="CB2752" s="1"/>
      <c r="CC2752" s="1"/>
      <c r="CD2752" s="1"/>
      <c r="CE2752" s="1"/>
      <c r="CF2752" s="1"/>
      <c r="CG2752" s="1"/>
      <c r="CH2752" s="1"/>
      <c r="CI2752" s="1"/>
      <c r="CJ2752" s="1"/>
      <c r="CK2752" s="1"/>
      <c r="CL2752" s="1"/>
      <c r="CM2752" s="1"/>
      <c r="CN2752" s="1"/>
      <c r="CO2752" s="1"/>
      <c r="CP2752" s="1"/>
      <c r="CQ2752" s="1"/>
      <c r="CR2752" s="1"/>
      <c r="CS2752" s="1"/>
      <c r="CT2752" s="1"/>
      <c r="CU2752" s="1"/>
      <c r="CV2752" s="1"/>
      <c r="CW2752" s="1"/>
      <c r="CX2752" s="1"/>
      <c r="CY2752" s="1"/>
      <c r="CZ2752" s="1"/>
      <c r="DA2752" s="1"/>
      <c r="DB2752" s="1"/>
      <c r="DC2752" s="1"/>
      <c r="DD2752" s="1"/>
      <c r="DE2752" s="1"/>
      <c r="DF2752" s="1"/>
      <c r="DG2752" s="1"/>
      <c r="DH2752" s="1"/>
      <c r="DI2752" s="1"/>
      <c r="DJ2752" s="1"/>
      <c r="DK2752" s="1"/>
      <c r="DL2752" s="1"/>
      <c r="DM2752" s="1"/>
      <c r="DN2752" s="1"/>
      <c r="DO2752" s="1"/>
      <c r="DP2752" s="1"/>
      <c r="DQ2752" s="1"/>
      <c r="DR2752" s="1"/>
      <c r="DS2752" s="1"/>
      <c r="DT2752" s="1"/>
      <c r="DU2752" s="1"/>
      <c r="DV2752" s="1"/>
      <c r="DW2752" s="1"/>
      <c r="DX2752" s="1"/>
      <c r="DY2752" s="1"/>
      <c r="DZ2752" s="1"/>
      <c r="EA2752" s="1"/>
      <c r="EB2752" s="1"/>
      <c r="EC2752" s="1"/>
      <c r="ED2752" s="1"/>
      <c r="EE2752" s="1"/>
      <c r="EF2752" s="1"/>
      <c r="EG2752" s="1"/>
      <c r="EH2752" s="1"/>
      <c r="EI2752" s="1"/>
      <c r="EJ2752" s="1"/>
      <c r="EK2752" s="1"/>
      <c r="EL2752" s="1"/>
      <c r="EM2752" s="1"/>
      <c r="EN2752" s="1"/>
      <c r="EO2752" s="1"/>
      <c r="EP2752" s="1"/>
      <c r="EQ2752" s="1"/>
      <c r="ER2752" s="1"/>
      <c r="ES2752" s="1"/>
      <c r="ET2752" s="1"/>
      <c r="EU2752" s="1"/>
      <c r="EV2752" s="1"/>
      <c r="EW2752" s="1"/>
      <c r="EX2752" s="1"/>
      <c r="EY2752" s="1"/>
      <c r="EZ2752" s="1"/>
      <c r="FA2752" s="1"/>
      <c r="FB2752" s="1"/>
      <c r="FC2752" s="1"/>
      <c r="FD2752" s="1"/>
      <c r="FE2752" s="1"/>
      <c r="FF2752" s="1"/>
      <c r="FG2752" s="1"/>
      <c r="FH2752" s="1"/>
      <c r="FI2752" s="1"/>
      <c r="FJ2752" s="1"/>
      <c r="FK2752" s="1"/>
      <c r="FL2752" s="1"/>
      <c r="FM2752" s="1"/>
      <c r="FN2752" s="1"/>
      <c r="FO2752" s="1"/>
      <c r="FP2752" s="1"/>
      <c r="FQ2752" s="1"/>
      <c r="FR2752" s="1"/>
      <c r="FS2752" s="1"/>
      <c r="FT2752" s="1"/>
      <c r="FU2752" s="1"/>
      <c r="FV2752" s="1"/>
      <c r="FW2752" s="1"/>
      <c r="FX2752" s="1"/>
      <c r="FY2752" s="1"/>
      <c r="FZ2752" s="1"/>
      <c r="GA2752" s="1"/>
      <c r="GB2752" s="1"/>
      <c r="GC2752" s="1"/>
      <c r="GD2752" s="1"/>
      <c r="GE2752" s="1"/>
      <c r="GF2752" s="1"/>
      <c r="GG2752" s="1"/>
      <c r="GH2752" s="1"/>
      <c r="GI2752" s="1"/>
      <c r="GJ2752" s="1"/>
      <c r="GK2752"/>
      <c r="GL2752"/>
      <c r="GM2752"/>
      <c r="GN2752"/>
      <c r="GO2752"/>
      <c r="GP2752"/>
      <c r="GQ2752"/>
      <c r="GR2752"/>
      <c r="GS2752"/>
      <c r="GT2752"/>
      <c r="GU2752"/>
      <c r="GV2752"/>
      <c r="GW2752"/>
      <c r="GX2752"/>
      <c r="GY2752"/>
      <c r="GZ2752"/>
      <c r="HA2752"/>
      <c r="HB2752"/>
      <c r="HC2752"/>
      <c r="HD2752"/>
      <c r="HE2752"/>
    </row>
    <row r="2753" spans="6:213" s="19" customFormat="1" x14ac:dyDescent="0.25">
      <c r="F2753" s="20"/>
      <c r="G2753" s="20"/>
      <c r="H2753" s="20"/>
      <c r="I2753" s="20"/>
      <c r="J2753" s="21"/>
      <c r="K2753" s="21"/>
      <c r="L2753" s="20"/>
      <c r="M2753" s="20"/>
      <c r="N2753" s="22"/>
      <c r="O2753" s="22"/>
      <c r="P2753" s="22"/>
      <c r="Q2753" s="22"/>
      <c r="U2753" s="20"/>
      <c r="V2753" s="20"/>
      <c r="W2753" s="20"/>
      <c r="X2753" s="27"/>
      <c r="Y2753" s="253"/>
      <c r="Z2753" s="30"/>
      <c r="AA2753" s="30"/>
      <c r="AB2753" s="31"/>
      <c r="AC2753" s="31"/>
      <c r="AD2753" s="31"/>
      <c r="AE2753" s="31"/>
      <c r="AF2753" s="31"/>
      <c r="AG2753" s="241"/>
      <c r="AH2753" s="31"/>
      <c r="AI2753" s="31"/>
      <c r="AJ2753" s="31"/>
      <c r="AK2753" s="31"/>
      <c r="AL2753" s="120"/>
      <c r="AM2753" s="25"/>
      <c r="AN2753" s="25"/>
      <c r="AO2753" s="25"/>
      <c r="AP2753" s="25"/>
      <c r="AQ2753"/>
      <c r="AR2753" s="25"/>
      <c r="AS2753" s="31"/>
      <c r="AT2753" s="25"/>
      <c r="AU2753" s="25"/>
      <c r="AV2753" s="31"/>
      <c r="BC2753" s="1"/>
      <c r="BD2753"/>
      <c r="BE2753"/>
      <c r="BF2753" s="1"/>
      <c r="BG2753"/>
      <c r="BH2753"/>
      <c r="BI2753"/>
      <c r="BJ2753" s="1"/>
      <c r="BK2753" s="1"/>
      <c r="BL2753"/>
      <c r="BM2753" s="1"/>
      <c r="BN2753" s="1"/>
      <c r="BO2753" s="1"/>
      <c r="BP2753" s="1"/>
      <c r="BQ2753" s="1"/>
      <c r="BR2753" s="1"/>
      <c r="BS2753" s="1"/>
      <c r="BT2753" s="22"/>
      <c r="BU2753" s="1"/>
      <c r="BV2753" s="1"/>
      <c r="BW2753" s="1"/>
      <c r="BX2753" s="1"/>
      <c r="BY2753" s="1"/>
      <c r="BZ2753" s="1"/>
      <c r="CA2753" s="1"/>
      <c r="CB2753" s="1"/>
      <c r="CC2753" s="1"/>
      <c r="CD2753" s="1"/>
      <c r="CE2753" s="1"/>
      <c r="CF2753" s="1"/>
      <c r="CG2753" s="1"/>
      <c r="CH2753" s="1"/>
      <c r="CI2753" s="1"/>
      <c r="CJ2753" s="1"/>
      <c r="CK2753" s="1"/>
      <c r="CL2753" s="1"/>
      <c r="CM2753" s="1"/>
      <c r="CN2753" s="1"/>
      <c r="CO2753" s="1"/>
      <c r="CP2753" s="1"/>
      <c r="CQ2753" s="1"/>
      <c r="CR2753" s="1"/>
      <c r="CS2753" s="1"/>
      <c r="CT2753" s="1"/>
      <c r="CU2753" s="1"/>
      <c r="CV2753" s="1"/>
      <c r="CW2753" s="1"/>
      <c r="CX2753" s="1"/>
      <c r="CY2753" s="1"/>
      <c r="CZ2753" s="1"/>
      <c r="DA2753" s="1"/>
      <c r="DB2753" s="1"/>
      <c r="DC2753" s="1"/>
      <c r="DD2753" s="1"/>
      <c r="DE2753" s="1"/>
      <c r="DF2753" s="1"/>
      <c r="DG2753" s="1"/>
      <c r="DH2753" s="1"/>
      <c r="DI2753" s="1"/>
      <c r="DJ2753" s="1"/>
      <c r="DK2753" s="1"/>
      <c r="DL2753" s="1"/>
      <c r="DM2753" s="1"/>
      <c r="DN2753" s="1"/>
      <c r="DO2753" s="1"/>
      <c r="DP2753" s="1"/>
      <c r="DQ2753" s="1"/>
      <c r="DR2753" s="1"/>
      <c r="DS2753" s="1"/>
      <c r="DT2753" s="1"/>
      <c r="DU2753" s="1"/>
      <c r="DV2753" s="1"/>
      <c r="DW2753" s="1"/>
      <c r="DX2753" s="1"/>
      <c r="DY2753" s="1"/>
      <c r="DZ2753" s="1"/>
      <c r="EA2753" s="1"/>
      <c r="EB2753" s="1"/>
      <c r="EC2753" s="1"/>
      <c r="ED2753" s="1"/>
      <c r="EE2753" s="1"/>
      <c r="EF2753" s="1"/>
      <c r="EG2753" s="1"/>
      <c r="EH2753" s="1"/>
      <c r="EI2753" s="1"/>
      <c r="EJ2753" s="1"/>
      <c r="EK2753" s="1"/>
      <c r="EL2753" s="1"/>
      <c r="EM2753" s="1"/>
      <c r="EN2753" s="1"/>
      <c r="EO2753" s="1"/>
      <c r="EP2753" s="1"/>
      <c r="EQ2753" s="1"/>
      <c r="ER2753" s="1"/>
      <c r="ES2753" s="1"/>
      <c r="ET2753" s="1"/>
      <c r="EU2753" s="1"/>
      <c r="EV2753" s="1"/>
      <c r="EW2753" s="1"/>
      <c r="EX2753" s="1"/>
      <c r="EY2753" s="1"/>
      <c r="EZ2753" s="1"/>
      <c r="FA2753" s="1"/>
      <c r="FB2753" s="1"/>
      <c r="FC2753" s="1"/>
      <c r="FD2753" s="1"/>
      <c r="FE2753" s="1"/>
      <c r="FF2753" s="1"/>
      <c r="FG2753" s="1"/>
      <c r="FH2753" s="1"/>
      <c r="FI2753" s="1"/>
      <c r="FJ2753" s="1"/>
      <c r="FK2753" s="1"/>
      <c r="FL2753" s="1"/>
      <c r="FM2753" s="1"/>
      <c r="FN2753" s="1"/>
      <c r="FO2753" s="1"/>
      <c r="FP2753" s="1"/>
      <c r="FQ2753" s="1"/>
      <c r="FR2753" s="1"/>
      <c r="FS2753" s="1"/>
      <c r="FT2753" s="1"/>
      <c r="FU2753" s="1"/>
      <c r="FV2753" s="1"/>
      <c r="FW2753" s="1"/>
      <c r="FX2753" s="1"/>
      <c r="FY2753" s="1"/>
      <c r="FZ2753" s="1"/>
      <c r="GA2753" s="1"/>
      <c r="GB2753" s="1"/>
      <c r="GC2753" s="1"/>
      <c r="GD2753" s="1"/>
      <c r="GE2753" s="1"/>
      <c r="GF2753" s="1"/>
      <c r="GG2753" s="1"/>
      <c r="GH2753" s="1"/>
      <c r="GI2753" s="1"/>
      <c r="GJ2753" s="1"/>
      <c r="GK2753"/>
      <c r="GL2753"/>
      <c r="GM2753"/>
      <c r="GN2753"/>
      <c r="GO2753"/>
      <c r="GP2753"/>
      <c r="GQ2753"/>
      <c r="GR2753"/>
      <c r="GS2753"/>
      <c r="GT2753"/>
      <c r="GU2753"/>
      <c r="GV2753"/>
      <c r="GW2753"/>
      <c r="GX2753"/>
      <c r="GY2753"/>
      <c r="GZ2753"/>
      <c r="HA2753"/>
      <c r="HB2753"/>
      <c r="HC2753"/>
      <c r="HD2753"/>
      <c r="HE2753"/>
    </row>
    <row r="2754" spans="6:213" s="19" customFormat="1" x14ac:dyDescent="0.25">
      <c r="F2754" s="20"/>
      <c r="G2754" s="20"/>
      <c r="H2754" s="20"/>
      <c r="I2754" s="20"/>
      <c r="J2754" s="21"/>
      <c r="K2754" s="21"/>
      <c r="L2754" s="20"/>
      <c r="M2754" s="20"/>
      <c r="N2754" s="22"/>
      <c r="O2754" s="22"/>
      <c r="P2754" s="22"/>
      <c r="Q2754" s="22"/>
      <c r="U2754" s="20"/>
      <c r="V2754" s="20"/>
      <c r="W2754" s="20"/>
      <c r="X2754" s="27"/>
      <c r="Y2754" s="253"/>
      <c r="Z2754" s="30"/>
      <c r="AA2754" s="30"/>
      <c r="AB2754" s="31"/>
      <c r="AC2754" s="31"/>
      <c r="AD2754" s="31"/>
      <c r="AE2754" s="31"/>
      <c r="AF2754" s="31"/>
      <c r="AG2754" s="241"/>
      <c r="AH2754" s="31"/>
      <c r="AI2754" s="31"/>
      <c r="AJ2754" s="31"/>
      <c r="AK2754" s="31"/>
      <c r="AL2754" s="120"/>
      <c r="AM2754" s="25"/>
      <c r="AN2754" s="25"/>
      <c r="AO2754" s="25"/>
      <c r="AP2754" s="25"/>
      <c r="AQ2754"/>
      <c r="AR2754" s="25"/>
      <c r="AS2754" s="31"/>
      <c r="AT2754" s="25"/>
      <c r="AU2754" s="25"/>
      <c r="AV2754" s="31"/>
      <c r="BC2754" s="1"/>
      <c r="BD2754"/>
      <c r="BE2754"/>
      <c r="BF2754" s="1"/>
      <c r="BG2754"/>
      <c r="BH2754"/>
      <c r="BI2754"/>
      <c r="BJ2754" s="1"/>
      <c r="BK2754" s="1"/>
      <c r="BL2754"/>
      <c r="BM2754" s="1"/>
      <c r="BN2754" s="1"/>
      <c r="BO2754" s="1"/>
      <c r="BP2754" s="1"/>
      <c r="BQ2754" s="1"/>
      <c r="BR2754" s="1"/>
      <c r="BS2754" s="1"/>
      <c r="BT2754" s="22"/>
      <c r="BU2754" s="1"/>
      <c r="BV2754" s="1"/>
      <c r="BW2754" s="1"/>
      <c r="BX2754" s="1"/>
      <c r="BY2754" s="1"/>
      <c r="BZ2754" s="1"/>
      <c r="CA2754" s="1"/>
      <c r="CB2754" s="1"/>
      <c r="CC2754" s="1"/>
      <c r="CD2754" s="1"/>
      <c r="CE2754" s="1"/>
      <c r="CF2754" s="1"/>
      <c r="CG2754" s="1"/>
      <c r="CH2754" s="1"/>
      <c r="CI2754" s="1"/>
      <c r="CJ2754" s="1"/>
      <c r="CK2754" s="1"/>
      <c r="CL2754" s="1"/>
      <c r="CM2754" s="1"/>
      <c r="CN2754" s="1"/>
      <c r="CO2754" s="1"/>
      <c r="CP2754" s="1"/>
      <c r="CQ2754" s="1"/>
      <c r="CR2754" s="1"/>
      <c r="CS2754" s="1"/>
      <c r="CT2754" s="1"/>
      <c r="CU2754" s="1"/>
      <c r="CV2754" s="1"/>
      <c r="CW2754" s="1"/>
      <c r="CX2754" s="1"/>
      <c r="CY2754" s="1"/>
      <c r="CZ2754" s="1"/>
      <c r="DA2754" s="1"/>
      <c r="DB2754" s="1"/>
      <c r="DC2754" s="1"/>
      <c r="DD2754" s="1"/>
      <c r="DE2754" s="1"/>
      <c r="DF2754" s="1"/>
      <c r="DG2754" s="1"/>
      <c r="DH2754" s="1"/>
      <c r="DI2754" s="1"/>
      <c r="DJ2754" s="1"/>
      <c r="DK2754" s="1"/>
      <c r="DL2754" s="1"/>
      <c r="DM2754" s="1"/>
      <c r="DN2754" s="1"/>
      <c r="DO2754" s="1"/>
      <c r="DP2754" s="1"/>
      <c r="DQ2754" s="1"/>
      <c r="DR2754" s="1"/>
      <c r="DS2754" s="1"/>
      <c r="DT2754" s="1"/>
      <c r="DU2754" s="1"/>
      <c r="DV2754" s="1"/>
      <c r="DW2754" s="1"/>
      <c r="DX2754" s="1"/>
      <c r="DY2754" s="1"/>
      <c r="DZ2754" s="1"/>
      <c r="EA2754" s="1"/>
      <c r="EB2754" s="1"/>
      <c r="EC2754" s="1"/>
      <c r="ED2754" s="1"/>
      <c r="EE2754" s="1"/>
      <c r="EF2754" s="1"/>
      <c r="EG2754" s="1"/>
      <c r="EH2754" s="1"/>
      <c r="EI2754" s="1"/>
      <c r="EJ2754" s="1"/>
      <c r="EK2754" s="1"/>
      <c r="EL2754" s="1"/>
      <c r="EM2754" s="1"/>
      <c r="EN2754" s="1"/>
      <c r="EO2754" s="1"/>
      <c r="EP2754" s="1"/>
      <c r="EQ2754" s="1"/>
      <c r="ER2754" s="1"/>
      <c r="ES2754" s="1"/>
      <c r="ET2754" s="1"/>
      <c r="EU2754" s="1"/>
      <c r="EV2754" s="1"/>
      <c r="EW2754" s="1"/>
      <c r="EX2754" s="1"/>
      <c r="EY2754" s="1"/>
      <c r="EZ2754" s="1"/>
      <c r="FA2754" s="1"/>
      <c r="FB2754" s="1"/>
      <c r="FC2754" s="1"/>
      <c r="FD2754" s="1"/>
      <c r="FE2754" s="1"/>
      <c r="FF2754" s="1"/>
      <c r="FG2754" s="1"/>
      <c r="FH2754" s="1"/>
      <c r="FI2754" s="1"/>
      <c r="FJ2754" s="1"/>
      <c r="FK2754" s="1"/>
      <c r="FL2754" s="1"/>
      <c r="FM2754" s="1"/>
      <c r="FN2754" s="1"/>
      <c r="FO2754" s="1"/>
      <c r="FP2754" s="1"/>
      <c r="FQ2754" s="1"/>
      <c r="FR2754" s="1"/>
      <c r="FS2754" s="1"/>
      <c r="FT2754" s="1"/>
      <c r="FU2754" s="1"/>
      <c r="FV2754" s="1"/>
      <c r="FW2754" s="1"/>
      <c r="FX2754" s="1"/>
      <c r="FY2754" s="1"/>
      <c r="FZ2754" s="1"/>
      <c r="GA2754" s="1"/>
      <c r="GB2754" s="1"/>
      <c r="GC2754" s="1"/>
      <c r="GD2754" s="1"/>
      <c r="GE2754" s="1"/>
      <c r="GF2754" s="1"/>
      <c r="GG2754" s="1"/>
      <c r="GH2754" s="1"/>
      <c r="GI2754" s="1"/>
      <c r="GJ2754" s="1"/>
      <c r="GK2754"/>
      <c r="GL2754"/>
      <c r="GM2754"/>
      <c r="GN2754"/>
      <c r="GO2754"/>
      <c r="GP2754"/>
      <c r="GQ2754"/>
      <c r="GR2754"/>
      <c r="GS2754"/>
      <c r="GT2754"/>
      <c r="GU2754"/>
      <c r="GV2754"/>
      <c r="GW2754"/>
      <c r="GX2754"/>
      <c r="GY2754"/>
      <c r="GZ2754"/>
      <c r="HA2754"/>
      <c r="HB2754"/>
      <c r="HC2754"/>
      <c r="HD2754"/>
      <c r="HE2754"/>
    </row>
    <row r="2755" spans="6:213" s="19" customFormat="1" x14ac:dyDescent="0.25">
      <c r="F2755" s="20"/>
      <c r="G2755" s="20"/>
      <c r="H2755" s="20"/>
      <c r="I2755" s="20"/>
      <c r="J2755" s="21"/>
      <c r="K2755" s="21"/>
      <c r="L2755" s="20"/>
      <c r="M2755" s="20"/>
      <c r="N2755" s="22"/>
      <c r="O2755" s="22"/>
      <c r="P2755" s="22"/>
      <c r="Q2755" s="22"/>
      <c r="U2755" s="20"/>
      <c r="V2755" s="20"/>
      <c r="W2755" s="20"/>
      <c r="X2755" s="27"/>
      <c r="Y2755" s="253"/>
      <c r="Z2755" s="30"/>
      <c r="AA2755" s="30"/>
      <c r="AB2755" s="31"/>
      <c r="AC2755" s="31"/>
      <c r="AD2755" s="31"/>
      <c r="AE2755" s="31"/>
      <c r="AF2755" s="31"/>
      <c r="AG2755" s="241"/>
      <c r="AH2755" s="31"/>
      <c r="AI2755" s="31"/>
      <c r="AJ2755" s="31"/>
      <c r="AK2755" s="31"/>
      <c r="AL2755" s="120"/>
      <c r="AM2755" s="25"/>
      <c r="AN2755" s="25"/>
      <c r="AO2755" s="25"/>
      <c r="AP2755" s="25"/>
      <c r="AQ2755"/>
      <c r="AR2755" s="25"/>
      <c r="AS2755" s="31"/>
      <c r="AT2755" s="25"/>
      <c r="AU2755" s="25"/>
      <c r="AV2755" s="31"/>
      <c r="BC2755" s="1"/>
      <c r="BD2755"/>
      <c r="BE2755"/>
      <c r="BF2755" s="1"/>
      <c r="BG2755"/>
      <c r="BH2755"/>
      <c r="BI2755"/>
      <c r="BJ2755" s="1"/>
      <c r="BK2755" s="1"/>
      <c r="BL2755"/>
      <c r="BM2755" s="1"/>
      <c r="BN2755" s="1"/>
      <c r="BO2755" s="1"/>
      <c r="BP2755" s="1"/>
      <c r="BQ2755" s="1"/>
      <c r="BR2755" s="1"/>
      <c r="BS2755" s="1"/>
      <c r="BT2755" s="22"/>
      <c r="BU2755" s="1"/>
      <c r="BV2755" s="1"/>
      <c r="BW2755" s="1"/>
      <c r="BX2755" s="1"/>
      <c r="BY2755" s="1"/>
      <c r="BZ2755" s="1"/>
      <c r="CA2755" s="1"/>
      <c r="CB2755" s="1"/>
      <c r="CC2755" s="1"/>
      <c r="CD2755" s="1"/>
      <c r="CE2755" s="1"/>
      <c r="CF2755" s="1"/>
      <c r="CG2755" s="1"/>
      <c r="CH2755" s="1"/>
      <c r="CI2755" s="1"/>
      <c r="CJ2755" s="1"/>
      <c r="CK2755" s="1"/>
      <c r="CL2755" s="1"/>
      <c r="CM2755" s="1"/>
      <c r="CN2755" s="1"/>
      <c r="CO2755" s="1"/>
      <c r="CP2755" s="1"/>
      <c r="CQ2755" s="1"/>
      <c r="CR2755" s="1"/>
      <c r="CS2755" s="1"/>
      <c r="CT2755" s="1"/>
      <c r="CU2755" s="1"/>
      <c r="CV2755" s="1"/>
      <c r="CW2755" s="1"/>
      <c r="CX2755" s="1"/>
      <c r="CY2755" s="1"/>
      <c r="CZ2755" s="1"/>
      <c r="DA2755" s="1"/>
      <c r="DB2755" s="1"/>
      <c r="DC2755" s="1"/>
      <c r="DD2755" s="1"/>
      <c r="DE2755" s="1"/>
      <c r="DF2755" s="1"/>
      <c r="DG2755" s="1"/>
      <c r="DH2755" s="1"/>
      <c r="DI2755" s="1"/>
      <c r="DJ2755" s="1"/>
      <c r="DK2755" s="1"/>
      <c r="DL2755" s="1"/>
      <c r="DM2755" s="1"/>
      <c r="DN2755" s="1"/>
      <c r="DO2755" s="1"/>
      <c r="DP2755" s="1"/>
      <c r="DQ2755" s="1"/>
      <c r="DR2755" s="1"/>
      <c r="DS2755" s="1"/>
      <c r="DT2755" s="1"/>
      <c r="DU2755" s="1"/>
      <c r="DV2755" s="1"/>
      <c r="DW2755" s="1"/>
      <c r="DX2755" s="1"/>
      <c r="DY2755" s="1"/>
      <c r="DZ2755" s="1"/>
      <c r="EA2755" s="1"/>
      <c r="EB2755" s="1"/>
      <c r="EC2755" s="1"/>
      <c r="ED2755" s="1"/>
      <c r="EE2755" s="1"/>
      <c r="EF2755" s="1"/>
      <c r="EG2755" s="1"/>
      <c r="EH2755" s="1"/>
      <c r="EI2755" s="1"/>
      <c r="EJ2755" s="1"/>
      <c r="EK2755" s="1"/>
      <c r="EL2755" s="1"/>
      <c r="EM2755" s="1"/>
      <c r="EN2755" s="1"/>
      <c r="EO2755" s="1"/>
      <c r="EP2755" s="1"/>
      <c r="EQ2755" s="1"/>
      <c r="ER2755" s="1"/>
      <c r="ES2755" s="1"/>
      <c r="ET2755" s="1"/>
      <c r="EU2755" s="1"/>
      <c r="EV2755" s="1"/>
      <c r="EW2755" s="1"/>
      <c r="EX2755" s="1"/>
      <c r="EY2755" s="1"/>
      <c r="EZ2755" s="1"/>
      <c r="FA2755" s="1"/>
      <c r="FB2755" s="1"/>
      <c r="FC2755" s="1"/>
      <c r="FD2755" s="1"/>
      <c r="FE2755" s="1"/>
      <c r="FF2755" s="1"/>
      <c r="FG2755" s="1"/>
      <c r="FH2755" s="1"/>
      <c r="FI2755" s="1"/>
      <c r="FJ2755" s="1"/>
      <c r="FK2755" s="1"/>
      <c r="FL2755" s="1"/>
      <c r="FM2755" s="1"/>
      <c r="FN2755" s="1"/>
      <c r="FO2755" s="1"/>
      <c r="FP2755" s="1"/>
      <c r="FQ2755" s="1"/>
      <c r="FR2755" s="1"/>
      <c r="FS2755" s="1"/>
      <c r="FT2755" s="1"/>
      <c r="FU2755" s="1"/>
      <c r="FV2755" s="1"/>
      <c r="FW2755" s="1"/>
      <c r="FX2755" s="1"/>
      <c r="FY2755" s="1"/>
      <c r="FZ2755" s="1"/>
      <c r="GA2755" s="1"/>
      <c r="GB2755" s="1"/>
      <c r="GC2755" s="1"/>
      <c r="GD2755" s="1"/>
      <c r="GE2755" s="1"/>
      <c r="GF2755" s="1"/>
      <c r="GG2755" s="1"/>
      <c r="GH2755" s="1"/>
      <c r="GI2755" s="1"/>
      <c r="GJ2755" s="1"/>
      <c r="GK2755"/>
      <c r="GL2755"/>
      <c r="GM2755"/>
      <c r="GN2755"/>
      <c r="GO2755"/>
      <c r="GP2755"/>
      <c r="GQ2755"/>
      <c r="GR2755"/>
      <c r="GS2755"/>
      <c r="GT2755"/>
      <c r="GU2755"/>
      <c r="GV2755"/>
      <c r="GW2755"/>
      <c r="GX2755"/>
      <c r="GY2755"/>
      <c r="GZ2755"/>
      <c r="HA2755"/>
      <c r="HB2755"/>
      <c r="HC2755"/>
      <c r="HD2755"/>
      <c r="HE2755"/>
    </row>
    <row r="2756" spans="6:213" s="19" customFormat="1" x14ac:dyDescent="0.25">
      <c r="F2756" s="20"/>
      <c r="G2756" s="20"/>
      <c r="H2756" s="20"/>
      <c r="I2756" s="20"/>
      <c r="J2756" s="21"/>
      <c r="K2756" s="21"/>
      <c r="L2756" s="20"/>
      <c r="M2756" s="20"/>
      <c r="N2756" s="22"/>
      <c r="O2756" s="22"/>
      <c r="P2756" s="22"/>
      <c r="Q2756" s="22"/>
      <c r="U2756" s="20"/>
      <c r="V2756" s="20"/>
      <c r="W2756" s="20"/>
      <c r="X2756" s="27"/>
      <c r="Y2756" s="253"/>
      <c r="Z2756" s="30"/>
      <c r="AA2756" s="30"/>
      <c r="AB2756" s="31"/>
      <c r="AC2756" s="31"/>
      <c r="AD2756" s="31"/>
      <c r="AE2756" s="31"/>
      <c r="AF2756" s="31"/>
      <c r="AG2756" s="241"/>
      <c r="AH2756" s="31"/>
      <c r="AI2756" s="31"/>
      <c r="AJ2756" s="31"/>
      <c r="AK2756" s="31"/>
      <c r="AL2756" s="120"/>
      <c r="AM2756" s="25"/>
      <c r="AN2756" s="25"/>
      <c r="AO2756" s="25"/>
      <c r="AP2756" s="25"/>
      <c r="AQ2756"/>
      <c r="AR2756" s="25"/>
      <c r="AS2756" s="31"/>
      <c r="AT2756" s="25"/>
      <c r="AU2756" s="25"/>
      <c r="AV2756" s="31"/>
      <c r="BC2756" s="1"/>
      <c r="BD2756"/>
      <c r="BE2756"/>
      <c r="BF2756" s="1"/>
      <c r="BG2756"/>
      <c r="BH2756"/>
      <c r="BI2756"/>
      <c r="BJ2756" s="1"/>
      <c r="BK2756" s="1"/>
      <c r="BL2756"/>
      <c r="BM2756" s="1"/>
      <c r="BN2756" s="1"/>
      <c r="BO2756" s="1"/>
      <c r="BP2756" s="1"/>
      <c r="BQ2756" s="1"/>
      <c r="BR2756" s="1"/>
      <c r="BS2756" s="1"/>
      <c r="BT2756" s="22"/>
      <c r="BU2756" s="1"/>
      <c r="BV2756" s="1"/>
      <c r="BW2756" s="1"/>
      <c r="BX2756" s="1"/>
      <c r="BY2756" s="1"/>
      <c r="BZ2756" s="1"/>
      <c r="CA2756" s="1"/>
      <c r="CB2756" s="1"/>
      <c r="CC2756" s="1"/>
      <c r="CD2756" s="1"/>
      <c r="CE2756" s="1"/>
      <c r="CF2756" s="1"/>
      <c r="CG2756" s="1"/>
      <c r="CH2756" s="1"/>
      <c r="CI2756" s="1"/>
      <c r="CJ2756" s="1"/>
      <c r="CK2756" s="1"/>
      <c r="CL2756" s="1"/>
      <c r="CM2756" s="1"/>
      <c r="CN2756" s="1"/>
      <c r="CO2756" s="1"/>
      <c r="CP2756" s="1"/>
      <c r="CQ2756" s="1"/>
      <c r="CR2756" s="1"/>
      <c r="CS2756" s="1"/>
      <c r="CT2756" s="1"/>
      <c r="CU2756" s="1"/>
      <c r="CV2756" s="1"/>
      <c r="CW2756" s="1"/>
      <c r="CX2756" s="1"/>
      <c r="CY2756" s="1"/>
      <c r="CZ2756" s="1"/>
      <c r="DA2756" s="1"/>
      <c r="DB2756" s="1"/>
      <c r="DC2756" s="1"/>
      <c r="DD2756" s="1"/>
      <c r="DE2756" s="1"/>
      <c r="DF2756" s="1"/>
      <c r="DG2756" s="1"/>
      <c r="DH2756" s="1"/>
      <c r="DI2756" s="1"/>
      <c r="DJ2756" s="1"/>
      <c r="DK2756" s="1"/>
      <c r="DL2756" s="1"/>
      <c r="DM2756" s="1"/>
      <c r="DN2756" s="1"/>
      <c r="DO2756" s="1"/>
      <c r="DP2756" s="1"/>
      <c r="DQ2756" s="1"/>
      <c r="DR2756" s="1"/>
      <c r="DS2756" s="1"/>
      <c r="DT2756" s="1"/>
      <c r="DU2756" s="1"/>
      <c r="DV2756" s="1"/>
      <c r="DW2756" s="1"/>
      <c r="DX2756" s="1"/>
      <c r="DY2756" s="1"/>
      <c r="DZ2756" s="1"/>
      <c r="EA2756" s="1"/>
      <c r="EB2756" s="1"/>
      <c r="EC2756" s="1"/>
      <c r="ED2756" s="1"/>
      <c r="EE2756" s="1"/>
      <c r="EF2756" s="1"/>
      <c r="EG2756" s="1"/>
      <c r="EH2756" s="1"/>
      <c r="EI2756" s="1"/>
      <c r="EJ2756" s="1"/>
      <c r="EK2756" s="1"/>
      <c r="EL2756" s="1"/>
      <c r="EM2756" s="1"/>
      <c r="EN2756" s="1"/>
      <c r="EO2756" s="1"/>
      <c r="EP2756" s="1"/>
      <c r="EQ2756" s="1"/>
      <c r="ER2756" s="1"/>
      <c r="ES2756" s="1"/>
      <c r="ET2756" s="1"/>
      <c r="EU2756" s="1"/>
      <c r="EV2756" s="1"/>
      <c r="EW2756" s="1"/>
      <c r="EX2756" s="1"/>
      <c r="EY2756" s="1"/>
      <c r="EZ2756" s="1"/>
      <c r="FA2756" s="1"/>
      <c r="FB2756" s="1"/>
      <c r="FC2756" s="1"/>
      <c r="FD2756" s="1"/>
      <c r="FE2756" s="1"/>
      <c r="FF2756" s="1"/>
      <c r="FG2756" s="1"/>
      <c r="FH2756" s="1"/>
      <c r="FI2756" s="1"/>
      <c r="FJ2756" s="1"/>
      <c r="FK2756" s="1"/>
      <c r="FL2756" s="1"/>
      <c r="FM2756" s="1"/>
      <c r="FN2756" s="1"/>
      <c r="FO2756" s="1"/>
      <c r="FP2756" s="1"/>
      <c r="FQ2756" s="1"/>
      <c r="FR2756" s="1"/>
      <c r="FS2756" s="1"/>
      <c r="FT2756" s="1"/>
      <c r="FU2756" s="1"/>
      <c r="FV2756" s="1"/>
      <c r="FW2756" s="1"/>
      <c r="FX2756" s="1"/>
      <c r="FY2756" s="1"/>
      <c r="FZ2756" s="1"/>
      <c r="GA2756" s="1"/>
      <c r="GB2756" s="1"/>
      <c r="GC2756" s="1"/>
      <c r="GD2756" s="1"/>
      <c r="GE2756" s="1"/>
      <c r="GF2756" s="1"/>
      <c r="GG2756" s="1"/>
      <c r="GH2756" s="1"/>
      <c r="GI2756" s="1"/>
      <c r="GJ2756" s="1"/>
      <c r="GK2756"/>
      <c r="GL2756"/>
      <c r="GM2756"/>
      <c r="GN2756"/>
      <c r="GO2756"/>
      <c r="GP2756"/>
      <c r="GQ2756"/>
      <c r="GR2756"/>
      <c r="GS2756"/>
      <c r="GT2756"/>
      <c r="GU2756"/>
      <c r="GV2756"/>
      <c r="GW2756"/>
      <c r="GX2756"/>
      <c r="GY2756"/>
      <c r="GZ2756"/>
      <c r="HA2756"/>
      <c r="HB2756"/>
      <c r="HC2756"/>
      <c r="HD2756"/>
      <c r="HE2756"/>
    </row>
    <row r="2757" spans="6:213" s="19" customFormat="1" x14ac:dyDescent="0.25">
      <c r="F2757" s="20"/>
      <c r="G2757" s="20"/>
      <c r="H2757" s="20"/>
      <c r="I2757" s="20"/>
      <c r="J2757" s="21"/>
      <c r="K2757" s="21"/>
      <c r="L2757" s="20"/>
      <c r="M2757" s="20"/>
      <c r="N2757" s="22"/>
      <c r="O2757" s="22"/>
      <c r="P2757" s="22"/>
      <c r="Q2757" s="22"/>
      <c r="U2757" s="20"/>
      <c r="V2757" s="20"/>
      <c r="W2757" s="20"/>
      <c r="X2757" s="27"/>
      <c r="Y2757" s="253"/>
      <c r="Z2757" s="30"/>
      <c r="AA2757" s="30"/>
      <c r="AB2757" s="31"/>
      <c r="AC2757" s="31"/>
      <c r="AD2757" s="31"/>
      <c r="AE2757" s="31"/>
      <c r="AF2757" s="31"/>
      <c r="AG2757" s="241"/>
      <c r="AH2757" s="31"/>
      <c r="AI2757" s="31"/>
      <c r="AJ2757" s="31"/>
      <c r="AK2757" s="31"/>
      <c r="AL2757" s="120"/>
      <c r="AM2757" s="25"/>
      <c r="AN2757" s="25"/>
      <c r="AO2757" s="25"/>
      <c r="AP2757" s="25"/>
      <c r="AQ2757"/>
      <c r="AR2757" s="25"/>
      <c r="AS2757" s="31"/>
      <c r="AT2757" s="25"/>
      <c r="AU2757" s="25"/>
      <c r="AV2757" s="31"/>
      <c r="BC2757" s="1"/>
      <c r="BD2757"/>
      <c r="BE2757"/>
      <c r="BF2757" s="1"/>
      <c r="BG2757"/>
      <c r="BH2757"/>
      <c r="BI2757"/>
      <c r="BJ2757" s="1"/>
      <c r="BK2757" s="1"/>
      <c r="BL2757"/>
      <c r="BM2757" s="1"/>
      <c r="BN2757" s="1"/>
      <c r="BO2757" s="1"/>
      <c r="BP2757" s="1"/>
      <c r="BQ2757" s="1"/>
      <c r="BR2757" s="1"/>
      <c r="BS2757" s="1"/>
      <c r="BT2757" s="22"/>
      <c r="BU2757" s="1"/>
      <c r="BV2757" s="1"/>
      <c r="BW2757" s="1"/>
      <c r="BX2757" s="1"/>
      <c r="BY2757" s="1"/>
      <c r="BZ2757" s="1"/>
      <c r="CA2757" s="1"/>
      <c r="CB2757" s="1"/>
      <c r="CC2757" s="1"/>
      <c r="CD2757" s="1"/>
      <c r="CE2757" s="1"/>
      <c r="CF2757" s="1"/>
      <c r="CG2757" s="1"/>
      <c r="CH2757" s="1"/>
      <c r="CI2757" s="1"/>
      <c r="CJ2757" s="1"/>
      <c r="CK2757" s="1"/>
      <c r="CL2757" s="1"/>
      <c r="CM2757" s="1"/>
      <c r="CN2757" s="1"/>
      <c r="CO2757" s="1"/>
      <c r="CP2757" s="1"/>
      <c r="CQ2757" s="1"/>
      <c r="CR2757" s="1"/>
      <c r="CS2757" s="1"/>
      <c r="CT2757" s="1"/>
      <c r="CU2757" s="1"/>
      <c r="CV2757" s="1"/>
      <c r="CW2757" s="1"/>
      <c r="CX2757" s="1"/>
      <c r="CY2757" s="1"/>
      <c r="CZ2757" s="1"/>
      <c r="DA2757" s="1"/>
      <c r="DB2757" s="1"/>
      <c r="DC2757" s="1"/>
      <c r="DD2757" s="1"/>
      <c r="DE2757" s="1"/>
      <c r="DF2757" s="1"/>
      <c r="DG2757" s="1"/>
      <c r="DH2757" s="1"/>
      <c r="DI2757" s="1"/>
      <c r="DJ2757" s="1"/>
      <c r="DK2757" s="1"/>
      <c r="DL2757" s="1"/>
      <c r="DM2757" s="1"/>
      <c r="DN2757" s="1"/>
      <c r="DO2757" s="1"/>
      <c r="DP2757" s="1"/>
      <c r="DQ2757" s="1"/>
      <c r="DR2757" s="1"/>
      <c r="DS2757" s="1"/>
      <c r="DT2757" s="1"/>
      <c r="DU2757" s="1"/>
      <c r="DV2757" s="1"/>
      <c r="DW2757" s="1"/>
      <c r="DX2757" s="1"/>
      <c r="DY2757" s="1"/>
      <c r="DZ2757" s="1"/>
      <c r="EA2757" s="1"/>
      <c r="EB2757" s="1"/>
      <c r="EC2757" s="1"/>
      <c r="ED2757" s="1"/>
      <c r="EE2757" s="1"/>
      <c r="EF2757" s="1"/>
      <c r="EG2757" s="1"/>
      <c r="EH2757" s="1"/>
      <c r="EI2757" s="1"/>
      <c r="EJ2757" s="1"/>
      <c r="EK2757" s="1"/>
      <c r="EL2757" s="1"/>
      <c r="EM2757" s="1"/>
      <c r="EN2757" s="1"/>
      <c r="EO2757" s="1"/>
      <c r="EP2757" s="1"/>
      <c r="EQ2757" s="1"/>
      <c r="ER2757" s="1"/>
      <c r="ES2757" s="1"/>
      <c r="ET2757" s="1"/>
      <c r="EU2757" s="1"/>
      <c r="EV2757" s="1"/>
      <c r="EW2757" s="1"/>
      <c r="EX2757" s="1"/>
      <c r="EY2757" s="1"/>
      <c r="EZ2757" s="1"/>
      <c r="FA2757" s="1"/>
      <c r="FB2757" s="1"/>
      <c r="FC2757" s="1"/>
      <c r="FD2757" s="1"/>
      <c r="FE2757" s="1"/>
      <c r="FF2757" s="1"/>
      <c r="FG2757" s="1"/>
      <c r="FH2757" s="1"/>
      <c r="FI2757" s="1"/>
      <c r="FJ2757" s="1"/>
      <c r="FK2757" s="1"/>
      <c r="FL2757" s="1"/>
      <c r="FM2757" s="1"/>
      <c r="FN2757" s="1"/>
      <c r="FO2757" s="1"/>
      <c r="FP2757" s="1"/>
      <c r="FQ2757" s="1"/>
      <c r="FR2757" s="1"/>
      <c r="FS2757" s="1"/>
      <c r="FT2757" s="1"/>
      <c r="FU2757" s="1"/>
      <c r="FV2757" s="1"/>
      <c r="FW2757" s="1"/>
      <c r="FX2757" s="1"/>
      <c r="FY2757" s="1"/>
      <c r="FZ2757" s="1"/>
      <c r="GA2757" s="1"/>
      <c r="GB2757" s="1"/>
      <c r="GC2757" s="1"/>
      <c r="GD2757" s="1"/>
      <c r="GE2757" s="1"/>
      <c r="GF2757" s="1"/>
      <c r="GG2757" s="1"/>
      <c r="GH2757" s="1"/>
      <c r="GI2757" s="1"/>
      <c r="GJ2757" s="1"/>
      <c r="GK2757"/>
      <c r="GL2757"/>
      <c r="GM2757"/>
      <c r="GN2757"/>
      <c r="GO2757"/>
      <c r="GP2757"/>
      <c r="GQ2757"/>
      <c r="GR2757"/>
      <c r="GS2757"/>
      <c r="GT2757"/>
      <c r="GU2757"/>
      <c r="GV2757"/>
      <c r="GW2757"/>
      <c r="GX2757"/>
      <c r="GY2757"/>
      <c r="GZ2757"/>
      <c r="HA2757"/>
      <c r="HB2757"/>
      <c r="HC2757"/>
      <c r="HD2757"/>
      <c r="HE2757"/>
    </row>
    <row r="2758" spans="6:213" s="19" customFormat="1" x14ac:dyDescent="0.25">
      <c r="F2758" s="20"/>
      <c r="G2758" s="20"/>
      <c r="H2758" s="20"/>
      <c r="I2758" s="20"/>
      <c r="J2758" s="21"/>
      <c r="K2758" s="21"/>
      <c r="L2758" s="20"/>
      <c r="M2758" s="20"/>
      <c r="N2758" s="22"/>
      <c r="O2758" s="22"/>
      <c r="P2758" s="22"/>
      <c r="Q2758" s="22"/>
      <c r="U2758" s="20"/>
      <c r="V2758" s="20"/>
      <c r="W2758" s="20"/>
      <c r="X2758" s="27"/>
      <c r="Y2758" s="253"/>
      <c r="Z2758" s="30"/>
      <c r="AA2758" s="30"/>
      <c r="AB2758" s="31"/>
      <c r="AC2758" s="31"/>
      <c r="AD2758" s="31"/>
      <c r="AE2758" s="31"/>
      <c r="AF2758" s="31"/>
      <c r="AG2758" s="241"/>
      <c r="AH2758" s="31"/>
      <c r="AI2758" s="31"/>
      <c r="AJ2758" s="31"/>
      <c r="AK2758" s="31"/>
      <c r="AL2758" s="120"/>
      <c r="AM2758" s="25"/>
      <c r="AN2758" s="25"/>
      <c r="AO2758" s="25"/>
      <c r="AP2758" s="25"/>
      <c r="AQ2758"/>
      <c r="AR2758" s="25"/>
      <c r="AS2758" s="31"/>
      <c r="AT2758" s="25"/>
      <c r="AU2758" s="25"/>
      <c r="AV2758" s="31"/>
      <c r="BC2758" s="1"/>
      <c r="BD2758"/>
      <c r="BE2758"/>
      <c r="BF2758" s="1"/>
      <c r="BG2758"/>
      <c r="BH2758"/>
      <c r="BI2758"/>
      <c r="BJ2758" s="1"/>
      <c r="BK2758" s="1"/>
      <c r="BL2758"/>
      <c r="BM2758" s="1"/>
      <c r="BN2758" s="1"/>
      <c r="BO2758" s="1"/>
      <c r="BP2758" s="1"/>
      <c r="BQ2758" s="1"/>
      <c r="BR2758" s="1"/>
      <c r="BS2758" s="1"/>
      <c r="BT2758" s="22"/>
      <c r="BU2758" s="1"/>
      <c r="BV2758" s="1"/>
      <c r="BW2758" s="1"/>
      <c r="BX2758" s="1"/>
      <c r="BY2758" s="1"/>
      <c r="BZ2758" s="1"/>
      <c r="CA2758" s="1"/>
      <c r="CB2758" s="1"/>
      <c r="CC2758" s="1"/>
      <c r="CD2758" s="1"/>
      <c r="CE2758" s="1"/>
      <c r="CF2758" s="1"/>
      <c r="CG2758" s="1"/>
      <c r="CH2758" s="1"/>
      <c r="CI2758" s="1"/>
      <c r="CJ2758" s="1"/>
      <c r="CK2758" s="1"/>
      <c r="CL2758" s="1"/>
      <c r="CM2758" s="1"/>
      <c r="CN2758" s="1"/>
      <c r="CO2758" s="1"/>
      <c r="CP2758" s="1"/>
      <c r="CQ2758" s="1"/>
      <c r="CR2758" s="1"/>
      <c r="CS2758" s="1"/>
      <c r="CT2758" s="1"/>
      <c r="CU2758" s="1"/>
      <c r="CV2758" s="1"/>
      <c r="CW2758" s="1"/>
      <c r="CX2758" s="1"/>
      <c r="CY2758" s="1"/>
      <c r="CZ2758" s="1"/>
      <c r="DA2758" s="1"/>
      <c r="DB2758" s="1"/>
      <c r="DC2758" s="1"/>
      <c r="DD2758" s="1"/>
      <c r="DE2758" s="1"/>
      <c r="DF2758" s="1"/>
      <c r="DG2758" s="1"/>
      <c r="DH2758" s="1"/>
      <c r="DI2758" s="1"/>
      <c r="DJ2758" s="1"/>
      <c r="DK2758" s="1"/>
      <c r="DL2758" s="1"/>
      <c r="DM2758" s="1"/>
      <c r="DN2758" s="1"/>
      <c r="DO2758" s="1"/>
      <c r="DP2758" s="1"/>
      <c r="DQ2758" s="1"/>
      <c r="DR2758" s="1"/>
      <c r="DS2758" s="1"/>
      <c r="DT2758" s="1"/>
      <c r="DU2758" s="1"/>
      <c r="DV2758" s="1"/>
      <c r="DW2758" s="1"/>
      <c r="DX2758" s="1"/>
      <c r="DY2758" s="1"/>
      <c r="DZ2758" s="1"/>
      <c r="EA2758" s="1"/>
      <c r="EB2758" s="1"/>
      <c r="EC2758" s="1"/>
      <c r="ED2758" s="1"/>
      <c r="EE2758" s="1"/>
      <c r="EF2758" s="1"/>
      <c r="EG2758" s="1"/>
      <c r="EH2758" s="1"/>
      <c r="EI2758" s="1"/>
      <c r="EJ2758" s="1"/>
      <c r="EK2758" s="1"/>
      <c r="EL2758" s="1"/>
      <c r="EM2758" s="1"/>
      <c r="EN2758" s="1"/>
      <c r="EO2758" s="1"/>
      <c r="EP2758" s="1"/>
      <c r="EQ2758" s="1"/>
      <c r="ER2758" s="1"/>
      <c r="ES2758" s="1"/>
      <c r="ET2758" s="1"/>
      <c r="EU2758" s="1"/>
      <c r="EV2758" s="1"/>
      <c r="EW2758" s="1"/>
      <c r="EX2758" s="1"/>
      <c r="EY2758" s="1"/>
      <c r="EZ2758" s="1"/>
      <c r="FA2758" s="1"/>
      <c r="FB2758" s="1"/>
      <c r="FC2758" s="1"/>
      <c r="FD2758" s="1"/>
      <c r="FE2758" s="1"/>
      <c r="FF2758" s="1"/>
      <c r="FG2758" s="1"/>
      <c r="FH2758" s="1"/>
      <c r="FI2758" s="1"/>
      <c r="FJ2758" s="1"/>
      <c r="FK2758" s="1"/>
      <c r="FL2758" s="1"/>
      <c r="FM2758" s="1"/>
      <c r="FN2758" s="1"/>
      <c r="FO2758" s="1"/>
      <c r="FP2758" s="1"/>
      <c r="FQ2758" s="1"/>
      <c r="FR2758" s="1"/>
      <c r="FS2758" s="1"/>
      <c r="FT2758" s="1"/>
      <c r="FU2758" s="1"/>
      <c r="FV2758" s="1"/>
      <c r="FW2758" s="1"/>
      <c r="FX2758" s="1"/>
      <c r="FY2758" s="1"/>
      <c r="FZ2758" s="1"/>
      <c r="GA2758" s="1"/>
      <c r="GB2758" s="1"/>
      <c r="GC2758" s="1"/>
      <c r="GD2758" s="1"/>
      <c r="GE2758" s="1"/>
      <c r="GF2758" s="1"/>
      <c r="GG2758" s="1"/>
      <c r="GH2758" s="1"/>
      <c r="GI2758" s="1"/>
      <c r="GJ2758" s="1"/>
      <c r="GK2758"/>
      <c r="GL2758"/>
      <c r="GM2758"/>
      <c r="GN2758"/>
      <c r="GO2758"/>
      <c r="GP2758"/>
      <c r="GQ2758"/>
      <c r="GR2758"/>
      <c r="GS2758"/>
      <c r="GT2758"/>
      <c r="GU2758"/>
      <c r="GV2758"/>
      <c r="GW2758"/>
      <c r="GX2758"/>
      <c r="GY2758"/>
      <c r="GZ2758"/>
      <c r="HA2758"/>
      <c r="HB2758"/>
      <c r="HC2758"/>
      <c r="HD2758"/>
      <c r="HE2758"/>
    </row>
    <row r="2759" spans="6:213" s="19" customFormat="1" x14ac:dyDescent="0.25">
      <c r="F2759" s="20"/>
      <c r="G2759" s="20"/>
      <c r="H2759" s="20"/>
      <c r="I2759" s="20"/>
      <c r="J2759" s="21"/>
      <c r="K2759" s="21"/>
      <c r="L2759" s="20"/>
      <c r="M2759" s="20"/>
      <c r="N2759" s="22"/>
      <c r="O2759" s="22"/>
      <c r="P2759" s="22"/>
      <c r="Q2759" s="22"/>
      <c r="U2759" s="20"/>
      <c r="V2759" s="20"/>
      <c r="W2759" s="20"/>
      <c r="X2759" s="27"/>
      <c r="Y2759" s="253"/>
      <c r="Z2759" s="30"/>
      <c r="AA2759" s="30"/>
      <c r="AB2759" s="31"/>
      <c r="AC2759" s="31"/>
      <c r="AD2759" s="31"/>
      <c r="AE2759" s="31"/>
      <c r="AF2759" s="31"/>
      <c r="AG2759" s="241"/>
      <c r="AH2759" s="31"/>
      <c r="AI2759" s="31"/>
      <c r="AJ2759" s="31"/>
      <c r="AK2759" s="31"/>
      <c r="AL2759" s="120"/>
      <c r="AM2759" s="25"/>
      <c r="AN2759" s="25"/>
      <c r="AO2759" s="25"/>
      <c r="AP2759" s="25"/>
      <c r="AQ2759"/>
      <c r="AR2759" s="25"/>
      <c r="AS2759" s="31"/>
      <c r="AT2759" s="25"/>
      <c r="AU2759" s="25"/>
      <c r="AV2759" s="31"/>
      <c r="BC2759" s="1"/>
      <c r="BD2759"/>
      <c r="BE2759"/>
      <c r="BF2759" s="1"/>
      <c r="BG2759"/>
      <c r="BH2759"/>
      <c r="BI2759"/>
      <c r="BJ2759" s="1"/>
      <c r="BK2759" s="1"/>
      <c r="BL2759"/>
      <c r="BM2759" s="1"/>
      <c r="BN2759" s="1"/>
      <c r="BO2759" s="1"/>
      <c r="BP2759" s="1"/>
      <c r="BQ2759" s="1"/>
      <c r="BR2759" s="1"/>
      <c r="BS2759" s="1"/>
      <c r="BT2759" s="22"/>
      <c r="BU2759" s="1"/>
      <c r="BV2759" s="1"/>
      <c r="BW2759" s="1"/>
      <c r="BX2759" s="1"/>
      <c r="BY2759" s="1"/>
      <c r="BZ2759" s="1"/>
      <c r="CA2759" s="1"/>
      <c r="CB2759" s="1"/>
      <c r="CC2759" s="1"/>
      <c r="CD2759" s="1"/>
      <c r="CE2759" s="1"/>
      <c r="CF2759" s="1"/>
      <c r="CG2759" s="1"/>
      <c r="CH2759" s="1"/>
      <c r="CI2759" s="1"/>
      <c r="CJ2759" s="1"/>
      <c r="CK2759" s="1"/>
      <c r="CL2759" s="1"/>
      <c r="CM2759" s="1"/>
      <c r="CN2759" s="1"/>
      <c r="CO2759" s="1"/>
      <c r="CP2759" s="1"/>
      <c r="CQ2759" s="1"/>
      <c r="CR2759" s="1"/>
      <c r="CS2759" s="1"/>
      <c r="CT2759" s="1"/>
      <c r="CU2759" s="1"/>
      <c r="CV2759" s="1"/>
      <c r="CW2759" s="1"/>
      <c r="CX2759" s="1"/>
      <c r="CY2759" s="1"/>
      <c r="CZ2759" s="1"/>
      <c r="DA2759" s="1"/>
      <c r="DB2759" s="1"/>
      <c r="DC2759" s="1"/>
      <c r="DD2759" s="1"/>
      <c r="DE2759" s="1"/>
      <c r="DF2759" s="1"/>
      <c r="DG2759" s="1"/>
      <c r="DH2759" s="1"/>
      <c r="DI2759" s="1"/>
      <c r="DJ2759" s="1"/>
      <c r="DK2759" s="1"/>
      <c r="DL2759" s="1"/>
      <c r="DM2759" s="1"/>
      <c r="DN2759" s="1"/>
      <c r="DO2759" s="1"/>
      <c r="DP2759" s="1"/>
      <c r="DQ2759" s="1"/>
      <c r="DR2759" s="1"/>
      <c r="DS2759" s="1"/>
      <c r="DT2759" s="1"/>
      <c r="DU2759" s="1"/>
      <c r="DV2759" s="1"/>
      <c r="DW2759" s="1"/>
      <c r="DX2759" s="1"/>
      <c r="DY2759" s="1"/>
      <c r="DZ2759" s="1"/>
      <c r="EA2759" s="1"/>
      <c r="EB2759" s="1"/>
      <c r="EC2759" s="1"/>
      <c r="ED2759" s="1"/>
      <c r="EE2759" s="1"/>
      <c r="EF2759" s="1"/>
      <c r="EG2759" s="1"/>
      <c r="EH2759" s="1"/>
      <c r="EI2759" s="1"/>
      <c r="EJ2759" s="1"/>
      <c r="EK2759" s="1"/>
      <c r="EL2759" s="1"/>
      <c r="EM2759" s="1"/>
      <c r="EN2759" s="1"/>
      <c r="EO2759" s="1"/>
      <c r="EP2759" s="1"/>
      <c r="EQ2759" s="1"/>
      <c r="ER2759" s="1"/>
      <c r="ES2759" s="1"/>
      <c r="ET2759" s="1"/>
      <c r="EU2759" s="1"/>
      <c r="EV2759" s="1"/>
      <c r="EW2759" s="1"/>
      <c r="EX2759" s="1"/>
      <c r="EY2759" s="1"/>
      <c r="EZ2759" s="1"/>
      <c r="FA2759" s="1"/>
      <c r="FB2759" s="1"/>
      <c r="FC2759" s="1"/>
      <c r="FD2759" s="1"/>
      <c r="FE2759" s="1"/>
      <c r="FF2759" s="1"/>
      <c r="FG2759" s="1"/>
      <c r="FH2759" s="1"/>
      <c r="FI2759" s="1"/>
      <c r="FJ2759" s="1"/>
      <c r="FK2759" s="1"/>
      <c r="FL2759" s="1"/>
      <c r="FM2759" s="1"/>
      <c r="FN2759" s="1"/>
      <c r="FO2759" s="1"/>
      <c r="FP2759" s="1"/>
      <c r="FQ2759" s="1"/>
      <c r="FR2759" s="1"/>
      <c r="FS2759" s="1"/>
      <c r="FT2759" s="1"/>
      <c r="FU2759" s="1"/>
      <c r="FV2759" s="1"/>
      <c r="FW2759" s="1"/>
      <c r="FX2759" s="1"/>
      <c r="FY2759" s="1"/>
      <c r="FZ2759" s="1"/>
      <c r="GA2759" s="1"/>
      <c r="GB2759" s="1"/>
      <c r="GC2759" s="1"/>
      <c r="GD2759" s="1"/>
      <c r="GE2759" s="1"/>
      <c r="GF2759" s="1"/>
      <c r="GG2759" s="1"/>
      <c r="GH2759" s="1"/>
      <c r="GI2759" s="1"/>
      <c r="GJ2759" s="1"/>
      <c r="GK2759"/>
      <c r="GL2759"/>
      <c r="GM2759"/>
      <c r="GN2759"/>
      <c r="GO2759"/>
      <c r="GP2759"/>
      <c r="GQ2759"/>
      <c r="GR2759"/>
      <c r="GS2759"/>
      <c r="GT2759"/>
      <c r="GU2759"/>
      <c r="GV2759"/>
      <c r="GW2759"/>
      <c r="GX2759"/>
      <c r="GY2759"/>
      <c r="GZ2759"/>
      <c r="HA2759"/>
      <c r="HB2759"/>
      <c r="HC2759"/>
      <c r="HD2759"/>
      <c r="HE2759"/>
    </row>
    <row r="2760" spans="6:213" s="19" customFormat="1" x14ac:dyDescent="0.25">
      <c r="F2760" s="20"/>
      <c r="G2760" s="20"/>
      <c r="H2760" s="20"/>
      <c r="I2760" s="20"/>
      <c r="J2760" s="21"/>
      <c r="K2760" s="21"/>
      <c r="L2760" s="20"/>
      <c r="M2760" s="20"/>
      <c r="N2760" s="22"/>
      <c r="O2760" s="22"/>
      <c r="P2760" s="22"/>
      <c r="Q2760" s="22"/>
      <c r="U2760" s="20"/>
      <c r="V2760" s="20"/>
      <c r="W2760" s="20"/>
      <c r="X2760" s="27"/>
      <c r="Y2760" s="253"/>
      <c r="Z2760" s="30"/>
      <c r="AA2760" s="30"/>
      <c r="AB2760" s="31"/>
      <c r="AC2760" s="31"/>
      <c r="AD2760" s="31"/>
      <c r="AE2760" s="31"/>
      <c r="AF2760" s="31"/>
      <c r="AG2760" s="241"/>
      <c r="AH2760" s="31"/>
      <c r="AI2760" s="31"/>
      <c r="AJ2760" s="31"/>
      <c r="AK2760" s="31"/>
      <c r="AL2760" s="120"/>
      <c r="AM2760" s="25"/>
      <c r="AN2760" s="25"/>
      <c r="AO2760" s="25"/>
      <c r="AP2760" s="25"/>
      <c r="AQ2760"/>
      <c r="AR2760" s="25"/>
      <c r="AS2760" s="31"/>
      <c r="AT2760" s="25"/>
      <c r="AU2760" s="25"/>
      <c r="AV2760" s="31"/>
      <c r="BC2760" s="1"/>
      <c r="BD2760"/>
      <c r="BE2760"/>
      <c r="BF2760" s="1"/>
      <c r="BG2760"/>
      <c r="BH2760"/>
      <c r="BI2760"/>
      <c r="BJ2760" s="1"/>
      <c r="BK2760" s="1"/>
      <c r="BL2760"/>
      <c r="BM2760" s="1"/>
      <c r="BN2760" s="1"/>
      <c r="BO2760" s="1"/>
      <c r="BP2760" s="1"/>
      <c r="BQ2760" s="1"/>
      <c r="BR2760" s="1"/>
      <c r="BS2760" s="1"/>
      <c r="BT2760" s="22"/>
      <c r="BU2760" s="1"/>
      <c r="BV2760" s="1"/>
      <c r="BW2760" s="1"/>
      <c r="BX2760" s="1"/>
      <c r="BY2760" s="1"/>
      <c r="BZ2760" s="1"/>
      <c r="CA2760" s="1"/>
      <c r="CB2760" s="1"/>
      <c r="CC2760" s="1"/>
      <c r="CD2760" s="1"/>
      <c r="CE2760" s="1"/>
      <c r="CF2760" s="1"/>
      <c r="CG2760" s="1"/>
      <c r="CH2760" s="1"/>
      <c r="CI2760" s="1"/>
      <c r="CJ2760" s="1"/>
      <c r="CK2760" s="1"/>
      <c r="CL2760" s="1"/>
      <c r="CM2760" s="1"/>
      <c r="CN2760" s="1"/>
      <c r="CO2760" s="1"/>
      <c r="CP2760" s="1"/>
      <c r="CQ2760" s="1"/>
      <c r="CR2760" s="1"/>
      <c r="CS2760" s="1"/>
      <c r="CT2760" s="1"/>
      <c r="CU2760" s="1"/>
      <c r="CV2760" s="1"/>
      <c r="CW2760" s="1"/>
      <c r="CX2760" s="1"/>
      <c r="CY2760" s="1"/>
      <c r="CZ2760" s="1"/>
      <c r="DA2760" s="1"/>
      <c r="DB2760" s="1"/>
      <c r="DC2760" s="1"/>
      <c r="DD2760" s="1"/>
      <c r="DE2760" s="1"/>
      <c r="DF2760" s="1"/>
      <c r="DG2760" s="1"/>
      <c r="DH2760" s="1"/>
      <c r="DI2760" s="1"/>
      <c r="DJ2760" s="1"/>
      <c r="DK2760" s="1"/>
      <c r="DL2760" s="1"/>
      <c r="DM2760" s="1"/>
      <c r="DN2760" s="1"/>
      <c r="DO2760" s="1"/>
      <c r="DP2760" s="1"/>
      <c r="DQ2760" s="1"/>
      <c r="DR2760" s="1"/>
      <c r="DS2760" s="1"/>
      <c r="DT2760" s="1"/>
      <c r="DU2760" s="1"/>
      <c r="DV2760" s="1"/>
      <c r="DW2760" s="1"/>
      <c r="DX2760" s="1"/>
      <c r="DY2760" s="1"/>
      <c r="DZ2760" s="1"/>
      <c r="EA2760" s="1"/>
      <c r="EB2760" s="1"/>
      <c r="EC2760" s="1"/>
      <c r="ED2760" s="1"/>
      <c r="EE2760" s="1"/>
      <c r="EF2760" s="1"/>
      <c r="EG2760" s="1"/>
      <c r="EH2760" s="1"/>
      <c r="EI2760" s="1"/>
      <c r="EJ2760" s="1"/>
      <c r="EK2760" s="1"/>
      <c r="EL2760" s="1"/>
      <c r="EM2760" s="1"/>
      <c r="EN2760" s="1"/>
      <c r="EO2760" s="1"/>
      <c r="EP2760" s="1"/>
      <c r="EQ2760" s="1"/>
      <c r="ER2760" s="1"/>
      <c r="ES2760" s="1"/>
      <c r="ET2760" s="1"/>
      <c r="EU2760" s="1"/>
      <c r="EV2760" s="1"/>
      <c r="EW2760" s="1"/>
      <c r="EX2760" s="1"/>
      <c r="EY2760" s="1"/>
      <c r="EZ2760" s="1"/>
      <c r="FA2760" s="1"/>
      <c r="FB2760" s="1"/>
      <c r="FC2760" s="1"/>
      <c r="FD2760" s="1"/>
      <c r="FE2760" s="1"/>
      <c r="FF2760" s="1"/>
      <c r="FG2760" s="1"/>
      <c r="FH2760" s="1"/>
      <c r="FI2760" s="1"/>
      <c r="FJ2760" s="1"/>
      <c r="FK2760" s="1"/>
      <c r="FL2760" s="1"/>
      <c r="FM2760" s="1"/>
      <c r="FN2760" s="1"/>
      <c r="FO2760" s="1"/>
      <c r="FP2760" s="1"/>
      <c r="FQ2760" s="1"/>
      <c r="FR2760" s="1"/>
      <c r="FS2760" s="1"/>
      <c r="FT2760" s="1"/>
      <c r="FU2760" s="1"/>
      <c r="FV2760" s="1"/>
      <c r="FW2760" s="1"/>
      <c r="FX2760" s="1"/>
      <c r="FY2760" s="1"/>
      <c r="FZ2760" s="1"/>
      <c r="GA2760" s="1"/>
      <c r="GB2760" s="1"/>
      <c r="GC2760" s="1"/>
      <c r="GD2760" s="1"/>
      <c r="GE2760" s="1"/>
      <c r="GF2760" s="1"/>
      <c r="GG2760" s="1"/>
      <c r="GH2760" s="1"/>
      <c r="GI2760" s="1"/>
      <c r="GJ2760" s="1"/>
      <c r="GK2760"/>
      <c r="GL2760"/>
      <c r="GM2760"/>
      <c r="GN2760"/>
      <c r="GO2760"/>
      <c r="GP2760"/>
      <c r="GQ2760"/>
      <c r="GR2760"/>
      <c r="GS2760"/>
      <c r="GT2760"/>
      <c r="GU2760"/>
      <c r="GV2760"/>
      <c r="GW2760"/>
      <c r="GX2760"/>
      <c r="GY2760"/>
      <c r="GZ2760"/>
      <c r="HA2760"/>
      <c r="HB2760"/>
      <c r="HC2760"/>
      <c r="HD2760"/>
      <c r="HE2760"/>
    </row>
    <row r="2761" spans="6:213" s="19" customFormat="1" x14ac:dyDescent="0.25">
      <c r="F2761" s="20"/>
      <c r="G2761" s="20"/>
      <c r="H2761" s="20"/>
      <c r="I2761" s="20"/>
      <c r="J2761" s="21"/>
      <c r="K2761" s="21"/>
      <c r="L2761" s="20"/>
      <c r="M2761" s="20"/>
      <c r="N2761" s="22"/>
      <c r="O2761" s="22"/>
      <c r="P2761" s="22"/>
      <c r="Q2761" s="22"/>
      <c r="U2761" s="20"/>
      <c r="V2761" s="20"/>
      <c r="W2761" s="20"/>
      <c r="X2761" s="27"/>
      <c r="Y2761" s="253"/>
      <c r="Z2761" s="30"/>
      <c r="AA2761" s="30"/>
      <c r="AB2761" s="31"/>
      <c r="AC2761" s="31"/>
      <c r="AD2761" s="31"/>
      <c r="AE2761" s="31"/>
      <c r="AF2761" s="31"/>
      <c r="AG2761" s="241"/>
      <c r="AH2761" s="31"/>
      <c r="AI2761" s="31"/>
      <c r="AJ2761" s="31"/>
      <c r="AK2761" s="31"/>
      <c r="AL2761" s="120"/>
      <c r="AM2761" s="25"/>
      <c r="AN2761" s="25"/>
      <c r="AO2761" s="25"/>
      <c r="AP2761" s="25"/>
      <c r="AQ2761"/>
      <c r="AR2761" s="25"/>
      <c r="AS2761" s="31"/>
      <c r="AT2761" s="25"/>
      <c r="AU2761" s="25"/>
      <c r="AV2761" s="31"/>
      <c r="BC2761" s="1"/>
      <c r="BD2761"/>
      <c r="BE2761"/>
      <c r="BF2761" s="1"/>
      <c r="BG2761"/>
      <c r="BH2761"/>
      <c r="BI2761"/>
      <c r="BJ2761" s="1"/>
      <c r="BK2761" s="1"/>
      <c r="BL2761"/>
      <c r="BM2761" s="1"/>
      <c r="BN2761" s="1"/>
      <c r="BO2761" s="1"/>
      <c r="BP2761" s="1"/>
      <c r="BQ2761" s="1"/>
      <c r="BR2761" s="1"/>
      <c r="BS2761" s="1"/>
      <c r="BT2761" s="22"/>
      <c r="BU2761" s="1"/>
      <c r="BV2761" s="1"/>
      <c r="BW2761" s="1"/>
      <c r="BX2761" s="1"/>
      <c r="BY2761" s="1"/>
      <c r="BZ2761" s="1"/>
      <c r="CA2761" s="1"/>
      <c r="CB2761" s="1"/>
      <c r="CC2761" s="1"/>
      <c r="CD2761" s="1"/>
      <c r="CE2761" s="1"/>
      <c r="CF2761" s="1"/>
      <c r="CG2761" s="1"/>
      <c r="CH2761" s="1"/>
      <c r="CI2761" s="1"/>
      <c r="CJ2761" s="1"/>
      <c r="CK2761" s="1"/>
      <c r="CL2761" s="1"/>
      <c r="CM2761" s="1"/>
      <c r="CN2761" s="1"/>
      <c r="CO2761" s="1"/>
      <c r="CP2761" s="1"/>
      <c r="CQ2761" s="1"/>
      <c r="CR2761" s="1"/>
      <c r="CS2761" s="1"/>
      <c r="CT2761" s="1"/>
      <c r="CU2761" s="1"/>
      <c r="CV2761" s="1"/>
      <c r="CW2761" s="1"/>
      <c r="CX2761" s="1"/>
      <c r="CY2761" s="1"/>
      <c r="CZ2761" s="1"/>
      <c r="DA2761" s="1"/>
      <c r="DB2761" s="1"/>
      <c r="DC2761" s="1"/>
      <c r="DD2761" s="1"/>
      <c r="DE2761" s="1"/>
      <c r="DF2761" s="1"/>
      <c r="DG2761" s="1"/>
      <c r="DH2761" s="1"/>
      <c r="DI2761" s="1"/>
      <c r="DJ2761" s="1"/>
      <c r="DK2761" s="1"/>
      <c r="DL2761" s="1"/>
      <c r="DM2761" s="1"/>
      <c r="DN2761" s="1"/>
      <c r="DO2761" s="1"/>
      <c r="DP2761" s="1"/>
      <c r="DQ2761" s="1"/>
      <c r="DR2761" s="1"/>
      <c r="DS2761" s="1"/>
      <c r="DT2761" s="1"/>
      <c r="DU2761" s="1"/>
      <c r="DV2761" s="1"/>
      <c r="DW2761" s="1"/>
      <c r="DX2761" s="1"/>
      <c r="DY2761" s="1"/>
      <c r="DZ2761" s="1"/>
      <c r="EA2761" s="1"/>
      <c r="EB2761" s="1"/>
      <c r="EC2761" s="1"/>
      <c r="ED2761" s="1"/>
      <c r="EE2761" s="1"/>
      <c r="EF2761" s="1"/>
      <c r="EG2761" s="1"/>
      <c r="EH2761" s="1"/>
      <c r="EI2761" s="1"/>
      <c r="EJ2761" s="1"/>
      <c r="EK2761" s="1"/>
      <c r="EL2761" s="1"/>
      <c r="EM2761" s="1"/>
      <c r="EN2761" s="1"/>
      <c r="EO2761" s="1"/>
      <c r="EP2761" s="1"/>
      <c r="EQ2761" s="1"/>
      <c r="ER2761" s="1"/>
      <c r="ES2761" s="1"/>
      <c r="ET2761" s="1"/>
      <c r="EU2761" s="1"/>
      <c r="EV2761" s="1"/>
      <c r="EW2761" s="1"/>
      <c r="EX2761" s="1"/>
      <c r="EY2761" s="1"/>
      <c r="EZ2761" s="1"/>
      <c r="FA2761" s="1"/>
      <c r="FB2761" s="1"/>
      <c r="FC2761" s="1"/>
      <c r="FD2761" s="1"/>
      <c r="FE2761" s="1"/>
      <c r="FF2761" s="1"/>
      <c r="FG2761" s="1"/>
      <c r="FH2761" s="1"/>
      <c r="FI2761" s="1"/>
      <c r="FJ2761" s="1"/>
      <c r="FK2761" s="1"/>
      <c r="FL2761" s="1"/>
      <c r="FM2761" s="1"/>
      <c r="FN2761" s="1"/>
      <c r="FO2761" s="1"/>
      <c r="FP2761" s="1"/>
      <c r="FQ2761" s="1"/>
      <c r="FR2761" s="1"/>
      <c r="FS2761" s="1"/>
      <c r="FT2761" s="1"/>
      <c r="FU2761" s="1"/>
      <c r="FV2761" s="1"/>
      <c r="FW2761" s="1"/>
      <c r="FX2761" s="1"/>
      <c r="FY2761" s="1"/>
      <c r="FZ2761" s="1"/>
      <c r="GA2761" s="1"/>
      <c r="GB2761" s="1"/>
      <c r="GC2761" s="1"/>
      <c r="GD2761" s="1"/>
      <c r="GE2761" s="1"/>
      <c r="GF2761" s="1"/>
      <c r="GG2761" s="1"/>
      <c r="GH2761" s="1"/>
      <c r="GI2761" s="1"/>
      <c r="GJ2761" s="1"/>
      <c r="GK2761"/>
      <c r="GL2761"/>
      <c r="GM2761"/>
      <c r="GN2761"/>
      <c r="GO2761"/>
      <c r="GP2761"/>
      <c r="GQ2761"/>
      <c r="GR2761"/>
      <c r="GS2761"/>
      <c r="GT2761"/>
      <c r="GU2761"/>
      <c r="GV2761"/>
      <c r="GW2761"/>
      <c r="GX2761"/>
      <c r="GY2761"/>
      <c r="GZ2761"/>
      <c r="HA2761"/>
      <c r="HB2761"/>
      <c r="HC2761"/>
      <c r="HD2761"/>
      <c r="HE2761"/>
    </row>
    <row r="2762" spans="6:213" s="19" customFormat="1" x14ac:dyDescent="0.25">
      <c r="F2762" s="20"/>
      <c r="G2762" s="20"/>
      <c r="H2762" s="20"/>
      <c r="I2762" s="20"/>
      <c r="J2762" s="21"/>
      <c r="K2762" s="21"/>
      <c r="L2762" s="20"/>
      <c r="M2762" s="20"/>
      <c r="N2762" s="22"/>
      <c r="O2762" s="22"/>
      <c r="P2762" s="22"/>
      <c r="Q2762" s="22"/>
      <c r="U2762" s="20"/>
      <c r="V2762" s="20"/>
      <c r="W2762" s="20"/>
      <c r="X2762" s="27"/>
      <c r="Y2762" s="253"/>
      <c r="Z2762" s="30"/>
      <c r="AA2762" s="30"/>
      <c r="AB2762" s="31"/>
      <c r="AC2762" s="31"/>
      <c r="AD2762" s="31"/>
      <c r="AE2762" s="31"/>
      <c r="AF2762" s="31"/>
      <c r="AG2762" s="241"/>
      <c r="AH2762" s="31"/>
      <c r="AI2762" s="31"/>
      <c r="AJ2762" s="31"/>
      <c r="AK2762" s="31"/>
      <c r="AL2762" s="120"/>
      <c r="AM2762" s="25"/>
      <c r="AN2762" s="25"/>
      <c r="AO2762" s="25"/>
      <c r="AP2762" s="25"/>
      <c r="AQ2762"/>
      <c r="AR2762" s="25"/>
      <c r="AS2762" s="31"/>
      <c r="AT2762" s="25"/>
      <c r="AU2762" s="25"/>
      <c r="AV2762" s="31"/>
      <c r="BC2762" s="1"/>
      <c r="BD2762"/>
      <c r="BE2762"/>
      <c r="BF2762" s="1"/>
      <c r="BG2762"/>
      <c r="BH2762"/>
      <c r="BI2762"/>
      <c r="BJ2762" s="1"/>
      <c r="BK2762" s="1"/>
      <c r="BL2762"/>
      <c r="BM2762" s="1"/>
      <c r="BN2762" s="1"/>
      <c r="BO2762" s="1"/>
      <c r="BP2762" s="1"/>
      <c r="BQ2762" s="1"/>
      <c r="BR2762" s="1"/>
      <c r="BS2762" s="1"/>
      <c r="BT2762" s="22"/>
      <c r="BU2762" s="1"/>
      <c r="BV2762" s="1"/>
      <c r="BW2762" s="1"/>
      <c r="BX2762" s="1"/>
      <c r="BY2762" s="1"/>
      <c r="BZ2762" s="1"/>
      <c r="CA2762" s="1"/>
      <c r="CB2762" s="1"/>
      <c r="CC2762" s="1"/>
      <c r="CD2762" s="1"/>
      <c r="CE2762" s="1"/>
      <c r="CF2762" s="1"/>
      <c r="CG2762" s="1"/>
      <c r="CH2762" s="1"/>
      <c r="CI2762" s="1"/>
      <c r="CJ2762" s="1"/>
      <c r="CK2762" s="1"/>
      <c r="CL2762" s="1"/>
      <c r="CM2762" s="1"/>
      <c r="CN2762" s="1"/>
      <c r="CO2762" s="1"/>
      <c r="CP2762" s="1"/>
      <c r="CQ2762" s="1"/>
      <c r="CR2762" s="1"/>
      <c r="CS2762" s="1"/>
      <c r="CT2762" s="1"/>
      <c r="CU2762" s="1"/>
      <c r="CV2762" s="1"/>
      <c r="CW2762" s="1"/>
      <c r="CX2762" s="1"/>
      <c r="CY2762" s="1"/>
      <c r="CZ2762" s="1"/>
      <c r="DA2762" s="1"/>
      <c r="DB2762" s="1"/>
      <c r="DC2762" s="1"/>
      <c r="DD2762" s="1"/>
      <c r="DE2762" s="1"/>
      <c r="DF2762" s="1"/>
      <c r="DG2762" s="1"/>
      <c r="DH2762" s="1"/>
      <c r="DI2762" s="1"/>
      <c r="DJ2762" s="1"/>
      <c r="DK2762" s="1"/>
      <c r="DL2762" s="1"/>
      <c r="DM2762" s="1"/>
      <c r="DN2762" s="1"/>
      <c r="DO2762" s="1"/>
      <c r="DP2762" s="1"/>
      <c r="DQ2762" s="1"/>
      <c r="DR2762" s="1"/>
      <c r="DS2762" s="1"/>
      <c r="DT2762" s="1"/>
      <c r="DU2762" s="1"/>
      <c r="DV2762" s="1"/>
      <c r="DW2762" s="1"/>
      <c r="DX2762" s="1"/>
      <c r="DY2762" s="1"/>
      <c r="DZ2762" s="1"/>
      <c r="EA2762" s="1"/>
      <c r="EB2762" s="1"/>
      <c r="EC2762" s="1"/>
      <c r="ED2762" s="1"/>
      <c r="EE2762" s="1"/>
      <c r="EF2762" s="1"/>
      <c r="EG2762" s="1"/>
      <c r="EH2762" s="1"/>
      <c r="EI2762" s="1"/>
      <c r="EJ2762" s="1"/>
      <c r="EK2762" s="1"/>
      <c r="EL2762" s="1"/>
      <c r="EM2762" s="1"/>
      <c r="EN2762" s="1"/>
      <c r="EO2762" s="1"/>
      <c r="EP2762" s="1"/>
      <c r="EQ2762" s="1"/>
      <c r="ER2762" s="1"/>
      <c r="ES2762" s="1"/>
      <c r="ET2762" s="1"/>
      <c r="EU2762" s="1"/>
      <c r="EV2762" s="1"/>
      <c r="EW2762" s="1"/>
      <c r="EX2762" s="1"/>
      <c r="EY2762" s="1"/>
      <c r="EZ2762" s="1"/>
      <c r="FA2762" s="1"/>
      <c r="FB2762" s="1"/>
      <c r="FC2762" s="1"/>
      <c r="FD2762" s="1"/>
      <c r="FE2762" s="1"/>
      <c r="FF2762" s="1"/>
      <c r="FG2762" s="1"/>
      <c r="FH2762" s="1"/>
      <c r="FI2762" s="1"/>
      <c r="FJ2762" s="1"/>
      <c r="FK2762" s="1"/>
      <c r="FL2762" s="1"/>
      <c r="FM2762" s="1"/>
      <c r="FN2762" s="1"/>
      <c r="FO2762" s="1"/>
      <c r="FP2762" s="1"/>
      <c r="FQ2762" s="1"/>
      <c r="FR2762" s="1"/>
      <c r="FS2762" s="1"/>
      <c r="FT2762" s="1"/>
      <c r="FU2762" s="1"/>
      <c r="FV2762" s="1"/>
      <c r="FW2762" s="1"/>
      <c r="FX2762" s="1"/>
      <c r="FY2762" s="1"/>
      <c r="FZ2762" s="1"/>
      <c r="GA2762" s="1"/>
      <c r="GB2762" s="1"/>
      <c r="GC2762" s="1"/>
      <c r="GD2762" s="1"/>
      <c r="GE2762" s="1"/>
      <c r="GF2762" s="1"/>
      <c r="GG2762" s="1"/>
      <c r="GH2762" s="1"/>
      <c r="GI2762" s="1"/>
      <c r="GJ2762" s="1"/>
      <c r="GK2762"/>
      <c r="GL2762"/>
      <c r="GM2762"/>
      <c r="GN2762"/>
      <c r="GO2762"/>
      <c r="GP2762"/>
      <c r="GQ2762"/>
      <c r="GR2762"/>
      <c r="GS2762"/>
      <c r="GT2762"/>
      <c r="GU2762"/>
      <c r="GV2762"/>
      <c r="GW2762"/>
      <c r="GX2762"/>
      <c r="GY2762"/>
      <c r="GZ2762"/>
      <c r="HA2762"/>
      <c r="HB2762"/>
      <c r="HC2762"/>
      <c r="HD2762"/>
      <c r="HE2762"/>
    </row>
    <row r="2763" spans="6:213" s="19" customFormat="1" x14ac:dyDescent="0.25">
      <c r="F2763" s="20"/>
      <c r="G2763" s="20"/>
      <c r="H2763" s="20"/>
      <c r="I2763" s="20"/>
      <c r="J2763" s="21"/>
      <c r="K2763" s="21"/>
      <c r="L2763" s="20"/>
      <c r="M2763" s="20"/>
      <c r="N2763" s="22"/>
      <c r="O2763" s="22"/>
      <c r="P2763" s="22"/>
      <c r="Q2763" s="22"/>
      <c r="U2763" s="20"/>
      <c r="V2763" s="20"/>
      <c r="W2763" s="20"/>
      <c r="X2763" s="27"/>
      <c r="Y2763" s="253"/>
      <c r="Z2763" s="30"/>
      <c r="AA2763" s="30"/>
      <c r="AB2763" s="31"/>
      <c r="AC2763" s="31"/>
      <c r="AD2763" s="31"/>
      <c r="AE2763" s="31"/>
      <c r="AF2763" s="31"/>
      <c r="AG2763" s="241"/>
      <c r="AH2763" s="31"/>
      <c r="AI2763" s="31"/>
      <c r="AJ2763" s="31"/>
      <c r="AK2763" s="31"/>
      <c r="AL2763" s="120"/>
      <c r="AM2763" s="25"/>
      <c r="AN2763" s="25"/>
      <c r="AO2763" s="25"/>
      <c r="AP2763" s="25"/>
      <c r="AQ2763"/>
      <c r="AR2763" s="25"/>
      <c r="AS2763" s="31"/>
      <c r="AT2763" s="25"/>
      <c r="AU2763" s="25"/>
      <c r="AV2763" s="31"/>
      <c r="BC2763" s="1"/>
      <c r="BD2763"/>
      <c r="BE2763"/>
      <c r="BF2763" s="1"/>
      <c r="BG2763"/>
      <c r="BH2763"/>
      <c r="BI2763"/>
      <c r="BJ2763" s="1"/>
      <c r="BK2763" s="1"/>
      <c r="BL2763"/>
      <c r="BM2763" s="1"/>
      <c r="BN2763" s="1"/>
      <c r="BO2763" s="1"/>
      <c r="BP2763" s="1"/>
      <c r="BQ2763" s="1"/>
      <c r="BR2763" s="1"/>
      <c r="BS2763" s="1"/>
      <c r="BT2763" s="22"/>
      <c r="BU2763" s="1"/>
      <c r="BV2763" s="1"/>
      <c r="BW2763" s="1"/>
      <c r="BX2763" s="1"/>
      <c r="BY2763" s="1"/>
      <c r="BZ2763" s="1"/>
      <c r="CA2763" s="1"/>
      <c r="CB2763" s="1"/>
      <c r="CC2763" s="1"/>
      <c r="CD2763" s="1"/>
      <c r="CE2763" s="1"/>
      <c r="CF2763" s="1"/>
      <c r="CG2763" s="1"/>
      <c r="CH2763" s="1"/>
      <c r="CI2763" s="1"/>
      <c r="CJ2763" s="1"/>
      <c r="CK2763" s="1"/>
      <c r="CL2763" s="1"/>
      <c r="CM2763" s="1"/>
      <c r="CN2763" s="1"/>
      <c r="CO2763" s="1"/>
      <c r="CP2763" s="1"/>
      <c r="CQ2763" s="1"/>
      <c r="CR2763" s="1"/>
      <c r="CS2763" s="1"/>
      <c r="CT2763" s="1"/>
      <c r="CU2763" s="1"/>
      <c r="CV2763" s="1"/>
      <c r="CW2763" s="1"/>
      <c r="CX2763" s="1"/>
      <c r="CY2763" s="1"/>
      <c r="CZ2763" s="1"/>
      <c r="DA2763" s="1"/>
      <c r="DB2763" s="1"/>
      <c r="DC2763" s="1"/>
      <c r="DD2763" s="1"/>
      <c r="DE2763" s="1"/>
      <c r="DF2763" s="1"/>
      <c r="DG2763" s="1"/>
      <c r="DH2763" s="1"/>
      <c r="DI2763" s="1"/>
      <c r="DJ2763" s="1"/>
      <c r="DK2763" s="1"/>
      <c r="DL2763" s="1"/>
      <c r="DM2763" s="1"/>
      <c r="DN2763" s="1"/>
      <c r="DO2763" s="1"/>
      <c r="DP2763" s="1"/>
      <c r="DQ2763" s="1"/>
      <c r="DR2763" s="1"/>
      <c r="DS2763" s="1"/>
      <c r="DT2763" s="1"/>
      <c r="DU2763" s="1"/>
      <c r="DV2763" s="1"/>
      <c r="DW2763" s="1"/>
      <c r="DX2763" s="1"/>
      <c r="DY2763" s="1"/>
      <c r="DZ2763" s="1"/>
      <c r="EA2763" s="1"/>
      <c r="EB2763" s="1"/>
      <c r="EC2763" s="1"/>
      <c r="ED2763" s="1"/>
      <c r="EE2763" s="1"/>
      <c r="EF2763" s="1"/>
      <c r="EG2763" s="1"/>
      <c r="EH2763" s="1"/>
      <c r="EI2763" s="1"/>
      <c r="EJ2763" s="1"/>
      <c r="EK2763" s="1"/>
      <c r="EL2763" s="1"/>
      <c r="EM2763" s="1"/>
      <c r="EN2763" s="1"/>
      <c r="EO2763" s="1"/>
      <c r="EP2763" s="1"/>
      <c r="EQ2763" s="1"/>
      <c r="ER2763" s="1"/>
      <c r="ES2763" s="1"/>
      <c r="ET2763" s="1"/>
      <c r="EU2763" s="1"/>
      <c r="EV2763" s="1"/>
      <c r="EW2763" s="1"/>
      <c r="EX2763" s="1"/>
      <c r="EY2763" s="1"/>
      <c r="EZ2763" s="1"/>
      <c r="FA2763" s="1"/>
      <c r="FB2763" s="1"/>
      <c r="FC2763" s="1"/>
      <c r="FD2763" s="1"/>
      <c r="FE2763" s="1"/>
      <c r="FF2763" s="1"/>
      <c r="FG2763" s="1"/>
      <c r="FH2763" s="1"/>
      <c r="FI2763" s="1"/>
      <c r="FJ2763" s="1"/>
      <c r="FK2763" s="1"/>
      <c r="FL2763" s="1"/>
      <c r="FM2763" s="1"/>
      <c r="FN2763" s="1"/>
      <c r="FO2763" s="1"/>
      <c r="FP2763" s="1"/>
      <c r="FQ2763" s="1"/>
      <c r="FR2763" s="1"/>
      <c r="FS2763" s="1"/>
      <c r="FT2763" s="1"/>
      <c r="FU2763" s="1"/>
      <c r="FV2763" s="1"/>
      <c r="FW2763" s="1"/>
      <c r="FX2763" s="1"/>
      <c r="FY2763" s="1"/>
      <c r="FZ2763" s="1"/>
      <c r="GA2763" s="1"/>
      <c r="GB2763" s="1"/>
      <c r="GC2763" s="1"/>
      <c r="GD2763" s="1"/>
      <c r="GE2763" s="1"/>
      <c r="GF2763" s="1"/>
      <c r="GG2763" s="1"/>
      <c r="GH2763" s="1"/>
      <c r="GI2763" s="1"/>
      <c r="GJ2763" s="1"/>
      <c r="GK2763"/>
      <c r="GL2763"/>
      <c r="GM2763"/>
      <c r="GN2763"/>
      <c r="GO2763"/>
      <c r="GP2763"/>
      <c r="GQ2763"/>
      <c r="GR2763"/>
      <c r="GS2763"/>
      <c r="GT2763"/>
      <c r="GU2763"/>
      <c r="GV2763"/>
      <c r="GW2763"/>
      <c r="GX2763"/>
      <c r="GY2763"/>
      <c r="GZ2763"/>
      <c r="HA2763"/>
      <c r="HB2763"/>
      <c r="HC2763"/>
      <c r="HD2763"/>
      <c r="HE2763"/>
    </row>
    <row r="2764" spans="6:213" s="19" customFormat="1" x14ac:dyDescent="0.25">
      <c r="F2764" s="20"/>
      <c r="G2764" s="20"/>
      <c r="H2764" s="20"/>
      <c r="I2764" s="20"/>
      <c r="J2764" s="21"/>
      <c r="K2764" s="21"/>
      <c r="L2764" s="20"/>
      <c r="M2764" s="20"/>
      <c r="N2764" s="22"/>
      <c r="O2764" s="22"/>
      <c r="P2764" s="22"/>
      <c r="Q2764" s="22"/>
      <c r="U2764" s="20"/>
      <c r="V2764" s="20"/>
      <c r="W2764" s="20"/>
      <c r="X2764" s="27"/>
      <c r="Y2764" s="253"/>
      <c r="Z2764" s="30"/>
      <c r="AA2764" s="30"/>
      <c r="AB2764" s="31"/>
      <c r="AC2764" s="31"/>
      <c r="AD2764" s="31"/>
      <c r="AE2764" s="31"/>
      <c r="AF2764" s="31"/>
      <c r="AG2764" s="241"/>
      <c r="AH2764" s="31"/>
      <c r="AI2764" s="31"/>
      <c r="AJ2764" s="31"/>
      <c r="AK2764" s="31"/>
      <c r="AL2764" s="120"/>
      <c r="AM2764" s="25"/>
      <c r="AN2764" s="25"/>
      <c r="AO2764" s="25"/>
      <c r="AP2764" s="25"/>
      <c r="AQ2764"/>
      <c r="AR2764" s="25"/>
      <c r="AS2764" s="31"/>
      <c r="AT2764" s="25"/>
      <c r="AU2764" s="25"/>
      <c r="AV2764" s="31"/>
      <c r="BC2764" s="1"/>
      <c r="BD2764"/>
      <c r="BE2764"/>
      <c r="BF2764" s="1"/>
      <c r="BG2764"/>
      <c r="BH2764"/>
      <c r="BI2764"/>
      <c r="BJ2764" s="1"/>
      <c r="BK2764" s="1"/>
      <c r="BL2764"/>
      <c r="BM2764" s="1"/>
      <c r="BN2764" s="1"/>
      <c r="BO2764" s="1"/>
      <c r="BP2764" s="1"/>
      <c r="BQ2764" s="1"/>
      <c r="BR2764" s="1"/>
      <c r="BS2764" s="1"/>
      <c r="BT2764" s="22"/>
      <c r="BU2764" s="1"/>
      <c r="BV2764" s="1"/>
      <c r="BW2764" s="1"/>
      <c r="BX2764" s="1"/>
      <c r="BY2764" s="1"/>
      <c r="BZ2764" s="1"/>
      <c r="CA2764" s="1"/>
      <c r="CB2764" s="1"/>
      <c r="CC2764" s="1"/>
      <c r="CD2764" s="1"/>
      <c r="CE2764" s="1"/>
      <c r="CF2764" s="1"/>
      <c r="CG2764" s="1"/>
      <c r="CH2764" s="1"/>
      <c r="CI2764" s="1"/>
      <c r="CJ2764" s="1"/>
      <c r="CK2764" s="1"/>
      <c r="CL2764" s="1"/>
      <c r="CM2764" s="1"/>
      <c r="CN2764" s="1"/>
      <c r="CO2764" s="1"/>
      <c r="CP2764" s="1"/>
      <c r="CQ2764" s="1"/>
      <c r="CR2764" s="1"/>
      <c r="CS2764" s="1"/>
      <c r="CT2764" s="1"/>
      <c r="CU2764" s="1"/>
      <c r="CV2764" s="1"/>
      <c r="CW2764" s="1"/>
      <c r="CX2764" s="1"/>
      <c r="CY2764" s="1"/>
      <c r="CZ2764" s="1"/>
      <c r="DA2764" s="1"/>
      <c r="DB2764" s="1"/>
      <c r="DC2764" s="1"/>
      <c r="DD2764" s="1"/>
      <c r="DE2764" s="1"/>
      <c r="DF2764" s="1"/>
      <c r="DG2764" s="1"/>
      <c r="DH2764" s="1"/>
      <c r="DI2764" s="1"/>
      <c r="DJ2764" s="1"/>
      <c r="DK2764" s="1"/>
      <c r="DL2764" s="1"/>
      <c r="DM2764" s="1"/>
      <c r="DN2764" s="1"/>
      <c r="DO2764" s="1"/>
      <c r="DP2764" s="1"/>
      <c r="DQ2764" s="1"/>
      <c r="DR2764" s="1"/>
      <c r="DS2764" s="1"/>
      <c r="DT2764" s="1"/>
      <c r="DU2764" s="1"/>
      <c r="DV2764" s="1"/>
      <c r="DW2764" s="1"/>
      <c r="DX2764" s="1"/>
      <c r="DY2764" s="1"/>
      <c r="DZ2764" s="1"/>
      <c r="EA2764" s="1"/>
      <c r="EB2764" s="1"/>
      <c r="EC2764" s="1"/>
      <c r="ED2764" s="1"/>
      <c r="EE2764" s="1"/>
      <c r="EF2764" s="1"/>
      <c r="EG2764" s="1"/>
      <c r="EH2764" s="1"/>
      <c r="EI2764" s="1"/>
      <c r="EJ2764" s="1"/>
      <c r="EK2764" s="1"/>
      <c r="EL2764" s="1"/>
      <c r="EM2764" s="1"/>
      <c r="EN2764" s="1"/>
      <c r="EO2764" s="1"/>
      <c r="EP2764" s="1"/>
      <c r="EQ2764" s="1"/>
      <c r="ER2764" s="1"/>
      <c r="ES2764" s="1"/>
      <c r="ET2764" s="1"/>
      <c r="EU2764" s="1"/>
      <c r="EV2764" s="1"/>
      <c r="EW2764" s="1"/>
      <c r="EX2764" s="1"/>
      <c r="EY2764" s="1"/>
      <c r="EZ2764" s="1"/>
      <c r="FA2764" s="1"/>
      <c r="FB2764" s="1"/>
      <c r="FC2764" s="1"/>
      <c r="FD2764" s="1"/>
      <c r="FE2764" s="1"/>
      <c r="FF2764" s="1"/>
      <c r="FG2764" s="1"/>
      <c r="FH2764" s="1"/>
      <c r="FI2764" s="1"/>
      <c r="FJ2764" s="1"/>
      <c r="FK2764" s="1"/>
      <c r="FL2764" s="1"/>
      <c r="FM2764" s="1"/>
      <c r="FN2764" s="1"/>
      <c r="FO2764" s="1"/>
      <c r="FP2764" s="1"/>
      <c r="FQ2764" s="1"/>
      <c r="FR2764" s="1"/>
      <c r="FS2764" s="1"/>
      <c r="FT2764" s="1"/>
      <c r="FU2764" s="1"/>
      <c r="FV2764" s="1"/>
      <c r="FW2764" s="1"/>
      <c r="FX2764" s="1"/>
      <c r="FY2764" s="1"/>
      <c r="FZ2764" s="1"/>
      <c r="GA2764" s="1"/>
      <c r="GB2764" s="1"/>
      <c r="GC2764" s="1"/>
      <c r="GD2764" s="1"/>
      <c r="GE2764" s="1"/>
      <c r="GF2764" s="1"/>
      <c r="GG2764" s="1"/>
      <c r="GH2764" s="1"/>
      <c r="GI2764" s="1"/>
      <c r="GJ2764" s="1"/>
      <c r="GK2764"/>
      <c r="GL2764"/>
      <c r="GM2764"/>
      <c r="GN2764"/>
      <c r="GO2764"/>
      <c r="GP2764"/>
      <c r="GQ2764"/>
      <c r="GR2764"/>
      <c r="GS2764"/>
      <c r="GT2764"/>
      <c r="GU2764"/>
      <c r="GV2764"/>
      <c r="GW2764"/>
      <c r="GX2764"/>
      <c r="GY2764"/>
      <c r="GZ2764"/>
      <c r="HA2764"/>
      <c r="HB2764"/>
      <c r="HC2764"/>
      <c r="HD2764"/>
      <c r="HE2764"/>
    </row>
    <row r="2765" spans="6:213" s="19" customFormat="1" x14ac:dyDescent="0.25">
      <c r="F2765" s="20"/>
      <c r="G2765" s="20"/>
      <c r="H2765" s="20"/>
      <c r="I2765" s="20"/>
      <c r="J2765" s="21"/>
      <c r="K2765" s="21"/>
      <c r="L2765" s="20"/>
      <c r="M2765" s="20"/>
      <c r="N2765" s="22"/>
      <c r="O2765" s="22"/>
      <c r="P2765" s="22"/>
      <c r="Q2765" s="22"/>
      <c r="U2765" s="20"/>
      <c r="V2765" s="20"/>
      <c r="W2765" s="20"/>
      <c r="X2765" s="27"/>
      <c r="Y2765" s="253"/>
      <c r="Z2765" s="30"/>
      <c r="AA2765" s="30"/>
      <c r="AB2765" s="31"/>
      <c r="AC2765" s="31"/>
      <c r="AD2765" s="31"/>
      <c r="AE2765" s="31"/>
      <c r="AF2765" s="31"/>
      <c r="AG2765" s="241"/>
      <c r="AH2765" s="31"/>
      <c r="AI2765" s="31"/>
      <c r="AJ2765" s="31"/>
      <c r="AK2765" s="31"/>
      <c r="AL2765" s="120"/>
      <c r="AM2765" s="25"/>
      <c r="AN2765" s="25"/>
      <c r="AO2765" s="25"/>
      <c r="AP2765" s="25"/>
      <c r="AQ2765"/>
      <c r="AR2765" s="25"/>
      <c r="AS2765" s="31"/>
      <c r="AT2765" s="25"/>
      <c r="AU2765" s="25"/>
      <c r="AV2765" s="31"/>
      <c r="BC2765" s="1"/>
      <c r="BD2765"/>
      <c r="BE2765"/>
      <c r="BF2765" s="1"/>
      <c r="BG2765"/>
      <c r="BH2765"/>
      <c r="BI2765"/>
      <c r="BJ2765" s="1"/>
      <c r="BK2765" s="1"/>
      <c r="BL2765"/>
      <c r="BM2765" s="1"/>
      <c r="BN2765" s="1"/>
      <c r="BO2765" s="1"/>
      <c r="BP2765" s="1"/>
      <c r="BQ2765" s="1"/>
      <c r="BR2765" s="1"/>
      <c r="BS2765" s="1"/>
      <c r="BT2765" s="22"/>
      <c r="BU2765" s="1"/>
      <c r="BV2765" s="1"/>
      <c r="BW2765" s="1"/>
      <c r="BX2765" s="1"/>
      <c r="BY2765" s="1"/>
      <c r="BZ2765" s="1"/>
      <c r="CA2765" s="1"/>
      <c r="CB2765" s="1"/>
      <c r="CC2765" s="1"/>
      <c r="CD2765" s="1"/>
      <c r="CE2765" s="1"/>
      <c r="CF2765" s="1"/>
      <c r="CG2765" s="1"/>
      <c r="CH2765" s="1"/>
      <c r="CI2765" s="1"/>
      <c r="CJ2765" s="1"/>
      <c r="CK2765" s="1"/>
      <c r="CL2765" s="1"/>
      <c r="CM2765" s="1"/>
      <c r="CN2765" s="1"/>
      <c r="CO2765" s="1"/>
      <c r="CP2765" s="1"/>
      <c r="CQ2765" s="1"/>
      <c r="CR2765" s="1"/>
      <c r="CS2765" s="1"/>
      <c r="CT2765" s="1"/>
      <c r="CU2765" s="1"/>
      <c r="CV2765" s="1"/>
      <c r="CW2765" s="1"/>
      <c r="CX2765" s="1"/>
      <c r="CY2765" s="1"/>
      <c r="CZ2765" s="1"/>
      <c r="DA2765" s="1"/>
      <c r="DB2765" s="1"/>
      <c r="DC2765" s="1"/>
      <c r="DD2765" s="1"/>
      <c r="DE2765" s="1"/>
      <c r="DF2765" s="1"/>
      <c r="DG2765" s="1"/>
      <c r="DH2765" s="1"/>
      <c r="DI2765" s="1"/>
      <c r="DJ2765" s="1"/>
      <c r="DK2765" s="1"/>
      <c r="DL2765" s="1"/>
      <c r="DM2765" s="1"/>
      <c r="DN2765" s="1"/>
      <c r="DO2765" s="1"/>
      <c r="DP2765" s="1"/>
      <c r="DQ2765" s="1"/>
      <c r="DR2765" s="1"/>
      <c r="DS2765" s="1"/>
      <c r="DT2765" s="1"/>
      <c r="DU2765" s="1"/>
      <c r="DV2765" s="1"/>
      <c r="DW2765" s="1"/>
      <c r="DX2765" s="1"/>
      <c r="DY2765" s="1"/>
      <c r="DZ2765" s="1"/>
      <c r="EA2765" s="1"/>
      <c r="EB2765" s="1"/>
      <c r="EC2765" s="1"/>
      <c r="ED2765" s="1"/>
      <c r="EE2765" s="1"/>
      <c r="EF2765" s="1"/>
      <c r="EG2765" s="1"/>
      <c r="EH2765" s="1"/>
      <c r="EI2765" s="1"/>
      <c r="EJ2765" s="1"/>
      <c r="EK2765" s="1"/>
      <c r="EL2765" s="1"/>
      <c r="EM2765" s="1"/>
      <c r="EN2765" s="1"/>
      <c r="EO2765" s="1"/>
      <c r="EP2765" s="1"/>
      <c r="EQ2765" s="1"/>
      <c r="ER2765" s="1"/>
      <c r="ES2765" s="1"/>
      <c r="ET2765" s="1"/>
      <c r="EU2765" s="1"/>
      <c r="EV2765" s="1"/>
      <c r="EW2765" s="1"/>
      <c r="EX2765" s="1"/>
      <c r="EY2765" s="1"/>
      <c r="EZ2765" s="1"/>
      <c r="FA2765" s="1"/>
      <c r="FB2765" s="1"/>
      <c r="FC2765" s="1"/>
      <c r="FD2765" s="1"/>
      <c r="FE2765" s="1"/>
      <c r="FF2765" s="1"/>
      <c r="FG2765" s="1"/>
      <c r="FH2765" s="1"/>
      <c r="FI2765" s="1"/>
      <c r="FJ2765" s="1"/>
      <c r="FK2765" s="1"/>
      <c r="FL2765" s="1"/>
      <c r="FM2765" s="1"/>
      <c r="FN2765" s="1"/>
      <c r="FO2765" s="1"/>
      <c r="FP2765" s="1"/>
      <c r="FQ2765" s="1"/>
      <c r="FR2765" s="1"/>
      <c r="FS2765" s="1"/>
      <c r="FT2765" s="1"/>
      <c r="FU2765" s="1"/>
      <c r="FV2765" s="1"/>
      <c r="FW2765" s="1"/>
      <c r="FX2765" s="1"/>
      <c r="FY2765" s="1"/>
      <c r="FZ2765" s="1"/>
      <c r="GA2765" s="1"/>
      <c r="GB2765" s="1"/>
      <c r="GC2765" s="1"/>
      <c r="GD2765" s="1"/>
      <c r="GE2765" s="1"/>
      <c r="GF2765" s="1"/>
      <c r="GG2765" s="1"/>
      <c r="GH2765" s="1"/>
      <c r="GI2765" s="1"/>
      <c r="GJ2765" s="1"/>
      <c r="GK2765"/>
      <c r="GL2765"/>
      <c r="GM2765"/>
      <c r="GN2765"/>
      <c r="GO2765"/>
      <c r="GP2765"/>
      <c r="GQ2765"/>
      <c r="GR2765"/>
      <c r="GS2765"/>
      <c r="GT2765"/>
      <c r="GU2765"/>
      <c r="GV2765"/>
      <c r="GW2765"/>
      <c r="GX2765"/>
      <c r="GY2765"/>
      <c r="GZ2765"/>
      <c r="HA2765"/>
      <c r="HB2765"/>
      <c r="HC2765"/>
      <c r="HD2765"/>
      <c r="HE2765"/>
    </row>
    <row r="2766" spans="6:213" s="19" customFormat="1" x14ac:dyDescent="0.25">
      <c r="F2766" s="20"/>
      <c r="G2766" s="20"/>
      <c r="H2766" s="20"/>
      <c r="I2766" s="20"/>
      <c r="J2766" s="21"/>
      <c r="K2766" s="21"/>
      <c r="L2766" s="20"/>
      <c r="M2766" s="20"/>
      <c r="N2766" s="22"/>
      <c r="O2766" s="22"/>
      <c r="P2766" s="22"/>
      <c r="Q2766" s="22"/>
      <c r="U2766" s="20"/>
      <c r="V2766" s="20"/>
      <c r="W2766" s="20"/>
      <c r="X2766" s="27"/>
      <c r="Y2766" s="253"/>
      <c r="Z2766" s="30"/>
      <c r="AA2766" s="30"/>
      <c r="AB2766" s="31"/>
      <c r="AC2766" s="31"/>
      <c r="AD2766" s="31"/>
      <c r="AE2766" s="31"/>
      <c r="AF2766" s="31"/>
      <c r="AG2766" s="241"/>
      <c r="AH2766" s="31"/>
      <c r="AI2766" s="31"/>
      <c r="AJ2766" s="31"/>
      <c r="AK2766" s="31"/>
      <c r="AL2766" s="120"/>
      <c r="AM2766" s="25"/>
      <c r="AN2766" s="25"/>
      <c r="AO2766" s="25"/>
      <c r="AP2766" s="25"/>
      <c r="AQ2766"/>
      <c r="AR2766" s="25"/>
      <c r="AS2766" s="31"/>
      <c r="AT2766" s="25"/>
      <c r="AU2766" s="25"/>
      <c r="AV2766" s="31"/>
      <c r="BC2766" s="1"/>
      <c r="BD2766"/>
      <c r="BE2766"/>
      <c r="BF2766" s="1"/>
      <c r="BG2766"/>
      <c r="BH2766"/>
      <c r="BI2766"/>
      <c r="BJ2766" s="1"/>
      <c r="BK2766" s="1"/>
      <c r="BL2766"/>
      <c r="BM2766" s="1"/>
      <c r="BN2766" s="1"/>
      <c r="BO2766" s="1"/>
      <c r="BP2766" s="1"/>
      <c r="BQ2766" s="1"/>
      <c r="BR2766" s="1"/>
      <c r="BS2766" s="1"/>
      <c r="BT2766" s="22"/>
      <c r="BU2766" s="1"/>
      <c r="BV2766" s="1"/>
      <c r="BW2766" s="1"/>
      <c r="BX2766" s="1"/>
      <c r="BY2766" s="1"/>
      <c r="BZ2766" s="1"/>
      <c r="CA2766" s="1"/>
      <c r="CB2766" s="1"/>
      <c r="CC2766" s="1"/>
      <c r="CD2766" s="1"/>
      <c r="CE2766" s="1"/>
      <c r="CF2766" s="1"/>
      <c r="CG2766" s="1"/>
      <c r="CH2766" s="1"/>
      <c r="CI2766" s="1"/>
      <c r="CJ2766" s="1"/>
      <c r="CK2766" s="1"/>
      <c r="CL2766" s="1"/>
      <c r="CM2766" s="1"/>
      <c r="CN2766" s="1"/>
      <c r="CO2766" s="1"/>
      <c r="CP2766" s="1"/>
      <c r="CQ2766" s="1"/>
      <c r="CR2766" s="1"/>
      <c r="CS2766" s="1"/>
      <c r="CT2766" s="1"/>
      <c r="CU2766" s="1"/>
      <c r="CV2766" s="1"/>
      <c r="CW2766" s="1"/>
      <c r="CX2766" s="1"/>
      <c r="CY2766" s="1"/>
      <c r="CZ2766" s="1"/>
      <c r="DA2766" s="1"/>
      <c r="DB2766" s="1"/>
      <c r="DC2766" s="1"/>
      <c r="DD2766" s="1"/>
      <c r="DE2766" s="1"/>
      <c r="DF2766" s="1"/>
      <c r="DG2766" s="1"/>
      <c r="DH2766" s="1"/>
      <c r="DI2766" s="1"/>
      <c r="DJ2766" s="1"/>
      <c r="DK2766" s="1"/>
      <c r="DL2766" s="1"/>
      <c r="DM2766" s="1"/>
      <c r="DN2766" s="1"/>
      <c r="DO2766" s="1"/>
      <c r="DP2766" s="1"/>
      <c r="DQ2766" s="1"/>
      <c r="DR2766" s="1"/>
      <c r="DS2766" s="1"/>
      <c r="DT2766" s="1"/>
      <c r="DU2766" s="1"/>
      <c r="DV2766" s="1"/>
      <c r="DW2766" s="1"/>
      <c r="DX2766" s="1"/>
      <c r="DY2766" s="1"/>
      <c r="DZ2766" s="1"/>
      <c r="EA2766" s="1"/>
      <c r="EB2766" s="1"/>
      <c r="EC2766" s="1"/>
      <c r="ED2766" s="1"/>
      <c r="EE2766" s="1"/>
      <c r="EF2766" s="1"/>
      <c r="EG2766" s="1"/>
      <c r="EH2766" s="1"/>
      <c r="EI2766" s="1"/>
      <c r="EJ2766" s="1"/>
      <c r="EK2766" s="1"/>
      <c r="EL2766" s="1"/>
      <c r="EM2766" s="1"/>
      <c r="EN2766" s="1"/>
      <c r="EO2766" s="1"/>
      <c r="EP2766" s="1"/>
      <c r="EQ2766" s="1"/>
      <c r="ER2766" s="1"/>
      <c r="ES2766" s="1"/>
      <c r="ET2766" s="1"/>
      <c r="EU2766" s="1"/>
      <c r="EV2766" s="1"/>
      <c r="EW2766" s="1"/>
      <c r="EX2766" s="1"/>
      <c r="EY2766" s="1"/>
      <c r="EZ2766" s="1"/>
      <c r="FA2766" s="1"/>
      <c r="FB2766" s="1"/>
      <c r="FC2766" s="1"/>
      <c r="FD2766" s="1"/>
      <c r="FE2766" s="1"/>
      <c r="FF2766" s="1"/>
      <c r="FG2766" s="1"/>
      <c r="FH2766" s="1"/>
      <c r="FI2766" s="1"/>
      <c r="FJ2766" s="1"/>
      <c r="FK2766" s="1"/>
      <c r="FL2766" s="1"/>
      <c r="FM2766" s="1"/>
      <c r="FN2766" s="1"/>
      <c r="FO2766" s="1"/>
      <c r="FP2766" s="1"/>
      <c r="FQ2766" s="1"/>
      <c r="FR2766" s="1"/>
      <c r="FS2766" s="1"/>
      <c r="FT2766" s="1"/>
      <c r="FU2766" s="1"/>
      <c r="FV2766" s="1"/>
      <c r="FW2766" s="1"/>
      <c r="FX2766" s="1"/>
      <c r="FY2766" s="1"/>
      <c r="FZ2766" s="1"/>
      <c r="GA2766" s="1"/>
      <c r="GB2766" s="1"/>
      <c r="GC2766" s="1"/>
      <c r="GD2766" s="1"/>
      <c r="GE2766" s="1"/>
      <c r="GF2766" s="1"/>
      <c r="GG2766" s="1"/>
      <c r="GH2766" s="1"/>
      <c r="GI2766" s="1"/>
      <c r="GJ2766" s="1"/>
      <c r="GK2766"/>
      <c r="GL2766"/>
      <c r="GM2766"/>
      <c r="GN2766"/>
      <c r="GO2766"/>
      <c r="GP2766"/>
      <c r="GQ2766"/>
      <c r="GR2766"/>
      <c r="GS2766"/>
      <c r="GT2766"/>
      <c r="GU2766"/>
      <c r="GV2766"/>
      <c r="GW2766"/>
      <c r="GX2766"/>
      <c r="GY2766"/>
      <c r="GZ2766"/>
      <c r="HA2766"/>
      <c r="HB2766"/>
      <c r="HC2766"/>
      <c r="HD2766"/>
      <c r="HE2766"/>
    </row>
    <row r="2767" spans="6:213" s="19" customFormat="1" x14ac:dyDescent="0.25">
      <c r="F2767" s="20"/>
      <c r="G2767" s="20"/>
      <c r="H2767" s="20"/>
      <c r="I2767" s="20"/>
      <c r="J2767" s="21"/>
      <c r="K2767" s="21"/>
      <c r="L2767" s="20"/>
      <c r="M2767" s="20"/>
      <c r="N2767" s="22"/>
      <c r="O2767" s="22"/>
      <c r="P2767" s="22"/>
      <c r="Q2767" s="22"/>
      <c r="U2767" s="20"/>
      <c r="V2767" s="20"/>
      <c r="W2767" s="20"/>
      <c r="X2767" s="27"/>
      <c r="Y2767" s="253"/>
      <c r="Z2767" s="30"/>
      <c r="AA2767" s="30"/>
      <c r="AB2767" s="31"/>
      <c r="AC2767" s="31"/>
      <c r="AD2767" s="31"/>
      <c r="AE2767" s="31"/>
      <c r="AF2767" s="31"/>
      <c r="AG2767" s="241"/>
      <c r="AH2767" s="31"/>
      <c r="AI2767" s="31"/>
      <c r="AJ2767" s="31"/>
      <c r="AK2767" s="31"/>
      <c r="AL2767" s="120"/>
      <c r="AM2767" s="25"/>
      <c r="AN2767" s="25"/>
      <c r="AO2767" s="25"/>
      <c r="AP2767" s="25"/>
      <c r="AQ2767"/>
      <c r="AR2767" s="25"/>
      <c r="AS2767" s="31"/>
      <c r="AT2767" s="25"/>
      <c r="AU2767" s="25"/>
      <c r="AV2767" s="31"/>
      <c r="BC2767" s="1"/>
      <c r="BD2767"/>
      <c r="BE2767"/>
      <c r="BF2767" s="1"/>
      <c r="BG2767"/>
      <c r="BH2767"/>
      <c r="BI2767"/>
      <c r="BJ2767" s="1"/>
      <c r="BK2767" s="1"/>
      <c r="BL2767"/>
      <c r="BM2767" s="1"/>
      <c r="BN2767" s="1"/>
      <c r="BO2767" s="1"/>
      <c r="BP2767" s="1"/>
      <c r="BQ2767" s="1"/>
      <c r="BR2767" s="1"/>
      <c r="BS2767" s="1"/>
      <c r="BT2767" s="22"/>
      <c r="BU2767" s="1"/>
      <c r="BV2767" s="1"/>
      <c r="BW2767" s="1"/>
      <c r="BX2767" s="1"/>
      <c r="BY2767" s="1"/>
      <c r="BZ2767" s="1"/>
      <c r="CA2767" s="1"/>
      <c r="CB2767" s="1"/>
      <c r="CC2767" s="1"/>
      <c r="CD2767" s="1"/>
      <c r="CE2767" s="1"/>
      <c r="CF2767" s="1"/>
      <c r="CG2767" s="1"/>
      <c r="CH2767" s="1"/>
      <c r="CI2767" s="1"/>
      <c r="CJ2767" s="1"/>
      <c r="CK2767" s="1"/>
      <c r="CL2767" s="1"/>
      <c r="CM2767" s="1"/>
      <c r="CN2767" s="1"/>
      <c r="CO2767" s="1"/>
      <c r="CP2767" s="1"/>
      <c r="CQ2767" s="1"/>
      <c r="CR2767" s="1"/>
      <c r="CS2767" s="1"/>
      <c r="CT2767" s="1"/>
      <c r="CU2767" s="1"/>
      <c r="CV2767" s="1"/>
      <c r="CW2767" s="1"/>
      <c r="CX2767" s="1"/>
      <c r="CY2767" s="1"/>
      <c r="CZ2767" s="1"/>
      <c r="DA2767" s="1"/>
      <c r="DB2767" s="1"/>
      <c r="DC2767" s="1"/>
      <c r="DD2767" s="1"/>
      <c r="DE2767" s="1"/>
      <c r="DF2767" s="1"/>
      <c r="DG2767" s="1"/>
      <c r="DH2767" s="1"/>
      <c r="DI2767" s="1"/>
      <c r="DJ2767" s="1"/>
      <c r="DK2767" s="1"/>
      <c r="DL2767" s="1"/>
      <c r="DM2767" s="1"/>
      <c r="DN2767" s="1"/>
      <c r="DO2767" s="1"/>
      <c r="DP2767" s="1"/>
      <c r="DQ2767" s="1"/>
      <c r="DR2767" s="1"/>
      <c r="DS2767" s="1"/>
      <c r="DT2767" s="1"/>
      <c r="DU2767" s="1"/>
      <c r="DV2767" s="1"/>
      <c r="DW2767" s="1"/>
      <c r="DX2767" s="1"/>
      <c r="DY2767" s="1"/>
      <c r="DZ2767" s="1"/>
      <c r="EA2767" s="1"/>
      <c r="EB2767" s="1"/>
      <c r="EC2767" s="1"/>
      <c r="ED2767" s="1"/>
      <c r="EE2767" s="1"/>
      <c r="EF2767" s="1"/>
      <c r="EG2767" s="1"/>
      <c r="EH2767" s="1"/>
      <c r="EI2767" s="1"/>
      <c r="EJ2767" s="1"/>
      <c r="EK2767" s="1"/>
      <c r="EL2767" s="1"/>
      <c r="EM2767" s="1"/>
      <c r="EN2767" s="1"/>
      <c r="EO2767" s="1"/>
      <c r="EP2767" s="1"/>
      <c r="EQ2767" s="1"/>
      <c r="ER2767" s="1"/>
      <c r="ES2767" s="1"/>
      <c r="ET2767" s="1"/>
      <c r="EU2767" s="1"/>
      <c r="EV2767" s="1"/>
      <c r="EW2767" s="1"/>
      <c r="EX2767" s="1"/>
      <c r="EY2767" s="1"/>
      <c r="EZ2767" s="1"/>
      <c r="FA2767" s="1"/>
      <c r="FB2767" s="1"/>
      <c r="FC2767" s="1"/>
      <c r="FD2767" s="1"/>
      <c r="FE2767" s="1"/>
      <c r="FF2767" s="1"/>
      <c r="FG2767" s="1"/>
      <c r="FH2767" s="1"/>
      <c r="FI2767" s="1"/>
      <c r="FJ2767" s="1"/>
      <c r="FK2767" s="1"/>
      <c r="FL2767" s="1"/>
      <c r="FM2767" s="1"/>
      <c r="FN2767" s="1"/>
      <c r="FO2767" s="1"/>
      <c r="FP2767" s="1"/>
      <c r="FQ2767" s="1"/>
      <c r="FR2767" s="1"/>
      <c r="FS2767" s="1"/>
      <c r="FT2767" s="1"/>
      <c r="FU2767" s="1"/>
      <c r="FV2767" s="1"/>
      <c r="FW2767" s="1"/>
      <c r="FX2767" s="1"/>
      <c r="FY2767" s="1"/>
      <c r="FZ2767" s="1"/>
      <c r="GA2767" s="1"/>
      <c r="GB2767" s="1"/>
      <c r="GC2767" s="1"/>
      <c r="GD2767" s="1"/>
      <c r="GE2767" s="1"/>
      <c r="GF2767" s="1"/>
      <c r="GG2767" s="1"/>
      <c r="GH2767" s="1"/>
      <c r="GI2767" s="1"/>
      <c r="GJ2767" s="1"/>
      <c r="GK2767"/>
      <c r="GL2767"/>
      <c r="GM2767"/>
      <c r="GN2767"/>
      <c r="GO2767"/>
      <c r="GP2767"/>
      <c r="GQ2767"/>
      <c r="GR2767"/>
      <c r="GS2767"/>
      <c r="GT2767"/>
      <c r="GU2767"/>
      <c r="GV2767"/>
      <c r="GW2767"/>
      <c r="GX2767"/>
      <c r="GY2767"/>
      <c r="GZ2767"/>
      <c r="HA2767"/>
      <c r="HB2767"/>
      <c r="HC2767"/>
      <c r="HD2767"/>
      <c r="HE2767"/>
    </row>
    <row r="2768" spans="6:213" s="19" customFormat="1" x14ac:dyDescent="0.25">
      <c r="F2768" s="20"/>
      <c r="G2768" s="20"/>
      <c r="H2768" s="20"/>
      <c r="I2768" s="20"/>
      <c r="J2768" s="21"/>
      <c r="K2768" s="21"/>
      <c r="L2768" s="20"/>
      <c r="M2768" s="20"/>
      <c r="N2768" s="22"/>
      <c r="O2768" s="22"/>
      <c r="P2768" s="22"/>
      <c r="Q2768" s="22"/>
      <c r="U2768" s="20"/>
      <c r="V2768" s="20"/>
      <c r="W2768" s="20"/>
      <c r="X2768" s="27"/>
      <c r="Y2768" s="253"/>
      <c r="Z2768" s="30"/>
      <c r="AA2768" s="30"/>
      <c r="AB2768" s="31"/>
      <c r="AC2768" s="31"/>
      <c r="AD2768" s="31"/>
      <c r="AE2768" s="31"/>
      <c r="AF2768" s="31"/>
      <c r="AG2768" s="241"/>
      <c r="AH2768" s="31"/>
      <c r="AI2768" s="31"/>
      <c r="AJ2768" s="31"/>
      <c r="AK2768" s="31"/>
      <c r="AL2768" s="120"/>
      <c r="AM2768" s="25"/>
      <c r="AN2768" s="25"/>
      <c r="AO2768" s="25"/>
      <c r="AP2768" s="25"/>
      <c r="AQ2768"/>
      <c r="AR2768" s="25"/>
      <c r="AS2768" s="31"/>
      <c r="AT2768" s="25"/>
      <c r="AU2768" s="25"/>
      <c r="AV2768" s="31"/>
      <c r="BC2768" s="1"/>
      <c r="BD2768"/>
      <c r="BE2768"/>
      <c r="BF2768" s="1"/>
      <c r="BG2768"/>
      <c r="BH2768"/>
      <c r="BI2768"/>
      <c r="BJ2768" s="1"/>
      <c r="BK2768" s="1"/>
      <c r="BL2768"/>
      <c r="BM2768" s="1"/>
      <c r="BN2768" s="1"/>
      <c r="BO2768" s="1"/>
      <c r="BP2768" s="1"/>
      <c r="BQ2768" s="1"/>
      <c r="BR2768" s="1"/>
      <c r="BS2768" s="1"/>
      <c r="BT2768" s="22"/>
      <c r="BU2768" s="1"/>
      <c r="BV2768" s="1"/>
      <c r="BW2768" s="1"/>
      <c r="BX2768" s="1"/>
      <c r="BY2768" s="1"/>
      <c r="BZ2768" s="1"/>
      <c r="CA2768" s="1"/>
      <c r="CB2768" s="1"/>
      <c r="CC2768" s="1"/>
      <c r="CD2768" s="1"/>
      <c r="CE2768" s="1"/>
      <c r="CF2768" s="1"/>
      <c r="CG2768" s="1"/>
      <c r="CH2768" s="1"/>
      <c r="CI2768" s="1"/>
      <c r="CJ2768" s="1"/>
      <c r="CK2768" s="1"/>
      <c r="CL2768" s="1"/>
      <c r="CM2768" s="1"/>
      <c r="CN2768" s="1"/>
      <c r="CO2768" s="1"/>
      <c r="CP2768" s="1"/>
      <c r="CQ2768" s="1"/>
      <c r="CR2768" s="1"/>
      <c r="CS2768" s="1"/>
      <c r="CT2768" s="1"/>
      <c r="CU2768" s="1"/>
      <c r="CV2768" s="1"/>
      <c r="CW2768" s="1"/>
      <c r="CX2768" s="1"/>
      <c r="CY2768" s="1"/>
      <c r="CZ2768" s="1"/>
      <c r="DA2768" s="1"/>
      <c r="DB2768" s="1"/>
      <c r="DC2768" s="1"/>
      <c r="DD2768" s="1"/>
      <c r="DE2768" s="1"/>
      <c r="DF2768" s="1"/>
      <c r="DG2768" s="1"/>
      <c r="DH2768" s="1"/>
      <c r="DI2768" s="1"/>
      <c r="DJ2768" s="1"/>
      <c r="DK2768" s="1"/>
      <c r="DL2768" s="1"/>
      <c r="DM2768" s="1"/>
      <c r="DN2768" s="1"/>
      <c r="DO2768" s="1"/>
      <c r="DP2768" s="1"/>
      <c r="DQ2768" s="1"/>
      <c r="DR2768" s="1"/>
      <c r="DS2768" s="1"/>
      <c r="DT2768" s="1"/>
      <c r="DU2768" s="1"/>
      <c r="DV2768" s="1"/>
      <c r="DW2768" s="1"/>
      <c r="DX2768" s="1"/>
      <c r="DY2768" s="1"/>
      <c r="DZ2768" s="1"/>
      <c r="EA2768" s="1"/>
      <c r="EB2768" s="1"/>
      <c r="EC2768" s="1"/>
      <c r="ED2768" s="1"/>
      <c r="EE2768" s="1"/>
      <c r="EF2768" s="1"/>
      <c r="EG2768" s="1"/>
      <c r="EH2768" s="1"/>
      <c r="EI2768" s="1"/>
      <c r="EJ2768" s="1"/>
      <c r="EK2768" s="1"/>
      <c r="EL2768" s="1"/>
      <c r="EM2768" s="1"/>
      <c r="EN2768" s="1"/>
      <c r="EO2768" s="1"/>
      <c r="EP2768" s="1"/>
      <c r="EQ2768" s="1"/>
      <c r="ER2768" s="1"/>
      <c r="ES2768" s="1"/>
      <c r="ET2768" s="1"/>
      <c r="EU2768" s="1"/>
      <c r="EV2768" s="1"/>
      <c r="EW2768" s="1"/>
      <c r="EX2768" s="1"/>
      <c r="EY2768" s="1"/>
      <c r="EZ2768" s="1"/>
      <c r="FA2768" s="1"/>
      <c r="FB2768" s="1"/>
      <c r="FC2768" s="1"/>
      <c r="FD2768" s="1"/>
      <c r="FE2768" s="1"/>
      <c r="FF2768" s="1"/>
      <c r="FG2768" s="1"/>
      <c r="FH2768" s="1"/>
      <c r="FI2768" s="1"/>
      <c r="FJ2768" s="1"/>
      <c r="FK2768" s="1"/>
      <c r="FL2768" s="1"/>
      <c r="FM2768" s="1"/>
      <c r="FN2768" s="1"/>
      <c r="FO2768" s="1"/>
      <c r="FP2768" s="1"/>
      <c r="FQ2768" s="1"/>
      <c r="FR2768" s="1"/>
      <c r="FS2768" s="1"/>
      <c r="FT2768" s="1"/>
      <c r="FU2768" s="1"/>
      <c r="FV2768" s="1"/>
      <c r="FW2768" s="1"/>
      <c r="FX2768" s="1"/>
      <c r="FY2768" s="1"/>
      <c r="FZ2768" s="1"/>
      <c r="GA2768" s="1"/>
      <c r="GB2768" s="1"/>
      <c r="GC2768" s="1"/>
      <c r="GD2768" s="1"/>
      <c r="GE2768" s="1"/>
      <c r="GF2768" s="1"/>
      <c r="GG2768" s="1"/>
      <c r="GH2768" s="1"/>
      <c r="GI2768" s="1"/>
      <c r="GJ2768" s="1"/>
      <c r="GK2768"/>
      <c r="GL2768"/>
      <c r="GM2768"/>
      <c r="GN2768"/>
      <c r="GO2768"/>
      <c r="GP2768"/>
      <c r="GQ2768"/>
      <c r="GR2768"/>
      <c r="GS2768"/>
      <c r="GT2768"/>
      <c r="GU2768"/>
      <c r="GV2768"/>
      <c r="GW2768"/>
      <c r="GX2768"/>
      <c r="GY2768"/>
      <c r="GZ2768"/>
      <c r="HA2768"/>
      <c r="HB2768"/>
      <c r="HC2768"/>
      <c r="HD2768"/>
      <c r="HE2768"/>
    </row>
    <row r="2769" spans="6:213" s="19" customFormat="1" x14ac:dyDescent="0.25">
      <c r="F2769" s="20"/>
      <c r="G2769" s="20"/>
      <c r="H2769" s="20"/>
      <c r="I2769" s="20"/>
      <c r="J2769" s="21"/>
      <c r="K2769" s="21"/>
      <c r="L2769" s="20"/>
      <c r="M2769" s="20"/>
      <c r="N2769" s="22"/>
      <c r="O2769" s="22"/>
      <c r="P2769" s="22"/>
      <c r="Q2769" s="22"/>
      <c r="U2769" s="20"/>
      <c r="V2769" s="20"/>
      <c r="W2769" s="20"/>
      <c r="X2769" s="27"/>
      <c r="Y2769" s="253"/>
      <c r="Z2769" s="30"/>
      <c r="AA2769" s="30"/>
      <c r="AB2769" s="31"/>
      <c r="AC2769" s="31"/>
      <c r="AD2769" s="31"/>
      <c r="AE2769" s="31"/>
      <c r="AF2769" s="31"/>
      <c r="AG2769" s="241"/>
      <c r="AH2769" s="31"/>
      <c r="AI2769" s="31"/>
      <c r="AJ2769" s="31"/>
      <c r="AK2769" s="31"/>
      <c r="AL2769" s="120"/>
      <c r="AM2769" s="25"/>
      <c r="AN2769" s="25"/>
      <c r="AO2769" s="25"/>
      <c r="AP2769" s="25"/>
      <c r="AQ2769"/>
      <c r="AR2769" s="25"/>
      <c r="AS2769" s="31"/>
      <c r="AT2769" s="25"/>
      <c r="AU2769" s="25"/>
      <c r="AV2769" s="31"/>
      <c r="BC2769" s="1"/>
      <c r="BD2769"/>
      <c r="BE2769"/>
      <c r="BF2769" s="1"/>
      <c r="BG2769"/>
      <c r="BH2769"/>
      <c r="BI2769"/>
      <c r="BJ2769" s="1"/>
      <c r="BK2769" s="1"/>
      <c r="BL2769"/>
      <c r="BM2769" s="1"/>
      <c r="BN2769" s="1"/>
      <c r="BO2769" s="1"/>
      <c r="BP2769" s="1"/>
      <c r="BQ2769" s="1"/>
      <c r="BR2769" s="1"/>
      <c r="BS2769" s="1"/>
      <c r="BT2769" s="22"/>
      <c r="BU2769" s="1"/>
      <c r="BV2769" s="1"/>
      <c r="BW2769" s="1"/>
      <c r="BX2769" s="1"/>
      <c r="BY2769" s="1"/>
      <c r="BZ2769" s="1"/>
      <c r="CA2769" s="1"/>
      <c r="CB2769" s="1"/>
      <c r="CC2769" s="1"/>
      <c r="CD2769" s="1"/>
      <c r="CE2769" s="1"/>
      <c r="CF2769" s="1"/>
      <c r="CG2769" s="1"/>
      <c r="CH2769" s="1"/>
      <c r="CI2769" s="1"/>
      <c r="CJ2769" s="1"/>
      <c r="CK2769" s="1"/>
      <c r="CL2769" s="1"/>
      <c r="CM2769" s="1"/>
      <c r="CN2769" s="1"/>
      <c r="CO2769" s="1"/>
      <c r="CP2769" s="1"/>
      <c r="CQ2769" s="1"/>
      <c r="CR2769" s="1"/>
      <c r="CS2769" s="1"/>
      <c r="CT2769" s="1"/>
      <c r="CU2769" s="1"/>
      <c r="CV2769" s="1"/>
      <c r="CW2769" s="1"/>
      <c r="CX2769" s="1"/>
      <c r="CY2769" s="1"/>
      <c r="CZ2769" s="1"/>
      <c r="DA2769" s="1"/>
      <c r="DB2769" s="1"/>
      <c r="DC2769" s="1"/>
      <c r="DD2769" s="1"/>
      <c r="DE2769" s="1"/>
      <c r="DF2769" s="1"/>
      <c r="DG2769" s="1"/>
      <c r="DH2769" s="1"/>
      <c r="DI2769" s="1"/>
      <c r="DJ2769" s="1"/>
      <c r="DK2769" s="1"/>
      <c r="DL2769" s="1"/>
      <c r="DM2769" s="1"/>
      <c r="DN2769" s="1"/>
      <c r="DO2769" s="1"/>
      <c r="DP2769" s="1"/>
      <c r="DQ2769" s="1"/>
      <c r="DR2769" s="1"/>
      <c r="DS2769" s="1"/>
      <c r="DT2769" s="1"/>
      <c r="DU2769" s="1"/>
      <c r="DV2769" s="1"/>
      <c r="DW2769" s="1"/>
      <c r="DX2769" s="1"/>
      <c r="DY2769" s="1"/>
      <c r="DZ2769" s="1"/>
      <c r="EA2769" s="1"/>
      <c r="EB2769" s="1"/>
      <c r="EC2769" s="1"/>
      <c r="ED2769" s="1"/>
      <c r="EE2769" s="1"/>
      <c r="EF2769" s="1"/>
      <c r="EG2769" s="1"/>
      <c r="EH2769" s="1"/>
      <c r="EI2769" s="1"/>
      <c r="EJ2769" s="1"/>
      <c r="EK2769" s="1"/>
      <c r="EL2769" s="1"/>
      <c r="EM2769" s="1"/>
      <c r="EN2769" s="1"/>
      <c r="EO2769" s="1"/>
      <c r="EP2769" s="1"/>
      <c r="EQ2769" s="1"/>
      <c r="ER2769" s="1"/>
      <c r="ES2769" s="1"/>
      <c r="ET2769" s="1"/>
      <c r="EU2769" s="1"/>
      <c r="EV2769" s="1"/>
      <c r="EW2769" s="1"/>
      <c r="EX2769" s="1"/>
      <c r="EY2769" s="1"/>
      <c r="EZ2769" s="1"/>
      <c r="FA2769" s="1"/>
      <c r="FB2769" s="1"/>
      <c r="FC2769" s="1"/>
      <c r="FD2769" s="1"/>
      <c r="FE2769" s="1"/>
      <c r="FF2769" s="1"/>
      <c r="FG2769" s="1"/>
      <c r="FH2769" s="1"/>
      <c r="FI2769" s="1"/>
      <c r="FJ2769" s="1"/>
      <c r="FK2769" s="1"/>
      <c r="FL2769" s="1"/>
      <c r="FM2769" s="1"/>
      <c r="FN2769" s="1"/>
      <c r="FO2769" s="1"/>
      <c r="FP2769" s="1"/>
      <c r="FQ2769" s="1"/>
      <c r="FR2769" s="1"/>
      <c r="FS2769" s="1"/>
      <c r="FT2769" s="1"/>
      <c r="FU2769" s="1"/>
      <c r="FV2769" s="1"/>
      <c r="FW2769" s="1"/>
      <c r="FX2769" s="1"/>
      <c r="FY2769" s="1"/>
      <c r="FZ2769" s="1"/>
      <c r="GA2769" s="1"/>
      <c r="GB2769" s="1"/>
      <c r="GC2769" s="1"/>
      <c r="GD2769" s="1"/>
      <c r="GE2769" s="1"/>
      <c r="GF2769" s="1"/>
      <c r="GG2769" s="1"/>
      <c r="GH2769" s="1"/>
      <c r="GI2769" s="1"/>
      <c r="GJ2769" s="1"/>
      <c r="GK2769"/>
      <c r="GL2769"/>
      <c r="GM2769"/>
      <c r="GN2769"/>
      <c r="GO2769"/>
      <c r="GP2769"/>
      <c r="GQ2769"/>
      <c r="GR2769"/>
      <c r="GS2769"/>
      <c r="GT2769"/>
      <c r="GU2769"/>
      <c r="GV2769"/>
      <c r="GW2769"/>
      <c r="GX2769"/>
      <c r="GY2769"/>
      <c r="GZ2769"/>
      <c r="HA2769"/>
      <c r="HB2769"/>
      <c r="HC2769"/>
      <c r="HD2769"/>
      <c r="HE2769"/>
    </row>
    <row r="2770" spans="6:213" s="19" customFormat="1" x14ac:dyDescent="0.25">
      <c r="F2770" s="20"/>
      <c r="G2770" s="20"/>
      <c r="H2770" s="20"/>
      <c r="I2770" s="20"/>
      <c r="J2770" s="21"/>
      <c r="K2770" s="21"/>
      <c r="L2770" s="20"/>
      <c r="M2770" s="20"/>
      <c r="N2770" s="22"/>
      <c r="O2770" s="22"/>
      <c r="P2770" s="22"/>
      <c r="Q2770" s="22"/>
      <c r="U2770" s="20"/>
      <c r="V2770" s="20"/>
      <c r="W2770" s="20"/>
      <c r="X2770" s="27"/>
      <c r="Y2770" s="253"/>
      <c r="Z2770" s="30"/>
      <c r="AA2770" s="30"/>
      <c r="AB2770" s="31"/>
      <c r="AC2770" s="31"/>
      <c r="AD2770" s="31"/>
      <c r="AE2770" s="31"/>
      <c r="AF2770" s="31"/>
      <c r="AG2770" s="241"/>
      <c r="AH2770" s="31"/>
      <c r="AI2770" s="31"/>
      <c r="AJ2770" s="31"/>
      <c r="AK2770" s="31"/>
      <c r="AL2770" s="120"/>
      <c r="AM2770" s="25"/>
      <c r="AN2770" s="25"/>
      <c r="AO2770" s="25"/>
      <c r="AP2770" s="25"/>
      <c r="AQ2770"/>
      <c r="AR2770" s="25"/>
      <c r="AS2770" s="31"/>
      <c r="AT2770" s="25"/>
      <c r="AU2770" s="25"/>
      <c r="AV2770" s="31"/>
      <c r="BC2770" s="1"/>
      <c r="BD2770"/>
      <c r="BE2770"/>
      <c r="BF2770" s="1"/>
      <c r="BG2770"/>
      <c r="BH2770"/>
      <c r="BI2770"/>
      <c r="BJ2770" s="1"/>
      <c r="BK2770" s="1"/>
      <c r="BL2770"/>
      <c r="BM2770" s="1"/>
      <c r="BN2770" s="1"/>
      <c r="BO2770" s="1"/>
      <c r="BP2770" s="1"/>
      <c r="BQ2770" s="1"/>
      <c r="BR2770" s="1"/>
      <c r="BS2770" s="1"/>
      <c r="BT2770" s="22"/>
      <c r="BU2770" s="1"/>
      <c r="BV2770" s="1"/>
      <c r="BW2770" s="1"/>
      <c r="BX2770" s="1"/>
      <c r="BY2770" s="1"/>
      <c r="BZ2770" s="1"/>
      <c r="CA2770" s="1"/>
      <c r="CB2770" s="1"/>
      <c r="CC2770" s="1"/>
      <c r="CD2770" s="1"/>
      <c r="CE2770" s="1"/>
      <c r="CF2770" s="1"/>
      <c r="CG2770" s="1"/>
      <c r="CH2770" s="1"/>
      <c r="CI2770" s="1"/>
      <c r="CJ2770" s="1"/>
      <c r="CK2770" s="1"/>
      <c r="CL2770" s="1"/>
      <c r="CM2770" s="1"/>
      <c r="CN2770" s="1"/>
      <c r="CO2770" s="1"/>
      <c r="CP2770" s="1"/>
      <c r="CQ2770" s="1"/>
      <c r="CR2770" s="1"/>
      <c r="CS2770" s="1"/>
      <c r="CT2770" s="1"/>
      <c r="CU2770" s="1"/>
      <c r="CV2770" s="1"/>
      <c r="CW2770" s="1"/>
      <c r="CX2770" s="1"/>
      <c r="CY2770" s="1"/>
      <c r="CZ2770" s="1"/>
      <c r="DA2770" s="1"/>
      <c r="DB2770" s="1"/>
      <c r="DC2770" s="1"/>
      <c r="DD2770" s="1"/>
      <c r="DE2770" s="1"/>
      <c r="DF2770" s="1"/>
      <c r="DG2770" s="1"/>
      <c r="DH2770" s="1"/>
      <c r="DI2770" s="1"/>
      <c r="DJ2770" s="1"/>
      <c r="DK2770" s="1"/>
      <c r="DL2770" s="1"/>
      <c r="DM2770" s="1"/>
      <c r="DN2770" s="1"/>
      <c r="DO2770" s="1"/>
      <c r="DP2770" s="1"/>
      <c r="DQ2770" s="1"/>
      <c r="DR2770" s="1"/>
      <c r="DS2770" s="1"/>
      <c r="DT2770" s="1"/>
      <c r="DU2770" s="1"/>
      <c r="DV2770" s="1"/>
      <c r="DW2770" s="1"/>
      <c r="DX2770" s="1"/>
      <c r="DY2770" s="1"/>
      <c r="DZ2770" s="1"/>
      <c r="EA2770" s="1"/>
      <c r="EB2770" s="1"/>
      <c r="EC2770" s="1"/>
      <c r="ED2770" s="1"/>
      <c r="EE2770" s="1"/>
      <c r="EF2770" s="1"/>
      <c r="EG2770" s="1"/>
      <c r="EH2770" s="1"/>
      <c r="EI2770" s="1"/>
      <c r="EJ2770" s="1"/>
      <c r="EK2770" s="1"/>
      <c r="EL2770" s="1"/>
      <c r="EM2770" s="1"/>
      <c r="EN2770" s="1"/>
      <c r="EO2770" s="1"/>
      <c r="EP2770" s="1"/>
      <c r="EQ2770" s="1"/>
      <c r="ER2770" s="1"/>
      <c r="ES2770" s="1"/>
      <c r="ET2770" s="1"/>
      <c r="EU2770" s="1"/>
      <c r="EV2770" s="1"/>
      <c r="EW2770" s="1"/>
      <c r="EX2770" s="1"/>
      <c r="EY2770" s="1"/>
      <c r="EZ2770" s="1"/>
      <c r="FA2770" s="1"/>
      <c r="FB2770" s="1"/>
      <c r="FC2770" s="1"/>
      <c r="FD2770" s="1"/>
      <c r="FE2770" s="1"/>
      <c r="FF2770" s="1"/>
      <c r="FG2770" s="1"/>
      <c r="FH2770" s="1"/>
      <c r="FI2770" s="1"/>
      <c r="FJ2770" s="1"/>
      <c r="FK2770" s="1"/>
      <c r="FL2770" s="1"/>
      <c r="FM2770" s="1"/>
      <c r="FN2770" s="1"/>
      <c r="FO2770" s="1"/>
      <c r="FP2770" s="1"/>
      <c r="FQ2770" s="1"/>
      <c r="FR2770" s="1"/>
      <c r="FS2770" s="1"/>
      <c r="FT2770" s="1"/>
      <c r="FU2770" s="1"/>
      <c r="FV2770" s="1"/>
      <c r="FW2770" s="1"/>
      <c r="FX2770" s="1"/>
      <c r="FY2770" s="1"/>
      <c r="FZ2770" s="1"/>
      <c r="GA2770" s="1"/>
      <c r="GB2770" s="1"/>
      <c r="GC2770" s="1"/>
      <c r="GD2770" s="1"/>
      <c r="GE2770" s="1"/>
      <c r="GF2770" s="1"/>
      <c r="GG2770" s="1"/>
      <c r="GH2770" s="1"/>
      <c r="GI2770" s="1"/>
      <c r="GJ2770" s="1"/>
      <c r="GK2770"/>
      <c r="GL2770"/>
      <c r="GM2770"/>
      <c r="GN2770"/>
      <c r="GO2770"/>
      <c r="GP2770"/>
      <c r="GQ2770"/>
      <c r="GR2770"/>
      <c r="GS2770"/>
      <c r="GT2770"/>
      <c r="GU2770"/>
      <c r="GV2770"/>
      <c r="GW2770"/>
      <c r="GX2770"/>
      <c r="GY2770"/>
      <c r="GZ2770"/>
      <c r="HA2770"/>
      <c r="HB2770"/>
      <c r="HC2770"/>
      <c r="HD2770"/>
      <c r="HE2770"/>
    </row>
    <row r="2771" spans="6:213" s="19" customFormat="1" x14ac:dyDescent="0.25">
      <c r="F2771" s="20"/>
      <c r="G2771" s="20"/>
      <c r="H2771" s="20"/>
      <c r="I2771" s="20"/>
      <c r="J2771" s="21"/>
      <c r="K2771" s="21"/>
      <c r="L2771" s="20"/>
      <c r="M2771" s="20"/>
      <c r="N2771" s="22"/>
      <c r="O2771" s="22"/>
      <c r="P2771" s="22"/>
      <c r="Q2771" s="22"/>
      <c r="U2771" s="20"/>
      <c r="V2771" s="20"/>
      <c r="W2771" s="20"/>
      <c r="X2771" s="27"/>
      <c r="Y2771" s="253"/>
      <c r="Z2771" s="30"/>
      <c r="AA2771" s="30"/>
      <c r="AB2771" s="31"/>
      <c r="AC2771" s="31"/>
      <c r="AD2771" s="31"/>
      <c r="AE2771" s="31"/>
      <c r="AF2771" s="31"/>
      <c r="AG2771" s="241"/>
      <c r="AH2771" s="31"/>
      <c r="AI2771" s="31"/>
      <c r="AJ2771" s="31"/>
      <c r="AK2771" s="31"/>
      <c r="AL2771" s="120"/>
      <c r="AM2771" s="25"/>
      <c r="AN2771" s="25"/>
      <c r="AO2771" s="25"/>
      <c r="AP2771" s="25"/>
      <c r="AQ2771"/>
      <c r="AR2771" s="25"/>
      <c r="AS2771" s="31"/>
      <c r="AT2771" s="25"/>
      <c r="AU2771" s="25"/>
      <c r="AV2771" s="31"/>
      <c r="BC2771" s="1"/>
      <c r="BD2771"/>
      <c r="BE2771"/>
      <c r="BF2771" s="1"/>
      <c r="BG2771"/>
      <c r="BH2771"/>
      <c r="BI2771"/>
      <c r="BJ2771" s="1"/>
      <c r="BK2771" s="1"/>
      <c r="BL2771"/>
      <c r="BM2771" s="1"/>
      <c r="BN2771" s="1"/>
      <c r="BO2771" s="1"/>
      <c r="BP2771" s="1"/>
      <c r="BQ2771" s="1"/>
      <c r="BR2771" s="1"/>
      <c r="BS2771" s="1"/>
      <c r="BT2771" s="22"/>
      <c r="BU2771" s="1"/>
      <c r="BV2771" s="1"/>
      <c r="BW2771" s="1"/>
      <c r="BX2771" s="1"/>
      <c r="BY2771" s="1"/>
      <c r="BZ2771" s="1"/>
      <c r="CA2771" s="1"/>
      <c r="CB2771" s="1"/>
      <c r="CC2771" s="1"/>
      <c r="CD2771" s="1"/>
      <c r="CE2771" s="1"/>
      <c r="CF2771" s="1"/>
      <c r="CG2771" s="1"/>
      <c r="CH2771" s="1"/>
      <c r="CI2771" s="1"/>
      <c r="CJ2771" s="1"/>
      <c r="CK2771" s="1"/>
      <c r="CL2771" s="1"/>
      <c r="CM2771" s="1"/>
      <c r="CN2771" s="1"/>
      <c r="CO2771" s="1"/>
      <c r="CP2771" s="1"/>
      <c r="CQ2771" s="1"/>
      <c r="CR2771" s="1"/>
      <c r="CS2771" s="1"/>
      <c r="CT2771" s="1"/>
      <c r="CU2771" s="1"/>
      <c r="CV2771" s="1"/>
      <c r="CW2771" s="1"/>
      <c r="CX2771" s="1"/>
      <c r="CY2771" s="1"/>
      <c r="CZ2771" s="1"/>
      <c r="DA2771" s="1"/>
      <c r="DB2771" s="1"/>
      <c r="DC2771" s="1"/>
      <c r="DD2771" s="1"/>
      <c r="DE2771" s="1"/>
      <c r="DF2771" s="1"/>
      <c r="DG2771" s="1"/>
      <c r="DH2771" s="1"/>
      <c r="DI2771" s="1"/>
      <c r="DJ2771" s="1"/>
      <c r="DK2771" s="1"/>
      <c r="DL2771" s="1"/>
      <c r="DM2771" s="1"/>
      <c r="DN2771" s="1"/>
      <c r="DO2771" s="1"/>
      <c r="DP2771" s="1"/>
      <c r="DQ2771" s="1"/>
      <c r="DR2771" s="1"/>
      <c r="DS2771" s="1"/>
      <c r="DT2771" s="1"/>
      <c r="DU2771" s="1"/>
      <c r="DV2771" s="1"/>
      <c r="DW2771" s="1"/>
      <c r="DX2771" s="1"/>
      <c r="DY2771" s="1"/>
      <c r="DZ2771" s="1"/>
      <c r="EA2771" s="1"/>
      <c r="EB2771" s="1"/>
      <c r="EC2771" s="1"/>
      <c r="ED2771" s="1"/>
      <c r="EE2771" s="1"/>
      <c r="EF2771" s="1"/>
      <c r="EG2771" s="1"/>
      <c r="EH2771" s="1"/>
      <c r="EI2771" s="1"/>
      <c r="EJ2771" s="1"/>
      <c r="EK2771" s="1"/>
      <c r="EL2771" s="1"/>
      <c r="EM2771" s="1"/>
      <c r="EN2771" s="1"/>
      <c r="EO2771" s="1"/>
      <c r="EP2771" s="1"/>
      <c r="EQ2771" s="1"/>
      <c r="ER2771" s="1"/>
      <c r="ES2771" s="1"/>
      <c r="ET2771" s="1"/>
      <c r="EU2771" s="1"/>
      <c r="EV2771" s="1"/>
      <c r="EW2771" s="1"/>
      <c r="EX2771" s="1"/>
      <c r="EY2771" s="1"/>
      <c r="EZ2771" s="1"/>
      <c r="FA2771" s="1"/>
      <c r="FB2771" s="1"/>
      <c r="FC2771" s="1"/>
      <c r="FD2771" s="1"/>
      <c r="FE2771" s="1"/>
      <c r="FF2771" s="1"/>
      <c r="FG2771" s="1"/>
      <c r="FH2771" s="1"/>
      <c r="FI2771" s="1"/>
      <c r="FJ2771" s="1"/>
      <c r="FK2771" s="1"/>
      <c r="FL2771" s="1"/>
      <c r="FM2771" s="1"/>
      <c r="FN2771" s="1"/>
      <c r="FO2771" s="1"/>
      <c r="FP2771" s="1"/>
      <c r="FQ2771" s="1"/>
      <c r="FR2771" s="1"/>
      <c r="FS2771" s="1"/>
      <c r="FT2771" s="1"/>
      <c r="FU2771" s="1"/>
      <c r="FV2771" s="1"/>
      <c r="FW2771" s="1"/>
      <c r="FX2771" s="1"/>
      <c r="FY2771" s="1"/>
      <c r="FZ2771" s="1"/>
      <c r="GA2771" s="1"/>
      <c r="GB2771" s="1"/>
      <c r="GC2771" s="1"/>
      <c r="GD2771" s="1"/>
      <c r="GE2771" s="1"/>
      <c r="GF2771" s="1"/>
      <c r="GG2771" s="1"/>
      <c r="GH2771" s="1"/>
      <c r="GI2771" s="1"/>
      <c r="GJ2771" s="1"/>
      <c r="GK2771"/>
      <c r="GL2771"/>
      <c r="GM2771"/>
      <c r="GN2771"/>
      <c r="GO2771"/>
      <c r="GP2771"/>
      <c r="GQ2771"/>
      <c r="GR2771"/>
      <c r="GS2771"/>
      <c r="GT2771"/>
      <c r="GU2771"/>
      <c r="GV2771"/>
      <c r="GW2771"/>
      <c r="GX2771"/>
      <c r="GY2771"/>
      <c r="GZ2771"/>
      <c r="HA2771"/>
      <c r="HB2771"/>
      <c r="HC2771"/>
      <c r="HD2771"/>
      <c r="HE2771"/>
    </row>
    <row r="2772" spans="6:213" s="19" customFormat="1" x14ac:dyDescent="0.25">
      <c r="F2772" s="20"/>
      <c r="G2772" s="20"/>
      <c r="H2772" s="20"/>
      <c r="I2772" s="20"/>
      <c r="J2772" s="21"/>
      <c r="K2772" s="21"/>
      <c r="L2772" s="20"/>
      <c r="M2772" s="20"/>
      <c r="N2772" s="22"/>
      <c r="O2772" s="22"/>
      <c r="P2772" s="22"/>
      <c r="Q2772" s="22"/>
      <c r="U2772" s="20"/>
      <c r="V2772" s="20"/>
      <c r="W2772" s="20"/>
      <c r="X2772" s="27"/>
      <c r="Y2772" s="253"/>
      <c r="Z2772" s="30"/>
      <c r="AA2772" s="30"/>
      <c r="AB2772" s="31"/>
      <c r="AC2772" s="31"/>
      <c r="AD2772" s="31"/>
      <c r="AE2772" s="31"/>
      <c r="AF2772" s="31"/>
      <c r="AG2772" s="241"/>
      <c r="AH2772" s="31"/>
      <c r="AI2772" s="31"/>
      <c r="AJ2772" s="31"/>
      <c r="AK2772" s="31"/>
      <c r="AL2772" s="120"/>
      <c r="AM2772" s="25"/>
      <c r="AN2772" s="25"/>
      <c r="AO2772" s="25"/>
      <c r="AP2772" s="25"/>
      <c r="AQ2772"/>
      <c r="AR2772" s="25"/>
      <c r="AS2772" s="31"/>
      <c r="AT2772" s="25"/>
      <c r="AU2772" s="25"/>
      <c r="AV2772" s="31"/>
      <c r="BC2772" s="1"/>
      <c r="BD2772"/>
      <c r="BE2772"/>
      <c r="BF2772" s="1"/>
      <c r="BG2772"/>
      <c r="BH2772"/>
      <c r="BI2772"/>
      <c r="BJ2772" s="1"/>
      <c r="BK2772" s="1"/>
      <c r="BL2772"/>
      <c r="BM2772" s="1"/>
      <c r="BN2772" s="1"/>
      <c r="BO2772" s="1"/>
      <c r="BP2772" s="1"/>
      <c r="BQ2772" s="1"/>
      <c r="BR2772" s="1"/>
      <c r="BS2772" s="1"/>
      <c r="BT2772" s="22"/>
      <c r="BU2772" s="1"/>
      <c r="BV2772" s="1"/>
      <c r="BW2772" s="1"/>
      <c r="BX2772" s="1"/>
      <c r="BY2772" s="1"/>
      <c r="BZ2772" s="1"/>
      <c r="CA2772" s="1"/>
      <c r="CB2772" s="1"/>
      <c r="CC2772" s="1"/>
      <c r="CD2772" s="1"/>
      <c r="CE2772" s="1"/>
      <c r="CF2772" s="1"/>
      <c r="CG2772" s="1"/>
      <c r="CH2772" s="1"/>
      <c r="CI2772" s="1"/>
      <c r="CJ2772" s="1"/>
      <c r="CK2772" s="1"/>
      <c r="CL2772" s="1"/>
      <c r="CM2772" s="1"/>
      <c r="CN2772" s="1"/>
      <c r="CO2772" s="1"/>
      <c r="CP2772" s="1"/>
      <c r="CQ2772" s="1"/>
      <c r="CR2772" s="1"/>
      <c r="CS2772" s="1"/>
      <c r="CT2772" s="1"/>
      <c r="CU2772" s="1"/>
      <c r="CV2772" s="1"/>
      <c r="CW2772" s="1"/>
      <c r="CX2772" s="1"/>
      <c r="CY2772" s="1"/>
      <c r="CZ2772" s="1"/>
      <c r="DA2772" s="1"/>
      <c r="DB2772" s="1"/>
      <c r="DC2772" s="1"/>
      <c r="DD2772" s="1"/>
      <c r="DE2772" s="1"/>
      <c r="DF2772" s="1"/>
      <c r="DG2772" s="1"/>
      <c r="DH2772" s="1"/>
      <c r="DI2772" s="1"/>
      <c r="DJ2772" s="1"/>
      <c r="DK2772" s="1"/>
      <c r="DL2772" s="1"/>
      <c r="DM2772" s="1"/>
      <c r="DN2772" s="1"/>
      <c r="DO2772" s="1"/>
      <c r="DP2772" s="1"/>
      <c r="DQ2772" s="1"/>
      <c r="DR2772" s="1"/>
      <c r="DS2772" s="1"/>
      <c r="DT2772" s="1"/>
      <c r="DU2772" s="1"/>
      <c r="DV2772" s="1"/>
      <c r="DW2772" s="1"/>
      <c r="DX2772" s="1"/>
      <c r="DY2772" s="1"/>
      <c r="DZ2772" s="1"/>
      <c r="EA2772" s="1"/>
      <c r="EB2772" s="1"/>
      <c r="EC2772" s="1"/>
      <c r="ED2772" s="1"/>
      <c r="EE2772" s="1"/>
      <c r="EF2772" s="1"/>
      <c r="EG2772" s="1"/>
      <c r="EH2772" s="1"/>
      <c r="EI2772" s="1"/>
      <c r="EJ2772" s="1"/>
      <c r="EK2772" s="1"/>
      <c r="EL2772" s="1"/>
      <c r="EM2772" s="1"/>
      <c r="EN2772" s="1"/>
      <c r="EO2772" s="1"/>
      <c r="EP2772" s="1"/>
      <c r="EQ2772" s="1"/>
      <c r="ER2772" s="1"/>
      <c r="ES2772" s="1"/>
      <c r="ET2772" s="1"/>
      <c r="EU2772" s="1"/>
      <c r="EV2772" s="1"/>
      <c r="EW2772" s="1"/>
      <c r="EX2772" s="1"/>
      <c r="EY2772" s="1"/>
      <c r="EZ2772" s="1"/>
      <c r="FA2772" s="1"/>
      <c r="FB2772" s="1"/>
      <c r="FC2772" s="1"/>
      <c r="FD2772" s="1"/>
      <c r="FE2772" s="1"/>
      <c r="FF2772" s="1"/>
      <c r="FG2772" s="1"/>
      <c r="FH2772" s="1"/>
      <c r="FI2772" s="1"/>
      <c r="FJ2772" s="1"/>
      <c r="FK2772" s="1"/>
      <c r="FL2772" s="1"/>
      <c r="FM2772" s="1"/>
      <c r="FN2772" s="1"/>
      <c r="FO2772" s="1"/>
      <c r="FP2772" s="1"/>
      <c r="FQ2772" s="1"/>
      <c r="FR2772" s="1"/>
      <c r="FS2772" s="1"/>
      <c r="FT2772" s="1"/>
      <c r="FU2772" s="1"/>
      <c r="FV2772" s="1"/>
      <c r="FW2772" s="1"/>
      <c r="FX2772" s="1"/>
      <c r="FY2772" s="1"/>
      <c r="FZ2772" s="1"/>
      <c r="GA2772" s="1"/>
      <c r="GB2772" s="1"/>
      <c r="GC2772" s="1"/>
      <c r="GD2772" s="1"/>
      <c r="GE2772" s="1"/>
      <c r="GF2772" s="1"/>
      <c r="GG2772" s="1"/>
      <c r="GH2772" s="1"/>
      <c r="GI2772" s="1"/>
      <c r="GJ2772" s="1"/>
      <c r="GK2772"/>
      <c r="GL2772"/>
      <c r="GM2772"/>
      <c r="GN2772"/>
      <c r="GO2772"/>
      <c r="GP2772"/>
      <c r="GQ2772"/>
      <c r="GR2772"/>
      <c r="GS2772"/>
      <c r="GT2772"/>
      <c r="GU2772"/>
      <c r="GV2772"/>
      <c r="GW2772"/>
      <c r="GX2772"/>
      <c r="GY2772"/>
      <c r="GZ2772"/>
      <c r="HA2772"/>
      <c r="HB2772"/>
      <c r="HC2772"/>
      <c r="HD2772"/>
      <c r="HE2772"/>
    </row>
    <row r="2773" spans="6:213" s="19" customFormat="1" x14ac:dyDescent="0.25">
      <c r="F2773" s="20"/>
      <c r="G2773" s="20"/>
      <c r="H2773" s="20"/>
      <c r="I2773" s="20"/>
      <c r="J2773" s="21"/>
      <c r="K2773" s="21"/>
      <c r="L2773" s="20"/>
      <c r="M2773" s="20"/>
      <c r="N2773" s="22"/>
      <c r="O2773" s="22"/>
      <c r="P2773" s="22"/>
      <c r="Q2773" s="22"/>
      <c r="U2773" s="20"/>
      <c r="V2773" s="20"/>
      <c r="W2773" s="20"/>
      <c r="X2773" s="27"/>
      <c r="Y2773" s="253"/>
      <c r="Z2773" s="30"/>
      <c r="AA2773" s="30"/>
      <c r="AB2773" s="31"/>
      <c r="AC2773" s="31"/>
      <c r="AD2773" s="31"/>
      <c r="AE2773" s="31"/>
      <c r="AF2773" s="31"/>
      <c r="AG2773" s="241"/>
      <c r="AH2773" s="31"/>
      <c r="AI2773" s="31"/>
      <c r="AJ2773" s="31"/>
      <c r="AK2773" s="31"/>
      <c r="AL2773" s="120"/>
      <c r="AM2773" s="25"/>
      <c r="AN2773" s="25"/>
      <c r="AO2773" s="25"/>
      <c r="AP2773" s="25"/>
      <c r="AQ2773"/>
      <c r="AR2773" s="25"/>
      <c r="AS2773" s="31"/>
      <c r="AT2773" s="25"/>
      <c r="AU2773" s="25"/>
      <c r="AV2773" s="31"/>
      <c r="BC2773" s="1"/>
      <c r="BD2773"/>
      <c r="BE2773"/>
      <c r="BF2773" s="1"/>
      <c r="BG2773"/>
      <c r="BH2773"/>
      <c r="BI2773"/>
      <c r="BJ2773" s="1"/>
      <c r="BK2773" s="1"/>
      <c r="BL2773"/>
      <c r="BM2773" s="1"/>
      <c r="BN2773" s="1"/>
      <c r="BO2773" s="1"/>
      <c r="BP2773" s="1"/>
      <c r="BQ2773" s="1"/>
      <c r="BR2773" s="1"/>
      <c r="BS2773" s="1"/>
      <c r="BT2773" s="22"/>
      <c r="BU2773" s="1"/>
      <c r="BV2773" s="1"/>
      <c r="BW2773" s="1"/>
      <c r="BX2773" s="1"/>
      <c r="BY2773" s="1"/>
      <c r="BZ2773" s="1"/>
      <c r="CA2773" s="1"/>
      <c r="CB2773" s="1"/>
      <c r="CC2773" s="1"/>
      <c r="CD2773" s="1"/>
      <c r="CE2773" s="1"/>
      <c r="CF2773" s="1"/>
      <c r="CG2773" s="1"/>
      <c r="CH2773" s="1"/>
      <c r="CI2773" s="1"/>
      <c r="CJ2773" s="1"/>
      <c r="CK2773" s="1"/>
      <c r="CL2773" s="1"/>
      <c r="CM2773" s="1"/>
      <c r="CN2773" s="1"/>
      <c r="CO2773" s="1"/>
      <c r="CP2773" s="1"/>
      <c r="CQ2773" s="1"/>
      <c r="CR2773" s="1"/>
      <c r="CS2773" s="1"/>
      <c r="CT2773" s="1"/>
      <c r="CU2773" s="1"/>
      <c r="CV2773" s="1"/>
      <c r="CW2773" s="1"/>
      <c r="CX2773" s="1"/>
      <c r="CY2773" s="1"/>
      <c r="CZ2773" s="1"/>
      <c r="DA2773" s="1"/>
      <c r="DB2773" s="1"/>
      <c r="DC2773" s="1"/>
      <c r="DD2773" s="1"/>
      <c r="DE2773" s="1"/>
      <c r="DF2773" s="1"/>
      <c r="DG2773" s="1"/>
      <c r="DH2773" s="1"/>
      <c r="DI2773" s="1"/>
      <c r="DJ2773" s="1"/>
      <c r="DK2773" s="1"/>
      <c r="DL2773" s="1"/>
      <c r="DM2773" s="1"/>
      <c r="DN2773" s="1"/>
      <c r="DO2773" s="1"/>
      <c r="DP2773" s="1"/>
      <c r="DQ2773" s="1"/>
      <c r="DR2773" s="1"/>
      <c r="DS2773" s="1"/>
      <c r="DT2773" s="1"/>
      <c r="DU2773" s="1"/>
      <c r="DV2773" s="1"/>
      <c r="DW2773" s="1"/>
      <c r="DX2773" s="1"/>
      <c r="DY2773" s="1"/>
      <c r="DZ2773" s="1"/>
      <c r="EA2773" s="1"/>
      <c r="EB2773" s="1"/>
      <c r="EC2773" s="1"/>
      <c r="ED2773" s="1"/>
      <c r="EE2773" s="1"/>
      <c r="EF2773" s="1"/>
      <c r="EG2773" s="1"/>
      <c r="EH2773" s="1"/>
      <c r="EI2773" s="1"/>
      <c r="EJ2773" s="1"/>
      <c r="EK2773" s="1"/>
      <c r="EL2773" s="1"/>
      <c r="EM2773" s="1"/>
      <c r="EN2773" s="1"/>
      <c r="EO2773" s="1"/>
      <c r="EP2773" s="1"/>
      <c r="EQ2773" s="1"/>
      <c r="ER2773" s="1"/>
      <c r="ES2773" s="1"/>
      <c r="ET2773" s="1"/>
      <c r="EU2773" s="1"/>
      <c r="EV2773" s="1"/>
      <c r="EW2773" s="1"/>
      <c r="EX2773" s="1"/>
      <c r="EY2773" s="1"/>
      <c r="EZ2773" s="1"/>
      <c r="FA2773" s="1"/>
      <c r="FB2773" s="1"/>
      <c r="FC2773" s="1"/>
      <c r="FD2773" s="1"/>
      <c r="FE2773" s="1"/>
      <c r="FF2773" s="1"/>
      <c r="FG2773" s="1"/>
      <c r="FH2773" s="1"/>
      <c r="FI2773" s="1"/>
      <c r="FJ2773" s="1"/>
      <c r="FK2773" s="1"/>
      <c r="FL2773" s="1"/>
      <c r="FM2773" s="1"/>
      <c r="FN2773" s="1"/>
      <c r="FO2773" s="1"/>
      <c r="FP2773" s="1"/>
      <c r="FQ2773" s="1"/>
      <c r="FR2773" s="1"/>
      <c r="FS2773" s="1"/>
      <c r="FT2773" s="1"/>
      <c r="FU2773" s="1"/>
      <c r="FV2773" s="1"/>
      <c r="FW2773" s="1"/>
      <c r="FX2773" s="1"/>
      <c r="FY2773" s="1"/>
      <c r="FZ2773" s="1"/>
      <c r="GA2773" s="1"/>
      <c r="GB2773" s="1"/>
      <c r="GC2773" s="1"/>
      <c r="GD2773" s="1"/>
      <c r="GE2773" s="1"/>
      <c r="GF2773" s="1"/>
      <c r="GG2773" s="1"/>
      <c r="GH2773" s="1"/>
      <c r="GI2773" s="1"/>
      <c r="GJ2773" s="1"/>
      <c r="GK2773"/>
      <c r="GL2773"/>
      <c r="GM2773"/>
      <c r="GN2773"/>
      <c r="GO2773"/>
      <c r="GP2773"/>
      <c r="GQ2773"/>
      <c r="GR2773"/>
      <c r="GS2773"/>
      <c r="GT2773"/>
      <c r="GU2773"/>
      <c r="GV2773"/>
      <c r="GW2773"/>
      <c r="GX2773"/>
      <c r="GY2773"/>
      <c r="GZ2773"/>
      <c r="HA2773"/>
      <c r="HB2773"/>
      <c r="HC2773"/>
      <c r="HD2773"/>
      <c r="HE2773"/>
    </row>
    <row r="2774" spans="6:213" s="19" customFormat="1" x14ac:dyDescent="0.25">
      <c r="F2774" s="20"/>
      <c r="G2774" s="20"/>
      <c r="H2774" s="20"/>
      <c r="I2774" s="20"/>
      <c r="J2774" s="21"/>
      <c r="K2774" s="21"/>
      <c r="L2774" s="20"/>
      <c r="M2774" s="20"/>
      <c r="N2774" s="22"/>
      <c r="O2774" s="22"/>
      <c r="P2774" s="22"/>
      <c r="Q2774" s="22"/>
      <c r="U2774" s="20"/>
      <c r="V2774" s="20"/>
      <c r="W2774" s="20"/>
      <c r="X2774" s="27"/>
      <c r="Y2774" s="253"/>
      <c r="Z2774" s="30"/>
      <c r="AA2774" s="30"/>
      <c r="AB2774" s="31"/>
      <c r="AC2774" s="31"/>
      <c r="AD2774" s="31"/>
      <c r="AE2774" s="31"/>
      <c r="AF2774" s="31"/>
      <c r="AG2774" s="241"/>
      <c r="AH2774" s="31"/>
      <c r="AI2774" s="31"/>
      <c r="AJ2774" s="31"/>
      <c r="AK2774" s="31"/>
      <c r="AL2774" s="120"/>
      <c r="AM2774" s="25"/>
      <c r="AN2774" s="25"/>
      <c r="AO2774" s="25"/>
      <c r="AP2774" s="25"/>
      <c r="AQ2774"/>
      <c r="AR2774" s="25"/>
      <c r="AS2774" s="31"/>
      <c r="AT2774" s="25"/>
      <c r="AU2774" s="25"/>
      <c r="AV2774" s="31"/>
      <c r="BC2774" s="1"/>
      <c r="BD2774"/>
      <c r="BE2774"/>
      <c r="BF2774" s="1"/>
      <c r="BG2774"/>
      <c r="BH2774"/>
      <c r="BI2774"/>
      <c r="BJ2774" s="1"/>
      <c r="BK2774" s="1"/>
      <c r="BL2774"/>
      <c r="BM2774" s="1"/>
      <c r="BN2774" s="1"/>
      <c r="BO2774" s="1"/>
      <c r="BP2774" s="1"/>
      <c r="BQ2774" s="1"/>
      <c r="BR2774" s="1"/>
      <c r="BS2774" s="1"/>
      <c r="BT2774" s="22"/>
      <c r="BU2774" s="1"/>
      <c r="BV2774" s="1"/>
      <c r="BW2774" s="1"/>
      <c r="BX2774" s="1"/>
      <c r="BY2774" s="1"/>
      <c r="BZ2774" s="1"/>
      <c r="CA2774" s="1"/>
      <c r="CB2774" s="1"/>
      <c r="CC2774" s="1"/>
      <c r="CD2774" s="1"/>
      <c r="CE2774" s="1"/>
      <c r="CF2774" s="1"/>
      <c r="CG2774" s="1"/>
      <c r="CH2774" s="1"/>
      <c r="CI2774" s="1"/>
      <c r="CJ2774" s="1"/>
      <c r="CK2774" s="1"/>
      <c r="CL2774" s="1"/>
      <c r="CM2774" s="1"/>
      <c r="CN2774" s="1"/>
      <c r="CO2774" s="1"/>
      <c r="CP2774" s="1"/>
      <c r="CQ2774" s="1"/>
      <c r="CR2774" s="1"/>
      <c r="CS2774" s="1"/>
      <c r="CT2774" s="1"/>
      <c r="CU2774" s="1"/>
      <c r="CV2774" s="1"/>
      <c r="CW2774" s="1"/>
      <c r="CX2774" s="1"/>
      <c r="CY2774" s="1"/>
      <c r="CZ2774" s="1"/>
      <c r="DA2774" s="1"/>
      <c r="DB2774" s="1"/>
      <c r="DC2774" s="1"/>
      <c r="DD2774" s="1"/>
      <c r="DE2774" s="1"/>
      <c r="DF2774" s="1"/>
      <c r="DG2774" s="1"/>
      <c r="DH2774" s="1"/>
      <c r="DI2774" s="1"/>
      <c r="DJ2774" s="1"/>
      <c r="DK2774" s="1"/>
      <c r="DL2774" s="1"/>
      <c r="DM2774" s="1"/>
      <c r="DN2774" s="1"/>
      <c r="DO2774" s="1"/>
      <c r="DP2774" s="1"/>
      <c r="DQ2774" s="1"/>
      <c r="DR2774" s="1"/>
      <c r="DS2774" s="1"/>
      <c r="DT2774" s="1"/>
      <c r="DU2774" s="1"/>
      <c r="DV2774" s="1"/>
      <c r="DW2774" s="1"/>
      <c r="DX2774" s="1"/>
      <c r="DY2774" s="1"/>
      <c r="DZ2774" s="1"/>
      <c r="EA2774" s="1"/>
      <c r="EB2774" s="1"/>
      <c r="EC2774" s="1"/>
      <c r="ED2774" s="1"/>
      <c r="EE2774" s="1"/>
      <c r="EF2774" s="1"/>
      <c r="EG2774" s="1"/>
      <c r="EH2774" s="1"/>
      <c r="EI2774" s="1"/>
      <c r="EJ2774" s="1"/>
      <c r="EK2774" s="1"/>
      <c r="EL2774" s="1"/>
      <c r="EM2774" s="1"/>
      <c r="EN2774" s="1"/>
      <c r="EO2774" s="1"/>
      <c r="EP2774" s="1"/>
      <c r="EQ2774" s="1"/>
      <c r="ER2774" s="1"/>
      <c r="ES2774" s="1"/>
      <c r="ET2774" s="1"/>
      <c r="EU2774" s="1"/>
      <c r="EV2774" s="1"/>
      <c r="EW2774" s="1"/>
      <c r="EX2774" s="1"/>
      <c r="EY2774" s="1"/>
      <c r="EZ2774" s="1"/>
      <c r="FA2774" s="1"/>
      <c r="FB2774" s="1"/>
      <c r="FC2774" s="1"/>
      <c r="FD2774" s="1"/>
      <c r="FE2774" s="1"/>
      <c r="FF2774" s="1"/>
      <c r="FG2774" s="1"/>
      <c r="FH2774" s="1"/>
      <c r="FI2774" s="1"/>
      <c r="FJ2774" s="1"/>
      <c r="FK2774" s="1"/>
      <c r="FL2774" s="1"/>
      <c r="FM2774" s="1"/>
      <c r="FN2774" s="1"/>
      <c r="FO2774" s="1"/>
      <c r="FP2774" s="1"/>
      <c r="FQ2774" s="1"/>
      <c r="FR2774" s="1"/>
      <c r="FS2774" s="1"/>
      <c r="FT2774" s="1"/>
      <c r="FU2774" s="1"/>
      <c r="FV2774" s="1"/>
      <c r="FW2774" s="1"/>
      <c r="FX2774" s="1"/>
      <c r="FY2774" s="1"/>
      <c r="FZ2774" s="1"/>
      <c r="GA2774" s="1"/>
      <c r="GB2774" s="1"/>
      <c r="GC2774" s="1"/>
      <c r="GD2774" s="1"/>
      <c r="GE2774" s="1"/>
      <c r="GF2774" s="1"/>
      <c r="GG2774" s="1"/>
      <c r="GH2774" s="1"/>
      <c r="GI2774" s="1"/>
      <c r="GJ2774" s="1"/>
      <c r="GK2774"/>
      <c r="GL2774"/>
      <c r="GM2774"/>
      <c r="GN2774"/>
      <c r="GO2774"/>
      <c r="GP2774"/>
      <c r="GQ2774"/>
      <c r="GR2774"/>
      <c r="GS2774"/>
      <c r="GT2774"/>
      <c r="GU2774"/>
      <c r="GV2774"/>
      <c r="GW2774"/>
      <c r="GX2774"/>
      <c r="GY2774"/>
      <c r="GZ2774"/>
      <c r="HA2774"/>
      <c r="HB2774"/>
      <c r="HC2774"/>
      <c r="HD2774"/>
      <c r="HE2774"/>
    </row>
    <row r="2775" spans="6:213" s="19" customFormat="1" x14ac:dyDescent="0.25">
      <c r="F2775" s="20"/>
      <c r="G2775" s="20"/>
      <c r="H2775" s="20"/>
      <c r="I2775" s="20"/>
      <c r="J2775" s="21"/>
      <c r="K2775" s="21"/>
      <c r="L2775" s="20"/>
      <c r="M2775" s="20"/>
      <c r="N2775" s="22"/>
      <c r="O2775" s="22"/>
      <c r="P2775" s="22"/>
      <c r="Q2775" s="22"/>
      <c r="U2775" s="20"/>
      <c r="V2775" s="20"/>
      <c r="W2775" s="20"/>
      <c r="X2775" s="27"/>
      <c r="Y2775" s="253"/>
      <c r="Z2775" s="30"/>
      <c r="AA2775" s="30"/>
      <c r="AB2775" s="31"/>
      <c r="AC2775" s="31"/>
      <c r="AD2775" s="31"/>
      <c r="AE2775" s="31"/>
      <c r="AF2775" s="31"/>
      <c r="AG2775" s="241"/>
      <c r="AH2775" s="31"/>
      <c r="AI2775" s="31"/>
      <c r="AJ2775" s="31"/>
      <c r="AK2775" s="31"/>
      <c r="AL2775" s="120"/>
      <c r="AM2775" s="25"/>
      <c r="AN2775" s="25"/>
      <c r="AO2775" s="25"/>
      <c r="AP2775" s="25"/>
      <c r="AQ2775"/>
      <c r="AR2775" s="25"/>
      <c r="AS2775" s="31"/>
      <c r="AT2775" s="25"/>
      <c r="AU2775" s="25"/>
      <c r="AV2775" s="31"/>
      <c r="BC2775" s="1"/>
      <c r="BD2775"/>
      <c r="BE2775"/>
      <c r="BF2775" s="1"/>
      <c r="BG2775"/>
      <c r="BH2775"/>
      <c r="BI2775"/>
      <c r="BJ2775" s="1"/>
      <c r="BK2775" s="1"/>
      <c r="BL2775"/>
      <c r="BM2775" s="1"/>
      <c r="BN2775" s="1"/>
      <c r="BO2775" s="1"/>
      <c r="BP2775" s="1"/>
      <c r="BQ2775" s="1"/>
      <c r="BR2775" s="1"/>
      <c r="BS2775" s="1"/>
      <c r="BT2775" s="22"/>
      <c r="BU2775" s="1"/>
      <c r="BV2775" s="1"/>
      <c r="BW2775" s="1"/>
      <c r="BX2775" s="1"/>
      <c r="BY2775" s="1"/>
      <c r="BZ2775" s="1"/>
      <c r="CA2775" s="1"/>
      <c r="CB2775" s="1"/>
      <c r="CC2775" s="1"/>
      <c r="CD2775" s="1"/>
      <c r="CE2775" s="1"/>
      <c r="CF2775" s="1"/>
      <c r="CG2775" s="1"/>
      <c r="CH2775" s="1"/>
      <c r="CI2775" s="1"/>
      <c r="CJ2775" s="1"/>
      <c r="CK2775" s="1"/>
      <c r="CL2775" s="1"/>
      <c r="CM2775" s="1"/>
      <c r="CN2775" s="1"/>
      <c r="CO2775" s="1"/>
      <c r="CP2775" s="1"/>
      <c r="CQ2775" s="1"/>
      <c r="CR2775" s="1"/>
      <c r="CS2775" s="1"/>
      <c r="CT2775" s="1"/>
      <c r="CU2775" s="1"/>
      <c r="CV2775" s="1"/>
      <c r="CW2775" s="1"/>
      <c r="CX2775" s="1"/>
      <c r="CY2775" s="1"/>
      <c r="CZ2775" s="1"/>
      <c r="DA2775" s="1"/>
      <c r="DB2775" s="1"/>
      <c r="DC2775" s="1"/>
      <c r="DD2775" s="1"/>
      <c r="DE2775" s="1"/>
      <c r="DF2775" s="1"/>
      <c r="DG2775" s="1"/>
      <c r="DH2775" s="1"/>
      <c r="DI2775" s="1"/>
      <c r="DJ2775" s="1"/>
      <c r="DK2775" s="1"/>
      <c r="DL2775" s="1"/>
      <c r="DM2775" s="1"/>
      <c r="DN2775" s="1"/>
      <c r="DO2775" s="1"/>
      <c r="DP2775" s="1"/>
      <c r="DQ2775" s="1"/>
      <c r="DR2775" s="1"/>
      <c r="DS2775" s="1"/>
      <c r="DT2775" s="1"/>
      <c r="DU2775" s="1"/>
      <c r="DV2775" s="1"/>
      <c r="DW2775" s="1"/>
      <c r="DX2775" s="1"/>
      <c r="DY2775" s="1"/>
      <c r="DZ2775" s="1"/>
      <c r="EA2775" s="1"/>
      <c r="EB2775" s="1"/>
      <c r="EC2775" s="1"/>
      <c r="ED2775" s="1"/>
      <c r="EE2775" s="1"/>
      <c r="EF2775" s="1"/>
      <c r="EG2775" s="1"/>
      <c r="EH2775" s="1"/>
      <c r="EI2775" s="1"/>
      <c r="EJ2775" s="1"/>
      <c r="EK2775" s="1"/>
      <c r="EL2775" s="1"/>
      <c r="EM2775" s="1"/>
      <c r="EN2775" s="1"/>
      <c r="EO2775" s="1"/>
      <c r="EP2775" s="1"/>
      <c r="EQ2775" s="1"/>
      <c r="ER2775" s="1"/>
      <c r="ES2775" s="1"/>
      <c r="ET2775" s="1"/>
      <c r="EU2775" s="1"/>
      <c r="EV2775" s="1"/>
      <c r="EW2775" s="1"/>
      <c r="EX2775" s="1"/>
      <c r="EY2775" s="1"/>
      <c r="EZ2775" s="1"/>
      <c r="FA2775" s="1"/>
      <c r="FB2775" s="1"/>
      <c r="FC2775" s="1"/>
      <c r="FD2775" s="1"/>
      <c r="FE2775" s="1"/>
      <c r="FF2775" s="1"/>
      <c r="FG2775" s="1"/>
      <c r="FH2775" s="1"/>
      <c r="FI2775" s="1"/>
      <c r="FJ2775" s="1"/>
      <c r="FK2775" s="1"/>
      <c r="FL2775" s="1"/>
      <c r="FM2775" s="1"/>
      <c r="FN2775" s="1"/>
      <c r="FO2775" s="1"/>
      <c r="FP2775" s="1"/>
      <c r="FQ2775" s="1"/>
      <c r="FR2775" s="1"/>
      <c r="FS2775" s="1"/>
      <c r="FT2775" s="1"/>
      <c r="FU2775" s="1"/>
      <c r="FV2775" s="1"/>
      <c r="FW2775" s="1"/>
      <c r="FX2775" s="1"/>
      <c r="FY2775" s="1"/>
      <c r="FZ2775" s="1"/>
      <c r="GA2775" s="1"/>
      <c r="GB2775" s="1"/>
      <c r="GC2775" s="1"/>
      <c r="GD2775" s="1"/>
      <c r="GE2775" s="1"/>
      <c r="GF2775" s="1"/>
      <c r="GG2775" s="1"/>
      <c r="GH2775" s="1"/>
      <c r="GI2775" s="1"/>
      <c r="GJ2775" s="1"/>
      <c r="GK2775"/>
      <c r="GL2775"/>
      <c r="GM2775"/>
      <c r="GN2775"/>
      <c r="GO2775"/>
      <c r="GP2775"/>
      <c r="GQ2775"/>
      <c r="GR2775"/>
      <c r="GS2775"/>
      <c r="GT2775"/>
      <c r="GU2775"/>
      <c r="GV2775"/>
      <c r="GW2775"/>
      <c r="GX2775"/>
      <c r="GY2775"/>
      <c r="GZ2775"/>
      <c r="HA2775"/>
      <c r="HB2775"/>
      <c r="HC2775"/>
      <c r="HD2775"/>
      <c r="HE2775"/>
    </row>
    <row r="2776" spans="6:213" s="19" customFormat="1" x14ac:dyDescent="0.25">
      <c r="F2776" s="20"/>
      <c r="G2776" s="20"/>
      <c r="H2776" s="20"/>
      <c r="I2776" s="20"/>
      <c r="J2776" s="21"/>
      <c r="K2776" s="21"/>
      <c r="L2776" s="20"/>
      <c r="M2776" s="20"/>
      <c r="N2776" s="22"/>
      <c r="O2776" s="22"/>
      <c r="P2776" s="22"/>
      <c r="Q2776" s="22"/>
      <c r="U2776" s="20"/>
      <c r="V2776" s="20"/>
      <c r="W2776" s="20"/>
      <c r="X2776" s="27"/>
      <c r="Y2776" s="253"/>
      <c r="Z2776" s="30"/>
      <c r="AA2776" s="30"/>
      <c r="AB2776" s="31"/>
      <c r="AC2776" s="31"/>
      <c r="AD2776" s="31"/>
      <c r="AE2776" s="31"/>
      <c r="AF2776" s="31"/>
      <c r="AG2776" s="241"/>
      <c r="AH2776" s="31"/>
      <c r="AI2776" s="31"/>
      <c r="AJ2776" s="31"/>
      <c r="AK2776" s="31"/>
      <c r="AL2776" s="120"/>
      <c r="AM2776" s="25"/>
      <c r="AN2776" s="25"/>
      <c r="AO2776" s="25"/>
      <c r="AP2776" s="25"/>
      <c r="AQ2776"/>
      <c r="AR2776" s="25"/>
      <c r="AS2776" s="31"/>
      <c r="AT2776" s="25"/>
      <c r="AU2776" s="25"/>
      <c r="AV2776" s="31"/>
      <c r="BC2776" s="1"/>
      <c r="BD2776"/>
      <c r="BE2776"/>
      <c r="BF2776" s="1"/>
      <c r="BG2776"/>
      <c r="BH2776"/>
      <c r="BI2776"/>
      <c r="BJ2776" s="1"/>
      <c r="BK2776" s="1"/>
      <c r="BL2776"/>
      <c r="BM2776" s="1"/>
      <c r="BN2776" s="1"/>
      <c r="BO2776" s="1"/>
      <c r="BP2776" s="1"/>
      <c r="BQ2776" s="1"/>
      <c r="BR2776" s="1"/>
      <c r="BS2776" s="1"/>
      <c r="BT2776" s="22"/>
      <c r="BU2776" s="1"/>
      <c r="BV2776" s="1"/>
      <c r="BW2776" s="1"/>
      <c r="BX2776" s="1"/>
      <c r="BY2776" s="1"/>
      <c r="BZ2776" s="1"/>
      <c r="CA2776" s="1"/>
      <c r="CB2776" s="1"/>
      <c r="CC2776" s="1"/>
      <c r="CD2776" s="1"/>
      <c r="CE2776" s="1"/>
      <c r="CF2776" s="1"/>
      <c r="CG2776" s="1"/>
      <c r="CH2776" s="1"/>
      <c r="CI2776" s="1"/>
      <c r="CJ2776" s="1"/>
      <c r="CK2776" s="1"/>
      <c r="CL2776" s="1"/>
      <c r="CM2776" s="1"/>
      <c r="CN2776" s="1"/>
      <c r="CO2776" s="1"/>
      <c r="CP2776" s="1"/>
      <c r="CQ2776" s="1"/>
      <c r="CR2776" s="1"/>
      <c r="CS2776" s="1"/>
      <c r="CT2776" s="1"/>
      <c r="CU2776" s="1"/>
      <c r="CV2776" s="1"/>
      <c r="CW2776" s="1"/>
      <c r="CX2776" s="1"/>
      <c r="CY2776" s="1"/>
      <c r="CZ2776" s="1"/>
      <c r="DA2776" s="1"/>
      <c r="DB2776" s="1"/>
      <c r="DC2776" s="1"/>
      <c r="DD2776" s="1"/>
      <c r="DE2776" s="1"/>
      <c r="DF2776" s="1"/>
      <c r="DG2776" s="1"/>
      <c r="DH2776" s="1"/>
      <c r="DI2776" s="1"/>
      <c r="DJ2776" s="1"/>
      <c r="DK2776" s="1"/>
      <c r="DL2776" s="1"/>
      <c r="DM2776" s="1"/>
      <c r="DN2776" s="1"/>
      <c r="DO2776" s="1"/>
      <c r="DP2776" s="1"/>
      <c r="DQ2776" s="1"/>
      <c r="DR2776" s="1"/>
      <c r="DS2776" s="1"/>
      <c r="DT2776" s="1"/>
      <c r="DU2776" s="1"/>
      <c r="DV2776" s="1"/>
      <c r="DW2776" s="1"/>
      <c r="DX2776" s="1"/>
      <c r="DY2776" s="1"/>
      <c r="DZ2776" s="1"/>
      <c r="EA2776" s="1"/>
      <c r="EB2776" s="1"/>
      <c r="EC2776" s="1"/>
      <c r="ED2776" s="1"/>
      <c r="EE2776" s="1"/>
      <c r="EF2776" s="1"/>
      <c r="EG2776" s="1"/>
      <c r="EH2776" s="1"/>
      <c r="EI2776" s="1"/>
      <c r="EJ2776" s="1"/>
      <c r="EK2776" s="1"/>
      <c r="EL2776" s="1"/>
      <c r="EM2776" s="1"/>
      <c r="EN2776" s="1"/>
      <c r="EO2776" s="1"/>
      <c r="EP2776" s="1"/>
      <c r="EQ2776" s="1"/>
      <c r="ER2776" s="1"/>
      <c r="ES2776" s="1"/>
      <c r="ET2776" s="1"/>
      <c r="EU2776" s="1"/>
      <c r="EV2776" s="1"/>
      <c r="EW2776" s="1"/>
      <c r="EX2776" s="1"/>
      <c r="EY2776" s="1"/>
      <c r="EZ2776" s="1"/>
      <c r="FA2776" s="1"/>
      <c r="FB2776" s="1"/>
      <c r="FC2776" s="1"/>
      <c r="FD2776" s="1"/>
      <c r="FE2776" s="1"/>
      <c r="FF2776" s="1"/>
      <c r="FG2776" s="1"/>
      <c r="FH2776" s="1"/>
      <c r="FI2776" s="1"/>
      <c r="FJ2776" s="1"/>
      <c r="FK2776" s="1"/>
      <c r="FL2776" s="1"/>
      <c r="FM2776" s="1"/>
      <c r="FN2776" s="1"/>
      <c r="FO2776" s="1"/>
      <c r="FP2776" s="1"/>
      <c r="FQ2776" s="1"/>
      <c r="FR2776" s="1"/>
      <c r="FS2776" s="1"/>
      <c r="FT2776" s="1"/>
      <c r="FU2776" s="1"/>
      <c r="FV2776" s="1"/>
      <c r="FW2776" s="1"/>
      <c r="FX2776" s="1"/>
      <c r="FY2776" s="1"/>
      <c r="FZ2776" s="1"/>
      <c r="GA2776" s="1"/>
      <c r="GB2776" s="1"/>
      <c r="GC2776" s="1"/>
      <c r="GD2776" s="1"/>
      <c r="GE2776" s="1"/>
      <c r="GF2776" s="1"/>
      <c r="GG2776" s="1"/>
      <c r="GH2776" s="1"/>
      <c r="GI2776" s="1"/>
      <c r="GJ2776" s="1"/>
      <c r="GK2776"/>
      <c r="GL2776"/>
      <c r="GM2776"/>
      <c r="GN2776"/>
      <c r="GO2776"/>
      <c r="GP2776"/>
      <c r="GQ2776"/>
      <c r="GR2776"/>
      <c r="GS2776"/>
      <c r="GT2776"/>
      <c r="GU2776"/>
      <c r="GV2776"/>
      <c r="GW2776"/>
      <c r="GX2776"/>
      <c r="GY2776"/>
      <c r="GZ2776"/>
      <c r="HA2776"/>
      <c r="HB2776"/>
      <c r="HC2776"/>
      <c r="HD2776"/>
      <c r="HE2776"/>
    </row>
    <row r="2777" spans="6:213" s="19" customFormat="1" x14ac:dyDescent="0.25">
      <c r="F2777" s="20"/>
      <c r="G2777" s="20"/>
      <c r="H2777" s="20"/>
      <c r="I2777" s="20"/>
      <c r="J2777" s="21"/>
      <c r="K2777" s="21"/>
      <c r="L2777" s="20"/>
      <c r="M2777" s="20"/>
      <c r="N2777" s="22"/>
      <c r="O2777" s="22"/>
      <c r="P2777" s="22"/>
      <c r="Q2777" s="22"/>
      <c r="U2777" s="20"/>
      <c r="V2777" s="20"/>
      <c r="W2777" s="20"/>
      <c r="X2777" s="27"/>
      <c r="Y2777" s="253"/>
      <c r="Z2777" s="30"/>
      <c r="AA2777" s="30"/>
      <c r="AB2777" s="31"/>
      <c r="AC2777" s="31"/>
      <c r="AD2777" s="31"/>
      <c r="AE2777" s="31"/>
      <c r="AF2777" s="31"/>
      <c r="AG2777" s="241"/>
      <c r="AH2777" s="31"/>
      <c r="AI2777" s="31"/>
      <c r="AJ2777" s="31"/>
      <c r="AK2777" s="31"/>
      <c r="AL2777" s="120"/>
      <c r="AM2777" s="25"/>
      <c r="AN2777" s="25"/>
      <c r="AO2777" s="25"/>
      <c r="AP2777" s="25"/>
      <c r="AQ2777"/>
      <c r="AR2777" s="25"/>
      <c r="AS2777" s="31"/>
      <c r="AT2777" s="25"/>
      <c r="AU2777" s="25"/>
      <c r="AV2777" s="31"/>
      <c r="BC2777" s="1"/>
      <c r="BD2777"/>
      <c r="BE2777"/>
      <c r="BF2777" s="1"/>
      <c r="BG2777"/>
      <c r="BH2777"/>
      <c r="BI2777"/>
      <c r="BJ2777" s="1"/>
      <c r="BK2777" s="1"/>
      <c r="BL2777"/>
      <c r="BM2777" s="1"/>
      <c r="BN2777" s="1"/>
      <c r="BO2777" s="1"/>
      <c r="BP2777" s="1"/>
      <c r="BQ2777" s="1"/>
      <c r="BR2777" s="1"/>
      <c r="BS2777" s="1"/>
      <c r="BT2777" s="22"/>
      <c r="BU2777" s="1"/>
      <c r="BV2777" s="1"/>
      <c r="BW2777" s="1"/>
      <c r="BX2777" s="1"/>
      <c r="BY2777" s="1"/>
      <c r="BZ2777" s="1"/>
      <c r="CA2777" s="1"/>
      <c r="CB2777" s="1"/>
      <c r="CC2777" s="1"/>
      <c r="CD2777" s="1"/>
      <c r="CE2777" s="1"/>
      <c r="CF2777" s="1"/>
      <c r="CG2777" s="1"/>
      <c r="CH2777" s="1"/>
      <c r="CI2777" s="1"/>
      <c r="CJ2777" s="1"/>
      <c r="CK2777" s="1"/>
      <c r="CL2777" s="1"/>
      <c r="CM2777" s="1"/>
      <c r="CN2777" s="1"/>
      <c r="CO2777" s="1"/>
      <c r="CP2777" s="1"/>
      <c r="CQ2777" s="1"/>
      <c r="CR2777" s="1"/>
      <c r="CS2777" s="1"/>
      <c r="CT2777" s="1"/>
      <c r="CU2777" s="1"/>
      <c r="CV2777" s="1"/>
      <c r="CW2777" s="1"/>
      <c r="CX2777" s="1"/>
      <c r="CY2777" s="1"/>
      <c r="CZ2777" s="1"/>
      <c r="DA2777" s="1"/>
      <c r="DB2777" s="1"/>
      <c r="DC2777" s="1"/>
      <c r="DD2777" s="1"/>
      <c r="DE2777" s="1"/>
      <c r="DF2777" s="1"/>
      <c r="DG2777" s="1"/>
      <c r="DH2777" s="1"/>
      <c r="DI2777" s="1"/>
      <c r="DJ2777" s="1"/>
      <c r="DK2777" s="1"/>
      <c r="DL2777" s="1"/>
      <c r="DM2777" s="1"/>
      <c r="DN2777" s="1"/>
      <c r="DO2777" s="1"/>
      <c r="DP2777" s="1"/>
      <c r="DQ2777" s="1"/>
      <c r="DR2777" s="1"/>
      <c r="DS2777" s="1"/>
      <c r="DT2777" s="1"/>
      <c r="DU2777" s="1"/>
      <c r="DV2777" s="1"/>
      <c r="DW2777" s="1"/>
      <c r="DX2777" s="1"/>
      <c r="DY2777" s="1"/>
      <c r="DZ2777" s="1"/>
      <c r="EA2777" s="1"/>
      <c r="EB2777" s="1"/>
      <c r="EC2777" s="1"/>
      <c r="ED2777" s="1"/>
      <c r="EE2777" s="1"/>
      <c r="EF2777" s="1"/>
      <c r="EG2777" s="1"/>
      <c r="EH2777" s="1"/>
      <c r="EI2777" s="1"/>
      <c r="EJ2777" s="1"/>
      <c r="EK2777" s="1"/>
      <c r="EL2777" s="1"/>
      <c r="EM2777" s="1"/>
      <c r="EN2777" s="1"/>
      <c r="EO2777" s="1"/>
      <c r="EP2777" s="1"/>
      <c r="EQ2777" s="1"/>
      <c r="ER2777" s="1"/>
      <c r="ES2777" s="1"/>
      <c r="ET2777" s="1"/>
      <c r="EU2777" s="1"/>
      <c r="EV2777" s="1"/>
      <c r="EW2777" s="1"/>
      <c r="EX2777" s="1"/>
      <c r="EY2777" s="1"/>
      <c r="EZ2777" s="1"/>
      <c r="FA2777" s="1"/>
      <c r="FB2777" s="1"/>
      <c r="FC2777" s="1"/>
      <c r="FD2777" s="1"/>
      <c r="FE2777" s="1"/>
      <c r="FF2777" s="1"/>
      <c r="FG2777" s="1"/>
      <c r="FH2777" s="1"/>
      <c r="FI2777" s="1"/>
      <c r="FJ2777" s="1"/>
      <c r="FK2777" s="1"/>
      <c r="FL2777" s="1"/>
      <c r="FM2777" s="1"/>
      <c r="FN2777" s="1"/>
      <c r="FO2777" s="1"/>
      <c r="FP2777" s="1"/>
      <c r="FQ2777" s="1"/>
      <c r="FR2777" s="1"/>
      <c r="FS2777" s="1"/>
      <c r="FT2777" s="1"/>
      <c r="FU2777" s="1"/>
      <c r="FV2777" s="1"/>
      <c r="FW2777" s="1"/>
      <c r="FX2777" s="1"/>
      <c r="FY2777" s="1"/>
      <c r="FZ2777" s="1"/>
      <c r="GA2777" s="1"/>
      <c r="GB2777" s="1"/>
      <c r="GC2777" s="1"/>
      <c r="GD2777" s="1"/>
      <c r="GE2777" s="1"/>
      <c r="GF2777" s="1"/>
      <c r="GG2777" s="1"/>
      <c r="GH2777" s="1"/>
      <c r="GI2777" s="1"/>
      <c r="GJ2777" s="1"/>
      <c r="GK2777"/>
      <c r="GL2777"/>
      <c r="GM2777"/>
      <c r="GN2777"/>
      <c r="GO2777"/>
      <c r="GP2777"/>
      <c r="GQ2777"/>
      <c r="GR2777"/>
      <c r="GS2777"/>
      <c r="GT2777"/>
      <c r="GU2777"/>
      <c r="GV2777"/>
      <c r="GW2777"/>
      <c r="GX2777"/>
      <c r="GY2777"/>
      <c r="GZ2777"/>
      <c r="HA2777"/>
      <c r="HB2777"/>
      <c r="HC2777"/>
      <c r="HD2777"/>
      <c r="HE2777"/>
    </row>
    <row r="2778" spans="6:213" s="19" customFormat="1" x14ac:dyDescent="0.25">
      <c r="F2778" s="20"/>
      <c r="G2778" s="20"/>
      <c r="H2778" s="20"/>
      <c r="I2778" s="20"/>
      <c r="J2778" s="21"/>
      <c r="K2778" s="21"/>
      <c r="L2778" s="20"/>
      <c r="M2778" s="20"/>
      <c r="N2778" s="22"/>
      <c r="O2778" s="22"/>
      <c r="P2778" s="22"/>
      <c r="Q2778" s="22"/>
      <c r="U2778" s="20"/>
      <c r="V2778" s="20"/>
      <c r="W2778" s="20"/>
      <c r="X2778" s="27"/>
      <c r="Y2778" s="253"/>
      <c r="Z2778" s="30"/>
      <c r="AA2778" s="30"/>
      <c r="AB2778" s="31"/>
      <c r="AC2778" s="31"/>
      <c r="AD2778" s="31"/>
      <c r="AE2778" s="31"/>
      <c r="AF2778" s="31"/>
      <c r="AG2778" s="241"/>
      <c r="AH2778" s="31"/>
      <c r="AI2778" s="31"/>
      <c r="AJ2778" s="31"/>
      <c r="AK2778" s="31"/>
      <c r="AL2778" s="120"/>
      <c r="AM2778" s="25"/>
      <c r="AN2778" s="25"/>
      <c r="AO2778" s="25"/>
      <c r="AP2778" s="25"/>
      <c r="AQ2778"/>
      <c r="AR2778" s="25"/>
      <c r="AS2778" s="31"/>
      <c r="AT2778" s="25"/>
      <c r="AU2778" s="25"/>
      <c r="AV2778" s="31"/>
      <c r="BC2778" s="1"/>
      <c r="BD2778"/>
      <c r="BE2778"/>
      <c r="BF2778" s="1"/>
      <c r="BG2778"/>
      <c r="BH2778"/>
      <c r="BI2778"/>
      <c r="BJ2778" s="1"/>
      <c r="BK2778" s="1"/>
      <c r="BL2778"/>
      <c r="BM2778" s="1"/>
      <c r="BN2778" s="1"/>
      <c r="BO2778" s="1"/>
      <c r="BP2778" s="1"/>
      <c r="BQ2778" s="1"/>
      <c r="BR2778" s="1"/>
      <c r="BS2778" s="1"/>
      <c r="BT2778" s="22"/>
      <c r="BU2778" s="1"/>
      <c r="BV2778" s="1"/>
      <c r="BW2778" s="1"/>
      <c r="BX2778" s="1"/>
      <c r="BY2778" s="1"/>
      <c r="BZ2778" s="1"/>
      <c r="CA2778" s="1"/>
      <c r="CB2778" s="1"/>
      <c r="CC2778" s="1"/>
      <c r="CD2778" s="1"/>
      <c r="CE2778" s="1"/>
      <c r="CF2778" s="1"/>
      <c r="CG2778" s="1"/>
      <c r="CH2778" s="1"/>
      <c r="CI2778" s="1"/>
      <c r="CJ2778" s="1"/>
      <c r="CK2778" s="1"/>
      <c r="CL2778" s="1"/>
      <c r="CM2778" s="1"/>
      <c r="CN2778" s="1"/>
      <c r="CO2778" s="1"/>
      <c r="CP2778" s="1"/>
      <c r="CQ2778" s="1"/>
      <c r="CR2778" s="1"/>
      <c r="CS2778" s="1"/>
      <c r="CT2778" s="1"/>
      <c r="CU2778" s="1"/>
      <c r="CV2778" s="1"/>
      <c r="CW2778" s="1"/>
      <c r="CX2778" s="1"/>
      <c r="CY2778" s="1"/>
      <c r="CZ2778" s="1"/>
      <c r="DA2778" s="1"/>
      <c r="DB2778" s="1"/>
      <c r="DC2778" s="1"/>
      <c r="DD2778" s="1"/>
      <c r="DE2778" s="1"/>
      <c r="DF2778" s="1"/>
      <c r="DG2778" s="1"/>
      <c r="DH2778" s="1"/>
      <c r="DI2778" s="1"/>
      <c r="DJ2778" s="1"/>
      <c r="DK2778" s="1"/>
      <c r="DL2778" s="1"/>
      <c r="DM2778" s="1"/>
      <c r="DN2778" s="1"/>
      <c r="DO2778" s="1"/>
      <c r="DP2778" s="1"/>
      <c r="DQ2778" s="1"/>
      <c r="DR2778" s="1"/>
      <c r="DS2778" s="1"/>
      <c r="DT2778" s="1"/>
      <c r="DU2778" s="1"/>
      <c r="DV2778" s="1"/>
      <c r="DW2778" s="1"/>
      <c r="DX2778" s="1"/>
      <c r="DY2778" s="1"/>
      <c r="DZ2778" s="1"/>
      <c r="EA2778" s="1"/>
      <c r="EB2778" s="1"/>
      <c r="EC2778" s="1"/>
      <c r="ED2778" s="1"/>
      <c r="EE2778" s="1"/>
      <c r="EF2778" s="1"/>
      <c r="EG2778" s="1"/>
      <c r="EH2778" s="1"/>
      <c r="EI2778" s="1"/>
      <c r="EJ2778" s="1"/>
      <c r="EK2778" s="1"/>
      <c r="EL2778" s="1"/>
      <c r="EM2778" s="1"/>
      <c r="EN2778" s="1"/>
      <c r="EO2778" s="1"/>
      <c r="EP2778" s="1"/>
      <c r="EQ2778" s="1"/>
      <c r="ER2778" s="1"/>
      <c r="ES2778" s="1"/>
      <c r="ET2778" s="1"/>
      <c r="EU2778" s="1"/>
      <c r="EV2778" s="1"/>
      <c r="EW2778" s="1"/>
      <c r="EX2778" s="1"/>
      <c r="EY2778" s="1"/>
      <c r="EZ2778" s="1"/>
      <c r="FA2778" s="1"/>
      <c r="FB2778" s="1"/>
      <c r="FC2778" s="1"/>
      <c r="FD2778" s="1"/>
      <c r="FE2778" s="1"/>
      <c r="FF2778" s="1"/>
      <c r="FG2778" s="1"/>
      <c r="FH2778" s="1"/>
      <c r="FI2778" s="1"/>
      <c r="FJ2778" s="1"/>
      <c r="FK2778" s="1"/>
      <c r="FL2778" s="1"/>
      <c r="FM2778" s="1"/>
      <c r="FN2778" s="1"/>
      <c r="FO2778" s="1"/>
      <c r="FP2778" s="1"/>
      <c r="FQ2778" s="1"/>
      <c r="FR2778" s="1"/>
      <c r="FS2778" s="1"/>
      <c r="FT2778" s="1"/>
      <c r="FU2778" s="1"/>
      <c r="FV2778" s="1"/>
      <c r="FW2778" s="1"/>
      <c r="FX2778" s="1"/>
      <c r="FY2778" s="1"/>
      <c r="FZ2778" s="1"/>
      <c r="GA2778" s="1"/>
      <c r="GB2778" s="1"/>
      <c r="GC2778" s="1"/>
      <c r="GD2778" s="1"/>
      <c r="GE2778" s="1"/>
      <c r="GF2778" s="1"/>
      <c r="GG2778" s="1"/>
      <c r="GH2778" s="1"/>
      <c r="GI2778" s="1"/>
      <c r="GJ2778" s="1"/>
      <c r="GK2778"/>
      <c r="GL2778"/>
      <c r="GM2778"/>
      <c r="GN2778"/>
      <c r="GO2778"/>
      <c r="GP2778"/>
      <c r="GQ2778"/>
      <c r="GR2778"/>
      <c r="GS2778"/>
      <c r="GT2778"/>
      <c r="GU2778"/>
      <c r="GV2778"/>
      <c r="GW2778"/>
      <c r="GX2778"/>
      <c r="GY2778"/>
      <c r="GZ2778"/>
      <c r="HA2778"/>
      <c r="HB2778"/>
      <c r="HC2778"/>
      <c r="HD2778"/>
      <c r="HE2778"/>
    </row>
    <row r="2779" spans="6:213" s="19" customFormat="1" x14ac:dyDescent="0.25">
      <c r="F2779" s="20"/>
      <c r="G2779" s="20"/>
      <c r="H2779" s="20"/>
      <c r="I2779" s="20"/>
      <c r="J2779" s="21"/>
      <c r="K2779" s="21"/>
      <c r="L2779" s="20"/>
      <c r="M2779" s="20"/>
      <c r="N2779" s="22"/>
      <c r="O2779" s="22"/>
      <c r="P2779" s="22"/>
      <c r="Q2779" s="22"/>
      <c r="U2779" s="20"/>
      <c r="V2779" s="20"/>
      <c r="W2779" s="20"/>
      <c r="X2779" s="27"/>
      <c r="Y2779" s="253"/>
      <c r="Z2779" s="30"/>
      <c r="AA2779" s="30"/>
      <c r="AB2779" s="31"/>
      <c r="AC2779" s="31"/>
      <c r="AD2779" s="31"/>
      <c r="AE2779" s="31"/>
      <c r="AF2779" s="31"/>
      <c r="AG2779" s="241"/>
      <c r="AH2779" s="31"/>
      <c r="AI2779" s="31"/>
      <c r="AJ2779" s="31"/>
      <c r="AK2779" s="31"/>
      <c r="AL2779" s="120"/>
      <c r="AM2779" s="25"/>
      <c r="AN2779" s="25"/>
      <c r="AO2779" s="25"/>
      <c r="AP2779" s="25"/>
      <c r="AQ2779"/>
      <c r="AR2779" s="25"/>
      <c r="AS2779" s="31"/>
      <c r="AT2779" s="25"/>
      <c r="AU2779" s="25"/>
      <c r="AV2779" s="31"/>
      <c r="BC2779" s="1"/>
      <c r="BD2779"/>
      <c r="BE2779"/>
      <c r="BF2779" s="1"/>
      <c r="BG2779"/>
      <c r="BH2779"/>
      <c r="BI2779"/>
      <c r="BJ2779" s="1"/>
      <c r="BK2779" s="1"/>
      <c r="BL2779"/>
      <c r="BM2779" s="1"/>
      <c r="BN2779" s="1"/>
      <c r="BO2779" s="1"/>
      <c r="BP2779" s="1"/>
      <c r="BQ2779" s="1"/>
      <c r="BR2779" s="1"/>
      <c r="BS2779" s="1"/>
      <c r="BT2779" s="22"/>
      <c r="BU2779" s="1"/>
      <c r="BV2779" s="1"/>
      <c r="BW2779" s="1"/>
      <c r="BX2779" s="1"/>
      <c r="BY2779" s="1"/>
      <c r="BZ2779" s="1"/>
      <c r="CA2779" s="1"/>
      <c r="CB2779" s="1"/>
      <c r="CC2779" s="1"/>
      <c r="CD2779" s="1"/>
      <c r="CE2779" s="1"/>
      <c r="CF2779" s="1"/>
      <c r="CG2779" s="1"/>
      <c r="CH2779" s="1"/>
      <c r="CI2779" s="1"/>
      <c r="CJ2779" s="1"/>
      <c r="CK2779" s="1"/>
      <c r="CL2779" s="1"/>
      <c r="CM2779" s="1"/>
      <c r="CN2779" s="1"/>
      <c r="CO2779" s="1"/>
      <c r="CP2779" s="1"/>
      <c r="CQ2779" s="1"/>
      <c r="CR2779" s="1"/>
      <c r="CS2779" s="1"/>
      <c r="CT2779" s="1"/>
      <c r="CU2779" s="1"/>
      <c r="CV2779" s="1"/>
      <c r="CW2779" s="1"/>
      <c r="CX2779" s="1"/>
      <c r="CY2779" s="1"/>
      <c r="CZ2779" s="1"/>
      <c r="DA2779" s="1"/>
      <c r="DB2779" s="1"/>
      <c r="DC2779" s="1"/>
      <c r="DD2779" s="1"/>
      <c r="DE2779" s="1"/>
      <c r="DF2779" s="1"/>
      <c r="DG2779" s="1"/>
      <c r="DH2779" s="1"/>
      <c r="DI2779" s="1"/>
      <c r="DJ2779" s="1"/>
      <c r="DK2779" s="1"/>
      <c r="DL2779" s="1"/>
      <c r="DM2779" s="1"/>
      <c r="DN2779" s="1"/>
      <c r="DO2779" s="1"/>
      <c r="DP2779" s="1"/>
      <c r="DQ2779" s="1"/>
      <c r="DR2779" s="1"/>
      <c r="DS2779" s="1"/>
      <c r="DT2779" s="1"/>
      <c r="DU2779" s="1"/>
      <c r="DV2779" s="1"/>
      <c r="DW2779" s="1"/>
      <c r="DX2779" s="1"/>
      <c r="DY2779" s="1"/>
      <c r="DZ2779" s="1"/>
      <c r="EA2779" s="1"/>
      <c r="EB2779" s="1"/>
      <c r="EC2779" s="1"/>
      <c r="ED2779" s="1"/>
      <c r="EE2779" s="1"/>
      <c r="EF2779" s="1"/>
      <c r="EG2779" s="1"/>
      <c r="EH2779" s="1"/>
      <c r="EI2779" s="1"/>
      <c r="EJ2779" s="1"/>
      <c r="EK2779" s="1"/>
      <c r="EL2779" s="1"/>
      <c r="EM2779" s="1"/>
      <c r="EN2779" s="1"/>
      <c r="EO2779" s="1"/>
      <c r="EP2779" s="1"/>
      <c r="EQ2779" s="1"/>
      <c r="ER2779" s="1"/>
      <c r="ES2779" s="1"/>
      <c r="ET2779" s="1"/>
      <c r="EU2779" s="1"/>
      <c r="EV2779" s="1"/>
      <c r="EW2779" s="1"/>
      <c r="EX2779" s="1"/>
      <c r="EY2779" s="1"/>
      <c r="EZ2779" s="1"/>
      <c r="FA2779" s="1"/>
      <c r="FB2779" s="1"/>
      <c r="FC2779" s="1"/>
      <c r="FD2779" s="1"/>
      <c r="FE2779" s="1"/>
      <c r="FF2779" s="1"/>
      <c r="FG2779" s="1"/>
      <c r="FH2779" s="1"/>
      <c r="FI2779" s="1"/>
      <c r="FJ2779" s="1"/>
      <c r="FK2779" s="1"/>
      <c r="FL2779" s="1"/>
      <c r="FM2779" s="1"/>
      <c r="FN2779" s="1"/>
      <c r="FO2779" s="1"/>
      <c r="FP2779" s="1"/>
      <c r="FQ2779" s="1"/>
      <c r="FR2779" s="1"/>
      <c r="FS2779" s="1"/>
      <c r="FT2779" s="1"/>
      <c r="FU2779" s="1"/>
      <c r="FV2779" s="1"/>
      <c r="FW2779" s="1"/>
      <c r="FX2779" s="1"/>
      <c r="FY2779" s="1"/>
      <c r="FZ2779" s="1"/>
      <c r="GA2779" s="1"/>
      <c r="GB2779" s="1"/>
      <c r="GC2779" s="1"/>
      <c r="GD2779" s="1"/>
      <c r="GE2779" s="1"/>
      <c r="GF2779" s="1"/>
      <c r="GG2779" s="1"/>
      <c r="GH2779" s="1"/>
      <c r="GI2779" s="1"/>
      <c r="GJ2779" s="1"/>
      <c r="GK2779"/>
      <c r="GL2779"/>
      <c r="GM2779"/>
      <c r="GN2779"/>
      <c r="GO2779"/>
      <c r="GP2779"/>
      <c r="GQ2779"/>
      <c r="GR2779"/>
      <c r="GS2779"/>
      <c r="GT2779"/>
      <c r="GU2779"/>
      <c r="GV2779"/>
      <c r="GW2779"/>
      <c r="GX2779"/>
      <c r="GY2779"/>
      <c r="GZ2779"/>
      <c r="HA2779"/>
      <c r="HB2779"/>
      <c r="HC2779"/>
      <c r="HD2779"/>
      <c r="HE2779"/>
    </row>
    <row r="2780" spans="6:213" s="19" customFormat="1" x14ac:dyDescent="0.25">
      <c r="F2780" s="20"/>
      <c r="G2780" s="20"/>
      <c r="H2780" s="20"/>
      <c r="I2780" s="20"/>
      <c r="J2780" s="21"/>
      <c r="K2780" s="21"/>
      <c r="L2780" s="20"/>
      <c r="M2780" s="20"/>
      <c r="N2780" s="22"/>
      <c r="O2780" s="22"/>
      <c r="P2780" s="22"/>
      <c r="Q2780" s="22"/>
      <c r="U2780" s="20"/>
      <c r="V2780" s="20"/>
      <c r="W2780" s="20"/>
      <c r="X2780" s="27"/>
      <c r="Y2780" s="253"/>
      <c r="Z2780" s="30"/>
      <c r="AA2780" s="30"/>
      <c r="AB2780" s="31"/>
      <c r="AC2780" s="31"/>
      <c r="AD2780" s="31"/>
      <c r="AE2780" s="31"/>
      <c r="AF2780" s="31"/>
      <c r="AG2780" s="241"/>
      <c r="AH2780" s="31"/>
      <c r="AI2780" s="31"/>
      <c r="AJ2780" s="31"/>
      <c r="AK2780" s="31"/>
      <c r="AL2780" s="120"/>
      <c r="AM2780" s="25"/>
      <c r="AN2780" s="25"/>
      <c r="AO2780" s="25"/>
      <c r="AP2780" s="25"/>
      <c r="AQ2780"/>
      <c r="AR2780" s="25"/>
      <c r="AS2780" s="31"/>
      <c r="AT2780" s="25"/>
      <c r="AU2780" s="25"/>
      <c r="AV2780" s="31"/>
      <c r="BC2780" s="1"/>
      <c r="BD2780"/>
      <c r="BE2780"/>
      <c r="BF2780" s="1"/>
      <c r="BG2780"/>
      <c r="BH2780"/>
      <c r="BI2780"/>
      <c r="BJ2780" s="1"/>
      <c r="BK2780" s="1"/>
      <c r="BL2780"/>
      <c r="BM2780" s="1"/>
      <c r="BN2780" s="1"/>
      <c r="BO2780" s="1"/>
      <c r="BP2780" s="1"/>
      <c r="BQ2780" s="1"/>
      <c r="BR2780" s="1"/>
      <c r="BS2780" s="1"/>
      <c r="BT2780" s="22"/>
      <c r="BU2780" s="1"/>
      <c r="BV2780" s="1"/>
      <c r="BW2780" s="1"/>
      <c r="BX2780" s="1"/>
      <c r="BY2780" s="1"/>
      <c r="BZ2780" s="1"/>
      <c r="CA2780" s="1"/>
      <c r="CB2780" s="1"/>
      <c r="CC2780" s="1"/>
      <c r="CD2780" s="1"/>
      <c r="CE2780" s="1"/>
      <c r="CF2780" s="1"/>
      <c r="CG2780" s="1"/>
      <c r="CH2780" s="1"/>
      <c r="CI2780" s="1"/>
      <c r="CJ2780" s="1"/>
      <c r="CK2780" s="1"/>
      <c r="CL2780" s="1"/>
      <c r="CM2780" s="1"/>
      <c r="CN2780" s="1"/>
      <c r="CO2780" s="1"/>
      <c r="CP2780" s="1"/>
      <c r="CQ2780" s="1"/>
      <c r="CR2780" s="1"/>
      <c r="CS2780" s="1"/>
      <c r="CT2780" s="1"/>
      <c r="CU2780" s="1"/>
      <c r="CV2780" s="1"/>
      <c r="CW2780" s="1"/>
      <c r="CX2780" s="1"/>
      <c r="CY2780" s="1"/>
      <c r="CZ2780" s="1"/>
      <c r="DA2780" s="1"/>
      <c r="DB2780" s="1"/>
      <c r="DC2780" s="1"/>
      <c r="DD2780" s="1"/>
      <c r="DE2780" s="1"/>
      <c r="DF2780" s="1"/>
      <c r="DG2780" s="1"/>
      <c r="DH2780" s="1"/>
      <c r="DI2780" s="1"/>
      <c r="DJ2780" s="1"/>
      <c r="DK2780" s="1"/>
      <c r="DL2780" s="1"/>
      <c r="DM2780" s="1"/>
      <c r="DN2780" s="1"/>
      <c r="DO2780" s="1"/>
      <c r="DP2780" s="1"/>
      <c r="DQ2780" s="1"/>
      <c r="DR2780" s="1"/>
      <c r="DS2780" s="1"/>
      <c r="DT2780" s="1"/>
      <c r="DU2780" s="1"/>
      <c r="DV2780" s="1"/>
      <c r="DW2780" s="1"/>
      <c r="DX2780" s="1"/>
      <c r="DY2780" s="1"/>
      <c r="DZ2780" s="1"/>
      <c r="EA2780" s="1"/>
      <c r="EB2780" s="1"/>
      <c r="EC2780" s="1"/>
      <c r="ED2780" s="1"/>
      <c r="EE2780" s="1"/>
      <c r="EF2780" s="1"/>
      <c r="EG2780" s="1"/>
      <c r="EH2780" s="1"/>
      <c r="EI2780" s="1"/>
      <c r="EJ2780" s="1"/>
      <c r="EK2780" s="1"/>
      <c r="EL2780" s="1"/>
      <c r="EM2780" s="1"/>
      <c r="EN2780" s="1"/>
      <c r="EO2780" s="1"/>
      <c r="EP2780" s="1"/>
      <c r="EQ2780" s="1"/>
      <c r="ER2780" s="1"/>
      <c r="ES2780" s="1"/>
      <c r="ET2780" s="1"/>
      <c r="EU2780" s="1"/>
      <c r="EV2780" s="1"/>
      <c r="EW2780" s="1"/>
      <c r="EX2780" s="1"/>
      <c r="EY2780" s="1"/>
      <c r="EZ2780" s="1"/>
      <c r="FA2780" s="1"/>
      <c r="FB2780" s="1"/>
      <c r="FC2780" s="1"/>
      <c r="FD2780" s="1"/>
      <c r="FE2780" s="1"/>
      <c r="FF2780" s="1"/>
      <c r="FG2780" s="1"/>
      <c r="FH2780" s="1"/>
      <c r="FI2780" s="1"/>
      <c r="FJ2780" s="1"/>
      <c r="FK2780" s="1"/>
      <c r="FL2780" s="1"/>
      <c r="FM2780" s="1"/>
      <c r="FN2780" s="1"/>
      <c r="FO2780" s="1"/>
      <c r="FP2780" s="1"/>
      <c r="FQ2780" s="1"/>
      <c r="FR2780" s="1"/>
      <c r="FS2780" s="1"/>
      <c r="FT2780" s="1"/>
      <c r="FU2780" s="1"/>
      <c r="FV2780" s="1"/>
      <c r="FW2780" s="1"/>
      <c r="FX2780" s="1"/>
      <c r="FY2780" s="1"/>
      <c r="FZ2780" s="1"/>
      <c r="GA2780" s="1"/>
      <c r="GB2780" s="1"/>
      <c r="GC2780" s="1"/>
      <c r="GD2780" s="1"/>
      <c r="GE2780" s="1"/>
      <c r="GF2780" s="1"/>
      <c r="GG2780" s="1"/>
      <c r="GH2780" s="1"/>
      <c r="GI2780" s="1"/>
      <c r="GJ2780" s="1"/>
      <c r="GK2780"/>
      <c r="GL2780"/>
      <c r="GM2780"/>
      <c r="GN2780"/>
      <c r="GO2780"/>
      <c r="GP2780"/>
      <c r="GQ2780"/>
      <c r="GR2780"/>
      <c r="GS2780"/>
      <c r="GT2780"/>
      <c r="GU2780"/>
      <c r="GV2780"/>
      <c r="GW2780"/>
      <c r="GX2780"/>
      <c r="GY2780"/>
      <c r="GZ2780"/>
      <c r="HA2780"/>
      <c r="HB2780"/>
      <c r="HC2780"/>
      <c r="HD2780"/>
      <c r="HE2780"/>
    </row>
    <row r="2781" spans="6:213" s="19" customFormat="1" x14ac:dyDescent="0.25">
      <c r="F2781" s="20"/>
      <c r="G2781" s="20"/>
      <c r="H2781" s="20"/>
      <c r="I2781" s="20"/>
      <c r="J2781" s="21"/>
      <c r="K2781" s="21"/>
      <c r="L2781" s="20"/>
      <c r="M2781" s="20"/>
      <c r="N2781" s="22"/>
      <c r="O2781" s="22"/>
      <c r="P2781" s="22"/>
      <c r="Q2781" s="22"/>
      <c r="U2781" s="20"/>
      <c r="V2781" s="20"/>
      <c r="W2781" s="20"/>
      <c r="X2781" s="27"/>
      <c r="Y2781" s="253"/>
      <c r="Z2781" s="30"/>
      <c r="AA2781" s="30"/>
      <c r="AB2781" s="31"/>
      <c r="AC2781" s="31"/>
      <c r="AD2781" s="31"/>
      <c r="AE2781" s="31"/>
      <c r="AF2781" s="31"/>
      <c r="AG2781" s="241"/>
      <c r="AH2781" s="31"/>
      <c r="AI2781" s="31"/>
      <c r="AJ2781" s="31"/>
      <c r="AK2781" s="31"/>
      <c r="AL2781" s="120"/>
      <c r="AM2781" s="25"/>
      <c r="AN2781" s="25"/>
      <c r="AO2781" s="25"/>
      <c r="AP2781" s="25"/>
      <c r="AQ2781"/>
      <c r="AR2781" s="25"/>
      <c r="AS2781" s="31"/>
      <c r="AT2781" s="25"/>
      <c r="AU2781" s="25"/>
      <c r="AV2781" s="31"/>
      <c r="BC2781" s="1"/>
      <c r="BD2781"/>
      <c r="BE2781"/>
      <c r="BF2781" s="1"/>
      <c r="BG2781"/>
      <c r="BH2781"/>
      <c r="BI2781"/>
      <c r="BJ2781" s="1"/>
      <c r="BK2781" s="1"/>
      <c r="BL2781"/>
      <c r="BM2781" s="1"/>
      <c r="BN2781" s="1"/>
      <c r="BO2781" s="1"/>
      <c r="BP2781" s="1"/>
      <c r="BQ2781" s="1"/>
      <c r="BR2781" s="1"/>
      <c r="BS2781" s="1"/>
      <c r="BT2781" s="22"/>
      <c r="BU2781" s="1"/>
      <c r="BV2781" s="1"/>
      <c r="BW2781" s="1"/>
      <c r="BX2781" s="1"/>
      <c r="BY2781" s="1"/>
      <c r="BZ2781" s="1"/>
      <c r="CA2781" s="1"/>
      <c r="CB2781" s="1"/>
      <c r="CC2781" s="1"/>
      <c r="CD2781" s="1"/>
      <c r="CE2781" s="1"/>
      <c r="CF2781" s="1"/>
      <c r="CG2781" s="1"/>
      <c r="CH2781" s="1"/>
      <c r="CI2781" s="1"/>
      <c r="CJ2781" s="1"/>
      <c r="CK2781" s="1"/>
      <c r="CL2781" s="1"/>
      <c r="CM2781" s="1"/>
      <c r="CN2781" s="1"/>
      <c r="CO2781" s="1"/>
      <c r="CP2781" s="1"/>
      <c r="CQ2781" s="1"/>
      <c r="CR2781" s="1"/>
      <c r="CS2781" s="1"/>
      <c r="CT2781" s="1"/>
      <c r="CU2781" s="1"/>
      <c r="CV2781" s="1"/>
      <c r="CW2781" s="1"/>
      <c r="CX2781" s="1"/>
      <c r="CY2781" s="1"/>
      <c r="CZ2781" s="1"/>
      <c r="DA2781" s="1"/>
      <c r="DB2781" s="1"/>
      <c r="DC2781" s="1"/>
      <c r="DD2781" s="1"/>
      <c r="DE2781" s="1"/>
      <c r="DF2781" s="1"/>
      <c r="DG2781" s="1"/>
      <c r="DH2781" s="1"/>
      <c r="DI2781" s="1"/>
      <c r="DJ2781" s="1"/>
      <c r="DK2781" s="1"/>
      <c r="DL2781" s="1"/>
      <c r="DM2781" s="1"/>
      <c r="DN2781" s="1"/>
      <c r="DO2781" s="1"/>
      <c r="DP2781" s="1"/>
      <c r="DQ2781" s="1"/>
      <c r="DR2781" s="1"/>
      <c r="DS2781" s="1"/>
      <c r="DT2781" s="1"/>
      <c r="DU2781" s="1"/>
      <c r="DV2781" s="1"/>
      <c r="DW2781" s="1"/>
      <c r="DX2781" s="1"/>
      <c r="DY2781" s="1"/>
      <c r="DZ2781" s="1"/>
      <c r="EA2781" s="1"/>
      <c r="EB2781" s="1"/>
      <c r="EC2781" s="1"/>
      <c r="ED2781" s="1"/>
      <c r="EE2781" s="1"/>
      <c r="EF2781" s="1"/>
      <c r="EG2781" s="1"/>
      <c r="EH2781" s="1"/>
      <c r="EI2781" s="1"/>
      <c r="EJ2781" s="1"/>
      <c r="EK2781" s="1"/>
      <c r="EL2781" s="1"/>
      <c r="EM2781" s="1"/>
      <c r="EN2781" s="1"/>
      <c r="EO2781" s="1"/>
      <c r="EP2781" s="1"/>
      <c r="EQ2781" s="1"/>
      <c r="ER2781" s="1"/>
      <c r="ES2781" s="1"/>
      <c r="ET2781" s="1"/>
      <c r="EU2781" s="1"/>
      <c r="EV2781" s="1"/>
      <c r="EW2781" s="1"/>
      <c r="EX2781" s="1"/>
      <c r="EY2781" s="1"/>
      <c r="EZ2781" s="1"/>
      <c r="FA2781" s="1"/>
      <c r="FB2781" s="1"/>
      <c r="FC2781" s="1"/>
      <c r="FD2781" s="1"/>
      <c r="FE2781" s="1"/>
      <c r="FF2781" s="1"/>
      <c r="FG2781" s="1"/>
      <c r="FH2781" s="1"/>
      <c r="FI2781" s="1"/>
      <c r="FJ2781" s="1"/>
      <c r="FK2781" s="1"/>
      <c r="FL2781" s="1"/>
      <c r="FM2781" s="1"/>
      <c r="FN2781" s="1"/>
      <c r="FO2781" s="1"/>
      <c r="FP2781" s="1"/>
      <c r="FQ2781" s="1"/>
      <c r="FR2781" s="1"/>
      <c r="FS2781" s="1"/>
      <c r="FT2781" s="1"/>
      <c r="FU2781" s="1"/>
      <c r="FV2781" s="1"/>
      <c r="FW2781" s="1"/>
      <c r="FX2781" s="1"/>
      <c r="FY2781" s="1"/>
      <c r="FZ2781" s="1"/>
      <c r="GA2781" s="1"/>
      <c r="GB2781" s="1"/>
      <c r="GC2781" s="1"/>
      <c r="GD2781" s="1"/>
      <c r="GE2781" s="1"/>
      <c r="GF2781" s="1"/>
      <c r="GG2781" s="1"/>
      <c r="GH2781" s="1"/>
      <c r="GI2781" s="1"/>
      <c r="GJ2781" s="1"/>
      <c r="GK2781"/>
      <c r="GL2781"/>
      <c r="GM2781"/>
      <c r="GN2781"/>
      <c r="GO2781"/>
      <c r="GP2781"/>
      <c r="GQ2781"/>
      <c r="GR2781"/>
      <c r="GS2781"/>
      <c r="GT2781"/>
      <c r="GU2781"/>
      <c r="GV2781"/>
      <c r="GW2781"/>
      <c r="GX2781"/>
      <c r="GY2781"/>
      <c r="GZ2781"/>
      <c r="HA2781"/>
      <c r="HB2781"/>
      <c r="HC2781"/>
      <c r="HD2781"/>
      <c r="HE2781"/>
    </row>
    <row r="2782" spans="6:213" s="19" customFormat="1" x14ac:dyDescent="0.25">
      <c r="F2782" s="20"/>
      <c r="G2782" s="20"/>
      <c r="H2782" s="20"/>
      <c r="I2782" s="20"/>
      <c r="J2782" s="21"/>
      <c r="K2782" s="21"/>
      <c r="L2782" s="20"/>
      <c r="M2782" s="20"/>
      <c r="N2782" s="22"/>
      <c r="O2782" s="22"/>
      <c r="P2782" s="22"/>
      <c r="Q2782" s="22"/>
      <c r="U2782" s="20"/>
      <c r="V2782" s="20"/>
      <c r="W2782" s="20"/>
      <c r="X2782" s="27"/>
      <c r="Y2782" s="253"/>
      <c r="Z2782" s="30"/>
      <c r="AA2782" s="30"/>
      <c r="AB2782" s="31"/>
      <c r="AC2782" s="31"/>
      <c r="AD2782" s="31"/>
      <c r="AE2782" s="31"/>
      <c r="AF2782" s="31"/>
      <c r="AG2782" s="241"/>
      <c r="AH2782" s="31"/>
      <c r="AI2782" s="31"/>
      <c r="AJ2782" s="31"/>
      <c r="AK2782" s="31"/>
      <c r="AL2782" s="120"/>
      <c r="AM2782" s="25"/>
      <c r="AN2782" s="25"/>
      <c r="AO2782" s="25"/>
      <c r="AP2782" s="25"/>
      <c r="AQ2782"/>
      <c r="AR2782" s="25"/>
      <c r="AS2782" s="31"/>
      <c r="AT2782" s="25"/>
      <c r="AU2782" s="25"/>
      <c r="AV2782" s="31"/>
      <c r="BC2782" s="1"/>
      <c r="BD2782"/>
      <c r="BE2782"/>
      <c r="BF2782" s="1"/>
      <c r="BG2782"/>
      <c r="BH2782"/>
      <c r="BI2782"/>
      <c r="BJ2782" s="1"/>
      <c r="BK2782" s="1"/>
      <c r="BL2782"/>
      <c r="BM2782" s="1"/>
      <c r="BN2782" s="1"/>
      <c r="BO2782" s="1"/>
      <c r="BP2782" s="1"/>
      <c r="BQ2782" s="1"/>
      <c r="BR2782" s="1"/>
      <c r="BS2782" s="1"/>
      <c r="BT2782" s="22"/>
      <c r="BU2782" s="1"/>
      <c r="BV2782" s="1"/>
      <c r="BW2782" s="1"/>
      <c r="BX2782" s="1"/>
      <c r="BY2782" s="1"/>
      <c r="BZ2782" s="1"/>
      <c r="CA2782" s="1"/>
      <c r="CB2782" s="1"/>
      <c r="CC2782" s="1"/>
      <c r="CD2782" s="1"/>
      <c r="CE2782" s="1"/>
      <c r="CF2782" s="1"/>
      <c r="CG2782" s="1"/>
      <c r="CH2782" s="1"/>
      <c r="CI2782" s="1"/>
      <c r="CJ2782" s="1"/>
      <c r="CK2782" s="1"/>
      <c r="CL2782" s="1"/>
      <c r="CM2782" s="1"/>
      <c r="CN2782" s="1"/>
      <c r="CO2782" s="1"/>
      <c r="CP2782" s="1"/>
      <c r="CQ2782" s="1"/>
      <c r="CR2782" s="1"/>
      <c r="CS2782" s="1"/>
      <c r="CT2782" s="1"/>
      <c r="CU2782" s="1"/>
      <c r="CV2782" s="1"/>
      <c r="CW2782" s="1"/>
      <c r="CX2782" s="1"/>
      <c r="CY2782" s="1"/>
      <c r="CZ2782" s="1"/>
      <c r="DA2782" s="1"/>
      <c r="DB2782" s="1"/>
      <c r="DC2782" s="1"/>
      <c r="DD2782" s="1"/>
      <c r="DE2782" s="1"/>
      <c r="DF2782" s="1"/>
      <c r="DG2782" s="1"/>
      <c r="DH2782" s="1"/>
      <c r="DI2782" s="1"/>
      <c r="DJ2782" s="1"/>
      <c r="DK2782" s="1"/>
      <c r="DL2782" s="1"/>
      <c r="DM2782" s="1"/>
      <c r="DN2782" s="1"/>
      <c r="DO2782" s="1"/>
      <c r="DP2782" s="1"/>
      <c r="DQ2782" s="1"/>
      <c r="DR2782" s="1"/>
      <c r="DS2782" s="1"/>
      <c r="DT2782" s="1"/>
      <c r="DU2782" s="1"/>
      <c r="DV2782" s="1"/>
      <c r="DW2782" s="1"/>
      <c r="DX2782" s="1"/>
      <c r="DY2782" s="1"/>
      <c r="DZ2782" s="1"/>
      <c r="EA2782" s="1"/>
      <c r="EB2782" s="1"/>
      <c r="EC2782" s="1"/>
      <c r="ED2782" s="1"/>
      <c r="EE2782" s="1"/>
      <c r="EF2782" s="1"/>
      <c r="EG2782" s="1"/>
      <c r="EH2782" s="1"/>
      <c r="EI2782" s="1"/>
      <c r="EJ2782" s="1"/>
      <c r="EK2782" s="1"/>
      <c r="EL2782" s="1"/>
      <c r="EM2782" s="1"/>
      <c r="EN2782" s="1"/>
      <c r="EO2782" s="1"/>
      <c r="EP2782" s="1"/>
      <c r="EQ2782" s="1"/>
      <c r="ER2782" s="1"/>
      <c r="ES2782" s="1"/>
      <c r="ET2782" s="1"/>
      <c r="EU2782" s="1"/>
      <c r="EV2782" s="1"/>
      <c r="EW2782" s="1"/>
      <c r="EX2782" s="1"/>
      <c r="EY2782" s="1"/>
      <c r="EZ2782" s="1"/>
      <c r="FA2782" s="1"/>
      <c r="FB2782" s="1"/>
      <c r="FC2782" s="1"/>
      <c r="FD2782" s="1"/>
      <c r="FE2782" s="1"/>
      <c r="FF2782" s="1"/>
      <c r="FG2782" s="1"/>
      <c r="FH2782" s="1"/>
      <c r="FI2782" s="1"/>
      <c r="FJ2782" s="1"/>
      <c r="FK2782" s="1"/>
      <c r="FL2782" s="1"/>
      <c r="FM2782" s="1"/>
      <c r="FN2782" s="1"/>
      <c r="FO2782" s="1"/>
      <c r="FP2782" s="1"/>
      <c r="FQ2782" s="1"/>
      <c r="FR2782" s="1"/>
      <c r="FS2782" s="1"/>
      <c r="FT2782" s="1"/>
      <c r="FU2782" s="1"/>
      <c r="FV2782" s="1"/>
      <c r="FW2782" s="1"/>
      <c r="FX2782" s="1"/>
      <c r="FY2782" s="1"/>
      <c r="FZ2782" s="1"/>
      <c r="GA2782" s="1"/>
      <c r="GB2782" s="1"/>
      <c r="GC2782" s="1"/>
      <c r="GD2782" s="1"/>
      <c r="GE2782" s="1"/>
      <c r="GF2782" s="1"/>
      <c r="GG2782" s="1"/>
      <c r="GH2782" s="1"/>
      <c r="GI2782" s="1"/>
      <c r="GJ2782" s="1"/>
      <c r="GK2782"/>
      <c r="GL2782"/>
      <c r="GM2782"/>
      <c r="GN2782"/>
      <c r="GO2782"/>
      <c r="GP2782"/>
      <c r="GQ2782"/>
      <c r="GR2782"/>
      <c r="GS2782"/>
      <c r="GT2782"/>
      <c r="GU2782"/>
      <c r="GV2782"/>
      <c r="GW2782"/>
      <c r="GX2782"/>
      <c r="GY2782"/>
      <c r="GZ2782"/>
      <c r="HA2782"/>
      <c r="HB2782"/>
      <c r="HC2782"/>
      <c r="HD2782"/>
      <c r="HE2782"/>
    </row>
    <row r="2783" spans="6:213" s="19" customFormat="1" x14ac:dyDescent="0.25">
      <c r="F2783" s="20"/>
      <c r="G2783" s="20"/>
      <c r="H2783" s="20"/>
      <c r="I2783" s="20"/>
      <c r="J2783" s="21"/>
      <c r="K2783" s="21"/>
      <c r="L2783" s="20"/>
      <c r="M2783" s="20"/>
      <c r="N2783" s="22"/>
      <c r="O2783" s="22"/>
      <c r="P2783" s="22"/>
      <c r="Q2783" s="22"/>
      <c r="U2783" s="20"/>
      <c r="V2783" s="20"/>
      <c r="W2783" s="20"/>
      <c r="X2783" s="27"/>
      <c r="Y2783" s="253"/>
      <c r="Z2783" s="30"/>
      <c r="AA2783" s="30"/>
      <c r="AB2783" s="31"/>
      <c r="AC2783" s="31"/>
      <c r="AD2783" s="31"/>
      <c r="AE2783" s="31"/>
      <c r="AF2783" s="31"/>
      <c r="AG2783" s="241"/>
      <c r="AH2783" s="31"/>
      <c r="AI2783" s="31"/>
      <c r="AJ2783" s="31"/>
      <c r="AK2783" s="31"/>
      <c r="AL2783" s="120"/>
      <c r="AM2783" s="25"/>
      <c r="AN2783" s="25"/>
      <c r="AO2783" s="25"/>
      <c r="AP2783" s="25"/>
      <c r="AQ2783"/>
      <c r="AR2783" s="25"/>
      <c r="AS2783" s="31"/>
      <c r="AT2783" s="25"/>
      <c r="AU2783" s="25"/>
      <c r="AV2783" s="31"/>
      <c r="BC2783" s="1"/>
      <c r="BD2783"/>
      <c r="BE2783"/>
      <c r="BF2783" s="1"/>
      <c r="BG2783"/>
      <c r="BH2783"/>
      <c r="BI2783"/>
      <c r="BJ2783" s="1"/>
      <c r="BK2783" s="1"/>
      <c r="BL2783"/>
      <c r="BM2783" s="1"/>
      <c r="BN2783" s="1"/>
      <c r="BO2783" s="1"/>
      <c r="BP2783" s="1"/>
      <c r="BQ2783" s="1"/>
      <c r="BR2783" s="1"/>
      <c r="BS2783" s="1"/>
      <c r="BT2783" s="22"/>
      <c r="BU2783" s="1"/>
      <c r="BV2783" s="1"/>
      <c r="BW2783" s="1"/>
      <c r="BX2783" s="1"/>
      <c r="BY2783" s="1"/>
      <c r="BZ2783" s="1"/>
      <c r="CA2783" s="1"/>
      <c r="CB2783" s="1"/>
      <c r="CC2783" s="1"/>
      <c r="CD2783" s="1"/>
      <c r="CE2783" s="1"/>
      <c r="CF2783" s="1"/>
      <c r="CG2783" s="1"/>
      <c r="CH2783" s="1"/>
      <c r="CI2783" s="1"/>
      <c r="CJ2783" s="1"/>
      <c r="CK2783" s="1"/>
      <c r="CL2783" s="1"/>
      <c r="CM2783" s="1"/>
      <c r="CN2783" s="1"/>
      <c r="CO2783" s="1"/>
      <c r="CP2783" s="1"/>
      <c r="CQ2783" s="1"/>
      <c r="CR2783" s="1"/>
      <c r="CS2783" s="1"/>
      <c r="CT2783" s="1"/>
      <c r="CU2783" s="1"/>
      <c r="CV2783" s="1"/>
      <c r="CW2783" s="1"/>
      <c r="CX2783" s="1"/>
      <c r="CY2783" s="1"/>
      <c r="CZ2783" s="1"/>
      <c r="DA2783" s="1"/>
      <c r="DB2783" s="1"/>
      <c r="DC2783" s="1"/>
      <c r="DD2783" s="1"/>
      <c r="DE2783" s="1"/>
      <c r="DF2783" s="1"/>
      <c r="DG2783" s="1"/>
      <c r="DH2783" s="1"/>
      <c r="DI2783" s="1"/>
      <c r="DJ2783" s="1"/>
      <c r="DK2783" s="1"/>
      <c r="DL2783" s="1"/>
      <c r="DM2783" s="1"/>
      <c r="DN2783" s="1"/>
      <c r="DO2783" s="1"/>
      <c r="DP2783" s="1"/>
      <c r="DQ2783" s="1"/>
      <c r="DR2783" s="1"/>
      <c r="DS2783" s="1"/>
      <c r="DT2783" s="1"/>
      <c r="DU2783" s="1"/>
      <c r="DV2783" s="1"/>
      <c r="DW2783" s="1"/>
      <c r="DX2783" s="1"/>
      <c r="DY2783" s="1"/>
      <c r="DZ2783" s="1"/>
      <c r="EA2783" s="1"/>
      <c r="EB2783" s="1"/>
      <c r="EC2783" s="1"/>
      <c r="ED2783" s="1"/>
      <c r="EE2783" s="1"/>
      <c r="EF2783" s="1"/>
      <c r="EG2783" s="1"/>
      <c r="EH2783" s="1"/>
      <c r="EI2783" s="1"/>
      <c r="EJ2783" s="1"/>
      <c r="EK2783" s="1"/>
      <c r="EL2783" s="1"/>
      <c r="EM2783" s="1"/>
      <c r="EN2783" s="1"/>
      <c r="EO2783" s="1"/>
      <c r="EP2783" s="1"/>
      <c r="EQ2783" s="1"/>
      <c r="ER2783" s="1"/>
      <c r="ES2783" s="1"/>
      <c r="ET2783" s="1"/>
      <c r="EU2783" s="1"/>
      <c r="EV2783" s="1"/>
      <c r="EW2783" s="1"/>
      <c r="EX2783" s="1"/>
      <c r="EY2783" s="1"/>
      <c r="EZ2783" s="1"/>
      <c r="FA2783" s="1"/>
      <c r="FB2783" s="1"/>
      <c r="FC2783" s="1"/>
      <c r="FD2783" s="1"/>
      <c r="FE2783" s="1"/>
      <c r="FF2783" s="1"/>
      <c r="FG2783" s="1"/>
      <c r="FH2783" s="1"/>
      <c r="FI2783" s="1"/>
      <c r="FJ2783" s="1"/>
      <c r="FK2783" s="1"/>
      <c r="FL2783" s="1"/>
      <c r="FM2783" s="1"/>
      <c r="FN2783" s="1"/>
      <c r="FO2783" s="1"/>
      <c r="FP2783" s="1"/>
      <c r="FQ2783" s="1"/>
      <c r="FR2783" s="1"/>
      <c r="FS2783" s="1"/>
      <c r="FT2783" s="1"/>
      <c r="FU2783" s="1"/>
      <c r="FV2783" s="1"/>
      <c r="FW2783" s="1"/>
      <c r="FX2783" s="1"/>
      <c r="FY2783" s="1"/>
      <c r="FZ2783" s="1"/>
      <c r="GA2783" s="1"/>
      <c r="GB2783" s="1"/>
      <c r="GC2783" s="1"/>
      <c r="GD2783" s="1"/>
      <c r="GE2783" s="1"/>
      <c r="GF2783" s="1"/>
      <c r="GG2783" s="1"/>
      <c r="GH2783" s="1"/>
      <c r="GI2783" s="1"/>
      <c r="GJ2783" s="1"/>
      <c r="GK2783"/>
      <c r="GL2783"/>
      <c r="GM2783"/>
      <c r="GN2783"/>
      <c r="GO2783"/>
      <c r="GP2783"/>
      <c r="GQ2783"/>
      <c r="GR2783"/>
      <c r="GS2783"/>
      <c r="GT2783"/>
      <c r="GU2783"/>
      <c r="GV2783"/>
      <c r="GW2783"/>
      <c r="GX2783"/>
      <c r="GY2783"/>
      <c r="GZ2783"/>
      <c r="HA2783"/>
      <c r="HB2783"/>
      <c r="HC2783"/>
      <c r="HD2783"/>
      <c r="HE2783"/>
    </row>
    <row r="2784" spans="6:213" s="19" customFormat="1" x14ac:dyDescent="0.25">
      <c r="F2784" s="20"/>
      <c r="G2784" s="20"/>
      <c r="H2784" s="20"/>
      <c r="I2784" s="20"/>
      <c r="J2784" s="21"/>
      <c r="K2784" s="21"/>
      <c r="L2784" s="20"/>
      <c r="M2784" s="20"/>
      <c r="N2784" s="22"/>
      <c r="O2784" s="22"/>
      <c r="P2784" s="22"/>
      <c r="Q2784" s="22"/>
      <c r="U2784" s="20"/>
      <c r="V2784" s="20"/>
      <c r="W2784" s="20"/>
      <c r="X2784" s="27"/>
      <c r="Y2784" s="253"/>
      <c r="Z2784" s="30"/>
      <c r="AA2784" s="30"/>
      <c r="AB2784" s="31"/>
      <c r="AC2784" s="31"/>
      <c r="AD2784" s="31"/>
      <c r="AE2784" s="31"/>
      <c r="AF2784" s="31"/>
      <c r="AG2784" s="241"/>
      <c r="AH2784" s="31"/>
      <c r="AI2784" s="31"/>
      <c r="AJ2784" s="31"/>
      <c r="AK2784" s="31"/>
      <c r="AL2784" s="120"/>
      <c r="AM2784" s="25"/>
      <c r="AN2784" s="25"/>
      <c r="AO2784" s="25"/>
      <c r="AP2784" s="25"/>
      <c r="AQ2784"/>
      <c r="AR2784" s="25"/>
      <c r="AS2784" s="31"/>
      <c r="AT2784" s="25"/>
      <c r="AU2784" s="25"/>
      <c r="AV2784" s="31"/>
      <c r="BC2784" s="1"/>
      <c r="BD2784"/>
      <c r="BE2784"/>
      <c r="BF2784" s="1"/>
      <c r="BG2784"/>
      <c r="BH2784"/>
      <c r="BI2784"/>
      <c r="BJ2784" s="1"/>
      <c r="BK2784" s="1"/>
      <c r="BL2784"/>
      <c r="BM2784" s="1"/>
      <c r="BN2784" s="1"/>
      <c r="BO2784" s="1"/>
      <c r="BP2784" s="1"/>
      <c r="BQ2784" s="1"/>
      <c r="BR2784" s="1"/>
      <c r="BS2784" s="1"/>
      <c r="BT2784" s="22"/>
      <c r="BU2784" s="1"/>
      <c r="BV2784" s="1"/>
      <c r="BW2784" s="1"/>
      <c r="BX2784" s="1"/>
      <c r="BY2784" s="1"/>
      <c r="BZ2784" s="1"/>
      <c r="CA2784" s="1"/>
      <c r="CB2784" s="1"/>
      <c r="CC2784" s="1"/>
      <c r="CD2784" s="1"/>
      <c r="CE2784" s="1"/>
      <c r="CF2784" s="1"/>
      <c r="CG2784" s="1"/>
      <c r="CH2784" s="1"/>
      <c r="CI2784" s="1"/>
      <c r="CJ2784" s="1"/>
      <c r="CK2784" s="1"/>
      <c r="CL2784" s="1"/>
      <c r="CM2784" s="1"/>
      <c r="CN2784" s="1"/>
      <c r="CO2784" s="1"/>
      <c r="CP2784" s="1"/>
      <c r="CQ2784" s="1"/>
      <c r="CR2784" s="1"/>
      <c r="CS2784" s="1"/>
      <c r="CT2784" s="1"/>
      <c r="CU2784" s="1"/>
      <c r="CV2784" s="1"/>
      <c r="CW2784" s="1"/>
      <c r="CX2784" s="1"/>
      <c r="CY2784" s="1"/>
      <c r="CZ2784" s="1"/>
      <c r="DA2784" s="1"/>
      <c r="DB2784" s="1"/>
      <c r="DC2784" s="1"/>
      <c r="DD2784" s="1"/>
      <c r="DE2784" s="1"/>
      <c r="DF2784" s="1"/>
      <c r="DG2784" s="1"/>
      <c r="DH2784" s="1"/>
      <c r="DI2784" s="1"/>
      <c r="DJ2784" s="1"/>
      <c r="DK2784" s="1"/>
      <c r="DL2784" s="1"/>
      <c r="DM2784" s="1"/>
      <c r="DN2784" s="1"/>
      <c r="DO2784" s="1"/>
      <c r="DP2784" s="1"/>
      <c r="DQ2784" s="1"/>
      <c r="DR2784" s="1"/>
      <c r="DS2784" s="1"/>
      <c r="DT2784" s="1"/>
      <c r="DU2784" s="1"/>
      <c r="DV2784" s="1"/>
      <c r="DW2784" s="1"/>
      <c r="DX2784" s="1"/>
      <c r="DY2784" s="1"/>
      <c r="DZ2784" s="1"/>
      <c r="EA2784" s="1"/>
      <c r="EB2784" s="1"/>
      <c r="EC2784" s="1"/>
      <c r="ED2784" s="1"/>
      <c r="EE2784" s="1"/>
      <c r="EF2784" s="1"/>
      <c r="EG2784" s="1"/>
      <c r="EH2784" s="1"/>
      <c r="EI2784" s="1"/>
      <c r="EJ2784" s="1"/>
      <c r="EK2784" s="1"/>
      <c r="EL2784" s="1"/>
      <c r="EM2784" s="1"/>
      <c r="EN2784" s="1"/>
      <c r="EO2784" s="1"/>
      <c r="EP2784" s="1"/>
      <c r="EQ2784" s="1"/>
      <c r="ER2784" s="1"/>
      <c r="ES2784" s="1"/>
      <c r="ET2784" s="1"/>
      <c r="EU2784" s="1"/>
      <c r="EV2784" s="1"/>
      <c r="EW2784" s="1"/>
      <c r="EX2784" s="1"/>
      <c r="EY2784" s="1"/>
      <c r="EZ2784" s="1"/>
      <c r="FA2784" s="1"/>
      <c r="FB2784" s="1"/>
      <c r="FC2784" s="1"/>
      <c r="FD2784" s="1"/>
      <c r="FE2784" s="1"/>
      <c r="FF2784" s="1"/>
      <c r="FG2784" s="1"/>
      <c r="FH2784" s="1"/>
      <c r="FI2784" s="1"/>
      <c r="FJ2784" s="1"/>
      <c r="FK2784" s="1"/>
      <c r="FL2784" s="1"/>
      <c r="FM2784" s="1"/>
      <c r="FN2784" s="1"/>
      <c r="FO2784" s="1"/>
      <c r="FP2784" s="1"/>
      <c r="FQ2784" s="1"/>
      <c r="FR2784" s="1"/>
      <c r="FS2784" s="1"/>
      <c r="FT2784" s="1"/>
      <c r="FU2784" s="1"/>
      <c r="FV2784" s="1"/>
      <c r="FW2784" s="1"/>
      <c r="FX2784" s="1"/>
      <c r="FY2784" s="1"/>
      <c r="FZ2784" s="1"/>
      <c r="GA2784" s="1"/>
      <c r="GB2784" s="1"/>
      <c r="GC2784" s="1"/>
      <c r="GD2784" s="1"/>
      <c r="GE2784" s="1"/>
      <c r="GF2784" s="1"/>
      <c r="GG2784" s="1"/>
      <c r="GH2784" s="1"/>
      <c r="GI2784" s="1"/>
      <c r="GJ2784" s="1"/>
      <c r="GK2784"/>
      <c r="GL2784"/>
      <c r="GM2784"/>
      <c r="GN2784"/>
      <c r="GO2784"/>
      <c r="GP2784"/>
      <c r="GQ2784"/>
      <c r="GR2784"/>
      <c r="GS2784"/>
      <c r="GT2784"/>
      <c r="GU2784"/>
      <c r="GV2784"/>
      <c r="GW2784"/>
      <c r="GX2784"/>
      <c r="GY2784"/>
      <c r="GZ2784"/>
      <c r="HA2784"/>
      <c r="HB2784"/>
      <c r="HC2784"/>
      <c r="HD2784"/>
      <c r="HE2784"/>
    </row>
    <row r="2785" spans="6:213" s="19" customFormat="1" x14ac:dyDescent="0.25">
      <c r="F2785" s="20"/>
      <c r="G2785" s="20"/>
      <c r="H2785" s="20"/>
      <c r="I2785" s="20"/>
      <c r="J2785" s="21"/>
      <c r="K2785" s="21"/>
      <c r="L2785" s="20"/>
      <c r="M2785" s="20"/>
      <c r="N2785" s="22"/>
      <c r="O2785" s="22"/>
      <c r="P2785" s="22"/>
      <c r="Q2785" s="22"/>
      <c r="U2785" s="20"/>
      <c r="V2785" s="20"/>
      <c r="W2785" s="20"/>
      <c r="X2785" s="27"/>
      <c r="Y2785" s="253"/>
      <c r="Z2785" s="30"/>
      <c r="AA2785" s="30"/>
      <c r="AB2785" s="31"/>
      <c r="AC2785" s="31"/>
      <c r="AD2785" s="31"/>
      <c r="AE2785" s="31"/>
      <c r="AF2785" s="31"/>
      <c r="AG2785" s="241"/>
      <c r="AH2785" s="31"/>
      <c r="AI2785" s="31"/>
      <c r="AJ2785" s="31"/>
      <c r="AK2785" s="31"/>
      <c r="AL2785" s="120"/>
      <c r="AM2785" s="25"/>
      <c r="AN2785" s="25"/>
      <c r="AO2785" s="25"/>
      <c r="AP2785" s="25"/>
      <c r="AQ2785"/>
      <c r="AR2785" s="25"/>
      <c r="AS2785" s="31"/>
      <c r="AT2785" s="25"/>
      <c r="AU2785" s="25"/>
      <c r="AV2785" s="31"/>
      <c r="BC2785" s="1"/>
      <c r="BD2785"/>
      <c r="BE2785"/>
      <c r="BF2785" s="1"/>
      <c r="BG2785"/>
      <c r="BH2785"/>
      <c r="BI2785"/>
      <c r="BJ2785" s="1"/>
      <c r="BK2785" s="1"/>
      <c r="BL2785"/>
      <c r="BM2785" s="1"/>
      <c r="BN2785" s="1"/>
      <c r="BO2785" s="1"/>
      <c r="BP2785" s="1"/>
      <c r="BQ2785" s="1"/>
      <c r="BR2785" s="1"/>
      <c r="BS2785" s="1"/>
      <c r="BT2785" s="22"/>
      <c r="BU2785" s="1"/>
      <c r="BV2785" s="1"/>
      <c r="BW2785" s="1"/>
      <c r="BX2785" s="1"/>
      <c r="BY2785" s="1"/>
      <c r="BZ2785" s="1"/>
      <c r="CA2785" s="1"/>
      <c r="CB2785" s="1"/>
      <c r="CC2785" s="1"/>
      <c r="CD2785" s="1"/>
      <c r="CE2785" s="1"/>
      <c r="CF2785" s="1"/>
      <c r="CG2785" s="1"/>
      <c r="CH2785" s="1"/>
      <c r="CI2785" s="1"/>
      <c r="CJ2785" s="1"/>
      <c r="CK2785" s="1"/>
      <c r="CL2785" s="1"/>
      <c r="CM2785" s="1"/>
      <c r="CN2785" s="1"/>
      <c r="CO2785" s="1"/>
      <c r="CP2785" s="1"/>
      <c r="CQ2785" s="1"/>
      <c r="CR2785" s="1"/>
      <c r="CS2785" s="1"/>
      <c r="CT2785" s="1"/>
      <c r="CU2785" s="1"/>
      <c r="CV2785" s="1"/>
      <c r="CW2785" s="1"/>
      <c r="CX2785" s="1"/>
      <c r="CY2785" s="1"/>
      <c r="CZ2785" s="1"/>
      <c r="DA2785" s="1"/>
      <c r="DB2785" s="1"/>
      <c r="DC2785" s="1"/>
      <c r="DD2785" s="1"/>
      <c r="DE2785" s="1"/>
      <c r="DF2785" s="1"/>
      <c r="DG2785" s="1"/>
      <c r="DH2785" s="1"/>
      <c r="DI2785" s="1"/>
      <c r="DJ2785" s="1"/>
      <c r="DK2785" s="1"/>
      <c r="DL2785" s="1"/>
      <c r="DM2785" s="1"/>
      <c r="DN2785" s="1"/>
      <c r="DO2785" s="1"/>
      <c r="DP2785" s="1"/>
      <c r="DQ2785" s="1"/>
      <c r="DR2785" s="1"/>
      <c r="DS2785" s="1"/>
      <c r="DT2785" s="1"/>
      <c r="DU2785" s="1"/>
      <c r="DV2785" s="1"/>
      <c r="DW2785" s="1"/>
      <c r="DX2785" s="1"/>
      <c r="DY2785" s="1"/>
      <c r="DZ2785" s="1"/>
      <c r="EA2785" s="1"/>
      <c r="EB2785" s="1"/>
      <c r="EC2785" s="1"/>
      <c r="ED2785" s="1"/>
      <c r="EE2785" s="1"/>
      <c r="EF2785" s="1"/>
      <c r="EG2785" s="1"/>
      <c r="EH2785" s="1"/>
      <c r="EI2785" s="1"/>
      <c r="EJ2785" s="1"/>
      <c r="EK2785" s="1"/>
      <c r="EL2785" s="1"/>
      <c r="EM2785" s="1"/>
      <c r="EN2785" s="1"/>
      <c r="EO2785" s="1"/>
      <c r="EP2785" s="1"/>
      <c r="EQ2785" s="1"/>
      <c r="ER2785" s="1"/>
      <c r="ES2785" s="1"/>
      <c r="ET2785" s="1"/>
      <c r="EU2785" s="1"/>
      <c r="EV2785" s="1"/>
      <c r="EW2785" s="1"/>
      <c r="EX2785" s="1"/>
      <c r="EY2785" s="1"/>
      <c r="EZ2785" s="1"/>
      <c r="FA2785" s="1"/>
      <c r="FB2785" s="1"/>
      <c r="FC2785" s="1"/>
      <c r="FD2785" s="1"/>
      <c r="FE2785" s="1"/>
      <c r="FF2785" s="1"/>
      <c r="FG2785" s="1"/>
      <c r="FH2785" s="1"/>
      <c r="FI2785" s="1"/>
      <c r="FJ2785" s="1"/>
      <c r="FK2785" s="1"/>
      <c r="FL2785" s="1"/>
      <c r="FM2785" s="1"/>
      <c r="FN2785" s="1"/>
      <c r="FO2785" s="1"/>
      <c r="FP2785" s="1"/>
      <c r="FQ2785" s="1"/>
      <c r="FR2785" s="1"/>
      <c r="FS2785" s="1"/>
      <c r="FT2785" s="1"/>
      <c r="FU2785" s="1"/>
      <c r="FV2785" s="1"/>
      <c r="FW2785" s="1"/>
      <c r="FX2785" s="1"/>
      <c r="FY2785" s="1"/>
      <c r="FZ2785" s="1"/>
      <c r="GA2785" s="1"/>
      <c r="GB2785" s="1"/>
      <c r="GC2785" s="1"/>
      <c r="GD2785" s="1"/>
      <c r="GE2785" s="1"/>
      <c r="GF2785" s="1"/>
      <c r="GG2785" s="1"/>
      <c r="GH2785" s="1"/>
      <c r="GI2785" s="1"/>
      <c r="GJ2785" s="1"/>
      <c r="GK2785"/>
      <c r="GL2785"/>
      <c r="GM2785"/>
      <c r="GN2785"/>
      <c r="GO2785"/>
      <c r="GP2785"/>
      <c r="GQ2785"/>
      <c r="GR2785"/>
      <c r="GS2785"/>
      <c r="GT2785"/>
      <c r="GU2785"/>
      <c r="GV2785"/>
      <c r="GW2785"/>
      <c r="GX2785"/>
      <c r="GY2785"/>
      <c r="GZ2785"/>
      <c r="HA2785"/>
      <c r="HB2785"/>
      <c r="HC2785"/>
      <c r="HD2785"/>
      <c r="HE2785"/>
    </row>
    <row r="2786" spans="6:213" s="19" customFormat="1" x14ac:dyDescent="0.25">
      <c r="F2786" s="20"/>
      <c r="G2786" s="20"/>
      <c r="H2786" s="20"/>
      <c r="I2786" s="20"/>
      <c r="J2786" s="21"/>
      <c r="K2786" s="21"/>
      <c r="L2786" s="20"/>
      <c r="M2786" s="20"/>
      <c r="N2786" s="22"/>
      <c r="O2786" s="22"/>
      <c r="P2786" s="22"/>
      <c r="Q2786" s="22"/>
      <c r="U2786" s="20"/>
      <c r="V2786" s="20"/>
      <c r="W2786" s="20"/>
      <c r="X2786" s="27"/>
      <c r="Y2786" s="253"/>
      <c r="Z2786" s="30"/>
      <c r="AA2786" s="30"/>
      <c r="AB2786" s="31"/>
      <c r="AC2786" s="31"/>
      <c r="AD2786" s="31"/>
      <c r="AE2786" s="31"/>
      <c r="AF2786" s="31"/>
      <c r="AG2786" s="241"/>
      <c r="AH2786" s="31"/>
      <c r="AI2786" s="31"/>
      <c r="AJ2786" s="31"/>
      <c r="AK2786" s="31"/>
      <c r="AL2786" s="120"/>
      <c r="AM2786" s="25"/>
      <c r="AN2786" s="25"/>
      <c r="AO2786" s="25"/>
      <c r="AP2786" s="25"/>
      <c r="AQ2786"/>
      <c r="AR2786" s="25"/>
      <c r="AS2786" s="31"/>
      <c r="AT2786" s="25"/>
      <c r="AU2786" s="25"/>
      <c r="AV2786" s="31"/>
      <c r="BC2786" s="1"/>
      <c r="BD2786"/>
      <c r="BE2786"/>
      <c r="BF2786" s="1"/>
      <c r="BG2786"/>
      <c r="BH2786"/>
      <c r="BI2786"/>
      <c r="BJ2786" s="1"/>
      <c r="BK2786" s="1"/>
      <c r="BL2786"/>
      <c r="BM2786" s="1"/>
      <c r="BN2786" s="1"/>
      <c r="BO2786" s="1"/>
      <c r="BP2786" s="1"/>
      <c r="BQ2786" s="1"/>
      <c r="BR2786" s="1"/>
      <c r="BS2786" s="1"/>
      <c r="BT2786" s="22"/>
      <c r="BU2786" s="1"/>
      <c r="BV2786" s="1"/>
      <c r="BW2786" s="1"/>
      <c r="BX2786" s="1"/>
      <c r="BY2786" s="1"/>
      <c r="BZ2786" s="1"/>
      <c r="CA2786" s="1"/>
      <c r="CB2786" s="1"/>
      <c r="CC2786" s="1"/>
      <c r="CD2786" s="1"/>
      <c r="CE2786" s="1"/>
      <c r="CF2786" s="1"/>
      <c r="CG2786" s="1"/>
      <c r="CH2786" s="1"/>
      <c r="CI2786" s="1"/>
      <c r="CJ2786" s="1"/>
      <c r="CK2786" s="1"/>
      <c r="CL2786" s="1"/>
      <c r="CM2786" s="1"/>
      <c r="CN2786" s="1"/>
      <c r="CO2786" s="1"/>
      <c r="CP2786" s="1"/>
      <c r="CQ2786" s="1"/>
      <c r="CR2786" s="1"/>
      <c r="CS2786" s="1"/>
      <c r="CT2786" s="1"/>
      <c r="CU2786" s="1"/>
      <c r="CV2786" s="1"/>
      <c r="CW2786" s="1"/>
      <c r="CX2786" s="1"/>
      <c r="CY2786" s="1"/>
      <c r="CZ2786" s="1"/>
      <c r="DA2786" s="1"/>
      <c r="DB2786" s="1"/>
      <c r="DC2786" s="1"/>
      <c r="DD2786" s="1"/>
      <c r="DE2786" s="1"/>
      <c r="DF2786" s="1"/>
      <c r="DG2786" s="1"/>
      <c r="DH2786" s="1"/>
      <c r="DI2786" s="1"/>
      <c r="DJ2786" s="1"/>
      <c r="DK2786" s="1"/>
      <c r="DL2786" s="1"/>
      <c r="DM2786" s="1"/>
      <c r="DN2786" s="1"/>
      <c r="DO2786" s="1"/>
      <c r="DP2786" s="1"/>
      <c r="DQ2786" s="1"/>
      <c r="DR2786" s="1"/>
      <c r="DS2786" s="1"/>
      <c r="DT2786" s="1"/>
      <c r="DU2786" s="1"/>
      <c r="DV2786" s="1"/>
      <c r="DW2786" s="1"/>
      <c r="DX2786" s="1"/>
      <c r="DY2786" s="1"/>
      <c r="DZ2786" s="1"/>
      <c r="EA2786" s="1"/>
      <c r="EB2786" s="1"/>
      <c r="EC2786" s="1"/>
      <c r="ED2786" s="1"/>
      <c r="EE2786" s="1"/>
      <c r="EF2786" s="1"/>
      <c r="EG2786" s="1"/>
      <c r="EH2786" s="1"/>
      <c r="EI2786" s="1"/>
      <c r="EJ2786" s="1"/>
      <c r="EK2786" s="1"/>
      <c r="EL2786" s="1"/>
      <c r="EM2786" s="1"/>
      <c r="EN2786" s="1"/>
      <c r="EO2786" s="1"/>
      <c r="EP2786" s="1"/>
      <c r="EQ2786" s="1"/>
      <c r="ER2786" s="1"/>
      <c r="ES2786" s="1"/>
      <c r="ET2786" s="1"/>
      <c r="EU2786" s="1"/>
      <c r="EV2786" s="1"/>
      <c r="EW2786" s="1"/>
      <c r="EX2786" s="1"/>
      <c r="EY2786" s="1"/>
      <c r="EZ2786" s="1"/>
      <c r="FA2786" s="1"/>
      <c r="FB2786" s="1"/>
      <c r="FC2786" s="1"/>
      <c r="FD2786" s="1"/>
      <c r="FE2786" s="1"/>
      <c r="FF2786" s="1"/>
      <c r="FG2786" s="1"/>
      <c r="FH2786" s="1"/>
      <c r="FI2786" s="1"/>
      <c r="FJ2786" s="1"/>
      <c r="FK2786" s="1"/>
      <c r="FL2786" s="1"/>
      <c r="FM2786" s="1"/>
      <c r="FN2786" s="1"/>
      <c r="FO2786" s="1"/>
      <c r="FP2786" s="1"/>
      <c r="FQ2786" s="1"/>
      <c r="FR2786" s="1"/>
      <c r="FS2786" s="1"/>
      <c r="FT2786" s="1"/>
      <c r="FU2786" s="1"/>
      <c r="FV2786" s="1"/>
      <c r="FW2786" s="1"/>
      <c r="FX2786" s="1"/>
      <c r="FY2786" s="1"/>
      <c r="FZ2786" s="1"/>
      <c r="GA2786" s="1"/>
      <c r="GB2786" s="1"/>
      <c r="GC2786" s="1"/>
      <c r="GD2786" s="1"/>
      <c r="GE2786" s="1"/>
      <c r="GF2786" s="1"/>
      <c r="GG2786" s="1"/>
      <c r="GH2786" s="1"/>
      <c r="GI2786" s="1"/>
      <c r="GJ2786" s="1"/>
      <c r="GK2786"/>
      <c r="GL2786"/>
      <c r="GM2786"/>
      <c r="GN2786"/>
      <c r="GO2786"/>
      <c r="GP2786"/>
      <c r="GQ2786"/>
      <c r="GR2786"/>
      <c r="GS2786"/>
      <c r="GT2786"/>
      <c r="GU2786"/>
      <c r="GV2786"/>
      <c r="GW2786"/>
      <c r="GX2786"/>
      <c r="GY2786"/>
      <c r="GZ2786"/>
      <c r="HA2786"/>
      <c r="HB2786"/>
      <c r="HC2786"/>
      <c r="HD2786"/>
      <c r="HE2786"/>
    </row>
    <row r="2787" spans="6:213" s="19" customFormat="1" x14ac:dyDescent="0.25">
      <c r="F2787" s="20"/>
      <c r="G2787" s="20"/>
      <c r="H2787" s="20"/>
      <c r="I2787" s="20"/>
      <c r="J2787" s="21"/>
      <c r="K2787" s="21"/>
      <c r="L2787" s="20"/>
      <c r="M2787" s="20"/>
      <c r="N2787" s="22"/>
      <c r="O2787" s="22"/>
      <c r="P2787" s="22"/>
      <c r="Q2787" s="22"/>
      <c r="U2787" s="20"/>
      <c r="V2787" s="20"/>
      <c r="W2787" s="20"/>
      <c r="X2787" s="27"/>
      <c r="Y2787" s="253"/>
      <c r="Z2787" s="30"/>
      <c r="AA2787" s="30"/>
      <c r="AB2787" s="31"/>
      <c r="AC2787" s="31"/>
      <c r="AD2787" s="31"/>
      <c r="AE2787" s="31"/>
      <c r="AF2787" s="31"/>
      <c r="AG2787" s="241"/>
      <c r="AH2787" s="31"/>
      <c r="AI2787" s="31"/>
      <c r="AJ2787" s="31"/>
      <c r="AK2787" s="31"/>
      <c r="AL2787" s="120"/>
      <c r="AM2787" s="25"/>
      <c r="AN2787" s="25"/>
      <c r="AO2787" s="25"/>
      <c r="AP2787" s="25"/>
      <c r="AQ2787"/>
      <c r="AR2787" s="25"/>
      <c r="AS2787" s="31"/>
      <c r="AT2787" s="25"/>
      <c r="AU2787" s="25"/>
      <c r="AV2787" s="31"/>
      <c r="BC2787" s="1"/>
      <c r="BD2787"/>
      <c r="BE2787"/>
      <c r="BF2787" s="1"/>
      <c r="BG2787"/>
      <c r="BH2787"/>
      <c r="BI2787"/>
      <c r="BJ2787" s="1"/>
      <c r="BK2787" s="1"/>
      <c r="BL2787"/>
      <c r="BM2787" s="1"/>
      <c r="BN2787" s="1"/>
      <c r="BO2787" s="1"/>
      <c r="BP2787" s="1"/>
      <c r="BQ2787" s="1"/>
      <c r="BR2787" s="1"/>
      <c r="BS2787" s="1"/>
      <c r="BT2787" s="22"/>
      <c r="BU2787" s="1"/>
      <c r="BV2787" s="1"/>
      <c r="BW2787" s="1"/>
      <c r="BX2787" s="1"/>
      <c r="BY2787" s="1"/>
      <c r="BZ2787" s="1"/>
      <c r="CA2787" s="1"/>
      <c r="CB2787" s="1"/>
      <c r="CC2787" s="1"/>
      <c r="CD2787" s="1"/>
      <c r="CE2787" s="1"/>
      <c r="CF2787" s="1"/>
      <c r="CG2787" s="1"/>
      <c r="CH2787" s="1"/>
      <c r="CI2787" s="1"/>
      <c r="CJ2787" s="1"/>
      <c r="CK2787" s="1"/>
      <c r="CL2787" s="1"/>
      <c r="CM2787" s="1"/>
      <c r="CN2787" s="1"/>
      <c r="CO2787" s="1"/>
      <c r="CP2787" s="1"/>
      <c r="CQ2787" s="1"/>
      <c r="CR2787" s="1"/>
      <c r="CS2787" s="1"/>
      <c r="CT2787" s="1"/>
      <c r="CU2787" s="1"/>
      <c r="CV2787" s="1"/>
      <c r="CW2787" s="1"/>
      <c r="CX2787" s="1"/>
      <c r="CY2787" s="1"/>
      <c r="CZ2787" s="1"/>
      <c r="DA2787" s="1"/>
      <c r="DB2787" s="1"/>
      <c r="DC2787" s="1"/>
      <c r="DD2787" s="1"/>
      <c r="DE2787" s="1"/>
      <c r="DF2787" s="1"/>
      <c r="DG2787" s="1"/>
      <c r="DH2787" s="1"/>
      <c r="DI2787" s="1"/>
      <c r="DJ2787" s="1"/>
      <c r="DK2787" s="1"/>
      <c r="DL2787" s="1"/>
      <c r="DM2787" s="1"/>
      <c r="DN2787" s="1"/>
      <c r="DO2787" s="1"/>
      <c r="DP2787" s="1"/>
      <c r="DQ2787" s="1"/>
      <c r="DR2787" s="1"/>
      <c r="DS2787" s="1"/>
      <c r="DT2787" s="1"/>
      <c r="DU2787" s="1"/>
      <c r="DV2787" s="1"/>
      <c r="DW2787" s="1"/>
      <c r="DX2787" s="1"/>
      <c r="DY2787" s="1"/>
      <c r="DZ2787" s="1"/>
      <c r="EA2787" s="1"/>
      <c r="EB2787" s="1"/>
      <c r="EC2787" s="1"/>
      <c r="ED2787" s="1"/>
      <c r="EE2787" s="1"/>
      <c r="EF2787" s="1"/>
      <c r="EG2787" s="1"/>
      <c r="EH2787" s="1"/>
      <c r="EI2787" s="1"/>
      <c r="EJ2787" s="1"/>
      <c r="EK2787" s="1"/>
      <c r="EL2787" s="1"/>
      <c r="EM2787" s="1"/>
      <c r="EN2787" s="1"/>
      <c r="EO2787" s="1"/>
      <c r="EP2787" s="1"/>
      <c r="EQ2787" s="1"/>
      <c r="ER2787" s="1"/>
      <c r="ES2787" s="1"/>
      <c r="ET2787" s="1"/>
      <c r="EU2787" s="1"/>
      <c r="EV2787" s="1"/>
      <c r="EW2787" s="1"/>
      <c r="EX2787" s="1"/>
      <c r="EY2787" s="1"/>
      <c r="EZ2787" s="1"/>
      <c r="FA2787" s="1"/>
      <c r="FB2787" s="1"/>
      <c r="FC2787" s="1"/>
      <c r="FD2787" s="1"/>
      <c r="FE2787" s="1"/>
      <c r="FF2787" s="1"/>
      <c r="FG2787" s="1"/>
      <c r="FH2787" s="1"/>
      <c r="FI2787" s="1"/>
      <c r="FJ2787" s="1"/>
      <c r="FK2787" s="1"/>
      <c r="FL2787" s="1"/>
      <c r="FM2787" s="1"/>
      <c r="FN2787" s="1"/>
      <c r="FO2787" s="1"/>
      <c r="FP2787" s="1"/>
      <c r="FQ2787" s="1"/>
      <c r="FR2787" s="1"/>
      <c r="FS2787" s="1"/>
      <c r="FT2787" s="1"/>
      <c r="FU2787" s="1"/>
      <c r="FV2787" s="1"/>
      <c r="FW2787" s="1"/>
      <c r="FX2787" s="1"/>
      <c r="FY2787" s="1"/>
      <c r="FZ2787" s="1"/>
      <c r="GA2787" s="1"/>
      <c r="GB2787" s="1"/>
      <c r="GC2787" s="1"/>
      <c r="GD2787" s="1"/>
      <c r="GE2787" s="1"/>
      <c r="GF2787" s="1"/>
      <c r="GG2787" s="1"/>
      <c r="GH2787" s="1"/>
      <c r="GI2787" s="1"/>
      <c r="GJ2787" s="1"/>
      <c r="GK2787"/>
      <c r="GL2787"/>
      <c r="GM2787"/>
      <c r="GN2787"/>
      <c r="GO2787"/>
      <c r="GP2787"/>
      <c r="GQ2787"/>
      <c r="GR2787"/>
      <c r="GS2787"/>
      <c r="GT2787"/>
      <c r="GU2787"/>
      <c r="GV2787"/>
      <c r="GW2787"/>
      <c r="GX2787"/>
      <c r="GY2787"/>
      <c r="GZ2787"/>
      <c r="HA2787"/>
      <c r="HB2787"/>
      <c r="HC2787"/>
      <c r="HD2787"/>
      <c r="HE2787"/>
    </row>
    <row r="2788" spans="6:213" s="19" customFormat="1" x14ac:dyDescent="0.25">
      <c r="F2788" s="20"/>
      <c r="G2788" s="20"/>
      <c r="H2788" s="20"/>
      <c r="I2788" s="20"/>
      <c r="J2788" s="21"/>
      <c r="K2788" s="21"/>
      <c r="L2788" s="20"/>
      <c r="M2788" s="20"/>
      <c r="N2788" s="22"/>
      <c r="O2788" s="22"/>
      <c r="P2788" s="22"/>
      <c r="Q2788" s="22"/>
      <c r="U2788" s="20"/>
      <c r="V2788" s="20"/>
      <c r="W2788" s="20"/>
      <c r="X2788" s="27"/>
      <c r="Y2788" s="253"/>
      <c r="Z2788" s="30"/>
      <c r="AA2788" s="30"/>
      <c r="AB2788" s="31"/>
      <c r="AC2788" s="31"/>
      <c r="AD2788" s="31"/>
      <c r="AE2788" s="31"/>
      <c r="AF2788" s="31"/>
      <c r="AG2788" s="241"/>
      <c r="AH2788" s="31"/>
      <c r="AI2788" s="31"/>
      <c r="AJ2788" s="31"/>
      <c r="AK2788" s="31"/>
      <c r="AL2788" s="120"/>
      <c r="AM2788" s="25"/>
      <c r="AN2788" s="25"/>
      <c r="AO2788" s="25"/>
      <c r="AP2788" s="25"/>
      <c r="AQ2788"/>
      <c r="AR2788" s="25"/>
      <c r="AS2788" s="31"/>
      <c r="AT2788" s="25"/>
      <c r="AU2788" s="25"/>
      <c r="AV2788" s="31"/>
      <c r="BC2788" s="1"/>
      <c r="BD2788"/>
      <c r="BE2788"/>
      <c r="BF2788" s="1"/>
      <c r="BG2788"/>
      <c r="BH2788"/>
      <c r="BI2788"/>
      <c r="BJ2788" s="1"/>
      <c r="BK2788" s="1"/>
      <c r="BL2788"/>
      <c r="BM2788" s="1"/>
      <c r="BN2788" s="1"/>
      <c r="BO2788" s="1"/>
      <c r="BP2788" s="1"/>
      <c r="BQ2788" s="1"/>
      <c r="BR2788" s="1"/>
      <c r="BS2788" s="1"/>
      <c r="BT2788" s="22"/>
      <c r="BU2788" s="1"/>
      <c r="BV2788" s="1"/>
      <c r="BW2788" s="1"/>
      <c r="BX2788" s="1"/>
      <c r="BY2788" s="1"/>
      <c r="BZ2788" s="1"/>
      <c r="CA2788" s="1"/>
      <c r="CB2788" s="1"/>
      <c r="CC2788" s="1"/>
      <c r="CD2788" s="1"/>
      <c r="CE2788" s="1"/>
      <c r="CF2788" s="1"/>
      <c r="CG2788" s="1"/>
      <c r="CH2788" s="1"/>
      <c r="CI2788" s="1"/>
      <c r="CJ2788" s="1"/>
      <c r="CK2788" s="1"/>
      <c r="CL2788" s="1"/>
      <c r="CM2788" s="1"/>
      <c r="CN2788" s="1"/>
      <c r="CO2788" s="1"/>
      <c r="CP2788" s="1"/>
      <c r="CQ2788" s="1"/>
      <c r="CR2788" s="1"/>
      <c r="CS2788" s="1"/>
      <c r="CT2788" s="1"/>
      <c r="CU2788" s="1"/>
      <c r="CV2788" s="1"/>
      <c r="CW2788" s="1"/>
      <c r="CX2788" s="1"/>
      <c r="CY2788" s="1"/>
      <c r="CZ2788" s="1"/>
      <c r="DA2788" s="1"/>
      <c r="DB2788" s="1"/>
      <c r="DC2788" s="1"/>
      <c r="DD2788" s="1"/>
      <c r="DE2788" s="1"/>
      <c r="DF2788" s="1"/>
      <c r="DG2788" s="1"/>
      <c r="DH2788" s="1"/>
      <c r="DI2788" s="1"/>
      <c r="DJ2788" s="1"/>
      <c r="DK2788" s="1"/>
      <c r="DL2788" s="1"/>
      <c r="DM2788" s="1"/>
      <c r="DN2788" s="1"/>
      <c r="DO2788" s="1"/>
      <c r="DP2788" s="1"/>
      <c r="DQ2788" s="1"/>
      <c r="DR2788" s="1"/>
      <c r="DS2788" s="1"/>
      <c r="DT2788" s="1"/>
      <c r="DU2788" s="1"/>
      <c r="DV2788" s="1"/>
      <c r="DW2788" s="1"/>
      <c r="DX2788" s="1"/>
      <c r="DY2788" s="1"/>
      <c r="DZ2788" s="1"/>
      <c r="EA2788" s="1"/>
      <c r="EB2788" s="1"/>
      <c r="EC2788" s="1"/>
      <c r="ED2788" s="1"/>
      <c r="EE2788" s="1"/>
      <c r="EF2788" s="1"/>
      <c r="EG2788" s="1"/>
      <c r="EH2788" s="1"/>
      <c r="EI2788" s="1"/>
      <c r="EJ2788" s="1"/>
      <c r="EK2788" s="1"/>
      <c r="EL2788" s="1"/>
      <c r="EM2788" s="1"/>
      <c r="EN2788" s="1"/>
      <c r="EO2788" s="1"/>
      <c r="EP2788" s="1"/>
      <c r="EQ2788" s="1"/>
      <c r="ER2788" s="1"/>
      <c r="ES2788" s="1"/>
      <c r="ET2788" s="1"/>
      <c r="EU2788" s="1"/>
      <c r="EV2788" s="1"/>
      <c r="EW2788" s="1"/>
      <c r="EX2788" s="1"/>
      <c r="EY2788" s="1"/>
      <c r="EZ2788" s="1"/>
      <c r="FA2788" s="1"/>
      <c r="FB2788" s="1"/>
      <c r="FC2788" s="1"/>
      <c r="FD2788" s="1"/>
      <c r="FE2788" s="1"/>
      <c r="FF2788" s="1"/>
      <c r="FG2788" s="1"/>
      <c r="FH2788" s="1"/>
      <c r="FI2788" s="1"/>
      <c r="FJ2788" s="1"/>
      <c r="FK2788" s="1"/>
      <c r="FL2788" s="1"/>
      <c r="FM2788" s="1"/>
      <c r="FN2788" s="1"/>
      <c r="FO2788" s="1"/>
      <c r="FP2788" s="1"/>
      <c r="FQ2788" s="1"/>
      <c r="FR2788" s="1"/>
      <c r="FS2788" s="1"/>
      <c r="FT2788" s="1"/>
      <c r="FU2788" s="1"/>
      <c r="FV2788" s="1"/>
      <c r="FW2788" s="1"/>
      <c r="FX2788" s="1"/>
      <c r="FY2788" s="1"/>
      <c r="FZ2788" s="1"/>
      <c r="GA2788" s="1"/>
      <c r="GB2788" s="1"/>
      <c r="GC2788" s="1"/>
      <c r="GD2788" s="1"/>
      <c r="GE2788" s="1"/>
      <c r="GF2788" s="1"/>
      <c r="GG2788" s="1"/>
      <c r="GH2788" s="1"/>
      <c r="GI2788" s="1"/>
      <c r="GJ2788" s="1"/>
      <c r="GK2788"/>
      <c r="GL2788"/>
      <c r="GM2788"/>
      <c r="GN2788"/>
      <c r="GO2788"/>
      <c r="GP2788"/>
      <c r="GQ2788"/>
      <c r="GR2788"/>
      <c r="GS2788"/>
      <c r="GT2788"/>
      <c r="GU2788"/>
      <c r="GV2788"/>
      <c r="GW2788"/>
      <c r="GX2788"/>
      <c r="GY2788"/>
      <c r="GZ2788"/>
      <c r="HA2788"/>
      <c r="HB2788"/>
      <c r="HC2788"/>
      <c r="HD2788"/>
      <c r="HE2788"/>
    </row>
    <row r="2789" spans="6:213" s="19" customFormat="1" x14ac:dyDescent="0.25">
      <c r="F2789" s="20"/>
      <c r="G2789" s="20"/>
      <c r="H2789" s="20"/>
      <c r="I2789" s="20"/>
      <c r="J2789" s="21"/>
      <c r="K2789" s="21"/>
      <c r="L2789" s="20"/>
      <c r="M2789" s="20"/>
      <c r="N2789" s="22"/>
      <c r="O2789" s="22"/>
      <c r="P2789" s="22"/>
      <c r="Q2789" s="22"/>
      <c r="U2789" s="20"/>
      <c r="V2789" s="20"/>
      <c r="W2789" s="20"/>
      <c r="X2789" s="27"/>
      <c r="Y2789" s="253"/>
      <c r="Z2789" s="30"/>
      <c r="AA2789" s="30"/>
      <c r="AB2789" s="31"/>
      <c r="AC2789" s="31"/>
      <c r="AD2789" s="31"/>
      <c r="AE2789" s="31"/>
      <c r="AF2789" s="31"/>
      <c r="AG2789" s="241"/>
      <c r="AH2789" s="31"/>
      <c r="AI2789" s="31"/>
      <c r="AJ2789" s="31"/>
      <c r="AK2789" s="31"/>
      <c r="AL2789" s="120"/>
      <c r="AM2789" s="25"/>
      <c r="AN2789" s="25"/>
      <c r="AO2789" s="25"/>
      <c r="AP2789" s="25"/>
      <c r="AQ2789"/>
      <c r="AR2789" s="25"/>
      <c r="AS2789" s="31"/>
      <c r="AT2789" s="25"/>
      <c r="AU2789" s="25"/>
      <c r="AV2789" s="31"/>
      <c r="BC2789" s="1"/>
      <c r="BD2789"/>
      <c r="BE2789"/>
      <c r="BF2789" s="1"/>
      <c r="BG2789"/>
      <c r="BH2789"/>
      <c r="BI2789"/>
      <c r="BJ2789" s="1"/>
      <c r="BK2789" s="1"/>
      <c r="BL2789"/>
      <c r="BM2789" s="1"/>
      <c r="BN2789" s="1"/>
      <c r="BO2789" s="1"/>
      <c r="BP2789" s="1"/>
      <c r="BQ2789" s="1"/>
      <c r="BR2789" s="1"/>
      <c r="BS2789" s="1"/>
      <c r="BT2789" s="22"/>
      <c r="BU2789" s="1"/>
      <c r="BV2789" s="1"/>
      <c r="BW2789" s="1"/>
      <c r="BX2789" s="1"/>
      <c r="BY2789" s="1"/>
      <c r="BZ2789" s="1"/>
      <c r="CA2789" s="1"/>
      <c r="CB2789" s="1"/>
      <c r="CC2789" s="1"/>
      <c r="CD2789" s="1"/>
      <c r="CE2789" s="1"/>
      <c r="CF2789" s="1"/>
      <c r="CG2789" s="1"/>
      <c r="CH2789" s="1"/>
      <c r="CI2789" s="1"/>
      <c r="CJ2789" s="1"/>
      <c r="CK2789" s="1"/>
      <c r="CL2789" s="1"/>
      <c r="CM2789" s="1"/>
      <c r="CN2789" s="1"/>
      <c r="CO2789" s="1"/>
      <c r="CP2789" s="1"/>
      <c r="CQ2789" s="1"/>
      <c r="CR2789" s="1"/>
      <c r="CS2789" s="1"/>
      <c r="CT2789" s="1"/>
      <c r="CU2789" s="1"/>
      <c r="CV2789" s="1"/>
      <c r="CW2789" s="1"/>
      <c r="CX2789" s="1"/>
      <c r="CY2789" s="1"/>
      <c r="CZ2789" s="1"/>
      <c r="DA2789" s="1"/>
      <c r="DB2789" s="1"/>
      <c r="DC2789" s="1"/>
      <c r="DD2789" s="1"/>
      <c r="DE2789" s="1"/>
      <c r="DF2789" s="1"/>
      <c r="DG2789" s="1"/>
      <c r="DH2789" s="1"/>
      <c r="DI2789" s="1"/>
      <c r="DJ2789" s="1"/>
      <c r="DK2789" s="1"/>
      <c r="DL2789" s="1"/>
      <c r="DM2789" s="1"/>
      <c r="DN2789" s="1"/>
      <c r="DO2789" s="1"/>
      <c r="DP2789" s="1"/>
      <c r="DQ2789" s="1"/>
      <c r="DR2789" s="1"/>
      <c r="DS2789" s="1"/>
      <c r="DT2789" s="1"/>
      <c r="DU2789" s="1"/>
      <c r="DV2789" s="1"/>
      <c r="DW2789" s="1"/>
      <c r="DX2789" s="1"/>
      <c r="DY2789" s="1"/>
      <c r="DZ2789" s="1"/>
      <c r="EA2789" s="1"/>
      <c r="EB2789" s="1"/>
      <c r="EC2789" s="1"/>
      <c r="ED2789" s="1"/>
      <c r="EE2789" s="1"/>
      <c r="EF2789" s="1"/>
      <c r="EG2789" s="1"/>
      <c r="EH2789" s="1"/>
      <c r="EI2789" s="1"/>
      <c r="EJ2789" s="1"/>
      <c r="EK2789" s="1"/>
      <c r="EL2789" s="1"/>
      <c r="EM2789" s="1"/>
      <c r="EN2789" s="1"/>
      <c r="EO2789" s="1"/>
      <c r="EP2789" s="1"/>
      <c r="EQ2789" s="1"/>
      <c r="ER2789" s="1"/>
      <c r="ES2789" s="1"/>
      <c r="ET2789" s="1"/>
      <c r="EU2789" s="1"/>
      <c r="EV2789" s="1"/>
      <c r="EW2789" s="1"/>
      <c r="EX2789" s="1"/>
      <c r="EY2789" s="1"/>
      <c r="EZ2789" s="1"/>
      <c r="FA2789" s="1"/>
      <c r="FB2789" s="1"/>
      <c r="FC2789" s="1"/>
      <c r="FD2789" s="1"/>
      <c r="FE2789" s="1"/>
      <c r="FF2789" s="1"/>
      <c r="FG2789" s="1"/>
      <c r="FH2789" s="1"/>
      <c r="FI2789" s="1"/>
      <c r="FJ2789" s="1"/>
      <c r="FK2789" s="1"/>
      <c r="FL2789" s="1"/>
      <c r="FM2789" s="1"/>
      <c r="FN2789" s="1"/>
      <c r="FO2789" s="1"/>
      <c r="FP2789" s="1"/>
      <c r="FQ2789" s="1"/>
      <c r="FR2789" s="1"/>
      <c r="FS2789" s="1"/>
      <c r="FT2789" s="1"/>
      <c r="FU2789" s="1"/>
      <c r="FV2789" s="1"/>
      <c r="FW2789" s="1"/>
      <c r="FX2789" s="1"/>
      <c r="FY2789" s="1"/>
      <c r="FZ2789" s="1"/>
      <c r="GA2789" s="1"/>
      <c r="GB2789" s="1"/>
      <c r="GC2789" s="1"/>
      <c r="GD2789" s="1"/>
      <c r="GE2789" s="1"/>
      <c r="GF2789" s="1"/>
      <c r="GG2789" s="1"/>
      <c r="GH2789" s="1"/>
      <c r="GI2789" s="1"/>
      <c r="GJ2789" s="1"/>
      <c r="GK2789"/>
      <c r="GL2789"/>
      <c r="GM2789"/>
      <c r="GN2789"/>
      <c r="GO2789"/>
      <c r="GP2789"/>
      <c r="GQ2789"/>
      <c r="GR2789"/>
      <c r="GS2789"/>
      <c r="GT2789"/>
      <c r="GU2789"/>
      <c r="GV2789"/>
      <c r="GW2789"/>
      <c r="GX2789"/>
      <c r="GY2789"/>
      <c r="GZ2789"/>
      <c r="HA2789"/>
      <c r="HB2789"/>
      <c r="HC2789"/>
      <c r="HD2789"/>
      <c r="HE2789"/>
    </row>
    <row r="2790" spans="6:213" s="19" customFormat="1" x14ac:dyDescent="0.25">
      <c r="F2790" s="20"/>
      <c r="G2790" s="20"/>
      <c r="H2790" s="20"/>
      <c r="I2790" s="20"/>
      <c r="J2790" s="21"/>
      <c r="K2790" s="21"/>
      <c r="L2790" s="20"/>
      <c r="M2790" s="20"/>
      <c r="N2790" s="22"/>
      <c r="O2790" s="22"/>
      <c r="P2790" s="22"/>
      <c r="Q2790" s="22"/>
      <c r="U2790" s="20"/>
      <c r="V2790" s="20"/>
      <c r="W2790" s="20"/>
      <c r="X2790" s="27"/>
      <c r="Y2790" s="253"/>
      <c r="Z2790" s="30"/>
      <c r="AA2790" s="30"/>
      <c r="AB2790" s="31"/>
      <c r="AC2790" s="31"/>
      <c r="AD2790" s="31"/>
      <c r="AE2790" s="31"/>
      <c r="AF2790" s="31"/>
      <c r="AG2790" s="241"/>
      <c r="AH2790" s="31"/>
      <c r="AI2790" s="31"/>
      <c r="AJ2790" s="31"/>
      <c r="AK2790" s="31"/>
      <c r="AL2790" s="120"/>
      <c r="AM2790" s="25"/>
      <c r="AN2790" s="25"/>
      <c r="AO2790" s="25"/>
      <c r="AP2790" s="25"/>
      <c r="AQ2790"/>
      <c r="AR2790" s="25"/>
      <c r="AS2790" s="31"/>
      <c r="AT2790" s="25"/>
      <c r="AU2790" s="25"/>
      <c r="AV2790" s="31"/>
      <c r="BC2790" s="1"/>
      <c r="BD2790"/>
      <c r="BE2790"/>
      <c r="BF2790" s="1"/>
      <c r="BG2790"/>
      <c r="BH2790"/>
      <c r="BI2790"/>
      <c r="BJ2790" s="1"/>
      <c r="BK2790" s="1"/>
      <c r="BL2790"/>
      <c r="BM2790" s="1"/>
      <c r="BN2790" s="1"/>
      <c r="BO2790" s="1"/>
      <c r="BP2790" s="1"/>
      <c r="BQ2790" s="1"/>
      <c r="BR2790" s="1"/>
      <c r="BS2790" s="1"/>
      <c r="BT2790" s="22"/>
      <c r="BU2790" s="1"/>
      <c r="BV2790" s="1"/>
      <c r="BW2790" s="1"/>
      <c r="BX2790" s="1"/>
      <c r="BY2790" s="1"/>
      <c r="BZ2790" s="1"/>
      <c r="CA2790" s="1"/>
      <c r="CB2790" s="1"/>
      <c r="CC2790" s="1"/>
      <c r="CD2790" s="1"/>
      <c r="CE2790" s="1"/>
      <c r="CF2790" s="1"/>
      <c r="CG2790" s="1"/>
      <c r="CH2790" s="1"/>
      <c r="CI2790" s="1"/>
      <c r="CJ2790" s="1"/>
      <c r="CK2790" s="1"/>
      <c r="CL2790" s="1"/>
      <c r="CM2790" s="1"/>
      <c r="CN2790" s="1"/>
      <c r="CO2790" s="1"/>
      <c r="CP2790" s="1"/>
      <c r="CQ2790" s="1"/>
      <c r="CR2790" s="1"/>
      <c r="CS2790" s="1"/>
      <c r="CT2790" s="1"/>
      <c r="CU2790" s="1"/>
      <c r="CV2790" s="1"/>
      <c r="CW2790" s="1"/>
      <c r="CX2790" s="1"/>
      <c r="CY2790" s="1"/>
      <c r="CZ2790" s="1"/>
      <c r="DA2790" s="1"/>
      <c r="DB2790" s="1"/>
      <c r="DC2790" s="1"/>
      <c r="DD2790" s="1"/>
      <c r="DE2790" s="1"/>
      <c r="DF2790" s="1"/>
      <c r="DG2790" s="1"/>
      <c r="DH2790" s="1"/>
      <c r="DI2790" s="1"/>
      <c r="DJ2790" s="1"/>
      <c r="DK2790" s="1"/>
      <c r="DL2790" s="1"/>
      <c r="DM2790" s="1"/>
      <c r="DN2790" s="1"/>
      <c r="DO2790" s="1"/>
      <c r="DP2790" s="1"/>
      <c r="DQ2790" s="1"/>
      <c r="DR2790" s="1"/>
      <c r="DS2790" s="1"/>
      <c r="DT2790" s="1"/>
      <c r="DU2790" s="1"/>
      <c r="DV2790" s="1"/>
      <c r="DW2790" s="1"/>
      <c r="DX2790" s="1"/>
      <c r="DY2790" s="1"/>
      <c r="DZ2790" s="1"/>
      <c r="EA2790" s="1"/>
      <c r="EB2790" s="1"/>
      <c r="EC2790" s="1"/>
      <c r="ED2790" s="1"/>
      <c r="EE2790" s="1"/>
      <c r="EF2790" s="1"/>
      <c r="EG2790" s="1"/>
      <c r="EH2790" s="1"/>
      <c r="EI2790" s="1"/>
      <c r="EJ2790" s="1"/>
      <c r="EK2790" s="1"/>
      <c r="EL2790" s="1"/>
      <c r="EM2790" s="1"/>
      <c r="EN2790" s="1"/>
      <c r="EO2790" s="1"/>
      <c r="EP2790" s="1"/>
      <c r="EQ2790" s="1"/>
      <c r="ER2790" s="1"/>
      <c r="ES2790" s="1"/>
      <c r="ET2790" s="1"/>
      <c r="EU2790" s="1"/>
      <c r="EV2790" s="1"/>
      <c r="EW2790" s="1"/>
      <c r="EX2790" s="1"/>
      <c r="EY2790" s="1"/>
      <c r="EZ2790" s="1"/>
      <c r="FA2790" s="1"/>
      <c r="FB2790" s="1"/>
      <c r="FC2790" s="1"/>
      <c r="FD2790" s="1"/>
      <c r="FE2790" s="1"/>
      <c r="FF2790" s="1"/>
      <c r="FG2790" s="1"/>
      <c r="FH2790" s="1"/>
      <c r="FI2790" s="1"/>
      <c r="FJ2790" s="1"/>
      <c r="FK2790" s="1"/>
      <c r="FL2790" s="1"/>
      <c r="FM2790" s="1"/>
      <c r="FN2790" s="1"/>
      <c r="FO2790" s="1"/>
      <c r="FP2790" s="1"/>
      <c r="FQ2790" s="1"/>
      <c r="FR2790" s="1"/>
      <c r="FS2790" s="1"/>
      <c r="FT2790" s="1"/>
      <c r="FU2790" s="1"/>
      <c r="FV2790" s="1"/>
      <c r="FW2790" s="1"/>
      <c r="FX2790" s="1"/>
      <c r="FY2790" s="1"/>
      <c r="FZ2790" s="1"/>
      <c r="GA2790" s="1"/>
      <c r="GB2790" s="1"/>
      <c r="GC2790" s="1"/>
      <c r="GD2790" s="1"/>
      <c r="GE2790" s="1"/>
      <c r="GF2790" s="1"/>
      <c r="GG2790" s="1"/>
      <c r="GH2790" s="1"/>
      <c r="GI2790" s="1"/>
      <c r="GJ2790" s="1"/>
      <c r="GK2790"/>
      <c r="GL2790"/>
      <c r="GM2790"/>
      <c r="GN2790"/>
      <c r="GO2790"/>
      <c r="GP2790"/>
      <c r="GQ2790"/>
      <c r="GR2790"/>
      <c r="GS2790"/>
      <c r="GT2790"/>
      <c r="GU2790"/>
      <c r="GV2790"/>
      <c r="GW2790"/>
      <c r="GX2790"/>
      <c r="GY2790"/>
      <c r="GZ2790"/>
      <c r="HA2790"/>
      <c r="HB2790"/>
      <c r="HC2790"/>
      <c r="HD2790"/>
      <c r="HE2790"/>
    </row>
    <row r="2791" spans="6:213" s="19" customFormat="1" x14ac:dyDescent="0.25">
      <c r="F2791" s="20"/>
      <c r="G2791" s="20"/>
      <c r="H2791" s="20"/>
      <c r="I2791" s="20"/>
      <c r="J2791" s="21"/>
      <c r="K2791" s="21"/>
      <c r="L2791" s="20"/>
      <c r="M2791" s="20"/>
      <c r="N2791" s="22"/>
      <c r="O2791" s="22"/>
      <c r="P2791" s="22"/>
      <c r="Q2791" s="22"/>
      <c r="U2791" s="20"/>
      <c r="V2791" s="20"/>
      <c r="W2791" s="20"/>
      <c r="X2791" s="27"/>
      <c r="Y2791" s="253"/>
      <c r="Z2791" s="30"/>
      <c r="AA2791" s="30"/>
      <c r="AB2791" s="31"/>
      <c r="AC2791" s="31"/>
      <c r="AD2791" s="31"/>
      <c r="AE2791" s="31"/>
      <c r="AF2791" s="31"/>
      <c r="AG2791" s="241"/>
      <c r="AH2791" s="31"/>
      <c r="AI2791" s="31"/>
      <c r="AJ2791" s="31"/>
      <c r="AK2791" s="31"/>
      <c r="AL2791" s="120"/>
      <c r="AM2791" s="25"/>
      <c r="AN2791" s="25"/>
      <c r="AO2791" s="25"/>
      <c r="AP2791" s="25"/>
      <c r="AQ2791"/>
      <c r="AR2791" s="25"/>
      <c r="AS2791" s="31"/>
      <c r="AT2791" s="25"/>
      <c r="AU2791" s="25"/>
      <c r="AV2791" s="31"/>
      <c r="BC2791" s="1"/>
      <c r="BD2791"/>
      <c r="BE2791"/>
      <c r="BF2791" s="1"/>
      <c r="BG2791"/>
      <c r="BH2791"/>
      <c r="BI2791"/>
      <c r="BJ2791" s="1"/>
      <c r="BK2791" s="1"/>
      <c r="BL2791"/>
      <c r="BM2791" s="1"/>
      <c r="BN2791" s="1"/>
      <c r="BO2791" s="1"/>
      <c r="BP2791" s="1"/>
      <c r="BQ2791" s="1"/>
      <c r="BR2791" s="1"/>
      <c r="BS2791" s="1"/>
      <c r="BT2791" s="22"/>
      <c r="BU2791" s="1"/>
      <c r="BV2791" s="1"/>
      <c r="BW2791" s="1"/>
      <c r="BX2791" s="1"/>
      <c r="BY2791" s="1"/>
      <c r="BZ2791" s="1"/>
      <c r="CA2791" s="1"/>
      <c r="CB2791" s="1"/>
      <c r="CC2791" s="1"/>
      <c r="CD2791" s="1"/>
      <c r="CE2791" s="1"/>
      <c r="CF2791" s="1"/>
      <c r="CG2791" s="1"/>
      <c r="CH2791" s="1"/>
      <c r="CI2791" s="1"/>
      <c r="CJ2791" s="1"/>
      <c r="CK2791" s="1"/>
      <c r="CL2791" s="1"/>
      <c r="CM2791" s="1"/>
      <c r="CN2791" s="1"/>
      <c r="CO2791" s="1"/>
      <c r="CP2791" s="1"/>
      <c r="CQ2791" s="1"/>
      <c r="CR2791" s="1"/>
      <c r="CS2791" s="1"/>
      <c r="CT2791" s="1"/>
      <c r="CU2791" s="1"/>
      <c r="CV2791" s="1"/>
      <c r="CW2791" s="1"/>
      <c r="CX2791" s="1"/>
      <c r="CY2791" s="1"/>
      <c r="CZ2791" s="1"/>
      <c r="DA2791" s="1"/>
      <c r="DB2791" s="1"/>
      <c r="DC2791" s="1"/>
      <c r="DD2791" s="1"/>
      <c r="DE2791" s="1"/>
      <c r="DF2791" s="1"/>
      <c r="DG2791" s="1"/>
      <c r="DH2791" s="1"/>
      <c r="DI2791" s="1"/>
      <c r="DJ2791" s="1"/>
      <c r="DK2791" s="1"/>
      <c r="DL2791" s="1"/>
      <c r="DM2791" s="1"/>
      <c r="DN2791" s="1"/>
      <c r="DO2791" s="1"/>
      <c r="DP2791" s="1"/>
      <c r="DQ2791" s="1"/>
      <c r="DR2791" s="1"/>
      <c r="DS2791" s="1"/>
      <c r="DT2791" s="1"/>
      <c r="DU2791" s="1"/>
      <c r="DV2791" s="1"/>
      <c r="DW2791" s="1"/>
      <c r="DX2791" s="1"/>
      <c r="DY2791" s="1"/>
      <c r="DZ2791" s="1"/>
      <c r="EA2791" s="1"/>
      <c r="EB2791" s="1"/>
      <c r="EC2791" s="1"/>
      <c r="ED2791" s="1"/>
      <c r="EE2791" s="1"/>
      <c r="EF2791" s="1"/>
      <c r="EG2791" s="1"/>
      <c r="EH2791" s="1"/>
      <c r="EI2791" s="1"/>
      <c r="EJ2791" s="1"/>
      <c r="EK2791" s="1"/>
      <c r="EL2791" s="1"/>
      <c r="EM2791" s="1"/>
      <c r="EN2791" s="1"/>
      <c r="EO2791" s="1"/>
      <c r="EP2791" s="1"/>
      <c r="EQ2791" s="1"/>
      <c r="ER2791" s="1"/>
      <c r="ES2791" s="1"/>
      <c r="ET2791" s="1"/>
      <c r="EU2791" s="1"/>
      <c r="EV2791" s="1"/>
      <c r="EW2791" s="1"/>
      <c r="EX2791" s="1"/>
      <c r="EY2791" s="1"/>
      <c r="EZ2791" s="1"/>
      <c r="FA2791" s="1"/>
      <c r="FB2791" s="1"/>
      <c r="FC2791" s="1"/>
      <c r="FD2791" s="1"/>
      <c r="FE2791" s="1"/>
      <c r="FF2791" s="1"/>
      <c r="FG2791" s="1"/>
      <c r="FH2791" s="1"/>
      <c r="FI2791" s="1"/>
      <c r="FJ2791" s="1"/>
      <c r="FK2791" s="1"/>
      <c r="FL2791" s="1"/>
      <c r="FM2791" s="1"/>
      <c r="FN2791" s="1"/>
      <c r="FO2791" s="1"/>
      <c r="FP2791" s="1"/>
      <c r="FQ2791" s="1"/>
      <c r="FR2791" s="1"/>
      <c r="FS2791" s="1"/>
      <c r="FT2791" s="1"/>
      <c r="FU2791" s="1"/>
      <c r="FV2791" s="1"/>
      <c r="FW2791" s="1"/>
      <c r="FX2791" s="1"/>
      <c r="FY2791" s="1"/>
      <c r="FZ2791" s="1"/>
      <c r="GA2791" s="1"/>
      <c r="GB2791" s="1"/>
      <c r="GC2791" s="1"/>
      <c r="GD2791" s="1"/>
      <c r="GE2791" s="1"/>
      <c r="GF2791" s="1"/>
      <c r="GG2791" s="1"/>
      <c r="GH2791" s="1"/>
      <c r="GI2791" s="1"/>
      <c r="GJ2791" s="1"/>
      <c r="GK2791"/>
      <c r="GL2791"/>
      <c r="GM2791"/>
      <c r="GN2791"/>
      <c r="GO2791"/>
      <c r="GP2791"/>
      <c r="GQ2791"/>
      <c r="GR2791"/>
      <c r="GS2791"/>
      <c r="GT2791"/>
      <c r="GU2791"/>
      <c r="GV2791"/>
      <c r="GW2791"/>
      <c r="GX2791"/>
      <c r="GY2791"/>
      <c r="GZ2791"/>
      <c r="HA2791"/>
      <c r="HB2791"/>
      <c r="HC2791"/>
      <c r="HD2791"/>
      <c r="HE2791"/>
    </row>
    <row r="2792" spans="6:213" s="19" customFormat="1" x14ac:dyDescent="0.25">
      <c r="F2792" s="20"/>
      <c r="G2792" s="20"/>
      <c r="H2792" s="20"/>
      <c r="I2792" s="20"/>
      <c r="J2792" s="21"/>
      <c r="K2792" s="21"/>
      <c r="L2792" s="20"/>
      <c r="M2792" s="20"/>
      <c r="N2792" s="22"/>
      <c r="O2792" s="22"/>
      <c r="P2792" s="22"/>
      <c r="Q2792" s="22"/>
      <c r="U2792" s="20"/>
      <c r="V2792" s="20"/>
      <c r="W2792" s="20"/>
      <c r="X2792" s="27"/>
      <c r="Y2792" s="253"/>
      <c r="Z2792" s="30"/>
      <c r="AA2792" s="30"/>
      <c r="AB2792" s="31"/>
      <c r="AC2792" s="31"/>
      <c r="AD2792" s="31"/>
      <c r="AE2792" s="31"/>
      <c r="AF2792" s="31"/>
      <c r="AG2792" s="241"/>
      <c r="AH2792" s="31"/>
      <c r="AI2792" s="31"/>
      <c r="AJ2792" s="31"/>
      <c r="AK2792" s="31"/>
      <c r="AL2792" s="120"/>
      <c r="AM2792" s="25"/>
      <c r="AN2792" s="25"/>
      <c r="AO2792" s="25"/>
      <c r="AP2792" s="25"/>
      <c r="AQ2792"/>
      <c r="AR2792" s="25"/>
      <c r="AS2792" s="31"/>
      <c r="AT2792" s="25"/>
      <c r="AU2792" s="25"/>
      <c r="AV2792" s="31"/>
      <c r="BC2792" s="1"/>
      <c r="BD2792"/>
      <c r="BE2792"/>
      <c r="BF2792" s="1"/>
      <c r="BG2792"/>
      <c r="BH2792"/>
      <c r="BI2792"/>
      <c r="BJ2792" s="1"/>
      <c r="BK2792" s="1"/>
      <c r="BL2792"/>
      <c r="BM2792" s="1"/>
      <c r="BN2792" s="1"/>
      <c r="BO2792" s="1"/>
      <c r="BP2792" s="1"/>
      <c r="BQ2792" s="1"/>
      <c r="BR2792" s="1"/>
      <c r="BS2792" s="1"/>
      <c r="BT2792" s="22"/>
      <c r="BU2792" s="1"/>
      <c r="BV2792" s="1"/>
      <c r="BW2792" s="1"/>
      <c r="BX2792" s="1"/>
      <c r="BY2792" s="1"/>
      <c r="BZ2792" s="1"/>
      <c r="CA2792" s="1"/>
      <c r="CB2792" s="1"/>
      <c r="CC2792" s="1"/>
      <c r="CD2792" s="1"/>
      <c r="CE2792" s="1"/>
      <c r="CF2792" s="1"/>
      <c r="CG2792" s="1"/>
      <c r="CH2792" s="1"/>
      <c r="CI2792" s="1"/>
      <c r="CJ2792" s="1"/>
      <c r="CK2792" s="1"/>
      <c r="CL2792" s="1"/>
      <c r="CM2792" s="1"/>
      <c r="CN2792" s="1"/>
      <c r="CO2792" s="1"/>
      <c r="CP2792" s="1"/>
      <c r="CQ2792" s="1"/>
      <c r="CR2792" s="1"/>
      <c r="CS2792" s="1"/>
      <c r="CT2792" s="1"/>
      <c r="CU2792" s="1"/>
      <c r="CV2792" s="1"/>
      <c r="CW2792" s="1"/>
      <c r="CX2792" s="1"/>
      <c r="CY2792" s="1"/>
      <c r="CZ2792" s="1"/>
      <c r="DA2792" s="1"/>
      <c r="DB2792" s="1"/>
      <c r="DC2792" s="1"/>
      <c r="DD2792" s="1"/>
      <c r="DE2792" s="1"/>
      <c r="DF2792" s="1"/>
      <c r="DG2792" s="1"/>
      <c r="DH2792" s="1"/>
      <c r="DI2792" s="1"/>
      <c r="DJ2792" s="1"/>
      <c r="DK2792" s="1"/>
      <c r="DL2792" s="1"/>
      <c r="DM2792" s="1"/>
      <c r="DN2792" s="1"/>
      <c r="DO2792" s="1"/>
      <c r="DP2792" s="1"/>
      <c r="DQ2792" s="1"/>
      <c r="DR2792" s="1"/>
      <c r="DS2792" s="1"/>
      <c r="DT2792" s="1"/>
      <c r="DU2792" s="1"/>
      <c r="DV2792" s="1"/>
      <c r="DW2792" s="1"/>
      <c r="DX2792" s="1"/>
      <c r="DY2792" s="1"/>
      <c r="DZ2792" s="1"/>
      <c r="EA2792" s="1"/>
      <c r="EB2792" s="1"/>
      <c r="EC2792" s="1"/>
      <c r="ED2792" s="1"/>
      <c r="EE2792" s="1"/>
      <c r="EF2792" s="1"/>
      <c r="EG2792" s="1"/>
      <c r="EH2792" s="1"/>
      <c r="EI2792" s="1"/>
      <c r="EJ2792" s="1"/>
      <c r="EK2792" s="1"/>
      <c r="EL2792" s="1"/>
      <c r="EM2792" s="1"/>
      <c r="EN2792" s="1"/>
      <c r="EO2792" s="1"/>
      <c r="EP2792" s="1"/>
      <c r="EQ2792" s="1"/>
      <c r="ER2792" s="1"/>
      <c r="ES2792" s="1"/>
      <c r="ET2792" s="1"/>
      <c r="EU2792" s="1"/>
      <c r="EV2792" s="1"/>
      <c r="EW2792" s="1"/>
      <c r="EX2792" s="1"/>
      <c r="EY2792" s="1"/>
      <c r="EZ2792" s="1"/>
      <c r="FA2792" s="1"/>
      <c r="FB2792" s="1"/>
      <c r="FC2792" s="1"/>
      <c r="FD2792" s="1"/>
      <c r="FE2792" s="1"/>
      <c r="FF2792" s="1"/>
      <c r="FG2792" s="1"/>
      <c r="FH2792" s="1"/>
      <c r="FI2792" s="1"/>
      <c r="FJ2792" s="1"/>
      <c r="FK2792" s="1"/>
      <c r="FL2792" s="1"/>
      <c r="FM2792" s="1"/>
      <c r="FN2792" s="1"/>
      <c r="FO2792" s="1"/>
      <c r="FP2792" s="1"/>
      <c r="FQ2792" s="1"/>
      <c r="FR2792" s="1"/>
      <c r="FS2792" s="1"/>
      <c r="FT2792" s="1"/>
      <c r="FU2792" s="1"/>
      <c r="FV2792" s="1"/>
      <c r="FW2792" s="1"/>
      <c r="FX2792" s="1"/>
      <c r="FY2792" s="1"/>
      <c r="FZ2792" s="1"/>
      <c r="GA2792" s="1"/>
      <c r="GB2792" s="1"/>
      <c r="GC2792" s="1"/>
      <c r="GD2792" s="1"/>
      <c r="GE2792" s="1"/>
      <c r="GF2792" s="1"/>
      <c r="GG2792" s="1"/>
      <c r="GH2792" s="1"/>
      <c r="GI2792" s="1"/>
      <c r="GJ2792" s="1"/>
      <c r="GK2792"/>
      <c r="GL2792"/>
      <c r="GM2792"/>
      <c r="GN2792"/>
      <c r="GO2792"/>
      <c r="GP2792"/>
      <c r="GQ2792"/>
      <c r="GR2792"/>
      <c r="GS2792"/>
      <c r="GT2792"/>
      <c r="GU2792"/>
      <c r="GV2792"/>
      <c r="GW2792"/>
      <c r="GX2792"/>
      <c r="GY2792"/>
      <c r="GZ2792"/>
      <c r="HA2792"/>
      <c r="HB2792"/>
      <c r="HC2792"/>
      <c r="HD2792"/>
      <c r="HE2792"/>
    </row>
    <row r="2793" spans="6:213" s="19" customFormat="1" x14ac:dyDescent="0.25">
      <c r="F2793" s="20"/>
      <c r="G2793" s="20"/>
      <c r="H2793" s="20"/>
      <c r="I2793" s="20"/>
      <c r="J2793" s="21"/>
      <c r="K2793" s="21"/>
      <c r="L2793" s="20"/>
      <c r="M2793" s="20"/>
      <c r="N2793" s="22"/>
      <c r="O2793" s="22"/>
      <c r="P2793" s="22"/>
      <c r="Q2793" s="22"/>
      <c r="U2793" s="20"/>
      <c r="V2793" s="20"/>
      <c r="W2793" s="20"/>
      <c r="X2793" s="27"/>
      <c r="Y2793" s="253"/>
      <c r="Z2793" s="30"/>
      <c r="AA2793" s="30"/>
      <c r="AB2793" s="31"/>
      <c r="AC2793" s="31"/>
      <c r="AD2793" s="31"/>
      <c r="AE2793" s="31"/>
      <c r="AF2793" s="31"/>
      <c r="AG2793" s="241"/>
      <c r="AH2793" s="31"/>
      <c r="AI2793" s="31"/>
      <c r="AJ2793" s="31"/>
      <c r="AK2793" s="31"/>
      <c r="AL2793" s="120"/>
      <c r="AM2793" s="25"/>
      <c r="AN2793" s="25"/>
      <c r="AO2793" s="25"/>
      <c r="AP2793" s="25"/>
      <c r="AQ2793"/>
      <c r="AR2793" s="25"/>
      <c r="AS2793" s="31"/>
      <c r="AT2793" s="25"/>
      <c r="AU2793" s="25"/>
      <c r="AV2793" s="31"/>
      <c r="BC2793" s="1"/>
      <c r="BD2793"/>
      <c r="BE2793"/>
      <c r="BF2793" s="1"/>
      <c r="BG2793"/>
      <c r="BH2793"/>
      <c r="BI2793"/>
      <c r="BJ2793" s="1"/>
      <c r="BK2793" s="1"/>
      <c r="BL2793"/>
      <c r="BM2793" s="1"/>
      <c r="BN2793" s="1"/>
      <c r="BO2793" s="1"/>
      <c r="BP2793" s="1"/>
      <c r="BQ2793" s="1"/>
      <c r="BR2793" s="1"/>
      <c r="BS2793" s="1"/>
      <c r="BT2793" s="22"/>
      <c r="BU2793" s="1"/>
      <c r="BV2793" s="1"/>
      <c r="BW2793" s="1"/>
      <c r="BX2793" s="1"/>
      <c r="BY2793" s="1"/>
      <c r="BZ2793" s="1"/>
      <c r="CA2793" s="1"/>
      <c r="CB2793" s="1"/>
      <c r="CC2793" s="1"/>
      <c r="CD2793" s="1"/>
      <c r="CE2793" s="1"/>
      <c r="CF2793" s="1"/>
      <c r="CG2793" s="1"/>
      <c r="CH2793" s="1"/>
      <c r="CI2793" s="1"/>
      <c r="CJ2793" s="1"/>
      <c r="CK2793" s="1"/>
      <c r="CL2793" s="1"/>
      <c r="CM2793" s="1"/>
      <c r="CN2793" s="1"/>
      <c r="CO2793" s="1"/>
      <c r="CP2793" s="1"/>
      <c r="CQ2793" s="1"/>
      <c r="CR2793" s="1"/>
      <c r="CS2793" s="1"/>
      <c r="CT2793" s="1"/>
      <c r="CU2793" s="1"/>
      <c r="CV2793" s="1"/>
      <c r="CW2793" s="1"/>
      <c r="CX2793" s="1"/>
      <c r="CY2793" s="1"/>
      <c r="CZ2793" s="1"/>
      <c r="DA2793" s="1"/>
      <c r="DB2793" s="1"/>
      <c r="DC2793" s="1"/>
      <c r="DD2793" s="1"/>
      <c r="DE2793" s="1"/>
      <c r="DF2793" s="1"/>
      <c r="DG2793" s="1"/>
      <c r="DH2793" s="1"/>
      <c r="DI2793" s="1"/>
      <c r="DJ2793" s="1"/>
      <c r="DK2793" s="1"/>
      <c r="DL2793" s="1"/>
      <c r="DM2793" s="1"/>
      <c r="DN2793" s="1"/>
      <c r="DO2793" s="1"/>
      <c r="DP2793" s="1"/>
      <c r="DQ2793" s="1"/>
      <c r="DR2793" s="1"/>
      <c r="DS2793" s="1"/>
      <c r="DT2793" s="1"/>
      <c r="DU2793" s="1"/>
      <c r="DV2793" s="1"/>
      <c r="DW2793" s="1"/>
      <c r="DX2793" s="1"/>
      <c r="DY2793" s="1"/>
      <c r="DZ2793" s="1"/>
      <c r="EA2793" s="1"/>
      <c r="EB2793" s="1"/>
      <c r="EC2793" s="1"/>
      <c r="ED2793" s="1"/>
      <c r="EE2793" s="1"/>
      <c r="EF2793" s="1"/>
      <c r="EG2793" s="1"/>
      <c r="EH2793" s="1"/>
      <c r="EI2793" s="1"/>
      <c r="EJ2793" s="1"/>
      <c r="EK2793" s="1"/>
      <c r="EL2793" s="1"/>
      <c r="EM2793" s="1"/>
      <c r="EN2793" s="1"/>
      <c r="EO2793" s="1"/>
      <c r="EP2793" s="1"/>
      <c r="EQ2793" s="1"/>
      <c r="ER2793" s="1"/>
      <c r="ES2793" s="1"/>
      <c r="ET2793" s="1"/>
      <c r="EU2793" s="1"/>
      <c r="EV2793" s="1"/>
      <c r="EW2793" s="1"/>
      <c r="EX2793" s="1"/>
      <c r="EY2793" s="1"/>
      <c r="EZ2793" s="1"/>
      <c r="FA2793" s="1"/>
      <c r="FB2793" s="1"/>
      <c r="FC2793" s="1"/>
      <c r="FD2793" s="1"/>
      <c r="FE2793" s="1"/>
      <c r="FF2793" s="1"/>
      <c r="FG2793" s="1"/>
      <c r="FH2793" s="1"/>
      <c r="FI2793" s="1"/>
      <c r="FJ2793" s="1"/>
      <c r="FK2793" s="1"/>
      <c r="FL2793" s="1"/>
      <c r="FM2793" s="1"/>
      <c r="FN2793" s="1"/>
      <c r="FO2793" s="1"/>
      <c r="FP2793" s="1"/>
      <c r="FQ2793" s="1"/>
      <c r="FR2793" s="1"/>
      <c r="FS2793" s="1"/>
      <c r="FT2793" s="1"/>
      <c r="FU2793" s="1"/>
      <c r="FV2793" s="1"/>
      <c r="FW2793" s="1"/>
      <c r="FX2793" s="1"/>
      <c r="FY2793" s="1"/>
      <c r="FZ2793" s="1"/>
      <c r="GA2793" s="1"/>
      <c r="GB2793" s="1"/>
      <c r="GC2793" s="1"/>
      <c r="GD2793" s="1"/>
      <c r="GE2793" s="1"/>
      <c r="GF2793" s="1"/>
      <c r="GG2793" s="1"/>
      <c r="GH2793" s="1"/>
      <c r="GI2793" s="1"/>
      <c r="GJ2793" s="1"/>
      <c r="GK2793"/>
      <c r="GL2793"/>
      <c r="GM2793"/>
      <c r="GN2793"/>
      <c r="GO2793"/>
      <c r="GP2793"/>
      <c r="GQ2793"/>
      <c r="GR2793"/>
      <c r="GS2793"/>
      <c r="GT2793"/>
      <c r="GU2793"/>
      <c r="GV2793"/>
      <c r="GW2793"/>
      <c r="GX2793"/>
      <c r="GY2793"/>
      <c r="GZ2793"/>
      <c r="HA2793"/>
      <c r="HB2793"/>
      <c r="HC2793"/>
      <c r="HD2793"/>
      <c r="HE2793"/>
    </row>
    <row r="2794" spans="6:213" s="19" customFormat="1" x14ac:dyDescent="0.25">
      <c r="F2794" s="20"/>
      <c r="G2794" s="20"/>
      <c r="H2794" s="20"/>
      <c r="I2794" s="20"/>
      <c r="J2794" s="21"/>
      <c r="K2794" s="21"/>
      <c r="L2794" s="20"/>
      <c r="M2794" s="20"/>
      <c r="N2794" s="22"/>
      <c r="O2794" s="22"/>
      <c r="P2794" s="22"/>
      <c r="Q2794" s="22"/>
      <c r="U2794" s="20"/>
      <c r="V2794" s="20"/>
      <c r="W2794" s="20"/>
      <c r="X2794" s="27"/>
      <c r="Y2794" s="253"/>
      <c r="Z2794" s="30"/>
      <c r="AA2794" s="30"/>
      <c r="AB2794" s="31"/>
      <c r="AC2794" s="31"/>
      <c r="AD2794" s="31"/>
      <c r="AE2794" s="31"/>
      <c r="AF2794" s="31"/>
      <c r="AG2794" s="241"/>
      <c r="AH2794" s="31"/>
      <c r="AI2794" s="31"/>
      <c r="AJ2794" s="31"/>
      <c r="AK2794" s="31"/>
      <c r="AL2794" s="120"/>
      <c r="AM2794" s="25"/>
      <c r="AN2794" s="25"/>
      <c r="AO2794" s="25"/>
      <c r="AP2794" s="25"/>
      <c r="AQ2794"/>
      <c r="AR2794" s="25"/>
      <c r="AS2794" s="31"/>
      <c r="AT2794" s="25"/>
      <c r="AU2794" s="25"/>
      <c r="AV2794" s="31"/>
      <c r="BC2794" s="1"/>
      <c r="BD2794"/>
      <c r="BE2794"/>
      <c r="BF2794" s="1"/>
      <c r="BG2794"/>
      <c r="BH2794"/>
      <c r="BI2794"/>
      <c r="BJ2794" s="1"/>
      <c r="BK2794" s="1"/>
      <c r="BL2794"/>
      <c r="BM2794" s="1"/>
      <c r="BN2794" s="1"/>
      <c r="BO2794" s="1"/>
      <c r="BP2794" s="1"/>
      <c r="BQ2794" s="1"/>
      <c r="BR2794" s="1"/>
      <c r="BS2794" s="1"/>
      <c r="BT2794" s="22"/>
      <c r="BU2794" s="1"/>
      <c r="BV2794" s="1"/>
      <c r="BW2794" s="1"/>
      <c r="BX2794" s="1"/>
      <c r="BY2794" s="1"/>
      <c r="BZ2794" s="1"/>
      <c r="CA2794" s="1"/>
      <c r="CB2794" s="1"/>
      <c r="CC2794" s="1"/>
      <c r="CD2794" s="1"/>
      <c r="CE2794" s="1"/>
      <c r="CF2794" s="1"/>
      <c r="CG2794" s="1"/>
      <c r="CH2794" s="1"/>
      <c r="CI2794" s="1"/>
      <c r="CJ2794" s="1"/>
      <c r="CK2794" s="1"/>
      <c r="CL2794" s="1"/>
      <c r="CM2794" s="1"/>
      <c r="CN2794" s="1"/>
      <c r="CO2794" s="1"/>
      <c r="CP2794" s="1"/>
      <c r="CQ2794" s="1"/>
      <c r="CR2794" s="1"/>
      <c r="CS2794" s="1"/>
      <c r="CT2794" s="1"/>
      <c r="CU2794" s="1"/>
      <c r="CV2794" s="1"/>
      <c r="CW2794" s="1"/>
      <c r="CX2794" s="1"/>
      <c r="CY2794" s="1"/>
      <c r="CZ2794" s="1"/>
      <c r="DA2794" s="1"/>
      <c r="DB2794" s="1"/>
      <c r="DC2794" s="1"/>
      <c r="DD2794" s="1"/>
      <c r="DE2794" s="1"/>
      <c r="DF2794" s="1"/>
      <c r="DG2794" s="1"/>
      <c r="DH2794" s="1"/>
      <c r="DI2794" s="1"/>
      <c r="DJ2794" s="1"/>
      <c r="DK2794" s="1"/>
      <c r="DL2794" s="1"/>
      <c r="DM2794" s="1"/>
      <c r="DN2794" s="1"/>
      <c r="DO2794" s="1"/>
      <c r="DP2794" s="1"/>
      <c r="DQ2794" s="1"/>
      <c r="DR2794" s="1"/>
      <c r="DS2794" s="1"/>
      <c r="DT2794" s="1"/>
      <c r="DU2794" s="1"/>
      <c r="DV2794" s="1"/>
      <c r="DW2794" s="1"/>
      <c r="DX2794" s="1"/>
      <c r="DY2794" s="1"/>
      <c r="DZ2794" s="1"/>
      <c r="EA2794" s="1"/>
      <c r="EB2794" s="1"/>
      <c r="EC2794" s="1"/>
      <c r="ED2794" s="1"/>
      <c r="EE2794" s="1"/>
      <c r="EF2794" s="1"/>
      <c r="EG2794" s="1"/>
      <c r="EH2794" s="1"/>
      <c r="EI2794" s="1"/>
      <c r="EJ2794" s="1"/>
      <c r="EK2794" s="1"/>
      <c r="EL2794" s="1"/>
      <c r="EM2794" s="1"/>
      <c r="EN2794" s="1"/>
      <c r="EO2794" s="1"/>
      <c r="EP2794" s="1"/>
      <c r="EQ2794" s="1"/>
      <c r="ER2794" s="1"/>
      <c r="ES2794" s="1"/>
      <c r="ET2794" s="1"/>
      <c r="EU2794" s="1"/>
      <c r="EV2794" s="1"/>
      <c r="EW2794" s="1"/>
      <c r="EX2794" s="1"/>
      <c r="EY2794" s="1"/>
      <c r="EZ2794" s="1"/>
      <c r="FA2794" s="1"/>
      <c r="FB2794" s="1"/>
      <c r="FC2794" s="1"/>
      <c r="FD2794" s="1"/>
      <c r="FE2794" s="1"/>
      <c r="FF2794" s="1"/>
      <c r="FG2794" s="1"/>
      <c r="FH2794" s="1"/>
      <c r="FI2794" s="1"/>
      <c r="FJ2794" s="1"/>
      <c r="FK2794" s="1"/>
      <c r="FL2794" s="1"/>
      <c r="FM2794" s="1"/>
      <c r="FN2794" s="1"/>
      <c r="FO2794" s="1"/>
      <c r="FP2794" s="1"/>
      <c r="FQ2794" s="1"/>
      <c r="FR2794" s="1"/>
      <c r="FS2794" s="1"/>
      <c r="FT2794" s="1"/>
      <c r="FU2794" s="1"/>
      <c r="FV2794" s="1"/>
      <c r="FW2794" s="1"/>
      <c r="FX2794" s="1"/>
      <c r="FY2794" s="1"/>
      <c r="FZ2794" s="1"/>
      <c r="GA2794" s="1"/>
      <c r="GB2794" s="1"/>
      <c r="GC2794" s="1"/>
      <c r="GD2794" s="1"/>
      <c r="GE2794" s="1"/>
      <c r="GF2794" s="1"/>
      <c r="GG2794" s="1"/>
      <c r="GH2794" s="1"/>
      <c r="GI2794" s="1"/>
      <c r="GJ2794" s="1"/>
      <c r="GK2794"/>
      <c r="GL2794"/>
      <c r="GM2794"/>
      <c r="GN2794"/>
      <c r="GO2794"/>
      <c r="GP2794"/>
      <c r="GQ2794"/>
      <c r="GR2794"/>
      <c r="GS2794"/>
      <c r="GT2794"/>
      <c r="GU2794"/>
      <c r="GV2794"/>
      <c r="GW2794"/>
      <c r="GX2794"/>
      <c r="GY2794"/>
      <c r="GZ2794"/>
      <c r="HA2794"/>
      <c r="HB2794"/>
      <c r="HC2794"/>
      <c r="HD2794"/>
      <c r="HE2794"/>
    </row>
    <row r="2795" spans="6:213" s="19" customFormat="1" x14ac:dyDescent="0.25">
      <c r="F2795" s="20"/>
      <c r="G2795" s="20"/>
      <c r="H2795" s="20"/>
      <c r="I2795" s="20"/>
      <c r="J2795" s="21"/>
      <c r="K2795" s="21"/>
      <c r="L2795" s="20"/>
      <c r="M2795" s="20"/>
      <c r="N2795" s="22"/>
      <c r="O2795" s="22"/>
      <c r="P2795" s="22"/>
      <c r="Q2795" s="22"/>
      <c r="U2795" s="20"/>
      <c r="V2795" s="20"/>
      <c r="W2795" s="20"/>
      <c r="X2795" s="27"/>
      <c r="Y2795" s="253"/>
      <c r="Z2795" s="30"/>
      <c r="AA2795" s="30"/>
      <c r="AB2795" s="31"/>
      <c r="AC2795" s="31"/>
      <c r="AD2795" s="31"/>
      <c r="AE2795" s="31"/>
      <c r="AF2795" s="31"/>
      <c r="AG2795" s="241"/>
      <c r="AH2795" s="31"/>
      <c r="AI2795" s="31"/>
      <c r="AJ2795" s="31"/>
      <c r="AK2795" s="31"/>
      <c r="AL2795" s="120"/>
      <c r="AM2795" s="25"/>
      <c r="AN2795" s="25"/>
      <c r="AO2795" s="25"/>
      <c r="AP2795" s="25"/>
      <c r="AQ2795"/>
      <c r="AR2795" s="25"/>
      <c r="AS2795" s="31"/>
      <c r="AT2795" s="25"/>
      <c r="AU2795" s="25"/>
      <c r="AV2795" s="31"/>
      <c r="BC2795" s="1"/>
      <c r="BD2795"/>
      <c r="BE2795"/>
      <c r="BF2795" s="1"/>
      <c r="BG2795"/>
      <c r="BH2795"/>
      <c r="BI2795"/>
      <c r="BJ2795" s="1"/>
      <c r="BK2795" s="1"/>
      <c r="BL2795"/>
      <c r="BM2795" s="1"/>
      <c r="BN2795" s="1"/>
      <c r="BO2795" s="1"/>
      <c r="BP2795" s="1"/>
      <c r="BQ2795" s="1"/>
      <c r="BR2795" s="1"/>
      <c r="BS2795" s="1"/>
      <c r="BT2795" s="22"/>
      <c r="BU2795" s="1"/>
      <c r="BV2795" s="1"/>
      <c r="BW2795" s="1"/>
      <c r="BX2795" s="1"/>
      <c r="BY2795" s="1"/>
      <c r="BZ2795" s="1"/>
      <c r="CA2795" s="1"/>
      <c r="CB2795" s="1"/>
      <c r="CC2795" s="1"/>
      <c r="CD2795" s="1"/>
      <c r="CE2795" s="1"/>
      <c r="CF2795" s="1"/>
      <c r="CG2795" s="1"/>
      <c r="CH2795" s="1"/>
      <c r="CI2795" s="1"/>
      <c r="CJ2795" s="1"/>
      <c r="CK2795" s="1"/>
      <c r="CL2795" s="1"/>
      <c r="CM2795" s="1"/>
      <c r="CN2795" s="1"/>
      <c r="CO2795" s="1"/>
      <c r="CP2795" s="1"/>
      <c r="CQ2795" s="1"/>
      <c r="CR2795" s="1"/>
      <c r="CS2795" s="1"/>
      <c r="CT2795" s="1"/>
      <c r="CU2795" s="1"/>
      <c r="CV2795" s="1"/>
      <c r="CW2795" s="1"/>
      <c r="CX2795" s="1"/>
      <c r="CY2795" s="1"/>
      <c r="CZ2795" s="1"/>
      <c r="DA2795" s="1"/>
      <c r="DB2795" s="1"/>
      <c r="DC2795" s="1"/>
      <c r="DD2795" s="1"/>
      <c r="DE2795" s="1"/>
      <c r="DF2795" s="1"/>
      <c r="DG2795" s="1"/>
      <c r="DH2795" s="1"/>
      <c r="DI2795" s="1"/>
      <c r="DJ2795" s="1"/>
      <c r="DK2795" s="1"/>
      <c r="DL2795" s="1"/>
      <c r="DM2795" s="1"/>
      <c r="DN2795" s="1"/>
      <c r="DO2795" s="1"/>
      <c r="DP2795" s="1"/>
      <c r="DQ2795" s="1"/>
      <c r="DR2795" s="1"/>
      <c r="DS2795" s="1"/>
      <c r="DT2795" s="1"/>
      <c r="DU2795" s="1"/>
      <c r="DV2795" s="1"/>
      <c r="DW2795" s="1"/>
      <c r="DX2795" s="1"/>
      <c r="DY2795" s="1"/>
      <c r="DZ2795" s="1"/>
      <c r="EA2795" s="1"/>
      <c r="EB2795" s="1"/>
      <c r="EC2795" s="1"/>
      <c r="ED2795" s="1"/>
      <c r="EE2795" s="1"/>
      <c r="EF2795" s="1"/>
      <c r="EG2795" s="1"/>
      <c r="EH2795" s="1"/>
      <c r="EI2795" s="1"/>
      <c r="EJ2795" s="1"/>
      <c r="EK2795" s="1"/>
      <c r="EL2795" s="1"/>
      <c r="EM2795" s="1"/>
      <c r="EN2795" s="1"/>
      <c r="EO2795" s="1"/>
      <c r="EP2795" s="1"/>
      <c r="EQ2795" s="1"/>
      <c r="ER2795" s="1"/>
      <c r="ES2795" s="1"/>
      <c r="ET2795" s="1"/>
      <c r="EU2795" s="1"/>
      <c r="EV2795" s="1"/>
      <c r="EW2795" s="1"/>
      <c r="EX2795" s="1"/>
      <c r="EY2795" s="1"/>
      <c r="EZ2795" s="1"/>
      <c r="FA2795" s="1"/>
      <c r="FB2795" s="1"/>
      <c r="FC2795" s="1"/>
      <c r="FD2795" s="1"/>
      <c r="FE2795" s="1"/>
      <c r="FF2795" s="1"/>
      <c r="FG2795" s="1"/>
      <c r="FH2795" s="1"/>
      <c r="FI2795" s="1"/>
      <c r="FJ2795" s="1"/>
      <c r="FK2795" s="1"/>
      <c r="FL2795" s="1"/>
      <c r="FM2795" s="1"/>
      <c r="FN2795" s="1"/>
      <c r="FO2795" s="1"/>
      <c r="FP2795" s="1"/>
      <c r="FQ2795" s="1"/>
      <c r="FR2795" s="1"/>
      <c r="FS2795" s="1"/>
      <c r="FT2795" s="1"/>
      <c r="FU2795" s="1"/>
      <c r="FV2795" s="1"/>
      <c r="FW2795" s="1"/>
      <c r="FX2795" s="1"/>
      <c r="FY2795" s="1"/>
      <c r="FZ2795" s="1"/>
      <c r="GA2795" s="1"/>
      <c r="GB2795" s="1"/>
      <c r="GC2795" s="1"/>
      <c r="GD2795" s="1"/>
      <c r="GE2795" s="1"/>
      <c r="GF2795" s="1"/>
      <c r="GG2795" s="1"/>
      <c r="GH2795" s="1"/>
      <c r="GI2795" s="1"/>
      <c r="GJ2795" s="1"/>
      <c r="GK2795"/>
      <c r="GL2795"/>
      <c r="GM2795"/>
      <c r="GN2795"/>
      <c r="GO2795"/>
      <c r="GP2795"/>
      <c r="GQ2795"/>
      <c r="GR2795"/>
      <c r="GS2795"/>
      <c r="GT2795"/>
      <c r="GU2795"/>
      <c r="GV2795"/>
      <c r="GW2795"/>
      <c r="GX2795"/>
      <c r="GY2795"/>
      <c r="GZ2795"/>
      <c r="HA2795"/>
      <c r="HB2795"/>
      <c r="HC2795"/>
      <c r="HD2795"/>
      <c r="HE2795"/>
    </row>
    <row r="2796" spans="6:213" s="19" customFormat="1" x14ac:dyDescent="0.25">
      <c r="F2796" s="20"/>
      <c r="G2796" s="20"/>
      <c r="H2796" s="20"/>
      <c r="I2796" s="20"/>
      <c r="J2796" s="21"/>
      <c r="K2796" s="21"/>
      <c r="L2796" s="20"/>
      <c r="M2796" s="20"/>
      <c r="N2796" s="22"/>
      <c r="O2796" s="22"/>
      <c r="P2796" s="22"/>
      <c r="Q2796" s="22"/>
      <c r="U2796" s="20"/>
      <c r="V2796" s="20"/>
      <c r="W2796" s="20"/>
      <c r="X2796" s="27"/>
      <c r="Y2796" s="253"/>
      <c r="Z2796" s="30"/>
      <c r="AA2796" s="30"/>
      <c r="AB2796" s="31"/>
      <c r="AC2796" s="31"/>
      <c r="AD2796" s="31"/>
      <c r="AE2796" s="31"/>
      <c r="AF2796" s="31"/>
      <c r="AG2796" s="241"/>
      <c r="AH2796" s="31"/>
      <c r="AI2796" s="31"/>
      <c r="AJ2796" s="31"/>
      <c r="AK2796" s="31"/>
      <c r="AL2796" s="120"/>
      <c r="AM2796" s="25"/>
      <c r="AN2796" s="25"/>
      <c r="AO2796" s="25"/>
      <c r="AP2796" s="25"/>
      <c r="AQ2796"/>
      <c r="AR2796" s="25"/>
      <c r="AS2796" s="31"/>
      <c r="AT2796" s="25"/>
      <c r="AU2796" s="25"/>
      <c r="AV2796" s="31"/>
      <c r="BC2796" s="1"/>
      <c r="BD2796"/>
      <c r="BE2796"/>
      <c r="BF2796" s="1"/>
      <c r="BG2796"/>
      <c r="BH2796"/>
      <c r="BI2796"/>
      <c r="BJ2796" s="1"/>
      <c r="BK2796" s="1"/>
      <c r="BL2796"/>
      <c r="BM2796" s="1"/>
      <c r="BN2796" s="1"/>
      <c r="BO2796" s="1"/>
      <c r="BP2796" s="1"/>
      <c r="BQ2796" s="1"/>
      <c r="BR2796" s="1"/>
      <c r="BS2796" s="1"/>
      <c r="BT2796" s="22"/>
      <c r="BU2796" s="1"/>
      <c r="BV2796" s="1"/>
      <c r="BW2796" s="1"/>
      <c r="BX2796" s="1"/>
      <c r="BY2796" s="1"/>
      <c r="BZ2796" s="1"/>
      <c r="CA2796" s="1"/>
      <c r="CB2796" s="1"/>
      <c r="CC2796" s="1"/>
      <c r="CD2796" s="1"/>
      <c r="CE2796" s="1"/>
      <c r="CF2796" s="1"/>
      <c r="CG2796" s="1"/>
      <c r="CH2796" s="1"/>
      <c r="CI2796" s="1"/>
      <c r="CJ2796" s="1"/>
      <c r="CK2796" s="1"/>
      <c r="CL2796" s="1"/>
      <c r="CM2796" s="1"/>
      <c r="CN2796" s="1"/>
      <c r="CO2796" s="1"/>
      <c r="CP2796" s="1"/>
      <c r="CQ2796" s="1"/>
      <c r="CR2796" s="1"/>
      <c r="CS2796" s="1"/>
      <c r="CT2796" s="1"/>
      <c r="CU2796" s="1"/>
      <c r="CV2796" s="1"/>
      <c r="CW2796" s="1"/>
      <c r="CX2796" s="1"/>
      <c r="CY2796" s="1"/>
      <c r="CZ2796" s="1"/>
      <c r="DA2796" s="1"/>
      <c r="DB2796" s="1"/>
      <c r="DC2796" s="1"/>
      <c r="DD2796" s="1"/>
      <c r="DE2796" s="1"/>
      <c r="DF2796" s="1"/>
      <c r="DG2796" s="1"/>
      <c r="DH2796" s="1"/>
      <c r="DI2796" s="1"/>
      <c r="DJ2796" s="1"/>
      <c r="DK2796" s="1"/>
      <c r="DL2796" s="1"/>
      <c r="DM2796" s="1"/>
      <c r="DN2796" s="1"/>
      <c r="DO2796" s="1"/>
      <c r="DP2796" s="1"/>
      <c r="DQ2796" s="1"/>
      <c r="DR2796" s="1"/>
      <c r="DS2796" s="1"/>
      <c r="DT2796" s="1"/>
      <c r="DU2796" s="1"/>
      <c r="DV2796" s="1"/>
      <c r="DW2796" s="1"/>
      <c r="DX2796" s="1"/>
      <c r="DY2796" s="1"/>
      <c r="DZ2796" s="1"/>
      <c r="EA2796" s="1"/>
      <c r="EB2796" s="1"/>
      <c r="EC2796" s="1"/>
      <c r="ED2796" s="1"/>
      <c r="EE2796" s="1"/>
      <c r="EF2796" s="1"/>
      <c r="EG2796" s="1"/>
      <c r="EH2796" s="1"/>
      <c r="EI2796" s="1"/>
      <c r="EJ2796" s="1"/>
      <c r="EK2796" s="1"/>
      <c r="EL2796" s="1"/>
      <c r="EM2796" s="1"/>
      <c r="EN2796" s="1"/>
      <c r="EO2796" s="1"/>
      <c r="EP2796" s="1"/>
      <c r="EQ2796" s="1"/>
      <c r="ER2796" s="1"/>
      <c r="ES2796" s="1"/>
      <c r="ET2796" s="1"/>
      <c r="EU2796" s="1"/>
      <c r="EV2796" s="1"/>
      <c r="EW2796" s="1"/>
      <c r="EX2796" s="1"/>
      <c r="EY2796" s="1"/>
      <c r="EZ2796" s="1"/>
      <c r="FA2796" s="1"/>
      <c r="FB2796" s="1"/>
      <c r="FC2796" s="1"/>
      <c r="FD2796" s="1"/>
      <c r="FE2796" s="1"/>
      <c r="FF2796" s="1"/>
      <c r="FG2796" s="1"/>
      <c r="FH2796" s="1"/>
      <c r="FI2796" s="1"/>
      <c r="FJ2796" s="1"/>
      <c r="FK2796" s="1"/>
      <c r="FL2796" s="1"/>
      <c r="FM2796" s="1"/>
      <c r="FN2796" s="1"/>
      <c r="FO2796" s="1"/>
      <c r="FP2796" s="1"/>
      <c r="FQ2796" s="1"/>
      <c r="FR2796" s="1"/>
      <c r="FS2796" s="1"/>
      <c r="FT2796" s="1"/>
      <c r="FU2796" s="1"/>
      <c r="FV2796" s="1"/>
      <c r="FW2796" s="1"/>
      <c r="FX2796" s="1"/>
      <c r="FY2796" s="1"/>
      <c r="FZ2796" s="1"/>
      <c r="GA2796" s="1"/>
      <c r="GB2796" s="1"/>
      <c r="GC2796" s="1"/>
      <c r="GD2796" s="1"/>
      <c r="GE2796" s="1"/>
      <c r="GF2796" s="1"/>
      <c r="GG2796" s="1"/>
      <c r="GH2796" s="1"/>
      <c r="GI2796" s="1"/>
      <c r="GJ2796" s="1"/>
      <c r="GK2796"/>
      <c r="GL2796"/>
      <c r="GM2796"/>
      <c r="GN2796"/>
      <c r="GO2796"/>
      <c r="GP2796"/>
      <c r="GQ2796"/>
      <c r="GR2796"/>
      <c r="GS2796"/>
      <c r="GT2796"/>
      <c r="GU2796"/>
      <c r="GV2796"/>
      <c r="GW2796"/>
      <c r="GX2796"/>
      <c r="GY2796"/>
      <c r="GZ2796"/>
      <c r="HA2796"/>
      <c r="HB2796"/>
      <c r="HC2796"/>
      <c r="HD2796"/>
      <c r="HE2796"/>
    </row>
    <row r="2797" spans="6:213" s="19" customFormat="1" x14ac:dyDescent="0.25">
      <c r="F2797" s="20"/>
      <c r="G2797" s="20"/>
      <c r="H2797" s="20"/>
      <c r="I2797" s="20"/>
      <c r="J2797" s="21"/>
      <c r="K2797" s="21"/>
      <c r="L2797" s="20"/>
      <c r="M2797" s="20"/>
      <c r="N2797" s="22"/>
      <c r="O2797" s="22"/>
      <c r="P2797" s="22"/>
      <c r="Q2797" s="22"/>
      <c r="U2797" s="20"/>
      <c r="V2797" s="20"/>
      <c r="W2797" s="20"/>
      <c r="X2797" s="27"/>
      <c r="Y2797" s="253"/>
      <c r="Z2797" s="30"/>
      <c r="AA2797" s="30"/>
      <c r="AB2797" s="31"/>
      <c r="AC2797" s="31"/>
      <c r="AD2797" s="31"/>
      <c r="AE2797" s="31"/>
      <c r="AF2797" s="31"/>
      <c r="AG2797" s="241"/>
      <c r="AH2797" s="31"/>
      <c r="AI2797" s="31"/>
      <c r="AJ2797" s="31"/>
      <c r="AK2797" s="31"/>
      <c r="AL2797" s="120"/>
      <c r="AM2797" s="25"/>
      <c r="AN2797" s="25"/>
      <c r="AO2797" s="25"/>
      <c r="AP2797" s="25"/>
      <c r="AQ2797"/>
      <c r="AR2797" s="25"/>
      <c r="AS2797" s="31"/>
      <c r="AT2797" s="25"/>
      <c r="AU2797" s="25"/>
      <c r="AV2797" s="31"/>
      <c r="BC2797" s="1"/>
      <c r="BD2797"/>
      <c r="BE2797"/>
      <c r="BF2797" s="1"/>
      <c r="BG2797"/>
      <c r="BH2797"/>
      <c r="BI2797"/>
      <c r="BJ2797" s="1"/>
      <c r="BK2797" s="1"/>
      <c r="BL2797"/>
      <c r="BM2797" s="1"/>
      <c r="BN2797" s="1"/>
      <c r="BO2797" s="1"/>
      <c r="BP2797" s="1"/>
      <c r="BQ2797" s="1"/>
      <c r="BR2797" s="1"/>
      <c r="BS2797" s="1"/>
      <c r="BT2797" s="22"/>
      <c r="BU2797" s="1"/>
      <c r="BV2797" s="1"/>
      <c r="BW2797" s="1"/>
      <c r="BX2797" s="1"/>
      <c r="BY2797" s="1"/>
      <c r="BZ2797" s="1"/>
      <c r="CA2797" s="1"/>
      <c r="CB2797" s="1"/>
      <c r="CC2797" s="1"/>
      <c r="CD2797" s="1"/>
      <c r="CE2797" s="1"/>
      <c r="CF2797" s="1"/>
      <c r="CG2797" s="1"/>
      <c r="CH2797" s="1"/>
      <c r="CI2797" s="1"/>
      <c r="CJ2797" s="1"/>
      <c r="CK2797" s="1"/>
      <c r="CL2797" s="1"/>
      <c r="CM2797" s="1"/>
      <c r="CN2797" s="1"/>
      <c r="CO2797" s="1"/>
      <c r="CP2797" s="1"/>
      <c r="CQ2797" s="1"/>
      <c r="CR2797" s="1"/>
      <c r="CS2797" s="1"/>
      <c r="CT2797" s="1"/>
      <c r="CU2797" s="1"/>
      <c r="CV2797" s="1"/>
      <c r="CW2797" s="1"/>
      <c r="CX2797" s="1"/>
      <c r="CY2797" s="1"/>
      <c r="CZ2797" s="1"/>
      <c r="DA2797" s="1"/>
      <c r="DB2797" s="1"/>
      <c r="DC2797" s="1"/>
      <c r="DD2797" s="1"/>
      <c r="DE2797" s="1"/>
      <c r="DF2797" s="1"/>
      <c r="DG2797" s="1"/>
      <c r="DH2797" s="1"/>
      <c r="DI2797" s="1"/>
      <c r="DJ2797" s="1"/>
      <c r="DK2797" s="1"/>
      <c r="DL2797" s="1"/>
      <c r="DM2797" s="1"/>
      <c r="DN2797" s="1"/>
      <c r="DO2797" s="1"/>
      <c r="DP2797" s="1"/>
      <c r="DQ2797" s="1"/>
      <c r="DR2797" s="1"/>
      <c r="DS2797" s="1"/>
      <c r="DT2797" s="1"/>
      <c r="DU2797" s="1"/>
      <c r="DV2797" s="1"/>
      <c r="DW2797" s="1"/>
      <c r="DX2797" s="1"/>
      <c r="DY2797" s="1"/>
      <c r="DZ2797" s="1"/>
      <c r="EA2797" s="1"/>
      <c r="EB2797" s="1"/>
      <c r="EC2797" s="1"/>
      <c r="ED2797" s="1"/>
      <c r="EE2797" s="1"/>
      <c r="EF2797" s="1"/>
      <c r="EG2797" s="1"/>
      <c r="EH2797" s="1"/>
      <c r="EI2797" s="1"/>
      <c r="EJ2797" s="1"/>
      <c r="EK2797" s="1"/>
      <c r="EL2797" s="1"/>
      <c r="EM2797" s="1"/>
      <c r="EN2797" s="1"/>
      <c r="EO2797" s="1"/>
      <c r="EP2797" s="1"/>
      <c r="EQ2797" s="1"/>
      <c r="ER2797" s="1"/>
      <c r="ES2797" s="1"/>
      <c r="ET2797" s="1"/>
      <c r="EU2797" s="1"/>
      <c r="EV2797" s="1"/>
      <c r="EW2797" s="1"/>
      <c r="EX2797" s="1"/>
      <c r="EY2797" s="1"/>
      <c r="EZ2797" s="1"/>
      <c r="FA2797" s="1"/>
      <c r="FB2797" s="1"/>
      <c r="FC2797" s="1"/>
      <c r="FD2797" s="1"/>
      <c r="FE2797" s="1"/>
      <c r="FF2797" s="1"/>
      <c r="FG2797" s="1"/>
      <c r="FH2797" s="1"/>
      <c r="FI2797" s="1"/>
      <c r="FJ2797" s="1"/>
      <c r="FK2797" s="1"/>
      <c r="FL2797" s="1"/>
      <c r="FM2797" s="1"/>
      <c r="FN2797" s="1"/>
      <c r="FO2797" s="1"/>
      <c r="FP2797" s="1"/>
      <c r="FQ2797" s="1"/>
      <c r="FR2797" s="1"/>
      <c r="FS2797" s="1"/>
      <c r="FT2797" s="1"/>
      <c r="FU2797" s="1"/>
      <c r="FV2797" s="1"/>
      <c r="FW2797" s="1"/>
      <c r="FX2797" s="1"/>
      <c r="FY2797" s="1"/>
      <c r="FZ2797" s="1"/>
      <c r="GA2797" s="1"/>
      <c r="GB2797" s="1"/>
      <c r="GC2797" s="1"/>
      <c r="GD2797" s="1"/>
      <c r="GE2797" s="1"/>
      <c r="GF2797" s="1"/>
      <c r="GG2797" s="1"/>
      <c r="GH2797" s="1"/>
      <c r="GI2797" s="1"/>
      <c r="GJ2797" s="1"/>
      <c r="GK2797"/>
      <c r="GL2797"/>
      <c r="GM2797"/>
      <c r="GN2797"/>
      <c r="GO2797"/>
      <c r="GP2797"/>
      <c r="GQ2797"/>
      <c r="GR2797"/>
      <c r="GS2797"/>
      <c r="GT2797"/>
      <c r="GU2797"/>
      <c r="GV2797"/>
      <c r="GW2797"/>
      <c r="GX2797"/>
      <c r="GY2797"/>
      <c r="GZ2797"/>
      <c r="HA2797"/>
      <c r="HB2797"/>
      <c r="HC2797"/>
      <c r="HD2797"/>
      <c r="HE2797"/>
    </row>
    <row r="2798" spans="6:213" s="19" customFormat="1" x14ac:dyDescent="0.25">
      <c r="F2798" s="20"/>
      <c r="G2798" s="20"/>
      <c r="H2798" s="20"/>
      <c r="I2798" s="20"/>
      <c r="J2798" s="21"/>
      <c r="K2798" s="21"/>
      <c r="L2798" s="20"/>
      <c r="M2798" s="20"/>
      <c r="N2798" s="22"/>
      <c r="O2798" s="22"/>
      <c r="P2798" s="22"/>
      <c r="Q2798" s="22"/>
      <c r="U2798" s="20"/>
      <c r="V2798" s="20"/>
      <c r="W2798" s="20"/>
      <c r="X2798" s="27"/>
      <c r="Y2798" s="253"/>
      <c r="Z2798" s="30"/>
      <c r="AA2798" s="30"/>
      <c r="AB2798" s="31"/>
      <c r="AC2798" s="31"/>
      <c r="AD2798" s="31"/>
      <c r="AE2798" s="31"/>
      <c r="AF2798" s="31"/>
      <c r="AG2798" s="241"/>
      <c r="AH2798" s="31"/>
      <c r="AI2798" s="31"/>
      <c r="AJ2798" s="31"/>
      <c r="AK2798" s="31"/>
      <c r="AL2798" s="120"/>
      <c r="AM2798" s="25"/>
      <c r="AN2798" s="25"/>
      <c r="AO2798" s="25"/>
      <c r="AP2798" s="25"/>
      <c r="AQ2798"/>
      <c r="AR2798" s="25"/>
      <c r="AS2798" s="31"/>
      <c r="AT2798" s="25"/>
      <c r="AU2798" s="25"/>
      <c r="AV2798" s="31"/>
      <c r="BC2798" s="1"/>
      <c r="BD2798"/>
      <c r="BE2798"/>
      <c r="BF2798" s="1"/>
      <c r="BG2798"/>
      <c r="BH2798"/>
      <c r="BI2798"/>
      <c r="BJ2798" s="1"/>
      <c r="BK2798" s="1"/>
      <c r="BL2798"/>
      <c r="BM2798" s="1"/>
      <c r="BN2798" s="1"/>
      <c r="BO2798" s="1"/>
      <c r="BP2798" s="1"/>
      <c r="BQ2798" s="1"/>
      <c r="BR2798" s="1"/>
      <c r="BS2798" s="1"/>
      <c r="BT2798" s="22"/>
      <c r="BU2798" s="1"/>
      <c r="BV2798" s="1"/>
      <c r="BW2798" s="1"/>
      <c r="BX2798" s="1"/>
      <c r="BY2798" s="1"/>
      <c r="BZ2798" s="1"/>
      <c r="CA2798" s="1"/>
      <c r="CB2798" s="1"/>
      <c r="CC2798" s="1"/>
      <c r="CD2798" s="1"/>
      <c r="CE2798" s="1"/>
      <c r="CF2798" s="1"/>
      <c r="CG2798" s="1"/>
      <c r="CH2798" s="1"/>
      <c r="CI2798" s="1"/>
      <c r="CJ2798" s="1"/>
      <c r="CK2798" s="1"/>
      <c r="CL2798" s="1"/>
      <c r="CM2798" s="1"/>
      <c r="CN2798" s="1"/>
      <c r="CO2798" s="1"/>
      <c r="CP2798" s="1"/>
      <c r="CQ2798" s="1"/>
      <c r="CR2798" s="1"/>
      <c r="CS2798" s="1"/>
      <c r="CT2798" s="1"/>
      <c r="CU2798" s="1"/>
      <c r="CV2798" s="1"/>
      <c r="CW2798" s="1"/>
      <c r="CX2798" s="1"/>
      <c r="CY2798" s="1"/>
      <c r="CZ2798" s="1"/>
      <c r="DA2798" s="1"/>
      <c r="DB2798" s="1"/>
      <c r="DC2798" s="1"/>
      <c r="DD2798" s="1"/>
      <c r="DE2798" s="1"/>
      <c r="DF2798" s="1"/>
      <c r="DG2798" s="1"/>
      <c r="DH2798" s="1"/>
      <c r="DI2798" s="1"/>
      <c r="DJ2798" s="1"/>
      <c r="DK2798" s="1"/>
      <c r="DL2798" s="1"/>
      <c r="DM2798" s="1"/>
      <c r="DN2798" s="1"/>
      <c r="DO2798" s="1"/>
      <c r="DP2798" s="1"/>
      <c r="DQ2798" s="1"/>
      <c r="DR2798" s="1"/>
      <c r="DS2798" s="1"/>
      <c r="DT2798" s="1"/>
      <c r="DU2798" s="1"/>
      <c r="DV2798" s="1"/>
      <c r="DW2798" s="1"/>
      <c r="DX2798" s="1"/>
      <c r="DY2798" s="1"/>
      <c r="DZ2798" s="1"/>
      <c r="EA2798" s="1"/>
      <c r="EB2798" s="1"/>
      <c r="EC2798" s="1"/>
      <c r="ED2798" s="1"/>
      <c r="EE2798" s="1"/>
      <c r="EF2798" s="1"/>
      <c r="EG2798" s="1"/>
      <c r="EH2798" s="1"/>
      <c r="EI2798" s="1"/>
      <c r="EJ2798" s="1"/>
      <c r="EK2798" s="1"/>
      <c r="EL2798" s="1"/>
      <c r="EM2798" s="1"/>
      <c r="EN2798" s="1"/>
      <c r="EO2798" s="1"/>
      <c r="EP2798" s="1"/>
      <c r="EQ2798" s="1"/>
      <c r="ER2798" s="1"/>
      <c r="ES2798" s="1"/>
      <c r="ET2798" s="1"/>
      <c r="EU2798" s="1"/>
      <c r="EV2798" s="1"/>
      <c r="EW2798" s="1"/>
      <c r="EX2798" s="1"/>
      <c r="EY2798" s="1"/>
      <c r="EZ2798" s="1"/>
      <c r="FA2798" s="1"/>
      <c r="FB2798" s="1"/>
      <c r="FC2798" s="1"/>
      <c r="FD2798" s="1"/>
      <c r="FE2798" s="1"/>
      <c r="FF2798" s="1"/>
      <c r="FG2798" s="1"/>
      <c r="FH2798" s="1"/>
      <c r="FI2798" s="1"/>
      <c r="FJ2798" s="1"/>
      <c r="FK2798" s="1"/>
      <c r="FL2798" s="1"/>
      <c r="FM2798" s="1"/>
      <c r="FN2798" s="1"/>
      <c r="FO2798" s="1"/>
      <c r="FP2798" s="1"/>
      <c r="FQ2798" s="1"/>
      <c r="FR2798" s="1"/>
      <c r="FS2798" s="1"/>
      <c r="FT2798" s="1"/>
      <c r="FU2798" s="1"/>
      <c r="FV2798" s="1"/>
      <c r="FW2798" s="1"/>
      <c r="FX2798" s="1"/>
      <c r="FY2798" s="1"/>
      <c r="FZ2798" s="1"/>
      <c r="GA2798" s="1"/>
      <c r="GB2798" s="1"/>
      <c r="GC2798" s="1"/>
      <c r="GD2798" s="1"/>
      <c r="GE2798" s="1"/>
      <c r="GF2798" s="1"/>
      <c r="GG2798" s="1"/>
      <c r="GH2798" s="1"/>
      <c r="GI2798" s="1"/>
      <c r="GJ2798" s="1"/>
      <c r="GK2798"/>
      <c r="GL2798"/>
      <c r="GM2798"/>
      <c r="GN2798"/>
      <c r="GO2798"/>
      <c r="GP2798"/>
      <c r="GQ2798"/>
      <c r="GR2798"/>
      <c r="GS2798"/>
      <c r="GT2798"/>
      <c r="GU2798"/>
      <c r="GV2798"/>
      <c r="GW2798"/>
      <c r="GX2798"/>
      <c r="GY2798"/>
      <c r="GZ2798"/>
      <c r="HA2798"/>
      <c r="HB2798"/>
      <c r="HC2798"/>
      <c r="HD2798"/>
      <c r="HE2798"/>
    </row>
    <row r="2799" spans="6:213" s="19" customFormat="1" x14ac:dyDescent="0.25">
      <c r="F2799" s="20"/>
      <c r="G2799" s="20"/>
      <c r="H2799" s="20"/>
      <c r="I2799" s="20"/>
      <c r="J2799" s="21"/>
      <c r="K2799" s="21"/>
      <c r="L2799" s="20"/>
      <c r="M2799" s="20"/>
      <c r="N2799" s="22"/>
      <c r="O2799" s="22"/>
      <c r="P2799" s="22"/>
      <c r="Q2799" s="22"/>
      <c r="U2799" s="20"/>
      <c r="V2799" s="20"/>
      <c r="W2799" s="20"/>
      <c r="X2799" s="27"/>
      <c r="Y2799" s="253"/>
      <c r="Z2799" s="30"/>
      <c r="AA2799" s="30"/>
      <c r="AB2799" s="31"/>
      <c r="AC2799" s="31"/>
      <c r="AD2799" s="31"/>
      <c r="AE2799" s="31"/>
      <c r="AF2799" s="31"/>
      <c r="AG2799" s="241"/>
      <c r="AH2799" s="31"/>
      <c r="AI2799" s="31"/>
      <c r="AJ2799" s="31"/>
      <c r="AK2799" s="31"/>
      <c r="AL2799" s="120"/>
      <c r="AM2799" s="25"/>
      <c r="AN2799" s="25"/>
      <c r="AO2799" s="25"/>
      <c r="AP2799" s="25"/>
      <c r="AQ2799"/>
      <c r="AR2799" s="25"/>
      <c r="AS2799" s="31"/>
      <c r="AT2799" s="25"/>
      <c r="AU2799" s="25"/>
      <c r="AV2799" s="31"/>
      <c r="BC2799" s="1"/>
      <c r="BD2799"/>
      <c r="BE2799"/>
      <c r="BF2799" s="1"/>
      <c r="BG2799"/>
      <c r="BH2799"/>
      <c r="BI2799"/>
      <c r="BJ2799" s="1"/>
      <c r="BK2799" s="1"/>
      <c r="BL2799"/>
      <c r="BM2799" s="1"/>
      <c r="BN2799" s="1"/>
      <c r="BO2799" s="1"/>
      <c r="BP2799" s="1"/>
      <c r="BQ2799" s="1"/>
      <c r="BR2799" s="1"/>
      <c r="BS2799" s="1"/>
      <c r="BT2799" s="22"/>
      <c r="BU2799" s="1"/>
      <c r="BV2799" s="1"/>
      <c r="BW2799" s="1"/>
      <c r="BX2799" s="1"/>
      <c r="BY2799" s="1"/>
      <c r="BZ2799" s="1"/>
      <c r="CA2799" s="1"/>
      <c r="CB2799" s="1"/>
      <c r="CC2799" s="1"/>
      <c r="CD2799" s="1"/>
      <c r="CE2799" s="1"/>
      <c r="CF2799" s="1"/>
      <c r="CG2799" s="1"/>
      <c r="CH2799" s="1"/>
      <c r="CI2799" s="1"/>
      <c r="CJ2799" s="1"/>
      <c r="CK2799" s="1"/>
      <c r="CL2799" s="1"/>
      <c r="CM2799" s="1"/>
      <c r="CN2799" s="1"/>
      <c r="CO2799" s="1"/>
      <c r="CP2799" s="1"/>
      <c r="CQ2799" s="1"/>
      <c r="CR2799" s="1"/>
      <c r="CS2799" s="1"/>
      <c r="CT2799" s="1"/>
      <c r="CU2799" s="1"/>
      <c r="CV2799" s="1"/>
      <c r="CW2799" s="1"/>
      <c r="CX2799" s="1"/>
      <c r="CY2799" s="1"/>
      <c r="CZ2799" s="1"/>
      <c r="DA2799" s="1"/>
      <c r="DB2799" s="1"/>
      <c r="DC2799" s="1"/>
      <c r="DD2799" s="1"/>
      <c r="DE2799" s="1"/>
      <c r="DF2799" s="1"/>
      <c r="DG2799" s="1"/>
      <c r="DH2799" s="1"/>
      <c r="DI2799" s="1"/>
      <c r="DJ2799" s="1"/>
      <c r="DK2799" s="1"/>
      <c r="DL2799" s="1"/>
      <c r="DM2799" s="1"/>
      <c r="DN2799" s="1"/>
      <c r="DO2799" s="1"/>
      <c r="DP2799" s="1"/>
      <c r="DQ2799" s="1"/>
      <c r="DR2799" s="1"/>
      <c r="DS2799" s="1"/>
      <c r="DT2799" s="1"/>
      <c r="DU2799" s="1"/>
      <c r="DV2799" s="1"/>
      <c r="DW2799" s="1"/>
      <c r="DX2799" s="1"/>
      <c r="DY2799" s="1"/>
      <c r="DZ2799" s="1"/>
      <c r="EA2799" s="1"/>
      <c r="EB2799" s="1"/>
      <c r="EC2799" s="1"/>
      <c r="ED2799" s="1"/>
      <c r="EE2799" s="1"/>
      <c r="EF2799" s="1"/>
      <c r="EG2799" s="1"/>
      <c r="EH2799" s="1"/>
      <c r="EI2799" s="1"/>
      <c r="EJ2799" s="1"/>
      <c r="EK2799" s="1"/>
      <c r="EL2799" s="1"/>
      <c r="EM2799" s="1"/>
      <c r="EN2799" s="1"/>
      <c r="EO2799" s="1"/>
      <c r="EP2799" s="1"/>
      <c r="EQ2799" s="1"/>
      <c r="ER2799" s="1"/>
      <c r="ES2799" s="1"/>
      <c r="ET2799" s="1"/>
      <c r="EU2799" s="1"/>
      <c r="EV2799" s="1"/>
      <c r="EW2799" s="1"/>
      <c r="EX2799" s="1"/>
      <c r="EY2799" s="1"/>
      <c r="EZ2799" s="1"/>
      <c r="FA2799" s="1"/>
      <c r="FB2799" s="1"/>
      <c r="FC2799" s="1"/>
      <c r="FD2799" s="1"/>
      <c r="FE2799" s="1"/>
      <c r="FF2799" s="1"/>
      <c r="FG2799" s="1"/>
      <c r="FH2799" s="1"/>
      <c r="FI2799" s="1"/>
      <c r="FJ2799" s="1"/>
      <c r="FK2799" s="1"/>
      <c r="FL2799" s="1"/>
      <c r="FM2799" s="1"/>
      <c r="FN2799" s="1"/>
      <c r="FO2799" s="1"/>
      <c r="FP2799" s="1"/>
      <c r="FQ2799" s="1"/>
      <c r="FR2799" s="1"/>
      <c r="FS2799" s="1"/>
      <c r="FT2799" s="1"/>
      <c r="FU2799" s="1"/>
      <c r="FV2799" s="1"/>
      <c r="FW2799" s="1"/>
      <c r="FX2799" s="1"/>
      <c r="FY2799" s="1"/>
      <c r="FZ2799" s="1"/>
      <c r="GA2799" s="1"/>
      <c r="GB2799" s="1"/>
      <c r="GC2799" s="1"/>
      <c r="GD2799" s="1"/>
      <c r="GE2799" s="1"/>
      <c r="GF2799" s="1"/>
      <c r="GG2799" s="1"/>
      <c r="GH2799" s="1"/>
      <c r="GI2799" s="1"/>
      <c r="GJ2799" s="1"/>
      <c r="GK2799"/>
      <c r="GL2799"/>
      <c r="GM2799"/>
      <c r="GN2799"/>
      <c r="GO2799"/>
      <c r="GP2799"/>
      <c r="GQ2799"/>
      <c r="GR2799"/>
      <c r="GS2799"/>
      <c r="GT2799"/>
      <c r="GU2799"/>
      <c r="GV2799"/>
      <c r="GW2799"/>
      <c r="GX2799"/>
      <c r="GY2799"/>
      <c r="GZ2799"/>
      <c r="HA2799"/>
      <c r="HB2799"/>
      <c r="HC2799"/>
      <c r="HD2799"/>
      <c r="HE2799"/>
    </row>
    <row r="2800" spans="6:213" s="19" customFormat="1" x14ac:dyDescent="0.25">
      <c r="F2800" s="20"/>
      <c r="G2800" s="20"/>
      <c r="H2800" s="20"/>
      <c r="I2800" s="20"/>
      <c r="J2800" s="21"/>
      <c r="K2800" s="21"/>
      <c r="L2800" s="20"/>
      <c r="M2800" s="20"/>
      <c r="N2800" s="22"/>
      <c r="O2800" s="22"/>
      <c r="P2800" s="22"/>
      <c r="Q2800" s="22"/>
      <c r="U2800" s="20"/>
      <c r="V2800" s="20"/>
      <c r="W2800" s="20"/>
      <c r="X2800" s="27"/>
      <c r="Y2800" s="253"/>
      <c r="Z2800" s="30"/>
      <c r="AA2800" s="30"/>
      <c r="AB2800" s="31"/>
      <c r="AC2800" s="31"/>
      <c r="AD2800" s="31"/>
      <c r="AE2800" s="31"/>
      <c r="AF2800" s="31"/>
      <c r="AG2800" s="241"/>
      <c r="AH2800" s="31"/>
      <c r="AI2800" s="31"/>
      <c r="AJ2800" s="31"/>
      <c r="AK2800" s="31"/>
      <c r="AL2800" s="120"/>
      <c r="AM2800" s="25"/>
      <c r="AN2800" s="25"/>
      <c r="AO2800" s="25"/>
      <c r="AP2800" s="25"/>
      <c r="AQ2800"/>
      <c r="AR2800" s="25"/>
      <c r="AS2800" s="31"/>
      <c r="AT2800" s="25"/>
      <c r="AU2800" s="25"/>
      <c r="AV2800" s="31"/>
      <c r="BC2800" s="1"/>
      <c r="BD2800"/>
      <c r="BE2800"/>
      <c r="BF2800" s="1"/>
      <c r="BG2800"/>
      <c r="BH2800"/>
      <c r="BI2800"/>
      <c r="BJ2800" s="1"/>
      <c r="BK2800" s="1"/>
      <c r="BL2800"/>
      <c r="BM2800" s="1"/>
      <c r="BN2800" s="1"/>
      <c r="BO2800" s="1"/>
      <c r="BP2800" s="1"/>
      <c r="BQ2800" s="1"/>
      <c r="BR2800" s="1"/>
      <c r="BS2800" s="1"/>
      <c r="BT2800" s="22"/>
      <c r="BU2800" s="1"/>
      <c r="BV2800" s="1"/>
      <c r="BW2800" s="1"/>
      <c r="BX2800" s="1"/>
      <c r="BY2800" s="1"/>
      <c r="BZ2800" s="1"/>
      <c r="CA2800" s="1"/>
      <c r="CB2800" s="1"/>
      <c r="CC2800" s="1"/>
      <c r="CD2800" s="1"/>
      <c r="CE2800" s="1"/>
      <c r="CF2800" s="1"/>
      <c r="CG2800" s="1"/>
      <c r="CH2800" s="1"/>
      <c r="CI2800" s="1"/>
      <c r="CJ2800" s="1"/>
      <c r="CK2800" s="1"/>
      <c r="CL2800" s="1"/>
      <c r="CM2800" s="1"/>
      <c r="CN2800" s="1"/>
      <c r="CO2800" s="1"/>
      <c r="CP2800" s="1"/>
      <c r="CQ2800" s="1"/>
      <c r="CR2800" s="1"/>
      <c r="CS2800" s="1"/>
      <c r="CT2800" s="1"/>
      <c r="CU2800" s="1"/>
      <c r="CV2800" s="1"/>
      <c r="CW2800" s="1"/>
      <c r="CX2800" s="1"/>
      <c r="CY2800" s="1"/>
      <c r="CZ2800" s="1"/>
      <c r="DA2800" s="1"/>
      <c r="DB2800" s="1"/>
      <c r="DC2800" s="1"/>
      <c r="DD2800" s="1"/>
      <c r="DE2800" s="1"/>
      <c r="DF2800" s="1"/>
      <c r="DG2800" s="1"/>
      <c r="DH2800" s="1"/>
      <c r="DI2800" s="1"/>
      <c r="DJ2800" s="1"/>
      <c r="DK2800" s="1"/>
      <c r="DL2800" s="1"/>
      <c r="DM2800" s="1"/>
      <c r="DN2800" s="1"/>
      <c r="DO2800" s="1"/>
      <c r="DP2800" s="1"/>
      <c r="DQ2800" s="1"/>
      <c r="DR2800" s="1"/>
      <c r="DS2800" s="1"/>
      <c r="DT2800" s="1"/>
      <c r="DU2800" s="1"/>
      <c r="DV2800" s="1"/>
      <c r="DW2800" s="1"/>
      <c r="DX2800" s="1"/>
      <c r="DY2800" s="1"/>
      <c r="DZ2800" s="1"/>
      <c r="EA2800" s="1"/>
      <c r="EB2800" s="1"/>
      <c r="EC2800" s="1"/>
      <c r="ED2800" s="1"/>
      <c r="EE2800" s="1"/>
      <c r="EF2800" s="1"/>
      <c r="EG2800" s="1"/>
      <c r="EH2800" s="1"/>
      <c r="EI2800" s="1"/>
      <c r="EJ2800" s="1"/>
      <c r="EK2800" s="1"/>
      <c r="EL2800" s="1"/>
      <c r="EM2800" s="1"/>
      <c r="EN2800" s="1"/>
      <c r="EO2800" s="1"/>
      <c r="EP2800" s="1"/>
      <c r="EQ2800" s="1"/>
      <c r="ER2800" s="1"/>
      <c r="ES2800" s="1"/>
      <c r="ET2800" s="1"/>
      <c r="EU2800" s="1"/>
      <c r="EV2800" s="1"/>
      <c r="EW2800" s="1"/>
      <c r="EX2800" s="1"/>
      <c r="EY2800" s="1"/>
      <c r="EZ2800" s="1"/>
      <c r="FA2800" s="1"/>
      <c r="FB2800" s="1"/>
      <c r="FC2800" s="1"/>
      <c r="FD2800" s="1"/>
      <c r="FE2800" s="1"/>
      <c r="FF2800" s="1"/>
      <c r="FG2800" s="1"/>
      <c r="FH2800" s="1"/>
      <c r="FI2800" s="1"/>
      <c r="FJ2800" s="1"/>
      <c r="FK2800" s="1"/>
      <c r="FL2800" s="1"/>
      <c r="FM2800" s="1"/>
      <c r="FN2800" s="1"/>
      <c r="FO2800" s="1"/>
      <c r="FP2800" s="1"/>
      <c r="FQ2800" s="1"/>
      <c r="FR2800" s="1"/>
      <c r="FS2800" s="1"/>
      <c r="FT2800" s="1"/>
      <c r="FU2800" s="1"/>
      <c r="FV2800" s="1"/>
      <c r="FW2800" s="1"/>
      <c r="FX2800" s="1"/>
      <c r="FY2800" s="1"/>
      <c r="FZ2800" s="1"/>
      <c r="GA2800" s="1"/>
      <c r="GB2800" s="1"/>
      <c r="GC2800" s="1"/>
      <c r="GD2800" s="1"/>
      <c r="GE2800" s="1"/>
      <c r="GF2800" s="1"/>
      <c r="GG2800" s="1"/>
      <c r="GH2800" s="1"/>
      <c r="GI2800" s="1"/>
      <c r="GJ2800" s="1"/>
      <c r="GK2800"/>
      <c r="GL2800"/>
      <c r="GM2800"/>
      <c r="GN2800"/>
      <c r="GO2800"/>
      <c r="GP2800"/>
      <c r="GQ2800"/>
      <c r="GR2800"/>
      <c r="GS2800"/>
      <c r="GT2800"/>
      <c r="GU2800"/>
      <c r="GV2800"/>
      <c r="GW2800"/>
      <c r="GX2800"/>
      <c r="GY2800"/>
      <c r="GZ2800"/>
      <c r="HA2800"/>
      <c r="HB2800"/>
      <c r="HC2800"/>
      <c r="HD2800"/>
      <c r="HE2800"/>
    </row>
    <row r="2801" spans="6:213" s="19" customFormat="1" x14ac:dyDescent="0.25">
      <c r="F2801" s="20"/>
      <c r="G2801" s="20"/>
      <c r="H2801" s="20"/>
      <c r="I2801" s="20"/>
      <c r="J2801" s="21"/>
      <c r="K2801" s="21"/>
      <c r="L2801" s="20"/>
      <c r="M2801" s="20"/>
      <c r="N2801" s="22"/>
      <c r="O2801" s="22"/>
      <c r="P2801" s="22"/>
      <c r="Q2801" s="22"/>
      <c r="U2801" s="20"/>
      <c r="V2801" s="20"/>
      <c r="W2801" s="20"/>
      <c r="X2801" s="27"/>
      <c r="Y2801" s="253"/>
      <c r="Z2801" s="30"/>
      <c r="AA2801" s="30"/>
      <c r="AB2801" s="31"/>
      <c r="AC2801" s="31"/>
      <c r="AD2801" s="31"/>
      <c r="AE2801" s="31"/>
      <c r="AF2801" s="31"/>
      <c r="AG2801" s="241"/>
      <c r="AH2801" s="31"/>
      <c r="AI2801" s="31"/>
      <c r="AJ2801" s="31"/>
      <c r="AK2801" s="31"/>
      <c r="AL2801" s="120"/>
      <c r="AM2801" s="25"/>
      <c r="AN2801" s="25"/>
      <c r="AO2801" s="25"/>
      <c r="AP2801" s="25"/>
      <c r="AQ2801"/>
      <c r="AR2801" s="25"/>
      <c r="AS2801" s="31"/>
      <c r="AT2801" s="25"/>
      <c r="AU2801" s="25"/>
      <c r="AV2801" s="31"/>
      <c r="BC2801" s="1"/>
      <c r="BD2801"/>
      <c r="BE2801"/>
      <c r="BF2801" s="1"/>
      <c r="BG2801"/>
      <c r="BH2801"/>
      <c r="BI2801"/>
      <c r="BJ2801" s="1"/>
      <c r="BK2801" s="1"/>
      <c r="BL2801"/>
      <c r="BM2801" s="1"/>
      <c r="BN2801" s="1"/>
      <c r="BO2801" s="1"/>
      <c r="BP2801" s="1"/>
      <c r="BQ2801" s="1"/>
      <c r="BR2801" s="1"/>
      <c r="BS2801" s="1"/>
      <c r="BT2801" s="22"/>
      <c r="BU2801" s="1"/>
      <c r="BV2801" s="1"/>
      <c r="BW2801" s="1"/>
      <c r="BX2801" s="1"/>
      <c r="BY2801" s="1"/>
      <c r="BZ2801" s="1"/>
      <c r="CA2801" s="1"/>
      <c r="CB2801" s="1"/>
      <c r="CC2801" s="1"/>
      <c r="CD2801" s="1"/>
      <c r="CE2801" s="1"/>
      <c r="CF2801" s="1"/>
      <c r="CG2801" s="1"/>
      <c r="CH2801" s="1"/>
      <c r="CI2801" s="1"/>
      <c r="CJ2801" s="1"/>
      <c r="CK2801" s="1"/>
      <c r="CL2801" s="1"/>
      <c r="CM2801" s="1"/>
      <c r="CN2801" s="1"/>
      <c r="CO2801" s="1"/>
      <c r="CP2801" s="1"/>
      <c r="CQ2801" s="1"/>
      <c r="CR2801" s="1"/>
      <c r="CS2801" s="1"/>
      <c r="CT2801" s="1"/>
      <c r="CU2801" s="1"/>
      <c r="CV2801" s="1"/>
      <c r="CW2801" s="1"/>
      <c r="CX2801" s="1"/>
      <c r="CY2801" s="1"/>
      <c r="CZ2801" s="1"/>
      <c r="DA2801" s="1"/>
      <c r="DB2801" s="1"/>
      <c r="DC2801" s="1"/>
      <c r="DD2801" s="1"/>
      <c r="DE2801" s="1"/>
      <c r="DF2801" s="1"/>
      <c r="DG2801" s="1"/>
      <c r="DH2801" s="1"/>
      <c r="DI2801" s="1"/>
      <c r="DJ2801" s="1"/>
      <c r="DK2801" s="1"/>
      <c r="DL2801" s="1"/>
      <c r="DM2801" s="1"/>
      <c r="DN2801" s="1"/>
      <c r="DO2801" s="1"/>
      <c r="DP2801" s="1"/>
      <c r="DQ2801" s="1"/>
      <c r="DR2801" s="1"/>
      <c r="DS2801" s="1"/>
      <c r="DT2801" s="1"/>
      <c r="DU2801" s="1"/>
      <c r="DV2801" s="1"/>
      <c r="DW2801" s="1"/>
      <c r="DX2801" s="1"/>
      <c r="DY2801" s="1"/>
      <c r="DZ2801" s="1"/>
      <c r="EA2801" s="1"/>
      <c r="EB2801" s="1"/>
      <c r="EC2801" s="1"/>
      <c r="ED2801" s="1"/>
      <c r="EE2801" s="1"/>
      <c r="EF2801" s="1"/>
      <c r="EG2801" s="1"/>
      <c r="EH2801" s="1"/>
      <c r="EI2801" s="1"/>
      <c r="EJ2801" s="1"/>
      <c r="EK2801" s="1"/>
      <c r="EL2801" s="1"/>
      <c r="EM2801" s="1"/>
      <c r="EN2801" s="1"/>
      <c r="EO2801" s="1"/>
      <c r="EP2801" s="1"/>
      <c r="EQ2801" s="1"/>
      <c r="ER2801" s="1"/>
      <c r="ES2801" s="1"/>
      <c r="ET2801" s="1"/>
      <c r="EU2801" s="1"/>
      <c r="EV2801" s="1"/>
      <c r="EW2801" s="1"/>
      <c r="EX2801" s="1"/>
      <c r="EY2801" s="1"/>
      <c r="EZ2801" s="1"/>
      <c r="FA2801" s="1"/>
      <c r="FB2801" s="1"/>
      <c r="FC2801" s="1"/>
      <c r="FD2801" s="1"/>
      <c r="FE2801" s="1"/>
      <c r="FF2801" s="1"/>
      <c r="FG2801" s="1"/>
      <c r="FH2801" s="1"/>
      <c r="FI2801" s="1"/>
      <c r="FJ2801" s="1"/>
      <c r="FK2801" s="1"/>
      <c r="FL2801" s="1"/>
      <c r="FM2801" s="1"/>
      <c r="FN2801" s="1"/>
      <c r="FO2801" s="1"/>
      <c r="FP2801" s="1"/>
      <c r="FQ2801" s="1"/>
      <c r="FR2801" s="1"/>
      <c r="FS2801" s="1"/>
      <c r="FT2801" s="1"/>
      <c r="FU2801" s="1"/>
      <c r="FV2801" s="1"/>
      <c r="FW2801" s="1"/>
      <c r="FX2801" s="1"/>
      <c r="FY2801" s="1"/>
      <c r="FZ2801" s="1"/>
      <c r="GA2801" s="1"/>
      <c r="GB2801" s="1"/>
      <c r="GC2801" s="1"/>
      <c r="GD2801" s="1"/>
      <c r="GE2801" s="1"/>
      <c r="GF2801" s="1"/>
      <c r="GG2801" s="1"/>
      <c r="GH2801" s="1"/>
      <c r="GI2801" s="1"/>
      <c r="GJ2801" s="1"/>
      <c r="GK2801"/>
      <c r="GL2801"/>
      <c r="GM2801"/>
      <c r="GN2801"/>
      <c r="GO2801"/>
      <c r="GP2801"/>
      <c r="GQ2801"/>
      <c r="GR2801"/>
      <c r="GS2801"/>
      <c r="GT2801"/>
      <c r="GU2801"/>
      <c r="GV2801"/>
      <c r="GW2801"/>
      <c r="GX2801"/>
      <c r="GY2801"/>
      <c r="GZ2801"/>
      <c r="HA2801"/>
      <c r="HB2801"/>
      <c r="HC2801"/>
      <c r="HD2801"/>
      <c r="HE2801"/>
    </row>
    <row r="2802" spans="6:213" s="19" customFormat="1" x14ac:dyDescent="0.25">
      <c r="F2802" s="20"/>
      <c r="G2802" s="20"/>
      <c r="H2802" s="20"/>
      <c r="I2802" s="20"/>
      <c r="J2802" s="21"/>
      <c r="K2802" s="21"/>
      <c r="L2802" s="20"/>
      <c r="M2802" s="20"/>
      <c r="N2802" s="22"/>
      <c r="O2802" s="22"/>
      <c r="P2802" s="22"/>
      <c r="Q2802" s="22"/>
      <c r="U2802" s="20"/>
      <c r="V2802" s="20"/>
      <c r="W2802" s="20"/>
      <c r="X2802" s="27"/>
      <c r="Y2802" s="253"/>
      <c r="Z2802" s="30"/>
      <c r="AA2802" s="30"/>
      <c r="AB2802" s="31"/>
      <c r="AC2802" s="31"/>
      <c r="AD2802" s="31"/>
      <c r="AE2802" s="31"/>
      <c r="AF2802" s="31"/>
      <c r="AG2802" s="241"/>
      <c r="AH2802" s="31"/>
      <c r="AI2802" s="31"/>
      <c r="AJ2802" s="31"/>
      <c r="AK2802" s="31"/>
      <c r="AL2802" s="120"/>
      <c r="AM2802" s="25"/>
      <c r="AN2802" s="25"/>
      <c r="AO2802" s="25"/>
      <c r="AP2802" s="25"/>
      <c r="AQ2802"/>
      <c r="AR2802" s="25"/>
      <c r="AS2802" s="31"/>
      <c r="AT2802" s="25"/>
      <c r="AU2802" s="25"/>
      <c r="AV2802" s="31"/>
      <c r="BC2802" s="1"/>
      <c r="BD2802"/>
      <c r="BE2802"/>
      <c r="BF2802" s="1"/>
      <c r="BG2802"/>
      <c r="BH2802"/>
      <c r="BI2802"/>
      <c r="BJ2802" s="1"/>
      <c r="BK2802" s="1"/>
      <c r="BL2802"/>
      <c r="BM2802" s="1"/>
      <c r="BN2802" s="1"/>
      <c r="BO2802" s="1"/>
      <c r="BP2802" s="1"/>
      <c r="BQ2802" s="1"/>
      <c r="BR2802" s="1"/>
      <c r="BS2802" s="1"/>
      <c r="BT2802" s="22"/>
      <c r="BU2802" s="1"/>
      <c r="BV2802" s="1"/>
      <c r="BW2802" s="1"/>
      <c r="BX2802" s="1"/>
      <c r="BY2802" s="1"/>
      <c r="BZ2802" s="1"/>
      <c r="CA2802" s="1"/>
      <c r="CB2802" s="1"/>
      <c r="CC2802" s="1"/>
      <c r="CD2802" s="1"/>
      <c r="CE2802" s="1"/>
      <c r="CF2802" s="1"/>
      <c r="CG2802" s="1"/>
      <c r="CH2802" s="1"/>
      <c r="CI2802" s="1"/>
      <c r="CJ2802" s="1"/>
      <c r="CK2802" s="1"/>
      <c r="CL2802" s="1"/>
      <c r="CM2802" s="1"/>
      <c r="CN2802" s="1"/>
      <c r="CO2802" s="1"/>
      <c r="CP2802" s="1"/>
      <c r="CQ2802" s="1"/>
      <c r="CR2802" s="1"/>
      <c r="CS2802" s="1"/>
      <c r="CT2802" s="1"/>
      <c r="CU2802" s="1"/>
      <c r="CV2802" s="1"/>
      <c r="CW2802" s="1"/>
      <c r="CX2802" s="1"/>
      <c r="CY2802" s="1"/>
      <c r="CZ2802" s="1"/>
      <c r="DA2802" s="1"/>
      <c r="DB2802" s="1"/>
      <c r="DC2802" s="1"/>
      <c r="DD2802" s="1"/>
      <c r="DE2802" s="1"/>
      <c r="DF2802" s="1"/>
      <c r="DG2802" s="1"/>
      <c r="DH2802" s="1"/>
      <c r="DI2802" s="1"/>
      <c r="DJ2802" s="1"/>
      <c r="DK2802" s="1"/>
      <c r="DL2802" s="1"/>
      <c r="DM2802" s="1"/>
      <c r="DN2802" s="1"/>
      <c r="DO2802" s="1"/>
      <c r="DP2802" s="1"/>
      <c r="DQ2802" s="1"/>
      <c r="DR2802" s="1"/>
      <c r="DS2802" s="1"/>
      <c r="DT2802" s="1"/>
      <c r="DU2802" s="1"/>
      <c r="DV2802" s="1"/>
      <c r="DW2802" s="1"/>
      <c r="DX2802" s="1"/>
      <c r="DY2802" s="1"/>
      <c r="DZ2802" s="1"/>
      <c r="EA2802" s="1"/>
      <c r="EB2802" s="1"/>
      <c r="EC2802" s="1"/>
      <c r="ED2802" s="1"/>
      <c r="EE2802" s="1"/>
      <c r="EF2802" s="1"/>
      <c r="EG2802" s="1"/>
      <c r="EH2802" s="1"/>
      <c r="EI2802" s="1"/>
      <c r="EJ2802" s="1"/>
      <c r="EK2802" s="1"/>
      <c r="EL2802" s="1"/>
      <c r="EM2802" s="1"/>
      <c r="EN2802" s="1"/>
      <c r="EO2802" s="1"/>
      <c r="EP2802" s="1"/>
      <c r="EQ2802" s="1"/>
      <c r="ER2802" s="1"/>
      <c r="ES2802" s="1"/>
      <c r="ET2802" s="1"/>
      <c r="EU2802" s="1"/>
      <c r="EV2802" s="1"/>
      <c r="EW2802" s="1"/>
      <c r="EX2802" s="1"/>
      <c r="EY2802" s="1"/>
      <c r="EZ2802" s="1"/>
      <c r="FA2802" s="1"/>
      <c r="FB2802" s="1"/>
      <c r="FC2802" s="1"/>
      <c r="FD2802" s="1"/>
      <c r="FE2802" s="1"/>
      <c r="FF2802" s="1"/>
      <c r="FG2802" s="1"/>
      <c r="FH2802" s="1"/>
      <c r="FI2802" s="1"/>
      <c r="FJ2802" s="1"/>
      <c r="FK2802" s="1"/>
      <c r="FL2802" s="1"/>
      <c r="FM2802" s="1"/>
      <c r="FN2802" s="1"/>
      <c r="FO2802" s="1"/>
      <c r="FP2802" s="1"/>
      <c r="FQ2802" s="1"/>
      <c r="FR2802" s="1"/>
      <c r="FS2802" s="1"/>
      <c r="FT2802" s="1"/>
      <c r="FU2802" s="1"/>
      <c r="FV2802" s="1"/>
      <c r="FW2802" s="1"/>
      <c r="FX2802" s="1"/>
      <c r="FY2802" s="1"/>
      <c r="FZ2802" s="1"/>
      <c r="GA2802" s="1"/>
      <c r="GB2802" s="1"/>
      <c r="GC2802" s="1"/>
      <c r="GD2802" s="1"/>
      <c r="GE2802" s="1"/>
      <c r="GF2802" s="1"/>
      <c r="GG2802" s="1"/>
      <c r="GH2802" s="1"/>
      <c r="GI2802" s="1"/>
      <c r="GJ2802" s="1"/>
      <c r="GK2802"/>
      <c r="GL2802"/>
      <c r="GM2802"/>
      <c r="GN2802"/>
      <c r="GO2802"/>
      <c r="GP2802"/>
      <c r="GQ2802"/>
      <c r="GR2802"/>
      <c r="GS2802"/>
      <c r="GT2802"/>
      <c r="GU2802"/>
      <c r="GV2802"/>
      <c r="GW2802"/>
      <c r="GX2802"/>
      <c r="GY2802"/>
      <c r="GZ2802"/>
      <c r="HA2802"/>
      <c r="HB2802"/>
      <c r="HC2802"/>
      <c r="HD2802"/>
      <c r="HE2802"/>
    </row>
    <row r="2803" spans="6:213" s="19" customFormat="1" x14ac:dyDescent="0.25">
      <c r="F2803" s="20"/>
      <c r="G2803" s="20"/>
      <c r="H2803" s="20"/>
      <c r="I2803" s="20"/>
      <c r="J2803" s="21"/>
      <c r="K2803" s="21"/>
      <c r="L2803" s="20"/>
      <c r="M2803" s="20"/>
      <c r="N2803" s="22"/>
      <c r="O2803" s="22"/>
      <c r="P2803" s="22"/>
      <c r="Q2803" s="22"/>
      <c r="U2803" s="20"/>
      <c r="V2803" s="20"/>
      <c r="W2803" s="20"/>
      <c r="X2803" s="27"/>
      <c r="Y2803" s="253"/>
      <c r="Z2803" s="30"/>
      <c r="AA2803" s="30"/>
      <c r="AB2803" s="31"/>
      <c r="AC2803" s="31"/>
      <c r="AD2803" s="31"/>
      <c r="AE2803" s="31"/>
      <c r="AF2803" s="31"/>
      <c r="AG2803" s="241"/>
      <c r="AH2803" s="31"/>
      <c r="AI2803" s="31"/>
      <c r="AJ2803" s="31"/>
      <c r="AK2803" s="31"/>
      <c r="AL2803" s="120"/>
      <c r="AM2803" s="25"/>
      <c r="AN2803" s="25"/>
      <c r="AO2803" s="25"/>
      <c r="AP2803" s="25"/>
      <c r="AQ2803"/>
      <c r="AR2803" s="25"/>
      <c r="AS2803" s="31"/>
      <c r="AT2803" s="25"/>
      <c r="AU2803" s="25"/>
      <c r="AV2803" s="31"/>
      <c r="BC2803" s="1"/>
      <c r="BD2803"/>
      <c r="BE2803"/>
      <c r="BF2803" s="1"/>
      <c r="BG2803"/>
      <c r="BH2803"/>
      <c r="BI2803"/>
      <c r="BJ2803" s="1"/>
      <c r="BK2803" s="1"/>
      <c r="BL2803"/>
      <c r="BM2803" s="1"/>
      <c r="BN2803" s="1"/>
      <c r="BO2803" s="1"/>
      <c r="BP2803" s="1"/>
      <c r="BQ2803" s="1"/>
      <c r="BR2803" s="1"/>
      <c r="BS2803" s="1"/>
      <c r="BT2803" s="22"/>
      <c r="BU2803" s="1"/>
      <c r="BV2803" s="1"/>
      <c r="BW2803" s="1"/>
      <c r="BX2803" s="1"/>
      <c r="BY2803" s="1"/>
      <c r="BZ2803" s="1"/>
      <c r="CA2803" s="1"/>
      <c r="CB2803" s="1"/>
      <c r="CC2803" s="1"/>
      <c r="CD2803" s="1"/>
      <c r="CE2803" s="1"/>
      <c r="CF2803" s="1"/>
      <c r="CG2803" s="1"/>
      <c r="CH2803" s="1"/>
      <c r="CI2803" s="1"/>
      <c r="CJ2803" s="1"/>
      <c r="CK2803" s="1"/>
      <c r="CL2803" s="1"/>
      <c r="CM2803" s="1"/>
      <c r="CN2803" s="1"/>
      <c r="CO2803" s="1"/>
      <c r="CP2803" s="1"/>
      <c r="CQ2803" s="1"/>
      <c r="CR2803" s="1"/>
      <c r="CS2803" s="1"/>
      <c r="CT2803" s="1"/>
      <c r="CU2803" s="1"/>
      <c r="CV2803" s="1"/>
      <c r="CW2803" s="1"/>
      <c r="CX2803" s="1"/>
      <c r="CY2803" s="1"/>
      <c r="CZ2803" s="1"/>
      <c r="DA2803" s="1"/>
      <c r="DB2803" s="1"/>
      <c r="DC2803" s="1"/>
      <c r="DD2803" s="1"/>
      <c r="DE2803" s="1"/>
      <c r="DF2803" s="1"/>
      <c r="DG2803" s="1"/>
      <c r="DH2803" s="1"/>
      <c r="DI2803" s="1"/>
      <c r="DJ2803" s="1"/>
      <c r="DK2803" s="1"/>
      <c r="DL2803" s="1"/>
      <c r="DM2803" s="1"/>
      <c r="DN2803" s="1"/>
      <c r="DO2803" s="1"/>
      <c r="DP2803" s="1"/>
      <c r="DQ2803" s="1"/>
      <c r="DR2803" s="1"/>
      <c r="DS2803" s="1"/>
      <c r="DT2803" s="1"/>
      <c r="DU2803" s="1"/>
      <c r="DV2803" s="1"/>
      <c r="DW2803" s="1"/>
      <c r="DX2803" s="1"/>
      <c r="DY2803" s="1"/>
      <c r="DZ2803" s="1"/>
      <c r="EA2803" s="1"/>
      <c r="EB2803" s="1"/>
      <c r="EC2803" s="1"/>
      <c r="ED2803" s="1"/>
      <c r="EE2803" s="1"/>
      <c r="EF2803" s="1"/>
      <c r="EG2803" s="1"/>
      <c r="EH2803" s="1"/>
      <c r="EI2803" s="1"/>
      <c r="EJ2803" s="1"/>
      <c r="EK2803" s="1"/>
      <c r="EL2803" s="1"/>
      <c r="EM2803" s="1"/>
      <c r="EN2803" s="1"/>
      <c r="EO2803" s="1"/>
      <c r="EP2803" s="1"/>
      <c r="EQ2803" s="1"/>
      <c r="ER2803" s="1"/>
      <c r="ES2803" s="1"/>
      <c r="ET2803" s="1"/>
      <c r="EU2803" s="1"/>
      <c r="EV2803" s="1"/>
      <c r="EW2803" s="1"/>
      <c r="EX2803" s="1"/>
      <c r="EY2803" s="1"/>
      <c r="EZ2803" s="1"/>
      <c r="FA2803" s="1"/>
      <c r="FB2803" s="1"/>
      <c r="FC2803" s="1"/>
      <c r="FD2803" s="1"/>
      <c r="FE2803" s="1"/>
      <c r="FF2803" s="1"/>
      <c r="FG2803" s="1"/>
      <c r="FH2803" s="1"/>
      <c r="FI2803" s="1"/>
      <c r="FJ2803" s="1"/>
      <c r="FK2803" s="1"/>
      <c r="FL2803" s="1"/>
      <c r="FM2803" s="1"/>
      <c r="FN2803" s="1"/>
      <c r="FO2803" s="1"/>
      <c r="FP2803" s="1"/>
      <c r="FQ2803" s="1"/>
      <c r="FR2803" s="1"/>
      <c r="FS2803" s="1"/>
      <c r="FT2803" s="1"/>
      <c r="FU2803" s="1"/>
      <c r="FV2803" s="1"/>
      <c r="FW2803" s="1"/>
      <c r="FX2803" s="1"/>
      <c r="FY2803" s="1"/>
      <c r="FZ2803" s="1"/>
      <c r="GA2803" s="1"/>
      <c r="GB2803" s="1"/>
      <c r="GC2803" s="1"/>
      <c r="GD2803" s="1"/>
      <c r="GE2803" s="1"/>
      <c r="GF2803" s="1"/>
      <c r="GG2803" s="1"/>
      <c r="GH2803" s="1"/>
      <c r="GI2803" s="1"/>
      <c r="GJ2803" s="1"/>
      <c r="GK2803"/>
      <c r="GL2803"/>
      <c r="GM2803"/>
      <c r="GN2803"/>
      <c r="GO2803"/>
      <c r="GP2803"/>
      <c r="GQ2803"/>
      <c r="GR2803"/>
      <c r="GS2803"/>
      <c r="GT2803"/>
      <c r="GU2803"/>
      <c r="GV2803"/>
      <c r="GW2803"/>
      <c r="GX2803"/>
      <c r="GY2803"/>
      <c r="GZ2803"/>
      <c r="HA2803"/>
      <c r="HB2803"/>
      <c r="HC2803"/>
      <c r="HD2803"/>
      <c r="HE2803"/>
    </row>
    <row r="2804" spans="6:213" s="19" customFormat="1" x14ac:dyDescent="0.25">
      <c r="F2804" s="20"/>
      <c r="G2804" s="20"/>
      <c r="H2804" s="20"/>
      <c r="I2804" s="20"/>
      <c r="J2804" s="21"/>
      <c r="K2804" s="21"/>
      <c r="L2804" s="20"/>
      <c r="M2804" s="20"/>
      <c r="N2804" s="22"/>
      <c r="O2804" s="22"/>
      <c r="P2804" s="22"/>
      <c r="Q2804" s="22"/>
      <c r="U2804" s="20"/>
      <c r="V2804" s="20"/>
      <c r="W2804" s="20"/>
      <c r="X2804" s="27"/>
      <c r="Y2804" s="253"/>
      <c r="Z2804" s="30"/>
      <c r="AA2804" s="30"/>
      <c r="AB2804" s="31"/>
      <c r="AC2804" s="31"/>
      <c r="AD2804" s="31"/>
      <c r="AE2804" s="31"/>
      <c r="AF2804" s="31"/>
      <c r="AG2804" s="241"/>
      <c r="AH2804" s="31"/>
      <c r="AI2804" s="31"/>
      <c r="AJ2804" s="31"/>
      <c r="AK2804" s="31"/>
      <c r="AL2804" s="120"/>
      <c r="AM2804" s="25"/>
      <c r="AN2804" s="25"/>
      <c r="AO2804" s="25"/>
      <c r="AP2804" s="25"/>
      <c r="AQ2804"/>
      <c r="AR2804" s="25"/>
      <c r="AS2804" s="31"/>
      <c r="AT2804" s="25"/>
      <c r="AU2804" s="25"/>
      <c r="AV2804" s="31"/>
      <c r="BC2804" s="1"/>
      <c r="BD2804"/>
      <c r="BE2804"/>
      <c r="BF2804" s="1"/>
      <c r="BG2804"/>
      <c r="BH2804"/>
      <c r="BI2804"/>
      <c r="BJ2804" s="1"/>
      <c r="BK2804" s="1"/>
      <c r="BL2804"/>
      <c r="BM2804" s="1"/>
      <c r="BN2804" s="1"/>
      <c r="BO2804" s="1"/>
      <c r="BP2804" s="1"/>
      <c r="BQ2804" s="1"/>
      <c r="BR2804" s="1"/>
      <c r="BS2804" s="1"/>
      <c r="BT2804" s="22"/>
      <c r="BU2804" s="1"/>
      <c r="BV2804" s="1"/>
      <c r="BW2804" s="1"/>
      <c r="BX2804" s="1"/>
      <c r="BY2804" s="1"/>
      <c r="BZ2804" s="1"/>
      <c r="CA2804" s="1"/>
      <c r="CB2804" s="1"/>
      <c r="CC2804" s="1"/>
      <c r="CD2804" s="1"/>
      <c r="CE2804" s="1"/>
      <c r="CF2804" s="1"/>
      <c r="CG2804" s="1"/>
      <c r="CH2804" s="1"/>
      <c r="CI2804" s="1"/>
      <c r="CJ2804" s="1"/>
      <c r="CK2804" s="1"/>
      <c r="CL2804" s="1"/>
      <c r="CM2804" s="1"/>
      <c r="CN2804" s="1"/>
      <c r="CO2804" s="1"/>
      <c r="CP2804" s="1"/>
      <c r="CQ2804" s="1"/>
      <c r="CR2804" s="1"/>
      <c r="CS2804" s="1"/>
      <c r="CT2804" s="1"/>
      <c r="CU2804" s="1"/>
      <c r="CV2804" s="1"/>
      <c r="CW2804" s="1"/>
      <c r="CX2804" s="1"/>
      <c r="CY2804" s="1"/>
      <c r="CZ2804" s="1"/>
      <c r="DA2804" s="1"/>
      <c r="DB2804" s="1"/>
      <c r="DC2804" s="1"/>
      <c r="DD2804" s="1"/>
      <c r="DE2804" s="1"/>
      <c r="DF2804" s="1"/>
      <c r="DG2804" s="1"/>
      <c r="DH2804" s="1"/>
      <c r="DI2804" s="1"/>
      <c r="DJ2804" s="1"/>
      <c r="DK2804" s="1"/>
      <c r="DL2804" s="1"/>
      <c r="DM2804" s="1"/>
      <c r="DN2804" s="1"/>
      <c r="DO2804" s="1"/>
      <c r="DP2804" s="1"/>
      <c r="DQ2804" s="1"/>
      <c r="DR2804" s="1"/>
      <c r="DS2804" s="1"/>
      <c r="DT2804" s="1"/>
      <c r="DU2804" s="1"/>
      <c r="DV2804" s="1"/>
      <c r="DW2804" s="1"/>
      <c r="DX2804" s="1"/>
      <c r="DY2804" s="1"/>
      <c r="DZ2804" s="1"/>
      <c r="EA2804" s="1"/>
      <c r="EB2804" s="1"/>
      <c r="EC2804" s="1"/>
      <c r="ED2804" s="1"/>
      <c r="EE2804" s="1"/>
      <c r="EF2804" s="1"/>
      <c r="EG2804" s="1"/>
      <c r="EH2804" s="1"/>
      <c r="EI2804" s="1"/>
      <c r="EJ2804" s="1"/>
      <c r="EK2804" s="1"/>
      <c r="EL2804" s="1"/>
      <c r="EM2804" s="1"/>
      <c r="EN2804" s="1"/>
      <c r="EO2804" s="1"/>
      <c r="EP2804" s="1"/>
      <c r="EQ2804" s="1"/>
      <c r="ER2804" s="1"/>
      <c r="ES2804" s="1"/>
      <c r="ET2804" s="1"/>
      <c r="EU2804" s="1"/>
      <c r="EV2804" s="1"/>
      <c r="EW2804" s="1"/>
      <c r="EX2804" s="1"/>
      <c r="EY2804" s="1"/>
      <c r="EZ2804" s="1"/>
      <c r="FA2804" s="1"/>
      <c r="FB2804" s="1"/>
      <c r="FC2804" s="1"/>
      <c r="FD2804" s="1"/>
      <c r="FE2804" s="1"/>
      <c r="FF2804" s="1"/>
      <c r="FG2804" s="1"/>
      <c r="FH2804" s="1"/>
      <c r="FI2804" s="1"/>
      <c r="FJ2804" s="1"/>
      <c r="FK2804" s="1"/>
      <c r="FL2804" s="1"/>
      <c r="FM2804" s="1"/>
      <c r="FN2804" s="1"/>
      <c r="FO2804" s="1"/>
      <c r="FP2804" s="1"/>
      <c r="FQ2804" s="1"/>
      <c r="FR2804" s="1"/>
      <c r="FS2804" s="1"/>
      <c r="FT2804" s="1"/>
      <c r="FU2804" s="1"/>
      <c r="FV2804" s="1"/>
      <c r="FW2804" s="1"/>
      <c r="FX2804" s="1"/>
      <c r="FY2804" s="1"/>
      <c r="FZ2804" s="1"/>
      <c r="GA2804" s="1"/>
      <c r="GB2804" s="1"/>
      <c r="GC2804" s="1"/>
      <c r="GD2804" s="1"/>
      <c r="GE2804" s="1"/>
      <c r="GF2804" s="1"/>
      <c r="GG2804" s="1"/>
      <c r="GH2804" s="1"/>
      <c r="GI2804" s="1"/>
      <c r="GJ2804" s="1"/>
      <c r="GK2804"/>
      <c r="GL2804"/>
      <c r="GM2804"/>
      <c r="GN2804"/>
      <c r="GO2804"/>
      <c r="GP2804"/>
      <c r="GQ2804"/>
      <c r="GR2804"/>
      <c r="GS2804"/>
      <c r="GT2804"/>
      <c r="GU2804"/>
      <c r="GV2804"/>
      <c r="GW2804"/>
      <c r="GX2804"/>
      <c r="GY2804"/>
      <c r="GZ2804"/>
      <c r="HA2804"/>
      <c r="HB2804"/>
      <c r="HC2804"/>
      <c r="HD2804"/>
      <c r="HE2804"/>
    </row>
    <row r="2805" spans="6:213" s="19" customFormat="1" x14ac:dyDescent="0.25">
      <c r="F2805" s="20"/>
      <c r="G2805" s="20"/>
      <c r="H2805" s="20"/>
      <c r="I2805" s="20"/>
      <c r="J2805" s="21"/>
      <c r="K2805" s="21"/>
      <c r="L2805" s="20"/>
      <c r="M2805" s="20"/>
      <c r="N2805" s="22"/>
      <c r="O2805" s="22"/>
      <c r="P2805" s="22"/>
      <c r="Q2805" s="22"/>
      <c r="U2805" s="20"/>
      <c r="V2805" s="20"/>
      <c r="W2805" s="20"/>
      <c r="X2805" s="27"/>
      <c r="Y2805" s="253"/>
      <c r="Z2805" s="30"/>
      <c r="AA2805" s="30"/>
      <c r="AB2805" s="31"/>
      <c r="AC2805" s="31"/>
      <c r="AD2805" s="31"/>
      <c r="AE2805" s="31"/>
      <c r="AF2805" s="31"/>
      <c r="AG2805" s="241"/>
      <c r="AH2805" s="31"/>
      <c r="AI2805" s="31"/>
      <c r="AJ2805" s="31"/>
      <c r="AK2805" s="31"/>
      <c r="AL2805" s="120"/>
      <c r="AM2805" s="25"/>
      <c r="AN2805" s="25"/>
      <c r="AO2805" s="25"/>
      <c r="AP2805" s="25"/>
      <c r="AQ2805"/>
      <c r="AR2805" s="25"/>
      <c r="AS2805" s="31"/>
      <c r="AT2805" s="25"/>
      <c r="AU2805" s="25"/>
      <c r="AV2805" s="31"/>
      <c r="BC2805" s="1"/>
      <c r="BD2805"/>
      <c r="BE2805"/>
      <c r="BF2805" s="1"/>
      <c r="BG2805"/>
      <c r="BH2805"/>
      <c r="BI2805"/>
      <c r="BJ2805" s="1"/>
      <c r="BK2805" s="1"/>
      <c r="BL2805"/>
      <c r="BM2805" s="1"/>
      <c r="BN2805" s="1"/>
      <c r="BO2805" s="1"/>
      <c r="BP2805" s="1"/>
      <c r="BQ2805" s="1"/>
      <c r="BR2805" s="1"/>
      <c r="BS2805" s="1"/>
      <c r="BT2805" s="22"/>
      <c r="BU2805" s="1"/>
      <c r="BV2805" s="1"/>
      <c r="BW2805" s="1"/>
      <c r="BX2805" s="1"/>
      <c r="BY2805" s="1"/>
      <c r="BZ2805" s="1"/>
      <c r="CA2805" s="1"/>
      <c r="CB2805" s="1"/>
      <c r="CC2805" s="1"/>
      <c r="CD2805" s="1"/>
      <c r="CE2805" s="1"/>
      <c r="CF2805" s="1"/>
      <c r="CG2805" s="1"/>
      <c r="CH2805" s="1"/>
      <c r="CI2805" s="1"/>
      <c r="CJ2805" s="1"/>
      <c r="CK2805" s="1"/>
      <c r="CL2805" s="1"/>
      <c r="CM2805" s="1"/>
      <c r="CN2805" s="1"/>
      <c r="CO2805" s="1"/>
      <c r="CP2805" s="1"/>
      <c r="CQ2805" s="1"/>
      <c r="CR2805" s="1"/>
      <c r="CS2805" s="1"/>
      <c r="CT2805" s="1"/>
      <c r="CU2805" s="1"/>
      <c r="CV2805" s="1"/>
      <c r="CW2805" s="1"/>
      <c r="CX2805" s="1"/>
      <c r="CY2805" s="1"/>
      <c r="CZ2805" s="1"/>
      <c r="DA2805" s="1"/>
      <c r="DB2805" s="1"/>
      <c r="DC2805" s="1"/>
      <c r="DD2805" s="1"/>
      <c r="DE2805" s="1"/>
      <c r="DF2805" s="1"/>
      <c r="DG2805" s="1"/>
      <c r="DH2805" s="1"/>
      <c r="DI2805" s="1"/>
      <c r="DJ2805" s="1"/>
      <c r="DK2805" s="1"/>
      <c r="DL2805" s="1"/>
      <c r="DM2805" s="1"/>
      <c r="DN2805" s="1"/>
      <c r="DO2805" s="1"/>
      <c r="DP2805" s="1"/>
      <c r="DQ2805" s="1"/>
      <c r="DR2805" s="1"/>
      <c r="DS2805" s="1"/>
      <c r="DT2805" s="1"/>
      <c r="DU2805" s="1"/>
      <c r="DV2805" s="1"/>
      <c r="DW2805" s="1"/>
      <c r="DX2805" s="1"/>
      <c r="DY2805" s="1"/>
      <c r="DZ2805" s="1"/>
      <c r="EA2805" s="1"/>
      <c r="EB2805" s="1"/>
      <c r="EC2805" s="1"/>
      <c r="ED2805" s="1"/>
      <c r="EE2805" s="1"/>
      <c r="EF2805" s="1"/>
      <c r="EG2805" s="1"/>
      <c r="EH2805" s="1"/>
      <c r="EI2805" s="1"/>
      <c r="EJ2805" s="1"/>
      <c r="EK2805" s="1"/>
      <c r="EL2805" s="1"/>
      <c r="EM2805" s="1"/>
      <c r="EN2805" s="1"/>
      <c r="EO2805" s="1"/>
      <c r="EP2805" s="1"/>
      <c r="EQ2805" s="1"/>
      <c r="ER2805" s="1"/>
      <c r="ES2805" s="1"/>
      <c r="ET2805" s="1"/>
      <c r="EU2805" s="1"/>
      <c r="EV2805" s="1"/>
      <c r="EW2805" s="1"/>
      <c r="EX2805" s="1"/>
      <c r="EY2805" s="1"/>
      <c r="EZ2805" s="1"/>
      <c r="FA2805" s="1"/>
      <c r="FB2805" s="1"/>
      <c r="FC2805" s="1"/>
      <c r="FD2805" s="1"/>
      <c r="FE2805" s="1"/>
      <c r="FF2805" s="1"/>
      <c r="FG2805" s="1"/>
      <c r="FH2805" s="1"/>
      <c r="FI2805" s="1"/>
      <c r="FJ2805" s="1"/>
      <c r="FK2805" s="1"/>
      <c r="FL2805" s="1"/>
      <c r="FM2805" s="1"/>
      <c r="FN2805" s="1"/>
      <c r="FO2805" s="1"/>
      <c r="FP2805" s="1"/>
      <c r="FQ2805" s="1"/>
      <c r="FR2805" s="1"/>
      <c r="FS2805" s="1"/>
      <c r="FT2805" s="1"/>
      <c r="FU2805" s="1"/>
      <c r="FV2805" s="1"/>
      <c r="FW2805" s="1"/>
      <c r="FX2805" s="1"/>
      <c r="FY2805" s="1"/>
      <c r="FZ2805" s="1"/>
      <c r="GA2805" s="1"/>
      <c r="GB2805" s="1"/>
      <c r="GC2805" s="1"/>
      <c r="GD2805" s="1"/>
      <c r="GE2805" s="1"/>
      <c r="GF2805" s="1"/>
      <c r="GG2805" s="1"/>
      <c r="GH2805" s="1"/>
      <c r="GI2805" s="1"/>
      <c r="GJ2805" s="1"/>
      <c r="GK2805"/>
      <c r="GL2805"/>
      <c r="GM2805"/>
      <c r="GN2805"/>
      <c r="GO2805"/>
      <c r="GP2805"/>
      <c r="GQ2805"/>
      <c r="GR2805"/>
      <c r="GS2805"/>
      <c r="GT2805"/>
      <c r="GU2805"/>
      <c r="GV2805"/>
      <c r="GW2805"/>
      <c r="GX2805"/>
      <c r="GY2805"/>
      <c r="GZ2805"/>
      <c r="HA2805"/>
      <c r="HB2805"/>
      <c r="HC2805"/>
      <c r="HD2805"/>
      <c r="HE2805"/>
    </row>
    <row r="2806" spans="6:213" s="19" customFormat="1" x14ac:dyDescent="0.25">
      <c r="F2806" s="20"/>
      <c r="G2806" s="20"/>
      <c r="H2806" s="20"/>
      <c r="I2806" s="20"/>
      <c r="J2806" s="21"/>
      <c r="K2806" s="21"/>
      <c r="L2806" s="20"/>
      <c r="M2806" s="20"/>
      <c r="N2806" s="22"/>
      <c r="O2806" s="22"/>
      <c r="P2806" s="22"/>
      <c r="Q2806" s="22"/>
      <c r="U2806" s="20"/>
      <c r="V2806" s="20"/>
      <c r="W2806" s="20"/>
      <c r="X2806" s="27"/>
      <c r="Y2806" s="253"/>
      <c r="Z2806" s="30"/>
      <c r="AA2806" s="30"/>
      <c r="AB2806" s="31"/>
      <c r="AC2806" s="31"/>
      <c r="AD2806" s="31"/>
      <c r="AE2806" s="31"/>
      <c r="AF2806" s="31"/>
      <c r="AG2806" s="241"/>
      <c r="AH2806" s="31"/>
      <c r="AI2806" s="31"/>
      <c r="AJ2806" s="31"/>
      <c r="AK2806" s="31"/>
      <c r="AL2806" s="120"/>
      <c r="AM2806" s="25"/>
      <c r="AN2806" s="25"/>
      <c r="AO2806" s="25"/>
      <c r="AP2806" s="25"/>
      <c r="AQ2806"/>
      <c r="AR2806" s="25"/>
      <c r="AS2806" s="31"/>
      <c r="AT2806" s="25"/>
      <c r="AU2806" s="25"/>
      <c r="AV2806" s="31"/>
      <c r="BC2806" s="1"/>
      <c r="BD2806"/>
      <c r="BE2806"/>
      <c r="BF2806" s="1"/>
      <c r="BG2806"/>
      <c r="BH2806"/>
      <c r="BI2806"/>
      <c r="BJ2806" s="1"/>
      <c r="BK2806" s="1"/>
      <c r="BL2806"/>
      <c r="BM2806" s="1"/>
      <c r="BN2806" s="1"/>
      <c r="BO2806" s="1"/>
      <c r="BP2806" s="1"/>
      <c r="BQ2806" s="1"/>
      <c r="BR2806" s="1"/>
      <c r="BS2806" s="1"/>
      <c r="BT2806" s="22"/>
      <c r="BU2806" s="1"/>
      <c r="BV2806" s="1"/>
      <c r="BW2806" s="1"/>
      <c r="BX2806" s="1"/>
      <c r="BY2806" s="1"/>
      <c r="BZ2806" s="1"/>
      <c r="CA2806" s="1"/>
      <c r="CB2806" s="1"/>
      <c r="CC2806" s="1"/>
      <c r="CD2806" s="1"/>
      <c r="CE2806" s="1"/>
      <c r="CF2806" s="1"/>
      <c r="CG2806" s="1"/>
      <c r="CH2806" s="1"/>
      <c r="CI2806" s="1"/>
      <c r="CJ2806" s="1"/>
      <c r="CK2806" s="1"/>
      <c r="CL2806" s="1"/>
      <c r="CM2806" s="1"/>
      <c r="CN2806" s="1"/>
      <c r="CO2806" s="1"/>
      <c r="CP2806" s="1"/>
      <c r="CQ2806" s="1"/>
      <c r="CR2806" s="1"/>
      <c r="CS2806" s="1"/>
      <c r="CT2806" s="1"/>
      <c r="CU2806" s="1"/>
      <c r="CV2806" s="1"/>
      <c r="CW2806" s="1"/>
      <c r="CX2806" s="1"/>
      <c r="CY2806" s="1"/>
      <c r="CZ2806" s="1"/>
      <c r="DA2806" s="1"/>
      <c r="DB2806" s="1"/>
      <c r="DC2806" s="1"/>
      <c r="DD2806" s="1"/>
      <c r="DE2806" s="1"/>
      <c r="DF2806" s="1"/>
      <c r="DG2806" s="1"/>
      <c r="DH2806" s="1"/>
      <c r="DI2806" s="1"/>
      <c r="DJ2806" s="1"/>
      <c r="DK2806" s="1"/>
      <c r="DL2806" s="1"/>
      <c r="DM2806" s="1"/>
      <c r="DN2806" s="1"/>
      <c r="DO2806" s="1"/>
      <c r="DP2806" s="1"/>
      <c r="DQ2806" s="1"/>
      <c r="DR2806" s="1"/>
      <c r="DS2806" s="1"/>
      <c r="DT2806" s="1"/>
      <c r="DU2806" s="1"/>
      <c r="DV2806" s="1"/>
      <c r="DW2806" s="1"/>
      <c r="DX2806" s="1"/>
      <c r="DY2806" s="1"/>
      <c r="DZ2806" s="1"/>
      <c r="EA2806" s="1"/>
      <c r="EB2806" s="1"/>
      <c r="EC2806" s="1"/>
      <c r="ED2806" s="1"/>
      <c r="EE2806" s="1"/>
      <c r="EF2806" s="1"/>
      <c r="EG2806" s="1"/>
      <c r="EH2806" s="1"/>
      <c r="EI2806" s="1"/>
      <c r="EJ2806" s="1"/>
      <c r="EK2806" s="1"/>
      <c r="EL2806" s="1"/>
      <c r="EM2806" s="1"/>
      <c r="EN2806" s="1"/>
      <c r="EO2806" s="1"/>
      <c r="EP2806" s="1"/>
      <c r="EQ2806" s="1"/>
      <c r="ER2806" s="1"/>
      <c r="ES2806" s="1"/>
      <c r="ET2806" s="1"/>
      <c r="EU2806" s="1"/>
      <c r="EV2806" s="1"/>
      <c r="EW2806" s="1"/>
      <c r="EX2806" s="1"/>
      <c r="EY2806" s="1"/>
      <c r="EZ2806" s="1"/>
      <c r="FA2806" s="1"/>
      <c r="FB2806" s="1"/>
      <c r="FC2806" s="1"/>
      <c r="FD2806" s="1"/>
      <c r="FE2806" s="1"/>
      <c r="FF2806" s="1"/>
      <c r="FG2806" s="1"/>
      <c r="FH2806" s="1"/>
      <c r="FI2806" s="1"/>
      <c r="FJ2806" s="1"/>
      <c r="FK2806" s="1"/>
      <c r="FL2806" s="1"/>
      <c r="FM2806" s="1"/>
      <c r="FN2806" s="1"/>
      <c r="FO2806" s="1"/>
      <c r="FP2806" s="1"/>
      <c r="FQ2806" s="1"/>
      <c r="FR2806" s="1"/>
      <c r="FS2806" s="1"/>
      <c r="FT2806" s="1"/>
      <c r="FU2806" s="1"/>
      <c r="FV2806" s="1"/>
      <c r="FW2806" s="1"/>
      <c r="FX2806" s="1"/>
      <c r="FY2806" s="1"/>
      <c r="FZ2806" s="1"/>
      <c r="GA2806" s="1"/>
      <c r="GB2806" s="1"/>
      <c r="GC2806" s="1"/>
      <c r="GD2806" s="1"/>
      <c r="GE2806" s="1"/>
      <c r="GF2806" s="1"/>
      <c r="GG2806" s="1"/>
      <c r="GH2806" s="1"/>
      <c r="GI2806" s="1"/>
      <c r="GJ2806" s="1"/>
      <c r="GK2806"/>
      <c r="GL2806"/>
      <c r="GM2806"/>
      <c r="GN2806"/>
      <c r="GO2806"/>
      <c r="GP2806"/>
      <c r="GQ2806"/>
      <c r="GR2806"/>
      <c r="GS2806"/>
      <c r="GT2806"/>
      <c r="GU2806"/>
      <c r="GV2806"/>
      <c r="GW2806"/>
      <c r="GX2806"/>
      <c r="GY2806"/>
      <c r="GZ2806"/>
      <c r="HA2806"/>
      <c r="HB2806"/>
      <c r="HC2806"/>
      <c r="HD2806"/>
      <c r="HE2806"/>
    </row>
    <row r="2807" spans="6:213" s="19" customFormat="1" x14ac:dyDescent="0.25">
      <c r="F2807" s="20"/>
      <c r="G2807" s="20"/>
      <c r="H2807" s="20"/>
      <c r="I2807" s="20"/>
      <c r="J2807" s="21"/>
      <c r="K2807" s="21"/>
      <c r="L2807" s="20"/>
      <c r="M2807" s="20"/>
      <c r="N2807" s="22"/>
      <c r="O2807" s="22"/>
      <c r="P2807" s="22"/>
      <c r="Q2807" s="22"/>
      <c r="U2807" s="20"/>
      <c r="V2807" s="20"/>
      <c r="W2807" s="20"/>
      <c r="X2807" s="27"/>
      <c r="Y2807" s="253"/>
      <c r="Z2807" s="30"/>
      <c r="AA2807" s="30"/>
      <c r="AB2807" s="31"/>
      <c r="AC2807" s="31"/>
      <c r="AD2807" s="31"/>
      <c r="AE2807" s="31"/>
      <c r="AF2807" s="31"/>
      <c r="AG2807" s="241"/>
      <c r="AH2807" s="31"/>
      <c r="AI2807" s="31"/>
      <c r="AJ2807" s="31"/>
      <c r="AK2807" s="31"/>
      <c r="AL2807" s="120"/>
      <c r="AM2807" s="25"/>
      <c r="AN2807" s="25"/>
      <c r="AO2807" s="25"/>
      <c r="AP2807" s="25"/>
      <c r="AQ2807"/>
      <c r="AR2807" s="25"/>
      <c r="AS2807" s="31"/>
      <c r="AT2807" s="25"/>
      <c r="AU2807" s="25"/>
      <c r="AV2807" s="31"/>
      <c r="BC2807" s="1"/>
      <c r="BD2807"/>
      <c r="BE2807"/>
      <c r="BF2807" s="1"/>
      <c r="BG2807"/>
      <c r="BH2807"/>
      <c r="BI2807"/>
      <c r="BJ2807" s="1"/>
      <c r="BK2807" s="1"/>
      <c r="BL2807"/>
      <c r="BM2807" s="1"/>
      <c r="BN2807" s="1"/>
      <c r="BO2807" s="1"/>
      <c r="BP2807" s="1"/>
      <c r="BQ2807" s="1"/>
      <c r="BR2807" s="1"/>
      <c r="BS2807" s="1"/>
      <c r="BT2807" s="22"/>
      <c r="BU2807" s="1"/>
      <c r="BV2807" s="1"/>
      <c r="BW2807" s="1"/>
      <c r="BX2807" s="1"/>
      <c r="BY2807" s="1"/>
      <c r="BZ2807" s="1"/>
      <c r="CA2807" s="1"/>
      <c r="CB2807" s="1"/>
      <c r="CC2807" s="1"/>
      <c r="CD2807" s="1"/>
      <c r="CE2807" s="1"/>
      <c r="CF2807" s="1"/>
      <c r="CG2807" s="1"/>
      <c r="CH2807" s="1"/>
      <c r="CI2807" s="1"/>
      <c r="CJ2807" s="1"/>
      <c r="CK2807" s="1"/>
      <c r="CL2807" s="1"/>
      <c r="CM2807" s="1"/>
      <c r="CN2807" s="1"/>
      <c r="CO2807" s="1"/>
      <c r="CP2807" s="1"/>
      <c r="CQ2807" s="1"/>
      <c r="CR2807" s="1"/>
      <c r="CS2807" s="1"/>
      <c r="CT2807" s="1"/>
      <c r="CU2807" s="1"/>
      <c r="CV2807" s="1"/>
      <c r="CW2807" s="1"/>
      <c r="CX2807" s="1"/>
      <c r="CY2807" s="1"/>
      <c r="CZ2807" s="1"/>
      <c r="DA2807" s="1"/>
      <c r="DB2807" s="1"/>
      <c r="DC2807" s="1"/>
      <c r="DD2807" s="1"/>
      <c r="DE2807" s="1"/>
      <c r="DF2807" s="1"/>
      <c r="DG2807" s="1"/>
      <c r="DH2807" s="1"/>
      <c r="DI2807" s="1"/>
      <c r="DJ2807" s="1"/>
      <c r="DK2807" s="1"/>
      <c r="DL2807" s="1"/>
      <c r="DM2807" s="1"/>
      <c r="DN2807" s="1"/>
      <c r="DO2807" s="1"/>
      <c r="DP2807" s="1"/>
      <c r="DQ2807" s="1"/>
      <c r="DR2807" s="1"/>
      <c r="DS2807" s="1"/>
      <c r="DT2807" s="1"/>
      <c r="DU2807" s="1"/>
      <c r="DV2807" s="1"/>
      <c r="DW2807" s="1"/>
      <c r="DX2807" s="1"/>
      <c r="DY2807" s="1"/>
      <c r="DZ2807" s="1"/>
      <c r="EA2807" s="1"/>
      <c r="EB2807" s="1"/>
      <c r="EC2807" s="1"/>
      <c r="ED2807" s="1"/>
      <c r="EE2807" s="1"/>
      <c r="EF2807" s="1"/>
      <c r="EG2807" s="1"/>
      <c r="EH2807" s="1"/>
      <c r="EI2807" s="1"/>
      <c r="EJ2807" s="1"/>
      <c r="EK2807" s="1"/>
      <c r="EL2807" s="1"/>
      <c r="EM2807" s="1"/>
      <c r="EN2807" s="1"/>
      <c r="EO2807" s="1"/>
      <c r="EP2807" s="1"/>
      <c r="EQ2807" s="1"/>
      <c r="ER2807" s="1"/>
      <c r="ES2807" s="1"/>
      <c r="ET2807" s="1"/>
      <c r="EU2807" s="1"/>
      <c r="EV2807" s="1"/>
      <c r="EW2807" s="1"/>
      <c r="EX2807" s="1"/>
      <c r="EY2807" s="1"/>
      <c r="EZ2807" s="1"/>
      <c r="FA2807" s="1"/>
      <c r="FB2807" s="1"/>
      <c r="FC2807" s="1"/>
      <c r="FD2807" s="1"/>
      <c r="FE2807" s="1"/>
      <c r="FF2807" s="1"/>
      <c r="FG2807" s="1"/>
      <c r="FH2807" s="1"/>
      <c r="FI2807" s="1"/>
      <c r="FJ2807" s="1"/>
      <c r="FK2807" s="1"/>
      <c r="FL2807" s="1"/>
      <c r="FM2807" s="1"/>
      <c r="FN2807" s="1"/>
      <c r="FO2807" s="1"/>
      <c r="FP2807" s="1"/>
      <c r="FQ2807" s="1"/>
      <c r="FR2807" s="1"/>
      <c r="FS2807" s="1"/>
      <c r="FT2807" s="1"/>
      <c r="FU2807" s="1"/>
      <c r="FV2807" s="1"/>
      <c r="FW2807" s="1"/>
      <c r="FX2807" s="1"/>
      <c r="FY2807" s="1"/>
      <c r="FZ2807" s="1"/>
      <c r="GA2807" s="1"/>
      <c r="GB2807" s="1"/>
      <c r="GC2807" s="1"/>
      <c r="GD2807" s="1"/>
      <c r="GE2807" s="1"/>
      <c r="GF2807" s="1"/>
      <c r="GG2807" s="1"/>
      <c r="GH2807" s="1"/>
      <c r="GI2807" s="1"/>
      <c r="GJ2807" s="1"/>
      <c r="GK2807"/>
      <c r="GL2807"/>
      <c r="GM2807"/>
      <c r="GN2807"/>
      <c r="GO2807"/>
      <c r="GP2807"/>
      <c r="GQ2807"/>
      <c r="GR2807"/>
      <c r="GS2807"/>
      <c r="GT2807"/>
      <c r="GU2807"/>
      <c r="GV2807"/>
      <c r="GW2807"/>
      <c r="GX2807"/>
      <c r="GY2807"/>
      <c r="GZ2807"/>
      <c r="HA2807"/>
      <c r="HB2807"/>
      <c r="HC2807"/>
      <c r="HD2807"/>
      <c r="HE2807"/>
    </row>
    <row r="2808" spans="6:213" s="19" customFormat="1" x14ac:dyDescent="0.25">
      <c r="F2808" s="20"/>
      <c r="G2808" s="20"/>
      <c r="H2808" s="20"/>
      <c r="I2808" s="20"/>
      <c r="J2808" s="21"/>
      <c r="K2808" s="21"/>
      <c r="L2808" s="20"/>
      <c r="M2808" s="20"/>
      <c r="N2808" s="22"/>
      <c r="O2808" s="22"/>
      <c r="P2808" s="22"/>
      <c r="Q2808" s="22"/>
      <c r="U2808" s="20"/>
      <c r="V2808" s="20"/>
      <c r="W2808" s="20"/>
      <c r="X2808" s="27"/>
      <c r="Y2808" s="253"/>
      <c r="Z2808" s="30"/>
      <c r="AA2808" s="30"/>
      <c r="AB2808" s="31"/>
      <c r="AC2808" s="31"/>
      <c r="AD2808" s="31"/>
      <c r="AE2808" s="31"/>
      <c r="AF2808" s="31"/>
      <c r="AG2808" s="241"/>
      <c r="AH2808" s="31"/>
      <c r="AI2808" s="31"/>
      <c r="AJ2808" s="31"/>
      <c r="AK2808" s="31"/>
      <c r="AL2808" s="120"/>
      <c r="AM2808" s="25"/>
      <c r="AN2808" s="25"/>
      <c r="AO2808" s="25"/>
      <c r="AP2808" s="25"/>
      <c r="AQ2808"/>
      <c r="AR2808" s="25"/>
      <c r="AS2808" s="31"/>
      <c r="AT2808" s="25"/>
      <c r="AU2808" s="25"/>
      <c r="AV2808" s="31"/>
      <c r="BC2808" s="1"/>
      <c r="BD2808"/>
      <c r="BE2808"/>
      <c r="BF2808" s="1"/>
      <c r="BG2808"/>
      <c r="BH2808"/>
      <c r="BI2808"/>
      <c r="BJ2808" s="1"/>
      <c r="BK2808" s="1"/>
      <c r="BL2808"/>
      <c r="BM2808" s="1"/>
      <c r="BN2808" s="1"/>
      <c r="BO2808" s="1"/>
      <c r="BP2808" s="1"/>
      <c r="BQ2808" s="1"/>
      <c r="BR2808" s="1"/>
      <c r="BS2808" s="1"/>
      <c r="BT2808" s="22"/>
      <c r="BU2808" s="1"/>
      <c r="BV2808" s="1"/>
      <c r="BW2808" s="1"/>
      <c r="BX2808" s="1"/>
      <c r="BY2808" s="1"/>
      <c r="BZ2808" s="1"/>
      <c r="CA2808" s="1"/>
      <c r="CB2808" s="1"/>
      <c r="CC2808" s="1"/>
      <c r="CD2808" s="1"/>
      <c r="CE2808" s="1"/>
      <c r="CF2808" s="1"/>
      <c r="CG2808" s="1"/>
      <c r="CH2808" s="1"/>
      <c r="CI2808" s="1"/>
      <c r="CJ2808" s="1"/>
      <c r="CK2808" s="1"/>
      <c r="CL2808" s="1"/>
      <c r="CM2808" s="1"/>
      <c r="CN2808" s="1"/>
      <c r="CO2808" s="1"/>
      <c r="CP2808" s="1"/>
      <c r="CQ2808" s="1"/>
      <c r="CR2808" s="1"/>
      <c r="CS2808" s="1"/>
      <c r="CT2808" s="1"/>
      <c r="CU2808" s="1"/>
      <c r="CV2808" s="1"/>
      <c r="CW2808" s="1"/>
      <c r="CX2808" s="1"/>
      <c r="CY2808" s="1"/>
      <c r="CZ2808" s="1"/>
      <c r="DA2808" s="1"/>
      <c r="DB2808" s="1"/>
      <c r="DC2808" s="1"/>
      <c r="DD2808" s="1"/>
      <c r="DE2808" s="1"/>
      <c r="DF2808" s="1"/>
      <c r="DG2808" s="1"/>
      <c r="DH2808" s="1"/>
      <c r="DI2808" s="1"/>
      <c r="DJ2808" s="1"/>
      <c r="DK2808" s="1"/>
      <c r="DL2808" s="1"/>
      <c r="DM2808" s="1"/>
      <c r="DN2808" s="1"/>
      <c r="DO2808" s="1"/>
      <c r="DP2808" s="1"/>
      <c r="DQ2808" s="1"/>
      <c r="DR2808" s="1"/>
      <c r="DS2808" s="1"/>
      <c r="DT2808" s="1"/>
      <c r="DU2808" s="1"/>
      <c r="DV2808" s="1"/>
      <c r="DW2808" s="1"/>
      <c r="DX2808" s="1"/>
      <c r="DY2808" s="1"/>
      <c r="DZ2808" s="1"/>
      <c r="EA2808" s="1"/>
      <c r="EB2808" s="1"/>
      <c r="EC2808" s="1"/>
      <c r="ED2808" s="1"/>
      <c r="EE2808" s="1"/>
      <c r="EF2808" s="1"/>
      <c r="EG2808" s="1"/>
      <c r="EH2808" s="1"/>
      <c r="EI2808" s="1"/>
      <c r="EJ2808" s="1"/>
      <c r="EK2808" s="1"/>
      <c r="EL2808" s="1"/>
      <c r="EM2808" s="1"/>
      <c r="EN2808" s="1"/>
      <c r="EO2808" s="1"/>
      <c r="EP2808" s="1"/>
      <c r="EQ2808" s="1"/>
      <c r="ER2808" s="1"/>
      <c r="ES2808" s="1"/>
      <c r="ET2808" s="1"/>
      <c r="EU2808" s="1"/>
      <c r="EV2808" s="1"/>
      <c r="EW2808" s="1"/>
      <c r="EX2808" s="1"/>
      <c r="EY2808" s="1"/>
      <c r="EZ2808" s="1"/>
      <c r="FA2808" s="1"/>
      <c r="FB2808" s="1"/>
      <c r="FC2808" s="1"/>
      <c r="FD2808" s="1"/>
      <c r="FE2808" s="1"/>
      <c r="FF2808" s="1"/>
      <c r="FG2808" s="1"/>
      <c r="FH2808" s="1"/>
      <c r="FI2808" s="1"/>
      <c r="FJ2808" s="1"/>
      <c r="FK2808" s="1"/>
      <c r="FL2808" s="1"/>
      <c r="FM2808" s="1"/>
      <c r="FN2808" s="1"/>
      <c r="FO2808" s="1"/>
      <c r="FP2808" s="1"/>
      <c r="FQ2808" s="1"/>
      <c r="FR2808" s="1"/>
      <c r="FS2808" s="1"/>
      <c r="FT2808" s="1"/>
      <c r="FU2808" s="1"/>
      <c r="FV2808" s="1"/>
      <c r="FW2808" s="1"/>
      <c r="FX2808" s="1"/>
      <c r="FY2808" s="1"/>
      <c r="FZ2808" s="1"/>
      <c r="GA2808" s="1"/>
      <c r="GB2808" s="1"/>
      <c r="GC2808" s="1"/>
      <c r="GD2808" s="1"/>
      <c r="GE2808" s="1"/>
      <c r="GF2808" s="1"/>
      <c r="GG2808" s="1"/>
      <c r="GH2808" s="1"/>
      <c r="GI2808" s="1"/>
      <c r="GJ2808" s="1"/>
      <c r="GK2808"/>
      <c r="GL2808"/>
      <c r="GM2808"/>
      <c r="GN2808"/>
      <c r="GO2808"/>
      <c r="GP2808"/>
      <c r="GQ2808"/>
      <c r="GR2808"/>
      <c r="GS2808"/>
      <c r="GT2808"/>
      <c r="GU2808"/>
      <c r="GV2808"/>
      <c r="GW2808"/>
      <c r="GX2808"/>
      <c r="GY2808"/>
      <c r="GZ2808"/>
      <c r="HA2808"/>
      <c r="HB2808"/>
      <c r="HC2808"/>
      <c r="HD2808"/>
      <c r="HE2808"/>
    </row>
    <row r="2809" spans="6:213" s="19" customFormat="1" x14ac:dyDescent="0.25">
      <c r="F2809" s="20"/>
      <c r="G2809" s="20"/>
      <c r="H2809" s="20"/>
      <c r="I2809" s="20"/>
      <c r="J2809" s="21"/>
      <c r="K2809" s="21"/>
      <c r="L2809" s="20"/>
      <c r="M2809" s="20"/>
      <c r="N2809" s="22"/>
      <c r="O2809" s="22"/>
      <c r="P2809" s="22"/>
      <c r="Q2809" s="22"/>
      <c r="U2809" s="20"/>
      <c r="V2809" s="20"/>
      <c r="W2809" s="20"/>
      <c r="X2809" s="27"/>
      <c r="Y2809" s="253"/>
      <c r="Z2809" s="30"/>
      <c r="AA2809" s="30"/>
      <c r="AB2809" s="31"/>
      <c r="AC2809" s="31"/>
      <c r="AD2809" s="31"/>
      <c r="AE2809" s="31"/>
      <c r="AF2809" s="31"/>
      <c r="AG2809" s="241"/>
      <c r="AH2809" s="31"/>
      <c r="AI2809" s="31"/>
      <c r="AJ2809" s="31"/>
      <c r="AK2809" s="31"/>
      <c r="AL2809" s="120"/>
      <c r="AM2809" s="25"/>
      <c r="AN2809" s="25"/>
      <c r="AO2809" s="25"/>
      <c r="AP2809" s="25"/>
      <c r="AQ2809"/>
      <c r="AR2809" s="25"/>
      <c r="AS2809" s="31"/>
      <c r="AT2809" s="25"/>
      <c r="AU2809" s="25"/>
      <c r="AV2809" s="31"/>
      <c r="BC2809" s="1"/>
      <c r="BD2809"/>
      <c r="BE2809"/>
      <c r="BF2809" s="1"/>
      <c r="BG2809"/>
      <c r="BH2809"/>
      <c r="BI2809"/>
      <c r="BJ2809" s="1"/>
      <c r="BK2809" s="1"/>
      <c r="BL2809"/>
      <c r="BM2809" s="1"/>
      <c r="BN2809" s="1"/>
      <c r="BO2809" s="1"/>
      <c r="BP2809" s="1"/>
      <c r="BQ2809" s="1"/>
      <c r="BR2809" s="1"/>
      <c r="BS2809" s="1"/>
      <c r="BT2809" s="22"/>
      <c r="BU2809" s="1"/>
      <c r="BV2809" s="1"/>
      <c r="BW2809" s="1"/>
      <c r="BX2809" s="1"/>
      <c r="BY2809" s="1"/>
      <c r="BZ2809" s="1"/>
      <c r="CA2809" s="1"/>
      <c r="CB2809" s="1"/>
      <c r="CC2809" s="1"/>
      <c r="CD2809" s="1"/>
      <c r="CE2809" s="1"/>
      <c r="CF2809" s="1"/>
      <c r="CG2809" s="1"/>
      <c r="CH2809" s="1"/>
      <c r="CI2809" s="1"/>
      <c r="CJ2809" s="1"/>
      <c r="CK2809" s="1"/>
      <c r="CL2809" s="1"/>
      <c r="CM2809" s="1"/>
      <c r="CN2809" s="1"/>
      <c r="CO2809" s="1"/>
      <c r="CP2809" s="1"/>
      <c r="CQ2809" s="1"/>
      <c r="CR2809" s="1"/>
      <c r="CS2809" s="1"/>
      <c r="CT2809" s="1"/>
      <c r="CU2809" s="1"/>
      <c r="CV2809" s="1"/>
      <c r="CW2809" s="1"/>
      <c r="CX2809" s="1"/>
      <c r="CY2809" s="1"/>
      <c r="CZ2809" s="1"/>
      <c r="DA2809" s="1"/>
      <c r="DB2809" s="1"/>
      <c r="DC2809" s="1"/>
      <c r="DD2809" s="1"/>
      <c r="DE2809" s="1"/>
      <c r="DF2809" s="1"/>
      <c r="DG2809" s="1"/>
      <c r="DH2809" s="1"/>
      <c r="DI2809" s="1"/>
      <c r="DJ2809" s="1"/>
      <c r="DK2809" s="1"/>
      <c r="DL2809" s="1"/>
      <c r="DM2809" s="1"/>
      <c r="DN2809" s="1"/>
      <c r="DO2809" s="1"/>
      <c r="DP2809" s="1"/>
      <c r="DQ2809" s="1"/>
      <c r="DR2809" s="1"/>
      <c r="DS2809" s="1"/>
      <c r="DT2809" s="1"/>
      <c r="DU2809" s="1"/>
      <c r="DV2809" s="1"/>
      <c r="DW2809" s="1"/>
      <c r="DX2809" s="1"/>
      <c r="DY2809" s="1"/>
      <c r="DZ2809" s="1"/>
      <c r="EA2809" s="1"/>
      <c r="EB2809" s="1"/>
      <c r="EC2809" s="1"/>
      <c r="ED2809" s="1"/>
      <c r="EE2809" s="1"/>
      <c r="EF2809" s="1"/>
      <c r="EG2809" s="1"/>
      <c r="EH2809" s="1"/>
      <c r="EI2809" s="1"/>
      <c r="EJ2809" s="1"/>
      <c r="EK2809" s="1"/>
      <c r="EL2809" s="1"/>
      <c r="EM2809" s="1"/>
      <c r="EN2809" s="1"/>
      <c r="EO2809" s="1"/>
      <c r="EP2809" s="1"/>
      <c r="EQ2809" s="1"/>
      <c r="ER2809" s="1"/>
      <c r="ES2809" s="1"/>
      <c r="ET2809" s="1"/>
      <c r="EU2809" s="1"/>
      <c r="EV2809" s="1"/>
      <c r="EW2809" s="1"/>
      <c r="EX2809" s="1"/>
      <c r="EY2809" s="1"/>
      <c r="EZ2809" s="1"/>
      <c r="FA2809" s="1"/>
      <c r="FB2809" s="1"/>
      <c r="FC2809" s="1"/>
      <c r="FD2809" s="1"/>
      <c r="FE2809" s="1"/>
      <c r="FF2809" s="1"/>
      <c r="FG2809" s="1"/>
      <c r="FH2809" s="1"/>
      <c r="FI2809" s="1"/>
      <c r="FJ2809" s="1"/>
      <c r="FK2809" s="1"/>
      <c r="FL2809" s="1"/>
      <c r="FM2809" s="1"/>
      <c r="FN2809" s="1"/>
      <c r="FO2809" s="1"/>
      <c r="FP2809" s="1"/>
      <c r="FQ2809" s="1"/>
      <c r="FR2809" s="1"/>
      <c r="FS2809" s="1"/>
      <c r="FT2809" s="1"/>
      <c r="FU2809" s="1"/>
      <c r="FV2809" s="1"/>
      <c r="FW2809" s="1"/>
      <c r="FX2809" s="1"/>
      <c r="FY2809" s="1"/>
      <c r="FZ2809" s="1"/>
      <c r="GA2809" s="1"/>
      <c r="GB2809" s="1"/>
      <c r="GC2809" s="1"/>
      <c r="GD2809" s="1"/>
      <c r="GE2809" s="1"/>
      <c r="GF2809" s="1"/>
      <c r="GG2809" s="1"/>
      <c r="GH2809" s="1"/>
      <c r="GI2809" s="1"/>
      <c r="GJ2809" s="1"/>
      <c r="GK2809"/>
      <c r="GL2809"/>
      <c r="GM2809"/>
      <c r="GN2809"/>
      <c r="GO2809"/>
      <c r="GP2809"/>
      <c r="GQ2809"/>
      <c r="GR2809"/>
      <c r="GS2809"/>
      <c r="GT2809"/>
      <c r="GU2809"/>
      <c r="GV2809"/>
      <c r="GW2809"/>
      <c r="GX2809"/>
      <c r="GY2809"/>
      <c r="GZ2809"/>
      <c r="HA2809"/>
      <c r="HB2809"/>
      <c r="HC2809"/>
      <c r="HD2809"/>
      <c r="HE2809"/>
    </row>
    <row r="2810" spans="6:213" s="19" customFormat="1" x14ac:dyDescent="0.25">
      <c r="F2810" s="20"/>
      <c r="G2810" s="20"/>
      <c r="H2810" s="20"/>
      <c r="I2810" s="20"/>
      <c r="J2810" s="21"/>
      <c r="K2810" s="21"/>
      <c r="L2810" s="20"/>
      <c r="M2810" s="20"/>
      <c r="N2810" s="22"/>
      <c r="O2810" s="22"/>
      <c r="P2810" s="22"/>
      <c r="Q2810" s="22"/>
      <c r="U2810" s="20"/>
      <c r="V2810" s="20"/>
      <c r="W2810" s="20"/>
      <c r="X2810" s="27"/>
      <c r="Y2810" s="253"/>
      <c r="Z2810" s="30"/>
      <c r="AA2810" s="30"/>
      <c r="AB2810" s="31"/>
      <c r="AC2810" s="31"/>
      <c r="AD2810" s="31"/>
      <c r="AE2810" s="31"/>
      <c r="AF2810" s="31"/>
      <c r="AG2810" s="241"/>
      <c r="AH2810" s="31"/>
      <c r="AI2810" s="31"/>
      <c r="AJ2810" s="31"/>
      <c r="AK2810" s="31"/>
      <c r="AL2810" s="120"/>
      <c r="AM2810" s="25"/>
      <c r="AN2810" s="25"/>
      <c r="AO2810" s="25"/>
      <c r="AP2810" s="25"/>
      <c r="AQ2810"/>
      <c r="AR2810" s="25"/>
      <c r="AS2810" s="31"/>
      <c r="AT2810" s="25"/>
      <c r="AU2810" s="25"/>
      <c r="AV2810" s="31"/>
      <c r="BC2810" s="1"/>
      <c r="BD2810"/>
      <c r="BE2810"/>
      <c r="BF2810" s="1"/>
      <c r="BG2810"/>
      <c r="BH2810"/>
      <c r="BI2810"/>
      <c r="BJ2810" s="1"/>
      <c r="BK2810" s="1"/>
      <c r="BL2810"/>
      <c r="BM2810" s="1"/>
      <c r="BN2810" s="1"/>
      <c r="BO2810" s="1"/>
      <c r="BP2810" s="1"/>
      <c r="BQ2810" s="1"/>
      <c r="BR2810" s="1"/>
      <c r="BS2810" s="1"/>
      <c r="BT2810" s="22"/>
      <c r="BU2810" s="1"/>
      <c r="BV2810" s="1"/>
      <c r="BW2810" s="1"/>
      <c r="BX2810" s="1"/>
      <c r="BY2810" s="1"/>
      <c r="BZ2810" s="1"/>
      <c r="CA2810" s="1"/>
      <c r="CB2810" s="1"/>
      <c r="CC2810" s="1"/>
      <c r="CD2810" s="1"/>
      <c r="CE2810" s="1"/>
      <c r="CF2810" s="1"/>
      <c r="CG2810" s="1"/>
      <c r="CH2810" s="1"/>
      <c r="CI2810" s="1"/>
      <c r="CJ2810" s="1"/>
      <c r="CK2810" s="1"/>
      <c r="CL2810" s="1"/>
      <c r="CM2810" s="1"/>
      <c r="CN2810" s="1"/>
      <c r="CO2810" s="1"/>
      <c r="CP2810" s="1"/>
      <c r="CQ2810" s="1"/>
      <c r="CR2810" s="1"/>
      <c r="CS2810" s="1"/>
      <c r="CT2810" s="1"/>
      <c r="CU2810" s="1"/>
      <c r="CV2810" s="1"/>
      <c r="CW2810" s="1"/>
      <c r="CX2810" s="1"/>
      <c r="CY2810" s="1"/>
      <c r="CZ2810" s="1"/>
      <c r="DA2810" s="1"/>
      <c r="DB2810" s="1"/>
      <c r="DC2810" s="1"/>
      <c r="DD2810" s="1"/>
      <c r="DE2810" s="1"/>
      <c r="DF2810" s="1"/>
      <c r="DG2810" s="1"/>
      <c r="DH2810" s="1"/>
      <c r="DI2810" s="1"/>
      <c r="DJ2810" s="1"/>
      <c r="DK2810" s="1"/>
      <c r="DL2810" s="1"/>
      <c r="DM2810" s="1"/>
      <c r="DN2810" s="1"/>
      <c r="DO2810" s="1"/>
      <c r="DP2810" s="1"/>
      <c r="DQ2810" s="1"/>
      <c r="DR2810" s="1"/>
      <c r="DS2810" s="1"/>
      <c r="DT2810" s="1"/>
      <c r="DU2810" s="1"/>
      <c r="DV2810" s="1"/>
      <c r="DW2810" s="1"/>
      <c r="DX2810" s="1"/>
      <c r="DY2810" s="1"/>
      <c r="DZ2810" s="1"/>
      <c r="EA2810" s="1"/>
      <c r="EB2810" s="1"/>
      <c r="EC2810" s="1"/>
      <c r="ED2810" s="1"/>
      <c r="EE2810" s="1"/>
      <c r="EF2810" s="1"/>
      <c r="EG2810" s="1"/>
      <c r="EH2810" s="1"/>
      <c r="EI2810" s="1"/>
      <c r="EJ2810" s="1"/>
      <c r="EK2810" s="1"/>
      <c r="EL2810" s="1"/>
      <c r="EM2810" s="1"/>
      <c r="EN2810" s="1"/>
      <c r="EO2810" s="1"/>
      <c r="EP2810" s="1"/>
      <c r="EQ2810" s="1"/>
      <c r="ER2810" s="1"/>
      <c r="ES2810" s="1"/>
      <c r="ET2810" s="1"/>
      <c r="EU2810" s="1"/>
      <c r="EV2810" s="1"/>
      <c r="EW2810" s="1"/>
      <c r="EX2810" s="1"/>
      <c r="EY2810" s="1"/>
      <c r="EZ2810" s="1"/>
      <c r="FA2810" s="1"/>
      <c r="FB2810" s="1"/>
      <c r="FC2810" s="1"/>
      <c r="FD2810" s="1"/>
      <c r="FE2810" s="1"/>
      <c r="FF2810" s="1"/>
      <c r="FG2810" s="1"/>
      <c r="FH2810" s="1"/>
      <c r="FI2810" s="1"/>
      <c r="FJ2810" s="1"/>
      <c r="FK2810" s="1"/>
      <c r="FL2810" s="1"/>
      <c r="FM2810" s="1"/>
      <c r="FN2810" s="1"/>
      <c r="FO2810" s="1"/>
      <c r="FP2810" s="1"/>
      <c r="FQ2810" s="1"/>
      <c r="FR2810" s="1"/>
      <c r="FS2810" s="1"/>
      <c r="FT2810" s="1"/>
      <c r="FU2810" s="1"/>
      <c r="FV2810" s="1"/>
      <c r="FW2810" s="1"/>
      <c r="FX2810" s="1"/>
      <c r="FY2810" s="1"/>
      <c r="FZ2810" s="1"/>
      <c r="GA2810" s="1"/>
      <c r="GB2810" s="1"/>
      <c r="GC2810" s="1"/>
      <c r="GD2810" s="1"/>
      <c r="GE2810" s="1"/>
      <c r="GF2810" s="1"/>
      <c r="GG2810" s="1"/>
      <c r="GH2810" s="1"/>
      <c r="GI2810" s="1"/>
      <c r="GJ2810" s="1"/>
      <c r="GK2810"/>
      <c r="GL2810"/>
      <c r="GM2810"/>
      <c r="GN2810"/>
      <c r="GO2810"/>
      <c r="GP2810"/>
      <c r="GQ2810"/>
      <c r="GR2810"/>
      <c r="GS2810"/>
      <c r="GT2810"/>
      <c r="GU2810"/>
      <c r="GV2810"/>
      <c r="GW2810"/>
      <c r="GX2810"/>
      <c r="GY2810"/>
      <c r="GZ2810"/>
      <c r="HA2810"/>
      <c r="HB2810"/>
      <c r="HC2810"/>
      <c r="HD2810"/>
      <c r="HE2810"/>
    </row>
    <row r="2811" spans="6:213" s="19" customFormat="1" x14ac:dyDescent="0.25">
      <c r="F2811" s="20"/>
      <c r="G2811" s="20"/>
      <c r="H2811" s="20"/>
      <c r="I2811" s="20"/>
      <c r="J2811" s="21"/>
      <c r="K2811" s="21"/>
      <c r="L2811" s="20"/>
      <c r="M2811" s="20"/>
      <c r="N2811" s="22"/>
      <c r="O2811" s="22"/>
      <c r="P2811" s="22"/>
      <c r="Q2811" s="22"/>
      <c r="U2811" s="20"/>
      <c r="V2811" s="20"/>
      <c r="W2811" s="20"/>
      <c r="X2811" s="27"/>
      <c r="Y2811" s="253"/>
      <c r="Z2811" s="30"/>
      <c r="AA2811" s="30"/>
      <c r="AB2811" s="31"/>
      <c r="AC2811" s="31"/>
      <c r="AD2811" s="31"/>
      <c r="AE2811" s="31"/>
      <c r="AF2811" s="31"/>
      <c r="AG2811" s="241"/>
      <c r="AH2811" s="31"/>
      <c r="AI2811" s="31"/>
      <c r="AJ2811" s="31"/>
      <c r="AK2811" s="31"/>
      <c r="AL2811" s="120"/>
      <c r="AM2811" s="25"/>
      <c r="AN2811" s="25"/>
      <c r="AO2811" s="25"/>
      <c r="AP2811" s="25"/>
      <c r="AQ2811"/>
      <c r="AR2811" s="25"/>
      <c r="AS2811" s="31"/>
      <c r="AT2811" s="25"/>
      <c r="AU2811" s="25"/>
      <c r="AV2811" s="31"/>
      <c r="BC2811" s="1"/>
      <c r="BD2811"/>
      <c r="BE2811"/>
      <c r="BF2811" s="1"/>
      <c r="BG2811"/>
      <c r="BH2811"/>
      <c r="BI2811"/>
      <c r="BJ2811" s="1"/>
      <c r="BK2811" s="1"/>
      <c r="BL2811"/>
      <c r="BM2811" s="1"/>
      <c r="BN2811" s="1"/>
      <c r="BO2811" s="1"/>
      <c r="BP2811" s="1"/>
      <c r="BQ2811" s="1"/>
      <c r="BR2811" s="1"/>
      <c r="BS2811" s="1"/>
      <c r="BT2811" s="22"/>
      <c r="BU2811" s="1"/>
      <c r="BV2811" s="1"/>
      <c r="BW2811" s="1"/>
      <c r="BX2811" s="1"/>
      <c r="BY2811" s="1"/>
      <c r="BZ2811" s="1"/>
      <c r="CA2811" s="1"/>
      <c r="CB2811" s="1"/>
      <c r="CC2811" s="1"/>
      <c r="CD2811" s="1"/>
      <c r="CE2811" s="1"/>
      <c r="CF2811" s="1"/>
      <c r="CG2811" s="1"/>
      <c r="CH2811" s="1"/>
      <c r="CI2811" s="1"/>
      <c r="CJ2811" s="1"/>
      <c r="CK2811" s="1"/>
      <c r="CL2811" s="1"/>
      <c r="CM2811" s="1"/>
      <c r="CN2811" s="1"/>
      <c r="CO2811" s="1"/>
      <c r="CP2811" s="1"/>
      <c r="CQ2811" s="1"/>
      <c r="CR2811" s="1"/>
      <c r="CS2811" s="1"/>
      <c r="CT2811" s="1"/>
      <c r="CU2811" s="1"/>
      <c r="CV2811" s="1"/>
      <c r="CW2811" s="1"/>
      <c r="CX2811" s="1"/>
      <c r="CY2811" s="1"/>
      <c r="CZ2811" s="1"/>
      <c r="DA2811" s="1"/>
      <c r="DB2811" s="1"/>
      <c r="DC2811" s="1"/>
      <c r="DD2811" s="1"/>
      <c r="DE2811" s="1"/>
      <c r="DF2811" s="1"/>
      <c r="DG2811" s="1"/>
      <c r="DH2811" s="1"/>
      <c r="DI2811" s="1"/>
      <c r="DJ2811" s="1"/>
      <c r="DK2811" s="1"/>
      <c r="DL2811" s="1"/>
      <c r="DM2811" s="1"/>
      <c r="DN2811" s="1"/>
      <c r="DO2811" s="1"/>
      <c r="DP2811" s="1"/>
      <c r="DQ2811" s="1"/>
      <c r="DR2811" s="1"/>
      <c r="DS2811" s="1"/>
      <c r="DT2811" s="1"/>
      <c r="DU2811" s="1"/>
      <c r="DV2811" s="1"/>
      <c r="DW2811" s="1"/>
      <c r="DX2811" s="1"/>
      <c r="DY2811" s="1"/>
      <c r="DZ2811" s="1"/>
      <c r="EA2811" s="1"/>
      <c r="EB2811" s="1"/>
      <c r="EC2811" s="1"/>
      <c r="ED2811" s="1"/>
      <c r="EE2811" s="1"/>
      <c r="EF2811" s="1"/>
      <c r="EG2811" s="1"/>
      <c r="EH2811" s="1"/>
      <c r="EI2811" s="1"/>
      <c r="EJ2811" s="1"/>
      <c r="EK2811" s="1"/>
      <c r="EL2811" s="1"/>
      <c r="EM2811" s="1"/>
      <c r="EN2811" s="1"/>
      <c r="EO2811" s="1"/>
      <c r="EP2811" s="1"/>
      <c r="EQ2811" s="1"/>
      <c r="ER2811" s="1"/>
      <c r="ES2811" s="1"/>
      <c r="ET2811" s="1"/>
      <c r="EU2811" s="1"/>
      <c r="EV2811" s="1"/>
      <c r="EW2811" s="1"/>
      <c r="EX2811" s="1"/>
      <c r="EY2811" s="1"/>
      <c r="EZ2811" s="1"/>
      <c r="FA2811" s="1"/>
      <c r="FB2811" s="1"/>
      <c r="FC2811" s="1"/>
      <c r="FD2811" s="1"/>
      <c r="FE2811" s="1"/>
      <c r="FF2811" s="1"/>
      <c r="FG2811" s="1"/>
      <c r="FH2811" s="1"/>
      <c r="FI2811" s="1"/>
      <c r="FJ2811" s="1"/>
      <c r="FK2811" s="1"/>
      <c r="FL2811" s="1"/>
      <c r="FM2811" s="1"/>
      <c r="FN2811" s="1"/>
      <c r="FO2811" s="1"/>
      <c r="FP2811" s="1"/>
      <c r="FQ2811" s="1"/>
      <c r="FR2811" s="1"/>
      <c r="FS2811" s="1"/>
      <c r="FT2811" s="1"/>
      <c r="FU2811" s="1"/>
      <c r="FV2811" s="1"/>
      <c r="FW2811" s="1"/>
      <c r="FX2811" s="1"/>
      <c r="FY2811" s="1"/>
      <c r="FZ2811" s="1"/>
      <c r="GA2811" s="1"/>
      <c r="GB2811" s="1"/>
      <c r="GC2811" s="1"/>
      <c r="GD2811" s="1"/>
      <c r="GE2811" s="1"/>
      <c r="GF2811" s="1"/>
      <c r="GG2811" s="1"/>
      <c r="GH2811" s="1"/>
      <c r="GI2811" s="1"/>
      <c r="GJ2811" s="1"/>
      <c r="GK2811"/>
      <c r="GL2811"/>
      <c r="GM2811"/>
      <c r="GN2811"/>
      <c r="GO2811"/>
      <c r="GP2811"/>
      <c r="GQ2811"/>
      <c r="GR2811"/>
      <c r="GS2811"/>
      <c r="GT2811"/>
      <c r="GU2811"/>
      <c r="GV2811"/>
      <c r="GW2811"/>
      <c r="GX2811"/>
      <c r="GY2811"/>
      <c r="GZ2811"/>
      <c r="HA2811"/>
      <c r="HB2811"/>
      <c r="HC2811"/>
      <c r="HD2811"/>
      <c r="HE2811"/>
    </row>
    <row r="2812" spans="6:213" s="19" customFormat="1" x14ac:dyDescent="0.25">
      <c r="F2812" s="20"/>
      <c r="G2812" s="20"/>
      <c r="H2812" s="20"/>
      <c r="I2812" s="20"/>
      <c r="J2812" s="21"/>
      <c r="K2812" s="21"/>
      <c r="L2812" s="20"/>
      <c r="M2812" s="20"/>
      <c r="N2812" s="22"/>
      <c r="O2812" s="22"/>
      <c r="P2812" s="22"/>
      <c r="Q2812" s="22"/>
      <c r="U2812" s="20"/>
      <c r="V2812" s="20"/>
      <c r="W2812" s="20"/>
      <c r="X2812" s="27"/>
      <c r="Y2812" s="253"/>
      <c r="Z2812" s="30"/>
      <c r="AA2812" s="30"/>
      <c r="AB2812" s="31"/>
      <c r="AC2812" s="31"/>
      <c r="AD2812" s="31"/>
      <c r="AE2812" s="31"/>
      <c r="AF2812" s="31"/>
      <c r="AG2812" s="241"/>
      <c r="AH2812" s="31"/>
      <c r="AI2812" s="31"/>
      <c r="AJ2812" s="31"/>
      <c r="AK2812" s="31"/>
      <c r="AL2812" s="120"/>
      <c r="AM2812" s="25"/>
      <c r="AN2812" s="25"/>
      <c r="AO2812" s="25"/>
      <c r="AP2812" s="25"/>
      <c r="AQ2812"/>
      <c r="AR2812" s="25"/>
      <c r="AS2812" s="31"/>
      <c r="AT2812" s="25"/>
      <c r="AU2812" s="25"/>
      <c r="AV2812" s="31"/>
      <c r="BC2812" s="1"/>
      <c r="BD2812"/>
      <c r="BE2812"/>
      <c r="BF2812" s="1"/>
      <c r="BG2812"/>
      <c r="BH2812"/>
      <c r="BI2812"/>
      <c r="BJ2812" s="1"/>
      <c r="BK2812" s="1"/>
      <c r="BL2812"/>
      <c r="BM2812" s="1"/>
      <c r="BN2812" s="1"/>
      <c r="BO2812" s="1"/>
      <c r="BP2812" s="1"/>
      <c r="BQ2812" s="1"/>
      <c r="BR2812" s="1"/>
      <c r="BS2812" s="1"/>
      <c r="BT2812" s="22"/>
      <c r="BU2812" s="1"/>
      <c r="BV2812" s="1"/>
      <c r="BW2812" s="1"/>
      <c r="BX2812" s="1"/>
      <c r="BY2812" s="1"/>
      <c r="BZ2812" s="1"/>
      <c r="CA2812" s="1"/>
      <c r="CB2812" s="1"/>
      <c r="CC2812" s="1"/>
      <c r="CD2812" s="1"/>
      <c r="CE2812" s="1"/>
      <c r="CF2812" s="1"/>
      <c r="CG2812" s="1"/>
      <c r="CH2812" s="1"/>
      <c r="CI2812" s="1"/>
      <c r="CJ2812" s="1"/>
      <c r="CK2812" s="1"/>
      <c r="CL2812" s="1"/>
      <c r="CM2812" s="1"/>
      <c r="CN2812" s="1"/>
      <c r="CO2812" s="1"/>
      <c r="CP2812" s="1"/>
      <c r="CQ2812" s="1"/>
      <c r="CR2812" s="1"/>
      <c r="CS2812" s="1"/>
      <c r="CT2812" s="1"/>
      <c r="CU2812" s="1"/>
      <c r="CV2812" s="1"/>
      <c r="CW2812" s="1"/>
      <c r="CX2812" s="1"/>
      <c r="CY2812" s="1"/>
      <c r="CZ2812" s="1"/>
      <c r="DA2812" s="1"/>
      <c r="DB2812" s="1"/>
      <c r="DC2812" s="1"/>
      <c r="DD2812" s="1"/>
      <c r="DE2812" s="1"/>
      <c r="DF2812" s="1"/>
      <c r="DG2812" s="1"/>
      <c r="DH2812" s="1"/>
      <c r="DI2812" s="1"/>
      <c r="DJ2812" s="1"/>
      <c r="DK2812" s="1"/>
      <c r="DL2812" s="1"/>
      <c r="DM2812" s="1"/>
      <c r="DN2812" s="1"/>
      <c r="DO2812" s="1"/>
      <c r="DP2812" s="1"/>
      <c r="DQ2812" s="1"/>
      <c r="DR2812" s="1"/>
      <c r="DS2812" s="1"/>
      <c r="DT2812" s="1"/>
      <c r="DU2812" s="1"/>
      <c r="DV2812" s="1"/>
      <c r="DW2812" s="1"/>
      <c r="DX2812" s="1"/>
      <c r="DY2812" s="1"/>
      <c r="DZ2812" s="1"/>
      <c r="EA2812" s="1"/>
      <c r="EB2812" s="1"/>
      <c r="EC2812" s="1"/>
      <c r="ED2812" s="1"/>
      <c r="EE2812" s="1"/>
      <c r="EF2812" s="1"/>
      <c r="EG2812" s="1"/>
      <c r="EH2812" s="1"/>
      <c r="EI2812" s="1"/>
      <c r="EJ2812" s="1"/>
      <c r="EK2812" s="1"/>
      <c r="EL2812" s="1"/>
      <c r="EM2812" s="1"/>
      <c r="EN2812" s="1"/>
      <c r="EO2812" s="1"/>
      <c r="EP2812" s="1"/>
      <c r="EQ2812" s="1"/>
      <c r="ER2812" s="1"/>
      <c r="ES2812" s="1"/>
      <c r="ET2812" s="1"/>
      <c r="EU2812" s="1"/>
      <c r="EV2812" s="1"/>
      <c r="EW2812" s="1"/>
      <c r="EX2812" s="1"/>
      <c r="EY2812" s="1"/>
      <c r="EZ2812" s="1"/>
      <c r="FA2812" s="1"/>
      <c r="FB2812" s="1"/>
      <c r="FC2812" s="1"/>
      <c r="FD2812" s="1"/>
      <c r="FE2812" s="1"/>
      <c r="FF2812" s="1"/>
      <c r="FG2812" s="1"/>
      <c r="FH2812" s="1"/>
      <c r="FI2812" s="1"/>
      <c r="FJ2812" s="1"/>
      <c r="FK2812" s="1"/>
      <c r="FL2812" s="1"/>
      <c r="FM2812" s="1"/>
      <c r="FN2812" s="1"/>
      <c r="FO2812" s="1"/>
      <c r="FP2812" s="1"/>
      <c r="FQ2812" s="1"/>
      <c r="FR2812" s="1"/>
      <c r="FS2812" s="1"/>
      <c r="FT2812" s="1"/>
      <c r="FU2812" s="1"/>
      <c r="FV2812" s="1"/>
      <c r="FW2812" s="1"/>
      <c r="FX2812" s="1"/>
      <c r="FY2812" s="1"/>
      <c r="FZ2812" s="1"/>
      <c r="GA2812" s="1"/>
      <c r="GB2812" s="1"/>
      <c r="GC2812" s="1"/>
      <c r="GD2812" s="1"/>
      <c r="GE2812" s="1"/>
      <c r="GF2812" s="1"/>
      <c r="GG2812" s="1"/>
      <c r="GH2812" s="1"/>
      <c r="GI2812" s="1"/>
      <c r="GJ2812" s="1"/>
      <c r="GK2812"/>
      <c r="GL2812"/>
      <c r="GM2812"/>
      <c r="GN2812"/>
      <c r="GO2812"/>
      <c r="GP2812"/>
      <c r="GQ2812"/>
      <c r="GR2812"/>
      <c r="GS2812"/>
      <c r="GT2812"/>
      <c r="GU2812"/>
      <c r="GV2812"/>
      <c r="GW2812"/>
      <c r="GX2812"/>
      <c r="GY2812"/>
      <c r="GZ2812"/>
      <c r="HA2812"/>
      <c r="HB2812"/>
      <c r="HC2812"/>
      <c r="HD2812"/>
      <c r="HE2812"/>
    </row>
    <row r="2813" spans="6:213" s="19" customFormat="1" x14ac:dyDescent="0.25">
      <c r="F2813" s="20"/>
      <c r="G2813" s="20"/>
      <c r="H2813" s="20"/>
      <c r="I2813" s="20"/>
      <c r="J2813" s="21"/>
      <c r="K2813" s="21"/>
      <c r="L2813" s="20"/>
      <c r="M2813" s="20"/>
      <c r="N2813" s="22"/>
      <c r="O2813" s="22"/>
      <c r="P2813" s="22"/>
      <c r="Q2813" s="22"/>
      <c r="U2813" s="20"/>
      <c r="V2813" s="20"/>
      <c r="W2813" s="20"/>
      <c r="X2813" s="27"/>
      <c r="Y2813" s="253"/>
      <c r="Z2813" s="30"/>
      <c r="AA2813" s="30"/>
      <c r="AB2813" s="31"/>
      <c r="AC2813" s="31"/>
      <c r="AD2813" s="31"/>
      <c r="AE2813" s="31"/>
      <c r="AF2813" s="31"/>
      <c r="AG2813" s="241"/>
      <c r="AH2813" s="31"/>
      <c r="AI2813" s="31"/>
      <c r="AJ2813" s="31"/>
      <c r="AK2813" s="31"/>
      <c r="AL2813" s="120"/>
      <c r="AM2813" s="25"/>
      <c r="AN2813" s="25"/>
      <c r="AO2813" s="25"/>
      <c r="AP2813" s="25"/>
      <c r="AQ2813"/>
      <c r="AR2813" s="25"/>
      <c r="AS2813" s="31"/>
      <c r="AT2813" s="25"/>
      <c r="AU2813" s="25"/>
      <c r="AV2813" s="31"/>
      <c r="BC2813" s="1"/>
      <c r="BD2813"/>
      <c r="BE2813"/>
      <c r="BF2813" s="1"/>
      <c r="BG2813"/>
      <c r="BH2813"/>
      <c r="BI2813"/>
      <c r="BJ2813" s="1"/>
      <c r="BK2813" s="1"/>
      <c r="BL2813"/>
      <c r="BM2813" s="1"/>
      <c r="BN2813" s="1"/>
      <c r="BO2813" s="1"/>
      <c r="BP2813" s="1"/>
      <c r="BQ2813" s="1"/>
      <c r="BR2813" s="1"/>
      <c r="BS2813" s="1"/>
      <c r="BT2813" s="22"/>
      <c r="BU2813" s="1"/>
      <c r="BV2813" s="1"/>
      <c r="BW2813" s="1"/>
      <c r="BX2813" s="1"/>
      <c r="BY2813" s="1"/>
      <c r="BZ2813" s="1"/>
      <c r="CA2813" s="1"/>
      <c r="CB2813" s="1"/>
      <c r="CC2813" s="1"/>
      <c r="CD2813" s="1"/>
      <c r="CE2813" s="1"/>
      <c r="CF2813" s="1"/>
      <c r="CG2813" s="1"/>
      <c r="CH2813" s="1"/>
      <c r="CI2813" s="1"/>
      <c r="CJ2813" s="1"/>
      <c r="CK2813" s="1"/>
      <c r="CL2813" s="1"/>
      <c r="CM2813" s="1"/>
      <c r="CN2813" s="1"/>
      <c r="CO2813" s="1"/>
      <c r="CP2813" s="1"/>
      <c r="CQ2813" s="1"/>
      <c r="CR2813" s="1"/>
      <c r="CS2813" s="1"/>
      <c r="CT2813" s="1"/>
      <c r="CU2813" s="1"/>
      <c r="CV2813" s="1"/>
      <c r="CW2813" s="1"/>
      <c r="CX2813" s="1"/>
      <c r="CY2813" s="1"/>
      <c r="CZ2813" s="1"/>
      <c r="DA2813" s="1"/>
      <c r="DB2813" s="1"/>
      <c r="DC2813" s="1"/>
      <c r="DD2813" s="1"/>
      <c r="DE2813" s="1"/>
      <c r="DF2813" s="1"/>
      <c r="DG2813" s="1"/>
      <c r="DH2813" s="1"/>
      <c r="DI2813" s="1"/>
      <c r="DJ2813" s="1"/>
      <c r="DK2813" s="1"/>
      <c r="DL2813" s="1"/>
      <c r="DM2813" s="1"/>
      <c r="DN2813" s="1"/>
      <c r="DO2813" s="1"/>
      <c r="DP2813" s="1"/>
      <c r="DQ2813" s="1"/>
      <c r="DR2813" s="1"/>
      <c r="DS2813" s="1"/>
      <c r="DT2813" s="1"/>
      <c r="DU2813" s="1"/>
      <c r="DV2813" s="1"/>
      <c r="DW2813" s="1"/>
      <c r="DX2813" s="1"/>
      <c r="DY2813" s="1"/>
      <c r="DZ2813" s="1"/>
      <c r="EA2813" s="1"/>
      <c r="EB2813" s="1"/>
      <c r="EC2813" s="1"/>
      <c r="ED2813" s="1"/>
      <c r="EE2813" s="1"/>
      <c r="EF2813" s="1"/>
      <c r="EG2813" s="1"/>
      <c r="EH2813" s="1"/>
      <c r="EI2813" s="1"/>
      <c r="EJ2813" s="1"/>
      <c r="EK2813" s="1"/>
      <c r="EL2813" s="1"/>
      <c r="EM2813" s="1"/>
      <c r="EN2813" s="1"/>
      <c r="EO2813" s="1"/>
      <c r="EP2813" s="1"/>
      <c r="EQ2813" s="1"/>
      <c r="ER2813" s="1"/>
      <c r="ES2813" s="1"/>
      <c r="ET2813" s="1"/>
      <c r="EU2813" s="1"/>
      <c r="EV2813" s="1"/>
      <c r="EW2813" s="1"/>
      <c r="EX2813" s="1"/>
      <c r="EY2813" s="1"/>
      <c r="EZ2813" s="1"/>
      <c r="FA2813" s="1"/>
      <c r="FB2813" s="1"/>
      <c r="FC2813" s="1"/>
      <c r="FD2813" s="1"/>
      <c r="FE2813" s="1"/>
      <c r="FF2813" s="1"/>
      <c r="FG2813" s="1"/>
      <c r="FH2813" s="1"/>
      <c r="FI2813" s="1"/>
      <c r="FJ2813" s="1"/>
      <c r="FK2813" s="1"/>
      <c r="FL2813" s="1"/>
      <c r="FM2813" s="1"/>
      <c r="FN2813" s="1"/>
      <c r="FO2813" s="1"/>
      <c r="FP2813" s="1"/>
      <c r="FQ2813" s="1"/>
      <c r="FR2813" s="1"/>
      <c r="FS2813" s="1"/>
      <c r="FT2813" s="1"/>
      <c r="FU2813" s="1"/>
      <c r="FV2813" s="1"/>
      <c r="FW2813" s="1"/>
      <c r="FX2813" s="1"/>
      <c r="FY2813" s="1"/>
      <c r="FZ2813" s="1"/>
      <c r="GA2813" s="1"/>
      <c r="GB2813" s="1"/>
      <c r="GC2813" s="1"/>
      <c r="GD2813" s="1"/>
      <c r="GE2813" s="1"/>
      <c r="GF2813" s="1"/>
      <c r="GG2813" s="1"/>
      <c r="GH2813" s="1"/>
      <c r="GI2813" s="1"/>
      <c r="GJ2813" s="1"/>
      <c r="GK2813"/>
      <c r="GL2813"/>
      <c r="GM2813"/>
      <c r="GN2813"/>
      <c r="GO2813"/>
      <c r="GP2813"/>
      <c r="GQ2813"/>
      <c r="GR2813"/>
      <c r="GS2813"/>
      <c r="GT2813"/>
      <c r="GU2813"/>
      <c r="GV2813"/>
      <c r="GW2813"/>
      <c r="GX2813"/>
      <c r="GY2813"/>
      <c r="GZ2813"/>
      <c r="HA2813"/>
      <c r="HB2813"/>
      <c r="HC2813"/>
      <c r="HD2813"/>
      <c r="HE2813"/>
    </row>
    <row r="2814" spans="6:213" s="19" customFormat="1" x14ac:dyDescent="0.25">
      <c r="F2814" s="20"/>
      <c r="G2814" s="20"/>
      <c r="H2814" s="20"/>
      <c r="I2814" s="20"/>
      <c r="J2814" s="21"/>
      <c r="K2814" s="21"/>
      <c r="L2814" s="20"/>
      <c r="M2814" s="20"/>
      <c r="N2814" s="22"/>
      <c r="O2814" s="22"/>
      <c r="P2814" s="22"/>
      <c r="Q2814" s="22"/>
      <c r="U2814" s="20"/>
      <c r="V2814" s="20"/>
      <c r="W2814" s="20"/>
      <c r="X2814" s="27"/>
      <c r="Y2814" s="253"/>
      <c r="Z2814" s="30"/>
      <c r="AA2814" s="30"/>
      <c r="AB2814" s="31"/>
      <c r="AC2814" s="31"/>
      <c r="AD2814" s="31"/>
      <c r="AE2814" s="31"/>
      <c r="AF2814" s="31"/>
      <c r="AG2814" s="241"/>
      <c r="AH2814" s="31"/>
      <c r="AI2814" s="31"/>
      <c r="AJ2814" s="31"/>
      <c r="AK2814" s="31"/>
      <c r="AL2814" s="120"/>
      <c r="AM2814" s="25"/>
      <c r="AN2814" s="25"/>
      <c r="AO2814" s="25"/>
      <c r="AP2814" s="25"/>
      <c r="AQ2814"/>
      <c r="AR2814" s="25"/>
      <c r="AS2814" s="31"/>
      <c r="AT2814" s="25"/>
      <c r="AU2814" s="25"/>
      <c r="AV2814" s="31"/>
      <c r="BC2814" s="1"/>
      <c r="BD2814"/>
      <c r="BE2814"/>
      <c r="BF2814" s="1"/>
      <c r="BG2814"/>
      <c r="BH2814"/>
      <c r="BI2814"/>
      <c r="BJ2814" s="1"/>
      <c r="BK2814" s="1"/>
      <c r="BL2814"/>
      <c r="BM2814" s="1"/>
      <c r="BN2814" s="1"/>
      <c r="BO2814" s="1"/>
      <c r="BP2814" s="1"/>
      <c r="BQ2814" s="1"/>
      <c r="BR2814" s="1"/>
      <c r="BS2814" s="1"/>
      <c r="BT2814" s="22"/>
      <c r="BU2814" s="1"/>
      <c r="BV2814" s="1"/>
      <c r="BW2814" s="1"/>
      <c r="BX2814" s="1"/>
      <c r="BY2814" s="1"/>
      <c r="BZ2814" s="1"/>
      <c r="CA2814" s="1"/>
      <c r="CB2814" s="1"/>
      <c r="CC2814" s="1"/>
      <c r="CD2814" s="1"/>
      <c r="CE2814" s="1"/>
      <c r="CF2814" s="1"/>
      <c r="CG2814" s="1"/>
      <c r="CH2814" s="1"/>
      <c r="CI2814" s="1"/>
      <c r="CJ2814" s="1"/>
      <c r="CK2814" s="1"/>
      <c r="CL2814" s="1"/>
      <c r="CM2814" s="1"/>
      <c r="CN2814" s="1"/>
      <c r="CO2814" s="1"/>
      <c r="CP2814" s="1"/>
      <c r="CQ2814" s="1"/>
      <c r="CR2814" s="1"/>
      <c r="CS2814" s="1"/>
      <c r="CT2814" s="1"/>
      <c r="CU2814" s="1"/>
      <c r="CV2814" s="1"/>
      <c r="CW2814" s="1"/>
      <c r="CX2814" s="1"/>
      <c r="CY2814" s="1"/>
      <c r="CZ2814" s="1"/>
      <c r="DA2814" s="1"/>
      <c r="DB2814" s="1"/>
      <c r="DC2814" s="1"/>
      <c r="DD2814" s="1"/>
      <c r="DE2814" s="1"/>
      <c r="DF2814" s="1"/>
      <c r="DG2814" s="1"/>
      <c r="DH2814" s="1"/>
      <c r="DI2814" s="1"/>
      <c r="DJ2814" s="1"/>
      <c r="DK2814" s="1"/>
      <c r="DL2814" s="1"/>
      <c r="DM2814" s="1"/>
      <c r="DN2814" s="1"/>
      <c r="DO2814" s="1"/>
      <c r="DP2814" s="1"/>
      <c r="DQ2814" s="1"/>
      <c r="DR2814" s="1"/>
      <c r="DS2814" s="1"/>
      <c r="DT2814" s="1"/>
      <c r="DU2814" s="1"/>
      <c r="DV2814" s="1"/>
      <c r="DW2814" s="1"/>
      <c r="DX2814" s="1"/>
      <c r="DY2814" s="1"/>
      <c r="DZ2814" s="1"/>
      <c r="EA2814" s="1"/>
      <c r="EB2814" s="1"/>
      <c r="EC2814" s="1"/>
      <c r="ED2814" s="1"/>
      <c r="EE2814" s="1"/>
      <c r="EF2814" s="1"/>
      <c r="EG2814" s="1"/>
      <c r="EH2814" s="1"/>
      <c r="EI2814" s="1"/>
      <c r="EJ2814" s="1"/>
      <c r="EK2814" s="1"/>
      <c r="EL2814" s="1"/>
      <c r="EM2814" s="1"/>
      <c r="EN2814" s="1"/>
      <c r="EO2814" s="1"/>
      <c r="EP2814" s="1"/>
      <c r="EQ2814" s="1"/>
      <c r="ER2814" s="1"/>
      <c r="ES2814" s="1"/>
      <c r="ET2814" s="1"/>
      <c r="EU2814" s="1"/>
      <c r="EV2814" s="1"/>
      <c r="EW2814" s="1"/>
      <c r="EX2814" s="1"/>
      <c r="EY2814" s="1"/>
      <c r="EZ2814" s="1"/>
      <c r="FA2814" s="1"/>
      <c r="FB2814" s="1"/>
      <c r="FC2814" s="1"/>
      <c r="FD2814" s="1"/>
      <c r="FE2814" s="1"/>
      <c r="FF2814" s="1"/>
      <c r="FG2814" s="1"/>
      <c r="FH2814" s="1"/>
      <c r="FI2814" s="1"/>
      <c r="FJ2814" s="1"/>
      <c r="FK2814" s="1"/>
      <c r="FL2814" s="1"/>
      <c r="FM2814" s="1"/>
      <c r="FN2814" s="1"/>
      <c r="FO2814" s="1"/>
      <c r="FP2814" s="1"/>
      <c r="FQ2814" s="1"/>
      <c r="FR2814" s="1"/>
      <c r="FS2814" s="1"/>
      <c r="FT2814" s="1"/>
      <c r="FU2814" s="1"/>
      <c r="FV2814" s="1"/>
      <c r="FW2814" s="1"/>
      <c r="FX2814" s="1"/>
      <c r="FY2814" s="1"/>
      <c r="FZ2814" s="1"/>
      <c r="GA2814" s="1"/>
      <c r="GB2814" s="1"/>
      <c r="GC2814" s="1"/>
      <c r="GD2814" s="1"/>
      <c r="GE2814" s="1"/>
      <c r="GF2814" s="1"/>
      <c r="GG2814" s="1"/>
      <c r="GH2814" s="1"/>
      <c r="GI2814" s="1"/>
      <c r="GJ2814" s="1"/>
      <c r="GK2814"/>
      <c r="GL2814"/>
      <c r="GM2814"/>
      <c r="GN2814"/>
      <c r="GO2814"/>
      <c r="GP2814"/>
      <c r="GQ2814"/>
      <c r="GR2814"/>
      <c r="GS2814"/>
      <c r="GT2814"/>
      <c r="GU2814"/>
      <c r="GV2814"/>
      <c r="GW2814"/>
      <c r="GX2814"/>
      <c r="GY2814"/>
      <c r="GZ2814"/>
      <c r="HA2814"/>
      <c r="HB2814"/>
      <c r="HC2814"/>
      <c r="HD2814"/>
      <c r="HE2814"/>
    </row>
    <row r="2815" spans="6:213" s="19" customFormat="1" x14ac:dyDescent="0.25">
      <c r="F2815" s="20"/>
      <c r="G2815" s="20"/>
      <c r="H2815" s="20"/>
      <c r="I2815" s="20"/>
      <c r="J2815" s="21"/>
      <c r="K2815" s="21"/>
      <c r="L2815" s="20"/>
      <c r="M2815" s="20"/>
      <c r="N2815" s="22"/>
      <c r="O2815" s="22"/>
      <c r="P2815" s="22"/>
      <c r="Q2815" s="22"/>
      <c r="U2815" s="20"/>
      <c r="V2815" s="20"/>
      <c r="W2815" s="20"/>
      <c r="X2815" s="27"/>
      <c r="Y2815" s="253"/>
      <c r="Z2815" s="30"/>
      <c r="AA2815" s="30"/>
      <c r="AB2815" s="31"/>
      <c r="AC2815" s="31"/>
      <c r="AD2815" s="31"/>
      <c r="AE2815" s="31"/>
      <c r="AF2815" s="31"/>
      <c r="AG2815" s="241"/>
      <c r="AH2815" s="31"/>
      <c r="AI2815" s="31"/>
      <c r="AJ2815" s="31"/>
      <c r="AK2815" s="31"/>
      <c r="AL2815" s="120"/>
      <c r="AM2815" s="25"/>
      <c r="AN2815" s="25"/>
      <c r="AO2815" s="25"/>
      <c r="AP2815" s="25"/>
      <c r="AQ2815"/>
      <c r="AR2815" s="25"/>
      <c r="AS2815" s="31"/>
      <c r="AT2815" s="25"/>
      <c r="AU2815" s="25"/>
      <c r="AV2815" s="31"/>
      <c r="BC2815" s="1"/>
      <c r="BD2815"/>
      <c r="BE2815"/>
      <c r="BF2815" s="1"/>
      <c r="BG2815"/>
      <c r="BH2815"/>
      <c r="BI2815"/>
      <c r="BJ2815" s="1"/>
      <c r="BK2815" s="1"/>
      <c r="BL2815"/>
      <c r="BM2815" s="1"/>
      <c r="BN2815" s="1"/>
      <c r="BO2815" s="1"/>
      <c r="BP2815" s="1"/>
      <c r="BQ2815" s="1"/>
      <c r="BR2815" s="1"/>
      <c r="BS2815" s="1"/>
      <c r="BT2815" s="22"/>
      <c r="BU2815" s="1"/>
      <c r="BV2815" s="1"/>
      <c r="BW2815" s="1"/>
      <c r="BX2815" s="1"/>
      <c r="BY2815" s="1"/>
      <c r="BZ2815" s="1"/>
      <c r="CA2815" s="1"/>
      <c r="CB2815" s="1"/>
      <c r="CC2815" s="1"/>
      <c r="CD2815" s="1"/>
      <c r="CE2815" s="1"/>
      <c r="CF2815" s="1"/>
      <c r="CG2815" s="1"/>
      <c r="CH2815" s="1"/>
      <c r="CI2815" s="1"/>
      <c r="CJ2815" s="1"/>
      <c r="CK2815" s="1"/>
      <c r="CL2815" s="1"/>
      <c r="CM2815" s="1"/>
      <c r="CN2815" s="1"/>
      <c r="CO2815" s="1"/>
      <c r="CP2815" s="1"/>
      <c r="CQ2815" s="1"/>
      <c r="CR2815" s="1"/>
      <c r="CS2815" s="1"/>
      <c r="CT2815" s="1"/>
      <c r="CU2815" s="1"/>
      <c r="CV2815" s="1"/>
      <c r="CW2815" s="1"/>
      <c r="CX2815" s="1"/>
      <c r="CY2815" s="1"/>
      <c r="CZ2815" s="1"/>
      <c r="DA2815" s="1"/>
      <c r="DB2815" s="1"/>
      <c r="DC2815" s="1"/>
      <c r="DD2815" s="1"/>
      <c r="DE2815" s="1"/>
      <c r="DF2815" s="1"/>
      <c r="DG2815" s="1"/>
      <c r="DH2815" s="1"/>
      <c r="DI2815" s="1"/>
      <c r="DJ2815" s="1"/>
      <c r="DK2815" s="1"/>
      <c r="DL2815" s="1"/>
      <c r="DM2815" s="1"/>
      <c r="DN2815" s="1"/>
      <c r="DO2815" s="1"/>
      <c r="DP2815" s="1"/>
      <c r="DQ2815" s="1"/>
      <c r="DR2815" s="1"/>
      <c r="DS2815" s="1"/>
      <c r="DT2815" s="1"/>
      <c r="DU2815" s="1"/>
      <c r="DV2815" s="1"/>
      <c r="DW2815" s="1"/>
      <c r="DX2815" s="1"/>
      <c r="DY2815" s="1"/>
      <c r="DZ2815" s="1"/>
      <c r="EA2815" s="1"/>
      <c r="EB2815" s="1"/>
      <c r="EC2815" s="1"/>
      <c r="ED2815" s="1"/>
      <c r="EE2815" s="1"/>
      <c r="EF2815" s="1"/>
      <c r="EG2815" s="1"/>
      <c r="EH2815" s="1"/>
      <c r="EI2815" s="1"/>
      <c r="EJ2815" s="1"/>
      <c r="EK2815" s="1"/>
      <c r="EL2815" s="1"/>
      <c r="EM2815" s="1"/>
      <c r="EN2815" s="1"/>
      <c r="EO2815" s="1"/>
      <c r="EP2815" s="1"/>
      <c r="EQ2815" s="1"/>
      <c r="ER2815" s="1"/>
      <c r="ES2815" s="1"/>
      <c r="ET2815" s="1"/>
      <c r="EU2815" s="1"/>
      <c r="EV2815" s="1"/>
      <c r="EW2815" s="1"/>
      <c r="EX2815" s="1"/>
      <c r="EY2815" s="1"/>
      <c r="EZ2815" s="1"/>
      <c r="FA2815" s="1"/>
      <c r="FB2815" s="1"/>
      <c r="FC2815" s="1"/>
      <c r="FD2815" s="1"/>
      <c r="FE2815" s="1"/>
      <c r="FF2815" s="1"/>
      <c r="FG2815" s="1"/>
      <c r="FH2815" s="1"/>
      <c r="FI2815" s="1"/>
      <c r="FJ2815" s="1"/>
      <c r="FK2815" s="1"/>
      <c r="FL2815" s="1"/>
      <c r="FM2815" s="1"/>
      <c r="FN2815" s="1"/>
      <c r="FO2815" s="1"/>
      <c r="FP2815" s="1"/>
      <c r="FQ2815" s="1"/>
      <c r="FR2815" s="1"/>
      <c r="FS2815" s="1"/>
      <c r="FT2815" s="1"/>
      <c r="FU2815" s="1"/>
      <c r="FV2815" s="1"/>
      <c r="FW2815" s="1"/>
      <c r="FX2815" s="1"/>
      <c r="FY2815" s="1"/>
      <c r="FZ2815" s="1"/>
      <c r="GA2815" s="1"/>
      <c r="GB2815" s="1"/>
      <c r="GC2815" s="1"/>
      <c r="GD2815" s="1"/>
      <c r="GE2815" s="1"/>
      <c r="GF2815" s="1"/>
      <c r="GG2815" s="1"/>
      <c r="GH2815" s="1"/>
      <c r="GI2815" s="1"/>
      <c r="GJ2815" s="1"/>
      <c r="GK2815"/>
      <c r="GL2815"/>
      <c r="GM2815"/>
      <c r="GN2815"/>
      <c r="GO2815"/>
      <c r="GP2815"/>
      <c r="GQ2815"/>
      <c r="GR2815"/>
      <c r="GS2815"/>
      <c r="GT2815"/>
      <c r="GU2815"/>
      <c r="GV2815"/>
      <c r="GW2815"/>
      <c r="GX2815"/>
      <c r="GY2815"/>
      <c r="GZ2815"/>
      <c r="HA2815"/>
      <c r="HB2815"/>
      <c r="HC2815"/>
      <c r="HD2815"/>
      <c r="HE2815"/>
    </row>
    <row r="2816" spans="6:213" s="19" customFormat="1" x14ac:dyDescent="0.25">
      <c r="F2816" s="20"/>
      <c r="G2816" s="20"/>
      <c r="H2816" s="20"/>
      <c r="I2816" s="20"/>
      <c r="J2816" s="21"/>
      <c r="K2816" s="21"/>
      <c r="L2816" s="20"/>
      <c r="M2816" s="20"/>
      <c r="N2816" s="22"/>
      <c r="O2816" s="22"/>
      <c r="P2816" s="22"/>
      <c r="Q2816" s="22"/>
      <c r="U2816" s="20"/>
      <c r="V2816" s="20"/>
      <c r="W2816" s="20"/>
      <c r="X2816" s="27"/>
      <c r="Y2816" s="253"/>
      <c r="Z2816" s="30"/>
      <c r="AA2816" s="30"/>
      <c r="AB2816" s="31"/>
      <c r="AC2816" s="31"/>
      <c r="AD2816" s="31"/>
      <c r="AE2816" s="31"/>
      <c r="AF2816" s="31"/>
      <c r="AG2816" s="241"/>
      <c r="AH2816" s="31"/>
      <c r="AI2816" s="31"/>
      <c r="AJ2816" s="31"/>
      <c r="AK2816" s="31"/>
      <c r="AL2816" s="120"/>
      <c r="AM2816" s="25"/>
      <c r="AN2816" s="25"/>
      <c r="AO2816" s="25"/>
      <c r="AP2816" s="25"/>
      <c r="AQ2816"/>
      <c r="AR2816" s="25"/>
      <c r="AS2816" s="31"/>
      <c r="AT2816" s="25"/>
      <c r="AU2816" s="25"/>
      <c r="AV2816" s="31"/>
      <c r="BC2816" s="1"/>
      <c r="BD2816"/>
      <c r="BE2816"/>
      <c r="BF2816" s="1"/>
      <c r="BG2816"/>
      <c r="BH2816"/>
      <c r="BI2816"/>
      <c r="BJ2816" s="1"/>
      <c r="BK2816" s="1"/>
      <c r="BL2816"/>
      <c r="BM2816" s="1"/>
      <c r="BN2816" s="1"/>
      <c r="BO2816" s="1"/>
      <c r="BP2816" s="1"/>
      <c r="BQ2816" s="1"/>
      <c r="BR2816" s="1"/>
      <c r="BS2816" s="1"/>
      <c r="BT2816" s="22"/>
      <c r="BU2816" s="1"/>
      <c r="BV2816" s="1"/>
      <c r="BW2816" s="1"/>
      <c r="BX2816" s="1"/>
      <c r="BY2816" s="1"/>
      <c r="BZ2816" s="1"/>
      <c r="CA2816" s="1"/>
      <c r="CB2816" s="1"/>
      <c r="CC2816" s="1"/>
      <c r="CD2816" s="1"/>
      <c r="CE2816" s="1"/>
      <c r="CF2816" s="1"/>
      <c r="CG2816" s="1"/>
      <c r="CH2816" s="1"/>
      <c r="CI2816" s="1"/>
      <c r="CJ2816" s="1"/>
      <c r="CK2816" s="1"/>
      <c r="CL2816" s="1"/>
      <c r="CM2816" s="1"/>
      <c r="CN2816" s="1"/>
      <c r="CO2816" s="1"/>
      <c r="CP2816" s="1"/>
      <c r="CQ2816" s="1"/>
      <c r="CR2816" s="1"/>
      <c r="CS2816" s="1"/>
      <c r="CT2816" s="1"/>
      <c r="CU2816" s="1"/>
      <c r="CV2816" s="1"/>
      <c r="CW2816" s="1"/>
      <c r="CX2816" s="1"/>
      <c r="CY2816" s="1"/>
      <c r="CZ2816" s="1"/>
      <c r="DA2816" s="1"/>
      <c r="DB2816" s="1"/>
      <c r="DC2816" s="1"/>
      <c r="DD2816" s="1"/>
      <c r="DE2816" s="1"/>
      <c r="DF2816" s="1"/>
      <c r="DG2816" s="1"/>
      <c r="DH2816" s="1"/>
      <c r="DI2816" s="1"/>
      <c r="DJ2816" s="1"/>
      <c r="DK2816" s="1"/>
      <c r="DL2816" s="1"/>
      <c r="DM2816" s="1"/>
      <c r="DN2816" s="1"/>
      <c r="DO2816" s="1"/>
      <c r="DP2816" s="1"/>
      <c r="DQ2816" s="1"/>
      <c r="DR2816" s="1"/>
      <c r="DS2816" s="1"/>
      <c r="DT2816" s="1"/>
      <c r="DU2816" s="1"/>
      <c r="DV2816" s="1"/>
      <c r="DW2816" s="1"/>
      <c r="DX2816" s="1"/>
      <c r="DY2816" s="1"/>
      <c r="DZ2816" s="1"/>
      <c r="EA2816" s="1"/>
      <c r="EB2816" s="1"/>
      <c r="EC2816" s="1"/>
      <c r="ED2816" s="1"/>
      <c r="EE2816" s="1"/>
      <c r="EF2816" s="1"/>
      <c r="EG2816" s="1"/>
      <c r="EH2816" s="1"/>
      <c r="EI2816" s="1"/>
      <c r="EJ2816" s="1"/>
      <c r="EK2816" s="1"/>
      <c r="EL2816" s="1"/>
      <c r="EM2816" s="1"/>
      <c r="EN2816" s="1"/>
      <c r="EO2816" s="1"/>
      <c r="EP2816" s="1"/>
      <c r="EQ2816" s="1"/>
      <c r="ER2816" s="1"/>
      <c r="ES2816" s="1"/>
      <c r="ET2816" s="1"/>
      <c r="EU2816" s="1"/>
      <c r="EV2816" s="1"/>
      <c r="EW2816" s="1"/>
      <c r="EX2816" s="1"/>
      <c r="EY2816" s="1"/>
      <c r="EZ2816" s="1"/>
      <c r="FA2816" s="1"/>
      <c r="FB2816" s="1"/>
      <c r="FC2816" s="1"/>
      <c r="FD2816" s="1"/>
      <c r="FE2816" s="1"/>
      <c r="FF2816" s="1"/>
      <c r="FG2816" s="1"/>
      <c r="FH2816" s="1"/>
      <c r="FI2816" s="1"/>
      <c r="FJ2816" s="1"/>
      <c r="FK2816" s="1"/>
      <c r="FL2816" s="1"/>
      <c r="FM2816" s="1"/>
      <c r="FN2816" s="1"/>
      <c r="FO2816" s="1"/>
      <c r="FP2816" s="1"/>
      <c r="FQ2816" s="1"/>
      <c r="FR2816" s="1"/>
      <c r="FS2816" s="1"/>
      <c r="FT2816" s="1"/>
      <c r="FU2816" s="1"/>
      <c r="FV2816" s="1"/>
      <c r="FW2816" s="1"/>
      <c r="FX2816" s="1"/>
      <c r="FY2816" s="1"/>
      <c r="FZ2816" s="1"/>
      <c r="GA2816" s="1"/>
      <c r="GB2816" s="1"/>
      <c r="GC2816" s="1"/>
      <c r="GD2816" s="1"/>
      <c r="GE2816" s="1"/>
      <c r="GF2816" s="1"/>
      <c r="GG2816" s="1"/>
      <c r="GH2816" s="1"/>
      <c r="GI2816" s="1"/>
      <c r="GJ2816" s="1"/>
      <c r="GK2816"/>
      <c r="GL2816"/>
      <c r="GM2816"/>
      <c r="GN2816"/>
      <c r="GO2816"/>
      <c r="GP2816"/>
      <c r="GQ2816"/>
      <c r="GR2816"/>
      <c r="GS2816"/>
      <c r="GT2816"/>
      <c r="GU2816"/>
      <c r="GV2816"/>
      <c r="GW2816"/>
      <c r="GX2816"/>
      <c r="GY2816"/>
      <c r="GZ2816"/>
      <c r="HA2816"/>
      <c r="HB2816"/>
      <c r="HC2816"/>
      <c r="HD2816"/>
      <c r="HE2816"/>
    </row>
    <row r="2817" spans="6:213" s="19" customFormat="1" x14ac:dyDescent="0.25">
      <c r="F2817" s="20"/>
      <c r="G2817" s="20"/>
      <c r="H2817" s="20"/>
      <c r="I2817" s="20"/>
      <c r="J2817" s="21"/>
      <c r="K2817" s="21"/>
      <c r="L2817" s="20"/>
      <c r="M2817" s="20"/>
      <c r="N2817" s="22"/>
      <c r="O2817" s="22"/>
      <c r="P2817" s="22"/>
      <c r="Q2817" s="22"/>
      <c r="U2817" s="20"/>
      <c r="V2817" s="20"/>
      <c r="W2817" s="20"/>
      <c r="X2817" s="27"/>
      <c r="Y2817" s="253"/>
      <c r="Z2817" s="30"/>
      <c r="AA2817" s="30"/>
      <c r="AB2817" s="31"/>
      <c r="AC2817" s="31"/>
      <c r="AD2817" s="31"/>
      <c r="AE2817" s="31"/>
      <c r="AF2817" s="31"/>
      <c r="AG2817" s="241"/>
      <c r="AH2817" s="31"/>
      <c r="AI2817" s="31"/>
      <c r="AJ2817" s="31"/>
      <c r="AK2817" s="31"/>
      <c r="AL2817" s="120"/>
      <c r="AM2817" s="25"/>
      <c r="AN2817" s="25"/>
      <c r="AO2817" s="25"/>
      <c r="AP2817" s="25"/>
      <c r="AQ2817"/>
      <c r="AR2817" s="25"/>
      <c r="AS2817" s="31"/>
      <c r="AT2817" s="25"/>
      <c r="AU2817" s="25"/>
      <c r="AV2817" s="31"/>
      <c r="BC2817" s="1"/>
      <c r="BD2817"/>
      <c r="BE2817"/>
      <c r="BF2817" s="1"/>
      <c r="BG2817"/>
      <c r="BH2817"/>
      <c r="BI2817"/>
      <c r="BJ2817" s="1"/>
      <c r="BK2817" s="1"/>
      <c r="BL2817"/>
      <c r="BM2817" s="1"/>
      <c r="BN2817" s="1"/>
      <c r="BO2817" s="1"/>
      <c r="BP2817" s="1"/>
      <c r="BQ2817" s="1"/>
      <c r="BR2817" s="1"/>
      <c r="BS2817" s="1"/>
      <c r="BT2817" s="22"/>
      <c r="BU2817" s="1"/>
      <c r="BV2817" s="1"/>
      <c r="BW2817" s="1"/>
      <c r="BX2817" s="1"/>
      <c r="BY2817" s="1"/>
      <c r="BZ2817" s="1"/>
      <c r="CA2817" s="1"/>
      <c r="CB2817" s="1"/>
      <c r="CC2817" s="1"/>
      <c r="CD2817" s="1"/>
      <c r="CE2817" s="1"/>
      <c r="CF2817" s="1"/>
      <c r="CG2817" s="1"/>
      <c r="CH2817" s="1"/>
      <c r="CI2817" s="1"/>
      <c r="CJ2817" s="1"/>
      <c r="CK2817" s="1"/>
      <c r="CL2817" s="1"/>
      <c r="CM2817" s="1"/>
      <c r="CN2817" s="1"/>
      <c r="CO2817" s="1"/>
      <c r="CP2817" s="1"/>
      <c r="CQ2817" s="1"/>
      <c r="CR2817" s="1"/>
      <c r="CS2817" s="1"/>
      <c r="CT2817" s="1"/>
      <c r="CU2817" s="1"/>
      <c r="CV2817" s="1"/>
      <c r="CW2817" s="1"/>
      <c r="CX2817" s="1"/>
      <c r="CY2817" s="1"/>
      <c r="CZ2817" s="1"/>
      <c r="DA2817" s="1"/>
      <c r="DB2817" s="1"/>
      <c r="DC2817" s="1"/>
      <c r="DD2817" s="1"/>
      <c r="DE2817" s="1"/>
      <c r="DF2817" s="1"/>
      <c r="DG2817" s="1"/>
      <c r="DH2817" s="1"/>
      <c r="DI2817" s="1"/>
      <c r="DJ2817" s="1"/>
      <c r="DK2817" s="1"/>
      <c r="DL2817" s="1"/>
      <c r="DM2817" s="1"/>
      <c r="DN2817" s="1"/>
      <c r="DO2817" s="1"/>
      <c r="DP2817" s="1"/>
      <c r="DQ2817" s="1"/>
      <c r="DR2817" s="1"/>
      <c r="DS2817" s="1"/>
      <c r="DT2817" s="1"/>
      <c r="DU2817" s="1"/>
      <c r="DV2817" s="1"/>
      <c r="DW2817" s="1"/>
      <c r="DX2817" s="1"/>
      <c r="DY2817" s="1"/>
      <c r="DZ2817" s="1"/>
      <c r="EA2817" s="1"/>
      <c r="EB2817" s="1"/>
      <c r="EC2817" s="1"/>
      <c r="ED2817" s="1"/>
      <c r="EE2817" s="1"/>
      <c r="EF2817" s="1"/>
      <c r="EG2817" s="1"/>
      <c r="EH2817" s="1"/>
      <c r="EI2817" s="1"/>
      <c r="EJ2817" s="1"/>
      <c r="EK2817" s="1"/>
      <c r="EL2817" s="1"/>
      <c r="EM2817" s="1"/>
      <c r="EN2817" s="1"/>
      <c r="EO2817" s="1"/>
      <c r="EP2817" s="1"/>
      <c r="EQ2817" s="1"/>
      <c r="ER2817" s="1"/>
      <c r="ES2817" s="1"/>
      <c r="ET2817" s="1"/>
      <c r="EU2817" s="1"/>
      <c r="EV2817" s="1"/>
      <c r="EW2817" s="1"/>
      <c r="EX2817" s="1"/>
      <c r="EY2817" s="1"/>
      <c r="EZ2817" s="1"/>
      <c r="FA2817" s="1"/>
      <c r="FB2817" s="1"/>
      <c r="FC2817" s="1"/>
      <c r="FD2817" s="1"/>
      <c r="FE2817" s="1"/>
      <c r="FF2817" s="1"/>
      <c r="FG2817" s="1"/>
      <c r="FH2817" s="1"/>
      <c r="FI2817" s="1"/>
      <c r="FJ2817" s="1"/>
      <c r="FK2817" s="1"/>
      <c r="FL2817" s="1"/>
      <c r="FM2817" s="1"/>
      <c r="FN2817" s="1"/>
      <c r="FO2817" s="1"/>
      <c r="FP2817" s="1"/>
      <c r="FQ2817" s="1"/>
      <c r="FR2817" s="1"/>
      <c r="FS2817" s="1"/>
      <c r="FT2817" s="1"/>
      <c r="FU2817" s="1"/>
      <c r="FV2817" s="1"/>
      <c r="FW2817" s="1"/>
      <c r="FX2817" s="1"/>
      <c r="FY2817" s="1"/>
      <c r="FZ2817" s="1"/>
      <c r="GA2817" s="1"/>
      <c r="GB2817" s="1"/>
      <c r="GC2817" s="1"/>
      <c r="GD2817" s="1"/>
      <c r="GE2817" s="1"/>
      <c r="GF2817" s="1"/>
      <c r="GG2817" s="1"/>
      <c r="GH2817" s="1"/>
      <c r="GI2817" s="1"/>
      <c r="GJ2817" s="1"/>
      <c r="GK2817"/>
      <c r="GL2817"/>
      <c r="GM2817"/>
      <c r="GN2817"/>
      <c r="GO2817"/>
      <c r="GP2817"/>
      <c r="GQ2817"/>
      <c r="GR2817"/>
      <c r="GS2817"/>
      <c r="GT2817"/>
      <c r="GU2817"/>
      <c r="GV2817"/>
      <c r="GW2817"/>
      <c r="GX2817"/>
      <c r="GY2817"/>
      <c r="GZ2817"/>
      <c r="HA2817"/>
      <c r="HB2817"/>
      <c r="HC2817"/>
      <c r="HD2817"/>
      <c r="HE2817"/>
    </row>
    <row r="2818" spans="6:213" s="19" customFormat="1" x14ac:dyDescent="0.25">
      <c r="F2818" s="20"/>
      <c r="G2818" s="20"/>
      <c r="H2818" s="20"/>
      <c r="I2818" s="20"/>
      <c r="J2818" s="21"/>
      <c r="K2818" s="21"/>
      <c r="L2818" s="20"/>
      <c r="M2818" s="20"/>
      <c r="N2818" s="22"/>
      <c r="O2818" s="22"/>
      <c r="P2818" s="22"/>
      <c r="Q2818" s="22"/>
      <c r="U2818" s="20"/>
      <c r="V2818" s="20"/>
      <c r="W2818" s="20"/>
      <c r="X2818" s="27"/>
      <c r="Y2818" s="253"/>
      <c r="Z2818" s="30"/>
      <c r="AA2818" s="30"/>
      <c r="AB2818" s="31"/>
      <c r="AC2818" s="31"/>
      <c r="AD2818" s="31"/>
      <c r="AE2818" s="31"/>
      <c r="AF2818" s="31"/>
      <c r="AG2818" s="241"/>
      <c r="AH2818" s="31"/>
      <c r="AI2818" s="31"/>
      <c r="AJ2818" s="31"/>
      <c r="AK2818" s="31"/>
      <c r="AL2818" s="120"/>
      <c r="AM2818" s="25"/>
      <c r="AN2818" s="25"/>
      <c r="AO2818" s="25"/>
      <c r="AP2818" s="25"/>
      <c r="AQ2818"/>
      <c r="AR2818" s="25"/>
      <c r="AS2818" s="31"/>
      <c r="AT2818" s="25"/>
      <c r="AU2818" s="25"/>
      <c r="AV2818" s="31"/>
      <c r="BC2818" s="1"/>
      <c r="BD2818"/>
      <c r="BE2818"/>
      <c r="BF2818" s="1"/>
      <c r="BG2818"/>
      <c r="BH2818"/>
      <c r="BI2818"/>
      <c r="BJ2818" s="1"/>
      <c r="BK2818" s="1"/>
      <c r="BL2818"/>
      <c r="BM2818" s="1"/>
      <c r="BN2818" s="1"/>
      <c r="BO2818" s="1"/>
      <c r="BP2818" s="1"/>
      <c r="BQ2818" s="1"/>
      <c r="BR2818" s="1"/>
      <c r="BS2818" s="1"/>
      <c r="BT2818" s="22"/>
      <c r="BU2818" s="1"/>
      <c r="BV2818" s="1"/>
      <c r="BW2818" s="1"/>
      <c r="BX2818" s="1"/>
      <c r="BY2818" s="1"/>
      <c r="BZ2818" s="1"/>
      <c r="CA2818" s="1"/>
      <c r="CB2818" s="1"/>
      <c r="CC2818" s="1"/>
      <c r="CD2818" s="1"/>
      <c r="CE2818" s="1"/>
      <c r="CF2818" s="1"/>
      <c r="CG2818" s="1"/>
      <c r="CH2818" s="1"/>
      <c r="CI2818" s="1"/>
      <c r="CJ2818" s="1"/>
      <c r="CK2818" s="1"/>
      <c r="CL2818" s="1"/>
      <c r="CM2818" s="1"/>
      <c r="CN2818" s="1"/>
      <c r="CO2818" s="1"/>
      <c r="CP2818" s="1"/>
      <c r="CQ2818" s="1"/>
      <c r="CR2818" s="1"/>
      <c r="CS2818" s="1"/>
      <c r="CT2818" s="1"/>
      <c r="CU2818" s="1"/>
      <c r="CV2818" s="1"/>
      <c r="CW2818" s="1"/>
      <c r="CX2818" s="1"/>
      <c r="CY2818" s="1"/>
      <c r="CZ2818" s="1"/>
      <c r="DA2818" s="1"/>
      <c r="DB2818" s="1"/>
      <c r="DC2818" s="1"/>
      <c r="DD2818" s="1"/>
      <c r="DE2818" s="1"/>
      <c r="DF2818" s="1"/>
      <c r="DG2818" s="1"/>
      <c r="DH2818" s="1"/>
      <c r="DI2818" s="1"/>
      <c r="DJ2818" s="1"/>
      <c r="DK2818" s="1"/>
      <c r="DL2818" s="1"/>
      <c r="DM2818" s="1"/>
      <c r="DN2818" s="1"/>
      <c r="DO2818" s="1"/>
      <c r="DP2818" s="1"/>
      <c r="DQ2818" s="1"/>
      <c r="DR2818" s="1"/>
      <c r="DS2818" s="1"/>
      <c r="DT2818" s="1"/>
      <c r="DU2818" s="1"/>
      <c r="DV2818" s="1"/>
      <c r="DW2818" s="1"/>
      <c r="DX2818" s="1"/>
      <c r="DY2818" s="1"/>
      <c r="DZ2818" s="1"/>
      <c r="EA2818" s="1"/>
      <c r="EB2818" s="1"/>
      <c r="EC2818" s="1"/>
      <c r="ED2818" s="1"/>
      <c r="EE2818" s="1"/>
      <c r="EF2818" s="1"/>
      <c r="EG2818" s="1"/>
      <c r="EH2818" s="1"/>
      <c r="EI2818" s="1"/>
      <c r="EJ2818" s="1"/>
      <c r="EK2818" s="1"/>
      <c r="EL2818" s="1"/>
      <c r="EM2818" s="1"/>
      <c r="EN2818" s="1"/>
      <c r="EO2818" s="1"/>
      <c r="EP2818" s="1"/>
      <c r="EQ2818" s="1"/>
      <c r="ER2818" s="1"/>
      <c r="ES2818" s="1"/>
      <c r="ET2818" s="1"/>
      <c r="EU2818" s="1"/>
      <c r="EV2818" s="1"/>
      <c r="EW2818" s="1"/>
      <c r="EX2818" s="1"/>
      <c r="EY2818" s="1"/>
      <c r="EZ2818" s="1"/>
      <c r="FA2818" s="1"/>
      <c r="FB2818" s="1"/>
      <c r="FC2818" s="1"/>
      <c r="FD2818" s="1"/>
      <c r="FE2818" s="1"/>
      <c r="FF2818" s="1"/>
      <c r="FG2818" s="1"/>
      <c r="FH2818" s="1"/>
      <c r="FI2818" s="1"/>
      <c r="FJ2818" s="1"/>
      <c r="FK2818" s="1"/>
      <c r="FL2818" s="1"/>
      <c r="FM2818" s="1"/>
      <c r="FN2818" s="1"/>
      <c r="FO2818" s="1"/>
      <c r="FP2818" s="1"/>
      <c r="FQ2818" s="1"/>
      <c r="FR2818" s="1"/>
      <c r="FS2818" s="1"/>
      <c r="FT2818" s="1"/>
      <c r="FU2818" s="1"/>
      <c r="FV2818" s="1"/>
      <c r="FW2818" s="1"/>
      <c r="FX2818" s="1"/>
      <c r="FY2818" s="1"/>
      <c r="FZ2818" s="1"/>
      <c r="GA2818" s="1"/>
      <c r="GB2818" s="1"/>
      <c r="GC2818" s="1"/>
      <c r="GD2818" s="1"/>
      <c r="GE2818" s="1"/>
      <c r="GF2818" s="1"/>
      <c r="GG2818" s="1"/>
      <c r="GH2818" s="1"/>
      <c r="GI2818" s="1"/>
      <c r="GJ2818" s="1"/>
      <c r="GK2818"/>
      <c r="GL2818"/>
      <c r="GM2818"/>
      <c r="GN2818"/>
      <c r="GO2818"/>
      <c r="GP2818"/>
      <c r="GQ2818"/>
      <c r="GR2818"/>
      <c r="GS2818"/>
      <c r="GT2818"/>
      <c r="GU2818"/>
      <c r="GV2818"/>
      <c r="GW2818"/>
      <c r="GX2818"/>
      <c r="GY2818"/>
      <c r="GZ2818"/>
      <c r="HA2818"/>
      <c r="HB2818"/>
      <c r="HC2818"/>
      <c r="HD2818"/>
      <c r="HE2818"/>
    </row>
    <row r="2819" spans="6:213" s="19" customFormat="1" x14ac:dyDescent="0.25">
      <c r="F2819" s="20"/>
      <c r="G2819" s="20"/>
      <c r="H2819" s="20"/>
      <c r="I2819" s="20"/>
      <c r="J2819" s="21"/>
      <c r="K2819" s="21"/>
      <c r="L2819" s="20"/>
      <c r="M2819" s="20"/>
      <c r="N2819" s="22"/>
      <c r="O2819" s="22"/>
      <c r="P2819" s="22"/>
      <c r="Q2819" s="22"/>
      <c r="U2819" s="20"/>
      <c r="V2819" s="20"/>
      <c r="W2819" s="20"/>
      <c r="X2819" s="27"/>
      <c r="Y2819" s="253"/>
      <c r="Z2819" s="30"/>
      <c r="AA2819" s="30"/>
      <c r="AB2819" s="31"/>
      <c r="AC2819" s="31"/>
      <c r="AD2819" s="31"/>
      <c r="AE2819" s="31"/>
      <c r="AF2819" s="31"/>
      <c r="AG2819" s="241"/>
      <c r="AH2819" s="31"/>
      <c r="AI2819" s="31"/>
      <c r="AJ2819" s="31"/>
      <c r="AK2819" s="31"/>
      <c r="AL2819" s="120"/>
      <c r="AM2819" s="25"/>
      <c r="AN2819" s="25"/>
      <c r="AO2819" s="25"/>
      <c r="AP2819" s="25"/>
      <c r="AQ2819"/>
      <c r="AR2819" s="25"/>
      <c r="AS2819" s="31"/>
      <c r="AT2819" s="25"/>
      <c r="AU2819" s="25"/>
      <c r="AV2819" s="31"/>
      <c r="BC2819" s="1"/>
      <c r="BD2819"/>
      <c r="BE2819"/>
      <c r="BF2819" s="1"/>
      <c r="BG2819"/>
      <c r="BH2819"/>
      <c r="BI2819"/>
      <c r="BJ2819" s="1"/>
      <c r="BK2819" s="1"/>
      <c r="BL2819"/>
      <c r="BM2819" s="1"/>
      <c r="BN2819" s="1"/>
      <c r="BO2819" s="1"/>
      <c r="BP2819" s="1"/>
      <c r="BQ2819" s="1"/>
      <c r="BR2819" s="1"/>
      <c r="BS2819" s="1"/>
      <c r="BT2819" s="22"/>
      <c r="BU2819" s="1"/>
      <c r="BV2819" s="1"/>
      <c r="BW2819" s="1"/>
      <c r="BX2819" s="1"/>
      <c r="BY2819" s="1"/>
      <c r="BZ2819" s="1"/>
      <c r="CA2819" s="1"/>
      <c r="CB2819" s="1"/>
      <c r="CC2819" s="1"/>
      <c r="CD2819" s="1"/>
      <c r="CE2819" s="1"/>
      <c r="CF2819" s="1"/>
      <c r="CG2819" s="1"/>
      <c r="CH2819" s="1"/>
      <c r="CI2819" s="1"/>
      <c r="CJ2819" s="1"/>
      <c r="CK2819" s="1"/>
      <c r="CL2819" s="1"/>
      <c r="CM2819" s="1"/>
      <c r="CN2819" s="1"/>
      <c r="CO2819" s="1"/>
      <c r="CP2819" s="1"/>
      <c r="CQ2819" s="1"/>
      <c r="CR2819" s="1"/>
      <c r="CS2819" s="1"/>
      <c r="CT2819" s="1"/>
      <c r="CU2819" s="1"/>
      <c r="CV2819" s="1"/>
      <c r="CW2819" s="1"/>
      <c r="CX2819" s="1"/>
      <c r="CY2819" s="1"/>
      <c r="CZ2819" s="1"/>
      <c r="DA2819" s="1"/>
      <c r="DB2819" s="1"/>
      <c r="DC2819" s="1"/>
      <c r="DD2819" s="1"/>
      <c r="DE2819" s="1"/>
      <c r="DF2819" s="1"/>
      <c r="DG2819" s="1"/>
      <c r="DH2819" s="1"/>
      <c r="DI2819" s="1"/>
      <c r="DJ2819" s="1"/>
      <c r="DK2819" s="1"/>
      <c r="DL2819" s="1"/>
      <c r="DM2819" s="1"/>
      <c r="DN2819" s="1"/>
      <c r="DO2819" s="1"/>
      <c r="DP2819" s="1"/>
      <c r="DQ2819" s="1"/>
      <c r="DR2819" s="1"/>
      <c r="DS2819" s="1"/>
      <c r="DT2819" s="1"/>
      <c r="DU2819" s="1"/>
      <c r="DV2819" s="1"/>
      <c r="DW2819" s="1"/>
      <c r="DX2819" s="1"/>
      <c r="DY2819" s="1"/>
      <c r="DZ2819" s="1"/>
      <c r="EA2819" s="1"/>
      <c r="EB2819" s="1"/>
      <c r="EC2819" s="1"/>
      <c r="ED2819" s="1"/>
      <c r="EE2819" s="1"/>
      <c r="EF2819" s="1"/>
      <c r="EG2819" s="1"/>
      <c r="EH2819" s="1"/>
      <c r="EI2819" s="1"/>
      <c r="EJ2819" s="1"/>
      <c r="EK2819" s="1"/>
      <c r="EL2819" s="1"/>
      <c r="EM2819" s="1"/>
      <c r="EN2819" s="1"/>
      <c r="EO2819" s="1"/>
      <c r="EP2819" s="1"/>
      <c r="EQ2819" s="1"/>
      <c r="ER2819" s="1"/>
      <c r="ES2819" s="1"/>
      <c r="ET2819" s="1"/>
      <c r="EU2819" s="1"/>
      <c r="EV2819" s="1"/>
      <c r="EW2819" s="1"/>
      <c r="EX2819" s="1"/>
      <c r="EY2819" s="1"/>
      <c r="EZ2819" s="1"/>
      <c r="FA2819" s="1"/>
      <c r="FB2819" s="1"/>
      <c r="FC2819" s="1"/>
      <c r="FD2819" s="1"/>
      <c r="FE2819" s="1"/>
      <c r="FF2819" s="1"/>
      <c r="FG2819" s="1"/>
      <c r="FH2819" s="1"/>
      <c r="FI2819" s="1"/>
      <c r="FJ2819" s="1"/>
      <c r="FK2819" s="1"/>
      <c r="FL2819" s="1"/>
      <c r="FM2819" s="1"/>
      <c r="FN2819" s="1"/>
      <c r="FO2819" s="1"/>
      <c r="FP2819" s="1"/>
      <c r="FQ2819" s="1"/>
      <c r="FR2819" s="1"/>
      <c r="FS2819" s="1"/>
      <c r="FT2819" s="1"/>
      <c r="FU2819" s="1"/>
      <c r="FV2819" s="1"/>
      <c r="FW2819" s="1"/>
      <c r="FX2819" s="1"/>
      <c r="FY2819" s="1"/>
      <c r="FZ2819" s="1"/>
      <c r="GA2819" s="1"/>
      <c r="GB2819" s="1"/>
      <c r="GC2819" s="1"/>
      <c r="GD2819" s="1"/>
      <c r="GE2819" s="1"/>
      <c r="GF2819" s="1"/>
      <c r="GG2819" s="1"/>
      <c r="GH2819" s="1"/>
      <c r="GI2819" s="1"/>
      <c r="GJ2819" s="1"/>
      <c r="GK2819"/>
      <c r="GL2819"/>
      <c r="GM2819"/>
      <c r="GN2819"/>
      <c r="GO2819"/>
      <c r="GP2819"/>
      <c r="GQ2819"/>
      <c r="GR2819"/>
      <c r="GS2819"/>
      <c r="GT2819"/>
      <c r="GU2819"/>
      <c r="GV2819"/>
      <c r="GW2819"/>
      <c r="GX2819"/>
      <c r="GY2819"/>
      <c r="GZ2819"/>
      <c r="HA2819"/>
      <c r="HB2819"/>
      <c r="HC2819"/>
      <c r="HD2819"/>
      <c r="HE2819"/>
    </row>
    <row r="2820" spans="6:213" s="19" customFormat="1" x14ac:dyDescent="0.25">
      <c r="F2820" s="20"/>
      <c r="G2820" s="20"/>
      <c r="H2820" s="20"/>
      <c r="I2820" s="20"/>
      <c r="J2820" s="21"/>
      <c r="K2820" s="21"/>
      <c r="L2820" s="20"/>
      <c r="M2820" s="20"/>
      <c r="N2820" s="22"/>
      <c r="O2820" s="22"/>
      <c r="P2820" s="22"/>
      <c r="Q2820" s="22"/>
      <c r="U2820" s="20"/>
      <c r="V2820" s="20"/>
      <c r="W2820" s="20"/>
      <c r="X2820" s="27"/>
      <c r="Y2820" s="253"/>
      <c r="Z2820" s="30"/>
      <c r="AA2820" s="30"/>
      <c r="AB2820" s="31"/>
      <c r="AC2820" s="31"/>
      <c r="AD2820" s="31"/>
      <c r="AE2820" s="31"/>
      <c r="AF2820" s="31"/>
      <c r="AG2820" s="241"/>
      <c r="AH2820" s="31"/>
      <c r="AI2820" s="31"/>
      <c r="AJ2820" s="31"/>
      <c r="AK2820" s="31"/>
      <c r="AL2820" s="120"/>
      <c r="AM2820" s="25"/>
      <c r="AN2820" s="25"/>
      <c r="AO2820" s="25"/>
      <c r="AP2820" s="25"/>
      <c r="AQ2820"/>
      <c r="AR2820" s="25"/>
      <c r="AS2820" s="31"/>
      <c r="AT2820" s="25"/>
      <c r="AU2820" s="25"/>
      <c r="AV2820" s="31"/>
      <c r="BC2820" s="1"/>
      <c r="BD2820"/>
      <c r="BE2820"/>
      <c r="BF2820" s="1"/>
      <c r="BG2820"/>
      <c r="BH2820"/>
      <c r="BI2820"/>
      <c r="BJ2820" s="1"/>
      <c r="BK2820" s="1"/>
      <c r="BL2820"/>
      <c r="BM2820" s="1"/>
      <c r="BN2820" s="1"/>
      <c r="BO2820" s="1"/>
      <c r="BP2820" s="1"/>
      <c r="BQ2820" s="1"/>
      <c r="BR2820" s="1"/>
      <c r="BS2820" s="1"/>
      <c r="BT2820" s="22"/>
      <c r="BU2820" s="1"/>
      <c r="BV2820" s="1"/>
      <c r="BW2820" s="1"/>
      <c r="BX2820" s="1"/>
      <c r="BY2820" s="1"/>
      <c r="BZ2820" s="1"/>
      <c r="CA2820" s="1"/>
      <c r="CB2820" s="1"/>
      <c r="CC2820" s="1"/>
      <c r="CD2820" s="1"/>
      <c r="CE2820" s="1"/>
      <c r="CF2820" s="1"/>
      <c r="CG2820" s="1"/>
      <c r="CH2820" s="1"/>
      <c r="CI2820" s="1"/>
      <c r="CJ2820" s="1"/>
      <c r="CK2820" s="1"/>
      <c r="CL2820" s="1"/>
      <c r="CM2820" s="1"/>
      <c r="CN2820" s="1"/>
      <c r="CO2820" s="1"/>
      <c r="CP2820" s="1"/>
      <c r="CQ2820" s="1"/>
      <c r="CR2820" s="1"/>
      <c r="CS2820" s="1"/>
      <c r="CT2820" s="1"/>
      <c r="CU2820" s="1"/>
      <c r="CV2820" s="1"/>
      <c r="CW2820" s="1"/>
      <c r="CX2820" s="1"/>
      <c r="CY2820" s="1"/>
      <c r="CZ2820" s="1"/>
      <c r="DA2820" s="1"/>
      <c r="DB2820" s="1"/>
      <c r="DC2820" s="1"/>
      <c r="DD2820" s="1"/>
      <c r="DE2820" s="1"/>
      <c r="DF2820" s="1"/>
      <c r="DG2820" s="1"/>
      <c r="DH2820" s="1"/>
      <c r="DI2820" s="1"/>
      <c r="DJ2820" s="1"/>
      <c r="DK2820" s="1"/>
      <c r="DL2820" s="1"/>
      <c r="DM2820" s="1"/>
      <c r="DN2820" s="1"/>
      <c r="DO2820" s="1"/>
      <c r="DP2820" s="1"/>
      <c r="DQ2820" s="1"/>
      <c r="DR2820" s="1"/>
      <c r="DS2820" s="1"/>
      <c r="DT2820" s="1"/>
      <c r="DU2820" s="1"/>
      <c r="DV2820" s="1"/>
      <c r="DW2820" s="1"/>
      <c r="DX2820" s="1"/>
      <c r="DY2820" s="1"/>
      <c r="DZ2820" s="1"/>
      <c r="EA2820" s="1"/>
      <c r="EB2820" s="1"/>
      <c r="EC2820" s="1"/>
      <c r="ED2820" s="1"/>
      <c r="EE2820" s="1"/>
      <c r="EF2820" s="1"/>
      <c r="EG2820" s="1"/>
      <c r="EH2820" s="1"/>
      <c r="EI2820" s="1"/>
      <c r="EJ2820" s="1"/>
      <c r="EK2820" s="1"/>
      <c r="EL2820" s="1"/>
      <c r="EM2820" s="1"/>
      <c r="EN2820" s="1"/>
      <c r="EO2820" s="1"/>
      <c r="EP2820" s="1"/>
      <c r="EQ2820" s="1"/>
      <c r="ER2820" s="1"/>
      <c r="ES2820" s="1"/>
      <c r="ET2820" s="1"/>
      <c r="EU2820" s="1"/>
      <c r="EV2820" s="1"/>
      <c r="EW2820" s="1"/>
      <c r="EX2820" s="1"/>
      <c r="EY2820" s="1"/>
      <c r="EZ2820" s="1"/>
      <c r="FA2820" s="1"/>
      <c r="FB2820" s="1"/>
      <c r="FC2820" s="1"/>
      <c r="FD2820" s="1"/>
      <c r="FE2820" s="1"/>
      <c r="FF2820" s="1"/>
      <c r="FG2820" s="1"/>
      <c r="FH2820" s="1"/>
      <c r="FI2820" s="1"/>
      <c r="FJ2820" s="1"/>
      <c r="FK2820" s="1"/>
      <c r="FL2820" s="1"/>
      <c r="FM2820" s="1"/>
      <c r="FN2820" s="1"/>
      <c r="FO2820" s="1"/>
      <c r="FP2820" s="1"/>
      <c r="FQ2820" s="1"/>
      <c r="FR2820" s="1"/>
      <c r="FS2820" s="1"/>
      <c r="FT2820" s="1"/>
      <c r="FU2820" s="1"/>
      <c r="FV2820" s="1"/>
      <c r="FW2820" s="1"/>
      <c r="FX2820" s="1"/>
      <c r="FY2820" s="1"/>
      <c r="FZ2820" s="1"/>
      <c r="GA2820" s="1"/>
      <c r="GB2820" s="1"/>
      <c r="GC2820" s="1"/>
      <c r="GD2820" s="1"/>
      <c r="GE2820" s="1"/>
      <c r="GF2820" s="1"/>
      <c r="GG2820" s="1"/>
      <c r="GH2820" s="1"/>
      <c r="GI2820" s="1"/>
      <c r="GJ2820" s="1"/>
      <c r="GK2820"/>
      <c r="GL2820"/>
      <c r="GM2820"/>
      <c r="GN2820"/>
      <c r="GO2820"/>
      <c r="GP2820"/>
      <c r="GQ2820"/>
      <c r="GR2820"/>
      <c r="GS2820"/>
      <c r="GT2820"/>
      <c r="GU2820"/>
      <c r="GV2820"/>
      <c r="GW2820"/>
      <c r="GX2820"/>
      <c r="GY2820"/>
      <c r="GZ2820"/>
      <c r="HA2820"/>
      <c r="HB2820"/>
      <c r="HC2820"/>
      <c r="HD2820"/>
      <c r="HE2820"/>
    </row>
    <row r="2821" spans="6:213" s="19" customFormat="1" x14ac:dyDescent="0.25">
      <c r="F2821" s="20"/>
      <c r="G2821" s="20"/>
      <c r="H2821" s="20"/>
      <c r="I2821" s="20"/>
      <c r="J2821" s="21"/>
      <c r="K2821" s="21"/>
      <c r="L2821" s="20"/>
      <c r="M2821" s="20"/>
      <c r="N2821" s="22"/>
      <c r="O2821" s="22"/>
      <c r="P2821" s="22"/>
      <c r="Q2821" s="22"/>
      <c r="U2821" s="20"/>
      <c r="V2821" s="20"/>
      <c r="W2821" s="20"/>
      <c r="X2821" s="27"/>
      <c r="Y2821" s="253"/>
      <c r="Z2821" s="30"/>
      <c r="AA2821" s="30"/>
      <c r="AB2821" s="31"/>
      <c r="AC2821" s="31"/>
      <c r="AD2821" s="31"/>
      <c r="AE2821" s="31"/>
      <c r="AF2821" s="31"/>
      <c r="AG2821" s="241"/>
      <c r="AH2821" s="31"/>
      <c r="AI2821" s="31"/>
      <c r="AJ2821" s="31"/>
      <c r="AK2821" s="31"/>
      <c r="AL2821" s="120"/>
      <c r="AM2821" s="25"/>
      <c r="AN2821" s="25"/>
      <c r="AO2821" s="25"/>
      <c r="AP2821" s="25"/>
      <c r="AQ2821"/>
      <c r="AR2821" s="25"/>
      <c r="AS2821" s="31"/>
      <c r="AT2821" s="25"/>
      <c r="AU2821" s="25"/>
      <c r="AV2821" s="31"/>
      <c r="BC2821" s="1"/>
      <c r="BD2821"/>
      <c r="BE2821"/>
      <c r="BF2821" s="1"/>
      <c r="BG2821"/>
      <c r="BH2821"/>
      <c r="BI2821"/>
      <c r="BJ2821" s="1"/>
      <c r="BK2821" s="1"/>
      <c r="BL2821"/>
      <c r="BM2821" s="1"/>
      <c r="BN2821" s="1"/>
      <c r="BO2821" s="1"/>
      <c r="BP2821" s="1"/>
      <c r="BQ2821" s="1"/>
      <c r="BR2821" s="1"/>
      <c r="BS2821" s="1"/>
      <c r="BT2821" s="22"/>
      <c r="BU2821" s="1"/>
      <c r="BV2821" s="1"/>
      <c r="BW2821" s="1"/>
      <c r="BX2821" s="1"/>
      <c r="BY2821" s="1"/>
      <c r="BZ2821" s="1"/>
      <c r="CA2821" s="1"/>
      <c r="CB2821" s="1"/>
      <c r="CC2821" s="1"/>
      <c r="CD2821" s="1"/>
      <c r="CE2821" s="1"/>
      <c r="CF2821" s="1"/>
      <c r="CG2821" s="1"/>
      <c r="CH2821" s="1"/>
      <c r="CI2821" s="1"/>
      <c r="CJ2821" s="1"/>
      <c r="CK2821" s="1"/>
      <c r="CL2821" s="1"/>
      <c r="CM2821" s="1"/>
      <c r="CN2821" s="1"/>
      <c r="CO2821" s="1"/>
      <c r="CP2821" s="1"/>
      <c r="CQ2821" s="1"/>
      <c r="CR2821" s="1"/>
      <c r="CS2821" s="1"/>
      <c r="CT2821" s="1"/>
      <c r="CU2821" s="1"/>
      <c r="CV2821" s="1"/>
      <c r="CW2821" s="1"/>
      <c r="CX2821" s="1"/>
      <c r="CY2821" s="1"/>
      <c r="CZ2821" s="1"/>
      <c r="DA2821" s="1"/>
      <c r="DB2821" s="1"/>
      <c r="DC2821" s="1"/>
      <c r="DD2821" s="1"/>
      <c r="DE2821" s="1"/>
      <c r="DF2821" s="1"/>
      <c r="DG2821" s="1"/>
      <c r="DH2821" s="1"/>
      <c r="DI2821" s="1"/>
      <c r="DJ2821" s="1"/>
      <c r="DK2821" s="1"/>
      <c r="DL2821" s="1"/>
      <c r="DM2821" s="1"/>
      <c r="DN2821" s="1"/>
      <c r="DO2821" s="1"/>
      <c r="DP2821" s="1"/>
      <c r="DQ2821" s="1"/>
      <c r="DR2821" s="1"/>
      <c r="DS2821" s="1"/>
      <c r="DT2821" s="1"/>
      <c r="DU2821" s="1"/>
      <c r="DV2821" s="1"/>
      <c r="DW2821" s="1"/>
      <c r="DX2821" s="1"/>
      <c r="DY2821" s="1"/>
      <c r="DZ2821" s="1"/>
      <c r="EA2821" s="1"/>
      <c r="EB2821" s="1"/>
      <c r="EC2821" s="1"/>
      <c r="ED2821" s="1"/>
      <c r="EE2821" s="1"/>
      <c r="EF2821" s="1"/>
      <c r="EG2821" s="1"/>
      <c r="EH2821" s="1"/>
      <c r="EI2821" s="1"/>
      <c r="EJ2821" s="1"/>
      <c r="EK2821" s="1"/>
      <c r="EL2821" s="1"/>
      <c r="EM2821" s="1"/>
      <c r="EN2821" s="1"/>
      <c r="EO2821" s="1"/>
      <c r="EP2821" s="1"/>
      <c r="EQ2821" s="1"/>
      <c r="ER2821" s="1"/>
      <c r="ES2821" s="1"/>
      <c r="ET2821" s="1"/>
      <c r="EU2821" s="1"/>
      <c r="EV2821" s="1"/>
      <c r="EW2821" s="1"/>
      <c r="EX2821" s="1"/>
      <c r="EY2821" s="1"/>
      <c r="EZ2821" s="1"/>
      <c r="FA2821" s="1"/>
      <c r="FB2821" s="1"/>
      <c r="FC2821" s="1"/>
      <c r="FD2821" s="1"/>
      <c r="FE2821" s="1"/>
      <c r="FF2821" s="1"/>
      <c r="FG2821" s="1"/>
      <c r="FH2821" s="1"/>
      <c r="FI2821" s="1"/>
      <c r="FJ2821" s="1"/>
      <c r="FK2821" s="1"/>
      <c r="FL2821" s="1"/>
      <c r="FM2821" s="1"/>
      <c r="FN2821" s="1"/>
      <c r="FO2821" s="1"/>
      <c r="FP2821" s="1"/>
      <c r="FQ2821" s="1"/>
      <c r="FR2821" s="1"/>
      <c r="FS2821" s="1"/>
      <c r="FT2821" s="1"/>
      <c r="FU2821" s="1"/>
      <c r="FV2821" s="1"/>
      <c r="FW2821" s="1"/>
      <c r="FX2821" s="1"/>
      <c r="FY2821" s="1"/>
      <c r="FZ2821" s="1"/>
      <c r="GA2821" s="1"/>
      <c r="GB2821" s="1"/>
      <c r="GC2821" s="1"/>
      <c r="GD2821" s="1"/>
      <c r="GE2821" s="1"/>
      <c r="GF2821" s="1"/>
      <c r="GG2821" s="1"/>
      <c r="GH2821" s="1"/>
      <c r="GI2821" s="1"/>
      <c r="GJ2821" s="1"/>
      <c r="GK2821"/>
      <c r="GL2821"/>
      <c r="GM2821"/>
      <c r="GN2821"/>
      <c r="GO2821"/>
      <c r="GP2821"/>
      <c r="GQ2821"/>
      <c r="GR2821"/>
      <c r="GS2821"/>
      <c r="GT2821"/>
      <c r="GU2821"/>
      <c r="GV2821"/>
      <c r="GW2821"/>
      <c r="GX2821"/>
      <c r="GY2821"/>
      <c r="GZ2821"/>
      <c r="HA2821"/>
      <c r="HB2821"/>
      <c r="HC2821"/>
      <c r="HD2821"/>
      <c r="HE2821"/>
    </row>
    <row r="2822" spans="6:213" s="19" customFormat="1" x14ac:dyDescent="0.25">
      <c r="F2822" s="20"/>
      <c r="G2822" s="20"/>
      <c r="H2822" s="20"/>
      <c r="I2822" s="20"/>
      <c r="J2822" s="21"/>
      <c r="K2822" s="21"/>
      <c r="L2822" s="20"/>
      <c r="M2822" s="20"/>
      <c r="N2822" s="22"/>
      <c r="O2822" s="22"/>
      <c r="P2822" s="22"/>
      <c r="Q2822" s="22"/>
      <c r="U2822" s="20"/>
      <c r="V2822" s="20"/>
      <c r="W2822" s="20"/>
      <c r="X2822" s="27"/>
      <c r="Y2822" s="253"/>
      <c r="Z2822" s="30"/>
      <c r="AA2822" s="30"/>
      <c r="AB2822" s="31"/>
      <c r="AC2822" s="31"/>
      <c r="AD2822" s="31"/>
      <c r="AE2822" s="31"/>
      <c r="AF2822" s="31"/>
      <c r="AG2822" s="241"/>
      <c r="AH2822" s="31"/>
      <c r="AI2822" s="31"/>
      <c r="AJ2822" s="31"/>
      <c r="AK2822" s="31"/>
      <c r="AL2822" s="120"/>
      <c r="AM2822" s="25"/>
      <c r="AN2822" s="25"/>
      <c r="AO2822" s="25"/>
      <c r="AP2822" s="25"/>
      <c r="AQ2822"/>
      <c r="AR2822" s="25"/>
      <c r="AS2822" s="31"/>
      <c r="AT2822" s="25"/>
      <c r="AU2822" s="25"/>
      <c r="AV2822" s="31"/>
      <c r="BC2822" s="1"/>
      <c r="BD2822"/>
      <c r="BE2822"/>
      <c r="BF2822" s="1"/>
      <c r="BG2822"/>
      <c r="BH2822"/>
      <c r="BI2822"/>
      <c r="BJ2822" s="1"/>
      <c r="BK2822" s="1"/>
      <c r="BL2822"/>
      <c r="BM2822" s="1"/>
      <c r="BN2822" s="1"/>
      <c r="BO2822" s="1"/>
      <c r="BP2822" s="1"/>
      <c r="BQ2822" s="1"/>
      <c r="BR2822" s="1"/>
      <c r="BS2822" s="1"/>
      <c r="BT2822" s="22"/>
      <c r="BU2822" s="1"/>
      <c r="BV2822" s="1"/>
      <c r="BW2822" s="1"/>
      <c r="BX2822" s="1"/>
      <c r="BY2822" s="1"/>
      <c r="BZ2822" s="1"/>
      <c r="CA2822" s="1"/>
      <c r="CB2822" s="1"/>
      <c r="CC2822" s="1"/>
      <c r="CD2822" s="1"/>
      <c r="CE2822" s="1"/>
      <c r="CF2822" s="1"/>
      <c r="CG2822" s="1"/>
      <c r="CH2822" s="1"/>
      <c r="CI2822" s="1"/>
      <c r="CJ2822" s="1"/>
      <c r="CK2822" s="1"/>
      <c r="CL2822" s="1"/>
      <c r="CM2822" s="1"/>
      <c r="CN2822" s="1"/>
      <c r="CO2822" s="1"/>
      <c r="CP2822" s="1"/>
      <c r="CQ2822" s="1"/>
      <c r="CR2822" s="1"/>
      <c r="CS2822" s="1"/>
      <c r="CT2822" s="1"/>
      <c r="CU2822" s="1"/>
      <c r="CV2822" s="1"/>
      <c r="CW2822" s="1"/>
      <c r="CX2822" s="1"/>
      <c r="CY2822" s="1"/>
      <c r="CZ2822" s="1"/>
      <c r="DA2822" s="1"/>
      <c r="DB2822" s="1"/>
      <c r="DC2822" s="1"/>
      <c r="DD2822" s="1"/>
      <c r="DE2822" s="1"/>
      <c r="DF2822" s="1"/>
      <c r="DG2822" s="1"/>
      <c r="DH2822" s="1"/>
      <c r="DI2822" s="1"/>
      <c r="DJ2822" s="1"/>
      <c r="DK2822" s="1"/>
      <c r="DL2822" s="1"/>
      <c r="DM2822" s="1"/>
      <c r="DN2822" s="1"/>
      <c r="DO2822" s="1"/>
      <c r="DP2822" s="1"/>
      <c r="DQ2822" s="1"/>
      <c r="DR2822" s="1"/>
      <c r="DS2822" s="1"/>
      <c r="DT2822" s="1"/>
      <c r="DU2822" s="1"/>
      <c r="DV2822" s="1"/>
      <c r="DW2822" s="1"/>
      <c r="DX2822" s="1"/>
      <c r="DY2822" s="1"/>
      <c r="DZ2822" s="1"/>
      <c r="EA2822" s="1"/>
      <c r="EB2822" s="1"/>
      <c r="EC2822" s="1"/>
      <c r="ED2822" s="1"/>
      <c r="EE2822" s="1"/>
      <c r="EF2822" s="1"/>
      <c r="EG2822" s="1"/>
      <c r="EH2822" s="1"/>
      <c r="EI2822" s="1"/>
      <c r="EJ2822" s="1"/>
      <c r="EK2822" s="1"/>
      <c r="EL2822" s="1"/>
      <c r="EM2822" s="1"/>
      <c r="EN2822" s="1"/>
      <c r="EO2822" s="1"/>
      <c r="EP2822" s="1"/>
      <c r="EQ2822" s="1"/>
      <c r="ER2822" s="1"/>
      <c r="ES2822" s="1"/>
      <c r="ET2822" s="1"/>
      <c r="EU2822" s="1"/>
      <c r="EV2822" s="1"/>
      <c r="EW2822" s="1"/>
      <c r="EX2822" s="1"/>
      <c r="EY2822" s="1"/>
      <c r="EZ2822" s="1"/>
      <c r="FA2822" s="1"/>
      <c r="FB2822" s="1"/>
      <c r="FC2822" s="1"/>
      <c r="FD2822" s="1"/>
      <c r="FE2822" s="1"/>
      <c r="FF2822" s="1"/>
      <c r="FG2822" s="1"/>
      <c r="FH2822" s="1"/>
      <c r="FI2822" s="1"/>
      <c r="FJ2822" s="1"/>
      <c r="FK2822" s="1"/>
      <c r="FL2822" s="1"/>
      <c r="FM2822" s="1"/>
      <c r="FN2822" s="1"/>
      <c r="FO2822" s="1"/>
      <c r="FP2822" s="1"/>
      <c r="FQ2822" s="1"/>
      <c r="FR2822" s="1"/>
      <c r="FS2822" s="1"/>
      <c r="FT2822" s="1"/>
      <c r="FU2822" s="1"/>
      <c r="FV2822" s="1"/>
      <c r="FW2822" s="1"/>
      <c r="FX2822" s="1"/>
      <c r="FY2822" s="1"/>
      <c r="FZ2822" s="1"/>
      <c r="GA2822" s="1"/>
      <c r="GB2822" s="1"/>
      <c r="GC2822" s="1"/>
      <c r="GD2822" s="1"/>
      <c r="GE2822" s="1"/>
      <c r="GF2822" s="1"/>
      <c r="GG2822" s="1"/>
      <c r="GH2822" s="1"/>
      <c r="GI2822" s="1"/>
      <c r="GJ2822" s="1"/>
      <c r="GK2822"/>
      <c r="GL2822"/>
      <c r="GM2822"/>
      <c r="GN2822"/>
      <c r="GO2822"/>
      <c r="GP2822"/>
      <c r="GQ2822"/>
      <c r="GR2822"/>
      <c r="GS2822"/>
      <c r="GT2822"/>
      <c r="GU2822"/>
      <c r="GV2822"/>
      <c r="GW2822"/>
      <c r="GX2822"/>
      <c r="GY2822"/>
      <c r="GZ2822"/>
      <c r="HA2822"/>
      <c r="HB2822"/>
      <c r="HC2822"/>
      <c r="HD2822"/>
      <c r="HE2822"/>
    </row>
    <row r="2823" spans="6:213" s="19" customFormat="1" x14ac:dyDescent="0.25">
      <c r="F2823" s="20"/>
      <c r="G2823" s="20"/>
      <c r="H2823" s="20"/>
      <c r="I2823" s="20"/>
      <c r="J2823" s="21"/>
      <c r="K2823" s="21"/>
      <c r="L2823" s="20"/>
      <c r="M2823" s="20"/>
      <c r="N2823" s="22"/>
      <c r="O2823" s="22"/>
      <c r="P2823" s="22"/>
      <c r="Q2823" s="22"/>
      <c r="U2823" s="20"/>
      <c r="V2823" s="20"/>
      <c r="W2823" s="20"/>
      <c r="X2823" s="27"/>
      <c r="Y2823" s="253"/>
      <c r="Z2823" s="30"/>
      <c r="AA2823" s="30"/>
      <c r="AB2823" s="31"/>
      <c r="AC2823" s="31"/>
      <c r="AD2823" s="31"/>
      <c r="AE2823" s="31"/>
      <c r="AF2823" s="31"/>
      <c r="AG2823" s="241"/>
      <c r="AH2823" s="31"/>
      <c r="AI2823" s="31"/>
      <c r="AJ2823" s="31"/>
      <c r="AK2823" s="31"/>
      <c r="AL2823" s="120"/>
      <c r="AM2823" s="25"/>
      <c r="AN2823" s="25"/>
      <c r="AO2823" s="25"/>
      <c r="AP2823" s="25"/>
      <c r="AQ2823"/>
      <c r="AR2823" s="25"/>
      <c r="AS2823" s="31"/>
      <c r="AT2823" s="25"/>
      <c r="AU2823" s="25"/>
      <c r="AV2823" s="31"/>
      <c r="BC2823" s="1"/>
      <c r="BD2823"/>
      <c r="BE2823"/>
      <c r="BF2823" s="1"/>
      <c r="BG2823"/>
      <c r="BH2823"/>
      <c r="BI2823"/>
      <c r="BJ2823" s="1"/>
      <c r="BK2823" s="1"/>
      <c r="BL2823"/>
      <c r="BM2823" s="1"/>
      <c r="BN2823" s="1"/>
      <c r="BO2823" s="1"/>
      <c r="BP2823" s="1"/>
      <c r="BQ2823" s="1"/>
      <c r="BR2823" s="1"/>
      <c r="BS2823" s="1"/>
      <c r="BT2823" s="22"/>
      <c r="BU2823" s="1"/>
      <c r="BV2823" s="1"/>
      <c r="BW2823" s="1"/>
      <c r="BX2823" s="1"/>
      <c r="BY2823" s="1"/>
      <c r="BZ2823" s="1"/>
      <c r="CA2823" s="1"/>
      <c r="CB2823" s="1"/>
      <c r="CC2823" s="1"/>
      <c r="CD2823" s="1"/>
      <c r="CE2823" s="1"/>
      <c r="CF2823" s="1"/>
      <c r="CG2823" s="1"/>
      <c r="CH2823" s="1"/>
      <c r="CI2823" s="1"/>
      <c r="CJ2823" s="1"/>
      <c r="CK2823" s="1"/>
      <c r="CL2823" s="1"/>
      <c r="CM2823" s="1"/>
      <c r="CN2823" s="1"/>
      <c r="CO2823" s="1"/>
      <c r="CP2823" s="1"/>
      <c r="CQ2823" s="1"/>
      <c r="CR2823" s="1"/>
      <c r="CS2823" s="1"/>
      <c r="CT2823" s="1"/>
      <c r="CU2823" s="1"/>
      <c r="CV2823" s="1"/>
      <c r="CW2823" s="1"/>
      <c r="CX2823" s="1"/>
      <c r="CY2823" s="1"/>
      <c r="CZ2823" s="1"/>
      <c r="DA2823" s="1"/>
      <c r="DB2823" s="1"/>
      <c r="DC2823" s="1"/>
      <c r="DD2823" s="1"/>
      <c r="DE2823" s="1"/>
      <c r="DF2823" s="1"/>
      <c r="DG2823" s="1"/>
      <c r="DH2823" s="1"/>
      <c r="DI2823" s="1"/>
      <c r="DJ2823" s="1"/>
      <c r="DK2823" s="1"/>
      <c r="DL2823" s="1"/>
      <c r="DM2823" s="1"/>
      <c r="DN2823" s="1"/>
      <c r="DO2823" s="1"/>
      <c r="DP2823" s="1"/>
      <c r="DQ2823" s="1"/>
      <c r="DR2823" s="1"/>
      <c r="DS2823" s="1"/>
      <c r="DT2823" s="1"/>
      <c r="DU2823" s="1"/>
      <c r="DV2823" s="1"/>
      <c r="DW2823" s="1"/>
      <c r="DX2823" s="1"/>
      <c r="DY2823" s="1"/>
      <c r="DZ2823" s="1"/>
      <c r="EA2823" s="1"/>
      <c r="EB2823" s="1"/>
      <c r="EC2823" s="1"/>
      <c r="ED2823" s="1"/>
      <c r="EE2823" s="1"/>
      <c r="EF2823" s="1"/>
      <c r="EG2823" s="1"/>
      <c r="EH2823" s="1"/>
      <c r="EI2823" s="1"/>
      <c r="EJ2823" s="1"/>
      <c r="EK2823" s="1"/>
      <c r="EL2823" s="1"/>
      <c r="EM2823" s="1"/>
      <c r="EN2823" s="1"/>
      <c r="EO2823" s="1"/>
      <c r="EP2823" s="1"/>
      <c r="EQ2823" s="1"/>
      <c r="ER2823" s="1"/>
      <c r="ES2823" s="1"/>
      <c r="ET2823" s="1"/>
      <c r="EU2823" s="1"/>
      <c r="EV2823" s="1"/>
      <c r="EW2823" s="1"/>
      <c r="EX2823" s="1"/>
      <c r="EY2823" s="1"/>
      <c r="EZ2823" s="1"/>
      <c r="FA2823" s="1"/>
      <c r="FB2823" s="1"/>
      <c r="FC2823" s="1"/>
      <c r="FD2823" s="1"/>
      <c r="FE2823" s="1"/>
      <c r="FF2823" s="1"/>
      <c r="FG2823" s="1"/>
      <c r="FH2823" s="1"/>
      <c r="FI2823" s="1"/>
      <c r="FJ2823" s="1"/>
      <c r="FK2823" s="1"/>
      <c r="FL2823" s="1"/>
      <c r="FM2823" s="1"/>
      <c r="FN2823" s="1"/>
      <c r="FO2823" s="1"/>
      <c r="FP2823" s="1"/>
      <c r="FQ2823" s="1"/>
      <c r="FR2823" s="1"/>
      <c r="FS2823" s="1"/>
      <c r="FT2823" s="1"/>
      <c r="FU2823" s="1"/>
      <c r="FV2823" s="1"/>
      <c r="FW2823" s="1"/>
      <c r="FX2823" s="1"/>
      <c r="FY2823" s="1"/>
      <c r="FZ2823" s="1"/>
      <c r="GA2823" s="1"/>
      <c r="GB2823" s="1"/>
      <c r="GC2823" s="1"/>
      <c r="GD2823" s="1"/>
      <c r="GE2823" s="1"/>
      <c r="GF2823" s="1"/>
      <c r="GG2823" s="1"/>
      <c r="GH2823" s="1"/>
      <c r="GI2823" s="1"/>
      <c r="GJ2823" s="1"/>
      <c r="GK2823"/>
      <c r="GL2823"/>
      <c r="GM2823"/>
      <c r="GN2823"/>
      <c r="GO2823"/>
      <c r="GP2823"/>
      <c r="GQ2823"/>
      <c r="GR2823"/>
      <c r="GS2823"/>
      <c r="GT2823"/>
      <c r="GU2823"/>
      <c r="GV2823"/>
      <c r="GW2823"/>
      <c r="GX2823"/>
      <c r="GY2823"/>
      <c r="GZ2823"/>
      <c r="HA2823"/>
      <c r="HB2823"/>
      <c r="HC2823"/>
      <c r="HD2823"/>
      <c r="HE2823"/>
    </row>
    <row r="2824" spans="6:213" s="19" customFormat="1" x14ac:dyDescent="0.25">
      <c r="F2824" s="20"/>
      <c r="G2824" s="20"/>
      <c r="H2824" s="20"/>
      <c r="I2824" s="20"/>
      <c r="J2824" s="21"/>
      <c r="K2824" s="21"/>
      <c r="L2824" s="20"/>
      <c r="M2824" s="20"/>
      <c r="N2824" s="22"/>
      <c r="O2824" s="22"/>
      <c r="P2824" s="22"/>
      <c r="Q2824" s="22"/>
      <c r="U2824" s="20"/>
      <c r="V2824" s="20"/>
      <c r="W2824" s="20"/>
      <c r="X2824" s="27"/>
      <c r="Y2824" s="253"/>
      <c r="Z2824" s="30"/>
      <c r="AA2824" s="30"/>
      <c r="AB2824" s="31"/>
      <c r="AC2824" s="31"/>
      <c r="AD2824" s="31"/>
      <c r="AE2824" s="31"/>
      <c r="AF2824" s="31"/>
      <c r="AG2824" s="241"/>
      <c r="AH2824" s="31"/>
      <c r="AI2824" s="31"/>
      <c r="AJ2824" s="31"/>
      <c r="AK2824" s="31"/>
      <c r="AL2824" s="120"/>
      <c r="AM2824" s="25"/>
      <c r="AN2824" s="25"/>
      <c r="AO2824" s="25"/>
      <c r="AP2824" s="25"/>
      <c r="AQ2824"/>
      <c r="AR2824" s="25"/>
      <c r="AS2824" s="31"/>
      <c r="AT2824" s="25"/>
      <c r="AU2824" s="25"/>
      <c r="AV2824" s="31"/>
      <c r="BC2824" s="1"/>
      <c r="BD2824"/>
      <c r="BE2824"/>
      <c r="BF2824" s="1"/>
      <c r="BG2824"/>
      <c r="BH2824"/>
      <c r="BI2824"/>
      <c r="BJ2824" s="1"/>
      <c r="BK2824" s="1"/>
      <c r="BL2824"/>
      <c r="BM2824" s="1"/>
      <c r="BN2824" s="1"/>
      <c r="BO2824" s="1"/>
      <c r="BP2824" s="1"/>
      <c r="BQ2824" s="1"/>
      <c r="BR2824" s="1"/>
      <c r="BS2824" s="1"/>
      <c r="BT2824" s="22"/>
      <c r="BU2824" s="1"/>
      <c r="BV2824" s="1"/>
      <c r="BW2824" s="1"/>
      <c r="BX2824" s="1"/>
      <c r="BY2824" s="1"/>
      <c r="BZ2824" s="1"/>
      <c r="CA2824" s="1"/>
      <c r="CB2824" s="1"/>
      <c r="CC2824" s="1"/>
      <c r="CD2824" s="1"/>
      <c r="CE2824" s="1"/>
      <c r="CF2824" s="1"/>
      <c r="CG2824" s="1"/>
      <c r="CH2824" s="1"/>
      <c r="CI2824" s="1"/>
      <c r="CJ2824" s="1"/>
      <c r="CK2824" s="1"/>
      <c r="CL2824" s="1"/>
      <c r="CM2824" s="1"/>
      <c r="CN2824" s="1"/>
      <c r="CO2824" s="1"/>
      <c r="CP2824" s="1"/>
      <c r="CQ2824" s="1"/>
      <c r="CR2824" s="1"/>
      <c r="CS2824" s="1"/>
      <c r="CT2824" s="1"/>
      <c r="CU2824" s="1"/>
      <c r="CV2824" s="1"/>
      <c r="CW2824" s="1"/>
      <c r="CX2824" s="1"/>
      <c r="CY2824" s="1"/>
      <c r="CZ2824" s="1"/>
      <c r="DA2824" s="1"/>
      <c r="DB2824" s="1"/>
      <c r="DC2824" s="1"/>
      <c r="DD2824" s="1"/>
      <c r="DE2824" s="1"/>
      <c r="DF2824" s="1"/>
      <c r="DG2824" s="1"/>
      <c r="DH2824" s="1"/>
      <c r="DI2824" s="1"/>
      <c r="DJ2824" s="1"/>
      <c r="DK2824" s="1"/>
      <c r="DL2824" s="1"/>
      <c r="DM2824" s="1"/>
      <c r="DN2824" s="1"/>
      <c r="DO2824" s="1"/>
      <c r="DP2824" s="1"/>
      <c r="DQ2824" s="1"/>
      <c r="DR2824" s="1"/>
      <c r="DS2824" s="1"/>
      <c r="DT2824" s="1"/>
      <c r="DU2824" s="1"/>
      <c r="DV2824" s="1"/>
      <c r="DW2824" s="1"/>
      <c r="DX2824" s="1"/>
      <c r="DY2824" s="1"/>
      <c r="DZ2824" s="1"/>
      <c r="EA2824" s="1"/>
      <c r="EB2824" s="1"/>
      <c r="EC2824" s="1"/>
      <c r="ED2824" s="1"/>
      <c r="EE2824" s="1"/>
      <c r="EF2824" s="1"/>
      <c r="EG2824" s="1"/>
      <c r="EH2824" s="1"/>
      <c r="EI2824" s="1"/>
      <c r="EJ2824" s="1"/>
      <c r="EK2824" s="1"/>
      <c r="EL2824" s="1"/>
      <c r="EM2824" s="1"/>
      <c r="EN2824" s="1"/>
      <c r="EO2824" s="1"/>
      <c r="EP2824" s="1"/>
      <c r="EQ2824" s="1"/>
      <c r="ER2824" s="1"/>
      <c r="ES2824" s="1"/>
      <c r="ET2824" s="1"/>
      <c r="EU2824" s="1"/>
      <c r="EV2824" s="1"/>
      <c r="EW2824" s="1"/>
      <c r="EX2824" s="1"/>
      <c r="EY2824" s="1"/>
      <c r="EZ2824" s="1"/>
      <c r="FA2824" s="1"/>
      <c r="FB2824" s="1"/>
      <c r="FC2824" s="1"/>
      <c r="FD2824" s="1"/>
      <c r="FE2824" s="1"/>
      <c r="FF2824" s="1"/>
      <c r="FG2824" s="1"/>
      <c r="FH2824" s="1"/>
      <c r="FI2824" s="1"/>
      <c r="FJ2824" s="1"/>
      <c r="FK2824" s="1"/>
      <c r="FL2824" s="1"/>
      <c r="FM2824" s="1"/>
      <c r="FN2824" s="1"/>
      <c r="FO2824" s="1"/>
      <c r="FP2824" s="1"/>
      <c r="FQ2824" s="1"/>
      <c r="FR2824" s="1"/>
      <c r="FS2824" s="1"/>
      <c r="FT2824" s="1"/>
      <c r="FU2824" s="1"/>
      <c r="FV2824" s="1"/>
      <c r="FW2824" s="1"/>
      <c r="FX2824" s="1"/>
      <c r="FY2824" s="1"/>
      <c r="FZ2824" s="1"/>
      <c r="GA2824" s="1"/>
      <c r="GB2824" s="1"/>
      <c r="GC2824" s="1"/>
      <c r="GD2824" s="1"/>
      <c r="GE2824" s="1"/>
      <c r="GF2824" s="1"/>
      <c r="GG2824" s="1"/>
      <c r="GH2824" s="1"/>
      <c r="GI2824" s="1"/>
      <c r="GJ2824" s="1"/>
      <c r="GK2824"/>
      <c r="GL2824"/>
      <c r="GM2824"/>
      <c r="GN2824"/>
      <c r="GO2824"/>
      <c r="GP2824"/>
      <c r="GQ2824"/>
      <c r="GR2824"/>
      <c r="GS2824"/>
      <c r="GT2824"/>
      <c r="GU2824"/>
      <c r="GV2824"/>
      <c r="GW2824"/>
      <c r="GX2824"/>
      <c r="GY2824"/>
      <c r="GZ2824"/>
      <c r="HA2824"/>
      <c r="HB2824"/>
      <c r="HC2824"/>
      <c r="HD2824"/>
      <c r="HE2824"/>
    </row>
    <row r="2825" spans="6:213" s="19" customFormat="1" x14ac:dyDescent="0.25">
      <c r="F2825" s="20"/>
      <c r="G2825" s="20"/>
      <c r="H2825" s="20"/>
      <c r="I2825" s="20"/>
      <c r="J2825" s="21"/>
      <c r="K2825" s="21"/>
      <c r="L2825" s="20"/>
      <c r="M2825" s="20"/>
      <c r="N2825" s="22"/>
      <c r="O2825" s="22"/>
      <c r="P2825" s="22"/>
      <c r="Q2825" s="22"/>
      <c r="U2825" s="20"/>
      <c r="V2825" s="20"/>
      <c r="W2825" s="20"/>
      <c r="X2825" s="27"/>
      <c r="Y2825" s="253"/>
      <c r="Z2825" s="30"/>
      <c r="AA2825" s="30"/>
      <c r="AB2825" s="31"/>
      <c r="AC2825" s="31"/>
      <c r="AD2825" s="31"/>
      <c r="AE2825" s="31"/>
      <c r="AF2825" s="31"/>
      <c r="AG2825" s="241"/>
      <c r="AH2825" s="31"/>
      <c r="AI2825" s="31"/>
      <c r="AJ2825" s="31"/>
      <c r="AK2825" s="31"/>
      <c r="AL2825" s="120"/>
      <c r="AM2825" s="25"/>
      <c r="AN2825" s="25"/>
      <c r="AO2825" s="25"/>
      <c r="AP2825" s="25"/>
      <c r="AQ2825"/>
      <c r="AR2825" s="25"/>
      <c r="AS2825" s="31"/>
      <c r="AT2825" s="25"/>
      <c r="AU2825" s="25"/>
      <c r="AV2825" s="31"/>
      <c r="BC2825" s="1"/>
      <c r="BD2825"/>
      <c r="BE2825"/>
      <c r="BF2825" s="1"/>
      <c r="BG2825"/>
      <c r="BH2825"/>
      <c r="BI2825"/>
      <c r="BJ2825" s="1"/>
      <c r="BK2825" s="1"/>
      <c r="BL2825"/>
      <c r="BM2825" s="1"/>
      <c r="BN2825" s="1"/>
      <c r="BO2825" s="1"/>
      <c r="BP2825" s="1"/>
      <c r="BQ2825" s="1"/>
      <c r="BR2825" s="1"/>
      <c r="BS2825" s="1"/>
      <c r="BT2825" s="22"/>
      <c r="BU2825" s="1"/>
      <c r="BV2825" s="1"/>
      <c r="BW2825" s="1"/>
      <c r="BX2825" s="1"/>
      <c r="BY2825" s="1"/>
      <c r="BZ2825" s="1"/>
      <c r="CA2825" s="1"/>
      <c r="CB2825" s="1"/>
      <c r="CC2825" s="1"/>
      <c r="CD2825" s="1"/>
      <c r="CE2825" s="1"/>
      <c r="CF2825" s="1"/>
      <c r="CG2825" s="1"/>
      <c r="CH2825" s="1"/>
      <c r="CI2825" s="1"/>
      <c r="CJ2825" s="1"/>
      <c r="CK2825" s="1"/>
      <c r="CL2825" s="1"/>
      <c r="CM2825" s="1"/>
      <c r="CN2825" s="1"/>
      <c r="CO2825" s="1"/>
      <c r="CP2825" s="1"/>
      <c r="CQ2825" s="1"/>
      <c r="CR2825" s="1"/>
      <c r="CS2825" s="1"/>
      <c r="CT2825" s="1"/>
      <c r="CU2825" s="1"/>
      <c r="CV2825" s="1"/>
      <c r="CW2825" s="1"/>
      <c r="CX2825" s="1"/>
      <c r="CY2825" s="1"/>
      <c r="CZ2825" s="1"/>
      <c r="DA2825" s="1"/>
      <c r="DB2825" s="1"/>
      <c r="DC2825" s="1"/>
      <c r="DD2825" s="1"/>
      <c r="DE2825" s="1"/>
      <c r="DF2825" s="1"/>
      <c r="DG2825" s="1"/>
      <c r="DH2825" s="1"/>
      <c r="DI2825" s="1"/>
      <c r="DJ2825" s="1"/>
      <c r="DK2825" s="1"/>
      <c r="DL2825" s="1"/>
      <c r="DM2825" s="1"/>
      <c r="DN2825" s="1"/>
      <c r="DO2825" s="1"/>
      <c r="DP2825" s="1"/>
      <c r="DQ2825" s="1"/>
      <c r="DR2825" s="1"/>
      <c r="DS2825" s="1"/>
      <c r="DT2825" s="1"/>
      <c r="DU2825" s="1"/>
      <c r="DV2825" s="1"/>
      <c r="DW2825" s="1"/>
      <c r="DX2825" s="1"/>
      <c r="DY2825" s="1"/>
      <c r="DZ2825" s="1"/>
      <c r="EA2825" s="1"/>
      <c r="EB2825" s="1"/>
      <c r="EC2825" s="1"/>
      <c r="ED2825" s="1"/>
      <c r="EE2825" s="1"/>
      <c r="EF2825" s="1"/>
      <c r="EG2825" s="1"/>
      <c r="EH2825" s="1"/>
      <c r="EI2825" s="1"/>
      <c r="EJ2825" s="1"/>
      <c r="EK2825" s="1"/>
      <c r="EL2825" s="1"/>
      <c r="EM2825" s="1"/>
      <c r="EN2825" s="1"/>
      <c r="EO2825" s="1"/>
      <c r="EP2825" s="1"/>
      <c r="EQ2825" s="1"/>
      <c r="ER2825" s="1"/>
      <c r="ES2825" s="1"/>
      <c r="ET2825" s="1"/>
      <c r="EU2825" s="1"/>
      <c r="EV2825" s="1"/>
      <c r="EW2825" s="1"/>
      <c r="EX2825" s="1"/>
      <c r="EY2825" s="1"/>
      <c r="EZ2825" s="1"/>
      <c r="FA2825" s="1"/>
      <c r="FB2825" s="1"/>
      <c r="FC2825" s="1"/>
      <c r="FD2825" s="1"/>
      <c r="FE2825" s="1"/>
      <c r="FF2825" s="1"/>
      <c r="FG2825" s="1"/>
      <c r="FH2825" s="1"/>
      <c r="FI2825" s="1"/>
      <c r="FJ2825" s="1"/>
      <c r="FK2825" s="1"/>
      <c r="FL2825" s="1"/>
      <c r="FM2825" s="1"/>
      <c r="FN2825" s="1"/>
      <c r="FO2825" s="1"/>
      <c r="FP2825" s="1"/>
      <c r="FQ2825" s="1"/>
      <c r="FR2825" s="1"/>
      <c r="FS2825" s="1"/>
      <c r="FT2825" s="1"/>
      <c r="FU2825" s="1"/>
      <c r="FV2825" s="1"/>
      <c r="FW2825" s="1"/>
      <c r="FX2825" s="1"/>
      <c r="FY2825" s="1"/>
      <c r="FZ2825" s="1"/>
      <c r="GA2825" s="1"/>
      <c r="GB2825" s="1"/>
      <c r="GC2825" s="1"/>
      <c r="GD2825" s="1"/>
      <c r="GE2825" s="1"/>
      <c r="GF2825" s="1"/>
      <c r="GG2825" s="1"/>
      <c r="GH2825" s="1"/>
      <c r="GI2825" s="1"/>
      <c r="GJ2825" s="1"/>
      <c r="GK2825"/>
      <c r="GL2825"/>
      <c r="GM2825"/>
      <c r="GN2825"/>
      <c r="GO2825"/>
      <c r="GP2825"/>
      <c r="GQ2825"/>
      <c r="GR2825"/>
      <c r="GS2825"/>
      <c r="GT2825"/>
      <c r="GU2825"/>
      <c r="GV2825"/>
      <c r="GW2825"/>
      <c r="GX2825"/>
      <c r="GY2825"/>
      <c r="GZ2825"/>
      <c r="HA2825"/>
      <c r="HB2825"/>
      <c r="HC2825"/>
      <c r="HD2825"/>
      <c r="HE2825"/>
    </row>
    <row r="2826" spans="6:213" s="19" customFormat="1" x14ac:dyDescent="0.25">
      <c r="F2826" s="20"/>
      <c r="G2826" s="20"/>
      <c r="H2826" s="20"/>
      <c r="I2826" s="20"/>
      <c r="J2826" s="21"/>
      <c r="K2826" s="21"/>
      <c r="L2826" s="20"/>
      <c r="M2826" s="20"/>
      <c r="N2826" s="22"/>
      <c r="O2826" s="22"/>
      <c r="P2826" s="22"/>
      <c r="Q2826" s="22"/>
      <c r="U2826" s="20"/>
      <c r="V2826" s="20"/>
      <c r="W2826" s="20"/>
      <c r="X2826" s="27"/>
      <c r="Y2826" s="253"/>
      <c r="Z2826" s="30"/>
      <c r="AA2826" s="30"/>
      <c r="AB2826" s="31"/>
      <c r="AC2826" s="31"/>
      <c r="AD2826" s="31"/>
      <c r="AE2826" s="31"/>
      <c r="AF2826" s="31"/>
      <c r="AG2826" s="241"/>
      <c r="AH2826" s="31"/>
      <c r="AI2826" s="31"/>
      <c r="AJ2826" s="31"/>
      <c r="AK2826" s="31"/>
      <c r="AL2826" s="120"/>
      <c r="AM2826" s="25"/>
      <c r="AN2826" s="25"/>
      <c r="AO2826" s="25"/>
      <c r="AP2826" s="25"/>
      <c r="AQ2826"/>
      <c r="AR2826" s="25"/>
      <c r="AS2826" s="31"/>
      <c r="AT2826" s="25"/>
      <c r="AU2826" s="25"/>
      <c r="AV2826" s="31"/>
      <c r="BC2826" s="1"/>
      <c r="BD2826"/>
      <c r="BE2826"/>
      <c r="BF2826" s="1"/>
      <c r="BG2826"/>
      <c r="BH2826"/>
      <c r="BI2826"/>
      <c r="BJ2826" s="1"/>
      <c r="BK2826" s="1"/>
      <c r="BL2826"/>
      <c r="BM2826" s="1"/>
      <c r="BN2826" s="1"/>
      <c r="BO2826" s="1"/>
      <c r="BP2826" s="1"/>
      <c r="BQ2826" s="1"/>
      <c r="BR2826" s="1"/>
      <c r="BS2826" s="1"/>
      <c r="BT2826" s="22"/>
      <c r="BU2826" s="1"/>
      <c r="BV2826" s="1"/>
      <c r="BW2826" s="1"/>
      <c r="BX2826" s="1"/>
      <c r="BY2826" s="1"/>
      <c r="BZ2826" s="1"/>
      <c r="CA2826" s="1"/>
      <c r="CB2826" s="1"/>
      <c r="CC2826" s="1"/>
      <c r="CD2826" s="1"/>
      <c r="CE2826" s="1"/>
      <c r="CF2826" s="1"/>
      <c r="CG2826" s="1"/>
      <c r="CH2826" s="1"/>
      <c r="CI2826" s="1"/>
      <c r="CJ2826" s="1"/>
      <c r="CK2826" s="1"/>
      <c r="CL2826" s="1"/>
      <c r="CM2826" s="1"/>
      <c r="CN2826" s="1"/>
      <c r="CO2826" s="1"/>
      <c r="CP2826" s="1"/>
      <c r="CQ2826" s="1"/>
      <c r="CR2826" s="1"/>
      <c r="CS2826" s="1"/>
      <c r="CT2826" s="1"/>
      <c r="CU2826" s="1"/>
      <c r="CV2826" s="1"/>
      <c r="CW2826" s="1"/>
      <c r="CX2826" s="1"/>
      <c r="CY2826" s="1"/>
      <c r="CZ2826" s="1"/>
      <c r="DA2826" s="1"/>
      <c r="DB2826" s="1"/>
      <c r="DC2826" s="1"/>
      <c r="DD2826" s="1"/>
      <c r="DE2826" s="1"/>
      <c r="DF2826" s="1"/>
      <c r="DG2826" s="1"/>
      <c r="DH2826" s="1"/>
      <c r="DI2826" s="1"/>
      <c r="DJ2826" s="1"/>
      <c r="DK2826" s="1"/>
      <c r="DL2826" s="1"/>
      <c r="DM2826" s="1"/>
      <c r="DN2826" s="1"/>
      <c r="DO2826" s="1"/>
      <c r="DP2826" s="1"/>
      <c r="DQ2826" s="1"/>
      <c r="DR2826" s="1"/>
      <c r="DS2826" s="1"/>
      <c r="DT2826" s="1"/>
      <c r="DU2826" s="1"/>
      <c r="DV2826" s="1"/>
      <c r="DW2826" s="1"/>
      <c r="DX2826" s="1"/>
      <c r="DY2826" s="1"/>
      <c r="DZ2826" s="1"/>
      <c r="EA2826" s="1"/>
      <c r="EB2826" s="1"/>
      <c r="EC2826" s="1"/>
      <c r="ED2826" s="1"/>
      <c r="EE2826" s="1"/>
      <c r="EF2826" s="1"/>
      <c r="EG2826" s="1"/>
      <c r="EH2826" s="1"/>
      <c r="EI2826" s="1"/>
      <c r="EJ2826" s="1"/>
      <c r="EK2826" s="1"/>
      <c r="EL2826" s="1"/>
      <c r="EM2826" s="1"/>
      <c r="EN2826" s="1"/>
      <c r="EO2826" s="1"/>
      <c r="EP2826" s="1"/>
      <c r="EQ2826" s="1"/>
      <c r="ER2826" s="1"/>
      <c r="ES2826" s="1"/>
      <c r="ET2826" s="1"/>
      <c r="EU2826" s="1"/>
      <c r="EV2826" s="1"/>
      <c r="EW2826" s="1"/>
      <c r="EX2826" s="1"/>
      <c r="EY2826" s="1"/>
      <c r="EZ2826" s="1"/>
      <c r="FA2826" s="1"/>
      <c r="FB2826" s="1"/>
      <c r="FC2826" s="1"/>
      <c r="FD2826" s="1"/>
      <c r="FE2826" s="1"/>
      <c r="FF2826" s="1"/>
      <c r="FG2826" s="1"/>
      <c r="FH2826" s="1"/>
      <c r="FI2826" s="1"/>
      <c r="FJ2826" s="1"/>
      <c r="FK2826" s="1"/>
      <c r="FL2826" s="1"/>
      <c r="FM2826" s="1"/>
      <c r="FN2826" s="1"/>
      <c r="FO2826" s="1"/>
      <c r="FP2826" s="1"/>
      <c r="FQ2826" s="1"/>
      <c r="FR2826" s="1"/>
      <c r="FS2826" s="1"/>
      <c r="FT2826" s="1"/>
      <c r="FU2826" s="1"/>
      <c r="FV2826" s="1"/>
      <c r="FW2826" s="1"/>
      <c r="FX2826" s="1"/>
      <c r="FY2826" s="1"/>
      <c r="FZ2826" s="1"/>
      <c r="GA2826" s="1"/>
      <c r="GB2826" s="1"/>
      <c r="GC2826" s="1"/>
      <c r="GD2826" s="1"/>
      <c r="GE2826" s="1"/>
      <c r="GF2826" s="1"/>
      <c r="GG2826" s="1"/>
      <c r="GH2826" s="1"/>
      <c r="GI2826" s="1"/>
      <c r="GJ2826" s="1"/>
      <c r="GK2826"/>
      <c r="GL2826"/>
      <c r="GM2826"/>
      <c r="GN2826"/>
      <c r="GO2826"/>
      <c r="GP2826"/>
      <c r="GQ2826"/>
      <c r="GR2826"/>
      <c r="GS2826"/>
      <c r="GT2826"/>
      <c r="GU2826"/>
      <c r="GV2826"/>
      <c r="GW2826"/>
      <c r="GX2826"/>
      <c r="GY2826"/>
      <c r="GZ2826"/>
      <c r="HA2826"/>
      <c r="HB2826"/>
      <c r="HC2826"/>
      <c r="HD2826"/>
      <c r="HE2826"/>
    </row>
    <row r="2827" spans="6:213" s="19" customFormat="1" x14ac:dyDescent="0.25">
      <c r="F2827" s="20"/>
      <c r="G2827" s="20"/>
      <c r="H2827" s="20"/>
      <c r="I2827" s="20"/>
      <c r="J2827" s="21"/>
      <c r="K2827" s="21"/>
      <c r="L2827" s="20"/>
      <c r="M2827" s="20"/>
      <c r="N2827" s="22"/>
      <c r="O2827" s="22"/>
      <c r="P2827" s="22"/>
      <c r="Q2827" s="22"/>
      <c r="U2827" s="20"/>
      <c r="V2827" s="20"/>
      <c r="W2827" s="20"/>
      <c r="X2827" s="27"/>
      <c r="Y2827" s="253"/>
      <c r="Z2827" s="30"/>
      <c r="AA2827" s="30"/>
      <c r="AB2827" s="31"/>
      <c r="AC2827" s="31"/>
      <c r="AD2827" s="31"/>
      <c r="AE2827" s="31"/>
      <c r="AF2827" s="31"/>
      <c r="AG2827" s="241"/>
      <c r="AH2827" s="31"/>
      <c r="AI2827" s="31"/>
      <c r="AJ2827" s="31"/>
      <c r="AK2827" s="31"/>
      <c r="AL2827" s="120"/>
      <c r="AM2827" s="25"/>
      <c r="AN2827" s="25"/>
      <c r="AO2827" s="25"/>
      <c r="AP2827" s="25"/>
      <c r="AQ2827"/>
      <c r="AR2827" s="25"/>
      <c r="AS2827" s="31"/>
      <c r="AT2827" s="25"/>
      <c r="AU2827" s="25"/>
      <c r="AV2827" s="31"/>
      <c r="BC2827" s="1"/>
      <c r="BD2827"/>
      <c r="BE2827"/>
      <c r="BF2827" s="1"/>
      <c r="BG2827"/>
      <c r="BH2827"/>
      <c r="BI2827"/>
      <c r="BJ2827" s="1"/>
      <c r="BK2827" s="1"/>
      <c r="BL2827"/>
      <c r="BM2827" s="1"/>
      <c r="BN2827" s="1"/>
      <c r="BO2827" s="1"/>
      <c r="BP2827" s="1"/>
      <c r="BQ2827" s="1"/>
      <c r="BR2827" s="1"/>
      <c r="BS2827" s="1"/>
      <c r="BT2827" s="22"/>
      <c r="BU2827" s="1"/>
      <c r="BV2827" s="1"/>
      <c r="BW2827" s="1"/>
      <c r="BX2827" s="1"/>
      <c r="BY2827" s="1"/>
      <c r="BZ2827" s="1"/>
      <c r="CA2827" s="1"/>
      <c r="CB2827" s="1"/>
      <c r="CC2827" s="1"/>
      <c r="CD2827" s="1"/>
      <c r="CE2827" s="1"/>
      <c r="CF2827" s="1"/>
      <c r="CG2827" s="1"/>
      <c r="CH2827" s="1"/>
      <c r="CI2827" s="1"/>
      <c r="CJ2827" s="1"/>
      <c r="CK2827" s="1"/>
      <c r="CL2827" s="1"/>
      <c r="CM2827" s="1"/>
      <c r="CN2827" s="1"/>
      <c r="CO2827" s="1"/>
      <c r="CP2827" s="1"/>
      <c r="CQ2827" s="1"/>
      <c r="CR2827" s="1"/>
      <c r="CS2827" s="1"/>
      <c r="CT2827" s="1"/>
      <c r="CU2827" s="1"/>
      <c r="CV2827" s="1"/>
      <c r="CW2827" s="1"/>
      <c r="CX2827" s="1"/>
      <c r="CY2827" s="1"/>
      <c r="CZ2827" s="1"/>
      <c r="DA2827" s="1"/>
      <c r="DB2827" s="1"/>
      <c r="DC2827" s="1"/>
      <c r="DD2827" s="1"/>
      <c r="DE2827" s="1"/>
      <c r="DF2827" s="1"/>
      <c r="DG2827" s="1"/>
      <c r="DH2827" s="1"/>
      <c r="DI2827" s="1"/>
      <c r="DJ2827" s="1"/>
      <c r="DK2827" s="1"/>
      <c r="DL2827" s="1"/>
      <c r="DM2827" s="1"/>
      <c r="DN2827" s="1"/>
      <c r="DO2827" s="1"/>
      <c r="DP2827" s="1"/>
      <c r="DQ2827" s="1"/>
      <c r="DR2827" s="1"/>
      <c r="DS2827" s="1"/>
      <c r="DT2827" s="1"/>
      <c r="DU2827" s="1"/>
      <c r="DV2827" s="1"/>
      <c r="DW2827" s="1"/>
      <c r="DX2827" s="1"/>
      <c r="DY2827" s="1"/>
      <c r="DZ2827" s="1"/>
      <c r="EA2827" s="1"/>
      <c r="EB2827" s="1"/>
      <c r="EC2827" s="1"/>
      <c r="ED2827" s="1"/>
      <c r="EE2827" s="1"/>
      <c r="EF2827" s="1"/>
      <c r="EG2827" s="1"/>
      <c r="EH2827" s="1"/>
      <c r="EI2827" s="1"/>
      <c r="EJ2827" s="1"/>
      <c r="EK2827" s="1"/>
      <c r="EL2827" s="1"/>
      <c r="EM2827" s="1"/>
      <c r="EN2827" s="1"/>
      <c r="EO2827" s="1"/>
      <c r="EP2827" s="1"/>
      <c r="EQ2827" s="1"/>
      <c r="ER2827" s="1"/>
      <c r="ES2827" s="1"/>
      <c r="ET2827" s="1"/>
      <c r="EU2827" s="1"/>
      <c r="EV2827" s="1"/>
      <c r="EW2827" s="1"/>
      <c r="EX2827" s="1"/>
      <c r="EY2827" s="1"/>
      <c r="EZ2827" s="1"/>
      <c r="FA2827" s="1"/>
      <c r="FB2827" s="1"/>
      <c r="FC2827" s="1"/>
      <c r="FD2827" s="1"/>
      <c r="FE2827" s="1"/>
      <c r="FF2827" s="1"/>
      <c r="FG2827" s="1"/>
      <c r="FH2827" s="1"/>
      <c r="FI2827" s="1"/>
      <c r="FJ2827" s="1"/>
      <c r="FK2827" s="1"/>
      <c r="FL2827" s="1"/>
      <c r="FM2827" s="1"/>
      <c r="FN2827" s="1"/>
      <c r="FO2827" s="1"/>
      <c r="FP2827" s="1"/>
      <c r="FQ2827" s="1"/>
      <c r="FR2827" s="1"/>
      <c r="FS2827" s="1"/>
      <c r="FT2827" s="1"/>
      <c r="FU2827" s="1"/>
      <c r="FV2827" s="1"/>
      <c r="FW2827" s="1"/>
      <c r="FX2827" s="1"/>
      <c r="FY2827" s="1"/>
      <c r="FZ2827" s="1"/>
      <c r="GA2827" s="1"/>
      <c r="GB2827" s="1"/>
      <c r="GC2827" s="1"/>
      <c r="GD2827" s="1"/>
      <c r="GE2827" s="1"/>
      <c r="GF2827" s="1"/>
      <c r="GG2827" s="1"/>
      <c r="GH2827" s="1"/>
      <c r="GI2827" s="1"/>
      <c r="GJ2827" s="1"/>
      <c r="GK2827"/>
      <c r="GL2827"/>
      <c r="GM2827"/>
      <c r="GN2827"/>
      <c r="GO2827"/>
      <c r="GP2827"/>
      <c r="GQ2827"/>
      <c r="GR2827"/>
      <c r="GS2827"/>
      <c r="GT2827"/>
      <c r="GU2827"/>
      <c r="GV2827"/>
      <c r="GW2827"/>
      <c r="GX2827"/>
      <c r="GY2827"/>
      <c r="GZ2827"/>
      <c r="HA2827"/>
      <c r="HB2827"/>
      <c r="HC2827"/>
      <c r="HD2827"/>
      <c r="HE2827"/>
    </row>
    <row r="2828" spans="6:213" s="19" customFormat="1" x14ac:dyDescent="0.25">
      <c r="F2828" s="20"/>
      <c r="G2828" s="20"/>
      <c r="H2828" s="20"/>
      <c r="I2828" s="20"/>
      <c r="J2828" s="21"/>
      <c r="K2828" s="21"/>
      <c r="L2828" s="20"/>
      <c r="M2828" s="20"/>
      <c r="N2828" s="22"/>
      <c r="O2828" s="22"/>
      <c r="P2828" s="22"/>
      <c r="Q2828" s="22"/>
      <c r="U2828" s="20"/>
      <c r="V2828" s="20"/>
      <c r="W2828" s="20"/>
      <c r="X2828" s="27"/>
      <c r="Y2828" s="253"/>
      <c r="Z2828" s="30"/>
      <c r="AA2828" s="30"/>
      <c r="AB2828" s="31"/>
      <c r="AC2828" s="31"/>
      <c r="AD2828" s="31"/>
      <c r="AE2828" s="31"/>
      <c r="AF2828" s="31"/>
      <c r="AG2828" s="241"/>
      <c r="AH2828" s="31"/>
      <c r="AI2828" s="31"/>
      <c r="AJ2828" s="31"/>
      <c r="AK2828" s="31"/>
      <c r="AL2828" s="120"/>
      <c r="AM2828" s="25"/>
      <c r="AN2828" s="25"/>
      <c r="AO2828" s="25"/>
      <c r="AP2828" s="25"/>
      <c r="AQ2828"/>
      <c r="AR2828" s="25"/>
      <c r="AS2828" s="31"/>
      <c r="AT2828" s="25"/>
      <c r="AU2828" s="25"/>
      <c r="AV2828" s="31"/>
      <c r="BC2828" s="1"/>
      <c r="BD2828"/>
      <c r="BE2828"/>
      <c r="BF2828" s="1"/>
      <c r="BG2828"/>
      <c r="BH2828"/>
      <c r="BI2828"/>
      <c r="BJ2828" s="1"/>
      <c r="BK2828" s="1"/>
      <c r="BL2828"/>
      <c r="BM2828" s="1"/>
      <c r="BN2828" s="1"/>
      <c r="BO2828" s="1"/>
      <c r="BP2828" s="1"/>
      <c r="BQ2828" s="1"/>
      <c r="BR2828" s="1"/>
      <c r="BS2828" s="1"/>
      <c r="BT2828" s="22"/>
      <c r="BU2828" s="1"/>
      <c r="BV2828" s="1"/>
      <c r="BW2828" s="1"/>
      <c r="BX2828" s="1"/>
      <c r="BY2828" s="1"/>
      <c r="BZ2828" s="1"/>
      <c r="CA2828" s="1"/>
      <c r="CB2828" s="1"/>
      <c r="CC2828" s="1"/>
      <c r="CD2828" s="1"/>
      <c r="CE2828" s="1"/>
      <c r="CF2828" s="1"/>
      <c r="CG2828" s="1"/>
      <c r="CH2828" s="1"/>
      <c r="CI2828" s="1"/>
      <c r="CJ2828" s="1"/>
      <c r="CK2828" s="1"/>
      <c r="CL2828" s="1"/>
      <c r="CM2828" s="1"/>
      <c r="CN2828" s="1"/>
      <c r="CO2828" s="1"/>
      <c r="CP2828" s="1"/>
      <c r="CQ2828" s="1"/>
      <c r="CR2828" s="1"/>
      <c r="CS2828" s="1"/>
      <c r="CT2828" s="1"/>
      <c r="CU2828" s="1"/>
      <c r="CV2828" s="1"/>
      <c r="CW2828" s="1"/>
      <c r="CX2828" s="1"/>
      <c r="CY2828" s="1"/>
      <c r="CZ2828" s="1"/>
      <c r="DA2828" s="1"/>
      <c r="DB2828" s="1"/>
      <c r="DC2828" s="1"/>
      <c r="DD2828" s="1"/>
      <c r="DE2828" s="1"/>
      <c r="DF2828" s="1"/>
      <c r="DG2828" s="1"/>
      <c r="DH2828" s="1"/>
      <c r="DI2828" s="1"/>
      <c r="DJ2828" s="1"/>
      <c r="DK2828" s="1"/>
      <c r="DL2828" s="1"/>
      <c r="DM2828" s="1"/>
      <c r="DN2828" s="1"/>
      <c r="DO2828" s="1"/>
      <c r="DP2828" s="1"/>
      <c r="DQ2828" s="1"/>
      <c r="DR2828" s="1"/>
      <c r="DS2828" s="1"/>
      <c r="DT2828" s="1"/>
      <c r="DU2828" s="1"/>
      <c r="DV2828" s="1"/>
      <c r="DW2828" s="1"/>
      <c r="DX2828" s="1"/>
      <c r="DY2828" s="1"/>
      <c r="DZ2828" s="1"/>
      <c r="EA2828" s="1"/>
      <c r="EB2828" s="1"/>
      <c r="EC2828" s="1"/>
      <c r="ED2828" s="1"/>
      <c r="EE2828" s="1"/>
      <c r="EF2828" s="1"/>
      <c r="EG2828" s="1"/>
      <c r="EH2828" s="1"/>
      <c r="EI2828" s="1"/>
      <c r="EJ2828" s="1"/>
      <c r="EK2828" s="1"/>
      <c r="EL2828" s="1"/>
      <c r="EM2828" s="1"/>
      <c r="EN2828" s="1"/>
      <c r="EO2828" s="1"/>
      <c r="EP2828" s="1"/>
      <c r="EQ2828" s="1"/>
      <c r="ER2828" s="1"/>
      <c r="ES2828" s="1"/>
      <c r="ET2828" s="1"/>
      <c r="EU2828" s="1"/>
      <c r="EV2828" s="1"/>
      <c r="EW2828" s="1"/>
      <c r="EX2828" s="1"/>
      <c r="EY2828" s="1"/>
      <c r="EZ2828" s="1"/>
      <c r="FA2828" s="1"/>
      <c r="FB2828" s="1"/>
      <c r="FC2828" s="1"/>
      <c r="FD2828" s="1"/>
      <c r="FE2828" s="1"/>
      <c r="FF2828" s="1"/>
      <c r="FG2828" s="1"/>
      <c r="FH2828" s="1"/>
      <c r="FI2828" s="1"/>
      <c r="FJ2828" s="1"/>
      <c r="FK2828" s="1"/>
      <c r="FL2828" s="1"/>
      <c r="FM2828" s="1"/>
      <c r="FN2828" s="1"/>
      <c r="FO2828" s="1"/>
      <c r="FP2828" s="1"/>
      <c r="FQ2828" s="1"/>
      <c r="FR2828" s="1"/>
      <c r="FS2828" s="1"/>
      <c r="FT2828" s="1"/>
      <c r="FU2828" s="1"/>
      <c r="FV2828" s="1"/>
      <c r="FW2828" s="1"/>
      <c r="FX2828" s="1"/>
      <c r="FY2828" s="1"/>
      <c r="FZ2828" s="1"/>
      <c r="GA2828" s="1"/>
      <c r="GB2828" s="1"/>
      <c r="GC2828" s="1"/>
      <c r="GD2828" s="1"/>
      <c r="GE2828" s="1"/>
      <c r="GF2828" s="1"/>
      <c r="GG2828" s="1"/>
      <c r="GH2828" s="1"/>
      <c r="GI2828" s="1"/>
      <c r="GJ2828" s="1"/>
      <c r="GK2828"/>
      <c r="GL2828"/>
      <c r="GM2828"/>
      <c r="GN2828"/>
      <c r="GO2828"/>
      <c r="GP2828"/>
      <c r="GQ2828"/>
      <c r="GR2828"/>
      <c r="GS2828"/>
      <c r="GT2828"/>
      <c r="GU2828"/>
      <c r="GV2828"/>
      <c r="GW2828"/>
      <c r="GX2828"/>
      <c r="GY2828"/>
      <c r="GZ2828"/>
      <c r="HA2828"/>
      <c r="HB2828"/>
      <c r="HC2828"/>
      <c r="HD2828"/>
      <c r="HE2828"/>
    </row>
    <row r="2829" spans="6:213" s="19" customFormat="1" x14ac:dyDescent="0.25">
      <c r="F2829" s="20"/>
      <c r="G2829" s="20"/>
      <c r="H2829" s="20"/>
      <c r="I2829" s="20"/>
      <c r="J2829" s="21"/>
      <c r="K2829" s="21"/>
      <c r="L2829" s="20"/>
      <c r="M2829" s="20"/>
      <c r="N2829" s="22"/>
      <c r="O2829" s="22"/>
      <c r="P2829" s="22"/>
      <c r="Q2829" s="22"/>
      <c r="U2829" s="20"/>
      <c r="V2829" s="20"/>
      <c r="W2829" s="20"/>
      <c r="X2829" s="27"/>
      <c r="Y2829" s="253"/>
      <c r="Z2829" s="30"/>
      <c r="AA2829" s="30"/>
      <c r="AB2829" s="31"/>
      <c r="AC2829" s="31"/>
      <c r="AD2829" s="31"/>
      <c r="AE2829" s="31"/>
      <c r="AF2829" s="31"/>
      <c r="AG2829" s="241"/>
      <c r="AH2829" s="31"/>
      <c r="AI2829" s="31"/>
      <c r="AJ2829" s="31"/>
      <c r="AK2829" s="31"/>
      <c r="AL2829" s="120"/>
      <c r="AM2829" s="25"/>
      <c r="AN2829" s="25"/>
      <c r="AO2829" s="25"/>
      <c r="AP2829" s="25"/>
      <c r="AQ2829"/>
      <c r="AR2829" s="25"/>
      <c r="AS2829" s="31"/>
      <c r="AT2829" s="25"/>
      <c r="AU2829" s="25"/>
      <c r="AV2829" s="31"/>
      <c r="BC2829" s="1"/>
      <c r="BD2829"/>
      <c r="BE2829"/>
      <c r="BF2829" s="1"/>
      <c r="BG2829"/>
      <c r="BH2829"/>
      <c r="BI2829"/>
      <c r="BJ2829" s="1"/>
      <c r="BK2829" s="1"/>
      <c r="BL2829"/>
      <c r="BM2829" s="1"/>
      <c r="BN2829" s="1"/>
      <c r="BO2829" s="1"/>
      <c r="BP2829" s="1"/>
      <c r="BQ2829" s="1"/>
      <c r="BR2829" s="1"/>
      <c r="BS2829" s="1"/>
      <c r="BT2829" s="22"/>
      <c r="BU2829" s="1"/>
      <c r="BV2829" s="1"/>
      <c r="BW2829" s="1"/>
      <c r="BX2829" s="1"/>
      <c r="BY2829" s="1"/>
      <c r="BZ2829" s="1"/>
      <c r="CA2829" s="1"/>
      <c r="CB2829" s="1"/>
      <c r="CC2829" s="1"/>
      <c r="CD2829" s="1"/>
      <c r="CE2829" s="1"/>
      <c r="CF2829" s="1"/>
      <c r="CG2829" s="1"/>
      <c r="CH2829" s="1"/>
      <c r="CI2829" s="1"/>
      <c r="CJ2829" s="1"/>
      <c r="CK2829" s="1"/>
      <c r="CL2829" s="1"/>
      <c r="CM2829" s="1"/>
      <c r="CN2829" s="1"/>
      <c r="CO2829" s="1"/>
      <c r="CP2829" s="1"/>
      <c r="CQ2829" s="1"/>
      <c r="CR2829" s="1"/>
      <c r="CS2829" s="1"/>
      <c r="CT2829" s="1"/>
      <c r="CU2829" s="1"/>
      <c r="CV2829" s="1"/>
      <c r="CW2829" s="1"/>
      <c r="CX2829" s="1"/>
      <c r="CY2829" s="1"/>
      <c r="CZ2829" s="1"/>
      <c r="DA2829" s="1"/>
      <c r="DB2829" s="1"/>
      <c r="DC2829" s="1"/>
      <c r="DD2829" s="1"/>
      <c r="DE2829" s="1"/>
      <c r="DF2829" s="1"/>
      <c r="DG2829" s="1"/>
      <c r="DH2829" s="1"/>
      <c r="DI2829" s="1"/>
      <c r="DJ2829" s="1"/>
      <c r="DK2829" s="1"/>
      <c r="DL2829" s="1"/>
      <c r="DM2829" s="1"/>
      <c r="DN2829" s="1"/>
      <c r="DO2829" s="1"/>
      <c r="DP2829" s="1"/>
      <c r="DQ2829" s="1"/>
      <c r="DR2829" s="1"/>
      <c r="DS2829" s="1"/>
      <c r="DT2829" s="1"/>
      <c r="DU2829" s="1"/>
      <c r="DV2829" s="1"/>
      <c r="DW2829" s="1"/>
      <c r="DX2829" s="1"/>
      <c r="DY2829" s="1"/>
      <c r="DZ2829" s="1"/>
      <c r="EA2829" s="1"/>
      <c r="EB2829" s="1"/>
      <c r="EC2829" s="1"/>
      <c r="ED2829" s="1"/>
      <c r="EE2829" s="1"/>
      <c r="EF2829" s="1"/>
      <c r="EG2829" s="1"/>
      <c r="EH2829" s="1"/>
      <c r="EI2829" s="1"/>
      <c r="EJ2829" s="1"/>
      <c r="EK2829" s="1"/>
      <c r="EL2829" s="1"/>
      <c r="EM2829" s="1"/>
      <c r="EN2829" s="1"/>
      <c r="EO2829" s="1"/>
      <c r="EP2829" s="1"/>
      <c r="EQ2829" s="1"/>
      <c r="ER2829" s="1"/>
      <c r="ES2829" s="1"/>
      <c r="ET2829" s="1"/>
      <c r="EU2829" s="1"/>
      <c r="EV2829" s="1"/>
      <c r="EW2829" s="1"/>
      <c r="EX2829" s="1"/>
      <c r="EY2829" s="1"/>
      <c r="EZ2829" s="1"/>
      <c r="FA2829" s="1"/>
      <c r="FB2829" s="1"/>
      <c r="FC2829" s="1"/>
      <c r="FD2829" s="1"/>
      <c r="FE2829" s="1"/>
      <c r="FF2829" s="1"/>
      <c r="FG2829" s="1"/>
      <c r="FH2829" s="1"/>
      <c r="FI2829" s="1"/>
      <c r="FJ2829" s="1"/>
      <c r="FK2829" s="1"/>
      <c r="FL2829" s="1"/>
      <c r="FM2829" s="1"/>
      <c r="FN2829" s="1"/>
      <c r="FO2829" s="1"/>
      <c r="FP2829" s="1"/>
      <c r="FQ2829" s="1"/>
      <c r="FR2829" s="1"/>
      <c r="FS2829" s="1"/>
      <c r="FT2829" s="1"/>
      <c r="FU2829" s="1"/>
      <c r="FV2829" s="1"/>
      <c r="FW2829" s="1"/>
      <c r="FX2829" s="1"/>
      <c r="FY2829" s="1"/>
      <c r="FZ2829" s="1"/>
      <c r="GA2829" s="1"/>
      <c r="GB2829" s="1"/>
      <c r="GC2829" s="1"/>
      <c r="GD2829" s="1"/>
      <c r="GE2829" s="1"/>
      <c r="GF2829" s="1"/>
      <c r="GG2829" s="1"/>
      <c r="GH2829" s="1"/>
      <c r="GI2829" s="1"/>
      <c r="GJ2829" s="1"/>
      <c r="GK2829"/>
      <c r="GL2829"/>
      <c r="GM2829"/>
      <c r="GN2829"/>
      <c r="GO2829"/>
      <c r="GP2829"/>
      <c r="GQ2829"/>
      <c r="GR2829"/>
      <c r="GS2829"/>
      <c r="GT2829"/>
      <c r="GU2829"/>
      <c r="GV2829"/>
      <c r="GW2829"/>
      <c r="GX2829"/>
      <c r="GY2829"/>
      <c r="GZ2829"/>
      <c r="HA2829"/>
      <c r="HB2829"/>
      <c r="HC2829"/>
      <c r="HD2829"/>
      <c r="HE2829"/>
    </row>
    <row r="2830" spans="6:213" s="19" customFormat="1" x14ac:dyDescent="0.25">
      <c r="F2830" s="20"/>
      <c r="G2830" s="20"/>
      <c r="H2830" s="20"/>
      <c r="I2830" s="20"/>
      <c r="J2830" s="21"/>
      <c r="K2830" s="21"/>
      <c r="L2830" s="20"/>
      <c r="M2830" s="20"/>
      <c r="N2830" s="22"/>
      <c r="O2830" s="22"/>
      <c r="P2830" s="22"/>
      <c r="Q2830" s="22"/>
      <c r="U2830" s="20"/>
      <c r="V2830" s="20"/>
      <c r="W2830" s="20"/>
      <c r="X2830" s="27"/>
      <c r="Y2830" s="253"/>
      <c r="Z2830" s="30"/>
      <c r="AA2830" s="30"/>
      <c r="AB2830" s="31"/>
      <c r="AC2830" s="31"/>
      <c r="AD2830" s="31"/>
      <c r="AE2830" s="31"/>
      <c r="AF2830" s="31"/>
      <c r="AG2830" s="241"/>
      <c r="AH2830" s="31"/>
      <c r="AI2830" s="31"/>
      <c r="AJ2830" s="31"/>
      <c r="AK2830" s="31"/>
      <c r="AL2830" s="120"/>
      <c r="AM2830" s="25"/>
      <c r="AN2830" s="25"/>
      <c r="AO2830" s="25"/>
      <c r="AP2830" s="25"/>
      <c r="AQ2830"/>
      <c r="AR2830" s="25"/>
      <c r="AS2830" s="31"/>
      <c r="AT2830" s="25"/>
      <c r="AU2830" s="25"/>
      <c r="AV2830" s="31"/>
      <c r="BC2830" s="1"/>
      <c r="BD2830"/>
      <c r="BE2830"/>
      <c r="BF2830" s="1"/>
      <c r="BG2830"/>
      <c r="BH2830"/>
      <c r="BI2830"/>
      <c r="BJ2830" s="1"/>
      <c r="BK2830" s="1"/>
      <c r="BL2830"/>
      <c r="BM2830" s="1"/>
      <c r="BN2830" s="1"/>
      <c r="BO2830" s="1"/>
      <c r="BP2830" s="1"/>
      <c r="BQ2830" s="1"/>
      <c r="BR2830" s="1"/>
      <c r="BS2830" s="1"/>
      <c r="BT2830" s="22"/>
      <c r="BU2830" s="1"/>
      <c r="BV2830" s="1"/>
      <c r="BW2830" s="1"/>
      <c r="BX2830" s="1"/>
      <c r="BY2830" s="1"/>
      <c r="BZ2830" s="1"/>
      <c r="CA2830" s="1"/>
      <c r="CB2830" s="1"/>
      <c r="CC2830" s="1"/>
      <c r="CD2830" s="1"/>
      <c r="CE2830" s="1"/>
      <c r="CF2830" s="1"/>
      <c r="CG2830" s="1"/>
      <c r="CH2830" s="1"/>
      <c r="CI2830" s="1"/>
      <c r="CJ2830" s="1"/>
      <c r="CK2830" s="1"/>
      <c r="CL2830" s="1"/>
      <c r="CM2830" s="1"/>
      <c r="CN2830" s="1"/>
      <c r="CO2830" s="1"/>
      <c r="CP2830" s="1"/>
      <c r="CQ2830" s="1"/>
      <c r="CR2830" s="1"/>
      <c r="CS2830" s="1"/>
      <c r="CT2830" s="1"/>
      <c r="CU2830" s="1"/>
      <c r="CV2830" s="1"/>
      <c r="CW2830" s="1"/>
      <c r="CX2830" s="1"/>
      <c r="CY2830" s="1"/>
      <c r="CZ2830" s="1"/>
      <c r="DA2830" s="1"/>
      <c r="DB2830" s="1"/>
      <c r="DC2830" s="1"/>
      <c r="DD2830" s="1"/>
      <c r="DE2830" s="1"/>
      <c r="DF2830" s="1"/>
      <c r="DG2830" s="1"/>
      <c r="DH2830" s="1"/>
      <c r="DI2830" s="1"/>
      <c r="DJ2830" s="1"/>
      <c r="DK2830" s="1"/>
      <c r="DL2830" s="1"/>
      <c r="DM2830" s="1"/>
      <c r="DN2830" s="1"/>
      <c r="DO2830" s="1"/>
      <c r="DP2830" s="1"/>
      <c r="DQ2830" s="1"/>
      <c r="DR2830" s="1"/>
      <c r="DS2830" s="1"/>
      <c r="DT2830" s="1"/>
      <c r="DU2830" s="1"/>
      <c r="DV2830" s="1"/>
      <c r="DW2830" s="1"/>
      <c r="DX2830" s="1"/>
      <c r="DY2830" s="1"/>
      <c r="DZ2830" s="1"/>
      <c r="EA2830" s="1"/>
      <c r="EB2830" s="1"/>
      <c r="EC2830" s="1"/>
      <c r="ED2830" s="1"/>
      <c r="EE2830" s="1"/>
      <c r="EF2830" s="1"/>
      <c r="EG2830" s="1"/>
      <c r="EH2830" s="1"/>
      <c r="EI2830" s="1"/>
      <c r="EJ2830" s="1"/>
      <c r="EK2830" s="1"/>
      <c r="EL2830" s="1"/>
      <c r="EM2830" s="1"/>
      <c r="EN2830" s="1"/>
      <c r="EO2830" s="1"/>
      <c r="EP2830" s="1"/>
      <c r="EQ2830" s="1"/>
      <c r="ER2830" s="1"/>
      <c r="ES2830" s="1"/>
      <c r="ET2830" s="1"/>
      <c r="EU2830" s="1"/>
      <c r="EV2830" s="1"/>
      <c r="EW2830" s="1"/>
      <c r="EX2830" s="1"/>
      <c r="EY2830" s="1"/>
      <c r="EZ2830" s="1"/>
      <c r="FA2830" s="1"/>
      <c r="FB2830" s="1"/>
      <c r="FC2830" s="1"/>
      <c r="FD2830" s="1"/>
      <c r="FE2830" s="1"/>
      <c r="FF2830" s="1"/>
      <c r="FG2830" s="1"/>
      <c r="FH2830" s="1"/>
      <c r="FI2830" s="1"/>
      <c r="FJ2830" s="1"/>
      <c r="FK2830" s="1"/>
      <c r="FL2830" s="1"/>
      <c r="FM2830" s="1"/>
      <c r="FN2830" s="1"/>
      <c r="FO2830" s="1"/>
      <c r="FP2830" s="1"/>
      <c r="FQ2830" s="1"/>
      <c r="FR2830" s="1"/>
      <c r="FS2830" s="1"/>
      <c r="FT2830" s="1"/>
      <c r="FU2830" s="1"/>
      <c r="FV2830" s="1"/>
      <c r="FW2830" s="1"/>
      <c r="FX2830" s="1"/>
      <c r="FY2830" s="1"/>
      <c r="FZ2830" s="1"/>
      <c r="GA2830" s="1"/>
      <c r="GB2830" s="1"/>
      <c r="GC2830" s="1"/>
      <c r="GD2830" s="1"/>
      <c r="GE2830" s="1"/>
      <c r="GF2830" s="1"/>
      <c r="GG2830" s="1"/>
      <c r="GH2830" s="1"/>
      <c r="GI2830" s="1"/>
      <c r="GJ2830" s="1"/>
      <c r="GK2830"/>
      <c r="GL2830"/>
      <c r="GM2830"/>
      <c r="GN2830"/>
      <c r="GO2830"/>
      <c r="GP2830"/>
      <c r="GQ2830"/>
      <c r="GR2830"/>
      <c r="GS2830"/>
      <c r="GT2830"/>
      <c r="GU2830"/>
      <c r="GV2830"/>
      <c r="GW2830"/>
      <c r="GX2830"/>
      <c r="GY2830"/>
      <c r="GZ2830"/>
      <c r="HA2830"/>
      <c r="HB2830"/>
      <c r="HC2830"/>
      <c r="HD2830"/>
      <c r="HE2830"/>
    </row>
    <row r="2831" spans="6:213" s="19" customFormat="1" x14ac:dyDescent="0.25">
      <c r="F2831" s="20"/>
      <c r="G2831" s="20"/>
      <c r="H2831" s="20"/>
      <c r="I2831" s="20"/>
      <c r="J2831" s="21"/>
      <c r="K2831" s="21"/>
      <c r="L2831" s="20"/>
      <c r="M2831" s="20"/>
      <c r="N2831" s="22"/>
      <c r="O2831" s="22"/>
      <c r="P2831" s="22"/>
      <c r="Q2831" s="22"/>
      <c r="U2831" s="20"/>
      <c r="V2831" s="20"/>
      <c r="W2831" s="20"/>
      <c r="X2831" s="27"/>
      <c r="Y2831" s="253"/>
      <c r="Z2831" s="30"/>
      <c r="AA2831" s="30"/>
      <c r="AB2831" s="31"/>
      <c r="AC2831" s="31"/>
      <c r="AD2831" s="31"/>
      <c r="AE2831" s="31"/>
      <c r="AF2831" s="31"/>
      <c r="AG2831" s="241"/>
      <c r="AH2831" s="31"/>
      <c r="AI2831" s="31"/>
      <c r="AJ2831" s="31"/>
      <c r="AK2831" s="31"/>
      <c r="AL2831" s="120"/>
      <c r="AM2831" s="25"/>
      <c r="AN2831" s="25"/>
      <c r="AO2831" s="25"/>
      <c r="AP2831" s="25"/>
      <c r="AQ2831"/>
      <c r="AR2831" s="25"/>
      <c r="AS2831" s="31"/>
      <c r="AT2831" s="25"/>
      <c r="AU2831" s="25"/>
      <c r="AV2831" s="31"/>
      <c r="BC2831" s="1"/>
      <c r="BD2831"/>
      <c r="BE2831"/>
      <c r="BF2831" s="1"/>
      <c r="BG2831"/>
      <c r="BH2831"/>
      <c r="BI2831"/>
      <c r="BJ2831" s="1"/>
      <c r="BK2831" s="1"/>
      <c r="BL2831"/>
      <c r="BM2831" s="1"/>
      <c r="BN2831" s="1"/>
      <c r="BO2831" s="1"/>
      <c r="BP2831" s="1"/>
      <c r="BQ2831" s="1"/>
      <c r="BR2831" s="1"/>
      <c r="BS2831" s="1"/>
      <c r="BT2831" s="22"/>
      <c r="BU2831" s="1"/>
      <c r="BV2831" s="1"/>
      <c r="BW2831" s="1"/>
      <c r="BX2831" s="1"/>
      <c r="BY2831" s="1"/>
      <c r="BZ2831" s="1"/>
      <c r="CA2831" s="1"/>
      <c r="CB2831" s="1"/>
      <c r="CC2831" s="1"/>
      <c r="CD2831" s="1"/>
      <c r="CE2831" s="1"/>
      <c r="CF2831" s="1"/>
      <c r="CG2831" s="1"/>
      <c r="CH2831" s="1"/>
      <c r="CI2831" s="1"/>
      <c r="CJ2831" s="1"/>
      <c r="CK2831" s="1"/>
      <c r="CL2831" s="1"/>
      <c r="CM2831" s="1"/>
      <c r="CN2831" s="1"/>
      <c r="CO2831" s="1"/>
      <c r="CP2831" s="1"/>
      <c r="CQ2831" s="1"/>
      <c r="CR2831" s="1"/>
      <c r="CS2831" s="1"/>
      <c r="CT2831" s="1"/>
      <c r="CU2831" s="1"/>
      <c r="CV2831" s="1"/>
      <c r="CW2831" s="1"/>
      <c r="CX2831" s="1"/>
      <c r="CY2831" s="1"/>
      <c r="CZ2831" s="1"/>
      <c r="DA2831" s="1"/>
      <c r="DB2831" s="1"/>
      <c r="DC2831" s="1"/>
      <c r="DD2831" s="1"/>
      <c r="DE2831" s="1"/>
      <c r="DF2831" s="1"/>
      <c r="DG2831" s="1"/>
      <c r="DH2831" s="1"/>
      <c r="DI2831" s="1"/>
      <c r="DJ2831" s="1"/>
      <c r="DK2831" s="1"/>
      <c r="DL2831" s="1"/>
      <c r="DM2831" s="1"/>
      <c r="DN2831" s="1"/>
      <c r="DO2831" s="1"/>
      <c r="DP2831" s="1"/>
      <c r="DQ2831" s="1"/>
      <c r="DR2831" s="1"/>
      <c r="DS2831" s="1"/>
      <c r="DT2831" s="1"/>
      <c r="DU2831" s="1"/>
      <c r="DV2831" s="1"/>
      <c r="DW2831" s="1"/>
      <c r="DX2831" s="1"/>
      <c r="DY2831" s="1"/>
      <c r="DZ2831" s="1"/>
      <c r="EA2831" s="1"/>
      <c r="EB2831" s="1"/>
      <c r="EC2831" s="1"/>
      <c r="ED2831" s="1"/>
      <c r="EE2831" s="1"/>
      <c r="EF2831" s="1"/>
      <c r="EG2831" s="1"/>
      <c r="EH2831" s="1"/>
      <c r="EI2831" s="1"/>
      <c r="EJ2831" s="1"/>
      <c r="EK2831" s="1"/>
      <c r="EL2831" s="1"/>
      <c r="EM2831" s="1"/>
      <c r="EN2831" s="1"/>
      <c r="EO2831" s="1"/>
      <c r="EP2831" s="1"/>
      <c r="EQ2831" s="1"/>
      <c r="ER2831" s="1"/>
      <c r="ES2831" s="1"/>
      <c r="ET2831" s="1"/>
      <c r="EU2831" s="1"/>
      <c r="EV2831" s="1"/>
      <c r="EW2831" s="1"/>
      <c r="EX2831" s="1"/>
      <c r="EY2831" s="1"/>
      <c r="EZ2831" s="1"/>
      <c r="FA2831" s="1"/>
      <c r="FB2831" s="1"/>
      <c r="FC2831" s="1"/>
      <c r="FD2831" s="1"/>
      <c r="FE2831" s="1"/>
      <c r="FF2831" s="1"/>
      <c r="FG2831" s="1"/>
      <c r="FH2831" s="1"/>
      <c r="FI2831" s="1"/>
      <c r="FJ2831" s="1"/>
      <c r="FK2831" s="1"/>
      <c r="FL2831" s="1"/>
      <c r="FM2831" s="1"/>
      <c r="FN2831" s="1"/>
      <c r="FO2831" s="1"/>
      <c r="FP2831" s="1"/>
      <c r="FQ2831" s="1"/>
      <c r="FR2831" s="1"/>
      <c r="FS2831" s="1"/>
      <c r="FT2831" s="1"/>
      <c r="FU2831" s="1"/>
      <c r="FV2831" s="1"/>
      <c r="FW2831" s="1"/>
      <c r="FX2831" s="1"/>
      <c r="FY2831" s="1"/>
      <c r="FZ2831" s="1"/>
      <c r="GA2831" s="1"/>
      <c r="GB2831" s="1"/>
      <c r="GC2831" s="1"/>
      <c r="GD2831" s="1"/>
      <c r="GE2831" s="1"/>
      <c r="GF2831" s="1"/>
      <c r="GG2831" s="1"/>
      <c r="GH2831" s="1"/>
      <c r="GI2831" s="1"/>
      <c r="GJ2831" s="1"/>
      <c r="GK2831"/>
      <c r="GL2831"/>
      <c r="GM2831"/>
      <c r="GN2831"/>
      <c r="GO2831"/>
      <c r="GP2831"/>
      <c r="GQ2831"/>
      <c r="GR2831"/>
      <c r="GS2831"/>
      <c r="GT2831"/>
      <c r="GU2831"/>
      <c r="GV2831"/>
      <c r="GW2831"/>
      <c r="GX2831"/>
      <c r="GY2831"/>
      <c r="GZ2831"/>
      <c r="HA2831"/>
      <c r="HB2831"/>
      <c r="HC2831"/>
      <c r="HD2831"/>
      <c r="HE2831"/>
    </row>
    <row r="2832" spans="6:213" s="19" customFormat="1" x14ac:dyDescent="0.25">
      <c r="F2832" s="20"/>
      <c r="G2832" s="20"/>
      <c r="H2832" s="20"/>
      <c r="I2832" s="20"/>
      <c r="J2832" s="21"/>
      <c r="K2832" s="21"/>
      <c r="L2832" s="20"/>
      <c r="M2832" s="20"/>
      <c r="N2832" s="22"/>
      <c r="O2832" s="22"/>
      <c r="P2832" s="22"/>
      <c r="Q2832" s="22"/>
      <c r="U2832" s="20"/>
      <c r="V2832" s="20"/>
      <c r="W2832" s="20"/>
      <c r="X2832" s="27"/>
      <c r="Y2832" s="253"/>
      <c r="Z2832" s="30"/>
      <c r="AA2832" s="30"/>
      <c r="AB2832" s="31"/>
      <c r="AC2832" s="31"/>
      <c r="AD2832" s="31"/>
      <c r="AE2832" s="31"/>
      <c r="AF2832" s="31"/>
      <c r="AG2832" s="241"/>
      <c r="AH2832" s="31"/>
      <c r="AI2832" s="31"/>
      <c r="AJ2832" s="31"/>
      <c r="AK2832" s="31"/>
      <c r="AL2832" s="120"/>
      <c r="AM2832" s="25"/>
      <c r="AN2832" s="25"/>
      <c r="AO2832" s="25"/>
      <c r="AP2832" s="25"/>
      <c r="AQ2832"/>
      <c r="AR2832" s="25"/>
      <c r="AS2832" s="31"/>
      <c r="AT2832" s="25"/>
      <c r="AU2832" s="25"/>
      <c r="AV2832" s="31"/>
      <c r="BC2832" s="1"/>
      <c r="BD2832"/>
      <c r="BE2832"/>
      <c r="BF2832" s="1"/>
      <c r="BG2832"/>
      <c r="BH2832"/>
      <c r="BI2832"/>
      <c r="BJ2832" s="1"/>
      <c r="BK2832" s="1"/>
      <c r="BL2832"/>
      <c r="BM2832" s="1"/>
      <c r="BN2832" s="1"/>
      <c r="BO2832" s="1"/>
      <c r="BP2832" s="1"/>
      <c r="BQ2832" s="1"/>
      <c r="BR2832" s="1"/>
      <c r="BS2832" s="1"/>
      <c r="BT2832" s="22"/>
      <c r="BU2832" s="1"/>
      <c r="BV2832" s="1"/>
      <c r="BW2832" s="1"/>
      <c r="BX2832" s="1"/>
      <c r="BY2832" s="1"/>
      <c r="BZ2832" s="1"/>
      <c r="CA2832" s="1"/>
      <c r="CB2832" s="1"/>
      <c r="CC2832" s="1"/>
      <c r="CD2832" s="1"/>
      <c r="CE2832" s="1"/>
      <c r="CF2832" s="1"/>
      <c r="CG2832" s="1"/>
      <c r="CH2832" s="1"/>
      <c r="CI2832" s="1"/>
      <c r="CJ2832" s="1"/>
      <c r="CK2832" s="1"/>
      <c r="CL2832" s="1"/>
      <c r="CM2832" s="1"/>
      <c r="CN2832" s="1"/>
      <c r="CO2832" s="1"/>
      <c r="CP2832" s="1"/>
      <c r="CQ2832" s="1"/>
      <c r="CR2832" s="1"/>
      <c r="CS2832" s="1"/>
      <c r="CT2832" s="1"/>
      <c r="CU2832" s="1"/>
      <c r="CV2832" s="1"/>
      <c r="CW2832" s="1"/>
      <c r="CX2832" s="1"/>
      <c r="CY2832" s="1"/>
      <c r="CZ2832" s="1"/>
      <c r="DA2832" s="1"/>
      <c r="DB2832" s="1"/>
      <c r="DC2832" s="1"/>
      <c r="DD2832" s="1"/>
      <c r="DE2832" s="1"/>
      <c r="DF2832" s="1"/>
      <c r="DG2832" s="1"/>
      <c r="DH2832" s="1"/>
      <c r="DI2832" s="1"/>
      <c r="DJ2832" s="1"/>
      <c r="DK2832" s="1"/>
      <c r="DL2832" s="1"/>
      <c r="DM2832" s="1"/>
      <c r="DN2832" s="1"/>
      <c r="DO2832" s="1"/>
      <c r="DP2832" s="1"/>
      <c r="DQ2832" s="1"/>
      <c r="DR2832" s="1"/>
      <c r="DS2832" s="1"/>
      <c r="DT2832" s="1"/>
      <c r="DU2832" s="1"/>
      <c r="DV2832" s="1"/>
      <c r="DW2832" s="1"/>
      <c r="DX2832" s="1"/>
      <c r="DY2832" s="1"/>
      <c r="DZ2832" s="1"/>
      <c r="EA2832" s="1"/>
      <c r="EB2832" s="1"/>
      <c r="EC2832" s="1"/>
      <c r="ED2832" s="1"/>
      <c r="EE2832" s="1"/>
      <c r="EF2832" s="1"/>
      <c r="EG2832" s="1"/>
      <c r="EH2832" s="1"/>
      <c r="EI2832" s="1"/>
      <c r="EJ2832" s="1"/>
      <c r="EK2832" s="1"/>
      <c r="EL2832" s="1"/>
      <c r="EM2832" s="1"/>
      <c r="EN2832" s="1"/>
      <c r="EO2832" s="1"/>
      <c r="EP2832" s="1"/>
      <c r="EQ2832" s="1"/>
      <c r="ER2832" s="1"/>
      <c r="ES2832" s="1"/>
      <c r="ET2832" s="1"/>
      <c r="EU2832" s="1"/>
      <c r="EV2832" s="1"/>
      <c r="EW2832" s="1"/>
      <c r="EX2832" s="1"/>
      <c r="EY2832" s="1"/>
      <c r="EZ2832" s="1"/>
      <c r="FA2832" s="1"/>
      <c r="FB2832" s="1"/>
      <c r="FC2832" s="1"/>
      <c r="FD2832" s="1"/>
      <c r="FE2832" s="1"/>
      <c r="FF2832" s="1"/>
      <c r="FG2832" s="1"/>
      <c r="FH2832" s="1"/>
      <c r="FI2832" s="1"/>
      <c r="FJ2832" s="1"/>
      <c r="FK2832" s="1"/>
      <c r="FL2832" s="1"/>
      <c r="FM2832" s="1"/>
      <c r="FN2832" s="1"/>
      <c r="FO2832" s="1"/>
      <c r="FP2832" s="1"/>
      <c r="FQ2832" s="1"/>
      <c r="FR2832" s="1"/>
      <c r="FS2832" s="1"/>
      <c r="FT2832" s="1"/>
      <c r="FU2832" s="1"/>
      <c r="FV2832" s="1"/>
      <c r="FW2832" s="1"/>
      <c r="FX2832" s="1"/>
      <c r="FY2832" s="1"/>
      <c r="FZ2832" s="1"/>
      <c r="GA2832" s="1"/>
      <c r="GB2832" s="1"/>
      <c r="GC2832" s="1"/>
      <c r="GD2832" s="1"/>
      <c r="GE2832" s="1"/>
      <c r="GF2832" s="1"/>
      <c r="GG2832" s="1"/>
      <c r="GH2832" s="1"/>
      <c r="GI2832" s="1"/>
      <c r="GJ2832" s="1"/>
      <c r="GK2832"/>
      <c r="GL2832"/>
      <c r="GM2832"/>
      <c r="GN2832"/>
      <c r="GO2832"/>
      <c r="GP2832"/>
      <c r="GQ2832"/>
      <c r="GR2832"/>
      <c r="GS2832"/>
      <c r="GT2832"/>
      <c r="GU2832"/>
      <c r="GV2832"/>
      <c r="GW2832"/>
      <c r="GX2832"/>
      <c r="GY2832"/>
      <c r="GZ2832"/>
      <c r="HA2832"/>
      <c r="HB2832"/>
      <c r="HC2832"/>
      <c r="HD2832"/>
      <c r="HE2832"/>
    </row>
    <row r="2833" spans="6:213" s="19" customFormat="1" x14ac:dyDescent="0.25">
      <c r="F2833" s="20"/>
      <c r="G2833" s="20"/>
      <c r="H2833" s="20"/>
      <c r="I2833" s="20"/>
      <c r="J2833" s="21"/>
      <c r="K2833" s="21"/>
      <c r="L2833" s="20"/>
      <c r="M2833" s="20"/>
      <c r="N2833" s="22"/>
      <c r="O2833" s="22"/>
      <c r="P2833" s="22"/>
      <c r="Q2833" s="22"/>
      <c r="U2833" s="20"/>
      <c r="V2833" s="20"/>
      <c r="W2833" s="20"/>
      <c r="X2833" s="27"/>
      <c r="Y2833" s="253"/>
      <c r="Z2833" s="30"/>
      <c r="AA2833" s="30"/>
      <c r="AB2833" s="31"/>
      <c r="AC2833" s="31"/>
      <c r="AD2833" s="31"/>
      <c r="AE2833" s="31"/>
      <c r="AF2833" s="31"/>
      <c r="AG2833" s="241"/>
      <c r="AH2833" s="31"/>
      <c r="AI2833" s="31"/>
      <c r="AJ2833" s="31"/>
      <c r="AK2833" s="31"/>
      <c r="AL2833" s="120"/>
      <c r="AM2833" s="25"/>
      <c r="AN2833" s="25"/>
      <c r="AO2833" s="25"/>
      <c r="AP2833" s="25"/>
      <c r="AQ2833"/>
      <c r="AR2833" s="25"/>
      <c r="AS2833" s="31"/>
      <c r="AT2833" s="25"/>
      <c r="AU2833" s="25"/>
      <c r="AV2833" s="31"/>
      <c r="BC2833" s="1"/>
      <c r="BD2833"/>
      <c r="BE2833"/>
      <c r="BF2833" s="1"/>
      <c r="BG2833"/>
      <c r="BH2833"/>
      <c r="BI2833"/>
      <c r="BJ2833" s="1"/>
      <c r="BK2833" s="1"/>
      <c r="BL2833"/>
      <c r="BM2833" s="1"/>
      <c r="BN2833" s="1"/>
      <c r="BO2833" s="1"/>
      <c r="BP2833" s="1"/>
      <c r="BQ2833" s="1"/>
      <c r="BR2833" s="1"/>
      <c r="BS2833" s="1"/>
      <c r="BT2833" s="22"/>
      <c r="BU2833" s="1"/>
      <c r="BV2833" s="1"/>
      <c r="BW2833" s="1"/>
      <c r="BX2833" s="1"/>
      <c r="BY2833" s="1"/>
      <c r="BZ2833" s="1"/>
      <c r="CA2833" s="1"/>
      <c r="CB2833" s="1"/>
      <c r="CC2833" s="1"/>
      <c r="CD2833" s="1"/>
      <c r="CE2833" s="1"/>
      <c r="CF2833" s="1"/>
      <c r="CG2833" s="1"/>
      <c r="CH2833" s="1"/>
      <c r="CI2833" s="1"/>
      <c r="CJ2833" s="1"/>
      <c r="CK2833" s="1"/>
      <c r="CL2833" s="1"/>
      <c r="CM2833" s="1"/>
      <c r="CN2833" s="1"/>
      <c r="CO2833" s="1"/>
      <c r="CP2833" s="1"/>
      <c r="CQ2833" s="1"/>
      <c r="CR2833" s="1"/>
      <c r="CS2833" s="1"/>
      <c r="CT2833" s="1"/>
      <c r="CU2833" s="1"/>
      <c r="CV2833" s="1"/>
      <c r="CW2833" s="1"/>
      <c r="CX2833" s="1"/>
      <c r="CY2833" s="1"/>
      <c r="CZ2833" s="1"/>
      <c r="DA2833" s="1"/>
      <c r="DB2833" s="1"/>
      <c r="DC2833" s="1"/>
      <c r="DD2833" s="1"/>
      <c r="DE2833" s="1"/>
      <c r="DF2833" s="1"/>
      <c r="DG2833" s="1"/>
      <c r="DH2833" s="1"/>
      <c r="DI2833" s="1"/>
      <c r="DJ2833" s="1"/>
      <c r="DK2833" s="1"/>
      <c r="DL2833" s="1"/>
      <c r="DM2833" s="1"/>
      <c r="DN2833" s="1"/>
      <c r="DO2833" s="1"/>
      <c r="DP2833" s="1"/>
      <c r="DQ2833" s="1"/>
      <c r="DR2833" s="1"/>
      <c r="DS2833" s="1"/>
      <c r="DT2833" s="1"/>
      <c r="DU2833" s="1"/>
      <c r="DV2833" s="1"/>
      <c r="DW2833" s="1"/>
      <c r="DX2833" s="1"/>
      <c r="DY2833" s="1"/>
      <c r="DZ2833" s="1"/>
      <c r="EA2833" s="1"/>
      <c r="EB2833" s="1"/>
      <c r="EC2833" s="1"/>
      <c r="ED2833" s="1"/>
      <c r="EE2833" s="1"/>
      <c r="EF2833" s="1"/>
      <c r="EG2833" s="1"/>
      <c r="EH2833" s="1"/>
      <c r="EI2833" s="1"/>
      <c r="EJ2833" s="1"/>
      <c r="EK2833" s="1"/>
      <c r="EL2833" s="1"/>
      <c r="EM2833" s="1"/>
      <c r="EN2833" s="1"/>
      <c r="EO2833" s="1"/>
      <c r="EP2833" s="1"/>
      <c r="EQ2833" s="1"/>
      <c r="ER2833" s="1"/>
      <c r="ES2833" s="1"/>
      <c r="ET2833" s="1"/>
      <c r="EU2833" s="1"/>
      <c r="EV2833" s="1"/>
      <c r="EW2833" s="1"/>
      <c r="EX2833" s="1"/>
      <c r="EY2833" s="1"/>
      <c r="EZ2833" s="1"/>
      <c r="FA2833" s="1"/>
      <c r="FB2833" s="1"/>
      <c r="FC2833" s="1"/>
      <c r="FD2833" s="1"/>
      <c r="FE2833" s="1"/>
      <c r="FF2833" s="1"/>
      <c r="FG2833" s="1"/>
      <c r="FH2833" s="1"/>
      <c r="FI2833" s="1"/>
      <c r="FJ2833" s="1"/>
      <c r="FK2833" s="1"/>
      <c r="FL2833" s="1"/>
      <c r="FM2833" s="1"/>
      <c r="FN2833" s="1"/>
      <c r="FO2833" s="1"/>
      <c r="FP2833" s="1"/>
      <c r="FQ2833" s="1"/>
      <c r="FR2833" s="1"/>
      <c r="FS2833" s="1"/>
      <c r="FT2833" s="1"/>
      <c r="FU2833" s="1"/>
      <c r="FV2833" s="1"/>
      <c r="FW2833" s="1"/>
      <c r="FX2833" s="1"/>
      <c r="FY2833" s="1"/>
      <c r="FZ2833" s="1"/>
      <c r="GA2833" s="1"/>
      <c r="GB2833" s="1"/>
      <c r="GC2833" s="1"/>
      <c r="GD2833" s="1"/>
      <c r="GE2833" s="1"/>
      <c r="GF2833" s="1"/>
      <c r="GG2833" s="1"/>
      <c r="GH2833" s="1"/>
      <c r="GI2833" s="1"/>
      <c r="GJ2833" s="1"/>
      <c r="GK2833"/>
      <c r="GL2833"/>
      <c r="GM2833"/>
      <c r="GN2833"/>
      <c r="GO2833"/>
      <c r="GP2833"/>
      <c r="GQ2833"/>
      <c r="GR2833"/>
      <c r="GS2833"/>
      <c r="GT2833"/>
      <c r="GU2833"/>
      <c r="GV2833"/>
      <c r="GW2833"/>
      <c r="GX2833"/>
      <c r="GY2833"/>
      <c r="GZ2833"/>
      <c r="HA2833"/>
      <c r="HB2833"/>
      <c r="HC2833"/>
      <c r="HD2833"/>
      <c r="HE2833"/>
    </row>
    <row r="2834" spans="6:213" s="19" customFormat="1" x14ac:dyDescent="0.25">
      <c r="F2834" s="20"/>
      <c r="G2834" s="20"/>
      <c r="H2834" s="20"/>
      <c r="I2834" s="20"/>
      <c r="J2834" s="21"/>
      <c r="K2834" s="21"/>
      <c r="L2834" s="20"/>
      <c r="M2834" s="20"/>
      <c r="N2834" s="22"/>
      <c r="O2834" s="22"/>
      <c r="P2834" s="22"/>
      <c r="Q2834" s="22"/>
      <c r="U2834" s="20"/>
      <c r="V2834" s="20"/>
      <c r="W2834" s="20"/>
      <c r="X2834" s="27"/>
      <c r="Y2834" s="253"/>
      <c r="Z2834" s="30"/>
      <c r="AA2834" s="30"/>
      <c r="AB2834" s="31"/>
      <c r="AC2834" s="31"/>
      <c r="AD2834" s="31"/>
      <c r="AE2834" s="31"/>
      <c r="AF2834" s="31"/>
      <c r="AG2834" s="241"/>
      <c r="AH2834" s="31"/>
      <c r="AI2834" s="31"/>
      <c r="AJ2834" s="31"/>
      <c r="AK2834" s="31"/>
      <c r="AL2834" s="120"/>
      <c r="AM2834" s="25"/>
      <c r="AN2834" s="25"/>
      <c r="AO2834" s="25"/>
      <c r="AP2834" s="25"/>
      <c r="AQ2834"/>
      <c r="AR2834" s="25"/>
      <c r="AS2834" s="31"/>
      <c r="AT2834" s="25"/>
      <c r="AU2834" s="25"/>
      <c r="AV2834" s="31"/>
      <c r="BC2834" s="1"/>
      <c r="BD2834"/>
      <c r="BE2834"/>
      <c r="BF2834" s="1"/>
      <c r="BG2834"/>
      <c r="BH2834"/>
      <c r="BI2834"/>
      <c r="BJ2834" s="1"/>
      <c r="BK2834" s="1"/>
      <c r="BL2834"/>
      <c r="BM2834" s="1"/>
      <c r="BN2834" s="1"/>
      <c r="BO2834" s="1"/>
      <c r="BP2834" s="1"/>
      <c r="BQ2834" s="1"/>
      <c r="BR2834" s="1"/>
      <c r="BS2834" s="1"/>
      <c r="BT2834" s="22"/>
      <c r="BU2834" s="1"/>
      <c r="BV2834" s="1"/>
      <c r="BW2834" s="1"/>
      <c r="BX2834" s="1"/>
      <c r="BY2834" s="1"/>
      <c r="BZ2834" s="1"/>
      <c r="CA2834" s="1"/>
      <c r="CB2834" s="1"/>
      <c r="CC2834" s="1"/>
      <c r="CD2834" s="1"/>
      <c r="CE2834" s="1"/>
      <c r="CF2834" s="1"/>
      <c r="CG2834" s="1"/>
      <c r="CH2834" s="1"/>
      <c r="CI2834" s="1"/>
      <c r="CJ2834" s="1"/>
      <c r="CK2834" s="1"/>
      <c r="CL2834" s="1"/>
      <c r="CM2834" s="1"/>
      <c r="CN2834" s="1"/>
      <c r="CO2834" s="1"/>
      <c r="CP2834" s="1"/>
      <c r="CQ2834" s="1"/>
      <c r="CR2834" s="1"/>
      <c r="CS2834" s="1"/>
      <c r="CT2834" s="1"/>
      <c r="CU2834" s="1"/>
      <c r="CV2834" s="1"/>
      <c r="CW2834" s="1"/>
      <c r="CX2834" s="1"/>
      <c r="CY2834" s="1"/>
      <c r="CZ2834" s="1"/>
      <c r="DA2834" s="1"/>
      <c r="DB2834" s="1"/>
      <c r="DC2834" s="1"/>
      <c r="DD2834" s="1"/>
      <c r="DE2834" s="1"/>
      <c r="DF2834" s="1"/>
      <c r="DG2834" s="1"/>
      <c r="DH2834" s="1"/>
      <c r="DI2834" s="1"/>
      <c r="DJ2834" s="1"/>
      <c r="DK2834" s="1"/>
      <c r="DL2834" s="1"/>
      <c r="DM2834" s="1"/>
      <c r="DN2834" s="1"/>
      <c r="DO2834" s="1"/>
      <c r="DP2834" s="1"/>
      <c r="DQ2834" s="1"/>
      <c r="DR2834" s="1"/>
      <c r="DS2834" s="1"/>
      <c r="DT2834" s="1"/>
      <c r="DU2834" s="1"/>
      <c r="DV2834" s="1"/>
      <c r="DW2834" s="1"/>
      <c r="DX2834" s="1"/>
      <c r="DY2834" s="1"/>
      <c r="DZ2834" s="1"/>
      <c r="EA2834" s="1"/>
      <c r="EB2834" s="1"/>
      <c r="EC2834" s="1"/>
      <c r="ED2834" s="1"/>
      <c r="EE2834" s="1"/>
      <c r="EF2834" s="1"/>
      <c r="EG2834" s="1"/>
      <c r="EH2834" s="1"/>
      <c r="EI2834" s="1"/>
      <c r="EJ2834" s="1"/>
      <c r="EK2834" s="1"/>
      <c r="EL2834" s="1"/>
      <c r="EM2834" s="1"/>
      <c r="EN2834" s="1"/>
      <c r="EO2834" s="1"/>
      <c r="EP2834" s="1"/>
      <c r="EQ2834" s="1"/>
      <c r="ER2834" s="1"/>
      <c r="ES2834" s="1"/>
      <c r="ET2834" s="1"/>
      <c r="EU2834" s="1"/>
      <c r="EV2834" s="1"/>
      <c r="EW2834" s="1"/>
      <c r="EX2834" s="1"/>
      <c r="EY2834" s="1"/>
      <c r="EZ2834" s="1"/>
      <c r="FA2834" s="1"/>
      <c r="FB2834" s="1"/>
      <c r="FC2834" s="1"/>
      <c r="FD2834" s="1"/>
      <c r="FE2834" s="1"/>
      <c r="FF2834" s="1"/>
      <c r="FG2834" s="1"/>
      <c r="FH2834" s="1"/>
      <c r="FI2834" s="1"/>
      <c r="FJ2834" s="1"/>
      <c r="FK2834" s="1"/>
      <c r="FL2834" s="1"/>
      <c r="FM2834" s="1"/>
      <c r="FN2834" s="1"/>
      <c r="FO2834" s="1"/>
      <c r="FP2834" s="1"/>
      <c r="FQ2834" s="1"/>
      <c r="FR2834" s="1"/>
      <c r="FS2834" s="1"/>
      <c r="FT2834" s="1"/>
      <c r="FU2834" s="1"/>
      <c r="FV2834" s="1"/>
      <c r="FW2834" s="1"/>
      <c r="FX2834" s="1"/>
      <c r="FY2834" s="1"/>
      <c r="FZ2834" s="1"/>
      <c r="GA2834" s="1"/>
      <c r="GB2834" s="1"/>
      <c r="GC2834" s="1"/>
      <c r="GD2834" s="1"/>
      <c r="GE2834" s="1"/>
      <c r="GF2834" s="1"/>
      <c r="GG2834" s="1"/>
      <c r="GH2834" s="1"/>
      <c r="GI2834" s="1"/>
      <c r="GJ2834" s="1"/>
      <c r="GK2834"/>
      <c r="GL2834"/>
      <c r="GM2834"/>
      <c r="GN2834"/>
      <c r="GO2834"/>
      <c r="GP2834"/>
      <c r="GQ2834"/>
      <c r="GR2834"/>
      <c r="GS2834"/>
      <c r="GT2834"/>
      <c r="GU2834"/>
      <c r="GV2834"/>
      <c r="GW2834"/>
      <c r="GX2834"/>
      <c r="GY2834"/>
      <c r="GZ2834"/>
      <c r="HA2834"/>
      <c r="HB2834"/>
      <c r="HC2834"/>
      <c r="HD2834"/>
      <c r="HE2834"/>
    </row>
    <row r="2835" spans="6:213" s="19" customFormat="1" x14ac:dyDescent="0.25">
      <c r="F2835" s="20"/>
      <c r="G2835" s="20"/>
      <c r="H2835" s="20"/>
      <c r="I2835" s="20"/>
      <c r="J2835" s="21"/>
      <c r="K2835" s="21"/>
      <c r="L2835" s="20"/>
      <c r="M2835" s="20"/>
      <c r="N2835" s="22"/>
      <c r="O2835" s="22"/>
      <c r="P2835" s="22"/>
      <c r="Q2835" s="22"/>
      <c r="U2835" s="20"/>
      <c r="V2835" s="20"/>
      <c r="W2835" s="20"/>
      <c r="X2835" s="27"/>
      <c r="Y2835" s="253"/>
      <c r="Z2835" s="30"/>
      <c r="AA2835" s="30"/>
      <c r="AB2835" s="31"/>
      <c r="AC2835" s="31"/>
      <c r="AD2835" s="31"/>
      <c r="AE2835" s="31"/>
      <c r="AF2835" s="31"/>
      <c r="AG2835" s="241"/>
      <c r="AH2835" s="31"/>
      <c r="AI2835" s="31"/>
      <c r="AJ2835" s="31"/>
      <c r="AK2835" s="31"/>
      <c r="AL2835" s="120"/>
      <c r="AM2835" s="25"/>
      <c r="AN2835" s="25"/>
      <c r="AO2835" s="25"/>
      <c r="AP2835" s="25"/>
      <c r="AQ2835"/>
      <c r="AR2835" s="25"/>
      <c r="AS2835" s="31"/>
      <c r="AT2835" s="25"/>
      <c r="AU2835" s="25"/>
      <c r="AV2835" s="31"/>
      <c r="BC2835" s="1"/>
      <c r="BD2835"/>
      <c r="BE2835"/>
      <c r="BF2835" s="1"/>
      <c r="BG2835"/>
      <c r="BH2835"/>
      <c r="BI2835"/>
      <c r="BJ2835" s="1"/>
      <c r="BK2835" s="1"/>
      <c r="BL2835"/>
      <c r="BM2835" s="1"/>
      <c r="BN2835" s="1"/>
      <c r="BO2835" s="1"/>
      <c r="BP2835" s="1"/>
      <c r="BQ2835" s="1"/>
      <c r="BR2835" s="1"/>
      <c r="BS2835" s="1"/>
      <c r="BT2835" s="22"/>
      <c r="BU2835" s="1"/>
      <c r="BV2835" s="1"/>
      <c r="BW2835" s="1"/>
      <c r="BX2835" s="1"/>
      <c r="BY2835" s="1"/>
      <c r="BZ2835" s="1"/>
      <c r="CA2835" s="1"/>
      <c r="CB2835" s="1"/>
      <c r="CC2835" s="1"/>
      <c r="CD2835" s="1"/>
      <c r="CE2835" s="1"/>
      <c r="CF2835" s="1"/>
      <c r="CG2835" s="1"/>
      <c r="CH2835" s="1"/>
      <c r="CI2835" s="1"/>
      <c r="CJ2835" s="1"/>
      <c r="CK2835" s="1"/>
      <c r="CL2835" s="1"/>
      <c r="CM2835" s="1"/>
      <c r="CN2835" s="1"/>
      <c r="CO2835" s="1"/>
      <c r="CP2835" s="1"/>
      <c r="CQ2835" s="1"/>
      <c r="CR2835" s="1"/>
      <c r="CS2835" s="1"/>
      <c r="CT2835" s="1"/>
      <c r="CU2835" s="1"/>
      <c r="CV2835" s="1"/>
      <c r="CW2835" s="1"/>
      <c r="CX2835" s="1"/>
      <c r="CY2835" s="1"/>
      <c r="CZ2835" s="1"/>
      <c r="DA2835" s="1"/>
      <c r="DB2835" s="1"/>
      <c r="DC2835" s="1"/>
      <c r="DD2835" s="1"/>
      <c r="DE2835" s="1"/>
      <c r="DF2835" s="1"/>
      <c r="DG2835" s="1"/>
      <c r="DH2835" s="1"/>
      <c r="DI2835" s="1"/>
      <c r="DJ2835" s="1"/>
      <c r="DK2835" s="1"/>
      <c r="DL2835" s="1"/>
      <c r="DM2835" s="1"/>
      <c r="DN2835" s="1"/>
      <c r="DO2835" s="1"/>
      <c r="DP2835" s="1"/>
      <c r="DQ2835" s="1"/>
      <c r="DR2835" s="1"/>
      <c r="DS2835" s="1"/>
      <c r="DT2835" s="1"/>
      <c r="DU2835" s="1"/>
      <c r="DV2835" s="1"/>
      <c r="DW2835" s="1"/>
      <c r="DX2835" s="1"/>
      <c r="DY2835" s="1"/>
      <c r="DZ2835" s="1"/>
      <c r="EA2835" s="1"/>
      <c r="EB2835" s="1"/>
      <c r="EC2835" s="1"/>
      <c r="ED2835" s="1"/>
      <c r="EE2835" s="1"/>
      <c r="EF2835" s="1"/>
      <c r="EG2835" s="1"/>
      <c r="EH2835" s="1"/>
      <c r="EI2835" s="1"/>
      <c r="EJ2835" s="1"/>
      <c r="EK2835" s="1"/>
      <c r="EL2835" s="1"/>
      <c r="EM2835" s="1"/>
      <c r="EN2835" s="1"/>
      <c r="EO2835" s="1"/>
      <c r="EP2835" s="1"/>
      <c r="EQ2835" s="1"/>
      <c r="ER2835" s="1"/>
      <c r="ES2835" s="1"/>
      <c r="ET2835" s="1"/>
      <c r="EU2835" s="1"/>
      <c r="EV2835" s="1"/>
      <c r="EW2835" s="1"/>
      <c r="EX2835" s="1"/>
      <c r="EY2835" s="1"/>
      <c r="EZ2835" s="1"/>
      <c r="FA2835" s="1"/>
      <c r="FB2835" s="1"/>
      <c r="FC2835" s="1"/>
      <c r="FD2835" s="1"/>
      <c r="FE2835" s="1"/>
      <c r="FF2835" s="1"/>
      <c r="FG2835" s="1"/>
      <c r="FH2835" s="1"/>
      <c r="FI2835" s="1"/>
      <c r="FJ2835" s="1"/>
      <c r="FK2835" s="1"/>
      <c r="FL2835" s="1"/>
      <c r="FM2835" s="1"/>
      <c r="FN2835" s="1"/>
      <c r="FO2835" s="1"/>
      <c r="FP2835" s="1"/>
      <c r="FQ2835" s="1"/>
      <c r="FR2835" s="1"/>
      <c r="FS2835" s="1"/>
      <c r="FT2835" s="1"/>
      <c r="FU2835" s="1"/>
      <c r="FV2835" s="1"/>
      <c r="FW2835" s="1"/>
      <c r="FX2835" s="1"/>
      <c r="FY2835" s="1"/>
      <c r="FZ2835" s="1"/>
      <c r="GA2835" s="1"/>
      <c r="GB2835" s="1"/>
      <c r="GC2835" s="1"/>
      <c r="GD2835" s="1"/>
      <c r="GE2835" s="1"/>
      <c r="GF2835" s="1"/>
      <c r="GG2835" s="1"/>
      <c r="GH2835" s="1"/>
      <c r="GI2835" s="1"/>
      <c r="GJ2835" s="1"/>
      <c r="GK2835"/>
      <c r="GL2835"/>
      <c r="GM2835"/>
      <c r="GN2835"/>
      <c r="GO2835"/>
      <c r="GP2835"/>
      <c r="GQ2835"/>
      <c r="GR2835"/>
      <c r="GS2835"/>
      <c r="GT2835"/>
      <c r="GU2835"/>
      <c r="GV2835"/>
      <c r="GW2835"/>
      <c r="GX2835"/>
      <c r="GY2835"/>
      <c r="GZ2835"/>
      <c r="HA2835"/>
      <c r="HB2835"/>
      <c r="HC2835"/>
      <c r="HD2835"/>
      <c r="HE2835"/>
    </row>
    <row r="2836" spans="6:213" s="19" customFormat="1" x14ac:dyDescent="0.25">
      <c r="F2836" s="20"/>
      <c r="G2836" s="20"/>
      <c r="H2836" s="20"/>
      <c r="I2836" s="20"/>
      <c r="J2836" s="21"/>
      <c r="K2836" s="21"/>
      <c r="L2836" s="20"/>
      <c r="M2836" s="20"/>
      <c r="N2836" s="22"/>
      <c r="O2836" s="22"/>
      <c r="P2836" s="22"/>
      <c r="Q2836" s="22"/>
      <c r="U2836" s="20"/>
      <c r="V2836" s="20"/>
      <c r="W2836" s="20"/>
      <c r="X2836" s="27"/>
      <c r="Y2836" s="253"/>
      <c r="Z2836" s="30"/>
      <c r="AA2836" s="30"/>
      <c r="AB2836" s="31"/>
      <c r="AC2836" s="31"/>
      <c r="AD2836" s="31"/>
      <c r="AE2836" s="31"/>
      <c r="AF2836" s="31"/>
      <c r="AG2836" s="241"/>
      <c r="AH2836" s="31"/>
      <c r="AI2836" s="31"/>
      <c r="AJ2836" s="31"/>
      <c r="AK2836" s="31"/>
      <c r="AL2836" s="120"/>
      <c r="AM2836" s="25"/>
      <c r="AN2836" s="25"/>
      <c r="AO2836" s="25"/>
      <c r="AP2836" s="25"/>
      <c r="AQ2836"/>
      <c r="AR2836" s="25"/>
      <c r="AS2836" s="31"/>
      <c r="AT2836" s="25"/>
      <c r="AU2836" s="25"/>
      <c r="AV2836" s="31"/>
      <c r="BC2836" s="1"/>
      <c r="BD2836"/>
      <c r="BE2836"/>
      <c r="BF2836" s="1"/>
      <c r="BG2836"/>
      <c r="BH2836"/>
      <c r="BI2836"/>
      <c r="BJ2836" s="1"/>
      <c r="BK2836" s="1"/>
      <c r="BL2836"/>
      <c r="BM2836" s="1"/>
      <c r="BN2836" s="1"/>
      <c r="BO2836" s="1"/>
      <c r="BP2836" s="1"/>
      <c r="BQ2836" s="1"/>
      <c r="BR2836" s="1"/>
      <c r="BS2836" s="1"/>
      <c r="BT2836" s="22"/>
      <c r="BU2836" s="1"/>
      <c r="BV2836" s="1"/>
      <c r="BW2836" s="1"/>
      <c r="BX2836" s="1"/>
      <c r="BY2836" s="1"/>
      <c r="BZ2836" s="1"/>
      <c r="CA2836" s="1"/>
      <c r="CB2836" s="1"/>
      <c r="CC2836" s="1"/>
      <c r="CD2836" s="1"/>
      <c r="CE2836" s="1"/>
      <c r="CF2836" s="1"/>
      <c r="CG2836" s="1"/>
      <c r="CH2836" s="1"/>
      <c r="CI2836" s="1"/>
      <c r="CJ2836" s="1"/>
      <c r="CK2836" s="1"/>
      <c r="CL2836" s="1"/>
      <c r="CM2836" s="1"/>
      <c r="CN2836" s="1"/>
      <c r="CO2836" s="1"/>
      <c r="CP2836" s="1"/>
      <c r="CQ2836" s="1"/>
      <c r="CR2836" s="1"/>
      <c r="CS2836" s="1"/>
      <c r="CT2836" s="1"/>
      <c r="CU2836" s="1"/>
      <c r="CV2836" s="1"/>
      <c r="CW2836" s="1"/>
      <c r="CX2836" s="1"/>
      <c r="CY2836" s="1"/>
      <c r="CZ2836" s="1"/>
      <c r="DA2836" s="1"/>
      <c r="DB2836" s="1"/>
      <c r="DC2836" s="1"/>
      <c r="DD2836" s="1"/>
      <c r="DE2836" s="1"/>
      <c r="DF2836" s="1"/>
      <c r="DG2836" s="1"/>
      <c r="DH2836" s="1"/>
      <c r="DI2836" s="1"/>
      <c r="DJ2836" s="1"/>
      <c r="DK2836" s="1"/>
      <c r="DL2836" s="1"/>
      <c r="DM2836" s="1"/>
      <c r="DN2836" s="1"/>
      <c r="DO2836" s="1"/>
      <c r="DP2836" s="1"/>
      <c r="DQ2836" s="1"/>
      <c r="DR2836" s="1"/>
      <c r="DS2836" s="1"/>
      <c r="DT2836" s="1"/>
      <c r="DU2836" s="1"/>
      <c r="DV2836" s="1"/>
      <c r="DW2836" s="1"/>
      <c r="DX2836" s="1"/>
      <c r="DY2836" s="1"/>
      <c r="DZ2836" s="1"/>
      <c r="EA2836" s="1"/>
      <c r="EB2836" s="1"/>
      <c r="EC2836" s="1"/>
      <c r="ED2836" s="1"/>
      <c r="EE2836" s="1"/>
      <c r="EF2836" s="1"/>
      <c r="EG2836" s="1"/>
      <c r="EH2836" s="1"/>
      <c r="EI2836" s="1"/>
      <c r="EJ2836" s="1"/>
      <c r="EK2836" s="1"/>
      <c r="EL2836" s="1"/>
      <c r="EM2836" s="1"/>
      <c r="EN2836" s="1"/>
      <c r="EO2836" s="1"/>
      <c r="EP2836" s="1"/>
      <c r="EQ2836" s="1"/>
      <c r="ER2836" s="1"/>
      <c r="ES2836" s="1"/>
      <c r="ET2836" s="1"/>
      <c r="EU2836" s="1"/>
      <c r="EV2836" s="1"/>
      <c r="EW2836" s="1"/>
      <c r="EX2836" s="1"/>
      <c r="EY2836" s="1"/>
      <c r="EZ2836" s="1"/>
      <c r="FA2836" s="1"/>
      <c r="FB2836" s="1"/>
      <c r="FC2836" s="1"/>
      <c r="FD2836" s="1"/>
      <c r="FE2836" s="1"/>
      <c r="FF2836" s="1"/>
      <c r="FG2836" s="1"/>
      <c r="FH2836" s="1"/>
      <c r="FI2836" s="1"/>
      <c r="FJ2836" s="1"/>
      <c r="FK2836" s="1"/>
      <c r="FL2836" s="1"/>
      <c r="FM2836" s="1"/>
      <c r="FN2836" s="1"/>
      <c r="FO2836" s="1"/>
      <c r="FP2836" s="1"/>
      <c r="FQ2836" s="1"/>
      <c r="FR2836" s="1"/>
      <c r="FS2836" s="1"/>
      <c r="FT2836" s="1"/>
      <c r="FU2836" s="1"/>
      <c r="FV2836" s="1"/>
      <c r="FW2836" s="1"/>
      <c r="FX2836" s="1"/>
      <c r="FY2836" s="1"/>
      <c r="FZ2836" s="1"/>
      <c r="GA2836" s="1"/>
      <c r="GB2836" s="1"/>
      <c r="GC2836" s="1"/>
      <c r="GD2836" s="1"/>
      <c r="GE2836" s="1"/>
      <c r="GF2836" s="1"/>
      <c r="GG2836" s="1"/>
      <c r="GH2836" s="1"/>
      <c r="GI2836" s="1"/>
      <c r="GJ2836" s="1"/>
      <c r="GK2836"/>
      <c r="GL2836"/>
      <c r="GM2836"/>
      <c r="GN2836"/>
      <c r="GO2836"/>
      <c r="GP2836"/>
      <c r="GQ2836"/>
      <c r="GR2836"/>
      <c r="GS2836"/>
      <c r="GT2836"/>
      <c r="GU2836"/>
      <c r="GV2836"/>
      <c r="GW2836"/>
      <c r="GX2836"/>
      <c r="GY2836"/>
      <c r="GZ2836"/>
      <c r="HA2836"/>
      <c r="HB2836"/>
      <c r="HC2836"/>
      <c r="HD2836"/>
      <c r="HE2836"/>
    </row>
    <row r="2837" spans="6:213" s="19" customFormat="1" x14ac:dyDescent="0.25">
      <c r="F2837" s="20"/>
      <c r="G2837" s="20"/>
      <c r="H2837" s="20"/>
      <c r="I2837" s="20"/>
      <c r="J2837" s="21"/>
      <c r="K2837" s="21"/>
      <c r="L2837" s="20"/>
      <c r="M2837" s="20"/>
      <c r="N2837" s="22"/>
      <c r="O2837" s="22"/>
      <c r="P2837" s="22"/>
      <c r="Q2837" s="22"/>
      <c r="U2837" s="20"/>
      <c r="V2837" s="20"/>
      <c r="W2837" s="20"/>
      <c r="X2837" s="27"/>
      <c r="Y2837" s="253"/>
      <c r="Z2837" s="30"/>
      <c r="AA2837" s="30"/>
      <c r="AB2837" s="31"/>
      <c r="AC2837" s="31"/>
      <c r="AD2837" s="31"/>
      <c r="AE2837" s="31"/>
      <c r="AF2837" s="31"/>
      <c r="AG2837" s="241"/>
      <c r="AH2837" s="31"/>
      <c r="AI2837" s="31"/>
      <c r="AJ2837" s="31"/>
      <c r="AK2837" s="31"/>
      <c r="AL2837" s="120"/>
      <c r="AM2837" s="25"/>
      <c r="AN2837" s="25"/>
      <c r="AO2837" s="25"/>
      <c r="AP2837" s="25"/>
      <c r="AQ2837"/>
      <c r="AR2837" s="25"/>
      <c r="AS2837" s="31"/>
      <c r="AT2837" s="25"/>
      <c r="AU2837" s="25"/>
      <c r="AV2837" s="31"/>
      <c r="BC2837" s="1"/>
      <c r="BD2837"/>
      <c r="BE2837"/>
      <c r="BF2837" s="1"/>
      <c r="BG2837"/>
      <c r="BH2837"/>
      <c r="BI2837"/>
      <c r="BJ2837" s="1"/>
      <c r="BK2837" s="1"/>
      <c r="BL2837"/>
      <c r="BM2837" s="1"/>
      <c r="BN2837" s="1"/>
      <c r="BO2837" s="1"/>
      <c r="BP2837" s="1"/>
      <c r="BQ2837" s="1"/>
      <c r="BR2837" s="1"/>
      <c r="BS2837" s="1"/>
      <c r="BT2837" s="22"/>
      <c r="BU2837" s="1"/>
      <c r="BV2837" s="1"/>
      <c r="BW2837" s="1"/>
      <c r="BX2837" s="1"/>
      <c r="BY2837" s="1"/>
      <c r="BZ2837" s="1"/>
      <c r="CA2837" s="1"/>
      <c r="CB2837" s="1"/>
      <c r="CC2837" s="1"/>
      <c r="CD2837" s="1"/>
      <c r="CE2837" s="1"/>
      <c r="CF2837" s="1"/>
      <c r="CG2837" s="1"/>
      <c r="CH2837" s="1"/>
      <c r="CI2837" s="1"/>
      <c r="CJ2837" s="1"/>
      <c r="CK2837" s="1"/>
      <c r="CL2837" s="1"/>
      <c r="CM2837" s="1"/>
      <c r="CN2837" s="1"/>
      <c r="CO2837" s="1"/>
      <c r="CP2837" s="1"/>
      <c r="CQ2837" s="1"/>
      <c r="CR2837" s="1"/>
      <c r="CS2837" s="1"/>
      <c r="CT2837" s="1"/>
      <c r="CU2837" s="1"/>
      <c r="CV2837" s="1"/>
      <c r="CW2837" s="1"/>
      <c r="CX2837" s="1"/>
      <c r="CY2837" s="1"/>
      <c r="CZ2837" s="1"/>
      <c r="DA2837" s="1"/>
      <c r="DB2837" s="1"/>
      <c r="DC2837" s="1"/>
      <c r="DD2837" s="1"/>
      <c r="DE2837" s="1"/>
      <c r="DF2837" s="1"/>
      <c r="DG2837" s="1"/>
      <c r="DH2837" s="1"/>
      <c r="DI2837" s="1"/>
      <c r="DJ2837" s="1"/>
      <c r="DK2837" s="1"/>
      <c r="DL2837" s="1"/>
      <c r="DM2837" s="1"/>
      <c r="DN2837" s="1"/>
      <c r="DO2837" s="1"/>
      <c r="DP2837" s="1"/>
      <c r="DQ2837" s="1"/>
      <c r="DR2837" s="1"/>
      <c r="DS2837" s="1"/>
      <c r="DT2837" s="1"/>
      <c r="DU2837" s="1"/>
      <c r="DV2837" s="1"/>
      <c r="DW2837" s="1"/>
      <c r="DX2837" s="1"/>
      <c r="DY2837" s="1"/>
      <c r="DZ2837" s="1"/>
      <c r="EA2837" s="1"/>
      <c r="EB2837" s="1"/>
      <c r="EC2837" s="1"/>
      <c r="ED2837" s="1"/>
      <c r="EE2837" s="1"/>
      <c r="EF2837" s="1"/>
      <c r="EG2837" s="1"/>
      <c r="EH2837" s="1"/>
      <c r="EI2837" s="1"/>
      <c r="EJ2837" s="1"/>
      <c r="EK2837" s="1"/>
      <c r="EL2837" s="1"/>
      <c r="EM2837" s="1"/>
      <c r="EN2837" s="1"/>
      <c r="EO2837" s="1"/>
      <c r="EP2837" s="1"/>
      <c r="EQ2837" s="1"/>
      <c r="ER2837" s="1"/>
      <c r="ES2837" s="1"/>
      <c r="ET2837" s="1"/>
      <c r="EU2837" s="1"/>
      <c r="EV2837" s="1"/>
      <c r="EW2837" s="1"/>
      <c r="EX2837" s="1"/>
      <c r="EY2837" s="1"/>
      <c r="EZ2837" s="1"/>
      <c r="FA2837" s="1"/>
      <c r="FB2837" s="1"/>
      <c r="FC2837" s="1"/>
      <c r="FD2837" s="1"/>
      <c r="FE2837" s="1"/>
      <c r="FF2837" s="1"/>
      <c r="FG2837" s="1"/>
      <c r="FH2837" s="1"/>
      <c r="FI2837" s="1"/>
      <c r="FJ2837" s="1"/>
      <c r="FK2837" s="1"/>
      <c r="FL2837" s="1"/>
      <c r="FM2837" s="1"/>
      <c r="FN2837" s="1"/>
      <c r="FO2837" s="1"/>
      <c r="FP2837" s="1"/>
      <c r="FQ2837" s="1"/>
      <c r="FR2837" s="1"/>
      <c r="FS2837" s="1"/>
      <c r="FT2837" s="1"/>
      <c r="FU2837" s="1"/>
      <c r="FV2837" s="1"/>
      <c r="FW2837" s="1"/>
      <c r="FX2837" s="1"/>
      <c r="FY2837" s="1"/>
      <c r="FZ2837" s="1"/>
      <c r="GA2837" s="1"/>
      <c r="GB2837" s="1"/>
      <c r="GC2837" s="1"/>
      <c r="GD2837" s="1"/>
      <c r="GE2837" s="1"/>
      <c r="GF2837" s="1"/>
      <c r="GG2837" s="1"/>
      <c r="GH2837" s="1"/>
      <c r="GI2837" s="1"/>
      <c r="GJ2837" s="1"/>
      <c r="GK2837"/>
      <c r="GL2837"/>
      <c r="GM2837"/>
      <c r="GN2837"/>
      <c r="GO2837"/>
      <c r="GP2837"/>
      <c r="GQ2837"/>
      <c r="GR2837"/>
      <c r="GS2837"/>
      <c r="GT2837"/>
      <c r="GU2837"/>
      <c r="GV2837"/>
      <c r="GW2837"/>
      <c r="GX2837"/>
      <c r="GY2837"/>
      <c r="GZ2837"/>
      <c r="HA2837"/>
      <c r="HB2837"/>
      <c r="HC2837"/>
      <c r="HD2837"/>
      <c r="HE2837"/>
    </row>
    <row r="2838" spans="6:213" s="19" customFormat="1" x14ac:dyDescent="0.25">
      <c r="F2838" s="20"/>
      <c r="G2838" s="20"/>
      <c r="H2838" s="20"/>
      <c r="I2838" s="20"/>
      <c r="J2838" s="21"/>
      <c r="K2838" s="21"/>
      <c r="L2838" s="20"/>
      <c r="M2838" s="20"/>
      <c r="N2838" s="22"/>
      <c r="O2838" s="22"/>
      <c r="P2838" s="22"/>
      <c r="Q2838" s="22"/>
      <c r="U2838" s="20"/>
      <c r="V2838" s="20"/>
      <c r="W2838" s="20"/>
      <c r="X2838" s="27"/>
      <c r="Y2838" s="253"/>
      <c r="Z2838" s="30"/>
      <c r="AA2838" s="30"/>
      <c r="AB2838" s="31"/>
      <c r="AC2838" s="31"/>
      <c r="AD2838" s="31"/>
      <c r="AE2838" s="31"/>
      <c r="AF2838" s="31"/>
      <c r="AG2838" s="241"/>
      <c r="AH2838" s="31"/>
      <c r="AI2838" s="31"/>
      <c r="AJ2838" s="31"/>
      <c r="AK2838" s="31"/>
      <c r="AL2838" s="120"/>
      <c r="AM2838" s="25"/>
      <c r="AN2838" s="25"/>
      <c r="AO2838" s="25"/>
      <c r="AP2838" s="25"/>
      <c r="AQ2838"/>
      <c r="AR2838" s="25"/>
      <c r="AS2838" s="31"/>
      <c r="AT2838" s="25"/>
      <c r="AU2838" s="25"/>
      <c r="AV2838" s="31"/>
      <c r="BC2838" s="1"/>
      <c r="BD2838"/>
      <c r="BE2838"/>
      <c r="BF2838" s="1"/>
      <c r="BG2838"/>
      <c r="BH2838"/>
      <c r="BI2838"/>
      <c r="BJ2838" s="1"/>
      <c r="BK2838" s="1"/>
      <c r="BL2838"/>
      <c r="BM2838" s="1"/>
      <c r="BN2838" s="1"/>
      <c r="BO2838" s="1"/>
      <c r="BP2838" s="1"/>
      <c r="BQ2838" s="1"/>
      <c r="BR2838" s="1"/>
      <c r="BS2838" s="1"/>
      <c r="BT2838" s="22"/>
      <c r="BU2838" s="1"/>
      <c r="BV2838" s="1"/>
      <c r="BW2838" s="1"/>
      <c r="BX2838" s="1"/>
      <c r="BY2838" s="1"/>
      <c r="BZ2838" s="1"/>
      <c r="CA2838" s="1"/>
      <c r="CB2838" s="1"/>
      <c r="CC2838" s="1"/>
      <c r="CD2838" s="1"/>
      <c r="CE2838" s="1"/>
      <c r="CF2838" s="1"/>
      <c r="CG2838" s="1"/>
      <c r="CH2838" s="1"/>
      <c r="CI2838" s="1"/>
      <c r="CJ2838" s="1"/>
      <c r="CK2838" s="1"/>
      <c r="CL2838" s="1"/>
      <c r="CM2838" s="1"/>
      <c r="CN2838" s="1"/>
      <c r="CO2838" s="1"/>
      <c r="CP2838" s="1"/>
      <c r="CQ2838" s="1"/>
      <c r="CR2838" s="1"/>
      <c r="CS2838" s="1"/>
      <c r="CT2838" s="1"/>
      <c r="CU2838" s="1"/>
      <c r="CV2838" s="1"/>
      <c r="CW2838" s="1"/>
      <c r="CX2838" s="1"/>
      <c r="CY2838" s="1"/>
      <c r="CZ2838" s="1"/>
      <c r="DA2838" s="1"/>
      <c r="DB2838" s="1"/>
      <c r="DC2838" s="1"/>
      <c r="DD2838" s="1"/>
      <c r="DE2838" s="1"/>
      <c r="DF2838" s="1"/>
      <c r="DG2838" s="1"/>
      <c r="DH2838" s="1"/>
      <c r="DI2838" s="1"/>
      <c r="DJ2838" s="1"/>
      <c r="DK2838" s="1"/>
      <c r="DL2838" s="1"/>
      <c r="DM2838" s="1"/>
      <c r="DN2838" s="1"/>
      <c r="DO2838" s="1"/>
      <c r="DP2838" s="1"/>
      <c r="DQ2838" s="1"/>
      <c r="DR2838" s="1"/>
      <c r="DS2838" s="1"/>
      <c r="DT2838" s="1"/>
      <c r="DU2838" s="1"/>
      <c r="DV2838" s="1"/>
      <c r="DW2838" s="1"/>
      <c r="DX2838" s="1"/>
      <c r="DY2838" s="1"/>
      <c r="DZ2838" s="1"/>
      <c r="EA2838" s="1"/>
      <c r="EB2838" s="1"/>
      <c r="EC2838" s="1"/>
      <c r="ED2838" s="1"/>
      <c r="EE2838" s="1"/>
      <c r="EF2838" s="1"/>
      <c r="EG2838" s="1"/>
      <c r="EH2838" s="1"/>
      <c r="EI2838" s="1"/>
      <c r="EJ2838" s="1"/>
      <c r="EK2838" s="1"/>
      <c r="EL2838" s="1"/>
      <c r="EM2838" s="1"/>
      <c r="EN2838" s="1"/>
      <c r="EO2838" s="1"/>
      <c r="EP2838" s="1"/>
      <c r="EQ2838" s="1"/>
      <c r="ER2838" s="1"/>
      <c r="ES2838" s="1"/>
      <c r="ET2838" s="1"/>
      <c r="EU2838" s="1"/>
      <c r="EV2838" s="1"/>
      <c r="EW2838" s="1"/>
      <c r="EX2838" s="1"/>
      <c r="EY2838" s="1"/>
      <c r="EZ2838" s="1"/>
      <c r="FA2838" s="1"/>
      <c r="FB2838" s="1"/>
      <c r="FC2838" s="1"/>
      <c r="FD2838" s="1"/>
      <c r="FE2838" s="1"/>
      <c r="FF2838" s="1"/>
      <c r="FG2838" s="1"/>
      <c r="FH2838" s="1"/>
      <c r="FI2838" s="1"/>
      <c r="FJ2838" s="1"/>
      <c r="FK2838" s="1"/>
      <c r="FL2838" s="1"/>
      <c r="FM2838" s="1"/>
      <c r="FN2838" s="1"/>
      <c r="FO2838" s="1"/>
      <c r="FP2838" s="1"/>
      <c r="FQ2838" s="1"/>
      <c r="FR2838" s="1"/>
      <c r="FS2838" s="1"/>
      <c r="FT2838" s="1"/>
      <c r="FU2838" s="1"/>
      <c r="FV2838" s="1"/>
      <c r="FW2838" s="1"/>
      <c r="FX2838" s="1"/>
      <c r="FY2838" s="1"/>
      <c r="FZ2838" s="1"/>
      <c r="GA2838" s="1"/>
      <c r="GB2838" s="1"/>
      <c r="GC2838" s="1"/>
      <c r="GD2838" s="1"/>
      <c r="GE2838" s="1"/>
      <c r="GF2838" s="1"/>
      <c r="GG2838" s="1"/>
      <c r="GH2838" s="1"/>
      <c r="GI2838" s="1"/>
      <c r="GJ2838" s="1"/>
      <c r="GK2838"/>
      <c r="GL2838"/>
      <c r="GM2838"/>
      <c r="GN2838"/>
      <c r="GO2838"/>
      <c r="GP2838"/>
      <c r="GQ2838"/>
      <c r="GR2838"/>
      <c r="GS2838"/>
      <c r="GT2838"/>
      <c r="GU2838"/>
      <c r="GV2838"/>
      <c r="GW2838"/>
      <c r="GX2838"/>
      <c r="GY2838"/>
      <c r="GZ2838"/>
      <c r="HA2838"/>
      <c r="HB2838"/>
      <c r="HC2838"/>
      <c r="HD2838"/>
      <c r="HE2838"/>
    </row>
    <row r="2839" spans="6:213" s="19" customFormat="1" x14ac:dyDescent="0.25">
      <c r="F2839" s="20"/>
      <c r="G2839" s="20"/>
      <c r="H2839" s="20"/>
      <c r="I2839" s="20"/>
      <c r="J2839" s="21"/>
      <c r="K2839" s="21"/>
      <c r="L2839" s="20"/>
      <c r="M2839" s="20"/>
      <c r="N2839" s="22"/>
      <c r="O2839" s="22"/>
      <c r="P2839" s="22"/>
      <c r="Q2839" s="22"/>
      <c r="U2839" s="20"/>
      <c r="V2839" s="20"/>
      <c r="W2839" s="20"/>
      <c r="X2839" s="27"/>
      <c r="Y2839" s="253"/>
      <c r="Z2839" s="30"/>
      <c r="AA2839" s="30"/>
      <c r="AB2839" s="31"/>
      <c r="AC2839" s="31"/>
      <c r="AD2839" s="31"/>
      <c r="AE2839" s="31"/>
      <c r="AF2839" s="31"/>
      <c r="AG2839" s="241"/>
      <c r="AH2839" s="31"/>
      <c r="AI2839" s="31"/>
      <c r="AJ2839" s="31"/>
      <c r="AK2839" s="31"/>
      <c r="AL2839" s="120"/>
      <c r="AM2839" s="25"/>
      <c r="AN2839" s="25"/>
      <c r="AO2839" s="25"/>
      <c r="AP2839" s="25"/>
      <c r="AQ2839"/>
      <c r="AR2839" s="25"/>
      <c r="AS2839" s="31"/>
      <c r="AT2839" s="25"/>
      <c r="AU2839" s="25"/>
      <c r="AV2839" s="31"/>
      <c r="BC2839" s="1"/>
      <c r="BD2839"/>
      <c r="BE2839"/>
      <c r="BF2839" s="1"/>
      <c r="BG2839"/>
      <c r="BH2839"/>
      <c r="BI2839"/>
      <c r="BJ2839" s="1"/>
      <c r="BK2839" s="1"/>
      <c r="BL2839"/>
      <c r="BM2839" s="1"/>
      <c r="BN2839" s="1"/>
      <c r="BO2839" s="1"/>
      <c r="BP2839" s="1"/>
      <c r="BQ2839" s="1"/>
      <c r="BR2839" s="1"/>
      <c r="BS2839" s="1"/>
      <c r="BT2839" s="22"/>
      <c r="BU2839" s="1"/>
      <c r="BV2839" s="1"/>
      <c r="BW2839" s="1"/>
      <c r="BX2839" s="1"/>
      <c r="BY2839" s="1"/>
      <c r="BZ2839" s="1"/>
      <c r="CA2839" s="1"/>
      <c r="CB2839" s="1"/>
      <c r="CC2839" s="1"/>
      <c r="CD2839" s="1"/>
      <c r="CE2839" s="1"/>
      <c r="CF2839" s="1"/>
      <c r="CG2839" s="1"/>
      <c r="CH2839" s="1"/>
      <c r="CI2839" s="1"/>
      <c r="CJ2839" s="1"/>
      <c r="CK2839" s="1"/>
      <c r="CL2839" s="1"/>
      <c r="CM2839" s="1"/>
      <c r="CN2839" s="1"/>
      <c r="CO2839" s="1"/>
      <c r="CP2839" s="1"/>
      <c r="CQ2839" s="1"/>
      <c r="CR2839" s="1"/>
      <c r="CS2839" s="1"/>
      <c r="CT2839" s="1"/>
      <c r="CU2839" s="1"/>
      <c r="CV2839" s="1"/>
      <c r="CW2839" s="1"/>
      <c r="CX2839" s="1"/>
      <c r="CY2839" s="1"/>
      <c r="CZ2839" s="1"/>
      <c r="DA2839" s="1"/>
      <c r="DB2839" s="1"/>
      <c r="DC2839" s="1"/>
      <c r="DD2839" s="1"/>
      <c r="DE2839" s="1"/>
      <c r="DF2839" s="1"/>
      <c r="DG2839" s="1"/>
      <c r="DH2839" s="1"/>
      <c r="DI2839" s="1"/>
      <c r="DJ2839" s="1"/>
      <c r="DK2839" s="1"/>
      <c r="DL2839" s="1"/>
      <c r="DM2839" s="1"/>
      <c r="DN2839" s="1"/>
      <c r="DO2839" s="1"/>
      <c r="DP2839" s="1"/>
      <c r="DQ2839" s="1"/>
      <c r="DR2839" s="1"/>
      <c r="DS2839" s="1"/>
      <c r="DT2839" s="1"/>
      <c r="DU2839" s="1"/>
      <c r="DV2839" s="1"/>
      <c r="DW2839" s="1"/>
      <c r="DX2839" s="1"/>
      <c r="DY2839" s="1"/>
      <c r="DZ2839" s="1"/>
      <c r="EA2839" s="1"/>
      <c r="EB2839" s="1"/>
      <c r="EC2839" s="1"/>
      <c r="ED2839" s="1"/>
      <c r="EE2839" s="1"/>
      <c r="EF2839" s="1"/>
      <c r="EG2839" s="1"/>
      <c r="EH2839" s="1"/>
      <c r="EI2839" s="1"/>
      <c r="EJ2839" s="1"/>
      <c r="EK2839" s="1"/>
      <c r="EL2839" s="1"/>
      <c r="EM2839" s="1"/>
      <c r="EN2839" s="1"/>
      <c r="EO2839" s="1"/>
      <c r="EP2839" s="1"/>
      <c r="EQ2839" s="1"/>
      <c r="ER2839" s="1"/>
      <c r="ES2839" s="1"/>
      <c r="ET2839" s="1"/>
      <c r="EU2839" s="1"/>
      <c r="EV2839" s="1"/>
      <c r="EW2839" s="1"/>
      <c r="EX2839" s="1"/>
      <c r="EY2839" s="1"/>
      <c r="EZ2839" s="1"/>
      <c r="FA2839" s="1"/>
      <c r="FB2839" s="1"/>
      <c r="FC2839" s="1"/>
      <c r="FD2839" s="1"/>
      <c r="FE2839" s="1"/>
      <c r="FF2839" s="1"/>
      <c r="FG2839" s="1"/>
      <c r="FH2839" s="1"/>
      <c r="FI2839" s="1"/>
      <c r="FJ2839" s="1"/>
      <c r="FK2839" s="1"/>
      <c r="FL2839" s="1"/>
      <c r="FM2839" s="1"/>
      <c r="FN2839" s="1"/>
      <c r="FO2839" s="1"/>
      <c r="FP2839" s="1"/>
      <c r="FQ2839" s="1"/>
      <c r="FR2839" s="1"/>
      <c r="FS2839" s="1"/>
      <c r="FT2839" s="1"/>
      <c r="FU2839" s="1"/>
      <c r="FV2839" s="1"/>
      <c r="FW2839" s="1"/>
      <c r="FX2839" s="1"/>
      <c r="FY2839" s="1"/>
      <c r="FZ2839" s="1"/>
      <c r="GA2839" s="1"/>
      <c r="GB2839" s="1"/>
      <c r="GC2839" s="1"/>
      <c r="GD2839" s="1"/>
      <c r="GE2839" s="1"/>
      <c r="GF2839" s="1"/>
      <c r="GG2839" s="1"/>
      <c r="GH2839" s="1"/>
      <c r="GI2839" s="1"/>
      <c r="GJ2839" s="1"/>
      <c r="GK2839"/>
      <c r="GL2839"/>
      <c r="GM2839"/>
      <c r="GN2839"/>
      <c r="GO2839"/>
      <c r="GP2839"/>
      <c r="GQ2839"/>
      <c r="GR2839"/>
      <c r="GS2839"/>
      <c r="GT2839"/>
      <c r="GU2839"/>
      <c r="GV2839"/>
      <c r="GW2839"/>
      <c r="GX2839"/>
      <c r="GY2839"/>
      <c r="GZ2839"/>
      <c r="HA2839"/>
      <c r="HB2839"/>
      <c r="HC2839"/>
      <c r="HD2839"/>
      <c r="HE2839"/>
    </row>
    <row r="2840" spans="6:213" s="19" customFormat="1" x14ac:dyDescent="0.25">
      <c r="F2840" s="20"/>
      <c r="G2840" s="20"/>
      <c r="H2840" s="20"/>
      <c r="I2840" s="20"/>
      <c r="J2840" s="21"/>
      <c r="K2840" s="21"/>
      <c r="L2840" s="20"/>
      <c r="M2840" s="20"/>
      <c r="N2840" s="22"/>
      <c r="O2840" s="22"/>
      <c r="P2840" s="22"/>
      <c r="Q2840" s="22"/>
      <c r="U2840" s="20"/>
      <c r="V2840" s="20"/>
      <c r="W2840" s="20"/>
      <c r="X2840" s="27"/>
      <c r="Y2840" s="253"/>
      <c r="Z2840" s="30"/>
      <c r="AA2840" s="30"/>
      <c r="AB2840" s="31"/>
      <c r="AC2840" s="31"/>
      <c r="AD2840" s="31"/>
      <c r="AE2840" s="31"/>
      <c r="AF2840" s="31"/>
      <c r="AG2840" s="241"/>
      <c r="AH2840" s="31"/>
      <c r="AI2840" s="31"/>
      <c r="AJ2840" s="31"/>
      <c r="AK2840" s="31"/>
      <c r="AL2840" s="120"/>
      <c r="AM2840" s="25"/>
      <c r="AN2840" s="25"/>
      <c r="AO2840" s="25"/>
      <c r="AP2840" s="25"/>
      <c r="AQ2840"/>
      <c r="AR2840" s="25"/>
      <c r="AS2840" s="31"/>
      <c r="AT2840" s="25"/>
      <c r="AU2840" s="25"/>
      <c r="AV2840" s="31"/>
      <c r="BC2840" s="1"/>
      <c r="BD2840"/>
      <c r="BE2840"/>
      <c r="BF2840" s="1"/>
      <c r="BG2840"/>
      <c r="BH2840"/>
      <c r="BI2840"/>
      <c r="BJ2840" s="1"/>
      <c r="BK2840" s="1"/>
      <c r="BL2840"/>
      <c r="BM2840" s="1"/>
      <c r="BN2840" s="1"/>
      <c r="BO2840" s="1"/>
      <c r="BP2840" s="1"/>
      <c r="BQ2840" s="1"/>
      <c r="BR2840" s="1"/>
      <c r="BS2840" s="1"/>
      <c r="BT2840" s="22"/>
      <c r="BU2840" s="1"/>
      <c r="BV2840" s="1"/>
      <c r="BW2840" s="1"/>
      <c r="BX2840" s="1"/>
      <c r="BY2840" s="1"/>
      <c r="BZ2840" s="1"/>
      <c r="CA2840" s="1"/>
      <c r="CB2840" s="1"/>
      <c r="CC2840" s="1"/>
      <c r="CD2840" s="1"/>
      <c r="CE2840" s="1"/>
      <c r="CF2840" s="1"/>
      <c r="CG2840" s="1"/>
      <c r="CH2840" s="1"/>
      <c r="CI2840" s="1"/>
      <c r="CJ2840" s="1"/>
      <c r="CK2840" s="1"/>
      <c r="CL2840" s="1"/>
      <c r="CM2840" s="1"/>
      <c r="CN2840" s="1"/>
      <c r="CO2840" s="1"/>
      <c r="CP2840" s="1"/>
      <c r="CQ2840" s="1"/>
      <c r="CR2840" s="1"/>
      <c r="CS2840" s="1"/>
      <c r="CT2840" s="1"/>
      <c r="CU2840" s="1"/>
      <c r="CV2840" s="1"/>
      <c r="CW2840" s="1"/>
      <c r="CX2840" s="1"/>
      <c r="CY2840" s="1"/>
      <c r="CZ2840" s="1"/>
      <c r="DA2840" s="1"/>
      <c r="DB2840" s="1"/>
      <c r="DC2840" s="1"/>
      <c r="DD2840" s="1"/>
      <c r="DE2840" s="1"/>
      <c r="DF2840" s="1"/>
      <c r="DG2840" s="1"/>
      <c r="DH2840" s="1"/>
      <c r="DI2840" s="1"/>
      <c r="DJ2840" s="1"/>
      <c r="DK2840" s="1"/>
      <c r="DL2840" s="1"/>
      <c r="DM2840" s="1"/>
      <c r="DN2840" s="1"/>
      <c r="DO2840" s="1"/>
      <c r="DP2840" s="1"/>
      <c r="DQ2840" s="1"/>
      <c r="DR2840" s="1"/>
      <c r="DS2840" s="1"/>
      <c r="DT2840" s="1"/>
      <c r="DU2840" s="1"/>
      <c r="DV2840" s="1"/>
      <c r="DW2840" s="1"/>
      <c r="DX2840" s="1"/>
      <c r="DY2840" s="1"/>
      <c r="DZ2840" s="1"/>
      <c r="EA2840" s="1"/>
      <c r="EB2840" s="1"/>
      <c r="EC2840" s="1"/>
      <c r="ED2840" s="1"/>
      <c r="EE2840" s="1"/>
      <c r="EF2840" s="1"/>
      <c r="EG2840" s="1"/>
      <c r="EH2840" s="1"/>
      <c r="EI2840" s="1"/>
      <c r="EJ2840" s="1"/>
      <c r="EK2840" s="1"/>
      <c r="EL2840" s="1"/>
      <c r="EM2840" s="1"/>
      <c r="EN2840" s="1"/>
      <c r="EO2840" s="1"/>
      <c r="EP2840" s="1"/>
      <c r="EQ2840" s="1"/>
      <c r="ER2840" s="1"/>
      <c r="ES2840" s="1"/>
      <c r="ET2840" s="1"/>
      <c r="EU2840" s="1"/>
      <c r="EV2840" s="1"/>
      <c r="EW2840" s="1"/>
      <c r="EX2840" s="1"/>
      <c r="EY2840" s="1"/>
      <c r="EZ2840" s="1"/>
      <c r="FA2840" s="1"/>
      <c r="FB2840" s="1"/>
      <c r="FC2840" s="1"/>
      <c r="FD2840" s="1"/>
      <c r="FE2840" s="1"/>
      <c r="FF2840" s="1"/>
      <c r="FG2840" s="1"/>
      <c r="FH2840" s="1"/>
      <c r="FI2840" s="1"/>
      <c r="FJ2840" s="1"/>
      <c r="FK2840" s="1"/>
      <c r="FL2840" s="1"/>
      <c r="FM2840" s="1"/>
      <c r="FN2840" s="1"/>
      <c r="FO2840" s="1"/>
      <c r="FP2840" s="1"/>
      <c r="FQ2840" s="1"/>
      <c r="FR2840" s="1"/>
      <c r="FS2840" s="1"/>
      <c r="FT2840" s="1"/>
      <c r="FU2840" s="1"/>
      <c r="FV2840" s="1"/>
      <c r="FW2840" s="1"/>
      <c r="FX2840" s="1"/>
      <c r="FY2840" s="1"/>
      <c r="FZ2840" s="1"/>
      <c r="GA2840" s="1"/>
      <c r="GB2840" s="1"/>
      <c r="GC2840" s="1"/>
      <c r="GD2840" s="1"/>
      <c r="GE2840" s="1"/>
      <c r="GF2840" s="1"/>
      <c r="GG2840" s="1"/>
      <c r="GH2840" s="1"/>
      <c r="GI2840" s="1"/>
      <c r="GJ2840" s="1"/>
      <c r="GK2840"/>
      <c r="GL2840"/>
      <c r="GM2840"/>
      <c r="GN2840"/>
      <c r="GO2840"/>
      <c r="GP2840"/>
      <c r="GQ2840"/>
      <c r="GR2840"/>
      <c r="GS2840"/>
      <c r="GT2840"/>
      <c r="GU2840"/>
      <c r="GV2840"/>
      <c r="GW2840"/>
      <c r="GX2840"/>
      <c r="GY2840"/>
      <c r="GZ2840"/>
      <c r="HA2840"/>
      <c r="HB2840"/>
      <c r="HC2840"/>
      <c r="HD2840"/>
      <c r="HE2840"/>
    </row>
    <row r="2841" spans="6:213" s="19" customFormat="1" x14ac:dyDescent="0.25">
      <c r="F2841" s="20"/>
      <c r="G2841" s="20"/>
      <c r="H2841" s="20"/>
      <c r="I2841" s="20"/>
      <c r="J2841" s="21"/>
      <c r="K2841" s="21"/>
      <c r="L2841" s="20"/>
      <c r="M2841" s="20"/>
      <c r="N2841" s="22"/>
      <c r="O2841" s="22"/>
      <c r="P2841" s="22"/>
      <c r="Q2841" s="22"/>
      <c r="U2841" s="20"/>
      <c r="V2841" s="20"/>
      <c r="W2841" s="20"/>
      <c r="X2841" s="27"/>
      <c r="Y2841" s="253"/>
      <c r="Z2841" s="30"/>
      <c r="AA2841" s="30"/>
      <c r="AB2841" s="31"/>
      <c r="AC2841" s="31"/>
      <c r="AD2841" s="31"/>
      <c r="AE2841" s="31"/>
      <c r="AF2841" s="31"/>
      <c r="AG2841" s="241"/>
      <c r="AH2841" s="31"/>
      <c r="AI2841" s="31"/>
      <c r="AJ2841" s="31"/>
      <c r="AK2841" s="31"/>
      <c r="AL2841" s="120"/>
      <c r="AM2841" s="25"/>
      <c r="AN2841" s="25"/>
      <c r="AO2841" s="25"/>
      <c r="AP2841" s="25"/>
      <c r="AQ2841"/>
      <c r="AR2841" s="25"/>
      <c r="AS2841" s="31"/>
      <c r="AT2841" s="25"/>
      <c r="AU2841" s="25"/>
      <c r="AV2841" s="31"/>
      <c r="BC2841" s="1"/>
      <c r="BD2841"/>
      <c r="BE2841"/>
      <c r="BF2841" s="1"/>
      <c r="BG2841"/>
      <c r="BH2841"/>
      <c r="BI2841"/>
      <c r="BJ2841" s="1"/>
      <c r="BK2841" s="1"/>
      <c r="BL2841"/>
      <c r="BM2841" s="1"/>
      <c r="BN2841" s="1"/>
      <c r="BO2841" s="1"/>
      <c r="BP2841" s="1"/>
      <c r="BQ2841" s="1"/>
      <c r="BR2841" s="1"/>
      <c r="BS2841" s="1"/>
      <c r="BT2841" s="22"/>
      <c r="BU2841" s="1"/>
      <c r="BV2841" s="1"/>
      <c r="BW2841" s="1"/>
      <c r="BX2841" s="1"/>
      <c r="BY2841" s="1"/>
      <c r="BZ2841" s="1"/>
      <c r="CA2841" s="1"/>
      <c r="CB2841" s="1"/>
      <c r="CC2841" s="1"/>
      <c r="CD2841" s="1"/>
      <c r="CE2841" s="1"/>
      <c r="CF2841" s="1"/>
      <c r="CG2841" s="1"/>
      <c r="CH2841" s="1"/>
      <c r="CI2841" s="1"/>
      <c r="CJ2841" s="1"/>
      <c r="CK2841" s="1"/>
      <c r="CL2841" s="1"/>
      <c r="CM2841" s="1"/>
      <c r="CN2841" s="1"/>
      <c r="CO2841" s="1"/>
      <c r="CP2841" s="1"/>
      <c r="CQ2841" s="1"/>
      <c r="CR2841" s="1"/>
      <c r="CS2841" s="1"/>
      <c r="CT2841" s="1"/>
      <c r="CU2841" s="1"/>
      <c r="CV2841" s="1"/>
      <c r="CW2841" s="1"/>
      <c r="CX2841" s="1"/>
      <c r="CY2841" s="1"/>
      <c r="CZ2841" s="1"/>
      <c r="DA2841" s="1"/>
      <c r="DB2841" s="1"/>
      <c r="DC2841" s="1"/>
      <c r="DD2841" s="1"/>
      <c r="DE2841" s="1"/>
      <c r="DF2841" s="1"/>
      <c r="DG2841" s="1"/>
      <c r="DH2841" s="1"/>
      <c r="DI2841" s="1"/>
      <c r="DJ2841" s="1"/>
      <c r="DK2841" s="1"/>
      <c r="DL2841" s="1"/>
      <c r="DM2841" s="1"/>
      <c r="DN2841" s="1"/>
      <c r="DO2841" s="1"/>
      <c r="DP2841" s="1"/>
      <c r="DQ2841" s="1"/>
      <c r="DR2841" s="1"/>
      <c r="DS2841" s="1"/>
      <c r="DT2841" s="1"/>
      <c r="DU2841" s="1"/>
      <c r="DV2841" s="1"/>
      <c r="DW2841" s="1"/>
      <c r="DX2841" s="1"/>
      <c r="DY2841" s="1"/>
      <c r="DZ2841" s="1"/>
      <c r="EA2841" s="1"/>
      <c r="EB2841" s="1"/>
      <c r="EC2841" s="1"/>
      <c r="ED2841" s="1"/>
      <c r="EE2841" s="1"/>
      <c r="EF2841" s="1"/>
      <c r="EG2841" s="1"/>
      <c r="EH2841" s="1"/>
      <c r="EI2841" s="1"/>
      <c r="EJ2841" s="1"/>
      <c r="EK2841" s="1"/>
      <c r="EL2841" s="1"/>
      <c r="EM2841" s="1"/>
      <c r="EN2841" s="1"/>
      <c r="EO2841" s="1"/>
      <c r="EP2841" s="1"/>
      <c r="EQ2841" s="1"/>
      <c r="ER2841" s="1"/>
      <c r="ES2841" s="1"/>
      <c r="ET2841" s="1"/>
      <c r="EU2841" s="1"/>
      <c r="EV2841" s="1"/>
      <c r="EW2841" s="1"/>
      <c r="EX2841" s="1"/>
      <c r="EY2841" s="1"/>
      <c r="EZ2841" s="1"/>
      <c r="FA2841" s="1"/>
      <c r="FB2841" s="1"/>
      <c r="FC2841" s="1"/>
      <c r="FD2841" s="1"/>
      <c r="FE2841" s="1"/>
      <c r="FF2841" s="1"/>
      <c r="FG2841" s="1"/>
      <c r="FH2841" s="1"/>
      <c r="FI2841" s="1"/>
      <c r="FJ2841" s="1"/>
      <c r="FK2841" s="1"/>
      <c r="FL2841" s="1"/>
      <c r="FM2841" s="1"/>
      <c r="FN2841" s="1"/>
      <c r="FO2841" s="1"/>
      <c r="FP2841" s="1"/>
      <c r="FQ2841" s="1"/>
      <c r="FR2841" s="1"/>
      <c r="FS2841" s="1"/>
      <c r="FT2841" s="1"/>
      <c r="FU2841" s="1"/>
      <c r="FV2841" s="1"/>
      <c r="FW2841" s="1"/>
      <c r="FX2841" s="1"/>
      <c r="FY2841" s="1"/>
      <c r="FZ2841" s="1"/>
      <c r="GA2841" s="1"/>
      <c r="GB2841" s="1"/>
      <c r="GC2841" s="1"/>
      <c r="GD2841" s="1"/>
      <c r="GE2841" s="1"/>
      <c r="GF2841" s="1"/>
      <c r="GG2841" s="1"/>
      <c r="GH2841" s="1"/>
      <c r="GI2841" s="1"/>
      <c r="GJ2841" s="1"/>
      <c r="GK2841"/>
      <c r="GL2841"/>
      <c r="GM2841"/>
      <c r="GN2841"/>
      <c r="GO2841"/>
      <c r="GP2841"/>
      <c r="GQ2841"/>
      <c r="GR2841"/>
      <c r="GS2841"/>
      <c r="GT2841"/>
      <c r="GU2841"/>
      <c r="GV2841"/>
      <c r="GW2841"/>
      <c r="GX2841"/>
      <c r="GY2841"/>
      <c r="GZ2841"/>
      <c r="HA2841"/>
      <c r="HB2841"/>
      <c r="HC2841"/>
      <c r="HD2841"/>
      <c r="HE2841"/>
    </row>
    <row r="2842" spans="6:213" s="19" customFormat="1" x14ac:dyDescent="0.25">
      <c r="F2842" s="20"/>
      <c r="G2842" s="20"/>
      <c r="H2842" s="20"/>
      <c r="I2842" s="20"/>
      <c r="J2842" s="21"/>
      <c r="K2842" s="21"/>
      <c r="L2842" s="20"/>
      <c r="M2842" s="20"/>
      <c r="N2842" s="22"/>
      <c r="O2842" s="22"/>
      <c r="P2842" s="22"/>
      <c r="Q2842" s="22"/>
      <c r="U2842" s="20"/>
      <c r="V2842" s="20"/>
      <c r="W2842" s="20"/>
      <c r="X2842" s="27"/>
      <c r="Y2842" s="253"/>
      <c r="Z2842" s="30"/>
      <c r="AA2842" s="30"/>
      <c r="AB2842" s="31"/>
      <c r="AC2842" s="31"/>
      <c r="AD2842" s="31"/>
      <c r="AE2842" s="31"/>
      <c r="AF2842" s="31"/>
      <c r="AG2842" s="241"/>
      <c r="AH2842" s="31"/>
      <c r="AI2842" s="31"/>
      <c r="AJ2842" s="31"/>
      <c r="AK2842" s="31"/>
      <c r="AL2842" s="120"/>
      <c r="AM2842" s="25"/>
      <c r="AN2842" s="25"/>
      <c r="AO2842" s="25"/>
      <c r="AP2842" s="25"/>
      <c r="AQ2842"/>
      <c r="AR2842" s="25"/>
      <c r="AS2842" s="31"/>
      <c r="AT2842" s="25"/>
      <c r="AU2842" s="25"/>
      <c r="AV2842" s="31"/>
      <c r="BC2842" s="1"/>
      <c r="BD2842"/>
      <c r="BE2842"/>
      <c r="BF2842" s="1"/>
      <c r="BG2842"/>
      <c r="BH2842"/>
      <c r="BI2842"/>
      <c r="BJ2842" s="1"/>
      <c r="BK2842" s="1"/>
      <c r="BL2842"/>
      <c r="BM2842" s="1"/>
      <c r="BN2842" s="1"/>
      <c r="BO2842" s="1"/>
      <c r="BP2842" s="1"/>
      <c r="BQ2842" s="1"/>
      <c r="BR2842" s="1"/>
      <c r="BS2842" s="1"/>
      <c r="BT2842" s="22"/>
      <c r="BU2842" s="1"/>
      <c r="BV2842" s="1"/>
      <c r="BW2842" s="1"/>
      <c r="BX2842" s="1"/>
      <c r="BY2842" s="1"/>
      <c r="BZ2842" s="1"/>
      <c r="CA2842" s="1"/>
      <c r="CB2842" s="1"/>
      <c r="CC2842" s="1"/>
      <c r="CD2842" s="1"/>
      <c r="CE2842" s="1"/>
      <c r="CF2842" s="1"/>
      <c r="CG2842" s="1"/>
      <c r="CH2842" s="1"/>
      <c r="CI2842" s="1"/>
      <c r="CJ2842" s="1"/>
      <c r="CK2842" s="1"/>
      <c r="CL2842" s="1"/>
      <c r="CM2842" s="1"/>
      <c r="CN2842" s="1"/>
      <c r="CO2842" s="1"/>
      <c r="CP2842" s="1"/>
      <c r="CQ2842" s="1"/>
      <c r="CR2842" s="1"/>
      <c r="CS2842" s="1"/>
      <c r="CT2842" s="1"/>
      <c r="CU2842" s="1"/>
      <c r="CV2842" s="1"/>
      <c r="CW2842" s="1"/>
      <c r="CX2842" s="1"/>
      <c r="CY2842" s="1"/>
      <c r="CZ2842" s="1"/>
      <c r="DA2842" s="1"/>
      <c r="DB2842" s="1"/>
      <c r="DC2842" s="1"/>
      <c r="DD2842" s="1"/>
      <c r="DE2842" s="1"/>
      <c r="DF2842" s="1"/>
      <c r="DG2842" s="1"/>
      <c r="DH2842" s="1"/>
      <c r="DI2842" s="1"/>
      <c r="DJ2842" s="1"/>
      <c r="DK2842" s="1"/>
      <c r="DL2842" s="1"/>
      <c r="DM2842" s="1"/>
      <c r="DN2842" s="1"/>
      <c r="DO2842" s="1"/>
      <c r="DP2842" s="1"/>
      <c r="DQ2842" s="1"/>
      <c r="DR2842" s="1"/>
      <c r="DS2842" s="1"/>
      <c r="DT2842" s="1"/>
      <c r="DU2842" s="1"/>
      <c r="DV2842" s="1"/>
      <c r="DW2842" s="1"/>
      <c r="DX2842" s="1"/>
      <c r="DY2842" s="1"/>
      <c r="DZ2842" s="1"/>
      <c r="EA2842" s="1"/>
      <c r="EB2842" s="1"/>
      <c r="EC2842" s="1"/>
      <c r="ED2842" s="1"/>
      <c r="EE2842" s="1"/>
      <c r="EF2842" s="1"/>
      <c r="EG2842" s="1"/>
      <c r="EH2842" s="1"/>
      <c r="EI2842" s="1"/>
      <c r="EJ2842" s="1"/>
      <c r="EK2842" s="1"/>
      <c r="EL2842" s="1"/>
      <c r="EM2842" s="1"/>
      <c r="EN2842" s="1"/>
      <c r="EO2842" s="1"/>
      <c r="EP2842" s="1"/>
      <c r="EQ2842" s="1"/>
      <c r="ER2842" s="1"/>
      <c r="ES2842" s="1"/>
      <c r="ET2842" s="1"/>
      <c r="EU2842" s="1"/>
      <c r="EV2842" s="1"/>
      <c r="EW2842" s="1"/>
      <c r="EX2842" s="1"/>
      <c r="EY2842" s="1"/>
      <c r="EZ2842" s="1"/>
      <c r="FA2842" s="1"/>
      <c r="FB2842" s="1"/>
      <c r="FC2842" s="1"/>
      <c r="FD2842" s="1"/>
      <c r="FE2842" s="1"/>
      <c r="FF2842" s="1"/>
      <c r="FG2842" s="1"/>
      <c r="FH2842" s="1"/>
      <c r="FI2842" s="1"/>
      <c r="FJ2842" s="1"/>
      <c r="FK2842" s="1"/>
      <c r="FL2842" s="1"/>
      <c r="FM2842" s="1"/>
      <c r="FN2842" s="1"/>
      <c r="FO2842" s="1"/>
      <c r="FP2842" s="1"/>
      <c r="FQ2842" s="1"/>
      <c r="FR2842" s="1"/>
      <c r="FS2842" s="1"/>
      <c r="FT2842" s="1"/>
      <c r="FU2842" s="1"/>
      <c r="FV2842" s="1"/>
      <c r="FW2842" s="1"/>
      <c r="FX2842" s="1"/>
      <c r="FY2842" s="1"/>
      <c r="FZ2842" s="1"/>
      <c r="GA2842" s="1"/>
      <c r="GB2842" s="1"/>
      <c r="GC2842" s="1"/>
      <c r="GD2842" s="1"/>
      <c r="GE2842" s="1"/>
      <c r="GF2842" s="1"/>
      <c r="GG2842" s="1"/>
      <c r="GH2842" s="1"/>
      <c r="GI2842" s="1"/>
      <c r="GJ2842" s="1"/>
      <c r="GK2842"/>
      <c r="GL2842"/>
      <c r="GM2842"/>
      <c r="GN2842"/>
      <c r="GO2842"/>
      <c r="GP2842"/>
      <c r="GQ2842"/>
      <c r="GR2842"/>
      <c r="GS2842"/>
      <c r="GT2842"/>
      <c r="GU2842"/>
      <c r="GV2842"/>
      <c r="GW2842"/>
      <c r="GX2842"/>
      <c r="GY2842"/>
      <c r="GZ2842"/>
      <c r="HA2842"/>
      <c r="HB2842"/>
      <c r="HC2842"/>
      <c r="HD2842"/>
      <c r="HE2842"/>
    </row>
    <row r="2843" spans="6:213" s="19" customFormat="1" x14ac:dyDescent="0.25">
      <c r="F2843" s="20"/>
      <c r="G2843" s="20"/>
      <c r="H2843" s="20"/>
      <c r="I2843" s="20"/>
      <c r="J2843" s="21"/>
      <c r="K2843" s="21"/>
      <c r="L2843" s="20"/>
      <c r="M2843" s="20"/>
      <c r="N2843" s="22"/>
      <c r="O2843" s="22"/>
      <c r="P2843" s="22"/>
      <c r="Q2843" s="22"/>
      <c r="U2843" s="20"/>
      <c r="V2843" s="20"/>
      <c r="W2843" s="20"/>
      <c r="X2843" s="27"/>
      <c r="Y2843" s="253"/>
      <c r="Z2843" s="30"/>
      <c r="AA2843" s="30"/>
      <c r="AB2843" s="31"/>
      <c r="AC2843" s="31"/>
      <c r="AD2843" s="31"/>
      <c r="AE2843" s="31"/>
      <c r="AF2843" s="31"/>
      <c r="AG2843" s="241"/>
      <c r="AH2843" s="31"/>
      <c r="AI2843" s="31"/>
      <c r="AJ2843" s="31"/>
      <c r="AK2843" s="31"/>
      <c r="AL2843" s="120"/>
      <c r="AM2843" s="25"/>
      <c r="AN2843" s="25"/>
      <c r="AO2843" s="25"/>
      <c r="AP2843" s="25"/>
      <c r="AQ2843"/>
      <c r="AR2843" s="25"/>
      <c r="AS2843" s="31"/>
      <c r="AT2843" s="25"/>
      <c r="AU2843" s="25"/>
      <c r="AV2843" s="31"/>
      <c r="BC2843" s="1"/>
      <c r="BD2843"/>
      <c r="BE2843"/>
      <c r="BF2843" s="1"/>
      <c r="BG2843"/>
      <c r="BH2843"/>
      <c r="BI2843"/>
      <c r="BJ2843" s="1"/>
      <c r="BK2843" s="1"/>
      <c r="BL2843"/>
      <c r="BM2843" s="1"/>
      <c r="BN2843" s="1"/>
      <c r="BO2843" s="1"/>
      <c r="BP2843" s="1"/>
      <c r="BQ2843" s="1"/>
      <c r="BR2843" s="1"/>
      <c r="BS2843" s="1"/>
      <c r="BT2843" s="22"/>
      <c r="BU2843" s="1"/>
      <c r="BV2843" s="1"/>
      <c r="BW2843" s="1"/>
      <c r="BX2843" s="1"/>
      <c r="BY2843" s="1"/>
      <c r="BZ2843" s="1"/>
      <c r="CA2843" s="1"/>
      <c r="CB2843" s="1"/>
      <c r="CC2843" s="1"/>
      <c r="CD2843" s="1"/>
      <c r="CE2843" s="1"/>
      <c r="CF2843" s="1"/>
      <c r="CG2843" s="1"/>
      <c r="CH2843" s="1"/>
      <c r="CI2843" s="1"/>
      <c r="CJ2843" s="1"/>
      <c r="CK2843" s="1"/>
      <c r="CL2843" s="1"/>
      <c r="CM2843" s="1"/>
      <c r="CN2843" s="1"/>
      <c r="CO2843" s="1"/>
      <c r="CP2843" s="1"/>
      <c r="CQ2843" s="1"/>
      <c r="CR2843" s="1"/>
      <c r="CS2843" s="1"/>
      <c r="CT2843" s="1"/>
      <c r="CU2843" s="1"/>
      <c r="CV2843" s="1"/>
      <c r="CW2843" s="1"/>
      <c r="CX2843" s="1"/>
      <c r="CY2843" s="1"/>
      <c r="CZ2843" s="1"/>
      <c r="DA2843" s="1"/>
      <c r="DB2843" s="1"/>
      <c r="DC2843" s="1"/>
      <c r="DD2843" s="1"/>
      <c r="DE2843" s="1"/>
      <c r="DF2843" s="1"/>
      <c r="DG2843" s="1"/>
      <c r="DH2843" s="1"/>
      <c r="DI2843" s="1"/>
      <c r="DJ2843" s="1"/>
      <c r="DK2843" s="1"/>
      <c r="DL2843" s="1"/>
      <c r="DM2843" s="1"/>
      <c r="DN2843" s="1"/>
      <c r="DO2843" s="1"/>
      <c r="DP2843" s="1"/>
      <c r="DQ2843" s="1"/>
      <c r="DR2843" s="1"/>
      <c r="DS2843" s="1"/>
      <c r="DT2843" s="1"/>
      <c r="DU2843" s="1"/>
      <c r="DV2843" s="1"/>
      <c r="DW2843" s="1"/>
      <c r="DX2843" s="1"/>
      <c r="DY2843" s="1"/>
      <c r="DZ2843" s="1"/>
      <c r="EA2843" s="1"/>
      <c r="EB2843" s="1"/>
      <c r="EC2843" s="1"/>
      <c r="ED2843" s="1"/>
      <c r="EE2843" s="1"/>
      <c r="EF2843" s="1"/>
      <c r="EG2843" s="1"/>
      <c r="EH2843" s="1"/>
      <c r="EI2843" s="1"/>
      <c r="EJ2843" s="1"/>
      <c r="EK2843" s="1"/>
      <c r="EL2843" s="1"/>
      <c r="EM2843" s="1"/>
      <c r="EN2843" s="1"/>
      <c r="EO2843" s="1"/>
      <c r="EP2843" s="1"/>
      <c r="EQ2843" s="1"/>
      <c r="ER2843" s="1"/>
      <c r="ES2843" s="1"/>
      <c r="ET2843" s="1"/>
      <c r="EU2843" s="1"/>
      <c r="EV2843" s="1"/>
      <c r="EW2843" s="1"/>
      <c r="EX2843" s="1"/>
      <c r="EY2843" s="1"/>
      <c r="EZ2843" s="1"/>
      <c r="FA2843" s="1"/>
      <c r="FB2843" s="1"/>
      <c r="FC2843" s="1"/>
      <c r="FD2843" s="1"/>
      <c r="FE2843" s="1"/>
      <c r="FF2843" s="1"/>
      <c r="FG2843" s="1"/>
      <c r="FH2843" s="1"/>
      <c r="FI2843" s="1"/>
      <c r="FJ2843" s="1"/>
      <c r="FK2843" s="1"/>
      <c r="FL2843" s="1"/>
      <c r="FM2843" s="1"/>
      <c r="FN2843" s="1"/>
      <c r="FO2843" s="1"/>
      <c r="FP2843" s="1"/>
      <c r="FQ2843" s="1"/>
      <c r="FR2843" s="1"/>
      <c r="FS2843" s="1"/>
      <c r="FT2843" s="1"/>
      <c r="FU2843" s="1"/>
      <c r="FV2843" s="1"/>
      <c r="FW2843" s="1"/>
      <c r="FX2843" s="1"/>
      <c r="FY2843" s="1"/>
      <c r="FZ2843" s="1"/>
      <c r="GA2843" s="1"/>
      <c r="GB2843" s="1"/>
      <c r="GC2843" s="1"/>
      <c r="GD2843" s="1"/>
      <c r="GE2843" s="1"/>
      <c r="GF2843" s="1"/>
      <c r="GG2843" s="1"/>
      <c r="GH2843" s="1"/>
      <c r="GI2843" s="1"/>
      <c r="GJ2843" s="1"/>
      <c r="GK2843"/>
      <c r="GL2843"/>
      <c r="GM2843"/>
      <c r="GN2843"/>
      <c r="GO2843"/>
      <c r="GP2843"/>
      <c r="GQ2843"/>
      <c r="GR2843"/>
      <c r="GS2843"/>
      <c r="GT2843"/>
      <c r="GU2843"/>
      <c r="GV2843"/>
      <c r="GW2843"/>
      <c r="GX2843"/>
      <c r="GY2843"/>
      <c r="GZ2843"/>
      <c r="HA2843"/>
      <c r="HB2843"/>
      <c r="HC2843"/>
      <c r="HD2843"/>
      <c r="HE2843"/>
    </row>
    <row r="2844" spans="6:213" s="19" customFormat="1" x14ac:dyDescent="0.25">
      <c r="F2844" s="20"/>
      <c r="G2844" s="20"/>
      <c r="H2844" s="20"/>
      <c r="I2844" s="20"/>
      <c r="J2844" s="21"/>
      <c r="K2844" s="21"/>
      <c r="L2844" s="20"/>
      <c r="M2844" s="20"/>
      <c r="N2844" s="22"/>
      <c r="O2844" s="22"/>
      <c r="P2844" s="22"/>
      <c r="Q2844" s="22"/>
      <c r="U2844" s="20"/>
      <c r="V2844" s="20"/>
      <c r="W2844" s="20"/>
      <c r="X2844" s="27"/>
      <c r="Y2844" s="253"/>
      <c r="Z2844" s="30"/>
      <c r="AA2844" s="30"/>
      <c r="AB2844" s="31"/>
      <c r="AC2844" s="31"/>
      <c r="AD2844" s="31"/>
      <c r="AE2844" s="31"/>
      <c r="AF2844" s="31"/>
      <c r="AG2844" s="241"/>
      <c r="AH2844" s="31"/>
      <c r="AI2844" s="31"/>
      <c r="AJ2844" s="31"/>
      <c r="AK2844" s="31"/>
      <c r="AL2844" s="120"/>
      <c r="AM2844" s="25"/>
      <c r="AN2844" s="25"/>
      <c r="AO2844" s="25"/>
      <c r="AP2844" s="25"/>
      <c r="AQ2844"/>
      <c r="AR2844" s="25"/>
      <c r="AS2844" s="31"/>
      <c r="AT2844" s="25"/>
      <c r="AU2844" s="25"/>
      <c r="AV2844" s="31"/>
      <c r="BC2844" s="1"/>
      <c r="BD2844"/>
      <c r="BE2844"/>
      <c r="BF2844" s="1"/>
      <c r="BG2844"/>
      <c r="BH2844"/>
      <c r="BI2844"/>
      <c r="BJ2844" s="1"/>
      <c r="BK2844" s="1"/>
      <c r="BL2844"/>
      <c r="BM2844" s="1"/>
      <c r="BN2844" s="1"/>
      <c r="BO2844" s="1"/>
      <c r="BP2844" s="1"/>
      <c r="BQ2844" s="1"/>
      <c r="BR2844" s="1"/>
      <c r="BS2844" s="1"/>
      <c r="BT2844" s="22"/>
      <c r="BU2844" s="1"/>
      <c r="BV2844" s="1"/>
      <c r="BW2844" s="1"/>
      <c r="BX2844" s="1"/>
      <c r="BY2844" s="1"/>
      <c r="BZ2844" s="1"/>
      <c r="CA2844" s="1"/>
      <c r="CB2844" s="1"/>
      <c r="CC2844" s="1"/>
      <c r="CD2844" s="1"/>
      <c r="CE2844" s="1"/>
      <c r="CF2844" s="1"/>
      <c r="CG2844" s="1"/>
      <c r="CH2844" s="1"/>
      <c r="CI2844" s="1"/>
      <c r="CJ2844" s="1"/>
      <c r="CK2844" s="1"/>
      <c r="CL2844" s="1"/>
      <c r="CM2844" s="1"/>
      <c r="CN2844" s="1"/>
      <c r="CO2844" s="1"/>
      <c r="CP2844" s="1"/>
      <c r="CQ2844" s="1"/>
      <c r="CR2844" s="1"/>
      <c r="CS2844" s="1"/>
      <c r="CT2844" s="1"/>
      <c r="CU2844" s="1"/>
      <c r="CV2844" s="1"/>
      <c r="CW2844" s="1"/>
      <c r="CX2844" s="1"/>
      <c r="CY2844" s="1"/>
      <c r="CZ2844" s="1"/>
      <c r="DA2844" s="1"/>
      <c r="DB2844" s="1"/>
      <c r="DC2844" s="1"/>
      <c r="DD2844" s="1"/>
      <c r="DE2844" s="1"/>
      <c r="DF2844" s="1"/>
      <c r="DG2844" s="1"/>
      <c r="DH2844" s="1"/>
      <c r="DI2844" s="1"/>
      <c r="DJ2844" s="1"/>
      <c r="DK2844" s="1"/>
      <c r="DL2844" s="1"/>
      <c r="DM2844" s="1"/>
      <c r="DN2844" s="1"/>
      <c r="DO2844" s="1"/>
      <c r="DP2844" s="1"/>
      <c r="DQ2844" s="1"/>
      <c r="DR2844" s="1"/>
      <c r="DS2844" s="1"/>
      <c r="DT2844" s="1"/>
      <c r="DU2844" s="1"/>
      <c r="DV2844" s="1"/>
      <c r="DW2844" s="1"/>
      <c r="DX2844" s="1"/>
      <c r="DY2844" s="1"/>
      <c r="DZ2844" s="1"/>
      <c r="EA2844" s="1"/>
      <c r="EB2844" s="1"/>
      <c r="EC2844" s="1"/>
      <c r="ED2844" s="1"/>
      <c r="EE2844" s="1"/>
      <c r="EF2844" s="1"/>
      <c r="EG2844" s="1"/>
      <c r="EH2844" s="1"/>
      <c r="EI2844" s="1"/>
      <c r="EJ2844" s="1"/>
      <c r="EK2844" s="1"/>
      <c r="EL2844" s="1"/>
      <c r="EM2844" s="1"/>
      <c r="EN2844" s="1"/>
      <c r="EO2844" s="1"/>
      <c r="EP2844" s="1"/>
      <c r="EQ2844" s="1"/>
      <c r="ER2844" s="1"/>
      <c r="ES2844" s="1"/>
      <c r="ET2844" s="1"/>
      <c r="EU2844" s="1"/>
      <c r="EV2844" s="1"/>
      <c r="EW2844" s="1"/>
      <c r="EX2844" s="1"/>
      <c r="EY2844" s="1"/>
      <c r="EZ2844" s="1"/>
      <c r="FA2844" s="1"/>
      <c r="FB2844" s="1"/>
      <c r="FC2844" s="1"/>
      <c r="FD2844" s="1"/>
      <c r="FE2844" s="1"/>
      <c r="FF2844" s="1"/>
      <c r="FG2844" s="1"/>
      <c r="FH2844" s="1"/>
      <c r="FI2844" s="1"/>
      <c r="FJ2844" s="1"/>
      <c r="FK2844" s="1"/>
      <c r="FL2844" s="1"/>
      <c r="FM2844" s="1"/>
      <c r="FN2844" s="1"/>
      <c r="FO2844" s="1"/>
      <c r="FP2844" s="1"/>
      <c r="FQ2844" s="1"/>
      <c r="FR2844" s="1"/>
      <c r="FS2844" s="1"/>
      <c r="FT2844" s="1"/>
      <c r="FU2844" s="1"/>
      <c r="FV2844" s="1"/>
      <c r="FW2844" s="1"/>
      <c r="FX2844" s="1"/>
      <c r="FY2844" s="1"/>
      <c r="FZ2844" s="1"/>
      <c r="GA2844" s="1"/>
      <c r="GB2844" s="1"/>
      <c r="GC2844" s="1"/>
      <c r="GD2844" s="1"/>
      <c r="GE2844" s="1"/>
      <c r="GF2844" s="1"/>
      <c r="GG2844" s="1"/>
      <c r="GH2844" s="1"/>
      <c r="GI2844" s="1"/>
      <c r="GJ2844" s="1"/>
      <c r="GK2844"/>
      <c r="GL2844"/>
      <c r="GM2844"/>
      <c r="GN2844"/>
      <c r="GO2844"/>
      <c r="GP2844"/>
      <c r="GQ2844"/>
      <c r="GR2844"/>
      <c r="GS2844"/>
      <c r="GT2844"/>
      <c r="GU2844"/>
      <c r="GV2844"/>
      <c r="GW2844"/>
      <c r="GX2844"/>
      <c r="GY2844"/>
      <c r="GZ2844"/>
      <c r="HA2844"/>
      <c r="HB2844"/>
      <c r="HC2844"/>
      <c r="HD2844"/>
      <c r="HE2844"/>
    </row>
    <row r="2845" spans="6:213" s="19" customFormat="1" x14ac:dyDescent="0.25">
      <c r="F2845" s="20"/>
      <c r="G2845" s="20"/>
      <c r="H2845" s="20"/>
      <c r="I2845" s="20"/>
      <c r="J2845" s="21"/>
      <c r="K2845" s="21"/>
      <c r="L2845" s="20"/>
      <c r="M2845" s="20"/>
      <c r="N2845" s="22"/>
      <c r="O2845" s="22"/>
      <c r="P2845" s="22"/>
      <c r="Q2845" s="22"/>
      <c r="U2845" s="20"/>
      <c r="V2845" s="20"/>
      <c r="W2845" s="20"/>
      <c r="X2845" s="27"/>
      <c r="Y2845" s="253"/>
      <c r="Z2845" s="30"/>
      <c r="AA2845" s="30"/>
      <c r="AB2845" s="31"/>
      <c r="AC2845" s="31"/>
      <c r="AD2845" s="31"/>
      <c r="AE2845" s="31"/>
      <c r="AF2845" s="31"/>
      <c r="AG2845" s="241"/>
      <c r="AH2845" s="31"/>
      <c r="AI2845" s="31"/>
      <c r="AJ2845" s="31"/>
      <c r="AK2845" s="31"/>
      <c r="AL2845" s="120"/>
      <c r="AM2845" s="25"/>
      <c r="AN2845" s="25"/>
      <c r="AO2845" s="25"/>
      <c r="AP2845" s="25"/>
      <c r="AQ2845"/>
      <c r="AR2845" s="25"/>
      <c r="AS2845" s="31"/>
      <c r="AT2845" s="25"/>
      <c r="AU2845" s="25"/>
      <c r="AV2845" s="31"/>
      <c r="BC2845" s="1"/>
      <c r="BD2845"/>
      <c r="BE2845"/>
      <c r="BF2845" s="1"/>
      <c r="BG2845"/>
      <c r="BH2845"/>
      <c r="BI2845"/>
      <c r="BJ2845" s="1"/>
      <c r="BK2845" s="1"/>
      <c r="BL2845"/>
      <c r="BM2845" s="1"/>
      <c r="BN2845" s="1"/>
      <c r="BO2845" s="1"/>
      <c r="BP2845" s="1"/>
      <c r="BQ2845" s="1"/>
      <c r="BR2845" s="1"/>
      <c r="BS2845" s="1"/>
      <c r="BT2845" s="22"/>
      <c r="BU2845" s="1"/>
      <c r="BV2845" s="1"/>
      <c r="BW2845" s="1"/>
      <c r="BX2845" s="1"/>
      <c r="BY2845" s="1"/>
      <c r="BZ2845" s="1"/>
      <c r="CA2845" s="1"/>
      <c r="CB2845" s="1"/>
      <c r="CC2845" s="1"/>
      <c r="CD2845" s="1"/>
      <c r="CE2845" s="1"/>
      <c r="CF2845" s="1"/>
      <c r="CG2845" s="1"/>
      <c r="CH2845" s="1"/>
      <c r="CI2845" s="1"/>
      <c r="CJ2845" s="1"/>
      <c r="CK2845" s="1"/>
      <c r="CL2845" s="1"/>
      <c r="CM2845" s="1"/>
      <c r="CN2845" s="1"/>
      <c r="CO2845" s="1"/>
      <c r="CP2845" s="1"/>
      <c r="CQ2845" s="1"/>
      <c r="CR2845" s="1"/>
      <c r="CS2845" s="1"/>
      <c r="CT2845" s="1"/>
      <c r="CU2845" s="1"/>
      <c r="CV2845" s="1"/>
      <c r="CW2845" s="1"/>
      <c r="CX2845" s="1"/>
      <c r="CY2845" s="1"/>
      <c r="CZ2845" s="1"/>
      <c r="DA2845" s="1"/>
      <c r="DB2845" s="1"/>
      <c r="DC2845" s="1"/>
      <c r="DD2845" s="1"/>
      <c r="DE2845" s="1"/>
      <c r="DF2845" s="1"/>
      <c r="DG2845" s="1"/>
      <c r="DH2845" s="1"/>
      <c r="DI2845" s="1"/>
      <c r="DJ2845" s="1"/>
      <c r="DK2845" s="1"/>
      <c r="DL2845" s="1"/>
      <c r="DM2845" s="1"/>
      <c r="DN2845" s="1"/>
      <c r="DO2845" s="1"/>
      <c r="DP2845" s="1"/>
      <c r="DQ2845" s="1"/>
      <c r="DR2845" s="1"/>
      <c r="DS2845" s="1"/>
      <c r="DT2845" s="1"/>
      <c r="DU2845" s="1"/>
      <c r="DV2845" s="1"/>
      <c r="DW2845" s="1"/>
      <c r="DX2845" s="1"/>
      <c r="DY2845" s="1"/>
      <c r="DZ2845" s="1"/>
      <c r="EA2845" s="1"/>
      <c r="EB2845" s="1"/>
      <c r="EC2845" s="1"/>
      <c r="ED2845" s="1"/>
      <c r="EE2845" s="1"/>
      <c r="EF2845" s="1"/>
      <c r="EG2845" s="1"/>
      <c r="EH2845" s="1"/>
      <c r="EI2845" s="1"/>
      <c r="EJ2845" s="1"/>
      <c r="EK2845" s="1"/>
      <c r="EL2845" s="1"/>
      <c r="EM2845" s="1"/>
      <c r="EN2845" s="1"/>
      <c r="EO2845" s="1"/>
      <c r="EP2845" s="1"/>
      <c r="EQ2845" s="1"/>
      <c r="ER2845" s="1"/>
      <c r="ES2845" s="1"/>
      <c r="ET2845" s="1"/>
      <c r="EU2845" s="1"/>
      <c r="EV2845" s="1"/>
      <c r="EW2845" s="1"/>
      <c r="EX2845" s="1"/>
      <c r="EY2845" s="1"/>
      <c r="EZ2845" s="1"/>
      <c r="FA2845" s="1"/>
      <c r="FB2845" s="1"/>
      <c r="FC2845" s="1"/>
      <c r="FD2845" s="1"/>
      <c r="FE2845" s="1"/>
      <c r="FF2845" s="1"/>
      <c r="FG2845" s="1"/>
      <c r="FH2845" s="1"/>
      <c r="FI2845" s="1"/>
      <c r="FJ2845" s="1"/>
      <c r="FK2845" s="1"/>
      <c r="FL2845" s="1"/>
      <c r="FM2845" s="1"/>
      <c r="FN2845" s="1"/>
      <c r="FO2845" s="1"/>
      <c r="FP2845" s="1"/>
      <c r="FQ2845" s="1"/>
      <c r="FR2845" s="1"/>
      <c r="FS2845" s="1"/>
      <c r="FT2845" s="1"/>
      <c r="FU2845" s="1"/>
      <c r="FV2845" s="1"/>
      <c r="FW2845" s="1"/>
      <c r="FX2845" s="1"/>
      <c r="FY2845" s="1"/>
      <c r="FZ2845" s="1"/>
      <c r="GA2845" s="1"/>
      <c r="GB2845" s="1"/>
      <c r="GC2845" s="1"/>
      <c r="GD2845" s="1"/>
      <c r="GE2845" s="1"/>
      <c r="GF2845" s="1"/>
      <c r="GG2845" s="1"/>
      <c r="GH2845" s="1"/>
      <c r="GI2845" s="1"/>
      <c r="GJ2845" s="1"/>
      <c r="GK2845"/>
      <c r="GL2845"/>
      <c r="GM2845"/>
      <c r="GN2845"/>
      <c r="GO2845"/>
      <c r="GP2845"/>
      <c r="GQ2845"/>
      <c r="GR2845"/>
      <c r="GS2845"/>
      <c r="GT2845"/>
      <c r="GU2845"/>
      <c r="GV2845"/>
      <c r="GW2845"/>
      <c r="GX2845"/>
      <c r="GY2845"/>
      <c r="GZ2845"/>
      <c r="HA2845"/>
      <c r="HB2845"/>
      <c r="HC2845"/>
      <c r="HD2845"/>
      <c r="HE2845"/>
    </row>
    <row r="2846" spans="6:213" s="19" customFormat="1" x14ac:dyDescent="0.25">
      <c r="F2846" s="20"/>
      <c r="G2846" s="20"/>
      <c r="H2846" s="20"/>
      <c r="I2846" s="20"/>
      <c r="J2846" s="21"/>
      <c r="K2846" s="21"/>
      <c r="L2846" s="20"/>
      <c r="M2846" s="20"/>
      <c r="N2846" s="22"/>
      <c r="O2846" s="22"/>
      <c r="P2846" s="22"/>
      <c r="Q2846" s="22"/>
      <c r="U2846" s="20"/>
      <c r="V2846" s="20"/>
      <c r="W2846" s="20"/>
      <c r="X2846" s="27"/>
      <c r="Y2846" s="253"/>
      <c r="Z2846" s="30"/>
      <c r="AA2846" s="30"/>
      <c r="AB2846" s="31"/>
      <c r="AC2846" s="31"/>
      <c r="AD2846" s="31"/>
      <c r="AE2846" s="31"/>
      <c r="AF2846" s="31"/>
      <c r="AG2846" s="241"/>
      <c r="AH2846" s="31"/>
      <c r="AI2846" s="31"/>
      <c r="AJ2846" s="31"/>
      <c r="AK2846" s="31"/>
      <c r="AL2846" s="120"/>
      <c r="AM2846" s="25"/>
      <c r="AN2846" s="25"/>
      <c r="AO2846" s="25"/>
      <c r="AP2846" s="25"/>
      <c r="AQ2846"/>
      <c r="AR2846" s="25"/>
      <c r="AS2846" s="31"/>
      <c r="AT2846" s="25"/>
      <c r="AU2846" s="25"/>
      <c r="AV2846" s="31"/>
      <c r="BC2846" s="1"/>
      <c r="BD2846"/>
      <c r="BE2846"/>
      <c r="BF2846" s="1"/>
      <c r="BG2846"/>
      <c r="BH2846"/>
      <c r="BI2846"/>
      <c r="BJ2846" s="1"/>
      <c r="BK2846" s="1"/>
      <c r="BL2846"/>
      <c r="BM2846" s="1"/>
      <c r="BN2846" s="1"/>
      <c r="BO2846" s="1"/>
      <c r="BP2846" s="1"/>
      <c r="BQ2846" s="1"/>
      <c r="BR2846" s="1"/>
      <c r="BS2846" s="1"/>
      <c r="BT2846" s="22"/>
      <c r="BU2846" s="1"/>
      <c r="BV2846" s="1"/>
      <c r="BW2846" s="1"/>
      <c r="BX2846" s="1"/>
      <c r="BY2846" s="1"/>
      <c r="BZ2846" s="1"/>
      <c r="CA2846" s="1"/>
      <c r="CB2846" s="1"/>
      <c r="CC2846" s="1"/>
      <c r="CD2846" s="1"/>
      <c r="CE2846" s="1"/>
      <c r="CF2846" s="1"/>
      <c r="CG2846" s="1"/>
      <c r="CH2846" s="1"/>
      <c r="CI2846" s="1"/>
      <c r="CJ2846" s="1"/>
      <c r="CK2846" s="1"/>
      <c r="CL2846" s="1"/>
      <c r="CM2846" s="1"/>
      <c r="CN2846" s="1"/>
      <c r="CO2846" s="1"/>
      <c r="CP2846" s="1"/>
      <c r="CQ2846" s="1"/>
      <c r="CR2846" s="1"/>
      <c r="CS2846" s="1"/>
      <c r="CT2846" s="1"/>
      <c r="CU2846" s="1"/>
      <c r="CV2846" s="1"/>
      <c r="CW2846" s="1"/>
      <c r="CX2846" s="1"/>
      <c r="CY2846" s="1"/>
      <c r="CZ2846" s="1"/>
      <c r="DA2846" s="1"/>
      <c r="DB2846" s="1"/>
      <c r="DC2846" s="1"/>
      <c r="DD2846" s="1"/>
      <c r="DE2846" s="1"/>
      <c r="DF2846" s="1"/>
      <c r="DG2846" s="1"/>
      <c r="DH2846" s="1"/>
      <c r="DI2846" s="1"/>
      <c r="DJ2846" s="1"/>
      <c r="DK2846" s="1"/>
      <c r="DL2846" s="1"/>
      <c r="DM2846" s="1"/>
      <c r="DN2846" s="1"/>
      <c r="DO2846" s="1"/>
      <c r="DP2846" s="1"/>
      <c r="DQ2846" s="1"/>
      <c r="DR2846" s="1"/>
      <c r="DS2846" s="1"/>
      <c r="DT2846" s="1"/>
      <c r="DU2846" s="1"/>
      <c r="DV2846" s="1"/>
      <c r="DW2846" s="1"/>
      <c r="DX2846" s="1"/>
      <c r="DY2846" s="1"/>
      <c r="DZ2846" s="1"/>
      <c r="EA2846" s="1"/>
      <c r="EB2846" s="1"/>
      <c r="EC2846" s="1"/>
      <c r="ED2846" s="1"/>
      <c r="EE2846" s="1"/>
      <c r="EF2846" s="1"/>
      <c r="EG2846" s="1"/>
      <c r="EH2846" s="1"/>
      <c r="EI2846" s="1"/>
      <c r="EJ2846" s="1"/>
      <c r="EK2846" s="1"/>
      <c r="EL2846" s="1"/>
      <c r="EM2846" s="1"/>
      <c r="EN2846" s="1"/>
      <c r="EO2846" s="1"/>
      <c r="EP2846" s="1"/>
      <c r="EQ2846" s="1"/>
      <c r="ER2846" s="1"/>
      <c r="ES2846" s="1"/>
      <c r="ET2846" s="1"/>
      <c r="EU2846" s="1"/>
      <c r="EV2846" s="1"/>
      <c r="EW2846" s="1"/>
      <c r="EX2846" s="1"/>
      <c r="EY2846" s="1"/>
      <c r="EZ2846" s="1"/>
      <c r="FA2846" s="1"/>
      <c r="FB2846" s="1"/>
      <c r="FC2846" s="1"/>
      <c r="FD2846" s="1"/>
      <c r="FE2846" s="1"/>
      <c r="FF2846" s="1"/>
      <c r="FG2846" s="1"/>
      <c r="FH2846" s="1"/>
      <c r="FI2846" s="1"/>
      <c r="FJ2846" s="1"/>
      <c r="FK2846" s="1"/>
      <c r="FL2846" s="1"/>
      <c r="FM2846" s="1"/>
      <c r="FN2846" s="1"/>
      <c r="FO2846" s="1"/>
      <c r="FP2846" s="1"/>
      <c r="FQ2846" s="1"/>
      <c r="FR2846" s="1"/>
      <c r="FS2846" s="1"/>
      <c r="FT2846" s="1"/>
      <c r="FU2846" s="1"/>
      <c r="FV2846" s="1"/>
      <c r="FW2846" s="1"/>
      <c r="FX2846" s="1"/>
      <c r="FY2846" s="1"/>
      <c r="FZ2846" s="1"/>
      <c r="GA2846" s="1"/>
      <c r="GB2846" s="1"/>
      <c r="GC2846" s="1"/>
      <c r="GD2846" s="1"/>
      <c r="GE2846" s="1"/>
      <c r="GF2846" s="1"/>
      <c r="GG2846" s="1"/>
      <c r="GH2846" s="1"/>
      <c r="GI2846" s="1"/>
      <c r="GJ2846" s="1"/>
      <c r="GK2846"/>
      <c r="GL2846"/>
      <c r="GM2846"/>
      <c r="GN2846"/>
      <c r="GO2846"/>
      <c r="GP2846"/>
      <c r="GQ2846"/>
      <c r="GR2846"/>
      <c r="GS2846"/>
      <c r="GT2846"/>
      <c r="GU2846"/>
      <c r="GV2846"/>
      <c r="GW2846"/>
      <c r="GX2846"/>
      <c r="GY2846"/>
      <c r="GZ2846"/>
      <c r="HA2846"/>
      <c r="HB2846"/>
      <c r="HC2846"/>
      <c r="HD2846"/>
      <c r="HE2846"/>
    </row>
    <row r="2847" spans="6:213" s="19" customFormat="1" x14ac:dyDescent="0.25">
      <c r="F2847" s="20"/>
      <c r="G2847" s="20"/>
      <c r="H2847" s="20"/>
      <c r="I2847" s="20"/>
      <c r="J2847" s="21"/>
      <c r="K2847" s="21"/>
      <c r="L2847" s="20"/>
      <c r="M2847" s="20"/>
      <c r="N2847" s="22"/>
      <c r="O2847" s="22"/>
      <c r="P2847" s="22"/>
      <c r="Q2847" s="22"/>
      <c r="U2847" s="20"/>
      <c r="V2847" s="20"/>
      <c r="W2847" s="20"/>
      <c r="X2847" s="27"/>
      <c r="Y2847" s="253"/>
      <c r="Z2847" s="30"/>
      <c r="AA2847" s="30"/>
      <c r="AB2847" s="31"/>
      <c r="AC2847" s="31"/>
      <c r="AD2847" s="31"/>
      <c r="AE2847" s="31"/>
      <c r="AF2847" s="31"/>
      <c r="AG2847" s="241"/>
      <c r="AH2847" s="31"/>
      <c r="AI2847" s="31"/>
      <c r="AJ2847" s="31"/>
      <c r="AK2847" s="31"/>
      <c r="AL2847" s="120"/>
      <c r="AM2847" s="25"/>
      <c r="AN2847" s="25"/>
      <c r="AO2847" s="25"/>
      <c r="AP2847" s="25"/>
      <c r="AQ2847"/>
      <c r="AR2847" s="25"/>
      <c r="AS2847" s="31"/>
      <c r="AT2847" s="25"/>
      <c r="AU2847" s="25"/>
      <c r="AV2847" s="31"/>
      <c r="BC2847" s="1"/>
      <c r="BD2847"/>
      <c r="BE2847"/>
      <c r="BF2847" s="1"/>
      <c r="BG2847"/>
      <c r="BH2847"/>
      <c r="BI2847"/>
      <c r="BJ2847" s="1"/>
      <c r="BK2847" s="1"/>
      <c r="BL2847"/>
      <c r="BM2847" s="1"/>
      <c r="BN2847" s="1"/>
      <c r="BO2847" s="1"/>
      <c r="BP2847" s="1"/>
      <c r="BQ2847" s="1"/>
      <c r="BR2847" s="1"/>
      <c r="BS2847" s="1"/>
      <c r="BT2847" s="22"/>
      <c r="BU2847" s="1"/>
      <c r="BV2847" s="1"/>
      <c r="BW2847" s="1"/>
      <c r="BX2847" s="1"/>
      <c r="BY2847" s="1"/>
      <c r="BZ2847" s="1"/>
      <c r="CA2847" s="1"/>
      <c r="CB2847" s="1"/>
      <c r="CC2847" s="1"/>
      <c r="CD2847" s="1"/>
      <c r="CE2847" s="1"/>
      <c r="CF2847" s="1"/>
      <c r="CG2847" s="1"/>
      <c r="CH2847" s="1"/>
      <c r="CI2847" s="1"/>
      <c r="CJ2847" s="1"/>
      <c r="CK2847" s="1"/>
      <c r="CL2847" s="1"/>
      <c r="CM2847" s="1"/>
      <c r="CN2847" s="1"/>
      <c r="CO2847" s="1"/>
      <c r="CP2847" s="1"/>
      <c r="CQ2847" s="1"/>
      <c r="CR2847" s="1"/>
      <c r="CS2847" s="1"/>
      <c r="CT2847" s="1"/>
      <c r="CU2847" s="1"/>
      <c r="CV2847" s="1"/>
      <c r="CW2847" s="1"/>
      <c r="CX2847" s="1"/>
      <c r="CY2847" s="1"/>
      <c r="CZ2847" s="1"/>
      <c r="DA2847" s="1"/>
      <c r="DB2847" s="1"/>
      <c r="DC2847" s="1"/>
      <c r="DD2847" s="1"/>
      <c r="DE2847" s="1"/>
      <c r="DF2847" s="1"/>
      <c r="DG2847" s="1"/>
      <c r="DH2847" s="1"/>
      <c r="DI2847" s="1"/>
      <c r="DJ2847" s="1"/>
      <c r="DK2847" s="1"/>
      <c r="DL2847" s="1"/>
      <c r="DM2847" s="1"/>
      <c r="DN2847" s="1"/>
      <c r="DO2847" s="1"/>
      <c r="DP2847" s="1"/>
      <c r="DQ2847" s="1"/>
      <c r="DR2847" s="1"/>
      <c r="DS2847" s="1"/>
      <c r="DT2847" s="1"/>
      <c r="DU2847" s="1"/>
      <c r="DV2847" s="1"/>
      <c r="DW2847" s="1"/>
      <c r="DX2847" s="1"/>
      <c r="DY2847" s="1"/>
      <c r="DZ2847" s="1"/>
      <c r="EA2847" s="1"/>
      <c r="EB2847" s="1"/>
      <c r="EC2847" s="1"/>
      <c r="ED2847" s="1"/>
      <c r="EE2847" s="1"/>
      <c r="EF2847" s="1"/>
      <c r="EG2847" s="1"/>
      <c r="EH2847" s="1"/>
      <c r="EI2847" s="1"/>
      <c r="EJ2847" s="1"/>
      <c r="EK2847" s="1"/>
      <c r="EL2847" s="1"/>
      <c r="EM2847" s="1"/>
      <c r="EN2847" s="1"/>
      <c r="EO2847" s="1"/>
      <c r="EP2847" s="1"/>
      <c r="EQ2847" s="1"/>
      <c r="ER2847" s="1"/>
      <c r="ES2847" s="1"/>
      <c r="ET2847" s="1"/>
      <c r="EU2847" s="1"/>
      <c r="EV2847" s="1"/>
      <c r="EW2847" s="1"/>
      <c r="EX2847" s="1"/>
      <c r="EY2847" s="1"/>
      <c r="EZ2847" s="1"/>
      <c r="FA2847" s="1"/>
      <c r="FB2847" s="1"/>
      <c r="FC2847" s="1"/>
      <c r="FD2847" s="1"/>
      <c r="FE2847" s="1"/>
      <c r="FF2847" s="1"/>
      <c r="FG2847" s="1"/>
      <c r="FH2847" s="1"/>
      <c r="FI2847" s="1"/>
      <c r="FJ2847" s="1"/>
      <c r="FK2847" s="1"/>
      <c r="FL2847" s="1"/>
      <c r="FM2847" s="1"/>
      <c r="FN2847" s="1"/>
      <c r="FO2847" s="1"/>
      <c r="FP2847" s="1"/>
      <c r="FQ2847" s="1"/>
      <c r="FR2847" s="1"/>
      <c r="FS2847" s="1"/>
      <c r="FT2847" s="1"/>
      <c r="FU2847" s="1"/>
      <c r="FV2847" s="1"/>
      <c r="FW2847" s="1"/>
      <c r="FX2847" s="1"/>
      <c r="FY2847" s="1"/>
      <c r="FZ2847" s="1"/>
      <c r="GA2847" s="1"/>
      <c r="GB2847" s="1"/>
      <c r="GC2847" s="1"/>
      <c r="GD2847" s="1"/>
      <c r="GE2847" s="1"/>
      <c r="GF2847" s="1"/>
      <c r="GG2847" s="1"/>
      <c r="GH2847" s="1"/>
      <c r="GI2847" s="1"/>
      <c r="GJ2847" s="1"/>
      <c r="GK2847"/>
      <c r="GL2847"/>
      <c r="GM2847"/>
      <c r="GN2847"/>
      <c r="GO2847"/>
      <c r="GP2847"/>
      <c r="GQ2847"/>
      <c r="GR2847"/>
      <c r="GS2847"/>
      <c r="GT2847"/>
      <c r="GU2847"/>
      <c r="GV2847"/>
      <c r="GW2847"/>
      <c r="GX2847"/>
      <c r="GY2847"/>
      <c r="GZ2847"/>
      <c r="HA2847"/>
      <c r="HB2847"/>
      <c r="HC2847"/>
      <c r="HD2847"/>
      <c r="HE2847"/>
    </row>
    <row r="2848" spans="6:213" s="19" customFormat="1" x14ac:dyDescent="0.25">
      <c r="F2848" s="20"/>
      <c r="G2848" s="20"/>
      <c r="H2848" s="20"/>
      <c r="I2848" s="20"/>
      <c r="J2848" s="21"/>
      <c r="K2848" s="21"/>
      <c r="L2848" s="20"/>
      <c r="M2848" s="20"/>
      <c r="N2848" s="22"/>
      <c r="O2848" s="22"/>
      <c r="P2848" s="22"/>
      <c r="Q2848" s="22"/>
      <c r="U2848" s="20"/>
      <c r="V2848" s="20"/>
      <c r="W2848" s="20"/>
      <c r="X2848" s="27"/>
      <c r="Y2848" s="253"/>
      <c r="Z2848" s="30"/>
      <c r="AA2848" s="30"/>
      <c r="AB2848" s="31"/>
      <c r="AC2848" s="31"/>
      <c r="AD2848" s="31"/>
      <c r="AE2848" s="31"/>
      <c r="AF2848" s="31"/>
      <c r="AG2848" s="241"/>
      <c r="AH2848" s="31"/>
      <c r="AI2848" s="31"/>
      <c r="AJ2848" s="31"/>
      <c r="AK2848" s="31"/>
      <c r="AL2848" s="120"/>
      <c r="AM2848" s="25"/>
      <c r="AN2848" s="25"/>
      <c r="AO2848" s="25"/>
      <c r="AP2848" s="25"/>
      <c r="AQ2848"/>
      <c r="AR2848" s="25"/>
      <c r="AS2848" s="31"/>
      <c r="AT2848" s="25"/>
      <c r="AU2848" s="25"/>
      <c r="AV2848" s="31"/>
      <c r="BC2848" s="1"/>
      <c r="BD2848"/>
      <c r="BE2848"/>
      <c r="BF2848" s="1"/>
      <c r="BG2848"/>
      <c r="BH2848"/>
      <c r="BI2848"/>
      <c r="BJ2848" s="1"/>
      <c r="BK2848" s="1"/>
      <c r="BL2848"/>
      <c r="BM2848" s="1"/>
      <c r="BN2848" s="1"/>
      <c r="BO2848" s="1"/>
      <c r="BP2848" s="1"/>
      <c r="BQ2848" s="1"/>
      <c r="BR2848" s="1"/>
      <c r="BS2848" s="1"/>
      <c r="BT2848" s="22"/>
      <c r="BU2848" s="1"/>
      <c r="BV2848" s="1"/>
      <c r="BW2848" s="1"/>
      <c r="BX2848" s="1"/>
      <c r="BY2848" s="1"/>
      <c r="BZ2848" s="1"/>
      <c r="CA2848" s="1"/>
      <c r="CB2848" s="1"/>
      <c r="CC2848" s="1"/>
      <c r="CD2848" s="1"/>
      <c r="CE2848" s="1"/>
      <c r="CF2848" s="1"/>
      <c r="CG2848" s="1"/>
      <c r="CH2848" s="1"/>
      <c r="CI2848" s="1"/>
      <c r="CJ2848" s="1"/>
      <c r="CK2848" s="1"/>
      <c r="CL2848" s="1"/>
      <c r="CM2848" s="1"/>
      <c r="CN2848" s="1"/>
      <c r="CO2848" s="1"/>
      <c r="CP2848" s="1"/>
      <c r="CQ2848" s="1"/>
      <c r="CR2848" s="1"/>
      <c r="CS2848" s="1"/>
      <c r="CT2848" s="1"/>
      <c r="CU2848" s="1"/>
      <c r="CV2848" s="1"/>
      <c r="CW2848" s="1"/>
      <c r="CX2848" s="1"/>
      <c r="CY2848" s="1"/>
      <c r="CZ2848" s="1"/>
      <c r="DA2848" s="1"/>
      <c r="DB2848" s="1"/>
      <c r="DC2848" s="1"/>
      <c r="DD2848" s="1"/>
      <c r="DE2848" s="1"/>
      <c r="DF2848" s="1"/>
      <c r="DG2848" s="1"/>
      <c r="DH2848" s="1"/>
      <c r="DI2848" s="1"/>
      <c r="DJ2848" s="1"/>
      <c r="DK2848" s="1"/>
      <c r="DL2848" s="1"/>
      <c r="DM2848" s="1"/>
      <c r="DN2848" s="1"/>
      <c r="DO2848" s="1"/>
      <c r="DP2848" s="1"/>
      <c r="DQ2848" s="1"/>
      <c r="DR2848" s="1"/>
      <c r="DS2848" s="1"/>
      <c r="DT2848" s="1"/>
      <c r="DU2848" s="1"/>
      <c r="DV2848" s="1"/>
      <c r="DW2848" s="1"/>
      <c r="DX2848" s="1"/>
      <c r="DY2848" s="1"/>
      <c r="DZ2848" s="1"/>
      <c r="EA2848" s="1"/>
      <c r="EB2848" s="1"/>
      <c r="EC2848" s="1"/>
      <c r="ED2848" s="1"/>
      <c r="EE2848" s="1"/>
      <c r="EF2848" s="1"/>
      <c r="EG2848" s="1"/>
      <c r="EH2848" s="1"/>
      <c r="EI2848" s="1"/>
      <c r="EJ2848" s="1"/>
      <c r="EK2848" s="1"/>
      <c r="EL2848" s="1"/>
      <c r="EM2848" s="1"/>
      <c r="EN2848" s="1"/>
      <c r="EO2848" s="1"/>
      <c r="EP2848" s="1"/>
      <c r="EQ2848" s="1"/>
      <c r="ER2848" s="1"/>
      <c r="ES2848" s="1"/>
      <c r="ET2848" s="1"/>
      <c r="EU2848" s="1"/>
      <c r="EV2848" s="1"/>
      <c r="EW2848" s="1"/>
      <c r="EX2848" s="1"/>
      <c r="EY2848" s="1"/>
      <c r="EZ2848" s="1"/>
      <c r="FA2848" s="1"/>
      <c r="FB2848" s="1"/>
      <c r="FC2848" s="1"/>
      <c r="FD2848" s="1"/>
      <c r="FE2848" s="1"/>
      <c r="FF2848" s="1"/>
      <c r="FG2848" s="1"/>
      <c r="FH2848" s="1"/>
      <c r="FI2848" s="1"/>
      <c r="FJ2848" s="1"/>
      <c r="FK2848" s="1"/>
      <c r="FL2848" s="1"/>
      <c r="FM2848" s="1"/>
      <c r="FN2848" s="1"/>
      <c r="FO2848" s="1"/>
      <c r="FP2848" s="1"/>
      <c r="FQ2848" s="1"/>
      <c r="FR2848" s="1"/>
      <c r="FS2848" s="1"/>
      <c r="FT2848" s="1"/>
      <c r="FU2848" s="1"/>
      <c r="FV2848" s="1"/>
      <c r="FW2848" s="1"/>
      <c r="FX2848" s="1"/>
      <c r="FY2848" s="1"/>
      <c r="FZ2848" s="1"/>
      <c r="GA2848" s="1"/>
      <c r="GB2848" s="1"/>
      <c r="GC2848" s="1"/>
      <c r="GD2848" s="1"/>
      <c r="GE2848" s="1"/>
      <c r="GF2848" s="1"/>
      <c r="GG2848" s="1"/>
      <c r="GH2848" s="1"/>
      <c r="GI2848" s="1"/>
      <c r="GJ2848" s="1"/>
      <c r="GK2848"/>
      <c r="GL2848"/>
      <c r="GM2848"/>
      <c r="GN2848"/>
      <c r="GO2848"/>
      <c r="GP2848"/>
      <c r="GQ2848"/>
      <c r="GR2848"/>
      <c r="GS2848"/>
      <c r="GT2848"/>
      <c r="GU2848"/>
      <c r="GV2848"/>
      <c r="GW2848"/>
      <c r="GX2848"/>
      <c r="GY2848"/>
      <c r="GZ2848"/>
      <c r="HA2848"/>
      <c r="HB2848"/>
      <c r="HC2848"/>
      <c r="HD2848"/>
      <c r="HE2848"/>
    </row>
    <row r="2849" spans="6:213" s="19" customFormat="1" x14ac:dyDescent="0.25">
      <c r="F2849" s="20"/>
      <c r="G2849" s="20"/>
      <c r="H2849" s="20"/>
      <c r="I2849" s="20"/>
      <c r="J2849" s="21"/>
      <c r="K2849" s="21"/>
      <c r="L2849" s="20"/>
      <c r="M2849" s="20"/>
      <c r="N2849" s="22"/>
      <c r="O2849" s="22"/>
      <c r="P2849" s="22"/>
      <c r="Q2849" s="22"/>
      <c r="U2849" s="20"/>
      <c r="V2849" s="20"/>
      <c r="W2849" s="20"/>
      <c r="X2849" s="27"/>
      <c r="Y2849" s="253"/>
      <c r="Z2849" s="30"/>
      <c r="AA2849" s="30"/>
      <c r="AB2849" s="31"/>
      <c r="AC2849" s="31"/>
      <c r="AD2849" s="31"/>
      <c r="AE2849" s="31"/>
      <c r="AF2849" s="31"/>
      <c r="AG2849" s="241"/>
      <c r="AH2849" s="31"/>
      <c r="AI2849" s="31"/>
      <c r="AJ2849" s="31"/>
      <c r="AK2849" s="31"/>
      <c r="AL2849" s="120"/>
      <c r="AM2849" s="25"/>
      <c r="AN2849" s="25"/>
      <c r="AO2849" s="25"/>
      <c r="AP2849" s="25"/>
      <c r="AQ2849"/>
      <c r="AR2849" s="25"/>
      <c r="AS2849" s="31"/>
      <c r="AT2849" s="25"/>
      <c r="AU2849" s="25"/>
      <c r="AV2849" s="31"/>
      <c r="BC2849" s="1"/>
      <c r="BD2849"/>
      <c r="BE2849"/>
      <c r="BF2849" s="1"/>
      <c r="BG2849"/>
      <c r="BH2849"/>
      <c r="BI2849"/>
      <c r="BJ2849" s="1"/>
      <c r="BK2849" s="1"/>
      <c r="BL2849"/>
      <c r="BM2849" s="1"/>
      <c r="BN2849" s="1"/>
      <c r="BO2849" s="1"/>
      <c r="BP2849" s="1"/>
      <c r="BQ2849" s="1"/>
      <c r="BR2849" s="1"/>
      <c r="BS2849" s="1"/>
      <c r="BT2849" s="22"/>
      <c r="BU2849" s="1"/>
      <c r="BV2849" s="1"/>
      <c r="BW2849" s="1"/>
      <c r="BX2849" s="1"/>
      <c r="BY2849" s="1"/>
      <c r="BZ2849" s="1"/>
      <c r="CA2849" s="1"/>
      <c r="CB2849" s="1"/>
      <c r="CC2849" s="1"/>
      <c r="CD2849" s="1"/>
      <c r="CE2849" s="1"/>
      <c r="CF2849" s="1"/>
      <c r="CG2849" s="1"/>
      <c r="CH2849" s="1"/>
      <c r="CI2849" s="1"/>
      <c r="CJ2849" s="1"/>
      <c r="CK2849" s="1"/>
      <c r="CL2849" s="1"/>
      <c r="CM2849" s="1"/>
      <c r="CN2849" s="1"/>
      <c r="CO2849" s="1"/>
      <c r="CP2849" s="1"/>
      <c r="CQ2849" s="1"/>
      <c r="CR2849" s="1"/>
      <c r="CS2849" s="1"/>
      <c r="CT2849" s="1"/>
      <c r="CU2849" s="1"/>
      <c r="CV2849" s="1"/>
      <c r="CW2849" s="1"/>
      <c r="CX2849" s="1"/>
      <c r="CY2849" s="1"/>
      <c r="CZ2849" s="1"/>
      <c r="DA2849" s="1"/>
      <c r="DB2849" s="1"/>
      <c r="DC2849" s="1"/>
      <c r="DD2849" s="1"/>
      <c r="DE2849" s="1"/>
      <c r="DF2849" s="1"/>
      <c r="DG2849" s="1"/>
      <c r="DH2849" s="1"/>
      <c r="DI2849" s="1"/>
      <c r="DJ2849" s="1"/>
      <c r="DK2849" s="1"/>
      <c r="DL2849" s="1"/>
      <c r="DM2849" s="1"/>
      <c r="DN2849" s="1"/>
      <c r="DO2849" s="1"/>
      <c r="DP2849" s="1"/>
      <c r="DQ2849" s="1"/>
      <c r="DR2849" s="1"/>
      <c r="DS2849" s="1"/>
      <c r="DT2849" s="1"/>
      <c r="DU2849" s="1"/>
      <c r="DV2849" s="1"/>
      <c r="DW2849" s="1"/>
      <c r="DX2849" s="1"/>
      <c r="DY2849" s="1"/>
      <c r="DZ2849" s="1"/>
      <c r="EA2849" s="1"/>
      <c r="EB2849" s="1"/>
      <c r="EC2849" s="1"/>
      <c r="ED2849" s="1"/>
      <c r="EE2849" s="1"/>
      <c r="EF2849" s="1"/>
      <c r="EG2849" s="1"/>
      <c r="EH2849" s="1"/>
      <c r="EI2849" s="1"/>
      <c r="EJ2849" s="1"/>
      <c r="EK2849" s="1"/>
      <c r="EL2849" s="1"/>
      <c r="EM2849" s="1"/>
      <c r="EN2849" s="1"/>
      <c r="EO2849" s="1"/>
      <c r="EP2849" s="1"/>
      <c r="EQ2849" s="1"/>
      <c r="ER2849" s="1"/>
      <c r="ES2849" s="1"/>
      <c r="ET2849" s="1"/>
      <c r="EU2849" s="1"/>
      <c r="EV2849" s="1"/>
      <c r="EW2849" s="1"/>
      <c r="EX2849" s="1"/>
      <c r="EY2849" s="1"/>
      <c r="EZ2849" s="1"/>
      <c r="FA2849" s="1"/>
      <c r="FB2849" s="1"/>
      <c r="FC2849" s="1"/>
      <c r="FD2849" s="1"/>
      <c r="FE2849" s="1"/>
      <c r="FF2849" s="1"/>
      <c r="FG2849" s="1"/>
      <c r="FH2849" s="1"/>
      <c r="FI2849" s="1"/>
      <c r="FJ2849" s="1"/>
      <c r="FK2849" s="1"/>
      <c r="FL2849" s="1"/>
      <c r="FM2849" s="1"/>
      <c r="FN2849" s="1"/>
      <c r="FO2849" s="1"/>
      <c r="FP2849" s="1"/>
      <c r="FQ2849" s="1"/>
      <c r="FR2849" s="1"/>
      <c r="FS2849" s="1"/>
      <c r="FT2849" s="1"/>
      <c r="FU2849" s="1"/>
      <c r="FV2849" s="1"/>
      <c r="FW2849" s="1"/>
      <c r="FX2849" s="1"/>
      <c r="FY2849" s="1"/>
      <c r="FZ2849" s="1"/>
      <c r="GA2849" s="1"/>
      <c r="GB2849" s="1"/>
      <c r="GC2849" s="1"/>
      <c r="GD2849" s="1"/>
      <c r="GE2849" s="1"/>
      <c r="GF2849" s="1"/>
      <c r="GG2849" s="1"/>
      <c r="GH2849" s="1"/>
      <c r="GI2849" s="1"/>
      <c r="GJ2849" s="1"/>
      <c r="GK2849"/>
      <c r="GL2849"/>
      <c r="GM2849"/>
      <c r="GN2849"/>
      <c r="GO2849"/>
      <c r="GP2849"/>
      <c r="GQ2849"/>
      <c r="GR2849"/>
      <c r="GS2849"/>
      <c r="GT2849"/>
      <c r="GU2849"/>
      <c r="GV2849"/>
      <c r="GW2849"/>
      <c r="GX2849"/>
      <c r="GY2849"/>
      <c r="GZ2849"/>
      <c r="HA2849"/>
      <c r="HB2849"/>
      <c r="HC2849"/>
      <c r="HD2849"/>
      <c r="HE2849"/>
    </row>
    <row r="2850" spans="6:213" s="19" customFormat="1" x14ac:dyDescent="0.25">
      <c r="F2850" s="20"/>
      <c r="G2850" s="20"/>
      <c r="H2850" s="20"/>
      <c r="I2850" s="20"/>
      <c r="J2850" s="21"/>
      <c r="K2850" s="21"/>
      <c r="L2850" s="20"/>
      <c r="M2850" s="20"/>
      <c r="N2850" s="22"/>
      <c r="O2850" s="22"/>
      <c r="P2850" s="22"/>
      <c r="Q2850" s="22"/>
      <c r="U2850" s="20"/>
      <c r="V2850" s="20"/>
      <c r="W2850" s="20"/>
      <c r="X2850" s="27"/>
      <c r="Y2850" s="253"/>
      <c r="Z2850" s="30"/>
      <c r="AA2850" s="30"/>
      <c r="AB2850" s="31"/>
      <c r="AC2850" s="31"/>
      <c r="AD2850" s="31"/>
      <c r="AE2850" s="31"/>
      <c r="AF2850" s="31"/>
      <c r="AG2850" s="241"/>
      <c r="AH2850" s="31"/>
      <c r="AI2850" s="31"/>
      <c r="AJ2850" s="31"/>
      <c r="AK2850" s="31"/>
      <c r="AL2850" s="120"/>
      <c r="AM2850" s="25"/>
      <c r="AN2850" s="25"/>
      <c r="AO2850" s="25"/>
      <c r="AP2850" s="25"/>
      <c r="AQ2850"/>
      <c r="AR2850" s="25"/>
      <c r="AS2850" s="31"/>
      <c r="AT2850" s="25"/>
      <c r="AU2850" s="25"/>
      <c r="AV2850" s="31"/>
      <c r="BC2850" s="1"/>
      <c r="BD2850"/>
      <c r="BE2850"/>
      <c r="BF2850" s="1"/>
      <c r="BG2850"/>
      <c r="BH2850"/>
      <c r="BI2850"/>
      <c r="BJ2850" s="1"/>
      <c r="BK2850" s="1"/>
      <c r="BL2850"/>
      <c r="BM2850" s="1"/>
      <c r="BN2850" s="1"/>
      <c r="BO2850" s="1"/>
      <c r="BP2850" s="1"/>
      <c r="BQ2850" s="1"/>
      <c r="BR2850" s="1"/>
      <c r="BS2850" s="1"/>
      <c r="BT2850" s="22"/>
      <c r="BU2850" s="1"/>
      <c r="BV2850" s="1"/>
      <c r="BW2850" s="1"/>
      <c r="BX2850" s="1"/>
      <c r="BY2850" s="1"/>
      <c r="BZ2850" s="1"/>
      <c r="CA2850" s="1"/>
      <c r="CB2850" s="1"/>
      <c r="CC2850" s="1"/>
      <c r="CD2850" s="1"/>
      <c r="CE2850" s="1"/>
      <c r="CF2850" s="1"/>
      <c r="CG2850" s="1"/>
      <c r="CH2850" s="1"/>
      <c r="CI2850" s="1"/>
      <c r="CJ2850" s="1"/>
      <c r="CK2850" s="1"/>
      <c r="CL2850" s="1"/>
      <c r="CM2850" s="1"/>
      <c r="CN2850" s="1"/>
      <c r="CO2850" s="1"/>
      <c r="CP2850" s="1"/>
      <c r="CQ2850" s="1"/>
      <c r="CR2850" s="1"/>
      <c r="CS2850" s="1"/>
      <c r="CT2850" s="1"/>
      <c r="CU2850" s="1"/>
      <c r="CV2850" s="1"/>
      <c r="CW2850" s="1"/>
      <c r="CX2850" s="1"/>
      <c r="CY2850" s="1"/>
      <c r="CZ2850" s="1"/>
      <c r="DA2850" s="1"/>
      <c r="DB2850" s="1"/>
      <c r="DC2850" s="1"/>
      <c r="DD2850" s="1"/>
      <c r="DE2850" s="1"/>
      <c r="DF2850" s="1"/>
      <c r="DG2850" s="1"/>
      <c r="DH2850" s="1"/>
      <c r="DI2850" s="1"/>
      <c r="DJ2850" s="1"/>
      <c r="DK2850" s="1"/>
      <c r="DL2850" s="1"/>
      <c r="DM2850" s="1"/>
      <c r="DN2850" s="1"/>
      <c r="DO2850" s="1"/>
      <c r="DP2850" s="1"/>
      <c r="DQ2850" s="1"/>
      <c r="DR2850" s="1"/>
      <c r="DS2850" s="1"/>
      <c r="DT2850" s="1"/>
      <c r="DU2850" s="1"/>
      <c r="DV2850" s="1"/>
      <c r="DW2850" s="1"/>
      <c r="DX2850" s="1"/>
      <c r="DY2850" s="1"/>
      <c r="DZ2850" s="1"/>
      <c r="EA2850" s="1"/>
      <c r="EB2850" s="1"/>
      <c r="EC2850" s="1"/>
      <c r="ED2850" s="1"/>
      <c r="EE2850" s="1"/>
      <c r="EF2850" s="1"/>
      <c r="EG2850" s="1"/>
      <c r="EH2850" s="1"/>
      <c r="EI2850" s="1"/>
      <c r="EJ2850" s="1"/>
      <c r="EK2850" s="1"/>
      <c r="EL2850" s="1"/>
      <c r="EM2850" s="1"/>
      <c r="EN2850" s="1"/>
      <c r="EO2850" s="1"/>
      <c r="EP2850" s="1"/>
      <c r="EQ2850" s="1"/>
      <c r="ER2850" s="1"/>
      <c r="ES2850" s="1"/>
      <c r="ET2850" s="1"/>
      <c r="EU2850" s="1"/>
      <c r="EV2850" s="1"/>
      <c r="EW2850" s="1"/>
      <c r="EX2850" s="1"/>
      <c r="EY2850" s="1"/>
      <c r="EZ2850" s="1"/>
      <c r="FA2850" s="1"/>
      <c r="FB2850" s="1"/>
      <c r="FC2850" s="1"/>
      <c r="FD2850" s="1"/>
      <c r="FE2850" s="1"/>
      <c r="FF2850" s="1"/>
      <c r="FG2850" s="1"/>
      <c r="FH2850" s="1"/>
      <c r="FI2850" s="1"/>
      <c r="FJ2850" s="1"/>
      <c r="FK2850" s="1"/>
      <c r="FL2850" s="1"/>
      <c r="FM2850" s="1"/>
      <c r="FN2850" s="1"/>
      <c r="FO2850" s="1"/>
      <c r="FP2850" s="1"/>
      <c r="FQ2850" s="1"/>
      <c r="FR2850" s="1"/>
      <c r="FS2850" s="1"/>
      <c r="FT2850" s="1"/>
      <c r="FU2850" s="1"/>
      <c r="FV2850" s="1"/>
      <c r="FW2850" s="1"/>
      <c r="FX2850" s="1"/>
      <c r="FY2850" s="1"/>
      <c r="FZ2850" s="1"/>
      <c r="GA2850" s="1"/>
      <c r="GB2850" s="1"/>
      <c r="GC2850" s="1"/>
      <c r="GD2850" s="1"/>
      <c r="GE2850" s="1"/>
      <c r="GF2850" s="1"/>
      <c r="GG2850" s="1"/>
      <c r="GH2850" s="1"/>
      <c r="GI2850" s="1"/>
      <c r="GJ2850" s="1"/>
      <c r="GK2850"/>
      <c r="GL2850"/>
      <c r="GM2850"/>
      <c r="GN2850"/>
      <c r="GO2850"/>
      <c r="GP2850"/>
      <c r="GQ2850"/>
      <c r="GR2850"/>
      <c r="GS2850"/>
      <c r="GT2850"/>
      <c r="GU2850"/>
      <c r="GV2850"/>
      <c r="GW2850"/>
      <c r="GX2850"/>
      <c r="GY2850"/>
      <c r="GZ2850"/>
      <c r="HA2850"/>
      <c r="HB2850"/>
      <c r="HC2850"/>
      <c r="HD2850"/>
      <c r="HE2850"/>
    </row>
    <row r="2851" spans="6:213" s="19" customFormat="1" x14ac:dyDescent="0.25">
      <c r="F2851" s="20"/>
      <c r="G2851" s="20"/>
      <c r="H2851" s="20"/>
      <c r="I2851" s="20"/>
      <c r="J2851" s="21"/>
      <c r="K2851" s="21"/>
      <c r="L2851" s="20"/>
      <c r="M2851" s="20"/>
      <c r="N2851" s="22"/>
      <c r="O2851" s="22"/>
      <c r="P2851" s="22"/>
      <c r="Q2851" s="22"/>
      <c r="U2851" s="20"/>
      <c r="V2851" s="20"/>
      <c r="W2851" s="20"/>
      <c r="X2851" s="27"/>
      <c r="Y2851" s="253"/>
      <c r="Z2851" s="30"/>
      <c r="AA2851" s="30"/>
      <c r="AB2851" s="31"/>
      <c r="AC2851" s="31"/>
      <c r="AD2851" s="31"/>
      <c r="AE2851" s="31"/>
      <c r="AF2851" s="31"/>
      <c r="AG2851" s="241"/>
      <c r="AH2851" s="31"/>
      <c r="AI2851" s="31"/>
      <c r="AJ2851" s="31"/>
      <c r="AK2851" s="31"/>
      <c r="AL2851" s="120"/>
      <c r="AM2851" s="25"/>
      <c r="AN2851" s="25"/>
      <c r="AO2851" s="25"/>
      <c r="AP2851" s="25"/>
      <c r="AQ2851"/>
      <c r="AR2851" s="25"/>
      <c r="AS2851" s="31"/>
      <c r="AT2851" s="25"/>
      <c r="AU2851" s="25"/>
      <c r="AV2851" s="31"/>
      <c r="BC2851" s="1"/>
      <c r="BD2851"/>
      <c r="BE2851"/>
      <c r="BF2851" s="1"/>
      <c r="BG2851"/>
      <c r="BH2851"/>
      <c r="BI2851"/>
      <c r="BJ2851" s="1"/>
      <c r="BK2851" s="1"/>
      <c r="BL2851"/>
      <c r="BM2851" s="1"/>
      <c r="BN2851" s="1"/>
      <c r="BO2851" s="1"/>
      <c r="BP2851" s="1"/>
      <c r="BQ2851" s="1"/>
      <c r="BR2851" s="1"/>
      <c r="BS2851" s="1"/>
      <c r="BT2851" s="22"/>
      <c r="BU2851" s="1"/>
      <c r="BV2851" s="1"/>
      <c r="BW2851" s="1"/>
      <c r="BX2851" s="1"/>
      <c r="BY2851" s="1"/>
      <c r="BZ2851" s="1"/>
      <c r="CA2851" s="1"/>
      <c r="CB2851" s="1"/>
      <c r="CC2851" s="1"/>
      <c r="CD2851" s="1"/>
      <c r="CE2851" s="1"/>
      <c r="CF2851" s="1"/>
      <c r="CG2851" s="1"/>
      <c r="CH2851" s="1"/>
      <c r="CI2851" s="1"/>
      <c r="CJ2851" s="1"/>
      <c r="CK2851" s="1"/>
      <c r="CL2851" s="1"/>
      <c r="CM2851" s="1"/>
      <c r="CN2851" s="1"/>
      <c r="CO2851" s="1"/>
      <c r="CP2851" s="1"/>
      <c r="CQ2851" s="1"/>
      <c r="CR2851" s="1"/>
      <c r="CS2851" s="1"/>
      <c r="CT2851" s="1"/>
      <c r="CU2851" s="1"/>
      <c r="CV2851" s="1"/>
      <c r="CW2851" s="1"/>
      <c r="CX2851" s="1"/>
      <c r="CY2851" s="1"/>
      <c r="CZ2851" s="1"/>
      <c r="DA2851" s="1"/>
      <c r="DB2851" s="1"/>
      <c r="DC2851" s="1"/>
      <c r="DD2851" s="1"/>
      <c r="DE2851" s="1"/>
      <c r="DF2851" s="1"/>
      <c r="DG2851" s="1"/>
      <c r="DH2851" s="1"/>
      <c r="DI2851" s="1"/>
      <c r="DJ2851" s="1"/>
      <c r="DK2851" s="1"/>
      <c r="DL2851" s="1"/>
      <c r="DM2851" s="1"/>
      <c r="DN2851" s="1"/>
      <c r="DO2851" s="1"/>
      <c r="DP2851" s="1"/>
      <c r="DQ2851" s="1"/>
      <c r="DR2851" s="1"/>
      <c r="DS2851" s="1"/>
      <c r="DT2851" s="1"/>
      <c r="DU2851" s="1"/>
      <c r="DV2851" s="1"/>
      <c r="DW2851" s="1"/>
      <c r="DX2851" s="1"/>
      <c r="DY2851" s="1"/>
      <c r="DZ2851" s="1"/>
      <c r="EA2851" s="1"/>
      <c r="EB2851" s="1"/>
      <c r="EC2851" s="1"/>
      <c r="ED2851" s="1"/>
      <c r="EE2851" s="1"/>
      <c r="EF2851" s="1"/>
      <c r="EG2851" s="1"/>
      <c r="EH2851" s="1"/>
      <c r="EI2851" s="1"/>
      <c r="EJ2851" s="1"/>
      <c r="EK2851" s="1"/>
      <c r="EL2851" s="1"/>
      <c r="EM2851" s="1"/>
      <c r="EN2851" s="1"/>
      <c r="EO2851" s="1"/>
      <c r="EP2851" s="1"/>
      <c r="EQ2851" s="1"/>
      <c r="ER2851" s="1"/>
      <c r="ES2851" s="1"/>
      <c r="ET2851" s="1"/>
      <c r="EU2851" s="1"/>
      <c r="EV2851" s="1"/>
      <c r="EW2851" s="1"/>
      <c r="EX2851" s="1"/>
      <c r="EY2851" s="1"/>
      <c r="EZ2851" s="1"/>
      <c r="FA2851" s="1"/>
      <c r="FB2851" s="1"/>
      <c r="FC2851" s="1"/>
      <c r="FD2851" s="1"/>
      <c r="FE2851" s="1"/>
      <c r="FF2851" s="1"/>
      <c r="FG2851" s="1"/>
      <c r="FH2851" s="1"/>
      <c r="FI2851" s="1"/>
      <c r="FJ2851" s="1"/>
      <c r="FK2851" s="1"/>
      <c r="FL2851" s="1"/>
      <c r="FM2851" s="1"/>
      <c r="FN2851" s="1"/>
      <c r="FO2851" s="1"/>
      <c r="FP2851" s="1"/>
      <c r="FQ2851" s="1"/>
      <c r="FR2851" s="1"/>
      <c r="FS2851" s="1"/>
      <c r="FT2851" s="1"/>
      <c r="FU2851" s="1"/>
      <c r="FV2851" s="1"/>
      <c r="FW2851" s="1"/>
      <c r="FX2851" s="1"/>
      <c r="FY2851" s="1"/>
      <c r="FZ2851" s="1"/>
      <c r="GA2851" s="1"/>
      <c r="GB2851" s="1"/>
      <c r="GC2851" s="1"/>
      <c r="GD2851" s="1"/>
      <c r="GE2851" s="1"/>
      <c r="GF2851" s="1"/>
      <c r="GG2851" s="1"/>
      <c r="GH2851" s="1"/>
      <c r="GI2851" s="1"/>
      <c r="GJ2851" s="1"/>
      <c r="GK2851"/>
      <c r="GL2851"/>
      <c r="GM2851"/>
      <c r="GN2851"/>
      <c r="GO2851"/>
      <c r="GP2851"/>
      <c r="GQ2851"/>
      <c r="GR2851"/>
      <c r="GS2851"/>
      <c r="GT2851"/>
      <c r="GU2851"/>
      <c r="GV2851"/>
      <c r="GW2851"/>
      <c r="GX2851"/>
      <c r="GY2851"/>
      <c r="GZ2851"/>
      <c r="HA2851"/>
      <c r="HB2851"/>
      <c r="HC2851"/>
      <c r="HD2851"/>
      <c r="HE2851"/>
    </row>
    <row r="2852" spans="6:213" s="19" customFormat="1" x14ac:dyDescent="0.25">
      <c r="F2852" s="20"/>
      <c r="G2852" s="20"/>
      <c r="H2852" s="20"/>
      <c r="I2852" s="20"/>
      <c r="J2852" s="21"/>
      <c r="K2852" s="21"/>
      <c r="L2852" s="20"/>
      <c r="M2852" s="20"/>
      <c r="N2852" s="22"/>
      <c r="O2852" s="22"/>
      <c r="P2852" s="22"/>
      <c r="Q2852" s="22"/>
      <c r="U2852" s="20"/>
      <c r="V2852" s="20"/>
      <c r="W2852" s="20"/>
      <c r="X2852" s="27"/>
      <c r="Y2852" s="253"/>
      <c r="Z2852" s="30"/>
      <c r="AA2852" s="30"/>
      <c r="AB2852" s="31"/>
      <c r="AC2852" s="31"/>
      <c r="AD2852" s="31"/>
      <c r="AE2852" s="31"/>
      <c r="AF2852" s="31"/>
      <c r="AG2852" s="241"/>
      <c r="AH2852" s="31"/>
      <c r="AI2852" s="31"/>
      <c r="AJ2852" s="31"/>
      <c r="AK2852" s="31"/>
      <c r="AL2852" s="120"/>
      <c r="AM2852" s="25"/>
      <c r="AN2852" s="25"/>
      <c r="AO2852" s="25"/>
      <c r="AP2852" s="25"/>
      <c r="AQ2852"/>
      <c r="AR2852" s="25"/>
      <c r="AS2852" s="31"/>
      <c r="AT2852" s="25"/>
      <c r="AU2852" s="25"/>
      <c r="AV2852" s="31"/>
      <c r="BC2852" s="1"/>
      <c r="BD2852"/>
      <c r="BE2852"/>
      <c r="BF2852" s="1"/>
      <c r="BG2852"/>
      <c r="BH2852"/>
      <c r="BI2852"/>
      <c r="BJ2852" s="1"/>
      <c r="BK2852" s="1"/>
      <c r="BL2852"/>
      <c r="BM2852" s="1"/>
      <c r="BN2852" s="1"/>
      <c r="BO2852" s="1"/>
      <c r="BP2852" s="1"/>
      <c r="BQ2852" s="1"/>
      <c r="BR2852" s="1"/>
      <c r="BS2852" s="1"/>
      <c r="BT2852" s="22"/>
      <c r="BU2852" s="1"/>
      <c r="BV2852" s="1"/>
      <c r="BW2852" s="1"/>
      <c r="BX2852" s="1"/>
      <c r="BY2852" s="1"/>
      <c r="BZ2852" s="1"/>
      <c r="CA2852" s="1"/>
      <c r="CB2852" s="1"/>
      <c r="CC2852" s="1"/>
      <c r="CD2852" s="1"/>
      <c r="CE2852" s="1"/>
      <c r="CF2852" s="1"/>
      <c r="CG2852" s="1"/>
      <c r="CH2852" s="1"/>
      <c r="CI2852" s="1"/>
      <c r="CJ2852" s="1"/>
      <c r="CK2852" s="1"/>
      <c r="CL2852" s="1"/>
      <c r="CM2852" s="1"/>
      <c r="CN2852" s="1"/>
      <c r="CO2852" s="1"/>
      <c r="CP2852" s="1"/>
      <c r="CQ2852" s="1"/>
      <c r="CR2852" s="1"/>
      <c r="CS2852" s="1"/>
      <c r="CT2852" s="1"/>
      <c r="CU2852" s="1"/>
      <c r="CV2852" s="1"/>
      <c r="CW2852" s="1"/>
      <c r="CX2852" s="1"/>
      <c r="CY2852" s="1"/>
      <c r="CZ2852" s="1"/>
      <c r="DA2852" s="1"/>
      <c r="DB2852" s="1"/>
      <c r="DC2852" s="1"/>
      <c r="DD2852" s="1"/>
      <c r="DE2852" s="1"/>
      <c r="DF2852" s="1"/>
      <c r="DG2852" s="1"/>
      <c r="DH2852" s="1"/>
      <c r="DI2852" s="1"/>
      <c r="DJ2852" s="1"/>
      <c r="DK2852" s="1"/>
      <c r="DL2852" s="1"/>
      <c r="DM2852" s="1"/>
      <c r="DN2852" s="1"/>
      <c r="DO2852" s="1"/>
      <c r="DP2852" s="1"/>
      <c r="DQ2852" s="1"/>
      <c r="DR2852" s="1"/>
      <c r="DS2852" s="1"/>
      <c r="DT2852" s="1"/>
      <c r="DU2852" s="1"/>
      <c r="DV2852" s="1"/>
      <c r="DW2852" s="1"/>
      <c r="DX2852" s="1"/>
      <c r="DY2852" s="1"/>
      <c r="DZ2852" s="1"/>
      <c r="EA2852" s="1"/>
      <c r="EB2852" s="1"/>
      <c r="EC2852" s="1"/>
      <c r="ED2852" s="1"/>
      <c r="EE2852" s="1"/>
      <c r="EF2852" s="1"/>
      <c r="EG2852" s="1"/>
      <c r="EH2852" s="1"/>
      <c r="EI2852" s="1"/>
      <c r="EJ2852" s="1"/>
      <c r="EK2852" s="1"/>
      <c r="EL2852" s="1"/>
      <c r="EM2852" s="1"/>
      <c r="EN2852" s="1"/>
      <c r="EO2852" s="1"/>
      <c r="EP2852" s="1"/>
      <c r="EQ2852" s="1"/>
      <c r="ER2852" s="1"/>
      <c r="ES2852" s="1"/>
      <c r="ET2852" s="1"/>
      <c r="EU2852" s="1"/>
      <c r="EV2852" s="1"/>
      <c r="EW2852" s="1"/>
      <c r="EX2852" s="1"/>
      <c r="EY2852" s="1"/>
      <c r="EZ2852" s="1"/>
      <c r="FA2852" s="1"/>
      <c r="FB2852" s="1"/>
      <c r="FC2852" s="1"/>
      <c r="FD2852" s="1"/>
      <c r="FE2852" s="1"/>
      <c r="FF2852" s="1"/>
      <c r="FG2852" s="1"/>
      <c r="FH2852" s="1"/>
      <c r="FI2852" s="1"/>
      <c r="FJ2852" s="1"/>
      <c r="FK2852" s="1"/>
      <c r="FL2852" s="1"/>
      <c r="FM2852" s="1"/>
      <c r="FN2852" s="1"/>
      <c r="FO2852" s="1"/>
      <c r="FP2852" s="1"/>
      <c r="FQ2852" s="1"/>
      <c r="FR2852" s="1"/>
      <c r="FS2852" s="1"/>
      <c r="FT2852" s="1"/>
      <c r="FU2852" s="1"/>
      <c r="FV2852" s="1"/>
      <c r="FW2852" s="1"/>
      <c r="FX2852" s="1"/>
      <c r="FY2852" s="1"/>
      <c r="FZ2852" s="1"/>
      <c r="GA2852" s="1"/>
      <c r="GB2852" s="1"/>
      <c r="GC2852" s="1"/>
      <c r="GD2852" s="1"/>
      <c r="GE2852" s="1"/>
      <c r="GF2852" s="1"/>
      <c r="GG2852" s="1"/>
      <c r="GH2852" s="1"/>
      <c r="GI2852" s="1"/>
      <c r="GJ2852" s="1"/>
      <c r="GK2852"/>
      <c r="GL2852"/>
      <c r="GM2852"/>
      <c r="GN2852"/>
      <c r="GO2852"/>
      <c r="GP2852"/>
      <c r="GQ2852"/>
      <c r="GR2852"/>
      <c r="GS2852"/>
      <c r="GT2852"/>
      <c r="GU2852"/>
      <c r="GV2852"/>
      <c r="GW2852"/>
      <c r="GX2852"/>
      <c r="GY2852"/>
      <c r="GZ2852"/>
      <c r="HA2852"/>
      <c r="HB2852"/>
      <c r="HC2852"/>
      <c r="HD2852"/>
      <c r="HE2852"/>
    </row>
    <row r="2853" spans="6:213" s="19" customFormat="1" x14ac:dyDescent="0.25">
      <c r="F2853" s="20"/>
      <c r="G2853" s="20"/>
      <c r="H2853" s="20"/>
      <c r="I2853" s="20"/>
      <c r="J2853" s="21"/>
      <c r="K2853" s="21"/>
      <c r="L2853" s="20"/>
      <c r="M2853" s="20"/>
      <c r="N2853" s="22"/>
      <c r="O2853" s="22"/>
      <c r="P2853" s="22"/>
      <c r="Q2853" s="22"/>
      <c r="U2853" s="20"/>
      <c r="V2853" s="20"/>
      <c r="W2853" s="20"/>
      <c r="X2853" s="27"/>
      <c r="Y2853" s="253"/>
      <c r="Z2853" s="30"/>
      <c r="AA2853" s="30"/>
      <c r="AB2853" s="31"/>
      <c r="AC2853" s="31"/>
      <c r="AD2853" s="31"/>
      <c r="AE2853" s="31"/>
      <c r="AF2853" s="31"/>
      <c r="AG2853" s="241"/>
      <c r="AH2853" s="31"/>
      <c r="AI2853" s="31"/>
      <c r="AJ2853" s="31"/>
      <c r="AK2853" s="31"/>
      <c r="AL2853" s="120"/>
      <c r="AM2853" s="25"/>
      <c r="AN2853" s="25"/>
      <c r="AO2853" s="25"/>
      <c r="AP2853" s="25"/>
      <c r="AQ2853"/>
      <c r="AR2853" s="25"/>
      <c r="AS2853" s="31"/>
      <c r="AT2853" s="25"/>
      <c r="AU2853" s="25"/>
      <c r="AV2853" s="31"/>
      <c r="BC2853" s="1"/>
      <c r="BD2853"/>
      <c r="BE2853"/>
      <c r="BF2853" s="1"/>
      <c r="BG2853"/>
      <c r="BH2853"/>
      <c r="BI2853"/>
      <c r="BJ2853" s="1"/>
      <c r="BK2853" s="1"/>
      <c r="BL2853"/>
      <c r="BM2853" s="1"/>
      <c r="BN2853" s="1"/>
      <c r="BO2853" s="1"/>
      <c r="BP2853" s="1"/>
      <c r="BQ2853" s="1"/>
      <c r="BR2853" s="1"/>
      <c r="BS2853" s="1"/>
      <c r="BT2853" s="22"/>
      <c r="BU2853" s="1"/>
      <c r="BV2853" s="1"/>
      <c r="BW2853" s="1"/>
      <c r="BX2853" s="1"/>
      <c r="BY2853" s="1"/>
      <c r="BZ2853" s="1"/>
      <c r="CA2853" s="1"/>
      <c r="CB2853" s="1"/>
      <c r="CC2853" s="1"/>
      <c r="CD2853" s="1"/>
      <c r="CE2853" s="1"/>
      <c r="CF2853" s="1"/>
      <c r="CG2853" s="1"/>
      <c r="CH2853" s="1"/>
      <c r="CI2853" s="1"/>
      <c r="CJ2853" s="1"/>
      <c r="CK2853" s="1"/>
      <c r="CL2853" s="1"/>
      <c r="CM2853" s="1"/>
      <c r="CN2853" s="1"/>
      <c r="CO2853" s="1"/>
      <c r="CP2853" s="1"/>
      <c r="CQ2853" s="1"/>
      <c r="CR2853" s="1"/>
      <c r="CS2853" s="1"/>
      <c r="CT2853" s="1"/>
      <c r="CU2853" s="1"/>
      <c r="CV2853" s="1"/>
      <c r="CW2853" s="1"/>
      <c r="CX2853" s="1"/>
      <c r="CY2853" s="1"/>
      <c r="CZ2853" s="1"/>
      <c r="DA2853" s="1"/>
      <c r="DB2853" s="1"/>
      <c r="DC2853" s="1"/>
      <c r="DD2853" s="1"/>
      <c r="DE2853" s="1"/>
      <c r="DF2853" s="1"/>
      <c r="DG2853" s="1"/>
      <c r="DH2853" s="1"/>
      <c r="DI2853" s="1"/>
      <c r="DJ2853" s="1"/>
      <c r="DK2853" s="1"/>
      <c r="DL2853" s="1"/>
      <c r="DM2853" s="1"/>
      <c r="DN2853" s="1"/>
      <c r="DO2853" s="1"/>
      <c r="DP2853" s="1"/>
      <c r="DQ2853" s="1"/>
      <c r="DR2853" s="1"/>
      <c r="DS2853" s="1"/>
      <c r="DT2853" s="1"/>
      <c r="DU2853" s="1"/>
      <c r="DV2853" s="1"/>
      <c r="DW2853" s="1"/>
      <c r="DX2853" s="1"/>
      <c r="DY2853" s="1"/>
      <c r="DZ2853" s="1"/>
      <c r="EA2853" s="1"/>
      <c r="EB2853" s="1"/>
      <c r="EC2853" s="1"/>
      <c r="ED2853" s="1"/>
      <c r="EE2853" s="1"/>
      <c r="EF2853" s="1"/>
      <c r="EG2853" s="1"/>
      <c r="EH2853" s="1"/>
      <c r="EI2853" s="1"/>
      <c r="EJ2853" s="1"/>
      <c r="EK2853" s="1"/>
      <c r="EL2853" s="1"/>
      <c r="EM2853" s="1"/>
      <c r="EN2853" s="1"/>
      <c r="EO2853" s="1"/>
      <c r="EP2853" s="1"/>
      <c r="EQ2853" s="1"/>
      <c r="ER2853" s="1"/>
      <c r="ES2853" s="1"/>
      <c r="ET2853" s="1"/>
      <c r="EU2853" s="1"/>
      <c r="EV2853" s="1"/>
      <c r="EW2853" s="1"/>
      <c r="EX2853" s="1"/>
      <c r="EY2853" s="1"/>
      <c r="EZ2853" s="1"/>
      <c r="FA2853" s="1"/>
      <c r="FB2853" s="1"/>
      <c r="FC2853" s="1"/>
      <c r="FD2853" s="1"/>
      <c r="FE2853" s="1"/>
      <c r="FF2853" s="1"/>
      <c r="FG2853" s="1"/>
      <c r="FH2853" s="1"/>
      <c r="FI2853" s="1"/>
      <c r="FJ2853" s="1"/>
      <c r="FK2853" s="1"/>
      <c r="FL2853" s="1"/>
      <c r="FM2853" s="1"/>
      <c r="FN2853" s="1"/>
      <c r="FO2853" s="1"/>
      <c r="FP2853" s="1"/>
      <c r="FQ2853" s="1"/>
      <c r="FR2853" s="1"/>
      <c r="FS2853" s="1"/>
      <c r="FT2853" s="1"/>
      <c r="FU2853" s="1"/>
      <c r="FV2853" s="1"/>
      <c r="FW2853" s="1"/>
      <c r="FX2853" s="1"/>
      <c r="FY2853" s="1"/>
      <c r="FZ2853" s="1"/>
      <c r="GA2853" s="1"/>
      <c r="GB2853" s="1"/>
      <c r="GC2853" s="1"/>
      <c r="GD2853" s="1"/>
      <c r="GE2853" s="1"/>
      <c r="GF2853" s="1"/>
      <c r="GG2853" s="1"/>
      <c r="GH2853" s="1"/>
      <c r="GI2853" s="1"/>
      <c r="GJ2853" s="1"/>
      <c r="GK2853"/>
      <c r="GL2853"/>
      <c r="GM2853"/>
      <c r="GN2853"/>
      <c r="GO2853"/>
      <c r="GP2853"/>
      <c r="GQ2853"/>
      <c r="GR2853"/>
      <c r="GS2853"/>
      <c r="GT2853"/>
      <c r="GU2853"/>
      <c r="GV2853"/>
      <c r="GW2853"/>
      <c r="GX2853"/>
      <c r="GY2853"/>
      <c r="GZ2853"/>
      <c r="HA2853"/>
      <c r="HB2853"/>
      <c r="HC2853"/>
      <c r="HD2853"/>
      <c r="HE2853"/>
    </row>
    <row r="2854" spans="6:213" s="19" customFormat="1" x14ac:dyDescent="0.25">
      <c r="F2854" s="20"/>
      <c r="G2854" s="20"/>
      <c r="H2854" s="20"/>
      <c r="I2854" s="20"/>
      <c r="J2854" s="21"/>
      <c r="K2854" s="21"/>
      <c r="L2854" s="20"/>
      <c r="M2854" s="20"/>
      <c r="N2854" s="22"/>
      <c r="O2854" s="22"/>
      <c r="P2854" s="22"/>
      <c r="Q2854" s="22"/>
      <c r="U2854" s="20"/>
      <c r="V2854" s="20"/>
      <c r="W2854" s="20"/>
      <c r="X2854" s="27"/>
      <c r="Y2854" s="253"/>
      <c r="Z2854" s="30"/>
      <c r="AA2854" s="30"/>
      <c r="AB2854" s="31"/>
      <c r="AC2854" s="31"/>
      <c r="AD2854" s="31"/>
      <c r="AE2854" s="31"/>
      <c r="AF2854" s="31"/>
      <c r="AG2854" s="241"/>
      <c r="AH2854" s="31"/>
      <c r="AI2854" s="31"/>
      <c r="AJ2854" s="31"/>
      <c r="AK2854" s="31"/>
      <c r="AL2854" s="120"/>
      <c r="AM2854" s="25"/>
      <c r="AN2854" s="25"/>
      <c r="AO2854" s="25"/>
      <c r="AP2854" s="25"/>
      <c r="AQ2854"/>
      <c r="AR2854" s="25"/>
      <c r="AS2854" s="31"/>
      <c r="AT2854" s="25"/>
      <c r="AU2854" s="25"/>
      <c r="AV2854" s="31"/>
      <c r="BC2854" s="1"/>
      <c r="BD2854"/>
      <c r="BE2854"/>
      <c r="BF2854" s="1"/>
      <c r="BG2854"/>
      <c r="BH2854"/>
      <c r="BI2854"/>
      <c r="BJ2854" s="1"/>
      <c r="BK2854" s="1"/>
      <c r="BL2854"/>
      <c r="BM2854" s="1"/>
      <c r="BN2854" s="1"/>
      <c r="BO2854" s="1"/>
      <c r="BP2854" s="1"/>
      <c r="BQ2854" s="1"/>
      <c r="BR2854" s="1"/>
      <c r="BS2854" s="1"/>
      <c r="BT2854" s="22"/>
      <c r="BU2854" s="1"/>
      <c r="BV2854" s="1"/>
      <c r="BW2854" s="1"/>
      <c r="BX2854" s="1"/>
      <c r="BY2854" s="1"/>
      <c r="BZ2854" s="1"/>
      <c r="CA2854" s="1"/>
      <c r="CB2854" s="1"/>
      <c r="CC2854" s="1"/>
      <c r="CD2854" s="1"/>
      <c r="CE2854" s="1"/>
      <c r="CF2854" s="1"/>
      <c r="CG2854" s="1"/>
      <c r="CH2854" s="1"/>
      <c r="CI2854" s="1"/>
      <c r="CJ2854" s="1"/>
      <c r="CK2854" s="1"/>
      <c r="CL2854" s="1"/>
      <c r="CM2854" s="1"/>
      <c r="CN2854" s="1"/>
      <c r="CO2854" s="1"/>
      <c r="CP2854" s="1"/>
      <c r="CQ2854" s="1"/>
      <c r="CR2854" s="1"/>
      <c r="CS2854" s="1"/>
      <c r="CT2854" s="1"/>
      <c r="CU2854" s="1"/>
      <c r="CV2854" s="1"/>
      <c r="CW2854" s="1"/>
      <c r="CX2854" s="1"/>
      <c r="CY2854" s="1"/>
      <c r="CZ2854" s="1"/>
      <c r="DA2854" s="1"/>
      <c r="DB2854" s="1"/>
      <c r="DC2854" s="1"/>
      <c r="DD2854" s="1"/>
      <c r="DE2854" s="1"/>
      <c r="DF2854" s="1"/>
      <c r="DG2854" s="1"/>
      <c r="DH2854" s="1"/>
      <c r="DI2854" s="1"/>
      <c r="DJ2854" s="1"/>
      <c r="DK2854" s="1"/>
      <c r="DL2854" s="1"/>
      <c r="DM2854" s="1"/>
      <c r="DN2854" s="1"/>
      <c r="DO2854" s="1"/>
      <c r="DP2854" s="1"/>
      <c r="DQ2854" s="1"/>
      <c r="DR2854" s="1"/>
      <c r="DS2854" s="1"/>
      <c r="DT2854" s="1"/>
      <c r="DU2854" s="1"/>
      <c r="DV2854" s="1"/>
      <c r="DW2854" s="1"/>
      <c r="DX2854" s="1"/>
      <c r="DY2854" s="1"/>
      <c r="DZ2854" s="1"/>
      <c r="EA2854" s="1"/>
      <c r="EB2854" s="1"/>
      <c r="EC2854" s="1"/>
      <c r="ED2854" s="1"/>
      <c r="EE2854" s="1"/>
      <c r="EF2854" s="1"/>
      <c r="EG2854" s="1"/>
      <c r="EH2854" s="1"/>
      <c r="EI2854" s="1"/>
      <c r="EJ2854" s="1"/>
      <c r="EK2854" s="1"/>
      <c r="EL2854" s="1"/>
      <c r="EM2854" s="1"/>
      <c r="EN2854" s="1"/>
      <c r="EO2854" s="1"/>
      <c r="EP2854" s="1"/>
      <c r="EQ2854" s="1"/>
      <c r="ER2854" s="1"/>
      <c r="ES2854" s="1"/>
      <c r="ET2854" s="1"/>
      <c r="EU2854" s="1"/>
      <c r="EV2854" s="1"/>
      <c r="EW2854" s="1"/>
      <c r="EX2854" s="1"/>
      <c r="EY2854" s="1"/>
      <c r="EZ2854" s="1"/>
      <c r="FA2854" s="1"/>
      <c r="FB2854" s="1"/>
      <c r="FC2854" s="1"/>
      <c r="FD2854" s="1"/>
      <c r="FE2854" s="1"/>
      <c r="FF2854" s="1"/>
      <c r="FG2854" s="1"/>
      <c r="FH2854" s="1"/>
      <c r="FI2854" s="1"/>
      <c r="FJ2854" s="1"/>
      <c r="FK2854" s="1"/>
      <c r="FL2854" s="1"/>
      <c r="FM2854" s="1"/>
      <c r="FN2854" s="1"/>
      <c r="FO2854" s="1"/>
      <c r="FP2854" s="1"/>
      <c r="FQ2854" s="1"/>
      <c r="FR2854" s="1"/>
      <c r="FS2854" s="1"/>
      <c r="FT2854" s="1"/>
      <c r="FU2854" s="1"/>
      <c r="FV2854" s="1"/>
      <c r="FW2854" s="1"/>
      <c r="FX2854" s="1"/>
      <c r="FY2854" s="1"/>
      <c r="FZ2854" s="1"/>
      <c r="GA2854" s="1"/>
      <c r="GB2854" s="1"/>
      <c r="GC2854" s="1"/>
      <c r="GD2854" s="1"/>
      <c r="GE2854" s="1"/>
      <c r="GF2854" s="1"/>
      <c r="GG2854" s="1"/>
      <c r="GH2854" s="1"/>
      <c r="GI2854" s="1"/>
      <c r="GJ2854" s="1"/>
      <c r="GK2854"/>
      <c r="GL2854"/>
      <c r="GM2854"/>
      <c r="GN2854"/>
      <c r="GO2854"/>
      <c r="GP2854"/>
      <c r="GQ2854"/>
      <c r="GR2854"/>
      <c r="GS2854"/>
      <c r="GT2854"/>
      <c r="GU2854"/>
      <c r="GV2854"/>
      <c r="GW2854"/>
      <c r="GX2854"/>
      <c r="GY2854"/>
      <c r="GZ2854"/>
      <c r="HA2854"/>
      <c r="HB2854"/>
      <c r="HC2854"/>
      <c r="HD2854"/>
      <c r="HE2854"/>
    </row>
    <row r="2855" spans="6:213" s="19" customFormat="1" x14ac:dyDescent="0.25">
      <c r="F2855" s="20"/>
      <c r="G2855" s="20"/>
      <c r="H2855" s="20"/>
      <c r="I2855" s="20"/>
      <c r="J2855" s="21"/>
      <c r="K2855" s="21"/>
      <c r="L2855" s="20"/>
      <c r="M2855" s="20"/>
      <c r="N2855" s="22"/>
      <c r="O2855" s="22"/>
      <c r="P2855" s="22"/>
      <c r="Q2855" s="22"/>
      <c r="U2855" s="20"/>
      <c r="V2855" s="20"/>
      <c r="W2855" s="20"/>
      <c r="X2855" s="27"/>
      <c r="Y2855" s="253"/>
      <c r="Z2855" s="30"/>
      <c r="AA2855" s="30"/>
      <c r="AB2855" s="31"/>
      <c r="AC2855" s="31"/>
      <c r="AD2855" s="31"/>
      <c r="AE2855" s="31"/>
      <c r="AF2855" s="31"/>
      <c r="AG2855" s="241"/>
      <c r="AH2855" s="31"/>
      <c r="AI2855" s="31"/>
      <c r="AJ2855" s="31"/>
      <c r="AK2855" s="31"/>
      <c r="AL2855" s="120"/>
      <c r="AM2855" s="25"/>
      <c r="AN2855" s="25"/>
      <c r="AO2855" s="25"/>
      <c r="AP2855" s="25"/>
      <c r="AQ2855"/>
      <c r="AR2855" s="25"/>
      <c r="AS2855" s="31"/>
      <c r="AT2855" s="25"/>
      <c r="AU2855" s="25"/>
      <c r="AV2855" s="31"/>
      <c r="BC2855" s="1"/>
      <c r="BD2855"/>
      <c r="BE2855"/>
      <c r="BF2855" s="1"/>
      <c r="BG2855"/>
      <c r="BH2855"/>
      <c r="BI2855"/>
      <c r="BJ2855" s="1"/>
      <c r="BK2855" s="1"/>
      <c r="BL2855"/>
      <c r="BM2855" s="1"/>
      <c r="BN2855" s="1"/>
      <c r="BO2855" s="1"/>
      <c r="BP2855" s="1"/>
      <c r="BQ2855" s="1"/>
      <c r="BR2855" s="1"/>
      <c r="BS2855" s="1"/>
      <c r="BT2855" s="22"/>
      <c r="BU2855" s="1"/>
      <c r="BV2855" s="1"/>
      <c r="BW2855" s="1"/>
      <c r="BX2855" s="1"/>
      <c r="BY2855" s="1"/>
      <c r="BZ2855" s="1"/>
      <c r="CA2855" s="1"/>
      <c r="CB2855" s="1"/>
      <c r="CC2855" s="1"/>
      <c r="CD2855" s="1"/>
      <c r="CE2855" s="1"/>
      <c r="CF2855" s="1"/>
      <c r="CG2855" s="1"/>
      <c r="CH2855" s="1"/>
      <c r="CI2855" s="1"/>
      <c r="CJ2855" s="1"/>
      <c r="CK2855" s="1"/>
      <c r="CL2855" s="1"/>
      <c r="CM2855" s="1"/>
      <c r="CN2855" s="1"/>
      <c r="CO2855" s="1"/>
      <c r="CP2855" s="1"/>
      <c r="CQ2855" s="1"/>
      <c r="CR2855" s="1"/>
      <c r="CS2855" s="1"/>
      <c r="CT2855" s="1"/>
      <c r="CU2855" s="1"/>
      <c r="CV2855" s="1"/>
      <c r="CW2855" s="1"/>
      <c r="CX2855" s="1"/>
      <c r="CY2855" s="1"/>
      <c r="CZ2855" s="1"/>
      <c r="DA2855" s="1"/>
      <c r="DB2855" s="1"/>
      <c r="DC2855" s="1"/>
      <c r="DD2855" s="1"/>
      <c r="DE2855" s="1"/>
      <c r="DF2855" s="1"/>
      <c r="DG2855" s="1"/>
      <c r="DH2855" s="1"/>
      <c r="DI2855" s="1"/>
      <c r="DJ2855" s="1"/>
      <c r="DK2855" s="1"/>
      <c r="DL2855" s="1"/>
      <c r="DM2855" s="1"/>
      <c r="DN2855" s="1"/>
      <c r="DO2855" s="1"/>
      <c r="DP2855" s="1"/>
      <c r="DQ2855" s="1"/>
      <c r="DR2855" s="1"/>
      <c r="DS2855" s="1"/>
      <c r="DT2855" s="1"/>
      <c r="DU2855" s="1"/>
      <c r="DV2855" s="1"/>
      <c r="DW2855" s="1"/>
      <c r="DX2855" s="1"/>
      <c r="DY2855" s="1"/>
      <c r="DZ2855" s="1"/>
      <c r="EA2855" s="1"/>
      <c r="EB2855" s="1"/>
      <c r="EC2855" s="1"/>
      <c r="ED2855" s="1"/>
      <c r="EE2855" s="1"/>
      <c r="EF2855" s="1"/>
      <c r="EG2855" s="1"/>
      <c r="EH2855" s="1"/>
      <c r="EI2855" s="1"/>
      <c r="EJ2855" s="1"/>
      <c r="EK2855" s="1"/>
      <c r="EL2855" s="1"/>
      <c r="EM2855" s="1"/>
      <c r="EN2855" s="1"/>
      <c r="EO2855" s="1"/>
      <c r="EP2855" s="1"/>
      <c r="EQ2855" s="1"/>
      <c r="ER2855" s="1"/>
      <c r="ES2855" s="1"/>
      <c r="ET2855" s="1"/>
      <c r="EU2855" s="1"/>
      <c r="EV2855" s="1"/>
      <c r="EW2855" s="1"/>
      <c r="EX2855" s="1"/>
      <c r="EY2855" s="1"/>
      <c r="EZ2855" s="1"/>
      <c r="FA2855" s="1"/>
      <c r="FB2855" s="1"/>
      <c r="FC2855" s="1"/>
      <c r="FD2855" s="1"/>
      <c r="FE2855" s="1"/>
      <c r="FF2855" s="1"/>
      <c r="FG2855" s="1"/>
      <c r="FH2855" s="1"/>
      <c r="FI2855" s="1"/>
      <c r="FJ2855" s="1"/>
      <c r="FK2855" s="1"/>
      <c r="FL2855" s="1"/>
      <c r="FM2855" s="1"/>
      <c r="FN2855" s="1"/>
      <c r="FO2855" s="1"/>
      <c r="FP2855" s="1"/>
      <c r="FQ2855" s="1"/>
      <c r="FR2855" s="1"/>
      <c r="FS2855" s="1"/>
      <c r="FT2855" s="1"/>
      <c r="FU2855" s="1"/>
      <c r="FV2855" s="1"/>
      <c r="FW2855" s="1"/>
      <c r="FX2855" s="1"/>
      <c r="FY2855" s="1"/>
      <c r="FZ2855" s="1"/>
      <c r="GA2855" s="1"/>
      <c r="GB2855" s="1"/>
      <c r="GC2855" s="1"/>
      <c r="GD2855" s="1"/>
      <c r="GE2855" s="1"/>
      <c r="GF2855" s="1"/>
      <c r="GG2855" s="1"/>
      <c r="GH2855" s="1"/>
      <c r="GI2855" s="1"/>
      <c r="GJ2855" s="1"/>
      <c r="GK2855"/>
      <c r="GL2855"/>
      <c r="GM2855"/>
      <c r="GN2855"/>
      <c r="GO2855"/>
      <c r="GP2855"/>
      <c r="GQ2855"/>
      <c r="GR2855"/>
      <c r="GS2855"/>
      <c r="GT2855"/>
      <c r="GU2855"/>
      <c r="GV2855"/>
      <c r="GW2855"/>
      <c r="GX2855"/>
      <c r="GY2855"/>
      <c r="GZ2855"/>
      <c r="HA2855"/>
      <c r="HB2855"/>
      <c r="HC2855"/>
      <c r="HD2855"/>
      <c r="HE2855"/>
    </row>
    <row r="2856" spans="6:213" s="19" customFormat="1" x14ac:dyDescent="0.25">
      <c r="F2856" s="20"/>
      <c r="G2856" s="20"/>
      <c r="H2856" s="20"/>
      <c r="I2856" s="20"/>
      <c r="J2856" s="21"/>
      <c r="K2856" s="21"/>
      <c r="L2856" s="20"/>
      <c r="M2856" s="20"/>
      <c r="N2856" s="22"/>
      <c r="O2856" s="22"/>
      <c r="P2856" s="22"/>
      <c r="Q2856" s="22"/>
      <c r="U2856" s="20"/>
      <c r="V2856" s="20"/>
      <c r="W2856" s="20"/>
      <c r="X2856" s="27"/>
      <c r="Y2856" s="253"/>
      <c r="Z2856" s="30"/>
      <c r="AA2856" s="30"/>
      <c r="AB2856" s="31"/>
      <c r="AC2856" s="31"/>
      <c r="AD2856" s="31"/>
      <c r="AE2856" s="31"/>
      <c r="AF2856" s="31"/>
      <c r="AG2856" s="241"/>
      <c r="AH2856" s="31"/>
      <c r="AI2856" s="31"/>
      <c r="AJ2856" s="31"/>
      <c r="AK2856" s="31"/>
      <c r="AL2856" s="120"/>
      <c r="AM2856" s="25"/>
      <c r="AN2856" s="25"/>
      <c r="AO2856" s="25"/>
      <c r="AP2856" s="25"/>
      <c r="AQ2856"/>
      <c r="AR2856" s="25"/>
      <c r="AS2856" s="31"/>
      <c r="AT2856" s="25"/>
      <c r="AU2856" s="25"/>
      <c r="AV2856" s="31"/>
      <c r="BC2856" s="1"/>
      <c r="BD2856"/>
      <c r="BE2856"/>
      <c r="BF2856" s="1"/>
      <c r="BG2856"/>
      <c r="BH2856"/>
      <c r="BI2856"/>
      <c r="BJ2856" s="1"/>
      <c r="BK2856" s="1"/>
      <c r="BL2856"/>
      <c r="BM2856" s="1"/>
      <c r="BN2856" s="1"/>
      <c r="BO2856" s="1"/>
      <c r="BP2856" s="1"/>
      <c r="BQ2856" s="1"/>
      <c r="BR2856" s="1"/>
      <c r="BS2856" s="1"/>
      <c r="BT2856" s="22"/>
      <c r="BU2856" s="1"/>
      <c r="BV2856" s="1"/>
      <c r="BW2856" s="1"/>
      <c r="BX2856" s="1"/>
      <c r="BY2856" s="1"/>
      <c r="BZ2856" s="1"/>
      <c r="CA2856" s="1"/>
      <c r="CB2856" s="1"/>
      <c r="CC2856" s="1"/>
      <c r="CD2856" s="1"/>
      <c r="CE2856" s="1"/>
      <c r="CF2856" s="1"/>
      <c r="CG2856" s="1"/>
      <c r="CH2856" s="1"/>
      <c r="CI2856" s="1"/>
      <c r="CJ2856" s="1"/>
      <c r="CK2856" s="1"/>
      <c r="CL2856" s="1"/>
      <c r="CM2856" s="1"/>
      <c r="CN2856" s="1"/>
      <c r="CO2856" s="1"/>
      <c r="CP2856" s="1"/>
      <c r="CQ2856" s="1"/>
      <c r="CR2856" s="1"/>
      <c r="CS2856" s="1"/>
      <c r="CT2856" s="1"/>
      <c r="CU2856" s="1"/>
      <c r="CV2856" s="1"/>
      <c r="CW2856" s="1"/>
      <c r="CX2856" s="1"/>
      <c r="CY2856" s="1"/>
      <c r="CZ2856" s="1"/>
      <c r="DA2856" s="1"/>
      <c r="DB2856" s="1"/>
      <c r="DC2856" s="1"/>
      <c r="DD2856" s="1"/>
      <c r="DE2856" s="1"/>
      <c r="DF2856" s="1"/>
      <c r="DG2856" s="1"/>
      <c r="DH2856" s="1"/>
      <c r="DI2856" s="1"/>
      <c r="DJ2856" s="1"/>
      <c r="DK2856" s="1"/>
      <c r="DL2856" s="1"/>
      <c r="DM2856" s="1"/>
      <c r="DN2856" s="1"/>
      <c r="DO2856" s="1"/>
      <c r="DP2856" s="1"/>
      <c r="DQ2856" s="1"/>
      <c r="DR2856" s="1"/>
      <c r="DS2856" s="1"/>
      <c r="DT2856" s="1"/>
      <c r="DU2856" s="1"/>
      <c r="DV2856" s="1"/>
      <c r="DW2856" s="1"/>
      <c r="DX2856" s="1"/>
      <c r="DY2856" s="1"/>
      <c r="DZ2856" s="1"/>
      <c r="EA2856" s="1"/>
      <c r="EB2856" s="1"/>
      <c r="EC2856" s="1"/>
      <c r="ED2856" s="1"/>
      <c r="EE2856" s="1"/>
      <c r="EF2856" s="1"/>
      <c r="EG2856" s="1"/>
      <c r="EH2856" s="1"/>
      <c r="EI2856" s="1"/>
      <c r="EJ2856" s="1"/>
      <c r="EK2856" s="1"/>
      <c r="EL2856" s="1"/>
      <c r="EM2856" s="1"/>
      <c r="EN2856" s="1"/>
      <c r="EO2856" s="1"/>
      <c r="EP2856" s="1"/>
      <c r="EQ2856" s="1"/>
      <c r="ER2856" s="1"/>
      <c r="ES2856" s="1"/>
      <c r="ET2856" s="1"/>
      <c r="EU2856" s="1"/>
      <c r="EV2856" s="1"/>
      <c r="EW2856" s="1"/>
      <c r="EX2856" s="1"/>
      <c r="EY2856" s="1"/>
      <c r="EZ2856" s="1"/>
      <c r="FA2856" s="1"/>
      <c r="FB2856" s="1"/>
      <c r="FC2856" s="1"/>
      <c r="FD2856" s="1"/>
      <c r="FE2856" s="1"/>
      <c r="FF2856" s="1"/>
      <c r="FG2856" s="1"/>
      <c r="FH2856" s="1"/>
      <c r="FI2856" s="1"/>
      <c r="FJ2856" s="1"/>
      <c r="FK2856" s="1"/>
      <c r="FL2856" s="1"/>
      <c r="FM2856" s="1"/>
      <c r="FN2856" s="1"/>
      <c r="FO2856" s="1"/>
      <c r="FP2856" s="1"/>
      <c r="FQ2856" s="1"/>
      <c r="FR2856" s="1"/>
      <c r="FS2856" s="1"/>
      <c r="FT2856" s="1"/>
      <c r="FU2856" s="1"/>
      <c r="FV2856" s="1"/>
      <c r="FW2856" s="1"/>
      <c r="FX2856" s="1"/>
      <c r="FY2856" s="1"/>
      <c r="FZ2856" s="1"/>
      <c r="GA2856" s="1"/>
      <c r="GB2856" s="1"/>
      <c r="GC2856" s="1"/>
      <c r="GD2856" s="1"/>
      <c r="GE2856" s="1"/>
      <c r="GF2856" s="1"/>
      <c r="GG2856" s="1"/>
      <c r="GH2856" s="1"/>
      <c r="GI2856" s="1"/>
      <c r="GJ2856" s="1"/>
      <c r="GK2856"/>
      <c r="GL2856"/>
      <c r="GM2856"/>
      <c r="GN2856"/>
      <c r="GO2856"/>
      <c r="GP2856"/>
      <c r="GQ2856"/>
      <c r="GR2856"/>
      <c r="GS2856"/>
      <c r="GT2856"/>
      <c r="GU2856"/>
      <c r="GV2856"/>
      <c r="GW2856"/>
      <c r="GX2856"/>
      <c r="GY2856"/>
      <c r="GZ2856"/>
      <c r="HA2856"/>
      <c r="HB2856"/>
      <c r="HC2856"/>
      <c r="HD2856"/>
      <c r="HE2856"/>
    </row>
    <row r="2857" spans="6:213" s="19" customFormat="1" x14ac:dyDescent="0.25">
      <c r="F2857" s="20"/>
      <c r="G2857" s="20"/>
      <c r="H2857" s="20"/>
      <c r="I2857" s="20"/>
      <c r="J2857" s="21"/>
      <c r="K2857" s="21"/>
      <c r="L2857" s="20"/>
      <c r="M2857" s="20"/>
      <c r="N2857" s="22"/>
      <c r="O2857" s="22"/>
      <c r="P2857" s="22"/>
      <c r="Q2857" s="22"/>
      <c r="U2857" s="20"/>
      <c r="V2857" s="20"/>
      <c r="W2857" s="20"/>
      <c r="X2857" s="27"/>
      <c r="Y2857" s="253"/>
      <c r="Z2857" s="30"/>
      <c r="AA2857" s="30"/>
      <c r="AB2857" s="31"/>
      <c r="AC2857" s="31"/>
      <c r="AD2857" s="31"/>
      <c r="AE2857" s="31"/>
      <c r="AF2857" s="31"/>
      <c r="AG2857" s="241"/>
      <c r="AH2857" s="31"/>
      <c r="AI2857" s="31"/>
      <c r="AJ2857" s="31"/>
      <c r="AK2857" s="31"/>
      <c r="AL2857" s="120"/>
      <c r="AM2857" s="25"/>
      <c r="AN2857" s="25"/>
      <c r="AO2857" s="25"/>
      <c r="AP2857" s="25"/>
      <c r="AQ2857"/>
      <c r="AR2857" s="25"/>
      <c r="AS2857" s="31"/>
      <c r="AT2857" s="25"/>
      <c r="AU2857" s="25"/>
      <c r="AV2857" s="31"/>
      <c r="BC2857" s="1"/>
      <c r="BD2857"/>
      <c r="BE2857"/>
      <c r="BF2857" s="1"/>
      <c r="BG2857"/>
      <c r="BH2857"/>
      <c r="BI2857"/>
      <c r="BJ2857" s="1"/>
      <c r="BK2857" s="1"/>
      <c r="BL2857"/>
      <c r="BM2857" s="1"/>
      <c r="BN2857" s="1"/>
      <c r="BO2857" s="1"/>
      <c r="BP2857" s="1"/>
      <c r="BQ2857" s="1"/>
      <c r="BR2857" s="1"/>
      <c r="BS2857" s="1"/>
      <c r="BT2857" s="22"/>
      <c r="BU2857" s="1"/>
      <c r="BV2857" s="1"/>
      <c r="BW2857" s="1"/>
      <c r="BX2857" s="1"/>
      <c r="BY2857" s="1"/>
      <c r="BZ2857" s="1"/>
      <c r="CA2857" s="1"/>
      <c r="CB2857" s="1"/>
      <c r="CC2857" s="1"/>
      <c r="CD2857" s="1"/>
      <c r="CE2857" s="1"/>
      <c r="CF2857" s="1"/>
      <c r="CG2857" s="1"/>
      <c r="CH2857" s="1"/>
      <c r="CI2857" s="1"/>
      <c r="CJ2857" s="1"/>
      <c r="CK2857" s="1"/>
      <c r="CL2857" s="1"/>
      <c r="CM2857" s="1"/>
      <c r="CN2857" s="1"/>
      <c r="CO2857" s="1"/>
      <c r="CP2857" s="1"/>
      <c r="CQ2857" s="1"/>
      <c r="CR2857" s="1"/>
      <c r="CS2857" s="1"/>
      <c r="CT2857" s="1"/>
      <c r="CU2857" s="1"/>
      <c r="CV2857" s="1"/>
      <c r="CW2857" s="1"/>
      <c r="CX2857" s="1"/>
      <c r="CY2857" s="1"/>
      <c r="CZ2857" s="1"/>
      <c r="DA2857" s="1"/>
      <c r="DB2857" s="1"/>
      <c r="DC2857" s="1"/>
      <c r="DD2857" s="1"/>
      <c r="DE2857" s="1"/>
      <c r="DF2857" s="1"/>
      <c r="DG2857" s="1"/>
      <c r="DH2857" s="1"/>
      <c r="DI2857" s="1"/>
      <c r="DJ2857" s="1"/>
      <c r="DK2857" s="1"/>
      <c r="DL2857" s="1"/>
      <c r="DM2857" s="1"/>
      <c r="DN2857" s="1"/>
      <c r="DO2857" s="1"/>
      <c r="DP2857" s="1"/>
      <c r="DQ2857" s="1"/>
      <c r="DR2857" s="1"/>
      <c r="DS2857" s="1"/>
      <c r="DT2857" s="1"/>
      <c r="DU2857" s="1"/>
      <c r="DV2857" s="1"/>
      <c r="DW2857" s="1"/>
      <c r="DX2857" s="1"/>
      <c r="DY2857" s="1"/>
      <c r="DZ2857" s="1"/>
      <c r="EA2857" s="1"/>
      <c r="EB2857" s="1"/>
      <c r="EC2857" s="1"/>
      <c r="ED2857" s="1"/>
      <c r="EE2857" s="1"/>
      <c r="EF2857" s="1"/>
      <c r="EG2857" s="1"/>
      <c r="EH2857" s="1"/>
      <c r="EI2857" s="1"/>
      <c r="EJ2857" s="1"/>
      <c r="EK2857" s="1"/>
      <c r="EL2857" s="1"/>
      <c r="EM2857" s="1"/>
      <c r="EN2857" s="1"/>
      <c r="EO2857" s="1"/>
      <c r="EP2857" s="1"/>
      <c r="EQ2857" s="1"/>
      <c r="ER2857" s="1"/>
      <c r="ES2857" s="1"/>
      <c r="ET2857" s="1"/>
      <c r="EU2857" s="1"/>
      <c r="EV2857" s="1"/>
      <c r="EW2857" s="1"/>
      <c r="EX2857" s="1"/>
      <c r="EY2857" s="1"/>
      <c r="EZ2857" s="1"/>
      <c r="FA2857" s="1"/>
      <c r="FB2857" s="1"/>
      <c r="FC2857" s="1"/>
      <c r="FD2857" s="1"/>
      <c r="FE2857" s="1"/>
      <c r="FF2857" s="1"/>
      <c r="FG2857" s="1"/>
      <c r="FH2857" s="1"/>
      <c r="FI2857" s="1"/>
      <c r="FJ2857" s="1"/>
      <c r="FK2857" s="1"/>
      <c r="FL2857" s="1"/>
      <c r="FM2857" s="1"/>
      <c r="FN2857" s="1"/>
      <c r="FO2857" s="1"/>
      <c r="FP2857" s="1"/>
      <c r="FQ2857" s="1"/>
      <c r="FR2857" s="1"/>
      <c r="FS2857" s="1"/>
      <c r="FT2857" s="1"/>
      <c r="FU2857" s="1"/>
      <c r="FV2857" s="1"/>
      <c r="FW2857" s="1"/>
      <c r="FX2857" s="1"/>
      <c r="FY2857" s="1"/>
      <c r="FZ2857" s="1"/>
      <c r="GA2857" s="1"/>
      <c r="GB2857" s="1"/>
      <c r="GC2857" s="1"/>
      <c r="GD2857" s="1"/>
      <c r="GE2857" s="1"/>
      <c r="GF2857" s="1"/>
      <c r="GG2857" s="1"/>
      <c r="GH2857" s="1"/>
      <c r="GI2857" s="1"/>
      <c r="GJ2857" s="1"/>
      <c r="GK2857"/>
      <c r="GL2857"/>
      <c r="GM2857"/>
      <c r="GN2857"/>
      <c r="GO2857"/>
      <c r="GP2857"/>
      <c r="GQ2857"/>
      <c r="GR2857"/>
      <c r="GS2857"/>
      <c r="GT2857"/>
      <c r="GU2857"/>
      <c r="GV2857"/>
      <c r="GW2857"/>
      <c r="GX2857"/>
      <c r="GY2857"/>
      <c r="GZ2857"/>
      <c r="HA2857"/>
      <c r="HB2857"/>
      <c r="HC2857"/>
      <c r="HD2857"/>
      <c r="HE2857"/>
    </row>
    <row r="2858" spans="6:213" s="19" customFormat="1" x14ac:dyDescent="0.25">
      <c r="F2858" s="20"/>
      <c r="G2858" s="20"/>
      <c r="H2858" s="20"/>
      <c r="I2858" s="20"/>
      <c r="J2858" s="21"/>
      <c r="K2858" s="21"/>
      <c r="L2858" s="20"/>
      <c r="M2858" s="20"/>
      <c r="N2858" s="22"/>
      <c r="O2858" s="22"/>
      <c r="P2858" s="22"/>
      <c r="Q2858" s="22"/>
      <c r="U2858" s="20"/>
      <c r="V2858" s="20"/>
      <c r="W2858" s="20"/>
      <c r="X2858" s="27"/>
      <c r="Y2858" s="253"/>
      <c r="Z2858" s="30"/>
      <c r="AA2858" s="30"/>
      <c r="AB2858" s="31"/>
      <c r="AC2858" s="31"/>
      <c r="AD2858" s="31"/>
      <c r="AE2858" s="31"/>
      <c r="AF2858" s="31"/>
      <c r="AG2858" s="241"/>
      <c r="AH2858" s="31"/>
      <c r="AI2858" s="31"/>
      <c r="AJ2858" s="31"/>
      <c r="AK2858" s="31"/>
      <c r="AL2858" s="120"/>
      <c r="AM2858" s="25"/>
      <c r="AN2858" s="25"/>
      <c r="AO2858" s="25"/>
      <c r="AP2858" s="25"/>
      <c r="AQ2858"/>
      <c r="AR2858" s="25"/>
      <c r="AS2858" s="31"/>
      <c r="AT2858" s="25"/>
      <c r="AU2858" s="25"/>
      <c r="AV2858" s="31"/>
      <c r="BC2858" s="1"/>
      <c r="BD2858"/>
      <c r="BE2858"/>
      <c r="BF2858" s="1"/>
      <c r="BG2858"/>
      <c r="BH2858"/>
      <c r="BI2858"/>
      <c r="BJ2858" s="1"/>
      <c r="BK2858" s="1"/>
      <c r="BL2858"/>
      <c r="BM2858" s="1"/>
      <c r="BN2858" s="1"/>
      <c r="BO2858" s="1"/>
      <c r="BP2858" s="1"/>
      <c r="BQ2858" s="1"/>
      <c r="BR2858" s="1"/>
      <c r="BS2858" s="1"/>
      <c r="BT2858" s="22"/>
      <c r="BU2858" s="1"/>
      <c r="BV2858" s="1"/>
      <c r="BW2858" s="1"/>
      <c r="BX2858" s="1"/>
      <c r="BY2858" s="1"/>
      <c r="BZ2858" s="1"/>
      <c r="CA2858" s="1"/>
      <c r="CB2858" s="1"/>
      <c r="CC2858" s="1"/>
      <c r="CD2858" s="1"/>
      <c r="CE2858" s="1"/>
      <c r="CF2858" s="1"/>
      <c r="CG2858" s="1"/>
      <c r="CH2858" s="1"/>
      <c r="CI2858" s="1"/>
      <c r="CJ2858" s="1"/>
      <c r="CK2858" s="1"/>
      <c r="CL2858" s="1"/>
      <c r="CM2858" s="1"/>
      <c r="CN2858" s="1"/>
      <c r="CO2858" s="1"/>
      <c r="CP2858" s="1"/>
      <c r="CQ2858" s="1"/>
      <c r="CR2858" s="1"/>
      <c r="CS2858" s="1"/>
      <c r="CT2858" s="1"/>
      <c r="CU2858" s="1"/>
      <c r="CV2858" s="1"/>
      <c r="CW2858" s="1"/>
      <c r="CX2858" s="1"/>
      <c r="CY2858" s="1"/>
      <c r="CZ2858" s="1"/>
      <c r="DA2858" s="1"/>
      <c r="DB2858" s="1"/>
      <c r="DC2858" s="1"/>
      <c r="DD2858" s="1"/>
      <c r="DE2858" s="1"/>
      <c r="DF2858" s="1"/>
      <c r="DG2858" s="1"/>
      <c r="DH2858" s="1"/>
      <c r="DI2858" s="1"/>
      <c r="DJ2858" s="1"/>
      <c r="DK2858" s="1"/>
      <c r="DL2858" s="1"/>
      <c r="DM2858" s="1"/>
      <c r="DN2858" s="1"/>
      <c r="DO2858" s="1"/>
      <c r="DP2858" s="1"/>
      <c r="DQ2858" s="1"/>
      <c r="DR2858" s="1"/>
      <c r="DS2858" s="1"/>
      <c r="DT2858" s="1"/>
      <c r="DU2858" s="1"/>
      <c r="DV2858" s="1"/>
      <c r="DW2858" s="1"/>
      <c r="DX2858" s="1"/>
      <c r="DY2858" s="1"/>
      <c r="DZ2858" s="1"/>
      <c r="EA2858" s="1"/>
      <c r="EB2858" s="1"/>
      <c r="EC2858" s="1"/>
      <c r="ED2858" s="1"/>
      <c r="EE2858" s="1"/>
      <c r="EF2858" s="1"/>
      <c r="EG2858" s="1"/>
      <c r="EH2858" s="1"/>
      <c r="EI2858" s="1"/>
      <c r="EJ2858" s="1"/>
      <c r="EK2858" s="1"/>
      <c r="EL2858" s="1"/>
      <c r="EM2858" s="1"/>
      <c r="EN2858" s="1"/>
      <c r="EO2858" s="1"/>
      <c r="EP2858" s="1"/>
      <c r="EQ2858" s="1"/>
      <c r="ER2858" s="1"/>
      <c r="ES2858" s="1"/>
      <c r="ET2858" s="1"/>
      <c r="EU2858" s="1"/>
      <c r="EV2858" s="1"/>
      <c r="EW2858" s="1"/>
      <c r="EX2858" s="1"/>
      <c r="EY2858" s="1"/>
      <c r="EZ2858" s="1"/>
      <c r="FA2858" s="1"/>
      <c r="FB2858" s="1"/>
      <c r="FC2858" s="1"/>
      <c r="FD2858" s="1"/>
      <c r="FE2858" s="1"/>
      <c r="FF2858" s="1"/>
      <c r="FG2858" s="1"/>
      <c r="FH2858" s="1"/>
      <c r="FI2858" s="1"/>
      <c r="FJ2858" s="1"/>
      <c r="FK2858" s="1"/>
      <c r="FL2858" s="1"/>
      <c r="FM2858" s="1"/>
      <c r="FN2858" s="1"/>
      <c r="FO2858" s="1"/>
      <c r="FP2858" s="1"/>
      <c r="FQ2858" s="1"/>
      <c r="FR2858" s="1"/>
      <c r="FS2858" s="1"/>
      <c r="FT2858" s="1"/>
      <c r="FU2858" s="1"/>
      <c r="FV2858" s="1"/>
      <c r="FW2858" s="1"/>
      <c r="FX2858" s="1"/>
      <c r="FY2858" s="1"/>
      <c r="FZ2858" s="1"/>
      <c r="GA2858" s="1"/>
      <c r="GB2858" s="1"/>
      <c r="GC2858" s="1"/>
      <c r="GD2858" s="1"/>
      <c r="GE2858" s="1"/>
      <c r="GF2858" s="1"/>
      <c r="GG2858" s="1"/>
      <c r="GH2858" s="1"/>
      <c r="GI2858" s="1"/>
      <c r="GJ2858" s="1"/>
      <c r="GK2858"/>
      <c r="GL2858"/>
      <c r="GM2858"/>
      <c r="GN2858"/>
      <c r="GO2858"/>
      <c r="GP2858"/>
      <c r="GQ2858"/>
      <c r="GR2858"/>
      <c r="GS2858"/>
      <c r="GT2858"/>
      <c r="GU2858"/>
      <c r="GV2858"/>
      <c r="GW2858"/>
      <c r="GX2858"/>
      <c r="GY2858"/>
      <c r="GZ2858"/>
      <c r="HA2858"/>
      <c r="HB2858"/>
      <c r="HC2858"/>
      <c r="HD2858"/>
      <c r="HE2858"/>
    </row>
    <row r="2859" spans="6:213" s="19" customFormat="1" x14ac:dyDescent="0.25">
      <c r="F2859" s="20"/>
      <c r="G2859" s="20"/>
      <c r="H2859" s="20"/>
      <c r="I2859" s="20"/>
      <c r="J2859" s="21"/>
      <c r="K2859" s="21"/>
      <c r="L2859" s="20"/>
      <c r="M2859" s="20"/>
      <c r="N2859" s="22"/>
      <c r="O2859" s="22"/>
      <c r="P2859" s="22"/>
      <c r="Q2859" s="22"/>
      <c r="U2859" s="20"/>
      <c r="V2859" s="20"/>
      <c r="W2859" s="20"/>
      <c r="X2859" s="27"/>
      <c r="Y2859" s="253"/>
      <c r="Z2859" s="30"/>
      <c r="AA2859" s="30"/>
      <c r="AB2859" s="31"/>
      <c r="AC2859" s="31"/>
      <c r="AD2859" s="31"/>
      <c r="AE2859" s="31"/>
      <c r="AF2859" s="31"/>
      <c r="AG2859" s="241"/>
      <c r="AH2859" s="31"/>
      <c r="AI2859" s="31"/>
      <c r="AJ2859" s="31"/>
      <c r="AK2859" s="31"/>
      <c r="AL2859" s="120"/>
      <c r="AM2859" s="25"/>
      <c r="AN2859" s="25"/>
      <c r="AO2859" s="25"/>
      <c r="AP2859" s="25"/>
      <c r="AQ2859"/>
      <c r="AR2859" s="25"/>
      <c r="AS2859" s="31"/>
      <c r="AT2859" s="25"/>
      <c r="AU2859" s="25"/>
      <c r="AV2859" s="31"/>
      <c r="BC2859" s="1"/>
      <c r="BD2859"/>
      <c r="BE2859"/>
      <c r="BF2859" s="1"/>
      <c r="BG2859"/>
      <c r="BH2859"/>
      <c r="BI2859"/>
      <c r="BJ2859" s="1"/>
      <c r="BK2859" s="1"/>
      <c r="BL2859"/>
      <c r="BM2859" s="1"/>
      <c r="BN2859" s="1"/>
      <c r="BO2859" s="1"/>
      <c r="BP2859" s="1"/>
      <c r="BQ2859" s="1"/>
      <c r="BR2859" s="1"/>
      <c r="BS2859" s="1"/>
      <c r="BT2859" s="22"/>
      <c r="BU2859" s="1"/>
      <c r="BV2859" s="1"/>
      <c r="BW2859" s="1"/>
      <c r="BX2859" s="1"/>
      <c r="BY2859" s="1"/>
      <c r="BZ2859" s="1"/>
      <c r="CA2859" s="1"/>
      <c r="CB2859" s="1"/>
      <c r="CC2859" s="1"/>
      <c r="CD2859" s="1"/>
      <c r="CE2859" s="1"/>
      <c r="CF2859" s="1"/>
      <c r="CG2859" s="1"/>
      <c r="CH2859" s="1"/>
      <c r="CI2859" s="1"/>
      <c r="CJ2859" s="1"/>
      <c r="CK2859" s="1"/>
      <c r="CL2859" s="1"/>
      <c r="CM2859" s="1"/>
      <c r="CN2859" s="1"/>
      <c r="CO2859" s="1"/>
      <c r="CP2859" s="1"/>
      <c r="CQ2859" s="1"/>
      <c r="CR2859" s="1"/>
      <c r="CS2859" s="1"/>
      <c r="CT2859" s="1"/>
      <c r="CU2859" s="1"/>
      <c r="CV2859" s="1"/>
      <c r="CW2859" s="1"/>
      <c r="CX2859" s="1"/>
      <c r="CY2859" s="1"/>
      <c r="CZ2859" s="1"/>
      <c r="DA2859" s="1"/>
      <c r="DB2859" s="1"/>
      <c r="DC2859" s="1"/>
      <c r="DD2859" s="1"/>
      <c r="DE2859" s="1"/>
      <c r="DF2859" s="1"/>
      <c r="DG2859" s="1"/>
      <c r="DH2859" s="1"/>
      <c r="DI2859" s="1"/>
      <c r="DJ2859" s="1"/>
      <c r="DK2859" s="1"/>
      <c r="DL2859" s="1"/>
      <c r="DM2859" s="1"/>
      <c r="DN2859" s="1"/>
      <c r="DO2859" s="1"/>
      <c r="DP2859" s="1"/>
      <c r="DQ2859" s="1"/>
      <c r="DR2859" s="1"/>
      <c r="DS2859" s="1"/>
      <c r="DT2859" s="1"/>
      <c r="DU2859" s="1"/>
      <c r="DV2859" s="1"/>
      <c r="DW2859" s="1"/>
      <c r="DX2859" s="1"/>
      <c r="DY2859" s="1"/>
      <c r="DZ2859" s="1"/>
      <c r="EA2859" s="1"/>
      <c r="EB2859" s="1"/>
      <c r="EC2859" s="1"/>
      <c r="ED2859" s="1"/>
      <c r="EE2859" s="1"/>
      <c r="EF2859" s="1"/>
      <c r="EG2859" s="1"/>
      <c r="EH2859" s="1"/>
      <c r="EI2859" s="1"/>
      <c r="EJ2859" s="1"/>
      <c r="EK2859" s="1"/>
      <c r="EL2859" s="1"/>
      <c r="EM2859" s="1"/>
      <c r="EN2859" s="1"/>
      <c r="EO2859" s="1"/>
      <c r="EP2859" s="1"/>
      <c r="EQ2859" s="1"/>
      <c r="ER2859" s="1"/>
      <c r="ES2859" s="1"/>
      <c r="ET2859" s="1"/>
      <c r="EU2859" s="1"/>
      <c r="EV2859" s="1"/>
      <c r="EW2859" s="1"/>
      <c r="EX2859" s="1"/>
      <c r="EY2859" s="1"/>
      <c r="EZ2859" s="1"/>
      <c r="FA2859" s="1"/>
      <c r="FB2859" s="1"/>
      <c r="FC2859" s="1"/>
      <c r="FD2859" s="1"/>
      <c r="FE2859" s="1"/>
      <c r="FF2859" s="1"/>
      <c r="FG2859" s="1"/>
      <c r="FH2859" s="1"/>
      <c r="FI2859" s="1"/>
      <c r="FJ2859" s="1"/>
      <c r="FK2859" s="1"/>
      <c r="FL2859" s="1"/>
      <c r="FM2859" s="1"/>
      <c r="FN2859" s="1"/>
      <c r="FO2859" s="1"/>
      <c r="FP2859" s="1"/>
      <c r="FQ2859" s="1"/>
      <c r="FR2859" s="1"/>
      <c r="FS2859" s="1"/>
      <c r="FT2859" s="1"/>
      <c r="FU2859" s="1"/>
      <c r="FV2859" s="1"/>
      <c r="FW2859" s="1"/>
      <c r="FX2859" s="1"/>
      <c r="FY2859" s="1"/>
      <c r="FZ2859" s="1"/>
      <c r="GA2859" s="1"/>
      <c r="GB2859" s="1"/>
      <c r="GC2859" s="1"/>
      <c r="GD2859" s="1"/>
      <c r="GE2859" s="1"/>
      <c r="GF2859" s="1"/>
      <c r="GG2859" s="1"/>
      <c r="GH2859" s="1"/>
      <c r="GI2859" s="1"/>
      <c r="GJ2859" s="1"/>
      <c r="GK2859"/>
      <c r="GL2859"/>
      <c r="GM2859"/>
      <c r="GN2859"/>
      <c r="GO2859"/>
      <c r="GP2859"/>
      <c r="GQ2859"/>
      <c r="GR2859"/>
      <c r="GS2859"/>
      <c r="GT2859"/>
      <c r="GU2859"/>
      <c r="GV2859"/>
      <c r="GW2859"/>
      <c r="GX2859"/>
      <c r="GY2859"/>
      <c r="GZ2859"/>
      <c r="HA2859"/>
      <c r="HB2859"/>
      <c r="HC2859"/>
      <c r="HD2859"/>
      <c r="HE2859"/>
    </row>
    <row r="2860" spans="6:213" s="19" customFormat="1" x14ac:dyDescent="0.25">
      <c r="F2860" s="20"/>
      <c r="G2860" s="20"/>
      <c r="H2860" s="20"/>
      <c r="I2860" s="20"/>
      <c r="J2860" s="21"/>
      <c r="K2860" s="21"/>
      <c r="L2860" s="20"/>
      <c r="M2860" s="20"/>
      <c r="N2860" s="22"/>
      <c r="O2860" s="22"/>
      <c r="P2860" s="22"/>
      <c r="Q2860" s="22"/>
      <c r="U2860" s="20"/>
      <c r="V2860" s="20"/>
      <c r="W2860" s="20"/>
      <c r="X2860" s="27"/>
      <c r="Y2860" s="253"/>
      <c r="Z2860" s="30"/>
      <c r="AA2860" s="30"/>
      <c r="AB2860" s="31"/>
      <c r="AC2860" s="31"/>
      <c r="AD2860" s="31"/>
      <c r="AE2860" s="31"/>
      <c r="AF2860" s="31"/>
      <c r="AG2860" s="241"/>
      <c r="AH2860" s="31"/>
      <c r="AI2860" s="31"/>
      <c r="AJ2860" s="31"/>
      <c r="AK2860" s="31"/>
      <c r="AL2860" s="120"/>
      <c r="AM2860" s="25"/>
      <c r="AN2860" s="25"/>
      <c r="AO2860" s="25"/>
      <c r="AP2860" s="25"/>
      <c r="AQ2860"/>
      <c r="AR2860" s="25"/>
      <c r="AS2860" s="31"/>
      <c r="AT2860" s="25"/>
      <c r="AU2860" s="25"/>
      <c r="AV2860" s="31"/>
      <c r="BC2860" s="1"/>
      <c r="BD2860"/>
      <c r="BE2860"/>
      <c r="BF2860" s="1"/>
      <c r="BG2860"/>
      <c r="BH2860"/>
      <c r="BI2860"/>
      <c r="BJ2860" s="1"/>
      <c r="BK2860" s="1"/>
      <c r="BL2860"/>
      <c r="BM2860" s="1"/>
      <c r="BN2860" s="1"/>
      <c r="BO2860" s="1"/>
      <c r="BP2860" s="1"/>
      <c r="BQ2860" s="1"/>
      <c r="BR2860" s="1"/>
      <c r="BS2860" s="1"/>
      <c r="BT2860" s="22"/>
      <c r="BU2860" s="1"/>
      <c r="BV2860" s="1"/>
      <c r="BW2860" s="1"/>
      <c r="BX2860" s="1"/>
      <c r="BY2860" s="1"/>
      <c r="BZ2860" s="1"/>
      <c r="CA2860" s="1"/>
      <c r="CB2860" s="1"/>
      <c r="CC2860" s="1"/>
      <c r="CD2860" s="1"/>
      <c r="CE2860" s="1"/>
      <c r="CF2860" s="1"/>
      <c r="CG2860" s="1"/>
      <c r="CH2860" s="1"/>
      <c r="CI2860" s="1"/>
      <c r="CJ2860" s="1"/>
      <c r="CK2860" s="1"/>
      <c r="CL2860" s="1"/>
      <c r="CM2860" s="1"/>
      <c r="CN2860" s="1"/>
      <c r="CO2860" s="1"/>
      <c r="CP2860" s="1"/>
      <c r="CQ2860" s="1"/>
      <c r="CR2860" s="1"/>
      <c r="CS2860" s="1"/>
      <c r="CT2860" s="1"/>
      <c r="CU2860" s="1"/>
      <c r="CV2860" s="1"/>
      <c r="CW2860" s="1"/>
      <c r="CX2860" s="1"/>
      <c r="CY2860" s="1"/>
      <c r="CZ2860" s="1"/>
      <c r="DA2860" s="1"/>
      <c r="DB2860" s="1"/>
      <c r="DC2860" s="1"/>
      <c r="DD2860" s="1"/>
      <c r="DE2860" s="1"/>
      <c r="DF2860" s="1"/>
      <c r="DG2860" s="1"/>
      <c r="DH2860" s="1"/>
      <c r="DI2860" s="1"/>
      <c r="DJ2860" s="1"/>
      <c r="DK2860" s="1"/>
      <c r="DL2860" s="1"/>
      <c r="DM2860" s="1"/>
      <c r="DN2860" s="1"/>
      <c r="DO2860" s="1"/>
      <c r="DP2860" s="1"/>
      <c r="DQ2860" s="1"/>
      <c r="DR2860" s="1"/>
      <c r="DS2860" s="1"/>
      <c r="DT2860" s="1"/>
      <c r="DU2860" s="1"/>
      <c r="DV2860" s="1"/>
      <c r="DW2860" s="1"/>
      <c r="DX2860" s="1"/>
      <c r="DY2860" s="1"/>
      <c r="DZ2860" s="1"/>
      <c r="EA2860" s="1"/>
      <c r="EB2860" s="1"/>
      <c r="EC2860" s="1"/>
      <c r="ED2860" s="1"/>
      <c r="EE2860" s="1"/>
      <c r="EF2860" s="1"/>
      <c r="EG2860" s="1"/>
      <c r="EH2860" s="1"/>
      <c r="EI2860" s="1"/>
      <c r="EJ2860" s="1"/>
      <c r="EK2860" s="1"/>
      <c r="EL2860" s="1"/>
      <c r="EM2860" s="1"/>
      <c r="EN2860" s="1"/>
      <c r="EO2860" s="1"/>
      <c r="EP2860" s="1"/>
      <c r="EQ2860" s="1"/>
      <c r="ER2860" s="1"/>
      <c r="ES2860" s="1"/>
      <c r="ET2860" s="1"/>
      <c r="EU2860" s="1"/>
      <c r="EV2860" s="1"/>
      <c r="EW2860" s="1"/>
      <c r="EX2860" s="1"/>
      <c r="EY2860" s="1"/>
      <c r="EZ2860" s="1"/>
      <c r="FA2860" s="1"/>
      <c r="FB2860" s="1"/>
      <c r="FC2860" s="1"/>
      <c r="FD2860" s="1"/>
      <c r="FE2860" s="1"/>
      <c r="FF2860" s="1"/>
      <c r="FG2860" s="1"/>
      <c r="FH2860" s="1"/>
      <c r="FI2860" s="1"/>
      <c r="FJ2860" s="1"/>
      <c r="FK2860" s="1"/>
      <c r="FL2860" s="1"/>
      <c r="FM2860" s="1"/>
      <c r="FN2860" s="1"/>
      <c r="FO2860" s="1"/>
      <c r="FP2860" s="1"/>
      <c r="FQ2860" s="1"/>
      <c r="FR2860" s="1"/>
      <c r="FS2860" s="1"/>
      <c r="FT2860" s="1"/>
      <c r="FU2860" s="1"/>
      <c r="FV2860" s="1"/>
      <c r="FW2860" s="1"/>
      <c r="FX2860" s="1"/>
      <c r="FY2860" s="1"/>
      <c r="FZ2860" s="1"/>
      <c r="GA2860" s="1"/>
      <c r="GB2860" s="1"/>
      <c r="GC2860" s="1"/>
      <c r="GD2860" s="1"/>
      <c r="GE2860" s="1"/>
      <c r="GF2860" s="1"/>
      <c r="GG2860" s="1"/>
      <c r="GH2860" s="1"/>
      <c r="GI2860" s="1"/>
      <c r="GJ2860" s="1"/>
      <c r="GK2860"/>
      <c r="GL2860"/>
      <c r="GM2860"/>
      <c r="GN2860"/>
      <c r="GO2860"/>
      <c r="GP2860"/>
      <c r="GQ2860"/>
      <c r="GR2860"/>
      <c r="GS2860"/>
      <c r="GT2860"/>
      <c r="GU2860"/>
      <c r="GV2860"/>
      <c r="GW2860"/>
      <c r="GX2860"/>
      <c r="GY2860"/>
      <c r="GZ2860"/>
      <c r="HA2860"/>
      <c r="HB2860"/>
      <c r="HC2860"/>
      <c r="HD2860"/>
      <c r="HE2860"/>
    </row>
    <row r="2861" spans="6:213" s="19" customFormat="1" x14ac:dyDescent="0.25">
      <c r="F2861" s="20"/>
      <c r="G2861" s="20"/>
      <c r="H2861" s="20"/>
      <c r="I2861" s="20"/>
      <c r="J2861" s="21"/>
      <c r="K2861" s="21"/>
      <c r="L2861" s="20"/>
      <c r="M2861" s="20"/>
      <c r="N2861" s="22"/>
      <c r="O2861" s="22"/>
      <c r="P2861" s="22"/>
      <c r="Q2861" s="22"/>
      <c r="U2861" s="20"/>
      <c r="V2861" s="20"/>
      <c r="W2861" s="20"/>
      <c r="X2861" s="27"/>
      <c r="Y2861" s="253"/>
      <c r="Z2861" s="30"/>
      <c r="AA2861" s="30"/>
      <c r="AB2861" s="31"/>
      <c r="AC2861" s="31"/>
      <c r="AD2861" s="31"/>
      <c r="AE2861" s="31"/>
      <c r="AF2861" s="31"/>
      <c r="AG2861" s="241"/>
      <c r="AH2861" s="31"/>
      <c r="AI2861" s="31"/>
      <c r="AJ2861" s="31"/>
      <c r="AK2861" s="31"/>
      <c r="AL2861" s="120"/>
      <c r="AM2861" s="25"/>
      <c r="AN2861" s="25"/>
      <c r="AO2861" s="25"/>
      <c r="AP2861" s="25"/>
      <c r="AQ2861"/>
      <c r="AR2861" s="25"/>
      <c r="AS2861" s="31"/>
      <c r="AT2861" s="25"/>
      <c r="AU2861" s="25"/>
      <c r="AV2861" s="31"/>
      <c r="BC2861" s="1"/>
      <c r="BD2861"/>
      <c r="BE2861"/>
      <c r="BF2861" s="1"/>
      <c r="BG2861"/>
      <c r="BH2861"/>
      <c r="BI2861"/>
      <c r="BJ2861" s="1"/>
      <c r="BK2861" s="1"/>
      <c r="BL2861"/>
      <c r="BM2861" s="1"/>
      <c r="BN2861" s="1"/>
      <c r="BO2861" s="1"/>
      <c r="BP2861" s="1"/>
      <c r="BQ2861" s="1"/>
      <c r="BR2861" s="1"/>
      <c r="BS2861" s="1"/>
      <c r="BT2861" s="22"/>
      <c r="BU2861" s="1"/>
      <c r="BV2861" s="1"/>
      <c r="BW2861" s="1"/>
      <c r="BX2861" s="1"/>
      <c r="BY2861" s="1"/>
      <c r="BZ2861" s="1"/>
      <c r="CA2861" s="1"/>
      <c r="CB2861" s="1"/>
      <c r="CC2861" s="1"/>
      <c r="CD2861" s="1"/>
      <c r="CE2861" s="1"/>
      <c r="CF2861" s="1"/>
      <c r="CG2861" s="1"/>
      <c r="CH2861" s="1"/>
      <c r="CI2861" s="1"/>
      <c r="CJ2861" s="1"/>
      <c r="CK2861" s="1"/>
      <c r="CL2861" s="1"/>
      <c r="CM2861" s="1"/>
      <c r="CN2861" s="1"/>
      <c r="CO2861" s="1"/>
      <c r="CP2861" s="1"/>
      <c r="CQ2861" s="1"/>
      <c r="CR2861" s="1"/>
      <c r="CS2861" s="1"/>
      <c r="CT2861" s="1"/>
      <c r="CU2861" s="1"/>
      <c r="CV2861" s="1"/>
      <c r="CW2861" s="1"/>
      <c r="CX2861" s="1"/>
      <c r="CY2861" s="1"/>
      <c r="CZ2861" s="1"/>
      <c r="DA2861" s="1"/>
      <c r="DB2861" s="1"/>
      <c r="DC2861" s="1"/>
      <c r="DD2861" s="1"/>
      <c r="DE2861" s="1"/>
      <c r="DF2861" s="1"/>
      <c r="DG2861" s="1"/>
      <c r="DH2861" s="1"/>
      <c r="DI2861" s="1"/>
      <c r="DJ2861" s="1"/>
      <c r="DK2861" s="1"/>
      <c r="DL2861" s="1"/>
      <c r="DM2861" s="1"/>
      <c r="DN2861" s="1"/>
      <c r="DO2861" s="1"/>
      <c r="DP2861" s="1"/>
      <c r="DQ2861" s="1"/>
      <c r="DR2861" s="1"/>
      <c r="DS2861" s="1"/>
      <c r="DT2861" s="1"/>
      <c r="DU2861" s="1"/>
      <c r="DV2861" s="1"/>
      <c r="DW2861" s="1"/>
      <c r="DX2861" s="1"/>
      <c r="DY2861" s="1"/>
      <c r="DZ2861" s="1"/>
      <c r="EA2861" s="1"/>
      <c r="EB2861" s="1"/>
      <c r="EC2861" s="1"/>
      <c r="ED2861" s="1"/>
      <c r="EE2861" s="1"/>
      <c r="EF2861" s="1"/>
      <c r="EG2861" s="1"/>
      <c r="EH2861" s="1"/>
      <c r="EI2861" s="1"/>
      <c r="EJ2861" s="1"/>
      <c r="EK2861" s="1"/>
      <c r="EL2861" s="1"/>
      <c r="EM2861" s="1"/>
      <c r="EN2861" s="1"/>
      <c r="EO2861" s="1"/>
      <c r="EP2861" s="1"/>
      <c r="EQ2861" s="1"/>
      <c r="ER2861" s="1"/>
      <c r="ES2861" s="1"/>
      <c r="ET2861" s="1"/>
      <c r="EU2861" s="1"/>
      <c r="EV2861" s="1"/>
      <c r="EW2861" s="1"/>
      <c r="EX2861" s="1"/>
      <c r="EY2861" s="1"/>
      <c r="EZ2861" s="1"/>
      <c r="FA2861" s="1"/>
      <c r="FB2861" s="1"/>
      <c r="FC2861" s="1"/>
      <c r="FD2861" s="1"/>
      <c r="FE2861" s="1"/>
      <c r="FF2861" s="1"/>
      <c r="FG2861" s="1"/>
      <c r="FH2861" s="1"/>
      <c r="FI2861" s="1"/>
      <c r="FJ2861" s="1"/>
      <c r="FK2861" s="1"/>
      <c r="FL2861" s="1"/>
      <c r="FM2861" s="1"/>
      <c r="FN2861" s="1"/>
      <c r="FO2861" s="1"/>
      <c r="FP2861" s="1"/>
      <c r="FQ2861" s="1"/>
      <c r="FR2861" s="1"/>
      <c r="FS2861" s="1"/>
      <c r="FT2861" s="1"/>
      <c r="FU2861" s="1"/>
      <c r="FV2861" s="1"/>
      <c r="FW2861" s="1"/>
      <c r="FX2861" s="1"/>
      <c r="FY2861" s="1"/>
      <c r="FZ2861" s="1"/>
      <c r="GA2861" s="1"/>
      <c r="GB2861" s="1"/>
      <c r="GC2861" s="1"/>
      <c r="GD2861" s="1"/>
      <c r="GE2861" s="1"/>
      <c r="GF2861" s="1"/>
      <c r="GG2861" s="1"/>
      <c r="GH2861" s="1"/>
      <c r="GI2861" s="1"/>
      <c r="GJ2861" s="1"/>
      <c r="GK2861"/>
      <c r="GL2861"/>
      <c r="GM2861"/>
      <c r="GN2861"/>
      <c r="GO2861"/>
      <c r="GP2861"/>
      <c r="GQ2861"/>
      <c r="GR2861"/>
      <c r="GS2861"/>
      <c r="GT2861"/>
      <c r="GU2861"/>
      <c r="GV2861"/>
      <c r="GW2861"/>
      <c r="GX2861"/>
      <c r="GY2861"/>
      <c r="GZ2861"/>
      <c r="HA2861"/>
      <c r="HB2861"/>
      <c r="HC2861"/>
      <c r="HD2861"/>
      <c r="HE2861"/>
    </row>
    <row r="2862" spans="6:213" s="19" customFormat="1" x14ac:dyDescent="0.25">
      <c r="F2862" s="20"/>
      <c r="G2862" s="20"/>
      <c r="H2862" s="20"/>
      <c r="I2862" s="20"/>
      <c r="J2862" s="21"/>
      <c r="K2862" s="21"/>
      <c r="L2862" s="20"/>
      <c r="M2862" s="20"/>
      <c r="N2862" s="22"/>
      <c r="O2862" s="22"/>
      <c r="P2862" s="22"/>
      <c r="Q2862" s="22"/>
      <c r="U2862" s="20"/>
      <c r="V2862" s="20"/>
      <c r="W2862" s="20"/>
      <c r="X2862" s="27"/>
      <c r="Y2862" s="253"/>
      <c r="Z2862" s="30"/>
      <c r="AA2862" s="30"/>
      <c r="AB2862" s="31"/>
      <c r="AC2862" s="31"/>
      <c r="AD2862" s="31"/>
      <c r="AE2862" s="31"/>
      <c r="AF2862" s="31"/>
      <c r="AG2862" s="241"/>
      <c r="AH2862" s="31"/>
      <c r="AI2862" s="31"/>
      <c r="AJ2862" s="31"/>
      <c r="AK2862" s="31"/>
      <c r="AL2862" s="120"/>
      <c r="AM2862" s="25"/>
      <c r="AN2862" s="25"/>
      <c r="AO2862" s="25"/>
      <c r="AP2862" s="25"/>
      <c r="AQ2862"/>
      <c r="AR2862" s="25"/>
      <c r="AS2862" s="31"/>
      <c r="AT2862" s="25"/>
      <c r="AU2862" s="25"/>
      <c r="AV2862" s="31"/>
      <c r="BC2862" s="1"/>
      <c r="BD2862"/>
      <c r="BE2862"/>
      <c r="BF2862" s="1"/>
      <c r="BG2862"/>
      <c r="BH2862"/>
      <c r="BI2862"/>
      <c r="BJ2862" s="1"/>
      <c r="BK2862" s="1"/>
      <c r="BL2862"/>
      <c r="BM2862" s="1"/>
      <c r="BN2862" s="1"/>
      <c r="BO2862" s="1"/>
      <c r="BP2862" s="1"/>
      <c r="BQ2862" s="1"/>
      <c r="BR2862" s="1"/>
      <c r="BS2862" s="1"/>
      <c r="BT2862" s="22"/>
      <c r="BU2862" s="1"/>
      <c r="BV2862" s="1"/>
      <c r="BW2862" s="1"/>
      <c r="BX2862" s="1"/>
      <c r="BY2862" s="1"/>
      <c r="BZ2862" s="1"/>
      <c r="CA2862" s="1"/>
      <c r="CB2862" s="1"/>
      <c r="CC2862" s="1"/>
      <c r="CD2862" s="1"/>
      <c r="CE2862" s="1"/>
      <c r="CF2862" s="1"/>
      <c r="CG2862" s="1"/>
      <c r="CH2862" s="1"/>
      <c r="CI2862" s="1"/>
      <c r="CJ2862" s="1"/>
      <c r="CK2862" s="1"/>
      <c r="CL2862" s="1"/>
      <c r="CM2862" s="1"/>
      <c r="CN2862" s="1"/>
      <c r="CO2862" s="1"/>
      <c r="CP2862" s="1"/>
      <c r="CQ2862" s="1"/>
      <c r="CR2862" s="1"/>
      <c r="CS2862" s="1"/>
      <c r="CT2862" s="1"/>
      <c r="CU2862" s="1"/>
      <c r="CV2862" s="1"/>
      <c r="CW2862" s="1"/>
      <c r="CX2862" s="1"/>
      <c r="CY2862" s="1"/>
      <c r="CZ2862" s="1"/>
      <c r="DA2862" s="1"/>
      <c r="DB2862" s="1"/>
      <c r="DC2862" s="1"/>
      <c r="DD2862" s="1"/>
      <c r="DE2862" s="1"/>
      <c r="DF2862" s="1"/>
      <c r="DG2862" s="1"/>
      <c r="DH2862" s="1"/>
      <c r="DI2862" s="1"/>
      <c r="DJ2862" s="1"/>
      <c r="DK2862" s="1"/>
      <c r="DL2862" s="1"/>
      <c r="DM2862" s="1"/>
      <c r="DN2862" s="1"/>
      <c r="DO2862" s="1"/>
      <c r="DP2862" s="1"/>
      <c r="DQ2862" s="1"/>
      <c r="DR2862" s="1"/>
      <c r="DS2862" s="1"/>
      <c r="DT2862" s="1"/>
      <c r="DU2862" s="1"/>
      <c r="DV2862" s="1"/>
      <c r="DW2862" s="1"/>
      <c r="DX2862" s="1"/>
      <c r="DY2862" s="1"/>
      <c r="DZ2862" s="1"/>
      <c r="EA2862" s="1"/>
      <c r="EB2862" s="1"/>
      <c r="EC2862" s="1"/>
      <c r="ED2862" s="1"/>
      <c r="EE2862" s="1"/>
      <c r="EF2862" s="1"/>
      <c r="EG2862" s="1"/>
      <c r="EH2862" s="1"/>
      <c r="EI2862" s="1"/>
      <c r="EJ2862" s="1"/>
      <c r="EK2862" s="1"/>
      <c r="EL2862" s="1"/>
      <c r="EM2862" s="1"/>
      <c r="EN2862" s="1"/>
      <c r="EO2862" s="1"/>
      <c r="EP2862" s="1"/>
      <c r="EQ2862" s="1"/>
      <c r="ER2862" s="1"/>
      <c r="ES2862" s="1"/>
      <c r="ET2862" s="1"/>
      <c r="EU2862" s="1"/>
      <c r="EV2862" s="1"/>
      <c r="EW2862" s="1"/>
      <c r="EX2862" s="1"/>
      <c r="EY2862" s="1"/>
      <c r="EZ2862" s="1"/>
      <c r="FA2862" s="1"/>
      <c r="FB2862" s="1"/>
      <c r="FC2862" s="1"/>
      <c r="FD2862" s="1"/>
      <c r="FE2862" s="1"/>
      <c r="FF2862" s="1"/>
      <c r="FG2862" s="1"/>
      <c r="FH2862" s="1"/>
      <c r="FI2862" s="1"/>
      <c r="FJ2862" s="1"/>
      <c r="FK2862" s="1"/>
      <c r="FL2862" s="1"/>
      <c r="FM2862" s="1"/>
      <c r="FN2862" s="1"/>
      <c r="FO2862" s="1"/>
      <c r="FP2862" s="1"/>
      <c r="FQ2862" s="1"/>
      <c r="FR2862" s="1"/>
      <c r="FS2862" s="1"/>
      <c r="FT2862" s="1"/>
      <c r="FU2862" s="1"/>
      <c r="FV2862" s="1"/>
      <c r="FW2862" s="1"/>
      <c r="FX2862" s="1"/>
      <c r="FY2862" s="1"/>
      <c r="FZ2862" s="1"/>
      <c r="GA2862" s="1"/>
      <c r="GB2862" s="1"/>
      <c r="GC2862" s="1"/>
      <c r="GD2862" s="1"/>
      <c r="GE2862" s="1"/>
      <c r="GF2862" s="1"/>
      <c r="GG2862" s="1"/>
      <c r="GH2862" s="1"/>
      <c r="GI2862" s="1"/>
      <c r="GJ2862" s="1"/>
      <c r="GK2862"/>
      <c r="GL2862"/>
      <c r="GM2862"/>
      <c r="GN2862"/>
      <c r="GO2862"/>
      <c r="GP2862"/>
      <c r="GQ2862"/>
      <c r="GR2862"/>
      <c r="GS2862"/>
      <c r="GT2862"/>
      <c r="GU2862"/>
      <c r="GV2862"/>
      <c r="GW2862"/>
      <c r="GX2862"/>
      <c r="GY2862"/>
      <c r="GZ2862"/>
      <c r="HA2862"/>
      <c r="HB2862"/>
      <c r="HC2862"/>
      <c r="HD2862"/>
      <c r="HE2862"/>
    </row>
    <row r="2863" spans="6:213" s="19" customFormat="1" x14ac:dyDescent="0.25">
      <c r="F2863" s="20"/>
      <c r="G2863" s="20"/>
      <c r="H2863" s="20"/>
      <c r="I2863" s="20"/>
      <c r="J2863" s="21"/>
      <c r="K2863" s="21"/>
      <c r="L2863" s="20"/>
      <c r="M2863" s="20"/>
      <c r="N2863" s="22"/>
      <c r="O2863" s="22"/>
      <c r="P2863" s="22"/>
      <c r="Q2863" s="22"/>
      <c r="U2863" s="20"/>
      <c r="V2863" s="20"/>
      <c r="W2863" s="20"/>
      <c r="X2863" s="27"/>
      <c r="Y2863" s="253"/>
      <c r="Z2863" s="30"/>
      <c r="AA2863" s="30"/>
      <c r="AB2863" s="31"/>
      <c r="AC2863" s="31"/>
      <c r="AD2863" s="31"/>
      <c r="AE2863" s="31"/>
      <c r="AF2863" s="31"/>
      <c r="AG2863" s="241"/>
      <c r="AH2863" s="31"/>
      <c r="AI2863" s="31"/>
      <c r="AJ2863" s="31"/>
      <c r="AK2863" s="31"/>
      <c r="AL2863" s="120"/>
      <c r="AM2863" s="25"/>
      <c r="AN2863" s="25"/>
      <c r="AO2863" s="25"/>
      <c r="AP2863" s="25"/>
      <c r="AQ2863"/>
      <c r="AR2863" s="25"/>
      <c r="AS2863" s="31"/>
      <c r="AT2863" s="25"/>
      <c r="AU2863" s="25"/>
      <c r="AV2863" s="31"/>
      <c r="BC2863" s="1"/>
      <c r="BD2863"/>
      <c r="BE2863"/>
      <c r="BF2863" s="1"/>
      <c r="BG2863"/>
      <c r="BH2863"/>
      <c r="BI2863"/>
      <c r="BJ2863" s="1"/>
      <c r="BK2863" s="1"/>
      <c r="BL2863"/>
      <c r="BM2863" s="1"/>
      <c r="BN2863" s="1"/>
      <c r="BO2863" s="1"/>
      <c r="BP2863" s="1"/>
      <c r="BQ2863" s="1"/>
      <c r="BR2863" s="1"/>
      <c r="BS2863" s="1"/>
      <c r="BT2863" s="22"/>
      <c r="BU2863" s="1"/>
      <c r="BV2863" s="1"/>
      <c r="BW2863" s="1"/>
      <c r="BX2863" s="1"/>
      <c r="BY2863" s="1"/>
      <c r="BZ2863" s="1"/>
      <c r="CA2863" s="1"/>
      <c r="CB2863" s="1"/>
      <c r="CC2863" s="1"/>
      <c r="CD2863" s="1"/>
      <c r="CE2863" s="1"/>
      <c r="CF2863" s="1"/>
      <c r="CG2863" s="1"/>
      <c r="CH2863" s="1"/>
      <c r="CI2863" s="1"/>
      <c r="CJ2863" s="1"/>
      <c r="CK2863" s="1"/>
      <c r="CL2863" s="1"/>
      <c r="CM2863" s="1"/>
      <c r="CN2863" s="1"/>
      <c r="CO2863" s="1"/>
      <c r="CP2863" s="1"/>
      <c r="CQ2863" s="1"/>
      <c r="CR2863" s="1"/>
      <c r="CS2863" s="1"/>
      <c r="CT2863" s="1"/>
      <c r="CU2863" s="1"/>
      <c r="CV2863" s="1"/>
      <c r="CW2863" s="1"/>
      <c r="CX2863" s="1"/>
      <c r="CY2863" s="1"/>
      <c r="CZ2863" s="1"/>
      <c r="DA2863" s="1"/>
      <c r="DB2863" s="1"/>
      <c r="DC2863" s="1"/>
      <c r="DD2863" s="1"/>
      <c r="DE2863" s="1"/>
      <c r="DF2863" s="1"/>
      <c r="DG2863" s="1"/>
      <c r="DH2863" s="1"/>
      <c r="DI2863" s="1"/>
      <c r="DJ2863" s="1"/>
      <c r="DK2863" s="1"/>
      <c r="DL2863" s="1"/>
      <c r="DM2863" s="1"/>
      <c r="DN2863" s="1"/>
      <c r="DO2863" s="1"/>
      <c r="DP2863" s="1"/>
      <c r="DQ2863" s="1"/>
      <c r="DR2863" s="1"/>
      <c r="DS2863" s="1"/>
      <c r="DT2863" s="1"/>
      <c r="DU2863" s="1"/>
      <c r="DV2863" s="1"/>
      <c r="DW2863" s="1"/>
      <c r="DX2863" s="1"/>
      <c r="DY2863" s="1"/>
      <c r="DZ2863" s="1"/>
      <c r="EA2863" s="1"/>
      <c r="EB2863" s="1"/>
      <c r="EC2863" s="1"/>
      <c r="ED2863" s="1"/>
      <c r="EE2863" s="1"/>
      <c r="EF2863" s="1"/>
      <c r="EG2863" s="1"/>
      <c r="EH2863" s="1"/>
      <c r="EI2863" s="1"/>
      <c r="EJ2863" s="1"/>
      <c r="EK2863" s="1"/>
      <c r="EL2863" s="1"/>
      <c r="EM2863" s="1"/>
      <c r="EN2863" s="1"/>
      <c r="EO2863" s="1"/>
      <c r="EP2863" s="1"/>
      <c r="EQ2863" s="1"/>
      <c r="ER2863" s="1"/>
      <c r="ES2863" s="1"/>
      <c r="ET2863" s="1"/>
      <c r="EU2863" s="1"/>
      <c r="EV2863" s="1"/>
      <c r="EW2863" s="1"/>
      <c r="EX2863" s="1"/>
      <c r="EY2863" s="1"/>
      <c r="EZ2863" s="1"/>
      <c r="FA2863" s="1"/>
      <c r="FB2863" s="1"/>
      <c r="FC2863" s="1"/>
      <c r="FD2863" s="1"/>
      <c r="FE2863" s="1"/>
      <c r="FF2863" s="1"/>
      <c r="FG2863" s="1"/>
      <c r="FH2863" s="1"/>
      <c r="FI2863" s="1"/>
      <c r="FJ2863" s="1"/>
      <c r="FK2863" s="1"/>
      <c r="FL2863" s="1"/>
      <c r="FM2863" s="1"/>
      <c r="FN2863" s="1"/>
      <c r="FO2863" s="1"/>
      <c r="FP2863" s="1"/>
      <c r="FQ2863" s="1"/>
      <c r="FR2863" s="1"/>
      <c r="FS2863" s="1"/>
      <c r="FT2863" s="1"/>
      <c r="FU2863" s="1"/>
      <c r="FV2863" s="1"/>
      <c r="FW2863" s="1"/>
      <c r="FX2863" s="1"/>
      <c r="FY2863" s="1"/>
      <c r="FZ2863" s="1"/>
      <c r="GA2863" s="1"/>
      <c r="GB2863" s="1"/>
      <c r="GC2863" s="1"/>
      <c r="GD2863" s="1"/>
      <c r="GE2863" s="1"/>
      <c r="GF2863" s="1"/>
      <c r="GG2863" s="1"/>
      <c r="GH2863" s="1"/>
      <c r="GI2863" s="1"/>
      <c r="GJ2863" s="1"/>
      <c r="GK2863"/>
      <c r="GL2863"/>
      <c r="GM2863"/>
      <c r="GN2863"/>
      <c r="GO2863"/>
      <c r="GP2863"/>
      <c r="GQ2863"/>
      <c r="GR2863"/>
      <c r="GS2863"/>
      <c r="GT2863"/>
      <c r="GU2863"/>
      <c r="GV2863"/>
      <c r="GW2863"/>
      <c r="GX2863"/>
      <c r="GY2863"/>
      <c r="GZ2863"/>
      <c r="HA2863"/>
      <c r="HB2863"/>
      <c r="HC2863"/>
      <c r="HD2863"/>
      <c r="HE2863"/>
    </row>
    <row r="2864" spans="6:213" s="19" customFormat="1" x14ac:dyDescent="0.25">
      <c r="F2864" s="20"/>
      <c r="G2864" s="20"/>
      <c r="H2864" s="20"/>
      <c r="I2864" s="20"/>
      <c r="J2864" s="21"/>
      <c r="K2864" s="21"/>
      <c r="L2864" s="20"/>
      <c r="M2864" s="20"/>
      <c r="N2864" s="22"/>
      <c r="O2864" s="22"/>
      <c r="P2864" s="22"/>
      <c r="Q2864" s="22"/>
      <c r="U2864" s="20"/>
      <c r="V2864" s="20"/>
      <c r="W2864" s="20"/>
      <c r="X2864" s="27"/>
      <c r="Y2864" s="253"/>
      <c r="Z2864" s="30"/>
      <c r="AA2864" s="30"/>
      <c r="AB2864" s="31"/>
      <c r="AC2864" s="31"/>
      <c r="AD2864" s="31"/>
      <c r="AE2864" s="31"/>
      <c r="AF2864" s="31"/>
      <c r="AG2864" s="241"/>
      <c r="AH2864" s="31"/>
      <c r="AI2864" s="31"/>
      <c r="AJ2864" s="31"/>
      <c r="AK2864" s="31"/>
      <c r="AL2864" s="120"/>
      <c r="AM2864" s="25"/>
      <c r="AN2864" s="25"/>
      <c r="AO2864" s="25"/>
      <c r="AP2864" s="25"/>
      <c r="AQ2864"/>
      <c r="AR2864" s="25"/>
      <c r="AS2864" s="31"/>
      <c r="AT2864" s="25"/>
      <c r="AU2864" s="25"/>
      <c r="AV2864" s="31"/>
      <c r="BC2864" s="1"/>
      <c r="BD2864"/>
      <c r="BE2864"/>
      <c r="BF2864" s="1"/>
      <c r="BG2864"/>
      <c r="BH2864"/>
      <c r="BI2864"/>
      <c r="BJ2864" s="1"/>
      <c r="BK2864" s="1"/>
      <c r="BL2864"/>
      <c r="BM2864" s="1"/>
      <c r="BN2864" s="1"/>
      <c r="BO2864" s="1"/>
      <c r="BP2864" s="1"/>
      <c r="BQ2864" s="1"/>
      <c r="BR2864" s="1"/>
      <c r="BS2864" s="1"/>
      <c r="BT2864" s="22"/>
      <c r="BU2864" s="1"/>
      <c r="BV2864" s="1"/>
      <c r="BW2864" s="1"/>
      <c r="BX2864" s="1"/>
      <c r="BY2864" s="1"/>
      <c r="BZ2864" s="1"/>
      <c r="CA2864" s="1"/>
      <c r="CB2864" s="1"/>
      <c r="CC2864" s="1"/>
      <c r="CD2864" s="1"/>
      <c r="CE2864" s="1"/>
      <c r="CF2864" s="1"/>
      <c r="CG2864" s="1"/>
      <c r="CH2864" s="1"/>
      <c r="CI2864" s="1"/>
      <c r="CJ2864" s="1"/>
      <c r="CK2864" s="1"/>
      <c r="CL2864" s="1"/>
      <c r="CM2864" s="1"/>
      <c r="CN2864" s="1"/>
      <c r="CO2864" s="1"/>
      <c r="CP2864" s="1"/>
      <c r="CQ2864" s="1"/>
      <c r="CR2864" s="1"/>
      <c r="CS2864" s="1"/>
      <c r="CT2864" s="1"/>
      <c r="CU2864" s="1"/>
      <c r="CV2864" s="1"/>
      <c r="CW2864" s="1"/>
      <c r="CX2864" s="1"/>
      <c r="CY2864" s="1"/>
      <c r="CZ2864" s="1"/>
      <c r="DA2864" s="1"/>
      <c r="DB2864" s="1"/>
      <c r="DC2864" s="1"/>
      <c r="DD2864" s="1"/>
      <c r="DE2864" s="1"/>
      <c r="DF2864" s="1"/>
      <c r="DG2864" s="1"/>
      <c r="DH2864" s="1"/>
      <c r="DI2864" s="1"/>
      <c r="DJ2864" s="1"/>
      <c r="DK2864" s="1"/>
      <c r="DL2864" s="1"/>
      <c r="DM2864" s="1"/>
      <c r="DN2864" s="1"/>
      <c r="DO2864" s="1"/>
      <c r="DP2864" s="1"/>
      <c r="DQ2864" s="1"/>
      <c r="DR2864" s="1"/>
      <c r="DS2864" s="1"/>
      <c r="DT2864" s="1"/>
      <c r="DU2864" s="1"/>
      <c r="DV2864" s="1"/>
      <c r="DW2864" s="1"/>
      <c r="DX2864" s="1"/>
      <c r="DY2864" s="1"/>
      <c r="DZ2864" s="1"/>
      <c r="EA2864" s="1"/>
      <c r="EB2864" s="1"/>
      <c r="EC2864" s="1"/>
      <c r="ED2864" s="1"/>
      <c r="EE2864" s="1"/>
      <c r="EF2864" s="1"/>
      <c r="EG2864" s="1"/>
      <c r="EH2864" s="1"/>
      <c r="EI2864" s="1"/>
      <c r="EJ2864" s="1"/>
      <c r="EK2864" s="1"/>
      <c r="EL2864" s="1"/>
      <c r="EM2864" s="1"/>
      <c r="EN2864" s="1"/>
      <c r="EO2864" s="1"/>
      <c r="EP2864" s="1"/>
      <c r="EQ2864" s="1"/>
      <c r="ER2864" s="1"/>
      <c r="ES2864" s="1"/>
      <c r="ET2864" s="1"/>
      <c r="EU2864" s="1"/>
      <c r="EV2864" s="1"/>
      <c r="EW2864" s="1"/>
      <c r="EX2864" s="1"/>
      <c r="EY2864" s="1"/>
      <c r="EZ2864" s="1"/>
      <c r="FA2864" s="1"/>
      <c r="FB2864" s="1"/>
      <c r="FC2864" s="1"/>
      <c r="FD2864" s="1"/>
      <c r="FE2864" s="1"/>
      <c r="FF2864" s="1"/>
      <c r="FG2864" s="1"/>
      <c r="FH2864" s="1"/>
      <c r="FI2864" s="1"/>
      <c r="FJ2864" s="1"/>
      <c r="FK2864" s="1"/>
      <c r="FL2864" s="1"/>
      <c r="FM2864" s="1"/>
      <c r="FN2864" s="1"/>
      <c r="FO2864" s="1"/>
      <c r="FP2864" s="1"/>
      <c r="FQ2864" s="1"/>
      <c r="FR2864" s="1"/>
      <c r="FS2864" s="1"/>
      <c r="FT2864" s="1"/>
      <c r="FU2864" s="1"/>
      <c r="FV2864" s="1"/>
      <c r="FW2864" s="1"/>
      <c r="FX2864" s="1"/>
      <c r="FY2864" s="1"/>
      <c r="FZ2864" s="1"/>
      <c r="GA2864" s="1"/>
      <c r="GB2864" s="1"/>
      <c r="GC2864" s="1"/>
      <c r="GD2864" s="1"/>
      <c r="GE2864" s="1"/>
      <c r="GF2864" s="1"/>
      <c r="GG2864" s="1"/>
      <c r="GH2864" s="1"/>
      <c r="GI2864" s="1"/>
      <c r="GJ2864" s="1"/>
      <c r="GK2864"/>
      <c r="GL2864"/>
      <c r="GM2864"/>
      <c r="GN2864"/>
      <c r="GO2864"/>
      <c r="GP2864"/>
      <c r="GQ2864"/>
      <c r="GR2864"/>
      <c r="GS2864"/>
      <c r="GT2864"/>
      <c r="GU2864"/>
      <c r="GV2864"/>
      <c r="GW2864"/>
      <c r="GX2864"/>
      <c r="GY2864"/>
      <c r="GZ2864"/>
      <c r="HA2864"/>
      <c r="HB2864"/>
      <c r="HC2864"/>
      <c r="HD2864"/>
      <c r="HE2864"/>
    </row>
    <row r="2865" spans="6:213" s="19" customFormat="1" x14ac:dyDescent="0.25">
      <c r="F2865" s="20"/>
      <c r="G2865" s="20"/>
      <c r="H2865" s="20"/>
      <c r="I2865" s="20"/>
      <c r="J2865" s="21"/>
      <c r="K2865" s="21"/>
      <c r="L2865" s="20"/>
      <c r="M2865" s="20"/>
      <c r="N2865" s="22"/>
      <c r="O2865" s="22"/>
      <c r="P2865" s="22"/>
      <c r="Q2865" s="22"/>
      <c r="U2865" s="20"/>
      <c r="V2865" s="20"/>
      <c r="W2865" s="20"/>
      <c r="X2865" s="27"/>
      <c r="Y2865" s="253"/>
      <c r="Z2865" s="30"/>
      <c r="AA2865" s="30"/>
      <c r="AB2865" s="31"/>
      <c r="AC2865" s="31"/>
      <c r="AD2865" s="31"/>
      <c r="AE2865" s="31"/>
      <c r="AF2865" s="31"/>
      <c r="AG2865" s="241"/>
      <c r="AH2865" s="31"/>
      <c r="AI2865" s="31"/>
      <c r="AJ2865" s="31"/>
      <c r="AK2865" s="31"/>
      <c r="AL2865" s="120"/>
      <c r="AM2865" s="25"/>
      <c r="AN2865" s="25"/>
      <c r="AO2865" s="25"/>
      <c r="AP2865" s="25"/>
      <c r="AQ2865"/>
      <c r="AR2865" s="25"/>
      <c r="AS2865" s="31"/>
      <c r="AT2865" s="25"/>
      <c r="AU2865" s="25"/>
      <c r="AV2865" s="31"/>
      <c r="BC2865" s="1"/>
      <c r="BD2865"/>
      <c r="BE2865"/>
      <c r="BF2865" s="1"/>
      <c r="BG2865"/>
      <c r="BH2865"/>
      <c r="BI2865"/>
      <c r="BJ2865" s="1"/>
      <c r="BK2865" s="1"/>
      <c r="BL2865"/>
      <c r="BM2865" s="1"/>
      <c r="BN2865" s="1"/>
      <c r="BO2865" s="1"/>
      <c r="BP2865" s="1"/>
      <c r="BQ2865" s="1"/>
      <c r="BR2865" s="1"/>
      <c r="BS2865" s="1"/>
      <c r="BT2865" s="22"/>
      <c r="BU2865" s="1"/>
      <c r="BV2865" s="1"/>
      <c r="BW2865" s="1"/>
      <c r="BX2865" s="1"/>
      <c r="BY2865" s="1"/>
      <c r="BZ2865" s="1"/>
      <c r="CA2865" s="1"/>
      <c r="CB2865" s="1"/>
      <c r="CC2865" s="1"/>
      <c r="CD2865" s="1"/>
      <c r="CE2865" s="1"/>
      <c r="CF2865" s="1"/>
      <c r="CG2865" s="1"/>
      <c r="CH2865" s="1"/>
      <c r="CI2865" s="1"/>
      <c r="CJ2865" s="1"/>
      <c r="CK2865" s="1"/>
      <c r="CL2865" s="1"/>
      <c r="CM2865" s="1"/>
      <c r="CN2865" s="1"/>
      <c r="CO2865" s="1"/>
      <c r="CP2865" s="1"/>
      <c r="CQ2865" s="1"/>
      <c r="CR2865" s="1"/>
      <c r="CS2865" s="1"/>
      <c r="CT2865" s="1"/>
      <c r="CU2865" s="1"/>
      <c r="CV2865" s="1"/>
      <c r="CW2865" s="1"/>
      <c r="CX2865" s="1"/>
      <c r="CY2865" s="1"/>
      <c r="CZ2865" s="1"/>
      <c r="DA2865" s="1"/>
      <c r="DB2865" s="1"/>
      <c r="DC2865" s="1"/>
      <c r="DD2865" s="1"/>
      <c r="DE2865" s="1"/>
      <c r="DF2865" s="1"/>
      <c r="DG2865" s="1"/>
      <c r="DH2865" s="1"/>
      <c r="DI2865" s="1"/>
      <c r="DJ2865" s="1"/>
      <c r="DK2865" s="1"/>
      <c r="DL2865" s="1"/>
      <c r="DM2865" s="1"/>
      <c r="DN2865" s="1"/>
      <c r="DO2865" s="1"/>
      <c r="DP2865" s="1"/>
      <c r="DQ2865" s="1"/>
      <c r="DR2865" s="1"/>
      <c r="DS2865" s="1"/>
      <c r="DT2865" s="1"/>
      <c r="DU2865" s="1"/>
      <c r="DV2865" s="1"/>
      <c r="DW2865" s="1"/>
      <c r="DX2865" s="1"/>
      <c r="DY2865" s="1"/>
      <c r="DZ2865" s="1"/>
      <c r="EA2865" s="1"/>
      <c r="EB2865" s="1"/>
      <c r="EC2865" s="1"/>
      <c r="ED2865" s="1"/>
      <c r="EE2865" s="1"/>
      <c r="EF2865" s="1"/>
      <c r="EG2865" s="1"/>
      <c r="EH2865" s="1"/>
      <c r="EI2865" s="1"/>
      <c r="EJ2865" s="1"/>
      <c r="EK2865" s="1"/>
      <c r="EL2865" s="1"/>
      <c r="EM2865" s="1"/>
      <c r="EN2865" s="1"/>
      <c r="EO2865" s="1"/>
      <c r="EP2865" s="1"/>
      <c r="EQ2865" s="1"/>
      <c r="ER2865" s="1"/>
      <c r="ES2865" s="1"/>
      <c r="ET2865" s="1"/>
      <c r="EU2865" s="1"/>
      <c r="EV2865" s="1"/>
      <c r="EW2865" s="1"/>
      <c r="EX2865" s="1"/>
      <c r="EY2865" s="1"/>
      <c r="EZ2865" s="1"/>
      <c r="FA2865" s="1"/>
      <c r="FB2865" s="1"/>
      <c r="FC2865" s="1"/>
      <c r="FD2865" s="1"/>
      <c r="FE2865" s="1"/>
      <c r="FF2865" s="1"/>
      <c r="FG2865" s="1"/>
      <c r="FH2865" s="1"/>
      <c r="FI2865" s="1"/>
      <c r="FJ2865" s="1"/>
      <c r="FK2865" s="1"/>
      <c r="FL2865" s="1"/>
      <c r="FM2865" s="1"/>
      <c r="FN2865" s="1"/>
      <c r="FO2865" s="1"/>
      <c r="FP2865" s="1"/>
      <c r="FQ2865" s="1"/>
      <c r="FR2865" s="1"/>
      <c r="FS2865" s="1"/>
      <c r="FT2865" s="1"/>
      <c r="FU2865" s="1"/>
      <c r="FV2865" s="1"/>
      <c r="FW2865" s="1"/>
      <c r="FX2865" s="1"/>
      <c r="FY2865" s="1"/>
      <c r="FZ2865" s="1"/>
      <c r="GA2865" s="1"/>
      <c r="GB2865" s="1"/>
      <c r="GC2865" s="1"/>
      <c r="GD2865" s="1"/>
      <c r="GE2865" s="1"/>
      <c r="GF2865" s="1"/>
      <c r="GG2865" s="1"/>
      <c r="GH2865" s="1"/>
      <c r="GI2865" s="1"/>
      <c r="GJ2865" s="1"/>
      <c r="GK2865"/>
      <c r="GL2865"/>
      <c r="GM2865"/>
      <c r="GN2865"/>
      <c r="GO2865"/>
      <c r="GP2865"/>
      <c r="GQ2865"/>
      <c r="GR2865"/>
      <c r="GS2865"/>
      <c r="GT2865"/>
      <c r="GU2865"/>
      <c r="GV2865"/>
      <c r="GW2865"/>
      <c r="GX2865"/>
      <c r="GY2865"/>
      <c r="GZ2865"/>
      <c r="HA2865"/>
      <c r="HB2865"/>
      <c r="HC2865"/>
      <c r="HD2865"/>
      <c r="HE2865"/>
    </row>
    <row r="2866" spans="6:213" s="19" customFormat="1" x14ac:dyDescent="0.25">
      <c r="F2866" s="20"/>
      <c r="G2866" s="20"/>
      <c r="H2866" s="20"/>
      <c r="I2866" s="20"/>
      <c r="J2866" s="21"/>
      <c r="K2866" s="21"/>
      <c r="L2866" s="20"/>
      <c r="M2866" s="20"/>
      <c r="N2866" s="22"/>
      <c r="O2866" s="22"/>
      <c r="P2866" s="22"/>
      <c r="Q2866" s="22"/>
      <c r="U2866" s="20"/>
      <c r="V2866" s="20"/>
      <c r="W2866" s="20"/>
      <c r="X2866" s="27"/>
      <c r="Y2866" s="253"/>
      <c r="Z2866" s="30"/>
      <c r="AA2866" s="30"/>
      <c r="AB2866" s="31"/>
      <c r="AC2866" s="31"/>
      <c r="AD2866" s="31"/>
      <c r="AE2866" s="31"/>
      <c r="AF2866" s="31"/>
      <c r="AG2866" s="241"/>
      <c r="AH2866" s="31"/>
      <c r="AI2866" s="31"/>
      <c r="AJ2866" s="31"/>
      <c r="AK2866" s="31"/>
      <c r="AL2866" s="120"/>
      <c r="AM2866" s="25"/>
      <c r="AN2866" s="25"/>
      <c r="AO2866" s="25"/>
      <c r="AP2866" s="25"/>
      <c r="AQ2866"/>
      <c r="AR2866" s="25"/>
      <c r="AS2866" s="31"/>
      <c r="AT2866" s="25"/>
      <c r="AU2866" s="25"/>
      <c r="AV2866" s="31"/>
      <c r="BC2866" s="1"/>
      <c r="BD2866"/>
      <c r="BE2866"/>
      <c r="BF2866" s="1"/>
      <c r="BG2866"/>
      <c r="BH2866"/>
      <c r="BI2866"/>
      <c r="BJ2866" s="1"/>
      <c r="BK2866" s="1"/>
      <c r="BL2866"/>
      <c r="BM2866" s="1"/>
      <c r="BN2866" s="1"/>
      <c r="BO2866" s="1"/>
      <c r="BP2866" s="1"/>
      <c r="BQ2866" s="1"/>
      <c r="BR2866" s="1"/>
      <c r="BS2866" s="1"/>
      <c r="BT2866" s="22"/>
      <c r="BU2866" s="1"/>
      <c r="BV2866" s="1"/>
      <c r="BW2866" s="1"/>
      <c r="BX2866" s="1"/>
      <c r="BY2866" s="1"/>
      <c r="BZ2866" s="1"/>
      <c r="CA2866" s="1"/>
      <c r="CB2866" s="1"/>
      <c r="CC2866" s="1"/>
      <c r="CD2866" s="1"/>
      <c r="CE2866" s="1"/>
      <c r="CF2866" s="1"/>
      <c r="CG2866" s="1"/>
      <c r="CH2866" s="1"/>
      <c r="CI2866" s="1"/>
      <c r="CJ2866" s="1"/>
      <c r="CK2866" s="1"/>
      <c r="CL2866" s="1"/>
      <c r="CM2866" s="1"/>
      <c r="CN2866" s="1"/>
      <c r="CO2866" s="1"/>
      <c r="CP2866" s="1"/>
      <c r="CQ2866" s="1"/>
      <c r="CR2866" s="1"/>
      <c r="CS2866" s="1"/>
      <c r="CT2866" s="1"/>
      <c r="CU2866" s="1"/>
      <c r="CV2866" s="1"/>
      <c r="CW2866" s="1"/>
      <c r="CX2866" s="1"/>
      <c r="CY2866" s="1"/>
      <c r="CZ2866" s="1"/>
      <c r="DA2866" s="1"/>
      <c r="DB2866" s="1"/>
      <c r="DC2866" s="1"/>
      <c r="DD2866" s="1"/>
      <c r="DE2866" s="1"/>
      <c r="DF2866" s="1"/>
      <c r="DG2866" s="1"/>
      <c r="DH2866" s="1"/>
      <c r="DI2866" s="1"/>
      <c r="DJ2866" s="1"/>
      <c r="DK2866" s="1"/>
      <c r="DL2866" s="1"/>
      <c r="DM2866" s="1"/>
      <c r="DN2866" s="1"/>
      <c r="DO2866" s="1"/>
      <c r="DP2866" s="1"/>
      <c r="DQ2866" s="1"/>
      <c r="DR2866" s="1"/>
      <c r="DS2866" s="1"/>
      <c r="DT2866" s="1"/>
      <c r="DU2866" s="1"/>
      <c r="DV2866" s="1"/>
      <c r="DW2866" s="1"/>
      <c r="DX2866" s="1"/>
      <c r="DY2866" s="1"/>
      <c r="DZ2866" s="1"/>
      <c r="EA2866" s="1"/>
      <c r="EB2866" s="1"/>
      <c r="EC2866" s="1"/>
      <c r="ED2866" s="1"/>
      <c r="EE2866" s="1"/>
      <c r="EF2866" s="1"/>
      <c r="EG2866" s="1"/>
      <c r="EH2866" s="1"/>
      <c r="EI2866" s="1"/>
      <c r="EJ2866" s="1"/>
      <c r="EK2866" s="1"/>
      <c r="EL2866" s="1"/>
      <c r="EM2866" s="1"/>
      <c r="EN2866" s="1"/>
      <c r="EO2866" s="1"/>
      <c r="EP2866" s="1"/>
      <c r="EQ2866" s="1"/>
      <c r="ER2866" s="1"/>
      <c r="ES2866" s="1"/>
      <c r="ET2866" s="1"/>
      <c r="EU2866" s="1"/>
      <c r="EV2866" s="1"/>
      <c r="EW2866" s="1"/>
      <c r="EX2866" s="1"/>
      <c r="EY2866" s="1"/>
      <c r="EZ2866" s="1"/>
      <c r="FA2866" s="1"/>
      <c r="FB2866" s="1"/>
      <c r="FC2866" s="1"/>
      <c r="FD2866" s="1"/>
      <c r="FE2866" s="1"/>
      <c r="FF2866" s="1"/>
      <c r="FG2866" s="1"/>
      <c r="FH2866" s="1"/>
      <c r="FI2866" s="1"/>
      <c r="FJ2866" s="1"/>
      <c r="FK2866" s="1"/>
      <c r="FL2866" s="1"/>
      <c r="FM2866" s="1"/>
      <c r="FN2866" s="1"/>
      <c r="FO2866" s="1"/>
      <c r="FP2866" s="1"/>
      <c r="FQ2866" s="1"/>
      <c r="FR2866" s="1"/>
      <c r="FS2866" s="1"/>
      <c r="FT2866" s="1"/>
      <c r="FU2866" s="1"/>
      <c r="FV2866" s="1"/>
      <c r="FW2866" s="1"/>
      <c r="FX2866" s="1"/>
      <c r="FY2866" s="1"/>
      <c r="FZ2866" s="1"/>
      <c r="GA2866" s="1"/>
      <c r="GB2866" s="1"/>
      <c r="GC2866" s="1"/>
      <c r="GD2866" s="1"/>
      <c r="GE2866" s="1"/>
      <c r="GF2866" s="1"/>
      <c r="GG2866" s="1"/>
      <c r="GH2866" s="1"/>
      <c r="GI2866" s="1"/>
      <c r="GJ2866" s="1"/>
      <c r="GK2866"/>
      <c r="GL2866"/>
      <c r="GM2866"/>
      <c r="GN2866"/>
      <c r="GO2866"/>
      <c r="GP2866"/>
      <c r="GQ2866"/>
      <c r="GR2866"/>
      <c r="GS2866"/>
      <c r="GT2866"/>
      <c r="GU2866"/>
      <c r="GV2866"/>
      <c r="GW2866"/>
      <c r="GX2866"/>
      <c r="GY2866"/>
      <c r="GZ2866"/>
      <c r="HA2866"/>
      <c r="HB2866"/>
      <c r="HC2866"/>
      <c r="HD2866"/>
      <c r="HE2866"/>
    </row>
    <row r="2867" spans="6:213" s="19" customFormat="1" x14ac:dyDescent="0.25">
      <c r="F2867" s="20"/>
      <c r="G2867" s="20"/>
      <c r="H2867" s="20"/>
      <c r="I2867" s="20"/>
      <c r="J2867" s="21"/>
      <c r="K2867" s="21"/>
      <c r="L2867" s="20"/>
      <c r="M2867" s="20"/>
      <c r="N2867" s="22"/>
      <c r="O2867" s="22"/>
      <c r="P2867" s="22"/>
      <c r="Q2867" s="22"/>
      <c r="U2867" s="20"/>
      <c r="V2867" s="20"/>
      <c r="W2867" s="20"/>
      <c r="X2867" s="27"/>
      <c r="Y2867" s="253"/>
      <c r="Z2867" s="30"/>
      <c r="AA2867" s="30"/>
      <c r="AB2867" s="31"/>
      <c r="AC2867" s="31"/>
      <c r="AD2867" s="31"/>
      <c r="AE2867" s="31"/>
      <c r="AF2867" s="31"/>
      <c r="AG2867" s="241"/>
      <c r="AH2867" s="31"/>
      <c r="AI2867" s="31"/>
      <c r="AJ2867" s="31"/>
      <c r="AK2867" s="31"/>
      <c r="AL2867" s="120"/>
      <c r="AM2867" s="25"/>
      <c r="AN2867" s="25"/>
      <c r="AO2867" s="25"/>
      <c r="AP2867" s="25"/>
      <c r="AQ2867"/>
      <c r="AR2867" s="25"/>
      <c r="AS2867" s="31"/>
      <c r="AT2867" s="25"/>
      <c r="AU2867" s="25"/>
      <c r="AV2867" s="31"/>
      <c r="BC2867" s="1"/>
      <c r="BD2867"/>
      <c r="BE2867"/>
      <c r="BF2867" s="1"/>
      <c r="BG2867"/>
      <c r="BH2867"/>
      <c r="BI2867"/>
      <c r="BJ2867" s="1"/>
      <c r="BK2867" s="1"/>
      <c r="BL2867"/>
      <c r="BM2867" s="1"/>
      <c r="BN2867" s="1"/>
      <c r="BO2867" s="1"/>
      <c r="BP2867" s="1"/>
      <c r="BQ2867" s="1"/>
      <c r="BR2867" s="1"/>
      <c r="BS2867" s="1"/>
      <c r="BT2867" s="22"/>
      <c r="BU2867" s="1"/>
      <c r="BV2867" s="1"/>
      <c r="BW2867" s="1"/>
      <c r="BX2867" s="1"/>
      <c r="BY2867" s="1"/>
      <c r="BZ2867" s="1"/>
      <c r="CA2867" s="1"/>
      <c r="CB2867" s="1"/>
      <c r="CC2867" s="1"/>
      <c r="CD2867" s="1"/>
      <c r="CE2867" s="1"/>
      <c r="CF2867" s="1"/>
      <c r="CG2867" s="1"/>
      <c r="CH2867" s="1"/>
      <c r="CI2867" s="1"/>
      <c r="CJ2867" s="1"/>
      <c r="CK2867" s="1"/>
      <c r="CL2867" s="1"/>
      <c r="CM2867" s="1"/>
      <c r="CN2867" s="1"/>
      <c r="CO2867" s="1"/>
      <c r="CP2867" s="1"/>
      <c r="CQ2867" s="1"/>
      <c r="CR2867" s="1"/>
      <c r="CS2867" s="1"/>
      <c r="CT2867" s="1"/>
      <c r="CU2867" s="1"/>
      <c r="CV2867" s="1"/>
      <c r="CW2867" s="1"/>
      <c r="CX2867" s="1"/>
      <c r="CY2867" s="1"/>
      <c r="CZ2867" s="1"/>
      <c r="DA2867" s="1"/>
      <c r="DB2867" s="1"/>
      <c r="DC2867" s="1"/>
      <c r="DD2867" s="1"/>
      <c r="DE2867" s="1"/>
      <c r="DF2867" s="1"/>
      <c r="DG2867" s="1"/>
      <c r="DH2867" s="1"/>
      <c r="DI2867" s="1"/>
      <c r="DJ2867" s="1"/>
      <c r="DK2867" s="1"/>
      <c r="DL2867" s="1"/>
      <c r="DM2867" s="1"/>
      <c r="DN2867" s="1"/>
      <c r="DO2867" s="1"/>
      <c r="DP2867" s="1"/>
      <c r="DQ2867" s="1"/>
      <c r="DR2867" s="1"/>
      <c r="DS2867" s="1"/>
      <c r="DT2867" s="1"/>
      <c r="DU2867" s="1"/>
      <c r="DV2867" s="1"/>
      <c r="DW2867" s="1"/>
      <c r="DX2867" s="1"/>
      <c r="DY2867" s="1"/>
      <c r="DZ2867" s="1"/>
      <c r="EA2867" s="1"/>
      <c r="EB2867" s="1"/>
      <c r="EC2867" s="1"/>
      <c r="ED2867" s="1"/>
      <c r="EE2867" s="1"/>
      <c r="EF2867" s="1"/>
      <c r="EG2867" s="1"/>
      <c r="EH2867" s="1"/>
      <c r="EI2867" s="1"/>
      <c r="EJ2867" s="1"/>
      <c r="EK2867" s="1"/>
      <c r="EL2867" s="1"/>
      <c r="EM2867" s="1"/>
      <c r="EN2867" s="1"/>
      <c r="EO2867" s="1"/>
      <c r="EP2867" s="1"/>
      <c r="EQ2867" s="1"/>
      <c r="ER2867" s="1"/>
      <c r="ES2867" s="1"/>
      <c r="ET2867" s="1"/>
      <c r="EU2867" s="1"/>
      <c r="EV2867" s="1"/>
      <c r="EW2867" s="1"/>
      <c r="EX2867" s="1"/>
      <c r="EY2867" s="1"/>
      <c r="EZ2867" s="1"/>
      <c r="FA2867" s="1"/>
      <c r="FB2867" s="1"/>
      <c r="FC2867" s="1"/>
      <c r="FD2867" s="1"/>
      <c r="FE2867" s="1"/>
      <c r="FF2867" s="1"/>
      <c r="FG2867" s="1"/>
      <c r="FH2867" s="1"/>
      <c r="FI2867" s="1"/>
      <c r="FJ2867" s="1"/>
      <c r="FK2867" s="1"/>
      <c r="FL2867" s="1"/>
      <c r="FM2867" s="1"/>
      <c r="FN2867" s="1"/>
      <c r="FO2867" s="1"/>
      <c r="FP2867" s="1"/>
      <c r="FQ2867" s="1"/>
      <c r="FR2867" s="1"/>
      <c r="FS2867" s="1"/>
      <c r="FT2867" s="1"/>
      <c r="FU2867" s="1"/>
      <c r="FV2867" s="1"/>
      <c r="FW2867" s="1"/>
      <c r="FX2867" s="1"/>
      <c r="FY2867" s="1"/>
      <c r="FZ2867" s="1"/>
      <c r="GA2867" s="1"/>
      <c r="GB2867" s="1"/>
      <c r="GC2867" s="1"/>
      <c r="GD2867" s="1"/>
      <c r="GE2867" s="1"/>
      <c r="GF2867" s="1"/>
      <c r="GG2867" s="1"/>
      <c r="GH2867" s="1"/>
      <c r="GI2867" s="1"/>
      <c r="GJ2867" s="1"/>
      <c r="GK2867"/>
      <c r="GL2867"/>
      <c r="GM2867"/>
      <c r="GN2867"/>
      <c r="GO2867"/>
      <c r="GP2867"/>
      <c r="GQ2867"/>
      <c r="GR2867"/>
      <c r="GS2867"/>
      <c r="GT2867"/>
      <c r="GU2867"/>
      <c r="GV2867"/>
      <c r="GW2867"/>
      <c r="GX2867"/>
      <c r="GY2867"/>
      <c r="GZ2867"/>
      <c r="HA2867"/>
      <c r="HB2867"/>
      <c r="HC2867"/>
      <c r="HD2867"/>
      <c r="HE2867"/>
    </row>
    <row r="2868" spans="6:213" s="19" customFormat="1" x14ac:dyDescent="0.25">
      <c r="F2868" s="20"/>
      <c r="G2868" s="20"/>
      <c r="H2868" s="20"/>
      <c r="I2868" s="20"/>
      <c r="J2868" s="21"/>
      <c r="K2868" s="21"/>
      <c r="L2868" s="20"/>
      <c r="M2868" s="20"/>
      <c r="N2868" s="22"/>
      <c r="O2868" s="22"/>
      <c r="P2868" s="22"/>
      <c r="Q2868" s="22"/>
      <c r="U2868" s="20"/>
      <c r="V2868" s="20"/>
      <c r="W2868" s="20"/>
      <c r="X2868" s="27"/>
      <c r="Y2868" s="253"/>
      <c r="Z2868" s="30"/>
      <c r="AA2868" s="30"/>
      <c r="AB2868" s="31"/>
      <c r="AC2868" s="31"/>
      <c r="AD2868" s="31"/>
      <c r="AE2868" s="31"/>
      <c r="AF2868" s="31"/>
      <c r="AG2868" s="241"/>
      <c r="AH2868" s="31"/>
      <c r="AI2868" s="31"/>
      <c r="AJ2868" s="31"/>
      <c r="AK2868" s="31"/>
      <c r="AL2868" s="120"/>
      <c r="AM2868" s="25"/>
      <c r="AN2868" s="25"/>
      <c r="AO2868" s="25"/>
      <c r="AP2868" s="25"/>
      <c r="AQ2868"/>
      <c r="AR2868" s="25"/>
      <c r="AS2868" s="31"/>
      <c r="AT2868" s="25"/>
      <c r="AU2868" s="25"/>
      <c r="AV2868" s="31"/>
      <c r="BC2868" s="1"/>
      <c r="BD2868"/>
      <c r="BE2868"/>
      <c r="BF2868" s="1"/>
      <c r="BG2868"/>
      <c r="BH2868"/>
      <c r="BI2868"/>
      <c r="BJ2868" s="1"/>
      <c r="BK2868" s="1"/>
      <c r="BL2868"/>
      <c r="BM2868" s="1"/>
      <c r="BN2868" s="1"/>
      <c r="BO2868" s="1"/>
      <c r="BP2868" s="1"/>
      <c r="BQ2868" s="1"/>
      <c r="BR2868" s="1"/>
      <c r="BS2868" s="1"/>
      <c r="BT2868" s="22"/>
      <c r="BU2868" s="1"/>
      <c r="BV2868" s="1"/>
      <c r="BW2868" s="1"/>
      <c r="BX2868" s="1"/>
      <c r="BY2868" s="1"/>
      <c r="BZ2868" s="1"/>
      <c r="CA2868" s="1"/>
      <c r="CB2868" s="1"/>
      <c r="CC2868" s="1"/>
      <c r="CD2868" s="1"/>
      <c r="CE2868" s="1"/>
      <c r="CF2868" s="1"/>
      <c r="CG2868" s="1"/>
      <c r="CH2868" s="1"/>
      <c r="CI2868" s="1"/>
      <c r="CJ2868" s="1"/>
      <c r="CK2868" s="1"/>
      <c r="CL2868" s="1"/>
      <c r="CM2868" s="1"/>
      <c r="CN2868" s="1"/>
      <c r="CO2868" s="1"/>
      <c r="CP2868" s="1"/>
      <c r="CQ2868" s="1"/>
      <c r="CR2868" s="1"/>
      <c r="CS2868" s="1"/>
      <c r="CT2868" s="1"/>
      <c r="CU2868" s="1"/>
      <c r="CV2868" s="1"/>
      <c r="CW2868" s="1"/>
      <c r="CX2868" s="1"/>
      <c r="CY2868" s="1"/>
      <c r="CZ2868" s="1"/>
      <c r="DA2868" s="1"/>
      <c r="DB2868" s="1"/>
      <c r="DC2868" s="1"/>
      <c r="DD2868" s="1"/>
      <c r="DE2868" s="1"/>
      <c r="DF2868" s="1"/>
      <c r="DG2868" s="1"/>
      <c r="DH2868" s="1"/>
      <c r="DI2868" s="1"/>
      <c r="DJ2868" s="1"/>
      <c r="DK2868" s="1"/>
      <c r="DL2868" s="1"/>
      <c r="DM2868" s="1"/>
      <c r="DN2868" s="1"/>
      <c r="DO2868" s="1"/>
      <c r="DP2868" s="1"/>
      <c r="DQ2868" s="1"/>
      <c r="DR2868" s="1"/>
      <c r="DS2868" s="1"/>
      <c r="DT2868" s="1"/>
      <c r="DU2868" s="1"/>
      <c r="DV2868" s="1"/>
      <c r="DW2868" s="1"/>
      <c r="DX2868" s="1"/>
      <c r="DY2868" s="1"/>
      <c r="DZ2868" s="1"/>
      <c r="EA2868" s="1"/>
      <c r="EB2868" s="1"/>
      <c r="EC2868" s="1"/>
      <c r="ED2868" s="1"/>
      <c r="EE2868" s="1"/>
      <c r="EF2868" s="1"/>
      <c r="EG2868" s="1"/>
      <c r="EH2868" s="1"/>
      <c r="EI2868" s="1"/>
      <c r="EJ2868" s="1"/>
      <c r="EK2868" s="1"/>
      <c r="EL2868" s="1"/>
      <c r="EM2868" s="1"/>
      <c r="EN2868" s="1"/>
      <c r="EO2868" s="1"/>
      <c r="EP2868" s="1"/>
      <c r="EQ2868" s="1"/>
      <c r="ER2868" s="1"/>
      <c r="ES2868" s="1"/>
      <c r="ET2868" s="1"/>
      <c r="EU2868" s="1"/>
      <c r="EV2868" s="1"/>
      <c r="EW2868" s="1"/>
      <c r="EX2868" s="1"/>
      <c r="EY2868" s="1"/>
      <c r="EZ2868" s="1"/>
      <c r="FA2868" s="1"/>
      <c r="FB2868" s="1"/>
      <c r="FC2868" s="1"/>
      <c r="FD2868" s="1"/>
      <c r="FE2868" s="1"/>
      <c r="FF2868" s="1"/>
      <c r="FG2868" s="1"/>
      <c r="FH2868" s="1"/>
      <c r="FI2868" s="1"/>
      <c r="FJ2868" s="1"/>
      <c r="FK2868" s="1"/>
      <c r="FL2868" s="1"/>
      <c r="FM2868" s="1"/>
      <c r="FN2868" s="1"/>
      <c r="FO2868" s="1"/>
      <c r="FP2868" s="1"/>
      <c r="FQ2868" s="1"/>
      <c r="FR2868" s="1"/>
      <c r="FS2868" s="1"/>
      <c r="FT2868" s="1"/>
      <c r="FU2868" s="1"/>
      <c r="FV2868" s="1"/>
      <c r="FW2868" s="1"/>
      <c r="FX2868" s="1"/>
      <c r="FY2868" s="1"/>
      <c r="FZ2868" s="1"/>
      <c r="GA2868" s="1"/>
      <c r="GB2868" s="1"/>
      <c r="GC2868" s="1"/>
      <c r="GD2868" s="1"/>
      <c r="GE2868" s="1"/>
      <c r="GF2868" s="1"/>
      <c r="GG2868" s="1"/>
      <c r="GH2868" s="1"/>
      <c r="GI2868" s="1"/>
      <c r="GJ2868" s="1"/>
      <c r="GK2868"/>
      <c r="GL2868"/>
      <c r="GM2868"/>
      <c r="GN2868"/>
      <c r="GO2868"/>
      <c r="GP2868"/>
      <c r="GQ2868"/>
      <c r="GR2868"/>
      <c r="GS2868"/>
      <c r="GT2868"/>
      <c r="GU2868"/>
      <c r="GV2868"/>
      <c r="GW2868"/>
      <c r="GX2868"/>
      <c r="GY2868"/>
      <c r="GZ2868"/>
      <c r="HA2868"/>
      <c r="HB2868"/>
      <c r="HC2868"/>
      <c r="HD2868"/>
      <c r="HE2868"/>
    </row>
    <row r="2869" spans="6:213" s="19" customFormat="1" x14ac:dyDescent="0.25">
      <c r="F2869" s="20"/>
      <c r="G2869" s="20"/>
      <c r="H2869" s="20"/>
      <c r="I2869" s="20"/>
      <c r="J2869" s="21"/>
      <c r="K2869" s="21"/>
      <c r="L2869" s="20"/>
      <c r="M2869" s="20"/>
      <c r="N2869" s="22"/>
      <c r="O2869" s="22"/>
      <c r="P2869" s="22"/>
      <c r="Q2869" s="22"/>
      <c r="U2869" s="20"/>
      <c r="V2869" s="20"/>
      <c r="W2869" s="20"/>
      <c r="X2869" s="27"/>
      <c r="Y2869" s="253"/>
      <c r="Z2869" s="30"/>
      <c r="AA2869" s="30"/>
      <c r="AB2869" s="31"/>
      <c r="AC2869" s="31"/>
      <c r="AD2869" s="31"/>
      <c r="AE2869" s="31"/>
      <c r="AF2869" s="31"/>
      <c r="AG2869" s="241"/>
      <c r="AH2869" s="31"/>
      <c r="AI2869" s="31"/>
      <c r="AJ2869" s="31"/>
      <c r="AK2869" s="31"/>
      <c r="AL2869" s="120"/>
      <c r="AM2869" s="25"/>
      <c r="AN2869" s="25"/>
      <c r="AO2869" s="25"/>
      <c r="AP2869" s="25"/>
      <c r="AQ2869"/>
      <c r="AR2869" s="25"/>
      <c r="AS2869" s="31"/>
      <c r="AT2869" s="25"/>
      <c r="AU2869" s="25"/>
      <c r="AV2869" s="31"/>
      <c r="BC2869" s="1"/>
      <c r="BD2869"/>
      <c r="BE2869"/>
      <c r="BF2869" s="1"/>
      <c r="BG2869"/>
      <c r="BH2869"/>
      <c r="BI2869"/>
      <c r="BJ2869" s="1"/>
      <c r="BK2869" s="1"/>
      <c r="BL2869"/>
      <c r="BM2869" s="1"/>
      <c r="BN2869" s="1"/>
      <c r="BO2869" s="1"/>
      <c r="BP2869" s="1"/>
      <c r="BQ2869" s="1"/>
      <c r="BR2869" s="1"/>
      <c r="BS2869" s="1"/>
      <c r="BT2869" s="22"/>
      <c r="BU2869" s="1"/>
      <c r="BV2869" s="1"/>
      <c r="BW2869" s="1"/>
      <c r="BX2869" s="1"/>
      <c r="BY2869" s="1"/>
      <c r="BZ2869" s="1"/>
      <c r="CA2869" s="1"/>
      <c r="CB2869" s="1"/>
      <c r="CC2869" s="1"/>
      <c r="CD2869" s="1"/>
      <c r="CE2869" s="1"/>
      <c r="CF2869" s="1"/>
      <c r="CG2869" s="1"/>
      <c r="CH2869" s="1"/>
      <c r="CI2869" s="1"/>
      <c r="CJ2869" s="1"/>
      <c r="CK2869" s="1"/>
      <c r="CL2869" s="1"/>
      <c r="CM2869" s="1"/>
      <c r="CN2869" s="1"/>
      <c r="CO2869" s="1"/>
      <c r="CP2869" s="1"/>
      <c r="CQ2869" s="1"/>
      <c r="CR2869" s="1"/>
      <c r="CS2869" s="1"/>
      <c r="CT2869" s="1"/>
      <c r="CU2869" s="1"/>
      <c r="CV2869" s="1"/>
      <c r="CW2869" s="1"/>
      <c r="CX2869" s="1"/>
      <c r="CY2869" s="1"/>
      <c r="CZ2869" s="1"/>
      <c r="DA2869" s="1"/>
      <c r="DB2869" s="1"/>
      <c r="DC2869" s="1"/>
      <c r="DD2869" s="1"/>
      <c r="DE2869" s="1"/>
      <c r="DF2869" s="1"/>
      <c r="DG2869" s="1"/>
      <c r="DH2869" s="1"/>
      <c r="DI2869" s="1"/>
      <c r="DJ2869" s="1"/>
      <c r="DK2869" s="1"/>
      <c r="DL2869" s="1"/>
      <c r="DM2869" s="1"/>
      <c r="DN2869" s="1"/>
      <c r="DO2869" s="1"/>
      <c r="DP2869" s="1"/>
      <c r="DQ2869" s="1"/>
      <c r="DR2869" s="1"/>
      <c r="DS2869" s="1"/>
      <c r="DT2869" s="1"/>
      <c r="DU2869" s="1"/>
      <c r="DV2869" s="1"/>
      <c r="DW2869" s="1"/>
      <c r="DX2869" s="1"/>
      <c r="DY2869" s="1"/>
      <c r="DZ2869" s="1"/>
      <c r="EA2869" s="1"/>
      <c r="EB2869" s="1"/>
      <c r="EC2869" s="1"/>
      <c r="ED2869" s="1"/>
      <c r="EE2869" s="1"/>
      <c r="EF2869" s="1"/>
      <c r="EG2869" s="1"/>
      <c r="EH2869" s="1"/>
      <c r="EI2869" s="1"/>
      <c r="EJ2869" s="1"/>
      <c r="EK2869" s="1"/>
      <c r="EL2869" s="1"/>
      <c r="EM2869" s="1"/>
      <c r="EN2869" s="1"/>
      <c r="EO2869" s="1"/>
      <c r="EP2869" s="1"/>
      <c r="EQ2869" s="1"/>
      <c r="ER2869" s="1"/>
      <c r="ES2869" s="1"/>
      <c r="ET2869" s="1"/>
      <c r="EU2869" s="1"/>
      <c r="EV2869" s="1"/>
      <c r="EW2869" s="1"/>
      <c r="EX2869" s="1"/>
      <c r="EY2869" s="1"/>
      <c r="EZ2869" s="1"/>
      <c r="FA2869" s="1"/>
      <c r="FB2869" s="1"/>
      <c r="FC2869" s="1"/>
      <c r="FD2869" s="1"/>
      <c r="FE2869" s="1"/>
      <c r="FF2869" s="1"/>
      <c r="FG2869" s="1"/>
      <c r="FH2869" s="1"/>
      <c r="FI2869" s="1"/>
      <c r="FJ2869" s="1"/>
      <c r="FK2869" s="1"/>
      <c r="FL2869" s="1"/>
      <c r="FM2869" s="1"/>
      <c r="FN2869" s="1"/>
      <c r="FO2869" s="1"/>
      <c r="FP2869" s="1"/>
      <c r="FQ2869" s="1"/>
      <c r="FR2869" s="1"/>
      <c r="FS2869" s="1"/>
      <c r="FT2869" s="1"/>
      <c r="FU2869" s="1"/>
      <c r="FV2869" s="1"/>
      <c r="FW2869" s="1"/>
      <c r="FX2869" s="1"/>
      <c r="FY2869" s="1"/>
      <c r="FZ2869" s="1"/>
      <c r="GA2869" s="1"/>
      <c r="GB2869" s="1"/>
      <c r="GC2869" s="1"/>
      <c r="GD2869" s="1"/>
      <c r="GE2869" s="1"/>
      <c r="GF2869" s="1"/>
      <c r="GG2869" s="1"/>
      <c r="GH2869" s="1"/>
      <c r="GI2869" s="1"/>
      <c r="GJ2869" s="1"/>
      <c r="GK2869"/>
      <c r="GL2869"/>
      <c r="GM2869"/>
      <c r="GN2869"/>
      <c r="GO2869"/>
      <c r="GP2869"/>
      <c r="GQ2869"/>
      <c r="GR2869"/>
      <c r="GS2869"/>
      <c r="GT2869"/>
      <c r="GU2869"/>
      <c r="GV2869"/>
      <c r="GW2869"/>
      <c r="GX2869"/>
      <c r="GY2869"/>
      <c r="GZ2869"/>
      <c r="HA2869"/>
      <c r="HB2869"/>
      <c r="HC2869"/>
      <c r="HD2869"/>
      <c r="HE2869"/>
    </row>
    <row r="2870" spans="6:213" s="19" customFormat="1" x14ac:dyDescent="0.25">
      <c r="F2870" s="20"/>
      <c r="G2870" s="20"/>
      <c r="H2870" s="20"/>
      <c r="I2870" s="20"/>
      <c r="J2870" s="21"/>
      <c r="K2870" s="21"/>
      <c r="L2870" s="20"/>
      <c r="M2870" s="20"/>
      <c r="N2870" s="22"/>
      <c r="O2870" s="22"/>
      <c r="P2870" s="22"/>
      <c r="Q2870" s="22"/>
      <c r="U2870" s="20"/>
      <c r="V2870" s="20"/>
      <c r="W2870" s="20"/>
      <c r="X2870" s="27"/>
      <c r="Y2870" s="253"/>
      <c r="Z2870" s="30"/>
      <c r="AA2870" s="30"/>
      <c r="AB2870" s="31"/>
      <c r="AC2870" s="31"/>
      <c r="AD2870" s="31"/>
      <c r="AE2870" s="31"/>
      <c r="AF2870" s="31"/>
      <c r="AG2870" s="241"/>
      <c r="AH2870" s="31"/>
      <c r="AI2870" s="31"/>
      <c r="AJ2870" s="31"/>
      <c r="AK2870" s="31"/>
      <c r="AL2870" s="120"/>
      <c r="AM2870" s="25"/>
      <c r="AN2870" s="25"/>
      <c r="AO2870" s="25"/>
      <c r="AP2870" s="25"/>
      <c r="AQ2870"/>
      <c r="AR2870" s="25"/>
      <c r="AS2870" s="31"/>
      <c r="AT2870" s="25"/>
      <c r="AU2870" s="25"/>
      <c r="AV2870" s="31"/>
      <c r="BC2870" s="1"/>
      <c r="BD2870"/>
      <c r="BE2870"/>
      <c r="BF2870" s="1"/>
      <c r="BG2870"/>
      <c r="BH2870"/>
      <c r="BI2870"/>
      <c r="BJ2870" s="1"/>
      <c r="BK2870" s="1"/>
      <c r="BL2870"/>
      <c r="BM2870" s="1"/>
      <c r="BN2870" s="1"/>
      <c r="BO2870" s="1"/>
      <c r="BP2870" s="1"/>
      <c r="BQ2870" s="1"/>
      <c r="BR2870" s="1"/>
      <c r="BS2870" s="1"/>
      <c r="BT2870" s="22"/>
      <c r="BU2870" s="1"/>
      <c r="BV2870" s="1"/>
      <c r="BW2870" s="1"/>
      <c r="BX2870" s="1"/>
      <c r="BY2870" s="1"/>
      <c r="BZ2870" s="1"/>
      <c r="CA2870" s="1"/>
      <c r="CB2870" s="1"/>
      <c r="CC2870" s="1"/>
      <c r="CD2870" s="1"/>
      <c r="CE2870" s="1"/>
      <c r="CF2870" s="1"/>
      <c r="CG2870" s="1"/>
      <c r="CH2870" s="1"/>
      <c r="CI2870" s="1"/>
      <c r="CJ2870" s="1"/>
      <c r="CK2870" s="1"/>
      <c r="CL2870" s="1"/>
      <c r="CM2870" s="1"/>
      <c r="CN2870" s="1"/>
      <c r="CO2870" s="1"/>
      <c r="CP2870" s="1"/>
      <c r="CQ2870" s="1"/>
      <c r="CR2870" s="1"/>
      <c r="CS2870" s="1"/>
      <c r="CT2870" s="1"/>
      <c r="CU2870" s="1"/>
      <c r="CV2870" s="1"/>
      <c r="CW2870" s="1"/>
      <c r="CX2870" s="1"/>
      <c r="CY2870" s="1"/>
      <c r="CZ2870" s="1"/>
      <c r="DA2870" s="1"/>
      <c r="DB2870" s="1"/>
      <c r="DC2870" s="1"/>
      <c r="DD2870" s="1"/>
      <c r="DE2870" s="1"/>
      <c r="DF2870" s="1"/>
      <c r="DG2870" s="1"/>
      <c r="DH2870" s="1"/>
      <c r="DI2870" s="1"/>
      <c r="DJ2870" s="1"/>
      <c r="DK2870" s="1"/>
      <c r="DL2870" s="1"/>
      <c r="DM2870" s="1"/>
      <c r="DN2870" s="1"/>
      <c r="DO2870" s="1"/>
      <c r="DP2870" s="1"/>
      <c r="DQ2870" s="1"/>
      <c r="DR2870" s="1"/>
      <c r="DS2870" s="1"/>
      <c r="DT2870" s="1"/>
      <c r="DU2870" s="1"/>
      <c r="DV2870" s="1"/>
      <c r="DW2870" s="1"/>
      <c r="DX2870" s="1"/>
      <c r="DY2870" s="1"/>
      <c r="DZ2870" s="1"/>
      <c r="EA2870" s="1"/>
      <c r="EB2870" s="1"/>
      <c r="EC2870" s="1"/>
      <c r="ED2870" s="1"/>
      <c r="EE2870" s="1"/>
      <c r="EF2870" s="1"/>
      <c r="EG2870" s="1"/>
      <c r="EH2870" s="1"/>
      <c r="EI2870" s="1"/>
      <c r="EJ2870" s="1"/>
      <c r="EK2870" s="1"/>
      <c r="EL2870" s="1"/>
      <c r="EM2870" s="1"/>
      <c r="EN2870" s="1"/>
      <c r="EO2870" s="1"/>
      <c r="EP2870" s="1"/>
      <c r="EQ2870" s="1"/>
      <c r="ER2870" s="1"/>
      <c r="ES2870" s="1"/>
      <c r="ET2870" s="1"/>
      <c r="EU2870" s="1"/>
      <c r="EV2870" s="1"/>
      <c r="EW2870" s="1"/>
      <c r="EX2870" s="1"/>
      <c r="EY2870" s="1"/>
      <c r="EZ2870" s="1"/>
      <c r="FA2870" s="1"/>
      <c r="FB2870" s="1"/>
      <c r="FC2870" s="1"/>
      <c r="FD2870" s="1"/>
      <c r="FE2870" s="1"/>
      <c r="FF2870" s="1"/>
      <c r="FG2870" s="1"/>
      <c r="FH2870" s="1"/>
      <c r="FI2870" s="1"/>
      <c r="FJ2870" s="1"/>
      <c r="FK2870" s="1"/>
      <c r="FL2870" s="1"/>
      <c r="FM2870" s="1"/>
      <c r="FN2870" s="1"/>
      <c r="FO2870" s="1"/>
      <c r="FP2870" s="1"/>
      <c r="FQ2870" s="1"/>
      <c r="FR2870" s="1"/>
      <c r="FS2870" s="1"/>
      <c r="FT2870" s="1"/>
      <c r="FU2870" s="1"/>
      <c r="FV2870" s="1"/>
      <c r="FW2870" s="1"/>
      <c r="FX2870" s="1"/>
      <c r="FY2870" s="1"/>
      <c r="FZ2870" s="1"/>
      <c r="GA2870" s="1"/>
      <c r="GB2870" s="1"/>
      <c r="GC2870" s="1"/>
      <c r="GD2870" s="1"/>
      <c r="GE2870" s="1"/>
      <c r="GF2870" s="1"/>
      <c r="GG2870" s="1"/>
      <c r="GH2870" s="1"/>
      <c r="GI2870" s="1"/>
      <c r="GJ2870" s="1"/>
      <c r="GK2870"/>
      <c r="GL2870"/>
      <c r="GM2870"/>
      <c r="GN2870"/>
      <c r="GO2870"/>
      <c r="GP2870"/>
      <c r="GQ2870"/>
      <c r="GR2870"/>
      <c r="GS2870"/>
      <c r="GT2870"/>
      <c r="GU2870"/>
      <c r="GV2870"/>
      <c r="GW2870"/>
      <c r="GX2870"/>
      <c r="GY2870"/>
      <c r="GZ2870"/>
      <c r="HA2870"/>
      <c r="HB2870"/>
      <c r="HC2870"/>
      <c r="HD2870"/>
      <c r="HE2870"/>
    </row>
    <row r="2871" spans="6:213" s="19" customFormat="1" x14ac:dyDescent="0.25">
      <c r="F2871" s="20"/>
      <c r="G2871" s="20"/>
      <c r="H2871" s="20"/>
      <c r="I2871" s="20"/>
      <c r="J2871" s="21"/>
      <c r="K2871" s="21"/>
      <c r="L2871" s="20"/>
      <c r="M2871" s="20"/>
      <c r="N2871" s="22"/>
      <c r="O2871" s="22"/>
      <c r="P2871" s="22"/>
      <c r="Q2871" s="22"/>
      <c r="U2871" s="20"/>
      <c r="V2871" s="20"/>
      <c r="W2871" s="20"/>
      <c r="X2871" s="27"/>
      <c r="Y2871" s="253"/>
      <c r="Z2871" s="30"/>
      <c r="AA2871" s="30"/>
      <c r="AB2871" s="31"/>
      <c r="AC2871" s="31"/>
      <c r="AD2871" s="31"/>
      <c r="AE2871" s="31"/>
      <c r="AF2871" s="31"/>
      <c r="AG2871" s="241"/>
      <c r="AH2871" s="31"/>
      <c r="AI2871" s="31"/>
      <c r="AJ2871" s="31"/>
      <c r="AK2871" s="31"/>
      <c r="AL2871" s="120"/>
      <c r="AM2871" s="25"/>
      <c r="AN2871" s="25"/>
      <c r="AO2871" s="25"/>
      <c r="AP2871" s="25"/>
      <c r="AQ2871"/>
      <c r="AR2871" s="25"/>
      <c r="AS2871" s="31"/>
      <c r="AT2871" s="25"/>
      <c r="AU2871" s="25"/>
      <c r="AV2871" s="31"/>
      <c r="BC2871" s="1"/>
      <c r="BD2871"/>
      <c r="BE2871"/>
      <c r="BF2871" s="1"/>
      <c r="BG2871"/>
      <c r="BH2871"/>
      <c r="BI2871"/>
      <c r="BJ2871" s="1"/>
      <c r="BK2871" s="1"/>
      <c r="BL2871"/>
      <c r="BM2871" s="1"/>
      <c r="BN2871" s="1"/>
      <c r="BO2871" s="1"/>
      <c r="BP2871" s="1"/>
      <c r="BQ2871" s="1"/>
      <c r="BR2871" s="1"/>
      <c r="BS2871" s="1"/>
      <c r="BT2871" s="22"/>
      <c r="BU2871" s="1"/>
      <c r="BV2871" s="1"/>
      <c r="BW2871" s="1"/>
      <c r="BX2871" s="1"/>
      <c r="BY2871" s="1"/>
      <c r="BZ2871" s="1"/>
      <c r="CA2871" s="1"/>
      <c r="CB2871" s="1"/>
      <c r="CC2871" s="1"/>
      <c r="CD2871" s="1"/>
      <c r="CE2871" s="1"/>
      <c r="CF2871" s="1"/>
      <c r="CG2871" s="1"/>
      <c r="CH2871" s="1"/>
      <c r="CI2871" s="1"/>
      <c r="CJ2871" s="1"/>
      <c r="CK2871" s="1"/>
      <c r="CL2871" s="1"/>
      <c r="CM2871" s="1"/>
      <c r="CN2871" s="1"/>
      <c r="CO2871" s="1"/>
      <c r="CP2871" s="1"/>
      <c r="CQ2871" s="1"/>
      <c r="CR2871" s="1"/>
      <c r="CS2871" s="1"/>
      <c r="CT2871" s="1"/>
      <c r="CU2871" s="1"/>
      <c r="CV2871" s="1"/>
      <c r="CW2871" s="1"/>
      <c r="CX2871" s="1"/>
      <c r="CY2871" s="1"/>
      <c r="CZ2871" s="1"/>
      <c r="DA2871" s="1"/>
      <c r="DB2871" s="1"/>
      <c r="DC2871" s="1"/>
      <c r="DD2871" s="1"/>
      <c r="DE2871" s="1"/>
      <c r="DF2871" s="1"/>
      <c r="DG2871" s="1"/>
      <c r="DH2871" s="1"/>
      <c r="DI2871" s="1"/>
      <c r="DJ2871" s="1"/>
      <c r="DK2871" s="1"/>
      <c r="DL2871" s="1"/>
      <c r="DM2871" s="1"/>
      <c r="DN2871" s="1"/>
      <c r="DO2871" s="1"/>
      <c r="DP2871" s="1"/>
      <c r="DQ2871" s="1"/>
      <c r="DR2871" s="1"/>
      <c r="DS2871" s="1"/>
      <c r="DT2871" s="1"/>
      <c r="DU2871" s="1"/>
      <c r="DV2871" s="1"/>
      <c r="DW2871" s="1"/>
      <c r="DX2871" s="1"/>
      <c r="DY2871" s="1"/>
      <c r="DZ2871" s="1"/>
      <c r="EA2871" s="1"/>
      <c r="EB2871" s="1"/>
      <c r="EC2871" s="1"/>
      <c r="ED2871" s="1"/>
      <c r="EE2871" s="1"/>
      <c r="EF2871" s="1"/>
      <c r="EG2871" s="1"/>
      <c r="EH2871" s="1"/>
      <c r="EI2871" s="1"/>
      <c r="EJ2871" s="1"/>
      <c r="EK2871" s="1"/>
      <c r="EL2871" s="1"/>
      <c r="EM2871" s="1"/>
      <c r="EN2871" s="1"/>
      <c r="EO2871" s="1"/>
      <c r="EP2871" s="1"/>
      <c r="EQ2871" s="1"/>
      <c r="ER2871" s="1"/>
      <c r="ES2871" s="1"/>
      <c r="ET2871" s="1"/>
      <c r="EU2871" s="1"/>
      <c r="EV2871" s="1"/>
      <c r="EW2871" s="1"/>
      <c r="EX2871" s="1"/>
      <c r="EY2871" s="1"/>
      <c r="EZ2871" s="1"/>
      <c r="FA2871" s="1"/>
      <c r="FB2871" s="1"/>
      <c r="FC2871" s="1"/>
      <c r="FD2871" s="1"/>
      <c r="FE2871" s="1"/>
      <c r="FF2871" s="1"/>
      <c r="FG2871" s="1"/>
      <c r="FH2871" s="1"/>
      <c r="FI2871" s="1"/>
      <c r="FJ2871" s="1"/>
      <c r="FK2871" s="1"/>
      <c r="FL2871" s="1"/>
      <c r="FM2871" s="1"/>
      <c r="FN2871" s="1"/>
      <c r="FO2871" s="1"/>
      <c r="FP2871" s="1"/>
      <c r="FQ2871" s="1"/>
      <c r="FR2871" s="1"/>
      <c r="FS2871" s="1"/>
      <c r="FT2871" s="1"/>
      <c r="FU2871" s="1"/>
      <c r="FV2871" s="1"/>
      <c r="FW2871" s="1"/>
      <c r="FX2871" s="1"/>
      <c r="FY2871" s="1"/>
      <c r="FZ2871" s="1"/>
      <c r="GA2871" s="1"/>
      <c r="GB2871" s="1"/>
      <c r="GC2871" s="1"/>
      <c r="GD2871" s="1"/>
      <c r="GE2871" s="1"/>
      <c r="GF2871" s="1"/>
      <c r="GG2871" s="1"/>
      <c r="GH2871" s="1"/>
      <c r="GI2871" s="1"/>
      <c r="GJ2871" s="1"/>
      <c r="GK2871"/>
      <c r="GL2871"/>
      <c r="GM2871"/>
      <c r="GN2871"/>
      <c r="GO2871"/>
      <c r="GP2871"/>
      <c r="GQ2871"/>
      <c r="GR2871"/>
      <c r="GS2871"/>
      <c r="GT2871"/>
      <c r="GU2871"/>
      <c r="GV2871"/>
      <c r="GW2871"/>
      <c r="GX2871"/>
      <c r="GY2871"/>
      <c r="GZ2871"/>
      <c r="HA2871"/>
      <c r="HB2871"/>
      <c r="HC2871"/>
      <c r="HD2871"/>
      <c r="HE2871"/>
    </row>
    <row r="2872" spans="6:213" s="19" customFormat="1" x14ac:dyDescent="0.25">
      <c r="F2872" s="20"/>
      <c r="G2872" s="20"/>
      <c r="H2872" s="20"/>
      <c r="I2872" s="20"/>
      <c r="J2872" s="21"/>
      <c r="K2872" s="21"/>
      <c r="L2872" s="20"/>
      <c r="M2872" s="20"/>
      <c r="N2872" s="22"/>
      <c r="O2872" s="22"/>
      <c r="P2872" s="22"/>
      <c r="Q2872" s="22"/>
      <c r="U2872" s="20"/>
      <c r="V2872" s="20"/>
      <c r="W2872" s="20"/>
      <c r="X2872" s="27"/>
      <c r="Y2872" s="253"/>
      <c r="Z2872" s="30"/>
      <c r="AA2872" s="30"/>
      <c r="AB2872" s="31"/>
      <c r="AC2872" s="31"/>
      <c r="AD2872" s="31"/>
      <c r="AE2872" s="31"/>
      <c r="AF2872" s="31"/>
      <c r="AG2872" s="241"/>
      <c r="AH2872" s="31"/>
      <c r="AI2872" s="31"/>
      <c r="AJ2872" s="31"/>
      <c r="AK2872" s="31"/>
      <c r="AL2872" s="120"/>
      <c r="AM2872" s="25"/>
      <c r="AN2872" s="25"/>
      <c r="AO2872" s="25"/>
      <c r="AP2872" s="25"/>
      <c r="AQ2872"/>
      <c r="AR2872" s="25"/>
      <c r="AS2872" s="31"/>
      <c r="AT2872" s="25"/>
      <c r="AU2872" s="25"/>
      <c r="AV2872" s="31"/>
      <c r="BC2872" s="1"/>
      <c r="BD2872"/>
      <c r="BE2872"/>
      <c r="BF2872" s="1"/>
      <c r="BG2872"/>
      <c r="BH2872"/>
      <c r="BI2872"/>
      <c r="BJ2872" s="1"/>
      <c r="BK2872" s="1"/>
      <c r="BL2872"/>
      <c r="BM2872" s="1"/>
      <c r="BN2872" s="1"/>
      <c r="BO2872" s="1"/>
      <c r="BP2872" s="1"/>
      <c r="BQ2872" s="1"/>
      <c r="BR2872" s="1"/>
      <c r="BS2872" s="1"/>
      <c r="BT2872" s="22"/>
      <c r="BU2872" s="1"/>
      <c r="BV2872" s="1"/>
      <c r="BW2872" s="1"/>
      <c r="BX2872" s="1"/>
      <c r="BY2872" s="1"/>
      <c r="BZ2872" s="1"/>
      <c r="CA2872" s="1"/>
      <c r="CB2872" s="1"/>
      <c r="CC2872" s="1"/>
      <c r="CD2872" s="1"/>
      <c r="CE2872" s="1"/>
      <c r="CF2872" s="1"/>
      <c r="CG2872" s="1"/>
      <c r="CH2872" s="1"/>
      <c r="CI2872" s="1"/>
      <c r="CJ2872" s="1"/>
      <c r="CK2872" s="1"/>
      <c r="CL2872" s="1"/>
      <c r="CM2872" s="1"/>
      <c r="CN2872" s="1"/>
      <c r="CO2872" s="1"/>
      <c r="CP2872" s="1"/>
      <c r="CQ2872" s="1"/>
      <c r="CR2872" s="1"/>
      <c r="CS2872" s="1"/>
      <c r="CT2872" s="1"/>
      <c r="CU2872" s="1"/>
      <c r="CV2872" s="1"/>
      <c r="CW2872" s="1"/>
      <c r="CX2872" s="1"/>
      <c r="CY2872" s="1"/>
      <c r="CZ2872" s="1"/>
      <c r="DA2872" s="1"/>
      <c r="DB2872" s="1"/>
      <c r="DC2872" s="1"/>
      <c r="DD2872" s="1"/>
      <c r="DE2872" s="1"/>
      <c r="DF2872" s="1"/>
      <c r="DG2872" s="1"/>
      <c r="DH2872" s="1"/>
      <c r="DI2872" s="1"/>
      <c r="DJ2872" s="1"/>
      <c r="DK2872" s="1"/>
      <c r="DL2872" s="1"/>
      <c r="DM2872" s="1"/>
      <c r="DN2872" s="1"/>
      <c r="DO2872" s="1"/>
      <c r="DP2872" s="1"/>
      <c r="DQ2872" s="1"/>
      <c r="DR2872" s="1"/>
      <c r="DS2872" s="1"/>
      <c r="DT2872" s="1"/>
      <c r="DU2872" s="1"/>
      <c r="DV2872" s="1"/>
      <c r="DW2872" s="1"/>
      <c r="DX2872" s="1"/>
      <c r="DY2872" s="1"/>
      <c r="DZ2872" s="1"/>
      <c r="EA2872" s="1"/>
      <c r="EB2872" s="1"/>
      <c r="EC2872" s="1"/>
      <c r="ED2872" s="1"/>
      <c r="EE2872" s="1"/>
      <c r="EF2872" s="1"/>
      <c r="EG2872" s="1"/>
      <c r="EH2872" s="1"/>
      <c r="EI2872" s="1"/>
      <c r="EJ2872" s="1"/>
      <c r="EK2872" s="1"/>
      <c r="EL2872" s="1"/>
      <c r="EM2872" s="1"/>
      <c r="EN2872" s="1"/>
      <c r="EO2872" s="1"/>
      <c r="EP2872" s="1"/>
      <c r="EQ2872" s="1"/>
      <c r="ER2872" s="1"/>
      <c r="ES2872" s="1"/>
      <c r="ET2872" s="1"/>
      <c r="EU2872" s="1"/>
      <c r="EV2872" s="1"/>
      <c r="EW2872" s="1"/>
      <c r="EX2872" s="1"/>
      <c r="EY2872" s="1"/>
      <c r="EZ2872" s="1"/>
      <c r="FA2872" s="1"/>
      <c r="FB2872" s="1"/>
      <c r="FC2872" s="1"/>
      <c r="FD2872" s="1"/>
      <c r="FE2872" s="1"/>
      <c r="FF2872" s="1"/>
      <c r="FG2872" s="1"/>
      <c r="FH2872" s="1"/>
      <c r="FI2872" s="1"/>
      <c r="FJ2872" s="1"/>
      <c r="FK2872" s="1"/>
      <c r="FL2872" s="1"/>
      <c r="FM2872" s="1"/>
      <c r="FN2872" s="1"/>
      <c r="FO2872" s="1"/>
      <c r="FP2872" s="1"/>
      <c r="FQ2872" s="1"/>
      <c r="FR2872" s="1"/>
      <c r="FS2872" s="1"/>
      <c r="FT2872" s="1"/>
      <c r="FU2872" s="1"/>
      <c r="FV2872" s="1"/>
      <c r="FW2872" s="1"/>
      <c r="FX2872" s="1"/>
      <c r="FY2872" s="1"/>
      <c r="FZ2872" s="1"/>
      <c r="GA2872" s="1"/>
      <c r="GB2872" s="1"/>
      <c r="GC2872" s="1"/>
      <c r="GD2872" s="1"/>
      <c r="GE2872" s="1"/>
      <c r="GF2872" s="1"/>
      <c r="GG2872" s="1"/>
      <c r="GH2872" s="1"/>
      <c r="GI2872" s="1"/>
      <c r="GJ2872" s="1"/>
      <c r="GK2872"/>
      <c r="GL2872"/>
      <c r="GM2872"/>
      <c r="GN2872"/>
      <c r="GO2872"/>
      <c r="GP2872"/>
      <c r="GQ2872"/>
      <c r="GR2872"/>
      <c r="GS2872"/>
      <c r="GT2872"/>
      <c r="GU2872"/>
      <c r="GV2872"/>
      <c r="GW2872"/>
      <c r="GX2872"/>
      <c r="GY2872"/>
      <c r="GZ2872"/>
      <c r="HA2872"/>
      <c r="HB2872"/>
      <c r="HC2872"/>
      <c r="HD2872"/>
      <c r="HE2872"/>
    </row>
    <row r="2873" spans="6:213" s="19" customFormat="1" x14ac:dyDescent="0.25">
      <c r="F2873" s="20"/>
      <c r="G2873" s="20"/>
      <c r="H2873" s="20"/>
      <c r="I2873" s="20"/>
      <c r="J2873" s="21"/>
      <c r="K2873" s="21"/>
      <c r="L2873" s="20"/>
      <c r="M2873" s="20"/>
      <c r="N2873" s="22"/>
      <c r="O2873" s="22"/>
      <c r="P2873" s="22"/>
      <c r="Q2873" s="22"/>
      <c r="U2873" s="20"/>
      <c r="V2873" s="20"/>
      <c r="W2873" s="20"/>
      <c r="X2873" s="27"/>
      <c r="Y2873" s="253"/>
      <c r="Z2873" s="30"/>
      <c r="AA2873" s="30"/>
      <c r="AB2873" s="31"/>
      <c r="AC2873" s="31"/>
      <c r="AD2873" s="31"/>
      <c r="AE2873" s="31"/>
      <c r="AF2873" s="31"/>
      <c r="AG2873" s="241"/>
      <c r="AH2873" s="31"/>
      <c r="AI2873" s="31"/>
      <c r="AJ2873" s="31"/>
      <c r="AK2873" s="31"/>
      <c r="AL2873" s="120"/>
      <c r="AM2873" s="25"/>
      <c r="AN2873" s="25"/>
      <c r="AO2873" s="25"/>
      <c r="AP2873" s="25"/>
      <c r="AQ2873"/>
      <c r="AR2873" s="25"/>
      <c r="AS2873" s="31"/>
      <c r="AT2873" s="25"/>
      <c r="AU2873" s="25"/>
      <c r="AV2873" s="31"/>
      <c r="BC2873" s="1"/>
      <c r="BD2873"/>
      <c r="BE2873"/>
      <c r="BF2873" s="1"/>
      <c r="BG2873"/>
      <c r="BH2873"/>
      <c r="BI2873"/>
      <c r="BJ2873" s="1"/>
      <c r="BK2873" s="1"/>
      <c r="BL2873"/>
      <c r="BM2873" s="1"/>
      <c r="BN2873" s="1"/>
      <c r="BO2873" s="1"/>
      <c r="BP2873" s="1"/>
      <c r="BQ2873" s="1"/>
      <c r="BR2873" s="1"/>
      <c r="BS2873" s="1"/>
      <c r="BT2873" s="22"/>
      <c r="BU2873" s="1"/>
      <c r="BV2873" s="1"/>
      <c r="BW2873" s="1"/>
      <c r="BX2873" s="1"/>
      <c r="BY2873" s="1"/>
      <c r="BZ2873" s="1"/>
      <c r="CA2873" s="1"/>
      <c r="CB2873" s="1"/>
      <c r="CC2873" s="1"/>
      <c r="CD2873" s="1"/>
      <c r="CE2873" s="1"/>
      <c r="CF2873" s="1"/>
      <c r="CG2873" s="1"/>
      <c r="CH2873" s="1"/>
      <c r="CI2873" s="1"/>
      <c r="CJ2873" s="1"/>
      <c r="CK2873" s="1"/>
      <c r="CL2873" s="1"/>
      <c r="CM2873" s="1"/>
      <c r="CN2873" s="1"/>
      <c r="CO2873" s="1"/>
      <c r="CP2873" s="1"/>
      <c r="CQ2873" s="1"/>
      <c r="CR2873" s="1"/>
      <c r="CS2873" s="1"/>
      <c r="CT2873" s="1"/>
      <c r="CU2873" s="1"/>
      <c r="CV2873" s="1"/>
      <c r="CW2873" s="1"/>
      <c r="CX2873" s="1"/>
      <c r="CY2873" s="1"/>
      <c r="CZ2873" s="1"/>
      <c r="DA2873" s="1"/>
      <c r="DB2873" s="1"/>
      <c r="DC2873" s="1"/>
      <c r="DD2873" s="1"/>
      <c r="DE2873" s="1"/>
      <c r="DF2873" s="1"/>
      <c r="DG2873" s="1"/>
      <c r="DH2873" s="1"/>
      <c r="DI2873" s="1"/>
      <c r="DJ2873" s="1"/>
      <c r="DK2873" s="1"/>
      <c r="DL2873" s="1"/>
      <c r="DM2873" s="1"/>
      <c r="DN2873" s="1"/>
      <c r="DO2873" s="1"/>
      <c r="DP2873" s="1"/>
      <c r="DQ2873" s="1"/>
      <c r="DR2873" s="1"/>
      <c r="DS2873" s="1"/>
      <c r="DT2873" s="1"/>
      <c r="DU2873" s="1"/>
      <c r="DV2873" s="1"/>
      <c r="DW2873" s="1"/>
      <c r="DX2873" s="1"/>
      <c r="DY2873" s="1"/>
      <c r="DZ2873" s="1"/>
      <c r="EA2873" s="1"/>
      <c r="EB2873" s="1"/>
      <c r="EC2873" s="1"/>
      <c r="ED2873" s="1"/>
      <c r="EE2873" s="1"/>
      <c r="EF2873" s="1"/>
      <c r="EG2873" s="1"/>
      <c r="EH2873" s="1"/>
      <c r="EI2873" s="1"/>
      <c r="EJ2873" s="1"/>
      <c r="EK2873" s="1"/>
      <c r="EL2873" s="1"/>
      <c r="EM2873" s="1"/>
      <c r="EN2873" s="1"/>
      <c r="EO2873" s="1"/>
      <c r="EP2873" s="1"/>
      <c r="EQ2873" s="1"/>
      <c r="ER2873" s="1"/>
      <c r="ES2873" s="1"/>
      <c r="ET2873" s="1"/>
      <c r="EU2873" s="1"/>
      <c r="EV2873" s="1"/>
      <c r="EW2873" s="1"/>
      <c r="EX2873" s="1"/>
      <c r="EY2873" s="1"/>
      <c r="EZ2873" s="1"/>
      <c r="FA2873" s="1"/>
      <c r="FB2873" s="1"/>
      <c r="FC2873" s="1"/>
      <c r="FD2873" s="1"/>
      <c r="FE2873" s="1"/>
      <c r="FF2873" s="1"/>
      <c r="FG2873" s="1"/>
      <c r="FH2873" s="1"/>
      <c r="FI2873" s="1"/>
      <c r="FJ2873" s="1"/>
      <c r="FK2873" s="1"/>
      <c r="FL2873" s="1"/>
      <c r="FM2873" s="1"/>
      <c r="FN2873" s="1"/>
      <c r="FO2873" s="1"/>
      <c r="FP2873" s="1"/>
      <c r="FQ2873" s="1"/>
      <c r="FR2873" s="1"/>
      <c r="FS2873" s="1"/>
      <c r="FT2873" s="1"/>
      <c r="FU2873" s="1"/>
      <c r="FV2873" s="1"/>
      <c r="FW2873" s="1"/>
      <c r="FX2873" s="1"/>
      <c r="FY2873" s="1"/>
      <c r="FZ2873" s="1"/>
      <c r="GA2873" s="1"/>
      <c r="GB2873" s="1"/>
      <c r="GC2873" s="1"/>
      <c r="GD2873" s="1"/>
      <c r="GE2873" s="1"/>
      <c r="GF2873" s="1"/>
      <c r="GG2873" s="1"/>
      <c r="GH2873" s="1"/>
      <c r="GI2873" s="1"/>
      <c r="GJ2873" s="1"/>
      <c r="GK2873"/>
      <c r="GL2873"/>
      <c r="GM2873"/>
      <c r="GN2873"/>
      <c r="GO2873"/>
      <c r="GP2873"/>
      <c r="GQ2873"/>
      <c r="GR2873"/>
      <c r="GS2873"/>
      <c r="GT2873"/>
      <c r="GU2873"/>
      <c r="GV2873"/>
      <c r="GW2873"/>
      <c r="GX2873"/>
      <c r="GY2873"/>
      <c r="GZ2873"/>
      <c r="HA2873"/>
      <c r="HB2873"/>
      <c r="HC2873"/>
      <c r="HD2873"/>
      <c r="HE2873"/>
    </row>
    <row r="2874" spans="6:213" s="19" customFormat="1" x14ac:dyDescent="0.25">
      <c r="F2874" s="20"/>
      <c r="G2874" s="20"/>
      <c r="H2874" s="20"/>
      <c r="I2874" s="20"/>
      <c r="J2874" s="21"/>
      <c r="K2874" s="21"/>
      <c r="L2874" s="20"/>
      <c r="M2874" s="20"/>
      <c r="N2874" s="22"/>
      <c r="O2874" s="22"/>
      <c r="P2874" s="22"/>
      <c r="Q2874" s="22"/>
      <c r="U2874" s="20"/>
      <c r="V2874" s="20"/>
      <c r="W2874" s="20"/>
      <c r="X2874" s="27"/>
      <c r="Y2874" s="253"/>
      <c r="Z2874" s="30"/>
      <c r="AA2874" s="30"/>
      <c r="AB2874" s="31"/>
      <c r="AC2874" s="31"/>
      <c r="AD2874" s="31"/>
      <c r="AE2874" s="31"/>
      <c r="AF2874" s="31"/>
      <c r="AG2874" s="241"/>
      <c r="AH2874" s="31"/>
      <c r="AI2874" s="31"/>
      <c r="AJ2874" s="31"/>
      <c r="AK2874" s="31"/>
      <c r="AL2874" s="120"/>
      <c r="AM2874" s="25"/>
      <c r="AN2874" s="25"/>
      <c r="AO2874" s="25"/>
      <c r="AP2874" s="25"/>
      <c r="AQ2874"/>
      <c r="AR2874" s="25"/>
      <c r="AS2874" s="31"/>
      <c r="AT2874" s="25"/>
      <c r="AU2874" s="25"/>
      <c r="AV2874" s="31"/>
      <c r="BC2874" s="1"/>
      <c r="BD2874"/>
      <c r="BE2874"/>
      <c r="BF2874" s="1"/>
      <c r="BG2874"/>
      <c r="BH2874"/>
      <c r="BI2874"/>
      <c r="BJ2874" s="1"/>
      <c r="BK2874" s="1"/>
      <c r="BL2874"/>
      <c r="BM2874" s="1"/>
      <c r="BN2874" s="1"/>
      <c r="BO2874" s="1"/>
      <c r="BP2874" s="1"/>
      <c r="BQ2874" s="1"/>
      <c r="BR2874" s="1"/>
      <c r="BS2874" s="1"/>
      <c r="BT2874" s="22"/>
      <c r="BU2874" s="1"/>
      <c r="BV2874" s="1"/>
      <c r="BW2874" s="1"/>
      <c r="BX2874" s="1"/>
      <c r="BY2874" s="1"/>
      <c r="BZ2874" s="1"/>
      <c r="CA2874" s="1"/>
      <c r="CB2874" s="1"/>
      <c r="CC2874" s="1"/>
      <c r="CD2874" s="1"/>
      <c r="CE2874" s="1"/>
      <c r="CF2874" s="1"/>
      <c r="CG2874" s="1"/>
      <c r="CH2874" s="1"/>
      <c r="CI2874" s="1"/>
      <c r="CJ2874" s="1"/>
      <c r="CK2874" s="1"/>
      <c r="CL2874" s="1"/>
      <c r="CM2874" s="1"/>
      <c r="CN2874" s="1"/>
      <c r="CO2874" s="1"/>
      <c r="CP2874" s="1"/>
      <c r="CQ2874" s="1"/>
      <c r="CR2874" s="1"/>
      <c r="CS2874" s="1"/>
      <c r="CT2874" s="1"/>
      <c r="CU2874" s="1"/>
      <c r="CV2874" s="1"/>
      <c r="CW2874" s="1"/>
      <c r="CX2874" s="1"/>
      <c r="CY2874" s="1"/>
      <c r="CZ2874" s="1"/>
      <c r="DA2874" s="1"/>
      <c r="DB2874" s="1"/>
      <c r="DC2874" s="1"/>
      <c r="DD2874" s="1"/>
      <c r="DE2874" s="1"/>
      <c r="DF2874" s="1"/>
      <c r="DG2874" s="1"/>
      <c r="DH2874" s="1"/>
      <c r="DI2874" s="1"/>
      <c r="DJ2874" s="1"/>
      <c r="DK2874" s="1"/>
      <c r="DL2874" s="1"/>
      <c r="DM2874" s="1"/>
      <c r="DN2874" s="1"/>
      <c r="DO2874" s="1"/>
      <c r="DP2874" s="1"/>
      <c r="DQ2874" s="1"/>
      <c r="DR2874" s="1"/>
      <c r="DS2874" s="1"/>
      <c r="DT2874" s="1"/>
      <c r="DU2874" s="1"/>
      <c r="DV2874" s="1"/>
      <c r="DW2874" s="1"/>
      <c r="DX2874" s="1"/>
      <c r="DY2874" s="1"/>
      <c r="DZ2874" s="1"/>
      <c r="EA2874" s="1"/>
      <c r="EB2874" s="1"/>
      <c r="EC2874" s="1"/>
      <c r="ED2874" s="1"/>
      <c r="EE2874" s="1"/>
      <c r="EF2874" s="1"/>
      <c r="EG2874" s="1"/>
      <c r="EH2874" s="1"/>
      <c r="EI2874" s="1"/>
      <c r="EJ2874" s="1"/>
      <c r="EK2874" s="1"/>
      <c r="EL2874" s="1"/>
      <c r="EM2874" s="1"/>
      <c r="EN2874" s="1"/>
      <c r="EO2874" s="1"/>
      <c r="EP2874" s="1"/>
      <c r="EQ2874" s="1"/>
      <c r="ER2874" s="1"/>
      <c r="ES2874" s="1"/>
      <c r="ET2874" s="1"/>
      <c r="EU2874" s="1"/>
      <c r="EV2874" s="1"/>
      <c r="EW2874" s="1"/>
      <c r="EX2874" s="1"/>
      <c r="EY2874" s="1"/>
      <c r="EZ2874" s="1"/>
      <c r="FA2874" s="1"/>
      <c r="FB2874" s="1"/>
      <c r="FC2874" s="1"/>
      <c r="FD2874" s="1"/>
      <c r="FE2874" s="1"/>
      <c r="FF2874" s="1"/>
      <c r="FG2874" s="1"/>
      <c r="FH2874" s="1"/>
      <c r="FI2874" s="1"/>
      <c r="FJ2874" s="1"/>
      <c r="FK2874" s="1"/>
      <c r="FL2874" s="1"/>
      <c r="FM2874" s="1"/>
      <c r="FN2874" s="1"/>
      <c r="FO2874" s="1"/>
      <c r="FP2874" s="1"/>
      <c r="FQ2874" s="1"/>
      <c r="FR2874" s="1"/>
      <c r="FS2874" s="1"/>
      <c r="FT2874" s="1"/>
      <c r="FU2874" s="1"/>
      <c r="FV2874" s="1"/>
      <c r="FW2874" s="1"/>
      <c r="FX2874" s="1"/>
      <c r="FY2874" s="1"/>
      <c r="FZ2874" s="1"/>
      <c r="GA2874" s="1"/>
      <c r="GB2874" s="1"/>
      <c r="GC2874" s="1"/>
      <c r="GD2874" s="1"/>
      <c r="GE2874" s="1"/>
      <c r="GF2874" s="1"/>
      <c r="GG2874" s="1"/>
      <c r="GH2874" s="1"/>
      <c r="GI2874" s="1"/>
      <c r="GJ2874" s="1"/>
      <c r="GK2874"/>
      <c r="GL2874"/>
      <c r="GM2874"/>
      <c r="GN2874"/>
      <c r="GO2874"/>
      <c r="GP2874"/>
      <c r="GQ2874"/>
      <c r="GR2874"/>
      <c r="GS2874"/>
      <c r="GT2874"/>
      <c r="GU2874"/>
      <c r="GV2874"/>
      <c r="GW2874"/>
      <c r="GX2874"/>
      <c r="GY2874"/>
      <c r="GZ2874"/>
      <c r="HA2874"/>
      <c r="HB2874"/>
      <c r="HC2874"/>
      <c r="HD2874"/>
      <c r="HE2874"/>
    </row>
    <row r="2875" spans="6:213" s="19" customFormat="1" x14ac:dyDescent="0.25">
      <c r="F2875" s="20"/>
      <c r="G2875" s="20"/>
      <c r="H2875" s="20"/>
      <c r="I2875" s="20"/>
      <c r="J2875" s="21"/>
      <c r="K2875" s="21"/>
      <c r="L2875" s="20"/>
      <c r="M2875" s="20"/>
      <c r="N2875" s="22"/>
      <c r="O2875" s="22"/>
      <c r="P2875" s="22"/>
      <c r="Q2875" s="22"/>
      <c r="U2875" s="20"/>
      <c r="V2875" s="20"/>
      <c r="W2875" s="20"/>
      <c r="X2875" s="27"/>
      <c r="Y2875" s="253"/>
      <c r="Z2875" s="30"/>
      <c r="AA2875" s="30"/>
      <c r="AB2875" s="31"/>
      <c r="AC2875" s="31"/>
      <c r="AD2875" s="31"/>
      <c r="AE2875" s="31"/>
      <c r="AF2875" s="31"/>
      <c r="AG2875" s="241"/>
      <c r="AH2875" s="31"/>
      <c r="AI2875" s="31"/>
      <c r="AJ2875" s="31"/>
      <c r="AK2875" s="31"/>
      <c r="AL2875" s="120"/>
      <c r="AM2875" s="25"/>
      <c r="AN2875" s="25"/>
      <c r="AO2875" s="25"/>
      <c r="AP2875" s="25"/>
      <c r="AQ2875"/>
      <c r="AR2875" s="25"/>
      <c r="AS2875" s="31"/>
      <c r="AT2875" s="25"/>
      <c r="AU2875" s="25"/>
      <c r="AV2875" s="31"/>
      <c r="BC2875" s="1"/>
      <c r="BD2875"/>
      <c r="BE2875"/>
      <c r="BF2875" s="1"/>
      <c r="BG2875"/>
      <c r="BH2875"/>
      <c r="BI2875"/>
      <c r="BJ2875" s="1"/>
      <c r="BK2875" s="1"/>
      <c r="BL2875"/>
      <c r="BM2875" s="1"/>
      <c r="BN2875" s="1"/>
      <c r="BO2875" s="1"/>
      <c r="BP2875" s="1"/>
      <c r="BQ2875" s="1"/>
      <c r="BR2875" s="1"/>
      <c r="BS2875" s="1"/>
      <c r="BT2875" s="22"/>
      <c r="BU2875" s="1"/>
      <c r="BV2875" s="1"/>
      <c r="BW2875" s="1"/>
      <c r="BX2875" s="1"/>
      <c r="BY2875" s="1"/>
      <c r="BZ2875" s="1"/>
      <c r="CA2875" s="1"/>
      <c r="CB2875" s="1"/>
      <c r="CC2875" s="1"/>
      <c r="CD2875" s="1"/>
      <c r="CE2875" s="1"/>
      <c r="CF2875" s="1"/>
      <c r="CG2875" s="1"/>
      <c r="CH2875" s="1"/>
      <c r="CI2875" s="1"/>
      <c r="CJ2875" s="1"/>
      <c r="CK2875" s="1"/>
      <c r="CL2875" s="1"/>
      <c r="CM2875" s="1"/>
      <c r="CN2875" s="1"/>
      <c r="CO2875" s="1"/>
      <c r="CP2875" s="1"/>
      <c r="CQ2875" s="1"/>
      <c r="CR2875" s="1"/>
      <c r="CS2875" s="1"/>
      <c r="CT2875" s="1"/>
      <c r="CU2875" s="1"/>
      <c r="CV2875" s="1"/>
      <c r="CW2875" s="1"/>
      <c r="CX2875" s="1"/>
      <c r="CY2875" s="1"/>
      <c r="CZ2875" s="1"/>
      <c r="DA2875" s="1"/>
      <c r="DB2875" s="1"/>
      <c r="DC2875" s="1"/>
      <c r="DD2875" s="1"/>
      <c r="DE2875" s="1"/>
      <c r="DF2875" s="1"/>
      <c r="DG2875" s="1"/>
      <c r="DH2875" s="1"/>
      <c r="DI2875" s="1"/>
      <c r="DJ2875" s="1"/>
      <c r="DK2875" s="1"/>
      <c r="DL2875" s="1"/>
      <c r="DM2875" s="1"/>
      <c r="DN2875" s="1"/>
      <c r="DO2875" s="1"/>
      <c r="DP2875" s="1"/>
      <c r="DQ2875" s="1"/>
      <c r="DR2875" s="1"/>
      <c r="DS2875" s="1"/>
      <c r="DT2875" s="1"/>
      <c r="DU2875" s="1"/>
      <c r="DV2875" s="1"/>
      <c r="DW2875" s="1"/>
      <c r="DX2875" s="1"/>
      <c r="DY2875" s="1"/>
      <c r="DZ2875" s="1"/>
      <c r="EA2875" s="1"/>
      <c r="EB2875" s="1"/>
      <c r="EC2875" s="1"/>
      <c r="ED2875" s="1"/>
      <c r="EE2875" s="1"/>
      <c r="EF2875" s="1"/>
      <c r="EG2875" s="1"/>
      <c r="EH2875" s="1"/>
      <c r="EI2875" s="1"/>
      <c r="EJ2875" s="1"/>
      <c r="EK2875" s="1"/>
      <c r="EL2875" s="1"/>
      <c r="EM2875" s="1"/>
      <c r="EN2875" s="1"/>
      <c r="EO2875" s="1"/>
      <c r="EP2875" s="1"/>
      <c r="EQ2875" s="1"/>
      <c r="ER2875" s="1"/>
      <c r="ES2875" s="1"/>
      <c r="ET2875" s="1"/>
      <c r="EU2875" s="1"/>
      <c r="EV2875" s="1"/>
      <c r="EW2875" s="1"/>
      <c r="EX2875" s="1"/>
      <c r="EY2875" s="1"/>
      <c r="EZ2875" s="1"/>
      <c r="FA2875" s="1"/>
      <c r="FB2875" s="1"/>
      <c r="FC2875" s="1"/>
      <c r="FD2875" s="1"/>
      <c r="FE2875" s="1"/>
      <c r="FF2875" s="1"/>
      <c r="FG2875" s="1"/>
      <c r="FH2875" s="1"/>
      <c r="FI2875" s="1"/>
      <c r="FJ2875" s="1"/>
      <c r="FK2875" s="1"/>
      <c r="FL2875" s="1"/>
      <c r="FM2875" s="1"/>
      <c r="FN2875" s="1"/>
      <c r="FO2875" s="1"/>
      <c r="FP2875" s="1"/>
      <c r="FQ2875" s="1"/>
      <c r="FR2875" s="1"/>
      <c r="FS2875" s="1"/>
      <c r="FT2875" s="1"/>
      <c r="FU2875" s="1"/>
      <c r="FV2875" s="1"/>
      <c r="FW2875" s="1"/>
      <c r="FX2875" s="1"/>
      <c r="FY2875" s="1"/>
      <c r="FZ2875" s="1"/>
      <c r="GA2875" s="1"/>
      <c r="GB2875" s="1"/>
      <c r="GC2875" s="1"/>
      <c r="GD2875" s="1"/>
      <c r="GE2875" s="1"/>
      <c r="GF2875" s="1"/>
      <c r="GG2875" s="1"/>
      <c r="GH2875" s="1"/>
      <c r="GI2875" s="1"/>
      <c r="GJ2875" s="1"/>
      <c r="GK2875"/>
      <c r="GL2875"/>
      <c r="GM2875"/>
      <c r="GN2875"/>
      <c r="GO2875"/>
      <c r="GP2875"/>
      <c r="GQ2875"/>
      <c r="GR2875"/>
      <c r="GS2875"/>
      <c r="GT2875"/>
      <c r="GU2875"/>
      <c r="GV2875"/>
      <c r="GW2875"/>
      <c r="GX2875"/>
      <c r="GY2875"/>
      <c r="GZ2875"/>
      <c r="HA2875"/>
      <c r="HB2875"/>
      <c r="HC2875"/>
      <c r="HD2875"/>
      <c r="HE2875"/>
    </row>
    <row r="2876" spans="6:213" s="19" customFormat="1" x14ac:dyDescent="0.25">
      <c r="F2876" s="20"/>
      <c r="G2876" s="20"/>
      <c r="H2876" s="20"/>
      <c r="I2876" s="20"/>
      <c r="J2876" s="21"/>
      <c r="K2876" s="21"/>
      <c r="L2876" s="20"/>
      <c r="M2876" s="20"/>
      <c r="N2876" s="22"/>
      <c r="O2876" s="22"/>
      <c r="P2876" s="22"/>
      <c r="Q2876" s="22"/>
      <c r="U2876" s="20"/>
      <c r="V2876" s="20"/>
      <c r="W2876" s="20"/>
      <c r="X2876" s="27"/>
      <c r="Y2876" s="253"/>
      <c r="Z2876" s="30"/>
      <c r="AA2876" s="30"/>
      <c r="AB2876" s="31"/>
      <c r="AC2876" s="31"/>
      <c r="AD2876" s="31"/>
      <c r="AE2876" s="31"/>
      <c r="AF2876" s="31"/>
      <c r="AG2876" s="241"/>
      <c r="AH2876" s="31"/>
      <c r="AI2876" s="31"/>
      <c r="AJ2876" s="31"/>
      <c r="AK2876" s="31"/>
      <c r="AL2876" s="120"/>
      <c r="AM2876" s="25"/>
      <c r="AN2876" s="25"/>
      <c r="AO2876" s="25"/>
      <c r="AP2876" s="25"/>
      <c r="AQ2876"/>
      <c r="AR2876" s="25"/>
      <c r="AS2876" s="31"/>
      <c r="AT2876" s="25"/>
      <c r="AU2876" s="25"/>
      <c r="AV2876" s="31"/>
      <c r="BC2876" s="1"/>
      <c r="BD2876"/>
      <c r="BE2876"/>
      <c r="BF2876" s="1"/>
      <c r="BG2876"/>
      <c r="BH2876"/>
      <c r="BI2876"/>
      <c r="BJ2876" s="1"/>
      <c r="BK2876" s="1"/>
      <c r="BL2876"/>
      <c r="BM2876" s="1"/>
      <c r="BN2876" s="1"/>
      <c r="BO2876" s="1"/>
      <c r="BP2876" s="1"/>
      <c r="BQ2876" s="1"/>
      <c r="BR2876" s="1"/>
      <c r="BS2876" s="1"/>
      <c r="BT2876" s="22"/>
      <c r="BU2876" s="1"/>
      <c r="BV2876" s="1"/>
      <c r="BW2876" s="1"/>
      <c r="BX2876" s="1"/>
      <c r="BY2876" s="1"/>
      <c r="BZ2876" s="1"/>
      <c r="CA2876" s="1"/>
      <c r="CB2876" s="1"/>
      <c r="CC2876" s="1"/>
      <c r="CD2876" s="1"/>
      <c r="CE2876" s="1"/>
      <c r="CF2876" s="1"/>
      <c r="CG2876" s="1"/>
      <c r="CH2876" s="1"/>
      <c r="CI2876" s="1"/>
      <c r="CJ2876" s="1"/>
      <c r="CK2876" s="1"/>
      <c r="CL2876" s="1"/>
      <c r="CM2876" s="1"/>
      <c r="CN2876" s="1"/>
      <c r="CO2876" s="1"/>
      <c r="CP2876" s="1"/>
      <c r="CQ2876" s="1"/>
      <c r="CR2876" s="1"/>
      <c r="CS2876" s="1"/>
      <c r="CT2876" s="1"/>
      <c r="CU2876" s="1"/>
      <c r="CV2876" s="1"/>
      <c r="CW2876" s="1"/>
      <c r="CX2876" s="1"/>
      <c r="CY2876" s="1"/>
      <c r="CZ2876" s="1"/>
      <c r="DA2876" s="1"/>
      <c r="DB2876" s="1"/>
      <c r="DC2876" s="1"/>
      <c r="DD2876" s="1"/>
      <c r="DE2876" s="1"/>
      <c r="DF2876" s="1"/>
      <c r="DG2876" s="1"/>
      <c r="DH2876" s="1"/>
      <c r="DI2876" s="1"/>
      <c r="DJ2876" s="1"/>
      <c r="DK2876" s="1"/>
      <c r="DL2876" s="1"/>
      <c r="DM2876" s="1"/>
      <c r="DN2876" s="1"/>
      <c r="DO2876" s="1"/>
      <c r="DP2876" s="1"/>
      <c r="DQ2876" s="1"/>
      <c r="DR2876" s="1"/>
      <c r="DS2876" s="1"/>
      <c r="DT2876" s="1"/>
      <c r="DU2876" s="1"/>
      <c r="DV2876" s="1"/>
      <c r="DW2876" s="1"/>
      <c r="DX2876" s="1"/>
      <c r="DY2876" s="1"/>
      <c r="DZ2876" s="1"/>
      <c r="EA2876" s="1"/>
      <c r="EB2876" s="1"/>
      <c r="EC2876" s="1"/>
      <c r="ED2876" s="1"/>
      <c r="EE2876" s="1"/>
      <c r="EF2876" s="1"/>
      <c r="EG2876" s="1"/>
      <c r="EH2876" s="1"/>
      <c r="EI2876" s="1"/>
      <c r="EJ2876" s="1"/>
      <c r="EK2876" s="1"/>
      <c r="EL2876" s="1"/>
      <c r="EM2876" s="1"/>
      <c r="EN2876" s="1"/>
      <c r="EO2876" s="1"/>
      <c r="EP2876" s="1"/>
      <c r="EQ2876" s="1"/>
      <c r="ER2876" s="1"/>
      <c r="ES2876" s="1"/>
      <c r="ET2876" s="1"/>
      <c r="EU2876" s="1"/>
      <c r="EV2876" s="1"/>
      <c r="EW2876" s="1"/>
      <c r="EX2876" s="1"/>
      <c r="EY2876" s="1"/>
      <c r="EZ2876" s="1"/>
      <c r="FA2876" s="1"/>
      <c r="FB2876" s="1"/>
      <c r="FC2876" s="1"/>
      <c r="FD2876" s="1"/>
      <c r="FE2876" s="1"/>
      <c r="FF2876" s="1"/>
      <c r="FG2876" s="1"/>
      <c r="FH2876" s="1"/>
      <c r="FI2876" s="1"/>
      <c r="FJ2876" s="1"/>
      <c r="FK2876" s="1"/>
      <c r="FL2876" s="1"/>
      <c r="FM2876" s="1"/>
      <c r="FN2876" s="1"/>
      <c r="FO2876" s="1"/>
      <c r="FP2876" s="1"/>
      <c r="FQ2876" s="1"/>
      <c r="FR2876" s="1"/>
      <c r="FS2876" s="1"/>
      <c r="FT2876" s="1"/>
      <c r="FU2876" s="1"/>
      <c r="FV2876" s="1"/>
      <c r="FW2876" s="1"/>
      <c r="FX2876" s="1"/>
      <c r="FY2876" s="1"/>
      <c r="FZ2876" s="1"/>
      <c r="GA2876" s="1"/>
      <c r="GB2876" s="1"/>
      <c r="GC2876" s="1"/>
      <c r="GD2876" s="1"/>
      <c r="GE2876" s="1"/>
      <c r="GF2876" s="1"/>
      <c r="GG2876" s="1"/>
      <c r="GH2876" s="1"/>
      <c r="GI2876" s="1"/>
      <c r="GJ2876" s="1"/>
      <c r="GK2876"/>
      <c r="GL2876"/>
      <c r="GM2876"/>
      <c r="GN2876"/>
      <c r="GO2876"/>
      <c r="GP2876"/>
      <c r="GQ2876"/>
      <c r="GR2876"/>
      <c r="GS2876"/>
      <c r="GT2876"/>
      <c r="GU2876"/>
      <c r="GV2876"/>
      <c r="GW2876"/>
      <c r="GX2876"/>
      <c r="GY2876"/>
      <c r="GZ2876"/>
      <c r="HA2876"/>
      <c r="HB2876"/>
      <c r="HC2876"/>
      <c r="HD2876"/>
      <c r="HE2876"/>
    </row>
    <row r="2877" spans="6:213" s="19" customFormat="1" x14ac:dyDescent="0.25">
      <c r="F2877" s="20"/>
      <c r="G2877" s="20"/>
      <c r="H2877" s="20"/>
      <c r="I2877" s="20"/>
      <c r="J2877" s="21"/>
      <c r="K2877" s="21"/>
      <c r="L2877" s="20"/>
      <c r="M2877" s="20"/>
      <c r="N2877" s="22"/>
      <c r="O2877" s="22"/>
      <c r="P2877" s="22"/>
      <c r="Q2877" s="22"/>
      <c r="U2877" s="20"/>
      <c r="V2877" s="20"/>
      <c r="W2877" s="20"/>
      <c r="X2877" s="27"/>
      <c r="Y2877" s="253"/>
      <c r="Z2877" s="30"/>
      <c r="AA2877" s="30"/>
      <c r="AB2877" s="31"/>
      <c r="AC2877" s="31"/>
      <c r="AD2877" s="31"/>
      <c r="AE2877" s="31"/>
      <c r="AF2877" s="31"/>
      <c r="AG2877" s="241"/>
      <c r="AH2877" s="31"/>
      <c r="AI2877" s="31"/>
      <c r="AJ2877" s="31"/>
      <c r="AK2877" s="31"/>
      <c r="AL2877" s="120"/>
      <c r="AM2877" s="25"/>
      <c r="AN2877" s="25"/>
      <c r="AO2877" s="25"/>
      <c r="AP2877" s="25"/>
      <c r="AQ2877"/>
      <c r="AR2877" s="25"/>
      <c r="AS2877" s="31"/>
      <c r="AT2877" s="25"/>
      <c r="AU2877" s="25"/>
      <c r="AV2877" s="31"/>
      <c r="BC2877" s="1"/>
      <c r="BD2877"/>
      <c r="BE2877"/>
      <c r="BF2877" s="1"/>
      <c r="BG2877"/>
      <c r="BH2877"/>
      <c r="BI2877"/>
      <c r="BJ2877" s="1"/>
      <c r="BK2877" s="1"/>
      <c r="BL2877"/>
      <c r="BM2877" s="1"/>
      <c r="BN2877" s="1"/>
      <c r="BO2877" s="1"/>
      <c r="BP2877" s="1"/>
      <c r="BQ2877" s="1"/>
      <c r="BR2877" s="1"/>
      <c r="BS2877" s="1"/>
      <c r="BT2877" s="22"/>
      <c r="BU2877" s="1"/>
      <c r="BV2877" s="1"/>
      <c r="BW2877" s="1"/>
      <c r="BX2877" s="1"/>
      <c r="BY2877" s="1"/>
      <c r="BZ2877" s="1"/>
      <c r="CA2877" s="1"/>
      <c r="CB2877" s="1"/>
      <c r="CC2877" s="1"/>
      <c r="CD2877" s="1"/>
      <c r="CE2877" s="1"/>
      <c r="CF2877" s="1"/>
      <c r="CG2877" s="1"/>
      <c r="CH2877" s="1"/>
      <c r="CI2877" s="1"/>
      <c r="CJ2877" s="1"/>
      <c r="CK2877" s="1"/>
      <c r="CL2877" s="1"/>
      <c r="CM2877" s="1"/>
      <c r="CN2877" s="1"/>
      <c r="CO2877" s="1"/>
      <c r="CP2877" s="1"/>
      <c r="CQ2877" s="1"/>
      <c r="CR2877" s="1"/>
      <c r="CS2877" s="1"/>
      <c r="CT2877" s="1"/>
      <c r="CU2877" s="1"/>
      <c r="CV2877" s="1"/>
      <c r="CW2877" s="1"/>
      <c r="CX2877" s="1"/>
      <c r="CY2877" s="1"/>
      <c r="CZ2877" s="1"/>
      <c r="DA2877" s="1"/>
      <c r="DB2877" s="1"/>
      <c r="DC2877" s="1"/>
      <c r="DD2877" s="1"/>
      <c r="DE2877" s="1"/>
      <c r="DF2877" s="1"/>
      <c r="DG2877" s="1"/>
      <c r="DH2877" s="1"/>
      <c r="DI2877" s="1"/>
      <c r="DJ2877" s="1"/>
      <c r="DK2877" s="1"/>
      <c r="DL2877" s="1"/>
      <c r="DM2877" s="1"/>
      <c r="DN2877" s="1"/>
      <c r="DO2877" s="1"/>
      <c r="DP2877" s="1"/>
      <c r="DQ2877" s="1"/>
      <c r="DR2877" s="1"/>
      <c r="DS2877" s="1"/>
      <c r="DT2877" s="1"/>
      <c r="DU2877" s="1"/>
      <c r="DV2877" s="1"/>
      <c r="DW2877" s="1"/>
      <c r="DX2877" s="1"/>
      <c r="DY2877" s="1"/>
      <c r="DZ2877" s="1"/>
      <c r="EA2877" s="1"/>
      <c r="EB2877" s="1"/>
      <c r="EC2877" s="1"/>
      <c r="ED2877" s="1"/>
      <c r="EE2877" s="1"/>
      <c r="EF2877" s="1"/>
      <c r="EG2877" s="1"/>
      <c r="EH2877" s="1"/>
      <c r="EI2877" s="1"/>
      <c r="EJ2877" s="1"/>
      <c r="EK2877" s="1"/>
      <c r="EL2877" s="1"/>
      <c r="EM2877" s="1"/>
      <c r="EN2877" s="1"/>
      <c r="EO2877" s="1"/>
      <c r="EP2877" s="1"/>
      <c r="EQ2877" s="1"/>
      <c r="ER2877" s="1"/>
      <c r="ES2877" s="1"/>
      <c r="ET2877" s="1"/>
      <c r="EU2877" s="1"/>
      <c r="EV2877" s="1"/>
      <c r="EW2877" s="1"/>
      <c r="EX2877" s="1"/>
      <c r="EY2877" s="1"/>
      <c r="EZ2877" s="1"/>
      <c r="FA2877" s="1"/>
      <c r="FB2877" s="1"/>
      <c r="FC2877" s="1"/>
      <c r="FD2877" s="1"/>
      <c r="FE2877" s="1"/>
      <c r="FF2877" s="1"/>
      <c r="FG2877" s="1"/>
      <c r="FH2877" s="1"/>
      <c r="FI2877" s="1"/>
      <c r="FJ2877" s="1"/>
      <c r="FK2877" s="1"/>
      <c r="FL2877" s="1"/>
      <c r="FM2877" s="1"/>
      <c r="FN2877" s="1"/>
      <c r="FO2877" s="1"/>
      <c r="FP2877" s="1"/>
      <c r="FQ2877" s="1"/>
      <c r="FR2877" s="1"/>
      <c r="FS2877" s="1"/>
      <c r="FT2877" s="1"/>
      <c r="FU2877" s="1"/>
      <c r="FV2877" s="1"/>
      <c r="FW2877" s="1"/>
      <c r="FX2877" s="1"/>
      <c r="FY2877" s="1"/>
      <c r="FZ2877" s="1"/>
      <c r="GA2877" s="1"/>
      <c r="GB2877" s="1"/>
      <c r="GC2877" s="1"/>
      <c r="GD2877" s="1"/>
      <c r="GE2877" s="1"/>
      <c r="GF2877" s="1"/>
      <c r="GG2877" s="1"/>
      <c r="GH2877" s="1"/>
      <c r="GI2877" s="1"/>
      <c r="GJ2877" s="1"/>
      <c r="GK2877"/>
      <c r="GL2877"/>
      <c r="GM2877"/>
      <c r="GN2877"/>
      <c r="GO2877"/>
      <c r="GP2877"/>
      <c r="GQ2877"/>
      <c r="GR2877"/>
      <c r="GS2877"/>
      <c r="GT2877"/>
      <c r="GU2877"/>
      <c r="GV2877"/>
      <c r="GW2877"/>
      <c r="GX2877"/>
      <c r="GY2877"/>
      <c r="GZ2877"/>
      <c r="HA2877"/>
      <c r="HB2877"/>
      <c r="HC2877"/>
      <c r="HD2877"/>
      <c r="HE2877"/>
    </row>
    <row r="2878" spans="6:213" s="19" customFormat="1" x14ac:dyDescent="0.25">
      <c r="F2878" s="20"/>
      <c r="G2878" s="20"/>
      <c r="H2878" s="20"/>
      <c r="I2878" s="20"/>
      <c r="J2878" s="21"/>
      <c r="K2878" s="21"/>
      <c r="L2878" s="20"/>
      <c r="M2878" s="20"/>
      <c r="N2878" s="22"/>
      <c r="O2878" s="22"/>
      <c r="P2878" s="22"/>
      <c r="Q2878" s="22"/>
      <c r="U2878" s="20"/>
      <c r="V2878" s="20"/>
      <c r="W2878" s="20"/>
      <c r="X2878" s="27"/>
      <c r="Y2878" s="253"/>
      <c r="Z2878" s="30"/>
      <c r="AA2878" s="30"/>
      <c r="AB2878" s="31"/>
      <c r="AC2878" s="31"/>
      <c r="AD2878" s="31"/>
      <c r="AE2878" s="31"/>
      <c r="AF2878" s="31"/>
      <c r="AG2878" s="241"/>
      <c r="AH2878" s="31"/>
      <c r="AI2878" s="31"/>
      <c r="AJ2878" s="31"/>
      <c r="AK2878" s="31"/>
      <c r="AL2878" s="120"/>
      <c r="AM2878" s="25"/>
      <c r="AN2878" s="25"/>
      <c r="AO2878" s="25"/>
      <c r="AP2878" s="25"/>
      <c r="AQ2878"/>
      <c r="AR2878" s="25"/>
      <c r="AS2878" s="31"/>
      <c r="AT2878" s="25"/>
      <c r="AU2878" s="25"/>
      <c r="AV2878" s="31"/>
      <c r="BC2878" s="1"/>
      <c r="BD2878"/>
      <c r="BE2878"/>
      <c r="BF2878" s="1"/>
      <c r="BG2878"/>
      <c r="BH2878"/>
      <c r="BI2878"/>
      <c r="BJ2878" s="1"/>
      <c r="BK2878" s="1"/>
      <c r="BL2878"/>
      <c r="BM2878" s="1"/>
      <c r="BN2878" s="1"/>
      <c r="BO2878" s="1"/>
      <c r="BP2878" s="1"/>
      <c r="BQ2878" s="1"/>
      <c r="BR2878" s="1"/>
      <c r="BS2878" s="1"/>
      <c r="BT2878" s="22"/>
      <c r="BU2878" s="1"/>
      <c r="BV2878" s="1"/>
      <c r="BW2878" s="1"/>
      <c r="BX2878" s="1"/>
      <c r="BY2878" s="1"/>
      <c r="BZ2878" s="1"/>
      <c r="CA2878" s="1"/>
      <c r="CB2878" s="1"/>
      <c r="CC2878" s="1"/>
      <c r="CD2878" s="1"/>
      <c r="CE2878" s="1"/>
      <c r="CF2878" s="1"/>
      <c r="CG2878" s="1"/>
      <c r="CH2878" s="1"/>
      <c r="CI2878" s="1"/>
      <c r="CJ2878" s="1"/>
      <c r="CK2878" s="1"/>
      <c r="CL2878" s="1"/>
      <c r="CM2878" s="1"/>
      <c r="CN2878" s="1"/>
      <c r="CO2878" s="1"/>
      <c r="CP2878" s="1"/>
      <c r="CQ2878" s="1"/>
      <c r="CR2878" s="1"/>
      <c r="CS2878" s="1"/>
      <c r="CT2878" s="1"/>
      <c r="CU2878" s="1"/>
      <c r="CV2878" s="1"/>
      <c r="CW2878" s="1"/>
      <c r="CX2878" s="1"/>
      <c r="CY2878" s="1"/>
      <c r="CZ2878" s="1"/>
      <c r="DA2878" s="1"/>
      <c r="DB2878" s="1"/>
      <c r="DC2878" s="1"/>
      <c r="DD2878" s="1"/>
      <c r="DE2878" s="1"/>
      <c r="DF2878" s="1"/>
      <c r="DG2878" s="1"/>
      <c r="DH2878" s="1"/>
      <c r="DI2878" s="1"/>
      <c r="DJ2878" s="1"/>
      <c r="DK2878" s="1"/>
      <c r="DL2878" s="1"/>
      <c r="DM2878" s="1"/>
      <c r="DN2878" s="1"/>
      <c r="DO2878" s="1"/>
      <c r="DP2878" s="1"/>
      <c r="DQ2878" s="1"/>
      <c r="DR2878" s="1"/>
      <c r="DS2878" s="1"/>
      <c r="DT2878" s="1"/>
      <c r="DU2878" s="1"/>
      <c r="DV2878" s="1"/>
      <c r="DW2878" s="1"/>
      <c r="DX2878" s="1"/>
      <c r="DY2878" s="1"/>
      <c r="DZ2878" s="1"/>
      <c r="EA2878" s="1"/>
      <c r="EB2878" s="1"/>
      <c r="EC2878" s="1"/>
      <c r="ED2878" s="1"/>
      <c r="EE2878" s="1"/>
      <c r="EF2878" s="1"/>
      <c r="EG2878" s="1"/>
      <c r="EH2878" s="1"/>
      <c r="EI2878" s="1"/>
      <c r="EJ2878" s="1"/>
      <c r="EK2878" s="1"/>
      <c r="EL2878" s="1"/>
      <c r="EM2878" s="1"/>
      <c r="EN2878" s="1"/>
      <c r="EO2878" s="1"/>
      <c r="EP2878" s="1"/>
      <c r="EQ2878" s="1"/>
      <c r="ER2878" s="1"/>
      <c r="ES2878" s="1"/>
      <c r="ET2878" s="1"/>
      <c r="EU2878" s="1"/>
      <c r="EV2878" s="1"/>
      <c r="EW2878" s="1"/>
      <c r="EX2878" s="1"/>
      <c r="EY2878" s="1"/>
      <c r="EZ2878" s="1"/>
      <c r="FA2878" s="1"/>
      <c r="FB2878" s="1"/>
      <c r="FC2878" s="1"/>
      <c r="FD2878" s="1"/>
      <c r="FE2878" s="1"/>
      <c r="FF2878" s="1"/>
      <c r="FG2878" s="1"/>
      <c r="FH2878" s="1"/>
      <c r="FI2878" s="1"/>
      <c r="FJ2878" s="1"/>
      <c r="FK2878" s="1"/>
      <c r="FL2878" s="1"/>
      <c r="FM2878" s="1"/>
      <c r="FN2878" s="1"/>
      <c r="FO2878" s="1"/>
      <c r="FP2878" s="1"/>
      <c r="FQ2878" s="1"/>
      <c r="FR2878" s="1"/>
      <c r="FS2878" s="1"/>
      <c r="FT2878" s="1"/>
      <c r="FU2878" s="1"/>
      <c r="FV2878" s="1"/>
      <c r="FW2878" s="1"/>
      <c r="FX2878" s="1"/>
      <c r="FY2878" s="1"/>
      <c r="FZ2878" s="1"/>
      <c r="GA2878" s="1"/>
      <c r="GB2878" s="1"/>
      <c r="GC2878" s="1"/>
      <c r="GD2878" s="1"/>
      <c r="GE2878" s="1"/>
      <c r="GF2878" s="1"/>
      <c r="GG2878" s="1"/>
      <c r="GH2878" s="1"/>
      <c r="GI2878" s="1"/>
      <c r="GJ2878" s="1"/>
      <c r="GK2878"/>
      <c r="GL2878"/>
      <c r="GM2878"/>
      <c r="GN2878"/>
      <c r="GO2878"/>
      <c r="GP2878"/>
      <c r="GQ2878"/>
      <c r="GR2878"/>
      <c r="GS2878"/>
      <c r="GT2878"/>
      <c r="GU2878"/>
      <c r="GV2878"/>
      <c r="GW2878"/>
      <c r="GX2878"/>
      <c r="GY2878"/>
      <c r="GZ2878"/>
      <c r="HA2878"/>
      <c r="HB2878"/>
      <c r="HC2878"/>
      <c r="HD2878"/>
      <c r="HE2878"/>
    </row>
    <row r="2879" spans="6:213" s="19" customFormat="1" x14ac:dyDescent="0.25">
      <c r="F2879" s="20"/>
      <c r="G2879" s="20"/>
      <c r="H2879" s="20"/>
      <c r="I2879" s="20"/>
      <c r="J2879" s="21"/>
      <c r="K2879" s="21"/>
      <c r="L2879" s="20"/>
      <c r="M2879" s="20"/>
      <c r="N2879" s="22"/>
      <c r="O2879" s="22"/>
      <c r="P2879" s="22"/>
      <c r="Q2879" s="22"/>
      <c r="U2879" s="20"/>
      <c r="V2879" s="20"/>
      <c r="W2879" s="20"/>
      <c r="X2879" s="27"/>
      <c r="Y2879" s="253"/>
      <c r="Z2879" s="30"/>
      <c r="AA2879" s="30"/>
      <c r="AB2879" s="31"/>
      <c r="AC2879" s="31"/>
      <c r="AD2879" s="31"/>
      <c r="AE2879" s="31"/>
      <c r="AF2879" s="31"/>
      <c r="AG2879" s="241"/>
      <c r="AH2879" s="31"/>
      <c r="AI2879" s="31"/>
      <c r="AJ2879" s="31"/>
      <c r="AK2879" s="31"/>
      <c r="AL2879" s="120"/>
      <c r="AM2879" s="25"/>
      <c r="AN2879" s="25"/>
      <c r="AO2879" s="25"/>
      <c r="AP2879" s="25"/>
      <c r="AQ2879"/>
      <c r="AR2879" s="25"/>
      <c r="AS2879" s="31"/>
      <c r="AT2879" s="25"/>
      <c r="AU2879" s="25"/>
      <c r="AV2879" s="31"/>
      <c r="BC2879" s="1"/>
      <c r="BD2879"/>
      <c r="BE2879"/>
      <c r="BF2879" s="1"/>
      <c r="BG2879"/>
      <c r="BH2879"/>
      <c r="BI2879"/>
      <c r="BJ2879" s="1"/>
      <c r="BK2879" s="1"/>
      <c r="BL2879"/>
      <c r="BM2879" s="1"/>
      <c r="BN2879" s="1"/>
      <c r="BO2879" s="1"/>
      <c r="BP2879" s="1"/>
      <c r="BQ2879" s="1"/>
      <c r="BR2879" s="1"/>
      <c r="BS2879" s="1"/>
      <c r="BT2879" s="22"/>
      <c r="BU2879" s="1"/>
      <c r="BV2879" s="1"/>
      <c r="BW2879" s="1"/>
      <c r="BX2879" s="1"/>
      <c r="BY2879" s="1"/>
      <c r="BZ2879" s="1"/>
      <c r="CA2879" s="1"/>
      <c r="CB2879" s="1"/>
      <c r="CC2879" s="1"/>
      <c r="CD2879" s="1"/>
      <c r="CE2879" s="1"/>
      <c r="CF2879" s="1"/>
      <c r="CG2879" s="1"/>
      <c r="CH2879" s="1"/>
      <c r="CI2879" s="1"/>
      <c r="CJ2879" s="1"/>
      <c r="CK2879" s="1"/>
      <c r="CL2879" s="1"/>
      <c r="CM2879" s="1"/>
      <c r="CN2879" s="1"/>
      <c r="CO2879" s="1"/>
      <c r="CP2879" s="1"/>
      <c r="CQ2879" s="1"/>
      <c r="CR2879" s="1"/>
      <c r="CS2879" s="1"/>
      <c r="CT2879" s="1"/>
      <c r="CU2879" s="1"/>
      <c r="CV2879" s="1"/>
      <c r="CW2879" s="1"/>
      <c r="CX2879" s="1"/>
      <c r="CY2879" s="1"/>
      <c r="CZ2879" s="1"/>
      <c r="DA2879" s="1"/>
      <c r="DB2879" s="1"/>
      <c r="DC2879" s="1"/>
      <c r="DD2879" s="1"/>
      <c r="DE2879" s="1"/>
      <c r="DF2879" s="1"/>
      <c r="DG2879" s="1"/>
      <c r="DH2879" s="1"/>
      <c r="DI2879" s="1"/>
      <c r="DJ2879" s="1"/>
      <c r="DK2879" s="1"/>
      <c r="DL2879" s="1"/>
      <c r="DM2879" s="1"/>
      <c r="DN2879" s="1"/>
      <c r="DO2879" s="1"/>
      <c r="DP2879" s="1"/>
      <c r="DQ2879" s="1"/>
      <c r="DR2879" s="1"/>
      <c r="DS2879" s="1"/>
      <c r="DT2879" s="1"/>
      <c r="DU2879" s="1"/>
      <c r="DV2879" s="1"/>
      <c r="DW2879" s="1"/>
      <c r="DX2879" s="1"/>
      <c r="DY2879" s="1"/>
      <c r="DZ2879" s="1"/>
      <c r="EA2879" s="1"/>
      <c r="EB2879" s="1"/>
      <c r="EC2879" s="1"/>
      <c r="ED2879" s="1"/>
      <c r="EE2879" s="1"/>
      <c r="EF2879" s="1"/>
      <c r="EG2879" s="1"/>
      <c r="EH2879" s="1"/>
      <c r="EI2879" s="1"/>
      <c r="EJ2879" s="1"/>
      <c r="EK2879" s="1"/>
      <c r="EL2879" s="1"/>
      <c r="EM2879" s="1"/>
      <c r="EN2879" s="1"/>
      <c r="EO2879" s="1"/>
      <c r="EP2879" s="1"/>
      <c r="EQ2879" s="1"/>
      <c r="ER2879" s="1"/>
      <c r="ES2879" s="1"/>
      <c r="ET2879" s="1"/>
      <c r="EU2879" s="1"/>
      <c r="EV2879" s="1"/>
      <c r="EW2879" s="1"/>
      <c r="EX2879" s="1"/>
      <c r="EY2879" s="1"/>
      <c r="EZ2879" s="1"/>
      <c r="FA2879" s="1"/>
      <c r="FB2879" s="1"/>
      <c r="FC2879" s="1"/>
      <c r="FD2879" s="1"/>
      <c r="FE2879" s="1"/>
      <c r="FF2879" s="1"/>
      <c r="FG2879" s="1"/>
      <c r="FH2879" s="1"/>
      <c r="FI2879" s="1"/>
      <c r="FJ2879" s="1"/>
      <c r="FK2879" s="1"/>
      <c r="FL2879" s="1"/>
      <c r="FM2879" s="1"/>
      <c r="FN2879" s="1"/>
      <c r="FO2879" s="1"/>
      <c r="FP2879" s="1"/>
      <c r="FQ2879" s="1"/>
      <c r="FR2879" s="1"/>
      <c r="FS2879" s="1"/>
      <c r="FT2879" s="1"/>
      <c r="FU2879" s="1"/>
      <c r="FV2879" s="1"/>
      <c r="FW2879" s="1"/>
      <c r="FX2879" s="1"/>
      <c r="FY2879" s="1"/>
      <c r="FZ2879" s="1"/>
      <c r="GA2879" s="1"/>
      <c r="GB2879" s="1"/>
      <c r="GC2879" s="1"/>
      <c r="GD2879" s="1"/>
      <c r="GE2879" s="1"/>
      <c r="GF2879" s="1"/>
      <c r="GG2879" s="1"/>
      <c r="GH2879" s="1"/>
      <c r="GI2879" s="1"/>
      <c r="GJ2879" s="1"/>
      <c r="GK2879"/>
      <c r="GL2879"/>
      <c r="GM2879"/>
      <c r="GN2879"/>
      <c r="GO2879"/>
      <c r="GP2879"/>
      <c r="GQ2879"/>
      <c r="GR2879"/>
      <c r="GS2879"/>
      <c r="GT2879"/>
      <c r="GU2879"/>
      <c r="GV2879"/>
      <c r="GW2879"/>
      <c r="GX2879"/>
      <c r="GY2879"/>
      <c r="GZ2879"/>
      <c r="HA2879"/>
      <c r="HB2879"/>
      <c r="HC2879"/>
      <c r="HD2879"/>
      <c r="HE2879"/>
    </row>
    <row r="2880" spans="6:213" s="19" customFormat="1" x14ac:dyDescent="0.25">
      <c r="F2880" s="20"/>
      <c r="G2880" s="20"/>
      <c r="H2880" s="20"/>
      <c r="I2880" s="20"/>
      <c r="J2880" s="21"/>
      <c r="K2880" s="21"/>
      <c r="L2880" s="20"/>
      <c r="M2880" s="20"/>
      <c r="N2880" s="22"/>
      <c r="O2880" s="22"/>
      <c r="P2880" s="22"/>
      <c r="Q2880" s="22"/>
      <c r="U2880" s="20"/>
      <c r="V2880" s="20"/>
      <c r="W2880" s="20"/>
      <c r="X2880" s="27"/>
      <c r="Y2880" s="253"/>
      <c r="Z2880" s="30"/>
      <c r="AA2880" s="30"/>
      <c r="AB2880" s="31"/>
      <c r="AC2880" s="31"/>
      <c r="AD2880" s="31"/>
      <c r="AE2880" s="31"/>
      <c r="AF2880" s="31"/>
      <c r="AG2880" s="241"/>
      <c r="AH2880" s="31"/>
      <c r="AI2880" s="31"/>
      <c r="AJ2880" s="31"/>
      <c r="AK2880" s="31"/>
      <c r="AL2880" s="120"/>
      <c r="AM2880" s="25"/>
      <c r="AN2880" s="25"/>
      <c r="AO2880" s="25"/>
      <c r="AP2880" s="25"/>
      <c r="AQ2880"/>
      <c r="AR2880" s="25"/>
      <c r="AS2880" s="31"/>
      <c r="AT2880" s="25"/>
      <c r="AU2880" s="25"/>
      <c r="AV2880" s="31"/>
      <c r="BC2880" s="1"/>
      <c r="BD2880"/>
      <c r="BE2880"/>
      <c r="BF2880" s="1"/>
      <c r="BG2880"/>
      <c r="BH2880"/>
      <c r="BI2880"/>
      <c r="BJ2880" s="1"/>
      <c r="BK2880" s="1"/>
      <c r="BL2880"/>
      <c r="BM2880" s="1"/>
      <c r="BN2880" s="1"/>
      <c r="BO2880" s="1"/>
      <c r="BP2880" s="1"/>
      <c r="BQ2880" s="1"/>
      <c r="BR2880" s="1"/>
      <c r="BS2880" s="1"/>
      <c r="BT2880" s="22"/>
      <c r="BU2880" s="1"/>
      <c r="BV2880" s="1"/>
      <c r="BW2880" s="1"/>
      <c r="BX2880" s="1"/>
      <c r="BY2880" s="1"/>
      <c r="BZ2880" s="1"/>
      <c r="CA2880" s="1"/>
      <c r="CB2880" s="1"/>
      <c r="CC2880" s="1"/>
      <c r="CD2880" s="1"/>
      <c r="CE2880" s="1"/>
      <c r="CF2880" s="1"/>
      <c r="CG2880" s="1"/>
      <c r="CH2880" s="1"/>
      <c r="CI2880" s="1"/>
      <c r="CJ2880" s="1"/>
      <c r="CK2880" s="1"/>
      <c r="CL2880" s="1"/>
      <c r="CM2880" s="1"/>
      <c r="CN2880" s="1"/>
      <c r="CO2880" s="1"/>
      <c r="CP2880" s="1"/>
      <c r="CQ2880" s="1"/>
      <c r="CR2880" s="1"/>
      <c r="CS2880" s="1"/>
      <c r="CT2880" s="1"/>
      <c r="CU2880" s="1"/>
      <c r="CV2880" s="1"/>
      <c r="CW2880" s="1"/>
      <c r="CX2880" s="1"/>
      <c r="CY2880" s="1"/>
      <c r="CZ2880" s="1"/>
      <c r="DA2880" s="1"/>
      <c r="DB2880" s="1"/>
      <c r="DC2880" s="1"/>
      <c r="DD2880" s="1"/>
      <c r="DE2880" s="1"/>
      <c r="DF2880" s="1"/>
      <c r="DG2880" s="1"/>
      <c r="DH2880" s="1"/>
      <c r="DI2880" s="1"/>
      <c r="DJ2880" s="1"/>
      <c r="DK2880" s="1"/>
      <c r="DL2880" s="1"/>
      <c r="DM2880" s="1"/>
      <c r="DN2880" s="1"/>
      <c r="DO2880" s="1"/>
      <c r="DP2880" s="1"/>
      <c r="DQ2880" s="1"/>
      <c r="DR2880" s="1"/>
      <c r="DS2880" s="1"/>
      <c r="DT2880" s="1"/>
      <c r="DU2880" s="1"/>
      <c r="DV2880" s="1"/>
      <c r="DW2880" s="1"/>
      <c r="DX2880" s="1"/>
      <c r="DY2880" s="1"/>
      <c r="DZ2880" s="1"/>
      <c r="EA2880" s="1"/>
      <c r="EB2880" s="1"/>
      <c r="EC2880" s="1"/>
      <c r="ED2880" s="1"/>
      <c r="EE2880" s="1"/>
      <c r="EF2880" s="1"/>
      <c r="EG2880" s="1"/>
      <c r="EH2880" s="1"/>
      <c r="EI2880" s="1"/>
      <c r="EJ2880" s="1"/>
      <c r="EK2880" s="1"/>
      <c r="EL2880" s="1"/>
      <c r="EM2880" s="1"/>
      <c r="EN2880" s="1"/>
      <c r="EO2880" s="1"/>
      <c r="EP2880" s="1"/>
      <c r="EQ2880" s="1"/>
      <c r="ER2880" s="1"/>
      <c r="ES2880" s="1"/>
      <c r="ET2880" s="1"/>
      <c r="EU2880" s="1"/>
      <c r="EV2880" s="1"/>
      <c r="EW2880" s="1"/>
      <c r="EX2880" s="1"/>
      <c r="EY2880" s="1"/>
      <c r="EZ2880" s="1"/>
      <c r="FA2880" s="1"/>
      <c r="FB2880" s="1"/>
      <c r="FC2880" s="1"/>
      <c r="FD2880" s="1"/>
      <c r="FE2880" s="1"/>
      <c r="FF2880" s="1"/>
      <c r="FG2880" s="1"/>
      <c r="FH2880" s="1"/>
      <c r="FI2880" s="1"/>
      <c r="FJ2880" s="1"/>
      <c r="FK2880" s="1"/>
      <c r="FL2880" s="1"/>
      <c r="FM2880" s="1"/>
      <c r="FN2880" s="1"/>
      <c r="FO2880" s="1"/>
      <c r="FP2880" s="1"/>
      <c r="FQ2880" s="1"/>
      <c r="FR2880" s="1"/>
      <c r="FS2880" s="1"/>
      <c r="FT2880" s="1"/>
      <c r="FU2880" s="1"/>
      <c r="FV2880" s="1"/>
      <c r="FW2880" s="1"/>
      <c r="FX2880" s="1"/>
      <c r="FY2880" s="1"/>
      <c r="FZ2880" s="1"/>
      <c r="GA2880" s="1"/>
      <c r="GB2880" s="1"/>
      <c r="GC2880" s="1"/>
      <c r="GD2880" s="1"/>
      <c r="GE2880" s="1"/>
      <c r="GF2880" s="1"/>
      <c r="GG2880" s="1"/>
      <c r="GH2880" s="1"/>
      <c r="GI2880" s="1"/>
      <c r="GJ2880" s="1"/>
      <c r="GK2880"/>
      <c r="GL2880"/>
      <c r="GM2880"/>
      <c r="GN2880"/>
      <c r="GO2880"/>
      <c r="GP2880"/>
      <c r="GQ2880"/>
      <c r="GR2880"/>
      <c r="GS2880"/>
      <c r="GT2880"/>
      <c r="GU2880"/>
      <c r="GV2880"/>
      <c r="GW2880"/>
      <c r="GX2880"/>
      <c r="GY2880"/>
      <c r="GZ2880"/>
      <c r="HA2880"/>
      <c r="HB2880"/>
      <c r="HC2880"/>
      <c r="HD2880"/>
      <c r="HE2880"/>
    </row>
    <row r="2881" spans="6:213" s="19" customFormat="1" x14ac:dyDescent="0.25">
      <c r="F2881" s="20"/>
      <c r="G2881" s="20"/>
      <c r="H2881" s="20"/>
      <c r="I2881" s="20"/>
      <c r="J2881" s="21"/>
      <c r="K2881" s="21"/>
      <c r="L2881" s="20"/>
      <c r="M2881" s="20"/>
      <c r="N2881" s="22"/>
      <c r="O2881" s="22"/>
      <c r="P2881" s="22"/>
      <c r="Q2881" s="22"/>
      <c r="U2881" s="20"/>
      <c r="V2881" s="20"/>
      <c r="W2881" s="20"/>
      <c r="X2881" s="27"/>
      <c r="Y2881" s="253"/>
      <c r="Z2881" s="30"/>
      <c r="AA2881" s="30"/>
      <c r="AB2881" s="31"/>
      <c r="AC2881" s="31"/>
      <c r="AD2881" s="31"/>
      <c r="AE2881" s="31"/>
      <c r="AF2881" s="31"/>
      <c r="AG2881" s="241"/>
      <c r="AH2881" s="31"/>
      <c r="AI2881" s="31"/>
      <c r="AJ2881" s="31"/>
      <c r="AK2881" s="31"/>
      <c r="AL2881" s="120"/>
      <c r="AM2881" s="25"/>
      <c r="AN2881" s="25"/>
      <c r="AO2881" s="25"/>
      <c r="AP2881" s="25"/>
      <c r="AQ2881"/>
      <c r="AR2881" s="25"/>
      <c r="AS2881" s="31"/>
      <c r="AT2881" s="25"/>
      <c r="AU2881" s="25"/>
      <c r="AV2881" s="31"/>
      <c r="BC2881" s="1"/>
      <c r="BD2881"/>
      <c r="BE2881"/>
      <c r="BF2881" s="1"/>
      <c r="BG2881"/>
      <c r="BH2881"/>
      <c r="BI2881"/>
      <c r="BJ2881" s="1"/>
      <c r="BK2881" s="1"/>
      <c r="BL2881"/>
      <c r="BM2881" s="1"/>
      <c r="BN2881" s="1"/>
      <c r="BO2881" s="1"/>
      <c r="BP2881" s="1"/>
      <c r="BQ2881" s="1"/>
      <c r="BR2881" s="1"/>
      <c r="BS2881" s="1"/>
      <c r="BT2881" s="22"/>
      <c r="BU2881" s="1"/>
      <c r="BV2881" s="1"/>
      <c r="BW2881" s="1"/>
      <c r="BX2881" s="1"/>
      <c r="BY2881" s="1"/>
      <c r="BZ2881" s="1"/>
      <c r="CA2881" s="1"/>
      <c r="CB2881" s="1"/>
      <c r="CC2881" s="1"/>
      <c r="CD2881" s="1"/>
      <c r="CE2881" s="1"/>
      <c r="CF2881" s="1"/>
      <c r="CG2881" s="1"/>
      <c r="CH2881" s="1"/>
      <c r="CI2881" s="1"/>
      <c r="CJ2881" s="1"/>
      <c r="CK2881" s="1"/>
      <c r="CL2881" s="1"/>
      <c r="CM2881" s="1"/>
      <c r="CN2881" s="1"/>
      <c r="CO2881" s="1"/>
      <c r="CP2881" s="1"/>
      <c r="CQ2881" s="1"/>
      <c r="CR2881" s="1"/>
      <c r="CS2881" s="1"/>
      <c r="CT2881" s="1"/>
      <c r="CU2881" s="1"/>
      <c r="CV2881" s="1"/>
      <c r="CW2881" s="1"/>
      <c r="CX2881" s="1"/>
      <c r="CY2881" s="1"/>
      <c r="CZ2881" s="1"/>
      <c r="DA2881" s="1"/>
      <c r="DB2881" s="1"/>
      <c r="DC2881" s="1"/>
      <c r="DD2881" s="1"/>
      <c r="DE2881" s="1"/>
      <c r="DF2881" s="1"/>
      <c r="DG2881" s="1"/>
      <c r="DH2881" s="1"/>
      <c r="DI2881" s="1"/>
      <c r="DJ2881" s="1"/>
      <c r="DK2881" s="1"/>
      <c r="DL2881" s="1"/>
      <c r="DM2881" s="1"/>
      <c r="DN2881" s="1"/>
      <c r="DO2881" s="1"/>
      <c r="DP2881" s="1"/>
      <c r="DQ2881" s="1"/>
      <c r="DR2881" s="1"/>
      <c r="DS2881" s="1"/>
      <c r="DT2881" s="1"/>
      <c r="DU2881" s="1"/>
      <c r="DV2881" s="1"/>
      <c r="DW2881" s="1"/>
      <c r="DX2881" s="1"/>
      <c r="DY2881" s="1"/>
      <c r="DZ2881" s="1"/>
      <c r="EA2881" s="1"/>
      <c r="EB2881" s="1"/>
      <c r="EC2881" s="1"/>
      <c r="ED2881" s="1"/>
      <c r="EE2881" s="1"/>
      <c r="EF2881" s="1"/>
      <c r="EG2881" s="1"/>
      <c r="EH2881" s="1"/>
      <c r="EI2881" s="1"/>
      <c r="EJ2881" s="1"/>
      <c r="EK2881" s="1"/>
      <c r="EL2881" s="1"/>
      <c r="EM2881" s="1"/>
      <c r="EN2881" s="1"/>
      <c r="EO2881" s="1"/>
      <c r="EP2881" s="1"/>
      <c r="EQ2881" s="1"/>
      <c r="ER2881" s="1"/>
      <c r="ES2881" s="1"/>
      <c r="ET2881" s="1"/>
      <c r="EU2881" s="1"/>
      <c r="EV2881" s="1"/>
      <c r="EW2881" s="1"/>
      <c r="EX2881" s="1"/>
      <c r="EY2881" s="1"/>
      <c r="EZ2881" s="1"/>
      <c r="FA2881" s="1"/>
      <c r="FB2881" s="1"/>
      <c r="FC2881" s="1"/>
      <c r="FD2881" s="1"/>
      <c r="FE2881" s="1"/>
      <c r="FF2881" s="1"/>
      <c r="FG2881" s="1"/>
      <c r="FH2881" s="1"/>
      <c r="FI2881" s="1"/>
      <c r="FJ2881" s="1"/>
      <c r="FK2881" s="1"/>
      <c r="FL2881" s="1"/>
      <c r="FM2881" s="1"/>
      <c r="FN2881" s="1"/>
      <c r="FO2881" s="1"/>
      <c r="FP2881" s="1"/>
      <c r="FQ2881" s="1"/>
      <c r="FR2881" s="1"/>
      <c r="FS2881" s="1"/>
      <c r="FT2881" s="1"/>
      <c r="FU2881" s="1"/>
      <c r="FV2881" s="1"/>
      <c r="FW2881" s="1"/>
      <c r="FX2881" s="1"/>
      <c r="FY2881" s="1"/>
      <c r="FZ2881" s="1"/>
      <c r="GA2881" s="1"/>
      <c r="GB2881" s="1"/>
      <c r="GC2881" s="1"/>
      <c r="GD2881" s="1"/>
      <c r="GE2881" s="1"/>
      <c r="GF2881" s="1"/>
      <c r="GG2881" s="1"/>
      <c r="GH2881" s="1"/>
      <c r="GI2881" s="1"/>
      <c r="GJ2881" s="1"/>
      <c r="GK2881"/>
      <c r="GL2881"/>
      <c r="GM2881"/>
      <c r="GN2881"/>
      <c r="GO2881"/>
      <c r="GP2881"/>
      <c r="GQ2881"/>
      <c r="GR2881"/>
      <c r="GS2881"/>
      <c r="GT2881"/>
      <c r="GU2881"/>
      <c r="GV2881"/>
      <c r="GW2881"/>
      <c r="GX2881"/>
      <c r="GY2881"/>
      <c r="GZ2881"/>
      <c r="HA2881"/>
      <c r="HB2881"/>
      <c r="HC2881"/>
      <c r="HD2881"/>
      <c r="HE2881"/>
    </row>
    <row r="2882" spans="6:213" s="19" customFormat="1" x14ac:dyDescent="0.25">
      <c r="F2882" s="20"/>
      <c r="G2882" s="20"/>
      <c r="H2882" s="20"/>
      <c r="I2882" s="20"/>
      <c r="J2882" s="21"/>
      <c r="K2882" s="21"/>
      <c r="L2882" s="20"/>
      <c r="M2882" s="20"/>
      <c r="N2882" s="22"/>
      <c r="O2882" s="22"/>
      <c r="P2882" s="22"/>
      <c r="Q2882" s="22"/>
      <c r="U2882" s="20"/>
      <c r="V2882" s="20"/>
      <c r="W2882" s="20"/>
      <c r="X2882" s="27"/>
      <c r="Y2882" s="253"/>
      <c r="Z2882" s="30"/>
      <c r="AA2882" s="30"/>
      <c r="AB2882" s="31"/>
      <c r="AC2882" s="31"/>
      <c r="AD2882" s="31"/>
      <c r="AE2882" s="31"/>
      <c r="AF2882" s="31"/>
      <c r="AG2882" s="241"/>
      <c r="AH2882" s="31"/>
      <c r="AI2882" s="31"/>
      <c r="AJ2882" s="31"/>
      <c r="AK2882" s="31"/>
      <c r="AL2882" s="120"/>
      <c r="AM2882" s="25"/>
      <c r="AN2882" s="25"/>
      <c r="AO2882" s="25"/>
      <c r="AP2882" s="25"/>
      <c r="AQ2882"/>
      <c r="AR2882" s="25"/>
      <c r="AS2882" s="31"/>
      <c r="AT2882" s="25"/>
      <c r="AU2882" s="25"/>
      <c r="AV2882" s="31"/>
      <c r="BC2882" s="1"/>
      <c r="BD2882"/>
      <c r="BE2882"/>
      <c r="BF2882" s="1"/>
      <c r="BG2882"/>
      <c r="BH2882"/>
      <c r="BI2882"/>
      <c r="BJ2882" s="1"/>
      <c r="BK2882" s="1"/>
      <c r="BL2882"/>
      <c r="BM2882" s="1"/>
      <c r="BN2882" s="1"/>
      <c r="BO2882" s="1"/>
      <c r="BP2882" s="1"/>
      <c r="BQ2882" s="1"/>
      <c r="BR2882" s="1"/>
      <c r="BS2882" s="1"/>
      <c r="BT2882" s="22"/>
      <c r="BU2882" s="1"/>
      <c r="BV2882" s="1"/>
      <c r="BW2882" s="1"/>
      <c r="BX2882" s="1"/>
      <c r="BY2882" s="1"/>
      <c r="BZ2882" s="1"/>
      <c r="CA2882" s="1"/>
      <c r="CB2882" s="1"/>
      <c r="CC2882" s="1"/>
      <c r="CD2882" s="1"/>
      <c r="CE2882" s="1"/>
      <c r="CF2882" s="1"/>
      <c r="CG2882" s="1"/>
      <c r="CH2882" s="1"/>
      <c r="CI2882" s="1"/>
      <c r="CJ2882" s="1"/>
      <c r="CK2882" s="1"/>
      <c r="CL2882" s="1"/>
      <c r="CM2882" s="1"/>
      <c r="CN2882" s="1"/>
      <c r="CO2882" s="1"/>
      <c r="CP2882" s="1"/>
      <c r="CQ2882" s="1"/>
      <c r="CR2882" s="1"/>
      <c r="CS2882" s="1"/>
      <c r="CT2882" s="1"/>
      <c r="CU2882" s="1"/>
      <c r="CV2882" s="1"/>
      <c r="CW2882" s="1"/>
      <c r="CX2882" s="1"/>
      <c r="CY2882" s="1"/>
      <c r="CZ2882" s="1"/>
      <c r="DA2882" s="1"/>
      <c r="DB2882" s="1"/>
      <c r="DC2882" s="1"/>
      <c r="DD2882" s="1"/>
      <c r="DE2882" s="1"/>
      <c r="DF2882" s="1"/>
      <c r="DG2882" s="1"/>
      <c r="DH2882" s="1"/>
      <c r="DI2882" s="1"/>
      <c r="DJ2882" s="1"/>
      <c r="DK2882" s="1"/>
      <c r="DL2882" s="1"/>
      <c r="DM2882" s="1"/>
      <c r="DN2882" s="1"/>
      <c r="DO2882" s="1"/>
      <c r="DP2882" s="1"/>
      <c r="DQ2882" s="1"/>
      <c r="DR2882" s="1"/>
      <c r="DS2882" s="1"/>
      <c r="DT2882" s="1"/>
      <c r="DU2882" s="1"/>
      <c r="DV2882" s="1"/>
      <c r="DW2882" s="1"/>
      <c r="DX2882" s="1"/>
      <c r="DY2882" s="1"/>
      <c r="DZ2882" s="1"/>
      <c r="EA2882" s="1"/>
      <c r="EB2882" s="1"/>
      <c r="EC2882" s="1"/>
      <c r="ED2882" s="1"/>
      <c r="EE2882" s="1"/>
      <c r="EF2882" s="1"/>
      <c r="EG2882" s="1"/>
      <c r="EH2882" s="1"/>
      <c r="EI2882" s="1"/>
      <c r="EJ2882" s="1"/>
      <c r="EK2882" s="1"/>
      <c r="EL2882" s="1"/>
      <c r="EM2882" s="1"/>
      <c r="EN2882" s="1"/>
      <c r="EO2882" s="1"/>
      <c r="EP2882" s="1"/>
      <c r="EQ2882" s="1"/>
      <c r="ER2882" s="1"/>
      <c r="ES2882" s="1"/>
      <c r="ET2882" s="1"/>
      <c r="EU2882" s="1"/>
      <c r="EV2882" s="1"/>
      <c r="EW2882" s="1"/>
      <c r="EX2882" s="1"/>
      <c r="EY2882" s="1"/>
      <c r="EZ2882" s="1"/>
      <c r="FA2882" s="1"/>
      <c r="FB2882" s="1"/>
      <c r="FC2882" s="1"/>
      <c r="FD2882" s="1"/>
      <c r="FE2882" s="1"/>
      <c r="FF2882" s="1"/>
      <c r="FG2882" s="1"/>
      <c r="FH2882" s="1"/>
      <c r="FI2882" s="1"/>
      <c r="FJ2882" s="1"/>
      <c r="FK2882" s="1"/>
      <c r="FL2882" s="1"/>
      <c r="FM2882" s="1"/>
      <c r="FN2882" s="1"/>
      <c r="FO2882" s="1"/>
      <c r="FP2882" s="1"/>
      <c r="FQ2882" s="1"/>
      <c r="FR2882" s="1"/>
      <c r="FS2882" s="1"/>
      <c r="FT2882" s="1"/>
      <c r="FU2882" s="1"/>
      <c r="FV2882" s="1"/>
      <c r="FW2882" s="1"/>
      <c r="FX2882" s="1"/>
      <c r="FY2882" s="1"/>
      <c r="FZ2882" s="1"/>
      <c r="GA2882" s="1"/>
      <c r="GB2882" s="1"/>
      <c r="GC2882" s="1"/>
      <c r="GD2882" s="1"/>
      <c r="GE2882" s="1"/>
      <c r="GF2882" s="1"/>
      <c r="GG2882" s="1"/>
      <c r="GH2882" s="1"/>
      <c r="GI2882" s="1"/>
      <c r="GJ2882" s="1"/>
      <c r="GK2882"/>
      <c r="GL2882"/>
      <c r="GM2882"/>
      <c r="GN2882"/>
      <c r="GO2882"/>
      <c r="GP2882"/>
      <c r="GQ2882"/>
      <c r="GR2882"/>
      <c r="GS2882"/>
      <c r="GT2882"/>
      <c r="GU2882"/>
      <c r="GV2882"/>
      <c r="GW2882"/>
      <c r="GX2882"/>
      <c r="GY2882"/>
      <c r="GZ2882"/>
      <c r="HA2882"/>
      <c r="HB2882"/>
      <c r="HC2882"/>
      <c r="HD2882"/>
      <c r="HE2882"/>
    </row>
    <row r="2883" spans="6:213" s="19" customFormat="1" x14ac:dyDescent="0.25">
      <c r="F2883" s="20"/>
      <c r="G2883" s="20"/>
      <c r="H2883" s="20"/>
      <c r="I2883" s="20"/>
      <c r="J2883" s="21"/>
      <c r="K2883" s="21"/>
      <c r="L2883" s="20"/>
      <c r="M2883" s="20"/>
      <c r="N2883" s="22"/>
      <c r="O2883" s="22"/>
      <c r="P2883" s="22"/>
      <c r="Q2883" s="22"/>
      <c r="U2883" s="20"/>
      <c r="V2883" s="20"/>
      <c r="W2883" s="20"/>
      <c r="X2883" s="27"/>
      <c r="Y2883" s="253"/>
      <c r="Z2883" s="30"/>
      <c r="AA2883" s="30"/>
      <c r="AB2883" s="31"/>
      <c r="AC2883" s="31"/>
      <c r="AD2883" s="31"/>
      <c r="AE2883" s="31"/>
      <c r="AF2883" s="31"/>
      <c r="AG2883" s="241"/>
      <c r="AH2883" s="31"/>
      <c r="AI2883" s="31"/>
      <c r="AJ2883" s="31"/>
      <c r="AK2883" s="31"/>
      <c r="AL2883" s="120"/>
      <c r="AM2883" s="25"/>
      <c r="AN2883" s="25"/>
      <c r="AO2883" s="25"/>
      <c r="AP2883" s="25"/>
      <c r="AQ2883"/>
      <c r="AR2883" s="25"/>
      <c r="AS2883" s="31"/>
      <c r="AT2883" s="25"/>
      <c r="AU2883" s="25"/>
      <c r="AV2883" s="31"/>
      <c r="BC2883" s="1"/>
      <c r="BD2883"/>
      <c r="BE2883"/>
      <c r="BF2883" s="1"/>
      <c r="BG2883"/>
      <c r="BH2883"/>
      <c r="BI2883"/>
      <c r="BJ2883" s="1"/>
      <c r="BK2883" s="1"/>
      <c r="BL2883"/>
      <c r="BM2883" s="1"/>
      <c r="BN2883" s="1"/>
      <c r="BO2883" s="1"/>
      <c r="BP2883" s="1"/>
      <c r="BQ2883" s="1"/>
      <c r="BR2883" s="1"/>
      <c r="BS2883" s="1"/>
      <c r="BT2883" s="22"/>
      <c r="BU2883" s="1"/>
      <c r="BV2883" s="1"/>
      <c r="BW2883" s="1"/>
      <c r="BX2883" s="1"/>
      <c r="BY2883" s="1"/>
      <c r="BZ2883" s="1"/>
      <c r="CA2883" s="1"/>
      <c r="CB2883" s="1"/>
      <c r="CC2883" s="1"/>
      <c r="CD2883" s="1"/>
      <c r="CE2883" s="1"/>
      <c r="CF2883" s="1"/>
      <c r="CG2883" s="1"/>
      <c r="CH2883" s="1"/>
      <c r="CI2883" s="1"/>
      <c r="CJ2883" s="1"/>
      <c r="CK2883" s="1"/>
      <c r="CL2883" s="1"/>
      <c r="CM2883" s="1"/>
      <c r="CN2883" s="1"/>
      <c r="CO2883" s="1"/>
      <c r="CP2883" s="1"/>
      <c r="CQ2883" s="1"/>
      <c r="CR2883" s="1"/>
      <c r="CS2883" s="1"/>
      <c r="CT2883" s="1"/>
      <c r="CU2883" s="1"/>
      <c r="CV2883" s="1"/>
      <c r="CW2883" s="1"/>
      <c r="CX2883" s="1"/>
      <c r="CY2883" s="1"/>
      <c r="CZ2883" s="1"/>
      <c r="DA2883" s="1"/>
      <c r="DB2883" s="1"/>
      <c r="DC2883" s="1"/>
      <c r="DD2883" s="1"/>
      <c r="DE2883" s="1"/>
      <c r="DF2883" s="1"/>
      <c r="DG2883" s="1"/>
      <c r="DH2883" s="1"/>
      <c r="DI2883" s="1"/>
      <c r="DJ2883" s="1"/>
      <c r="DK2883" s="1"/>
      <c r="DL2883" s="1"/>
      <c r="DM2883" s="1"/>
      <c r="DN2883" s="1"/>
      <c r="DO2883" s="1"/>
      <c r="DP2883" s="1"/>
      <c r="DQ2883" s="1"/>
      <c r="DR2883" s="1"/>
      <c r="DS2883" s="1"/>
      <c r="DT2883" s="1"/>
      <c r="DU2883" s="1"/>
      <c r="DV2883" s="1"/>
      <c r="DW2883" s="1"/>
      <c r="DX2883" s="1"/>
      <c r="DY2883" s="1"/>
      <c r="DZ2883" s="1"/>
      <c r="EA2883" s="1"/>
      <c r="EB2883" s="1"/>
      <c r="EC2883" s="1"/>
      <c r="ED2883" s="1"/>
      <c r="EE2883" s="1"/>
      <c r="EF2883" s="1"/>
      <c r="EG2883" s="1"/>
      <c r="EH2883" s="1"/>
      <c r="EI2883" s="1"/>
      <c r="EJ2883" s="1"/>
      <c r="EK2883" s="1"/>
      <c r="EL2883" s="1"/>
      <c r="EM2883" s="1"/>
      <c r="EN2883" s="1"/>
      <c r="EO2883" s="1"/>
      <c r="EP2883" s="1"/>
      <c r="EQ2883" s="1"/>
      <c r="ER2883" s="1"/>
      <c r="ES2883" s="1"/>
      <c r="ET2883" s="1"/>
      <c r="EU2883" s="1"/>
      <c r="EV2883" s="1"/>
      <c r="EW2883" s="1"/>
      <c r="EX2883" s="1"/>
      <c r="EY2883" s="1"/>
      <c r="EZ2883" s="1"/>
      <c r="FA2883" s="1"/>
      <c r="FB2883" s="1"/>
      <c r="FC2883" s="1"/>
      <c r="FD2883" s="1"/>
      <c r="FE2883" s="1"/>
      <c r="FF2883" s="1"/>
      <c r="FG2883" s="1"/>
      <c r="FH2883" s="1"/>
      <c r="FI2883" s="1"/>
      <c r="FJ2883" s="1"/>
      <c r="FK2883" s="1"/>
      <c r="FL2883" s="1"/>
      <c r="FM2883" s="1"/>
      <c r="FN2883" s="1"/>
      <c r="FO2883" s="1"/>
      <c r="FP2883" s="1"/>
      <c r="FQ2883" s="1"/>
      <c r="FR2883" s="1"/>
      <c r="FS2883" s="1"/>
      <c r="FT2883" s="1"/>
      <c r="FU2883" s="1"/>
      <c r="FV2883" s="1"/>
      <c r="FW2883" s="1"/>
      <c r="FX2883" s="1"/>
      <c r="FY2883" s="1"/>
      <c r="FZ2883" s="1"/>
      <c r="GA2883" s="1"/>
      <c r="GB2883" s="1"/>
      <c r="GC2883" s="1"/>
      <c r="GD2883" s="1"/>
      <c r="GE2883" s="1"/>
      <c r="GF2883" s="1"/>
      <c r="GG2883" s="1"/>
      <c r="GH2883" s="1"/>
      <c r="GI2883" s="1"/>
      <c r="GJ2883" s="1"/>
      <c r="GK2883"/>
      <c r="GL2883"/>
      <c r="GM2883"/>
      <c r="GN2883"/>
      <c r="GO2883"/>
      <c r="GP2883"/>
      <c r="GQ2883"/>
      <c r="GR2883"/>
      <c r="GS2883"/>
      <c r="GT2883"/>
      <c r="GU2883"/>
      <c r="GV2883"/>
      <c r="GW2883"/>
      <c r="GX2883"/>
      <c r="GY2883"/>
      <c r="GZ2883"/>
      <c r="HA2883"/>
      <c r="HB2883"/>
      <c r="HC2883"/>
      <c r="HD2883"/>
      <c r="HE2883"/>
    </row>
    <row r="2884" spans="6:213" s="19" customFormat="1" x14ac:dyDescent="0.25">
      <c r="F2884" s="20"/>
      <c r="G2884" s="20"/>
      <c r="H2884" s="20"/>
      <c r="I2884" s="20"/>
      <c r="J2884" s="21"/>
      <c r="K2884" s="21"/>
      <c r="L2884" s="20"/>
      <c r="M2884" s="20"/>
      <c r="N2884" s="22"/>
      <c r="O2884" s="22"/>
      <c r="P2884" s="22"/>
      <c r="Q2884" s="22"/>
      <c r="U2884" s="20"/>
      <c r="V2884" s="20"/>
      <c r="W2884" s="20"/>
      <c r="X2884" s="27"/>
      <c r="Y2884" s="253"/>
      <c r="Z2884" s="30"/>
      <c r="AA2884" s="30"/>
      <c r="AB2884" s="31"/>
      <c r="AC2884" s="31"/>
      <c r="AD2884" s="31"/>
      <c r="AE2884" s="31"/>
      <c r="AF2884" s="31"/>
      <c r="AG2884" s="241"/>
      <c r="AH2884" s="31"/>
      <c r="AI2884" s="31"/>
      <c r="AJ2884" s="31"/>
      <c r="AK2884" s="31"/>
      <c r="AL2884" s="120"/>
      <c r="AM2884" s="25"/>
      <c r="AN2884" s="25"/>
      <c r="AO2884" s="25"/>
      <c r="AP2884" s="25"/>
      <c r="AQ2884"/>
      <c r="AR2884" s="25"/>
      <c r="AS2884" s="31"/>
      <c r="AT2884" s="25"/>
      <c r="AU2884" s="25"/>
      <c r="AV2884" s="31"/>
      <c r="BC2884" s="1"/>
      <c r="BD2884"/>
      <c r="BE2884"/>
      <c r="BF2884" s="1"/>
      <c r="BG2884"/>
      <c r="BH2884"/>
      <c r="BI2884"/>
      <c r="BJ2884" s="1"/>
      <c r="BK2884" s="1"/>
      <c r="BL2884"/>
      <c r="BM2884" s="1"/>
      <c r="BN2884" s="1"/>
      <c r="BO2884" s="1"/>
      <c r="BP2884" s="1"/>
      <c r="BQ2884" s="1"/>
      <c r="BR2884" s="1"/>
      <c r="BS2884" s="1"/>
      <c r="BT2884" s="22"/>
      <c r="BU2884" s="1"/>
      <c r="BV2884" s="1"/>
      <c r="BW2884" s="1"/>
      <c r="BX2884" s="1"/>
      <c r="BY2884" s="1"/>
      <c r="BZ2884" s="1"/>
      <c r="CA2884" s="1"/>
      <c r="CB2884" s="1"/>
      <c r="CC2884" s="1"/>
      <c r="CD2884" s="1"/>
      <c r="CE2884" s="1"/>
      <c r="CF2884" s="1"/>
      <c r="CG2884" s="1"/>
      <c r="CH2884" s="1"/>
      <c r="CI2884" s="1"/>
      <c r="CJ2884" s="1"/>
      <c r="CK2884" s="1"/>
      <c r="CL2884" s="1"/>
      <c r="CM2884" s="1"/>
      <c r="CN2884" s="1"/>
      <c r="CO2884" s="1"/>
      <c r="CP2884" s="1"/>
      <c r="CQ2884" s="1"/>
      <c r="CR2884" s="1"/>
      <c r="CS2884" s="1"/>
      <c r="CT2884" s="1"/>
      <c r="CU2884" s="1"/>
      <c r="CV2884" s="1"/>
      <c r="CW2884" s="1"/>
      <c r="CX2884" s="1"/>
      <c r="CY2884" s="1"/>
      <c r="CZ2884" s="1"/>
      <c r="DA2884" s="1"/>
      <c r="DB2884" s="1"/>
      <c r="DC2884" s="1"/>
      <c r="DD2884" s="1"/>
      <c r="DE2884" s="1"/>
      <c r="DF2884" s="1"/>
      <c r="DG2884" s="1"/>
      <c r="DH2884" s="1"/>
      <c r="DI2884" s="1"/>
      <c r="DJ2884" s="1"/>
      <c r="DK2884" s="1"/>
      <c r="DL2884" s="1"/>
      <c r="DM2884" s="1"/>
      <c r="DN2884" s="1"/>
      <c r="DO2884" s="1"/>
      <c r="DP2884" s="1"/>
      <c r="DQ2884" s="1"/>
      <c r="DR2884" s="1"/>
      <c r="DS2884" s="1"/>
      <c r="DT2884" s="1"/>
      <c r="DU2884" s="1"/>
      <c r="DV2884" s="1"/>
      <c r="DW2884" s="1"/>
      <c r="DX2884" s="1"/>
      <c r="DY2884" s="1"/>
      <c r="DZ2884" s="1"/>
      <c r="EA2884" s="1"/>
      <c r="EB2884" s="1"/>
      <c r="EC2884" s="1"/>
      <c r="ED2884" s="1"/>
      <c r="EE2884" s="1"/>
      <c r="EF2884" s="1"/>
      <c r="EG2884" s="1"/>
      <c r="EH2884" s="1"/>
      <c r="EI2884" s="1"/>
      <c r="EJ2884" s="1"/>
      <c r="EK2884" s="1"/>
      <c r="EL2884" s="1"/>
      <c r="EM2884" s="1"/>
      <c r="EN2884" s="1"/>
      <c r="EO2884" s="1"/>
      <c r="EP2884" s="1"/>
      <c r="EQ2884" s="1"/>
      <c r="ER2884" s="1"/>
      <c r="ES2884" s="1"/>
      <c r="ET2884" s="1"/>
      <c r="EU2884" s="1"/>
      <c r="EV2884" s="1"/>
      <c r="EW2884" s="1"/>
      <c r="EX2884" s="1"/>
      <c r="EY2884" s="1"/>
      <c r="EZ2884" s="1"/>
      <c r="FA2884" s="1"/>
      <c r="FB2884" s="1"/>
      <c r="FC2884" s="1"/>
      <c r="FD2884" s="1"/>
      <c r="FE2884" s="1"/>
      <c r="FF2884" s="1"/>
      <c r="FG2884" s="1"/>
      <c r="FH2884" s="1"/>
      <c r="FI2884" s="1"/>
      <c r="FJ2884" s="1"/>
      <c r="FK2884" s="1"/>
      <c r="FL2884" s="1"/>
      <c r="FM2884" s="1"/>
      <c r="FN2884" s="1"/>
      <c r="FO2884" s="1"/>
      <c r="FP2884" s="1"/>
      <c r="FQ2884" s="1"/>
      <c r="FR2884" s="1"/>
      <c r="FS2884" s="1"/>
      <c r="FT2884" s="1"/>
      <c r="FU2884" s="1"/>
      <c r="FV2884" s="1"/>
      <c r="FW2884" s="1"/>
      <c r="FX2884" s="1"/>
      <c r="FY2884" s="1"/>
      <c r="FZ2884" s="1"/>
      <c r="GA2884" s="1"/>
      <c r="GB2884" s="1"/>
      <c r="GC2884" s="1"/>
      <c r="GD2884" s="1"/>
      <c r="GE2884" s="1"/>
      <c r="GF2884" s="1"/>
      <c r="GG2884" s="1"/>
      <c r="GH2884" s="1"/>
      <c r="GI2884" s="1"/>
      <c r="GJ2884" s="1"/>
      <c r="GK2884"/>
      <c r="GL2884"/>
      <c r="GM2884"/>
      <c r="GN2884"/>
      <c r="GO2884"/>
      <c r="GP2884"/>
      <c r="GQ2884"/>
      <c r="GR2884"/>
      <c r="GS2884"/>
      <c r="GT2884"/>
      <c r="GU2884"/>
      <c r="GV2884"/>
      <c r="GW2884"/>
      <c r="GX2884"/>
      <c r="GY2884"/>
      <c r="GZ2884"/>
      <c r="HA2884"/>
      <c r="HB2884"/>
      <c r="HC2884"/>
      <c r="HD2884"/>
      <c r="HE2884"/>
    </row>
    <row r="2885" spans="6:213" s="19" customFormat="1" x14ac:dyDescent="0.25">
      <c r="F2885" s="20"/>
      <c r="G2885" s="20"/>
      <c r="H2885" s="20"/>
      <c r="I2885" s="20"/>
      <c r="J2885" s="21"/>
      <c r="K2885" s="21"/>
      <c r="L2885" s="20"/>
      <c r="M2885" s="20"/>
      <c r="N2885" s="22"/>
      <c r="O2885" s="22"/>
      <c r="P2885" s="22"/>
      <c r="Q2885" s="22"/>
      <c r="U2885" s="20"/>
      <c r="V2885" s="20"/>
      <c r="W2885" s="20"/>
      <c r="X2885" s="27"/>
      <c r="Y2885" s="253"/>
      <c r="Z2885" s="30"/>
      <c r="AA2885" s="30"/>
      <c r="AB2885" s="31"/>
      <c r="AC2885" s="31"/>
      <c r="AD2885" s="31"/>
      <c r="AE2885" s="31"/>
      <c r="AF2885" s="31"/>
      <c r="AG2885" s="241"/>
      <c r="AH2885" s="31"/>
      <c r="AI2885" s="31"/>
      <c r="AJ2885" s="31"/>
      <c r="AK2885" s="31"/>
      <c r="AL2885" s="120"/>
      <c r="AM2885" s="25"/>
      <c r="AN2885" s="25"/>
      <c r="AO2885" s="25"/>
      <c r="AP2885" s="25"/>
      <c r="AQ2885"/>
      <c r="AR2885" s="25"/>
      <c r="AS2885" s="31"/>
      <c r="AT2885" s="25"/>
      <c r="AU2885" s="25"/>
      <c r="AV2885" s="31"/>
      <c r="BC2885" s="1"/>
      <c r="BD2885"/>
      <c r="BE2885"/>
      <c r="BF2885" s="1"/>
      <c r="BG2885"/>
      <c r="BH2885"/>
      <c r="BI2885"/>
      <c r="BJ2885" s="1"/>
      <c r="BK2885" s="1"/>
      <c r="BL2885"/>
      <c r="BM2885" s="1"/>
      <c r="BN2885" s="1"/>
      <c r="BO2885" s="1"/>
      <c r="BP2885" s="1"/>
      <c r="BQ2885" s="1"/>
      <c r="BR2885" s="1"/>
      <c r="BS2885" s="1"/>
      <c r="BT2885" s="22"/>
      <c r="BU2885" s="1"/>
      <c r="BV2885" s="1"/>
      <c r="BW2885" s="1"/>
      <c r="BX2885" s="1"/>
      <c r="BY2885" s="1"/>
      <c r="BZ2885" s="1"/>
      <c r="CA2885" s="1"/>
      <c r="CB2885" s="1"/>
      <c r="CC2885" s="1"/>
      <c r="CD2885" s="1"/>
      <c r="CE2885" s="1"/>
      <c r="CF2885" s="1"/>
      <c r="CG2885" s="1"/>
      <c r="CH2885" s="1"/>
      <c r="CI2885" s="1"/>
      <c r="CJ2885" s="1"/>
      <c r="CK2885" s="1"/>
      <c r="CL2885" s="1"/>
      <c r="CM2885" s="1"/>
      <c r="CN2885" s="1"/>
      <c r="CO2885" s="1"/>
      <c r="CP2885" s="1"/>
      <c r="CQ2885" s="1"/>
      <c r="CR2885" s="1"/>
      <c r="CS2885" s="1"/>
      <c r="CT2885" s="1"/>
      <c r="CU2885" s="1"/>
      <c r="CV2885" s="1"/>
      <c r="CW2885" s="1"/>
      <c r="CX2885" s="1"/>
      <c r="CY2885" s="1"/>
      <c r="CZ2885" s="1"/>
      <c r="DA2885" s="1"/>
      <c r="DB2885" s="1"/>
      <c r="DC2885" s="1"/>
      <c r="DD2885" s="1"/>
      <c r="DE2885" s="1"/>
      <c r="DF2885" s="1"/>
      <c r="DG2885" s="1"/>
      <c r="DH2885" s="1"/>
      <c r="DI2885" s="1"/>
      <c r="DJ2885" s="1"/>
      <c r="DK2885" s="1"/>
      <c r="DL2885" s="1"/>
      <c r="DM2885" s="1"/>
      <c r="DN2885" s="1"/>
      <c r="DO2885" s="1"/>
      <c r="DP2885" s="1"/>
      <c r="DQ2885" s="1"/>
      <c r="DR2885" s="1"/>
      <c r="DS2885" s="1"/>
      <c r="DT2885" s="1"/>
      <c r="DU2885" s="1"/>
      <c r="DV2885" s="1"/>
      <c r="DW2885" s="1"/>
      <c r="DX2885" s="1"/>
      <c r="DY2885" s="1"/>
      <c r="DZ2885" s="1"/>
      <c r="EA2885" s="1"/>
      <c r="EB2885" s="1"/>
      <c r="EC2885" s="1"/>
      <c r="ED2885" s="1"/>
      <c r="EE2885" s="1"/>
      <c r="EF2885" s="1"/>
      <c r="EG2885" s="1"/>
      <c r="EH2885" s="1"/>
      <c r="EI2885" s="1"/>
      <c r="EJ2885" s="1"/>
      <c r="EK2885" s="1"/>
      <c r="EL2885" s="1"/>
      <c r="EM2885" s="1"/>
      <c r="EN2885" s="1"/>
      <c r="EO2885" s="1"/>
      <c r="EP2885" s="1"/>
      <c r="EQ2885" s="1"/>
      <c r="ER2885" s="1"/>
      <c r="ES2885" s="1"/>
      <c r="ET2885" s="1"/>
      <c r="EU2885" s="1"/>
      <c r="EV2885" s="1"/>
      <c r="EW2885" s="1"/>
      <c r="EX2885" s="1"/>
      <c r="EY2885" s="1"/>
      <c r="EZ2885" s="1"/>
      <c r="FA2885" s="1"/>
      <c r="FB2885" s="1"/>
      <c r="FC2885" s="1"/>
      <c r="FD2885" s="1"/>
      <c r="FE2885" s="1"/>
      <c r="FF2885" s="1"/>
      <c r="FG2885" s="1"/>
      <c r="FH2885" s="1"/>
      <c r="FI2885" s="1"/>
      <c r="FJ2885" s="1"/>
      <c r="FK2885" s="1"/>
      <c r="FL2885" s="1"/>
      <c r="FM2885" s="1"/>
      <c r="FN2885" s="1"/>
      <c r="FO2885" s="1"/>
      <c r="FP2885" s="1"/>
      <c r="FQ2885" s="1"/>
      <c r="FR2885" s="1"/>
      <c r="FS2885" s="1"/>
      <c r="FT2885" s="1"/>
      <c r="FU2885" s="1"/>
      <c r="FV2885" s="1"/>
      <c r="FW2885" s="1"/>
      <c r="FX2885" s="1"/>
      <c r="FY2885" s="1"/>
      <c r="FZ2885" s="1"/>
      <c r="GA2885" s="1"/>
      <c r="GB2885" s="1"/>
      <c r="GC2885" s="1"/>
      <c r="GD2885" s="1"/>
      <c r="GE2885" s="1"/>
      <c r="GF2885" s="1"/>
      <c r="GG2885" s="1"/>
      <c r="GH2885" s="1"/>
      <c r="GI2885" s="1"/>
      <c r="GJ2885" s="1"/>
      <c r="GK2885"/>
      <c r="GL2885"/>
      <c r="GM2885"/>
      <c r="GN2885"/>
      <c r="GO2885"/>
      <c r="GP2885"/>
      <c r="GQ2885"/>
      <c r="GR2885"/>
      <c r="GS2885"/>
      <c r="GT2885"/>
      <c r="GU2885"/>
      <c r="GV2885"/>
      <c r="GW2885"/>
      <c r="GX2885"/>
      <c r="GY2885"/>
      <c r="GZ2885"/>
      <c r="HA2885"/>
      <c r="HB2885"/>
      <c r="HC2885"/>
      <c r="HD2885"/>
      <c r="HE2885"/>
    </row>
    <row r="2886" spans="6:213" s="19" customFormat="1" x14ac:dyDescent="0.25">
      <c r="F2886" s="20"/>
      <c r="G2886" s="20"/>
      <c r="H2886" s="20"/>
      <c r="I2886" s="20"/>
      <c r="J2886" s="21"/>
      <c r="K2886" s="21"/>
      <c r="L2886" s="20"/>
      <c r="M2886" s="20"/>
      <c r="N2886" s="22"/>
      <c r="O2886" s="22"/>
      <c r="P2886" s="22"/>
      <c r="Q2886" s="22"/>
      <c r="U2886" s="20"/>
      <c r="V2886" s="20"/>
      <c r="W2886" s="20"/>
      <c r="X2886" s="27"/>
      <c r="Y2886" s="253"/>
      <c r="Z2886" s="30"/>
      <c r="AA2886" s="30"/>
      <c r="AB2886" s="31"/>
      <c r="AC2886" s="31"/>
      <c r="AD2886" s="31"/>
      <c r="AE2886" s="31"/>
      <c r="AF2886" s="31"/>
      <c r="AG2886" s="241"/>
      <c r="AH2886" s="31"/>
      <c r="AI2886" s="31"/>
      <c r="AJ2886" s="31"/>
      <c r="AK2886" s="31"/>
      <c r="AL2886" s="120"/>
      <c r="AM2886" s="25"/>
      <c r="AN2886" s="25"/>
      <c r="AO2886" s="25"/>
      <c r="AP2886" s="25"/>
      <c r="AQ2886"/>
      <c r="AR2886" s="25"/>
      <c r="AS2886" s="31"/>
      <c r="AT2886" s="25"/>
      <c r="AU2886" s="25"/>
      <c r="AV2886" s="31"/>
      <c r="BC2886" s="1"/>
      <c r="BD2886"/>
      <c r="BE2886"/>
      <c r="BF2886" s="1"/>
      <c r="BG2886"/>
      <c r="BH2886"/>
      <c r="BI2886"/>
      <c r="BJ2886" s="1"/>
      <c r="BK2886" s="1"/>
      <c r="BL2886"/>
      <c r="BM2886" s="1"/>
      <c r="BN2886" s="1"/>
      <c r="BO2886" s="1"/>
      <c r="BP2886" s="1"/>
      <c r="BQ2886" s="1"/>
      <c r="BR2886" s="1"/>
      <c r="BS2886" s="1"/>
      <c r="BT2886" s="22"/>
      <c r="BU2886" s="1"/>
      <c r="BV2886" s="1"/>
      <c r="BW2886" s="1"/>
      <c r="BX2886" s="1"/>
      <c r="BY2886" s="1"/>
      <c r="BZ2886" s="1"/>
      <c r="CA2886" s="1"/>
      <c r="CB2886" s="1"/>
      <c r="CC2886" s="1"/>
      <c r="CD2886" s="1"/>
      <c r="CE2886" s="1"/>
      <c r="CF2886" s="1"/>
      <c r="CG2886" s="1"/>
      <c r="CH2886" s="1"/>
      <c r="CI2886" s="1"/>
      <c r="CJ2886" s="1"/>
      <c r="CK2886" s="1"/>
      <c r="CL2886" s="1"/>
      <c r="CM2886" s="1"/>
      <c r="CN2886" s="1"/>
      <c r="CO2886" s="1"/>
      <c r="CP2886" s="1"/>
      <c r="CQ2886" s="1"/>
      <c r="CR2886" s="1"/>
      <c r="CS2886" s="1"/>
      <c r="CT2886" s="1"/>
      <c r="CU2886" s="1"/>
      <c r="CV2886" s="1"/>
      <c r="CW2886" s="1"/>
      <c r="CX2886" s="1"/>
      <c r="CY2886" s="1"/>
      <c r="CZ2886" s="1"/>
      <c r="DA2886" s="1"/>
      <c r="DB2886" s="1"/>
      <c r="DC2886" s="1"/>
      <c r="DD2886" s="1"/>
      <c r="DE2886" s="1"/>
      <c r="DF2886" s="1"/>
      <c r="DG2886" s="1"/>
      <c r="DH2886" s="1"/>
      <c r="DI2886" s="1"/>
      <c r="DJ2886" s="1"/>
      <c r="DK2886" s="1"/>
      <c r="DL2886" s="1"/>
      <c r="DM2886" s="1"/>
      <c r="DN2886" s="1"/>
      <c r="DO2886" s="1"/>
      <c r="DP2886" s="1"/>
      <c r="DQ2886" s="1"/>
      <c r="DR2886" s="1"/>
      <c r="DS2886" s="1"/>
      <c r="DT2886" s="1"/>
      <c r="DU2886" s="1"/>
      <c r="DV2886" s="1"/>
      <c r="DW2886" s="1"/>
      <c r="DX2886" s="1"/>
      <c r="DY2886" s="1"/>
      <c r="DZ2886" s="1"/>
      <c r="EA2886" s="1"/>
      <c r="EB2886" s="1"/>
      <c r="EC2886" s="1"/>
      <c r="ED2886" s="1"/>
      <c r="EE2886" s="1"/>
      <c r="EF2886" s="1"/>
      <c r="EG2886" s="1"/>
      <c r="EH2886" s="1"/>
      <c r="EI2886" s="1"/>
      <c r="EJ2886" s="1"/>
      <c r="EK2886" s="1"/>
      <c r="EL2886" s="1"/>
      <c r="EM2886" s="1"/>
      <c r="EN2886" s="1"/>
      <c r="EO2886" s="1"/>
      <c r="EP2886" s="1"/>
      <c r="EQ2886" s="1"/>
      <c r="ER2886" s="1"/>
      <c r="ES2886" s="1"/>
      <c r="ET2886" s="1"/>
      <c r="EU2886" s="1"/>
      <c r="EV2886" s="1"/>
      <c r="EW2886" s="1"/>
      <c r="EX2886" s="1"/>
      <c r="EY2886" s="1"/>
      <c r="EZ2886" s="1"/>
      <c r="FA2886" s="1"/>
      <c r="FB2886" s="1"/>
      <c r="FC2886" s="1"/>
      <c r="FD2886" s="1"/>
      <c r="FE2886" s="1"/>
      <c r="FF2886" s="1"/>
      <c r="FG2886" s="1"/>
      <c r="FH2886" s="1"/>
      <c r="FI2886" s="1"/>
      <c r="FJ2886" s="1"/>
      <c r="FK2886" s="1"/>
      <c r="FL2886" s="1"/>
      <c r="FM2886" s="1"/>
      <c r="FN2886" s="1"/>
      <c r="FO2886" s="1"/>
      <c r="FP2886" s="1"/>
      <c r="FQ2886" s="1"/>
      <c r="FR2886" s="1"/>
      <c r="FS2886" s="1"/>
      <c r="FT2886" s="1"/>
      <c r="FU2886" s="1"/>
      <c r="FV2886" s="1"/>
      <c r="FW2886" s="1"/>
      <c r="FX2886" s="1"/>
      <c r="FY2886" s="1"/>
      <c r="FZ2886" s="1"/>
      <c r="GA2886" s="1"/>
      <c r="GB2886" s="1"/>
      <c r="GC2886" s="1"/>
      <c r="GD2886" s="1"/>
      <c r="GE2886" s="1"/>
      <c r="GF2886" s="1"/>
      <c r="GG2886" s="1"/>
      <c r="GH2886" s="1"/>
      <c r="GI2886" s="1"/>
      <c r="GJ2886" s="1"/>
      <c r="GK2886"/>
      <c r="GL2886"/>
      <c r="GM2886"/>
      <c r="GN2886"/>
      <c r="GO2886"/>
      <c r="GP2886"/>
      <c r="GQ2886"/>
      <c r="GR2886"/>
      <c r="GS2886"/>
      <c r="GT2886"/>
      <c r="GU2886"/>
      <c r="GV2886"/>
      <c r="GW2886"/>
      <c r="GX2886"/>
      <c r="GY2886"/>
      <c r="GZ2886"/>
      <c r="HA2886"/>
      <c r="HB2886"/>
      <c r="HC2886"/>
      <c r="HD2886"/>
      <c r="HE2886"/>
    </row>
    <row r="2887" spans="6:213" s="19" customFormat="1" x14ac:dyDescent="0.25">
      <c r="F2887" s="20"/>
      <c r="G2887" s="20"/>
      <c r="H2887" s="20"/>
      <c r="I2887" s="20"/>
      <c r="J2887" s="21"/>
      <c r="K2887" s="21"/>
      <c r="L2887" s="20"/>
      <c r="M2887" s="20"/>
      <c r="N2887" s="22"/>
      <c r="O2887" s="22"/>
      <c r="P2887" s="22"/>
      <c r="Q2887" s="22"/>
      <c r="U2887" s="20"/>
      <c r="V2887" s="20"/>
      <c r="W2887" s="20"/>
      <c r="X2887" s="27"/>
      <c r="Y2887" s="253"/>
      <c r="Z2887" s="30"/>
      <c r="AA2887" s="30"/>
      <c r="AB2887" s="31"/>
      <c r="AC2887" s="31"/>
      <c r="AD2887" s="31"/>
      <c r="AE2887" s="31"/>
      <c r="AF2887" s="31"/>
      <c r="AG2887" s="241"/>
      <c r="AH2887" s="31"/>
      <c r="AI2887" s="31"/>
      <c r="AJ2887" s="31"/>
      <c r="AK2887" s="31"/>
      <c r="AL2887" s="120"/>
      <c r="AM2887" s="25"/>
      <c r="AN2887" s="25"/>
      <c r="AO2887" s="25"/>
      <c r="AP2887" s="25"/>
      <c r="AQ2887"/>
      <c r="AR2887" s="25"/>
      <c r="AS2887" s="31"/>
      <c r="AT2887" s="25"/>
      <c r="AU2887" s="25"/>
      <c r="AV2887" s="31"/>
      <c r="BC2887" s="1"/>
      <c r="BD2887"/>
      <c r="BE2887"/>
      <c r="BF2887" s="1"/>
      <c r="BG2887"/>
      <c r="BH2887"/>
      <c r="BI2887"/>
      <c r="BJ2887" s="1"/>
      <c r="BK2887" s="1"/>
      <c r="BL2887"/>
      <c r="BM2887" s="1"/>
      <c r="BN2887" s="1"/>
      <c r="BO2887" s="1"/>
      <c r="BP2887" s="1"/>
      <c r="BQ2887" s="1"/>
      <c r="BR2887" s="1"/>
      <c r="BS2887" s="1"/>
      <c r="BT2887" s="22"/>
      <c r="BU2887" s="1"/>
      <c r="BV2887" s="1"/>
      <c r="BW2887" s="1"/>
      <c r="BX2887" s="1"/>
      <c r="BY2887" s="1"/>
      <c r="BZ2887" s="1"/>
      <c r="CA2887" s="1"/>
      <c r="CB2887" s="1"/>
      <c r="CC2887" s="1"/>
      <c r="CD2887" s="1"/>
      <c r="CE2887" s="1"/>
      <c r="CF2887" s="1"/>
      <c r="CG2887" s="1"/>
      <c r="CH2887" s="1"/>
      <c r="CI2887" s="1"/>
      <c r="CJ2887" s="1"/>
      <c r="CK2887" s="1"/>
      <c r="CL2887" s="1"/>
      <c r="CM2887" s="1"/>
      <c r="CN2887" s="1"/>
      <c r="CO2887" s="1"/>
      <c r="CP2887" s="1"/>
      <c r="CQ2887" s="1"/>
      <c r="CR2887" s="1"/>
      <c r="CS2887" s="1"/>
      <c r="CT2887" s="1"/>
      <c r="CU2887" s="1"/>
      <c r="CV2887" s="1"/>
      <c r="CW2887" s="1"/>
      <c r="CX2887" s="1"/>
      <c r="CY2887" s="1"/>
      <c r="CZ2887" s="1"/>
      <c r="DA2887" s="1"/>
      <c r="DB2887" s="1"/>
      <c r="DC2887" s="1"/>
      <c r="DD2887" s="1"/>
      <c r="DE2887" s="1"/>
      <c r="DF2887" s="1"/>
      <c r="DG2887" s="1"/>
      <c r="DH2887" s="1"/>
      <c r="DI2887" s="1"/>
      <c r="DJ2887" s="1"/>
      <c r="DK2887" s="1"/>
      <c r="DL2887" s="1"/>
      <c r="DM2887" s="1"/>
      <c r="DN2887" s="1"/>
      <c r="DO2887" s="1"/>
      <c r="DP2887" s="1"/>
      <c r="DQ2887" s="1"/>
      <c r="DR2887" s="1"/>
      <c r="DS2887" s="1"/>
      <c r="DT2887" s="1"/>
      <c r="DU2887" s="1"/>
      <c r="DV2887" s="1"/>
      <c r="DW2887" s="1"/>
      <c r="DX2887" s="1"/>
      <c r="DY2887" s="1"/>
      <c r="DZ2887" s="1"/>
      <c r="EA2887" s="1"/>
      <c r="EB2887" s="1"/>
      <c r="EC2887" s="1"/>
      <c r="ED2887" s="1"/>
      <c r="EE2887" s="1"/>
      <c r="EF2887" s="1"/>
      <c r="EG2887" s="1"/>
      <c r="EH2887" s="1"/>
      <c r="EI2887" s="1"/>
      <c r="EJ2887" s="1"/>
      <c r="EK2887" s="1"/>
      <c r="EL2887" s="1"/>
      <c r="EM2887" s="1"/>
      <c r="EN2887" s="1"/>
      <c r="EO2887" s="1"/>
      <c r="EP2887" s="1"/>
      <c r="EQ2887" s="1"/>
      <c r="ER2887" s="1"/>
      <c r="ES2887" s="1"/>
      <c r="ET2887" s="1"/>
      <c r="EU2887" s="1"/>
      <c r="EV2887" s="1"/>
      <c r="EW2887" s="1"/>
      <c r="EX2887" s="1"/>
      <c r="EY2887" s="1"/>
      <c r="EZ2887" s="1"/>
      <c r="FA2887" s="1"/>
      <c r="FB2887" s="1"/>
      <c r="FC2887" s="1"/>
      <c r="FD2887" s="1"/>
      <c r="FE2887" s="1"/>
      <c r="FF2887" s="1"/>
      <c r="FG2887" s="1"/>
      <c r="FH2887" s="1"/>
      <c r="FI2887" s="1"/>
      <c r="FJ2887" s="1"/>
      <c r="FK2887" s="1"/>
      <c r="FL2887" s="1"/>
      <c r="FM2887" s="1"/>
      <c r="FN2887" s="1"/>
      <c r="FO2887" s="1"/>
      <c r="FP2887" s="1"/>
      <c r="FQ2887" s="1"/>
      <c r="FR2887" s="1"/>
      <c r="FS2887" s="1"/>
      <c r="FT2887" s="1"/>
      <c r="FU2887" s="1"/>
      <c r="FV2887" s="1"/>
      <c r="FW2887" s="1"/>
      <c r="FX2887" s="1"/>
      <c r="FY2887" s="1"/>
      <c r="FZ2887" s="1"/>
      <c r="GA2887" s="1"/>
      <c r="GB2887" s="1"/>
      <c r="GC2887" s="1"/>
      <c r="GD2887" s="1"/>
      <c r="GE2887" s="1"/>
      <c r="GF2887" s="1"/>
      <c r="GG2887" s="1"/>
      <c r="GH2887" s="1"/>
      <c r="GI2887" s="1"/>
      <c r="GJ2887" s="1"/>
      <c r="GK2887"/>
      <c r="GL2887"/>
      <c r="GM2887"/>
      <c r="GN2887"/>
      <c r="GO2887"/>
      <c r="GP2887"/>
      <c r="GQ2887"/>
      <c r="GR2887"/>
      <c r="GS2887"/>
      <c r="GT2887"/>
      <c r="GU2887"/>
      <c r="GV2887"/>
      <c r="GW2887"/>
      <c r="GX2887"/>
      <c r="GY2887"/>
      <c r="GZ2887"/>
      <c r="HA2887"/>
      <c r="HB2887"/>
      <c r="HC2887"/>
      <c r="HD2887"/>
      <c r="HE2887"/>
    </row>
    <row r="2888" spans="6:213" s="19" customFormat="1" x14ac:dyDescent="0.25">
      <c r="F2888" s="20"/>
      <c r="G2888" s="20"/>
      <c r="H2888" s="20"/>
      <c r="I2888" s="20"/>
      <c r="J2888" s="21"/>
      <c r="K2888" s="21"/>
      <c r="L2888" s="20"/>
      <c r="M2888" s="20"/>
      <c r="N2888" s="22"/>
      <c r="O2888" s="22"/>
      <c r="P2888" s="22"/>
      <c r="Q2888" s="22"/>
      <c r="U2888" s="20"/>
      <c r="V2888" s="20"/>
      <c r="W2888" s="20"/>
      <c r="X2888" s="27"/>
      <c r="Y2888" s="253"/>
      <c r="Z2888" s="30"/>
      <c r="AA2888" s="30"/>
      <c r="AB2888" s="31"/>
      <c r="AC2888" s="31"/>
      <c r="AD2888" s="31"/>
      <c r="AE2888" s="31"/>
      <c r="AF2888" s="31"/>
      <c r="AG2888" s="241"/>
      <c r="AH2888" s="31"/>
      <c r="AI2888" s="31"/>
      <c r="AJ2888" s="31"/>
      <c r="AK2888" s="31"/>
      <c r="AL2888" s="120"/>
      <c r="AM2888" s="25"/>
      <c r="AN2888" s="25"/>
      <c r="AO2888" s="25"/>
      <c r="AP2888" s="25"/>
      <c r="AQ2888"/>
      <c r="AR2888" s="25"/>
      <c r="AS2888" s="31"/>
      <c r="AT2888" s="25"/>
      <c r="AU2888" s="25"/>
      <c r="AV2888" s="31"/>
      <c r="BC2888" s="1"/>
      <c r="BD2888"/>
      <c r="BE2888"/>
      <c r="BF2888" s="1"/>
      <c r="BG2888"/>
      <c r="BH2888"/>
      <c r="BI2888"/>
      <c r="BJ2888" s="1"/>
      <c r="BK2888" s="1"/>
      <c r="BL2888"/>
      <c r="BM2888" s="1"/>
      <c r="BN2888" s="1"/>
      <c r="BO2888" s="1"/>
      <c r="BP2888" s="1"/>
      <c r="BQ2888" s="1"/>
      <c r="BR2888" s="1"/>
      <c r="BS2888" s="1"/>
      <c r="BT2888" s="22"/>
      <c r="BU2888" s="1"/>
      <c r="BV2888" s="1"/>
      <c r="BW2888" s="1"/>
      <c r="BX2888" s="1"/>
      <c r="BY2888" s="1"/>
      <c r="BZ2888" s="1"/>
      <c r="CA2888" s="1"/>
      <c r="CB2888" s="1"/>
      <c r="CC2888" s="1"/>
      <c r="CD2888" s="1"/>
      <c r="CE2888" s="1"/>
      <c r="CF2888" s="1"/>
      <c r="CG2888" s="1"/>
      <c r="CH2888" s="1"/>
      <c r="CI2888" s="1"/>
      <c r="CJ2888" s="1"/>
      <c r="CK2888" s="1"/>
      <c r="CL2888" s="1"/>
      <c r="CM2888" s="1"/>
      <c r="CN2888" s="1"/>
      <c r="CO2888" s="1"/>
      <c r="CP2888" s="1"/>
      <c r="CQ2888" s="1"/>
      <c r="CR2888" s="1"/>
      <c r="CS2888" s="1"/>
      <c r="CT2888" s="1"/>
      <c r="CU2888" s="1"/>
      <c r="CV2888" s="1"/>
      <c r="CW2888" s="1"/>
      <c r="CX2888" s="1"/>
      <c r="CY2888" s="1"/>
      <c r="CZ2888" s="1"/>
      <c r="DA2888" s="1"/>
      <c r="DB2888" s="1"/>
      <c r="DC2888" s="1"/>
      <c r="DD2888" s="1"/>
      <c r="DE2888" s="1"/>
      <c r="DF2888" s="1"/>
      <c r="DG2888" s="1"/>
      <c r="DH2888" s="1"/>
      <c r="DI2888" s="1"/>
      <c r="DJ2888" s="1"/>
      <c r="DK2888" s="1"/>
      <c r="DL2888" s="1"/>
      <c r="DM2888" s="1"/>
      <c r="DN2888" s="1"/>
      <c r="DO2888" s="1"/>
      <c r="DP2888" s="1"/>
      <c r="DQ2888" s="1"/>
      <c r="DR2888" s="1"/>
      <c r="DS2888" s="1"/>
      <c r="DT2888" s="1"/>
      <c r="DU2888" s="1"/>
      <c r="DV2888" s="1"/>
      <c r="DW2888" s="1"/>
      <c r="DX2888" s="1"/>
      <c r="DY2888" s="1"/>
      <c r="DZ2888" s="1"/>
      <c r="EA2888" s="1"/>
      <c r="EB2888" s="1"/>
      <c r="EC2888" s="1"/>
      <c r="ED2888" s="1"/>
      <c r="EE2888" s="1"/>
      <c r="EF2888" s="1"/>
      <c r="EG2888" s="1"/>
      <c r="EH2888" s="1"/>
      <c r="EI2888" s="1"/>
      <c r="EJ2888" s="1"/>
      <c r="EK2888" s="1"/>
      <c r="EL2888" s="1"/>
      <c r="EM2888" s="1"/>
      <c r="EN2888" s="1"/>
      <c r="EO2888" s="1"/>
      <c r="EP2888" s="1"/>
      <c r="EQ2888" s="1"/>
      <c r="ER2888" s="1"/>
      <c r="ES2888" s="1"/>
      <c r="ET2888" s="1"/>
      <c r="EU2888" s="1"/>
      <c r="EV2888" s="1"/>
      <c r="EW2888" s="1"/>
      <c r="EX2888" s="1"/>
      <c r="EY2888" s="1"/>
      <c r="EZ2888" s="1"/>
      <c r="FA2888" s="1"/>
      <c r="FB2888" s="1"/>
      <c r="FC2888" s="1"/>
      <c r="FD2888" s="1"/>
      <c r="FE2888" s="1"/>
      <c r="FF2888" s="1"/>
      <c r="FG2888" s="1"/>
      <c r="FH2888" s="1"/>
      <c r="FI2888" s="1"/>
      <c r="FJ2888" s="1"/>
      <c r="FK2888" s="1"/>
      <c r="FL2888" s="1"/>
      <c r="FM2888" s="1"/>
      <c r="FN2888" s="1"/>
      <c r="FO2888" s="1"/>
      <c r="FP2888" s="1"/>
      <c r="FQ2888" s="1"/>
      <c r="FR2888" s="1"/>
      <c r="FS2888" s="1"/>
      <c r="FT2888" s="1"/>
      <c r="FU2888" s="1"/>
      <c r="FV2888" s="1"/>
      <c r="FW2888" s="1"/>
      <c r="FX2888" s="1"/>
      <c r="FY2888" s="1"/>
      <c r="FZ2888" s="1"/>
      <c r="GA2888" s="1"/>
      <c r="GB2888" s="1"/>
      <c r="GC2888" s="1"/>
      <c r="GD2888" s="1"/>
      <c r="GE2888" s="1"/>
      <c r="GF2888" s="1"/>
      <c r="GG2888" s="1"/>
      <c r="GH2888" s="1"/>
      <c r="GI2888" s="1"/>
      <c r="GJ2888" s="1"/>
      <c r="GK2888"/>
      <c r="GL2888"/>
      <c r="GM2888"/>
      <c r="GN2888"/>
      <c r="GO2888"/>
      <c r="GP2888"/>
      <c r="GQ2888"/>
      <c r="GR2888"/>
      <c r="GS2888"/>
      <c r="GT2888"/>
      <c r="GU2888"/>
      <c r="GV2888"/>
      <c r="GW2888"/>
      <c r="GX2888"/>
      <c r="GY2888"/>
      <c r="GZ2888"/>
      <c r="HA2888"/>
      <c r="HB2888"/>
      <c r="HC2888"/>
      <c r="HD2888"/>
      <c r="HE2888"/>
    </row>
    <row r="2889" spans="6:213" s="19" customFormat="1" x14ac:dyDescent="0.25">
      <c r="F2889" s="20"/>
      <c r="G2889" s="20"/>
      <c r="H2889" s="20"/>
      <c r="I2889" s="20"/>
      <c r="J2889" s="21"/>
      <c r="K2889" s="21"/>
      <c r="L2889" s="20"/>
      <c r="M2889" s="20"/>
      <c r="N2889" s="22"/>
      <c r="O2889" s="22"/>
      <c r="P2889" s="22"/>
      <c r="Q2889" s="22"/>
      <c r="U2889" s="20"/>
      <c r="V2889" s="20"/>
      <c r="W2889" s="20"/>
      <c r="X2889" s="27"/>
      <c r="Y2889" s="253"/>
      <c r="Z2889" s="30"/>
      <c r="AA2889" s="30"/>
      <c r="AB2889" s="31"/>
      <c r="AC2889" s="31"/>
      <c r="AD2889" s="31"/>
      <c r="AE2889" s="31"/>
      <c r="AF2889" s="31"/>
      <c r="AG2889" s="241"/>
      <c r="AH2889" s="31"/>
      <c r="AI2889" s="31"/>
      <c r="AJ2889" s="31"/>
      <c r="AK2889" s="31"/>
      <c r="AL2889" s="120"/>
      <c r="AM2889" s="25"/>
      <c r="AN2889" s="25"/>
      <c r="AO2889" s="25"/>
      <c r="AP2889" s="25"/>
      <c r="AQ2889"/>
      <c r="AR2889" s="25"/>
      <c r="AS2889" s="31"/>
      <c r="AT2889" s="25"/>
      <c r="AU2889" s="25"/>
      <c r="AV2889" s="31"/>
      <c r="BC2889" s="1"/>
      <c r="BD2889"/>
      <c r="BE2889"/>
      <c r="BF2889" s="1"/>
      <c r="BG2889"/>
      <c r="BH2889"/>
      <c r="BI2889"/>
      <c r="BJ2889" s="1"/>
      <c r="BK2889" s="1"/>
      <c r="BL2889"/>
      <c r="BM2889" s="1"/>
      <c r="BN2889" s="1"/>
      <c r="BO2889" s="1"/>
      <c r="BP2889" s="1"/>
      <c r="BQ2889" s="1"/>
      <c r="BR2889" s="1"/>
      <c r="BS2889" s="1"/>
      <c r="BT2889" s="22"/>
      <c r="BU2889" s="1"/>
      <c r="BV2889" s="1"/>
      <c r="BW2889" s="1"/>
      <c r="BX2889" s="1"/>
      <c r="BY2889" s="1"/>
      <c r="BZ2889" s="1"/>
      <c r="CA2889" s="1"/>
      <c r="CB2889" s="1"/>
      <c r="CC2889" s="1"/>
      <c r="CD2889" s="1"/>
      <c r="CE2889" s="1"/>
      <c r="CF2889" s="1"/>
      <c r="CG2889" s="1"/>
      <c r="CH2889" s="1"/>
      <c r="CI2889" s="1"/>
      <c r="CJ2889" s="1"/>
      <c r="CK2889" s="1"/>
      <c r="CL2889" s="1"/>
      <c r="CM2889" s="1"/>
      <c r="CN2889" s="1"/>
      <c r="CO2889" s="1"/>
      <c r="CP2889" s="1"/>
      <c r="CQ2889" s="1"/>
      <c r="CR2889" s="1"/>
      <c r="CS2889" s="1"/>
      <c r="CT2889" s="1"/>
      <c r="CU2889" s="1"/>
      <c r="CV2889" s="1"/>
      <c r="CW2889" s="1"/>
      <c r="CX2889" s="1"/>
      <c r="CY2889" s="1"/>
      <c r="CZ2889" s="1"/>
      <c r="DA2889" s="1"/>
      <c r="DB2889" s="1"/>
      <c r="DC2889" s="1"/>
      <c r="DD2889" s="1"/>
      <c r="DE2889" s="1"/>
      <c r="DF2889" s="1"/>
      <c r="DG2889" s="1"/>
      <c r="DH2889" s="1"/>
      <c r="DI2889" s="1"/>
      <c r="DJ2889" s="1"/>
      <c r="DK2889" s="1"/>
      <c r="DL2889" s="1"/>
      <c r="DM2889" s="1"/>
      <c r="DN2889" s="1"/>
      <c r="DO2889" s="1"/>
      <c r="DP2889" s="1"/>
      <c r="DQ2889" s="1"/>
      <c r="DR2889" s="1"/>
      <c r="DS2889" s="1"/>
      <c r="DT2889" s="1"/>
      <c r="DU2889" s="1"/>
      <c r="DV2889" s="1"/>
      <c r="DW2889" s="1"/>
      <c r="DX2889" s="1"/>
      <c r="DY2889" s="1"/>
      <c r="DZ2889" s="1"/>
      <c r="EA2889" s="1"/>
      <c r="EB2889" s="1"/>
      <c r="EC2889" s="1"/>
      <c r="ED2889" s="1"/>
      <c r="EE2889" s="1"/>
      <c r="EF2889" s="1"/>
      <c r="EG2889" s="1"/>
      <c r="EH2889" s="1"/>
      <c r="EI2889" s="1"/>
      <c r="EJ2889" s="1"/>
      <c r="EK2889" s="1"/>
      <c r="EL2889" s="1"/>
      <c r="EM2889" s="1"/>
      <c r="EN2889" s="1"/>
      <c r="EO2889" s="1"/>
      <c r="EP2889" s="1"/>
      <c r="EQ2889" s="1"/>
      <c r="ER2889" s="1"/>
      <c r="ES2889" s="1"/>
      <c r="ET2889" s="1"/>
      <c r="EU2889" s="1"/>
      <c r="EV2889" s="1"/>
      <c r="EW2889" s="1"/>
      <c r="EX2889" s="1"/>
      <c r="EY2889" s="1"/>
      <c r="EZ2889" s="1"/>
      <c r="FA2889" s="1"/>
      <c r="FB2889" s="1"/>
      <c r="FC2889" s="1"/>
      <c r="FD2889" s="1"/>
      <c r="FE2889" s="1"/>
      <c r="FF2889" s="1"/>
      <c r="FG2889" s="1"/>
      <c r="FH2889" s="1"/>
      <c r="FI2889" s="1"/>
      <c r="FJ2889" s="1"/>
      <c r="FK2889" s="1"/>
      <c r="FL2889" s="1"/>
      <c r="FM2889" s="1"/>
      <c r="FN2889" s="1"/>
      <c r="FO2889" s="1"/>
      <c r="FP2889" s="1"/>
      <c r="FQ2889" s="1"/>
      <c r="FR2889" s="1"/>
      <c r="FS2889" s="1"/>
      <c r="FT2889" s="1"/>
      <c r="FU2889" s="1"/>
      <c r="FV2889" s="1"/>
      <c r="FW2889" s="1"/>
      <c r="FX2889" s="1"/>
      <c r="FY2889" s="1"/>
      <c r="FZ2889" s="1"/>
      <c r="GA2889" s="1"/>
      <c r="GB2889" s="1"/>
      <c r="GC2889" s="1"/>
      <c r="GD2889" s="1"/>
      <c r="GE2889" s="1"/>
      <c r="GF2889" s="1"/>
      <c r="GG2889" s="1"/>
      <c r="GH2889" s="1"/>
      <c r="GI2889" s="1"/>
      <c r="GJ2889" s="1"/>
      <c r="GK2889"/>
      <c r="GL2889"/>
      <c r="GM2889"/>
      <c r="GN2889"/>
      <c r="GO2889"/>
      <c r="GP2889"/>
      <c r="GQ2889"/>
      <c r="GR2889"/>
      <c r="GS2889"/>
      <c r="GT2889"/>
      <c r="GU2889"/>
      <c r="GV2889"/>
      <c r="GW2889"/>
      <c r="GX2889"/>
      <c r="GY2889"/>
      <c r="GZ2889"/>
      <c r="HA2889"/>
      <c r="HB2889"/>
      <c r="HC2889"/>
      <c r="HD2889"/>
      <c r="HE2889"/>
    </row>
    <row r="2890" spans="6:213" s="19" customFormat="1" x14ac:dyDescent="0.25">
      <c r="F2890" s="20"/>
      <c r="G2890" s="20"/>
      <c r="H2890" s="20"/>
      <c r="I2890" s="20"/>
      <c r="J2890" s="21"/>
      <c r="K2890" s="21"/>
      <c r="L2890" s="20"/>
      <c r="M2890" s="20"/>
      <c r="N2890" s="22"/>
      <c r="O2890" s="22"/>
      <c r="P2890" s="22"/>
      <c r="Q2890" s="22"/>
      <c r="U2890" s="20"/>
      <c r="V2890" s="20"/>
      <c r="W2890" s="20"/>
      <c r="X2890" s="27"/>
      <c r="Y2890" s="253"/>
      <c r="Z2890" s="30"/>
      <c r="AA2890" s="30"/>
      <c r="AB2890" s="31"/>
      <c r="AC2890" s="31"/>
      <c r="AD2890" s="31"/>
      <c r="AE2890" s="31"/>
      <c r="AF2890" s="31"/>
      <c r="AG2890" s="241"/>
      <c r="AH2890" s="31"/>
      <c r="AI2890" s="31"/>
      <c r="AJ2890" s="31"/>
      <c r="AK2890" s="31"/>
      <c r="AL2890" s="120"/>
      <c r="AM2890" s="25"/>
      <c r="AN2890" s="25"/>
      <c r="AO2890" s="25"/>
      <c r="AP2890" s="25"/>
      <c r="AQ2890"/>
      <c r="AR2890" s="25"/>
      <c r="AS2890" s="31"/>
      <c r="AT2890" s="25"/>
      <c r="AU2890" s="25"/>
      <c r="AV2890" s="31"/>
      <c r="BC2890" s="1"/>
      <c r="BD2890"/>
      <c r="BE2890"/>
      <c r="BF2890" s="1"/>
      <c r="BG2890"/>
      <c r="BH2890"/>
      <c r="BI2890"/>
      <c r="BJ2890" s="1"/>
      <c r="BK2890" s="1"/>
      <c r="BL2890"/>
      <c r="BM2890" s="1"/>
      <c r="BN2890" s="1"/>
      <c r="BO2890" s="1"/>
      <c r="BP2890" s="1"/>
      <c r="BQ2890" s="1"/>
      <c r="BR2890" s="1"/>
      <c r="BS2890" s="1"/>
      <c r="BT2890" s="22"/>
      <c r="BU2890" s="1"/>
      <c r="BV2890" s="1"/>
      <c r="BW2890" s="1"/>
      <c r="BX2890" s="1"/>
      <c r="BY2890" s="1"/>
      <c r="BZ2890" s="1"/>
      <c r="CA2890" s="1"/>
      <c r="CB2890" s="1"/>
      <c r="CC2890" s="1"/>
      <c r="CD2890" s="1"/>
      <c r="CE2890" s="1"/>
      <c r="CF2890" s="1"/>
      <c r="CG2890" s="1"/>
      <c r="CH2890" s="1"/>
      <c r="CI2890" s="1"/>
      <c r="CJ2890" s="1"/>
      <c r="CK2890" s="1"/>
      <c r="CL2890" s="1"/>
      <c r="CM2890" s="1"/>
      <c r="CN2890" s="1"/>
      <c r="CO2890" s="1"/>
      <c r="CP2890" s="1"/>
      <c r="CQ2890" s="1"/>
      <c r="CR2890" s="1"/>
      <c r="CS2890" s="1"/>
      <c r="CT2890" s="1"/>
      <c r="CU2890" s="1"/>
      <c r="CV2890" s="1"/>
      <c r="CW2890" s="1"/>
      <c r="CX2890" s="1"/>
      <c r="CY2890" s="1"/>
      <c r="CZ2890" s="1"/>
      <c r="DA2890" s="1"/>
      <c r="DB2890" s="1"/>
      <c r="DC2890" s="1"/>
      <c r="DD2890" s="1"/>
      <c r="DE2890" s="1"/>
      <c r="DF2890" s="1"/>
      <c r="DG2890" s="1"/>
      <c r="DH2890" s="1"/>
      <c r="DI2890" s="1"/>
      <c r="DJ2890" s="1"/>
      <c r="DK2890" s="1"/>
      <c r="DL2890" s="1"/>
      <c r="DM2890" s="1"/>
      <c r="DN2890" s="1"/>
      <c r="DO2890" s="1"/>
      <c r="DP2890" s="1"/>
      <c r="DQ2890" s="1"/>
      <c r="DR2890" s="1"/>
      <c r="DS2890" s="1"/>
      <c r="DT2890" s="1"/>
      <c r="DU2890" s="1"/>
      <c r="DV2890" s="1"/>
      <c r="DW2890" s="1"/>
      <c r="DX2890" s="1"/>
      <c r="DY2890" s="1"/>
      <c r="DZ2890" s="1"/>
      <c r="EA2890" s="1"/>
      <c r="EB2890" s="1"/>
      <c r="EC2890" s="1"/>
      <c r="ED2890" s="1"/>
      <c r="EE2890" s="1"/>
      <c r="EF2890" s="1"/>
      <c r="EG2890" s="1"/>
      <c r="EH2890" s="1"/>
      <c r="EI2890" s="1"/>
      <c r="EJ2890" s="1"/>
      <c r="EK2890" s="1"/>
      <c r="EL2890" s="1"/>
      <c r="EM2890" s="1"/>
      <c r="EN2890" s="1"/>
      <c r="EO2890" s="1"/>
      <c r="EP2890" s="1"/>
      <c r="EQ2890" s="1"/>
      <c r="ER2890" s="1"/>
      <c r="ES2890" s="1"/>
      <c r="ET2890" s="1"/>
      <c r="EU2890" s="1"/>
      <c r="EV2890" s="1"/>
      <c r="EW2890" s="1"/>
      <c r="EX2890" s="1"/>
      <c r="EY2890" s="1"/>
      <c r="EZ2890" s="1"/>
      <c r="FA2890" s="1"/>
      <c r="FB2890" s="1"/>
      <c r="FC2890" s="1"/>
      <c r="FD2890" s="1"/>
      <c r="FE2890" s="1"/>
      <c r="FF2890" s="1"/>
      <c r="FG2890" s="1"/>
      <c r="FH2890" s="1"/>
      <c r="FI2890" s="1"/>
      <c r="FJ2890" s="1"/>
      <c r="FK2890" s="1"/>
      <c r="FL2890" s="1"/>
      <c r="FM2890" s="1"/>
      <c r="FN2890" s="1"/>
      <c r="FO2890" s="1"/>
      <c r="FP2890" s="1"/>
      <c r="FQ2890" s="1"/>
      <c r="FR2890" s="1"/>
      <c r="FS2890" s="1"/>
      <c r="FT2890" s="1"/>
      <c r="FU2890" s="1"/>
      <c r="FV2890" s="1"/>
      <c r="FW2890" s="1"/>
      <c r="FX2890" s="1"/>
      <c r="FY2890" s="1"/>
      <c r="FZ2890" s="1"/>
      <c r="GA2890" s="1"/>
      <c r="GB2890" s="1"/>
      <c r="GC2890" s="1"/>
      <c r="GD2890" s="1"/>
      <c r="GE2890" s="1"/>
      <c r="GF2890" s="1"/>
      <c r="GG2890" s="1"/>
      <c r="GH2890" s="1"/>
      <c r="GI2890" s="1"/>
      <c r="GJ2890" s="1"/>
      <c r="GK2890"/>
      <c r="GL2890"/>
      <c r="GM2890"/>
      <c r="GN2890"/>
      <c r="GO2890"/>
      <c r="GP2890"/>
      <c r="GQ2890"/>
      <c r="GR2890"/>
      <c r="GS2890"/>
      <c r="GT2890"/>
      <c r="GU2890"/>
      <c r="GV2890"/>
      <c r="GW2890"/>
      <c r="GX2890"/>
      <c r="GY2890"/>
      <c r="GZ2890"/>
      <c r="HA2890"/>
      <c r="HB2890"/>
      <c r="HC2890"/>
      <c r="HD2890"/>
      <c r="HE2890"/>
    </row>
    <row r="2891" spans="6:213" s="19" customFormat="1" x14ac:dyDescent="0.25">
      <c r="F2891" s="20"/>
      <c r="G2891" s="20"/>
      <c r="H2891" s="20"/>
      <c r="I2891" s="20"/>
      <c r="J2891" s="21"/>
      <c r="K2891" s="21"/>
      <c r="L2891" s="20"/>
      <c r="M2891" s="20"/>
      <c r="N2891" s="22"/>
      <c r="O2891" s="22"/>
      <c r="P2891" s="22"/>
      <c r="Q2891" s="22"/>
      <c r="U2891" s="20"/>
      <c r="V2891" s="20"/>
      <c r="W2891" s="20"/>
      <c r="X2891" s="27"/>
      <c r="Y2891" s="253"/>
      <c r="Z2891" s="30"/>
      <c r="AA2891" s="30"/>
      <c r="AB2891" s="31"/>
      <c r="AC2891" s="31"/>
      <c r="AD2891" s="31"/>
      <c r="AE2891" s="31"/>
      <c r="AF2891" s="31"/>
      <c r="AG2891" s="241"/>
      <c r="AH2891" s="31"/>
      <c r="AI2891" s="31"/>
      <c r="AJ2891" s="31"/>
      <c r="AK2891" s="31"/>
      <c r="AL2891" s="120"/>
      <c r="AM2891" s="25"/>
      <c r="AN2891" s="25"/>
      <c r="AO2891" s="25"/>
      <c r="AP2891" s="25"/>
      <c r="AQ2891"/>
      <c r="AR2891" s="25"/>
      <c r="AS2891" s="31"/>
      <c r="AT2891" s="25"/>
      <c r="AU2891" s="25"/>
      <c r="AV2891" s="31"/>
      <c r="BC2891" s="1"/>
      <c r="BD2891"/>
      <c r="BE2891"/>
      <c r="BF2891" s="1"/>
      <c r="BG2891"/>
      <c r="BH2891"/>
      <c r="BI2891"/>
      <c r="BJ2891" s="1"/>
      <c r="BK2891" s="1"/>
      <c r="BL2891"/>
      <c r="BM2891" s="1"/>
      <c r="BN2891" s="1"/>
      <c r="BO2891" s="1"/>
      <c r="BP2891" s="1"/>
      <c r="BQ2891" s="1"/>
      <c r="BR2891" s="1"/>
      <c r="BS2891" s="1"/>
      <c r="BT2891" s="22"/>
      <c r="BU2891" s="1"/>
      <c r="BV2891" s="1"/>
      <c r="BW2891" s="1"/>
      <c r="BX2891" s="1"/>
      <c r="BY2891" s="1"/>
      <c r="BZ2891" s="1"/>
      <c r="CA2891" s="1"/>
      <c r="CB2891" s="1"/>
      <c r="CC2891" s="1"/>
      <c r="CD2891" s="1"/>
      <c r="CE2891" s="1"/>
      <c r="CF2891" s="1"/>
      <c r="CG2891" s="1"/>
      <c r="CH2891" s="1"/>
      <c r="CI2891" s="1"/>
      <c r="CJ2891" s="1"/>
      <c r="CK2891" s="1"/>
      <c r="CL2891" s="1"/>
      <c r="CM2891" s="1"/>
      <c r="CN2891" s="1"/>
      <c r="CO2891" s="1"/>
      <c r="CP2891" s="1"/>
      <c r="CQ2891" s="1"/>
      <c r="CR2891" s="1"/>
      <c r="CS2891" s="1"/>
      <c r="CT2891" s="1"/>
      <c r="CU2891" s="1"/>
      <c r="CV2891" s="1"/>
      <c r="CW2891" s="1"/>
      <c r="CX2891" s="1"/>
      <c r="CY2891" s="1"/>
      <c r="CZ2891" s="1"/>
      <c r="DA2891" s="1"/>
      <c r="DB2891" s="1"/>
      <c r="DC2891" s="1"/>
      <c r="DD2891" s="1"/>
      <c r="DE2891" s="1"/>
      <c r="DF2891" s="1"/>
      <c r="DG2891" s="1"/>
      <c r="DH2891" s="1"/>
      <c r="DI2891" s="1"/>
      <c r="DJ2891" s="1"/>
      <c r="DK2891" s="1"/>
      <c r="DL2891" s="1"/>
      <c r="DM2891" s="1"/>
      <c r="DN2891" s="1"/>
      <c r="DO2891" s="1"/>
      <c r="DP2891" s="1"/>
      <c r="DQ2891" s="1"/>
      <c r="DR2891" s="1"/>
      <c r="DS2891" s="1"/>
      <c r="DT2891" s="1"/>
      <c r="DU2891" s="1"/>
      <c r="DV2891" s="1"/>
      <c r="DW2891" s="1"/>
      <c r="DX2891" s="1"/>
      <c r="DY2891" s="1"/>
      <c r="DZ2891" s="1"/>
      <c r="EA2891" s="1"/>
      <c r="EB2891" s="1"/>
      <c r="EC2891" s="1"/>
      <c r="ED2891" s="1"/>
      <c r="EE2891" s="1"/>
      <c r="EF2891" s="1"/>
      <c r="EG2891" s="1"/>
      <c r="EH2891" s="1"/>
      <c r="EI2891" s="1"/>
      <c r="EJ2891" s="1"/>
      <c r="EK2891" s="1"/>
      <c r="EL2891" s="1"/>
      <c r="EM2891" s="1"/>
      <c r="EN2891" s="1"/>
      <c r="EO2891" s="1"/>
      <c r="EP2891" s="1"/>
      <c r="EQ2891" s="1"/>
      <c r="ER2891" s="1"/>
      <c r="ES2891" s="1"/>
      <c r="ET2891" s="1"/>
      <c r="EU2891" s="1"/>
      <c r="EV2891" s="1"/>
      <c r="EW2891" s="1"/>
      <c r="EX2891" s="1"/>
      <c r="EY2891" s="1"/>
      <c r="EZ2891" s="1"/>
      <c r="FA2891" s="1"/>
      <c r="FB2891" s="1"/>
      <c r="FC2891" s="1"/>
      <c r="FD2891" s="1"/>
      <c r="FE2891" s="1"/>
      <c r="FF2891" s="1"/>
      <c r="FG2891" s="1"/>
      <c r="FH2891" s="1"/>
      <c r="FI2891" s="1"/>
      <c r="FJ2891" s="1"/>
      <c r="FK2891" s="1"/>
      <c r="FL2891" s="1"/>
      <c r="FM2891" s="1"/>
      <c r="FN2891" s="1"/>
      <c r="FO2891" s="1"/>
      <c r="FP2891" s="1"/>
      <c r="FQ2891" s="1"/>
      <c r="FR2891" s="1"/>
      <c r="FS2891" s="1"/>
      <c r="FT2891" s="1"/>
      <c r="FU2891" s="1"/>
      <c r="FV2891" s="1"/>
      <c r="FW2891" s="1"/>
      <c r="FX2891" s="1"/>
      <c r="FY2891" s="1"/>
      <c r="FZ2891" s="1"/>
      <c r="GA2891" s="1"/>
      <c r="GB2891" s="1"/>
      <c r="GC2891" s="1"/>
      <c r="GD2891" s="1"/>
      <c r="GE2891" s="1"/>
      <c r="GF2891" s="1"/>
      <c r="GG2891" s="1"/>
      <c r="GH2891" s="1"/>
      <c r="GI2891" s="1"/>
      <c r="GJ2891" s="1"/>
      <c r="GK2891"/>
      <c r="GL2891"/>
      <c r="GM2891"/>
      <c r="GN2891"/>
      <c r="GO2891"/>
      <c r="GP2891"/>
      <c r="GQ2891"/>
      <c r="GR2891"/>
      <c r="GS2891"/>
      <c r="GT2891"/>
      <c r="GU2891"/>
      <c r="GV2891"/>
      <c r="GW2891"/>
      <c r="GX2891"/>
      <c r="GY2891"/>
      <c r="GZ2891"/>
      <c r="HA2891"/>
      <c r="HB2891"/>
      <c r="HC2891"/>
      <c r="HD2891"/>
      <c r="HE2891"/>
    </row>
    <row r="2892" spans="6:213" s="19" customFormat="1" x14ac:dyDescent="0.25">
      <c r="F2892" s="20"/>
      <c r="G2892" s="20"/>
      <c r="H2892" s="20"/>
      <c r="I2892" s="20"/>
      <c r="J2892" s="21"/>
      <c r="K2892" s="21"/>
      <c r="L2892" s="20"/>
      <c r="M2892" s="20"/>
      <c r="N2892" s="22"/>
      <c r="O2892" s="22"/>
      <c r="P2892" s="22"/>
      <c r="Q2892" s="22"/>
      <c r="U2892" s="20"/>
      <c r="V2892" s="20"/>
      <c r="W2892" s="20"/>
      <c r="X2892" s="27"/>
      <c r="Y2892" s="253"/>
      <c r="Z2892" s="30"/>
      <c r="AA2892" s="30"/>
      <c r="AB2892" s="31"/>
      <c r="AC2892" s="31"/>
      <c r="AD2892" s="31"/>
      <c r="AE2892" s="31"/>
      <c r="AF2892" s="31"/>
      <c r="AG2892" s="241"/>
      <c r="AH2892" s="31"/>
      <c r="AI2892" s="31"/>
      <c r="AJ2892" s="31"/>
      <c r="AK2892" s="31"/>
      <c r="AL2892" s="120"/>
      <c r="AM2892" s="25"/>
      <c r="AN2892" s="25"/>
      <c r="AO2892" s="25"/>
      <c r="AP2892" s="25"/>
      <c r="AQ2892"/>
      <c r="AR2892" s="25"/>
      <c r="AS2892" s="31"/>
      <c r="AT2892" s="25"/>
      <c r="AU2892" s="25"/>
      <c r="AV2892" s="31"/>
      <c r="BC2892" s="1"/>
      <c r="BD2892"/>
      <c r="BE2892"/>
      <c r="BF2892" s="1"/>
      <c r="BG2892"/>
      <c r="BH2892"/>
      <c r="BI2892"/>
      <c r="BJ2892" s="1"/>
      <c r="BK2892" s="1"/>
      <c r="BL2892"/>
      <c r="BM2892" s="1"/>
      <c r="BN2892" s="1"/>
      <c r="BO2892" s="1"/>
      <c r="BP2892" s="1"/>
      <c r="BQ2892" s="1"/>
      <c r="BR2892" s="1"/>
      <c r="BS2892" s="1"/>
      <c r="BT2892" s="22"/>
      <c r="BU2892" s="1"/>
      <c r="BV2892" s="1"/>
      <c r="BW2892" s="1"/>
      <c r="BX2892" s="1"/>
      <c r="BY2892" s="1"/>
      <c r="BZ2892" s="1"/>
      <c r="CA2892" s="1"/>
      <c r="CB2892" s="1"/>
      <c r="CC2892" s="1"/>
      <c r="CD2892" s="1"/>
      <c r="CE2892" s="1"/>
      <c r="CF2892" s="1"/>
      <c r="CG2892" s="1"/>
      <c r="CH2892" s="1"/>
      <c r="CI2892" s="1"/>
      <c r="CJ2892" s="1"/>
      <c r="CK2892" s="1"/>
      <c r="CL2892" s="1"/>
      <c r="CM2892" s="1"/>
      <c r="CN2892" s="1"/>
      <c r="CO2892" s="1"/>
      <c r="CP2892" s="1"/>
      <c r="CQ2892" s="1"/>
      <c r="CR2892" s="1"/>
      <c r="CS2892" s="1"/>
      <c r="CT2892" s="1"/>
      <c r="CU2892" s="1"/>
      <c r="CV2892" s="1"/>
      <c r="CW2892" s="1"/>
      <c r="CX2892" s="1"/>
      <c r="CY2892" s="1"/>
      <c r="CZ2892" s="1"/>
      <c r="DA2892" s="1"/>
      <c r="DB2892" s="1"/>
      <c r="DC2892" s="1"/>
      <c r="DD2892" s="1"/>
      <c r="DE2892" s="1"/>
      <c r="DF2892" s="1"/>
      <c r="DG2892" s="1"/>
      <c r="DH2892" s="1"/>
      <c r="DI2892" s="1"/>
      <c r="DJ2892" s="1"/>
      <c r="DK2892" s="1"/>
      <c r="DL2892" s="1"/>
      <c r="DM2892" s="1"/>
      <c r="DN2892" s="1"/>
      <c r="DO2892" s="1"/>
      <c r="DP2892" s="1"/>
      <c r="DQ2892" s="1"/>
      <c r="DR2892" s="1"/>
      <c r="DS2892" s="1"/>
      <c r="DT2892" s="1"/>
      <c r="DU2892" s="1"/>
      <c r="DV2892" s="1"/>
      <c r="DW2892" s="1"/>
      <c r="DX2892" s="1"/>
      <c r="DY2892" s="1"/>
      <c r="DZ2892" s="1"/>
      <c r="EA2892" s="1"/>
      <c r="EB2892" s="1"/>
      <c r="EC2892" s="1"/>
      <c r="ED2892" s="1"/>
      <c r="EE2892" s="1"/>
      <c r="EF2892" s="1"/>
      <c r="EG2892" s="1"/>
      <c r="EH2892" s="1"/>
      <c r="EI2892" s="1"/>
      <c r="EJ2892" s="1"/>
      <c r="EK2892" s="1"/>
      <c r="EL2892" s="1"/>
      <c r="EM2892" s="1"/>
      <c r="EN2892" s="1"/>
      <c r="EO2892" s="1"/>
      <c r="EP2892" s="1"/>
      <c r="EQ2892" s="1"/>
      <c r="ER2892" s="1"/>
      <c r="ES2892" s="1"/>
      <c r="ET2892" s="1"/>
      <c r="EU2892" s="1"/>
      <c r="EV2892" s="1"/>
      <c r="EW2892" s="1"/>
      <c r="EX2892" s="1"/>
      <c r="EY2892" s="1"/>
      <c r="EZ2892" s="1"/>
      <c r="FA2892" s="1"/>
      <c r="FB2892" s="1"/>
      <c r="FC2892" s="1"/>
      <c r="FD2892" s="1"/>
      <c r="FE2892" s="1"/>
      <c r="FF2892" s="1"/>
      <c r="FG2892" s="1"/>
      <c r="FH2892" s="1"/>
      <c r="FI2892" s="1"/>
      <c r="FJ2892" s="1"/>
      <c r="FK2892" s="1"/>
      <c r="FL2892" s="1"/>
      <c r="FM2892" s="1"/>
      <c r="FN2892" s="1"/>
      <c r="FO2892" s="1"/>
      <c r="FP2892" s="1"/>
      <c r="FQ2892" s="1"/>
      <c r="FR2892" s="1"/>
      <c r="FS2892" s="1"/>
      <c r="FT2892" s="1"/>
      <c r="FU2892" s="1"/>
      <c r="FV2892" s="1"/>
      <c r="FW2892" s="1"/>
      <c r="FX2892" s="1"/>
      <c r="FY2892" s="1"/>
      <c r="FZ2892" s="1"/>
      <c r="GA2892" s="1"/>
      <c r="GB2892" s="1"/>
      <c r="GC2892" s="1"/>
      <c r="GD2892" s="1"/>
      <c r="GE2892" s="1"/>
      <c r="GF2892" s="1"/>
      <c r="GG2892" s="1"/>
      <c r="GH2892" s="1"/>
      <c r="GI2892" s="1"/>
      <c r="GJ2892" s="1"/>
      <c r="GK2892"/>
      <c r="GL2892"/>
      <c r="GM2892"/>
      <c r="GN2892"/>
      <c r="GO2892"/>
      <c r="GP2892"/>
      <c r="GQ2892"/>
      <c r="GR2892"/>
      <c r="GS2892"/>
      <c r="GT2892"/>
      <c r="GU2892"/>
      <c r="GV2892"/>
      <c r="GW2892"/>
      <c r="GX2892"/>
      <c r="GY2892"/>
      <c r="GZ2892"/>
      <c r="HA2892"/>
      <c r="HB2892"/>
      <c r="HC2892"/>
      <c r="HD2892"/>
      <c r="HE2892"/>
    </row>
    <row r="2893" spans="6:213" s="19" customFormat="1" x14ac:dyDescent="0.25">
      <c r="F2893" s="20"/>
      <c r="G2893" s="20"/>
      <c r="H2893" s="20"/>
      <c r="I2893" s="20"/>
      <c r="J2893" s="21"/>
      <c r="K2893" s="21"/>
      <c r="L2893" s="20"/>
      <c r="M2893" s="20"/>
      <c r="N2893" s="22"/>
      <c r="O2893" s="22"/>
      <c r="P2893" s="22"/>
      <c r="Q2893" s="22"/>
      <c r="U2893" s="20"/>
      <c r="V2893" s="20"/>
      <c r="W2893" s="20"/>
      <c r="X2893" s="27"/>
      <c r="Y2893" s="253"/>
      <c r="Z2893" s="30"/>
      <c r="AA2893" s="30"/>
      <c r="AB2893" s="31"/>
      <c r="AC2893" s="31"/>
      <c r="AD2893" s="31"/>
      <c r="AE2893" s="31"/>
      <c r="AF2893" s="31"/>
      <c r="AG2893" s="241"/>
      <c r="AH2893" s="31"/>
      <c r="AI2893" s="31"/>
      <c r="AJ2893" s="31"/>
      <c r="AK2893" s="31"/>
      <c r="AL2893" s="120"/>
      <c r="AM2893" s="25"/>
      <c r="AN2893" s="25"/>
      <c r="AO2893" s="25"/>
      <c r="AP2893" s="25"/>
      <c r="AQ2893"/>
      <c r="AR2893" s="25"/>
      <c r="AS2893" s="31"/>
      <c r="AT2893" s="25"/>
      <c r="AU2893" s="25"/>
      <c r="AV2893" s="31"/>
      <c r="BC2893" s="1"/>
      <c r="BD2893"/>
      <c r="BE2893"/>
      <c r="BF2893" s="1"/>
      <c r="BG2893"/>
      <c r="BH2893"/>
      <c r="BI2893"/>
      <c r="BJ2893" s="1"/>
      <c r="BK2893" s="1"/>
      <c r="BL2893"/>
      <c r="BM2893" s="1"/>
      <c r="BN2893" s="1"/>
      <c r="BO2893" s="1"/>
      <c r="BP2893" s="1"/>
      <c r="BQ2893" s="1"/>
      <c r="BR2893" s="1"/>
      <c r="BS2893" s="1"/>
      <c r="BT2893" s="22"/>
      <c r="BU2893" s="1"/>
      <c r="BV2893" s="1"/>
      <c r="BW2893" s="1"/>
      <c r="BX2893" s="1"/>
      <c r="BY2893" s="1"/>
      <c r="BZ2893" s="1"/>
      <c r="CA2893" s="1"/>
      <c r="CB2893" s="1"/>
      <c r="CC2893" s="1"/>
      <c r="CD2893" s="1"/>
      <c r="CE2893" s="1"/>
      <c r="CF2893" s="1"/>
      <c r="CG2893" s="1"/>
      <c r="CH2893" s="1"/>
      <c r="CI2893" s="1"/>
      <c r="CJ2893" s="1"/>
      <c r="CK2893" s="1"/>
      <c r="CL2893" s="1"/>
      <c r="CM2893" s="1"/>
      <c r="CN2893" s="1"/>
      <c r="CO2893" s="1"/>
      <c r="CP2893" s="1"/>
      <c r="CQ2893" s="1"/>
      <c r="CR2893" s="1"/>
      <c r="CS2893" s="1"/>
      <c r="CT2893" s="1"/>
      <c r="CU2893" s="1"/>
      <c r="CV2893" s="1"/>
      <c r="CW2893" s="1"/>
      <c r="CX2893" s="1"/>
      <c r="CY2893" s="1"/>
      <c r="CZ2893" s="1"/>
      <c r="DA2893" s="1"/>
      <c r="DB2893" s="1"/>
      <c r="DC2893" s="1"/>
      <c r="DD2893" s="1"/>
      <c r="DE2893" s="1"/>
      <c r="DF2893" s="1"/>
      <c r="DG2893" s="1"/>
      <c r="DH2893" s="1"/>
      <c r="DI2893" s="1"/>
      <c r="DJ2893" s="1"/>
      <c r="DK2893" s="1"/>
      <c r="DL2893" s="1"/>
      <c r="DM2893" s="1"/>
      <c r="DN2893" s="1"/>
      <c r="DO2893" s="1"/>
      <c r="DP2893" s="1"/>
      <c r="DQ2893" s="1"/>
      <c r="DR2893" s="1"/>
      <c r="DS2893" s="1"/>
      <c r="DT2893" s="1"/>
      <c r="DU2893" s="1"/>
      <c r="DV2893" s="1"/>
      <c r="DW2893" s="1"/>
      <c r="DX2893" s="1"/>
      <c r="DY2893" s="1"/>
      <c r="DZ2893" s="1"/>
      <c r="EA2893" s="1"/>
      <c r="EB2893" s="1"/>
      <c r="EC2893" s="1"/>
      <c r="ED2893" s="1"/>
      <c r="EE2893" s="1"/>
      <c r="EF2893" s="1"/>
      <c r="EG2893" s="1"/>
      <c r="EH2893" s="1"/>
      <c r="EI2893" s="1"/>
      <c r="EJ2893" s="1"/>
      <c r="EK2893" s="1"/>
      <c r="EL2893" s="1"/>
      <c r="EM2893" s="1"/>
      <c r="EN2893" s="1"/>
      <c r="EO2893" s="1"/>
      <c r="EP2893" s="1"/>
      <c r="EQ2893" s="1"/>
      <c r="ER2893" s="1"/>
      <c r="ES2893" s="1"/>
      <c r="ET2893" s="1"/>
      <c r="EU2893" s="1"/>
      <c r="EV2893" s="1"/>
      <c r="EW2893" s="1"/>
      <c r="EX2893" s="1"/>
      <c r="EY2893" s="1"/>
      <c r="EZ2893" s="1"/>
      <c r="FA2893" s="1"/>
      <c r="FB2893" s="1"/>
      <c r="FC2893" s="1"/>
      <c r="FD2893" s="1"/>
      <c r="FE2893" s="1"/>
      <c r="FF2893" s="1"/>
      <c r="FG2893" s="1"/>
      <c r="FH2893" s="1"/>
      <c r="FI2893" s="1"/>
      <c r="FJ2893" s="1"/>
      <c r="FK2893" s="1"/>
      <c r="FL2893" s="1"/>
      <c r="FM2893" s="1"/>
      <c r="FN2893" s="1"/>
      <c r="FO2893" s="1"/>
      <c r="FP2893" s="1"/>
      <c r="FQ2893" s="1"/>
      <c r="FR2893" s="1"/>
      <c r="FS2893" s="1"/>
      <c r="FT2893" s="1"/>
      <c r="FU2893" s="1"/>
      <c r="FV2893" s="1"/>
      <c r="FW2893" s="1"/>
      <c r="FX2893" s="1"/>
      <c r="FY2893" s="1"/>
      <c r="FZ2893" s="1"/>
      <c r="GA2893" s="1"/>
      <c r="GB2893" s="1"/>
      <c r="GC2893" s="1"/>
      <c r="GD2893" s="1"/>
      <c r="GE2893" s="1"/>
      <c r="GF2893" s="1"/>
      <c r="GG2893" s="1"/>
      <c r="GH2893" s="1"/>
      <c r="GI2893" s="1"/>
      <c r="GJ2893" s="1"/>
      <c r="GK2893"/>
      <c r="GL2893"/>
      <c r="GM2893"/>
      <c r="GN2893"/>
      <c r="GO2893"/>
      <c r="GP2893"/>
      <c r="GQ2893"/>
      <c r="GR2893"/>
      <c r="GS2893"/>
      <c r="GT2893"/>
      <c r="GU2893"/>
      <c r="GV2893"/>
      <c r="GW2893"/>
      <c r="GX2893"/>
      <c r="GY2893"/>
      <c r="GZ2893"/>
      <c r="HA2893"/>
      <c r="HB2893"/>
      <c r="HC2893"/>
      <c r="HD2893"/>
      <c r="HE2893"/>
    </row>
    <row r="2894" spans="6:213" s="19" customFormat="1" x14ac:dyDescent="0.25">
      <c r="F2894" s="20"/>
      <c r="G2894" s="20"/>
      <c r="H2894" s="20"/>
      <c r="I2894" s="20"/>
      <c r="J2894" s="21"/>
      <c r="K2894" s="21"/>
      <c r="L2894" s="20"/>
      <c r="M2894" s="20"/>
      <c r="N2894" s="22"/>
      <c r="O2894" s="22"/>
      <c r="P2894" s="22"/>
      <c r="Q2894" s="22"/>
      <c r="U2894" s="20"/>
      <c r="V2894" s="20"/>
      <c r="W2894" s="20"/>
      <c r="X2894" s="27"/>
      <c r="Y2894" s="253"/>
      <c r="Z2894" s="30"/>
      <c r="AA2894" s="30"/>
      <c r="AB2894" s="31"/>
      <c r="AC2894" s="31"/>
      <c r="AD2894" s="31"/>
      <c r="AE2894" s="31"/>
      <c r="AF2894" s="31"/>
      <c r="AG2894" s="241"/>
      <c r="AH2894" s="31"/>
      <c r="AI2894" s="31"/>
      <c r="AJ2894" s="31"/>
      <c r="AK2894" s="31"/>
      <c r="AL2894" s="120"/>
      <c r="AM2894" s="25"/>
      <c r="AN2894" s="25"/>
      <c r="AO2894" s="25"/>
      <c r="AP2894" s="25"/>
      <c r="AQ2894"/>
      <c r="AR2894" s="25"/>
      <c r="AS2894" s="31"/>
      <c r="AT2894" s="25"/>
      <c r="AU2894" s="25"/>
      <c r="AV2894" s="31"/>
      <c r="BC2894" s="1"/>
      <c r="BD2894"/>
      <c r="BE2894"/>
      <c r="BF2894" s="1"/>
      <c r="BG2894"/>
      <c r="BH2894"/>
      <c r="BI2894"/>
      <c r="BJ2894" s="1"/>
      <c r="BK2894" s="1"/>
      <c r="BL2894"/>
      <c r="BM2894" s="1"/>
      <c r="BN2894" s="1"/>
      <c r="BO2894" s="1"/>
      <c r="BP2894" s="1"/>
      <c r="BQ2894" s="1"/>
      <c r="BR2894" s="1"/>
      <c r="BS2894" s="1"/>
      <c r="BT2894" s="22"/>
      <c r="BU2894" s="1"/>
      <c r="BV2894" s="1"/>
      <c r="BW2894" s="1"/>
      <c r="BX2894" s="1"/>
      <c r="BY2894" s="1"/>
      <c r="BZ2894" s="1"/>
      <c r="CA2894" s="1"/>
      <c r="CB2894" s="1"/>
      <c r="CC2894" s="1"/>
      <c r="CD2894" s="1"/>
      <c r="CE2894" s="1"/>
      <c r="CF2894" s="1"/>
      <c r="CG2894" s="1"/>
      <c r="CH2894" s="1"/>
      <c r="CI2894" s="1"/>
      <c r="CJ2894" s="1"/>
      <c r="CK2894" s="1"/>
      <c r="CL2894" s="1"/>
      <c r="CM2894" s="1"/>
      <c r="CN2894" s="1"/>
      <c r="CO2894" s="1"/>
      <c r="CP2894" s="1"/>
      <c r="CQ2894" s="1"/>
      <c r="CR2894" s="1"/>
      <c r="CS2894" s="1"/>
      <c r="CT2894" s="1"/>
      <c r="CU2894" s="1"/>
      <c r="CV2894" s="1"/>
      <c r="CW2894" s="1"/>
      <c r="CX2894" s="1"/>
      <c r="CY2894" s="1"/>
      <c r="CZ2894" s="1"/>
      <c r="DA2894" s="1"/>
      <c r="DB2894" s="1"/>
      <c r="DC2894" s="1"/>
      <c r="DD2894" s="1"/>
      <c r="DE2894" s="1"/>
      <c r="DF2894" s="1"/>
      <c r="DG2894" s="1"/>
      <c r="DH2894" s="1"/>
      <c r="DI2894" s="1"/>
      <c r="DJ2894" s="1"/>
      <c r="DK2894" s="1"/>
      <c r="DL2894" s="1"/>
      <c r="DM2894" s="1"/>
      <c r="DN2894" s="1"/>
      <c r="DO2894" s="1"/>
      <c r="DP2894" s="1"/>
      <c r="DQ2894" s="1"/>
      <c r="DR2894" s="1"/>
      <c r="DS2894" s="1"/>
      <c r="DT2894" s="1"/>
      <c r="DU2894" s="1"/>
      <c r="DV2894" s="1"/>
      <c r="DW2894" s="1"/>
      <c r="DX2894" s="1"/>
      <c r="DY2894" s="1"/>
      <c r="DZ2894" s="1"/>
      <c r="EA2894" s="1"/>
      <c r="EB2894" s="1"/>
      <c r="EC2894" s="1"/>
      <c r="ED2894" s="1"/>
      <c r="EE2894" s="1"/>
      <c r="EF2894" s="1"/>
      <c r="EG2894" s="1"/>
      <c r="EH2894" s="1"/>
      <c r="EI2894" s="1"/>
      <c r="EJ2894" s="1"/>
      <c r="EK2894" s="1"/>
      <c r="EL2894" s="1"/>
      <c r="EM2894" s="1"/>
      <c r="EN2894" s="1"/>
      <c r="EO2894" s="1"/>
      <c r="EP2894" s="1"/>
      <c r="EQ2894" s="1"/>
      <c r="ER2894" s="1"/>
      <c r="ES2894" s="1"/>
      <c r="ET2894" s="1"/>
      <c r="EU2894" s="1"/>
      <c r="EV2894" s="1"/>
      <c r="EW2894" s="1"/>
      <c r="EX2894" s="1"/>
      <c r="EY2894" s="1"/>
      <c r="EZ2894" s="1"/>
      <c r="FA2894" s="1"/>
      <c r="FB2894" s="1"/>
      <c r="FC2894" s="1"/>
      <c r="FD2894" s="1"/>
      <c r="FE2894" s="1"/>
      <c r="FF2894" s="1"/>
      <c r="FG2894" s="1"/>
      <c r="FH2894" s="1"/>
      <c r="FI2894" s="1"/>
      <c r="FJ2894" s="1"/>
      <c r="FK2894" s="1"/>
      <c r="FL2894" s="1"/>
      <c r="FM2894" s="1"/>
      <c r="FN2894" s="1"/>
      <c r="FO2894" s="1"/>
      <c r="FP2894" s="1"/>
      <c r="FQ2894" s="1"/>
      <c r="FR2894" s="1"/>
      <c r="FS2894" s="1"/>
      <c r="FT2894" s="1"/>
      <c r="FU2894" s="1"/>
      <c r="FV2894" s="1"/>
      <c r="FW2894" s="1"/>
      <c r="FX2894" s="1"/>
      <c r="FY2894" s="1"/>
      <c r="FZ2894" s="1"/>
      <c r="GA2894" s="1"/>
      <c r="GB2894" s="1"/>
      <c r="GC2894" s="1"/>
      <c r="GD2894" s="1"/>
      <c r="GE2894" s="1"/>
      <c r="GF2894" s="1"/>
      <c r="GG2894" s="1"/>
      <c r="GH2894" s="1"/>
      <c r="GI2894" s="1"/>
      <c r="GJ2894" s="1"/>
      <c r="GK2894"/>
      <c r="GL2894"/>
      <c r="GM2894"/>
      <c r="GN2894"/>
      <c r="GO2894"/>
      <c r="GP2894"/>
      <c r="GQ2894"/>
      <c r="GR2894"/>
      <c r="GS2894"/>
      <c r="GT2894"/>
      <c r="GU2894"/>
      <c r="GV2894"/>
      <c r="GW2894"/>
      <c r="GX2894"/>
      <c r="GY2894"/>
      <c r="GZ2894"/>
      <c r="HA2894"/>
      <c r="HB2894"/>
      <c r="HC2894"/>
      <c r="HD2894"/>
      <c r="HE2894"/>
    </row>
    <row r="2895" spans="6:213" s="19" customFormat="1" x14ac:dyDescent="0.25">
      <c r="F2895" s="20"/>
      <c r="G2895" s="20"/>
      <c r="H2895" s="20"/>
      <c r="I2895" s="20"/>
      <c r="J2895" s="21"/>
      <c r="K2895" s="21"/>
      <c r="L2895" s="20"/>
      <c r="M2895" s="20"/>
      <c r="N2895" s="22"/>
      <c r="O2895" s="22"/>
      <c r="P2895" s="22"/>
      <c r="Q2895" s="22"/>
      <c r="U2895" s="20"/>
      <c r="V2895" s="20"/>
      <c r="W2895" s="20"/>
      <c r="X2895" s="27"/>
      <c r="Y2895" s="253"/>
      <c r="Z2895" s="30"/>
      <c r="AA2895" s="30"/>
      <c r="AB2895" s="31"/>
      <c r="AC2895" s="31"/>
      <c r="AD2895" s="31"/>
      <c r="AE2895" s="31"/>
      <c r="AF2895" s="31"/>
      <c r="AG2895" s="241"/>
      <c r="AH2895" s="31"/>
      <c r="AI2895" s="31"/>
      <c r="AJ2895" s="31"/>
      <c r="AK2895" s="31"/>
      <c r="AL2895" s="120"/>
      <c r="AM2895" s="25"/>
      <c r="AN2895" s="25"/>
      <c r="AO2895" s="25"/>
      <c r="AP2895" s="25"/>
      <c r="AQ2895"/>
      <c r="AR2895" s="25"/>
      <c r="AS2895" s="31"/>
      <c r="AT2895" s="25"/>
      <c r="AU2895" s="25"/>
      <c r="AV2895" s="31"/>
      <c r="BC2895" s="1"/>
      <c r="BD2895"/>
      <c r="BE2895"/>
      <c r="BF2895" s="1"/>
      <c r="BG2895"/>
      <c r="BH2895"/>
      <c r="BI2895"/>
      <c r="BJ2895" s="1"/>
      <c r="BK2895" s="1"/>
      <c r="BL2895"/>
      <c r="BM2895" s="1"/>
      <c r="BN2895" s="1"/>
      <c r="BO2895" s="1"/>
      <c r="BP2895" s="1"/>
      <c r="BQ2895" s="1"/>
      <c r="BR2895" s="1"/>
      <c r="BS2895" s="1"/>
      <c r="BT2895" s="22"/>
      <c r="BU2895" s="1"/>
      <c r="BV2895" s="1"/>
      <c r="BW2895" s="1"/>
      <c r="BX2895" s="1"/>
      <c r="BY2895" s="1"/>
      <c r="BZ2895" s="1"/>
      <c r="CA2895" s="1"/>
      <c r="CB2895" s="1"/>
      <c r="CC2895" s="1"/>
      <c r="CD2895" s="1"/>
      <c r="CE2895" s="1"/>
      <c r="CF2895" s="1"/>
      <c r="CG2895" s="1"/>
      <c r="CH2895" s="1"/>
      <c r="CI2895" s="1"/>
      <c r="CJ2895" s="1"/>
      <c r="CK2895" s="1"/>
      <c r="CL2895" s="1"/>
      <c r="CM2895" s="1"/>
      <c r="CN2895" s="1"/>
      <c r="CO2895" s="1"/>
      <c r="CP2895" s="1"/>
      <c r="CQ2895" s="1"/>
      <c r="CR2895" s="1"/>
      <c r="CS2895" s="1"/>
      <c r="CT2895" s="1"/>
      <c r="CU2895" s="1"/>
      <c r="CV2895" s="1"/>
      <c r="CW2895" s="1"/>
      <c r="CX2895" s="1"/>
      <c r="CY2895" s="1"/>
      <c r="CZ2895" s="1"/>
      <c r="DA2895" s="1"/>
      <c r="DB2895" s="1"/>
      <c r="DC2895" s="1"/>
      <c r="DD2895" s="1"/>
      <c r="DE2895" s="1"/>
      <c r="DF2895" s="1"/>
      <c r="DG2895" s="1"/>
      <c r="DH2895" s="1"/>
      <c r="DI2895" s="1"/>
      <c r="DJ2895" s="1"/>
      <c r="DK2895" s="1"/>
      <c r="DL2895" s="1"/>
      <c r="DM2895" s="1"/>
      <c r="DN2895" s="1"/>
      <c r="DO2895" s="1"/>
      <c r="DP2895" s="1"/>
      <c r="DQ2895" s="1"/>
      <c r="DR2895" s="1"/>
      <c r="DS2895" s="1"/>
      <c r="DT2895" s="1"/>
      <c r="DU2895" s="1"/>
      <c r="DV2895" s="1"/>
      <c r="DW2895" s="1"/>
      <c r="DX2895" s="1"/>
      <c r="DY2895" s="1"/>
      <c r="DZ2895" s="1"/>
      <c r="EA2895" s="1"/>
      <c r="EB2895" s="1"/>
      <c r="EC2895" s="1"/>
      <c r="ED2895" s="1"/>
      <c r="EE2895" s="1"/>
      <c r="EF2895" s="1"/>
      <c r="EG2895" s="1"/>
      <c r="EH2895" s="1"/>
      <c r="EI2895" s="1"/>
      <c r="EJ2895" s="1"/>
      <c r="EK2895" s="1"/>
      <c r="EL2895" s="1"/>
      <c r="EM2895" s="1"/>
      <c r="EN2895" s="1"/>
      <c r="EO2895" s="1"/>
      <c r="EP2895" s="1"/>
      <c r="EQ2895" s="1"/>
      <c r="ER2895" s="1"/>
      <c r="ES2895" s="1"/>
      <c r="ET2895" s="1"/>
      <c r="EU2895" s="1"/>
      <c r="EV2895" s="1"/>
      <c r="EW2895" s="1"/>
      <c r="EX2895" s="1"/>
      <c r="EY2895" s="1"/>
      <c r="EZ2895" s="1"/>
      <c r="FA2895" s="1"/>
      <c r="FB2895" s="1"/>
      <c r="FC2895" s="1"/>
      <c r="FD2895" s="1"/>
      <c r="FE2895" s="1"/>
      <c r="FF2895" s="1"/>
      <c r="FG2895" s="1"/>
      <c r="FH2895" s="1"/>
      <c r="FI2895" s="1"/>
      <c r="FJ2895" s="1"/>
      <c r="FK2895" s="1"/>
      <c r="FL2895" s="1"/>
      <c r="FM2895" s="1"/>
      <c r="FN2895" s="1"/>
      <c r="FO2895" s="1"/>
      <c r="FP2895" s="1"/>
      <c r="FQ2895" s="1"/>
      <c r="FR2895" s="1"/>
      <c r="FS2895" s="1"/>
      <c r="FT2895" s="1"/>
      <c r="FU2895" s="1"/>
      <c r="FV2895" s="1"/>
      <c r="FW2895" s="1"/>
      <c r="FX2895" s="1"/>
      <c r="FY2895" s="1"/>
      <c r="FZ2895" s="1"/>
      <c r="GA2895" s="1"/>
      <c r="GB2895" s="1"/>
      <c r="GC2895" s="1"/>
      <c r="GD2895" s="1"/>
      <c r="GE2895" s="1"/>
      <c r="GF2895" s="1"/>
      <c r="GG2895" s="1"/>
      <c r="GH2895" s="1"/>
      <c r="GI2895" s="1"/>
      <c r="GJ2895" s="1"/>
      <c r="GK2895"/>
      <c r="GL2895"/>
      <c r="GM2895"/>
      <c r="GN2895"/>
      <c r="GO2895"/>
      <c r="GP2895"/>
      <c r="GQ2895"/>
      <c r="GR2895"/>
      <c r="GS2895"/>
      <c r="GT2895"/>
      <c r="GU2895"/>
      <c r="GV2895"/>
      <c r="GW2895"/>
      <c r="GX2895"/>
      <c r="GY2895"/>
      <c r="GZ2895"/>
      <c r="HA2895"/>
      <c r="HB2895"/>
      <c r="HC2895"/>
      <c r="HD2895"/>
      <c r="HE2895"/>
    </row>
    <row r="2896" spans="6:213" s="19" customFormat="1" x14ac:dyDescent="0.25">
      <c r="F2896" s="20"/>
      <c r="G2896" s="20"/>
      <c r="H2896" s="20"/>
      <c r="I2896" s="20"/>
      <c r="J2896" s="21"/>
      <c r="K2896" s="21"/>
      <c r="L2896" s="20"/>
      <c r="M2896" s="20"/>
      <c r="N2896" s="22"/>
      <c r="O2896" s="22"/>
      <c r="P2896" s="22"/>
      <c r="Q2896" s="22"/>
      <c r="U2896" s="20"/>
      <c r="V2896" s="20"/>
      <c r="W2896" s="20"/>
      <c r="X2896" s="27"/>
      <c r="Y2896" s="253"/>
      <c r="Z2896" s="30"/>
      <c r="AA2896" s="30"/>
      <c r="AB2896" s="31"/>
      <c r="AC2896" s="31"/>
      <c r="AD2896" s="31"/>
      <c r="AE2896" s="31"/>
      <c r="AF2896" s="31"/>
      <c r="AG2896" s="241"/>
      <c r="AH2896" s="31"/>
      <c r="AI2896" s="31"/>
      <c r="AJ2896" s="31"/>
      <c r="AK2896" s="31"/>
      <c r="AL2896" s="120"/>
      <c r="AM2896" s="25"/>
      <c r="AN2896" s="25"/>
      <c r="AO2896" s="25"/>
      <c r="AP2896" s="25"/>
      <c r="AQ2896"/>
      <c r="AR2896" s="25"/>
      <c r="AS2896" s="31"/>
      <c r="AT2896" s="25"/>
      <c r="AU2896" s="25"/>
      <c r="AV2896" s="31"/>
      <c r="BC2896" s="1"/>
      <c r="BD2896"/>
      <c r="BE2896"/>
      <c r="BF2896" s="1"/>
      <c r="BG2896"/>
      <c r="BH2896"/>
      <c r="BI2896"/>
      <c r="BJ2896" s="1"/>
      <c r="BK2896" s="1"/>
      <c r="BL2896"/>
      <c r="BM2896" s="1"/>
      <c r="BN2896" s="1"/>
      <c r="BO2896" s="1"/>
      <c r="BP2896" s="1"/>
      <c r="BQ2896" s="1"/>
      <c r="BR2896" s="1"/>
      <c r="BS2896" s="1"/>
      <c r="BT2896" s="22"/>
      <c r="BU2896" s="1"/>
      <c r="BV2896" s="1"/>
      <c r="BW2896" s="1"/>
      <c r="BX2896" s="1"/>
      <c r="BY2896" s="1"/>
      <c r="BZ2896" s="1"/>
      <c r="CA2896" s="1"/>
      <c r="CB2896" s="1"/>
      <c r="CC2896" s="1"/>
      <c r="CD2896" s="1"/>
      <c r="CE2896" s="1"/>
      <c r="CF2896" s="1"/>
      <c r="CG2896" s="1"/>
      <c r="CH2896" s="1"/>
      <c r="CI2896" s="1"/>
      <c r="CJ2896" s="1"/>
      <c r="CK2896" s="1"/>
      <c r="CL2896" s="1"/>
      <c r="CM2896" s="1"/>
      <c r="CN2896" s="1"/>
      <c r="CO2896" s="1"/>
      <c r="CP2896" s="1"/>
      <c r="CQ2896" s="1"/>
      <c r="CR2896" s="1"/>
      <c r="CS2896" s="1"/>
      <c r="CT2896" s="1"/>
      <c r="CU2896" s="1"/>
      <c r="CV2896" s="1"/>
      <c r="CW2896" s="1"/>
      <c r="CX2896" s="1"/>
      <c r="CY2896" s="1"/>
      <c r="CZ2896" s="1"/>
      <c r="DA2896" s="1"/>
      <c r="DB2896" s="1"/>
      <c r="DC2896" s="1"/>
      <c r="DD2896" s="1"/>
      <c r="DE2896" s="1"/>
      <c r="DF2896" s="1"/>
      <c r="DG2896" s="1"/>
      <c r="DH2896" s="1"/>
      <c r="DI2896" s="1"/>
      <c r="DJ2896" s="1"/>
      <c r="DK2896" s="1"/>
      <c r="DL2896" s="1"/>
      <c r="DM2896" s="1"/>
      <c r="DN2896" s="1"/>
      <c r="DO2896" s="1"/>
      <c r="DP2896" s="1"/>
      <c r="DQ2896" s="1"/>
      <c r="DR2896" s="1"/>
      <c r="DS2896" s="1"/>
      <c r="DT2896" s="1"/>
      <c r="DU2896" s="1"/>
      <c r="DV2896" s="1"/>
      <c r="DW2896" s="1"/>
      <c r="DX2896" s="1"/>
      <c r="DY2896" s="1"/>
      <c r="DZ2896" s="1"/>
      <c r="EA2896" s="1"/>
      <c r="EB2896" s="1"/>
      <c r="EC2896" s="1"/>
      <c r="ED2896" s="1"/>
      <c r="EE2896" s="1"/>
      <c r="EF2896" s="1"/>
      <c r="EG2896" s="1"/>
      <c r="EH2896" s="1"/>
      <c r="EI2896" s="1"/>
      <c r="EJ2896" s="1"/>
      <c r="EK2896" s="1"/>
      <c r="EL2896" s="1"/>
      <c r="EM2896" s="1"/>
      <c r="EN2896" s="1"/>
      <c r="EO2896" s="1"/>
      <c r="EP2896" s="1"/>
      <c r="EQ2896" s="1"/>
      <c r="ER2896" s="1"/>
      <c r="ES2896" s="1"/>
      <c r="ET2896" s="1"/>
      <c r="EU2896" s="1"/>
      <c r="EV2896" s="1"/>
      <c r="EW2896" s="1"/>
      <c r="EX2896" s="1"/>
      <c r="EY2896" s="1"/>
      <c r="EZ2896" s="1"/>
      <c r="FA2896" s="1"/>
      <c r="FB2896" s="1"/>
      <c r="FC2896" s="1"/>
      <c r="FD2896" s="1"/>
      <c r="FE2896" s="1"/>
      <c r="FF2896" s="1"/>
      <c r="FG2896" s="1"/>
      <c r="FH2896" s="1"/>
      <c r="FI2896" s="1"/>
      <c r="FJ2896" s="1"/>
      <c r="FK2896" s="1"/>
      <c r="FL2896" s="1"/>
      <c r="FM2896" s="1"/>
      <c r="FN2896" s="1"/>
      <c r="FO2896" s="1"/>
      <c r="FP2896" s="1"/>
      <c r="FQ2896" s="1"/>
      <c r="FR2896" s="1"/>
      <c r="FS2896" s="1"/>
      <c r="FT2896" s="1"/>
      <c r="FU2896" s="1"/>
      <c r="FV2896" s="1"/>
      <c r="FW2896" s="1"/>
      <c r="FX2896" s="1"/>
      <c r="FY2896" s="1"/>
      <c r="FZ2896" s="1"/>
      <c r="GA2896" s="1"/>
      <c r="GB2896" s="1"/>
      <c r="GC2896" s="1"/>
      <c r="GD2896" s="1"/>
      <c r="GE2896" s="1"/>
      <c r="GF2896" s="1"/>
      <c r="GG2896" s="1"/>
      <c r="GH2896" s="1"/>
      <c r="GI2896" s="1"/>
      <c r="GJ2896" s="1"/>
      <c r="GK2896"/>
      <c r="GL2896"/>
      <c r="GM2896"/>
      <c r="GN2896"/>
      <c r="GO2896"/>
      <c r="GP2896"/>
      <c r="GQ2896"/>
      <c r="GR2896"/>
      <c r="GS2896"/>
      <c r="GT2896"/>
      <c r="GU2896"/>
      <c r="GV2896"/>
      <c r="GW2896"/>
      <c r="GX2896"/>
      <c r="GY2896"/>
      <c r="GZ2896"/>
      <c r="HA2896"/>
      <c r="HB2896"/>
      <c r="HC2896"/>
      <c r="HD2896"/>
      <c r="HE2896"/>
    </row>
    <row r="2897" spans="6:213" s="19" customFormat="1" x14ac:dyDescent="0.25">
      <c r="F2897" s="20"/>
      <c r="G2897" s="20"/>
      <c r="H2897" s="20"/>
      <c r="I2897" s="20"/>
      <c r="J2897" s="21"/>
      <c r="K2897" s="21"/>
      <c r="L2897" s="20"/>
      <c r="M2897" s="20"/>
      <c r="N2897" s="22"/>
      <c r="O2897" s="22"/>
      <c r="P2897" s="22"/>
      <c r="Q2897" s="22"/>
      <c r="U2897" s="20"/>
      <c r="V2897" s="20"/>
      <c r="W2897" s="20"/>
      <c r="X2897" s="27"/>
      <c r="Y2897" s="253"/>
      <c r="Z2897" s="30"/>
      <c r="AA2897" s="30"/>
      <c r="AB2897" s="31"/>
      <c r="AC2897" s="31"/>
      <c r="AD2897" s="31"/>
      <c r="AE2897" s="31"/>
      <c r="AF2897" s="31"/>
      <c r="AG2897" s="241"/>
      <c r="AH2897" s="31"/>
      <c r="AI2897" s="31"/>
      <c r="AJ2897" s="31"/>
      <c r="AK2897" s="31"/>
      <c r="AL2897" s="120"/>
      <c r="AM2897" s="25"/>
      <c r="AN2897" s="25"/>
      <c r="AO2897" s="25"/>
      <c r="AP2897" s="25"/>
      <c r="AQ2897"/>
      <c r="AR2897" s="25"/>
      <c r="AS2897" s="31"/>
      <c r="AT2897" s="25"/>
      <c r="AU2897" s="25"/>
      <c r="AV2897" s="31"/>
      <c r="BC2897" s="1"/>
      <c r="BD2897"/>
      <c r="BE2897"/>
      <c r="BF2897" s="1"/>
      <c r="BG2897"/>
      <c r="BH2897"/>
      <c r="BI2897"/>
      <c r="BJ2897" s="1"/>
      <c r="BK2897" s="1"/>
      <c r="BL2897"/>
      <c r="BM2897" s="1"/>
      <c r="BN2897" s="1"/>
      <c r="BO2897" s="1"/>
      <c r="BP2897" s="1"/>
      <c r="BQ2897" s="1"/>
      <c r="BR2897" s="1"/>
      <c r="BS2897" s="1"/>
      <c r="BT2897" s="22"/>
      <c r="BU2897" s="1"/>
      <c r="BV2897" s="1"/>
      <c r="BW2897" s="1"/>
      <c r="BX2897" s="1"/>
      <c r="BY2897" s="1"/>
      <c r="BZ2897" s="1"/>
      <c r="CA2897" s="1"/>
      <c r="CB2897" s="1"/>
      <c r="CC2897" s="1"/>
      <c r="CD2897" s="1"/>
      <c r="CE2897" s="1"/>
      <c r="CF2897" s="1"/>
      <c r="CG2897" s="1"/>
      <c r="CH2897" s="1"/>
      <c r="CI2897" s="1"/>
      <c r="CJ2897" s="1"/>
      <c r="CK2897" s="1"/>
      <c r="CL2897" s="1"/>
      <c r="CM2897" s="1"/>
      <c r="CN2897" s="1"/>
      <c r="CO2897" s="1"/>
      <c r="CP2897" s="1"/>
      <c r="CQ2897" s="1"/>
      <c r="CR2897" s="1"/>
      <c r="CS2897" s="1"/>
      <c r="CT2897" s="1"/>
      <c r="CU2897" s="1"/>
      <c r="CV2897" s="1"/>
      <c r="CW2897" s="1"/>
      <c r="CX2897" s="1"/>
      <c r="CY2897" s="1"/>
      <c r="CZ2897" s="1"/>
      <c r="DA2897" s="1"/>
      <c r="DB2897" s="1"/>
      <c r="DC2897" s="1"/>
      <c r="DD2897" s="1"/>
      <c r="DE2897" s="1"/>
      <c r="DF2897" s="1"/>
      <c r="DG2897" s="1"/>
      <c r="DH2897" s="1"/>
      <c r="DI2897" s="1"/>
      <c r="DJ2897" s="1"/>
      <c r="DK2897" s="1"/>
      <c r="DL2897" s="1"/>
      <c r="DM2897" s="1"/>
      <c r="DN2897" s="1"/>
      <c r="DO2897" s="1"/>
      <c r="DP2897" s="1"/>
      <c r="DQ2897" s="1"/>
      <c r="DR2897" s="1"/>
      <c r="DS2897" s="1"/>
      <c r="DT2897" s="1"/>
      <c r="DU2897" s="1"/>
      <c r="DV2897" s="1"/>
      <c r="DW2897" s="1"/>
      <c r="DX2897" s="1"/>
      <c r="DY2897" s="1"/>
      <c r="DZ2897" s="1"/>
      <c r="EA2897" s="1"/>
      <c r="EB2897" s="1"/>
      <c r="EC2897" s="1"/>
      <c r="ED2897" s="1"/>
      <c r="EE2897" s="1"/>
      <c r="EF2897" s="1"/>
      <c r="EG2897" s="1"/>
      <c r="EH2897" s="1"/>
      <c r="EI2897" s="1"/>
      <c r="EJ2897" s="1"/>
      <c r="EK2897" s="1"/>
      <c r="EL2897" s="1"/>
      <c r="EM2897" s="1"/>
      <c r="EN2897" s="1"/>
      <c r="EO2897" s="1"/>
      <c r="EP2897" s="1"/>
      <c r="EQ2897" s="1"/>
      <c r="ER2897" s="1"/>
      <c r="ES2897" s="1"/>
      <c r="ET2897" s="1"/>
      <c r="EU2897" s="1"/>
      <c r="EV2897" s="1"/>
      <c r="EW2897" s="1"/>
      <c r="EX2897" s="1"/>
      <c r="EY2897" s="1"/>
      <c r="EZ2897" s="1"/>
      <c r="FA2897" s="1"/>
      <c r="FB2897" s="1"/>
      <c r="FC2897" s="1"/>
      <c r="FD2897" s="1"/>
      <c r="FE2897" s="1"/>
      <c r="FF2897" s="1"/>
      <c r="FG2897" s="1"/>
      <c r="FH2897" s="1"/>
      <c r="FI2897" s="1"/>
      <c r="FJ2897" s="1"/>
      <c r="FK2897" s="1"/>
      <c r="FL2897" s="1"/>
      <c r="FM2897" s="1"/>
      <c r="FN2897" s="1"/>
      <c r="FO2897" s="1"/>
      <c r="FP2897" s="1"/>
      <c r="FQ2897" s="1"/>
      <c r="FR2897" s="1"/>
      <c r="FS2897" s="1"/>
      <c r="FT2897" s="1"/>
      <c r="FU2897" s="1"/>
      <c r="FV2897" s="1"/>
      <c r="FW2897" s="1"/>
      <c r="FX2897" s="1"/>
      <c r="FY2897" s="1"/>
      <c r="FZ2897" s="1"/>
      <c r="GA2897" s="1"/>
      <c r="GB2897" s="1"/>
      <c r="GC2897" s="1"/>
      <c r="GD2897" s="1"/>
      <c r="GE2897" s="1"/>
      <c r="GF2897" s="1"/>
      <c r="GG2897" s="1"/>
      <c r="GH2897" s="1"/>
      <c r="GI2897" s="1"/>
      <c r="GJ2897" s="1"/>
      <c r="GK2897"/>
      <c r="GL2897"/>
      <c r="GM2897"/>
      <c r="GN2897"/>
      <c r="GO2897"/>
      <c r="GP2897"/>
      <c r="GQ2897"/>
      <c r="GR2897"/>
      <c r="GS2897"/>
      <c r="GT2897"/>
      <c r="GU2897"/>
      <c r="GV2897"/>
      <c r="GW2897"/>
      <c r="GX2897"/>
      <c r="GY2897"/>
      <c r="GZ2897"/>
      <c r="HA2897"/>
      <c r="HB2897"/>
      <c r="HC2897"/>
      <c r="HD2897"/>
      <c r="HE2897"/>
    </row>
    <row r="2898" spans="6:213" s="19" customFormat="1" x14ac:dyDescent="0.25">
      <c r="F2898" s="20"/>
      <c r="G2898" s="20"/>
      <c r="H2898" s="20"/>
      <c r="I2898" s="20"/>
      <c r="J2898" s="21"/>
      <c r="K2898" s="21"/>
      <c r="L2898" s="20"/>
      <c r="M2898" s="20"/>
      <c r="N2898" s="22"/>
      <c r="O2898" s="22"/>
      <c r="P2898" s="22"/>
      <c r="Q2898" s="22"/>
      <c r="U2898" s="20"/>
      <c r="V2898" s="20"/>
      <c r="W2898" s="20"/>
      <c r="X2898" s="27"/>
      <c r="Y2898" s="253"/>
      <c r="Z2898" s="30"/>
      <c r="AA2898" s="30"/>
      <c r="AB2898" s="31"/>
      <c r="AC2898" s="31"/>
      <c r="AD2898" s="31"/>
      <c r="AE2898" s="31"/>
      <c r="AF2898" s="31"/>
      <c r="AG2898" s="241"/>
      <c r="AH2898" s="31"/>
      <c r="AI2898" s="31"/>
      <c r="AJ2898" s="31"/>
      <c r="AK2898" s="31"/>
      <c r="AL2898" s="120"/>
      <c r="AM2898" s="25"/>
      <c r="AN2898" s="25"/>
      <c r="AO2898" s="25"/>
      <c r="AP2898" s="25"/>
      <c r="AQ2898"/>
      <c r="AR2898" s="25"/>
      <c r="AS2898" s="31"/>
      <c r="AT2898" s="25"/>
      <c r="AU2898" s="25"/>
      <c r="AV2898" s="31"/>
      <c r="BC2898" s="1"/>
      <c r="BD2898"/>
      <c r="BE2898"/>
      <c r="BF2898" s="1"/>
      <c r="BG2898"/>
      <c r="BH2898"/>
      <c r="BI2898"/>
      <c r="BJ2898" s="1"/>
      <c r="BK2898" s="1"/>
      <c r="BL2898"/>
      <c r="BM2898" s="1"/>
      <c r="BN2898" s="1"/>
      <c r="BO2898" s="1"/>
      <c r="BP2898" s="1"/>
      <c r="BQ2898" s="1"/>
      <c r="BR2898" s="1"/>
      <c r="BS2898" s="1"/>
      <c r="BT2898" s="22"/>
      <c r="BU2898" s="1"/>
      <c r="BV2898" s="1"/>
      <c r="BW2898" s="1"/>
      <c r="BX2898" s="1"/>
      <c r="BY2898" s="1"/>
      <c r="BZ2898" s="1"/>
      <c r="CA2898" s="1"/>
      <c r="CB2898" s="1"/>
      <c r="CC2898" s="1"/>
      <c r="CD2898" s="1"/>
      <c r="CE2898" s="1"/>
      <c r="CF2898" s="1"/>
      <c r="CG2898" s="1"/>
      <c r="CH2898" s="1"/>
      <c r="CI2898" s="1"/>
      <c r="CJ2898" s="1"/>
      <c r="CK2898" s="1"/>
      <c r="CL2898" s="1"/>
      <c r="CM2898" s="1"/>
      <c r="CN2898" s="1"/>
      <c r="CO2898" s="1"/>
      <c r="CP2898" s="1"/>
      <c r="CQ2898" s="1"/>
      <c r="CR2898" s="1"/>
      <c r="CS2898" s="1"/>
      <c r="CT2898" s="1"/>
      <c r="CU2898" s="1"/>
      <c r="CV2898" s="1"/>
      <c r="CW2898" s="1"/>
      <c r="CX2898" s="1"/>
      <c r="CY2898" s="1"/>
      <c r="CZ2898" s="1"/>
      <c r="DA2898" s="1"/>
      <c r="DB2898" s="1"/>
      <c r="DC2898" s="1"/>
      <c r="DD2898" s="1"/>
      <c r="DE2898" s="1"/>
      <c r="DF2898" s="1"/>
      <c r="DG2898" s="1"/>
      <c r="DH2898" s="1"/>
      <c r="DI2898" s="1"/>
      <c r="DJ2898" s="1"/>
      <c r="DK2898" s="1"/>
      <c r="DL2898" s="1"/>
      <c r="DM2898" s="1"/>
      <c r="DN2898" s="1"/>
      <c r="DO2898" s="1"/>
      <c r="DP2898" s="1"/>
      <c r="DQ2898" s="1"/>
      <c r="DR2898" s="1"/>
      <c r="DS2898" s="1"/>
      <c r="DT2898" s="1"/>
      <c r="DU2898" s="1"/>
      <c r="DV2898" s="1"/>
      <c r="DW2898" s="1"/>
      <c r="DX2898" s="1"/>
      <c r="DY2898" s="1"/>
      <c r="DZ2898" s="1"/>
      <c r="EA2898" s="1"/>
      <c r="EB2898" s="1"/>
      <c r="EC2898" s="1"/>
      <c r="ED2898" s="1"/>
      <c r="EE2898" s="1"/>
      <c r="EF2898" s="1"/>
      <c r="EG2898" s="1"/>
      <c r="EH2898" s="1"/>
      <c r="EI2898" s="1"/>
      <c r="EJ2898" s="1"/>
      <c r="EK2898" s="1"/>
      <c r="EL2898" s="1"/>
      <c r="EM2898" s="1"/>
      <c r="EN2898" s="1"/>
      <c r="EO2898" s="1"/>
      <c r="EP2898" s="1"/>
      <c r="EQ2898" s="1"/>
      <c r="ER2898" s="1"/>
      <c r="ES2898" s="1"/>
      <c r="ET2898" s="1"/>
      <c r="EU2898" s="1"/>
      <c r="EV2898" s="1"/>
      <c r="EW2898" s="1"/>
      <c r="EX2898" s="1"/>
      <c r="EY2898" s="1"/>
      <c r="EZ2898" s="1"/>
      <c r="FA2898" s="1"/>
      <c r="FB2898" s="1"/>
      <c r="FC2898" s="1"/>
      <c r="FD2898" s="1"/>
      <c r="FE2898" s="1"/>
      <c r="FF2898" s="1"/>
      <c r="FG2898" s="1"/>
      <c r="FH2898" s="1"/>
      <c r="FI2898" s="1"/>
      <c r="FJ2898" s="1"/>
      <c r="FK2898" s="1"/>
      <c r="FL2898" s="1"/>
      <c r="FM2898" s="1"/>
      <c r="FN2898" s="1"/>
      <c r="FO2898" s="1"/>
      <c r="FP2898" s="1"/>
      <c r="FQ2898" s="1"/>
      <c r="FR2898" s="1"/>
      <c r="FS2898" s="1"/>
      <c r="FT2898" s="1"/>
      <c r="FU2898" s="1"/>
      <c r="FV2898" s="1"/>
      <c r="FW2898" s="1"/>
      <c r="FX2898" s="1"/>
      <c r="FY2898" s="1"/>
      <c r="FZ2898" s="1"/>
      <c r="GA2898" s="1"/>
      <c r="GB2898" s="1"/>
      <c r="GC2898" s="1"/>
      <c r="GD2898" s="1"/>
      <c r="GE2898" s="1"/>
      <c r="GF2898" s="1"/>
      <c r="GG2898" s="1"/>
      <c r="GH2898" s="1"/>
      <c r="GI2898" s="1"/>
      <c r="GJ2898" s="1"/>
      <c r="GK2898"/>
      <c r="GL2898"/>
      <c r="GM2898"/>
      <c r="GN2898"/>
      <c r="GO2898"/>
      <c r="GP2898"/>
      <c r="GQ2898"/>
      <c r="GR2898"/>
      <c r="GS2898"/>
      <c r="GT2898"/>
      <c r="GU2898"/>
      <c r="GV2898"/>
      <c r="GW2898"/>
      <c r="GX2898"/>
      <c r="GY2898"/>
      <c r="GZ2898"/>
      <c r="HA2898"/>
      <c r="HB2898"/>
      <c r="HC2898"/>
      <c r="HD2898"/>
      <c r="HE2898"/>
    </row>
    <row r="2899" spans="6:213" s="19" customFormat="1" x14ac:dyDescent="0.25">
      <c r="F2899" s="20"/>
      <c r="G2899" s="20"/>
      <c r="H2899" s="20"/>
      <c r="I2899" s="20"/>
      <c r="J2899" s="21"/>
      <c r="K2899" s="21"/>
      <c r="L2899" s="20"/>
      <c r="M2899" s="20"/>
      <c r="N2899" s="22"/>
      <c r="O2899" s="22"/>
      <c r="P2899" s="22"/>
      <c r="Q2899" s="22"/>
      <c r="U2899" s="20"/>
      <c r="V2899" s="20"/>
      <c r="W2899" s="20"/>
      <c r="X2899" s="27"/>
      <c r="Y2899" s="253"/>
      <c r="Z2899" s="30"/>
      <c r="AA2899" s="30"/>
      <c r="AB2899" s="31"/>
      <c r="AC2899" s="31"/>
      <c r="AD2899" s="31"/>
      <c r="AE2899" s="31"/>
      <c r="AF2899" s="31"/>
      <c r="AG2899" s="241"/>
      <c r="AH2899" s="31"/>
      <c r="AI2899" s="31"/>
      <c r="AJ2899" s="31"/>
      <c r="AK2899" s="31"/>
      <c r="AL2899" s="120"/>
      <c r="AM2899" s="25"/>
      <c r="AN2899" s="25"/>
      <c r="AO2899" s="25"/>
      <c r="AP2899" s="25"/>
      <c r="AQ2899"/>
      <c r="AR2899" s="25"/>
      <c r="AS2899" s="31"/>
      <c r="AT2899" s="25"/>
      <c r="AU2899" s="25"/>
      <c r="AV2899" s="31"/>
      <c r="BC2899" s="1"/>
      <c r="BD2899"/>
      <c r="BE2899"/>
      <c r="BF2899" s="1"/>
      <c r="BG2899"/>
      <c r="BH2899"/>
      <c r="BI2899"/>
      <c r="BJ2899" s="1"/>
      <c r="BK2899" s="1"/>
      <c r="BL2899"/>
      <c r="BM2899" s="1"/>
      <c r="BN2899" s="1"/>
      <c r="BO2899" s="1"/>
      <c r="BP2899" s="1"/>
      <c r="BQ2899" s="1"/>
      <c r="BR2899" s="1"/>
      <c r="BS2899" s="1"/>
      <c r="BT2899" s="22"/>
      <c r="BU2899" s="1"/>
      <c r="BV2899" s="1"/>
      <c r="BW2899" s="1"/>
      <c r="BX2899" s="1"/>
      <c r="BY2899" s="1"/>
      <c r="BZ2899" s="1"/>
      <c r="CA2899" s="1"/>
      <c r="CB2899" s="1"/>
      <c r="CC2899" s="1"/>
      <c r="CD2899" s="1"/>
      <c r="CE2899" s="1"/>
      <c r="CF2899" s="1"/>
      <c r="CG2899" s="1"/>
      <c r="CH2899" s="1"/>
      <c r="CI2899" s="1"/>
      <c r="CJ2899" s="1"/>
      <c r="CK2899" s="1"/>
      <c r="CL2899" s="1"/>
      <c r="CM2899" s="1"/>
      <c r="CN2899" s="1"/>
      <c r="CO2899" s="1"/>
      <c r="CP2899" s="1"/>
      <c r="CQ2899" s="1"/>
      <c r="CR2899" s="1"/>
      <c r="CS2899" s="1"/>
      <c r="CT2899" s="1"/>
      <c r="CU2899" s="1"/>
      <c r="CV2899" s="1"/>
      <c r="CW2899" s="1"/>
      <c r="CX2899" s="1"/>
      <c r="CY2899" s="1"/>
      <c r="CZ2899" s="1"/>
      <c r="DA2899" s="1"/>
      <c r="DB2899" s="1"/>
      <c r="DC2899" s="1"/>
      <c r="DD2899" s="1"/>
      <c r="DE2899" s="1"/>
      <c r="DF2899" s="1"/>
      <c r="DG2899" s="1"/>
      <c r="DH2899" s="1"/>
      <c r="DI2899" s="1"/>
      <c r="DJ2899" s="1"/>
      <c r="DK2899" s="1"/>
      <c r="DL2899" s="1"/>
      <c r="DM2899" s="1"/>
      <c r="DN2899" s="1"/>
      <c r="DO2899" s="1"/>
      <c r="DP2899" s="1"/>
      <c r="DQ2899" s="1"/>
      <c r="DR2899" s="1"/>
      <c r="DS2899" s="1"/>
      <c r="DT2899" s="1"/>
      <c r="DU2899" s="1"/>
      <c r="DV2899" s="1"/>
      <c r="DW2899" s="1"/>
      <c r="DX2899" s="1"/>
      <c r="DY2899" s="1"/>
      <c r="DZ2899" s="1"/>
      <c r="EA2899" s="1"/>
      <c r="EB2899" s="1"/>
      <c r="EC2899" s="1"/>
      <c r="ED2899" s="1"/>
      <c r="EE2899" s="1"/>
      <c r="EF2899" s="1"/>
      <c r="EG2899" s="1"/>
      <c r="EH2899" s="1"/>
      <c r="EI2899" s="1"/>
      <c r="EJ2899" s="1"/>
      <c r="EK2899" s="1"/>
      <c r="EL2899" s="1"/>
      <c r="EM2899" s="1"/>
      <c r="EN2899" s="1"/>
      <c r="EO2899" s="1"/>
      <c r="EP2899" s="1"/>
      <c r="EQ2899" s="1"/>
      <c r="ER2899" s="1"/>
      <c r="ES2899" s="1"/>
      <c r="ET2899" s="1"/>
      <c r="EU2899" s="1"/>
      <c r="EV2899" s="1"/>
      <c r="EW2899" s="1"/>
      <c r="EX2899" s="1"/>
      <c r="EY2899" s="1"/>
      <c r="EZ2899" s="1"/>
      <c r="FA2899" s="1"/>
      <c r="FB2899" s="1"/>
      <c r="FC2899" s="1"/>
      <c r="FD2899" s="1"/>
      <c r="FE2899" s="1"/>
      <c r="FF2899" s="1"/>
      <c r="FG2899" s="1"/>
      <c r="FH2899" s="1"/>
      <c r="FI2899" s="1"/>
      <c r="FJ2899" s="1"/>
      <c r="FK2899" s="1"/>
      <c r="FL2899" s="1"/>
      <c r="FM2899" s="1"/>
      <c r="FN2899" s="1"/>
      <c r="FO2899" s="1"/>
      <c r="FP2899" s="1"/>
      <c r="FQ2899" s="1"/>
      <c r="FR2899" s="1"/>
      <c r="FS2899" s="1"/>
      <c r="FT2899" s="1"/>
      <c r="FU2899" s="1"/>
      <c r="FV2899" s="1"/>
      <c r="FW2899" s="1"/>
      <c r="FX2899" s="1"/>
      <c r="FY2899" s="1"/>
      <c r="FZ2899" s="1"/>
      <c r="GA2899" s="1"/>
      <c r="GB2899" s="1"/>
      <c r="GC2899" s="1"/>
      <c r="GD2899" s="1"/>
      <c r="GE2899" s="1"/>
      <c r="GF2899" s="1"/>
      <c r="GG2899" s="1"/>
      <c r="GH2899" s="1"/>
      <c r="GI2899" s="1"/>
      <c r="GJ2899" s="1"/>
      <c r="GK2899"/>
      <c r="GL2899"/>
      <c r="GM2899"/>
      <c r="GN2899"/>
      <c r="GO2899"/>
      <c r="GP2899"/>
      <c r="GQ2899"/>
      <c r="GR2899"/>
      <c r="GS2899"/>
      <c r="GT2899"/>
      <c r="GU2899"/>
      <c r="GV2899"/>
      <c r="GW2899"/>
      <c r="GX2899"/>
      <c r="GY2899"/>
      <c r="GZ2899"/>
      <c r="HA2899"/>
      <c r="HB2899"/>
      <c r="HC2899"/>
      <c r="HD2899"/>
      <c r="HE2899"/>
    </row>
    <row r="2900" spans="6:213" s="19" customFormat="1" x14ac:dyDescent="0.25">
      <c r="F2900" s="20"/>
      <c r="G2900" s="20"/>
      <c r="H2900" s="20"/>
      <c r="I2900" s="20"/>
      <c r="J2900" s="21"/>
      <c r="K2900" s="21"/>
      <c r="L2900" s="20"/>
      <c r="M2900" s="20"/>
      <c r="N2900" s="22"/>
      <c r="O2900" s="22"/>
      <c r="P2900" s="22"/>
      <c r="Q2900" s="22"/>
      <c r="U2900" s="20"/>
      <c r="V2900" s="20"/>
      <c r="W2900" s="20"/>
      <c r="X2900" s="27"/>
      <c r="Y2900" s="253"/>
      <c r="Z2900" s="30"/>
      <c r="AA2900" s="30"/>
      <c r="AB2900" s="31"/>
      <c r="AC2900" s="31"/>
      <c r="AD2900" s="31"/>
      <c r="AE2900" s="31"/>
      <c r="AF2900" s="31"/>
      <c r="AG2900" s="241"/>
      <c r="AH2900" s="31"/>
      <c r="AI2900" s="31"/>
      <c r="AJ2900" s="31"/>
      <c r="AK2900" s="31"/>
      <c r="AL2900" s="120"/>
      <c r="AM2900" s="25"/>
      <c r="AN2900" s="25"/>
      <c r="AO2900" s="25"/>
      <c r="AP2900" s="25"/>
      <c r="AQ2900"/>
      <c r="AR2900" s="25"/>
      <c r="AS2900" s="31"/>
      <c r="AT2900" s="25"/>
      <c r="AU2900" s="25"/>
      <c r="AV2900" s="31"/>
      <c r="BC2900" s="1"/>
      <c r="BD2900"/>
      <c r="BE2900"/>
      <c r="BF2900" s="1"/>
      <c r="BG2900"/>
      <c r="BH2900"/>
      <c r="BI2900"/>
      <c r="BJ2900" s="1"/>
      <c r="BK2900" s="1"/>
      <c r="BL2900"/>
      <c r="BM2900" s="1"/>
      <c r="BN2900" s="1"/>
      <c r="BO2900" s="1"/>
      <c r="BP2900" s="1"/>
      <c r="BQ2900" s="1"/>
      <c r="BR2900" s="1"/>
      <c r="BS2900" s="1"/>
      <c r="BT2900" s="22"/>
      <c r="BU2900" s="1"/>
      <c r="BV2900" s="1"/>
      <c r="BW2900" s="1"/>
      <c r="BX2900" s="1"/>
      <c r="BY2900" s="1"/>
      <c r="BZ2900" s="1"/>
      <c r="CA2900" s="1"/>
      <c r="CB2900" s="1"/>
      <c r="CC2900" s="1"/>
      <c r="CD2900" s="1"/>
      <c r="CE2900" s="1"/>
      <c r="CF2900" s="1"/>
      <c r="CG2900" s="1"/>
      <c r="CH2900" s="1"/>
      <c r="CI2900" s="1"/>
      <c r="CJ2900" s="1"/>
      <c r="CK2900" s="1"/>
      <c r="CL2900" s="1"/>
      <c r="CM2900" s="1"/>
      <c r="CN2900" s="1"/>
      <c r="CO2900" s="1"/>
      <c r="CP2900" s="1"/>
      <c r="CQ2900" s="1"/>
      <c r="CR2900" s="1"/>
      <c r="CS2900" s="1"/>
      <c r="CT2900" s="1"/>
      <c r="CU2900" s="1"/>
      <c r="CV2900" s="1"/>
      <c r="CW2900" s="1"/>
      <c r="CX2900" s="1"/>
      <c r="CY2900" s="1"/>
      <c r="CZ2900" s="1"/>
      <c r="DA2900" s="1"/>
      <c r="DB2900" s="1"/>
      <c r="DC2900" s="1"/>
      <c r="DD2900" s="1"/>
      <c r="DE2900" s="1"/>
      <c r="DF2900" s="1"/>
      <c r="DG2900" s="1"/>
      <c r="DH2900" s="1"/>
      <c r="DI2900" s="1"/>
      <c r="DJ2900" s="1"/>
      <c r="DK2900" s="1"/>
      <c r="DL2900" s="1"/>
      <c r="DM2900" s="1"/>
      <c r="DN2900" s="1"/>
      <c r="DO2900" s="1"/>
      <c r="DP2900" s="1"/>
      <c r="DQ2900" s="1"/>
      <c r="DR2900" s="1"/>
      <c r="DS2900" s="1"/>
      <c r="DT2900" s="1"/>
      <c r="DU2900" s="1"/>
      <c r="DV2900" s="1"/>
      <c r="DW2900" s="1"/>
      <c r="DX2900" s="1"/>
      <c r="DY2900" s="1"/>
      <c r="DZ2900" s="1"/>
      <c r="EA2900" s="1"/>
      <c r="EB2900" s="1"/>
      <c r="EC2900" s="1"/>
      <c r="ED2900" s="1"/>
      <c r="EE2900" s="1"/>
      <c r="EF2900" s="1"/>
      <c r="EG2900" s="1"/>
      <c r="EH2900" s="1"/>
      <c r="EI2900" s="1"/>
      <c r="EJ2900" s="1"/>
      <c r="EK2900" s="1"/>
      <c r="EL2900" s="1"/>
      <c r="EM2900" s="1"/>
      <c r="EN2900" s="1"/>
      <c r="EO2900" s="1"/>
      <c r="EP2900" s="1"/>
      <c r="EQ2900" s="1"/>
      <c r="ER2900" s="1"/>
      <c r="ES2900" s="1"/>
      <c r="ET2900" s="1"/>
      <c r="EU2900" s="1"/>
      <c r="EV2900" s="1"/>
      <c r="EW2900" s="1"/>
      <c r="EX2900" s="1"/>
      <c r="EY2900" s="1"/>
      <c r="EZ2900" s="1"/>
      <c r="FA2900" s="1"/>
      <c r="FB2900" s="1"/>
      <c r="FC2900" s="1"/>
      <c r="FD2900" s="1"/>
      <c r="FE2900" s="1"/>
      <c r="FF2900" s="1"/>
      <c r="FG2900" s="1"/>
      <c r="FH2900" s="1"/>
      <c r="FI2900" s="1"/>
      <c r="FJ2900" s="1"/>
      <c r="FK2900" s="1"/>
      <c r="FL2900" s="1"/>
      <c r="FM2900" s="1"/>
      <c r="FN2900" s="1"/>
      <c r="FO2900" s="1"/>
      <c r="FP2900" s="1"/>
      <c r="FQ2900" s="1"/>
      <c r="FR2900" s="1"/>
      <c r="FS2900" s="1"/>
      <c r="FT2900" s="1"/>
      <c r="FU2900" s="1"/>
      <c r="FV2900" s="1"/>
      <c r="FW2900" s="1"/>
      <c r="FX2900" s="1"/>
      <c r="FY2900" s="1"/>
      <c r="FZ2900" s="1"/>
      <c r="GA2900" s="1"/>
      <c r="GB2900" s="1"/>
      <c r="GC2900" s="1"/>
      <c r="GD2900" s="1"/>
      <c r="GE2900" s="1"/>
      <c r="GF2900" s="1"/>
      <c r="GG2900" s="1"/>
      <c r="GH2900" s="1"/>
      <c r="GI2900" s="1"/>
      <c r="GJ2900" s="1"/>
      <c r="GK2900"/>
      <c r="GL2900"/>
      <c r="GM2900"/>
      <c r="GN2900"/>
      <c r="GO2900"/>
      <c r="GP2900"/>
      <c r="GQ2900"/>
      <c r="GR2900"/>
      <c r="GS2900"/>
      <c r="GT2900"/>
      <c r="GU2900"/>
      <c r="GV2900"/>
      <c r="GW2900"/>
      <c r="GX2900"/>
      <c r="GY2900"/>
      <c r="GZ2900"/>
      <c r="HA2900"/>
      <c r="HB2900"/>
      <c r="HC2900"/>
      <c r="HD2900"/>
      <c r="HE2900"/>
    </row>
    <row r="2901" spans="6:213" s="19" customFormat="1" x14ac:dyDescent="0.25">
      <c r="F2901" s="20"/>
      <c r="G2901" s="20"/>
      <c r="H2901" s="20"/>
      <c r="I2901" s="20"/>
      <c r="J2901" s="21"/>
      <c r="K2901" s="21"/>
      <c r="L2901" s="20"/>
      <c r="M2901" s="20"/>
      <c r="N2901" s="22"/>
      <c r="O2901" s="22"/>
      <c r="P2901" s="22"/>
      <c r="Q2901" s="22"/>
      <c r="U2901" s="20"/>
      <c r="V2901" s="20"/>
      <c r="W2901" s="20"/>
      <c r="X2901" s="27"/>
      <c r="Y2901" s="253"/>
      <c r="Z2901" s="30"/>
      <c r="AA2901" s="30"/>
      <c r="AB2901" s="31"/>
      <c r="AC2901" s="31"/>
      <c r="AD2901" s="31"/>
      <c r="AE2901" s="31"/>
      <c r="AF2901" s="31"/>
      <c r="AG2901" s="241"/>
      <c r="AH2901" s="31"/>
      <c r="AI2901" s="31"/>
      <c r="AJ2901" s="31"/>
      <c r="AK2901" s="31"/>
      <c r="AL2901" s="120"/>
      <c r="AM2901" s="25"/>
      <c r="AN2901" s="25"/>
      <c r="AO2901" s="25"/>
      <c r="AP2901" s="25"/>
      <c r="AQ2901"/>
      <c r="AR2901" s="25"/>
      <c r="AS2901" s="31"/>
      <c r="AT2901" s="25"/>
      <c r="AU2901" s="25"/>
      <c r="AV2901" s="31"/>
      <c r="BC2901" s="1"/>
      <c r="BD2901"/>
      <c r="BE2901"/>
      <c r="BF2901" s="1"/>
      <c r="BG2901"/>
      <c r="BH2901"/>
      <c r="BI2901"/>
      <c r="BJ2901" s="1"/>
      <c r="BK2901" s="1"/>
      <c r="BL2901"/>
      <c r="BM2901" s="1"/>
      <c r="BN2901" s="1"/>
      <c r="BO2901" s="1"/>
      <c r="BP2901" s="1"/>
      <c r="BQ2901" s="1"/>
      <c r="BR2901" s="1"/>
      <c r="BS2901" s="1"/>
      <c r="BT2901" s="22"/>
      <c r="BU2901" s="1"/>
      <c r="BV2901" s="1"/>
      <c r="BW2901" s="1"/>
      <c r="BX2901" s="1"/>
      <c r="BY2901" s="1"/>
      <c r="BZ2901" s="1"/>
      <c r="CA2901" s="1"/>
      <c r="CB2901" s="1"/>
      <c r="CC2901" s="1"/>
      <c r="CD2901" s="1"/>
      <c r="CE2901" s="1"/>
      <c r="CF2901" s="1"/>
      <c r="CG2901" s="1"/>
      <c r="CH2901" s="1"/>
      <c r="CI2901" s="1"/>
      <c r="CJ2901" s="1"/>
      <c r="CK2901" s="1"/>
      <c r="CL2901" s="1"/>
      <c r="CM2901" s="1"/>
      <c r="CN2901" s="1"/>
      <c r="CO2901" s="1"/>
      <c r="CP2901" s="1"/>
      <c r="CQ2901" s="1"/>
      <c r="CR2901" s="1"/>
      <c r="CS2901" s="1"/>
      <c r="CT2901" s="1"/>
      <c r="CU2901" s="1"/>
      <c r="CV2901" s="1"/>
      <c r="CW2901" s="1"/>
      <c r="CX2901" s="1"/>
      <c r="CY2901" s="1"/>
      <c r="CZ2901" s="1"/>
      <c r="DA2901" s="1"/>
      <c r="DB2901" s="1"/>
      <c r="DC2901" s="1"/>
      <c r="DD2901" s="1"/>
      <c r="DE2901" s="1"/>
      <c r="DF2901" s="1"/>
      <c r="DG2901" s="1"/>
      <c r="DH2901" s="1"/>
      <c r="DI2901" s="1"/>
      <c r="DJ2901" s="1"/>
      <c r="DK2901" s="1"/>
      <c r="DL2901" s="1"/>
      <c r="DM2901" s="1"/>
      <c r="DN2901" s="1"/>
      <c r="DO2901" s="1"/>
      <c r="DP2901" s="1"/>
      <c r="DQ2901" s="1"/>
      <c r="DR2901" s="1"/>
      <c r="DS2901" s="1"/>
      <c r="DT2901" s="1"/>
      <c r="DU2901" s="1"/>
      <c r="DV2901" s="1"/>
      <c r="DW2901" s="1"/>
      <c r="DX2901" s="1"/>
      <c r="DY2901" s="1"/>
      <c r="DZ2901" s="1"/>
      <c r="EA2901" s="1"/>
      <c r="EB2901" s="1"/>
      <c r="EC2901" s="1"/>
      <c r="ED2901" s="1"/>
      <c r="EE2901" s="1"/>
      <c r="EF2901" s="1"/>
      <c r="EG2901" s="1"/>
      <c r="EH2901" s="1"/>
      <c r="EI2901" s="1"/>
      <c r="EJ2901" s="1"/>
      <c r="EK2901" s="1"/>
      <c r="EL2901" s="1"/>
      <c r="EM2901" s="1"/>
      <c r="EN2901" s="1"/>
      <c r="EO2901" s="1"/>
      <c r="EP2901" s="1"/>
      <c r="EQ2901" s="1"/>
      <c r="ER2901" s="1"/>
      <c r="ES2901" s="1"/>
      <c r="ET2901" s="1"/>
      <c r="EU2901" s="1"/>
      <c r="EV2901" s="1"/>
      <c r="EW2901" s="1"/>
      <c r="EX2901" s="1"/>
      <c r="EY2901" s="1"/>
      <c r="EZ2901" s="1"/>
      <c r="FA2901" s="1"/>
      <c r="FB2901" s="1"/>
      <c r="FC2901" s="1"/>
      <c r="FD2901" s="1"/>
      <c r="FE2901" s="1"/>
      <c r="FF2901" s="1"/>
      <c r="FG2901" s="1"/>
      <c r="FH2901" s="1"/>
      <c r="FI2901" s="1"/>
      <c r="FJ2901" s="1"/>
      <c r="FK2901" s="1"/>
      <c r="FL2901" s="1"/>
      <c r="FM2901" s="1"/>
      <c r="FN2901" s="1"/>
      <c r="FO2901" s="1"/>
      <c r="FP2901" s="1"/>
      <c r="FQ2901" s="1"/>
      <c r="FR2901" s="1"/>
      <c r="FS2901" s="1"/>
      <c r="FT2901" s="1"/>
      <c r="FU2901" s="1"/>
      <c r="FV2901" s="1"/>
      <c r="FW2901" s="1"/>
      <c r="FX2901" s="1"/>
      <c r="FY2901" s="1"/>
      <c r="FZ2901" s="1"/>
      <c r="GA2901" s="1"/>
      <c r="GB2901" s="1"/>
      <c r="GC2901" s="1"/>
      <c r="GD2901" s="1"/>
      <c r="GE2901" s="1"/>
      <c r="GF2901" s="1"/>
      <c r="GG2901" s="1"/>
      <c r="GH2901" s="1"/>
      <c r="GI2901" s="1"/>
      <c r="GJ2901" s="1"/>
      <c r="GK2901"/>
      <c r="GL2901"/>
      <c r="GM2901"/>
      <c r="GN2901"/>
      <c r="GO2901"/>
      <c r="GP2901"/>
      <c r="GQ2901"/>
      <c r="GR2901"/>
      <c r="GS2901"/>
      <c r="GT2901"/>
      <c r="GU2901"/>
      <c r="GV2901"/>
      <c r="GW2901"/>
      <c r="GX2901"/>
      <c r="GY2901"/>
      <c r="GZ2901"/>
      <c r="HA2901"/>
      <c r="HB2901"/>
      <c r="HC2901"/>
      <c r="HD2901"/>
      <c r="HE2901"/>
    </row>
    <row r="2902" spans="6:213" s="19" customFormat="1" x14ac:dyDescent="0.25">
      <c r="F2902" s="20"/>
      <c r="G2902" s="20"/>
      <c r="H2902" s="20"/>
      <c r="I2902" s="20"/>
      <c r="J2902" s="21"/>
      <c r="K2902" s="21"/>
      <c r="L2902" s="20"/>
      <c r="M2902" s="20"/>
      <c r="N2902" s="22"/>
      <c r="O2902" s="22"/>
      <c r="P2902" s="22"/>
      <c r="Q2902" s="22"/>
      <c r="U2902" s="20"/>
      <c r="V2902" s="20"/>
      <c r="W2902" s="20"/>
      <c r="X2902" s="27"/>
      <c r="Y2902" s="253"/>
      <c r="Z2902" s="30"/>
      <c r="AA2902" s="30"/>
      <c r="AB2902" s="31"/>
      <c r="AC2902" s="31"/>
      <c r="AD2902" s="31"/>
      <c r="AE2902" s="31"/>
      <c r="AF2902" s="31"/>
      <c r="AG2902" s="241"/>
      <c r="AH2902" s="31"/>
      <c r="AI2902" s="31"/>
      <c r="AJ2902" s="31"/>
      <c r="AK2902" s="31"/>
      <c r="AL2902" s="120"/>
      <c r="AM2902" s="25"/>
      <c r="AN2902" s="25"/>
      <c r="AO2902" s="25"/>
      <c r="AP2902" s="25"/>
      <c r="AQ2902"/>
      <c r="AR2902" s="25"/>
      <c r="AS2902" s="31"/>
      <c r="AT2902" s="25"/>
      <c r="AU2902" s="25"/>
      <c r="AV2902" s="31"/>
      <c r="BC2902" s="1"/>
      <c r="BD2902"/>
      <c r="BE2902"/>
      <c r="BF2902" s="1"/>
      <c r="BG2902"/>
      <c r="BH2902"/>
      <c r="BI2902"/>
      <c r="BJ2902" s="1"/>
      <c r="BK2902" s="1"/>
      <c r="BL2902"/>
      <c r="BM2902" s="1"/>
      <c r="BN2902" s="1"/>
      <c r="BO2902" s="1"/>
      <c r="BP2902" s="1"/>
      <c r="BQ2902" s="1"/>
      <c r="BR2902" s="1"/>
      <c r="BS2902" s="1"/>
      <c r="BT2902" s="22"/>
      <c r="BU2902" s="1"/>
      <c r="BV2902" s="1"/>
      <c r="BW2902" s="1"/>
      <c r="BX2902" s="1"/>
      <c r="BY2902" s="1"/>
      <c r="BZ2902" s="1"/>
      <c r="CA2902" s="1"/>
      <c r="CB2902" s="1"/>
      <c r="CC2902" s="1"/>
      <c r="CD2902" s="1"/>
      <c r="CE2902" s="1"/>
      <c r="CF2902" s="1"/>
      <c r="CG2902" s="1"/>
      <c r="CH2902" s="1"/>
      <c r="CI2902" s="1"/>
      <c r="CJ2902" s="1"/>
      <c r="CK2902" s="1"/>
      <c r="CL2902" s="1"/>
      <c r="CM2902" s="1"/>
      <c r="CN2902" s="1"/>
      <c r="CO2902" s="1"/>
      <c r="CP2902" s="1"/>
      <c r="CQ2902" s="1"/>
      <c r="CR2902" s="1"/>
      <c r="CS2902" s="1"/>
      <c r="CT2902" s="1"/>
      <c r="CU2902" s="1"/>
      <c r="CV2902" s="1"/>
      <c r="CW2902" s="1"/>
      <c r="CX2902" s="1"/>
      <c r="CY2902" s="1"/>
      <c r="CZ2902" s="1"/>
      <c r="DA2902" s="1"/>
      <c r="DB2902" s="1"/>
      <c r="DC2902" s="1"/>
      <c r="DD2902" s="1"/>
      <c r="DE2902" s="1"/>
      <c r="DF2902" s="1"/>
      <c r="DG2902" s="1"/>
      <c r="DH2902" s="1"/>
      <c r="DI2902" s="1"/>
      <c r="DJ2902" s="1"/>
      <c r="DK2902" s="1"/>
      <c r="DL2902" s="1"/>
      <c r="DM2902" s="1"/>
      <c r="DN2902" s="1"/>
      <c r="DO2902" s="1"/>
      <c r="DP2902" s="1"/>
      <c r="DQ2902" s="1"/>
      <c r="DR2902" s="1"/>
      <c r="DS2902" s="1"/>
      <c r="DT2902" s="1"/>
      <c r="DU2902" s="1"/>
      <c r="DV2902" s="1"/>
      <c r="DW2902" s="1"/>
      <c r="DX2902" s="1"/>
      <c r="DY2902" s="1"/>
      <c r="DZ2902" s="1"/>
      <c r="EA2902" s="1"/>
      <c r="EB2902" s="1"/>
      <c r="EC2902" s="1"/>
      <c r="ED2902" s="1"/>
      <c r="EE2902" s="1"/>
      <c r="EF2902" s="1"/>
      <c r="EG2902" s="1"/>
      <c r="EH2902" s="1"/>
      <c r="EI2902" s="1"/>
      <c r="EJ2902" s="1"/>
      <c r="EK2902" s="1"/>
      <c r="EL2902" s="1"/>
      <c r="EM2902" s="1"/>
      <c r="EN2902" s="1"/>
      <c r="EO2902" s="1"/>
      <c r="EP2902" s="1"/>
      <c r="EQ2902" s="1"/>
      <c r="ER2902" s="1"/>
      <c r="ES2902" s="1"/>
      <c r="ET2902" s="1"/>
      <c r="EU2902" s="1"/>
      <c r="EV2902" s="1"/>
      <c r="EW2902" s="1"/>
      <c r="EX2902" s="1"/>
      <c r="EY2902" s="1"/>
      <c r="EZ2902" s="1"/>
      <c r="FA2902" s="1"/>
      <c r="FB2902" s="1"/>
      <c r="FC2902" s="1"/>
      <c r="FD2902" s="1"/>
      <c r="FE2902" s="1"/>
      <c r="FF2902" s="1"/>
      <c r="FG2902" s="1"/>
      <c r="FH2902" s="1"/>
      <c r="FI2902" s="1"/>
      <c r="FJ2902" s="1"/>
      <c r="FK2902" s="1"/>
      <c r="FL2902" s="1"/>
      <c r="FM2902" s="1"/>
      <c r="FN2902" s="1"/>
      <c r="FO2902" s="1"/>
      <c r="FP2902" s="1"/>
      <c r="FQ2902" s="1"/>
      <c r="FR2902" s="1"/>
      <c r="FS2902" s="1"/>
      <c r="FT2902" s="1"/>
      <c r="FU2902" s="1"/>
      <c r="FV2902" s="1"/>
      <c r="FW2902" s="1"/>
      <c r="FX2902" s="1"/>
      <c r="FY2902" s="1"/>
      <c r="FZ2902" s="1"/>
      <c r="GA2902" s="1"/>
      <c r="GB2902" s="1"/>
      <c r="GC2902" s="1"/>
      <c r="GD2902" s="1"/>
      <c r="GE2902" s="1"/>
      <c r="GF2902" s="1"/>
      <c r="GG2902" s="1"/>
      <c r="GH2902" s="1"/>
      <c r="GI2902" s="1"/>
      <c r="GJ2902" s="1"/>
      <c r="GK2902"/>
      <c r="GL2902"/>
      <c r="GM2902"/>
      <c r="GN2902"/>
      <c r="GO2902"/>
      <c r="GP2902"/>
      <c r="GQ2902"/>
      <c r="GR2902"/>
      <c r="GS2902"/>
      <c r="GT2902"/>
      <c r="GU2902"/>
      <c r="GV2902"/>
      <c r="GW2902"/>
      <c r="GX2902"/>
      <c r="GY2902"/>
      <c r="GZ2902"/>
      <c r="HA2902"/>
      <c r="HB2902"/>
      <c r="HC2902"/>
      <c r="HD2902"/>
      <c r="HE2902"/>
    </row>
    <row r="2903" spans="6:213" s="19" customFormat="1" x14ac:dyDescent="0.25">
      <c r="F2903" s="20"/>
      <c r="G2903" s="20"/>
      <c r="H2903" s="20"/>
      <c r="I2903" s="20"/>
      <c r="J2903" s="21"/>
      <c r="K2903" s="21"/>
      <c r="L2903" s="20"/>
      <c r="M2903" s="20"/>
      <c r="N2903" s="22"/>
      <c r="O2903" s="22"/>
      <c r="P2903" s="22"/>
      <c r="Q2903" s="22"/>
      <c r="U2903" s="20"/>
      <c r="V2903" s="20"/>
      <c r="W2903" s="20"/>
      <c r="X2903" s="27"/>
      <c r="Y2903" s="253"/>
      <c r="Z2903" s="30"/>
      <c r="AA2903" s="30"/>
      <c r="AB2903" s="31"/>
      <c r="AC2903" s="31"/>
      <c r="AD2903" s="31"/>
      <c r="AE2903" s="31"/>
      <c r="AF2903" s="31"/>
      <c r="AG2903" s="241"/>
      <c r="AH2903" s="31"/>
      <c r="AI2903" s="31"/>
      <c r="AJ2903" s="31"/>
      <c r="AK2903" s="31"/>
      <c r="AL2903" s="120"/>
      <c r="AM2903" s="25"/>
      <c r="AN2903" s="25"/>
      <c r="AO2903" s="25"/>
      <c r="AP2903" s="25"/>
      <c r="AQ2903"/>
      <c r="AR2903" s="25"/>
      <c r="AS2903" s="31"/>
      <c r="AT2903" s="25"/>
      <c r="AU2903" s="25"/>
      <c r="AV2903" s="31"/>
      <c r="BC2903" s="1"/>
      <c r="BD2903"/>
      <c r="BE2903"/>
      <c r="BF2903" s="1"/>
      <c r="BG2903"/>
      <c r="BH2903"/>
      <c r="BI2903"/>
      <c r="BJ2903" s="1"/>
      <c r="BK2903" s="1"/>
      <c r="BL2903"/>
      <c r="BM2903" s="1"/>
      <c r="BN2903" s="1"/>
      <c r="BO2903" s="1"/>
      <c r="BP2903" s="1"/>
      <c r="BQ2903" s="1"/>
      <c r="BR2903" s="1"/>
      <c r="BS2903" s="1"/>
      <c r="BT2903" s="22"/>
      <c r="BU2903" s="1"/>
      <c r="BV2903" s="1"/>
      <c r="BW2903" s="1"/>
      <c r="BX2903" s="1"/>
      <c r="BY2903" s="1"/>
      <c r="BZ2903" s="1"/>
      <c r="CA2903" s="1"/>
      <c r="CB2903" s="1"/>
      <c r="CC2903" s="1"/>
      <c r="CD2903" s="1"/>
      <c r="CE2903" s="1"/>
      <c r="CF2903" s="1"/>
      <c r="CG2903" s="1"/>
      <c r="CH2903" s="1"/>
      <c r="CI2903" s="1"/>
      <c r="CJ2903" s="1"/>
      <c r="CK2903" s="1"/>
      <c r="CL2903" s="1"/>
      <c r="CM2903" s="1"/>
      <c r="CN2903" s="1"/>
      <c r="CO2903" s="1"/>
      <c r="CP2903" s="1"/>
      <c r="CQ2903" s="1"/>
      <c r="CR2903" s="1"/>
      <c r="CS2903" s="1"/>
      <c r="CT2903" s="1"/>
      <c r="CU2903" s="1"/>
      <c r="CV2903" s="1"/>
      <c r="CW2903" s="1"/>
      <c r="CX2903" s="1"/>
      <c r="CY2903" s="1"/>
      <c r="CZ2903" s="1"/>
      <c r="DA2903" s="1"/>
      <c r="DB2903" s="1"/>
      <c r="DC2903" s="1"/>
      <c r="DD2903" s="1"/>
      <c r="DE2903" s="1"/>
      <c r="DF2903" s="1"/>
      <c r="DG2903" s="1"/>
      <c r="DH2903" s="1"/>
      <c r="DI2903" s="1"/>
      <c r="DJ2903" s="1"/>
      <c r="DK2903" s="1"/>
      <c r="DL2903" s="1"/>
      <c r="DM2903" s="1"/>
      <c r="DN2903" s="1"/>
      <c r="DO2903" s="1"/>
      <c r="DP2903" s="1"/>
      <c r="DQ2903" s="1"/>
      <c r="DR2903" s="1"/>
      <c r="DS2903" s="1"/>
      <c r="DT2903" s="1"/>
      <c r="DU2903" s="1"/>
      <c r="DV2903" s="1"/>
      <c r="DW2903" s="1"/>
      <c r="DX2903" s="1"/>
      <c r="DY2903" s="1"/>
      <c r="DZ2903" s="1"/>
      <c r="EA2903" s="1"/>
      <c r="EB2903" s="1"/>
      <c r="EC2903" s="1"/>
      <c r="ED2903" s="1"/>
      <c r="EE2903" s="1"/>
      <c r="EF2903" s="1"/>
      <c r="EG2903" s="1"/>
      <c r="EH2903" s="1"/>
      <c r="EI2903" s="1"/>
      <c r="EJ2903" s="1"/>
      <c r="EK2903" s="1"/>
      <c r="EL2903" s="1"/>
      <c r="EM2903" s="1"/>
      <c r="EN2903" s="1"/>
      <c r="EO2903" s="1"/>
      <c r="EP2903" s="1"/>
      <c r="EQ2903" s="1"/>
      <c r="ER2903" s="1"/>
      <c r="ES2903" s="1"/>
      <c r="ET2903" s="1"/>
      <c r="EU2903" s="1"/>
      <c r="EV2903" s="1"/>
      <c r="EW2903" s="1"/>
      <c r="EX2903" s="1"/>
      <c r="EY2903" s="1"/>
      <c r="EZ2903" s="1"/>
      <c r="FA2903" s="1"/>
      <c r="FB2903" s="1"/>
      <c r="FC2903" s="1"/>
      <c r="FD2903" s="1"/>
      <c r="FE2903" s="1"/>
      <c r="FF2903" s="1"/>
      <c r="FG2903" s="1"/>
      <c r="FH2903" s="1"/>
      <c r="FI2903" s="1"/>
      <c r="FJ2903" s="1"/>
      <c r="FK2903" s="1"/>
      <c r="FL2903" s="1"/>
      <c r="FM2903" s="1"/>
      <c r="FN2903" s="1"/>
      <c r="FO2903" s="1"/>
      <c r="FP2903" s="1"/>
      <c r="FQ2903" s="1"/>
      <c r="FR2903" s="1"/>
      <c r="FS2903" s="1"/>
      <c r="FT2903" s="1"/>
      <c r="FU2903" s="1"/>
      <c r="FV2903" s="1"/>
      <c r="FW2903" s="1"/>
      <c r="FX2903" s="1"/>
      <c r="FY2903" s="1"/>
      <c r="FZ2903" s="1"/>
      <c r="GA2903" s="1"/>
      <c r="GB2903" s="1"/>
      <c r="GC2903" s="1"/>
      <c r="GD2903" s="1"/>
      <c r="GE2903" s="1"/>
      <c r="GF2903" s="1"/>
      <c r="GG2903" s="1"/>
      <c r="GH2903" s="1"/>
      <c r="GI2903" s="1"/>
      <c r="GJ2903" s="1"/>
      <c r="GK2903"/>
      <c r="GL2903"/>
      <c r="GM2903"/>
      <c r="GN2903"/>
      <c r="GO2903"/>
      <c r="GP2903"/>
      <c r="GQ2903"/>
      <c r="GR2903"/>
      <c r="GS2903"/>
      <c r="GT2903"/>
      <c r="GU2903"/>
      <c r="GV2903"/>
      <c r="GW2903"/>
      <c r="GX2903"/>
      <c r="GY2903"/>
      <c r="GZ2903"/>
      <c r="HA2903"/>
      <c r="HB2903"/>
      <c r="HC2903"/>
      <c r="HD2903"/>
      <c r="HE2903"/>
    </row>
    <row r="2904" spans="6:213" s="19" customFormat="1" x14ac:dyDescent="0.25">
      <c r="F2904" s="20"/>
      <c r="G2904" s="20"/>
      <c r="H2904" s="20"/>
      <c r="I2904" s="20"/>
      <c r="J2904" s="21"/>
      <c r="K2904" s="21"/>
      <c r="L2904" s="20"/>
      <c r="M2904" s="20"/>
      <c r="N2904" s="22"/>
      <c r="O2904" s="22"/>
      <c r="P2904" s="22"/>
      <c r="Q2904" s="22"/>
      <c r="U2904" s="20"/>
      <c r="V2904" s="20"/>
      <c r="W2904" s="20"/>
      <c r="X2904" s="27"/>
      <c r="Y2904" s="253"/>
      <c r="Z2904" s="30"/>
      <c r="AA2904" s="30"/>
      <c r="AB2904" s="31"/>
      <c r="AC2904" s="31"/>
      <c r="AD2904" s="31"/>
      <c r="AE2904" s="31"/>
      <c r="AF2904" s="31"/>
      <c r="AG2904" s="241"/>
      <c r="AH2904" s="31"/>
      <c r="AI2904" s="31"/>
      <c r="AJ2904" s="31"/>
      <c r="AK2904" s="31"/>
      <c r="AL2904" s="120"/>
      <c r="AM2904" s="25"/>
      <c r="AN2904" s="25"/>
      <c r="AO2904" s="25"/>
      <c r="AP2904" s="25"/>
      <c r="AQ2904"/>
      <c r="AR2904" s="25"/>
      <c r="AS2904" s="31"/>
      <c r="AT2904" s="25"/>
      <c r="AU2904" s="25"/>
      <c r="AV2904" s="31"/>
      <c r="BC2904" s="1"/>
      <c r="BD2904"/>
      <c r="BE2904"/>
      <c r="BF2904" s="1"/>
      <c r="BG2904"/>
      <c r="BH2904"/>
      <c r="BI2904"/>
      <c r="BJ2904" s="1"/>
      <c r="BK2904" s="1"/>
      <c r="BL2904"/>
      <c r="BM2904" s="1"/>
      <c r="BN2904" s="1"/>
      <c r="BO2904" s="1"/>
      <c r="BP2904" s="1"/>
      <c r="BQ2904" s="1"/>
      <c r="BR2904" s="1"/>
      <c r="BS2904" s="1"/>
      <c r="BT2904" s="22"/>
      <c r="BU2904" s="1"/>
      <c r="BV2904" s="1"/>
      <c r="BW2904" s="1"/>
      <c r="BX2904" s="1"/>
      <c r="BY2904" s="1"/>
      <c r="BZ2904" s="1"/>
      <c r="CA2904" s="1"/>
      <c r="CB2904" s="1"/>
      <c r="CC2904" s="1"/>
      <c r="CD2904" s="1"/>
      <c r="CE2904" s="1"/>
      <c r="CF2904" s="1"/>
      <c r="CG2904" s="1"/>
      <c r="CH2904" s="1"/>
      <c r="CI2904" s="1"/>
      <c r="CJ2904" s="1"/>
      <c r="CK2904" s="1"/>
      <c r="CL2904" s="1"/>
      <c r="CM2904" s="1"/>
      <c r="CN2904" s="1"/>
      <c r="CO2904" s="1"/>
      <c r="CP2904" s="1"/>
      <c r="CQ2904" s="1"/>
      <c r="CR2904" s="1"/>
      <c r="CS2904" s="1"/>
      <c r="CT2904" s="1"/>
      <c r="CU2904" s="1"/>
      <c r="CV2904" s="1"/>
      <c r="CW2904" s="1"/>
      <c r="CX2904" s="1"/>
      <c r="CY2904" s="1"/>
      <c r="CZ2904" s="1"/>
      <c r="DA2904" s="1"/>
      <c r="DB2904" s="1"/>
      <c r="DC2904" s="1"/>
      <c r="DD2904" s="1"/>
      <c r="DE2904" s="1"/>
      <c r="DF2904" s="1"/>
      <c r="DG2904" s="1"/>
      <c r="DH2904" s="1"/>
      <c r="DI2904" s="1"/>
      <c r="DJ2904" s="1"/>
      <c r="DK2904" s="1"/>
      <c r="DL2904" s="1"/>
      <c r="DM2904" s="1"/>
      <c r="DN2904" s="1"/>
      <c r="DO2904" s="1"/>
      <c r="DP2904" s="1"/>
      <c r="DQ2904" s="1"/>
      <c r="DR2904" s="1"/>
      <c r="DS2904" s="1"/>
      <c r="DT2904" s="1"/>
      <c r="DU2904" s="1"/>
      <c r="DV2904" s="1"/>
      <c r="DW2904" s="1"/>
      <c r="DX2904" s="1"/>
      <c r="DY2904" s="1"/>
      <c r="DZ2904" s="1"/>
      <c r="EA2904" s="1"/>
      <c r="EB2904" s="1"/>
      <c r="EC2904" s="1"/>
      <c r="ED2904" s="1"/>
      <c r="EE2904" s="1"/>
      <c r="EF2904" s="1"/>
      <c r="EG2904" s="1"/>
      <c r="EH2904" s="1"/>
      <c r="EI2904" s="1"/>
      <c r="EJ2904" s="1"/>
      <c r="EK2904" s="1"/>
      <c r="EL2904" s="1"/>
      <c r="EM2904" s="1"/>
      <c r="EN2904" s="1"/>
      <c r="EO2904" s="1"/>
      <c r="EP2904" s="1"/>
      <c r="EQ2904" s="1"/>
      <c r="ER2904" s="1"/>
      <c r="ES2904" s="1"/>
      <c r="ET2904" s="1"/>
      <c r="EU2904" s="1"/>
      <c r="EV2904" s="1"/>
      <c r="EW2904" s="1"/>
      <c r="EX2904" s="1"/>
      <c r="EY2904" s="1"/>
      <c r="EZ2904" s="1"/>
      <c r="FA2904" s="1"/>
      <c r="FB2904" s="1"/>
      <c r="FC2904" s="1"/>
      <c r="FD2904" s="1"/>
      <c r="FE2904" s="1"/>
      <c r="FF2904" s="1"/>
      <c r="FG2904" s="1"/>
      <c r="FH2904" s="1"/>
      <c r="FI2904" s="1"/>
      <c r="FJ2904" s="1"/>
      <c r="FK2904" s="1"/>
      <c r="FL2904" s="1"/>
      <c r="FM2904" s="1"/>
      <c r="FN2904" s="1"/>
      <c r="FO2904" s="1"/>
      <c r="FP2904" s="1"/>
      <c r="FQ2904" s="1"/>
      <c r="FR2904" s="1"/>
      <c r="FS2904" s="1"/>
      <c r="FT2904" s="1"/>
      <c r="FU2904" s="1"/>
      <c r="FV2904" s="1"/>
      <c r="FW2904" s="1"/>
      <c r="FX2904" s="1"/>
      <c r="FY2904" s="1"/>
      <c r="FZ2904" s="1"/>
      <c r="GA2904" s="1"/>
      <c r="GB2904" s="1"/>
      <c r="GC2904" s="1"/>
      <c r="GD2904" s="1"/>
      <c r="GE2904" s="1"/>
      <c r="GF2904" s="1"/>
      <c r="GG2904" s="1"/>
      <c r="GH2904" s="1"/>
      <c r="GI2904" s="1"/>
      <c r="GJ2904" s="1"/>
      <c r="GK2904"/>
      <c r="GL2904"/>
      <c r="GM2904"/>
      <c r="GN2904"/>
      <c r="GO2904"/>
      <c r="GP2904"/>
      <c r="GQ2904"/>
      <c r="GR2904"/>
      <c r="GS2904"/>
      <c r="GT2904"/>
      <c r="GU2904"/>
      <c r="GV2904"/>
      <c r="GW2904"/>
      <c r="GX2904"/>
      <c r="GY2904"/>
      <c r="GZ2904"/>
      <c r="HA2904"/>
      <c r="HB2904"/>
      <c r="HC2904"/>
      <c r="HD2904"/>
      <c r="HE2904"/>
    </row>
    <row r="2905" spans="6:213" s="19" customFormat="1" x14ac:dyDescent="0.25">
      <c r="F2905" s="20"/>
      <c r="G2905" s="20"/>
      <c r="H2905" s="20"/>
      <c r="I2905" s="20"/>
      <c r="J2905" s="21"/>
      <c r="K2905" s="21"/>
      <c r="L2905" s="20"/>
      <c r="M2905" s="20"/>
      <c r="N2905" s="22"/>
      <c r="O2905" s="22"/>
      <c r="P2905" s="22"/>
      <c r="Q2905" s="22"/>
      <c r="U2905" s="20"/>
      <c r="V2905" s="20"/>
      <c r="W2905" s="20"/>
      <c r="X2905" s="27"/>
      <c r="Y2905" s="253"/>
      <c r="Z2905" s="30"/>
      <c r="AA2905" s="30"/>
      <c r="AB2905" s="31"/>
      <c r="AC2905" s="31"/>
      <c r="AD2905" s="31"/>
      <c r="AE2905" s="31"/>
      <c r="AF2905" s="31"/>
      <c r="AG2905" s="241"/>
      <c r="AH2905" s="31"/>
      <c r="AI2905" s="31"/>
      <c r="AJ2905" s="31"/>
      <c r="AK2905" s="31"/>
      <c r="AL2905" s="120"/>
      <c r="AM2905" s="25"/>
      <c r="AN2905" s="25"/>
      <c r="AO2905" s="25"/>
      <c r="AP2905" s="25"/>
      <c r="AQ2905"/>
      <c r="AR2905" s="25"/>
      <c r="AS2905" s="31"/>
      <c r="AT2905" s="25"/>
      <c r="AU2905" s="25"/>
      <c r="AV2905" s="31"/>
      <c r="BC2905" s="1"/>
      <c r="BD2905"/>
      <c r="BE2905"/>
      <c r="BF2905" s="1"/>
      <c r="BG2905"/>
      <c r="BH2905"/>
      <c r="BI2905"/>
      <c r="BJ2905" s="1"/>
      <c r="BK2905" s="1"/>
      <c r="BL2905"/>
      <c r="BM2905" s="1"/>
      <c r="BN2905" s="1"/>
      <c r="BO2905" s="1"/>
      <c r="BP2905" s="1"/>
      <c r="BQ2905" s="1"/>
      <c r="BR2905" s="1"/>
      <c r="BS2905" s="1"/>
      <c r="BT2905" s="22"/>
      <c r="BU2905" s="1"/>
      <c r="BV2905" s="1"/>
      <c r="BW2905" s="1"/>
      <c r="BX2905" s="1"/>
      <c r="BY2905" s="1"/>
      <c r="BZ2905" s="1"/>
      <c r="CA2905" s="1"/>
      <c r="CB2905" s="1"/>
      <c r="CC2905" s="1"/>
      <c r="CD2905" s="1"/>
      <c r="CE2905" s="1"/>
      <c r="CF2905" s="1"/>
      <c r="CG2905" s="1"/>
      <c r="CH2905" s="1"/>
      <c r="CI2905" s="1"/>
      <c r="CJ2905" s="1"/>
      <c r="CK2905" s="1"/>
      <c r="CL2905" s="1"/>
      <c r="CM2905" s="1"/>
      <c r="CN2905" s="1"/>
      <c r="CO2905" s="1"/>
      <c r="CP2905" s="1"/>
      <c r="CQ2905" s="1"/>
      <c r="CR2905" s="1"/>
      <c r="CS2905" s="1"/>
      <c r="CT2905" s="1"/>
      <c r="CU2905" s="1"/>
      <c r="CV2905" s="1"/>
      <c r="CW2905" s="1"/>
      <c r="CX2905" s="1"/>
      <c r="CY2905" s="1"/>
      <c r="CZ2905" s="1"/>
      <c r="DA2905" s="1"/>
      <c r="DB2905" s="1"/>
      <c r="DC2905" s="1"/>
      <c r="DD2905" s="1"/>
      <c r="DE2905" s="1"/>
      <c r="DF2905" s="1"/>
      <c r="DG2905" s="1"/>
      <c r="DH2905" s="1"/>
      <c r="DI2905" s="1"/>
      <c r="DJ2905" s="1"/>
      <c r="DK2905" s="1"/>
      <c r="DL2905" s="1"/>
      <c r="DM2905" s="1"/>
      <c r="DN2905" s="1"/>
      <c r="DO2905" s="1"/>
      <c r="DP2905" s="1"/>
      <c r="DQ2905" s="1"/>
      <c r="DR2905" s="1"/>
      <c r="DS2905" s="1"/>
      <c r="DT2905" s="1"/>
      <c r="DU2905" s="1"/>
      <c r="DV2905" s="1"/>
      <c r="DW2905" s="1"/>
      <c r="DX2905" s="1"/>
      <c r="DY2905" s="1"/>
      <c r="DZ2905" s="1"/>
      <c r="EA2905" s="1"/>
      <c r="EB2905" s="1"/>
      <c r="EC2905" s="1"/>
      <c r="ED2905" s="1"/>
      <c r="EE2905" s="1"/>
      <c r="EF2905" s="1"/>
      <c r="EG2905" s="1"/>
      <c r="EH2905" s="1"/>
      <c r="EI2905" s="1"/>
      <c r="EJ2905" s="1"/>
      <c r="EK2905" s="1"/>
      <c r="EL2905" s="1"/>
      <c r="EM2905" s="1"/>
      <c r="EN2905" s="1"/>
      <c r="EO2905" s="1"/>
      <c r="EP2905" s="1"/>
      <c r="EQ2905" s="1"/>
      <c r="ER2905" s="1"/>
      <c r="ES2905" s="1"/>
      <c r="ET2905" s="1"/>
      <c r="EU2905" s="1"/>
      <c r="EV2905" s="1"/>
      <c r="EW2905" s="1"/>
      <c r="EX2905" s="1"/>
      <c r="EY2905" s="1"/>
      <c r="EZ2905" s="1"/>
      <c r="FA2905" s="1"/>
      <c r="FB2905" s="1"/>
      <c r="FC2905" s="1"/>
      <c r="FD2905" s="1"/>
      <c r="FE2905" s="1"/>
      <c r="FF2905" s="1"/>
      <c r="FG2905" s="1"/>
      <c r="FH2905" s="1"/>
      <c r="FI2905" s="1"/>
      <c r="FJ2905" s="1"/>
      <c r="FK2905" s="1"/>
      <c r="FL2905" s="1"/>
      <c r="FM2905" s="1"/>
      <c r="FN2905" s="1"/>
      <c r="FO2905" s="1"/>
      <c r="FP2905" s="1"/>
      <c r="FQ2905" s="1"/>
      <c r="FR2905" s="1"/>
      <c r="FS2905" s="1"/>
      <c r="FT2905" s="1"/>
      <c r="FU2905" s="1"/>
      <c r="FV2905" s="1"/>
      <c r="FW2905" s="1"/>
      <c r="FX2905" s="1"/>
      <c r="FY2905" s="1"/>
      <c r="FZ2905" s="1"/>
      <c r="GA2905" s="1"/>
      <c r="GB2905" s="1"/>
      <c r="GC2905" s="1"/>
      <c r="GD2905" s="1"/>
      <c r="GE2905" s="1"/>
      <c r="GF2905" s="1"/>
      <c r="GG2905" s="1"/>
      <c r="GH2905" s="1"/>
      <c r="GI2905" s="1"/>
      <c r="GJ2905" s="1"/>
      <c r="GK2905"/>
      <c r="GL2905"/>
      <c r="GM2905"/>
      <c r="GN2905"/>
      <c r="GO2905"/>
      <c r="GP2905"/>
      <c r="GQ2905"/>
      <c r="GR2905"/>
      <c r="GS2905"/>
      <c r="GT2905"/>
      <c r="GU2905"/>
      <c r="GV2905"/>
      <c r="GW2905"/>
      <c r="GX2905"/>
      <c r="GY2905"/>
      <c r="GZ2905"/>
      <c r="HA2905"/>
      <c r="HB2905"/>
      <c r="HC2905"/>
      <c r="HD2905"/>
      <c r="HE2905"/>
    </row>
    <row r="2906" spans="6:213" s="19" customFormat="1" x14ac:dyDescent="0.25">
      <c r="F2906" s="20"/>
      <c r="G2906" s="20"/>
      <c r="H2906" s="20"/>
      <c r="I2906" s="20"/>
      <c r="J2906" s="21"/>
      <c r="K2906" s="21"/>
      <c r="L2906" s="20"/>
      <c r="M2906" s="20"/>
      <c r="N2906" s="22"/>
      <c r="O2906" s="22"/>
      <c r="P2906" s="22"/>
      <c r="Q2906" s="22"/>
      <c r="U2906" s="20"/>
      <c r="V2906" s="20"/>
      <c r="W2906" s="20"/>
      <c r="X2906" s="27"/>
      <c r="Y2906" s="253"/>
      <c r="Z2906" s="30"/>
      <c r="AA2906" s="30"/>
      <c r="AB2906" s="31"/>
      <c r="AC2906" s="31"/>
      <c r="AD2906" s="31"/>
      <c r="AE2906" s="31"/>
      <c r="AF2906" s="31"/>
      <c r="AG2906" s="241"/>
      <c r="AH2906" s="31"/>
      <c r="AI2906" s="31"/>
      <c r="AJ2906" s="31"/>
      <c r="AK2906" s="31"/>
      <c r="AL2906" s="120"/>
      <c r="AM2906" s="25"/>
      <c r="AN2906" s="25"/>
      <c r="AO2906" s="25"/>
      <c r="AP2906" s="25"/>
      <c r="AQ2906"/>
      <c r="AR2906" s="25"/>
      <c r="AS2906" s="31"/>
      <c r="AT2906" s="25"/>
      <c r="AU2906" s="25"/>
      <c r="AV2906" s="31"/>
      <c r="BC2906" s="1"/>
      <c r="BD2906"/>
      <c r="BE2906"/>
      <c r="BF2906" s="1"/>
      <c r="BG2906"/>
      <c r="BH2906"/>
      <c r="BI2906"/>
      <c r="BJ2906" s="1"/>
      <c r="BK2906" s="1"/>
      <c r="BL2906"/>
      <c r="BM2906" s="1"/>
      <c r="BN2906" s="1"/>
      <c r="BO2906" s="1"/>
      <c r="BP2906" s="1"/>
      <c r="BQ2906" s="1"/>
      <c r="BR2906" s="1"/>
      <c r="BS2906" s="1"/>
      <c r="BT2906" s="22"/>
      <c r="BU2906" s="1"/>
      <c r="BV2906" s="1"/>
      <c r="BW2906" s="1"/>
      <c r="BX2906" s="1"/>
      <c r="BY2906" s="1"/>
      <c r="BZ2906" s="1"/>
      <c r="CA2906" s="1"/>
      <c r="CB2906" s="1"/>
      <c r="CC2906" s="1"/>
      <c r="CD2906" s="1"/>
      <c r="CE2906" s="1"/>
      <c r="CF2906" s="1"/>
      <c r="CG2906" s="1"/>
      <c r="CH2906" s="1"/>
      <c r="CI2906" s="1"/>
      <c r="CJ2906" s="1"/>
      <c r="CK2906" s="1"/>
      <c r="CL2906" s="1"/>
      <c r="CM2906" s="1"/>
      <c r="CN2906" s="1"/>
      <c r="CO2906" s="1"/>
      <c r="CP2906" s="1"/>
      <c r="CQ2906" s="1"/>
      <c r="CR2906" s="1"/>
      <c r="CS2906" s="1"/>
      <c r="CT2906" s="1"/>
      <c r="CU2906" s="1"/>
      <c r="CV2906" s="1"/>
      <c r="CW2906" s="1"/>
      <c r="CX2906" s="1"/>
      <c r="CY2906" s="1"/>
      <c r="CZ2906" s="1"/>
      <c r="DA2906" s="1"/>
      <c r="DB2906" s="1"/>
      <c r="DC2906" s="1"/>
      <c r="DD2906" s="1"/>
      <c r="DE2906" s="1"/>
      <c r="DF2906" s="1"/>
      <c r="DG2906" s="1"/>
      <c r="DH2906" s="1"/>
      <c r="DI2906" s="1"/>
      <c r="DJ2906" s="1"/>
      <c r="DK2906" s="1"/>
      <c r="DL2906" s="1"/>
      <c r="DM2906" s="1"/>
      <c r="DN2906" s="1"/>
      <c r="DO2906" s="1"/>
      <c r="DP2906" s="1"/>
      <c r="DQ2906" s="1"/>
      <c r="DR2906" s="1"/>
      <c r="DS2906" s="1"/>
      <c r="DT2906" s="1"/>
      <c r="DU2906" s="1"/>
      <c r="DV2906" s="1"/>
      <c r="DW2906" s="1"/>
      <c r="DX2906" s="1"/>
      <c r="DY2906" s="1"/>
      <c r="DZ2906" s="1"/>
      <c r="EA2906" s="1"/>
      <c r="EB2906" s="1"/>
      <c r="EC2906" s="1"/>
      <c r="ED2906" s="1"/>
      <c r="EE2906" s="1"/>
      <c r="EF2906" s="1"/>
      <c r="EG2906" s="1"/>
      <c r="EH2906" s="1"/>
      <c r="EI2906" s="1"/>
      <c r="EJ2906" s="1"/>
      <c r="EK2906" s="1"/>
      <c r="EL2906" s="1"/>
      <c r="EM2906" s="1"/>
      <c r="EN2906" s="1"/>
      <c r="EO2906" s="1"/>
      <c r="EP2906" s="1"/>
      <c r="EQ2906" s="1"/>
      <c r="ER2906" s="1"/>
      <c r="ES2906" s="1"/>
      <c r="ET2906" s="1"/>
      <c r="EU2906" s="1"/>
      <c r="EV2906" s="1"/>
      <c r="EW2906" s="1"/>
      <c r="EX2906" s="1"/>
      <c r="EY2906" s="1"/>
      <c r="EZ2906" s="1"/>
      <c r="FA2906" s="1"/>
      <c r="FB2906" s="1"/>
      <c r="FC2906" s="1"/>
      <c r="FD2906" s="1"/>
      <c r="FE2906" s="1"/>
      <c r="FF2906" s="1"/>
      <c r="FG2906" s="1"/>
      <c r="FH2906" s="1"/>
      <c r="FI2906" s="1"/>
      <c r="FJ2906" s="1"/>
      <c r="FK2906" s="1"/>
      <c r="FL2906" s="1"/>
      <c r="FM2906" s="1"/>
      <c r="FN2906" s="1"/>
      <c r="FO2906" s="1"/>
      <c r="FP2906" s="1"/>
      <c r="FQ2906" s="1"/>
      <c r="FR2906" s="1"/>
      <c r="FS2906" s="1"/>
      <c r="FT2906" s="1"/>
      <c r="FU2906" s="1"/>
      <c r="FV2906" s="1"/>
      <c r="FW2906" s="1"/>
      <c r="FX2906" s="1"/>
      <c r="FY2906" s="1"/>
      <c r="FZ2906" s="1"/>
      <c r="GA2906" s="1"/>
      <c r="GB2906" s="1"/>
      <c r="GC2906" s="1"/>
      <c r="GD2906" s="1"/>
      <c r="GE2906" s="1"/>
      <c r="GF2906" s="1"/>
      <c r="GG2906" s="1"/>
      <c r="GH2906" s="1"/>
      <c r="GI2906" s="1"/>
      <c r="GJ2906" s="1"/>
      <c r="GK2906"/>
      <c r="GL2906"/>
      <c r="GM2906"/>
      <c r="GN2906"/>
      <c r="GO2906"/>
      <c r="GP2906"/>
      <c r="GQ2906"/>
      <c r="GR2906"/>
      <c r="GS2906"/>
      <c r="GT2906"/>
      <c r="GU2906"/>
      <c r="GV2906"/>
      <c r="GW2906"/>
      <c r="GX2906"/>
      <c r="GY2906"/>
      <c r="GZ2906"/>
      <c r="HA2906"/>
      <c r="HB2906"/>
      <c r="HC2906"/>
      <c r="HD2906"/>
      <c r="HE2906"/>
    </row>
    <row r="2907" spans="6:213" s="19" customFormat="1" x14ac:dyDescent="0.25">
      <c r="F2907" s="20"/>
      <c r="G2907" s="20"/>
      <c r="H2907" s="20"/>
      <c r="I2907" s="20"/>
      <c r="J2907" s="21"/>
      <c r="K2907" s="21"/>
      <c r="L2907" s="20"/>
      <c r="M2907" s="20"/>
      <c r="N2907" s="22"/>
      <c r="O2907" s="22"/>
      <c r="P2907" s="22"/>
      <c r="Q2907" s="22"/>
      <c r="U2907" s="20"/>
      <c r="V2907" s="20"/>
      <c r="W2907" s="20"/>
      <c r="X2907" s="27"/>
      <c r="Y2907" s="253"/>
      <c r="Z2907" s="30"/>
      <c r="AA2907" s="30"/>
      <c r="AB2907" s="31"/>
      <c r="AC2907" s="31"/>
      <c r="AD2907" s="31"/>
      <c r="AE2907" s="31"/>
      <c r="AF2907" s="31"/>
      <c r="AG2907" s="241"/>
      <c r="AH2907" s="31"/>
      <c r="AI2907" s="31"/>
      <c r="AJ2907" s="31"/>
      <c r="AK2907" s="31"/>
      <c r="AL2907" s="120"/>
      <c r="AM2907" s="25"/>
      <c r="AN2907" s="25"/>
      <c r="AO2907" s="25"/>
      <c r="AP2907" s="25"/>
      <c r="AQ2907"/>
      <c r="AR2907" s="25"/>
      <c r="AS2907" s="31"/>
      <c r="AT2907" s="25"/>
      <c r="AU2907" s="25"/>
      <c r="AV2907" s="31"/>
      <c r="BC2907" s="1"/>
      <c r="BD2907"/>
      <c r="BE2907"/>
      <c r="BF2907" s="1"/>
      <c r="BG2907"/>
      <c r="BH2907"/>
      <c r="BI2907"/>
      <c r="BJ2907" s="1"/>
      <c r="BK2907" s="1"/>
      <c r="BL2907"/>
      <c r="BM2907" s="1"/>
      <c r="BN2907" s="1"/>
      <c r="BO2907" s="1"/>
      <c r="BP2907" s="1"/>
      <c r="BQ2907" s="1"/>
      <c r="BR2907" s="1"/>
      <c r="BS2907" s="1"/>
      <c r="BT2907" s="22"/>
      <c r="BU2907" s="1"/>
      <c r="BV2907" s="1"/>
      <c r="BW2907" s="1"/>
      <c r="BX2907" s="1"/>
      <c r="BY2907" s="1"/>
      <c r="BZ2907" s="1"/>
      <c r="CA2907" s="1"/>
      <c r="CB2907" s="1"/>
      <c r="CC2907" s="1"/>
      <c r="CD2907" s="1"/>
      <c r="CE2907" s="1"/>
      <c r="CF2907" s="1"/>
      <c r="CG2907" s="1"/>
      <c r="CH2907" s="1"/>
      <c r="CI2907" s="1"/>
      <c r="CJ2907" s="1"/>
      <c r="CK2907" s="1"/>
      <c r="CL2907" s="1"/>
      <c r="CM2907" s="1"/>
      <c r="CN2907" s="1"/>
      <c r="CO2907" s="1"/>
      <c r="CP2907" s="1"/>
      <c r="CQ2907" s="1"/>
      <c r="CR2907" s="1"/>
      <c r="CS2907" s="1"/>
      <c r="CT2907" s="1"/>
      <c r="CU2907" s="1"/>
      <c r="CV2907" s="1"/>
      <c r="CW2907" s="1"/>
      <c r="CX2907" s="1"/>
      <c r="CY2907" s="1"/>
      <c r="CZ2907" s="1"/>
      <c r="DA2907" s="1"/>
      <c r="DB2907" s="1"/>
      <c r="DC2907" s="1"/>
      <c r="DD2907" s="1"/>
      <c r="DE2907" s="1"/>
      <c r="DF2907" s="1"/>
      <c r="DG2907" s="1"/>
      <c r="DH2907" s="1"/>
      <c r="DI2907" s="1"/>
      <c r="DJ2907" s="1"/>
      <c r="DK2907" s="1"/>
      <c r="DL2907" s="1"/>
      <c r="DM2907" s="1"/>
      <c r="DN2907" s="1"/>
      <c r="DO2907" s="1"/>
      <c r="DP2907" s="1"/>
      <c r="DQ2907" s="1"/>
      <c r="DR2907" s="1"/>
      <c r="DS2907" s="1"/>
      <c r="DT2907" s="1"/>
      <c r="DU2907" s="1"/>
      <c r="DV2907" s="1"/>
      <c r="DW2907" s="1"/>
      <c r="DX2907" s="1"/>
      <c r="DY2907" s="1"/>
      <c r="DZ2907" s="1"/>
      <c r="EA2907" s="1"/>
      <c r="EB2907" s="1"/>
      <c r="EC2907" s="1"/>
      <c r="ED2907" s="1"/>
      <c r="EE2907" s="1"/>
      <c r="EF2907" s="1"/>
      <c r="EG2907" s="1"/>
      <c r="EH2907" s="1"/>
      <c r="EI2907" s="1"/>
      <c r="EJ2907" s="1"/>
      <c r="EK2907" s="1"/>
      <c r="EL2907" s="1"/>
      <c r="EM2907" s="1"/>
      <c r="EN2907" s="1"/>
      <c r="EO2907" s="1"/>
      <c r="EP2907" s="1"/>
      <c r="EQ2907" s="1"/>
      <c r="ER2907" s="1"/>
      <c r="ES2907" s="1"/>
      <c r="ET2907" s="1"/>
      <c r="EU2907" s="1"/>
      <c r="EV2907" s="1"/>
      <c r="EW2907" s="1"/>
      <c r="EX2907" s="1"/>
      <c r="EY2907" s="1"/>
      <c r="EZ2907" s="1"/>
      <c r="FA2907" s="1"/>
      <c r="FB2907" s="1"/>
      <c r="FC2907" s="1"/>
      <c r="FD2907" s="1"/>
      <c r="FE2907" s="1"/>
      <c r="FF2907" s="1"/>
      <c r="FG2907" s="1"/>
      <c r="FH2907" s="1"/>
      <c r="FI2907" s="1"/>
      <c r="FJ2907" s="1"/>
      <c r="FK2907" s="1"/>
      <c r="FL2907" s="1"/>
      <c r="FM2907" s="1"/>
      <c r="FN2907" s="1"/>
      <c r="FO2907" s="1"/>
      <c r="FP2907" s="1"/>
      <c r="FQ2907" s="1"/>
      <c r="FR2907" s="1"/>
      <c r="FS2907" s="1"/>
      <c r="FT2907" s="1"/>
      <c r="FU2907" s="1"/>
      <c r="FV2907" s="1"/>
      <c r="FW2907" s="1"/>
      <c r="FX2907" s="1"/>
      <c r="FY2907" s="1"/>
      <c r="FZ2907" s="1"/>
      <c r="GA2907" s="1"/>
      <c r="GB2907" s="1"/>
      <c r="GC2907" s="1"/>
      <c r="GD2907" s="1"/>
      <c r="GE2907" s="1"/>
      <c r="GF2907" s="1"/>
      <c r="GG2907" s="1"/>
      <c r="GH2907" s="1"/>
      <c r="GI2907" s="1"/>
      <c r="GJ2907" s="1"/>
      <c r="GK2907"/>
      <c r="GL2907"/>
      <c r="GM2907"/>
      <c r="GN2907"/>
      <c r="GO2907"/>
      <c r="GP2907"/>
      <c r="GQ2907"/>
      <c r="GR2907"/>
      <c r="GS2907"/>
      <c r="GT2907"/>
      <c r="GU2907"/>
      <c r="GV2907"/>
      <c r="GW2907"/>
      <c r="GX2907"/>
      <c r="GY2907"/>
      <c r="GZ2907"/>
      <c r="HA2907"/>
      <c r="HB2907"/>
      <c r="HC2907"/>
      <c r="HD2907"/>
      <c r="HE2907"/>
    </row>
    <row r="2908" spans="6:213" s="19" customFormat="1" x14ac:dyDescent="0.25">
      <c r="F2908" s="20"/>
      <c r="G2908" s="20"/>
      <c r="H2908" s="20"/>
      <c r="I2908" s="20"/>
      <c r="J2908" s="21"/>
      <c r="K2908" s="21"/>
      <c r="L2908" s="20"/>
      <c r="M2908" s="20"/>
      <c r="N2908" s="22"/>
      <c r="O2908" s="22"/>
      <c r="P2908" s="22"/>
      <c r="Q2908" s="22"/>
      <c r="U2908" s="20"/>
      <c r="V2908" s="20"/>
      <c r="W2908" s="20"/>
      <c r="X2908" s="27"/>
      <c r="Y2908" s="253"/>
      <c r="Z2908" s="30"/>
      <c r="AA2908" s="30"/>
      <c r="AB2908" s="31"/>
      <c r="AC2908" s="31"/>
      <c r="AD2908" s="31"/>
      <c r="AE2908" s="31"/>
      <c r="AF2908" s="31"/>
      <c r="AG2908" s="241"/>
      <c r="AH2908" s="31"/>
      <c r="AI2908" s="31"/>
      <c r="AJ2908" s="31"/>
      <c r="AK2908" s="31"/>
      <c r="AL2908" s="120"/>
      <c r="AM2908" s="25"/>
      <c r="AN2908" s="25"/>
      <c r="AO2908" s="25"/>
      <c r="AP2908" s="25"/>
      <c r="AQ2908"/>
      <c r="AR2908" s="25"/>
      <c r="AS2908" s="31"/>
      <c r="AT2908" s="25"/>
      <c r="AU2908" s="25"/>
      <c r="AV2908" s="31"/>
      <c r="BC2908" s="1"/>
      <c r="BD2908"/>
      <c r="BE2908"/>
      <c r="BF2908" s="1"/>
      <c r="BG2908"/>
      <c r="BH2908"/>
      <c r="BI2908"/>
      <c r="BJ2908" s="1"/>
      <c r="BK2908" s="1"/>
      <c r="BL2908"/>
      <c r="BM2908" s="1"/>
      <c r="BN2908" s="1"/>
      <c r="BO2908" s="1"/>
      <c r="BP2908" s="1"/>
      <c r="BQ2908" s="1"/>
      <c r="BR2908" s="1"/>
      <c r="BS2908" s="1"/>
      <c r="BT2908" s="22"/>
      <c r="BU2908" s="1"/>
      <c r="BV2908" s="1"/>
      <c r="BW2908" s="1"/>
      <c r="BX2908" s="1"/>
      <c r="BY2908" s="1"/>
      <c r="BZ2908" s="1"/>
      <c r="CA2908" s="1"/>
      <c r="CB2908" s="1"/>
      <c r="CC2908" s="1"/>
      <c r="CD2908" s="1"/>
      <c r="CE2908" s="1"/>
      <c r="CF2908" s="1"/>
      <c r="CG2908" s="1"/>
      <c r="CH2908" s="1"/>
      <c r="CI2908" s="1"/>
      <c r="CJ2908" s="1"/>
      <c r="CK2908" s="1"/>
      <c r="CL2908" s="1"/>
      <c r="CM2908" s="1"/>
      <c r="CN2908" s="1"/>
      <c r="CO2908" s="1"/>
      <c r="CP2908" s="1"/>
      <c r="CQ2908" s="1"/>
      <c r="CR2908" s="1"/>
      <c r="CS2908" s="1"/>
      <c r="CT2908" s="1"/>
      <c r="CU2908" s="1"/>
      <c r="CV2908" s="1"/>
      <c r="CW2908" s="1"/>
      <c r="CX2908" s="1"/>
      <c r="CY2908" s="1"/>
      <c r="CZ2908" s="1"/>
      <c r="DA2908" s="1"/>
      <c r="DB2908" s="1"/>
      <c r="DC2908" s="1"/>
      <c r="DD2908" s="1"/>
      <c r="DE2908" s="1"/>
      <c r="DF2908" s="1"/>
      <c r="DG2908" s="1"/>
      <c r="DH2908" s="1"/>
      <c r="DI2908" s="1"/>
      <c r="DJ2908" s="1"/>
      <c r="DK2908" s="1"/>
      <c r="DL2908" s="1"/>
      <c r="DM2908" s="1"/>
      <c r="DN2908" s="1"/>
      <c r="DO2908" s="1"/>
      <c r="DP2908" s="1"/>
      <c r="DQ2908" s="1"/>
      <c r="DR2908" s="1"/>
      <c r="DS2908" s="1"/>
      <c r="DT2908" s="1"/>
      <c r="DU2908" s="1"/>
      <c r="DV2908" s="1"/>
      <c r="DW2908" s="1"/>
      <c r="DX2908" s="1"/>
      <c r="DY2908" s="1"/>
      <c r="DZ2908" s="1"/>
      <c r="EA2908" s="1"/>
      <c r="EB2908" s="1"/>
      <c r="EC2908" s="1"/>
      <c r="ED2908" s="1"/>
      <c r="EE2908" s="1"/>
      <c r="EF2908" s="1"/>
      <c r="EG2908" s="1"/>
      <c r="EH2908" s="1"/>
      <c r="EI2908" s="1"/>
      <c r="EJ2908" s="1"/>
      <c r="EK2908" s="1"/>
      <c r="EL2908" s="1"/>
      <c r="EM2908" s="1"/>
      <c r="EN2908" s="1"/>
      <c r="EO2908" s="1"/>
      <c r="EP2908" s="1"/>
      <c r="EQ2908" s="1"/>
      <c r="ER2908" s="1"/>
      <c r="ES2908" s="1"/>
      <c r="ET2908" s="1"/>
      <c r="EU2908" s="1"/>
      <c r="EV2908" s="1"/>
      <c r="EW2908" s="1"/>
      <c r="EX2908" s="1"/>
      <c r="EY2908" s="1"/>
      <c r="EZ2908" s="1"/>
      <c r="FA2908" s="1"/>
      <c r="FB2908" s="1"/>
      <c r="FC2908" s="1"/>
      <c r="FD2908" s="1"/>
      <c r="FE2908" s="1"/>
      <c r="FF2908" s="1"/>
      <c r="FG2908" s="1"/>
      <c r="FH2908" s="1"/>
      <c r="FI2908" s="1"/>
      <c r="FJ2908" s="1"/>
      <c r="FK2908" s="1"/>
      <c r="FL2908" s="1"/>
      <c r="FM2908" s="1"/>
      <c r="FN2908" s="1"/>
      <c r="FO2908" s="1"/>
      <c r="FP2908" s="1"/>
      <c r="FQ2908" s="1"/>
      <c r="FR2908" s="1"/>
      <c r="FS2908" s="1"/>
      <c r="FT2908" s="1"/>
      <c r="FU2908" s="1"/>
      <c r="FV2908" s="1"/>
      <c r="FW2908" s="1"/>
      <c r="FX2908" s="1"/>
      <c r="FY2908" s="1"/>
      <c r="FZ2908" s="1"/>
      <c r="GA2908" s="1"/>
      <c r="GB2908" s="1"/>
      <c r="GC2908" s="1"/>
      <c r="GD2908" s="1"/>
      <c r="GE2908" s="1"/>
      <c r="GF2908" s="1"/>
      <c r="GG2908" s="1"/>
      <c r="GH2908" s="1"/>
      <c r="GI2908" s="1"/>
      <c r="GJ2908" s="1"/>
      <c r="GK2908"/>
      <c r="GL2908"/>
      <c r="GM2908"/>
      <c r="GN2908"/>
      <c r="GO2908"/>
      <c r="GP2908"/>
      <c r="GQ2908"/>
      <c r="GR2908"/>
      <c r="GS2908"/>
      <c r="GT2908"/>
      <c r="GU2908"/>
      <c r="GV2908"/>
      <c r="GW2908"/>
      <c r="GX2908"/>
      <c r="GY2908"/>
      <c r="GZ2908"/>
      <c r="HA2908"/>
      <c r="HB2908"/>
      <c r="HC2908"/>
      <c r="HD2908"/>
      <c r="HE2908"/>
    </row>
    <row r="2909" spans="6:213" s="19" customFormat="1" x14ac:dyDescent="0.25">
      <c r="F2909" s="20"/>
      <c r="G2909" s="20"/>
      <c r="H2909" s="20"/>
      <c r="I2909" s="20"/>
      <c r="J2909" s="21"/>
      <c r="K2909" s="21"/>
      <c r="L2909" s="20"/>
      <c r="M2909" s="20"/>
      <c r="N2909" s="22"/>
      <c r="O2909" s="22"/>
      <c r="P2909" s="22"/>
      <c r="Q2909" s="22"/>
      <c r="U2909" s="20"/>
      <c r="V2909" s="20"/>
      <c r="W2909" s="20"/>
      <c r="X2909" s="27"/>
      <c r="Y2909" s="253"/>
      <c r="Z2909" s="30"/>
      <c r="AA2909" s="30"/>
      <c r="AB2909" s="31"/>
      <c r="AC2909" s="31"/>
      <c r="AD2909" s="31"/>
      <c r="AE2909" s="31"/>
      <c r="AF2909" s="31"/>
      <c r="AG2909" s="241"/>
      <c r="AH2909" s="31"/>
      <c r="AI2909" s="31"/>
      <c r="AJ2909" s="31"/>
      <c r="AK2909" s="31"/>
      <c r="AL2909" s="120"/>
      <c r="AM2909" s="25"/>
      <c r="AN2909" s="25"/>
      <c r="AO2909" s="25"/>
      <c r="AP2909" s="25"/>
      <c r="AQ2909"/>
      <c r="AR2909" s="25"/>
      <c r="AS2909" s="31"/>
      <c r="AT2909" s="25"/>
      <c r="AU2909" s="25"/>
      <c r="AV2909" s="31"/>
      <c r="BC2909" s="1"/>
      <c r="BD2909"/>
      <c r="BE2909"/>
      <c r="BF2909" s="1"/>
      <c r="BG2909"/>
      <c r="BH2909"/>
      <c r="BI2909"/>
      <c r="BJ2909" s="1"/>
      <c r="BK2909" s="1"/>
      <c r="BL2909"/>
      <c r="BM2909" s="1"/>
      <c r="BN2909" s="1"/>
      <c r="BO2909" s="1"/>
      <c r="BP2909" s="1"/>
      <c r="BQ2909" s="1"/>
      <c r="BR2909" s="1"/>
      <c r="BS2909" s="1"/>
      <c r="BT2909" s="22"/>
      <c r="BU2909" s="1"/>
      <c r="BV2909" s="1"/>
      <c r="BW2909" s="1"/>
      <c r="BX2909" s="1"/>
      <c r="BY2909" s="1"/>
      <c r="BZ2909" s="1"/>
      <c r="CA2909" s="1"/>
      <c r="CB2909" s="1"/>
      <c r="CC2909" s="1"/>
      <c r="CD2909" s="1"/>
      <c r="CE2909" s="1"/>
      <c r="CF2909" s="1"/>
      <c r="CG2909" s="1"/>
      <c r="CH2909" s="1"/>
      <c r="CI2909" s="1"/>
      <c r="CJ2909" s="1"/>
      <c r="CK2909" s="1"/>
      <c r="CL2909" s="1"/>
      <c r="CM2909" s="1"/>
      <c r="CN2909" s="1"/>
      <c r="CO2909" s="1"/>
      <c r="CP2909" s="1"/>
      <c r="CQ2909" s="1"/>
      <c r="CR2909" s="1"/>
      <c r="CS2909" s="1"/>
      <c r="CT2909" s="1"/>
      <c r="CU2909" s="1"/>
      <c r="CV2909" s="1"/>
      <c r="CW2909" s="1"/>
      <c r="CX2909" s="1"/>
      <c r="CY2909" s="1"/>
      <c r="CZ2909" s="1"/>
      <c r="DA2909" s="1"/>
      <c r="DB2909" s="1"/>
      <c r="DC2909" s="1"/>
      <c r="DD2909" s="1"/>
      <c r="DE2909" s="1"/>
      <c r="DF2909" s="1"/>
      <c r="DG2909" s="1"/>
      <c r="DH2909" s="1"/>
      <c r="DI2909" s="1"/>
      <c r="DJ2909" s="1"/>
      <c r="DK2909" s="1"/>
      <c r="DL2909" s="1"/>
      <c r="DM2909" s="1"/>
      <c r="DN2909" s="1"/>
      <c r="DO2909" s="1"/>
      <c r="DP2909" s="1"/>
      <c r="DQ2909" s="1"/>
      <c r="DR2909" s="1"/>
      <c r="DS2909" s="1"/>
      <c r="DT2909" s="1"/>
      <c r="DU2909" s="1"/>
      <c r="DV2909" s="1"/>
      <c r="DW2909" s="1"/>
      <c r="DX2909" s="1"/>
      <c r="DY2909" s="1"/>
      <c r="DZ2909" s="1"/>
      <c r="EA2909" s="1"/>
      <c r="EB2909" s="1"/>
      <c r="EC2909" s="1"/>
      <c r="ED2909" s="1"/>
      <c r="EE2909" s="1"/>
      <c r="EF2909" s="1"/>
      <c r="EG2909" s="1"/>
      <c r="EH2909" s="1"/>
      <c r="EI2909" s="1"/>
      <c r="EJ2909" s="1"/>
      <c r="EK2909" s="1"/>
      <c r="EL2909" s="1"/>
      <c r="EM2909" s="1"/>
      <c r="EN2909" s="1"/>
      <c r="EO2909" s="1"/>
      <c r="EP2909" s="1"/>
      <c r="EQ2909" s="1"/>
      <c r="ER2909" s="1"/>
      <c r="ES2909" s="1"/>
      <c r="ET2909" s="1"/>
      <c r="EU2909" s="1"/>
      <c r="EV2909" s="1"/>
      <c r="EW2909" s="1"/>
      <c r="EX2909" s="1"/>
      <c r="EY2909" s="1"/>
      <c r="EZ2909" s="1"/>
      <c r="FA2909" s="1"/>
      <c r="FB2909" s="1"/>
      <c r="FC2909" s="1"/>
      <c r="FD2909" s="1"/>
      <c r="FE2909" s="1"/>
      <c r="FF2909" s="1"/>
      <c r="FG2909" s="1"/>
      <c r="FH2909" s="1"/>
      <c r="FI2909" s="1"/>
      <c r="FJ2909" s="1"/>
      <c r="FK2909" s="1"/>
      <c r="FL2909" s="1"/>
      <c r="FM2909" s="1"/>
      <c r="FN2909" s="1"/>
      <c r="FO2909" s="1"/>
      <c r="FP2909" s="1"/>
      <c r="FQ2909" s="1"/>
      <c r="FR2909" s="1"/>
      <c r="FS2909" s="1"/>
      <c r="FT2909" s="1"/>
      <c r="FU2909" s="1"/>
      <c r="FV2909" s="1"/>
      <c r="FW2909" s="1"/>
      <c r="FX2909" s="1"/>
      <c r="FY2909" s="1"/>
      <c r="FZ2909" s="1"/>
      <c r="GA2909" s="1"/>
      <c r="GB2909" s="1"/>
      <c r="GC2909" s="1"/>
      <c r="GD2909" s="1"/>
      <c r="GE2909" s="1"/>
      <c r="GF2909" s="1"/>
      <c r="GG2909" s="1"/>
      <c r="GH2909" s="1"/>
      <c r="GI2909" s="1"/>
      <c r="GJ2909" s="1"/>
      <c r="GK2909"/>
      <c r="GL2909"/>
      <c r="GM2909"/>
      <c r="GN2909"/>
      <c r="GO2909"/>
      <c r="GP2909"/>
      <c r="GQ2909"/>
      <c r="GR2909"/>
      <c r="GS2909"/>
      <c r="GT2909"/>
      <c r="GU2909"/>
      <c r="GV2909"/>
      <c r="GW2909"/>
      <c r="GX2909"/>
      <c r="GY2909"/>
      <c r="GZ2909"/>
      <c r="HA2909"/>
      <c r="HB2909"/>
      <c r="HC2909"/>
      <c r="HD2909"/>
      <c r="HE2909"/>
    </row>
    <row r="2910" spans="6:213" s="19" customFormat="1" x14ac:dyDescent="0.25">
      <c r="F2910" s="20"/>
      <c r="G2910" s="20"/>
      <c r="H2910" s="20"/>
      <c r="I2910" s="20"/>
      <c r="J2910" s="21"/>
      <c r="K2910" s="21"/>
      <c r="L2910" s="20"/>
      <c r="M2910" s="20"/>
      <c r="N2910" s="22"/>
      <c r="O2910" s="22"/>
      <c r="P2910" s="22"/>
      <c r="Q2910" s="22"/>
      <c r="U2910" s="20"/>
      <c r="V2910" s="20"/>
      <c r="W2910" s="20"/>
      <c r="X2910" s="27"/>
      <c r="Y2910" s="253"/>
      <c r="Z2910" s="30"/>
      <c r="AA2910" s="30"/>
      <c r="AB2910" s="31"/>
      <c r="AC2910" s="31"/>
      <c r="AD2910" s="31"/>
      <c r="AE2910" s="31"/>
      <c r="AF2910" s="31"/>
      <c r="AG2910" s="241"/>
      <c r="AH2910" s="31"/>
      <c r="AI2910" s="31"/>
      <c r="AJ2910" s="31"/>
      <c r="AK2910" s="31"/>
      <c r="AL2910" s="120"/>
      <c r="AM2910" s="25"/>
      <c r="AN2910" s="25"/>
      <c r="AO2910" s="25"/>
      <c r="AP2910" s="25"/>
      <c r="AQ2910"/>
      <c r="AR2910" s="25"/>
      <c r="AS2910" s="31"/>
      <c r="AT2910" s="25"/>
      <c r="AU2910" s="25"/>
      <c r="AV2910" s="31"/>
      <c r="BC2910" s="1"/>
      <c r="BD2910"/>
      <c r="BE2910"/>
      <c r="BF2910" s="1"/>
      <c r="BG2910"/>
      <c r="BH2910"/>
      <c r="BI2910"/>
      <c r="BJ2910" s="1"/>
      <c r="BK2910" s="1"/>
      <c r="BL2910"/>
      <c r="BM2910" s="1"/>
      <c r="BN2910" s="1"/>
      <c r="BO2910" s="1"/>
      <c r="BP2910" s="1"/>
      <c r="BQ2910" s="1"/>
      <c r="BR2910" s="1"/>
      <c r="BS2910" s="1"/>
      <c r="BT2910" s="22"/>
      <c r="BU2910" s="1"/>
      <c r="BV2910" s="1"/>
      <c r="BW2910" s="1"/>
      <c r="BX2910" s="1"/>
      <c r="BY2910" s="1"/>
      <c r="BZ2910" s="1"/>
      <c r="CA2910" s="1"/>
      <c r="CB2910" s="1"/>
      <c r="CC2910" s="1"/>
      <c r="CD2910" s="1"/>
      <c r="CE2910" s="1"/>
      <c r="CF2910" s="1"/>
      <c r="CG2910" s="1"/>
      <c r="CH2910" s="1"/>
      <c r="CI2910" s="1"/>
      <c r="CJ2910" s="1"/>
      <c r="CK2910" s="1"/>
      <c r="CL2910" s="1"/>
      <c r="CM2910" s="1"/>
      <c r="CN2910" s="1"/>
      <c r="CO2910" s="1"/>
      <c r="CP2910" s="1"/>
      <c r="CQ2910" s="1"/>
      <c r="CR2910" s="1"/>
      <c r="CS2910" s="1"/>
      <c r="CT2910" s="1"/>
      <c r="CU2910" s="1"/>
      <c r="CV2910" s="1"/>
      <c r="CW2910" s="1"/>
      <c r="CX2910" s="1"/>
      <c r="CY2910" s="1"/>
      <c r="CZ2910" s="1"/>
      <c r="DA2910" s="1"/>
      <c r="DB2910" s="1"/>
      <c r="DC2910" s="1"/>
      <c r="DD2910" s="1"/>
      <c r="DE2910" s="1"/>
      <c r="DF2910" s="1"/>
      <c r="DG2910" s="1"/>
      <c r="DH2910" s="1"/>
      <c r="DI2910" s="1"/>
      <c r="DJ2910" s="1"/>
      <c r="DK2910" s="1"/>
      <c r="DL2910" s="1"/>
      <c r="DM2910" s="1"/>
      <c r="DN2910" s="1"/>
      <c r="DO2910" s="1"/>
      <c r="DP2910" s="1"/>
      <c r="DQ2910" s="1"/>
      <c r="DR2910" s="1"/>
      <c r="DS2910" s="1"/>
      <c r="DT2910" s="1"/>
      <c r="DU2910" s="1"/>
      <c r="DV2910" s="1"/>
      <c r="DW2910" s="1"/>
      <c r="DX2910" s="1"/>
      <c r="DY2910" s="1"/>
      <c r="DZ2910" s="1"/>
      <c r="EA2910" s="1"/>
      <c r="EB2910" s="1"/>
      <c r="EC2910" s="1"/>
      <c r="ED2910" s="1"/>
      <c r="EE2910" s="1"/>
      <c r="EF2910" s="1"/>
      <c r="EG2910" s="1"/>
      <c r="EH2910" s="1"/>
      <c r="EI2910" s="1"/>
      <c r="EJ2910" s="1"/>
      <c r="EK2910" s="1"/>
      <c r="EL2910" s="1"/>
      <c r="EM2910" s="1"/>
      <c r="EN2910" s="1"/>
      <c r="EO2910" s="1"/>
      <c r="EP2910" s="1"/>
      <c r="EQ2910" s="1"/>
      <c r="ER2910" s="1"/>
      <c r="ES2910" s="1"/>
      <c r="ET2910" s="1"/>
      <c r="EU2910" s="1"/>
      <c r="EV2910" s="1"/>
      <c r="EW2910" s="1"/>
      <c r="EX2910" s="1"/>
      <c r="EY2910" s="1"/>
      <c r="EZ2910" s="1"/>
      <c r="FA2910" s="1"/>
      <c r="FB2910" s="1"/>
      <c r="FC2910" s="1"/>
      <c r="FD2910" s="1"/>
      <c r="FE2910" s="1"/>
      <c r="FF2910" s="1"/>
      <c r="FG2910" s="1"/>
      <c r="FH2910" s="1"/>
      <c r="FI2910" s="1"/>
      <c r="FJ2910" s="1"/>
      <c r="FK2910" s="1"/>
      <c r="FL2910" s="1"/>
      <c r="FM2910" s="1"/>
      <c r="FN2910" s="1"/>
      <c r="FO2910" s="1"/>
      <c r="FP2910" s="1"/>
      <c r="FQ2910" s="1"/>
      <c r="FR2910" s="1"/>
      <c r="FS2910" s="1"/>
      <c r="FT2910" s="1"/>
      <c r="FU2910" s="1"/>
      <c r="FV2910" s="1"/>
      <c r="FW2910" s="1"/>
      <c r="FX2910" s="1"/>
      <c r="FY2910" s="1"/>
      <c r="FZ2910" s="1"/>
      <c r="GA2910" s="1"/>
      <c r="GB2910" s="1"/>
      <c r="GC2910" s="1"/>
      <c r="GD2910" s="1"/>
      <c r="GE2910" s="1"/>
      <c r="GF2910" s="1"/>
      <c r="GG2910" s="1"/>
      <c r="GH2910" s="1"/>
      <c r="GI2910" s="1"/>
      <c r="GJ2910" s="1"/>
      <c r="GK2910"/>
      <c r="GL2910"/>
      <c r="GM2910"/>
      <c r="GN2910"/>
      <c r="GO2910"/>
      <c r="GP2910"/>
      <c r="GQ2910"/>
      <c r="GR2910"/>
      <c r="GS2910"/>
      <c r="GT2910"/>
      <c r="GU2910"/>
      <c r="GV2910"/>
      <c r="GW2910"/>
      <c r="GX2910"/>
      <c r="GY2910"/>
      <c r="GZ2910"/>
      <c r="HA2910"/>
      <c r="HB2910"/>
      <c r="HC2910"/>
      <c r="HD2910"/>
      <c r="HE2910"/>
    </row>
    <row r="2911" spans="6:213" s="19" customFormat="1" x14ac:dyDescent="0.25">
      <c r="F2911" s="20"/>
      <c r="G2911" s="20"/>
      <c r="H2911" s="20"/>
      <c r="I2911" s="20"/>
      <c r="J2911" s="21"/>
      <c r="K2911" s="21"/>
      <c r="L2911" s="20"/>
      <c r="M2911" s="20"/>
      <c r="N2911" s="22"/>
      <c r="O2911" s="22"/>
      <c r="P2911" s="22"/>
      <c r="Q2911" s="22"/>
      <c r="U2911" s="20"/>
      <c r="V2911" s="20"/>
      <c r="W2911" s="20"/>
      <c r="X2911" s="27"/>
      <c r="Y2911" s="253"/>
      <c r="Z2911" s="30"/>
      <c r="AA2911" s="30"/>
      <c r="AB2911" s="31"/>
      <c r="AC2911" s="31"/>
      <c r="AD2911" s="31"/>
      <c r="AE2911" s="31"/>
      <c r="AF2911" s="31"/>
      <c r="AG2911" s="241"/>
      <c r="AH2911" s="31"/>
      <c r="AI2911" s="31"/>
      <c r="AJ2911" s="31"/>
      <c r="AK2911" s="31"/>
      <c r="AL2911" s="120"/>
      <c r="AM2911" s="25"/>
      <c r="AN2911" s="25"/>
      <c r="AO2911" s="25"/>
      <c r="AP2911" s="25"/>
      <c r="AQ2911"/>
      <c r="AR2911" s="25"/>
      <c r="AS2911" s="31"/>
      <c r="AT2911" s="25"/>
      <c r="AU2911" s="25"/>
      <c r="AV2911" s="31"/>
      <c r="BC2911" s="1"/>
      <c r="BD2911"/>
      <c r="BE2911"/>
      <c r="BF2911" s="1"/>
      <c r="BG2911"/>
      <c r="BH2911"/>
      <c r="BI2911"/>
      <c r="BJ2911" s="1"/>
      <c r="BK2911" s="1"/>
      <c r="BL2911"/>
      <c r="BM2911" s="1"/>
      <c r="BN2911" s="1"/>
      <c r="BO2911" s="1"/>
      <c r="BP2911" s="1"/>
      <c r="BQ2911" s="1"/>
      <c r="BR2911" s="1"/>
      <c r="BS2911" s="1"/>
      <c r="BT2911" s="22"/>
      <c r="BU2911" s="1"/>
      <c r="BV2911" s="1"/>
      <c r="BW2911" s="1"/>
      <c r="BX2911" s="1"/>
      <c r="BY2911" s="1"/>
      <c r="BZ2911" s="1"/>
      <c r="CA2911" s="1"/>
      <c r="CB2911" s="1"/>
      <c r="CC2911" s="1"/>
      <c r="CD2911" s="1"/>
      <c r="CE2911" s="1"/>
      <c r="CF2911" s="1"/>
      <c r="CG2911" s="1"/>
      <c r="CH2911" s="1"/>
      <c r="CI2911" s="1"/>
      <c r="CJ2911" s="1"/>
      <c r="CK2911" s="1"/>
      <c r="CL2911" s="1"/>
      <c r="CM2911" s="1"/>
      <c r="CN2911" s="1"/>
      <c r="CO2911" s="1"/>
      <c r="CP2911" s="1"/>
      <c r="CQ2911" s="1"/>
      <c r="CR2911" s="1"/>
      <c r="CS2911" s="1"/>
      <c r="CT2911" s="1"/>
      <c r="CU2911" s="1"/>
      <c r="CV2911" s="1"/>
      <c r="CW2911" s="1"/>
      <c r="CX2911" s="1"/>
      <c r="CY2911" s="1"/>
      <c r="CZ2911" s="1"/>
      <c r="DA2911" s="1"/>
      <c r="DB2911" s="1"/>
      <c r="DC2911" s="1"/>
      <c r="DD2911" s="1"/>
      <c r="DE2911" s="1"/>
      <c r="DF2911" s="1"/>
      <c r="DG2911" s="1"/>
      <c r="DH2911" s="1"/>
      <c r="DI2911" s="1"/>
      <c r="DJ2911" s="1"/>
      <c r="DK2911" s="1"/>
      <c r="DL2911" s="1"/>
      <c r="DM2911" s="1"/>
      <c r="DN2911" s="1"/>
      <c r="DO2911" s="1"/>
      <c r="DP2911" s="1"/>
      <c r="DQ2911" s="1"/>
      <c r="DR2911" s="1"/>
      <c r="DS2911" s="1"/>
      <c r="DT2911" s="1"/>
      <c r="DU2911" s="1"/>
      <c r="DV2911" s="1"/>
      <c r="DW2911" s="1"/>
      <c r="DX2911" s="1"/>
      <c r="DY2911" s="1"/>
      <c r="DZ2911" s="1"/>
      <c r="EA2911" s="1"/>
      <c r="EB2911" s="1"/>
      <c r="EC2911" s="1"/>
      <c r="ED2911" s="1"/>
      <c r="EE2911" s="1"/>
      <c r="EF2911" s="1"/>
      <c r="EG2911" s="1"/>
      <c r="EH2911" s="1"/>
      <c r="EI2911" s="1"/>
      <c r="EJ2911" s="1"/>
      <c r="EK2911" s="1"/>
      <c r="EL2911" s="1"/>
      <c r="EM2911" s="1"/>
      <c r="EN2911" s="1"/>
      <c r="EO2911" s="1"/>
      <c r="EP2911" s="1"/>
      <c r="EQ2911" s="1"/>
      <c r="ER2911" s="1"/>
      <c r="ES2911" s="1"/>
      <c r="ET2911" s="1"/>
      <c r="EU2911" s="1"/>
      <c r="EV2911" s="1"/>
      <c r="EW2911" s="1"/>
      <c r="EX2911" s="1"/>
      <c r="EY2911" s="1"/>
      <c r="EZ2911" s="1"/>
      <c r="FA2911" s="1"/>
      <c r="FB2911" s="1"/>
      <c r="FC2911" s="1"/>
      <c r="FD2911" s="1"/>
      <c r="FE2911" s="1"/>
      <c r="FF2911" s="1"/>
      <c r="FG2911" s="1"/>
      <c r="FH2911" s="1"/>
      <c r="FI2911" s="1"/>
      <c r="FJ2911" s="1"/>
      <c r="FK2911" s="1"/>
      <c r="FL2911" s="1"/>
      <c r="FM2911" s="1"/>
      <c r="FN2911" s="1"/>
      <c r="FO2911" s="1"/>
      <c r="FP2911" s="1"/>
      <c r="FQ2911" s="1"/>
      <c r="FR2911" s="1"/>
      <c r="FS2911" s="1"/>
      <c r="FT2911" s="1"/>
      <c r="FU2911" s="1"/>
      <c r="FV2911" s="1"/>
      <c r="FW2911" s="1"/>
      <c r="FX2911" s="1"/>
      <c r="FY2911" s="1"/>
      <c r="FZ2911" s="1"/>
      <c r="GA2911" s="1"/>
      <c r="GB2911" s="1"/>
      <c r="GC2911" s="1"/>
      <c r="GD2911" s="1"/>
      <c r="GE2911" s="1"/>
      <c r="GF2911" s="1"/>
      <c r="GG2911" s="1"/>
      <c r="GH2911" s="1"/>
      <c r="GI2911" s="1"/>
      <c r="GJ2911" s="1"/>
      <c r="GK2911"/>
      <c r="GL2911"/>
      <c r="GM2911"/>
      <c r="GN2911"/>
      <c r="GO2911"/>
      <c r="GP2911"/>
      <c r="GQ2911"/>
      <c r="GR2911"/>
      <c r="GS2911"/>
      <c r="GT2911"/>
      <c r="GU2911"/>
      <c r="GV2911"/>
      <c r="GW2911"/>
      <c r="GX2911"/>
      <c r="GY2911"/>
      <c r="GZ2911"/>
      <c r="HA2911"/>
      <c r="HB2911"/>
      <c r="HC2911"/>
      <c r="HD2911"/>
      <c r="HE2911"/>
    </row>
    <row r="2912" spans="6:213" s="19" customFormat="1" x14ac:dyDescent="0.25">
      <c r="F2912" s="20"/>
      <c r="G2912" s="20"/>
      <c r="H2912" s="20"/>
      <c r="I2912" s="20"/>
      <c r="J2912" s="21"/>
      <c r="K2912" s="21"/>
      <c r="L2912" s="20"/>
      <c r="M2912" s="20"/>
      <c r="N2912" s="22"/>
      <c r="O2912" s="22"/>
      <c r="P2912" s="22"/>
      <c r="Q2912" s="22"/>
      <c r="U2912" s="20"/>
      <c r="V2912" s="20"/>
      <c r="W2912" s="20"/>
      <c r="X2912" s="27"/>
      <c r="Y2912" s="253"/>
      <c r="Z2912" s="30"/>
      <c r="AA2912" s="30"/>
      <c r="AB2912" s="31"/>
      <c r="AC2912" s="31"/>
      <c r="AD2912" s="31"/>
      <c r="AE2912" s="31"/>
      <c r="AF2912" s="31"/>
      <c r="AG2912" s="241"/>
      <c r="AH2912" s="31"/>
      <c r="AI2912" s="31"/>
      <c r="AJ2912" s="31"/>
      <c r="AK2912" s="31"/>
      <c r="AL2912" s="120"/>
      <c r="AM2912" s="25"/>
      <c r="AN2912" s="25"/>
      <c r="AO2912" s="25"/>
      <c r="AP2912" s="25"/>
      <c r="AQ2912"/>
      <c r="AR2912" s="25"/>
      <c r="AS2912" s="31"/>
      <c r="AT2912" s="25"/>
      <c r="AU2912" s="25"/>
      <c r="AV2912" s="31"/>
      <c r="BC2912" s="1"/>
      <c r="BD2912"/>
      <c r="BE2912"/>
      <c r="BF2912" s="1"/>
      <c r="BG2912"/>
      <c r="BH2912"/>
      <c r="BI2912"/>
      <c r="BJ2912" s="1"/>
      <c r="BK2912" s="1"/>
      <c r="BL2912"/>
      <c r="BM2912" s="1"/>
      <c r="BN2912" s="1"/>
      <c r="BO2912" s="1"/>
      <c r="BP2912" s="1"/>
      <c r="BQ2912" s="1"/>
      <c r="BR2912" s="1"/>
      <c r="BS2912" s="1"/>
      <c r="BT2912" s="22"/>
      <c r="BU2912" s="1"/>
      <c r="BV2912" s="1"/>
      <c r="BW2912" s="1"/>
      <c r="BX2912" s="1"/>
      <c r="BY2912" s="1"/>
      <c r="BZ2912" s="1"/>
      <c r="CA2912" s="1"/>
      <c r="CB2912" s="1"/>
      <c r="CC2912" s="1"/>
      <c r="CD2912" s="1"/>
      <c r="CE2912" s="1"/>
      <c r="CF2912" s="1"/>
      <c r="CG2912" s="1"/>
      <c r="CH2912" s="1"/>
      <c r="CI2912" s="1"/>
      <c r="CJ2912" s="1"/>
      <c r="CK2912" s="1"/>
      <c r="CL2912" s="1"/>
      <c r="CM2912" s="1"/>
      <c r="CN2912" s="1"/>
      <c r="CO2912" s="1"/>
      <c r="CP2912" s="1"/>
      <c r="CQ2912" s="1"/>
      <c r="CR2912" s="1"/>
      <c r="CS2912" s="1"/>
      <c r="CT2912" s="1"/>
      <c r="CU2912" s="1"/>
      <c r="CV2912" s="1"/>
      <c r="CW2912" s="1"/>
      <c r="CX2912" s="1"/>
      <c r="CY2912" s="1"/>
      <c r="CZ2912" s="1"/>
      <c r="DA2912" s="1"/>
      <c r="DB2912" s="1"/>
      <c r="DC2912" s="1"/>
      <c r="DD2912" s="1"/>
      <c r="DE2912" s="1"/>
      <c r="DF2912" s="1"/>
      <c r="DG2912" s="1"/>
      <c r="DH2912" s="1"/>
      <c r="DI2912" s="1"/>
      <c r="DJ2912" s="1"/>
      <c r="DK2912" s="1"/>
      <c r="DL2912" s="1"/>
      <c r="DM2912" s="1"/>
      <c r="DN2912" s="1"/>
      <c r="DO2912" s="1"/>
      <c r="DP2912" s="1"/>
      <c r="DQ2912" s="1"/>
      <c r="DR2912" s="1"/>
      <c r="DS2912" s="1"/>
      <c r="DT2912" s="1"/>
      <c r="DU2912" s="1"/>
      <c r="DV2912" s="1"/>
      <c r="DW2912" s="1"/>
      <c r="DX2912" s="1"/>
      <c r="DY2912" s="1"/>
      <c r="DZ2912" s="1"/>
      <c r="EA2912" s="1"/>
      <c r="EB2912" s="1"/>
      <c r="EC2912" s="1"/>
      <c r="ED2912" s="1"/>
      <c r="EE2912" s="1"/>
      <c r="EF2912" s="1"/>
      <c r="EG2912" s="1"/>
      <c r="EH2912" s="1"/>
      <c r="EI2912" s="1"/>
      <c r="EJ2912" s="1"/>
      <c r="EK2912" s="1"/>
      <c r="EL2912" s="1"/>
      <c r="EM2912" s="1"/>
      <c r="EN2912" s="1"/>
      <c r="EO2912" s="1"/>
      <c r="EP2912" s="1"/>
      <c r="EQ2912" s="1"/>
      <c r="ER2912" s="1"/>
      <c r="ES2912" s="1"/>
      <c r="ET2912" s="1"/>
      <c r="EU2912" s="1"/>
      <c r="EV2912" s="1"/>
      <c r="EW2912" s="1"/>
      <c r="EX2912" s="1"/>
      <c r="EY2912" s="1"/>
      <c r="EZ2912" s="1"/>
      <c r="FA2912" s="1"/>
      <c r="FB2912" s="1"/>
      <c r="FC2912" s="1"/>
      <c r="FD2912" s="1"/>
      <c r="FE2912" s="1"/>
      <c r="FF2912" s="1"/>
      <c r="FG2912" s="1"/>
      <c r="FH2912" s="1"/>
      <c r="FI2912" s="1"/>
      <c r="FJ2912" s="1"/>
      <c r="FK2912" s="1"/>
      <c r="FL2912" s="1"/>
      <c r="FM2912" s="1"/>
      <c r="FN2912" s="1"/>
      <c r="FO2912" s="1"/>
      <c r="FP2912" s="1"/>
      <c r="FQ2912" s="1"/>
      <c r="FR2912" s="1"/>
      <c r="FS2912" s="1"/>
      <c r="FT2912" s="1"/>
      <c r="FU2912" s="1"/>
      <c r="FV2912" s="1"/>
      <c r="FW2912" s="1"/>
      <c r="FX2912" s="1"/>
      <c r="FY2912" s="1"/>
      <c r="FZ2912" s="1"/>
      <c r="GA2912" s="1"/>
      <c r="GB2912" s="1"/>
      <c r="GC2912" s="1"/>
      <c r="GD2912" s="1"/>
      <c r="GE2912" s="1"/>
      <c r="GF2912" s="1"/>
      <c r="GG2912" s="1"/>
      <c r="GH2912" s="1"/>
      <c r="GI2912" s="1"/>
      <c r="GJ2912" s="1"/>
      <c r="GK2912"/>
      <c r="GL2912"/>
      <c r="GM2912"/>
      <c r="GN2912"/>
      <c r="GO2912"/>
      <c r="GP2912"/>
      <c r="GQ2912"/>
      <c r="GR2912"/>
      <c r="GS2912"/>
      <c r="GT2912"/>
      <c r="GU2912"/>
      <c r="GV2912"/>
      <c r="GW2912"/>
      <c r="GX2912"/>
      <c r="GY2912"/>
      <c r="GZ2912"/>
      <c r="HA2912"/>
      <c r="HB2912"/>
      <c r="HC2912"/>
      <c r="HD2912"/>
      <c r="HE2912"/>
    </row>
    <row r="2913" spans="6:213" s="19" customFormat="1" x14ac:dyDescent="0.25">
      <c r="F2913" s="20"/>
      <c r="G2913" s="20"/>
      <c r="H2913" s="20"/>
      <c r="I2913" s="20"/>
      <c r="J2913" s="21"/>
      <c r="K2913" s="21"/>
      <c r="L2913" s="20"/>
      <c r="M2913" s="20"/>
      <c r="N2913" s="22"/>
      <c r="O2913" s="22"/>
      <c r="P2913" s="22"/>
      <c r="Q2913" s="22"/>
      <c r="U2913" s="20"/>
      <c r="V2913" s="20"/>
      <c r="W2913" s="20"/>
      <c r="X2913" s="27"/>
      <c r="Y2913" s="253"/>
      <c r="Z2913" s="30"/>
      <c r="AA2913" s="30"/>
      <c r="AB2913" s="31"/>
      <c r="AC2913" s="31"/>
      <c r="AD2913" s="31"/>
      <c r="AE2913" s="31"/>
      <c r="AF2913" s="31"/>
      <c r="AG2913" s="241"/>
      <c r="AH2913" s="31"/>
      <c r="AI2913" s="31"/>
      <c r="AJ2913" s="31"/>
      <c r="AK2913" s="31"/>
      <c r="AL2913" s="120"/>
      <c r="AM2913" s="25"/>
      <c r="AN2913" s="25"/>
      <c r="AO2913" s="25"/>
      <c r="AP2913" s="25"/>
      <c r="AQ2913"/>
      <c r="AR2913" s="25"/>
      <c r="AS2913" s="31"/>
      <c r="AT2913" s="25"/>
      <c r="AU2913" s="25"/>
      <c r="AV2913" s="31"/>
      <c r="BC2913" s="1"/>
      <c r="BD2913"/>
      <c r="BE2913"/>
      <c r="BF2913" s="1"/>
      <c r="BG2913"/>
      <c r="BH2913"/>
      <c r="BI2913"/>
      <c r="BJ2913" s="1"/>
      <c r="BK2913" s="1"/>
      <c r="BL2913"/>
      <c r="BM2913" s="1"/>
      <c r="BN2913" s="1"/>
      <c r="BO2913" s="1"/>
      <c r="BP2913" s="1"/>
      <c r="BQ2913" s="1"/>
      <c r="BR2913" s="1"/>
      <c r="BS2913" s="1"/>
      <c r="BT2913" s="22"/>
      <c r="BU2913" s="1"/>
      <c r="BV2913" s="1"/>
      <c r="BW2913" s="1"/>
      <c r="BX2913" s="1"/>
      <c r="BY2913" s="1"/>
      <c r="BZ2913" s="1"/>
      <c r="CA2913" s="1"/>
      <c r="CB2913" s="1"/>
      <c r="CC2913" s="1"/>
      <c r="CD2913" s="1"/>
      <c r="CE2913" s="1"/>
      <c r="CF2913" s="1"/>
      <c r="CG2913" s="1"/>
      <c r="CH2913" s="1"/>
      <c r="CI2913" s="1"/>
      <c r="CJ2913" s="1"/>
      <c r="CK2913" s="1"/>
      <c r="CL2913" s="1"/>
      <c r="CM2913" s="1"/>
      <c r="CN2913" s="1"/>
      <c r="CO2913" s="1"/>
      <c r="CP2913" s="1"/>
      <c r="CQ2913" s="1"/>
      <c r="CR2913" s="1"/>
      <c r="CS2913" s="1"/>
      <c r="CT2913" s="1"/>
      <c r="CU2913" s="1"/>
      <c r="CV2913" s="1"/>
      <c r="CW2913" s="1"/>
      <c r="CX2913" s="1"/>
      <c r="CY2913" s="1"/>
      <c r="CZ2913" s="1"/>
      <c r="DA2913" s="1"/>
      <c r="DB2913" s="1"/>
      <c r="DC2913" s="1"/>
      <c r="DD2913" s="1"/>
      <c r="DE2913" s="1"/>
      <c r="DF2913" s="1"/>
      <c r="DG2913" s="1"/>
      <c r="DH2913" s="1"/>
      <c r="DI2913" s="1"/>
      <c r="DJ2913" s="1"/>
      <c r="DK2913" s="1"/>
      <c r="DL2913" s="1"/>
      <c r="DM2913" s="1"/>
      <c r="DN2913" s="1"/>
      <c r="DO2913" s="1"/>
      <c r="DP2913" s="1"/>
      <c r="DQ2913" s="1"/>
      <c r="DR2913" s="1"/>
      <c r="DS2913" s="1"/>
      <c r="DT2913" s="1"/>
      <c r="DU2913" s="1"/>
      <c r="DV2913" s="1"/>
      <c r="DW2913" s="1"/>
      <c r="DX2913" s="1"/>
      <c r="DY2913" s="1"/>
      <c r="DZ2913" s="1"/>
      <c r="EA2913" s="1"/>
      <c r="EB2913" s="1"/>
      <c r="EC2913" s="1"/>
      <c r="ED2913" s="1"/>
      <c r="EE2913" s="1"/>
      <c r="EF2913" s="1"/>
      <c r="EG2913" s="1"/>
      <c r="EH2913" s="1"/>
      <c r="EI2913" s="1"/>
      <c r="EJ2913" s="1"/>
      <c r="EK2913" s="1"/>
      <c r="EL2913" s="1"/>
      <c r="EM2913" s="1"/>
      <c r="EN2913" s="1"/>
      <c r="EO2913" s="1"/>
      <c r="EP2913" s="1"/>
      <c r="EQ2913" s="1"/>
      <c r="ER2913" s="1"/>
      <c r="ES2913" s="1"/>
      <c r="ET2913" s="1"/>
      <c r="EU2913" s="1"/>
      <c r="EV2913" s="1"/>
      <c r="EW2913" s="1"/>
      <c r="EX2913" s="1"/>
      <c r="EY2913" s="1"/>
      <c r="EZ2913" s="1"/>
      <c r="FA2913" s="1"/>
      <c r="FB2913" s="1"/>
      <c r="FC2913" s="1"/>
      <c r="FD2913" s="1"/>
      <c r="FE2913" s="1"/>
      <c r="FF2913" s="1"/>
      <c r="FG2913" s="1"/>
      <c r="FH2913" s="1"/>
      <c r="FI2913" s="1"/>
      <c r="FJ2913" s="1"/>
      <c r="FK2913" s="1"/>
      <c r="FL2913" s="1"/>
      <c r="FM2913" s="1"/>
      <c r="FN2913" s="1"/>
      <c r="FO2913" s="1"/>
      <c r="FP2913" s="1"/>
      <c r="FQ2913" s="1"/>
      <c r="FR2913" s="1"/>
      <c r="FS2913" s="1"/>
      <c r="FT2913" s="1"/>
      <c r="FU2913" s="1"/>
      <c r="FV2913" s="1"/>
      <c r="FW2913" s="1"/>
      <c r="FX2913" s="1"/>
      <c r="FY2913" s="1"/>
      <c r="FZ2913" s="1"/>
      <c r="GA2913" s="1"/>
      <c r="GB2913" s="1"/>
      <c r="GC2913" s="1"/>
      <c r="GD2913" s="1"/>
      <c r="GE2913" s="1"/>
      <c r="GF2913" s="1"/>
      <c r="GG2913" s="1"/>
      <c r="GH2913" s="1"/>
      <c r="GI2913" s="1"/>
      <c r="GJ2913" s="1"/>
      <c r="GK2913"/>
      <c r="GL2913"/>
      <c r="GM2913"/>
      <c r="GN2913"/>
      <c r="GO2913"/>
      <c r="GP2913"/>
      <c r="GQ2913"/>
      <c r="GR2913"/>
      <c r="GS2913"/>
      <c r="GT2913"/>
      <c r="GU2913"/>
      <c r="GV2913"/>
      <c r="GW2913"/>
      <c r="GX2913"/>
      <c r="GY2913"/>
      <c r="GZ2913"/>
      <c r="HA2913"/>
      <c r="HB2913"/>
      <c r="HC2913"/>
      <c r="HD2913"/>
      <c r="HE2913"/>
    </row>
    <row r="2914" spans="6:213" s="19" customFormat="1" x14ac:dyDescent="0.25">
      <c r="F2914" s="20"/>
      <c r="G2914" s="20"/>
      <c r="H2914" s="20"/>
      <c r="I2914" s="20"/>
      <c r="J2914" s="21"/>
      <c r="K2914" s="21"/>
      <c r="L2914" s="20"/>
      <c r="M2914" s="20"/>
      <c r="N2914" s="22"/>
      <c r="O2914" s="22"/>
      <c r="P2914" s="22"/>
      <c r="Q2914" s="22"/>
      <c r="U2914" s="20"/>
      <c r="V2914" s="20"/>
      <c r="W2914" s="20"/>
      <c r="X2914" s="27"/>
      <c r="Y2914" s="253"/>
      <c r="Z2914" s="30"/>
      <c r="AA2914" s="30"/>
      <c r="AB2914" s="31"/>
      <c r="AC2914" s="31"/>
      <c r="AD2914" s="31"/>
      <c r="AE2914" s="31"/>
      <c r="AF2914" s="31"/>
      <c r="AG2914" s="241"/>
      <c r="AH2914" s="31"/>
      <c r="AI2914" s="31"/>
      <c r="AJ2914" s="31"/>
      <c r="AK2914" s="31"/>
      <c r="AL2914" s="120"/>
      <c r="AM2914" s="25"/>
      <c r="AN2914" s="25"/>
      <c r="AO2914" s="25"/>
      <c r="AP2914" s="25"/>
      <c r="AQ2914"/>
      <c r="AR2914" s="25"/>
      <c r="AS2914" s="31"/>
      <c r="AT2914" s="25"/>
      <c r="AU2914" s="25"/>
      <c r="AV2914" s="31"/>
      <c r="BC2914" s="1"/>
      <c r="BD2914"/>
      <c r="BE2914"/>
      <c r="BF2914" s="1"/>
      <c r="BG2914"/>
      <c r="BH2914"/>
      <c r="BI2914"/>
      <c r="BJ2914" s="1"/>
      <c r="BK2914" s="1"/>
      <c r="BL2914"/>
      <c r="BM2914" s="1"/>
      <c r="BN2914" s="1"/>
      <c r="BO2914" s="1"/>
      <c r="BP2914" s="1"/>
      <c r="BQ2914" s="1"/>
      <c r="BR2914" s="1"/>
      <c r="BS2914" s="1"/>
      <c r="BT2914" s="22"/>
      <c r="BU2914" s="1"/>
      <c r="BV2914" s="1"/>
      <c r="BW2914" s="1"/>
      <c r="BX2914" s="1"/>
      <c r="BY2914" s="1"/>
      <c r="BZ2914" s="1"/>
      <c r="CA2914" s="1"/>
      <c r="CB2914" s="1"/>
      <c r="CC2914" s="1"/>
      <c r="CD2914" s="1"/>
      <c r="CE2914" s="1"/>
      <c r="CF2914" s="1"/>
      <c r="CG2914" s="1"/>
      <c r="CH2914" s="1"/>
      <c r="CI2914" s="1"/>
      <c r="CJ2914" s="1"/>
      <c r="CK2914" s="1"/>
      <c r="CL2914" s="1"/>
      <c r="CM2914" s="1"/>
      <c r="CN2914" s="1"/>
      <c r="CO2914" s="1"/>
      <c r="CP2914" s="1"/>
      <c r="CQ2914" s="1"/>
      <c r="CR2914" s="1"/>
      <c r="CS2914" s="1"/>
      <c r="CT2914" s="1"/>
      <c r="CU2914" s="1"/>
      <c r="CV2914" s="1"/>
      <c r="CW2914" s="1"/>
      <c r="CX2914" s="1"/>
      <c r="CY2914" s="1"/>
      <c r="CZ2914" s="1"/>
      <c r="DA2914" s="1"/>
      <c r="DB2914" s="1"/>
      <c r="DC2914" s="1"/>
      <c r="DD2914" s="1"/>
      <c r="DE2914" s="1"/>
      <c r="DF2914" s="1"/>
      <c r="DG2914" s="1"/>
      <c r="DH2914" s="1"/>
      <c r="DI2914" s="1"/>
      <c r="DJ2914" s="1"/>
      <c r="DK2914" s="1"/>
      <c r="DL2914" s="1"/>
      <c r="DM2914" s="1"/>
      <c r="DN2914" s="1"/>
      <c r="DO2914" s="1"/>
      <c r="DP2914" s="1"/>
      <c r="DQ2914" s="1"/>
      <c r="DR2914" s="1"/>
      <c r="DS2914" s="1"/>
      <c r="DT2914" s="1"/>
      <c r="DU2914" s="1"/>
      <c r="DV2914" s="1"/>
      <c r="DW2914" s="1"/>
      <c r="DX2914" s="1"/>
      <c r="DY2914" s="1"/>
      <c r="DZ2914" s="1"/>
      <c r="EA2914" s="1"/>
      <c r="EB2914" s="1"/>
      <c r="EC2914" s="1"/>
      <c r="ED2914" s="1"/>
      <c r="EE2914" s="1"/>
      <c r="EF2914" s="1"/>
      <c r="EG2914" s="1"/>
      <c r="EH2914" s="1"/>
      <c r="EI2914" s="1"/>
      <c r="EJ2914" s="1"/>
      <c r="EK2914" s="1"/>
      <c r="EL2914" s="1"/>
      <c r="EM2914" s="1"/>
      <c r="EN2914" s="1"/>
      <c r="EO2914" s="1"/>
      <c r="EP2914" s="1"/>
      <c r="EQ2914" s="1"/>
      <c r="ER2914" s="1"/>
      <c r="ES2914" s="1"/>
      <c r="ET2914" s="1"/>
      <c r="EU2914" s="1"/>
      <c r="EV2914" s="1"/>
      <c r="EW2914" s="1"/>
      <c r="EX2914" s="1"/>
      <c r="EY2914" s="1"/>
      <c r="EZ2914" s="1"/>
      <c r="FA2914" s="1"/>
      <c r="FB2914" s="1"/>
      <c r="FC2914" s="1"/>
      <c r="FD2914" s="1"/>
      <c r="FE2914" s="1"/>
      <c r="FF2914" s="1"/>
      <c r="FG2914" s="1"/>
      <c r="FH2914" s="1"/>
      <c r="FI2914" s="1"/>
      <c r="FJ2914" s="1"/>
      <c r="FK2914" s="1"/>
      <c r="FL2914" s="1"/>
      <c r="FM2914" s="1"/>
      <c r="FN2914" s="1"/>
      <c r="FO2914" s="1"/>
      <c r="FP2914" s="1"/>
      <c r="FQ2914" s="1"/>
      <c r="FR2914" s="1"/>
      <c r="FS2914" s="1"/>
      <c r="FT2914" s="1"/>
      <c r="FU2914" s="1"/>
      <c r="FV2914" s="1"/>
      <c r="FW2914" s="1"/>
      <c r="FX2914" s="1"/>
      <c r="FY2914" s="1"/>
      <c r="FZ2914" s="1"/>
      <c r="GA2914" s="1"/>
      <c r="GB2914" s="1"/>
      <c r="GC2914" s="1"/>
      <c r="GD2914" s="1"/>
      <c r="GE2914" s="1"/>
      <c r="GF2914" s="1"/>
      <c r="GG2914" s="1"/>
      <c r="GH2914" s="1"/>
      <c r="GI2914" s="1"/>
      <c r="GJ2914" s="1"/>
      <c r="GK2914"/>
      <c r="GL2914"/>
      <c r="GM2914"/>
      <c r="GN2914"/>
      <c r="GO2914"/>
      <c r="GP2914"/>
      <c r="GQ2914"/>
      <c r="GR2914"/>
      <c r="GS2914"/>
      <c r="GT2914"/>
      <c r="GU2914"/>
      <c r="GV2914"/>
      <c r="GW2914"/>
      <c r="GX2914"/>
      <c r="GY2914"/>
      <c r="GZ2914"/>
      <c r="HA2914"/>
      <c r="HB2914"/>
      <c r="HC2914"/>
      <c r="HD2914"/>
      <c r="HE2914"/>
    </row>
    <row r="2915" spans="6:213" s="19" customFormat="1" x14ac:dyDescent="0.25">
      <c r="F2915" s="20"/>
      <c r="G2915" s="20"/>
      <c r="H2915" s="20"/>
      <c r="I2915" s="20"/>
      <c r="J2915" s="21"/>
      <c r="K2915" s="21"/>
      <c r="L2915" s="20"/>
      <c r="M2915" s="20"/>
      <c r="N2915" s="22"/>
      <c r="O2915" s="22"/>
      <c r="P2915" s="22"/>
      <c r="Q2915" s="22"/>
      <c r="U2915" s="20"/>
      <c r="V2915" s="20"/>
      <c r="W2915" s="20"/>
      <c r="X2915" s="27"/>
      <c r="Y2915" s="253"/>
      <c r="Z2915" s="30"/>
      <c r="AA2915" s="30"/>
      <c r="AB2915" s="31"/>
      <c r="AC2915" s="31"/>
      <c r="AD2915" s="31"/>
      <c r="AE2915" s="31"/>
      <c r="AF2915" s="31"/>
      <c r="AG2915" s="241"/>
      <c r="AH2915" s="31"/>
      <c r="AI2915" s="31"/>
      <c r="AJ2915" s="31"/>
      <c r="AK2915" s="31"/>
      <c r="AL2915" s="120"/>
      <c r="AM2915" s="25"/>
      <c r="AN2915" s="25"/>
      <c r="AO2915" s="25"/>
      <c r="AP2915" s="25"/>
      <c r="AQ2915"/>
      <c r="AR2915" s="25"/>
      <c r="AS2915" s="31"/>
      <c r="AT2915" s="25"/>
      <c r="AU2915" s="25"/>
      <c r="AV2915" s="31"/>
      <c r="BC2915" s="1"/>
      <c r="BD2915"/>
      <c r="BE2915"/>
      <c r="BF2915" s="1"/>
      <c r="BG2915"/>
      <c r="BH2915"/>
      <c r="BI2915"/>
      <c r="BJ2915" s="1"/>
      <c r="BK2915" s="1"/>
      <c r="BL2915"/>
      <c r="BM2915" s="1"/>
      <c r="BN2915" s="1"/>
      <c r="BO2915" s="1"/>
      <c r="BP2915" s="1"/>
      <c r="BQ2915" s="1"/>
      <c r="BR2915" s="1"/>
      <c r="BS2915" s="1"/>
      <c r="BT2915" s="22"/>
      <c r="BU2915" s="1"/>
      <c r="BV2915" s="1"/>
      <c r="BW2915" s="1"/>
      <c r="BX2915" s="1"/>
      <c r="BY2915" s="1"/>
      <c r="BZ2915" s="1"/>
      <c r="CA2915" s="1"/>
      <c r="CB2915" s="1"/>
      <c r="CC2915" s="1"/>
      <c r="CD2915" s="1"/>
      <c r="CE2915" s="1"/>
      <c r="CF2915" s="1"/>
      <c r="CG2915" s="1"/>
      <c r="CH2915" s="1"/>
      <c r="CI2915" s="1"/>
      <c r="CJ2915" s="1"/>
      <c r="CK2915" s="1"/>
      <c r="CL2915" s="1"/>
      <c r="CM2915" s="1"/>
      <c r="CN2915" s="1"/>
      <c r="CO2915" s="1"/>
      <c r="CP2915" s="1"/>
      <c r="CQ2915" s="1"/>
      <c r="CR2915" s="1"/>
      <c r="CS2915" s="1"/>
      <c r="CT2915" s="1"/>
      <c r="CU2915" s="1"/>
      <c r="CV2915" s="1"/>
      <c r="CW2915" s="1"/>
      <c r="CX2915" s="1"/>
      <c r="CY2915" s="1"/>
      <c r="CZ2915" s="1"/>
      <c r="DA2915" s="1"/>
      <c r="DB2915" s="1"/>
      <c r="DC2915" s="1"/>
      <c r="DD2915" s="1"/>
      <c r="DE2915" s="1"/>
      <c r="DF2915" s="1"/>
      <c r="DG2915" s="1"/>
      <c r="DH2915" s="1"/>
      <c r="DI2915" s="1"/>
      <c r="DJ2915" s="1"/>
      <c r="DK2915" s="1"/>
      <c r="DL2915" s="1"/>
      <c r="DM2915" s="1"/>
      <c r="DN2915" s="1"/>
      <c r="DO2915" s="1"/>
      <c r="DP2915" s="1"/>
      <c r="DQ2915" s="1"/>
      <c r="DR2915" s="1"/>
      <c r="DS2915" s="1"/>
      <c r="DT2915" s="1"/>
      <c r="DU2915" s="1"/>
      <c r="DV2915" s="1"/>
      <c r="DW2915" s="1"/>
      <c r="DX2915" s="1"/>
      <c r="DY2915" s="1"/>
      <c r="DZ2915" s="1"/>
      <c r="EA2915" s="1"/>
      <c r="EB2915" s="1"/>
      <c r="EC2915" s="1"/>
      <c r="ED2915" s="1"/>
      <c r="EE2915" s="1"/>
      <c r="EF2915" s="1"/>
      <c r="EG2915" s="1"/>
      <c r="EH2915" s="1"/>
      <c r="EI2915" s="1"/>
      <c r="EJ2915" s="1"/>
      <c r="EK2915" s="1"/>
      <c r="EL2915" s="1"/>
      <c r="EM2915" s="1"/>
      <c r="EN2915" s="1"/>
      <c r="EO2915" s="1"/>
      <c r="EP2915" s="1"/>
      <c r="EQ2915" s="1"/>
      <c r="ER2915" s="1"/>
      <c r="ES2915" s="1"/>
      <c r="ET2915" s="1"/>
      <c r="EU2915" s="1"/>
      <c r="EV2915" s="1"/>
      <c r="EW2915" s="1"/>
      <c r="EX2915" s="1"/>
      <c r="EY2915" s="1"/>
      <c r="EZ2915" s="1"/>
      <c r="FA2915" s="1"/>
      <c r="FB2915" s="1"/>
      <c r="FC2915" s="1"/>
      <c r="FD2915" s="1"/>
      <c r="FE2915" s="1"/>
      <c r="FF2915" s="1"/>
      <c r="FG2915" s="1"/>
      <c r="FH2915" s="1"/>
      <c r="FI2915" s="1"/>
      <c r="FJ2915" s="1"/>
      <c r="FK2915" s="1"/>
      <c r="FL2915" s="1"/>
      <c r="FM2915" s="1"/>
      <c r="FN2915" s="1"/>
      <c r="FO2915" s="1"/>
      <c r="FP2915" s="1"/>
      <c r="FQ2915" s="1"/>
      <c r="FR2915" s="1"/>
      <c r="FS2915" s="1"/>
      <c r="FT2915" s="1"/>
      <c r="FU2915" s="1"/>
      <c r="FV2915" s="1"/>
      <c r="FW2915" s="1"/>
      <c r="FX2915" s="1"/>
      <c r="FY2915" s="1"/>
      <c r="FZ2915" s="1"/>
      <c r="GA2915" s="1"/>
      <c r="GB2915" s="1"/>
      <c r="GC2915" s="1"/>
      <c r="GD2915" s="1"/>
      <c r="GE2915" s="1"/>
      <c r="GF2915" s="1"/>
      <c r="GG2915" s="1"/>
      <c r="GH2915" s="1"/>
      <c r="GI2915" s="1"/>
      <c r="GJ2915" s="1"/>
      <c r="GK2915"/>
      <c r="GL2915"/>
      <c r="GM2915"/>
      <c r="GN2915"/>
      <c r="GO2915"/>
      <c r="GP2915"/>
      <c r="GQ2915"/>
      <c r="GR2915"/>
      <c r="GS2915"/>
      <c r="GT2915"/>
      <c r="GU2915"/>
      <c r="GV2915"/>
      <c r="GW2915"/>
      <c r="GX2915"/>
      <c r="GY2915"/>
      <c r="GZ2915"/>
      <c r="HA2915"/>
      <c r="HB2915"/>
      <c r="HC2915"/>
      <c r="HD2915"/>
      <c r="HE2915"/>
    </row>
    <row r="2916" spans="6:213" s="19" customFormat="1" x14ac:dyDescent="0.25">
      <c r="F2916" s="20"/>
      <c r="G2916" s="20"/>
      <c r="H2916" s="20"/>
      <c r="I2916" s="20"/>
      <c r="J2916" s="21"/>
      <c r="K2916" s="21"/>
      <c r="L2916" s="20"/>
      <c r="M2916" s="20"/>
      <c r="N2916" s="22"/>
      <c r="O2916" s="22"/>
      <c r="P2916" s="22"/>
      <c r="Q2916" s="22"/>
      <c r="U2916" s="20"/>
      <c r="V2916" s="20"/>
      <c r="W2916" s="20"/>
      <c r="X2916" s="27"/>
      <c r="Y2916" s="253"/>
      <c r="Z2916" s="30"/>
      <c r="AA2916" s="30"/>
      <c r="AB2916" s="31"/>
      <c r="AC2916" s="31"/>
      <c r="AD2916" s="31"/>
      <c r="AE2916" s="31"/>
      <c r="AF2916" s="31"/>
      <c r="AG2916" s="241"/>
      <c r="AH2916" s="31"/>
      <c r="AI2916" s="31"/>
      <c r="AJ2916" s="31"/>
      <c r="AK2916" s="31"/>
      <c r="AL2916" s="120"/>
      <c r="AM2916" s="25"/>
      <c r="AN2916" s="25"/>
      <c r="AO2916" s="25"/>
      <c r="AP2916" s="25"/>
      <c r="AQ2916"/>
      <c r="AR2916" s="25"/>
      <c r="AS2916" s="31"/>
      <c r="AT2916" s="25"/>
      <c r="AU2916" s="25"/>
      <c r="AV2916" s="31"/>
      <c r="BC2916" s="1"/>
      <c r="BD2916"/>
      <c r="BE2916"/>
      <c r="BF2916" s="1"/>
      <c r="BG2916"/>
      <c r="BH2916"/>
      <c r="BI2916"/>
      <c r="BJ2916" s="1"/>
      <c r="BK2916" s="1"/>
      <c r="BL2916"/>
      <c r="BM2916" s="1"/>
      <c r="BN2916" s="1"/>
      <c r="BO2916" s="1"/>
      <c r="BP2916" s="1"/>
      <c r="BQ2916" s="1"/>
      <c r="BR2916" s="1"/>
      <c r="BS2916" s="1"/>
      <c r="BT2916" s="22"/>
      <c r="BU2916" s="1"/>
      <c r="BV2916" s="1"/>
      <c r="BW2916" s="1"/>
      <c r="BX2916" s="1"/>
      <c r="BY2916" s="1"/>
      <c r="BZ2916" s="1"/>
      <c r="CA2916" s="1"/>
      <c r="CB2916" s="1"/>
      <c r="CC2916" s="1"/>
      <c r="CD2916" s="1"/>
      <c r="CE2916" s="1"/>
      <c r="CF2916" s="1"/>
      <c r="CG2916" s="1"/>
      <c r="CH2916" s="1"/>
      <c r="CI2916" s="1"/>
      <c r="CJ2916" s="1"/>
      <c r="CK2916" s="1"/>
      <c r="CL2916" s="1"/>
      <c r="CM2916" s="1"/>
      <c r="CN2916" s="1"/>
      <c r="CO2916" s="1"/>
      <c r="CP2916" s="1"/>
      <c r="CQ2916" s="1"/>
      <c r="CR2916" s="1"/>
      <c r="CS2916" s="1"/>
      <c r="CT2916" s="1"/>
      <c r="CU2916" s="1"/>
      <c r="CV2916" s="1"/>
      <c r="CW2916" s="1"/>
      <c r="CX2916" s="1"/>
      <c r="CY2916" s="1"/>
      <c r="CZ2916" s="1"/>
      <c r="DA2916" s="1"/>
      <c r="DB2916" s="1"/>
      <c r="DC2916" s="1"/>
      <c r="DD2916" s="1"/>
      <c r="DE2916" s="1"/>
      <c r="DF2916" s="1"/>
      <c r="DG2916" s="1"/>
      <c r="DH2916" s="1"/>
      <c r="DI2916" s="1"/>
      <c r="DJ2916" s="1"/>
      <c r="DK2916" s="1"/>
      <c r="DL2916" s="1"/>
      <c r="DM2916" s="1"/>
      <c r="DN2916" s="1"/>
      <c r="DO2916" s="1"/>
      <c r="DP2916" s="1"/>
      <c r="DQ2916" s="1"/>
      <c r="DR2916" s="1"/>
      <c r="DS2916" s="1"/>
      <c r="DT2916" s="1"/>
      <c r="DU2916" s="1"/>
      <c r="DV2916" s="1"/>
      <c r="DW2916" s="1"/>
      <c r="DX2916" s="1"/>
      <c r="DY2916" s="1"/>
      <c r="DZ2916" s="1"/>
      <c r="EA2916" s="1"/>
      <c r="EB2916" s="1"/>
      <c r="EC2916" s="1"/>
      <c r="ED2916" s="1"/>
      <c r="EE2916" s="1"/>
      <c r="EF2916" s="1"/>
      <c r="EG2916" s="1"/>
      <c r="EH2916" s="1"/>
      <c r="EI2916" s="1"/>
      <c r="EJ2916" s="1"/>
      <c r="EK2916" s="1"/>
      <c r="EL2916" s="1"/>
      <c r="EM2916" s="1"/>
      <c r="EN2916" s="1"/>
      <c r="EO2916" s="1"/>
      <c r="EP2916" s="1"/>
      <c r="EQ2916" s="1"/>
      <c r="ER2916" s="1"/>
      <c r="ES2916" s="1"/>
      <c r="ET2916" s="1"/>
      <c r="EU2916" s="1"/>
      <c r="EV2916" s="1"/>
      <c r="EW2916" s="1"/>
      <c r="EX2916" s="1"/>
      <c r="EY2916" s="1"/>
      <c r="EZ2916" s="1"/>
      <c r="FA2916" s="1"/>
      <c r="FB2916" s="1"/>
      <c r="FC2916" s="1"/>
      <c r="FD2916" s="1"/>
      <c r="FE2916" s="1"/>
      <c r="FF2916" s="1"/>
      <c r="FG2916" s="1"/>
      <c r="FH2916" s="1"/>
      <c r="FI2916" s="1"/>
      <c r="FJ2916" s="1"/>
      <c r="FK2916" s="1"/>
      <c r="FL2916" s="1"/>
      <c r="FM2916" s="1"/>
      <c r="FN2916" s="1"/>
      <c r="FO2916" s="1"/>
      <c r="FP2916" s="1"/>
      <c r="FQ2916" s="1"/>
      <c r="FR2916" s="1"/>
      <c r="FS2916" s="1"/>
      <c r="FT2916" s="1"/>
      <c r="FU2916" s="1"/>
      <c r="FV2916" s="1"/>
      <c r="FW2916" s="1"/>
      <c r="FX2916" s="1"/>
      <c r="FY2916" s="1"/>
      <c r="FZ2916" s="1"/>
      <c r="GA2916" s="1"/>
      <c r="GB2916" s="1"/>
      <c r="GC2916" s="1"/>
      <c r="GD2916" s="1"/>
      <c r="GE2916" s="1"/>
      <c r="GF2916" s="1"/>
      <c r="GG2916" s="1"/>
      <c r="GH2916" s="1"/>
      <c r="GI2916" s="1"/>
      <c r="GJ2916" s="1"/>
      <c r="GK2916"/>
      <c r="GL2916"/>
      <c r="GM2916"/>
      <c r="GN2916"/>
      <c r="GO2916"/>
      <c r="GP2916"/>
      <c r="GQ2916"/>
      <c r="GR2916"/>
      <c r="GS2916"/>
      <c r="GT2916"/>
      <c r="GU2916"/>
      <c r="GV2916"/>
      <c r="GW2916"/>
      <c r="GX2916"/>
      <c r="GY2916"/>
      <c r="GZ2916"/>
      <c r="HA2916"/>
      <c r="HB2916"/>
      <c r="HC2916"/>
      <c r="HD2916"/>
      <c r="HE2916"/>
    </row>
    <row r="2917" spans="6:213" s="19" customFormat="1" x14ac:dyDescent="0.25">
      <c r="F2917" s="20"/>
      <c r="G2917" s="20"/>
      <c r="H2917" s="20"/>
      <c r="I2917" s="20"/>
      <c r="J2917" s="21"/>
      <c r="K2917" s="21"/>
      <c r="L2917" s="20"/>
      <c r="M2917" s="20"/>
      <c r="N2917" s="22"/>
      <c r="O2917" s="22"/>
      <c r="P2917" s="22"/>
      <c r="Q2917" s="22"/>
      <c r="U2917" s="20"/>
      <c r="V2917" s="20"/>
      <c r="W2917" s="20"/>
      <c r="X2917" s="27"/>
      <c r="Y2917" s="253"/>
      <c r="Z2917" s="30"/>
      <c r="AA2917" s="30"/>
      <c r="AB2917" s="31"/>
      <c r="AC2917" s="31"/>
      <c r="AD2917" s="31"/>
      <c r="AE2917" s="31"/>
      <c r="AF2917" s="31"/>
      <c r="AG2917" s="241"/>
      <c r="AH2917" s="31"/>
      <c r="AI2917" s="31"/>
      <c r="AJ2917" s="31"/>
      <c r="AK2917" s="31"/>
      <c r="AL2917" s="120"/>
      <c r="AM2917" s="25"/>
      <c r="AN2917" s="25"/>
      <c r="AO2917" s="25"/>
      <c r="AP2917" s="25"/>
      <c r="AQ2917"/>
      <c r="AR2917" s="25"/>
      <c r="AS2917" s="31"/>
      <c r="AT2917" s="25"/>
      <c r="AU2917" s="25"/>
      <c r="AV2917" s="31"/>
      <c r="BC2917" s="1"/>
      <c r="BD2917"/>
      <c r="BE2917"/>
      <c r="BF2917" s="1"/>
      <c r="BG2917"/>
      <c r="BH2917"/>
      <c r="BI2917"/>
      <c r="BJ2917" s="1"/>
      <c r="BK2917" s="1"/>
      <c r="BL2917"/>
      <c r="BM2917" s="1"/>
      <c r="BN2917" s="1"/>
      <c r="BO2917" s="1"/>
      <c r="BP2917" s="1"/>
      <c r="BQ2917" s="1"/>
      <c r="BR2917" s="1"/>
      <c r="BS2917" s="1"/>
      <c r="BT2917" s="22"/>
      <c r="BU2917" s="1"/>
      <c r="BV2917" s="1"/>
      <c r="BW2917" s="1"/>
      <c r="BX2917" s="1"/>
      <c r="BY2917" s="1"/>
      <c r="BZ2917" s="1"/>
      <c r="CA2917" s="1"/>
      <c r="CB2917" s="1"/>
      <c r="CC2917" s="1"/>
      <c r="CD2917" s="1"/>
      <c r="CE2917" s="1"/>
      <c r="CF2917" s="1"/>
      <c r="CG2917" s="1"/>
      <c r="CH2917" s="1"/>
      <c r="CI2917" s="1"/>
      <c r="CJ2917" s="1"/>
      <c r="CK2917" s="1"/>
      <c r="CL2917" s="1"/>
      <c r="CM2917" s="1"/>
      <c r="CN2917" s="1"/>
      <c r="CO2917" s="1"/>
      <c r="CP2917" s="1"/>
      <c r="CQ2917" s="1"/>
      <c r="CR2917" s="1"/>
      <c r="CS2917" s="1"/>
      <c r="CT2917" s="1"/>
      <c r="CU2917" s="1"/>
      <c r="CV2917" s="1"/>
      <c r="CW2917" s="1"/>
      <c r="CX2917" s="1"/>
      <c r="CY2917" s="1"/>
      <c r="CZ2917" s="1"/>
      <c r="DA2917" s="1"/>
      <c r="DB2917" s="1"/>
      <c r="DC2917" s="1"/>
      <c r="DD2917" s="1"/>
      <c r="DE2917" s="1"/>
      <c r="DF2917" s="1"/>
      <c r="DG2917" s="1"/>
      <c r="DH2917" s="1"/>
      <c r="DI2917" s="1"/>
      <c r="DJ2917" s="1"/>
      <c r="DK2917" s="1"/>
      <c r="DL2917" s="1"/>
      <c r="DM2917" s="1"/>
      <c r="DN2917" s="1"/>
      <c r="DO2917" s="1"/>
      <c r="DP2917" s="1"/>
      <c r="DQ2917" s="1"/>
      <c r="DR2917" s="1"/>
      <c r="DS2917" s="1"/>
      <c r="DT2917" s="1"/>
      <c r="DU2917" s="1"/>
      <c r="DV2917" s="1"/>
      <c r="DW2917" s="1"/>
      <c r="DX2917" s="1"/>
      <c r="DY2917" s="1"/>
      <c r="DZ2917" s="1"/>
      <c r="EA2917" s="1"/>
      <c r="EB2917" s="1"/>
      <c r="EC2917" s="1"/>
      <c r="ED2917" s="1"/>
      <c r="EE2917" s="1"/>
      <c r="EF2917" s="1"/>
      <c r="EG2917" s="1"/>
      <c r="EH2917" s="1"/>
      <c r="EI2917" s="1"/>
      <c r="EJ2917" s="1"/>
      <c r="EK2917" s="1"/>
      <c r="EL2917" s="1"/>
      <c r="EM2917" s="1"/>
      <c r="EN2917" s="1"/>
      <c r="EO2917" s="1"/>
      <c r="EP2917" s="1"/>
      <c r="EQ2917" s="1"/>
      <c r="ER2917" s="1"/>
      <c r="ES2917" s="1"/>
      <c r="ET2917" s="1"/>
      <c r="EU2917" s="1"/>
      <c r="EV2917" s="1"/>
      <c r="EW2917" s="1"/>
      <c r="EX2917" s="1"/>
      <c r="EY2917" s="1"/>
      <c r="EZ2917" s="1"/>
      <c r="FA2917" s="1"/>
      <c r="FB2917" s="1"/>
      <c r="FC2917" s="1"/>
      <c r="FD2917" s="1"/>
      <c r="FE2917" s="1"/>
      <c r="FF2917" s="1"/>
      <c r="FG2917" s="1"/>
      <c r="FH2917" s="1"/>
      <c r="FI2917" s="1"/>
      <c r="FJ2917" s="1"/>
      <c r="FK2917" s="1"/>
      <c r="FL2917" s="1"/>
      <c r="FM2917" s="1"/>
      <c r="FN2917" s="1"/>
      <c r="FO2917" s="1"/>
      <c r="FP2917" s="1"/>
      <c r="FQ2917" s="1"/>
      <c r="FR2917" s="1"/>
      <c r="FS2917" s="1"/>
      <c r="FT2917" s="1"/>
      <c r="FU2917" s="1"/>
      <c r="FV2917" s="1"/>
      <c r="FW2917" s="1"/>
      <c r="FX2917" s="1"/>
      <c r="FY2917" s="1"/>
      <c r="FZ2917" s="1"/>
      <c r="GA2917" s="1"/>
      <c r="GB2917" s="1"/>
      <c r="GC2917" s="1"/>
      <c r="GD2917" s="1"/>
      <c r="GE2917" s="1"/>
      <c r="GF2917" s="1"/>
      <c r="GG2917" s="1"/>
      <c r="GH2917" s="1"/>
      <c r="GI2917" s="1"/>
      <c r="GJ2917" s="1"/>
      <c r="GK2917"/>
      <c r="GL2917"/>
      <c r="GM2917"/>
      <c r="GN2917"/>
      <c r="GO2917"/>
      <c r="GP2917"/>
      <c r="GQ2917"/>
      <c r="GR2917"/>
      <c r="GS2917"/>
      <c r="GT2917"/>
      <c r="GU2917"/>
      <c r="GV2917"/>
      <c r="GW2917"/>
      <c r="GX2917"/>
      <c r="GY2917"/>
      <c r="GZ2917"/>
      <c r="HA2917"/>
      <c r="HB2917"/>
      <c r="HC2917"/>
      <c r="HD2917"/>
      <c r="HE2917"/>
    </row>
    <row r="2918" spans="6:213" s="19" customFormat="1" x14ac:dyDescent="0.25">
      <c r="F2918" s="20"/>
      <c r="G2918" s="20"/>
      <c r="H2918" s="20"/>
      <c r="I2918" s="20"/>
      <c r="J2918" s="21"/>
      <c r="K2918" s="21"/>
      <c r="L2918" s="20"/>
      <c r="M2918" s="20"/>
      <c r="N2918" s="22"/>
      <c r="O2918" s="22"/>
      <c r="P2918" s="22"/>
      <c r="Q2918" s="22"/>
      <c r="U2918" s="20"/>
      <c r="V2918" s="20"/>
      <c r="W2918" s="20"/>
      <c r="X2918" s="27"/>
      <c r="Y2918" s="253"/>
      <c r="Z2918" s="30"/>
      <c r="AA2918" s="30"/>
      <c r="AB2918" s="31"/>
      <c r="AC2918" s="31"/>
      <c r="AD2918" s="31"/>
      <c r="AE2918" s="31"/>
      <c r="AF2918" s="31"/>
      <c r="AG2918" s="241"/>
      <c r="AH2918" s="31"/>
      <c r="AI2918" s="31"/>
      <c r="AJ2918" s="31"/>
      <c r="AK2918" s="31"/>
      <c r="AL2918" s="120"/>
      <c r="AM2918" s="25"/>
      <c r="AN2918" s="25"/>
      <c r="AO2918" s="25"/>
      <c r="AP2918" s="25"/>
      <c r="AQ2918"/>
      <c r="AR2918" s="25"/>
      <c r="AS2918" s="31"/>
      <c r="AT2918" s="25"/>
      <c r="AU2918" s="25"/>
      <c r="AV2918" s="31"/>
      <c r="BC2918" s="1"/>
      <c r="BD2918"/>
      <c r="BE2918"/>
      <c r="BF2918" s="1"/>
      <c r="BG2918"/>
      <c r="BH2918"/>
      <c r="BI2918"/>
      <c r="BJ2918" s="1"/>
      <c r="BK2918" s="1"/>
      <c r="BL2918"/>
      <c r="BM2918" s="1"/>
      <c r="BN2918" s="1"/>
      <c r="BO2918" s="1"/>
      <c r="BP2918" s="1"/>
      <c r="BQ2918" s="1"/>
      <c r="BR2918" s="1"/>
      <c r="BS2918" s="1"/>
      <c r="BT2918" s="22"/>
      <c r="BU2918" s="1"/>
      <c r="BV2918" s="1"/>
      <c r="BW2918" s="1"/>
      <c r="BX2918" s="1"/>
      <c r="BY2918" s="1"/>
      <c r="BZ2918" s="1"/>
      <c r="CA2918" s="1"/>
      <c r="CB2918" s="1"/>
      <c r="CC2918" s="1"/>
      <c r="CD2918" s="1"/>
      <c r="CE2918" s="1"/>
      <c r="CF2918" s="1"/>
      <c r="CG2918" s="1"/>
      <c r="CH2918" s="1"/>
      <c r="CI2918" s="1"/>
      <c r="CJ2918" s="1"/>
      <c r="CK2918" s="1"/>
      <c r="CL2918" s="1"/>
      <c r="CM2918" s="1"/>
      <c r="CN2918" s="1"/>
      <c r="CO2918" s="1"/>
      <c r="CP2918" s="1"/>
      <c r="CQ2918" s="1"/>
      <c r="CR2918" s="1"/>
      <c r="CS2918" s="1"/>
      <c r="CT2918" s="1"/>
      <c r="CU2918" s="1"/>
      <c r="CV2918" s="1"/>
      <c r="CW2918" s="1"/>
      <c r="CX2918" s="1"/>
      <c r="CY2918" s="1"/>
      <c r="CZ2918" s="1"/>
      <c r="DA2918" s="1"/>
      <c r="DB2918" s="1"/>
      <c r="DC2918" s="1"/>
      <c r="DD2918" s="1"/>
      <c r="DE2918" s="1"/>
      <c r="DF2918" s="1"/>
      <c r="DG2918" s="1"/>
      <c r="DH2918" s="1"/>
      <c r="DI2918" s="1"/>
      <c r="DJ2918" s="1"/>
      <c r="DK2918" s="1"/>
      <c r="DL2918" s="1"/>
      <c r="DM2918" s="1"/>
      <c r="DN2918" s="1"/>
      <c r="DO2918" s="1"/>
      <c r="DP2918" s="1"/>
      <c r="DQ2918" s="1"/>
      <c r="DR2918" s="1"/>
      <c r="DS2918" s="1"/>
      <c r="DT2918" s="1"/>
      <c r="DU2918" s="1"/>
      <c r="DV2918" s="1"/>
      <c r="DW2918" s="1"/>
      <c r="DX2918" s="1"/>
      <c r="DY2918" s="1"/>
      <c r="DZ2918" s="1"/>
      <c r="EA2918" s="1"/>
      <c r="EB2918" s="1"/>
      <c r="EC2918" s="1"/>
      <c r="ED2918" s="1"/>
      <c r="EE2918" s="1"/>
      <c r="EF2918" s="1"/>
      <c r="EG2918" s="1"/>
      <c r="EH2918" s="1"/>
      <c r="EI2918" s="1"/>
      <c r="EJ2918" s="1"/>
      <c r="EK2918" s="1"/>
      <c r="EL2918" s="1"/>
      <c r="EM2918" s="1"/>
      <c r="EN2918" s="1"/>
      <c r="EO2918" s="1"/>
      <c r="EP2918" s="1"/>
      <c r="EQ2918" s="1"/>
      <c r="ER2918" s="1"/>
      <c r="ES2918" s="1"/>
      <c r="ET2918" s="1"/>
      <c r="EU2918" s="1"/>
      <c r="EV2918" s="1"/>
      <c r="EW2918" s="1"/>
      <c r="EX2918" s="1"/>
      <c r="EY2918" s="1"/>
      <c r="EZ2918" s="1"/>
      <c r="FA2918" s="1"/>
      <c r="FB2918" s="1"/>
      <c r="FC2918" s="1"/>
      <c r="FD2918" s="1"/>
      <c r="FE2918" s="1"/>
      <c r="FF2918" s="1"/>
      <c r="FG2918" s="1"/>
      <c r="FH2918" s="1"/>
      <c r="FI2918" s="1"/>
      <c r="FJ2918" s="1"/>
      <c r="FK2918" s="1"/>
      <c r="FL2918" s="1"/>
      <c r="FM2918" s="1"/>
      <c r="FN2918" s="1"/>
      <c r="FO2918" s="1"/>
      <c r="FP2918" s="1"/>
      <c r="FQ2918" s="1"/>
      <c r="FR2918" s="1"/>
      <c r="FS2918" s="1"/>
      <c r="FT2918" s="1"/>
      <c r="FU2918" s="1"/>
      <c r="FV2918" s="1"/>
      <c r="FW2918" s="1"/>
      <c r="FX2918" s="1"/>
      <c r="FY2918" s="1"/>
      <c r="FZ2918" s="1"/>
      <c r="GA2918" s="1"/>
      <c r="GB2918" s="1"/>
      <c r="GC2918" s="1"/>
      <c r="GD2918" s="1"/>
      <c r="GE2918" s="1"/>
      <c r="GF2918" s="1"/>
      <c r="GG2918" s="1"/>
      <c r="GH2918" s="1"/>
      <c r="GI2918" s="1"/>
      <c r="GJ2918" s="1"/>
      <c r="GK2918"/>
      <c r="GL2918"/>
      <c r="GM2918"/>
      <c r="GN2918"/>
      <c r="GO2918"/>
      <c r="GP2918"/>
      <c r="GQ2918"/>
      <c r="GR2918"/>
      <c r="GS2918"/>
      <c r="GT2918"/>
      <c r="GU2918"/>
      <c r="GV2918"/>
      <c r="GW2918"/>
      <c r="GX2918"/>
      <c r="GY2918"/>
      <c r="GZ2918"/>
      <c r="HA2918"/>
      <c r="HB2918"/>
      <c r="HC2918"/>
      <c r="HD2918"/>
      <c r="HE2918"/>
    </row>
    <row r="2919" spans="6:213" s="19" customFormat="1" x14ac:dyDescent="0.25">
      <c r="F2919" s="20"/>
      <c r="G2919" s="20"/>
      <c r="H2919" s="20"/>
      <c r="I2919" s="20"/>
      <c r="J2919" s="21"/>
      <c r="K2919" s="21"/>
      <c r="L2919" s="20"/>
      <c r="M2919" s="20"/>
      <c r="N2919" s="22"/>
      <c r="O2919" s="22"/>
      <c r="P2919" s="22"/>
      <c r="Q2919" s="22"/>
      <c r="U2919" s="20"/>
      <c r="V2919" s="20"/>
      <c r="W2919" s="20"/>
      <c r="X2919" s="27"/>
      <c r="Y2919" s="253"/>
      <c r="Z2919" s="30"/>
      <c r="AA2919" s="30"/>
      <c r="AB2919" s="31"/>
      <c r="AC2919" s="31"/>
      <c r="AD2919" s="31"/>
      <c r="AE2919" s="31"/>
      <c r="AF2919" s="31"/>
      <c r="AG2919" s="241"/>
      <c r="AH2919" s="31"/>
      <c r="AI2919" s="31"/>
      <c r="AJ2919" s="31"/>
      <c r="AK2919" s="31"/>
      <c r="AL2919" s="120"/>
      <c r="AM2919" s="25"/>
      <c r="AN2919" s="25"/>
      <c r="AO2919" s="25"/>
      <c r="AP2919" s="25"/>
      <c r="AQ2919"/>
      <c r="AR2919" s="25"/>
      <c r="AS2919" s="31"/>
      <c r="AT2919" s="25"/>
      <c r="AU2919" s="25"/>
      <c r="AV2919" s="31"/>
      <c r="BC2919" s="1"/>
      <c r="BD2919"/>
      <c r="BE2919"/>
      <c r="BF2919" s="1"/>
      <c r="BG2919"/>
      <c r="BH2919"/>
      <c r="BI2919"/>
      <c r="BJ2919" s="1"/>
      <c r="BK2919" s="1"/>
      <c r="BL2919"/>
      <c r="BM2919" s="1"/>
      <c r="BN2919" s="1"/>
      <c r="BO2919" s="1"/>
      <c r="BP2919" s="1"/>
      <c r="BQ2919" s="1"/>
      <c r="BR2919" s="1"/>
      <c r="BS2919" s="1"/>
      <c r="BT2919" s="22"/>
      <c r="BU2919" s="1"/>
      <c r="BV2919" s="1"/>
      <c r="BW2919" s="1"/>
      <c r="BX2919" s="1"/>
      <c r="BY2919" s="1"/>
      <c r="BZ2919" s="1"/>
      <c r="CA2919" s="1"/>
      <c r="CB2919" s="1"/>
      <c r="CC2919" s="1"/>
      <c r="CD2919" s="1"/>
      <c r="CE2919" s="1"/>
      <c r="CF2919" s="1"/>
      <c r="CG2919" s="1"/>
      <c r="CH2919" s="1"/>
      <c r="CI2919" s="1"/>
      <c r="CJ2919" s="1"/>
      <c r="CK2919" s="1"/>
      <c r="CL2919" s="1"/>
      <c r="CM2919" s="1"/>
      <c r="CN2919" s="1"/>
      <c r="CO2919" s="1"/>
      <c r="CP2919" s="1"/>
      <c r="CQ2919" s="1"/>
      <c r="CR2919" s="1"/>
      <c r="CS2919" s="1"/>
      <c r="CT2919" s="1"/>
      <c r="CU2919" s="1"/>
      <c r="CV2919" s="1"/>
      <c r="CW2919" s="1"/>
      <c r="CX2919" s="1"/>
      <c r="CY2919" s="1"/>
      <c r="CZ2919" s="1"/>
      <c r="DA2919" s="1"/>
      <c r="DB2919" s="1"/>
      <c r="DC2919" s="1"/>
      <c r="DD2919" s="1"/>
      <c r="DE2919" s="1"/>
      <c r="DF2919" s="1"/>
      <c r="DG2919" s="1"/>
      <c r="DH2919" s="1"/>
      <c r="DI2919" s="1"/>
      <c r="DJ2919" s="1"/>
      <c r="DK2919" s="1"/>
      <c r="DL2919" s="1"/>
      <c r="DM2919" s="1"/>
      <c r="DN2919" s="1"/>
      <c r="DO2919" s="1"/>
      <c r="DP2919" s="1"/>
      <c r="DQ2919" s="1"/>
      <c r="DR2919" s="1"/>
      <c r="DS2919" s="1"/>
      <c r="DT2919" s="1"/>
      <c r="DU2919" s="1"/>
      <c r="DV2919" s="1"/>
      <c r="DW2919" s="1"/>
      <c r="DX2919" s="1"/>
      <c r="DY2919" s="1"/>
      <c r="DZ2919" s="1"/>
      <c r="EA2919" s="1"/>
      <c r="EB2919" s="1"/>
      <c r="EC2919" s="1"/>
      <c r="ED2919" s="1"/>
      <c r="EE2919" s="1"/>
      <c r="EF2919" s="1"/>
      <c r="EG2919" s="1"/>
      <c r="EH2919" s="1"/>
      <c r="EI2919" s="1"/>
      <c r="EJ2919" s="1"/>
      <c r="EK2919" s="1"/>
      <c r="EL2919" s="1"/>
      <c r="EM2919" s="1"/>
      <c r="EN2919" s="1"/>
      <c r="EO2919" s="1"/>
      <c r="EP2919" s="1"/>
      <c r="EQ2919" s="1"/>
      <c r="ER2919" s="1"/>
      <c r="ES2919" s="1"/>
      <c r="ET2919" s="1"/>
      <c r="EU2919" s="1"/>
      <c r="EV2919" s="1"/>
      <c r="EW2919" s="1"/>
      <c r="EX2919" s="1"/>
      <c r="EY2919" s="1"/>
      <c r="EZ2919" s="1"/>
      <c r="FA2919" s="1"/>
      <c r="FB2919" s="1"/>
      <c r="FC2919" s="1"/>
      <c r="FD2919" s="1"/>
      <c r="FE2919" s="1"/>
      <c r="FF2919" s="1"/>
      <c r="FG2919" s="1"/>
      <c r="FH2919" s="1"/>
      <c r="FI2919" s="1"/>
      <c r="FJ2919" s="1"/>
      <c r="FK2919" s="1"/>
      <c r="FL2919" s="1"/>
      <c r="FM2919" s="1"/>
      <c r="FN2919" s="1"/>
      <c r="FO2919" s="1"/>
      <c r="FP2919" s="1"/>
      <c r="FQ2919" s="1"/>
      <c r="FR2919" s="1"/>
      <c r="FS2919" s="1"/>
      <c r="FT2919" s="1"/>
      <c r="FU2919" s="1"/>
      <c r="FV2919" s="1"/>
      <c r="FW2919" s="1"/>
      <c r="FX2919" s="1"/>
      <c r="FY2919" s="1"/>
      <c r="FZ2919" s="1"/>
      <c r="GA2919" s="1"/>
      <c r="GB2919" s="1"/>
      <c r="GC2919" s="1"/>
      <c r="GD2919" s="1"/>
      <c r="GE2919" s="1"/>
      <c r="GF2919" s="1"/>
      <c r="GG2919" s="1"/>
      <c r="GH2919" s="1"/>
      <c r="GI2919" s="1"/>
      <c r="GJ2919" s="1"/>
      <c r="GK2919"/>
      <c r="GL2919"/>
      <c r="GM2919"/>
      <c r="GN2919"/>
      <c r="GO2919"/>
      <c r="GP2919"/>
      <c r="GQ2919"/>
      <c r="GR2919"/>
      <c r="GS2919"/>
      <c r="GT2919"/>
      <c r="GU2919"/>
      <c r="GV2919"/>
      <c r="GW2919"/>
      <c r="GX2919"/>
      <c r="GY2919"/>
      <c r="GZ2919"/>
      <c r="HA2919"/>
      <c r="HB2919"/>
      <c r="HC2919"/>
      <c r="HD2919"/>
      <c r="HE2919"/>
    </row>
    <row r="2920" spans="6:213" s="19" customFormat="1" x14ac:dyDescent="0.25">
      <c r="F2920" s="20"/>
      <c r="G2920" s="20"/>
      <c r="H2920" s="20"/>
      <c r="I2920" s="20"/>
      <c r="J2920" s="21"/>
      <c r="K2920" s="21"/>
      <c r="L2920" s="20"/>
      <c r="M2920" s="20"/>
      <c r="N2920" s="22"/>
      <c r="O2920" s="22"/>
      <c r="P2920" s="22"/>
      <c r="Q2920" s="22"/>
      <c r="U2920" s="20"/>
      <c r="V2920" s="20"/>
      <c r="W2920" s="20"/>
      <c r="X2920" s="27"/>
      <c r="Y2920" s="253"/>
      <c r="Z2920" s="30"/>
      <c r="AA2920" s="30"/>
      <c r="AB2920" s="31"/>
      <c r="AC2920" s="31"/>
      <c r="AD2920" s="31"/>
      <c r="AE2920" s="31"/>
      <c r="AF2920" s="31"/>
      <c r="AG2920" s="241"/>
      <c r="AH2920" s="31"/>
      <c r="AI2920" s="31"/>
      <c r="AJ2920" s="31"/>
      <c r="AK2920" s="31"/>
      <c r="AL2920" s="120"/>
      <c r="AM2920" s="25"/>
      <c r="AN2920" s="25"/>
      <c r="AO2920" s="25"/>
      <c r="AP2920" s="25"/>
      <c r="AQ2920"/>
      <c r="AR2920" s="25"/>
      <c r="AS2920" s="31"/>
      <c r="AT2920" s="25"/>
      <c r="AU2920" s="25"/>
      <c r="AV2920" s="31"/>
      <c r="BC2920" s="1"/>
      <c r="BD2920"/>
      <c r="BE2920"/>
      <c r="BF2920" s="1"/>
      <c r="BG2920"/>
      <c r="BH2920"/>
      <c r="BI2920"/>
      <c r="BJ2920" s="1"/>
      <c r="BK2920" s="1"/>
      <c r="BL2920"/>
      <c r="BM2920" s="1"/>
      <c r="BN2920" s="1"/>
      <c r="BO2920" s="1"/>
      <c r="BP2920" s="1"/>
      <c r="BQ2920" s="1"/>
      <c r="BR2920" s="1"/>
      <c r="BS2920" s="1"/>
      <c r="BT2920" s="22"/>
      <c r="BU2920" s="1"/>
      <c r="BV2920" s="1"/>
      <c r="BW2920" s="1"/>
      <c r="BX2920" s="1"/>
      <c r="BY2920" s="1"/>
      <c r="BZ2920" s="1"/>
      <c r="CA2920" s="1"/>
      <c r="CB2920" s="1"/>
      <c r="CC2920" s="1"/>
      <c r="CD2920" s="1"/>
      <c r="CE2920" s="1"/>
      <c r="CF2920" s="1"/>
      <c r="CG2920" s="1"/>
      <c r="CH2920" s="1"/>
      <c r="CI2920" s="1"/>
      <c r="CJ2920" s="1"/>
      <c r="CK2920" s="1"/>
      <c r="CL2920" s="1"/>
      <c r="CM2920" s="1"/>
      <c r="CN2920" s="1"/>
      <c r="CO2920" s="1"/>
      <c r="CP2920" s="1"/>
      <c r="CQ2920" s="1"/>
      <c r="CR2920" s="1"/>
      <c r="CS2920" s="1"/>
      <c r="CT2920" s="1"/>
      <c r="CU2920" s="1"/>
      <c r="CV2920" s="1"/>
      <c r="CW2920" s="1"/>
      <c r="CX2920" s="1"/>
      <c r="CY2920" s="1"/>
      <c r="CZ2920" s="1"/>
      <c r="DA2920" s="1"/>
      <c r="DB2920" s="1"/>
      <c r="DC2920" s="1"/>
      <c r="DD2920" s="1"/>
      <c r="DE2920" s="1"/>
      <c r="DF2920" s="1"/>
      <c r="DG2920" s="1"/>
      <c r="DH2920" s="1"/>
      <c r="DI2920" s="1"/>
      <c r="DJ2920" s="1"/>
      <c r="DK2920" s="1"/>
      <c r="DL2920" s="1"/>
      <c r="DM2920" s="1"/>
      <c r="DN2920" s="1"/>
      <c r="DO2920" s="1"/>
      <c r="DP2920" s="1"/>
      <c r="DQ2920" s="1"/>
      <c r="DR2920" s="1"/>
      <c r="DS2920" s="1"/>
      <c r="DT2920" s="1"/>
      <c r="DU2920" s="1"/>
      <c r="DV2920" s="1"/>
      <c r="DW2920" s="1"/>
      <c r="DX2920" s="1"/>
      <c r="DY2920" s="1"/>
      <c r="DZ2920" s="1"/>
      <c r="EA2920" s="1"/>
      <c r="EB2920" s="1"/>
      <c r="EC2920" s="1"/>
      <c r="ED2920" s="1"/>
      <c r="EE2920" s="1"/>
      <c r="EF2920" s="1"/>
      <c r="EG2920" s="1"/>
      <c r="EH2920" s="1"/>
      <c r="EI2920" s="1"/>
      <c r="EJ2920" s="1"/>
      <c r="EK2920" s="1"/>
      <c r="EL2920" s="1"/>
      <c r="EM2920" s="1"/>
      <c r="EN2920" s="1"/>
      <c r="EO2920" s="1"/>
      <c r="EP2920" s="1"/>
      <c r="EQ2920" s="1"/>
      <c r="ER2920" s="1"/>
      <c r="ES2920" s="1"/>
      <c r="ET2920" s="1"/>
      <c r="EU2920" s="1"/>
      <c r="EV2920" s="1"/>
      <c r="EW2920" s="1"/>
      <c r="EX2920" s="1"/>
      <c r="EY2920" s="1"/>
      <c r="EZ2920" s="1"/>
      <c r="FA2920" s="1"/>
      <c r="FB2920" s="1"/>
      <c r="FC2920" s="1"/>
      <c r="FD2920" s="1"/>
      <c r="FE2920" s="1"/>
      <c r="FF2920" s="1"/>
      <c r="FG2920" s="1"/>
      <c r="FH2920" s="1"/>
      <c r="FI2920" s="1"/>
      <c r="FJ2920" s="1"/>
      <c r="FK2920" s="1"/>
      <c r="FL2920" s="1"/>
      <c r="FM2920" s="1"/>
      <c r="FN2920" s="1"/>
      <c r="FO2920" s="1"/>
      <c r="FP2920" s="1"/>
      <c r="FQ2920" s="1"/>
      <c r="FR2920" s="1"/>
      <c r="FS2920" s="1"/>
      <c r="FT2920" s="1"/>
      <c r="FU2920" s="1"/>
      <c r="FV2920" s="1"/>
      <c r="FW2920" s="1"/>
      <c r="FX2920" s="1"/>
      <c r="FY2920" s="1"/>
      <c r="FZ2920" s="1"/>
      <c r="GA2920" s="1"/>
      <c r="GB2920" s="1"/>
      <c r="GC2920" s="1"/>
      <c r="GD2920" s="1"/>
      <c r="GE2920" s="1"/>
      <c r="GF2920" s="1"/>
      <c r="GG2920" s="1"/>
      <c r="GH2920" s="1"/>
      <c r="GI2920" s="1"/>
      <c r="GJ2920" s="1"/>
      <c r="GK2920"/>
      <c r="GL2920"/>
      <c r="GM2920"/>
      <c r="GN2920"/>
      <c r="GO2920"/>
      <c r="GP2920"/>
      <c r="GQ2920"/>
      <c r="GR2920"/>
      <c r="GS2920"/>
      <c r="GT2920"/>
      <c r="GU2920"/>
      <c r="GV2920"/>
      <c r="GW2920"/>
      <c r="GX2920"/>
      <c r="GY2920"/>
      <c r="GZ2920"/>
      <c r="HA2920"/>
      <c r="HB2920"/>
      <c r="HC2920"/>
      <c r="HD2920"/>
      <c r="HE2920"/>
    </row>
    <row r="2921" spans="6:213" s="19" customFormat="1" x14ac:dyDescent="0.25">
      <c r="F2921" s="20"/>
      <c r="G2921" s="20"/>
      <c r="H2921" s="20"/>
      <c r="I2921" s="20"/>
      <c r="J2921" s="21"/>
      <c r="K2921" s="21"/>
      <c r="L2921" s="20"/>
      <c r="M2921" s="20"/>
      <c r="N2921" s="22"/>
      <c r="O2921" s="22"/>
      <c r="P2921" s="22"/>
      <c r="Q2921" s="22"/>
      <c r="U2921" s="20"/>
      <c r="V2921" s="20"/>
      <c r="W2921" s="20"/>
      <c r="X2921" s="27"/>
      <c r="Y2921" s="253"/>
      <c r="Z2921" s="30"/>
      <c r="AA2921" s="30"/>
      <c r="AB2921" s="31"/>
      <c r="AC2921" s="31"/>
      <c r="AD2921" s="31"/>
      <c r="AE2921" s="31"/>
      <c r="AF2921" s="31"/>
      <c r="AG2921" s="241"/>
      <c r="AH2921" s="31"/>
      <c r="AI2921" s="31"/>
      <c r="AJ2921" s="31"/>
      <c r="AK2921" s="31"/>
      <c r="AL2921" s="120"/>
      <c r="AM2921" s="25"/>
      <c r="AN2921" s="25"/>
      <c r="AO2921" s="25"/>
      <c r="AP2921" s="25"/>
      <c r="AQ2921"/>
      <c r="AR2921" s="25"/>
      <c r="AS2921" s="31"/>
      <c r="AT2921" s="25"/>
      <c r="AU2921" s="25"/>
      <c r="AV2921" s="31"/>
      <c r="BC2921" s="1"/>
      <c r="BD2921"/>
      <c r="BE2921"/>
      <c r="BF2921" s="1"/>
      <c r="BG2921"/>
      <c r="BH2921"/>
      <c r="BI2921"/>
      <c r="BJ2921" s="1"/>
      <c r="BK2921" s="1"/>
      <c r="BL2921"/>
      <c r="BM2921" s="1"/>
      <c r="BN2921" s="1"/>
      <c r="BO2921" s="1"/>
      <c r="BP2921" s="1"/>
      <c r="BQ2921" s="1"/>
      <c r="BR2921" s="1"/>
      <c r="BS2921" s="1"/>
      <c r="BT2921" s="22"/>
      <c r="BU2921" s="1"/>
      <c r="BV2921" s="1"/>
      <c r="BW2921" s="1"/>
      <c r="BX2921" s="1"/>
      <c r="BY2921" s="1"/>
      <c r="BZ2921" s="1"/>
      <c r="CA2921" s="1"/>
      <c r="CB2921" s="1"/>
      <c r="CC2921" s="1"/>
      <c r="CD2921" s="1"/>
      <c r="CE2921" s="1"/>
      <c r="CF2921" s="1"/>
      <c r="CG2921" s="1"/>
      <c r="CH2921" s="1"/>
      <c r="CI2921" s="1"/>
      <c r="CJ2921" s="1"/>
      <c r="CK2921" s="1"/>
      <c r="CL2921" s="1"/>
      <c r="CM2921" s="1"/>
      <c r="CN2921" s="1"/>
      <c r="CO2921" s="1"/>
      <c r="CP2921" s="1"/>
      <c r="CQ2921" s="1"/>
      <c r="CR2921" s="1"/>
      <c r="CS2921" s="1"/>
      <c r="CT2921" s="1"/>
      <c r="CU2921" s="1"/>
      <c r="CV2921" s="1"/>
      <c r="CW2921" s="1"/>
      <c r="CX2921" s="1"/>
      <c r="CY2921" s="1"/>
      <c r="CZ2921" s="1"/>
      <c r="DA2921" s="1"/>
      <c r="DB2921" s="1"/>
      <c r="DC2921" s="1"/>
      <c r="DD2921" s="1"/>
      <c r="DE2921" s="1"/>
      <c r="DF2921" s="1"/>
      <c r="DG2921" s="1"/>
      <c r="DH2921" s="1"/>
      <c r="DI2921" s="1"/>
      <c r="DJ2921" s="1"/>
      <c r="DK2921" s="1"/>
      <c r="DL2921" s="1"/>
      <c r="DM2921" s="1"/>
      <c r="DN2921" s="1"/>
      <c r="DO2921" s="1"/>
      <c r="DP2921" s="1"/>
      <c r="DQ2921" s="1"/>
      <c r="DR2921" s="1"/>
      <c r="DS2921" s="1"/>
      <c r="DT2921" s="1"/>
      <c r="DU2921" s="1"/>
      <c r="DV2921" s="1"/>
      <c r="DW2921" s="1"/>
      <c r="DX2921" s="1"/>
      <c r="DY2921" s="1"/>
      <c r="DZ2921" s="1"/>
      <c r="EA2921" s="1"/>
      <c r="EB2921" s="1"/>
      <c r="EC2921" s="1"/>
      <c r="ED2921" s="1"/>
      <c r="EE2921" s="1"/>
      <c r="EF2921" s="1"/>
      <c r="EG2921" s="1"/>
      <c r="EH2921" s="1"/>
      <c r="EI2921" s="1"/>
      <c r="EJ2921" s="1"/>
      <c r="EK2921" s="1"/>
      <c r="EL2921" s="1"/>
      <c r="EM2921" s="1"/>
      <c r="EN2921" s="1"/>
      <c r="EO2921" s="1"/>
      <c r="EP2921" s="1"/>
      <c r="EQ2921" s="1"/>
      <c r="ER2921" s="1"/>
      <c r="ES2921" s="1"/>
      <c r="ET2921" s="1"/>
      <c r="EU2921" s="1"/>
      <c r="EV2921" s="1"/>
      <c r="EW2921" s="1"/>
      <c r="EX2921" s="1"/>
      <c r="EY2921" s="1"/>
      <c r="EZ2921" s="1"/>
      <c r="FA2921" s="1"/>
      <c r="FB2921" s="1"/>
      <c r="FC2921" s="1"/>
      <c r="FD2921" s="1"/>
      <c r="FE2921" s="1"/>
      <c r="FF2921" s="1"/>
      <c r="FG2921" s="1"/>
      <c r="FH2921" s="1"/>
      <c r="FI2921" s="1"/>
      <c r="FJ2921" s="1"/>
      <c r="FK2921" s="1"/>
      <c r="FL2921" s="1"/>
      <c r="FM2921" s="1"/>
      <c r="FN2921" s="1"/>
      <c r="FO2921" s="1"/>
      <c r="FP2921" s="1"/>
      <c r="FQ2921" s="1"/>
      <c r="FR2921" s="1"/>
      <c r="FS2921" s="1"/>
      <c r="FT2921" s="1"/>
      <c r="FU2921" s="1"/>
      <c r="FV2921" s="1"/>
      <c r="FW2921" s="1"/>
      <c r="FX2921" s="1"/>
      <c r="FY2921" s="1"/>
      <c r="FZ2921" s="1"/>
      <c r="GA2921" s="1"/>
      <c r="GB2921" s="1"/>
      <c r="GC2921" s="1"/>
      <c r="GD2921" s="1"/>
      <c r="GE2921" s="1"/>
      <c r="GF2921" s="1"/>
      <c r="GG2921" s="1"/>
      <c r="GH2921" s="1"/>
      <c r="GI2921" s="1"/>
      <c r="GJ2921" s="1"/>
      <c r="GK2921"/>
      <c r="GL2921"/>
      <c r="GM2921"/>
      <c r="GN2921"/>
      <c r="GO2921"/>
      <c r="GP2921"/>
      <c r="GQ2921"/>
      <c r="GR2921"/>
      <c r="GS2921"/>
      <c r="GT2921"/>
      <c r="GU2921"/>
      <c r="GV2921"/>
      <c r="GW2921"/>
      <c r="GX2921"/>
      <c r="GY2921"/>
      <c r="GZ2921"/>
      <c r="HA2921"/>
      <c r="HB2921"/>
      <c r="HC2921"/>
      <c r="HD2921"/>
      <c r="HE2921"/>
    </row>
    <row r="2922" spans="6:213" s="19" customFormat="1" x14ac:dyDescent="0.25">
      <c r="F2922" s="20"/>
      <c r="G2922" s="20"/>
      <c r="H2922" s="20"/>
      <c r="I2922" s="20"/>
      <c r="J2922" s="21"/>
      <c r="K2922" s="21"/>
      <c r="L2922" s="20"/>
      <c r="M2922" s="20"/>
      <c r="N2922" s="22"/>
      <c r="O2922" s="22"/>
      <c r="P2922" s="22"/>
      <c r="Q2922" s="22"/>
      <c r="U2922" s="20"/>
      <c r="V2922" s="20"/>
      <c r="W2922" s="20"/>
      <c r="X2922" s="27"/>
      <c r="Y2922" s="253"/>
      <c r="Z2922" s="30"/>
      <c r="AA2922" s="30"/>
      <c r="AB2922" s="31"/>
      <c r="AC2922" s="31"/>
      <c r="AD2922" s="31"/>
      <c r="AE2922" s="31"/>
      <c r="AF2922" s="31"/>
      <c r="AG2922" s="241"/>
      <c r="AH2922" s="31"/>
      <c r="AI2922" s="31"/>
      <c r="AJ2922" s="31"/>
      <c r="AK2922" s="31"/>
      <c r="AL2922" s="120"/>
      <c r="AM2922" s="25"/>
      <c r="AN2922" s="25"/>
      <c r="AO2922" s="25"/>
      <c r="AP2922" s="25"/>
      <c r="AQ2922"/>
      <c r="AR2922" s="25"/>
      <c r="AS2922" s="31"/>
      <c r="AT2922" s="25"/>
      <c r="AU2922" s="25"/>
      <c r="AV2922" s="31"/>
      <c r="BC2922" s="1"/>
      <c r="BD2922"/>
      <c r="BE2922"/>
      <c r="BF2922" s="1"/>
      <c r="BG2922"/>
      <c r="BH2922"/>
      <c r="BI2922"/>
      <c r="BJ2922" s="1"/>
      <c r="BK2922" s="1"/>
      <c r="BL2922"/>
      <c r="BM2922" s="1"/>
      <c r="BN2922" s="1"/>
      <c r="BO2922" s="1"/>
      <c r="BP2922" s="1"/>
      <c r="BQ2922" s="1"/>
      <c r="BR2922" s="1"/>
      <c r="BS2922" s="1"/>
      <c r="BT2922" s="22"/>
      <c r="BU2922" s="1"/>
      <c r="BV2922" s="1"/>
      <c r="BW2922" s="1"/>
      <c r="BX2922" s="1"/>
      <c r="BY2922" s="1"/>
      <c r="BZ2922" s="1"/>
      <c r="CA2922" s="1"/>
      <c r="CB2922" s="1"/>
      <c r="CC2922" s="1"/>
      <c r="CD2922" s="1"/>
      <c r="CE2922" s="1"/>
      <c r="CF2922" s="1"/>
      <c r="CG2922" s="1"/>
      <c r="CH2922" s="1"/>
      <c r="CI2922" s="1"/>
      <c r="CJ2922" s="1"/>
      <c r="CK2922" s="1"/>
      <c r="CL2922" s="1"/>
      <c r="CM2922" s="1"/>
      <c r="CN2922" s="1"/>
      <c r="CO2922" s="1"/>
      <c r="CP2922" s="1"/>
      <c r="CQ2922" s="1"/>
      <c r="CR2922" s="1"/>
      <c r="CS2922" s="1"/>
      <c r="CT2922" s="1"/>
      <c r="CU2922" s="1"/>
      <c r="CV2922" s="1"/>
      <c r="CW2922" s="1"/>
      <c r="CX2922" s="1"/>
      <c r="CY2922" s="1"/>
      <c r="CZ2922" s="1"/>
      <c r="DA2922" s="1"/>
      <c r="DB2922" s="1"/>
      <c r="DC2922" s="1"/>
      <c r="DD2922" s="1"/>
      <c r="DE2922" s="1"/>
      <c r="DF2922" s="1"/>
      <c r="DG2922" s="1"/>
      <c r="DH2922" s="1"/>
      <c r="DI2922" s="1"/>
      <c r="DJ2922" s="1"/>
      <c r="DK2922" s="1"/>
      <c r="DL2922" s="1"/>
      <c r="DM2922" s="1"/>
      <c r="DN2922" s="1"/>
      <c r="DO2922" s="1"/>
      <c r="DP2922" s="1"/>
      <c r="DQ2922" s="1"/>
      <c r="DR2922" s="1"/>
      <c r="DS2922" s="1"/>
      <c r="DT2922" s="1"/>
      <c r="DU2922" s="1"/>
      <c r="DV2922" s="1"/>
      <c r="DW2922" s="1"/>
      <c r="DX2922" s="1"/>
      <c r="DY2922" s="1"/>
      <c r="DZ2922" s="1"/>
      <c r="EA2922" s="1"/>
      <c r="EB2922" s="1"/>
      <c r="EC2922" s="1"/>
      <c r="ED2922" s="1"/>
      <c r="EE2922" s="1"/>
      <c r="EF2922" s="1"/>
      <c r="EG2922" s="1"/>
      <c r="EH2922" s="1"/>
      <c r="EI2922" s="1"/>
      <c r="EJ2922" s="1"/>
      <c r="EK2922" s="1"/>
      <c r="EL2922" s="1"/>
      <c r="EM2922" s="1"/>
      <c r="EN2922" s="1"/>
      <c r="EO2922" s="1"/>
      <c r="EP2922" s="1"/>
      <c r="EQ2922" s="1"/>
      <c r="ER2922" s="1"/>
      <c r="ES2922" s="1"/>
      <c r="ET2922" s="1"/>
      <c r="EU2922" s="1"/>
      <c r="EV2922" s="1"/>
      <c r="EW2922" s="1"/>
      <c r="EX2922" s="1"/>
      <c r="EY2922" s="1"/>
      <c r="EZ2922" s="1"/>
      <c r="FA2922" s="1"/>
      <c r="FB2922" s="1"/>
      <c r="FC2922" s="1"/>
      <c r="FD2922" s="1"/>
      <c r="FE2922" s="1"/>
      <c r="FF2922" s="1"/>
      <c r="FG2922" s="1"/>
      <c r="FH2922" s="1"/>
      <c r="FI2922" s="1"/>
      <c r="FJ2922" s="1"/>
      <c r="FK2922" s="1"/>
      <c r="FL2922" s="1"/>
      <c r="FM2922" s="1"/>
      <c r="FN2922" s="1"/>
      <c r="FO2922" s="1"/>
      <c r="FP2922" s="1"/>
      <c r="FQ2922" s="1"/>
      <c r="FR2922" s="1"/>
      <c r="FS2922" s="1"/>
      <c r="FT2922" s="1"/>
      <c r="FU2922" s="1"/>
      <c r="FV2922" s="1"/>
      <c r="FW2922" s="1"/>
      <c r="FX2922" s="1"/>
      <c r="FY2922" s="1"/>
      <c r="FZ2922" s="1"/>
      <c r="GA2922" s="1"/>
      <c r="GB2922" s="1"/>
      <c r="GC2922" s="1"/>
      <c r="GD2922" s="1"/>
      <c r="GE2922" s="1"/>
      <c r="GF2922" s="1"/>
      <c r="GG2922" s="1"/>
      <c r="GH2922" s="1"/>
      <c r="GI2922" s="1"/>
      <c r="GJ2922" s="1"/>
      <c r="GK2922"/>
      <c r="GL2922"/>
      <c r="GM2922"/>
      <c r="GN2922"/>
      <c r="GO2922"/>
      <c r="GP2922"/>
      <c r="GQ2922"/>
      <c r="GR2922"/>
      <c r="GS2922"/>
      <c r="GT2922"/>
      <c r="GU2922"/>
      <c r="GV2922"/>
      <c r="GW2922"/>
      <c r="GX2922"/>
      <c r="GY2922"/>
      <c r="GZ2922"/>
      <c r="HA2922"/>
      <c r="HB2922"/>
      <c r="HC2922"/>
      <c r="HD2922"/>
      <c r="HE2922"/>
    </row>
    <row r="2923" spans="6:213" s="19" customFormat="1" x14ac:dyDescent="0.25">
      <c r="F2923" s="20"/>
      <c r="G2923" s="20"/>
      <c r="H2923" s="20"/>
      <c r="I2923" s="20"/>
      <c r="J2923" s="21"/>
      <c r="K2923" s="21"/>
      <c r="L2923" s="20"/>
      <c r="M2923" s="20"/>
      <c r="N2923" s="22"/>
      <c r="O2923" s="22"/>
      <c r="P2923" s="22"/>
      <c r="Q2923" s="22"/>
      <c r="U2923" s="20"/>
      <c r="V2923" s="20"/>
      <c r="W2923" s="20"/>
      <c r="X2923" s="27"/>
      <c r="Y2923" s="253"/>
      <c r="Z2923" s="30"/>
      <c r="AA2923" s="30"/>
      <c r="AB2923" s="31"/>
      <c r="AC2923" s="31"/>
      <c r="AD2923" s="31"/>
      <c r="AE2923" s="31"/>
      <c r="AF2923" s="31"/>
      <c r="AG2923" s="241"/>
      <c r="AH2923" s="31"/>
      <c r="AI2923" s="31"/>
      <c r="AJ2923" s="31"/>
      <c r="AK2923" s="31"/>
      <c r="AL2923" s="120"/>
      <c r="AM2923" s="25"/>
      <c r="AN2923" s="25"/>
      <c r="AO2923" s="25"/>
      <c r="AP2923" s="25"/>
      <c r="AQ2923"/>
      <c r="AR2923" s="25"/>
      <c r="AS2923" s="31"/>
      <c r="AT2923" s="25"/>
      <c r="AU2923" s="25"/>
      <c r="AV2923" s="31"/>
      <c r="BC2923" s="1"/>
      <c r="BD2923"/>
      <c r="BE2923"/>
      <c r="BF2923" s="1"/>
      <c r="BG2923"/>
      <c r="BH2923"/>
      <c r="BI2923"/>
      <c r="BJ2923" s="1"/>
      <c r="BK2923" s="1"/>
      <c r="BL2923"/>
      <c r="BM2923" s="1"/>
      <c r="BN2923" s="1"/>
      <c r="BO2923" s="1"/>
      <c r="BP2923" s="1"/>
      <c r="BQ2923" s="1"/>
      <c r="BR2923" s="1"/>
      <c r="BS2923" s="1"/>
      <c r="BT2923" s="22"/>
      <c r="BU2923" s="1"/>
      <c r="BV2923" s="1"/>
      <c r="BW2923" s="1"/>
      <c r="BX2923" s="1"/>
      <c r="BY2923" s="1"/>
      <c r="BZ2923" s="1"/>
      <c r="CA2923" s="1"/>
      <c r="CB2923" s="1"/>
      <c r="CC2923" s="1"/>
      <c r="CD2923" s="1"/>
      <c r="CE2923" s="1"/>
      <c r="CF2923" s="1"/>
      <c r="CG2923" s="1"/>
      <c r="CH2923" s="1"/>
      <c r="CI2923" s="1"/>
      <c r="CJ2923" s="1"/>
      <c r="CK2923" s="1"/>
      <c r="CL2923" s="1"/>
      <c r="CM2923" s="1"/>
      <c r="CN2923" s="1"/>
      <c r="CO2923" s="1"/>
      <c r="CP2923" s="1"/>
      <c r="CQ2923" s="1"/>
      <c r="CR2923" s="1"/>
      <c r="CS2923" s="1"/>
      <c r="CT2923" s="1"/>
      <c r="CU2923" s="1"/>
      <c r="CV2923" s="1"/>
      <c r="CW2923" s="1"/>
      <c r="CX2923" s="1"/>
      <c r="CY2923" s="1"/>
      <c r="CZ2923" s="1"/>
      <c r="DA2923" s="1"/>
      <c r="DB2923" s="1"/>
      <c r="DC2923" s="1"/>
      <c r="DD2923" s="1"/>
      <c r="DE2923" s="1"/>
      <c r="DF2923" s="1"/>
      <c r="DG2923" s="1"/>
      <c r="DH2923" s="1"/>
      <c r="DI2923" s="1"/>
      <c r="DJ2923" s="1"/>
      <c r="DK2923" s="1"/>
      <c r="DL2923" s="1"/>
      <c r="DM2923" s="1"/>
      <c r="DN2923" s="1"/>
      <c r="DO2923" s="1"/>
      <c r="DP2923" s="1"/>
      <c r="DQ2923" s="1"/>
      <c r="DR2923" s="1"/>
      <c r="DS2923" s="1"/>
      <c r="DT2923" s="1"/>
      <c r="DU2923" s="1"/>
      <c r="DV2923" s="1"/>
      <c r="DW2923" s="1"/>
      <c r="DX2923" s="1"/>
      <c r="DY2923" s="1"/>
      <c r="DZ2923" s="1"/>
      <c r="EA2923" s="1"/>
      <c r="EB2923" s="1"/>
      <c r="EC2923" s="1"/>
      <c r="ED2923" s="1"/>
      <c r="EE2923" s="1"/>
      <c r="EF2923" s="1"/>
      <c r="EG2923" s="1"/>
      <c r="EH2923" s="1"/>
      <c r="EI2923" s="1"/>
      <c r="EJ2923" s="1"/>
      <c r="EK2923" s="1"/>
      <c r="EL2923" s="1"/>
      <c r="EM2923" s="1"/>
      <c r="EN2923" s="1"/>
      <c r="EO2923" s="1"/>
      <c r="EP2923" s="1"/>
      <c r="EQ2923" s="1"/>
      <c r="ER2923" s="1"/>
      <c r="ES2923" s="1"/>
      <c r="ET2923" s="1"/>
      <c r="EU2923" s="1"/>
      <c r="EV2923" s="1"/>
      <c r="EW2923" s="1"/>
      <c r="EX2923" s="1"/>
      <c r="EY2923" s="1"/>
      <c r="EZ2923" s="1"/>
      <c r="FA2923" s="1"/>
      <c r="FB2923" s="1"/>
      <c r="FC2923" s="1"/>
      <c r="FD2923" s="1"/>
      <c r="FE2923" s="1"/>
      <c r="FF2923" s="1"/>
      <c r="FG2923" s="1"/>
      <c r="FH2923" s="1"/>
      <c r="FI2923" s="1"/>
      <c r="FJ2923" s="1"/>
      <c r="FK2923" s="1"/>
      <c r="FL2923" s="1"/>
      <c r="FM2923" s="1"/>
      <c r="FN2923" s="1"/>
      <c r="FO2923" s="1"/>
      <c r="FP2923" s="1"/>
      <c r="FQ2923" s="1"/>
      <c r="FR2923" s="1"/>
      <c r="FS2923" s="1"/>
      <c r="FT2923" s="1"/>
      <c r="FU2923" s="1"/>
      <c r="FV2923" s="1"/>
      <c r="FW2923" s="1"/>
      <c r="FX2923" s="1"/>
      <c r="FY2923" s="1"/>
      <c r="FZ2923" s="1"/>
      <c r="GA2923" s="1"/>
      <c r="GB2923" s="1"/>
      <c r="GC2923" s="1"/>
      <c r="GD2923" s="1"/>
      <c r="GE2923" s="1"/>
      <c r="GF2923" s="1"/>
      <c r="GG2923" s="1"/>
      <c r="GH2923" s="1"/>
      <c r="GI2923" s="1"/>
      <c r="GJ2923" s="1"/>
      <c r="GK2923"/>
      <c r="GL2923"/>
      <c r="GM2923"/>
      <c r="GN2923"/>
      <c r="GO2923"/>
      <c r="GP2923"/>
      <c r="GQ2923"/>
      <c r="GR2923"/>
      <c r="GS2923"/>
      <c r="GT2923"/>
      <c r="GU2923"/>
      <c r="GV2923"/>
      <c r="GW2923"/>
      <c r="GX2923"/>
      <c r="GY2923"/>
      <c r="GZ2923"/>
      <c r="HA2923"/>
      <c r="HB2923"/>
      <c r="HC2923"/>
      <c r="HD2923"/>
      <c r="HE2923"/>
    </row>
    <row r="2924" spans="6:213" s="19" customFormat="1" x14ac:dyDescent="0.25">
      <c r="F2924" s="20"/>
      <c r="G2924" s="20"/>
      <c r="H2924" s="20"/>
      <c r="I2924" s="20"/>
      <c r="J2924" s="21"/>
      <c r="K2924" s="21"/>
      <c r="L2924" s="20"/>
      <c r="M2924" s="20"/>
      <c r="N2924" s="22"/>
      <c r="O2924" s="22"/>
      <c r="P2924" s="22"/>
      <c r="Q2924" s="22"/>
      <c r="U2924" s="20"/>
      <c r="V2924" s="20"/>
      <c r="W2924" s="20"/>
      <c r="X2924" s="27"/>
      <c r="Y2924" s="253"/>
      <c r="Z2924" s="30"/>
      <c r="AA2924" s="30"/>
      <c r="AB2924" s="31"/>
      <c r="AC2924" s="31"/>
      <c r="AD2924" s="31"/>
      <c r="AE2924" s="31"/>
      <c r="AF2924" s="31"/>
      <c r="AG2924" s="241"/>
      <c r="AH2924" s="31"/>
      <c r="AI2924" s="31"/>
      <c r="AJ2924" s="31"/>
      <c r="AK2924" s="31"/>
      <c r="AL2924" s="120"/>
      <c r="AM2924" s="25"/>
      <c r="AN2924" s="25"/>
      <c r="AO2924" s="25"/>
      <c r="AP2924" s="25"/>
      <c r="AQ2924"/>
      <c r="AR2924" s="25"/>
      <c r="AS2924" s="31"/>
      <c r="AT2924" s="25"/>
      <c r="AU2924" s="25"/>
      <c r="AV2924" s="31"/>
      <c r="BC2924" s="1"/>
      <c r="BD2924"/>
      <c r="BE2924"/>
      <c r="BF2924" s="1"/>
      <c r="BG2924"/>
      <c r="BH2924"/>
      <c r="BI2924"/>
      <c r="BJ2924" s="1"/>
      <c r="BK2924" s="1"/>
      <c r="BL2924"/>
      <c r="BM2924" s="1"/>
      <c r="BN2924" s="1"/>
      <c r="BO2924" s="1"/>
      <c r="BP2924" s="1"/>
      <c r="BQ2924" s="1"/>
      <c r="BR2924" s="1"/>
      <c r="BS2924" s="1"/>
      <c r="BT2924" s="22"/>
      <c r="BU2924" s="1"/>
      <c r="BV2924" s="1"/>
      <c r="BW2924" s="1"/>
      <c r="BX2924" s="1"/>
      <c r="BY2924" s="1"/>
      <c r="BZ2924" s="1"/>
      <c r="CA2924" s="1"/>
      <c r="CB2924" s="1"/>
      <c r="CC2924" s="1"/>
      <c r="CD2924" s="1"/>
      <c r="CE2924" s="1"/>
      <c r="CF2924" s="1"/>
      <c r="CG2924" s="1"/>
      <c r="CH2924" s="1"/>
      <c r="CI2924" s="1"/>
      <c r="CJ2924" s="1"/>
      <c r="CK2924" s="1"/>
      <c r="CL2924" s="1"/>
      <c r="CM2924" s="1"/>
      <c r="CN2924" s="1"/>
      <c r="CO2924" s="1"/>
      <c r="CP2924" s="1"/>
      <c r="CQ2924" s="1"/>
      <c r="CR2924" s="1"/>
      <c r="CS2924" s="1"/>
      <c r="CT2924" s="1"/>
      <c r="CU2924" s="1"/>
      <c r="CV2924" s="1"/>
      <c r="CW2924" s="1"/>
      <c r="CX2924" s="1"/>
      <c r="CY2924" s="1"/>
      <c r="CZ2924" s="1"/>
      <c r="DA2924" s="1"/>
      <c r="DB2924" s="1"/>
      <c r="DC2924" s="1"/>
      <c r="DD2924" s="1"/>
      <c r="DE2924" s="1"/>
      <c r="DF2924" s="1"/>
      <c r="DG2924" s="1"/>
      <c r="DH2924" s="1"/>
      <c r="DI2924" s="1"/>
      <c r="DJ2924" s="1"/>
      <c r="DK2924" s="1"/>
      <c r="DL2924" s="1"/>
      <c r="DM2924" s="1"/>
      <c r="DN2924" s="1"/>
      <c r="DO2924" s="1"/>
      <c r="DP2924" s="1"/>
      <c r="DQ2924" s="1"/>
      <c r="DR2924" s="1"/>
      <c r="DS2924" s="1"/>
      <c r="DT2924" s="1"/>
      <c r="DU2924" s="1"/>
      <c r="DV2924" s="1"/>
      <c r="DW2924" s="1"/>
      <c r="DX2924" s="1"/>
      <c r="DY2924" s="1"/>
      <c r="DZ2924" s="1"/>
      <c r="EA2924" s="1"/>
      <c r="EB2924" s="1"/>
      <c r="EC2924" s="1"/>
      <c r="ED2924" s="1"/>
      <c r="EE2924" s="1"/>
      <c r="EF2924" s="1"/>
      <c r="EG2924" s="1"/>
      <c r="EH2924" s="1"/>
      <c r="EI2924" s="1"/>
      <c r="EJ2924" s="1"/>
      <c r="EK2924" s="1"/>
      <c r="EL2924" s="1"/>
      <c r="EM2924" s="1"/>
      <c r="EN2924" s="1"/>
      <c r="EO2924" s="1"/>
      <c r="EP2924" s="1"/>
      <c r="EQ2924" s="1"/>
      <c r="ER2924" s="1"/>
      <c r="ES2924" s="1"/>
      <c r="ET2924" s="1"/>
      <c r="EU2924" s="1"/>
      <c r="EV2924" s="1"/>
      <c r="EW2924" s="1"/>
      <c r="EX2924" s="1"/>
      <c r="EY2924" s="1"/>
      <c r="EZ2924" s="1"/>
      <c r="FA2924" s="1"/>
      <c r="FB2924" s="1"/>
      <c r="FC2924" s="1"/>
      <c r="FD2924" s="1"/>
      <c r="FE2924" s="1"/>
      <c r="FF2924" s="1"/>
      <c r="FG2924" s="1"/>
      <c r="FH2924" s="1"/>
      <c r="FI2924" s="1"/>
      <c r="FJ2924" s="1"/>
      <c r="FK2924" s="1"/>
      <c r="FL2924" s="1"/>
      <c r="FM2924" s="1"/>
      <c r="FN2924" s="1"/>
      <c r="FO2924" s="1"/>
      <c r="FP2924" s="1"/>
      <c r="FQ2924" s="1"/>
      <c r="FR2924" s="1"/>
      <c r="FS2924" s="1"/>
      <c r="FT2924" s="1"/>
      <c r="FU2924" s="1"/>
      <c r="FV2924" s="1"/>
      <c r="FW2924" s="1"/>
      <c r="FX2924" s="1"/>
      <c r="FY2924" s="1"/>
      <c r="FZ2924" s="1"/>
      <c r="GA2924" s="1"/>
      <c r="GB2924" s="1"/>
      <c r="GC2924" s="1"/>
      <c r="GD2924" s="1"/>
      <c r="GE2924" s="1"/>
      <c r="GF2924" s="1"/>
      <c r="GG2924" s="1"/>
      <c r="GH2924" s="1"/>
      <c r="GI2924" s="1"/>
      <c r="GJ2924" s="1"/>
      <c r="GK2924"/>
      <c r="GL2924"/>
      <c r="GM2924"/>
      <c r="GN2924"/>
      <c r="GO2924"/>
      <c r="GP2924"/>
      <c r="GQ2924"/>
      <c r="GR2924"/>
      <c r="GS2924"/>
      <c r="GT2924"/>
      <c r="GU2924"/>
      <c r="GV2924"/>
      <c r="GW2924"/>
      <c r="GX2924"/>
      <c r="GY2924"/>
      <c r="GZ2924"/>
      <c r="HA2924"/>
      <c r="HB2924"/>
      <c r="HC2924"/>
      <c r="HD2924"/>
      <c r="HE2924"/>
    </row>
    <row r="2925" spans="6:213" s="19" customFormat="1" x14ac:dyDescent="0.25">
      <c r="F2925" s="20"/>
      <c r="G2925" s="20"/>
      <c r="H2925" s="20"/>
      <c r="I2925" s="20"/>
      <c r="J2925" s="21"/>
      <c r="K2925" s="21"/>
      <c r="L2925" s="20"/>
      <c r="M2925" s="20"/>
      <c r="N2925" s="22"/>
      <c r="O2925" s="22"/>
      <c r="P2925" s="22"/>
      <c r="Q2925" s="22"/>
      <c r="U2925" s="20"/>
      <c r="V2925" s="20"/>
      <c r="W2925" s="20"/>
      <c r="X2925" s="27"/>
      <c r="Y2925" s="253"/>
      <c r="Z2925" s="30"/>
      <c r="AA2925" s="30"/>
      <c r="AB2925" s="31"/>
      <c r="AC2925" s="31"/>
      <c r="AD2925" s="31"/>
      <c r="AE2925" s="31"/>
      <c r="AF2925" s="31"/>
      <c r="AG2925" s="241"/>
      <c r="AH2925" s="31"/>
      <c r="AI2925" s="31"/>
      <c r="AJ2925" s="31"/>
      <c r="AK2925" s="31"/>
      <c r="AL2925" s="120"/>
      <c r="AM2925" s="25"/>
      <c r="AN2925" s="25"/>
      <c r="AO2925" s="25"/>
      <c r="AP2925" s="25"/>
      <c r="AQ2925"/>
      <c r="AR2925" s="25"/>
      <c r="AS2925" s="31"/>
      <c r="AT2925" s="25"/>
      <c r="AU2925" s="25"/>
      <c r="AV2925" s="31"/>
      <c r="BC2925" s="1"/>
      <c r="BD2925"/>
      <c r="BE2925"/>
      <c r="BF2925" s="1"/>
      <c r="BG2925"/>
      <c r="BH2925"/>
      <c r="BI2925"/>
      <c r="BJ2925" s="1"/>
      <c r="BK2925" s="1"/>
      <c r="BL2925"/>
      <c r="BM2925" s="1"/>
      <c r="BN2925" s="1"/>
      <c r="BO2925" s="1"/>
      <c r="BP2925" s="1"/>
      <c r="BQ2925" s="1"/>
      <c r="BR2925" s="1"/>
      <c r="BS2925" s="1"/>
      <c r="BT2925" s="22"/>
      <c r="BU2925" s="1"/>
      <c r="BV2925" s="1"/>
      <c r="BW2925" s="1"/>
      <c r="BX2925" s="1"/>
      <c r="BY2925" s="1"/>
      <c r="BZ2925" s="1"/>
      <c r="CA2925" s="1"/>
      <c r="CB2925" s="1"/>
      <c r="CC2925" s="1"/>
      <c r="CD2925" s="1"/>
      <c r="CE2925" s="1"/>
      <c r="CF2925" s="1"/>
      <c r="CG2925" s="1"/>
      <c r="CH2925" s="1"/>
      <c r="CI2925" s="1"/>
      <c r="CJ2925" s="1"/>
      <c r="CK2925" s="1"/>
      <c r="CL2925" s="1"/>
      <c r="CM2925" s="1"/>
      <c r="CN2925" s="1"/>
      <c r="CO2925" s="1"/>
      <c r="CP2925" s="1"/>
      <c r="CQ2925" s="1"/>
      <c r="CR2925" s="1"/>
      <c r="CS2925" s="1"/>
      <c r="CT2925" s="1"/>
      <c r="CU2925" s="1"/>
      <c r="CV2925" s="1"/>
      <c r="CW2925" s="1"/>
      <c r="CX2925" s="1"/>
      <c r="CY2925" s="1"/>
      <c r="CZ2925" s="1"/>
      <c r="DA2925" s="1"/>
      <c r="DB2925" s="1"/>
      <c r="DC2925" s="1"/>
      <c r="DD2925" s="1"/>
      <c r="DE2925" s="1"/>
      <c r="DF2925" s="1"/>
      <c r="DG2925" s="1"/>
      <c r="DH2925" s="1"/>
      <c r="DI2925" s="1"/>
      <c r="DJ2925" s="1"/>
      <c r="DK2925" s="1"/>
      <c r="DL2925" s="1"/>
      <c r="DM2925" s="1"/>
      <c r="DN2925" s="1"/>
      <c r="DO2925" s="1"/>
      <c r="DP2925" s="1"/>
      <c r="DQ2925" s="1"/>
      <c r="DR2925" s="1"/>
      <c r="DS2925" s="1"/>
      <c r="DT2925" s="1"/>
      <c r="DU2925" s="1"/>
      <c r="DV2925" s="1"/>
      <c r="DW2925" s="1"/>
      <c r="DX2925" s="1"/>
      <c r="DY2925" s="1"/>
      <c r="DZ2925" s="1"/>
      <c r="EA2925" s="1"/>
      <c r="EB2925" s="1"/>
      <c r="EC2925" s="1"/>
      <c r="ED2925" s="1"/>
      <c r="EE2925" s="1"/>
      <c r="EF2925" s="1"/>
      <c r="EG2925" s="1"/>
      <c r="EH2925" s="1"/>
      <c r="EI2925" s="1"/>
      <c r="EJ2925" s="1"/>
      <c r="EK2925" s="1"/>
      <c r="EL2925" s="1"/>
      <c r="EM2925" s="1"/>
      <c r="EN2925" s="1"/>
      <c r="EO2925" s="1"/>
      <c r="EP2925" s="1"/>
      <c r="EQ2925" s="1"/>
      <c r="ER2925" s="1"/>
      <c r="ES2925" s="1"/>
      <c r="ET2925" s="1"/>
      <c r="EU2925" s="1"/>
      <c r="EV2925" s="1"/>
      <c r="EW2925" s="1"/>
      <c r="EX2925" s="1"/>
      <c r="EY2925" s="1"/>
      <c r="EZ2925" s="1"/>
      <c r="FA2925" s="1"/>
      <c r="FB2925" s="1"/>
      <c r="FC2925" s="1"/>
      <c r="FD2925" s="1"/>
      <c r="FE2925" s="1"/>
      <c r="FF2925" s="1"/>
      <c r="FG2925" s="1"/>
      <c r="FH2925" s="1"/>
      <c r="FI2925" s="1"/>
      <c r="FJ2925" s="1"/>
      <c r="FK2925" s="1"/>
      <c r="FL2925" s="1"/>
      <c r="FM2925" s="1"/>
      <c r="FN2925" s="1"/>
      <c r="FO2925" s="1"/>
      <c r="FP2925" s="1"/>
      <c r="FQ2925" s="1"/>
      <c r="FR2925" s="1"/>
      <c r="FS2925" s="1"/>
      <c r="FT2925" s="1"/>
      <c r="FU2925" s="1"/>
      <c r="FV2925" s="1"/>
      <c r="FW2925" s="1"/>
      <c r="FX2925" s="1"/>
      <c r="FY2925" s="1"/>
      <c r="FZ2925" s="1"/>
      <c r="GA2925" s="1"/>
      <c r="GB2925" s="1"/>
      <c r="GC2925" s="1"/>
      <c r="GD2925" s="1"/>
      <c r="GE2925" s="1"/>
      <c r="GF2925" s="1"/>
      <c r="GG2925" s="1"/>
      <c r="GH2925" s="1"/>
      <c r="GI2925" s="1"/>
      <c r="GJ2925" s="1"/>
      <c r="GK2925"/>
      <c r="GL2925"/>
      <c r="GM2925"/>
      <c r="GN2925"/>
      <c r="GO2925"/>
      <c r="GP2925"/>
      <c r="GQ2925"/>
      <c r="GR2925"/>
      <c r="GS2925"/>
      <c r="GT2925"/>
      <c r="GU2925"/>
      <c r="GV2925"/>
      <c r="GW2925"/>
      <c r="GX2925"/>
      <c r="GY2925"/>
      <c r="GZ2925"/>
      <c r="HA2925"/>
      <c r="HB2925"/>
      <c r="HC2925"/>
      <c r="HD2925"/>
      <c r="HE2925"/>
    </row>
    <row r="2926" spans="6:213" s="19" customFormat="1" x14ac:dyDescent="0.25">
      <c r="F2926" s="20"/>
      <c r="G2926" s="20"/>
      <c r="H2926" s="20"/>
      <c r="I2926" s="20"/>
      <c r="J2926" s="21"/>
      <c r="K2926" s="21"/>
      <c r="L2926" s="20"/>
      <c r="M2926" s="20"/>
      <c r="N2926" s="22"/>
      <c r="O2926" s="22"/>
      <c r="P2926" s="22"/>
      <c r="Q2926" s="22"/>
      <c r="U2926" s="20"/>
      <c r="V2926" s="20"/>
      <c r="W2926" s="20"/>
      <c r="X2926" s="27"/>
      <c r="Y2926" s="253"/>
      <c r="Z2926" s="30"/>
      <c r="AA2926" s="30"/>
      <c r="AB2926" s="31"/>
      <c r="AC2926" s="31"/>
      <c r="AD2926" s="31"/>
      <c r="AE2926" s="31"/>
      <c r="AF2926" s="31"/>
      <c r="AG2926" s="241"/>
      <c r="AH2926" s="31"/>
      <c r="AI2926" s="31"/>
      <c r="AJ2926" s="31"/>
      <c r="AK2926" s="31"/>
      <c r="AL2926" s="120"/>
      <c r="AM2926" s="25"/>
      <c r="AN2926" s="25"/>
      <c r="AO2926" s="25"/>
      <c r="AP2926" s="25"/>
      <c r="AQ2926"/>
      <c r="AR2926" s="25"/>
      <c r="AS2926" s="31"/>
      <c r="AT2926" s="25"/>
      <c r="AU2926" s="25"/>
      <c r="AV2926" s="31"/>
      <c r="BC2926" s="1"/>
      <c r="BD2926"/>
      <c r="BE2926"/>
      <c r="BF2926" s="1"/>
      <c r="BG2926"/>
      <c r="BH2926"/>
      <c r="BI2926"/>
      <c r="BJ2926" s="1"/>
      <c r="BK2926" s="1"/>
      <c r="BL2926"/>
      <c r="BM2926" s="1"/>
      <c r="BN2926" s="1"/>
      <c r="BO2926" s="1"/>
      <c r="BP2926" s="1"/>
      <c r="BQ2926" s="1"/>
      <c r="BR2926" s="1"/>
      <c r="BS2926" s="1"/>
      <c r="BT2926" s="22"/>
      <c r="BU2926" s="1"/>
      <c r="BV2926" s="1"/>
      <c r="BW2926" s="1"/>
      <c r="BX2926" s="1"/>
      <c r="BY2926" s="1"/>
      <c r="BZ2926" s="1"/>
      <c r="CA2926" s="1"/>
      <c r="CB2926" s="1"/>
      <c r="CC2926" s="1"/>
      <c r="CD2926" s="1"/>
      <c r="CE2926" s="1"/>
      <c r="CF2926" s="1"/>
      <c r="CG2926" s="1"/>
      <c r="CH2926" s="1"/>
      <c r="CI2926" s="1"/>
      <c r="CJ2926" s="1"/>
      <c r="CK2926" s="1"/>
      <c r="CL2926" s="1"/>
      <c r="CM2926" s="1"/>
      <c r="CN2926" s="1"/>
      <c r="CO2926" s="1"/>
      <c r="CP2926" s="1"/>
      <c r="CQ2926" s="1"/>
      <c r="CR2926" s="1"/>
      <c r="CS2926" s="1"/>
      <c r="CT2926" s="1"/>
      <c r="CU2926" s="1"/>
      <c r="CV2926" s="1"/>
      <c r="CW2926" s="1"/>
      <c r="CX2926" s="1"/>
      <c r="CY2926" s="1"/>
      <c r="CZ2926" s="1"/>
      <c r="DA2926" s="1"/>
      <c r="DB2926" s="1"/>
      <c r="DC2926" s="1"/>
      <c r="DD2926" s="1"/>
      <c r="DE2926" s="1"/>
      <c r="DF2926" s="1"/>
      <c r="DG2926" s="1"/>
      <c r="DH2926" s="1"/>
      <c r="DI2926" s="1"/>
      <c r="DJ2926" s="1"/>
      <c r="DK2926" s="1"/>
      <c r="DL2926" s="1"/>
      <c r="DM2926" s="1"/>
      <c r="DN2926" s="1"/>
      <c r="DO2926" s="1"/>
      <c r="DP2926" s="1"/>
      <c r="DQ2926" s="1"/>
      <c r="DR2926" s="1"/>
      <c r="DS2926" s="1"/>
      <c r="DT2926" s="1"/>
      <c r="DU2926" s="1"/>
      <c r="DV2926" s="1"/>
      <c r="DW2926" s="1"/>
      <c r="DX2926" s="1"/>
      <c r="DY2926" s="1"/>
      <c r="DZ2926" s="1"/>
      <c r="EA2926" s="1"/>
      <c r="EB2926" s="1"/>
      <c r="EC2926" s="1"/>
      <c r="ED2926" s="1"/>
      <c r="EE2926" s="1"/>
      <c r="EF2926" s="1"/>
      <c r="EG2926" s="1"/>
      <c r="EH2926" s="1"/>
      <c r="EI2926" s="1"/>
      <c r="EJ2926" s="1"/>
      <c r="EK2926" s="1"/>
      <c r="EL2926" s="1"/>
      <c r="EM2926" s="1"/>
      <c r="EN2926" s="1"/>
      <c r="EO2926" s="1"/>
      <c r="EP2926" s="1"/>
      <c r="EQ2926" s="1"/>
      <c r="ER2926" s="1"/>
      <c r="ES2926" s="1"/>
      <c r="ET2926" s="1"/>
      <c r="EU2926" s="1"/>
      <c r="EV2926" s="1"/>
      <c r="EW2926" s="1"/>
      <c r="EX2926" s="1"/>
      <c r="EY2926" s="1"/>
      <c r="EZ2926" s="1"/>
      <c r="FA2926" s="1"/>
      <c r="FB2926" s="1"/>
      <c r="FC2926" s="1"/>
      <c r="FD2926" s="1"/>
      <c r="FE2926" s="1"/>
      <c r="FF2926" s="1"/>
      <c r="FG2926" s="1"/>
      <c r="FH2926" s="1"/>
      <c r="FI2926" s="1"/>
      <c r="FJ2926" s="1"/>
      <c r="FK2926" s="1"/>
      <c r="FL2926" s="1"/>
      <c r="FM2926" s="1"/>
      <c r="FN2926" s="1"/>
      <c r="FO2926" s="1"/>
      <c r="FP2926" s="1"/>
      <c r="FQ2926" s="1"/>
      <c r="FR2926" s="1"/>
      <c r="FS2926" s="1"/>
      <c r="FT2926" s="1"/>
      <c r="FU2926" s="1"/>
      <c r="FV2926" s="1"/>
      <c r="FW2926" s="1"/>
      <c r="FX2926" s="1"/>
      <c r="FY2926" s="1"/>
      <c r="FZ2926" s="1"/>
      <c r="GA2926" s="1"/>
      <c r="GB2926" s="1"/>
      <c r="GC2926" s="1"/>
      <c r="GD2926" s="1"/>
      <c r="GE2926" s="1"/>
      <c r="GF2926" s="1"/>
      <c r="GG2926" s="1"/>
      <c r="GH2926" s="1"/>
      <c r="GI2926" s="1"/>
      <c r="GJ2926" s="1"/>
      <c r="GK2926"/>
      <c r="GL2926"/>
      <c r="GM2926"/>
      <c r="GN2926"/>
      <c r="GO2926"/>
      <c r="GP2926"/>
      <c r="GQ2926"/>
      <c r="GR2926"/>
      <c r="GS2926"/>
      <c r="GT2926"/>
      <c r="GU2926"/>
      <c r="GV2926"/>
      <c r="GW2926"/>
      <c r="GX2926"/>
      <c r="GY2926"/>
      <c r="GZ2926"/>
      <c r="HA2926"/>
      <c r="HB2926"/>
      <c r="HC2926"/>
      <c r="HD2926"/>
      <c r="HE2926"/>
    </row>
    <row r="2927" spans="6:213" s="19" customFormat="1" x14ac:dyDescent="0.25">
      <c r="F2927" s="20"/>
      <c r="G2927" s="20"/>
      <c r="H2927" s="20"/>
      <c r="I2927" s="20"/>
      <c r="J2927" s="21"/>
      <c r="K2927" s="21"/>
      <c r="L2927" s="20"/>
      <c r="M2927" s="20"/>
      <c r="N2927" s="22"/>
      <c r="O2927" s="22"/>
      <c r="P2927" s="22"/>
      <c r="Q2927" s="22"/>
      <c r="U2927" s="20"/>
      <c r="V2927" s="20"/>
      <c r="W2927" s="20"/>
      <c r="X2927" s="27"/>
      <c r="Y2927" s="253"/>
      <c r="Z2927" s="30"/>
      <c r="AA2927" s="30"/>
      <c r="AB2927" s="31"/>
      <c r="AC2927" s="31"/>
      <c r="AD2927" s="31"/>
      <c r="AE2927" s="31"/>
      <c r="AF2927" s="31"/>
      <c r="AG2927" s="241"/>
      <c r="AH2927" s="31"/>
      <c r="AI2927" s="31"/>
      <c r="AJ2927" s="31"/>
      <c r="AK2927" s="31"/>
      <c r="AL2927" s="120"/>
      <c r="AM2927" s="25"/>
      <c r="AN2927" s="25"/>
      <c r="AO2927" s="25"/>
      <c r="AP2927" s="25"/>
      <c r="AQ2927"/>
      <c r="AR2927" s="25"/>
      <c r="AS2927" s="31"/>
      <c r="AT2927" s="25"/>
      <c r="AU2927" s="25"/>
      <c r="AV2927" s="31"/>
      <c r="BC2927" s="1"/>
      <c r="BD2927"/>
      <c r="BE2927"/>
      <c r="BF2927" s="1"/>
      <c r="BG2927"/>
      <c r="BH2927"/>
      <c r="BI2927"/>
      <c r="BJ2927" s="1"/>
      <c r="BK2927" s="1"/>
      <c r="BL2927"/>
      <c r="BM2927" s="1"/>
      <c r="BN2927" s="1"/>
      <c r="BO2927" s="1"/>
      <c r="BP2927" s="1"/>
      <c r="BQ2927" s="1"/>
      <c r="BR2927" s="1"/>
      <c r="BS2927" s="1"/>
      <c r="BT2927" s="22"/>
      <c r="BU2927" s="1"/>
      <c r="BV2927" s="1"/>
      <c r="BW2927" s="1"/>
      <c r="BX2927" s="1"/>
      <c r="BY2927" s="1"/>
      <c r="BZ2927" s="1"/>
      <c r="CA2927" s="1"/>
      <c r="CB2927" s="1"/>
      <c r="CC2927" s="1"/>
      <c r="CD2927" s="1"/>
      <c r="CE2927" s="1"/>
      <c r="CF2927" s="1"/>
      <c r="CG2927" s="1"/>
      <c r="CH2927" s="1"/>
      <c r="CI2927" s="1"/>
      <c r="CJ2927" s="1"/>
      <c r="CK2927" s="1"/>
      <c r="CL2927" s="1"/>
      <c r="CM2927" s="1"/>
      <c r="CN2927" s="1"/>
      <c r="CO2927" s="1"/>
      <c r="CP2927" s="1"/>
      <c r="CQ2927" s="1"/>
      <c r="CR2927" s="1"/>
      <c r="CS2927" s="1"/>
      <c r="CT2927" s="1"/>
      <c r="CU2927" s="1"/>
      <c r="CV2927" s="1"/>
      <c r="CW2927" s="1"/>
      <c r="CX2927" s="1"/>
      <c r="CY2927" s="1"/>
      <c r="CZ2927" s="1"/>
      <c r="DA2927" s="1"/>
      <c r="DB2927" s="1"/>
      <c r="DC2927" s="1"/>
      <c r="DD2927" s="1"/>
      <c r="DE2927" s="1"/>
      <c r="DF2927" s="1"/>
      <c r="DG2927" s="1"/>
      <c r="DH2927" s="1"/>
      <c r="DI2927" s="1"/>
      <c r="DJ2927" s="1"/>
      <c r="DK2927" s="1"/>
      <c r="DL2927" s="1"/>
      <c r="DM2927" s="1"/>
      <c r="DN2927" s="1"/>
      <c r="DO2927" s="1"/>
      <c r="DP2927" s="1"/>
      <c r="DQ2927" s="1"/>
      <c r="DR2927" s="1"/>
      <c r="DS2927" s="1"/>
      <c r="DT2927" s="1"/>
      <c r="DU2927" s="1"/>
      <c r="DV2927" s="1"/>
      <c r="DW2927" s="1"/>
      <c r="DX2927" s="1"/>
      <c r="DY2927" s="1"/>
      <c r="DZ2927" s="1"/>
      <c r="EA2927" s="1"/>
      <c r="EB2927" s="1"/>
      <c r="EC2927" s="1"/>
      <c r="ED2927" s="1"/>
      <c r="EE2927" s="1"/>
      <c r="EF2927" s="1"/>
      <c r="EG2927" s="1"/>
      <c r="EH2927" s="1"/>
      <c r="EI2927" s="1"/>
      <c r="EJ2927" s="1"/>
      <c r="EK2927" s="1"/>
      <c r="EL2927" s="1"/>
      <c r="EM2927" s="1"/>
      <c r="EN2927" s="1"/>
      <c r="EO2927" s="1"/>
      <c r="EP2927" s="1"/>
      <c r="EQ2927" s="1"/>
      <c r="ER2927" s="1"/>
      <c r="ES2927" s="1"/>
      <c r="ET2927" s="1"/>
      <c r="EU2927" s="1"/>
      <c r="EV2927" s="1"/>
      <c r="EW2927" s="1"/>
      <c r="EX2927" s="1"/>
      <c r="EY2927" s="1"/>
      <c r="EZ2927" s="1"/>
      <c r="FA2927" s="1"/>
      <c r="FB2927" s="1"/>
      <c r="FC2927" s="1"/>
      <c r="FD2927" s="1"/>
      <c r="FE2927" s="1"/>
      <c r="FF2927" s="1"/>
      <c r="FG2927" s="1"/>
      <c r="FH2927" s="1"/>
      <c r="FI2927" s="1"/>
      <c r="FJ2927" s="1"/>
      <c r="FK2927" s="1"/>
      <c r="FL2927" s="1"/>
      <c r="FM2927" s="1"/>
      <c r="FN2927" s="1"/>
      <c r="FO2927" s="1"/>
      <c r="FP2927" s="1"/>
      <c r="FQ2927" s="1"/>
      <c r="FR2927" s="1"/>
      <c r="FS2927" s="1"/>
      <c r="FT2927" s="1"/>
      <c r="FU2927" s="1"/>
      <c r="FV2927" s="1"/>
      <c r="FW2927" s="1"/>
      <c r="FX2927" s="1"/>
      <c r="FY2927" s="1"/>
      <c r="FZ2927" s="1"/>
      <c r="GA2927" s="1"/>
      <c r="GB2927" s="1"/>
      <c r="GC2927" s="1"/>
      <c r="GD2927" s="1"/>
      <c r="GE2927" s="1"/>
      <c r="GF2927" s="1"/>
      <c r="GG2927" s="1"/>
      <c r="GH2927" s="1"/>
      <c r="GI2927" s="1"/>
      <c r="GJ2927" s="1"/>
      <c r="GK2927"/>
      <c r="GL2927"/>
      <c r="GM2927"/>
      <c r="GN2927"/>
      <c r="GO2927"/>
      <c r="GP2927"/>
      <c r="GQ2927"/>
      <c r="GR2927"/>
      <c r="GS2927"/>
      <c r="GT2927"/>
      <c r="GU2927"/>
      <c r="GV2927"/>
      <c r="GW2927"/>
      <c r="GX2927"/>
      <c r="GY2927"/>
      <c r="GZ2927"/>
      <c r="HA2927"/>
      <c r="HB2927"/>
      <c r="HC2927"/>
      <c r="HD2927"/>
      <c r="HE2927"/>
    </row>
    <row r="2928" spans="6:213" s="19" customFormat="1" x14ac:dyDescent="0.25">
      <c r="F2928" s="20"/>
      <c r="G2928" s="20"/>
      <c r="H2928" s="20"/>
      <c r="I2928" s="20"/>
      <c r="J2928" s="21"/>
      <c r="K2928" s="21"/>
      <c r="L2928" s="20"/>
      <c r="M2928" s="20"/>
      <c r="N2928" s="22"/>
      <c r="O2928" s="22"/>
      <c r="P2928" s="22"/>
      <c r="Q2928" s="22"/>
      <c r="U2928" s="20"/>
      <c r="V2928" s="20"/>
      <c r="W2928" s="20"/>
      <c r="X2928" s="27"/>
      <c r="Y2928" s="253"/>
      <c r="Z2928" s="30"/>
      <c r="AA2928" s="30"/>
      <c r="AB2928" s="31"/>
      <c r="AC2928" s="31"/>
      <c r="AD2928" s="31"/>
      <c r="AE2928" s="31"/>
      <c r="AF2928" s="31"/>
      <c r="AG2928" s="241"/>
      <c r="AH2928" s="31"/>
      <c r="AI2928" s="31"/>
      <c r="AJ2928" s="31"/>
      <c r="AK2928" s="31"/>
      <c r="AL2928" s="120"/>
      <c r="AM2928" s="25"/>
      <c r="AN2928" s="25"/>
      <c r="AO2928" s="25"/>
      <c r="AP2928" s="25"/>
      <c r="AQ2928"/>
      <c r="AR2928" s="25"/>
      <c r="AS2928" s="31"/>
      <c r="AT2928" s="25"/>
      <c r="AU2928" s="25"/>
      <c r="AV2928" s="31"/>
      <c r="BC2928" s="1"/>
      <c r="BD2928"/>
      <c r="BE2928"/>
      <c r="BF2928" s="1"/>
      <c r="BG2928"/>
      <c r="BH2928"/>
      <c r="BI2928"/>
      <c r="BJ2928" s="1"/>
      <c r="BK2928" s="1"/>
      <c r="BL2928"/>
      <c r="BM2928" s="1"/>
      <c r="BN2928" s="1"/>
      <c r="BO2928" s="1"/>
      <c r="BP2928" s="1"/>
      <c r="BQ2928" s="1"/>
      <c r="BR2928" s="1"/>
      <c r="BS2928" s="1"/>
      <c r="BT2928" s="22"/>
      <c r="BU2928" s="1"/>
      <c r="BV2928" s="1"/>
      <c r="BW2928" s="1"/>
      <c r="BX2928" s="1"/>
      <c r="BY2928" s="1"/>
      <c r="BZ2928" s="1"/>
      <c r="CA2928" s="1"/>
      <c r="CB2928" s="1"/>
      <c r="CC2928" s="1"/>
      <c r="CD2928" s="1"/>
      <c r="CE2928" s="1"/>
      <c r="CF2928" s="1"/>
      <c r="CG2928" s="1"/>
      <c r="CH2928" s="1"/>
      <c r="CI2928" s="1"/>
      <c r="CJ2928" s="1"/>
      <c r="CK2928" s="1"/>
      <c r="CL2928" s="1"/>
      <c r="CM2928" s="1"/>
      <c r="CN2928" s="1"/>
      <c r="CO2928" s="1"/>
      <c r="CP2928" s="1"/>
      <c r="CQ2928" s="1"/>
      <c r="CR2928" s="1"/>
      <c r="CS2928" s="1"/>
      <c r="CT2928" s="1"/>
      <c r="CU2928" s="1"/>
      <c r="CV2928" s="1"/>
      <c r="CW2928" s="1"/>
      <c r="CX2928" s="1"/>
      <c r="CY2928" s="1"/>
      <c r="CZ2928" s="1"/>
      <c r="DA2928" s="1"/>
      <c r="DB2928" s="1"/>
      <c r="DC2928" s="1"/>
      <c r="DD2928" s="1"/>
      <c r="DE2928" s="1"/>
      <c r="DF2928" s="1"/>
      <c r="DG2928" s="1"/>
      <c r="DH2928" s="1"/>
      <c r="DI2928" s="1"/>
      <c r="DJ2928" s="1"/>
      <c r="DK2928" s="1"/>
      <c r="DL2928" s="1"/>
      <c r="DM2928" s="1"/>
      <c r="DN2928" s="1"/>
      <c r="DO2928" s="1"/>
      <c r="DP2928" s="1"/>
      <c r="DQ2928" s="1"/>
      <c r="DR2928" s="1"/>
      <c r="DS2928" s="1"/>
      <c r="DT2928" s="1"/>
      <c r="DU2928" s="1"/>
      <c r="DV2928" s="1"/>
      <c r="DW2928" s="1"/>
      <c r="DX2928" s="1"/>
      <c r="DY2928" s="1"/>
      <c r="DZ2928" s="1"/>
      <c r="EA2928" s="1"/>
      <c r="EB2928" s="1"/>
      <c r="EC2928" s="1"/>
      <c r="ED2928" s="1"/>
      <c r="EE2928" s="1"/>
      <c r="EF2928" s="1"/>
      <c r="EG2928" s="1"/>
      <c r="EH2928" s="1"/>
      <c r="EI2928" s="1"/>
      <c r="EJ2928" s="1"/>
      <c r="EK2928" s="1"/>
      <c r="EL2928" s="1"/>
      <c r="EM2928" s="1"/>
      <c r="EN2928" s="1"/>
      <c r="EO2928" s="1"/>
      <c r="EP2928" s="1"/>
      <c r="EQ2928" s="1"/>
      <c r="ER2928" s="1"/>
      <c r="ES2928" s="1"/>
      <c r="ET2928" s="1"/>
      <c r="EU2928" s="1"/>
      <c r="EV2928" s="1"/>
      <c r="EW2928" s="1"/>
      <c r="EX2928" s="1"/>
      <c r="EY2928" s="1"/>
      <c r="EZ2928" s="1"/>
      <c r="FA2928" s="1"/>
      <c r="FB2928" s="1"/>
      <c r="FC2928" s="1"/>
      <c r="FD2928" s="1"/>
      <c r="FE2928" s="1"/>
      <c r="FF2928" s="1"/>
      <c r="FG2928" s="1"/>
      <c r="FH2928" s="1"/>
      <c r="FI2928" s="1"/>
      <c r="FJ2928" s="1"/>
      <c r="FK2928" s="1"/>
      <c r="FL2928" s="1"/>
      <c r="FM2928" s="1"/>
      <c r="FN2928" s="1"/>
      <c r="FO2928" s="1"/>
      <c r="FP2928" s="1"/>
      <c r="FQ2928" s="1"/>
      <c r="FR2928" s="1"/>
      <c r="FS2928" s="1"/>
      <c r="FT2928" s="1"/>
      <c r="FU2928" s="1"/>
      <c r="FV2928" s="1"/>
      <c r="FW2928" s="1"/>
      <c r="FX2928" s="1"/>
      <c r="FY2928" s="1"/>
      <c r="FZ2928" s="1"/>
      <c r="GA2928" s="1"/>
      <c r="GB2928" s="1"/>
      <c r="GC2928" s="1"/>
      <c r="GD2928" s="1"/>
      <c r="GE2928" s="1"/>
      <c r="GF2928" s="1"/>
      <c r="GG2928" s="1"/>
      <c r="GH2928" s="1"/>
      <c r="GI2928" s="1"/>
      <c r="GJ2928" s="1"/>
      <c r="GK2928"/>
      <c r="GL2928"/>
      <c r="GM2928"/>
      <c r="GN2928"/>
      <c r="GO2928"/>
      <c r="GP2928"/>
      <c r="GQ2928"/>
      <c r="GR2928"/>
      <c r="GS2928"/>
      <c r="GT2928"/>
      <c r="GU2928"/>
      <c r="GV2928"/>
      <c r="GW2928"/>
      <c r="GX2928"/>
      <c r="GY2928"/>
      <c r="GZ2928"/>
      <c r="HA2928"/>
      <c r="HB2928"/>
      <c r="HC2928"/>
      <c r="HD2928"/>
      <c r="HE2928"/>
    </row>
    <row r="2929" spans="6:213" s="19" customFormat="1" x14ac:dyDescent="0.25">
      <c r="F2929" s="20"/>
      <c r="G2929" s="20"/>
      <c r="H2929" s="20"/>
      <c r="I2929" s="20"/>
      <c r="J2929" s="21"/>
      <c r="K2929" s="21"/>
      <c r="L2929" s="20"/>
      <c r="M2929" s="20"/>
      <c r="N2929" s="22"/>
      <c r="O2929" s="22"/>
      <c r="P2929" s="22"/>
      <c r="Q2929" s="22"/>
      <c r="U2929" s="20"/>
      <c r="V2929" s="20"/>
      <c r="W2929" s="20"/>
      <c r="X2929" s="27"/>
      <c r="Y2929" s="253"/>
      <c r="Z2929" s="30"/>
      <c r="AA2929" s="30"/>
      <c r="AB2929" s="31"/>
      <c r="AC2929" s="31"/>
      <c r="AD2929" s="31"/>
      <c r="AE2929" s="31"/>
      <c r="AF2929" s="31"/>
      <c r="AG2929" s="241"/>
      <c r="AH2929" s="31"/>
      <c r="AI2929" s="31"/>
      <c r="AJ2929" s="31"/>
      <c r="AK2929" s="31"/>
      <c r="AL2929" s="120"/>
      <c r="AM2929" s="25"/>
      <c r="AN2929" s="25"/>
      <c r="AO2929" s="25"/>
      <c r="AP2929" s="25"/>
      <c r="AQ2929"/>
      <c r="AR2929" s="25"/>
      <c r="AS2929" s="31"/>
      <c r="AT2929" s="25"/>
      <c r="AU2929" s="25"/>
      <c r="AV2929" s="31"/>
      <c r="BC2929" s="1"/>
      <c r="BD2929"/>
      <c r="BE2929"/>
      <c r="BF2929" s="1"/>
      <c r="BG2929"/>
      <c r="BH2929"/>
      <c r="BI2929"/>
      <c r="BJ2929" s="1"/>
      <c r="BK2929" s="1"/>
      <c r="BL2929"/>
      <c r="BM2929" s="1"/>
      <c r="BN2929" s="1"/>
      <c r="BO2929" s="1"/>
      <c r="BP2929" s="1"/>
      <c r="BQ2929" s="1"/>
      <c r="BR2929" s="1"/>
      <c r="BS2929" s="1"/>
      <c r="BT2929" s="22"/>
      <c r="BU2929" s="1"/>
      <c r="BV2929" s="1"/>
      <c r="BW2929" s="1"/>
      <c r="BX2929" s="1"/>
      <c r="BY2929" s="1"/>
      <c r="BZ2929" s="1"/>
      <c r="CA2929" s="1"/>
      <c r="CB2929" s="1"/>
      <c r="CC2929" s="1"/>
      <c r="CD2929" s="1"/>
      <c r="CE2929" s="1"/>
      <c r="CF2929" s="1"/>
      <c r="CG2929" s="1"/>
      <c r="CH2929" s="1"/>
      <c r="CI2929" s="1"/>
      <c r="CJ2929" s="1"/>
      <c r="CK2929" s="1"/>
      <c r="CL2929" s="1"/>
      <c r="CM2929" s="1"/>
      <c r="CN2929" s="1"/>
      <c r="CO2929" s="1"/>
      <c r="CP2929" s="1"/>
      <c r="CQ2929" s="1"/>
      <c r="CR2929" s="1"/>
      <c r="CS2929" s="1"/>
      <c r="CT2929" s="1"/>
      <c r="CU2929" s="1"/>
      <c r="CV2929" s="1"/>
      <c r="CW2929" s="1"/>
      <c r="CX2929" s="1"/>
      <c r="CY2929" s="1"/>
      <c r="CZ2929" s="1"/>
      <c r="DA2929" s="1"/>
      <c r="DB2929" s="1"/>
      <c r="DC2929" s="1"/>
      <c r="DD2929" s="1"/>
      <c r="DE2929" s="1"/>
      <c r="DF2929" s="1"/>
      <c r="DG2929" s="1"/>
      <c r="DH2929" s="1"/>
      <c r="DI2929" s="1"/>
      <c r="DJ2929" s="1"/>
      <c r="DK2929" s="1"/>
      <c r="DL2929" s="1"/>
      <c r="DM2929" s="1"/>
      <c r="DN2929" s="1"/>
      <c r="DO2929" s="1"/>
      <c r="DP2929" s="1"/>
      <c r="DQ2929" s="1"/>
      <c r="DR2929" s="1"/>
      <c r="DS2929" s="1"/>
      <c r="DT2929" s="1"/>
      <c r="DU2929" s="1"/>
      <c r="DV2929" s="1"/>
      <c r="DW2929" s="1"/>
      <c r="DX2929" s="1"/>
      <c r="DY2929" s="1"/>
      <c r="DZ2929" s="1"/>
      <c r="EA2929" s="1"/>
      <c r="EB2929" s="1"/>
      <c r="EC2929" s="1"/>
      <c r="ED2929" s="1"/>
      <c r="EE2929" s="1"/>
      <c r="EF2929" s="1"/>
      <c r="EG2929" s="1"/>
      <c r="EH2929" s="1"/>
      <c r="EI2929" s="1"/>
      <c r="EJ2929" s="1"/>
      <c r="EK2929" s="1"/>
      <c r="EL2929" s="1"/>
      <c r="EM2929" s="1"/>
      <c r="EN2929" s="1"/>
      <c r="EO2929" s="1"/>
      <c r="EP2929" s="1"/>
      <c r="EQ2929" s="1"/>
      <c r="ER2929" s="1"/>
      <c r="ES2929" s="1"/>
      <c r="ET2929" s="1"/>
      <c r="EU2929" s="1"/>
      <c r="EV2929" s="1"/>
      <c r="EW2929" s="1"/>
      <c r="EX2929" s="1"/>
      <c r="EY2929" s="1"/>
      <c r="EZ2929" s="1"/>
      <c r="FA2929" s="1"/>
      <c r="FB2929" s="1"/>
      <c r="FC2929" s="1"/>
      <c r="FD2929" s="1"/>
      <c r="FE2929" s="1"/>
      <c r="FF2929" s="1"/>
      <c r="FG2929" s="1"/>
      <c r="FH2929" s="1"/>
      <c r="FI2929" s="1"/>
      <c r="FJ2929" s="1"/>
      <c r="FK2929" s="1"/>
      <c r="FL2929" s="1"/>
      <c r="FM2929" s="1"/>
      <c r="FN2929" s="1"/>
      <c r="FO2929" s="1"/>
      <c r="FP2929" s="1"/>
      <c r="FQ2929" s="1"/>
      <c r="FR2929" s="1"/>
      <c r="FS2929" s="1"/>
      <c r="FT2929" s="1"/>
      <c r="FU2929" s="1"/>
      <c r="FV2929" s="1"/>
      <c r="FW2929" s="1"/>
      <c r="FX2929" s="1"/>
      <c r="FY2929" s="1"/>
      <c r="FZ2929" s="1"/>
      <c r="GA2929" s="1"/>
      <c r="GB2929" s="1"/>
      <c r="GC2929" s="1"/>
      <c r="GD2929" s="1"/>
      <c r="GE2929" s="1"/>
      <c r="GF2929" s="1"/>
      <c r="GG2929" s="1"/>
      <c r="GH2929" s="1"/>
      <c r="GI2929" s="1"/>
      <c r="GJ2929" s="1"/>
      <c r="GK2929"/>
      <c r="GL2929"/>
      <c r="GM2929"/>
      <c r="GN2929"/>
      <c r="GO2929"/>
      <c r="GP2929"/>
      <c r="GQ2929"/>
      <c r="GR2929"/>
      <c r="GS2929"/>
      <c r="GT2929"/>
      <c r="GU2929"/>
      <c r="GV2929"/>
      <c r="GW2929"/>
      <c r="GX2929"/>
      <c r="GY2929"/>
      <c r="GZ2929"/>
      <c r="HA2929"/>
      <c r="HB2929"/>
      <c r="HC2929"/>
      <c r="HD2929"/>
      <c r="HE2929"/>
    </row>
    <row r="2930" spans="6:213" s="19" customFormat="1" x14ac:dyDescent="0.25">
      <c r="F2930" s="20"/>
      <c r="G2930" s="20"/>
      <c r="H2930" s="20"/>
      <c r="I2930" s="20"/>
      <c r="J2930" s="21"/>
      <c r="K2930" s="21"/>
      <c r="L2930" s="20"/>
      <c r="M2930" s="20"/>
      <c r="N2930" s="22"/>
      <c r="O2930" s="22"/>
      <c r="P2930" s="22"/>
      <c r="Q2930" s="22"/>
      <c r="U2930" s="20"/>
      <c r="V2930" s="20"/>
      <c r="W2930" s="20"/>
      <c r="X2930" s="27"/>
      <c r="Y2930" s="253"/>
      <c r="Z2930" s="30"/>
      <c r="AA2930" s="30"/>
      <c r="AB2930" s="31"/>
      <c r="AC2930" s="31"/>
      <c r="AD2930" s="31"/>
      <c r="AE2930" s="31"/>
      <c r="AF2930" s="31"/>
      <c r="AG2930" s="241"/>
      <c r="AH2930" s="31"/>
      <c r="AI2930" s="31"/>
      <c r="AJ2930" s="31"/>
      <c r="AK2930" s="31"/>
      <c r="AL2930" s="120"/>
      <c r="AM2930" s="25"/>
      <c r="AN2930" s="25"/>
      <c r="AO2930" s="25"/>
      <c r="AP2930" s="25"/>
      <c r="AQ2930"/>
      <c r="AR2930" s="25"/>
      <c r="AS2930" s="31"/>
      <c r="AT2930" s="25"/>
      <c r="AU2930" s="25"/>
      <c r="AV2930" s="31"/>
      <c r="BC2930" s="1"/>
      <c r="BD2930"/>
      <c r="BE2930"/>
      <c r="BF2930" s="1"/>
      <c r="BG2930"/>
      <c r="BH2930"/>
      <c r="BI2930"/>
      <c r="BJ2930" s="1"/>
      <c r="BK2930" s="1"/>
      <c r="BL2930"/>
      <c r="BM2930" s="1"/>
      <c r="BN2930" s="1"/>
      <c r="BO2930" s="1"/>
      <c r="BP2930" s="1"/>
      <c r="BQ2930" s="1"/>
      <c r="BR2930" s="1"/>
      <c r="BS2930" s="1"/>
      <c r="BT2930" s="22"/>
      <c r="BU2930" s="1"/>
      <c r="BV2930" s="1"/>
      <c r="BW2930" s="1"/>
      <c r="BX2930" s="1"/>
      <c r="BY2930" s="1"/>
      <c r="BZ2930" s="1"/>
      <c r="CA2930" s="1"/>
      <c r="CB2930" s="1"/>
      <c r="CC2930" s="1"/>
      <c r="CD2930" s="1"/>
      <c r="CE2930" s="1"/>
      <c r="CF2930" s="1"/>
      <c r="CG2930" s="1"/>
      <c r="CH2930" s="1"/>
      <c r="CI2930" s="1"/>
      <c r="CJ2930" s="1"/>
      <c r="CK2930" s="1"/>
      <c r="CL2930" s="1"/>
      <c r="CM2930" s="1"/>
      <c r="CN2930" s="1"/>
      <c r="CO2930" s="1"/>
      <c r="CP2930" s="1"/>
      <c r="CQ2930" s="1"/>
      <c r="CR2930" s="1"/>
      <c r="CS2930" s="1"/>
      <c r="CT2930" s="1"/>
      <c r="CU2930" s="1"/>
      <c r="CV2930" s="1"/>
      <c r="CW2930" s="1"/>
      <c r="CX2930" s="1"/>
      <c r="CY2930" s="1"/>
      <c r="CZ2930" s="1"/>
      <c r="DA2930" s="1"/>
      <c r="DB2930" s="1"/>
      <c r="DC2930" s="1"/>
      <c r="DD2930" s="1"/>
      <c r="DE2930" s="1"/>
      <c r="DF2930" s="1"/>
      <c r="DG2930" s="1"/>
      <c r="DH2930" s="1"/>
      <c r="DI2930" s="1"/>
      <c r="DJ2930" s="1"/>
      <c r="DK2930" s="1"/>
      <c r="DL2930" s="1"/>
      <c r="DM2930" s="1"/>
      <c r="DN2930" s="1"/>
      <c r="DO2930" s="1"/>
      <c r="DP2930" s="1"/>
      <c r="DQ2930" s="1"/>
      <c r="DR2930" s="1"/>
      <c r="DS2930" s="1"/>
      <c r="DT2930" s="1"/>
      <c r="DU2930" s="1"/>
      <c r="DV2930" s="1"/>
      <c r="DW2930" s="1"/>
      <c r="DX2930" s="1"/>
      <c r="DY2930" s="1"/>
      <c r="DZ2930" s="1"/>
      <c r="EA2930" s="1"/>
      <c r="EB2930" s="1"/>
      <c r="EC2930" s="1"/>
      <c r="ED2930" s="1"/>
      <c r="EE2930" s="1"/>
      <c r="EF2930" s="1"/>
      <c r="EG2930" s="1"/>
      <c r="EH2930" s="1"/>
      <c r="EI2930" s="1"/>
      <c r="EJ2930" s="1"/>
      <c r="EK2930" s="1"/>
      <c r="EL2930" s="1"/>
      <c r="EM2930" s="1"/>
      <c r="EN2930" s="1"/>
      <c r="EO2930" s="1"/>
      <c r="EP2930" s="1"/>
      <c r="EQ2930" s="1"/>
      <c r="ER2930" s="1"/>
      <c r="ES2930" s="1"/>
      <c r="ET2930" s="1"/>
      <c r="EU2930" s="1"/>
      <c r="EV2930" s="1"/>
      <c r="EW2930" s="1"/>
      <c r="EX2930" s="1"/>
      <c r="EY2930" s="1"/>
      <c r="EZ2930" s="1"/>
      <c r="FA2930" s="1"/>
      <c r="FB2930" s="1"/>
      <c r="FC2930" s="1"/>
      <c r="FD2930" s="1"/>
      <c r="FE2930" s="1"/>
      <c r="FF2930" s="1"/>
      <c r="FG2930" s="1"/>
      <c r="FH2930" s="1"/>
      <c r="FI2930" s="1"/>
      <c r="FJ2930" s="1"/>
      <c r="FK2930" s="1"/>
      <c r="FL2930" s="1"/>
      <c r="FM2930" s="1"/>
      <c r="FN2930" s="1"/>
      <c r="FO2930" s="1"/>
      <c r="FP2930" s="1"/>
      <c r="FQ2930" s="1"/>
      <c r="FR2930" s="1"/>
      <c r="FS2930" s="1"/>
      <c r="FT2930" s="1"/>
      <c r="FU2930" s="1"/>
      <c r="FV2930" s="1"/>
      <c r="FW2930" s="1"/>
      <c r="FX2930" s="1"/>
      <c r="FY2930" s="1"/>
      <c r="FZ2930" s="1"/>
      <c r="GA2930" s="1"/>
      <c r="GB2930" s="1"/>
      <c r="GC2930" s="1"/>
      <c r="GD2930" s="1"/>
      <c r="GE2930" s="1"/>
      <c r="GF2930" s="1"/>
      <c r="GG2930" s="1"/>
      <c r="GH2930" s="1"/>
      <c r="GI2930" s="1"/>
      <c r="GJ2930" s="1"/>
      <c r="GK2930"/>
      <c r="GL2930"/>
      <c r="GM2930"/>
      <c r="GN2930"/>
      <c r="GO2930"/>
      <c r="GP2930"/>
      <c r="GQ2930"/>
      <c r="GR2930"/>
      <c r="GS2930"/>
      <c r="GT2930"/>
      <c r="GU2930"/>
      <c r="GV2930"/>
      <c r="GW2930"/>
      <c r="GX2930"/>
      <c r="GY2930"/>
      <c r="GZ2930"/>
      <c r="HA2930"/>
      <c r="HB2930"/>
      <c r="HC2930"/>
      <c r="HD2930"/>
      <c r="HE2930"/>
    </row>
    <row r="2931" spans="6:213" s="19" customFormat="1" x14ac:dyDescent="0.25">
      <c r="F2931" s="20"/>
      <c r="G2931" s="20"/>
      <c r="H2931" s="20"/>
      <c r="I2931" s="20"/>
      <c r="J2931" s="21"/>
      <c r="K2931" s="21"/>
      <c r="L2931" s="20"/>
      <c r="M2931" s="20"/>
      <c r="N2931" s="22"/>
      <c r="O2931" s="22"/>
      <c r="P2931" s="22"/>
      <c r="Q2931" s="22"/>
      <c r="U2931" s="20"/>
      <c r="V2931" s="20"/>
      <c r="W2931" s="20"/>
      <c r="X2931" s="27"/>
      <c r="Y2931" s="253"/>
      <c r="Z2931" s="30"/>
      <c r="AA2931" s="30"/>
      <c r="AB2931" s="31"/>
      <c r="AC2931" s="31"/>
      <c r="AD2931" s="31"/>
      <c r="AE2931" s="31"/>
      <c r="AF2931" s="31"/>
      <c r="AG2931" s="241"/>
      <c r="AH2931" s="31"/>
      <c r="AI2931" s="31"/>
      <c r="AJ2931" s="31"/>
      <c r="AK2931" s="31"/>
      <c r="AL2931" s="120"/>
      <c r="AM2931" s="25"/>
      <c r="AN2931" s="25"/>
      <c r="AO2931" s="25"/>
      <c r="AP2931" s="25"/>
      <c r="AQ2931"/>
      <c r="AR2931" s="25"/>
      <c r="AS2931" s="31"/>
      <c r="AT2931" s="25"/>
      <c r="AU2931" s="25"/>
      <c r="AV2931" s="31"/>
      <c r="BC2931" s="1"/>
      <c r="BD2931"/>
      <c r="BE2931"/>
      <c r="BF2931" s="1"/>
      <c r="BG2931"/>
      <c r="BH2931"/>
      <c r="BI2931"/>
      <c r="BJ2931" s="1"/>
      <c r="BK2931" s="1"/>
      <c r="BL2931"/>
      <c r="BM2931" s="1"/>
      <c r="BN2931" s="1"/>
      <c r="BO2931" s="1"/>
      <c r="BP2931" s="1"/>
      <c r="BQ2931" s="1"/>
      <c r="BR2931" s="1"/>
      <c r="BS2931" s="1"/>
      <c r="BT2931" s="22"/>
      <c r="BU2931" s="1"/>
      <c r="BV2931" s="1"/>
      <c r="BW2931" s="1"/>
      <c r="BX2931" s="1"/>
      <c r="BY2931" s="1"/>
      <c r="BZ2931" s="1"/>
      <c r="CA2931" s="1"/>
      <c r="CB2931" s="1"/>
      <c r="CC2931" s="1"/>
      <c r="CD2931" s="1"/>
      <c r="CE2931" s="1"/>
      <c r="CF2931" s="1"/>
      <c r="CG2931" s="1"/>
      <c r="CH2931" s="1"/>
      <c r="CI2931" s="1"/>
      <c r="CJ2931" s="1"/>
      <c r="CK2931" s="1"/>
      <c r="CL2931" s="1"/>
      <c r="CM2931" s="1"/>
      <c r="CN2931" s="1"/>
      <c r="CO2931" s="1"/>
      <c r="CP2931" s="1"/>
      <c r="CQ2931" s="1"/>
      <c r="CR2931" s="1"/>
      <c r="CS2931" s="1"/>
      <c r="CT2931" s="1"/>
      <c r="CU2931" s="1"/>
      <c r="CV2931" s="1"/>
      <c r="CW2931" s="1"/>
      <c r="CX2931" s="1"/>
      <c r="CY2931" s="1"/>
      <c r="CZ2931" s="1"/>
      <c r="DA2931" s="1"/>
      <c r="DB2931" s="1"/>
      <c r="DC2931" s="1"/>
      <c r="DD2931" s="1"/>
      <c r="DE2931" s="1"/>
      <c r="DF2931" s="1"/>
      <c r="DG2931" s="1"/>
      <c r="DH2931" s="1"/>
      <c r="DI2931" s="1"/>
      <c r="DJ2931" s="1"/>
      <c r="DK2931" s="1"/>
      <c r="DL2931" s="1"/>
      <c r="DM2931" s="1"/>
      <c r="DN2931" s="1"/>
      <c r="DO2931" s="1"/>
      <c r="DP2931" s="1"/>
      <c r="DQ2931" s="1"/>
      <c r="DR2931" s="1"/>
      <c r="DS2931" s="1"/>
      <c r="DT2931" s="1"/>
      <c r="DU2931" s="1"/>
      <c r="DV2931" s="1"/>
      <c r="DW2931" s="1"/>
      <c r="DX2931" s="1"/>
      <c r="DY2931" s="1"/>
      <c r="DZ2931" s="1"/>
      <c r="EA2931" s="1"/>
      <c r="EB2931" s="1"/>
      <c r="EC2931" s="1"/>
      <c r="ED2931" s="1"/>
      <c r="EE2931" s="1"/>
      <c r="EF2931" s="1"/>
      <c r="EG2931" s="1"/>
      <c r="EH2931" s="1"/>
      <c r="EI2931" s="1"/>
      <c r="EJ2931" s="1"/>
      <c r="EK2931" s="1"/>
      <c r="EL2931" s="1"/>
      <c r="EM2931" s="1"/>
      <c r="EN2931" s="1"/>
      <c r="EO2931" s="1"/>
      <c r="EP2931" s="1"/>
      <c r="EQ2931" s="1"/>
      <c r="ER2931" s="1"/>
      <c r="ES2931" s="1"/>
      <c r="ET2931" s="1"/>
      <c r="EU2931" s="1"/>
      <c r="EV2931" s="1"/>
      <c r="EW2931" s="1"/>
      <c r="EX2931" s="1"/>
      <c r="EY2931" s="1"/>
      <c r="EZ2931" s="1"/>
      <c r="FA2931" s="1"/>
      <c r="FB2931" s="1"/>
      <c r="FC2931" s="1"/>
      <c r="FD2931" s="1"/>
      <c r="FE2931" s="1"/>
      <c r="FF2931" s="1"/>
      <c r="FG2931" s="1"/>
      <c r="FH2931" s="1"/>
      <c r="FI2931" s="1"/>
      <c r="FJ2931" s="1"/>
      <c r="FK2931" s="1"/>
      <c r="FL2931" s="1"/>
      <c r="FM2931" s="1"/>
      <c r="FN2931" s="1"/>
      <c r="FO2931" s="1"/>
      <c r="FP2931" s="1"/>
      <c r="FQ2931" s="1"/>
      <c r="FR2931" s="1"/>
      <c r="FS2931" s="1"/>
      <c r="FT2931" s="1"/>
      <c r="FU2931" s="1"/>
      <c r="FV2931" s="1"/>
      <c r="FW2931" s="1"/>
      <c r="FX2931" s="1"/>
      <c r="FY2931" s="1"/>
      <c r="FZ2931" s="1"/>
      <c r="GA2931" s="1"/>
      <c r="GB2931" s="1"/>
      <c r="GC2931" s="1"/>
      <c r="GD2931" s="1"/>
      <c r="GE2931" s="1"/>
      <c r="GF2931" s="1"/>
      <c r="GG2931" s="1"/>
      <c r="GH2931" s="1"/>
      <c r="GI2931" s="1"/>
      <c r="GJ2931" s="1"/>
      <c r="GK2931"/>
      <c r="GL2931"/>
      <c r="GM2931"/>
      <c r="GN2931"/>
      <c r="GO2931"/>
      <c r="GP2931"/>
      <c r="GQ2931"/>
      <c r="GR2931"/>
      <c r="GS2931"/>
      <c r="GT2931"/>
      <c r="GU2931"/>
      <c r="GV2931"/>
      <c r="GW2931"/>
      <c r="GX2931"/>
      <c r="GY2931"/>
      <c r="GZ2931"/>
      <c r="HA2931"/>
      <c r="HB2931"/>
      <c r="HC2931"/>
      <c r="HD2931"/>
      <c r="HE2931"/>
    </row>
    <row r="2932" spans="6:213" s="19" customFormat="1" x14ac:dyDescent="0.25">
      <c r="F2932" s="20"/>
      <c r="G2932" s="20"/>
      <c r="H2932" s="20"/>
      <c r="I2932" s="20"/>
      <c r="J2932" s="21"/>
      <c r="K2932" s="21"/>
      <c r="L2932" s="20"/>
      <c r="M2932" s="20"/>
      <c r="N2932" s="22"/>
      <c r="O2932" s="22"/>
      <c r="P2932" s="22"/>
      <c r="Q2932" s="22"/>
      <c r="U2932" s="20"/>
      <c r="V2932" s="20"/>
      <c r="W2932" s="20"/>
      <c r="X2932" s="27"/>
      <c r="Y2932" s="253"/>
      <c r="Z2932" s="30"/>
      <c r="AA2932" s="30"/>
      <c r="AB2932" s="31"/>
      <c r="AC2932" s="31"/>
      <c r="AD2932" s="31"/>
      <c r="AE2932" s="31"/>
      <c r="AF2932" s="31"/>
      <c r="AG2932" s="241"/>
      <c r="AH2932" s="31"/>
      <c r="AI2932" s="31"/>
      <c r="AJ2932" s="31"/>
      <c r="AK2932" s="31"/>
      <c r="AL2932" s="120"/>
      <c r="AM2932" s="25"/>
      <c r="AN2932" s="25"/>
      <c r="AO2932" s="25"/>
      <c r="AP2932" s="25"/>
      <c r="AQ2932"/>
      <c r="AR2932" s="25"/>
      <c r="AS2932" s="31"/>
      <c r="AT2932" s="25"/>
      <c r="AU2932" s="25"/>
      <c r="AV2932" s="31"/>
      <c r="BC2932" s="1"/>
      <c r="BD2932"/>
      <c r="BE2932"/>
      <c r="BF2932" s="1"/>
      <c r="BG2932"/>
      <c r="BH2932"/>
      <c r="BI2932"/>
      <c r="BJ2932" s="1"/>
      <c r="BK2932" s="1"/>
      <c r="BL2932"/>
      <c r="BM2932" s="1"/>
      <c r="BN2932" s="1"/>
      <c r="BO2932" s="1"/>
      <c r="BP2932" s="1"/>
      <c r="BQ2932" s="1"/>
      <c r="BR2932" s="1"/>
      <c r="BS2932" s="1"/>
      <c r="BT2932" s="22"/>
      <c r="BU2932" s="1"/>
      <c r="BV2932" s="1"/>
      <c r="BW2932" s="1"/>
      <c r="BX2932" s="1"/>
      <c r="BY2932" s="1"/>
      <c r="BZ2932" s="1"/>
      <c r="CA2932" s="1"/>
      <c r="CB2932" s="1"/>
      <c r="CC2932" s="1"/>
      <c r="CD2932" s="1"/>
      <c r="CE2932" s="1"/>
      <c r="CF2932" s="1"/>
      <c r="CG2932" s="1"/>
      <c r="CH2932" s="1"/>
      <c r="CI2932" s="1"/>
      <c r="CJ2932" s="1"/>
      <c r="CK2932" s="1"/>
      <c r="CL2932" s="1"/>
      <c r="CM2932" s="1"/>
      <c r="CN2932" s="1"/>
      <c r="CO2932" s="1"/>
      <c r="CP2932" s="1"/>
      <c r="CQ2932" s="1"/>
      <c r="CR2932" s="1"/>
      <c r="CS2932" s="1"/>
      <c r="CT2932" s="1"/>
      <c r="CU2932" s="1"/>
      <c r="CV2932" s="1"/>
      <c r="CW2932" s="1"/>
      <c r="CX2932" s="1"/>
      <c r="CY2932" s="1"/>
      <c r="CZ2932" s="1"/>
      <c r="DA2932" s="1"/>
      <c r="DB2932" s="1"/>
      <c r="DC2932" s="1"/>
      <c r="DD2932" s="1"/>
      <c r="DE2932" s="1"/>
      <c r="DF2932" s="1"/>
      <c r="DG2932" s="1"/>
      <c r="DH2932" s="1"/>
      <c r="DI2932" s="1"/>
      <c r="DJ2932" s="1"/>
      <c r="DK2932" s="1"/>
      <c r="DL2932" s="1"/>
      <c r="DM2932" s="1"/>
      <c r="DN2932" s="1"/>
      <c r="DO2932" s="1"/>
      <c r="DP2932" s="1"/>
      <c r="DQ2932" s="1"/>
      <c r="DR2932" s="1"/>
      <c r="DS2932" s="1"/>
      <c r="DT2932" s="1"/>
      <c r="DU2932" s="1"/>
      <c r="DV2932" s="1"/>
      <c r="DW2932" s="1"/>
      <c r="DX2932" s="1"/>
      <c r="DY2932" s="1"/>
      <c r="DZ2932" s="1"/>
      <c r="EA2932" s="1"/>
      <c r="EB2932" s="1"/>
      <c r="EC2932" s="1"/>
      <c r="ED2932" s="1"/>
      <c r="EE2932" s="1"/>
      <c r="EF2932" s="1"/>
      <c r="EG2932" s="1"/>
      <c r="EH2932" s="1"/>
      <c r="EI2932" s="1"/>
      <c r="EJ2932" s="1"/>
      <c r="EK2932" s="1"/>
      <c r="EL2932" s="1"/>
      <c r="EM2932" s="1"/>
      <c r="EN2932" s="1"/>
      <c r="EO2932" s="1"/>
      <c r="EP2932" s="1"/>
      <c r="EQ2932" s="1"/>
      <c r="ER2932" s="1"/>
      <c r="ES2932" s="1"/>
      <c r="ET2932" s="1"/>
      <c r="EU2932" s="1"/>
      <c r="EV2932" s="1"/>
      <c r="EW2932" s="1"/>
      <c r="EX2932" s="1"/>
      <c r="EY2932" s="1"/>
      <c r="EZ2932" s="1"/>
      <c r="FA2932" s="1"/>
      <c r="FB2932" s="1"/>
      <c r="FC2932" s="1"/>
      <c r="FD2932" s="1"/>
      <c r="FE2932" s="1"/>
      <c r="FF2932" s="1"/>
      <c r="FG2932" s="1"/>
      <c r="FH2932" s="1"/>
      <c r="FI2932" s="1"/>
      <c r="FJ2932" s="1"/>
      <c r="FK2932" s="1"/>
      <c r="FL2932" s="1"/>
      <c r="FM2932" s="1"/>
      <c r="FN2932" s="1"/>
      <c r="FO2932" s="1"/>
      <c r="FP2932" s="1"/>
      <c r="FQ2932" s="1"/>
      <c r="FR2932" s="1"/>
      <c r="FS2932" s="1"/>
      <c r="FT2932" s="1"/>
      <c r="FU2932" s="1"/>
      <c r="FV2932" s="1"/>
      <c r="FW2932" s="1"/>
      <c r="FX2932" s="1"/>
      <c r="FY2932" s="1"/>
      <c r="FZ2932" s="1"/>
      <c r="GA2932" s="1"/>
      <c r="GB2932" s="1"/>
      <c r="GC2932" s="1"/>
      <c r="GD2932" s="1"/>
      <c r="GE2932" s="1"/>
      <c r="GF2932" s="1"/>
      <c r="GG2932" s="1"/>
      <c r="GH2932" s="1"/>
      <c r="GI2932" s="1"/>
      <c r="GJ2932" s="1"/>
      <c r="GK2932"/>
      <c r="GL2932"/>
      <c r="GM2932"/>
      <c r="GN2932"/>
      <c r="GO2932"/>
      <c r="GP2932"/>
      <c r="GQ2932"/>
      <c r="GR2932"/>
      <c r="GS2932"/>
      <c r="GT2932"/>
      <c r="GU2932"/>
      <c r="GV2932"/>
      <c r="GW2932"/>
      <c r="GX2932"/>
      <c r="GY2932"/>
      <c r="GZ2932"/>
      <c r="HA2932"/>
      <c r="HB2932"/>
      <c r="HC2932"/>
      <c r="HD2932"/>
      <c r="HE2932"/>
    </row>
    <row r="2933" spans="6:213" s="19" customFormat="1" x14ac:dyDescent="0.25">
      <c r="F2933" s="20"/>
      <c r="G2933" s="20"/>
      <c r="H2933" s="20"/>
      <c r="I2933" s="20"/>
      <c r="J2933" s="21"/>
      <c r="K2933" s="21"/>
      <c r="L2933" s="20"/>
      <c r="M2933" s="20"/>
      <c r="N2933" s="22"/>
      <c r="O2933" s="22"/>
      <c r="P2933" s="22"/>
      <c r="Q2933" s="22"/>
      <c r="U2933" s="20"/>
      <c r="V2933" s="20"/>
      <c r="W2933" s="20"/>
      <c r="X2933" s="27"/>
      <c r="Y2933" s="253"/>
      <c r="Z2933" s="30"/>
      <c r="AA2933" s="30"/>
      <c r="AB2933" s="31"/>
      <c r="AC2933" s="31"/>
      <c r="AD2933" s="31"/>
      <c r="AE2933" s="31"/>
      <c r="AF2933" s="31"/>
      <c r="AG2933" s="241"/>
      <c r="AH2933" s="31"/>
      <c r="AI2933" s="31"/>
      <c r="AJ2933" s="31"/>
      <c r="AK2933" s="31"/>
      <c r="AL2933" s="120"/>
      <c r="AM2933" s="25"/>
      <c r="AN2933" s="25"/>
      <c r="AO2933" s="25"/>
      <c r="AP2933" s="25"/>
      <c r="AQ2933"/>
      <c r="AR2933" s="25"/>
      <c r="AS2933" s="31"/>
      <c r="AT2933" s="25"/>
      <c r="AU2933" s="25"/>
      <c r="AV2933" s="31"/>
      <c r="BC2933" s="1"/>
      <c r="BD2933"/>
      <c r="BE2933"/>
      <c r="BF2933" s="1"/>
      <c r="BG2933"/>
      <c r="BH2933"/>
      <c r="BI2933"/>
      <c r="BJ2933" s="1"/>
      <c r="BK2933" s="1"/>
      <c r="BL2933"/>
      <c r="BM2933" s="1"/>
      <c r="BN2933" s="1"/>
      <c r="BO2933" s="1"/>
      <c r="BP2933" s="1"/>
      <c r="BQ2933" s="1"/>
      <c r="BR2933" s="1"/>
      <c r="BS2933" s="1"/>
      <c r="BT2933" s="22"/>
      <c r="BU2933" s="1"/>
      <c r="BV2933" s="1"/>
      <c r="BW2933" s="1"/>
      <c r="BX2933" s="1"/>
      <c r="BY2933" s="1"/>
      <c r="BZ2933" s="1"/>
      <c r="CA2933" s="1"/>
      <c r="CB2933" s="1"/>
      <c r="CC2933" s="1"/>
      <c r="CD2933" s="1"/>
      <c r="CE2933" s="1"/>
      <c r="CF2933" s="1"/>
      <c r="CG2933" s="1"/>
      <c r="CH2933" s="1"/>
      <c r="CI2933" s="1"/>
      <c r="CJ2933" s="1"/>
      <c r="CK2933" s="1"/>
      <c r="CL2933" s="1"/>
      <c r="CM2933" s="1"/>
      <c r="CN2933" s="1"/>
      <c r="CO2933" s="1"/>
      <c r="CP2933" s="1"/>
      <c r="CQ2933" s="1"/>
      <c r="CR2933" s="1"/>
      <c r="CS2933" s="1"/>
      <c r="CT2933" s="1"/>
      <c r="CU2933" s="1"/>
      <c r="CV2933" s="1"/>
      <c r="CW2933" s="1"/>
      <c r="CX2933" s="1"/>
      <c r="CY2933" s="1"/>
      <c r="CZ2933" s="1"/>
      <c r="DA2933" s="1"/>
      <c r="DB2933" s="1"/>
      <c r="DC2933" s="1"/>
      <c r="DD2933" s="1"/>
      <c r="DE2933" s="1"/>
      <c r="DF2933" s="1"/>
      <c r="DG2933" s="1"/>
      <c r="DH2933" s="1"/>
      <c r="DI2933" s="1"/>
      <c r="DJ2933" s="1"/>
      <c r="DK2933" s="1"/>
      <c r="DL2933" s="1"/>
      <c r="DM2933" s="1"/>
      <c r="DN2933" s="1"/>
      <c r="DO2933" s="1"/>
      <c r="DP2933" s="1"/>
      <c r="DQ2933" s="1"/>
      <c r="DR2933" s="1"/>
      <c r="DS2933" s="1"/>
      <c r="DT2933" s="1"/>
      <c r="DU2933" s="1"/>
      <c r="DV2933" s="1"/>
      <c r="DW2933" s="1"/>
      <c r="DX2933" s="1"/>
      <c r="DY2933" s="1"/>
      <c r="DZ2933" s="1"/>
      <c r="EA2933" s="1"/>
      <c r="EB2933" s="1"/>
      <c r="EC2933" s="1"/>
      <c r="ED2933" s="1"/>
      <c r="EE2933" s="1"/>
      <c r="EF2933" s="1"/>
      <c r="EG2933" s="1"/>
      <c r="EH2933" s="1"/>
      <c r="EI2933" s="1"/>
      <c r="EJ2933" s="1"/>
      <c r="EK2933" s="1"/>
      <c r="EL2933" s="1"/>
      <c r="EM2933" s="1"/>
      <c r="EN2933" s="1"/>
      <c r="EO2933" s="1"/>
      <c r="EP2933" s="1"/>
      <c r="EQ2933" s="1"/>
      <c r="ER2933" s="1"/>
      <c r="ES2933" s="1"/>
      <c r="ET2933" s="1"/>
      <c r="EU2933" s="1"/>
      <c r="EV2933" s="1"/>
      <c r="EW2933" s="1"/>
      <c r="EX2933" s="1"/>
      <c r="EY2933" s="1"/>
      <c r="EZ2933" s="1"/>
      <c r="FA2933" s="1"/>
      <c r="FB2933" s="1"/>
      <c r="FC2933" s="1"/>
      <c r="FD2933" s="1"/>
      <c r="FE2933" s="1"/>
      <c r="FF2933" s="1"/>
      <c r="FG2933" s="1"/>
      <c r="FH2933" s="1"/>
      <c r="FI2933" s="1"/>
      <c r="FJ2933" s="1"/>
      <c r="FK2933" s="1"/>
      <c r="FL2933" s="1"/>
      <c r="FM2933" s="1"/>
      <c r="FN2933" s="1"/>
      <c r="FO2933" s="1"/>
      <c r="FP2933" s="1"/>
      <c r="FQ2933" s="1"/>
      <c r="FR2933" s="1"/>
      <c r="FS2933" s="1"/>
      <c r="FT2933" s="1"/>
      <c r="FU2933" s="1"/>
      <c r="FV2933" s="1"/>
      <c r="FW2933" s="1"/>
      <c r="FX2933" s="1"/>
      <c r="FY2933" s="1"/>
      <c r="FZ2933" s="1"/>
      <c r="GA2933" s="1"/>
      <c r="GB2933" s="1"/>
      <c r="GC2933" s="1"/>
      <c r="GD2933" s="1"/>
      <c r="GE2933" s="1"/>
      <c r="GF2933" s="1"/>
      <c r="GG2933" s="1"/>
      <c r="GH2933" s="1"/>
      <c r="GI2933" s="1"/>
      <c r="GJ2933" s="1"/>
      <c r="GK2933"/>
      <c r="GL2933"/>
      <c r="GM2933"/>
      <c r="GN2933"/>
      <c r="GO2933"/>
      <c r="GP2933"/>
      <c r="GQ2933"/>
      <c r="GR2933"/>
      <c r="GS2933"/>
      <c r="GT2933"/>
      <c r="GU2933"/>
      <c r="GV2933"/>
      <c r="GW2933"/>
      <c r="GX2933"/>
      <c r="GY2933"/>
      <c r="GZ2933"/>
      <c r="HA2933"/>
      <c r="HB2933"/>
      <c r="HC2933"/>
      <c r="HD2933"/>
      <c r="HE2933"/>
    </row>
    <row r="2934" spans="6:213" s="19" customFormat="1" x14ac:dyDescent="0.25">
      <c r="F2934" s="20"/>
      <c r="G2934" s="20"/>
      <c r="H2934" s="20"/>
      <c r="I2934" s="20"/>
      <c r="J2934" s="21"/>
      <c r="K2934" s="21"/>
      <c r="L2934" s="20"/>
      <c r="M2934" s="20"/>
      <c r="N2934" s="22"/>
      <c r="O2934" s="22"/>
      <c r="P2934" s="22"/>
      <c r="Q2934" s="22"/>
      <c r="U2934" s="20"/>
      <c r="V2934" s="20"/>
      <c r="W2934" s="20"/>
      <c r="X2934" s="27"/>
      <c r="Y2934" s="253"/>
      <c r="Z2934" s="30"/>
      <c r="AA2934" s="30"/>
      <c r="AB2934" s="31"/>
      <c r="AC2934" s="31"/>
      <c r="AD2934" s="31"/>
      <c r="AE2934" s="31"/>
      <c r="AF2934" s="31"/>
      <c r="AG2934" s="241"/>
      <c r="AH2934" s="31"/>
      <c r="AI2934" s="31"/>
      <c r="AJ2934" s="31"/>
      <c r="AK2934" s="31"/>
      <c r="AL2934" s="120"/>
      <c r="AM2934" s="25"/>
      <c r="AN2934" s="25"/>
      <c r="AO2934" s="25"/>
      <c r="AP2934" s="25"/>
      <c r="AQ2934"/>
      <c r="AR2934" s="25"/>
      <c r="AS2934" s="31"/>
      <c r="AT2934" s="25"/>
      <c r="AU2934" s="25"/>
      <c r="AV2934" s="31"/>
      <c r="BC2934" s="1"/>
      <c r="BD2934"/>
      <c r="BE2934"/>
      <c r="BF2934" s="1"/>
      <c r="BG2934"/>
      <c r="BH2934"/>
      <c r="BI2934"/>
      <c r="BJ2934" s="1"/>
      <c r="BK2934" s="1"/>
      <c r="BL2934"/>
      <c r="BM2934" s="1"/>
      <c r="BN2934" s="1"/>
      <c r="BO2934" s="1"/>
      <c r="BP2934" s="1"/>
      <c r="BQ2934" s="1"/>
      <c r="BR2934" s="1"/>
      <c r="BS2934" s="1"/>
      <c r="BT2934" s="22"/>
      <c r="BU2934" s="1"/>
      <c r="BV2934" s="1"/>
      <c r="BW2934" s="1"/>
      <c r="BX2934" s="1"/>
      <c r="BY2934" s="1"/>
      <c r="BZ2934" s="1"/>
      <c r="CA2934" s="1"/>
      <c r="CB2934" s="1"/>
      <c r="CC2934" s="1"/>
      <c r="CD2934" s="1"/>
      <c r="CE2934" s="1"/>
      <c r="CF2934" s="1"/>
      <c r="CG2934" s="1"/>
      <c r="CH2934" s="1"/>
      <c r="CI2934" s="1"/>
      <c r="CJ2934" s="1"/>
      <c r="CK2934" s="1"/>
      <c r="CL2934" s="1"/>
      <c r="CM2934" s="1"/>
      <c r="CN2934" s="1"/>
      <c r="CO2934" s="1"/>
      <c r="CP2934" s="1"/>
      <c r="CQ2934" s="1"/>
      <c r="CR2934" s="1"/>
      <c r="CS2934" s="1"/>
      <c r="CT2934" s="1"/>
      <c r="CU2934" s="1"/>
      <c r="CV2934" s="1"/>
      <c r="CW2934" s="1"/>
      <c r="CX2934" s="1"/>
      <c r="CY2934" s="1"/>
      <c r="CZ2934" s="1"/>
      <c r="DA2934" s="1"/>
      <c r="DB2934" s="1"/>
      <c r="DC2934" s="1"/>
      <c r="DD2934" s="1"/>
      <c r="DE2934" s="1"/>
      <c r="DF2934" s="1"/>
      <c r="DG2934" s="1"/>
      <c r="DH2934" s="1"/>
      <c r="DI2934" s="1"/>
      <c r="DJ2934" s="1"/>
      <c r="DK2934" s="1"/>
      <c r="DL2934" s="1"/>
      <c r="DM2934" s="1"/>
      <c r="DN2934" s="1"/>
      <c r="DO2934" s="1"/>
      <c r="DP2934" s="1"/>
      <c r="DQ2934" s="1"/>
      <c r="DR2934" s="1"/>
      <c r="DS2934" s="1"/>
      <c r="DT2934" s="1"/>
      <c r="DU2934" s="1"/>
      <c r="DV2934" s="1"/>
      <c r="DW2934" s="1"/>
      <c r="DX2934" s="1"/>
      <c r="DY2934" s="1"/>
      <c r="DZ2934" s="1"/>
      <c r="EA2934" s="1"/>
      <c r="EB2934" s="1"/>
      <c r="EC2934" s="1"/>
      <c r="ED2934" s="1"/>
      <c r="EE2934" s="1"/>
      <c r="EF2934" s="1"/>
      <c r="EG2934" s="1"/>
      <c r="EH2934" s="1"/>
      <c r="EI2934" s="1"/>
      <c r="EJ2934" s="1"/>
      <c r="EK2934" s="1"/>
      <c r="EL2934" s="1"/>
      <c r="EM2934" s="1"/>
      <c r="EN2934" s="1"/>
      <c r="EO2934" s="1"/>
      <c r="EP2934" s="1"/>
      <c r="EQ2934" s="1"/>
      <c r="ER2934" s="1"/>
      <c r="ES2934" s="1"/>
      <c r="ET2934" s="1"/>
      <c r="EU2934" s="1"/>
      <c r="EV2934" s="1"/>
      <c r="EW2934" s="1"/>
      <c r="EX2934" s="1"/>
      <c r="EY2934" s="1"/>
      <c r="EZ2934" s="1"/>
      <c r="FA2934" s="1"/>
      <c r="FB2934" s="1"/>
      <c r="FC2934" s="1"/>
      <c r="FD2934" s="1"/>
      <c r="FE2934" s="1"/>
      <c r="FF2934" s="1"/>
      <c r="FG2934" s="1"/>
      <c r="FH2934" s="1"/>
      <c r="FI2934" s="1"/>
      <c r="FJ2934" s="1"/>
      <c r="FK2934" s="1"/>
      <c r="FL2934" s="1"/>
      <c r="FM2934" s="1"/>
      <c r="FN2934" s="1"/>
      <c r="FO2934" s="1"/>
      <c r="FP2934" s="1"/>
      <c r="FQ2934" s="1"/>
      <c r="FR2934" s="1"/>
      <c r="FS2934" s="1"/>
      <c r="FT2934" s="1"/>
      <c r="FU2934" s="1"/>
      <c r="FV2934" s="1"/>
      <c r="FW2934" s="1"/>
      <c r="FX2934" s="1"/>
      <c r="FY2934" s="1"/>
      <c r="FZ2934" s="1"/>
      <c r="GA2934" s="1"/>
      <c r="GB2934" s="1"/>
      <c r="GC2934" s="1"/>
      <c r="GD2934" s="1"/>
      <c r="GE2934" s="1"/>
      <c r="GF2934" s="1"/>
      <c r="GG2934" s="1"/>
      <c r="GH2934" s="1"/>
      <c r="GI2934" s="1"/>
      <c r="GJ2934" s="1"/>
      <c r="GK2934"/>
      <c r="GL2934"/>
      <c r="GM2934"/>
      <c r="GN2934"/>
      <c r="GO2934"/>
      <c r="GP2934"/>
      <c r="GQ2934"/>
      <c r="GR2934"/>
      <c r="GS2934"/>
      <c r="GT2934"/>
      <c r="GU2934"/>
      <c r="GV2934"/>
      <c r="GW2934"/>
      <c r="GX2934"/>
      <c r="GY2934"/>
      <c r="GZ2934"/>
      <c r="HA2934"/>
      <c r="HB2934"/>
      <c r="HC2934"/>
      <c r="HD2934"/>
      <c r="HE2934"/>
    </row>
    <row r="2935" spans="6:213" s="19" customFormat="1" x14ac:dyDescent="0.25">
      <c r="F2935" s="20"/>
      <c r="G2935" s="20"/>
      <c r="H2935" s="20"/>
      <c r="I2935" s="20"/>
      <c r="J2935" s="21"/>
      <c r="K2935" s="21"/>
      <c r="L2935" s="20"/>
      <c r="M2935" s="20"/>
      <c r="N2935" s="22"/>
      <c r="O2935" s="22"/>
      <c r="P2935" s="22"/>
      <c r="Q2935" s="22"/>
      <c r="U2935" s="20"/>
      <c r="V2935" s="20"/>
      <c r="W2935" s="20"/>
      <c r="X2935" s="27"/>
      <c r="Y2935" s="253"/>
      <c r="Z2935" s="30"/>
      <c r="AA2935" s="30"/>
      <c r="AB2935" s="31"/>
      <c r="AC2935" s="31"/>
      <c r="AD2935" s="31"/>
      <c r="AE2935" s="31"/>
      <c r="AF2935" s="31"/>
      <c r="AG2935" s="241"/>
      <c r="AH2935" s="31"/>
      <c r="AI2935" s="31"/>
      <c r="AJ2935" s="31"/>
      <c r="AK2935" s="31"/>
      <c r="AL2935" s="120"/>
      <c r="AM2935" s="25"/>
      <c r="AN2935" s="25"/>
      <c r="AO2935" s="25"/>
      <c r="AP2935" s="25"/>
      <c r="AQ2935"/>
      <c r="AR2935" s="25"/>
      <c r="AS2935" s="31"/>
      <c r="AT2935" s="25"/>
      <c r="AU2935" s="25"/>
      <c r="AV2935" s="31"/>
      <c r="BC2935" s="1"/>
      <c r="BD2935"/>
      <c r="BE2935"/>
      <c r="BF2935" s="1"/>
      <c r="BG2935"/>
      <c r="BH2935"/>
      <c r="BI2935"/>
      <c r="BJ2935" s="1"/>
      <c r="BK2935" s="1"/>
      <c r="BL2935"/>
      <c r="BM2935" s="1"/>
      <c r="BN2935" s="1"/>
      <c r="BO2935" s="1"/>
      <c r="BP2935" s="1"/>
      <c r="BQ2935" s="1"/>
      <c r="BR2935" s="1"/>
      <c r="BS2935" s="1"/>
      <c r="BT2935" s="22"/>
      <c r="BU2935" s="1"/>
      <c r="BV2935" s="1"/>
      <c r="BW2935" s="1"/>
      <c r="BX2935" s="1"/>
      <c r="BY2935" s="1"/>
      <c r="BZ2935" s="1"/>
      <c r="CA2935" s="1"/>
      <c r="CB2935" s="1"/>
      <c r="CC2935" s="1"/>
      <c r="CD2935" s="1"/>
      <c r="CE2935" s="1"/>
      <c r="CF2935" s="1"/>
      <c r="CG2935" s="1"/>
      <c r="CH2935" s="1"/>
      <c r="CI2935" s="1"/>
      <c r="CJ2935" s="1"/>
      <c r="CK2935" s="1"/>
      <c r="CL2935" s="1"/>
      <c r="CM2935" s="1"/>
      <c r="CN2935" s="1"/>
      <c r="CO2935" s="1"/>
      <c r="CP2935" s="1"/>
      <c r="CQ2935" s="1"/>
      <c r="CR2935" s="1"/>
      <c r="CS2935" s="1"/>
      <c r="CT2935" s="1"/>
      <c r="CU2935" s="1"/>
      <c r="CV2935" s="1"/>
      <c r="CW2935" s="1"/>
      <c r="CX2935" s="1"/>
      <c r="CY2935" s="1"/>
      <c r="CZ2935" s="1"/>
      <c r="DA2935" s="1"/>
      <c r="DB2935" s="1"/>
      <c r="DC2935" s="1"/>
      <c r="DD2935" s="1"/>
      <c r="DE2935" s="1"/>
      <c r="DF2935" s="1"/>
      <c r="DG2935" s="1"/>
      <c r="DH2935" s="1"/>
      <c r="DI2935" s="1"/>
      <c r="DJ2935" s="1"/>
      <c r="DK2935" s="1"/>
      <c r="DL2935" s="1"/>
      <c r="DM2935" s="1"/>
      <c r="DN2935" s="1"/>
      <c r="DO2935" s="1"/>
      <c r="DP2935" s="1"/>
      <c r="DQ2935" s="1"/>
      <c r="DR2935" s="1"/>
      <c r="DS2935" s="1"/>
      <c r="DT2935" s="1"/>
      <c r="DU2935" s="1"/>
      <c r="DV2935" s="1"/>
      <c r="DW2935" s="1"/>
      <c r="DX2935" s="1"/>
      <c r="DY2935" s="1"/>
      <c r="DZ2935" s="1"/>
      <c r="EA2935" s="1"/>
      <c r="EB2935" s="1"/>
      <c r="EC2935" s="1"/>
      <c r="ED2935" s="1"/>
      <c r="EE2935" s="1"/>
      <c r="EF2935" s="1"/>
      <c r="EG2935" s="1"/>
      <c r="EH2935" s="1"/>
      <c r="EI2935" s="1"/>
      <c r="EJ2935" s="1"/>
      <c r="EK2935" s="1"/>
      <c r="EL2935" s="1"/>
      <c r="EM2935" s="1"/>
      <c r="EN2935" s="1"/>
      <c r="EO2935" s="1"/>
      <c r="EP2935" s="1"/>
      <c r="EQ2935" s="1"/>
      <c r="ER2935" s="1"/>
      <c r="ES2935" s="1"/>
      <c r="ET2935" s="1"/>
      <c r="EU2935" s="1"/>
      <c r="EV2935" s="1"/>
      <c r="EW2935" s="1"/>
      <c r="EX2935" s="1"/>
      <c r="EY2935" s="1"/>
      <c r="EZ2935" s="1"/>
      <c r="FA2935" s="1"/>
      <c r="FB2935" s="1"/>
      <c r="FC2935" s="1"/>
      <c r="FD2935" s="1"/>
      <c r="FE2935" s="1"/>
      <c r="FF2935" s="1"/>
      <c r="FG2935" s="1"/>
      <c r="FH2935" s="1"/>
      <c r="FI2935" s="1"/>
      <c r="FJ2935" s="1"/>
      <c r="FK2935" s="1"/>
      <c r="FL2935" s="1"/>
      <c r="FM2935" s="1"/>
      <c r="FN2935" s="1"/>
      <c r="FO2935" s="1"/>
      <c r="FP2935" s="1"/>
      <c r="FQ2935" s="1"/>
      <c r="FR2935" s="1"/>
      <c r="FS2935" s="1"/>
      <c r="FT2935" s="1"/>
      <c r="FU2935" s="1"/>
      <c r="FV2935" s="1"/>
      <c r="FW2935" s="1"/>
      <c r="FX2935" s="1"/>
      <c r="FY2935" s="1"/>
      <c r="FZ2935" s="1"/>
      <c r="GA2935" s="1"/>
      <c r="GB2935" s="1"/>
      <c r="GC2935" s="1"/>
      <c r="GD2935" s="1"/>
      <c r="GE2935" s="1"/>
      <c r="GF2935" s="1"/>
      <c r="GG2935" s="1"/>
      <c r="GH2935" s="1"/>
      <c r="GI2935" s="1"/>
      <c r="GJ2935" s="1"/>
      <c r="GK2935"/>
      <c r="GL2935"/>
      <c r="GM2935"/>
      <c r="GN2935"/>
      <c r="GO2935"/>
      <c r="GP2935"/>
      <c r="GQ2935"/>
      <c r="GR2935"/>
      <c r="GS2935"/>
      <c r="GT2935"/>
      <c r="GU2935"/>
      <c r="GV2935"/>
      <c r="GW2935"/>
      <c r="GX2935"/>
      <c r="GY2935"/>
      <c r="GZ2935"/>
      <c r="HA2935"/>
      <c r="HB2935"/>
      <c r="HC2935"/>
      <c r="HD2935"/>
      <c r="HE2935"/>
    </row>
    <row r="2936" spans="6:213" s="19" customFormat="1" x14ac:dyDescent="0.25">
      <c r="F2936" s="20"/>
      <c r="G2936" s="20"/>
      <c r="H2936" s="20"/>
      <c r="I2936" s="20"/>
      <c r="J2936" s="21"/>
      <c r="K2936" s="21"/>
      <c r="L2936" s="20"/>
      <c r="M2936" s="20"/>
      <c r="N2936" s="22"/>
      <c r="O2936" s="22"/>
      <c r="P2936" s="22"/>
      <c r="Q2936" s="22"/>
      <c r="U2936" s="20"/>
      <c r="V2936" s="20"/>
      <c r="W2936" s="20"/>
      <c r="X2936" s="27"/>
      <c r="Y2936" s="253"/>
      <c r="Z2936" s="30"/>
      <c r="AA2936" s="30"/>
      <c r="AB2936" s="31"/>
      <c r="AC2936" s="31"/>
      <c r="AD2936" s="31"/>
      <c r="AE2936" s="31"/>
      <c r="AF2936" s="31"/>
      <c r="AG2936" s="241"/>
      <c r="AH2936" s="31"/>
      <c r="AI2936" s="31"/>
      <c r="AJ2936" s="31"/>
      <c r="AK2936" s="31"/>
      <c r="AL2936" s="120"/>
      <c r="AM2936" s="25"/>
      <c r="AN2936" s="25"/>
      <c r="AO2936" s="25"/>
      <c r="AP2936" s="25"/>
      <c r="AQ2936"/>
      <c r="AR2936" s="25"/>
      <c r="AS2936" s="31"/>
      <c r="AT2936" s="25"/>
      <c r="AU2936" s="25"/>
      <c r="AV2936" s="31"/>
      <c r="BC2936" s="1"/>
      <c r="BD2936"/>
      <c r="BE2936"/>
      <c r="BF2936" s="1"/>
      <c r="BG2936"/>
      <c r="BH2936"/>
      <c r="BI2936"/>
      <c r="BJ2936" s="1"/>
      <c r="BK2936" s="1"/>
      <c r="BL2936"/>
      <c r="BM2936" s="1"/>
      <c r="BN2936" s="1"/>
      <c r="BO2936" s="1"/>
      <c r="BP2936" s="1"/>
      <c r="BQ2936" s="1"/>
      <c r="BR2936" s="1"/>
      <c r="BS2936" s="1"/>
      <c r="BT2936" s="22"/>
      <c r="BU2936" s="1"/>
      <c r="BV2936" s="1"/>
      <c r="BW2936" s="1"/>
      <c r="BX2936" s="1"/>
      <c r="BY2936" s="1"/>
      <c r="BZ2936" s="1"/>
      <c r="CA2936" s="1"/>
      <c r="CB2936" s="1"/>
      <c r="CC2936" s="1"/>
      <c r="CD2936" s="1"/>
      <c r="CE2936" s="1"/>
      <c r="CF2936" s="1"/>
      <c r="CG2936" s="1"/>
      <c r="CH2936" s="1"/>
      <c r="CI2936" s="1"/>
      <c r="CJ2936" s="1"/>
      <c r="CK2936" s="1"/>
      <c r="CL2936" s="1"/>
      <c r="CM2936" s="1"/>
      <c r="CN2936" s="1"/>
      <c r="CO2936" s="1"/>
      <c r="CP2936" s="1"/>
      <c r="CQ2936" s="1"/>
      <c r="CR2936" s="1"/>
      <c r="CS2936" s="1"/>
      <c r="CT2936" s="1"/>
      <c r="CU2936" s="1"/>
      <c r="CV2936" s="1"/>
      <c r="CW2936" s="1"/>
      <c r="CX2936" s="1"/>
      <c r="CY2936" s="1"/>
      <c r="CZ2936" s="1"/>
      <c r="DA2936" s="1"/>
      <c r="DB2936" s="1"/>
      <c r="DC2936" s="1"/>
      <c r="DD2936" s="1"/>
      <c r="DE2936" s="1"/>
      <c r="DF2936" s="1"/>
      <c r="DG2936" s="1"/>
      <c r="DH2936" s="1"/>
      <c r="DI2936" s="1"/>
      <c r="DJ2936" s="1"/>
      <c r="DK2936" s="1"/>
      <c r="DL2936" s="1"/>
      <c r="DM2936" s="1"/>
      <c r="DN2936" s="1"/>
      <c r="DO2936" s="1"/>
      <c r="DP2936" s="1"/>
      <c r="DQ2936" s="1"/>
      <c r="DR2936" s="1"/>
      <c r="DS2936" s="1"/>
      <c r="DT2936" s="1"/>
      <c r="DU2936" s="1"/>
      <c r="DV2936" s="1"/>
      <c r="DW2936" s="1"/>
      <c r="DX2936" s="1"/>
      <c r="DY2936" s="1"/>
      <c r="DZ2936" s="1"/>
      <c r="EA2936" s="1"/>
      <c r="EB2936" s="1"/>
      <c r="EC2936" s="1"/>
      <c r="ED2936" s="1"/>
      <c r="EE2936" s="1"/>
      <c r="EF2936" s="1"/>
      <c r="EG2936" s="1"/>
      <c r="EH2936" s="1"/>
      <c r="EI2936" s="1"/>
      <c r="EJ2936" s="1"/>
      <c r="EK2936" s="1"/>
      <c r="EL2936" s="1"/>
      <c r="EM2936" s="1"/>
      <c r="EN2936" s="1"/>
      <c r="EO2936" s="1"/>
      <c r="EP2936" s="1"/>
      <c r="EQ2936" s="1"/>
      <c r="ER2936" s="1"/>
      <c r="ES2936" s="1"/>
      <c r="ET2936" s="1"/>
      <c r="EU2936" s="1"/>
      <c r="EV2936" s="1"/>
      <c r="EW2936" s="1"/>
      <c r="EX2936" s="1"/>
      <c r="EY2936" s="1"/>
      <c r="EZ2936" s="1"/>
      <c r="FA2936" s="1"/>
      <c r="FB2936" s="1"/>
      <c r="FC2936" s="1"/>
      <c r="FD2936" s="1"/>
      <c r="FE2936" s="1"/>
      <c r="FF2936" s="1"/>
      <c r="FG2936" s="1"/>
      <c r="FH2936" s="1"/>
      <c r="FI2936" s="1"/>
      <c r="FJ2936" s="1"/>
      <c r="FK2936" s="1"/>
      <c r="FL2936" s="1"/>
      <c r="FM2936" s="1"/>
      <c r="FN2936" s="1"/>
      <c r="FO2936" s="1"/>
      <c r="FP2936" s="1"/>
      <c r="FQ2936" s="1"/>
      <c r="FR2936" s="1"/>
      <c r="FS2936" s="1"/>
      <c r="FT2936" s="1"/>
      <c r="FU2936" s="1"/>
      <c r="FV2936" s="1"/>
      <c r="FW2936" s="1"/>
      <c r="FX2936" s="1"/>
      <c r="FY2936" s="1"/>
      <c r="FZ2936" s="1"/>
      <c r="GA2936" s="1"/>
      <c r="GB2936" s="1"/>
      <c r="GC2936" s="1"/>
      <c r="GD2936" s="1"/>
      <c r="GE2936" s="1"/>
      <c r="GF2936" s="1"/>
      <c r="GG2936" s="1"/>
      <c r="GH2936" s="1"/>
      <c r="GI2936" s="1"/>
      <c r="GJ2936" s="1"/>
      <c r="GK2936"/>
      <c r="GL2936"/>
      <c r="GM2936"/>
      <c r="GN2936"/>
      <c r="GO2936"/>
      <c r="GP2936"/>
      <c r="GQ2936"/>
      <c r="GR2936"/>
      <c r="GS2936"/>
      <c r="GT2936"/>
      <c r="GU2936"/>
      <c r="GV2936"/>
      <c r="GW2936"/>
      <c r="GX2936"/>
      <c r="GY2936"/>
      <c r="GZ2936"/>
      <c r="HA2936"/>
      <c r="HB2936"/>
      <c r="HC2936"/>
      <c r="HD2936"/>
      <c r="HE2936"/>
    </row>
    <row r="2937" spans="6:213" s="19" customFormat="1" x14ac:dyDescent="0.25">
      <c r="F2937" s="20"/>
      <c r="G2937" s="20"/>
      <c r="H2937" s="20"/>
      <c r="I2937" s="20"/>
      <c r="J2937" s="21"/>
      <c r="K2937" s="21"/>
      <c r="L2937" s="20"/>
      <c r="M2937" s="20"/>
      <c r="N2937" s="22"/>
      <c r="O2937" s="22"/>
      <c r="P2937" s="22"/>
      <c r="Q2937" s="22"/>
      <c r="U2937" s="20"/>
      <c r="V2937" s="20"/>
      <c r="W2937" s="20"/>
      <c r="X2937" s="27"/>
      <c r="Y2937" s="253"/>
      <c r="Z2937" s="30"/>
      <c r="AA2937" s="30"/>
      <c r="AB2937" s="31"/>
      <c r="AC2937" s="31"/>
      <c r="AD2937" s="31"/>
      <c r="AE2937" s="31"/>
      <c r="AF2937" s="31"/>
      <c r="AG2937" s="241"/>
      <c r="AH2937" s="31"/>
      <c r="AI2937" s="31"/>
      <c r="AJ2937" s="31"/>
      <c r="AK2937" s="31"/>
      <c r="AL2937" s="120"/>
      <c r="AM2937" s="25"/>
      <c r="AN2937" s="25"/>
      <c r="AO2937" s="25"/>
      <c r="AP2937" s="25"/>
      <c r="AQ2937"/>
      <c r="AR2937" s="25"/>
      <c r="AS2937" s="31"/>
      <c r="AT2937" s="25"/>
      <c r="AU2937" s="25"/>
      <c r="AV2937" s="31"/>
      <c r="BC2937" s="1"/>
      <c r="BD2937"/>
      <c r="BE2937"/>
      <c r="BF2937" s="1"/>
      <c r="BG2937"/>
      <c r="BH2937"/>
      <c r="BI2937"/>
      <c r="BJ2937" s="1"/>
      <c r="BK2937" s="1"/>
      <c r="BL2937"/>
      <c r="BM2937" s="1"/>
      <c r="BN2937" s="1"/>
      <c r="BO2937" s="1"/>
      <c r="BP2937" s="1"/>
      <c r="BQ2937" s="1"/>
      <c r="BR2937" s="1"/>
      <c r="BS2937" s="1"/>
      <c r="BT2937" s="22"/>
      <c r="BU2937" s="1"/>
      <c r="BV2937" s="1"/>
      <c r="BW2937" s="1"/>
      <c r="BX2937" s="1"/>
      <c r="BY2937" s="1"/>
      <c r="BZ2937" s="1"/>
      <c r="CA2937" s="1"/>
      <c r="CB2937" s="1"/>
      <c r="CC2937" s="1"/>
      <c r="CD2937" s="1"/>
      <c r="CE2937" s="1"/>
      <c r="CF2937" s="1"/>
      <c r="CG2937" s="1"/>
      <c r="CH2937" s="1"/>
      <c r="CI2937" s="1"/>
      <c r="CJ2937" s="1"/>
      <c r="CK2937" s="1"/>
      <c r="CL2937" s="1"/>
      <c r="CM2937" s="1"/>
      <c r="CN2937" s="1"/>
      <c r="CO2937" s="1"/>
      <c r="CP2937" s="1"/>
      <c r="CQ2937" s="1"/>
      <c r="CR2937" s="1"/>
      <c r="CS2937" s="1"/>
      <c r="CT2937" s="1"/>
      <c r="CU2937" s="1"/>
      <c r="CV2937" s="1"/>
      <c r="CW2937" s="1"/>
      <c r="CX2937" s="1"/>
      <c r="CY2937" s="1"/>
      <c r="CZ2937" s="1"/>
      <c r="DA2937" s="1"/>
      <c r="DB2937" s="1"/>
      <c r="DC2937" s="1"/>
      <c r="DD2937" s="1"/>
      <c r="DE2937" s="1"/>
      <c r="DF2937" s="1"/>
      <c r="DG2937" s="1"/>
      <c r="DH2937" s="1"/>
      <c r="DI2937" s="1"/>
      <c r="DJ2937" s="1"/>
      <c r="DK2937" s="1"/>
      <c r="DL2937" s="1"/>
      <c r="DM2937" s="1"/>
      <c r="DN2937" s="1"/>
      <c r="DO2937" s="1"/>
      <c r="DP2937" s="1"/>
      <c r="DQ2937" s="1"/>
      <c r="DR2937" s="1"/>
      <c r="DS2937" s="1"/>
      <c r="DT2937" s="1"/>
      <c r="DU2937" s="1"/>
      <c r="DV2937" s="1"/>
      <c r="DW2937" s="1"/>
      <c r="DX2937" s="1"/>
      <c r="DY2937" s="1"/>
      <c r="DZ2937" s="1"/>
      <c r="EA2937" s="1"/>
      <c r="EB2937" s="1"/>
      <c r="EC2937" s="1"/>
      <c r="ED2937" s="1"/>
      <c r="EE2937" s="1"/>
      <c r="EF2937" s="1"/>
      <c r="EG2937" s="1"/>
      <c r="EH2937" s="1"/>
      <c r="EI2937" s="1"/>
      <c r="EJ2937" s="1"/>
      <c r="EK2937" s="1"/>
      <c r="EL2937" s="1"/>
      <c r="EM2937" s="1"/>
      <c r="EN2937" s="1"/>
      <c r="EO2937" s="1"/>
      <c r="EP2937" s="1"/>
      <c r="EQ2937" s="1"/>
      <c r="ER2937" s="1"/>
      <c r="ES2937" s="1"/>
      <c r="ET2937" s="1"/>
      <c r="EU2937" s="1"/>
      <c r="EV2937" s="1"/>
      <c r="EW2937" s="1"/>
      <c r="EX2937" s="1"/>
      <c r="EY2937" s="1"/>
      <c r="EZ2937" s="1"/>
      <c r="FA2937" s="1"/>
      <c r="FB2937" s="1"/>
      <c r="FC2937" s="1"/>
      <c r="FD2937" s="1"/>
      <c r="FE2937" s="1"/>
      <c r="FF2937" s="1"/>
      <c r="FG2937" s="1"/>
      <c r="FH2937" s="1"/>
      <c r="FI2937" s="1"/>
      <c r="FJ2937" s="1"/>
      <c r="FK2937" s="1"/>
      <c r="FL2937" s="1"/>
      <c r="FM2937" s="1"/>
      <c r="FN2937" s="1"/>
      <c r="FO2937" s="1"/>
      <c r="FP2937" s="1"/>
      <c r="FQ2937" s="1"/>
      <c r="FR2937" s="1"/>
      <c r="FS2937" s="1"/>
      <c r="FT2937" s="1"/>
      <c r="FU2937" s="1"/>
      <c r="FV2937" s="1"/>
      <c r="FW2937" s="1"/>
      <c r="FX2937" s="1"/>
      <c r="FY2937" s="1"/>
      <c r="FZ2937" s="1"/>
      <c r="GA2937" s="1"/>
      <c r="GB2937" s="1"/>
      <c r="GC2937" s="1"/>
      <c r="GD2937" s="1"/>
      <c r="GE2937" s="1"/>
      <c r="GF2937" s="1"/>
      <c r="GG2937" s="1"/>
      <c r="GH2937" s="1"/>
      <c r="GI2937" s="1"/>
      <c r="GJ2937" s="1"/>
      <c r="GK2937"/>
      <c r="GL2937"/>
      <c r="GM2937"/>
      <c r="GN2937"/>
      <c r="GO2937"/>
      <c r="GP2937"/>
      <c r="GQ2937"/>
      <c r="GR2937"/>
      <c r="GS2937"/>
      <c r="GT2937"/>
      <c r="GU2937"/>
      <c r="GV2937"/>
      <c r="GW2937"/>
      <c r="GX2937"/>
      <c r="GY2937"/>
      <c r="GZ2937"/>
      <c r="HA2937"/>
      <c r="HB2937"/>
      <c r="HC2937"/>
      <c r="HD2937"/>
      <c r="HE2937"/>
    </row>
    <row r="2938" spans="6:213" s="19" customFormat="1" x14ac:dyDescent="0.25">
      <c r="F2938" s="20"/>
      <c r="G2938" s="20"/>
      <c r="H2938" s="20"/>
      <c r="I2938" s="20"/>
      <c r="J2938" s="21"/>
      <c r="K2938" s="21"/>
      <c r="L2938" s="20"/>
      <c r="M2938" s="20"/>
      <c r="N2938" s="22"/>
      <c r="O2938" s="22"/>
      <c r="P2938" s="22"/>
      <c r="Q2938" s="22"/>
      <c r="U2938" s="20"/>
      <c r="V2938" s="20"/>
      <c r="W2938" s="20"/>
      <c r="X2938" s="27"/>
      <c r="Y2938" s="253"/>
      <c r="Z2938" s="30"/>
      <c r="AA2938" s="30"/>
      <c r="AB2938" s="31"/>
      <c r="AC2938" s="31"/>
      <c r="AD2938" s="31"/>
      <c r="AE2938" s="31"/>
      <c r="AF2938" s="31"/>
      <c r="AG2938" s="241"/>
      <c r="AH2938" s="31"/>
      <c r="AI2938" s="31"/>
      <c r="AJ2938" s="31"/>
      <c r="AK2938" s="31"/>
      <c r="AL2938" s="120"/>
      <c r="AM2938" s="25"/>
      <c r="AN2938" s="25"/>
      <c r="AO2938" s="25"/>
      <c r="AP2938" s="25"/>
      <c r="AQ2938"/>
      <c r="AR2938" s="25"/>
      <c r="AS2938" s="31"/>
      <c r="AT2938" s="25"/>
      <c r="AU2938" s="25"/>
      <c r="AV2938" s="31"/>
      <c r="BC2938" s="1"/>
      <c r="BD2938"/>
      <c r="BE2938"/>
      <c r="BF2938" s="1"/>
      <c r="BG2938"/>
      <c r="BH2938"/>
      <c r="BI2938"/>
      <c r="BJ2938" s="1"/>
      <c r="BK2938" s="1"/>
      <c r="BL2938"/>
      <c r="BM2938" s="1"/>
      <c r="BN2938" s="1"/>
      <c r="BO2938" s="1"/>
      <c r="BP2938" s="1"/>
      <c r="BQ2938" s="1"/>
      <c r="BR2938" s="1"/>
      <c r="BS2938" s="1"/>
      <c r="BT2938" s="22"/>
      <c r="BU2938" s="1"/>
      <c r="BV2938" s="1"/>
      <c r="BW2938" s="1"/>
      <c r="BX2938" s="1"/>
      <c r="BY2938" s="1"/>
      <c r="BZ2938" s="1"/>
      <c r="CA2938" s="1"/>
      <c r="CB2938" s="1"/>
      <c r="CC2938" s="1"/>
      <c r="CD2938" s="1"/>
      <c r="CE2938" s="1"/>
      <c r="CF2938" s="1"/>
      <c r="CG2938" s="1"/>
      <c r="CH2938" s="1"/>
      <c r="CI2938" s="1"/>
      <c r="CJ2938" s="1"/>
      <c r="CK2938" s="1"/>
      <c r="CL2938" s="1"/>
      <c r="CM2938" s="1"/>
      <c r="CN2938" s="1"/>
      <c r="CO2938" s="1"/>
      <c r="CP2938" s="1"/>
      <c r="CQ2938" s="1"/>
      <c r="CR2938" s="1"/>
      <c r="CS2938" s="1"/>
      <c r="CT2938" s="1"/>
      <c r="CU2938" s="1"/>
      <c r="CV2938" s="1"/>
      <c r="CW2938" s="1"/>
      <c r="CX2938" s="1"/>
      <c r="CY2938" s="1"/>
      <c r="CZ2938" s="1"/>
      <c r="DA2938" s="1"/>
      <c r="DB2938" s="1"/>
      <c r="DC2938" s="1"/>
      <c r="DD2938" s="1"/>
      <c r="DE2938" s="1"/>
      <c r="DF2938" s="1"/>
      <c r="DG2938" s="1"/>
      <c r="DH2938" s="1"/>
      <c r="DI2938" s="1"/>
      <c r="DJ2938" s="1"/>
      <c r="DK2938" s="1"/>
      <c r="DL2938" s="1"/>
      <c r="DM2938" s="1"/>
      <c r="DN2938" s="1"/>
      <c r="DO2938" s="1"/>
      <c r="DP2938" s="1"/>
      <c r="DQ2938" s="1"/>
      <c r="DR2938" s="1"/>
      <c r="DS2938" s="1"/>
      <c r="DT2938" s="1"/>
      <c r="DU2938" s="1"/>
      <c r="DV2938" s="1"/>
      <c r="DW2938" s="1"/>
      <c r="DX2938" s="1"/>
      <c r="DY2938" s="1"/>
      <c r="DZ2938" s="1"/>
      <c r="EA2938" s="1"/>
      <c r="EB2938" s="1"/>
      <c r="EC2938" s="1"/>
      <c r="ED2938" s="1"/>
      <c r="EE2938" s="1"/>
      <c r="EF2938" s="1"/>
      <c r="EG2938" s="1"/>
      <c r="EH2938" s="1"/>
      <c r="EI2938" s="1"/>
      <c r="EJ2938" s="1"/>
      <c r="EK2938" s="1"/>
      <c r="EL2938" s="1"/>
      <c r="EM2938" s="1"/>
      <c r="EN2938" s="1"/>
      <c r="EO2938" s="1"/>
      <c r="EP2938" s="1"/>
      <c r="EQ2938" s="1"/>
      <c r="ER2938" s="1"/>
      <c r="ES2938" s="1"/>
      <c r="ET2938" s="1"/>
      <c r="EU2938" s="1"/>
      <c r="EV2938" s="1"/>
      <c r="EW2938" s="1"/>
      <c r="EX2938" s="1"/>
      <c r="EY2938" s="1"/>
      <c r="EZ2938" s="1"/>
      <c r="FA2938" s="1"/>
      <c r="FB2938" s="1"/>
      <c r="FC2938" s="1"/>
      <c r="FD2938" s="1"/>
      <c r="FE2938" s="1"/>
      <c r="FF2938" s="1"/>
      <c r="FG2938" s="1"/>
      <c r="FH2938" s="1"/>
      <c r="FI2938" s="1"/>
      <c r="FJ2938" s="1"/>
      <c r="FK2938" s="1"/>
      <c r="FL2938" s="1"/>
      <c r="FM2938" s="1"/>
      <c r="FN2938" s="1"/>
      <c r="FO2938" s="1"/>
      <c r="FP2938" s="1"/>
      <c r="FQ2938" s="1"/>
      <c r="FR2938" s="1"/>
      <c r="FS2938" s="1"/>
      <c r="FT2938" s="1"/>
      <c r="FU2938" s="1"/>
      <c r="FV2938" s="1"/>
      <c r="FW2938" s="1"/>
      <c r="FX2938" s="1"/>
      <c r="FY2938" s="1"/>
      <c r="FZ2938" s="1"/>
      <c r="GA2938" s="1"/>
      <c r="GB2938" s="1"/>
      <c r="GC2938" s="1"/>
      <c r="GD2938" s="1"/>
      <c r="GE2938" s="1"/>
      <c r="GF2938" s="1"/>
      <c r="GG2938" s="1"/>
      <c r="GH2938" s="1"/>
      <c r="GI2938" s="1"/>
      <c r="GJ2938" s="1"/>
      <c r="GK2938"/>
      <c r="GL2938"/>
      <c r="GM2938"/>
      <c r="GN2938"/>
      <c r="GO2938"/>
      <c r="GP2938"/>
      <c r="GQ2938"/>
      <c r="GR2938"/>
      <c r="GS2938"/>
      <c r="GT2938"/>
      <c r="GU2938"/>
      <c r="GV2938"/>
      <c r="GW2938"/>
      <c r="GX2938"/>
      <c r="GY2938"/>
      <c r="GZ2938"/>
      <c r="HA2938"/>
      <c r="HB2938"/>
      <c r="HC2938"/>
      <c r="HD2938"/>
      <c r="HE2938"/>
    </row>
    <row r="2939" spans="6:213" s="19" customFormat="1" x14ac:dyDescent="0.25">
      <c r="F2939" s="20"/>
      <c r="G2939" s="20"/>
      <c r="H2939" s="20"/>
      <c r="I2939" s="20"/>
      <c r="J2939" s="21"/>
      <c r="K2939" s="21"/>
      <c r="L2939" s="20"/>
      <c r="M2939" s="20"/>
      <c r="N2939" s="22"/>
      <c r="O2939" s="22"/>
      <c r="P2939" s="22"/>
      <c r="Q2939" s="22"/>
      <c r="U2939" s="20"/>
      <c r="V2939" s="20"/>
      <c r="W2939" s="20"/>
      <c r="X2939" s="27"/>
      <c r="Y2939" s="253"/>
      <c r="Z2939" s="30"/>
      <c r="AA2939" s="30"/>
      <c r="AB2939" s="31"/>
      <c r="AC2939" s="31"/>
      <c r="AD2939" s="31"/>
      <c r="AE2939" s="31"/>
      <c r="AF2939" s="31"/>
      <c r="AG2939" s="241"/>
      <c r="AH2939" s="31"/>
      <c r="AI2939" s="31"/>
      <c r="AJ2939" s="31"/>
      <c r="AK2939" s="31"/>
      <c r="AL2939" s="120"/>
      <c r="AM2939" s="25"/>
      <c r="AN2939" s="25"/>
      <c r="AO2939" s="25"/>
      <c r="AP2939" s="25"/>
      <c r="AQ2939"/>
      <c r="AR2939" s="25"/>
      <c r="AS2939" s="31"/>
      <c r="AT2939" s="25"/>
      <c r="AU2939" s="25"/>
      <c r="AV2939" s="31"/>
      <c r="BC2939" s="1"/>
      <c r="BD2939"/>
      <c r="BE2939"/>
      <c r="BF2939" s="1"/>
      <c r="BG2939"/>
      <c r="BH2939"/>
      <c r="BI2939"/>
      <c r="BJ2939" s="1"/>
      <c r="BK2939" s="1"/>
      <c r="BL2939"/>
      <c r="BM2939" s="1"/>
      <c r="BN2939" s="1"/>
      <c r="BO2939" s="1"/>
      <c r="BP2939" s="1"/>
      <c r="BQ2939" s="1"/>
      <c r="BR2939" s="1"/>
      <c r="BS2939" s="1"/>
      <c r="BT2939" s="22"/>
      <c r="BU2939" s="1"/>
      <c r="BV2939" s="1"/>
      <c r="BW2939" s="1"/>
      <c r="BX2939" s="1"/>
      <c r="BY2939" s="1"/>
      <c r="BZ2939" s="1"/>
      <c r="CA2939" s="1"/>
      <c r="CB2939" s="1"/>
      <c r="CC2939" s="1"/>
      <c r="CD2939" s="1"/>
      <c r="CE2939" s="1"/>
      <c r="CF2939" s="1"/>
      <c r="CG2939" s="1"/>
      <c r="CH2939" s="1"/>
      <c r="CI2939" s="1"/>
      <c r="CJ2939" s="1"/>
      <c r="CK2939" s="1"/>
      <c r="CL2939" s="1"/>
      <c r="CM2939" s="1"/>
      <c r="CN2939" s="1"/>
      <c r="CO2939" s="1"/>
      <c r="CP2939" s="1"/>
      <c r="CQ2939" s="1"/>
      <c r="CR2939" s="1"/>
      <c r="CS2939" s="1"/>
      <c r="CT2939" s="1"/>
      <c r="CU2939" s="1"/>
      <c r="CV2939" s="1"/>
      <c r="CW2939" s="1"/>
      <c r="CX2939" s="1"/>
      <c r="CY2939" s="1"/>
      <c r="CZ2939" s="1"/>
      <c r="DA2939" s="1"/>
      <c r="DB2939" s="1"/>
      <c r="DC2939" s="1"/>
      <c r="DD2939" s="1"/>
      <c r="DE2939" s="1"/>
      <c r="DF2939" s="1"/>
      <c r="DG2939" s="1"/>
      <c r="DH2939" s="1"/>
      <c r="DI2939" s="1"/>
      <c r="DJ2939" s="1"/>
      <c r="DK2939" s="1"/>
      <c r="DL2939" s="1"/>
      <c r="DM2939" s="1"/>
      <c r="DN2939" s="1"/>
      <c r="DO2939" s="1"/>
      <c r="DP2939" s="1"/>
      <c r="DQ2939" s="1"/>
      <c r="DR2939" s="1"/>
      <c r="DS2939" s="1"/>
      <c r="DT2939" s="1"/>
      <c r="DU2939" s="1"/>
      <c r="DV2939" s="1"/>
      <c r="DW2939" s="1"/>
      <c r="DX2939" s="1"/>
      <c r="DY2939" s="1"/>
      <c r="DZ2939" s="1"/>
      <c r="EA2939" s="1"/>
      <c r="EB2939" s="1"/>
      <c r="EC2939" s="1"/>
      <c r="ED2939" s="1"/>
      <c r="EE2939" s="1"/>
      <c r="EF2939" s="1"/>
      <c r="EG2939" s="1"/>
      <c r="EH2939" s="1"/>
      <c r="EI2939" s="1"/>
      <c r="EJ2939" s="1"/>
      <c r="EK2939" s="1"/>
      <c r="EL2939" s="1"/>
      <c r="EM2939" s="1"/>
      <c r="EN2939" s="1"/>
      <c r="EO2939" s="1"/>
      <c r="EP2939" s="1"/>
      <c r="EQ2939" s="1"/>
      <c r="ER2939" s="1"/>
      <c r="ES2939" s="1"/>
      <c r="ET2939" s="1"/>
      <c r="EU2939" s="1"/>
      <c r="EV2939" s="1"/>
      <c r="EW2939" s="1"/>
      <c r="EX2939" s="1"/>
      <c r="EY2939" s="1"/>
      <c r="EZ2939" s="1"/>
      <c r="FA2939" s="1"/>
      <c r="FB2939" s="1"/>
      <c r="FC2939" s="1"/>
      <c r="FD2939" s="1"/>
      <c r="FE2939" s="1"/>
      <c r="FF2939" s="1"/>
      <c r="FG2939" s="1"/>
      <c r="FH2939" s="1"/>
      <c r="FI2939" s="1"/>
      <c r="FJ2939" s="1"/>
      <c r="FK2939" s="1"/>
      <c r="FL2939" s="1"/>
      <c r="FM2939" s="1"/>
      <c r="FN2939" s="1"/>
      <c r="FO2939" s="1"/>
      <c r="FP2939" s="1"/>
      <c r="FQ2939" s="1"/>
      <c r="FR2939" s="1"/>
      <c r="FS2939" s="1"/>
      <c r="FT2939" s="1"/>
      <c r="FU2939" s="1"/>
      <c r="FV2939" s="1"/>
      <c r="FW2939" s="1"/>
      <c r="FX2939" s="1"/>
      <c r="FY2939" s="1"/>
      <c r="FZ2939" s="1"/>
      <c r="GA2939" s="1"/>
      <c r="GB2939" s="1"/>
      <c r="GC2939" s="1"/>
      <c r="GD2939" s="1"/>
      <c r="GE2939" s="1"/>
      <c r="GF2939" s="1"/>
      <c r="GG2939" s="1"/>
      <c r="GH2939" s="1"/>
      <c r="GI2939" s="1"/>
      <c r="GJ2939" s="1"/>
      <c r="GK2939"/>
      <c r="GL2939"/>
      <c r="GM2939"/>
      <c r="GN2939"/>
      <c r="GO2939"/>
      <c r="GP2939"/>
      <c r="GQ2939"/>
      <c r="GR2939"/>
      <c r="GS2939"/>
      <c r="GT2939"/>
      <c r="GU2939"/>
      <c r="GV2939"/>
      <c r="GW2939"/>
      <c r="GX2939"/>
      <c r="GY2939"/>
      <c r="GZ2939"/>
      <c r="HA2939"/>
      <c r="HB2939"/>
      <c r="HC2939"/>
      <c r="HD2939"/>
      <c r="HE2939"/>
    </row>
    <row r="2940" spans="6:213" s="19" customFormat="1" x14ac:dyDescent="0.25">
      <c r="F2940" s="20"/>
      <c r="G2940" s="20"/>
      <c r="H2940" s="20"/>
      <c r="I2940" s="20"/>
      <c r="J2940" s="21"/>
      <c r="K2940" s="21"/>
      <c r="L2940" s="20"/>
      <c r="M2940" s="20"/>
      <c r="N2940" s="22"/>
      <c r="O2940" s="22"/>
      <c r="P2940" s="22"/>
      <c r="Q2940" s="22"/>
      <c r="U2940" s="20"/>
      <c r="V2940" s="20"/>
      <c r="W2940" s="20"/>
      <c r="X2940" s="27"/>
      <c r="Y2940" s="253"/>
      <c r="Z2940" s="30"/>
      <c r="AA2940" s="30"/>
      <c r="AB2940" s="31"/>
      <c r="AC2940" s="31"/>
      <c r="AD2940" s="31"/>
      <c r="AE2940" s="31"/>
      <c r="AF2940" s="31"/>
      <c r="AG2940" s="241"/>
      <c r="AH2940" s="31"/>
      <c r="AI2940" s="31"/>
      <c r="AJ2940" s="31"/>
      <c r="AK2940" s="31"/>
      <c r="AL2940" s="120"/>
      <c r="AM2940" s="25"/>
      <c r="AN2940" s="25"/>
      <c r="AO2940" s="25"/>
      <c r="AP2940" s="25"/>
      <c r="AQ2940"/>
      <c r="AR2940" s="25"/>
      <c r="AS2940" s="31"/>
      <c r="AT2940" s="25"/>
      <c r="AU2940" s="25"/>
      <c r="AV2940" s="31"/>
      <c r="BC2940" s="1"/>
      <c r="BD2940"/>
      <c r="BE2940"/>
      <c r="BF2940" s="1"/>
      <c r="BG2940"/>
      <c r="BH2940"/>
      <c r="BI2940"/>
      <c r="BJ2940" s="1"/>
      <c r="BK2940" s="1"/>
      <c r="BL2940"/>
      <c r="BM2940" s="1"/>
      <c r="BN2940" s="1"/>
      <c r="BO2940" s="1"/>
      <c r="BP2940" s="1"/>
      <c r="BQ2940" s="1"/>
      <c r="BR2940" s="1"/>
      <c r="BS2940" s="1"/>
      <c r="BT2940" s="22"/>
      <c r="BU2940" s="1"/>
      <c r="BV2940" s="1"/>
      <c r="BW2940" s="1"/>
      <c r="BX2940" s="1"/>
      <c r="BY2940" s="1"/>
      <c r="BZ2940" s="1"/>
      <c r="CA2940" s="1"/>
      <c r="CB2940" s="1"/>
      <c r="CC2940" s="1"/>
      <c r="CD2940" s="1"/>
      <c r="CE2940" s="1"/>
      <c r="CF2940" s="1"/>
      <c r="CG2940" s="1"/>
      <c r="CH2940" s="1"/>
      <c r="CI2940" s="1"/>
      <c r="CJ2940" s="1"/>
      <c r="CK2940" s="1"/>
      <c r="CL2940" s="1"/>
      <c r="CM2940" s="1"/>
      <c r="CN2940" s="1"/>
      <c r="CO2940" s="1"/>
      <c r="CP2940" s="1"/>
      <c r="CQ2940" s="1"/>
      <c r="CR2940" s="1"/>
      <c r="CS2940" s="1"/>
      <c r="CT2940" s="1"/>
      <c r="CU2940" s="1"/>
      <c r="CV2940" s="1"/>
      <c r="CW2940" s="1"/>
      <c r="CX2940" s="1"/>
      <c r="CY2940" s="1"/>
      <c r="CZ2940" s="1"/>
      <c r="DA2940" s="1"/>
      <c r="DB2940" s="1"/>
      <c r="DC2940" s="1"/>
      <c r="DD2940" s="1"/>
      <c r="DE2940" s="1"/>
      <c r="DF2940" s="1"/>
      <c r="DG2940" s="1"/>
      <c r="DH2940" s="1"/>
      <c r="DI2940" s="1"/>
      <c r="DJ2940" s="1"/>
      <c r="DK2940" s="1"/>
      <c r="DL2940" s="1"/>
      <c r="DM2940" s="1"/>
      <c r="DN2940" s="1"/>
      <c r="DO2940" s="1"/>
      <c r="DP2940" s="1"/>
      <c r="DQ2940" s="1"/>
      <c r="DR2940" s="1"/>
      <c r="DS2940" s="1"/>
      <c r="DT2940" s="1"/>
      <c r="DU2940" s="1"/>
      <c r="DV2940" s="1"/>
      <c r="DW2940" s="1"/>
      <c r="DX2940" s="1"/>
      <c r="DY2940" s="1"/>
      <c r="DZ2940" s="1"/>
      <c r="EA2940" s="1"/>
      <c r="EB2940" s="1"/>
      <c r="EC2940" s="1"/>
      <c r="ED2940" s="1"/>
      <c r="EE2940" s="1"/>
      <c r="EF2940" s="1"/>
      <c r="EG2940" s="1"/>
      <c r="EH2940" s="1"/>
      <c r="EI2940" s="1"/>
      <c r="EJ2940" s="1"/>
      <c r="EK2940" s="1"/>
      <c r="EL2940" s="1"/>
      <c r="EM2940" s="1"/>
      <c r="EN2940" s="1"/>
      <c r="EO2940" s="1"/>
      <c r="EP2940" s="1"/>
      <c r="EQ2940" s="1"/>
      <c r="ER2940" s="1"/>
      <c r="ES2940" s="1"/>
      <c r="ET2940" s="1"/>
      <c r="EU2940" s="1"/>
      <c r="EV2940" s="1"/>
      <c r="EW2940" s="1"/>
      <c r="EX2940" s="1"/>
      <c r="EY2940" s="1"/>
      <c r="EZ2940" s="1"/>
      <c r="FA2940" s="1"/>
      <c r="FB2940" s="1"/>
      <c r="FC2940" s="1"/>
      <c r="FD2940" s="1"/>
      <c r="FE2940" s="1"/>
      <c r="FF2940" s="1"/>
      <c r="FG2940" s="1"/>
      <c r="FH2940" s="1"/>
      <c r="FI2940" s="1"/>
      <c r="FJ2940" s="1"/>
      <c r="FK2940" s="1"/>
      <c r="FL2940" s="1"/>
      <c r="FM2940" s="1"/>
      <c r="FN2940" s="1"/>
      <c r="FO2940" s="1"/>
      <c r="FP2940" s="1"/>
      <c r="FQ2940" s="1"/>
      <c r="FR2940" s="1"/>
      <c r="FS2940" s="1"/>
      <c r="FT2940" s="1"/>
      <c r="FU2940" s="1"/>
      <c r="FV2940" s="1"/>
      <c r="FW2940" s="1"/>
      <c r="FX2940" s="1"/>
      <c r="FY2940" s="1"/>
      <c r="FZ2940" s="1"/>
      <c r="GA2940" s="1"/>
      <c r="GB2940" s="1"/>
      <c r="GC2940" s="1"/>
      <c r="GD2940" s="1"/>
      <c r="GE2940" s="1"/>
      <c r="GF2940" s="1"/>
      <c r="GG2940" s="1"/>
      <c r="GH2940" s="1"/>
      <c r="GI2940" s="1"/>
      <c r="GJ2940" s="1"/>
      <c r="GK2940"/>
      <c r="GL2940"/>
      <c r="GM2940"/>
      <c r="GN2940"/>
      <c r="GO2940"/>
      <c r="GP2940"/>
      <c r="GQ2940"/>
      <c r="GR2940"/>
      <c r="GS2940"/>
      <c r="GT2940"/>
      <c r="GU2940"/>
      <c r="GV2940"/>
      <c r="GW2940"/>
      <c r="GX2940"/>
      <c r="GY2940"/>
      <c r="GZ2940"/>
      <c r="HA2940"/>
      <c r="HB2940"/>
      <c r="HC2940"/>
      <c r="HD2940"/>
      <c r="HE2940"/>
    </row>
    <row r="2941" spans="6:213" s="19" customFormat="1" x14ac:dyDescent="0.25">
      <c r="F2941" s="20"/>
      <c r="G2941" s="20"/>
      <c r="H2941" s="20"/>
      <c r="I2941" s="20"/>
      <c r="J2941" s="21"/>
      <c r="K2941" s="21"/>
      <c r="L2941" s="20"/>
      <c r="M2941" s="20"/>
      <c r="N2941" s="22"/>
      <c r="O2941" s="22"/>
      <c r="P2941" s="22"/>
      <c r="Q2941" s="22"/>
      <c r="U2941" s="20"/>
      <c r="V2941" s="20"/>
      <c r="W2941" s="20"/>
      <c r="X2941" s="27"/>
      <c r="Y2941" s="253"/>
      <c r="Z2941" s="30"/>
      <c r="AA2941" s="30"/>
      <c r="AB2941" s="31"/>
      <c r="AC2941" s="31"/>
      <c r="AD2941" s="31"/>
      <c r="AE2941" s="31"/>
      <c r="AF2941" s="31"/>
      <c r="AG2941" s="241"/>
      <c r="AH2941" s="31"/>
      <c r="AI2941" s="31"/>
      <c r="AJ2941" s="31"/>
      <c r="AK2941" s="31"/>
      <c r="AL2941" s="120"/>
      <c r="AM2941" s="25"/>
      <c r="AN2941" s="25"/>
      <c r="AO2941" s="25"/>
      <c r="AP2941" s="25"/>
      <c r="AQ2941"/>
      <c r="AR2941" s="25"/>
      <c r="AS2941" s="31"/>
      <c r="AT2941" s="25"/>
      <c r="AU2941" s="25"/>
      <c r="AV2941" s="31"/>
      <c r="BC2941" s="1"/>
      <c r="BD2941"/>
      <c r="BE2941"/>
      <c r="BF2941" s="1"/>
      <c r="BG2941"/>
      <c r="BH2941"/>
      <c r="BI2941"/>
      <c r="BJ2941" s="1"/>
      <c r="BK2941" s="1"/>
      <c r="BL2941"/>
      <c r="BM2941" s="1"/>
      <c r="BN2941" s="1"/>
      <c r="BO2941" s="1"/>
      <c r="BP2941" s="1"/>
      <c r="BQ2941" s="1"/>
      <c r="BR2941" s="1"/>
      <c r="BS2941" s="1"/>
      <c r="BT2941" s="22"/>
      <c r="BU2941" s="1"/>
      <c r="BV2941" s="1"/>
      <c r="BW2941" s="1"/>
      <c r="BX2941" s="1"/>
      <c r="BY2941" s="1"/>
      <c r="BZ2941" s="1"/>
      <c r="CA2941" s="1"/>
      <c r="CB2941" s="1"/>
      <c r="CC2941" s="1"/>
      <c r="CD2941" s="1"/>
      <c r="CE2941" s="1"/>
      <c r="CF2941" s="1"/>
      <c r="CG2941" s="1"/>
      <c r="CH2941" s="1"/>
      <c r="CI2941" s="1"/>
      <c r="CJ2941" s="1"/>
      <c r="CK2941" s="1"/>
      <c r="CL2941" s="1"/>
      <c r="CM2941" s="1"/>
      <c r="CN2941" s="1"/>
      <c r="CO2941" s="1"/>
      <c r="CP2941" s="1"/>
      <c r="CQ2941" s="1"/>
      <c r="CR2941" s="1"/>
      <c r="CS2941" s="1"/>
      <c r="CT2941" s="1"/>
      <c r="CU2941" s="1"/>
      <c r="CV2941" s="1"/>
      <c r="CW2941" s="1"/>
      <c r="CX2941" s="1"/>
      <c r="CY2941" s="1"/>
      <c r="CZ2941" s="1"/>
      <c r="DA2941" s="1"/>
      <c r="DB2941" s="1"/>
      <c r="DC2941" s="1"/>
      <c r="DD2941" s="1"/>
      <c r="DE2941" s="1"/>
      <c r="DF2941" s="1"/>
      <c r="DG2941" s="1"/>
      <c r="DH2941" s="1"/>
      <c r="DI2941" s="1"/>
      <c r="DJ2941" s="1"/>
      <c r="DK2941" s="1"/>
      <c r="DL2941" s="1"/>
      <c r="DM2941" s="1"/>
      <c r="DN2941" s="1"/>
      <c r="DO2941" s="1"/>
      <c r="DP2941" s="1"/>
      <c r="DQ2941" s="1"/>
      <c r="DR2941" s="1"/>
      <c r="DS2941" s="1"/>
      <c r="DT2941" s="1"/>
      <c r="DU2941" s="1"/>
      <c r="DV2941" s="1"/>
      <c r="DW2941" s="1"/>
      <c r="DX2941" s="1"/>
      <c r="DY2941" s="1"/>
      <c r="DZ2941" s="1"/>
      <c r="EA2941" s="1"/>
      <c r="EB2941" s="1"/>
      <c r="EC2941" s="1"/>
      <c r="ED2941" s="1"/>
      <c r="EE2941" s="1"/>
      <c r="EF2941" s="1"/>
      <c r="EG2941" s="1"/>
      <c r="EH2941" s="1"/>
      <c r="EI2941" s="1"/>
      <c r="EJ2941" s="1"/>
      <c r="EK2941" s="1"/>
      <c r="EL2941" s="1"/>
      <c r="EM2941" s="1"/>
      <c r="EN2941" s="1"/>
      <c r="EO2941" s="1"/>
      <c r="EP2941" s="1"/>
      <c r="EQ2941" s="1"/>
      <c r="ER2941" s="1"/>
      <c r="ES2941" s="1"/>
      <c r="ET2941" s="1"/>
      <c r="EU2941" s="1"/>
      <c r="EV2941" s="1"/>
      <c r="EW2941" s="1"/>
      <c r="EX2941" s="1"/>
      <c r="EY2941" s="1"/>
      <c r="EZ2941" s="1"/>
      <c r="FA2941" s="1"/>
      <c r="FB2941" s="1"/>
      <c r="FC2941" s="1"/>
      <c r="FD2941" s="1"/>
      <c r="FE2941" s="1"/>
      <c r="FF2941" s="1"/>
      <c r="FG2941" s="1"/>
      <c r="FH2941" s="1"/>
      <c r="FI2941" s="1"/>
      <c r="FJ2941" s="1"/>
      <c r="FK2941" s="1"/>
      <c r="FL2941" s="1"/>
      <c r="FM2941" s="1"/>
      <c r="FN2941" s="1"/>
      <c r="FO2941" s="1"/>
      <c r="FP2941" s="1"/>
      <c r="FQ2941" s="1"/>
      <c r="FR2941" s="1"/>
      <c r="FS2941" s="1"/>
      <c r="FT2941" s="1"/>
      <c r="FU2941" s="1"/>
      <c r="FV2941" s="1"/>
      <c r="FW2941" s="1"/>
      <c r="FX2941" s="1"/>
      <c r="FY2941" s="1"/>
      <c r="FZ2941" s="1"/>
      <c r="GA2941" s="1"/>
      <c r="GB2941" s="1"/>
      <c r="GC2941" s="1"/>
      <c r="GD2941" s="1"/>
      <c r="GE2941" s="1"/>
      <c r="GF2941" s="1"/>
      <c r="GG2941" s="1"/>
      <c r="GH2941" s="1"/>
      <c r="GI2941" s="1"/>
      <c r="GJ2941" s="1"/>
      <c r="GK2941"/>
      <c r="GL2941"/>
      <c r="GM2941"/>
      <c r="GN2941"/>
      <c r="GO2941"/>
      <c r="GP2941"/>
      <c r="GQ2941"/>
      <c r="GR2941"/>
      <c r="GS2941"/>
      <c r="GT2941"/>
      <c r="GU2941"/>
      <c r="GV2941"/>
      <c r="GW2941"/>
      <c r="GX2941"/>
      <c r="GY2941"/>
      <c r="GZ2941"/>
      <c r="HA2941"/>
      <c r="HB2941"/>
      <c r="HC2941"/>
      <c r="HD2941"/>
      <c r="HE2941"/>
    </row>
    <row r="2942" spans="6:213" s="19" customFormat="1" x14ac:dyDescent="0.25">
      <c r="F2942" s="20"/>
      <c r="G2942" s="20"/>
      <c r="H2942" s="20"/>
      <c r="I2942" s="20"/>
      <c r="J2942" s="21"/>
      <c r="K2942" s="21"/>
      <c r="L2942" s="20"/>
      <c r="M2942" s="20"/>
      <c r="N2942" s="22"/>
      <c r="O2942" s="22"/>
      <c r="P2942" s="22"/>
      <c r="Q2942" s="22"/>
      <c r="U2942" s="20"/>
      <c r="V2942" s="20"/>
      <c r="W2942" s="20"/>
      <c r="X2942" s="27"/>
      <c r="Y2942" s="253"/>
      <c r="Z2942" s="30"/>
      <c r="AA2942" s="30"/>
      <c r="AB2942" s="31"/>
      <c r="AC2942" s="31"/>
      <c r="AD2942" s="31"/>
      <c r="AE2942" s="31"/>
      <c r="AF2942" s="31"/>
      <c r="AG2942" s="241"/>
      <c r="AH2942" s="31"/>
      <c r="AI2942" s="31"/>
      <c r="AJ2942" s="31"/>
      <c r="AK2942" s="31"/>
      <c r="AL2942" s="120"/>
      <c r="AM2942" s="25"/>
      <c r="AN2942" s="25"/>
      <c r="AO2942" s="25"/>
      <c r="AP2942" s="25"/>
      <c r="AQ2942"/>
      <c r="AR2942" s="25"/>
      <c r="AS2942" s="31"/>
      <c r="AT2942" s="25"/>
      <c r="AU2942" s="25"/>
      <c r="AV2942" s="31"/>
      <c r="BC2942" s="1"/>
      <c r="BD2942"/>
      <c r="BE2942"/>
      <c r="BF2942" s="1"/>
      <c r="BG2942"/>
      <c r="BH2942"/>
      <c r="BI2942"/>
      <c r="BJ2942" s="1"/>
      <c r="BK2942" s="1"/>
      <c r="BL2942"/>
      <c r="BM2942" s="1"/>
      <c r="BN2942" s="1"/>
      <c r="BO2942" s="1"/>
      <c r="BP2942" s="1"/>
      <c r="BQ2942" s="1"/>
      <c r="BR2942" s="1"/>
      <c r="BS2942" s="1"/>
      <c r="BT2942" s="22"/>
      <c r="BU2942" s="1"/>
      <c r="BV2942" s="1"/>
      <c r="BW2942" s="1"/>
      <c r="BX2942" s="1"/>
      <c r="BY2942" s="1"/>
      <c r="BZ2942" s="1"/>
      <c r="CA2942" s="1"/>
      <c r="CB2942" s="1"/>
      <c r="CC2942" s="1"/>
      <c r="CD2942" s="1"/>
      <c r="CE2942" s="1"/>
      <c r="CF2942" s="1"/>
      <c r="CG2942" s="1"/>
      <c r="CH2942" s="1"/>
      <c r="CI2942" s="1"/>
      <c r="CJ2942" s="1"/>
      <c r="CK2942" s="1"/>
      <c r="CL2942" s="1"/>
      <c r="CM2942" s="1"/>
      <c r="CN2942" s="1"/>
      <c r="CO2942" s="1"/>
      <c r="CP2942" s="1"/>
      <c r="CQ2942" s="1"/>
      <c r="CR2942" s="1"/>
      <c r="CS2942" s="1"/>
      <c r="CT2942" s="1"/>
      <c r="CU2942" s="1"/>
      <c r="CV2942" s="1"/>
      <c r="CW2942" s="1"/>
      <c r="CX2942" s="1"/>
      <c r="CY2942" s="1"/>
      <c r="CZ2942" s="1"/>
      <c r="DA2942" s="1"/>
      <c r="DB2942" s="1"/>
      <c r="DC2942" s="1"/>
      <c r="DD2942" s="1"/>
      <c r="DE2942" s="1"/>
      <c r="DF2942" s="1"/>
      <c r="DG2942" s="1"/>
      <c r="DH2942" s="1"/>
      <c r="DI2942" s="1"/>
      <c r="DJ2942" s="1"/>
      <c r="DK2942" s="1"/>
      <c r="DL2942" s="1"/>
      <c r="DM2942" s="1"/>
      <c r="DN2942" s="1"/>
      <c r="DO2942" s="1"/>
      <c r="DP2942" s="1"/>
      <c r="DQ2942" s="1"/>
      <c r="DR2942" s="1"/>
      <c r="DS2942" s="1"/>
      <c r="DT2942" s="1"/>
      <c r="DU2942" s="1"/>
      <c r="DV2942" s="1"/>
      <c r="DW2942" s="1"/>
      <c r="DX2942" s="1"/>
      <c r="DY2942" s="1"/>
      <c r="DZ2942" s="1"/>
      <c r="EA2942" s="1"/>
      <c r="EB2942" s="1"/>
      <c r="EC2942" s="1"/>
      <c r="ED2942" s="1"/>
      <c r="EE2942" s="1"/>
      <c r="EF2942" s="1"/>
      <c r="EG2942" s="1"/>
      <c r="EH2942" s="1"/>
      <c r="EI2942" s="1"/>
      <c r="EJ2942" s="1"/>
      <c r="EK2942" s="1"/>
      <c r="EL2942" s="1"/>
      <c r="EM2942" s="1"/>
      <c r="EN2942" s="1"/>
      <c r="EO2942" s="1"/>
      <c r="EP2942" s="1"/>
      <c r="EQ2942" s="1"/>
      <c r="ER2942" s="1"/>
      <c r="ES2942" s="1"/>
      <c r="ET2942" s="1"/>
      <c r="EU2942" s="1"/>
      <c r="EV2942" s="1"/>
      <c r="EW2942" s="1"/>
      <c r="EX2942" s="1"/>
      <c r="EY2942" s="1"/>
      <c r="EZ2942" s="1"/>
      <c r="FA2942" s="1"/>
      <c r="FB2942" s="1"/>
      <c r="FC2942" s="1"/>
      <c r="FD2942" s="1"/>
      <c r="FE2942" s="1"/>
      <c r="FF2942" s="1"/>
      <c r="FG2942" s="1"/>
      <c r="FH2942" s="1"/>
      <c r="FI2942" s="1"/>
      <c r="FJ2942" s="1"/>
      <c r="FK2942" s="1"/>
      <c r="FL2942" s="1"/>
      <c r="FM2942" s="1"/>
      <c r="FN2942" s="1"/>
      <c r="FO2942" s="1"/>
      <c r="FP2942" s="1"/>
      <c r="FQ2942" s="1"/>
      <c r="FR2942" s="1"/>
      <c r="FS2942" s="1"/>
      <c r="FT2942" s="1"/>
      <c r="FU2942" s="1"/>
      <c r="FV2942" s="1"/>
      <c r="FW2942" s="1"/>
      <c r="FX2942" s="1"/>
      <c r="FY2942" s="1"/>
      <c r="FZ2942" s="1"/>
      <c r="GA2942" s="1"/>
      <c r="GB2942" s="1"/>
      <c r="GC2942" s="1"/>
      <c r="GD2942" s="1"/>
      <c r="GE2942" s="1"/>
      <c r="GF2942" s="1"/>
      <c r="GG2942" s="1"/>
      <c r="GH2942" s="1"/>
      <c r="GI2942" s="1"/>
      <c r="GJ2942" s="1"/>
      <c r="GK2942"/>
      <c r="GL2942"/>
      <c r="GM2942"/>
      <c r="GN2942"/>
      <c r="GO2942"/>
      <c r="GP2942"/>
      <c r="GQ2942"/>
      <c r="GR2942"/>
      <c r="GS2942"/>
      <c r="GT2942"/>
      <c r="GU2942"/>
      <c r="GV2942"/>
      <c r="GW2942"/>
      <c r="GX2942"/>
      <c r="GY2942"/>
      <c r="GZ2942"/>
      <c r="HA2942"/>
      <c r="HB2942"/>
      <c r="HC2942"/>
      <c r="HD2942"/>
      <c r="HE2942"/>
    </row>
    <row r="2943" spans="6:213" s="19" customFormat="1" x14ac:dyDescent="0.25">
      <c r="F2943" s="20"/>
      <c r="G2943" s="20"/>
      <c r="H2943" s="20"/>
      <c r="I2943" s="20"/>
      <c r="J2943" s="21"/>
      <c r="K2943" s="21"/>
      <c r="L2943" s="20"/>
      <c r="M2943" s="20"/>
      <c r="N2943" s="22"/>
      <c r="O2943" s="22"/>
      <c r="P2943" s="22"/>
      <c r="Q2943" s="22"/>
      <c r="U2943" s="20"/>
      <c r="V2943" s="20"/>
      <c r="W2943" s="20"/>
      <c r="X2943" s="27"/>
      <c r="Y2943" s="253"/>
      <c r="Z2943" s="30"/>
      <c r="AA2943" s="30"/>
      <c r="AB2943" s="31"/>
      <c r="AC2943" s="31"/>
      <c r="AD2943" s="31"/>
      <c r="AE2943" s="31"/>
      <c r="AF2943" s="31"/>
      <c r="AG2943" s="241"/>
      <c r="AH2943" s="31"/>
      <c r="AI2943" s="31"/>
      <c r="AJ2943" s="31"/>
      <c r="AK2943" s="31"/>
      <c r="AL2943" s="120"/>
      <c r="AM2943" s="25"/>
      <c r="AN2943" s="25"/>
      <c r="AO2943" s="25"/>
      <c r="AP2943" s="25"/>
      <c r="AQ2943"/>
      <c r="AR2943" s="25"/>
      <c r="AS2943" s="31"/>
      <c r="AT2943" s="25"/>
      <c r="AU2943" s="25"/>
      <c r="AV2943" s="31"/>
      <c r="BC2943" s="1"/>
      <c r="BD2943"/>
      <c r="BE2943"/>
      <c r="BF2943" s="1"/>
      <c r="BG2943"/>
      <c r="BH2943"/>
      <c r="BI2943"/>
      <c r="BJ2943" s="1"/>
      <c r="BK2943" s="1"/>
      <c r="BL2943"/>
      <c r="BM2943" s="1"/>
      <c r="BN2943" s="1"/>
      <c r="BO2943" s="1"/>
      <c r="BP2943" s="1"/>
      <c r="BQ2943" s="1"/>
      <c r="BR2943" s="1"/>
      <c r="BS2943" s="1"/>
      <c r="BT2943" s="22"/>
      <c r="BU2943" s="1"/>
      <c r="BV2943" s="1"/>
      <c r="BW2943" s="1"/>
      <c r="BX2943" s="1"/>
      <c r="BY2943" s="1"/>
      <c r="BZ2943" s="1"/>
      <c r="CA2943" s="1"/>
      <c r="CB2943" s="1"/>
      <c r="CC2943" s="1"/>
      <c r="CD2943" s="1"/>
      <c r="CE2943" s="1"/>
      <c r="CF2943" s="1"/>
      <c r="CG2943" s="1"/>
      <c r="CH2943" s="1"/>
      <c r="CI2943" s="1"/>
      <c r="CJ2943" s="1"/>
      <c r="CK2943" s="1"/>
      <c r="CL2943" s="1"/>
      <c r="CM2943" s="1"/>
      <c r="CN2943" s="1"/>
      <c r="CO2943" s="1"/>
      <c r="CP2943" s="1"/>
      <c r="CQ2943" s="1"/>
      <c r="CR2943" s="1"/>
      <c r="CS2943" s="1"/>
      <c r="CT2943" s="1"/>
      <c r="CU2943" s="1"/>
      <c r="CV2943" s="1"/>
      <c r="CW2943" s="1"/>
      <c r="CX2943" s="1"/>
      <c r="CY2943" s="1"/>
      <c r="CZ2943" s="1"/>
      <c r="DA2943" s="1"/>
      <c r="DB2943" s="1"/>
      <c r="DC2943" s="1"/>
      <c r="DD2943" s="1"/>
      <c r="DE2943" s="1"/>
      <c r="DF2943" s="1"/>
      <c r="DG2943" s="1"/>
      <c r="DH2943" s="1"/>
      <c r="DI2943" s="1"/>
      <c r="DJ2943" s="1"/>
      <c r="DK2943" s="1"/>
      <c r="DL2943" s="1"/>
      <c r="DM2943" s="1"/>
      <c r="DN2943" s="1"/>
      <c r="DO2943" s="1"/>
      <c r="DP2943" s="1"/>
      <c r="DQ2943" s="1"/>
      <c r="DR2943" s="1"/>
      <c r="DS2943" s="1"/>
      <c r="DT2943" s="1"/>
      <c r="DU2943" s="1"/>
      <c r="DV2943" s="1"/>
      <c r="DW2943" s="1"/>
      <c r="DX2943" s="1"/>
      <c r="DY2943" s="1"/>
      <c r="DZ2943" s="1"/>
      <c r="EA2943" s="1"/>
      <c r="EB2943" s="1"/>
      <c r="EC2943" s="1"/>
      <c r="ED2943" s="1"/>
      <c r="EE2943" s="1"/>
      <c r="EF2943" s="1"/>
      <c r="EG2943" s="1"/>
      <c r="EH2943" s="1"/>
      <c r="EI2943" s="1"/>
      <c r="EJ2943" s="1"/>
      <c r="EK2943" s="1"/>
      <c r="EL2943" s="1"/>
      <c r="EM2943" s="1"/>
      <c r="EN2943" s="1"/>
      <c r="EO2943" s="1"/>
      <c r="EP2943" s="1"/>
      <c r="EQ2943" s="1"/>
      <c r="ER2943" s="1"/>
      <c r="ES2943" s="1"/>
      <c r="ET2943" s="1"/>
      <c r="EU2943" s="1"/>
      <c r="EV2943" s="1"/>
      <c r="EW2943" s="1"/>
      <c r="EX2943" s="1"/>
      <c r="EY2943" s="1"/>
      <c r="EZ2943" s="1"/>
      <c r="FA2943" s="1"/>
      <c r="FB2943" s="1"/>
      <c r="FC2943" s="1"/>
      <c r="FD2943" s="1"/>
      <c r="FE2943" s="1"/>
      <c r="FF2943" s="1"/>
      <c r="FG2943" s="1"/>
      <c r="FH2943" s="1"/>
      <c r="FI2943" s="1"/>
      <c r="FJ2943" s="1"/>
      <c r="FK2943" s="1"/>
      <c r="FL2943" s="1"/>
      <c r="FM2943" s="1"/>
      <c r="FN2943" s="1"/>
      <c r="FO2943" s="1"/>
      <c r="FP2943" s="1"/>
      <c r="FQ2943" s="1"/>
      <c r="FR2943" s="1"/>
      <c r="FS2943" s="1"/>
      <c r="FT2943" s="1"/>
      <c r="FU2943" s="1"/>
      <c r="FV2943" s="1"/>
      <c r="FW2943" s="1"/>
      <c r="FX2943" s="1"/>
      <c r="FY2943" s="1"/>
      <c r="FZ2943" s="1"/>
      <c r="GA2943" s="1"/>
      <c r="GB2943" s="1"/>
      <c r="GC2943" s="1"/>
      <c r="GD2943" s="1"/>
      <c r="GE2943" s="1"/>
      <c r="GF2943" s="1"/>
      <c r="GG2943" s="1"/>
      <c r="GH2943" s="1"/>
      <c r="GI2943" s="1"/>
      <c r="GJ2943" s="1"/>
      <c r="GK2943"/>
      <c r="GL2943"/>
      <c r="GM2943"/>
      <c r="GN2943"/>
      <c r="GO2943"/>
      <c r="GP2943"/>
      <c r="GQ2943"/>
      <c r="GR2943"/>
      <c r="GS2943"/>
      <c r="GT2943"/>
      <c r="GU2943"/>
      <c r="GV2943"/>
      <c r="GW2943"/>
      <c r="GX2943"/>
      <c r="GY2943"/>
      <c r="GZ2943"/>
      <c r="HA2943"/>
      <c r="HB2943"/>
      <c r="HC2943"/>
      <c r="HD2943"/>
      <c r="HE2943"/>
    </row>
    <row r="2944" spans="6:213" s="19" customFormat="1" x14ac:dyDescent="0.25">
      <c r="F2944" s="20"/>
      <c r="G2944" s="20"/>
      <c r="H2944" s="20"/>
      <c r="I2944" s="20"/>
      <c r="J2944" s="21"/>
      <c r="K2944" s="21"/>
      <c r="L2944" s="20"/>
      <c r="M2944" s="20"/>
      <c r="N2944" s="22"/>
      <c r="O2944" s="22"/>
      <c r="P2944" s="22"/>
      <c r="Q2944" s="22"/>
      <c r="U2944" s="20"/>
      <c r="V2944" s="20"/>
      <c r="W2944" s="20"/>
      <c r="X2944" s="27"/>
      <c r="Y2944" s="253"/>
      <c r="Z2944" s="30"/>
      <c r="AA2944" s="30"/>
      <c r="AB2944" s="31"/>
      <c r="AC2944" s="31"/>
      <c r="AD2944" s="31"/>
      <c r="AE2944" s="31"/>
      <c r="AF2944" s="31"/>
      <c r="AG2944" s="241"/>
      <c r="AH2944" s="31"/>
      <c r="AI2944" s="31"/>
      <c r="AJ2944" s="31"/>
      <c r="AK2944" s="31"/>
      <c r="AL2944" s="120"/>
      <c r="AM2944" s="25"/>
      <c r="AN2944" s="25"/>
      <c r="AO2944" s="25"/>
      <c r="AP2944" s="25"/>
      <c r="AQ2944"/>
      <c r="AR2944" s="25"/>
      <c r="AS2944" s="31"/>
      <c r="AT2944" s="25"/>
      <c r="AU2944" s="25"/>
      <c r="AV2944" s="31"/>
      <c r="BC2944" s="1"/>
      <c r="BD2944"/>
      <c r="BE2944"/>
      <c r="BF2944" s="1"/>
      <c r="BG2944"/>
      <c r="BH2944"/>
      <c r="BI2944"/>
      <c r="BJ2944" s="1"/>
      <c r="BK2944" s="1"/>
      <c r="BL2944"/>
      <c r="BM2944" s="1"/>
      <c r="BN2944" s="1"/>
      <c r="BO2944" s="1"/>
      <c r="BP2944" s="1"/>
      <c r="BQ2944" s="1"/>
      <c r="BR2944" s="1"/>
      <c r="BS2944" s="1"/>
      <c r="BT2944" s="22"/>
      <c r="BU2944" s="1"/>
      <c r="BV2944" s="1"/>
      <c r="BW2944" s="1"/>
      <c r="BX2944" s="1"/>
      <c r="BY2944" s="1"/>
      <c r="BZ2944" s="1"/>
      <c r="CA2944" s="1"/>
      <c r="CB2944" s="1"/>
      <c r="CC2944" s="1"/>
      <c r="CD2944" s="1"/>
      <c r="CE2944" s="1"/>
      <c r="CF2944" s="1"/>
      <c r="CG2944" s="1"/>
      <c r="CH2944" s="1"/>
      <c r="CI2944" s="1"/>
      <c r="CJ2944" s="1"/>
      <c r="CK2944" s="1"/>
      <c r="CL2944" s="1"/>
      <c r="CM2944" s="1"/>
      <c r="CN2944" s="1"/>
      <c r="CO2944" s="1"/>
      <c r="CP2944" s="1"/>
      <c r="CQ2944" s="1"/>
      <c r="CR2944" s="1"/>
      <c r="CS2944" s="1"/>
      <c r="CT2944" s="1"/>
      <c r="CU2944" s="1"/>
      <c r="CV2944" s="1"/>
      <c r="CW2944" s="1"/>
      <c r="CX2944" s="1"/>
      <c r="CY2944" s="1"/>
      <c r="CZ2944" s="1"/>
      <c r="DA2944" s="1"/>
      <c r="DB2944" s="1"/>
      <c r="DC2944" s="1"/>
      <c r="DD2944" s="1"/>
      <c r="DE2944" s="1"/>
      <c r="DF2944" s="1"/>
      <c r="DG2944" s="1"/>
      <c r="DH2944" s="1"/>
      <c r="DI2944" s="1"/>
      <c r="DJ2944" s="1"/>
      <c r="DK2944" s="1"/>
      <c r="DL2944" s="1"/>
      <c r="DM2944" s="1"/>
      <c r="DN2944" s="1"/>
      <c r="DO2944" s="1"/>
      <c r="DP2944" s="1"/>
      <c r="DQ2944" s="1"/>
      <c r="DR2944" s="1"/>
      <c r="DS2944" s="1"/>
      <c r="DT2944" s="1"/>
      <c r="DU2944" s="1"/>
      <c r="DV2944" s="1"/>
      <c r="DW2944" s="1"/>
      <c r="DX2944" s="1"/>
      <c r="DY2944" s="1"/>
      <c r="DZ2944" s="1"/>
      <c r="EA2944" s="1"/>
      <c r="EB2944" s="1"/>
      <c r="EC2944" s="1"/>
      <c r="ED2944" s="1"/>
      <c r="EE2944" s="1"/>
      <c r="EF2944" s="1"/>
      <c r="EG2944" s="1"/>
      <c r="EH2944" s="1"/>
      <c r="EI2944" s="1"/>
      <c r="EJ2944" s="1"/>
      <c r="EK2944" s="1"/>
      <c r="EL2944" s="1"/>
      <c r="EM2944" s="1"/>
      <c r="EN2944" s="1"/>
      <c r="EO2944" s="1"/>
      <c r="EP2944" s="1"/>
      <c r="EQ2944" s="1"/>
      <c r="ER2944" s="1"/>
      <c r="ES2944" s="1"/>
      <c r="ET2944" s="1"/>
      <c r="EU2944" s="1"/>
      <c r="EV2944" s="1"/>
      <c r="EW2944" s="1"/>
      <c r="EX2944" s="1"/>
      <c r="EY2944" s="1"/>
      <c r="EZ2944" s="1"/>
      <c r="FA2944" s="1"/>
      <c r="FB2944" s="1"/>
      <c r="FC2944" s="1"/>
      <c r="FD2944" s="1"/>
      <c r="FE2944" s="1"/>
      <c r="FF2944" s="1"/>
      <c r="FG2944" s="1"/>
      <c r="FH2944" s="1"/>
      <c r="FI2944" s="1"/>
      <c r="FJ2944" s="1"/>
      <c r="FK2944" s="1"/>
      <c r="FL2944" s="1"/>
      <c r="FM2944" s="1"/>
      <c r="FN2944" s="1"/>
      <c r="FO2944" s="1"/>
      <c r="FP2944" s="1"/>
      <c r="FQ2944" s="1"/>
      <c r="FR2944" s="1"/>
      <c r="FS2944" s="1"/>
      <c r="FT2944" s="1"/>
      <c r="FU2944" s="1"/>
      <c r="FV2944" s="1"/>
      <c r="FW2944" s="1"/>
      <c r="FX2944" s="1"/>
      <c r="FY2944" s="1"/>
      <c r="FZ2944" s="1"/>
      <c r="GA2944" s="1"/>
      <c r="GB2944" s="1"/>
      <c r="GC2944" s="1"/>
      <c r="GD2944" s="1"/>
      <c r="GE2944" s="1"/>
      <c r="GF2944" s="1"/>
      <c r="GG2944" s="1"/>
      <c r="GH2944" s="1"/>
      <c r="GI2944" s="1"/>
      <c r="GJ2944" s="1"/>
      <c r="GK2944"/>
      <c r="GL2944"/>
      <c r="GM2944"/>
      <c r="GN2944"/>
      <c r="GO2944"/>
      <c r="GP2944"/>
      <c r="GQ2944"/>
      <c r="GR2944"/>
      <c r="GS2944"/>
      <c r="GT2944"/>
      <c r="GU2944"/>
      <c r="GV2944"/>
      <c r="GW2944"/>
      <c r="GX2944"/>
      <c r="GY2944"/>
      <c r="GZ2944"/>
      <c r="HA2944"/>
      <c r="HB2944"/>
      <c r="HC2944"/>
      <c r="HD2944"/>
      <c r="HE2944"/>
    </row>
    <row r="2945" spans="6:213" s="19" customFormat="1" x14ac:dyDescent="0.25">
      <c r="F2945" s="20"/>
      <c r="G2945" s="20"/>
      <c r="H2945" s="20"/>
      <c r="I2945" s="20"/>
      <c r="J2945" s="21"/>
      <c r="K2945" s="21"/>
      <c r="L2945" s="20"/>
      <c r="M2945" s="20"/>
      <c r="N2945" s="22"/>
      <c r="O2945" s="22"/>
      <c r="P2945" s="22"/>
      <c r="Q2945" s="22"/>
      <c r="U2945" s="20"/>
      <c r="V2945" s="20"/>
      <c r="W2945" s="20"/>
      <c r="X2945" s="27"/>
      <c r="Y2945" s="253"/>
      <c r="Z2945" s="30"/>
      <c r="AA2945" s="30"/>
      <c r="AB2945" s="31"/>
      <c r="AC2945" s="31"/>
      <c r="AD2945" s="31"/>
      <c r="AE2945" s="31"/>
      <c r="AF2945" s="31"/>
      <c r="AG2945" s="241"/>
      <c r="AH2945" s="31"/>
      <c r="AI2945" s="31"/>
      <c r="AJ2945" s="31"/>
      <c r="AK2945" s="31"/>
      <c r="AL2945" s="120"/>
      <c r="AM2945" s="25"/>
      <c r="AN2945" s="25"/>
      <c r="AO2945" s="25"/>
      <c r="AP2945" s="25"/>
      <c r="AQ2945"/>
      <c r="AR2945" s="25"/>
      <c r="AS2945" s="31"/>
      <c r="AT2945" s="25"/>
      <c r="AU2945" s="25"/>
      <c r="AV2945" s="31"/>
      <c r="BC2945" s="1"/>
      <c r="BD2945"/>
      <c r="BE2945"/>
      <c r="BF2945" s="1"/>
      <c r="BG2945"/>
      <c r="BH2945"/>
      <c r="BI2945"/>
      <c r="BJ2945" s="1"/>
      <c r="BK2945" s="1"/>
      <c r="BL2945"/>
      <c r="BM2945" s="1"/>
      <c r="BN2945" s="1"/>
      <c r="BO2945" s="1"/>
      <c r="BP2945" s="1"/>
      <c r="BQ2945" s="1"/>
      <c r="BR2945" s="1"/>
      <c r="BS2945" s="1"/>
      <c r="BT2945" s="22"/>
      <c r="BU2945" s="1"/>
      <c r="BV2945" s="1"/>
      <c r="BW2945" s="1"/>
      <c r="BX2945" s="1"/>
      <c r="BY2945" s="1"/>
      <c r="BZ2945" s="1"/>
      <c r="CA2945" s="1"/>
      <c r="CB2945" s="1"/>
      <c r="CC2945" s="1"/>
      <c r="CD2945" s="1"/>
      <c r="CE2945" s="1"/>
      <c r="CF2945" s="1"/>
      <c r="CG2945" s="1"/>
      <c r="CH2945" s="1"/>
      <c r="CI2945" s="1"/>
      <c r="CJ2945" s="1"/>
      <c r="CK2945" s="1"/>
      <c r="CL2945" s="1"/>
      <c r="CM2945" s="1"/>
      <c r="CN2945" s="1"/>
      <c r="CO2945" s="1"/>
      <c r="CP2945" s="1"/>
      <c r="CQ2945" s="1"/>
      <c r="CR2945" s="1"/>
      <c r="CS2945" s="1"/>
      <c r="CT2945" s="1"/>
      <c r="CU2945" s="1"/>
      <c r="CV2945" s="1"/>
      <c r="CW2945" s="1"/>
      <c r="CX2945" s="1"/>
      <c r="CY2945" s="1"/>
      <c r="CZ2945" s="1"/>
      <c r="DA2945" s="1"/>
      <c r="DB2945" s="1"/>
      <c r="DC2945" s="1"/>
      <c r="DD2945" s="1"/>
      <c r="DE2945" s="1"/>
      <c r="DF2945" s="1"/>
      <c r="DG2945" s="1"/>
      <c r="DH2945" s="1"/>
      <c r="DI2945" s="1"/>
      <c r="DJ2945" s="1"/>
      <c r="DK2945" s="1"/>
      <c r="DL2945" s="1"/>
      <c r="DM2945" s="1"/>
      <c r="DN2945" s="1"/>
      <c r="DO2945" s="1"/>
      <c r="DP2945" s="1"/>
      <c r="DQ2945" s="1"/>
      <c r="DR2945" s="1"/>
      <c r="DS2945" s="1"/>
      <c r="DT2945" s="1"/>
      <c r="DU2945" s="1"/>
      <c r="DV2945" s="1"/>
      <c r="DW2945" s="1"/>
      <c r="DX2945" s="1"/>
      <c r="DY2945" s="1"/>
      <c r="DZ2945" s="1"/>
      <c r="EA2945" s="1"/>
      <c r="EB2945" s="1"/>
      <c r="EC2945" s="1"/>
      <c r="ED2945" s="1"/>
      <c r="EE2945" s="1"/>
      <c r="EF2945" s="1"/>
      <c r="EG2945" s="1"/>
      <c r="EH2945" s="1"/>
      <c r="EI2945" s="1"/>
      <c r="EJ2945" s="1"/>
      <c r="EK2945" s="1"/>
      <c r="EL2945" s="1"/>
      <c r="EM2945" s="1"/>
      <c r="EN2945" s="1"/>
      <c r="EO2945" s="1"/>
      <c r="EP2945" s="1"/>
      <c r="EQ2945" s="1"/>
      <c r="ER2945" s="1"/>
      <c r="ES2945" s="1"/>
      <c r="ET2945" s="1"/>
      <c r="EU2945" s="1"/>
      <c r="EV2945" s="1"/>
      <c r="EW2945" s="1"/>
      <c r="EX2945" s="1"/>
      <c r="EY2945" s="1"/>
      <c r="EZ2945" s="1"/>
      <c r="FA2945" s="1"/>
      <c r="FB2945" s="1"/>
      <c r="FC2945" s="1"/>
      <c r="FD2945" s="1"/>
      <c r="FE2945" s="1"/>
      <c r="FF2945" s="1"/>
      <c r="FG2945" s="1"/>
      <c r="FH2945" s="1"/>
      <c r="FI2945" s="1"/>
      <c r="FJ2945" s="1"/>
      <c r="FK2945" s="1"/>
      <c r="FL2945" s="1"/>
      <c r="FM2945" s="1"/>
      <c r="FN2945" s="1"/>
      <c r="FO2945" s="1"/>
      <c r="FP2945" s="1"/>
      <c r="FQ2945" s="1"/>
      <c r="FR2945" s="1"/>
      <c r="FS2945" s="1"/>
      <c r="FT2945" s="1"/>
      <c r="FU2945" s="1"/>
      <c r="FV2945" s="1"/>
      <c r="FW2945" s="1"/>
      <c r="FX2945" s="1"/>
      <c r="FY2945" s="1"/>
      <c r="FZ2945" s="1"/>
      <c r="GA2945" s="1"/>
      <c r="GB2945" s="1"/>
      <c r="GC2945" s="1"/>
      <c r="GD2945" s="1"/>
      <c r="GE2945" s="1"/>
      <c r="GF2945" s="1"/>
      <c r="GG2945" s="1"/>
      <c r="GH2945" s="1"/>
      <c r="GI2945" s="1"/>
      <c r="GJ2945" s="1"/>
      <c r="GK2945"/>
      <c r="GL2945"/>
      <c r="GM2945"/>
      <c r="GN2945"/>
      <c r="GO2945"/>
      <c r="GP2945"/>
      <c r="GQ2945"/>
      <c r="GR2945"/>
      <c r="GS2945"/>
      <c r="GT2945"/>
      <c r="GU2945"/>
      <c r="GV2945"/>
      <c r="GW2945"/>
      <c r="GX2945"/>
      <c r="GY2945"/>
      <c r="GZ2945"/>
      <c r="HA2945"/>
      <c r="HB2945"/>
      <c r="HC2945"/>
      <c r="HD2945"/>
      <c r="HE2945"/>
    </row>
    <row r="2946" spans="6:213" s="19" customFormat="1" x14ac:dyDescent="0.25">
      <c r="F2946" s="20"/>
      <c r="G2946" s="20"/>
      <c r="H2946" s="20"/>
      <c r="I2946" s="20"/>
      <c r="J2946" s="21"/>
      <c r="K2946" s="21"/>
      <c r="L2946" s="20"/>
      <c r="M2946" s="20"/>
      <c r="N2946" s="22"/>
      <c r="O2946" s="22"/>
      <c r="P2946" s="22"/>
      <c r="Q2946" s="22"/>
      <c r="U2946" s="20"/>
      <c r="V2946" s="20"/>
      <c r="W2946" s="20"/>
      <c r="X2946" s="27"/>
      <c r="Y2946" s="253"/>
      <c r="Z2946" s="30"/>
      <c r="AA2946" s="30"/>
      <c r="AB2946" s="31"/>
      <c r="AC2946" s="31"/>
      <c r="AD2946" s="31"/>
      <c r="AE2946" s="31"/>
      <c r="AF2946" s="31"/>
      <c r="AG2946" s="241"/>
      <c r="AH2946" s="31"/>
      <c r="AI2946" s="31"/>
      <c r="AJ2946" s="31"/>
      <c r="AK2946" s="31"/>
      <c r="AL2946" s="120"/>
      <c r="AM2946" s="25"/>
      <c r="AN2946" s="25"/>
      <c r="AO2946" s="25"/>
      <c r="AP2946" s="25"/>
      <c r="AQ2946"/>
      <c r="AR2946" s="25"/>
      <c r="AS2946" s="31"/>
      <c r="AT2946" s="25"/>
      <c r="AU2946" s="25"/>
      <c r="AV2946" s="31"/>
      <c r="BC2946" s="1"/>
      <c r="BD2946"/>
      <c r="BE2946"/>
      <c r="BF2946" s="1"/>
      <c r="BG2946"/>
      <c r="BH2946"/>
      <c r="BI2946"/>
      <c r="BJ2946" s="1"/>
      <c r="BK2946" s="1"/>
      <c r="BL2946"/>
      <c r="BM2946" s="1"/>
      <c r="BN2946" s="1"/>
      <c r="BO2946" s="1"/>
      <c r="BP2946" s="1"/>
      <c r="BQ2946" s="1"/>
      <c r="BR2946" s="1"/>
      <c r="BS2946" s="1"/>
      <c r="BT2946" s="22"/>
      <c r="BU2946" s="1"/>
      <c r="BV2946" s="1"/>
      <c r="BW2946" s="1"/>
      <c r="BX2946" s="1"/>
      <c r="BY2946" s="1"/>
      <c r="BZ2946" s="1"/>
      <c r="CA2946" s="1"/>
      <c r="CB2946" s="1"/>
      <c r="CC2946" s="1"/>
      <c r="CD2946" s="1"/>
      <c r="CE2946" s="1"/>
      <c r="CF2946" s="1"/>
      <c r="CG2946" s="1"/>
      <c r="CH2946" s="1"/>
      <c r="CI2946" s="1"/>
      <c r="CJ2946" s="1"/>
      <c r="CK2946" s="1"/>
      <c r="CL2946" s="1"/>
      <c r="CM2946" s="1"/>
      <c r="CN2946" s="1"/>
      <c r="CO2946" s="1"/>
      <c r="CP2946" s="1"/>
      <c r="CQ2946" s="1"/>
      <c r="CR2946" s="1"/>
      <c r="CS2946" s="1"/>
      <c r="CT2946" s="1"/>
      <c r="CU2946" s="1"/>
      <c r="CV2946" s="1"/>
      <c r="CW2946" s="1"/>
      <c r="CX2946" s="1"/>
      <c r="CY2946" s="1"/>
      <c r="CZ2946" s="1"/>
      <c r="DA2946" s="1"/>
      <c r="DB2946" s="1"/>
      <c r="DC2946" s="1"/>
      <c r="DD2946" s="1"/>
      <c r="DE2946" s="1"/>
      <c r="DF2946" s="1"/>
      <c r="DG2946" s="1"/>
      <c r="DH2946" s="1"/>
      <c r="DI2946" s="1"/>
      <c r="DJ2946" s="1"/>
      <c r="DK2946" s="1"/>
      <c r="DL2946" s="1"/>
      <c r="DM2946" s="1"/>
      <c r="DN2946" s="1"/>
      <c r="DO2946" s="1"/>
      <c r="DP2946" s="1"/>
      <c r="DQ2946" s="1"/>
      <c r="DR2946" s="1"/>
      <c r="DS2946" s="1"/>
      <c r="DT2946" s="1"/>
      <c r="DU2946" s="1"/>
      <c r="DV2946" s="1"/>
      <c r="DW2946" s="1"/>
      <c r="DX2946" s="1"/>
      <c r="DY2946" s="1"/>
      <c r="DZ2946" s="1"/>
      <c r="EA2946" s="1"/>
      <c r="EB2946" s="1"/>
      <c r="EC2946" s="1"/>
      <c r="ED2946" s="1"/>
      <c r="EE2946" s="1"/>
      <c r="EF2946" s="1"/>
      <c r="EG2946" s="1"/>
      <c r="EH2946" s="1"/>
      <c r="EI2946" s="1"/>
      <c r="EJ2946" s="1"/>
      <c r="EK2946" s="1"/>
      <c r="EL2946" s="1"/>
      <c r="EM2946" s="1"/>
      <c r="EN2946" s="1"/>
      <c r="EO2946" s="1"/>
      <c r="EP2946" s="1"/>
      <c r="EQ2946" s="1"/>
      <c r="ER2946" s="1"/>
      <c r="ES2946" s="1"/>
      <c r="ET2946" s="1"/>
      <c r="EU2946" s="1"/>
      <c r="EV2946" s="1"/>
      <c r="EW2946" s="1"/>
      <c r="EX2946" s="1"/>
      <c r="EY2946" s="1"/>
      <c r="EZ2946" s="1"/>
      <c r="FA2946" s="1"/>
      <c r="FB2946" s="1"/>
      <c r="FC2946" s="1"/>
      <c r="FD2946" s="1"/>
      <c r="FE2946" s="1"/>
      <c r="FF2946" s="1"/>
      <c r="FG2946" s="1"/>
      <c r="FH2946" s="1"/>
      <c r="FI2946" s="1"/>
      <c r="FJ2946" s="1"/>
      <c r="FK2946" s="1"/>
      <c r="FL2946" s="1"/>
      <c r="FM2946" s="1"/>
      <c r="FN2946" s="1"/>
      <c r="FO2946" s="1"/>
      <c r="FP2946" s="1"/>
      <c r="FQ2946" s="1"/>
      <c r="FR2946" s="1"/>
      <c r="FS2946" s="1"/>
      <c r="FT2946" s="1"/>
      <c r="FU2946" s="1"/>
      <c r="FV2946" s="1"/>
      <c r="FW2946" s="1"/>
      <c r="FX2946" s="1"/>
      <c r="FY2946" s="1"/>
      <c r="FZ2946" s="1"/>
      <c r="GA2946" s="1"/>
      <c r="GB2946" s="1"/>
      <c r="GC2946" s="1"/>
      <c r="GD2946" s="1"/>
      <c r="GE2946" s="1"/>
      <c r="GF2946" s="1"/>
      <c r="GG2946" s="1"/>
      <c r="GH2946" s="1"/>
      <c r="GI2946" s="1"/>
      <c r="GJ2946" s="1"/>
      <c r="GK2946"/>
      <c r="GL2946"/>
      <c r="GM2946"/>
      <c r="GN2946"/>
      <c r="GO2946"/>
      <c r="GP2946"/>
      <c r="GQ2946"/>
      <c r="GR2946"/>
      <c r="GS2946"/>
      <c r="GT2946"/>
      <c r="GU2946"/>
      <c r="GV2946"/>
      <c r="GW2946"/>
      <c r="GX2946"/>
      <c r="GY2946"/>
      <c r="GZ2946"/>
      <c r="HA2946"/>
      <c r="HB2946"/>
      <c r="HC2946"/>
      <c r="HD2946"/>
      <c r="HE2946"/>
    </row>
    <row r="2947" spans="6:213" s="19" customFormat="1" x14ac:dyDescent="0.25">
      <c r="F2947" s="20"/>
      <c r="G2947" s="20"/>
      <c r="H2947" s="20"/>
      <c r="I2947" s="20"/>
      <c r="J2947" s="21"/>
      <c r="K2947" s="21"/>
      <c r="L2947" s="20"/>
      <c r="M2947" s="20"/>
      <c r="N2947" s="22"/>
      <c r="O2947" s="22"/>
      <c r="P2947" s="22"/>
      <c r="Q2947" s="22"/>
      <c r="U2947" s="20"/>
      <c r="V2947" s="20"/>
      <c r="W2947" s="20"/>
      <c r="X2947" s="27"/>
      <c r="Y2947" s="253"/>
      <c r="Z2947" s="30"/>
      <c r="AA2947" s="30"/>
      <c r="AB2947" s="31"/>
      <c r="AC2947" s="31"/>
      <c r="AD2947" s="31"/>
      <c r="AE2947" s="31"/>
      <c r="AF2947" s="31"/>
      <c r="AG2947" s="241"/>
      <c r="AH2947" s="31"/>
      <c r="AI2947" s="31"/>
      <c r="AJ2947" s="31"/>
      <c r="AK2947" s="31"/>
      <c r="AL2947" s="120"/>
      <c r="AM2947" s="25"/>
      <c r="AN2947" s="25"/>
      <c r="AO2947" s="25"/>
      <c r="AP2947" s="25"/>
      <c r="AQ2947"/>
      <c r="AR2947" s="25"/>
      <c r="AS2947" s="31"/>
      <c r="AT2947" s="25"/>
      <c r="AU2947" s="25"/>
      <c r="AV2947" s="31"/>
      <c r="BC2947" s="1"/>
      <c r="BD2947"/>
      <c r="BE2947"/>
      <c r="BF2947" s="1"/>
      <c r="BG2947"/>
      <c r="BH2947"/>
      <c r="BI2947"/>
      <c r="BJ2947" s="1"/>
      <c r="BK2947" s="1"/>
      <c r="BL2947"/>
      <c r="BM2947" s="1"/>
      <c r="BN2947" s="1"/>
      <c r="BO2947" s="1"/>
      <c r="BP2947" s="1"/>
      <c r="BQ2947" s="1"/>
      <c r="BR2947" s="1"/>
      <c r="BS2947" s="1"/>
      <c r="BT2947" s="22"/>
      <c r="BU2947" s="1"/>
      <c r="BV2947" s="1"/>
      <c r="BW2947" s="1"/>
      <c r="BX2947" s="1"/>
      <c r="BY2947" s="1"/>
      <c r="BZ2947" s="1"/>
      <c r="CA2947" s="1"/>
      <c r="CB2947" s="1"/>
      <c r="CC2947" s="1"/>
      <c r="CD2947" s="1"/>
      <c r="CE2947" s="1"/>
      <c r="CF2947" s="1"/>
      <c r="CG2947" s="1"/>
      <c r="CH2947" s="1"/>
      <c r="CI2947" s="1"/>
      <c r="CJ2947" s="1"/>
      <c r="CK2947" s="1"/>
      <c r="CL2947" s="1"/>
      <c r="CM2947" s="1"/>
      <c r="CN2947" s="1"/>
      <c r="CO2947" s="1"/>
      <c r="CP2947" s="1"/>
      <c r="CQ2947" s="1"/>
      <c r="CR2947" s="1"/>
      <c r="CS2947" s="1"/>
      <c r="CT2947" s="1"/>
      <c r="CU2947" s="1"/>
      <c r="CV2947" s="1"/>
      <c r="CW2947" s="1"/>
      <c r="CX2947" s="1"/>
      <c r="CY2947" s="1"/>
      <c r="CZ2947" s="1"/>
      <c r="DA2947" s="1"/>
      <c r="DB2947" s="1"/>
      <c r="DC2947" s="1"/>
      <c r="DD2947" s="1"/>
      <c r="DE2947" s="1"/>
      <c r="DF2947" s="1"/>
      <c r="DG2947" s="1"/>
      <c r="DH2947" s="1"/>
      <c r="DI2947" s="1"/>
      <c r="DJ2947" s="1"/>
      <c r="DK2947" s="1"/>
      <c r="DL2947" s="1"/>
      <c r="DM2947" s="1"/>
      <c r="DN2947" s="1"/>
      <c r="DO2947" s="1"/>
      <c r="DP2947" s="1"/>
      <c r="DQ2947" s="1"/>
      <c r="DR2947" s="1"/>
      <c r="DS2947" s="1"/>
      <c r="DT2947" s="1"/>
      <c r="DU2947" s="1"/>
      <c r="DV2947" s="1"/>
      <c r="DW2947" s="1"/>
      <c r="DX2947" s="1"/>
      <c r="DY2947" s="1"/>
      <c r="DZ2947" s="1"/>
      <c r="EA2947" s="1"/>
      <c r="EB2947" s="1"/>
      <c r="EC2947" s="1"/>
      <c r="ED2947" s="1"/>
      <c r="EE2947" s="1"/>
      <c r="EF2947" s="1"/>
      <c r="EG2947" s="1"/>
      <c r="EH2947" s="1"/>
      <c r="EI2947" s="1"/>
      <c r="EJ2947" s="1"/>
      <c r="EK2947" s="1"/>
      <c r="EL2947" s="1"/>
      <c r="EM2947" s="1"/>
      <c r="EN2947" s="1"/>
      <c r="EO2947" s="1"/>
      <c r="EP2947" s="1"/>
      <c r="EQ2947" s="1"/>
      <c r="ER2947" s="1"/>
      <c r="ES2947" s="1"/>
      <c r="ET2947" s="1"/>
      <c r="EU2947" s="1"/>
      <c r="EV2947" s="1"/>
      <c r="EW2947" s="1"/>
      <c r="EX2947" s="1"/>
      <c r="EY2947" s="1"/>
      <c r="EZ2947" s="1"/>
      <c r="FA2947" s="1"/>
      <c r="FB2947" s="1"/>
      <c r="FC2947" s="1"/>
      <c r="FD2947" s="1"/>
      <c r="FE2947" s="1"/>
      <c r="FF2947" s="1"/>
      <c r="FG2947" s="1"/>
      <c r="FH2947" s="1"/>
      <c r="FI2947" s="1"/>
      <c r="FJ2947" s="1"/>
      <c r="FK2947" s="1"/>
      <c r="FL2947" s="1"/>
      <c r="FM2947" s="1"/>
      <c r="FN2947" s="1"/>
      <c r="FO2947" s="1"/>
      <c r="FP2947" s="1"/>
      <c r="FQ2947" s="1"/>
      <c r="FR2947" s="1"/>
      <c r="FS2947" s="1"/>
      <c r="FT2947" s="1"/>
      <c r="FU2947" s="1"/>
      <c r="FV2947" s="1"/>
      <c r="FW2947" s="1"/>
      <c r="FX2947" s="1"/>
      <c r="FY2947" s="1"/>
      <c r="FZ2947" s="1"/>
      <c r="GA2947" s="1"/>
      <c r="GB2947" s="1"/>
      <c r="GC2947" s="1"/>
      <c r="GD2947" s="1"/>
      <c r="GE2947" s="1"/>
      <c r="GF2947" s="1"/>
      <c r="GG2947" s="1"/>
      <c r="GH2947" s="1"/>
      <c r="GI2947" s="1"/>
      <c r="GJ2947" s="1"/>
      <c r="GK2947"/>
      <c r="GL2947"/>
      <c r="GM2947"/>
      <c r="GN2947"/>
      <c r="GO2947"/>
      <c r="GP2947"/>
      <c r="GQ2947"/>
      <c r="GR2947"/>
      <c r="GS2947"/>
      <c r="GT2947"/>
      <c r="GU2947"/>
      <c r="GV2947"/>
      <c r="GW2947"/>
      <c r="GX2947"/>
      <c r="GY2947"/>
      <c r="GZ2947"/>
      <c r="HA2947"/>
      <c r="HB2947"/>
      <c r="HC2947"/>
      <c r="HD2947"/>
      <c r="HE2947"/>
    </row>
    <row r="2948" spans="6:213" s="19" customFormat="1" x14ac:dyDescent="0.25">
      <c r="F2948" s="20"/>
      <c r="G2948" s="20"/>
      <c r="H2948" s="20"/>
      <c r="I2948" s="20"/>
      <c r="J2948" s="21"/>
      <c r="K2948" s="21"/>
      <c r="L2948" s="20"/>
      <c r="M2948" s="20"/>
      <c r="N2948" s="22"/>
      <c r="O2948" s="22"/>
      <c r="P2948" s="22"/>
      <c r="Q2948" s="22"/>
      <c r="U2948" s="20"/>
      <c r="V2948" s="20"/>
      <c r="W2948" s="20"/>
      <c r="X2948" s="27"/>
      <c r="Y2948" s="253"/>
      <c r="Z2948" s="30"/>
      <c r="AA2948" s="30"/>
      <c r="AB2948" s="31"/>
      <c r="AC2948" s="31"/>
      <c r="AD2948" s="31"/>
      <c r="AE2948" s="31"/>
      <c r="AF2948" s="31"/>
      <c r="AG2948" s="241"/>
      <c r="AH2948" s="31"/>
      <c r="AI2948" s="31"/>
      <c r="AJ2948" s="31"/>
      <c r="AK2948" s="31"/>
      <c r="AL2948" s="120"/>
      <c r="AM2948" s="25"/>
      <c r="AN2948" s="25"/>
      <c r="AO2948" s="25"/>
      <c r="AP2948" s="25"/>
      <c r="AQ2948"/>
      <c r="AR2948" s="25"/>
      <c r="AS2948" s="31"/>
      <c r="AT2948" s="25"/>
      <c r="AU2948" s="25"/>
      <c r="AV2948" s="31"/>
      <c r="BC2948" s="1"/>
      <c r="BD2948"/>
      <c r="BE2948"/>
      <c r="BF2948" s="1"/>
      <c r="BG2948"/>
      <c r="BH2948"/>
      <c r="BI2948"/>
      <c r="BJ2948" s="1"/>
      <c r="BK2948" s="1"/>
      <c r="BL2948"/>
      <c r="BM2948" s="1"/>
      <c r="BN2948" s="1"/>
      <c r="BO2948" s="1"/>
      <c r="BP2948" s="1"/>
      <c r="BQ2948" s="1"/>
      <c r="BR2948" s="1"/>
      <c r="BS2948" s="1"/>
      <c r="BT2948" s="22"/>
      <c r="BU2948" s="1"/>
      <c r="BV2948" s="1"/>
      <c r="BW2948" s="1"/>
      <c r="BX2948" s="1"/>
      <c r="BY2948" s="1"/>
      <c r="BZ2948" s="1"/>
      <c r="CA2948" s="1"/>
      <c r="CB2948" s="1"/>
      <c r="CC2948" s="1"/>
      <c r="CD2948" s="1"/>
      <c r="CE2948" s="1"/>
      <c r="CF2948" s="1"/>
      <c r="CG2948" s="1"/>
      <c r="CH2948" s="1"/>
      <c r="CI2948" s="1"/>
      <c r="CJ2948" s="1"/>
      <c r="CK2948" s="1"/>
      <c r="CL2948" s="1"/>
      <c r="CM2948" s="1"/>
      <c r="CN2948" s="1"/>
      <c r="CO2948" s="1"/>
      <c r="CP2948" s="1"/>
      <c r="CQ2948" s="1"/>
      <c r="CR2948" s="1"/>
      <c r="CS2948" s="1"/>
      <c r="CT2948" s="1"/>
      <c r="CU2948" s="1"/>
      <c r="CV2948" s="1"/>
      <c r="CW2948" s="1"/>
      <c r="CX2948" s="1"/>
      <c r="CY2948" s="1"/>
      <c r="CZ2948" s="1"/>
      <c r="DA2948" s="1"/>
      <c r="DB2948" s="1"/>
      <c r="DC2948" s="1"/>
      <c r="DD2948" s="1"/>
      <c r="DE2948" s="1"/>
      <c r="DF2948" s="1"/>
      <c r="DG2948" s="1"/>
      <c r="DH2948" s="1"/>
      <c r="DI2948" s="1"/>
      <c r="DJ2948" s="1"/>
      <c r="DK2948" s="1"/>
      <c r="DL2948" s="1"/>
      <c r="DM2948" s="1"/>
      <c r="DN2948" s="1"/>
      <c r="DO2948" s="1"/>
      <c r="DP2948" s="1"/>
      <c r="DQ2948" s="1"/>
      <c r="DR2948" s="1"/>
      <c r="DS2948" s="1"/>
      <c r="DT2948" s="1"/>
      <c r="DU2948" s="1"/>
      <c r="DV2948" s="1"/>
      <c r="DW2948" s="1"/>
      <c r="DX2948" s="1"/>
      <c r="DY2948" s="1"/>
      <c r="DZ2948" s="1"/>
      <c r="EA2948" s="1"/>
      <c r="EB2948" s="1"/>
      <c r="EC2948" s="1"/>
      <c r="ED2948" s="1"/>
      <c r="EE2948" s="1"/>
      <c r="EF2948" s="1"/>
      <c r="EG2948" s="1"/>
      <c r="EH2948" s="1"/>
      <c r="EI2948" s="1"/>
      <c r="EJ2948" s="1"/>
      <c r="EK2948" s="1"/>
      <c r="EL2948" s="1"/>
      <c r="EM2948" s="1"/>
      <c r="EN2948" s="1"/>
      <c r="EO2948" s="1"/>
      <c r="EP2948" s="1"/>
      <c r="EQ2948" s="1"/>
      <c r="ER2948" s="1"/>
      <c r="ES2948" s="1"/>
      <c r="ET2948" s="1"/>
      <c r="EU2948" s="1"/>
      <c r="EV2948" s="1"/>
      <c r="EW2948" s="1"/>
      <c r="EX2948" s="1"/>
      <c r="EY2948" s="1"/>
      <c r="EZ2948" s="1"/>
      <c r="FA2948" s="1"/>
      <c r="FB2948" s="1"/>
      <c r="FC2948" s="1"/>
      <c r="FD2948" s="1"/>
      <c r="FE2948" s="1"/>
      <c r="FF2948" s="1"/>
      <c r="FG2948" s="1"/>
      <c r="FH2948" s="1"/>
      <c r="FI2948" s="1"/>
      <c r="FJ2948" s="1"/>
      <c r="FK2948" s="1"/>
      <c r="FL2948" s="1"/>
      <c r="FM2948" s="1"/>
      <c r="FN2948" s="1"/>
      <c r="FO2948" s="1"/>
      <c r="FP2948" s="1"/>
      <c r="FQ2948" s="1"/>
      <c r="FR2948" s="1"/>
      <c r="FS2948" s="1"/>
      <c r="FT2948" s="1"/>
      <c r="FU2948" s="1"/>
      <c r="FV2948" s="1"/>
      <c r="FW2948" s="1"/>
      <c r="FX2948" s="1"/>
      <c r="FY2948" s="1"/>
      <c r="FZ2948" s="1"/>
      <c r="GA2948" s="1"/>
      <c r="GB2948" s="1"/>
      <c r="GC2948" s="1"/>
      <c r="GD2948" s="1"/>
      <c r="GE2948" s="1"/>
      <c r="GF2948" s="1"/>
      <c r="GG2948" s="1"/>
      <c r="GH2948" s="1"/>
      <c r="GI2948" s="1"/>
      <c r="GJ2948" s="1"/>
      <c r="GK2948"/>
      <c r="GL2948"/>
      <c r="GM2948"/>
      <c r="GN2948"/>
      <c r="GO2948"/>
      <c r="GP2948"/>
      <c r="GQ2948"/>
      <c r="GR2948"/>
      <c r="GS2948"/>
      <c r="GT2948"/>
      <c r="GU2948"/>
      <c r="GV2948"/>
      <c r="GW2948"/>
      <c r="GX2948"/>
      <c r="GY2948"/>
      <c r="GZ2948"/>
      <c r="HA2948"/>
      <c r="HB2948"/>
      <c r="HC2948"/>
      <c r="HD2948"/>
      <c r="HE2948"/>
    </row>
    <row r="2949" spans="6:213" s="19" customFormat="1" x14ac:dyDescent="0.25">
      <c r="F2949" s="20"/>
      <c r="G2949" s="20"/>
      <c r="H2949" s="20"/>
      <c r="I2949" s="20"/>
      <c r="J2949" s="21"/>
      <c r="K2949" s="21"/>
      <c r="L2949" s="20"/>
      <c r="M2949" s="20"/>
      <c r="N2949" s="22"/>
      <c r="O2949" s="22"/>
      <c r="P2949" s="22"/>
      <c r="Q2949" s="22"/>
      <c r="U2949" s="20"/>
      <c r="V2949" s="20"/>
      <c r="W2949" s="20"/>
      <c r="X2949" s="27"/>
      <c r="Y2949" s="253"/>
      <c r="Z2949" s="30"/>
      <c r="AA2949" s="30"/>
      <c r="AB2949" s="31"/>
      <c r="AC2949" s="31"/>
      <c r="AD2949" s="31"/>
      <c r="AE2949" s="31"/>
      <c r="AF2949" s="31"/>
      <c r="AG2949" s="241"/>
      <c r="AH2949" s="31"/>
      <c r="AI2949" s="31"/>
      <c r="AJ2949" s="31"/>
      <c r="AK2949" s="31"/>
      <c r="AL2949" s="120"/>
      <c r="AM2949" s="25"/>
      <c r="AN2949" s="25"/>
      <c r="AO2949" s="25"/>
      <c r="AP2949" s="25"/>
      <c r="AQ2949"/>
      <c r="AR2949" s="25"/>
      <c r="AS2949" s="31"/>
      <c r="AT2949" s="25"/>
      <c r="AU2949" s="25"/>
      <c r="AV2949" s="31"/>
      <c r="BC2949" s="1"/>
      <c r="BD2949"/>
      <c r="BE2949"/>
      <c r="BF2949" s="1"/>
      <c r="BG2949"/>
      <c r="BH2949"/>
      <c r="BI2949"/>
      <c r="BJ2949" s="1"/>
      <c r="BK2949" s="1"/>
      <c r="BL2949"/>
      <c r="BM2949" s="1"/>
      <c r="BN2949" s="1"/>
      <c r="BO2949" s="1"/>
      <c r="BP2949" s="1"/>
      <c r="BQ2949" s="1"/>
      <c r="BR2949" s="1"/>
      <c r="BS2949" s="1"/>
      <c r="BT2949" s="22"/>
      <c r="BU2949" s="1"/>
      <c r="BV2949" s="1"/>
      <c r="BW2949" s="1"/>
      <c r="BX2949" s="1"/>
      <c r="BY2949" s="1"/>
      <c r="BZ2949" s="1"/>
      <c r="CA2949" s="1"/>
      <c r="CB2949" s="1"/>
      <c r="CC2949" s="1"/>
      <c r="CD2949" s="1"/>
      <c r="CE2949" s="1"/>
      <c r="CF2949" s="1"/>
      <c r="CG2949" s="1"/>
      <c r="CH2949" s="1"/>
      <c r="CI2949" s="1"/>
      <c r="CJ2949" s="1"/>
      <c r="CK2949" s="1"/>
      <c r="CL2949" s="1"/>
      <c r="CM2949" s="1"/>
      <c r="CN2949" s="1"/>
      <c r="CO2949" s="1"/>
      <c r="CP2949" s="1"/>
      <c r="CQ2949" s="1"/>
      <c r="CR2949" s="1"/>
      <c r="CS2949" s="1"/>
      <c r="CT2949" s="1"/>
      <c r="CU2949" s="1"/>
      <c r="CV2949" s="1"/>
      <c r="CW2949" s="1"/>
      <c r="CX2949" s="1"/>
      <c r="CY2949" s="1"/>
      <c r="CZ2949" s="1"/>
      <c r="DA2949" s="1"/>
      <c r="DB2949" s="1"/>
      <c r="DC2949" s="1"/>
      <c r="DD2949" s="1"/>
      <c r="DE2949" s="1"/>
      <c r="DF2949" s="1"/>
      <c r="DG2949" s="1"/>
      <c r="DH2949" s="1"/>
      <c r="DI2949" s="1"/>
      <c r="DJ2949" s="1"/>
      <c r="DK2949" s="1"/>
      <c r="DL2949" s="1"/>
      <c r="DM2949" s="1"/>
      <c r="DN2949" s="1"/>
      <c r="DO2949" s="1"/>
      <c r="DP2949" s="1"/>
      <c r="DQ2949" s="1"/>
      <c r="DR2949" s="1"/>
      <c r="DS2949" s="1"/>
      <c r="DT2949" s="1"/>
      <c r="DU2949" s="1"/>
      <c r="DV2949" s="1"/>
      <c r="DW2949" s="1"/>
      <c r="DX2949" s="1"/>
      <c r="DY2949" s="1"/>
      <c r="DZ2949" s="1"/>
      <c r="EA2949" s="1"/>
      <c r="EB2949" s="1"/>
      <c r="EC2949" s="1"/>
      <c r="ED2949" s="1"/>
      <c r="EE2949" s="1"/>
      <c r="EF2949" s="1"/>
      <c r="EG2949" s="1"/>
      <c r="EH2949" s="1"/>
      <c r="EI2949" s="1"/>
      <c r="EJ2949" s="1"/>
      <c r="EK2949" s="1"/>
      <c r="EL2949" s="1"/>
      <c r="EM2949" s="1"/>
      <c r="EN2949" s="1"/>
      <c r="EO2949" s="1"/>
      <c r="EP2949" s="1"/>
      <c r="EQ2949" s="1"/>
      <c r="ER2949" s="1"/>
      <c r="ES2949" s="1"/>
      <c r="ET2949" s="1"/>
      <c r="EU2949" s="1"/>
      <c r="EV2949" s="1"/>
      <c r="EW2949" s="1"/>
      <c r="EX2949" s="1"/>
      <c r="EY2949" s="1"/>
      <c r="EZ2949" s="1"/>
      <c r="FA2949" s="1"/>
      <c r="FB2949" s="1"/>
      <c r="FC2949" s="1"/>
      <c r="FD2949" s="1"/>
      <c r="FE2949" s="1"/>
      <c r="FF2949" s="1"/>
      <c r="FG2949" s="1"/>
      <c r="FH2949" s="1"/>
      <c r="FI2949" s="1"/>
      <c r="FJ2949" s="1"/>
      <c r="FK2949" s="1"/>
      <c r="FL2949" s="1"/>
      <c r="FM2949" s="1"/>
      <c r="FN2949" s="1"/>
      <c r="FO2949" s="1"/>
      <c r="FP2949" s="1"/>
      <c r="FQ2949" s="1"/>
      <c r="FR2949" s="1"/>
      <c r="FS2949" s="1"/>
      <c r="FT2949" s="1"/>
      <c r="FU2949" s="1"/>
      <c r="FV2949" s="1"/>
      <c r="FW2949" s="1"/>
      <c r="FX2949" s="1"/>
      <c r="FY2949" s="1"/>
      <c r="FZ2949" s="1"/>
      <c r="GA2949" s="1"/>
      <c r="GB2949" s="1"/>
      <c r="GC2949" s="1"/>
      <c r="GD2949" s="1"/>
      <c r="GE2949" s="1"/>
      <c r="GF2949" s="1"/>
      <c r="GG2949" s="1"/>
      <c r="GH2949" s="1"/>
      <c r="GI2949" s="1"/>
      <c r="GJ2949" s="1"/>
      <c r="GK2949"/>
      <c r="GL2949"/>
      <c r="GM2949"/>
      <c r="GN2949"/>
      <c r="GO2949"/>
      <c r="GP2949"/>
      <c r="GQ2949"/>
      <c r="GR2949"/>
      <c r="GS2949"/>
      <c r="GT2949"/>
      <c r="GU2949"/>
      <c r="GV2949"/>
      <c r="GW2949"/>
      <c r="GX2949"/>
      <c r="GY2949"/>
      <c r="GZ2949"/>
      <c r="HA2949"/>
      <c r="HB2949"/>
      <c r="HC2949"/>
      <c r="HD2949"/>
      <c r="HE2949"/>
    </row>
    <row r="2950" spans="6:213" s="19" customFormat="1" x14ac:dyDescent="0.25">
      <c r="F2950" s="20"/>
      <c r="G2950" s="20"/>
      <c r="H2950" s="20"/>
      <c r="I2950" s="20"/>
      <c r="J2950" s="21"/>
      <c r="K2950" s="21"/>
      <c r="L2950" s="20"/>
      <c r="M2950" s="20"/>
      <c r="N2950" s="22"/>
      <c r="O2950" s="22"/>
      <c r="P2950" s="22"/>
      <c r="Q2950" s="22"/>
      <c r="U2950" s="20"/>
      <c r="V2950" s="20"/>
      <c r="W2950" s="20"/>
      <c r="X2950" s="27"/>
      <c r="Y2950" s="253"/>
      <c r="Z2950" s="30"/>
      <c r="AA2950" s="30"/>
      <c r="AB2950" s="31"/>
      <c r="AC2950" s="31"/>
      <c r="AD2950" s="31"/>
      <c r="AE2950" s="31"/>
      <c r="AF2950" s="31"/>
      <c r="AG2950" s="241"/>
      <c r="AH2950" s="31"/>
      <c r="AI2950" s="31"/>
      <c r="AJ2950" s="31"/>
      <c r="AK2950" s="31"/>
      <c r="AL2950" s="120"/>
      <c r="AM2950" s="25"/>
      <c r="AN2950" s="25"/>
      <c r="AO2950" s="25"/>
      <c r="AP2950" s="25"/>
      <c r="AQ2950"/>
      <c r="AR2950" s="25"/>
      <c r="AS2950" s="31"/>
      <c r="AT2950" s="25"/>
      <c r="AU2950" s="25"/>
      <c r="AV2950" s="31"/>
      <c r="BC2950" s="1"/>
      <c r="BD2950"/>
      <c r="BE2950"/>
      <c r="BF2950" s="1"/>
      <c r="BG2950"/>
      <c r="BH2950"/>
      <c r="BI2950"/>
      <c r="BJ2950" s="1"/>
      <c r="BK2950" s="1"/>
      <c r="BL2950"/>
      <c r="BM2950" s="1"/>
      <c r="BN2950" s="1"/>
      <c r="BO2950" s="1"/>
      <c r="BP2950" s="1"/>
      <c r="BQ2950" s="1"/>
      <c r="BR2950" s="1"/>
      <c r="BS2950" s="1"/>
      <c r="BT2950" s="22"/>
      <c r="BU2950" s="1"/>
      <c r="BV2950" s="1"/>
      <c r="BW2950" s="1"/>
      <c r="BX2950" s="1"/>
      <c r="BY2950" s="1"/>
      <c r="BZ2950" s="1"/>
      <c r="CA2950" s="1"/>
      <c r="CB2950" s="1"/>
      <c r="CC2950" s="1"/>
      <c r="CD2950" s="1"/>
      <c r="CE2950" s="1"/>
      <c r="CF2950" s="1"/>
      <c r="CG2950" s="1"/>
      <c r="CH2950" s="1"/>
      <c r="CI2950" s="1"/>
      <c r="CJ2950" s="1"/>
      <c r="CK2950" s="1"/>
      <c r="CL2950" s="1"/>
      <c r="CM2950" s="1"/>
      <c r="CN2950" s="1"/>
      <c r="CO2950" s="1"/>
      <c r="CP2950" s="1"/>
      <c r="CQ2950" s="1"/>
      <c r="CR2950" s="1"/>
      <c r="CS2950" s="1"/>
      <c r="CT2950" s="1"/>
      <c r="CU2950" s="1"/>
      <c r="CV2950" s="1"/>
      <c r="CW2950" s="1"/>
      <c r="CX2950" s="1"/>
      <c r="CY2950" s="1"/>
      <c r="CZ2950" s="1"/>
      <c r="DA2950" s="1"/>
      <c r="DB2950" s="1"/>
      <c r="DC2950" s="1"/>
      <c r="DD2950" s="1"/>
      <c r="DE2950" s="1"/>
      <c r="DF2950" s="1"/>
      <c r="DG2950" s="1"/>
      <c r="DH2950" s="1"/>
      <c r="DI2950" s="1"/>
      <c r="DJ2950" s="1"/>
      <c r="DK2950" s="1"/>
      <c r="DL2950" s="1"/>
      <c r="DM2950" s="1"/>
      <c r="DN2950" s="1"/>
      <c r="DO2950" s="1"/>
      <c r="DP2950" s="1"/>
      <c r="DQ2950" s="1"/>
      <c r="DR2950" s="1"/>
      <c r="DS2950" s="1"/>
      <c r="DT2950" s="1"/>
      <c r="DU2950" s="1"/>
      <c r="DV2950" s="1"/>
      <c r="DW2950" s="1"/>
      <c r="DX2950" s="1"/>
      <c r="DY2950" s="1"/>
      <c r="DZ2950" s="1"/>
      <c r="EA2950" s="1"/>
      <c r="EB2950" s="1"/>
      <c r="EC2950" s="1"/>
      <c r="ED2950" s="1"/>
      <c r="EE2950" s="1"/>
      <c r="EF2950" s="1"/>
      <c r="EG2950" s="1"/>
      <c r="EH2950" s="1"/>
      <c r="EI2950" s="1"/>
      <c r="EJ2950" s="1"/>
      <c r="EK2950" s="1"/>
      <c r="EL2950" s="1"/>
      <c r="EM2950" s="1"/>
      <c r="EN2950" s="1"/>
      <c r="EO2950" s="1"/>
      <c r="EP2950" s="1"/>
      <c r="EQ2950" s="1"/>
      <c r="ER2950" s="1"/>
      <c r="ES2950" s="1"/>
      <c r="ET2950" s="1"/>
      <c r="EU2950" s="1"/>
      <c r="EV2950" s="1"/>
      <c r="EW2950" s="1"/>
      <c r="EX2950" s="1"/>
      <c r="EY2950" s="1"/>
      <c r="EZ2950" s="1"/>
      <c r="FA2950" s="1"/>
      <c r="FB2950" s="1"/>
      <c r="FC2950" s="1"/>
      <c r="FD2950" s="1"/>
      <c r="FE2950" s="1"/>
      <c r="FF2950" s="1"/>
      <c r="FG2950" s="1"/>
      <c r="FH2950" s="1"/>
      <c r="FI2950" s="1"/>
      <c r="FJ2950" s="1"/>
      <c r="FK2950" s="1"/>
      <c r="FL2950" s="1"/>
      <c r="FM2950" s="1"/>
      <c r="FN2950" s="1"/>
      <c r="FO2950" s="1"/>
      <c r="FP2950" s="1"/>
      <c r="FQ2950" s="1"/>
      <c r="FR2950" s="1"/>
      <c r="FS2950" s="1"/>
      <c r="FT2950" s="1"/>
      <c r="FU2950" s="1"/>
      <c r="FV2950" s="1"/>
      <c r="FW2950" s="1"/>
      <c r="FX2950" s="1"/>
      <c r="FY2950" s="1"/>
      <c r="FZ2950" s="1"/>
      <c r="GA2950" s="1"/>
      <c r="GB2950" s="1"/>
      <c r="GC2950" s="1"/>
      <c r="GD2950" s="1"/>
      <c r="GE2950" s="1"/>
      <c r="GF2950" s="1"/>
      <c r="GG2950" s="1"/>
      <c r="GH2950" s="1"/>
      <c r="GI2950" s="1"/>
      <c r="GJ2950" s="1"/>
      <c r="GK2950"/>
      <c r="GL2950"/>
      <c r="GM2950"/>
      <c r="GN2950"/>
      <c r="GO2950"/>
      <c r="GP2950"/>
      <c r="GQ2950"/>
      <c r="GR2950"/>
      <c r="GS2950"/>
      <c r="GT2950"/>
      <c r="GU2950"/>
      <c r="GV2950"/>
      <c r="GW2950"/>
      <c r="GX2950"/>
      <c r="GY2950"/>
      <c r="GZ2950"/>
      <c r="HA2950"/>
      <c r="HB2950"/>
      <c r="HC2950"/>
      <c r="HD2950"/>
      <c r="HE2950"/>
    </row>
    <row r="2951" spans="6:213" s="19" customFormat="1" x14ac:dyDescent="0.25">
      <c r="F2951" s="20"/>
      <c r="G2951" s="20"/>
      <c r="H2951" s="20"/>
      <c r="I2951" s="20"/>
      <c r="J2951" s="21"/>
      <c r="K2951" s="21"/>
      <c r="L2951" s="20"/>
      <c r="M2951" s="20"/>
      <c r="N2951" s="22"/>
      <c r="O2951" s="22"/>
      <c r="P2951" s="22"/>
      <c r="Q2951" s="22"/>
      <c r="U2951" s="20"/>
      <c r="V2951" s="20"/>
      <c r="W2951" s="20"/>
      <c r="X2951" s="27"/>
      <c r="Y2951" s="253"/>
      <c r="Z2951" s="30"/>
      <c r="AA2951" s="30"/>
      <c r="AB2951" s="31"/>
      <c r="AC2951" s="31"/>
      <c r="AD2951" s="31"/>
      <c r="AE2951" s="31"/>
      <c r="AF2951" s="31"/>
      <c r="AG2951" s="241"/>
      <c r="AH2951" s="31"/>
      <c r="AI2951" s="31"/>
      <c r="AJ2951" s="31"/>
      <c r="AK2951" s="31"/>
      <c r="AL2951" s="120"/>
      <c r="AM2951" s="25"/>
      <c r="AN2951" s="25"/>
      <c r="AO2951" s="25"/>
      <c r="AP2951" s="25"/>
      <c r="AQ2951"/>
      <c r="AR2951" s="25"/>
      <c r="AS2951" s="31"/>
      <c r="AT2951" s="25"/>
      <c r="AU2951" s="25"/>
      <c r="AV2951" s="31"/>
      <c r="BC2951" s="1"/>
      <c r="BD2951"/>
      <c r="BE2951"/>
      <c r="BF2951" s="1"/>
      <c r="BG2951"/>
      <c r="BH2951"/>
      <c r="BI2951"/>
      <c r="BJ2951" s="1"/>
      <c r="BK2951" s="1"/>
      <c r="BL2951"/>
      <c r="BM2951" s="1"/>
      <c r="BN2951" s="1"/>
      <c r="BO2951" s="1"/>
      <c r="BP2951" s="1"/>
      <c r="BQ2951" s="1"/>
      <c r="BR2951" s="1"/>
      <c r="BS2951" s="1"/>
      <c r="BT2951" s="22"/>
      <c r="BU2951" s="1"/>
      <c r="BV2951" s="1"/>
      <c r="BW2951" s="1"/>
      <c r="BX2951" s="1"/>
      <c r="BY2951" s="1"/>
      <c r="BZ2951" s="1"/>
      <c r="CA2951" s="1"/>
      <c r="CB2951" s="1"/>
      <c r="CC2951" s="1"/>
      <c r="CD2951" s="1"/>
      <c r="CE2951" s="1"/>
      <c r="CF2951" s="1"/>
      <c r="CG2951" s="1"/>
      <c r="CH2951" s="1"/>
      <c r="CI2951" s="1"/>
      <c r="CJ2951" s="1"/>
      <c r="CK2951" s="1"/>
      <c r="CL2951" s="1"/>
      <c r="CM2951" s="1"/>
      <c r="CN2951" s="1"/>
      <c r="CO2951" s="1"/>
      <c r="CP2951" s="1"/>
      <c r="CQ2951" s="1"/>
      <c r="CR2951" s="1"/>
      <c r="CS2951" s="1"/>
      <c r="CT2951" s="1"/>
      <c r="CU2951" s="1"/>
      <c r="CV2951" s="1"/>
      <c r="CW2951" s="1"/>
      <c r="CX2951" s="1"/>
      <c r="CY2951" s="1"/>
      <c r="CZ2951" s="1"/>
      <c r="DA2951" s="1"/>
      <c r="DB2951" s="1"/>
      <c r="DC2951" s="1"/>
      <c r="DD2951" s="1"/>
      <c r="DE2951" s="1"/>
      <c r="DF2951" s="1"/>
      <c r="DG2951" s="1"/>
      <c r="DH2951" s="1"/>
      <c r="DI2951" s="1"/>
      <c r="DJ2951" s="1"/>
      <c r="DK2951" s="1"/>
      <c r="DL2951" s="1"/>
      <c r="DM2951" s="1"/>
      <c r="DN2951" s="1"/>
      <c r="DO2951" s="1"/>
      <c r="DP2951" s="1"/>
      <c r="DQ2951" s="1"/>
      <c r="DR2951" s="1"/>
      <c r="DS2951" s="1"/>
      <c r="DT2951" s="1"/>
      <c r="DU2951" s="1"/>
      <c r="DV2951" s="1"/>
      <c r="DW2951" s="1"/>
      <c r="DX2951" s="1"/>
      <c r="DY2951" s="1"/>
      <c r="DZ2951" s="1"/>
      <c r="EA2951" s="1"/>
      <c r="EB2951" s="1"/>
      <c r="EC2951" s="1"/>
      <c r="ED2951" s="1"/>
      <c r="EE2951" s="1"/>
      <c r="EF2951" s="1"/>
      <c r="EG2951" s="1"/>
      <c r="EH2951" s="1"/>
      <c r="EI2951" s="1"/>
      <c r="EJ2951" s="1"/>
      <c r="EK2951" s="1"/>
      <c r="EL2951" s="1"/>
      <c r="EM2951" s="1"/>
      <c r="EN2951" s="1"/>
      <c r="EO2951" s="1"/>
      <c r="EP2951" s="1"/>
      <c r="EQ2951" s="1"/>
      <c r="ER2951" s="1"/>
      <c r="ES2951" s="1"/>
      <c r="ET2951" s="1"/>
      <c r="EU2951" s="1"/>
      <c r="EV2951" s="1"/>
      <c r="EW2951" s="1"/>
      <c r="EX2951" s="1"/>
      <c r="EY2951" s="1"/>
      <c r="EZ2951" s="1"/>
      <c r="FA2951" s="1"/>
      <c r="FB2951" s="1"/>
      <c r="FC2951" s="1"/>
      <c r="FD2951" s="1"/>
      <c r="FE2951" s="1"/>
      <c r="FF2951" s="1"/>
      <c r="FG2951" s="1"/>
      <c r="FH2951" s="1"/>
      <c r="FI2951" s="1"/>
      <c r="FJ2951" s="1"/>
      <c r="FK2951" s="1"/>
      <c r="FL2951" s="1"/>
      <c r="FM2951" s="1"/>
      <c r="FN2951" s="1"/>
      <c r="FO2951" s="1"/>
      <c r="FP2951" s="1"/>
      <c r="FQ2951" s="1"/>
      <c r="FR2951" s="1"/>
      <c r="FS2951" s="1"/>
      <c r="FT2951" s="1"/>
      <c r="FU2951" s="1"/>
      <c r="FV2951" s="1"/>
      <c r="FW2951" s="1"/>
      <c r="FX2951" s="1"/>
      <c r="FY2951" s="1"/>
      <c r="FZ2951" s="1"/>
      <c r="GA2951" s="1"/>
      <c r="GB2951" s="1"/>
      <c r="GC2951" s="1"/>
      <c r="GD2951" s="1"/>
      <c r="GE2951" s="1"/>
      <c r="GF2951" s="1"/>
      <c r="GG2951" s="1"/>
      <c r="GH2951" s="1"/>
      <c r="GI2951" s="1"/>
      <c r="GJ2951" s="1"/>
      <c r="GK2951"/>
      <c r="GL2951"/>
      <c r="GM2951"/>
      <c r="GN2951"/>
      <c r="GO2951"/>
      <c r="GP2951"/>
      <c r="GQ2951"/>
      <c r="GR2951"/>
      <c r="GS2951"/>
      <c r="GT2951"/>
      <c r="GU2951"/>
      <c r="GV2951"/>
      <c r="GW2951"/>
      <c r="GX2951"/>
      <c r="GY2951"/>
      <c r="GZ2951"/>
      <c r="HA2951"/>
      <c r="HB2951"/>
      <c r="HC2951"/>
      <c r="HD2951"/>
      <c r="HE2951"/>
    </row>
    <row r="2952" spans="6:213" s="19" customFormat="1" x14ac:dyDescent="0.25">
      <c r="F2952" s="20"/>
      <c r="G2952" s="20"/>
      <c r="H2952" s="20"/>
      <c r="I2952" s="20"/>
      <c r="J2952" s="21"/>
      <c r="K2952" s="21"/>
      <c r="L2952" s="20"/>
      <c r="M2952" s="20"/>
      <c r="N2952" s="22"/>
      <c r="O2952" s="22"/>
      <c r="P2952" s="22"/>
      <c r="Q2952" s="22"/>
      <c r="U2952" s="20"/>
      <c r="V2952" s="20"/>
      <c r="W2952" s="20"/>
      <c r="X2952" s="27"/>
      <c r="Y2952" s="253"/>
      <c r="Z2952" s="30"/>
      <c r="AA2952" s="30"/>
      <c r="AB2952" s="31"/>
      <c r="AC2952" s="31"/>
      <c r="AD2952" s="31"/>
      <c r="AE2952" s="31"/>
      <c r="AF2952" s="31"/>
      <c r="AG2952" s="241"/>
      <c r="AH2952" s="31"/>
      <c r="AI2952" s="31"/>
      <c r="AJ2952" s="31"/>
      <c r="AK2952" s="31"/>
      <c r="AL2952" s="120"/>
      <c r="AM2952" s="25"/>
      <c r="AN2952" s="25"/>
      <c r="AO2952" s="25"/>
      <c r="AP2952" s="25"/>
      <c r="AQ2952"/>
      <c r="AR2952" s="25"/>
      <c r="AS2952" s="31"/>
      <c r="AT2952" s="25"/>
      <c r="AU2952" s="25"/>
      <c r="AV2952" s="31"/>
      <c r="BC2952" s="1"/>
      <c r="BD2952"/>
      <c r="BE2952"/>
      <c r="BF2952" s="1"/>
      <c r="BG2952"/>
      <c r="BH2952"/>
      <c r="BI2952"/>
      <c r="BJ2952" s="1"/>
      <c r="BK2952" s="1"/>
      <c r="BL2952"/>
      <c r="BM2952" s="1"/>
      <c r="BN2952" s="1"/>
      <c r="BO2952" s="1"/>
      <c r="BP2952" s="1"/>
      <c r="BQ2952" s="1"/>
      <c r="BR2952" s="1"/>
      <c r="BS2952" s="1"/>
      <c r="BT2952" s="22"/>
      <c r="BU2952" s="1"/>
      <c r="BV2952" s="1"/>
      <c r="BW2952" s="1"/>
      <c r="BX2952" s="1"/>
      <c r="BY2952" s="1"/>
      <c r="BZ2952" s="1"/>
      <c r="CA2952" s="1"/>
      <c r="CB2952" s="1"/>
      <c r="CC2952" s="1"/>
      <c r="CD2952" s="1"/>
      <c r="CE2952" s="1"/>
      <c r="CF2952" s="1"/>
      <c r="CG2952" s="1"/>
      <c r="CH2952" s="1"/>
      <c r="CI2952" s="1"/>
      <c r="CJ2952" s="1"/>
      <c r="CK2952" s="1"/>
      <c r="CL2952" s="1"/>
      <c r="CM2952" s="1"/>
      <c r="CN2952" s="1"/>
      <c r="CO2952" s="1"/>
      <c r="CP2952" s="1"/>
      <c r="CQ2952" s="1"/>
      <c r="CR2952" s="1"/>
      <c r="CS2952" s="1"/>
      <c r="CT2952" s="1"/>
      <c r="CU2952" s="1"/>
      <c r="CV2952" s="1"/>
      <c r="CW2952" s="1"/>
      <c r="CX2952" s="1"/>
      <c r="CY2952" s="1"/>
      <c r="CZ2952" s="1"/>
      <c r="DA2952" s="1"/>
      <c r="DB2952" s="1"/>
      <c r="DC2952" s="1"/>
      <c r="DD2952" s="1"/>
      <c r="DE2952" s="1"/>
      <c r="DF2952" s="1"/>
      <c r="DG2952" s="1"/>
      <c r="DH2952" s="1"/>
      <c r="DI2952" s="1"/>
      <c r="DJ2952" s="1"/>
      <c r="DK2952" s="1"/>
      <c r="DL2952" s="1"/>
      <c r="DM2952" s="1"/>
      <c r="DN2952" s="1"/>
      <c r="DO2952" s="1"/>
      <c r="DP2952" s="1"/>
      <c r="DQ2952" s="1"/>
      <c r="DR2952" s="1"/>
      <c r="DS2952" s="1"/>
      <c r="DT2952" s="1"/>
      <c r="DU2952" s="1"/>
      <c r="DV2952" s="1"/>
      <c r="DW2952" s="1"/>
      <c r="DX2952" s="1"/>
      <c r="DY2952" s="1"/>
      <c r="DZ2952" s="1"/>
      <c r="EA2952" s="1"/>
      <c r="EB2952" s="1"/>
      <c r="EC2952" s="1"/>
      <c r="ED2952" s="1"/>
      <c r="EE2952" s="1"/>
      <c r="EF2952" s="1"/>
      <c r="EG2952" s="1"/>
      <c r="EH2952" s="1"/>
      <c r="EI2952" s="1"/>
      <c r="EJ2952" s="1"/>
      <c r="EK2952" s="1"/>
      <c r="EL2952" s="1"/>
      <c r="EM2952" s="1"/>
      <c r="EN2952" s="1"/>
      <c r="EO2952" s="1"/>
      <c r="EP2952" s="1"/>
      <c r="EQ2952" s="1"/>
      <c r="ER2952" s="1"/>
      <c r="ES2952" s="1"/>
      <c r="ET2952" s="1"/>
      <c r="EU2952" s="1"/>
      <c r="EV2952" s="1"/>
      <c r="EW2952" s="1"/>
      <c r="EX2952" s="1"/>
      <c r="EY2952" s="1"/>
      <c r="EZ2952" s="1"/>
      <c r="FA2952" s="1"/>
      <c r="FB2952" s="1"/>
      <c r="FC2952" s="1"/>
      <c r="FD2952" s="1"/>
      <c r="FE2952" s="1"/>
      <c r="FF2952" s="1"/>
      <c r="FG2952" s="1"/>
      <c r="FH2952" s="1"/>
      <c r="FI2952" s="1"/>
      <c r="FJ2952" s="1"/>
      <c r="FK2952" s="1"/>
      <c r="FL2952" s="1"/>
      <c r="FM2952" s="1"/>
      <c r="FN2952" s="1"/>
      <c r="FO2952" s="1"/>
      <c r="FP2952" s="1"/>
      <c r="FQ2952" s="1"/>
      <c r="FR2952" s="1"/>
      <c r="FS2952" s="1"/>
      <c r="FT2952" s="1"/>
      <c r="FU2952" s="1"/>
      <c r="FV2952" s="1"/>
      <c r="FW2952" s="1"/>
      <c r="FX2952" s="1"/>
      <c r="FY2952" s="1"/>
      <c r="FZ2952" s="1"/>
      <c r="GA2952" s="1"/>
      <c r="GB2952" s="1"/>
      <c r="GC2952" s="1"/>
      <c r="GD2952" s="1"/>
      <c r="GE2952" s="1"/>
      <c r="GF2952" s="1"/>
      <c r="GG2952" s="1"/>
      <c r="GH2952" s="1"/>
      <c r="GI2952" s="1"/>
      <c r="GJ2952" s="1"/>
      <c r="GK2952"/>
      <c r="GL2952"/>
      <c r="GM2952"/>
      <c r="GN2952"/>
      <c r="GO2952"/>
      <c r="GP2952"/>
      <c r="GQ2952"/>
      <c r="GR2952"/>
      <c r="GS2952"/>
      <c r="GT2952"/>
      <c r="GU2952"/>
      <c r="GV2952"/>
      <c r="GW2952"/>
      <c r="GX2952"/>
      <c r="GY2952"/>
      <c r="GZ2952"/>
      <c r="HA2952"/>
      <c r="HB2952"/>
      <c r="HC2952"/>
      <c r="HD2952"/>
      <c r="HE2952"/>
    </row>
    <row r="2953" spans="6:213" s="19" customFormat="1" x14ac:dyDescent="0.25">
      <c r="F2953" s="20"/>
      <c r="G2953" s="20"/>
      <c r="H2953" s="20"/>
      <c r="I2953" s="20"/>
      <c r="J2953" s="21"/>
      <c r="K2953" s="21"/>
      <c r="L2953" s="20"/>
      <c r="M2953" s="20"/>
      <c r="N2953" s="22"/>
      <c r="O2953" s="22"/>
      <c r="P2953" s="22"/>
      <c r="Q2953" s="22"/>
      <c r="U2953" s="20"/>
      <c r="V2953" s="20"/>
      <c r="W2953" s="20"/>
      <c r="X2953" s="27"/>
      <c r="Y2953" s="253"/>
      <c r="Z2953" s="30"/>
      <c r="AA2953" s="30"/>
      <c r="AB2953" s="31"/>
      <c r="AC2953" s="31"/>
      <c r="AD2953" s="31"/>
      <c r="AE2953" s="31"/>
      <c r="AF2953" s="31"/>
      <c r="AG2953" s="241"/>
      <c r="AH2953" s="31"/>
      <c r="AI2953" s="31"/>
      <c r="AJ2953" s="31"/>
      <c r="AK2953" s="31"/>
      <c r="AL2953" s="120"/>
      <c r="AM2953" s="25"/>
      <c r="AN2953" s="25"/>
      <c r="AO2953" s="25"/>
      <c r="AP2953" s="25"/>
      <c r="AQ2953"/>
      <c r="AR2953" s="25"/>
      <c r="AS2953" s="31"/>
      <c r="AT2953" s="25"/>
      <c r="AU2953" s="25"/>
      <c r="AV2953" s="31"/>
      <c r="BC2953" s="1"/>
      <c r="BD2953"/>
      <c r="BE2953"/>
      <c r="BF2953" s="1"/>
      <c r="BG2953"/>
      <c r="BH2953"/>
      <c r="BI2953"/>
      <c r="BJ2953" s="1"/>
      <c r="BK2953" s="1"/>
      <c r="BL2953"/>
      <c r="BM2953" s="1"/>
      <c r="BN2953" s="1"/>
      <c r="BO2953" s="1"/>
      <c r="BP2953" s="1"/>
      <c r="BQ2953" s="1"/>
      <c r="BR2953" s="1"/>
      <c r="BS2953" s="1"/>
      <c r="BT2953" s="22"/>
      <c r="BU2953" s="1"/>
      <c r="BV2953" s="1"/>
      <c r="BW2953" s="1"/>
      <c r="BX2953" s="1"/>
      <c r="BY2953" s="1"/>
      <c r="BZ2953" s="1"/>
      <c r="CA2953" s="1"/>
      <c r="CB2953" s="1"/>
      <c r="CC2953" s="1"/>
      <c r="CD2953" s="1"/>
      <c r="CE2953" s="1"/>
      <c r="CF2953" s="1"/>
      <c r="CG2953" s="1"/>
      <c r="CH2953" s="1"/>
      <c r="CI2953" s="1"/>
      <c r="CJ2953" s="1"/>
      <c r="CK2953" s="1"/>
      <c r="CL2953" s="1"/>
      <c r="CM2953" s="1"/>
      <c r="CN2953" s="1"/>
      <c r="CO2953" s="1"/>
      <c r="CP2953" s="1"/>
      <c r="CQ2953" s="1"/>
      <c r="CR2953" s="1"/>
      <c r="CS2953" s="1"/>
      <c r="CT2953" s="1"/>
      <c r="CU2953" s="1"/>
      <c r="CV2953" s="1"/>
      <c r="CW2953" s="1"/>
      <c r="CX2953" s="1"/>
      <c r="CY2953" s="1"/>
      <c r="CZ2953" s="1"/>
      <c r="DA2953" s="1"/>
      <c r="DB2953" s="1"/>
      <c r="DC2953" s="1"/>
      <c r="DD2953" s="1"/>
      <c r="DE2953" s="1"/>
      <c r="DF2953" s="1"/>
      <c r="DG2953" s="1"/>
      <c r="DH2953" s="1"/>
      <c r="DI2953" s="1"/>
      <c r="DJ2953" s="1"/>
      <c r="DK2953" s="1"/>
      <c r="DL2953" s="1"/>
      <c r="DM2953" s="1"/>
      <c r="DN2953" s="1"/>
      <c r="DO2953" s="1"/>
      <c r="DP2953" s="1"/>
      <c r="DQ2953" s="1"/>
      <c r="DR2953" s="1"/>
      <c r="DS2953" s="1"/>
      <c r="DT2953" s="1"/>
      <c r="DU2953" s="1"/>
      <c r="DV2953" s="1"/>
      <c r="DW2953" s="1"/>
      <c r="DX2953" s="1"/>
      <c r="DY2953" s="1"/>
      <c r="DZ2953" s="1"/>
      <c r="EA2953" s="1"/>
      <c r="EB2953" s="1"/>
      <c r="EC2953" s="1"/>
      <c r="ED2953" s="1"/>
      <c r="EE2953" s="1"/>
      <c r="EF2953" s="1"/>
      <c r="EG2953" s="1"/>
      <c r="EH2953" s="1"/>
      <c r="EI2953" s="1"/>
      <c r="EJ2953" s="1"/>
      <c r="EK2953" s="1"/>
      <c r="EL2953" s="1"/>
      <c r="EM2953" s="1"/>
      <c r="EN2953" s="1"/>
      <c r="EO2953" s="1"/>
      <c r="EP2953" s="1"/>
      <c r="EQ2953" s="1"/>
      <c r="ER2953" s="1"/>
      <c r="ES2953" s="1"/>
      <c r="ET2953" s="1"/>
      <c r="EU2953" s="1"/>
      <c r="EV2953" s="1"/>
      <c r="EW2953" s="1"/>
      <c r="EX2953" s="1"/>
      <c r="EY2953" s="1"/>
      <c r="EZ2953" s="1"/>
      <c r="FA2953" s="1"/>
      <c r="FB2953" s="1"/>
      <c r="FC2953" s="1"/>
      <c r="FD2953" s="1"/>
      <c r="FE2953" s="1"/>
      <c r="FF2953" s="1"/>
      <c r="FG2953" s="1"/>
      <c r="FH2953" s="1"/>
      <c r="FI2953" s="1"/>
      <c r="FJ2953" s="1"/>
      <c r="FK2953" s="1"/>
      <c r="FL2953" s="1"/>
      <c r="FM2953" s="1"/>
      <c r="FN2953" s="1"/>
      <c r="FO2953" s="1"/>
      <c r="FP2953" s="1"/>
      <c r="FQ2953" s="1"/>
      <c r="FR2953" s="1"/>
      <c r="FS2953" s="1"/>
      <c r="FT2953" s="1"/>
      <c r="FU2953" s="1"/>
      <c r="FV2953" s="1"/>
      <c r="FW2953" s="1"/>
      <c r="FX2953" s="1"/>
      <c r="FY2953" s="1"/>
      <c r="FZ2953" s="1"/>
      <c r="GA2953" s="1"/>
      <c r="GB2953" s="1"/>
      <c r="GC2953" s="1"/>
      <c r="GD2953" s="1"/>
      <c r="GE2953" s="1"/>
      <c r="GF2953" s="1"/>
      <c r="GG2953" s="1"/>
      <c r="GH2953" s="1"/>
      <c r="GI2953" s="1"/>
      <c r="GJ2953" s="1"/>
      <c r="GK2953"/>
      <c r="GL2953"/>
      <c r="GM2953"/>
      <c r="GN2953"/>
      <c r="GO2953"/>
      <c r="GP2953"/>
      <c r="GQ2953"/>
      <c r="GR2953"/>
      <c r="GS2953"/>
      <c r="GT2953"/>
      <c r="GU2953"/>
      <c r="GV2953"/>
      <c r="GW2953"/>
      <c r="GX2953"/>
      <c r="GY2953"/>
      <c r="GZ2953"/>
      <c r="HA2953"/>
      <c r="HB2953"/>
      <c r="HC2953"/>
      <c r="HD2953"/>
      <c r="HE2953"/>
    </row>
    <row r="2954" spans="6:213" s="19" customFormat="1" x14ac:dyDescent="0.25">
      <c r="F2954" s="20"/>
      <c r="G2954" s="20"/>
      <c r="H2954" s="20"/>
      <c r="I2954" s="20"/>
      <c r="J2954" s="21"/>
      <c r="K2954" s="21"/>
      <c r="L2954" s="20"/>
      <c r="M2954" s="20"/>
      <c r="N2954" s="22"/>
      <c r="O2954" s="22"/>
      <c r="P2954" s="22"/>
      <c r="Q2954" s="22"/>
      <c r="U2954" s="20"/>
      <c r="V2954" s="20"/>
      <c r="W2954" s="20"/>
      <c r="X2954" s="27"/>
      <c r="Y2954" s="253"/>
      <c r="Z2954" s="30"/>
      <c r="AA2954" s="30"/>
      <c r="AB2954" s="31"/>
      <c r="AC2954" s="31"/>
      <c r="AD2954" s="31"/>
      <c r="AE2954" s="31"/>
      <c r="AF2954" s="31"/>
      <c r="AG2954" s="241"/>
      <c r="AH2954" s="31"/>
      <c r="AI2954" s="31"/>
      <c r="AJ2954" s="31"/>
      <c r="AK2954" s="31"/>
      <c r="AL2954" s="120"/>
      <c r="AM2954" s="25"/>
      <c r="AN2954" s="25"/>
      <c r="AO2954" s="25"/>
      <c r="AP2954" s="25"/>
      <c r="AQ2954"/>
      <c r="AR2954" s="25"/>
      <c r="AS2954" s="31"/>
      <c r="AT2954" s="25"/>
      <c r="AU2954" s="25"/>
      <c r="AV2954" s="31"/>
      <c r="BC2954" s="1"/>
      <c r="BD2954"/>
      <c r="BE2954"/>
      <c r="BF2954" s="1"/>
      <c r="BG2954"/>
      <c r="BH2954"/>
      <c r="BI2954"/>
      <c r="BJ2954" s="1"/>
      <c r="BK2954" s="1"/>
      <c r="BL2954"/>
      <c r="BM2954" s="1"/>
      <c r="BN2954" s="1"/>
      <c r="BO2954" s="1"/>
      <c r="BP2954" s="1"/>
      <c r="BQ2954" s="1"/>
      <c r="BR2954" s="1"/>
      <c r="BS2954" s="1"/>
      <c r="BT2954" s="22"/>
      <c r="BU2954" s="1"/>
      <c r="BV2954" s="1"/>
      <c r="BW2954" s="1"/>
      <c r="BX2954" s="1"/>
      <c r="BY2954" s="1"/>
      <c r="BZ2954" s="1"/>
      <c r="CA2954" s="1"/>
      <c r="CB2954" s="1"/>
      <c r="CC2954" s="1"/>
      <c r="CD2954" s="1"/>
      <c r="CE2954" s="1"/>
      <c r="CF2954" s="1"/>
      <c r="CG2954" s="1"/>
      <c r="CH2954" s="1"/>
      <c r="CI2954" s="1"/>
      <c r="CJ2954" s="1"/>
      <c r="CK2954" s="1"/>
      <c r="CL2954" s="1"/>
      <c r="CM2954" s="1"/>
      <c r="CN2954" s="1"/>
      <c r="CO2954" s="1"/>
      <c r="CP2954" s="1"/>
      <c r="CQ2954" s="1"/>
      <c r="CR2954" s="1"/>
      <c r="CS2954" s="1"/>
      <c r="CT2954" s="1"/>
      <c r="CU2954" s="1"/>
      <c r="CV2954" s="1"/>
      <c r="CW2954" s="1"/>
      <c r="CX2954" s="1"/>
      <c r="CY2954" s="1"/>
      <c r="CZ2954" s="1"/>
      <c r="DA2954" s="1"/>
      <c r="DB2954" s="1"/>
      <c r="DC2954" s="1"/>
      <c r="DD2954" s="1"/>
      <c r="DE2954" s="1"/>
      <c r="DF2954" s="1"/>
      <c r="DG2954" s="1"/>
      <c r="DH2954" s="1"/>
      <c r="DI2954" s="1"/>
      <c r="DJ2954" s="1"/>
      <c r="DK2954" s="1"/>
      <c r="DL2954" s="1"/>
      <c r="DM2954" s="1"/>
      <c r="DN2954" s="1"/>
      <c r="DO2954" s="1"/>
      <c r="DP2954" s="1"/>
      <c r="DQ2954" s="1"/>
      <c r="DR2954" s="1"/>
      <c r="DS2954" s="1"/>
      <c r="DT2954" s="1"/>
      <c r="DU2954" s="1"/>
      <c r="DV2954" s="1"/>
      <c r="DW2954" s="1"/>
      <c r="DX2954" s="1"/>
      <c r="DY2954" s="1"/>
      <c r="DZ2954" s="1"/>
      <c r="EA2954" s="1"/>
      <c r="EB2954" s="1"/>
      <c r="EC2954" s="1"/>
      <c r="ED2954" s="1"/>
      <c r="EE2954" s="1"/>
      <c r="EF2954" s="1"/>
      <c r="EG2954" s="1"/>
      <c r="EH2954" s="1"/>
      <c r="EI2954" s="1"/>
      <c r="EJ2954" s="1"/>
      <c r="EK2954" s="1"/>
      <c r="EL2954" s="1"/>
      <c r="EM2954" s="1"/>
      <c r="EN2954" s="1"/>
      <c r="EO2954" s="1"/>
      <c r="EP2954" s="1"/>
      <c r="EQ2954" s="1"/>
      <c r="ER2954" s="1"/>
      <c r="ES2954" s="1"/>
      <c r="ET2954" s="1"/>
      <c r="EU2954" s="1"/>
      <c r="EV2954" s="1"/>
      <c r="EW2954" s="1"/>
      <c r="EX2954" s="1"/>
      <c r="EY2954" s="1"/>
      <c r="EZ2954" s="1"/>
      <c r="FA2954" s="1"/>
      <c r="FB2954" s="1"/>
      <c r="FC2954" s="1"/>
      <c r="FD2954" s="1"/>
      <c r="FE2954" s="1"/>
      <c r="FF2954" s="1"/>
      <c r="FG2954" s="1"/>
      <c r="FH2954" s="1"/>
      <c r="FI2954" s="1"/>
      <c r="FJ2954" s="1"/>
      <c r="FK2954" s="1"/>
      <c r="FL2954" s="1"/>
      <c r="FM2954" s="1"/>
      <c r="FN2954" s="1"/>
      <c r="FO2954" s="1"/>
      <c r="FP2954" s="1"/>
      <c r="FQ2954" s="1"/>
      <c r="FR2954" s="1"/>
      <c r="FS2954" s="1"/>
      <c r="FT2954" s="1"/>
      <c r="FU2954" s="1"/>
      <c r="FV2954" s="1"/>
      <c r="FW2954" s="1"/>
      <c r="FX2954" s="1"/>
      <c r="FY2954" s="1"/>
      <c r="FZ2954" s="1"/>
      <c r="GA2954" s="1"/>
      <c r="GB2954" s="1"/>
      <c r="GC2954" s="1"/>
      <c r="GD2954" s="1"/>
      <c r="GE2954" s="1"/>
      <c r="GF2954" s="1"/>
      <c r="GG2954" s="1"/>
      <c r="GH2954" s="1"/>
      <c r="GI2954" s="1"/>
      <c r="GJ2954" s="1"/>
      <c r="GK2954"/>
      <c r="GL2954"/>
      <c r="GM2954"/>
      <c r="GN2954"/>
      <c r="GO2954"/>
      <c r="GP2954"/>
      <c r="GQ2954"/>
      <c r="GR2954"/>
      <c r="GS2954"/>
      <c r="GT2954"/>
      <c r="GU2954"/>
      <c r="GV2954"/>
      <c r="GW2954"/>
      <c r="GX2954"/>
      <c r="GY2954"/>
      <c r="GZ2954"/>
      <c r="HA2954"/>
      <c r="HB2954"/>
      <c r="HC2954"/>
      <c r="HD2954"/>
      <c r="HE2954"/>
    </row>
    <row r="2955" spans="6:213" s="19" customFormat="1" x14ac:dyDescent="0.25">
      <c r="F2955" s="20"/>
      <c r="G2955" s="20"/>
      <c r="H2955" s="20"/>
      <c r="I2955" s="20"/>
      <c r="J2955" s="21"/>
      <c r="K2955" s="21"/>
      <c r="L2955" s="20"/>
      <c r="M2955" s="20"/>
      <c r="N2955" s="22"/>
      <c r="O2955" s="22"/>
      <c r="P2955" s="22"/>
      <c r="Q2955" s="22"/>
      <c r="U2955" s="20"/>
      <c r="V2955" s="20"/>
      <c r="W2955" s="20"/>
      <c r="X2955" s="27"/>
      <c r="Y2955" s="253"/>
      <c r="Z2955" s="30"/>
      <c r="AA2955" s="30"/>
      <c r="AB2955" s="31"/>
      <c r="AC2955" s="31"/>
      <c r="AD2955" s="31"/>
      <c r="AE2955" s="31"/>
      <c r="AF2955" s="31"/>
      <c r="AG2955" s="241"/>
      <c r="AH2955" s="31"/>
      <c r="AI2955" s="31"/>
      <c r="AJ2955" s="31"/>
      <c r="AK2955" s="31"/>
      <c r="AL2955" s="120"/>
      <c r="AM2955" s="25"/>
      <c r="AN2955" s="25"/>
      <c r="AO2955" s="25"/>
      <c r="AP2955" s="25"/>
      <c r="AQ2955"/>
      <c r="AR2955" s="25"/>
      <c r="AS2955" s="31"/>
      <c r="AT2955" s="25"/>
      <c r="AU2955" s="25"/>
      <c r="AV2955" s="31"/>
      <c r="BC2955" s="1"/>
      <c r="BD2955"/>
      <c r="BE2955"/>
      <c r="BF2955" s="1"/>
      <c r="BG2955"/>
      <c r="BH2955"/>
      <c r="BI2955"/>
      <c r="BJ2955" s="1"/>
      <c r="BK2955" s="1"/>
      <c r="BL2955"/>
      <c r="BM2955" s="1"/>
      <c r="BN2955" s="1"/>
      <c r="BO2955" s="1"/>
      <c r="BP2955" s="1"/>
      <c r="BQ2955" s="1"/>
      <c r="BR2955" s="1"/>
      <c r="BS2955" s="1"/>
      <c r="BT2955" s="22"/>
      <c r="BU2955" s="1"/>
      <c r="BV2955" s="1"/>
      <c r="BW2955" s="1"/>
      <c r="BX2955" s="1"/>
      <c r="BY2955" s="1"/>
      <c r="BZ2955" s="1"/>
      <c r="CA2955" s="1"/>
      <c r="CB2955" s="1"/>
      <c r="CC2955" s="1"/>
      <c r="CD2955" s="1"/>
      <c r="CE2955" s="1"/>
      <c r="CF2955" s="1"/>
      <c r="CG2955" s="1"/>
      <c r="CH2955" s="1"/>
      <c r="CI2955" s="1"/>
      <c r="CJ2955" s="1"/>
      <c r="CK2955" s="1"/>
      <c r="CL2955" s="1"/>
      <c r="CM2955" s="1"/>
      <c r="CN2955" s="1"/>
      <c r="CO2955" s="1"/>
      <c r="CP2955" s="1"/>
      <c r="CQ2955" s="1"/>
      <c r="CR2955" s="1"/>
      <c r="CS2955" s="1"/>
      <c r="CT2955" s="1"/>
      <c r="CU2955" s="1"/>
      <c r="CV2955" s="1"/>
      <c r="CW2955" s="1"/>
      <c r="CX2955" s="1"/>
      <c r="CY2955" s="1"/>
      <c r="CZ2955" s="1"/>
      <c r="DA2955" s="1"/>
      <c r="DB2955" s="1"/>
      <c r="DC2955" s="1"/>
      <c r="DD2955" s="1"/>
      <c r="DE2955" s="1"/>
      <c r="DF2955" s="1"/>
      <c r="DG2955" s="1"/>
      <c r="DH2955" s="1"/>
      <c r="DI2955" s="1"/>
      <c r="DJ2955" s="1"/>
      <c r="DK2955" s="1"/>
      <c r="DL2955" s="1"/>
      <c r="DM2955" s="1"/>
      <c r="DN2955" s="1"/>
      <c r="DO2955" s="1"/>
      <c r="DP2955" s="1"/>
      <c r="DQ2955" s="1"/>
      <c r="DR2955" s="1"/>
      <c r="DS2955" s="1"/>
      <c r="DT2955" s="1"/>
      <c r="DU2955" s="1"/>
      <c r="DV2955" s="1"/>
      <c r="DW2955" s="1"/>
      <c r="DX2955" s="1"/>
      <c r="DY2955" s="1"/>
      <c r="DZ2955" s="1"/>
      <c r="EA2955" s="1"/>
      <c r="EB2955" s="1"/>
      <c r="EC2955" s="1"/>
      <c r="ED2955" s="1"/>
      <c r="EE2955" s="1"/>
      <c r="EF2955" s="1"/>
      <c r="EG2955" s="1"/>
      <c r="EH2955" s="1"/>
      <c r="EI2955" s="1"/>
      <c r="EJ2955" s="1"/>
      <c r="EK2955" s="1"/>
      <c r="EL2955" s="1"/>
      <c r="EM2955" s="1"/>
      <c r="EN2955" s="1"/>
      <c r="EO2955" s="1"/>
      <c r="EP2955" s="1"/>
      <c r="EQ2955" s="1"/>
      <c r="ER2955" s="1"/>
      <c r="ES2955" s="1"/>
      <c r="ET2955" s="1"/>
      <c r="EU2955" s="1"/>
      <c r="EV2955" s="1"/>
      <c r="EW2955" s="1"/>
      <c r="EX2955" s="1"/>
      <c r="EY2955" s="1"/>
      <c r="EZ2955" s="1"/>
      <c r="FA2955" s="1"/>
      <c r="FB2955" s="1"/>
      <c r="FC2955" s="1"/>
      <c r="FD2955" s="1"/>
      <c r="FE2955" s="1"/>
      <c r="FF2955" s="1"/>
      <c r="FG2955" s="1"/>
      <c r="FH2955" s="1"/>
      <c r="FI2955" s="1"/>
      <c r="FJ2955" s="1"/>
      <c r="FK2955" s="1"/>
      <c r="FL2955" s="1"/>
      <c r="FM2955" s="1"/>
      <c r="FN2955" s="1"/>
      <c r="FO2955" s="1"/>
      <c r="FP2955" s="1"/>
      <c r="FQ2955" s="1"/>
      <c r="FR2955" s="1"/>
      <c r="FS2955" s="1"/>
      <c r="FT2955" s="1"/>
      <c r="FU2955" s="1"/>
      <c r="FV2955" s="1"/>
      <c r="FW2955" s="1"/>
      <c r="FX2955" s="1"/>
      <c r="FY2955" s="1"/>
      <c r="FZ2955" s="1"/>
      <c r="GA2955" s="1"/>
      <c r="GB2955" s="1"/>
      <c r="GC2955" s="1"/>
      <c r="GD2955" s="1"/>
      <c r="GE2955" s="1"/>
      <c r="GF2955" s="1"/>
      <c r="GG2955" s="1"/>
      <c r="GH2955" s="1"/>
      <c r="GI2955" s="1"/>
      <c r="GJ2955" s="1"/>
      <c r="GK2955"/>
      <c r="GL2955"/>
      <c r="GM2955"/>
      <c r="GN2955"/>
      <c r="GO2955"/>
      <c r="GP2955"/>
      <c r="GQ2955"/>
      <c r="GR2955"/>
      <c r="GS2955"/>
      <c r="GT2955"/>
      <c r="GU2955"/>
      <c r="GV2955"/>
      <c r="GW2955"/>
      <c r="GX2955"/>
      <c r="GY2955"/>
      <c r="GZ2955"/>
      <c r="HA2955"/>
      <c r="HB2955"/>
      <c r="HC2955"/>
      <c r="HD2955"/>
      <c r="HE2955"/>
    </row>
    <row r="2956" spans="6:213" s="19" customFormat="1" x14ac:dyDescent="0.25">
      <c r="F2956" s="20"/>
      <c r="G2956" s="20"/>
      <c r="H2956" s="20"/>
      <c r="I2956" s="20"/>
      <c r="J2956" s="21"/>
      <c r="K2956" s="21"/>
      <c r="L2956" s="20"/>
      <c r="M2956" s="20"/>
      <c r="N2956" s="22"/>
      <c r="O2956" s="22"/>
      <c r="P2956" s="22"/>
      <c r="Q2956" s="22"/>
      <c r="U2956" s="20"/>
      <c r="V2956" s="20"/>
      <c r="W2956" s="20"/>
      <c r="X2956" s="27"/>
      <c r="Y2956" s="253"/>
      <c r="Z2956" s="30"/>
      <c r="AA2956" s="30"/>
      <c r="AB2956" s="31"/>
      <c r="AC2956" s="31"/>
      <c r="AD2956" s="31"/>
      <c r="AE2956" s="31"/>
      <c r="AF2956" s="31"/>
      <c r="AG2956" s="241"/>
      <c r="AH2956" s="31"/>
      <c r="AI2956" s="31"/>
      <c r="AJ2956" s="31"/>
      <c r="AK2956" s="31"/>
      <c r="AL2956" s="120"/>
      <c r="AM2956" s="25"/>
      <c r="AN2956" s="25"/>
      <c r="AO2956" s="25"/>
      <c r="AP2956" s="25"/>
      <c r="AQ2956"/>
      <c r="AR2956" s="25"/>
      <c r="AS2956" s="31"/>
      <c r="AT2956" s="25"/>
      <c r="AU2956" s="25"/>
      <c r="AV2956" s="31"/>
      <c r="BC2956" s="1"/>
      <c r="BD2956"/>
      <c r="BE2956"/>
      <c r="BF2956" s="1"/>
      <c r="BG2956"/>
      <c r="BH2956"/>
      <c r="BI2956"/>
      <c r="BJ2956" s="1"/>
      <c r="BK2956" s="1"/>
      <c r="BL2956"/>
      <c r="BM2956" s="1"/>
      <c r="BN2956" s="1"/>
      <c r="BO2956" s="1"/>
      <c r="BP2956" s="1"/>
      <c r="BQ2956" s="1"/>
      <c r="BR2956" s="1"/>
      <c r="BS2956" s="1"/>
      <c r="BT2956" s="22"/>
      <c r="BU2956" s="1"/>
      <c r="BV2956" s="1"/>
      <c r="BW2956" s="1"/>
      <c r="BX2956" s="1"/>
      <c r="BY2956" s="1"/>
      <c r="BZ2956" s="1"/>
      <c r="CA2956" s="1"/>
      <c r="CB2956" s="1"/>
      <c r="CC2956" s="1"/>
      <c r="CD2956" s="1"/>
      <c r="CE2956" s="1"/>
      <c r="CF2956" s="1"/>
      <c r="CG2956" s="1"/>
      <c r="CH2956" s="1"/>
      <c r="CI2956" s="1"/>
      <c r="CJ2956" s="1"/>
      <c r="CK2956" s="1"/>
      <c r="CL2956" s="1"/>
      <c r="CM2956" s="1"/>
      <c r="CN2956" s="1"/>
      <c r="CO2956" s="1"/>
      <c r="CP2956" s="1"/>
      <c r="CQ2956" s="1"/>
      <c r="CR2956" s="1"/>
      <c r="CS2956" s="1"/>
      <c r="CT2956" s="1"/>
      <c r="CU2956" s="1"/>
      <c r="CV2956" s="1"/>
      <c r="CW2956" s="1"/>
      <c r="CX2956" s="1"/>
      <c r="CY2956" s="1"/>
      <c r="CZ2956" s="1"/>
      <c r="DA2956" s="1"/>
      <c r="DB2956" s="1"/>
      <c r="DC2956" s="1"/>
      <c r="DD2956" s="1"/>
      <c r="DE2956" s="1"/>
      <c r="DF2956" s="1"/>
      <c r="DG2956" s="1"/>
      <c r="DH2956" s="1"/>
      <c r="DI2956" s="1"/>
      <c r="DJ2956" s="1"/>
      <c r="DK2956" s="1"/>
      <c r="DL2956" s="1"/>
      <c r="DM2956" s="1"/>
      <c r="DN2956" s="1"/>
      <c r="DO2956" s="1"/>
      <c r="DP2956" s="1"/>
      <c r="DQ2956" s="1"/>
      <c r="DR2956" s="1"/>
      <c r="DS2956" s="1"/>
      <c r="DT2956" s="1"/>
      <c r="DU2956" s="1"/>
      <c r="DV2956" s="1"/>
      <c r="DW2956" s="1"/>
      <c r="DX2956" s="1"/>
      <c r="DY2956" s="1"/>
      <c r="DZ2956" s="1"/>
      <c r="EA2956" s="1"/>
      <c r="EB2956" s="1"/>
      <c r="EC2956" s="1"/>
      <c r="ED2956" s="1"/>
      <c r="EE2956" s="1"/>
      <c r="EF2956" s="1"/>
      <c r="EG2956" s="1"/>
      <c r="EH2956" s="1"/>
      <c r="EI2956" s="1"/>
      <c r="EJ2956" s="1"/>
      <c r="EK2956" s="1"/>
      <c r="EL2956" s="1"/>
      <c r="EM2956" s="1"/>
      <c r="EN2956" s="1"/>
      <c r="EO2956" s="1"/>
      <c r="EP2956" s="1"/>
      <c r="EQ2956" s="1"/>
      <c r="ER2956" s="1"/>
      <c r="ES2956" s="1"/>
      <c r="ET2956" s="1"/>
      <c r="EU2956" s="1"/>
      <c r="EV2956" s="1"/>
      <c r="EW2956" s="1"/>
      <c r="EX2956" s="1"/>
      <c r="EY2956" s="1"/>
      <c r="EZ2956" s="1"/>
      <c r="FA2956" s="1"/>
      <c r="FB2956" s="1"/>
      <c r="FC2956" s="1"/>
      <c r="FD2956" s="1"/>
      <c r="FE2956" s="1"/>
      <c r="FF2956" s="1"/>
      <c r="FG2956" s="1"/>
      <c r="FH2956" s="1"/>
      <c r="FI2956" s="1"/>
      <c r="FJ2956" s="1"/>
      <c r="FK2956" s="1"/>
      <c r="FL2956" s="1"/>
      <c r="FM2956" s="1"/>
      <c r="FN2956" s="1"/>
      <c r="FO2956" s="1"/>
      <c r="FP2956" s="1"/>
      <c r="FQ2956" s="1"/>
      <c r="FR2956" s="1"/>
      <c r="FS2956" s="1"/>
      <c r="FT2956" s="1"/>
      <c r="FU2956" s="1"/>
      <c r="FV2956" s="1"/>
      <c r="FW2956" s="1"/>
      <c r="FX2956" s="1"/>
      <c r="FY2956" s="1"/>
      <c r="FZ2956" s="1"/>
      <c r="GA2956" s="1"/>
      <c r="GB2956" s="1"/>
      <c r="GC2956" s="1"/>
      <c r="GD2956" s="1"/>
      <c r="GE2956" s="1"/>
      <c r="GF2956" s="1"/>
      <c r="GG2956" s="1"/>
      <c r="GH2956" s="1"/>
      <c r="GI2956" s="1"/>
      <c r="GJ2956" s="1"/>
      <c r="GK2956"/>
      <c r="GL2956"/>
      <c r="GM2956"/>
      <c r="GN2956"/>
      <c r="GO2956"/>
      <c r="GP2956"/>
      <c r="GQ2956"/>
      <c r="GR2956"/>
      <c r="GS2956"/>
      <c r="GT2956"/>
      <c r="GU2956"/>
      <c r="GV2956"/>
      <c r="GW2956"/>
      <c r="GX2956"/>
      <c r="GY2956"/>
      <c r="GZ2956"/>
      <c r="HA2956"/>
      <c r="HB2956"/>
      <c r="HC2956"/>
      <c r="HD2956"/>
      <c r="HE2956"/>
    </row>
    <row r="2957" spans="6:213" s="19" customFormat="1" x14ac:dyDescent="0.25">
      <c r="F2957" s="20"/>
      <c r="G2957" s="20"/>
      <c r="H2957" s="20"/>
      <c r="I2957" s="20"/>
      <c r="J2957" s="21"/>
      <c r="K2957" s="21"/>
      <c r="L2957" s="20"/>
      <c r="M2957" s="20"/>
      <c r="N2957" s="22"/>
      <c r="O2957" s="22"/>
      <c r="P2957" s="22"/>
      <c r="Q2957" s="22"/>
      <c r="U2957" s="20"/>
      <c r="V2957" s="20"/>
      <c r="W2957" s="20"/>
      <c r="X2957" s="27"/>
      <c r="Y2957" s="253"/>
      <c r="Z2957" s="30"/>
      <c r="AA2957" s="30"/>
      <c r="AB2957" s="31"/>
      <c r="AC2957" s="31"/>
      <c r="AD2957" s="31"/>
      <c r="AE2957" s="31"/>
      <c r="AF2957" s="31"/>
      <c r="AG2957" s="241"/>
      <c r="AH2957" s="31"/>
      <c r="AI2957" s="31"/>
      <c r="AJ2957" s="31"/>
      <c r="AK2957" s="31"/>
      <c r="AL2957" s="120"/>
      <c r="AM2957" s="25"/>
      <c r="AN2957" s="25"/>
      <c r="AO2957" s="25"/>
      <c r="AP2957" s="25"/>
      <c r="AQ2957"/>
      <c r="AR2957" s="25"/>
      <c r="AS2957" s="31"/>
      <c r="AT2957" s="25"/>
      <c r="AU2957" s="25"/>
      <c r="AV2957" s="31"/>
      <c r="BC2957" s="1"/>
      <c r="BD2957"/>
      <c r="BE2957"/>
      <c r="BF2957" s="1"/>
      <c r="BG2957"/>
      <c r="BH2957"/>
      <c r="BI2957"/>
      <c r="BJ2957" s="1"/>
      <c r="BK2957" s="1"/>
      <c r="BL2957"/>
      <c r="BM2957" s="1"/>
      <c r="BN2957" s="1"/>
      <c r="BO2957" s="1"/>
      <c r="BP2957" s="1"/>
      <c r="BQ2957" s="1"/>
      <c r="BR2957" s="1"/>
      <c r="BS2957" s="1"/>
      <c r="BT2957" s="22"/>
      <c r="BU2957" s="1"/>
      <c r="BV2957" s="1"/>
      <c r="BW2957" s="1"/>
      <c r="BX2957" s="1"/>
      <c r="BY2957" s="1"/>
      <c r="BZ2957" s="1"/>
      <c r="CA2957" s="1"/>
      <c r="CB2957" s="1"/>
      <c r="CC2957" s="1"/>
      <c r="CD2957" s="1"/>
      <c r="CE2957" s="1"/>
      <c r="CF2957" s="1"/>
      <c r="CG2957" s="1"/>
      <c r="CH2957" s="1"/>
      <c r="CI2957" s="1"/>
      <c r="CJ2957" s="1"/>
      <c r="CK2957" s="1"/>
      <c r="CL2957" s="1"/>
      <c r="CM2957" s="1"/>
      <c r="CN2957" s="1"/>
      <c r="CO2957" s="1"/>
      <c r="CP2957" s="1"/>
      <c r="CQ2957" s="1"/>
      <c r="CR2957" s="1"/>
      <c r="CS2957" s="1"/>
      <c r="CT2957" s="1"/>
      <c r="CU2957" s="1"/>
      <c r="CV2957" s="1"/>
      <c r="CW2957" s="1"/>
      <c r="CX2957" s="1"/>
      <c r="CY2957" s="1"/>
      <c r="CZ2957" s="1"/>
      <c r="DA2957" s="1"/>
      <c r="DB2957" s="1"/>
      <c r="DC2957" s="1"/>
      <c r="DD2957" s="1"/>
      <c r="DE2957" s="1"/>
      <c r="DF2957" s="1"/>
      <c r="DG2957" s="1"/>
      <c r="DH2957" s="1"/>
      <c r="DI2957" s="1"/>
      <c r="DJ2957" s="1"/>
      <c r="DK2957" s="1"/>
      <c r="DL2957" s="1"/>
      <c r="DM2957" s="1"/>
      <c r="DN2957" s="1"/>
      <c r="DO2957" s="1"/>
      <c r="DP2957" s="1"/>
      <c r="DQ2957" s="1"/>
      <c r="DR2957" s="1"/>
      <c r="DS2957" s="1"/>
      <c r="DT2957" s="1"/>
      <c r="DU2957" s="1"/>
      <c r="DV2957" s="1"/>
      <c r="DW2957" s="1"/>
      <c r="DX2957" s="1"/>
      <c r="DY2957" s="1"/>
      <c r="DZ2957" s="1"/>
      <c r="EA2957" s="1"/>
      <c r="EB2957" s="1"/>
      <c r="EC2957" s="1"/>
      <c r="ED2957" s="1"/>
      <c r="EE2957" s="1"/>
      <c r="EF2957" s="1"/>
      <c r="EG2957" s="1"/>
      <c r="EH2957" s="1"/>
      <c r="EI2957" s="1"/>
      <c r="EJ2957" s="1"/>
      <c r="EK2957" s="1"/>
      <c r="EL2957" s="1"/>
      <c r="EM2957" s="1"/>
      <c r="EN2957" s="1"/>
      <c r="EO2957" s="1"/>
      <c r="EP2957" s="1"/>
      <c r="EQ2957" s="1"/>
      <c r="ER2957" s="1"/>
      <c r="ES2957" s="1"/>
      <c r="ET2957" s="1"/>
      <c r="EU2957" s="1"/>
      <c r="EV2957" s="1"/>
      <c r="EW2957" s="1"/>
      <c r="EX2957" s="1"/>
      <c r="EY2957" s="1"/>
      <c r="EZ2957" s="1"/>
      <c r="FA2957" s="1"/>
      <c r="FB2957" s="1"/>
      <c r="FC2957" s="1"/>
      <c r="FD2957" s="1"/>
      <c r="FE2957" s="1"/>
      <c r="FF2957" s="1"/>
      <c r="FG2957" s="1"/>
      <c r="FH2957" s="1"/>
      <c r="FI2957" s="1"/>
      <c r="FJ2957" s="1"/>
      <c r="FK2957" s="1"/>
      <c r="FL2957" s="1"/>
      <c r="FM2957" s="1"/>
      <c r="FN2957" s="1"/>
      <c r="FO2957" s="1"/>
      <c r="FP2957" s="1"/>
      <c r="FQ2957" s="1"/>
      <c r="FR2957" s="1"/>
      <c r="FS2957" s="1"/>
      <c r="FT2957" s="1"/>
      <c r="FU2957" s="1"/>
      <c r="FV2957" s="1"/>
      <c r="FW2957" s="1"/>
      <c r="FX2957" s="1"/>
      <c r="FY2957" s="1"/>
      <c r="FZ2957" s="1"/>
      <c r="GA2957" s="1"/>
      <c r="GB2957" s="1"/>
      <c r="GC2957" s="1"/>
      <c r="GD2957" s="1"/>
      <c r="GE2957" s="1"/>
      <c r="GF2957" s="1"/>
      <c r="GG2957" s="1"/>
      <c r="GH2957" s="1"/>
      <c r="GI2957" s="1"/>
      <c r="GJ2957" s="1"/>
      <c r="GK2957"/>
      <c r="GL2957"/>
      <c r="GM2957"/>
      <c r="GN2957"/>
      <c r="GO2957"/>
      <c r="GP2957"/>
      <c r="GQ2957"/>
      <c r="GR2957"/>
      <c r="GS2957"/>
      <c r="GT2957"/>
      <c r="GU2957"/>
      <c r="GV2957"/>
      <c r="GW2957"/>
      <c r="GX2957"/>
      <c r="GY2957"/>
      <c r="GZ2957"/>
      <c r="HA2957"/>
      <c r="HB2957"/>
      <c r="HC2957"/>
      <c r="HD2957"/>
      <c r="HE2957"/>
    </row>
    <row r="2958" spans="6:213" s="19" customFormat="1" x14ac:dyDescent="0.25">
      <c r="F2958" s="20"/>
      <c r="G2958" s="20"/>
      <c r="H2958" s="20"/>
      <c r="I2958" s="20"/>
      <c r="J2958" s="21"/>
      <c r="K2958" s="21"/>
      <c r="L2958" s="20"/>
      <c r="M2958" s="20"/>
      <c r="N2958" s="22"/>
      <c r="O2958" s="22"/>
      <c r="P2958" s="22"/>
      <c r="Q2958" s="22"/>
      <c r="U2958" s="20"/>
      <c r="V2958" s="20"/>
      <c r="W2958" s="20"/>
      <c r="X2958" s="27"/>
      <c r="Y2958" s="253"/>
      <c r="Z2958" s="30"/>
      <c r="AA2958" s="30"/>
      <c r="AB2958" s="31"/>
      <c r="AC2958" s="31"/>
      <c r="AD2958" s="31"/>
      <c r="AE2958" s="31"/>
      <c r="AF2958" s="31"/>
      <c r="AG2958" s="241"/>
      <c r="AH2958" s="31"/>
      <c r="AI2958" s="31"/>
      <c r="AJ2958" s="31"/>
      <c r="AK2958" s="31"/>
      <c r="AL2958" s="120"/>
      <c r="AM2958" s="25"/>
      <c r="AN2958" s="25"/>
      <c r="AO2958" s="25"/>
      <c r="AP2958" s="25"/>
      <c r="AQ2958"/>
      <c r="AR2958" s="25"/>
      <c r="AS2958" s="31"/>
      <c r="AT2958" s="25"/>
      <c r="AU2958" s="25"/>
      <c r="AV2958" s="31"/>
      <c r="BC2958" s="1"/>
      <c r="BD2958"/>
      <c r="BE2958"/>
      <c r="BF2958" s="1"/>
      <c r="BG2958"/>
      <c r="BH2958"/>
      <c r="BI2958"/>
      <c r="BJ2958" s="1"/>
      <c r="BK2958" s="1"/>
      <c r="BL2958"/>
      <c r="BM2958" s="1"/>
      <c r="BN2958" s="1"/>
      <c r="BO2958" s="1"/>
      <c r="BP2958" s="1"/>
      <c r="BQ2958" s="1"/>
      <c r="BR2958" s="1"/>
      <c r="BS2958" s="1"/>
      <c r="BT2958" s="22"/>
      <c r="BU2958" s="1"/>
      <c r="BV2958" s="1"/>
      <c r="BW2958" s="1"/>
      <c r="BX2958" s="1"/>
      <c r="BY2958" s="1"/>
      <c r="BZ2958" s="1"/>
      <c r="CA2958" s="1"/>
      <c r="CB2958" s="1"/>
      <c r="CC2958" s="1"/>
      <c r="CD2958" s="1"/>
      <c r="CE2958" s="1"/>
      <c r="CF2958" s="1"/>
      <c r="CG2958" s="1"/>
      <c r="CH2958" s="1"/>
      <c r="CI2958" s="1"/>
      <c r="CJ2958" s="1"/>
      <c r="CK2958" s="1"/>
      <c r="CL2958" s="1"/>
      <c r="CM2958" s="1"/>
      <c r="CN2958" s="1"/>
      <c r="CO2958" s="1"/>
      <c r="CP2958" s="1"/>
      <c r="CQ2958" s="1"/>
      <c r="CR2958" s="1"/>
      <c r="CS2958" s="1"/>
      <c r="CT2958" s="1"/>
      <c r="CU2958" s="1"/>
      <c r="CV2958" s="1"/>
      <c r="CW2958" s="1"/>
      <c r="CX2958" s="1"/>
      <c r="CY2958" s="1"/>
      <c r="CZ2958" s="1"/>
      <c r="DA2958" s="1"/>
      <c r="DB2958" s="1"/>
      <c r="DC2958" s="1"/>
      <c r="DD2958" s="1"/>
      <c r="DE2958" s="1"/>
      <c r="DF2958" s="1"/>
      <c r="DG2958" s="1"/>
      <c r="DH2958" s="1"/>
      <c r="DI2958" s="1"/>
      <c r="DJ2958" s="1"/>
      <c r="DK2958" s="1"/>
      <c r="DL2958" s="1"/>
      <c r="DM2958" s="1"/>
      <c r="DN2958" s="1"/>
      <c r="DO2958" s="1"/>
      <c r="DP2958" s="1"/>
      <c r="DQ2958" s="1"/>
      <c r="DR2958" s="1"/>
      <c r="DS2958" s="1"/>
      <c r="DT2958" s="1"/>
      <c r="DU2958" s="1"/>
      <c r="DV2958" s="1"/>
      <c r="DW2958" s="1"/>
      <c r="DX2958" s="1"/>
      <c r="DY2958" s="1"/>
      <c r="DZ2958" s="1"/>
      <c r="EA2958" s="1"/>
      <c r="EB2958" s="1"/>
      <c r="EC2958" s="1"/>
      <c r="ED2958" s="1"/>
      <c r="EE2958" s="1"/>
      <c r="EF2958" s="1"/>
      <c r="EG2958" s="1"/>
      <c r="EH2958" s="1"/>
      <c r="EI2958" s="1"/>
      <c r="EJ2958" s="1"/>
      <c r="EK2958" s="1"/>
      <c r="EL2958" s="1"/>
      <c r="EM2958" s="1"/>
      <c r="EN2958" s="1"/>
      <c r="EO2958" s="1"/>
      <c r="EP2958" s="1"/>
      <c r="EQ2958" s="1"/>
      <c r="ER2958" s="1"/>
      <c r="ES2958" s="1"/>
      <c r="ET2958" s="1"/>
      <c r="EU2958" s="1"/>
      <c r="EV2958" s="1"/>
      <c r="EW2958" s="1"/>
      <c r="EX2958" s="1"/>
      <c r="EY2958" s="1"/>
      <c r="EZ2958" s="1"/>
      <c r="FA2958" s="1"/>
      <c r="FB2958" s="1"/>
      <c r="FC2958" s="1"/>
      <c r="FD2958" s="1"/>
      <c r="FE2958" s="1"/>
      <c r="FF2958" s="1"/>
      <c r="FG2958" s="1"/>
      <c r="FH2958" s="1"/>
      <c r="FI2958" s="1"/>
      <c r="FJ2958" s="1"/>
      <c r="FK2958" s="1"/>
      <c r="FL2958" s="1"/>
      <c r="FM2958" s="1"/>
      <c r="FN2958" s="1"/>
      <c r="FO2958" s="1"/>
      <c r="FP2958" s="1"/>
      <c r="FQ2958" s="1"/>
      <c r="FR2958" s="1"/>
      <c r="FS2958" s="1"/>
      <c r="FT2958" s="1"/>
      <c r="FU2958" s="1"/>
      <c r="FV2958" s="1"/>
      <c r="FW2958" s="1"/>
      <c r="FX2958" s="1"/>
      <c r="FY2958" s="1"/>
      <c r="FZ2958" s="1"/>
      <c r="GA2958" s="1"/>
      <c r="GB2958" s="1"/>
      <c r="GC2958" s="1"/>
      <c r="GD2958" s="1"/>
      <c r="GE2958" s="1"/>
      <c r="GF2958" s="1"/>
      <c r="GG2958" s="1"/>
      <c r="GH2958" s="1"/>
      <c r="GI2958" s="1"/>
      <c r="GJ2958" s="1"/>
      <c r="GK2958"/>
      <c r="GL2958"/>
      <c r="GM2958"/>
      <c r="GN2958"/>
      <c r="GO2958"/>
      <c r="GP2958"/>
      <c r="GQ2958"/>
      <c r="GR2958"/>
      <c r="GS2958"/>
      <c r="GT2958"/>
      <c r="GU2958"/>
      <c r="GV2958"/>
      <c r="GW2958"/>
      <c r="GX2958"/>
      <c r="GY2958"/>
      <c r="GZ2958"/>
      <c r="HA2958"/>
      <c r="HB2958"/>
      <c r="HC2958"/>
      <c r="HD2958"/>
      <c r="HE2958"/>
    </row>
    <row r="2959" spans="6:213" s="19" customFormat="1" x14ac:dyDescent="0.25">
      <c r="F2959" s="20"/>
      <c r="G2959" s="20"/>
      <c r="H2959" s="20"/>
      <c r="I2959" s="20"/>
      <c r="J2959" s="21"/>
      <c r="K2959" s="21"/>
      <c r="L2959" s="20"/>
      <c r="M2959" s="20"/>
      <c r="N2959" s="22"/>
      <c r="O2959" s="22"/>
      <c r="P2959" s="22"/>
      <c r="Q2959" s="22"/>
      <c r="U2959" s="20"/>
      <c r="V2959" s="20"/>
      <c r="W2959" s="20"/>
      <c r="X2959" s="27"/>
      <c r="Y2959" s="253"/>
      <c r="Z2959" s="30"/>
      <c r="AA2959" s="30"/>
      <c r="AB2959" s="31"/>
      <c r="AC2959" s="31"/>
      <c r="AD2959" s="31"/>
      <c r="AE2959" s="31"/>
      <c r="AF2959" s="31"/>
      <c r="AG2959" s="241"/>
      <c r="AH2959" s="31"/>
      <c r="AI2959" s="31"/>
      <c r="AJ2959" s="31"/>
      <c r="AK2959" s="31"/>
      <c r="AL2959" s="120"/>
      <c r="AM2959" s="25"/>
      <c r="AN2959" s="25"/>
      <c r="AO2959" s="25"/>
      <c r="AP2959" s="25"/>
      <c r="AQ2959"/>
      <c r="AR2959" s="25"/>
      <c r="AS2959" s="31"/>
      <c r="AT2959" s="25"/>
      <c r="AU2959" s="25"/>
      <c r="AV2959" s="31"/>
      <c r="BC2959" s="1"/>
      <c r="BD2959"/>
      <c r="BE2959"/>
      <c r="BF2959" s="1"/>
      <c r="BG2959"/>
      <c r="BH2959"/>
      <c r="BI2959"/>
      <c r="BJ2959" s="1"/>
      <c r="BK2959" s="1"/>
      <c r="BL2959"/>
      <c r="BM2959" s="1"/>
      <c r="BN2959" s="1"/>
      <c r="BO2959" s="1"/>
      <c r="BP2959" s="1"/>
      <c r="BQ2959" s="1"/>
      <c r="BR2959" s="1"/>
      <c r="BS2959" s="1"/>
      <c r="BT2959" s="22"/>
      <c r="BU2959" s="1"/>
      <c r="BV2959" s="1"/>
      <c r="BW2959" s="1"/>
      <c r="BX2959" s="1"/>
      <c r="BY2959" s="1"/>
      <c r="BZ2959" s="1"/>
      <c r="CA2959" s="1"/>
      <c r="CB2959" s="1"/>
      <c r="CC2959" s="1"/>
      <c r="CD2959" s="1"/>
      <c r="CE2959" s="1"/>
      <c r="CF2959" s="1"/>
      <c r="CG2959" s="1"/>
      <c r="CH2959" s="1"/>
      <c r="CI2959" s="1"/>
      <c r="CJ2959" s="1"/>
      <c r="CK2959" s="1"/>
      <c r="CL2959" s="1"/>
      <c r="CM2959" s="1"/>
      <c r="CN2959" s="1"/>
      <c r="CO2959" s="1"/>
      <c r="CP2959" s="1"/>
      <c r="CQ2959" s="1"/>
      <c r="CR2959" s="1"/>
      <c r="CS2959" s="1"/>
      <c r="CT2959" s="1"/>
      <c r="CU2959" s="1"/>
      <c r="CV2959" s="1"/>
      <c r="CW2959" s="1"/>
      <c r="CX2959" s="1"/>
      <c r="CY2959" s="1"/>
      <c r="CZ2959" s="1"/>
      <c r="DA2959" s="1"/>
      <c r="DB2959" s="1"/>
      <c r="DC2959" s="1"/>
      <c r="DD2959" s="1"/>
      <c r="DE2959" s="1"/>
      <c r="DF2959" s="1"/>
      <c r="DG2959" s="1"/>
      <c r="DH2959" s="1"/>
      <c r="DI2959" s="1"/>
      <c r="DJ2959" s="1"/>
      <c r="DK2959" s="1"/>
      <c r="DL2959" s="1"/>
      <c r="DM2959" s="1"/>
      <c r="DN2959" s="1"/>
      <c r="DO2959" s="1"/>
      <c r="DP2959" s="1"/>
      <c r="DQ2959" s="1"/>
      <c r="DR2959" s="1"/>
      <c r="DS2959" s="1"/>
      <c r="DT2959" s="1"/>
      <c r="DU2959" s="1"/>
      <c r="DV2959" s="1"/>
      <c r="DW2959" s="1"/>
      <c r="DX2959" s="1"/>
      <c r="DY2959" s="1"/>
      <c r="DZ2959" s="1"/>
      <c r="EA2959" s="1"/>
      <c r="EB2959" s="1"/>
      <c r="EC2959" s="1"/>
      <c r="ED2959" s="1"/>
      <c r="EE2959" s="1"/>
      <c r="EF2959" s="1"/>
      <c r="EG2959" s="1"/>
      <c r="EH2959" s="1"/>
      <c r="EI2959" s="1"/>
      <c r="EJ2959" s="1"/>
      <c r="EK2959" s="1"/>
      <c r="EL2959" s="1"/>
      <c r="EM2959" s="1"/>
      <c r="EN2959" s="1"/>
      <c r="EO2959" s="1"/>
      <c r="EP2959" s="1"/>
      <c r="EQ2959" s="1"/>
      <c r="ER2959" s="1"/>
      <c r="ES2959" s="1"/>
      <c r="ET2959" s="1"/>
      <c r="EU2959" s="1"/>
      <c r="EV2959" s="1"/>
      <c r="EW2959" s="1"/>
      <c r="EX2959" s="1"/>
      <c r="EY2959" s="1"/>
      <c r="EZ2959" s="1"/>
      <c r="FA2959" s="1"/>
      <c r="FB2959" s="1"/>
      <c r="FC2959" s="1"/>
      <c r="FD2959" s="1"/>
      <c r="FE2959" s="1"/>
      <c r="FF2959" s="1"/>
      <c r="FG2959" s="1"/>
      <c r="FH2959" s="1"/>
      <c r="FI2959" s="1"/>
      <c r="FJ2959" s="1"/>
      <c r="FK2959" s="1"/>
      <c r="FL2959" s="1"/>
      <c r="FM2959" s="1"/>
      <c r="FN2959" s="1"/>
      <c r="FO2959" s="1"/>
      <c r="FP2959" s="1"/>
      <c r="FQ2959" s="1"/>
      <c r="FR2959" s="1"/>
      <c r="FS2959" s="1"/>
      <c r="FT2959" s="1"/>
      <c r="FU2959" s="1"/>
      <c r="FV2959" s="1"/>
      <c r="FW2959" s="1"/>
      <c r="FX2959" s="1"/>
      <c r="FY2959" s="1"/>
      <c r="FZ2959" s="1"/>
      <c r="GA2959" s="1"/>
      <c r="GB2959" s="1"/>
      <c r="GC2959" s="1"/>
      <c r="GD2959" s="1"/>
      <c r="GE2959" s="1"/>
      <c r="GF2959" s="1"/>
      <c r="GG2959" s="1"/>
      <c r="GH2959" s="1"/>
      <c r="GI2959" s="1"/>
      <c r="GJ2959" s="1"/>
      <c r="GK2959"/>
      <c r="GL2959"/>
      <c r="GM2959"/>
      <c r="GN2959"/>
      <c r="GO2959"/>
      <c r="GP2959"/>
      <c r="GQ2959"/>
      <c r="GR2959"/>
      <c r="GS2959"/>
      <c r="GT2959"/>
      <c r="GU2959"/>
      <c r="GV2959"/>
      <c r="GW2959"/>
      <c r="GX2959"/>
      <c r="GY2959"/>
      <c r="GZ2959"/>
      <c r="HA2959"/>
      <c r="HB2959"/>
      <c r="HC2959"/>
      <c r="HD2959"/>
      <c r="HE2959"/>
    </row>
    <row r="2960" spans="6:213" s="19" customFormat="1" x14ac:dyDescent="0.25">
      <c r="F2960" s="20"/>
      <c r="G2960" s="20"/>
      <c r="H2960" s="20"/>
      <c r="I2960" s="20"/>
      <c r="J2960" s="21"/>
      <c r="K2960" s="21"/>
      <c r="L2960" s="20"/>
      <c r="M2960" s="20"/>
      <c r="N2960" s="22"/>
      <c r="O2960" s="22"/>
      <c r="P2960" s="22"/>
      <c r="Q2960" s="22"/>
      <c r="U2960" s="20"/>
      <c r="V2960" s="20"/>
      <c r="W2960" s="20"/>
      <c r="X2960" s="27"/>
      <c r="Y2960" s="253"/>
      <c r="Z2960" s="30"/>
      <c r="AA2960" s="30"/>
      <c r="AB2960" s="31"/>
      <c r="AC2960" s="31"/>
      <c r="AD2960" s="31"/>
      <c r="AE2960" s="31"/>
      <c r="AF2960" s="31"/>
      <c r="AG2960" s="241"/>
      <c r="AH2960" s="31"/>
      <c r="AI2960" s="31"/>
      <c r="AJ2960" s="31"/>
      <c r="AK2960" s="31"/>
      <c r="AL2960" s="120"/>
      <c r="AM2960" s="25"/>
      <c r="AN2960" s="25"/>
      <c r="AO2960" s="25"/>
      <c r="AP2960" s="25"/>
      <c r="AQ2960"/>
      <c r="AR2960" s="25"/>
      <c r="AS2960" s="31"/>
      <c r="AT2960" s="25"/>
      <c r="AU2960" s="25"/>
      <c r="AV2960" s="31"/>
      <c r="BC2960" s="1"/>
      <c r="BD2960"/>
      <c r="BE2960"/>
      <c r="BF2960" s="1"/>
      <c r="BG2960"/>
      <c r="BH2960"/>
      <c r="BI2960"/>
      <c r="BJ2960" s="1"/>
      <c r="BK2960" s="1"/>
      <c r="BL2960"/>
      <c r="BM2960" s="1"/>
      <c r="BN2960" s="1"/>
      <c r="BO2960" s="1"/>
      <c r="BP2960" s="1"/>
      <c r="BQ2960" s="1"/>
      <c r="BR2960" s="1"/>
      <c r="BS2960" s="1"/>
      <c r="BT2960" s="22"/>
      <c r="BU2960" s="1"/>
      <c r="BV2960" s="1"/>
      <c r="BW2960" s="1"/>
      <c r="BX2960" s="1"/>
      <c r="BY2960" s="1"/>
      <c r="BZ2960" s="1"/>
      <c r="CA2960" s="1"/>
      <c r="CB2960" s="1"/>
      <c r="CC2960" s="1"/>
      <c r="CD2960" s="1"/>
      <c r="CE2960" s="1"/>
      <c r="CF2960" s="1"/>
      <c r="CG2960" s="1"/>
      <c r="CH2960" s="1"/>
      <c r="CI2960" s="1"/>
      <c r="CJ2960" s="1"/>
      <c r="CK2960" s="1"/>
      <c r="CL2960" s="1"/>
      <c r="CM2960" s="1"/>
      <c r="CN2960" s="1"/>
      <c r="CO2960" s="1"/>
      <c r="CP2960" s="1"/>
      <c r="CQ2960" s="1"/>
      <c r="CR2960" s="1"/>
      <c r="CS2960" s="1"/>
      <c r="CT2960" s="1"/>
      <c r="CU2960" s="1"/>
      <c r="CV2960" s="1"/>
      <c r="CW2960" s="1"/>
      <c r="CX2960" s="1"/>
      <c r="CY2960" s="1"/>
      <c r="CZ2960" s="1"/>
      <c r="DA2960" s="1"/>
      <c r="DB2960" s="1"/>
      <c r="DC2960" s="1"/>
      <c r="DD2960" s="1"/>
      <c r="DE2960" s="1"/>
      <c r="DF2960" s="1"/>
      <c r="DG2960" s="1"/>
      <c r="DH2960" s="1"/>
      <c r="DI2960" s="1"/>
      <c r="DJ2960" s="1"/>
      <c r="DK2960" s="1"/>
      <c r="DL2960" s="1"/>
      <c r="DM2960" s="1"/>
      <c r="DN2960" s="1"/>
      <c r="DO2960" s="1"/>
      <c r="DP2960" s="1"/>
      <c r="DQ2960" s="1"/>
      <c r="DR2960" s="1"/>
      <c r="DS2960" s="1"/>
      <c r="DT2960" s="1"/>
      <c r="DU2960" s="1"/>
      <c r="DV2960" s="1"/>
      <c r="DW2960" s="1"/>
      <c r="DX2960" s="1"/>
      <c r="DY2960" s="1"/>
      <c r="DZ2960" s="1"/>
      <c r="EA2960" s="1"/>
      <c r="EB2960" s="1"/>
      <c r="EC2960" s="1"/>
      <c r="ED2960" s="1"/>
      <c r="EE2960" s="1"/>
      <c r="EF2960" s="1"/>
      <c r="EG2960" s="1"/>
      <c r="EH2960" s="1"/>
      <c r="EI2960" s="1"/>
      <c r="EJ2960" s="1"/>
      <c r="EK2960" s="1"/>
      <c r="EL2960" s="1"/>
      <c r="EM2960" s="1"/>
      <c r="EN2960" s="1"/>
      <c r="EO2960" s="1"/>
      <c r="EP2960" s="1"/>
      <c r="EQ2960" s="1"/>
      <c r="ER2960" s="1"/>
      <c r="ES2960" s="1"/>
      <c r="ET2960" s="1"/>
      <c r="EU2960" s="1"/>
      <c r="EV2960" s="1"/>
      <c r="EW2960" s="1"/>
      <c r="EX2960" s="1"/>
      <c r="EY2960" s="1"/>
      <c r="EZ2960" s="1"/>
      <c r="FA2960" s="1"/>
      <c r="FB2960" s="1"/>
      <c r="FC2960" s="1"/>
      <c r="FD2960" s="1"/>
      <c r="FE2960" s="1"/>
      <c r="FF2960" s="1"/>
      <c r="FG2960" s="1"/>
      <c r="FH2960" s="1"/>
      <c r="FI2960" s="1"/>
      <c r="FJ2960" s="1"/>
      <c r="FK2960" s="1"/>
      <c r="FL2960" s="1"/>
      <c r="FM2960" s="1"/>
      <c r="FN2960" s="1"/>
      <c r="FO2960" s="1"/>
      <c r="FP2960" s="1"/>
      <c r="FQ2960" s="1"/>
      <c r="FR2960" s="1"/>
      <c r="FS2960" s="1"/>
      <c r="FT2960" s="1"/>
      <c r="FU2960" s="1"/>
      <c r="FV2960" s="1"/>
      <c r="FW2960" s="1"/>
      <c r="FX2960" s="1"/>
      <c r="FY2960" s="1"/>
      <c r="FZ2960" s="1"/>
      <c r="GA2960" s="1"/>
      <c r="GB2960" s="1"/>
      <c r="GC2960" s="1"/>
      <c r="GD2960" s="1"/>
      <c r="GE2960" s="1"/>
      <c r="GF2960" s="1"/>
      <c r="GG2960" s="1"/>
      <c r="GH2960" s="1"/>
      <c r="GI2960" s="1"/>
      <c r="GJ2960" s="1"/>
      <c r="GK2960"/>
      <c r="GL2960"/>
      <c r="GM2960"/>
      <c r="GN2960"/>
      <c r="GO2960"/>
      <c r="GP2960"/>
      <c r="GQ2960"/>
      <c r="GR2960"/>
      <c r="GS2960"/>
      <c r="GT2960"/>
      <c r="GU2960"/>
      <c r="GV2960"/>
      <c r="GW2960"/>
      <c r="GX2960"/>
      <c r="GY2960"/>
      <c r="GZ2960"/>
      <c r="HA2960"/>
      <c r="HB2960"/>
      <c r="HC2960"/>
      <c r="HD2960"/>
      <c r="HE2960"/>
    </row>
    <row r="2961" spans="6:213" s="19" customFormat="1" x14ac:dyDescent="0.25">
      <c r="F2961" s="20"/>
      <c r="G2961" s="20"/>
      <c r="H2961" s="20"/>
      <c r="I2961" s="20"/>
      <c r="J2961" s="21"/>
      <c r="K2961" s="21"/>
      <c r="L2961" s="20"/>
      <c r="M2961" s="20"/>
      <c r="N2961" s="22"/>
      <c r="O2961" s="22"/>
      <c r="P2961" s="22"/>
      <c r="Q2961" s="22"/>
      <c r="U2961" s="20"/>
      <c r="V2961" s="20"/>
      <c r="W2961" s="20"/>
      <c r="X2961" s="27"/>
      <c r="Y2961" s="253"/>
      <c r="Z2961" s="30"/>
      <c r="AA2961" s="30"/>
      <c r="AB2961" s="31"/>
      <c r="AC2961" s="31"/>
      <c r="AD2961" s="31"/>
      <c r="AE2961" s="31"/>
      <c r="AF2961" s="31"/>
      <c r="AG2961" s="241"/>
      <c r="AH2961" s="31"/>
      <c r="AI2961" s="31"/>
      <c r="AJ2961" s="31"/>
      <c r="AK2961" s="31"/>
      <c r="AL2961" s="120"/>
      <c r="AM2961" s="25"/>
      <c r="AN2961" s="25"/>
      <c r="AO2961" s="25"/>
      <c r="AP2961" s="25"/>
      <c r="AQ2961"/>
      <c r="AR2961" s="25"/>
      <c r="AS2961" s="31"/>
      <c r="AT2961" s="25"/>
      <c r="AU2961" s="25"/>
      <c r="AV2961" s="31"/>
      <c r="BC2961" s="1"/>
      <c r="BD2961"/>
      <c r="BE2961"/>
      <c r="BF2961" s="1"/>
      <c r="BG2961"/>
      <c r="BH2961"/>
      <c r="BI2961"/>
      <c r="BJ2961" s="1"/>
      <c r="BK2961" s="1"/>
      <c r="BL2961"/>
      <c r="BM2961" s="1"/>
      <c r="BN2961" s="1"/>
      <c r="BO2961" s="1"/>
      <c r="BP2961" s="1"/>
      <c r="BQ2961" s="1"/>
      <c r="BR2961" s="1"/>
      <c r="BS2961" s="1"/>
      <c r="BT2961" s="22"/>
      <c r="BU2961" s="1"/>
      <c r="BV2961" s="1"/>
      <c r="BW2961" s="1"/>
      <c r="BX2961" s="1"/>
      <c r="BY2961" s="1"/>
      <c r="BZ2961" s="1"/>
      <c r="CA2961" s="1"/>
      <c r="CB2961" s="1"/>
      <c r="CC2961" s="1"/>
      <c r="CD2961" s="1"/>
      <c r="CE2961" s="1"/>
      <c r="CF2961" s="1"/>
      <c r="CG2961" s="1"/>
      <c r="CH2961" s="1"/>
      <c r="CI2961" s="1"/>
      <c r="CJ2961" s="1"/>
      <c r="CK2961" s="1"/>
      <c r="CL2961" s="1"/>
      <c r="CM2961" s="1"/>
      <c r="CN2961" s="1"/>
      <c r="CO2961" s="1"/>
      <c r="CP2961" s="1"/>
      <c r="CQ2961" s="1"/>
      <c r="CR2961" s="1"/>
      <c r="CS2961" s="1"/>
      <c r="CT2961" s="1"/>
      <c r="CU2961" s="1"/>
      <c r="CV2961" s="1"/>
      <c r="CW2961" s="1"/>
      <c r="CX2961" s="1"/>
      <c r="CY2961" s="1"/>
      <c r="CZ2961" s="1"/>
      <c r="DA2961" s="1"/>
      <c r="DB2961" s="1"/>
      <c r="DC2961" s="1"/>
      <c r="DD2961" s="1"/>
      <c r="DE2961" s="1"/>
      <c r="DF2961" s="1"/>
      <c r="DG2961" s="1"/>
      <c r="DH2961" s="1"/>
      <c r="DI2961" s="1"/>
      <c r="DJ2961" s="1"/>
      <c r="DK2961" s="1"/>
      <c r="DL2961" s="1"/>
      <c r="DM2961" s="1"/>
      <c r="DN2961" s="1"/>
      <c r="DO2961" s="1"/>
      <c r="DP2961" s="1"/>
      <c r="DQ2961" s="1"/>
      <c r="DR2961" s="1"/>
      <c r="DS2961" s="1"/>
      <c r="DT2961" s="1"/>
      <c r="DU2961" s="1"/>
      <c r="DV2961" s="1"/>
      <c r="DW2961" s="1"/>
      <c r="DX2961" s="1"/>
      <c r="DY2961" s="1"/>
      <c r="DZ2961" s="1"/>
      <c r="EA2961" s="1"/>
      <c r="EB2961" s="1"/>
      <c r="EC2961" s="1"/>
      <c r="ED2961" s="1"/>
      <c r="EE2961" s="1"/>
      <c r="EF2961" s="1"/>
      <c r="EG2961" s="1"/>
      <c r="EH2961" s="1"/>
      <c r="EI2961" s="1"/>
      <c r="EJ2961" s="1"/>
      <c r="EK2961" s="1"/>
      <c r="EL2961" s="1"/>
      <c r="EM2961" s="1"/>
      <c r="EN2961" s="1"/>
      <c r="EO2961" s="1"/>
      <c r="EP2961" s="1"/>
      <c r="EQ2961" s="1"/>
      <c r="ER2961" s="1"/>
      <c r="ES2961" s="1"/>
      <c r="ET2961" s="1"/>
      <c r="EU2961" s="1"/>
      <c r="EV2961" s="1"/>
      <c r="EW2961" s="1"/>
      <c r="EX2961" s="1"/>
      <c r="EY2961" s="1"/>
      <c r="EZ2961" s="1"/>
      <c r="FA2961" s="1"/>
      <c r="FB2961" s="1"/>
      <c r="FC2961" s="1"/>
      <c r="FD2961" s="1"/>
      <c r="FE2961" s="1"/>
      <c r="FF2961" s="1"/>
      <c r="FG2961" s="1"/>
      <c r="FH2961" s="1"/>
      <c r="FI2961" s="1"/>
      <c r="FJ2961" s="1"/>
      <c r="FK2961" s="1"/>
      <c r="FL2961" s="1"/>
      <c r="FM2961" s="1"/>
      <c r="FN2961" s="1"/>
      <c r="FO2961" s="1"/>
      <c r="FP2961" s="1"/>
      <c r="FQ2961" s="1"/>
      <c r="FR2961" s="1"/>
      <c r="FS2961" s="1"/>
      <c r="FT2961" s="1"/>
      <c r="FU2961" s="1"/>
      <c r="FV2961" s="1"/>
      <c r="FW2961" s="1"/>
      <c r="FX2961" s="1"/>
      <c r="FY2961" s="1"/>
      <c r="FZ2961" s="1"/>
      <c r="GA2961" s="1"/>
      <c r="GB2961" s="1"/>
      <c r="GC2961" s="1"/>
      <c r="GD2961" s="1"/>
      <c r="GE2961" s="1"/>
      <c r="GF2961" s="1"/>
      <c r="GG2961" s="1"/>
      <c r="GH2961" s="1"/>
      <c r="GI2961" s="1"/>
      <c r="GJ2961" s="1"/>
      <c r="GK2961"/>
      <c r="GL2961"/>
      <c r="GM2961"/>
      <c r="GN2961"/>
      <c r="GO2961"/>
      <c r="GP2961"/>
      <c r="GQ2961"/>
      <c r="GR2961"/>
      <c r="GS2961"/>
      <c r="GT2961"/>
      <c r="GU2961"/>
      <c r="GV2961"/>
      <c r="GW2961"/>
      <c r="GX2961"/>
      <c r="GY2961"/>
      <c r="GZ2961"/>
      <c r="HA2961"/>
      <c r="HB2961"/>
      <c r="HC2961"/>
      <c r="HD2961"/>
      <c r="HE2961"/>
    </row>
    <row r="2962" spans="6:213" s="19" customFormat="1" x14ac:dyDescent="0.25">
      <c r="F2962" s="20"/>
      <c r="G2962" s="20"/>
      <c r="H2962" s="20"/>
      <c r="I2962" s="20"/>
      <c r="J2962" s="21"/>
      <c r="K2962" s="21"/>
      <c r="L2962" s="20"/>
      <c r="M2962" s="20"/>
      <c r="N2962" s="22"/>
      <c r="O2962" s="22"/>
      <c r="P2962" s="22"/>
      <c r="Q2962" s="22"/>
      <c r="U2962" s="20"/>
      <c r="V2962" s="20"/>
      <c r="W2962" s="20"/>
      <c r="X2962" s="27"/>
      <c r="Y2962" s="253"/>
      <c r="Z2962" s="30"/>
      <c r="AA2962" s="30"/>
      <c r="AB2962" s="31"/>
      <c r="AC2962" s="31"/>
      <c r="AD2962" s="31"/>
      <c r="AE2962" s="31"/>
      <c r="AF2962" s="31"/>
      <c r="AG2962" s="241"/>
      <c r="AH2962" s="31"/>
      <c r="AI2962" s="31"/>
      <c r="AJ2962" s="31"/>
      <c r="AK2962" s="31"/>
      <c r="AL2962" s="120"/>
      <c r="AM2962" s="25"/>
      <c r="AN2962" s="25"/>
      <c r="AO2962" s="25"/>
      <c r="AP2962" s="25"/>
      <c r="AQ2962"/>
      <c r="AR2962" s="25"/>
      <c r="AS2962" s="31"/>
      <c r="AT2962" s="25"/>
      <c r="AU2962" s="25"/>
      <c r="AV2962" s="31"/>
      <c r="BC2962" s="1"/>
      <c r="BD2962"/>
      <c r="BE2962"/>
      <c r="BF2962" s="1"/>
      <c r="BG2962"/>
      <c r="BH2962"/>
      <c r="BI2962"/>
      <c r="BJ2962" s="1"/>
      <c r="BK2962" s="1"/>
      <c r="BL2962"/>
      <c r="BM2962" s="1"/>
      <c r="BN2962" s="1"/>
      <c r="BO2962" s="1"/>
      <c r="BP2962" s="1"/>
      <c r="BQ2962" s="1"/>
      <c r="BR2962" s="1"/>
      <c r="BS2962" s="1"/>
      <c r="BT2962" s="22"/>
      <c r="BU2962" s="1"/>
      <c r="BV2962" s="1"/>
      <c r="BW2962" s="1"/>
      <c r="BX2962" s="1"/>
      <c r="BY2962" s="1"/>
      <c r="BZ2962" s="1"/>
      <c r="CA2962" s="1"/>
      <c r="CB2962" s="1"/>
      <c r="CC2962" s="1"/>
      <c r="CD2962" s="1"/>
      <c r="CE2962" s="1"/>
      <c r="CF2962" s="1"/>
      <c r="CG2962" s="1"/>
      <c r="CH2962" s="1"/>
      <c r="CI2962" s="1"/>
      <c r="CJ2962" s="1"/>
      <c r="CK2962" s="1"/>
      <c r="CL2962" s="1"/>
      <c r="CM2962" s="1"/>
      <c r="CN2962" s="1"/>
      <c r="CO2962" s="1"/>
      <c r="CP2962" s="1"/>
      <c r="CQ2962" s="1"/>
      <c r="CR2962" s="1"/>
      <c r="CS2962" s="1"/>
      <c r="CT2962" s="1"/>
      <c r="CU2962" s="1"/>
      <c r="CV2962" s="1"/>
      <c r="CW2962" s="1"/>
      <c r="CX2962" s="1"/>
      <c r="CY2962" s="1"/>
      <c r="CZ2962" s="1"/>
      <c r="DA2962" s="1"/>
      <c r="DB2962" s="1"/>
      <c r="DC2962" s="1"/>
      <c r="DD2962" s="1"/>
      <c r="DE2962" s="1"/>
      <c r="DF2962" s="1"/>
      <c r="DG2962" s="1"/>
      <c r="DH2962" s="1"/>
      <c r="DI2962" s="1"/>
      <c r="DJ2962" s="1"/>
      <c r="DK2962" s="1"/>
      <c r="DL2962" s="1"/>
      <c r="DM2962" s="1"/>
      <c r="DN2962" s="1"/>
      <c r="DO2962" s="1"/>
      <c r="DP2962" s="1"/>
      <c r="DQ2962" s="1"/>
      <c r="DR2962" s="1"/>
      <c r="DS2962" s="1"/>
      <c r="DT2962" s="1"/>
      <c r="DU2962" s="1"/>
      <c r="DV2962" s="1"/>
      <c r="DW2962" s="1"/>
      <c r="DX2962" s="1"/>
      <c r="DY2962" s="1"/>
      <c r="DZ2962" s="1"/>
      <c r="EA2962" s="1"/>
      <c r="EB2962" s="1"/>
      <c r="EC2962" s="1"/>
      <c r="ED2962" s="1"/>
      <c r="EE2962" s="1"/>
      <c r="EF2962" s="1"/>
      <c r="EG2962" s="1"/>
      <c r="EH2962" s="1"/>
      <c r="EI2962" s="1"/>
      <c r="EJ2962" s="1"/>
      <c r="EK2962" s="1"/>
      <c r="EL2962" s="1"/>
      <c r="EM2962" s="1"/>
      <c r="EN2962" s="1"/>
      <c r="EO2962" s="1"/>
      <c r="EP2962" s="1"/>
      <c r="EQ2962" s="1"/>
      <c r="ER2962" s="1"/>
      <c r="ES2962" s="1"/>
      <c r="ET2962" s="1"/>
      <c r="EU2962" s="1"/>
      <c r="EV2962" s="1"/>
      <c r="EW2962" s="1"/>
      <c r="EX2962" s="1"/>
      <c r="EY2962" s="1"/>
      <c r="EZ2962" s="1"/>
      <c r="FA2962" s="1"/>
      <c r="FB2962" s="1"/>
      <c r="FC2962" s="1"/>
      <c r="FD2962" s="1"/>
      <c r="FE2962" s="1"/>
      <c r="FF2962" s="1"/>
      <c r="FG2962" s="1"/>
      <c r="FH2962" s="1"/>
      <c r="FI2962" s="1"/>
      <c r="FJ2962" s="1"/>
      <c r="FK2962" s="1"/>
      <c r="FL2962" s="1"/>
      <c r="FM2962" s="1"/>
      <c r="FN2962" s="1"/>
      <c r="FO2962" s="1"/>
      <c r="FP2962" s="1"/>
      <c r="FQ2962" s="1"/>
      <c r="FR2962" s="1"/>
      <c r="FS2962" s="1"/>
      <c r="FT2962" s="1"/>
      <c r="FU2962" s="1"/>
      <c r="FV2962" s="1"/>
      <c r="FW2962" s="1"/>
      <c r="FX2962" s="1"/>
      <c r="FY2962" s="1"/>
      <c r="FZ2962" s="1"/>
      <c r="GA2962" s="1"/>
      <c r="GB2962" s="1"/>
      <c r="GC2962" s="1"/>
      <c r="GD2962" s="1"/>
      <c r="GE2962" s="1"/>
      <c r="GF2962" s="1"/>
      <c r="GG2962" s="1"/>
      <c r="GH2962" s="1"/>
      <c r="GI2962" s="1"/>
      <c r="GJ2962" s="1"/>
      <c r="GK2962"/>
      <c r="GL2962"/>
      <c r="GM2962"/>
      <c r="GN2962"/>
      <c r="GO2962"/>
      <c r="GP2962"/>
      <c r="GQ2962"/>
      <c r="GR2962"/>
      <c r="GS2962"/>
      <c r="GT2962"/>
      <c r="GU2962"/>
      <c r="GV2962"/>
      <c r="GW2962"/>
      <c r="GX2962"/>
      <c r="GY2962"/>
      <c r="GZ2962"/>
      <c r="HA2962"/>
      <c r="HB2962"/>
      <c r="HC2962"/>
      <c r="HD2962"/>
      <c r="HE2962"/>
    </row>
    <row r="2963" spans="6:213" s="19" customFormat="1" x14ac:dyDescent="0.25">
      <c r="F2963" s="20"/>
      <c r="G2963" s="20"/>
      <c r="H2963" s="20"/>
      <c r="I2963" s="20"/>
      <c r="J2963" s="21"/>
      <c r="K2963" s="21"/>
      <c r="L2963" s="20"/>
      <c r="M2963" s="20"/>
      <c r="N2963" s="22"/>
      <c r="O2963" s="22"/>
      <c r="P2963" s="22"/>
      <c r="Q2963" s="22"/>
      <c r="U2963" s="20"/>
      <c r="V2963" s="20"/>
      <c r="W2963" s="20"/>
      <c r="X2963" s="27"/>
      <c r="Y2963" s="253"/>
      <c r="Z2963" s="30"/>
      <c r="AA2963" s="30"/>
      <c r="AB2963" s="31"/>
      <c r="AC2963" s="31"/>
      <c r="AD2963" s="31"/>
      <c r="AE2963" s="31"/>
      <c r="AF2963" s="31"/>
      <c r="AG2963" s="241"/>
      <c r="AH2963" s="31"/>
      <c r="AI2963" s="31"/>
      <c r="AJ2963" s="31"/>
      <c r="AK2963" s="31"/>
      <c r="AL2963" s="120"/>
      <c r="AM2963" s="25"/>
      <c r="AN2963" s="25"/>
      <c r="AO2963" s="25"/>
      <c r="AP2963" s="25"/>
      <c r="AQ2963"/>
      <c r="AR2963" s="25"/>
      <c r="AS2963" s="31"/>
      <c r="AT2963" s="25"/>
      <c r="AU2963" s="25"/>
      <c r="AV2963" s="31"/>
      <c r="BC2963" s="1"/>
      <c r="BD2963"/>
      <c r="BE2963"/>
      <c r="BF2963" s="1"/>
      <c r="BG2963"/>
      <c r="BH2963"/>
      <c r="BI2963"/>
      <c r="BJ2963" s="1"/>
      <c r="BK2963" s="1"/>
      <c r="BL2963"/>
      <c r="BM2963" s="1"/>
      <c r="BN2963" s="1"/>
      <c r="BO2963" s="1"/>
      <c r="BP2963" s="1"/>
      <c r="BQ2963" s="1"/>
      <c r="BR2963" s="1"/>
      <c r="BS2963" s="1"/>
      <c r="BT2963" s="22"/>
      <c r="BU2963" s="1"/>
      <c r="BV2963" s="1"/>
      <c r="BW2963" s="1"/>
      <c r="BX2963" s="1"/>
      <c r="BY2963" s="1"/>
      <c r="BZ2963" s="1"/>
      <c r="CA2963" s="1"/>
      <c r="CB2963" s="1"/>
      <c r="CC2963" s="1"/>
      <c r="CD2963" s="1"/>
      <c r="CE2963" s="1"/>
      <c r="CF2963" s="1"/>
      <c r="CG2963" s="1"/>
      <c r="CH2963" s="1"/>
      <c r="CI2963" s="1"/>
      <c r="CJ2963" s="1"/>
      <c r="CK2963" s="1"/>
      <c r="CL2963" s="1"/>
      <c r="CM2963" s="1"/>
      <c r="CN2963" s="1"/>
      <c r="CO2963" s="1"/>
      <c r="CP2963" s="1"/>
      <c r="CQ2963" s="1"/>
      <c r="CR2963" s="1"/>
      <c r="CS2963" s="1"/>
      <c r="CT2963" s="1"/>
      <c r="CU2963" s="1"/>
      <c r="CV2963" s="1"/>
      <c r="CW2963" s="1"/>
      <c r="CX2963" s="1"/>
      <c r="CY2963" s="1"/>
      <c r="CZ2963" s="1"/>
      <c r="DA2963" s="1"/>
      <c r="DB2963" s="1"/>
      <c r="DC2963" s="1"/>
      <c r="DD2963" s="1"/>
      <c r="DE2963" s="1"/>
      <c r="DF2963" s="1"/>
      <c r="DG2963" s="1"/>
      <c r="DH2963" s="1"/>
      <c r="DI2963" s="1"/>
      <c r="DJ2963" s="1"/>
      <c r="DK2963" s="1"/>
      <c r="DL2963" s="1"/>
      <c r="DM2963" s="1"/>
      <c r="DN2963" s="1"/>
      <c r="DO2963" s="1"/>
      <c r="DP2963" s="1"/>
      <c r="DQ2963" s="1"/>
      <c r="DR2963" s="1"/>
      <c r="DS2963" s="1"/>
      <c r="DT2963" s="1"/>
      <c r="DU2963" s="1"/>
      <c r="DV2963" s="1"/>
      <c r="DW2963" s="1"/>
      <c r="DX2963" s="1"/>
      <c r="DY2963" s="1"/>
      <c r="DZ2963" s="1"/>
      <c r="EA2963" s="1"/>
      <c r="EB2963" s="1"/>
      <c r="EC2963" s="1"/>
      <c r="ED2963" s="1"/>
      <c r="EE2963" s="1"/>
      <c r="EF2963" s="1"/>
      <c r="EG2963" s="1"/>
      <c r="EH2963" s="1"/>
      <c r="EI2963" s="1"/>
      <c r="EJ2963" s="1"/>
      <c r="EK2963" s="1"/>
      <c r="EL2963" s="1"/>
      <c r="EM2963" s="1"/>
      <c r="EN2963" s="1"/>
      <c r="EO2963" s="1"/>
      <c r="EP2963" s="1"/>
      <c r="EQ2963" s="1"/>
      <c r="ER2963" s="1"/>
      <c r="ES2963" s="1"/>
      <c r="ET2963" s="1"/>
      <c r="EU2963" s="1"/>
      <c r="EV2963" s="1"/>
      <c r="EW2963" s="1"/>
      <c r="EX2963" s="1"/>
      <c r="EY2963" s="1"/>
      <c r="EZ2963" s="1"/>
      <c r="FA2963" s="1"/>
      <c r="FB2963" s="1"/>
      <c r="FC2963" s="1"/>
      <c r="FD2963" s="1"/>
      <c r="FE2963" s="1"/>
      <c r="FF2963" s="1"/>
      <c r="FG2963" s="1"/>
      <c r="FH2963" s="1"/>
      <c r="FI2963" s="1"/>
      <c r="FJ2963" s="1"/>
      <c r="FK2963" s="1"/>
      <c r="FL2963" s="1"/>
      <c r="FM2963" s="1"/>
      <c r="FN2963" s="1"/>
      <c r="FO2963" s="1"/>
      <c r="FP2963" s="1"/>
      <c r="FQ2963" s="1"/>
      <c r="FR2963" s="1"/>
      <c r="FS2963" s="1"/>
      <c r="FT2963" s="1"/>
      <c r="FU2963" s="1"/>
      <c r="FV2963" s="1"/>
      <c r="FW2963" s="1"/>
      <c r="FX2963" s="1"/>
      <c r="FY2963" s="1"/>
      <c r="FZ2963" s="1"/>
      <c r="GA2963" s="1"/>
      <c r="GB2963" s="1"/>
      <c r="GC2963" s="1"/>
      <c r="GD2963" s="1"/>
      <c r="GE2963" s="1"/>
      <c r="GF2963" s="1"/>
      <c r="GG2963" s="1"/>
      <c r="GH2963" s="1"/>
      <c r="GI2963" s="1"/>
      <c r="GJ2963" s="1"/>
      <c r="GK2963"/>
      <c r="GL2963"/>
      <c r="GM2963"/>
      <c r="GN2963"/>
      <c r="GO2963"/>
      <c r="GP2963"/>
      <c r="GQ2963"/>
      <c r="GR2963"/>
      <c r="GS2963"/>
      <c r="GT2963"/>
      <c r="GU2963"/>
      <c r="GV2963"/>
      <c r="GW2963"/>
      <c r="GX2963"/>
      <c r="GY2963"/>
      <c r="GZ2963"/>
      <c r="HA2963"/>
      <c r="HB2963"/>
      <c r="HC2963"/>
      <c r="HD2963"/>
      <c r="HE2963"/>
    </row>
    <row r="2964" spans="6:213" s="19" customFormat="1" x14ac:dyDescent="0.25">
      <c r="F2964" s="20"/>
      <c r="G2964" s="20"/>
      <c r="H2964" s="20"/>
      <c r="I2964" s="20"/>
      <c r="J2964" s="21"/>
      <c r="K2964" s="21"/>
      <c r="L2964" s="20"/>
      <c r="M2964" s="20"/>
      <c r="N2964" s="22"/>
      <c r="O2964" s="22"/>
      <c r="P2964" s="22"/>
      <c r="Q2964" s="22"/>
      <c r="U2964" s="20"/>
      <c r="V2964" s="20"/>
      <c r="W2964" s="20"/>
      <c r="X2964" s="27"/>
      <c r="Y2964" s="253"/>
      <c r="Z2964" s="30"/>
      <c r="AA2964" s="30"/>
      <c r="AB2964" s="31"/>
      <c r="AC2964" s="31"/>
      <c r="AD2964" s="31"/>
      <c r="AE2964" s="31"/>
      <c r="AF2964" s="31"/>
      <c r="AG2964" s="241"/>
      <c r="AH2964" s="31"/>
      <c r="AI2964" s="31"/>
      <c r="AJ2964" s="31"/>
      <c r="AK2964" s="31"/>
      <c r="AL2964" s="120"/>
      <c r="AM2964" s="25"/>
      <c r="AN2964" s="25"/>
      <c r="AO2964" s="25"/>
      <c r="AP2964" s="25"/>
      <c r="AQ2964"/>
      <c r="AR2964" s="25"/>
      <c r="AS2964" s="31"/>
      <c r="AT2964" s="25"/>
      <c r="AU2964" s="25"/>
      <c r="AV2964" s="31"/>
      <c r="BC2964" s="1"/>
      <c r="BD2964"/>
      <c r="BE2964"/>
      <c r="BF2964" s="1"/>
      <c r="BG2964"/>
      <c r="BH2964"/>
      <c r="BI2964"/>
      <c r="BJ2964" s="1"/>
      <c r="BK2964" s="1"/>
      <c r="BL2964"/>
      <c r="BM2964" s="1"/>
      <c r="BN2964" s="1"/>
      <c r="BO2964" s="1"/>
      <c r="BP2964" s="1"/>
      <c r="BQ2964" s="1"/>
      <c r="BR2964" s="1"/>
      <c r="BS2964" s="1"/>
      <c r="BT2964" s="22"/>
      <c r="BU2964" s="1"/>
      <c r="BV2964" s="1"/>
      <c r="BW2964" s="1"/>
      <c r="BX2964" s="1"/>
      <c r="BY2964" s="1"/>
      <c r="BZ2964" s="1"/>
      <c r="CA2964" s="1"/>
      <c r="CB2964" s="1"/>
      <c r="CC2964" s="1"/>
      <c r="CD2964" s="1"/>
      <c r="CE2964" s="1"/>
      <c r="CF2964" s="1"/>
      <c r="CG2964" s="1"/>
      <c r="CH2964" s="1"/>
      <c r="CI2964" s="1"/>
      <c r="CJ2964" s="1"/>
      <c r="CK2964" s="1"/>
      <c r="CL2964" s="1"/>
      <c r="CM2964" s="1"/>
      <c r="CN2964" s="1"/>
      <c r="CO2964" s="1"/>
      <c r="CP2964" s="1"/>
      <c r="CQ2964" s="1"/>
      <c r="CR2964" s="1"/>
      <c r="CS2964" s="1"/>
      <c r="CT2964" s="1"/>
      <c r="CU2964" s="1"/>
      <c r="CV2964" s="1"/>
      <c r="CW2964" s="1"/>
      <c r="CX2964" s="1"/>
      <c r="CY2964" s="1"/>
      <c r="CZ2964" s="1"/>
      <c r="DA2964" s="1"/>
      <c r="DB2964" s="1"/>
      <c r="DC2964" s="1"/>
      <c r="DD2964" s="1"/>
      <c r="DE2964" s="1"/>
      <c r="DF2964" s="1"/>
      <c r="DG2964" s="1"/>
      <c r="DH2964" s="1"/>
      <c r="DI2964" s="1"/>
      <c r="DJ2964" s="1"/>
      <c r="DK2964" s="1"/>
      <c r="DL2964" s="1"/>
      <c r="DM2964" s="1"/>
      <c r="DN2964" s="1"/>
      <c r="DO2964" s="1"/>
      <c r="DP2964" s="1"/>
      <c r="DQ2964" s="1"/>
      <c r="DR2964" s="1"/>
      <c r="DS2964" s="1"/>
      <c r="DT2964" s="1"/>
      <c r="DU2964" s="1"/>
      <c r="DV2964" s="1"/>
      <c r="DW2964" s="1"/>
      <c r="DX2964" s="1"/>
      <c r="DY2964" s="1"/>
      <c r="DZ2964" s="1"/>
      <c r="EA2964" s="1"/>
      <c r="EB2964" s="1"/>
      <c r="EC2964" s="1"/>
      <c r="ED2964" s="1"/>
      <c r="EE2964" s="1"/>
      <c r="EF2964" s="1"/>
      <c r="EG2964" s="1"/>
      <c r="EH2964" s="1"/>
      <c r="EI2964" s="1"/>
      <c r="EJ2964" s="1"/>
      <c r="EK2964" s="1"/>
      <c r="EL2964" s="1"/>
      <c r="EM2964" s="1"/>
      <c r="EN2964" s="1"/>
      <c r="EO2964" s="1"/>
      <c r="EP2964" s="1"/>
      <c r="EQ2964" s="1"/>
      <c r="ER2964" s="1"/>
      <c r="ES2964" s="1"/>
      <c r="ET2964" s="1"/>
      <c r="EU2964" s="1"/>
      <c r="EV2964" s="1"/>
      <c r="EW2964" s="1"/>
      <c r="EX2964" s="1"/>
      <c r="EY2964" s="1"/>
      <c r="EZ2964" s="1"/>
      <c r="FA2964" s="1"/>
      <c r="FB2964" s="1"/>
      <c r="FC2964" s="1"/>
      <c r="FD2964" s="1"/>
      <c r="FE2964" s="1"/>
      <c r="FF2964" s="1"/>
      <c r="FG2964" s="1"/>
      <c r="FH2964" s="1"/>
      <c r="FI2964" s="1"/>
      <c r="FJ2964" s="1"/>
      <c r="FK2964" s="1"/>
      <c r="FL2964" s="1"/>
      <c r="FM2964" s="1"/>
      <c r="FN2964" s="1"/>
      <c r="FO2964" s="1"/>
      <c r="FP2964" s="1"/>
      <c r="FQ2964" s="1"/>
      <c r="FR2964" s="1"/>
      <c r="FS2964" s="1"/>
      <c r="FT2964" s="1"/>
      <c r="FU2964" s="1"/>
      <c r="FV2964" s="1"/>
      <c r="FW2964" s="1"/>
      <c r="FX2964" s="1"/>
      <c r="FY2964" s="1"/>
      <c r="FZ2964" s="1"/>
      <c r="GA2964" s="1"/>
      <c r="GB2964" s="1"/>
      <c r="GC2964" s="1"/>
      <c r="GD2964" s="1"/>
      <c r="GE2964" s="1"/>
      <c r="GF2964" s="1"/>
      <c r="GG2964" s="1"/>
      <c r="GH2964" s="1"/>
      <c r="GI2964" s="1"/>
      <c r="GJ2964" s="1"/>
      <c r="GK2964"/>
      <c r="GL2964"/>
      <c r="GM2964"/>
      <c r="GN2964"/>
      <c r="GO2964"/>
      <c r="GP2964"/>
      <c r="GQ2964"/>
      <c r="GR2964"/>
      <c r="GS2964"/>
      <c r="GT2964"/>
      <c r="GU2964"/>
      <c r="GV2964"/>
      <c r="GW2964"/>
      <c r="GX2964"/>
      <c r="GY2964"/>
      <c r="GZ2964"/>
      <c r="HA2964"/>
      <c r="HB2964"/>
      <c r="HC2964"/>
      <c r="HD2964"/>
      <c r="HE2964"/>
    </row>
    <row r="2965" spans="6:213" s="19" customFormat="1" x14ac:dyDescent="0.25">
      <c r="F2965" s="20"/>
      <c r="G2965" s="20"/>
      <c r="H2965" s="20"/>
      <c r="I2965" s="20"/>
      <c r="J2965" s="21"/>
      <c r="K2965" s="21"/>
      <c r="L2965" s="20"/>
      <c r="M2965" s="20"/>
      <c r="N2965" s="22"/>
      <c r="O2965" s="22"/>
      <c r="P2965" s="22"/>
      <c r="Q2965" s="22"/>
      <c r="U2965" s="20"/>
      <c r="V2965" s="20"/>
      <c r="W2965" s="20"/>
      <c r="X2965" s="27"/>
      <c r="Y2965" s="253"/>
      <c r="Z2965" s="30"/>
      <c r="AA2965" s="30"/>
      <c r="AB2965" s="31"/>
      <c r="AC2965" s="31"/>
      <c r="AD2965" s="31"/>
      <c r="AE2965" s="31"/>
      <c r="AF2965" s="31"/>
      <c r="AG2965" s="241"/>
      <c r="AH2965" s="31"/>
      <c r="AI2965" s="31"/>
      <c r="AJ2965" s="31"/>
      <c r="AK2965" s="31"/>
      <c r="AL2965" s="120"/>
      <c r="AM2965" s="25"/>
      <c r="AN2965" s="25"/>
      <c r="AO2965" s="25"/>
      <c r="AP2965" s="25"/>
      <c r="AQ2965"/>
      <c r="AR2965" s="25"/>
      <c r="AS2965" s="31"/>
      <c r="AT2965" s="25"/>
      <c r="AU2965" s="25"/>
      <c r="AV2965" s="31"/>
      <c r="BC2965" s="1"/>
      <c r="BD2965"/>
      <c r="BE2965"/>
      <c r="BF2965" s="1"/>
      <c r="BG2965"/>
      <c r="BH2965"/>
      <c r="BI2965"/>
      <c r="BJ2965" s="1"/>
      <c r="BK2965" s="1"/>
      <c r="BL2965"/>
      <c r="BM2965" s="1"/>
      <c r="BN2965" s="1"/>
      <c r="BO2965" s="1"/>
      <c r="BP2965" s="1"/>
      <c r="BQ2965" s="1"/>
      <c r="BR2965" s="1"/>
      <c r="BS2965" s="1"/>
      <c r="BT2965" s="22"/>
      <c r="BU2965" s="1"/>
      <c r="BV2965" s="1"/>
      <c r="BW2965" s="1"/>
      <c r="BX2965" s="1"/>
      <c r="BY2965" s="1"/>
      <c r="BZ2965" s="1"/>
      <c r="CA2965" s="1"/>
      <c r="CB2965" s="1"/>
      <c r="CC2965" s="1"/>
      <c r="CD2965" s="1"/>
      <c r="CE2965" s="1"/>
      <c r="CF2965" s="1"/>
      <c r="CG2965" s="1"/>
      <c r="CH2965" s="1"/>
      <c r="CI2965" s="1"/>
      <c r="CJ2965" s="1"/>
      <c r="CK2965" s="1"/>
      <c r="CL2965" s="1"/>
      <c r="CM2965" s="1"/>
      <c r="CN2965" s="1"/>
      <c r="CO2965" s="1"/>
      <c r="CP2965" s="1"/>
      <c r="CQ2965" s="1"/>
      <c r="CR2965" s="1"/>
      <c r="CS2965" s="1"/>
      <c r="CT2965" s="1"/>
      <c r="CU2965" s="1"/>
      <c r="CV2965" s="1"/>
      <c r="CW2965" s="1"/>
      <c r="CX2965" s="1"/>
      <c r="CY2965" s="1"/>
      <c r="CZ2965" s="1"/>
      <c r="DA2965" s="1"/>
      <c r="DB2965" s="1"/>
      <c r="DC2965" s="1"/>
      <c r="DD2965" s="1"/>
      <c r="DE2965" s="1"/>
      <c r="DF2965" s="1"/>
      <c r="DG2965" s="1"/>
      <c r="DH2965" s="1"/>
      <c r="DI2965" s="1"/>
      <c r="DJ2965" s="1"/>
      <c r="DK2965" s="1"/>
      <c r="DL2965" s="1"/>
      <c r="DM2965" s="1"/>
      <c r="DN2965" s="1"/>
      <c r="DO2965" s="1"/>
      <c r="DP2965" s="1"/>
      <c r="DQ2965" s="1"/>
      <c r="DR2965" s="1"/>
      <c r="DS2965" s="1"/>
      <c r="DT2965" s="1"/>
      <c r="DU2965" s="1"/>
      <c r="DV2965" s="1"/>
      <c r="DW2965" s="1"/>
      <c r="DX2965" s="1"/>
      <c r="DY2965" s="1"/>
      <c r="DZ2965" s="1"/>
      <c r="EA2965" s="1"/>
      <c r="EB2965" s="1"/>
      <c r="EC2965" s="1"/>
      <c r="ED2965" s="1"/>
      <c r="EE2965" s="1"/>
      <c r="EF2965" s="1"/>
      <c r="EG2965" s="1"/>
      <c r="EH2965" s="1"/>
      <c r="EI2965" s="1"/>
      <c r="EJ2965" s="1"/>
      <c r="EK2965" s="1"/>
      <c r="EL2965" s="1"/>
      <c r="EM2965" s="1"/>
      <c r="EN2965" s="1"/>
      <c r="EO2965" s="1"/>
      <c r="EP2965" s="1"/>
      <c r="EQ2965" s="1"/>
      <c r="ER2965" s="1"/>
      <c r="ES2965" s="1"/>
      <c r="ET2965" s="1"/>
      <c r="EU2965" s="1"/>
      <c r="EV2965" s="1"/>
      <c r="EW2965" s="1"/>
      <c r="EX2965" s="1"/>
      <c r="EY2965" s="1"/>
      <c r="EZ2965" s="1"/>
      <c r="FA2965" s="1"/>
      <c r="FB2965" s="1"/>
      <c r="FC2965" s="1"/>
      <c r="FD2965" s="1"/>
      <c r="FE2965" s="1"/>
      <c r="FF2965" s="1"/>
      <c r="FG2965" s="1"/>
      <c r="FH2965" s="1"/>
      <c r="FI2965" s="1"/>
      <c r="FJ2965" s="1"/>
      <c r="FK2965" s="1"/>
      <c r="FL2965" s="1"/>
      <c r="FM2965" s="1"/>
      <c r="FN2965" s="1"/>
      <c r="FO2965" s="1"/>
      <c r="FP2965" s="1"/>
      <c r="FQ2965" s="1"/>
      <c r="FR2965" s="1"/>
      <c r="FS2965" s="1"/>
      <c r="FT2965" s="1"/>
      <c r="FU2965" s="1"/>
      <c r="FV2965" s="1"/>
      <c r="FW2965" s="1"/>
      <c r="FX2965" s="1"/>
      <c r="FY2965" s="1"/>
      <c r="FZ2965" s="1"/>
      <c r="GA2965" s="1"/>
      <c r="GB2965" s="1"/>
      <c r="GC2965" s="1"/>
      <c r="GD2965" s="1"/>
      <c r="GE2965" s="1"/>
      <c r="GF2965" s="1"/>
      <c r="GG2965" s="1"/>
      <c r="GH2965" s="1"/>
      <c r="GI2965" s="1"/>
      <c r="GJ2965" s="1"/>
      <c r="GK2965"/>
      <c r="GL2965"/>
      <c r="GM2965"/>
      <c r="GN2965"/>
      <c r="GO2965"/>
      <c r="GP2965"/>
      <c r="GQ2965"/>
      <c r="GR2965"/>
      <c r="GS2965"/>
      <c r="GT2965"/>
      <c r="GU2965"/>
      <c r="GV2965"/>
      <c r="GW2965"/>
      <c r="GX2965"/>
      <c r="GY2965"/>
      <c r="GZ2965"/>
      <c r="HA2965"/>
      <c r="HB2965"/>
      <c r="HC2965"/>
      <c r="HD2965"/>
      <c r="HE2965"/>
    </row>
    <row r="2966" spans="6:213" s="19" customFormat="1" x14ac:dyDescent="0.25">
      <c r="F2966" s="20"/>
      <c r="G2966" s="20"/>
      <c r="H2966" s="20"/>
      <c r="I2966" s="20"/>
      <c r="J2966" s="21"/>
      <c r="K2966" s="21"/>
      <c r="L2966" s="20"/>
      <c r="M2966" s="20"/>
      <c r="N2966" s="22"/>
      <c r="O2966" s="22"/>
      <c r="P2966" s="22"/>
      <c r="Q2966" s="22"/>
      <c r="U2966" s="20"/>
      <c r="V2966" s="20"/>
      <c r="W2966" s="20"/>
      <c r="X2966" s="27"/>
      <c r="Y2966" s="253"/>
      <c r="Z2966" s="30"/>
      <c r="AA2966" s="30"/>
      <c r="AB2966" s="31"/>
      <c r="AC2966" s="31"/>
      <c r="AD2966" s="31"/>
      <c r="AE2966" s="31"/>
      <c r="AF2966" s="31"/>
      <c r="AG2966" s="241"/>
      <c r="AH2966" s="31"/>
      <c r="AI2966" s="31"/>
      <c r="AJ2966" s="31"/>
      <c r="AK2966" s="31"/>
      <c r="AL2966" s="120"/>
      <c r="AM2966" s="25"/>
      <c r="AN2966" s="25"/>
      <c r="AO2966" s="25"/>
      <c r="AP2966" s="25"/>
      <c r="AQ2966"/>
      <c r="AR2966" s="25"/>
      <c r="AS2966" s="31"/>
      <c r="AT2966" s="25"/>
      <c r="AU2966" s="25"/>
      <c r="AV2966" s="31"/>
      <c r="BC2966" s="1"/>
      <c r="BD2966"/>
      <c r="BE2966"/>
      <c r="BF2966" s="1"/>
      <c r="BG2966"/>
      <c r="BH2966"/>
      <c r="BI2966"/>
      <c r="BJ2966" s="1"/>
      <c r="BK2966" s="1"/>
      <c r="BL2966"/>
      <c r="BM2966" s="1"/>
      <c r="BN2966" s="1"/>
      <c r="BO2966" s="1"/>
      <c r="BP2966" s="1"/>
      <c r="BQ2966" s="1"/>
      <c r="BR2966" s="1"/>
      <c r="BS2966" s="1"/>
      <c r="BT2966" s="22"/>
      <c r="BU2966" s="1"/>
      <c r="BV2966" s="1"/>
      <c r="BW2966" s="1"/>
      <c r="BX2966" s="1"/>
      <c r="BY2966" s="1"/>
      <c r="BZ2966" s="1"/>
      <c r="CA2966" s="1"/>
      <c r="CB2966" s="1"/>
      <c r="CC2966" s="1"/>
      <c r="CD2966" s="1"/>
      <c r="CE2966" s="1"/>
      <c r="CF2966" s="1"/>
      <c r="CG2966" s="1"/>
      <c r="CH2966" s="1"/>
      <c r="CI2966" s="1"/>
      <c r="CJ2966" s="1"/>
      <c r="CK2966" s="1"/>
      <c r="CL2966" s="1"/>
      <c r="CM2966" s="1"/>
      <c r="CN2966" s="1"/>
      <c r="CO2966" s="1"/>
      <c r="CP2966" s="1"/>
      <c r="CQ2966" s="1"/>
      <c r="CR2966" s="1"/>
      <c r="CS2966" s="1"/>
      <c r="CT2966" s="1"/>
      <c r="CU2966" s="1"/>
      <c r="CV2966" s="1"/>
      <c r="CW2966" s="1"/>
      <c r="CX2966" s="1"/>
      <c r="CY2966" s="1"/>
      <c r="CZ2966" s="1"/>
      <c r="DA2966" s="1"/>
      <c r="DB2966" s="1"/>
      <c r="DC2966" s="1"/>
      <c r="DD2966" s="1"/>
      <c r="DE2966" s="1"/>
      <c r="DF2966" s="1"/>
      <c r="DG2966" s="1"/>
      <c r="DH2966" s="1"/>
      <c r="DI2966" s="1"/>
      <c r="DJ2966" s="1"/>
      <c r="DK2966" s="1"/>
      <c r="DL2966" s="1"/>
      <c r="DM2966" s="1"/>
      <c r="DN2966" s="1"/>
      <c r="DO2966" s="1"/>
      <c r="DP2966" s="1"/>
      <c r="DQ2966" s="1"/>
      <c r="DR2966" s="1"/>
      <c r="DS2966" s="1"/>
      <c r="DT2966" s="1"/>
      <c r="DU2966" s="1"/>
      <c r="DV2966" s="1"/>
      <c r="DW2966" s="1"/>
      <c r="DX2966" s="1"/>
      <c r="DY2966" s="1"/>
      <c r="DZ2966" s="1"/>
      <c r="EA2966" s="1"/>
      <c r="EB2966" s="1"/>
      <c r="EC2966" s="1"/>
      <c r="ED2966" s="1"/>
      <c r="EE2966" s="1"/>
      <c r="EF2966" s="1"/>
      <c r="EG2966" s="1"/>
      <c r="EH2966" s="1"/>
      <c r="EI2966" s="1"/>
      <c r="EJ2966" s="1"/>
      <c r="EK2966" s="1"/>
      <c r="EL2966" s="1"/>
      <c r="EM2966" s="1"/>
      <c r="EN2966" s="1"/>
      <c r="EO2966" s="1"/>
      <c r="EP2966" s="1"/>
      <c r="EQ2966" s="1"/>
      <c r="ER2966" s="1"/>
      <c r="ES2966" s="1"/>
      <c r="ET2966" s="1"/>
      <c r="EU2966" s="1"/>
      <c r="EV2966" s="1"/>
      <c r="EW2966" s="1"/>
      <c r="EX2966" s="1"/>
      <c r="EY2966" s="1"/>
      <c r="EZ2966" s="1"/>
      <c r="FA2966" s="1"/>
      <c r="FB2966" s="1"/>
      <c r="FC2966" s="1"/>
      <c r="FD2966" s="1"/>
      <c r="FE2966" s="1"/>
      <c r="FF2966" s="1"/>
      <c r="FG2966" s="1"/>
      <c r="FH2966" s="1"/>
      <c r="FI2966" s="1"/>
      <c r="FJ2966" s="1"/>
      <c r="FK2966" s="1"/>
      <c r="FL2966" s="1"/>
      <c r="FM2966" s="1"/>
      <c r="FN2966" s="1"/>
      <c r="FO2966" s="1"/>
      <c r="FP2966" s="1"/>
      <c r="FQ2966" s="1"/>
      <c r="FR2966" s="1"/>
      <c r="FS2966" s="1"/>
      <c r="FT2966" s="1"/>
      <c r="FU2966" s="1"/>
      <c r="FV2966" s="1"/>
      <c r="FW2966" s="1"/>
      <c r="FX2966" s="1"/>
      <c r="FY2966" s="1"/>
      <c r="FZ2966" s="1"/>
      <c r="GA2966" s="1"/>
      <c r="GB2966" s="1"/>
      <c r="GC2966" s="1"/>
      <c r="GD2966" s="1"/>
      <c r="GE2966" s="1"/>
      <c r="GF2966" s="1"/>
      <c r="GG2966" s="1"/>
      <c r="GH2966" s="1"/>
      <c r="GI2966" s="1"/>
      <c r="GJ2966" s="1"/>
      <c r="GK2966"/>
      <c r="GL2966"/>
      <c r="GM2966"/>
      <c r="GN2966"/>
      <c r="GO2966"/>
      <c r="GP2966"/>
      <c r="GQ2966"/>
      <c r="GR2966"/>
      <c r="GS2966"/>
      <c r="GT2966"/>
      <c r="GU2966"/>
      <c r="GV2966"/>
      <c r="GW2966"/>
      <c r="GX2966"/>
      <c r="GY2966"/>
      <c r="GZ2966"/>
      <c r="HA2966"/>
      <c r="HB2966"/>
      <c r="HC2966"/>
      <c r="HD2966"/>
      <c r="HE2966"/>
    </row>
    <row r="2967" spans="6:213" s="19" customFormat="1" x14ac:dyDescent="0.25">
      <c r="F2967" s="20"/>
      <c r="G2967" s="20"/>
      <c r="H2967" s="20"/>
      <c r="I2967" s="20"/>
      <c r="J2967" s="21"/>
      <c r="K2967" s="21"/>
      <c r="L2967" s="20"/>
      <c r="M2967" s="20"/>
      <c r="N2967" s="22"/>
      <c r="O2967" s="22"/>
      <c r="P2967" s="22"/>
      <c r="Q2967" s="22"/>
      <c r="U2967" s="20"/>
      <c r="V2967" s="20"/>
      <c r="W2967" s="20"/>
      <c r="X2967" s="27"/>
      <c r="Y2967" s="253"/>
      <c r="Z2967" s="30"/>
      <c r="AA2967" s="30"/>
      <c r="AB2967" s="31"/>
      <c r="AC2967" s="31"/>
      <c r="AD2967" s="31"/>
      <c r="AE2967" s="31"/>
      <c r="AF2967" s="31"/>
      <c r="AG2967" s="241"/>
      <c r="AH2967" s="31"/>
      <c r="AI2967" s="31"/>
      <c r="AJ2967" s="31"/>
      <c r="AK2967" s="31"/>
      <c r="AL2967" s="120"/>
      <c r="AM2967" s="25"/>
      <c r="AN2967" s="25"/>
      <c r="AO2967" s="25"/>
      <c r="AP2967" s="25"/>
      <c r="AQ2967"/>
      <c r="AR2967" s="25"/>
      <c r="AS2967" s="31"/>
      <c r="AT2967" s="25"/>
      <c r="AU2967" s="25"/>
      <c r="AV2967" s="31"/>
      <c r="BC2967" s="1"/>
      <c r="BD2967"/>
      <c r="BE2967"/>
      <c r="BF2967" s="1"/>
      <c r="BG2967"/>
      <c r="BH2967"/>
      <c r="BI2967"/>
      <c r="BJ2967" s="1"/>
      <c r="BK2967" s="1"/>
      <c r="BL2967"/>
      <c r="BM2967" s="1"/>
      <c r="BN2967" s="1"/>
      <c r="BO2967" s="1"/>
      <c r="BP2967" s="1"/>
      <c r="BQ2967" s="1"/>
      <c r="BR2967" s="1"/>
      <c r="BS2967" s="1"/>
      <c r="BT2967" s="22"/>
      <c r="BU2967" s="1"/>
      <c r="BV2967" s="1"/>
      <c r="BW2967" s="1"/>
      <c r="BX2967" s="1"/>
      <c r="BY2967" s="1"/>
      <c r="BZ2967" s="1"/>
      <c r="CA2967" s="1"/>
      <c r="CB2967" s="1"/>
      <c r="CC2967" s="1"/>
      <c r="CD2967" s="1"/>
      <c r="CE2967" s="1"/>
      <c r="CF2967" s="1"/>
      <c r="CG2967" s="1"/>
      <c r="CH2967" s="1"/>
      <c r="CI2967" s="1"/>
      <c r="CJ2967" s="1"/>
      <c r="CK2967" s="1"/>
      <c r="CL2967" s="1"/>
      <c r="CM2967" s="1"/>
      <c r="CN2967" s="1"/>
      <c r="CO2967" s="1"/>
      <c r="CP2967" s="1"/>
      <c r="CQ2967" s="1"/>
      <c r="CR2967" s="1"/>
      <c r="CS2967" s="1"/>
      <c r="CT2967" s="1"/>
      <c r="CU2967" s="1"/>
      <c r="CV2967" s="1"/>
      <c r="CW2967" s="1"/>
      <c r="CX2967" s="1"/>
      <c r="CY2967" s="1"/>
      <c r="CZ2967" s="1"/>
      <c r="DA2967" s="1"/>
      <c r="DB2967" s="1"/>
      <c r="DC2967" s="1"/>
      <c r="DD2967" s="1"/>
      <c r="DE2967" s="1"/>
      <c r="DF2967" s="1"/>
      <c r="DG2967" s="1"/>
      <c r="DH2967" s="1"/>
      <c r="DI2967" s="1"/>
      <c r="DJ2967" s="1"/>
      <c r="DK2967" s="1"/>
      <c r="DL2967" s="1"/>
      <c r="DM2967" s="1"/>
      <c r="DN2967" s="1"/>
      <c r="DO2967" s="1"/>
      <c r="DP2967" s="1"/>
      <c r="DQ2967" s="1"/>
      <c r="DR2967" s="1"/>
      <c r="DS2967" s="1"/>
      <c r="DT2967" s="1"/>
      <c r="DU2967" s="1"/>
      <c r="DV2967" s="1"/>
      <c r="DW2967" s="1"/>
      <c r="DX2967" s="1"/>
      <c r="DY2967" s="1"/>
      <c r="DZ2967" s="1"/>
      <c r="EA2967" s="1"/>
      <c r="EB2967" s="1"/>
      <c r="EC2967" s="1"/>
      <c r="ED2967" s="1"/>
      <c r="EE2967" s="1"/>
      <c r="EF2967" s="1"/>
      <c r="EG2967" s="1"/>
      <c r="EH2967" s="1"/>
      <c r="EI2967" s="1"/>
      <c r="EJ2967" s="1"/>
      <c r="EK2967" s="1"/>
      <c r="EL2967" s="1"/>
      <c r="EM2967" s="1"/>
      <c r="EN2967" s="1"/>
      <c r="EO2967" s="1"/>
      <c r="EP2967" s="1"/>
      <c r="EQ2967" s="1"/>
      <c r="ER2967" s="1"/>
      <c r="ES2967" s="1"/>
      <c r="ET2967" s="1"/>
      <c r="EU2967" s="1"/>
      <c r="EV2967" s="1"/>
      <c r="EW2967" s="1"/>
      <c r="EX2967" s="1"/>
      <c r="EY2967" s="1"/>
      <c r="EZ2967" s="1"/>
      <c r="FA2967" s="1"/>
      <c r="FB2967" s="1"/>
      <c r="FC2967" s="1"/>
      <c r="FD2967" s="1"/>
      <c r="FE2967" s="1"/>
      <c r="FF2967" s="1"/>
      <c r="FG2967" s="1"/>
      <c r="FH2967" s="1"/>
      <c r="FI2967" s="1"/>
      <c r="FJ2967" s="1"/>
      <c r="FK2967" s="1"/>
      <c r="FL2967" s="1"/>
      <c r="FM2967" s="1"/>
      <c r="FN2967" s="1"/>
      <c r="FO2967" s="1"/>
      <c r="FP2967" s="1"/>
      <c r="FQ2967" s="1"/>
      <c r="FR2967" s="1"/>
      <c r="FS2967" s="1"/>
      <c r="FT2967" s="1"/>
      <c r="FU2967" s="1"/>
      <c r="FV2967" s="1"/>
      <c r="FW2967" s="1"/>
      <c r="FX2967" s="1"/>
      <c r="FY2967" s="1"/>
      <c r="FZ2967" s="1"/>
      <c r="GA2967" s="1"/>
      <c r="GB2967" s="1"/>
      <c r="GC2967" s="1"/>
      <c r="GD2967" s="1"/>
      <c r="GE2967" s="1"/>
      <c r="GF2967" s="1"/>
      <c r="GG2967" s="1"/>
      <c r="GH2967" s="1"/>
      <c r="GI2967" s="1"/>
      <c r="GJ2967" s="1"/>
      <c r="GK2967"/>
      <c r="GL2967"/>
      <c r="GM2967"/>
      <c r="GN2967"/>
      <c r="GO2967"/>
      <c r="GP2967"/>
      <c r="GQ2967"/>
      <c r="GR2967"/>
      <c r="GS2967"/>
      <c r="GT2967"/>
      <c r="GU2967"/>
      <c r="GV2967"/>
      <c r="GW2967"/>
      <c r="GX2967"/>
      <c r="GY2967"/>
      <c r="GZ2967"/>
      <c r="HA2967"/>
      <c r="HB2967"/>
      <c r="HC2967"/>
      <c r="HD2967"/>
      <c r="HE2967"/>
    </row>
    <row r="2968" spans="6:213" s="19" customFormat="1" x14ac:dyDescent="0.25">
      <c r="F2968" s="20"/>
      <c r="G2968" s="20"/>
      <c r="H2968" s="20"/>
      <c r="I2968" s="20"/>
      <c r="J2968" s="21"/>
      <c r="K2968" s="21"/>
      <c r="L2968" s="20"/>
      <c r="M2968" s="20"/>
      <c r="N2968" s="22"/>
      <c r="O2968" s="22"/>
      <c r="P2968" s="22"/>
      <c r="Q2968" s="22"/>
      <c r="U2968" s="20"/>
      <c r="V2968" s="20"/>
      <c r="W2968" s="20"/>
      <c r="X2968" s="27"/>
      <c r="Y2968" s="253"/>
      <c r="Z2968" s="30"/>
      <c r="AA2968" s="30"/>
      <c r="AB2968" s="31"/>
      <c r="AC2968" s="31"/>
      <c r="AD2968" s="31"/>
      <c r="AE2968" s="31"/>
      <c r="AF2968" s="31"/>
      <c r="AG2968" s="241"/>
      <c r="AH2968" s="31"/>
      <c r="AI2968" s="31"/>
      <c r="AJ2968" s="31"/>
      <c r="AK2968" s="31"/>
      <c r="AL2968" s="120"/>
      <c r="AM2968" s="25"/>
      <c r="AN2968" s="25"/>
      <c r="AO2968" s="25"/>
      <c r="AP2968" s="25"/>
      <c r="AQ2968"/>
      <c r="AR2968" s="25"/>
      <c r="AS2968" s="31"/>
      <c r="AT2968" s="25"/>
      <c r="AU2968" s="25"/>
      <c r="AV2968" s="31"/>
      <c r="BC2968" s="1"/>
      <c r="BD2968"/>
      <c r="BE2968"/>
      <c r="BF2968" s="1"/>
      <c r="BG2968"/>
      <c r="BH2968"/>
      <c r="BI2968"/>
      <c r="BJ2968" s="1"/>
      <c r="BK2968" s="1"/>
      <c r="BL2968"/>
      <c r="BM2968" s="1"/>
      <c r="BN2968" s="1"/>
      <c r="BO2968" s="1"/>
      <c r="BP2968" s="1"/>
      <c r="BQ2968" s="1"/>
      <c r="BR2968" s="1"/>
      <c r="BS2968" s="1"/>
      <c r="BT2968" s="22"/>
      <c r="BU2968" s="1"/>
      <c r="BV2968" s="1"/>
      <c r="BW2968" s="1"/>
      <c r="BX2968" s="1"/>
      <c r="BY2968" s="1"/>
      <c r="BZ2968" s="1"/>
      <c r="CA2968" s="1"/>
      <c r="CB2968" s="1"/>
      <c r="CC2968" s="1"/>
      <c r="CD2968" s="1"/>
      <c r="CE2968" s="1"/>
      <c r="CF2968" s="1"/>
      <c r="CG2968" s="1"/>
      <c r="CH2968" s="1"/>
      <c r="CI2968" s="1"/>
      <c r="CJ2968" s="1"/>
      <c r="CK2968" s="1"/>
      <c r="CL2968" s="1"/>
      <c r="CM2968" s="1"/>
      <c r="CN2968" s="1"/>
      <c r="CO2968" s="1"/>
      <c r="CP2968" s="1"/>
      <c r="CQ2968" s="1"/>
      <c r="CR2968" s="1"/>
      <c r="CS2968" s="1"/>
      <c r="CT2968" s="1"/>
      <c r="CU2968" s="1"/>
      <c r="CV2968" s="1"/>
      <c r="CW2968" s="1"/>
      <c r="CX2968" s="1"/>
      <c r="CY2968" s="1"/>
      <c r="CZ2968" s="1"/>
      <c r="DA2968" s="1"/>
      <c r="DB2968" s="1"/>
      <c r="DC2968" s="1"/>
      <c r="DD2968" s="1"/>
      <c r="DE2968" s="1"/>
      <c r="DF2968" s="1"/>
      <c r="DG2968" s="1"/>
      <c r="DH2968" s="1"/>
      <c r="DI2968" s="1"/>
      <c r="DJ2968" s="1"/>
      <c r="DK2968" s="1"/>
      <c r="DL2968" s="1"/>
      <c r="DM2968" s="1"/>
      <c r="DN2968" s="1"/>
      <c r="DO2968" s="1"/>
      <c r="DP2968" s="1"/>
      <c r="DQ2968" s="1"/>
      <c r="DR2968" s="1"/>
      <c r="DS2968" s="1"/>
      <c r="DT2968" s="1"/>
      <c r="DU2968" s="1"/>
      <c r="DV2968" s="1"/>
      <c r="DW2968" s="1"/>
      <c r="DX2968" s="1"/>
      <c r="DY2968" s="1"/>
      <c r="DZ2968" s="1"/>
      <c r="EA2968" s="1"/>
      <c r="EB2968" s="1"/>
      <c r="EC2968" s="1"/>
      <c r="ED2968" s="1"/>
      <c r="EE2968" s="1"/>
      <c r="EF2968" s="1"/>
      <c r="EG2968" s="1"/>
      <c r="EH2968" s="1"/>
      <c r="EI2968" s="1"/>
      <c r="EJ2968" s="1"/>
      <c r="EK2968" s="1"/>
      <c r="EL2968" s="1"/>
      <c r="EM2968" s="1"/>
      <c r="EN2968" s="1"/>
      <c r="EO2968" s="1"/>
      <c r="EP2968" s="1"/>
      <c r="EQ2968" s="1"/>
      <c r="ER2968" s="1"/>
      <c r="ES2968" s="1"/>
      <c r="ET2968" s="1"/>
      <c r="EU2968" s="1"/>
      <c r="EV2968" s="1"/>
      <c r="EW2968" s="1"/>
      <c r="EX2968" s="1"/>
      <c r="EY2968" s="1"/>
      <c r="EZ2968" s="1"/>
      <c r="FA2968" s="1"/>
      <c r="FB2968" s="1"/>
      <c r="FC2968" s="1"/>
      <c r="FD2968" s="1"/>
      <c r="FE2968" s="1"/>
      <c r="FF2968" s="1"/>
      <c r="FG2968" s="1"/>
      <c r="FH2968" s="1"/>
      <c r="FI2968" s="1"/>
      <c r="FJ2968" s="1"/>
      <c r="FK2968" s="1"/>
      <c r="FL2968" s="1"/>
      <c r="FM2968" s="1"/>
      <c r="FN2968" s="1"/>
      <c r="FO2968" s="1"/>
      <c r="FP2968" s="1"/>
      <c r="FQ2968" s="1"/>
      <c r="FR2968" s="1"/>
      <c r="FS2968" s="1"/>
      <c r="FT2968" s="1"/>
      <c r="FU2968" s="1"/>
      <c r="FV2968" s="1"/>
      <c r="FW2968" s="1"/>
      <c r="FX2968" s="1"/>
      <c r="FY2968" s="1"/>
      <c r="FZ2968" s="1"/>
      <c r="GA2968" s="1"/>
      <c r="GB2968" s="1"/>
      <c r="GC2968" s="1"/>
      <c r="GD2968" s="1"/>
      <c r="GE2968" s="1"/>
      <c r="GF2968" s="1"/>
      <c r="GG2968" s="1"/>
      <c r="GH2968" s="1"/>
      <c r="GI2968" s="1"/>
      <c r="GJ2968" s="1"/>
      <c r="GK2968"/>
      <c r="GL2968"/>
      <c r="GM2968"/>
      <c r="GN2968"/>
      <c r="GO2968"/>
      <c r="GP2968"/>
      <c r="GQ2968"/>
      <c r="GR2968"/>
      <c r="GS2968"/>
      <c r="GT2968"/>
      <c r="GU2968"/>
      <c r="GV2968"/>
      <c r="GW2968"/>
      <c r="GX2968"/>
      <c r="GY2968"/>
      <c r="GZ2968"/>
      <c r="HA2968"/>
      <c r="HB2968"/>
      <c r="HC2968"/>
      <c r="HD2968"/>
      <c r="HE2968"/>
    </row>
    <row r="2969" spans="6:213" s="19" customFormat="1" x14ac:dyDescent="0.25">
      <c r="F2969" s="20"/>
      <c r="G2969" s="20"/>
      <c r="H2969" s="20"/>
      <c r="I2969" s="20"/>
      <c r="J2969" s="21"/>
      <c r="K2969" s="21"/>
      <c r="L2969" s="20"/>
      <c r="M2969" s="20"/>
      <c r="N2969" s="22"/>
      <c r="O2969" s="22"/>
      <c r="P2969" s="22"/>
      <c r="Q2969" s="22"/>
      <c r="U2969" s="20"/>
      <c r="V2969" s="20"/>
      <c r="W2969" s="20"/>
      <c r="X2969" s="27"/>
      <c r="Y2969" s="253"/>
      <c r="Z2969" s="30"/>
      <c r="AA2969" s="30"/>
      <c r="AB2969" s="31"/>
      <c r="AC2969" s="31"/>
      <c r="AD2969" s="31"/>
      <c r="AE2969" s="31"/>
      <c r="AF2969" s="31"/>
      <c r="AG2969" s="241"/>
      <c r="AH2969" s="31"/>
      <c r="AI2969" s="31"/>
      <c r="AJ2969" s="31"/>
      <c r="AK2969" s="31"/>
      <c r="AL2969" s="120"/>
      <c r="AM2969" s="25"/>
      <c r="AN2969" s="25"/>
      <c r="AO2969" s="25"/>
      <c r="AP2969" s="25"/>
      <c r="AQ2969"/>
      <c r="AR2969" s="25"/>
      <c r="AS2969" s="31"/>
      <c r="AT2969" s="25"/>
      <c r="AU2969" s="25"/>
      <c r="AV2969" s="31"/>
      <c r="BC2969" s="1"/>
      <c r="BD2969"/>
      <c r="BE2969"/>
      <c r="BF2969" s="1"/>
      <c r="BG2969"/>
      <c r="BH2969"/>
      <c r="BI2969"/>
      <c r="BJ2969" s="1"/>
      <c r="BK2969" s="1"/>
      <c r="BL2969"/>
      <c r="BM2969" s="1"/>
      <c r="BN2969" s="1"/>
      <c r="BO2969" s="1"/>
      <c r="BP2969" s="1"/>
      <c r="BQ2969" s="1"/>
      <c r="BR2969" s="1"/>
      <c r="BS2969" s="1"/>
      <c r="BT2969" s="22"/>
      <c r="BU2969" s="1"/>
      <c r="BV2969" s="1"/>
      <c r="BW2969" s="1"/>
      <c r="BX2969" s="1"/>
      <c r="BY2969" s="1"/>
      <c r="BZ2969" s="1"/>
      <c r="CA2969" s="1"/>
      <c r="CB2969" s="1"/>
      <c r="CC2969" s="1"/>
      <c r="CD2969" s="1"/>
      <c r="CE2969" s="1"/>
      <c r="CF2969" s="1"/>
      <c r="CG2969" s="1"/>
      <c r="CH2969" s="1"/>
      <c r="CI2969" s="1"/>
      <c r="CJ2969" s="1"/>
      <c r="CK2969" s="1"/>
      <c r="CL2969" s="1"/>
      <c r="CM2969" s="1"/>
      <c r="CN2969" s="1"/>
      <c r="CO2969" s="1"/>
      <c r="CP2969" s="1"/>
      <c r="CQ2969" s="1"/>
      <c r="CR2969" s="1"/>
      <c r="CS2969" s="1"/>
      <c r="CT2969" s="1"/>
      <c r="CU2969" s="1"/>
      <c r="CV2969" s="1"/>
      <c r="CW2969" s="1"/>
      <c r="CX2969" s="1"/>
      <c r="CY2969" s="1"/>
      <c r="CZ2969" s="1"/>
      <c r="DA2969" s="1"/>
      <c r="DB2969" s="1"/>
      <c r="DC2969" s="1"/>
      <c r="DD2969" s="1"/>
      <c r="DE2969" s="1"/>
      <c r="DF2969" s="1"/>
      <c r="DG2969" s="1"/>
      <c r="DH2969" s="1"/>
      <c r="DI2969" s="1"/>
      <c r="DJ2969" s="1"/>
      <c r="DK2969" s="1"/>
      <c r="DL2969" s="1"/>
      <c r="DM2969" s="1"/>
      <c r="DN2969" s="1"/>
      <c r="DO2969" s="1"/>
      <c r="DP2969" s="1"/>
      <c r="DQ2969" s="1"/>
      <c r="DR2969" s="1"/>
      <c r="DS2969" s="1"/>
      <c r="DT2969" s="1"/>
      <c r="DU2969" s="1"/>
      <c r="DV2969" s="1"/>
      <c r="DW2969" s="1"/>
      <c r="DX2969" s="1"/>
      <c r="DY2969" s="1"/>
      <c r="DZ2969" s="1"/>
      <c r="EA2969" s="1"/>
      <c r="EB2969" s="1"/>
      <c r="EC2969" s="1"/>
      <c r="ED2969" s="1"/>
      <c r="EE2969" s="1"/>
      <c r="EF2969" s="1"/>
      <c r="EG2969" s="1"/>
      <c r="EH2969" s="1"/>
      <c r="EI2969" s="1"/>
      <c r="EJ2969" s="1"/>
      <c r="EK2969" s="1"/>
      <c r="EL2969" s="1"/>
      <c r="EM2969" s="1"/>
      <c r="EN2969" s="1"/>
      <c r="EO2969" s="1"/>
      <c r="EP2969" s="1"/>
      <c r="EQ2969" s="1"/>
      <c r="ER2969" s="1"/>
      <c r="ES2969" s="1"/>
      <c r="ET2969" s="1"/>
      <c r="EU2969" s="1"/>
      <c r="EV2969" s="1"/>
      <c r="EW2969" s="1"/>
      <c r="EX2969" s="1"/>
      <c r="EY2969" s="1"/>
      <c r="EZ2969" s="1"/>
      <c r="FA2969" s="1"/>
      <c r="FB2969" s="1"/>
      <c r="FC2969" s="1"/>
      <c r="FD2969" s="1"/>
      <c r="FE2969" s="1"/>
      <c r="FF2969" s="1"/>
      <c r="FG2969" s="1"/>
      <c r="FH2969" s="1"/>
      <c r="FI2969" s="1"/>
      <c r="FJ2969" s="1"/>
      <c r="FK2969" s="1"/>
      <c r="FL2969" s="1"/>
      <c r="FM2969" s="1"/>
      <c r="FN2969" s="1"/>
      <c r="FO2969" s="1"/>
      <c r="FP2969" s="1"/>
      <c r="FQ2969" s="1"/>
      <c r="FR2969" s="1"/>
      <c r="FS2969" s="1"/>
      <c r="FT2969" s="1"/>
      <c r="FU2969" s="1"/>
      <c r="FV2969" s="1"/>
      <c r="FW2969" s="1"/>
      <c r="FX2969" s="1"/>
      <c r="FY2969" s="1"/>
      <c r="FZ2969" s="1"/>
      <c r="GA2969" s="1"/>
      <c r="GB2969" s="1"/>
      <c r="GC2969" s="1"/>
      <c r="GD2969" s="1"/>
      <c r="GE2969" s="1"/>
      <c r="GF2969" s="1"/>
      <c r="GG2969" s="1"/>
      <c r="GH2969" s="1"/>
      <c r="GI2969" s="1"/>
      <c r="GJ2969" s="1"/>
      <c r="GK2969"/>
      <c r="GL2969"/>
      <c r="GM2969"/>
      <c r="GN2969"/>
      <c r="GO2969"/>
      <c r="GP2969"/>
      <c r="GQ2969"/>
      <c r="GR2969"/>
      <c r="GS2969"/>
      <c r="GT2969"/>
      <c r="GU2969"/>
      <c r="GV2969"/>
      <c r="GW2969"/>
      <c r="GX2969"/>
      <c r="GY2969"/>
      <c r="GZ2969"/>
      <c r="HA2969"/>
      <c r="HB2969"/>
      <c r="HC2969"/>
      <c r="HD2969"/>
      <c r="HE2969"/>
    </row>
    <row r="2970" spans="6:213" s="19" customFormat="1" x14ac:dyDescent="0.25">
      <c r="F2970" s="20"/>
      <c r="G2970" s="20"/>
      <c r="H2970" s="20"/>
      <c r="I2970" s="20"/>
      <c r="J2970" s="21"/>
      <c r="K2970" s="21"/>
      <c r="L2970" s="20"/>
      <c r="M2970" s="20"/>
      <c r="N2970" s="22"/>
      <c r="O2970" s="22"/>
      <c r="P2970" s="22"/>
      <c r="Q2970" s="22"/>
      <c r="U2970" s="20"/>
      <c r="V2970" s="20"/>
      <c r="W2970" s="20"/>
      <c r="X2970" s="27"/>
      <c r="Y2970" s="253"/>
      <c r="Z2970" s="30"/>
      <c r="AA2970" s="30"/>
      <c r="AB2970" s="31"/>
      <c r="AC2970" s="31"/>
      <c r="AD2970" s="31"/>
      <c r="AE2970" s="31"/>
      <c r="AF2970" s="31"/>
      <c r="AG2970" s="241"/>
      <c r="AH2970" s="31"/>
      <c r="AI2970" s="31"/>
      <c r="AJ2970" s="31"/>
      <c r="AK2970" s="31"/>
      <c r="AL2970" s="120"/>
      <c r="AM2970" s="25"/>
      <c r="AN2970" s="25"/>
      <c r="AO2970" s="25"/>
      <c r="AP2970" s="25"/>
      <c r="AQ2970"/>
      <c r="AR2970" s="25"/>
      <c r="AS2970" s="31"/>
      <c r="AT2970" s="25"/>
      <c r="AU2970" s="25"/>
      <c r="AV2970" s="31"/>
      <c r="BC2970" s="1"/>
      <c r="BD2970"/>
      <c r="BE2970"/>
      <c r="BF2970" s="1"/>
      <c r="BG2970"/>
      <c r="BH2970"/>
      <c r="BI2970"/>
      <c r="BJ2970" s="1"/>
      <c r="BK2970" s="1"/>
      <c r="BL2970"/>
      <c r="BM2970" s="1"/>
      <c r="BN2970" s="1"/>
      <c r="BO2970" s="1"/>
      <c r="BP2970" s="1"/>
      <c r="BQ2970" s="1"/>
      <c r="BR2970" s="1"/>
      <c r="BS2970" s="1"/>
      <c r="BT2970" s="22"/>
      <c r="BU2970" s="1"/>
      <c r="BV2970" s="1"/>
      <c r="BW2970" s="1"/>
      <c r="BX2970" s="1"/>
      <c r="BY2970" s="1"/>
      <c r="BZ2970" s="1"/>
      <c r="CA2970" s="1"/>
      <c r="CB2970" s="1"/>
      <c r="CC2970" s="1"/>
      <c r="CD2970" s="1"/>
      <c r="CE2970" s="1"/>
      <c r="CF2970" s="1"/>
      <c r="CG2970" s="1"/>
      <c r="CH2970" s="1"/>
      <c r="CI2970" s="1"/>
      <c r="CJ2970" s="1"/>
      <c r="CK2970" s="1"/>
      <c r="CL2970" s="1"/>
      <c r="CM2970" s="1"/>
      <c r="CN2970" s="1"/>
      <c r="CO2970" s="1"/>
      <c r="CP2970" s="1"/>
      <c r="CQ2970" s="1"/>
      <c r="CR2970" s="1"/>
      <c r="CS2970" s="1"/>
      <c r="CT2970" s="1"/>
      <c r="CU2970" s="1"/>
      <c r="CV2970" s="1"/>
      <c r="CW2970" s="1"/>
      <c r="CX2970" s="1"/>
      <c r="CY2970" s="1"/>
      <c r="CZ2970" s="1"/>
      <c r="DA2970" s="1"/>
      <c r="DB2970" s="1"/>
      <c r="DC2970" s="1"/>
      <c r="DD2970" s="1"/>
      <c r="DE2970" s="1"/>
      <c r="DF2970" s="1"/>
      <c r="DG2970" s="1"/>
      <c r="DH2970" s="1"/>
      <c r="DI2970" s="1"/>
      <c r="DJ2970" s="1"/>
      <c r="DK2970" s="1"/>
      <c r="DL2970" s="1"/>
      <c r="DM2970" s="1"/>
      <c r="DN2970" s="1"/>
      <c r="DO2970" s="1"/>
      <c r="DP2970" s="1"/>
      <c r="DQ2970" s="1"/>
      <c r="DR2970" s="1"/>
      <c r="DS2970" s="1"/>
      <c r="DT2970" s="1"/>
      <c r="DU2970" s="1"/>
      <c r="DV2970" s="1"/>
      <c r="DW2970" s="1"/>
      <c r="DX2970" s="1"/>
      <c r="DY2970" s="1"/>
      <c r="DZ2970" s="1"/>
      <c r="EA2970" s="1"/>
      <c r="EB2970" s="1"/>
      <c r="EC2970" s="1"/>
      <c r="ED2970" s="1"/>
      <c r="EE2970" s="1"/>
      <c r="EF2970" s="1"/>
      <c r="EG2970" s="1"/>
      <c r="EH2970" s="1"/>
      <c r="EI2970" s="1"/>
      <c r="EJ2970" s="1"/>
      <c r="EK2970" s="1"/>
      <c r="EL2970" s="1"/>
      <c r="EM2970" s="1"/>
      <c r="EN2970" s="1"/>
      <c r="EO2970" s="1"/>
      <c r="EP2970" s="1"/>
      <c r="EQ2970" s="1"/>
      <c r="ER2970" s="1"/>
      <c r="ES2970" s="1"/>
      <c r="ET2970" s="1"/>
      <c r="EU2970" s="1"/>
      <c r="EV2970" s="1"/>
      <c r="EW2970" s="1"/>
      <c r="EX2970" s="1"/>
      <c r="EY2970" s="1"/>
      <c r="EZ2970" s="1"/>
      <c r="FA2970" s="1"/>
      <c r="FB2970" s="1"/>
      <c r="FC2970" s="1"/>
      <c r="FD2970" s="1"/>
      <c r="FE2970" s="1"/>
      <c r="FF2970" s="1"/>
      <c r="FG2970" s="1"/>
      <c r="FH2970" s="1"/>
      <c r="FI2970" s="1"/>
      <c r="FJ2970" s="1"/>
      <c r="FK2970" s="1"/>
      <c r="FL2970" s="1"/>
      <c r="FM2970" s="1"/>
      <c r="FN2970" s="1"/>
      <c r="FO2970" s="1"/>
      <c r="FP2970" s="1"/>
      <c r="FQ2970" s="1"/>
      <c r="FR2970" s="1"/>
      <c r="FS2970" s="1"/>
      <c r="FT2970" s="1"/>
      <c r="FU2970" s="1"/>
      <c r="FV2970" s="1"/>
      <c r="FW2970" s="1"/>
      <c r="FX2970" s="1"/>
      <c r="FY2970" s="1"/>
      <c r="FZ2970" s="1"/>
      <c r="GA2970" s="1"/>
      <c r="GB2970" s="1"/>
      <c r="GC2970" s="1"/>
      <c r="GD2970" s="1"/>
      <c r="GE2970" s="1"/>
      <c r="GF2970" s="1"/>
      <c r="GG2970" s="1"/>
      <c r="GH2970" s="1"/>
      <c r="GI2970" s="1"/>
      <c r="GJ2970" s="1"/>
      <c r="GK2970"/>
      <c r="GL2970"/>
      <c r="GM2970"/>
      <c r="GN2970"/>
      <c r="GO2970"/>
      <c r="GP2970"/>
      <c r="GQ2970"/>
      <c r="GR2970"/>
      <c r="GS2970"/>
      <c r="GT2970"/>
      <c r="GU2970"/>
      <c r="GV2970"/>
      <c r="GW2970"/>
      <c r="GX2970"/>
      <c r="GY2970"/>
      <c r="GZ2970"/>
      <c r="HA2970"/>
      <c r="HB2970"/>
      <c r="HC2970"/>
      <c r="HD2970"/>
      <c r="HE2970"/>
    </row>
    <row r="2971" spans="6:213" s="19" customFormat="1" x14ac:dyDescent="0.25">
      <c r="F2971" s="20"/>
      <c r="G2971" s="20"/>
      <c r="H2971" s="20"/>
      <c r="I2971" s="20"/>
      <c r="J2971" s="21"/>
      <c r="K2971" s="21"/>
      <c r="L2971" s="20"/>
      <c r="M2971" s="20"/>
      <c r="N2971" s="22"/>
      <c r="O2971" s="22"/>
      <c r="P2971" s="22"/>
      <c r="Q2971" s="22"/>
      <c r="U2971" s="20"/>
      <c r="V2971" s="20"/>
      <c r="W2971" s="20"/>
      <c r="X2971" s="27"/>
      <c r="Y2971" s="253"/>
      <c r="Z2971" s="30"/>
      <c r="AA2971" s="30"/>
      <c r="AB2971" s="31"/>
      <c r="AC2971" s="31"/>
      <c r="AD2971" s="31"/>
      <c r="AE2971" s="31"/>
      <c r="AF2971" s="31"/>
      <c r="AG2971" s="241"/>
      <c r="AH2971" s="31"/>
      <c r="AI2971" s="31"/>
      <c r="AJ2971" s="31"/>
      <c r="AK2971" s="31"/>
      <c r="AL2971" s="120"/>
      <c r="AM2971" s="25"/>
      <c r="AN2971" s="25"/>
      <c r="AO2971" s="25"/>
      <c r="AP2971" s="25"/>
      <c r="AQ2971"/>
      <c r="AR2971" s="25"/>
      <c r="AS2971" s="31"/>
      <c r="AT2971" s="25"/>
      <c r="AU2971" s="25"/>
      <c r="AV2971" s="31"/>
      <c r="BC2971" s="1"/>
      <c r="BD2971"/>
      <c r="BE2971"/>
      <c r="BF2971" s="1"/>
      <c r="BG2971"/>
      <c r="BH2971"/>
      <c r="BI2971"/>
      <c r="BJ2971" s="1"/>
      <c r="BK2971" s="1"/>
      <c r="BL2971"/>
      <c r="BM2971" s="1"/>
      <c r="BN2971" s="1"/>
      <c r="BO2971" s="1"/>
      <c r="BP2971" s="1"/>
      <c r="BQ2971" s="1"/>
      <c r="BR2971" s="1"/>
      <c r="BS2971" s="1"/>
      <c r="BT2971" s="22"/>
      <c r="BU2971" s="1"/>
      <c r="BV2971" s="1"/>
      <c r="BW2971" s="1"/>
      <c r="BX2971" s="1"/>
      <c r="BY2971" s="1"/>
      <c r="BZ2971" s="1"/>
      <c r="CA2971" s="1"/>
      <c r="CB2971" s="1"/>
      <c r="CC2971" s="1"/>
      <c r="CD2971" s="1"/>
      <c r="CE2971" s="1"/>
      <c r="CF2971" s="1"/>
      <c r="CG2971" s="1"/>
      <c r="CH2971" s="1"/>
      <c r="CI2971" s="1"/>
      <c r="CJ2971" s="1"/>
      <c r="CK2971" s="1"/>
      <c r="CL2971" s="1"/>
      <c r="CM2971" s="1"/>
      <c r="CN2971" s="1"/>
      <c r="CO2971" s="1"/>
      <c r="CP2971" s="1"/>
      <c r="CQ2971" s="1"/>
      <c r="CR2971" s="1"/>
      <c r="CS2971" s="1"/>
      <c r="CT2971" s="1"/>
      <c r="CU2971" s="1"/>
      <c r="CV2971" s="1"/>
      <c r="CW2971" s="1"/>
      <c r="CX2971" s="1"/>
      <c r="CY2971" s="1"/>
      <c r="CZ2971" s="1"/>
      <c r="DA2971" s="1"/>
      <c r="DB2971" s="1"/>
      <c r="DC2971" s="1"/>
      <c r="DD2971" s="1"/>
      <c r="DE2971" s="1"/>
      <c r="DF2971" s="1"/>
      <c r="DG2971" s="1"/>
      <c r="DH2971" s="1"/>
      <c r="DI2971" s="1"/>
      <c r="DJ2971" s="1"/>
      <c r="DK2971" s="1"/>
      <c r="DL2971" s="1"/>
      <c r="DM2971" s="1"/>
      <c r="DN2971" s="1"/>
      <c r="DO2971" s="1"/>
      <c r="DP2971" s="1"/>
      <c r="DQ2971" s="1"/>
      <c r="DR2971" s="1"/>
      <c r="DS2971" s="1"/>
      <c r="DT2971" s="1"/>
      <c r="DU2971" s="1"/>
      <c r="DV2971" s="1"/>
      <c r="DW2971" s="1"/>
      <c r="DX2971" s="1"/>
      <c r="DY2971" s="1"/>
      <c r="DZ2971" s="1"/>
      <c r="EA2971" s="1"/>
      <c r="EB2971" s="1"/>
      <c r="EC2971" s="1"/>
      <c r="ED2971" s="1"/>
      <c r="EE2971" s="1"/>
      <c r="EF2971" s="1"/>
      <c r="EG2971" s="1"/>
      <c r="EH2971" s="1"/>
      <c r="EI2971" s="1"/>
      <c r="EJ2971" s="1"/>
      <c r="EK2971" s="1"/>
      <c r="EL2971" s="1"/>
      <c r="EM2971" s="1"/>
      <c r="EN2971" s="1"/>
      <c r="EO2971" s="1"/>
      <c r="EP2971" s="1"/>
      <c r="EQ2971" s="1"/>
      <c r="ER2971" s="1"/>
      <c r="ES2971" s="1"/>
      <c r="ET2971" s="1"/>
      <c r="EU2971" s="1"/>
      <c r="EV2971" s="1"/>
      <c r="EW2971" s="1"/>
      <c r="EX2971" s="1"/>
      <c r="EY2971" s="1"/>
      <c r="EZ2971" s="1"/>
      <c r="FA2971" s="1"/>
      <c r="FB2971" s="1"/>
      <c r="FC2971" s="1"/>
      <c r="FD2971" s="1"/>
      <c r="FE2971" s="1"/>
      <c r="FF2971" s="1"/>
      <c r="FG2971" s="1"/>
      <c r="FH2971" s="1"/>
      <c r="FI2971" s="1"/>
      <c r="FJ2971" s="1"/>
      <c r="FK2971" s="1"/>
      <c r="FL2971" s="1"/>
      <c r="FM2971" s="1"/>
      <c r="FN2971" s="1"/>
      <c r="FO2971" s="1"/>
      <c r="FP2971" s="1"/>
      <c r="FQ2971" s="1"/>
      <c r="FR2971" s="1"/>
      <c r="FS2971" s="1"/>
      <c r="FT2971" s="1"/>
      <c r="FU2971" s="1"/>
      <c r="FV2971" s="1"/>
      <c r="FW2971" s="1"/>
      <c r="FX2971" s="1"/>
      <c r="FY2971" s="1"/>
      <c r="FZ2971" s="1"/>
      <c r="GA2971" s="1"/>
      <c r="GB2971" s="1"/>
      <c r="GC2971" s="1"/>
      <c r="GD2971" s="1"/>
      <c r="GE2971" s="1"/>
      <c r="GF2971" s="1"/>
      <c r="GG2971" s="1"/>
      <c r="GH2971" s="1"/>
      <c r="GI2971" s="1"/>
      <c r="GJ2971" s="1"/>
      <c r="GK2971"/>
      <c r="GL2971"/>
      <c r="GM2971"/>
      <c r="GN2971"/>
      <c r="GO2971"/>
      <c r="GP2971"/>
      <c r="GQ2971"/>
      <c r="GR2971"/>
      <c r="GS2971"/>
      <c r="GT2971"/>
      <c r="GU2971"/>
      <c r="GV2971"/>
      <c r="GW2971"/>
      <c r="GX2971"/>
      <c r="GY2971"/>
      <c r="GZ2971"/>
      <c r="HA2971"/>
      <c r="HB2971"/>
      <c r="HC2971"/>
      <c r="HD2971"/>
      <c r="HE2971"/>
    </row>
    <row r="2972" spans="6:213" s="19" customFormat="1" x14ac:dyDescent="0.25">
      <c r="F2972" s="20"/>
      <c r="G2972" s="20"/>
      <c r="H2972" s="20"/>
      <c r="I2972" s="20"/>
      <c r="J2972" s="21"/>
      <c r="K2972" s="21"/>
      <c r="L2972" s="20"/>
      <c r="M2972" s="20"/>
      <c r="N2972" s="22"/>
      <c r="O2972" s="22"/>
      <c r="P2972" s="22"/>
      <c r="Q2972" s="22"/>
      <c r="U2972" s="20"/>
      <c r="V2972" s="20"/>
      <c r="W2972" s="20"/>
      <c r="X2972" s="27"/>
      <c r="Y2972" s="253"/>
      <c r="Z2972" s="30"/>
      <c r="AA2972" s="30"/>
      <c r="AB2972" s="31"/>
      <c r="AC2972" s="31"/>
      <c r="AD2972" s="31"/>
      <c r="AE2972" s="31"/>
      <c r="AF2972" s="31"/>
      <c r="AG2972" s="241"/>
      <c r="AH2972" s="31"/>
      <c r="AI2972" s="31"/>
      <c r="AJ2972" s="31"/>
      <c r="AK2972" s="31"/>
      <c r="AL2972" s="120"/>
      <c r="AM2972" s="25"/>
      <c r="AN2972" s="25"/>
      <c r="AO2972" s="25"/>
      <c r="AP2972" s="25"/>
      <c r="AQ2972"/>
      <c r="AR2972" s="25"/>
      <c r="AS2972" s="31"/>
      <c r="AT2972" s="25"/>
      <c r="AU2972" s="25"/>
      <c r="AV2972" s="31"/>
      <c r="BC2972" s="1"/>
      <c r="BD2972"/>
      <c r="BE2972"/>
      <c r="BF2972" s="1"/>
      <c r="BG2972"/>
      <c r="BH2972"/>
      <c r="BI2972"/>
      <c r="BJ2972" s="1"/>
      <c r="BK2972" s="1"/>
      <c r="BL2972"/>
      <c r="BM2972" s="1"/>
      <c r="BN2972" s="1"/>
      <c r="BO2972" s="1"/>
      <c r="BP2972" s="1"/>
      <c r="BQ2972" s="1"/>
      <c r="BR2972" s="1"/>
      <c r="BS2972" s="1"/>
      <c r="BT2972" s="22"/>
      <c r="BU2972" s="1"/>
      <c r="BV2972" s="1"/>
      <c r="BW2972" s="1"/>
      <c r="BX2972" s="1"/>
      <c r="BY2972" s="1"/>
      <c r="BZ2972" s="1"/>
      <c r="CA2972" s="1"/>
      <c r="CB2972" s="1"/>
      <c r="CC2972" s="1"/>
      <c r="CD2972" s="1"/>
      <c r="CE2972" s="1"/>
      <c r="CF2972" s="1"/>
      <c r="CG2972" s="1"/>
      <c r="CH2972" s="1"/>
      <c r="CI2972" s="1"/>
      <c r="CJ2972" s="1"/>
      <c r="CK2972" s="1"/>
      <c r="CL2972" s="1"/>
      <c r="CM2972" s="1"/>
      <c r="CN2972" s="1"/>
      <c r="CO2972" s="1"/>
      <c r="CP2972" s="1"/>
      <c r="CQ2972" s="1"/>
      <c r="CR2972" s="1"/>
      <c r="CS2972" s="1"/>
      <c r="CT2972" s="1"/>
      <c r="CU2972" s="1"/>
      <c r="CV2972" s="1"/>
      <c r="CW2972" s="1"/>
      <c r="CX2972" s="1"/>
      <c r="CY2972" s="1"/>
      <c r="CZ2972" s="1"/>
      <c r="DA2972" s="1"/>
      <c r="DB2972" s="1"/>
      <c r="DC2972" s="1"/>
      <c r="DD2972" s="1"/>
      <c r="DE2972" s="1"/>
      <c r="DF2972" s="1"/>
      <c r="DG2972" s="1"/>
      <c r="DH2972" s="1"/>
      <c r="DI2972" s="1"/>
      <c r="DJ2972" s="1"/>
      <c r="DK2972" s="1"/>
      <c r="DL2972" s="1"/>
      <c r="DM2972" s="1"/>
      <c r="DN2972" s="1"/>
      <c r="DO2972" s="1"/>
      <c r="DP2972" s="1"/>
      <c r="DQ2972" s="1"/>
      <c r="DR2972" s="1"/>
      <c r="DS2972" s="1"/>
      <c r="DT2972" s="1"/>
      <c r="DU2972" s="1"/>
      <c r="DV2972" s="1"/>
      <c r="DW2972" s="1"/>
      <c r="DX2972" s="1"/>
      <c r="DY2972" s="1"/>
      <c r="DZ2972" s="1"/>
      <c r="EA2972" s="1"/>
      <c r="EB2972" s="1"/>
      <c r="EC2972" s="1"/>
      <c r="ED2972" s="1"/>
      <c r="EE2972" s="1"/>
      <c r="EF2972" s="1"/>
      <c r="EG2972" s="1"/>
      <c r="EH2972" s="1"/>
      <c r="EI2972" s="1"/>
      <c r="EJ2972" s="1"/>
      <c r="EK2972" s="1"/>
      <c r="EL2972" s="1"/>
      <c r="EM2972" s="1"/>
      <c r="EN2972" s="1"/>
      <c r="EO2972" s="1"/>
      <c r="EP2972" s="1"/>
      <c r="EQ2972" s="1"/>
      <c r="ER2972" s="1"/>
      <c r="ES2972" s="1"/>
      <c r="ET2972" s="1"/>
      <c r="EU2972" s="1"/>
      <c r="EV2972" s="1"/>
      <c r="EW2972" s="1"/>
      <c r="EX2972" s="1"/>
      <c r="EY2972" s="1"/>
      <c r="EZ2972" s="1"/>
      <c r="FA2972" s="1"/>
      <c r="FB2972" s="1"/>
      <c r="FC2972" s="1"/>
      <c r="FD2972" s="1"/>
      <c r="FE2972" s="1"/>
      <c r="FF2972" s="1"/>
      <c r="FG2972" s="1"/>
      <c r="FH2972" s="1"/>
      <c r="FI2972" s="1"/>
      <c r="FJ2972" s="1"/>
      <c r="FK2972" s="1"/>
      <c r="FL2972" s="1"/>
      <c r="FM2972" s="1"/>
      <c r="FN2972" s="1"/>
      <c r="FO2972" s="1"/>
      <c r="FP2972" s="1"/>
      <c r="FQ2972" s="1"/>
      <c r="FR2972" s="1"/>
      <c r="FS2972" s="1"/>
      <c r="FT2972" s="1"/>
      <c r="FU2972" s="1"/>
      <c r="FV2972" s="1"/>
      <c r="FW2972" s="1"/>
      <c r="FX2972" s="1"/>
      <c r="FY2972" s="1"/>
      <c r="FZ2972" s="1"/>
      <c r="GA2972" s="1"/>
      <c r="GB2972" s="1"/>
      <c r="GC2972" s="1"/>
      <c r="GD2972" s="1"/>
      <c r="GE2972" s="1"/>
      <c r="GF2972" s="1"/>
      <c r="GG2972" s="1"/>
      <c r="GH2972" s="1"/>
      <c r="GI2972" s="1"/>
      <c r="GJ2972" s="1"/>
      <c r="GK2972"/>
      <c r="GL2972"/>
      <c r="GM2972"/>
      <c r="GN2972"/>
      <c r="GO2972"/>
      <c r="GP2972"/>
      <c r="GQ2972"/>
      <c r="GR2972"/>
      <c r="GS2972"/>
      <c r="GT2972"/>
      <c r="GU2972"/>
      <c r="GV2972"/>
      <c r="GW2972"/>
      <c r="GX2972"/>
      <c r="GY2972"/>
      <c r="GZ2972"/>
      <c r="HA2972"/>
      <c r="HB2972"/>
      <c r="HC2972"/>
      <c r="HD2972"/>
      <c r="HE2972"/>
    </row>
    <row r="2973" spans="6:213" s="19" customFormat="1" x14ac:dyDescent="0.25">
      <c r="F2973" s="20"/>
      <c r="G2973" s="20"/>
      <c r="H2973" s="20"/>
      <c r="I2973" s="20"/>
      <c r="J2973" s="21"/>
      <c r="K2973" s="21"/>
      <c r="L2973" s="20"/>
      <c r="M2973" s="20"/>
      <c r="N2973" s="22"/>
      <c r="O2973" s="22"/>
      <c r="P2973" s="22"/>
      <c r="Q2973" s="22"/>
      <c r="U2973" s="20"/>
      <c r="V2973" s="20"/>
      <c r="W2973" s="20"/>
      <c r="X2973" s="27"/>
      <c r="Y2973" s="253"/>
      <c r="Z2973" s="30"/>
      <c r="AA2973" s="30"/>
      <c r="AB2973" s="31"/>
      <c r="AC2973" s="31"/>
      <c r="AD2973" s="31"/>
      <c r="AE2973" s="31"/>
      <c r="AF2973" s="31"/>
      <c r="AG2973" s="241"/>
      <c r="AH2973" s="31"/>
      <c r="AI2973" s="31"/>
      <c r="AJ2973" s="31"/>
      <c r="AK2973" s="31"/>
      <c r="AL2973" s="120"/>
      <c r="AM2973" s="25"/>
      <c r="AN2973" s="25"/>
      <c r="AO2973" s="25"/>
      <c r="AP2973" s="25"/>
      <c r="AQ2973"/>
      <c r="AR2973" s="25"/>
      <c r="AS2973" s="31"/>
      <c r="AT2973" s="25"/>
      <c r="AU2973" s="25"/>
      <c r="AV2973" s="31"/>
      <c r="BC2973" s="1"/>
      <c r="BD2973"/>
      <c r="BE2973"/>
      <c r="BF2973" s="1"/>
      <c r="BG2973"/>
      <c r="BH2973"/>
      <c r="BI2973"/>
      <c r="BJ2973" s="1"/>
      <c r="BK2973" s="1"/>
      <c r="BL2973"/>
      <c r="BM2973" s="1"/>
      <c r="BN2973" s="1"/>
      <c r="BO2973" s="1"/>
      <c r="BP2973" s="1"/>
      <c r="BQ2973" s="1"/>
      <c r="BR2973" s="1"/>
      <c r="BS2973" s="1"/>
      <c r="BT2973" s="22"/>
      <c r="BU2973" s="1"/>
      <c r="BV2973" s="1"/>
      <c r="BW2973" s="1"/>
      <c r="BX2973" s="1"/>
      <c r="BY2973" s="1"/>
      <c r="BZ2973" s="1"/>
      <c r="CA2973" s="1"/>
      <c r="CB2973" s="1"/>
      <c r="CC2973" s="1"/>
      <c r="CD2973" s="1"/>
      <c r="CE2973" s="1"/>
      <c r="CF2973" s="1"/>
      <c r="CG2973" s="1"/>
      <c r="CH2973" s="1"/>
      <c r="CI2973" s="1"/>
      <c r="CJ2973" s="1"/>
      <c r="CK2973" s="1"/>
      <c r="CL2973" s="1"/>
      <c r="CM2973" s="1"/>
      <c r="CN2973" s="1"/>
      <c r="CO2973" s="1"/>
      <c r="CP2973" s="1"/>
      <c r="CQ2973" s="1"/>
      <c r="CR2973" s="1"/>
      <c r="CS2973" s="1"/>
      <c r="CT2973" s="1"/>
      <c r="CU2973" s="1"/>
      <c r="CV2973" s="1"/>
      <c r="CW2973" s="1"/>
      <c r="CX2973" s="1"/>
      <c r="CY2973" s="1"/>
      <c r="CZ2973" s="1"/>
      <c r="DA2973" s="1"/>
      <c r="DB2973" s="1"/>
      <c r="DC2973" s="1"/>
      <c r="DD2973" s="1"/>
      <c r="DE2973" s="1"/>
      <c r="DF2973" s="1"/>
      <c r="DG2973" s="1"/>
      <c r="DH2973" s="1"/>
      <c r="DI2973" s="1"/>
      <c r="DJ2973" s="1"/>
      <c r="DK2973" s="1"/>
      <c r="DL2973" s="1"/>
      <c r="DM2973" s="1"/>
      <c r="DN2973" s="1"/>
      <c r="DO2973" s="1"/>
      <c r="DP2973" s="1"/>
      <c r="DQ2973" s="1"/>
      <c r="DR2973" s="1"/>
      <c r="DS2973" s="1"/>
      <c r="DT2973" s="1"/>
      <c r="DU2973" s="1"/>
      <c r="DV2973" s="1"/>
      <c r="DW2973" s="1"/>
      <c r="DX2973" s="1"/>
      <c r="DY2973" s="1"/>
      <c r="DZ2973" s="1"/>
      <c r="EA2973" s="1"/>
      <c r="EB2973" s="1"/>
      <c r="EC2973" s="1"/>
      <c r="ED2973" s="1"/>
      <c r="EE2973" s="1"/>
      <c r="EF2973" s="1"/>
      <c r="EG2973" s="1"/>
      <c r="EH2973" s="1"/>
      <c r="EI2973" s="1"/>
      <c r="EJ2973" s="1"/>
      <c r="EK2973" s="1"/>
      <c r="EL2973" s="1"/>
      <c r="EM2973" s="1"/>
      <c r="EN2973" s="1"/>
      <c r="EO2973" s="1"/>
      <c r="EP2973" s="1"/>
      <c r="EQ2973" s="1"/>
      <c r="ER2973" s="1"/>
      <c r="ES2973" s="1"/>
      <c r="ET2973" s="1"/>
      <c r="EU2973" s="1"/>
      <c r="EV2973" s="1"/>
      <c r="EW2973" s="1"/>
      <c r="EX2973" s="1"/>
      <c r="EY2973" s="1"/>
      <c r="EZ2973" s="1"/>
      <c r="FA2973" s="1"/>
      <c r="FB2973" s="1"/>
      <c r="FC2973" s="1"/>
      <c r="FD2973" s="1"/>
      <c r="FE2973" s="1"/>
      <c r="FF2973" s="1"/>
      <c r="FG2973" s="1"/>
      <c r="FH2973" s="1"/>
      <c r="FI2973" s="1"/>
      <c r="FJ2973" s="1"/>
      <c r="FK2973" s="1"/>
      <c r="FL2973" s="1"/>
      <c r="FM2973" s="1"/>
      <c r="FN2973" s="1"/>
      <c r="FO2973" s="1"/>
      <c r="FP2973" s="1"/>
      <c r="FQ2973" s="1"/>
      <c r="FR2973" s="1"/>
      <c r="FS2973" s="1"/>
      <c r="FT2973" s="1"/>
      <c r="FU2973" s="1"/>
      <c r="FV2973" s="1"/>
      <c r="FW2973" s="1"/>
      <c r="FX2973" s="1"/>
      <c r="FY2973" s="1"/>
      <c r="FZ2973" s="1"/>
      <c r="GA2973" s="1"/>
      <c r="GB2973" s="1"/>
      <c r="GC2973" s="1"/>
      <c r="GD2973" s="1"/>
      <c r="GE2973" s="1"/>
      <c r="GF2973" s="1"/>
      <c r="GG2973" s="1"/>
      <c r="GH2973" s="1"/>
      <c r="GI2973" s="1"/>
      <c r="GJ2973" s="1"/>
      <c r="GK2973"/>
      <c r="GL2973"/>
      <c r="GM2973"/>
      <c r="GN2973"/>
      <c r="GO2973"/>
      <c r="GP2973"/>
      <c r="GQ2973"/>
      <c r="GR2973"/>
      <c r="GS2973"/>
      <c r="GT2973"/>
      <c r="GU2973"/>
      <c r="GV2973"/>
      <c r="GW2973"/>
      <c r="GX2973"/>
      <c r="GY2973"/>
      <c r="GZ2973"/>
      <c r="HA2973"/>
      <c r="HB2973"/>
      <c r="HC2973"/>
      <c r="HD2973"/>
      <c r="HE2973"/>
    </row>
    <row r="2974" spans="6:213" s="19" customFormat="1" x14ac:dyDescent="0.25">
      <c r="F2974" s="20"/>
      <c r="G2974" s="20"/>
      <c r="H2974" s="20"/>
      <c r="I2974" s="20"/>
      <c r="J2974" s="21"/>
      <c r="K2974" s="21"/>
      <c r="L2974" s="20"/>
      <c r="M2974" s="20"/>
      <c r="N2974" s="22"/>
      <c r="O2974" s="22"/>
      <c r="P2974" s="22"/>
      <c r="Q2974" s="22"/>
      <c r="U2974" s="20"/>
      <c r="V2974" s="20"/>
      <c r="W2974" s="20"/>
      <c r="X2974" s="27"/>
      <c r="Y2974" s="253"/>
      <c r="Z2974" s="30"/>
      <c r="AA2974" s="30"/>
      <c r="AB2974" s="31"/>
      <c r="AC2974" s="31"/>
      <c r="AD2974" s="31"/>
      <c r="AE2974" s="31"/>
      <c r="AF2974" s="31"/>
      <c r="AG2974" s="241"/>
      <c r="AH2974" s="31"/>
      <c r="AI2974" s="31"/>
      <c r="AJ2974" s="31"/>
      <c r="AK2974" s="31"/>
      <c r="AL2974" s="120"/>
      <c r="AM2974" s="25"/>
      <c r="AN2974" s="25"/>
      <c r="AO2974" s="25"/>
      <c r="AP2974" s="25"/>
      <c r="AQ2974"/>
      <c r="AR2974" s="25"/>
      <c r="AS2974" s="31"/>
      <c r="AT2974" s="25"/>
      <c r="AU2974" s="25"/>
      <c r="AV2974" s="31"/>
      <c r="BC2974" s="1"/>
      <c r="BD2974"/>
      <c r="BE2974"/>
      <c r="BF2974" s="1"/>
      <c r="BG2974"/>
      <c r="BH2974"/>
      <c r="BI2974"/>
      <c r="BJ2974" s="1"/>
      <c r="BK2974" s="1"/>
      <c r="BL2974"/>
      <c r="BM2974" s="1"/>
      <c r="BN2974" s="1"/>
      <c r="BO2974" s="1"/>
      <c r="BP2974" s="1"/>
      <c r="BQ2974" s="1"/>
      <c r="BR2974" s="1"/>
      <c r="BS2974" s="1"/>
      <c r="BT2974" s="22"/>
      <c r="BU2974" s="1"/>
      <c r="BV2974" s="1"/>
      <c r="BW2974" s="1"/>
      <c r="BX2974" s="1"/>
      <c r="BY2974" s="1"/>
      <c r="BZ2974" s="1"/>
      <c r="CA2974" s="1"/>
      <c r="CB2974" s="1"/>
      <c r="CC2974" s="1"/>
      <c r="CD2974" s="1"/>
      <c r="CE2974" s="1"/>
      <c r="CF2974" s="1"/>
      <c r="CG2974" s="1"/>
      <c r="CH2974" s="1"/>
      <c r="CI2974" s="1"/>
      <c r="CJ2974" s="1"/>
      <c r="CK2974" s="1"/>
      <c r="CL2974" s="1"/>
      <c r="CM2974" s="1"/>
      <c r="CN2974" s="1"/>
      <c r="CO2974" s="1"/>
      <c r="CP2974" s="1"/>
      <c r="CQ2974" s="1"/>
      <c r="CR2974" s="1"/>
      <c r="CS2974" s="1"/>
      <c r="CT2974" s="1"/>
      <c r="CU2974" s="1"/>
      <c r="CV2974" s="1"/>
      <c r="CW2974" s="1"/>
      <c r="CX2974" s="1"/>
      <c r="CY2974" s="1"/>
      <c r="CZ2974" s="1"/>
      <c r="DA2974" s="1"/>
      <c r="DB2974" s="1"/>
      <c r="DC2974" s="1"/>
      <c r="DD2974" s="1"/>
      <c r="DE2974" s="1"/>
      <c r="DF2974" s="1"/>
      <c r="DG2974" s="1"/>
      <c r="DH2974" s="1"/>
      <c r="DI2974" s="1"/>
      <c r="DJ2974" s="1"/>
      <c r="DK2974" s="1"/>
      <c r="DL2974" s="1"/>
      <c r="DM2974" s="1"/>
      <c r="DN2974" s="1"/>
      <c r="DO2974" s="1"/>
      <c r="DP2974" s="1"/>
      <c r="DQ2974" s="1"/>
      <c r="DR2974" s="1"/>
      <c r="DS2974" s="1"/>
      <c r="DT2974" s="1"/>
      <c r="DU2974" s="1"/>
      <c r="DV2974" s="1"/>
      <c r="DW2974" s="1"/>
      <c r="DX2974" s="1"/>
      <c r="DY2974" s="1"/>
      <c r="DZ2974" s="1"/>
      <c r="EA2974" s="1"/>
      <c r="EB2974" s="1"/>
      <c r="EC2974" s="1"/>
      <c r="ED2974" s="1"/>
      <c r="EE2974" s="1"/>
      <c r="EF2974" s="1"/>
      <c r="EG2974" s="1"/>
      <c r="EH2974" s="1"/>
      <c r="EI2974" s="1"/>
      <c r="EJ2974" s="1"/>
      <c r="EK2974" s="1"/>
      <c r="EL2974" s="1"/>
      <c r="EM2974" s="1"/>
      <c r="EN2974" s="1"/>
      <c r="EO2974" s="1"/>
      <c r="EP2974" s="1"/>
      <c r="EQ2974" s="1"/>
      <c r="ER2974" s="1"/>
      <c r="ES2974" s="1"/>
      <c r="ET2974" s="1"/>
      <c r="EU2974" s="1"/>
      <c r="EV2974" s="1"/>
      <c r="EW2974" s="1"/>
      <c r="EX2974" s="1"/>
      <c r="EY2974" s="1"/>
      <c r="EZ2974" s="1"/>
      <c r="FA2974" s="1"/>
      <c r="FB2974" s="1"/>
      <c r="FC2974" s="1"/>
      <c r="FD2974" s="1"/>
      <c r="FE2974" s="1"/>
      <c r="FF2974" s="1"/>
      <c r="FG2974" s="1"/>
      <c r="FH2974" s="1"/>
      <c r="FI2974" s="1"/>
      <c r="FJ2974" s="1"/>
      <c r="FK2974" s="1"/>
      <c r="FL2974" s="1"/>
      <c r="FM2974" s="1"/>
      <c r="FN2974" s="1"/>
      <c r="FO2974" s="1"/>
      <c r="FP2974" s="1"/>
      <c r="FQ2974" s="1"/>
      <c r="FR2974" s="1"/>
      <c r="FS2974" s="1"/>
      <c r="FT2974" s="1"/>
      <c r="FU2974" s="1"/>
      <c r="FV2974" s="1"/>
      <c r="FW2974" s="1"/>
      <c r="FX2974" s="1"/>
      <c r="FY2974" s="1"/>
      <c r="FZ2974" s="1"/>
      <c r="GA2974" s="1"/>
      <c r="GB2974" s="1"/>
      <c r="GC2974" s="1"/>
      <c r="GD2974" s="1"/>
      <c r="GE2974" s="1"/>
      <c r="GF2974" s="1"/>
      <c r="GG2974" s="1"/>
      <c r="GH2974" s="1"/>
      <c r="GI2974" s="1"/>
      <c r="GJ2974" s="1"/>
      <c r="GK2974"/>
      <c r="GL2974"/>
      <c r="GM2974"/>
      <c r="GN2974"/>
      <c r="GO2974"/>
      <c r="GP2974"/>
      <c r="GQ2974"/>
      <c r="GR2974"/>
      <c r="GS2974"/>
      <c r="GT2974"/>
      <c r="GU2974"/>
      <c r="GV2974"/>
      <c r="GW2974"/>
      <c r="GX2974"/>
      <c r="GY2974"/>
      <c r="GZ2974"/>
      <c r="HA2974"/>
      <c r="HB2974"/>
      <c r="HC2974"/>
      <c r="HD2974"/>
      <c r="HE2974"/>
    </row>
    <row r="2975" spans="6:213" s="19" customFormat="1" x14ac:dyDescent="0.25">
      <c r="F2975" s="20"/>
      <c r="G2975" s="20"/>
      <c r="H2975" s="20"/>
      <c r="I2975" s="20"/>
      <c r="J2975" s="21"/>
      <c r="K2975" s="21"/>
      <c r="L2975" s="20"/>
      <c r="M2975" s="20"/>
      <c r="N2975" s="22"/>
      <c r="O2975" s="22"/>
      <c r="P2975" s="22"/>
      <c r="Q2975" s="22"/>
      <c r="U2975" s="20"/>
      <c r="V2975" s="20"/>
      <c r="W2975" s="20"/>
      <c r="X2975" s="27"/>
      <c r="Y2975" s="253"/>
      <c r="Z2975" s="30"/>
      <c r="AA2975" s="30"/>
      <c r="AB2975" s="31"/>
      <c r="AC2975" s="31"/>
      <c r="AD2975" s="31"/>
      <c r="AE2975" s="31"/>
      <c r="AF2975" s="31"/>
      <c r="AG2975" s="241"/>
      <c r="AH2975" s="31"/>
      <c r="AI2975" s="31"/>
      <c r="AJ2975" s="31"/>
      <c r="AK2975" s="31"/>
      <c r="AL2975" s="120"/>
      <c r="AM2975" s="25"/>
      <c r="AN2975" s="25"/>
      <c r="AO2975" s="25"/>
      <c r="AP2975" s="25"/>
      <c r="AQ2975"/>
      <c r="AR2975" s="25"/>
      <c r="AS2975" s="31"/>
      <c r="AT2975" s="25"/>
      <c r="AU2975" s="25"/>
      <c r="AV2975" s="31"/>
      <c r="BC2975" s="1"/>
      <c r="BD2975"/>
      <c r="BE2975"/>
      <c r="BF2975" s="1"/>
      <c r="BG2975"/>
      <c r="BH2975"/>
      <c r="BI2975"/>
      <c r="BJ2975" s="1"/>
      <c r="BK2975" s="1"/>
      <c r="BL2975"/>
      <c r="BM2975" s="1"/>
      <c r="BN2975" s="1"/>
      <c r="BO2975" s="1"/>
      <c r="BP2975" s="1"/>
      <c r="BQ2975" s="1"/>
      <c r="BR2975" s="1"/>
      <c r="BS2975" s="1"/>
      <c r="BT2975" s="22"/>
      <c r="BU2975" s="1"/>
      <c r="BV2975" s="1"/>
      <c r="BW2975" s="1"/>
      <c r="BX2975" s="1"/>
      <c r="BY2975" s="1"/>
      <c r="BZ2975" s="1"/>
      <c r="CA2975" s="1"/>
      <c r="CB2975" s="1"/>
      <c r="CC2975" s="1"/>
      <c r="CD2975" s="1"/>
      <c r="CE2975" s="1"/>
      <c r="CF2975" s="1"/>
      <c r="CG2975" s="1"/>
      <c r="CH2975" s="1"/>
      <c r="CI2975" s="1"/>
      <c r="CJ2975" s="1"/>
      <c r="CK2975" s="1"/>
      <c r="CL2975" s="1"/>
      <c r="CM2975" s="1"/>
      <c r="CN2975" s="1"/>
      <c r="CO2975" s="1"/>
      <c r="CP2975" s="1"/>
      <c r="CQ2975" s="1"/>
      <c r="CR2975" s="1"/>
      <c r="CS2975" s="1"/>
      <c r="CT2975" s="1"/>
      <c r="CU2975" s="1"/>
      <c r="CV2975" s="1"/>
      <c r="CW2975" s="1"/>
      <c r="CX2975" s="1"/>
      <c r="CY2975" s="1"/>
      <c r="CZ2975" s="1"/>
      <c r="DA2975" s="1"/>
      <c r="DB2975" s="1"/>
      <c r="DC2975" s="1"/>
      <c r="DD2975" s="1"/>
      <c r="DE2975" s="1"/>
      <c r="DF2975" s="1"/>
      <c r="DG2975" s="1"/>
      <c r="DH2975" s="1"/>
      <c r="DI2975" s="1"/>
      <c r="DJ2975" s="1"/>
      <c r="DK2975" s="1"/>
      <c r="DL2975" s="1"/>
      <c r="DM2975" s="1"/>
      <c r="DN2975" s="1"/>
      <c r="DO2975" s="1"/>
      <c r="DP2975" s="1"/>
      <c r="DQ2975" s="1"/>
      <c r="DR2975" s="1"/>
      <c r="DS2975" s="1"/>
      <c r="DT2975" s="1"/>
      <c r="DU2975" s="1"/>
      <c r="DV2975" s="1"/>
      <c r="DW2975" s="1"/>
      <c r="DX2975" s="1"/>
      <c r="DY2975" s="1"/>
      <c r="DZ2975" s="1"/>
      <c r="EA2975" s="1"/>
      <c r="EB2975" s="1"/>
      <c r="EC2975" s="1"/>
      <c r="ED2975" s="1"/>
      <c r="EE2975" s="1"/>
      <c r="EF2975" s="1"/>
      <c r="EG2975" s="1"/>
      <c r="EH2975" s="1"/>
      <c r="EI2975" s="1"/>
      <c r="EJ2975" s="1"/>
      <c r="EK2975" s="1"/>
      <c r="EL2975" s="1"/>
      <c r="EM2975" s="1"/>
      <c r="EN2975" s="1"/>
      <c r="EO2975" s="1"/>
      <c r="EP2975" s="1"/>
      <c r="EQ2975" s="1"/>
      <c r="ER2975" s="1"/>
      <c r="ES2975" s="1"/>
      <c r="ET2975" s="1"/>
      <c r="EU2975" s="1"/>
      <c r="EV2975" s="1"/>
      <c r="EW2975" s="1"/>
      <c r="EX2975" s="1"/>
      <c r="EY2975" s="1"/>
      <c r="EZ2975" s="1"/>
      <c r="FA2975" s="1"/>
      <c r="FB2975" s="1"/>
      <c r="FC2975" s="1"/>
      <c r="FD2975" s="1"/>
      <c r="FE2975" s="1"/>
      <c r="FF2975" s="1"/>
      <c r="FG2975" s="1"/>
      <c r="FH2975" s="1"/>
      <c r="FI2975" s="1"/>
      <c r="FJ2975" s="1"/>
      <c r="FK2975" s="1"/>
      <c r="FL2975" s="1"/>
      <c r="FM2975" s="1"/>
      <c r="FN2975" s="1"/>
      <c r="FO2975" s="1"/>
      <c r="FP2975" s="1"/>
      <c r="FQ2975" s="1"/>
      <c r="FR2975" s="1"/>
      <c r="FS2975" s="1"/>
      <c r="FT2975" s="1"/>
      <c r="FU2975" s="1"/>
      <c r="FV2975" s="1"/>
      <c r="FW2975" s="1"/>
      <c r="FX2975" s="1"/>
      <c r="FY2975" s="1"/>
      <c r="FZ2975" s="1"/>
      <c r="GA2975" s="1"/>
      <c r="GB2975" s="1"/>
      <c r="GC2975" s="1"/>
      <c r="GD2975" s="1"/>
      <c r="GE2975" s="1"/>
      <c r="GF2975" s="1"/>
      <c r="GG2975" s="1"/>
      <c r="GH2975" s="1"/>
      <c r="GI2975" s="1"/>
      <c r="GJ2975" s="1"/>
      <c r="GK2975"/>
      <c r="GL2975"/>
      <c r="GM2975"/>
      <c r="GN2975"/>
      <c r="GO2975"/>
      <c r="GP2975"/>
      <c r="GQ2975"/>
      <c r="GR2975"/>
      <c r="GS2975"/>
      <c r="GT2975"/>
      <c r="GU2975"/>
      <c r="GV2975"/>
      <c r="GW2975"/>
      <c r="GX2975"/>
      <c r="GY2975"/>
      <c r="GZ2975"/>
      <c r="HA2975"/>
      <c r="HB2975"/>
      <c r="HC2975"/>
      <c r="HD2975"/>
      <c r="HE2975"/>
    </row>
    <row r="2976" spans="6:213" s="19" customFormat="1" x14ac:dyDescent="0.25">
      <c r="F2976" s="20"/>
      <c r="G2976" s="20"/>
      <c r="H2976" s="20"/>
      <c r="I2976" s="20"/>
      <c r="J2976" s="21"/>
      <c r="K2976" s="21"/>
      <c r="L2976" s="20"/>
      <c r="M2976" s="20"/>
      <c r="N2976" s="22"/>
      <c r="O2976" s="22"/>
      <c r="P2976" s="22"/>
      <c r="Q2976" s="22"/>
      <c r="U2976" s="20"/>
      <c r="V2976" s="20"/>
      <c r="W2976" s="20"/>
      <c r="X2976" s="27"/>
      <c r="Y2976" s="253"/>
      <c r="Z2976" s="30"/>
      <c r="AA2976" s="30"/>
      <c r="AB2976" s="31"/>
      <c r="AC2976" s="31"/>
      <c r="AD2976" s="31"/>
      <c r="AE2976" s="31"/>
      <c r="AF2976" s="31"/>
      <c r="AG2976" s="241"/>
      <c r="AH2976" s="31"/>
      <c r="AI2976" s="31"/>
      <c r="AJ2976" s="31"/>
      <c r="AK2976" s="31"/>
      <c r="AL2976" s="120"/>
      <c r="AM2976" s="25"/>
      <c r="AN2976" s="25"/>
      <c r="AO2976" s="25"/>
      <c r="AP2976" s="25"/>
      <c r="AQ2976"/>
      <c r="AR2976" s="25"/>
      <c r="AS2976" s="31"/>
      <c r="AT2976" s="25"/>
      <c r="AU2976" s="25"/>
      <c r="AV2976" s="31"/>
      <c r="BC2976" s="1"/>
      <c r="BD2976"/>
      <c r="BE2976"/>
      <c r="BF2976" s="1"/>
      <c r="BG2976"/>
      <c r="BH2976"/>
      <c r="BI2976"/>
      <c r="BJ2976" s="1"/>
      <c r="BK2976" s="1"/>
      <c r="BL2976"/>
      <c r="BM2976" s="1"/>
      <c r="BN2976" s="1"/>
      <c r="BO2976" s="1"/>
      <c r="BP2976" s="1"/>
      <c r="BQ2976" s="1"/>
      <c r="BR2976" s="1"/>
      <c r="BS2976" s="1"/>
      <c r="BT2976" s="22"/>
      <c r="BU2976" s="1"/>
      <c r="BV2976" s="1"/>
      <c r="BW2976" s="1"/>
      <c r="BX2976" s="1"/>
      <c r="BY2976" s="1"/>
      <c r="BZ2976" s="1"/>
      <c r="CA2976" s="1"/>
      <c r="CB2976" s="1"/>
      <c r="CC2976" s="1"/>
      <c r="CD2976" s="1"/>
      <c r="CE2976" s="1"/>
      <c r="CF2976" s="1"/>
      <c r="CG2976" s="1"/>
      <c r="CH2976" s="1"/>
      <c r="CI2976" s="1"/>
      <c r="CJ2976" s="1"/>
      <c r="CK2976" s="1"/>
      <c r="CL2976" s="1"/>
      <c r="CM2976" s="1"/>
      <c r="CN2976" s="1"/>
      <c r="CO2976" s="1"/>
      <c r="CP2976" s="1"/>
      <c r="CQ2976" s="1"/>
      <c r="CR2976" s="1"/>
      <c r="CS2976" s="1"/>
      <c r="CT2976" s="1"/>
      <c r="CU2976" s="1"/>
      <c r="CV2976" s="1"/>
      <c r="CW2976" s="1"/>
      <c r="CX2976" s="1"/>
      <c r="CY2976" s="1"/>
      <c r="CZ2976" s="1"/>
      <c r="DA2976" s="1"/>
      <c r="DB2976" s="1"/>
      <c r="DC2976" s="1"/>
      <c r="DD2976" s="1"/>
      <c r="DE2976" s="1"/>
      <c r="DF2976" s="1"/>
      <c r="DG2976" s="1"/>
      <c r="DH2976" s="1"/>
      <c r="DI2976" s="1"/>
      <c r="DJ2976" s="1"/>
      <c r="DK2976" s="1"/>
      <c r="DL2976" s="1"/>
      <c r="DM2976" s="1"/>
      <c r="DN2976" s="1"/>
      <c r="DO2976" s="1"/>
      <c r="DP2976" s="1"/>
      <c r="DQ2976" s="1"/>
      <c r="DR2976" s="1"/>
      <c r="DS2976" s="1"/>
      <c r="DT2976" s="1"/>
      <c r="DU2976" s="1"/>
      <c r="DV2976" s="1"/>
      <c r="DW2976" s="1"/>
      <c r="DX2976" s="1"/>
      <c r="DY2976" s="1"/>
      <c r="DZ2976" s="1"/>
      <c r="EA2976" s="1"/>
      <c r="EB2976" s="1"/>
      <c r="EC2976" s="1"/>
      <c r="ED2976" s="1"/>
      <c r="EE2976" s="1"/>
      <c r="EF2976" s="1"/>
      <c r="EG2976" s="1"/>
      <c r="EH2976" s="1"/>
      <c r="EI2976" s="1"/>
      <c r="EJ2976" s="1"/>
      <c r="EK2976" s="1"/>
      <c r="EL2976" s="1"/>
      <c r="EM2976" s="1"/>
      <c r="EN2976" s="1"/>
      <c r="EO2976" s="1"/>
      <c r="EP2976" s="1"/>
      <c r="EQ2976" s="1"/>
      <c r="ER2976" s="1"/>
      <c r="ES2976" s="1"/>
      <c r="ET2976" s="1"/>
      <c r="EU2976" s="1"/>
      <c r="EV2976" s="1"/>
      <c r="EW2976" s="1"/>
      <c r="EX2976" s="1"/>
      <c r="EY2976" s="1"/>
      <c r="EZ2976" s="1"/>
      <c r="FA2976" s="1"/>
      <c r="FB2976" s="1"/>
      <c r="FC2976" s="1"/>
      <c r="FD2976" s="1"/>
      <c r="FE2976" s="1"/>
      <c r="FF2976" s="1"/>
      <c r="FG2976" s="1"/>
      <c r="FH2976" s="1"/>
      <c r="FI2976" s="1"/>
      <c r="FJ2976" s="1"/>
      <c r="FK2976" s="1"/>
      <c r="FL2976" s="1"/>
      <c r="FM2976" s="1"/>
      <c r="FN2976" s="1"/>
      <c r="FO2976" s="1"/>
      <c r="FP2976" s="1"/>
      <c r="FQ2976" s="1"/>
      <c r="FR2976" s="1"/>
      <c r="FS2976" s="1"/>
      <c r="FT2976" s="1"/>
      <c r="FU2976" s="1"/>
      <c r="FV2976" s="1"/>
      <c r="FW2976" s="1"/>
      <c r="FX2976" s="1"/>
      <c r="FY2976" s="1"/>
      <c r="FZ2976" s="1"/>
      <c r="GA2976" s="1"/>
      <c r="GB2976" s="1"/>
      <c r="GC2976" s="1"/>
      <c r="GD2976" s="1"/>
      <c r="GE2976" s="1"/>
      <c r="GF2976" s="1"/>
      <c r="GG2976" s="1"/>
      <c r="GH2976" s="1"/>
      <c r="GI2976" s="1"/>
      <c r="GJ2976" s="1"/>
      <c r="GK2976"/>
      <c r="GL2976"/>
      <c r="GM2976"/>
      <c r="GN2976"/>
      <c r="GO2976"/>
      <c r="GP2976"/>
      <c r="GQ2976"/>
      <c r="GR2976"/>
      <c r="GS2976"/>
      <c r="GT2976"/>
      <c r="GU2976"/>
      <c r="GV2976"/>
      <c r="GW2976"/>
      <c r="GX2976"/>
      <c r="GY2976"/>
      <c r="GZ2976"/>
      <c r="HA2976"/>
      <c r="HB2976"/>
      <c r="HC2976"/>
      <c r="HD2976"/>
      <c r="HE2976"/>
    </row>
    <row r="2977" spans="6:213" s="19" customFormat="1" x14ac:dyDescent="0.25">
      <c r="F2977" s="20"/>
      <c r="G2977" s="20"/>
      <c r="H2977" s="20"/>
      <c r="I2977" s="20"/>
      <c r="J2977" s="21"/>
      <c r="K2977" s="21"/>
      <c r="L2977" s="20"/>
      <c r="M2977" s="20"/>
      <c r="N2977" s="22"/>
      <c r="O2977" s="22"/>
      <c r="P2977" s="22"/>
      <c r="Q2977" s="22"/>
      <c r="U2977" s="20"/>
      <c r="V2977" s="20"/>
      <c r="W2977" s="20"/>
      <c r="X2977" s="27"/>
      <c r="Y2977" s="253"/>
      <c r="Z2977" s="30"/>
      <c r="AA2977" s="30"/>
      <c r="AB2977" s="31"/>
      <c r="AC2977" s="31"/>
      <c r="AD2977" s="31"/>
      <c r="AE2977" s="31"/>
      <c r="AF2977" s="31"/>
      <c r="AG2977" s="241"/>
      <c r="AH2977" s="31"/>
      <c r="AI2977" s="31"/>
      <c r="AJ2977" s="31"/>
      <c r="AK2977" s="31"/>
      <c r="AL2977" s="120"/>
      <c r="AM2977" s="25"/>
      <c r="AN2977" s="25"/>
      <c r="AO2977" s="25"/>
      <c r="AP2977" s="25"/>
      <c r="AQ2977"/>
      <c r="AR2977" s="25"/>
      <c r="AS2977" s="31"/>
      <c r="AT2977" s="25"/>
      <c r="AU2977" s="25"/>
      <c r="AV2977" s="31"/>
      <c r="BC2977" s="1"/>
      <c r="BD2977"/>
      <c r="BE2977"/>
      <c r="BF2977" s="1"/>
      <c r="BG2977"/>
      <c r="BH2977"/>
      <c r="BI2977"/>
      <c r="BJ2977" s="1"/>
      <c r="BK2977" s="1"/>
      <c r="BL2977"/>
      <c r="BM2977" s="1"/>
      <c r="BN2977" s="1"/>
      <c r="BO2977" s="1"/>
      <c r="BP2977" s="1"/>
      <c r="BQ2977" s="1"/>
      <c r="BR2977" s="1"/>
      <c r="BS2977" s="1"/>
      <c r="BT2977" s="22"/>
      <c r="BU2977" s="1"/>
      <c r="BV2977" s="1"/>
      <c r="BW2977" s="1"/>
      <c r="BX2977" s="1"/>
      <c r="BY2977" s="1"/>
      <c r="BZ2977" s="1"/>
      <c r="CA2977" s="1"/>
      <c r="CB2977" s="1"/>
      <c r="CC2977" s="1"/>
      <c r="CD2977" s="1"/>
      <c r="CE2977" s="1"/>
      <c r="CF2977" s="1"/>
      <c r="CG2977" s="1"/>
      <c r="CH2977" s="1"/>
      <c r="CI2977" s="1"/>
      <c r="CJ2977" s="1"/>
      <c r="CK2977" s="1"/>
      <c r="CL2977" s="1"/>
      <c r="CM2977" s="1"/>
      <c r="CN2977" s="1"/>
      <c r="CO2977" s="1"/>
      <c r="CP2977" s="1"/>
      <c r="CQ2977" s="1"/>
      <c r="CR2977" s="1"/>
      <c r="CS2977" s="1"/>
      <c r="CT2977" s="1"/>
      <c r="CU2977" s="1"/>
      <c r="CV2977" s="1"/>
      <c r="CW2977" s="1"/>
      <c r="CX2977" s="1"/>
      <c r="CY2977" s="1"/>
      <c r="CZ2977" s="1"/>
      <c r="DA2977" s="1"/>
      <c r="DB2977" s="1"/>
      <c r="DC2977" s="1"/>
      <c r="DD2977" s="1"/>
      <c r="DE2977" s="1"/>
      <c r="DF2977" s="1"/>
      <c r="DG2977" s="1"/>
      <c r="DH2977" s="1"/>
      <c r="DI2977" s="1"/>
      <c r="DJ2977" s="1"/>
      <c r="DK2977" s="1"/>
      <c r="DL2977" s="1"/>
      <c r="DM2977" s="1"/>
      <c r="DN2977" s="1"/>
      <c r="DO2977" s="1"/>
      <c r="DP2977" s="1"/>
      <c r="DQ2977" s="1"/>
      <c r="DR2977" s="1"/>
      <c r="DS2977" s="1"/>
      <c r="DT2977" s="1"/>
      <c r="DU2977" s="1"/>
      <c r="DV2977" s="1"/>
      <c r="DW2977" s="1"/>
      <c r="DX2977" s="1"/>
      <c r="DY2977" s="1"/>
      <c r="DZ2977" s="1"/>
      <c r="EA2977" s="1"/>
      <c r="EB2977" s="1"/>
      <c r="EC2977" s="1"/>
      <c r="ED2977" s="1"/>
      <c r="EE2977" s="1"/>
      <c r="EF2977" s="1"/>
      <c r="EG2977" s="1"/>
      <c r="EH2977" s="1"/>
      <c r="EI2977" s="1"/>
      <c r="EJ2977" s="1"/>
      <c r="EK2977" s="1"/>
      <c r="EL2977" s="1"/>
      <c r="EM2977" s="1"/>
      <c r="EN2977" s="1"/>
      <c r="EO2977" s="1"/>
      <c r="EP2977" s="1"/>
      <c r="EQ2977" s="1"/>
      <c r="ER2977" s="1"/>
      <c r="ES2977" s="1"/>
      <c r="ET2977" s="1"/>
      <c r="EU2977" s="1"/>
      <c r="EV2977" s="1"/>
      <c r="EW2977" s="1"/>
      <c r="EX2977" s="1"/>
      <c r="EY2977" s="1"/>
      <c r="EZ2977" s="1"/>
      <c r="FA2977" s="1"/>
      <c r="FB2977" s="1"/>
      <c r="FC2977" s="1"/>
      <c r="FD2977" s="1"/>
      <c r="FE2977" s="1"/>
      <c r="FF2977" s="1"/>
      <c r="FG2977" s="1"/>
      <c r="FH2977" s="1"/>
      <c r="FI2977" s="1"/>
      <c r="FJ2977" s="1"/>
      <c r="FK2977" s="1"/>
      <c r="FL2977" s="1"/>
      <c r="FM2977" s="1"/>
      <c r="FN2977" s="1"/>
      <c r="FO2977" s="1"/>
      <c r="FP2977" s="1"/>
      <c r="FQ2977" s="1"/>
      <c r="FR2977" s="1"/>
      <c r="FS2977" s="1"/>
      <c r="FT2977" s="1"/>
      <c r="FU2977" s="1"/>
      <c r="FV2977" s="1"/>
      <c r="FW2977" s="1"/>
      <c r="FX2977" s="1"/>
      <c r="FY2977" s="1"/>
      <c r="FZ2977" s="1"/>
      <c r="GA2977" s="1"/>
      <c r="GB2977" s="1"/>
      <c r="GC2977" s="1"/>
      <c r="GD2977" s="1"/>
      <c r="GE2977" s="1"/>
      <c r="GF2977" s="1"/>
      <c r="GG2977" s="1"/>
      <c r="GH2977" s="1"/>
      <c r="GI2977" s="1"/>
      <c r="GJ2977" s="1"/>
      <c r="GK2977"/>
      <c r="GL2977"/>
      <c r="GM2977"/>
      <c r="GN2977"/>
      <c r="GO2977"/>
      <c r="GP2977"/>
      <c r="GQ2977"/>
      <c r="GR2977"/>
      <c r="GS2977"/>
      <c r="GT2977"/>
      <c r="GU2977"/>
      <c r="GV2977"/>
      <c r="GW2977"/>
      <c r="GX2977"/>
      <c r="GY2977"/>
      <c r="GZ2977"/>
      <c r="HA2977"/>
      <c r="HB2977"/>
      <c r="HC2977"/>
      <c r="HD2977"/>
      <c r="HE2977"/>
    </row>
    <row r="2978" spans="6:213" s="19" customFormat="1" x14ac:dyDescent="0.25">
      <c r="F2978" s="20"/>
      <c r="G2978" s="20"/>
      <c r="H2978" s="20"/>
      <c r="I2978" s="20"/>
      <c r="J2978" s="21"/>
      <c r="K2978" s="21"/>
      <c r="L2978" s="20"/>
      <c r="M2978" s="20"/>
      <c r="N2978" s="22"/>
      <c r="O2978" s="22"/>
      <c r="P2978" s="22"/>
      <c r="Q2978" s="22"/>
      <c r="U2978" s="20"/>
      <c r="V2978" s="20"/>
      <c r="W2978" s="20"/>
      <c r="X2978" s="27"/>
      <c r="Y2978" s="253"/>
      <c r="Z2978" s="30"/>
      <c r="AA2978" s="30"/>
      <c r="AB2978" s="31"/>
      <c r="AC2978" s="31"/>
      <c r="AD2978" s="31"/>
      <c r="AE2978" s="31"/>
      <c r="AF2978" s="31"/>
      <c r="AG2978" s="241"/>
      <c r="AH2978" s="31"/>
      <c r="AI2978" s="31"/>
      <c r="AJ2978" s="31"/>
      <c r="AK2978" s="31"/>
      <c r="AL2978" s="120"/>
      <c r="AM2978" s="25"/>
      <c r="AN2978" s="25"/>
      <c r="AO2978" s="25"/>
      <c r="AP2978" s="25"/>
      <c r="AQ2978"/>
      <c r="AR2978" s="25"/>
      <c r="AS2978" s="31"/>
      <c r="AT2978" s="25"/>
      <c r="AU2978" s="25"/>
      <c r="AV2978" s="31"/>
      <c r="BC2978" s="1"/>
      <c r="BD2978"/>
      <c r="BE2978"/>
      <c r="BF2978" s="1"/>
      <c r="BG2978"/>
      <c r="BH2978"/>
      <c r="BI2978"/>
      <c r="BJ2978" s="1"/>
      <c r="BK2978" s="1"/>
      <c r="BL2978"/>
      <c r="BM2978" s="1"/>
      <c r="BN2978" s="1"/>
      <c r="BO2978" s="1"/>
      <c r="BP2978" s="1"/>
      <c r="BQ2978" s="1"/>
      <c r="BR2978" s="1"/>
      <c r="BS2978" s="1"/>
      <c r="BT2978" s="22"/>
      <c r="BU2978" s="1"/>
      <c r="BV2978" s="1"/>
      <c r="BW2978" s="1"/>
      <c r="BX2978" s="1"/>
      <c r="BY2978" s="1"/>
      <c r="BZ2978" s="1"/>
      <c r="CA2978" s="1"/>
      <c r="CB2978" s="1"/>
      <c r="CC2978" s="1"/>
      <c r="CD2978" s="1"/>
      <c r="CE2978" s="1"/>
      <c r="CF2978" s="1"/>
      <c r="CG2978" s="1"/>
      <c r="CH2978" s="1"/>
      <c r="CI2978" s="1"/>
      <c r="CJ2978" s="1"/>
      <c r="CK2978" s="1"/>
      <c r="CL2978" s="1"/>
      <c r="CM2978" s="1"/>
      <c r="CN2978" s="1"/>
      <c r="CO2978" s="1"/>
      <c r="CP2978" s="1"/>
      <c r="CQ2978" s="1"/>
      <c r="CR2978" s="1"/>
      <c r="CS2978" s="1"/>
      <c r="CT2978" s="1"/>
      <c r="CU2978" s="1"/>
      <c r="CV2978" s="1"/>
      <c r="CW2978" s="1"/>
      <c r="CX2978" s="1"/>
      <c r="CY2978" s="1"/>
      <c r="CZ2978" s="1"/>
      <c r="DA2978" s="1"/>
      <c r="DB2978" s="1"/>
      <c r="DC2978" s="1"/>
      <c r="DD2978" s="1"/>
      <c r="DE2978" s="1"/>
      <c r="DF2978" s="1"/>
      <c r="DG2978" s="1"/>
      <c r="DH2978" s="1"/>
      <c r="DI2978" s="1"/>
      <c r="DJ2978" s="1"/>
      <c r="DK2978" s="1"/>
      <c r="DL2978" s="1"/>
      <c r="DM2978" s="1"/>
      <c r="DN2978" s="1"/>
      <c r="DO2978" s="1"/>
      <c r="DP2978" s="1"/>
      <c r="DQ2978" s="1"/>
      <c r="DR2978" s="1"/>
      <c r="DS2978" s="1"/>
      <c r="DT2978" s="1"/>
      <c r="DU2978" s="1"/>
      <c r="DV2978" s="1"/>
      <c r="DW2978" s="1"/>
      <c r="DX2978" s="1"/>
      <c r="DY2978" s="1"/>
      <c r="DZ2978" s="1"/>
      <c r="EA2978" s="1"/>
      <c r="EB2978" s="1"/>
      <c r="EC2978" s="1"/>
      <c r="ED2978" s="1"/>
      <c r="EE2978" s="1"/>
      <c r="EF2978" s="1"/>
      <c r="EG2978" s="1"/>
      <c r="EH2978" s="1"/>
      <c r="EI2978" s="1"/>
      <c r="EJ2978" s="1"/>
      <c r="EK2978" s="1"/>
      <c r="EL2978" s="1"/>
      <c r="EM2978" s="1"/>
      <c r="EN2978" s="1"/>
      <c r="EO2978" s="1"/>
      <c r="EP2978" s="1"/>
      <c r="EQ2978" s="1"/>
      <c r="ER2978" s="1"/>
      <c r="ES2978" s="1"/>
      <c r="ET2978" s="1"/>
      <c r="EU2978" s="1"/>
      <c r="EV2978" s="1"/>
      <c r="EW2978" s="1"/>
      <c r="EX2978" s="1"/>
      <c r="EY2978" s="1"/>
      <c r="EZ2978" s="1"/>
      <c r="FA2978" s="1"/>
      <c r="FB2978" s="1"/>
      <c r="FC2978" s="1"/>
      <c r="FD2978" s="1"/>
      <c r="FE2978" s="1"/>
      <c r="FF2978" s="1"/>
      <c r="FG2978" s="1"/>
      <c r="FH2978" s="1"/>
      <c r="FI2978" s="1"/>
      <c r="FJ2978" s="1"/>
      <c r="FK2978" s="1"/>
      <c r="FL2978" s="1"/>
      <c r="FM2978" s="1"/>
      <c r="FN2978" s="1"/>
      <c r="FO2978" s="1"/>
      <c r="FP2978" s="1"/>
      <c r="FQ2978" s="1"/>
      <c r="FR2978" s="1"/>
      <c r="FS2978" s="1"/>
      <c r="FT2978" s="1"/>
      <c r="FU2978" s="1"/>
      <c r="FV2978" s="1"/>
      <c r="FW2978" s="1"/>
      <c r="FX2978" s="1"/>
      <c r="FY2978" s="1"/>
      <c r="FZ2978" s="1"/>
      <c r="GA2978" s="1"/>
      <c r="GB2978" s="1"/>
      <c r="GC2978" s="1"/>
      <c r="GD2978" s="1"/>
      <c r="GE2978" s="1"/>
      <c r="GF2978" s="1"/>
      <c r="GG2978" s="1"/>
      <c r="GH2978" s="1"/>
      <c r="GI2978" s="1"/>
      <c r="GJ2978" s="1"/>
      <c r="GK2978"/>
      <c r="GL2978"/>
      <c r="GM2978"/>
      <c r="GN2978"/>
      <c r="GO2978"/>
      <c r="GP2978"/>
      <c r="GQ2978"/>
      <c r="GR2978"/>
      <c r="GS2978"/>
      <c r="GT2978"/>
      <c r="GU2978"/>
      <c r="GV2978"/>
      <c r="GW2978"/>
      <c r="GX2978"/>
      <c r="GY2978"/>
      <c r="GZ2978"/>
      <c r="HA2978"/>
      <c r="HB2978"/>
      <c r="HC2978"/>
      <c r="HD2978"/>
      <c r="HE2978"/>
    </row>
    <row r="2979" spans="6:213" s="19" customFormat="1" x14ac:dyDescent="0.25">
      <c r="F2979" s="20"/>
      <c r="G2979" s="20"/>
      <c r="H2979" s="20"/>
      <c r="I2979" s="20"/>
      <c r="J2979" s="21"/>
      <c r="K2979" s="21"/>
      <c r="L2979" s="20"/>
      <c r="M2979" s="20"/>
      <c r="N2979" s="22"/>
      <c r="O2979" s="22"/>
      <c r="P2979" s="22"/>
      <c r="Q2979" s="22"/>
      <c r="U2979" s="20"/>
      <c r="V2979" s="20"/>
      <c r="W2979" s="20"/>
      <c r="X2979" s="27"/>
      <c r="Y2979" s="253"/>
      <c r="Z2979" s="30"/>
      <c r="AA2979" s="30"/>
      <c r="AB2979" s="31"/>
      <c r="AC2979" s="31"/>
      <c r="AD2979" s="31"/>
      <c r="AE2979" s="31"/>
      <c r="AF2979" s="31"/>
      <c r="AG2979" s="241"/>
      <c r="AH2979" s="31"/>
      <c r="AI2979" s="31"/>
      <c r="AJ2979" s="31"/>
      <c r="AK2979" s="31"/>
      <c r="AL2979" s="120"/>
      <c r="AM2979" s="25"/>
      <c r="AN2979" s="25"/>
      <c r="AO2979" s="25"/>
      <c r="AP2979" s="25"/>
      <c r="AQ2979"/>
      <c r="AR2979" s="25"/>
      <c r="AS2979" s="31"/>
      <c r="AT2979" s="25"/>
      <c r="AU2979" s="25"/>
      <c r="AV2979" s="31"/>
      <c r="BC2979" s="1"/>
      <c r="BD2979"/>
      <c r="BE2979"/>
      <c r="BF2979" s="1"/>
      <c r="BG2979"/>
      <c r="BH2979"/>
      <c r="BI2979"/>
      <c r="BJ2979" s="1"/>
      <c r="BK2979" s="1"/>
      <c r="BL2979"/>
      <c r="BM2979" s="1"/>
      <c r="BN2979" s="1"/>
      <c r="BO2979" s="1"/>
      <c r="BP2979" s="1"/>
      <c r="BQ2979" s="1"/>
      <c r="BR2979" s="1"/>
      <c r="BS2979" s="1"/>
      <c r="BT2979" s="22"/>
      <c r="BU2979" s="1"/>
      <c r="BV2979" s="1"/>
      <c r="BW2979" s="1"/>
      <c r="BX2979" s="1"/>
      <c r="BY2979" s="1"/>
      <c r="BZ2979" s="1"/>
      <c r="CA2979" s="1"/>
      <c r="CB2979" s="1"/>
      <c r="CC2979" s="1"/>
      <c r="CD2979" s="1"/>
      <c r="CE2979" s="1"/>
      <c r="CF2979" s="1"/>
      <c r="CG2979" s="1"/>
      <c r="CH2979" s="1"/>
      <c r="CI2979" s="1"/>
      <c r="CJ2979" s="1"/>
      <c r="CK2979" s="1"/>
      <c r="CL2979" s="1"/>
      <c r="CM2979" s="1"/>
      <c r="CN2979" s="1"/>
      <c r="CO2979" s="1"/>
      <c r="CP2979" s="1"/>
      <c r="CQ2979" s="1"/>
      <c r="CR2979" s="1"/>
      <c r="CS2979" s="1"/>
      <c r="CT2979" s="1"/>
      <c r="CU2979" s="1"/>
      <c r="CV2979" s="1"/>
      <c r="CW2979" s="1"/>
      <c r="CX2979" s="1"/>
      <c r="CY2979" s="1"/>
      <c r="CZ2979" s="1"/>
      <c r="DA2979" s="1"/>
      <c r="DB2979" s="1"/>
      <c r="DC2979" s="1"/>
      <c r="DD2979" s="1"/>
      <c r="DE2979" s="1"/>
      <c r="DF2979" s="1"/>
      <c r="DG2979" s="1"/>
      <c r="DH2979" s="1"/>
      <c r="DI2979" s="1"/>
      <c r="DJ2979" s="1"/>
      <c r="DK2979" s="1"/>
      <c r="DL2979" s="1"/>
      <c r="DM2979" s="1"/>
      <c r="DN2979" s="1"/>
      <c r="DO2979" s="1"/>
      <c r="DP2979" s="1"/>
      <c r="DQ2979" s="1"/>
      <c r="DR2979" s="1"/>
      <c r="DS2979" s="1"/>
      <c r="DT2979" s="1"/>
      <c r="DU2979" s="1"/>
      <c r="DV2979" s="1"/>
      <c r="DW2979" s="1"/>
      <c r="DX2979" s="1"/>
      <c r="DY2979" s="1"/>
      <c r="DZ2979" s="1"/>
      <c r="EA2979" s="1"/>
      <c r="EB2979" s="1"/>
      <c r="EC2979" s="1"/>
      <c r="ED2979" s="1"/>
      <c r="EE2979" s="1"/>
      <c r="EF2979" s="1"/>
      <c r="EG2979" s="1"/>
      <c r="EH2979" s="1"/>
      <c r="EI2979" s="1"/>
      <c r="EJ2979" s="1"/>
      <c r="EK2979" s="1"/>
      <c r="EL2979" s="1"/>
      <c r="EM2979" s="1"/>
      <c r="EN2979" s="1"/>
      <c r="EO2979" s="1"/>
      <c r="EP2979" s="1"/>
      <c r="EQ2979" s="1"/>
      <c r="ER2979" s="1"/>
      <c r="ES2979" s="1"/>
      <c r="ET2979" s="1"/>
      <c r="EU2979" s="1"/>
      <c r="EV2979" s="1"/>
      <c r="EW2979" s="1"/>
      <c r="EX2979" s="1"/>
      <c r="EY2979" s="1"/>
      <c r="EZ2979" s="1"/>
      <c r="FA2979" s="1"/>
      <c r="FB2979" s="1"/>
      <c r="FC2979" s="1"/>
      <c r="FD2979" s="1"/>
      <c r="FE2979" s="1"/>
      <c r="FF2979" s="1"/>
      <c r="FG2979" s="1"/>
      <c r="FH2979" s="1"/>
      <c r="FI2979" s="1"/>
      <c r="FJ2979" s="1"/>
      <c r="FK2979" s="1"/>
      <c r="FL2979" s="1"/>
      <c r="FM2979" s="1"/>
      <c r="FN2979" s="1"/>
      <c r="FO2979" s="1"/>
      <c r="FP2979" s="1"/>
      <c r="FQ2979" s="1"/>
      <c r="FR2979" s="1"/>
      <c r="FS2979" s="1"/>
      <c r="FT2979" s="1"/>
      <c r="FU2979" s="1"/>
      <c r="FV2979" s="1"/>
      <c r="FW2979" s="1"/>
      <c r="FX2979" s="1"/>
      <c r="FY2979" s="1"/>
      <c r="FZ2979" s="1"/>
      <c r="GA2979" s="1"/>
      <c r="GB2979" s="1"/>
      <c r="GC2979" s="1"/>
      <c r="GD2979" s="1"/>
      <c r="GE2979" s="1"/>
      <c r="GF2979" s="1"/>
      <c r="GG2979" s="1"/>
      <c r="GH2979" s="1"/>
      <c r="GI2979" s="1"/>
      <c r="GJ2979" s="1"/>
      <c r="GK2979"/>
      <c r="GL2979"/>
      <c r="GM2979"/>
      <c r="GN2979"/>
      <c r="GO2979"/>
      <c r="GP2979"/>
      <c r="GQ2979"/>
      <c r="GR2979"/>
      <c r="GS2979"/>
      <c r="GT2979"/>
      <c r="GU2979"/>
      <c r="GV2979"/>
      <c r="GW2979"/>
      <c r="GX2979"/>
      <c r="GY2979"/>
      <c r="GZ2979"/>
      <c r="HA2979"/>
      <c r="HB2979"/>
      <c r="HC2979"/>
      <c r="HD2979"/>
      <c r="HE2979"/>
    </row>
    <row r="2980" spans="6:213" s="19" customFormat="1" x14ac:dyDescent="0.25">
      <c r="F2980" s="20"/>
      <c r="G2980" s="20"/>
      <c r="H2980" s="20"/>
      <c r="I2980" s="20"/>
      <c r="J2980" s="21"/>
      <c r="K2980" s="21"/>
      <c r="L2980" s="20"/>
      <c r="M2980" s="20"/>
      <c r="N2980" s="22"/>
      <c r="O2980" s="22"/>
      <c r="P2980" s="22"/>
      <c r="Q2980" s="22"/>
      <c r="U2980" s="20"/>
      <c r="V2980" s="20"/>
      <c r="W2980" s="20"/>
      <c r="X2980" s="27"/>
      <c r="Y2980" s="253"/>
      <c r="Z2980" s="30"/>
      <c r="AA2980" s="30"/>
      <c r="AB2980" s="31"/>
      <c r="AC2980" s="31"/>
      <c r="AD2980" s="31"/>
      <c r="AE2980" s="31"/>
      <c r="AF2980" s="31"/>
      <c r="AG2980" s="241"/>
      <c r="AH2980" s="31"/>
      <c r="AI2980" s="31"/>
      <c r="AJ2980" s="31"/>
      <c r="AK2980" s="31"/>
      <c r="AL2980" s="120"/>
      <c r="AM2980" s="25"/>
      <c r="AN2980" s="25"/>
      <c r="AO2980" s="25"/>
      <c r="AP2980" s="25"/>
      <c r="AQ2980"/>
      <c r="AR2980" s="25"/>
      <c r="AS2980" s="31"/>
      <c r="AT2980" s="25"/>
      <c r="AU2980" s="25"/>
      <c r="AV2980" s="31"/>
      <c r="BC2980" s="1"/>
      <c r="BD2980"/>
      <c r="BE2980"/>
      <c r="BF2980" s="1"/>
      <c r="BG2980"/>
      <c r="BH2980"/>
      <c r="BI2980"/>
      <c r="BJ2980" s="1"/>
      <c r="BK2980" s="1"/>
      <c r="BL2980"/>
      <c r="BM2980" s="1"/>
      <c r="BN2980" s="1"/>
      <c r="BO2980" s="1"/>
      <c r="BP2980" s="1"/>
      <c r="BQ2980" s="1"/>
      <c r="BR2980" s="1"/>
      <c r="BS2980" s="1"/>
      <c r="BT2980" s="22"/>
      <c r="BU2980" s="1"/>
      <c r="BV2980" s="1"/>
      <c r="BW2980" s="1"/>
      <c r="BX2980" s="1"/>
      <c r="BY2980" s="1"/>
      <c r="BZ2980" s="1"/>
      <c r="CA2980" s="1"/>
      <c r="CB2980" s="1"/>
      <c r="CC2980" s="1"/>
      <c r="CD2980" s="1"/>
      <c r="CE2980" s="1"/>
      <c r="CF2980" s="1"/>
      <c r="CG2980" s="1"/>
      <c r="CH2980" s="1"/>
      <c r="CI2980" s="1"/>
      <c r="CJ2980" s="1"/>
      <c r="CK2980" s="1"/>
      <c r="CL2980" s="1"/>
      <c r="CM2980" s="1"/>
      <c r="CN2980" s="1"/>
      <c r="CO2980" s="1"/>
      <c r="CP2980" s="1"/>
      <c r="CQ2980" s="1"/>
      <c r="CR2980" s="1"/>
      <c r="CS2980" s="1"/>
      <c r="CT2980" s="1"/>
      <c r="CU2980" s="1"/>
      <c r="CV2980" s="1"/>
      <c r="CW2980" s="1"/>
      <c r="CX2980" s="1"/>
      <c r="CY2980" s="1"/>
      <c r="CZ2980" s="1"/>
      <c r="DA2980" s="1"/>
      <c r="DB2980" s="1"/>
      <c r="DC2980" s="1"/>
      <c r="DD2980" s="1"/>
      <c r="DE2980" s="1"/>
      <c r="DF2980" s="1"/>
      <c r="DG2980" s="1"/>
      <c r="DH2980" s="1"/>
      <c r="DI2980" s="1"/>
      <c r="DJ2980" s="1"/>
      <c r="DK2980" s="1"/>
      <c r="DL2980" s="1"/>
      <c r="DM2980" s="1"/>
      <c r="DN2980" s="1"/>
      <c r="DO2980" s="1"/>
      <c r="DP2980" s="1"/>
      <c r="DQ2980" s="1"/>
      <c r="DR2980" s="1"/>
      <c r="DS2980" s="1"/>
      <c r="DT2980" s="1"/>
      <c r="DU2980" s="1"/>
      <c r="DV2980" s="1"/>
      <c r="DW2980" s="1"/>
      <c r="DX2980" s="1"/>
      <c r="DY2980" s="1"/>
      <c r="DZ2980" s="1"/>
      <c r="EA2980" s="1"/>
      <c r="EB2980" s="1"/>
      <c r="EC2980" s="1"/>
      <c r="ED2980" s="1"/>
      <c r="EE2980" s="1"/>
      <c r="EF2980" s="1"/>
      <c r="EG2980" s="1"/>
      <c r="EH2980" s="1"/>
      <c r="EI2980" s="1"/>
      <c r="EJ2980" s="1"/>
      <c r="EK2980" s="1"/>
      <c r="EL2980" s="1"/>
      <c r="EM2980" s="1"/>
      <c r="EN2980" s="1"/>
      <c r="EO2980" s="1"/>
      <c r="EP2980" s="1"/>
      <c r="EQ2980" s="1"/>
      <c r="ER2980" s="1"/>
      <c r="ES2980" s="1"/>
      <c r="ET2980" s="1"/>
      <c r="EU2980" s="1"/>
      <c r="EV2980" s="1"/>
      <c r="EW2980" s="1"/>
      <c r="EX2980" s="1"/>
      <c r="EY2980" s="1"/>
      <c r="EZ2980" s="1"/>
      <c r="FA2980" s="1"/>
      <c r="FB2980" s="1"/>
      <c r="FC2980" s="1"/>
      <c r="FD2980" s="1"/>
      <c r="FE2980" s="1"/>
      <c r="FF2980" s="1"/>
      <c r="FG2980" s="1"/>
      <c r="FH2980" s="1"/>
      <c r="FI2980" s="1"/>
      <c r="FJ2980" s="1"/>
      <c r="FK2980" s="1"/>
      <c r="FL2980" s="1"/>
      <c r="FM2980" s="1"/>
      <c r="FN2980" s="1"/>
      <c r="FO2980" s="1"/>
      <c r="FP2980" s="1"/>
      <c r="FQ2980" s="1"/>
      <c r="FR2980" s="1"/>
      <c r="FS2980" s="1"/>
      <c r="FT2980" s="1"/>
      <c r="FU2980" s="1"/>
      <c r="FV2980" s="1"/>
      <c r="FW2980" s="1"/>
      <c r="FX2980" s="1"/>
      <c r="FY2980" s="1"/>
      <c r="FZ2980" s="1"/>
      <c r="GA2980" s="1"/>
      <c r="GB2980" s="1"/>
      <c r="GC2980" s="1"/>
      <c r="GD2980" s="1"/>
      <c r="GE2980" s="1"/>
      <c r="GF2980" s="1"/>
      <c r="GG2980" s="1"/>
      <c r="GH2980" s="1"/>
      <c r="GI2980" s="1"/>
      <c r="GJ2980" s="1"/>
      <c r="GK2980"/>
      <c r="GL2980"/>
      <c r="GM2980"/>
      <c r="GN2980"/>
      <c r="GO2980"/>
      <c r="GP2980"/>
      <c r="GQ2980"/>
      <c r="GR2980"/>
      <c r="GS2980"/>
      <c r="GT2980"/>
      <c r="GU2980"/>
      <c r="GV2980"/>
      <c r="GW2980"/>
      <c r="GX2980"/>
      <c r="GY2980"/>
      <c r="GZ2980"/>
      <c r="HA2980"/>
      <c r="HB2980"/>
      <c r="HC2980"/>
      <c r="HD2980"/>
      <c r="HE2980"/>
    </row>
    <row r="2981" spans="6:213" s="19" customFormat="1" x14ac:dyDescent="0.25">
      <c r="F2981" s="20"/>
      <c r="G2981" s="20"/>
      <c r="H2981" s="20"/>
      <c r="I2981" s="20"/>
      <c r="J2981" s="21"/>
      <c r="K2981" s="21"/>
      <c r="L2981" s="20"/>
      <c r="M2981" s="20"/>
      <c r="N2981" s="22"/>
      <c r="O2981" s="22"/>
      <c r="P2981" s="22"/>
      <c r="Q2981" s="22"/>
      <c r="U2981" s="20"/>
      <c r="V2981" s="20"/>
      <c r="W2981" s="20"/>
      <c r="X2981" s="27"/>
      <c r="Y2981" s="253"/>
      <c r="Z2981" s="30"/>
      <c r="AA2981" s="30"/>
      <c r="AB2981" s="31"/>
      <c r="AC2981" s="31"/>
      <c r="AD2981" s="31"/>
      <c r="AE2981" s="31"/>
      <c r="AF2981" s="31"/>
      <c r="AG2981" s="241"/>
      <c r="AH2981" s="31"/>
      <c r="AI2981" s="31"/>
      <c r="AJ2981" s="31"/>
      <c r="AK2981" s="31"/>
      <c r="AL2981" s="120"/>
      <c r="AM2981" s="25"/>
      <c r="AN2981" s="25"/>
      <c r="AO2981" s="25"/>
      <c r="AP2981" s="25"/>
      <c r="AQ2981"/>
      <c r="AR2981" s="25"/>
      <c r="AS2981" s="31"/>
      <c r="AT2981" s="25"/>
      <c r="AU2981" s="25"/>
      <c r="AV2981" s="31"/>
      <c r="BC2981" s="1"/>
      <c r="BD2981"/>
      <c r="BE2981"/>
      <c r="BF2981" s="1"/>
      <c r="BG2981"/>
      <c r="BH2981"/>
      <c r="BI2981"/>
      <c r="BJ2981" s="1"/>
      <c r="BK2981" s="1"/>
      <c r="BL2981"/>
      <c r="BM2981" s="1"/>
      <c r="BN2981" s="1"/>
      <c r="BO2981" s="1"/>
      <c r="BP2981" s="1"/>
      <c r="BQ2981" s="1"/>
      <c r="BR2981" s="1"/>
      <c r="BS2981" s="1"/>
      <c r="BT2981" s="22"/>
      <c r="BU2981" s="1"/>
      <c r="BV2981" s="1"/>
      <c r="BW2981" s="1"/>
      <c r="BX2981" s="1"/>
      <c r="BY2981" s="1"/>
      <c r="BZ2981" s="1"/>
      <c r="CA2981" s="1"/>
      <c r="CB2981" s="1"/>
      <c r="CC2981" s="1"/>
      <c r="CD2981" s="1"/>
      <c r="CE2981" s="1"/>
      <c r="CF2981" s="1"/>
      <c r="CG2981" s="1"/>
      <c r="CH2981" s="1"/>
      <c r="CI2981" s="1"/>
      <c r="CJ2981" s="1"/>
      <c r="CK2981" s="1"/>
      <c r="CL2981" s="1"/>
      <c r="CM2981" s="1"/>
      <c r="CN2981" s="1"/>
      <c r="CO2981" s="1"/>
      <c r="CP2981" s="1"/>
      <c r="CQ2981" s="1"/>
      <c r="CR2981" s="1"/>
      <c r="CS2981" s="1"/>
      <c r="CT2981" s="1"/>
      <c r="CU2981" s="1"/>
      <c r="CV2981" s="1"/>
      <c r="CW2981" s="1"/>
      <c r="CX2981" s="1"/>
      <c r="CY2981" s="1"/>
      <c r="CZ2981" s="1"/>
      <c r="DA2981" s="1"/>
      <c r="DB2981" s="1"/>
      <c r="DC2981" s="1"/>
      <c r="DD2981" s="1"/>
      <c r="DE2981" s="1"/>
      <c r="DF2981" s="1"/>
      <c r="DG2981" s="1"/>
      <c r="DH2981" s="1"/>
      <c r="DI2981" s="1"/>
      <c r="DJ2981" s="1"/>
      <c r="DK2981" s="1"/>
      <c r="DL2981" s="1"/>
      <c r="DM2981" s="1"/>
      <c r="DN2981" s="1"/>
      <c r="DO2981" s="1"/>
      <c r="DP2981" s="1"/>
      <c r="DQ2981" s="1"/>
      <c r="DR2981" s="1"/>
      <c r="DS2981" s="1"/>
      <c r="DT2981" s="1"/>
      <c r="DU2981" s="1"/>
      <c r="DV2981" s="1"/>
      <c r="DW2981" s="1"/>
      <c r="DX2981" s="1"/>
      <c r="DY2981" s="1"/>
      <c r="DZ2981" s="1"/>
      <c r="EA2981" s="1"/>
      <c r="EB2981" s="1"/>
      <c r="EC2981" s="1"/>
      <c r="ED2981" s="1"/>
      <c r="EE2981" s="1"/>
      <c r="EF2981" s="1"/>
      <c r="EG2981" s="1"/>
      <c r="EH2981" s="1"/>
      <c r="EI2981" s="1"/>
      <c r="EJ2981" s="1"/>
      <c r="EK2981" s="1"/>
      <c r="EL2981" s="1"/>
      <c r="EM2981" s="1"/>
      <c r="EN2981" s="1"/>
      <c r="EO2981" s="1"/>
      <c r="EP2981" s="1"/>
      <c r="EQ2981" s="1"/>
      <c r="ER2981" s="1"/>
      <c r="ES2981" s="1"/>
      <c r="ET2981" s="1"/>
      <c r="EU2981" s="1"/>
      <c r="EV2981" s="1"/>
      <c r="EW2981" s="1"/>
      <c r="EX2981" s="1"/>
      <c r="EY2981" s="1"/>
      <c r="EZ2981" s="1"/>
      <c r="FA2981" s="1"/>
      <c r="FB2981" s="1"/>
      <c r="FC2981" s="1"/>
      <c r="FD2981" s="1"/>
      <c r="FE2981" s="1"/>
      <c r="FF2981" s="1"/>
      <c r="FG2981" s="1"/>
      <c r="FH2981" s="1"/>
      <c r="FI2981" s="1"/>
      <c r="FJ2981" s="1"/>
      <c r="FK2981" s="1"/>
      <c r="FL2981" s="1"/>
      <c r="FM2981" s="1"/>
      <c r="FN2981" s="1"/>
      <c r="FO2981" s="1"/>
      <c r="FP2981" s="1"/>
      <c r="FQ2981" s="1"/>
      <c r="FR2981" s="1"/>
      <c r="FS2981" s="1"/>
      <c r="FT2981" s="1"/>
      <c r="FU2981" s="1"/>
      <c r="FV2981" s="1"/>
      <c r="FW2981" s="1"/>
      <c r="FX2981" s="1"/>
      <c r="FY2981" s="1"/>
      <c r="FZ2981" s="1"/>
      <c r="GA2981" s="1"/>
      <c r="GB2981" s="1"/>
      <c r="GC2981" s="1"/>
      <c r="GD2981" s="1"/>
      <c r="GE2981" s="1"/>
      <c r="GF2981" s="1"/>
      <c r="GG2981" s="1"/>
      <c r="GH2981" s="1"/>
      <c r="GI2981" s="1"/>
      <c r="GJ2981" s="1"/>
      <c r="GK2981"/>
      <c r="GL2981"/>
      <c r="GM2981"/>
      <c r="GN2981"/>
      <c r="GO2981"/>
      <c r="GP2981"/>
      <c r="GQ2981"/>
      <c r="GR2981"/>
      <c r="GS2981"/>
      <c r="GT2981"/>
      <c r="GU2981"/>
      <c r="GV2981"/>
      <c r="GW2981"/>
      <c r="GX2981"/>
      <c r="GY2981"/>
      <c r="GZ2981"/>
      <c r="HA2981"/>
      <c r="HB2981"/>
      <c r="HC2981"/>
      <c r="HD2981"/>
      <c r="HE2981"/>
    </row>
    <row r="2982" spans="6:213" s="19" customFormat="1" x14ac:dyDescent="0.25">
      <c r="F2982" s="20"/>
      <c r="G2982" s="20"/>
      <c r="H2982" s="20"/>
      <c r="I2982" s="20"/>
      <c r="J2982" s="21"/>
      <c r="K2982" s="21"/>
      <c r="L2982" s="20"/>
      <c r="M2982" s="20"/>
      <c r="N2982" s="22"/>
      <c r="O2982" s="22"/>
      <c r="P2982" s="22"/>
      <c r="Q2982" s="22"/>
      <c r="U2982" s="20"/>
      <c r="V2982" s="20"/>
      <c r="W2982" s="20"/>
      <c r="X2982" s="27"/>
      <c r="Y2982" s="253"/>
      <c r="Z2982" s="30"/>
      <c r="AA2982" s="30"/>
      <c r="AB2982" s="31"/>
      <c r="AC2982" s="31"/>
      <c r="AD2982" s="31"/>
      <c r="AE2982" s="31"/>
      <c r="AF2982" s="31"/>
      <c r="AG2982" s="241"/>
      <c r="AH2982" s="31"/>
      <c r="AI2982" s="31"/>
      <c r="AJ2982" s="31"/>
      <c r="AK2982" s="31"/>
      <c r="AL2982" s="120"/>
      <c r="AM2982" s="25"/>
      <c r="AN2982" s="25"/>
      <c r="AO2982" s="25"/>
      <c r="AP2982" s="25"/>
      <c r="AQ2982"/>
      <c r="AR2982" s="25"/>
      <c r="AS2982" s="31"/>
      <c r="AT2982" s="25"/>
      <c r="AU2982" s="25"/>
      <c r="AV2982" s="31"/>
      <c r="BC2982" s="1"/>
      <c r="BD2982"/>
      <c r="BE2982"/>
      <c r="BF2982" s="1"/>
      <c r="BG2982"/>
      <c r="BH2982"/>
      <c r="BI2982"/>
      <c r="BJ2982" s="1"/>
      <c r="BK2982" s="1"/>
      <c r="BL2982"/>
      <c r="BM2982" s="1"/>
      <c r="BN2982" s="1"/>
      <c r="BO2982" s="1"/>
      <c r="BP2982" s="1"/>
      <c r="BQ2982" s="1"/>
      <c r="BR2982" s="1"/>
      <c r="BS2982" s="1"/>
      <c r="BT2982" s="22"/>
      <c r="BU2982" s="1"/>
      <c r="BV2982" s="1"/>
      <c r="BW2982" s="1"/>
      <c r="BX2982" s="1"/>
      <c r="BY2982" s="1"/>
      <c r="BZ2982" s="1"/>
      <c r="CA2982" s="1"/>
      <c r="CB2982" s="1"/>
      <c r="CC2982" s="1"/>
      <c r="CD2982" s="1"/>
      <c r="CE2982" s="1"/>
      <c r="CF2982" s="1"/>
      <c r="CG2982" s="1"/>
      <c r="CH2982" s="1"/>
      <c r="CI2982" s="1"/>
      <c r="CJ2982" s="1"/>
      <c r="CK2982" s="1"/>
      <c r="CL2982" s="1"/>
      <c r="CM2982" s="1"/>
      <c r="CN2982" s="1"/>
      <c r="CO2982" s="1"/>
      <c r="CP2982" s="1"/>
      <c r="CQ2982" s="1"/>
      <c r="CR2982" s="1"/>
      <c r="CS2982" s="1"/>
      <c r="CT2982" s="1"/>
      <c r="CU2982" s="1"/>
      <c r="CV2982" s="1"/>
      <c r="CW2982" s="1"/>
      <c r="CX2982" s="1"/>
      <c r="CY2982" s="1"/>
      <c r="CZ2982" s="1"/>
      <c r="DA2982" s="1"/>
      <c r="DB2982" s="1"/>
      <c r="DC2982" s="1"/>
      <c r="DD2982" s="1"/>
      <c r="DE2982" s="1"/>
      <c r="DF2982" s="1"/>
      <c r="DG2982" s="1"/>
      <c r="DH2982" s="1"/>
      <c r="DI2982" s="1"/>
      <c r="DJ2982" s="1"/>
      <c r="DK2982" s="1"/>
      <c r="DL2982" s="1"/>
      <c r="DM2982" s="1"/>
      <c r="DN2982" s="1"/>
      <c r="DO2982" s="1"/>
      <c r="DP2982" s="1"/>
      <c r="DQ2982" s="1"/>
      <c r="DR2982" s="1"/>
      <c r="DS2982" s="1"/>
      <c r="DT2982" s="1"/>
      <c r="DU2982" s="1"/>
      <c r="DV2982" s="1"/>
      <c r="DW2982" s="1"/>
      <c r="DX2982" s="1"/>
      <c r="DY2982" s="1"/>
      <c r="DZ2982" s="1"/>
      <c r="EA2982" s="1"/>
      <c r="EB2982" s="1"/>
      <c r="EC2982" s="1"/>
      <c r="ED2982" s="1"/>
      <c r="EE2982" s="1"/>
      <c r="EF2982" s="1"/>
      <c r="EG2982" s="1"/>
      <c r="EH2982" s="1"/>
      <c r="EI2982" s="1"/>
      <c r="EJ2982" s="1"/>
      <c r="EK2982" s="1"/>
      <c r="EL2982" s="1"/>
      <c r="EM2982" s="1"/>
      <c r="EN2982" s="1"/>
      <c r="EO2982" s="1"/>
      <c r="EP2982" s="1"/>
      <c r="EQ2982" s="1"/>
      <c r="ER2982" s="1"/>
      <c r="ES2982" s="1"/>
      <c r="ET2982" s="1"/>
      <c r="EU2982" s="1"/>
      <c r="EV2982" s="1"/>
      <c r="EW2982" s="1"/>
      <c r="EX2982" s="1"/>
      <c r="EY2982" s="1"/>
      <c r="EZ2982" s="1"/>
      <c r="FA2982" s="1"/>
      <c r="FB2982" s="1"/>
      <c r="FC2982" s="1"/>
      <c r="FD2982" s="1"/>
      <c r="FE2982" s="1"/>
      <c r="FF2982" s="1"/>
      <c r="FG2982" s="1"/>
      <c r="FH2982" s="1"/>
      <c r="FI2982" s="1"/>
      <c r="FJ2982" s="1"/>
      <c r="FK2982" s="1"/>
      <c r="FL2982" s="1"/>
      <c r="FM2982" s="1"/>
      <c r="FN2982" s="1"/>
      <c r="FO2982" s="1"/>
      <c r="FP2982" s="1"/>
      <c r="FQ2982" s="1"/>
      <c r="FR2982" s="1"/>
      <c r="FS2982" s="1"/>
      <c r="FT2982" s="1"/>
      <c r="FU2982" s="1"/>
      <c r="FV2982" s="1"/>
      <c r="FW2982" s="1"/>
      <c r="FX2982" s="1"/>
      <c r="FY2982" s="1"/>
      <c r="FZ2982" s="1"/>
      <c r="GA2982" s="1"/>
      <c r="GB2982" s="1"/>
      <c r="GC2982" s="1"/>
      <c r="GD2982" s="1"/>
      <c r="GE2982" s="1"/>
      <c r="GF2982" s="1"/>
      <c r="GG2982" s="1"/>
      <c r="GH2982" s="1"/>
      <c r="GI2982" s="1"/>
      <c r="GJ2982" s="1"/>
      <c r="GK2982"/>
      <c r="GL2982"/>
      <c r="GM2982"/>
      <c r="GN2982"/>
      <c r="GO2982"/>
      <c r="GP2982"/>
      <c r="GQ2982"/>
      <c r="GR2982"/>
      <c r="GS2982"/>
      <c r="GT2982"/>
      <c r="GU2982"/>
      <c r="GV2982"/>
      <c r="GW2982"/>
      <c r="GX2982"/>
      <c r="GY2982"/>
      <c r="GZ2982"/>
      <c r="HA2982"/>
      <c r="HB2982"/>
      <c r="HC2982"/>
      <c r="HD2982"/>
      <c r="HE2982"/>
    </row>
    <row r="2983" spans="6:213" s="19" customFormat="1" x14ac:dyDescent="0.25">
      <c r="F2983" s="20"/>
      <c r="G2983" s="20"/>
      <c r="H2983" s="20"/>
      <c r="I2983" s="20"/>
      <c r="J2983" s="21"/>
      <c r="K2983" s="21"/>
      <c r="L2983" s="20"/>
      <c r="M2983" s="20"/>
      <c r="N2983" s="22"/>
      <c r="O2983" s="22"/>
      <c r="P2983" s="22"/>
      <c r="Q2983" s="22"/>
      <c r="U2983" s="20"/>
      <c r="V2983" s="20"/>
      <c r="W2983" s="20"/>
      <c r="X2983" s="27"/>
      <c r="Y2983" s="253"/>
      <c r="Z2983" s="30"/>
      <c r="AA2983" s="30"/>
      <c r="AB2983" s="31"/>
      <c r="AC2983" s="31"/>
      <c r="AD2983" s="31"/>
      <c r="AE2983" s="31"/>
      <c r="AF2983" s="31"/>
      <c r="AG2983" s="241"/>
      <c r="AH2983" s="31"/>
      <c r="AI2983" s="31"/>
      <c r="AJ2983" s="31"/>
      <c r="AK2983" s="31"/>
      <c r="AL2983" s="120"/>
      <c r="AM2983" s="25"/>
      <c r="AN2983" s="25"/>
      <c r="AO2983" s="25"/>
      <c r="AP2983" s="25"/>
      <c r="AQ2983"/>
      <c r="AR2983" s="25"/>
      <c r="AS2983" s="31"/>
      <c r="AT2983" s="25"/>
      <c r="AU2983" s="25"/>
      <c r="AV2983" s="31"/>
      <c r="BC2983" s="1"/>
      <c r="BD2983"/>
      <c r="BE2983"/>
      <c r="BF2983" s="1"/>
      <c r="BG2983"/>
      <c r="BH2983"/>
      <c r="BI2983"/>
      <c r="BJ2983" s="1"/>
      <c r="BK2983" s="1"/>
      <c r="BL2983"/>
      <c r="BM2983" s="1"/>
      <c r="BN2983" s="1"/>
      <c r="BO2983" s="1"/>
      <c r="BP2983" s="1"/>
      <c r="BQ2983" s="1"/>
      <c r="BR2983" s="1"/>
      <c r="BS2983" s="1"/>
      <c r="BT2983" s="22"/>
      <c r="BU2983" s="1"/>
      <c r="BV2983" s="1"/>
      <c r="BW2983" s="1"/>
      <c r="BX2983" s="1"/>
      <c r="BY2983" s="1"/>
      <c r="BZ2983" s="1"/>
      <c r="CA2983" s="1"/>
      <c r="CB2983" s="1"/>
      <c r="CC2983" s="1"/>
      <c r="CD2983" s="1"/>
      <c r="CE2983" s="1"/>
      <c r="CF2983" s="1"/>
      <c r="CG2983" s="1"/>
      <c r="CH2983" s="1"/>
      <c r="CI2983" s="1"/>
      <c r="CJ2983" s="1"/>
      <c r="CK2983" s="1"/>
      <c r="CL2983" s="1"/>
      <c r="CM2983" s="1"/>
      <c r="CN2983" s="1"/>
      <c r="CO2983" s="1"/>
      <c r="CP2983" s="1"/>
      <c r="CQ2983" s="1"/>
      <c r="CR2983" s="1"/>
      <c r="CS2983" s="1"/>
      <c r="CT2983" s="1"/>
      <c r="CU2983" s="1"/>
      <c r="CV2983" s="1"/>
      <c r="CW2983" s="1"/>
      <c r="CX2983" s="1"/>
      <c r="CY2983" s="1"/>
      <c r="CZ2983" s="1"/>
      <c r="DA2983" s="1"/>
      <c r="DB2983" s="1"/>
      <c r="DC2983" s="1"/>
      <c r="DD2983" s="1"/>
      <c r="DE2983" s="1"/>
      <c r="DF2983" s="1"/>
      <c r="DG2983" s="1"/>
      <c r="DH2983" s="1"/>
      <c r="DI2983" s="1"/>
      <c r="DJ2983" s="1"/>
      <c r="DK2983" s="1"/>
      <c r="DL2983" s="1"/>
      <c r="DM2983" s="1"/>
      <c r="DN2983" s="1"/>
      <c r="DO2983" s="1"/>
      <c r="DP2983" s="1"/>
      <c r="DQ2983" s="1"/>
      <c r="DR2983" s="1"/>
      <c r="DS2983" s="1"/>
      <c r="DT2983" s="1"/>
      <c r="DU2983" s="1"/>
      <c r="DV2983" s="1"/>
      <c r="DW2983" s="1"/>
      <c r="DX2983" s="1"/>
      <c r="DY2983" s="1"/>
      <c r="DZ2983" s="1"/>
      <c r="EA2983" s="1"/>
      <c r="EB2983" s="1"/>
      <c r="EC2983" s="1"/>
      <c r="ED2983" s="1"/>
      <c r="EE2983" s="1"/>
      <c r="EF2983" s="1"/>
      <c r="EG2983" s="1"/>
      <c r="EH2983" s="1"/>
      <c r="EI2983" s="1"/>
      <c r="EJ2983" s="1"/>
      <c r="EK2983" s="1"/>
      <c r="EL2983" s="1"/>
      <c r="EM2983" s="1"/>
      <c r="EN2983" s="1"/>
      <c r="EO2983" s="1"/>
      <c r="EP2983" s="1"/>
      <c r="EQ2983" s="1"/>
      <c r="ER2983" s="1"/>
      <c r="ES2983" s="1"/>
      <c r="ET2983" s="1"/>
      <c r="EU2983" s="1"/>
      <c r="EV2983" s="1"/>
      <c r="EW2983" s="1"/>
      <c r="EX2983" s="1"/>
      <c r="EY2983" s="1"/>
      <c r="EZ2983" s="1"/>
      <c r="FA2983" s="1"/>
      <c r="FB2983" s="1"/>
      <c r="FC2983" s="1"/>
      <c r="FD2983" s="1"/>
      <c r="FE2983" s="1"/>
      <c r="FF2983" s="1"/>
      <c r="FG2983" s="1"/>
      <c r="FH2983" s="1"/>
      <c r="FI2983" s="1"/>
      <c r="FJ2983" s="1"/>
      <c r="FK2983" s="1"/>
      <c r="FL2983" s="1"/>
      <c r="FM2983" s="1"/>
      <c r="FN2983" s="1"/>
      <c r="FO2983" s="1"/>
      <c r="FP2983" s="1"/>
      <c r="FQ2983" s="1"/>
      <c r="FR2983" s="1"/>
      <c r="FS2983" s="1"/>
      <c r="FT2983" s="1"/>
      <c r="FU2983" s="1"/>
      <c r="FV2983" s="1"/>
      <c r="FW2983" s="1"/>
      <c r="FX2983" s="1"/>
      <c r="FY2983" s="1"/>
      <c r="FZ2983" s="1"/>
      <c r="GA2983" s="1"/>
      <c r="GB2983" s="1"/>
      <c r="GC2983" s="1"/>
      <c r="GD2983" s="1"/>
      <c r="GE2983" s="1"/>
      <c r="GF2983" s="1"/>
      <c r="GG2983" s="1"/>
      <c r="GH2983" s="1"/>
      <c r="GI2983" s="1"/>
      <c r="GJ2983" s="1"/>
      <c r="GK2983"/>
      <c r="GL2983"/>
      <c r="GM2983"/>
      <c r="GN2983"/>
      <c r="GO2983"/>
      <c r="GP2983"/>
      <c r="GQ2983"/>
      <c r="GR2983"/>
      <c r="GS2983"/>
      <c r="GT2983"/>
      <c r="GU2983"/>
      <c r="GV2983"/>
      <c r="GW2983"/>
      <c r="GX2983"/>
      <c r="GY2983"/>
      <c r="GZ2983"/>
      <c r="HA2983"/>
      <c r="HB2983"/>
      <c r="HC2983"/>
      <c r="HD2983"/>
      <c r="HE2983"/>
    </row>
    <row r="2984" spans="6:213" s="19" customFormat="1" x14ac:dyDescent="0.25">
      <c r="F2984" s="20"/>
      <c r="G2984" s="20"/>
      <c r="H2984" s="20"/>
      <c r="I2984" s="20"/>
      <c r="J2984" s="21"/>
      <c r="K2984" s="21"/>
      <c r="L2984" s="20"/>
      <c r="M2984" s="20"/>
      <c r="N2984" s="22"/>
      <c r="O2984" s="22"/>
      <c r="P2984" s="22"/>
      <c r="Q2984" s="22"/>
      <c r="U2984" s="20"/>
      <c r="V2984" s="20"/>
      <c r="W2984" s="20"/>
      <c r="X2984" s="27"/>
      <c r="Y2984" s="253"/>
      <c r="Z2984" s="30"/>
      <c r="AA2984" s="30"/>
      <c r="AB2984" s="31"/>
      <c r="AC2984" s="31"/>
      <c r="AD2984" s="31"/>
      <c r="AE2984" s="31"/>
      <c r="AF2984" s="31"/>
      <c r="AG2984" s="241"/>
      <c r="AH2984" s="31"/>
      <c r="AI2984" s="31"/>
      <c r="AJ2984" s="31"/>
      <c r="AK2984" s="31"/>
      <c r="AL2984" s="120"/>
      <c r="AM2984" s="25"/>
      <c r="AN2984" s="25"/>
      <c r="AO2984" s="25"/>
      <c r="AP2984" s="25"/>
      <c r="AQ2984"/>
      <c r="AR2984" s="25"/>
      <c r="AS2984" s="31"/>
      <c r="AT2984" s="25"/>
      <c r="AU2984" s="25"/>
      <c r="AV2984" s="31"/>
      <c r="BC2984" s="1"/>
      <c r="BD2984"/>
      <c r="BE2984"/>
      <c r="BF2984" s="1"/>
      <c r="BG2984"/>
      <c r="BH2984"/>
      <c r="BI2984"/>
      <c r="BJ2984" s="1"/>
      <c r="BK2984" s="1"/>
      <c r="BL2984"/>
      <c r="BM2984" s="1"/>
      <c r="BN2984" s="1"/>
      <c r="BO2984" s="1"/>
      <c r="BP2984" s="1"/>
      <c r="BQ2984" s="1"/>
      <c r="BR2984" s="1"/>
      <c r="BS2984" s="1"/>
      <c r="BT2984" s="22"/>
      <c r="BU2984" s="1"/>
      <c r="BV2984" s="1"/>
      <c r="BW2984" s="1"/>
      <c r="BX2984" s="1"/>
      <c r="BY2984" s="1"/>
      <c r="BZ2984" s="1"/>
      <c r="CA2984" s="1"/>
      <c r="CB2984" s="1"/>
      <c r="CC2984" s="1"/>
      <c r="CD2984" s="1"/>
      <c r="CE2984" s="1"/>
      <c r="CF2984" s="1"/>
      <c r="CG2984" s="1"/>
      <c r="CH2984" s="1"/>
      <c r="CI2984" s="1"/>
      <c r="CJ2984" s="1"/>
      <c r="CK2984" s="1"/>
      <c r="CL2984" s="1"/>
      <c r="CM2984" s="1"/>
      <c r="CN2984" s="1"/>
      <c r="CO2984" s="1"/>
      <c r="CP2984" s="1"/>
      <c r="CQ2984" s="1"/>
      <c r="CR2984" s="1"/>
      <c r="CS2984" s="1"/>
      <c r="CT2984" s="1"/>
      <c r="CU2984" s="1"/>
      <c r="CV2984" s="1"/>
      <c r="CW2984" s="1"/>
      <c r="CX2984" s="1"/>
      <c r="CY2984" s="1"/>
      <c r="CZ2984" s="1"/>
      <c r="DA2984" s="1"/>
      <c r="DB2984" s="1"/>
      <c r="DC2984" s="1"/>
      <c r="DD2984" s="1"/>
      <c r="DE2984" s="1"/>
      <c r="DF2984" s="1"/>
      <c r="DG2984" s="1"/>
      <c r="DH2984" s="1"/>
      <c r="DI2984" s="1"/>
      <c r="DJ2984" s="1"/>
      <c r="DK2984" s="1"/>
      <c r="DL2984" s="1"/>
      <c r="DM2984" s="1"/>
      <c r="DN2984" s="1"/>
      <c r="DO2984" s="1"/>
      <c r="DP2984" s="1"/>
      <c r="DQ2984" s="1"/>
      <c r="DR2984" s="1"/>
      <c r="DS2984" s="1"/>
      <c r="DT2984" s="1"/>
      <c r="DU2984" s="1"/>
      <c r="DV2984" s="1"/>
      <c r="DW2984" s="1"/>
      <c r="DX2984" s="1"/>
      <c r="DY2984" s="1"/>
      <c r="DZ2984" s="1"/>
      <c r="EA2984" s="1"/>
      <c r="EB2984" s="1"/>
      <c r="EC2984" s="1"/>
      <c r="ED2984" s="1"/>
      <c r="EE2984" s="1"/>
      <c r="EF2984" s="1"/>
      <c r="EG2984" s="1"/>
      <c r="EH2984" s="1"/>
      <c r="EI2984" s="1"/>
      <c r="EJ2984" s="1"/>
      <c r="EK2984" s="1"/>
      <c r="EL2984" s="1"/>
      <c r="EM2984" s="1"/>
      <c r="EN2984" s="1"/>
      <c r="EO2984" s="1"/>
      <c r="EP2984" s="1"/>
      <c r="EQ2984" s="1"/>
      <c r="ER2984" s="1"/>
      <c r="ES2984" s="1"/>
      <c r="ET2984" s="1"/>
      <c r="EU2984" s="1"/>
      <c r="EV2984" s="1"/>
      <c r="EW2984" s="1"/>
      <c r="EX2984" s="1"/>
      <c r="EY2984" s="1"/>
      <c r="EZ2984" s="1"/>
      <c r="FA2984" s="1"/>
      <c r="FB2984" s="1"/>
      <c r="FC2984" s="1"/>
      <c r="FD2984" s="1"/>
      <c r="FE2984" s="1"/>
      <c r="FF2984" s="1"/>
      <c r="FG2984" s="1"/>
      <c r="FH2984" s="1"/>
      <c r="FI2984" s="1"/>
      <c r="FJ2984" s="1"/>
      <c r="FK2984" s="1"/>
      <c r="FL2984" s="1"/>
      <c r="FM2984" s="1"/>
      <c r="FN2984" s="1"/>
      <c r="FO2984" s="1"/>
      <c r="FP2984" s="1"/>
      <c r="FQ2984" s="1"/>
      <c r="FR2984" s="1"/>
      <c r="FS2984" s="1"/>
      <c r="FT2984" s="1"/>
      <c r="FU2984" s="1"/>
      <c r="FV2984" s="1"/>
      <c r="FW2984" s="1"/>
      <c r="FX2984" s="1"/>
      <c r="FY2984" s="1"/>
      <c r="FZ2984" s="1"/>
      <c r="GA2984" s="1"/>
      <c r="GB2984" s="1"/>
      <c r="GC2984" s="1"/>
      <c r="GD2984" s="1"/>
      <c r="GE2984" s="1"/>
      <c r="GF2984" s="1"/>
      <c r="GG2984" s="1"/>
      <c r="GH2984" s="1"/>
      <c r="GI2984" s="1"/>
      <c r="GJ2984" s="1"/>
      <c r="GK2984"/>
      <c r="GL2984"/>
      <c r="GM2984"/>
      <c r="GN2984"/>
      <c r="GO2984"/>
      <c r="GP2984"/>
      <c r="GQ2984"/>
      <c r="GR2984"/>
      <c r="GS2984"/>
      <c r="GT2984"/>
      <c r="GU2984"/>
      <c r="GV2984"/>
      <c r="GW2984"/>
      <c r="GX2984"/>
      <c r="GY2984"/>
      <c r="GZ2984"/>
      <c r="HA2984"/>
      <c r="HB2984"/>
      <c r="HC2984"/>
      <c r="HD2984"/>
      <c r="HE2984"/>
    </row>
    <row r="2985" spans="6:213" s="19" customFormat="1" x14ac:dyDescent="0.25">
      <c r="F2985" s="20"/>
      <c r="G2985" s="20"/>
      <c r="H2985" s="20"/>
      <c r="I2985" s="20"/>
      <c r="J2985" s="21"/>
      <c r="K2985" s="21"/>
      <c r="L2985" s="20"/>
      <c r="M2985" s="20"/>
      <c r="N2985" s="22"/>
      <c r="O2985" s="22"/>
      <c r="P2985" s="22"/>
      <c r="Q2985" s="22"/>
      <c r="U2985" s="20"/>
      <c r="V2985" s="20"/>
      <c r="W2985" s="20"/>
      <c r="X2985" s="27"/>
      <c r="Y2985" s="253"/>
      <c r="Z2985" s="30"/>
      <c r="AA2985" s="30"/>
      <c r="AB2985" s="31"/>
      <c r="AC2985" s="31"/>
      <c r="AD2985" s="31"/>
      <c r="AE2985" s="31"/>
      <c r="AF2985" s="31"/>
      <c r="AG2985" s="241"/>
      <c r="AH2985" s="31"/>
      <c r="AI2985" s="31"/>
      <c r="AJ2985" s="31"/>
      <c r="AK2985" s="31"/>
      <c r="AL2985" s="120"/>
      <c r="AM2985" s="25"/>
      <c r="AN2985" s="25"/>
      <c r="AO2985" s="25"/>
      <c r="AP2985" s="25"/>
      <c r="AQ2985"/>
      <c r="AR2985" s="25"/>
      <c r="AS2985" s="31"/>
      <c r="AT2985" s="25"/>
      <c r="AU2985" s="25"/>
      <c r="AV2985" s="31"/>
      <c r="BC2985" s="1"/>
      <c r="BD2985"/>
      <c r="BE2985"/>
      <c r="BF2985" s="1"/>
      <c r="BG2985"/>
      <c r="BH2985"/>
      <c r="BI2985"/>
      <c r="BJ2985" s="1"/>
      <c r="BK2985" s="1"/>
      <c r="BL2985"/>
      <c r="BM2985" s="1"/>
      <c r="BN2985" s="1"/>
      <c r="BO2985" s="1"/>
      <c r="BP2985" s="1"/>
      <c r="BQ2985" s="1"/>
      <c r="BR2985" s="1"/>
      <c r="BS2985" s="1"/>
      <c r="BT2985" s="22"/>
      <c r="BU2985" s="1"/>
      <c r="BV2985" s="1"/>
      <c r="BW2985" s="1"/>
      <c r="BX2985" s="1"/>
      <c r="BY2985" s="1"/>
      <c r="BZ2985" s="1"/>
      <c r="CA2985" s="1"/>
      <c r="CB2985" s="1"/>
      <c r="CC2985" s="1"/>
      <c r="CD2985" s="1"/>
      <c r="CE2985" s="1"/>
      <c r="CF2985" s="1"/>
      <c r="CG2985" s="1"/>
      <c r="CH2985" s="1"/>
      <c r="CI2985" s="1"/>
      <c r="CJ2985" s="1"/>
      <c r="CK2985" s="1"/>
      <c r="CL2985" s="1"/>
      <c r="CM2985" s="1"/>
      <c r="CN2985" s="1"/>
      <c r="CO2985" s="1"/>
      <c r="CP2985" s="1"/>
      <c r="CQ2985" s="1"/>
      <c r="CR2985" s="1"/>
      <c r="CS2985" s="1"/>
      <c r="CT2985" s="1"/>
      <c r="CU2985" s="1"/>
      <c r="CV2985" s="1"/>
      <c r="CW2985" s="1"/>
      <c r="CX2985" s="1"/>
      <c r="CY2985" s="1"/>
      <c r="CZ2985" s="1"/>
      <c r="DA2985" s="1"/>
      <c r="DB2985" s="1"/>
      <c r="DC2985" s="1"/>
      <c r="DD2985" s="1"/>
      <c r="DE2985" s="1"/>
      <c r="DF2985" s="1"/>
      <c r="DG2985" s="1"/>
      <c r="DH2985" s="1"/>
      <c r="DI2985" s="1"/>
      <c r="DJ2985" s="1"/>
      <c r="DK2985" s="1"/>
      <c r="DL2985" s="1"/>
      <c r="DM2985" s="1"/>
      <c r="DN2985" s="1"/>
      <c r="DO2985" s="1"/>
      <c r="DP2985" s="1"/>
      <c r="DQ2985" s="1"/>
      <c r="DR2985" s="1"/>
      <c r="DS2985" s="1"/>
      <c r="DT2985" s="1"/>
      <c r="DU2985" s="1"/>
      <c r="DV2985" s="1"/>
      <c r="DW2985" s="1"/>
      <c r="DX2985" s="1"/>
      <c r="DY2985" s="1"/>
      <c r="DZ2985" s="1"/>
      <c r="EA2985" s="1"/>
      <c r="EB2985" s="1"/>
      <c r="EC2985" s="1"/>
      <c r="ED2985" s="1"/>
      <c r="EE2985" s="1"/>
      <c r="EF2985" s="1"/>
      <c r="EG2985" s="1"/>
      <c r="EH2985" s="1"/>
      <c r="EI2985" s="1"/>
      <c r="EJ2985" s="1"/>
      <c r="EK2985" s="1"/>
      <c r="EL2985" s="1"/>
      <c r="EM2985" s="1"/>
      <c r="EN2985" s="1"/>
      <c r="EO2985" s="1"/>
      <c r="EP2985" s="1"/>
      <c r="EQ2985" s="1"/>
      <c r="ER2985" s="1"/>
      <c r="ES2985" s="1"/>
      <c r="ET2985" s="1"/>
      <c r="EU2985" s="1"/>
      <c r="EV2985" s="1"/>
      <c r="EW2985" s="1"/>
      <c r="EX2985" s="1"/>
      <c r="EY2985" s="1"/>
      <c r="EZ2985" s="1"/>
      <c r="FA2985" s="1"/>
      <c r="FB2985" s="1"/>
      <c r="FC2985" s="1"/>
      <c r="FD2985" s="1"/>
      <c r="FE2985" s="1"/>
      <c r="FF2985" s="1"/>
      <c r="FG2985" s="1"/>
      <c r="FH2985" s="1"/>
      <c r="FI2985" s="1"/>
      <c r="FJ2985" s="1"/>
      <c r="FK2985" s="1"/>
      <c r="FL2985" s="1"/>
      <c r="FM2985" s="1"/>
      <c r="FN2985" s="1"/>
      <c r="FO2985" s="1"/>
      <c r="FP2985" s="1"/>
      <c r="FQ2985" s="1"/>
      <c r="FR2985" s="1"/>
      <c r="FS2985" s="1"/>
      <c r="FT2985" s="1"/>
      <c r="FU2985" s="1"/>
      <c r="FV2985" s="1"/>
      <c r="FW2985" s="1"/>
      <c r="FX2985" s="1"/>
      <c r="FY2985" s="1"/>
      <c r="FZ2985" s="1"/>
      <c r="GA2985" s="1"/>
      <c r="GB2985" s="1"/>
      <c r="GC2985" s="1"/>
      <c r="GD2985" s="1"/>
      <c r="GE2985" s="1"/>
      <c r="GF2985" s="1"/>
      <c r="GG2985" s="1"/>
      <c r="GH2985" s="1"/>
      <c r="GI2985" s="1"/>
      <c r="GJ2985" s="1"/>
      <c r="GK2985"/>
      <c r="GL2985"/>
      <c r="GM2985"/>
      <c r="GN2985"/>
      <c r="GO2985"/>
      <c r="GP2985"/>
      <c r="GQ2985"/>
      <c r="GR2985"/>
      <c r="GS2985"/>
      <c r="GT2985"/>
      <c r="GU2985"/>
      <c r="GV2985"/>
      <c r="GW2985"/>
      <c r="GX2985"/>
      <c r="GY2985"/>
      <c r="GZ2985"/>
      <c r="HA2985"/>
      <c r="HB2985"/>
      <c r="HC2985"/>
      <c r="HD2985"/>
      <c r="HE2985"/>
    </row>
    <row r="2986" spans="6:213" s="19" customFormat="1" x14ac:dyDescent="0.25">
      <c r="F2986" s="20"/>
      <c r="G2986" s="20"/>
      <c r="H2986" s="20"/>
      <c r="I2986" s="20"/>
      <c r="J2986" s="21"/>
      <c r="K2986" s="21"/>
      <c r="L2986" s="20"/>
      <c r="M2986" s="20"/>
      <c r="N2986" s="22"/>
      <c r="O2986" s="22"/>
      <c r="P2986" s="22"/>
      <c r="Q2986" s="22"/>
      <c r="U2986" s="20"/>
      <c r="V2986" s="20"/>
      <c r="W2986" s="20"/>
      <c r="X2986" s="27"/>
      <c r="Y2986" s="253"/>
      <c r="Z2986" s="30"/>
      <c r="AA2986" s="30"/>
      <c r="AB2986" s="31"/>
      <c r="AC2986" s="31"/>
      <c r="AD2986" s="31"/>
      <c r="AE2986" s="31"/>
      <c r="AF2986" s="31"/>
      <c r="AG2986" s="241"/>
      <c r="AH2986" s="31"/>
      <c r="AI2986" s="31"/>
      <c r="AJ2986" s="31"/>
      <c r="AK2986" s="31"/>
      <c r="AL2986" s="120"/>
      <c r="AM2986" s="25"/>
      <c r="AN2986" s="25"/>
      <c r="AO2986" s="25"/>
      <c r="AP2986" s="25"/>
      <c r="AQ2986"/>
      <c r="AR2986" s="25"/>
      <c r="AS2986" s="31"/>
      <c r="AT2986" s="25"/>
      <c r="AU2986" s="25"/>
      <c r="AV2986" s="31"/>
      <c r="BC2986" s="1"/>
      <c r="BD2986"/>
      <c r="BE2986"/>
      <c r="BF2986" s="1"/>
      <c r="BG2986"/>
      <c r="BH2986"/>
      <c r="BI2986"/>
      <c r="BJ2986" s="1"/>
      <c r="BK2986" s="1"/>
      <c r="BL2986"/>
      <c r="BM2986" s="1"/>
      <c r="BN2986" s="1"/>
      <c r="BO2986" s="1"/>
      <c r="BP2986" s="1"/>
      <c r="BQ2986" s="1"/>
      <c r="BR2986" s="1"/>
      <c r="BS2986" s="1"/>
      <c r="BT2986" s="22"/>
      <c r="BU2986" s="1"/>
      <c r="BV2986" s="1"/>
      <c r="BW2986" s="1"/>
      <c r="BX2986" s="1"/>
      <c r="BY2986" s="1"/>
      <c r="BZ2986" s="1"/>
      <c r="CA2986" s="1"/>
      <c r="CB2986" s="1"/>
      <c r="CC2986" s="1"/>
      <c r="CD2986" s="1"/>
      <c r="CE2986" s="1"/>
      <c r="CF2986" s="1"/>
      <c r="CG2986" s="1"/>
      <c r="CH2986" s="1"/>
      <c r="CI2986" s="1"/>
      <c r="CJ2986" s="1"/>
      <c r="CK2986" s="1"/>
      <c r="CL2986" s="1"/>
      <c r="CM2986" s="1"/>
      <c r="CN2986" s="1"/>
      <c r="CO2986" s="1"/>
      <c r="CP2986" s="1"/>
      <c r="CQ2986" s="1"/>
      <c r="CR2986" s="1"/>
      <c r="CS2986" s="1"/>
      <c r="CT2986" s="1"/>
      <c r="CU2986" s="1"/>
      <c r="CV2986" s="1"/>
      <c r="CW2986" s="1"/>
      <c r="CX2986" s="1"/>
      <c r="CY2986" s="1"/>
      <c r="CZ2986" s="1"/>
      <c r="DA2986" s="1"/>
      <c r="DB2986" s="1"/>
      <c r="DC2986" s="1"/>
      <c r="DD2986" s="1"/>
      <c r="DE2986" s="1"/>
      <c r="DF2986" s="1"/>
      <c r="DG2986" s="1"/>
      <c r="DH2986" s="1"/>
      <c r="DI2986" s="1"/>
      <c r="DJ2986" s="1"/>
      <c r="DK2986" s="1"/>
      <c r="DL2986" s="1"/>
      <c r="DM2986" s="1"/>
      <c r="DN2986" s="1"/>
      <c r="DO2986" s="1"/>
      <c r="DP2986" s="1"/>
      <c r="DQ2986" s="1"/>
      <c r="DR2986" s="1"/>
      <c r="DS2986" s="1"/>
      <c r="DT2986" s="1"/>
      <c r="DU2986" s="1"/>
      <c r="DV2986" s="1"/>
      <c r="DW2986" s="1"/>
      <c r="DX2986" s="1"/>
      <c r="DY2986" s="1"/>
      <c r="DZ2986" s="1"/>
      <c r="EA2986" s="1"/>
      <c r="EB2986" s="1"/>
      <c r="EC2986" s="1"/>
      <c r="ED2986" s="1"/>
      <c r="EE2986" s="1"/>
      <c r="EF2986" s="1"/>
      <c r="EG2986" s="1"/>
      <c r="EH2986" s="1"/>
      <c r="EI2986" s="1"/>
      <c r="EJ2986" s="1"/>
      <c r="EK2986" s="1"/>
      <c r="EL2986" s="1"/>
      <c r="EM2986" s="1"/>
      <c r="EN2986" s="1"/>
      <c r="EO2986" s="1"/>
      <c r="EP2986" s="1"/>
      <c r="EQ2986" s="1"/>
      <c r="ER2986" s="1"/>
      <c r="ES2986" s="1"/>
      <c r="ET2986" s="1"/>
      <c r="EU2986" s="1"/>
      <c r="EV2986" s="1"/>
      <c r="EW2986" s="1"/>
      <c r="EX2986" s="1"/>
      <c r="EY2986" s="1"/>
      <c r="EZ2986" s="1"/>
      <c r="FA2986" s="1"/>
      <c r="FB2986" s="1"/>
      <c r="FC2986" s="1"/>
      <c r="FD2986" s="1"/>
      <c r="FE2986" s="1"/>
      <c r="FF2986" s="1"/>
      <c r="FG2986" s="1"/>
      <c r="FH2986" s="1"/>
      <c r="FI2986" s="1"/>
      <c r="FJ2986" s="1"/>
      <c r="FK2986" s="1"/>
      <c r="FL2986" s="1"/>
      <c r="FM2986" s="1"/>
      <c r="FN2986" s="1"/>
      <c r="FO2986" s="1"/>
      <c r="FP2986" s="1"/>
      <c r="FQ2986" s="1"/>
      <c r="FR2986" s="1"/>
      <c r="FS2986" s="1"/>
      <c r="FT2986" s="1"/>
      <c r="FU2986" s="1"/>
      <c r="FV2986" s="1"/>
      <c r="FW2986" s="1"/>
      <c r="FX2986" s="1"/>
      <c r="FY2986" s="1"/>
      <c r="FZ2986" s="1"/>
      <c r="GA2986" s="1"/>
      <c r="GB2986" s="1"/>
      <c r="GC2986" s="1"/>
      <c r="GD2986" s="1"/>
      <c r="GE2986" s="1"/>
      <c r="GF2986" s="1"/>
      <c r="GG2986" s="1"/>
      <c r="GH2986" s="1"/>
      <c r="GI2986" s="1"/>
      <c r="GJ2986" s="1"/>
      <c r="GK2986"/>
      <c r="GL2986"/>
      <c r="GM2986"/>
      <c r="GN2986"/>
      <c r="GO2986"/>
      <c r="GP2986"/>
      <c r="GQ2986"/>
      <c r="GR2986"/>
      <c r="GS2986"/>
      <c r="GT2986"/>
      <c r="GU2986"/>
      <c r="GV2986"/>
      <c r="GW2986"/>
      <c r="GX2986"/>
      <c r="GY2986"/>
      <c r="GZ2986"/>
      <c r="HA2986"/>
      <c r="HB2986"/>
      <c r="HC2986"/>
      <c r="HD2986"/>
      <c r="HE2986"/>
    </row>
    <row r="2987" spans="6:213" s="19" customFormat="1" x14ac:dyDescent="0.25">
      <c r="F2987" s="20"/>
      <c r="G2987" s="20"/>
      <c r="H2987" s="20"/>
      <c r="I2987" s="20"/>
      <c r="J2987" s="21"/>
      <c r="K2987" s="21"/>
      <c r="L2987" s="20"/>
      <c r="M2987" s="20"/>
      <c r="N2987" s="22"/>
      <c r="O2987" s="22"/>
      <c r="P2987" s="22"/>
      <c r="Q2987" s="22"/>
      <c r="U2987" s="20"/>
      <c r="V2987" s="20"/>
      <c r="W2987" s="20"/>
      <c r="X2987" s="27"/>
      <c r="Y2987" s="253"/>
      <c r="Z2987" s="30"/>
      <c r="AA2987" s="30"/>
      <c r="AB2987" s="31"/>
      <c r="AC2987" s="31"/>
      <c r="AD2987" s="31"/>
      <c r="AE2987" s="31"/>
      <c r="AF2987" s="31"/>
      <c r="AG2987" s="241"/>
      <c r="AH2987" s="31"/>
      <c r="AI2987" s="31"/>
      <c r="AJ2987" s="31"/>
      <c r="AK2987" s="31"/>
      <c r="AL2987" s="120"/>
      <c r="AM2987" s="25"/>
      <c r="AN2987" s="25"/>
      <c r="AO2987" s="25"/>
      <c r="AP2987" s="25"/>
      <c r="AQ2987"/>
      <c r="AR2987" s="25"/>
      <c r="AS2987" s="31"/>
      <c r="AT2987" s="25"/>
      <c r="AU2987" s="25"/>
      <c r="AV2987" s="31"/>
      <c r="BC2987" s="1"/>
      <c r="BD2987"/>
      <c r="BE2987"/>
      <c r="BF2987" s="1"/>
      <c r="BG2987"/>
      <c r="BH2987"/>
      <c r="BI2987"/>
      <c r="BJ2987" s="1"/>
      <c r="BK2987" s="1"/>
      <c r="BL2987"/>
      <c r="BM2987" s="1"/>
      <c r="BN2987" s="1"/>
      <c r="BO2987" s="1"/>
      <c r="BP2987" s="1"/>
      <c r="BQ2987" s="1"/>
      <c r="BR2987" s="1"/>
      <c r="BS2987" s="1"/>
      <c r="BT2987" s="22"/>
      <c r="BU2987" s="1"/>
      <c r="BV2987" s="1"/>
      <c r="BW2987" s="1"/>
      <c r="BX2987" s="1"/>
      <c r="BY2987" s="1"/>
      <c r="BZ2987" s="1"/>
      <c r="CA2987" s="1"/>
      <c r="CB2987" s="1"/>
      <c r="CC2987" s="1"/>
      <c r="CD2987" s="1"/>
      <c r="CE2987" s="1"/>
      <c r="CF2987" s="1"/>
      <c r="CG2987" s="1"/>
      <c r="CH2987" s="1"/>
      <c r="CI2987" s="1"/>
      <c r="CJ2987" s="1"/>
      <c r="CK2987" s="1"/>
      <c r="CL2987" s="1"/>
      <c r="CM2987" s="1"/>
      <c r="CN2987" s="1"/>
      <c r="CO2987" s="1"/>
      <c r="CP2987" s="1"/>
      <c r="CQ2987" s="1"/>
      <c r="CR2987" s="1"/>
      <c r="CS2987" s="1"/>
      <c r="CT2987" s="1"/>
      <c r="CU2987" s="1"/>
      <c r="CV2987" s="1"/>
      <c r="CW2987" s="1"/>
      <c r="CX2987" s="1"/>
      <c r="CY2987" s="1"/>
      <c r="CZ2987" s="1"/>
      <c r="DA2987" s="1"/>
      <c r="DB2987" s="1"/>
      <c r="DC2987" s="1"/>
      <c r="DD2987" s="1"/>
      <c r="DE2987" s="1"/>
      <c r="DF2987" s="1"/>
      <c r="DG2987" s="1"/>
      <c r="DH2987" s="1"/>
      <c r="DI2987" s="1"/>
      <c r="DJ2987" s="1"/>
      <c r="DK2987" s="1"/>
      <c r="DL2987" s="1"/>
      <c r="DM2987" s="1"/>
      <c r="DN2987" s="1"/>
      <c r="DO2987" s="1"/>
      <c r="DP2987" s="1"/>
      <c r="DQ2987" s="1"/>
      <c r="DR2987" s="1"/>
      <c r="DS2987" s="1"/>
      <c r="DT2987" s="1"/>
      <c r="DU2987" s="1"/>
      <c r="DV2987" s="1"/>
      <c r="DW2987" s="1"/>
      <c r="DX2987" s="1"/>
      <c r="DY2987" s="1"/>
      <c r="DZ2987" s="1"/>
      <c r="EA2987" s="1"/>
      <c r="EB2987" s="1"/>
      <c r="EC2987" s="1"/>
      <c r="ED2987" s="1"/>
      <c r="EE2987" s="1"/>
      <c r="EF2987" s="1"/>
      <c r="EG2987" s="1"/>
      <c r="EH2987" s="1"/>
      <c r="EI2987" s="1"/>
      <c r="EJ2987" s="1"/>
      <c r="EK2987" s="1"/>
      <c r="EL2987" s="1"/>
      <c r="EM2987" s="1"/>
      <c r="EN2987" s="1"/>
      <c r="EO2987" s="1"/>
      <c r="EP2987" s="1"/>
      <c r="EQ2987" s="1"/>
      <c r="ER2987" s="1"/>
      <c r="ES2987" s="1"/>
      <c r="ET2987" s="1"/>
      <c r="EU2987" s="1"/>
      <c r="EV2987" s="1"/>
      <c r="EW2987" s="1"/>
      <c r="EX2987" s="1"/>
      <c r="EY2987" s="1"/>
      <c r="EZ2987" s="1"/>
      <c r="FA2987" s="1"/>
      <c r="FB2987" s="1"/>
      <c r="FC2987" s="1"/>
      <c r="FD2987" s="1"/>
      <c r="FE2987" s="1"/>
      <c r="FF2987" s="1"/>
      <c r="FG2987" s="1"/>
      <c r="FH2987" s="1"/>
      <c r="FI2987" s="1"/>
      <c r="FJ2987" s="1"/>
      <c r="FK2987" s="1"/>
      <c r="FL2987" s="1"/>
      <c r="FM2987" s="1"/>
      <c r="FN2987" s="1"/>
      <c r="FO2987" s="1"/>
      <c r="FP2987" s="1"/>
      <c r="FQ2987" s="1"/>
      <c r="FR2987" s="1"/>
      <c r="FS2987" s="1"/>
      <c r="FT2987" s="1"/>
      <c r="FU2987" s="1"/>
      <c r="FV2987" s="1"/>
      <c r="FW2987" s="1"/>
      <c r="FX2987" s="1"/>
      <c r="FY2987" s="1"/>
      <c r="FZ2987" s="1"/>
      <c r="GA2987" s="1"/>
      <c r="GB2987" s="1"/>
      <c r="GC2987" s="1"/>
      <c r="GD2987" s="1"/>
      <c r="GE2987" s="1"/>
      <c r="GF2987" s="1"/>
      <c r="GG2987" s="1"/>
      <c r="GH2987" s="1"/>
      <c r="GI2987" s="1"/>
      <c r="GJ2987" s="1"/>
      <c r="GK2987"/>
      <c r="GL2987"/>
      <c r="GM2987"/>
      <c r="GN2987"/>
      <c r="GO2987"/>
      <c r="GP2987"/>
      <c r="GQ2987"/>
      <c r="GR2987"/>
      <c r="GS2987"/>
      <c r="GT2987"/>
      <c r="GU2987"/>
      <c r="GV2987"/>
      <c r="GW2987"/>
      <c r="GX2987"/>
      <c r="GY2987"/>
      <c r="GZ2987"/>
      <c r="HA2987"/>
      <c r="HB2987"/>
      <c r="HC2987"/>
      <c r="HD2987"/>
      <c r="HE2987"/>
    </row>
    <row r="2988" spans="6:213" s="19" customFormat="1" x14ac:dyDescent="0.25">
      <c r="F2988" s="20"/>
      <c r="G2988" s="20"/>
      <c r="H2988" s="20"/>
      <c r="I2988" s="20"/>
      <c r="J2988" s="21"/>
      <c r="K2988" s="21"/>
      <c r="L2988" s="20"/>
      <c r="M2988" s="20"/>
      <c r="N2988" s="22"/>
      <c r="O2988" s="22"/>
      <c r="P2988" s="22"/>
      <c r="Q2988" s="22"/>
      <c r="U2988" s="20"/>
      <c r="V2988" s="20"/>
      <c r="W2988" s="20"/>
      <c r="X2988" s="27"/>
      <c r="Y2988" s="253"/>
      <c r="Z2988" s="30"/>
      <c r="AA2988" s="30"/>
      <c r="AB2988" s="31"/>
      <c r="AC2988" s="31"/>
      <c r="AD2988" s="31"/>
      <c r="AE2988" s="31"/>
      <c r="AF2988" s="31"/>
      <c r="AG2988" s="241"/>
      <c r="AH2988" s="31"/>
      <c r="AI2988" s="31"/>
      <c r="AJ2988" s="31"/>
      <c r="AK2988" s="31"/>
      <c r="AL2988" s="120"/>
      <c r="AM2988" s="25"/>
      <c r="AN2988" s="25"/>
      <c r="AO2988" s="25"/>
      <c r="AP2988" s="25"/>
      <c r="AQ2988"/>
      <c r="AR2988" s="25"/>
      <c r="AS2988" s="31"/>
      <c r="AT2988" s="25"/>
      <c r="AU2988" s="25"/>
      <c r="AV2988" s="31"/>
      <c r="BC2988" s="1"/>
      <c r="BD2988"/>
      <c r="BE2988"/>
      <c r="BF2988" s="1"/>
      <c r="BG2988"/>
      <c r="BH2988"/>
      <c r="BI2988"/>
      <c r="BJ2988" s="1"/>
      <c r="BK2988" s="1"/>
      <c r="BL2988"/>
      <c r="BM2988" s="1"/>
      <c r="BN2988" s="1"/>
      <c r="BO2988" s="1"/>
      <c r="BP2988" s="1"/>
      <c r="BQ2988" s="1"/>
      <c r="BR2988" s="1"/>
      <c r="BS2988" s="1"/>
      <c r="BT2988" s="22"/>
      <c r="BU2988" s="1"/>
      <c r="BV2988" s="1"/>
      <c r="BW2988" s="1"/>
      <c r="BX2988" s="1"/>
      <c r="BY2988" s="1"/>
      <c r="BZ2988" s="1"/>
      <c r="CA2988" s="1"/>
      <c r="CB2988" s="1"/>
      <c r="CC2988" s="1"/>
      <c r="CD2988" s="1"/>
      <c r="CE2988" s="1"/>
      <c r="CF2988" s="1"/>
      <c r="CG2988" s="1"/>
      <c r="CH2988" s="1"/>
      <c r="CI2988" s="1"/>
      <c r="CJ2988" s="1"/>
      <c r="CK2988" s="1"/>
      <c r="CL2988" s="1"/>
      <c r="CM2988" s="1"/>
      <c r="CN2988" s="1"/>
      <c r="CO2988" s="1"/>
      <c r="CP2988" s="1"/>
      <c r="CQ2988" s="1"/>
      <c r="CR2988" s="1"/>
      <c r="CS2988" s="1"/>
      <c r="CT2988" s="1"/>
      <c r="CU2988" s="1"/>
      <c r="CV2988" s="1"/>
      <c r="CW2988" s="1"/>
      <c r="CX2988" s="1"/>
      <c r="CY2988" s="1"/>
      <c r="CZ2988" s="1"/>
      <c r="DA2988" s="1"/>
      <c r="DB2988" s="1"/>
      <c r="DC2988" s="1"/>
      <c r="DD2988" s="1"/>
      <c r="DE2988" s="1"/>
      <c r="DF2988" s="1"/>
      <c r="DG2988" s="1"/>
      <c r="DH2988" s="1"/>
      <c r="DI2988" s="1"/>
      <c r="DJ2988" s="1"/>
      <c r="DK2988" s="1"/>
      <c r="DL2988" s="1"/>
      <c r="DM2988" s="1"/>
      <c r="DN2988" s="1"/>
      <c r="DO2988" s="1"/>
      <c r="DP2988" s="1"/>
      <c r="DQ2988" s="1"/>
      <c r="DR2988" s="1"/>
      <c r="DS2988" s="1"/>
      <c r="DT2988" s="1"/>
      <c r="DU2988" s="1"/>
      <c r="DV2988" s="1"/>
      <c r="DW2988" s="1"/>
      <c r="DX2988" s="1"/>
      <c r="DY2988" s="1"/>
      <c r="DZ2988" s="1"/>
      <c r="EA2988" s="1"/>
      <c r="EB2988" s="1"/>
      <c r="EC2988" s="1"/>
      <c r="ED2988" s="1"/>
      <c r="EE2988" s="1"/>
      <c r="EF2988" s="1"/>
      <c r="EG2988" s="1"/>
      <c r="EH2988" s="1"/>
      <c r="EI2988" s="1"/>
      <c r="EJ2988" s="1"/>
      <c r="EK2988" s="1"/>
      <c r="EL2988" s="1"/>
      <c r="EM2988" s="1"/>
      <c r="EN2988" s="1"/>
      <c r="EO2988" s="1"/>
      <c r="EP2988" s="1"/>
      <c r="EQ2988" s="1"/>
      <c r="ER2988" s="1"/>
      <c r="ES2988" s="1"/>
      <c r="ET2988" s="1"/>
      <c r="EU2988" s="1"/>
      <c r="EV2988" s="1"/>
      <c r="EW2988" s="1"/>
      <c r="EX2988" s="1"/>
      <c r="EY2988" s="1"/>
      <c r="EZ2988" s="1"/>
      <c r="FA2988" s="1"/>
      <c r="FB2988" s="1"/>
      <c r="FC2988" s="1"/>
      <c r="FD2988" s="1"/>
      <c r="FE2988" s="1"/>
      <c r="FF2988" s="1"/>
      <c r="FG2988" s="1"/>
      <c r="FH2988" s="1"/>
      <c r="FI2988" s="1"/>
      <c r="FJ2988" s="1"/>
      <c r="FK2988" s="1"/>
      <c r="FL2988" s="1"/>
      <c r="FM2988" s="1"/>
      <c r="FN2988" s="1"/>
      <c r="FO2988" s="1"/>
      <c r="FP2988" s="1"/>
      <c r="FQ2988" s="1"/>
      <c r="FR2988" s="1"/>
      <c r="FS2988" s="1"/>
      <c r="FT2988" s="1"/>
      <c r="FU2988" s="1"/>
      <c r="FV2988" s="1"/>
      <c r="FW2988" s="1"/>
      <c r="FX2988" s="1"/>
      <c r="FY2988" s="1"/>
      <c r="FZ2988" s="1"/>
      <c r="GA2988" s="1"/>
      <c r="GB2988" s="1"/>
      <c r="GC2988" s="1"/>
      <c r="GD2988" s="1"/>
      <c r="GE2988" s="1"/>
      <c r="GF2988" s="1"/>
      <c r="GG2988" s="1"/>
      <c r="GH2988" s="1"/>
      <c r="GI2988" s="1"/>
      <c r="GJ2988" s="1"/>
      <c r="GK2988"/>
      <c r="GL2988"/>
      <c r="GM2988"/>
      <c r="GN2988"/>
      <c r="GO2988"/>
      <c r="GP2988"/>
      <c r="GQ2988"/>
      <c r="GR2988"/>
      <c r="GS2988"/>
      <c r="GT2988"/>
      <c r="GU2988"/>
      <c r="GV2988"/>
      <c r="GW2988"/>
      <c r="GX2988"/>
      <c r="GY2988"/>
      <c r="GZ2988"/>
      <c r="HA2988"/>
      <c r="HB2988"/>
      <c r="HC2988"/>
      <c r="HD2988"/>
      <c r="HE2988"/>
    </row>
    <row r="2989" spans="6:213" s="19" customFormat="1" x14ac:dyDescent="0.25">
      <c r="F2989" s="20"/>
      <c r="G2989" s="20"/>
      <c r="H2989" s="20"/>
      <c r="I2989" s="20"/>
      <c r="J2989" s="21"/>
      <c r="K2989" s="21"/>
      <c r="L2989" s="20"/>
      <c r="M2989" s="20"/>
      <c r="N2989" s="22"/>
      <c r="O2989" s="22"/>
      <c r="P2989" s="22"/>
      <c r="Q2989" s="22"/>
      <c r="U2989" s="20"/>
      <c r="V2989" s="20"/>
      <c r="W2989" s="20"/>
      <c r="X2989" s="27"/>
      <c r="Y2989" s="253"/>
      <c r="Z2989" s="30"/>
      <c r="AA2989" s="30"/>
      <c r="AB2989" s="31"/>
      <c r="AC2989" s="31"/>
      <c r="AD2989" s="31"/>
      <c r="AE2989" s="31"/>
      <c r="AF2989" s="31"/>
      <c r="AG2989" s="241"/>
      <c r="AH2989" s="31"/>
      <c r="AI2989" s="31"/>
      <c r="AJ2989" s="31"/>
      <c r="AK2989" s="31"/>
      <c r="AL2989" s="120"/>
      <c r="AM2989" s="25"/>
      <c r="AN2989" s="25"/>
      <c r="AO2989" s="25"/>
      <c r="AP2989" s="25"/>
      <c r="AQ2989"/>
      <c r="AR2989" s="25"/>
      <c r="AS2989" s="31"/>
      <c r="AT2989" s="25"/>
      <c r="AU2989" s="25"/>
      <c r="AV2989" s="31"/>
      <c r="BC2989" s="1"/>
      <c r="BD2989"/>
      <c r="BE2989"/>
      <c r="BF2989" s="1"/>
      <c r="BG2989"/>
      <c r="BH2989"/>
      <c r="BI2989"/>
      <c r="BJ2989" s="1"/>
      <c r="BK2989" s="1"/>
      <c r="BL2989"/>
      <c r="BM2989" s="1"/>
      <c r="BN2989" s="1"/>
      <c r="BO2989" s="1"/>
      <c r="BP2989" s="1"/>
      <c r="BQ2989" s="1"/>
      <c r="BR2989" s="1"/>
      <c r="BS2989" s="1"/>
      <c r="BT2989" s="22"/>
      <c r="BU2989" s="1"/>
      <c r="BV2989" s="1"/>
      <c r="BW2989" s="1"/>
      <c r="BX2989" s="1"/>
      <c r="BY2989" s="1"/>
      <c r="BZ2989" s="1"/>
      <c r="CA2989" s="1"/>
      <c r="CB2989" s="1"/>
      <c r="CC2989" s="1"/>
      <c r="CD2989" s="1"/>
      <c r="CE2989" s="1"/>
      <c r="CF2989" s="1"/>
      <c r="CG2989" s="1"/>
      <c r="CH2989" s="1"/>
      <c r="CI2989" s="1"/>
      <c r="CJ2989" s="1"/>
      <c r="CK2989" s="1"/>
      <c r="CL2989" s="1"/>
      <c r="CM2989" s="1"/>
      <c r="CN2989" s="1"/>
      <c r="CO2989" s="1"/>
      <c r="CP2989" s="1"/>
      <c r="CQ2989" s="1"/>
      <c r="CR2989" s="1"/>
      <c r="CS2989" s="1"/>
      <c r="CT2989" s="1"/>
      <c r="CU2989" s="1"/>
      <c r="CV2989" s="1"/>
      <c r="CW2989" s="1"/>
      <c r="CX2989" s="1"/>
      <c r="CY2989" s="1"/>
      <c r="CZ2989" s="1"/>
      <c r="DA2989" s="1"/>
      <c r="DB2989" s="1"/>
      <c r="DC2989" s="1"/>
      <c r="DD2989" s="1"/>
      <c r="DE2989" s="1"/>
      <c r="DF2989" s="1"/>
      <c r="DG2989" s="1"/>
      <c r="DH2989" s="1"/>
      <c r="DI2989" s="1"/>
      <c r="DJ2989" s="1"/>
      <c r="DK2989" s="1"/>
      <c r="DL2989" s="1"/>
      <c r="DM2989" s="1"/>
      <c r="DN2989" s="1"/>
      <c r="DO2989" s="1"/>
      <c r="DP2989" s="1"/>
      <c r="DQ2989" s="1"/>
      <c r="DR2989" s="1"/>
      <c r="DS2989" s="1"/>
      <c r="DT2989" s="1"/>
      <c r="DU2989" s="1"/>
      <c r="DV2989" s="1"/>
      <c r="DW2989" s="1"/>
      <c r="DX2989" s="1"/>
      <c r="DY2989" s="1"/>
      <c r="DZ2989" s="1"/>
      <c r="EA2989" s="1"/>
      <c r="EB2989" s="1"/>
      <c r="EC2989" s="1"/>
      <c r="ED2989" s="1"/>
      <c r="EE2989" s="1"/>
      <c r="EF2989" s="1"/>
      <c r="EG2989" s="1"/>
      <c r="EH2989" s="1"/>
      <c r="EI2989" s="1"/>
      <c r="EJ2989" s="1"/>
      <c r="EK2989" s="1"/>
      <c r="EL2989" s="1"/>
      <c r="EM2989" s="1"/>
      <c r="EN2989" s="1"/>
      <c r="EO2989" s="1"/>
      <c r="EP2989" s="1"/>
      <c r="EQ2989" s="1"/>
      <c r="ER2989" s="1"/>
      <c r="ES2989" s="1"/>
      <c r="ET2989" s="1"/>
      <c r="EU2989" s="1"/>
      <c r="EV2989" s="1"/>
      <c r="EW2989" s="1"/>
      <c r="EX2989" s="1"/>
      <c r="EY2989" s="1"/>
      <c r="EZ2989" s="1"/>
      <c r="FA2989" s="1"/>
      <c r="FB2989" s="1"/>
      <c r="FC2989" s="1"/>
      <c r="FD2989" s="1"/>
      <c r="FE2989" s="1"/>
      <c r="FF2989" s="1"/>
      <c r="FG2989" s="1"/>
      <c r="FH2989" s="1"/>
      <c r="FI2989" s="1"/>
      <c r="FJ2989" s="1"/>
      <c r="FK2989" s="1"/>
      <c r="FL2989" s="1"/>
      <c r="FM2989" s="1"/>
      <c r="FN2989" s="1"/>
      <c r="FO2989" s="1"/>
      <c r="FP2989" s="1"/>
      <c r="FQ2989" s="1"/>
      <c r="FR2989" s="1"/>
      <c r="FS2989" s="1"/>
      <c r="FT2989" s="1"/>
      <c r="FU2989" s="1"/>
      <c r="FV2989" s="1"/>
      <c r="FW2989" s="1"/>
      <c r="FX2989" s="1"/>
      <c r="FY2989" s="1"/>
      <c r="FZ2989" s="1"/>
      <c r="GA2989" s="1"/>
      <c r="GB2989" s="1"/>
      <c r="GC2989" s="1"/>
      <c r="GD2989" s="1"/>
      <c r="GE2989" s="1"/>
      <c r="GF2989" s="1"/>
      <c r="GG2989" s="1"/>
      <c r="GH2989" s="1"/>
      <c r="GI2989" s="1"/>
      <c r="GJ2989" s="1"/>
      <c r="GK2989"/>
      <c r="GL2989"/>
      <c r="GM2989"/>
      <c r="GN2989"/>
      <c r="GO2989"/>
      <c r="GP2989"/>
      <c r="GQ2989"/>
      <c r="GR2989"/>
      <c r="GS2989"/>
      <c r="GT2989"/>
      <c r="GU2989"/>
      <c r="GV2989"/>
      <c r="GW2989"/>
      <c r="GX2989"/>
      <c r="GY2989"/>
      <c r="GZ2989"/>
      <c r="HA2989"/>
      <c r="HB2989"/>
      <c r="HC2989"/>
      <c r="HD2989"/>
      <c r="HE2989"/>
    </row>
    <row r="2990" spans="6:213" s="19" customFormat="1" x14ac:dyDescent="0.25">
      <c r="F2990" s="20"/>
      <c r="G2990" s="20"/>
      <c r="H2990" s="20"/>
      <c r="I2990" s="20"/>
      <c r="J2990" s="21"/>
      <c r="K2990" s="21"/>
      <c r="L2990" s="20"/>
      <c r="M2990" s="20"/>
      <c r="N2990" s="22"/>
      <c r="O2990" s="22"/>
      <c r="P2990" s="22"/>
      <c r="Q2990" s="22"/>
      <c r="U2990" s="20"/>
      <c r="V2990" s="20"/>
      <c r="W2990" s="20"/>
      <c r="X2990" s="27"/>
      <c r="Y2990" s="253"/>
      <c r="Z2990" s="30"/>
      <c r="AA2990" s="30"/>
      <c r="AB2990" s="31"/>
      <c r="AC2990" s="31"/>
      <c r="AD2990" s="31"/>
      <c r="AE2990" s="31"/>
      <c r="AF2990" s="31"/>
      <c r="AG2990" s="241"/>
      <c r="AH2990" s="31"/>
      <c r="AI2990" s="31"/>
      <c r="AJ2990" s="31"/>
      <c r="AK2990" s="31"/>
      <c r="AL2990" s="120"/>
      <c r="AM2990" s="25"/>
      <c r="AN2990" s="25"/>
      <c r="AO2990" s="25"/>
      <c r="AP2990" s="25"/>
      <c r="AQ2990"/>
      <c r="AR2990" s="25"/>
      <c r="AS2990" s="31"/>
      <c r="AT2990" s="25"/>
      <c r="AU2990" s="25"/>
      <c r="AV2990" s="31"/>
      <c r="BC2990" s="1"/>
      <c r="BD2990"/>
      <c r="BE2990"/>
      <c r="BF2990" s="1"/>
      <c r="BG2990"/>
      <c r="BH2990"/>
      <c r="BI2990"/>
      <c r="BJ2990" s="1"/>
      <c r="BK2990" s="1"/>
      <c r="BL2990"/>
      <c r="BM2990" s="1"/>
      <c r="BN2990" s="1"/>
      <c r="BO2990" s="1"/>
      <c r="BP2990" s="1"/>
      <c r="BQ2990" s="1"/>
      <c r="BR2990" s="1"/>
      <c r="BS2990" s="1"/>
      <c r="BT2990" s="22"/>
      <c r="BU2990" s="1"/>
      <c r="BV2990" s="1"/>
      <c r="BW2990" s="1"/>
      <c r="BX2990" s="1"/>
      <c r="BY2990" s="1"/>
      <c r="BZ2990" s="1"/>
      <c r="CA2990" s="1"/>
      <c r="CB2990" s="1"/>
      <c r="CC2990" s="1"/>
      <c r="CD2990" s="1"/>
      <c r="CE2990" s="1"/>
      <c r="CF2990" s="1"/>
      <c r="CG2990" s="1"/>
      <c r="CH2990" s="1"/>
      <c r="CI2990" s="1"/>
      <c r="CJ2990" s="1"/>
      <c r="CK2990" s="1"/>
      <c r="CL2990" s="1"/>
      <c r="CM2990" s="1"/>
      <c r="CN2990" s="1"/>
      <c r="CO2990" s="1"/>
      <c r="CP2990" s="1"/>
      <c r="CQ2990" s="1"/>
      <c r="CR2990" s="1"/>
      <c r="CS2990" s="1"/>
      <c r="CT2990" s="1"/>
      <c r="CU2990" s="1"/>
      <c r="CV2990" s="1"/>
      <c r="CW2990" s="1"/>
      <c r="CX2990" s="1"/>
      <c r="CY2990" s="1"/>
      <c r="CZ2990" s="1"/>
      <c r="DA2990" s="1"/>
      <c r="DB2990" s="1"/>
      <c r="DC2990" s="1"/>
      <c r="DD2990" s="1"/>
      <c r="DE2990" s="1"/>
      <c r="DF2990" s="1"/>
      <c r="DG2990" s="1"/>
      <c r="DH2990" s="1"/>
      <c r="DI2990" s="1"/>
      <c r="DJ2990" s="1"/>
      <c r="DK2990" s="1"/>
      <c r="DL2990" s="1"/>
      <c r="DM2990" s="1"/>
      <c r="DN2990" s="1"/>
      <c r="DO2990" s="1"/>
      <c r="DP2990" s="1"/>
      <c r="DQ2990" s="1"/>
      <c r="DR2990" s="1"/>
      <c r="DS2990" s="1"/>
      <c r="DT2990" s="1"/>
      <c r="DU2990" s="1"/>
      <c r="DV2990" s="1"/>
      <c r="DW2990" s="1"/>
      <c r="DX2990" s="1"/>
      <c r="DY2990" s="1"/>
      <c r="DZ2990" s="1"/>
      <c r="EA2990" s="1"/>
      <c r="EB2990" s="1"/>
      <c r="EC2990" s="1"/>
      <c r="ED2990" s="1"/>
      <c r="EE2990" s="1"/>
      <c r="EF2990" s="1"/>
      <c r="EG2990" s="1"/>
      <c r="EH2990" s="1"/>
      <c r="EI2990" s="1"/>
      <c r="EJ2990" s="1"/>
      <c r="EK2990" s="1"/>
      <c r="EL2990" s="1"/>
      <c r="EM2990" s="1"/>
      <c r="EN2990" s="1"/>
      <c r="EO2990" s="1"/>
      <c r="EP2990" s="1"/>
      <c r="EQ2990" s="1"/>
      <c r="ER2990" s="1"/>
      <c r="ES2990" s="1"/>
      <c r="ET2990" s="1"/>
      <c r="EU2990" s="1"/>
      <c r="EV2990" s="1"/>
      <c r="EW2990" s="1"/>
      <c r="EX2990" s="1"/>
      <c r="EY2990" s="1"/>
      <c r="EZ2990" s="1"/>
      <c r="FA2990" s="1"/>
      <c r="FB2990" s="1"/>
      <c r="FC2990" s="1"/>
      <c r="FD2990" s="1"/>
      <c r="FE2990" s="1"/>
      <c r="FF2990" s="1"/>
      <c r="FG2990" s="1"/>
      <c r="FH2990" s="1"/>
      <c r="FI2990" s="1"/>
      <c r="FJ2990" s="1"/>
      <c r="FK2990" s="1"/>
      <c r="FL2990" s="1"/>
      <c r="FM2990" s="1"/>
      <c r="FN2990" s="1"/>
      <c r="FO2990" s="1"/>
      <c r="FP2990" s="1"/>
      <c r="FQ2990" s="1"/>
      <c r="FR2990" s="1"/>
      <c r="FS2990" s="1"/>
      <c r="FT2990" s="1"/>
      <c r="FU2990" s="1"/>
      <c r="FV2990" s="1"/>
      <c r="FW2990" s="1"/>
      <c r="FX2990" s="1"/>
      <c r="FY2990" s="1"/>
      <c r="FZ2990" s="1"/>
      <c r="GA2990" s="1"/>
      <c r="GB2990" s="1"/>
      <c r="GC2990" s="1"/>
      <c r="GD2990" s="1"/>
      <c r="GE2990" s="1"/>
      <c r="GF2990" s="1"/>
      <c r="GG2990" s="1"/>
      <c r="GH2990" s="1"/>
      <c r="GI2990" s="1"/>
      <c r="GJ2990" s="1"/>
      <c r="GK2990"/>
      <c r="GL2990"/>
      <c r="GM2990"/>
      <c r="GN2990"/>
      <c r="GO2990"/>
      <c r="GP2990"/>
      <c r="GQ2990"/>
      <c r="GR2990"/>
      <c r="GS2990"/>
      <c r="GT2990"/>
      <c r="GU2990"/>
      <c r="GV2990"/>
      <c r="GW2990"/>
      <c r="GX2990"/>
      <c r="GY2990"/>
      <c r="GZ2990"/>
      <c r="HA2990"/>
      <c r="HB2990"/>
      <c r="HC2990"/>
      <c r="HD2990"/>
      <c r="HE2990"/>
    </row>
    <row r="2991" spans="6:213" s="19" customFormat="1" x14ac:dyDescent="0.25">
      <c r="F2991" s="20"/>
      <c r="G2991" s="20"/>
      <c r="H2991" s="20"/>
      <c r="I2991" s="20"/>
      <c r="J2991" s="21"/>
      <c r="K2991" s="21"/>
      <c r="L2991" s="20"/>
      <c r="M2991" s="20"/>
      <c r="N2991" s="22"/>
      <c r="O2991" s="22"/>
      <c r="P2991" s="22"/>
      <c r="Q2991" s="22"/>
      <c r="U2991" s="20"/>
      <c r="V2991" s="20"/>
      <c r="W2991" s="20"/>
      <c r="X2991" s="27"/>
      <c r="Y2991" s="253"/>
      <c r="Z2991" s="30"/>
      <c r="AA2991" s="30"/>
      <c r="AB2991" s="31"/>
      <c r="AC2991" s="31"/>
      <c r="AD2991" s="31"/>
      <c r="AE2991" s="31"/>
      <c r="AF2991" s="31"/>
      <c r="AG2991" s="241"/>
      <c r="AH2991" s="31"/>
      <c r="AI2991" s="31"/>
      <c r="AJ2991" s="31"/>
      <c r="AK2991" s="31"/>
      <c r="AL2991" s="120"/>
      <c r="AM2991" s="25"/>
      <c r="AN2991" s="25"/>
      <c r="AO2991" s="25"/>
      <c r="AP2991" s="25"/>
      <c r="AQ2991"/>
      <c r="AR2991" s="25"/>
      <c r="AS2991" s="31"/>
      <c r="AT2991" s="25"/>
      <c r="AU2991" s="25"/>
      <c r="AV2991" s="31"/>
      <c r="BC2991" s="1"/>
      <c r="BD2991"/>
      <c r="BE2991"/>
      <c r="BF2991" s="1"/>
      <c r="BG2991"/>
      <c r="BH2991"/>
      <c r="BI2991"/>
      <c r="BJ2991" s="1"/>
      <c r="BK2991" s="1"/>
      <c r="BL2991"/>
      <c r="BM2991" s="1"/>
      <c r="BN2991" s="1"/>
      <c r="BO2991" s="1"/>
      <c r="BP2991" s="1"/>
      <c r="BQ2991" s="1"/>
      <c r="BR2991" s="1"/>
      <c r="BS2991" s="1"/>
      <c r="BT2991" s="22"/>
      <c r="BU2991" s="1"/>
      <c r="BV2991" s="1"/>
      <c r="BW2991" s="1"/>
      <c r="BX2991" s="1"/>
      <c r="BY2991" s="1"/>
      <c r="BZ2991" s="1"/>
      <c r="CA2991" s="1"/>
      <c r="CB2991" s="1"/>
      <c r="CC2991" s="1"/>
      <c r="CD2991" s="1"/>
      <c r="CE2991" s="1"/>
      <c r="CF2991" s="1"/>
      <c r="CG2991" s="1"/>
      <c r="CH2991" s="1"/>
      <c r="CI2991" s="1"/>
      <c r="CJ2991" s="1"/>
      <c r="CK2991" s="1"/>
      <c r="CL2991" s="1"/>
      <c r="CM2991" s="1"/>
      <c r="CN2991" s="1"/>
      <c r="CO2991" s="1"/>
      <c r="CP2991" s="1"/>
      <c r="CQ2991" s="1"/>
      <c r="CR2991" s="1"/>
      <c r="CS2991" s="1"/>
      <c r="CT2991" s="1"/>
      <c r="CU2991" s="1"/>
      <c r="CV2991" s="1"/>
      <c r="CW2991" s="1"/>
      <c r="CX2991" s="1"/>
      <c r="CY2991" s="1"/>
      <c r="CZ2991" s="1"/>
      <c r="DA2991" s="1"/>
      <c r="DB2991" s="1"/>
      <c r="DC2991" s="1"/>
      <c r="DD2991" s="1"/>
      <c r="DE2991" s="1"/>
      <c r="DF2991" s="1"/>
      <c r="DG2991" s="1"/>
      <c r="DH2991" s="1"/>
      <c r="DI2991" s="1"/>
      <c r="DJ2991" s="1"/>
      <c r="DK2991" s="1"/>
      <c r="DL2991" s="1"/>
      <c r="DM2991" s="1"/>
      <c r="DN2991" s="1"/>
      <c r="DO2991" s="1"/>
      <c r="DP2991" s="1"/>
      <c r="DQ2991" s="1"/>
      <c r="DR2991" s="1"/>
      <c r="DS2991" s="1"/>
      <c r="DT2991" s="1"/>
      <c r="DU2991" s="1"/>
      <c r="DV2991" s="1"/>
      <c r="DW2991" s="1"/>
      <c r="DX2991" s="1"/>
      <c r="DY2991" s="1"/>
      <c r="DZ2991" s="1"/>
      <c r="EA2991" s="1"/>
      <c r="EB2991" s="1"/>
      <c r="EC2991" s="1"/>
      <c r="ED2991" s="1"/>
      <c r="EE2991" s="1"/>
      <c r="EF2991" s="1"/>
      <c r="EG2991" s="1"/>
      <c r="EH2991" s="1"/>
      <c r="EI2991" s="1"/>
      <c r="EJ2991" s="1"/>
      <c r="EK2991" s="1"/>
      <c r="EL2991" s="1"/>
      <c r="EM2991" s="1"/>
      <c r="EN2991" s="1"/>
      <c r="EO2991" s="1"/>
      <c r="EP2991" s="1"/>
      <c r="EQ2991" s="1"/>
      <c r="ER2991" s="1"/>
      <c r="ES2991" s="1"/>
      <c r="ET2991" s="1"/>
      <c r="EU2991" s="1"/>
      <c r="EV2991" s="1"/>
      <c r="EW2991" s="1"/>
      <c r="EX2991" s="1"/>
      <c r="EY2991" s="1"/>
      <c r="EZ2991" s="1"/>
      <c r="FA2991" s="1"/>
      <c r="FB2991" s="1"/>
      <c r="FC2991" s="1"/>
      <c r="FD2991" s="1"/>
      <c r="FE2991" s="1"/>
      <c r="FF2991" s="1"/>
      <c r="FG2991" s="1"/>
      <c r="FH2991" s="1"/>
      <c r="FI2991" s="1"/>
      <c r="FJ2991" s="1"/>
      <c r="FK2991" s="1"/>
      <c r="FL2991" s="1"/>
      <c r="FM2991" s="1"/>
      <c r="FN2991" s="1"/>
      <c r="FO2991" s="1"/>
      <c r="FP2991" s="1"/>
      <c r="FQ2991" s="1"/>
      <c r="FR2991" s="1"/>
      <c r="FS2991" s="1"/>
      <c r="FT2991" s="1"/>
      <c r="FU2991" s="1"/>
      <c r="FV2991" s="1"/>
      <c r="FW2991" s="1"/>
      <c r="FX2991" s="1"/>
      <c r="FY2991" s="1"/>
      <c r="FZ2991" s="1"/>
      <c r="GA2991" s="1"/>
      <c r="GB2991" s="1"/>
      <c r="GC2991" s="1"/>
      <c r="GD2991" s="1"/>
      <c r="GE2991" s="1"/>
      <c r="GF2991" s="1"/>
      <c r="GG2991" s="1"/>
      <c r="GH2991" s="1"/>
      <c r="GI2991" s="1"/>
      <c r="GJ2991" s="1"/>
      <c r="GK2991"/>
      <c r="GL2991"/>
      <c r="GM2991"/>
      <c r="GN2991"/>
      <c r="GO2991"/>
      <c r="GP2991"/>
      <c r="GQ2991"/>
      <c r="GR2991"/>
      <c r="GS2991"/>
      <c r="GT2991"/>
      <c r="GU2991"/>
      <c r="GV2991"/>
      <c r="GW2991"/>
      <c r="GX2991"/>
      <c r="GY2991"/>
      <c r="GZ2991"/>
      <c r="HA2991"/>
      <c r="HB2991"/>
      <c r="HC2991"/>
      <c r="HD2991"/>
      <c r="HE2991"/>
    </row>
    <row r="2992" spans="6:213" s="19" customFormat="1" x14ac:dyDescent="0.25">
      <c r="F2992" s="20"/>
      <c r="G2992" s="20"/>
      <c r="H2992" s="20"/>
      <c r="I2992" s="20"/>
      <c r="J2992" s="21"/>
      <c r="K2992" s="21"/>
      <c r="L2992" s="20"/>
      <c r="M2992" s="20"/>
      <c r="N2992" s="22"/>
      <c r="O2992" s="22"/>
      <c r="P2992" s="22"/>
      <c r="Q2992" s="22"/>
      <c r="U2992" s="20"/>
      <c r="V2992" s="20"/>
      <c r="W2992" s="20"/>
      <c r="X2992" s="27"/>
      <c r="Y2992" s="253"/>
      <c r="Z2992" s="30"/>
      <c r="AA2992" s="30"/>
      <c r="AB2992" s="31"/>
      <c r="AC2992" s="31"/>
      <c r="AD2992" s="31"/>
      <c r="AE2992" s="31"/>
      <c r="AF2992" s="31"/>
      <c r="AG2992" s="241"/>
      <c r="AH2992" s="31"/>
      <c r="AI2992" s="31"/>
      <c r="AJ2992" s="31"/>
      <c r="AK2992" s="31"/>
      <c r="AL2992" s="120"/>
      <c r="AM2992" s="25"/>
      <c r="AN2992" s="25"/>
      <c r="AO2992" s="25"/>
      <c r="AP2992" s="25"/>
      <c r="AQ2992"/>
      <c r="AR2992" s="25"/>
      <c r="AS2992" s="31"/>
      <c r="AT2992" s="25"/>
      <c r="AU2992" s="25"/>
      <c r="AV2992" s="31"/>
      <c r="BC2992" s="1"/>
      <c r="BD2992"/>
      <c r="BE2992"/>
      <c r="BF2992" s="1"/>
      <c r="BG2992"/>
      <c r="BH2992"/>
      <c r="BI2992"/>
      <c r="BJ2992" s="1"/>
      <c r="BK2992" s="1"/>
      <c r="BL2992"/>
      <c r="BM2992" s="1"/>
      <c r="BN2992" s="1"/>
      <c r="BO2992" s="1"/>
      <c r="BP2992" s="1"/>
      <c r="BQ2992" s="1"/>
      <c r="BR2992" s="1"/>
      <c r="BS2992" s="1"/>
      <c r="BT2992" s="22"/>
      <c r="BU2992" s="1"/>
      <c r="BV2992" s="1"/>
      <c r="BW2992" s="1"/>
      <c r="BX2992" s="1"/>
      <c r="BY2992" s="1"/>
      <c r="BZ2992" s="1"/>
      <c r="CA2992" s="1"/>
      <c r="CB2992" s="1"/>
      <c r="CC2992" s="1"/>
      <c r="CD2992" s="1"/>
      <c r="CE2992" s="1"/>
      <c r="CF2992" s="1"/>
      <c r="CG2992" s="1"/>
      <c r="CH2992" s="1"/>
      <c r="CI2992" s="1"/>
      <c r="CJ2992" s="1"/>
      <c r="CK2992" s="1"/>
      <c r="CL2992" s="1"/>
      <c r="CM2992" s="1"/>
      <c r="CN2992" s="1"/>
      <c r="CO2992" s="1"/>
      <c r="CP2992" s="1"/>
      <c r="CQ2992" s="1"/>
      <c r="CR2992" s="1"/>
      <c r="CS2992" s="1"/>
      <c r="CT2992" s="1"/>
      <c r="CU2992" s="1"/>
      <c r="CV2992" s="1"/>
      <c r="CW2992" s="1"/>
      <c r="CX2992" s="1"/>
      <c r="CY2992" s="1"/>
      <c r="CZ2992" s="1"/>
      <c r="DA2992" s="1"/>
      <c r="DB2992" s="1"/>
      <c r="DC2992" s="1"/>
      <c r="DD2992" s="1"/>
      <c r="DE2992" s="1"/>
      <c r="DF2992" s="1"/>
      <c r="DG2992" s="1"/>
      <c r="DH2992" s="1"/>
      <c r="DI2992" s="1"/>
      <c r="DJ2992" s="1"/>
      <c r="DK2992" s="1"/>
      <c r="DL2992" s="1"/>
      <c r="DM2992" s="1"/>
      <c r="DN2992" s="1"/>
      <c r="DO2992" s="1"/>
      <c r="DP2992" s="1"/>
      <c r="DQ2992" s="1"/>
      <c r="DR2992" s="1"/>
      <c r="DS2992" s="1"/>
      <c r="DT2992" s="1"/>
      <c r="DU2992" s="1"/>
      <c r="DV2992" s="1"/>
      <c r="DW2992" s="1"/>
      <c r="DX2992" s="1"/>
      <c r="DY2992" s="1"/>
      <c r="DZ2992" s="1"/>
      <c r="EA2992" s="1"/>
      <c r="EB2992" s="1"/>
      <c r="EC2992" s="1"/>
      <c r="ED2992" s="1"/>
      <c r="EE2992" s="1"/>
      <c r="EF2992" s="1"/>
      <c r="EG2992" s="1"/>
      <c r="EH2992" s="1"/>
      <c r="EI2992" s="1"/>
      <c r="EJ2992" s="1"/>
      <c r="EK2992" s="1"/>
      <c r="EL2992" s="1"/>
      <c r="EM2992" s="1"/>
      <c r="EN2992" s="1"/>
      <c r="EO2992" s="1"/>
      <c r="EP2992" s="1"/>
      <c r="EQ2992" s="1"/>
      <c r="ER2992" s="1"/>
      <c r="ES2992" s="1"/>
      <c r="ET2992" s="1"/>
      <c r="EU2992" s="1"/>
      <c r="EV2992" s="1"/>
      <c r="EW2992" s="1"/>
      <c r="EX2992" s="1"/>
      <c r="EY2992" s="1"/>
      <c r="EZ2992" s="1"/>
      <c r="FA2992" s="1"/>
      <c r="FB2992" s="1"/>
      <c r="FC2992" s="1"/>
      <c r="FD2992" s="1"/>
      <c r="FE2992" s="1"/>
      <c r="FF2992" s="1"/>
      <c r="FG2992" s="1"/>
      <c r="FH2992" s="1"/>
      <c r="FI2992" s="1"/>
      <c r="FJ2992" s="1"/>
      <c r="FK2992" s="1"/>
      <c r="FL2992" s="1"/>
      <c r="FM2992" s="1"/>
      <c r="FN2992" s="1"/>
      <c r="FO2992" s="1"/>
      <c r="FP2992" s="1"/>
      <c r="FQ2992" s="1"/>
      <c r="FR2992" s="1"/>
      <c r="FS2992" s="1"/>
      <c r="FT2992" s="1"/>
      <c r="FU2992" s="1"/>
      <c r="FV2992" s="1"/>
      <c r="FW2992" s="1"/>
      <c r="FX2992" s="1"/>
      <c r="FY2992" s="1"/>
      <c r="FZ2992" s="1"/>
      <c r="GA2992" s="1"/>
      <c r="GB2992" s="1"/>
      <c r="GC2992" s="1"/>
      <c r="GD2992" s="1"/>
      <c r="GE2992" s="1"/>
      <c r="GF2992" s="1"/>
      <c r="GG2992" s="1"/>
      <c r="GH2992" s="1"/>
      <c r="GI2992" s="1"/>
      <c r="GJ2992" s="1"/>
      <c r="GK2992"/>
      <c r="GL2992"/>
      <c r="GM2992"/>
      <c r="GN2992"/>
      <c r="GO2992"/>
      <c r="GP2992"/>
      <c r="GQ2992"/>
      <c r="GR2992"/>
      <c r="GS2992"/>
      <c r="GT2992"/>
      <c r="GU2992"/>
      <c r="GV2992"/>
      <c r="GW2992"/>
      <c r="GX2992"/>
      <c r="GY2992"/>
      <c r="GZ2992"/>
      <c r="HA2992"/>
      <c r="HB2992"/>
      <c r="HC2992"/>
      <c r="HD2992"/>
      <c r="HE2992"/>
    </row>
    <row r="2993" spans="6:213" s="19" customFormat="1" x14ac:dyDescent="0.25">
      <c r="F2993" s="20"/>
      <c r="G2993" s="20"/>
      <c r="H2993" s="20"/>
      <c r="I2993" s="20"/>
      <c r="J2993" s="21"/>
      <c r="K2993" s="21"/>
      <c r="L2993" s="20"/>
      <c r="M2993" s="20"/>
      <c r="N2993" s="22"/>
      <c r="O2993" s="22"/>
      <c r="P2993" s="22"/>
      <c r="Q2993" s="22"/>
      <c r="U2993" s="20"/>
      <c r="V2993" s="20"/>
      <c r="W2993" s="20"/>
      <c r="X2993" s="27"/>
      <c r="Y2993" s="253"/>
      <c r="Z2993" s="30"/>
      <c r="AA2993" s="30"/>
      <c r="AB2993" s="31"/>
      <c r="AC2993" s="31"/>
      <c r="AD2993" s="31"/>
      <c r="AE2993" s="31"/>
      <c r="AF2993" s="31"/>
      <c r="AG2993" s="241"/>
      <c r="AH2993" s="31"/>
      <c r="AI2993" s="31"/>
      <c r="AJ2993" s="31"/>
      <c r="AK2993" s="31"/>
      <c r="AL2993" s="120"/>
      <c r="AM2993" s="25"/>
      <c r="AN2993" s="25"/>
      <c r="AO2993" s="25"/>
      <c r="AP2993" s="25"/>
      <c r="AQ2993"/>
      <c r="AR2993" s="25"/>
      <c r="AS2993" s="31"/>
      <c r="AT2993" s="25"/>
      <c r="AU2993" s="25"/>
      <c r="AV2993" s="31"/>
      <c r="BC2993" s="1"/>
      <c r="BD2993"/>
      <c r="BE2993"/>
      <c r="BF2993" s="1"/>
      <c r="BG2993"/>
      <c r="BH2993"/>
      <c r="BI2993"/>
      <c r="BJ2993" s="1"/>
      <c r="BK2993" s="1"/>
      <c r="BL2993"/>
      <c r="BM2993" s="1"/>
      <c r="BN2993" s="1"/>
      <c r="BO2993" s="1"/>
      <c r="BP2993" s="1"/>
      <c r="BQ2993" s="1"/>
      <c r="BR2993" s="1"/>
      <c r="BS2993" s="1"/>
      <c r="BT2993" s="22"/>
      <c r="BU2993" s="1"/>
      <c r="BV2993" s="1"/>
      <c r="BW2993" s="1"/>
      <c r="BX2993" s="1"/>
      <c r="BY2993" s="1"/>
      <c r="BZ2993" s="1"/>
      <c r="CA2993" s="1"/>
      <c r="CB2993" s="1"/>
      <c r="CC2993" s="1"/>
      <c r="CD2993" s="1"/>
      <c r="CE2993" s="1"/>
      <c r="CF2993" s="1"/>
      <c r="CG2993" s="1"/>
      <c r="CH2993" s="1"/>
      <c r="CI2993" s="1"/>
      <c r="CJ2993" s="1"/>
      <c r="CK2993" s="1"/>
      <c r="CL2993" s="1"/>
      <c r="CM2993" s="1"/>
      <c r="CN2993" s="1"/>
      <c r="CO2993" s="1"/>
      <c r="CP2993" s="1"/>
      <c r="CQ2993" s="1"/>
      <c r="CR2993" s="1"/>
      <c r="CS2993" s="1"/>
      <c r="CT2993" s="1"/>
      <c r="CU2993" s="1"/>
      <c r="CV2993" s="1"/>
      <c r="CW2993" s="1"/>
      <c r="CX2993" s="1"/>
      <c r="CY2993" s="1"/>
      <c r="CZ2993" s="1"/>
      <c r="DA2993" s="1"/>
      <c r="DB2993" s="1"/>
      <c r="DC2993" s="1"/>
      <c r="DD2993" s="1"/>
      <c r="DE2993" s="1"/>
      <c r="DF2993" s="1"/>
      <c r="DG2993" s="1"/>
      <c r="DH2993" s="1"/>
      <c r="DI2993" s="1"/>
      <c r="DJ2993" s="1"/>
      <c r="DK2993" s="1"/>
      <c r="DL2993" s="1"/>
      <c r="DM2993" s="1"/>
      <c r="DN2993" s="1"/>
      <c r="DO2993" s="1"/>
      <c r="DP2993" s="1"/>
      <c r="DQ2993" s="1"/>
      <c r="DR2993" s="1"/>
      <c r="DS2993" s="1"/>
      <c r="DT2993" s="1"/>
      <c r="DU2993" s="1"/>
      <c r="DV2993" s="1"/>
      <c r="DW2993" s="1"/>
      <c r="DX2993" s="1"/>
      <c r="DY2993" s="1"/>
      <c r="DZ2993" s="1"/>
      <c r="EA2993" s="1"/>
      <c r="EB2993" s="1"/>
      <c r="EC2993" s="1"/>
      <c r="ED2993" s="1"/>
      <c r="EE2993" s="1"/>
      <c r="EF2993" s="1"/>
      <c r="EG2993" s="1"/>
      <c r="EH2993" s="1"/>
      <c r="EI2993" s="1"/>
      <c r="EJ2993" s="1"/>
      <c r="EK2993" s="1"/>
      <c r="EL2993" s="1"/>
      <c r="EM2993" s="1"/>
      <c r="EN2993" s="1"/>
      <c r="EO2993" s="1"/>
      <c r="EP2993" s="1"/>
      <c r="EQ2993" s="1"/>
      <c r="ER2993" s="1"/>
      <c r="ES2993" s="1"/>
      <c r="ET2993" s="1"/>
      <c r="EU2993" s="1"/>
      <c r="EV2993" s="1"/>
      <c r="EW2993" s="1"/>
      <c r="EX2993" s="1"/>
      <c r="EY2993" s="1"/>
      <c r="EZ2993" s="1"/>
      <c r="FA2993" s="1"/>
      <c r="FB2993" s="1"/>
      <c r="FC2993" s="1"/>
      <c r="FD2993" s="1"/>
      <c r="FE2993" s="1"/>
      <c r="FF2993" s="1"/>
      <c r="FG2993" s="1"/>
      <c r="FH2993" s="1"/>
      <c r="FI2993" s="1"/>
      <c r="FJ2993" s="1"/>
      <c r="FK2993" s="1"/>
      <c r="FL2993" s="1"/>
      <c r="FM2993" s="1"/>
      <c r="FN2993" s="1"/>
      <c r="FO2993" s="1"/>
      <c r="FP2993" s="1"/>
      <c r="FQ2993" s="1"/>
      <c r="FR2993" s="1"/>
      <c r="FS2993" s="1"/>
      <c r="FT2993" s="1"/>
      <c r="FU2993" s="1"/>
      <c r="FV2993" s="1"/>
      <c r="FW2993" s="1"/>
      <c r="FX2993" s="1"/>
      <c r="FY2993" s="1"/>
      <c r="FZ2993" s="1"/>
      <c r="GA2993" s="1"/>
      <c r="GB2993" s="1"/>
      <c r="GC2993" s="1"/>
      <c r="GD2993" s="1"/>
      <c r="GE2993" s="1"/>
      <c r="GF2993" s="1"/>
      <c r="GG2993" s="1"/>
      <c r="GH2993" s="1"/>
      <c r="GI2993" s="1"/>
      <c r="GJ2993" s="1"/>
      <c r="GK2993"/>
      <c r="GL2993"/>
      <c r="GM2993"/>
      <c r="GN2993"/>
      <c r="GO2993"/>
      <c r="GP2993"/>
      <c r="GQ2993"/>
      <c r="GR2993"/>
      <c r="GS2993"/>
      <c r="GT2993"/>
      <c r="GU2993"/>
      <c r="GV2993"/>
      <c r="GW2993"/>
      <c r="GX2993"/>
      <c r="GY2993"/>
      <c r="GZ2993"/>
      <c r="HA2993"/>
      <c r="HB2993"/>
      <c r="HC2993"/>
      <c r="HD2993"/>
      <c r="HE2993"/>
    </row>
    <row r="2994" spans="6:213" s="19" customFormat="1" x14ac:dyDescent="0.25">
      <c r="F2994" s="20"/>
      <c r="G2994" s="20"/>
      <c r="H2994" s="20"/>
      <c r="I2994" s="20"/>
      <c r="J2994" s="21"/>
      <c r="K2994" s="21"/>
      <c r="L2994" s="20"/>
      <c r="M2994" s="20"/>
      <c r="N2994" s="22"/>
      <c r="O2994" s="22"/>
      <c r="P2994" s="22"/>
      <c r="Q2994" s="22"/>
      <c r="U2994" s="20"/>
      <c r="V2994" s="20"/>
      <c r="W2994" s="20"/>
      <c r="X2994" s="27"/>
      <c r="Y2994" s="253"/>
      <c r="Z2994" s="30"/>
      <c r="AA2994" s="30"/>
      <c r="AB2994" s="31"/>
      <c r="AC2994" s="31"/>
      <c r="AD2994" s="31"/>
      <c r="AE2994" s="31"/>
      <c r="AF2994" s="31"/>
      <c r="AG2994" s="241"/>
      <c r="AH2994" s="31"/>
      <c r="AI2994" s="31"/>
      <c r="AJ2994" s="31"/>
      <c r="AK2994" s="31"/>
      <c r="AL2994" s="120"/>
      <c r="AM2994" s="25"/>
      <c r="AN2994" s="25"/>
      <c r="AO2994" s="25"/>
      <c r="AP2994" s="25"/>
      <c r="AQ2994"/>
      <c r="AR2994" s="25"/>
      <c r="AS2994" s="31"/>
      <c r="AT2994" s="25"/>
      <c r="AU2994" s="25"/>
      <c r="AV2994" s="31"/>
      <c r="BC2994" s="1"/>
      <c r="BD2994"/>
      <c r="BE2994"/>
      <c r="BF2994" s="1"/>
      <c r="BG2994"/>
      <c r="BH2994"/>
      <c r="BI2994"/>
      <c r="BJ2994" s="1"/>
      <c r="BK2994" s="1"/>
      <c r="BL2994"/>
      <c r="BM2994" s="1"/>
      <c r="BN2994" s="1"/>
      <c r="BO2994" s="1"/>
      <c r="BP2994" s="1"/>
      <c r="BQ2994" s="1"/>
      <c r="BR2994" s="1"/>
      <c r="BS2994" s="1"/>
      <c r="BT2994" s="22"/>
      <c r="BU2994" s="1"/>
      <c r="BV2994" s="1"/>
      <c r="BW2994" s="1"/>
      <c r="BX2994" s="1"/>
      <c r="BY2994" s="1"/>
      <c r="BZ2994" s="1"/>
      <c r="CA2994" s="1"/>
      <c r="CB2994" s="1"/>
      <c r="CC2994" s="1"/>
      <c r="CD2994" s="1"/>
      <c r="CE2994" s="1"/>
      <c r="CF2994" s="1"/>
      <c r="CG2994" s="1"/>
      <c r="CH2994" s="1"/>
      <c r="CI2994" s="1"/>
      <c r="CJ2994" s="1"/>
      <c r="CK2994" s="1"/>
      <c r="CL2994" s="1"/>
      <c r="CM2994" s="1"/>
      <c r="CN2994" s="1"/>
      <c r="CO2994" s="1"/>
      <c r="CP2994" s="1"/>
      <c r="CQ2994" s="1"/>
      <c r="CR2994" s="1"/>
      <c r="CS2994" s="1"/>
      <c r="CT2994" s="1"/>
      <c r="CU2994" s="1"/>
      <c r="CV2994" s="1"/>
      <c r="CW2994" s="1"/>
      <c r="CX2994" s="1"/>
      <c r="CY2994" s="1"/>
      <c r="CZ2994" s="1"/>
      <c r="DA2994" s="1"/>
      <c r="DB2994" s="1"/>
      <c r="DC2994" s="1"/>
      <c r="DD2994" s="1"/>
      <c r="DE2994" s="1"/>
      <c r="DF2994" s="1"/>
      <c r="DG2994" s="1"/>
      <c r="DH2994" s="1"/>
      <c r="DI2994" s="1"/>
      <c r="DJ2994" s="1"/>
      <c r="DK2994" s="1"/>
      <c r="DL2994" s="1"/>
      <c r="DM2994" s="1"/>
      <c r="DN2994" s="1"/>
      <c r="DO2994" s="1"/>
      <c r="DP2994" s="1"/>
      <c r="DQ2994" s="1"/>
      <c r="DR2994" s="1"/>
      <c r="DS2994" s="1"/>
      <c r="DT2994" s="1"/>
      <c r="DU2994" s="1"/>
      <c r="DV2994" s="1"/>
      <c r="DW2994" s="1"/>
      <c r="DX2994" s="1"/>
      <c r="DY2994" s="1"/>
      <c r="DZ2994" s="1"/>
      <c r="EA2994" s="1"/>
      <c r="EB2994" s="1"/>
      <c r="EC2994" s="1"/>
      <c r="ED2994" s="1"/>
      <c r="EE2994" s="1"/>
      <c r="EF2994" s="1"/>
      <c r="EG2994" s="1"/>
      <c r="EH2994" s="1"/>
      <c r="EI2994" s="1"/>
      <c r="EJ2994" s="1"/>
      <c r="EK2994" s="1"/>
      <c r="EL2994" s="1"/>
      <c r="EM2994" s="1"/>
      <c r="EN2994" s="1"/>
      <c r="EO2994" s="1"/>
      <c r="EP2994" s="1"/>
      <c r="EQ2994" s="1"/>
      <c r="ER2994" s="1"/>
      <c r="ES2994" s="1"/>
      <c r="ET2994" s="1"/>
      <c r="EU2994" s="1"/>
      <c r="EV2994" s="1"/>
      <c r="EW2994" s="1"/>
      <c r="EX2994" s="1"/>
      <c r="EY2994" s="1"/>
      <c r="EZ2994" s="1"/>
      <c r="FA2994" s="1"/>
      <c r="FB2994" s="1"/>
      <c r="FC2994" s="1"/>
      <c r="FD2994" s="1"/>
      <c r="FE2994" s="1"/>
      <c r="FF2994" s="1"/>
      <c r="FG2994" s="1"/>
      <c r="FH2994" s="1"/>
      <c r="FI2994" s="1"/>
      <c r="FJ2994" s="1"/>
      <c r="FK2994" s="1"/>
      <c r="FL2994" s="1"/>
      <c r="FM2994" s="1"/>
      <c r="FN2994" s="1"/>
      <c r="FO2994" s="1"/>
      <c r="FP2994" s="1"/>
      <c r="FQ2994" s="1"/>
      <c r="FR2994" s="1"/>
      <c r="FS2994" s="1"/>
      <c r="FT2994" s="1"/>
      <c r="FU2994" s="1"/>
      <c r="FV2994" s="1"/>
      <c r="FW2994" s="1"/>
      <c r="FX2994" s="1"/>
      <c r="FY2994" s="1"/>
      <c r="FZ2994" s="1"/>
      <c r="GA2994" s="1"/>
      <c r="GB2994" s="1"/>
      <c r="GC2994" s="1"/>
      <c r="GD2994" s="1"/>
      <c r="GE2994" s="1"/>
      <c r="GF2994" s="1"/>
      <c r="GG2994" s="1"/>
      <c r="GH2994" s="1"/>
      <c r="GI2994" s="1"/>
      <c r="GJ2994" s="1"/>
      <c r="GK2994"/>
      <c r="GL2994"/>
      <c r="GM2994"/>
      <c r="GN2994"/>
      <c r="GO2994"/>
      <c r="GP2994"/>
      <c r="GQ2994"/>
      <c r="GR2994"/>
      <c r="GS2994"/>
      <c r="GT2994"/>
      <c r="GU2994"/>
      <c r="GV2994"/>
      <c r="GW2994"/>
      <c r="GX2994"/>
      <c r="GY2994"/>
      <c r="GZ2994"/>
      <c r="HA2994"/>
      <c r="HB2994"/>
      <c r="HC2994"/>
      <c r="HD2994"/>
      <c r="HE2994"/>
    </row>
    <row r="2995" spans="6:213" s="19" customFormat="1" x14ac:dyDescent="0.25">
      <c r="F2995" s="20"/>
      <c r="G2995" s="20"/>
      <c r="H2995" s="20"/>
      <c r="I2995" s="20"/>
      <c r="J2995" s="21"/>
      <c r="K2995" s="21"/>
      <c r="L2995" s="20"/>
      <c r="M2995" s="20"/>
      <c r="N2995" s="22"/>
      <c r="O2995" s="22"/>
      <c r="P2995" s="22"/>
      <c r="Q2995" s="22"/>
      <c r="U2995" s="20"/>
      <c r="V2995" s="20"/>
      <c r="W2995" s="20"/>
      <c r="X2995" s="27"/>
      <c r="Y2995" s="253"/>
      <c r="Z2995" s="30"/>
      <c r="AA2995" s="30"/>
      <c r="AB2995" s="31"/>
      <c r="AC2995" s="31"/>
      <c r="AD2995" s="31"/>
      <c r="AE2995" s="31"/>
      <c r="AF2995" s="31"/>
      <c r="AG2995" s="241"/>
      <c r="AH2995" s="31"/>
      <c r="AI2995" s="31"/>
      <c r="AJ2995" s="31"/>
      <c r="AK2995" s="31"/>
      <c r="AL2995" s="120"/>
      <c r="AM2995" s="25"/>
      <c r="AN2995" s="25"/>
      <c r="AO2995" s="25"/>
      <c r="AP2995" s="25"/>
      <c r="AQ2995"/>
      <c r="AR2995" s="25"/>
      <c r="AS2995" s="31"/>
      <c r="AT2995" s="25"/>
      <c r="AU2995" s="25"/>
      <c r="AV2995" s="31"/>
      <c r="BC2995" s="1"/>
      <c r="BD2995"/>
      <c r="BE2995"/>
      <c r="BF2995" s="1"/>
      <c r="BG2995"/>
      <c r="BH2995"/>
      <c r="BI2995"/>
      <c r="BJ2995" s="1"/>
      <c r="BK2995" s="1"/>
      <c r="BL2995"/>
      <c r="BM2995" s="1"/>
      <c r="BN2995" s="1"/>
      <c r="BO2995" s="1"/>
      <c r="BP2995" s="1"/>
      <c r="BQ2995" s="1"/>
      <c r="BR2995" s="1"/>
      <c r="BS2995" s="1"/>
      <c r="BT2995" s="22"/>
      <c r="BU2995" s="1"/>
      <c r="BV2995" s="1"/>
      <c r="BW2995" s="1"/>
      <c r="BX2995" s="1"/>
      <c r="BY2995" s="1"/>
      <c r="BZ2995" s="1"/>
      <c r="CA2995" s="1"/>
      <c r="CB2995" s="1"/>
      <c r="CC2995" s="1"/>
      <c r="CD2995" s="1"/>
      <c r="CE2995" s="1"/>
      <c r="CF2995" s="1"/>
      <c r="CG2995" s="1"/>
      <c r="CH2995" s="1"/>
      <c r="CI2995" s="1"/>
      <c r="CJ2995" s="1"/>
      <c r="CK2995" s="1"/>
      <c r="CL2995" s="1"/>
      <c r="CM2995" s="1"/>
      <c r="CN2995" s="1"/>
      <c r="CO2995" s="1"/>
      <c r="CP2995" s="1"/>
      <c r="CQ2995" s="1"/>
      <c r="CR2995" s="1"/>
      <c r="CS2995" s="1"/>
      <c r="CT2995" s="1"/>
      <c r="CU2995" s="1"/>
      <c r="CV2995" s="1"/>
      <c r="CW2995" s="1"/>
      <c r="CX2995" s="1"/>
      <c r="CY2995" s="1"/>
      <c r="CZ2995" s="1"/>
      <c r="DA2995" s="1"/>
      <c r="DB2995" s="1"/>
      <c r="DC2995" s="1"/>
      <c r="DD2995" s="1"/>
      <c r="DE2995" s="1"/>
      <c r="DF2995" s="1"/>
      <c r="DG2995" s="1"/>
      <c r="DH2995" s="1"/>
      <c r="DI2995" s="1"/>
      <c r="DJ2995" s="1"/>
      <c r="DK2995" s="1"/>
      <c r="DL2995" s="1"/>
      <c r="DM2995" s="1"/>
      <c r="DN2995" s="1"/>
      <c r="DO2995" s="1"/>
      <c r="DP2995" s="1"/>
      <c r="DQ2995" s="1"/>
      <c r="DR2995" s="1"/>
      <c r="DS2995" s="1"/>
      <c r="DT2995" s="1"/>
      <c r="DU2995" s="1"/>
      <c r="DV2995" s="1"/>
      <c r="DW2995" s="1"/>
      <c r="DX2995" s="1"/>
      <c r="DY2995" s="1"/>
      <c r="DZ2995" s="1"/>
      <c r="EA2995" s="1"/>
      <c r="EB2995" s="1"/>
      <c r="EC2995" s="1"/>
      <c r="ED2995" s="1"/>
      <c r="EE2995" s="1"/>
      <c r="EF2995" s="1"/>
      <c r="EG2995" s="1"/>
      <c r="EH2995" s="1"/>
      <c r="EI2995" s="1"/>
      <c r="EJ2995" s="1"/>
      <c r="EK2995" s="1"/>
      <c r="EL2995" s="1"/>
      <c r="EM2995" s="1"/>
      <c r="EN2995" s="1"/>
      <c r="EO2995" s="1"/>
      <c r="EP2995" s="1"/>
      <c r="EQ2995" s="1"/>
      <c r="ER2995" s="1"/>
      <c r="ES2995" s="1"/>
      <c r="ET2995" s="1"/>
      <c r="EU2995" s="1"/>
      <c r="EV2995" s="1"/>
      <c r="EW2995" s="1"/>
      <c r="EX2995" s="1"/>
      <c r="EY2995" s="1"/>
      <c r="EZ2995" s="1"/>
      <c r="FA2995" s="1"/>
      <c r="FB2995" s="1"/>
      <c r="FC2995" s="1"/>
      <c r="FD2995" s="1"/>
      <c r="FE2995" s="1"/>
      <c r="FF2995" s="1"/>
      <c r="FG2995" s="1"/>
      <c r="FH2995" s="1"/>
      <c r="FI2995" s="1"/>
      <c r="FJ2995" s="1"/>
      <c r="FK2995" s="1"/>
      <c r="FL2995" s="1"/>
      <c r="FM2995" s="1"/>
      <c r="FN2995" s="1"/>
      <c r="FO2995" s="1"/>
      <c r="FP2995" s="1"/>
      <c r="FQ2995" s="1"/>
      <c r="FR2995" s="1"/>
      <c r="FS2995" s="1"/>
      <c r="FT2995" s="1"/>
      <c r="FU2995" s="1"/>
      <c r="FV2995" s="1"/>
      <c r="FW2995" s="1"/>
      <c r="FX2995" s="1"/>
      <c r="FY2995" s="1"/>
      <c r="FZ2995" s="1"/>
      <c r="GA2995" s="1"/>
      <c r="GB2995" s="1"/>
      <c r="GC2995" s="1"/>
      <c r="GD2995" s="1"/>
      <c r="GE2995" s="1"/>
      <c r="GF2995" s="1"/>
      <c r="GG2995" s="1"/>
      <c r="GH2995" s="1"/>
      <c r="GI2995" s="1"/>
      <c r="GJ2995" s="1"/>
      <c r="GK2995"/>
      <c r="GL2995"/>
      <c r="GM2995"/>
      <c r="GN2995"/>
      <c r="GO2995"/>
      <c r="GP2995"/>
      <c r="GQ2995"/>
      <c r="GR2995"/>
      <c r="GS2995"/>
      <c r="GT2995"/>
      <c r="GU2995"/>
      <c r="GV2995"/>
      <c r="GW2995"/>
      <c r="GX2995"/>
      <c r="GY2995"/>
      <c r="GZ2995"/>
      <c r="HA2995"/>
      <c r="HB2995"/>
      <c r="HC2995"/>
      <c r="HD2995"/>
      <c r="HE2995"/>
    </row>
    <row r="2996" spans="6:213" s="19" customFormat="1" x14ac:dyDescent="0.25">
      <c r="F2996" s="20"/>
      <c r="G2996" s="20"/>
      <c r="H2996" s="20"/>
      <c r="I2996" s="20"/>
      <c r="J2996" s="21"/>
      <c r="K2996" s="21"/>
      <c r="L2996" s="20"/>
      <c r="M2996" s="20"/>
      <c r="N2996" s="22"/>
      <c r="O2996" s="22"/>
      <c r="P2996" s="22"/>
      <c r="Q2996" s="22"/>
      <c r="U2996" s="20"/>
      <c r="V2996" s="20"/>
      <c r="W2996" s="20"/>
      <c r="X2996" s="27"/>
      <c r="Y2996" s="253"/>
      <c r="Z2996" s="30"/>
      <c r="AA2996" s="30"/>
      <c r="AB2996" s="31"/>
      <c r="AC2996" s="31"/>
      <c r="AD2996" s="31"/>
      <c r="AE2996" s="31"/>
      <c r="AF2996" s="31"/>
      <c r="AG2996" s="241"/>
      <c r="AH2996" s="31"/>
      <c r="AI2996" s="31"/>
      <c r="AJ2996" s="31"/>
      <c r="AK2996" s="31"/>
      <c r="AL2996" s="120"/>
      <c r="AM2996" s="25"/>
      <c r="AN2996" s="25"/>
      <c r="AO2996" s="25"/>
      <c r="AP2996" s="25"/>
      <c r="AQ2996"/>
      <c r="AR2996" s="25"/>
      <c r="AS2996" s="31"/>
      <c r="AT2996" s="25"/>
      <c r="AU2996" s="25"/>
      <c r="AV2996" s="31"/>
      <c r="BC2996" s="1"/>
      <c r="BD2996"/>
      <c r="BE2996"/>
      <c r="BF2996" s="1"/>
      <c r="BG2996"/>
      <c r="BH2996"/>
      <c r="BI2996"/>
      <c r="BJ2996" s="1"/>
      <c r="BK2996" s="1"/>
      <c r="BL2996"/>
      <c r="BM2996" s="1"/>
      <c r="BN2996" s="1"/>
      <c r="BO2996" s="1"/>
      <c r="BP2996" s="1"/>
      <c r="BQ2996" s="1"/>
      <c r="BR2996" s="1"/>
      <c r="BS2996" s="1"/>
      <c r="BT2996" s="22"/>
      <c r="BU2996" s="1"/>
      <c r="BV2996" s="1"/>
      <c r="BW2996" s="1"/>
      <c r="BX2996" s="1"/>
      <c r="BY2996" s="1"/>
      <c r="BZ2996" s="1"/>
      <c r="CA2996" s="1"/>
      <c r="CB2996" s="1"/>
      <c r="CC2996" s="1"/>
      <c r="CD2996" s="1"/>
      <c r="CE2996" s="1"/>
      <c r="CF2996" s="1"/>
      <c r="CG2996" s="1"/>
      <c r="CH2996" s="1"/>
      <c r="CI2996" s="1"/>
      <c r="CJ2996" s="1"/>
      <c r="CK2996" s="1"/>
      <c r="CL2996" s="1"/>
      <c r="CM2996" s="1"/>
      <c r="CN2996" s="1"/>
      <c r="CO2996" s="1"/>
      <c r="CP2996" s="1"/>
      <c r="CQ2996" s="1"/>
      <c r="CR2996" s="1"/>
      <c r="CS2996" s="1"/>
      <c r="CT2996" s="1"/>
      <c r="CU2996" s="1"/>
      <c r="CV2996" s="1"/>
      <c r="CW2996" s="1"/>
      <c r="CX2996" s="1"/>
      <c r="CY2996" s="1"/>
      <c r="CZ2996" s="1"/>
      <c r="DA2996" s="1"/>
      <c r="DB2996" s="1"/>
      <c r="DC2996" s="1"/>
      <c r="DD2996" s="1"/>
      <c r="DE2996" s="1"/>
      <c r="DF2996" s="1"/>
      <c r="DG2996" s="1"/>
      <c r="DH2996" s="1"/>
      <c r="DI2996" s="1"/>
      <c r="DJ2996" s="1"/>
      <c r="DK2996" s="1"/>
      <c r="DL2996" s="1"/>
      <c r="DM2996" s="1"/>
      <c r="DN2996" s="1"/>
      <c r="DO2996" s="1"/>
      <c r="DP2996" s="1"/>
      <c r="DQ2996" s="1"/>
      <c r="DR2996" s="1"/>
      <c r="DS2996" s="1"/>
      <c r="DT2996" s="1"/>
      <c r="DU2996" s="1"/>
      <c r="DV2996" s="1"/>
      <c r="DW2996" s="1"/>
      <c r="DX2996" s="1"/>
      <c r="DY2996" s="1"/>
      <c r="DZ2996" s="1"/>
      <c r="EA2996" s="1"/>
      <c r="EB2996" s="1"/>
      <c r="EC2996" s="1"/>
      <c r="ED2996" s="1"/>
      <c r="EE2996" s="1"/>
      <c r="EF2996" s="1"/>
      <c r="EG2996" s="1"/>
      <c r="EH2996" s="1"/>
      <c r="EI2996" s="1"/>
      <c r="EJ2996" s="1"/>
      <c r="EK2996" s="1"/>
      <c r="EL2996" s="1"/>
      <c r="EM2996" s="1"/>
      <c r="EN2996" s="1"/>
      <c r="EO2996" s="1"/>
      <c r="EP2996" s="1"/>
      <c r="EQ2996" s="1"/>
      <c r="ER2996" s="1"/>
      <c r="ES2996" s="1"/>
      <c r="ET2996" s="1"/>
      <c r="EU2996" s="1"/>
      <c r="EV2996" s="1"/>
      <c r="EW2996" s="1"/>
      <c r="EX2996" s="1"/>
      <c r="EY2996" s="1"/>
      <c r="EZ2996" s="1"/>
      <c r="FA2996" s="1"/>
      <c r="FB2996" s="1"/>
      <c r="FC2996" s="1"/>
      <c r="FD2996" s="1"/>
      <c r="FE2996" s="1"/>
      <c r="FF2996" s="1"/>
      <c r="FG2996" s="1"/>
      <c r="FH2996" s="1"/>
      <c r="FI2996" s="1"/>
      <c r="FJ2996" s="1"/>
      <c r="FK2996" s="1"/>
      <c r="FL2996" s="1"/>
      <c r="FM2996" s="1"/>
      <c r="FN2996" s="1"/>
      <c r="FO2996" s="1"/>
      <c r="FP2996" s="1"/>
      <c r="FQ2996" s="1"/>
      <c r="FR2996" s="1"/>
      <c r="FS2996" s="1"/>
      <c r="FT2996" s="1"/>
      <c r="FU2996" s="1"/>
      <c r="FV2996" s="1"/>
      <c r="FW2996" s="1"/>
      <c r="FX2996" s="1"/>
      <c r="FY2996" s="1"/>
      <c r="FZ2996" s="1"/>
      <c r="GA2996" s="1"/>
      <c r="GB2996" s="1"/>
      <c r="GC2996" s="1"/>
      <c r="GD2996" s="1"/>
      <c r="GE2996" s="1"/>
      <c r="GF2996" s="1"/>
      <c r="GG2996" s="1"/>
      <c r="GH2996" s="1"/>
      <c r="GI2996" s="1"/>
      <c r="GJ2996" s="1"/>
      <c r="GK2996"/>
      <c r="GL2996"/>
      <c r="GM2996"/>
      <c r="GN2996"/>
      <c r="GO2996"/>
      <c r="GP2996"/>
      <c r="GQ2996"/>
      <c r="GR2996"/>
      <c r="GS2996"/>
      <c r="GT2996"/>
      <c r="GU2996"/>
      <c r="GV2996"/>
      <c r="GW2996"/>
      <c r="GX2996"/>
      <c r="GY2996"/>
      <c r="GZ2996"/>
      <c r="HA2996"/>
      <c r="HB2996"/>
      <c r="HC2996"/>
      <c r="HD2996"/>
      <c r="HE2996"/>
    </row>
    <row r="2997" spans="6:213" s="19" customFormat="1" x14ac:dyDescent="0.25">
      <c r="F2997" s="20"/>
      <c r="G2997" s="20"/>
      <c r="H2997" s="20"/>
      <c r="I2997" s="20"/>
      <c r="J2997" s="21"/>
      <c r="K2997" s="21"/>
      <c r="L2997" s="20"/>
      <c r="M2997" s="20"/>
      <c r="N2997" s="22"/>
      <c r="O2997" s="22"/>
      <c r="P2997" s="22"/>
      <c r="Q2997" s="22"/>
      <c r="U2997" s="20"/>
      <c r="V2997" s="20"/>
      <c r="W2997" s="20"/>
      <c r="X2997" s="27"/>
      <c r="Y2997" s="253"/>
      <c r="Z2997" s="30"/>
      <c r="AA2997" s="30"/>
      <c r="AB2997" s="31"/>
      <c r="AC2997" s="31"/>
      <c r="AD2997" s="31"/>
      <c r="AE2997" s="31"/>
      <c r="AF2997" s="31"/>
      <c r="AG2997" s="241"/>
      <c r="AH2997" s="31"/>
      <c r="AI2997" s="31"/>
      <c r="AJ2997" s="31"/>
      <c r="AK2997" s="31"/>
      <c r="AL2997" s="120"/>
      <c r="AM2997" s="25"/>
      <c r="AN2997" s="25"/>
      <c r="AO2997" s="25"/>
      <c r="AP2997" s="25"/>
      <c r="AQ2997"/>
      <c r="AR2997" s="25"/>
      <c r="AS2997" s="31"/>
      <c r="AT2997" s="25"/>
      <c r="AU2997" s="25"/>
      <c r="AV2997" s="31"/>
      <c r="BC2997" s="1"/>
      <c r="BD2997"/>
      <c r="BE2997"/>
      <c r="BF2997" s="1"/>
      <c r="BG2997"/>
      <c r="BH2997"/>
      <c r="BI2997"/>
      <c r="BJ2997" s="1"/>
      <c r="BK2997" s="1"/>
      <c r="BL2997"/>
      <c r="BM2997" s="1"/>
      <c r="BN2997" s="1"/>
      <c r="BO2997" s="1"/>
      <c r="BP2997" s="1"/>
      <c r="BQ2997" s="1"/>
      <c r="BR2997" s="1"/>
      <c r="BS2997" s="1"/>
      <c r="BT2997" s="22"/>
      <c r="BU2997" s="1"/>
      <c r="BV2997" s="1"/>
      <c r="BW2997" s="1"/>
      <c r="BX2997" s="1"/>
      <c r="BY2997" s="1"/>
      <c r="BZ2997" s="1"/>
      <c r="CA2997" s="1"/>
      <c r="CB2997" s="1"/>
      <c r="CC2997" s="1"/>
      <c r="CD2997" s="1"/>
      <c r="CE2997" s="1"/>
      <c r="CF2997" s="1"/>
      <c r="CG2997" s="1"/>
      <c r="CH2997" s="1"/>
      <c r="CI2997" s="1"/>
      <c r="CJ2997" s="1"/>
      <c r="CK2997" s="1"/>
      <c r="CL2997" s="1"/>
      <c r="CM2997" s="1"/>
      <c r="CN2997" s="1"/>
      <c r="CO2997" s="1"/>
      <c r="CP2997" s="1"/>
      <c r="CQ2997" s="1"/>
      <c r="CR2997" s="1"/>
      <c r="CS2997" s="1"/>
      <c r="CT2997" s="1"/>
      <c r="CU2997" s="1"/>
      <c r="CV2997" s="1"/>
      <c r="CW2997" s="1"/>
      <c r="CX2997" s="1"/>
      <c r="CY2997" s="1"/>
      <c r="CZ2997" s="1"/>
      <c r="DA2997" s="1"/>
      <c r="DB2997" s="1"/>
      <c r="DC2997" s="1"/>
      <c r="DD2997" s="1"/>
      <c r="DE2997" s="1"/>
      <c r="DF2997" s="1"/>
      <c r="DG2997" s="1"/>
      <c r="DH2997" s="1"/>
      <c r="DI2997" s="1"/>
      <c r="DJ2997" s="1"/>
      <c r="DK2997" s="1"/>
      <c r="DL2997" s="1"/>
      <c r="DM2997" s="1"/>
      <c r="DN2997" s="1"/>
      <c r="DO2997" s="1"/>
      <c r="DP2997" s="1"/>
      <c r="DQ2997" s="1"/>
      <c r="DR2997" s="1"/>
      <c r="DS2997" s="1"/>
      <c r="DT2997" s="1"/>
      <c r="DU2997" s="1"/>
      <c r="DV2997" s="1"/>
      <c r="DW2997" s="1"/>
      <c r="DX2997" s="1"/>
      <c r="DY2997" s="1"/>
      <c r="DZ2997" s="1"/>
      <c r="EA2997" s="1"/>
      <c r="EB2997" s="1"/>
      <c r="EC2997" s="1"/>
      <c r="ED2997" s="1"/>
      <c r="EE2997" s="1"/>
      <c r="EF2997" s="1"/>
      <c r="EG2997" s="1"/>
      <c r="EH2997" s="1"/>
      <c r="EI2997" s="1"/>
      <c r="EJ2997" s="1"/>
      <c r="EK2997" s="1"/>
      <c r="EL2997" s="1"/>
      <c r="EM2997" s="1"/>
      <c r="EN2997" s="1"/>
      <c r="EO2997" s="1"/>
      <c r="EP2997" s="1"/>
      <c r="EQ2997" s="1"/>
      <c r="ER2997" s="1"/>
      <c r="ES2997" s="1"/>
      <c r="ET2997" s="1"/>
      <c r="EU2997" s="1"/>
      <c r="EV2997" s="1"/>
      <c r="EW2997" s="1"/>
      <c r="EX2997" s="1"/>
      <c r="EY2997" s="1"/>
      <c r="EZ2997" s="1"/>
      <c r="FA2997" s="1"/>
      <c r="FB2997" s="1"/>
      <c r="FC2997" s="1"/>
      <c r="FD2997" s="1"/>
      <c r="FE2997" s="1"/>
      <c r="FF2997" s="1"/>
      <c r="FG2997" s="1"/>
      <c r="FH2997" s="1"/>
      <c r="FI2997" s="1"/>
      <c r="FJ2997" s="1"/>
      <c r="FK2997" s="1"/>
      <c r="FL2997" s="1"/>
      <c r="FM2997" s="1"/>
      <c r="FN2997" s="1"/>
      <c r="FO2997" s="1"/>
      <c r="FP2997" s="1"/>
      <c r="FQ2997" s="1"/>
      <c r="FR2997" s="1"/>
      <c r="FS2997" s="1"/>
      <c r="FT2997" s="1"/>
      <c r="FU2997" s="1"/>
      <c r="FV2997" s="1"/>
      <c r="FW2997" s="1"/>
      <c r="FX2997" s="1"/>
      <c r="FY2997" s="1"/>
      <c r="FZ2997" s="1"/>
      <c r="GA2997" s="1"/>
      <c r="GB2997" s="1"/>
      <c r="GC2997" s="1"/>
      <c r="GD2997" s="1"/>
      <c r="GE2997" s="1"/>
      <c r="GF2997" s="1"/>
      <c r="GG2997" s="1"/>
      <c r="GH2997" s="1"/>
      <c r="GI2997" s="1"/>
      <c r="GJ2997" s="1"/>
      <c r="GK2997"/>
      <c r="GL2997"/>
      <c r="GM2997"/>
      <c r="GN2997"/>
      <c r="GO2997"/>
      <c r="GP2997"/>
      <c r="GQ2997"/>
      <c r="GR2997"/>
      <c r="GS2997"/>
      <c r="GT2997"/>
      <c r="GU2997"/>
      <c r="GV2997"/>
      <c r="GW2997"/>
      <c r="GX2997"/>
      <c r="GY2997"/>
      <c r="GZ2997"/>
      <c r="HA2997"/>
      <c r="HB2997"/>
      <c r="HC2997"/>
      <c r="HD2997"/>
      <c r="HE2997"/>
    </row>
    <row r="2998" spans="6:213" s="19" customFormat="1" x14ac:dyDescent="0.25">
      <c r="F2998" s="20"/>
      <c r="G2998" s="20"/>
      <c r="H2998" s="20"/>
      <c r="I2998" s="20"/>
      <c r="J2998" s="21"/>
      <c r="K2998" s="21"/>
      <c r="L2998" s="20"/>
      <c r="M2998" s="20"/>
      <c r="N2998" s="22"/>
      <c r="O2998" s="22"/>
      <c r="P2998" s="22"/>
      <c r="Q2998" s="22"/>
      <c r="U2998" s="20"/>
      <c r="V2998" s="20"/>
      <c r="W2998" s="20"/>
      <c r="X2998" s="27"/>
      <c r="Y2998" s="253"/>
      <c r="Z2998" s="30"/>
      <c r="AA2998" s="30"/>
      <c r="AB2998" s="31"/>
      <c r="AC2998" s="31"/>
      <c r="AD2998" s="31"/>
      <c r="AE2998" s="31"/>
      <c r="AF2998" s="31"/>
      <c r="AG2998" s="241"/>
      <c r="AH2998" s="31"/>
      <c r="AI2998" s="31"/>
      <c r="AJ2998" s="31"/>
      <c r="AK2998" s="31"/>
      <c r="AL2998" s="120"/>
      <c r="AM2998" s="25"/>
      <c r="AN2998" s="25"/>
      <c r="AO2998" s="25"/>
      <c r="AP2998" s="25"/>
      <c r="AQ2998"/>
      <c r="AR2998" s="25"/>
      <c r="AS2998" s="31"/>
      <c r="AT2998" s="25"/>
      <c r="AU2998" s="25"/>
      <c r="AV2998" s="31"/>
      <c r="BC2998" s="1"/>
      <c r="BD2998"/>
      <c r="BE2998"/>
      <c r="BF2998" s="1"/>
      <c r="BG2998"/>
      <c r="BH2998"/>
      <c r="BI2998"/>
      <c r="BJ2998" s="1"/>
      <c r="BK2998" s="1"/>
      <c r="BL2998"/>
      <c r="BM2998" s="1"/>
      <c r="BN2998" s="1"/>
      <c r="BO2998" s="1"/>
      <c r="BP2998" s="1"/>
      <c r="BQ2998" s="1"/>
      <c r="BR2998" s="1"/>
      <c r="BS2998" s="1"/>
      <c r="BT2998" s="22"/>
      <c r="BU2998" s="1"/>
      <c r="BV2998" s="1"/>
      <c r="BW2998" s="1"/>
      <c r="BX2998" s="1"/>
      <c r="BY2998" s="1"/>
      <c r="BZ2998" s="1"/>
      <c r="CA2998" s="1"/>
      <c r="CB2998" s="1"/>
      <c r="CC2998" s="1"/>
      <c r="CD2998" s="1"/>
      <c r="CE2998" s="1"/>
      <c r="CF2998" s="1"/>
      <c r="CG2998" s="1"/>
      <c r="CH2998" s="1"/>
      <c r="CI2998" s="1"/>
      <c r="CJ2998" s="1"/>
      <c r="CK2998" s="1"/>
      <c r="CL2998" s="1"/>
      <c r="CM2998" s="1"/>
      <c r="CN2998" s="1"/>
      <c r="CO2998" s="1"/>
      <c r="CP2998" s="1"/>
      <c r="CQ2998" s="1"/>
      <c r="CR2998" s="1"/>
      <c r="CS2998" s="1"/>
      <c r="CT2998" s="1"/>
      <c r="CU2998" s="1"/>
      <c r="CV2998" s="1"/>
      <c r="CW2998" s="1"/>
      <c r="CX2998" s="1"/>
      <c r="CY2998" s="1"/>
      <c r="CZ2998" s="1"/>
      <c r="DA2998" s="1"/>
      <c r="DB2998" s="1"/>
      <c r="DC2998" s="1"/>
      <c r="DD2998" s="1"/>
      <c r="DE2998" s="1"/>
      <c r="DF2998" s="1"/>
      <c r="DG2998" s="1"/>
      <c r="DH2998" s="1"/>
      <c r="DI2998" s="1"/>
      <c r="DJ2998" s="1"/>
      <c r="DK2998" s="1"/>
      <c r="DL2998" s="1"/>
      <c r="DM2998" s="1"/>
      <c r="DN2998" s="1"/>
      <c r="DO2998" s="1"/>
      <c r="DP2998" s="1"/>
      <c r="DQ2998" s="1"/>
      <c r="DR2998" s="1"/>
      <c r="DS2998" s="1"/>
      <c r="DT2998" s="1"/>
      <c r="DU2998" s="1"/>
      <c r="DV2998" s="1"/>
      <c r="DW2998" s="1"/>
      <c r="DX2998" s="1"/>
      <c r="DY2998" s="1"/>
      <c r="DZ2998" s="1"/>
      <c r="EA2998" s="1"/>
      <c r="EB2998" s="1"/>
      <c r="EC2998" s="1"/>
      <c r="ED2998" s="1"/>
      <c r="EE2998" s="1"/>
      <c r="EF2998" s="1"/>
      <c r="EG2998" s="1"/>
      <c r="EH2998" s="1"/>
      <c r="EI2998" s="1"/>
      <c r="EJ2998" s="1"/>
      <c r="EK2998" s="1"/>
      <c r="EL2998" s="1"/>
      <c r="EM2998" s="1"/>
      <c r="EN2998" s="1"/>
      <c r="EO2998" s="1"/>
      <c r="EP2998" s="1"/>
      <c r="EQ2998" s="1"/>
      <c r="ER2998" s="1"/>
      <c r="ES2998" s="1"/>
      <c r="ET2998" s="1"/>
      <c r="EU2998" s="1"/>
      <c r="EV2998" s="1"/>
      <c r="EW2998" s="1"/>
      <c r="EX2998" s="1"/>
      <c r="EY2998" s="1"/>
      <c r="EZ2998" s="1"/>
      <c r="FA2998" s="1"/>
      <c r="FB2998" s="1"/>
      <c r="FC2998" s="1"/>
      <c r="FD2998" s="1"/>
      <c r="FE2998" s="1"/>
      <c r="FF2998" s="1"/>
      <c r="FG2998" s="1"/>
      <c r="FH2998" s="1"/>
      <c r="FI2998" s="1"/>
      <c r="FJ2998" s="1"/>
      <c r="FK2998" s="1"/>
      <c r="FL2998" s="1"/>
      <c r="FM2998" s="1"/>
      <c r="FN2998" s="1"/>
      <c r="FO2998" s="1"/>
      <c r="FP2998" s="1"/>
      <c r="FQ2998" s="1"/>
      <c r="FR2998" s="1"/>
      <c r="FS2998" s="1"/>
      <c r="FT2998" s="1"/>
      <c r="FU2998" s="1"/>
      <c r="FV2998" s="1"/>
      <c r="FW2998" s="1"/>
      <c r="FX2998" s="1"/>
      <c r="FY2998" s="1"/>
      <c r="FZ2998" s="1"/>
      <c r="GA2998" s="1"/>
      <c r="GB2998" s="1"/>
      <c r="GC2998" s="1"/>
      <c r="GD2998" s="1"/>
      <c r="GE2998" s="1"/>
      <c r="GF2998" s="1"/>
      <c r="GG2998" s="1"/>
      <c r="GH2998" s="1"/>
      <c r="GI2998" s="1"/>
      <c r="GJ2998" s="1"/>
      <c r="GK2998"/>
      <c r="GL2998"/>
      <c r="GM2998"/>
      <c r="GN2998"/>
      <c r="GO2998"/>
      <c r="GP2998"/>
      <c r="GQ2998"/>
      <c r="GR2998"/>
      <c r="GS2998"/>
      <c r="GT2998"/>
      <c r="GU2998"/>
      <c r="GV2998"/>
      <c r="GW2998"/>
      <c r="GX2998"/>
      <c r="GY2998"/>
      <c r="GZ2998"/>
      <c r="HA2998"/>
      <c r="HB2998"/>
      <c r="HC2998"/>
      <c r="HD2998"/>
      <c r="HE2998"/>
    </row>
    <row r="2999" spans="6:213" s="19" customFormat="1" x14ac:dyDescent="0.25">
      <c r="F2999" s="20"/>
      <c r="G2999" s="20"/>
      <c r="H2999" s="20"/>
      <c r="I2999" s="20"/>
      <c r="J2999" s="21"/>
      <c r="K2999" s="21"/>
      <c r="L2999" s="20"/>
      <c r="M2999" s="20"/>
      <c r="N2999" s="22"/>
      <c r="O2999" s="22"/>
      <c r="P2999" s="22"/>
      <c r="Q2999" s="22"/>
      <c r="U2999" s="20"/>
      <c r="V2999" s="20"/>
      <c r="W2999" s="20"/>
      <c r="X2999" s="27"/>
      <c r="Y2999" s="253"/>
      <c r="Z2999" s="30"/>
      <c r="AA2999" s="30"/>
      <c r="AB2999" s="31"/>
      <c r="AC2999" s="31"/>
      <c r="AD2999" s="31"/>
      <c r="AE2999" s="31"/>
      <c r="AF2999" s="31"/>
      <c r="AG2999" s="241"/>
      <c r="AH2999" s="31"/>
      <c r="AI2999" s="31"/>
      <c r="AJ2999" s="31"/>
      <c r="AK2999" s="31"/>
      <c r="AL2999" s="120"/>
      <c r="AM2999" s="25"/>
      <c r="AN2999" s="25"/>
      <c r="AO2999" s="25"/>
      <c r="AP2999" s="25"/>
      <c r="AQ2999"/>
      <c r="AR2999" s="25"/>
      <c r="AS2999" s="31"/>
      <c r="AT2999" s="25"/>
      <c r="AU2999" s="25"/>
      <c r="AV2999" s="31"/>
      <c r="BC2999" s="1"/>
      <c r="BD2999"/>
      <c r="BE2999"/>
      <c r="BF2999" s="1"/>
      <c r="BG2999"/>
      <c r="BH2999"/>
      <c r="BI2999"/>
      <c r="BJ2999" s="1"/>
      <c r="BK2999" s="1"/>
      <c r="BL2999"/>
      <c r="BM2999" s="1"/>
      <c r="BN2999" s="1"/>
      <c r="BO2999" s="1"/>
      <c r="BP2999" s="1"/>
      <c r="BQ2999" s="1"/>
      <c r="BR2999" s="1"/>
      <c r="BS2999" s="1"/>
      <c r="BT2999" s="22"/>
      <c r="BU2999" s="1"/>
      <c r="BV2999" s="1"/>
      <c r="BW2999" s="1"/>
      <c r="BX2999" s="1"/>
      <c r="BY2999" s="1"/>
      <c r="BZ2999" s="1"/>
      <c r="CA2999" s="1"/>
      <c r="CB2999" s="1"/>
      <c r="CC2999" s="1"/>
      <c r="CD2999" s="1"/>
      <c r="CE2999" s="1"/>
      <c r="CF2999" s="1"/>
      <c r="CG2999" s="1"/>
      <c r="CH2999" s="1"/>
      <c r="CI2999" s="1"/>
      <c r="CJ2999" s="1"/>
      <c r="CK2999" s="1"/>
      <c r="CL2999" s="1"/>
      <c r="CM2999" s="1"/>
      <c r="CN2999" s="1"/>
      <c r="CO2999" s="1"/>
      <c r="CP2999" s="1"/>
      <c r="CQ2999" s="1"/>
      <c r="CR2999" s="1"/>
      <c r="CS2999" s="1"/>
      <c r="CT2999" s="1"/>
      <c r="CU2999" s="1"/>
      <c r="CV2999" s="1"/>
      <c r="CW2999" s="1"/>
      <c r="CX2999" s="1"/>
      <c r="CY2999" s="1"/>
      <c r="CZ2999" s="1"/>
      <c r="DA2999" s="1"/>
      <c r="DB2999" s="1"/>
      <c r="DC2999" s="1"/>
      <c r="DD2999" s="1"/>
      <c r="DE2999" s="1"/>
      <c r="DF2999" s="1"/>
      <c r="DG2999" s="1"/>
      <c r="DH2999" s="1"/>
      <c r="DI2999" s="1"/>
      <c r="DJ2999" s="1"/>
      <c r="DK2999" s="1"/>
      <c r="DL2999" s="1"/>
      <c r="DM2999" s="1"/>
      <c r="DN2999" s="1"/>
      <c r="DO2999" s="1"/>
      <c r="DP2999" s="1"/>
      <c r="DQ2999" s="1"/>
      <c r="DR2999" s="1"/>
      <c r="DS2999" s="1"/>
      <c r="DT2999" s="1"/>
      <c r="DU2999" s="1"/>
      <c r="DV2999" s="1"/>
      <c r="DW2999" s="1"/>
      <c r="DX2999" s="1"/>
      <c r="DY2999" s="1"/>
      <c r="DZ2999" s="1"/>
      <c r="EA2999" s="1"/>
      <c r="EB2999" s="1"/>
      <c r="EC2999" s="1"/>
      <c r="ED2999" s="1"/>
      <c r="EE2999" s="1"/>
      <c r="EF2999" s="1"/>
      <c r="EG2999" s="1"/>
      <c r="EH2999" s="1"/>
      <c r="EI2999" s="1"/>
      <c r="EJ2999" s="1"/>
      <c r="EK2999" s="1"/>
      <c r="EL2999" s="1"/>
      <c r="EM2999" s="1"/>
      <c r="EN2999" s="1"/>
      <c r="EO2999" s="1"/>
      <c r="EP2999" s="1"/>
      <c r="EQ2999" s="1"/>
      <c r="ER2999" s="1"/>
      <c r="ES2999" s="1"/>
      <c r="ET2999" s="1"/>
      <c r="EU2999" s="1"/>
      <c r="EV2999" s="1"/>
      <c r="EW2999" s="1"/>
      <c r="EX2999" s="1"/>
      <c r="EY2999" s="1"/>
      <c r="EZ2999" s="1"/>
      <c r="FA2999" s="1"/>
      <c r="FB2999" s="1"/>
      <c r="FC2999" s="1"/>
      <c r="FD2999" s="1"/>
      <c r="FE2999" s="1"/>
      <c r="FF2999" s="1"/>
      <c r="FG2999" s="1"/>
      <c r="FH2999" s="1"/>
      <c r="FI2999" s="1"/>
      <c r="FJ2999" s="1"/>
      <c r="FK2999" s="1"/>
      <c r="FL2999" s="1"/>
      <c r="FM2999" s="1"/>
      <c r="FN2999" s="1"/>
      <c r="FO2999" s="1"/>
      <c r="FP2999" s="1"/>
      <c r="FQ2999" s="1"/>
      <c r="FR2999" s="1"/>
      <c r="FS2999" s="1"/>
      <c r="FT2999" s="1"/>
      <c r="FU2999" s="1"/>
      <c r="FV2999" s="1"/>
      <c r="FW2999" s="1"/>
      <c r="FX2999" s="1"/>
      <c r="FY2999" s="1"/>
      <c r="FZ2999" s="1"/>
      <c r="GA2999" s="1"/>
      <c r="GB2999" s="1"/>
      <c r="GC2999" s="1"/>
      <c r="GD2999" s="1"/>
      <c r="GE2999" s="1"/>
      <c r="GF2999" s="1"/>
      <c r="GG2999" s="1"/>
      <c r="GH2999" s="1"/>
      <c r="GI2999" s="1"/>
      <c r="GJ2999" s="1"/>
      <c r="GK2999"/>
      <c r="GL2999"/>
      <c r="GM2999"/>
      <c r="GN2999"/>
      <c r="GO2999"/>
      <c r="GP2999"/>
      <c r="GQ2999"/>
      <c r="GR2999"/>
      <c r="GS2999"/>
      <c r="GT2999"/>
      <c r="GU2999"/>
      <c r="GV2999"/>
      <c r="GW2999"/>
      <c r="GX2999"/>
      <c r="GY2999"/>
      <c r="GZ2999"/>
      <c r="HA2999"/>
      <c r="HB2999"/>
      <c r="HC2999"/>
      <c r="HD2999"/>
      <c r="HE2999"/>
    </row>
    <row r="3000" spans="6:213" s="19" customFormat="1" x14ac:dyDescent="0.25">
      <c r="F3000" s="20"/>
      <c r="G3000" s="20"/>
      <c r="H3000" s="20"/>
      <c r="I3000" s="20"/>
      <c r="J3000" s="21"/>
      <c r="K3000" s="21"/>
      <c r="L3000" s="20"/>
      <c r="M3000" s="20"/>
      <c r="N3000" s="22"/>
      <c r="O3000" s="22"/>
      <c r="P3000" s="22"/>
      <c r="Q3000" s="22"/>
      <c r="U3000" s="20"/>
      <c r="V3000" s="20"/>
      <c r="W3000" s="20"/>
      <c r="X3000" s="27"/>
      <c r="Y3000" s="253"/>
      <c r="Z3000" s="30"/>
      <c r="AA3000" s="30"/>
      <c r="AB3000" s="31"/>
      <c r="AC3000" s="31"/>
      <c r="AD3000" s="31"/>
      <c r="AE3000" s="31"/>
      <c r="AF3000" s="31"/>
      <c r="AG3000" s="241"/>
      <c r="AH3000" s="31"/>
      <c r="AI3000" s="31"/>
      <c r="AJ3000" s="31"/>
      <c r="AK3000" s="31"/>
      <c r="AL3000" s="120"/>
      <c r="AM3000" s="25"/>
      <c r="AN3000" s="25"/>
      <c r="AO3000" s="25"/>
      <c r="AP3000" s="25"/>
      <c r="AQ3000"/>
      <c r="AR3000" s="25"/>
      <c r="AS3000" s="31"/>
      <c r="AT3000" s="25"/>
      <c r="AU3000" s="25"/>
      <c r="AV3000" s="31"/>
      <c r="BC3000" s="1"/>
      <c r="BD3000"/>
      <c r="BE3000"/>
      <c r="BF3000" s="1"/>
      <c r="BG3000"/>
      <c r="BH3000"/>
      <c r="BI3000"/>
      <c r="BJ3000" s="1"/>
      <c r="BK3000" s="1"/>
      <c r="BL3000"/>
      <c r="BM3000" s="1"/>
      <c r="BN3000" s="1"/>
      <c r="BO3000" s="1"/>
      <c r="BP3000" s="1"/>
      <c r="BQ3000" s="1"/>
      <c r="BR3000" s="1"/>
      <c r="BS3000" s="1"/>
      <c r="BT3000" s="22"/>
      <c r="BU3000" s="1"/>
      <c r="BV3000" s="1"/>
      <c r="BW3000" s="1"/>
      <c r="BX3000" s="1"/>
      <c r="BY3000" s="1"/>
      <c r="BZ3000" s="1"/>
      <c r="CA3000" s="1"/>
      <c r="CB3000" s="1"/>
      <c r="CC3000" s="1"/>
      <c r="CD3000" s="1"/>
      <c r="CE3000" s="1"/>
      <c r="CF3000" s="1"/>
      <c r="CG3000" s="1"/>
      <c r="CH3000" s="1"/>
      <c r="CI3000" s="1"/>
      <c r="CJ3000" s="1"/>
      <c r="CK3000" s="1"/>
      <c r="CL3000" s="1"/>
      <c r="CM3000" s="1"/>
      <c r="CN3000" s="1"/>
      <c r="CO3000" s="1"/>
      <c r="CP3000" s="1"/>
      <c r="CQ3000" s="1"/>
      <c r="CR3000" s="1"/>
      <c r="CS3000" s="1"/>
      <c r="CT3000" s="1"/>
      <c r="CU3000" s="1"/>
      <c r="CV3000" s="1"/>
      <c r="CW3000" s="1"/>
      <c r="CX3000" s="1"/>
      <c r="CY3000" s="1"/>
      <c r="CZ3000" s="1"/>
      <c r="DA3000" s="1"/>
      <c r="DB3000" s="1"/>
      <c r="DC3000" s="1"/>
      <c r="DD3000" s="1"/>
      <c r="DE3000" s="1"/>
      <c r="DF3000" s="1"/>
      <c r="DG3000" s="1"/>
      <c r="DH3000" s="1"/>
      <c r="DI3000" s="1"/>
      <c r="DJ3000" s="1"/>
      <c r="DK3000" s="1"/>
      <c r="DL3000" s="1"/>
      <c r="DM3000" s="1"/>
      <c r="DN3000" s="1"/>
      <c r="DO3000" s="1"/>
      <c r="DP3000" s="1"/>
      <c r="DQ3000" s="1"/>
      <c r="DR3000" s="1"/>
      <c r="DS3000" s="1"/>
      <c r="DT3000" s="1"/>
      <c r="DU3000" s="1"/>
      <c r="DV3000" s="1"/>
      <c r="DW3000" s="1"/>
      <c r="DX3000" s="1"/>
      <c r="DY3000" s="1"/>
      <c r="DZ3000" s="1"/>
      <c r="EA3000" s="1"/>
      <c r="EB3000" s="1"/>
      <c r="EC3000" s="1"/>
      <c r="ED3000" s="1"/>
      <c r="EE3000" s="1"/>
      <c r="EF3000" s="1"/>
      <c r="EG3000" s="1"/>
      <c r="EH3000" s="1"/>
      <c r="EI3000" s="1"/>
      <c r="EJ3000" s="1"/>
      <c r="EK3000" s="1"/>
      <c r="EL3000" s="1"/>
      <c r="EM3000" s="1"/>
      <c r="EN3000" s="1"/>
      <c r="EO3000" s="1"/>
      <c r="EP3000" s="1"/>
      <c r="EQ3000" s="1"/>
      <c r="ER3000" s="1"/>
      <c r="ES3000" s="1"/>
      <c r="ET3000" s="1"/>
      <c r="EU3000" s="1"/>
      <c r="EV3000" s="1"/>
      <c r="EW3000" s="1"/>
      <c r="EX3000" s="1"/>
      <c r="EY3000" s="1"/>
      <c r="EZ3000" s="1"/>
      <c r="FA3000" s="1"/>
      <c r="FB3000" s="1"/>
      <c r="FC3000" s="1"/>
      <c r="FD3000" s="1"/>
      <c r="FE3000" s="1"/>
      <c r="FF3000" s="1"/>
      <c r="FG3000" s="1"/>
      <c r="FH3000" s="1"/>
      <c r="FI3000" s="1"/>
      <c r="FJ3000" s="1"/>
      <c r="FK3000" s="1"/>
      <c r="FL3000" s="1"/>
      <c r="FM3000" s="1"/>
      <c r="FN3000" s="1"/>
      <c r="FO3000" s="1"/>
      <c r="FP3000" s="1"/>
      <c r="FQ3000" s="1"/>
      <c r="FR3000" s="1"/>
      <c r="FS3000" s="1"/>
      <c r="FT3000" s="1"/>
      <c r="FU3000" s="1"/>
      <c r="FV3000" s="1"/>
      <c r="FW3000" s="1"/>
      <c r="FX3000" s="1"/>
      <c r="FY3000" s="1"/>
      <c r="FZ3000" s="1"/>
      <c r="GA3000" s="1"/>
      <c r="GB3000" s="1"/>
      <c r="GC3000" s="1"/>
      <c r="GD3000" s="1"/>
      <c r="GE3000" s="1"/>
      <c r="GF3000" s="1"/>
      <c r="GG3000" s="1"/>
      <c r="GH3000" s="1"/>
      <c r="GI3000" s="1"/>
      <c r="GJ3000" s="1"/>
      <c r="GK3000"/>
      <c r="GL3000"/>
      <c r="GM3000"/>
      <c r="GN3000"/>
      <c r="GO3000"/>
      <c r="GP3000"/>
      <c r="GQ3000"/>
      <c r="GR3000"/>
      <c r="GS3000"/>
      <c r="GT3000"/>
      <c r="GU3000"/>
      <c r="GV3000"/>
      <c r="GW3000"/>
      <c r="GX3000"/>
      <c r="GY3000"/>
      <c r="GZ3000"/>
      <c r="HA3000"/>
      <c r="HB3000"/>
      <c r="HC3000"/>
      <c r="HD3000"/>
      <c r="HE3000"/>
    </row>
    <row r="3001" spans="6:213" s="19" customFormat="1" x14ac:dyDescent="0.25">
      <c r="F3001" s="20"/>
      <c r="G3001" s="20"/>
      <c r="H3001" s="20"/>
      <c r="I3001" s="20"/>
      <c r="J3001" s="21"/>
      <c r="K3001" s="21"/>
      <c r="L3001" s="20"/>
      <c r="M3001" s="20"/>
      <c r="N3001" s="22"/>
      <c r="O3001" s="22"/>
      <c r="P3001" s="22"/>
      <c r="Q3001" s="22"/>
      <c r="U3001" s="20"/>
      <c r="V3001" s="20"/>
      <c r="W3001" s="20"/>
      <c r="X3001" s="27"/>
      <c r="Y3001" s="253"/>
      <c r="Z3001" s="30"/>
      <c r="AA3001" s="30"/>
      <c r="AB3001" s="31"/>
      <c r="AC3001" s="31"/>
      <c r="AD3001" s="31"/>
      <c r="AE3001" s="31"/>
      <c r="AF3001" s="31"/>
      <c r="AG3001" s="241"/>
      <c r="AH3001" s="31"/>
      <c r="AI3001" s="31"/>
      <c r="AJ3001" s="31"/>
      <c r="AK3001" s="31"/>
      <c r="AL3001" s="120"/>
      <c r="AM3001" s="25"/>
      <c r="AN3001" s="25"/>
      <c r="AO3001" s="25"/>
      <c r="AP3001" s="25"/>
      <c r="AQ3001"/>
      <c r="AR3001" s="25"/>
      <c r="AS3001" s="31"/>
      <c r="AT3001" s="25"/>
      <c r="AU3001" s="25"/>
      <c r="AV3001" s="31"/>
      <c r="BC3001" s="1"/>
      <c r="BD3001"/>
      <c r="BE3001"/>
      <c r="BF3001" s="1"/>
      <c r="BG3001"/>
      <c r="BH3001"/>
      <c r="BI3001"/>
      <c r="BJ3001" s="1"/>
      <c r="BK3001" s="1"/>
      <c r="BL3001"/>
      <c r="BM3001" s="1"/>
      <c r="BN3001" s="1"/>
      <c r="BO3001" s="1"/>
      <c r="BP3001" s="1"/>
      <c r="BQ3001" s="1"/>
      <c r="BR3001" s="1"/>
      <c r="BS3001" s="1"/>
      <c r="BT3001" s="22"/>
      <c r="BU3001" s="1"/>
      <c r="BV3001" s="1"/>
      <c r="BW3001" s="1"/>
      <c r="BX3001" s="1"/>
      <c r="BY3001" s="1"/>
      <c r="BZ3001" s="1"/>
      <c r="CA3001" s="1"/>
      <c r="CB3001" s="1"/>
      <c r="CC3001" s="1"/>
      <c r="CD3001" s="1"/>
      <c r="CE3001" s="1"/>
      <c r="CF3001" s="1"/>
      <c r="CG3001" s="1"/>
      <c r="CH3001" s="1"/>
      <c r="CI3001" s="1"/>
      <c r="CJ3001" s="1"/>
      <c r="CK3001" s="1"/>
      <c r="CL3001" s="1"/>
      <c r="CM3001" s="1"/>
      <c r="CN3001" s="1"/>
      <c r="CO3001" s="1"/>
      <c r="CP3001" s="1"/>
      <c r="CQ3001" s="1"/>
      <c r="CR3001" s="1"/>
      <c r="CS3001" s="1"/>
      <c r="CT3001" s="1"/>
      <c r="CU3001" s="1"/>
      <c r="CV3001" s="1"/>
      <c r="CW3001" s="1"/>
      <c r="CX3001" s="1"/>
      <c r="CY3001" s="1"/>
      <c r="CZ3001" s="1"/>
      <c r="DA3001" s="1"/>
      <c r="DB3001" s="1"/>
      <c r="DC3001" s="1"/>
      <c r="DD3001" s="1"/>
      <c r="DE3001" s="1"/>
      <c r="DF3001" s="1"/>
      <c r="DG3001" s="1"/>
      <c r="DH3001" s="1"/>
      <c r="DI3001" s="1"/>
      <c r="DJ3001" s="1"/>
      <c r="DK3001" s="1"/>
      <c r="DL3001" s="1"/>
      <c r="DM3001" s="1"/>
      <c r="DN3001" s="1"/>
      <c r="DO3001" s="1"/>
      <c r="DP3001" s="1"/>
      <c r="DQ3001" s="1"/>
      <c r="DR3001" s="1"/>
      <c r="DS3001" s="1"/>
      <c r="DT3001" s="1"/>
      <c r="DU3001" s="1"/>
      <c r="DV3001" s="1"/>
      <c r="DW3001" s="1"/>
      <c r="DX3001" s="1"/>
      <c r="DY3001" s="1"/>
      <c r="DZ3001" s="1"/>
      <c r="EA3001" s="1"/>
      <c r="EB3001" s="1"/>
      <c r="EC3001" s="1"/>
      <c r="ED3001" s="1"/>
      <c r="EE3001" s="1"/>
      <c r="EF3001" s="1"/>
      <c r="EG3001" s="1"/>
      <c r="EH3001" s="1"/>
      <c r="EI3001" s="1"/>
      <c r="EJ3001" s="1"/>
      <c r="EK3001" s="1"/>
      <c r="EL3001" s="1"/>
      <c r="EM3001" s="1"/>
      <c r="EN3001" s="1"/>
      <c r="EO3001" s="1"/>
      <c r="EP3001" s="1"/>
      <c r="EQ3001" s="1"/>
      <c r="ER3001" s="1"/>
      <c r="ES3001" s="1"/>
      <c r="ET3001" s="1"/>
      <c r="EU3001" s="1"/>
      <c r="EV3001" s="1"/>
      <c r="EW3001" s="1"/>
      <c r="EX3001" s="1"/>
      <c r="EY3001" s="1"/>
      <c r="EZ3001" s="1"/>
      <c r="FA3001" s="1"/>
      <c r="FB3001" s="1"/>
      <c r="FC3001" s="1"/>
      <c r="FD3001" s="1"/>
      <c r="FE3001" s="1"/>
      <c r="FF3001" s="1"/>
      <c r="FG3001" s="1"/>
      <c r="FH3001" s="1"/>
      <c r="FI3001" s="1"/>
      <c r="FJ3001" s="1"/>
      <c r="FK3001" s="1"/>
      <c r="FL3001" s="1"/>
      <c r="FM3001" s="1"/>
      <c r="FN3001" s="1"/>
      <c r="FO3001" s="1"/>
      <c r="FP3001" s="1"/>
      <c r="FQ3001" s="1"/>
      <c r="FR3001" s="1"/>
      <c r="FS3001" s="1"/>
      <c r="FT3001" s="1"/>
      <c r="FU3001" s="1"/>
      <c r="FV3001" s="1"/>
      <c r="FW3001" s="1"/>
      <c r="FX3001" s="1"/>
      <c r="FY3001" s="1"/>
      <c r="FZ3001" s="1"/>
      <c r="GA3001" s="1"/>
      <c r="GB3001" s="1"/>
      <c r="GC3001" s="1"/>
      <c r="GD3001" s="1"/>
      <c r="GE3001" s="1"/>
      <c r="GF3001" s="1"/>
      <c r="GG3001" s="1"/>
      <c r="GH3001" s="1"/>
      <c r="GI3001" s="1"/>
      <c r="GJ3001" s="1"/>
      <c r="GK3001"/>
      <c r="GL3001"/>
      <c r="GM3001"/>
      <c r="GN3001"/>
      <c r="GO3001"/>
      <c r="GP3001"/>
      <c r="GQ3001"/>
      <c r="GR3001"/>
      <c r="GS3001"/>
      <c r="GT3001"/>
      <c r="GU3001"/>
      <c r="GV3001"/>
      <c r="GW3001"/>
      <c r="GX3001"/>
      <c r="GY3001"/>
      <c r="GZ3001"/>
      <c r="HA3001"/>
      <c r="HB3001"/>
      <c r="HC3001"/>
      <c r="HD3001"/>
      <c r="HE3001"/>
    </row>
    <row r="3002" spans="6:213" s="19" customFormat="1" x14ac:dyDescent="0.25">
      <c r="F3002" s="20"/>
      <c r="G3002" s="20"/>
      <c r="H3002" s="20"/>
      <c r="I3002" s="20"/>
      <c r="J3002" s="21"/>
      <c r="K3002" s="21"/>
      <c r="L3002" s="20"/>
      <c r="M3002" s="20"/>
      <c r="N3002" s="22"/>
      <c r="O3002" s="22"/>
      <c r="P3002" s="22"/>
      <c r="Q3002" s="22"/>
      <c r="U3002" s="20"/>
      <c r="V3002" s="20"/>
      <c r="W3002" s="20"/>
      <c r="X3002" s="27"/>
      <c r="Y3002" s="253"/>
      <c r="Z3002" s="30"/>
      <c r="AA3002" s="30"/>
      <c r="AB3002" s="31"/>
      <c r="AC3002" s="31"/>
      <c r="AD3002" s="31"/>
      <c r="AE3002" s="31"/>
      <c r="AF3002" s="31"/>
      <c r="AG3002" s="241"/>
      <c r="AH3002" s="31"/>
      <c r="AI3002" s="31"/>
      <c r="AJ3002" s="31"/>
      <c r="AK3002" s="31"/>
      <c r="AL3002" s="120"/>
      <c r="AM3002" s="25"/>
      <c r="AN3002" s="25"/>
      <c r="AO3002" s="25"/>
      <c r="AP3002" s="25"/>
      <c r="AQ3002"/>
      <c r="AR3002" s="25"/>
      <c r="AS3002" s="31"/>
      <c r="AT3002" s="25"/>
      <c r="AU3002" s="25"/>
      <c r="AV3002" s="31"/>
      <c r="BC3002" s="1"/>
      <c r="BD3002"/>
      <c r="BE3002"/>
      <c r="BF3002" s="1"/>
      <c r="BG3002"/>
      <c r="BH3002"/>
      <c r="BI3002"/>
      <c r="BJ3002" s="1"/>
      <c r="BK3002" s="1"/>
      <c r="BL3002"/>
      <c r="BM3002" s="1"/>
      <c r="BN3002" s="1"/>
      <c r="BO3002" s="1"/>
      <c r="BP3002" s="1"/>
      <c r="BQ3002" s="1"/>
      <c r="BR3002" s="1"/>
      <c r="BS3002" s="1"/>
      <c r="BT3002" s="22"/>
      <c r="BU3002" s="1"/>
      <c r="BV3002" s="1"/>
      <c r="BW3002" s="1"/>
      <c r="BX3002" s="1"/>
      <c r="BY3002" s="1"/>
      <c r="BZ3002" s="1"/>
      <c r="CA3002" s="1"/>
      <c r="CB3002" s="1"/>
      <c r="CC3002" s="1"/>
      <c r="CD3002" s="1"/>
      <c r="CE3002" s="1"/>
      <c r="CF3002" s="1"/>
      <c r="CG3002" s="1"/>
      <c r="CH3002" s="1"/>
      <c r="CI3002" s="1"/>
      <c r="CJ3002" s="1"/>
      <c r="CK3002" s="1"/>
      <c r="CL3002" s="1"/>
      <c r="CM3002" s="1"/>
      <c r="CN3002" s="1"/>
      <c r="CO3002" s="1"/>
      <c r="CP3002" s="1"/>
      <c r="CQ3002" s="1"/>
      <c r="CR3002" s="1"/>
      <c r="CS3002" s="1"/>
      <c r="CT3002" s="1"/>
      <c r="CU3002" s="1"/>
      <c r="CV3002" s="1"/>
      <c r="CW3002" s="1"/>
      <c r="CX3002" s="1"/>
      <c r="CY3002" s="1"/>
      <c r="CZ3002" s="1"/>
      <c r="DA3002" s="1"/>
      <c r="DB3002" s="1"/>
      <c r="DC3002" s="1"/>
      <c r="DD3002" s="1"/>
      <c r="DE3002" s="1"/>
      <c r="DF3002" s="1"/>
      <c r="DG3002" s="1"/>
      <c r="DH3002" s="1"/>
      <c r="DI3002" s="1"/>
      <c r="DJ3002" s="1"/>
      <c r="DK3002" s="1"/>
      <c r="DL3002" s="1"/>
      <c r="DM3002" s="1"/>
      <c r="DN3002" s="1"/>
      <c r="DO3002" s="1"/>
      <c r="DP3002" s="1"/>
      <c r="DQ3002" s="1"/>
      <c r="DR3002" s="1"/>
      <c r="DS3002" s="1"/>
      <c r="DT3002" s="1"/>
      <c r="DU3002" s="1"/>
      <c r="DV3002" s="1"/>
      <c r="DW3002" s="1"/>
      <c r="DX3002" s="1"/>
      <c r="DY3002" s="1"/>
      <c r="DZ3002" s="1"/>
      <c r="EA3002" s="1"/>
      <c r="EB3002" s="1"/>
      <c r="EC3002" s="1"/>
      <c r="ED3002" s="1"/>
      <c r="EE3002" s="1"/>
      <c r="EF3002" s="1"/>
      <c r="EG3002" s="1"/>
      <c r="EH3002" s="1"/>
      <c r="EI3002" s="1"/>
      <c r="EJ3002" s="1"/>
      <c r="EK3002" s="1"/>
      <c r="EL3002" s="1"/>
      <c r="EM3002" s="1"/>
      <c r="EN3002" s="1"/>
      <c r="EO3002" s="1"/>
      <c r="EP3002" s="1"/>
      <c r="EQ3002" s="1"/>
      <c r="ER3002" s="1"/>
      <c r="ES3002" s="1"/>
      <c r="ET3002" s="1"/>
      <c r="EU3002" s="1"/>
      <c r="EV3002" s="1"/>
      <c r="EW3002" s="1"/>
      <c r="EX3002" s="1"/>
      <c r="EY3002" s="1"/>
      <c r="EZ3002" s="1"/>
      <c r="FA3002" s="1"/>
      <c r="FB3002" s="1"/>
      <c r="FC3002" s="1"/>
      <c r="FD3002" s="1"/>
      <c r="FE3002" s="1"/>
      <c r="FF3002" s="1"/>
      <c r="FG3002" s="1"/>
      <c r="FH3002" s="1"/>
      <c r="FI3002" s="1"/>
      <c r="FJ3002" s="1"/>
      <c r="FK3002" s="1"/>
      <c r="FL3002" s="1"/>
      <c r="FM3002" s="1"/>
      <c r="FN3002" s="1"/>
      <c r="FO3002" s="1"/>
      <c r="FP3002" s="1"/>
      <c r="FQ3002" s="1"/>
      <c r="FR3002" s="1"/>
      <c r="FS3002" s="1"/>
      <c r="FT3002" s="1"/>
      <c r="FU3002" s="1"/>
      <c r="FV3002" s="1"/>
      <c r="FW3002" s="1"/>
      <c r="FX3002" s="1"/>
      <c r="FY3002" s="1"/>
      <c r="FZ3002" s="1"/>
      <c r="GA3002" s="1"/>
      <c r="GB3002" s="1"/>
      <c r="GC3002" s="1"/>
      <c r="GD3002" s="1"/>
      <c r="GE3002" s="1"/>
      <c r="GF3002" s="1"/>
      <c r="GG3002" s="1"/>
      <c r="GH3002" s="1"/>
      <c r="GI3002" s="1"/>
      <c r="GJ3002" s="1"/>
      <c r="GK3002"/>
      <c r="GL3002"/>
      <c r="GM3002"/>
      <c r="GN3002"/>
      <c r="GO3002"/>
      <c r="GP3002"/>
      <c r="GQ3002"/>
      <c r="GR3002"/>
      <c r="GS3002"/>
      <c r="GT3002"/>
      <c r="GU3002"/>
      <c r="GV3002"/>
      <c r="GW3002"/>
      <c r="GX3002"/>
      <c r="GY3002"/>
      <c r="GZ3002"/>
      <c r="HA3002"/>
      <c r="HB3002"/>
      <c r="HC3002"/>
      <c r="HD3002"/>
      <c r="HE3002"/>
    </row>
    <row r="3003" spans="6:213" s="19" customFormat="1" x14ac:dyDescent="0.25">
      <c r="F3003" s="20"/>
      <c r="G3003" s="20"/>
      <c r="H3003" s="20"/>
      <c r="I3003" s="20"/>
      <c r="J3003" s="21"/>
      <c r="K3003" s="21"/>
      <c r="L3003" s="20"/>
      <c r="M3003" s="20"/>
      <c r="N3003" s="22"/>
      <c r="O3003" s="22"/>
      <c r="P3003" s="22"/>
      <c r="Q3003" s="22"/>
      <c r="U3003" s="20"/>
      <c r="V3003" s="20"/>
      <c r="W3003" s="20"/>
      <c r="X3003" s="27"/>
      <c r="Y3003" s="253"/>
      <c r="Z3003" s="30"/>
      <c r="AA3003" s="30"/>
      <c r="AB3003" s="31"/>
      <c r="AC3003" s="31"/>
      <c r="AD3003" s="31"/>
      <c r="AE3003" s="31"/>
      <c r="AF3003" s="31"/>
      <c r="AG3003" s="241"/>
      <c r="AH3003" s="31"/>
      <c r="AI3003" s="31"/>
      <c r="AJ3003" s="31"/>
      <c r="AK3003" s="31"/>
      <c r="AL3003" s="120"/>
      <c r="AM3003" s="25"/>
      <c r="AN3003" s="25"/>
      <c r="AO3003" s="25"/>
      <c r="AP3003" s="25"/>
      <c r="AQ3003"/>
      <c r="AR3003" s="25"/>
      <c r="AS3003" s="31"/>
      <c r="AT3003" s="25"/>
      <c r="AU3003" s="25"/>
      <c r="AV3003" s="31"/>
      <c r="BC3003" s="1"/>
      <c r="BD3003"/>
      <c r="BE3003"/>
      <c r="BF3003" s="1"/>
      <c r="BG3003"/>
      <c r="BH3003"/>
      <c r="BI3003"/>
      <c r="BJ3003" s="1"/>
      <c r="BK3003" s="1"/>
      <c r="BL3003"/>
      <c r="BM3003" s="1"/>
      <c r="BN3003" s="1"/>
      <c r="BO3003" s="1"/>
      <c r="BP3003" s="1"/>
      <c r="BQ3003" s="1"/>
      <c r="BR3003" s="1"/>
      <c r="BS3003" s="1"/>
      <c r="BT3003" s="22"/>
      <c r="BU3003" s="1"/>
      <c r="BV3003" s="1"/>
      <c r="BW3003" s="1"/>
      <c r="BX3003" s="1"/>
      <c r="BY3003" s="1"/>
      <c r="BZ3003" s="1"/>
      <c r="CA3003" s="1"/>
      <c r="CB3003" s="1"/>
      <c r="CC3003" s="1"/>
      <c r="CD3003" s="1"/>
      <c r="CE3003" s="1"/>
      <c r="CF3003" s="1"/>
      <c r="CG3003" s="1"/>
      <c r="CH3003" s="1"/>
      <c r="CI3003" s="1"/>
      <c r="CJ3003" s="1"/>
      <c r="CK3003" s="1"/>
      <c r="CL3003" s="1"/>
      <c r="CM3003" s="1"/>
      <c r="CN3003" s="1"/>
      <c r="CO3003" s="1"/>
      <c r="CP3003" s="1"/>
      <c r="CQ3003" s="1"/>
      <c r="CR3003" s="1"/>
      <c r="CS3003" s="1"/>
      <c r="CT3003" s="1"/>
      <c r="CU3003" s="1"/>
      <c r="CV3003" s="1"/>
      <c r="CW3003" s="1"/>
      <c r="CX3003" s="1"/>
      <c r="CY3003" s="1"/>
      <c r="CZ3003" s="1"/>
      <c r="DA3003" s="1"/>
      <c r="DB3003" s="1"/>
      <c r="DC3003" s="1"/>
      <c r="DD3003" s="1"/>
      <c r="DE3003" s="1"/>
      <c r="DF3003" s="1"/>
      <c r="DG3003" s="1"/>
      <c r="DH3003" s="1"/>
      <c r="DI3003" s="1"/>
      <c r="DJ3003" s="1"/>
      <c r="DK3003" s="1"/>
      <c r="DL3003" s="1"/>
      <c r="DM3003" s="1"/>
      <c r="DN3003" s="1"/>
      <c r="DO3003" s="1"/>
      <c r="DP3003" s="1"/>
      <c r="DQ3003" s="1"/>
      <c r="DR3003" s="1"/>
      <c r="DS3003" s="1"/>
      <c r="DT3003" s="1"/>
      <c r="DU3003" s="1"/>
      <c r="DV3003" s="1"/>
      <c r="DW3003" s="1"/>
      <c r="DX3003" s="1"/>
      <c r="DY3003" s="1"/>
      <c r="DZ3003" s="1"/>
      <c r="EA3003" s="1"/>
      <c r="EB3003" s="1"/>
      <c r="EC3003" s="1"/>
      <c r="ED3003" s="1"/>
      <c r="EE3003" s="1"/>
      <c r="EF3003" s="1"/>
      <c r="EG3003" s="1"/>
      <c r="EH3003" s="1"/>
      <c r="EI3003" s="1"/>
      <c r="EJ3003" s="1"/>
      <c r="EK3003" s="1"/>
      <c r="EL3003" s="1"/>
      <c r="EM3003" s="1"/>
      <c r="EN3003" s="1"/>
      <c r="EO3003" s="1"/>
      <c r="EP3003" s="1"/>
      <c r="EQ3003" s="1"/>
      <c r="ER3003" s="1"/>
      <c r="ES3003" s="1"/>
      <c r="ET3003" s="1"/>
      <c r="EU3003" s="1"/>
      <c r="EV3003" s="1"/>
      <c r="EW3003" s="1"/>
      <c r="EX3003" s="1"/>
      <c r="EY3003" s="1"/>
      <c r="EZ3003" s="1"/>
      <c r="FA3003" s="1"/>
      <c r="FB3003" s="1"/>
      <c r="FC3003" s="1"/>
      <c r="FD3003" s="1"/>
      <c r="FE3003" s="1"/>
      <c r="FF3003" s="1"/>
      <c r="FG3003" s="1"/>
      <c r="FH3003" s="1"/>
      <c r="FI3003" s="1"/>
      <c r="FJ3003" s="1"/>
      <c r="FK3003" s="1"/>
      <c r="FL3003" s="1"/>
      <c r="FM3003" s="1"/>
      <c r="FN3003" s="1"/>
      <c r="FO3003" s="1"/>
      <c r="FP3003" s="1"/>
      <c r="FQ3003" s="1"/>
      <c r="FR3003" s="1"/>
      <c r="FS3003" s="1"/>
      <c r="FT3003" s="1"/>
      <c r="FU3003" s="1"/>
      <c r="FV3003" s="1"/>
      <c r="FW3003" s="1"/>
      <c r="FX3003" s="1"/>
      <c r="FY3003" s="1"/>
      <c r="FZ3003" s="1"/>
      <c r="GA3003" s="1"/>
      <c r="GB3003" s="1"/>
      <c r="GC3003" s="1"/>
      <c r="GD3003" s="1"/>
      <c r="GE3003" s="1"/>
      <c r="GF3003" s="1"/>
      <c r="GG3003" s="1"/>
      <c r="GH3003" s="1"/>
      <c r="GI3003" s="1"/>
      <c r="GJ3003" s="1"/>
      <c r="GK3003"/>
      <c r="GL3003"/>
      <c r="GM3003"/>
      <c r="GN3003"/>
      <c r="GO3003"/>
      <c r="GP3003"/>
      <c r="GQ3003"/>
      <c r="GR3003"/>
      <c r="GS3003"/>
      <c r="GT3003"/>
      <c r="GU3003"/>
      <c r="GV3003"/>
      <c r="GW3003"/>
      <c r="GX3003"/>
      <c r="GY3003"/>
      <c r="GZ3003"/>
      <c r="HA3003"/>
      <c r="HB3003"/>
      <c r="HC3003"/>
      <c r="HD3003"/>
      <c r="HE3003"/>
    </row>
    <row r="3004" spans="6:213" s="19" customFormat="1" x14ac:dyDescent="0.25">
      <c r="F3004" s="20"/>
      <c r="G3004" s="20"/>
      <c r="H3004" s="20"/>
      <c r="I3004" s="20"/>
      <c r="J3004" s="21"/>
      <c r="K3004" s="21"/>
      <c r="L3004" s="20"/>
      <c r="M3004" s="20"/>
      <c r="N3004" s="22"/>
      <c r="O3004" s="22"/>
      <c r="P3004" s="22"/>
      <c r="Q3004" s="22"/>
      <c r="U3004" s="20"/>
      <c r="V3004" s="20"/>
      <c r="W3004" s="20"/>
      <c r="X3004" s="27"/>
      <c r="Y3004" s="253"/>
      <c r="Z3004" s="30"/>
      <c r="AA3004" s="30"/>
      <c r="AB3004" s="31"/>
      <c r="AC3004" s="31"/>
      <c r="AD3004" s="31"/>
      <c r="AE3004" s="31"/>
      <c r="AF3004" s="31"/>
      <c r="AG3004" s="241"/>
      <c r="AH3004" s="31"/>
      <c r="AI3004" s="31"/>
      <c r="AJ3004" s="31"/>
      <c r="AK3004" s="31"/>
      <c r="AL3004" s="120"/>
      <c r="AM3004" s="25"/>
      <c r="AN3004" s="25"/>
      <c r="AO3004" s="25"/>
      <c r="AP3004" s="25"/>
      <c r="AQ3004" s="26"/>
      <c r="AR3004" s="25"/>
      <c r="AS3004" s="31"/>
      <c r="AT3004" s="25"/>
      <c r="AU3004" s="25"/>
      <c r="AV3004" s="31"/>
      <c r="BC3004" s="1"/>
      <c r="BD3004"/>
      <c r="BE3004"/>
      <c r="BF3004" s="1"/>
      <c r="BG3004"/>
      <c r="BH3004"/>
      <c r="BI3004"/>
      <c r="BJ3004" s="1"/>
      <c r="BK3004" s="1"/>
      <c r="BL3004"/>
      <c r="BM3004" s="1"/>
      <c r="BN3004" s="1"/>
      <c r="BO3004" s="1"/>
      <c r="BP3004" s="1"/>
      <c r="BQ3004" s="1"/>
      <c r="BR3004" s="1"/>
      <c r="BS3004" s="1"/>
      <c r="BT3004" s="22"/>
      <c r="BU3004" s="1"/>
      <c r="BV3004" s="1"/>
      <c r="BW3004" s="1"/>
      <c r="BX3004" s="1"/>
      <c r="BY3004" s="1"/>
      <c r="BZ3004" s="1"/>
      <c r="CA3004" s="1"/>
      <c r="CB3004" s="1"/>
      <c r="CC3004" s="1"/>
      <c r="CD3004" s="1"/>
      <c r="CE3004" s="1"/>
      <c r="CF3004" s="1"/>
      <c r="CG3004" s="1"/>
      <c r="CH3004" s="1"/>
      <c r="CI3004" s="1"/>
      <c r="CJ3004" s="1"/>
      <c r="CK3004" s="1"/>
      <c r="CL3004" s="1"/>
      <c r="CM3004" s="1"/>
      <c r="CN3004" s="1"/>
      <c r="CO3004" s="1"/>
      <c r="CP3004" s="1"/>
      <c r="CQ3004" s="1"/>
      <c r="CR3004" s="1"/>
      <c r="CS3004" s="1"/>
      <c r="CT3004" s="1"/>
      <c r="CU3004" s="1"/>
      <c r="CV3004" s="1"/>
      <c r="CW3004" s="1"/>
      <c r="CX3004" s="1"/>
      <c r="CY3004" s="1"/>
      <c r="CZ3004" s="1"/>
      <c r="DA3004" s="1"/>
      <c r="DB3004" s="1"/>
      <c r="DC3004" s="1"/>
      <c r="DD3004" s="1"/>
      <c r="DE3004" s="1"/>
      <c r="DF3004" s="1"/>
      <c r="DG3004" s="1"/>
      <c r="DH3004" s="1"/>
      <c r="DI3004" s="1"/>
      <c r="DJ3004" s="1"/>
      <c r="DK3004" s="1"/>
      <c r="DL3004" s="1"/>
      <c r="DM3004" s="1"/>
      <c r="DN3004" s="1"/>
      <c r="DO3004" s="1"/>
      <c r="DP3004" s="1"/>
      <c r="DQ3004" s="1"/>
      <c r="DR3004" s="1"/>
      <c r="DS3004" s="1"/>
      <c r="DT3004" s="1"/>
      <c r="DU3004" s="1"/>
      <c r="DV3004" s="1"/>
      <c r="DW3004" s="1"/>
      <c r="DX3004" s="1"/>
      <c r="DY3004" s="1"/>
      <c r="DZ3004" s="1"/>
      <c r="EA3004" s="1"/>
      <c r="EB3004" s="1"/>
      <c r="EC3004" s="1"/>
      <c r="ED3004" s="1"/>
      <c r="EE3004" s="1"/>
      <c r="EF3004" s="1"/>
      <c r="EG3004" s="1"/>
      <c r="EH3004" s="1"/>
      <c r="EI3004" s="1"/>
      <c r="EJ3004" s="1"/>
      <c r="EK3004" s="1"/>
      <c r="EL3004" s="1"/>
      <c r="EM3004" s="1"/>
      <c r="EN3004" s="1"/>
      <c r="EO3004" s="1"/>
      <c r="EP3004" s="1"/>
      <c r="EQ3004" s="1"/>
      <c r="ER3004" s="1"/>
      <c r="ES3004" s="1"/>
      <c r="ET3004" s="1"/>
      <c r="EU3004" s="1"/>
      <c r="EV3004" s="1"/>
      <c r="EW3004" s="1"/>
      <c r="EX3004" s="1"/>
      <c r="EY3004" s="1"/>
      <c r="EZ3004" s="1"/>
      <c r="FA3004" s="1"/>
      <c r="FB3004" s="1"/>
      <c r="FC3004" s="1"/>
      <c r="FD3004" s="1"/>
      <c r="FE3004" s="1"/>
      <c r="FF3004" s="1"/>
      <c r="FG3004" s="1"/>
      <c r="FH3004" s="1"/>
      <c r="FI3004" s="1"/>
      <c r="FJ3004" s="1"/>
      <c r="FK3004" s="1"/>
      <c r="FL3004" s="1"/>
      <c r="FM3004" s="1"/>
      <c r="FN3004" s="1"/>
      <c r="FO3004" s="1"/>
      <c r="FP3004" s="1"/>
      <c r="FQ3004" s="1"/>
      <c r="FR3004" s="1"/>
      <c r="FS3004" s="1"/>
      <c r="FT3004" s="1"/>
      <c r="FU3004" s="1"/>
      <c r="FV3004" s="1"/>
      <c r="FW3004" s="1"/>
      <c r="FX3004" s="1"/>
      <c r="FY3004" s="1"/>
      <c r="FZ3004" s="1"/>
      <c r="GA3004" s="1"/>
      <c r="GB3004" s="1"/>
      <c r="GC3004" s="1"/>
      <c r="GD3004" s="1"/>
      <c r="GE3004" s="1"/>
      <c r="GF3004" s="1"/>
      <c r="GG3004" s="1"/>
      <c r="GH3004" s="1"/>
      <c r="GI3004" s="1"/>
      <c r="GJ3004" s="1"/>
      <c r="GK3004"/>
      <c r="GL3004"/>
      <c r="GM3004"/>
      <c r="GN3004"/>
      <c r="GO3004"/>
      <c r="GP3004"/>
      <c r="GQ3004"/>
      <c r="GR3004"/>
      <c r="GS3004"/>
      <c r="GT3004"/>
      <c r="GU3004"/>
      <c r="GV3004"/>
      <c r="GW3004"/>
      <c r="GX3004"/>
      <c r="GY3004"/>
      <c r="GZ3004"/>
      <c r="HA3004"/>
      <c r="HB3004"/>
      <c r="HC3004"/>
      <c r="HD3004"/>
      <c r="HE3004"/>
    </row>
    <row r="3005" spans="6:213" s="19" customFormat="1" x14ac:dyDescent="0.25">
      <c r="F3005" s="20"/>
      <c r="G3005" s="20"/>
      <c r="H3005" s="20"/>
      <c r="I3005" s="20"/>
      <c r="J3005" s="21"/>
      <c r="K3005" s="21"/>
      <c r="L3005" s="20"/>
      <c r="M3005" s="20"/>
      <c r="N3005" s="22"/>
      <c r="O3005" s="22"/>
      <c r="P3005" s="22"/>
      <c r="Q3005" s="22"/>
      <c r="U3005" s="20"/>
      <c r="V3005" s="20"/>
      <c r="W3005" s="20"/>
      <c r="X3005" s="27"/>
      <c r="Y3005" s="253"/>
      <c r="Z3005" s="30"/>
      <c r="AA3005" s="30"/>
      <c r="AB3005" s="31"/>
      <c r="AC3005" s="31"/>
      <c r="AD3005" s="31"/>
      <c r="AE3005" s="31"/>
      <c r="AF3005" s="31"/>
      <c r="AG3005" s="241"/>
      <c r="AH3005" s="31"/>
      <c r="AI3005" s="31"/>
      <c r="AJ3005" s="31"/>
      <c r="AK3005" s="31"/>
      <c r="AL3005" s="120"/>
      <c r="AM3005" s="25"/>
      <c r="AN3005" s="25"/>
      <c r="AO3005" s="25"/>
      <c r="AP3005" s="25"/>
      <c r="AQ3005" s="26"/>
      <c r="AR3005" s="25"/>
      <c r="AS3005" s="31"/>
      <c r="AT3005" s="25"/>
      <c r="AU3005" s="25"/>
      <c r="AV3005" s="31"/>
      <c r="BC3005" s="1"/>
      <c r="BD3005"/>
      <c r="BE3005"/>
      <c r="BF3005" s="1"/>
      <c r="BG3005"/>
      <c r="BH3005"/>
      <c r="BI3005"/>
      <c r="BJ3005" s="1"/>
      <c r="BK3005" s="1"/>
      <c r="BL3005"/>
      <c r="BM3005" s="1"/>
      <c r="BN3005" s="1"/>
      <c r="BO3005" s="1"/>
      <c r="BP3005" s="1"/>
      <c r="BQ3005" s="1"/>
      <c r="BR3005" s="1"/>
      <c r="BS3005" s="1"/>
      <c r="BT3005" s="22"/>
      <c r="BU3005" s="1"/>
      <c r="BV3005" s="1"/>
      <c r="BW3005" s="1"/>
      <c r="BX3005" s="1"/>
      <c r="BY3005" s="1"/>
      <c r="BZ3005" s="1"/>
      <c r="CA3005" s="1"/>
      <c r="CB3005" s="1"/>
      <c r="CC3005" s="1"/>
      <c r="CD3005" s="1"/>
      <c r="CE3005" s="1"/>
      <c r="CF3005" s="1"/>
      <c r="CG3005" s="1"/>
      <c r="CH3005" s="1"/>
      <c r="CI3005" s="1"/>
      <c r="CJ3005" s="1"/>
      <c r="CK3005" s="1"/>
      <c r="CL3005" s="1"/>
      <c r="CM3005" s="1"/>
      <c r="CN3005" s="1"/>
      <c r="CO3005" s="1"/>
      <c r="CP3005" s="1"/>
      <c r="CQ3005" s="1"/>
      <c r="CR3005" s="1"/>
      <c r="CS3005" s="1"/>
      <c r="CT3005" s="1"/>
      <c r="CU3005" s="1"/>
      <c r="CV3005" s="1"/>
      <c r="CW3005" s="1"/>
      <c r="CX3005" s="1"/>
      <c r="CY3005" s="1"/>
      <c r="CZ3005" s="1"/>
      <c r="DA3005" s="1"/>
      <c r="DB3005" s="1"/>
      <c r="DC3005" s="1"/>
      <c r="DD3005" s="1"/>
      <c r="DE3005" s="1"/>
      <c r="DF3005" s="1"/>
      <c r="DG3005" s="1"/>
      <c r="DH3005" s="1"/>
      <c r="DI3005" s="1"/>
      <c r="DJ3005" s="1"/>
      <c r="DK3005" s="1"/>
      <c r="DL3005" s="1"/>
      <c r="DM3005" s="1"/>
      <c r="DN3005" s="1"/>
      <c r="DO3005" s="1"/>
      <c r="DP3005" s="1"/>
      <c r="DQ3005" s="1"/>
      <c r="DR3005" s="1"/>
      <c r="DS3005" s="1"/>
      <c r="DT3005" s="1"/>
      <c r="DU3005" s="1"/>
      <c r="DV3005" s="1"/>
      <c r="DW3005" s="1"/>
      <c r="DX3005" s="1"/>
      <c r="DY3005" s="1"/>
      <c r="DZ3005" s="1"/>
      <c r="EA3005" s="1"/>
      <c r="EB3005" s="1"/>
      <c r="EC3005" s="1"/>
      <c r="ED3005" s="1"/>
      <c r="EE3005" s="1"/>
      <c r="EF3005" s="1"/>
      <c r="EG3005" s="1"/>
      <c r="EH3005" s="1"/>
      <c r="EI3005" s="1"/>
      <c r="EJ3005" s="1"/>
      <c r="EK3005" s="1"/>
      <c r="EL3005" s="1"/>
      <c r="EM3005" s="1"/>
      <c r="EN3005" s="1"/>
      <c r="EO3005" s="1"/>
      <c r="EP3005" s="1"/>
      <c r="EQ3005" s="1"/>
      <c r="ER3005" s="1"/>
      <c r="ES3005" s="1"/>
      <c r="ET3005" s="1"/>
      <c r="EU3005" s="1"/>
      <c r="EV3005" s="1"/>
      <c r="EW3005" s="1"/>
      <c r="EX3005" s="1"/>
      <c r="EY3005" s="1"/>
      <c r="EZ3005" s="1"/>
      <c r="FA3005" s="1"/>
      <c r="FB3005" s="1"/>
      <c r="FC3005" s="1"/>
      <c r="FD3005" s="1"/>
      <c r="FE3005" s="1"/>
      <c r="FF3005" s="1"/>
      <c r="FG3005" s="1"/>
      <c r="FH3005" s="1"/>
      <c r="FI3005" s="1"/>
      <c r="FJ3005" s="1"/>
      <c r="FK3005" s="1"/>
      <c r="FL3005" s="1"/>
      <c r="FM3005" s="1"/>
      <c r="FN3005" s="1"/>
      <c r="FO3005" s="1"/>
      <c r="FP3005" s="1"/>
      <c r="FQ3005" s="1"/>
      <c r="FR3005" s="1"/>
      <c r="FS3005" s="1"/>
      <c r="FT3005" s="1"/>
      <c r="FU3005" s="1"/>
      <c r="FV3005" s="1"/>
      <c r="FW3005" s="1"/>
      <c r="FX3005" s="1"/>
      <c r="FY3005" s="1"/>
      <c r="FZ3005" s="1"/>
      <c r="GA3005" s="1"/>
      <c r="GB3005" s="1"/>
      <c r="GC3005" s="1"/>
      <c r="GD3005" s="1"/>
      <c r="GE3005" s="1"/>
      <c r="GF3005" s="1"/>
      <c r="GG3005" s="1"/>
      <c r="GH3005" s="1"/>
      <c r="GI3005" s="1"/>
      <c r="GJ3005" s="1"/>
      <c r="GK3005"/>
      <c r="GL3005"/>
      <c r="GM3005"/>
      <c r="GN3005"/>
      <c r="GO3005"/>
      <c r="GP3005"/>
      <c r="GQ3005"/>
      <c r="GR3005"/>
      <c r="GS3005"/>
      <c r="GT3005"/>
      <c r="GU3005"/>
      <c r="GV3005"/>
      <c r="GW3005"/>
      <c r="GX3005"/>
      <c r="GY3005"/>
      <c r="GZ3005"/>
      <c r="HA3005"/>
      <c r="HB3005"/>
      <c r="HC3005"/>
      <c r="HD3005"/>
      <c r="HE3005"/>
    </row>
    <row r="3006" spans="6:213" s="19" customFormat="1" x14ac:dyDescent="0.25">
      <c r="F3006" s="20"/>
      <c r="G3006" s="20"/>
      <c r="H3006" s="20"/>
      <c r="I3006" s="20"/>
      <c r="J3006" s="21"/>
      <c r="K3006" s="21"/>
      <c r="L3006" s="20"/>
      <c r="M3006" s="20"/>
      <c r="N3006" s="22"/>
      <c r="O3006" s="22"/>
      <c r="P3006" s="22"/>
      <c r="Q3006" s="22"/>
      <c r="U3006" s="20"/>
      <c r="V3006" s="20"/>
      <c r="W3006" s="20"/>
      <c r="X3006" s="27"/>
      <c r="Y3006" s="253"/>
      <c r="Z3006" s="30"/>
      <c r="AA3006" s="30"/>
      <c r="AB3006" s="31"/>
      <c r="AC3006" s="31"/>
      <c r="AD3006" s="31"/>
      <c r="AE3006" s="31"/>
      <c r="AF3006" s="31"/>
      <c r="AG3006" s="241"/>
      <c r="AH3006" s="31"/>
      <c r="AI3006" s="31"/>
      <c r="AJ3006" s="31"/>
      <c r="AK3006" s="31"/>
      <c r="AL3006" s="120"/>
      <c r="AM3006" s="25"/>
      <c r="AN3006" s="25"/>
      <c r="AO3006" s="25"/>
      <c r="AP3006" s="25"/>
      <c r="AQ3006" s="26"/>
      <c r="AR3006" s="25"/>
      <c r="AS3006" s="31"/>
      <c r="AT3006" s="25"/>
      <c r="AU3006" s="25"/>
      <c r="AV3006" s="31"/>
      <c r="BC3006" s="1"/>
      <c r="BD3006"/>
      <c r="BE3006"/>
      <c r="BF3006" s="1"/>
      <c r="BG3006"/>
      <c r="BH3006"/>
      <c r="BI3006"/>
      <c r="BJ3006" s="1"/>
      <c r="BK3006" s="1"/>
      <c r="BL3006"/>
      <c r="BM3006" s="1"/>
      <c r="BN3006" s="1"/>
      <c r="BO3006" s="1"/>
      <c r="BP3006" s="1"/>
      <c r="BQ3006" s="1"/>
      <c r="BR3006" s="1"/>
      <c r="BS3006" s="1"/>
      <c r="BT3006" s="22"/>
      <c r="BU3006" s="1"/>
      <c r="BV3006" s="1"/>
      <c r="BW3006" s="1"/>
      <c r="BX3006" s="1"/>
      <c r="BY3006" s="1"/>
      <c r="BZ3006" s="1"/>
      <c r="CA3006" s="1"/>
      <c r="CB3006" s="1"/>
      <c r="CC3006" s="1"/>
      <c r="CD3006" s="1"/>
      <c r="CE3006" s="1"/>
      <c r="CF3006" s="1"/>
      <c r="CG3006" s="1"/>
      <c r="CH3006" s="1"/>
      <c r="CI3006" s="1"/>
      <c r="CJ3006" s="1"/>
      <c r="CK3006" s="1"/>
      <c r="CL3006" s="1"/>
      <c r="CM3006" s="1"/>
      <c r="CN3006" s="1"/>
      <c r="CO3006" s="1"/>
      <c r="CP3006" s="1"/>
      <c r="CQ3006" s="1"/>
      <c r="CR3006" s="1"/>
      <c r="CS3006" s="1"/>
      <c r="CT3006" s="1"/>
      <c r="CU3006" s="1"/>
      <c r="CV3006" s="1"/>
      <c r="CW3006" s="1"/>
      <c r="CX3006" s="1"/>
      <c r="CY3006" s="1"/>
      <c r="CZ3006" s="1"/>
      <c r="DA3006" s="1"/>
      <c r="DB3006" s="1"/>
      <c r="DC3006" s="1"/>
      <c r="DD3006" s="1"/>
      <c r="DE3006" s="1"/>
      <c r="DF3006" s="1"/>
      <c r="DG3006" s="1"/>
      <c r="DH3006" s="1"/>
      <c r="DI3006" s="1"/>
      <c r="DJ3006" s="1"/>
      <c r="DK3006" s="1"/>
      <c r="DL3006" s="1"/>
      <c r="DM3006" s="1"/>
      <c r="DN3006" s="1"/>
      <c r="DO3006" s="1"/>
      <c r="DP3006" s="1"/>
      <c r="DQ3006" s="1"/>
      <c r="DR3006" s="1"/>
      <c r="DS3006" s="1"/>
      <c r="DT3006" s="1"/>
      <c r="DU3006" s="1"/>
      <c r="DV3006" s="1"/>
      <c r="DW3006" s="1"/>
      <c r="DX3006" s="1"/>
      <c r="DY3006" s="1"/>
      <c r="DZ3006" s="1"/>
      <c r="EA3006" s="1"/>
      <c r="EB3006" s="1"/>
      <c r="EC3006" s="1"/>
      <c r="ED3006" s="1"/>
      <c r="EE3006" s="1"/>
      <c r="EF3006" s="1"/>
      <c r="EG3006" s="1"/>
      <c r="EH3006" s="1"/>
      <c r="EI3006" s="1"/>
      <c r="EJ3006" s="1"/>
      <c r="EK3006" s="1"/>
      <c r="EL3006" s="1"/>
      <c r="EM3006" s="1"/>
      <c r="EN3006" s="1"/>
      <c r="EO3006" s="1"/>
      <c r="EP3006" s="1"/>
      <c r="EQ3006" s="1"/>
      <c r="ER3006" s="1"/>
      <c r="ES3006" s="1"/>
      <c r="ET3006" s="1"/>
      <c r="EU3006" s="1"/>
      <c r="EV3006" s="1"/>
      <c r="EW3006" s="1"/>
      <c r="EX3006" s="1"/>
      <c r="EY3006" s="1"/>
      <c r="EZ3006" s="1"/>
      <c r="FA3006" s="1"/>
      <c r="FB3006" s="1"/>
      <c r="FC3006" s="1"/>
      <c r="FD3006" s="1"/>
      <c r="FE3006" s="1"/>
      <c r="FF3006" s="1"/>
      <c r="FG3006" s="1"/>
      <c r="FH3006" s="1"/>
      <c r="FI3006" s="1"/>
      <c r="FJ3006" s="1"/>
      <c r="FK3006" s="1"/>
      <c r="FL3006" s="1"/>
      <c r="FM3006" s="1"/>
      <c r="FN3006" s="1"/>
      <c r="FO3006" s="1"/>
      <c r="FP3006" s="1"/>
      <c r="FQ3006" s="1"/>
      <c r="FR3006" s="1"/>
      <c r="FS3006" s="1"/>
      <c r="FT3006" s="1"/>
      <c r="FU3006" s="1"/>
      <c r="FV3006" s="1"/>
      <c r="FW3006" s="1"/>
      <c r="FX3006" s="1"/>
      <c r="FY3006" s="1"/>
      <c r="FZ3006" s="1"/>
      <c r="GA3006" s="1"/>
      <c r="GB3006" s="1"/>
      <c r="GC3006" s="1"/>
      <c r="GD3006" s="1"/>
      <c r="GE3006" s="1"/>
      <c r="GF3006" s="1"/>
      <c r="GG3006" s="1"/>
      <c r="GH3006" s="1"/>
      <c r="GI3006" s="1"/>
      <c r="GJ3006" s="1"/>
      <c r="GK3006"/>
      <c r="GL3006"/>
      <c r="GM3006"/>
      <c r="GN3006"/>
      <c r="GO3006"/>
      <c r="GP3006"/>
      <c r="GQ3006"/>
      <c r="GR3006"/>
      <c r="GS3006"/>
      <c r="GT3006"/>
      <c r="GU3006"/>
      <c r="GV3006"/>
      <c r="GW3006"/>
      <c r="GX3006"/>
      <c r="GY3006"/>
      <c r="GZ3006"/>
      <c r="HA3006"/>
      <c r="HB3006"/>
      <c r="HC3006"/>
      <c r="HD3006"/>
      <c r="HE3006"/>
    </row>
    <row r="3007" spans="6:213" s="19" customFormat="1" x14ac:dyDescent="0.25">
      <c r="F3007" s="20"/>
      <c r="G3007" s="20"/>
      <c r="H3007" s="20"/>
      <c r="I3007" s="20"/>
      <c r="J3007" s="21"/>
      <c r="K3007" s="21"/>
      <c r="L3007" s="20"/>
      <c r="M3007" s="20"/>
      <c r="N3007" s="22"/>
      <c r="O3007" s="22"/>
      <c r="P3007" s="22"/>
      <c r="Q3007" s="22"/>
      <c r="U3007" s="20"/>
      <c r="V3007" s="20"/>
      <c r="W3007" s="20"/>
      <c r="X3007" s="27"/>
      <c r="Y3007" s="253"/>
      <c r="Z3007" s="30"/>
      <c r="AA3007" s="30"/>
      <c r="AB3007" s="31"/>
      <c r="AC3007" s="31"/>
      <c r="AD3007" s="31"/>
      <c r="AE3007" s="31"/>
      <c r="AF3007" s="31"/>
      <c r="AG3007" s="241"/>
      <c r="AH3007" s="31"/>
      <c r="AI3007" s="31"/>
      <c r="AJ3007" s="31"/>
      <c r="AK3007" s="31"/>
      <c r="AL3007" s="120"/>
      <c r="AM3007" s="25"/>
      <c r="AN3007" s="25"/>
      <c r="AO3007" s="25"/>
      <c r="AP3007" s="25"/>
      <c r="AQ3007" s="26"/>
      <c r="AR3007" s="25"/>
      <c r="AS3007" s="31"/>
      <c r="AT3007" s="25"/>
      <c r="AU3007" s="25"/>
      <c r="AV3007" s="31"/>
      <c r="BC3007" s="1"/>
      <c r="BD3007"/>
      <c r="BE3007"/>
      <c r="BF3007" s="1"/>
      <c r="BG3007"/>
      <c r="BH3007"/>
      <c r="BI3007"/>
      <c r="BJ3007" s="1"/>
      <c r="BK3007" s="1"/>
      <c r="BL3007"/>
      <c r="BM3007" s="1"/>
      <c r="BN3007" s="1"/>
      <c r="BO3007" s="1"/>
      <c r="BP3007" s="1"/>
      <c r="BQ3007" s="1"/>
      <c r="BR3007" s="1"/>
      <c r="BS3007" s="1"/>
      <c r="BT3007" s="22"/>
      <c r="BU3007" s="1"/>
      <c r="BV3007" s="1"/>
      <c r="BW3007" s="1"/>
      <c r="BX3007" s="1"/>
      <c r="BY3007" s="1"/>
      <c r="BZ3007" s="1"/>
      <c r="CA3007" s="1"/>
      <c r="CB3007" s="1"/>
      <c r="CC3007" s="1"/>
      <c r="CD3007" s="1"/>
      <c r="CE3007" s="1"/>
      <c r="CF3007" s="1"/>
      <c r="CG3007" s="1"/>
      <c r="CH3007" s="1"/>
      <c r="CI3007" s="1"/>
      <c r="CJ3007" s="1"/>
      <c r="CK3007" s="1"/>
      <c r="CL3007" s="1"/>
      <c r="CM3007" s="1"/>
      <c r="CN3007" s="1"/>
      <c r="CO3007" s="1"/>
      <c r="CP3007" s="1"/>
      <c r="CQ3007" s="1"/>
      <c r="CR3007" s="1"/>
      <c r="CS3007" s="1"/>
      <c r="CT3007" s="1"/>
      <c r="CU3007" s="1"/>
      <c r="CV3007" s="1"/>
      <c r="CW3007" s="1"/>
      <c r="CX3007" s="1"/>
      <c r="CY3007" s="1"/>
      <c r="CZ3007" s="1"/>
      <c r="DA3007" s="1"/>
      <c r="DB3007" s="1"/>
      <c r="DC3007" s="1"/>
      <c r="DD3007" s="1"/>
      <c r="DE3007" s="1"/>
      <c r="DF3007" s="1"/>
      <c r="DG3007" s="1"/>
      <c r="DH3007" s="1"/>
      <c r="DI3007" s="1"/>
      <c r="DJ3007" s="1"/>
      <c r="DK3007" s="1"/>
      <c r="DL3007" s="1"/>
      <c r="DM3007" s="1"/>
      <c r="DN3007" s="1"/>
      <c r="DO3007" s="1"/>
      <c r="DP3007" s="1"/>
      <c r="DQ3007" s="1"/>
      <c r="DR3007" s="1"/>
      <c r="DS3007" s="1"/>
      <c r="DT3007" s="1"/>
      <c r="DU3007" s="1"/>
      <c r="DV3007" s="1"/>
      <c r="DW3007" s="1"/>
      <c r="DX3007" s="1"/>
      <c r="DY3007" s="1"/>
      <c r="DZ3007" s="1"/>
      <c r="EA3007" s="1"/>
      <c r="EB3007" s="1"/>
      <c r="EC3007" s="1"/>
      <c r="ED3007" s="1"/>
      <c r="EE3007" s="1"/>
      <c r="EF3007" s="1"/>
      <c r="EG3007" s="1"/>
      <c r="EH3007" s="1"/>
      <c r="EI3007" s="1"/>
      <c r="EJ3007" s="1"/>
      <c r="EK3007" s="1"/>
      <c r="EL3007" s="1"/>
      <c r="EM3007" s="1"/>
      <c r="EN3007" s="1"/>
      <c r="EO3007" s="1"/>
      <c r="EP3007" s="1"/>
      <c r="EQ3007" s="1"/>
      <c r="ER3007" s="1"/>
      <c r="ES3007" s="1"/>
      <c r="ET3007" s="1"/>
      <c r="EU3007" s="1"/>
      <c r="EV3007" s="1"/>
      <c r="EW3007" s="1"/>
      <c r="EX3007" s="1"/>
      <c r="EY3007" s="1"/>
      <c r="EZ3007" s="1"/>
      <c r="FA3007" s="1"/>
      <c r="FB3007" s="1"/>
      <c r="FC3007" s="1"/>
      <c r="FD3007" s="1"/>
      <c r="FE3007" s="1"/>
      <c r="FF3007" s="1"/>
      <c r="FG3007" s="1"/>
      <c r="FH3007" s="1"/>
      <c r="FI3007" s="1"/>
      <c r="FJ3007" s="1"/>
      <c r="FK3007" s="1"/>
      <c r="FL3007" s="1"/>
      <c r="FM3007" s="1"/>
      <c r="FN3007" s="1"/>
      <c r="FO3007" s="1"/>
      <c r="FP3007" s="1"/>
      <c r="FQ3007" s="1"/>
      <c r="FR3007" s="1"/>
      <c r="FS3007" s="1"/>
      <c r="FT3007" s="1"/>
      <c r="FU3007" s="1"/>
      <c r="FV3007" s="1"/>
      <c r="FW3007" s="1"/>
      <c r="FX3007" s="1"/>
      <c r="FY3007" s="1"/>
      <c r="FZ3007" s="1"/>
      <c r="GA3007" s="1"/>
      <c r="GB3007" s="1"/>
      <c r="GC3007" s="1"/>
      <c r="GD3007" s="1"/>
      <c r="GE3007" s="1"/>
      <c r="GF3007" s="1"/>
      <c r="GG3007" s="1"/>
      <c r="GH3007" s="1"/>
      <c r="GI3007" s="1"/>
      <c r="GJ3007" s="1"/>
      <c r="GK3007"/>
      <c r="GL3007"/>
      <c r="GM3007"/>
      <c r="GN3007"/>
      <c r="GO3007"/>
      <c r="GP3007"/>
      <c r="GQ3007"/>
      <c r="GR3007"/>
      <c r="GS3007"/>
      <c r="GT3007"/>
      <c r="GU3007"/>
      <c r="GV3007"/>
      <c r="GW3007"/>
      <c r="GX3007"/>
      <c r="GY3007"/>
      <c r="GZ3007"/>
      <c r="HA3007"/>
      <c r="HB3007"/>
      <c r="HC3007"/>
      <c r="HD3007"/>
      <c r="HE3007"/>
    </row>
    <row r="3008" spans="6:213" s="19" customFormat="1" x14ac:dyDescent="0.25">
      <c r="F3008" s="20"/>
      <c r="G3008" s="20"/>
      <c r="H3008" s="20"/>
      <c r="I3008" s="20"/>
      <c r="J3008" s="21"/>
      <c r="K3008" s="21"/>
      <c r="L3008" s="20"/>
      <c r="M3008" s="20"/>
      <c r="N3008" s="22"/>
      <c r="O3008" s="22"/>
      <c r="P3008" s="22"/>
      <c r="Q3008" s="22"/>
      <c r="U3008" s="20"/>
      <c r="V3008" s="20"/>
      <c r="W3008" s="20"/>
      <c r="X3008" s="27"/>
      <c r="Y3008" s="253"/>
      <c r="Z3008" s="30"/>
      <c r="AA3008" s="30"/>
      <c r="AB3008" s="31"/>
      <c r="AC3008" s="31"/>
      <c r="AD3008" s="31"/>
      <c r="AE3008" s="31"/>
      <c r="AF3008" s="31"/>
      <c r="AG3008" s="241"/>
      <c r="AH3008" s="31"/>
      <c r="AI3008" s="31"/>
      <c r="AJ3008" s="31"/>
      <c r="AK3008" s="31"/>
      <c r="AL3008" s="120"/>
      <c r="AM3008" s="25"/>
      <c r="AN3008" s="25"/>
      <c r="AO3008" s="25"/>
      <c r="AP3008" s="25"/>
      <c r="AQ3008" s="26"/>
      <c r="AR3008" s="25"/>
      <c r="AS3008" s="31"/>
      <c r="AT3008" s="25"/>
      <c r="AU3008" s="25"/>
      <c r="AV3008" s="31"/>
      <c r="BC3008" s="1"/>
      <c r="BD3008"/>
      <c r="BE3008"/>
      <c r="BF3008" s="1"/>
      <c r="BG3008"/>
      <c r="BH3008"/>
      <c r="BI3008"/>
      <c r="BJ3008" s="1"/>
      <c r="BK3008" s="1"/>
      <c r="BL3008"/>
      <c r="BM3008" s="1"/>
      <c r="BN3008" s="1"/>
      <c r="BO3008" s="1"/>
      <c r="BP3008" s="1"/>
      <c r="BQ3008" s="1"/>
      <c r="BR3008" s="1"/>
      <c r="BS3008" s="1"/>
      <c r="BT3008" s="22"/>
      <c r="BU3008" s="1"/>
      <c r="BV3008" s="1"/>
      <c r="BW3008" s="1"/>
      <c r="BX3008" s="1"/>
      <c r="BY3008" s="1"/>
      <c r="BZ3008" s="1"/>
      <c r="CA3008" s="1"/>
      <c r="CB3008" s="1"/>
      <c r="CC3008" s="1"/>
      <c r="CD3008" s="1"/>
      <c r="CE3008" s="1"/>
      <c r="CF3008" s="1"/>
      <c r="CG3008" s="1"/>
      <c r="CH3008" s="1"/>
      <c r="CI3008" s="1"/>
      <c r="CJ3008" s="1"/>
      <c r="CK3008" s="1"/>
      <c r="CL3008" s="1"/>
      <c r="CM3008" s="1"/>
      <c r="CN3008" s="1"/>
      <c r="CO3008" s="1"/>
      <c r="CP3008" s="1"/>
      <c r="CQ3008" s="1"/>
      <c r="CR3008" s="1"/>
      <c r="CS3008" s="1"/>
      <c r="CT3008" s="1"/>
      <c r="CU3008" s="1"/>
      <c r="CV3008" s="1"/>
      <c r="CW3008" s="1"/>
      <c r="CX3008" s="1"/>
      <c r="CY3008" s="1"/>
      <c r="CZ3008" s="1"/>
      <c r="DA3008" s="1"/>
      <c r="DB3008" s="1"/>
      <c r="DC3008" s="1"/>
      <c r="DD3008" s="1"/>
      <c r="DE3008" s="1"/>
      <c r="DF3008" s="1"/>
      <c r="DG3008" s="1"/>
      <c r="DH3008" s="1"/>
      <c r="DI3008" s="1"/>
      <c r="DJ3008" s="1"/>
      <c r="DK3008" s="1"/>
      <c r="DL3008" s="1"/>
      <c r="DM3008" s="1"/>
      <c r="DN3008" s="1"/>
      <c r="DO3008" s="1"/>
      <c r="DP3008" s="1"/>
      <c r="DQ3008" s="1"/>
      <c r="DR3008" s="1"/>
      <c r="DS3008" s="1"/>
      <c r="DT3008" s="1"/>
      <c r="DU3008" s="1"/>
      <c r="DV3008" s="1"/>
      <c r="DW3008" s="1"/>
      <c r="DX3008" s="1"/>
      <c r="DY3008" s="1"/>
      <c r="DZ3008" s="1"/>
      <c r="EA3008" s="1"/>
      <c r="EB3008" s="1"/>
      <c r="EC3008" s="1"/>
      <c r="ED3008" s="1"/>
      <c r="EE3008" s="1"/>
      <c r="EF3008" s="1"/>
      <c r="EG3008" s="1"/>
      <c r="EH3008" s="1"/>
      <c r="EI3008" s="1"/>
      <c r="EJ3008" s="1"/>
      <c r="EK3008" s="1"/>
      <c r="EL3008" s="1"/>
      <c r="EM3008" s="1"/>
      <c r="EN3008" s="1"/>
      <c r="EO3008" s="1"/>
      <c r="EP3008" s="1"/>
      <c r="EQ3008" s="1"/>
      <c r="ER3008" s="1"/>
      <c r="ES3008" s="1"/>
      <c r="ET3008" s="1"/>
      <c r="EU3008" s="1"/>
      <c r="EV3008" s="1"/>
      <c r="EW3008" s="1"/>
      <c r="EX3008" s="1"/>
      <c r="EY3008" s="1"/>
      <c r="EZ3008" s="1"/>
      <c r="FA3008" s="1"/>
      <c r="FB3008" s="1"/>
      <c r="FC3008" s="1"/>
      <c r="FD3008" s="1"/>
      <c r="FE3008" s="1"/>
      <c r="FF3008" s="1"/>
      <c r="FG3008" s="1"/>
      <c r="FH3008" s="1"/>
      <c r="FI3008" s="1"/>
      <c r="FJ3008" s="1"/>
      <c r="FK3008" s="1"/>
      <c r="FL3008" s="1"/>
      <c r="FM3008" s="1"/>
      <c r="FN3008" s="1"/>
      <c r="FO3008" s="1"/>
      <c r="FP3008" s="1"/>
      <c r="FQ3008" s="1"/>
      <c r="FR3008" s="1"/>
      <c r="FS3008" s="1"/>
      <c r="FT3008" s="1"/>
      <c r="FU3008" s="1"/>
      <c r="FV3008" s="1"/>
      <c r="FW3008" s="1"/>
      <c r="FX3008" s="1"/>
      <c r="FY3008" s="1"/>
      <c r="FZ3008" s="1"/>
      <c r="GA3008" s="1"/>
      <c r="GB3008" s="1"/>
      <c r="GC3008" s="1"/>
      <c r="GD3008" s="1"/>
      <c r="GE3008" s="1"/>
      <c r="GF3008" s="1"/>
      <c r="GG3008" s="1"/>
      <c r="GH3008" s="1"/>
      <c r="GI3008" s="1"/>
      <c r="GJ3008" s="1"/>
      <c r="GK3008"/>
      <c r="GL3008"/>
      <c r="GM3008"/>
      <c r="GN3008"/>
      <c r="GO3008"/>
      <c r="GP3008"/>
      <c r="GQ3008"/>
      <c r="GR3008"/>
      <c r="GS3008"/>
      <c r="GT3008"/>
      <c r="GU3008"/>
      <c r="GV3008"/>
      <c r="GW3008"/>
      <c r="GX3008"/>
      <c r="GY3008"/>
      <c r="GZ3008"/>
      <c r="HA3008"/>
      <c r="HB3008"/>
      <c r="HC3008"/>
      <c r="HD3008"/>
      <c r="HE3008"/>
    </row>
    <row r="3009" spans="6:213" s="19" customFormat="1" x14ac:dyDescent="0.25">
      <c r="F3009" s="20"/>
      <c r="G3009" s="20"/>
      <c r="H3009" s="20"/>
      <c r="I3009" s="20"/>
      <c r="J3009" s="21"/>
      <c r="K3009" s="21"/>
      <c r="L3009" s="20"/>
      <c r="M3009" s="20"/>
      <c r="N3009" s="22"/>
      <c r="O3009" s="22"/>
      <c r="P3009" s="22"/>
      <c r="Q3009" s="22"/>
      <c r="U3009" s="20"/>
      <c r="V3009" s="20"/>
      <c r="W3009" s="20"/>
      <c r="X3009" s="27"/>
      <c r="Y3009" s="253"/>
      <c r="Z3009" s="30"/>
      <c r="AA3009" s="30"/>
      <c r="AB3009" s="31"/>
      <c r="AC3009" s="31"/>
      <c r="AD3009" s="31"/>
      <c r="AE3009" s="31"/>
      <c r="AF3009" s="31"/>
      <c r="AG3009" s="241"/>
      <c r="AH3009" s="31"/>
      <c r="AI3009" s="31"/>
      <c r="AJ3009" s="31"/>
      <c r="AK3009" s="31"/>
      <c r="AL3009" s="120"/>
      <c r="AM3009" s="25"/>
      <c r="AN3009" s="25"/>
      <c r="AO3009" s="25"/>
      <c r="AP3009" s="25"/>
      <c r="AQ3009" s="26"/>
      <c r="AR3009" s="25"/>
      <c r="AS3009" s="31"/>
      <c r="AT3009" s="25"/>
      <c r="AU3009" s="25"/>
      <c r="AV3009" s="31"/>
      <c r="BC3009" s="1"/>
      <c r="BD3009"/>
      <c r="BE3009"/>
      <c r="BF3009" s="1"/>
      <c r="BG3009"/>
      <c r="BH3009"/>
      <c r="BI3009"/>
      <c r="BJ3009" s="1"/>
      <c r="BK3009" s="1"/>
      <c r="BL3009"/>
      <c r="BM3009" s="1"/>
      <c r="BN3009" s="1"/>
      <c r="BO3009" s="1"/>
      <c r="BP3009" s="1"/>
      <c r="BQ3009" s="1"/>
      <c r="BR3009" s="1"/>
      <c r="BS3009" s="1"/>
      <c r="BT3009" s="22"/>
      <c r="BU3009" s="1"/>
      <c r="BV3009" s="1"/>
      <c r="BW3009" s="1"/>
      <c r="BX3009" s="1"/>
      <c r="BY3009" s="1"/>
      <c r="BZ3009" s="1"/>
      <c r="CA3009" s="1"/>
      <c r="CB3009" s="1"/>
      <c r="CC3009" s="1"/>
      <c r="CD3009" s="1"/>
      <c r="CE3009" s="1"/>
      <c r="CF3009" s="1"/>
      <c r="CG3009" s="1"/>
      <c r="CH3009" s="1"/>
      <c r="CI3009" s="1"/>
      <c r="CJ3009" s="1"/>
      <c r="CK3009" s="1"/>
      <c r="CL3009" s="1"/>
      <c r="CM3009" s="1"/>
      <c r="CN3009" s="1"/>
      <c r="CO3009" s="1"/>
      <c r="CP3009" s="1"/>
      <c r="CQ3009" s="1"/>
      <c r="CR3009" s="1"/>
      <c r="CS3009" s="1"/>
      <c r="CT3009" s="1"/>
      <c r="CU3009" s="1"/>
      <c r="CV3009" s="1"/>
      <c r="CW3009" s="1"/>
      <c r="CX3009" s="1"/>
      <c r="CY3009" s="1"/>
      <c r="CZ3009" s="1"/>
      <c r="DA3009" s="1"/>
      <c r="DB3009" s="1"/>
      <c r="DC3009" s="1"/>
      <c r="DD3009" s="1"/>
      <c r="DE3009" s="1"/>
      <c r="DF3009" s="1"/>
      <c r="DG3009" s="1"/>
      <c r="DH3009" s="1"/>
      <c r="DI3009" s="1"/>
      <c r="DJ3009" s="1"/>
      <c r="DK3009" s="1"/>
      <c r="DL3009" s="1"/>
      <c r="DM3009" s="1"/>
      <c r="DN3009" s="1"/>
      <c r="DO3009" s="1"/>
      <c r="DP3009" s="1"/>
      <c r="DQ3009" s="1"/>
      <c r="DR3009" s="1"/>
      <c r="DS3009" s="1"/>
      <c r="DT3009" s="1"/>
      <c r="DU3009" s="1"/>
      <c r="DV3009" s="1"/>
      <c r="DW3009" s="1"/>
      <c r="DX3009" s="1"/>
      <c r="DY3009" s="1"/>
      <c r="DZ3009" s="1"/>
      <c r="EA3009" s="1"/>
      <c r="EB3009" s="1"/>
      <c r="EC3009" s="1"/>
      <c r="ED3009" s="1"/>
      <c r="EE3009" s="1"/>
      <c r="EF3009" s="1"/>
      <c r="EG3009" s="1"/>
      <c r="EH3009" s="1"/>
      <c r="EI3009" s="1"/>
      <c r="EJ3009" s="1"/>
      <c r="EK3009" s="1"/>
      <c r="EL3009" s="1"/>
      <c r="EM3009" s="1"/>
      <c r="EN3009" s="1"/>
      <c r="EO3009" s="1"/>
      <c r="EP3009" s="1"/>
      <c r="EQ3009" s="1"/>
      <c r="ER3009" s="1"/>
      <c r="ES3009" s="1"/>
      <c r="ET3009" s="1"/>
      <c r="EU3009" s="1"/>
      <c r="EV3009" s="1"/>
      <c r="EW3009" s="1"/>
      <c r="EX3009" s="1"/>
      <c r="EY3009" s="1"/>
      <c r="EZ3009" s="1"/>
      <c r="FA3009" s="1"/>
      <c r="FB3009" s="1"/>
      <c r="FC3009" s="1"/>
      <c r="FD3009" s="1"/>
      <c r="FE3009" s="1"/>
      <c r="FF3009" s="1"/>
      <c r="FG3009" s="1"/>
      <c r="FH3009" s="1"/>
      <c r="FI3009" s="1"/>
      <c r="FJ3009" s="1"/>
      <c r="FK3009" s="1"/>
      <c r="FL3009" s="1"/>
      <c r="FM3009" s="1"/>
      <c r="FN3009" s="1"/>
      <c r="FO3009" s="1"/>
      <c r="FP3009" s="1"/>
      <c r="FQ3009" s="1"/>
      <c r="FR3009" s="1"/>
      <c r="FS3009" s="1"/>
      <c r="FT3009" s="1"/>
      <c r="FU3009" s="1"/>
      <c r="FV3009" s="1"/>
      <c r="FW3009" s="1"/>
      <c r="FX3009" s="1"/>
      <c r="FY3009" s="1"/>
      <c r="FZ3009" s="1"/>
      <c r="GA3009" s="1"/>
      <c r="GB3009" s="1"/>
      <c r="GC3009" s="1"/>
      <c r="GD3009" s="1"/>
      <c r="GE3009" s="1"/>
      <c r="GF3009" s="1"/>
      <c r="GG3009" s="1"/>
      <c r="GH3009" s="1"/>
      <c r="GI3009" s="1"/>
      <c r="GJ3009" s="1"/>
      <c r="GK3009"/>
      <c r="GL3009"/>
      <c r="GM3009"/>
      <c r="GN3009"/>
      <c r="GO3009"/>
      <c r="GP3009"/>
      <c r="GQ3009"/>
      <c r="GR3009"/>
      <c r="GS3009"/>
      <c r="GT3009"/>
      <c r="GU3009"/>
      <c r="GV3009"/>
      <c r="GW3009"/>
      <c r="GX3009"/>
      <c r="GY3009"/>
      <c r="GZ3009"/>
      <c r="HA3009"/>
      <c r="HB3009"/>
      <c r="HC3009"/>
      <c r="HD3009"/>
      <c r="HE3009"/>
    </row>
    <row r="3010" spans="6:213" s="19" customFormat="1" x14ac:dyDescent="0.25">
      <c r="F3010" s="20"/>
      <c r="G3010" s="20"/>
      <c r="H3010" s="20"/>
      <c r="I3010" s="20"/>
      <c r="J3010" s="21"/>
      <c r="K3010" s="21"/>
      <c r="L3010" s="20"/>
      <c r="M3010" s="20"/>
      <c r="N3010" s="22"/>
      <c r="O3010" s="22"/>
      <c r="P3010" s="22"/>
      <c r="Q3010" s="22"/>
      <c r="U3010" s="20"/>
      <c r="V3010" s="20"/>
      <c r="W3010" s="20"/>
      <c r="X3010" s="27"/>
      <c r="Y3010" s="253"/>
      <c r="Z3010" s="30"/>
      <c r="AA3010" s="30"/>
      <c r="AB3010" s="31"/>
      <c r="AC3010" s="31"/>
      <c r="AD3010" s="31"/>
      <c r="AE3010" s="31"/>
      <c r="AF3010" s="31"/>
      <c r="AG3010" s="241"/>
      <c r="AH3010" s="31"/>
      <c r="AI3010" s="31"/>
      <c r="AJ3010" s="31"/>
      <c r="AK3010" s="31"/>
      <c r="AL3010" s="120"/>
      <c r="AM3010" s="25"/>
      <c r="AN3010" s="25"/>
      <c r="AO3010" s="25"/>
      <c r="AP3010" s="25"/>
      <c r="AQ3010" s="26"/>
      <c r="AR3010" s="25"/>
      <c r="AS3010" s="31"/>
      <c r="AT3010" s="25"/>
      <c r="AU3010" s="25"/>
      <c r="AV3010" s="31"/>
      <c r="BC3010" s="1"/>
      <c r="BD3010"/>
      <c r="BE3010"/>
      <c r="BF3010" s="1"/>
      <c r="BG3010"/>
      <c r="BH3010"/>
      <c r="BI3010"/>
      <c r="BJ3010" s="1"/>
      <c r="BK3010" s="1"/>
      <c r="BL3010"/>
      <c r="BM3010" s="1"/>
      <c r="BN3010" s="1"/>
      <c r="BO3010" s="1"/>
      <c r="BP3010" s="1"/>
      <c r="BQ3010" s="1"/>
      <c r="BR3010" s="1"/>
      <c r="BS3010" s="1"/>
      <c r="BT3010" s="22"/>
      <c r="BU3010" s="1"/>
      <c r="BV3010" s="1"/>
      <c r="BW3010" s="1"/>
      <c r="BX3010" s="1"/>
      <c r="BY3010" s="1"/>
      <c r="BZ3010" s="1"/>
      <c r="CA3010" s="1"/>
      <c r="CB3010" s="1"/>
      <c r="CC3010" s="1"/>
      <c r="CD3010" s="1"/>
      <c r="CE3010" s="1"/>
      <c r="CF3010" s="1"/>
      <c r="CG3010" s="1"/>
      <c r="CH3010" s="1"/>
      <c r="CI3010" s="1"/>
      <c r="CJ3010" s="1"/>
      <c r="CK3010" s="1"/>
      <c r="CL3010" s="1"/>
      <c r="CM3010" s="1"/>
      <c r="CN3010" s="1"/>
      <c r="CO3010" s="1"/>
      <c r="CP3010" s="1"/>
      <c r="CQ3010" s="1"/>
      <c r="CR3010" s="1"/>
      <c r="CS3010" s="1"/>
      <c r="CT3010" s="1"/>
      <c r="CU3010" s="1"/>
      <c r="CV3010" s="1"/>
      <c r="CW3010" s="1"/>
      <c r="CX3010" s="1"/>
      <c r="CY3010" s="1"/>
      <c r="CZ3010" s="1"/>
      <c r="DA3010" s="1"/>
      <c r="DB3010" s="1"/>
      <c r="DC3010" s="1"/>
      <c r="DD3010" s="1"/>
      <c r="DE3010" s="1"/>
      <c r="DF3010" s="1"/>
      <c r="DG3010" s="1"/>
      <c r="DH3010" s="1"/>
      <c r="DI3010" s="1"/>
      <c r="DJ3010" s="1"/>
      <c r="DK3010" s="1"/>
      <c r="DL3010" s="1"/>
      <c r="DM3010" s="1"/>
      <c r="DN3010" s="1"/>
      <c r="DO3010" s="1"/>
      <c r="DP3010" s="1"/>
      <c r="DQ3010" s="1"/>
      <c r="DR3010" s="1"/>
      <c r="DS3010" s="1"/>
      <c r="DT3010" s="1"/>
      <c r="DU3010" s="1"/>
      <c r="DV3010" s="1"/>
      <c r="DW3010" s="1"/>
      <c r="DX3010" s="1"/>
      <c r="DY3010" s="1"/>
      <c r="DZ3010" s="1"/>
      <c r="EA3010" s="1"/>
      <c r="EB3010" s="1"/>
      <c r="EC3010" s="1"/>
      <c r="ED3010" s="1"/>
      <c r="EE3010" s="1"/>
      <c r="EF3010" s="1"/>
      <c r="EG3010" s="1"/>
      <c r="EH3010" s="1"/>
      <c r="EI3010" s="1"/>
      <c r="EJ3010" s="1"/>
      <c r="EK3010" s="1"/>
      <c r="EL3010" s="1"/>
      <c r="EM3010" s="1"/>
      <c r="EN3010" s="1"/>
      <c r="EO3010" s="1"/>
      <c r="EP3010" s="1"/>
      <c r="EQ3010" s="1"/>
      <c r="ER3010" s="1"/>
      <c r="ES3010" s="1"/>
      <c r="ET3010" s="1"/>
      <c r="EU3010" s="1"/>
      <c r="EV3010" s="1"/>
      <c r="EW3010" s="1"/>
      <c r="EX3010" s="1"/>
      <c r="EY3010" s="1"/>
      <c r="EZ3010" s="1"/>
      <c r="FA3010" s="1"/>
      <c r="FB3010" s="1"/>
      <c r="FC3010" s="1"/>
      <c r="FD3010" s="1"/>
      <c r="FE3010" s="1"/>
      <c r="FF3010" s="1"/>
      <c r="FG3010" s="1"/>
      <c r="FH3010" s="1"/>
      <c r="FI3010" s="1"/>
      <c r="FJ3010" s="1"/>
      <c r="FK3010" s="1"/>
      <c r="FL3010" s="1"/>
      <c r="FM3010" s="1"/>
      <c r="FN3010" s="1"/>
      <c r="FO3010" s="1"/>
      <c r="FP3010" s="1"/>
      <c r="FQ3010" s="1"/>
      <c r="FR3010" s="1"/>
      <c r="FS3010" s="1"/>
      <c r="FT3010" s="1"/>
      <c r="FU3010" s="1"/>
      <c r="FV3010" s="1"/>
      <c r="FW3010" s="1"/>
      <c r="FX3010" s="1"/>
      <c r="FY3010" s="1"/>
      <c r="FZ3010" s="1"/>
      <c r="GA3010" s="1"/>
      <c r="GB3010" s="1"/>
      <c r="GC3010" s="1"/>
      <c r="GD3010" s="1"/>
      <c r="GE3010" s="1"/>
      <c r="GF3010" s="1"/>
      <c r="GG3010" s="1"/>
      <c r="GH3010" s="1"/>
      <c r="GI3010" s="1"/>
      <c r="GJ3010" s="1"/>
      <c r="GK3010"/>
      <c r="GL3010"/>
      <c r="GM3010"/>
      <c r="GN3010"/>
      <c r="GO3010"/>
      <c r="GP3010"/>
      <c r="GQ3010"/>
      <c r="GR3010"/>
      <c r="GS3010"/>
      <c r="GT3010"/>
      <c r="GU3010"/>
      <c r="GV3010"/>
      <c r="GW3010"/>
      <c r="GX3010"/>
      <c r="GY3010"/>
      <c r="GZ3010"/>
      <c r="HA3010"/>
      <c r="HB3010"/>
      <c r="HC3010"/>
      <c r="HD3010"/>
      <c r="HE3010"/>
    </row>
    <row r="3011" spans="6:213" s="19" customFormat="1" x14ac:dyDescent="0.25">
      <c r="F3011" s="20"/>
      <c r="G3011" s="20"/>
      <c r="H3011" s="20"/>
      <c r="I3011" s="20"/>
      <c r="J3011" s="21"/>
      <c r="K3011" s="21"/>
      <c r="L3011" s="20"/>
      <c r="M3011" s="20"/>
      <c r="N3011" s="22"/>
      <c r="O3011" s="22"/>
      <c r="P3011" s="22"/>
      <c r="Q3011" s="22"/>
      <c r="U3011" s="20"/>
      <c r="V3011" s="20"/>
      <c r="W3011" s="20"/>
      <c r="X3011" s="27"/>
      <c r="Y3011" s="253"/>
      <c r="Z3011" s="30"/>
      <c r="AA3011" s="30"/>
      <c r="AB3011" s="31"/>
      <c r="AC3011" s="31"/>
      <c r="AD3011" s="31"/>
      <c r="AE3011" s="31"/>
      <c r="AF3011" s="31"/>
      <c r="AG3011" s="241"/>
      <c r="AH3011" s="31"/>
      <c r="AI3011" s="31"/>
      <c r="AJ3011" s="31"/>
      <c r="AK3011" s="31"/>
      <c r="AL3011" s="120"/>
      <c r="AM3011" s="25"/>
      <c r="AN3011" s="25"/>
      <c r="AO3011" s="25"/>
      <c r="AP3011" s="25"/>
      <c r="AQ3011" s="26"/>
      <c r="AR3011" s="25"/>
      <c r="AS3011" s="31"/>
      <c r="AT3011" s="25"/>
      <c r="AU3011" s="25"/>
      <c r="AV3011" s="31"/>
      <c r="BC3011" s="1"/>
      <c r="BD3011"/>
      <c r="BE3011"/>
      <c r="BF3011" s="1"/>
      <c r="BG3011"/>
      <c r="BH3011"/>
      <c r="BI3011"/>
      <c r="BJ3011" s="1"/>
      <c r="BK3011" s="1"/>
      <c r="BL3011"/>
      <c r="BM3011" s="1"/>
      <c r="BN3011" s="1"/>
      <c r="BO3011" s="1"/>
      <c r="BP3011" s="1"/>
      <c r="BQ3011" s="1"/>
      <c r="BR3011" s="1"/>
      <c r="BS3011" s="1"/>
      <c r="BT3011" s="22"/>
      <c r="BU3011" s="1"/>
      <c r="BV3011" s="1"/>
      <c r="BW3011" s="1"/>
      <c r="BX3011" s="1"/>
      <c r="BY3011" s="1"/>
      <c r="BZ3011" s="1"/>
      <c r="CA3011" s="1"/>
      <c r="CB3011" s="1"/>
      <c r="CC3011" s="1"/>
      <c r="CD3011" s="1"/>
      <c r="CE3011" s="1"/>
      <c r="CF3011" s="1"/>
      <c r="CG3011" s="1"/>
      <c r="CH3011" s="1"/>
      <c r="CI3011" s="1"/>
      <c r="CJ3011" s="1"/>
      <c r="CK3011" s="1"/>
      <c r="CL3011" s="1"/>
      <c r="CM3011" s="1"/>
      <c r="CN3011" s="1"/>
      <c r="CO3011" s="1"/>
      <c r="CP3011" s="1"/>
      <c r="CQ3011" s="1"/>
      <c r="CR3011" s="1"/>
      <c r="CS3011" s="1"/>
      <c r="CT3011" s="1"/>
      <c r="CU3011" s="1"/>
      <c r="CV3011" s="1"/>
      <c r="CW3011" s="1"/>
      <c r="CX3011" s="1"/>
      <c r="CY3011" s="1"/>
      <c r="CZ3011" s="1"/>
      <c r="DA3011" s="1"/>
      <c r="DB3011" s="1"/>
      <c r="DC3011" s="1"/>
      <c r="DD3011" s="1"/>
      <c r="DE3011" s="1"/>
      <c r="DF3011" s="1"/>
      <c r="DG3011" s="1"/>
      <c r="DH3011" s="1"/>
      <c r="DI3011" s="1"/>
      <c r="DJ3011" s="1"/>
      <c r="DK3011" s="1"/>
      <c r="DL3011" s="1"/>
      <c r="DM3011" s="1"/>
      <c r="DN3011" s="1"/>
      <c r="DO3011" s="1"/>
      <c r="DP3011" s="1"/>
      <c r="DQ3011" s="1"/>
      <c r="DR3011" s="1"/>
      <c r="DS3011" s="1"/>
      <c r="DT3011" s="1"/>
      <c r="DU3011" s="1"/>
      <c r="DV3011" s="1"/>
      <c r="DW3011" s="1"/>
      <c r="DX3011" s="1"/>
      <c r="DY3011" s="1"/>
      <c r="DZ3011" s="1"/>
      <c r="EA3011" s="1"/>
      <c r="EB3011" s="1"/>
      <c r="EC3011" s="1"/>
      <c r="ED3011" s="1"/>
      <c r="EE3011" s="1"/>
      <c r="EF3011" s="1"/>
      <c r="EG3011" s="1"/>
      <c r="EH3011" s="1"/>
      <c r="EI3011" s="1"/>
      <c r="EJ3011" s="1"/>
      <c r="EK3011" s="1"/>
      <c r="EL3011" s="1"/>
      <c r="EM3011" s="1"/>
      <c r="EN3011" s="1"/>
      <c r="EO3011" s="1"/>
      <c r="EP3011" s="1"/>
      <c r="EQ3011" s="1"/>
      <c r="ER3011" s="1"/>
      <c r="ES3011" s="1"/>
      <c r="ET3011" s="1"/>
      <c r="EU3011" s="1"/>
      <c r="EV3011" s="1"/>
      <c r="EW3011" s="1"/>
      <c r="EX3011" s="1"/>
      <c r="EY3011" s="1"/>
      <c r="EZ3011" s="1"/>
      <c r="FA3011" s="1"/>
      <c r="FB3011" s="1"/>
      <c r="FC3011" s="1"/>
      <c r="FD3011" s="1"/>
      <c r="FE3011" s="1"/>
      <c r="FF3011" s="1"/>
      <c r="FG3011" s="1"/>
      <c r="FH3011" s="1"/>
      <c r="FI3011" s="1"/>
      <c r="FJ3011" s="1"/>
      <c r="FK3011" s="1"/>
      <c r="FL3011" s="1"/>
      <c r="FM3011" s="1"/>
      <c r="FN3011" s="1"/>
      <c r="FO3011" s="1"/>
      <c r="FP3011" s="1"/>
      <c r="FQ3011" s="1"/>
      <c r="FR3011" s="1"/>
      <c r="FS3011" s="1"/>
      <c r="FT3011" s="1"/>
      <c r="FU3011" s="1"/>
      <c r="FV3011" s="1"/>
      <c r="FW3011" s="1"/>
      <c r="FX3011" s="1"/>
      <c r="FY3011" s="1"/>
      <c r="FZ3011" s="1"/>
      <c r="GA3011" s="1"/>
      <c r="GB3011" s="1"/>
      <c r="GC3011" s="1"/>
      <c r="GD3011" s="1"/>
      <c r="GE3011" s="1"/>
      <c r="GF3011" s="1"/>
      <c r="GG3011" s="1"/>
      <c r="GH3011" s="1"/>
      <c r="GI3011" s="1"/>
      <c r="GJ3011" s="1"/>
      <c r="GK3011"/>
      <c r="GL3011"/>
      <c r="GM3011"/>
      <c r="GN3011"/>
      <c r="GO3011"/>
      <c r="GP3011"/>
      <c r="GQ3011"/>
      <c r="GR3011"/>
      <c r="GS3011"/>
      <c r="GT3011"/>
      <c r="GU3011"/>
      <c r="GV3011"/>
      <c r="GW3011"/>
      <c r="GX3011"/>
      <c r="GY3011"/>
      <c r="GZ3011"/>
      <c r="HA3011"/>
      <c r="HB3011"/>
      <c r="HC3011"/>
      <c r="HD3011"/>
      <c r="HE3011"/>
    </row>
    <row r="3012" spans="6:213" s="19" customFormat="1" x14ac:dyDescent="0.25">
      <c r="F3012" s="20"/>
      <c r="G3012" s="20"/>
      <c r="H3012" s="20"/>
      <c r="I3012" s="20"/>
      <c r="J3012" s="21"/>
      <c r="K3012" s="21"/>
      <c r="L3012" s="20"/>
      <c r="M3012" s="20"/>
      <c r="N3012" s="22"/>
      <c r="O3012" s="22"/>
      <c r="P3012" s="22"/>
      <c r="Q3012" s="22"/>
      <c r="U3012" s="20"/>
      <c r="V3012" s="20"/>
      <c r="W3012" s="20"/>
      <c r="X3012" s="27"/>
      <c r="Y3012" s="253"/>
      <c r="Z3012" s="30"/>
      <c r="AA3012" s="30"/>
      <c r="AB3012" s="31"/>
      <c r="AC3012" s="31"/>
      <c r="AD3012" s="31"/>
      <c r="AE3012" s="31"/>
      <c r="AF3012" s="31"/>
      <c r="AG3012" s="241"/>
      <c r="AH3012" s="31"/>
      <c r="AI3012" s="31"/>
      <c r="AJ3012" s="31"/>
      <c r="AK3012" s="31"/>
      <c r="AL3012" s="120"/>
      <c r="AM3012" s="25"/>
      <c r="AN3012" s="25"/>
      <c r="AO3012" s="25"/>
      <c r="AP3012" s="25"/>
      <c r="AQ3012" s="26"/>
      <c r="AR3012" s="25"/>
      <c r="AS3012" s="31"/>
      <c r="AT3012" s="25"/>
      <c r="AU3012" s="25"/>
      <c r="AV3012" s="31"/>
      <c r="BC3012" s="1"/>
      <c r="BD3012"/>
      <c r="BE3012"/>
      <c r="BF3012" s="1"/>
      <c r="BG3012"/>
      <c r="BH3012"/>
      <c r="BI3012"/>
      <c r="BJ3012" s="1"/>
      <c r="BK3012" s="1"/>
      <c r="BL3012"/>
      <c r="BM3012" s="1"/>
      <c r="BN3012" s="1"/>
      <c r="BO3012" s="1"/>
      <c r="BP3012" s="1"/>
      <c r="BQ3012" s="1"/>
      <c r="BR3012" s="1"/>
      <c r="BS3012" s="1"/>
      <c r="BT3012" s="22"/>
      <c r="BU3012" s="1"/>
      <c r="BV3012" s="1"/>
      <c r="BW3012" s="1"/>
      <c r="BX3012" s="1"/>
      <c r="BY3012" s="1"/>
      <c r="BZ3012" s="1"/>
      <c r="CA3012" s="1"/>
      <c r="CB3012" s="1"/>
      <c r="CC3012" s="1"/>
      <c r="CD3012" s="1"/>
      <c r="CE3012" s="1"/>
      <c r="CF3012" s="1"/>
      <c r="CG3012" s="1"/>
      <c r="CH3012" s="1"/>
      <c r="CI3012" s="1"/>
      <c r="CJ3012" s="1"/>
      <c r="CK3012" s="1"/>
      <c r="CL3012" s="1"/>
      <c r="CM3012" s="1"/>
      <c r="CN3012" s="1"/>
      <c r="CO3012" s="1"/>
      <c r="CP3012" s="1"/>
      <c r="CQ3012" s="1"/>
      <c r="CR3012" s="1"/>
      <c r="CS3012" s="1"/>
      <c r="CT3012" s="1"/>
      <c r="CU3012" s="1"/>
      <c r="CV3012" s="1"/>
      <c r="CW3012" s="1"/>
      <c r="CX3012" s="1"/>
      <c r="CY3012" s="1"/>
      <c r="CZ3012" s="1"/>
      <c r="DA3012" s="1"/>
      <c r="DB3012" s="1"/>
      <c r="DC3012" s="1"/>
      <c r="DD3012" s="1"/>
      <c r="DE3012" s="1"/>
      <c r="DF3012" s="1"/>
      <c r="DG3012" s="1"/>
      <c r="DH3012" s="1"/>
      <c r="DI3012" s="1"/>
      <c r="DJ3012" s="1"/>
      <c r="DK3012" s="1"/>
      <c r="DL3012" s="1"/>
      <c r="DM3012" s="1"/>
      <c r="DN3012" s="1"/>
      <c r="DO3012" s="1"/>
      <c r="DP3012" s="1"/>
      <c r="DQ3012" s="1"/>
      <c r="DR3012" s="1"/>
      <c r="DS3012" s="1"/>
      <c r="DT3012" s="1"/>
      <c r="DU3012" s="1"/>
      <c r="DV3012" s="1"/>
      <c r="DW3012" s="1"/>
      <c r="DX3012" s="1"/>
      <c r="DY3012" s="1"/>
      <c r="DZ3012" s="1"/>
      <c r="EA3012" s="1"/>
      <c r="EB3012" s="1"/>
      <c r="EC3012" s="1"/>
      <c r="ED3012" s="1"/>
      <c r="EE3012" s="1"/>
      <c r="EF3012" s="1"/>
      <c r="EG3012" s="1"/>
      <c r="EH3012" s="1"/>
      <c r="EI3012" s="1"/>
      <c r="EJ3012" s="1"/>
      <c r="EK3012" s="1"/>
      <c r="EL3012" s="1"/>
      <c r="EM3012" s="1"/>
      <c r="EN3012" s="1"/>
      <c r="EO3012" s="1"/>
      <c r="EP3012" s="1"/>
      <c r="EQ3012" s="1"/>
      <c r="ER3012" s="1"/>
      <c r="ES3012" s="1"/>
      <c r="ET3012" s="1"/>
      <c r="EU3012" s="1"/>
      <c r="EV3012" s="1"/>
      <c r="EW3012" s="1"/>
      <c r="EX3012" s="1"/>
      <c r="EY3012" s="1"/>
      <c r="EZ3012" s="1"/>
      <c r="FA3012" s="1"/>
      <c r="FB3012" s="1"/>
      <c r="FC3012" s="1"/>
      <c r="FD3012" s="1"/>
      <c r="FE3012" s="1"/>
      <c r="FF3012" s="1"/>
      <c r="FG3012" s="1"/>
      <c r="FH3012" s="1"/>
      <c r="FI3012" s="1"/>
      <c r="FJ3012" s="1"/>
      <c r="FK3012" s="1"/>
      <c r="FL3012" s="1"/>
      <c r="FM3012" s="1"/>
      <c r="FN3012" s="1"/>
      <c r="FO3012" s="1"/>
      <c r="FP3012" s="1"/>
      <c r="FQ3012" s="1"/>
      <c r="FR3012" s="1"/>
      <c r="FS3012" s="1"/>
      <c r="FT3012" s="1"/>
      <c r="FU3012" s="1"/>
      <c r="FV3012" s="1"/>
      <c r="FW3012" s="1"/>
      <c r="FX3012" s="1"/>
      <c r="FY3012" s="1"/>
      <c r="FZ3012" s="1"/>
      <c r="GA3012" s="1"/>
      <c r="GB3012" s="1"/>
      <c r="GC3012" s="1"/>
      <c r="GD3012" s="1"/>
      <c r="GE3012" s="1"/>
      <c r="GF3012" s="1"/>
      <c r="GG3012" s="1"/>
      <c r="GH3012" s="1"/>
      <c r="GI3012" s="1"/>
      <c r="GJ3012" s="1"/>
      <c r="GK3012"/>
      <c r="GL3012"/>
      <c r="GM3012"/>
      <c r="GN3012"/>
      <c r="GO3012"/>
      <c r="GP3012"/>
      <c r="GQ3012"/>
      <c r="GR3012"/>
      <c r="GS3012"/>
      <c r="GT3012"/>
      <c r="GU3012"/>
      <c r="GV3012"/>
      <c r="GW3012"/>
      <c r="GX3012"/>
      <c r="GY3012"/>
      <c r="GZ3012"/>
      <c r="HA3012"/>
      <c r="HB3012"/>
      <c r="HC3012"/>
      <c r="HD3012"/>
      <c r="HE3012"/>
    </row>
    <row r="3013" spans="6:213" s="19" customFormat="1" x14ac:dyDescent="0.25">
      <c r="F3013" s="20"/>
      <c r="G3013" s="20"/>
      <c r="H3013" s="20"/>
      <c r="I3013" s="20"/>
      <c r="J3013" s="21"/>
      <c r="K3013" s="21"/>
      <c r="L3013" s="20"/>
      <c r="M3013" s="20"/>
      <c r="N3013" s="22"/>
      <c r="O3013" s="22"/>
      <c r="P3013" s="22"/>
      <c r="Q3013" s="22"/>
      <c r="U3013" s="20"/>
      <c r="V3013" s="20"/>
      <c r="W3013" s="20"/>
      <c r="X3013" s="27"/>
      <c r="Y3013" s="253"/>
      <c r="Z3013" s="30"/>
      <c r="AA3013" s="30"/>
      <c r="AB3013" s="31"/>
      <c r="AC3013" s="31"/>
      <c r="AD3013" s="31"/>
      <c r="AE3013" s="31"/>
      <c r="AF3013" s="31"/>
      <c r="AG3013" s="241"/>
      <c r="AH3013" s="31"/>
      <c r="AI3013" s="31"/>
      <c r="AJ3013" s="31"/>
      <c r="AK3013" s="31"/>
      <c r="AL3013" s="120"/>
      <c r="AM3013" s="25"/>
      <c r="AN3013" s="25"/>
      <c r="AO3013" s="25"/>
      <c r="AP3013" s="25"/>
      <c r="AQ3013" s="26"/>
      <c r="AR3013" s="25"/>
      <c r="AS3013" s="31"/>
      <c r="AT3013" s="25"/>
      <c r="AU3013" s="25"/>
      <c r="AV3013" s="31"/>
      <c r="BC3013" s="1"/>
      <c r="BD3013"/>
      <c r="BE3013"/>
      <c r="BF3013" s="1"/>
      <c r="BG3013"/>
      <c r="BH3013"/>
      <c r="BI3013"/>
      <c r="BJ3013" s="1"/>
      <c r="BK3013" s="1"/>
      <c r="BL3013"/>
      <c r="BM3013" s="1"/>
      <c r="BN3013" s="1"/>
      <c r="BO3013" s="1"/>
      <c r="BP3013" s="1"/>
      <c r="BQ3013" s="1"/>
      <c r="BR3013" s="1"/>
      <c r="BS3013" s="1"/>
      <c r="BT3013" s="22"/>
      <c r="BU3013" s="1"/>
      <c r="BV3013" s="1"/>
      <c r="BW3013" s="1"/>
      <c r="BX3013" s="1"/>
      <c r="BY3013" s="1"/>
      <c r="BZ3013" s="1"/>
      <c r="CA3013" s="1"/>
      <c r="CB3013" s="1"/>
      <c r="CC3013" s="1"/>
      <c r="CD3013" s="1"/>
      <c r="CE3013" s="1"/>
      <c r="CF3013" s="1"/>
      <c r="CG3013" s="1"/>
      <c r="CH3013" s="1"/>
      <c r="CI3013" s="1"/>
      <c r="CJ3013" s="1"/>
      <c r="CK3013" s="1"/>
      <c r="CL3013" s="1"/>
      <c r="CM3013" s="1"/>
      <c r="CN3013" s="1"/>
      <c r="CO3013" s="1"/>
      <c r="CP3013" s="1"/>
      <c r="CQ3013" s="1"/>
      <c r="CR3013" s="1"/>
      <c r="CS3013" s="1"/>
      <c r="CT3013" s="1"/>
      <c r="CU3013" s="1"/>
      <c r="CV3013" s="1"/>
      <c r="CW3013" s="1"/>
      <c r="CX3013" s="1"/>
      <c r="CY3013" s="1"/>
      <c r="CZ3013" s="1"/>
      <c r="DA3013" s="1"/>
      <c r="DB3013" s="1"/>
      <c r="DC3013" s="1"/>
      <c r="DD3013" s="1"/>
      <c r="DE3013" s="1"/>
      <c r="DF3013" s="1"/>
      <c r="DG3013" s="1"/>
      <c r="DH3013" s="1"/>
      <c r="DI3013" s="1"/>
      <c r="DJ3013" s="1"/>
      <c r="DK3013" s="1"/>
      <c r="DL3013" s="1"/>
      <c r="DM3013" s="1"/>
      <c r="DN3013" s="1"/>
      <c r="DO3013" s="1"/>
      <c r="DP3013" s="1"/>
      <c r="DQ3013" s="1"/>
      <c r="DR3013" s="1"/>
      <c r="DS3013" s="1"/>
      <c r="DT3013" s="1"/>
      <c r="DU3013" s="1"/>
      <c r="DV3013" s="1"/>
      <c r="DW3013" s="1"/>
      <c r="DX3013" s="1"/>
      <c r="DY3013" s="1"/>
      <c r="DZ3013" s="1"/>
      <c r="EA3013" s="1"/>
      <c r="EB3013" s="1"/>
      <c r="EC3013" s="1"/>
      <c r="ED3013" s="1"/>
      <c r="EE3013" s="1"/>
      <c r="EF3013" s="1"/>
      <c r="EG3013" s="1"/>
      <c r="EH3013" s="1"/>
      <c r="EI3013" s="1"/>
      <c r="EJ3013" s="1"/>
      <c r="EK3013" s="1"/>
      <c r="EL3013" s="1"/>
      <c r="EM3013" s="1"/>
      <c r="EN3013" s="1"/>
      <c r="EO3013" s="1"/>
      <c r="EP3013" s="1"/>
      <c r="EQ3013" s="1"/>
      <c r="ER3013" s="1"/>
      <c r="ES3013" s="1"/>
      <c r="ET3013" s="1"/>
      <c r="EU3013" s="1"/>
      <c r="EV3013" s="1"/>
      <c r="EW3013" s="1"/>
      <c r="EX3013" s="1"/>
      <c r="EY3013" s="1"/>
      <c r="EZ3013" s="1"/>
      <c r="FA3013" s="1"/>
      <c r="FB3013" s="1"/>
      <c r="FC3013" s="1"/>
      <c r="FD3013" s="1"/>
      <c r="FE3013" s="1"/>
      <c r="FF3013" s="1"/>
      <c r="FG3013" s="1"/>
      <c r="FH3013" s="1"/>
      <c r="FI3013" s="1"/>
      <c r="FJ3013" s="1"/>
      <c r="FK3013" s="1"/>
      <c r="FL3013" s="1"/>
      <c r="FM3013" s="1"/>
      <c r="FN3013" s="1"/>
      <c r="FO3013" s="1"/>
      <c r="FP3013" s="1"/>
      <c r="FQ3013" s="1"/>
      <c r="FR3013" s="1"/>
      <c r="FS3013" s="1"/>
      <c r="FT3013" s="1"/>
      <c r="FU3013" s="1"/>
      <c r="FV3013" s="1"/>
      <c r="FW3013" s="1"/>
      <c r="FX3013" s="1"/>
      <c r="FY3013" s="1"/>
      <c r="FZ3013" s="1"/>
      <c r="GA3013" s="1"/>
      <c r="GB3013" s="1"/>
      <c r="GC3013" s="1"/>
      <c r="GD3013" s="1"/>
      <c r="GE3013" s="1"/>
      <c r="GF3013" s="1"/>
      <c r="GG3013" s="1"/>
      <c r="GH3013" s="1"/>
      <c r="GI3013" s="1"/>
      <c r="GJ3013" s="1"/>
      <c r="GK3013"/>
      <c r="GL3013"/>
      <c r="GM3013"/>
      <c r="GN3013"/>
      <c r="GO3013"/>
      <c r="GP3013"/>
      <c r="GQ3013"/>
      <c r="GR3013"/>
      <c r="GS3013"/>
      <c r="GT3013"/>
      <c r="GU3013"/>
      <c r="GV3013"/>
      <c r="GW3013"/>
      <c r="GX3013"/>
      <c r="GY3013"/>
      <c r="GZ3013"/>
      <c r="HA3013"/>
      <c r="HB3013"/>
      <c r="HC3013"/>
      <c r="HD3013"/>
      <c r="HE3013"/>
    </row>
    <row r="3014" spans="6:213" s="19" customFormat="1" x14ac:dyDescent="0.25">
      <c r="F3014" s="20"/>
      <c r="G3014" s="20"/>
      <c r="H3014" s="20"/>
      <c r="I3014" s="20"/>
      <c r="J3014" s="21"/>
      <c r="K3014" s="21"/>
      <c r="L3014" s="20"/>
      <c r="M3014" s="20"/>
      <c r="N3014" s="22"/>
      <c r="O3014" s="22"/>
      <c r="P3014" s="22"/>
      <c r="Q3014" s="22"/>
      <c r="U3014" s="20"/>
      <c r="V3014" s="20"/>
      <c r="W3014" s="20"/>
      <c r="X3014" s="27"/>
      <c r="Y3014" s="253"/>
      <c r="Z3014" s="30"/>
      <c r="AA3014" s="30"/>
      <c r="AB3014" s="31"/>
      <c r="AC3014" s="31"/>
      <c r="AD3014" s="31"/>
      <c r="AE3014" s="31"/>
      <c r="AF3014" s="31"/>
      <c r="AG3014" s="241"/>
      <c r="AH3014" s="31"/>
      <c r="AI3014" s="31"/>
      <c r="AJ3014" s="31"/>
      <c r="AK3014" s="31"/>
      <c r="AL3014" s="120"/>
      <c r="AM3014" s="25"/>
      <c r="AN3014" s="25"/>
      <c r="AO3014" s="25"/>
      <c r="AP3014" s="25"/>
      <c r="AQ3014" s="26"/>
      <c r="AR3014" s="25"/>
      <c r="AS3014" s="31"/>
      <c r="AT3014" s="25"/>
      <c r="AU3014" s="25"/>
      <c r="AV3014" s="31"/>
      <c r="BC3014" s="1"/>
      <c r="BD3014"/>
      <c r="BE3014"/>
      <c r="BF3014" s="1"/>
      <c r="BG3014"/>
      <c r="BH3014"/>
      <c r="BI3014"/>
      <c r="BJ3014" s="1"/>
      <c r="BK3014" s="1"/>
      <c r="BL3014"/>
      <c r="BM3014" s="1"/>
      <c r="BN3014" s="1"/>
      <c r="BO3014" s="1"/>
      <c r="BP3014" s="1"/>
      <c r="BQ3014" s="1"/>
      <c r="BR3014" s="1"/>
      <c r="BS3014" s="1"/>
      <c r="BT3014" s="22"/>
      <c r="BU3014" s="1"/>
      <c r="BV3014" s="1"/>
      <c r="BW3014" s="1"/>
      <c r="BX3014" s="1"/>
      <c r="BY3014" s="1"/>
      <c r="BZ3014" s="1"/>
      <c r="CA3014" s="1"/>
      <c r="CB3014" s="1"/>
      <c r="CC3014" s="1"/>
      <c r="CD3014" s="1"/>
      <c r="CE3014" s="1"/>
      <c r="CF3014" s="1"/>
      <c r="CG3014" s="1"/>
      <c r="CH3014" s="1"/>
      <c r="CI3014" s="1"/>
      <c r="CJ3014" s="1"/>
      <c r="CK3014" s="1"/>
      <c r="CL3014" s="1"/>
      <c r="CM3014" s="1"/>
      <c r="CN3014" s="1"/>
      <c r="CO3014" s="1"/>
      <c r="CP3014" s="1"/>
      <c r="CQ3014" s="1"/>
      <c r="CR3014" s="1"/>
      <c r="CS3014" s="1"/>
      <c r="CT3014" s="1"/>
      <c r="CU3014" s="1"/>
      <c r="CV3014" s="1"/>
      <c r="CW3014" s="1"/>
      <c r="CX3014" s="1"/>
      <c r="CY3014" s="1"/>
      <c r="CZ3014" s="1"/>
      <c r="DA3014" s="1"/>
      <c r="DB3014" s="1"/>
      <c r="DC3014" s="1"/>
      <c r="DD3014" s="1"/>
      <c r="DE3014" s="1"/>
      <c r="DF3014" s="1"/>
      <c r="DG3014" s="1"/>
      <c r="DH3014" s="1"/>
      <c r="DI3014" s="1"/>
      <c r="DJ3014" s="1"/>
      <c r="DK3014" s="1"/>
      <c r="DL3014" s="1"/>
      <c r="DM3014" s="1"/>
      <c r="DN3014" s="1"/>
      <c r="DO3014" s="1"/>
      <c r="DP3014" s="1"/>
      <c r="DQ3014" s="1"/>
      <c r="DR3014" s="1"/>
      <c r="DS3014" s="1"/>
      <c r="DT3014" s="1"/>
      <c r="DU3014" s="1"/>
      <c r="DV3014" s="1"/>
      <c r="DW3014" s="1"/>
      <c r="DX3014" s="1"/>
      <c r="DY3014" s="1"/>
      <c r="DZ3014" s="1"/>
      <c r="EA3014" s="1"/>
      <c r="EB3014" s="1"/>
      <c r="EC3014" s="1"/>
      <c r="ED3014" s="1"/>
      <c r="EE3014" s="1"/>
      <c r="EF3014" s="1"/>
      <c r="EG3014" s="1"/>
      <c r="EH3014" s="1"/>
      <c r="EI3014" s="1"/>
      <c r="EJ3014" s="1"/>
      <c r="EK3014" s="1"/>
      <c r="EL3014" s="1"/>
      <c r="EM3014" s="1"/>
      <c r="EN3014" s="1"/>
      <c r="EO3014" s="1"/>
      <c r="EP3014" s="1"/>
      <c r="EQ3014" s="1"/>
      <c r="ER3014" s="1"/>
      <c r="ES3014" s="1"/>
      <c r="ET3014" s="1"/>
      <c r="EU3014" s="1"/>
      <c r="EV3014" s="1"/>
      <c r="EW3014" s="1"/>
      <c r="EX3014" s="1"/>
      <c r="EY3014" s="1"/>
      <c r="EZ3014" s="1"/>
      <c r="FA3014" s="1"/>
      <c r="FB3014" s="1"/>
      <c r="FC3014" s="1"/>
      <c r="FD3014" s="1"/>
      <c r="FE3014" s="1"/>
      <c r="FF3014" s="1"/>
      <c r="FG3014" s="1"/>
      <c r="FH3014" s="1"/>
      <c r="FI3014" s="1"/>
      <c r="FJ3014" s="1"/>
      <c r="FK3014" s="1"/>
      <c r="FL3014" s="1"/>
      <c r="FM3014" s="1"/>
      <c r="FN3014" s="1"/>
      <c r="FO3014" s="1"/>
      <c r="FP3014" s="1"/>
      <c r="FQ3014" s="1"/>
      <c r="FR3014" s="1"/>
      <c r="FS3014" s="1"/>
      <c r="FT3014" s="1"/>
      <c r="FU3014" s="1"/>
      <c r="FV3014" s="1"/>
      <c r="FW3014" s="1"/>
      <c r="FX3014" s="1"/>
      <c r="FY3014" s="1"/>
      <c r="FZ3014" s="1"/>
      <c r="GA3014" s="1"/>
      <c r="GB3014" s="1"/>
      <c r="GC3014" s="1"/>
      <c r="GD3014" s="1"/>
      <c r="GE3014" s="1"/>
      <c r="GF3014" s="1"/>
      <c r="GG3014" s="1"/>
      <c r="GH3014" s="1"/>
      <c r="GI3014" s="1"/>
      <c r="GJ3014" s="1"/>
      <c r="GK3014"/>
      <c r="GL3014"/>
      <c r="GM3014"/>
      <c r="GN3014"/>
      <c r="GO3014"/>
      <c r="GP3014"/>
      <c r="GQ3014"/>
      <c r="GR3014"/>
      <c r="GS3014"/>
      <c r="GT3014"/>
      <c r="GU3014"/>
      <c r="GV3014"/>
      <c r="GW3014"/>
      <c r="GX3014"/>
      <c r="GY3014"/>
      <c r="GZ3014"/>
      <c r="HA3014"/>
      <c r="HB3014"/>
      <c r="HC3014"/>
      <c r="HD3014"/>
      <c r="HE3014"/>
    </row>
    <row r="3015" spans="6:213" s="19" customFormat="1" x14ac:dyDescent="0.25">
      <c r="F3015" s="20"/>
      <c r="G3015" s="20"/>
      <c r="H3015" s="20"/>
      <c r="I3015" s="20"/>
      <c r="J3015" s="21"/>
      <c r="K3015" s="21"/>
      <c r="L3015" s="20"/>
      <c r="M3015" s="20"/>
      <c r="N3015" s="22"/>
      <c r="O3015" s="22"/>
      <c r="P3015" s="22"/>
      <c r="Q3015" s="22"/>
      <c r="U3015" s="20"/>
      <c r="V3015" s="20"/>
      <c r="W3015" s="20"/>
      <c r="X3015" s="27"/>
      <c r="Y3015" s="253"/>
      <c r="Z3015" s="30"/>
      <c r="AA3015" s="30"/>
      <c r="AB3015" s="31"/>
      <c r="AC3015" s="31"/>
      <c r="AD3015" s="31"/>
      <c r="AE3015" s="31"/>
      <c r="AF3015" s="31"/>
      <c r="AG3015" s="241"/>
      <c r="AH3015" s="31"/>
      <c r="AI3015" s="31"/>
      <c r="AJ3015" s="31"/>
      <c r="AK3015" s="31"/>
      <c r="AL3015" s="120"/>
      <c r="AM3015" s="25"/>
      <c r="AN3015" s="25"/>
      <c r="AO3015" s="25"/>
      <c r="AP3015" s="25"/>
      <c r="AQ3015" s="26"/>
      <c r="AR3015" s="25"/>
      <c r="AS3015" s="31"/>
      <c r="AT3015" s="25"/>
      <c r="AU3015" s="25"/>
      <c r="AV3015" s="31"/>
      <c r="BC3015" s="1"/>
      <c r="BD3015"/>
      <c r="BE3015"/>
      <c r="BF3015" s="1"/>
      <c r="BG3015"/>
      <c r="BH3015"/>
      <c r="BI3015"/>
      <c r="BJ3015" s="1"/>
      <c r="BK3015" s="1"/>
      <c r="BL3015"/>
      <c r="BM3015" s="1"/>
      <c r="BN3015" s="1"/>
      <c r="BO3015" s="1"/>
      <c r="BP3015" s="1"/>
      <c r="BQ3015" s="1"/>
      <c r="BR3015" s="1"/>
      <c r="BS3015" s="1"/>
      <c r="BT3015" s="22"/>
      <c r="BU3015" s="1"/>
      <c r="BV3015" s="1"/>
      <c r="BW3015" s="1"/>
      <c r="BX3015" s="1"/>
      <c r="BY3015" s="1"/>
      <c r="BZ3015" s="1"/>
      <c r="CA3015" s="1"/>
      <c r="CB3015" s="1"/>
      <c r="CC3015" s="1"/>
      <c r="CD3015" s="1"/>
      <c r="CE3015" s="1"/>
      <c r="CF3015" s="1"/>
      <c r="CG3015" s="1"/>
      <c r="CH3015" s="1"/>
      <c r="CI3015" s="1"/>
      <c r="CJ3015" s="1"/>
      <c r="CK3015" s="1"/>
      <c r="CL3015" s="1"/>
      <c r="CM3015" s="1"/>
      <c r="CN3015" s="1"/>
      <c r="CO3015" s="1"/>
      <c r="CP3015" s="1"/>
      <c r="CQ3015" s="1"/>
      <c r="CR3015" s="1"/>
      <c r="CS3015" s="1"/>
      <c r="CT3015" s="1"/>
      <c r="CU3015" s="1"/>
      <c r="CV3015" s="1"/>
      <c r="CW3015" s="1"/>
      <c r="CX3015" s="1"/>
      <c r="CY3015" s="1"/>
      <c r="CZ3015" s="1"/>
      <c r="DA3015" s="1"/>
      <c r="DB3015" s="1"/>
      <c r="DC3015" s="1"/>
      <c r="DD3015" s="1"/>
      <c r="DE3015" s="1"/>
      <c r="DF3015" s="1"/>
      <c r="DG3015" s="1"/>
      <c r="DH3015" s="1"/>
      <c r="DI3015" s="1"/>
      <c r="DJ3015" s="1"/>
      <c r="DK3015" s="1"/>
      <c r="DL3015" s="1"/>
      <c r="DM3015" s="1"/>
      <c r="DN3015" s="1"/>
      <c r="DO3015" s="1"/>
      <c r="DP3015" s="1"/>
      <c r="DQ3015" s="1"/>
      <c r="DR3015" s="1"/>
      <c r="DS3015" s="1"/>
      <c r="DT3015" s="1"/>
      <c r="DU3015" s="1"/>
      <c r="DV3015" s="1"/>
      <c r="DW3015" s="1"/>
      <c r="DX3015" s="1"/>
      <c r="DY3015" s="1"/>
      <c r="DZ3015" s="1"/>
      <c r="EA3015" s="1"/>
      <c r="EB3015" s="1"/>
      <c r="EC3015" s="1"/>
      <c r="ED3015" s="1"/>
      <c r="EE3015" s="1"/>
      <c r="EF3015" s="1"/>
      <c r="EG3015" s="1"/>
      <c r="EH3015" s="1"/>
      <c r="EI3015" s="1"/>
      <c r="EJ3015" s="1"/>
      <c r="EK3015" s="1"/>
      <c r="EL3015" s="1"/>
      <c r="EM3015" s="1"/>
      <c r="EN3015" s="1"/>
      <c r="EO3015" s="1"/>
      <c r="EP3015" s="1"/>
      <c r="EQ3015" s="1"/>
      <c r="ER3015" s="1"/>
      <c r="ES3015" s="1"/>
      <c r="ET3015" s="1"/>
      <c r="EU3015" s="1"/>
      <c r="EV3015" s="1"/>
      <c r="EW3015" s="1"/>
      <c r="EX3015" s="1"/>
      <c r="EY3015" s="1"/>
      <c r="EZ3015" s="1"/>
      <c r="FA3015" s="1"/>
      <c r="FB3015" s="1"/>
      <c r="FC3015" s="1"/>
      <c r="FD3015" s="1"/>
      <c r="FE3015" s="1"/>
      <c r="FF3015" s="1"/>
      <c r="FG3015" s="1"/>
      <c r="FH3015" s="1"/>
      <c r="FI3015" s="1"/>
      <c r="FJ3015" s="1"/>
      <c r="FK3015" s="1"/>
      <c r="FL3015" s="1"/>
      <c r="FM3015" s="1"/>
      <c r="FN3015" s="1"/>
      <c r="FO3015" s="1"/>
      <c r="FP3015" s="1"/>
      <c r="FQ3015" s="1"/>
      <c r="FR3015" s="1"/>
      <c r="FS3015" s="1"/>
      <c r="FT3015" s="1"/>
      <c r="FU3015" s="1"/>
      <c r="FV3015" s="1"/>
      <c r="FW3015" s="1"/>
      <c r="FX3015" s="1"/>
      <c r="FY3015" s="1"/>
      <c r="FZ3015" s="1"/>
      <c r="GA3015" s="1"/>
      <c r="GB3015" s="1"/>
      <c r="GC3015" s="1"/>
      <c r="GD3015" s="1"/>
      <c r="GE3015" s="1"/>
      <c r="GF3015" s="1"/>
      <c r="GG3015" s="1"/>
      <c r="GH3015" s="1"/>
      <c r="GI3015" s="1"/>
      <c r="GJ3015" s="1"/>
      <c r="GK3015"/>
      <c r="GL3015"/>
      <c r="GM3015"/>
      <c r="GN3015"/>
      <c r="GO3015"/>
      <c r="GP3015"/>
      <c r="GQ3015"/>
      <c r="GR3015"/>
      <c r="GS3015"/>
      <c r="GT3015"/>
      <c r="GU3015"/>
      <c r="GV3015"/>
      <c r="GW3015"/>
      <c r="GX3015"/>
      <c r="GY3015"/>
      <c r="GZ3015"/>
      <c r="HA3015"/>
      <c r="HB3015"/>
      <c r="HC3015"/>
      <c r="HD3015"/>
      <c r="HE3015"/>
    </row>
    <row r="3016" spans="6:213" s="19" customFormat="1" x14ac:dyDescent="0.25">
      <c r="F3016" s="20"/>
      <c r="G3016" s="20"/>
      <c r="H3016" s="20"/>
      <c r="I3016" s="20"/>
      <c r="J3016" s="21"/>
      <c r="K3016" s="21"/>
      <c r="L3016" s="20"/>
      <c r="M3016" s="20"/>
      <c r="N3016" s="22"/>
      <c r="O3016" s="22"/>
      <c r="P3016" s="22"/>
      <c r="Q3016" s="22"/>
      <c r="U3016" s="20"/>
      <c r="V3016" s="20"/>
      <c r="W3016" s="20"/>
      <c r="X3016" s="27"/>
      <c r="Y3016" s="253"/>
      <c r="Z3016" s="30"/>
      <c r="AA3016" s="30"/>
      <c r="AB3016" s="31"/>
      <c r="AC3016" s="31"/>
      <c r="AD3016" s="31"/>
      <c r="AE3016" s="31"/>
      <c r="AF3016" s="31"/>
      <c r="AG3016" s="241"/>
      <c r="AH3016" s="31"/>
      <c r="AI3016" s="31"/>
      <c r="AJ3016" s="31"/>
      <c r="AK3016" s="31"/>
      <c r="AL3016" s="120"/>
      <c r="AM3016" s="25"/>
      <c r="AN3016" s="25"/>
      <c r="AO3016" s="25"/>
      <c r="AP3016" s="25"/>
      <c r="AQ3016" s="26"/>
      <c r="AR3016" s="25"/>
      <c r="AS3016" s="31"/>
      <c r="AT3016" s="25"/>
      <c r="AU3016" s="25"/>
      <c r="AV3016" s="31"/>
      <c r="BC3016" s="1"/>
      <c r="BD3016"/>
      <c r="BE3016"/>
      <c r="BF3016" s="1"/>
      <c r="BG3016"/>
      <c r="BH3016"/>
      <c r="BI3016"/>
      <c r="BJ3016" s="1"/>
      <c r="BK3016" s="1"/>
      <c r="BL3016"/>
      <c r="BM3016" s="1"/>
      <c r="BN3016" s="1"/>
      <c r="BO3016" s="1"/>
      <c r="BP3016" s="1"/>
      <c r="BQ3016" s="1"/>
      <c r="BR3016" s="1"/>
      <c r="BS3016" s="1"/>
      <c r="BT3016" s="22"/>
      <c r="BU3016" s="1"/>
      <c r="BV3016" s="1"/>
      <c r="BW3016" s="1"/>
      <c r="BX3016" s="1"/>
      <c r="BY3016" s="1"/>
      <c r="BZ3016" s="1"/>
      <c r="CA3016" s="1"/>
      <c r="CB3016" s="1"/>
      <c r="CC3016" s="1"/>
      <c r="CD3016" s="1"/>
      <c r="CE3016" s="1"/>
      <c r="CF3016" s="1"/>
      <c r="CG3016" s="1"/>
      <c r="CH3016" s="1"/>
      <c r="CI3016" s="1"/>
      <c r="CJ3016" s="1"/>
      <c r="CK3016" s="1"/>
      <c r="CL3016" s="1"/>
      <c r="CM3016" s="1"/>
      <c r="CN3016" s="1"/>
      <c r="CO3016" s="1"/>
      <c r="CP3016" s="1"/>
      <c r="CQ3016" s="1"/>
      <c r="CR3016" s="1"/>
      <c r="CS3016" s="1"/>
      <c r="CT3016" s="1"/>
      <c r="CU3016" s="1"/>
      <c r="CV3016" s="1"/>
      <c r="CW3016" s="1"/>
      <c r="CX3016" s="1"/>
      <c r="CY3016" s="1"/>
      <c r="CZ3016" s="1"/>
      <c r="DA3016" s="1"/>
      <c r="DB3016" s="1"/>
      <c r="DC3016" s="1"/>
      <c r="DD3016" s="1"/>
      <c r="DE3016" s="1"/>
      <c r="DF3016" s="1"/>
      <c r="DG3016" s="1"/>
      <c r="DH3016" s="1"/>
      <c r="DI3016" s="1"/>
      <c r="DJ3016" s="1"/>
      <c r="DK3016" s="1"/>
      <c r="DL3016" s="1"/>
      <c r="DM3016" s="1"/>
      <c r="DN3016" s="1"/>
      <c r="DO3016" s="1"/>
      <c r="DP3016" s="1"/>
      <c r="DQ3016" s="1"/>
      <c r="DR3016" s="1"/>
      <c r="DS3016" s="1"/>
      <c r="DT3016" s="1"/>
      <c r="DU3016" s="1"/>
      <c r="DV3016" s="1"/>
      <c r="DW3016" s="1"/>
      <c r="DX3016" s="1"/>
      <c r="DY3016" s="1"/>
      <c r="DZ3016" s="1"/>
      <c r="EA3016" s="1"/>
      <c r="EB3016" s="1"/>
      <c r="EC3016" s="1"/>
      <c r="ED3016" s="1"/>
      <c r="EE3016" s="1"/>
      <c r="EF3016" s="1"/>
      <c r="EG3016" s="1"/>
      <c r="EH3016" s="1"/>
      <c r="EI3016" s="1"/>
      <c r="EJ3016" s="1"/>
      <c r="EK3016" s="1"/>
      <c r="EL3016" s="1"/>
      <c r="EM3016" s="1"/>
      <c r="EN3016" s="1"/>
      <c r="EO3016" s="1"/>
      <c r="EP3016" s="1"/>
      <c r="EQ3016" s="1"/>
      <c r="ER3016" s="1"/>
      <c r="ES3016" s="1"/>
      <c r="ET3016" s="1"/>
      <c r="EU3016" s="1"/>
      <c r="EV3016" s="1"/>
      <c r="EW3016" s="1"/>
      <c r="EX3016" s="1"/>
      <c r="EY3016" s="1"/>
      <c r="EZ3016" s="1"/>
      <c r="FA3016" s="1"/>
      <c r="FB3016" s="1"/>
      <c r="FC3016" s="1"/>
      <c r="FD3016" s="1"/>
      <c r="FE3016" s="1"/>
      <c r="FF3016" s="1"/>
      <c r="FG3016" s="1"/>
      <c r="FH3016" s="1"/>
      <c r="FI3016" s="1"/>
      <c r="FJ3016" s="1"/>
      <c r="FK3016" s="1"/>
      <c r="FL3016" s="1"/>
      <c r="FM3016" s="1"/>
      <c r="FN3016" s="1"/>
      <c r="FO3016" s="1"/>
      <c r="FP3016" s="1"/>
      <c r="FQ3016" s="1"/>
      <c r="FR3016" s="1"/>
      <c r="FS3016" s="1"/>
      <c r="FT3016" s="1"/>
      <c r="FU3016" s="1"/>
      <c r="FV3016" s="1"/>
      <c r="FW3016" s="1"/>
      <c r="FX3016" s="1"/>
      <c r="FY3016" s="1"/>
      <c r="FZ3016" s="1"/>
      <c r="GA3016" s="1"/>
      <c r="GB3016" s="1"/>
      <c r="GC3016" s="1"/>
      <c r="GD3016" s="1"/>
      <c r="GE3016" s="1"/>
      <c r="GF3016" s="1"/>
      <c r="GG3016" s="1"/>
      <c r="GH3016" s="1"/>
      <c r="GI3016" s="1"/>
      <c r="GJ3016" s="1"/>
      <c r="GK3016"/>
      <c r="GL3016"/>
      <c r="GM3016"/>
      <c r="GN3016"/>
      <c r="GO3016"/>
      <c r="GP3016"/>
      <c r="GQ3016"/>
      <c r="GR3016"/>
      <c r="GS3016"/>
      <c r="GT3016"/>
      <c r="GU3016"/>
      <c r="GV3016"/>
      <c r="GW3016"/>
      <c r="GX3016"/>
      <c r="GY3016"/>
      <c r="GZ3016"/>
      <c r="HA3016"/>
      <c r="HB3016"/>
      <c r="HC3016"/>
      <c r="HD3016"/>
      <c r="HE3016"/>
    </row>
    <row r="3017" spans="6:213" s="19" customFormat="1" x14ac:dyDescent="0.25">
      <c r="F3017" s="20"/>
      <c r="G3017" s="20"/>
      <c r="H3017" s="20"/>
      <c r="I3017" s="20"/>
      <c r="J3017" s="21"/>
      <c r="K3017" s="21"/>
      <c r="L3017" s="20"/>
      <c r="M3017" s="20"/>
      <c r="N3017" s="22"/>
      <c r="O3017" s="22"/>
      <c r="P3017" s="22"/>
      <c r="Q3017" s="22"/>
      <c r="U3017" s="20"/>
      <c r="V3017" s="20"/>
      <c r="W3017" s="20"/>
      <c r="X3017" s="27"/>
      <c r="Y3017" s="253"/>
      <c r="Z3017" s="30"/>
      <c r="AA3017" s="30"/>
      <c r="AB3017" s="31"/>
      <c r="AC3017" s="31"/>
      <c r="AD3017" s="31"/>
      <c r="AE3017" s="31"/>
      <c r="AF3017" s="31"/>
      <c r="AG3017" s="241"/>
      <c r="AH3017" s="31"/>
      <c r="AI3017" s="31"/>
      <c r="AJ3017" s="31"/>
      <c r="AK3017" s="31"/>
      <c r="AL3017" s="120"/>
      <c r="AM3017" s="25"/>
      <c r="AN3017" s="25"/>
      <c r="AO3017" s="25"/>
      <c r="AP3017" s="25"/>
      <c r="AQ3017" s="26"/>
      <c r="AR3017" s="25"/>
      <c r="AS3017" s="31"/>
      <c r="AT3017" s="25"/>
      <c r="AU3017" s="25"/>
      <c r="AV3017" s="31"/>
      <c r="BC3017" s="1"/>
      <c r="BD3017"/>
      <c r="BE3017"/>
      <c r="BF3017" s="1"/>
      <c r="BG3017"/>
      <c r="BH3017"/>
      <c r="BI3017"/>
      <c r="BJ3017" s="1"/>
      <c r="BK3017" s="1"/>
      <c r="BL3017"/>
      <c r="BM3017" s="1"/>
      <c r="BN3017" s="1"/>
      <c r="BO3017" s="1"/>
      <c r="BP3017" s="1"/>
      <c r="BQ3017" s="1"/>
      <c r="BR3017" s="1"/>
      <c r="BS3017" s="1"/>
      <c r="BT3017" s="22"/>
      <c r="BU3017" s="1"/>
      <c r="BV3017" s="1"/>
      <c r="BW3017" s="1"/>
      <c r="BX3017" s="1"/>
      <c r="BY3017" s="1"/>
      <c r="BZ3017" s="1"/>
      <c r="CA3017" s="1"/>
      <c r="CB3017" s="1"/>
      <c r="CC3017" s="1"/>
      <c r="CD3017" s="1"/>
      <c r="CE3017" s="1"/>
      <c r="CF3017" s="1"/>
      <c r="CG3017" s="1"/>
      <c r="CH3017" s="1"/>
      <c r="CI3017" s="1"/>
      <c r="CJ3017" s="1"/>
      <c r="CK3017" s="1"/>
      <c r="CL3017" s="1"/>
      <c r="CM3017" s="1"/>
      <c r="CN3017" s="1"/>
      <c r="CO3017" s="1"/>
      <c r="CP3017" s="1"/>
      <c r="CQ3017" s="1"/>
      <c r="CR3017" s="1"/>
      <c r="CS3017" s="1"/>
      <c r="CT3017" s="1"/>
      <c r="CU3017" s="1"/>
      <c r="CV3017" s="1"/>
      <c r="CW3017" s="1"/>
      <c r="CX3017" s="1"/>
      <c r="CY3017" s="1"/>
      <c r="CZ3017" s="1"/>
      <c r="DA3017" s="1"/>
      <c r="DB3017" s="1"/>
      <c r="DC3017" s="1"/>
      <c r="DD3017" s="1"/>
      <c r="DE3017" s="1"/>
      <c r="DF3017" s="1"/>
      <c r="DG3017" s="1"/>
      <c r="DH3017" s="1"/>
      <c r="DI3017" s="1"/>
      <c r="DJ3017" s="1"/>
      <c r="DK3017" s="1"/>
      <c r="DL3017" s="1"/>
      <c r="DM3017" s="1"/>
      <c r="DN3017" s="1"/>
      <c r="DO3017" s="1"/>
      <c r="DP3017" s="1"/>
      <c r="DQ3017" s="1"/>
      <c r="DR3017" s="1"/>
      <c r="DS3017" s="1"/>
      <c r="DT3017" s="1"/>
      <c r="DU3017" s="1"/>
      <c r="DV3017" s="1"/>
      <c r="DW3017" s="1"/>
      <c r="DX3017" s="1"/>
      <c r="DY3017" s="1"/>
      <c r="DZ3017" s="1"/>
      <c r="EA3017" s="1"/>
      <c r="EB3017" s="1"/>
      <c r="EC3017" s="1"/>
      <c r="ED3017" s="1"/>
      <c r="EE3017" s="1"/>
      <c r="EF3017" s="1"/>
      <c r="EG3017" s="1"/>
      <c r="EH3017" s="1"/>
      <c r="EI3017" s="1"/>
      <c r="EJ3017" s="1"/>
      <c r="EK3017" s="1"/>
      <c r="EL3017" s="1"/>
      <c r="EM3017" s="1"/>
      <c r="EN3017" s="1"/>
      <c r="EO3017" s="1"/>
      <c r="EP3017" s="1"/>
      <c r="EQ3017" s="1"/>
      <c r="ER3017" s="1"/>
      <c r="ES3017" s="1"/>
      <c r="ET3017" s="1"/>
      <c r="EU3017" s="1"/>
      <c r="EV3017" s="1"/>
      <c r="EW3017" s="1"/>
      <c r="EX3017" s="1"/>
      <c r="EY3017" s="1"/>
      <c r="EZ3017" s="1"/>
      <c r="FA3017" s="1"/>
      <c r="FB3017" s="1"/>
      <c r="FC3017" s="1"/>
      <c r="FD3017" s="1"/>
      <c r="FE3017" s="1"/>
      <c r="FF3017" s="1"/>
      <c r="FG3017" s="1"/>
      <c r="FH3017" s="1"/>
      <c r="FI3017" s="1"/>
      <c r="FJ3017" s="1"/>
      <c r="FK3017" s="1"/>
      <c r="FL3017" s="1"/>
      <c r="FM3017" s="1"/>
      <c r="FN3017" s="1"/>
      <c r="FO3017" s="1"/>
      <c r="FP3017" s="1"/>
      <c r="FQ3017" s="1"/>
      <c r="FR3017" s="1"/>
      <c r="FS3017" s="1"/>
      <c r="FT3017" s="1"/>
      <c r="FU3017" s="1"/>
      <c r="FV3017" s="1"/>
      <c r="FW3017" s="1"/>
      <c r="FX3017" s="1"/>
      <c r="FY3017" s="1"/>
      <c r="FZ3017" s="1"/>
      <c r="GA3017" s="1"/>
      <c r="GB3017" s="1"/>
      <c r="GC3017" s="1"/>
      <c r="GD3017" s="1"/>
      <c r="GE3017" s="1"/>
      <c r="GF3017" s="1"/>
      <c r="GG3017" s="1"/>
      <c r="GH3017" s="1"/>
      <c r="GI3017" s="1"/>
      <c r="GJ3017" s="1"/>
      <c r="GK3017"/>
      <c r="GL3017"/>
      <c r="GM3017"/>
      <c r="GN3017"/>
      <c r="GO3017"/>
      <c r="GP3017"/>
      <c r="GQ3017"/>
      <c r="GR3017"/>
      <c r="GS3017"/>
      <c r="GT3017"/>
      <c r="GU3017"/>
      <c r="GV3017"/>
      <c r="GW3017"/>
      <c r="GX3017"/>
      <c r="GY3017"/>
      <c r="GZ3017"/>
      <c r="HA3017"/>
      <c r="HB3017"/>
      <c r="HC3017"/>
      <c r="HD3017"/>
      <c r="HE3017"/>
    </row>
    <row r="3018" spans="6:213" s="19" customFormat="1" x14ac:dyDescent="0.25">
      <c r="F3018" s="20"/>
      <c r="G3018" s="20"/>
      <c r="H3018" s="20"/>
      <c r="I3018" s="20"/>
      <c r="J3018" s="21"/>
      <c r="K3018" s="21"/>
      <c r="L3018" s="20"/>
      <c r="M3018" s="20"/>
      <c r="N3018" s="22"/>
      <c r="O3018" s="22"/>
      <c r="P3018" s="22"/>
      <c r="Q3018" s="22"/>
      <c r="U3018" s="20"/>
      <c r="V3018" s="20"/>
      <c r="W3018" s="20"/>
      <c r="X3018" s="27"/>
      <c r="Y3018" s="253"/>
      <c r="Z3018" s="30"/>
      <c r="AA3018" s="30"/>
      <c r="AB3018" s="31"/>
      <c r="AC3018" s="31"/>
      <c r="AD3018" s="31"/>
      <c r="AE3018" s="31"/>
      <c r="AF3018" s="31"/>
      <c r="AG3018" s="241"/>
      <c r="AH3018" s="31"/>
      <c r="AI3018" s="31"/>
      <c r="AJ3018" s="31"/>
      <c r="AK3018" s="31"/>
      <c r="AL3018" s="120"/>
      <c r="AM3018" s="25"/>
      <c r="AN3018" s="25"/>
      <c r="AO3018" s="25"/>
      <c r="AP3018" s="25"/>
      <c r="AQ3018" s="26"/>
      <c r="AR3018" s="25"/>
      <c r="AS3018" s="31"/>
      <c r="AT3018" s="25"/>
      <c r="AU3018" s="25"/>
      <c r="AV3018" s="31"/>
      <c r="BC3018" s="1"/>
      <c r="BD3018"/>
      <c r="BE3018"/>
      <c r="BF3018" s="1"/>
      <c r="BG3018"/>
      <c r="BH3018"/>
      <c r="BI3018"/>
      <c r="BJ3018" s="1"/>
      <c r="BK3018" s="1"/>
      <c r="BL3018"/>
      <c r="BM3018" s="1"/>
      <c r="BN3018" s="1"/>
      <c r="BO3018" s="1"/>
      <c r="BP3018" s="1"/>
      <c r="BQ3018" s="1"/>
      <c r="BR3018" s="1"/>
      <c r="BS3018" s="1"/>
      <c r="BT3018" s="22"/>
      <c r="BU3018" s="1"/>
      <c r="BV3018" s="1"/>
      <c r="BW3018" s="1"/>
      <c r="BX3018" s="1"/>
      <c r="BY3018" s="1"/>
      <c r="BZ3018" s="1"/>
      <c r="CA3018" s="1"/>
      <c r="CB3018" s="1"/>
      <c r="CC3018" s="1"/>
      <c r="CD3018" s="1"/>
      <c r="CE3018" s="1"/>
      <c r="CF3018" s="1"/>
      <c r="CG3018" s="1"/>
      <c r="CH3018" s="1"/>
      <c r="CI3018" s="1"/>
      <c r="CJ3018" s="1"/>
      <c r="CK3018" s="1"/>
      <c r="CL3018" s="1"/>
      <c r="CM3018" s="1"/>
      <c r="CN3018" s="1"/>
      <c r="CO3018" s="1"/>
      <c r="CP3018" s="1"/>
      <c r="CQ3018" s="1"/>
      <c r="CR3018" s="1"/>
      <c r="CS3018" s="1"/>
      <c r="CT3018" s="1"/>
      <c r="CU3018" s="1"/>
      <c r="CV3018" s="1"/>
      <c r="CW3018" s="1"/>
      <c r="CX3018" s="1"/>
      <c r="CY3018" s="1"/>
      <c r="CZ3018" s="1"/>
      <c r="DA3018" s="1"/>
      <c r="DB3018" s="1"/>
      <c r="DC3018" s="1"/>
      <c r="DD3018" s="1"/>
      <c r="DE3018" s="1"/>
      <c r="DF3018" s="1"/>
      <c r="DG3018" s="1"/>
      <c r="DH3018" s="1"/>
      <c r="DI3018" s="1"/>
      <c r="DJ3018" s="1"/>
      <c r="DK3018" s="1"/>
      <c r="DL3018" s="1"/>
      <c r="DM3018" s="1"/>
      <c r="DN3018" s="1"/>
      <c r="DO3018" s="1"/>
      <c r="DP3018" s="1"/>
      <c r="DQ3018" s="1"/>
      <c r="DR3018" s="1"/>
      <c r="DS3018" s="1"/>
      <c r="DT3018" s="1"/>
      <c r="DU3018" s="1"/>
      <c r="DV3018" s="1"/>
      <c r="DW3018" s="1"/>
      <c r="DX3018" s="1"/>
      <c r="DY3018" s="1"/>
      <c r="DZ3018" s="1"/>
      <c r="EA3018" s="1"/>
      <c r="EB3018" s="1"/>
      <c r="EC3018" s="1"/>
      <c r="ED3018" s="1"/>
      <c r="EE3018" s="1"/>
      <c r="EF3018" s="1"/>
      <c r="EG3018" s="1"/>
      <c r="EH3018" s="1"/>
      <c r="EI3018" s="1"/>
      <c r="EJ3018" s="1"/>
      <c r="EK3018" s="1"/>
      <c r="EL3018" s="1"/>
      <c r="EM3018" s="1"/>
      <c r="EN3018" s="1"/>
      <c r="EO3018" s="1"/>
      <c r="EP3018" s="1"/>
      <c r="EQ3018" s="1"/>
      <c r="ER3018" s="1"/>
      <c r="ES3018" s="1"/>
      <c r="ET3018" s="1"/>
      <c r="EU3018" s="1"/>
      <c r="EV3018" s="1"/>
      <c r="EW3018" s="1"/>
      <c r="EX3018" s="1"/>
      <c r="EY3018" s="1"/>
      <c r="EZ3018" s="1"/>
      <c r="FA3018" s="1"/>
      <c r="FB3018" s="1"/>
      <c r="FC3018" s="1"/>
      <c r="FD3018" s="1"/>
      <c r="FE3018" s="1"/>
      <c r="FF3018" s="1"/>
      <c r="FG3018" s="1"/>
      <c r="FH3018" s="1"/>
      <c r="FI3018" s="1"/>
      <c r="FJ3018" s="1"/>
      <c r="FK3018" s="1"/>
      <c r="FL3018" s="1"/>
      <c r="FM3018" s="1"/>
      <c r="FN3018" s="1"/>
      <c r="FO3018" s="1"/>
      <c r="FP3018" s="1"/>
      <c r="FQ3018" s="1"/>
      <c r="FR3018" s="1"/>
      <c r="FS3018" s="1"/>
      <c r="FT3018" s="1"/>
      <c r="FU3018" s="1"/>
      <c r="FV3018" s="1"/>
      <c r="FW3018" s="1"/>
      <c r="FX3018" s="1"/>
      <c r="FY3018" s="1"/>
      <c r="FZ3018" s="1"/>
      <c r="GA3018" s="1"/>
      <c r="GB3018" s="1"/>
      <c r="GC3018" s="1"/>
      <c r="GD3018" s="1"/>
      <c r="GE3018" s="1"/>
      <c r="GF3018" s="1"/>
      <c r="GG3018" s="1"/>
      <c r="GH3018" s="1"/>
      <c r="GI3018" s="1"/>
      <c r="GJ3018" s="1"/>
      <c r="GK3018"/>
      <c r="GL3018"/>
      <c r="GM3018"/>
      <c r="GN3018"/>
      <c r="GO3018"/>
      <c r="GP3018"/>
      <c r="GQ3018"/>
      <c r="GR3018"/>
      <c r="GS3018"/>
      <c r="GT3018"/>
      <c r="GU3018"/>
      <c r="GV3018"/>
      <c r="GW3018"/>
      <c r="GX3018"/>
      <c r="GY3018"/>
      <c r="GZ3018"/>
      <c r="HA3018"/>
      <c r="HB3018"/>
      <c r="HC3018"/>
      <c r="HD3018"/>
      <c r="HE3018"/>
    </row>
    <row r="3019" spans="6:213" s="19" customFormat="1" x14ac:dyDescent="0.25">
      <c r="F3019" s="20"/>
      <c r="G3019" s="20"/>
      <c r="H3019" s="20"/>
      <c r="I3019" s="20"/>
      <c r="J3019" s="21"/>
      <c r="K3019" s="21"/>
      <c r="L3019" s="20"/>
      <c r="M3019" s="20"/>
      <c r="N3019" s="22"/>
      <c r="O3019" s="22"/>
      <c r="P3019" s="22"/>
      <c r="Q3019" s="22"/>
      <c r="U3019" s="20"/>
      <c r="V3019" s="20"/>
      <c r="W3019" s="20"/>
      <c r="X3019" s="27"/>
      <c r="Y3019" s="253"/>
      <c r="Z3019" s="30"/>
      <c r="AA3019" s="30"/>
      <c r="AB3019" s="31"/>
      <c r="AC3019" s="31"/>
      <c r="AD3019" s="31"/>
      <c r="AE3019" s="31"/>
      <c r="AF3019" s="31"/>
      <c r="AG3019" s="241"/>
      <c r="AH3019" s="31"/>
      <c r="AI3019" s="31"/>
      <c r="AJ3019" s="31"/>
      <c r="AK3019" s="31"/>
      <c r="AL3019" s="120"/>
      <c r="AM3019" s="25"/>
      <c r="AN3019" s="25"/>
      <c r="AO3019" s="25"/>
      <c r="AP3019" s="25"/>
      <c r="AQ3019" s="26"/>
      <c r="AR3019" s="25"/>
      <c r="AS3019" s="31"/>
      <c r="AT3019" s="25"/>
      <c r="AU3019" s="25"/>
      <c r="AV3019" s="31"/>
      <c r="BC3019" s="1"/>
      <c r="BD3019"/>
      <c r="BE3019"/>
      <c r="BF3019" s="1"/>
      <c r="BG3019"/>
      <c r="BH3019"/>
      <c r="BI3019"/>
      <c r="BJ3019" s="1"/>
      <c r="BK3019" s="1"/>
      <c r="BL3019"/>
      <c r="BM3019" s="1"/>
      <c r="BN3019" s="1"/>
      <c r="BO3019" s="1"/>
      <c r="BP3019" s="1"/>
      <c r="BQ3019" s="1"/>
      <c r="BR3019" s="1"/>
      <c r="BS3019" s="1"/>
      <c r="BT3019" s="22"/>
      <c r="BU3019" s="1"/>
      <c r="BV3019" s="1"/>
      <c r="BW3019" s="1"/>
      <c r="BX3019" s="1"/>
      <c r="BY3019" s="1"/>
      <c r="BZ3019" s="1"/>
      <c r="CA3019" s="1"/>
      <c r="CB3019" s="1"/>
      <c r="CC3019" s="1"/>
      <c r="CD3019" s="1"/>
      <c r="CE3019" s="1"/>
      <c r="CF3019" s="1"/>
      <c r="CG3019" s="1"/>
      <c r="CH3019" s="1"/>
      <c r="CI3019" s="1"/>
      <c r="CJ3019" s="1"/>
      <c r="CK3019" s="1"/>
      <c r="CL3019" s="1"/>
      <c r="CM3019" s="1"/>
      <c r="CN3019" s="1"/>
      <c r="CO3019" s="1"/>
      <c r="CP3019" s="1"/>
      <c r="CQ3019" s="1"/>
      <c r="CR3019" s="1"/>
      <c r="CS3019" s="1"/>
      <c r="CT3019" s="1"/>
      <c r="CU3019" s="1"/>
      <c r="CV3019" s="1"/>
      <c r="CW3019" s="1"/>
      <c r="CX3019" s="1"/>
      <c r="CY3019" s="1"/>
      <c r="CZ3019" s="1"/>
      <c r="DA3019" s="1"/>
      <c r="DB3019" s="1"/>
      <c r="DC3019" s="1"/>
      <c r="DD3019" s="1"/>
      <c r="DE3019" s="1"/>
      <c r="DF3019" s="1"/>
      <c r="DG3019" s="1"/>
      <c r="DH3019" s="1"/>
      <c r="DI3019" s="1"/>
      <c r="DJ3019" s="1"/>
      <c r="DK3019" s="1"/>
      <c r="DL3019" s="1"/>
      <c r="DM3019" s="1"/>
      <c r="DN3019" s="1"/>
      <c r="DO3019" s="1"/>
      <c r="DP3019" s="1"/>
      <c r="DQ3019" s="1"/>
      <c r="DR3019" s="1"/>
      <c r="DS3019" s="1"/>
      <c r="DT3019" s="1"/>
      <c r="DU3019" s="1"/>
      <c r="DV3019" s="1"/>
      <c r="DW3019" s="1"/>
      <c r="DX3019" s="1"/>
      <c r="DY3019" s="1"/>
      <c r="DZ3019" s="1"/>
      <c r="EA3019" s="1"/>
      <c r="EB3019" s="1"/>
      <c r="EC3019" s="1"/>
      <c r="ED3019" s="1"/>
      <c r="EE3019" s="1"/>
      <c r="EF3019" s="1"/>
      <c r="EG3019" s="1"/>
      <c r="EH3019" s="1"/>
      <c r="EI3019" s="1"/>
      <c r="EJ3019" s="1"/>
      <c r="EK3019" s="1"/>
      <c r="EL3019" s="1"/>
      <c r="EM3019" s="1"/>
      <c r="EN3019" s="1"/>
      <c r="EO3019" s="1"/>
      <c r="EP3019" s="1"/>
      <c r="EQ3019" s="1"/>
      <c r="ER3019" s="1"/>
      <c r="ES3019" s="1"/>
      <c r="ET3019" s="1"/>
      <c r="EU3019" s="1"/>
      <c r="EV3019" s="1"/>
      <c r="EW3019" s="1"/>
      <c r="EX3019" s="1"/>
      <c r="EY3019" s="1"/>
      <c r="EZ3019" s="1"/>
      <c r="FA3019" s="1"/>
      <c r="FB3019" s="1"/>
      <c r="FC3019" s="1"/>
      <c r="FD3019" s="1"/>
      <c r="FE3019" s="1"/>
      <c r="FF3019" s="1"/>
      <c r="FG3019" s="1"/>
      <c r="FH3019" s="1"/>
      <c r="FI3019" s="1"/>
      <c r="FJ3019" s="1"/>
      <c r="FK3019" s="1"/>
      <c r="FL3019" s="1"/>
      <c r="FM3019" s="1"/>
      <c r="FN3019" s="1"/>
      <c r="FO3019" s="1"/>
      <c r="FP3019" s="1"/>
      <c r="FQ3019" s="1"/>
      <c r="FR3019" s="1"/>
      <c r="FS3019" s="1"/>
      <c r="FT3019" s="1"/>
      <c r="FU3019" s="1"/>
      <c r="FV3019" s="1"/>
      <c r="FW3019" s="1"/>
      <c r="FX3019" s="1"/>
      <c r="FY3019" s="1"/>
      <c r="FZ3019" s="1"/>
      <c r="GA3019" s="1"/>
      <c r="GB3019" s="1"/>
      <c r="GC3019" s="1"/>
      <c r="GD3019" s="1"/>
      <c r="GE3019" s="1"/>
      <c r="GF3019" s="1"/>
      <c r="GG3019" s="1"/>
      <c r="GH3019" s="1"/>
      <c r="GI3019" s="1"/>
      <c r="GJ3019" s="1"/>
      <c r="GK3019"/>
      <c r="GL3019"/>
      <c r="GM3019"/>
      <c r="GN3019"/>
      <c r="GO3019"/>
      <c r="GP3019"/>
      <c r="GQ3019"/>
      <c r="GR3019"/>
      <c r="GS3019"/>
      <c r="GT3019"/>
      <c r="GU3019"/>
      <c r="GV3019"/>
      <c r="GW3019"/>
      <c r="GX3019"/>
      <c r="GY3019"/>
      <c r="GZ3019"/>
      <c r="HA3019"/>
      <c r="HB3019"/>
      <c r="HC3019"/>
      <c r="HD3019"/>
      <c r="HE3019"/>
    </row>
    <row r="3020" spans="6:213" s="19" customFormat="1" x14ac:dyDescent="0.25">
      <c r="F3020" s="20"/>
      <c r="G3020" s="20"/>
      <c r="H3020" s="20"/>
      <c r="I3020" s="20"/>
      <c r="J3020" s="21"/>
      <c r="K3020" s="21"/>
      <c r="L3020" s="20"/>
      <c r="M3020" s="20"/>
      <c r="N3020" s="22"/>
      <c r="O3020" s="22"/>
      <c r="P3020" s="22"/>
      <c r="Q3020" s="22"/>
      <c r="U3020" s="20"/>
      <c r="V3020" s="20"/>
      <c r="W3020" s="20"/>
      <c r="X3020" s="27"/>
      <c r="Y3020" s="253"/>
      <c r="Z3020" s="30"/>
      <c r="AA3020" s="30"/>
      <c r="AB3020" s="31"/>
      <c r="AC3020" s="31"/>
      <c r="AD3020" s="31"/>
      <c r="AE3020" s="31"/>
      <c r="AF3020" s="31"/>
      <c r="AG3020" s="241"/>
      <c r="AH3020" s="31"/>
      <c r="AI3020" s="31"/>
      <c r="AJ3020" s="31"/>
      <c r="AK3020" s="31"/>
      <c r="AL3020" s="120"/>
      <c r="AM3020" s="25"/>
      <c r="AN3020" s="25"/>
      <c r="AO3020" s="25"/>
      <c r="AP3020" s="25"/>
      <c r="AQ3020" s="26"/>
      <c r="AR3020" s="25"/>
      <c r="AS3020" s="31"/>
      <c r="AT3020" s="25"/>
      <c r="AU3020" s="25"/>
      <c r="AV3020" s="31"/>
      <c r="BC3020" s="1"/>
      <c r="BD3020"/>
      <c r="BE3020"/>
      <c r="BF3020" s="1"/>
      <c r="BG3020"/>
      <c r="BH3020"/>
      <c r="BI3020"/>
      <c r="BJ3020" s="1"/>
      <c r="BK3020" s="1"/>
      <c r="BL3020"/>
      <c r="BM3020" s="1"/>
      <c r="BN3020" s="1"/>
      <c r="BO3020" s="1"/>
      <c r="BP3020" s="1"/>
      <c r="BQ3020" s="1"/>
      <c r="BR3020" s="1"/>
      <c r="BS3020" s="1"/>
      <c r="BT3020" s="22"/>
      <c r="BU3020" s="1"/>
      <c r="BV3020" s="1"/>
      <c r="BW3020" s="1"/>
      <c r="BX3020" s="1"/>
      <c r="BY3020" s="1"/>
      <c r="BZ3020" s="1"/>
      <c r="CA3020" s="1"/>
      <c r="CB3020" s="1"/>
      <c r="CC3020" s="1"/>
      <c r="CD3020" s="1"/>
      <c r="CE3020" s="1"/>
      <c r="CF3020" s="1"/>
      <c r="CG3020" s="1"/>
      <c r="CH3020" s="1"/>
      <c r="CI3020" s="1"/>
      <c r="CJ3020" s="1"/>
      <c r="CK3020" s="1"/>
      <c r="CL3020" s="1"/>
      <c r="CM3020" s="1"/>
      <c r="CN3020" s="1"/>
      <c r="CO3020" s="1"/>
      <c r="CP3020" s="1"/>
      <c r="CQ3020" s="1"/>
      <c r="CR3020" s="1"/>
      <c r="CS3020" s="1"/>
      <c r="CT3020" s="1"/>
      <c r="CU3020" s="1"/>
      <c r="CV3020" s="1"/>
      <c r="CW3020" s="1"/>
      <c r="CX3020" s="1"/>
      <c r="CY3020" s="1"/>
      <c r="CZ3020" s="1"/>
      <c r="DA3020" s="1"/>
      <c r="DB3020" s="1"/>
      <c r="DC3020" s="1"/>
      <c r="DD3020" s="1"/>
      <c r="DE3020" s="1"/>
      <c r="DF3020" s="1"/>
      <c r="DG3020" s="1"/>
      <c r="DH3020" s="1"/>
      <c r="DI3020" s="1"/>
      <c r="DJ3020" s="1"/>
      <c r="DK3020" s="1"/>
      <c r="DL3020" s="1"/>
      <c r="DM3020" s="1"/>
      <c r="DN3020" s="1"/>
      <c r="DO3020" s="1"/>
      <c r="DP3020" s="1"/>
      <c r="DQ3020" s="1"/>
      <c r="DR3020" s="1"/>
      <c r="DS3020" s="1"/>
      <c r="DT3020" s="1"/>
      <c r="DU3020" s="1"/>
      <c r="DV3020" s="1"/>
      <c r="DW3020" s="1"/>
      <c r="DX3020" s="1"/>
      <c r="DY3020" s="1"/>
      <c r="DZ3020" s="1"/>
      <c r="EA3020" s="1"/>
      <c r="EB3020" s="1"/>
      <c r="EC3020" s="1"/>
      <c r="ED3020" s="1"/>
      <c r="EE3020" s="1"/>
      <c r="EF3020" s="1"/>
      <c r="EG3020" s="1"/>
      <c r="EH3020" s="1"/>
      <c r="EI3020" s="1"/>
      <c r="EJ3020" s="1"/>
      <c r="EK3020" s="1"/>
      <c r="EL3020" s="1"/>
      <c r="EM3020" s="1"/>
      <c r="EN3020" s="1"/>
      <c r="EO3020" s="1"/>
      <c r="EP3020" s="1"/>
      <c r="EQ3020" s="1"/>
      <c r="ER3020" s="1"/>
      <c r="ES3020" s="1"/>
      <c r="ET3020" s="1"/>
      <c r="EU3020" s="1"/>
      <c r="EV3020" s="1"/>
      <c r="EW3020" s="1"/>
      <c r="EX3020" s="1"/>
      <c r="EY3020" s="1"/>
      <c r="EZ3020" s="1"/>
      <c r="FA3020" s="1"/>
      <c r="FB3020" s="1"/>
      <c r="FC3020" s="1"/>
      <c r="FD3020" s="1"/>
      <c r="FE3020" s="1"/>
      <c r="FF3020" s="1"/>
      <c r="FG3020" s="1"/>
      <c r="FH3020" s="1"/>
      <c r="FI3020" s="1"/>
      <c r="FJ3020" s="1"/>
      <c r="FK3020" s="1"/>
      <c r="FL3020" s="1"/>
      <c r="FM3020" s="1"/>
      <c r="FN3020" s="1"/>
      <c r="FO3020" s="1"/>
      <c r="FP3020" s="1"/>
      <c r="FQ3020" s="1"/>
      <c r="FR3020" s="1"/>
      <c r="FS3020" s="1"/>
      <c r="FT3020" s="1"/>
      <c r="FU3020" s="1"/>
      <c r="FV3020" s="1"/>
      <c r="FW3020" s="1"/>
      <c r="FX3020" s="1"/>
      <c r="FY3020" s="1"/>
      <c r="FZ3020" s="1"/>
      <c r="GA3020" s="1"/>
      <c r="GB3020" s="1"/>
      <c r="GC3020" s="1"/>
      <c r="GD3020" s="1"/>
      <c r="GE3020" s="1"/>
      <c r="GF3020" s="1"/>
      <c r="GG3020" s="1"/>
      <c r="GH3020" s="1"/>
      <c r="GI3020" s="1"/>
      <c r="GJ3020" s="1"/>
      <c r="GK3020"/>
      <c r="GL3020"/>
      <c r="GM3020"/>
      <c r="GN3020"/>
      <c r="GO3020"/>
      <c r="GP3020"/>
      <c r="GQ3020"/>
      <c r="GR3020"/>
      <c r="GS3020"/>
      <c r="GT3020"/>
      <c r="GU3020"/>
      <c r="GV3020"/>
      <c r="GW3020"/>
      <c r="GX3020"/>
      <c r="GY3020"/>
      <c r="GZ3020"/>
      <c r="HA3020"/>
      <c r="HB3020"/>
      <c r="HC3020"/>
      <c r="HD3020"/>
      <c r="HE3020"/>
    </row>
    <row r="3021" spans="6:213" s="19" customFormat="1" x14ac:dyDescent="0.25">
      <c r="F3021" s="20"/>
      <c r="G3021" s="20"/>
      <c r="H3021" s="20"/>
      <c r="I3021" s="20"/>
      <c r="J3021" s="21"/>
      <c r="K3021" s="21"/>
      <c r="L3021" s="20"/>
      <c r="M3021" s="20"/>
      <c r="N3021" s="22"/>
      <c r="O3021" s="22"/>
      <c r="P3021" s="22"/>
      <c r="Q3021" s="22"/>
      <c r="U3021" s="20"/>
      <c r="V3021" s="20"/>
      <c r="W3021" s="20"/>
      <c r="X3021" s="27"/>
      <c r="Y3021" s="253"/>
      <c r="Z3021" s="30"/>
      <c r="AA3021" s="30"/>
      <c r="AB3021" s="31"/>
      <c r="AC3021" s="31"/>
      <c r="AD3021" s="31"/>
      <c r="AE3021" s="31"/>
      <c r="AF3021" s="31"/>
      <c r="AG3021" s="241"/>
      <c r="AH3021" s="31"/>
      <c r="AI3021" s="31"/>
      <c r="AJ3021" s="31"/>
      <c r="AK3021" s="31"/>
      <c r="AL3021" s="120"/>
      <c r="AM3021" s="25"/>
      <c r="AN3021" s="25"/>
      <c r="AO3021" s="25"/>
      <c r="AP3021" s="25"/>
      <c r="AQ3021" s="26"/>
      <c r="AR3021" s="25"/>
      <c r="AS3021" s="31"/>
      <c r="AT3021" s="25"/>
      <c r="AU3021" s="25"/>
      <c r="AV3021" s="31"/>
      <c r="BC3021" s="1"/>
      <c r="BD3021"/>
      <c r="BE3021"/>
      <c r="BF3021" s="1"/>
      <c r="BG3021"/>
      <c r="BH3021"/>
      <c r="BI3021"/>
      <c r="BJ3021" s="1"/>
      <c r="BK3021" s="1"/>
      <c r="BL3021"/>
      <c r="BM3021" s="1"/>
      <c r="BN3021" s="1"/>
      <c r="BO3021" s="1"/>
      <c r="BP3021" s="1"/>
      <c r="BQ3021" s="1"/>
      <c r="BR3021" s="1"/>
      <c r="BS3021" s="1"/>
      <c r="BT3021" s="22"/>
      <c r="BU3021" s="1"/>
      <c r="BV3021" s="1"/>
      <c r="BW3021" s="1"/>
      <c r="BX3021" s="1"/>
      <c r="BY3021" s="1"/>
      <c r="BZ3021" s="1"/>
      <c r="CA3021" s="1"/>
      <c r="CB3021" s="1"/>
      <c r="CC3021" s="1"/>
      <c r="CD3021" s="1"/>
      <c r="CE3021" s="1"/>
      <c r="CF3021" s="1"/>
      <c r="CG3021" s="1"/>
      <c r="CH3021" s="1"/>
      <c r="CI3021" s="1"/>
      <c r="CJ3021" s="1"/>
      <c r="CK3021" s="1"/>
      <c r="CL3021" s="1"/>
      <c r="CM3021" s="1"/>
      <c r="CN3021" s="1"/>
      <c r="CO3021" s="1"/>
      <c r="CP3021" s="1"/>
      <c r="CQ3021" s="1"/>
      <c r="CR3021" s="1"/>
      <c r="CS3021" s="1"/>
      <c r="CT3021" s="1"/>
      <c r="CU3021" s="1"/>
      <c r="CV3021" s="1"/>
      <c r="CW3021" s="1"/>
      <c r="CX3021" s="1"/>
      <c r="CY3021" s="1"/>
      <c r="CZ3021" s="1"/>
      <c r="DA3021" s="1"/>
      <c r="DB3021" s="1"/>
      <c r="DC3021" s="1"/>
      <c r="DD3021" s="1"/>
      <c r="DE3021" s="1"/>
      <c r="DF3021" s="1"/>
      <c r="DG3021" s="1"/>
      <c r="DH3021" s="1"/>
      <c r="DI3021" s="1"/>
      <c r="DJ3021" s="1"/>
      <c r="DK3021" s="1"/>
      <c r="DL3021" s="1"/>
      <c r="DM3021" s="1"/>
      <c r="DN3021" s="1"/>
      <c r="DO3021" s="1"/>
      <c r="DP3021" s="1"/>
      <c r="DQ3021" s="1"/>
      <c r="DR3021" s="1"/>
      <c r="DS3021" s="1"/>
      <c r="DT3021" s="1"/>
      <c r="DU3021" s="1"/>
      <c r="DV3021" s="1"/>
      <c r="DW3021" s="1"/>
      <c r="DX3021" s="1"/>
      <c r="DY3021" s="1"/>
      <c r="DZ3021" s="1"/>
      <c r="EA3021" s="1"/>
      <c r="EB3021" s="1"/>
      <c r="EC3021" s="1"/>
      <c r="ED3021" s="1"/>
      <c r="EE3021" s="1"/>
      <c r="EF3021" s="1"/>
      <c r="EG3021" s="1"/>
      <c r="EH3021" s="1"/>
      <c r="EI3021" s="1"/>
      <c r="EJ3021" s="1"/>
      <c r="EK3021" s="1"/>
      <c r="EL3021" s="1"/>
      <c r="EM3021" s="1"/>
      <c r="EN3021" s="1"/>
      <c r="EO3021" s="1"/>
      <c r="EP3021" s="1"/>
      <c r="EQ3021" s="1"/>
      <c r="ER3021" s="1"/>
      <c r="ES3021" s="1"/>
      <c r="ET3021" s="1"/>
      <c r="EU3021" s="1"/>
      <c r="EV3021" s="1"/>
      <c r="EW3021" s="1"/>
      <c r="EX3021" s="1"/>
      <c r="EY3021" s="1"/>
      <c r="EZ3021" s="1"/>
      <c r="FA3021" s="1"/>
      <c r="FB3021" s="1"/>
      <c r="FC3021" s="1"/>
      <c r="FD3021" s="1"/>
      <c r="FE3021" s="1"/>
      <c r="FF3021" s="1"/>
      <c r="FG3021" s="1"/>
      <c r="FH3021" s="1"/>
      <c r="FI3021" s="1"/>
      <c r="FJ3021" s="1"/>
      <c r="FK3021" s="1"/>
      <c r="FL3021" s="1"/>
      <c r="FM3021" s="1"/>
      <c r="FN3021" s="1"/>
      <c r="FO3021" s="1"/>
      <c r="FP3021" s="1"/>
      <c r="FQ3021" s="1"/>
      <c r="FR3021" s="1"/>
      <c r="FS3021" s="1"/>
      <c r="FT3021" s="1"/>
      <c r="FU3021" s="1"/>
      <c r="FV3021" s="1"/>
      <c r="FW3021" s="1"/>
      <c r="FX3021" s="1"/>
      <c r="FY3021" s="1"/>
      <c r="FZ3021" s="1"/>
      <c r="GA3021" s="1"/>
      <c r="GB3021" s="1"/>
      <c r="GC3021" s="1"/>
      <c r="GD3021" s="1"/>
      <c r="GE3021" s="1"/>
      <c r="GF3021" s="1"/>
      <c r="GG3021" s="1"/>
      <c r="GH3021" s="1"/>
      <c r="GI3021" s="1"/>
      <c r="GJ3021" s="1"/>
      <c r="GK3021"/>
      <c r="GL3021"/>
      <c r="GM3021"/>
      <c r="GN3021"/>
      <c r="GO3021"/>
      <c r="GP3021"/>
      <c r="GQ3021"/>
      <c r="GR3021"/>
      <c r="GS3021"/>
      <c r="GT3021"/>
      <c r="GU3021"/>
      <c r="GV3021"/>
      <c r="GW3021"/>
      <c r="GX3021"/>
      <c r="GY3021"/>
      <c r="GZ3021"/>
      <c r="HA3021"/>
      <c r="HB3021"/>
      <c r="HC3021"/>
      <c r="HD3021"/>
      <c r="HE3021"/>
    </row>
    <row r="3022" spans="6:213" s="19" customFormat="1" x14ac:dyDescent="0.25">
      <c r="F3022" s="20"/>
      <c r="G3022" s="20"/>
      <c r="H3022" s="20"/>
      <c r="I3022" s="20"/>
      <c r="J3022" s="21"/>
      <c r="K3022" s="21"/>
      <c r="L3022" s="20"/>
      <c r="M3022" s="20"/>
      <c r="N3022" s="22"/>
      <c r="O3022" s="22"/>
      <c r="P3022" s="22"/>
      <c r="Q3022" s="22"/>
      <c r="U3022" s="20"/>
      <c r="V3022" s="20"/>
      <c r="W3022" s="20"/>
      <c r="X3022" s="27"/>
      <c r="Y3022" s="253"/>
      <c r="Z3022" s="30"/>
      <c r="AA3022" s="30"/>
      <c r="AB3022" s="31"/>
      <c r="AC3022" s="31"/>
      <c r="AD3022" s="31"/>
      <c r="AE3022" s="31"/>
      <c r="AF3022" s="31"/>
      <c r="AG3022" s="241"/>
      <c r="AH3022" s="31"/>
      <c r="AI3022" s="31"/>
      <c r="AJ3022" s="31"/>
      <c r="AK3022" s="31"/>
      <c r="AL3022" s="120"/>
      <c r="AM3022" s="25"/>
      <c r="AN3022" s="25"/>
      <c r="AO3022" s="25"/>
      <c r="AP3022" s="25"/>
      <c r="AQ3022" s="26"/>
      <c r="AR3022" s="25"/>
      <c r="AS3022" s="31"/>
      <c r="AT3022" s="25"/>
      <c r="AU3022" s="25"/>
      <c r="AV3022" s="31"/>
      <c r="BC3022" s="1"/>
      <c r="BD3022"/>
      <c r="BE3022"/>
      <c r="BF3022" s="1"/>
      <c r="BG3022"/>
      <c r="BH3022"/>
      <c r="BI3022"/>
      <c r="BJ3022" s="1"/>
      <c r="BK3022" s="1"/>
      <c r="BL3022"/>
      <c r="BM3022" s="1"/>
      <c r="BN3022" s="1"/>
      <c r="BO3022" s="1"/>
      <c r="BP3022" s="1"/>
      <c r="BQ3022" s="1"/>
      <c r="BR3022" s="1"/>
      <c r="BS3022" s="1"/>
      <c r="BT3022" s="22"/>
      <c r="BU3022" s="1"/>
      <c r="BV3022" s="1"/>
      <c r="BW3022" s="1"/>
      <c r="BX3022" s="1"/>
      <c r="BY3022" s="1"/>
      <c r="BZ3022" s="1"/>
      <c r="CA3022" s="1"/>
      <c r="CB3022" s="1"/>
      <c r="CC3022" s="1"/>
      <c r="CD3022" s="1"/>
      <c r="CE3022" s="1"/>
      <c r="CF3022" s="1"/>
      <c r="CG3022" s="1"/>
      <c r="CH3022" s="1"/>
      <c r="CI3022" s="1"/>
      <c r="CJ3022" s="1"/>
      <c r="CK3022" s="1"/>
      <c r="CL3022" s="1"/>
      <c r="CM3022" s="1"/>
      <c r="CN3022" s="1"/>
      <c r="CO3022" s="1"/>
      <c r="CP3022" s="1"/>
      <c r="CQ3022" s="1"/>
      <c r="CR3022" s="1"/>
      <c r="CS3022" s="1"/>
      <c r="CT3022" s="1"/>
      <c r="CU3022" s="1"/>
      <c r="CV3022" s="1"/>
      <c r="CW3022" s="1"/>
      <c r="CX3022" s="1"/>
      <c r="CY3022" s="1"/>
      <c r="CZ3022" s="1"/>
      <c r="DA3022" s="1"/>
      <c r="DB3022" s="1"/>
      <c r="DC3022" s="1"/>
      <c r="DD3022" s="1"/>
      <c r="DE3022" s="1"/>
      <c r="DF3022" s="1"/>
      <c r="DG3022" s="1"/>
      <c r="DH3022" s="1"/>
      <c r="DI3022" s="1"/>
      <c r="DJ3022" s="1"/>
      <c r="DK3022" s="1"/>
      <c r="DL3022" s="1"/>
      <c r="DM3022" s="1"/>
      <c r="DN3022" s="1"/>
      <c r="DO3022" s="1"/>
      <c r="DP3022" s="1"/>
      <c r="DQ3022" s="1"/>
      <c r="DR3022" s="1"/>
      <c r="DS3022" s="1"/>
      <c r="DT3022" s="1"/>
      <c r="DU3022" s="1"/>
      <c r="DV3022" s="1"/>
      <c r="DW3022" s="1"/>
      <c r="DX3022" s="1"/>
      <c r="DY3022" s="1"/>
      <c r="DZ3022" s="1"/>
      <c r="EA3022" s="1"/>
      <c r="EB3022" s="1"/>
      <c r="EC3022" s="1"/>
      <c r="ED3022" s="1"/>
      <c r="EE3022" s="1"/>
      <c r="EF3022" s="1"/>
      <c r="EG3022" s="1"/>
      <c r="EH3022" s="1"/>
      <c r="EI3022" s="1"/>
      <c r="EJ3022" s="1"/>
      <c r="EK3022" s="1"/>
      <c r="EL3022" s="1"/>
      <c r="EM3022" s="1"/>
      <c r="EN3022" s="1"/>
      <c r="EO3022" s="1"/>
      <c r="EP3022" s="1"/>
      <c r="EQ3022" s="1"/>
      <c r="ER3022" s="1"/>
      <c r="ES3022" s="1"/>
      <c r="ET3022" s="1"/>
      <c r="EU3022" s="1"/>
      <c r="EV3022" s="1"/>
      <c r="EW3022" s="1"/>
      <c r="EX3022" s="1"/>
      <c r="EY3022" s="1"/>
      <c r="EZ3022" s="1"/>
      <c r="FA3022" s="1"/>
      <c r="FB3022" s="1"/>
      <c r="FC3022" s="1"/>
      <c r="FD3022" s="1"/>
      <c r="FE3022" s="1"/>
      <c r="FF3022" s="1"/>
      <c r="FG3022" s="1"/>
      <c r="FH3022" s="1"/>
      <c r="FI3022" s="1"/>
      <c r="FJ3022" s="1"/>
      <c r="FK3022" s="1"/>
      <c r="FL3022" s="1"/>
      <c r="FM3022" s="1"/>
      <c r="FN3022" s="1"/>
      <c r="FO3022" s="1"/>
      <c r="FP3022" s="1"/>
      <c r="FQ3022" s="1"/>
      <c r="FR3022" s="1"/>
      <c r="FS3022" s="1"/>
      <c r="FT3022" s="1"/>
      <c r="FU3022" s="1"/>
      <c r="FV3022" s="1"/>
      <c r="FW3022" s="1"/>
      <c r="FX3022" s="1"/>
      <c r="FY3022" s="1"/>
      <c r="FZ3022" s="1"/>
      <c r="GA3022" s="1"/>
      <c r="GB3022" s="1"/>
      <c r="GC3022" s="1"/>
      <c r="GD3022" s="1"/>
      <c r="GE3022" s="1"/>
      <c r="GF3022" s="1"/>
      <c r="GG3022" s="1"/>
      <c r="GH3022" s="1"/>
      <c r="GI3022" s="1"/>
      <c r="GJ3022" s="1"/>
      <c r="GK3022"/>
      <c r="GL3022"/>
      <c r="GM3022"/>
      <c r="GN3022"/>
      <c r="GO3022"/>
      <c r="GP3022"/>
      <c r="GQ3022"/>
      <c r="GR3022"/>
      <c r="GS3022"/>
      <c r="GT3022"/>
      <c r="GU3022"/>
      <c r="GV3022"/>
      <c r="GW3022"/>
      <c r="GX3022"/>
      <c r="GY3022"/>
      <c r="GZ3022"/>
      <c r="HA3022"/>
      <c r="HB3022"/>
      <c r="HC3022"/>
      <c r="HD3022"/>
      <c r="HE3022"/>
    </row>
    <row r="3023" spans="6:213" s="19" customFormat="1" x14ac:dyDescent="0.25">
      <c r="F3023" s="20"/>
      <c r="G3023" s="20"/>
      <c r="H3023" s="20"/>
      <c r="I3023" s="20"/>
      <c r="J3023" s="21"/>
      <c r="K3023" s="21"/>
      <c r="L3023" s="20"/>
      <c r="M3023" s="20"/>
      <c r="N3023" s="22"/>
      <c r="O3023" s="22"/>
      <c r="P3023" s="22"/>
      <c r="Q3023" s="22"/>
      <c r="U3023" s="20"/>
      <c r="V3023" s="20"/>
      <c r="W3023" s="20"/>
      <c r="X3023" s="27"/>
      <c r="Y3023" s="253"/>
      <c r="Z3023" s="30"/>
      <c r="AA3023" s="30"/>
      <c r="AB3023" s="31"/>
      <c r="AC3023" s="31"/>
      <c r="AD3023" s="31"/>
      <c r="AE3023" s="31"/>
      <c r="AF3023" s="31"/>
      <c r="AG3023" s="241"/>
      <c r="AH3023" s="31"/>
      <c r="AI3023" s="31"/>
      <c r="AJ3023" s="31"/>
      <c r="AK3023" s="31"/>
      <c r="AL3023" s="120"/>
      <c r="AM3023" s="25"/>
      <c r="AN3023" s="25"/>
      <c r="AO3023" s="25"/>
      <c r="AP3023" s="25"/>
      <c r="AQ3023" s="26"/>
      <c r="AR3023" s="25"/>
      <c r="AS3023" s="31"/>
      <c r="AT3023" s="25"/>
      <c r="AU3023" s="25"/>
      <c r="AV3023" s="31"/>
      <c r="BC3023" s="1"/>
      <c r="BD3023"/>
      <c r="BE3023"/>
      <c r="BF3023" s="1"/>
      <c r="BG3023"/>
      <c r="BH3023"/>
      <c r="BI3023"/>
      <c r="BJ3023" s="1"/>
      <c r="BK3023" s="1"/>
      <c r="BL3023"/>
      <c r="BM3023" s="1"/>
      <c r="BN3023" s="1"/>
      <c r="BO3023" s="1"/>
      <c r="BP3023" s="1"/>
      <c r="BQ3023" s="1"/>
      <c r="BR3023" s="1"/>
      <c r="BS3023" s="1"/>
      <c r="BT3023" s="22"/>
      <c r="BU3023" s="1"/>
      <c r="BV3023" s="1"/>
      <c r="BW3023" s="1"/>
      <c r="BX3023" s="1"/>
      <c r="BY3023" s="1"/>
      <c r="BZ3023" s="1"/>
      <c r="CA3023" s="1"/>
      <c r="CB3023" s="1"/>
      <c r="CC3023" s="1"/>
      <c r="CD3023" s="1"/>
      <c r="CE3023" s="1"/>
      <c r="CF3023" s="1"/>
      <c r="CG3023" s="1"/>
      <c r="CH3023" s="1"/>
      <c r="CI3023" s="1"/>
      <c r="CJ3023" s="1"/>
      <c r="CK3023" s="1"/>
      <c r="CL3023" s="1"/>
      <c r="CM3023" s="1"/>
      <c r="CN3023" s="1"/>
      <c r="CO3023" s="1"/>
      <c r="CP3023" s="1"/>
      <c r="CQ3023" s="1"/>
      <c r="CR3023" s="1"/>
      <c r="CS3023" s="1"/>
      <c r="CT3023" s="1"/>
      <c r="CU3023" s="1"/>
      <c r="CV3023" s="1"/>
      <c r="CW3023" s="1"/>
      <c r="CX3023" s="1"/>
      <c r="CY3023" s="1"/>
      <c r="CZ3023" s="1"/>
      <c r="DA3023" s="1"/>
      <c r="DB3023" s="1"/>
      <c r="DC3023" s="1"/>
      <c r="DD3023" s="1"/>
      <c r="DE3023" s="1"/>
      <c r="DF3023" s="1"/>
      <c r="DG3023" s="1"/>
      <c r="DH3023" s="1"/>
      <c r="DI3023" s="1"/>
      <c r="DJ3023" s="1"/>
      <c r="DK3023" s="1"/>
      <c r="DL3023" s="1"/>
      <c r="DM3023" s="1"/>
      <c r="DN3023" s="1"/>
      <c r="DO3023" s="1"/>
      <c r="DP3023" s="1"/>
      <c r="DQ3023" s="1"/>
      <c r="DR3023" s="1"/>
      <c r="DS3023" s="1"/>
      <c r="DT3023" s="1"/>
      <c r="DU3023" s="1"/>
      <c r="DV3023" s="1"/>
      <c r="DW3023" s="1"/>
      <c r="DX3023" s="1"/>
      <c r="DY3023" s="1"/>
      <c r="DZ3023" s="1"/>
      <c r="EA3023" s="1"/>
      <c r="EB3023" s="1"/>
      <c r="EC3023" s="1"/>
      <c r="ED3023" s="1"/>
      <c r="EE3023" s="1"/>
      <c r="EF3023" s="1"/>
      <c r="EG3023" s="1"/>
      <c r="EH3023" s="1"/>
      <c r="EI3023" s="1"/>
      <c r="EJ3023" s="1"/>
      <c r="EK3023" s="1"/>
      <c r="EL3023" s="1"/>
      <c r="EM3023" s="1"/>
      <c r="EN3023" s="1"/>
      <c r="EO3023" s="1"/>
      <c r="EP3023" s="1"/>
      <c r="EQ3023" s="1"/>
      <c r="ER3023" s="1"/>
      <c r="ES3023" s="1"/>
      <c r="ET3023" s="1"/>
      <c r="EU3023" s="1"/>
      <c r="EV3023" s="1"/>
      <c r="EW3023" s="1"/>
      <c r="EX3023" s="1"/>
      <c r="EY3023" s="1"/>
      <c r="EZ3023" s="1"/>
      <c r="FA3023" s="1"/>
      <c r="FB3023" s="1"/>
      <c r="FC3023" s="1"/>
      <c r="FD3023" s="1"/>
      <c r="FE3023" s="1"/>
      <c r="FF3023" s="1"/>
      <c r="FG3023" s="1"/>
      <c r="FH3023" s="1"/>
      <c r="FI3023" s="1"/>
      <c r="FJ3023" s="1"/>
      <c r="FK3023" s="1"/>
      <c r="FL3023" s="1"/>
      <c r="FM3023" s="1"/>
      <c r="FN3023" s="1"/>
      <c r="FO3023" s="1"/>
      <c r="FP3023" s="1"/>
      <c r="FQ3023" s="1"/>
      <c r="FR3023" s="1"/>
      <c r="FS3023" s="1"/>
      <c r="FT3023" s="1"/>
      <c r="FU3023" s="1"/>
      <c r="FV3023" s="1"/>
      <c r="FW3023" s="1"/>
      <c r="FX3023" s="1"/>
      <c r="FY3023" s="1"/>
      <c r="FZ3023" s="1"/>
      <c r="GA3023" s="1"/>
      <c r="GB3023" s="1"/>
      <c r="GC3023" s="1"/>
      <c r="GD3023" s="1"/>
      <c r="GE3023" s="1"/>
      <c r="GF3023" s="1"/>
      <c r="GG3023" s="1"/>
      <c r="GH3023" s="1"/>
      <c r="GI3023" s="1"/>
      <c r="GJ3023" s="1"/>
      <c r="GK3023"/>
      <c r="GL3023"/>
      <c r="GM3023"/>
      <c r="GN3023"/>
      <c r="GO3023"/>
      <c r="GP3023"/>
      <c r="GQ3023"/>
      <c r="GR3023"/>
      <c r="GS3023"/>
      <c r="GT3023"/>
      <c r="GU3023"/>
      <c r="GV3023"/>
      <c r="GW3023"/>
      <c r="GX3023"/>
      <c r="GY3023"/>
      <c r="GZ3023"/>
      <c r="HA3023"/>
      <c r="HB3023"/>
      <c r="HC3023"/>
      <c r="HD3023"/>
      <c r="HE3023"/>
    </row>
    <row r="3024" spans="6:213" s="19" customFormat="1" x14ac:dyDescent="0.25">
      <c r="F3024" s="20"/>
      <c r="G3024" s="20"/>
      <c r="H3024" s="20"/>
      <c r="I3024" s="20"/>
      <c r="J3024" s="21"/>
      <c r="K3024" s="21"/>
      <c r="L3024" s="20"/>
      <c r="M3024" s="20"/>
      <c r="N3024" s="22"/>
      <c r="O3024" s="22"/>
      <c r="P3024" s="22"/>
      <c r="Q3024" s="22"/>
      <c r="U3024" s="20"/>
      <c r="V3024" s="20"/>
      <c r="W3024" s="20"/>
      <c r="X3024" s="27"/>
      <c r="Y3024" s="253"/>
      <c r="Z3024" s="30"/>
      <c r="AA3024" s="30"/>
      <c r="AB3024" s="31"/>
      <c r="AC3024" s="31"/>
      <c r="AD3024" s="31"/>
      <c r="AE3024" s="31"/>
      <c r="AF3024" s="31"/>
      <c r="AG3024" s="241"/>
      <c r="AH3024" s="31"/>
      <c r="AI3024" s="31"/>
      <c r="AJ3024" s="31"/>
      <c r="AK3024" s="31"/>
      <c r="AL3024" s="120"/>
      <c r="AM3024" s="25"/>
      <c r="AN3024" s="25"/>
      <c r="AO3024" s="25"/>
      <c r="AP3024" s="25"/>
      <c r="AQ3024" s="26"/>
      <c r="AR3024" s="25"/>
      <c r="AS3024" s="31"/>
      <c r="AT3024" s="25"/>
      <c r="AU3024" s="25"/>
      <c r="AV3024" s="31"/>
      <c r="BC3024" s="1"/>
      <c r="BD3024"/>
      <c r="BE3024"/>
      <c r="BF3024" s="1"/>
      <c r="BG3024"/>
      <c r="BH3024"/>
      <c r="BI3024"/>
      <c r="BJ3024" s="1"/>
      <c r="BK3024" s="1"/>
      <c r="BL3024"/>
      <c r="BM3024" s="1"/>
      <c r="BN3024" s="1"/>
      <c r="BO3024" s="1"/>
      <c r="BP3024" s="1"/>
      <c r="BQ3024" s="1"/>
      <c r="BR3024" s="1"/>
      <c r="BS3024" s="1"/>
      <c r="BT3024" s="22"/>
      <c r="BU3024" s="1"/>
      <c r="BV3024" s="1"/>
      <c r="BW3024" s="1"/>
      <c r="BX3024" s="1"/>
      <c r="BY3024" s="1"/>
      <c r="BZ3024" s="1"/>
      <c r="CA3024" s="1"/>
      <c r="CB3024" s="1"/>
      <c r="CC3024" s="1"/>
      <c r="CD3024" s="1"/>
      <c r="CE3024" s="1"/>
      <c r="CF3024" s="1"/>
      <c r="CG3024" s="1"/>
      <c r="CH3024" s="1"/>
      <c r="CI3024" s="1"/>
      <c r="CJ3024" s="1"/>
      <c r="CK3024" s="1"/>
      <c r="CL3024" s="1"/>
      <c r="CM3024" s="1"/>
      <c r="CN3024" s="1"/>
      <c r="CO3024" s="1"/>
      <c r="CP3024" s="1"/>
      <c r="CQ3024" s="1"/>
      <c r="CR3024" s="1"/>
      <c r="CS3024" s="1"/>
      <c r="CT3024" s="1"/>
      <c r="CU3024" s="1"/>
      <c r="CV3024" s="1"/>
      <c r="CW3024" s="1"/>
      <c r="CX3024" s="1"/>
      <c r="CY3024" s="1"/>
      <c r="CZ3024" s="1"/>
      <c r="DA3024" s="1"/>
      <c r="DB3024" s="1"/>
      <c r="DC3024" s="1"/>
      <c r="DD3024" s="1"/>
      <c r="DE3024" s="1"/>
      <c r="DF3024" s="1"/>
      <c r="DG3024" s="1"/>
      <c r="DH3024" s="1"/>
      <c r="DI3024" s="1"/>
      <c r="DJ3024" s="1"/>
      <c r="DK3024" s="1"/>
      <c r="DL3024" s="1"/>
      <c r="DM3024" s="1"/>
      <c r="DN3024" s="1"/>
      <c r="DO3024" s="1"/>
      <c r="DP3024" s="1"/>
      <c r="DQ3024" s="1"/>
      <c r="DR3024" s="1"/>
      <c r="DS3024" s="1"/>
      <c r="DT3024" s="1"/>
      <c r="DU3024" s="1"/>
      <c r="DV3024" s="1"/>
      <c r="DW3024" s="1"/>
      <c r="DX3024" s="1"/>
      <c r="DY3024" s="1"/>
      <c r="DZ3024" s="1"/>
      <c r="EA3024" s="1"/>
      <c r="EB3024" s="1"/>
      <c r="EC3024" s="1"/>
      <c r="ED3024" s="1"/>
      <c r="EE3024" s="1"/>
      <c r="EF3024" s="1"/>
      <c r="EG3024" s="1"/>
      <c r="EH3024" s="1"/>
      <c r="EI3024" s="1"/>
      <c r="EJ3024" s="1"/>
      <c r="EK3024" s="1"/>
      <c r="EL3024" s="1"/>
      <c r="EM3024" s="1"/>
      <c r="EN3024" s="1"/>
      <c r="EO3024" s="1"/>
      <c r="EP3024" s="1"/>
      <c r="EQ3024" s="1"/>
      <c r="ER3024" s="1"/>
      <c r="ES3024" s="1"/>
      <c r="ET3024" s="1"/>
      <c r="EU3024" s="1"/>
      <c r="EV3024" s="1"/>
      <c r="EW3024" s="1"/>
      <c r="EX3024" s="1"/>
      <c r="EY3024" s="1"/>
      <c r="EZ3024" s="1"/>
      <c r="FA3024" s="1"/>
      <c r="FB3024" s="1"/>
      <c r="FC3024" s="1"/>
      <c r="FD3024" s="1"/>
      <c r="FE3024" s="1"/>
      <c r="FF3024" s="1"/>
      <c r="FG3024" s="1"/>
      <c r="FH3024" s="1"/>
      <c r="FI3024" s="1"/>
      <c r="FJ3024" s="1"/>
      <c r="FK3024" s="1"/>
      <c r="FL3024" s="1"/>
      <c r="FM3024" s="1"/>
      <c r="FN3024" s="1"/>
      <c r="FO3024" s="1"/>
      <c r="FP3024" s="1"/>
      <c r="FQ3024" s="1"/>
      <c r="FR3024" s="1"/>
      <c r="FS3024" s="1"/>
      <c r="FT3024" s="1"/>
      <c r="FU3024" s="1"/>
      <c r="FV3024" s="1"/>
      <c r="FW3024" s="1"/>
      <c r="FX3024" s="1"/>
      <c r="FY3024" s="1"/>
      <c r="FZ3024" s="1"/>
      <c r="GA3024" s="1"/>
      <c r="GB3024" s="1"/>
      <c r="GC3024" s="1"/>
      <c r="GD3024" s="1"/>
      <c r="GE3024" s="1"/>
      <c r="GF3024" s="1"/>
      <c r="GG3024" s="1"/>
      <c r="GH3024" s="1"/>
      <c r="GI3024" s="1"/>
      <c r="GJ3024" s="1"/>
      <c r="GK3024"/>
      <c r="GL3024"/>
      <c r="GM3024"/>
      <c r="GN3024"/>
      <c r="GO3024"/>
      <c r="GP3024"/>
      <c r="GQ3024"/>
      <c r="GR3024"/>
      <c r="GS3024"/>
      <c r="GT3024"/>
      <c r="GU3024"/>
      <c r="GV3024"/>
      <c r="GW3024"/>
      <c r="GX3024"/>
      <c r="GY3024"/>
      <c r="GZ3024"/>
      <c r="HA3024"/>
      <c r="HB3024"/>
      <c r="HC3024"/>
      <c r="HD3024"/>
      <c r="HE3024"/>
    </row>
    <row r="3025" spans="6:213" s="19" customFormat="1" x14ac:dyDescent="0.25">
      <c r="F3025" s="20"/>
      <c r="G3025" s="20"/>
      <c r="H3025" s="20"/>
      <c r="I3025" s="20"/>
      <c r="J3025" s="21"/>
      <c r="K3025" s="21"/>
      <c r="L3025" s="20"/>
      <c r="M3025" s="20"/>
      <c r="N3025" s="22"/>
      <c r="O3025" s="22"/>
      <c r="P3025" s="22"/>
      <c r="Q3025" s="22"/>
      <c r="U3025" s="20"/>
      <c r="V3025" s="20"/>
      <c r="W3025" s="20"/>
      <c r="X3025" s="27"/>
      <c r="Y3025" s="253"/>
      <c r="Z3025" s="30"/>
      <c r="AA3025" s="30"/>
      <c r="AB3025" s="31"/>
      <c r="AC3025" s="31"/>
      <c r="AD3025" s="31"/>
      <c r="AE3025" s="31"/>
      <c r="AF3025" s="31"/>
      <c r="AG3025" s="241"/>
      <c r="AH3025" s="31"/>
      <c r="AI3025" s="31"/>
      <c r="AJ3025" s="31"/>
      <c r="AK3025" s="31"/>
      <c r="AL3025" s="120"/>
      <c r="AM3025" s="25"/>
      <c r="AN3025" s="25"/>
      <c r="AO3025" s="25"/>
      <c r="AP3025" s="25"/>
      <c r="AQ3025" s="26"/>
      <c r="AR3025" s="25"/>
      <c r="AS3025" s="31"/>
      <c r="AT3025" s="25"/>
      <c r="AU3025" s="25"/>
      <c r="AV3025" s="31"/>
      <c r="BC3025" s="1"/>
      <c r="BD3025"/>
      <c r="BE3025"/>
      <c r="BF3025" s="1"/>
      <c r="BG3025"/>
      <c r="BH3025"/>
      <c r="BI3025"/>
      <c r="BJ3025" s="1"/>
      <c r="BK3025" s="1"/>
      <c r="BL3025"/>
      <c r="BM3025" s="1"/>
      <c r="BN3025" s="1"/>
      <c r="BO3025" s="1"/>
      <c r="BP3025" s="1"/>
      <c r="BQ3025" s="1"/>
      <c r="BR3025" s="1"/>
      <c r="BS3025" s="1"/>
      <c r="BT3025" s="22"/>
      <c r="BU3025" s="1"/>
      <c r="BV3025" s="1"/>
      <c r="BW3025" s="1"/>
      <c r="BX3025" s="1"/>
      <c r="BY3025" s="1"/>
      <c r="BZ3025" s="1"/>
      <c r="CA3025" s="1"/>
      <c r="CB3025" s="1"/>
      <c r="CC3025" s="1"/>
      <c r="CD3025" s="1"/>
      <c r="CE3025" s="1"/>
      <c r="CF3025" s="1"/>
      <c r="CG3025" s="1"/>
      <c r="CH3025" s="1"/>
      <c r="CI3025" s="1"/>
      <c r="CJ3025" s="1"/>
      <c r="CK3025" s="1"/>
      <c r="CL3025" s="1"/>
      <c r="CM3025" s="1"/>
      <c r="CN3025" s="1"/>
      <c r="CO3025" s="1"/>
      <c r="CP3025" s="1"/>
      <c r="CQ3025" s="1"/>
      <c r="CR3025" s="1"/>
      <c r="CS3025" s="1"/>
      <c r="CT3025" s="1"/>
      <c r="CU3025" s="1"/>
      <c r="CV3025" s="1"/>
      <c r="CW3025" s="1"/>
      <c r="CX3025" s="1"/>
      <c r="CY3025" s="1"/>
      <c r="CZ3025" s="1"/>
      <c r="DA3025" s="1"/>
      <c r="DB3025" s="1"/>
      <c r="DC3025" s="1"/>
      <c r="DD3025" s="1"/>
      <c r="DE3025" s="1"/>
      <c r="DF3025" s="1"/>
      <c r="DG3025" s="1"/>
      <c r="DH3025" s="1"/>
      <c r="DI3025" s="1"/>
      <c r="DJ3025" s="1"/>
      <c r="DK3025" s="1"/>
      <c r="DL3025" s="1"/>
      <c r="DM3025" s="1"/>
      <c r="DN3025" s="1"/>
      <c r="DO3025" s="1"/>
      <c r="DP3025" s="1"/>
      <c r="DQ3025" s="1"/>
      <c r="DR3025" s="1"/>
      <c r="DS3025" s="1"/>
      <c r="DT3025" s="1"/>
      <c r="DU3025" s="1"/>
      <c r="DV3025" s="1"/>
      <c r="DW3025" s="1"/>
      <c r="DX3025" s="1"/>
      <c r="DY3025" s="1"/>
      <c r="DZ3025" s="1"/>
      <c r="EA3025" s="1"/>
      <c r="EB3025" s="1"/>
      <c r="EC3025" s="1"/>
      <c r="ED3025" s="1"/>
      <c r="EE3025" s="1"/>
      <c r="EF3025" s="1"/>
      <c r="EG3025" s="1"/>
      <c r="EH3025" s="1"/>
      <c r="EI3025" s="1"/>
      <c r="EJ3025" s="1"/>
      <c r="EK3025" s="1"/>
      <c r="EL3025" s="1"/>
      <c r="EM3025" s="1"/>
      <c r="EN3025" s="1"/>
      <c r="EO3025" s="1"/>
      <c r="EP3025" s="1"/>
      <c r="EQ3025" s="1"/>
      <c r="ER3025" s="1"/>
      <c r="ES3025" s="1"/>
      <c r="ET3025" s="1"/>
      <c r="EU3025" s="1"/>
      <c r="EV3025" s="1"/>
      <c r="EW3025" s="1"/>
      <c r="EX3025" s="1"/>
      <c r="EY3025" s="1"/>
      <c r="EZ3025" s="1"/>
      <c r="FA3025" s="1"/>
      <c r="FB3025" s="1"/>
      <c r="FC3025" s="1"/>
      <c r="FD3025" s="1"/>
      <c r="FE3025" s="1"/>
      <c r="FF3025" s="1"/>
      <c r="FG3025" s="1"/>
      <c r="FH3025" s="1"/>
      <c r="FI3025" s="1"/>
      <c r="FJ3025" s="1"/>
      <c r="FK3025" s="1"/>
      <c r="FL3025" s="1"/>
      <c r="FM3025" s="1"/>
      <c r="FN3025" s="1"/>
      <c r="FO3025" s="1"/>
      <c r="FP3025" s="1"/>
      <c r="FQ3025" s="1"/>
      <c r="FR3025" s="1"/>
      <c r="FS3025" s="1"/>
      <c r="FT3025" s="1"/>
      <c r="FU3025" s="1"/>
      <c r="FV3025" s="1"/>
      <c r="FW3025" s="1"/>
      <c r="FX3025" s="1"/>
      <c r="FY3025" s="1"/>
      <c r="FZ3025" s="1"/>
      <c r="GA3025" s="1"/>
      <c r="GB3025" s="1"/>
      <c r="GC3025" s="1"/>
      <c r="GD3025" s="1"/>
      <c r="GE3025" s="1"/>
      <c r="GF3025" s="1"/>
      <c r="GG3025" s="1"/>
      <c r="GH3025" s="1"/>
      <c r="GI3025" s="1"/>
      <c r="GJ3025" s="1"/>
      <c r="GK3025"/>
      <c r="GL3025"/>
      <c r="GM3025"/>
      <c r="GN3025"/>
      <c r="GO3025"/>
      <c r="GP3025"/>
      <c r="GQ3025"/>
      <c r="GR3025"/>
      <c r="GS3025"/>
      <c r="GT3025"/>
      <c r="GU3025"/>
      <c r="GV3025"/>
      <c r="GW3025"/>
      <c r="GX3025"/>
      <c r="GY3025"/>
      <c r="GZ3025"/>
      <c r="HA3025"/>
      <c r="HB3025"/>
      <c r="HC3025"/>
      <c r="HD3025"/>
      <c r="HE3025"/>
    </row>
    <row r="3026" spans="6:213" s="19" customFormat="1" x14ac:dyDescent="0.25">
      <c r="F3026" s="20"/>
      <c r="G3026" s="20"/>
      <c r="H3026" s="20"/>
      <c r="I3026" s="20"/>
      <c r="J3026" s="21"/>
      <c r="K3026" s="21"/>
      <c r="L3026" s="20"/>
      <c r="M3026" s="20"/>
      <c r="N3026" s="22"/>
      <c r="O3026" s="22"/>
      <c r="P3026" s="22"/>
      <c r="Q3026" s="22"/>
      <c r="U3026" s="20"/>
      <c r="V3026" s="20"/>
      <c r="W3026" s="20"/>
      <c r="X3026" s="27"/>
      <c r="Y3026" s="253"/>
      <c r="Z3026" s="30"/>
      <c r="AA3026" s="30"/>
      <c r="AB3026" s="31"/>
      <c r="AC3026" s="31"/>
      <c r="AD3026" s="31"/>
      <c r="AE3026" s="31"/>
      <c r="AF3026" s="31"/>
      <c r="AG3026" s="241"/>
      <c r="AH3026" s="31"/>
      <c r="AI3026" s="31"/>
      <c r="AJ3026" s="31"/>
      <c r="AK3026" s="31"/>
      <c r="AL3026" s="120"/>
      <c r="AM3026" s="25"/>
      <c r="AN3026" s="25"/>
      <c r="AO3026" s="25"/>
      <c r="AP3026" s="25"/>
      <c r="AQ3026" s="26"/>
      <c r="AR3026" s="25"/>
      <c r="AS3026" s="31"/>
      <c r="AT3026" s="25"/>
      <c r="AU3026" s="25"/>
      <c r="AV3026" s="31"/>
      <c r="BC3026" s="1"/>
      <c r="BD3026"/>
      <c r="BE3026"/>
      <c r="BF3026" s="1"/>
      <c r="BG3026"/>
      <c r="BH3026"/>
      <c r="BI3026"/>
      <c r="BJ3026" s="1"/>
      <c r="BK3026" s="1"/>
      <c r="BL3026"/>
      <c r="BM3026" s="1"/>
      <c r="BN3026" s="1"/>
      <c r="BO3026" s="1"/>
      <c r="BP3026" s="1"/>
      <c r="BQ3026" s="1"/>
      <c r="BR3026" s="1"/>
      <c r="BS3026" s="1"/>
      <c r="BT3026" s="22"/>
      <c r="BU3026" s="1"/>
      <c r="BV3026" s="1"/>
      <c r="BW3026" s="1"/>
      <c r="BX3026" s="1"/>
      <c r="BY3026" s="1"/>
      <c r="BZ3026" s="1"/>
      <c r="CA3026" s="1"/>
      <c r="CB3026" s="1"/>
      <c r="CC3026" s="1"/>
      <c r="CD3026" s="1"/>
      <c r="CE3026" s="1"/>
      <c r="CF3026" s="1"/>
      <c r="CG3026" s="1"/>
      <c r="CH3026" s="1"/>
      <c r="CI3026" s="1"/>
      <c r="CJ3026" s="1"/>
      <c r="CK3026" s="1"/>
      <c r="CL3026" s="1"/>
      <c r="CM3026" s="1"/>
      <c r="CN3026" s="1"/>
      <c r="CO3026" s="1"/>
      <c r="CP3026" s="1"/>
      <c r="CQ3026" s="1"/>
      <c r="CR3026" s="1"/>
      <c r="CS3026" s="1"/>
      <c r="CT3026" s="1"/>
      <c r="CU3026" s="1"/>
      <c r="CV3026" s="1"/>
      <c r="CW3026" s="1"/>
      <c r="CX3026" s="1"/>
      <c r="CY3026" s="1"/>
      <c r="CZ3026" s="1"/>
      <c r="DA3026" s="1"/>
      <c r="DB3026" s="1"/>
      <c r="DC3026" s="1"/>
      <c r="DD3026" s="1"/>
      <c r="DE3026" s="1"/>
      <c r="DF3026" s="1"/>
      <c r="DG3026" s="1"/>
      <c r="DH3026" s="1"/>
      <c r="DI3026" s="1"/>
      <c r="DJ3026" s="1"/>
      <c r="DK3026" s="1"/>
      <c r="DL3026" s="1"/>
      <c r="DM3026" s="1"/>
      <c r="DN3026" s="1"/>
      <c r="DO3026" s="1"/>
      <c r="DP3026" s="1"/>
      <c r="DQ3026" s="1"/>
      <c r="DR3026" s="1"/>
      <c r="DS3026" s="1"/>
      <c r="DT3026" s="1"/>
      <c r="DU3026" s="1"/>
      <c r="DV3026" s="1"/>
      <c r="DW3026" s="1"/>
      <c r="DX3026" s="1"/>
      <c r="DY3026" s="1"/>
      <c r="DZ3026" s="1"/>
      <c r="EA3026" s="1"/>
      <c r="EB3026" s="1"/>
      <c r="EC3026" s="1"/>
      <c r="ED3026" s="1"/>
      <c r="EE3026" s="1"/>
      <c r="EF3026" s="1"/>
      <c r="EG3026" s="1"/>
      <c r="EH3026" s="1"/>
      <c r="EI3026" s="1"/>
      <c r="EJ3026" s="1"/>
      <c r="EK3026" s="1"/>
      <c r="EL3026" s="1"/>
      <c r="EM3026" s="1"/>
      <c r="EN3026" s="1"/>
      <c r="EO3026" s="1"/>
      <c r="EP3026" s="1"/>
      <c r="EQ3026" s="1"/>
      <c r="ER3026" s="1"/>
      <c r="ES3026" s="1"/>
      <c r="ET3026" s="1"/>
      <c r="EU3026" s="1"/>
      <c r="EV3026" s="1"/>
      <c r="EW3026" s="1"/>
      <c r="EX3026" s="1"/>
      <c r="EY3026" s="1"/>
      <c r="EZ3026" s="1"/>
      <c r="FA3026" s="1"/>
      <c r="FB3026" s="1"/>
      <c r="FC3026" s="1"/>
      <c r="FD3026" s="1"/>
      <c r="FE3026" s="1"/>
      <c r="FF3026" s="1"/>
      <c r="FG3026" s="1"/>
      <c r="FH3026" s="1"/>
      <c r="FI3026" s="1"/>
      <c r="FJ3026" s="1"/>
      <c r="FK3026" s="1"/>
      <c r="FL3026" s="1"/>
      <c r="FM3026" s="1"/>
      <c r="FN3026" s="1"/>
      <c r="FO3026" s="1"/>
      <c r="FP3026" s="1"/>
      <c r="FQ3026" s="1"/>
      <c r="FR3026" s="1"/>
      <c r="FS3026" s="1"/>
      <c r="FT3026" s="1"/>
      <c r="FU3026" s="1"/>
      <c r="FV3026" s="1"/>
      <c r="FW3026" s="1"/>
      <c r="FX3026" s="1"/>
      <c r="FY3026" s="1"/>
      <c r="FZ3026" s="1"/>
      <c r="GA3026" s="1"/>
      <c r="GB3026" s="1"/>
      <c r="GC3026" s="1"/>
      <c r="GD3026" s="1"/>
      <c r="GE3026" s="1"/>
      <c r="GF3026" s="1"/>
      <c r="GG3026" s="1"/>
      <c r="GH3026" s="1"/>
      <c r="GI3026" s="1"/>
      <c r="GJ3026" s="1"/>
      <c r="GK3026"/>
      <c r="GL3026"/>
      <c r="GM3026"/>
      <c r="GN3026"/>
      <c r="GO3026"/>
      <c r="GP3026"/>
      <c r="GQ3026"/>
      <c r="GR3026"/>
      <c r="GS3026"/>
      <c r="GT3026"/>
      <c r="GU3026"/>
      <c r="GV3026"/>
      <c r="GW3026"/>
      <c r="GX3026"/>
      <c r="GY3026"/>
      <c r="GZ3026"/>
      <c r="HA3026"/>
      <c r="HB3026"/>
      <c r="HC3026"/>
      <c r="HD3026"/>
      <c r="HE3026"/>
    </row>
    <row r="3027" spans="6:213" s="19" customFormat="1" x14ac:dyDescent="0.25">
      <c r="F3027" s="20"/>
      <c r="G3027" s="20"/>
      <c r="H3027" s="20"/>
      <c r="I3027" s="20"/>
      <c r="J3027" s="21"/>
      <c r="K3027" s="21"/>
      <c r="L3027" s="20"/>
      <c r="M3027" s="20"/>
      <c r="N3027" s="22"/>
      <c r="O3027" s="22"/>
      <c r="P3027" s="22"/>
      <c r="Q3027" s="22"/>
      <c r="U3027" s="20"/>
      <c r="V3027" s="20"/>
      <c r="W3027" s="20"/>
      <c r="X3027" s="27"/>
      <c r="Y3027" s="253"/>
      <c r="Z3027" s="30"/>
      <c r="AA3027" s="30"/>
      <c r="AB3027" s="31"/>
      <c r="AC3027" s="31"/>
      <c r="AD3027" s="31"/>
      <c r="AE3027" s="31"/>
      <c r="AF3027" s="31"/>
      <c r="AG3027" s="241"/>
      <c r="AH3027" s="31"/>
      <c r="AI3027" s="31"/>
      <c r="AJ3027" s="31"/>
      <c r="AK3027" s="31"/>
      <c r="AL3027" s="120"/>
      <c r="AM3027" s="25"/>
      <c r="AN3027" s="25"/>
      <c r="AO3027" s="25"/>
      <c r="AP3027" s="25"/>
      <c r="AQ3027" s="26"/>
      <c r="AR3027" s="25"/>
      <c r="AS3027" s="31"/>
      <c r="AT3027" s="25"/>
      <c r="AU3027" s="25"/>
      <c r="AV3027" s="31"/>
      <c r="BC3027" s="1"/>
      <c r="BD3027"/>
      <c r="BE3027"/>
      <c r="BF3027" s="1"/>
      <c r="BG3027"/>
      <c r="BH3027"/>
      <c r="BI3027"/>
      <c r="BJ3027" s="1"/>
      <c r="BK3027" s="1"/>
      <c r="BL3027"/>
      <c r="BM3027" s="1"/>
      <c r="BN3027" s="1"/>
      <c r="BO3027" s="1"/>
      <c r="BP3027" s="1"/>
      <c r="BQ3027" s="1"/>
      <c r="BR3027" s="1"/>
      <c r="BS3027" s="1"/>
      <c r="BT3027" s="22"/>
      <c r="BU3027" s="1"/>
      <c r="BV3027" s="1"/>
      <c r="BW3027" s="1"/>
      <c r="BX3027" s="1"/>
      <c r="BY3027" s="1"/>
      <c r="BZ3027" s="1"/>
      <c r="CA3027" s="1"/>
      <c r="CB3027" s="1"/>
      <c r="CC3027" s="1"/>
      <c r="CD3027" s="1"/>
      <c r="CE3027" s="1"/>
      <c r="CF3027" s="1"/>
      <c r="CG3027" s="1"/>
      <c r="CH3027" s="1"/>
      <c r="CI3027" s="1"/>
      <c r="CJ3027" s="1"/>
      <c r="CK3027" s="1"/>
      <c r="CL3027" s="1"/>
      <c r="CM3027" s="1"/>
      <c r="CN3027" s="1"/>
      <c r="CO3027" s="1"/>
      <c r="CP3027" s="1"/>
      <c r="CQ3027" s="1"/>
      <c r="CR3027" s="1"/>
      <c r="CS3027" s="1"/>
      <c r="CT3027" s="1"/>
      <c r="CU3027" s="1"/>
      <c r="CV3027" s="1"/>
      <c r="CW3027" s="1"/>
      <c r="CX3027" s="1"/>
      <c r="CY3027" s="1"/>
      <c r="CZ3027" s="1"/>
      <c r="DA3027" s="1"/>
      <c r="DB3027" s="1"/>
      <c r="DC3027" s="1"/>
      <c r="DD3027" s="1"/>
      <c r="DE3027" s="1"/>
      <c r="DF3027" s="1"/>
      <c r="DG3027" s="1"/>
      <c r="DH3027" s="1"/>
      <c r="DI3027" s="1"/>
      <c r="DJ3027" s="1"/>
      <c r="DK3027" s="1"/>
      <c r="DL3027" s="1"/>
      <c r="DM3027" s="1"/>
      <c r="DN3027" s="1"/>
      <c r="DO3027" s="1"/>
      <c r="DP3027" s="1"/>
      <c r="DQ3027" s="1"/>
      <c r="DR3027" s="1"/>
      <c r="DS3027" s="1"/>
      <c r="DT3027" s="1"/>
      <c r="DU3027" s="1"/>
      <c r="DV3027" s="1"/>
      <c r="DW3027" s="1"/>
      <c r="DX3027" s="1"/>
      <c r="DY3027" s="1"/>
      <c r="DZ3027" s="1"/>
      <c r="EA3027" s="1"/>
      <c r="EB3027" s="1"/>
      <c r="EC3027" s="1"/>
      <c r="ED3027" s="1"/>
      <c r="EE3027" s="1"/>
      <c r="EF3027" s="1"/>
      <c r="EG3027" s="1"/>
      <c r="EH3027" s="1"/>
      <c r="EI3027" s="1"/>
      <c r="EJ3027" s="1"/>
      <c r="EK3027" s="1"/>
      <c r="EL3027" s="1"/>
      <c r="EM3027" s="1"/>
      <c r="EN3027" s="1"/>
      <c r="EO3027" s="1"/>
      <c r="EP3027" s="1"/>
      <c r="EQ3027" s="1"/>
      <c r="ER3027" s="1"/>
      <c r="ES3027" s="1"/>
      <c r="ET3027" s="1"/>
      <c r="EU3027" s="1"/>
      <c r="EV3027" s="1"/>
      <c r="EW3027" s="1"/>
      <c r="EX3027" s="1"/>
      <c r="EY3027" s="1"/>
      <c r="EZ3027" s="1"/>
      <c r="FA3027" s="1"/>
      <c r="FB3027" s="1"/>
      <c r="FC3027" s="1"/>
      <c r="FD3027" s="1"/>
      <c r="FE3027" s="1"/>
      <c r="FF3027" s="1"/>
      <c r="FG3027" s="1"/>
      <c r="FH3027" s="1"/>
      <c r="FI3027" s="1"/>
      <c r="FJ3027" s="1"/>
      <c r="FK3027" s="1"/>
      <c r="FL3027" s="1"/>
      <c r="FM3027" s="1"/>
      <c r="FN3027" s="1"/>
      <c r="FO3027" s="1"/>
      <c r="FP3027" s="1"/>
      <c r="FQ3027" s="1"/>
      <c r="FR3027" s="1"/>
      <c r="FS3027" s="1"/>
      <c r="FT3027" s="1"/>
      <c r="FU3027" s="1"/>
      <c r="FV3027" s="1"/>
      <c r="FW3027" s="1"/>
      <c r="FX3027" s="1"/>
      <c r="FY3027" s="1"/>
      <c r="FZ3027" s="1"/>
      <c r="GA3027" s="1"/>
      <c r="GB3027" s="1"/>
      <c r="GC3027" s="1"/>
      <c r="GD3027" s="1"/>
      <c r="GE3027" s="1"/>
      <c r="GF3027" s="1"/>
      <c r="GG3027" s="1"/>
      <c r="GH3027" s="1"/>
      <c r="GI3027" s="1"/>
      <c r="GJ3027" s="1"/>
      <c r="GK3027"/>
      <c r="GL3027"/>
      <c r="GM3027"/>
      <c r="GN3027"/>
      <c r="GO3027"/>
      <c r="GP3027"/>
      <c r="GQ3027"/>
      <c r="GR3027"/>
      <c r="GS3027"/>
      <c r="GT3027"/>
      <c r="GU3027"/>
      <c r="GV3027"/>
      <c r="GW3027"/>
      <c r="GX3027"/>
      <c r="GY3027"/>
      <c r="GZ3027"/>
      <c r="HA3027"/>
      <c r="HB3027"/>
      <c r="HC3027"/>
      <c r="HD3027"/>
      <c r="HE3027"/>
    </row>
    <row r="3028" spans="6:213" s="19" customFormat="1" x14ac:dyDescent="0.25">
      <c r="F3028" s="20"/>
      <c r="G3028" s="20"/>
      <c r="H3028" s="20"/>
      <c r="I3028" s="20"/>
      <c r="J3028" s="21"/>
      <c r="K3028" s="21"/>
      <c r="L3028" s="20"/>
      <c r="M3028" s="20"/>
      <c r="N3028" s="22"/>
      <c r="O3028" s="22"/>
      <c r="P3028" s="22"/>
      <c r="Q3028" s="22"/>
      <c r="U3028" s="20"/>
      <c r="V3028" s="20"/>
      <c r="W3028" s="20"/>
      <c r="X3028" s="27"/>
      <c r="Y3028" s="253"/>
      <c r="Z3028" s="30"/>
      <c r="AA3028" s="30"/>
      <c r="AB3028" s="31"/>
      <c r="AC3028" s="31"/>
      <c r="AD3028" s="31"/>
      <c r="AE3028" s="31"/>
      <c r="AF3028" s="31"/>
      <c r="AG3028" s="241"/>
      <c r="AH3028" s="31"/>
      <c r="AI3028" s="31"/>
      <c r="AJ3028" s="31"/>
      <c r="AK3028" s="31"/>
      <c r="AL3028" s="120"/>
      <c r="AM3028" s="25"/>
      <c r="AN3028" s="25"/>
      <c r="AO3028" s="25"/>
      <c r="AP3028" s="25"/>
      <c r="AQ3028" s="26"/>
      <c r="AR3028" s="25"/>
      <c r="AS3028" s="31"/>
      <c r="AT3028" s="25"/>
      <c r="AU3028" s="25"/>
      <c r="AV3028" s="31"/>
      <c r="BC3028" s="1"/>
      <c r="BD3028"/>
      <c r="BE3028"/>
      <c r="BF3028" s="1"/>
      <c r="BG3028"/>
      <c r="BH3028"/>
      <c r="BI3028"/>
      <c r="BJ3028" s="1"/>
      <c r="BK3028" s="1"/>
      <c r="BL3028"/>
      <c r="BM3028" s="1"/>
      <c r="BN3028" s="1"/>
      <c r="BO3028" s="1"/>
      <c r="BP3028" s="1"/>
      <c r="BQ3028" s="1"/>
      <c r="BR3028" s="1"/>
      <c r="BS3028" s="1"/>
      <c r="BT3028" s="22"/>
      <c r="BU3028" s="1"/>
      <c r="BV3028" s="1"/>
      <c r="BW3028" s="1"/>
      <c r="BX3028" s="1"/>
      <c r="BY3028" s="1"/>
      <c r="BZ3028" s="1"/>
      <c r="CA3028" s="1"/>
      <c r="CB3028" s="1"/>
      <c r="CC3028" s="1"/>
      <c r="CD3028" s="1"/>
      <c r="CE3028" s="1"/>
      <c r="CF3028" s="1"/>
      <c r="CG3028" s="1"/>
      <c r="CH3028" s="1"/>
      <c r="CI3028" s="1"/>
      <c r="CJ3028" s="1"/>
      <c r="CK3028" s="1"/>
      <c r="CL3028" s="1"/>
      <c r="CM3028" s="1"/>
      <c r="CN3028" s="1"/>
      <c r="CO3028" s="1"/>
      <c r="CP3028" s="1"/>
      <c r="CQ3028" s="1"/>
      <c r="CR3028" s="1"/>
      <c r="CS3028" s="1"/>
      <c r="CT3028" s="1"/>
      <c r="CU3028" s="1"/>
      <c r="CV3028" s="1"/>
      <c r="CW3028" s="1"/>
      <c r="CX3028" s="1"/>
      <c r="CY3028" s="1"/>
      <c r="CZ3028" s="1"/>
      <c r="DA3028" s="1"/>
      <c r="DB3028" s="1"/>
      <c r="DC3028" s="1"/>
      <c r="DD3028" s="1"/>
      <c r="DE3028" s="1"/>
      <c r="DF3028" s="1"/>
      <c r="DG3028" s="1"/>
      <c r="DH3028" s="1"/>
      <c r="DI3028" s="1"/>
      <c r="DJ3028" s="1"/>
      <c r="DK3028" s="1"/>
      <c r="DL3028" s="1"/>
      <c r="DM3028" s="1"/>
      <c r="DN3028" s="1"/>
      <c r="DO3028" s="1"/>
      <c r="DP3028" s="1"/>
      <c r="DQ3028" s="1"/>
      <c r="DR3028" s="1"/>
      <c r="DS3028" s="1"/>
      <c r="DT3028" s="1"/>
      <c r="DU3028" s="1"/>
      <c r="DV3028" s="1"/>
      <c r="DW3028" s="1"/>
      <c r="DX3028" s="1"/>
      <c r="DY3028" s="1"/>
      <c r="DZ3028" s="1"/>
      <c r="EA3028" s="1"/>
      <c r="EB3028" s="1"/>
      <c r="EC3028" s="1"/>
      <c r="ED3028" s="1"/>
      <c r="EE3028" s="1"/>
      <c r="EF3028" s="1"/>
      <c r="EG3028" s="1"/>
      <c r="EH3028" s="1"/>
      <c r="EI3028" s="1"/>
      <c r="EJ3028" s="1"/>
      <c r="EK3028" s="1"/>
      <c r="EL3028" s="1"/>
      <c r="EM3028" s="1"/>
      <c r="EN3028" s="1"/>
      <c r="EO3028" s="1"/>
      <c r="EP3028" s="1"/>
      <c r="EQ3028" s="1"/>
      <c r="ER3028" s="1"/>
      <c r="ES3028" s="1"/>
      <c r="ET3028" s="1"/>
      <c r="EU3028" s="1"/>
      <c r="EV3028" s="1"/>
      <c r="EW3028" s="1"/>
      <c r="EX3028" s="1"/>
      <c r="EY3028" s="1"/>
      <c r="EZ3028" s="1"/>
      <c r="FA3028" s="1"/>
      <c r="FB3028" s="1"/>
      <c r="FC3028" s="1"/>
      <c r="FD3028" s="1"/>
      <c r="FE3028" s="1"/>
      <c r="FF3028" s="1"/>
      <c r="FG3028" s="1"/>
      <c r="FH3028" s="1"/>
      <c r="FI3028" s="1"/>
      <c r="FJ3028" s="1"/>
      <c r="FK3028" s="1"/>
      <c r="FL3028" s="1"/>
      <c r="FM3028" s="1"/>
      <c r="FN3028" s="1"/>
      <c r="FO3028" s="1"/>
      <c r="FP3028" s="1"/>
      <c r="FQ3028" s="1"/>
      <c r="FR3028" s="1"/>
      <c r="FS3028" s="1"/>
      <c r="FT3028" s="1"/>
      <c r="FU3028" s="1"/>
      <c r="FV3028" s="1"/>
      <c r="FW3028" s="1"/>
      <c r="FX3028" s="1"/>
      <c r="FY3028" s="1"/>
      <c r="FZ3028" s="1"/>
      <c r="GA3028" s="1"/>
      <c r="GB3028" s="1"/>
      <c r="GC3028" s="1"/>
      <c r="GD3028" s="1"/>
      <c r="GE3028" s="1"/>
      <c r="GF3028" s="1"/>
      <c r="GG3028" s="1"/>
      <c r="GH3028" s="1"/>
      <c r="GI3028" s="1"/>
      <c r="GJ3028" s="1"/>
      <c r="GK3028"/>
      <c r="GL3028"/>
      <c r="GM3028"/>
      <c r="GN3028"/>
      <c r="GO3028"/>
      <c r="GP3028"/>
      <c r="GQ3028"/>
      <c r="GR3028"/>
      <c r="GS3028"/>
      <c r="GT3028"/>
      <c r="GU3028"/>
      <c r="GV3028"/>
      <c r="GW3028"/>
      <c r="GX3028"/>
      <c r="GY3028"/>
      <c r="GZ3028"/>
      <c r="HA3028"/>
      <c r="HB3028"/>
      <c r="HC3028"/>
      <c r="HD3028"/>
      <c r="HE3028"/>
    </row>
    <row r="3029" spans="6:213" s="19" customFormat="1" x14ac:dyDescent="0.25">
      <c r="F3029" s="20"/>
      <c r="G3029" s="20"/>
      <c r="H3029" s="20"/>
      <c r="I3029" s="20"/>
      <c r="J3029" s="21"/>
      <c r="K3029" s="21"/>
      <c r="L3029" s="20"/>
      <c r="M3029" s="20"/>
      <c r="N3029" s="22"/>
      <c r="O3029" s="22"/>
      <c r="P3029" s="22"/>
      <c r="Q3029" s="22"/>
      <c r="U3029" s="20"/>
      <c r="V3029" s="20"/>
      <c r="W3029" s="20"/>
      <c r="X3029" s="27"/>
      <c r="Y3029" s="253"/>
      <c r="Z3029" s="30"/>
      <c r="AA3029" s="30"/>
      <c r="AB3029" s="31"/>
      <c r="AC3029" s="31"/>
      <c r="AD3029" s="31"/>
      <c r="AE3029" s="31"/>
      <c r="AF3029" s="31"/>
      <c r="AG3029" s="241"/>
      <c r="AH3029" s="31"/>
      <c r="AI3029" s="31"/>
      <c r="AJ3029" s="31"/>
      <c r="AK3029" s="31"/>
      <c r="AL3029" s="120"/>
      <c r="AM3029" s="25"/>
      <c r="AN3029" s="25"/>
      <c r="AO3029" s="25"/>
      <c r="AP3029" s="25"/>
      <c r="AQ3029" s="26"/>
      <c r="AR3029" s="25"/>
      <c r="AS3029" s="31"/>
      <c r="AT3029" s="25"/>
      <c r="AU3029" s="25"/>
      <c r="AV3029" s="31"/>
      <c r="BC3029" s="1"/>
      <c r="BD3029"/>
      <c r="BE3029"/>
      <c r="BF3029" s="1"/>
      <c r="BG3029"/>
      <c r="BH3029"/>
      <c r="BI3029"/>
      <c r="BJ3029" s="1"/>
      <c r="BK3029" s="1"/>
      <c r="BL3029"/>
      <c r="BM3029" s="1"/>
      <c r="BN3029" s="1"/>
      <c r="BO3029" s="1"/>
      <c r="BP3029" s="1"/>
      <c r="BQ3029" s="1"/>
      <c r="BR3029" s="1"/>
      <c r="BS3029" s="1"/>
      <c r="BT3029" s="22"/>
      <c r="BU3029" s="1"/>
      <c r="BV3029" s="1"/>
      <c r="BW3029" s="1"/>
      <c r="BX3029" s="1"/>
      <c r="BY3029" s="1"/>
      <c r="BZ3029" s="1"/>
      <c r="CA3029" s="1"/>
      <c r="CB3029" s="1"/>
      <c r="CC3029" s="1"/>
      <c r="CD3029" s="1"/>
      <c r="CE3029" s="1"/>
      <c r="CF3029" s="1"/>
      <c r="CG3029" s="1"/>
      <c r="CH3029" s="1"/>
      <c r="CI3029" s="1"/>
      <c r="CJ3029" s="1"/>
      <c r="CK3029" s="1"/>
      <c r="CL3029" s="1"/>
      <c r="CM3029" s="1"/>
      <c r="CN3029" s="1"/>
      <c r="CO3029" s="1"/>
      <c r="CP3029" s="1"/>
      <c r="CQ3029" s="1"/>
      <c r="CR3029" s="1"/>
      <c r="CS3029" s="1"/>
      <c r="CT3029" s="1"/>
      <c r="CU3029" s="1"/>
      <c r="CV3029" s="1"/>
      <c r="CW3029" s="1"/>
      <c r="CX3029" s="1"/>
      <c r="CY3029" s="1"/>
      <c r="CZ3029" s="1"/>
      <c r="DA3029" s="1"/>
      <c r="DB3029" s="1"/>
      <c r="DC3029" s="1"/>
      <c r="DD3029" s="1"/>
      <c r="DE3029" s="1"/>
      <c r="DF3029" s="1"/>
      <c r="DG3029" s="1"/>
      <c r="DH3029" s="1"/>
      <c r="DI3029" s="1"/>
      <c r="DJ3029" s="1"/>
      <c r="DK3029" s="1"/>
      <c r="DL3029" s="1"/>
      <c r="DM3029" s="1"/>
      <c r="DN3029" s="1"/>
      <c r="DO3029" s="1"/>
      <c r="DP3029" s="1"/>
      <c r="DQ3029" s="1"/>
      <c r="DR3029" s="1"/>
      <c r="DS3029" s="1"/>
      <c r="DT3029" s="1"/>
      <c r="DU3029" s="1"/>
      <c r="DV3029" s="1"/>
      <c r="DW3029" s="1"/>
      <c r="DX3029" s="1"/>
      <c r="DY3029" s="1"/>
      <c r="DZ3029" s="1"/>
      <c r="EA3029" s="1"/>
      <c r="EB3029" s="1"/>
      <c r="EC3029" s="1"/>
      <c r="ED3029" s="1"/>
      <c r="EE3029" s="1"/>
      <c r="EF3029" s="1"/>
      <c r="EG3029" s="1"/>
      <c r="EH3029" s="1"/>
      <c r="EI3029" s="1"/>
      <c r="EJ3029" s="1"/>
      <c r="EK3029" s="1"/>
      <c r="EL3029" s="1"/>
      <c r="EM3029" s="1"/>
      <c r="EN3029" s="1"/>
      <c r="EO3029" s="1"/>
      <c r="EP3029" s="1"/>
      <c r="EQ3029" s="1"/>
      <c r="ER3029" s="1"/>
      <c r="ES3029" s="1"/>
      <c r="ET3029" s="1"/>
      <c r="EU3029" s="1"/>
      <c r="EV3029" s="1"/>
      <c r="EW3029" s="1"/>
      <c r="EX3029" s="1"/>
      <c r="EY3029" s="1"/>
      <c r="EZ3029" s="1"/>
      <c r="FA3029" s="1"/>
      <c r="FB3029" s="1"/>
      <c r="FC3029" s="1"/>
      <c r="FD3029" s="1"/>
      <c r="FE3029" s="1"/>
      <c r="FF3029" s="1"/>
      <c r="FG3029" s="1"/>
      <c r="FH3029" s="1"/>
      <c r="FI3029" s="1"/>
      <c r="FJ3029" s="1"/>
      <c r="FK3029" s="1"/>
      <c r="FL3029" s="1"/>
      <c r="FM3029" s="1"/>
      <c r="FN3029" s="1"/>
      <c r="FO3029" s="1"/>
      <c r="FP3029" s="1"/>
      <c r="FQ3029" s="1"/>
      <c r="FR3029" s="1"/>
      <c r="FS3029" s="1"/>
      <c r="FT3029" s="1"/>
      <c r="FU3029" s="1"/>
      <c r="FV3029" s="1"/>
      <c r="FW3029" s="1"/>
      <c r="FX3029" s="1"/>
      <c r="FY3029" s="1"/>
      <c r="FZ3029" s="1"/>
      <c r="GA3029" s="1"/>
      <c r="GB3029" s="1"/>
      <c r="GC3029" s="1"/>
      <c r="GD3029" s="1"/>
      <c r="GE3029" s="1"/>
      <c r="GF3029" s="1"/>
      <c r="GG3029" s="1"/>
      <c r="GH3029" s="1"/>
      <c r="GI3029" s="1"/>
      <c r="GJ3029" s="1"/>
      <c r="GK3029"/>
      <c r="GL3029"/>
      <c r="GM3029"/>
      <c r="GN3029"/>
      <c r="GO3029"/>
      <c r="GP3029"/>
      <c r="GQ3029"/>
      <c r="GR3029"/>
      <c r="GS3029"/>
      <c r="GT3029"/>
      <c r="GU3029"/>
      <c r="GV3029"/>
      <c r="GW3029"/>
      <c r="GX3029"/>
      <c r="GY3029"/>
      <c r="GZ3029"/>
      <c r="HA3029"/>
      <c r="HB3029"/>
      <c r="HC3029"/>
      <c r="HD3029"/>
      <c r="HE3029"/>
    </row>
    <row r="3030" spans="6:213" s="19" customFormat="1" x14ac:dyDescent="0.25">
      <c r="F3030" s="20"/>
      <c r="G3030" s="20"/>
      <c r="H3030" s="20"/>
      <c r="I3030" s="20"/>
      <c r="J3030" s="21"/>
      <c r="K3030" s="21"/>
      <c r="L3030" s="20"/>
      <c r="M3030" s="20"/>
      <c r="N3030" s="22"/>
      <c r="O3030" s="22"/>
      <c r="P3030" s="22"/>
      <c r="Q3030" s="22"/>
      <c r="U3030" s="20"/>
      <c r="V3030" s="20"/>
      <c r="W3030" s="20"/>
      <c r="X3030" s="27"/>
      <c r="Y3030" s="253"/>
      <c r="Z3030" s="30"/>
      <c r="AA3030" s="30"/>
      <c r="AB3030" s="31"/>
      <c r="AC3030" s="31"/>
      <c r="AD3030" s="31"/>
      <c r="AE3030" s="31"/>
      <c r="AF3030" s="31"/>
      <c r="AG3030" s="241"/>
      <c r="AH3030" s="31"/>
      <c r="AI3030" s="31"/>
      <c r="AJ3030" s="31"/>
      <c r="AK3030" s="31"/>
      <c r="AL3030" s="120"/>
      <c r="AM3030" s="25"/>
      <c r="AN3030" s="25"/>
      <c r="AO3030" s="25"/>
      <c r="AP3030" s="25"/>
      <c r="AQ3030" s="26"/>
      <c r="AR3030" s="25"/>
      <c r="AS3030" s="31"/>
      <c r="AT3030" s="25"/>
      <c r="AU3030" s="25"/>
      <c r="AV3030" s="31"/>
      <c r="BC3030" s="1"/>
      <c r="BD3030"/>
      <c r="BE3030"/>
      <c r="BF3030" s="1"/>
      <c r="BG3030"/>
      <c r="BH3030"/>
      <c r="BI3030"/>
      <c r="BJ3030" s="1"/>
      <c r="BK3030" s="1"/>
      <c r="BL3030"/>
      <c r="BM3030" s="1"/>
      <c r="BN3030" s="1"/>
      <c r="BO3030" s="1"/>
      <c r="BP3030" s="1"/>
      <c r="BQ3030" s="1"/>
      <c r="BR3030" s="1"/>
      <c r="BS3030" s="1"/>
      <c r="BT3030" s="22"/>
      <c r="BU3030" s="1"/>
      <c r="BV3030" s="1"/>
      <c r="BW3030" s="1"/>
      <c r="BX3030" s="1"/>
      <c r="BY3030" s="1"/>
      <c r="BZ3030" s="1"/>
      <c r="CA3030" s="1"/>
      <c r="CB3030" s="1"/>
      <c r="CC3030" s="1"/>
      <c r="CD3030" s="1"/>
      <c r="CE3030" s="1"/>
      <c r="CF3030" s="1"/>
      <c r="CG3030" s="1"/>
      <c r="CH3030" s="1"/>
      <c r="CI3030" s="1"/>
      <c r="CJ3030" s="1"/>
      <c r="CK3030" s="1"/>
      <c r="CL3030" s="1"/>
      <c r="CM3030" s="1"/>
      <c r="CN3030" s="1"/>
      <c r="CO3030" s="1"/>
      <c r="CP3030" s="1"/>
      <c r="CQ3030" s="1"/>
      <c r="CR3030" s="1"/>
      <c r="CS3030" s="1"/>
      <c r="CT3030" s="1"/>
      <c r="CU3030" s="1"/>
      <c r="CV3030" s="1"/>
      <c r="CW3030" s="1"/>
      <c r="CX3030" s="1"/>
      <c r="CY3030" s="1"/>
      <c r="CZ3030" s="1"/>
      <c r="DA3030" s="1"/>
      <c r="DB3030" s="1"/>
      <c r="DC3030" s="1"/>
      <c r="DD3030" s="1"/>
      <c r="DE3030" s="1"/>
      <c r="DF3030" s="1"/>
      <c r="DG3030" s="1"/>
      <c r="DH3030" s="1"/>
      <c r="DI3030" s="1"/>
      <c r="DJ3030" s="1"/>
      <c r="DK3030" s="1"/>
      <c r="DL3030" s="1"/>
      <c r="DM3030" s="1"/>
      <c r="DN3030" s="1"/>
      <c r="DO3030" s="1"/>
      <c r="DP3030" s="1"/>
      <c r="DQ3030" s="1"/>
      <c r="DR3030" s="1"/>
      <c r="DS3030" s="1"/>
      <c r="DT3030" s="1"/>
      <c r="DU3030" s="1"/>
      <c r="DV3030" s="1"/>
      <c r="DW3030" s="1"/>
      <c r="DX3030" s="1"/>
      <c r="DY3030" s="1"/>
      <c r="DZ3030" s="1"/>
      <c r="EA3030" s="1"/>
      <c r="EB3030" s="1"/>
      <c r="EC3030" s="1"/>
      <c r="ED3030" s="1"/>
      <c r="EE3030" s="1"/>
      <c r="EF3030" s="1"/>
      <c r="EG3030" s="1"/>
      <c r="EH3030" s="1"/>
      <c r="EI3030" s="1"/>
      <c r="EJ3030" s="1"/>
      <c r="EK3030" s="1"/>
      <c r="EL3030" s="1"/>
      <c r="EM3030" s="1"/>
      <c r="EN3030" s="1"/>
      <c r="EO3030" s="1"/>
      <c r="EP3030" s="1"/>
      <c r="EQ3030" s="1"/>
      <c r="ER3030" s="1"/>
      <c r="ES3030" s="1"/>
      <c r="ET3030" s="1"/>
      <c r="EU3030" s="1"/>
      <c r="EV3030" s="1"/>
      <c r="EW3030" s="1"/>
      <c r="EX3030" s="1"/>
      <c r="EY3030" s="1"/>
      <c r="EZ3030" s="1"/>
      <c r="FA3030" s="1"/>
      <c r="FB3030" s="1"/>
      <c r="FC3030" s="1"/>
      <c r="FD3030" s="1"/>
      <c r="FE3030" s="1"/>
      <c r="FF3030" s="1"/>
      <c r="FG3030" s="1"/>
      <c r="FH3030" s="1"/>
      <c r="FI3030" s="1"/>
      <c r="FJ3030" s="1"/>
      <c r="FK3030" s="1"/>
      <c r="FL3030" s="1"/>
      <c r="FM3030" s="1"/>
      <c r="FN3030" s="1"/>
      <c r="FO3030" s="1"/>
      <c r="FP3030" s="1"/>
      <c r="FQ3030" s="1"/>
      <c r="FR3030" s="1"/>
      <c r="FS3030" s="1"/>
      <c r="FT3030" s="1"/>
      <c r="FU3030" s="1"/>
      <c r="FV3030" s="1"/>
      <c r="FW3030" s="1"/>
      <c r="FX3030" s="1"/>
      <c r="FY3030" s="1"/>
      <c r="FZ3030" s="1"/>
      <c r="GA3030" s="1"/>
      <c r="GB3030" s="1"/>
      <c r="GC3030" s="1"/>
      <c r="GD3030" s="1"/>
      <c r="GE3030" s="1"/>
      <c r="GF3030" s="1"/>
      <c r="GG3030" s="1"/>
      <c r="GH3030" s="1"/>
      <c r="GI3030" s="1"/>
      <c r="GJ3030" s="1"/>
      <c r="GK3030"/>
      <c r="GL3030"/>
      <c r="GM3030"/>
      <c r="GN3030"/>
      <c r="GO3030"/>
      <c r="GP3030"/>
      <c r="GQ3030"/>
      <c r="GR3030"/>
      <c r="GS3030"/>
      <c r="GT3030"/>
      <c r="GU3030"/>
      <c r="GV3030"/>
      <c r="GW3030"/>
      <c r="GX3030"/>
      <c r="GY3030"/>
      <c r="GZ3030"/>
      <c r="HA3030"/>
      <c r="HB3030"/>
      <c r="HC3030"/>
      <c r="HD3030"/>
      <c r="HE3030"/>
    </row>
    <row r="3031" spans="6:213" s="19" customFormat="1" x14ac:dyDescent="0.25">
      <c r="F3031" s="20"/>
      <c r="G3031" s="20"/>
      <c r="H3031" s="20"/>
      <c r="I3031" s="20"/>
      <c r="J3031" s="21"/>
      <c r="K3031" s="21"/>
      <c r="L3031" s="20"/>
      <c r="M3031" s="20"/>
      <c r="N3031" s="22"/>
      <c r="O3031" s="22"/>
      <c r="P3031" s="22"/>
      <c r="Q3031" s="22"/>
      <c r="U3031" s="20"/>
      <c r="V3031" s="20"/>
      <c r="W3031" s="20"/>
      <c r="X3031" s="27"/>
      <c r="Y3031" s="253"/>
      <c r="Z3031" s="30"/>
      <c r="AA3031" s="30"/>
      <c r="AB3031" s="31"/>
      <c r="AC3031" s="31"/>
      <c r="AD3031" s="31"/>
      <c r="AE3031" s="31"/>
      <c r="AF3031" s="31"/>
      <c r="AG3031" s="241"/>
      <c r="AH3031" s="31"/>
      <c r="AI3031" s="31"/>
      <c r="AJ3031" s="31"/>
      <c r="AK3031" s="31"/>
      <c r="AL3031" s="120"/>
      <c r="AM3031" s="25"/>
      <c r="AN3031" s="25"/>
      <c r="AO3031" s="25"/>
      <c r="AP3031" s="25"/>
      <c r="AQ3031" s="26"/>
      <c r="AR3031" s="25"/>
      <c r="AS3031" s="31"/>
      <c r="AT3031" s="25"/>
      <c r="AU3031" s="25"/>
      <c r="AV3031" s="31"/>
      <c r="BC3031" s="1"/>
      <c r="BD3031"/>
      <c r="BE3031"/>
      <c r="BF3031" s="1"/>
      <c r="BG3031"/>
      <c r="BH3031"/>
      <c r="BI3031"/>
      <c r="BJ3031" s="1"/>
      <c r="BK3031" s="1"/>
      <c r="BL3031"/>
      <c r="BM3031" s="1"/>
      <c r="BN3031" s="1"/>
      <c r="BO3031" s="1"/>
      <c r="BP3031" s="1"/>
      <c r="BQ3031" s="1"/>
      <c r="BR3031" s="1"/>
      <c r="BS3031" s="1"/>
      <c r="BT3031" s="22"/>
      <c r="BU3031" s="1"/>
      <c r="BV3031" s="1"/>
      <c r="BW3031" s="1"/>
      <c r="BX3031" s="1"/>
      <c r="BY3031" s="1"/>
      <c r="BZ3031" s="1"/>
      <c r="CA3031" s="1"/>
      <c r="CB3031" s="1"/>
      <c r="CC3031" s="1"/>
      <c r="CD3031" s="1"/>
      <c r="CE3031" s="1"/>
      <c r="CF3031" s="1"/>
      <c r="CG3031" s="1"/>
      <c r="CH3031" s="1"/>
      <c r="CI3031" s="1"/>
      <c r="CJ3031" s="1"/>
      <c r="CK3031" s="1"/>
      <c r="CL3031" s="1"/>
      <c r="CM3031" s="1"/>
      <c r="CN3031" s="1"/>
      <c r="CO3031" s="1"/>
      <c r="CP3031" s="1"/>
      <c r="CQ3031" s="1"/>
      <c r="CR3031" s="1"/>
      <c r="CS3031" s="1"/>
      <c r="CT3031" s="1"/>
      <c r="CU3031" s="1"/>
      <c r="CV3031" s="1"/>
      <c r="CW3031" s="1"/>
      <c r="CX3031" s="1"/>
      <c r="CY3031" s="1"/>
      <c r="CZ3031" s="1"/>
      <c r="DA3031" s="1"/>
      <c r="DB3031" s="1"/>
      <c r="DC3031" s="1"/>
      <c r="DD3031" s="1"/>
      <c r="DE3031" s="1"/>
      <c r="DF3031" s="1"/>
      <c r="DG3031" s="1"/>
      <c r="DH3031" s="1"/>
      <c r="DI3031" s="1"/>
      <c r="DJ3031" s="1"/>
      <c r="DK3031" s="1"/>
      <c r="DL3031" s="1"/>
      <c r="DM3031" s="1"/>
      <c r="DN3031" s="1"/>
      <c r="DO3031" s="1"/>
      <c r="DP3031" s="1"/>
      <c r="DQ3031" s="1"/>
      <c r="DR3031" s="1"/>
      <c r="DS3031" s="1"/>
      <c r="DT3031" s="1"/>
      <c r="DU3031" s="1"/>
      <c r="DV3031" s="1"/>
      <c r="DW3031" s="1"/>
      <c r="DX3031" s="1"/>
      <c r="DY3031" s="1"/>
      <c r="DZ3031" s="1"/>
      <c r="EA3031" s="1"/>
      <c r="EB3031" s="1"/>
      <c r="EC3031" s="1"/>
      <c r="ED3031" s="1"/>
      <c r="EE3031" s="1"/>
      <c r="EF3031" s="1"/>
      <c r="EG3031" s="1"/>
      <c r="EH3031" s="1"/>
      <c r="EI3031" s="1"/>
      <c r="EJ3031" s="1"/>
      <c r="EK3031" s="1"/>
      <c r="EL3031" s="1"/>
      <c r="EM3031" s="1"/>
      <c r="EN3031" s="1"/>
      <c r="EO3031" s="1"/>
      <c r="EP3031" s="1"/>
      <c r="EQ3031" s="1"/>
      <c r="ER3031" s="1"/>
      <c r="ES3031" s="1"/>
      <c r="ET3031" s="1"/>
      <c r="EU3031" s="1"/>
      <c r="EV3031" s="1"/>
      <c r="EW3031" s="1"/>
      <c r="EX3031" s="1"/>
      <c r="EY3031" s="1"/>
      <c r="EZ3031" s="1"/>
      <c r="FA3031" s="1"/>
      <c r="FB3031" s="1"/>
      <c r="FC3031" s="1"/>
      <c r="FD3031" s="1"/>
      <c r="FE3031" s="1"/>
      <c r="FF3031" s="1"/>
      <c r="FG3031" s="1"/>
      <c r="FH3031" s="1"/>
      <c r="FI3031" s="1"/>
      <c r="FJ3031" s="1"/>
      <c r="FK3031" s="1"/>
      <c r="FL3031" s="1"/>
      <c r="FM3031" s="1"/>
      <c r="FN3031" s="1"/>
      <c r="FO3031" s="1"/>
      <c r="FP3031" s="1"/>
      <c r="FQ3031" s="1"/>
      <c r="FR3031" s="1"/>
      <c r="FS3031" s="1"/>
      <c r="FT3031" s="1"/>
      <c r="FU3031" s="1"/>
      <c r="FV3031" s="1"/>
      <c r="FW3031" s="1"/>
      <c r="FX3031" s="1"/>
      <c r="FY3031" s="1"/>
      <c r="FZ3031" s="1"/>
      <c r="GA3031" s="1"/>
      <c r="GB3031" s="1"/>
      <c r="GC3031" s="1"/>
      <c r="GD3031" s="1"/>
      <c r="GE3031" s="1"/>
      <c r="GF3031" s="1"/>
      <c r="GG3031" s="1"/>
      <c r="GH3031" s="1"/>
      <c r="GI3031" s="1"/>
      <c r="GJ3031" s="1"/>
      <c r="GK3031"/>
      <c r="GL3031"/>
      <c r="GM3031"/>
      <c r="GN3031"/>
      <c r="GO3031"/>
      <c r="GP3031"/>
      <c r="GQ3031"/>
      <c r="GR3031"/>
      <c r="GS3031"/>
      <c r="GT3031"/>
      <c r="GU3031"/>
      <c r="GV3031"/>
      <c r="GW3031"/>
      <c r="GX3031"/>
      <c r="GY3031"/>
      <c r="GZ3031"/>
      <c r="HA3031"/>
      <c r="HB3031"/>
      <c r="HC3031"/>
      <c r="HD3031"/>
      <c r="HE3031"/>
    </row>
    <row r="3032" spans="6:213" s="19" customFormat="1" x14ac:dyDescent="0.25">
      <c r="F3032" s="20"/>
      <c r="G3032" s="20"/>
      <c r="H3032" s="20"/>
      <c r="I3032" s="20"/>
      <c r="J3032" s="21"/>
      <c r="K3032" s="21"/>
      <c r="L3032" s="20"/>
      <c r="M3032" s="20"/>
      <c r="N3032" s="22"/>
      <c r="O3032" s="22"/>
      <c r="P3032" s="22"/>
      <c r="Q3032" s="22"/>
      <c r="U3032" s="20"/>
      <c r="V3032" s="20"/>
      <c r="W3032" s="20"/>
      <c r="X3032" s="27"/>
      <c r="Y3032" s="253"/>
      <c r="Z3032" s="30"/>
      <c r="AA3032" s="30"/>
      <c r="AB3032" s="31"/>
      <c r="AC3032" s="31"/>
      <c r="AD3032" s="31"/>
      <c r="AE3032" s="31"/>
      <c r="AF3032" s="31"/>
      <c r="AG3032" s="241"/>
      <c r="AH3032" s="31"/>
      <c r="AI3032" s="31"/>
      <c r="AJ3032" s="31"/>
      <c r="AK3032" s="31"/>
      <c r="AL3032" s="120"/>
      <c r="AM3032" s="25"/>
      <c r="AN3032" s="25"/>
      <c r="AO3032" s="25"/>
      <c r="AP3032" s="25"/>
      <c r="AQ3032" s="26"/>
      <c r="AR3032" s="25"/>
      <c r="AS3032" s="31"/>
      <c r="AT3032" s="25"/>
      <c r="AU3032" s="25"/>
      <c r="AV3032" s="31"/>
      <c r="BC3032" s="1"/>
      <c r="BD3032"/>
      <c r="BE3032"/>
      <c r="BF3032" s="1"/>
      <c r="BG3032"/>
      <c r="BH3032"/>
      <c r="BI3032"/>
      <c r="BJ3032" s="1"/>
      <c r="BK3032" s="1"/>
      <c r="BL3032"/>
      <c r="BM3032" s="1"/>
      <c r="BN3032" s="1"/>
      <c r="BO3032" s="1"/>
      <c r="BP3032" s="1"/>
      <c r="BQ3032" s="1"/>
      <c r="BR3032" s="1"/>
      <c r="BS3032" s="1"/>
      <c r="BT3032" s="22"/>
      <c r="BU3032" s="1"/>
      <c r="BV3032" s="1"/>
      <c r="BW3032" s="1"/>
      <c r="BX3032" s="1"/>
      <c r="BY3032" s="1"/>
      <c r="BZ3032" s="1"/>
      <c r="CA3032" s="1"/>
      <c r="CB3032" s="1"/>
      <c r="CC3032" s="1"/>
      <c r="CD3032" s="1"/>
      <c r="CE3032" s="1"/>
      <c r="CF3032" s="1"/>
      <c r="CG3032" s="1"/>
      <c r="CH3032" s="1"/>
      <c r="CI3032" s="1"/>
      <c r="CJ3032" s="1"/>
      <c r="CK3032" s="1"/>
      <c r="CL3032" s="1"/>
      <c r="CM3032" s="1"/>
      <c r="CN3032" s="1"/>
      <c r="CO3032" s="1"/>
      <c r="CP3032" s="1"/>
      <c r="CQ3032" s="1"/>
      <c r="CR3032" s="1"/>
      <c r="CS3032" s="1"/>
      <c r="CT3032" s="1"/>
      <c r="CU3032" s="1"/>
      <c r="CV3032" s="1"/>
      <c r="CW3032" s="1"/>
      <c r="CX3032" s="1"/>
      <c r="CY3032" s="1"/>
      <c r="CZ3032" s="1"/>
      <c r="DA3032" s="1"/>
      <c r="DB3032" s="1"/>
      <c r="DC3032" s="1"/>
      <c r="DD3032" s="1"/>
      <c r="DE3032" s="1"/>
      <c r="DF3032" s="1"/>
      <c r="DG3032" s="1"/>
      <c r="DH3032" s="1"/>
      <c r="DI3032" s="1"/>
      <c r="DJ3032" s="1"/>
      <c r="DK3032" s="1"/>
      <c r="DL3032" s="1"/>
      <c r="DM3032" s="1"/>
      <c r="DN3032" s="1"/>
      <c r="DO3032" s="1"/>
      <c r="DP3032" s="1"/>
      <c r="DQ3032" s="1"/>
      <c r="DR3032" s="1"/>
      <c r="DS3032" s="1"/>
      <c r="DT3032" s="1"/>
      <c r="DU3032" s="1"/>
      <c r="DV3032" s="1"/>
      <c r="DW3032" s="1"/>
      <c r="DX3032" s="1"/>
      <c r="DY3032" s="1"/>
      <c r="DZ3032" s="1"/>
      <c r="EA3032" s="1"/>
      <c r="EB3032" s="1"/>
      <c r="EC3032" s="1"/>
      <c r="ED3032" s="1"/>
      <c r="EE3032" s="1"/>
      <c r="EF3032" s="1"/>
      <c r="EG3032" s="1"/>
      <c r="EH3032" s="1"/>
      <c r="EI3032" s="1"/>
      <c r="EJ3032" s="1"/>
      <c r="EK3032" s="1"/>
      <c r="EL3032" s="1"/>
      <c r="EM3032" s="1"/>
      <c r="EN3032" s="1"/>
      <c r="EO3032" s="1"/>
      <c r="EP3032" s="1"/>
      <c r="EQ3032" s="1"/>
      <c r="ER3032" s="1"/>
      <c r="ES3032" s="1"/>
      <c r="ET3032" s="1"/>
      <c r="EU3032" s="1"/>
      <c r="EV3032" s="1"/>
      <c r="EW3032" s="1"/>
      <c r="EX3032" s="1"/>
      <c r="EY3032" s="1"/>
      <c r="EZ3032" s="1"/>
      <c r="FA3032" s="1"/>
      <c r="FB3032" s="1"/>
      <c r="FC3032" s="1"/>
      <c r="FD3032" s="1"/>
      <c r="FE3032" s="1"/>
      <c r="FF3032" s="1"/>
      <c r="FG3032" s="1"/>
      <c r="FH3032" s="1"/>
      <c r="FI3032" s="1"/>
      <c r="FJ3032" s="1"/>
      <c r="FK3032" s="1"/>
      <c r="FL3032" s="1"/>
      <c r="FM3032" s="1"/>
      <c r="FN3032" s="1"/>
      <c r="FO3032" s="1"/>
      <c r="FP3032" s="1"/>
      <c r="FQ3032" s="1"/>
      <c r="FR3032" s="1"/>
      <c r="FS3032" s="1"/>
      <c r="FT3032" s="1"/>
      <c r="FU3032" s="1"/>
      <c r="FV3032" s="1"/>
      <c r="FW3032" s="1"/>
      <c r="FX3032" s="1"/>
      <c r="FY3032" s="1"/>
      <c r="FZ3032" s="1"/>
      <c r="GA3032" s="1"/>
      <c r="GB3032" s="1"/>
      <c r="GC3032" s="1"/>
      <c r="GD3032" s="1"/>
      <c r="GE3032" s="1"/>
      <c r="GF3032" s="1"/>
      <c r="GG3032" s="1"/>
      <c r="GH3032" s="1"/>
      <c r="GI3032" s="1"/>
      <c r="GJ3032" s="1"/>
      <c r="GK3032"/>
      <c r="GL3032"/>
      <c r="GM3032"/>
      <c r="GN3032"/>
      <c r="GO3032"/>
      <c r="GP3032"/>
      <c r="GQ3032"/>
      <c r="GR3032"/>
      <c r="GS3032"/>
      <c r="GT3032"/>
      <c r="GU3032"/>
      <c r="GV3032"/>
      <c r="GW3032"/>
      <c r="GX3032"/>
      <c r="GY3032"/>
      <c r="GZ3032"/>
      <c r="HA3032"/>
      <c r="HB3032"/>
      <c r="HC3032"/>
      <c r="HD3032"/>
      <c r="HE3032"/>
    </row>
    <row r="3033" spans="6:213" s="19" customFormat="1" x14ac:dyDescent="0.25">
      <c r="F3033" s="20"/>
      <c r="G3033" s="20"/>
      <c r="H3033" s="20"/>
      <c r="I3033" s="20"/>
      <c r="J3033" s="21"/>
      <c r="K3033" s="21"/>
      <c r="L3033" s="20"/>
      <c r="M3033" s="20"/>
      <c r="N3033" s="22"/>
      <c r="O3033" s="22"/>
      <c r="P3033" s="22"/>
      <c r="Q3033" s="22"/>
      <c r="U3033" s="20"/>
      <c r="V3033" s="20"/>
      <c r="W3033" s="20"/>
      <c r="X3033" s="27"/>
      <c r="Y3033" s="253"/>
      <c r="Z3033" s="30"/>
      <c r="AA3033" s="30"/>
      <c r="AB3033" s="31"/>
      <c r="AC3033" s="31"/>
      <c r="AD3033" s="31"/>
      <c r="AE3033" s="31"/>
      <c r="AF3033" s="31"/>
      <c r="AG3033" s="241"/>
      <c r="AH3033" s="31"/>
      <c r="AI3033" s="31"/>
      <c r="AJ3033" s="31"/>
      <c r="AK3033" s="31"/>
      <c r="AL3033" s="120"/>
      <c r="AM3033" s="25"/>
      <c r="AN3033" s="25"/>
      <c r="AO3033" s="25"/>
      <c r="AP3033" s="25"/>
      <c r="AQ3033" s="26"/>
      <c r="AR3033" s="25"/>
      <c r="AS3033" s="31"/>
      <c r="AT3033" s="25"/>
      <c r="AU3033" s="25"/>
      <c r="AV3033" s="31"/>
      <c r="BC3033" s="1"/>
      <c r="BD3033"/>
      <c r="BE3033"/>
      <c r="BF3033" s="1"/>
      <c r="BG3033"/>
      <c r="BH3033"/>
      <c r="BI3033"/>
      <c r="BJ3033" s="1"/>
      <c r="BK3033" s="1"/>
      <c r="BL3033"/>
      <c r="BM3033" s="1"/>
      <c r="BN3033" s="1"/>
      <c r="BO3033" s="1"/>
      <c r="BP3033" s="1"/>
      <c r="BQ3033" s="1"/>
      <c r="BR3033" s="1"/>
      <c r="BS3033" s="1"/>
      <c r="BT3033" s="22"/>
      <c r="BU3033" s="1"/>
      <c r="BV3033" s="1"/>
      <c r="BW3033" s="1"/>
      <c r="BX3033" s="1"/>
      <c r="BY3033" s="1"/>
      <c r="BZ3033" s="1"/>
      <c r="CA3033" s="1"/>
      <c r="CB3033" s="1"/>
      <c r="CC3033" s="1"/>
      <c r="CD3033" s="1"/>
      <c r="CE3033" s="1"/>
      <c r="CF3033" s="1"/>
      <c r="CG3033" s="1"/>
      <c r="CH3033" s="1"/>
      <c r="CI3033" s="1"/>
      <c r="CJ3033" s="1"/>
      <c r="CK3033" s="1"/>
      <c r="CL3033" s="1"/>
      <c r="CM3033" s="1"/>
      <c r="CN3033" s="1"/>
      <c r="CO3033" s="1"/>
      <c r="CP3033" s="1"/>
      <c r="CQ3033" s="1"/>
      <c r="CR3033" s="1"/>
      <c r="CS3033" s="1"/>
      <c r="CT3033" s="1"/>
      <c r="CU3033" s="1"/>
      <c r="CV3033" s="1"/>
      <c r="CW3033" s="1"/>
      <c r="CX3033" s="1"/>
      <c r="CY3033" s="1"/>
      <c r="CZ3033" s="1"/>
      <c r="DA3033" s="1"/>
      <c r="DB3033" s="1"/>
      <c r="DC3033" s="1"/>
      <c r="DD3033" s="1"/>
      <c r="DE3033" s="1"/>
      <c r="DF3033" s="1"/>
      <c r="DG3033" s="1"/>
      <c r="DH3033" s="1"/>
      <c r="DI3033" s="1"/>
      <c r="DJ3033" s="1"/>
      <c r="DK3033" s="1"/>
      <c r="DL3033" s="1"/>
      <c r="DM3033" s="1"/>
      <c r="DN3033" s="1"/>
      <c r="DO3033" s="1"/>
      <c r="DP3033" s="1"/>
      <c r="DQ3033" s="1"/>
      <c r="DR3033" s="1"/>
      <c r="DS3033" s="1"/>
      <c r="DT3033" s="1"/>
      <c r="DU3033" s="1"/>
      <c r="DV3033" s="1"/>
      <c r="DW3033" s="1"/>
      <c r="DX3033" s="1"/>
      <c r="DY3033" s="1"/>
      <c r="DZ3033" s="1"/>
      <c r="EA3033" s="1"/>
      <c r="EB3033" s="1"/>
      <c r="EC3033" s="1"/>
      <c r="ED3033" s="1"/>
      <c r="EE3033" s="1"/>
      <c r="EF3033" s="1"/>
      <c r="EG3033" s="1"/>
      <c r="EH3033" s="1"/>
      <c r="EI3033" s="1"/>
      <c r="EJ3033" s="1"/>
      <c r="EK3033" s="1"/>
      <c r="EL3033" s="1"/>
      <c r="EM3033" s="1"/>
      <c r="EN3033" s="1"/>
      <c r="EO3033" s="1"/>
      <c r="EP3033" s="1"/>
      <c r="EQ3033" s="1"/>
      <c r="ER3033" s="1"/>
      <c r="ES3033" s="1"/>
      <c r="ET3033" s="1"/>
      <c r="EU3033" s="1"/>
      <c r="EV3033" s="1"/>
      <c r="EW3033" s="1"/>
      <c r="EX3033" s="1"/>
      <c r="EY3033" s="1"/>
      <c r="EZ3033" s="1"/>
      <c r="FA3033" s="1"/>
      <c r="FB3033" s="1"/>
      <c r="FC3033" s="1"/>
      <c r="FD3033" s="1"/>
      <c r="FE3033" s="1"/>
      <c r="FF3033" s="1"/>
      <c r="FG3033" s="1"/>
      <c r="FH3033" s="1"/>
      <c r="FI3033" s="1"/>
      <c r="FJ3033" s="1"/>
      <c r="FK3033" s="1"/>
      <c r="FL3033" s="1"/>
      <c r="FM3033" s="1"/>
      <c r="FN3033" s="1"/>
      <c r="FO3033" s="1"/>
      <c r="FP3033" s="1"/>
      <c r="FQ3033" s="1"/>
      <c r="FR3033" s="1"/>
      <c r="FS3033" s="1"/>
      <c r="FT3033" s="1"/>
      <c r="FU3033" s="1"/>
      <c r="FV3033" s="1"/>
      <c r="FW3033" s="1"/>
      <c r="FX3033" s="1"/>
      <c r="FY3033" s="1"/>
      <c r="FZ3033" s="1"/>
      <c r="GA3033" s="1"/>
      <c r="GB3033" s="1"/>
      <c r="GC3033" s="1"/>
      <c r="GD3033" s="1"/>
      <c r="GE3033" s="1"/>
      <c r="GF3033" s="1"/>
      <c r="GG3033" s="1"/>
      <c r="GH3033" s="1"/>
      <c r="GI3033" s="1"/>
      <c r="GJ3033" s="1"/>
      <c r="GK3033"/>
      <c r="GL3033"/>
      <c r="GM3033"/>
      <c r="GN3033"/>
      <c r="GO3033"/>
      <c r="GP3033"/>
      <c r="GQ3033"/>
      <c r="GR3033"/>
      <c r="GS3033"/>
      <c r="GT3033"/>
      <c r="GU3033"/>
      <c r="GV3033"/>
      <c r="GW3033"/>
      <c r="GX3033"/>
      <c r="GY3033"/>
      <c r="GZ3033"/>
      <c r="HA3033"/>
      <c r="HB3033"/>
      <c r="HC3033"/>
      <c r="HD3033"/>
      <c r="HE3033"/>
    </row>
    <row r="3034" spans="6:213" s="19" customFormat="1" x14ac:dyDescent="0.25">
      <c r="F3034" s="20"/>
      <c r="G3034" s="20"/>
      <c r="H3034" s="20"/>
      <c r="I3034" s="20"/>
      <c r="J3034" s="21"/>
      <c r="K3034" s="21"/>
      <c r="L3034" s="20"/>
      <c r="M3034" s="20"/>
      <c r="N3034" s="22"/>
      <c r="O3034" s="22"/>
      <c r="P3034" s="22"/>
      <c r="Q3034" s="22"/>
      <c r="U3034" s="20"/>
      <c r="V3034" s="20"/>
      <c r="W3034" s="20"/>
      <c r="X3034" s="27"/>
      <c r="Y3034" s="253"/>
      <c r="Z3034" s="30"/>
      <c r="AA3034" s="30"/>
      <c r="AB3034" s="31"/>
      <c r="AC3034" s="31"/>
      <c r="AD3034" s="31"/>
      <c r="AE3034" s="31"/>
      <c r="AF3034" s="31"/>
      <c r="AG3034" s="241"/>
      <c r="AH3034" s="31"/>
      <c r="AI3034" s="31"/>
      <c r="AJ3034" s="31"/>
      <c r="AK3034" s="31"/>
      <c r="AL3034" s="120"/>
      <c r="AM3034" s="25"/>
      <c r="AN3034" s="25"/>
      <c r="AO3034" s="25"/>
      <c r="AP3034" s="25"/>
      <c r="AQ3034" s="26"/>
      <c r="AR3034" s="25"/>
      <c r="AS3034" s="31"/>
      <c r="AT3034" s="25"/>
      <c r="AU3034" s="25"/>
      <c r="AV3034" s="31"/>
      <c r="BC3034" s="1"/>
      <c r="BD3034"/>
      <c r="BE3034"/>
      <c r="BF3034" s="1"/>
      <c r="BG3034"/>
      <c r="BH3034"/>
      <c r="BI3034"/>
      <c r="BJ3034" s="1"/>
      <c r="BK3034" s="1"/>
      <c r="BL3034"/>
      <c r="BM3034" s="1"/>
      <c r="BN3034" s="1"/>
      <c r="BO3034" s="1"/>
      <c r="BP3034" s="1"/>
      <c r="BQ3034" s="1"/>
      <c r="BR3034" s="1"/>
      <c r="BS3034" s="1"/>
      <c r="BT3034" s="22"/>
      <c r="BU3034" s="1"/>
      <c r="BV3034" s="1"/>
      <c r="BW3034" s="1"/>
      <c r="BX3034" s="1"/>
      <c r="BY3034" s="1"/>
      <c r="BZ3034" s="1"/>
      <c r="CA3034" s="1"/>
      <c r="CB3034" s="1"/>
      <c r="CC3034" s="1"/>
      <c r="CD3034" s="1"/>
      <c r="CE3034" s="1"/>
      <c r="CF3034" s="1"/>
      <c r="CG3034" s="1"/>
      <c r="CH3034" s="1"/>
      <c r="CI3034" s="1"/>
      <c r="CJ3034" s="1"/>
      <c r="CK3034" s="1"/>
      <c r="CL3034" s="1"/>
      <c r="CM3034" s="1"/>
      <c r="CN3034" s="1"/>
      <c r="CO3034" s="1"/>
      <c r="CP3034" s="1"/>
      <c r="CQ3034" s="1"/>
      <c r="CR3034" s="1"/>
      <c r="CS3034" s="1"/>
      <c r="CT3034" s="1"/>
      <c r="CU3034" s="1"/>
      <c r="CV3034" s="1"/>
      <c r="CW3034" s="1"/>
      <c r="CX3034" s="1"/>
      <c r="CY3034" s="1"/>
      <c r="CZ3034" s="1"/>
      <c r="DA3034" s="1"/>
      <c r="DB3034" s="1"/>
      <c r="DC3034" s="1"/>
      <c r="DD3034" s="1"/>
      <c r="DE3034" s="1"/>
      <c r="DF3034" s="1"/>
      <c r="DG3034" s="1"/>
      <c r="DH3034" s="1"/>
      <c r="DI3034" s="1"/>
      <c r="DJ3034" s="1"/>
      <c r="DK3034" s="1"/>
      <c r="DL3034" s="1"/>
      <c r="DM3034" s="1"/>
      <c r="DN3034" s="1"/>
      <c r="DO3034" s="1"/>
      <c r="DP3034" s="1"/>
      <c r="DQ3034" s="1"/>
      <c r="DR3034" s="1"/>
      <c r="DS3034" s="1"/>
      <c r="DT3034" s="1"/>
      <c r="DU3034" s="1"/>
      <c r="DV3034" s="1"/>
      <c r="DW3034" s="1"/>
      <c r="DX3034" s="1"/>
      <c r="DY3034" s="1"/>
      <c r="DZ3034" s="1"/>
      <c r="EA3034" s="1"/>
      <c r="EB3034" s="1"/>
      <c r="EC3034" s="1"/>
      <c r="ED3034" s="1"/>
      <c r="EE3034" s="1"/>
      <c r="EF3034" s="1"/>
      <c r="EG3034" s="1"/>
      <c r="EH3034" s="1"/>
      <c r="EI3034" s="1"/>
      <c r="EJ3034" s="1"/>
      <c r="EK3034" s="1"/>
      <c r="EL3034" s="1"/>
      <c r="EM3034" s="1"/>
      <c r="EN3034" s="1"/>
      <c r="EO3034" s="1"/>
      <c r="EP3034" s="1"/>
      <c r="EQ3034" s="1"/>
      <c r="ER3034" s="1"/>
      <c r="ES3034" s="1"/>
      <c r="ET3034" s="1"/>
      <c r="EU3034" s="1"/>
      <c r="EV3034" s="1"/>
      <c r="EW3034" s="1"/>
      <c r="EX3034" s="1"/>
      <c r="EY3034" s="1"/>
      <c r="EZ3034" s="1"/>
      <c r="FA3034" s="1"/>
      <c r="FB3034" s="1"/>
      <c r="FC3034" s="1"/>
      <c r="FD3034" s="1"/>
      <c r="FE3034" s="1"/>
      <c r="FF3034" s="1"/>
      <c r="FG3034" s="1"/>
      <c r="FH3034" s="1"/>
      <c r="FI3034" s="1"/>
      <c r="FJ3034" s="1"/>
      <c r="FK3034" s="1"/>
      <c r="FL3034" s="1"/>
      <c r="FM3034" s="1"/>
      <c r="FN3034" s="1"/>
      <c r="FO3034" s="1"/>
      <c r="FP3034" s="1"/>
      <c r="FQ3034" s="1"/>
      <c r="FR3034" s="1"/>
      <c r="FS3034" s="1"/>
      <c r="FT3034" s="1"/>
      <c r="FU3034" s="1"/>
      <c r="FV3034" s="1"/>
      <c r="FW3034" s="1"/>
      <c r="FX3034" s="1"/>
      <c r="FY3034" s="1"/>
      <c r="FZ3034" s="1"/>
      <c r="GA3034" s="1"/>
      <c r="GB3034" s="1"/>
      <c r="GC3034" s="1"/>
      <c r="GD3034" s="1"/>
      <c r="GE3034" s="1"/>
      <c r="GF3034" s="1"/>
      <c r="GG3034" s="1"/>
      <c r="GH3034" s="1"/>
      <c r="GI3034" s="1"/>
      <c r="GJ3034" s="1"/>
      <c r="GK3034"/>
      <c r="GL3034"/>
      <c r="GM3034"/>
      <c r="GN3034"/>
      <c r="GO3034"/>
      <c r="GP3034"/>
      <c r="GQ3034"/>
      <c r="GR3034"/>
      <c r="GS3034"/>
      <c r="GT3034"/>
      <c r="GU3034"/>
      <c r="GV3034"/>
      <c r="GW3034"/>
      <c r="GX3034"/>
      <c r="GY3034"/>
      <c r="GZ3034"/>
      <c r="HA3034"/>
      <c r="HB3034"/>
      <c r="HC3034"/>
      <c r="HD3034"/>
      <c r="HE3034"/>
    </row>
    <row r="3035" spans="6:213" s="19" customFormat="1" x14ac:dyDescent="0.25">
      <c r="F3035" s="20"/>
      <c r="G3035" s="20"/>
      <c r="H3035" s="20"/>
      <c r="I3035" s="20"/>
      <c r="J3035" s="21"/>
      <c r="K3035" s="21"/>
      <c r="L3035" s="20"/>
      <c r="M3035" s="20"/>
      <c r="N3035" s="22"/>
      <c r="O3035" s="22"/>
      <c r="P3035" s="22"/>
      <c r="Q3035" s="22"/>
      <c r="U3035" s="20"/>
      <c r="V3035" s="20"/>
      <c r="W3035" s="20"/>
      <c r="X3035" s="27"/>
      <c r="Y3035" s="253"/>
      <c r="Z3035" s="30"/>
      <c r="AA3035" s="30"/>
      <c r="AB3035" s="31"/>
      <c r="AC3035" s="31"/>
      <c r="AD3035" s="31"/>
      <c r="AE3035" s="31"/>
      <c r="AF3035" s="31"/>
      <c r="AG3035" s="241"/>
      <c r="AH3035" s="31"/>
      <c r="AI3035" s="31"/>
      <c r="AJ3035" s="31"/>
      <c r="AK3035" s="31"/>
      <c r="AL3035" s="120"/>
      <c r="AM3035" s="25"/>
      <c r="AN3035" s="25"/>
      <c r="AO3035" s="25"/>
      <c r="AP3035" s="25"/>
      <c r="AQ3035" s="26"/>
      <c r="AR3035" s="25"/>
      <c r="AS3035" s="31"/>
      <c r="AT3035" s="25"/>
      <c r="AU3035" s="25"/>
      <c r="AV3035" s="31"/>
      <c r="BC3035" s="1"/>
      <c r="BD3035"/>
      <c r="BE3035"/>
      <c r="BF3035" s="1"/>
      <c r="BG3035"/>
      <c r="BH3035"/>
      <c r="BI3035"/>
      <c r="BJ3035" s="1"/>
      <c r="BK3035" s="1"/>
      <c r="BL3035"/>
      <c r="BM3035" s="1"/>
      <c r="BN3035" s="1"/>
      <c r="BO3035" s="1"/>
      <c r="BP3035" s="1"/>
      <c r="BQ3035" s="1"/>
      <c r="BR3035" s="1"/>
      <c r="BS3035" s="1"/>
      <c r="BT3035" s="22"/>
      <c r="BU3035" s="1"/>
      <c r="BV3035" s="1"/>
      <c r="BW3035" s="1"/>
      <c r="BX3035" s="1"/>
      <c r="BY3035" s="1"/>
      <c r="BZ3035" s="1"/>
      <c r="CA3035" s="1"/>
      <c r="CB3035" s="1"/>
      <c r="CC3035" s="1"/>
      <c r="CD3035" s="1"/>
      <c r="CE3035" s="1"/>
      <c r="CF3035" s="1"/>
      <c r="CG3035" s="1"/>
      <c r="CH3035" s="1"/>
      <c r="CI3035" s="1"/>
      <c r="CJ3035" s="1"/>
      <c r="CK3035" s="1"/>
      <c r="CL3035" s="1"/>
      <c r="CM3035" s="1"/>
      <c r="CN3035" s="1"/>
      <c r="CO3035" s="1"/>
      <c r="CP3035" s="1"/>
      <c r="CQ3035" s="1"/>
      <c r="CR3035" s="1"/>
      <c r="CS3035" s="1"/>
      <c r="CT3035" s="1"/>
      <c r="CU3035" s="1"/>
      <c r="CV3035" s="1"/>
      <c r="CW3035" s="1"/>
      <c r="CX3035" s="1"/>
      <c r="CY3035" s="1"/>
      <c r="CZ3035" s="1"/>
      <c r="DA3035" s="1"/>
      <c r="DB3035" s="1"/>
      <c r="DC3035" s="1"/>
      <c r="DD3035" s="1"/>
      <c r="DE3035" s="1"/>
      <c r="DF3035" s="1"/>
      <c r="DG3035" s="1"/>
      <c r="DH3035" s="1"/>
      <c r="DI3035" s="1"/>
      <c r="DJ3035" s="1"/>
      <c r="DK3035" s="1"/>
      <c r="DL3035" s="1"/>
      <c r="DM3035" s="1"/>
      <c r="DN3035" s="1"/>
      <c r="DO3035" s="1"/>
      <c r="DP3035" s="1"/>
      <c r="DQ3035" s="1"/>
      <c r="DR3035" s="1"/>
      <c r="DS3035" s="1"/>
      <c r="DT3035" s="1"/>
      <c r="DU3035" s="1"/>
      <c r="DV3035" s="1"/>
      <c r="DW3035" s="1"/>
      <c r="DX3035" s="1"/>
      <c r="DY3035" s="1"/>
      <c r="DZ3035" s="1"/>
      <c r="EA3035" s="1"/>
      <c r="EB3035" s="1"/>
      <c r="EC3035" s="1"/>
      <c r="ED3035" s="1"/>
      <c r="EE3035" s="1"/>
      <c r="EF3035" s="1"/>
      <c r="EG3035" s="1"/>
      <c r="EH3035" s="1"/>
      <c r="EI3035" s="1"/>
      <c r="EJ3035" s="1"/>
      <c r="EK3035" s="1"/>
      <c r="EL3035" s="1"/>
      <c r="EM3035" s="1"/>
      <c r="EN3035" s="1"/>
      <c r="EO3035" s="1"/>
      <c r="EP3035" s="1"/>
      <c r="EQ3035" s="1"/>
      <c r="ER3035" s="1"/>
      <c r="ES3035" s="1"/>
      <c r="ET3035" s="1"/>
      <c r="EU3035" s="1"/>
      <c r="EV3035" s="1"/>
      <c r="EW3035" s="1"/>
      <c r="EX3035" s="1"/>
      <c r="EY3035" s="1"/>
      <c r="EZ3035" s="1"/>
      <c r="FA3035" s="1"/>
      <c r="FB3035" s="1"/>
      <c r="FC3035" s="1"/>
      <c r="FD3035" s="1"/>
      <c r="FE3035" s="1"/>
      <c r="FF3035" s="1"/>
      <c r="FG3035" s="1"/>
      <c r="FH3035" s="1"/>
      <c r="FI3035" s="1"/>
      <c r="FJ3035" s="1"/>
      <c r="FK3035" s="1"/>
      <c r="FL3035" s="1"/>
      <c r="FM3035" s="1"/>
      <c r="FN3035" s="1"/>
      <c r="FO3035" s="1"/>
      <c r="FP3035" s="1"/>
      <c r="FQ3035" s="1"/>
      <c r="FR3035" s="1"/>
      <c r="FS3035" s="1"/>
      <c r="FT3035" s="1"/>
      <c r="FU3035" s="1"/>
      <c r="FV3035" s="1"/>
      <c r="FW3035" s="1"/>
      <c r="FX3035" s="1"/>
      <c r="FY3035" s="1"/>
      <c r="FZ3035" s="1"/>
      <c r="GA3035" s="1"/>
      <c r="GB3035" s="1"/>
      <c r="GC3035" s="1"/>
      <c r="GD3035" s="1"/>
      <c r="GE3035" s="1"/>
      <c r="GF3035" s="1"/>
      <c r="GG3035" s="1"/>
      <c r="GH3035" s="1"/>
      <c r="GI3035" s="1"/>
      <c r="GJ3035" s="1"/>
      <c r="GK3035"/>
      <c r="GL3035"/>
      <c r="GM3035"/>
      <c r="GN3035"/>
      <c r="GO3035"/>
      <c r="GP3035"/>
      <c r="GQ3035"/>
      <c r="GR3035"/>
      <c r="GS3035"/>
      <c r="GT3035"/>
      <c r="GU3035"/>
      <c r="GV3035"/>
      <c r="GW3035"/>
      <c r="GX3035"/>
      <c r="GY3035"/>
      <c r="GZ3035"/>
      <c r="HA3035"/>
      <c r="HB3035"/>
      <c r="HC3035"/>
      <c r="HD3035"/>
      <c r="HE3035"/>
    </row>
    <row r="3036" spans="6:213" s="19" customFormat="1" x14ac:dyDescent="0.25">
      <c r="F3036" s="20"/>
      <c r="G3036" s="20"/>
      <c r="H3036" s="20"/>
      <c r="I3036" s="20"/>
      <c r="J3036" s="21"/>
      <c r="K3036" s="21"/>
      <c r="L3036" s="20"/>
      <c r="M3036" s="20"/>
      <c r="N3036" s="22"/>
      <c r="O3036" s="22"/>
      <c r="P3036" s="22"/>
      <c r="Q3036" s="22"/>
      <c r="U3036" s="20"/>
      <c r="V3036" s="20"/>
      <c r="W3036" s="20"/>
      <c r="X3036" s="27"/>
      <c r="Y3036" s="253"/>
      <c r="Z3036" s="30"/>
      <c r="AA3036" s="30"/>
      <c r="AB3036" s="31"/>
      <c r="AC3036" s="31"/>
      <c r="AD3036" s="31"/>
      <c r="AE3036" s="31"/>
      <c r="AF3036" s="31"/>
      <c r="AG3036" s="241"/>
      <c r="AH3036" s="31"/>
      <c r="AI3036" s="31"/>
      <c r="AJ3036" s="31"/>
      <c r="AK3036" s="31"/>
      <c r="AL3036" s="120"/>
      <c r="AM3036" s="25"/>
      <c r="AN3036" s="25"/>
      <c r="AO3036" s="25"/>
      <c r="AP3036" s="25"/>
      <c r="AQ3036" s="26"/>
      <c r="AR3036" s="25"/>
      <c r="AS3036" s="31"/>
      <c r="AT3036" s="25"/>
      <c r="AU3036" s="25"/>
      <c r="AV3036" s="31"/>
      <c r="BC3036" s="1"/>
      <c r="BD3036"/>
      <c r="BE3036"/>
      <c r="BF3036" s="1"/>
      <c r="BG3036"/>
      <c r="BH3036"/>
      <c r="BI3036"/>
      <c r="BJ3036" s="1"/>
      <c r="BK3036" s="1"/>
      <c r="BL3036"/>
      <c r="BM3036" s="1"/>
      <c r="BN3036" s="1"/>
      <c r="BO3036" s="1"/>
      <c r="BP3036" s="1"/>
      <c r="BQ3036" s="1"/>
      <c r="BR3036" s="1"/>
      <c r="BS3036" s="1"/>
      <c r="BT3036" s="22"/>
      <c r="BU3036" s="1"/>
      <c r="BV3036" s="1"/>
      <c r="BW3036" s="1"/>
      <c r="BX3036" s="1"/>
      <c r="BY3036" s="1"/>
      <c r="BZ3036" s="1"/>
      <c r="CA3036" s="1"/>
      <c r="CB3036" s="1"/>
      <c r="CC3036" s="1"/>
      <c r="CD3036" s="1"/>
      <c r="CE3036" s="1"/>
      <c r="CF3036" s="1"/>
      <c r="CG3036" s="1"/>
      <c r="CH3036" s="1"/>
      <c r="CI3036" s="1"/>
      <c r="CJ3036" s="1"/>
      <c r="CK3036" s="1"/>
      <c r="CL3036" s="1"/>
      <c r="CM3036" s="1"/>
      <c r="CN3036" s="1"/>
      <c r="CO3036" s="1"/>
      <c r="CP3036" s="1"/>
      <c r="CQ3036" s="1"/>
      <c r="CR3036" s="1"/>
      <c r="CS3036" s="1"/>
      <c r="CT3036" s="1"/>
      <c r="CU3036" s="1"/>
      <c r="CV3036" s="1"/>
      <c r="CW3036" s="1"/>
      <c r="CX3036" s="1"/>
      <c r="CY3036" s="1"/>
      <c r="CZ3036" s="1"/>
      <c r="DA3036" s="1"/>
      <c r="DB3036" s="1"/>
      <c r="DC3036" s="1"/>
      <c r="DD3036" s="1"/>
      <c r="DE3036" s="1"/>
      <c r="DF3036" s="1"/>
      <c r="DG3036" s="1"/>
      <c r="DH3036" s="1"/>
      <c r="DI3036" s="1"/>
      <c r="DJ3036" s="1"/>
      <c r="DK3036" s="1"/>
      <c r="DL3036" s="1"/>
      <c r="DM3036" s="1"/>
      <c r="DN3036" s="1"/>
      <c r="DO3036" s="1"/>
      <c r="DP3036" s="1"/>
      <c r="DQ3036" s="1"/>
      <c r="DR3036" s="1"/>
      <c r="DS3036" s="1"/>
      <c r="DT3036" s="1"/>
      <c r="DU3036" s="1"/>
      <c r="DV3036" s="1"/>
      <c r="DW3036" s="1"/>
      <c r="DX3036" s="1"/>
      <c r="DY3036" s="1"/>
      <c r="DZ3036" s="1"/>
      <c r="EA3036" s="1"/>
      <c r="EB3036" s="1"/>
      <c r="EC3036" s="1"/>
      <c r="ED3036" s="1"/>
      <c r="EE3036" s="1"/>
      <c r="EF3036" s="1"/>
      <c r="EG3036" s="1"/>
      <c r="EH3036" s="1"/>
      <c r="EI3036" s="1"/>
      <c r="EJ3036" s="1"/>
      <c r="EK3036" s="1"/>
      <c r="EL3036" s="1"/>
      <c r="EM3036" s="1"/>
      <c r="EN3036" s="1"/>
      <c r="EO3036" s="1"/>
      <c r="EP3036" s="1"/>
      <c r="EQ3036" s="1"/>
      <c r="ER3036" s="1"/>
      <c r="ES3036" s="1"/>
      <c r="ET3036" s="1"/>
      <c r="EU3036" s="1"/>
      <c r="EV3036" s="1"/>
      <c r="EW3036" s="1"/>
      <c r="EX3036" s="1"/>
      <c r="EY3036" s="1"/>
      <c r="EZ3036" s="1"/>
      <c r="FA3036" s="1"/>
      <c r="FB3036" s="1"/>
      <c r="FC3036" s="1"/>
      <c r="FD3036" s="1"/>
      <c r="FE3036" s="1"/>
      <c r="FF3036" s="1"/>
      <c r="FG3036" s="1"/>
      <c r="FH3036" s="1"/>
      <c r="FI3036" s="1"/>
      <c r="FJ3036" s="1"/>
      <c r="FK3036" s="1"/>
      <c r="FL3036" s="1"/>
      <c r="FM3036" s="1"/>
      <c r="FN3036" s="1"/>
      <c r="FO3036" s="1"/>
      <c r="FP3036" s="1"/>
      <c r="FQ3036" s="1"/>
      <c r="FR3036" s="1"/>
      <c r="FS3036" s="1"/>
      <c r="FT3036" s="1"/>
      <c r="FU3036" s="1"/>
      <c r="FV3036" s="1"/>
      <c r="FW3036" s="1"/>
      <c r="FX3036" s="1"/>
      <c r="FY3036" s="1"/>
      <c r="FZ3036" s="1"/>
      <c r="GA3036" s="1"/>
      <c r="GB3036" s="1"/>
      <c r="GC3036" s="1"/>
      <c r="GD3036" s="1"/>
      <c r="GE3036" s="1"/>
      <c r="GF3036" s="1"/>
      <c r="GG3036" s="1"/>
      <c r="GH3036" s="1"/>
      <c r="GI3036" s="1"/>
      <c r="GJ3036" s="1"/>
      <c r="GK3036"/>
      <c r="GL3036"/>
      <c r="GM3036"/>
      <c r="GN3036"/>
      <c r="GO3036"/>
      <c r="GP3036"/>
      <c r="GQ3036"/>
      <c r="GR3036"/>
      <c r="GS3036"/>
      <c r="GT3036"/>
      <c r="GU3036"/>
      <c r="GV3036"/>
      <c r="GW3036"/>
      <c r="GX3036"/>
      <c r="GY3036"/>
      <c r="GZ3036"/>
      <c r="HA3036"/>
      <c r="HB3036"/>
      <c r="HC3036"/>
      <c r="HD3036"/>
      <c r="HE3036"/>
    </row>
    <row r="3037" spans="6:213" s="19" customFormat="1" x14ac:dyDescent="0.25">
      <c r="F3037" s="20"/>
      <c r="G3037" s="20"/>
      <c r="H3037" s="20"/>
      <c r="I3037" s="20"/>
      <c r="J3037" s="21"/>
      <c r="K3037" s="21"/>
      <c r="L3037" s="20"/>
      <c r="M3037" s="20"/>
      <c r="N3037" s="22"/>
      <c r="O3037" s="22"/>
      <c r="P3037" s="22"/>
      <c r="Q3037" s="22"/>
      <c r="U3037" s="20"/>
      <c r="V3037" s="20"/>
      <c r="W3037" s="20"/>
      <c r="X3037" s="27"/>
      <c r="Y3037" s="253"/>
      <c r="Z3037" s="30"/>
      <c r="AA3037" s="30"/>
      <c r="AB3037" s="31"/>
      <c r="AC3037" s="31"/>
      <c r="AD3037" s="31"/>
      <c r="AE3037" s="31"/>
      <c r="AF3037" s="31"/>
      <c r="AG3037" s="241"/>
      <c r="AH3037" s="31"/>
      <c r="AI3037" s="31"/>
      <c r="AJ3037" s="31"/>
      <c r="AK3037" s="31"/>
      <c r="AL3037" s="120"/>
      <c r="AM3037" s="25"/>
      <c r="AN3037" s="25"/>
      <c r="AO3037" s="25"/>
      <c r="AP3037" s="25"/>
      <c r="AQ3037" s="26"/>
      <c r="AR3037" s="25"/>
      <c r="AS3037" s="31"/>
      <c r="AT3037" s="25"/>
      <c r="AU3037" s="25"/>
      <c r="AV3037" s="31"/>
      <c r="BC3037" s="1"/>
      <c r="BD3037"/>
      <c r="BE3037"/>
      <c r="BF3037" s="1"/>
      <c r="BG3037"/>
      <c r="BH3037"/>
      <c r="BI3037"/>
      <c r="BJ3037" s="1"/>
      <c r="BK3037" s="1"/>
      <c r="BL3037"/>
      <c r="BM3037" s="1"/>
      <c r="BN3037" s="1"/>
      <c r="BO3037" s="1"/>
      <c r="BP3037" s="1"/>
      <c r="BQ3037" s="1"/>
      <c r="BR3037" s="1"/>
      <c r="BS3037" s="1"/>
      <c r="BT3037" s="22"/>
      <c r="BU3037" s="1"/>
      <c r="BV3037" s="1"/>
      <c r="BW3037" s="1"/>
      <c r="BX3037" s="1"/>
      <c r="BY3037" s="1"/>
      <c r="BZ3037" s="1"/>
      <c r="CA3037" s="1"/>
      <c r="CB3037" s="1"/>
      <c r="CC3037" s="1"/>
      <c r="CD3037" s="1"/>
      <c r="CE3037" s="1"/>
      <c r="CF3037" s="1"/>
      <c r="CG3037" s="1"/>
      <c r="CH3037" s="1"/>
      <c r="CI3037" s="1"/>
      <c r="CJ3037" s="1"/>
      <c r="CK3037" s="1"/>
      <c r="CL3037" s="1"/>
      <c r="CM3037" s="1"/>
      <c r="CN3037" s="1"/>
      <c r="CO3037" s="1"/>
      <c r="CP3037" s="1"/>
      <c r="CQ3037" s="1"/>
      <c r="CR3037" s="1"/>
      <c r="CS3037" s="1"/>
      <c r="CT3037" s="1"/>
      <c r="CU3037" s="1"/>
      <c r="CV3037" s="1"/>
      <c r="CW3037" s="1"/>
      <c r="CX3037" s="1"/>
      <c r="CY3037" s="1"/>
      <c r="CZ3037" s="1"/>
      <c r="DA3037" s="1"/>
      <c r="DB3037" s="1"/>
      <c r="DC3037" s="1"/>
      <c r="DD3037" s="1"/>
      <c r="DE3037" s="1"/>
      <c r="DF3037" s="1"/>
      <c r="DG3037" s="1"/>
      <c r="DH3037" s="1"/>
      <c r="DI3037" s="1"/>
      <c r="DJ3037" s="1"/>
      <c r="DK3037" s="1"/>
      <c r="DL3037" s="1"/>
      <c r="DM3037" s="1"/>
      <c r="DN3037" s="1"/>
      <c r="DO3037" s="1"/>
      <c r="DP3037" s="1"/>
      <c r="DQ3037" s="1"/>
      <c r="DR3037" s="1"/>
      <c r="DS3037" s="1"/>
      <c r="DT3037" s="1"/>
      <c r="DU3037" s="1"/>
      <c r="DV3037" s="1"/>
      <c r="DW3037" s="1"/>
      <c r="DX3037" s="1"/>
      <c r="DY3037" s="1"/>
      <c r="DZ3037" s="1"/>
      <c r="EA3037" s="1"/>
      <c r="EB3037" s="1"/>
      <c r="EC3037" s="1"/>
      <c r="ED3037" s="1"/>
      <c r="EE3037" s="1"/>
      <c r="EF3037" s="1"/>
      <c r="EG3037" s="1"/>
      <c r="EH3037" s="1"/>
      <c r="EI3037" s="1"/>
      <c r="EJ3037" s="1"/>
      <c r="EK3037" s="1"/>
      <c r="EL3037" s="1"/>
      <c r="EM3037" s="1"/>
      <c r="EN3037" s="1"/>
      <c r="EO3037" s="1"/>
      <c r="EP3037" s="1"/>
      <c r="EQ3037" s="1"/>
      <c r="ER3037" s="1"/>
      <c r="ES3037" s="1"/>
      <c r="ET3037" s="1"/>
      <c r="EU3037" s="1"/>
      <c r="EV3037" s="1"/>
      <c r="EW3037" s="1"/>
      <c r="EX3037" s="1"/>
      <c r="EY3037" s="1"/>
      <c r="EZ3037" s="1"/>
      <c r="FA3037" s="1"/>
      <c r="FB3037" s="1"/>
      <c r="FC3037" s="1"/>
      <c r="FD3037" s="1"/>
      <c r="FE3037" s="1"/>
      <c r="FF3037" s="1"/>
      <c r="FG3037" s="1"/>
      <c r="FH3037" s="1"/>
      <c r="FI3037" s="1"/>
      <c r="FJ3037" s="1"/>
      <c r="FK3037" s="1"/>
      <c r="FL3037" s="1"/>
      <c r="FM3037" s="1"/>
      <c r="FN3037" s="1"/>
      <c r="FO3037" s="1"/>
      <c r="FP3037" s="1"/>
      <c r="FQ3037" s="1"/>
      <c r="FR3037" s="1"/>
      <c r="FS3037" s="1"/>
      <c r="FT3037" s="1"/>
      <c r="FU3037" s="1"/>
      <c r="FV3037" s="1"/>
      <c r="FW3037" s="1"/>
      <c r="FX3037" s="1"/>
      <c r="FY3037" s="1"/>
      <c r="FZ3037" s="1"/>
      <c r="GA3037" s="1"/>
      <c r="GB3037" s="1"/>
      <c r="GC3037" s="1"/>
      <c r="GD3037" s="1"/>
      <c r="GE3037" s="1"/>
      <c r="GF3037" s="1"/>
      <c r="GG3037" s="1"/>
      <c r="GH3037" s="1"/>
      <c r="GI3037" s="1"/>
      <c r="GJ3037" s="1"/>
      <c r="GK3037"/>
      <c r="GL3037"/>
      <c r="GM3037"/>
      <c r="GN3037"/>
      <c r="GO3037"/>
      <c r="GP3037"/>
      <c r="GQ3037"/>
      <c r="GR3037"/>
      <c r="GS3037"/>
      <c r="GT3037"/>
      <c r="GU3037"/>
      <c r="GV3037"/>
      <c r="GW3037"/>
      <c r="GX3037"/>
      <c r="GY3037"/>
      <c r="GZ3037"/>
      <c r="HA3037"/>
      <c r="HB3037"/>
      <c r="HC3037"/>
      <c r="HD3037"/>
      <c r="HE3037"/>
    </row>
    <row r="3038" spans="6:213" s="19" customFormat="1" x14ac:dyDescent="0.25">
      <c r="F3038" s="20"/>
      <c r="G3038" s="20"/>
      <c r="H3038" s="20"/>
      <c r="I3038" s="20"/>
      <c r="J3038" s="21"/>
      <c r="K3038" s="21"/>
      <c r="L3038" s="20"/>
      <c r="M3038" s="20"/>
      <c r="N3038" s="22"/>
      <c r="O3038" s="22"/>
      <c r="P3038" s="22"/>
      <c r="Q3038" s="22"/>
      <c r="U3038" s="20"/>
      <c r="V3038" s="20"/>
      <c r="W3038" s="20"/>
      <c r="X3038" s="27"/>
      <c r="Y3038" s="253"/>
      <c r="Z3038" s="30"/>
      <c r="AA3038" s="30"/>
      <c r="AB3038" s="31"/>
      <c r="AC3038" s="31"/>
      <c r="AD3038" s="31"/>
      <c r="AE3038" s="31"/>
      <c r="AF3038" s="31"/>
      <c r="AG3038" s="241"/>
      <c r="AH3038" s="31"/>
      <c r="AI3038" s="31"/>
      <c r="AJ3038" s="31"/>
      <c r="AK3038" s="31"/>
      <c r="AL3038" s="120"/>
      <c r="AM3038" s="25"/>
      <c r="AN3038" s="25"/>
      <c r="AO3038" s="25"/>
      <c r="AP3038" s="25"/>
      <c r="AQ3038" s="26"/>
      <c r="AR3038" s="25"/>
      <c r="AS3038" s="31"/>
      <c r="AT3038" s="25"/>
      <c r="AU3038" s="25"/>
      <c r="AV3038" s="31"/>
      <c r="BC3038" s="1"/>
      <c r="BD3038"/>
      <c r="BE3038"/>
      <c r="BF3038" s="1"/>
      <c r="BG3038"/>
      <c r="BH3038"/>
      <c r="BI3038"/>
      <c r="BJ3038" s="1"/>
      <c r="BK3038" s="1"/>
      <c r="BL3038"/>
      <c r="BM3038" s="1"/>
      <c r="BN3038" s="1"/>
      <c r="BO3038" s="1"/>
      <c r="BP3038" s="1"/>
      <c r="BQ3038" s="1"/>
      <c r="BR3038" s="1"/>
      <c r="BS3038" s="1"/>
      <c r="BT3038" s="22"/>
      <c r="BU3038" s="1"/>
      <c r="BV3038" s="1"/>
      <c r="BW3038" s="1"/>
      <c r="BX3038" s="1"/>
      <c r="BY3038" s="1"/>
      <c r="BZ3038" s="1"/>
      <c r="CA3038" s="1"/>
      <c r="CB3038" s="1"/>
      <c r="CC3038" s="1"/>
      <c r="CD3038" s="1"/>
      <c r="CE3038" s="1"/>
      <c r="CF3038" s="1"/>
      <c r="CG3038" s="1"/>
      <c r="CH3038" s="1"/>
      <c r="CI3038" s="1"/>
      <c r="CJ3038" s="1"/>
      <c r="CK3038" s="1"/>
      <c r="CL3038" s="1"/>
      <c r="CM3038" s="1"/>
      <c r="CN3038" s="1"/>
      <c r="CO3038" s="1"/>
      <c r="CP3038" s="1"/>
      <c r="CQ3038" s="1"/>
      <c r="CR3038" s="1"/>
      <c r="CS3038" s="1"/>
      <c r="CT3038" s="1"/>
      <c r="CU3038" s="1"/>
      <c r="CV3038" s="1"/>
      <c r="CW3038" s="1"/>
      <c r="CX3038" s="1"/>
      <c r="CY3038" s="1"/>
      <c r="CZ3038" s="1"/>
      <c r="DA3038" s="1"/>
      <c r="DB3038" s="1"/>
      <c r="DC3038" s="1"/>
      <c r="DD3038" s="1"/>
      <c r="DE3038" s="1"/>
      <c r="DF3038" s="1"/>
      <c r="DG3038" s="1"/>
      <c r="DH3038" s="1"/>
      <c r="DI3038" s="1"/>
      <c r="DJ3038" s="1"/>
      <c r="DK3038" s="1"/>
      <c r="DL3038" s="1"/>
      <c r="DM3038" s="1"/>
      <c r="DN3038" s="1"/>
      <c r="DO3038" s="1"/>
      <c r="DP3038" s="1"/>
      <c r="DQ3038" s="1"/>
      <c r="DR3038" s="1"/>
      <c r="DS3038" s="1"/>
      <c r="DT3038" s="1"/>
      <c r="DU3038" s="1"/>
      <c r="DV3038" s="1"/>
      <c r="DW3038" s="1"/>
      <c r="DX3038" s="1"/>
      <c r="DY3038" s="1"/>
      <c r="DZ3038" s="1"/>
      <c r="EA3038" s="1"/>
      <c r="EB3038" s="1"/>
      <c r="EC3038" s="1"/>
      <c r="ED3038" s="1"/>
      <c r="EE3038" s="1"/>
      <c r="EF3038" s="1"/>
      <c r="EG3038" s="1"/>
      <c r="EH3038" s="1"/>
      <c r="EI3038" s="1"/>
      <c r="EJ3038" s="1"/>
      <c r="EK3038" s="1"/>
      <c r="EL3038" s="1"/>
      <c r="EM3038" s="1"/>
      <c r="EN3038" s="1"/>
      <c r="EO3038" s="1"/>
      <c r="EP3038" s="1"/>
      <c r="EQ3038" s="1"/>
      <c r="ER3038" s="1"/>
      <c r="ES3038" s="1"/>
      <c r="ET3038" s="1"/>
      <c r="EU3038" s="1"/>
      <c r="EV3038" s="1"/>
      <c r="EW3038" s="1"/>
      <c r="EX3038" s="1"/>
      <c r="EY3038" s="1"/>
      <c r="EZ3038" s="1"/>
      <c r="FA3038" s="1"/>
      <c r="FB3038" s="1"/>
      <c r="FC3038" s="1"/>
      <c r="FD3038" s="1"/>
      <c r="FE3038" s="1"/>
      <c r="FF3038" s="1"/>
      <c r="FG3038" s="1"/>
      <c r="FH3038" s="1"/>
      <c r="FI3038" s="1"/>
      <c r="FJ3038" s="1"/>
      <c r="FK3038" s="1"/>
      <c r="FL3038" s="1"/>
      <c r="FM3038" s="1"/>
      <c r="FN3038" s="1"/>
      <c r="FO3038" s="1"/>
      <c r="FP3038" s="1"/>
      <c r="FQ3038" s="1"/>
      <c r="FR3038" s="1"/>
      <c r="FS3038" s="1"/>
      <c r="FT3038" s="1"/>
      <c r="FU3038" s="1"/>
      <c r="FV3038" s="1"/>
      <c r="FW3038" s="1"/>
      <c r="FX3038" s="1"/>
      <c r="FY3038" s="1"/>
      <c r="FZ3038" s="1"/>
      <c r="GA3038" s="1"/>
      <c r="GB3038" s="1"/>
      <c r="GC3038" s="1"/>
      <c r="GD3038" s="1"/>
      <c r="GE3038" s="1"/>
      <c r="GF3038" s="1"/>
      <c r="GG3038" s="1"/>
      <c r="GH3038" s="1"/>
      <c r="GI3038" s="1"/>
      <c r="GJ3038" s="1"/>
      <c r="GK3038"/>
      <c r="GL3038"/>
      <c r="GM3038"/>
      <c r="GN3038"/>
      <c r="GO3038"/>
      <c r="GP3038"/>
      <c r="GQ3038"/>
      <c r="GR3038"/>
      <c r="GS3038"/>
      <c r="GT3038"/>
      <c r="GU3038"/>
      <c r="GV3038"/>
      <c r="GW3038"/>
      <c r="GX3038"/>
      <c r="GY3038"/>
      <c r="GZ3038"/>
      <c r="HA3038"/>
      <c r="HB3038"/>
      <c r="HC3038"/>
      <c r="HD3038"/>
      <c r="HE3038"/>
    </row>
    <row r="3039" spans="6:213" s="19" customFormat="1" x14ac:dyDescent="0.25">
      <c r="F3039" s="20"/>
      <c r="G3039" s="20"/>
      <c r="H3039" s="20"/>
      <c r="I3039" s="20"/>
      <c r="J3039" s="21"/>
      <c r="K3039" s="21"/>
      <c r="L3039" s="20"/>
      <c r="M3039" s="20"/>
      <c r="N3039" s="22"/>
      <c r="O3039" s="22"/>
      <c r="P3039" s="22"/>
      <c r="Q3039" s="22"/>
      <c r="U3039" s="20"/>
      <c r="V3039" s="20"/>
      <c r="W3039" s="20"/>
      <c r="X3039" s="27"/>
      <c r="Y3039" s="253"/>
      <c r="Z3039" s="30"/>
      <c r="AA3039" s="30"/>
      <c r="AB3039" s="31"/>
      <c r="AC3039" s="31"/>
      <c r="AD3039" s="31"/>
      <c r="AE3039" s="31"/>
      <c r="AF3039" s="31"/>
      <c r="AG3039" s="241"/>
      <c r="AH3039" s="31"/>
      <c r="AI3039" s="31"/>
      <c r="AJ3039" s="31"/>
      <c r="AK3039" s="31"/>
      <c r="AL3039" s="120"/>
      <c r="AM3039" s="25"/>
      <c r="AN3039" s="25"/>
      <c r="AO3039" s="25"/>
      <c r="AP3039" s="25"/>
      <c r="AQ3039" s="26"/>
      <c r="AR3039" s="25"/>
      <c r="AS3039" s="31"/>
      <c r="AT3039" s="25"/>
      <c r="AU3039" s="25"/>
      <c r="AV3039" s="31"/>
      <c r="BC3039" s="1"/>
      <c r="BD3039"/>
      <c r="BE3039"/>
      <c r="BF3039" s="1"/>
      <c r="BG3039"/>
      <c r="BH3039"/>
      <c r="BI3039"/>
      <c r="BJ3039" s="1"/>
      <c r="BK3039" s="1"/>
      <c r="BL3039"/>
      <c r="BM3039" s="1"/>
      <c r="BN3039" s="1"/>
      <c r="BO3039" s="1"/>
      <c r="BP3039" s="1"/>
      <c r="BQ3039" s="1"/>
      <c r="BR3039" s="1"/>
      <c r="BS3039" s="1"/>
      <c r="BT3039" s="22"/>
      <c r="BU3039" s="1"/>
      <c r="BV3039" s="1"/>
      <c r="BW3039" s="1"/>
      <c r="BX3039" s="1"/>
      <c r="BY3039" s="1"/>
      <c r="BZ3039" s="1"/>
      <c r="CA3039" s="1"/>
      <c r="CB3039" s="1"/>
      <c r="CC3039" s="1"/>
      <c r="CD3039" s="1"/>
      <c r="CE3039" s="1"/>
      <c r="CF3039" s="1"/>
      <c r="CG3039" s="1"/>
      <c r="CH3039" s="1"/>
      <c r="CI3039" s="1"/>
      <c r="CJ3039" s="1"/>
      <c r="CK3039" s="1"/>
      <c r="CL3039" s="1"/>
      <c r="CM3039" s="1"/>
      <c r="CN3039" s="1"/>
      <c r="CO3039" s="1"/>
      <c r="CP3039" s="1"/>
      <c r="CQ3039" s="1"/>
      <c r="CR3039" s="1"/>
      <c r="CS3039" s="1"/>
      <c r="CT3039" s="1"/>
      <c r="CU3039" s="1"/>
      <c r="CV3039" s="1"/>
      <c r="CW3039" s="1"/>
      <c r="CX3039" s="1"/>
      <c r="CY3039" s="1"/>
      <c r="CZ3039" s="1"/>
      <c r="DA3039" s="1"/>
      <c r="DB3039" s="1"/>
      <c r="DC3039" s="1"/>
      <c r="DD3039" s="1"/>
      <c r="DE3039" s="1"/>
      <c r="DF3039" s="1"/>
      <c r="DG3039" s="1"/>
      <c r="DH3039" s="1"/>
      <c r="DI3039" s="1"/>
      <c r="DJ3039" s="1"/>
      <c r="DK3039" s="1"/>
      <c r="DL3039" s="1"/>
      <c r="DM3039" s="1"/>
      <c r="DN3039" s="1"/>
      <c r="DO3039" s="1"/>
      <c r="DP3039" s="1"/>
      <c r="DQ3039" s="1"/>
      <c r="DR3039" s="1"/>
      <c r="DS3039" s="1"/>
      <c r="DT3039" s="1"/>
      <c r="DU3039" s="1"/>
      <c r="DV3039" s="1"/>
      <c r="DW3039" s="1"/>
      <c r="DX3039" s="1"/>
      <c r="DY3039" s="1"/>
      <c r="DZ3039" s="1"/>
      <c r="EA3039" s="1"/>
      <c r="EB3039" s="1"/>
      <c r="EC3039" s="1"/>
      <c r="ED3039" s="1"/>
      <c r="EE3039" s="1"/>
      <c r="EF3039" s="1"/>
      <c r="EG3039" s="1"/>
      <c r="EH3039" s="1"/>
      <c r="EI3039" s="1"/>
      <c r="EJ3039" s="1"/>
      <c r="EK3039" s="1"/>
      <c r="EL3039" s="1"/>
      <c r="EM3039" s="1"/>
      <c r="EN3039" s="1"/>
      <c r="EO3039" s="1"/>
      <c r="EP3039" s="1"/>
      <c r="EQ3039" s="1"/>
      <c r="ER3039" s="1"/>
      <c r="ES3039" s="1"/>
      <c r="ET3039" s="1"/>
      <c r="EU3039" s="1"/>
      <c r="EV3039" s="1"/>
      <c r="EW3039" s="1"/>
      <c r="EX3039" s="1"/>
      <c r="EY3039" s="1"/>
      <c r="EZ3039" s="1"/>
      <c r="FA3039" s="1"/>
      <c r="FB3039" s="1"/>
      <c r="FC3039" s="1"/>
      <c r="FD3039" s="1"/>
      <c r="FE3039" s="1"/>
      <c r="FF3039" s="1"/>
      <c r="FG3039" s="1"/>
      <c r="FH3039" s="1"/>
      <c r="FI3039" s="1"/>
      <c r="FJ3039" s="1"/>
      <c r="FK3039" s="1"/>
      <c r="FL3039" s="1"/>
      <c r="FM3039" s="1"/>
      <c r="FN3039" s="1"/>
      <c r="FO3039" s="1"/>
      <c r="FP3039" s="1"/>
      <c r="FQ3039" s="1"/>
      <c r="FR3039" s="1"/>
      <c r="FS3039" s="1"/>
      <c r="FT3039" s="1"/>
      <c r="FU3039" s="1"/>
      <c r="FV3039" s="1"/>
      <c r="FW3039" s="1"/>
      <c r="FX3039" s="1"/>
      <c r="FY3039" s="1"/>
      <c r="FZ3039" s="1"/>
      <c r="GA3039" s="1"/>
      <c r="GB3039" s="1"/>
      <c r="GC3039" s="1"/>
      <c r="GD3039" s="1"/>
      <c r="GE3039" s="1"/>
      <c r="GF3039" s="1"/>
      <c r="GG3039" s="1"/>
      <c r="GH3039" s="1"/>
      <c r="GI3039" s="1"/>
      <c r="GJ3039" s="1"/>
      <c r="GK3039"/>
      <c r="GL3039"/>
      <c r="GM3039"/>
      <c r="GN3039"/>
      <c r="GO3039"/>
      <c r="GP3039"/>
      <c r="GQ3039"/>
      <c r="GR3039"/>
      <c r="GS3039"/>
      <c r="GT3039"/>
      <c r="GU3039"/>
      <c r="GV3039"/>
      <c r="GW3039"/>
      <c r="GX3039"/>
      <c r="GY3039"/>
      <c r="GZ3039"/>
      <c r="HA3039"/>
      <c r="HB3039"/>
      <c r="HC3039"/>
      <c r="HD3039"/>
      <c r="HE3039"/>
    </row>
    <row r="3040" spans="6:213" s="19" customFormat="1" x14ac:dyDescent="0.25">
      <c r="F3040" s="20"/>
      <c r="G3040" s="20"/>
      <c r="H3040" s="20"/>
      <c r="I3040" s="20"/>
      <c r="J3040" s="21"/>
      <c r="K3040" s="21"/>
      <c r="L3040" s="20"/>
      <c r="M3040" s="20"/>
      <c r="N3040" s="22"/>
      <c r="O3040" s="22"/>
      <c r="P3040" s="22"/>
      <c r="Q3040" s="22"/>
      <c r="U3040" s="20"/>
      <c r="V3040" s="20"/>
      <c r="W3040" s="20"/>
      <c r="X3040" s="27"/>
      <c r="Y3040" s="253"/>
      <c r="Z3040" s="30"/>
      <c r="AA3040" s="30"/>
      <c r="AB3040" s="31"/>
      <c r="AC3040" s="31"/>
      <c r="AD3040" s="31"/>
      <c r="AE3040" s="31"/>
      <c r="AF3040" s="31"/>
      <c r="AG3040" s="241"/>
      <c r="AH3040" s="31"/>
      <c r="AI3040" s="31"/>
      <c r="AJ3040" s="31"/>
      <c r="AK3040" s="31"/>
      <c r="AL3040" s="120"/>
      <c r="AM3040" s="25"/>
      <c r="AN3040" s="25"/>
      <c r="AO3040" s="25"/>
      <c r="AP3040" s="25"/>
      <c r="AQ3040" s="26"/>
      <c r="AR3040" s="25"/>
      <c r="AS3040" s="31"/>
      <c r="AT3040" s="25"/>
      <c r="AU3040" s="25"/>
      <c r="AV3040" s="31"/>
      <c r="BC3040" s="1"/>
      <c r="BD3040"/>
      <c r="BE3040"/>
      <c r="BF3040" s="1"/>
      <c r="BG3040"/>
      <c r="BH3040"/>
      <c r="BI3040"/>
      <c r="BJ3040" s="1"/>
      <c r="BK3040" s="1"/>
      <c r="BL3040"/>
      <c r="BM3040" s="1"/>
      <c r="BN3040" s="1"/>
      <c r="BO3040" s="1"/>
      <c r="BP3040" s="1"/>
      <c r="BQ3040" s="1"/>
      <c r="BR3040" s="1"/>
      <c r="BS3040" s="1"/>
      <c r="BT3040" s="22"/>
      <c r="BU3040" s="1"/>
      <c r="BV3040" s="1"/>
      <c r="BW3040" s="1"/>
      <c r="BX3040" s="1"/>
      <c r="BY3040" s="1"/>
      <c r="BZ3040" s="1"/>
      <c r="CA3040" s="1"/>
      <c r="CB3040" s="1"/>
      <c r="CC3040" s="1"/>
      <c r="CD3040" s="1"/>
      <c r="CE3040" s="1"/>
      <c r="CF3040" s="1"/>
      <c r="CG3040" s="1"/>
      <c r="CH3040" s="1"/>
      <c r="CI3040" s="1"/>
      <c r="CJ3040" s="1"/>
      <c r="CK3040" s="1"/>
      <c r="CL3040" s="1"/>
      <c r="CM3040" s="1"/>
      <c r="CN3040" s="1"/>
      <c r="CO3040" s="1"/>
      <c r="CP3040" s="1"/>
      <c r="CQ3040" s="1"/>
      <c r="CR3040" s="1"/>
      <c r="CS3040" s="1"/>
      <c r="CT3040" s="1"/>
      <c r="CU3040" s="1"/>
      <c r="CV3040" s="1"/>
      <c r="CW3040" s="1"/>
      <c r="CX3040" s="1"/>
      <c r="CY3040" s="1"/>
      <c r="CZ3040" s="1"/>
      <c r="DA3040" s="1"/>
      <c r="DB3040" s="1"/>
      <c r="DC3040" s="1"/>
      <c r="DD3040" s="1"/>
      <c r="DE3040" s="1"/>
      <c r="DF3040" s="1"/>
      <c r="DG3040" s="1"/>
      <c r="DH3040" s="1"/>
      <c r="DI3040" s="1"/>
      <c r="DJ3040" s="1"/>
      <c r="DK3040" s="1"/>
      <c r="DL3040" s="1"/>
      <c r="DM3040" s="1"/>
      <c r="DN3040" s="1"/>
      <c r="DO3040" s="1"/>
      <c r="DP3040" s="1"/>
      <c r="DQ3040" s="1"/>
      <c r="DR3040" s="1"/>
      <c r="DS3040" s="1"/>
      <c r="DT3040" s="1"/>
      <c r="DU3040" s="1"/>
      <c r="DV3040" s="1"/>
      <c r="DW3040" s="1"/>
      <c r="DX3040" s="1"/>
      <c r="DY3040" s="1"/>
      <c r="DZ3040" s="1"/>
      <c r="EA3040" s="1"/>
      <c r="EB3040" s="1"/>
      <c r="EC3040" s="1"/>
      <c r="ED3040" s="1"/>
      <c r="EE3040" s="1"/>
      <c r="EF3040" s="1"/>
      <c r="EG3040" s="1"/>
      <c r="EH3040" s="1"/>
      <c r="EI3040" s="1"/>
      <c r="EJ3040" s="1"/>
      <c r="EK3040" s="1"/>
      <c r="EL3040" s="1"/>
      <c r="EM3040" s="1"/>
      <c r="EN3040" s="1"/>
      <c r="EO3040" s="1"/>
      <c r="EP3040" s="1"/>
      <c r="EQ3040" s="1"/>
      <c r="ER3040" s="1"/>
      <c r="ES3040" s="1"/>
      <c r="ET3040" s="1"/>
      <c r="EU3040" s="1"/>
      <c r="EV3040" s="1"/>
      <c r="EW3040" s="1"/>
      <c r="EX3040" s="1"/>
      <c r="EY3040" s="1"/>
      <c r="EZ3040" s="1"/>
      <c r="FA3040" s="1"/>
      <c r="FB3040" s="1"/>
      <c r="FC3040" s="1"/>
      <c r="FD3040" s="1"/>
      <c r="FE3040" s="1"/>
      <c r="FF3040" s="1"/>
      <c r="FG3040" s="1"/>
      <c r="FH3040" s="1"/>
      <c r="FI3040" s="1"/>
      <c r="FJ3040" s="1"/>
      <c r="FK3040" s="1"/>
      <c r="FL3040" s="1"/>
      <c r="FM3040" s="1"/>
      <c r="FN3040" s="1"/>
      <c r="FO3040" s="1"/>
      <c r="FP3040" s="1"/>
      <c r="FQ3040" s="1"/>
      <c r="FR3040" s="1"/>
      <c r="FS3040" s="1"/>
      <c r="FT3040" s="1"/>
      <c r="FU3040" s="1"/>
      <c r="FV3040" s="1"/>
      <c r="FW3040" s="1"/>
      <c r="FX3040" s="1"/>
      <c r="FY3040" s="1"/>
      <c r="FZ3040" s="1"/>
      <c r="GA3040" s="1"/>
      <c r="GB3040" s="1"/>
      <c r="GC3040" s="1"/>
      <c r="GD3040" s="1"/>
      <c r="GE3040" s="1"/>
      <c r="GF3040" s="1"/>
      <c r="GG3040" s="1"/>
      <c r="GH3040" s="1"/>
      <c r="GI3040" s="1"/>
      <c r="GJ3040" s="1"/>
      <c r="GK3040"/>
      <c r="GL3040"/>
      <c r="GM3040"/>
      <c r="GN3040"/>
      <c r="GO3040"/>
      <c r="GP3040"/>
      <c r="GQ3040"/>
      <c r="GR3040"/>
      <c r="GS3040"/>
      <c r="GT3040"/>
      <c r="GU3040"/>
      <c r="GV3040"/>
      <c r="GW3040"/>
      <c r="GX3040"/>
      <c r="GY3040"/>
      <c r="GZ3040"/>
      <c r="HA3040"/>
      <c r="HB3040"/>
      <c r="HC3040"/>
      <c r="HD3040"/>
      <c r="HE3040"/>
    </row>
    <row r="3041" spans="6:213" s="19" customFormat="1" x14ac:dyDescent="0.25">
      <c r="F3041" s="20"/>
      <c r="G3041" s="20"/>
      <c r="H3041" s="20"/>
      <c r="I3041" s="20"/>
      <c r="J3041" s="21"/>
      <c r="K3041" s="21"/>
      <c r="L3041" s="20"/>
      <c r="M3041" s="20"/>
      <c r="N3041" s="22"/>
      <c r="O3041" s="22"/>
      <c r="P3041" s="22"/>
      <c r="Q3041" s="22"/>
      <c r="U3041" s="20"/>
      <c r="V3041" s="20"/>
      <c r="W3041" s="20"/>
      <c r="X3041" s="27"/>
      <c r="Y3041" s="253"/>
      <c r="Z3041" s="30"/>
      <c r="AA3041" s="30"/>
      <c r="AB3041" s="31"/>
      <c r="AC3041" s="31"/>
      <c r="AD3041" s="31"/>
      <c r="AE3041" s="31"/>
      <c r="AF3041" s="31"/>
      <c r="AG3041" s="241"/>
      <c r="AH3041" s="31"/>
      <c r="AI3041" s="31"/>
      <c r="AJ3041" s="31"/>
      <c r="AK3041" s="31"/>
      <c r="AL3041" s="120"/>
      <c r="AM3041" s="25"/>
      <c r="AN3041" s="25"/>
      <c r="AO3041" s="25"/>
      <c r="AP3041" s="25"/>
      <c r="AQ3041" s="26"/>
      <c r="AR3041" s="25"/>
      <c r="AS3041" s="31"/>
      <c r="AT3041" s="25"/>
      <c r="AU3041" s="25"/>
      <c r="AV3041" s="31"/>
      <c r="BC3041" s="1"/>
      <c r="BD3041"/>
      <c r="BE3041"/>
      <c r="BF3041" s="1"/>
      <c r="BG3041"/>
      <c r="BH3041"/>
      <c r="BI3041"/>
      <c r="BJ3041" s="1"/>
      <c r="BK3041" s="1"/>
      <c r="BL3041"/>
      <c r="BM3041" s="1"/>
      <c r="BN3041" s="1"/>
      <c r="BO3041" s="1"/>
      <c r="BP3041" s="1"/>
      <c r="BQ3041" s="1"/>
      <c r="BR3041" s="1"/>
      <c r="BS3041" s="1"/>
      <c r="BT3041" s="22"/>
      <c r="BU3041" s="1"/>
      <c r="BV3041" s="1"/>
      <c r="BW3041" s="1"/>
      <c r="BX3041" s="1"/>
      <c r="BY3041" s="1"/>
      <c r="BZ3041" s="1"/>
      <c r="CA3041" s="1"/>
      <c r="CB3041" s="1"/>
      <c r="CC3041" s="1"/>
      <c r="CD3041" s="1"/>
      <c r="CE3041" s="1"/>
      <c r="CF3041" s="1"/>
      <c r="CG3041" s="1"/>
      <c r="CH3041" s="1"/>
      <c r="CI3041" s="1"/>
      <c r="CJ3041" s="1"/>
      <c r="CK3041" s="1"/>
      <c r="CL3041" s="1"/>
      <c r="CM3041" s="1"/>
      <c r="CN3041" s="1"/>
      <c r="CO3041" s="1"/>
      <c r="CP3041" s="1"/>
      <c r="CQ3041" s="1"/>
      <c r="CR3041" s="1"/>
      <c r="CS3041" s="1"/>
      <c r="CT3041" s="1"/>
      <c r="CU3041" s="1"/>
      <c r="CV3041" s="1"/>
      <c r="CW3041" s="1"/>
      <c r="CX3041" s="1"/>
      <c r="CY3041" s="1"/>
      <c r="CZ3041" s="1"/>
      <c r="DA3041" s="1"/>
      <c r="DB3041" s="1"/>
      <c r="DC3041" s="1"/>
      <c r="DD3041" s="1"/>
      <c r="DE3041" s="1"/>
      <c r="DF3041" s="1"/>
      <c r="DG3041" s="1"/>
      <c r="DH3041" s="1"/>
      <c r="DI3041" s="1"/>
      <c r="DJ3041" s="1"/>
      <c r="DK3041" s="1"/>
      <c r="DL3041" s="1"/>
      <c r="DM3041" s="1"/>
      <c r="DN3041" s="1"/>
      <c r="DO3041" s="1"/>
      <c r="DP3041" s="1"/>
      <c r="DQ3041" s="1"/>
      <c r="DR3041" s="1"/>
      <c r="DS3041" s="1"/>
      <c r="DT3041" s="1"/>
      <c r="DU3041" s="1"/>
      <c r="DV3041" s="1"/>
      <c r="DW3041" s="1"/>
      <c r="DX3041" s="1"/>
      <c r="DY3041" s="1"/>
      <c r="DZ3041" s="1"/>
      <c r="EA3041" s="1"/>
      <c r="EB3041" s="1"/>
      <c r="EC3041" s="1"/>
      <c r="ED3041" s="1"/>
      <c r="EE3041" s="1"/>
      <c r="EF3041" s="1"/>
      <c r="EG3041" s="1"/>
      <c r="EH3041" s="1"/>
      <c r="EI3041" s="1"/>
      <c r="EJ3041" s="1"/>
      <c r="EK3041" s="1"/>
      <c r="EL3041" s="1"/>
      <c r="EM3041" s="1"/>
      <c r="EN3041" s="1"/>
      <c r="EO3041" s="1"/>
      <c r="EP3041" s="1"/>
      <c r="EQ3041" s="1"/>
      <c r="ER3041" s="1"/>
      <c r="ES3041" s="1"/>
      <c r="ET3041" s="1"/>
      <c r="EU3041" s="1"/>
      <c r="EV3041" s="1"/>
      <c r="EW3041" s="1"/>
      <c r="EX3041" s="1"/>
      <c r="EY3041" s="1"/>
      <c r="EZ3041" s="1"/>
      <c r="FA3041" s="1"/>
      <c r="FB3041" s="1"/>
      <c r="FC3041" s="1"/>
      <c r="FD3041" s="1"/>
      <c r="FE3041" s="1"/>
      <c r="FF3041" s="1"/>
      <c r="FG3041" s="1"/>
      <c r="FH3041" s="1"/>
      <c r="FI3041" s="1"/>
      <c r="FJ3041" s="1"/>
      <c r="FK3041" s="1"/>
      <c r="FL3041" s="1"/>
      <c r="FM3041" s="1"/>
      <c r="FN3041" s="1"/>
      <c r="FO3041" s="1"/>
      <c r="FP3041" s="1"/>
      <c r="FQ3041" s="1"/>
      <c r="FR3041" s="1"/>
      <c r="FS3041" s="1"/>
      <c r="FT3041" s="1"/>
      <c r="FU3041" s="1"/>
      <c r="FV3041" s="1"/>
      <c r="FW3041" s="1"/>
      <c r="FX3041" s="1"/>
      <c r="FY3041" s="1"/>
      <c r="FZ3041" s="1"/>
      <c r="GA3041" s="1"/>
      <c r="GB3041" s="1"/>
      <c r="GC3041" s="1"/>
      <c r="GD3041" s="1"/>
      <c r="GE3041" s="1"/>
      <c r="GF3041" s="1"/>
      <c r="GG3041" s="1"/>
      <c r="GH3041" s="1"/>
      <c r="GI3041" s="1"/>
      <c r="GJ3041" s="1"/>
      <c r="GK3041"/>
      <c r="GL3041"/>
      <c r="GM3041"/>
      <c r="GN3041"/>
      <c r="GO3041"/>
      <c r="GP3041"/>
      <c r="GQ3041"/>
      <c r="GR3041"/>
      <c r="GS3041"/>
      <c r="GT3041"/>
      <c r="GU3041"/>
      <c r="GV3041"/>
      <c r="GW3041"/>
      <c r="GX3041"/>
      <c r="GY3041"/>
      <c r="GZ3041"/>
      <c r="HA3041"/>
      <c r="HB3041"/>
      <c r="HC3041"/>
      <c r="HD3041"/>
      <c r="HE3041"/>
    </row>
    <row r="3042" spans="6:213" s="19" customFormat="1" x14ac:dyDescent="0.25">
      <c r="F3042" s="20"/>
      <c r="G3042" s="20"/>
      <c r="H3042" s="20"/>
      <c r="I3042" s="20"/>
      <c r="J3042" s="21"/>
      <c r="K3042" s="21"/>
      <c r="L3042" s="20"/>
      <c r="M3042" s="20"/>
      <c r="N3042" s="22"/>
      <c r="O3042" s="22"/>
      <c r="P3042" s="22"/>
      <c r="Q3042" s="22"/>
      <c r="U3042" s="20"/>
      <c r="V3042" s="20"/>
      <c r="W3042" s="20"/>
      <c r="X3042" s="27"/>
      <c r="Y3042" s="253"/>
      <c r="Z3042" s="30"/>
      <c r="AA3042" s="30"/>
      <c r="AB3042" s="31"/>
      <c r="AC3042" s="31"/>
      <c r="AD3042" s="31"/>
      <c r="AE3042" s="31"/>
      <c r="AF3042" s="31"/>
      <c r="AG3042" s="241"/>
      <c r="AH3042" s="31"/>
      <c r="AI3042" s="31"/>
      <c r="AJ3042" s="31"/>
      <c r="AK3042" s="31"/>
      <c r="AL3042" s="120"/>
      <c r="AM3042" s="25"/>
      <c r="AN3042" s="25"/>
      <c r="AO3042" s="25"/>
      <c r="AP3042" s="25"/>
      <c r="AQ3042" s="26"/>
      <c r="AR3042" s="25"/>
      <c r="AS3042" s="31"/>
      <c r="AT3042" s="25"/>
      <c r="AU3042" s="25"/>
      <c r="AV3042" s="31"/>
      <c r="BC3042" s="1"/>
      <c r="BD3042"/>
      <c r="BE3042"/>
      <c r="BF3042" s="1"/>
      <c r="BG3042"/>
      <c r="BH3042"/>
      <c r="BI3042"/>
      <c r="BJ3042" s="1"/>
      <c r="BK3042" s="1"/>
      <c r="BL3042"/>
      <c r="BM3042" s="1"/>
      <c r="BN3042" s="1"/>
      <c r="BO3042" s="1"/>
      <c r="BP3042" s="1"/>
      <c r="BQ3042" s="1"/>
      <c r="BR3042" s="1"/>
      <c r="BS3042" s="1"/>
      <c r="BT3042" s="22"/>
      <c r="BU3042" s="1"/>
      <c r="BV3042" s="1"/>
      <c r="BW3042" s="1"/>
      <c r="BX3042" s="1"/>
      <c r="BY3042" s="1"/>
      <c r="BZ3042" s="1"/>
      <c r="CA3042" s="1"/>
      <c r="CB3042" s="1"/>
      <c r="CC3042" s="1"/>
      <c r="CD3042" s="1"/>
      <c r="CE3042" s="1"/>
      <c r="CF3042" s="1"/>
      <c r="CG3042" s="1"/>
      <c r="CH3042" s="1"/>
      <c r="CI3042" s="1"/>
      <c r="CJ3042" s="1"/>
      <c r="CK3042" s="1"/>
      <c r="CL3042" s="1"/>
      <c r="CM3042" s="1"/>
      <c r="CN3042" s="1"/>
      <c r="CO3042" s="1"/>
      <c r="CP3042" s="1"/>
      <c r="CQ3042" s="1"/>
      <c r="CR3042" s="1"/>
      <c r="CS3042" s="1"/>
      <c r="CT3042" s="1"/>
      <c r="CU3042" s="1"/>
      <c r="CV3042" s="1"/>
      <c r="CW3042" s="1"/>
      <c r="CX3042" s="1"/>
      <c r="CY3042" s="1"/>
      <c r="CZ3042" s="1"/>
      <c r="DA3042" s="1"/>
      <c r="DB3042" s="1"/>
      <c r="DC3042" s="1"/>
      <c r="DD3042" s="1"/>
      <c r="DE3042" s="1"/>
      <c r="DF3042" s="1"/>
      <c r="DG3042" s="1"/>
      <c r="DH3042" s="1"/>
      <c r="DI3042" s="1"/>
      <c r="DJ3042" s="1"/>
      <c r="DK3042" s="1"/>
      <c r="DL3042" s="1"/>
      <c r="DM3042" s="1"/>
      <c r="DN3042" s="1"/>
      <c r="DO3042" s="1"/>
      <c r="DP3042" s="1"/>
      <c r="DQ3042" s="1"/>
      <c r="DR3042" s="1"/>
      <c r="DS3042" s="1"/>
      <c r="DT3042" s="1"/>
      <c r="DU3042" s="1"/>
      <c r="DV3042" s="1"/>
      <c r="DW3042" s="1"/>
      <c r="DX3042" s="1"/>
      <c r="DY3042" s="1"/>
      <c r="DZ3042" s="1"/>
      <c r="EA3042" s="1"/>
      <c r="EB3042" s="1"/>
      <c r="EC3042" s="1"/>
      <c r="ED3042" s="1"/>
      <c r="EE3042" s="1"/>
      <c r="EF3042" s="1"/>
      <c r="EG3042" s="1"/>
      <c r="EH3042" s="1"/>
      <c r="EI3042" s="1"/>
      <c r="EJ3042" s="1"/>
      <c r="EK3042" s="1"/>
      <c r="EL3042" s="1"/>
      <c r="EM3042" s="1"/>
      <c r="EN3042" s="1"/>
      <c r="EO3042" s="1"/>
      <c r="EP3042" s="1"/>
      <c r="EQ3042" s="1"/>
      <c r="ER3042" s="1"/>
      <c r="ES3042" s="1"/>
      <c r="ET3042" s="1"/>
      <c r="EU3042" s="1"/>
      <c r="EV3042" s="1"/>
      <c r="EW3042" s="1"/>
      <c r="EX3042" s="1"/>
      <c r="EY3042" s="1"/>
      <c r="EZ3042" s="1"/>
      <c r="FA3042" s="1"/>
      <c r="FB3042" s="1"/>
      <c r="FC3042" s="1"/>
      <c r="FD3042" s="1"/>
      <c r="FE3042" s="1"/>
      <c r="FF3042" s="1"/>
      <c r="FG3042" s="1"/>
      <c r="FH3042" s="1"/>
      <c r="FI3042" s="1"/>
      <c r="FJ3042" s="1"/>
      <c r="FK3042" s="1"/>
      <c r="FL3042" s="1"/>
      <c r="FM3042" s="1"/>
      <c r="FN3042" s="1"/>
      <c r="FO3042" s="1"/>
      <c r="FP3042" s="1"/>
      <c r="FQ3042" s="1"/>
      <c r="FR3042" s="1"/>
      <c r="FS3042" s="1"/>
      <c r="FT3042" s="1"/>
      <c r="FU3042" s="1"/>
      <c r="FV3042" s="1"/>
      <c r="FW3042" s="1"/>
      <c r="FX3042" s="1"/>
      <c r="FY3042" s="1"/>
      <c r="FZ3042" s="1"/>
      <c r="GA3042" s="1"/>
      <c r="GB3042" s="1"/>
      <c r="GC3042" s="1"/>
      <c r="GD3042" s="1"/>
      <c r="GE3042" s="1"/>
      <c r="GF3042" s="1"/>
      <c r="GG3042" s="1"/>
      <c r="GH3042" s="1"/>
      <c r="GI3042" s="1"/>
      <c r="GJ3042" s="1"/>
      <c r="GK3042"/>
      <c r="GL3042"/>
      <c r="GM3042"/>
      <c r="GN3042"/>
      <c r="GO3042"/>
      <c r="GP3042"/>
      <c r="GQ3042"/>
      <c r="GR3042"/>
      <c r="GS3042"/>
      <c r="GT3042"/>
      <c r="GU3042"/>
      <c r="GV3042"/>
      <c r="GW3042"/>
      <c r="GX3042"/>
      <c r="GY3042"/>
      <c r="GZ3042"/>
      <c r="HA3042"/>
      <c r="HB3042"/>
      <c r="HC3042"/>
      <c r="HD3042"/>
      <c r="HE3042"/>
    </row>
    <row r="3043" spans="6:213" s="19" customFormat="1" x14ac:dyDescent="0.25">
      <c r="F3043" s="20"/>
      <c r="G3043" s="20"/>
      <c r="H3043" s="20"/>
      <c r="I3043" s="20"/>
      <c r="J3043" s="21"/>
      <c r="K3043" s="21"/>
      <c r="L3043" s="20"/>
      <c r="M3043" s="20"/>
      <c r="N3043" s="22"/>
      <c r="O3043" s="22"/>
      <c r="P3043" s="22"/>
      <c r="Q3043" s="22"/>
      <c r="U3043" s="20"/>
      <c r="V3043" s="20"/>
      <c r="W3043" s="20"/>
      <c r="X3043" s="27"/>
      <c r="Y3043" s="253"/>
      <c r="Z3043" s="30"/>
      <c r="AA3043" s="30"/>
      <c r="AB3043" s="31"/>
      <c r="AC3043" s="31"/>
      <c r="AD3043" s="31"/>
      <c r="AE3043" s="31"/>
      <c r="AF3043" s="31"/>
      <c r="AG3043" s="241"/>
      <c r="AH3043" s="31"/>
      <c r="AI3043" s="31"/>
      <c r="AJ3043" s="31"/>
      <c r="AK3043" s="31"/>
      <c r="AL3043" s="120"/>
      <c r="AM3043" s="25"/>
      <c r="AN3043" s="25"/>
      <c r="AO3043" s="25"/>
      <c r="AP3043" s="25"/>
      <c r="AQ3043" s="26"/>
      <c r="AR3043" s="25"/>
      <c r="AS3043" s="31"/>
      <c r="AT3043" s="25"/>
      <c r="AU3043" s="25"/>
      <c r="AV3043" s="31"/>
      <c r="BC3043" s="1"/>
      <c r="BD3043"/>
      <c r="BE3043"/>
      <c r="BF3043" s="1"/>
      <c r="BG3043"/>
      <c r="BH3043"/>
      <c r="BI3043"/>
      <c r="BJ3043" s="1"/>
      <c r="BK3043" s="1"/>
      <c r="BL3043"/>
      <c r="BM3043" s="1"/>
      <c r="BN3043" s="1"/>
      <c r="BO3043" s="1"/>
      <c r="BP3043" s="1"/>
      <c r="BQ3043" s="1"/>
      <c r="BR3043" s="1"/>
      <c r="BS3043" s="1"/>
      <c r="BT3043" s="22"/>
      <c r="BU3043" s="1"/>
      <c r="BV3043" s="1"/>
      <c r="BW3043" s="1"/>
      <c r="BX3043" s="1"/>
      <c r="BY3043" s="1"/>
      <c r="BZ3043" s="1"/>
      <c r="CA3043" s="1"/>
      <c r="CB3043" s="1"/>
      <c r="CC3043" s="1"/>
      <c r="CD3043" s="1"/>
      <c r="CE3043" s="1"/>
      <c r="CF3043" s="1"/>
      <c r="CG3043" s="1"/>
      <c r="CH3043" s="1"/>
      <c r="CI3043" s="1"/>
      <c r="CJ3043" s="1"/>
      <c r="CK3043" s="1"/>
      <c r="CL3043" s="1"/>
      <c r="CM3043" s="1"/>
      <c r="CN3043" s="1"/>
      <c r="CO3043" s="1"/>
      <c r="CP3043" s="1"/>
      <c r="CQ3043" s="1"/>
      <c r="CR3043" s="1"/>
      <c r="CS3043" s="1"/>
      <c r="CT3043" s="1"/>
      <c r="CU3043" s="1"/>
      <c r="CV3043" s="1"/>
      <c r="CW3043" s="1"/>
      <c r="CX3043" s="1"/>
      <c r="CY3043" s="1"/>
      <c r="CZ3043" s="1"/>
      <c r="DA3043" s="1"/>
      <c r="DB3043" s="1"/>
      <c r="DC3043" s="1"/>
      <c r="DD3043" s="1"/>
      <c r="DE3043" s="1"/>
      <c r="DF3043" s="1"/>
      <c r="DG3043" s="1"/>
      <c r="DH3043" s="1"/>
      <c r="DI3043" s="1"/>
      <c r="DJ3043" s="1"/>
      <c r="DK3043" s="1"/>
      <c r="DL3043" s="1"/>
      <c r="DM3043" s="1"/>
      <c r="DN3043" s="1"/>
      <c r="DO3043" s="1"/>
      <c r="DP3043" s="1"/>
      <c r="DQ3043" s="1"/>
      <c r="DR3043" s="1"/>
      <c r="DS3043" s="1"/>
      <c r="DT3043" s="1"/>
      <c r="DU3043" s="1"/>
      <c r="DV3043" s="1"/>
      <c r="DW3043" s="1"/>
      <c r="DX3043" s="1"/>
      <c r="DY3043" s="1"/>
      <c r="DZ3043" s="1"/>
      <c r="EA3043" s="1"/>
      <c r="EB3043" s="1"/>
      <c r="EC3043" s="1"/>
      <c r="ED3043" s="1"/>
      <c r="EE3043" s="1"/>
      <c r="EF3043" s="1"/>
      <c r="EG3043" s="1"/>
      <c r="EH3043" s="1"/>
      <c r="EI3043" s="1"/>
      <c r="EJ3043" s="1"/>
      <c r="EK3043" s="1"/>
      <c r="EL3043" s="1"/>
      <c r="EM3043" s="1"/>
      <c r="EN3043" s="1"/>
      <c r="EO3043" s="1"/>
      <c r="EP3043" s="1"/>
      <c r="EQ3043" s="1"/>
      <c r="ER3043" s="1"/>
      <c r="ES3043" s="1"/>
      <c r="ET3043" s="1"/>
      <c r="EU3043" s="1"/>
      <c r="EV3043" s="1"/>
      <c r="EW3043" s="1"/>
      <c r="EX3043" s="1"/>
      <c r="EY3043" s="1"/>
      <c r="EZ3043" s="1"/>
      <c r="FA3043" s="1"/>
      <c r="FB3043" s="1"/>
      <c r="FC3043" s="1"/>
      <c r="FD3043" s="1"/>
      <c r="FE3043" s="1"/>
      <c r="FF3043" s="1"/>
      <c r="FG3043" s="1"/>
      <c r="FH3043" s="1"/>
      <c r="FI3043" s="1"/>
      <c r="FJ3043" s="1"/>
      <c r="FK3043" s="1"/>
      <c r="FL3043" s="1"/>
      <c r="FM3043" s="1"/>
      <c r="FN3043" s="1"/>
      <c r="FO3043" s="1"/>
      <c r="FP3043" s="1"/>
      <c r="FQ3043" s="1"/>
      <c r="FR3043" s="1"/>
      <c r="FS3043" s="1"/>
      <c r="FT3043" s="1"/>
      <c r="FU3043" s="1"/>
      <c r="FV3043" s="1"/>
      <c r="FW3043" s="1"/>
      <c r="FX3043" s="1"/>
      <c r="FY3043" s="1"/>
      <c r="FZ3043" s="1"/>
      <c r="GA3043" s="1"/>
      <c r="GB3043" s="1"/>
      <c r="GC3043" s="1"/>
      <c r="GD3043" s="1"/>
      <c r="GE3043" s="1"/>
      <c r="GF3043" s="1"/>
      <c r="GG3043" s="1"/>
      <c r="GH3043" s="1"/>
      <c r="GI3043" s="1"/>
      <c r="GJ3043" s="1"/>
      <c r="GK3043"/>
      <c r="GL3043"/>
      <c r="GM3043"/>
      <c r="GN3043"/>
      <c r="GO3043"/>
      <c r="GP3043"/>
      <c r="GQ3043"/>
      <c r="GR3043"/>
      <c r="GS3043"/>
      <c r="GT3043"/>
      <c r="GU3043"/>
      <c r="GV3043"/>
      <c r="GW3043"/>
      <c r="GX3043"/>
      <c r="GY3043"/>
      <c r="GZ3043"/>
      <c r="HA3043"/>
      <c r="HB3043"/>
      <c r="HC3043"/>
      <c r="HD3043"/>
      <c r="HE3043"/>
    </row>
    <row r="3044" spans="6:213" s="19" customFormat="1" x14ac:dyDescent="0.25">
      <c r="F3044" s="20"/>
      <c r="G3044" s="20"/>
      <c r="H3044" s="20"/>
      <c r="I3044" s="20"/>
      <c r="J3044" s="21"/>
      <c r="K3044" s="21"/>
      <c r="L3044" s="20"/>
      <c r="M3044" s="20"/>
      <c r="N3044" s="22"/>
      <c r="O3044" s="22"/>
      <c r="P3044" s="22"/>
      <c r="Q3044" s="22"/>
      <c r="U3044" s="20"/>
      <c r="V3044" s="20"/>
      <c r="W3044" s="20"/>
      <c r="X3044" s="27"/>
      <c r="Y3044" s="253"/>
      <c r="Z3044" s="30"/>
      <c r="AA3044" s="30"/>
      <c r="AB3044" s="31"/>
      <c r="AC3044" s="31"/>
      <c r="AD3044" s="31"/>
      <c r="AE3044" s="31"/>
      <c r="AF3044" s="31"/>
      <c r="AG3044" s="241"/>
      <c r="AH3044" s="31"/>
      <c r="AI3044" s="31"/>
      <c r="AJ3044" s="31"/>
      <c r="AK3044" s="31"/>
      <c r="AL3044" s="120"/>
      <c r="AM3044" s="25"/>
      <c r="AN3044" s="25"/>
      <c r="AO3044" s="25"/>
      <c r="AP3044" s="25"/>
      <c r="AQ3044" s="26"/>
      <c r="AR3044" s="25"/>
      <c r="AS3044" s="31"/>
      <c r="AT3044" s="25"/>
      <c r="AU3044" s="25"/>
      <c r="AV3044" s="31"/>
      <c r="BC3044" s="1"/>
      <c r="BD3044"/>
      <c r="BE3044"/>
      <c r="BF3044" s="1"/>
      <c r="BG3044"/>
      <c r="BH3044"/>
      <c r="BI3044"/>
      <c r="BJ3044" s="1"/>
      <c r="BK3044" s="1"/>
      <c r="BL3044"/>
      <c r="BM3044" s="1"/>
      <c r="BN3044" s="1"/>
      <c r="BO3044" s="1"/>
      <c r="BP3044" s="1"/>
      <c r="BQ3044" s="1"/>
      <c r="BR3044" s="1"/>
      <c r="BS3044" s="1"/>
      <c r="BT3044" s="22"/>
      <c r="BU3044" s="1"/>
      <c r="BV3044" s="1"/>
      <c r="BW3044" s="1"/>
      <c r="BX3044" s="1"/>
      <c r="BY3044" s="1"/>
      <c r="BZ3044" s="1"/>
      <c r="CA3044" s="1"/>
      <c r="CB3044" s="1"/>
      <c r="CC3044" s="1"/>
      <c r="CD3044" s="1"/>
      <c r="CE3044" s="1"/>
      <c r="CF3044" s="1"/>
      <c r="CG3044" s="1"/>
      <c r="CH3044" s="1"/>
      <c r="CI3044" s="1"/>
      <c r="CJ3044" s="1"/>
      <c r="CK3044" s="1"/>
      <c r="CL3044" s="1"/>
      <c r="CM3044" s="1"/>
      <c r="CN3044" s="1"/>
      <c r="CO3044" s="1"/>
      <c r="CP3044" s="1"/>
      <c r="CQ3044" s="1"/>
      <c r="CR3044" s="1"/>
      <c r="CS3044" s="1"/>
      <c r="CT3044" s="1"/>
      <c r="CU3044" s="1"/>
      <c r="CV3044" s="1"/>
      <c r="CW3044" s="1"/>
      <c r="CX3044" s="1"/>
      <c r="CY3044" s="1"/>
      <c r="CZ3044" s="1"/>
      <c r="DA3044" s="1"/>
      <c r="DB3044" s="1"/>
      <c r="DC3044" s="1"/>
      <c r="DD3044" s="1"/>
      <c r="DE3044" s="1"/>
      <c r="DF3044" s="1"/>
      <c r="DG3044" s="1"/>
      <c r="DH3044" s="1"/>
      <c r="DI3044" s="1"/>
      <c r="DJ3044" s="1"/>
      <c r="DK3044" s="1"/>
      <c r="DL3044" s="1"/>
      <c r="DM3044" s="1"/>
      <c r="DN3044" s="1"/>
      <c r="DO3044" s="1"/>
      <c r="DP3044" s="1"/>
      <c r="DQ3044" s="1"/>
      <c r="DR3044" s="1"/>
      <c r="DS3044" s="1"/>
      <c r="DT3044" s="1"/>
      <c r="DU3044" s="1"/>
      <c r="DV3044" s="1"/>
      <c r="DW3044" s="1"/>
      <c r="DX3044" s="1"/>
      <c r="DY3044" s="1"/>
      <c r="DZ3044" s="1"/>
      <c r="EA3044" s="1"/>
      <c r="EB3044" s="1"/>
      <c r="EC3044" s="1"/>
      <c r="ED3044" s="1"/>
      <c r="EE3044" s="1"/>
      <c r="EF3044" s="1"/>
      <c r="EG3044" s="1"/>
      <c r="EH3044" s="1"/>
      <c r="EI3044" s="1"/>
      <c r="EJ3044" s="1"/>
      <c r="EK3044" s="1"/>
      <c r="EL3044" s="1"/>
      <c r="EM3044" s="1"/>
      <c r="EN3044" s="1"/>
      <c r="EO3044" s="1"/>
      <c r="EP3044" s="1"/>
      <c r="EQ3044" s="1"/>
      <c r="ER3044" s="1"/>
      <c r="ES3044" s="1"/>
      <c r="ET3044" s="1"/>
      <c r="EU3044" s="1"/>
      <c r="EV3044" s="1"/>
      <c r="EW3044" s="1"/>
      <c r="EX3044" s="1"/>
      <c r="EY3044" s="1"/>
      <c r="EZ3044" s="1"/>
      <c r="FA3044" s="1"/>
      <c r="FB3044" s="1"/>
      <c r="FC3044" s="1"/>
      <c r="FD3044" s="1"/>
      <c r="FE3044" s="1"/>
      <c r="FF3044" s="1"/>
      <c r="FG3044" s="1"/>
      <c r="FH3044" s="1"/>
      <c r="FI3044" s="1"/>
      <c r="FJ3044" s="1"/>
      <c r="FK3044" s="1"/>
      <c r="FL3044" s="1"/>
      <c r="FM3044" s="1"/>
      <c r="FN3044" s="1"/>
      <c r="FO3044" s="1"/>
      <c r="FP3044" s="1"/>
      <c r="FQ3044" s="1"/>
      <c r="FR3044" s="1"/>
      <c r="FS3044" s="1"/>
      <c r="FT3044" s="1"/>
      <c r="FU3044" s="1"/>
      <c r="FV3044" s="1"/>
      <c r="FW3044" s="1"/>
      <c r="FX3044" s="1"/>
      <c r="FY3044" s="1"/>
      <c r="FZ3044" s="1"/>
      <c r="GA3044" s="1"/>
      <c r="GB3044" s="1"/>
      <c r="GC3044" s="1"/>
      <c r="GD3044" s="1"/>
      <c r="GE3044" s="1"/>
      <c r="GF3044" s="1"/>
      <c r="GG3044" s="1"/>
      <c r="GH3044" s="1"/>
      <c r="GI3044" s="1"/>
      <c r="GJ3044" s="1"/>
      <c r="GK3044"/>
      <c r="GL3044"/>
      <c r="GM3044"/>
      <c r="GN3044"/>
      <c r="GO3044"/>
      <c r="GP3044"/>
      <c r="GQ3044"/>
      <c r="GR3044"/>
      <c r="GS3044"/>
      <c r="GT3044"/>
      <c r="GU3044"/>
      <c r="GV3044"/>
      <c r="GW3044"/>
      <c r="GX3044"/>
      <c r="GY3044"/>
      <c r="GZ3044"/>
      <c r="HA3044"/>
      <c r="HB3044"/>
      <c r="HC3044"/>
      <c r="HD3044"/>
      <c r="HE3044"/>
    </row>
    <row r="3045" spans="6:213" s="19" customFormat="1" x14ac:dyDescent="0.25">
      <c r="F3045" s="20"/>
      <c r="G3045" s="20"/>
      <c r="H3045" s="20"/>
      <c r="I3045" s="20"/>
      <c r="J3045" s="21"/>
      <c r="K3045" s="21"/>
      <c r="L3045" s="20"/>
      <c r="M3045" s="20"/>
      <c r="N3045" s="22"/>
      <c r="O3045" s="22"/>
      <c r="P3045" s="22"/>
      <c r="Q3045" s="22"/>
      <c r="U3045" s="20"/>
      <c r="V3045" s="20"/>
      <c r="W3045" s="20"/>
      <c r="X3045" s="27"/>
      <c r="Y3045" s="253"/>
      <c r="Z3045" s="30"/>
      <c r="AA3045" s="30"/>
      <c r="AB3045" s="31"/>
      <c r="AC3045" s="31"/>
      <c r="AD3045" s="31"/>
      <c r="AE3045" s="31"/>
      <c r="AF3045" s="31"/>
      <c r="AG3045" s="241"/>
      <c r="AH3045" s="31"/>
      <c r="AI3045" s="31"/>
      <c r="AJ3045" s="31"/>
      <c r="AK3045" s="31"/>
      <c r="AL3045" s="120"/>
      <c r="AM3045" s="25"/>
      <c r="AN3045" s="25"/>
      <c r="AO3045" s="25"/>
      <c r="AP3045" s="25"/>
      <c r="AQ3045" s="26"/>
      <c r="AR3045" s="25"/>
      <c r="AS3045" s="31"/>
      <c r="AT3045" s="25"/>
      <c r="AU3045" s="25"/>
      <c r="AV3045" s="31"/>
      <c r="BC3045" s="1"/>
      <c r="BD3045"/>
      <c r="BE3045"/>
      <c r="BF3045" s="1"/>
      <c r="BG3045"/>
      <c r="BH3045"/>
      <c r="BI3045"/>
      <c r="BJ3045" s="1"/>
      <c r="BK3045" s="1"/>
      <c r="BL3045"/>
      <c r="BM3045" s="1"/>
      <c r="BN3045" s="1"/>
      <c r="BO3045" s="1"/>
      <c r="BP3045" s="1"/>
      <c r="BQ3045" s="1"/>
      <c r="BR3045" s="1"/>
      <c r="BS3045" s="1"/>
      <c r="BT3045" s="22"/>
      <c r="BU3045" s="1"/>
      <c r="BV3045" s="1"/>
      <c r="BW3045" s="1"/>
      <c r="BX3045" s="1"/>
      <c r="BY3045" s="1"/>
      <c r="BZ3045" s="1"/>
      <c r="CA3045" s="1"/>
      <c r="CB3045" s="1"/>
      <c r="CC3045" s="1"/>
      <c r="CD3045" s="1"/>
      <c r="CE3045" s="1"/>
      <c r="CF3045" s="1"/>
      <c r="CG3045" s="1"/>
      <c r="CH3045" s="1"/>
      <c r="CI3045" s="1"/>
      <c r="CJ3045" s="1"/>
      <c r="CK3045" s="1"/>
      <c r="CL3045" s="1"/>
      <c r="CM3045" s="1"/>
      <c r="CN3045" s="1"/>
      <c r="CO3045" s="1"/>
      <c r="CP3045" s="1"/>
      <c r="CQ3045" s="1"/>
      <c r="CR3045" s="1"/>
      <c r="CS3045" s="1"/>
      <c r="CT3045" s="1"/>
      <c r="CU3045" s="1"/>
      <c r="CV3045" s="1"/>
      <c r="CW3045" s="1"/>
      <c r="CX3045" s="1"/>
      <c r="CY3045" s="1"/>
      <c r="CZ3045" s="1"/>
      <c r="DA3045" s="1"/>
      <c r="DB3045" s="1"/>
      <c r="DC3045" s="1"/>
      <c r="DD3045" s="1"/>
      <c r="DE3045" s="1"/>
      <c r="DF3045" s="1"/>
      <c r="DG3045" s="1"/>
      <c r="DH3045" s="1"/>
      <c r="DI3045" s="1"/>
      <c r="DJ3045" s="1"/>
      <c r="DK3045" s="1"/>
      <c r="DL3045" s="1"/>
      <c r="DM3045" s="1"/>
      <c r="DN3045" s="1"/>
      <c r="DO3045" s="1"/>
      <c r="DP3045" s="1"/>
      <c r="DQ3045" s="1"/>
      <c r="DR3045" s="1"/>
      <c r="DS3045" s="1"/>
      <c r="DT3045" s="1"/>
      <c r="DU3045" s="1"/>
      <c r="DV3045" s="1"/>
      <c r="DW3045" s="1"/>
      <c r="DX3045" s="1"/>
      <c r="DY3045" s="1"/>
      <c r="DZ3045" s="1"/>
      <c r="EA3045" s="1"/>
      <c r="EB3045" s="1"/>
      <c r="EC3045" s="1"/>
      <c r="ED3045" s="1"/>
      <c r="EE3045" s="1"/>
      <c r="EF3045" s="1"/>
      <c r="EG3045" s="1"/>
      <c r="EH3045" s="1"/>
      <c r="EI3045" s="1"/>
      <c r="EJ3045" s="1"/>
      <c r="EK3045" s="1"/>
      <c r="EL3045" s="1"/>
      <c r="EM3045" s="1"/>
      <c r="EN3045" s="1"/>
      <c r="EO3045" s="1"/>
      <c r="EP3045" s="1"/>
      <c r="EQ3045" s="1"/>
      <c r="ER3045" s="1"/>
      <c r="ES3045" s="1"/>
      <c r="ET3045" s="1"/>
      <c r="EU3045" s="1"/>
      <c r="EV3045" s="1"/>
      <c r="EW3045" s="1"/>
      <c r="EX3045" s="1"/>
      <c r="EY3045" s="1"/>
      <c r="EZ3045" s="1"/>
      <c r="FA3045" s="1"/>
      <c r="FB3045" s="1"/>
      <c r="FC3045" s="1"/>
      <c r="FD3045" s="1"/>
      <c r="FE3045" s="1"/>
      <c r="FF3045" s="1"/>
      <c r="FG3045" s="1"/>
      <c r="FH3045" s="1"/>
      <c r="FI3045" s="1"/>
      <c r="FJ3045" s="1"/>
      <c r="FK3045" s="1"/>
      <c r="FL3045" s="1"/>
      <c r="FM3045" s="1"/>
      <c r="FN3045" s="1"/>
      <c r="FO3045" s="1"/>
      <c r="FP3045" s="1"/>
      <c r="FQ3045" s="1"/>
      <c r="FR3045" s="1"/>
      <c r="FS3045" s="1"/>
      <c r="FT3045" s="1"/>
      <c r="FU3045" s="1"/>
      <c r="FV3045" s="1"/>
      <c r="FW3045" s="1"/>
      <c r="FX3045" s="1"/>
      <c r="FY3045" s="1"/>
      <c r="FZ3045" s="1"/>
      <c r="GA3045" s="1"/>
      <c r="GB3045" s="1"/>
      <c r="GC3045" s="1"/>
      <c r="GD3045" s="1"/>
      <c r="GE3045" s="1"/>
      <c r="GF3045" s="1"/>
      <c r="GG3045" s="1"/>
      <c r="GH3045" s="1"/>
      <c r="GI3045" s="1"/>
      <c r="GJ3045" s="1"/>
      <c r="GK3045"/>
      <c r="GL3045"/>
      <c r="GM3045"/>
      <c r="GN3045"/>
      <c r="GO3045"/>
      <c r="GP3045"/>
      <c r="GQ3045"/>
      <c r="GR3045"/>
      <c r="GS3045"/>
      <c r="GT3045"/>
      <c r="GU3045"/>
      <c r="GV3045"/>
      <c r="GW3045"/>
      <c r="GX3045"/>
      <c r="GY3045"/>
      <c r="GZ3045"/>
      <c r="HA3045"/>
      <c r="HB3045"/>
      <c r="HC3045"/>
      <c r="HD3045"/>
      <c r="HE3045"/>
    </row>
    <row r="3046" spans="6:213" s="19" customFormat="1" x14ac:dyDescent="0.25">
      <c r="F3046" s="20"/>
      <c r="G3046" s="20"/>
      <c r="H3046" s="20"/>
      <c r="I3046" s="20"/>
      <c r="J3046" s="21"/>
      <c r="K3046" s="21"/>
      <c r="L3046" s="20"/>
      <c r="M3046" s="20"/>
      <c r="N3046" s="22"/>
      <c r="O3046" s="22"/>
      <c r="P3046" s="22"/>
      <c r="Q3046" s="22"/>
      <c r="U3046" s="20"/>
      <c r="V3046" s="20"/>
      <c r="W3046" s="20"/>
      <c r="X3046" s="27"/>
      <c r="Y3046" s="253"/>
      <c r="Z3046" s="30"/>
      <c r="AA3046" s="30"/>
      <c r="AB3046" s="31"/>
      <c r="AC3046" s="31"/>
      <c r="AD3046" s="31"/>
      <c r="AE3046" s="31"/>
      <c r="AF3046" s="31"/>
      <c r="AG3046" s="241"/>
      <c r="AH3046" s="31"/>
      <c r="AI3046" s="31"/>
      <c r="AJ3046" s="31"/>
      <c r="AK3046" s="31"/>
      <c r="AL3046" s="120"/>
      <c r="AM3046" s="25"/>
      <c r="AN3046" s="25"/>
      <c r="AO3046" s="25"/>
      <c r="AP3046" s="25"/>
      <c r="AQ3046" s="26"/>
      <c r="AR3046" s="25"/>
      <c r="AS3046" s="31"/>
      <c r="AT3046" s="25"/>
      <c r="AU3046" s="25"/>
      <c r="AV3046" s="31"/>
      <c r="BC3046" s="1"/>
      <c r="BD3046"/>
      <c r="BE3046"/>
      <c r="BF3046" s="1"/>
      <c r="BG3046"/>
      <c r="BH3046"/>
      <c r="BI3046"/>
      <c r="BJ3046" s="1"/>
      <c r="BK3046" s="1"/>
      <c r="BL3046"/>
      <c r="BM3046" s="1"/>
      <c r="BN3046" s="1"/>
      <c r="BO3046" s="1"/>
      <c r="BP3046" s="1"/>
      <c r="BQ3046" s="1"/>
      <c r="BR3046" s="1"/>
      <c r="BS3046" s="1"/>
      <c r="BT3046" s="22"/>
      <c r="BU3046" s="1"/>
      <c r="BV3046" s="1"/>
      <c r="BW3046" s="1"/>
      <c r="BX3046" s="1"/>
      <c r="BY3046" s="1"/>
      <c r="BZ3046" s="1"/>
      <c r="CA3046" s="1"/>
      <c r="CB3046" s="1"/>
      <c r="CC3046" s="1"/>
      <c r="CD3046" s="1"/>
      <c r="CE3046" s="1"/>
      <c r="CF3046" s="1"/>
      <c r="CG3046" s="1"/>
      <c r="CH3046" s="1"/>
      <c r="CI3046" s="1"/>
      <c r="CJ3046" s="1"/>
      <c r="CK3046" s="1"/>
      <c r="CL3046" s="1"/>
      <c r="CM3046" s="1"/>
      <c r="CN3046" s="1"/>
      <c r="CO3046" s="1"/>
      <c r="CP3046" s="1"/>
      <c r="CQ3046" s="1"/>
      <c r="CR3046" s="1"/>
      <c r="CS3046" s="1"/>
      <c r="CT3046" s="1"/>
      <c r="CU3046" s="1"/>
      <c r="CV3046" s="1"/>
      <c r="CW3046" s="1"/>
      <c r="CX3046" s="1"/>
      <c r="CY3046" s="1"/>
      <c r="CZ3046" s="1"/>
      <c r="DA3046" s="1"/>
      <c r="DB3046" s="1"/>
      <c r="DC3046" s="1"/>
      <c r="DD3046" s="1"/>
      <c r="DE3046" s="1"/>
      <c r="DF3046" s="1"/>
      <c r="DG3046" s="1"/>
      <c r="DH3046" s="1"/>
      <c r="DI3046" s="1"/>
      <c r="DJ3046" s="1"/>
      <c r="DK3046" s="1"/>
      <c r="DL3046" s="1"/>
      <c r="DM3046" s="1"/>
      <c r="DN3046" s="1"/>
      <c r="DO3046" s="1"/>
      <c r="DP3046" s="1"/>
      <c r="DQ3046" s="1"/>
      <c r="DR3046" s="1"/>
      <c r="DS3046" s="1"/>
      <c r="DT3046" s="1"/>
      <c r="DU3046" s="1"/>
      <c r="DV3046" s="1"/>
      <c r="DW3046" s="1"/>
      <c r="DX3046" s="1"/>
      <c r="DY3046" s="1"/>
      <c r="DZ3046" s="1"/>
      <c r="EA3046" s="1"/>
      <c r="EB3046" s="1"/>
      <c r="EC3046" s="1"/>
      <c r="ED3046" s="1"/>
      <c r="EE3046" s="1"/>
      <c r="EF3046" s="1"/>
      <c r="EG3046" s="1"/>
      <c r="EH3046" s="1"/>
      <c r="EI3046" s="1"/>
      <c r="EJ3046" s="1"/>
      <c r="EK3046" s="1"/>
      <c r="EL3046" s="1"/>
      <c r="EM3046" s="1"/>
      <c r="EN3046" s="1"/>
      <c r="EO3046" s="1"/>
      <c r="EP3046" s="1"/>
      <c r="EQ3046" s="1"/>
      <c r="ER3046" s="1"/>
      <c r="ES3046" s="1"/>
      <c r="ET3046" s="1"/>
      <c r="EU3046" s="1"/>
      <c r="EV3046" s="1"/>
      <c r="EW3046" s="1"/>
      <c r="EX3046" s="1"/>
      <c r="EY3046" s="1"/>
      <c r="EZ3046" s="1"/>
      <c r="FA3046" s="1"/>
      <c r="FB3046" s="1"/>
      <c r="FC3046" s="1"/>
      <c r="FD3046" s="1"/>
      <c r="FE3046" s="1"/>
      <c r="FF3046" s="1"/>
      <c r="FG3046" s="1"/>
      <c r="FH3046" s="1"/>
      <c r="FI3046" s="1"/>
      <c r="FJ3046" s="1"/>
      <c r="FK3046" s="1"/>
      <c r="FL3046" s="1"/>
      <c r="FM3046" s="1"/>
      <c r="FN3046" s="1"/>
      <c r="FO3046" s="1"/>
      <c r="FP3046" s="1"/>
      <c r="FQ3046" s="1"/>
      <c r="FR3046" s="1"/>
      <c r="FS3046" s="1"/>
      <c r="FT3046" s="1"/>
      <c r="FU3046" s="1"/>
      <c r="FV3046" s="1"/>
      <c r="FW3046" s="1"/>
      <c r="FX3046" s="1"/>
      <c r="FY3046" s="1"/>
      <c r="FZ3046" s="1"/>
      <c r="GA3046" s="1"/>
      <c r="GB3046" s="1"/>
      <c r="GC3046" s="1"/>
      <c r="GD3046" s="1"/>
      <c r="GE3046" s="1"/>
      <c r="GF3046" s="1"/>
      <c r="GG3046" s="1"/>
      <c r="GH3046" s="1"/>
      <c r="GI3046" s="1"/>
      <c r="GJ3046" s="1"/>
      <c r="GK3046"/>
      <c r="GL3046"/>
      <c r="GM3046"/>
      <c r="GN3046"/>
      <c r="GO3046"/>
      <c r="GP3046"/>
      <c r="GQ3046"/>
      <c r="GR3046"/>
      <c r="GS3046"/>
      <c r="GT3046"/>
      <c r="GU3046"/>
      <c r="GV3046"/>
      <c r="GW3046"/>
      <c r="GX3046"/>
      <c r="GY3046"/>
      <c r="GZ3046"/>
      <c r="HA3046"/>
      <c r="HB3046"/>
      <c r="HC3046"/>
      <c r="HD3046"/>
      <c r="HE3046"/>
    </row>
    <row r="3047" spans="6:213" s="19" customFormat="1" x14ac:dyDescent="0.25">
      <c r="F3047" s="20"/>
      <c r="G3047" s="20"/>
      <c r="H3047" s="20"/>
      <c r="I3047" s="20"/>
      <c r="J3047" s="21"/>
      <c r="K3047" s="21"/>
      <c r="L3047" s="20"/>
      <c r="M3047" s="20"/>
      <c r="N3047" s="22"/>
      <c r="O3047" s="22"/>
      <c r="P3047" s="22"/>
      <c r="Q3047" s="22"/>
      <c r="U3047" s="20"/>
      <c r="V3047" s="20"/>
      <c r="W3047" s="20"/>
      <c r="X3047" s="27"/>
      <c r="Y3047" s="253"/>
      <c r="Z3047" s="30"/>
      <c r="AA3047" s="30"/>
      <c r="AB3047" s="31"/>
      <c r="AC3047" s="31"/>
      <c r="AD3047" s="31"/>
      <c r="AE3047" s="31"/>
      <c r="AF3047" s="31"/>
      <c r="AG3047" s="241"/>
      <c r="AH3047" s="31"/>
      <c r="AI3047" s="31"/>
      <c r="AJ3047" s="31"/>
      <c r="AK3047" s="31"/>
      <c r="AL3047" s="120"/>
      <c r="AM3047" s="25"/>
      <c r="AN3047" s="25"/>
      <c r="AO3047" s="25"/>
      <c r="AP3047" s="25"/>
      <c r="AQ3047" s="26"/>
      <c r="AR3047" s="25"/>
      <c r="AS3047" s="31"/>
      <c r="AT3047" s="25"/>
      <c r="AU3047" s="25"/>
      <c r="AV3047" s="31"/>
      <c r="BC3047" s="1"/>
      <c r="BD3047"/>
      <c r="BE3047"/>
      <c r="BF3047" s="1"/>
      <c r="BG3047"/>
      <c r="BH3047"/>
      <c r="BI3047"/>
      <c r="BJ3047" s="1"/>
      <c r="BK3047" s="1"/>
      <c r="BL3047"/>
      <c r="BM3047" s="1"/>
      <c r="BN3047" s="1"/>
      <c r="BO3047" s="1"/>
      <c r="BP3047" s="1"/>
      <c r="BQ3047" s="1"/>
      <c r="BR3047" s="1"/>
      <c r="BS3047" s="1"/>
      <c r="BT3047" s="22"/>
      <c r="BU3047" s="1"/>
      <c r="BV3047" s="1"/>
      <c r="BW3047" s="1"/>
      <c r="BX3047" s="1"/>
      <c r="BY3047" s="1"/>
      <c r="BZ3047" s="1"/>
      <c r="CA3047" s="1"/>
      <c r="CB3047" s="1"/>
      <c r="CC3047" s="1"/>
      <c r="CD3047" s="1"/>
      <c r="CE3047" s="1"/>
      <c r="CF3047" s="1"/>
      <c r="CG3047" s="1"/>
      <c r="CH3047" s="1"/>
      <c r="CI3047" s="1"/>
      <c r="CJ3047" s="1"/>
      <c r="CK3047" s="1"/>
      <c r="CL3047" s="1"/>
      <c r="CM3047" s="1"/>
      <c r="CN3047" s="1"/>
      <c r="CO3047" s="1"/>
      <c r="CP3047" s="1"/>
      <c r="CQ3047" s="1"/>
      <c r="CR3047" s="1"/>
      <c r="CS3047" s="1"/>
      <c r="CT3047" s="1"/>
      <c r="CU3047" s="1"/>
      <c r="CV3047" s="1"/>
      <c r="CW3047" s="1"/>
      <c r="CX3047" s="1"/>
      <c r="CY3047" s="1"/>
      <c r="CZ3047" s="1"/>
      <c r="DA3047" s="1"/>
      <c r="DB3047" s="1"/>
      <c r="DC3047" s="1"/>
      <c r="DD3047" s="1"/>
      <c r="DE3047" s="1"/>
      <c r="DF3047" s="1"/>
      <c r="DG3047" s="1"/>
      <c r="DH3047" s="1"/>
      <c r="DI3047" s="1"/>
      <c r="DJ3047" s="1"/>
      <c r="DK3047" s="1"/>
      <c r="DL3047" s="1"/>
      <c r="DM3047" s="1"/>
      <c r="DN3047" s="1"/>
      <c r="DO3047" s="1"/>
      <c r="DP3047" s="1"/>
      <c r="DQ3047" s="1"/>
      <c r="DR3047" s="1"/>
      <c r="DS3047" s="1"/>
      <c r="DT3047" s="1"/>
      <c r="DU3047" s="1"/>
      <c r="DV3047" s="1"/>
      <c r="DW3047" s="1"/>
      <c r="DX3047" s="1"/>
      <c r="DY3047" s="1"/>
      <c r="DZ3047" s="1"/>
      <c r="EA3047" s="1"/>
      <c r="EB3047" s="1"/>
      <c r="EC3047" s="1"/>
      <c r="ED3047" s="1"/>
      <c r="EE3047" s="1"/>
      <c r="EF3047" s="1"/>
      <c r="EG3047" s="1"/>
      <c r="EH3047" s="1"/>
      <c r="EI3047" s="1"/>
      <c r="EJ3047" s="1"/>
      <c r="EK3047" s="1"/>
      <c r="EL3047" s="1"/>
      <c r="EM3047" s="1"/>
      <c r="EN3047" s="1"/>
      <c r="EO3047" s="1"/>
      <c r="EP3047" s="1"/>
      <c r="EQ3047" s="1"/>
      <c r="ER3047" s="1"/>
      <c r="ES3047" s="1"/>
      <c r="ET3047" s="1"/>
      <c r="EU3047" s="1"/>
      <c r="EV3047" s="1"/>
      <c r="EW3047" s="1"/>
      <c r="EX3047" s="1"/>
      <c r="EY3047" s="1"/>
      <c r="EZ3047" s="1"/>
      <c r="FA3047" s="1"/>
      <c r="FB3047" s="1"/>
      <c r="FC3047" s="1"/>
      <c r="FD3047" s="1"/>
      <c r="FE3047" s="1"/>
      <c r="FF3047" s="1"/>
      <c r="FG3047" s="1"/>
      <c r="FH3047" s="1"/>
      <c r="FI3047" s="1"/>
      <c r="FJ3047" s="1"/>
      <c r="FK3047" s="1"/>
      <c r="FL3047" s="1"/>
      <c r="FM3047" s="1"/>
      <c r="FN3047" s="1"/>
      <c r="FO3047" s="1"/>
      <c r="FP3047" s="1"/>
      <c r="FQ3047" s="1"/>
      <c r="FR3047" s="1"/>
      <c r="FS3047" s="1"/>
      <c r="FT3047" s="1"/>
      <c r="FU3047" s="1"/>
      <c r="FV3047" s="1"/>
      <c r="FW3047" s="1"/>
      <c r="FX3047" s="1"/>
      <c r="FY3047" s="1"/>
      <c r="FZ3047" s="1"/>
      <c r="GA3047" s="1"/>
      <c r="GB3047" s="1"/>
      <c r="GC3047" s="1"/>
      <c r="GD3047" s="1"/>
      <c r="GE3047" s="1"/>
      <c r="GF3047" s="1"/>
      <c r="GG3047" s="1"/>
      <c r="GH3047" s="1"/>
      <c r="GI3047" s="1"/>
      <c r="GJ3047" s="1"/>
      <c r="GK3047"/>
      <c r="GL3047"/>
      <c r="GM3047"/>
      <c r="GN3047"/>
      <c r="GO3047"/>
      <c r="GP3047"/>
      <c r="GQ3047"/>
      <c r="GR3047"/>
      <c r="GS3047"/>
      <c r="GT3047"/>
      <c r="GU3047"/>
      <c r="GV3047"/>
      <c r="GW3047"/>
      <c r="GX3047"/>
      <c r="GY3047"/>
      <c r="GZ3047"/>
      <c r="HA3047"/>
      <c r="HB3047"/>
      <c r="HC3047"/>
      <c r="HD3047"/>
      <c r="HE3047"/>
    </row>
    <row r="3048" spans="6:213" s="19" customFormat="1" x14ac:dyDescent="0.25">
      <c r="F3048" s="20"/>
      <c r="G3048" s="20"/>
      <c r="H3048" s="20"/>
      <c r="I3048" s="20"/>
      <c r="J3048" s="21"/>
      <c r="K3048" s="21"/>
      <c r="L3048" s="20"/>
      <c r="M3048" s="20"/>
      <c r="N3048" s="22"/>
      <c r="O3048" s="22"/>
      <c r="P3048" s="22"/>
      <c r="Q3048" s="22"/>
      <c r="U3048" s="20"/>
      <c r="V3048" s="20"/>
      <c r="W3048" s="20"/>
      <c r="X3048" s="27"/>
      <c r="Y3048" s="253"/>
      <c r="Z3048" s="30"/>
      <c r="AA3048" s="30"/>
      <c r="AB3048" s="31"/>
      <c r="AC3048" s="31"/>
      <c r="AD3048" s="31"/>
      <c r="AE3048" s="31"/>
      <c r="AF3048" s="31"/>
      <c r="AG3048" s="241"/>
      <c r="AH3048" s="31"/>
      <c r="AI3048" s="31"/>
      <c r="AJ3048" s="31"/>
      <c r="AK3048" s="31"/>
      <c r="AL3048" s="120"/>
      <c r="AM3048" s="25"/>
      <c r="AN3048" s="25"/>
      <c r="AO3048" s="25"/>
      <c r="AP3048" s="25"/>
      <c r="AQ3048" s="26"/>
      <c r="AR3048" s="25"/>
      <c r="AS3048" s="31"/>
      <c r="AT3048" s="25"/>
      <c r="AU3048" s="25"/>
      <c r="AV3048" s="31"/>
      <c r="BC3048" s="1"/>
      <c r="BD3048"/>
      <c r="BE3048"/>
      <c r="BF3048" s="1"/>
      <c r="BG3048"/>
      <c r="BH3048"/>
      <c r="BI3048"/>
      <c r="BJ3048" s="1"/>
      <c r="BK3048" s="1"/>
      <c r="BL3048"/>
      <c r="BM3048" s="1"/>
      <c r="BN3048" s="1"/>
      <c r="BO3048" s="1"/>
      <c r="BP3048" s="1"/>
      <c r="BQ3048" s="1"/>
      <c r="BR3048" s="1"/>
      <c r="BS3048" s="1"/>
      <c r="BT3048" s="22"/>
      <c r="BU3048" s="1"/>
      <c r="BV3048" s="1"/>
      <c r="BW3048" s="1"/>
      <c r="BX3048" s="1"/>
      <c r="BY3048" s="1"/>
      <c r="BZ3048" s="1"/>
      <c r="CA3048" s="1"/>
      <c r="CB3048" s="1"/>
      <c r="CC3048" s="1"/>
      <c r="CD3048" s="1"/>
      <c r="CE3048" s="1"/>
      <c r="CF3048" s="1"/>
      <c r="CG3048" s="1"/>
      <c r="CH3048" s="1"/>
      <c r="CI3048" s="1"/>
      <c r="CJ3048" s="1"/>
      <c r="CK3048" s="1"/>
      <c r="CL3048" s="1"/>
      <c r="CM3048" s="1"/>
      <c r="CN3048" s="1"/>
      <c r="CO3048" s="1"/>
      <c r="CP3048" s="1"/>
      <c r="CQ3048" s="1"/>
      <c r="CR3048" s="1"/>
      <c r="CS3048" s="1"/>
      <c r="CT3048" s="1"/>
      <c r="CU3048" s="1"/>
      <c r="CV3048" s="1"/>
      <c r="CW3048" s="1"/>
      <c r="CX3048" s="1"/>
      <c r="CY3048" s="1"/>
      <c r="CZ3048" s="1"/>
      <c r="DA3048" s="1"/>
      <c r="DB3048" s="1"/>
      <c r="DC3048" s="1"/>
      <c r="DD3048" s="1"/>
      <c r="DE3048" s="1"/>
      <c r="DF3048" s="1"/>
      <c r="DG3048" s="1"/>
      <c r="DH3048" s="1"/>
      <c r="DI3048" s="1"/>
      <c r="DJ3048" s="1"/>
      <c r="DK3048" s="1"/>
      <c r="DL3048" s="1"/>
      <c r="DM3048" s="1"/>
      <c r="DN3048" s="1"/>
      <c r="DO3048" s="1"/>
      <c r="DP3048" s="1"/>
      <c r="DQ3048" s="1"/>
      <c r="DR3048" s="1"/>
      <c r="DS3048" s="1"/>
      <c r="DT3048" s="1"/>
      <c r="DU3048" s="1"/>
      <c r="DV3048" s="1"/>
      <c r="DW3048" s="1"/>
      <c r="DX3048" s="1"/>
      <c r="DY3048" s="1"/>
      <c r="DZ3048" s="1"/>
      <c r="EA3048" s="1"/>
      <c r="EB3048" s="1"/>
      <c r="EC3048" s="1"/>
      <c r="ED3048" s="1"/>
      <c r="EE3048" s="1"/>
      <c r="EF3048" s="1"/>
      <c r="EG3048" s="1"/>
      <c r="EH3048" s="1"/>
      <c r="EI3048" s="1"/>
      <c r="EJ3048" s="1"/>
      <c r="EK3048" s="1"/>
      <c r="EL3048" s="1"/>
      <c r="EM3048" s="1"/>
      <c r="EN3048" s="1"/>
      <c r="EO3048" s="1"/>
      <c r="EP3048" s="1"/>
      <c r="EQ3048" s="1"/>
      <c r="ER3048" s="1"/>
      <c r="ES3048" s="1"/>
      <c r="ET3048" s="1"/>
      <c r="EU3048" s="1"/>
      <c r="EV3048" s="1"/>
      <c r="EW3048" s="1"/>
      <c r="EX3048" s="1"/>
      <c r="EY3048" s="1"/>
      <c r="EZ3048" s="1"/>
      <c r="FA3048" s="1"/>
      <c r="FB3048" s="1"/>
      <c r="FC3048" s="1"/>
      <c r="FD3048" s="1"/>
      <c r="FE3048" s="1"/>
      <c r="FF3048" s="1"/>
      <c r="FG3048" s="1"/>
      <c r="FH3048" s="1"/>
      <c r="FI3048" s="1"/>
      <c r="FJ3048" s="1"/>
      <c r="FK3048" s="1"/>
      <c r="FL3048" s="1"/>
      <c r="FM3048" s="1"/>
      <c r="FN3048" s="1"/>
      <c r="FO3048" s="1"/>
      <c r="FP3048" s="1"/>
      <c r="FQ3048" s="1"/>
      <c r="FR3048" s="1"/>
      <c r="FS3048" s="1"/>
      <c r="FT3048" s="1"/>
      <c r="FU3048" s="1"/>
      <c r="FV3048" s="1"/>
      <c r="FW3048" s="1"/>
      <c r="FX3048" s="1"/>
      <c r="FY3048" s="1"/>
      <c r="FZ3048" s="1"/>
      <c r="GA3048" s="1"/>
      <c r="GB3048" s="1"/>
      <c r="GC3048" s="1"/>
      <c r="GD3048" s="1"/>
      <c r="GE3048" s="1"/>
      <c r="GF3048" s="1"/>
      <c r="GG3048" s="1"/>
      <c r="GH3048" s="1"/>
      <c r="GI3048" s="1"/>
      <c r="GJ3048" s="1"/>
      <c r="GK3048"/>
      <c r="GL3048"/>
      <c r="GM3048"/>
      <c r="GN3048"/>
      <c r="GO3048"/>
      <c r="GP3048"/>
      <c r="GQ3048"/>
      <c r="GR3048"/>
      <c r="GS3048"/>
      <c r="GT3048"/>
      <c r="GU3048"/>
      <c r="GV3048"/>
      <c r="GW3048"/>
      <c r="GX3048"/>
      <c r="GY3048"/>
      <c r="GZ3048"/>
      <c r="HA3048"/>
      <c r="HB3048"/>
      <c r="HC3048"/>
      <c r="HD3048"/>
      <c r="HE3048"/>
    </row>
    <row r="3049" spans="6:213" s="19" customFormat="1" x14ac:dyDescent="0.25">
      <c r="F3049" s="20"/>
      <c r="G3049" s="20"/>
      <c r="H3049" s="20"/>
      <c r="I3049" s="20"/>
      <c r="J3049" s="21"/>
      <c r="K3049" s="21"/>
      <c r="L3049" s="20"/>
      <c r="M3049" s="20"/>
      <c r="N3049" s="22"/>
      <c r="O3049" s="22"/>
      <c r="P3049" s="22"/>
      <c r="Q3049" s="22"/>
      <c r="U3049" s="20"/>
      <c r="V3049" s="20"/>
      <c r="W3049" s="20"/>
      <c r="X3049" s="27"/>
      <c r="Y3049" s="253"/>
      <c r="Z3049" s="30"/>
      <c r="AA3049" s="30"/>
      <c r="AB3049" s="31"/>
      <c r="AC3049" s="31"/>
      <c r="AD3049" s="31"/>
      <c r="AE3049" s="31"/>
      <c r="AF3049" s="31"/>
      <c r="AG3049" s="241"/>
      <c r="AH3049" s="31"/>
      <c r="AI3049" s="31"/>
      <c r="AJ3049" s="31"/>
      <c r="AK3049" s="31"/>
      <c r="AL3049" s="120"/>
      <c r="AM3049" s="25"/>
      <c r="AN3049" s="25"/>
      <c r="AO3049" s="25"/>
      <c r="AP3049" s="25"/>
      <c r="AQ3049" s="26"/>
      <c r="AR3049" s="25"/>
      <c r="AS3049" s="31"/>
      <c r="AT3049" s="25"/>
      <c r="AU3049" s="25"/>
      <c r="AV3049" s="31"/>
      <c r="BC3049" s="1"/>
      <c r="BD3049"/>
      <c r="BE3049"/>
      <c r="BF3049" s="1"/>
      <c r="BG3049"/>
      <c r="BH3049"/>
      <c r="BI3049"/>
      <c r="BJ3049" s="1"/>
      <c r="BK3049" s="1"/>
      <c r="BL3049"/>
      <c r="BM3049" s="1"/>
      <c r="BN3049" s="1"/>
      <c r="BO3049" s="1"/>
      <c r="BP3049" s="1"/>
      <c r="BQ3049" s="1"/>
      <c r="BR3049" s="1"/>
      <c r="BS3049" s="1"/>
      <c r="BT3049" s="22"/>
      <c r="BU3049" s="1"/>
      <c r="BV3049" s="1"/>
      <c r="BW3049" s="1"/>
      <c r="BX3049" s="1"/>
      <c r="BY3049" s="1"/>
      <c r="BZ3049" s="1"/>
      <c r="CA3049" s="1"/>
      <c r="CB3049" s="1"/>
      <c r="CC3049" s="1"/>
      <c r="CD3049" s="1"/>
      <c r="CE3049" s="1"/>
      <c r="CF3049" s="1"/>
      <c r="CG3049" s="1"/>
      <c r="CH3049" s="1"/>
      <c r="CI3049" s="1"/>
      <c r="CJ3049" s="1"/>
      <c r="CK3049" s="1"/>
      <c r="CL3049" s="1"/>
      <c r="CM3049" s="1"/>
      <c r="CN3049" s="1"/>
      <c r="CO3049" s="1"/>
      <c r="CP3049" s="1"/>
      <c r="CQ3049" s="1"/>
      <c r="CR3049" s="1"/>
      <c r="CS3049" s="1"/>
      <c r="CT3049" s="1"/>
      <c r="CU3049" s="1"/>
      <c r="CV3049" s="1"/>
      <c r="CW3049" s="1"/>
      <c r="CX3049" s="1"/>
      <c r="CY3049" s="1"/>
      <c r="CZ3049" s="1"/>
      <c r="DA3049" s="1"/>
      <c r="DB3049" s="1"/>
      <c r="DC3049" s="1"/>
      <c r="DD3049" s="1"/>
      <c r="DE3049" s="1"/>
      <c r="DF3049" s="1"/>
      <c r="DG3049" s="1"/>
      <c r="DH3049" s="1"/>
      <c r="DI3049" s="1"/>
      <c r="DJ3049" s="1"/>
      <c r="DK3049" s="1"/>
      <c r="DL3049" s="1"/>
      <c r="DM3049" s="1"/>
      <c r="DN3049" s="1"/>
      <c r="DO3049" s="1"/>
      <c r="DP3049" s="1"/>
      <c r="DQ3049" s="1"/>
      <c r="DR3049" s="1"/>
      <c r="DS3049" s="1"/>
      <c r="DT3049" s="1"/>
      <c r="DU3049" s="1"/>
      <c r="DV3049" s="1"/>
      <c r="DW3049" s="1"/>
      <c r="DX3049" s="1"/>
      <c r="DY3049" s="1"/>
      <c r="DZ3049" s="1"/>
      <c r="EA3049" s="1"/>
      <c r="EB3049" s="1"/>
      <c r="EC3049" s="1"/>
      <c r="ED3049" s="1"/>
      <c r="EE3049" s="1"/>
      <c r="EF3049" s="1"/>
      <c r="EG3049" s="1"/>
      <c r="EH3049" s="1"/>
      <c r="EI3049" s="1"/>
      <c r="EJ3049" s="1"/>
      <c r="EK3049" s="1"/>
      <c r="EL3049" s="1"/>
      <c r="EM3049" s="1"/>
      <c r="EN3049" s="1"/>
      <c r="EO3049" s="1"/>
      <c r="EP3049" s="1"/>
      <c r="EQ3049" s="1"/>
      <c r="ER3049" s="1"/>
      <c r="ES3049" s="1"/>
      <c r="ET3049" s="1"/>
      <c r="EU3049" s="1"/>
      <c r="EV3049" s="1"/>
      <c r="EW3049" s="1"/>
      <c r="EX3049" s="1"/>
      <c r="EY3049" s="1"/>
      <c r="EZ3049" s="1"/>
      <c r="FA3049" s="1"/>
      <c r="FB3049" s="1"/>
      <c r="FC3049" s="1"/>
      <c r="FD3049" s="1"/>
      <c r="FE3049" s="1"/>
      <c r="FF3049" s="1"/>
      <c r="FG3049" s="1"/>
      <c r="FH3049" s="1"/>
      <c r="FI3049" s="1"/>
      <c r="FJ3049" s="1"/>
      <c r="FK3049" s="1"/>
      <c r="FL3049" s="1"/>
      <c r="FM3049" s="1"/>
      <c r="FN3049" s="1"/>
      <c r="FO3049" s="1"/>
      <c r="FP3049" s="1"/>
      <c r="FQ3049" s="1"/>
      <c r="FR3049" s="1"/>
      <c r="FS3049" s="1"/>
      <c r="FT3049" s="1"/>
      <c r="FU3049" s="1"/>
      <c r="FV3049" s="1"/>
      <c r="FW3049" s="1"/>
      <c r="FX3049" s="1"/>
      <c r="FY3049" s="1"/>
      <c r="FZ3049" s="1"/>
      <c r="GA3049" s="1"/>
      <c r="GB3049" s="1"/>
      <c r="GC3049" s="1"/>
      <c r="GD3049" s="1"/>
      <c r="GE3049" s="1"/>
      <c r="GF3049" s="1"/>
      <c r="GG3049" s="1"/>
      <c r="GH3049" s="1"/>
      <c r="GI3049" s="1"/>
      <c r="GJ3049" s="1"/>
      <c r="GK3049"/>
      <c r="GL3049"/>
      <c r="GM3049"/>
      <c r="GN3049"/>
      <c r="GO3049"/>
      <c r="GP3049"/>
      <c r="GQ3049"/>
      <c r="GR3049"/>
      <c r="GS3049"/>
      <c r="GT3049"/>
      <c r="GU3049"/>
      <c r="GV3049"/>
      <c r="GW3049"/>
      <c r="GX3049"/>
      <c r="GY3049"/>
      <c r="GZ3049"/>
      <c r="HA3049"/>
      <c r="HB3049"/>
      <c r="HC3049"/>
      <c r="HD3049"/>
      <c r="HE3049"/>
    </row>
    <row r="3050" spans="6:213" s="19" customFormat="1" x14ac:dyDescent="0.25">
      <c r="F3050" s="20"/>
      <c r="G3050" s="20"/>
      <c r="H3050" s="20"/>
      <c r="I3050" s="20"/>
      <c r="J3050" s="21"/>
      <c r="K3050" s="21"/>
      <c r="L3050" s="20"/>
      <c r="M3050" s="20"/>
      <c r="N3050" s="22"/>
      <c r="O3050" s="22"/>
      <c r="P3050" s="22"/>
      <c r="Q3050" s="22"/>
      <c r="U3050" s="20"/>
      <c r="V3050" s="20"/>
      <c r="W3050" s="20"/>
      <c r="X3050" s="27"/>
      <c r="Y3050" s="253"/>
      <c r="Z3050" s="30"/>
      <c r="AA3050" s="30"/>
      <c r="AB3050" s="31"/>
      <c r="AC3050" s="31"/>
      <c r="AD3050" s="31"/>
      <c r="AE3050" s="31"/>
      <c r="AF3050" s="31"/>
      <c r="AG3050" s="241"/>
      <c r="AH3050" s="31"/>
      <c r="AI3050" s="31"/>
      <c r="AJ3050" s="31"/>
      <c r="AK3050" s="31"/>
      <c r="AL3050" s="120"/>
      <c r="AM3050" s="25"/>
      <c r="AN3050" s="25"/>
      <c r="AO3050" s="25"/>
      <c r="AP3050" s="25"/>
      <c r="AQ3050" s="26"/>
      <c r="AR3050" s="25"/>
      <c r="AS3050" s="31"/>
      <c r="AT3050" s="25"/>
      <c r="AU3050" s="25"/>
      <c r="AV3050" s="31"/>
      <c r="BC3050" s="1"/>
      <c r="BD3050"/>
      <c r="BE3050"/>
      <c r="BF3050" s="1"/>
      <c r="BG3050"/>
      <c r="BH3050"/>
      <c r="BI3050"/>
      <c r="BJ3050" s="1"/>
      <c r="BK3050" s="1"/>
      <c r="BL3050"/>
      <c r="BM3050" s="1"/>
      <c r="BN3050" s="1"/>
      <c r="BO3050" s="1"/>
      <c r="BP3050" s="1"/>
      <c r="BQ3050" s="1"/>
      <c r="BR3050" s="1"/>
      <c r="BS3050" s="1"/>
      <c r="BT3050" s="22"/>
      <c r="BU3050" s="1"/>
      <c r="BV3050" s="1"/>
      <c r="BW3050" s="1"/>
      <c r="BX3050" s="1"/>
      <c r="BY3050" s="1"/>
      <c r="BZ3050" s="1"/>
      <c r="CA3050" s="1"/>
      <c r="CB3050" s="1"/>
      <c r="CC3050" s="1"/>
      <c r="CD3050" s="1"/>
      <c r="CE3050" s="1"/>
      <c r="CF3050" s="1"/>
      <c r="CG3050" s="1"/>
      <c r="CH3050" s="1"/>
      <c r="CI3050" s="1"/>
      <c r="CJ3050" s="1"/>
      <c r="CK3050" s="1"/>
      <c r="CL3050" s="1"/>
      <c r="CM3050" s="1"/>
      <c r="CN3050" s="1"/>
      <c r="CO3050" s="1"/>
      <c r="CP3050" s="1"/>
      <c r="CQ3050" s="1"/>
      <c r="CR3050" s="1"/>
      <c r="CS3050" s="1"/>
      <c r="CT3050" s="1"/>
      <c r="CU3050" s="1"/>
      <c r="CV3050" s="1"/>
      <c r="CW3050" s="1"/>
      <c r="CX3050" s="1"/>
      <c r="CY3050" s="1"/>
      <c r="CZ3050" s="1"/>
      <c r="DA3050" s="1"/>
      <c r="DB3050" s="1"/>
      <c r="DC3050" s="1"/>
      <c r="DD3050" s="1"/>
      <c r="DE3050" s="1"/>
      <c r="DF3050" s="1"/>
      <c r="DG3050" s="1"/>
      <c r="DH3050" s="1"/>
      <c r="DI3050" s="1"/>
      <c r="DJ3050" s="1"/>
      <c r="DK3050" s="1"/>
      <c r="DL3050" s="1"/>
      <c r="DM3050" s="1"/>
      <c r="DN3050" s="1"/>
      <c r="DO3050" s="1"/>
      <c r="DP3050" s="1"/>
      <c r="DQ3050" s="1"/>
      <c r="DR3050" s="1"/>
      <c r="DS3050" s="1"/>
      <c r="DT3050" s="1"/>
      <c r="DU3050" s="1"/>
      <c r="DV3050" s="1"/>
      <c r="DW3050" s="1"/>
      <c r="DX3050" s="1"/>
      <c r="DY3050" s="1"/>
      <c r="DZ3050" s="1"/>
      <c r="EA3050" s="1"/>
      <c r="EB3050" s="1"/>
      <c r="EC3050" s="1"/>
      <c r="ED3050" s="1"/>
      <c r="EE3050" s="1"/>
      <c r="EF3050" s="1"/>
      <c r="EG3050" s="1"/>
      <c r="EH3050" s="1"/>
      <c r="EI3050" s="1"/>
      <c r="EJ3050" s="1"/>
      <c r="EK3050" s="1"/>
      <c r="EL3050" s="1"/>
      <c r="EM3050" s="1"/>
      <c r="EN3050" s="1"/>
      <c r="EO3050" s="1"/>
      <c r="EP3050" s="1"/>
      <c r="EQ3050" s="1"/>
      <c r="ER3050" s="1"/>
      <c r="ES3050" s="1"/>
      <c r="ET3050" s="1"/>
      <c r="EU3050" s="1"/>
      <c r="EV3050" s="1"/>
      <c r="EW3050" s="1"/>
      <c r="EX3050" s="1"/>
      <c r="EY3050" s="1"/>
      <c r="EZ3050" s="1"/>
      <c r="FA3050" s="1"/>
      <c r="FB3050" s="1"/>
      <c r="FC3050" s="1"/>
      <c r="FD3050" s="1"/>
      <c r="FE3050" s="1"/>
      <c r="FF3050" s="1"/>
      <c r="FG3050" s="1"/>
      <c r="FH3050" s="1"/>
      <c r="FI3050" s="1"/>
      <c r="FJ3050" s="1"/>
      <c r="FK3050" s="1"/>
      <c r="FL3050" s="1"/>
      <c r="FM3050" s="1"/>
      <c r="FN3050" s="1"/>
      <c r="FO3050" s="1"/>
      <c r="FP3050" s="1"/>
      <c r="FQ3050" s="1"/>
      <c r="FR3050" s="1"/>
      <c r="FS3050" s="1"/>
      <c r="FT3050" s="1"/>
      <c r="FU3050" s="1"/>
      <c r="FV3050" s="1"/>
      <c r="FW3050" s="1"/>
      <c r="FX3050" s="1"/>
      <c r="FY3050" s="1"/>
      <c r="FZ3050" s="1"/>
      <c r="GA3050" s="1"/>
      <c r="GB3050" s="1"/>
      <c r="GC3050" s="1"/>
      <c r="GD3050" s="1"/>
      <c r="GE3050" s="1"/>
      <c r="GF3050" s="1"/>
      <c r="GG3050" s="1"/>
      <c r="GH3050" s="1"/>
      <c r="GI3050" s="1"/>
      <c r="GJ3050" s="1"/>
      <c r="GK3050"/>
      <c r="GL3050"/>
      <c r="GM3050"/>
      <c r="GN3050"/>
      <c r="GO3050"/>
      <c r="GP3050"/>
      <c r="GQ3050"/>
      <c r="GR3050"/>
      <c r="GS3050"/>
      <c r="GT3050"/>
      <c r="GU3050"/>
      <c r="GV3050"/>
      <c r="GW3050"/>
      <c r="GX3050"/>
      <c r="GY3050"/>
      <c r="GZ3050"/>
      <c r="HA3050"/>
      <c r="HB3050"/>
      <c r="HC3050"/>
      <c r="HD3050"/>
      <c r="HE3050"/>
    </row>
    <row r="3051" spans="6:213" s="19" customFormat="1" x14ac:dyDescent="0.25">
      <c r="F3051" s="20"/>
      <c r="G3051" s="20"/>
      <c r="H3051" s="20"/>
      <c r="I3051" s="20"/>
      <c r="J3051" s="21"/>
      <c r="K3051" s="21"/>
      <c r="L3051" s="20"/>
      <c r="M3051" s="20"/>
      <c r="N3051" s="22"/>
      <c r="O3051" s="22"/>
      <c r="P3051" s="22"/>
      <c r="Q3051" s="22"/>
      <c r="U3051" s="20"/>
      <c r="V3051" s="20"/>
      <c r="W3051" s="20"/>
      <c r="X3051" s="27"/>
      <c r="Y3051" s="253"/>
      <c r="Z3051" s="30"/>
      <c r="AA3051" s="30"/>
      <c r="AB3051" s="31"/>
      <c r="AC3051" s="31"/>
      <c r="AD3051" s="31"/>
      <c r="AE3051" s="31"/>
      <c r="AF3051" s="31"/>
      <c r="AG3051" s="241"/>
      <c r="AH3051" s="31"/>
      <c r="AI3051" s="31"/>
      <c r="AJ3051" s="31"/>
      <c r="AK3051" s="31"/>
      <c r="AL3051" s="120"/>
      <c r="AM3051" s="25"/>
      <c r="AN3051" s="25"/>
      <c r="AO3051" s="25"/>
      <c r="AP3051" s="25"/>
      <c r="AQ3051" s="26"/>
      <c r="AR3051" s="25"/>
      <c r="AS3051" s="31"/>
      <c r="AT3051" s="25"/>
      <c r="AU3051" s="25"/>
      <c r="AV3051" s="31"/>
      <c r="BC3051" s="1"/>
      <c r="BD3051"/>
      <c r="BE3051"/>
      <c r="BF3051" s="1"/>
      <c r="BG3051"/>
      <c r="BH3051"/>
      <c r="BI3051"/>
      <c r="BJ3051" s="1"/>
      <c r="BK3051" s="1"/>
      <c r="BL3051"/>
      <c r="BM3051" s="1"/>
      <c r="BN3051" s="1"/>
      <c r="BO3051" s="1"/>
      <c r="BP3051" s="1"/>
      <c r="BQ3051" s="1"/>
      <c r="BR3051" s="1"/>
      <c r="BS3051" s="1"/>
      <c r="BT3051" s="22"/>
      <c r="BU3051" s="1"/>
      <c r="BV3051" s="1"/>
      <c r="BW3051" s="1"/>
      <c r="BX3051" s="1"/>
      <c r="BY3051" s="1"/>
      <c r="BZ3051" s="1"/>
      <c r="CA3051" s="1"/>
      <c r="CB3051" s="1"/>
      <c r="CC3051" s="1"/>
      <c r="CD3051" s="1"/>
      <c r="CE3051" s="1"/>
      <c r="CF3051" s="1"/>
      <c r="CG3051" s="1"/>
      <c r="CH3051" s="1"/>
      <c r="CI3051" s="1"/>
      <c r="CJ3051" s="1"/>
      <c r="CK3051" s="1"/>
      <c r="CL3051" s="1"/>
      <c r="CM3051" s="1"/>
      <c r="CN3051" s="1"/>
      <c r="CO3051" s="1"/>
      <c r="CP3051" s="1"/>
      <c r="CQ3051" s="1"/>
      <c r="CR3051" s="1"/>
      <c r="CS3051" s="1"/>
      <c r="CT3051" s="1"/>
      <c r="CU3051" s="1"/>
      <c r="CV3051" s="1"/>
      <c r="CW3051" s="1"/>
      <c r="CX3051" s="1"/>
      <c r="CY3051" s="1"/>
      <c r="CZ3051" s="1"/>
      <c r="DA3051" s="1"/>
      <c r="DB3051" s="1"/>
      <c r="DC3051" s="1"/>
      <c r="DD3051" s="1"/>
      <c r="DE3051" s="1"/>
      <c r="DF3051" s="1"/>
      <c r="DG3051" s="1"/>
      <c r="DH3051" s="1"/>
      <c r="DI3051" s="1"/>
      <c r="DJ3051" s="1"/>
      <c r="DK3051" s="1"/>
      <c r="DL3051" s="1"/>
      <c r="DM3051" s="1"/>
      <c r="DN3051" s="1"/>
      <c r="DO3051" s="1"/>
      <c r="DP3051" s="1"/>
      <c r="DQ3051" s="1"/>
      <c r="DR3051" s="1"/>
      <c r="DS3051" s="1"/>
      <c r="DT3051" s="1"/>
      <c r="DU3051" s="1"/>
      <c r="DV3051" s="1"/>
      <c r="DW3051" s="1"/>
      <c r="DX3051" s="1"/>
      <c r="DY3051" s="1"/>
      <c r="DZ3051" s="1"/>
      <c r="EA3051" s="1"/>
      <c r="EB3051" s="1"/>
      <c r="EC3051" s="1"/>
      <c r="ED3051" s="1"/>
      <c r="EE3051" s="1"/>
      <c r="EF3051" s="1"/>
      <c r="EG3051" s="1"/>
      <c r="EH3051" s="1"/>
      <c r="EI3051" s="1"/>
      <c r="EJ3051" s="1"/>
      <c r="EK3051" s="1"/>
      <c r="EL3051" s="1"/>
      <c r="EM3051" s="1"/>
      <c r="EN3051" s="1"/>
      <c r="EO3051" s="1"/>
      <c r="EP3051" s="1"/>
      <c r="EQ3051" s="1"/>
      <c r="ER3051" s="1"/>
      <c r="ES3051" s="1"/>
      <c r="ET3051" s="1"/>
      <c r="EU3051" s="1"/>
      <c r="EV3051" s="1"/>
      <c r="EW3051" s="1"/>
      <c r="EX3051" s="1"/>
      <c r="EY3051" s="1"/>
      <c r="EZ3051" s="1"/>
      <c r="FA3051" s="1"/>
      <c r="FB3051" s="1"/>
      <c r="FC3051" s="1"/>
      <c r="FD3051" s="1"/>
      <c r="FE3051" s="1"/>
      <c r="FF3051" s="1"/>
      <c r="FG3051" s="1"/>
      <c r="FH3051" s="1"/>
      <c r="FI3051" s="1"/>
      <c r="FJ3051" s="1"/>
      <c r="FK3051" s="1"/>
      <c r="FL3051" s="1"/>
      <c r="FM3051" s="1"/>
      <c r="FN3051" s="1"/>
      <c r="FO3051" s="1"/>
      <c r="FP3051" s="1"/>
      <c r="FQ3051" s="1"/>
      <c r="FR3051" s="1"/>
      <c r="FS3051" s="1"/>
      <c r="FT3051" s="1"/>
      <c r="FU3051" s="1"/>
      <c r="FV3051" s="1"/>
      <c r="FW3051" s="1"/>
      <c r="FX3051" s="1"/>
      <c r="FY3051" s="1"/>
      <c r="FZ3051" s="1"/>
      <c r="GA3051" s="1"/>
      <c r="GB3051" s="1"/>
      <c r="GC3051" s="1"/>
      <c r="GD3051" s="1"/>
      <c r="GE3051" s="1"/>
      <c r="GF3051" s="1"/>
      <c r="GG3051" s="1"/>
      <c r="GH3051" s="1"/>
      <c r="GI3051" s="1"/>
      <c r="GJ3051" s="1"/>
      <c r="GK3051"/>
      <c r="GL3051"/>
      <c r="GM3051"/>
      <c r="GN3051"/>
      <c r="GO3051"/>
      <c r="GP3051"/>
      <c r="GQ3051"/>
      <c r="GR3051"/>
      <c r="GS3051"/>
      <c r="GT3051"/>
      <c r="GU3051"/>
      <c r="GV3051"/>
      <c r="GW3051"/>
      <c r="GX3051"/>
      <c r="GY3051"/>
      <c r="GZ3051"/>
      <c r="HA3051"/>
      <c r="HB3051"/>
      <c r="HC3051"/>
      <c r="HD3051"/>
      <c r="HE3051"/>
    </row>
    <row r="3052" spans="6:213" s="19" customFormat="1" x14ac:dyDescent="0.25">
      <c r="F3052" s="20"/>
      <c r="G3052" s="20"/>
      <c r="H3052" s="20"/>
      <c r="I3052" s="20"/>
      <c r="J3052" s="21"/>
      <c r="K3052" s="21"/>
      <c r="L3052" s="20"/>
      <c r="M3052" s="20"/>
      <c r="N3052" s="22"/>
      <c r="O3052" s="22"/>
      <c r="P3052" s="22"/>
      <c r="Q3052" s="22"/>
      <c r="U3052" s="20"/>
      <c r="V3052" s="20"/>
      <c r="W3052" s="20"/>
      <c r="X3052" s="27"/>
      <c r="Y3052" s="253"/>
      <c r="Z3052" s="30"/>
      <c r="AA3052" s="30"/>
      <c r="AB3052" s="31"/>
      <c r="AC3052" s="31"/>
      <c r="AD3052" s="31"/>
      <c r="AE3052" s="31"/>
      <c r="AF3052" s="31"/>
      <c r="AG3052" s="241"/>
      <c r="AH3052" s="31"/>
      <c r="AI3052" s="31"/>
      <c r="AJ3052" s="31"/>
      <c r="AK3052" s="31"/>
      <c r="AL3052" s="120"/>
      <c r="AM3052" s="25"/>
      <c r="AN3052" s="25"/>
      <c r="AO3052" s="25"/>
      <c r="AP3052" s="25"/>
      <c r="AQ3052" s="26"/>
      <c r="AR3052" s="25"/>
      <c r="AS3052" s="31"/>
      <c r="AT3052" s="25"/>
      <c r="AU3052" s="25"/>
      <c r="AV3052" s="31"/>
      <c r="BC3052" s="1"/>
      <c r="BD3052"/>
      <c r="BE3052"/>
      <c r="BF3052" s="1"/>
      <c r="BG3052"/>
      <c r="BH3052"/>
      <c r="BI3052"/>
      <c r="BJ3052" s="1"/>
      <c r="BK3052" s="1"/>
      <c r="BL3052"/>
      <c r="BM3052" s="1"/>
      <c r="BN3052" s="1"/>
      <c r="BO3052" s="1"/>
      <c r="BP3052" s="1"/>
      <c r="BQ3052" s="1"/>
      <c r="BR3052" s="1"/>
      <c r="BS3052" s="1"/>
      <c r="BT3052" s="22"/>
      <c r="BU3052" s="1"/>
      <c r="BV3052" s="1"/>
      <c r="BW3052" s="1"/>
      <c r="BX3052" s="1"/>
      <c r="BY3052" s="1"/>
      <c r="BZ3052" s="1"/>
      <c r="CA3052" s="1"/>
      <c r="CB3052" s="1"/>
      <c r="CC3052" s="1"/>
      <c r="CD3052" s="1"/>
      <c r="CE3052" s="1"/>
      <c r="CF3052" s="1"/>
      <c r="CG3052" s="1"/>
      <c r="CH3052" s="1"/>
      <c r="CI3052" s="1"/>
      <c r="CJ3052" s="1"/>
      <c r="CK3052" s="1"/>
      <c r="CL3052" s="1"/>
      <c r="CM3052" s="1"/>
      <c r="CN3052" s="1"/>
      <c r="CO3052" s="1"/>
      <c r="CP3052" s="1"/>
      <c r="CQ3052" s="1"/>
      <c r="CR3052" s="1"/>
      <c r="CS3052" s="1"/>
      <c r="CT3052" s="1"/>
      <c r="CU3052" s="1"/>
      <c r="CV3052" s="1"/>
      <c r="CW3052" s="1"/>
      <c r="CX3052" s="1"/>
      <c r="CY3052" s="1"/>
      <c r="CZ3052" s="1"/>
      <c r="DA3052" s="1"/>
      <c r="DB3052" s="1"/>
      <c r="DC3052" s="1"/>
      <c r="DD3052" s="1"/>
      <c r="DE3052" s="1"/>
      <c r="DF3052" s="1"/>
      <c r="DG3052" s="1"/>
      <c r="DH3052" s="1"/>
      <c r="DI3052" s="1"/>
      <c r="DJ3052" s="1"/>
      <c r="DK3052" s="1"/>
      <c r="DL3052" s="1"/>
      <c r="DM3052" s="1"/>
      <c r="DN3052" s="1"/>
      <c r="DO3052" s="1"/>
      <c r="DP3052" s="1"/>
      <c r="DQ3052" s="1"/>
      <c r="DR3052" s="1"/>
      <c r="DS3052" s="1"/>
      <c r="DT3052" s="1"/>
      <c r="DU3052" s="1"/>
      <c r="DV3052" s="1"/>
      <c r="DW3052" s="1"/>
      <c r="DX3052" s="1"/>
      <c r="DY3052" s="1"/>
      <c r="DZ3052" s="1"/>
      <c r="EA3052" s="1"/>
      <c r="EB3052" s="1"/>
      <c r="EC3052" s="1"/>
      <c r="ED3052" s="1"/>
      <c r="EE3052" s="1"/>
      <c r="EF3052" s="1"/>
      <c r="EG3052" s="1"/>
      <c r="EH3052" s="1"/>
      <c r="EI3052" s="1"/>
      <c r="EJ3052" s="1"/>
      <c r="EK3052" s="1"/>
      <c r="EL3052" s="1"/>
      <c r="EM3052" s="1"/>
      <c r="EN3052" s="1"/>
      <c r="EO3052" s="1"/>
      <c r="EP3052" s="1"/>
      <c r="EQ3052" s="1"/>
      <c r="ER3052" s="1"/>
      <c r="ES3052" s="1"/>
      <c r="ET3052" s="1"/>
      <c r="EU3052" s="1"/>
      <c r="EV3052" s="1"/>
      <c r="EW3052" s="1"/>
      <c r="EX3052" s="1"/>
      <c r="EY3052" s="1"/>
      <c r="EZ3052" s="1"/>
      <c r="FA3052" s="1"/>
      <c r="FB3052" s="1"/>
      <c r="FC3052" s="1"/>
      <c r="FD3052" s="1"/>
      <c r="FE3052" s="1"/>
      <c r="FF3052" s="1"/>
      <c r="FG3052" s="1"/>
      <c r="FH3052" s="1"/>
      <c r="FI3052" s="1"/>
      <c r="FJ3052" s="1"/>
      <c r="FK3052" s="1"/>
      <c r="FL3052" s="1"/>
      <c r="FM3052" s="1"/>
      <c r="FN3052" s="1"/>
      <c r="FO3052" s="1"/>
      <c r="FP3052" s="1"/>
      <c r="FQ3052" s="1"/>
      <c r="FR3052" s="1"/>
      <c r="FS3052" s="1"/>
      <c r="FT3052" s="1"/>
      <c r="FU3052" s="1"/>
      <c r="FV3052" s="1"/>
      <c r="FW3052" s="1"/>
      <c r="FX3052" s="1"/>
      <c r="FY3052" s="1"/>
      <c r="FZ3052" s="1"/>
      <c r="GA3052" s="1"/>
      <c r="GB3052" s="1"/>
      <c r="GC3052" s="1"/>
      <c r="GD3052" s="1"/>
      <c r="GE3052" s="1"/>
      <c r="GF3052" s="1"/>
      <c r="GG3052" s="1"/>
      <c r="GH3052" s="1"/>
      <c r="GI3052" s="1"/>
      <c r="GJ3052" s="1"/>
      <c r="GK3052"/>
      <c r="GL3052"/>
      <c r="GM3052"/>
      <c r="GN3052"/>
      <c r="GO3052"/>
      <c r="GP3052"/>
      <c r="GQ3052"/>
      <c r="GR3052"/>
      <c r="GS3052"/>
      <c r="GT3052"/>
      <c r="GU3052"/>
      <c r="GV3052"/>
      <c r="GW3052"/>
      <c r="GX3052"/>
      <c r="GY3052"/>
      <c r="GZ3052"/>
      <c r="HA3052"/>
      <c r="HB3052"/>
      <c r="HC3052"/>
      <c r="HD3052"/>
      <c r="HE3052"/>
    </row>
    <row r="3053" spans="6:213" s="19" customFormat="1" x14ac:dyDescent="0.25">
      <c r="F3053" s="20"/>
      <c r="G3053" s="20"/>
      <c r="H3053" s="20"/>
      <c r="I3053" s="20"/>
      <c r="J3053" s="21"/>
      <c r="K3053" s="21"/>
      <c r="L3053" s="20"/>
      <c r="M3053" s="20"/>
      <c r="N3053" s="22"/>
      <c r="O3053" s="22"/>
      <c r="P3053" s="22"/>
      <c r="Q3053" s="22"/>
      <c r="U3053" s="20"/>
      <c r="V3053" s="20"/>
      <c r="W3053" s="20"/>
      <c r="X3053" s="27"/>
      <c r="Y3053" s="253"/>
      <c r="Z3053" s="30"/>
      <c r="AA3053" s="30"/>
      <c r="AB3053" s="31"/>
      <c r="AC3053" s="31"/>
      <c r="AD3053" s="31"/>
      <c r="AE3053" s="31"/>
      <c r="AF3053" s="31"/>
      <c r="AG3053" s="241"/>
      <c r="AH3053" s="31"/>
      <c r="AI3053" s="31"/>
      <c r="AJ3053" s="31"/>
      <c r="AK3053" s="31"/>
      <c r="AL3053" s="120"/>
      <c r="AM3053" s="25"/>
      <c r="AN3053" s="25"/>
      <c r="AO3053" s="25"/>
      <c r="AP3053" s="25"/>
      <c r="AQ3053" s="26"/>
      <c r="AR3053" s="25"/>
      <c r="AS3053" s="31"/>
      <c r="AT3053" s="25"/>
      <c r="AU3053" s="25"/>
      <c r="AV3053" s="31"/>
      <c r="BC3053" s="1"/>
      <c r="BD3053"/>
      <c r="BE3053"/>
      <c r="BF3053" s="1"/>
      <c r="BG3053"/>
      <c r="BH3053"/>
      <c r="BI3053"/>
      <c r="BJ3053" s="1"/>
      <c r="BK3053" s="1"/>
      <c r="BL3053"/>
      <c r="BM3053" s="1"/>
      <c r="BN3053" s="1"/>
      <c r="BO3053" s="1"/>
      <c r="BP3053" s="1"/>
      <c r="BQ3053" s="1"/>
      <c r="BR3053" s="1"/>
      <c r="BS3053" s="1"/>
      <c r="BT3053" s="22"/>
      <c r="BU3053" s="1"/>
      <c r="BV3053" s="1"/>
      <c r="BW3053" s="1"/>
      <c r="BX3053" s="1"/>
      <c r="BY3053" s="1"/>
      <c r="BZ3053" s="1"/>
      <c r="CA3053" s="1"/>
      <c r="CB3053" s="1"/>
      <c r="CC3053" s="1"/>
      <c r="CD3053" s="1"/>
      <c r="CE3053" s="1"/>
      <c r="CF3053" s="1"/>
      <c r="CG3053" s="1"/>
      <c r="CH3053" s="1"/>
      <c r="CI3053" s="1"/>
      <c r="CJ3053" s="1"/>
      <c r="CK3053" s="1"/>
      <c r="CL3053" s="1"/>
      <c r="CM3053" s="1"/>
      <c r="CN3053" s="1"/>
      <c r="CO3053" s="1"/>
      <c r="CP3053" s="1"/>
      <c r="CQ3053" s="1"/>
      <c r="CR3053" s="1"/>
      <c r="CS3053" s="1"/>
      <c r="CT3053" s="1"/>
      <c r="CU3053" s="1"/>
      <c r="CV3053" s="1"/>
      <c r="CW3053" s="1"/>
      <c r="CX3053" s="1"/>
      <c r="CY3053" s="1"/>
      <c r="CZ3053" s="1"/>
      <c r="DA3053" s="1"/>
      <c r="DB3053" s="1"/>
      <c r="DC3053" s="1"/>
      <c r="DD3053" s="1"/>
      <c r="DE3053" s="1"/>
      <c r="DF3053" s="1"/>
      <c r="DG3053" s="1"/>
      <c r="DH3053" s="1"/>
      <c r="DI3053" s="1"/>
      <c r="DJ3053" s="1"/>
      <c r="DK3053" s="1"/>
      <c r="DL3053" s="1"/>
      <c r="DM3053" s="1"/>
      <c r="DN3053" s="1"/>
      <c r="DO3053" s="1"/>
      <c r="DP3053" s="1"/>
      <c r="DQ3053" s="1"/>
      <c r="DR3053" s="1"/>
      <c r="DS3053" s="1"/>
      <c r="DT3053" s="1"/>
      <c r="DU3053" s="1"/>
      <c r="DV3053" s="1"/>
      <c r="DW3053" s="1"/>
      <c r="DX3053" s="1"/>
      <c r="DY3053" s="1"/>
      <c r="DZ3053" s="1"/>
      <c r="EA3053" s="1"/>
      <c r="EB3053" s="1"/>
      <c r="EC3053" s="1"/>
      <c r="ED3053" s="1"/>
      <c r="EE3053" s="1"/>
      <c r="EF3053" s="1"/>
      <c r="EG3053" s="1"/>
      <c r="EH3053" s="1"/>
      <c r="EI3053" s="1"/>
      <c r="EJ3053" s="1"/>
      <c r="EK3053" s="1"/>
      <c r="EL3053" s="1"/>
      <c r="EM3053" s="1"/>
      <c r="EN3053" s="1"/>
      <c r="EO3053" s="1"/>
      <c r="EP3053" s="1"/>
      <c r="EQ3053" s="1"/>
      <c r="ER3053" s="1"/>
      <c r="ES3053" s="1"/>
      <c r="ET3053" s="1"/>
      <c r="EU3053" s="1"/>
      <c r="EV3053" s="1"/>
      <c r="EW3053" s="1"/>
      <c r="EX3053" s="1"/>
      <c r="EY3053" s="1"/>
      <c r="EZ3053" s="1"/>
      <c r="FA3053" s="1"/>
      <c r="FB3053" s="1"/>
      <c r="FC3053" s="1"/>
      <c r="FD3053" s="1"/>
      <c r="FE3053" s="1"/>
      <c r="FF3053" s="1"/>
      <c r="FG3053" s="1"/>
      <c r="FH3053" s="1"/>
      <c r="FI3053" s="1"/>
      <c r="FJ3053" s="1"/>
      <c r="FK3053" s="1"/>
      <c r="FL3053" s="1"/>
      <c r="FM3053" s="1"/>
      <c r="FN3053" s="1"/>
      <c r="FO3053" s="1"/>
      <c r="FP3053" s="1"/>
      <c r="FQ3053" s="1"/>
      <c r="FR3053" s="1"/>
      <c r="FS3053" s="1"/>
      <c r="FT3053" s="1"/>
      <c r="FU3053" s="1"/>
      <c r="FV3053" s="1"/>
      <c r="FW3053" s="1"/>
      <c r="FX3053" s="1"/>
      <c r="FY3053" s="1"/>
      <c r="FZ3053" s="1"/>
      <c r="GA3053" s="1"/>
      <c r="GB3053" s="1"/>
      <c r="GC3053" s="1"/>
      <c r="GD3053" s="1"/>
      <c r="GE3053" s="1"/>
      <c r="GF3053" s="1"/>
      <c r="GG3053" s="1"/>
      <c r="GH3053" s="1"/>
      <c r="GI3053" s="1"/>
      <c r="GJ3053" s="1"/>
      <c r="GK3053"/>
      <c r="GL3053"/>
      <c r="GM3053"/>
      <c r="GN3053"/>
      <c r="GO3053"/>
      <c r="GP3053"/>
      <c r="GQ3053"/>
      <c r="GR3053"/>
      <c r="GS3053"/>
      <c r="GT3053"/>
      <c r="GU3053"/>
      <c r="GV3053"/>
      <c r="GW3053"/>
      <c r="GX3053"/>
      <c r="GY3053"/>
      <c r="GZ3053"/>
      <c r="HA3053"/>
      <c r="HB3053"/>
      <c r="HC3053"/>
      <c r="HD3053"/>
      <c r="HE3053"/>
    </row>
    <row r="3054" spans="6:213" s="19" customFormat="1" x14ac:dyDescent="0.25">
      <c r="F3054" s="20"/>
      <c r="G3054" s="20"/>
      <c r="H3054" s="20"/>
      <c r="I3054" s="20"/>
      <c r="J3054" s="21"/>
      <c r="K3054" s="21"/>
      <c r="L3054" s="20"/>
      <c r="M3054" s="20"/>
      <c r="N3054" s="22"/>
      <c r="O3054" s="22"/>
      <c r="P3054" s="22"/>
      <c r="Q3054" s="22"/>
      <c r="U3054" s="20"/>
      <c r="V3054" s="20"/>
      <c r="W3054" s="20"/>
      <c r="X3054" s="27"/>
      <c r="Y3054" s="253"/>
      <c r="Z3054" s="30"/>
      <c r="AA3054" s="30"/>
      <c r="AB3054" s="31"/>
      <c r="AC3054" s="31"/>
      <c r="AD3054" s="31"/>
      <c r="AE3054" s="31"/>
      <c r="AF3054" s="31"/>
      <c r="AG3054" s="241"/>
      <c r="AH3054" s="31"/>
      <c r="AI3054" s="31"/>
      <c r="AJ3054" s="31"/>
      <c r="AK3054" s="31"/>
      <c r="AL3054" s="120"/>
      <c r="AM3054" s="25"/>
      <c r="AN3054" s="25"/>
      <c r="AO3054" s="25"/>
      <c r="AP3054" s="25"/>
      <c r="AQ3054" s="26"/>
      <c r="AR3054" s="25"/>
      <c r="AS3054" s="31"/>
      <c r="AT3054" s="25"/>
      <c r="AU3054" s="25"/>
      <c r="AV3054" s="31"/>
      <c r="BC3054" s="1"/>
      <c r="BD3054"/>
      <c r="BE3054"/>
      <c r="BF3054" s="1"/>
      <c r="BG3054"/>
      <c r="BH3054"/>
      <c r="BI3054"/>
      <c r="BJ3054" s="1"/>
      <c r="BK3054" s="1"/>
      <c r="BL3054"/>
      <c r="BM3054" s="1"/>
      <c r="BN3054" s="1"/>
      <c r="BO3054" s="1"/>
      <c r="BP3054" s="1"/>
      <c r="BQ3054" s="1"/>
      <c r="BR3054" s="1"/>
      <c r="BS3054" s="1"/>
      <c r="BT3054" s="22"/>
      <c r="BU3054" s="1"/>
      <c r="BV3054" s="1"/>
      <c r="BW3054" s="1"/>
      <c r="BX3054" s="1"/>
      <c r="BY3054" s="1"/>
      <c r="BZ3054" s="1"/>
      <c r="CA3054" s="1"/>
      <c r="CB3054" s="1"/>
      <c r="CC3054" s="1"/>
      <c r="CD3054" s="1"/>
      <c r="CE3054" s="1"/>
      <c r="CF3054" s="1"/>
      <c r="CG3054" s="1"/>
      <c r="CH3054" s="1"/>
      <c r="CI3054" s="1"/>
      <c r="CJ3054" s="1"/>
      <c r="CK3054" s="1"/>
      <c r="CL3054" s="1"/>
      <c r="CM3054" s="1"/>
      <c r="CN3054" s="1"/>
      <c r="CO3054" s="1"/>
      <c r="CP3054" s="1"/>
      <c r="CQ3054" s="1"/>
      <c r="CR3054" s="1"/>
      <c r="CS3054" s="1"/>
      <c r="CT3054" s="1"/>
      <c r="CU3054" s="1"/>
      <c r="CV3054" s="1"/>
      <c r="CW3054" s="1"/>
      <c r="CX3054" s="1"/>
      <c r="CY3054" s="1"/>
      <c r="CZ3054" s="1"/>
      <c r="DA3054" s="1"/>
      <c r="DB3054" s="1"/>
      <c r="DC3054" s="1"/>
      <c r="DD3054" s="1"/>
      <c r="DE3054" s="1"/>
      <c r="DF3054" s="1"/>
      <c r="DG3054" s="1"/>
      <c r="DH3054" s="1"/>
      <c r="DI3054" s="1"/>
      <c r="DJ3054" s="1"/>
      <c r="DK3054" s="1"/>
      <c r="DL3054" s="1"/>
      <c r="DM3054" s="1"/>
      <c r="DN3054" s="1"/>
      <c r="DO3054" s="1"/>
      <c r="DP3054" s="1"/>
      <c r="DQ3054" s="1"/>
      <c r="DR3054" s="1"/>
      <c r="DS3054" s="1"/>
      <c r="DT3054" s="1"/>
      <c r="DU3054" s="1"/>
      <c r="DV3054" s="1"/>
      <c r="DW3054" s="1"/>
      <c r="DX3054" s="1"/>
      <c r="DY3054" s="1"/>
      <c r="DZ3054" s="1"/>
      <c r="EA3054" s="1"/>
      <c r="EB3054" s="1"/>
      <c r="EC3054" s="1"/>
      <c r="ED3054" s="1"/>
      <c r="EE3054" s="1"/>
      <c r="EF3054" s="1"/>
      <c r="EG3054" s="1"/>
      <c r="EH3054" s="1"/>
      <c r="EI3054" s="1"/>
      <c r="EJ3054" s="1"/>
      <c r="EK3054" s="1"/>
      <c r="EL3054" s="1"/>
      <c r="EM3054" s="1"/>
      <c r="EN3054" s="1"/>
      <c r="EO3054" s="1"/>
      <c r="EP3054" s="1"/>
      <c r="EQ3054" s="1"/>
      <c r="ER3054" s="1"/>
      <c r="ES3054" s="1"/>
      <c r="ET3054" s="1"/>
      <c r="EU3054" s="1"/>
      <c r="EV3054" s="1"/>
      <c r="EW3054" s="1"/>
      <c r="EX3054" s="1"/>
      <c r="EY3054" s="1"/>
      <c r="EZ3054" s="1"/>
      <c r="FA3054" s="1"/>
      <c r="FB3054" s="1"/>
      <c r="FC3054" s="1"/>
      <c r="FD3054" s="1"/>
      <c r="FE3054" s="1"/>
      <c r="FF3054" s="1"/>
      <c r="FG3054" s="1"/>
      <c r="FH3054" s="1"/>
      <c r="FI3054" s="1"/>
      <c r="FJ3054" s="1"/>
      <c r="FK3054" s="1"/>
      <c r="FL3054" s="1"/>
      <c r="FM3054" s="1"/>
      <c r="FN3054" s="1"/>
      <c r="FO3054" s="1"/>
      <c r="FP3054" s="1"/>
      <c r="FQ3054" s="1"/>
      <c r="FR3054" s="1"/>
      <c r="FS3054" s="1"/>
      <c r="FT3054" s="1"/>
      <c r="FU3054" s="1"/>
      <c r="FV3054" s="1"/>
      <c r="FW3054" s="1"/>
      <c r="FX3054" s="1"/>
      <c r="FY3054" s="1"/>
      <c r="FZ3054" s="1"/>
      <c r="GA3054" s="1"/>
      <c r="GB3054" s="1"/>
      <c r="GC3054" s="1"/>
      <c r="GD3054" s="1"/>
      <c r="GE3054" s="1"/>
      <c r="GF3054" s="1"/>
      <c r="GG3054" s="1"/>
      <c r="GH3054" s="1"/>
      <c r="GI3054" s="1"/>
      <c r="GJ3054" s="1"/>
      <c r="GK3054"/>
      <c r="GL3054"/>
      <c r="GM3054"/>
      <c r="GN3054"/>
      <c r="GO3054"/>
      <c r="GP3054"/>
      <c r="GQ3054"/>
      <c r="GR3054"/>
      <c r="GS3054"/>
      <c r="GT3054"/>
      <c r="GU3054"/>
      <c r="GV3054"/>
      <c r="GW3054"/>
      <c r="GX3054"/>
      <c r="GY3054"/>
      <c r="GZ3054"/>
      <c r="HA3054"/>
      <c r="HB3054"/>
      <c r="HC3054"/>
      <c r="HD3054"/>
      <c r="HE3054"/>
    </row>
    <row r="3055" spans="6:213" s="19" customFormat="1" x14ac:dyDescent="0.25">
      <c r="F3055" s="20"/>
      <c r="G3055" s="20"/>
      <c r="H3055" s="20"/>
      <c r="I3055" s="20"/>
      <c r="J3055" s="21"/>
      <c r="K3055" s="21"/>
      <c r="L3055" s="20"/>
      <c r="M3055" s="20"/>
      <c r="N3055" s="22"/>
      <c r="O3055" s="22"/>
      <c r="P3055" s="22"/>
      <c r="Q3055" s="22"/>
      <c r="U3055" s="20"/>
      <c r="V3055" s="20"/>
      <c r="W3055" s="20"/>
      <c r="X3055" s="27"/>
      <c r="Y3055" s="253"/>
      <c r="Z3055" s="30"/>
      <c r="AA3055" s="30"/>
      <c r="AB3055" s="31"/>
      <c r="AC3055" s="31"/>
      <c r="AD3055" s="31"/>
      <c r="AE3055" s="31"/>
      <c r="AF3055" s="31"/>
      <c r="AG3055" s="241"/>
      <c r="AH3055" s="31"/>
      <c r="AI3055" s="31"/>
      <c r="AJ3055" s="31"/>
      <c r="AK3055" s="31"/>
      <c r="AL3055" s="120"/>
      <c r="AM3055" s="25"/>
      <c r="AN3055" s="25"/>
      <c r="AO3055" s="25"/>
      <c r="AP3055" s="25"/>
      <c r="AQ3055" s="26"/>
      <c r="AR3055" s="25"/>
      <c r="AS3055" s="31"/>
      <c r="AT3055" s="25"/>
      <c r="AU3055" s="25"/>
      <c r="AV3055" s="31"/>
      <c r="BC3055" s="1"/>
      <c r="BD3055"/>
      <c r="BE3055"/>
      <c r="BF3055" s="1"/>
      <c r="BG3055"/>
      <c r="BH3055"/>
      <c r="BI3055"/>
      <c r="BJ3055" s="1"/>
      <c r="BK3055" s="1"/>
      <c r="BL3055"/>
      <c r="BM3055" s="1"/>
      <c r="BN3055" s="1"/>
      <c r="BO3055" s="1"/>
      <c r="BP3055" s="1"/>
      <c r="BQ3055" s="1"/>
      <c r="BR3055" s="1"/>
      <c r="BS3055" s="1"/>
      <c r="BT3055" s="22"/>
      <c r="BU3055" s="1"/>
      <c r="BV3055" s="1"/>
      <c r="BW3055" s="1"/>
      <c r="BX3055" s="1"/>
      <c r="BY3055" s="1"/>
      <c r="BZ3055" s="1"/>
      <c r="CA3055" s="1"/>
      <c r="CB3055" s="1"/>
      <c r="CC3055" s="1"/>
      <c r="CD3055" s="1"/>
      <c r="CE3055" s="1"/>
      <c r="CF3055" s="1"/>
      <c r="CG3055" s="1"/>
      <c r="CH3055" s="1"/>
      <c r="CI3055" s="1"/>
      <c r="CJ3055" s="1"/>
      <c r="CK3055" s="1"/>
      <c r="CL3055" s="1"/>
      <c r="CM3055" s="1"/>
      <c r="CN3055" s="1"/>
      <c r="CO3055" s="1"/>
      <c r="CP3055" s="1"/>
      <c r="CQ3055" s="1"/>
      <c r="CR3055" s="1"/>
      <c r="CS3055" s="1"/>
      <c r="CT3055" s="1"/>
      <c r="CU3055" s="1"/>
      <c r="CV3055" s="1"/>
      <c r="CW3055" s="1"/>
      <c r="CX3055" s="1"/>
      <c r="CY3055" s="1"/>
      <c r="CZ3055" s="1"/>
      <c r="DA3055" s="1"/>
      <c r="DB3055" s="1"/>
      <c r="DC3055" s="1"/>
      <c r="DD3055" s="1"/>
      <c r="DE3055" s="1"/>
      <c r="DF3055" s="1"/>
      <c r="DG3055" s="1"/>
      <c r="DH3055" s="1"/>
      <c r="DI3055" s="1"/>
      <c r="DJ3055" s="1"/>
      <c r="DK3055" s="1"/>
      <c r="DL3055" s="1"/>
      <c r="DM3055" s="1"/>
      <c r="DN3055" s="1"/>
      <c r="DO3055" s="1"/>
      <c r="DP3055" s="1"/>
      <c r="DQ3055" s="1"/>
      <c r="DR3055" s="1"/>
      <c r="DS3055" s="1"/>
      <c r="DT3055" s="1"/>
      <c r="DU3055" s="1"/>
      <c r="DV3055" s="1"/>
      <c r="DW3055" s="1"/>
      <c r="DX3055" s="1"/>
      <c r="DY3055" s="1"/>
      <c r="DZ3055" s="1"/>
      <c r="EA3055" s="1"/>
      <c r="EB3055" s="1"/>
      <c r="EC3055" s="1"/>
      <c r="ED3055" s="1"/>
      <c r="EE3055" s="1"/>
      <c r="EF3055" s="1"/>
      <c r="EG3055" s="1"/>
      <c r="EH3055" s="1"/>
      <c r="EI3055" s="1"/>
      <c r="EJ3055" s="1"/>
      <c r="EK3055" s="1"/>
      <c r="EL3055" s="1"/>
      <c r="EM3055" s="1"/>
      <c r="EN3055" s="1"/>
      <c r="EO3055" s="1"/>
      <c r="EP3055" s="1"/>
      <c r="EQ3055" s="1"/>
      <c r="ER3055" s="1"/>
      <c r="ES3055" s="1"/>
      <c r="ET3055" s="1"/>
      <c r="EU3055" s="1"/>
      <c r="EV3055" s="1"/>
      <c r="EW3055" s="1"/>
      <c r="EX3055" s="1"/>
      <c r="EY3055" s="1"/>
      <c r="EZ3055" s="1"/>
      <c r="FA3055" s="1"/>
      <c r="FB3055" s="1"/>
      <c r="FC3055" s="1"/>
      <c r="FD3055" s="1"/>
      <c r="FE3055" s="1"/>
      <c r="FF3055" s="1"/>
      <c r="FG3055" s="1"/>
      <c r="FH3055" s="1"/>
      <c r="FI3055" s="1"/>
      <c r="FJ3055" s="1"/>
      <c r="FK3055" s="1"/>
      <c r="FL3055" s="1"/>
      <c r="FM3055" s="1"/>
      <c r="FN3055" s="1"/>
      <c r="FO3055" s="1"/>
      <c r="FP3055" s="1"/>
      <c r="FQ3055" s="1"/>
      <c r="FR3055" s="1"/>
      <c r="FS3055" s="1"/>
      <c r="FT3055" s="1"/>
      <c r="FU3055" s="1"/>
      <c r="FV3055" s="1"/>
      <c r="FW3055" s="1"/>
      <c r="FX3055" s="1"/>
      <c r="FY3055" s="1"/>
      <c r="FZ3055" s="1"/>
      <c r="GA3055" s="1"/>
      <c r="GB3055" s="1"/>
      <c r="GC3055" s="1"/>
      <c r="GD3055" s="1"/>
      <c r="GE3055" s="1"/>
      <c r="GF3055" s="1"/>
      <c r="GG3055" s="1"/>
      <c r="GH3055" s="1"/>
      <c r="GI3055" s="1"/>
      <c r="GJ3055" s="1"/>
      <c r="GK3055"/>
      <c r="GL3055"/>
      <c r="GM3055"/>
      <c r="GN3055"/>
      <c r="GO3055"/>
      <c r="GP3055"/>
      <c r="GQ3055"/>
      <c r="GR3055"/>
      <c r="GS3055"/>
      <c r="GT3055"/>
      <c r="GU3055"/>
      <c r="GV3055"/>
      <c r="GW3055"/>
      <c r="GX3055"/>
      <c r="GY3055"/>
      <c r="GZ3055"/>
      <c r="HA3055"/>
      <c r="HB3055"/>
      <c r="HC3055"/>
      <c r="HD3055"/>
      <c r="HE3055"/>
    </row>
    <row r="3056" spans="6:213" s="19" customFormat="1" x14ac:dyDescent="0.25">
      <c r="F3056" s="20"/>
      <c r="G3056" s="20"/>
      <c r="H3056" s="20"/>
      <c r="I3056" s="20"/>
      <c r="J3056" s="21"/>
      <c r="K3056" s="21"/>
      <c r="L3056" s="20"/>
      <c r="M3056" s="20"/>
      <c r="N3056" s="22"/>
      <c r="O3056" s="22"/>
      <c r="P3056" s="22"/>
      <c r="Q3056" s="22"/>
      <c r="U3056" s="20"/>
      <c r="V3056" s="20"/>
      <c r="W3056" s="20"/>
      <c r="X3056" s="27"/>
      <c r="Y3056" s="253"/>
      <c r="Z3056" s="30"/>
      <c r="AA3056" s="30"/>
      <c r="AB3056" s="31"/>
      <c r="AC3056" s="31"/>
      <c r="AD3056" s="31"/>
      <c r="AE3056" s="31"/>
      <c r="AF3056" s="31"/>
      <c r="AG3056" s="241"/>
      <c r="AH3056" s="31"/>
      <c r="AI3056" s="31"/>
      <c r="AJ3056" s="31"/>
      <c r="AK3056" s="31"/>
      <c r="AL3056" s="120"/>
      <c r="AM3056" s="25"/>
      <c r="AN3056" s="25"/>
      <c r="AO3056" s="25"/>
      <c r="AP3056" s="25"/>
      <c r="AQ3056" s="26"/>
      <c r="AR3056" s="25"/>
      <c r="AS3056" s="31"/>
      <c r="AT3056" s="25"/>
      <c r="AU3056" s="25"/>
      <c r="AV3056" s="31"/>
      <c r="BC3056" s="1"/>
      <c r="BD3056"/>
      <c r="BE3056"/>
      <c r="BF3056" s="1"/>
      <c r="BG3056"/>
      <c r="BH3056"/>
      <c r="BI3056"/>
      <c r="BJ3056" s="1"/>
      <c r="BK3056" s="1"/>
      <c r="BL3056"/>
      <c r="BM3056" s="1"/>
      <c r="BN3056" s="1"/>
      <c r="BO3056" s="1"/>
      <c r="BP3056" s="1"/>
      <c r="BQ3056" s="1"/>
      <c r="BR3056" s="1"/>
      <c r="BS3056" s="1"/>
      <c r="BT3056" s="22"/>
      <c r="BU3056" s="1"/>
      <c r="BV3056" s="1"/>
      <c r="BW3056" s="1"/>
      <c r="BX3056" s="1"/>
      <c r="BY3056" s="1"/>
      <c r="BZ3056" s="1"/>
      <c r="CA3056" s="1"/>
      <c r="CB3056" s="1"/>
      <c r="CC3056" s="1"/>
      <c r="CD3056" s="1"/>
      <c r="CE3056" s="1"/>
      <c r="CF3056" s="1"/>
      <c r="CG3056" s="1"/>
      <c r="CH3056" s="1"/>
      <c r="CI3056" s="1"/>
      <c r="CJ3056" s="1"/>
      <c r="CK3056" s="1"/>
      <c r="CL3056" s="1"/>
      <c r="CM3056" s="1"/>
      <c r="CN3056" s="1"/>
      <c r="CO3056" s="1"/>
      <c r="CP3056" s="1"/>
      <c r="CQ3056" s="1"/>
      <c r="CR3056" s="1"/>
      <c r="CS3056" s="1"/>
      <c r="CT3056" s="1"/>
      <c r="CU3056" s="1"/>
      <c r="CV3056" s="1"/>
      <c r="CW3056" s="1"/>
      <c r="CX3056" s="1"/>
      <c r="CY3056" s="1"/>
      <c r="CZ3056" s="1"/>
      <c r="DA3056" s="1"/>
      <c r="DB3056" s="1"/>
      <c r="DC3056" s="1"/>
      <c r="DD3056" s="1"/>
      <c r="DE3056" s="1"/>
      <c r="DF3056" s="1"/>
      <c r="DG3056" s="1"/>
      <c r="DH3056" s="1"/>
      <c r="DI3056" s="1"/>
      <c r="DJ3056" s="1"/>
      <c r="DK3056" s="1"/>
      <c r="DL3056" s="1"/>
      <c r="DM3056" s="1"/>
      <c r="DN3056" s="1"/>
      <c r="DO3056" s="1"/>
      <c r="DP3056" s="1"/>
      <c r="DQ3056" s="1"/>
      <c r="DR3056" s="1"/>
      <c r="DS3056" s="1"/>
      <c r="DT3056" s="1"/>
      <c r="DU3056" s="1"/>
      <c r="DV3056" s="1"/>
      <c r="DW3056" s="1"/>
      <c r="DX3056" s="1"/>
      <c r="DY3056" s="1"/>
      <c r="DZ3056" s="1"/>
      <c r="EA3056" s="1"/>
      <c r="EB3056" s="1"/>
      <c r="EC3056" s="1"/>
      <c r="ED3056" s="1"/>
      <c r="EE3056" s="1"/>
      <c r="EF3056" s="1"/>
      <c r="EG3056" s="1"/>
      <c r="EH3056" s="1"/>
      <c r="EI3056" s="1"/>
      <c r="EJ3056" s="1"/>
      <c r="EK3056" s="1"/>
      <c r="EL3056" s="1"/>
      <c r="EM3056" s="1"/>
      <c r="EN3056" s="1"/>
      <c r="EO3056" s="1"/>
      <c r="EP3056" s="1"/>
      <c r="EQ3056" s="1"/>
      <c r="ER3056" s="1"/>
      <c r="ES3056" s="1"/>
      <c r="ET3056" s="1"/>
      <c r="EU3056" s="1"/>
      <c r="EV3056" s="1"/>
      <c r="EW3056" s="1"/>
      <c r="EX3056" s="1"/>
      <c r="EY3056" s="1"/>
      <c r="EZ3056" s="1"/>
      <c r="FA3056" s="1"/>
      <c r="FB3056" s="1"/>
      <c r="FC3056" s="1"/>
      <c r="FD3056" s="1"/>
      <c r="FE3056" s="1"/>
      <c r="FF3056" s="1"/>
      <c r="FG3056" s="1"/>
      <c r="FH3056" s="1"/>
      <c r="FI3056" s="1"/>
      <c r="FJ3056" s="1"/>
      <c r="FK3056" s="1"/>
      <c r="FL3056" s="1"/>
      <c r="FM3056" s="1"/>
      <c r="FN3056" s="1"/>
      <c r="FO3056" s="1"/>
      <c r="FP3056" s="1"/>
      <c r="FQ3056" s="1"/>
      <c r="FR3056" s="1"/>
      <c r="FS3056" s="1"/>
      <c r="FT3056" s="1"/>
      <c r="FU3056" s="1"/>
      <c r="FV3056" s="1"/>
      <c r="FW3056" s="1"/>
      <c r="FX3056" s="1"/>
      <c r="FY3056" s="1"/>
      <c r="FZ3056" s="1"/>
      <c r="GA3056" s="1"/>
      <c r="GB3056" s="1"/>
      <c r="GC3056" s="1"/>
      <c r="GD3056" s="1"/>
      <c r="GE3056" s="1"/>
      <c r="GF3056" s="1"/>
      <c r="GG3056" s="1"/>
      <c r="GH3056" s="1"/>
      <c r="GI3056" s="1"/>
      <c r="GJ3056" s="1"/>
      <c r="GK3056"/>
      <c r="GL3056"/>
      <c r="GM3056"/>
      <c r="GN3056"/>
      <c r="GO3056"/>
      <c r="GP3056"/>
      <c r="GQ3056"/>
      <c r="GR3056"/>
      <c r="GS3056"/>
      <c r="GT3056"/>
      <c r="GU3056"/>
      <c r="GV3056"/>
      <c r="GW3056"/>
      <c r="GX3056"/>
      <c r="GY3056"/>
      <c r="GZ3056"/>
      <c r="HA3056"/>
      <c r="HB3056"/>
      <c r="HC3056"/>
      <c r="HD3056"/>
      <c r="HE3056"/>
    </row>
    <row r="3057" spans="6:213" s="19" customFormat="1" x14ac:dyDescent="0.25">
      <c r="F3057" s="20"/>
      <c r="G3057" s="20"/>
      <c r="H3057" s="20"/>
      <c r="I3057" s="20"/>
      <c r="J3057" s="21"/>
      <c r="K3057" s="21"/>
      <c r="L3057" s="20"/>
      <c r="M3057" s="20"/>
      <c r="N3057" s="22"/>
      <c r="O3057" s="22"/>
      <c r="P3057" s="22"/>
      <c r="Q3057" s="22"/>
      <c r="U3057" s="20"/>
      <c r="V3057" s="20"/>
      <c r="W3057" s="20"/>
      <c r="X3057" s="27"/>
      <c r="Y3057" s="253"/>
      <c r="Z3057" s="30"/>
      <c r="AA3057" s="30"/>
      <c r="AB3057" s="31"/>
      <c r="AC3057" s="31"/>
      <c r="AD3057" s="31"/>
      <c r="AE3057" s="31"/>
      <c r="AF3057" s="31"/>
      <c r="AG3057" s="241"/>
      <c r="AH3057" s="31"/>
      <c r="AI3057" s="31"/>
      <c r="AJ3057" s="31"/>
      <c r="AK3057" s="31"/>
      <c r="AL3057" s="120"/>
      <c r="AM3057" s="25"/>
      <c r="AN3057" s="25"/>
      <c r="AO3057" s="25"/>
      <c r="AP3057" s="25"/>
      <c r="AQ3057" s="26"/>
      <c r="AR3057" s="25"/>
      <c r="AS3057" s="31"/>
      <c r="AT3057" s="25"/>
      <c r="AU3057" s="25"/>
      <c r="AV3057" s="31"/>
      <c r="BC3057" s="1"/>
      <c r="BD3057"/>
      <c r="BE3057"/>
      <c r="BF3057" s="1"/>
      <c r="BG3057"/>
      <c r="BH3057"/>
      <c r="BI3057"/>
      <c r="BJ3057" s="1"/>
      <c r="BK3057" s="1"/>
      <c r="BL3057"/>
      <c r="BM3057" s="1"/>
      <c r="BN3057" s="1"/>
      <c r="BO3057" s="1"/>
      <c r="BP3057" s="1"/>
      <c r="BQ3057" s="1"/>
      <c r="BR3057" s="1"/>
      <c r="BS3057" s="1"/>
      <c r="BT3057" s="22"/>
      <c r="BU3057" s="1"/>
      <c r="BV3057" s="1"/>
      <c r="BW3057" s="1"/>
      <c r="BX3057" s="1"/>
      <c r="BY3057" s="1"/>
      <c r="BZ3057" s="1"/>
      <c r="CA3057" s="1"/>
      <c r="CB3057" s="1"/>
      <c r="CC3057" s="1"/>
      <c r="CD3057" s="1"/>
      <c r="CE3057" s="1"/>
      <c r="CF3057" s="1"/>
      <c r="CG3057" s="1"/>
      <c r="CH3057" s="1"/>
      <c r="CI3057" s="1"/>
      <c r="CJ3057" s="1"/>
      <c r="CK3057" s="1"/>
      <c r="CL3057" s="1"/>
      <c r="CM3057" s="1"/>
      <c r="CN3057" s="1"/>
      <c r="CO3057" s="1"/>
      <c r="CP3057" s="1"/>
      <c r="CQ3057" s="1"/>
      <c r="CR3057" s="1"/>
      <c r="CS3057" s="1"/>
      <c r="CT3057" s="1"/>
      <c r="CU3057" s="1"/>
      <c r="CV3057" s="1"/>
      <c r="CW3057" s="1"/>
      <c r="CX3057" s="1"/>
      <c r="CY3057" s="1"/>
      <c r="CZ3057" s="1"/>
      <c r="DA3057" s="1"/>
      <c r="DB3057" s="1"/>
      <c r="DC3057" s="1"/>
      <c r="DD3057" s="1"/>
      <c r="DE3057" s="1"/>
      <c r="DF3057" s="1"/>
      <c r="DG3057" s="1"/>
      <c r="DH3057" s="1"/>
      <c r="DI3057" s="1"/>
      <c r="DJ3057" s="1"/>
      <c r="DK3057" s="1"/>
      <c r="DL3057" s="1"/>
      <c r="DM3057" s="1"/>
      <c r="DN3057" s="1"/>
      <c r="DO3057" s="1"/>
      <c r="DP3057" s="1"/>
      <c r="DQ3057" s="1"/>
      <c r="DR3057" s="1"/>
      <c r="DS3057" s="1"/>
      <c r="DT3057" s="1"/>
      <c r="DU3057" s="1"/>
      <c r="DV3057" s="1"/>
      <c r="DW3057" s="1"/>
      <c r="DX3057" s="1"/>
      <c r="DY3057" s="1"/>
      <c r="DZ3057" s="1"/>
      <c r="EA3057" s="1"/>
      <c r="EB3057" s="1"/>
      <c r="EC3057" s="1"/>
      <c r="ED3057" s="1"/>
      <c r="EE3057" s="1"/>
      <c r="EF3057" s="1"/>
      <c r="EG3057" s="1"/>
      <c r="EH3057" s="1"/>
      <c r="EI3057" s="1"/>
      <c r="EJ3057" s="1"/>
      <c r="EK3057" s="1"/>
      <c r="EL3057" s="1"/>
      <c r="EM3057" s="1"/>
      <c r="EN3057" s="1"/>
      <c r="EO3057" s="1"/>
      <c r="EP3057" s="1"/>
      <c r="EQ3057" s="1"/>
      <c r="ER3057" s="1"/>
      <c r="ES3057" s="1"/>
      <c r="ET3057" s="1"/>
      <c r="EU3057" s="1"/>
      <c r="EV3057" s="1"/>
      <c r="EW3057" s="1"/>
      <c r="EX3057" s="1"/>
      <c r="EY3057" s="1"/>
      <c r="EZ3057" s="1"/>
      <c r="FA3057" s="1"/>
      <c r="FB3057" s="1"/>
      <c r="FC3057" s="1"/>
      <c r="FD3057" s="1"/>
      <c r="FE3057" s="1"/>
      <c r="FF3057" s="1"/>
      <c r="FG3057" s="1"/>
      <c r="FH3057" s="1"/>
      <c r="FI3057" s="1"/>
      <c r="FJ3057" s="1"/>
      <c r="FK3057" s="1"/>
      <c r="FL3057" s="1"/>
      <c r="FM3057" s="1"/>
      <c r="FN3057" s="1"/>
      <c r="FO3057" s="1"/>
      <c r="FP3057" s="1"/>
      <c r="FQ3057" s="1"/>
      <c r="FR3057" s="1"/>
      <c r="FS3057" s="1"/>
      <c r="FT3057" s="1"/>
      <c r="FU3057" s="1"/>
      <c r="FV3057" s="1"/>
      <c r="FW3057" s="1"/>
      <c r="FX3057" s="1"/>
      <c r="FY3057" s="1"/>
      <c r="FZ3057" s="1"/>
      <c r="GA3057" s="1"/>
      <c r="GB3057" s="1"/>
      <c r="GC3057" s="1"/>
      <c r="GD3057" s="1"/>
      <c r="GE3057" s="1"/>
      <c r="GF3057" s="1"/>
      <c r="GG3057" s="1"/>
      <c r="GH3057" s="1"/>
      <c r="GI3057" s="1"/>
      <c r="GJ3057" s="1"/>
      <c r="GK3057"/>
      <c r="GL3057"/>
      <c r="GM3057"/>
      <c r="GN3057"/>
      <c r="GO3057"/>
      <c r="GP3057"/>
      <c r="GQ3057"/>
      <c r="GR3057"/>
      <c r="GS3057"/>
      <c r="GT3057"/>
      <c r="GU3057"/>
      <c r="GV3057"/>
      <c r="GW3057"/>
      <c r="GX3057"/>
      <c r="GY3057"/>
      <c r="GZ3057"/>
      <c r="HA3057"/>
      <c r="HB3057"/>
      <c r="HC3057"/>
      <c r="HD3057"/>
      <c r="HE3057"/>
    </row>
    <row r="3058" spans="6:213" s="19" customFormat="1" x14ac:dyDescent="0.25">
      <c r="F3058" s="20"/>
      <c r="G3058" s="20"/>
      <c r="H3058" s="20"/>
      <c r="I3058" s="20"/>
      <c r="J3058" s="21"/>
      <c r="K3058" s="21"/>
      <c r="L3058" s="20"/>
      <c r="M3058" s="20"/>
      <c r="N3058" s="22"/>
      <c r="O3058" s="22"/>
      <c r="P3058" s="22"/>
      <c r="Q3058" s="22"/>
      <c r="U3058" s="20"/>
      <c r="V3058" s="20"/>
      <c r="W3058" s="20"/>
      <c r="X3058" s="27"/>
      <c r="Y3058" s="253"/>
      <c r="Z3058" s="30"/>
      <c r="AA3058" s="30"/>
      <c r="AB3058" s="31"/>
      <c r="AC3058" s="31"/>
      <c r="AD3058" s="31"/>
      <c r="AE3058" s="31"/>
      <c r="AF3058" s="31"/>
      <c r="AG3058" s="241"/>
      <c r="AH3058" s="31"/>
      <c r="AI3058" s="31"/>
      <c r="AJ3058" s="31"/>
      <c r="AK3058" s="31"/>
      <c r="AL3058" s="120"/>
      <c r="AM3058" s="25"/>
      <c r="AN3058" s="25"/>
      <c r="AO3058" s="25"/>
      <c r="AP3058" s="25"/>
      <c r="AQ3058" s="26"/>
      <c r="AR3058" s="25"/>
      <c r="AS3058" s="31"/>
      <c r="AT3058" s="25"/>
      <c r="AU3058" s="25"/>
      <c r="AV3058" s="31"/>
      <c r="BC3058" s="1"/>
      <c r="BD3058"/>
      <c r="BE3058"/>
      <c r="BF3058" s="1"/>
      <c r="BG3058"/>
      <c r="BH3058"/>
      <c r="BI3058"/>
      <c r="BJ3058" s="1"/>
      <c r="BK3058" s="1"/>
      <c r="BL3058"/>
      <c r="BM3058" s="1"/>
      <c r="BN3058" s="1"/>
      <c r="BO3058" s="1"/>
      <c r="BP3058" s="1"/>
      <c r="BQ3058" s="1"/>
      <c r="BR3058" s="1"/>
      <c r="BS3058" s="1"/>
      <c r="BT3058" s="22"/>
      <c r="BU3058" s="1"/>
      <c r="BV3058" s="1"/>
      <c r="BW3058" s="1"/>
      <c r="BX3058" s="1"/>
      <c r="BY3058" s="1"/>
      <c r="BZ3058" s="1"/>
      <c r="CA3058" s="1"/>
      <c r="CB3058" s="1"/>
      <c r="CC3058" s="1"/>
      <c r="CD3058" s="1"/>
      <c r="CE3058" s="1"/>
      <c r="CF3058" s="1"/>
      <c r="CG3058" s="1"/>
      <c r="CH3058" s="1"/>
      <c r="CI3058" s="1"/>
      <c r="CJ3058" s="1"/>
      <c r="CK3058" s="1"/>
      <c r="CL3058" s="1"/>
      <c r="CM3058" s="1"/>
      <c r="CN3058" s="1"/>
      <c r="CO3058" s="1"/>
      <c r="CP3058" s="1"/>
      <c r="CQ3058" s="1"/>
      <c r="CR3058" s="1"/>
      <c r="CS3058" s="1"/>
      <c r="CT3058" s="1"/>
      <c r="CU3058" s="1"/>
      <c r="CV3058" s="1"/>
      <c r="CW3058" s="1"/>
      <c r="CX3058" s="1"/>
      <c r="CY3058" s="1"/>
      <c r="CZ3058" s="1"/>
      <c r="DA3058" s="1"/>
      <c r="DB3058" s="1"/>
      <c r="DC3058" s="1"/>
      <c r="DD3058" s="1"/>
      <c r="DE3058" s="1"/>
      <c r="DF3058" s="1"/>
      <c r="DG3058" s="1"/>
      <c r="DH3058" s="1"/>
      <c r="DI3058" s="1"/>
      <c r="DJ3058" s="1"/>
      <c r="DK3058" s="1"/>
      <c r="DL3058" s="1"/>
      <c r="DM3058" s="1"/>
      <c r="DN3058" s="1"/>
      <c r="DO3058" s="1"/>
      <c r="DP3058" s="1"/>
      <c r="DQ3058" s="1"/>
      <c r="DR3058" s="1"/>
      <c r="DS3058" s="1"/>
      <c r="DT3058" s="1"/>
      <c r="DU3058" s="1"/>
      <c r="DV3058" s="1"/>
      <c r="DW3058" s="1"/>
      <c r="DX3058" s="1"/>
      <c r="DY3058" s="1"/>
      <c r="DZ3058" s="1"/>
      <c r="EA3058" s="1"/>
      <c r="EB3058" s="1"/>
      <c r="EC3058" s="1"/>
      <c r="ED3058" s="1"/>
      <c r="EE3058" s="1"/>
      <c r="EF3058" s="1"/>
      <c r="EG3058" s="1"/>
      <c r="EH3058" s="1"/>
      <c r="EI3058" s="1"/>
      <c r="EJ3058" s="1"/>
      <c r="EK3058" s="1"/>
      <c r="EL3058" s="1"/>
      <c r="EM3058" s="1"/>
      <c r="EN3058" s="1"/>
      <c r="EO3058" s="1"/>
      <c r="EP3058" s="1"/>
      <c r="EQ3058" s="1"/>
      <c r="ER3058" s="1"/>
      <c r="ES3058" s="1"/>
      <c r="ET3058" s="1"/>
      <c r="EU3058" s="1"/>
      <c r="EV3058" s="1"/>
      <c r="EW3058" s="1"/>
      <c r="EX3058" s="1"/>
      <c r="EY3058" s="1"/>
      <c r="EZ3058" s="1"/>
      <c r="FA3058" s="1"/>
      <c r="FB3058" s="1"/>
      <c r="FC3058" s="1"/>
      <c r="FD3058" s="1"/>
      <c r="FE3058" s="1"/>
      <c r="FF3058" s="1"/>
      <c r="FG3058" s="1"/>
      <c r="FH3058" s="1"/>
      <c r="FI3058" s="1"/>
      <c r="FJ3058" s="1"/>
      <c r="FK3058" s="1"/>
      <c r="FL3058" s="1"/>
      <c r="FM3058" s="1"/>
      <c r="FN3058" s="1"/>
      <c r="FO3058" s="1"/>
      <c r="FP3058" s="1"/>
      <c r="FQ3058" s="1"/>
      <c r="FR3058" s="1"/>
      <c r="FS3058" s="1"/>
      <c r="FT3058" s="1"/>
      <c r="FU3058" s="1"/>
      <c r="FV3058" s="1"/>
      <c r="FW3058" s="1"/>
      <c r="FX3058" s="1"/>
      <c r="FY3058" s="1"/>
      <c r="FZ3058" s="1"/>
      <c r="GA3058" s="1"/>
      <c r="GB3058" s="1"/>
      <c r="GC3058" s="1"/>
      <c r="GD3058" s="1"/>
      <c r="GE3058" s="1"/>
      <c r="GF3058" s="1"/>
      <c r="GG3058" s="1"/>
      <c r="GH3058" s="1"/>
      <c r="GI3058" s="1"/>
      <c r="GJ3058" s="1"/>
      <c r="GK3058"/>
      <c r="GL3058"/>
      <c r="GM3058"/>
      <c r="GN3058"/>
      <c r="GO3058"/>
      <c r="GP3058"/>
      <c r="GQ3058"/>
      <c r="GR3058"/>
      <c r="GS3058"/>
      <c r="GT3058"/>
      <c r="GU3058"/>
      <c r="GV3058"/>
      <c r="GW3058"/>
      <c r="GX3058"/>
      <c r="GY3058"/>
      <c r="GZ3058"/>
      <c r="HA3058"/>
      <c r="HB3058"/>
      <c r="HC3058"/>
      <c r="HD3058"/>
      <c r="HE3058"/>
    </row>
    <row r="3059" spans="6:213" s="19" customFormat="1" x14ac:dyDescent="0.25">
      <c r="F3059" s="20"/>
      <c r="G3059" s="20"/>
      <c r="H3059" s="20"/>
      <c r="I3059" s="20"/>
      <c r="J3059" s="21"/>
      <c r="K3059" s="21"/>
      <c r="L3059" s="20"/>
      <c r="M3059" s="20"/>
      <c r="N3059" s="22"/>
      <c r="O3059" s="22"/>
      <c r="P3059" s="22"/>
      <c r="Q3059" s="22"/>
      <c r="U3059" s="20"/>
      <c r="V3059" s="20"/>
      <c r="W3059" s="20"/>
      <c r="X3059" s="27"/>
      <c r="Y3059" s="253"/>
      <c r="Z3059" s="30"/>
      <c r="AA3059" s="30"/>
      <c r="AB3059" s="31"/>
      <c r="AC3059" s="31"/>
      <c r="AD3059" s="31"/>
      <c r="AE3059" s="31"/>
      <c r="AF3059" s="31"/>
      <c r="AG3059" s="241"/>
      <c r="AH3059" s="31"/>
      <c r="AI3059" s="31"/>
      <c r="AJ3059" s="31"/>
      <c r="AK3059" s="31"/>
      <c r="AL3059" s="120"/>
      <c r="AM3059" s="25"/>
      <c r="AN3059" s="25"/>
      <c r="AO3059" s="25"/>
      <c r="AP3059" s="25"/>
      <c r="AQ3059" s="26"/>
      <c r="AR3059" s="25"/>
      <c r="AS3059" s="31"/>
      <c r="AT3059" s="25"/>
      <c r="AU3059" s="25"/>
      <c r="AV3059" s="31"/>
      <c r="BC3059" s="1"/>
      <c r="BD3059"/>
      <c r="BE3059"/>
      <c r="BF3059" s="1"/>
      <c r="BG3059"/>
      <c r="BH3059"/>
      <c r="BI3059"/>
      <c r="BJ3059" s="1"/>
      <c r="BK3059" s="1"/>
      <c r="BL3059"/>
      <c r="BM3059" s="1"/>
      <c r="BN3059" s="1"/>
      <c r="BO3059" s="1"/>
      <c r="BP3059" s="1"/>
      <c r="BQ3059" s="1"/>
      <c r="BR3059" s="1"/>
      <c r="BS3059" s="1"/>
      <c r="BT3059" s="22"/>
      <c r="BU3059" s="1"/>
      <c r="BV3059" s="1"/>
      <c r="BW3059" s="1"/>
      <c r="BX3059" s="1"/>
      <c r="BY3059" s="1"/>
      <c r="BZ3059" s="1"/>
      <c r="CA3059" s="1"/>
      <c r="CB3059" s="1"/>
      <c r="CC3059" s="1"/>
      <c r="CD3059" s="1"/>
      <c r="CE3059" s="1"/>
      <c r="CF3059" s="1"/>
      <c r="CG3059" s="1"/>
      <c r="CH3059" s="1"/>
      <c r="CI3059" s="1"/>
      <c r="CJ3059" s="1"/>
      <c r="CK3059" s="1"/>
      <c r="CL3059" s="1"/>
      <c r="CM3059" s="1"/>
      <c r="CN3059" s="1"/>
      <c r="CO3059" s="1"/>
      <c r="CP3059" s="1"/>
      <c r="CQ3059" s="1"/>
      <c r="CR3059" s="1"/>
      <c r="CS3059" s="1"/>
      <c r="CT3059" s="1"/>
      <c r="CU3059" s="1"/>
      <c r="CV3059" s="1"/>
      <c r="CW3059" s="1"/>
      <c r="CX3059" s="1"/>
      <c r="CY3059" s="1"/>
      <c r="CZ3059" s="1"/>
      <c r="DA3059" s="1"/>
      <c r="DB3059" s="1"/>
      <c r="DC3059" s="1"/>
      <c r="DD3059" s="1"/>
      <c r="DE3059" s="1"/>
      <c r="DF3059" s="1"/>
      <c r="DG3059" s="1"/>
      <c r="DH3059" s="1"/>
      <c r="DI3059" s="1"/>
      <c r="DJ3059" s="1"/>
      <c r="DK3059" s="1"/>
      <c r="DL3059" s="1"/>
      <c r="DM3059" s="1"/>
      <c r="DN3059" s="1"/>
      <c r="DO3059" s="1"/>
      <c r="DP3059" s="1"/>
      <c r="DQ3059" s="1"/>
      <c r="DR3059" s="1"/>
      <c r="DS3059" s="1"/>
      <c r="DT3059" s="1"/>
      <c r="DU3059" s="1"/>
      <c r="DV3059" s="1"/>
      <c r="DW3059" s="1"/>
      <c r="DX3059" s="1"/>
      <c r="DY3059" s="1"/>
      <c r="DZ3059" s="1"/>
      <c r="EA3059" s="1"/>
      <c r="EB3059" s="1"/>
      <c r="EC3059" s="1"/>
      <c r="ED3059" s="1"/>
      <c r="EE3059" s="1"/>
      <c r="EF3059" s="1"/>
      <c r="EG3059" s="1"/>
      <c r="EH3059" s="1"/>
      <c r="EI3059" s="1"/>
      <c r="EJ3059" s="1"/>
      <c r="EK3059" s="1"/>
      <c r="EL3059" s="1"/>
      <c r="EM3059" s="1"/>
      <c r="EN3059" s="1"/>
      <c r="EO3059" s="1"/>
      <c r="EP3059" s="1"/>
      <c r="EQ3059" s="1"/>
      <c r="ER3059" s="1"/>
      <c r="ES3059" s="1"/>
      <c r="ET3059" s="1"/>
      <c r="EU3059" s="1"/>
      <c r="EV3059" s="1"/>
      <c r="EW3059" s="1"/>
      <c r="EX3059" s="1"/>
      <c r="EY3059" s="1"/>
      <c r="EZ3059" s="1"/>
      <c r="FA3059" s="1"/>
      <c r="FB3059" s="1"/>
      <c r="FC3059" s="1"/>
      <c r="FD3059" s="1"/>
      <c r="FE3059" s="1"/>
      <c r="FF3059" s="1"/>
      <c r="FG3059" s="1"/>
      <c r="FH3059" s="1"/>
      <c r="FI3059" s="1"/>
      <c r="FJ3059" s="1"/>
      <c r="FK3059" s="1"/>
      <c r="FL3059" s="1"/>
      <c r="FM3059" s="1"/>
      <c r="FN3059" s="1"/>
      <c r="FO3059" s="1"/>
      <c r="FP3059" s="1"/>
      <c r="FQ3059" s="1"/>
      <c r="FR3059" s="1"/>
      <c r="FS3059" s="1"/>
      <c r="FT3059" s="1"/>
      <c r="FU3059" s="1"/>
      <c r="FV3059" s="1"/>
      <c r="FW3059" s="1"/>
      <c r="FX3059" s="1"/>
      <c r="FY3059" s="1"/>
      <c r="FZ3059" s="1"/>
      <c r="GA3059" s="1"/>
      <c r="GB3059" s="1"/>
      <c r="GC3059" s="1"/>
      <c r="GD3059" s="1"/>
      <c r="GE3059" s="1"/>
      <c r="GF3059" s="1"/>
      <c r="GG3059" s="1"/>
      <c r="GH3059" s="1"/>
      <c r="GI3059" s="1"/>
      <c r="GJ3059" s="1"/>
      <c r="GK3059"/>
      <c r="GL3059"/>
      <c r="GM3059"/>
      <c r="GN3059"/>
      <c r="GO3059"/>
      <c r="GP3059"/>
      <c r="GQ3059"/>
      <c r="GR3059"/>
      <c r="GS3059"/>
      <c r="GT3059"/>
      <c r="GU3059"/>
      <c r="GV3059"/>
      <c r="GW3059"/>
      <c r="GX3059"/>
      <c r="GY3059"/>
      <c r="GZ3059"/>
      <c r="HA3059"/>
      <c r="HB3059"/>
      <c r="HC3059"/>
      <c r="HD3059"/>
      <c r="HE3059"/>
    </row>
    <row r="3060" spans="6:213" s="19" customFormat="1" x14ac:dyDescent="0.25">
      <c r="F3060" s="20"/>
      <c r="G3060" s="20"/>
      <c r="H3060" s="20"/>
      <c r="I3060" s="20"/>
      <c r="J3060" s="21"/>
      <c r="K3060" s="21"/>
      <c r="L3060" s="20"/>
      <c r="M3060" s="20"/>
      <c r="N3060" s="22"/>
      <c r="O3060" s="22"/>
      <c r="P3060" s="22"/>
      <c r="Q3060" s="22"/>
      <c r="U3060" s="20"/>
      <c r="V3060" s="20"/>
      <c r="W3060" s="20"/>
      <c r="X3060" s="27"/>
      <c r="Y3060" s="253"/>
      <c r="Z3060" s="30"/>
      <c r="AA3060" s="30"/>
      <c r="AB3060" s="31"/>
      <c r="AC3060" s="31"/>
      <c r="AD3060" s="31"/>
      <c r="AE3060" s="31"/>
      <c r="AF3060" s="31"/>
      <c r="AG3060" s="241"/>
      <c r="AH3060" s="31"/>
      <c r="AI3060" s="31"/>
      <c r="AJ3060" s="31"/>
      <c r="AK3060" s="31"/>
      <c r="AL3060" s="120"/>
      <c r="AM3060" s="25"/>
      <c r="AN3060" s="25"/>
      <c r="AO3060" s="25"/>
      <c r="AP3060" s="25"/>
      <c r="AQ3060" s="26"/>
      <c r="AR3060" s="25"/>
      <c r="AS3060" s="31"/>
      <c r="AT3060" s="25"/>
      <c r="AU3060" s="25"/>
      <c r="AV3060" s="31"/>
      <c r="BC3060" s="1"/>
      <c r="BD3060"/>
      <c r="BE3060"/>
      <c r="BF3060" s="1"/>
      <c r="BG3060"/>
      <c r="BH3060"/>
      <c r="BI3060"/>
      <c r="BJ3060" s="1"/>
      <c r="BK3060" s="1"/>
      <c r="BL3060"/>
      <c r="BM3060" s="1"/>
      <c r="BN3060" s="1"/>
      <c r="BO3060" s="1"/>
      <c r="BP3060" s="1"/>
      <c r="BQ3060" s="1"/>
      <c r="BR3060" s="1"/>
      <c r="BS3060" s="1"/>
      <c r="BT3060" s="22"/>
      <c r="BU3060" s="1"/>
      <c r="BV3060" s="1"/>
      <c r="BW3060" s="1"/>
      <c r="BX3060" s="1"/>
      <c r="BY3060" s="1"/>
      <c r="BZ3060" s="1"/>
      <c r="CA3060" s="1"/>
      <c r="CB3060" s="1"/>
      <c r="CC3060" s="1"/>
      <c r="CD3060" s="1"/>
      <c r="CE3060" s="1"/>
      <c r="CF3060" s="1"/>
      <c r="CG3060" s="1"/>
      <c r="CH3060" s="1"/>
      <c r="CI3060" s="1"/>
      <c r="CJ3060" s="1"/>
      <c r="CK3060" s="1"/>
      <c r="CL3060" s="1"/>
      <c r="CM3060" s="1"/>
      <c r="CN3060" s="1"/>
      <c r="CO3060" s="1"/>
      <c r="CP3060" s="1"/>
      <c r="CQ3060" s="1"/>
      <c r="CR3060" s="1"/>
      <c r="CS3060" s="1"/>
      <c r="CT3060" s="1"/>
      <c r="CU3060" s="1"/>
      <c r="CV3060" s="1"/>
      <c r="CW3060" s="1"/>
      <c r="CX3060" s="1"/>
      <c r="CY3060" s="1"/>
      <c r="CZ3060" s="1"/>
      <c r="DA3060" s="1"/>
      <c r="DB3060" s="1"/>
      <c r="DC3060" s="1"/>
      <c r="DD3060" s="1"/>
      <c r="DE3060" s="1"/>
      <c r="DF3060" s="1"/>
      <c r="DG3060" s="1"/>
      <c r="DH3060" s="1"/>
      <c r="DI3060" s="1"/>
      <c r="DJ3060" s="1"/>
      <c r="DK3060" s="1"/>
      <c r="DL3060" s="1"/>
      <c r="DM3060" s="1"/>
      <c r="DN3060" s="1"/>
      <c r="DO3060" s="1"/>
      <c r="DP3060" s="1"/>
      <c r="DQ3060" s="1"/>
      <c r="DR3060" s="1"/>
      <c r="DS3060" s="1"/>
      <c r="DT3060" s="1"/>
      <c r="DU3060" s="1"/>
      <c r="DV3060" s="1"/>
      <c r="DW3060" s="1"/>
      <c r="DX3060" s="1"/>
      <c r="DY3060" s="1"/>
      <c r="DZ3060" s="1"/>
      <c r="EA3060" s="1"/>
      <c r="EB3060" s="1"/>
      <c r="EC3060" s="1"/>
      <c r="ED3060" s="1"/>
      <c r="EE3060" s="1"/>
      <c r="EF3060" s="1"/>
      <c r="EG3060" s="1"/>
      <c r="EH3060" s="1"/>
      <c r="EI3060" s="1"/>
      <c r="EJ3060" s="1"/>
      <c r="EK3060" s="1"/>
      <c r="EL3060" s="1"/>
      <c r="EM3060" s="1"/>
      <c r="EN3060" s="1"/>
      <c r="EO3060" s="1"/>
      <c r="EP3060" s="1"/>
      <c r="EQ3060" s="1"/>
      <c r="ER3060" s="1"/>
      <c r="ES3060" s="1"/>
      <c r="ET3060" s="1"/>
      <c r="EU3060" s="1"/>
      <c r="EV3060" s="1"/>
      <c r="EW3060" s="1"/>
      <c r="EX3060" s="1"/>
      <c r="EY3060" s="1"/>
      <c r="EZ3060" s="1"/>
      <c r="FA3060" s="1"/>
      <c r="FB3060" s="1"/>
      <c r="FC3060" s="1"/>
      <c r="FD3060" s="1"/>
      <c r="FE3060" s="1"/>
      <c r="FF3060" s="1"/>
      <c r="FG3060" s="1"/>
      <c r="FH3060" s="1"/>
      <c r="FI3060" s="1"/>
      <c r="FJ3060" s="1"/>
      <c r="FK3060" s="1"/>
      <c r="FL3060" s="1"/>
      <c r="FM3060" s="1"/>
      <c r="FN3060" s="1"/>
      <c r="FO3060" s="1"/>
      <c r="FP3060" s="1"/>
      <c r="FQ3060" s="1"/>
      <c r="FR3060" s="1"/>
      <c r="FS3060" s="1"/>
      <c r="FT3060" s="1"/>
      <c r="FU3060" s="1"/>
      <c r="FV3060" s="1"/>
      <c r="FW3060" s="1"/>
      <c r="FX3060" s="1"/>
      <c r="FY3060" s="1"/>
      <c r="FZ3060" s="1"/>
      <c r="GA3060" s="1"/>
      <c r="GB3060" s="1"/>
      <c r="GC3060" s="1"/>
      <c r="GD3060" s="1"/>
      <c r="GE3060" s="1"/>
      <c r="GF3060" s="1"/>
      <c r="GG3060" s="1"/>
      <c r="GH3060" s="1"/>
      <c r="GI3060" s="1"/>
      <c r="GJ3060" s="1"/>
      <c r="GK3060"/>
      <c r="GL3060"/>
      <c r="GM3060"/>
      <c r="GN3060"/>
      <c r="GO3060"/>
      <c r="GP3060"/>
      <c r="GQ3060"/>
      <c r="GR3060"/>
      <c r="GS3060"/>
      <c r="GT3060"/>
      <c r="GU3060"/>
      <c r="GV3060"/>
      <c r="GW3060"/>
      <c r="GX3060"/>
      <c r="GY3060"/>
      <c r="GZ3060"/>
      <c r="HA3060"/>
      <c r="HB3060"/>
      <c r="HC3060"/>
      <c r="HD3060"/>
      <c r="HE3060"/>
    </row>
    <row r="3061" spans="6:213" s="19" customFormat="1" x14ac:dyDescent="0.25">
      <c r="F3061" s="20"/>
      <c r="G3061" s="20"/>
      <c r="H3061" s="20"/>
      <c r="I3061" s="20"/>
      <c r="J3061" s="21"/>
      <c r="K3061" s="21"/>
      <c r="L3061" s="20"/>
      <c r="M3061" s="20"/>
      <c r="N3061" s="22"/>
      <c r="O3061" s="22"/>
      <c r="P3061" s="22"/>
      <c r="Q3061" s="22"/>
      <c r="U3061" s="20"/>
      <c r="V3061" s="20"/>
      <c r="W3061" s="20"/>
      <c r="X3061" s="27"/>
      <c r="Y3061" s="253"/>
      <c r="Z3061" s="30"/>
      <c r="AA3061" s="30"/>
      <c r="AB3061" s="31"/>
      <c r="AC3061" s="31"/>
      <c r="AD3061" s="31"/>
      <c r="AE3061" s="31"/>
      <c r="AF3061" s="31"/>
      <c r="AG3061" s="241"/>
      <c r="AH3061" s="31"/>
      <c r="AI3061" s="31"/>
      <c r="AJ3061" s="31"/>
      <c r="AK3061" s="31"/>
      <c r="AL3061" s="120"/>
      <c r="AM3061" s="25"/>
      <c r="AN3061" s="25"/>
      <c r="AO3061" s="25"/>
      <c r="AP3061" s="25"/>
      <c r="AQ3061" s="26"/>
      <c r="AR3061" s="25"/>
      <c r="AS3061" s="31"/>
      <c r="AT3061" s="25"/>
      <c r="AU3061" s="25"/>
      <c r="AV3061" s="31"/>
      <c r="BC3061" s="1"/>
      <c r="BD3061"/>
      <c r="BE3061"/>
      <c r="BF3061" s="1"/>
      <c r="BG3061"/>
      <c r="BH3061"/>
      <c r="BI3061"/>
      <c r="BJ3061" s="1"/>
      <c r="BK3061" s="1"/>
      <c r="BL3061"/>
      <c r="BM3061" s="1"/>
      <c r="BN3061" s="1"/>
      <c r="BO3061" s="1"/>
      <c r="BP3061" s="1"/>
      <c r="BQ3061" s="1"/>
      <c r="BR3061" s="1"/>
      <c r="BS3061" s="1"/>
      <c r="BT3061" s="22"/>
      <c r="BU3061" s="1"/>
      <c r="BV3061" s="1"/>
      <c r="BW3061" s="1"/>
      <c r="BX3061" s="1"/>
      <c r="BY3061" s="1"/>
      <c r="BZ3061" s="1"/>
      <c r="CA3061" s="1"/>
      <c r="CB3061" s="1"/>
      <c r="CC3061" s="1"/>
      <c r="CD3061" s="1"/>
      <c r="CE3061" s="1"/>
      <c r="CF3061" s="1"/>
      <c r="CG3061" s="1"/>
      <c r="CH3061" s="1"/>
      <c r="CI3061" s="1"/>
      <c r="CJ3061" s="1"/>
      <c r="CK3061" s="1"/>
      <c r="CL3061" s="1"/>
      <c r="CM3061" s="1"/>
      <c r="CN3061" s="1"/>
      <c r="CO3061" s="1"/>
      <c r="CP3061" s="1"/>
      <c r="CQ3061" s="1"/>
      <c r="CR3061" s="1"/>
      <c r="CS3061" s="1"/>
      <c r="CT3061" s="1"/>
      <c r="CU3061" s="1"/>
      <c r="CV3061" s="1"/>
      <c r="CW3061" s="1"/>
      <c r="CX3061" s="1"/>
      <c r="CY3061" s="1"/>
      <c r="CZ3061" s="1"/>
      <c r="DA3061" s="1"/>
      <c r="DB3061" s="1"/>
      <c r="DC3061" s="1"/>
      <c r="DD3061" s="1"/>
      <c r="DE3061" s="1"/>
      <c r="DF3061" s="1"/>
      <c r="DG3061" s="1"/>
      <c r="DH3061" s="1"/>
      <c r="DI3061" s="1"/>
      <c r="DJ3061" s="1"/>
      <c r="DK3061" s="1"/>
      <c r="DL3061" s="1"/>
      <c r="DM3061" s="1"/>
      <c r="DN3061" s="1"/>
      <c r="DO3061" s="1"/>
      <c r="DP3061" s="1"/>
      <c r="DQ3061" s="1"/>
      <c r="DR3061" s="1"/>
      <c r="DS3061" s="1"/>
      <c r="DT3061" s="1"/>
      <c r="DU3061" s="1"/>
      <c r="DV3061" s="1"/>
      <c r="DW3061" s="1"/>
      <c r="DX3061" s="1"/>
      <c r="DY3061" s="1"/>
      <c r="DZ3061" s="1"/>
      <c r="EA3061" s="1"/>
      <c r="EB3061" s="1"/>
      <c r="EC3061" s="1"/>
      <c r="ED3061" s="1"/>
      <c r="EE3061" s="1"/>
      <c r="EF3061" s="1"/>
      <c r="EG3061" s="1"/>
      <c r="EH3061" s="1"/>
      <c r="EI3061" s="1"/>
      <c r="EJ3061" s="1"/>
      <c r="EK3061" s="1"/>
      <c r="EL3061" s="1"/>
      <c r="EM3061" s="1"/>
      <c r="EN3061" s="1"/>
      <c r="EO3061" s="1"/>
      <c r="EP3061" s="1"/>
      <c r="EQ3061" s="1"/>
      <c r="ER3061" s="1"/>
      <c r="ES3061" s="1"/>
      <c r="ET3061" s="1"/>
      <c r="EU3061" s="1"/>
      <c r="EV3061" s="1"/>
      <c r="EW3061" s="1"/>
      <c r="EX3061" s="1"/>
      <c r="EY3061" s="1"/>
      <c r="EZ3061" s="1"/>
      <c r="FA3061" s="1"/>
      <c r="FB3061" s="1"/>
      <c r="FC3061" s="1"/>
      <c r="FD3061" s="1"/>
      <c r="FE3061" s="1"/>
      <c r="FF3061" s="1"/>
      <c r="FG3061" s="1"/>
      <c r="FH3061" s="1"/>
      <c r="FI3061" s="1"/>
      <c r="FJ3061" s="1"/>
      <c r="FK3061" s="1"/>
      <c r="FL3061" s="1"/>
      <c r="FM3061" s="1"/>
      <c r="FN3061" s="1"/>
      <c r="FO3061" s="1"/>
      <c r="FP3061" s="1"/>
      <c r="FQ3061" s="1"/>
      <c r="FR3061" s="1"/>
      <c r="FS3061" s="1"/>
      <c r="FT3061" s="1"/>
      <c r="FU3061" s="1"/>
      <c r="FV3061" s="1"/>
      <c r="FW3061" s="1"/>
      <c r="FX3061" s="1"/>
      <c r="FY3061" s="1"/>
      <c r="FZ3061" s="1"/>
      <c r="GA3061" s="1"/>
      <c r="GB3061" s="1"/>
      <c r="GC3061" s="1"/>
      <c r="GD3061" s="1"/>
      <c r="GE3061" s="1"/>
      <c r="GF3061" s="1"/>
      <c r="GG3061" s="1"/>
      <c r="GH3061" s="1"/>
      <c r="GI3061" s="1"/>
      <c r="GJ3061" s="1"/>
      <c r="GK3061"/>
      <c r="GL3061"/>
      <c r="GM3061"/>
      <c r="GN3061"/>
      <c r="GO3061"/>
      <c r="GP3061"/>
      <c r="GQ3061"/>
      <c r="GR3061"/>
      <c r="GS3061"/>
      <c r="GT3061"/>
      <c r="GU3061"/>
      <c r="GV3061"/>
      <c r="GW3061"/>
      <c r="GX3061"/>
      <c r="GY3061"/>
      <c r="GZ3061"/>
      <c r="HA3061"/>
      <c r="HB3061"/>
      <c r="HC3061"/>
      <c r="HD3061"/>
      <c r="HE3061"/>
    </row>
    <row r="3062" spans="6:213" s="19" customFormat="1" x14ac:dyDescent="0.25">
      <c r="F3062" s="20"/>
      <c r="G3062" s="20"/>
      <c r="H3062" s="20"/>
      <c r="I3062" s="20"/>
      <c r="J3062" s="21"/>
      <c r="K3062" s="21"/>
      <c r="L3062" s="20"/>
      <c r="M3062" s="20"/>
      <c r="N3062" s="22"/>
      <c r="O3062" s="22"/>
      <c r="P3062" s="22"/>
      <c r="Q3062" s="22"/>
      <c r="U3062" s="20"/>
      <c r="V3062" s="20"/>
      <c r="W3062" s="20"/>
      <c r="X3062" s="27"/>
      <c r="Y3062" s="253"/>
      <c r="Z3062" s="30"/>
      <c r="AA3062" s="30"/>
      <c r="AB3062" s="31"/>
      <c r="AC3062" s="31"/>
      <c r="AD3062" s="31"/>
      <c r="AE3062" s="31"/>
      <c r="AF3062" s="31"/>
      <c r="AG3062" s="241"/>
      <c r="AH3062" s="31"/>
      <c r="AI3062" s="31"/>
      <c r="AJ3062" s="31"/>
      <c r="AK3062" s="31"/>
      <c r="AL3062" s="120"/>
      <c r="AM3062" s="25"/>
      <c r="AN3062" s="25"/>
      <c r="AO3062" s="25"/>
      <c r="AP3062" s="25"/>
      <c r="AQ3062" s="26"/>
      <c r="AR3062" s="25"/>
      <c r="AS3062" s="31"/>
      <c r="AT3062" s="25"/>
      <c r="AU3062" s="25"/>
      <c r="AV3062" s="31"/>
      <c r="BC3062" s="1"/>
      <c r="BD3062"/>
      <c r="BE3062"/>
      <c r="BF3062" s="1"/>
      <c r="BG3062"/>
      <c r="BH3062"/>
      <c r="BI3062"/>
      <c r="BJ3062" s="1"/>
      <c r="BK3062" s="1"/>
      <c r="BL3062"/>
      <c r="BM3062" s="1"/>
      <c r="BN3062" s="1"/>
      <c r="BO3062" s="1"/>
      <c r="BP3062" s="1"/>
      <c r="BQ3062" s="1"/>
      <c r="BR3062" s="1"/>
      <c r="BS3062" s="1"/>
      <c r="BT3062" s="22"/>
      <c r="BU3062" s="1"/>
      <c r="BV3062" s="1"/>
      <c r="BW3062" s="1"/>
      <c r="BX3062" s="1"/>
      <c r="BY3062" s="1"/>
      <c r="BZ3062" s="1"/>
      <c r="CA3062" s="1"/>
      <c r="CB3062" s="1"/>
      <c r="CC3062" s="1"/>
      <c r="CD3062" s="1"/>
      <c r="CE3062" s="1"/>
      <c r="CF3062" s="1"/>
      <c r="CG3062" s="1"/>
      <c r="CH3062" s="1"/>
      <c r="CI3062" s="1"/>
      <c r="CJ3062" s="1"/>
      <c r="CK3062" s="1"/>
      <c r="CL3062" s="1"/>
      <c r="CM3062" s="1"/>
      <c r="CN3062" s="1"/>
      <c r="CO3062" s="1"/>
      <c r="CP3062" s="1"/>
      <c r="CQ3062" s="1"/>
      <c r="CR3062" s="1"/>
      <c r="CS3062" s="1"/>
      <c r="CT3062" s="1"/>
      <c r="CU3062" s="1"/>
      <c r="CV3062" s="1"/>
      <c r="CW3062" s="1"/>
      <c r="CX3062" s="1"/>
      <c r="CY3062" s="1"/>
      <c r="CZ3062" s="1"/>
      <c r="DA3062" s="1"/>
      <c r="DB3062" s="1"/>
      <c r="DC3062" s="1"/>
      <c r="DD3062" s="1"/>
      <c r="DE3062" s="1"/>
      <c r="DF3062" s="1"/>
      <c r="DG3062" s="1"/>
      <c r="DH3062" s="1"/>
      <c r="DI3062" s="1"/>
      <c r="DJ3062" s="1"/>
      <c r="DK3062" s="1"/>
      <c r="DL3062" s="1"/>
      <c r="DM3062" s="1"/>
      <c r="DN3062" s="1"/>
      <c r="DO3062" s="1"/>
      <c r="DP3062" s="1"/>
      <c r="DQ3062" s="1"/>
      <c r="DR3062" s="1"/>
      <c r="DS3062" s="1"/>
      <c r="DT3062" s="1"/>
      <c r="DU3062" s="1"/>
      <c r="DV3062" s="1"/>
      <c r="DW3062" s="1"/>
      <c r="DX3062" s="1"/>
      <c r="DY3062" s="1"/>
      <c r="DZ3062" s="1"/>
      <c r="EA3062" s="1"/>
      <c r="EB3062" s="1"/>
      <c r="EC3062" s="1"/>
      <c r="ED3062" s="1"/>
      <c r="EE3062" s="1"/>
      <c r="EF3062" s="1"/>
      <c r="EG3062" s="1"/>
      <c r="EH3062" s="1"/>
      <c r="EI3062" s="1"/>
      <c r="EJ3062" s="1"/>
      <c r="EK3062" s="1"/>
      <c r="EL3062" s="1"/>
      <c r="EM3062" s="1"/>
      <c r="EN3062" s="1"/>
      <c r="EO3062" s="1"/>
      <c r="EP3062" s="1"/>
      <c r="EQ3062" s="1"/>
      <c r="ER3062" s="1"/>
      <c r="ES3062" s="1"/>
      <c r="ET3062" s="1"/>
      <c r="EU3062" s="1"/>
      <c r="EV3062" s="1"/>
      <c r="EW3062" s="1"/>
      <c r="EX3062" s="1"/>
      <c r="EY3062" s="1"/>
      <c r="EZ3062" s="1"/>
      <c r="FA3062" s="1"/>
      <c r="FB3062" s="1"/>
      <c r="FC3062" s="1"/>
      <c r="FD3062" s="1"/>
      <c r="FE3062" s="1"/>
      <c r="FF3062" s="1"/>
      <c r="FG3062" s="1"/>
      <c r="FH3062" s="1"/>
      <c r="FI3062" s="1"/>
      <c r="FJ3062" s="1"/>
      <c r="FK3062" s="1"/>
      <c r="FL3062" s="1"/>
      <c r="FM3062" s="1"/>
      <c r="FN3062" s="1"/>
      <c r="FO3062" s="1"/>
      <c r="FP3062" s="1"/>
      <c r="FQ3062" s="1"/>
      <c r="FR3062" s="1"/>
      <c r="FS3062" s="1"/>
      <c r="FT3062" s="1"/>
      <c r="FU3062" s="1"/>
      <c r="FV3062" s="1"/>
      <c r="FW3062" s="1"/>
      <c r="FX3062" s="1"/>
      <c r="FY3062" s="1"/>
      <c r="FZ3062" s="1"/>
      <c r="GA3062" s="1"/>
      <c r="GB3062" s="1"/>
      <c r="GC3062" s="1"/>
      <c r="GD3062" s="1"/>
      <c r="GE3062" s="1"/>
      <c r="GF3062" s="1"/>
      <c r="GG3062" s="1"/>
      <c r="GH3062" s="1"/>
      <c r="GI3062" s="1"/>
      <c r="GJ3062" s="1"/>
      <c r="GK3062"/>
      <c r="GL3062"/>
      <c r="GM3062"/>
      <c r="GN3062"/>
      <c r="GO3062"/>
      <c r="GP3062"/>
      <c r="GQ3062"/>
      <c r="GR3062"/>
      <c r="GS3062"/>
      <c r="GT3062"/>
      <c r="GU3062"/>
      <c r="GV3062"/>
      <c r="GW3062"/>
      <c r="GX3062"/>
      <c r="GY3062"/>
      <c r="GZ3062"/>
      <c r="HA3062"/>
      <c r="HB3062"/>
      <c r="HC3062"/>
      <c r="HD3062"/>
      <c r="HE3062"/>
    </row>
    <row r="3063" spans="6:213" s="19" customFormat="1" x14ac:dyDescent="0.25">
      <c r="F3063" s="20"/>
      <c r="G3063" s="20"/>
      <c r="H3063" s="20"/>
      <c r="I3063" s="20"/>
      <c r="J3063" s="21"/>
      <c r="K3063" s="21"/>
      <c r="L3063" s="20"/>
      <c r="M3063" s="20"/>
      <c r="N3063" s="22"/>
      <c r="O3063" s="22"/>
      <c r="P3063" s="22"/>
      <c r="Q3063" s="22"/>
      <c r="U3063" s="20"/>
      <c r="V3063" s="20"/>
      <c r="W3063" s="20"/>
      <c r="X3063" s="27"/>
      <c r="Y3063" s="253"/>
      <c r="Z3063" s="30"/>
      <c r="AA3063" s="30"/>
      <c r="AB3063" s="31"/>
      <c r="AC3063" s="31"/>
      <c r="AD3063" s="31"/>
      <c r="AE3063" s="31"/>
      <c r="AF3063" s="31"/>
      <c r="AG3063" s="241"/>
      <c r="AH3063" s="31"/>
      <c r="AI3063" s="31"/>
      <c r="AJ3063" s="31"/>
      <c r="AK3063" s="31"/>
      <c r="AL3063" s="120"/>
      <c r="AM3063" s="25"/>
      <c r="AN3063" s="25"/>
      <c r="AO3063" s="25"/>
      <c r="AP3063" s="25"/>
      <c r="AQ3063" s="26"/>
      <c r="AR3063" s="25"/>
      <c r="AS3063" s="31"/>
      <c r="AT3063" s="25"/>
      <c r="AU3063" s="25"/>
      <c r="AV3063" s="31"/>
      <c r="BC3063" s="1"/>
      <c r="BD3063"/>
      <c r="BE3063"/>
      <c r="BF3063" s="1"/>
      <c r="BG3063"/>
      <c r="BH3063"/>
      <c r="BI3063"/>
      <c r="BJ3063" s="1"/>
      <c r="BK3063" s="1"/>
      <c r="BL3063"/>
      <c r="BM3063" s="1"/>
      <c r="BN3063" s="1"/>
      <c r="BO3063" s="1"/>
      <c r="BP3063" s="1"/>
      <c r="BQ3063" s="1"/>
      <c r="BR3063" s="1"/>
      <c r="BS3063" s="1"/>
      <c r="BT3063" s="22"/>
      <c r="BU3063" s="1"/>
      <c r="BV3063" s="1"/>
      <c r="BW3063" s="1"/>
      <c r="BX3063" s="1"/>
      <c r="BY3063" s="1"/>
      <c r="BZ3063" s="1"/>
      <c r="CA3063" s="1"/>
      <c r="CB3063" s="1"/>
      <c r="CC3063" s="1"/>
      <c r="CD3063" s="1"/>
      <c r="CE3063" s="1"/>
      <c r="CF3063" s="1"/>
      <c r="CG3063" s="1"/>
      <c r="CH3063" s="1"/>
      <c r="CI3063" s="1"/>
      <c r="CJ3063" s="1"/>
      <c r="CK3063" s="1"/>
      <c r="CL3063" s="1"/>
      <c r="CM3063" s="1"/>
      <c r="CN3063" s="1"/>
      <c r="CO3063" s="1"/>
      <c r="CP3063" s="1"/>
      <c r="CQ3063" s="1"/>
      <c r="CR3063" s="1"/>
      <c r="CS3063" s="1"/>
      <c r="CT3063" s="1"/>
      <c r="CU3063" s="1"/>
      <c r="CV3063" s="1"/>
      <c r="CW3063" s="1"/>
      <c r="CX3063" s="1"/>
      <c r="CY3063" s="1"/>
      <c r="CZ3063" s="1"/>
      <c r="DA3063" s="1"/>
      <c r="DB3063" s="1"/>
      <c r="DC3063" s="1"/>
      <c r="DD3063" s="1"/>
      <c r="DE3063" s="1"/>
      <c r="DF3063" s="1"/>
      <c r="DG3063" s="1"/>
      <c r="DH3063" s="1"/>
      <c r="DI3063" s="1"/>
      <c r="DJ3063" s="1"/>
      <c r="DK3063" s="1"/>
      <c r="DL3063" s="1"/>
      <c r="DM3063" s="1"/>
      <c r="DN3063" s="1"/>
      <c r="DO3063" s="1"/>
      <c r="DP3063" s="1"/>
      <c r="DQ3063" s="1"/>
      <c r="DR3063" s="1"/>
      <c r="DS3063" s="1"/>
      <c r="DT3063" s="1"/>
      <c r="DU3063" s="1"/>
      <c r="DV3063" s="1"/>
      <c r="DW3063" s="1"/>
      <c r="DX3063" s="1"/>
      <c r="DY3063" s="1"/>
      <c r="DZ3063" s="1"/>
      <c r="EA3063" s="1"/>
      <c r="EB3063" s="1"/>
      <c r="EC3063" s="1"/>
      <c r="ED3063" s="1"/>
      <c r="EE3063" s="1"/>
      <c r="EF3063" s="1"/>
      <c r="EG3063" s="1"/>
      <c r="EH3063" s="1"/>
      <c r="EI3063" s="1"/>
      <c r="EJ3063" s="1"/>
      <c r="EK3063" s="1"/>
      <c r="EL3063" s="1"/>
      <c r="EM3063" s="1"/>
      <c r="EN3063" s="1"/>
      <c r="EO3063" s="1"/>
      <c r="EP3063" s="1"/>
      <c r="EQ3063" s="1"/>
      <c r="ER3063" s="1"/>
      <c r="ES3063" s="1"/>
      <c r="ET3063" s="1"/>
      <c r="EU3063" s="1"/>
      <c r="EV3063" s="1"/>
      <c r="EW3063" s="1"/>
      <c r="EX3063" s="1"/>
      <c r="EY3063" s="1"/>
      <c r="EZ3063" s="1"/>
      <c r="FA3063" s="1"/>
      <c r="FB3063" s="1"/>
      <c r="FC3063" s="1"/>
      <c r="FD3063" s="1"/>
      <c r="FE3063" s="1"/>
      <c r="FF3063" s="1"/>
      <c r="FG3063" s="1"/>
      <c r="FH3063" s="1"/>
      <c r="FI3063" s="1"/>
      <c r="FJ3063" s="1"/>
      <c r="FK3063" s="1"/>
      <c r="FL3063" s="1"/>
      <c r="FM3063" s="1"/>
      <c r="FN3063" s="1"/>
      <c r="FO3063" s="1"/>
      <c r="FP3063" s="1"/>
      <c r="FQ3063" s="1"/>
      <c r="FR3063" s="1"/>
      <c r="FS3063" s="1"/>
      <c r="FT3063" s="1"/>
      <c r="FU3063" s="1"/>
      <c r="FV3063" s="1"/>
      <c r="FW3063" s="1"/>
      <c r="FX3063" s="1"/>
      <c r="FY3063" s="1"/>
      <c r="FZ3063" s="1"/>
      <c r="GA3063" s="1"/>
      <c r="GB3063" s="1"/>
      <c r="GC3063" s="1"/>
      <c r="GD3063" s="1"/>
      <c r="GE3063" s="1"/>
      <c r="GF3063" s="1"/>
      <c r="GG3063" s="1"/>
      <c r="GH3063" s="1"/>
      <c r="GI3063" s="1"/>
      <c r="GJ3063" s="1"/>
      <c r="GK3063"/>
      <c r="GL3063"/>
      <c r="GM3063"/>
      <c r="GN3063"/>
      <c r="GO3063"/>
      <c r="GP3063"/>
      <c r="GQ3063"/>
      <c r="GR3063"/>
      <c r="GS3063"/>
      <c r="GT3063"/>
      <c r="GU3063"/>
      <c r="GV3063"/>
      <c r="GW3063"/>
      <c r="GX3063"/>
      <c r="GY3063"/>
      <c r="GZ3063"/>
      <c r="HA3063"/>
      <c r="HB3063"/>
      <c r="HC3063"/>
      <c r="HD3063"/>
      <c r="HE3063"/>
    </row>
    <row r="3064" spans="6:213" s="19" customFormat="1" x14ac:dyDescent="0.25">
      <c r="F3064" s="20"/>
      <c r="G3064" s="20"/>
      <c r="H3064" s="20"/>
      <c r="I3064" s="20"/>
      <c r="J3064" s="21"/>
      <c r="K3064" s="21"/>
      <c r="L3064" s="20"/>
      <c r="M3064" s="20"/>
      <c r="N3064" s="22"/>
      <c r="O3064" s="22"/>
      <c r="P3064" s="22"/>
      <c r="Q3064" s="22"/>
      <c r="U3064" s="20"/>
      <c r="V3064" s="20"/>
      <c r="W3064" s="20"/>
      <c r="X3064" s="27"/>
      <c r="Y3064" s="253"/>
      <c r="Z3064" s="30"/>
      <c r="AA3064" s="30"/>
      <c r="AB3064" s="31"/>
      <c r="AC3064" s="31"/>
      <c r="AD3064" s="31"/>
      <c r="AE3064" s="31"/>
      <c r="AF3064" s="31"/>
      <c r="AG3064" s="241"/>
      <c r="AH3064" s="31"/>
      <c r="AI3064" s="31"/>
      <c r="AJ3064" s="31"/>
      <c r="AK3064" s="31"/>
      <c r="AL3064" s="120"/>
      <c r="AM3064" s="25"/>
      <c r="AN3064" s="25"/>
      <c r="AO3064" s="25"/>
      <c r="AP3064" s="25"/>
      <c r="AQ3064" s="26"/>
      <c r="AR3064" s="25"/>
      <c r="AS3064" s="31"/>
      <c r="AT3064" s="25"/>
      <c r="AU3064" s="25"/>
      <c r="AV3064" s="31"/>
      <c r="BC3064" s="1"/>
      <c r="BD3064"/>
      <c r="BE3064"/>
      <c r="BF3064" s="1"/>
      <c r="BG3064"/>
      <c r="BH3064"/>
      <c r="BI3064"/>
      <c r="BJ3064" s="1"/>
      <c r="BK3064" s="1"/>
      <c r="BL3064"/>
      <c r="BM3064" s="1"/>
      <c r="BN3064" s="1"/>
      <c r="BO3064" s="1"/>
      <c r="BP3064" s="1"/>
      <c r="BQ3064" s="1"/>
      <c r="BR3064" s="1"/>
      <c r="BS3064" s="1"/>
      <c r="BT3064" s="22"/>
      <c r="BU3064" s="1"/>
      <c r="BV3064" s="1"/>
      <c r="BW3064" s="1"/>
      <c r="BX3064" s="1"/>
      <c r="BY3064" s="1"/>
      <c r="BZ3064" s="1"/>
      <c r="CA3064" s="1"/>
      <c r="CB3064" s="1"/>
      <c r="CC3064" s="1"/>
      <c r="CD3064" s="1"/>
      <c r="CE3064" s="1"/>
      <c r="CF3064" s="1"/>
      <c r="CG3064" s="1"/>
      <c r="CH3064" s="1"/>
      <c r="CI3064" s="1"/>
      <c r="CJ3064" s="1"/>
      <c r="CK3064" s="1"/>
      <c r="CL3064" s="1"/>
      <c r="CM3064" s="1"/>
      <c r="CN3064" s="1"/>
      <c r="CO3064" s="1"/>
      <c r="CP3064" s="1"/>
      <c r="CQ3064" s="1"/>
      <c r="CR3064" s="1"/>
      <c r="CS3064" s="1"/>
      <c r="CT3064" s="1"/>
      <c r="CU3064" s="1"/>
      <c r="CV3064" s="1"/>
      <c r="CW3064" s="1"/>
      <c r="CX3064" s="1"/>
      <c r="CY3064" s="1"/>
      <c r="CZ3064" s="1"/>
      <c r="DA3064" s="1"/>
      <c r="DB3064" s="1"/>
      <c r="DC3064" s="1"/>
      <c r="DD3064" s="1"/>
      <c r="DE3064" s="1"/>
      <c r="DF3064" s="1"/>
      <c r="DG3064" s="1"/>
      <c r="DH3064" s="1"/>
      <c r="DI3064" s="1"/>
      <c r="DJ3064" s="1"/>
      <c r="DK3064" s="1"/>
      <c r="DL3064" s="1"/>
      <c r="DM3064" s="1"/>
      <c r="DN3064" s="1"/>
      <c r="DO3064" s="1"/>
      <c r="DP3064" s="1"/>
      <c r="DQ3064" s="1"/>
      <c r="DR3064" s="1"/>
      <c r="DS3064" s="1"/>
      <c r="DT3064" s="1"/>
      <c r="DU3064" s="1"/>
      <c r="DV3064" s="1"/>
      <c r="DW3064" s="1"/>
      <c r="DX3064" s="1"/>
      <c r="DY3064" s="1"/>
      <c r="DZ3064" s="1"/>
      <c r="EA3064" s="1"/>
      <c r="EB3064" s="1"/>
      <c r="EC3064" s="1"/>
      <c r="ED3064" s="1"/>
      <c r="EE3064" s="1"/>
      <c r="EF3064" s="1"/>
      <c r="EG3064" s="1"/>
      <c r="EH3064" s="1"/>
      <c r="EI3064" s="1"/>
      <c r="EJ3064" s="1"/>
      <c r="EK3064" s="1"/>
      <c r="EL3064" s="1"/>
      <c r="EM3064" s="1"/>
      <c r="EN3064" s="1"/>
      <c r="EO3064" s="1"/>
      <c r="EP3064" s="1"/>
      <c r="EQ3064" s="1"/>
      <c r="ER3064" s="1"/>
      <c r="ES3064" s="1"/>
      <c r="ET3064" s="1"/>
      <c r="EU3064" s="1"/>
      <c r="EV3064" s="1"/>
      <c r="EW3064" s="1"/>
      <c r="EX3064" s="1"/>
      <c r="EY3064" s="1"/>
      <c r="EZ3064" s="1"/>
      <c r="FA3064" s="1"/>
      <c r="FB3064" s="1"/>
      <c r="FC3064" s="1"/>
      <c r="FD3064" s="1"/>
      <c r="FE3064" s="1"/>
      <c r="FF3064" s="1"/>
      <c r="FG3064" s="1"/>
      <c r="FH3064" s="1"/>
      <c r="FI3064" s="1"/>
      <c r="FJ3064" s="1"/>
      <c r="FK3064" s="1"/>
      <c r="FL3064" s="1"/>
      <c r="FM3064" s="1"/>
      <c r="FN3064" s="1"/>
      <c r="FO3064" s="1"/>
      <c r="FP3064" s="1"/>
      <c r="FQ3064" s="1"/>
      <c r="FR3064" s="1"/>
      <c r="FS3064" s="1"/>
      <c r="FT3064" s="1"/>
      <c r="FU3064" s="1"/>
      <c r="FV3064" s="1"/>
      <c r="FW3064" s="1"/>
      <c r="FX3064" s="1"/>
      <c r="FY3064" s="1"/>
      <c r="FZ3064" s="1"/>
      <c r="GA3064" s="1"/>
      <c r="GB3064" s="1"/>
      <c r="GC3064" s="1"/>
      <c r="GD3064" s="1"/>
      <c r="GE3064" s="1"/>
      <c r="GF3064" s="1"/>
      <c r="GG3064" s="1"/>
      <c r="GH3064" s="1"/>
      <c r="GI3064" s="1"/>
      <c r="GJ3064" s="1"/>
      <c r="GK3064"/>
      <c r="GL3064"/>
      <c r="GM3064"/>
      <c r="GN3064"/>
      <c r="GO3064"/>
      <c r="GP3064"/>
      <c r="GQ3064"/>
      <c r="GR3064"/>
      <c r="GS3064"/>
      <c r="GT3064"/>
      <c r="GU3064"/>
      <c r="GV3064"/>
      <c r="GW3064"/>
      <c r="GX3064"/>
      <c r="GY3064"/>
      <c r="GZ3064"/>
      <c r="HA3064"/>
      <c r="HB3064"/>
      <c r="HC3064"/>
      <c r="HD3064"/>
      <c r="HE3064"/>
    </row>
    <row r="3065" spans="6:213" s="19" customFormat="1" x14ac:dyDescent="0.25">
      <c r="F3065" s="20"/>
      <c r="G3065" s="20"/>
      <c r="H3065" s="20"/>
      <c r="I3065" s="20"/>
      <c r="J3065" s="21"/>
      <c r="K3065" s="21"/>
      <c r="L3065" s="20"/>
      <c r="M3065" s="20"/>
      <c r="N3065" s="22"/>
      <c r="O3065" s="22"/>
      <c r="P3065" s="22"/>
      <c r="Q3065" s="22"/>
      <c r="U3065" s="20"/>
      <c r="V3065" s="20"/>
      <c r="W3065" s="20"/>
      <c r="X3065" s="27"/>
      <c r="Y3065" s="253"/>
      <c r="Z3065" s="30"/>
      <c r="AA3065" s="30"/>
      <c r="AB3065" s="31"/>
      <c r="AC3065" s="31"/>
      <c r="AD3065" s="31"/>
      <c r="AE3065" s="31"/>
      <c r="AF3065" s="31"/>
      <c r="AG3065" s="241"/>
      <c r="AH3065" s="31"/>
      <c r="AI3065" s="31"/>
      <c r="AJ3065" s="31"/>
      <c r="AK3065" s="31"/>
      <c r="AL3065" s="120"/>
      <c r="AM3065" s="25"/>
      <c r="AN3065" s="25"/>
      <c r="AO3065" s="25"/>
      <c r="AP3065" s="25"/>
      <c r="AQ3065" s="26"/>
      <c r="AR3065" s="25"/>
      <c r="AS3065" s="31"/>
      <c r="AT3065" s="25"/>
      <c r="AU3065" s="25"/>
      <c r="AV3065" s="31"/>
      <c r="BC3065" s="1"/>
      <c r="BD3065"/>
      <c r="BE3065"/>
      <c r="BF3065" s="1"/>
      <c r="BG3065"/>
      <c r="BH3065"/>
      <c r="BI3065"/>
      <c r="BJ3065" s="1"/>
      <c r="BK3065" s="1"/>
      <c r="BL3065"/>
      <c r="BM3065" s="1"/>
      <c r="BN3065" s="1"/>
      <c r="BO3065" s="1"/>
      <c r="BP3065" s="1"/>
      <c r="BQ3065" s="1"/>
      <c r="BR3065" s="1"/>
      <c r="BS3065" s="1"/>
      <c r="BT3065" s="22"/>
      <c r="BU3065" s="1"/>
      <c r="BV3065" s="1"/>
      <c r="BW3065" s="1"/>
      <c r="BX3065" s="1"/>
      <c r="BY3065" s="1"/>
      <c r="BZ3065" s="1"/>
      <c r="CA3065" s="1"/>
      <c r="CB3065" s="1"/>
      <c r="CC3065" s="1"/>
      <c r="CD3065" s="1"/>
      <c r="CE3065" s="1"/>
      <c r="CF3065" s="1"/>
      <c r="CG3065" s="1"/>
      <c r="CH3065" s="1"/>
      <c r="CI3065" s="1"/>
      <c r="CJ3065" s="1"/>
      <c r="CK3065" s="1"/>
      <c r="CL3065" s="1"/>
      <c r="CM3065" s="1"/>
      <c r="CN3065" s="1"/>
      <c r="CO3065" s="1"/>
      <c r="CP3065" s="1"/>
      <c r="CQ3065" s="1"/>
      <c r="CR3065" s="1"/>
      <c r="CS3065" s="1"/>
      <c r="CT3065" s="1"/>
      <c r="CU3065" s="1"/>
      <c r="CV3065" s="1"/>
      <c r="CW3065" s="1"/>
      <c r="CX3065" s="1"/>
      <c r="CY3065" s="1"/>
      <c r="CZ3065" s="1"/>
      <c r="DA3065" s="1"/>
      <c r="DB3065" s="1"/>
      <c r="DC3065" s="1"/>
      <c r="DD3065" s="1"/>
      <c r="DE3065" s="1"/>
      <c r="DF3065" s="1"/>
      <c r="DG3065" s="1"/>
      <c r="DH3065" s="1"/>
      <c r="DI3065" s="1"/>
      <c r="DJ3065" s="1"/>
      <c r="DK3065" s="1"/>
      <c r="DL3065" s="1"/>
      <c r="DM3065" s="1"/>
      <c r="DN3065" s="1"/>
      <c r="DO3065" s="1"/>
      <c r="DP3065" s="1"/>
      <c r="DQ3065" s="1"/>
      <c r="DR3065" s="1"/>
      <c r="DS3065" s="1"/>
      <c r="DT3065" s="1"/>
      <c r="DU3065" s="1"/>
      <c r="DV3065" s="1"/>
      <c r="DW3065" s="1"/>
      <c r="DX3065" s="1"/>
      <c r="DY3065" s="1"/>
      <c r="DZ3065" s="1"/>
      <c r="EA3065" s="1"/>
      <c r="EB3065" s="1"/>
      <c r="EC3065" s="1"/>
      <c r="ED3065" s="1"/>
      <c r="EE3065" s="1"/>
      <c r="EF3065" s="1"/>
      <c r="EG3065" s="1"/>
      <c r="EH3065" s="1"/>
      <c r="EI3065" s="1"/>
      <c r="EJ3065" s="1"/>
      <c r="EK3065" s="1"/>
      <c r="EL3065" s="1"/>
      <c r="EM3065" s="1"/>
      <c r="EN3065" s="1"/>
      <c r="EO3065" s="1"/>
      <c r="EP3065" s="1"/>
      <c r="EQ3065" s="1"/>
      <c r="ER3065" s="1"/>
      <c r="ES3065" s="1"/>
      <c r="ET3065" s="1"/>
      <c r="EU3065" s="1"/>
      <c r="EV3065" s="1"/>
      <c r="EW3065" s="1"/>
      <c r="EX3065" s="1"/>
      <c r="EY3065" s="1"/>
      <c r="EZ3065" s="1"/>
      <c r="FA3065" s="1"/>
      <c r="FB3065" s="1"/>
      <c r="FC3065" s="1"/>
      <c r="FD3065" s="1"/>
      <c r="FE3065" s="1"/>
      <c r="FF3065" s="1"/>
      <c r="FG3065" s="1"/>
      <c r="FH3065" s="1"/>
      <c r="FI3065" s="1"/>
      <c r="FJ3065" s="1"/>
      <c r="FK3065" s="1"/>
      <c r="FL3065" s="1"/>
      <c r="FM3065" s="1"/>
      <c r="FN3065" s="1"/>
      <c r="FO3065" s="1"/>
      <c r="FP3065" s="1"/>
      <c r="FQ3065" s="1"/>
      <c r="FR3065" s="1"/>
      <c r="FS3065" s="1"/>
      <c r="FT3065" s="1"/>
      <c r="FU3065" s="1"/>
      <c r="FV3065" s="1"/>
      <c r="FW3065" s="1"/>
      <c r="FX3065" s="1"/>
      <c r="FY3065" s="1"/>
      <c r="FZ3065" s="1"/>
      <c r="GA3065" s="1"/>
      <c r="GB3065" s="1"/>
      <c r="GC3065" s="1"/>
      <c r="GD3065" s="1"/>
      <c r="GE3065" s="1"/>
      <c r="GF3065" s="1"/>
      <c r="GG3065" s="1"/>
      <c r="GH3065" s="1"/>
      <c r="GI3065" s="1"/>
      <c r="GJ3065" s="1"/>
      <c r="GK3065"/>
      <c r="GL3065"/>
      <c r="GM3065"/>
      <c r="GN3065"/>
      <c r="GO3065"/>
      <c r="GP3065"/>
      <c r="GQ3065"/>
      <c r="GR3065"/>
      <c r="GS3065"/>
      <c r="GT3065"/>
      <c r="GU3065"/>
      <c r="GV3065"/>
      <c r="GW3065"/>
      <c r="GX3065"/>
      <c r="GY3065"/>
      <c r="GZ3065"/>
      <c r="HA3065"/>
      <c r="HB3065"/>
      <c r="HC3065"/>
      <c r="HD3065"/>
      <c r="HE3065"/>
    </row>
    <row r="3066" spans="6:213" s="19" customFormat="1" x14ac:dyDescent="0.25">
      <c r="F3066" s="20"/>
      <c r="G3066" s="20"/>
      <c r="H3066" s="20"/>
      <c r="I3066" s="20"/>
      <c r="J3066" s="21"/>
      <c r="K3066" s="21"/>
      <c r="L3066" s="20"/>
      <c r="M3066" s="20"/>
      <c r="N3066" s="22"/>
      <c r="O3066" s="22"/>
      <c r="P3066" s="22"/>
      <c r="Q3066" s="22"/>
      <c r="U3066" s="20"/>
      <c r="V3066" s="20"/>
      <c r="W3066" s="20"/>
      <c r="X3066" s="27"/>
      <c r="Y3066" s="253"/>
      <c r="Z3066" s="30"/>
      <c r="AA3066" s="30"/>
      <c r="AB3066" s="31"/>
      <c r="AC3066" s="31"/>
      <c r="AD3066" s="31"/>
      <c r="AE3066" s="31"/>
      <c r="AF3066" s="31"/>
      <c r="AG3066" s="241"/>
      <c r="AH3066" s="31"/>
      <c r="AI3066" s="31"/>
      <c r="AJ3066" s="31"/>
      <c r="AK3066" s="31"/>
      <c r="AL3066" s="120"/>
      <c r="AM3066" s="25"/>
      <c r="AN3066" s="25"/>
      <c r="AO3066" s="25"/>
      <c r="AP3066" s="25"/>
      <c r="AQ3066" s="26"/>
      <c r="AR3066" s="25"/>
      <c r="AS3066" s="31"/>
      <c r="AT3066" s="25"/>
      <c r="AU3066" s="25"/>
      <c r="AV3066" s="31"/>
      <c r="BC3066" s="1"/>
      <c r="BD3066"/>
      <c r="BE3066"/>
      <c r="BF3066" s="1"/>
      <c r="BG3066"/>
      <c r="BH3066"/>
      <c r="BI3066"/>
      <c r="BJ3066" s="1"/>
      <c r="BK3066" s="1"/>
      <c r="BL3066"/>
      <c r="BM3066" s="1"/>
      <c r="BN3066" s="1"/>
      <c r="BO3066" s="1"/>
      <c r="BP3066" s="1"/>
      <c r="BQ3066" s="1"/>
      <c r="BR3066" s="1"/>
      <c r="BS3066" s="1"/>
      <c r="BT3066" s="22"/>
      <c r="BU3066" s="1"/>
      <c r="BV3066" s="1"/>
      <c r="BW3066" s="1"/>
      <c r="BX3066" s="1"/>
      <c r="BY3066" s="1"/>
      <c r="BZ3066" s="1"/>
      <c r="CA3066" s="1"/>
      <c r="CB3066" s="1"/>
      <c r="CC3066" s="1"/>
      <c r="CD3066" s="1"/>
      <c r="CE3066" s="1"/>
      <c r="CF3066" s="1"/>
      <c r="CG3066" s="1"/>
      <c r="CH3066" s="1"/>
      <c r="CI3066" s="1"/>
      <c r="CJ3066" s="1"/>
      <c r="CK3066" s="1"/>
      <c r="CL3066" s="1"/>
      <c r="CM3066" s="1"/>
      <c r="CN3066" s="1"/>
      <c r="CO3066" s="1"/>
      <c r="CP3066" s="1"/>
      <c r="CQ3066" s="1"/>
      <c r="CR3066" s="1"/>
      <c r="CS3066" s="1"/>
      <c r="CT3066" s="1"/>
      <c r="CU3066" s="1"/>
      <c r="CV3066" s="1"/>
      <c r="CW3066" s="1"/>
      <c r="CX3066" s="1"/>
      <c r="CY3066" s="1"/>
      <c r="CZ3066" s="1"/>
      <c r="DA3066" s="1"/>
      <c r="DB3066" s="1"/>
      <c r="DC3066" s="1"/>
      <c r="DD3066" s="1"/>
      <c r="DE3066" s="1"/>
      <c r="DF3066" s="1"/>
      <c r="DG3066" s="1"/>
      <c r="DH3066" s="1"/>
      <c r="DI3066" s="1"/>
      <c r="DJ3066" s="1"/>
      <c r="DK3066" s="1"/>
      <c r="DL3066" s="1"/>
      <c r="DM3066" s="1"/>
      <c r="DN3066" s="1"/>
      <c r="DO3066" s="1"/>
      <c r="DP3066" s="1"/>
      <c r="DQ3066" s="1"/>
      <c r="DR3066" s="1"/>
      <c r="DS3066" s="1"/>
      <c r="DT3066" s="1"/>
      <c r="DU3066" s="1"/>
      <c r="DV3066" s="1"/>
      <c r="DW3066" s="1"/>
      <c r="DX3066" s="1"/>
      <c r="DY3066" s="1"/>
      <c r="DZ3066" s="1"/>
      <c r="EA3066" s="1"/>
      <c r="EB3066" s="1"/>
      <c r="EC3066" s="1"/>
      <c r="ED3066" s="1"/>
      <c r="EE3066" s="1"/>
      <c r="EF3066" s="1"/>
      <c r="EG3066" s="1"/>
      <c r="EH3066" s="1"/>
      <c r="EI3066" s="1"/>
      <c r="EJ3066" s="1"/>
      <c r="EK3066" s="1"/>
      <c r="EL3066" s="1"/>
      <c r="EM3066" s="1"/>
      <c r="EN3066" s="1"/>
      <c r="EO3066" s="1"/>
      <c r="EP3066" s="1"/>
      <c r="EQ3066" s="1"/>
      <c r="ER3066" s="1"/>
      <c r="ES3066" s="1"/>
      <c r="ET3066" s="1"/>
      <c r="EU3066" s="1"/>
      <c r="EV3066" s="1"/>
      <c r="EW3066" s="1"/>
      <c r="EX3066" s="1"/>
      <c r="EY3066" s="1"/>
      <c r="EZ3066" s="1"/>
      <c r="FA3066" s="1"/>
      <c r="FB3066" s="1"/>
      <c r="FC3066" s="1"/>
      <c r="FD3066" s="1"/>
      <c r="FE3066" s="1"/>
      <c r="FF3066" s="1"/>
      <c r="FG3066" s="1"/>
      <c r="FH3066" s="1"/>
      <c r="FI3066" s="1"/>
      <c r="FJ3066" s="1"/>
      <c r="FK3066" s="1"/>
      <c r="FL3066" s="1"/>
      <c r="FM3066" s="1"/>
      <c r="FN3066" s="1"/>
      <c r="FO3066" s="1"/>
      <c r="FP3066" s="1"/>
      <c r="FQ3066" s="1"/>
      <c r="FR3066" s="1"/>
      <c r="FS3066" s="1"/>
      <c r="FT3066" s="1"/>
      <c r="FU3066" s="1"/>
      <c r="FV3066" s="1"/>
      <c r="FW3066" s="1"/>
      <c r="FX3066" s="1"/>
      <c r="FY3066" s="1"/>
      <c r="FZ3066" s="1"/>
      <c r="GA3066" s="1"/>
      <c r="GB3066" s="1"/>
      <c r="GC3066" s="1"/>
      <c r="GD3066" s="1"/>
      <c r="GE3066" s="1"/>
      <c r="GF3066" s="1"/>
      <c r="GG3066" s="1"/>
      <c r="GH3066" s="1"/>
      <c r="GI3066" s="1"/>
      <c r="GJ3066" s="1"/>
      <c r="GK3066"/>
      <c r="GL3066"/>
      <c r="GM3066"/>
      <c r="GN3066"/>
      <c r="GO3066"/>
      <c r="GP3066"/>
      <c r="GQ3066"/>
      <c r="GR3066"/>
      <c r="GS3066"/>
      <c r="GT3066"/>
      <c r="GU3066"/>
      <c r="GV3066"/>
      <c r="GW3066"/>
      <c r="GX3066"/>
      <c r="GY3066"/>
      <c r="GZ3066"/>
      <c r="HA3066"/>
      <c r="HB3066"/>
      <c r="HC3066"/>
      <c r="HD3066"/>
      <c r="HE3066"/>
    </row>
    <row r="3067" spans="6:213" s="19" customFormat="1" x14ac:dyDescent="0.25">
      <c r="F3067" s="20"/>
      <c r="G3067" s="20"/>
      <c r="H3067" s="20"/>
      <c r="I3067" s="20"/>
      <c r="J3067" s="21"/>
      <c r="K3067" s="21"/>
      <c r="L3067" s="20"/>
      <c r="M3067" s="20"/>
      <c r="N3067" s="22"/>
      <c r="O3067" s="22"/>
      <c r="P3067" s="22"/>
      <c r="Q3067" s="22"/>
      <c r="U3067" s="20"/>
      <c r="V3067" s="20"/>
      <c r="W3067" s="20"/>
      <c r="X3067" s="27"/>
      <c r="Y3067" s="253"/>
      <c r="Z3067" s="30"/>
      <c r="AA3067" s="30"/>
      <c r="AB3067" s="31"/>
      <c r="AC3067" s="31"/>
      <c r="AD3067" s="31"/>
      <c r="AE3067" s="31"/>
      <c r="AF3067" s="31"/>
      <c r="AG3067" s="241"/>
      <c r="AH3067" s="31"/>
      <c r="AI3067" s="31"/>
      <c r="AJ3067" s="31"/>
      <c r="AK3067" s="31"/>
      <c r="AL3067" s="120"/>
      <c r="AM3067" s="25"/>
      <c r="AN3067" s="25"/>
      <c r="AO3067" s="25"/>
      <c r="AP3067" s="25"/>
      <c r="AQ3067" s="26"/>
      <c r="AR3067" s="25"/>
      <c r="AS3067" s="31"/>
      <c r="AT3067" s="25"/>
      <c r="AU3067" s="25"/>
      <c r="AV3067" s="31"/>
      <c r="BC3067" s="1"/>
      <c r="BD3067"/>
      <c r="BE3067"/>
      <c r="BF3067" s="1"/>
      <c r="BG3067"/>
      <c r="BH3067"/>
      <c r="BI3067"/>
      <c r="BJ3067" s="1"/>
      <c r="BK3067" s="1"/>
      <c r="BL3067"/>
      <c r="BM3067" s="1"/>
      <c r="BN3067" s="1"/>
      <c r="BO3067" s="1"/>
      <c r="BP3067" s="1"/>
      <c r="BQ3067" s="1"/>
      <c r="BR3067" s="1"/>
      <c r="BS3067" s="1"/>
      <c r="BT3067" s="22"/>
      <c r="BU3067" s="1"/>
      <c r="BV3067" s="1"/>
      <c r="BW3067" s="1"/>
      <c r="BX3067" s="1"/>
      <c r="BY3067" s="1"/>
      <c r="BZ3067" s="1"/>
      <c r="CA3067" s="1"/>
      <c r="CB3067" s="1"/>
      <c r="CC3067" s="1"/>
      <c r="CD3067" s="1"/>
      <c r="CE3067" s="1"/>
      <c r="CF3067" s="1"/>
      <c r="CG3067" s="1"/>
      <c r="CH3067" s="1"/>
      <c r="CI3067" s="1"/>
      <c r="CJ3067" s="1"/>
      <c r="CK3067" s="1"/>
      <c r="CL3067" s="1"/>
      <c r="CM3067" s="1"/>
      <c r="CN3067" s="1"/>
      <c r="CO3067" s="1"/>
      <c r="CP3067" s="1"/>
      <c r="CQ3067" s="1"/>
      <c r="CR3067" s="1"/>
      <c r="CS3067" s="1"/>
      <c r="CT3067" s="1"/>
      <c r="CU3067" s="1"/>
      <c r="CV3067" s="1"/>
      <c r="CW3067" s="1"/>
      <c r="CX3067" s="1"/>
      <c r="CY3067" s="1"/>
      <c r="CZ3067" s="1"/>
      <c r="DA3067" s="1"/>
      <c r="DB3067" s="1"/>
      <c r="DC3067" s="1"/>
      <c r="DD3067" s="1"/>
      <c r="DE3067" s="1"/>
      <c r="DF3067" s="1"/>
      <c r="DG3067" s="1"/>
      <c r="DH3067" s="1"/>
      <c r="DI3067" s="1"/>
      <c r="DJ3067" s="1"/>
      <c r="DK3067" s="1"/>
      <c r="DL3067" s="1"/>
      <c r="DM3067" s="1"/>
      <c r="DN3067" s="1"/>
      <c r="DO3067" s="1"/>
      <c r="DP3067" s="1"/>
      <c r="DQ3067" s="1"/>
      <c r="DR3067" s="1"/>
      <c r="DS3067" s="1"/>
      <c r="DT3067" s="1"/>
      <c r="DU3067" s="1"/>
      <c r="DV3067" s="1"/>
      <c r="DW3067" s="1"/>
      <c r="DX3067" s="1"/>
      <c r="DY3067" s="1"/>
      <c r="DZ3067" s="1"/>
      <c r="EA3067" s="1"/>
      <c r="EB3067" s="1"/>
      <c r="EC3067" s="1"/>
      <c r="ED3067" s="1"/>
      <c r="EE3067" s="1"/>
      <c r="EF3067" s="1"/>
      <c r="EG3067" s="1"/>
      <c r="EH3067" s="1"/>
      <c r="EI3067" s="1"/>
      <c r="EJ3067" s="1"/>
      <c r="EK3067" s="1"/>
      <c r="EL3067" s="1"/>
      <c r="EM3067" s="1"/>
      <c r="EN3067" s="1"/>
      <c r="EO3067" s="1"/>
      <c r="EP3067" s="1"/>
      <c r="EQ3067" s="1"/>
      <c r="ER3067" s="1"/>
      <c r="ES3067" s="1"/>
      <c r="ET3067" s="1"/>
      <c r="EU3067" s="1"/>
      <c r="EV3067" s="1"/>
      <c r="EW3067" s="1"/>
      <c r="EX3067" s="1"/>
      <c r="EY3067" s="1"/>
      <c r="EZ3067" s="1"/>
      <c r="FA3067" s="1"/>
      <c r="FB3067" s="1"/>
      <c r="FC3067" s="1"/>
      <c r="FD3067" s="1"/>
      <c r="FE3067" s="1"/>
      <c r="FF3067" s="1"/>
      <c r="FG3067" s="1"/>
      <c r="FH3067" s="1"/>
      <c r="FI3067" s="1"/>
      <c r="FJ3067" s="1"/>
      <c r="FK3067" s="1"/>
      <c r="FL3067" s="1"/>
      <c r="FM3067" s="1"/>
      <c r="FN3067" s="1"/>
      <c r="FO3067" s="1"/>
      <c r="FP3067" s="1"/>
      <c r="FQ3067" s="1"/>
      <c r="FR3067" s="1"/>
      <c r="FS3067" s="1"/>
      <c r="FT3067" s="1"/>
      <c r="FU3067" s="1"/>
      <c r="FV3067" s="1"/>
      <c r="FW3067" s="1"/>
      <c r="FX3067" s="1"/>
      <c r="FY3067" s="1"/>
      <c r="FZ3067" s="1"/>
      <c r="GA3067" s="1"/>
      <c r="GB3067" s="1"/>
      <c r="GC3067" s="1"/>
      <c r="GD3067" s="1"/>
      <c r="GE3067" s="1"/>
      <c r="GF3067" s="1"/>
      <c r="GG3067" s="1"/>
      <c r="GH3067" s="1"/>
      <c r="GI3067" s="1"/>
      <c r="GJ3067" s="1"/>
      <c r="GK3067"/>
      <c r="GL3067"/>
      <c r="GM3067"/>
      <c r="GN3067"/>
      <c r="GO3067"/>
      <c r="GP3067"/>
      <c r="GQ3067"/>
      <c r="GR3067"/>
      <c r="GS3067"/>
      <c r="GT3067"/>
      <c r="GU3067"/>
      <c r="GV3067"/>
      <c r="GW3067"/>
      <c r="GX3067"/>
      <c r="GY3067"/>
      <c r="GZ3067"/>
      <c r="HA3067"/>
      <c r="HB3067"/>
      <c r="HC3067"/>
      <c r="HD3067"/>
      <c r="HE3067"/>
    </row>
    <row r="3068" spans="6:213" s="19" customFormat="1" x14ac:dyDescent="0.25">
      <c r="F3068" s="20"/>
      <c r="G3068" s="20"/>
      <c r="H3068" s="20"/>
      <c r="I3068" s="20"/>
      <c r="J3068" s="21"/>
      <c r="K3068" s="21"/>
      <c r="L3068" s="20"/>
      <c r="M3068" s="20"/>
      <c r="N3068" s="22"/>
      <c r="O3068" s="22"/>
      <c r="P3068" s="22"/>
      <c r="Q3068" s="22"/>
      <c r="U3068" s="20"/>
      <c r="V3068" s="20"/>
      <c r="W3068" s="20"/>
      <c r="X3068" s="27"/>
      <c r="Y3068" s="253"/>
      <c r="Z3068" s="30"/>
      <c r="AA3068" s="30"/>
      <c r="AB3068" s="31"/>
      <c r="AC3068" s="31"/>
      <c r="AD3068" s="31"/>
      <c r="AE3068" s="31"/>
      <c r="AF3068" s="31"/>
      <c r="AG3068" s="241"/>
      <c r="AH3068" s="31"/>
      <c r="AI3068" s="31"/>
      <c r="AJ3068" s="31"/>
      <c r="AK3068" s="31"/>
      <c r="AL3068" s="120"/>
      <c r="AM3068" s="25"/>
      <c r="AN3068" s="25"/>
      <c r="AO3068" s="25"/>
      <c r="AP3068" s="25"/>
      <c r="AQ3068" s="26"/>
      <c r="AR3068" s="25"/>
      <c r="AS3068" s="31"/>
      <c r="AT3068" s="25"/>
      <c r="AU3068" s="25"/>
      <c r="AV3068" s="31"/>
      <c r="BC3068" s="1"/>
      <c r="BD3068"/>
      <c r="BE3068"/>
      <c r="BF3068" s="1"/>
      <c r="BG3068"/>
      <c r="BH3068"/>
      <c r="BI3068"/>
      <c r="BJ3068" s="1"/>
      <c r="BK3068" s="1"/>
      <c r="BL3068"/>
      <c r="BM3068" s="1"/>
      <c r="BN3068" s="1"/>
      <c r="BO3068" s="1"/>
      <c r="BP3068" s="1"/>
      <c r="BQ3068" s="1"/>
      <c r="BR3068" s="1"/>
      <c r="BS3068" s="1"/>
      <c r="BT3068" s="22"/>
      <c r="BU3068" s="1"/>
      <c r="BV3068" s="1"/>
      <c r="BW3068" s="1"/>
      <c r="BX3068" s="1"/>
      <c r="BY3068" s="1"/>
      <c r="BZ3068" s="1"/>
      <c r="CA3068" s="1"/>
      <c r="CB3068" s="1"/>
      <c r="CC3068" s="1"/>
      <c r="CD3068" s="1"/>
      <c r="CE3068" s="1"/>
      <c r="CF3068" s="1"/>
      <c r="CG3068" s="1"/>
      <c r="CH3068" s="1"/>
      <c r="CI3068" s="1"/>
      <c r="CJ3068" s="1"/>
      <c r="CK3068" s="1"/>
      <c r="CL3068" s="1"/>
      <c r="CM3068" s="1"/>
      <c r="CN3068" s="1"/>
      <c r="CO3068" s="1"/>
      <c r="CP3068" s="1"/>
      <c r="CQ3068" s="1"/>
      <c r="CR3068" s="1"/>
      <c r="CS3068" s="1"/>
      <c r="CT3068" s="1"/>
      <c r="CU3068" s="1"/>
      <c r="CV3068" s="1"/>
      <c r="CW3068" s="1"/>
      <c r="CX3068" s="1"/>
      <c r="CY3068" s="1"/>
      <c r="CZ3068" s="1"/>
      <c r="DA3068" s="1"/>
      <c r="DB3068" s="1"/>
      <c r="DC3068" s="1"/>
      <c r="DD3068" s="1"/>
      <c r="DE3068" s="1"/>
      <c r="DF3068" s="1"/>
      <c r="DG3068" s="1"/>
      <c r="DH3068" s="1"/>
      <c r="DI3068" s="1"/>
      <c r="DJ3068" s="1"/>
      <c r="DK3068" s="1"/>
      <c r="DL3068" s="1"/>
      <c r="DM3068" s="1"/>
      <c r="DN3068" s="1"/>
      <c r="DO3068" s="1"/>
      <c r="DP3068" s="1"/>
      <c r="DQ3068" s="1"/>
      <c r="DR3068" s="1"/>
      <c r="DS3068" s="1"/>
      <c r="DT3068" s="1"/>
      <c r="DU3068" s="1"/>
      <c r="DV3068" s="1"/>
      <c r="DW3068" s="1"/>
      <c r="DX3068" s="1"/>
      <c r="DY3068" s="1"/>
      <c r="DZ3068" s="1"/>
      <c r="EA3068" s="1"/>
      <c r="EB3068" s="1"/>
      <c r="EC3068" s="1"/>
      <c r="ED3068" s="1"/>
      <c r="EE3068" s="1"/>
      <c r="EF3068" s="1"/>
      <c r="EG3068" s="1"/>
      <c r="EH3068" s="1"/>
      <c r="EI3068" s="1"/>
      <c r="EJ3068" s="1"/>
      <c r="EK3068" s="1"/>
      <c r="EL3068" s="1"/>
      <c r="EM3068" s="1"/>
      <c r="EN3068" s="1"/>
      <c r="EO3068" s="1"/>
      <c r="EP3068" s="1"/>
      <c r="EQ3068" s="1"/>
      <c r="ER3068" s="1"/>
      <c r="ES3068" s="1"/>
      <c r="ET3068" s="1"/>
      <c r="EU3068" s="1"/>
      <c r="EV3068" s="1"/>
      <c r="EW3068" s="1"/>
      <c r="EX3068" s="1"/>
      <c r="EY3068" s="1"/>
      <c r="EZ3068" s="1"/>
      <c r="FA3068" s="1"/>
      <c r="FB3068" s="1"/>
      <c r="FC3068" s="1"/>
      <c r="FD3068" s="1"/>
      <c r="FE3068" s="1"/>
      <c r="FF3068" s="1"/>
      <c r="FG3068" s="1"/>
      <c r="FH3068" s="1"/>
      <c r="FI3068" s="1"/>
      <c r="FJ3068" s="1"/>
      <c r="FK3068" s="1"/>
      <c r="FL3068" s="1"/>
      <c r="FM3068" s="1"/>
      <c r="FN3068" s="1"/>
      <c r="FO3068" s="1"/>
      <c r="FP3068" s="1"/>
      <c r="FQ3068" s="1"/>
      <c r="FR3068" s="1"/>
      <c r="FS3068" s="1"/>
      <c r="FT3068" s="1"/>
      <c r="FU3068" s="1"/>
      <c r="FV3068" s="1"/>
      <c r="FW3068" s="1"/>
      <c r="FX3068" s="1"/>
      <c r="FY3068" s="1"/>
      <c r="FZ3068" s="1"/>
      <c r="GA3068" s="1"/>
      <c r="GB3068" s="1"/>
      <c r="GC3068" s="1"/>
      <c r="GD3068" s="1"/>
      <c r="GE3068" s="1"/>
      <c r="GF3068" s="1"/>
      <c r="GG3068" s="1"/>
      <c r="GH3068" s="1"/>
      <c r="GI3068" s="1"/>
      <c r="GJ3068" s="1"/>
      <c r="GK3068"/>
      <c r="GL3068"/>
      <c r="GM3068"/>
      <c r="GN3068"/>
      <c r="GO3068"/>
      <c r="GP3068"/>
      <c r="GQ3068"/>
      <c r="GR3068"/>
      <c r="GS3068"/>
      <c r="GT3068"/>
      <c r="GU3068"/>
      <c r="GV3068"/>
      <c r="GW3068"/>
      <c r="GX3068"/>
      <c r="GY3068"/>
      <c r="GZ3068"/>
      <c r="HA3068"/>
      <c r="HB3068"/>
      <c r="HC3068"/>
      <c r="HD3068"/>
      <c r="HE3068"/>
    </row>
    <row r="3069" spans="6:213" s="19" customFormat="1" x14ac:dyDescent="0.25">
      <c r="F3069" s="20"/>
      <c r="G3069" s="20"/>
      <c r="H3069" s="20"/>
      <c r="I3069" s="20"/>
      <c r="J3069" s="21"/>
      <c r="K3069" s="21"/>
      <c r="L3069" s="20"/>
      <c r="M3069" s="20"/>
      <c r="N3069" s="22"/>
      <c r="O3069" s="22"/>
      <c r="P3069" s="22"/>
      <c r="Q3069" s="22"/>
      <c r="U3069" s="20"/>
      <c r="V3069" s="20"/>
      <c r="W3069" s="20"/>
      <c r="X3069" s="27"/>
      <c r="Y3069" s="253"/>
      <c r="Z3069" s="30"/>
      <c r="AA3069" s="30"/>
      <c r="AB3069" s="31"/>
      <c r="AC3069" s="31"/>
      <c r="AD3069" s="31"/>
      <c r="AE3069" s="31"/>
      <c r="AF3069" s="31"/>
      <c r="AG3069" s="241"/>
      <c r="AH3069" s="31"/>
      <c r="AI3069" s="31"/>
      <c r="AJ3069" s="31"/>
      <c r="AK3069" s="31"/>
      <c r="AL3069" s="120"/>
      <c r="AM3069" s="25"/>
      <c r="AN3069" s="25"/>
      <c r="AO3069" s="25"/>
      <c r="AP3069" s="25"/>
      <c r="AQ3069" s="26"/>
      <c r="AR3069" s="25"/>
      <c r="AS3069" s="31"/>
      <c r="AT3069" s="25"/>
      <c r="AU3069" s="25"/>
      <c r="AV3069" s="31"/>
      <c r="BC3069" s="1"/>
      <c r="BD3069"/>
      <c r="BE3069"/>
      <c r="BF3069" s="1"/>
      <c r="BG3069"/>
      <c r="BH3069"/>
      <c r="BI3069"/>
      <c r="BJ3069" s="1"/>
      <c r="BK3069" s="1"/>
      <c r="BL3069"/>
      <c r="BM3069" s="1"/>
      <c r="BN3069" s="1"/>
      <c r="BO3069" s="1"/>
      <c r="BP3069" s="1"/>
      <c r="BQ3069" s="1"/>
      <c r="BR3069" s="1"/>
      <c r="BS3069" s="1"/>
      <c r="BT3069" s="22"/>
      <c r="BU3069" s="1"/>
      <c r="BV3069" s="1"/>
      <c r="BW3069" s="1"/>
      <c r="BX3069" s="1"/>
      <c r="BY3069" s="1"/>
      <c r="BZ3069" s="1"/>
      <c r="CA3069" s="1"/>
      <c r="CB3069" s="1"/>
      <c r="CC3069" s="1"/>
      <c r="CD3069" s="1"/>
      <c r="CE3069" s="1"/>
      <c r="CF3069" s="1"/>
      <c r="CG3069" s="1"/>
      <c r="CH3069" s="1"/>
      <c r="CI3069" s="1"/>
      <c r="CJ3069" s="1"/>
      <c r="CK3069" s="1"/>
      <c r="CL3069" s="1"/>
      <c r="CM3069" s="1"/>
      <c r="CN3069" s="1"/>
      <c r="CO3069" s="1"/>
      <c r="CP3069" s="1"/>
      <c r="CQ3069" s="1"/>
      <c r="CR3069" s="1"/>
      <c r="CS3069" s="1"/>
      <c r="CT3069" s="1"/>
      <c r="CU3069" s="1"/>
      <c r="CV3069" s="1"/>
      <c r="CW3069" s="1"/>
      <c r="CX3069" s="1"/>
      <c r="CY3069" s="1"/>
      <c r="CZ3069" s="1"/>
      <c r="DA3069" s="1"/>
      <c r="DB3069" s="1"/>
      <c r="DC3069" s="1"/>
      <c r="DD3069" s="1"/>
      <c r="DE3069" s="1"/>
      <c r="DF3069" s="1"/>
      <c r="DG3069" s="1"/>
      <c r="DH3069" s="1"/>
      <c r="DI3069" s="1"/>
      <c r="DJ3069" s="1"/>
      <c r="DK3069" s="1"/>
      <c r="DL3069" s="1"/>
      <c r="DM3069" s="1"/>
      <c r="DN3069" s="1"/>
      <c r="DO3069" s="1"/>
      <c r="DP3069" s="1"/>
      <c r="DQ3069" s="1"/>
      <c r="DR3069" s="1"/>
      <c r="DS3069" s="1"/>
      <c r="DT3069" s="1"/>
      <c r="DU3069" s="1"/>
      <c r="DV3069" s="1"/>
      <c r="DW3069" s="1"/>
      <c r="DX3069" s="1"/>
      <c r="DY3069" s="1"/>
      <c r="DZ3069" s="1"/>
      <c r="EA3069" s="1"/>
      <c r="EB3069" s="1"/>
      <c r="EC3069" s="1"/>
      <c r="ED3069" s="1"/>
      <c r="EE3069" s="1"/>
      <c r="EF3069" s="1"/>
      <c r="EG3069" s="1"/>
      <c r="EH3069" s="1"/>
      <c r="EI3069" s="1"/>
      <c r="EJ3069" s="1"/>
      <c r="EK3069" s="1"/>
      <c r="EL3069" s="1"/>
      <c r="EM3069" s="1"/>
      <c r="EN3069" s="1"/>
      <c r="EO3069" s="1"/>
      <c r="EP3069" s="1"/>
      <c r="EQ3069" s="1"/>
      <c r="ER3069" s="1"/>
      <c r="ES3069" s="1"/>
      <c r="ET3069" s="1"/>
      <c r="EU3069" s="1"/>
      <c r="EV3069" s="1"/>
      <c r="EW3069" s="1"/>
      <c r="EX3069" s="1"/>
      <c r="EY3069" s="1"/>
      <c r="EZ3069" s="1"/>
      <c r="FA3069" s="1"/>
      <c r="FB3069" s="1"/>
      <c r="FC3069" s="1"/>
      <c r="FD3069" s="1"/>
      <c r="FE3069" s="1"/>
      <c r="FF3069" s="1"/>
      <c r="FG3069" s="1"/>
      <c r="FH3069" s="1"/>
      <c r="FI3069" s="1"/>
      <c r="FJ3069" s="1"/>
      <c r="FK3069" s="1"/>
      <c r="FL3069" s="1"/>
      <c r="FM3069" s="1"/>
      <c r="FN3069" s="1"/>
      <c r="FO3069" s="1"/>
      <c r="FP3069" s="1"/>
      <c r="FQ3069" s="1"/>
      <c r="FR3069" s="1"/>
      <c r="FS3069" s="1"/>
      <c r="FT3069" s="1"/>
      <c r="FU3069" s="1"/>
      <c r="FV3069" s="1"/>
      <c r="FW3069" s="1"/>
      <c r="FX3069" s="1"/>
      <c r="FY3069" s="1"/>
      <c r="FZ3069" s="1"/>
      <c r="GA3069" s="1"/>
      <c r="GB3069" s="1"/>
      <c r="GC3069" s="1"/>
      <c r="GD3069" s="1"/>
      <c r="GE3069" s="1"/>
      <c r="GF3069" s="1"/>
      <c r="GG3069" s="1"/>
      <c r="GH3069" s="1"/>
      <c r="GI3069" s="1"/>
      <c r="GJ3069" s="1"/>
      <c r="GK3069"/>
      <c r="GL3069"/>
      <c r="GM3069"/>
      <c r="GN3069"/>
      <c r="GO3069"/>
      <c r="GP3069"/>
      <c r="GQ3069"/>
      <c r="GR3069"/>
      <c r="GS3069"/>
      <c r="GT3069"/>
      <c r="GU3069"/>
      <c r="GV3069"/>
      <c r="GW3069"/>
      <c r="GX3069"/>
      <c r="GY3069"/>
      <c r="GZ3069"/>
      <c r="HA3069"/>
      <c r="HB3069"/>
      <c r="HC3069"/>
      <c r="HD3069"/>
      <c r="HE3069"/>
    </row>
    <row r="3070" spans="6:213" s="19" customFormat="1" x14ac:dyDescent="0.25">
      <c r="F3070" s="20"/>
      <c r="G3070" s="20"/>
      <c r="H3070" s="20"/>
      <c r="I3070" s="20"/>
      <c r="J3070" s="21"/>
      <c r="K3070" s="21"/>
      <c r="L3070" s="20"/>
      <c r="M3070" s="20"/>
      <c r="N3070" s="22"/>
      <c r="O3070" s="22"/>
      <c r="P3070" s="22"/>
      <c r="Q3070" s="22"/>
      <c r="U3070" s="20"/>
      <c r="V3070" s="20"/>
      <c r="W3070" s="20"/>
      <c r="X3070" s="27"/>
      <c r="Y3070" s="253"/>
      <c r="Z3070" s="30"/>
      <c r="AA3070" s="30"/>
      <c r="AB3070" s="31"/>
      <c r="AC3070" s="31"/>
      <c r="AD3070" s="31"/>
      <c r="AE3070" s="31"/>
      <c r="AF3070" s="31"/>
      <c r="AG3070" s="241"/>
      <c r="AH3070" s="31"/>
      <c r="AI3070" s="31"/>
      <c r="AJ3070" s="31"/>
      <c r="AK3070" s="31"/>
      <c r="AL3070" s="120"/>
      <c r="AM3070" s="25"/>
      <c r="AN3070" s="25"/>
      <c r="AO3070" s="25"/>
      <c r="AP3070" s="25"/>
      <c r="AQ3070" s="26"/>
      <c r="AR3070" s="25"/>
      <c r="AS3070" s="31"/>
      <c r="AT3070" s="25"/>
      <c r="AU3070" s="25"/>
      <c r="AV3070" s="31"/>
      <c r="BC3070" s="1"/>
      <c r="BD3070"/>
      <c r="BE3070"/>
      <c r="BF3070" s="1"/>
      <c r="BG3070"/>
      <c r="BH3070"/>
      <c r="BI3070"/>
      <c r="BJ3070" s="1"/>
      <c r="BK3070" s="1"/>
      <c r="BL3070"/>
      <c r="BM3070" s="1"/>
      <c r="BN3070" s="1"/>
      <c r="BO3070" s="1"/>
      <c r="BP3070" s="1"/>
      <c r="BQ3070" s="1"/>
      <c r="BR3070" s="1"/>
      <c r="BS3070" s="1"/>
      <c r="BT3070" s="22"/>
      <c r="BU3070" s="1"/>
      <c r="BV3070" s="1"/>
      <c r="BW3070" s="1"/>
      <c r="BX3070" s="1"/>
      <c r="BY3070" s="1"/>
      <c r="BZ3070" s="1"/>
      <c r="CA3070" s="1"/>
      <c r="CB3070" s="1"/>
      <c r="CC3070" s="1"/>
      <c r="CD3070" s="1"/>
      <c r="CE3070" s="1"/>
      <c r="CF3070" s="1"/>
      <c r="CG3070" s="1"/>
      <c r="CH3070" s="1"/>
      <c r="CI3070" s="1"/>
      <c r="CJ3070" s="1"/>
      <c r="CK3070" s="1"/>
      <c r="CL3070" s="1"/>
      <c r="CM3070" s="1"/>
      <c r="CN3070" s="1"/>
      <c r="CO3070" s="1"/>
      <c r="CP3070" s="1"/>
      <c r="CQ3070" s="1"/>
      <c r="CR3070" s="1"/>
      <c r="CS3070" s="1"/>
      <c r="CT3070" s="1"/>
      <c r="CU3070" s="1"/>
      <c r="CV3070" s="1"/>
      <c r="CW3070" s="1"/>
      <c r="CX3070" s="1"/>
      <c r="CY3070" s="1"/>
      <c r="CZ3070" s="1"/>
      <c r="DA3070" s="1"/>
      <c r="DB3070" s="1"/>
      <c r="DC3070" s="1"/>
      <c r="DD3070" s="1"/>
      <c r="DE3070" s="1"/>
      <c r="DF3070" s="1"/>
      <c r="DG3070" s="1"/>
      <c r="DH3070" s="1"/>
      <c r="DI3070" s="1"/>
      <c r="DJ3070" s="1"/>
      <c r="DK3070" s="1"/>
      <c r="DL3070" s="1"/>
      <c r="DM3070" s="1"/>
      <c r="DN3070" s="1"/>
      <c r="DO3070" s="1"/>
      <c r="DP3070" s="1"/>
      <c r="DQ3070" s="1"/>
      <c r="DR3070" s="1"/>
      <c r="DS3070" s="1"/>
      <c r="DT3070" s="1"/>
      <c r="DU3070" s="1"/>
      <c r="DV3070" s="1"/>
      <c r="DW3070" s="1"/>
      <c r="DX3070" s="1"/>
      <c r="DY3070" s="1"/>
      <c r="DZ3070" s="1"/>
      <c r="EA3070" s="1"/>
      <c r="EB3070" s="1"/>
      <c r="EC3070" s="1"/>
      <c r="ED3070" s="1"/>
      <c r="EE3070" s="1"/>
      <c r="EF3070" s="1"/>
      <c r="EG3070" s="1"/>
      <c r="EH3070" s="1"/>
      <c r="EI3070" s="1"/>
      <c r="EJ3070" s="1"/>
      <c r="EK3070" s="1"/>
      <c r="EL3070" s="1"/>
      <c r="EM3070" s="1"/>
      <c r="EN3070" s="1"/>
      <c r="EO3070" s="1"/>
      <c r="EP3070" s="1"/>
      <c r="EQ3070" s="1"/>
      <c r="ER3070" s="1"/>
      <c r="ES3070" s="1"/>
      <c r="ET3070" s="1"/>
      <c r="EU3070" s="1"/>
      <c r="EV3070" s="1"/>
      <c r="EW3070" s="1"/>
      <c r="EX3070" s="1"/>
      <c r="EY3070" s="1"/>
      <c r="EZ3070" s="1"/>
      <c r="FA3070" s="1"/>
      <c r="FB3070" s="1"/>
      <c r="FC3070" s="1"/>
      <c r="FD3070" s="1"/>
      <c r="FE3070" s="1"/>
      <c r="FF3070" s="1"/>
      <c r="FG3070" s="1"/>
      <c r="FH3070" s="1"/>
      <c r="FI3070" s="1"/>
      <c r="FJ3070" s="1"/>
      <c r="FK3070" s="1"/>
      <c r="FL3070" s="1"/>
      <c r="FM3070" s="1"/>
      <c r="FN3070" s="1"/>
      <c r="FO3070" s="1"/>
      <c r="FP3070" s="1"/>
      <c r="FQ3070" s="1"/>
      <c r="FR3070" s="1"/>
      <c r="FS3070" s="1"/>
      <c r="FT3070" s="1"/>
      <c r="FU3070" s="1"/>
      <c r="FV3070" s="1"/>
      <c r="FW3070" s="1"/>
      <c r="FX3070" s="1"/>
      <c r="FY3070" s="1"/>
      <c r="FZ3070" s="1"/>
      <c r="GA3070" s="1"/>
      <c r="GB3070" s="1"/>
      <c r="GC3070" s="1"/>
      <c r="GD3070" s="1"/>
      <c r="GE3070" s="1"/>
      <c r="GF3070" s="1"/>
      <c r="GG3070" s="1"/>
      <c r="GH3070" s="1"/>
      <c r="GI3070" s="1"/>
      <c r="GJ3070" s="1"/>
      <c r="GK3070"/>
      <c r="GL3070"/>
      <c r="GM3070"/>
      <c r="GN3070"/>
      <c r="GO3070"/>
      <c r="GP3070"/>
      <c r="GQ3070"/>
      <c r="GR3070"/>
      <c r="GS3070"/>
      <c r="GT3070"/>
      <c r="GU3070"/>
      <c r="GV3070"/>
      <c r="GW3070"/>
      <c r="GX3070"/>
      <c r="GY3070"/>
      <c r="GZ3070"/>
      <c r="HA3070"/>
      <c r="HB3070"/>
      <c r="HC3070"/>
      <c r="HD3070"/>
      <c r="HE3070"/>
    </row>
    <row r="3071" spans="6:213" s="19" customFormat="1" x14ac:dyDescent="0.25">
      <c r="F3071" s="20"/>
      <c r="G3071" s="20"/>
      <c r="H3071" s="20"/>
      <c r="I3071" s="20"/>
      <c r="J3071" s="21"/>
      <c r="K3071" s="21"/>
      <c r="L3071" s="20"/>
      <c r="M3071" s="20"/>
      <c r="N3071" s="22"/>
      <c r="O3071" s="22"/>
      <c r="P3071" s="22"/>
      <c r="Q3071" s="22"/>
      <c r="U3071" s="20"/>
      <c r="V3071" s="20"/>
      <c r="W3071" s="20"/>
      <c r="X3071" s="27"/>
      <c r="Y3071" s="253"/>
      <c r="Z3071" s="30"/>
      <c r="AA3071" s="30"/>
      <c r="AB3071" s="31"/>
      <c r="AC3071" s="31"/>
      <c r="AD3071" s="31"/>
      <c r="AE3071" s="31"/>
      <c r="AF3071" s="31"/>
      <c r="AG3071" s="241"/>
      <c r="AH3071" s="31"/>
      <c r="AI3071" s="31"/>
      <c r="AJ3071" s="31"/>
      <c r="AK3071" s="31"/>
      <c r="AL3071" s="120"/>
      <c r="AM3071" s="25"/>
      <c r="AN3071" s="25"/>
      <c r="AO3071" s="25"/>
      <c r="AP3071" s="25"/>
      <c r="AQ3071" s="26"/>
      <c r="AR3071" s="25"/>
      <c r="AS3071" s="31"/>
      <c r="AT3071" s="25"/>
      <c r="AU3071" s="25"/>
      <c r="AV3071" s="31"/>
      <c r="BC3071" s="1"/>
      <c r="BD3071"/>
      <c r="BE3071"/>
      <c r="BF3071" s="1"/>
      <c r="BG3071"/>
      <c r="BH3071"/>
      <c r="BI3071"/>
      <c r="BJ3071" s="1"/>
      <c r="BK3071" s="1"/>
      <c r="BL3071"/>
      <c r="BM3071" s="1"/>
      <c r="BN3071" s="1"/>
      <c r="BO3071" s="1"/>
      <c r="BP3071" s="1"/>
      <c r="BQ3071" s="1"/>
      <c r="BR3071" s="1"/>
      <c r="BS3071" s="1"/>
      <c r="BT3071" s="22"/>
      <c r="BU3071" s="1"/>
      <c r="BV3071" s="1"/>
      <c r="BW3071" s="1"/>
      <c r="BX3071" s="1"/>
      <c r="BY3071" s="1"/>
      <c r="BZ3071" s="1"/>
      <c r="CA3071" s="1"/>
      <c r="CB3071" s="1"/>
      <c r="CC3071" s="1"/>
      <c r="CD3071" s="1"/>
      <c r="CE3071" s="1"/>
      <c r="CF3071" s="1"/>
      <c r="CG3071" s="1"/>
      <c r="CH3071" s="1"/>
      <c r="CI3071" s="1"/>
      <c r="CJ3071" s="1"/>
      <c r="CK3071" s="1"/>
      <c r="CL3071" s="1"/>
      <c r="CM3071" s="1"/>
      <c r="CN3071" s="1"/>
      <c r="CO3071" s="1"/>
      <c r="CP3071" s="1"/>
      <c r="CQ3071" s="1"/>
      <c r="CR3071" s="1"/>
      <c r="CS3071" s="1"/>
      <c r="CT3071" s="1"/>
      <c r="CU3071" s="1"/>
      <c r="CV3071" s="1"/>
      <c r="CW3071" s="1"/>
      <c r="CX3071" s="1"/>
      <c r="CY3071" s="1"/>
      <c r="CZ3071" s="1"/>
      <c r="DA3071" s="1"/>
      <c r="DB3071" s="1"/>
      <c r="DC3071" s="1"/>
      <c r="DD3071" s="1"/>
      <c r="DE3071" s="1"/>
      <c r="DF3071" s="1"/>
      <c r="DG3071" s="1"/>
      <c r="DH3071" s="1"/>
      <c r="DI3071" s="1"/>
      <c r="DJ3071" s="1"/>
      <c r="DK3071" s="1"/>
      <c r="DL3071" s="1"/>
      <c r="DM3071" s="1"/>
      <c r="DN3071" s="1"/>
      <c r="DO3071" s="1"/>
      <c r="DP3071" s="1"/>
      <c r="DQ3071" s="1"/>
      <c r="DR3071" s="1"/>
      <c r="DS3071" s="1"/>
      <c r="DT3071" s="1"/>
      <c r="DU3071" s="1"/>
      <c r="DV3071" s="1"/>
      <c r="DW3071" s="1"/>
      <c r="DX3071" s="1"/>
      <c r="DY3071" s="1"/>
      <c r="DZ3071" s="1"/>
      <c r="EA3071" s="1"/>
      <c r="EB3071" s="1"/>
      <c r="EC3071" s="1"/>
      <c r="ED3071" s="1"/>
      <c r="EE3071" s="1"/>
      <c r="EF3071" s="1"/>
      <c r="EG3071" s="1"/>
      <c r="EH3071" s="1"/>
      <c r="EI3071" s="1"/>
      <c r="EJ3071" s="1"/>
      <c r="EK3071" s="1"/>
      <c r="EL3071" s="1"/>
      <c r="EM3071" s="1"/>
      <c r="EN3071" s="1"/>
      <c r="EO3071" s="1"/>
      <c r="EP3071" s="1"/>
      <c r="EQ3071" s="1"/>
      <c r="ER3071" s="1"/>
      <c r="ES3071" s="1"/>
      <c r="ET3071" s="1"/>
      <c r="EU3071" s="1"/>
      <c r="EV3071" s="1"/>
      <c r="EW3071" s="1"/>
      <c r="EX3071" s="1"/>
      <c r="EY3071" s="1"/>
      <c r="EZ3071" s="1"/>
      <c r="FA3071" s="1"/>
      <c r="FB3071" s="1"/>
      <c r="FC3071" s="1"/>
      <c r="FD3071" s="1"/>
      <c r="FE3071" s="1"/>
      <c r="FF3071" s="1"/>
      <c r="FG3071" s="1"/>
      <c r="FH3071" s="1"/>
      <c r="FI3071" s="1"/>
      <c r="FJ3071" s="1"/>
      <c r="FK3071" s="1"/>
      <c r="FL3071" s="1"/>
      <c r="FM3071" s="1"/>
      <c r="FN3071" s="1"/>
      <c r="FO3071" s="1"/>
      <c r="FP3071" s="1"/>
      <c r="FQ3071" s="1"/>
      <c r="FR3071" s="1"/>
      <c r="FS3071" s="1"/>
      <c r="FT3071" s="1"/>
      <c r="FU3071" s="1"/>
      <c r="FV3071" s="1"/>
      <c r="FW3071" s="1"/>
      <c r="FX3071" s="1"/>
      <c r="FY3071" s="1"/>
      <c r="FZ3071" s="1"/>
      <c r="GA3071" s="1"/>
      <c r="GB3071" s="1"/>
      <c r="GC3071" s="1"/>
      <c r="GD3071" s="1"/>
      <c r="GE3071" s="1"/>
      <c r="GF3071" s="1"/>
      <c r="GG3071" s="1"/>
      <c r="GH3071" s="1"/>
      <c r="GI3071" s="1"/>
      <c r="GJ3071" s="1"/>
      <c r="GK3071"/>
      <c r="GL3071"/>
      <c r="GM3071"/>
      <c r="GN3071"/>
      <c r="GO3071"/>
      <c r="GP3071"/>
      <c r="GQ3071"/>
      <c r="GR3071"/>
      <c r="GS3071"/>
      <c r="GT3071"/>
      <c r="GU3071"/>
      <c r="GV3071"/>
      <c r="GW3071"/>
      <c r="GX3071"/>
      <c r="GY3071"/>
      <c r="GZ3071"/>
      <c r="HA3071"/>
      <c r="HB3071"/>
      <c r="HC3071"/>
      <c r="HD3071"/>
      <c r="HE3071"/>
    </row>
    <row r="3072" spans="6:213" s="19" customFormat="1" x14ac:dyDescent="0.25">
      <c r="F3072" s="20"/>
      <c r="G3072" s="20"/>
      <c r="H3072" s="20"/>
      <c r="I3072" s="20"/>
      <c r="J3072" s="21"/>
      <c r="K3072" s="21"/>
      <c r="L3072" s="20"/>
      <c r="M3072" s="20"/>
      <c r="N3072" s="22"/>
      <c r="O3072" s="22"/>
      <c r="P3072" s="22"/>
      <c r="Q3072" s="22"/>
      <c r="U3072" s="20"/>
      <c r="V3072" s="20"/>
      <c r="W3072" s="20"/>
      <c r="X3072" s="27"/>
      <c r="Y3072" s="253"/>
      <c r="Z3072" s="30"/>
      <c r="AA3072" s="30"/>
      <c r="AB3072" s="31"/>
      <c r="AC3072" s="31"/>
      <c r="AD3072" s="31"/>
      <c r="AE3072" s="31"/>
      <c r="AF3072" s="31"/>
      <c r="AG3072" s="241"/>
      <c r="AH3072" s="31"/>
      <c r="AI3072" s="31"/>
      <c r="AJ3072" s="31"/>
      <c r="AK3072" s="31"/>
      <c r="AL3072" s="120"/>
      <c r="AM3072" s="25"/>
      <c r="AN3072" s="25"/>
      <c r="AO3072" s="25"/>
      <c r="AP3072" s="25"/>
      <c r="AQ3072" s="26"/>
      <c r="AR3072" s="25"/>
      <c r="AS3072" s="31"/>
      <c r="AT3072" s="25"/>
      <c r="AU3072" s="25"/>
      <c r="AV3072" s="31"/>
      <c r="BC3072" s="1"/>
      <c r="BD3072"/>
      <c r="BE3072"/>
      <c r="BF3072" s="1"/>
      <c r="BG3072"/>
      <c r="BH3072"/>
      <c r="BI3072"/>
      <c r="BJ3072" s="1"/>
      <c r="BK3072" s="1"/>
      <c r="BL3072"/>
      <c r="BM3072" s="1"/>
      <c r="BN3072" s="1"/>
      <c r="BO3072" s="1"/>
      <c r="BP3072" s="1"/>
      <c r="BQ3072" s="1"/>
      <c r="BR3072" s="1"/>
      <c r="BS3072" s="1"/>
      <c r="BT3072" s="22"/>
      <c r="BU3072" s="1"/>
      <c r="BV3072" s="1"/>
      <c r="BW3072" s="1"/>
      <c r="BX3072" s="1"/>
      <c r="BY3072" s="1"/>
      <c r="BZ3072" s="1"/>
      <c r="CA3072" s="1"/>
      <c r="CB3072" s="1"/>
      <c r="CC3072" s="1"/>
      <c r="CD3072" s="1"/>
      <c r="CE3072" s="1"/>
      <c r="CF3072" s="1"/>
      <c r="CG3072" s="1"/>
      <c r="CH3072" s="1"/>
      <c r="CI3072" s="1"/>
      <c r="CJ3072" s="1"/>
      <c r="CK3072" s="1"/>
      <c r="CL3072" s="1"/>
      <c r="CM3072" s="1"/>
      <c r="CN3072" s="1"/>
      <c r="CO3072" s="1"/>
      <c r="CP3072" s="1"/>
      <c r="CQ3072" s="1"/>
      <c r="CR3072" s="1"/>
      <c r="CS3072" s="1"/>
      <c r="CT3072" s="1"/>
      <c r="CU3072" s="1"/>
      <c r="CV3072" s="1"/>
      <c r="CW3072" s="1"/>
      <c r="CX3072" s="1"/>
      <c r="CY3072" s="1"/>
      <c r="CZ3072" s="1"/>
      <c r="DA3072" s="1"/>
      <c r="DB3072" s="1"/>
      <c r="DC3072" s="1"/>
      <c r="DD3072" s="1"/>
      <c r="DE3072" s="1"/>
      <c r="DF3072" s="1"/>
      <c r="DG3072" s="1"/>
      <c r="DH3072" s="1"/>
      <c r="DI3072" s="1"/>
      <c r="DJ3072" s="1"/>
      <c r="DK3072" s="1"/>
      <c r="DL3072" s="1"/>
      <c r="DM3072" s="1"/>
      <c r="DN3072" s="1"/>
      <c r="DO3072" s="1"/>
      <c r="DP3072" s="1"/>
      <c r="DQ3072" s="1"/>
      <c r="DR3072" s="1"/>
      <c r="DS3072" s="1"/>
      <c r="DT3072" s="1"/>
      <c r="DU3072" s="1"/>
      <c r="DV3072" s="1"/>
      <c r="DW3072" s="1"/>
      <c r="DX3072" s="1"/>
      <c r="DY3072" s="1"/>
      <c r="DZ3072" s="1"/>
      <c r="EA3072" s="1"/>
      <c r="EB3072" s="1"/>
      <c r="EC3072" s="1"/>
      <c r="ED3072" s="1"/>
      <c r="EE3072" s="1"/>
      <c r="EF3072" s="1"/>
      <c r="EG3072" s="1"/>
      <c r="EH3072" s="1"/>
      <c r="EI3072" s="1"/>
      <c r="EJ3072" s="1"/>
      <c r="EK3072" s="1"/>
      <c r="EL3072" s="1"/>
      <c r="EM3072" s="1"/>
      <c r="EN3072" s="1"/>
      <c r="EO3072" s="1"/>
      <c r="EP3072" s="1"/>
      <c r="EQ3072" s="1"/>
      <c r="ER3072" s="1"/>
      <c r="ES3072" s="1"/>
      <c r="ET3072" s="1"/>
      <c r="EU3072" s="1"/>
      <c r="EV3072" s="1"/>
      <c r="EW3072" s="1"/>
      <c r="EX3072" s="1"/>
      <c r="EY3072" s="1"/>
      <c r="EZ3072" s="1"/>
      <c r="FA3072" s="1"/>
      <c r="FB3072" s="1"/>
      <c r="FC3072" s="1"/>
      <c r="FD3072" s="1"/>
      <c r="FE3072" s="1"/>
      <c r="FF3072" s="1"/>
      <c r="FG3072" s="1"/>
      <c r="FH3072" s="1"/>
      <c r="FI3072" s="1"/>
      <c r="FJ3072" s="1"/>
      <c r="FK3072" s="1"/>
      <c r="FL3072" s="1"/>
      <c r="FM3072" s="1"/>
      <c r="FN3072" s="1"/>
      <c r="FO3072" s="1"/>
      <c r="FP3072" s="1"/>
      <c r="FQ3072" s="1"/>
      <c r="FR3072" s="1"/>
      <c r="FS3072" s="1"/>
      <c r="FT3072" s="1"/>
      <c r="FU3072" s="1"/>
      <c r="FV3072" s="1"/>
      <c r="FW3072" s="1"/>
      <c r="FX3072" s="1"/>
      <c r="FY3072" s="1"/>
      <c r="FZ3072" s="1"/>
      <c r="GA3072" s="1"/>
      <c r="GB3072" s="1"/>
      <c r="GC3072" s="1"/>
      <c r="GD3072" s="1"/>
      <c r="GE3072" s="1"/>
      <c r="GF3072" s="1"/>
      <c r="GG3072" s="1"/>
      <c r="GH3072" s="1"/>
      <c r="GI3072" s="1"/>
      <c r="GJ3072" s="1"/>
      <c r="GK3072"/>
      <c r="GL3072"/>
      <c r="GM3072"/>
      <c r="GN3072"/>
      <c r="GO3072"/>
      <c r="GP3072"/>
      <c r="GQ3072"/>
      <c r="GR3072"/>
      <c r="GS3072"/>
      <c r="GT3072"/>
      <c r="GU3072"/>
      <c r="GV3072"/>
      <c r="GW3072"/>
      <c r="GX3072"/>
      <c r="GY3072"/>
      <c r="GZ3072"/>
      <c r="HA3072"/>
      <c r="HB3072"/>
      <c r="HC3072"/>
      <c r="HD3072"/>
      <c r="HE3072"/>
    </row>
    <row r="3073" spans="6:213" s="19" customFormat="1" x14ac:dyDescent="0.25">
      <c r="F3073" s="20"/>
      <c r="G3073" s="20"/>
      <c r="H3073" s="20"/>
      <c r="I3073" s="20"/>
      <c r="J3073" s="21"/>
      <c r="K3073" s="21"/>
      <c r="L3073" s="20"/>
      <c r="M3073" s="20"/>
      <c r="N3073" s="22"/>
      <c r="O3073" s="22"/>
      <c r="P3073" s="22"/>
      <c r="Q3073" s="22"/>
      <c r="U3073" s="20"/>
      <c r="V3073" s="20"/>
      <c r="W3073" s="20"/>
      <c r="X3073" s="27"/>
      <c r="Y3073" s="253"/>
      <c r="Z3073" s="30"/>
      <c r="AA3073" s="30"/>
      <c r="AB3073" s="31"/>
      <c r="AC3073" s="31"/>
      <c r="AD3073" s="31"/>
      <c r="AE3073" s="31"/>
      <c r="AF3073" s="31"/>
      <c r="AG3073" s="241"/>
      <c r="AH3073" s="31"/>
      <c r="AI3073" s="31"/>
      <c r="AJ3073" s="31"/>
      <c r="AK3073" s="31"/>
      <c r="AL3073" s="120"/>
      <c r="AM3073" s="25"/>
      <c r="AN3073" s="25"/>
      <c r="AO3073" s="25"/>
      <c r="AP3073" s="25"/>
      <c r="AQ3073" s="26"/>
      <c r="AR3073" s="25"/>
      <c r="AS3073" s="31"/>
      <c r="AT3073" s="25"/>
      <c r="AU3073" s="25"/>
      <c r="AV3073" s="31"/>
      <c r="BC3073" s="1"/>
      <c r="BD3073"/>
      <c r="BE3073"/>
      <c r="BF3073" s="1"/>
      <c r="BG3073"/>
      <c r="BH3073"/>
      <c r="BI3073"/>
      <c r="BJ3073" s="1"/>
      <c r="BK3073" s="1"/>
      <c r="BL3073"/>
      <c r="BM3073" s="1"/>
      <c r="BN3073" s="1"/>
      <c r="BO3073" s="1"/>
      <c r="BP3073" s="1"/>
      <c r="BQ3073" s="1"/>
      <c r="BR3073" s="1"/>
      <c r="BS3073" s="1"/>
      <c r="BT3073" s="22"/>
      <c r="BU3073" s="1"/>
      <c r="BV3073" s="1"/>
      <c r="BW3073" s="1"/>
      <c r="BX3073" s="1"/>
      <c r="BY3073" s="1"/>
      <c r="BZ3073" s="1"/>
      <c r="CA3073" s="1"/>
      <c r="CB3073" s="1"/>
      <c r="CC3073" s="1"/>
      <c r="CD3073" s="1"/>
      <c r="CE3073" s="1"/>
      <c r="CF3073" s="1"/>
      <c r="CG3073" s="1"/>
      <c r="CH3073" s="1"/>
      <c r="CI3073" s="1"/>
      <c r="CJ3073" s="1"/>
      <c r="CK3073" s="1"/>
      <c r="CL3073" s="1"/>
      <c r="CM3073" s="1"/>
      <c r="CN3073" s="1"/>
      <c r="CO3073" s="1"/>
      <c r="CP3073" s="1"/>
      <c r="CQ3073" s="1"/>
      <c r="CR3073" s="1"/>
      <c r="CS3073" s="1"/>
      <c r="CT3073" s="1"/>
      <c r="CU3073" s="1"/>
      <c r="CV3073" s="1"/>
      <c r="CW3073" s="1"/>
      <c r="CX3073" s="1"/>
      <c r="CY3073" s="1"/>
      <c r="CZ3073" s="1"/>
      <c r="DA3073" s="1"/>
      <c r="DB3073" s="1"/>
      <c r="DC3073" s="1"/>
      <c r="DD3073" s="1"/>
      <c r="DE3073" s="1"/>
      <c r="DF3073" s="1"/>
      <c r="DG3073" s="1"/>
      <c r="DH3073" s="1"/>
      <c r="DI3073" s="1"/>
      <c r="DJ3073" s="1"/>
      <c r="DK3073" s="1"/>
      <c r="DL3073" s="1"/>
      <c r="DM3073" s="1"/>
      <c r="DN3073" s="1"/>
      <c r="DO3073" s="1"/>
      <c r="DP3073" s="1"/>
      <c r="DQ3073" s="1"/>
      <c r="DR3073" s="1"/>
      <c r="DS3073" s="1"/>
      <c r="DT3073" s="1"/>
      <c r="DU3073" s="1"/>
      <c r="DV3073" s="1"/>
      <c r="DW3073" s="1"/>
      <c r="DX3073" s="1"/>
      <c r="DY3073" s="1"/>
      <c r="DZ3073" s="1"/>
      <c r="EA3073" s="1"/>
      <c r="EB3073" s="1"/>
      <c r="EC3073" s="1"/>
      <c r="ED3073" s="1"/>
      <c r="EE3073" s="1"/>
      <c r="EF3073" s="1"/>
      <c r="EG3073" s="1"/>
      <c r="EH3073" s="1"/>
      <c r="EI3073" s="1"/>
      <c r="EJ3073" s="1"/>
      <c r="EK3073" s="1"/>
      <c r="EL3073" s="1"/>
      <c r="EM3073" s="1"/>
      <c r="EN3073" s="1"/>
      <c r="EO3073" s="1"/>
      <c r="EP3073" s="1"/>
      <c r="EQ3073" s="1"/>
      <c r="ER3073" s="1"/>
      <c r="ES3073" s="1"/>
      <c r="ET3073" s="1"/>
      <c r="EU3073" s="1"/>
      <c r="EV3073" s="1"/>
      <c r="EW3073" s="1"/>
      <c r="EX3073" s="1"/>
      <c r="EY3073" s="1"/>
      <c r="EZ3073" s="1"/>
      <c r="FA3073" s="1"/>
      <c r="FB3073" s="1"/>
      <c r="FC3073" s="1"/>
      <c r="FD3073" s="1"/>
      <c r="FE3073" s="1"/>
      <c r="FF3073" s="1"/>
      <c r="FG3073" s="1"/>
      <c r="FH3073" s="1"/>
      <c r="FI3073" s="1"/>
      <c r="FJ3073" s="1"/>
      <c r="FK3073" s="1"/>
      <c r="FL3073" s="1"/>
      <c r="FM3073" s="1"/>
      <c r="FN3073" s="1"/>
      <c r="FO3073" s="1"/>
      <c r="FP3073" s="1"/>
      <c r="FQ3073" s="1"/>
      <c r="FR3073" s="1"/>
      <c r="FS3073" s="1"/>
      <c r="FT3073" s="1"/>
      <c r="FU3073" s="1"/>
      <c r="FV3073" s="1"/>
      <c r="FW3073" s="1"/>
      <c r="FX3073" s="1"/>
      <c r="FY3073" s="1"/>
      <c r="FZ3073" s="1"/>
      <c r="GA3073" s="1"/>
      <c r="GB3073" s="1"/>
      <c r="GC3073" s="1"/>
      <c r="GD3073" s="1"/>
      <c r="GE3073" s="1"/>
      <c r="GF3073" s="1"/>
      <c r="GG3073" s="1"/>
      <c r="GH3073" s="1"/>
      <c r="GI3073" s="1"/>
      <c r="GJ3073" s="1"/>
      <c r="GK3073"/>
      <c r="GL3073"/>
      <c r="GM3073"/>
      <c r="GN3073"/>
      <c r="GO3073"/>
      <c r="GP3073"/>
      <c r="GQ3073"/>
      <c r="GR3073"/>
      <c r="GS3073"/>
      <c r="GT3073"/>
      <c r="GU3073"/>
      <c r="GV3073"/>
      <c r="GW3073"/>
      <c r="GX3073"/>
      <c r="GY3073"/>
      <c r="GZ3073"/>
      <c r="HA3073"/>
      <c r="HB3073"/>
      <c r="HC3073"/>
      <c r="HD3073"/>
      <c r="HE3073"/>
    </row>
    <row r="3074" spans="6:213" s="19" customFormat="1" x14ac:dyDescent="0.25">
      <c r="F3074" s="20"/>
      <c r="G3074" s="20"/>
      <c r="H3074" s="20"/>
      <c r="I3074" s="20"/>
      <c r="J3074" s="21"/>
      <c r="K3074" s="21"/>
      <c r="L3074" s="20"/>
      <c r="M3074" s="20"/>
      <c r="N3074" s="22"/>
      <c r="O3074" s="22"/>
      <c r="P3074" s="22"/>
      <c r="Q3074" s="22"/>
      <c r="U3074" s="20"/>
      <c r="V3074" s="20"/>
      <c r="W3074" s="20"/>
      <c r="X3074" s="27"/>
      <c r="Y3074" s="253"/>
      <c r="Z3074" s="30"/>
      <c r="AA3074" s="30"/>
      <c r="AB3074" s="31"/>
      <c r="AC3074" s="31"/>
      <c r="AD3074" s="31"/>
      <c r="AE3074" s="31"/>
      <c r="AF3074" s="31"/>
      <c r="AG3074" s="241"/>
      <c r="AH3074" s="31"/>
      <c r="AI3074" s="31"/>
      <c r="AJ3074" s="31"/>
      <c r="AK3074" s="31"/>
      <c r="AL3074" s="120"/>
      <c r="AM3074" s="25"/>
      <c r="AN3074" s="25"/>
      <c r="AO3074" s="25"/>
      <c r="AP3074" s="25"/>
      <c r="AQ3074" s="26"/>
      <c r="AR3074" s="25"/>
      <c r="AS3074" s="31"/>
      <c r="AT3074" s="25"/>
      <c r="AU3074" s="25"/>
      <c r="AV3074" s="31"/>
      <c r="BC3074" s="1"/>
      <c r="BD3074"/>
      <c r="BE3074"/>
      <c r="BF3074" s="1"/>
      <c r="BG3074"/>
      <c r="BH3074"/>
      <c r="BI3074"/>
      <c r="BJ3074" s="1"/>
      <c r="BK3074" s="1"/>
      <c r="BL3074"/>
      <c r="BM3074" s="1"/>
      <c r="BN3074" s="1"/>
      <c r="BO3074" s="1"/>
      <c r="BP3074" s="1"/>
      <c r="BQ3074" s="1"/>
      <c r="BR3074" s="1"/>
      <c r="BS3074" s="1"/>
      <c r="BT3074" s="22"/>
      <c r="BU3074" s="1"/>
      <c r="BV3074" s="1"/>
      <c r="BW3074" s="1"/>
      <c r="BX3074" s="1"/>
      <c r="BY3074" s="1"/>
      <c r="BZ3074" s="1"/>
      <c r="CA3074" s="1"/>
      <c r="CB3074" s="1"/>
      <c r="CC3074" s="1"/>
      <c r="CD3074" s="1"/>
      <c r="CE3074" s="1"/>
      <c r="CF3074" s="1"/>
      <c r="CG3074" s="1"/>
      <c r="CH3074" s="1"/>
      <c r="CI3074" s="1"/>
      <c r="CJ3074" s="1"/>
      <c r="CK3074" s="1"/>
      <c r="CL3074" s="1"/>
      <c r="CM3074" s="1"/>
      <c r="CN3074" s="1"/>
      <c r="CO3074" s="1"/>
      <c r="CP3074" s="1"/>
      <c r="CQ3074" s="1"/>
      <c r="CR3074" s="1"/>
      <c r="CS3074" s="1"/>
      <c r="CT3074" s="1"/>
      <c r="CU3074" s="1"/>
      <c r="CV3074" s="1"/>
      <c r="CW3074" s="1"/>
      <c r="CX3074" s="1"/>
      <c r="CY3074" s="1"/>
      <c r="CZ3074" s="1"/>
      <c r="DA3074" s="1"/>
      <c r="DB3074" s="1"/>
      <c r="DC3074" s="1"/>
      <c r="DD3074" s="1"/>
      <c r="DE3074" s="1"/>
      <c r="DF3074" s="1"/>
      <c r="DG3074" s="1"/>
      <c r="DH3074" s="1"/>
      <c r="DI3074" s="1"/>
      <c r="DJ3074" s="1"/>
      <c r="DK3074" s="1"/>
      <c r="DL3074" s="1"/>
      <c r="DM3074" s="1"/>
      <c r="DN3074" s="1"/>
      <c r="DO3074" s="1"/>
      <c r="DP3074" s="1"/>
      <c r="DQ3074" s="1"/>
      <c r="DR3074" s="1"/>
      <c r="DS3074" s="1"/>
      <c r="DT3074" s="1"/>
      <c r="DU3074" s="1"/>
      <c r="DV3074" s="1"/>
      <c r="DW3074" s="1"/>
      <c r="DX3074" s="1"/>
      <c r="DY3074" s="1"/>
      <c r="DZ3074" s="1"/>
      <c r="EA3074" s="1"/>
      <c r="EB3074" s="1"/>
      <c r="EC3074" s="1"/>
      <c r="ED3074" s="1"/>
      <c r="EE3074" s="1"/>
      <c r="EF3074" s="1"/>
      <c r="EG3074" s="1"/>
      <c r="EH3074" s="1"/>
      <c r="EI3074" s="1"/>
      <c r="EJ3074" s="1"/>
      <c r="EK3074" s="1"/>
      <c r="EL3074" s="1"/>
      <c r="EM3074" s="1"/>
      <c r="EN3074" s="1"/>
      <c r="EO3074" s="1"/>
      <c r="EP3074" s="1"/>
      <c r="EQ3074" s="1"/>
      <c r="ER3074" s="1"/>
      <c r="ES3074" s="1"/>
      <c r="ET3074" s="1"/>
      <c r="EU3074" s="1"/>
      <c r="EV3074" s="1"/>
      <c r="EW3074" s="1"/>
      <c r="EX3074" s="1"/>
      <c r="EY3074" s="1"/>
      <c r="EZ3074" s="1"/>
      <c r="FA3074" s="1"/>
      <c r="FB3074" s="1"/>
      <c r="FC3074" s="1"/>
      <c r="FD3074" s="1"/>
      <c r="FE3074" s="1"/>
      <c r="FF3074" s="1"/>
      <c r="FG3074" s="1"/>
      <c r="FH3074" s="1"/>
      <c r="FI3074" s="1"/>
      <c r="FJ3074" s="1"/>
      <c r="FK3074" s="1"/>
      <c r="FL3074" s="1"/>
      <c r="FM3074" s="1"/>
      <c r="FN3074" s="1"/>
      <c r="FO3074" s="1"/>
      <c r="FP3074" s="1"/>
      <c r="FQ3074" s="1"/>
      <c r="FR3074" s="1"/>
      <c r="FS3074" s="1"/>
      <c r="FT3074" s="1"/>
      <c r="FU3074" s="1"/>
      <c r="FV3074" s="1"/>
      <c r="FW3074" s="1"/>
      <c r="FX3074" s="1"/>
      <c r="FY3074" s="1"/>
      <c r="FZ3074" s="1"/>
      <c r="GA3074" s="1"/>
      <c r="GB3074" s="1"/>
      <c r="GC3074" s="1"/>
      <c r="GD3074" s="1"/>
      <c r="GE3074" s="1"/>
      <c r="GF3074" s="1"/>
      <c r="GG3074" s="1"/>
      <c r="GH3074" s="1"/>
      <c r="GI3074" s="1"/>
      <c r="GJ3074" s="1"/>
      <c r="GK3074"/>
      <c r="GL3074"/>
      <c r="GM3074"/>
      <c r="GN3074"/>
      <c r="GO3074"/>
      <c r="GP3074"/>
      <c r="GQ3074"/>
      <c r="GR3074"/>
      <c r="GS3074"/>
      <c r="GT3074"/>
      <c r="GU3074"/>
      <c r="GV3074"/>
      <c r="GW3074"/>
      <c r="GX3074"/>
      <c r="GY3074"/>
      <c r="GZ3074"/>
      <c r="HA3074"/>
      <c r="HB3074"/>
      <c r="HC3074"/>
      <c r="HD3074"/>
      <c r="HE3074"/>
    </row>
    <row r="3075" spans="6:213" s="19" customFormat="1" x14ac:dyDescent="0.25">
      <c r="F3075" s="20"/>
      <c r="G3075" s="20"/>
      <c r="H3075" s="20"/>
      <c r="I3075" s="20"/>
      <c r="J3075" s="21"/>
      <c r="K3075" s="21"/>
      <c r="L3075" s="20"/>
      <c r="M3075" s="20"/>
      <c r="N3075" s="22"/>
      <c r="O3075" s="22"/>
      <c r="P3075" s="22"/>
      <c r="Q3075" s="22"/>
      <c r="U3075" s="20"/>
      <c r="V3075" s="20"/>
      <c r="W3075" s="20"/>
      <c r="X3075" s="27"/>
      <c r="Y3075" s="253"/>
      <c r="Z3075" s="30"/>
      <c r="AA3075" s="30"/>
      <c r="AB3075" s="31"/>
      <c r="AC3075" s="31"/>
      <c r="AD3075" s="31"/>
      <c r="AE3075" s="31"/>
      <c r="AF3075" s="31"/>
      <c r="AG3075" s="241"/>
      <c r="AH3075" s="31"/>
      <c r="AI3075" s="31"/>
      <c r="AJ3075" s="31"/>
      <c r="AK3075" s="31"/>
      <c r="AL3075" s="120"/>
      <c r="AM3075" s="25"/>
      <c r="AN3075" s="25"/>
      <c r="AO3075" s="25"/>
      <c r="AP3075" s="25"/>
      <c r="AQ3075" s="26"/>
      <c r="AR3075" s="25"/>
      <c r="AS3075" s="31"/>
      <c r="AT3075" s="25"/>
      <c r="AU3075" s="25"/>
      <c r="AV3075" s="31"/>
      <c r="BC3075" s="1"/>
      <c r="BD3075"/>
      <c r="BE3075"/>
      <c r="BF3075" s="1"/>
      <c r="BG3075"/>
      <c r="BH3075"/>
      <c r="BI3075"/>
      <c r="BJ3075" s="1"/>
      <c r="BK3075" s="1"/>
      <c r="BL3075"/>
      <c r="BM3075" s="1"/>
      <c r="BN3075" s="1"/>
      <c r="BO3075" s="1"/>
      <c r="BP3075" s="1"/>
      <c r="BQ3075" s="1"/>
      <c r="BR3075" s="1"/>
      <c r="BS3075" s="1"/>
      <c r="BT3075" s="22"/>
      <c r="BU3075" s="1"/>
      <c r="BV3075" s="1"/>
      <c r="BW3075" s="1"/>
      <c r="BX3075" s="1"/>
      <c r="BY3075" s="1"/>
      <c r="BZ3075" s="1"/>
      <c r="CA3075" s="1"/>
      <c r="CB3075" s="1"/>
      <c r="CC3075" s="1"/>
      <c r="CD3075" s="1"/>
      <c r="CE3075" s="1"/>
      <c r="CF3075" s="1"/>
      <c r="CG3075" s="1"/>
      <c r="CH3075" s="1"/>
      <c r="CI3075" s="1"/>
      <c r="CJ3075" s="1"/>
      <c r="CK3075" s="1"/>
      <c r="CL3075" s="1"/>
      <c r="CM3075" s="1"/>
      <c r="CN3075" s="1"/>
      <c r="CO3075" s="1"/>
      <c r="CP3075" s="1"/>
      <c r="CQ3075" s="1"/>
      <c r="CR3075" s="1"/>
      <c r="CS3075" s="1"/>
      <c r="CT3075" s="1"/>
      <c r="CU3075" s="1"/>
      <c r="CV3075" s="1"/>
      <c r="CW3075" s="1"/>
      <c r="CX3075" s="1"/>
      <c r="CY3075" s="1"/>
      <c r="CZ3075" s="1"/>
      <c r="DA3075" s="1"/>
      <c r="DB3075" s="1"/>
      <c r="DC3075" s="1"/>
      <c r="DD3075" s="1"/>
      <c r="DE3075" s="1"/>
      <c r="DF3075" s="1"/>
      <c r="DG3075" s="1"/>
      <c r="DH3075" s="1"/>
      <c r="DI3075" s="1"/>
      <c r="DJ3075" s="1"/>
      <c r="DK3075" s="1"/>
      <c r="DL3075" s="1"/>
      <c r="DM3075" s="1"/>
      <c r="DN3075" s="1"/>
      <c r="DO3075" s="1"/>
      <c r="DP3075" s="1"/>
      <c r="DQ3075" s="1"/>
      <c r="DR3075" s="1"/>
      <c r="DS3075" s="1"/>
      <c r="DT3075" s="1"/>
      <c r="DU3075" s="1"/>
      <c r="DV3075" s="1"/>
      <c r="DW3075" s="1"/>
      <c r="DX3075" s="1"/>
      <c r="DY3075" s="1"/>
      <c r="DZ3075" s="1"/>
      <c r="EA3075" s="1"/>
      <c r="EB3075" s="1"/>
      <c r="EC3075" s="1"/>
      <c r="ED3075" s="1"/>
      <c r="EE3075" s="1"/>
      <c r="EF3075" s="1"/>
      <c r="EG3075" s="1"/>
      <c r="EH3075" s="1"/>
      <c r="EI3075" s="1"/>
      <c r="EJ3075" s="1"/>
      <c r="EK3075" s="1"/>
      <c r="EL3075" s="1"/>
      <c r="EM3075" s="1"/>
      <c r="EN3075" s="1"/>
      <c r="EO3075" s="1"/>
      <c r="EP3075" s="1"/>
      <c r="EQ3075" s="1"/>
      <c r="ER3075" s="1"/>
      <c r="ES3075" s="1"/>
      <c r="ET3075" s="1"/>
      <c r="EU3075" s="1"/>
      <c r="EV3075" s="1"/>
      <c r="EW3075" s="1"/>
      <c r="EX3075" s="1"/>
      <c r="EY3075" s="1"/>
      <c r="EZ3075" s="1"/>
      <c r="FA3075" s="1"/>
      <c r="FB3075" s="1"/>
      <c r="FC3075" s="1"/>
      <c r="FD3075" s="1"/>
      <c r="FE3075" s="1"/>
      <c r="FF3075" s="1"/>
      <c r="FG3075" s="1"/>
      <c r="FH3075" s="1"/>
      <c r="FI3075" s="1"/>
      <c r="FJ3075" s="1"/>
      <c r="FK3075" s="1"/>
      <c r="FL3075" s="1"/>
      <c r="FM3075" s="1"/>
      <c r="FN3075" s="1"/>
      <c r="FO3075" s="1"/>
      <c r="FP3075" s="1"/>
      <c r="FQ3075" s="1"/>
      <c r="FR3075" s="1"/>
      <c r="FS3075" s="1"/>
      <c r="FT3075" s="1"/>
      <c r="FU3075" s="1"/>
      <c r="FV3075" s="1"/>
      <c r="FW3075" s="1"/>
      <c r="FX3075" s="1"/>
      <c r="FY3075" s="1"/>
      <c r="FZ3075" s="1"/>
      <c r="GA3075" s="1"/>
      <c r="GB3075" s="1"/>
      <c r="GC3075" s="1"/>
      <c r="GD3075" s="1"/>
      <c r="GE3075" s="1"/>
      <c r="GF3075" s="1"/>
      <c r="GG3075" s="1"/>
      <c r="GH3075" s="1"/>
      <c r="GI3075" s="1"/>
      <c r="GJ3075" s="1"/>
      <c r="GK3075"/>
      <c r="GL3075"/>
      <c r="GM3075"/>
      <c r="GN3075"/>
      <c r="GO3075"/>
      <c r="GP3075"/>
      <c r="GQ3075"/>
      <c r="GR3075"/>
      <c r="GS3075"/>
      <c r="GT3075"/>
      <c r="GU3075"/>
      <c r="GV3075"/>
      <c r="GW3075"/>
      <c r="GX3075"/>
      <c r="GY3075"/>
      <c r="GZ3075"/>
      <c r="HA3075"/>
      <c r="HB3075"/>
      <c r="HC3075"/>
      <c r="HD3075"/>
      <c r="HE3075"/>
    </row>
    <row r="3076" spans="6:213" s="19" customFormat="1" x14ac:dyDescent="0.25">
      <c r="F3076" s="20"/>
      <c r="G3076" s="20"/>
      <c r="H3076" s="20"/>
      <c r="I3076" s="20"/>
      <c r="J3076" s="21"/>
      <c r="K3076" s="21"/>
      <c r="L3076" s="20"/>
      <c r="M3076" s="20"/>
      <c r="N3076" s="22"/>
      <c r="O3076" s="22"/>
      <c r="P3076" s="22"/>
      <c r="Q3076" s="22"/>
      <c r="U3076" s="20"/>
      <c r="V3076" s="20"/>
      <c r="W3076" s="20"/>
      <c r="X3076" s="27"/>
      <c r="Y3076" s="253"/>
      <c r="Z3076" s="30"/>
      <c r="AA3076" s="30"/>
      <c r="AB3076" s="31"/>
      <c r="AC3076" s="31"/>
      <c r="AD3076" s="31"/>
      <c r="AE3076" s="31"/>
      <c r="AF3076" s="31"/>
      <c r="AG3076" s="241"/>
      <c r="AH3076" s="31"/>
      <c r="AI3076" s="31"/>
      <c r="AJ3076" s="31"/>
      <c r="AK3076" s="31"/>
      <c r="AL3076" s="120"/>
      <c r="AM3076" s="25"/>
      <c r="AN3076" s="25"/>
      <c r="AO3076" s="25"/>
      <c r="AP3076" s="25"/>
      <c r="AQ3076" s="26"/>
      <c r="AR3076" s="25"/>
      <c r="AS3076" s="31"/>
      <c r="AT3076" s="25"/>
      <c r="AU3076" s="25"/>
      <c r="AV3076" s="31"/>
      <c r="BC3076" s="1"/>
      <c r="BD3076"/>
      <c r="BE3076"/>
      <c r="BF3076" s="1"/>
      <c r="BG3076"/>
      <c r="BH3076"/>
      <c r="BI3076"/>
      <c r="BJ3076" s="1"/>
      <c r="BK3076" s="1"/>
      <c r="BL3076"/>
      <c r="BM3076" s="1"/>
      <c r="BN3076" s="1"/>
      <c r="BO3076" s="1"/>
      <c r="BP3076" s="1"/>
      <c r="BQ3076" s="1"/>
      <c r="BR3076" s="1"/>
      <c r="BS3076" s="1"/>
      <c r="BT3076" s="22"/>
      <c r="BU3076" s="1"/>
      <c r="BV3076" s="1"/>
      <c r="BW3076" s="1"/>
      <c r="BX3076" s="1"/>
      <c r="BY3076" s="1"/>
      <c r="BZ3076" s="1"/>
      <c r="CA3076" s="1"/>
      <c r="CB3076" s="1"/>
      <c r="CC3076" s="1"/>
      <c r="CD3076" s="1"/>
      <c r="CE3076" s="1"/>
      <c r="CF3076" s="1"/>
      <c r="CG3076" s="1"/>
      <c r="CH3076" s="1"/>
      <c r="CI3076" s="1"/>
      <c r="CJ3076" s="1"/>
      <c r="CK3076" s="1"/>
      <c r="CL3076" s="1"/>
      <c r="CM3076" s="1"/>
      <c r="CN3076" s="1"/>
      <c r="CO3076" s="1"/>
      <c r="CP3076" s="1"/>
      <c r="CQ3076" s="1"/>
      <c r="CR3076" s="1"/>
      <c r="CS3076" s="1"/>
      <c r="CT3076" s="1"/>
      <c r="CU3076" s="1"/>
      <c r="CV3076" s="1"/>
      <c r="CW3076" s="1"/>
      <c r="CX3076" s="1"/>
      <c r="CY3076" s="1"/>
      <c r="CZ3076" s="1"/>
      <c r="DA3076" s="1"/>
      <c r="DB3076" s="1"/>
      <c r="DC3076" s="1"/>
      <c r="DD3076" s="1"/>
      <c r="DE3076" s="1"/>
      <c r="DF3076" s="1"/>
      <c r="DG3076" s="1"/>
      <c r="DH3076" s="1"/>
      <c r="DI3076" s="1"/>
      <c r="DJ3076" s="1"/>
      <c r="DK3076" s="1"/>
      <c r="DL3076" s="1"/>
      <c r="DM3076" s="1"/>
      <c r="DN3076" s="1"/>
      <c r="DO3076" s="1"/>
      <c r="DP3076" s="1"/>
      <c r="DQ3076" s="1"/>
      <c r="DR3076" s="1"/>
      <c r="DS3076" s="1"/>
      <c r="DT3076" s="1"/>
      <c r="DU3076" s="1"/>
      <c r="DV3076" s="1"/>
      <c r="DW3076" s="1"/>
      <c r="DX3076" s="1"/>
      <c r="DY3076" s="1"/>
      <c r="DZ3076" s="1"/>
      <c r="EA3076" s="1"/>
      <c r="EB3076" s="1"/>
      <c r="EC3076" s="1"/>
      <c r="ED3076" s="1"/>
      <c r="EE3076" s="1"/>
      <c r="EF3076" s="1"/>
      <c r="EG3076" s="1"/>
      <c r="EH3076" s="1"/>
      <c r="EI3076" s="1"/>
      <c r="EJ3076" s="1"/>
      <c r="EK3076" s="1"/>
      <c r="EL3076" s="1"/>
      <c r="EM3076" s="1"/>
      <c r="EN3076" s="1"/>
      <c r="EO3076" s="1"/>
      <c r="EP3076" s="1"/>
      <c r="EQ3076" s="1"/>
      <c r="ER3076" s="1"/>
      <c r="ES3076" s="1"/>
      <c r="ET3076" s="1"/>
      <c r="EU3076" s="1"/>
      <c r="EV3076" s="1"/>
      <c r="EW3076" s="1"/>
      <c r="EX3076" s="1"/>
      <c r="EY3076" s="1"/>
      <c r="EZ3076" s="1"/>
      <c r="FA3076" s="1"/>
      <c r="FB3076" s="1"/>
      <c r="FC3076" s="1"/>
      <c r="FD3076" s="1"/>
      <c r="FE3076" s="1"/>
      <c r="FF3076" s="1"/>
      <c r="FG3076" s="1"/>
      <c r="FH3076" s="1"/>
      <c r="FI3076" s="1"/>
      <c r="FJ3076" s="1"/>
      <c r="FK3076" s="1"/>
      <c r="FL3076" s="1"/>
      <c r="FM3076" s="1"/>
      <c r="FN3076" s="1"/>
      <c r="FO3076" s="1"/>
      <c r="FP3076" s="1"/>
      <c r="FQ3076" s="1"/>
      <c r="FR3076" s="1"/>
      <c r="FS3076" s="1"/>
      <c r="FT3076" s="1"/>
      <c r="FU3076" s="1"/>
      <c r="FV3076" s="1"/>
      <c r="FW3076" s="1"/>
      <c r="FX3076" s="1"/>
      <c r="FY3076" s="1"/>
      <c r="FZ3076" s="1"/>
      <c r="GA3076" s="1"/>
      <c r="GB3076" s="1"/>
      <c r="GC3076" s="1"/>
      <c r="GD3076" s="1"/>
      <c r="GE3076" s="1"/>
      <c r="GF3076" s="1"/>
      <c r="GG3076" s="1"/>
      <c r="GH3076" s="1"/>
      <c r="GI3076" s="1"/>
      <c r="GJ3076" s="1"/>
      <c r="GK3076"/>
      <c r="GL3076"/>
      <c r="GM3076"/>
      <c r="GN3076"/>
      <c r="GO3076"/>
      <c r="GP3076"/>
      <c r="GQ3076"/>
      <c r="GR3076"/>
      <c r="GS3076"/>
      <c r="GT3076"/>
      <c r="GU3076"/>
      <c r="GV3076"/>
      <c r="GW3076"/>
      <c r="GX3076"/>
      <c r="GY3076"/>
      <c r="GZ3076"/>
      <c r="HA3076"/>
      <c r="HB3076"/>
      <c r="HC3076"/>
      <c r="HD3076"/>
      <c r="HE3076"/>
    </row>
    <row r="3077" spans="6:213" s="19" customFormat="1" x14ac:dyDescent="0.25">
      <c r="F3077" s="20"/>
      <c r="G3077" s="20"/>
      <c r="H3077" s="20"/>
      <c r="I3077" s="20"/>
      <c r="J3077" s="21"/>
      <c r="K3077" s="21"/>
      <c r="L3077" s="20"/>
      <c r="M3077" s="20"/>
      <c r="N3077" s="22"/>
      <c r="O3077" s="22"/>
      <c r="P3077" s="22"/>
      <c r="Q3077" s="22"/>
      <c r="U3077" s="20"/>
      <c r="V3077" s="20"/>
      <c r="W3077" s="20"/>
      <c r="X3077" s="27"/>
      <c r="Y3077" s="253"/>
      <c r="Z3077" s="30"/>
      <c r="AA3077" s="30"/>
      <c r="AB3077" s="31"/>
      <c r="AC3077" s="31"/>
      <c r="AD3077" s="31"/>
      <c r="AE3077" s="31"/>
      <c r="AF3077" s="31"/>
      <c r="AG3077" s="241"/>
      <c r="AH3077" s="31"/>
      <c r="AI3077" s="31"/>
      <c r="AJ3077" s="31"/>
      <c r="AK3077" s="31"/>
      <c r="AL3077" s="120"/>
      <c r="AM3077" s="25"/>
      <c r="AN3077" s="25"/>
      <c r="AO3077" s="25"/>
      <c r="AP3077" s="25"/>
      <c r="AQ3077" s="26"/>
      <c r="AR3077" s="25"/>
      <c r="AS3077" s="31"/>
      <c r="AT3077" s="25"/>
      <c r="AU3077" s="25"/>
      <c r="AV3077" s="31"/>
      <c r="BC3077" s="1"/>
      <c r="BD3077"/>
      <c r="BE3077"/>
      <c r="BF3077" s="1"/>
      <c r="BG3077"/>
      <c r="BH3077"/>
      <c r="BI3077"/>
      <c r="BJ3077" s="1"/>
      <c r="BK3077" s="1"/>
      <c r="BL3077"/>
      <c r="BM3077" s="1"/>
      <c r="BN3077" s="1"/>
      <c r="BO3077" s="1"/>
      <c r="BP3077" s="1"/>
      <c r="BQ3077" s="1"/>
      <c r="BR3077" s="1"/>
      <c r="BS3077" s="1"/>
      <c r="BT3077" s="22"/>
      <c r="BU3077" s="1"/>
      <c r="BV3077" s="1"/>
      <c r="BW3077" s="1"/>
      <c r="BX3077" s="1"/>
      <c r="BY3077" s="1"/>
      <c r="BZ3077" s="1"/>
      <c r="CA3077" s="1"/>
      <c r="CB3077" s="1"/>
      <c r="CC3077" s="1"/>
      <c r="CD3077" s="1"/>
      <c r="CE3077" s="1"/>
      <c r="CF3077" s="1"/>
      <c r="CG3077" s="1"/>
      <c r="CH3077" s="1"/>
      <c r="CI3077" s="1"/>
      <c r="CJ3077" s="1"/>
      <c r="CK3077" s="1"/>
      <c r="CL3077" s="1"/>
      <c r="CM3077" s="1"/>
      <c r="CN3077" s="1"/>
      <c r="CO3077" s="1"/>
      <c r="CP3077" s="1"/>
      <c r="CQ3077" s="1"/>
      <c r="CR3077" s="1"/>
      <c r="CS3077" s="1"/>
      <c r="CT3077" s="1"/>
      <c r="CU3077" s="1"/>
      <c r="CV3077" s="1"/>
      <c r="CW3077" s="1"/>
      <c r="CX3077" s="1"/>
      <c r="CY3077" s="1"/>
      <c r="CZ3077" s="1"/>
      <c r="DA3077" s="1"/>
      <c r="DB3077" s="1"/>
      <c r="DC3077" s="1"/>
      <c r="DD3077" s="1"/>
      <c r="DE3077" s="1"/>
      <c r="DF3077" s="1"/>
      <c r="DG3077" s="1"/>
      <c r="DH3077" s="1"/>
      <c r="DI3077" s="1"/>
      <c r="DJ3077" s="1"/>
      <c r="DK3077" s="1"/>
      <c r="DL3077" s="1"/>
      <c r="DM3077" s="1"/>
      <c r="DN3077" s="1"/>
      <c r="DO3077" s="1"/>
      <c r="DP3077" s="1"/>
      <c r="DQ3077" s="1"/>
      <c r="DR3077" s="1"/>
      <c r="DS3077" s="1"/>
      <c r="DT3077" s="1"/>
      <c r="DU3077" s="1"/>
      <c r="DV3077" s="1"/>
      <c r="DW3077" s="1"/>
      <c r="DX3077" s="1"/>
      <c r="DY3077" s="1"/>
      <c r="DZ3077" s="1"/>
      <c r="EA3077" s="1"/>
      <c r="EB3077" s="1"/>
      <c r="EC3077" s="1"/>
      <c r="ED3077" s="1"/>
      <c r="EE3077" s="1"/>
      <c r="EF3077" s="1"/>
      <c r="EG3077" s="1"/>
      <c r="EH3077" s="1"/>
      <c r="EI3077" s="1"/>
      <c r="EJ3077" s="1"/>
      <c r="EK3077" s="1"/>
      <c r="EL3077" s="1"/>
      <c r="EM3077" s="1"/>
      <c r="EN3077" s="1"/>
      <c r="EO3077" s="1"/>
      <c r="EP3077" s="1"/>
      <c r="EQ3077" s="1"/>
      <c r="ER3077" s="1"/>
      <c r="ES3077" s="1"/>
      <c r="ET3077" s="1"/>
      <c r="EU3077" s="1"/>
      <c r="EV3077" s="1"/>
      <c r="EW3077" s="1"/>
      <c r="EX3077" s="1"/>
      <c r="EY3077" s="1"/>
      <c r="EZ3077" s="1"/>
      <c r="FA3077" s="1"/>
      <c r="FB3077" s="1"/>
      <c r="FC3077" s="1"/>
      <c r="FD3077" s="1"/>
      <c r="FE3077" s="1"/>
      <c r="FF3077" s="1"/>
      <c r="FG3077" s="1"/>
      <c r="FH3077" s="1"/>
      <c r="FI3077" s="1"/>
      <c r="FJ3077" s="1"/>
      <c r="FK3077" s="1"/>
      <c r="FL3077" s="1"/>
      <c r="FM3077" s="1"/>
      <c r="FN3077" s="1"/>
      <c r="FO3077" s="1"/>
      <c r="FP3077" s="1"/>
      <c r="FQ3077" s="1"/>
      <c r="FR3077" s="1"/>
      <c r="FS3077" s="1"/>
      <c r="FT3077" s="1"/>
      <c r="FU3077" s="1"/>
      <c r="FV3077" s="1"/>
      <c r="FW3077" s="1"/>
      <c r="FX3077" s="1"/>
      <c r="FY3077" s="1"/>
      <c r="FZ3077" s="1"/>
      <c r="GA3077" s="1"/>
      <c r="GB3077" s="1"/>
      <c r="GC3077" s="1"/>
      <c r="GD3077" s="1"/>
      <c r="GE3077" s="1"/>
      <c r="GF3077" s="1"/>
      <c r="GG3077" s="1"/>
      <c r="GH3077" s="1"/>
      <c r="GI3077" s="1"/>
      <c r="GJ3077" s="1"/>
      <c r="GK3077"/>
      <c r="GL3077"/>
      <c r="GM3077"/>
      <c r="GN3077"/>
      <c r="GO3077"/>
      <c r="GP3077"/>
      <c r="GQ3077"/>
      <c r="GR3077"/>
      <c r="GS3077"/>
      <c r="GT3077"/>
      <c r="GU3077"/>
      <c r="GV3077"/>
      <c r="GW3077"/>
      <c r="GX3077"/>
      <c r="GY3077"/>
      <c r="GZ3077"/>
      <c r="HA3077"/>
      <c r="HB3077"/>
      <c r="HC3077"/>
      <c r="HD3077"/>
      <c r="HE3077"/>
    </row>
    <row r="3078" spans="6:213" s="19" customFormat="1" x14ac:dyDescent="0.25">
      <c r="F3078" s="20"/>
      <c r="G3078" s="20"/>
      <c r="H3078" s="20"/>
      <c r="I3078" s="20"/>
      <c r="J3078" s="21"/>
      <c r="K3078" s="21"/>
      <c r="L3078" s="20"/>
      <c r="M3078" s="20"/>
      <c r="N3078" s="22"/>
      <c r="O3078" s="22"/>
      <c r="P3078" s="22"/>
      <c r="Q3078" s="22"/>
      <c r="U3078" s="20"/>
      <c r="V3078" s="20"/>
      <c r="W3078" s="20"/>
      <c r="X3078" s="27"/>
      <c r="Y3078" s="253"/>
      <c r="Z3078" s="30"/>
      <c r="AA3078" s="30"/>
      <c r="AB3078" s="31"/>
      <c r="AC3078" s="31"/>
      <c r="AD3078" s="31"/>
      <c r="AE3078" s="31"/>
      <c r="AF3078" s="31"/>
      <c r="AG3078" s="241"/>
      <c r="AH3078" s="31"/>
      <c r="AI3078" s="31"/>
      <c r="AJ3078" s="31"/>
      <c r="AK3078" s="31"/>
      <c r="AL3078" s="120"/>
      <c r="AM3078" s="25"/>
      <c r="AN3078" s="25"/>
      <c r="AO3078" s="25"/>
      <c r="AP3078" s="25"/>
      <c r="AQ3078" s="26"/>
      <c r="AR3078" s="25"/>
      <c r="AS3078" s="31"/>
      <c r="AT3078" s="25"/>
      <c r="AU3078" s="25"/>
      <c r="AV3078" s="31"/>
      <c r="BC3078" s="1"/>
      <c r="BD3078"/>
      <c r="BE3078"/>
      <c r="BF3078" s="1"/>
      <c r="BG3078"/>
      <c r="BH3078"/>
      <c r="BI3078"/>
      <c r="BJ3078" s="1"/>
      <c r="BK3078" s="1"/>
      <c r="BL3078"/>
      <c r="BM3078" s="1"/>
      <c r="BN3078" s="1"/>
      <c r="BO3078" s="1"/>
      <c r="BP3078" s="1"/>
      <c r="BQ3078" s="1"/>
      <c r="BR3078" s="1"/>
      <c r="BS3078" s="1"/>
      <c r="BT3078" s="22"/>
      <c r="BU3078" s="1"/>
      <c r="BV3078" s="1"/>
      <c r="BW3078" s="1"/>
      <c r="BX3078" s="1"/>
      <c r="BY3078" s="1"/>
      <c r="BZ3078" s="1"/>
      <c r="CA3078" s="1"/>
      <c r="CB3078" s="1"/>
      <c r="CC3078" s="1"/>
      <c r="CD3078" s="1"/>
      <c r="CE3078" s="1"/>
      <c r="CF3078" s="1"/>
      <c r="CG3078" s="1"/>
      <c r="CH3078" s="1"/>
      <c r="CI3078" s="1"/>
      <c r="CJ3078" s="1"/>
      <c r="CK3078" s="1"/>
      <c r="CL3078" s="1"/>
      <c r="CM3078" s="1"/>
      <c r="CN3078" s="1"/>
      <c r="CO3078" s="1"/>
      <c r="CP3078" s="1"/>
      <c r="CQ3078" s="1"/>
      <c r="CR3078" s="1"/>
      <c r="CS3078" s="1"/>
      <c r="CT3078" s="1"/>
      <c r="CU3078" s="1"/>
      <c r="CV3078" s="1"/>
      <c r="CW3078" s="1"/>
      <c r="CX3078" s="1"/>
      <c r="CY3078" s="1"/>
      <c r="CZ3078" s="1"/>
      <c r="DA3078" s="1"/>
      <c r="DB3078" s="1"/>
      <c r="DC3078" s="1"/>
      <c r="DD3078" s="1"/>
      <c r="DE3078" s="1"/>
      <c r="DF3078" s="1"/>
      <c r="DG3078" s="1"/>
      <c r="DH3078" s="1"/>
      <c r="DI3078" s="1"/>
      <c r="DJ3078" s="1"/>
      <c r="DK3078" s="1"/>
      <c r="DL3078" s="1"/>
      <c r="DM3078" s="1"/>
      <c r="DN3078" s="1"/>
      <c r="DO3078" s="1"/>
      <c r="DP3078" s="1"/>
      <c r="DQ3078" s="1"/>
      <c r="DR3078" s="1"/>
      <c r="DS3078" s="1"/>
      <c r="DT3078" s="1"/>
      <c r="DU3078" s="1"/>
      <c r="DV3078" s="1"/>
      <c r="DW3078" s="1"/>
      <c r="DX3078" s="1"/>
      <c r="DY3078" s="1"/>
      <c r="DZ3078" s="1"/>
      <c r="EA3078" s="1"/>
      <c r="EB3078" s="1"/>
      <c r="EC3078" s="1"/>
      <c r="ED3078" s="1"/>
      <c r="EE3078" s="1"/>
      <c r="EF3078" s="1"/>
      <c r="EG3078" s="1"/>
      <c r="EH3078" s="1"/>
      <c r="EI3078" s="1"/>
      <c r="EJ3078" s="1"/>
      <c r="EK3078" s="1"/>
      <c r="EL3078" s="1"/>
      <c r="EM3078" s="1"/>
      <c r="EN3078" s="1"/>
      <c r="EO3078" s="1"/>
      <c r="EP3078" s="1"/>
      <c r="EQ3078" s="1"/>
      <c r="ER3078" s="1"/>
      <c r="ES3078" s="1"/>
      <c r="ET3078" s="1"/>
      <c r="EU3078" s="1"/>
      <c r="EV3078" s="1"/>
      <c r="EW3078" s="1"/>
      <c r="EX3078" s="1"/>
      <c r="EY3078" s="1"/>
      <c r="EZ3078" s="1"/>
      <c r="FA3078" s="1"/>
      <c r="FB3078" s="1"/>
      <c r="FC3078" s="1"/>
      <c r="FD3078" s="1"/>
      <c r="FE3078" s="1"/>
      <c r="FF3078" s="1"/>
      <c r="FG3078" s="1"/>
      <c r="FH3078" s="1"/>
      <c r="FI3078" s="1"/>
      <c r="FJ3078" s="1"/>
      <c r="FK3078" s="1"/>
      <c r="FL3078" s="1"/>
      <c r="FM3078" s="1"/>
      <c r="FN3078" s="1"/>
      <c r="FO3078" s="1"/>
      <c r="FP3078" s="1"/>
      <c r="FQ3078" s="1"/>
      <c r="FR3078" s="1"/>
      <c r="FS3078" s="1"/>
      <c r="FT3078" s="1"/>
      <c r="FU3078" s="1"/>
      <c r="FV3078" s="1"/>
      <c r="FW3078" s="1"/>
      <c r="FX3078" s="1"/>
      <c r="FY3078" s="1"/>
      <c r="FZ3078" s="1"/>
      <c r="GA3078" s="1"/>
      <c r="GB3078" s="1"/>
      <c r="GC3078" s="1"/>
      <c r="GD3078" s="1"/>
      <c r="GE3078" s="1"/>
      <c r="GF3078" s="1"/>
      <c r="GG3078" s="1"/>
      <c r="GH3078" s="1"/>
      <c r="GI3078" s="1"/>
      <c r="GJ3078" s="1"/>
      <c r="GK3078"/>
      <c r="GL3078"/>
      <c r="GM3078"/>
      <c r="GN3078"/>
      <c r="GO3078"/>
      <c r="GP3078"/>
      <c r="GQ3078"/>
      <c r="GR3078"/>
      <c r="GS3078"/>
      <c r="GT3078"/>
      <c r="GU3078"/>
      <c r="GV3078"/>
      <c r="GW3078"/>
      <c r="GX3078"/>
      <c r="GY3078"/>
      <c r="GZ3078"/>
      <c r="HA3078"/>
      <c r="HB3078"/>
      <c r="HC3078"/>
      <c r="HD3078"/>
      <c r="HE3078"/>
    </row>
    <row r="3079" spans="6:213" s="19" customFormat="1" x14ac:dyDescent="0.25">
      <c r="F3079" s="20"/>
      <c r="G3079" s="20"/>
      <c r="H3079" s="20"/>
      <c r="I3079" s="20"/>
      <c r="J3079" s="21"/>
      <c r="K3079" s="21"/>
      <c r="L3079" s="20"/>
      <c r="M3079" s="20"/>
      <c r="N3079" s="22"/>
      <c r="O3079" s="22"/>
      <c r="P3079" s="22"/>
      <c r="Q3079" s="22"/>
      <c r="U3079" s="20"/>
      <c r="V3079" s="20"/>
      <c r="W3079" s="20"/>
      <c r="X3079" s="27"/>
      <c r="Y3079" s="253"/>
      <c r="Z3079" s="30"/>
      <c r="AA3079" s="30"/>
      <c r="AB3079" s="31"/>
      <c r="AC3079" s="31"/>
      <c r="AD3079" s="31"/>
      <c r="AE3079" s="31"/>
      <c r="AF3079" s="31"/>
      <c r="AG3079" s="241"/>
      <c r="AH3079" s="31"/>
      <c r="AI3079" s="31"/>
      <c r="AJ3079" s="31"/>
      <c r="AK3079" s="31"/>
      <c r="AL3079" s="120"/>
      <c r="AM3079" s="25"/>
      <c r="AN3079" s="25"/>
      <c r="AO3079" s="25"/>
      <c r="AP3079" s="25"/>
      <c r="AQ3079" s="26"/>
      <c r="AR3079" s="25"/>
      <c r="AS3079" s="31"/>
      <c r="AT3079" s="25"/>
      <c r="AU3079" s="25"/>
      <c r="AV3079" s="31"/>
      <c r="BC3079" s="1"/>
      <c r="BD3079"/>
      <c r="BE3079"/>
      <c r="BF3079" s="1"/>
      <c r="BG3079"/>
      <c r="BH3079"/>
      <c r="BI3079"/>
      <c r="BJ3079" s="1"/>
      <c r="BK3079" s="1"/>
      <c r="BL3079"/>
      <c r="BM3079" s="1"/>
      <c r="BN3079" s="1"/>
      <c r="BO3079" s="1"/>
      <c r="BP3079" s="1"/>
      <c r="BQ3079" s="1"/>
      <c r="BR3079" s="1"/>
      <c r="BS3079" s="1"/>
      <c r="BT3079" s="22"/>
      <c r="BU3079" s="1"/>
      <c r="BV3079" s="1"/>
      <c r="BW3079" s="1"/>
      <c r="BX3079" s="1"/>
      <c r="BY3079" s="1"/>
      <c r="BZ3079" s="1"/>
      <c r="CA3079" s="1"/>
      <c r="CB3079" s="1"/>
      <c r="CC3079" s="1"/>
      <c r="CD3079" s="1"/>
      <c r="CE3079" s="1"/>
      <c r="CF3079" s="1"/>
      <c r="CG3079" s="1"/>
      <c r="CH3079" s="1"/>
      <c r="CI3079" s="1"/>
      <c r="CJ3079" s="1"/>
      <c r="CK3079" s="1"/>
      <c r="CL3079" s="1"/>
      <c r="CM3079" s="1"/>
      <c r="CN3079" s="1"/>
      <c r="CO3079" s="1"/>
      <c r="CP3079" s="1"/>
      <c r="CQ3079" s="1"/>
      <c r="CR3079" s="1"/>
      <c r="CS3079" s="1"/>
      <c r="CT3079" s="1"/>
      <c r="CU3079" s="1"/>
      <c r="CV3079" s="1"/>
      <c r="CW3079" s="1"/>
      <c r="CX3079" s="1"/>
      <c r="CY3079" s="1"/>
      <c r="CZ3079" s="1"/>
      <c r="DA3079" s="1"/>
      <c r="DB3079" s="1"/>
      <c r="DC3079" s="1"/>
      <c r="DD3079" s="1"/>
      <c r="DE3079" s="1"/>
      <c r="DF3079" s="1"/>
      <c r="DG3079" s="1"/>
      <c r="DH3079" s="1"/>
      <c r="DI3079" s="1"/>
      <c r="DJ3079" s="1"/>
      <c r="DK3079" s="1"/>
      <c r="DL3079" s="1"/>
      <c r="DM3079" s="1"/>
      <c r="DN3079" s="1"/>
      <c r="DO3079" s="1"/>
      <c r="DP3079" s="1"/>
      <c r="DQ3079" s="1"/>
      <c r="DR3079" s="1"/>
      <c r="DS3079" s="1"/>
      <c r="DT3079" s="1"/>
      <c r="DU3079" s="1"/>
      <c r="DV3079" s="1"/>
      <c r="DW3079" s="1"/>
      <c r="DX3079" s="1"/>
      <c r="DY3079" s="1"/>
      <c r="DZ3079" s="1"/>
      <c r="EA3079" s="1"/>
      <c r="EB3079" s="1"/>
      <c r="EC3079" s="1"/>
      <c r="ED3079" s="1"/>
      <c r="EE3079" s="1"/>
      <c r="EF3079" s="1"/>
      <c r="EG3079" s="1"/>
      <c r="EH3079" s="1"/>
      <c r="EI3079" s="1"/>
      <c r="EJ3079" s="1"/>
      <c r="EK3079" s="1"/>
      <c r="EL3079" s="1"/>
      <c r="EM3079" s="1"/>
      <c r="EN3079" s="1"/>
      <c r="EO3079" s="1"/>
      <c r="EP3079" s="1"/>
      <c r="EQ3079" s="1"/>
      <c r="ER3079" s="1"/>
      <c r="ES3079" s="1"/>
      <c r="ET3079" s="1"/>
      <c r="EU3079" s="1"/>
      <c r="EV3079" s="1"/>
      <c r="EW3079" s="1"/>
      <c r="EX3079" s="1"/>
      <c r="EY3079" s="1"/>
      <c r="EZ3079" s="1"/>
      <c r="FA3079" s="1"/>
      <c r="FB3079" s="1"/>
      <c r="FC3079" s="1"/>
      <c r="FD3079" s="1"/>
      <c r="FE3079" s="1"/>
      <c r="FF3079" s="1"/>
      <c r="FG3079" s="1"/>
      <c r="FH3079" s="1"/>
      <c r="FI3079" s="1"/>
      <c r="FJ3079" s="1"/>
      <c r="FK3079" s="1"/>
      <c r="FL3079" s="1"/>
      <c r="FM3079" s="1"/>
      <c r="FN3079" s="1"/>
      <c r="FO3079" s="1"/>
      <c r="FP3079" s="1"/>
      <c r="FQ3079" s="1"/>
      <c r="FR3079" s="1"/>
      <c r="FS3079" s="1"/>
      <c r="FT3079" s="1"/>
      <c r="FU3079" s="1"/>
      <c r="FV3079" s="1"/>
      <c r="FW3079" s="1"/>
      <c r="FX3079" s="1"/>
      <c r="FY3079" s="1"/>
      <c r="FZ3079" s="1"/>
      <c r="GA3079" s="1"/>
      <c r="GB3079" s="1"/>
      <c r="GC3079" s="1"/>
      <c r="GD3079" s="1"/>
      <c r="GE3079" s="1"/>
      <c r="GF3079" s="1"/>
      <c r="GG3079" s="1"/>
      <c r="GH3079" s="1"/>
      <c r="GI3079" s="1"/>
      <c r="GJ3079" s="1"/>
      <c r="GK3079"/>
      <c r="GL3079"/>
      <c r="GM3079"/>
      <c r="GN3079"/>
      <c r="GO3079"/>
      <c r="GP3079"/>
      <c r="GQ3079"/>
      <c r="GR3079"/>
      <c r="GS3079"/>
      <c r="GT3079"/>
      <c r="GU3079"/>
      <c r="GV3079"/>
      <c r="GW3079"/>
      <c r="GX3079"/>
      <c r="GY3079"/>
      <c r="GZ3079"/>
      <c r="HA3079"/>
      <c r="HB3079"/>
      <c r="HC3079"/>
      <c r="HD3079"/>
      <c r="HE3079"/>
    </row>
    <row r="3080" spans="6:213" s="19" customFormat="1" x14ac:dyDescent="0.25">
      <c r="F3080" s="20"/>
      <c r="G3080" s="20"/>
      <c r="H3080" s="20"/>
      <c r="I3080" s="20"/>
      <c r="J3080" s="21"/>
      <c r="K3080" s="21"/>
      <c r="L3080" s="20"/>
      <c r="M3080" s="20"/>
      <c r="N3080" s="22"/>
      <c r="O3080" s="22"/>
      <c r="P3080" s="22"/>
      <c r="Q3080" s="22"/>
      <c r="U3080" s="20"/>
      <c r="V3080" s="20"/>
      <c r="W3080" s="20"/>
      <c r="X3080" s="27"/>
      <c r="Y3080" s="253"/>
      <c r="Z3080" s="30"/>
      <c r="AA3080" s="30"/>
      <c r="AB3080" s="31"/>
      <c r="AC3080" s="31"/>
      <c r="AD3080" s="31"/>
      <c r="AE3080" s="31"/>
      <c r="AF3080" s="31"/>
      <c r="AG3080" s="241"/>
      <c r="AH3080" s="31"/>
      <c r="AI3080" s="31"/>
      <c r="AJ3080" s="31"/>
      <c r="AK3080" s="31"/>
      <c r="AL3080" s="120"/>
      <c r="AM3080" s="25"/>
      <c r="AN3080" s="25"/>
      <c r="AO3080" s="25"/>
      <c r="AP3080" s="25"/>
      <c r="AQ3080" s="26"/>
      <c r="AR3080" s="25"/>
      <c r="AS3080" s="31"/>
      <c r="AT3080" s="25"/>
      <c r="AU3080" s="25"/>
      <c r="AV3080" s="31"/>
      <c r="BC3080" s="1"/>
      <c r="BD3080"/>
      <c r="BE3080"/>
      <c r="BF3080" s="1"/>
      <c r="BG3080"/>
      <c r="BH3080"/>
      <c r="BI3080"/>
      <c r="BJ3080" s="1"/>
      <c r="BK3080" s="1"/>
      <c r="BL3080"/>
      <c r="BM3080" s="1"/>
      <c r="BN3080" s="1"/>
      <c r="BO3080" s="1"/>
      <c r="BP3080" s="1"/>
      <c r="BQ3080" s="1"/>
      <c r="BR3080" s="1"/>
      <c r="BS3080" s="1"/>
      <c r="BT3080" s="22"/>
      <c r="BU3080" s="1"/>
      <c r="BV3080" s="1"/>
      <c r="BW3080" s="1"/>
      <c r="BX3080" s="1"/>
      <c r="BY3080" s="1"/>
      <c r="BZ3080" s="1"/>
      <c r="CA3080" s="1"/>
      <c r="CB3080" s="1"/>
      <c r="CC3080" s="1"/>
      <c r="CD3080" s="1"/>
      <c r="CE3080" s="1"/>
      <c r="CF3080" s="1"/>
      <c r="CG3080" s="1"/>
      <c r="CH3080" s="1"/>
      <c r="CI3080" s="1"/>
      <c r="CJ3080" s="1"/>
      <c r="CK3080" s="1"/>
      <c r="CL3080" s="1"/>
      <c r="CM3080" s="1"/>
      <c r="CN3080" s="1"/>
      <c r="CO3080" s="1"/>
      <c r="CP3080" s="1"/>
      <c r="CQ3080" s="1"/>
      <c r="CR3080" s="1"/>
      <c r="CS3080" s="1"/>
      <c r="CT3080" s="1"/>
      <c r="CU3080" s="1"/>
      <c r="CV3080" s="1"/>
      <c r="CW3080" s="1"/>
      <c r="CX3080" s="1"/>
      <c r="CY3080" s="1"/>
      <c r="CZ3080" s="1"/>
      <c r="DA3080" s="1"/>
      <c r="DB3080" s="1"/>
      <c r="DC3080" s="1"/>
      <c r="DD3080" s="1"/>
      <c r="DE3080" s="1"/>
      <c r="DF3080" s="1"/>
      <c r="DG3080" s="1"/>
      <c r="DH3080" s="1"/>
      <c r="DI3080" s="1"/>
      <c r="DJ3080" s="1"/>
      <c r="DK3080" s="1"/>
      <c r="DL3080" s="1"/>
      <c r="DM3080" s="1"/>
      <c r="DN3080" s="1"/>
      <c r="DO3080" s="1"/>
      <c r="DP3080" s="1"/>
      <c r="DQ3080" s="1"/>
      <c r="DR3080" s="1"/>
      <c r="DS3080" s="1"/>
      <c r="DT3080" s="1"/>
      <c r="DU3080" s="1"/>
      <c r="DV3080" s="1"/>
      <c r="DW3080" s="1"/>
      <c r="DX3080" s="1"/>
      <c r="DY3080" s="1"/>
      <c r="DZ3080" s="1"/>
      <c r="EA3080" s="1"/>
      <c r="EB3080" s="1"/>
      <c r="EC3080" s="1"/>
      <c r="ED3080" s="1"/>
      <c r="EE3080" s="1"/>
      <c r="EF3080" s="1"/>
      <c r="EG3080" s="1"/>
      <c r="EH3080" s="1"/>
      <c r="EI3080" s="1"/>
      <c r="EJ3080" s="1"/>
      <c r="EK3080" s="1"/>
      <c r="EL3080" s="1"/>
      <c r="EM3080" s="1"/>
      <c r="EN3080" s="1"/>
      <c r="EO3080" s="1"/>
      <c r="EP3080" s="1"/>
      <c r="EQ3080" s="1"/>
      <c r="ER3080" s="1"/>
      <c r="ES3080" s="1"/>
      <c r="ET3080" s="1"/>
      <c r="EU3080" s="1"/>
      <c r="EV3080" s="1"/>
      <c r="EW3080" s="1"/>
      <c r="EX3080" s="1"/>
      <c r="EY3080" s="1"/>
      <c r="EZ3080" s="1"/>
      <c r="FA3080" s="1"/>
      <c r="FB3080" s="1"/>
      <c r="FC3080" s="1"/>
      <c r="FD3080" s="1"/>
      <c r="FE3080" s="1"/>
      <c r="FF3080" s="1"/>
      <c r="FG3080" s="1"/>
      <c r="FH3080" s="1"/>
      <c r="FI3080" s="1"/>
      <c r="FJ3080" s="1"/>
      <c r="FK3080" s="1"/>
      <c r="FL3080" s="1"/>
      <c r="FM3080" s="1"/>
      <c r="FN3080" s="1"/>
      <c r="FO3080" s="1"/>
      <c r="FP3080" s="1"/>
      <c r="FQ3080" s="1"/>
      <c r="FR3080" s="1"/>
      <c r="FS3080" s="1"/>
      <c r="FT3080" s="1"/>
      <c r="FU3080" s="1"/>
      <c r="FV3080" s="1"/>
      <c r="FW3080" s="1"/>
      <c r="FX3080" s="1"/>
      <c r="FY3080" s="1"/>
      <c r="FZ3080" s="1"/>
      <c r="GA3080" s="1"/>
      <c r="GB3080" s="1"/>
      <c r="GC3080" s="1"/>
      <c r="GD3080" s="1"/>
      <c r="GE3080" s="1"/>
      <c r="GF3080" s="1"/>
      <c r="GG3080" s="1"/>
      <c r="GH3080" s="1"/>
      <c r="GI3080" s="1"/>
      <c r="GJ3080" s="1"/>
      <c r="GK3080"/>
      <c r="GL3080"/>
      <c r="GM3080"/>
      <c r="GN3080"/>
      <c r="GO3080"/>
      <c r="GP3080"/>
      <c r="GQ3080"/>
      <c r="GR3080"/>
      <c r="GS3080"/>
      <c r="GT3080"/>
      <c r="GU3080"/>
      <c r="GV3080"/>
      <c r="GW3080"/>
      <c r="GX3080"/>
      <c r="GY3080"/>
      <c r="GZ3080"/>
      <c r="HA3080"/>
      <c r="HB3080"/>
      <c r="HC3080"/>
      <c r="HD3080"/>
      <c r="HE3080"/>
    </row>
    <row r="3081" spans="6:213" s="19" customFormat="1" x14ac:dyDescent="0.25">
      <c r="F3081" s="20"/>
      <c r="G3081" s="20"/>
      <c r="H3081" s="20"/>
      <c r="I3081" s="20"/>
      <c r="J3081" s="21"/>
      <c r="K3081" s="21"/>
      <c r="L3081" s="20"/>
      <c r="M3081" s="20"/>
      <c r="N3081" s="22"/>
      <c r="O3081" s="22"/>
      <c r="P3081" s="22"/>
      <c r="Q3081" s="22"/>
      <c r="U3081" s="20"/>
      <c r="V3081" s="20"/>
      <c r="W3081" s="20"/>
      <c r="X3081" s="27"/>
      <c r="Y3081" s="253"/>
      <c r="Z3081" s="30"/>
      <c r="AA3081" s="30"/>
      <c r="AB3081" s="31"/>
      <c r="AC3081" s="31"/>
      <c r="AD3081" s="31"/>
      <c r="AE3081" s="31"/>
      <c r="AF3081" s="31"/>
      <c r="AG3081" s="241"/>
      <c r="AH3081" s="31"/>
      <c r="AI3081" s="31"/>
      <c r="AJ3081" s="31"/>
      <c r="AK3081" s="31"/>
      <c r="AL3081" s="120"/>
      <c r="AM3081" s="25"/>
      <c r="AN3081" s="25"/>
      <c r="AO3081" s="25"/>
      <c r="AP3081" s="25"/>
      <c r="AQ3081" s="26"/>
      <c r="AR3081" s="25"/>
      <c r="AS3081" s="31"/>
      <c r="AT3081" s="25"/>
      <c r="AU3081" s="25"/>
      <c r="AV3081" s="31"/>
      <c r="BC3081" s="1"/>
      <c r="BD3081"/>
      <c r="BE3081"/>
      <c r="BF3081" s="1"/>
      <c r="BG3081"/>
      <c r="BH3081"/>
      <c r="BI3081"/>
      <c r="BJ3081" s="1"/>
      <c r="BK3081" s="1"/>
      <c r="BL3081"/>
      <c r="BM3081" s="1"/>
      <c r="BN3081" s="1"/>
      <c r="BO3081" s="1"/>
      <c r="BP3081" s="1"/>
      <c r="BQ3081" s="1"/>
      <c r="BR3081" s="1"/>
      <c r="BS3081" s="1"/>
      <c r="BT3081" s="22"/>
      <c r="BU3081" s="1"/>
      <c r="BV3081" s="1"/>
      <c r="BW3081" s="1"/>
      <c r="BX3081" s="1"/>
      <c r="BY3081" s="1"/>
      <c r="BZ3081" s="1"/>
      <c r="CA3081" s="1"/>
      <c r="CB3081" s="1"/>
      <c r="CC3081" s="1"/>
      <c r="CD3081" s="1"/>
      <c r="CE3081" s="1"/>
      <c r="CF3081" s="1"/>
      <c r="CG3081" s="1"/>
      <c r="CH3081" s="1"/>
      <c r="CI3081" s="1"/>
      <c r="CJ3081" s="1"/>
      <c r="CK3081" s="1"/>
      <c r="CL3081" s="1"/>
      <c r="CM3081" s="1"/>
      <c r="CN3081" s="1"/>
      <c r="CO3081" s="1"/>
      <c r="CP3081" s="1"/>
      <c r="CQ3081" s="1"/>
      <c r="CR3081" s="1"/>
      <c r="CS3081" s="1"/>
      <c r="CT3081" s="1"/>
      <c r="CU3081" s="1"/>
      <c r="CV3081" s="1"/>
      <c r="CW3081" s="1"/>
      <c r="CX3081" s="1"/>
      <c r="CY3081" s="1"/>
      <c r="CZ3081" s="1"/>
      <c r="DA3081" s="1"/>
      <c r="DB3081" s="1"/>
      <c r="DC3081" s="1"/>
      <c r="DD3081" s="1"/>
      <c r="DE3081" s="1"/>
      <c r="DF3081" s="1"/>
      <c r="DG3081" s="1"/>
      <c r="DH3081" s="1"/>
      <c r="DI3081" s="1"/>
      <c r="DJ3081" s="1"/>
      <c r="DK3081" s="1"/>
      <c r="DL3081" s="1"/>
      <c r="DM3081" s="1"/>
      <c r="DN3081" s="1"/>
      <c r="DO3081" s="1"/>
      <c r="DP3081" s="1"/>
      <c r="DQ3081" s="1"/>
      <c r="DR3081" s="1"/>
      <c r="DS3081" s="1"/>
      <c r="DT3081" s="1"/>
      <c r="DU3081" s="1"/>
      <c r="DV3081" s="1"/>
      <c r="DW3081" s="1"/>
      <c r="DX3081" s="1"/>
      <c r="DY3081" s="1"/>
      <c r="DZ3081" s="1"/>
      <c r="EA3081" s="1"/>
      <c r="EB3081" s="1"/>
      <c r="EC3081" s="1"/>
      <c r="ED3081" s="1"/>
      <c r="EE3081" s="1"/>
      <c r="EF3081" s="1"/>
      <c r="EG3081" s="1"/>
      <c r="EH3081" s="1"/>
      <c r="EI3081" s="1"/>
      <c r="EJ3081" s="1"/>
      <c r="EK3081" s="1"/>
      <c r="EL3081" s="1"/>
      <c r="EM3081" s="1"/>
      <c r="EN3081" s="1"/>
      <c r="EO3081" s="1"/>
      <c r="EP3081" s="1"/>
      <c r="EQ3081" s="1"/>
      <c r="ER3081" s="1"/>
      <c r="ES3081" s="1"/>
      <c r="ET3081" s="1"/>
      <c r="EU3081" s="1"/>
      <c r="EV3081" s="1"/>
      <c r="EW3081" s="1"/>
      <c r="EX3081" s="1"/>
      <c r="EY3081" s="1"/>
      <c r="EZ3081" s="1"/>
      <c r="FA3081" s="1"/>
      <c r="FB3081" s="1"/>
      <c r="FC3081" s="1"/>
      <c r="FD3081" s="1"/>
      <c r="FE3081" s="1"/>
      <c r="FF3081" s="1"/>
      <c r="FG3081" s="1"/>
      <c r="FH3081" s="1"/>
      <c r="FI3081" s="1"/>
      <c r="FJ3081" s="1"/>
      <c r="FK3081" s="1"/>
      <c r="FL3081" s="1"/>
      <c r="FM3081" s="1"/>
      <c r="FN3081" s="1"/>
      <c r="FO3081" s="1"/>
      <c r="FP3081" s="1"/>
      <c r="FQ3081" s="1"/>
      <c r="FR3081" s="1"/>
      <c r="FS3081" s="1"/>
      <c r="FT3081" s="1"/>
      <c r="FU3081" s="1"/>
      <c r="FV3081" s="1"/>
      <c r="FW3081" s="1"/>
      <c r="FX3081" s="1"/>
      <c r="FY3081" s="1"/>
      <c r="FZ3081" s="1"/>
      <c r="GA3081" s="1"/>
      <c r="GB3081" s="1"/>
      <c r="GC3081" s="1"/>
      <c r="GD3081" s="1"/>
      <c r="GE3081" s="1"/>
      <c r="GF3081" s="1"/>
      <c r="GG3081" s="1"/>
      <c r="GH3081" s="1"/>
      <c r="GI3081" s="1"/>
      <c r="GJ3081" s="1"/>
      <c r="GK3081"/>
      <c r="GL3081"/>
      <c r="GM3081"/>
      <c r="GN3081"/>
      <c r="GO3081"/>
      <c r="GP3081"/>
      <c r="GQ3081"/>
      <c r="GR3081"/>
      <c r="GS3081"/>
      <c r="GT3081"/>
      <c r="GU3081"/>
      <c r="GV3081"/>
      <c r="GW3081"/>
      <c r="GX3081"/>
      <c r="GY3081"/>
      <c r="GZ3081"/>
      <c r="HA3081"/>
      <c r="HB3081"/>
      <c r="HC3081"/>
      <c r="HD3081"/>
      <c r="HE3081"/>
    </row>
    <row r="3082" spans="6:213" s="19" customFormat="1" x14ac:dyDescent="0.25">
      <c r="F3082" s="20"/>
      <c r="G3082" s="20"/>
      <c r="H3082" s="20"/>
      <c r="I3082" s="20"/>
      <c r="J3082" s="21"/>
      <c r="K3082" s="21"/>
      <c r="L3082" s="20"/>
      <c r="M3082" s="20"/>
      <c r="N3082" s="22"/>
      <c r="O3082" s="22"/>
      <c r="P3082" s="22"/>
      <c r="Q3082" s="22"/>
      <c r="U3082" s="20"/>
      <c r="V3082" s="20"/>
      <c r="W3082" s="20"/>
      <c r="X3082" s="27"/>
      <c r="Y3082" s="253"/>
      <c r="Z3082" s="30"/>
      <c r="AA3082" s="30"/>
      <c r="AB3082" s="31"/>
      <c r="AC3082" s="31"/>
      <c r="AD3082" s="31"/>
      <c r="AE3082" s="31"/>
      <c r="AF3082" s="31"/>
      <c r="AG3082" s="241"/>
      <c r="AH3082" s="31"/>
      <c r="AI3082" s="31"/>
      <c r="AJ3082" s="31"/>
      <c r="AK3082" s="31"/>
      <c r="AL3082" s="120"/>
      <c r="AM3082" s="25"/>
      <c r="AN3082" s="25"/>
      <c r="AO3082" s="25"/>
      <c r="AP3082" s="25"/>
      <c r="AQ3082" s="26"/>
      <c r="AR3082" s="25"/>
      <c r="AS3082" s="31"/>
      <c r="AT3082" s="25"/>
      <c r="AU3082" s="25"/>
      <c r="AV3082" s="31"/>
      <c r="BC3082" s="1"/>
      <c r="BD3082"/>
      <c r="BE3082"/>
      <c r="BF3082" s="1"/>
      <c r="BG3082"/>
      <c r="BH3082"/>
      <c r="BI3082"/>
      <c r="BJ3082" s="1"/>
      <c r="BK3082" s="1"/>
      <c r="BL3082"/>
      <c r="BM3082" s="1"/>
      <c r="BN3082" s="1"/>
      <c r="BO3082" s="1"/>
      <c r="BP3082" s="1"/>
      <c r="BQ3082" s="1"/>
      <c r="BR3082" s="1"/>
      <c r="BS3082" s="1"/>
      <c r="BT3082" s="22"/>
      <c r="BU3082" s="1"/>
      <c r="BV3082" s="1"/>
      <c r="BW3082" s="1"/>
      <c r="BX3082" s="1"/>
      <c r="BY3082" s="1"/>
      <c r="BZ3082" s="1"/>
      <c r="CA3082" s="1"/>
      <c r="CB3082" s="1"/>
      <c r="CC3082" s="1"/>
      <c r="CD3082" s="1"/>
      <c r="CE3082" s="1"/>
      <c r="CF3082" s="1"/>
      <c r="CG3082" s="1"/>
      <c r="CH3082" s="1"/>
      <c r="CI3082" s="1"/>
      <c r="CJ3082" s="1"/>
      <c r="CK3082" s="1"/>
      <c r="CL3082" s="1"/>
      <c r="CM3082" s="1"/>
      <c r="CN3082" s="1"/>
      <c r="CO3082" s="1"/>
      <c r="CP3082" s="1"/>
      <c r="CQ3082" s="1"/>
      <c r="CR3082" s="1"/>
      <c r="CS3082" s="1"/>
      <c r="CT3082" s="1"/>
      <c r="CU3082" s="1"/>
      <c r="CV3082" s="1"/>
      <c r="CW3082" s="1"/>
      <c r="CX3082" s="1"/>
      <c r="CY3082" s="1"/>
      <c r="CZ3082" s="1"/>
      <c r="DA3082" s="1"/>
      <c r="DB3082" s="1"/>
      <c r="DC3082" s="1"/>
      <c r="DD3082" s="1"/>
      <c r="DE3082" s="1"/>
      <c r="DF3082" s="1"/>
      <c r="DG3082" s="1"/>
      <c r="DH3082" s="1"/>
      <c r="DI3082" s="1"/>
      <c r="DJ3082" s="1"/>
      <c r="DK3082" s="1"/>
      <c r="DL3082" s="1"/>
      <c r="DM3082" s="1"/>
      <c r="DN3082" s="1"/>
      <c r="DO3082" s="1"/>
      <c r="DP3082" s="1"/>
      <c r="DQ3082" s="1"/>
      <c r="DR3082" s="1"/>
      <c r="DS3082" s="1"/>
      <c r="DT3082" s="1"/>
      <c r="DU3082" s="1"/>
      <c r="DV3082" s="1"/>
      <c r="DW3082" s="1"/>
      <c r="DX3082" s="1"/>
      <c r="DY3082" s="1"/>
      <c r="DZ3082" s="1"/>
      <c r="EA3082" s="1"/>
      <c r="EB3082" s="1"/>
      <c r="EC3082" s="1"/>
      <c r="ED3082" s="1"/>
      <c r="EE3082" s="1"/>
      <c r="EF3082" s="1"/>
      <c r="EG3082" s="1"/>
      <c r="EH3082" s="1"/>
      <c r="EI3082" s="1"/>
      <c r="EJ3082" s="1"/>
      <c r="EK3082" s="1"/>
      <c r="EL3082" s="1"/>
      <c r="EM3082" s="1"/>
      <c r="EN3082" s="1"/>
      <c r="EO3082" s="1"/>
      <c r="EP3082" s="1"/>
      <c r="EQ3082" s="1"/>
      <c r="ER3082" s="1"/>
      <c r="ES3082" s="1"/>
      <c r="ET3082" s="1"/>
      <c r="EU3082" s="1"/>
      <c r="EV3082" s="1"/>
      <c r="EW3082" s="1"/>
      <c r="EX3082" s="1"/>
      <c r="EY3082" s="1"/>
      <c r="EZ3082" s="1"/>
      <c r="FA3082" s="1"/>
      <c r="FB3082" s="1"/>
      <c r="FC3082" s="1"/>
      <c r="FD3082" s="1"/>
      <c r="FE3082" s="1"/>
      <c r="FF3082" s="1"/>
      <c r="FG3082" s="1"/>
      <c r="FH3082" s="1"/>
      <c r="FI3082" s="1"/>
      <c r="FJ3082" s="1"/>
      <c r="FK3082" s="1"/>
      <c r="FL3082" s="1"/>
      <c r="FM3082" s="1"/>
      <c r="FN3082" s="1"/>
      <c r="FO3082" s="1"/>
      <c r="FP3082" s="1"/>
      <c r="FQ3082" s="1"/>
      <c r="FR3082" s="1"/>
      <c r="FS3082" s="1"/>
      <c r="FT3082" s="1"/>
      <c r="FU3082" s="1"/>
      <c r="FV3082" s="1"/>
      <c r="FW3082" s="1"/>
      <c r="FX3082" s="1"/>
      <c r="FY3082" s="1"/>
      <c r="FZ3082" s="1"/>
      <c r="GA3082" s="1"/>
      <c r="GB3082" s="1"/>
      <c r="GC3082" s="1"/>
      <c r="GD3082" s="1"/>
      <c r="GE3082" s="1"/>
      <c r="GF3082" s="1"/>
      <c r="GG3082" s="1"/>
      <c r="GH3082" s="1"/>
      <c r="GI3082" s="1"/>
      <c r="GJ3082" s="1"/>
      <c r="GK3082"/>
      <c r="GL3082"/>
      <c r="GM3082"/>
      <c r="GN3082"/>
      <c r="GO3082"/>
      <c r="GP3082"/>
      <c r="GQ3082"/>
      <c r="GR3082"/>
      <c r="GS3082"/>
      <c r="GT3082"/>
      <c r="GU3082"/>
      <c r="GV3082"/>
      <c r="GW3082"/>
      <c r="GX3082"/>
      <c r="GY3082"/>
      <c r="GZ3082"/>
      <c r="HA3082"/>
      <c r="HB3082"/>
      <c r="HC3082"/>
      <c r="HD3082"/>
      <c r="HE3082"/>
    </row>
    <row r="3083" spans="6:213" s="19" customFormat="1" x14ac:dyDescent="0.25">
      <c r="F3083" s="20"/>
      <c r="G3083" s="20"/>
      <c r="H3083" s="20"/>
      <c r="I3083" s="20"/>
      <c r="J3083" s="21"/>
      <c r="K3083" s="21"/>
      <c r="L3083" s="20"/>
      <c r="M3083" s="20"/>
      <c r="N3083" s="22"/>
      <c r="O3083" s="22"/>
      <c r="P3083" s="22"/>
      <c r="Q3083" s="22"/>
      <c r="U3083" s="20"/>
      <c r="V3083" s="20"/>
      <c r="W3083" s="20"/>
      <c r="X3083" s="27"/>
      <c r="Y3083" s="253"/>
      <c r="Z3083" s="30"/>
      <c r="AA3083" s="30"/>
      <c r="AB3083" s="31"/>
      <c r="AC3083" s="31"/>
      <c r="AD3083" s="31"/>
      <c r="AE3083" s="31"/>
      <c r="AF3083" s="31"/>
      <c r="AG3083" s="241"/>
      <c r="AH3083" s="31"/>
      <c r="AI3083" s="31"/>
      <c r="AJ3083" s="31"/>
      <c r="AK3083" s="31"/>
      <c r="AL3083" s="120"/>
      <c r="AM3083" s="25"/>
      <c r="AN3083" s="25"/>
      <c r="AO3083" s="25"/>
      <c r="AP3083" s="25"/>
      <c r="AQ3083" s="26"/>
      <c r="AR3083" s="25"/>
      <c r="AS3083" s="31"/>
      <c r="AT3083" s="25"/>
      <c r="AU3083" s="25"/>
      <c r="AV3083" s="31"/>
      <c r="BC3083" s="1"/>
      <c r="BD3083"/>
      <c r="BE3083"/>
      <c r="BF3083" s="1"/>
      <c r="BG3083"/>
      <c r="BH3083"/>
      <c r="BI3083"/>
      <c r="BJ3083" s="1"/>
      <c r="BK3083" s="1"/>
      <c r="BL3083"/>
      <c r="BM3083" s="1"/>
      <c r="BN3083" s="1"/>
      <c r="BO3083" s="1"/>
      <c r="BP3083" s="1"/>
      <c r="BQ3083" s="1"/>
      <c r="BR3083" s="1"/>
      <c r="BS3083" s="1"/>
      <c r="BT3083" s="22"/>
      <c r="BU3083" s="1"/>
      <c r="BV3083" s="1"/>
      <c r="BW3083" s="1"/>
      <c r="BX3083" s="1"/>
      <c r="BY3083" s="1"/>
      <c r="BZ3083" s="1"/>
      <c r="CA3083" s="1"/>
      <c r="CB3083" s="1"/>
      <c r="CC3083" s="1"/>
      <c r="CD3083" s="1"/>
      <c r="CE3083" s="1"/>
      <c r="CF3083" s="1"/>
      <c r="CG3083" s="1"/>
      <c r="CH3083" s="1"/>
      <c r="CI3083" s="1"/>
      <c r="CJ3083" s="1"/>
      <c r="CK3083" s="1"/>
      <c r="CL3083" s="1"/>
      <c r="CM3083" s="1"/>
      <c r="CN3083" s="1"/>
      <c r="CO3083" s="1"/>
      <c r="CP3083" s="1"/>
      <c r="CQ3083" s="1"/>
      <c r="CR3083" s="1"/>
      <c r="CS3083" s="1"/>
      <c r="CT3083" s="1"/>
      <c r="CU3083" s="1"/>
      <c r="CV3083" s="1"/>
      <c r="CW3083" s="1"/>
      <c r="CX3083" s="1"/>
      <c r="CY3083" s="1"/>
      <c r="CZ3083" s="1"/>
      <c r="DA3083" s="1"/>
      <c r="DB3083" s="1"/>
      <c r="DC3083" s="1"/>
      <c r="DD3083" s="1"/>
      <c r="DE3083" s="1"/>
      <c r="DF3083" s="1"/>
      <c r="DG3083" s="1"/>
      <c r="DH3083" s="1"/>
      <c r="DI3083" s="1"/>
      <c r="DJ3083" s="1"/>
      <c r="DK3083" s="1"/>
      <c r="DL3083" s="1"/>
      <c r="DM3083" s="1"/>
      <c r="DN3083" s="1"/>
      <c r="DO3083" s="1"/>
      <c r="DP3083" s="1"/>
      <c r="DQ3083" s="1"/>
      <c r="DR3083" s="1"/>
      <c r="DS3083" s="1"/>
      <c r="DT3083" s="1"/>
      <c r="DU3083" s="1"/>
      <c r="DV3083" s="1"/>
      <c r="DW3083" s="1"/>
      <c r="DX3083" s="1"/>
      <c r="DY3083" s="1"/>
      <c r="DZ3083" s="1"/>
      <c r="EA3083" s="1"/>
      <c r="EB3083" s="1"/>
      <c r="EC3083" s="1"/>
      <c r="ED3083" s="1"/>
      <c r="EE3083" s="1"/>
      <c r="EF3083" s="1"/>
      <c r="EG3083" s="1"/>
      <c r="EH3083" s="1"/>
      <c r="EI3083" s="1"/>
      <c r="EJ3083" s="1"/>
      <c r="EK3083" s="1"/>
      <c r="EL3083" s="1"/>
      <c r="EM3083" s="1"/>
      <c r="EN3083" s="1"/>
      <c r="EO3083" s="1"/>
      <c r="EP3083" s="1"/>
      <c r="EQ3083" s="1"/>
      <c r="ER3083" s="1"/>
      <c r="ES3083" s="1"/>
      <c r="ET3083" s="1"/>
      <c r="EU3083" s="1"/>
      <c r="EV3083" s="1"/>
      <c r="EW3083" s="1"/>
      <c r="EX3083" s="1"/>
      <c r="EY3083" s="1"/>
      <c r="EZ3083" s="1"/>
      <c r="FA3083" s="1"/>
      <c r="FB3083" s="1"/>
      <c r="FC3083" s="1"/>
      <c r="FD3083" s="1"/>
      <c r="FE3083" s="1"/>
      <c r="FF3083" s="1"/>
      <c r="FG3083" s="1"/>
      <c r="FH3083" s="1"/>
      <c r="FI3083" s="1"/>
      <c r="FJ3083" s="1"/>
      <c r="FK3083" s="1"/>
      <c r="FL3083" s="1"/>
      <c r="FM3083" s="1"/>
      <c r="FN3083" s="1"/>
      <c r="FO3083" s="1"/>
      <c r="FP3083" s="1"/>
      <c r="FQ3083" s="1"/>
      <c r="FR3083" s="1"/>
      <c r="FS3083" s="1"/>
      <c r="FT3083" s="1"/>
      <c r="FU3083" s="1"/>
      <c r="FV3083" s="1"/>
      <c r="FW3083" s="1"/>
      <c r="FX3083" s="1"/>
      <c r="FY3083" s="1"/>
      <c r="FZ3083" s="1"/>
      <c r="GA3083" s="1"/>
      <c r="GB3083" s="1"/>
      <c r="GC3083" s="1"/>
      <c r="GD3083" s="1"/>
      <c r="GE3083" s="1"/>
      <c r="GF3083" s="1"/>
      <c r="GG3083" s="1"/>
      <c r="GH3083" s="1"/>
      <c r="GI3083" s="1"/>
      <c r="GJ3083" s="1"/>
      <c r="GK3083"/>
      <c r="GL3083"/>
      <c r="GM3083"/>
      <c r="GN3083"/>
      <c r="GO3083"/>
      <c r="GP3083"/>
      <c r="GQ3083"/>
      <c r="GR3083"/>
      <c r="GS3083"/>
      <c r="GT3083"/>
      <c r="GU3083"/>
      <c r="GV3083"/>
      <c r="GW3083"/>
      <c r="GX3083"/>
      <c r="GY3083"/>
      <c r="GZ3083"/>
      <c r="HA3083"/>
      <c r="HB3083"/>
      <c r="HC3083"/>
      <c r="HD3083"/>
      <c r="HE3083"/>
    </row>
    <row r="3084" spans="6:213" s="19" customFormat="1" x14ac:dyDescent="0.25">
      <c r="F3084" s="20"/>
      <c r="G3084" s="20"/>
      <c r="H3084" s="20"/>
      <c r="I3084" s="20"/>
      <c r="J3084" s="21"/>
      <c r="K3084" s="21"/>
      <c r="L3084" s="20"/>
      <c r="M3084" s="20"/>
      <c r="N3084" s="22"/>
      <c r="O3084" s="22"/>
      <c r="P3084" s="22"/>
      <c r="Q3084" s="22"/>
      <c r="U3084" s="20"/>
      <c r="V3084" s="20"/>
      <c r="W3084" s="20"/>
      <c r="X3084" s="27"/>
      <c r="Y3084" s="253"/>
      <c r="Z3084" s="30"/>
      <c r="AA3084" s="30"/>
      <c r="AB3084" s="31"/>
      <c r="AC3084" s="31"/>
      <c r="AD3084" s="31"/>
      <c r="AE3084" s="31"/>
      <c r="AF3084" s="31"/>
      <c r="AG3084" s="241"/>
      <c r="AH3084" s="31"/>
      <c r="AI3084" s="31"/>
      <c r="AJ3084" s="31"/>
      <c r="AK3084" s="31"/>
      <c r="AL3084" s="120"/>
      <c r="AM3084" s="25"/>
      <c r="AN3084" s="25"/>
      <c r="AO3084" s="25"/>
      <c r="AP3084" s="25"/>
      <c r="AQ3084" s="26"/>
      <c r="AR3084" s="25"/>
      <c r="AS3084" s="31"/>
      <c r="AT3084" s="25"/>
      <c r="AU3084" s="25"/>
      <c r="AV3084" s="31"/>
      <c r="BC3084" s="1"/>
      <c r="BD3084"/>
      <c r="BE3084"/>
      <c r="BF3084" s="1"/>
      <c r="BG3084"/>
      <c r="BH3084"/>
      <c r="BI3084"/>
      <c r="BJ3084" s="1"/>
      <c r="BK3084" s="1"/>
      <c r="BL3084"/>
      <c r="BM3084" s="1"/>
      <c r="BN3084" s="1"/>
      <c r="BO3084" s="1"/>
      <c r="BP3084" s="1"/>
      <c r="BQ3084" s="1"/>
      <c r="BR3084" s="1"/>
      <c r="BS3084" s="1"/>
      <c r="BT3084" s="22"/>
      <c r="BU3084" s="1"/>
      <c r="BV3084" s="1"/>
      <c r="BW3084" s="1"/>
      <c r="BX3084" s="1"/>
      <c r="BY3084" s="1"/>
      <c r="BZ3084" s="1"/>
      <c r="CA3084" s="1"/>
      <c r="CB3084" s="1"/>
      <c r="CC3084" s="1"/>
      <c r="CD3084" s="1"/>
      <c r="CE3084" s="1"/>
      <c r="CF3084" s="1"/>
      <c r="CG3084" s="1"/>
      <c r="CH3084" s="1"/>
      <c r="CI3084" s="1"/>
      <c r="CJ3084" s="1"/>
      <c r="CK3084" s="1"/>
      <c r="CL3084" s="1"/>
      <c r="CM3084" s="1"/>
      <c r="CN3084" s="1"/>
      <c r="CO3084" s="1"/>
      <c r="CP3084" s="1"/>
      <c r="CQ3084" s="1"/>
      <c r="CR3084" s="1"/>
      <c r="CS3084" s="1"/>
      <c r="CT3084" s="1"/>
      <c r="CU3084" s="1"/>
      <c r="CV3084" s="1"/>
      <c r="CW3084" s="1"/>
      <c r="CX3084" s="1"/>
      <c r="CY3084" s="1"/>
      <c r="CZ3084" s="1"/>
      <c r="DA3084" s="1"/>
      <c r="DB3084" s="1"/>
      <c r="DC3084" s="1"/>
      <c r="DD3084" s="1"/>
      <c r="DE3084" s="1"/>
      <c r="DF3084" s="1"/>
      <c r="DG3084" s="1"/>
      <c r="DH3084" s="1"/>
      <c r="DI3084" s="1"/>
      <c r="DJ3084" s="1"/>
      <c r="DK3084" s="1"/>
      <c r="DL3084" s="1"/>
      <c r="DM3084" s="1"/>
      <c r="DN3084" s="1"/>
      <c r="DO3084" s="1"/>
      <c r="DP3084" s="1"/>
      <c r="DQ3084" s="1"/>
      <c r="DR3084" s="1"/>
      <c r="DS3084" s="1"/>
      <c r="DT3084" s="1"/>
      <c r="DU3084" s="1"/>
      <c r="DV3084" s="1"/>
      <c r="DW3084" s="1"/>
      <c r="DX3084" s="1"/>
      <c r="DY3084" s="1"/>
      <c r="DZ3084" s="1"/>
      <c r="EA3084" s="1"/>
      <c r="EB3084" s="1"/>
      <c r="EC3084" s="1"/>
      <c r="ED3084" s="1"/>
      <c r="EE3084" s="1"/>
      <c r="EF3084" s="1"/>
      <c r="EG3084" s="1"/>
      <c r="EH3084" s="1"/>
      <c r="EI3084" s="1"/>
      <c r="EJ3084" s="1"/>
      <c r="EK3084" s="1"/>
      <c r="EL3084" s="1"/>
      <c r="EM3084" s="1"/>
      <c r="EN3084" s="1"/>
      <c r="EO3084" s="1"/>
      <c r="EP3084" s="1"/>
      <c r="EQ3084" s="1"/>
      <c r="ER3084" s="1"/>
      <c r="ES3084" s="1"/>
      <c r="ET3084" s="1"/>
      <c r="EU3084" s="1"/>
      <c r="EV3084" s="1"/>
      <c r="EW3084" s="1"/>
      <c r="EX3084" s="1"/>
      <c r="EY3084" s="1"/>
      <c r="EZ3084" s="1"/>
      <c r="FA3084" s="1"/>
      <c r="FB3084" s="1"/>
      <c r="FC3084" s="1"/>
      <c r="FD3084" s="1"/>
      <c r="FE3084" s="1"/>
      <c r="FF3084" s="1"/>
      <c r="FG3084" s="1"/>
      <c r="FH3084" s="1"/>
      <c r="FI3084" s="1"/>
      <c r="FJ3084" s="1"/>
      <c r="FK3084" s="1"/>
      <c r="FL3084" s="1"/>
      <c r="FM3084" s="1"/>
      <c r="FN3084" s="1"/>
      <c r="FO3084" s="1"/>
      <c r="FP3084" s="1"/>
      <c r="FQ3084" s="1"/>
      <c r="FR3084" s="1"/>
      <c r="FS3084" s="1"/>
      <c r="FT3084" s="1"/>
      <c r="FU3084" s="1"/>
      <c r="FV3084" s="1"/>
      <c r="FW3084" s="1"/>
      <c r="FX3084" s="1"/>
      <c r="FY3084" s="1"/>
      <c r="FZ3084" s="1"/>
      <c r="GA3084" s="1"/>
      <c r="GB3084" s="1"/>
      <c r="GC3084" s="1"/>
      <c r="GD3084" s="1"/>
      <c r="GE3084" s="1"/>
      <c r="GF3084" s="1"/>
      <c r="GG3084" s="1"/>
      <c r="GH3084" s="1"/>
      <c r="GI3084" s="1"/>
      <c r="GJ3084" s="1"/>
      <c r="GK3084"/>
      <c r="GL3084"/>
      <c r="GM3084"/>
      <c r="GN3084"/>
      <c r="GO3084"/>
      <c r="GP3084"/>
      <c r="GQ3084"/>
      <c r="GR3084"/>
      <c r="GS3084"/>
      <c r="GT3084"/>
      <c r="GU3084"/>
      <c r="GV3084"/>
      <c r="GW3084"/>
      <c r="GX3084"/>
      <c r="GY3084"/>
      <c r="GZ3084"/>
      <c r="HA3084"/>
      <c r="HB3084"/>
      <c r="HC3084"/>
      <c r="HD3084"/>
      <c r="HE3084"/>
    </row>
    <row r="3085" spans="6:213" s="19" customFormat="1" x14ac:dyDescent="0.25">
      <c r="F3085" s="20"/>
      <c r="G3085" s="20"/>
      <c r="H3085" s="20"/>
      <c r="I3085" s="20"/>
      <c r="J3085" s="21"/>
      <c r="K3085" s="21"/>
      <c r="L3085" s="20"/>
      <c r="M3085" s="20"/>
      <c r="N3085" s="22"/>
      <c r="O3085" s="22"/>
      <c r="P3085" s="22"/>
      <c r="Q3085" s="22"/>
      <c r="U3085" s="20"/>
      <c r="V3085" s="20"/>
      <c r="W3085" s="20"/>
      <c r="X3085" s="27"/>
      <c r="Y3085" s="253"/>
      <c r="Z3085" s="30"/>
      <c r="AA3085" s="30"/>
      <c r="AB3085" s="31"/>
      <c r="AC3085" s="31"/>
      <c r="AD3085" s="31"/>
      <c r="AE3085" s="31"/>
      <c r="AF3085" s="31"/>
      <c r="AG3085" s="241"/>
      <c r="AH3085" s="31"/>
      <c r="AI3085" s="31"/>
      <c r="AJ3085" s="31"/>
      <c r="AK3085" s="31"/>
      <c r="AL3085" s="120"/>
      <c r="AM3085" s="25"/>
      <c r="AN3085" s="25"/>
      <c r="AO3085" s="25"/>
      <c r="AP3085" s="25"/>
      <c r="AQ3085" s="26"/>
      <c r="AR3085" s="25"/>
      <c r="AS3085" s="31"/>
      <c r="AT3085" s="25"/>
      <c r="AU3085" s="25"/>
      <c r="AV3085" s="31"/>
      <c r="BC3085" s="1"/>
      <c r="BD3085"/>
      <c r="BE3085"/>
      <c r="BF3085" s="1"/>
      <c r="BG3085"/>
      <c r="BH3085"/>
      <c r="BI3085"/>
      <c r="BJ3085" s="1"/>
      <c r="BK3085" s="1"/>
      <c r="BL3085"/>
      <c r="BM3085" s="1"/>
      <c r="BN3085" s="1"/>
      <c r="BO3085" s="1"/>
      <c r="BP3085" s="1"/>
      <c r="BQ3085" s="1"/>
      <c r="BR3085" s="1"/>
      <c r="BS3085" s="1"/>
      <c r="BT3085" s="22"/>
      <c r="BU3085" s="1"/>
      <c r="BV3085" s="1"/>
      <c r="BW3085" s="1"/>
      <c r="BX3085" s="1"/>
      <c r="BY3085" s="1"/>
      <c r="BZ3085" s="1"/>
      <c r="CA3085" s="1"/>
      <c r="CB3085" s="1"/>
      <c r="CC3085" s="1"/>
      <c r="CD3085" s="1"/>
      <c r="CE3085" s="1"/>
      <c r="CF3085" s="1"/>
      <c r="CG3085" s="1"/>
      <c r="CH3085" s="1"/>
      <c r="CI3085" s="1"/>
      <c r="CJ3085" s="1"/>
      <c r="CK3085" s="1"/>
      <c r="CL3085" s="1"/>
      <c r="CM3085" s="1"/>
      <c r="CN3085" s="1"/>
      <c r="CO3085" s="1"/>
      <c r="CP3085" s="1"/>
      <c r="CQ3085" s="1"/>
      <c r="CR3085" s="1"/>
      <c r="CS3085" s="1"/>
      <c r="CT3085" s="1"/>
      <c r="CU3085" s="1"/>
      <c r="CV3085" s="1"/>
      <c r="CW3085" s="1"/>
      <c r="CX3085" s="1"/>
      <c r="CY3085" s="1"/>
      <c r="CZ3085" s="1"/>
      <c r="DA3085" s="1"/>
      <c r="DB3085" s="1"/>
      <c r="DC3085" s="1"/>
      <c r="DD3085" s="1"/>
      <c r="DE3085" s="1"/>
      <c r="DF3085" s="1"/>
      <c r="DG3085" s="1"/>
      <c r="DH3085" s="1"/>
      <c r="DI3085" s="1"/>
      <c r="DJ3085" s="1"/>
      <c r="DK3085" s="1"/>
      <c r="DL3085" s="1"/>
      <c r="DM3085" s="1"/>
      <c r="DN3085" s="1"/>
      <c r="DO3085" s="1"/>
      <c r="DP3085" s="1"/>
      <c r="DQ3085" s="1"/>
      <c r="DR3085" s="1"/>
      <c r="DS3085" s="1"/>
      <c r="DT3085" s="1"/>
      <c r="DU3085" s="1"/>
      <c r="DV3085" s="1"/>
      <c r="DW3085" s="1"/>
      <c r="DX3085" s="1"/>
      <c r="DY3085" s="1"/>
      <c r="DZ3085" s="1"/>
      <c r="EA3085" s="1"/>
      <c r="EB3085" s="1"/>
      <c r="EC3085" s="1"/>
      <c r="ED3085" s="1"/>
      <c r="EE3085" s="1"/>
      <c r="EF3085" s="1"/>
      <c r="EG3085" s="1"/>
      <c r="EH3085" s="1"/>
      <c r="EI3085" s="1"/>
      <c r="EJ3085" s="1"/>
      <c r="EK3085" s="1"/>
      <c r="EL3085" s="1"/>
      <c r="EM3085" s="1"/>
      <c r="EN3085" s="1"/>
      <c r="EO3085" s="1"/>
      <c r="EP3085" s="1"/>
      <c r="EQ3085" s="1"/>
      <c r="ER3085" s="1"/>
      <c r="ES3085" s="1"/>
      <c r="ET3085" s="1"/>
      <c r="EU3085" s="1"/>
      <c r="EV3085" s="1"/>
      <c r="EW3085" s="1"/>
      <c r="EX3085" s="1"/>
      <c r="EY3085" s="1"/>
      <c r="EZ3085" s="1"/>
      <c r="FA3085" s="1"/>
      <c r="FB3085" s="1"/>
      <c r="FC3085" s="1"/>
      <c r="FD3085" s="1"/>
      <c r="FE3085" s="1"/>
      <c r="FF3085" s="1"/>
      <c r="FG3085" s="1"/>
      <c r="FH3085" s="1"/>
      <c r="FI3085" s="1"/>
      <c r="FJ3085" s="1"/>
      <c r="FK3085" s="1"/>
      <c r="FL3085" s="1"/>
      <c r="FM3085" s="1"/>
      <c r="FN3085" s="1"/>
      <c r="FO3085" s="1"/>
      <c r="FP3085" s="1"/>
      <c r="FQ3085" s="1"/>
      <c r="FR3085" s="1"/>
      <c r="FS3085" s="1"/>
      <c r="FT3085" s="1"/>
      <c r="FU3085" s="1"/>
      <c r="FV3085" s="1"/>
      <c r="FW3085" s="1"/>
      <c r="FX3085" s="1"/>
      <c r="FY3085" s="1"/>
      <c r="FZ3085" s="1"/>
      <c r="GA3085" s="1"/>
      <c r="GB3085" s="1"/>
      <c r="GC3085" s="1"/>
      <c r="GD3085" s="1"/>
      <c r="GE3085" s="1"/>
      <c r="GF3085" s="1"/>
      <c r="GG3085" s="1"/>
      <c r="GH3085" s="1"/>
      <c r="GI3085" s="1"/>
      <c r="GJ3085" s="1"/>
      <c r="GK3085"/>
      <c r="GL3085"/>
      <c r="GM3085"/>
      <c r="GN3085"/>
      <c r="GO3085"/>
      <c r="GP3085"/>
      <c r="GQ3085"/>
      <c r="GR3085"/>
      <c r="GS3085"/>
      <c r="GT3085"/>
      <c r="GU3085"/>
      <c r="GV3085"/>
      <c r="GW3085"/>
      <c r="GX3085"/>
      <c r="GY3085"/>
      <c r="GZ3085"/>
      <c r="HA3085"/>
      <c r="HB3085"/>
      <c r="HC3085"/>
      <c r="HD3085"/>
      <c r="HE3085"/>
    </row>
    <row r="3086" spans="6:213" s="19" customFormat="1" x14ac:dyDescent="0.25">
      <c r="F3086" s="20"/>
      <c r="G3086" s="20"/>
      <c r="H3086" s="20"/>
      <c r="I3086" s="20"/>
      <c r="J3086" s="21"/>
      <c r="K3086" s="21"/>
      <c r="L3086" s="20"/>
      <c r="M3086" s="20"/>
      <c r="N3086" s="22"/>
      <c r="O3086" s="22"/>
      <c r="P3086" s="22"/>
      <c r="Q3086" s="22"/>
      <c r="U3086" s="20"/>
      <c r="V3086" s="20"/>
      <c r="W3086" s="20"/>
      <c r="X3086" s="27"/>
      <c r="Y3086" s="253"/>
      <c r="Z3086" s="30"/>
      <c r="AA3086" s="30"/>
      <c r="AB3086" s="31"/>
      <c r="AC3086" s="31"/>
      <c r="AD3086" s="31"/>
      <c r="AE3086" s="31"/>
      <c r="AF3086" s="31"/>
      <c r="AG3086" s="241"/>
      <c r="AH3086" s="31"/>
      <c r="AI3086" s="31"/>
      <c r="AJ3086" s="31"/>
      <c r="AK3086" s="31"/>
      <c r="AL3086" s="120"/>
      <c r="AM3086" s="25"/>
      <c r="AN3086" s="25"/>
      <c r="AO3086" s="25"/>
      <c r="AP3086" s="25"/>
      <c r="AQ3086" s="26"/>
      <c r="AR3086" s="25"/>
      <c r="AS3086" s="31"/>
      <c r="AT3086" s="25"/>
      <c r="AU3086" s="25"/>
      <c r="AV3086" s="31"/>
      <c r="BC3086" s="1"/>
      <c r="BD3086"/>
      <c r="BE3086"/>
      <c r="BF3086" s="1"/>
      <c r="BG3086"/>
      <c r="BH3086"/>
      <c r="BI3086"/>
      <c r="BJ3086" s="1"/>
      <c r="BK3086" s="1"/>
      <c r="BL3086"/>
      <c r="BM3086" s="1"/>
      <c r="BN3086" s="1"/>
      <c r="BO3086" s="1"/>
      <c r="BP3086" s="1"/>
      <c r="BQ3086" s="1"/>
      <c r="BR3086" s="1"/>
      <c r="BS3086" s="1"/>
      <c r="BT3086" s="22"/>
      <c r="BU3086" s="1"/>
      <c r="BV3086" s="1"/>
      <c r="BW3086" s="1"/>
      <c r="BX3086" s="1"/>
      <c r="BY3086" s="1"/>
      <c r="BZ3086" s="1"/>
      <c r="CA3086" s="1"/>
      <c r="CB3086" s="1"/>
      <c r="CC3086" s="1"/>
      <c r="CD3086" s="1"/>
      <c r="CE3086" s="1"/>
      <c r="CF3086" s="1"/>
      <c r="CG3086" s="1"/>
      <c r="CH3086" s="1"/>
      <c r="CI3086" s="1"/>
      <c r="CJ3086" s="1"/>
      <c r="CK3086" s="1"/>
      <c r="CL3086" s="1"/>
      <c r="CM3086" s="1"/>
      <c r="CN3086" s="1"/>
      <c r="CO3086" s="1"/>
      <c r="CP3086" s="1"/>
      <c r="CQ3086" s="1"/>
      <c r="CR3086" s="1"/>
      <c r="CS3086" s="1"/>
      <c r="CT3086" s="1"/>
      <c r="CU3086" s="1"/>
      <c r="CV3086" s="1"/>
      <c r="CW3086" s="1"/>
      <c r="CX3086" s="1"/>
      <c r="CY3086" s="1"/>
      <c r="CZ3086" s="1"/>
      <c r="DA3086" s="1"/>
      <c r="DB3086" s="1"/>
      <c r="DC3086" s="1"/>
      <c r="DD3086" s="1"/>
      <c r="DE3086" s="1"/>
      <c r="DF3086" s="1"/>
      <c r="DG3086" s="1"/>
      <c r="DH3086" s="1"/>
      <c r="DI3086" s="1"/>
      <c r="DJ3086" s="1"/>
      <c r="DK3086" s="1"/>
      <c r="DL3086" s="1"/>
      <c r="DM3086" s="1"/>
      <c r="DN3086" s="1"/>
      <c r="DO3086" s="1"/>
      <c r="DP3086" s="1"/>
      <c r="DQ3086" s="1"/>
      <c r="DR3086" s="1"/>
      <c r="DS3086" s="1"/>
      <c r="DT3086" s="1"/>
      <c r="DU3086" s="1"/>
      <c r="DV3086" s="1"/>
      <c r="DW3086" s="1"/>
      <c r="DX3086" s="1"/>
      <c r="DY3086" s="1"/>
      <c r="DZ3086" s="1"/>
      <c r="EA3086" s="1"/>
      <c r="EB3086" s="1"/>
      <c r="EC3086" s="1"/>
      <c r="ED3086" s="1"/>
      <c r="EE3086" s="1"/>
      <c r="EF3086" s="1"/>
      <c r="EG3086" s="1"/>
      <c r="EH3086" s="1"/>
      <c r="EI3086" s="1"/>
      <c r="EJ3086" s="1"/>
      <c r="EK3086" s="1"/>
      <c r="EL3086" s="1"/>
      <c r="EM3086" s="1"/>
      <c r="EN3086" s="1"/>
      <c r="EO3086" s="1"/>
      <c r="EP3086" s="1"/>
      <c r="EQ3086" s="1"/>
      <c r="ER3086" s="1"/>
      <c r="ES3086" s="1"/>
      <c r="ET3086" s="1"/>
      <c r="EU3086" s="1"/>
      <c r="EV3086" s="1"/>
      <c r="EW3086" s="1"/>
      <c r="EX3086" s="1"/>
      <c r="EY3086" s="1"/>
      <c r="EZ3086" s="1"/>
      <c r="FA3086" s="1"/>
      <c r="FB3086" s="1"/>
      <c r="FC3086" s="1"/>
      <c r="FD3086" s="1"/>
      <c r="FE3086" s="1"/>
      <c r="FF3086" s="1"/>
      <c r="FG3086" s="1"/>
      <c r="FH3086" s="1"/>
      <c r="FI3086" s="1"/>
      <c r="FJ3086" s="1"/>
      <c r="FK3086" s="1"/>
      <c r="FL3086" s="1"/>
      <c r="FM3086" s="1"/>
      <c r="FN3086" s="1"/>
      <c r="FO3086" s="1"/>
      <c r="FP3086" s="1"/>
      <c r="FQ3086" s="1"/>
      <c r="FR3086" s="1"/>
      <c r="FS3086" s="1"/>
      <c r="FT3086" s="1"/>
      <c r="FU3086" s="1"/>
      <c r="FV3086" s="1"/>
      <c r="FW3086" s="1"/>
      <c r="FX3086" s="1"/>
      <c r="FY3086" s="1"/>
      <c r="FZ3086" s="1"/>
      <c r="GA3086" s="1"/>
      <c r="GB3086" s="1"/>
      <c r="GC3086" s="1"/>
      <c r="GD3086" s="1"/>
      <c r="GE3086" s="1"/>
      <c r="GF3086" s="1"/>
      <c r="GG3086" s="1"/>
      <c r="GH3086" s="1"/>
      <c r="GI3086" s="1"/>
      <c r="GJ3086" s="1"/>
      <c r="GK3086"/>
      <c r="GL3086"/>
      <c r="GM3086"/>
      <c r="GN3086"/>
      <c r="GO3086"/>
      <c r="GP3086"/>
      <c r="GQ3086"/>
      <c r="GR3086"/>
      <c r="GS3086"/>
      <c r="GT3086"/>
      <c r="GU3086"/>
      <c r="GV3086"/>
      <c r="GW3086"/>
      <c r="GX3086"/>
      <c r="GY3086"/>
      <c r="GZ3086"/>
      <c r="HA3086"/>
      <c r="HB3086"/>
      <c r="HC3086"/>
      <c r="HD3086"/>
      <c r="HE3086"/>
    </row>
    <row r="3087" spans="6:213" s="19" customFormat="1" x14ac:dyDescent="0.25">
      <c r="F3087" s="20"/>
      <c r="G3087" s="20"/>
      <c r="H3087" s="20"/>
      <c r="I3087" s="20"/>
      <c r="J3087" s="21"/>
      <c r="K3087" s="21"/>
      <c r="L3087" s="20"/>
      <c r="M3087" s="20"/>
      <c r="N3087" s="22"/>
      <c r="O3087" s="22"/>
      <c r="P3087" s="22"/>
      <c r="Q3087" s="22"/>
      <c r="U3087" s="20"/>
      <c r="V3087" s="20"/>
      <c r="W3087" s="20"/>
      <c r="X3087" s="27"/>
      <c r="Y3087" s="253"/>
      <c r="Z3087" s="30"/>
      <c r="AA3087" s="30"/>
      <c r="AB3087" s="31"/>
      <c r="AC3087" s="31"/>
      <c r="AD3087" s="31"/>
      <c r="AE3087" s="31"/>
      <c r="AF3087" s="31"/>
      <c r="AG3087" s="241"/>
      <c r="AH3087" s="31"/>
      <c r="AI3087" s="31"/>
      <c r="AJ3087" s="31"/>
      <c r="AK3087" s="31"/>
      <c r="AL3087" s="120"/>
      <c r="AM3087" s="25"/>
      <c r="AN3087" s="25"/>
      <c r="AO3087" s="25"/>
      <c r="AP3087" s="25"/>
      <c r="AQ3087" s="26"/>
      <c r="AR3087" s="25"/>
      <c r="AS3087" s="31"/>
      <c r="AT3087" s="25"/>
      <c r="AU3087" s="25"/>
      <c r="AV3087" s="31"/>
      <c r="BC3087" s="1"/>
      <c r="BD3087"/>
      <c r="BE3087"/>
      <c r="BF3087" s="1"/>
      <c r="BG3087"/>
      <c r="BH3087"/>
      <c r="BI3087"/>
      <c r="BJ3087" s="1"/>
      <c r="BK3087" s="1"/>
      <c r="BL3087"/>
      <c r="BM3087" s="1"/>
      <c r="BN3087" s="1"/>
      <c r="BO3087" s="1"/>
      <c r="BP3087" s="1"/>
      <c r="BQ3087" s="1"/>
      <c r="BR3087" s="1"/>
      <c r="BS3087" s="1"/>
      <c r="BT3087" s="22"/>
      <c r="BU3087" s="1"/>
      <c r="BV3087" s="1"/>
      <c r="BW3087" s="1"/>
      <c r="BX3087" s="1"/>
      <c r="BY3087" s="1"/>
      <c r="BZ3087" s="1"/>
      <c r="CA3087" s="1"/>
      <c r="CB3087" s="1"/>
      <c r="CC3087" s="1"/>
      <c r="CD3087" s="1"/>
      <c r="CE3087" s="1"/>
      <c r="CF3087" s="1"/>
      <c r="CG3087" s="1"/>
      <c r="CH3087" s="1"/>
      <c r="CI3087" s="1"/>
      <c r="CJ3087" s="1"/>
      <c r="CK3087" s="1"/>
      <c r="CL3087" s="1"/>
      <c r="CM3087" s="1"/>
      <c r="CN3087" s="1"/>
      <c r="CO3087" s="1"/>
      <c r="CP3087" s="1"/>
      <c r="CQ3087" s="1"/>
      <c r="CR3087" s="1"/>
      <c r="CS3087" s="1"/>
      <c r="CT3087" s="1"/>
      <c r="CU3087" s="1"/>
      <c r="CV3087" s="1"/>
      <c r="CW3087" s="1"/>
      <c r="CX3087" s="1"/>
      <c r="CY3087" s="1"/>
      <c r="CZ3087" s="1"/>
      <c r="DA3087" s="1"/>
      <c r="DB3087" s="1"/>
      <c r="DC3087" s="1"/>
      <c r="DD3087" s="1"/>
      <c r="DE3087" s="1"/>
      <c r="DF3087" s="1"/>
      <c r="DG3087" s="1"/>
      <c r="DH3087" s="1"/>
      <c r="DI3087" s="1"/>
      <c r="DJ3087" s="1"/>
      <c r="DK3087" s="1"/>
      <c r="DL3087" s="1"/>
      <c r="DM3087" s="1"/>
      <c r="DN3087" s="1"/>
      <c r="DO3087" s="1"/>
      <c r="DP3087" s="1"/>
      <c r="DQ3087" s="1"/>
      <c r="DR3087" s="1"/>
      <c r="DS3087" s="1"/>
      <c r="DT3087" s="1"/>
      <c r="DU3087" s="1"/>
      <c r="DV3087" s="1"/>
      <c r="DW3087" s="1"/>
      <c r="DX3087" s="1"/>
      <c r="DY3087" s="1"/>
      <c r="DZ3087" s="1"/>
      <c r="EA3087" s="1"/>
      <c r="EB3087" s="1"/>
      <c r="EC3087" s="1"/>
      <c r="ED3087" s="1"/>
      <c r="EE3087" s="1"/>
      <c r="EF3087" s="1"/>
      <c r="EG3087" s="1"/>
      <c r="EH3087" s="1"/>
      <c r="EI3087" s="1"/>
      <c r="EJ3087" s="1"/>
      <c r="EK3087" s="1"/>
      <c r="EL3087" s="1"/>
      <c r="EM3087" s="1"/>
      <c r="EN3087" s="1"/>
      <c r="EO3087" s="1"/>
      <c r="EP3087" s="1"/>
      <c r="EQ3087" s="1"/>
      <c r="ER3087" s="1"/>
      <c r="ES3087" s="1"/>
      <c r="ET3087" s="1"/>
      <c r="EU3087" s="1"/>
      <c r="EV3087" s="1"/>
      <c r="EW3087" s="1"/>
      <c r="EX3087" s="1"/>
      <c r="EY3087" s="1"/>
      <c r="EZ3087" s="1"/>
      <c r="FA3087" s="1"/>
      <c r="FB3087" s="1"/>
      <c r="FC3087" s="1"/>
      <c r="FD3087" s="1"/>
      <c r="FE3087" s="1"/>
      <c r="FF3087" s="1"/>
      <c r="FG3087" s="1"/>
      <c r="FH3087" s="1"/>
      <c r="FI3087" s="1"/>
      <c r="FJ3087" s="1"/>
      <c r="FK3087" s="1"/>
      <c r="FL3087" s="1"/>
      <c r="FM3087" s="1"/>
      <c r="FN3087" s="1"/>
      <c r="FO3087" s="1"/>
      <c r="FP3087" s="1"/>
      <c r="FQ3087" s="1"/>
      <c r="FR3087" s="1"/>
      <c r="FS3087" s="1"/>
      <c r="FT3087" s="1"/>
      <c r="FU3087" s="1"/>
      <c r="FV3087" s="1"/>
      <c r="FW3087" s="1"/>
      <c r="FX3087" s="1"/>
      <c r="FY3087" s="1"/>
      <c r="FZ3087" s="1"/>
      <c r="GA3087" s="1"/>
      <c r="GB3087" s="1"/>
      <c r="GC3087" s="1"/>
      <c r="GD3087" s="1"/>
      <c r="GE3087" s="1"/>
      <c r="GF3087" s="1"/>
      <c r="GG3087" s="1"/>
      <c r="GH3087" s="1"/>
      <c r="GI3087" s="1"/>
      <c r="GJ3087" s="1"/>
      <c r="GK3087"/>
      <c r="GL3087"/>
      <c r="GM3087"/>
      <c r="GN3087"/>
      <c r="GO3087"/>
      <c r="GP3087"/>
      <c r="GQ3087"/>
      <c r="GR3087"/>
      <c r="GS3087"/>
      <c r="GT3087"/>
      <c r="GU3087"/>
      <c r="GV3087"/>
      <c r="GW3087"/>
      <c r="GX3087"/>
      <c r="GY3087"/>
      <c r="GZ3087"/>
      <c r="HA3087"/>
      <c r="HB3087"/>
      <c r="HC3087"/>
      <c r="HD3087"/>
      <c r="HE3087"/>
    </row>
    <row r="3088" spans="6:213" s="19" customFormat="1" x14ac:dyDescent="0.25">
      <c r="F3088" s="20"/>
      <c r="G3088" s="20"/>
      <c r="H3088" s="20"/>
      <c r="I3088" s="20"/>
      <c r="J3088" s="21"/>
      <c r="K3088" s="21"/>
      <c r="L3088" s="20"/>
      <c r="M3088" s="20"/>
      <c r="N3088" s="22"/>
      <c r="O3088" s="22"/>
      <c r="P3088" s="22"/>
      <c r="Q3088" s="22"/>
      <c r="U3088" s="20"/>
      <c r="V3088" s="20"/>
      <c r="W3088" s="20"/>
      <c r="X3088" s="27"/>
      <c r="Y3088" s="253"/>
      <c r="Z3088" s="30"/>
      <c r="AA3088" s="30"/>
      <c r="AB3088" s="31"/>
      <c r="AC3088" s="31"/>
      <c r="AD3088" s="31"/>
      <c r="AE3088" s="31"/>
      <c r="AF3088" s="31"/>
      <c r="AG3088" s="241"/>
      <c r="AH3088" s="31"/>
      <c r="AI3088" s="31"/>
      <c r="AJ3088" s="31"/>
      <c r="AK3088" s="31"/>
      <c r="AL3088" s="120"/>
      <c r="AM3088" s="25"/>
      <c r="AN3088" s="25"/>
      <c r="AO3088" s="25"/>
      <c r="AP3088" s="25"/>
      <c r="AQ3088" s="26"/>
      <c r="AR3088" s="25"/>
      <c r="AS3088" s="31"/>
      <c r="AT3088" s="25"/>
      <c r="AU3088" s="25"/>
      <c r="AV3088" s="31"/>
      <c r="BC3088" s="1"/>
      <c r="BD3088"/>
      <c r="BE3088"/>
      <c r="BF3088" s="1"/>
      <c r="BG3088"/>
      <c r="BH3088"/>
      <c r="BI3088"/>
      <c r="BJ3088" s="1"/>
      <c r="BK3088" s="1"/>
      <c r="BL3088"/>
      <c r="BM3088" s="1"/>
      <c r="BN3088" s="1"/>
      <c r="BO3088" s="1"/>
      <c r="BP3088" s="1"/>
      <c r="BQ3088" s="1"/>
      <c r="BR3088" s="1"/>
      <c r="BS3088" s="1"/>
      <c r="BT3088" s="22"/>
      <c r="BU3088" s="1"/>
      <c r="BV3088" s="1"/>
      <c r="BW3088" s="1"/>
      <c r="BX3088" s="1"/>
      <c r="BY3088" s="1"/>
      <c r="BZ3088" s="1"/>
      <c r="CA3088" s="1"/>
      <c r="CB3088" s="1"/>
      <c r="CC3088" s="1"/>
      <c r="CD3088" s="1"/>
      <c r="CE3088" s="1"/>
      <c r="CF3088" s="1"/>
      <c r="CG3088" s="1"/>
      <c r="CH3088" s="1"/>
      <c r="CI3088" s="1"/>
      <c r="CJ3088" s="1"/>
      <c r="CK3088" s="1"/>
      <c r="CL3088" s="1"/>
      <c r="CM3088" s="1"/>
      <c r="CN3088" s="1"/>
      <c r="CO3088" s="1"/>
      <c r="CP3088" s="1"/>
      <c r="CQ3088" s="1"/>
      <c r="CR3088" s="1"/>
      <c r="CS3088" s="1"/>
      <c r="CT3088" s="1"/>
      <c r="CU3088" s="1"/>
      <c r="CV3088" s="1"/>
      <c r="CW3088" s="1"/>
      <c r="CX3088" s="1"/>
      <c r="CY3088" s="1"/>
      <c r="CZ3088" s="1"/>
      <c r="DA3088" s="1"/>
      <c r="DB3088" s="1"/>
      <c r="DC3088" s="1"/>
      <c r="DD3088" s="1"/>
      <c r="DE3088" s="1"/>
      <c r="DF3088" s="1"/>
      <c r="DG3088" s="1"/>
      <c r="DH3088" s="1"/>
      <c r="DI3088" s="1"/>
      <c r="DJ3088" s="1"/>
      <c r="DK3088" s="1"/>
      <c r="DL3088" s="1"/>
      <c r="DM3088" s="1"/>
      <c r="DN3088" s="1"/>
      <c r="DO3088" s="1"/>
      <c r="DP3088" s="1"/>
      <c r="DQ3088" s="1"/>
      <c r="DR3088" s="1"/>
      <c r="DS3088" s="1"/>
      <c r="DT3088" s="1"/>
      <c r="DU3088" s="1"/>
      <c r="DV3088" s="1"/>
      <c r="DW3088" s="1"/>
      <c r="DX3088" s="1"/>
      <c r="DY3088" s="1"/>
      <c r="DZ3088" s="1"/>
      <c r="EA3088" s="1"/>
      <c r="EB3088" s="1"/>
      <c r="EC3088" s="1"/>
      <c r="ED3088" s="1"/>
      <c r="EE3088" s="1"/>
      <c r="EF3088" s="1"/>
      <c r="EG3088" s="1"/>
      <c r="EH3088" s="1"/>
      <c r="EI3088" s="1"/>
      <c r="EJ3088" s="1"/>
      <c r="EK3088" s="1"/>
      <c r="EL3088" s="1"/>
      <c r="EM3088" s="1"/>
      <c r="EN3088" s="1"/>
      <c r="EO3088" s="1"/>
      <c r="EP3088" s="1"/>
      <c r="EQ3088" s="1"/>
      <c r="ER3088" s="1"/>
      <c r="ES3088" s="1"/>
      <c r="ET3088" s="1"/>
      <c r="EU3088" s="1"/>
      <c r="EV3088" s="1"/>
      <c r="EW3088" s="1"/>
      <c r="EX3088" s="1"/>
      <c r="EY3088" s="1"/>
      <c r="EZ3088" s="1"/>
      <c r="FA3088" s="1"/>
      <c r="FB3088" s="1"/>
      <c r="FC3088" s="1"/>
      <c r="FD3088" s="1"/>
      <c r="FE3088" s="1"/>
      <c r="FF3088" s="1"/>
      <c r="FG3088" s="1"/>
      <c r="FH3088" s="1"/>
      <c r="FI3088" s="1"/>
      <c r="FJ3088" s="1"/>
      <c r="FK3088" s="1"/>
      <c r="FL3088" s="1"/>
      <c r="FM3088" s="1"/>
      <c r="FN3088" s="1"/>
      <c r="FO3088" s="1"/>
      <c r="FP3088" s="1"/>
      <c r="FQ3088" s="1"/>
      <c r="FR3088" s="1"/>
      <c r="FS3088" s="1"/>
      <c r="FT3088" s="1"/>
      <c r="FU3088" s="1"/>
      <c r="FV3088" s="1"/>
      <c r="FW3088" s="1"/>
      <c r="FX3088" s="1"/>
      <c r="FY3088" s="1"/>
      <c r="FZ3088" s="1"/>
      <c r="GA3088" s="1"/>
      <c r="GB3088" s="1"/>
      <c r="GC3088" s="1"/>
      <c r="GD3088" s="1"/>
      <c r="GE3088" s="1"/>
      <c r="GF3088" s="1"/>
      <c r="GG3088" s="1"/>
      <c r="GH3088" s="1"/>
      <c r="GI3088" s="1"/>
      <c r="GJ3088" s="1"/>
      <c r="GK3088"/>
      <c r="GL3088"/>
      <c r="GM3088"/>
      <c r="GN3088"/>
      <c r="GO3088"/>
      <c r="GP3088"/>
      <c r="GQ3088"/>
      <c r="GR3088"/>
      <c r="GS3088"/>
      <c r="GT3088"/>
      <c r="GU3088"/>
      <c r="GV3088"/>
      <c r="GW3088"/>
      <c r="GX3088"/>
      <c r="GY3088"/>
      <c r="GZ3088"/>
      <c r="HA3088"/>
      <c r="HB3088"/>
      <c r="HC3088"/>
      <c r="HD3088"/>
      <c r="HE3088"/>
    </row>
    <row r="3089" spans="6:213" s="19" customFormat="1" x14ac:dyDescent="0.25">
      <c r="F3089" s="20"/>
      <c r="G3089" s="20"/>
      <c r="H3089" s="20"/>
      <c r="I3089" s="20"/>
      <c r="J3089" s="21"/>
      <c r="K3089" s="21"/>
      <c r="L3089" s="20"/>
      <c r="M3089" s="20"/>
      <c r="N3089" s="22"/>
      <c r="O3089" s="22"/>
      <c r="P3089" s="22"/>
      <c r="Q3089" s="22"/>
      <c r="U3089" s="20"/>
      <c r="V3089" s="20"/>
      <c r="W3089" s="20"/>
      <c r="X3089" s="27"/>
      <c r="Y3089" s="253"/>
      <c r="Z3089" s="30"/>
      <c r="AA3089" s="30"/>
      <c r="AB3089" s="31"/>
      <c r="AC3089" s="31"/>
      <c r="AD3089" s="31"/>
      <c r="AE3089" s="31"/>
      <c r="AF3089" s="31"/>
      <c r="AG3089" s="241"/>
      <c r="AH3089" s="31"/>
      <c r="AI3089" s="31"/>
      <c r="AJ3089" s="31"/>
      <c r="AK3089" s="31"/>
      <c r="AL3089" s="120"/>
      <c r="AM3089" s="25"/>
      <c r="AN3089" s="25"/>
      <c r="AO3089" s="25"/>
      <c r="AP3089" s="25"/>
      <c r="AQ3089" s="26"/>
      <c r="AR3089" s="25"/>
      <c r="AS3089" s="31"/>
      <c r="AT3089" s="25"/>
      <c r="AU3089" s="25"/>
      <c r="AV3089" s="31"/>
      <c r="BC3089" s="1"/>
      <c r="BD3089"/>
      <c r="BE3089"/>
      <c r="BF3089" s="1"/>
      <c r="BG3089"/>
      <c r="BH3089"/>
      <c r="BI3089"/>
      <c r="BJ3089" s="1"/>
      <c r="BK3089" s="1"/>
      <c r="BL3089"/>
      <c r="BM3089" s="1"/>
      <c r="BN3089" s="1"/>
      <c r="BO3089" s="1"/>
      <c r="BP3089" s="1"/>
      <c r="BQ3089" s="1"/>
      <c r="BR3089" s="1"/>
      <c r="BS3089" s="1"/>
      <c r="BT3089" s="22"/>
      <c r="BU3089" s="1"/>
      <c r="BV3089" s="1"/>
      <c r="BW3089" s="1"/>
      <c r="BX3089" s="1"/>
      <c r="BY3089" s="1"/>
      <c r="BZ3089" s="1"/>
      <c r="CA3089" s="1"/>
      <c r="CB3089" s="1"/>
      <c r="CC3089" s="1"/>
      <c r="CD3089" s="1"/>
      <c r="CE3089" s="1"/>
      <c r="CF3089" s="1"/>
      <c r="CG3089" s="1"/>
      <c r="CH3089" s="1"/>
      <c r="CI3089" s="1"/>
      <c r="CJ3089" s="1"/>
      <c r="CK3089" s="1"/>
      <c r="CL3089" s="1"/>
      <c r="CM3089" s="1"/>
      <c r="CN3089" s="1"/>
      <c r="CO3089" s="1"/>
      <c r="CP3089" s="1"/>
      <c r="CQ3089" s="1"/>
      <c r="CR3089" s="1"/>
      <c r="CS3089" s="1"/>
      <c r="CT3089" s="1"/>
      <c r="CU3089" s="1"/>
      <c r="CV3089" s="1"/>
      <c r="CW3089" s="1"/>
      <c r="CX3089" s="1"/>
      <c r="CY3089" s="1"/>
      <c r="CZ3089" s="1"/>
      <c r="DA3089" s="1"/>
      <c r="DB3089" s="1"/>
      <c r="DC3089" s="1"/>
      <c r="DD3089" s="1"/>
      <c r="DE3089" s="1"/>
      <c r="DF3089" s="1"/>
      <c r="DG3089" s="1"/>
      <c r="DH3089" s="1"/>
      <c r="DI3089" s="1"/>
      <c r="DJ3089" s="1"/>
      <c r="DK3089" s="1"/>
      <c r="DL3089" s="1"/>
      <c r="DM3089" s="1"/>
      <c r="DN3089" s="1"/>
      <c r="DO3089" s="1"/>
      <c r="DP3089" s="1"/>
      <c r="DQ3089" s="1"/>
      <c r="DR3089" s="1"/>
      <c r="DS3089" s="1"/>
      <c r="DT3089" s="1"/>
      <c r="DU3089" s="1"/>
      <c r="DV3089" s="1"/>
      <c r="DW3089" s="1"/>
      <c r="DX3089" s="1"/>
      <c r="DY3089" s="1"/>
      <c r="DZ3089" s="1"/>
      <c r="EA3089" s="1"/>
      <c r="EB3089" s="1"/>
      <c r="EC3089" s="1"/>
      <c r="ED3089" s="1"/>
      <c r="EE3089" s="1"/>
      <c r="EF3089" s="1"/>
      <c r="EG3089" s="1"/>
      <c r="EH3089" s="1"/>
      <c r="EI3089" s="1"/>
      <c r="EJ3089" s="1"/>
      <c r="EK3089" s="1"/>
      <c r="EL3089" s="1"/>
      <c r="EM3089" s="1"/>
      <c r="EN3089" s="1"/>
      <c r="EO3089" s="1"/>
      <c r="EP3089" s="1"/>
      <c r="EQ3089" s="1"/>
      <c r="ER3089" s="1"/>
      <c r="ES3089" s="1"/>
      <c r="ET3089" s="1"/>
      <c r="EU3089" s="1"/>
      <c r="EV3089" s="1"/>
      <c r="EW3089" s="1"/>
      <c r="EX3089" s="1"/>
      <c r="EY3089" s="1"/>
      <c r="EZ3089" s="1"/>
      <c r="FA3089" s="1"/>
      <c r="FB3089" s="1"/>
      <c r="FC3089" s="1"/>
      <c r="FD3089" s="1"/>
      <c r="FE3089" s="1"/>
      <c r="FF3089" s="1"/>
      <c r="FG3089" s="1"/>
      <c r="FH3089" s="1"/>
      <c r="FI3089" s="1"/>
      <c r="FJ3089" s="1"/>
      <c r="FK3089" s="1"/>
      <c r="FL3089" s="1"/>
      <c r="FM3089" s="1"/>
      <c r="FN3089" s="1"/>
      <c r="FO3089" s="1"/>
      <c r="FP3089" s="1"/>
      <c r="FQ3089" s="1"/>
      <c r="FR3089" s="1"/>
      <c r="FS3089" s="1"/>
      <c r="FT3089" s="1"/>
      <c r="FU3089" s="1"/>
      <c r="FV3089" s="1"/>
      <c r="FW3089" s="1"/>
      <c r="FX3089" s="1"/>
      <c r="FY3089" s="1"/>
      <c r="FZ3089" s="1"/>
      <c r="GA3089" s="1"/>
      <c r="GB3089" s="1"/>
      <c r="GC3089" s="1"/>
      <c r="GD3089" s="1"/>
      <c r="GE3089" s="1"/>
      <c r="GF3089" s="1"/>
      <c r="GG3089" s="1"/>
      <c r="GH3089" s="1"/>
      <c r="GI3089" s="1"/>
      <c r="GJ3089" s="1"/>
      <c r="GK3089"/>
      <c r="GL3089"/>
      <c r="GM3089"/>
      <c r="GN3089"/>
      <c r="GO3089"/>
      <c r="GP3089"/>
      <c r="GQ3089"/>
      <c r="GR3089"/>
      <c r="GS3089"/>
      <c r="GT3089"/>
      <c r="GU3089"/>
      <c r="GV3089"/>
      <c r="GW3089"/>
      <c r="GX3089"/>
      <c r="GY3089"/>
      <c r="GZ3089"/>
      <c r="HA3089"/>
      <c r="HB3089"/>
      <c r="HC3089"/>
      <c r="HD3089"/>
      <c r="HE3089"/>
    </row>
    <row r="3090" spans="6:213" s="19" customFormat="1" x14ac:dyDescent="0.25">
      <c r="F3090" s="20"/>
      <c r="G3090" s="20"/>
      <c r="H3090" s="20"/>
      <c r="I3090" s="20"/>
      <c r="J3090" s="21"/>
      <c r="K3090" s="21"/>
      <c r="L3090" s="20"/>
      <c r="M3090" s="20"/>
      <c r="N3090" s="22"/>
      <c r="O3090" s="22"/>
      <c r="P3090" s="22"/>
      <c r="Q3090" s="22"/>
      <c r="U3090" s="20"/>
      <c r="V3090" s="20"/>
      <c r="W3090" s="20"/>
      <c r="X3090" s="27"/>
      <c r="Y3090" s="253"/>
      <c r="Z3090" s="30"/>
      <c r="AA3090" s="30"/>
      <c r="AB3090" s="31"/>
      <c r="AC3090" s="31"/>
      <c r="AD3090" s="31"/>
      <c r="AE3090" s="31"/>
      <c r="AF3090" s="31"/>
      <c r="AG3090" s="241"/>
      <c r="AH3090" s="31"/>
      <c r="AI3090" s="31"/>
      <c r="AJ3090" s="31"/>
      <c r="AK3090" s="31"/>
      <c r="AL3090" s="120"/>
      <c r="AM3090" s="25"/>
      <c r="AN3090" s="25"/>
      <c r="AO3090" s="25"/>
      <c r="AP3090" s="25"/>
      <c r="AQ3090" s="26"/>
      <c r="AR3090" s="25"/>
      <c r="AS3090" s="31"/>
      <c r="AT3090" s="25"/>
      <c r="AU3090" s="25"/>
      <c r="AV3090" s="31"/>
      <c r="BC3090" s="1"/>
      <c r="BD3090"/>
      <c r="BE3090"/>
      <c r="BF3090" s="1"/>
      <c r="BG3090"/>
      <c r="BH3090"/>
      <c r="BI3090"/>
      <c r="BJ3090" s="1"/>
      <c r="BK3090" s="1"/>
      <c r="BL3090"/>
      <c r="BM3090" s="1"/>
      <c r="BN3090" s="1"/>
      <c r="BO3090" s="1"/>
      <c r="BP3090" s="1"/>
      <c r="BQ3090" s="1"/>
      <c r="BR3090" s="1"/>
      <c r="BS3090" s="1"/>
      <c r="BT3090" s="22"/>
      <c r="BU3090" s="1"/>
      <c r="BV3090" s="1"/>
      <c r="BW3090" s="1"/>
      <c r="BX3090" s="1"/>
      <c r="BY3090" s="1"/>
      <c r="BZ3090" s="1"/>
      <c r="CA3090" s="1"/>
      <c r="CB3090" s="1"/>
      <c r="CC3090" s="1"/>
      <c r="CD3090" s="1"/>
      <c r="CE3090" s="1"/>
      <c r="CF3090" s="1"/>
      <c r="CG3090" s="1"/>
      <c r="CH3090" s="1"/>
      <c r="CI3090" s="1"/>
      <c r="CJ3090" s="1"/>
      <c r="CK3090" s="1"/>
      <c r="CL3090" s="1"/>
      <c r="CM3090" s="1"/>
      <c r="CN3090" s="1"/>
      <c r="CO3090" s="1"/>
      <c r="CP3090" s="1"/>
      <c r="CQ3090" s="1"/>
      <c r="CR3090" s="1"/>
      <c r="CS3090" s="1"/>
      <c r="CT3090" s="1"/>
      <c r="CU3090" s="1"/>
      <c r="CV3090" s="1"/>
      <c r="CW3090" s="1"/>
      <c r="CX3090" s="1"/>
      <c r="CY3090" s="1"/>
      <c r="CZ3090" s="1"/>
      <c r="DA3090" s="1"/>
      <c r="DB3090" s="1"/>
      <c r="DC3090" s="1"/>
      <c r="DD3090" s="1"/>
      <c r="DE3090" s="1"/>
      <c r="DF3090" s="1"/>
      <c r="DG3090" s="1"/>
      <c r="DH3090" s="1"/>
      <c r="DI3090" s="1"/>
      <c r="DJ3090" s="1"/>
      <c r="DK3090" s="1"/>
      <c r="DL3090" s="1"/>
      <c r="DM3090" s="1"/>
      <c r="DN3090" s="1"/>
      <c r="DO3090" s="1"/>
      <c r="DP3090" s="1"/>
      <c r="DQ3090" s="1"/>
      <c r="DR3090" s="1"/>
      <c r="DS3090" s="1"/>
      <c r="DT3090" s="1"/>
      <c r="DU3090" s="1"/>
      <c r="DV3090" s="1"/>
      <c r="DW3090" s="1"/>
      <c r="DX3090" s="1"/>
      <c r="DY3090" s="1"/>
      <c r="DZ3090" s="1"/>
      <c r="EA3090" s="1"/>
      <c r="EB3090" s="1"/>
      <c r="EC3090" s="1"/>
      <c r="ED3090" s="1"/>
      <c r="EE3090" s="1"/>
      <c r="EF3090" s="1"/>
      <c r="EG3090" s="1"/>
      <c r="EH3090" s="1"/>
      <c r="EI3090" s="1"/>
      <c r="EJ3090" s="1"/>
      <c r="EK3090" s="1"/>
      <c r="EL3090" s="1"/>
      <c r="EM3090" s="1"/>
      <c r="EN3090" s="1"/>
      <c r="EO3090" s="1"/>
      <c r="EP3090" s="1"/>
      <c r="EQ3090" s="1"/>
      <c r="ER3090" s="1"/>
      <c r="ES3090" s="1"/>
      <c r="ET3090" s="1"/>
      <c r="EU3090" s="1"/>
      <c r="EV3090" s="1"/>
      <c r="EW3090" s="1"/>
      <c r="EX3090" s="1"/>
      <c r="EY3090" s="1"/>
      <c r="EZ3090" s="1"/>
      <c r="FA3090" s="1"/>
      <c r="FB3090" s="1"/>
      <c r="FC3090" s="1"/>
      <c r="FD3090" s="1"/>
      <c r="FE3090" s="1"/>
      <c r="FF3090" s="1"/>
      <c r="FG3090" s="1"/>
      <c r="FH3090" s="1"/>
      <c r="FI3090" s="1"/>
      <c r="FJ3090" s="1"/>
      <c r="FK3090" s="1"/>
      <c r="FL3090" s="1"/>
      <c r="FM3090" s="1"/>
      <c r="FN3090" s="1"/>
      <c r="FO3090" s="1"/>
      <c r="FP3090" s="1"/>
      <c r="FQ3090" s="1"/>
      <c r="FR3090" s="1"/>
      <c r="FS3090" s="1"/>
      <c r="FT3090" s="1"/>
      <c r="FU3090" s="1"/>
      <c r="FV3090" s="1"/>
      <c r="FW3090" s="1"/>
      <c r="FX3090" s="1"/>
      <c r="FY3090" s="1"/>
      <c r="FZ3090" s="1"/>
      <c r="GA3090" s="1"/>
      <c r="GB3090" s="1"/>
      <c r="GC3090" s="1"/>
      <c r="GD3090" s="1"/>
      <c r="GE3090" s="1"/>
      <c r="GF3090" s="1"/>
      <c r="GG3090" s="1"/>
      <c r="GH3090" s="1"/>
      <c r="GI3090" s="1"/>
      <c r="GJ3090" s="1"/>
      <c r="GK3090"/>
      <c r="GL3090"/>
      <c r="GM3090"/>
      <c r="GN3090"/>
      <c r="GO3090"/>
      <c r="GP3090"/>
      <c r="GQ3090"/>
      <c r="GR3090"/>
      <c r="GS3090"/>
      <c r="GT3090"/>
      <c r="GU3090"/>
      <c r="GV3090"/>
      <c r="GW3090"/>
      <c r="GX3090"/>
      <c r="GY3090"/>
      <c r="GZ3090"/>
      <c r="HA3090"/>
      <c r="HB3090"/>
      <c r="HC3090"/>
      <c r="HD3090"/>
      <c r="HE3090"/>
    </row>
    <row r="3091" spans="6:213" s="19" customFormat="1" x14ac:dyDescent="0.25">
      <c r="F3091" s="20"/>
      <c r="G3091" s="20"/>
      <c r="H3091" s="20"/>
      <c r="I3091" s="20"/>
      <c r="J3091" s="21"/>
      <c r="K3091" s="21"/>
      <c r="L3091" s="20"/>
      <c r="M3091" s="20"/>
      <c r="N3091" s="22"/>
      <c r="O3091" s="22"/>
      <c r="P3091" s="22"/>
      <c r="Q3091" s="22"/>
      <c r="U3091" s="20"/>
      <c r="V3091" s="20"/>
      <c r="W3091" s="20"/>
      <c r="X3091" s="27"/>
      <c r="Y3091" s="253"/>
      <c r="Z3091" s="30"/>
      <c r="AA3091" s="30"/>
      <c r="AB3091" s="31"/>
      <c r="AC3091" s="31"/>
      <c r="AD3091" s="31"/>
      <c r="AE3091" s="31"/>
      <c r="AF3091" s="31"/>
      <c r="AG3091" s="241"/>
      <c r="AH3091" s="31"/>
      <c r="AI3091" s="31"/>
      <c r="AJ3091" s="31"/>
      <c r="AK3091" s="31"/>
      <c r="AL3091" s="120"/>
      <c r="AM3091" s="25"/>
      <c r="AN3091" s="25"/>
      <c r="AO3091" s="25"/>
      <c r="AP3091" s="25"/>
      <c r="AQ3091" s="26"/>
      <c r="AR3091" s="25"/>
      <c r="AS3091" s="31"/>
      <c r="AT3091" s="25"/>
      <c r="AU3091" s="25"/>
      <c r="AV3091" s="31"/>
      <c r="BC3091" s="1"/>
      <c r="BD3091"/>
      <c r="BE3091"/>
      <c r="BF3091" s="1"/>
      <c r="BG3091"/>
      <c r="BH3091"/>
      <c r="BI3091"/>
      <c r="BJ3091" s="1"/>
      <c r="BK3091" s="1"/>
      <c r="BL3091"/>
      <c r="BM3091" s="1"/>
      <c r="BN3091" s="1"/>
      <c r="BO3091" s="1"/>
      <c r="BP3091" s="1"/>
      <c r="BQ3091" s="1"/>
      <c r="BR3091" s="1"/>
      <c r="BS3091" s="1"/>
      <c r="BT3091" s="22"/>
      <c r="BU3091" s="1"/>
      <c r="BV3091" s="1"/>
      <c r="BW3091" s="1"/>
      <c r="BX3091" s="1"/>
      <c r="BY3091" s="1"/>
      <c r="BZ3091" s="1"/>
      <c r="CA3091" s="1"/>
      <c r="CB3091" s="1"/>
      <c r="CC3091" s="1"/>
      <c r="CD3091" s="1"/>
      <c r="CE3091" s="1"/>
      <c r="CF3091" s="1"/>
      <c r="CG3091" s="1"/>
      <c r="CH3091" s="1"/>
      <c r="CI3091" s="1"/>
      <c r="CJ3091" s="1"/>
      <c r="CK3091" s="1"/>
      <c r="CL3091" s="1"/>
      <c r="CM3091" s="1"/>
      <c r="CN3091" s="1"/>
      <c r="CO3091" s="1"/>
      <c r="CP3091" s="1"/>
      <c r="CQ3091" s="1"/>
      <c r="CR3091" s="1"/>
      <c r="CS3091" s="1"/>
      <c r="CT3091" s="1"/>
      <c r="CU3091" s="1"/>
      <c r="CV3091" s="1"/>
      <c r="CW3091" s="1"/>
      <c r="CX3091" s="1"/>
      <c r="CY3091" s="1"/>
      <c r="CZ3091" s="1"/>
      <c r="DA3091" s="1"/>
      <c r="DB3091" s="1"/>
      <c r="DC3091" s="1"/>
      <c r="DD3091" s="1"/>
      <c r="DE3091" s="1"/>
      <c r="DF3091" s="1"/>
      <c r="DG3091" s="1"/>
      <c r="DH3091" s="1"/>
      <c r="DI3091" s="1"/>
      <c r="DJ3091" s="1"/>
      <c r="DK3091" s="1"/>
      <c r="DL3091" s="1"/>
      <c r="DM3091" s="1"/>
      <c r="DN3091" s="1"/>
      <c r="DO3091" s="1"/>
      <c r="DP3091" s="1"/>
      <c r="DQ3091" s="1"/>
      <c r="DR3091" s="1"/>
      <c r="DS3091" s="1"/>
      <c r="DT3091" s="1"/>
      <c r="DU3091" s="1"/>
      <c r="DV3091" s="1"/>
      <c r="DW3091" s="1"/>
      <c r="DX3091" s="1"/>
      <c r="DY3091" s="1"/>
      <c r="DZ3091" s="1"/>
      <c r="EA3091" s="1"/>
      <c r="EB3091" s="1"/>
      <c r="EC3091" s="1"/>
      <c r="ED3091" s="1"/>
      <c r="EE3091" s="1"/>
      <c r="EF3091" s="1"/>
      <c r="EG3091" s="1"/>
      <c r="EH3091" s="1"/>
      <c r="EI3091" s="1"/>
      <c r="EJ3091" s="1"/>
      <c r="EK3091" s="1"/>
      <c r="EL3091" s="1"/>
      <c r="EM3091" s="1"/>
      <c r="EN3091" s="1"/>
      <c r="EO3091" s="1"/>
      <c r="EP3091" s="1"/>
      <c r="EQ3091" s="1"/>
      <c r="ER3091" s="1"/>
      <c r="ES3091" s="1"/>
      <c r="ET3091" s="1"/>
      <c r="EU3091" s="1"/>
      <c r="EV3091" s="1"/>
      <c r="EW3091" s="1"/>
      <c r="EX3091" s="1"/>
      <c r="EY3091" s="1"/>
      <c r="EZ3091" s="1"/>
      <c r="FA3091" s="1"/>
      <c r="FB3091" s="1"/>
      <c r="FC3091" s="1"/>
      <c r="FD3091" s="1"/>
      <c r="FE3091" s="1"/>
      <c r="FF3091" s="1"/>
      <c r="FG3091" s="1"/>
      <c r="FH3091" s="1"/>
      <c r="FI3091" s="1"/>
      <c r="FJ3091" s="1"/>
      <c r="FK3091" s="1"/>
      <c r="FL3091" s="1"/>
      <c r="FM3091" s="1"/>
      <c r="FN3091" s="1"/>
      <c r="FO3091" s="1"/>
      <c r="FP3091" s="1"/>
      <c r="FQ3091" s="1"/>
      <c r="FR3091" s="1"/>
      <c r="FS3091" s="1"/>
      <c r="FT3091" s="1"/>
      <c r="FU3091" s="1"/>
      <c r="FV3091" s="1"/>
      <c r="FW3091" s="1"/>
      <c r="FX3091" s="1"/>
      <c r="FY3091" s="1"/>
      <c r="FZ3091" s="1"/>
      <c r="GA3091" s="1"/>
      <c r="GB3091" s="1"/>
      <c r="GC3091" s="1"/>
      <c r="GD3091" s="1"/>
      <c r="GE3091" s="1"/>
      <c r="GF3091" s="1"/>
      <c r="GG3091" s="1"/>
      <c r="GH3091" s="1"/>
      <c r="GI3091" s="1"/>
      <c r="GJ3091" s="1"/>
      <c r="GK3091"/>
      <c r="GL3091"/>
      <c r="GM3091"/>
      <c r="GN3091"/>
      <c r="GO3091"/>
      <c r="GP3091"/>
      <c r="GQ3091"/>
      <c r="GR3091"/>
      <c r="GS3091"/>
      <c r="GT3091"/>
      <c r="GU3091"/>
      <c r="GV3091"/>
      <c r="GW3091"/>
      <c r="GX3091"/>
      <c r="GY3091"/>
      <c r="GZ3091"/>
      <c r="HA3091"/>
      <c r="HB3091"/>
      <c r="HC3091"/>
      <c r="HD3091"/>
      <c r="HE3091"/>
    </row>
    <row r="3092" spans="6:213" s="19" customFormat="1" x14ac:dyDescent="0.25">
      <c r="F3092" s="20"/>
      <c r="G3092" s="20"/>
      <c r="H3092" s="20"/>
      <c r="I3092" s="20"/>
      <c r="J3092" s="21"/>
      <c r="K3092" s="21"/>
      <c r="L3092" s="20"/>
      <c r="M3092" s="20"/>
      <c r="N3092" s="22"/>
      <c r="O3092" s="22"/>
      <c r="P3092" s="22"/>
      <c r="Q3092" s="22"/>
      <c r="U3092" s="20"/>
      <c r="V3092" s="20"/>
      <c r="W3092" s="20"/>
      <c r="X3092" s="27"/>
      <c r="Y3092" s="253"/>
      <c r="Z3092" s="30"/>
      <c r="AA3092" s="30"/>
      <c r="AB3092" s="31"/>
      <c r="AC3092" s="31"/>
      <c r="AD3092" s="31"/>
      <c r="AE3092" s="31"/>
      <c r="AF3092" s="31"/>
      <c r="AG3092" s="241"/>
      <c r="AH3092" s="31"/>
      <c r="AI3092" s="31"/>
      <c r="AJ3092" s="31"/>
      <c r="AK3092" s="31"/>
      <c r="AL3092" s="120"/>
      <c r="AM3092" s="25"/>
      <c r="AN3092" s="25"/>
      <c r="AO3092" s="25"/>
      <c r="AP3092" s="25"/>
      <c r="AQ3092" s="26"/>
      <c r="AR3092" s="25"/>
      <c r="AS3092" s="31"/>
      <c r="AT3092" s="25"/>
      <c r="AU3092" s="25"/>
      <c r="AV3092" s="31"/>
      <c r="BC3092" s="1"/>
      <c r="BD3092"/>
      <c r="BE3092"/>
      <c r="BF3092" s="1"/>
      <c r="BG3092"/>
      <c r="BH3092"/>
      <c r="BI3092"/>
      <c r="BJ3092" s="1"/>
      <c r="BK3092" s="1"/>
      <c r="BL3092"/>
      <c r="BM3092" s="1"/>
      <c r="BN3092" s="1"/>
      <c r="BO3092" s="1"/>
      <c r="BP3092" s="1"/>
      <c r="BQ3092" s="1"/>
      <c r="BR3092" s="1"/>
      <c r="BS3092" s="1"/>
      <c r="BT3092" s="22"/>
      <c r="BU3092" s="1"/>
      <c r="BV3092" s="1"/>
      <c r="BW3092" s="1"/>
      <c r="BX3092" s="1"/>
      <c r="BY3092" s="1"/>
      <c r="BZ3092" s="1"/>
      <c r="CA3092" s="1"/>
      <c r="CB3092" s="1"/>
      <c r="CC3092" s="1"/>
      <c r="CD3092" s="1"/>
      <c r="CE3092" s="1"/>
      <c r="CF3092" s="1"/>
      <c r="CG3092" s="1"/>
      <c r="CH3092" s="1"/>
      <c r="CI3092" s="1"/>
      <c r="CJ3092" s="1"/>
      <c r="CK3092" s="1"/>
      <c r="CL3092" s="1"/>
      <c r="CM3092" s="1"/>
      <c r="CN3092" s="1"/>
      <c r="CO3092" s="1"/>
      <c r="CP3092" s="1"/>
      <c r="CQ3092" s="1"/>
      <c r="CR3092" s="1"/>
      <c r="CS3092" s="1"/>
      <c r="CT3092" s="1"/>
      <c r="CU3092" s="1"/>
      <c r="CV3092" s="1"/>
      <c r="CW3092" s="1"/>
      <c r="CX3092" s="1"/>
      <c r="CY3092" s="1"/>
      <c r="CZ3092" s="1"/>
      <c r="DA3092" s="1"/>
      <c r="DB3092" s="1"/>
      <c r="DC3092" s="1"/>
      <c r="DD3092" s="1"/>
      <c r="DE3092" s="1"/>
      <c r="DF3092" s="1"/>
      <c r="DG3092" s="1"/>
      <c r="DH3092" s="1"/>
      <c r="DI3092" s="1"/>
      <c r="DJ3092" s="1"/>
      <c r="DK3092" s="1"/>
      <c r="DL3092" s="1"/>
      <c r="DM3092" s="1"/>
      <c r="DN3092" s="1"/>
      <c r="DO3092" s="1"/>
      <c r="DP3092" s="1"/>
      <c r="DQ3092" s="1"/>
      <c r="DR3092" s="1"/>
      <c r="DS3092" s="1"/>
      <c r="DT3092" s="1"/>
      <c r="DU3092" s="1"/>
      <c r="DV3092" s="1"/>
      <c r="DW3092" s="1"/>
      <c r="DX3092" s="1"/>
      <c r="DY3092" s="1"/>
      <c r="DZ3092" s="1"/>
      <c r="EA3092" s="1"/>
      <c r="EB3092" s="1"/>
      <c r="EC3092" s="1"/>
      <c r="ED3092" s="1"/>
      <c r="EE3092" s="1"/>
      <c r="EF3092" s="1"/>
      <c r="EG3092" s="1"/>
      <c r="EH3092" s="1"/>
      <c r="EI3092" s="1"/>
      <c r="EJ3092" s="1"/>
      <c r="EK3092" s="1"/>
      <c r="EL3092" s="1"/>
      <c r="EM3092" s="1"/>
      <c r="EN3092" s="1"/>
      <c r="EO3092" s="1"/>
      <c r="EP3092" s="1"/>
      <c r="EQ3092" s="1"/>
      <c r="ER3092" s="1"/>
      <c r="ES3092" s="1"/>
      <c r="ET3092" s="1"/>
      <c r="EU3092" s="1"/>
      <c r="EV3092" s="1"/>
      <c r="EW3092" s="1"/>
      <c r="EX3092" s="1"/>
      <c r="EY3092" s="1"/>
      <c r="EZ3092" s="1"/>
      <c r="FA3092" s="1"/>
      <c r="FB3092" s="1"/>
      <c r="FC3092" s="1"/>
      <c r="FD3092" s="1"/>
      <c r="FE3092" s="1"/>
      <c r="FF3092" s="1"/>
      <c r="FG3092" s="1"/>
      <c r="FH3092" s="1"/>
      <c r="FI3092" s="1"/>
      <c r="FJ3092" s="1"/>
      <c r="FK3092" s="1"/>
      <c r="FL3092" s="1"/>
      <c r="FM3092" s="1"/>
      <c r="FN3092" s="1"/>
      <c r="FO3092" s="1"/>
      <c r="FP3092" s="1"/>
      <c r="FQ3092" s="1"/>
      <c r="FR3092" s="1"/>
      <c r="FS3092" s="1"/>
      <c r="FT3092" s="1"/>
      <c r="FU3092" s="1"/>
      <c r="FV3092" s="1"/>
      <c r="FW3092" s="1"/>
      <c r="FX3092" s="1"/>
      <c r="FY3092" s="1"/>
      <c r="FZ3092" s="1"/>
      <c r="GA3092" s="1"/>
      <c r="GB3092" s="1"/>
      <c r="GC3092" s="1"/>
      <c r="GD3092" s="1"/>
      <c r="GE3092" s="1"/>
      <c r="GF3092" s="1"/>
      <c r="GG3092" s="1"/>
      <c r="GH3092" s="1"/>
      <c r="GI3092" s="1"/>
      <c r="GJ3092" s="1"/>
      <c r="GK3092"/>
      <c r="GL3092"/>
      <c r="GM3092"/>
      <c r="GN3092"/>
      <c r="GO3092"/>
      <c r="GP3092"/>
      <c r="GQ3092"/>
      <c r="GR3092"/>
      <c r="GS3092"/>
      <c r="GT3092"/>
      <c r="GU3092"/>
      <c r="GV3092"/>
      <c r="GW3092"/>
      <c r="GX3092"/>
      <c r="GY3092"/>
      <c r="GZ3092"/>
      <c r="HA3092"/>
      <c r="HB3092"/>
      <c r="HC3092"/>
      <c r="HD3092"/>
      <c r="HE3092"/>
    </row>
    <row r="3093" spans="6:213" s="19" customFormat="1" x14ac:dyDescent="0.25">
      <c r="F3093" s="20"/>
      <c r="G3093" s="20"/>
      <c r="H3093" s="20"/>
      <c r="I3093" s="20"/>
      <c r="J3093" s="21"/>
      <c r="K3093" s="21"/>
      <c r="L3093" s="20"/>
      <c r="M3093" s="20"/>
      <c r="N3093" s="22"/>
      <c r="O3093" s="22"/>
      <c r="P3093" s="22"/>
      <c r="Q3093" s="22"/>
      <c r="U3093" s="20"/>
      <c r="V3093" s="20"/>
      <c r="W3093" s="20"/>
      <c r="X3093" s="27"/>
      <c r="Y3093" s="253"/>
      <c r="Z3093" s="30"/>
      <c r="AA3093" s="30"/>
      <c r="AB3093" s="31"/>
      <c r="AC3093" s="31"/>
      <c r="AD3093" s="31"/>
      <c r="AE3093" s="31"/>
      <c r="AF3093" s="31"/>
      <c r="AG3093" s="241"/>
      <c r="AH3093" s="31"/>
      <c r="AI3093" s="31"/>
      <c r="AJ3093" s="31"/>
      <c r="AK3093" s="31"/>
      <c r="AL3093" s="120"/>
      <c r="AM3093" s="25"/>
      <c r="AN3093" s="25"/>
      <c r="AO3093" s="25"/>
      <c r="AP3093" s="25"/>
      <c r="AQ3093" s="26"/>
      <c r="AR3093" s="25"/>
      <c r="AS3093" s="31"/>
      <c r="AT3093" s="25"/>
      <c r="AU3093" s="25"/>
      <c r="AV3093" s="31"/>
      <c r="BC3093" s="1"/>
      <c r="BD3093"/>
      <c r="BE3093"/>
      <c r="BF3093" s="1"/>
      <c r="BG3093"/>
      <c r="BH3093"/>
      <c r="BI3093"/>
      <c r="BJ3093" s="1"/>
      <c r="BK3093" s="1"/>
      <c r="BL3093"/>
      <c r="BM3093" s="1"/>
      <c r="BN3093" s="1"/>
      <c r="BO3093" s="1"/>
      <c r="BP3093" s="1"/>
      <c r="BQ3093" s="1"/>
      <c r="BR3093" s="1"/>
      <c r="BS3093" s="1"/>
      <c r="BT3093" s="22"/>
      <c r="BU3093" s="1"/>
      <c r="BV3093" s="1"/>
      <c r="BW3093" s="1"/>
      <c r="BX3093" s="1"/>
      <c r="BY3093" s="1"/>
      <c r="BZ3093" s="1"/>
      <c r="CA3093" s="1"/>
      <c r="CB3093" s="1"/>
      <c r="CC3093" s="1"/>
      <c r="CD3093" s="1"/>
      <c r="CE3093" s="1"/>
      <c r="CF3093" s="1"/>
      <c r="CG3093" s="1"/>
      <c r="CH3093" s="1"/>
      <c r="CI3093" s="1"/>
      <c r="CJ3093" s="1"/>
      <c r="CK3093" s="1"/>
      <c r="CL3093" s="1"/>
      <c r="CM3093" s="1"/>
      <c r="CN3093" s="1"/>
      <c r="CO3093" s="1"/>
      <c r="CP3093" s="1"/>
      <c r="CQ3093" s="1"/>
      <c r="CR3093" s="1"/>
      <c r="CS3093" s="1"/>
      <c r="CT3093" s="1"/>
      <c r="CU3093" s="1"/>
      <c r="CV3093" s="1"/>
      <c r="CW3093" s="1"/>
      <c r="CX3093" s="1"/>
      <c r="CY3093" s="1"/>
      <c r="CZ3093" s="1"/>
      <c r="DA3093" s="1"/>
      <c r="DB3093" s="1"/>
      <c r="DC3093" s="1"/>
      <c r="DD3093" s="1"/>
      <c r="DE3093" s="1"/>
      <c r="DF3093" s="1"/>
      <c r="DG3093" s="1"/>
      <c r="DH3093" s="1"/>
      <c r="DI3093" s="1"/>
      <c r="DJ3093" s="1"/>
      <c r="DK3093" s="1"/>
      <c r="DL3093" s="1"/>
      <c r="DM3093" s="1"/>
      <c r="DN3093" s="1"/>
      <c r="DO3093" s="1"/>
      <c r="DP3093" s="1"/>
      <c r="DQ3093" s="1"/>
      <c r="DR3093" s="1"/>
      <c r="DS3093" s="1"/>
      <c r="DT3093" s="1"/>
      <c r="DU3093" s="1"/>
      <c r="DV3093" s="1"/>
      <c r="DW3093" s="1"/>
      <c r="DX3093" s="1"/>
      <c r="DY3093" s="1"/>
      <c r="DZ3093" s="1"/>
      <c r="EA3093" s="1"/>
      <c r="EB3093" s="1"/>
      <c r="EC3093" s="1"/>
      <c r="ED3093" s="1"/>
      <c r="EE3093" s="1"/>
      <c r="EF3093" s="1"/>
      <c r="EG3093" s="1"/>
      <c r="EH3093" s="1"/>
      <c r="EI3093" s="1"/>
      <c r="EJ3093" s="1"/>
      <c r="EK3093" s="1"/>
      <c r="EL3093" s="1"/>
      <c r="EM3093" s="1"/>
      <c r="EN3093" s="1"/>
      <c r="EO3093" s="1"/>
      <c r="EP3093" s="1"/>
      <c r="EQ3093" s="1"/>
      <c r="ER3093" s="1"/>
      <c r="ES3093" s="1"/>
      <c r="ET3093" s="1"/>
      <c r="EU3093" s="1"/>
      <c r="EV3093" s="1"/>
      <c r="EW3093" s="1"/>
      <c r="EX3093" s="1"/>
      <c r="EY3093" s="1"/>
      <c r="EZ3093" s="1"/>
      <c r="FA3093" s="1"/>
      <c r="FB3093" s="1"/>
      <c r="FC3093" s="1"/>
      <c r="FD3093" s="1"/>
      <c r="FE3093" s="1"/>
      <c r="FF3093" s="1"/>
      <c r="FG3093" s="1"/>
      <c r="FH3093" s="1"/>
      <c r="FI3093" s="1"/>
      <c r="FJ3093" s="1"/>
      <c r="FK3093" s="1"/>
      <c r="FL3093" s="1"/>
      <c r="FM3093" s="1"/>
      <c r="FN3093" s="1"/>
      <c r="FO3093" s="1"/>
      <c r="FP3093" s="1"/>
      <c r="FQ3093" s="1"/>
      <c r="FR3093" s="1"/>
      <c r="FS3093" s="1"/>
      <c r="FT3093" s="1"/>
      <c r="FU3093" s="1"/>
      <c r="FV3093" s="1"/>
      <c r="FW3093" s="1"/>
      <c r="FX3093" s="1"/>
      <c r="FY3093" s="1"/>
      <c r="FZ3093" s="1"/>
      <c r="GA3093" s="1"/>
      <c r="GB3093" s="1"/>
      <c r="GC3093" s="1"/>
      <c r="GD3093" s="1"/>
      <c r="GE3093" s="1"/>
      <c r="GF3093" s="1"/>
      <c r="GG3093" s="1"/>
      <c r="GH3093" s="1"/>
      <c r="GI3093" s="1"/>
      <c r="GJ3093" s="1"/>
      <c r="GK3093"/>
      <c r="GL3093"/>
      <c r="GM3093"/>
      <c r="GN3093"/>
      <c r="GO3093"/>
      <c r="GP3093"/>
      <c r="GQ3093"/>
      <c r="GR3093"/>
      <c r="GS3093"/>
      <c r="GT3093"/>
      <c r="GU3093"/>
      <c r="GV3093"/>
      <c r="GW3093"/>
      <c r="GX3093"/>
      <c r="GY3093"/>
      <c r="GZ3093"/>
      <c r="HA3093"/>
      <c r="HB3093"/>
      <c r="HC3093"/>
      <c r="HD3093"/>
      <c r="HE3093"/>
    </row>
    <row r="3094" spans="6:213" s="19" customFormat="1" x14ac:dyDescent="0.25">
      <c r="F3094" s="20"/>
      <c r="G3094" s="20"/>
      <c r="H3094" s="20"/>
      <c r="I3094" s="20"/>
      <c r="J3094" s="21"/>
      <c r="K3094" s="21"/>
      <c r="L3094" s="20"/>
      <c r="M3094" s="20"/>
      <c r="N3094" s="22"/>
      <c r="O3094" s="22"/>
      <c r="P3094" s="22"/>
      <c r="Q3094" s="22"/>
      <c r="U3094" s="20"/>
      <c r="V3094" s="20"/>
      <c r="W3094" s="20"/>
      <c r="X3094" s="27"/>
      <c r="Y3094" s="253"/>
      <c r="Z3094" s="30"/>
      <c r="AA3094" s="30"/>
      <c r="AB3094" s="31"/>
      <c r="AC3094" s="31"/>
      <c r="AD3094" s="31"/>
      <c r="AE3094" s="31"/>
      <c r="AF3094" s="31"/>
      <c r="AG3094" s="241"/>
      <c r="AH3094" s="31"/>
      <c r="AI3094" s="31"/>
      <c r="AJ3094" s="31"/>
      <c r="AK3094" s="31"/>
      <c r="AL3094" s="120"/>
      <c r="AM3094" s="25"/>
      <c r="AN3094" s="25"/>
      <c r="AO3094" s="25"/>
      <c r="AP3094" s="25"/>
      <c r="AQ3094" s="26"/>
      <c r="AR3094" s="25"/>
      <c r="AS3094" s="31"/>
      <c r="AT3094" s="25"/>
      <c r="AU3094" s="25"/>
      <c r="AV3094" s="31"/>
      <c r="BC3094" s="1"/>
      <c r="BD3094"/>
      <c r="BE3094"/>
      <c r="BF3094" s="1"/>
      <c r="BG3094"/>
      <c r="BH3094"/>
      <c r="BI3094"/>
      <c r="BJ3094" s="1"/>
      <c r="BK3094" s="1"/>
      <c r="BL3094"/>
      <c r="BM3094" s="1"/>
      <c r="BN3094" s="1"/>
      <c r="BO3094" s="1"/>
      <c r="BP3094" s="1"/>
      <c r="BQ3094" s="1"/>
      <c r="BR3094" s="1"/>
      <c r="BS3094" s="1"/>
      <c r="BT3094" s="22"/>
      <c r="BU3094" s="1"/>
      <c r="BV3094" s="1"/>
      <c r="BW3094" s="1"/>
      <c r="BX3094" s="1"/>
      <c r="BY3094" s="1"/>
      <c r="BZ3094" s="1"/>
      <c r="CA3094" s="1"/>
      <c r="CB3094" s="1"/>
      <c r="CC3094" s="1"/>
      <c r="CD3094" s="1"/>
      <c r="CE3094" s="1"/>
      <c r="CF3094" s="1"/>
      <c r="CG3094" s="1"/>
      <c r="CH3094" s="1"/>
      <c r="CI3094" s="1"/>
      <c r="CJ3094" s="1"/>
      <c r="CK3094" s="1"/>
      <c r="CL3094" s="1"/>
      <c r="CM3094" s="1"/>
      <c r="CN3094" s="1"/>
      <c r="CO3094" s="1"/>
      <c r="CP3094" s="1"/>
      <c r="CQ3094" s="1"/>
      <c r="CR3094" s="1"/>
      <c r="CS3094" s="1"/>
      <c r="CT3094" s="1"/>
      <c r="CU3094" s="1"/>
      <c r="CV3094" s="1"/>
      <c r="CW3094" s="1"/>
      <c r="CX3094" s="1"/>
      <c r="CY3094" s="1"/>
      <c r="CZ3094" s="1"/>
      <c r="DA3094" s="1"/>
      <c r="DB3094" s="1"/>
      <c r="DC3094" s="1"/>
      <c r="DD3094" s="1"/>
      <c r="DE3094" s="1"/>
      <c r="DF3094" s="1"/>
      <c r="DG3094" s="1"/>
      <c r="DH3094" s="1"/>
      <c r="DI3094" s="1"/>
      <c r="DJ3094" s="1"/>
      <c r="DK3094" s="1"/>
      <c r="DL3094" s="1"/>
      <c r="DM3094" s="1"/>
      <c r="DN3094" s="1"/>
      <c r="DO3094" s="1"/>
      <c r="DP3094" s="1"/>
      <c r="DQ3094" s="1"/>
      <c r="DR3094" s="1"/>
      <c r="DS3094" s="1"/>
      <c r="DT3094" s="1"/>
      <c r="DU3094" s="1"/>
      <c r="DV3094" s="1"/>
      <c r="DW3094" s="1"/>
      <c r="DX3094" s="1"/>
      <c r="DY3094" s="1"/>
      <c r="DZ3094" s="1"/>
      <c r="EA3094" s="1"/>
      <c r="EB3094" s="1"/>
      <c r="EC3094" s="1"/>
      <c r="ED3094" s="1"/>
      <c r="EE3094" s="1"/>
      <c r="EF3094" s="1"/>
      <c r="EG3094" s="1"/>
      <c r="EH3094" s="1"/>
      <c r="EI3094" s="1"/>
      <c r="EJ3094" s="1"/>
      <c r="EK3094" s="1"/>
      <c r="EL3094" s="1"/>
      <c r="EM3094" s="1"/>
      <c r="EN3094" s="1"/>
      <c r="EO3094" s="1"/>
      <c r="EP3094" s="1"/>
      <c r="EQ3094" s="1"/>
      <c r="ER3094" s="1"/>
      <c r="ES3094" s="1"/>
      <c r="ET3094" s="1"/>
      <c r="EU3094" s="1"/>
      <c r="EV3094" s="1"/>
      <c r="EW3094" s="1"/>
      <c r="EX3094" s="1"/>
      <c r="EY3094" s="1"/>
      <c r="EZ3094" s="1"/>
      <c r="FA3094" s="1"/>
      <c r="FB3094" s="1"/>
      <c r="FC3094" s="1"/>
      <c r="FD3094" s="1"/>
      <c r="FE3094" s="1"/>
      <c r="FF3094" s="1"/>
      <c r="FG3094" s="1"/>
      <c r="FH3094" s="1"/>
      <c r="FI3094" s="1"/>
      <c r="FJ3094" s="1"/>
      <c r="FK3094" s="1"/>
      <c r="FL3094" s="1"/>
      <c r="FM3094" s="1"/>
      <c r="FN3094" s="1"/>
      <c r="FO3094" s="1"/>
      <c r="FP3094" s="1"/>
      <c r="FQ3094" s="1"/>
      <c r="FR3094" s="1"/>
      <c r="FS3094" s="1"/>
      <c r="FT3094" s="1"/>
      <c r="FU3094" s="1"/>
      <c r="FV3094" s="1"/>
      <c r="FW3094" s="1"/>
      <c r="FX3094" s="1"/>
      <c r="FY3094" s="1"/>
      <c r="FZ3094" s="1"/>
      <c r="GA3094" s="1"/>
      <c r="GB3094" s="1"/>
      <c r="GC3094" s="1"/>
      <c r="GD3094" s="1"/>
      <c r="GE3094" s="1"/>
      <c r="GF3094" s="1"/>
      <c r="GG3094" s="1"/>
      <c r="GH3094" s="1"/>
      <c r="GI3094" s="1"/>
      <c r="GJ3094" s="1"/>
      <c r="GK3094"/>
      <c r="GL3094"/>
      <c r="GM3094"/>
      <c r="GN3094"/>
      <c r="GO3094"/>
      <c r="GP3094"/>
      <c r="GQ3094"/>
      <c r="GR3094"/>
      <c r="GS3094"/>
      <c r="GT3094"/>
      <c r="GU3094"/>
      <c r="GV3094"/>
      <c r="GW3094"/>
      <c r="GX3094"/>
      <c r="GY3094"/>
      <c r="GZ3094"/>
      <c r="HA3094"/>
      <c r="HB3094"/>
      <c r="HC3094"/>
      <c r="HD3094"/>
      <c r="HE3094"/>
    </row>
    <row r="3095" spans="6:213" s="19" customFormat="1" x14ac:dyDescent="0.25">
      <c r="F3095" s="20"/>
      <c r="G3095" s="20"/>
      <c r="H3095" s="20"/>
      <c r="I3095" s="20"/>
      <c r="J3095" s="21"/>
      <c r="K3095" s="21"/>
      <c r="L3095" s="20"/>
      <c r="M3095" s="20"/>
      <c r="N3095" s="22"/>
      <c r="O3095" s="22"/>
      <c r="P3095" s="22"/>
      <c r="Q3095" s="22"/>
      <c r="U3095" s="20"/>
      <c r="V3095" s="20"/>
      <c r="W3095" s="20"/>
      <c r="X3095" s="27"/>
      <c r="Y3095" s="253"/>
      <c r="Z3095" s="30"/>
      <c r="AA3095" s="30"/>
      <c r="AB3095" s="31"/>
      <c r="AC3095" s="31"/>
      <c r="AD3095" s="31"/>
      <c r="AE3095" s="31"/>
      <c r="AF3095" s="31"/>
      <c r="AG3095" s="241"/>
      <c r="AH3095" s="31"/>
      <c r="AI3095" s="31"/>
      <c r="AJ3095" s="31"/>
      <c r="AK3095" s="31"/>
      <c r="AL3095" s="120"/>
      <c r="AM3095" s="25"/>
      <c r="AN3095" s="25"/>
      <c r="AO3095" s="25"/>
      <c r="AP3095" s="25"/>
      <c r="AQ3095" s="26"/>
      <c r="AR3095" s="25"/>
      <c r="AS3095" s="31"/>
      <c r="AT3095" s="25"/>
      <c r="AU3095" s="25"/>
      <c r="AV3095" s="31"/>
      <c r="BC3095" s="1"/>
      <c r="BD3095"/>
      <c r="BE3095"/>
      <c r="BF3095" s="1"/>
      <c r="BG3095"/>
      <c r="BH3095"/>
      <c r="BI3095"/>
      <c r="BJ3095" s="1"/>
      <c r="BK3095" s="1"/>
      <c r="BL3095"/>
      <c r="BM3095" s="1"/>
      <c r="BN3095" s="1"/>
      <c r="BO3095" s="1"/>
      <c r="BP3095" s="1"/>
      <c r="BQ3095" s="1"/>
      <c r="BR3095" s="1"/>
      <c r="BS3095" s="1"/>
      <c r="BT3095" s="22"/>
      <c r="BU3095" s="1"/>
      <c r="BV3095" s="1"/>
      <c r="BW3095" s="1"/>
      <c r="BX3095" s="1"/>
      <c r="BY3095" s="1"/>
      <c r="BZ3095" s="1"/>
      <c r="CA3095" s="1"/>
      <c r="CB3095" s="1"/>
      <c r="CC3095" s="1"/>
      <c r="CD3095" s="1"/>
      <c r="CE3095" s="1"/>
      <c r="CF3095" s="1"/>
      <c r="CG3095" s="1"/>
      <c r="CH3095" s="1"/>
      <c r="CI3095" s="1"/>
      <c r="CJ3095" s="1"/>
      <c r="CK3095" s="1"/>
      <c r="CL3095" s="1"/>
      <c r="CM3095" s="1"/>
      <c r="CN3095" s="1"/>
      <c r="CO3095" s="1"/>
      <c r="CP3095" s="1"/>
      <c r="CQ3095" s="1"/>
      <c r="CR3095" s="1"/>
      <c r="CS3095" s="1"/>
      <c r="CT3095" s="1"/>
      <c r="CU3095" s="1"/>
      <c r="CV3095" s="1"/>
      <c r="CW3095" s="1"/>
      <c r="CX3095" s="1"/>
      <c r="CY3095" s="1"/>
      <c r="CZ3095" s="1"/>
      <c r="DA3095" s="1"/>
      <c r="DB3095" s="1"/>
      <c r="DC3095" s="1"/>
      <c r="DD3095" s="1"/>
      <c r="DE3095" s="1"/>
      <c r="DF3095" s="1"/>
      <c r="DG3095" s="1"/>
      <c r="DH3095" s="1"/>
      <c r="DI3095" s="1"/>
      <c r="DJ3095" s="1"/>
      <c r="DK3095" s="1"/>
      <c r="DL3095" s="1"/>
      <c r="DM3095" s="1"/>
      <c r="DN3095" s="1"/>
      <c r="DO3095" s="1"/>
      <c r="DP3095" s="1"/>
      <c r="DQ3095" s="1"/>
      <c r="DR3095" s="1"/>
      <c r="DS3095" s="1"/>
      <c r="DT3095" s="1"/>
      <c r="DU3095" s="1"/>
      <c r="DV3095" s="1"/>
      <c r="DW3095" s="1"/>
      <c r="DX3095" s="1"/>
      <c r="DY3095" s="1"/>
      <c r="DZ3095" s="1"/>
      <c r="EA3095" s="1"/>
      <c r="EB3095" s="1"/>
      <c r="EC3095" s="1"/>
      <c r="ED3095" s="1"/>
      <c r="EE3095" s="1"/>
      <c r="EF3095" s="1"/>
      <c r="EG3095" s="1"/>
      <c r="EH3095" s="1"/>
      <c r="EI3095" s="1"/>
      <c r="EJ3095" s="1"/>
      <c r="EK3095" s="1"/>
      <c r="EL3095" s="1"/>
      <c r="EM3095" s="1"/>
      <c r="EN3095" s="1"/>
      <c r="EO3095" s="1"/>
      <c r="EP3095" s="1"/>
      <c r="EQ3095" s="1"/>
      <c r="ER3095" s="1"/>
      <c r="ES3095" s="1"/>
      <c r="ET3095" s="1"/>
      <c r="EU3095" s="1"/>
      <c r="EV3095" s="1"/>
      <c r="EW3095" s="1"/>
      <c r="EX3095" s="1"/>
      <c r="EY3095" s="1"/>
      <c r="EZ3095" s="1"/>
      <c r="FA3095" s="1"/>
      <c r="FB3095" s="1"/>
      <c r="FC3095" s="1"/>
      <c r="FD3095" s="1"/>
      <c r="FE3095" s="1"/>
      <c r="FF3095" s="1"/>
      <c r="FG3095" s="1"/>
      <c r="FH3095" s="1"/>
      <c r="FI3095" s="1"/>
      <c r="FJ3095" s="1"/>
      <c r="FK3095" s="1"/>
      <c r="FL3095" s="1"/>
      <c r="FM3095" s="1"/>
      <c r="FN3095" s="1"/>
      <c r="FO3095" s="1"/>
      <c r="FP3095" s="1"/>
      <c r="FQ3095" s="1"/>
      <c r="FR3095" s="1"/>
      <c r="FS3095" s="1"/>
      <c r="FT3095" s="1"/>
      <c r="FU3095" s="1"/>
      <c r="FV3095" s="1"/>
      <c r="FW3095" s="1"/>
      <c r="FX3095" s="1"/>
      <c r="FY3095" s="1"/>
      <c r="FZ3095" s="1"/>
      <c r="GA3095" s="1"/>
      <c r="GB3095" s="1"/>
      <c r="GC3095" s="1"/>
      <c r="GD3095" s="1"/>
      <c r="GE3095" s="1"/>
      <c r="GF3095" s="1"/>
      <c r="GG3095" s="1"/>
      <c r="GH3095" s="1"/>
      <c r="GI3095" s="1"/>
      <c r="GJ3095" s="1"/>
      <c r="GK3095"/>
      <c r="GL3095"/>
      <c r="GM3095"/>
      <c r="GN3095"/>
      <c r="GO3095"/>
      <c r="GP3095"/>
      <c r="GQ3095"/>
      <c r="GR3095"/>
      <c r="GS3095"/>
      <c r="GT3095"/>
      <c r="GU3095"/>
      <c r="GV3095"/>
      <c r="GW3095"/>
      <c r="GX3095"/>
      <c r="GY3095"/>
      <c r="GZ3095"/>
      <c r="HA3095"/>
      <c r="HB3095"/>
      <c r="HC3095"/>
      <c r="HD3095"/>
      <c r="HE3095"/>
    </row>
    <row r="3096" spans="6:213" s="19" customFormat="1" x14ac:dyDescent="0.25">
      <c r="F3096" s="20"/>
      <c r="G3096" s="20"/>
      <c r="H3096" s="20"/>
      <c r="I3096" s="20"/>
      <c r="J3096" s="21"/>
      <c r="K3096" s="21"/>
      <c r="L3096" s="20"/>
      <c r="M3096" s="20"/>
      <c r="N3096" s="22"/>
      <c r="O3096" s="22"/>
      <c r="P3096" s="22"/>
      <c r="Q3096" s="22"/>
      <c r="U3096" s="20"/>
      <c r="V3096" s="20"/>
      <c r="W3096" s="20"/>
      <c r="X3096" s="27"/>
      <c r="Y3096" s="253"/>
      <c r="Z3096" s="30"/>
      <c r="AA3096" s="30"/>
      <c r="AB3096" s="31"/>
      <c r="AC3096" s="31"/>
      <c r="AD3096" s="31"/>
      <c r="AE3096" s="31"/>
      <c r="AF3096" s="31"/>
      <c r="AG3096" s="241"/>
      <c r="AH3096" s="31"/>
      <c r="AI3096" s="31"/>
      <c r="AJ3096" s="31"/>
      <c r="AK3096" s="31"/>
      <c r="AL3096" s="120"/>
      <c r="AM3096" s="25"/>
      <c r="AN3096" s="25"/>
      <c r="AO3096" s="25"/>
      <c r="AP3096" s="25"/>
      <c r="AQ3096" s="26"/>
      <c r="AR3096" s="25"/>
      <c r="AS3096" s="31"/>
      <c r="AT3096" s="25"/>
      <c r="AU3096" s="25"/>
      <c r="AV3096" s="31"/>
      <c r="BC3096" s="1"/>
      <c r="BD3096"/>
      <c r="BE3096"/>
      <c r="BF3096" s="1"/>
      <c r="BG3096"/>
      <c r="BH3096"/>
      <c r="BI3096"/>
      <c r="BJ3096" s="1"/>
      <c r="BK3096" s="1"/>
      <c r="BL3096"/>
      <c r="BM3096" s="1"/>
      <c r="BN3096" s="1"/>
      <c r="BO3096" s="1"/>
      <c r="BP3096" s="1"/>
      <c r="BQ3096" s="1"/>
      <c r="BR3096" s="1"/>
      <c r="BS3096" s="1"/>
      <c r="BT3096" s="22"/>
      <c r="BU3096" s="1"/>
      <c r="BV3096" s="1"/>
      <c r="BW3096" s="1"/>
      <c r="BX3096" s="1"/>
      <c r="BY3096" s="1"/>
      <c r="BZ3096" s="1"/>
      <c r="CA3096" s="1"/>
      <c r="CB3096" s="1"/>
      <c r="CC3096" s="1"/>
      <c r="CD3096" s="1"/>
      <c r="CE3096" s="1"/>
      <c r="CF3096" s="1"/>
      <c r="CG3096" s="1"/>
      <c r="CH3096" s="1"/>
      <c r="CI3096" s="1"/>
      <c r="CJ3096" s="1"/>
      <c r="CK3096" s="1"/>
      <c r="CL3096" s="1"/>
      <c r="CM3096" s="1"/>
      <c r="CN3096" s="1"/>
      <c r="CO3096" s="1"/>
      <c r="CP3096" s="1"/>
      <c r="CQ3096" s="1"/>
      <c r="CR3096" s="1"/>
      <c r="CS3096" s="1"/>
      <c r="CT3096" s="1"/>
      <c r="CU3096" s="1"/>
      <c r="CV3096" s="1"/>
      <c r="CW3096" s="1"/>
      <c r="CX3096" s="1"/>
      <c r="CY3096" s="1"/>
      <c r="CZ3096" s="1"/>
      <c r="DA3096" s="1"/>
      <c r="DB3096" s="1"/>
      <c r="DC3096" s="1"/>
      <c r="DD3096" s="1"/>
      <c r="DE3096" s="1"/>
      <c r="DF3096" s="1"/>
      <c r="DG3096" s="1"/>
      <c r="DH3096" s="1"/>
      <c r="DI3096" s="1"/>
      <c r="DJ3096" s="1"/>
      <c r="DK3096" s="1"/>
      <c r="DL3096" s="1"/>
      <c r="DM3096" s="1"/>
      <c r="DN3096" s="1"/>
      <c r="DO3096" s="1"/>
      <c r="DP3096" s="1"/>
      <c r="DQ3096" s="1"/>
      <c r="DR3096" s="1"/>
      <c r="DS3096" s="1"/>
      <c r="DT3096" s="1"/>
      <c r="DU3096" s="1"/>
      <c r="DV3096" s="1"/>
      <c r="DW3096" s="1"/>
      <c r="DX3096" s="1"/>
      <c r="DY3096" s="1"/>
      <c r="DZ3096" s="1"/>
      <c r="EA3096" s="1"/>
      <c r="EB3096" s="1"/>
      <c r="EC3096" s="1"/>
      <c r="ED3096" s="1"/>
      <c r="EE3096" s="1"/>
      <c r="EF3096" s="1"/>
      <c r="EG3096" s="1"/>
      <c r="EH3096" s="1"/>
      <c r="EI3096" s="1"/>
      <c r="EJ3096" s="1"/>
      <c r="EK3096" s="1"/>
      <c r="EL3096" s="1"/>
      <c r="EM3096" s="1"/>
      <c r="EN3096" s="1"/>
      <c r="EO3096" s="1"/>
      <c r="EP3096" s="1"/>
      <c r="EQ3096" s="1"/>
      <c r="ER3096" s="1"/>
      <c r="ES3096" s="1"/>
      <c r="ET3096" s="1"/>
      <c r="EU3096" s="1"/>
      <c r="EV3096" s="1"/>
      <c r="EW3096" s="1"/>
      <c r="EX3096" s="1"/>
      <c r="EY3096" s="1"/>
      <c r="EZ3096" s="1"/>
      <c r="FA3096" s="1"/>
      <c r="FB3096" s="1"/>
      <c r="FC3096" s="1"/>
      <c r="FD3096" s="1"/>
      <c r="FE3096" s="1"/>
      <c r="FF3096" s="1"/>
      <c r="FG3096" s="1"/>
      <c r="FH3096" s="1"/>
      <c r="FI3096" s="1"/>
      <c r="FJ3096" s="1"/>
      <c r="FK3096" s="1"/>
      <c r="FL3096" s="1"/>
      <c r="FM3096" s="1"/>
      <c r="FN3096" s="1"/>
      <c r="FO3096" s="1"/>
      <c r="FP3096" s="1"/>
      <c r="FQ3096" s="1"/>
      <c r="FR3096" s="1"/>
      <c r="FS3096" s="1"/>
      <c r="FT3096" s="1"/>
      <c r="FU3096" s="1"/>
      <c r="FV3096" s="1"/>
      <c r="FW3096" s="1"/>
      <c r="FX3096" s="1"/>
      <c r="FY3096" s="1"/>
      <c r="FZ3096" s="1"/>
      <c r="GA3096" s="1"/>
      <c r="GB3096" s="1"/>
      <c r="GC3096" s="1"/>
      <c r="GD3096" s="1"/>
      <c r="GE3096" s="1"/>
      <c r="GF3096" s="1"/>
      <c r="GG3096" s="1"/>
      <c r="GH3096" s="1"/>
      <c r="GI3096" s="1"/>
      <c r="GJ3096" s="1"/>
      <c r="GK3096"/>
      <c r="GL3096"/>
      <c r="GM3096"/>
      <c r="GN3096"/>
      <c r="GO3096"/>
      <c r="GP3096"/>
      <c r="GQ3096"/>
      <c r="GR3096"/>
      <c r="GS3096"/>
      <c r="GT3096"/>
      <c r="GU3096"/>
      <c r="GV3096"/>
      <c r="GW3096"/>
      <c r="GX3096"/>
      <c r="GY3096"/>
      <c r="GZ3096"/>
      <c r="HA3096"/>
      <c r="HB3096"/>
      <c r="HC3096"/>
      <c r="HD3096"/>
      <c r="HE3096"/>
    </row>
    <row r="3097" spans="6:213" s="19" customFormat="1" x14ac:dyDescent="0.25">
      <c r="F3097" s="20"/>
      <c r="G3097" s="20"/>
      <c r="H3097" s="20"/>
      <c r="I3097" s="20"/>
      <c r="J3097" s="21"/>
      <c r="K3097" s="21"/>
      <c r="L3097" s="20"/>
      <c r="M3097" s="20"/>
      <c r="N3097" s="22"/>
      <c r="O3097" s="22"/>
      <c r="P3097" s="22"/>
      <c r="Q3097" s="22"/>
      <c r="U3097" s="20"/>
      <c r="V3097" s="20"/>
      <c r="W3097" s="20"/>
      <c r="X3097" s="27"/>
      <c r="Y3097" s="253"/>
      <c r="Z3097" s="30"/>
      <c r="AA3097" s="30"/>
      <c r="AB3097" s="31"/>
      <c r="AC3097" s="31"/>
      <c r="AD3097" s="31"/>
      <c r="AE3097" s="31"/>
      <c r="AF3097" s="31"/>
      <c r="AG3097" s="241"/>
      <c r="AH3097" s="31"/>
      <c r="AI3097" s="31"/>
      <c r="AJ3097" s="31"/>
      <c r="AK3097" s="31"/>
      <c r="AL3097" s="120"/>
      <c r="AM3097" s="25"/>
      <c r="AN3097" s="25"/>
      <c r="AO3097" s="25"/>
      <c r="AP3097" s="25"/>
      <c r="AQ3097" s="26"/>
      <c r="AR3097" s="25"/>
      <c r="AS3097" s="31"/>
      <c r="AT3097" s="25"/>
      <c r="AU3097" s="25"/>
      <c r="AV3097" s="31"/>
      <c r="BC3097" s="1"/>
      <c r="BD3097"/>
      <c r="BE3097"/>
      <c r="BF3097" s="1"/>
      <c r="BG3097"/>
      <c r="BH3097"/>
      <c r="BI3097"/>
      <c r="BJ3097" s="1"/>
      <c r="BK3097" s="1"/>
      <c r="BL3097"/>
      <c r="BM3097" s="1"/>
      <c r="BN3097" s="1"/>
      <c r="BO3097" s="1"/>
      <c r="BP3097" s="1"/>
      <c r="BQ3097" s="1"/>
      <c r="BR3097" s="1"/>
      <c r="BS3097" s="1"/>
      <c r="BT3097" s="22"/>
      <c r="BU3097" s="1"/>
      <c r="BV3097" s="1"/>
      <c r="BW3097" s="1"/>
      <c r="BX3097" s="1"/>
      <c r="BY3097" s="1"/>
      <c r="BZ3097" s="1"/>
      <c r="CA3097" s="1"/>
      <c r="CB3097" s="1"/>
      <c r="CC3097" s="1"/>
      <c r="CD3097" s="1"/>
      <c r="CE3097" s="1"/>
      <c r="CF3097" s="1"/>
      <c r="CG3097" s="1"/>
      <c r="CH3097" s="1"/>
      <c r="CI3097" s="1"/>
      <c r="CJ3097" s="1"/>
      <c r="CK3097" s="1"/>
      <c r="CL3097" s="1"/>
      <c r="CM3097" s="1"/>
      <c r="CN3097" s="1"/>
      <c r="CO3097" s="1"/>
      <c r="CP3097" s="1"/>
      <c r="CQ3097" s="1"/>
      <c r="CR3097" s="1"/>
      <c r="CS3097" s="1"/>
      <c r="CT3097" s="1"/>
      <c r="CU3097" s="1"/>
      <c r="CV3097" s="1"/>
      <c r="CW3097" s="1"/>
      <c r="CX3097" s="1"/>
      <c r="CY3097" s="1"/>
      <c r="CZ3097" s="1"/>
      <c r="DA3097" s="1"/>
      <c r="DB3097" s="1"/>
      <c r="DC3097" s="1"/>
      <c r="DD3097" s="1"/>
      <c r="DE3097" s="1"/>
      <c r="DF3097" s="1"/>
      <c r="DG3097" s="1"/>
      <c r="DH3097" s="1"/>
      <c r="DI3097" s="1"/>
      <c r="DJ3097" s="1"/>
      <c r="DK3097" s="1"/>
      <c r="DL3097" s="1"/>
      <c r="DM3097" s="1"/>
      <c r="DN3097" s="1"/>
      <c r="DO3097" s="1"/>
      <c r="DP3097" s="1"/>
      <c r="DQ3097" s="1"/>
      <c r="DR3097" s="1"/>
      <c r="DS3097" s="1"/>
      <c r="DT3097" s="1"/>
      <c r="DU3097" s="1"/>
      <c r="DV3097" s="1"/>
      <c r="DW3097" s="1"/>
      <c r="DX3097" s="1"/>
      <c r="DY3097" s="1"/>
      <c r="DZ3097" s="1"/>
      <c r="EA3097" s="1"/>
      <c r="EB3097" s="1"/>
      <c r="EC3097" s="1"/>
      <c r="ED3097" s="1"/>
      <c r="EE3097" s="1"/>
      <c r="EF3097" s="1"/>
      <c r="EG3097" s="1"/>
      <c r="EH3097" s="1"/>
      <c r="EI3097" s="1"/>
      <c r="EJ3097" s="1"/>
      <c r="EK3097" s="1"/>
      <c r="EL3097" s="1"/>
      <c r="EM3097" s="1"/>
      <c r="EN3097" s="1"/>
      <c r="EO3097" s="1"/>
      <c r="EP3097" s="1"/>
      <c r="EQ3097" s="1"/>
      <c r="ER3097" s="1"/>
      <c r="ES3097" s="1"/>
      <c r="ET3097" s="1"/>
      <c r="EU3097" s="1"/>
      <c r="EV3097" s="1"/>
      <c r="EW3097" s="1"/>
      <c r="EX3097" s="1"/>
      <c r="EY3097" s="1"/>
      <c r="EZ3097" s="1"/>
      <c r="FA3097" s="1"/>
      <c r="FB3097" s="1"/>
      <c r="FC3097" s="1"/>
      <c r="FD3097" s="1"/>
      <c r="FE3097" s="1"/>
      <c r="FF3097" s="1"/>
      <c r="FG3097" s="1"/>
      <c r="FH3097" s="1"/>
      <c r="FI3097" s="1"/>
      <c r="FJ3097" s="1"/>
      <c r="FK3097" s="1"/>
      <c r="FL3097" s="1"/>
      <c r="FM3097" s="1"/>
      <c r="FN3097" s="1"/>
      <c r="FO3097" s="1"/>
      <c r="FP3097" s="1"/>
      <c r="FQ3097" s="1"/>
      <c r="FR3097" s="1"/>
      <c r="FS3097" s="1"/>
      <c r="FT3097" s="1"/>
      <c r="FU3097" s="1"/>
      <c r="FV3097" s="1"/>
      <c r="FW3097" s="1"/>
      <c r="FX3097" s="1"/>
      <c r="FY3097" s="1"/>
      <c r="FZ3097" s="1"/>
      <c r="GA3097" s="1"/>
      <c r="GB3097" s="1"/>
      <c r="GC3097" s="1"/>
      <c r="GD3097" s="1"/>
      <c r="GE3097" s="1"/>
      <c r="GF3097" s="1"/>
      <c r="GG3097" s="1"/>
      <c r="GH3097" s="1"/>
      <c r="GI3097" s="1"/>
      <c r="GJ3097" s="1"/>
      <c r="GK3097"/>
      <c r="GL3097"/>
      <c r="GM3097"/>
      <c r="GN3097"/>
      <c r="GO3097"/>
      <c r="GP3097"/>
      <c r="GQ3097"/>
      <c r="GR3097"/>
      <c r="GS3097"/>
      <c r="GT3097"/>
      <c r="GU3097"/>
      <c r="GV3097"/>
      <c r="GW3097"/>
      <c r="GX3097"/>
      <c r="GY3097"/>
      <c r="GZ3097"/>
      <c r="HA3097"/>
      <c r="HB3097"/>
      <c r="HC3097"/>
      <c r="HD3097"/>
      <c r="HE3097"/>
    </row>
    <row r="3098" spans="6:213" s="19" customFormat="1" x14ac:dyDescent="0.25">
      <c r="F3098" s="20"/>
      <c r="G3098" s="20"/>
      <c r="H3098" s="20"/>
      <c r="I3098" s="20"/>
      <c r="J3098" s="21"/>
      <c r="K3098" s="21"/>
      <c r="L3098" s="20"/>
      <c r="M3098" s="20"/>
      <c r="N3098" s="22"/>
      <c r="O3098" s="22"/>
      <c r="P3098" s="22"/>
      <c r="Q3098" s="22"/>
      <c r="U3098" s="20"/>
      <c r="V3098" s="20"/>
      <c r="W3098" s="20"/>
      <c r="X3098" s="27"/>
      <c r="Y3098" s="253"/>
      <c r="Z3098" s="30"/>
      <c r="AA3098" s="30"/>
      <c r="AB3098" s="31"/>
      <c r="AC3098" s="31"/>
      <c r="AD3098" s="31"/>
      <c r="AE3098" s="31"/>
      <c r="AF3098" s="31"/>
      <c r="AG3098" s="241"/>
      <c r="AH3098" s="31"/>
      <c r="AI3098" s="31"/>
      <c r="AJ3098" s="31"/>
      <c r="AK3098" s="31"/>
      <c r="AL3098" s="120"/>
      <c r="AM3098" s="25"/>
      <c r="AN3098" s="25"/>
      <c r="AO3098" s="25"/>
      <c r="AP3098" s="25"/>
      <c r="AQ3098" s="26"/>
      <c r="AR3098" s="25"/>
      <c r="AS3098" s="31"/>
      <c r="AT3098" s="25"/>
      <c r="AU3098" s="25"/>
      <c r="AV3098" s="31"/>
      <c r="BC3098" s="1"/>
      <c r="BD3098"/>
      <c r="BE3098"/>
      <c r="BF3098" s="1"/>
      <c r="BG3098"/>
      <c r="BH3098"/>
      <c r="BI3098"/>
      <c r="BJ3098" s="1"/>
      <c r="BK3098" s="1"/>
      <c r="BL3098"/>
      <c r="BM3098" s="1"/>
      <c r="BN3098" s="1"/>
      <c r="BO3098" s="1"/>
      <c r="BP3098" s="1"/>
      <c r="BQ3098" s="1"/>
      <c r="BR3098" s="1"/>
      <c r="BS3098" s="1"/>
      <c r="BT3098" s="22"/>
      <c r="BU3098" s="1"/>
      <c r="BV3098" s="1"/>
      <c r="BW3098" s="1"/>
      <c r="BX3098" s="1"/>
      <c r="BY3098" s="1"/>
      <c r="BZ3098" s="1"/>
      <c r="CA3098" s="1"/>
      <c r="CB3098" s="1"/>
      <c r="CC3098" s="1"/>
      <c r="CD3098" s="1"/>
      <c r="CE3098" s="1"/>
      <c r="CF3098" s="1"/>
      <c r="CG3098" s="1"/>
      <c r="CH3098" s="1"/>
      <c r="CI3098" s="1"/>
      <c r="CJ3098" s="1"/>
      <c r="CK3098" s="1"/>
      <c r="CL3098" s="1"/>
      <c r="CM3098" s="1"/>
      <c r="CN3098" s="1"/>
      <c r="CO3098" s="1"/>
      <c r="CP3098" s="1"/>
      <c r="CQ3098" s="1"/>
      <c r="CR3098" s="1"/>
      <c r="CS3098" s="1"/>
      <c r="CT3098" s="1"/>
      <c r="CU3098" s="1"/>
      <c r="CV3098" s="1"/>
      <c r="CW3098" s="1"/>
      <c r="CX3098" s="1"/>
      <c r="CY3098" s="1"/>
      <c r="CZ3098" s="1"/>
      <c r="DA3098" s="1"/>
      <c r="DB3098" s="1"/>
      <c r="DC3098" s="1"/>
      <c r="DD3098" s="1"/>
      <c r="DE3098" s="1"/>
      <c r="DF3098" s="1"/>
      <c r="DG3098" s="1"/>
      <c r="DH3098" s="1"/>
      <c r="DI3098" s="1"/>
      <c r="DJ3098" s="1"/>
      <c r="DK3098" s="1"/>
      <c r="DL3098" s="1"/>
      <c r="DM3098" s="1"/>
      <c r="DN3098" s="1"/>
      <c r="DO3098" s="1"/>
      <c r="DP3098" s="1"/>
      <c r="DQ3098" s="1"/>
      <c r="DR3098" s="1"/>
      <c r="DS3098" s="1"/>
      <c r="DT3098" s="1"/>
      <c r="DU3098" s="1"/>
      <c r="DV3098" s="1"/>
      <c r="DW3098" s="1"/>
      <c r="DX3098" s="1"/>
      <c r="DY3098" s="1"/>
      <c r="DZ3098" s="1"/>
      <c r="EA3098" s="1"/>
      <c r="EB3098" s="1"/>
      <c r="EC3098" s="1"/>
      <c r="ED3098" s="1"/>
      <c r="EE3098" s="1"/>
      <c r="EF3098" s="1"/>
      <c r="EG3098" s="1"/>
      <c r="EH3098" s="1"/>
      <c r="EI3098" s="1"/>
      <c r="EJ3098" s="1"/>
      <c r="EK3098" s="1"/>
      <c r="EL3098" s="1"/>
      <c r="EM3098" s="1"/>
      <c r="EN3098" s="1"/>
      <c r="EO3098" s="1"/>
      <c r="EP3098" s="1"/>
      <c r="EQ3098" s="1"/>
      <c r="ER3098" s="1"/>
      <c r="ES3098" s="1"/>
      <c r="ET3098" s="1"/>
      <c r="EU3098" s="1"/>
      <c r="EV3098" s="1"/>
      <c r="EW3098" s="1"/>
      <c r="EX3098" s="1"/>
      <c r="EY3098" s="1"/>
      <c r="EZ3098" s="1"/>
      <c r="FA3098" s="1"/>
      <c r="FB3098" s="1"/>
      <c r="FC3098" s="1"/>
      <c r="FD3098" s="1"/>
      <c r="FE3098" s="1"/>
      <c r="FF3098" s="1"/>
      <c r="FG3098" s="1"/>
      <c r="FH3098" s="1"/>
      <c r="FI3098" s="1"/>
      <c r="FJ3098" s="1"/>
      <c r="FK3098" s="1"/>
      <c r="FL3098" s="1"/>
      <c r="FM3098" s="1"/>
      <c r="FN3098" s="1"/>
      <c r="FO3098" s="1"/>
      <c r="FP3098" s="1"/>
      <c r="FQ3098" s="1"/>
      <c r="FR3098" s="1"/>
      <c r="FS3098" s="1"/>
      <c r="FT3098" s="1"/>
      <c r="FU3098" s="1"/>
      <c r="FV3098" s="1"/>
      <c r="FW3098" s="1"/>
      <c r="FX3098" s="1"/>
      <c r="FY3098" s="1"/>
      <c r="FZ3098" s="1"/>
      <c r="GA3098" s="1"/>
      <c r="GB3098" s="1"/>
      <c r="GC3098" s="1"/>
      <c r="GD3098" s="1"/>
      <c r="GE3098" s="1"/>
      <c r="GF3098" s="1"/>
      <c r="GG3098" s="1"/>
      <c r="GH3098" s="1"/>
      <c r="GI3098" s="1"/>
      <c r="GJ3098" s="1"/>
      <c r="GK3098"/>
      <c r="GL3098"/>
      <c r="GM3098"/>
      <c r="GN3098"/>
      <c r="GO3098"/>
      <c r="GP3098"/>
      <c r="GQ3098"/>
      <c r="GR3098"/>
      <c r="GS3098"/>
      <c r="GT3098"/>
      <c r="GU3098"/>
      <c r="GV3098"/>
      <c r="GW3098"/>
      <c r="GX3098"/>
      <c r="GY3098"/>
      <c r="GZ3098"/>
      <c r="HA3098"/>
      <c r="HB3098"/>
      <c r="HC3098"/>
      <c r="HD3098"/>
      <c r="HE3098"/>
    </row>
    <row r="3099" spans="6:213" s="19" customFormat="1" x14ac:dyDescent="0.25">
      <c r="F3099" s="20"/>
      <c r="G3099" s="20"/>
      <c r="H3099" s="20"/>
      <c r="I3099" s="20"/>
      <c r="J3099" s="21"/>
      <c r="K3099" s="21"/>
      <c r="L3099" s="20"/>
      <c r="M3099" s="20"/>
      <c r="N3099" s="22"/>
      <c r="O3099" s="22"/>
      <c r="P3099" s="22"/>
      <c r="Q3099" s="22"/>
      <c r="U3099" s="20"/>
      <c r="V3099" s="20"/>
      <c r="W3099" s="20"/>
      <c r="X3099" s="27"/>
      <c r="Y3099" s="253"/>
      <c r="Z3099" s="30"/>
      <c r="AA3099" s="30"/>
      <c r="AB3099" s="31"/>
      <c r="AC3099" s="31"/>
      <c r="AD3099" s="31"/>
      <c r="AE3099" s="31"/>
      <c r="AF3099" s="31"/>
      <c r="AG3099" s="241"/>
      <c r="AH3099" s="31"/>
      <c r="AI3099" s="31"/>
      <c r="AJ3099" s="31"/>
      <c r="AK3099" s="31"/>
      <c r="AL3099" s="120"/>
      <c r="AM3099" s="25"/>
      <c r="AN3099" s="25"/>
      <c r="AO3099" s="25"/>
      <c r="AP3099" s="25"/>
      <c r="AQ3099" s="26"/>
      <c r="AR3099" s="25"/>
      <c r="AS3099" s="31"/>
      <c r="AT3099" s="25"/>
      <c r="AU3099" s="25"/>
      <c r="AV3099" s="31"/>
      <c r="BC3099" s="1"/>
      <c r="BD3099"/>
      <c r="BE3099"/>
      <c r="BF3099" s="1"/>
      <c r="BG3099"/>
      <c r="BH3099"/>
      <c r="BI3099"/>
      <c r="BJ3099" s="1"/>
      <c r="BK3099" s="1"/>
      <c r="BL3099"/>
      <c r="BM3099" s="1"/>
      <c r="BN3099" s="1"/>
      <c r="BO3099" s="1"/>
      <c r="BP3099" s="1"/>
      <c r="BQ3099" s="1"/>
      <c r="BR3099" s="1"/>
      <c r="BS3099" s="1"/>
      <c r="BT3099" s="22"/>
      <c r="BU3099" s="1"/>
      <c r="BV3099" s="1"/>
      <c r="BW3099" s="1"/>
      <c r="BX3099" s="1"/>
      <c r="BY3099" s="1"/>
      <c r="BZ3099" s="1"/>
      <c r="CA3099" s="1"/>
      <c r="CB3099" s="1"/>
      <c r="CC3099" s="1"/>
      <c r="CD3099" s="1"/>
      <c r="CE3099" s="1"/>
      <c r="CF3099" s="1"/>
      <c r="CG3099" s="1"/>
      <c r="CH3099" s="1"/>
      <c r="CI3099" s="1"/>
      <c r="CJ3099" s="1"/>
      <c r="CK3099" s="1"/>
      <c r="CL3099" s="1"/>
      <c r="CM3099" s="1"/>
      <c r="CN3099" s="1"/>
      <c r="CO3099" s="1"/>
      <c r="CP3099" s="1"/>
      <c r="CQ3099" s="1"/>
      <c r="CR3099" s="1"/>
      <c r="CS3099" s="1"/>
      <c r="CT3099" s="1"/>
      <c r="CU3099" s="1"/>
      <c r="CV3099" s="1"/>
      <c r="CW3099" s="1"/>
      <c r="CX3099" s="1"/>
      <c r="CY3099" s="1"/>
      <c r="CZ3099" s="1"/>
      <c r="DA3099" s="1"/>
      <c r="DB3099" s="1"/>
      <c r="DC3099" s="1"/>
      <c r="DD3099" s="1"/>
      <c r="DE3099" s="1"/>
      <c r="DF3099" s="1"/>
      <c r="DG3099" s="1"/>
      <c r="DH3099" s="1"/>
      <c r="DI3099" s="1"/>
      <c r="DJ3099" s="1"/>
      <c r="DK3099" s="1"/>
      <c r="DL3099" s="1"/>
      <c r="DM3099" s="1"/>
      <c r="DN3099" s="1"/>
      <c r="DO3099" s="1"/>
      <c r="DP3099" s="1"/>
      <c r="DQ3099" s="1"/>
      <c r="DR3099" s="1"/>
      <c r="DS3099" s="1"/>
      <c r="DT3099" s="1"/>
      <c r="DU3099" s="1"/>
      <c r="DV3099" s="1"/>
      <c r="DW3099" s="1"/>
      <c r="DX3099" s="1"/>
      <c r="DY3099" s="1"/>
      <c r="DZ3099" s="1"/>
      <c r="EA3099" s="1"/>
      <c r="EB3099" s="1"/>
      <c r="EC3099" s="1"/>
      <c r="ED3099" s="1"/>
      <c r="EE3099" s="1"/>
      <c r="EF3099" s="1"/>
      <c r="EG3099" s="1"/>
      <c r="EH3099" s="1"/>
      <c r="EI3099" s="1"/>
      <c r="EJ3099" s="1"/>
      <c r="EK3099" s="1"/>
      <c r="EL3099" s="1"/>
      <c r="EM3099" s="1"/>
      <c r="EN3099" s="1"/>
      <c r="EO3099" s="1"/>
      <c r="EP3099" s="1"/>
      <c r="EQ3099" s="1"/>
      <c r="ER3099" s="1"/>
      <c r="ES3099" s="1"/>
      <c r="ET3099" s="1"/>
      <c r="EU3099" s="1"/>
      <c r="EV3099" s="1"/>
      <c r="EW3099" s="1"/>
      <c r="EX3099" s="1"/>
      <c r="EY3099" s="1"/>
      <c r="EZ3099" s="1"/>
      <c r="FA3099" s="1"/>
      <c r="FB3099" s="1"/>
      <c r="FC3099" s="1"/>
      <c r="FD3099" s="1"/>
      <c r="FE3099" s="1"/>
      <c r="FF3099" s="1"/>
      <c r="FG3099" s="1"/>
      <c r="FH3099" s="1"/>
      <c r="FI3099" s="1"/>
      <c r="FJ3099" s="1"/>
      <c r="FK3099" s="1"/>
      <c r="FL3099" s="1"/>
      <c r="FM3099" s="1"/>
      <c r="FN3099" s="1"/>
      <c r="FO3099" s="1"/>
      <c r="FP3099" s="1"/>
      <c r="FQ3099" s="1"/>
      <c r="FR3099" s="1"/>
      <c r="FS3099" s="1"/>
      <c r="FT3099" s="1"/>
      <c r="FU3099" s="1"/>
      <c r="FV3099" s="1"/>
      <c r="FW3099" s="1"/>
      <c r="FX3099" s="1"/>
      <c r="FY3099" s="1"/>
      <c r="FZ3099" s="1"/>
      <c r="GA3099" s="1"/>
      <c r="GB3099" s="1"/>
      <c r="GC3099" s="1"/>
      <c r="GD3099" s="1"/>
      <c r="GE3099" s="1"/>
      <c r="GF3099" s="1"/>
      <c r="GG3099" s="1"/>
      <c r="GH3099" s="1"/>
      <c r="GI3099" s="1"/>
      <c r="GJ3099" s="1"/>
      <c r="GK3099"/>
      <c r="GL3099"/>
      <c r="GM3099"/>
      <c r="GN3099"/>
      <c r="GO3099"/>
      <c r="GP3099"/>
      <c r="GQ3099"/>
      <c r="GR3099"/>
      <c r="GS3099"/>
      <c r="GT3099"/>
      <c r="GU3099"/>
      <c r="GV3099"/>
      <c r="GW3099"/>
      <c r="GX3099"/>
      <c r="GY3099"/>
      <c r="GZ3099"/>
      <c r="HA3099"/>
      <c r="HB3099"/>
      <c r="HC3099"/>
      <c r="HD3099"/>
      <c r="HE3099"/>
    </row>
    <row r="3100" spans="6:213" s="19" customFormat="1" x14ac:dyDescent="0.25">
      <c r="F3100" s="20"/>
      <c r="G3100" s="20"/>
      <c r="H3100" s="20"/>
      <c r="I3100" s="20"/>
      <c r="J3100" s="21"/>
      <c r="K3100" s="21"/>
      <c r="L3100" s="20"/>
      <c r="M3100" s="20"/>
      <c r="N3100" s="22"/>
      <c r="O3100" s="22"/>
      <c r="P3100" s="22"/>
      <c r="Q3100" s="22"/>
      <c r="U3100" s="20"/>
      <c r="V3100" s="20"/>
      <c r="W3100" s="20"/>
      <c r="X3100" s="27"/>
      <c r="Y3100" s="253"/>
      <c r="Z3100" s="30"/>
      <c r="AA3100" s="30"/>
      <c r="AB3100" s="31"/>
      <c r="AC3100" s="31"/>
      <c r="AD3100" s="31"/>
      <c r="AE3100" s="31"/>
      <c r="AF3100" s="31"/>
      <c r="AG3100" s="241"/>
      <c r="AH3100" s="31"/>
      <c r="AI3100" s="31"/>
      <c r="AJ3100" s="31"/>
      <c r="AK3100" s="31"/>
      <c r="AL3100" s="120"/>
      <c r="AM3100" s="25"/>
      <c r="AN3100" s="25"/>
      <c r="AO3100" s="25"/>
      <c r="AP3100" s="25"/>
      <c r="AQ3100" s="26"/>
      <c r="AR3100" s="25"/>
      <c r="AS3100" s="31"/>
      <c r="AT3100" s="25"/>
      <c r="AU3100" s="25"/>
      <c r="AV3100" s="31"/>
      <c r="BC3100" s="1"/>
      <c r="BD3100"/>
      <c r="BE3100"/>
      <c r="BF3100" s="1"/>
      <c r="BG3100"/>
      <c r="BH3100"/>
      <c r="BI3100"/>
      <c r="BJ3100" s="1"/>
      <c r="BK3100" s="1"/>
      <c r="BL3100"/>
      <c r="BM3100" s="1"/>
      <c r="BN3100" s="1"/>
      <c r="BO3100" s="1"/>
      <c r="BP3100" s="1"/>
      <c r="BQ3100" s="1"/>
      <c r="BR3100" s="1"/>
      <c r="BS3100" s="1"/>
      <c r="BT3100" s="22"/>
      <c r="BU3100" s="1"/>
      <c r="BV3100" s="1"/>
      <c r="BW3100" s="1"/>
      <c r="BX3100" s="1"/>
      <c r="BY3100" s="1"/>
      <c r="BZ3100" s="1"/>
      <c r="CA3100" s="1"/>
      <c r="CB3100" s="1"/>
      <c r="CC3100" s="1"/>
      <c r="CD3100" s="1"/>
      <c r="CE3100" s="1"/>
      <c r="CF3100" s="1"/>
      <c r="CG3100" s="1"/>
      <c r="CH3100" s="1"/>
      <c r="CI3100" s="1"/>
      <c r="CJ3100" s="1"/>
      <c r="CK3100" s="1"/>
      <c r="CL3100" s="1"/>
      <c r="CM3100" s="1"/>
      <c r="CN3100" s="1"/>
      <c r="CO3100" s="1"/>
      <c r="CP3100" s="1"/>
      <c r="CQ3100" s="1"/>
      <c r="CR3100" s="1"/>
      <c r="CS3100" s="1"/>
      <c r="CT3100" s="1"/>
      <c r="CU3100" s="1"/>
      <c r="CV3100" s="1"/>
      <c r="CW3100" s="1"/>
      <c r="CX3100" s="1"/>
      <c r="CY3100" s="1"/>
      <c r="CZ3100" s="1"/>
      <c r="DA3100" s="1"/>
      <c r="DB3100" s="1"/>
      <c r="DC3100" s="1"/>
      <c r="DD3100" s="1"/>
      <c r="DE3100" s="1"/>
      <c r="DF3100" s="1"/>
      <c r="DG3100" s="1"/>
      <c r="DH3100" s="1"/>
      <c r="DI3100" s="1"/>
      <c r="DJ3100" s="1"/>
      <c r="DK3100" s="1"/>
      <c r="DL3100" s="1"/>
      <c r="DM3100" s="1"/>
      <c r="DN3100" s="1"/>
      <c r="DO3100" s="1"/>
      <c r="DP3100" s="1"/>
      <c r="DQ3100" s="1"/>
      <c r="DR3100" s="1"/>
      <c r="DS3100" s="1"/>
      <c r="DT3100" s="1"/>
      <c r="DU3100" s="1"/>
      <c r="DV3100" s="1"/>
      <c r="DW3100" s="1"/>
      <c r="DX3100" s="1"/>
      <c r="DY3100" s="1"/>
      <c r="DZ3100" s="1"/>
      <c r="EA3100" s="1"/>
      <c r="EB3100" s="1"/>
      <c r="EC3100" s="1"/>
      <c r="ED3100" s="1"/>
      <c r="EE3100" s="1"/>
      <c r="EF3100" s="1"/>
      <c r="EG3100" s="1"/>
      <c r="EH3100" s="1"/>
      <c r="EI3100" s="1"/>
      <c r="EJ3100" s="1"/>
      <c r="EK3100" s="1"/>
      <c r="EL3100" s="1"/>
      <c r="EM3100" s="1"/>
      <c r="EN3100" s="1"/>
      <c r="EO3100" s="1"/>
      <c r="EP3100" s="1"/>
      <c r="EQ3100" s="1"/>
      <c r="ER3100" s="1"/>
      <c r="ES3100" s="1"/>
      <c r="ET3100" s="1"/>
      <c r="EU3100" s="1"/>
      <c r="EV3100" s="1"/>
      <c r="EW3100" s="1"/>
      <c r="EX3100" s="1"/>
      <c r="EY3100" s="1"/>
      <c r="EZ3100" s="1"/>
      <c r="FA3100" s="1"/>
      <c r="FB3100" s="1"/>
      <c r="FC3100" s="1"/>
      <c r="FD3100" s="1"/>
      <c r="FE3100" s="1"/>
      <c r="FF3100" s="1"/>
      <c r="FG3100" s="1"/>
      <c r="FH3100" s="1"/>
      <c r="FI3100" s="1"/>
      <c r="FJ3100" s="1"/>
      <c r="FK3100" s="1"/>
      <c r="FL3100" s="1"/>
      <c r="FM3100" s="1"/>
      <c r="FN3100" s="1"/>
      <c r="FO3100" s="1"/>
      <c r="FP3100" s="1"/>
      <c r="FQ3100" s="1"/>
      <c r="FR3100" s="1"/>
      <c r="FS3100" s="1"/>
      <c r="FT3100" s="1"/>
      <c r="FU3100" s="1"/>
      <c r="FV3100" s="1"/>
      <c r="FW3100" s="1"/>
      <c r="FX3100" s="1"/>
      <c r="FY3100" s="1"/>
      <c r="FZ3100" s="1"/>
      <c r="GA3100" s="1"/>
      <c r="GB3100" s="1"/>
      <c r="GC3100" s="1"/>
      <c r="GD3100" s="1"/>
      <c r="GE3100" s="1"/>
      <c r="GF3100" s="1"/>
      <c r="GG3100" s="1"/>
      <c r="GH3100" s="1"/>
      <c r="GI3100" s="1"/>
      <c r="GJ3100" s="1"/>
      <c r="GK3100"/>
      <c r="GL3100"/>
      <c r="GM3100"/>
      <c r="GN3100"/>
      <c r="GO3100"/>
      <c r="GP3100"/>
      <c r="GQ3100"/>
      <c r="GR3100"/>
      <c r="GS3100"/>
      <c r="GT3100"/>
      <c r="GU3100"/>
      <c r="GV3100"/>
      <c r="GW3100"/>
      <c r="GX3100"/>
      <c r="GY3100"/>
      <c r="GZ3100"/>
      <c r="HA3100"/>
      <c r="HB3100"/>
      <c r="HC3100"/>
      <c r="HD3100"/>
      <c r="HE3100"/>
    </row>
    <row r="3101" spans="6:213" s="19" customFormat="1" x14ac:dyDescent="0.25">
      <c r="F3101" s="20"/>
      <c r="G3101" s="20"/>
      <c r="H3101" s="20"/>
      <c r="I3101" s="20"/>
      <c r="J3101" s="21"/>
      <c r="K3101" s="21"/>
      <c r="L3101" s="20"/>
      <c r="M3101" s="20"/>
      <c r="N3101" s="22"/>
      <c r="O3101" s="22"/>
      <c r="P3101" s="22"/>
      <c r="Q3101" s="22"/>
      <c r="U3101" s="20"/>
      <c r="V3101" s="20"/>
      <c r="W3101" s="20"/>
      <c r="X3101" s="27"/>
      <c r="Y3101" s="253"/>
      <c r="Z3101" s="30"/>
      <c r="AA3101" s="30"/>
      <c r="AB3101" s="31"/>
      <c r="AC3101" s="31"/>
      <c r="AD3101" s="31"/>
      <c r="AE3101" s="31"/>
      <c r="AF3101" s="31"/>
      <c r="AG3101" s="241"/>
      <c r="AH3101" s="31"/>
      <c r="AI3101" s="31"/>
      <c r="AJ3101" s="31"/>
      <c r="AK3101" s="31"/>
      <c r="AL3101" s="120"/>
      <c r="AM3101" s="25"/>
      <c r="AN3101" s="25"/>
      <c r="AO3101" s="25"/>
      <c r="AP3101" s="25"/>
      <c r="AQ3101" s="26"/>
      <c r="AR3101" s="25"/>
      <c r="AS3101" s="31"/>
      <c r="AT3101" s="25"/>
      <c r="AU3101" s="25"/>
      <c r="AV3101" s="31"/>
      <c r="BC3101" s="1"/>
      <c r="BD3101"/>
      <c r="BE3101"/>
      <c r="BF3101" s="1"/>
      <c r="BG3101"/>
      <c r="BH3101"/>
      <c r="BI3101"/>
      <c r="BJ3101" s="1"/>
      <c r="BK3101" s="1"/>
      <c r="BL3101"/>
      <c r="BM3101" s="1"/>
      <c r="BN3101" s="1"/>
      <c r="BO3101" s="1"/>
      <c r="BP3101" s="1"/>
      <c r="BQ3101" s="1"/>
      <c r="BR3101" s="1"/>
      <c r="BS3101" s="1"/>
      <c r="BT3101" s="22"/>
      <c r="BU3101" s="1"/>
      <c r="BV3101" s="1"/>
      <c r="BW3101" s="1"/>
      <c r="BX3101" s="1"/>
      <c r="BY3101" s="1"/>
      <c r="BZ3101" s="1"/>
      <c r="CA3101" s="1"/>
      <c r="CB3101" s="1"/>
      <c r="CC3101" s="1"/>
      <c r="CD3101" s="1"/>
      <c r="CE3101" s="1"/>
      <c r="CF3101" s="1"/>
      <c r="CG3101" s="1"/>
      <c r="CH3101" s="1"/>
      <c r="CI3101" s="1"/>
      <c r="CJ3101" s="1"/>
      <c r="CK3101" s="1"/>
      <c r="CL3101" s="1"/>
      <c r="CM3101" s="1"/>
      <c r="CN3101" s="1"/>
      <c r="CO3101" s="1"/>
      <c r="CP3101" s="1"/>
      <c r="CQ3101" s="1"/>
      <c r="CR3101" s="1"/>
      <c r="CS3101" s="1"/>
      <c r="CT3101" s="1"/>
      <c r="CU3101" s="1"/>
      <c r="CV3101" s="1"/>
      <c r="CW3101" s="1"/>
      <c r="CX3101" s="1"/>
      <c r="CY3101" s="1"/>
      <c r="CZ3101" s="1"/>
      <c r="DA3101" s="1"/>
      <c r="DB3101" s="1"/>
      <c r="DC3101" s="1"/>
      <c r="DD3101" s="1"/>
      <c r="DE3101" s="1"/>
      <c r="DF3101" s="1"/>
      <c r="DG3101" s="1"/>
      <c r="DH3101" s="1"/>
      <c r="DI3101" s="1"/>
      <c r="DJ3101" s="1"/>
      <c r="DK3101" s="1"/>
      <c r="DL3101" s="1"/>
      <c r="DM3101" s="1"/>
      <c r="DN3101" s="1"/>
      <c r="DO3101" s="1"/>
      <c r="DP3101" s="1"/>
      <c r="DQ3101" s="1"/>
      <c r="DR3101" s="1"/>
      <c r="DS3101" s="1"/>
      <c r="DT3101" s="1"/>
      <c r="DU3101" s="1"/>
      <c r="DV3101" s="1"/>
      <c r="DW3101" s="1"/>
      <c r="DX3101" s="1"/>
      <c r="DY3101" s="1"/>
      <c r="DZ3101" s="1"/>
      <c r="EA3101" s="1"/>
      <c r="EB3101" s="1"/>
      <c r="EC3101" s="1"/>
      <c r="ED3101" s="1"/>
      <c r="EE3101" s="1"/>
      <c r="EF3101" s="1"/>
      <c r="EG3101" s="1"/>
      <c r="EH3101" s="1"/>
      <c r="EI3101" s="1"/>
      <c r="EJ3101" s="1"/>
      <c r="EK3101" s="1"/>
      <c r="EL3101" s="1"/>
      <c r="EM3101" s="1"/>
      <c r="EN3101" s="1"/>
      <c r="EO3101" s="1"/>
      <c r="EP3101" s="1"/>
      <c r="EQ3101" s="1"/>
      <c r="ER3101" s="1"/>
      <c r="ES3101" s="1"/>
      <c r="ET3101" s="1"/>
      <c r="EU3101" s="1"/>
      <c r="EV3101" s="1"/>
      <c r="EW3101" s="1"/>
      <c r="EX3101" s="1"/>
      <c r="EY3101" s="1"/>
      <c r="EZ3101" s="1"/>
      <c r="FA3101" s="1"/>
      <c r="FB3101" s="1"/>
      <c r="FC3101" s="1"/>
      <c r="FD3101" s="1"/>
      <c r="FE3101" s="1"/>
      <c r="FF3101" s="1"/>
      <c r="FG3101" s="1"/>
      <c r="FH3101" s="1"/>
      <c r="FI3101" s="1"/>
      <c r="FJ3101" s="1"/>
      <c r="FK3101" s="1"/>
      <c r="FL3101" s="1"/>
      <c r="FM3101" s="1"/>
      <c r="FN3101" s="1"/>
      <c r="FO3101" s="1"/>
      <c r="FP3101" s="1"/>
      <c r="FQ3101" s="1"/>
      <c r="FR3101" s="1"/>
      <c r="FS3101" s="1"/>
      <c r="FT3101" s="1"/>
      <c r="FU3101" s="1"/>
      <c r="FV3101" s="1"/>
      <c r="FW3101" s="1"/>
      <c r="FX3101" s="1"/>
      <c r="FY3101" s="1"/>
      <c r="FZ3101" s="1"/>
      <c r="GA3101" s="1"/>
      <c r="GB3101" s="1"/>
      <c r="GC3101" s="1"/>
      <c r="GD3101" s="1"/>
      <c r="GE3101" s="1"/>
      <c r="GF3101" s="1"/>
      <c r="GG3101" s="1"/>
      <c r="GH3101" s="1"/>
      <c r="GI3101" s="1"/>
      <c r="GJ3101" s="1"/>
      <c r="GK3101"/>
      <c r="GL3101"/>
      <c r="GM3101"/>
      <c r="GN3101"/>
      <c r="GO3101"/>
      <c r="GP3101"/>
      <c r="GQ3101"/>
      <c r="GR3101"/>
      <c r="GS3101"/>
      <c r="GT3101"/>
      <c r="GU3101"/>
      <c r="GV3101"/>
      <c r="GW3101"/>
      <c r="GX3101"/>
      <c r="GY3101"/>
      <c r="GZ3101"/>
      <c r="HA3101"/>
      <c r="HB3101"/>
      <c r="HC3101"/>
      <c r="HD3101"/>
      <c r="HE3101"/>
    </row>
    <row r="3102" spans="6:213" s="19" customFormat="1" x14ac:dyDescent="0.25">
      <c r="F3102" s="20"/>
      <c r="G3102" s="20"/>
      <c r="H3102" s="20"/>
      <c r="I3102" s="20"/>
      <c r="J3102" s="21"/>
      <c r="K3102" s="21"/>
      <c r="L3102" s="20"/>
      <c r="M3102" s="20"/>
      <c r="N3102" s="22"/>
      <c r="O3102" s="22"/>
      <c r="P3102" s="22"/>
      <c r="Q3102" s="22"/>
      <c r="U3102" s="20"/>
      <c r="V3102" s="20"/>
      <c r="W3102" s="20"/>
      <c r="X3102" s="27"/>
      <c r="Y3102" s="253"/>
      <c r="Z3102" s="30"/>
      <c r="AA3102" s="30"/>
      <c r="AB3102" s="31"/>
      <c r="AC3102" s="31"/>
      <c r="AD3102" s="31"/>
      <c r="AE3102" s="31"/>
      <c r="AF3102" s="31"/>
      <c r="AG3102" s="241"/>
      <c r="AH3102" s="31"/>
      <c r="AI3102" s="31"/>
      <c r="AJ3102" s="31"/>
      <c r="AK3102" s="31"/>
      <c r="AL3102" s="120"/>
      <c r="AM3102" s="25"/>
      <c r="AN3102" s="25"/>
      <c r="AO3102" s="25"/>
      <c r="AP3102" s="25"/>
      <c r="AQ3102" s="26"/>
      <c r="AR3102" s="25"/>
      <c r="AS3102" s="31"/>
      <c r="AT3102" s="25"/>
      <c r="AU3102" s="25"/>
      <c r="AV3102" s="31"/>
      <c r="BC3102" s="1"/>
      <c r="BD3102"/>
      <c r="BE3102"/>
      <c r="BF3102" s="1"/>
      <c r="BG3102"/>
      <c r="BH3102"/>
      <c r="BI3102"/>
      <c r="BJ3102" s="1"/>
      <c r="BK3102" s="1"/>
      <c r="BL3102"/>
      <c r="BM3102" s="1"/>
      <c r="BN3102" s="1"/>
      <c r="BO3102" s="1"/>
      <c r="BP3102" s="1"/>
      <c r="BQ3102" s="1"/>
      <c r="BR3102" s="1"/>
      <c r="BS3102" s="1"/>
      <c r="BT3102" s="22"/>
      <c r="BU3102" s="1"/>
      <c r="BV3102" s="1"/>
      <c r="BW3102" s="1"/>
      <c r="BX3102" s="1"/>
      <c r="BY3102" s="1"/>
      <c r="BZ3102" s="1"/>
      <c r="CA3102" s="1"/>
      <c r="CB3102" s="1"/>
      <c r="CC3102" s="1"/>
      <c r="CD3102" s="1"/>
      <c r="CE3102" s="1"/>
      <c r="CF3102" s="1"/>
      <c r="CG3102" s="1"/>
      <c r="CH3102" s="1"/>
      <c r="CI3102" s="1"/>
      <c r="CJ3102" s="1"/>
      <c r="CK3102" s="1"/>
      <c r="CL3102" s="1"/>
      <c r="CM3102" s="1"/>
      <c r="CN3102" s="1"/>
      <c r="CO3102" s="1"/>
      <c r="CP3102" s="1"/>
      <c r="CQ3102" s="1"/>
      <c r="CR3102" s="1"/>
      <c r="CS3102" s="1"/>
      <c r="CT3102" s="1"/>
      <c r="CU3102" s="1"/>
      <c r="CV3102" s="1"/>
      <c r="CW3102" s="1"/>
      <c r="CX3102" s="1"/>
      <c r="CY3102" s="1"/>
      <c r="CZ3102" s="1"/>
      <c r="DA3102" s="1"/>
      <c r="DB3102" s="1"/>
      <c r="DC3102" s="1"/>
      <c r="DD3102" s="1"/>
      <c r="DE3102" s="1"/>
      <c r="DF3102" s="1"/>
      <c r="DG3102" s="1"/>
      <c r="DH3102" s="1"/>
      <c r="DI3102" s="1"/>
      <c r="DJ3102" s="1"/>
      <c r="DK3102" s="1"/>
      <c r="DL3102" s="1"/>
      <c r="DM3102" s="1"/>
      <c r="DN3102" s="1"/>
      <c r="DO3102" s="1"/>
      <c r="DP3102" s="1"/>
      <c r="DQ3102" s="1"/>
      <c r="DR3102" s="1"/>
      <c r="DS3102" s="1"/>
      <c r="DT3102" s="1"/>
      <c r="DU3102" s="1"/>
      <c r="DV3102" s="1"/>
      <c r="DW3102" s="1"/>
      <c r="DX3102" s="1"/>
      <c r="DY3102" s="1"/>
      <c r="DZ3102" s="1"/>
      <c r="EA3102" s="1"/>
      <c r="EB3102" s="1"/>
      <c r="EC3102" s="1"/>
      <c r="ED3102" s="1"/>
      <c r="EE3102" s="1"/>
      <c r="EF3102" s="1"/>
      <c r="EG3102" s="1"/>
      <c r="EH3102" s="1"/>
      <c r="EI3102" s="1"/>
      <c r="EJ3102" s="1"/>
      <c r="EK3102" s="1"/>
      <c r="EL3102" s="1"/>
      <c r="EM3102" s="1"/>
      <c r="EN3102" s="1"/>
      <c r="EO3102" s="1"/>
      <c r="EP3102" s="1"/>
      <c r="EQ3102" s="1"/>
      <c r="ER3102" s="1"/>
      <c r="ES3102" s="1"/>
      <c r="ET3102" s="1"/>
      <c r="EU3102" s="1"/>
      <c r="EV3102" s="1"/>
      <c r="EW3102" s="1"/>
      <c r="EX3102" s="1"/>
      <c r="EY3102" s="1"/>
      <c r="EZ3102" s="1"/>
      <c r="FA3102" s="1"/>
      <c r="FB3102" s="1"/>
      <c r="FC3102" s="1"/>
      <c r="FD3102" s="1"/>
      <c r="FE3102" s="1"/>
      <c r="FF3102" s="1"/>
      <c r="FG3102" s="1"/>
      <c r="FH3102" s="1"/>
      <c r="FI3102" s="1"/>
      <c r="FJ3102" s="1"/>
      <c r="FK3102" s="1"/>
      <c r="FL3102" s="1"/>
      <c r="FM3102" s="1"/>
      <c r="FN3102" s="1"/>
      <c r="FO3102" s="1"/>
      <c r="FP3102" s="1"/>
      <c r="FQ3102" s="1"/>
      <c r="FR3102" s="1"/>
      <c r="FS3102" s="1"/>
      <c r="FT3102" s="1"/>
      <c r="FU3102" s="1"/>
      <c r="FV3102" s="1"/>
      <c r="FW3102" s="1"/>
      <c r="FX3102" s="1"/>
      <c r="FY3102" s="1"/>
      <c r="FZ3102" s="1"/>
      <c r="GA3102" s="1"/>
      <c r="GB3102" s="1"/>
      <c r="GC3102" s="1"/>
      <c r="GD3102" s="1"/>
      <c r="GE3102" s="1"/>
      <c r="GF3102" s="1"/>
      <c r="GG3102" s="1"/>
      <c r="GH3102" s="1"/>
      <c r="GI3102" s="1"/>
      <c r="GJ3102" s="1"/>
      <c r="GK3102"/>
      <c r="GL3102"/>
      <c r="GM3102"/>
      <c r="GN3102"/>
      <c r="GO3102"/>
      <c r="GP3102"/>
      <c r="GQ3102"/>
      <c r="GR3102"/>
      <c r="GS3102"/>
      <c r="GT3102"/>
      <c r="GU3102"/>
      <c r="GV3102"/>
      <c r="GW3102"/>
      <c r="GX3102"/>
      <c r="GY3102"/>
      <c r="GZ3102"/>
      <c r="HA3102"/>
      <c r="HB3102"/>
      <c r="HC3102"/>
      <c r="HD3102"/>
      <c r="HE3102"/>
    </row>
    <row r="3103" spans="6:213" s="19" customFormat="1" x14ac:dyDescent="0.25">
      <c r="F3103" s="20"/>
      <c r="G3103" s="20"/>
      <c r="H3103" s="20"/>
      <c r="I3103" s="20"/>
      <c r="J3103" s="21"/>
      <c r="K3103" s="21"/>
      <c r="L3103" s="20"/>
      <c r="M3103" s="20"/>
      <c r="N3103" s="22"/>
      <c r="O3103" s="22"/>
      <c r="P3103" s="22"/>
      <c r="Q3103" s="22"/>
      <c r="U3103" s="20"/>
      <c r="V3103" s="20"/>
      <c r="W3103" s="20"/>
      <c r="X3103" s="27"/>
      <c r="Y3103" s="253"/>
      <c r="Z3103" s="30"/>
      <c r="AA3103" s="30"/>
      <c r="AB3103" s="31"/>
      <c r="AC3103" s="31"/>
      <c r="AD3103" s="31"/>
      <c r="AE3103" s="31"/>
      <c r="AF3103" s="31"/>
      <c r="AG3103" s="241"/>
      <c r="AH3103" s="31"/>
      <c r="AI3103" s="31"/>
      <c r="AJ3103" s="31"/>
      <c r="AK3103" s="31"/>
      <c r="AL3103" s="120"/>
      <c r="AM3103" s="25"/>
      <c r="AN3103" s="25"/>
      <c r="AO3103" s="25"/>
      <c r="AP3103" s="25"/>
      <c r="AQ3103" s="26"/>
      <c r="AR3103" s="25"/>
      <c r="AS3103" s="31"/>
      <c r="AT3103" s="25"/>
      <c r="AU3103" s="25"/>
      <c r="AV3103" s="31"/>
      <c r="BC3103" s="1"/>
      <c r="BD3103"/>
      <c r="BE3103"/>
      <c r="BF3103" s="1"/>
      <c r="BG3103"/>
      <c r="BH3103"/>
      <c r="BI3103"/>
      <c r="BJ3103" s="1"/>
      <c r="BK3103" s="1"/>
      <c r="BL3103"/>
      <c r="BM3103" s="1"/>
      <c r="BN3103" s="1"/>
      <c r="BO3103" s="1"/>
      <c r="BP3103" s="1"/>
      <c r="BQ3103" s="1"/>
      <c r="BR3103" s="1"/>
      <c r="BS3103" s="1"/>
      <c r="BT3103" s="22"/>
      <c r="BU3103" s="1"/>
      <c r="BV3103" s="1"/>
      <c r="BW3103" s="1"/>
      <c r="BX3103" s="1"/>
      <c r="BY3103" s="1"/>
      <c r="BZ3103" s="1"/>
      <c r="CA3103" s="1"/>
      <c r="CB3103" s="1"/>
      <c r="CC3103" s="1"/>
      <c r="CD3103" s="1"/>
      <c r="CE3103" s="1"/>
      <c r="CF3103" s="1"/>
      <c r="CG3103" s="1"/>
      <c r="CH3103" s="1"/>
      <c r="CI3103" s="1"/>
      <c r="CJ3103" s="1"/>
      <c r="CK3103" s="1"/>
      <c r="CL3103" s="1"/>
      <c r="CM3103" s="1"/>
      <c r="CN3103" s="1"/>
      <c r="CO3103" s="1"/>
      <c r="CP3103" s="1"/>
      <c r="CQ3103" s="1"/>
      <c r="CR3103" s="1"/>
      <c r="CS3103" s="1"/>
      <c r="CT3103" s="1"/>
      <c r="CU3103" s="1"/>
      <c r="CV3103" s="1"/>
      <c r="CW3103" s="1"/>
      <c r="CX3103" s="1"/>
      <c r="CY3103" s="1"/>
      <c r="CZ3103" s="1"/>
      <c r="DA3103" s="1"/>
      <c r="DB3103" s="1"/>
      <c r="DC3103" s="1"/>
      <c r="DD3103" s="1"/>
      <c r="DE3103" s="1"/>
      <c r="DF3103" s="1"/>
      <c r="DG3103" s="1"/>
      <c r="DH3103" s="1"/>
      <c r="DI3103" s="1"/>
      <c r="DJ3103" s="1"/>
      <c r="DK3103" s="1"/>
      <c r="DL3103" s="1"/>
      <c r="DM3103" s="1"/>
      <c r="DN3103" s="1"/>
      <c r="DO3103" s="1"/>
      <c r="DP3103" s="1"/>
      <c r="DQ3103" s="1"/>
      <c r="DR3103" s="1"/>
      <c r="DS3103" s="1"/>
      <c r="DT3103" s="1"/>
      <c r="DU3103" s="1"/>
      <c r="DV3103" s="1"/>
      <c r="DW3103" s="1"/>
      <c r="DX3103" s="1"/>
      <c r="DY3103" s="1"/>
      <c r="DZ3103" s="1"/>
      <c r="EA3103" s="1"/>
      <c r="EB3103" s="1"/>
      <c r="EC3103" s="1"/>
      <c r="ED3103" s="1"/>
      <c r="EE3103" s="1"/>
      <c r="EF3103" s="1"/>
      <c r="EG3103" s="1"/>
      <c r="EH3103" s="1"/>
      <c r="EI3103" s="1"/>
      <c r="EJ3103" s="1"/>
      <c r="EK3103" s="1"/>
      <c r="EL3103" s="1"/>
      <c r="EM3103" s="1"/>
      <c r="EN3103" s="1"/>
      <c r="EO3103" s="1"/>
      <c r="EP3103" s="1"/>
      <c r="EQ3103" s="1"/>
      <c r="ER3103" s="1"/>
      <c r="ES3103" s="1"/>
      <c r="ET3103" s="1"/>
      <c r="EU3103" s="1"/>
      <c r="EV3103" s="1"/>
      <c r="EW3103" s="1"/>
      <c r="EX3103" s="1"/>
      <c r="EY3103" s="1"/>
      <c r="EZ3103" s="1"/>
      <c r="FA3103" s="1"/>
      <c r="FB3103" s="1"/>
      <c r="FC3103" s="1"/>
      <c r="FD3103" s="1"/>
      <c r="FE3103" s="1"/>
      <c r="FF3103" s="1"/>
      <c r="FG3103" s="1"/>
      <c r="FH3103" s="1"/>
      <c r="FI3103" s="1"/>
      <c r="FJ3103" s="1"/>
      <c r="FK3103" s="1"/>
      <c r="FL3103" s="1"/>
      <c r="FM3103" s="1"/>
      <c r="FN3103" s="1"/>
      <c r="FO3103" s="1"/>
      <c r="FP3103" s="1"/>
      <c r="FQ3103" s="1"/>
      <c r="FR3103" s="1"/>
      <c r="FS3103" s="1"/>
      <c r="FT3103" s="1"/>
      <c r="FU3103" s="1"/>
      <c r="FV3103" s="1"/>
      <c r="FW3103" s="1"/>
      <c r="FX3103" s="1"/>
      <c r="FY3103" s="1"/>
      <c r="FZ3103" s="1"/>
      <c r="GA3103" s="1"/>
      <c r="GB3103" s="1"/>
      <c r="GC3103" s="1"/>
      <c r="GD3103" s="1"/>
      <c r="GE3103" s="1"/>
      <c r="GF3103" s="1"/>
      <c r="GG3103" s="1"/>
      <c r="GH3103" s="1"/>
      <c r="GI3103" s="1"/>
      <c r="GJ3103" s="1"/>
      <c r="GK3103"/>
      <c r="GL3103"/>
      <c r="GM3103"/>
      <c r="GN3103"/>
      <c r="GO3103"/>
      <c r="GP3103"/>
      <c r="GQ3103"/>
      <c r="GR3103"/>
      <c r="GS3103"/>
      <c r="GT3103"/>
      <c r="GU3103"/>
      <c r="GV3103"/>
      <c r="GW3103"/>
      <c r="GX3103"/>
      <c r="GY3103"/>
      <c r="GZ3103"/>
      <c r="HA3103"/>
      <c r="HB3103"/>
      <c r="HC3103"/>
      <c r="HD3103"/>
      <c r="HE3103"/>
    </row>
    <row r="3104" spans="6:213" s="19" customFormat="1" x14ac:dyDescent="0.25">
      <c r="F3104" s="20"/>
      <c r="G3104" s="20"/>
      <c r="H3104" s="20"/>
      <c r="I3104" s="20"/>
      <c r="J3104" s="21"/>
      <c r="K3104" s="21"/>
      <c r="L3104" s="20"/>
      <c r="M3104" s="20"/>
      <c r="N3104" s="22"/>
      <c r="O3104" s="22"/>
      <c r="P3104" s="22"/>
      <c r="Q3104" s="22"/>
      <c r="U3104" s="20"/>
      <c r="V3104" s="20"/>
      <c r="W3104" s="20"/>
      <c r="X3104" s="27"/>
      <c r="Y3104" s="253"/>
      <c r="Z3104" s="30"/>
      <c r="AA3104" s="30"/>
      <c r="AB3104" s="31"/>
      <c r="AC3104" s="31"/>
      <c r="AD3104" s="31"/>
      <c r="AE3104" s="31"/>
      <c r="AF3104" s="31"/>
      <c r="AG3104" s="241"/>
      <c r="AH3104" s="31"/>
      <c r="AI3104" s="31"/>
      <c r="AJ3104" s="31"/>
      <c r="AK3104" s="31"/>
      <c r="AL3104" s="120"/>
      <c r="AM3104" s="25"/>
      <c r="AN3104" s="25"/>
      <c r="AO3104" s="25"/>
      <c r="AP3104" s="25"/>
      <c r="AQ3104" s="26"/>
      <c r="AR3104" s="25"/>
      <c r="AS3104" s="31"/>
      <c r="AT3104" s="25"/>
      <c r="AU3104" s="25"/>
      <c r="AV3104" s="31"/>
      <c r="BC3104" s="1"/>
      <c r="BD3104"/>
      <c r="BE3104"/>
      <c r="BF3104" s="1"/>
      <c r="BG3104"/>
      <c r="BH3104"/>
      <c r="BI3104"/>
      <c r="BJ3104" s="1"/>
      <c r="BK3104" s="1"/>
      <c r="BL3104"/>
      <c r="BM3104" s="1"/>
      <c r="BN3104" s="1"/>
      <c r="BO3104" s="1"/>
      <c r="BP3104" s="1"/>
      <c r="BQ3104" s="1"/>
      <c r="BR3104" s="1"/>
      <c r="BS3104" s="1"/>
      <c r="BT3104" s="22"/>
      <c r="BU3104" s="1"/>
      <c r="BV3104" s="1"/>
      <c r="BW3104" s="1"/>
      <c r="BX3104" s="1"/>
      <c r="BY3104" s="1"/>
      <c r="BZ3104" s="1"/>
      <c r="CA3104" s="1"/>
      <c r="CB3104" s="1"/>
      <c r="CC3104" s="1"/>
      <c r="CD3104" s="1"/>
      <c r="CE3104" s="1"/>
      <c r="CF3104" s="1"/>
      <c r="CG3104" s="1"/>
      <c r="CH3104" s="1"/>
      <c r="CI3104" s="1"/>
      <c r="CJ3104" s="1"/>
      <c r="CK3104" s="1"/>
      <c r="CL3104" s="1"/>
      <c r="CM3104" s="1"/>
      <c r="CN3104" s="1"/>
      <c r="CO3104" s="1"/>
      <c r="CP3104" s="1"/>
      <c r="CQ3104" s="1"/>
      <c r="CR3104" s="1"/>
      <c r="CS3104" s="1"/>
      <c r="CT3104" s="1"/>
      <c r="CU3104" s="1"/>
      <c r="CV3104" s="1"/>
      <c r="CW3104" s="1"/>
      <c r="CX3104" s="1"/>
      <c r="CY3104" s="1"/>
      <c r="CZ3104" s="1"/>
      <c r="DA3104" s="1"/>
      <c r="DB3104" s="1"/>
      <c r="DC3104" s="1"/>
      <c r="DD3104" s="1"/>
      <c r="DE3104" s="1"/>
      <c r="DF3104" s="1"/>
      <c r="DG3104" s="1"/>
      <c r="DH3104" s="1"/>
      <c r="DI3104" s="1"/>
      <c r="DJ3104" s="1"/>
      <c r="DK3104" s="1"/>
      <c r="DL3104" s="1"/>
      <c r="DM3104" s="1"/>
      <c r="DN3104" s="1"/>
      <c r="DO3104" s="1"/>
      <c r="DP3104" s="1"/>
      <c r="DQ3104" s="1"/>
      <c r="DR3104" s="1"/>
      <c r="DS3104" s="1"/>
      <c r="DT3104" s="1"/>
      <c r="DU3104" s="1"/>
      <c r="DV3104" s="1"/>
      <c r="DW3104" s="1"/>
      <c r="DX3104" s="1"/>
      <c r="DY3104" s="1"/>
      <c r="DZ3104" s="1"/>
      <c r="EA3104" s="1"/>
      <c r="EB3104" s="1"/>
      <c r="EC3104" s="1"/>
      <c r="ED3104" s="1"/>
      <c r="EE3104" s="1"/>
      <c r="EF3104" s="1"/>
      <c r="EG3104" s="1"/>
      <c r="EH3104" s="1"/>
      <c r="EI3104" s="1"/>
      <c r="EJ3104" s="1"/>
      <c r="EK3104" s="1"/>
      <c r="EL3104" s="1"/>
      <c r="EM3104" s="1"/>
      <c r="EN3104" s="1"/>
      <c r="EO3104" s="1"/>
      <c r="EP3104" s="1"/>
      <c r="EQ3104" s="1"/>
      <c r="ER3104" s="1"/>
      <c r="ES3104" s="1"/>
      <c r="ET3104" s="1"/>
      <c r="EU3104" s="1"/>
      <c r="EV3104" s="1"/>
      <c r="EW3104" s="1"/>
      <c r="EX3104" s="1"/>
      <c r="EY3104" s="1"/>
      <c r="EZ3104" s="1"/>
      <c r="FA3104" s="1"/>
      <c r="FB3104" s="1"/>
      <c r="FC3104" s="1"/>
      <c r="FD3104" s="1"/>
      <c r="FE3104" s="1"/>
      <c r="FF3104" s="1"/>
      <c r="FG3104" s="1"/>
      <c r="FH3104" s="1"/>
      <c r="FI3104" s="1"/>
      <c r="FJ3104" s="1"/>
      <c r="FK3104" s="1"/>
      <c r="FL3104" s="1"/>
      <c r="FM3104" s="1"/>
      <c r="FN3104" s="1"/>
      <c r="FO3104" s="1"/>
      <c r="FP3104" s="1"/>
      <c r="FQ3104" s="1"/>
      <c r="FR3104" s="1"/>
      <c r="FS3104" s="1"/>
      <c r="FT3104" s="1"/>
      <c r="FU3104" s="1"/>
      <c r="FV3104" s="1"/>
      <c r="FW3104" s="1"/>
      <c r="FX3104" s="1"/>
      <c r="FY3104" s="1"/>
      <c r="FZ3104" s="1"/>
      <c r="GA3104" s="1"/>
      <c r="GB3104" s="1"/>
      <c r="GC3104" s="1"/>
      <c r="GD3104" s="1"/>
      <c r="GE3104" s="1"/>
      <c r="GF3104" s="1"/>
      <c r="GG3104" s="1"/>
      <c r="GH3104" s="1"/>
      <c r="GI3104" s="1"/>
      <c r="GJ3104" s="1"/>
      <c r="GK3104"/>
      <c r="GL3104"/>
      <c r="GM3104"/>
      <c r="GN3104"/>
      <c r="GO3104"/>
      <c r="GP3104"/>
      <c r="GQ3104"/>
      <c r="GR3104"/>
      <c r="GS3104"/>
      <c r="GT3104"/>
      <c r="GU3104"/>
      <c r="GV3104"/>
      <c r="GW3104"/>
      <c r="GX3104"/>
      <c r="GY3104"/>
      <c r="GZ3104"/>
      <c r="HA3104"/>
      <c r="HB3104"/>
      <c r="HC3104"/>
      <c r="HD3104"/>
      <c r="HE3104"/>
    </row>
    <row r="3105" spans="6:213" s="19" customFormat="1" x14ac:dyDescent="0.25">
      <c r="F3105" s="20"/>
      <c r="G3105" s="20"/>
      <c r="H3105" s="20"/>
      <c r="I3105" s="20"/>
      <c r="J3105" s="21"/>
      <c r="K3105" s="21"/>
      <c r="L3105" s="20"/>
      <c r="M3105" s="20"/>
      <c r="N3105" s="22"/>
      <c r="O3105" s="22"/>
      <c r="P3105" s="22"/>
      <c r="Q3105" s="22"/>
      <c r="U3105" s="20"/>
      <c r="V3105" s="20"/>
      <c r="W3105" s="20"/>
      <c r="X3105" s="27"/>
      <c r="Y3105" s="253"/>
      <c r="Z3105" s="30"/>
      <c r="AA3105" s="30"/>
      <c r="AB3105" s="31"/>
      <c r="AC3105" s="31"/>
      <c r="AD3105" s="31"/>
      <c r="AE3105" s="31"/>
      <c r="AF3105" s="31"/>
      <c r="AG3105" s="241"/>
      <c r="AH3105" s="31"/>
      <c r="AI3105" s="31"/>
      <c r="AJ3105" s="31"/>
      <c r="AK3105" s="31"/>
      <c r="AL3105" s="120"/>
      <c r="AM3105" s="25"/>
      <c r="AN3105" s="25"/>
      <c r="AO3105" s="25"/>
      <c r="AP3105" s="25"/>
      <c r="AQ3105" s="26"/>
      <c r="AR3105" s="25"/>
      <c r="AS3105" s="31"/>
      <c r="AT3105" s="25"/>
      <c r="AU3105" s="25"/>
      <c r="AV3105" s="31"/>
      <c r="BC3105" s="1"/>
      <c r="BD3105"/>
      <c r="BE3105"/>
      <c r="BF3105" s="1"/>
      <c r="BG3105"/>
      <c r="BH3105"/>
      <c r="BI3105"/>
      <c r="BJ3105" s="1"/>
      <c r="BK3105" s="1"/>
      <c r="BL3105"/>
      <c r="BM3105" s="1"/>
      <c r="BN3105" s="1"/>
      <c r="BO3105" s="1"/>
      <c r="BP3105" s="1"/>
      <c r="BQ3105" s="1"/>
      <c r="BR3105" s="1"/>
      <c r="BS3105" s="1"/>
      <c r="BT3105" s="22"/>
      <c r="BU3105" s="1"/>
      <c r="BV3105" s="1"/>
      <c r="BW3105" s="1"/>
      <c r="BX3105" s="1"/>
      <c r="BY3105" s="1"/>
      <c r="BZ3105" s="1"/>
      <c r="CA3105" s="1"/>
      <c r="CB3105" s="1"/>
      <c r="CC3105" s="1"/>
      <c r="CD3105" s="1"/>
      <c r="CE3105" s="1"/>
      <c r="CF3105" s="1"/>
      <c r="CG3105" s="1"/>
      <c r="CH3105" s="1"/>
      <c r="CI3105" s="1"/>
      <c r="CJ3105" s="1"/>
      <c r="CK3105" s="1"/>
      <c r="CL3105" s="1"/>
      <c r="CM3105" s="1"/>
      <c r="CN3105" s="1"/>
      <c r="CO3105" s="1"/>
      <c r="CP3105" s="1"/>
      <c r="CQ3105" s="1"/>
      <c r="CR3105" s="1"/>
      <c r="CS3105" s="1"/>
      <c r="CT3105" s="1"/>
      <c r="CU3105" s="1"/>
      <c r="CV3105" s="1"/>
      <c r="CW3105" s="1"/>
      <c r="CX3105" s="1"/>
      <c r="CY3105" s="1"/>
      <c r="CZ3105" s="1"/>
      <c r="DA3105" s="1"/>
      <c r="DB3105" s="1"/>
      <c r="DC3105" s="1"/>
      <c r="DD3105" s="1"/>
      <c r="DE3105" s="1"/>
      <c r="DF3105" s="1"/>
      <c r="DG3105" s="1"/>
      <c r="DH3105" s="1"/>
      <c r="DI3105" s="1"/>
      <c r="DJ3105" s="1"/>
      <c r="DK3105" s="1"/>
      <c r="DL3105" s="1"/>
      <c r="DM3105" s="1"/>
      <c r="DN3105" s="1"/>
      <c r="DO3105" s="1"/>
      <c r="DP3105" s="1"/>
      <c r="DQ3105" s="1"/>
      <c r="DR3105" s="1"/>
      <c r="DS3105" s="1"/>
      <c r="DT3105" s="1"/>
      <c r="DU3105" s="1"/>
      <c r="DV3105" s="1"/>
      <c r="DW3105" s="1"/>
      <c r="DX3105" s="1"/>
      <c r="DY3105" s="1"/>
      <c r="DZ3105" s="1"/>
      <c r="EA3105" s="1"/>
      <c r="EB3105" s="1"/>
      <c r="EC3105" s="1"/>
      <c r="ED3105" s="1"/>
      <c r="EE3105" s="1"/>
      <c r="EF3105" s="1"/>
      <c r="EG3105" s="1"/>
      <c r="EH3105" s="1"/>
      <c r="EI3105" s="1"/>
      <c r="EJ3105" s="1"/>
      <c r="EK3105" s="1"/>
      <c r="EL3105" s="1"/>
      <c r="EM3105" s="1"/>
      <c r="EN3105" s="1"/>
      <c r="EO3105" s="1"/>
      <c r="EP3105" s="1"/>
      <c r="EQ3105" s="1"/>
      <c r="ER3105" s="1"/>
      <c r="ES3105" s="1"/>
      <c r="ET3105" s="1"/>
      <c r="EU3105" s="1"/>
      <c r="EV3105" s="1"/>
      <c r="EW3105" s="1"/>
      <c r="EX3105" s="1"/>
      <c r="EY3105" s="1"/>
      <c r="EZ3105" s="1"/>
      <c r="FA3105" s="1"/>
      <c r="FB3105" s="1"/>
      <c r="FC3105" s="1"/>
      <c r="FD3105" s="1"/>
      <c r="FE3105" s="1"/>
      <c r="FF3105" s="1"/>
      <c r="FG3105" s="1"/>
      <c r="FH3105" s="1"/>
      <c r="FI3105" s="1"/>
      <c r="FJ3105" s="1"/>
      <c r="FK3105" s="1"/>
      <c r="FL3105" s="1"/>
      <c r="FM3105" s="1"/>
      <c r="FN3105" s="1"/>
      <c r="FO3105" s="1"/>
      <c r="FP3105" s="1"/>
      <c r="FQ3105" s="1"/>
      <c r="FR3105" s="1"/>
      <c r="FS3105" s="1"/>
      <c r="FT3105" s="1"/>
      <c r="FU3105" s="1"/>
      <c r="FV3105" s="1"/>
      <c r="FW3105" s="1"/>
      <c r="FX3105" s="1"/>
      <c r="FY3105" s="1"/>
      <c r="FZ3105" s="1"/>
      <c r="GA3105" s="1"/>
      <c r="GB3105" s="1"/>
      <c r="GC3105" s="1"/>
      <c r="GD3105" s="1"/>
      <c r="GE3105" s="1"/>
      <c r="GF3105" s="1"/>
      <c r="GG3105" s="1"/>
      <c r="GH3105" s="1"/>
      <c r="GI3105" s="1"/>
      <c r="GJ3105" s="1"/>
      <c r="GK3105"/>
      <c r="GL3105"/>
      <c r="GM3105"/>
      <c r="GN3105"/>
      <c r="GO3105"/>
      <c r="GP3105"/>
      <c r="GQ3105"/>
      <c r="GR3105"/>
      <c r="GS3105"/>
      <c r="GT3105"/>
      <c r="GU3105"/>
      <c r="GV3105"/>
      <c r="GW3105"/>
      <c r="GX3105"/>
      <c r="GY3105"/>
      <c r="GZ3105"/>
      <c r="HA3105"/>
      <c r="HB3105"/>
      <c r="HC3105"/>
      <c r="HD3105"/>
      <c r="HE3105"/>
    </row>
    <row r="3106" spans="6:213" s="19" customFormat="1" x14ac:dyDescent="0.25">
      <c r="F3106" s="20"/>
      <c r="G3106" s="20"/>
      <c r="H3106" s="20"/>
      <c r="I3106" s="20"/>
      <c r="J3106" s="21"/>
      <c r="K3106" s="21"/>
      <c r="L3106" s="20"/>
      <c r="M3106" s="20"/>
      <c r="N3106" s="22"/>
      <c r="O3106" s="22"/>
      <c r="P3106" s="22"/>
      <c r="Q3106" s="22"/>
      <c r="U3106" s="20"/>
      <c r="V3106" s="20"/>
      <c r="W3106" s="20"/>
      <c r="X3106" s="27"/>
      <c r="Y3106" s="253"/>
      <c r="Z3106" s="30"/>
      <c r="AA3106" s="30"/>
      <c r="AB3106" s="31"/>
      <c r="AC3106" s="31"/>
      <c r="AD3106" s="31"/>
      <c r="AE3106" s="31"/>
      <c r="AF3106" s="31"/>
      <c r="AG3106" s="241"/>
      <c r="AH3106" s="31"/>
      <c r="AI3106" s="31"/>
      <c r="AJ3106" s="31"/>
      <c r="AK3106" s="31"/>
      <c r="AL3106" s="120"/>
      <c r="AM3106" s="25"/>
      <c r="AN3106" s="25"/>
      <c r="AO3106" s="25"/>
      <c r="AP3106" s="25"/>
      <c r="AQ3106" s="26"/>
      <c r="AR3106" s="25"/>
      <c r="AS3106" s="31"/>
      <c r="AT3106" s="25"/>
      <c r="AU3106" s="25"/>
      <c r="AV3106" s="31"/>
      <c r="BC3106" s="1"/>
      <c r="BD3106"/>
      <c r="BE3106"/>
      <c r="BF3106" s="1"/>
      <c r="BG3106"/>
      <c r="BH3106"/>
      <c r="BI3106"/>
      <c r="BJ3106" s="1"/>
      <c r="BK3106" s="1"/>
      <c r="BL3106"/>
      <c r="BM3106" s="1"/>
      <c r="BN3106" s="1"/>
      <c r="BO3106" s="1"/>
      <c r="BP3106" s="1"/>
      <c r="BQ3106" s="1"/>
      <c r="BR3106" s="1"/>
      <c r="BS3106" s="1"/>
      <c r="BT3106" s="22"/>
      <c r="BU3106" s="1"/>
      <c r="BV3106" s="1"/>
      <c r="BW3106" s="1"/>
      <c r="BX3106" s="1"/>
      <c r="BY3106" s="1"/>
      <c r="BZ3106" s="1"/>
      <c r="CA3106" s="1"/>
      <c r="CB3106" s="1"/>
      <c r="CC3106" s="1"/>
      <c r="CD3106" s="1"/>
      <c r="CE3106" s="1"/>
      <c r="CF3106" s="1"/>
      <c r="CG3106" s="1"/>
      <c r="CH3106" s="1"/>
      <c r="CI3106" s="1"/>
      <c r="CJ3106" s="1"/>
      <c r="CK3106" s="1"/>
      <c r="CL3106" s="1"/>
      <c r="CM3106" s="1"/>
      <c r="CN3106" s="1"/>
      <c r="CO3106" s="1"/>
      <c r="CP3106" s="1"/>
      <c r="CQ3106" s="1"/>
      <c r="CR3106" s="1"/>
      <c r="CS3106" s="1"/>
      <c r="CT3106" s="1"/>
      <c r="CU3106" s="1"/>
      <c r="CV3106" s="1"/>
      <c r="CW3106" s="1"/>
      <c r="CX3106" s="1"/>
      <c r="CY3106" s="1"/>
      <c r="CZ3106" s="1"/>
      <c r="DA3106" s="1"/>
      <c r="DB3106" s="1"/>
      <c r="DC3106" s="1"/>
      <c r="DD3106" s="1"/>
      <c r="DE3106" s="1"/>
      <c r="DF3106" s="1"/>
      <c r="DG3106" s="1"/>
      <c r="DH3106" s="1"/>
      <c r="DI3106" s="1"/>
      <c r="DJ3106" s="1"/>
      <c r="DK3106" s="1"/>
      <c r="DL3106" s="1"/>
      <c r="DM3106" s="1"/>
      <c r="DN3106" s="1"/>
      <c r="DO3106" s="1"/>
      <c r="DP3106" s="1"/>
      <c r="DQ3106" s="1"/>
      <c r="DR3106" s="1"/>
      <c r="DS3106" s="1"/>
      <c r="DT3106" s="1"/>
      <c r="DU3106" s="1"/>
      <c r="DV3106" s="1"/>
      <c r="DW3106" s="1"/>
      <c r="DX3106" s="1"/>
      <c r="DY3106" s="1"/>
      <c r="DZ3106" s="1"/>
      <c r="EA3106" s="1"/>
      <c r="EB3106" s="1"/>
      <c r="EC3106" s="1"/>
      <c r="ED3106" s="1"/>
      <c r="EE3106" s="1"/>
      <c r="EF3106" s="1"/>
      <c r="EG3106" s="1"/>
      <c r="EH3106" s="1"/>
      <c r="EI3106" s="1"/>
      <c r="EJ3106" s="1"/>
      <c r="EK3106" s="1"/>
      <c r="EL3106" s="1"/>
      <c r="EM3106" s="1"/>
      <c r="EN3106" s="1"/>
      <c r="EO3106" s="1"/>
      <c r="EP3106" s="1"/>
      <c r="EQ3106" s="1"/>
      <c r="ER3106" s="1"/>
      <c r="ES3106" s="1"/>
      <c r="ET3106" s="1"/>
      <c r="EU3106" s="1"/>
      <c r="EV3106" s="1"/>
      <c r="EW3106" s="1"/>
      <c r="EX3106" s="1"/>
      <c r="EY3106" s="1"/>
      <c r="EZ3106" s="1"/>
      <c r="FA3106" s="1"/>
      <c r="FB3106" s="1"/>
      <c r="FC3106" s="1"/>
      <c r="FD3106" s="1"/>
      <c r="FE3106" s="1"/>
      <c r="FF3106" s="1"/>
      <c r="FG3106" s="1"/>
      <c r="FH3106" s="1"/>
      <c r="FI3106" s="1"/>
      <c r="FJ3106" s="1"/>
      <c r="FK3106" s="1"/>
      <c r="FL3106" s="1"/>
      <c r="FM3106" s="1"/>
      <c r="FN3106" s="1"/>
      <c r="FO3106" s="1"/>
      <c r="FP3106" s="1"/>
      <c r="FQ3106" s="1"/>
      <c r="FR3106" s="1"/>
      <c r="FS3106" s="1"/>
      <c r="FT3106" s="1"/>
      <c r="FU3106" s="1"/>
      <c r="FV3106" s="1"/>
      <c r="FW3106" s="1"/>
      <c r="FX3106" s="1"/>
      <c r="FY3106" s="1"/>
      <c r="FZ3106" s="1"/>
      <c r="GA3106" s="1"/>
      <c r="GB3106" s="1"/>
      <c r="GC3106" s="1"/>
      <c r="GD3106" s="1"/>
      <c r="GE3106" s="1"/>
      <c r="GF3106" s="1"/>
      <c r="GG3106" s="1"/>
      <c r="GH3106" s="1"/>
      <c r="GI3106" s="1"/>
      <c r="GJ3106" s="1"/>
      <c r="GK3106"/>
      <c r="GL3106"/>
      <c r="GM3106"/>
      <c r="GN3106"/>
      <c r="GO3106"/>
      <c r="GP3106"/>
      <c r="GQ3106"/>
      <c r="GR3106"/>
      <c r="GS3106"/>
      <c r="GT3106"/>
      <c r="GU3106"/>
      <c r="GV3106"/>
      <c r="GW3106"/>
      <c r="GX3106"/>
      <c r="GY3106"/>
      <c r="GZ3106"/>
      <c r="HA3106"/>
      <c r="HB3106"/>
      <c r="HC3106"/>
      <c r="HD3106"/>
      <c r="HE3106"/>
    </row>
    <row r="3107" spans="6:213" s="19" customFormat="1" x14ac:dyDescent="0.25">
      <c r="F3107" s="20"/>
      <c r="G3107" s="20"/>
      <c r="H3107" s="20"/>
      <c r="I3107" s="20"/>
      <c r="J3107" s="21"/>
      <c r="K3107" s="21"/>
      <c r="L3107" s="20"/>
      <c r="M3107" s="20"/>
      <c r="N3107" s="22"/>
      <c r="O3107" s="22"/>
      <c r="P3107" s="22"/>
      <c r="Q3107" s="22"/>
      <c r="U3107" s="20"/>
      <c r="V3107" s="20"/>
      <c r="W3107" s="20"/>
      <c r="X3107" s="27"/>
      <c r="Y3107" s="253"/>
      <c r="Z3107" s="30"/>
      <c r="AA3107" s="30"/>
      <c r="AB3107" s="31"/>
      <c r="AC3107" s="31"/>
      <c r="AD3107" s="31"/>
      <c r="AE3107" s="31"/>
      <c r="AF3107" s="31"/>
      <c r="AG3107" s="241"/>
      <c r="AH3107" s="31"/>
      <c r="AI3107" s="31"/>
      <c r="AJ3107" s="31"/>
      <c r="AK3107" s="31"/>
      <c r="AL3107" s="120"/>
      <c r="AM3107" s="25"/>
      <c r="AN3107" s="25"/>
      <c r="AO3107" s="25"/>
      <c r="AP3107" s="25"/>
      <c r="AQ3107" s="26"/>
      <c r="AR3107" s="25"/>
      <c r="AS3107" s="31"/>
      <c r="AT3107" s="25"/>
      <c r="AU3107" s="25"/>
      <c r="AV3107" s="31"/>
      <c r="BC3107" s="1"/>
      <c r="BD3107"/>
      <c r="BE3107"/>
      <c r="BF3107" s="1"/>
      <c r="BG3107"/>
      <c r="BH3107"/>
      <c r="BI3107"/>
      <c r="BJ3107" s="1"/>
      <c r="BK3107" s="1"/>
      <c r="BL3107"/>
      <c r="BM3107" s="1"/>
      <c r="BN3107" s="1"/>
      <c r="BO3107" s="1"/>
      <c r="BP3107" s="1"/>
      <c r="BQ3107" s="1"/>
      <c r="BR3107" s="1"/>
      <c r="BS3107" s="1"/>
      <c r="BT3107" s="22"/>
      <c r="BU3107" s="1"/>
      <c r="BV3107" s="1"/>
      <c r="BW3107" s="1"/>
      <c r="BX3107" s="1"/>
      <c r="BY3107" s="1"/>
      <c r="BZ3107" s="1"/>
      <c r="CA3107" s="1"/>
      <c r="CB3107" s="1"/>
      <c r="CC3107" s="1"/>
      <c r="CD3107" s="1"/>
      <c r="CE3107" s="1"/>
      <c r="CF3107" s="1"/>
      <c r="CG3107" s="1"/>
      <c r="CH3107" s="1"/>
      <c r="CI3107" s="1"/>
      <c r="CJ3107" s="1"/>
      <c r="CK3107" s="1"/>
      <c r="CL3107" s="1"/>
      <c r="CM3107" s="1"/>
      <c r="CN3107" s="1"/>
      <c r="CO3107" s="1"/>
      <c r="CP3107" s="1"/>
      <c r="CQ3107" s="1"/>
      <c r="CR3107" s="1"/>
      <c r="CS3107" s="1"/>
      <c r="CT3107" s="1"/>
      <c r="CU3107" s="1"/>
      <c r="CV3107" s="1"/>
      <c r="CW3107" s="1"/>
      <c r="CX3107" s="1"/>
      <c r="CY3107" s="1"/>
      <c r="CZ3107" s="1"/>
      <c r="DA3107" s="1"/>
      <c r="DB3107" s="1"/>
      <c r="DC3107" s="1"/>
      <c r="DD3107" s="1"/>
      <c r="DE3107" s="1"/>
      <c r="DF3107" s="1"/>
      <c r="DG3107" s="1"/>
      <c r="DH3107" s="1"/>
      <c r="DI3107" s="1"/>
      <c r="DJ3107" s="1"/>
      <c r="DK3107" s="1"/>
      <c r="DL3107" s="1"/>
      <c r="DM3107" s="1"/>
      <c r="DN3107" s="1"/>
      <c r="DO3107" s="1"/>
      <c r="DP3107" s="1"/>
      <c r="DQ3107" s="1"/>
      <c r="DR3107" s="1"/>
      <c r="DS3107" s="1"/>
      <c r="DT3107" s="1"/>
      <c r="DU3107" s="1"/>
      <c r="DV3107" s="1"/>
      <c r="DW3107" s="1"/>
      <c r="DX3107" s="1"/>
      <c r="DY3107" s="1"/>
      <c r="DZ3107" s="1"/>
      <c r="EA3107" s="1"/>
      <c r="EB3107" s="1"/>
      <c r="EC3107" s="1"/>
      <c r="ED3107" s="1"/>
      <c r="EE3107" s="1"/>
      <c r="EF3107" s="1"/>
      <c r="EG3107" s="1"/>
      <c r="EH3107" s="1"/>
      <c r="EI3107" s="1"/>
      <c r="EJ3107" s="1"/>
      <c r="EK3107" s="1"/>
      <c r="EL3107" s="1"/>
      <c r="EM3107" s="1"/>
      <c r="EN3107" s="1"/>
      <c r="EO3107" s="1"/>
      <c r="EP3107" s="1"/>
      <c r="EQ3107" s="1"/>
      <c r="ER3107" s="1"/>
      <c r="ES3107" s="1"/>
      <c r="ET3107" s="1"/>
      <c r="EU3107" s="1"/>
      <c r="EV3107" s="1"/>
      <c r="EW3107" s="1"/>
      <c r="EX3107" s="1"/>
      <c r="EY3107" s="1"/>
      <c r="EZ3107" s="1"/>
      <c r="FA3107" s="1"/>
      <c r="FB3107" s="1"/>
      <c r="FC3107" s="1"/>
      <c r="FD3107" s="1"/>
      <c r="FE3107" s="1"/>
      <c r="FF3107" s="1"/>
      <c r="FG3107" s="1"/>
      <c r="FH3107" s="1"/>
      <c r="FI3107" s="1"/>
      <c r="FJ3107" s="1"/>
      <c r="FK3107" s="1"/>
      <c r="FL3107" s="1"/>
      <c r="FM3107" s="1"/>
      <c r="FN3107" s="1"/>
      <c r="FO3107" s="1"/>
      <c r="FP3107" s="1"/>
      <c r="FQ3107" s="1"/>
      <c r="FR3107" s="1"/>
      <c r="FS3107" s="1"/>
      <c r="FT3107" s="1"/>
      <c r="FU3107" s="1"/>
      <c r="FV3107" s="1"/>
      <c r="FW3107" s="1"/>
      <c r="FX3107" s="1"/>
      <c r="FY3107" s="1"/>
      <c r="FZ3107" s="1"/>
      <c r="GA3107" s="1"/>
      <c r="GB3107" s="1"/>
      <c r="GC3107" s="1"/>
      <c r="GD3107" s="1"/>
      <c r="GE3107" s="1"/>
      <c r="GF3107" s="1"/>
      <c r="GG3107" s="1"/>
      <c r="GH3107" s="1"/>
      <c r="GI3107" s="1"/>
      <c r="GJ3107" s="1"/>
      <c r="GK3107"/>
      <c r="GL3107"/>
      <c r="GM3107"/>
      <c r="GN3107"/>
      <c r="GO3107"/>
      <c r="GP3107"/>
      <c r="GQ3107"/>
      <c r="GR3107"/>
      <c r="GS3107"/>
      <c r="GT3107"/>
      <c r="GU3107"/>
      <c r="GV3107"/>
      <c r="GW3107"/>
      <c r="GX3107"/>
      <c r="GY3107"/>
      <c r="GZ3107"/>
      <c r="HA3107"/>
      <c r="HB3107"/>
      <c r="HC3107"/>
      <c r="HD3107"/>
      <c r="HE3107"/>
    </row>
    <row r="3108" spans="6:213" s="19" customFormat="1" x14ac:dyDescent="0.25">
      <c r="F3108" s="20"/>
      <c r="G3108" s="20"/>
      <c r="H3108" s="20"/>
      <c r="I3108" s="20"/>
      <c r="J3108" s="21"/>
      <c r="K3108" s="21"/>
      <c r="L3108" s="20"/>
      <c r="M3108" s="20"/>
      <c r="N3108" s="22"/>
      <c r="O3108" s="22"/>
      <c r="P3108" s="22"/>
      <c r="Q3108" s="22"/>
      <c r="U3108" s="20"/>
      <c r="V3108" s="20"/>
      <c r="W3108" s="20"/>
      <c r="X3108" s="27"/>
      <c r="Y3108" s="253"/>
      <c r="Z3108" s="30"/>
      <c r="AA3108" s="30"/>
      <c r="AB3108" s="31"/>
      <c r="AC3108" s="31"/>
      <c r="AD3108" s="31"/>
      <c r="AE3108" s="31"/>
      <c r="AF3108" s="31"/>
      <c r="AG3108" s="241"/>
      <c r="AH3108" s="31"/>
      <c r="AI3108" s="31"/>
      <c r="AJ3108" s="31"/>
      <c r="AK3108" s="31"/>
      <c r="AL3108" s="120"/>
      <c r="AM3108" s="25"/>
      <c r="AN3108" s="25"/>
      <c r="AO3108" s="25"/>
      <c r="AP3108" s="25"/>
      <c r="AQ3108" s="26"/>
      <c r="AR3108" s="25"/>
      <c r="AS3108" s="31"/>
      <c r="AT3108" s="25"/>
      <c r="AU3108" s="25"/>
      <c r="AV3108" s="31"/>
      <c r="BC3108" s="1"/>
      <c r="BD3108"/>
      <c r="BE3108"/>
      <c r="BF3108" s="1"/>
      <c r="BG3108"/>
      <c r="BH3108"/>
      <c r="BI3108"/>
      <c r="BJ3108" s="1"/>
      <c r="BK3108" s="1"/>
      <c r="BL3108"/>
      <c r="BM3108" s="1"/>
      <c r="BN3108" s="1"/>
      <c r="BO3108" s="1"/>
      <c r="BP3108" s="1"/>
      <c r="BQ3108" s="1"/>
      <c r="BR3108" s="1"/>
      <c r="BS3108" s="1"/>
      <c r="BT3108" s="22"/>
      <c r="BU3108" s="1"/>
      <c r="BV3108" s="1"/>
      <c r="BW3108" s="1"/>
      <c r="BX3108" s="1"/>
      <c r="BY3108" s="1"/>
      <c r="BZ3108" s="1"/>
      <c r="CA3108" s="1"/>
      <c r="CB3108" s="1"/>
      <c r="CC3108" s="1"/>
      <c r="CD3108" s="1"/>
      <c r="CE3108" s="1"/>
      <c r="CF3108" s="1"/>
      <c r="CG3108" s="1"/>
      <c r="CH3108" s="1"/>
      <c r="CI3108" s="1"/>
      <c r="CJ3108" s="1"/>
      <c r="CK3108" s="1"/>
      <c r="CL3108" s="1"/>
      <c r="CM3108" s="1"/>
      <c r="CN3108" s="1"/>
      <c r="CO3108" s="1"/>
      <c r="CP3108" s="1"/>
      <c r="CQ3108" s="1"/>
      <c r="CR3108" s="1"/>
      <c r="CS3108" s="1"/>
      <c r="CT3108" s="1"/>
      <c r="CU3108" s="1"/>
      <c r="CV3108" s="1"/>
      <c r="CW3108" s="1"/>
      <c r="CX3108" s="1"/>
      <c r="CY3108" s="1"/>
      <c r="CZ3108" s="1"/>
      <c r="DA3108" s="1"/>
      <c r="DB3108" s="1"/>
      <c r="DC3108" s="1"/>
      <c r="DD3108" s="1"/>
      <c r="DE3108" s="1"/>
      <c r="DF3108" s="1"/>
      <c r="DG3108" s="1"/>
      <c r="DH3108" s="1"/>
      <c r="DI3108" s="1"/>
      <c r="DJ3108" s="1"/>
      <c r="DK3108" s="1"/>
      <c r="DL3108" s="1"/>
      <c r="DM3108" s="1"/>
      <c r="DN3108" s="1"/>
      <c r="DO3108" s="1"/>
      <c r="DP3108" s="1"/>
      <c r="DQ3108" s="1"/>
      <c r="DR3108" s="1"/>
      <c r="DS3108" s="1"/>
      <c r="DT3108" s="1"/>
      <c r="DU3108" s="1"/>
      <c r="DV3108" s="1"/>
      <c r="DW3108" s="1"/>
      <c r="DX3108" s="1"/>
      <c r="DY3108" s="1"/>
      <c r="DZ3108" s="1"/>
      <c r="EA3108" s="1"/>
      <c r="EB3108" s="1"/>
      <c r="EC3108" s="1"/>
      <c r="ED3108" s="1"/>
      <c r="EE3108" s="1"/>
      <c r="EF3108" s="1"/>
      <c r="EG3108" s="1"/>
      <c r="EH3108" s="1"/>
      <c r="EI3108" s="1"/>
      <c r="EJ3108" s="1"/>
      <c r="EK3108" s="1"/>
      <c r="EL3108" s="1"/>
      <c r="EM3108" s="1"/>
      <c r="EN3108" s="1"/>
      <c r="EO3108" s="1"/>
      <c r="EP3108" s="1"/>
      <c r="EQ3108" s="1"/>
      <c r="ER3108" s="1"/>
      <c r="ES3108" s="1"/>
      <c r="ET3108" s="1"/>
      <c r="EU3108" s="1"/>
      <c r="EV3108" s="1"/>
      <c r="EW3108" s="1"/>
      <c r="EX3108" s="1"/>
      <c r="EY3108" s="1"/>
      <c r="EZ3108" s="1"/>
      <c r="FA3108" s="1"/>
      <c r="FB3108" s="1"/>
      <c r="FC3108" s="1"/>
      <c r="FD3108" s="1"/>
      <c r="FE3108" s="1"/>
      <c r="FF3108" s="1"/>
      <c r="FG3108" s="1"/>
      <c r="FH3108" s="1"/>
      <c r="FI3108" s="1"/>
      <c r="FJ3108" s="1"/>
      <c r="FK3108" s="1"/>
      <c r="FL3108" s="1"/>
      <c r="FM3108" s="1"/>
      <c r="FN3108" s="1"/>
      <c r="FO3108" s="1"/>
      <c r="FP3108" s="1"/>
      <c r="FQ3108" s="1"/>
      <c r="FR3108" s="1"/>
      <c r="FS3108" s="1"/>
      <c r="FT3108" s="1"/>
      <c r="FU3108" s="1"/>
      <c r="FV3108" s="1"/>
      <c r="FW3108" s="1"/>
      <c r="FX3108" s="1"/>
      <c r="FY3108" s="1"/>
      <c r="FZ3108" s="1"/>
      <c r="GA3108" s="1"/>
      <c r="GB3108" s="1"/>
      <c r="GC3108" s="1"/>
      <c r="GD3108" s="1"/>
      <c r="GE3108" s="1"/>
      <c r="GF3108" s="1"/>
      <c r="GG3108" s="1"/>
      <c r="GH3108" s="1"/>
      <c r="GI3108" s="1"/>
      <c r="GJ3108" s="1"/>
      <c r="GK3108"/>
      <c r="GL3108"/>
      <c r="GM3108"/>
      <c r="GN3108"/>
      <c r="GO3108"/>
      <c r="GP3108"/>
      <c r="GQ3108"/>
      <c r="GR3108"/>
      <c r="GS3108"/>
      <c r="GT3108"/>
      <c r="GU3108"/>
      <c r="GV3108"/>
      <c r="GW3108"/>
      <c r="GX3108"/>
      <c r="GY3108"/>
      <c r="GZ3108"/>
      <c r="HA3108"/>
      <c r="HB3108"/>
      <c r="HC3108"/>
      <c r="HD3108"/>
      <c r="HE3108"/>
    </row>
    <row r="3109" spans="6:213" s="19" customFormat="1" x14ac:dyDescent="0.25">
      <c r="F3109" s="20"/>
      <c r="G3109" s="20"/>
      <c r="H3109" s="20"/>
      <c r="I3109" s="20"/>
      <c r="J3109" s="21"/>
      <c r="K3109" s="21"/>
      <c r="L3109" s="20"/>
      <c r="M3109" s="20"/>
      <c r="N3109" s="22"/>
      <c r="O3109" s="22"/>
      <c r="P3109" s="22"/>
      <c r="Q3109" s="22"/>
      <c r="U3109" s="20"/>
      <c r="V3109" s="20"/>
      <c r="W3109" s="20"/>
      <c r="X3109" s="27"/>
      <c r="Y3109" s="253"/>
      <c r="Z3109" s="30"/>
      <c r="AA3109" s="30"/>
      <c r="AB3109" s="31"/>
      <c r="AC3109" s="31"/>
      <c r="AD3109" s="31"/>
      <c r="AE3109" s="31"/>
      <c r="AF3109" s="31"/>
      <c r="AG3109" s="241"/>
      <c r="AH3109" s="31"/>
      <c r="AI3109" s="31"/>
      <c r="AJ3109" s="31"/>
      <c r="AK3109" s="31"/>
      <c r="AL3109" s="120"/>
      <c r="AM3109" s="25"/>
      <c r="AN3109" s="25"/>
      <c r="AO3109" s="25"/>
      <c r="AP3109" s="25"/>
      <c r="AQ3109" s="26"/>
      <c r="AR3109" s="25"/>
      <c r="AS3109" s="31"/>
      <c r="AT3109" s="25"/>
      <c r="AU3109" s="25"/>
      <c r="AV3109" s="31"/>
      <c r="BC3109" s="1"/>
      <c r="BD3109"/>
      <c r="BE3109"/>
      <c r="BF3109" s="1"/>
      <c r="BG3109"/>
      <c r="BH3109"/>
      <c r="BI3109"/>
      <c r="BJ3109" s="1"/>
      <c r="BK3109" s="1"/>
      <c r="BL3109"/>
      <c r="BM3109" s="1"/>
      <c r="BN3109" s="1"/>
      <c r="BO3109" s="1"/>
      <c r="BP3109" s="1"/>
      <c r="BQ3109" s="1"/>
      <c r="BR3109" s="1"/>
      <c r="BS3109" s="1"/>
      <c r="BT3109" s="22"/>
      <c r="BU3109" s="1"/>
      <c r="BV3109" s="1"/>
      <c r="BW3109" s="1"/>
      <c r="BX3109" s="1"/>
      <c r="BY3109" s="1"/>
      <c r="BZ3109" s="1"/>
      <c r="CA3109" s="1"/>
      <c r="CB3109" s="1"/>
      <c r="CC3109" s="1"/>
      <c r="CD3109" s="1"/>
      <c r="CE3109" s="1"/>
      <c r="CF3109" s="1"/>
      <c r="CG3109" s="1"/>
      <c r="CH3109" s="1"/>
      <c r="CI3109" s="1"/>
      <c r="CJ3109" s="1"/>
      <c r="CK3109" s="1"/>
      <c r="CL3109" s="1"/>
      <c r="CM3109" s="1"/>
      <c r="CN3109" s="1"/>
      <c r="CO3109" s="1"/>
      <c r="CP3109" s="1"/>
      <c r="CQ3109" s="1"/>
      <c r="CR3109" s="1"/>
      <c r="CS3109" s="1"/>
      <c r="CT3109" s="1"/>
      <c r="CU3109" s="1"/>
      <c r="CV3109" s="1"/>
      <c r="CW3109" s="1"/>
      <c r="CX3109" s="1"/>
      <c r="CY3109" s="1"/>
      <c r="CZ3109" s="1"/>
      <c r="DA3109" s="1"/>
      <c r="DB3109" s="1"/>
      <c r="DC3109" s="1"/>
      <c r="DD3109" s="1"/>
      <c r="DE3109" s="1"/>
      <c r="DF3109" s="1"/>
      <c r="DG3109" s="1"/>
      <c r="DH3109" s="1"/>
      <c r="DI3109" s="1"/>
      <c r="DJ3109" s="1"/>
      <c r="DK3109" s="1"/>
      <c r="DL3109" s="1"/>
      <c r="DM3109" s="1"/>
      <c r="DN3109" s="1"/>
      <c r="DO3109" s="1"/>
      <c r="DP3109" s="1"/>
      <c r="DQ3109" s="1"/>
      <c r="DR3109" s="1"/>
      <c r="DS3109" s="1"/>
      <c r="DT3109" s="1"/>
      <c r="DU3109" s="1"/>
      <c r="DV3109" s="1"/>
      <c r="DW3109" s="1"/>
      <c r="DX3109" s="1"/>
      <c r="DY3109" s="1"/>
      <c r="DZ3109" s="1"/>
      <c r="EA3109" s="1"/>
      <c r="EB3109" s="1"/>
      <c r="EC3109" s="1"/>
      <c r="ED3109" s="1"/>
      <c r="EE3109" s="1"/>
      <c r="EF3109" s="1"/>
      <c r="EG3109" s="1"/>
      <c r="EH3109" s="1"/>
      <c r="EI3109" s="1"/>
      <c r="EJ3109" s="1"/>
      <c r="EK3109" s="1"/>
      <c r="EL3109" s="1"/>
      <c r="EM3109" s="1"/>
      <c r="EN3109" s="1"/>
      <c r="EO3109" s="1"/>
      <c r="EP3109" s="1"/>
      <c r="EQ3109" s="1"/>
      <c r="ER3109" s="1"/>
      <c r="ES3109" s="1"/>
      <c r="ET3109" s="1"/>
      <c r="EU3109" s="1"/>
      <c r="EV3109" s="1"/>
      <c r="EW3109" s="1"/>
      <c r="EX3109" s="1"/>
      <c r="EY3109" s="1"/>
      <c r="EZ3109" s="1"/>
      <c r="FA3109" s="1"/>
      <c r="FB3109" s="1"/>
      <c r="FC3109" s="1"/>
      <c r="FD3109" s="1"/>
      <c r="FE3109" s="1"/>
      <c r="FF3109" s="1"/>
      <c r="FG3109" s="1"/>
      <c r="FH3109" s="1"/>
      <c r="FI3109" s="1"/>
      <c r="FJ3109" s="1"/>
      <c r="FK3109" s="1"/>
      <c r="FL3109" s="1"/>
      <c r="FM3109" s="1"/>
      <c r="FN3109" s="1"/>
      <c r="FO3109" s="1"/>
      <c r="FP3109" s="1"/>
      <c r="FQ3109" s="1"/>
      <c r="FR3109" s="1"/>
      <c r="FS3109" s="1"/>
      <c r="FT3109" s="1"/>
      <c r="FU3109" s="1"/>
      <c r="FV3109" s="1"/>
      <c r="FW3109" s="1"/>
      <c r="FX3109" s="1"/>
      <c r="FY3109" s="1"/>
      <c r="FZ3109" s="1"/>
      <c r="GA3109" s="1"/>
      <c r="GB3109" s="1"/>
      <c r="GC3109" s="1"/>
      <c r="GD3109" s="1"/>
      <c r="GE3109" s="1"/>
      <c r="GF3109" s="1"/>
      <c r="GG3109" s="1"/>
      <c r="GH3109" s="1"/>
      <c r="GI3109" s="1"/>
      <c r="GJ3109" s="1"/>
      <c r="GK3109"/>
      <c r="GL3109"/>
      <c r="GM3109"/>
      <c r="GN3109"/>
      <c r="GO3109"/>
      <c r="GP3109"/>
      <c r="GQ3109"/>
      <c r="GR3109"/>
      <c r="GS3109"/>
      <c r="GT3109"/>
      <c r="GU3109"/>
      <c r="GV3109"/>
      <c r="GW3109"/>
      <c r="GX3109"/>
      <c r="GY3109"/>
      <c r="GZ3109"/>
      <c r="HA3109"/>
      <c r="HB3109"/>
      <c r="HC3109"/>
      <c r="HD3109"/>
      <c r="HE3109"/>
    </row>
    <row r="3110" spans="6:213" s="19" customFormat="1" x14ac:dyDescent="0.25">
      <c r="F3110" s="20"/>
      <c r="G3110" s="20"/>
      <c r="H3110" s="20"/>
      <c r="I3110" s="20"/>
      <c r="J3110" s="21"/>
      <c r="K3110" s="21"/>
      <c r="L3110" s="20"/>
      <c r="M3110" s="20"/>
      <c r="N3110" s="22"/>
      <c r="O3110" s="22"/>
      <c r="P3110" s="22"/>
      <c r="Q3110" s="22"/>
      <c r="U3110" s="20"/>
      <c r="V3110" s="20"/>
      <c r="W3110" s="20"/>
      <c r="X3110" s="27"/>
      <c r="Y3110" s="253"/>
      <c r="Z3110" s="30"/>
      <c r="AA3110" s="30"/>
      <c r="AB3110" s="31"/>
      <c r="AC3110" s="31"/>
      <c r="AD3110" s="31"/>
      <c r="AE3110" s="31"/>
      <c r="AF3110" s="31"/>
      <c r="AG3110" s="241"/>
      <c r="AH3110" s="31"/>
      <c r="AI3110" s="31"/>
      <c r="AJ3110" s="31"/>
      <c r="AK3110" s="31"/>
      <c r="AL3110" s="120"/>
      <c r="AM3110" s="25"/>
      <c r="AN3110" s="25"/>
      <c r="AO3110" s="25"/>
      <c r="AP3110" s="25"/>
      <c r="AQ3110" s="26"/>
      <c r="AR3110" s="25"/>
      <c r="AS3110" s="31"/>
      <c r="AT3110" s="25"/>
      <c r="AU3110" s="25"/>
      <c r="AV3110" s="31"/>
      <c r="BC3110" s="1"/>
      <c r="BD3110"/>
      <c r="BE3110"/>
      <c r="BF3110" s="1"/>
      <c r="BG3110"/>
      <c r="BH3110"/>
      <c r="BI3110"/>
      <c r="BJ3110" s="1"/>
      <c r="BK3110" s="1"/>
      <c r="BL3110"/>
      <c r="BM3110" s="1"/>
      <c r="BN3110" s="1"/>
      <c r="BO3110" s="1"/>
      <c r="BP3110" s="1"/>
      <c r="BQ3110" s="1"/>
      <c r="BR3110" s="1"/>
      <c r="BS3110" s="1"/>
      <c r="BT3110" s="22"/>
      <c r="BU3110" s="1"/>
      <c r="BV3110" s="1"/>
      <c r="BW3110" s="1"/>
      <c r="BX3110" s="1"/>
      <c r="BY3110" s="1"/>
      <c r="BZ3110" s="1"/>
      <c r="CA3110" s="1"/>
      <c r="CB3110" s="1"/>
      <c r="CC3110" s="1"/>
      <c r="CD3110" s="1"/>
      <c r="CE3110" s="1"/>
      <c r="CF3110" s="1"/>
      <c r="CG3110" s="1"/>
      <c r="CH3110" s="1"/>
      <c r="CI3110" s="1"/>
      <c r="CJ3110" s="1"/>
      <c r="CK3110" s="1"/>
      <c r="CL3110" s="1"/>
      <c r="CM3110" s="1"/>
      <c r="CN3110" s="1"/>
      <c r="CO3110" s="1"/>
      <c r="CP3110" s="1"/>
      <c r="CQ3110" s="1"/>
      <c r="CR3110" s="1"/>
      <c r="CS3110" s="1"/>
      <c r="CT3110" s="1"/>
      <c r="CU3110" s="1"/>
      <c r="CV3110" s="1"/>
      <c r="CW3110" s="1"/>
      <c r="CX3110" s="1"/>
      <c r="CY3110" s="1"/>
      <c r="CZ3110" s="1"/>
      <c r="DA3110" s="1"/>
      <c r="DB3110" s="1"/>
      <c r="DC3110" s="1"/>
      <c r="DD3110" s="1"/>
      <c r="DE3110" s="1"/>
      <c r="DF3110" s="1"/>
      <c r="DG3110" s="1"/>
      <c r="DH3110" s="1"/>
      <c r="DI3110" s="1"/>
      <c r="DJ3110" s="1"/>
      <c r="DK3110" s="1"/>
      <c r="DL3110" s="1"/>
      <c r="DM3110" s="1"/>
      <c r="DN3110" s="1"/>
      <c r="DO3110" s="1"/>
      <c r="DP3110" s="1"/>
      <c r="DQ3110" s="1"/>
      <c r="DR3110" s="1"/>
      <c r="DS3110" s="1"/>
      <c r="DT3110" s="1"/>
      <c r="DU3110" s="1"/>
      <c r="DV3110" s="1"/>
      <c r="DW3110" s="1"/>
      <c r="DX3110" s="1"/>
      <c r="DY3110" s="1"/>
      <c r="DZ3110" s="1"/>
      <c r="EA3110" s="1"/>
      <c r="EB3110" s="1"/>
      <c r="EC3110" s="1"/>
      <c r="ED3110" s="1"/>
      <c r="EE3110" s="1"/>
      <c r="EF3110" s="1"/>
      <c r="EG3110" s="1"/>
      <c r="EH3110" s="1"/>
      <c r="EI3110" s="1"/>
      <c r="EJ3110" s="1"/>
      <c r="EK3110" s="1"/>
      <c r="EL3110" s="1"/>
      <c r="EM3110" s="1"/>
      <c r="EN3110" s="1"/>
      <c r="EO3110" s="1"/>
      <c r="EP3110" s="1"/>
      <c r="EQ3110" s="1"/>
      <c r="ER3110" s="1"/>
      <c r="ES3110" s="1"/>
      <c r="ET3110" s="1"/>
      <c r="EU3110" s="1"/>
      <c r="EV3110" s="1"/>
      <c r="EW3110" s="1"/>
      <c r="EX3110" s="1"/>
      <c r="EY3110" s="1"/>
      <c r="EZ3110" s="1"/>
      <c r="FA3110" s="1"/>
      <c r="FB3110" s="1"/>
      <c r="FC3110" s="1"/>
      <c r="FD3110" s="1"/>
      <c r="FE3110" s="1"/>
      <c r="FF3110" s="1"/>
      <c r="FG3110" s="1"/>
      <c r="FH3110" s="1"/>
      <c r="FI3110" s="1"/>
      <c r="FJ3110" s="1"/>
      <c r="FK3110" s="1"/>
      <c r="FL3110" s="1"/>
      <c r="FM3110" s="1"/>
      <c r="FN3110" s="1"/>
      <c r="FO3110" s="1"/>
      <c r="FP3110" s="1"/>
      <c r="FQ3110" s="1"/>
      <c r="FR3110" s="1"/>
      <c r="FS3110" s="1"/>
      <c r="FT3110" s="1"/>
      <c r="FU3110" s="1"/>
      <c r="FV3110" s="1"/>
      <c r="FW3110" s="1"/>
      <c r="FX3110" s="1"/>
      <c r="FY3110" s="1"/>
      <c r="FZ3110" s="1"/>
      <c r="GA3110" s="1"/>
      <c r="GB3110" s="1"/>
      <c r="GC3110" s="1"/>
      <c r="GD3110" s="1"/>
      <c r="GE3110" s="1"/>
      <c r="GF3110" s="1"/>
      <c r="GG3110" s="1"/>
      <c r="GH3110" s="1"/>
      <c r="GI3110" s="1"/>
      <c r="GJ3110" s="1"/>
      <c r="GK3110"/>
      <c r="GL3110"/>
      <c r="GM3110"/>
      <c r="GN3110"/>
      <c r="GO3110"/>
      <c r="GP3110"/>
      <c r="GQ3110"/>
      <c r="GR3110"/>
      <c r="GS3110"/>
      <c r="GT3110"/>
      <c r="GU3110"/>
      <c r="GV3110"/>
      <c r="GW3110"/>
      <c r="GX3110"/>
      <c r="GY3110"/>
      <c r="GZ3110"/>
      <c r="HA3110"/>
      <c r="HB3110"/>
      <c r="HC3110"/>
      <c r="HD3110"/>
      <c r="HE3110"/>
    </row>
    <row r="3111" spans="6:213" s="19" customFormat="1" x14ac:dyDescent="0.25">
      <c r="F3111" s="20"/>
      <c r="G3111" s="20"/>
      <c r="H3111" s="20"/>
      <c r="I3111" s="20"/>
      <c r="J3111" s="21"/>
      <c r="K3111" s="21"/>
      <c r="L3111" s="20"/>
      <c r="M3111" s="20"/>
      <c r="N3111" s="22"/>
      <c r="O3111" s="22"/>
      <c r="P3111" s="22"/>
      <c r="Q3111" s="22"/>
      <c r="U3111" s="20"/>
      <c r="V3111" s="20"/>
      <c r="W3111" s="20"/>
      <c r="X3111" s="27"/>
      <c r="Y3111" s="253"/>
      <c r="Z3111" s="30"/>
      <c r="AA3111" s="30"/>
      <c r="AB3111" s="31"/>
      <c r="AC3111" s="31"/>
      <c r="AD3111" s="31"/>
      <c r="AE3111" s="31"/>
      <c r="AF3111" s="31"/>
      <c r="AG3111" s="241"/>
      <c r="AH3111" s="31"/>
      <c r="AI3111" s="31"/>
      <c r="AJ3111" s="31"/>
      <c r="AK3111" s="31"/>
      <c r="AL3111" s="120"/>
      <c r="AM3111" s="25"/>
      <c r="AN3111" s="25"/>
      <c r="AO3111" s="25"/>
      <c r="AP3111" s="25"/>
      <c r="AQ3111" s="26"/>
      <c r="AR3111" s="25"/>
      <c r="AS3111" s="31"/>
      <c r="AT3111" s="25"/>
      <c r="AU3111" s="25"/>
      <c r="AV3111" s="31"/>
      <c r="BC3111" s="1"/>
      <c r="BD3111"/>
      <c r="BE3111"/>
      <c r="BF3111" s="1"/>
      <c r="BG3111"/>
      <c r="BH3111"/>
      <c r="BI3111"/>
      <c r="BJ3111" s="1"/>
      <c r="BK3111" s="1"/>
      <c r="BL3111"/>
      <c r="BM3111" s="1"/>
      <c r="BN3111" s="1"/>
      <c r="BO3111" s="1"/>
      <c r="BP3111" s="1"/>
      <c r="BQ3111" s="1"/>
      <c r="BR3111" s="1"/>
      <c r="BS3111" s="1"/>
      <c r="BT3111" s="22"/>
      <c r="BU3111" s="1"/>
      <c r="BV3111" s="1"/>
      <c r="BW3111" s="1"/>
      <c r="BX3111" s="1"/>
      <c r="BY3111" s="1"/>
      <c r="BZ3111" s="1"/>
      <c r="CA3111" s="1"/>
      <c r="CB3111" s="1"/>
      <c r="CC3111" s="1"/>
      <c r="CD3111" s="1"/>
      <c r="CE3111" s="1"/>
      <c r="CF3111" s="1"/>
      <c r="CG3111" s="1"/>
      <c r="CH3111" s="1"/>
      <c r="CI3111" s="1"/>
      <c r="CJ3111" s="1"/>
      <c r="CK3111" s="1"/>
      <c r="CL3111" s="1"/>
      <c r="CM3111" s="1"/>
      <c r="CN3111" s="1"/>
      <c r="CO3111" s="1"/>
      <c r="CP3111" s="1"/>
      <c r="CQ3111" s="1"/>
      <c r="CR3111" s="1"/>
      <c r="CS3111" s="1"/>
      <c r="CT3111" s="1"/>
      <c r="CU3111" s="1"/>
      <c r="CV3111" s="1"/>
      <c r="CW3111" s="1"/>
      <c r="CX3111" s="1"/>
      <c r="CY3111" s="1"/>
      <c r="CZ3111" s="1"/>
      <c r="DA3111" s="1"/>
      <c r="DB3111" s="1"/>
      <c r="DC3111" s="1"/>
      <c r="DD3111" s="1"/>
      <c r="DE3111" s="1"/>
      <c r="DF3111" s="1"/>
      <c r="DG3111" s="1"/>
      <c r="DH3111" s="1"/>
      <c r="DI3111" s="1"/>
      <c r="DJ3111" s="1"/>
      <c r="DK3111" s="1"/>
      <c r="DL3111" s="1"/>
      <c r="DM3111" s="1"/>
      <c r="DN3111" s="1"/>
      <c r="DO3111" s="1"/>
      <c r="DP3111" s="1"/>
      <c r="DQ3111" s="1"/>
      <c r="DR3111" s="1"/>
      <c r="DS3111" s="1"/>
      <c r="DT3111" s="1"/>
      <c r="DU3111" s="1"/>
      <c r="DV3111" s="1"/>
      <c r="DW3111" s="1"/>
      <c r="DX3111" s="1"/>
      <c r="DY3111" s="1"/>
      <c r="DZ3111" s="1"/>
      <c r="EA3111" s="1"/>
      <c r="EB3111" s="1"/>
      <c r="EC3111" s="1"/>
      <c r="ED3111" s="1"/>
      <c r="EE3111" s="1"/>
      <c r="EF3111" s="1"/>
      <c r="EG3111" s="1"/>
      <c r="EH3111" s="1"/>
      <c r="EI3111" s="1"/>
      <c r="EJ3111" s="1"/>
      <c r="EK3111" s="1"/>
      <c r="EL3111" s="1"/>
      <c r="EM3111" s="1"/>
      <c r="EN3111" s="1"/>
      <c r="EO3111" s="1"/>
      <c r="EP3111" s="1"/>
      <c r="EQ3111" s="1"/>
      <c r="ER3111" s="1"/>
      <c r="ES3111" s="1"/>
      <c r="ET3111" s="1"/>
      <c r="EU3111" s="1"/>
      <c r="EV3111" s="1"/>
      <c r="EW3111" s="1"/>
      <c r="EX3111" s="1"/>
      <c r="EY3111" s="1"/>
      <c r="EZ3111" s="1"/>
      <c r="FA3111" s="1"/>
      <c r="FB3111" s="1"/>
      <c r="FC3111" s="1"/>
      <c r="FD3111" s="1"/>
      <c r="FE3111" s="1"/>
      <c r="FF3111" s="1"/>
      <c r="FG3111" s="1"/>
      <c r="FH3111" s="1"/>
      <c r="FI3111" s="1"/>
      <c r="FJ3111" s="1"/>
      <c r="FK3111" s="1"/>
      <c r="FL3111" s="1"/>
      <c r="FM3111" s="1"/>
      <c r="FN3111" s="1"/>
      <c r="FO3111" s="1"/>
      <c r="FP3111" s="1"/>
      <c r="FQ3111" s="1"/>
      <c r="FR3111" s="1"/>
      <c r="FS3111" s="1"/>
      <c r="FT3111" s="1"/>
      <c r="FU3111" s="1"/>
      <c r="FV3111" s="1"/>
      <c r="FW3111" s="1"/>
      <c r="FX3111" s="1"/>
      <c r="FY3111" s="1"/>
      <c r="FZ3111" s="1"/>
      <c r="GA3111" s="1"/>
      <c r="GB3111" s="1"/>
      <c r="GC3111" s="1"/>
      <c r="GD3111" s="1"/>
      <c r="GE3111" s="1"/>
      <c r="GF3111" s="1"/>
      <c r="GG3111" s="1"/>
      <c r="GH3111" s="1"/>
      <c r="GI3111" s="1"/>
      <c r="GJ3111" s="1"/>
      <c r="GK3111"/>
      <c r="GL3111"/>
      <c r="GM3111"/>
      <c r="GN3111"/>
      <c r="GO3111"/>
      <c r="GP3111"/>
      <c r="GQ3111"/>
      <c r="GR3111"/>
      <c r="GS3111"/>
      <c r="GT3111"/>
      <c r="GU3111"/>
      <c r="GV3111"/>
      <c r="GW3111"/>
      <c r="GX3111"/>
      <c r="GY3111"/>
      <c r="GZ3111"/>
      <c r="HA3111"/>
      <c r="HB3111"/>
      <c r="HC3111"/>
      <c r="HD3111"/>
      <c r="HE3111"/>
    </row>
    <row r="3112" spans="6:213" s="19" customFormat="1" x14ac:dyDescent="0.25">
      <c r="F3112" s="20"/>
      <c r="G3112" s="20"/>
      <c r="H3112" s="20"/>
      <c r="I3112" s="20"/>
      <c r="J3112" s="21"/>
      <c r="K3112" s="21"/>
      <c r="L3112" s="20"/>
      <c r="M3112" s="20"/>
      <c r="N3112" s="22"/>
      <c r="O3112" s="22"/>
      <c r="P3112" s="22"/>
      <c r="Q3112" s="22"/>
      <c r="U3112" s="20"/>
      <c r="V3112" s="20"/>
      <c r="W3112" s="20"/>
      <c r="X3112" s="27"/>
      <c r="Y3112" s="253"/>
      <c r="Z3112" s="30"/>
      <c r="AA3112" s="30"/>
      <c r="AB3112" s="31"/>
      <c r="AC3112" s="31"/>
      <c r="AD3112" s="31"/>
      <c r="AE3112" s="31"/>
      <c r="AF3112" s="31"/>
      <c r="AG3112" s="241"/>
      <c r="AH3112" s="31"/>
      <c r="AI3112" s="31"/>
      <c r="AJ3112" s="31"/>
      <c r="AK3112" s="31"/>
      <c r="AL3112" s="120"/>
      <c r="AM3112" s="25"/>
      <c r="AN3112" s="25"/>
      <c r="AO3112" s="25"/>
      <c r="AP3112" s="25"/>
      <c r="AQ3112" s="26"/>
      <c r="AR3112" s="25"/>
      <c r="AS3112" s="31"/>
      <c r="AT3112" s="25"/>
      <c r="AU3112" s="25"/>
      <c r="AV3112" s="31"/>
      <c r="BC3112" s="1"/>
      <c r="BD3112"/>
      <c r="BE3112"/>
      <c r="BF3112" s="1"/>
      <c r="BG3112"/>
      <c r="BH3112"/>
      <c r="BI3112"/>
      <c r="BJ3112" s="1"/>
      <c r="BK3112" s="1"/>
      <c r="BL3112"/>
      <c r="BM3112" s="1"/>
      <c r="BN3112" s="1"/>
      <c r="BO3112" s="1"/>
      <c r="BP3112" s="1"/>
      <c r="BQ3112" s="1"/>
      <c r="BR3112" s="1"/>
      <c r="BS3112" s="1"/>
      <c r="BT3112" s="22"/>
      <c r="BU3112" s="1"/>
      <c r="BV3112" s="1"/>
      <c r="BW3112" s="1"/>
      <c r="BX3112" s="1"/>
      <c r="BY3112" s="1"/>
      <c r="BZ3112" s="1"/>
      <c r="CA3112" s="1"/>
      <c r="CB3112" s="1"/>
      <c r="CC3112" s="1"/>
      <c r="CD3112" s="1"/>
      <c r="CE3112" s="1"/>
      <c r="CF3112" s="1"/>
      <c r="CG3112" s="1"/>
      <c r="CH3112" s="1"/>
      <c r="CI3112" s="1"/>
      <c r="CJ3112" s="1"/>
      <c r="CK3112" s="1"/>
      <c r="CL3112" s="1"/>
      <c r="CM3112" s="1"/>
      <c r="CN3112" s="1"/>
      <c r="CO3112" s="1"/>
      <c r="CP3112" s="1"/>
      <c r="CQ3112" s="1"/>
      <c r="CR3112" s="1"/>
      <c r="CS3112" s="1"/>
      <c r="CT3112" s="1"/>
      <c r="CU3112" s="1"/>
      <c r="CV3112" s="1"/>
      <c r="CW3112" s="1"/>
      <c r="CX3112" s="1"/>
      <c r="CY3112" s="1"/>
      <c r="CZ3112" s="1"/>
      <c r="DA3112" s="1"/>
      <c r="DB3112" s="1"/>
      <c r="DC3112" s="1"/>
      <c r="DD3112" s="1"/>
      <c r="DE3112" s="1"/>
      <c r="DF3112" s="1"/>
      <c r="DG3112" s="1"/>
      <c r="DH3112" s="1"/>
      <c r="DI3112" s="1"/>
      <c r="DJ3112" s="1"/>
      <c r="DK3112" s="1"/>
      <c r="DL3112" s="1"/>
      <c r="DM3112" s="1"/>
      <c r="DN3112" s="1"/>
      <c r="DO3112" s="1"/>
      <c r="DP3112" s="1"/>
      <c r="DQ3112" s="1"/>
      <c r="DR3112" s="1"/>
      <c r="DS3112" s="1"/>
      <c r="DT3112" s="1"/>
      <c r="DU3112" s="1"/>
      <c r="DV3112" s="1"/>
      <c r="DW3112" s="1"/>
      <c r="DX3112" s="1"/>
      <c r="DY3112" s="1"/>
      <c r="DZ3112" s="1"/>
      <c r="EA3112" s="1"/>
      <c r="EB3112" s="1"/>
      <c r="EC3112" s="1"/>
      <c r="ED3112" s="1"/>
      <c r="EE3112" s="1"/>
      <c r="EF3112" s="1"/>
      <c r="EG3112" s="1"/>
      <c r="EH3112" s="1"/>
      <c r="EI3112" s="1"/>
      <c r="EJ3112" s="1"/>
      <c r="EK3112" s="1"/>
      <c r="EL3112" s="1"/>
      <c r="EM3112" s="1"/>
      <c r="EN3112" s="1"/>
      <c r="EO3112" s="1"/>
      <c r="EP3112" s="1"/>
      <c r="EQ3112" s="1"/>
      <c r="ER3112" s="1"/>
      <c r="ES3112" s="1"/>
      <c r="ET3112" s="1"/>
      <c r="EU3112" s="1"/>
      <c r="EV3112" s="1"/>
      <c r="EW3112" s="1"/>
      <c r="EX3112" s="1"/>
      <c r="EY3112" s="1"/>
      <c r="EZ3112" s="1"/>
      <c r="FA3112" s="1"/>
      <c r="FB3112" s="1"/>
      <c r="FC3112" s="1"/>
      <c r="FD3112" s="1"/>
      <c r="FE3112" s="1"/>
      <c r="FF3112" s="1"/>
      <c r="FG3112" s="1"/>
      <c r="FH3112" s="1"/>
      <c r="FI3112" s="1"/>
      <c r="FJ3112" s="1"/>
      <c r="FK3112" s="1"/>
      <c r="FL3112" s="1"/>
      <c r="FM3112" s="1"/>
      <c r="FN3112" s="1"/>
      <c r="FO3112" s="1"/>
      <c r="FP3112" s="1"/>
      <c r="FQ3112" s="1"/>
      <c r="FR3112" s="1"/>
      <c r="FS3112" s="1"/>
      <c r="FT3112" s="1"/>
      <c r="FU3112" s="1"/>
      <c r="FV3112" s="1"/>
      <c r="FW3112" s="1"/>
      <c r="FX3112" s="1"/>
      <c r="FY3112" s="1"/>
      <c r="FZ3112" s="1"/>
      <c r="GA3112" s="1"/>
      <c r="GB3112" s="1"/>
      <c r="GC3112" s="1"/>
      <c r="GD3112" s="1"/>
      <c r="GE3112" s="1"/>
      <c r="GF3112" s="1"/>
      <c r="GG3112" s="1"/>
      <c r="GH3112" s="1"/>
      <c r="GI3112" s="1"/>
      <c r="GJ3112" s="1"/>
      <c r="GK3112"/>
      <c r="GL3112"/>
      <c r="GM3112"/>
      <c r="GN3112"/>
      <c r="GO3112"/>
      <c r="GP3112"/>
      <c r="GQ3112"/>
      <c r="GR3112"/>
      <c r="GS3112"/>
      <c r="GT3112"/>
      <c r="GU3112"/>
      <c r="GV3112"/>
      <c r="GW3112"/>
      <c r="GX3112"/>
      <c r="GY3112"/>
      <c r="GZ3112"/>
      <c r="HA3112"/>
      <c r="HB3112"/>
      <c r="HC3112"/>
      <c r="HD3112"/>
      <c r="HE3112"/>
    </row>
    <row r="3113" spans="6:213" s="19" customFormat="1" x14ac:dyDescent="0.25">
      <c r="F3113" s="20"/>
      <c r="G3113" s="20"/>
      <c r="H3113" s="20"/>
      <c r="I3113" s="20"/>
      <c r="J3113" s="21"/>
      <c r="K3113" s="21"/>
      <c r="L3113" s="20"/>
      <c r="M3113" s="20"/>
      <c r="N3113" s="22"/>
      <c r="O3113" s="22"/>
      <c r="P3113" s="22"/>
      <c r="Q3113" s="22"/>
      <c r="U3113" s="20"/>
      <c r="V3113" s="20"/>
      <c r="W3113" s="20"/>
      <c r="X3113" s="27"/>
      <c r="Y3113" s="253"/>
      <c r="Z3113" s="30"/>
      <c r="AA3113" s="30"/>
      <c r="AB3113" s="31"/>
      <c r="AC3113" s="31"/>
      <c r="AD3113" s="31"/>
      <c r="AE3113" s="31"/>
      <c r="AF3113" s="31"/>
      <c r="AG3113" s="241"/>
      <c r="AH3113" s="31"/>
      <c r="AI3113" s="31"/>
      <c r="AJ3113" s="31"/>
      <c r="AK3113" s="31"/>
      <c r="AL3113" s="120"/>
      <c r="AM3113" s="25"/>
      <c r="AN3113" s="25"/>
      <c r="AO3113" s="25"/>
      <c r="AP3113" s="25"/>
      <c r="AQ3113" s="26"/>
      <c r="AR3113" s="25"/>
      <c r="AS3113" s="31"/>
      <c r="AT3113" s="25"/>
      <c r="AU3113" s="25"/>
      <c r="AV3113" s="31"/>
      <c r="BC3113" s="1"/>
      <c r="BD3113"/>
      <c r="BE3113"/>
      <c r="BF3113" s="1"/>
      <c r="BG3113"/>
      <c r="BH3113"/>
      <c r="BI3113"/>
      <c r="BJ3113" s="1"/>
      <c r="BK3113" s="1"/>
      <c r="BL3113"/>
      <c r="BM3113" s="1"/>
      <c r="BN3113" s="1"/>
      <c r="BO3113" s="1"/>
      <c r="BP3113" s="1"/>
      <c r="BQ3113" s="1"/>
      <c r="BR3113" s="1"/>
      <c r="BS3113" s="1"/>
      <c r="BT3113" s="22"/>
      <c r="BU3113" s="1"/>
      <c r="BV3113" s="1"/>
      <c r="BW3113" s="1"/>
      <c r="BX3113" s="1"/>
      <c r="BY3113" s="1"/>
      <c r="BZ3113" s="1"/>
      <c r="CA3113" s="1"/>
      <c r="CB3113" s="1"/>
      <c r="CC3113" s="1"/>
      <c r="CD3113" s="1"/>
      <c r="CE3113" s="1"/>
      <c r="CF3113" s="1"/>
      <c r="CG3113" s="1"/>
      <c r="CH3113" s="1"/>
      <c r="CI3113" s="1"/>
      <c r="CJ3113" s="1"/>
      <c r="CK3113" s="1"/>
      <c r="CL3113" s="1"/>
      <c r="CM3113" s="1"/>
      <c r="CN3113" s="1"/>
      <c r="CO3113" s="1"/>
      <c r="CP3113" s="1"/>
      <c r="CQ3113" s="1"/>
      <c r="CR3113" s="1"/>
      <c r="CS3113" s="1"/>
      <c r="CT3113" s="1"/>
      <c r="CU3113" s="1"/>
      <c r="CV3113" s="1"/>
      <c r="CW3113" s="1"/>
      <c r="CX3113" s="1"/>
      <c r="CY3113" s="1"/>
      <c r="CZ3113" s="1"/>
      <c r="DA3113" s="1"/>
      <c r="DB3113" s="1"/>
      <c r="DC3113" s="1"/>
      <c r="DD3113" s="1"/>
      <c r="DE3113" s="1"/>
      <c r="DF3113" s="1"/>
      <c r="DG3113" s="1"/>
      <c r="DH3113" s="1"/>
      <c r="DI3113" s="1"/>
      <c r="DJ3113" s="1"/>
      <c r="DK3113" s="1"/>
      <c r="DL3113" s="1"/>
      <c r="DM3113" s="1"/>
      <c r="DN3113" s="1"/>
      <c r="DO3113" s="1"/>
      <c r="DP3113" s="1"/>
      <c r="DQ3113" s="1"/>
      <c r="DR3113" s="1"/>
      <c r="DS3113" s="1"/>
      <c r="DT3113" s="1"/>
      <c r="DU3113" s="1"/>
      <c r="DV3113" s="1"/>
      <c r="DW3113" s="1"/>
      <c r="DX3113" s="1"/>
      <c r="DY3113" s="1"/>
      <c r="DZ3113" s="1"/>
      <c r="EA3113" s="1"/>
      <c r="EB3113" s="1"/>
      <c r="EC3113" s="1"/>
      <c r="ED3113" s="1"/>
      <c r="EE3113" s="1"/>
      <c r="EF3113" s="1"/>
      <c r="EG3113" s="1"/>
      <c r="EH3113" s="1"/>
      <c r="EI3113" s="1"/>
      <c r="EJ3113" s="1"/>
      <c r="EK3113" s="1"/>
      <c r="EL3113" s="1"/>
      <c r="EM3113" s="1"/>
      <c r="EN3113" s="1"/>
      <c r="EO3113" s="1"/>
      <c r="EP3113" s="1"/>
      <c r="EQ3113" s="1"/>
      <c r="ER3113" s="1"/>
      <c r="ES3113" s="1"/>
      <c r="ET3113" s="1"/>
      <c r="EU3113" s="1"/>
      <c r="EV3113" s="1"/>
      <c r="EW3113" s="1"/>
      <c r="EX3113" s="1"/>
      <c r="EY3113" s="1"/>
      <c r="EZ3113" s="1"/>
      <c r="FA3113" s="1"/>
      <c r="FB3113" s="1"/>
      <c r="FC3113" s="1"/>
      <c r="FD3113" s="1"/>
      <c r="FE3113" s="1"/>
      <c r="FF3113" s="1"/>
      <c r="FG3113" s="1"/>
      <c r="FH3113" s="1"/>
      <c r="FI3113" s="1"/>
      <c r="FJ3113" s="1"/>
      <c r="FK3113" s="1"/>
      <c r="FL3113" s="1"/>
      <c r="FM3113" s="1"/>
      <c r="FN3113" s="1"/>
      <c r="FO3113" s="1"/>
      <c r="FP3113" s="1"/>
      <c r="FQ3113" s="1"/>
      <c r="FR3113" s="1"/>
      <c r="FS3113" s="1"/>
      <c r="FT3113" s="1"/>
      <c r="FU3113" s="1"/>
      <c r="FV3113" s="1"/>
      <c r="FW3113" s="1"/>
      <c r="FX3113" s="1"/>
      <c r="FY3113" s="1"/>
      <c r="FZ3113" s="1"/>
      <c r="GA3113" s="1"/>
      <c r="GB3113" s="1"/>
      <c r="GC3113" s="1"/>
      <c r="GD3113" s="1"/>
      <c r="GE3113" s="1"/>
      <c r="GF3113" s="1"/>
      <c r="GG3113" s="1"/>
      <c r="GH3113" s="1"/>
      <c r="GI3113" s="1"/>
      <c r="GJ3113" s="1"/>
      <c r="GK3113"/>
      <c r="GL3113"/>
      <c r="GM3113"/>
      <c r="GN3113"/>
      <c r="GO3113"/>
      <c r="GP3113"/>
      <c r="GQ3113"/>
      <c r="GR3113"/>
      <c r="GS3113"/>
      <c r="GT3113"/>
      <c r="GU3113"/>
      <c r="GV3113"/>
      <c r="GW3113"/>
      <c r="GX3113"/>
      <c r="GY3113"/>
      <c r="GZ3113"/>
      <c r="HA3113"/>
      <c r="HB3113"/>
      <c r="HC3113"/>
      <c r="HD3113"/>
      <c r="HE3113"/>
    </row>
    <row r="3114" spans="6:213" s="19" customFormat="1" x14ac:dyDescent="0.25">
      <c r="F3114" s="20"/>
      <c r="G3114" s="20"/>
      <c r="H3114" s="20"/>
      <c r="I3114" s="20"/>
      <c r="J3114" s="21"/>
      <c r="K3114" s="21"/>
      <c r="L3114" s="20"/>
      <c r="M3114" s="20"/>
      <c r="N3114" s="22"/>
      <c r="O3114" s="22"/>
      <c r="P3114" s="22"/>
      <c r="Q3114" s="22"/>
      <c r="U3114" s="20"/>
      <c r="V3114" s="20"/>
      <c r="W3114" s="20"/>
      <c r="X3114" s="27"/>
      <c r="Y3114" s="253"/>
      <c r="Z3114" s="30"/>
      <c r="AA3114" s="30"/>
      <c r="AB3114" s="31"/>
      <c r="AC3114" s="31"/>
      <c r="AD3114" s="31"/>
      <c r="AE3114" s="31"/>
      <c r="AF3114" s="31"/>
      <c r="AG3114" s="241"/>
      <c r="AH3114" s="31"/>
      <c r="AI3114" s="31"/>
      <c r="AJ3114" s="31"/>
      <c r="AK3114" s="31"/>
      <c r="AL3114" s="120"/>
      <c r="AM3114" s="25"/>
      <c r="AN3114" s="25"/>
      <c r="AO3114" s="25"/>
      <c r="AP3114" s="25"/>
      <c r="AQ3114" s="26"/>
      <c r="AR3114" s="25"/>
      <c r="AS3114" s="31"/>
      <c r="AT3114" s="25"/>
      <c r="AU3114" s="25"/>
      <c r="AV3114" s="31"/>
      <c r="BC3114" s="1"/>
      <c r="BD3114"/>
      <c r="BE3114"/>
      <c r="BF3114" s="1"/>
      <c r="BG3114"/>
      <c r="BH3114"/>
      <c r="BI3114"/>
      <c r="BJ3114" s="1"/>
      <c r="BK3114" s="1"/>
      <c r="BL3114"/>
      <c r="BM3114" s="1"/>
      <c r="BN3114" s="1"/>
      <c r="BO3114" s="1"/>
      <c r="BP3114" s="1"/>
      <c r="BQ3114" s="1"/>
      <c r="BR3114" s="1"/>
      <c r="BS3114" s="1"/>
      <c r="BT3114" s="22"/>
      <c r="BU3114" s="1"/>
      <c r="BV3114" s="1"/>
      <c r="BW3114" s="1"/>
      <c r="BX3114" s="1"/>
      <c r="BY3114" s="1"/>
      <c r="BZ3114" s="1"/>
      <c r="CA3114" s="1"/>
      <c r="CB3114" s="1"/>
      <c r="CC3114" s="1"/>
      <c r="CD3114" s="1"/>
      <c r="CE3114" s="1"/>
      <c r="CF3114" s="1"/>
      <c r="CG3114" s="1"/>
      <c r="CH3114" s="1"/>
      <c r="CI3114" s="1"/>
      <c r="CJ3114" s="1"/>
      <c r="CK3114" s="1"/>
      <c r="CL3114" s="1"/>
      <c r="CM3114" s="1"/>
      <c r="CN3114" s="1"/>
      <c r="CO3114" s="1"/>
      <c r="CP3114" s="1"/>
      <c r="CQ3114" s="1"/>
      <c r="CR3114" s="1"/>
      <c r="CS3114" s="1"/>
      <c r="CT3114" s="1"/>
      <c r="CU3114" s="1"/>
      <c r="CV3114" s="1"/>
      <c r="CW3114" s="1"/>
      <c r="CX3114" s="1"/>
      <c r="CY3114" s="1"/>
      <c r="CZ3114" s="1"/>
      <c r="DA3114" s="1"/>
      <c r="DB3114" s="1"/>
      <c r="DC3114" s="1"/>
      <c r="DD3114" s="1"/>
      <c r="DE3114" s="1"/>
      <c r="DF3114" s="1"/>
      <c r="DG3114" s="1"/>
      <c r="DH3114" s="1"/>
      <c r="DI3114" s="1"/>
      <c r="DJ3114" s="1"/>
      <c r="DK3114" s="1"/>
      <c r="DL3114" s="1"/>
      <c r="DM3114" s="1"/>
      <c r="DN3114" s="1"/>
      <c r="DO3114" s="1"/>
      <c r="DP3114" s="1"/>
      <c r="DQ3114" s="1"/>
      <c r="DR3114" s="1"/>
      <c r="DS3114" s="1"/>
      <c r="DT3114" s="1"/>
      <c r="DU3114" s="1"/>
      <c r="DV3114" s="1"/>
      <c r="DW3114" s="1"/>
      <c r="DX3114" s="1"/>
      <c r="DY3114" s="1"/>
      <c r="DZ3114" s="1"/>
      <c r="EA3114" s="1"/>
      <c r="EB3114" s="1"/>
      <c r="EC3114" s="1"/>
      <c r="ED3114" s="1"/>
      <c r="EE3114" s="1"/>
      <c r="EF3114" s="1"/>
      <c r="EG3114" s="1"/>
      <c r="EH3114" s="1"/>
      <c r="EI3114" s="1"/>
      <c r="EJ3114" s="1"/>
      <c r="EK3114" s="1"/>
      <c r="EL3114" s="1"/>
      <c r="EM3114" s="1"/>
      <c r="EN3114" s="1"/>
      <c r="EO3114" s="1"/>
      <c r="EP3114" s="1"/>
      <c r="EQ3114" s="1"/>
      <c r="ER3114" s="1"/>
      <c r="ES3114" s="1"/>
      <c r="ET3114" s="1"/>
      <c r="EU3114" s="1"/>
      <c r="EV3114" s="1"/>
      <c r="EW3114" s="1"/>
      <c r="EX3114" s="1"/>
      <c r="EY3114" s="1"/>
      <c r="EZ3114" s="1"/>
      <c r="FA3114" s="1"/>
      <c r="FB3114" s="1"/>
      <c r="FC3114" s="1"/>
      <c r="FD3114" s="1"/>
      <c r="FE3114" s="1"/>
      <c r="FF3114" s="1"/>
      <c r="FG3114" s="1"/>
      <c r="FH3114" s="1"/>
      <c r="FI3114" s="1"/>
      <c r="FJ3114" s="1"/>
      <c r="FK3114" s="1"/>
      <c r="FL3114" s="1"/>
      <c r="FM3114" s="1"/>
      <c r="FN3114" s="1"/>
      <c r="FO3114" s="1"/>
      <c r="FP3114" s="1"/>
      <c r="FQ3114" s="1"/>
      <c r="FR3114" s="1"/>
      <c r="FS3114" s="1"/>
      <c r="FT3114" s="1"/>
      <c r="FU3114" s="1"/>
      <c r="FV3114" s="1"/>
      <c r="FW3114" s="1"/>
      <c r="FX3114" s="1"/>
      <c r="FY3114" s="1"/>
      <c r="FZ3114" s="1"/>
      <c r="GA3114" s="1"/>
      <c r="GB3114" s="1"/>
      <c r="GC3114" s="1"/>
      <c r="GD3114" s="1"/>
      <c r="GE3114" s="1"/>
      <c r="GF3114" s="1"/>
      <c r="GG3114" s="1"/>
      <c r="GH3114" s="1"/>
      <c r="GI3114" s="1"/>
      <c r="GJ3114" s="1"/>
      <c r="GK3114"/>
      <c r="GL3114"/>
      <c r="GM3114"/>
      <c r="GN3114"/>
      <c r="GO3114"/>
      <c r="GP3114"/>
      <c r="GQ3114"/>
      <c r="GR3114"/>
      <c r="GS3114"/>
      <c r="GT3114"/>
      <c r="GU3114"/>
      <c r="GV3114"/>
      <c r="GW3114"/>
      <c r="GX3114"/>
      <c r="GY3114"/>
      <c r="GZ3114"/>
      <c r="HA3114"/>
      <c r="HB3114"/>
      <c r="HC3114"/>
      <c r="HD3114"/>
      <c r="HE3114"/>
    </row>
    <row r="3115" spans="6:213" s="19" customFormat="1" x14ac:dyDescent="0.25">
      <c r="F3115" s="20"/>
      <c r="G3115" s="20"/>
      <c r="H3115" s="20"/>
      <c r="I3115" s="20"/>
      <c r="J3115" s="21"/>
      <c r="K3115" s="21"/>
      <c r="L3115" s="20"/>
      <c r="M3115" s="20"/>
      <c r="N3115" s="22"/>
      <c r="O3115" s="22"/>
      <c r="P3115" s="22"/>
      <c r="Q3115" s="22"/>
      <c r="U3115" s="20"/>
      <c r="V3115" s="20"/>
      <c r="W3115" s="20"/>
      <c r="X3115" s="27"/>
      <c r="Y3115" s="253"/>
      <c r="Z3115" s="30"/>
      <c r="AA3115" s="30"/>
      <c r="AB3115" s="31"/>
      <c r="AC3115" s="31"/>
      <c r="AD3115" s="31"/>
      <c r="AE3115" s="31"/>
      <c r="AF3115" s="31"/>
      <c r="AG3115" s="241"/>
      <c r="AH3115" s="31"/>
      <c r="AI3115" s="31"/>
      <c r="AJ3115" s="31"/>
      <c r="AK3115" s="31"/>
      <c r="AL3115" s="120"/>
      <c r="AM3115" s="25"/>
      <c r="AN3115" s="25"/>
      <c r="AO3115" s="25"/>
      <c r="AP3115" s="25"/>
      <c r="AQ3115" s="26"/>
      <c r="AR3115" s="25"/>
      <c r="AS3115" s="31"/>
      <c r="AT3115" s="25"/>
      <c r="AU3115" s="25"/>
      <c r="AV3115" s="31"/>
      <c r="BC3115" s="1"/>
      <c r="BD3115"/>
      <c r="BE3115"/>
      <c r="BF3115" s="1"/>
      <c r="BG3115"/>
      <c r="BH3115"/>
      <c r="BI3115"/>
      <c r="BJ3115" s="1"/>
      <c r="BK3115" s="1"/>
      <c r="BL3115"/>
      <c r="BM3115" s="1"/>
      <c r="BN3115" s="1"/>
      <c r="BO3115" s="1"/>
      <c r="BP3115" s="1"/>
      <c r="BQ3115" s="1"/>
      <c r="BR3115" s="1"/>
      <c r="BS3115" s="1"/>
      <c r="BT3115" s="22"/>
      <c r="BU3115" s="1"/>
      <c r="BV3115" s="1"/>
      <c r="BW3115" s="1"/>
      <c r="BX3115" s="1"/>
      <c r="BY3115" s="1"/>
      <c r="BZ3115" s="1"/>
      <c r="CA3115" s="1"/>
      <c r="CB3115" s="1"/>
      <c r="CC3115" s="1"/>
      <c r="CD3115" s="1"/>
      <c r="CE3115" s="1"/>
      <c r="CF3115" s="1"/>
      <c r="CG3115" s="1"/>
      <c r="CH3115" s="1"/>
      <c r="CI3115" s="1"/>
      <c r="CJ3115" s="1"/>
      <c r="CK3115" s="1"/>
      <c r="CL3115" s="1"/>
      <c r="CM3115" s="1"/>
      <c r="CN3115" s="1"/>
      <c r="CO3115" s="1"/>
      <c r="CP3115" s="1"/>
      <c r="CQ3115" s="1"/>
      <c r="CR3115" s="1"/>
      <c r="CS3115" s="1"/>
      <c r="CT3115" s="1"/>
      <c r="CU3115" s="1"/>
      <c r="CV3115" s="1"/>
      <c r="CW3115" s="1"/>
      <c r="CX3115" s="1"/>
      <c r="CY3115" s="1"/>
      <c r="CZ3115" s="1"/>
      <c r="DA3115" s="1"/>
      <c r="DB3115" s="1"/>
      <c r="DC3115" s="1"/>
      <c r="DD3115" s="1"/>
      <c r="DE3115" s="1"/>
      <c r="DF3115" s="1"/>
      <c r="DG3115" s="1"/>
      <c r="DH3115" s="1"/>
      <c r="DI3115" s="1"/>
      <c r="DJ3115" s="1"/>
      <c r="DK3115" s="1"/>
      <c r="DL3115" s="1"/>
      <c r="DM3115" s="1"/>
      <c r="DN3115" s="1"/>
      <c r="DO3115" s="1"/>
      <c r="DP3115" s="1"/>
      <c r="DQ3115" s="1"/>
      <c r="DR3115" s="1"/>
      <c r="DS3115" s="1"/>
      <c r="DT3115" s="1"/>
      <c r="DU3115" s="1"/>
      <c r="DV3115" s="1"/>
      <c r="DW3115" s="1"/>
      <c r="DX3115" s="1"/>
      <c r="DY3115" s="1"/>
      <c r="DZ3115" s="1"/>
      <c r="EA3115" s="1"/>
      <c r="EB3115" s="1"/>
      <c r="EC3115" s="1"/>
      <c r="ED3115" s="1"/>
      <c r="EE3115" s="1"/>
      <c r="EF3115" s="1"/>
      <c r="EG3115" s="1"/>
      <c r="EH3115" s="1"/>
      <c r="EI3115" s="1"/>
      <c r="EJ3115" s="1"/>
      <c r="EK3115" s="1"/>
      <c r="EL3115" s="1"/>
      <c r="EM3115" s="1"/>
      <c r="EN3115" s="1"/>
      <c r="EO3115" s="1"/>
      <c r="EP3115" s="1"/>
      <c r="EQ3115" s="1"/>
      <c r="ER3115" s="1"/>
      <c r="ES3115" s="1"/>
      <c r="ET3115" s="1"/>
      <c r="EU3115" s="1"/>
      <c r="EV3115" s="1"/>
      <c r="EW3115" s="1"/>
      <c r="EX3115" s="1"/>
      <c r="EY3115" s="1"/>
      <c r="EZ3115" s="1"/>
      <c r="FA3115" s="1"/>
      <c r="FB3115" s="1"/>
      <c r="FC3115" s="1"/>
      <c r="FD3115" s="1"/>
      <c r="FE3115" s="1"/>
      <c r="FF3115" s="1"/>
      <c r="FG3115" s="1"/>
      <c r="FH3115" s="1"/>
      <c r="FI3115" s="1"/>
      <c r="FJ3115" s="1"/>
      <c r="FK3115" s="1"/>
      <c r="FL3115" s="1"/>
      <c r="FM3115" s="1"/>
      <c r="FN3115" s="1"/>
      <c r="FO3115" s="1"/>
      <c r="FP3115" s="1"/>
      <c r="FQ3115" s="1"/>
      <c r="FR3115" s="1"/>
      <c r="FS3115" s="1"/>
      <c r="FT3115" s="1"/>
      <c r="FU3115" s="1"/>
      <c r="FV3115" s="1"/>
      <c r="FW3115" s="1"/>
      <c r="FX3115" s="1"/>
      <c r="FY3115" s="1"/>
      <c r="FZ3115" s="1"/>
      <c r="GA3115" s="1"/>
      <c r="GB3115" s="1"/>
      <c r="GC3115" s="1"/>
      <c r="GD3115" s="1"/>
      <c r="GE3115" s="1"/>
      <c r="GF3115" s="1"/>
      <c r="GG3115" s="1"/>
      <c r="GH3115" s="1"/>
      <c r="GI3115" s="1"/>
      <c r="GJ3115" s="1"/>
      <c r="GK3115"/>
      <c r="GL3115"/>
      <c r="GM3115"/>
      <c r="GN3115"/>
      <c r="GO3115"/>
      <c r="GP3115"/>
      <c r="GQ3115"/>
      <c r="GR3115"/>
      <c r="GS3115"/>
      <c r="GT3115"/>
      <c r="GU3115"/>
      <c r="GV3115"/>
      <c r="GW3115"/>
      <c r="GX3115"/>
      <c r="GY3115"/>
      <c r="GZ3115"/>
      <c r="HA3115"/>
      <c r="HB3115"/>
      <c r="HC3115"/>
      <c r="HD3115"/>
      <c r="HE3115"/>
    </row>
    <row r="3116" spans="6:213" s="19" customFormat="1" x14ac:dyDescent="0.25">
      <c r="F3116" s="20"/>
      <c r="G3116" s="20"/>
      <c r="H3116" s="20"/>
      <c r="I3116" s="20"/>
      <c r="J3116" s="21"/>
      <c r="K3116" s="21"/>
      <c r="L3116" s="20"/>
      <c r="M3116" s="20"/>
      <c r="N3116" s="22"/>
      <c r="O3116" s="22"/>
      <c r="P3116" s="22"/>
      <c r="Q3116" s="22"/>
      <c r="U3116" s="20"/>
      <c r="V3116" s="20"/>
      <c r="W3116" s="20"/>
      <c r="X3116" s="27"/>
      <c r="Y3116" s="253"/>
      <c r="Z3116" s="30"/>
      <c r="AA3116" s="30"/>
      <c r="AB3116" s="31"/>
      <c r="AC3116" s="31"/>
      <c r="AD3116" s="31"/>
      <c r="AE3116" s="31"/>
      <c r="AF3116" s="31"/>
      <c r="AG3116" s="241"/>
      <c r="AH3116" s="31"/>
      <c r="AI3116" s="31"/>
      <c r="AJ3116" s="31"/>
      <c r="AK3116" s="31"/>
      <c r="AL3116" s="120"/>
      <c r="AM3116" s="25"/>
      <c r="AN3116" s="25"/>
      <c r="AO3116" s="25"/>
      <c r="AP3116" s="25"/>
      <c r="AQ3116" s="26"/>
      <c r="AR3116" s="25"/>
      <c r="AS3116" s="31"/>
      <c r="AT3116" s="25"/>
      <c r="AU3116" s="25"/>
      <c r="AV3116" s="31"/>
      <c r="BC3116" s="1"/>
      <c r="BD3116"/>
      <c r="BE3116"/>
      <c r="BF3116" s="1"/>
      <c r="BG3116"/>
      <c r="BH3116"/>
      <c r="BI3116"/>
      <c r="BJ3116" s="1"/>
      <c r="BK3116" s="1"/>
      <c r="BL3116"/>
      <c r="BM3116" s="1"/>
      <c r="BN3116" s="1"/>
      <c r="BO3116" s="1"/>
      <c r="BP3116" s="1"/>
      <c r="BQ3116" s="1"/>
      <c r="BR3116" s="1"/>
      <c r="BS3116" s="1"/>
      <c r="BT3116" s="22"/>
      <c r="BU3116" s="1"/>
      <c r="BV3116" s="1"/>
      <c r="BW3116" s="1"/>
      <c r="BX3116" s="1"/>
      <c r="BY3116" s="1"/>
      <c r="BZ3116" s="1"/>
      <c r="CA3116" s="1"/>
      <c r="CB3116" s="1"/>
      <c r="CC3116" s="1"/>
      <c r="CD3116" s="1"/>
      <c r="CE3116" s="1"/>
      <c r="CF3116" s="1"/>
      <c r="CG3116" s="1"/>
      <c r="CH3116" s="1"/>
      <c r="CI3116" s="1"/>
      <c r="CJ3116" s="1"/>
      <c r="CK3116" s="1"/>
      <c r="CL3116" s="1"/>
      <c r="CM3116" s="1"/>
      <c r="CN3116" s="1"/>
      <c r="CO3116" s="1"/>
      <c r="CP3116" s="1"/>
      <c r="CQ3116" s="1"/>
      <c r="CR3116" s="1"/>
      <c r="CS3116" s="1"/>
      <c r="CT3116" s="1"/>
      <c r="CU3116" s="1"/>
      <c r="CV3116" s="1"/>
      <c r="CW3116" s="1"/>
      <c r="CX3116" s="1"/>
      <c r="CY3116" s="1"/>
      <c r="CZ3116" s="1"/>
      <c r="DA3116" s="1"/>
      <c r="DB3116" s="1"/>
      <c r="DC3116" s="1"/>
      <c r="DD3116" s="1"/>
      <c r="DE3116" s="1"/>
      <c r="DF3116" s="1"/>
      <c r="DG3116" s="1"/>
      <c r="DH3116" s="1"/>
      <c r="DI3116" s="1"/>
      <c r="DJ3116" s="1"/>
      <c r="DK3116" s="1"/>
      <c r="DL3116" s="1"/>
      <c r="DM3116" s="1"/>
      <c r="DN3116" s="1"/>
      <c r="DO3116" s="1"/>
      <c r="DP3116" s="1"/>
      <c r="DQ3116" s="1"/>
      <c r="DR3116" s="1"/>
      <c r="DS3116" s="1"/>
      <c r="DT3116" s="1"/>
      <c r="DU3116" s="1"/>
      <c r="DV3116" s="1"/>
      <c r="DW3116" s="1"/>
      <c r="DX3116" s="1"/>
      <c r="DY3116" s="1"/>
      <c r="DZ3116" s="1"/>
      <c r="EA3116" s="1"/>
      <c r="EB3116" s="1"/>
      <c r="EC3116" s="1"/>
      <c r="ED3116" s="1"/>
      <c r="EE3116" s="1"/>
      <c r="EF3116" s="1"/>
      <c r="EG3116" s="1"/>
      <c r="EH3116" s="1"/>
      <c r="EI3116" s="1"/>
      <c r="EJ3116" s="1"/>
      <c r="EK3116" s="1"/>
      <c r="EL3116" s="1"/>
      <c r="EM3116" s="1"/>
      <c r="EN3116" s="1"/>
      <c r="EO3116" s="1"/>
      <c r="EP3116" s="1"/>
      <c r="EQ3116" s="1"/>
      <c r="ER3116" s="1"/>
      <c r="ES3116" s="1"/>
      <c r="ET3116" s="1"/>
      <c r="EU3116" s="1"/>
      <c r="EV3116" s="1"/>
      <c r="EW3116" s="1"/>
      <c r="EX3116" s="1"/>
      <c r="EY3116" s="1"/>
      <c r="EZ3116" s="1"/>
      <c r="FA3116" s="1"/>
      <c r="FB3116" s="1"/>
      <c r="FC3116" s="1"/>
      <c r="FD3116" s="1"/>
      <c r="FE3116" s="1"/>
      <c r="FF3116" s="1"/>
      <c r="FG3116" s="1"/>
      <c r="FH3116" s="1"/>
      <c r="FI3116" s="1"/>
      <c r="FJ3116" s="1"/>
      <c r="FK3116" s="1"/>
      <c r="FL3116" s="1"/>
      <c r="FM3116" s="1"/>
      <c r="FN3116" s="1"/>
      <c r="FO3116" s="1"/>
      <c r="FP3116" s="1"/>
      <c r="FQ3116" s="1"/>
      <c r="FR3116" s="1"/>
      <c r="FS3116" s="1"/>
      <c r="FT3116" s="1"/>
      <c r="FU3116" s="1"/>
      <c r="FV3116" s="1"/>
      <c r="FW3116" s="1"/>
      <c r="FX3116" s="1"/>
      <c r="FY3116" s="1"/>
      <c r="FZ3116" s="1"/>
      <c r="GA3116" s="1"/>
      <c r="GB3116" s="1"/>
      <c r="GC3116" s="1"/>
      <c r="GD3116" s="1"/>
      <c r="GE3116" s="1"/>
      <c r="GF3116" s="1"/>
      <c r="GG3116" s="1"/>
      <c r="GH3116" s="1"/>
      <c r="GI3116" s="1"/>
      <c r="GJ3116" s="1"/>
      <c r="GK3116"/>
      <c r="GL3116"/>
      <c r="GM3116"/>
      <c r="GN3116"/>
      <c r="GO3116"/>
      <c r="GP3116"/>
      <c r="GQ3116"/>
      <c r="GR3116"/>
      <c r="GS3116"/>
      <c r="GT3116"/>
      <c r="GU3116"/>
      <c r="GV3116"/>
      <c r="GW3116"/>
      <c r="GX3116"/>
      <c r="GY3116"/>
      <c r="GZ3116"/>
      <c r="HA3116"/>
      <c r="HB3116"/>
      <c r="HC3116"/>
      <c r="HD3116"/>
      <c r="HE3116"/>
    </row>
    <row r="3117" spans="6:213" s="19" customFormat="1" x14ac:dyDescent="0.25">
      <c r="F3117" s="20"/>
      <c r="G3117" s="20"/>
      <c r="H3117" s="20"/>
      <c r="I3117" s="20"/>
      <c r="J3117" s="21"/>
      <c r="K3117" s="21"/>
      <c r="L3117" s="20"/>
      <c r="M3117" s="20"/>
      <c r="N3117" s="22"/>
      <c r="O3117" s="22"/>
      <c r="P3117" s="22"/>
      <c r="Q3117" s="22"/>
      <c r="U3117" s="20"/>
      <c r="V3117" s="20"/>
      <c r="W3117" s="20"/>
      <c r="X3117" s="27"/>
      <c r="Y3117" s="253"/>
      <c r="Z3117" s="30"/>
      <c r="AA3117" s="30"/>
      <c r="AB3117" s="31"/>
      <c r="AC3117" s="31"/>
      <c r="AD3117" s="31"/>
      <c r="AE3117" s="31"/>
      <c r="AF3117" s="31"/>
      <c r="AG3117" s="241"/>
      <c r="AH3117" s="31"/>
      <c r="AI3117" s="31"/>
      <c r="AJ3117" s="31"/>
      <c r="AK3117" s="31"/>
      <c r="AL3117" s="120"/>
      <c r="AM3117" s="25"/>
      <c r="AN3117" s="25"/>
      <c r="AO3117" s="25"/>
      <c r="AP3117" s="25"/>
      <c r="AQ3117" s="26"/>
      <c r="AR3117" s="25"/>
      <c r="AS3117" s="31"/>
      <c r="AT3117" s="25"/>
      <c r="AU3117" s="25"/>
      <c r="AV3117" s="31"/>
      <c r="BC3117" s="1"/>
      <c r="BD3117"/>
      <c r="BE3117"/>
      <c r="BF3117" s="1"/>
      <c r="BG3117"/>
      <c r="BH3117"/>
      <c r="BI3117"/>
      <c r="BJ3117" s="1"/>
      <c r="BK3117" s="1"/>
      <c r="BL3117"/>
      <c r="BM3117" s="1"/>
      <c r="BN3117" s="1"/>
      <c r="BO3117" s="1"/>
      <c r="BP3117" s="1"/>
      <c r="BQ3117" s="1"/>
      <c r="BR3117" s="1"/>
      <c r="BS3117" s="1"/>
      <c r="BT3117" s="22"/>
      <c r="BU3117" s="1"/>
      <c r="BV3117" s="1"/>
      <c r="BW3117" s="1"/>
      <c r="BX3117" s="1"/>
      <c r="BY3117" s="1"/>
      <c r="BZ3117" s="1"/>
      <c r="CA3117" s="1"/>
      <c r="CB3117" s="1"/>
      <c r="CC3117" s="1"/>
      <c r="CD3117" s="1"/>
      <c r="CE3117" s="1"/>
      <c r="CF3117" s="1"/>
      <c r="CG3117" s="1"/>
      <c r="CH3117" s="1"/>
      <c r="CI3117" s="1"/>
      <c r="CJ3117" s="1"/>
      <c r="CK3117" s="1"/>
      <c r="CL3117" s="1"/>
      <c r="CM3117" s="1"/>
      <c r="CN3117" s="1"/>
      <c r="CO3117" s="1"/>
      <c r="CP3117" s="1"/>
      <c r="CQ3117" s="1"/>
      <c r="CR3117" s="1"/>
      <c r="CS3117" s="1"/>
      <c r="CT3117" s="1"/>
      <c r="CU3117" s="1"/>
      <c r="CV3117" s="1"/>
      <c r="CW3117" s="1"/>
      <c r="CX3117" s="1"/>
      <c r="CY3117" s="1"/>
      <c r="CZ3117" s="1"/>
      <c r="DA3117" s="1"/>
      <c r="DB3117" s="1"/>
      <c r="DC3117" s="1"/>
      <c r="DD3117" s="1"/>
      <c r="DE3117" s="1"/>
      <c r="DF3117" s="1"/>
      <c r="DG3117" s="1"/>
      <c r="DH3117" s="1"/>
      <c r="DI3117" s="1"/>
      <c r="DJ3117" s="1"/>
      <c r="DK3117" s="1"/>
      <c r="DL3117" s="1"/>
      <c r="DM3117" s="1"/>
      <c r="DN3117" s="1"/>
      <c r="DO3117" s="1"/>
      <c r="DP3117" s="1"/>
      <c r="DQ3117" s="1"/>
      <c r="DR3117" s="1"/>
      <c r="DS3117" s="1"/>
      <c r="DT3117" s="1"/>
      <c r="DU3117" s="1"/>
      <c r="DV3117" s="1"/>
      <c r="DW3117" s="1"/>
      <c r="DX3117" s="1"/>
      <c r="DY3117" s="1"/>
      <c r="DZ3117" s="1"/>
      <c r="EA3117" s="1"/>
      <c r="EB3117" s="1"/>
      <c r="EC3117" s="1"/>
      <c r="ED3117" s="1"/>
      <c r="EE3117" s="1"/>
      <c r="EF3117" s="1"/>
      <c r="EG3117" s="1"/>
      <c r="EH3117" s="1"/>
      <c r="EI3117" s="1"/>
      <c r="EJ3117" s="1"/>
      <c r="EK3117" s="1"/>
      <c r="EL3117" s="1"/>
      <c r="EM3117" s="1"/>
      <c r="EN3117" s="1"/>
      <c r="EO3117" s="1"/>
      <c r="EP3117" s="1"/>
      <c r="EQ3117" s="1"/>
      <c r="ER3117" s="1"/>
      <c r="ES3117" s="1"/>
      <c r="ET3117" s="1"/>
      <c r="EU3117" s="1"/>
      <c r="EV3117" s="1"/>
      <c r="EW3117" s="1"/>
      <c r="EX3117" s="1"/>
      <c r="EY3117" s="1"/>
      <c r="EZ3117" s="1"/>
      <c r="FA3117" s="1"/>
      <c r="FB3117" s="1"/>
      <c r="FC3117" s="1"/>
      <c r="FD3117" s="1"/>
      <c r="FE3117" s="1"/>
      <c r="FF3117" s="1"/>
      <c r="FG3117" s="1"/>
      <c r="FH3117" s="1"/>
      <c r="FI3117" s="1"/>
      <c r="FJ3117" s="1"/>
      <c r="FK3117" s="1"/>
      <c r="FL3117" s="1"/>
      <c r="FM3117" s="1"/>
      <c r="FN3117" s="1"/>
      <c r="FO3117" s="1"/>
      <c r="FP3117" s="1"/>
      <c r="FQ3117" s="1"/>
      <c r="FR3117" s="1"/>
      <c r="FS3117" s="1"/>
      <c r="FT3117" s="1"/>
      <c r="FU3117" s="1"/>
      <c r="FV3117" s="1"/>
      <c r="FW3117" s="1"/>
      <c r="FX3117" s="1"/>
      <c r="FY3117" s="1"/>
      <c r="FZ3117" s="1"/>
      <c r="GA3117" s="1"/>
      <c r="GB3117" s="1"/>
      <c r="GC3117" s="1"/>
      <c r="GD3117" s="1"/>
      <c r="GE3117" s="1"/>
      <c r="GF3117" s="1"/>
      <c r="GG3117" s="1"/>
      <c r="GH3117" s="1"/>
      <c r="GI3117" s="1"/>
      <c r="GJ3117" s="1"/>
      <c r="GK3117"/>
      <c r="GL3117"/>
      <c r="GM3117"/>
      <c r="GN3117"/>
      <c r="GO3117"/>
      <c r="GP3117"/>
      <c r="GQ3117"/>
      <c r="GR3117"/>
      <c r="GS3117"/>
      <c r="GT3117"/>
      <c r="GU3117"/>
      <c r="GV3117"/>
      <c r="GW3117"/>
      <c r="GX3117"/>
      <c r="GY3117"/>
      <c r="GZ3117"/>
      <c r="HA3117"/>
      <c r="HB3117"/>
      <c r="HC3117"/>
      <c r="HD3117"/>
      <c r="HE3117"/>
    </row>
    <row r="3118" spans="6:213" s="19" customFormat="1" x14ac:dyDescent="0.25">
      <c r="F3118" s="20"/>
      <c r="G3118" s="20"/>
      <c r="H3118" s="20"/>
      <c r="I3118" s="20"/>
      <c r="J3118" s="21"/>
      <c r="K3118" s="21"/>
      <c r="L3118" s="20"/>
      <c r="M3118" s="20"/>
      <c r="N3118" s="22"/>
      <c r="O3118" s="22"/>
      <c r="P3118" s="22"/>
      <c r="Q3118" s="22"/>
      <c r="U3118" s="20"/>
      <c r="V3118" s="20"/>
      <c r="W3118" s="20"/>
      <c r="X3118" s="27"/>
      <c r="Y3118" s="253"/>
      <c r="Z3118" s="30"/>
      <c r="AA3118" s="30"/>
      <c r="AB3118" s="31"/>
      <c r="AC3118" s="31"/>
      <c r="AD3118" s="31"/>
      <c r="AE3118" s="31"/>
      <c r="AF3118" s="31"/>
      <c r="AG3118" s="241"/>
      <c r="AH3118" s="31"/>
      <c r="AI3118" s="31"/>
      <c r="AJ3118" s="31"/>
      <c r="AK3118" s="31"/>
      <c r="AL3118" s="120"/>
      <c r="AM3118" s="25"/>
      <c r="AN3118" s="25"/>
      <c r="AO3118" s="25"/>
      <c r="AP3118" s="25"/>
      <c r="AQ3118" s="26"/>
      <c r="AR3118" s="25"/>
      <c r="AS3118" s="31"/>
      <c r="AT3118" s="25"/>
      <c r="AU3118" s="25"/>
      <c r="AV3118" s="31"/>
      <c r="BC3118" s="1"/>
      <c r="BD3118"/>
      <c r="BE3118"/>
      <c r="BF3118" s="1"/>
      <c r="BG3118"/>
      <c r="BH3118"/>
      <c r="BI3118"/>
      <c r="BJ3118" s="1"/>
      <c r="BK3118" s="1"/>
      <c r="BL3118"/>
      <c r="BM3118" s="1"/>
      <c r="BN3118" s="1"/>
      <c r="BO3118" s="1"/>
      <c r="BP3118" s="1"/>
      <c r="BQ3118" s="1"/>
      <c r="BR3118" s="1"/>
      <c r="BS3118" s="1"/>
      <c r="BT3118" s="22"/>
      <c r="BU3118" s="1"/>
      <c r="BV3118" s="1"/>
      <c r="BW3118" s="1"/>
      <c r="BX3118" s="1"/>
      <c r="BY3118" s="1"/>
      <c r="BZ3118" s="1"/>
      <c r="CA3118" s="1"/>
      <c r="CB3118" s="1"/>
      <c r="CC3118" s="1"/>
      <c r="CD3118" s="1"/>
      <c r="CE3118" s="1"/>
      <c r="CF3118" s="1"/>
      <c r="CG3118" s="1"/>
      <c r="CH3118" s="1"/>
      <c r="CI3118" s="1"/>
      <c r="CJ3118" s="1"/>
      <c r="CK3118" s="1"/>
      <c r="CL3118" s="1"/>
      <c r="CM3118" s="1"/>
      <c r="CN3118" s="1"/>
      <c r="CO3118" s="1"/>
      <c r="CP3118" s="1"/>
      <c r="CQ3118" s="1"/>
      <c r="CR3118" s="1"/>
      <c r="CS3118" s="1"/>
      <c r="CT3118" s="1"/>
      <c r="CU3118" s="1"/>
      <c r="CV3118" s="1"/>
      <c r="CW3118" s="1"/>
      <c r="CX3118" s="1"/>
      <c r="CY3118" s="1"/>
      <c r="CZ3118" s="1"/>
      <c r="DA3118" s="1"/>
      <c r="DB3118" s="1"/>
      <c r="DC3118" s="1"/>
      <c r="DD3118" s="1"/>
      <c r="DE3118" s="1"/>
      <c r="DF3118" s="1"/>
      <c r="DG3118" s="1"/>
      <c r="DH3118" s="1"/>
      <c r="DI3118" s="1"/>
      <c r="DJ3118" s="1"/>
      <c r="DK3118" s="1"/>
      <c r="DL3118" s="1"/>
      <c r="DM3118" s="1"/>
      <c r="DN3118" s="1"/>
      <c r="DO3118" s="1"/>
      <c r="DP3118" s="1"/>
      <c r="DQ3118" s="1"/>
      <c r="DR3118" s="1"/>
      <c r="DS3118" s="1"/>
      <c r="DT3118" s="1"/>
      <c r="DU3118" s="1"/>
      <c r="DV3118" s="1"/>
      <c r="DW3118" s="1"/>
      <c r="DX3118" s="1"/>
      <c r="DY3118" s="1"/>
      <c r="DZ3118" s="1"/>
      <c r="EA3118" s="1"/>
      <c r="EB3118" s="1"/>
      <c r="EC3118" s="1"/>
      <c r="ED3118" s="1"/>
      <c r="EE3118" s="1"/>
      <c r="EF3118" s="1"/>
      <c r="EG3118" s="1"/>
      <c r="EH3118" s="1"/>
      <c r="EI3118" s="1"/>
      <c r="EJ3118" s="1"/>
      <c r="EK3118" s="1"/>
      <c r="EL3118" s="1"/>
      <c r="EM3118" s="1"/>
      <c r="EN3118" s="1"/>
      <c r="EO3118" s="1"/>
      <c r="EP3118" s="1"/>
      <c r="EQ3118" s="1"/>
      <c r="ER3118" s="1"/>
      <c r="ES3118" s="1"/>
      <c r="ET3118" s="1"/>
      <c r="EU3118" s="1"/>
      <c r="EV3118" s="1"/>
      <c r="EW3118" s="1"/>
      <c r="EX3118" s="1"/>
      <c r="EY3118" s="1"/>
      <c r="EZ3118" s="1"/>
      <c r="FA3118" s="1"/>
      <c r="FB3118" s="1"/>
      <c r="FC3118" s="1"/>
      <c r="FD3118" s="1"/>
      <c r="FE3118" s="1"/>
      <c r="FF3118" s="1"/>
      <c r="FG3118" s="1"/>
      <c r="FH3118" s="1"/>
      <c r="FI3118" s="1"/>
      <c r="FJ3118" s="1"/>
      <c r="FK3118" s="1"/>
      <c r="FL3118" s="1"/>
      <c r="FM3118" s="1"/>
      <c r="FN3118" s="1"/>
      <c r="FO3118" s="1"/>
      <c r="FP3118" s="1"/>
      <c r="FQ3118" s="1"/>
      <c r="FR3118" s="1"/>
      <c r="FS3118" s="1"/>
      <c r="FT3118" s="1"/>
      <c r="FU3118" s="1"/>
      <c r="FV3118" s="1"/>
      <c r="FW3118" s="1"/>
      <c r="FX3118" s="1"/>
      <c r="FY3118" s="1"/>
      <c r="FZ3118" s="1"/>
      <c r="GA3118" s="1"/>
      <c r="GB3118" s="1"/>
      <c r="GC3118" s="1"/>
      <c r="GD3118" s="1"/>
      <c r="GE3118" s="1"/>
      <c r="GF3118" s="1"/>
      <c r="GG3118" s="1"/>
      <c r="GH3118" s="1"/>
      <c r="GI3118" s="1"/>
      <c r="GJ3118" s="1"/>
      <c r="GK3118"/>
      <c r="GL3118"/>
      <c r="GM3118"/>
      <c r="GN3118"/>
      <c r="GO3118"/>
      <c r="GP3118"/>
      <c r="GQ3118"/>
      <c r="GR3118"/>
      <c r="GS3118"/>
      <c r="GT3118"/>
      <c r="GU3118"/>
      <c r="GV3118"/>
      <c r="GW3118"/>
      <c r="GX3118"/>
      <c r="GY3118"/>
      <c r="GZ3118"/>
      <c r="HA3118"/>
      <c r="HB3118"/>
      <c r="HC3118"/>
      <c r="HD3118"/>
      <c r="HE3118"/>
    </row>
    <row r="3119" spans="6:213" s="19" customFormat="1" x14ac:dyDescent="0.25">
      <c r="F3119" s="20"/>
      <c r="G3119" s="20"/>
      <c r="H3119" s="20"/>
      <c r="I3119" s="20"/>
      <c r="J3119" s="21"/>
      <c r="K3119" s="21"/>
      <c r="L3119" s="20"/>
      <c r="M3119" s="20"/>
      <c r="N3119" s="22"/>
      <c r="O3119" s="22"/>
      <c r="P3119" s="22"/>
      <c r="Q3119" s="22"/>
      <c r="U3119" s="20"/>
      <c r="V3119" s="20"/>
      <c r="W3119" s="20"/>
      <c r="X3119" s="27"/>
      <c r="Y3119" s="253"/>
      <c r="Z3119" s="30"/>
      <c r="AA3119" s="30"/>
      <c r="AB3119" s="31"/>
      <c r="AC3119" s="31"/>
      <c r="AD3119" s="31"/>
      <c r="AE3119" s="31"/>
      <c r="AF3119" s="31"/>
      <c r="AG3119" s="241"/>
      <c r="AH3119" s="31"/>
      <c r="AI3119" s="31"/>
      <c r="AJ3119" s="31"/>
      <c r="AK3119" s="31"/>
      <c r="AL3119" s="120"/>
      <c r="AM3119" s="25"/>
      <c r="AN3119" s="25"/>
      <c r="AO3119" s="25"/>
      <c r="AP3119" s="25"/>
      <c r="AQ3119" s="26"/>
      <c r="AR3119" s="25"/>
      <c r="AS3119" s="31"/>
      <c r="AT3119" s="25"/>
      <c r="AU3119" s="25"/>
      <c r="AV3119" s="31"/>
      <c r="BC3119" s="1"/>
      <c r="BD3119"/>
      <c r="BE3119"/>
      <c r="BF3119" s="1"/>
      <c r="BG3119"/>
      <c r="BH3119"/>
      <c r="BI3119"/>
      <c r="BJ3119" s="1"/>
      <c r="BK3119" s="1"/>
      <c r="BL3119"/>
      <c r="BM3119" s="1"/>
      <c r="BN3119" s="1"/>
      <c r="BO3119" s="1"/>
      <c r="BP3119" s="1"/>
      <c r="BQ3119" s="1"/>
      <c r="BR3119" s="1"/>
      <c r="BS3119" s="1"/>
      <c r="BT3119" s="22"/>
      <c r="BU3119" s="1"/>
      <c r="BV3119" s="1"/>
      <c r="BW3119" s="1"/>
      <c r="BX3119" s="1"/>
      <c r="BY3119" s="1"/>
      <c r="BZ3119" s="1"/>
      <c r="CA3119" s="1"/>
      <c r="CB3119" s="1"/>
      <c r="CC3119" s="1"/>
      <c r="CD3119" s="1"/>
      <c r="CE3119" s="1"/>
      <c r="CF3119" s="1"/>
      <c r="CG3119" s="1"/>
      <c r="CH3119" s="1"/>
      <c r="CI3119" s="1"/>
      <c r="CJ3119" s="1"/>
      <c r="CK3119" s="1"/>
      <c r="CL3119" s="1"/>
      <c r="CM3119" s="1"/>
      <c r="CN3119" s="1"/>
      <c r="CO3119" s="1"/>
      <c r="CP3119" s="1"/>
      <c r="CQ3119" s="1"/>
      <c r="CR3119" s="1"/>
      <c r="CS3119" s="1"/>
      <c r="CT3119" s="1"/>
      <c r="CU3119" s="1"/>
      <c r="CV3119" s="1"/>
      <c r="CW3119" s="1"/>
      <c r="CX3119" s="1"/>
      <c r="CY3119" s="1"/>
      <c r="CZ3119" s="1"/>
      <c r="DA3119" s="1"/>
      <c r="DB3119" s="1"/>
      <c r="DC3119" s="1"/>
      <c r="DD3119" s="1"/>
      <c r="DE3119" s="1"/>
      <c r="DF3119" s="1"/>
      <c r="DG3119" s="1"/>
      <c r="DH3119" s="1"/>
      <c r="DI3119" s="1"/>
      <c r="DJ3119" s="1"/>
      <c r="DK3119" s="1"/>
      <c r="DL3119" s="1"/>
      <c r="DM3119" s="1"/>
      <c r="DN3119" s="1"/>
      <c r="DO3119" s="1"/>
      <c r="DP3119" s="1"/>
      <c r="DQ3119" s="1"/>
      <c r="DR3119" s="1"/>
      <c r="DS3119" s="1"/>
      <c r="DT3119" s="1"/>
      <c r="DU3119" s="1"/>
      <c r="DV3119" s="1"/>
      <c r="DW3119" s="1"/>
      <c r="DX3119" s="1"/>
      <c r="DY3119" s="1"/>
      <c r="DZ3119" s="1"/>
      <c r="EA3119" s="1"/>
      <c r="EB3119" s="1"/>
      <c r="EC3119" s="1"/>
      <c r="ED3119" s="1"/>
      <c r="EE3119" s="1"/>
      <c r="EF3119" s="1"/>
      <c r="EG3119" s="1"/>
      <c r="EH3119" s="1"/>
      <c r="EI3119" s="1"/>
      <c r="EJ3119" s="1"/>
      <c r="EK3119" s="1"/>
      <c r="EL3119" s="1"/>
      <c r="EM3119" s="1"/>
      <c r="EN3119" s="1"/>
      <c r="EO3119" s="1"/>
      <c r="EP3119" s="1"/>
      <c r="EQ3119" s="1"/>
      <c r="ER3119" s="1"/>
      <c r="ES3119" s="1"/>
      <c r="ET3119" s="1"/>
      <c r="EU3119" s="1"/>
      <c r="EV3119" s="1"/>
      <c r="EW3119" s="1"/>
      <c r="EX3119" s="1"/>
      <c r="EY3119" s="1"/>
      <c r="EZ3119" s="1"/>
      <c r="FA3119" s="1"/>
      <c r="FB3119" s="1"/>
      <c r="FC3119" s="1"/>
      <c r="FD3119" s="1"/>
      <c r="FE3119" s="1"/>
      <c r="FF3119" s="1"/>
      <c r="FG3119" s="1"/>
      <c r="FH3119" s="1"/>
      <c r="FI3119" s="1"/>
      <c r="FJ3119" s="1"/>
      <c r="FK3119" s="1"/>
      <c r="FL3119" s="1"/>
      <c r="FM3119" s="1"/>
      <c r="FN3119" s="1"/>
      <c r="FO3119" s="1"/>
      <c r="FP3119" s="1"/>
      <c r="FQ3119" s="1"/>
      <c r="FR3119" s="1"/>
      <c r="FS3119" s="1"/>
      <c r="FT3119" s="1"/>
      <c r="FU3119" s="1"/>
      <c r="FV3119" s="1"/>
      <c r="FW3119" s="1"/>
      <c r="FX3119" s="1"/>
      <c r="FY3119" s="1"/>
      <c r="FZ3119" s="1"/>
      <c r="GA3119" s="1"/>
      <c r="GB3119" s="1"/>
      <c r="GC3119" s="1"/>
      <c r="GD3119" s="1"/>
      <c r="GE3119" s="1"/>
      <c r="GF3119" s="1"/>
      <c r="GG3119" s="1"/>
      <c r="GH3119" s="1"/>
      <c r="GI3119" s="1"/>
      <c r="GJ3119" s="1"/>
      <c r="GK3119"/>
      <c r="GL3119"/>
      <c r="GM3119"/>
      <c r="GN3119"/>
      <c r="GO3119"/>
      <c r="GP3119"/>
      <c r="GQ3119"/>
      <c r="GR3119"/>
      <c r="GS3119"/>
      <c r="GT3119"/>
      <c r="GU3119"/>
      <c r="GV3119"/>
      <c r="GW3119"/>
      <c r="GX3119"/>
      <c r="GY3119"/>
      <c r="GZ3119"/>
      <c r="HA3119"/>
      <c r="HB3119"/>
      <c r="HC3119"/>
      <c r="HD3119"/>
      <c r="HE3119"/>
    </row>
    <row r="3120" spans="6:213" s="19" customFormat="1" x14ac:dyDescent="0.25">
      <c r="F3120" s="20"/>
      <c r="G3120" s="20"/>
      <c r="H3120" s="20"/>
      <c r="I3120" s="20"/>
      <c r="J3120" s="21"/>
      <c r="K3120" s="21"/>
      <c r="L3120" s="20"/>
      <c r="M3120" s="20"/>
      <c r="N3120" s="22"/>
      <c r="O3120" s="22"/>
      <c r="P3120" s="22"/>
      <c r="Q3120" s="22"/>
      <c r="U3120" s="20"/>
      <c r="V3120" s="20"/>
      <c r="W3120" s="20"/>
      <c r="X3120" s="27"/>
      <c r="Y3120" s="253"/>
      <c r="Z3120" s="30"/>
      <c r="AA3120" s="30"/>
      <c r="AB3120" s="31"/>
      <c r="AC3120" s="31"/>
      <c r="AD3120" s="31"/>
      <c r="AE3120" s="31"/>
      <c r="AF3120" s="31"/>
      <c r="AG3120" s="241"/>
      <c r="AH3120" s="31"/>
      <c r="AI3120" s="31"/>
      <c r="AJ3120" s="31"/>
      <c r="AK3120" s="31"/>
      <c r="AL3120" s="120"/>
      <c r="AM3120" s="25"/>
      <c r="AN3120" s="25"/>
      <c r="AO3120" s="25"/>
      <c r="AP3120" s="25"/>
      <c r="AQ3120" s="26"/>
      <c r="AR3120" s="25"/>
      <c r="AS3120" s="31"/>
      <c r="AT3120" s="25"/>
      <c r="AU3120" s="25"/>
      <c r="AV3120" s="31"/>
      <c r="BC3120" s="1"/>
      <c r="BD3120"/>
      <c r="BE3120"/>
      <c r="BF3120" s="1"/>
      <c r="BG3120"/>
      <c r="BH3120"/>
      <c r="BI3120"/>
      <c r="BJ3120" s="1"/>
      <c r="BK3120" s="1"/>
      <c r="BL3120"/>
      <c r="BM3120" s="1"/>
      <c r="BN3120" s="1"/>
      <c r="BO3120" s="1"/>
      <c r="BP3120" s="1"/>
      <c r="BQ3120" s="1"/>
      <c r="BR3120" s="1"/>
      <c r="BS3120" s="1"/>
      <c r="BT3120" s="22"/>
      <c r="BU3120" s="1"/>
      <c r="BV3120" s="1"/>
      <c r="BW3120" s="1"/>
      <c r="BX3120" s="1"/>
      <c r="BY3120" s="1"/>
      <c r="BZ3120" s="1"/>
      <c r="CA3120" s="1"/>
      <c r="CB3120" s="1"/>
      <c r="CC3120" s="1"/>
      <c r="CD3120" s="1"/>
      <c r="CE3120" s="1"/>
      <c r="CF3120" s="1"/>
      <c r="CG3120" s="1"/>
      <c r="CH3120" s="1"/>
      <c r="CI3120" s="1"/>
      <c r="CJ3120" s="1"/>
      <c r="CK3120" s="1"/>
      <c r="CL3120" s="1"/>
      <c r="CM3120" s="1"/>
      <c r="CN3120" s="1"/>
      <c r="CO3120" s="1"/>
      <c r="CP3120" s="1"/>
      <c r="CQ3120" s="1"/>
      <c r="CR3120" s="1"/>
      <c r="CS3120" s="1"/>
      <c r="CT3120" s="1"/>
      <c r="CU3120" s="1"/>
      <c r="CV3120" s="1"/>
      <c r="CW3120" s="1"/>
      <c r="CX3120" s="1"/>
      <c r="CY3120" s="1"/>
      <c r="CZ3120" s="1"/>
      <c r="DA3120" s="1"/>
      <c r="DB3120" s="1"/>
      <c r="DC3120" s="1"/>
      <c r="DD3120" s="1"/>
      <c r="DE3120" s="1"/>
      <c r="DF3120" s="1"/>
      <c r="DG3120" s="1"/>
      <c r="DH3120" s="1"/>
      <c r="DI3120" s="1"/>
      <c r="DJ3120" s="1"/>
      <c r="DK3120" s="1"/>
      <c r="DL3120" s="1"/>
      <c r="DM3120" s="1"/>
      <c r="DN3120" s="1"/>
      <c r="DO3120" s="1"/>
      <c r="DP3120" s="1"/>
      <c r="DQ3120" s="1"/>
      <c r="DR3120" s="1"/>
      <c r="DS3120" s="1"/>
      <c r="DT3120" s="1"/>
      <c r="DU3120" s="1"/>
      <c r="DV3120" s="1"/>
      <c r="DW3120" s="1"/>
      <c r="DX3120" s="1"/>
      <c r="DY3120" s="1"/>
      <c r="DZ3120" s="1"/>
      <c r="EA3120" s="1"/>
      <c r="EB3120" s="1"/>
      <c r="EC3120" s="1"/>
      <c r="ED3120" s="1"/>
      <c r="EE3120" s="1"/>
      <c r="EF3120" s="1"/>
      <c r="EG3120" s="1"/>
      <c r="EH3120" s="1"/>
      <c r="EI3120" s="1"/>
      <c r="EJ3120" s="1"/>
      <c r="EK3120" s="1"/>
      <c r="EL3120" s="1"/>
      <c r="EM3120" s="1"/>
      <c r="EN3120" s="1"/>
      <c r="EO3120" s="1"/>
      <c r="EP3120" s="1"/>
      <c r="EQ3120" s="1"/>
      <c r="ER3120" s="1"/>
      <c r="ES3120" s="1"/>
      <c r="ET3120" s="1"/>
      <c r="EU3120" s="1"/>
      <c r="EV3120" s="1"/>
      <c r="EW3120" s="1"/>
      <c r="EX3120" s="1"/>
      <c r="EY3120" s="1"/>
      <c r="EZ3120" s="1"/>
      <c r="FA3120" s="1"/>
      <c r="FB3120" s="1"/>
      <c r="FC3120" s="1"/>
      <c r="FD3120" s="1"/>
      <c r="FE3120" s="1"/>
      <c r="FF3120" s="1"/>
      <c r="FG3120" s="1"/>
      <c r="FH3120" s="1"/>
      <c r="FI3120" s="1"/>
      <c r="FJ3120" s="1"/>
      <c r="FK3120" s="1"/>
      <c r="FL3120" s="1"/>
      <c r="FM3120" s="1"/>
      <c r="FN3120" s="1"/>
      <c r="FO3120" s="1"/>
      <c r="FP3120" s="1"/>
      <c r="FQ3120" s="1"/>
      <c r="FR3120" s="1"/>
      <c r="FS3120" s="1"/>
      <c r="FT3120" s="1"/>
      <c r="FU3120" s="1"/>
      <c r="FV3120" s="1"/>
      <c r="FW3120" s="1"/>
      <c r="FX3120" s="1"/>
      <c r="FY3120" s="1"/>
      <c r="FZ3120" s="1"/>
      <c r="GA3120" s="1"/>
      <c r="GB3120" s="1"/>
      <c r="GC3120" s="1"/>
      <c r="GD3120" s="1"/>
      <c r="GE3120" s="1"/>
      <c r="GF3120" s="1"/>
      <c r="GG3120" s="1"/>
      <c r="GH3120" s="1"/>
      <c r="GI3120" s="1"/>
      <c r="GJ3120" s="1"/>
      <c r="GK3120"/>
      <c r="GL3120"/>
      <c r="GM3120"/>
      <c r="GN3120"/>
      <c r="GO3120"/>
      <c r="GP3120"/>
      <c r="GQ3120"/>
      <c r="GR3120"/>
      <c r="GS3120"/>
      <c r="GT3120"/>
      <c r="GU3120"/>
      <c r="GV3120"/>
      <c r="GW3120"/>
      <c r="GX3120"/>
      <c r="GY3120"/>
      <c r="GZ3120"/>
      <c r="HA3120"/>
      <c r="HB3120"/>
      <c r="HC3120"/>
      <c r="HD3120"/>
      <c r="HE3120"/>
    </row>
    <row r="3121" spans="6:213" s="19" customFormat="1" x14ac:dyDescent="0.25">
      <c r="F3121" s="20"/>
      <c r="G3121" s="20"/>
      <c r="H3121" s="20"/>
      <c r="I3121" s="20"/>
      <c r="J3121" s="21"/>
      <c r="K3121" s="21"/>
      <c r="L3121" s="20"/>
      <c r="M3121" s="20"/>
      <c r="N3121" s="22"/>
      <c r="O3121" s="22"/>
      <c r="P3121" s="22"/>
      <c r="Q3121" s="22"/>
      <c r="U3121" s="20"/>
      <c r="V3121" s="20"/>
      <c r="W3121" s="20"/>
      <c r="X3121" s="27"/>
      <c r="Y3121" s="253"/>
      <c r="Z3121" s="30"/>
      <c r="AA3121" s="30"/>
      <c r="AB3121" s="31"/>
      <c r="AC3121" s="31"/>
      <c r="AD3121" s="31"/>
      <c r="AE3121" s="31"/>
      <c r="AF3121" s="31"/>
      <c r="AG3121" s="241"/>
      <c r="AH3121" s="31"/>
      <c r="AI3121" s="31"/>
      <c r="AJ3121" s="31"/>
      <c r="AK3121" s="31"/>
      <c r="AL3121" s="120"/>
      <c r="AM3121" s="25"/>
      <c r="AN3121" s="25"/>
      <c r="AO3121" s="25"/>
      <c r="AP3121" s="25"/>
      <c r="AQ3121" s="26"/>
      <c r="AR3121" s="25"/>
      <c r="AS3121" s="31"/>
      <c r="AT3121" s="25"/>
      <c r="AU3121" s="25"/>
      <c r="AV3121" s="31"/>
      <c r="BC3121" s="1"/>
      <c r="BD3121"/>
      <c r="BE3121"/>
      <c r="BF3121" s="1"/>
      <c r="BG3121"/>
      <c r="BH3121"/>
      <c r="BI3121"/>
      <c r="BJ3121" s="1"/>
      <c r="BK3121" s="1"/>
      <c r="BL3121"/>
      <c r="BM3121" s="1"/>
      <c r="BN3121" s="1"/>
      <c r="BO3121" s="1"/>
      <c r="BP3121" s="1"/>
      <c r="BQ3121" s="1"/>
      <c r="BR3121" s="1"/>
      <c r="BS3121" s="1"/>
      <c r="BT3121" s="22"/>
      <c r="BU3121" s="1"/>
      <c r="BV3121" s="1"/>
      <c r="BW3121" s="1"/>
      <c r="BX3121" s="1"/>
      <c r="BY3121" s="1"/>
      <c r="BZ3121" s="1"/>
      <c r="CA3121" s="1"/>
      <c r="CB3121" s="1"/>
      <c r="CC3121" s="1"/>
      <c r="CD3121" s="1"/>
      <c r="CE3121" s="1"/>
      <c r="CF3121" s="1"/>
      <c r="CG3121" s="1"/>
      <c r="CH3121" s="1"/>
      <c r="CI3121" s="1"/>
      <c r="CJ3121" s="1"/>
      <c r="CK3121" s="1"/>
      <c r="CL3121" s="1"/>
      <c r="CM3121" s="1"/>
      <c r="CN3121" s="1"/>
      <c r="CO3121" s="1"/>
      <c r="CP3121" s="1"/>
      <c r="CQ3121" s="1"/>
      <c r="CR3121" s="1"/>
      <c r="CS3121" s="1"/>
      <c r="CT3121" s="1"/>
      <c r="CU3121" s="1"/>
      <c r="CV3121" s="1"/>
      <c r="CW3121" s="1"/>
      <c r="CX3121" s="1"/>
      <c r="CY3121" s="1"/>
      <c r="CZ3121" s="1"/>
      <c r="DA3121" s="1"/>
      <c r="DB3121" s="1"/>
      <c r="DC3121" s="1"/>
      <c r="DD3121" s="1"/>
      <c r="DE3121" s="1"/>
      <c r="DF3121" s="1"/>
      <c r="DG3121" s="1"/>
      <c r="DH3121" s="1"/>
      <c r="DI3121" s="1"/>
      <c r="DJ3121" s="1"/>
      <c r="DK3121" s="1"/>
      <c r="DL3121" s="1"/>
      <c r="DM3121" s="1"/>
      <c r="DN3121" s="1"/>
      <c r="DO3121" s="1"/>
      <c r="DP3121" s="1"/>
      <c r="DQ3121" s="1"/>
      <c r="DR3121" s="1"/>
      <c r="DS3121" s="1"/>
      <c r="DT3121" s="1"/>
      <c r="DU3121" s="1"/>
      <c r="DV3121" s="1"/>
      <c r="DW3121" s="1"/>
      <c r="DX3121" s="1"/>
      <c r="DY3121" s="1"/>
      <c r="DZ3121" s="1"/>
      <c r="EA3121" s="1"/>
      <c r="EB3121" s="1"/>
      <c r="EC3121" s="1"/>
      <c r="ED3121" s="1"/>
      <c r="EE3121" s="1"/>
      <c r="EF3121" s="1"/>
      <c r="EG3121" s="1"/>
      <c r="EH3121" s="1"/>
      <c r="EI3121" s="1"/>
      <c r="EJ3121" s="1"/>
      <c r="EK3121" s="1"/>
      <c r="EL3121" s="1"/>
      <c r="EM3121" s="1"/>
      <c r="EN3121" s="1"/>
      <c r="EO3121" s="1"/>
      <c r="EP3121" s="1"/>
      <c r="EQ3121" s="1"/>
      <c r="ER3121" s="1"/>
      <c r="ES3121" s="1"/>
      <c r="ET3121" s="1"/>
      <c r="EU3121" s="1"/>
      <c r="EV3121" s="1"/>
      <c r="EW3121" s="1"/>
      <c r="EX3121" s="1"/>
      <c r="EY3121" s="1"/>
      <c r="EZ3121" s="1"/>
      <c r="FA3121" s="1"/>
      <c r="FB3121" s="1"/>
      <c r="FC3121" s="1"/>
      <c r="FD3121" s="1"/>
      <c r="FE3121" s="1"/>
      <c r="FF3121" s="1"/>
      <c r="FG3121" s="1"/>
      <c r="FH3121" s="1"/>
      <c r="FI3121" s="1"/>
      <c r="FJ3121" s="1"/>
      <c r="FK3121" s="1"/>
      <c r="FL3121" s="1"/>
      <c r="FM3121" s="1"/>
      <c r="FN3121" s="1"/>
      <c r="FO3121" s="1"/>
      <c r="FP3121" s="1"/>
      <c r="FQ3121" s="1"/>
      <c r="FR3121" s="1"/>
      <c r="FS3121" s="1"/>
      <c r="FT3121" s="1"/>
      <c r="FU3121" s="1"/>
      <c r="FV3121" s="1"/>
      <c r="FW3121" s="1"/>
      <c r="FX3121" s="1"/>
      <c r="FY3121" s="1"/>
      <c r="FZ3121" s="1"/>
      <c r="GA3121" s="1"/>
      <c r="GB3121" s="1"/>
      <c r="GC3121" s="1"/>
      <c r="GD3121" s="1"/>
      <c r="GE3121" s="1"/>
      <c r="GF3121" s="1"/>
      <c r="GG3121" s="1"/>
      <c r="GH3121" s="1"/>
      <c r="GI3121" s="1"/>
      <c r="GJ3121" s="1"/>
      <c r="GK3121"/>
      <c r="GL3121"/>
      <c r="GM3121"/>
      <c r="GN3121"/>
      <c r="GO3121"/>
      <c r="GP3121"/>
      <c r="GQ3121"/>
      <c r="GR3121"/>
      <c r="GS3121"/>
      <c r="GT3121"/>
      <c r="GU3121"/>
      <c r="GV3121"/>
      <c r="GW3121"/>
      <c r="GX3121"/>
      <c r="GY3121"/>
      <c r="GZ3121"/>
      <c r="HA3121"/>
      <c r="HB3121"/>
      <c r="HC3121"/>
      <c r="HD3121"/>
      <c r="HE3121"/>
    </row>
    <row r="3122" spans="6:213" s="19" customFormat="1" x14ac:dyDescent="0.25">
      <c r="F3122" s="20"/>
      <c r="G3122" s="20"/>
      <c r="H3122" s="20"/>
      <c r="I3122" s="20"/>
      <c r="J3122" s="21"/>
      <c r="K3122" s="21"/>
      <c r="L3122" s="20"/>
      <c r="M3122" s="20"/>
      <c r="N3122" s="22"/>
      <c r="O3122" s="22"/>
      <c r="P3122" s="22"/>
      <c r="Q3122" s="22"/>
      <c r="U3122" s="20"/>
      <c r="V3122" s="20"/>
      <c r="W3122" s="20"/>
      <c r="X3122" s="27"/>
      <c r="Y3122" s="253"/>
      <c r="Z3122" s="30"/>
      <c r="AA3122" s="30"/>
      <c r="AB3122" s="31"/>
      <c r="AC3122" s="31"/>
      <c r="AD3122" s="31"/>
      <c r="AE3122" s="31"/>
      <c r="AF3122" s="31"/>
      <c r="AG3122" s="241"/>
      <c r="AH3122" s="31"/>
      <c r="AI3122" s="31"/>
      <c r="AJ3122" s="31"/>
      <c r="AK3122" s="31"/>
      <c r="AL3122" s="120"/>
      <c r="AM3122" s="25"/>
      <c r="AN3122" s="25"/>
      <c r="AO3122" s="25"/>
      <c r="AP3122" s="25"/>
      <c r="AQ3122" s="26"/>
      <c r="AR3122" s="25"/>
      <c r="AS3122" s="31"/>
      <c r="AT3122" s="25"/>
      <c r="AU3122" s="25"/>
      <c r="AV3122" s="31"/>
      <c r="BC3122" s="1"/>
      <c r="BD3122"/>
      <c r="BE3122"/>
      <c r="BF3122" s="1"/>
      <c r="BG3122"/>
      <c r="BH3122"/>
      <c r="BI3122"/>
      <c r="BJ3122" s="1"/>
      <c r="BK3122" s="1"/>
      <c r="BL3122"/>
      <c r="BM3122" s="1"/>
      <c r="BN3122" s="1"/>
      <c r="BO3122" s="1"/>
      <c r="BP3122" s="1"/>
      <c r="BQ3122" s="1"/>
      <c r="BR3122" s="1"/>
      <c r="BS3122" s="1"/>
      <c r="BT3122" s="22"/>
      <c r="BU3122" s="1"/>
      <c r="BV3122" s="1"/>
      <c r="BW3122" s="1"/>
      <c r="BX3122" s="1"/>
      <c r="BY3122" s="1"/>
      <c r="BZ3122" s="1"/>
      <c r="CA3122" s="1"/>
      <c r="CB3122" s="1"/>
      <c r="CC3122" s="1"/>
      <c r="CD3122" s="1"/>
      <c r="CE3122" s="1"/>
      <c r="CF3122" s="1"/>
      <c r="CG3122" s="1"/>
      <c r="CH3122" s="1"/>
      <c r="CI3122" s="1"/>
      <c r="CJ3122" s="1"/>
      <c r="CK3122" s="1"/>
      <c r="CL3122" s="1"/>
      <c r="CM3122" s="1"/>
      <c r="CN3122" s="1"/>
      <c r="CO3122" s="1"/>
      <c r="CP3122" s="1"/>
      <c r="CQ3122" s="1"/>
      <c r="CR3122" s="1"/>
      <c r="CS3122" s="1"/>
      <c r="CT3122" s="1"/>
      <c r="CU3122" s="1"/>
      <c r="CV3122" s="1"/>
      <c r="CW3122" s="1"/>
      <c r="CX3122" s="1"/>
      <c r="CY3122" s="1"/>
      <c r="CZ3122" s="1"/>
      <c r="DA3122" s="1"/>
      <c r="DB3122" s="1"/>
      <c r="DC3122" s="1"/>
      <c r="DD3122" s="1"/>
      <c r="DE3122" s="1"/>
      <c r="DF3122" s="1"/>
      <c r="DG3122" s="1"/>
      <c r="DH3122" s="1"/>
      <c r="DI3122" s="1"/>
      <c r="DJ3122" s="1"/>
      <c r="DK3122" s="1"/>
      <c r="DL3122" s="1"/>
      <c r="DM3122" s="1"/>
      <c r="DN3122" s="1"/>
      <c r="DO3122" s="1"/>
      <c r="DP3122" s="1"/>
      <c r="DQ3122" s="1"/>
      <c r="DR3122" s="1"/>
      <c r="DS3122" s="1"/>
      <c r="DT3122" s="1"/>
      <c r="DU3122" s="1"/>
      <c r="DV3122" s="1"/>
      <c r="DW3122" s="1"/>
      <c r="DX3122" s="1"/>
      <c r="DY3122" s="1"/>
      <c r="DZ3122" s="1"/>
      <c r="EA3122" s="1"/>
      <c r="EB3122" s="1"/>
      <c r="EC3122" s="1"/>
      <c r="ED3122" s="1"/>
      <c r="EE3122" s="1"/>
      <c r="EF3122" s="1"/>
      <c r="EG3122" s="1"/>
      <c r="EH3122" s="1"/>
      <c r="EI3122" s="1"/>
      <c r="EJ3122" s="1"/>
      <c r="EK3122" s="1"/>
      <c r="EL3122" s="1"/>
      <c r="EM3122" s="1"/>
      <c r="EN3122" s="1"/>
      <c r="EO3122" s="1"/>
      <c r="EP3122" s="1"/>
      <c r="EQ3122" s="1"/>
      <c r="ER3122" s="1"/>
      <c r="ES3122" s="1"/>
      <c r="ET3122" s="1"/>
      <c r="EU3122" s="1"/>
      <c r="EV3122" s="1"/>
      <c r="EW3122" s="1"/>
      <c r="EX3122" s="1"/>
      <c r="EY3122" s="1"/>
      <c r="EZ3122" s="1"/>
      <c r="FA3122" s="1"/>
      <c r="FB3122" s="1"/>
      <c r="FC3122" s="1"/>
      <c r="FD3122" s="1"/>
      <c r="FE3122" s="1"/>
      <c r="FF3122" s="1"/>
      <c r="FG3122" s="1"/>
      <c r="FH3122" s="1"/>
      <c r="FI3122" s="1"/>
      <c r="FJ3122" s="1"/>
      <c r="FK3122" s="1"/>
      <c r="FL3122" s="1"/>
      <c r="FM3122" s="1"/>
      <c r="FN3122" s="1"/>
      <c r="FO3122" s="1"/>
      <c r="FP3122" s="1"/>
      <c r="FQ3122" s="1"/>
      <c r="FR3122" s="1"/>
      <c r="FS3122" s="1"/>
      <c r="FT3122" s="1"/>
      <c r="FU3122" s="1"/>
      <c r="FV3122" s="1"/>
      <c r="FW3122" s="1"/>
      <c r="FX3122" s="1"/>
      <c r="FY3122" s="1"/>
      <c r="FZ3122" s="1"/>
      <c r="GA3122" s="1"/>
      <c r="GB3122" s="1"/>
      <c r="GC3122" s="1"/>
      <c r="GD3122" s="1"/>
      <c r="GE3122" s="1"/>
      <c r="GF3122" s="1"/>
      <c r="GG3122" s="1"/>
      <c r="GH3122" s="1"/>
      <c r="GI3122" s="1"/>
      <c r="GJ3122" s="1"/>
      <c r="GK3122"/>
      <c r="GL3122"/>
      <c r="GM3122"/>
      <c r="GN3122"/>
      <c r="GO3122"/>
      <c r="GP3122"/>
      <c r="GQ3122"/>
      <c r="GR3122"/>
      <c r="GS3122"/>
      <c r="GT3122"/>
      <c r="GU3122"/>
      <c r="GV3122"/>
      <c r="GW3122"/>
      <c r="GX3122"/>
      <c r="GY3122"/>
      <c r="GZ3122"/>
      <c r="HA3122"/>
      <c r="HB3122"/>
      <c r="HC3122"/>
      <c r="HD3122"/>
      <c r="HE3122"/>
    </row>
    <row r="3123" spans="6:213" s="19" customFormat="1" x14ac:dyDescent="0.25">
      <c r="F3123" s="20"/>
      <c r="G3123" s="20"/>
      <c r="H3123" s="20"/>
      <c r="I3123" s="20"/>
      <c r="J3123" s="21"/>
      <c r="K3123" s="21"/>
      <c r="L3123" s="20"/>
      <c r="M3123" s="20"/>
      <c r="N3123" s="22"/>
      <c r="O3123" s="22"/>
      <c r="P3123" s="22"/>
      <c r="Q3123" s="22"/>
      <c r="U3123" s="20"/>
      <c r="V3123" s="20"/>
      <c r="W3123" s="20"/>
      <c r="X3123" s="27"/>
      <c r="Y3123" s="253"/>
      <c r="Z3123" s="30"/>
      <c r="AA3123" s="30"/>
      <c r="AB3123" s="31"/>
      <c r="AC3123" s="31"/>
      <c r="AD3123" s="31"/>
      <c r="AE3123" s="31"/>
      <c r="AF3123" s="31"/>
      <c r="AG3123" s="241"/>
      <c r="AH3123" s="31"/>
      <c r="AI3123" s="31"/>
      <c r="AJ3123" s="31"/>
      <c r="AK3123" s="31"/>
      <c r="AL3123" s="120"/>
      <c r="AM3123" s="25"/>
      <c r="AN3123" s="25"/>
      <c r="AO3123" s="25"/>
      <c r="AP3123" s="25"/>
      <c r="AQ3123" s="26"/>
      <c r="AR3123" s="25"/>
      <c r="AS3123" s="31"/>
      <c r="AT3123" s="25"/>
      <c r="AU3123" s="25"/>
      <c r="AV3123" s="31"/>
      <c r="BC3123" s="1"/>
      <c r="BD3123"/>
      <c r="BE3123"/>
      <c r="BF3123" s="1"/>
      <c r="BG3123"/>
      <c r="BH3123"/>
      <c r="BI3123"/>
      <c r="BJ3123" s="1"/>
      <c r="BK3123" s="1"/>
      <c r="BL3123"/>
      <c r="BM3123" s="1"/>
      <c r="BN3123" s="1"/>
      <c r="BO3123" s="1"/>
      <c r="BP3123" s="1"/>
      <c r="BQ3123" s="1"/>
      <c r="BR3123" s="1"/>
      <c r="BS3123" s="1"/>
      <c r="BT3123" s="22"/>
      <c r="BU3123" s="1"/>
      <c r="BV3123" s="1"/>
      <c r="BW3123" s="1"/>
      <c r="BX3123" s="1"/>
      <c r="BY3123" s="1"/>
      <c r="BZ3123" s="1"/>
      <c r="CA3123" s="1"/>
      <c r="CB3123" s="1"/>
      <c r="CC3123" s="1"/>
      <c r="CD3123" s="1"/>
      <c r="CE3123" s="1"/>
      <c r="CF3123" s="1"/>
      <c r="CG3123" s="1"/>
      <c r="CH3123" s="1"/>
      <c r="CI3123" s="1"/>
      <c r="CJ3123" s="1"/>
      <c r="CK3123" s="1"/>
      <c r="CL3123" s="1"/>
      <c r="CM3123" s="1"/>
      <c r="CN3123" s="1"/>
      <c r="CO3123" s="1"/>
      <c r="CP3123" s="1"/>
      <c r="CQ3123" s="1"/>
      <c r="CR3123" s="1"/>
      <c r="CS3123" s="1"/>
      <c r="CT3123" s="1"/>
      <c r="CU3123" s="1"/>
      <c r="CV3123" s="1"/>
      <c r="CW3123" s="1"/>
      <c r="CX3123" s="1"/>
      <c r="CY3123" s="1"/>
      <c r="CZ3123" s="1"/>
      <c r="DA3123" s="1"/>
      <c r="DB3123" s="1"/>
      <c r="DC3123" s="1"/>
      <c r="DD3123" s="1"/>
      <c r="DE3123" s="1"/>
      <c r="DF3123" s="1"/>
      <c r="DG3123" s="1"/>
      <c r="DH3123" s="1"/>
      <c r="DI3123" s="1"/>
      <c r="DJ3123" s="1"/>
      <c r="DK3123" s="1"/>
      <c r="DL3123" s="1"/>
      <c r="DM3123" s="1"/>
      <c r="DN3123" s="1"/>
      <c r="DO3123" s="1"/>
      <c r="DP3123" s="1"/>
      <c r="DQ3123" s="1"/>
      <c r="DR3123" s="1"/>
      <c r="DS3123" s="1"/>
      <c r="DT3123" s="1"/>
      <c r="DU3123" s="1"/>
      <c r="DV3123" s="1"/>
      <c r="DW3123" s="1"/>
      <c r="DX3123" s="1"/>
      <c r="DY3123" s="1"/>
      <c r="DZ3123" s="1"/>
      <c r="EA3123" s="1"/>
      <c r="EB3123" s="1"/>
      <c r="EC3123" s="1"/>
      <c r="ED3123" s="1"/>
      <c r="EE3123" s="1"/>
      <c r="EF3123" s="1"/>
      <c r="EG3123" s="1"/>
      <c r="EH3123" s="1"/>
      <c r="EI3123" s="1"/>
      <c r="EJ3123" s="1"/>
      <c r="EK3123" s="1"/>
      <c r="EL3123" s="1"/>
      <c r="EM3123" s="1"/>
      <c r="EN3123" s="1"/>
      <c r="EO3123" s="1"/>
      <c r="EP3123" s="1"/>
      <c r="EQ3123" s="1"/>
      <c r="ER3123" s="1"/>
      <c r="ES3123" s="1"/>
      <c r="ET3123" s="1"/>
      <c r="EU3123" s="1"/>
      <c r="EV3123" s="1"/>
      <c r="EW3123" s="1"/>
      <c r="EX3123" s="1"/>
      <c r="EY3123" s="1"/>
      <c r="EZ3123" s="1"/>
      <c r="FA3123" s="1"/>
      <c r="FB3123" s="1"/>
      <c r="FC3123" s="1"/>
      <c r="FD3123" s="1"/>
      <c r="FE3123" s="1"/>
      <c r="FF3123" s="1"/>
      <c r="FG3123" s="1"/>
      <c r="FH3123" s="1"/>
      <c r="FI3123" s="1"/>
      <c r="FJ3123" s="1"/>
      <c r="FK3123" s="1"/>
      <c r="FL3123" s="1"/>
      <c r="FM3123" s="1"/>
      <c r="FN3123" s="1"/>
      <c r="FO3123" s="1"/>
      <c r="FP3123" s="1"/>
      <c r="FQ3123" s="1"/>
      <c r="FR3123" s="1"/>
      <c r="FS3123" s="1"/>
      <c r="FT3123" s="1"/>
      <c r="FU3123" s="1"/>
      <c r="FV3123" s="1"/>
      <c r="FW3123" s="1"/>
      <c r="FX3123" s="1"/>
      <c r="FY3123" s="1"/>
      <c r="FZ3123" s="1"/>
      <c r="GA3123" s="1"/>
      <c r="GB3123" s="1"/>
      <c r="GC3123" s="1"/>
      <c r="GD3123" s="1"/>
      <c r="GE3123" s="1"/>
      <c r="GF3123" s="1"/>
      <c r="GG3123" s="1"/>
      <c r="GH3123" s="1"/>
      <c r="GI3123" s="1"/>
      <c r="GJ3123" s="1"/>
      <c r="GK3123"/>
      <c r="GL3123"/>
      <c r="GM3123"/>
      <c r="GN3123"/>
      <c r="GO3123"/>
      <c r="GP3123"/>
      <c r="GQ3123"/>
      <c r="GR3123"/>
      <c r="GS3123"/>
      <c r="GT3123"/>
      <c r="GU3123"/>
      <c r="GV3123"/>
      <c r="GW3123"/>
      <c r="GX3123"/>
      <c r="GY3123"/>
      <c r="GZ3123"/>
      <c r="HA3123"/>
      <c r="HB3123"/>
      <c r="HC3123"/>
      <c r="HD3123"/>
      <c r="HE3123"/>
    </row>
    <row r="3124" spans="6:213" s="19" customFormat="1" x14ac:dyDescent="0.25">
      <c r="F3124" s="20"/>
      <c r="G3124" s="20"/>
      <c r="H3124" s="20"/>
      <c r="I3124" s="20"/>
      <c r="J3124" s="21"/>
      <c r="K3124" s="21"/>
      <c r="L3124" s="20"/>
      <c r="M3124" s="20"/>
      <c r="N3124" s="22"/>
      <c r="O3124" s="22"/>
      <c r="P3124" s="22"/>
      <c r="Q3124" s="22"/>
      <c r="U3124" s="20"/>
      <c r="V3124" s="20"/>
      <c r="W3124" s="20"/>
      <c r="X3124" s="27"/>
      <c r="Y3124" s="253"/>
      <c r="Z3124" s="30"/>
      <c r="AA3124" s="30"/>
      <c r="AB3124" s="31"/>
      <c r="AC3124" s="31"/>
      <c r="AD3124" s="31"/>
      <c r="AE3124" s="31"/>
      <c r="AF3124" s="31"/>
      <c r="AG3124" s="241"/>
      <c r="AH3124" s="31"/>
      <c r="AI3124" s="31"/>
      <c r="AJ3124" s="31"/>
      <c r="AK3124" s="31"/>
      <c r="AL3124" s="120"/>
      <c r="AM3124" s="25"/>
      <c r="AN3124" s="25"/>
      <c r="AO3124" s="25"/>
      <c r="AP3124" s="25"/>
      <c r="AQ3124" s="26"/>
      <c r="AR3124" s="25"/>
      <c r="AS3124" s="31"/>
      <c r="AT3124" s="25"/>
      <c r="AU3124" s="25"/>
      <c r="AV3124" s="31"/>
      <c r="BC3124" s="1"/>
      <c r="BD3124"/>
      <c r="BE3124"/>
      <c r="BF3124" s="1"/>
      <c r="BG3124"/>
      <c r="BH3124"/>
      <c r="BI3124"/>
      <c r="BJ3124" s="1"/>
      <c r="BK3124" s="1"/>
      <c r="BL3124"/>
      <c r="BM3124" s="1"/>
      <c r="BN3124" s="1"/>
      <c r="BO3124" s="1"/>
      <c r="BP3124" s="1"/>
      <c r="BQ3124" s="1"/>
      <c r="BR3124" s="1"/>
      <c r="BS3124" s="1"/>
      <c r="BT3124" s="22"/>
      <c r="BU3124" s="1"/>
      <c r="BV3124" s="1"/>
      <c r="BW3124" s="1"/>
      <c r="BX3124" s="1"/>
      <c r="BY3124" s="1"/>
      <c r="BZ3124" s="1"/>
      <c r="CA3124" s="1"/>
      <c r="CB3124" s="1"/>
      <c r="CC3124" s="1"/>
      <c r="CD3124" s="1"/>
      <c r="CE3124" s="1"/>
      <c r="CF3124" s="1"/>
      <c r="CG3124" s="1"/>
      <c r="CH3124" s="1"/>
      <c r="CI3124" s="1"/>
      <c r="CJ3124" s="1"/>
      <c r="CK3124" s="1"/>
      <c r="CL3124" s="1"/>
      <c r="CM3124" s="1"/>
      <c r="CN3124" s="1"/>
      <c r="CO3124" s="1"/>
      <c r="CP3124" s="1"/>
      <c r="CQ3124" s="1"/>
      <c r="CR3124" s="1"/>
      <c r="CS3124" s="1"/>
      <c r="CT3124" s="1"/>
      <c r="CU3124" s="1"/>
      <c r="CV3124" s="1"/>
      <c r="CW3124" s="1"/>
      <c r="CX3124" s="1"/>
      <c r="CY3124" s="1"/>
      <c r="CZ3124" s="1"/>
      <c r="DA3124" s="1"/>
      <c r="DB3124" s="1"/>
      <c r="DC3124" s="1"/>
      <c r="DD3124" s="1"/>
      <c r="DE3124" s="1"/>
      <c r="DF3124" s="1"/>
      <c r="DG3124" s="1"/>
      <c r="DH3124" s="1"/>
      <c r="DI3124" s="1"/>
      <c r="DJ3124" s="1"/>
      <c r="DK3124" s="1"/>
      <c r="DL3124" s="1"/>
      <c r="DM3124" s="1"/>
      <c r="DN3124" s="1"/>
      <c r="DO3124" s="1"/>
      <c r="DP3124" s="1"/>
      <c r="DQ3124" s="1"/>
      <c r="DR3124" s="1"/>
      <c r="DS3124" s="1"/>
      <c r="DT3124" s="1"/>
      <c r="DU3124" s="1"/>
      <c r="DV3124" s="1"/>
      <c r="DW3124" s="1"/>
      <c r="DX3124" s="1"/>
      <c r="DY3124" s="1"/>
      <c r="DZ3124" s="1"/>
      <c r="EA3124" s="1"/>
      <c r="EB3124" s="1"/>
      <c r="EC3124" s="1"/>
      <c r="ED3124" s="1"/>
      <c r="EE3124" s="1"/>
      <c r="EF3124" s="1"/>
      <c r="EG3124" s="1"/>
      <c r="EH3124" s="1"/>
      <c r="EI3124" s="1"/>
      <c r="EJ3124" s="1"/>
      <c r="EK3124" s="1"/>
      <c r="EL3124" s="1"/>
      <c r="EM3124" s="1"/>
      <c r="EN3124" s="1"/>
      <c r="EO3124" s="1"/>
      <c r="EP3124" s="1"/>
      <c r="EQ3124" s="1"/>
      <c r="ER3124" s="1"/>
      <c r="ES3124" s="1"/>
      <c r="ET3124" s="1"/>
      <c r="EU3124" s="1"/>
      <c r="EV3124" s="1"/>
      <c r="EW3124" s="1"/>
      <c r="EX3124" s="1"/>
      <c r="EY3124" s="1"/>
      <c r="EZ3124" s="1"/>
      <c r="FA3124" s="1"/>
      <c r="FB3124" s="1"/>
      <c r="FC3124" s="1"/>
      <c r="FD3124" s="1"/>
      <c r="FE3124" s="1"/>
      <c r="FF3124" s="1"/>
      <c r="FG3124" s="1"/>
      <c r="FH3124" s="1"/>
      <c r="FI3124" s="1"/>
      <c r="FJ3124" s="1"/>
      <c r="FK3124" s="1"/>
      <c r="FL3124" s="1"/>
      <c r="FM3124" s="1"/>
      <c r="FN3124" s="1"/>
      <c r="FO3124" s="1"/>
      <c r="FP3124" s="1"/>
      <c r="FQ3124" s="1"/>
      <c r="FR3124" s="1"/>
      <c r="FS3124" s="1"/>
      <c r="FT3124" s="1"/>
      <c r="FU3124" s="1"/>
      <c r="FV3124" s="1"/>
      <c r="FW3124" s="1"/>
      <c r="FX3124" s="1"/>
      <c r="FY3124" s="1"/>
      <c r="FZ3124" s="1"/>
      <c r="GA3124" s="1"/>
      <c r="GB3124" s="1"/>
      <c r="GC3124" s="1"/>
      <c r="GD3124" s="1"/>
      <c r="GE3124" s="1"/>
      <c r="GF3124" s="1"/>
      <c r="GG3124" s="1"/>
      <c r="GH3124" s="1"/>
      <c r="GI3124" s="1"/>
      <c r="GJ3124" s="1"/>
      <c r="GK3124"/>
      <c r="GL3124"/>
      <c r="GM3124"/>
      <c r="GN3124"/>
      <c r="GO3124"/>
      <c r="GP3124"/>
      <c r="GQ3124"/>
      <c r="GR3124"/>
      <c r="GS3124"/>
      <c r="GT3124"/>
      <c r="GU3124"/>
      <c r="GV3124"/>
      <c r="GW3124"/>
      <c r="GX3124"/>
      <c r="GY3124"/>
      <c r="GZ3124"/>
      <c r="HA3124"/>
      <c r="HB3124"/>
      <c r="HC3124"/>
      <c r="HD3124"/>
      <c r="HE3124"/>
    </row>
    <row r="3125" spans="6:213" s="19" customFormat="1" x14ac:dyDescent="0.25">
      <c r="F3125" s="20"/>
      <c r="G3125" s="20"/>
      <c r="H3125" s="20"/>
      <c r="I3125" s="20"/>
      <c r="J3125" s="21"/>
      <c r="K3125" s="21"/>
      <c r="L3125" s="20"/>
      <c r="M3125" s="20"/>
      <c r="N3125" s="22"/>
      <c r="O3125" s="22"/>
      <c r="P3125" s="22"/>
      <c r="Q3125" s="22"/>
      <c r="U3125" s="20"/>
      <c r="V3125" s="20"/>
      <c r="W3125" s="20"/>
      <c r="X3125" s="27"/>
      <c r="Y3125" s="253"/>
      <c r="Z3125" s="30"/>
      <c r="AA3125" s="30"/>
      <c r="AB3125" s="31"/>
      <c r="AC3125" s="31"/>
      <c r="AD3125" s="31"/>
      <c r="AE3125" s="31"/>
      <c r="AF3125" s="31"/>
      <c r="AG3125" s="241"/>
      <c r="AH3125" s="31"/>
      <c r="AI3125" s="31"/>
      <c r="AJ3125" s="31"/>
      <c r="AK3125" s="31"/>
      <c r="AL3125" s="120"/>
      <c r="AM3125" s="25"/>
      <c r="AN3125" s="25"/>
      <c r="AO3125" s="25"/>
      <c r="AP3125" s="25"/>
      <c r="AQ3125" s="26"/>
      <c r="AR3125" s="25"/>
      <c r="AS3125" s="31"/>
      <c r="AT3125" s="25"/>
      <c r="AU3125" s="25"/>
      <c r="AV3125" s="31"/>
      <c r="BC3125" s="1"/>
      <c r="BD3125"/>
      <c r="BE3125"/>
      <c r="BF3125" s="1"/>
      <c r="BG3125"/>
      <c r="BH3125"/>
      <c r="BI3125"/>
      <c r="BJ3125" s="1"/>
      <c r="BK3125" s="1"/>
      <c r="BL3125"/>
      <c r="BM3125" s="1"/>
      <c r="BN3125" s="1"/>
      <c r="BO3125" s="1"/>
      <c r="BP3125" s="1"/>
      <c r="BQ3125" s="1"/>
      <c r="BR3125" s="1"/>
      <c r="BS3125" s="1"/>
      <c r="BT3125" s="22"/>
      <c r="BU3125" s="1"/>
      <c r="BV3125" s="1"/>
      <c r="BW3125" s="1"/>
      <c r="BX3125" s="1"/>
      <c r="BY3125" s="1"/>
      <c r="BZ3125" s="1"/>
      <c r="CA3125" s="1"/>
      <c r="CB3125" s="1"/>
      <c r="CC3125" s="1"/>
      <c r="CD3125" s="1"/>
      <c r="CE3125" s="1"/>
      <c r="CF3125" s="1"/>
      <c r="CG3125" s="1"/>
      <c r="CH3125" s="1"/>
      <c r="CI3125" s="1"/>
      <c r="CJ3125" s="1"/>
      <c r="CK3125" s="1"/>
      <c r="CL3125" s="1"/>
      <c r="CM3125" s="1"/>
      <c r="CN3125" s="1"/>
      <c r="CO3125" s="1"/>
      <c r="CP3125" s="1"/>
      <c r="CQ3125" s="1"/>
      <c r="CR3125" s="1"/>
      <c r="CS3125" s="1"/>
      <c r="CT3125" s="1"/>
      <c r="CU3125" s="1"/>
      <c r="CV3125" s="1"/>
      <c r="CW3125" s="1"/>
      <c r="CX3125" s="1"/>
      <c r="CY3125" s="1"/>
      <c r="CZ3125" s="1"/>
      <c r="DA3125" s="1"/>
      <c r="DB3125" s="1"/>
      <c r="DC3125" s="1"/>
      <c r="DD3125" s="1"/>
      <c r="DE3125" s="1"/>
      <c r="DF3125" s="1"/>
      <c r="DG3125" s="1"/>
      <c r="DH3125" s="1"/>
      <c r="DI3125" s="1"/>
      <c r="DJ3125" s="1"/>
      <c r="DK3125" s="1"/>
      <c r="DL3125" s="1"/>
      <c r="DM3125" s="1"/>
      <c r="DN3125" s="1"/>
      <c r="DO3125" s="1"/>
      <c r="DP3125" s="1"/>
      <c r="DQ3125" s="1"/>
      <c r="DR3125" s="1"/>
      <c r="DS3125" s="1"/>
      <c r="DT3125" s="1"/>
      <c r="DU3125" s="1"/>
      <c r="DV3125" s="1"/>
      <c r="DW3125" s="1"/>
      <c r="DX3125" s="1"/>
      <c r="DY3125" s="1"/>
      <c r="DZ3125" s="1"/>
      <c r="EA3125" s="1"/>
      <c r="EB3125" s="1"/>
      <c r="EC3125" s="1"/>
      <c r="ED3125" s="1"/>
      <c r="EE3125" s="1"/>
      <c r="EF3125" s="1"/>
      <c r="EG3125" s="1"/>
      <c r="EH3125" s="1"/>
      <c r="EI3125" s="1"/>
      <c r="EJ3125" s="1"/>
      <c r="EK3125" s="1"/>
      <c r="EL3125" s="1"/>
      <c r="EM3125" s="1"/>
      <c r="EN3125" s="1"/>
      <c r="EO3125" s="1"/>
      <c r="EP3125" s="1"/>
      <c r="EQ3125" s="1"/>
      <c r="ER3125" s="1"/>
      <c r="ES3125" s="1"/>
      <c r="ET3125" s="1"/>
      <c r="EU3125" s="1"/>
      <c r="EV3125" s="1"/>
      <c r="EW3125" s="1"/>
      <c r="EX3125" s="1"/>
      <c r="EY3125" s="1"/>
      <c r="EZ3125" s="1"/>
      <c r="FA3125" s="1"/>
      <c r="FB3125" s="1"/>
      <c r="FC3125" s="1"/>
      <c r="FD3125" s="1"/>
      <c r="FE3125" s="1"/>
      <c r="FF3125" s="1"/>
      <c r="FG3125" s="1"/>
      <c r="FH3125" s="1"/>
      <c r="FI3125" s="1"/>
      <c r="FJ3125" s="1"/>
      <c r="FK3125" s="1"/>
      <c r="FL3125" s="1"/>
      <c r="FM3125" s="1"/>
      <c r="FN3125" s="1"/>
      <c r="FO3125" s="1"/>
      <c r="FP3125" s="1"/>
      <c r="FQ3125" s="1"/>
      <c r="FR3125" s="1"/>
      <c r="FS3125" s="1"/>
      <c r="FT3125" s="1"/>
      <c r="FU3125" s="1"/>
      <c r="FV3125" s="1"/>
      <c r="FW3125" s="1"/>
      <c r="FX3125" s="1"/>
      <c r="FY3125" s="1"/>
      <c r="FZ3125" s="1"/>
      <c r="GA3125" s="1"/>
      <c r="GB3125" s="1"/>
      <c r="GC3125" s="1"/>
      <c r="GD3125" s="1"/>
      <c r="GE3125" s="1"/>
      <c r="GF3125" s="1"/>
      <c r="GG3125" s="1"/>
      <c r="GH3125" s="1"/>
      <c r="GI3125" s="1"/>
      <c r="GJ3125" s="1"/>
      <c r="GK3125"/>
      <c r="GL3125"/>
      <c r="GM3125"/>
      <c r="GN3125"/>
      <c r="GO3125"/>
      <c r="GP3125"/>
      <c r="GQ3125"/>
      <c r="GR3125"/>
      <c r="GS3125"/>
      <c r="GT3125"/>
      <c r="GU3125"/>
      <c r="GV3125"/>
      <c r="GW3125"/>
      <c r="GX3125"/>
      <c r="GY3125"/>
      <c r="GZ3125"/>
      <c r="HA3125"/>
      <c r="HB3125"/>
      <c r="HC3125"/>
      <c r="HD3125"/>
      <c r="HE3125"/>
    </row>
    <row r="3126" spans="6:213" s="19" customFormat="1" x14ac:dyDescent="0.25">
      <c r="F3126" s="20"/>
      <c r="G3126" s="20"/>
      <c r="H3126" s="20"/>
      <c r="I3126" s="20"/>
      <c r="J3126" s="21"/>
      <c r="K3126" s="21"/>
      <c r="L3126" s="20"/>
      <c r="M3126" s="20"/>
      <c r="N3126" s="22"/>
      <c r="O3126" s="22"/>
      <c r="P3126" s="22"/>
      <c r="Q3126" s="22"/>
      <c r="U3126" s="20"/>
      <c r="V3126" s="20"/>
      <c r="W3126" s="20"/>
      <c r="X3126" s="27"/>
      <c r="Y3126" s="253"/>
      <c r="Z3126" s="30"/>
      <c r="AA3126" s="30"/>
      <c r="AB3126" s="31"/>
      <c r="AC3126" s="31"/>
      <c r="AD3126" s="31"/>
      <c r="AE3126" s="31"/>
      <c r="AF3126" s="31"/>
      <c r="AG3126" s="241"/>
      <c r="AH3126" s="31"/>
      <c r="AI3126" s="31"/>
      <c r="AJ3126" s="31"/>
      <c r="AK3126" s="31"/>
      <c r="AL3126" s="120"/>
      <c r="AM3126" s="25"/>
      <c r="AN3126" s="25"/>
      <c r="AO3126" s="25"/>
      <c r="AP3126" s="25"/>
      <c r="AQ3126" s="26"/>
      <c r="AR3126" s="25"/>
      <c r="AS3126" s="31"/>
      <c r="AT3126" s="25"/>
      <c r="AU3126" s="25"/>
      <c r="AV3126" s="31"/>
      <c r="BC3126" s="1"/>
      <c r="BD3126"/>
      <c r="BE3126"/>
      <c r="BF3126" s="1"/>
      <c r="BG3126"/>
      <c r="BH3126"/>
      <c r="BI3126"/>
      <c r="BJ3126" s="1"/>
      <c r="BK3126" s="1"/>
      <c r="BL3126"/>
      <c r="BM3126" s="1"/>
      <c r="BN3126" s="1"/>
      <c r="BO3126" s="1"/>
      <c r="BP3126" s="1"/>
      <c r="BQ3126" s="1"/>
      <c r="BR3126" s="1"/>
      <c r="BS3126" s="1"/>
      <c r="BT3126" s="22"/>
      <c r="BU3126" s="1"/>
      <c r="BV3126" s="1"/>
      <c r="BW3126" s="1"/>
      <c r="BX3126" s="1"/>
      <c r="BY3126" s="1"/>
      <c r="BZ3126" s="1"/>
      <c r="CA3126" s="1"/>
      <c r="CB3126" s="1"/>
      <c r="CC3126" s="1"/>
      <c r="CD3126" s="1"/>
      <c r="CE3126" s="1"/>
      <c r="CF3126" s="1"/>
      <c r="CG3126" s="1"/>
      <c r="CH3126" s="1"/>
      <c r="CI3126" s="1"/>
      <c r="CJ3126" s="1"/>
      <c r="CK3126" s="1"/>
      <c r="CL3126" s="1"/>
      <c r="CM3126" s="1"/>
      <c r="CN3126" s="1"/>
      <c r="CO3126" s="1"/>
      <c r="CP3126" s="1"/>
      <c r="CQ3126" s="1"/>
      <c r="CR3126" s="1"/>
      <c r="CS3126" s="1"/>
      <c r="CT3126" s="1"/>
      <c r="CU3126" s="1"/>
      <c r="CV3126" s="1"/>
      <c r="CW3126" s="1"/>
      <c r="CX3126" s="1"/>
      <c r="CY3126" s="1"/>
      <c r="CZ3126" s="1"/>
      <c r="DA3126" s="1"/>
      <c r="DB3126" s="1"/>
      <c r="DC3126" s="1"/>
      <c r="DD3126" s="1"/>
      <c r="DE3126" s="1"/>
      <c r="DF3126" s="1"/>
      <c r="DG3126" s="1"/>
      <c r="DH3126" s="1"/>
      <c r="DI3126" s="1"/>
      <c r="DJ3126" s="1"/>
      <c r="DK3126" s="1"/>
      <c r="DL3126" s="1"/>
      <c r="DM3126" s="1"/>
      <c r="DN3126" s="1"/>
      <c r="DO3126" s="1"/>
      <c r="DP3126" s="1"/>
      <c r="DQ3126" s="1"/>
      <c r="DR3126" s="1"/>
      <c r="DS3126" s="1"/>
      <c r="DT3126" s="1"/>
      <c r="DU3126" s="1"/>
      <c r="DV3126" s="1"/>
      <c r="DW3126" s="1"/>
      <c r="DX3126" s="1"/>
      <c r="DY3126" s="1"/>
      <c r="DZ3126" s="1"/>
      <c r="EA3126" s="1"/>
      <c r="EB3126" s="1"/>
      <c r="EC3126" s="1"/>
      <c r="ED3126" s="1"/>
      <c r="EE3126" s="1"/>
      <c r="EF3126" s="1"/>
      <c r="EG3126" s="1"/>
      <c r="EH3126" s="1"/>
      <c r="EI3126" s="1"/>
      <c r="EJ3126" s="1"/>
      <c r="EK3126" s="1"/>
      <c r="EL3126" s="1"/>
      <c r="EM3126" s="1"/>
      <c r="EN3126" s="1"/>
      <c r="EO3126" s="1"/>
      <c r="EP3126" s="1"/>
      <c r="EQ3126" s="1"/>
      <c r="ER3126" s="1"/>
      <c r="ES3126" s="1"/>
      <c r="ET3126" s="1"/>
      <c r="EU3126" s="1"/>
      <c r="EV3126" s="1"/>
      <c r="EW3126" s="1"/>
      <c r="EX3126" s="1"/>
      <c r="EY3126" s="1"/>
      <c r="EZ3126" s="1"/>
      <c r="FA3126" s="1"/>
      <c r="FB3126" s="1"/>
      <c r="FC3126" s="1"/>
      <c r="FD3126" s="1"/>
      <c r="FE3126" s="1"/>
      <c r="FF3126" s="1"/>
      <c r="FG3126" s="1"/>
      <c r="FH3126" s="1"/>
      <c r="FI3126" s="1"/>
      <c r="FJ3126" s="1"/>
      <c r="FK3126" s="1"/>
      <c r="FL3126" s="1"/>
      <c r="FM3126" s="1"/>
      <c r="FN3126" s="1"/>
      <c r="FO3126" s="1"/>
      <c r="FP3126" s="1"/>
      <c r="FQ3126" s="1"/>
      <c r="FR3126" s="1"/>
      <c r="FS3126" s="1"/>
      <c r="FT3126" s="1"/>
      <c r="FU3126" s="1"/>
      <c r="FV3126" s="1"/>
      <c r="FW3126" s="1"/>
      <c r="FX3126" s="1"/>
      <c r="FY3126" s="1"/>
      <c r="FZ3126" s="1"/>
      <c r="GA3126" s="1"/>
      <c r="GB3126" s="1"/>
      <c r="GC3126" s="1"/>
      <c r="GD3126" s="1"/>
      <c r="GE3126" s="1"/>
      <c r="GF3126" s="1"/>
      <c r="GG3126" s="1"/>
      <c r="GH3126" s="1"/>
      <c r="GI3126" s="1"/>
      <c r="GJ3126" s="1"/>
      <c r="GK3126"/>
      <c r="GL3126"/>
      <c r="GM3126"/>
      <c r="GN3126"/>
      <c r="GO3126"/>
      <c r="GP3126"/>
      <c r="GQ3126"/>
      <c r="GR3126"/>
      <c r="GS3126"/>
      <c r="GT3126"/>
      <c r="GU3126"/>
      <c r="GV3126"/>
      <c r="GW3126"/>
      <c r="GX3126"/>
      <c r="GY3126"/>
      <c r="GZ3126"/>
      <c r="HA3126"/>
      <c r="HB3126"/>
      <c r="HC3126"/>
      <c r="HD3126"/>
      <c r="HE3126"/>
    </row>
    <row r="3127" spans="6:213" s="19" customFormat="1" x14ac:dyDescent="0.25">
      <c r="F3127" s="20"/>
      <c r="G3127" s="20"/>
      <c r="H3127" s="20"/>
      <c r="I3127" s="20"/>
      <c r="J3127" s="21"/>
      <c r="K3127" s="21"/>
      <c r="L3127" s="20"/>
      <c r="M3127" s="20"/>
      <c r="N3127" s="22"/>
      <c r="O3127" s="22"/>
      <c r="P3127" s="22"/>
      <c r="Q3127" s="22"/>
      <c r="U3127" s="20"/>
      <c r="V3127" s="20"/>
      <c r="W3127" s="20"/>
      <c r="X3127" s="27"/>
      <c r="Y3127" s="253"/>
      <c r="Z3127" s="30"/>
      <c r="AA3127" s="30"/>
      <c r="AB3127" s="31"/>
      <c r="AC3127" s="31"/>
      <c r="AD3127" s="31"/>
      <c r="AE3127" s="31"/>
      <c r="AF3127" s="31"/>
      <c r="AG3127" s="241"/>
      <c r="AH3127" s="31"/>
      <c r="AI3127" s="31"/>
      <c r="AJ3127" s="31"/>
      <c r="AK3127" s="31"/>
      <c r="AL3127" s="120"/>
      <c r="AM3127" s="25"/>
      <c r="AN3127" s="25"/>
      <c r="AO3127" s="25"/>
      <c r="AP3127" s="25"/>
      <c r="AQ3127" s="26"/>
      <c r="AR3127" s="25"/>
      <c r="AS3127" s="31"/>
      <c r="AT3127" s="25"/>
      <c r="AU3127" s="25"/>
      <c r="AV3127" s="31"/>
      <c r="BC3127" s="1"/>
      <c r="BD3127"/>
      <c r="BE3127"/>
      <c r="BF3127" s="1"/>
      <c r="BG3127"/>
      <c r="BH3127"/>
      <c r="BI3127"/>
      <c r="BJ3127" s="1"/>
      <c r="BK3127" s="1"/>
      <c r="BL3127"/>
      <c r="BM3127" s="1"/>
      <c r="BN3127" s="1"/>
      <c r="BO3127" s="1"/>
      <c r="BP3127" s="1"/>
      <c r="BQ3127" s="1"/>
      <c r="BR3127" s="1"/>
      <c r="BS3127" s="1"/>
      <c r="BT3127" s="22"/>
      <c r="BU3127" s="1"/>
      <c r="BV3127" s="1"/>
      <c r="BW3127" s="1"/>
      <c r="BX3127" s="1"/>
      <c r="BY3127" s="1"/>
      <c r="BZ3127" s="1"/>
      <c r="CA3127" s="1"/>
      <c r="CB3127" s="1"/>
      <c r="CC3127" s="1"/>
      <c r="CD3127" s="1"/>
      <c r="CE3127" s="1"/>
      <c r="CF3127" s="1"/>
      <c r="CG3127" s="1"/>
      <c r="CH3127" s="1"/>
      <c r="CI3127" s="1"/>
      <c r="CJ3127" s="1"/>
      <c r="CK3127" s="1"/>
      <c r="CL3127" s="1"/>
      <c r="CM3127" s="1"/>
      <c r="CN3127" s="1"/>
      <c r="CO3127" s="1"/>
      <c r="CP3127" s="1"/>
      <c r="CQ3127" s="1"/>
      <c r="CR3127" s="1"/>
      <c r="CS3127" s="1"/>
      <c r="CT3127" s="1"/>
      <c r="CU3127" s="1"/>
      <c r="CV3127" s="1"/>
      <c r="CW3127" s="1"/>
      <c r="CX3127" s="1"/>
      <c r="CY3127" s="1"/>
      <c r="CZ3127" s="1"/>
      <c r="DA3127" s="1"/>
      <c r="DB3127" s="1"/>
      <c r="DC3127" s="1"/>
      <c r="DD3127" s="1"/>
      <c r="DE3127" s="1"/>
      <c r="DF3127" s="1"/>
      <c r="DG3127" s="1"/>
      <c r="DH3127" s="1"/>
      <c r="DI3127" s="1"/>
      <c r="DJ3127" s="1"/>
      <c r="DK3127" s="1"/>
      <c r="DL3127" s="1"/>
      <c r="DM3127" s="1"/>
      <c r="DN3127" s="1"/>
      <c r="DO3127" s="1"/>
      <c r="DP3127" s="1"/>
      <c r="DQ3127" s="1"/>
      <c r="DR3127" s="1"/>
      <c r="DS3127" s="1"/>
      <c r="DT3127" s="1"/>
      <c r="DU3127" s="1"/>
      <c r="DV3127" s="1"/>
      <c r="DW3127" s="1"/>
      <c r="DX3127" s="1"/>
      <c r="DY3127" s="1"/>
      <c r="DZ3127" s="1"/>
      <c r="EA3127" s="1"/>
      <c r="EB3127" s="1"/>
      <c r="EC3127" s="1"/>
      <c r="ED3127" s="1"/>
      <c r="EE3127" s="1"/>
      <c r="EF3127" s="1"/>
      <c r="EG3127" s="1"/>
      <c r="EH3127" s="1"/>
      <c r="EI3127" s="1"/>
      <c r="EJ3127" s="1"/>
      <c r="EK3127" s="1"/>
      <c r="EL3127" s="1"/>
      <c r="EM3127" s="1"/>
      <c r="EN3127" s="1"/>
      <c r="EO3127" s="1"/>
      <c r="EP3127" s="1"/>
      <c r="EQ3127" s="1"/>
      <c r="ER3127" s="1"/>
      <c r="ES3127" s="1"/>
      <c r="ET3127" s="1"/>
      <c r="EU3127" s="1"/>
      <c r="EV3127" s="1"/>
      <c r="EW3127" s="1"/>
      <c r="EX3127" s="1"/>
      <c r="EY3127" s="1"/>
      <c r="EZ3127" s="1"/>
      <c r="FA3127" s="1"/>
      <c r="FB3127" s="1"/>
      <c r="FC3127" s="1"/>
      <c r="FD3127" s="1"/>
      <c r="FE3127" s="1"/>
      <c r="FF3127" s="1"/>
      <c r="FG3127" s="1"/>
      <c r="FH3127" s="1"/>
      <c r="FI3127" s="1"/>
      <c r="FJ3127" s="1"/>
      <c r="FK3127" s="1"/>
      <c r="FL3127" s="1"/>
      <c r="FM3127" s="1"/>
      <c r="FN3127" s="1"/>
      <c r="FO3127" s="1"/>
      <c r="FP3127" s="1"/>
      <c r="FQ3127" s="1"/>
      <c r="FR3127" s="1"/>
      <c r="FS3127" s="1"/>
      <c r="FT3127" s="1"/>
      <c r="FU3127" s="1"/>
      <c r="FV3127" s="1"/>
      <c r="FW3127" s="1"/>
      <c r="FX3127" s="1"/>
      <c r="FY3127" s="1"/>
      <c r="FZ3127" s="1"/>
      <c r="GA3127" s="1"/>
      <c r="GB3127" s="1"/>
      <c r="GC3127" s="1"/>
      <c r="GD3127" s="1"/>
      <c r="GE3127" s="1"/>
      <c r="GF3127" s="1"/>
      <c r="GG3127" s="1"/>
      <c r="GH3127" s="1"/>
      <c r="GI3127" s="1"/>
      <c r="GJ3127" s="1"/>
      <c r="GK3127"/>
      <c r="GL3127"/>
      <c r="GM3127"/>
      <c r="GN3127"/>
      <c r="GO3127"/>
      <c r="GP3127"/>
      <c r="GQ3127"/>
      <c r="GR3127"/>
      <c r="GS3127"/>
      <c r="GT3127"/>
      <c r="GU3127"/>
      <c r="GV3127"/>
      <c r="GW3127"/>
      <c r="GX3127"/>
      <c r="GY3127"/>
      <c r="GZ3127"/>
      <c r="HA3127"/>
      <c r="HB3127"/>
      <c r="HC3127"/>
      <c r="HD3127"/>
      <c r="HE3127"/>
    </row>
    <row r="3128" spans="6:213" s="19" customFormat="1" x14ac:dyDescent="0.25">
      <c r="F3128" s="20"/>
      <c r="G3128" s="20"/>
      <c r="H3128" s="20"/>
      <c r="I3128" s="20"/>
      <c r="J3128" s="21"/>
      <c r="K3128" s="21"/>
      <c r="L3128" s="20"/>
      <c r="M3128" s="20"/>
      <c r="N3128" s="22"/>
      <c r="O3128" s="22"/>
      <c r="P3128" s="22"/>
      <c r="Q3128" s="22"/>
      <c r="U3128" s="20"/>
      <c r="V3128" s="20"/>
      <c r="W3128" s="20"/>
      <c r="X3128" s="27"/>
      <c r="Y3128" s="253"/>
      <c r="Z3128" s="30"/>
      <c r="AA3128" s="30"/>
      <c r="AB3128" s="31"/>
      <c r="AC3128" s="31"/>
      <c r="AD3128" s="31"/>
      <c r="AE3128" s="31"/>
      <c r="AF3128" s="31"/>
      <c r="AG3128" s="241"/>
      <c r="AH3128" s="31"/>
      <c r="AI3128" s="31"/>
      <c r="AJ3128" s="31"/>
      <c r="AK3128" s="31"/>
      <c r="AL3128" s="120"/>
      <c r="AM3128" s="25"/>
      <c r="AN3128" s="25"/>
      <c r="AO3128" s="25"/>
      <c r="AP3128" s="25"/>
      <c r="AQ3128" s="26"/>
      <c r="AR3128" s="25"/>
      <c r="AS3128" s="31"/>
      <c r="AT3128" s="25"/>
      <c r="AU3128" s="25"/>
      <c r="AV3128" s="31"/>
      <c r="BC3128" s="1"/>
      <c r="BD3128"/>
      <c r="BE3128"/>
      <c r="BF3128" s="1"/>
      <c r="BG3128"/>
      <c r="BH3128"/>
      <c r="BI3128"/>
      <c r="BJ3128" s="1"/>
      <c r="BK3128" s="1"/>
      <c r="BL3128"/>
      <c r="BM3128" s="1"/>
      <c r="BN3128" s="1"/>
      <c r="BO3128" s="1"/>
      <c r="BP3128" s="1"/>
      <c r="BQ3128" s="1"/>
      <c r="BR3128" s="1"/>
      <c r="BS3128" s="1"/>
      <c r="BT3128" s="22"/>
      <c r="BU3128" s="1"/>
      <c r="BV3128" s="1"/>
      <c r="BW3128" s="1"/>
      <c r="BX3128" s="1"/>
      <c r="BY3128" s="1"/>
      <c r="BZ3128" s="1"/>
      <c r="CA3128" s="1"/>
      <c r="CB3128" s="1"/>
      <c r="CC3128" s="1"/>
      <c r="CD3128" s="1"/>
      <c r="CE3128" s="1"/>
      <c r="CF3128" s="1"/>
      <c r="CG3128" s="1"/>
      <c r="CH3128" s="1"/>
      <c r="CI3128" s="1"/>
      <c r="CJ3128" s="1"/>
      <c r="CK3128" s="1"/>
      <c r="CL3128" s="1"/>
      <c r="CM3128" s="1"/>
      <c r="CN3128" s="1"/>
      <c r="CO3128" s="1"/>
      <c r="CP3128" s="1"/>
      <c r="CQ3128" s="1"/>
      <c r="CR3128" s="1"/>
      <c r="CS3128" s="1"/>
      <c r="CT3128" s="1"/>
      <c r="CU3128" s="1"/>
      <c r="CV3128" s="1"/>
      <c r="CW3128" s="1"/>
      <c r="CX3128" s="1"/>
      <c r="CY3128" s="1"/>
      <c r="CZ3128" s="1"/>
      <c r="DA3128" s="1"/>
      <c r="DB3128" s="1"/>
      <c r="DC3128" s="1"/>
      <c r="DD3128" s="1"/>
      <c r="DE3128" s="1"/>
      <c r="DF3128" s="1"/>
      <c r="DG3128" s="1"/>
      <c r="DH3128" s="1"/>
      <c r="DI3128" s="1"/>
      <c r="DJ3128" s="1"/>
      <c r="DK3128" s="1"/>
      <c r="DL3128" s="1"/>
      <c r="DM3128" s="1"/>
      <c r="DN3128" s="1"/>
      <c r="DO3128" s="1"/>
      <c r="DP3128" s="1"/>
      <c r="DQ3128" s="1"/>
      <c r="DR3128" s="1"/>
      <c r="DS3128" s="1"/>
      <c r="DT3128" s="1"/>
      <c r="DU3128" s="1"/>
      <c r="DV3128" s="1"/>
      <c r="DW3128" s="1"/>
      <c r="DX3128" s="1"/>
      <c r="DY3128" s="1"/>
      <c r="DZ3128" s="1"/>
      <c r="EA3128" s="1"/>
      <c r="EB3128" s="1"/>
      <c r="EC3128" s="1"/>
      <c r="ED3128" s="1"/>
      <c r="EE3128" s="1"/>
      <c r="EF3128" s="1"/>
      <c r="EG3128" s="1"/>
      <c r="EH3128" s="1"/>
      <c r="EI3128" s="1"/>
      <c r="EJ3128" s="1"/>
      <c r="EK3128" s="1"/>
      <c r="EL3128" s="1"/>
      <c r="EM3128" s="1"/>
      <c r="EN3128" s="1"/>
      <c r="EO3128" s="1"/>
      <c r="EP3128" s="1"/>
      <c r="EQ3128" s="1"/>
      <c r="ER3128" s="1"/>
      <c r="ES3128" s="1"/>
      <c r="ET3128" s="1"/>
      <c r="EU3128" s="1"/>
      <c r="EV3128" s="1"/>
      <c r="EW3128" s="1"/>
      <c r="EX3128" s="1"/>
      <c r="EY3128" s="1"/>
      <c r="EZ3128" s="1"/>
      <c r="FA3128" s="1"/>
      <c r="FB3128" s="1"/>
      <c r="FC3128" s="1"/>
      <c r="FD3128" s="1"/>
      <c r="FE3128" s="1"/>
      <c r="FF3128" s="1"/>
      <c r="FG3128" s="1"/>
      <c r="FH3128" s="1"/>
      <c r="FI3128" s="1"/>
      <c r="FJ3128" s="1"/>
      <c r="FK3128" s="1"/>
      <c r="FL3128" s="1"/>
      <c r="FM3128" s="1"/>
      <c r="FN3128" s="1"/>
      <c r="FO3128" s="1"/>
      <c r="FP3128" s="1"/>
      <c r="FQ3128" s="1"/>
      <c r="FR3128" s="1"/>
      <c r="FS3128" s="1"/>
      <c r="FT3128" s="1"/>
      <c r="FU3128" s="1"/>
      <c r="FV3128" s="1"/>
      <c r="FW3128" s="1"/>
      <c r="FX3128" s="1"/>
      <c r="FY3128" s="1"/>
      <c r="FZ3128" s="1"/>
      <c r="GA3128" s="1"/>
      <c r="GB3128" s="1"/>
      <c r="GC3128" s="1"/>
      <c r="GD3128" s="1"/>
      <c r="GE3128" s="1"/>
      <c r="GF3128" s="1"/>
      <c r="GG3128" s="1"/>
      <c r="GH3128" s="1"/>
      <c r="GI3128" s="1"/>
      <c r="GJ3128" s="1"/>
      <c r="GK3128"/>
      <c r="GL3128"/>
      <c r="GM3128"/>
      <c r="GN3128"/>
      <c r="GO3128"/>
      <c r="GP3128"/>
      <c r="GQ3128"/>
      <c r="GR3128"/>
      <c r="GS3128"/>
      <c r="GT3128"/>
      <c r="GU3128"/>
      <c r="GV3128"/>
      <c r="GW3128"/>
      <c r="GX3128"/>
      <c r="GY3128"/>
      <c r="GZ3128"/>
      <c r="HA3128"/>
      <c r="HB3128"/>
      <c r="HC3128"/>
      <c r="HD3128"/>
      <c r="HE3128"/>
    </row>
    <row r="3129" spans="6:213" s="19" customFormat="1" x14ac:dyDescent="0.25">
      <c r="F3129" s="20"/>
      <c r="G3129" s="20"/>
      <c r="H3129" s="20"/>
      <c r="I3129" s="20"/>
      <c r="J3129" s="21"/>
      <c r="K3129" s="21"/>
      <c r="L3129" s="20"/>
      <c r="M3129" s="20"/>
      <c r="N3129" s="22"/>
      <c r="O3129" s="22"/>
      <c r="P3129" s="22"/>
      <c r="Q3129" s="22"/>
      <c r="U3129" s="20"/>
      <c r="V3129" s="20"/>
      <c r="W3129" s="20"/>
      <c r="X3129" s="27"/>
      <c r="Y3129" s="253"/>
      <c r="Z3129" s="30"/>
      <c r="AA3129" s="30"/>
      <c r="AB3129" s="31"/>
      <c r="AC3129" s="31"/>
      <c r="AD3129" s="31"/>
      <c r="AE3129" s="31"/>
      <c r="AF3129" s="31"/>
      <c r="AG3129" s="241"/>
      <c r="AH3129" s="31"/>
      <c r="AI3129" s="31"/>
      <c r="AJ3129" s="31"/>
      <c r="AK3129" s="31"/>
      <c r="AL3129" s="120"/>
      <c r="AM3129" s="25"/>
      <c r="AN3129" s="25"/>
      <c r="AO3129" s="25"/>
      <c r="AP3129" s="25"/>
      <c r="AQ3129" s="26"/>
      <c r="AR3129" s="25"/>
      <c r="AS3129" s="31"/>
      <c r="AT3129" s="25"/>
      <c r="AU3129" s="25"/>
      <c r="AV3129" s="31"/>
      <c r="BC3129" s="1"/>
      <c r="BD3129"/>
      <c r="BE3129"/>
      <c r="BF3129" s="1"/>
      <c r="BG3129"/>
      <c r="BH3129"/>
      <c r="BI3129"/>
      <c r="BJ3129" s="1"/>
      <c r="BK3129" s="1"/>
      <c r="BL3129"/>
      <c r="BM3129" s="1"/>
      <c r="BN3129" s="1"/>
      <c r="BO3129" s="1"/>
      <c r="BP3129" s="1"/>
      <c r="BQ3129" s="1"/>
      <c r="BR3129" s="1"/>
      <c r="BS3129" s="1"/>
      <c r="BT3129" s="22"/>
      <c r="BU3129" s="1"/>
      <c r="BV3129" s="1"/>
      <c r="BW3129" s="1"/>
      <c r="BX3129" s="1"/>
      <c r="BY3129" s="1"/>
      <c r="BZ3129" s="1"/>
      <c r="CA3129" s="1"/>
      <c r="CB3129" s="1"/>
      <c r="CC3129" s="1"/>
      <c r="CD3129" s="1"/>
      <c r="CE3129" s="1"/>
      <c r="CF3129" s="1"/>
      <c r="CG3129" s="1"/>
      <c r="CH3129" s="1"/>
      <c r="CI3129" s="1"/>
      <c r="CJ3129" s="1"/>
      <c r="CK3129" s="1"/>
      <c r="CL3129" s="1"/>
      <c r="CM3129" s="1"/>
      <c r="CN3129" s="1"/>
      <c r="CO3129" s="1"/>
      <c r="CP3129" s="1"/>
      <c r="CQ3129" s="1"/>
      <c r="CR3129" s="1"/>
      <c r="CS3129" s="1"/>
      <c r="CT3129" s="1"/>
      <c r="CU3129" s="1"/>
      <c r="CV3129" s="1"/>
      <c r="CW3129" s="1"/>
      <c r="CX3129" s="1"/>
      <c r="CY3129" s="1"/>
      <c r="CZ3129" s="1"/>
      <c r="DA3129" s="1"/>
      <c r="DB3129" s="1"/>
      <c r="DC3129" s="1"/>
      <c r="DD3129" s="1"/>
      <c r="DE3129" s="1"/>
      <c r="DF3129" s="1"/>
      <c r="DG3129" s="1"/>
      <c r="DH3129" s="1"/>
      <c r="DI3129" s="1"/>
      <c r="DJ3129" s="1"/>
      <c r="DK3129" s="1"/>
      <c r="DL3129" s="1"/>
      <c r="DM3129" s="1"/>
      <c r="DN3129" s="1"/>
      <c r="DO3129" s="1"/>
      <c r="DP3129" s="1"/>
      <c r="DQ3129" s="1"/>
      <c r="DR3129" s="1"/>
      <c r="DS3129" s="1"/>
      <c r="DT3129" s="1"/>
      <c r="DU3129" s="1"/>
      <c r="DV3129" s="1"/>
      <c r="DW3129" s="1"/>
      <c r="DX3129" s="1"/>
      <c r="DY3129" s="1"/>
      <c r="DZ3129" s="1"/>
      <c r="EA3129" s="1"/>
      <c r="EB3129" s="1"/>
      <c r="EC3129" s="1"/>
      <c r="ED3129" s="1"/>
      <c r="EE3129" s="1"/>
      <c r="EF3129" s="1"/>
      <c r="EG3129" s="1"/>
      <c r="EH3129" s="1"/>
      <c r="EI3129" s="1"/>
      <c r="EJ3129" s="1"/>
      <c r="EK3129" s="1"/>
      <c r="EL3129" s="1"/>
      <c r="EM3129" s="1"/>
      <c r="EN3129" s="1"/>
      <c r="EO3129" s="1"/>
      <c r="EP3129" s="1"/>
      <c r="EQ3129" s="1"/>
      <c r="ER3129" s="1"/>
      <c r="ES3129" s="1"/>
      <c r="ET3129" s="1"/>
      <c r="EU3129" s="1"/>
      <c r="EV3129" s="1"/>
      <c r="EW3129" s="1"/>
      <c r="EX3129" s="1"/>
      <c r="EY3129" s="1"/>
      <c r="EZ3129" s="1"/>
      <c r="FA3129" s="1"/>
      <c r="FB3129" s="1"/>
      <c r="FC3129" s="1"/>
      <c r="FD3129" s="1"/>
      <c r="FE3129" s="1"/>
      <c r="FF3129" s="1"/>
      <c r="FG3129" s="1"/>
      <c r="FH3129" s="1"/>
      <c r="FI3129" s="1"/>
      <c r="FJ3129" s="1"/>
      <c r="FK3129" s="1"/>
      <c r="FL3129" s="1"/>
      <c r="FM3129" s="1"/>
      <c r="FN3129" s="1"/>
      <c r="FO3129" s="1"/>
      <c r="FP3129" s="1"/>
      <c r="FQ3129" s="1"/>
      <c r="FR3129" s="1"/>
      <c r="FS3129" s="1"/>
      <c r="FT3129" s="1"/>
      <c r="FU3129" s="1"/>
      <c r="FV3129" s="1"/>
      <c r="FW3129" s="1"/>
      <c r="FX3129" s="1"/>
      <c r="FY3129" s="1"/>
      <c r="FZ3129" s="1"/>
      <c r="GA3129" s="1"/>
      <c r="GB3129" s="1"/>
      <c r="GC3129" s="1"/>
      <c r="GD3129" s="1"/>
      <c r="GE3129" s="1"/>
      <c r="GF3129" s="1"/>
      <c r="GG3129" s="1"/>
      <c r="GH3129" s="1"/>
      <c r="GI3129" s="1"/>
      <c r="GJ3129" s="1"/>
      <c r="GK3129"/>
      <c r="GL3129"/>
      <c r="GM3129"/>
      <c r="GN3129"/>
      <c r="GO3129"/>
      <c r="GP3129"/>
      <c r="GQ3129"/>
      <c r="GR3129"/>
      <c r="GS3129"/>
      <c r="GT3129"/>
      <c r="GU3129"/>
      <c r="GV3129"/>
      <c r="GW3129"/>
      <c r="GX3129"/>
      <c r="GY3129"/>
      <c r="GZ3129"/>
      <c r="HA3129"/>
      <c r="HB3129"/>
      <c r="HC3129"/>
      <c r="HD3129"/>
      <c r="HE3129"/>
    </row>
    <row r="3130" spans="6:213" s="19" customFormat="1" x14ac:dyDescent="0.25">
      <c r="F3130" s="20"/>
      <c r="G3130" s="20"/>
      <c r="H3130" s="20"/>
      <c r="I3130" s="20"/>
      <c r="J3130" s="21"/>
      <c r="K3130" s="21"/>
      <c r="L3130" s="20"/>
      <c r="M3130" s="20"/>
      <c r="N3130" s="22"/>
      <c r="O3130" s="22"/>
      <c r="P3130" s="22"/>
      <c r="Q3130" s="22"/>
      <c r="U3130" s="20"/>
      <c r="V3130" s="20"/>
      <c r="W3130" s="20"/>
      <c r="X3130" s="27"/>
      <c r="Y3130" s="253"/>
      <c r="Z3130" s="30"/>
      <c r="AA3130" s="30"/>
      <c r="AB3130" s="31"/>
      <c r="AC3130" s="31"/>
      <c r="AD3130" s="31"/>
      <c r="AE3130" s="31"/>
      <c r="AF3130" s="31"/>
      <c r="AG3130" s="241"/>
      <c r="AH3130" s="31"/>
      <c r="AI3130" s="31"/>
      <c r="AJ3130" s="31"/>
      <c r="AK3130" s="31"/>
      <c r="AL3130" s="120"/>
      <c r="AM3130" s="25"/>
      <c r="AN3130" s="25"/>
      <c r="AO3130" s="25"/>
      <c r="AP3130" s="25"/>
      <c r="AQ3130" s="26"/>
      <c r="AR3130" s="25"/>
      <c r="AS3130" s="31"/>
      <c r="AT3130" s="25"/>
      <c r="AU3130" s="25"/>
      <c r="AV3130" s="31"/>
      <c r="BC3130" s="1"/>
      <c r="BD3130"/>
      <c r="BE3130"/>
      <c r="BF3130" s="1"/>
      <c r="BG3130"/>
      <c r="BH3130"/>
      <c r="BI3130"/>
      <c r="BJ3130" s="1"/>
      <c r="BK3130" s="1"/>
      <c r="BL3130"/>
      <c r="BM3130" s="1"/>
      <c r="BN3130" s="1"/>
      <c r="BO3130" s="1"/>
      <c r="BP3130" s="1"/>
      <c r="BQ3130" s="1"/>
      <c r="BR3130" s="1"/>
      <c r="BS3130" s="1"/>
      <c r="BT3130" s="22"/>
      <c r="BU3130" s="1"/>
      <c r="BV3130" s="1"/>
      <c r="BW3130" s="1"/>
      <c r="BX3130" s="1"/>
      <c r="BY3130" s="1"/>
      <c r="BZ3130" s="1"/>
      <c r="CA3130" s="1"/>
      <c r="CB3130" s="1"/>
      <c r="CC3130" s="1"/>
      <c r="CD3130" s="1"/>
      <c r="CE3130" s="1"/>
      <c r="CF3130" s="1"/>
      <c r="CG3130" s="1"/>
      <c r="CH3130" s="1"/>
      <c r="CI3130" s="1"/>
      <c r="CJ3130" s="1"/>
      <c r="CK3130" s="1"/>
      <c r="CL3130" s="1"/>
      <c r="CM3130" s="1"/>
      <c r="CN3130" s="1"/>
      <c r="CO3130" s="1"/>
      <c r="CP3130" s="1"/>
      <c r="CQ3130" s="1"/>
      <c r="CR3130" s="1"/>
      <c r="CS3130" s="1"/>
      <c r="CT3130" s="1"/>
      <c r="CU3130" s="1"/>
      <c r="CV3130" s="1"/>
      <c r="CW3130" s="1"/>
      <c r="CX3130" s="1"/>
      <c r="CY3130" s="1"/>
      <c r="CZ3130" s="1"/>
      <c r="DA3130" s="1"/>
      <c r="DB3130" s="1"/>
      <c r="DC3130" s="1"/>
      <c r="DD3130" s="1"/>
      <c r="DE3130" s="1"/>
      <c r="DF3130" s="1"/>
      <c r="DG3130" s="1"/>
      <c r="DH3130" s="1"/>
      <c r="DI3130" s="1"/>
      <c r="DJ3130" s="1"/>
      <c r="DK3130" s="1"/>
      <c r="DL3130" s="1"/>
      <c r="DM3130" s="1"/>
      <c r="DN3130" s="1"/>
      <c r="DO3130" s="1"/>
      <c r="DP3130" s="1"/>
      <c r="DQ3130" s="1"/>
      <c r="DR3130" s="1"/>
      <c r="DS3130" s="1"/>
      <c r="DT3130" s="1"/>
      <c r="DU3130" s="1"/>
      <c r="DV3130" s="1"/>
      <c r="DW3130" s="1"/>
      <c r="DX3130" s="1"/>
      <c r="DY3130" s="1"/>
      <c r="DZ3130" s="1"/>
      <c r="EA3130" s="1"/>
      <c r="EB3130" s="1"/>
      <c r="EC3130" s="1"/>
      <c r="ED3130" s="1"/>
      <c r="EE3130" s="1"/>
      <c r="EF3130" s="1"/>
      <c r="EG3130" s="1"/>
      <c r="EH3130" s="1"/>
      <c r="EI3130" s="1"/>
      <c r="EJ3130" s="1"/>
      <c r="EK3130" s="1"/>
      <c r="EL3130" s="1"/>
      <c r="EM3130" s="1"/>
      <c r="EN3130" s="1"/>
      <c r="EO3130" s="1"/>
      <c r="EP3130" s="1"/>
      <c r="EQ3130" s="1"/>
      <c r="ER3130" s="1"/>
      <c r="ES3130" s="1"/>
      <c r="ET3130" s="1"/>
      <c r="EU3130" s="1"/>
      <c r="EV3130" s="1"/>
      <c r="EW3130" s="1"/>
      <c r="EX3130" s="1"/>
      <c r="EY3130" s="1"/>
      <c r="EZ3130" s="1"/>
      <c r="FA3130" s="1"/>
      <c r="FB3130" s="1"/>
      <c r="FC3130" s="1"/>
      <c r="FD3130" s="1"/>
      <c r="FE3130" s="1"/>
      <c r="FF3130" s="1"/>
      <c r="FG3130" s="1"/>
      <c r="FH3130" s="1"/>
      <c r="FI3130" s="1"/>
      <c r="FJ3130" s="1"/>
      <c r="FK3130" s="1"/>
      <c r="FL3130" s="1"/>
      <c r="FM3130" s="1"/>
      <c r="FN3130" s="1"/>
      <c r="FO3130" s="1"/>
      <c r="FP3130" s="1"/>
      <c r="FQ3130" s="1"/>
      <c r="FR3130" s="1"/>
      <c r="FS3130" s="1"/>
      <c r="FT3130" s="1"/>
      <c r="FU3130" s="1"/>
      <c r="FV3130" s="1"/>
      <c r="FW3130" s="1"/>
      <c r="FX3130" s="1"/>
      <c r="FY3130" s="1"/>
      <c r="FZ3130" s="1"/>
      <c r="GA3130" s="1"/>
      <c r="GB3130" s="1"/>
      <c r="GC3130" s="1"/>
      <c r="GD3130" s="1"/>
      <c r="GE3130" s="1"/>
      <c r="GF3130" s="1"/>
      <c r="GG3130" s="1"/>
      <c r="GH3130" s="1"/>
      <c r="GI3130" s="1"/>
      <c r="GJ3130" s="1"/>
      <c r="GK3130"/>
      <c r="GL3130"/>
      <c r="GM3130"/>
      <c r="GN3130"/>
      <c r="GO3130"/>
      <c r="GP3130"/>
      <c r="GQ3130"/>
      <c r="GR3130"/>
      <c r="GS3130"/>
      <c r="GT3130"/>
      <c r="GU3130"/>
      <c r="GV3130"/>
      <c r="GW3130"/>
      <c r="GX3130"/>
      <c r="GY3130"/>
      <c r="GZ3130"/>
      <c r="HA3130"/>
      <c r="HB3130"/>
      <c r="HC3130"/>
      <c r="HD3130"/>
      <c r="HE3130"/>
    </row>
    <row r="3131" spans="6:213" s="19" customFormat="1" x14ac:dyDescent="0.25">
      <c r="F3131" s="20"/>
      <c r="G3131" s="20"/>
      <c r="H3131" s="20"/>
      <c r="I3131" s="20"/>
      <c r="J3131" s="21"/>
      <c r="K3131" s="21"/>
      <c r="L3131" s="20"/>
      <c r="M3131" s="20"/>
      <c r="N3131" s="22"/>
      <c r="O3131" s="22"/>
      <c r="P3131" s="22"/>
      <c r="Q3131" s="22"/>
      <c r="U3131" s="20"/>
      <c r="V3131" s="20"/>
      <c r="W3131" s="20"/>
      <c r="X3131" s="27"/>
      <c r="Y3131" s="253"/>
      <c r="Z3131" s="30"/>
      <c r="AA3131" s="30"/>
      <c r="AB3131" s="31"/>
      <c r="AC3131" s="31"/>
      <c r="AD3131" s="31"/>
      <c r="AE3131" s="31"/>
      <c r="AF3131" s="31"/>
      <c r="AG3131" s="241"/>
      <c r="AH3131" s="31"/>
      <c r="AI3131" s="31"/>
      <c r="AJ3131" s="31"/>
      <c r="AK3131" s="31"/>
      <c r="AL3131" s="120"/>
      <c r="AM3131" s="25"/>
      <c r="AN3131" s="25"/>
      <c r="AO3131" s="25"/>
      <c r="AP3131" s="25"/>
      <c r="AQ3131" s="26"/>
      <c r="AR3131" s="25"/>
      <c r="AS3131" s="31"/>
      <c r="AT3131" s="25"/>
      <c r="AU3131" s="25"/>
      <c r="AV3131" s="31"/>
      <c r="BC3131" s="1"/>
      <c r="BD3131"/>
      <c r="BE3131"/>
      <c r="BF3131" s="1"/>
      <c r="BG3131"/>
      <c r="BH3131"/>
      <c r="BI3131"/>
      <c r="BJ3131" s="1"/>
      <c r="BK3131" s="1"/>
      <c r="BL3131"/>
      <c r="BM3131" s="1"/>
      <c r="BN3131" s="1"/>
      <c r="BO3131" s="1"/>
      <c r="BP3131" s="1"/>
      <c r="BQ3131" s="1"/>
      <c r="BR3131" s="1"/>
      <c r="BS3131" s="1"/>
      <c r="BT3131" s="22"/>
      <c r="BU3131" s="1"/>
      <c r="BV3131" s="1"/>
      <c r="BW3131" s="1"/>
      <c r="BX3131" s="1"/>
      <c r="BY3131" s="1"/>
      <c r="BZ3131" s="1"/>
      <c r="CA3131" s="1"/>
      <c r="CB3131" s="1"/>
      <c r="CC3131" s="1"/>
      <c r="CD3131" s="1"/>
      <c r="CE3131" s="1"/>
      <c r="CF3131" s="1"/>
      <c r="CG3131" s="1"/>
      <c r="CH3131" s="1"/>
      <c r="CI3131" s="1"/>
      <c r="CJ3131" s="1"/>
      <c r="CK3131" s="1"/>
      <c r="CL3131" s="1"/>
      <c r="CM3131" s="1"/>
      <c r="CN3131" s="1"/>
      <c r="CO3131" s="1"/>
      <c r="CP3131" s="1"/>
      <c r="CQ3131" s="1"/>
      <c r="CR3131" s="1"/>
      <c r="CS3131" s="1"/>
      <c r="CT3131" s="1"/>
      <c r="CU3131" s="1"/>
      <c r="CV3131" s="1"/>
      <c r="CW3131" s="1"/>
      <c r="CX3131" s="1"/>
      <c r="CY3131" s="1"/>
      <c r="CZ3131" s="1"/>
      <c r="DA3131" s="1"/>
      <c r="DB3131" s="1"/>
      <c r="DC3131" s="1"/>
      <c r="DD3131" s="1"/>
      <c r="DE3131" s="1"/>
      <c r="DF3131" s="1"/>
      <c r="DG3131" s="1"/>
      <c r="DH3131" s="1"/>
      <c r="DI3131" s="1"/>
      <c r="DJ3131" s="1"/>
      <c r="DK3131" s="1"/>
      <c r="DL3131" s="1"/>
      <c r="DM3131" s="1"/>
      <c r="DN3131" s="1"/>
      <c r="DO3131" s="1"/>
      <c r="DP3131" s="1"/>
      <c r="DQ3131" s="1"/>
      <c r="DR3131" s="1"/>
      <c r="DS3131" s="1"/>
      <c r="DT3131" s="1"/>
      <c r="DU3131" s="1"/>
      <c r="DV3131" s="1"/>
      <c r="DW3131" s="1"/>
      <c r="DX3131" s="1"/>
      <c r="DY3131" s="1"/>
      <c r="DZ3131" s="1"/>
      <c r="EA3131" s="1"/>
      <c r="EB3131" s="1"/>
      <c r="EC3131" s="1"/>
      <c r="ED3131" s="1"/>
      <c r="EE3131" s="1"/>
      <c r="EF3131" s="1"/>
      <c r="EG3131" s="1"/>
      <c r="EH3131" s="1"/>
      <c r="EI3131" s="1"/>
      <c r="EJ3131" s="1"/>
      <c r="EK3131" s="1"/>
      <c r="EL3131" s="1"/>
      <c r="EM3131" s="1"/>
      <c r="EN3131" s="1"/>
      <c r="EO3131" s="1"/>
      <c r="EP3131" s="1"/>
      <c r="EQ3131" s="1"/>
      <c r="ER3131" s="1"/>
      <c r="ES3131" s="1"/>
      <c r="ET3131" s="1"/>
      <c r="EU3131" s="1"/>
      <c r="EV3131" s="1"/>
      <c r="EW3131" s="1"/>
      <c r="EX3131" s="1"/>
      <c r="EY3131" s="1"/>
      <c r="EZ3131" s="1"/>
      <c r="FA3131" s="1"/>
      <c r="FB3131" s="1"/>
      <c r="FC3131" s="1"/>
      <c r="FD3131" s="1"/>
      <c r="FE3131" s="1"/>
      <c r="FF3131" s="1"/>
      <c r="FG3131" s="1"/>
      <c r="FH3131" s="1"/>
      <c r="FI3131" s="1"/>
      <c r="FJ3131" s="1"/>
      <c r="FK3131" s="1"/>
      <c r="FL3131" s="1"/>
      <c r="FM3131" s="1"/>
      <c r="FN3131" s="1"/>
      <c r="FO3131" s="1"/>
      <c r="FP3131" s="1"/>
      <c r="FQ3131" s="1"/>
      <c r="FR3131" s="1"/>
      <c r="FS3131" s="1"/>
      <c r="FT3131" s="1"/>
      <c r="FU3131" s="1"/>
      <c r="FV3131" s="1"/>
      <c r="FW3131" s="1"/>
      <c r="FX3131" s="1"/>
      <c r="FY3131" s="1"/>
      <c r="FZ3131" s="1"/>
      <c r="GA3131" s="1"/>
      <c r="GB3131" s="1"/>
      <c r="GC3131" s="1"/>
      <c r="GD3131" s="1"/>
      <c r="GE3131" s="1"/>
      <c r="GF3131" s="1"/>
      <c r="GG3131" s="1"/>
      <c r="GH3131" s="1"/>
      <c r="GI3131" s="1"/>
      <c r="GJ3131" s="1"/>
      <c r="GK3131"/>
      <c r="GL3131"/>
      <c r="GM3131"/>
      <c r="GN3131"/>
      <c r="GO3131"/>
      <c r="GP3131"/>
      <c r="GQ3131"/>
      <c r="GR3131"/>
      <c r="GS3131"/>
      <c r="GT3131"/>
      <c r="GU3131"/>
      <c r="GV3131"/>
      <c r="GW3131"/>
      <c r="GX3131"/>
      <c r="GY3131"/>
      <c r="GZ3131"/>
      <c r="HA3131"/>
      <c r="HB3131"/>
      <c r="HC3131"/>
      <c r="HD3131"/>
      <c r="HE3131"/>
    </row>
    <row r="3132" spans="6:213" s="19" customFormat="1" x14ac:dyDescent="0.25">
      <c r="F3132" s="20"/>
      <c r="G3132" s="20"/>
      <c r="H3132" s="20"/>
      <c r="I3132" s="20"/>
      <c r="J3132" s="21"/>
      <c r="K3132" s="21"/>
      <c r="L3132" s="20"/>
      <c r="M3132" s="20"/>
      <c r="N3132" s="22"/>
      <c r="O3132" s="22"/>
      <c r="P3132" s="22"/>
      <c r="Q3132" s="22"/>
      <c r="U3132" s="20"/>
      <c r="V3132" s="20"/>
      <c r="W3132" s="20"/>
      <c r="X3132" s="27"/>
      <c r="Y3132" s="253"/>
      <c r="Z3132" s="30"/>
      <c r="AA3132" s="30"/>
      <c r="AB3132" s="31"/>
      <c r="AC3132" s="31"/>
      <c r="AD3132" s="31"/>
      <c r="AE3132" s="31"/>
      <c r="AF3132" s="31"/>
      <c r="AG3132" s="241"/>
      <c r="AH3132" s="31"/>
      <c r="AI3132" s="31"/>
      <c r="AJ3132" s="31"/>
      <c r="AK3132" s="31"/>
      <c r="AL3132" s="120"/>
      <c r="AM3132" s="25"/>
      <c r="AN3132" s="25"/>
      <c r="AO3132" s="25"/>
      <c r="AP3132" s="25"/>
      <c r="AQ3132" s="26"/>
      <c r="AR3132" s="25"/>
      <c r="AS3132" s="31"/>
      <c r="AT3132" s="25"/>
      <c r="AU3132" s="25"/>
      <c r="AV3132" s="31"/>
      <c r="BC3132" s="1"/>
      <c r="BD3132"/>
      <c r="BE3132"/>
      <c r="BF3132" s="1"/>
      <c r="BG3132"/>
      <c r="BH3132"/>
      <c r="BI3132"/>
      <c r="BJ3132" s="1"/>
      <c r="BK3132" s="1"/>
      <c r="BL3132"/>
      <c r="BM3132" s="1"/>
      <c r="BN3132" s="1"/>
      <c r="BO3132" s="1"/>
      <c r="BP3132" s="1"/>
      <c r="BQ3132" s="1"/>
      <c r="BR3132" s="1"/>
      <c r="BS3132" s="1"/>
      <c r="BT3132" s="22"/>
      <c r="BU3132" s="1"/>
      <c r="BV3132" s="1"/>
      <c r="BW3132" s="1"/>
      <c r="BX3132" s="1"/>
      <c r="BY3132" s="1"/>
      <c r="BZ3132" s="1"/>
      <c r="CA3132" s="1"/>
      <c r="CB3132" s="1"/>
      <c r="CC3132" s="1"/>
      <c r="CD3132" s="1"/>
      <c r="CE3132" s="1"/>
      <c r="CF3132" s="1"/>
      <c r="CG3132" s="1"/>
      <c r="CH3132" s="1"/>
      <c r="CI3132" s="1"/>
      <c r="CJ3132" s="1"/>
      <c r="CK3132" s="1"/>
      <c r="CL3132" s="1"/>
      <c r="CM3132" s="1"/>
      <c r="CN3132" s="1"/>
      <c r="CO3132" s="1"/>
      <c r="CP3132" s="1"/>
      <c r="CQ3132" s="1"/>
      <c r="CR3132" s="1"/>
      <c r="CS3132" s="1"/>
      <c r="CT3132" s="1"/>
      <c r="CU3132" s="1"/>
      <c r="CV3132" s="1"/>
      <c r="CW3132" s="1"/>
      <c r="CX3132" s="1"/>
      <c r="CY3132" s="1"/>
      <c r="CZ3132" s="1"/>
      <c r="DA3132" s="1"/>
      <c r="DB3132" s="1"/>
      <c r="DC3132" s="1"/>
      <c r="DD3132" s="1"/>
      <c r="DE3132" s="1"/>
      <c r="DF3132" s="1"/>
      <c r="DG3132" s="1"/>
      <c r="DH3132" s="1"/>
      <c r="DI3132" s="1"/>
      <c r="DJ3132" s="1"/>
      <c r="DK3132" s="1"/>
      <c r="DL3132" s="1"/>
      <c r="DM3132" s="1"/>
      <c r="DN3132" s="1"/>
      <c r="DO3132" s="1"/>
      <c r="DP3132" s="1"/>
      <c r="DQ3132" s="1"/>
      <c r="DR3132" s="1"/>
      <c r="DS3132" s="1"/>
      <c r="DT3132" s="1"/>
      <c r="DU3132" s="1"/>
      <c r="DV3132" s="1"/>
      <c r="DW3132" s="1"/>
      <c r="DX3132" s="1"/>
      <c r="DY3132" s="1"/>
      <c r="DZ3132" s="1"/>
      <c r="EA3132" s="1"/>
      <c r="EB3132" s="1"/>
      <c r="EC3132" s="1"/>
      <c r="ED3132" s="1"/>
      <c r="EE3132" s="1"/>
      <c r="EF3132" s="1"/>
      <c r="EG3132" s="1"/>
      <c r="EH3132" s="1"/>
      <c r="EI3132" s="1"/>
      <c r="EJ3132" s="1"/>
      <c r="EK3132" s="1"/>
      <c r="EL3132" s="1"/>
      <c r="EM3132" s="1"/>
      <c r="EN3132" s="1"/>
      <c r="EO3132" s="1"/>
      <c r="EP3132" s="1"/>
      <c r="EQ3132" s="1"/>
      <c r="ER3132" s="1"/>
      <c r="ES3132" s="1"/>
      <c r="ET3132" s="1"/>
      <c r="EU3132" s="1"/>
      <c r="EV3132" s="1"/>
      <c r="EW3132" s="1"/>
      <c r="EX3132" s="1"/>
      <c r="EY3132" s="1"/>
      <c r="EZ3132" s="1"/>
      <c r="FA3132" s="1"/>
      <c r="FB3132" s="1"/>
      <c r="FC3132" s="1"/>
      <c r="FD3132" s="1"/>
      <c r="FE3132" s="1"/>
      <c r="FF3132" s="1"/>
      <c r="FG3132" s="1"/>
      <c r="FH3132" s="1"/>
      <c r="FI3132" s="1"/>
      <c r="FJ3132" s="1"/>
      <c r="FK3132" s="1"/>
      <c r="FL3132" s="1"/>
      <c r="FM3132" s="1"/>
      <c r="FN3132" s="1"/>
      <c r="FO3132" s="1"/>
      <c r="FP3132" s="1"/>
      <c r="FQ3132" s="1"/>
      <c r="FR3132" s="1"/>
      <c r="FS3132" s="1"/>
      <c r="FT3132" s="1"/>
      <c r="FU3132" s="1"/>
      <c r="FV3132" s="1"/>
      <c r="FW3132" s="1"/>
      <c r="FX3132" s="1"/>
      <c r="FY3132" s="1"/>
      <c r="FZ3132" s="1"/>
      <c r="GA3132" s="1"/>
      <c r="GB3132" s="1"/>
      <c r="GC3132" s="1"/>
      <c r="GD3132" s="1"/>
      <c r="GE3132" s="1"/>
      <c r="GF3132" s="1"/>
      <c r="GG3132" s="1"/>
      <c r="GH3132" s="1"/>
      <c r="GI3132" s="1"/>
      <c r="GJ3132" s="1"/>
      <c r="GK3132"/>
      <c r="GL3132"/>
      <c r="GM3132"/>
      <c r="GN3132"/>
      <c r="GO3132"/>
      <c r="GP3132"/>
      <c r="GQ3132"/>
      <c r="GR3132"/>
      <c r="GS3132"/>
      <c r="GT3132"/>
      <c r="GU3132"/>
      <c r="GV3132"/>
      <c r="GW3132"/>
      <c r="GX3132"/>
      <c r="GY3132"/>
      <c r="GZ3132"/>
      <c r="HA3132"/>
      <c r="HB3132"/>
      <c r="HC3132"/>
      <c r="HD3132"/>
      <c r="HE3132"/>
    </row>
    <row r="3133" spans="6:213" s="19" customFormat="1" x14ac:dyDescent="0.25">
      <c r="F3133" s="20"/>
      <c r="G3133" s="20"/>
      <c r="H3133" s="20"/>
      <c r="I3133" s="20"/>
      <c r="J3133" s="21"/>
      <c r="K3133" s="21"/>
      <c r="L3133" s="20"/>
      <c r="M3133" s="20"/>
      <c r="N3133" s="22"/>
      <c r="O3133" s="22"/>
      <c r="P3133" s="22"/>
      <c r="Q3133" s="22"/>
      <c r="U3133" s="20"/>
      <c r="V3133" s="20"/>
      <c r="W3133" s="20"/>
      <c r="X3133" s="27"/>
      <c r="Y3133" s="253"/>
      <c r="Z3133" s="30"/>
      <c r="AA3133" s="30"/>
      <c r="AB3133" s="31"/>
      <c r="AC3133" s="31"/>
      <c r="AD3133" s="31"/>
      <c r="AE3133" s="31"/>
      <c r="AF3133" s="31"/>
      <c r="AG3133" s="241"/>
      <c r="AH3133" s="31"/>
      <c r="AI3133" s="31"/>
      <c r="AJ3133" s="31"/>
      <c r="AK3133" s="31"/>
      <c r="AL3133" s="120"/>
      <c r="AM3133" s="25"/>
      <c r="AN3133" s="25"/>
      <c r="AO3133" s="25"/>
      <c r="AP3133" s="25"/>
      <c r="AQ3133" s="26"/>
      <c r="AR3133" s="25"/>
      <c r="AS3133" s="31"/>
      <c r="AT3133" s="25"/>
      <c r="AU3133" s="25"/>
      <c r="AV3133" s="31"/>
      <c r="BC3133" s="1"/>
      <c r="BD3133"/>
      <c r="BE3133"/>
      <c r="BF3133" s="1"/>
      <c r="BG3133"/>
      <c r="BH3133"/>
      <c r="BI3133"/>
      <c r="BJ3133" s="1"/>
      <c r="BK3133" s="1"/>
      <c r="BL3133"/>
      <c r="BM3133" s="1"/>
      <c r="BN3133" s="1"/>
      <c r="BO3133" s="1"/>
      <c r="BP3133" s="1"/>
      <c r="BQ3133" s="1"/>
      <c r="BR3133" s="1"/>
      <c r="BS3133" s="1"/>
      <c r="BT3133" s="22"/>
      <c r="BU3133" s="1"/>
      <c r="BV3133" s="1"/>
      <c r="BW3133" s="1"/>
      <c r="BX3133" s="1"/>
      <c r="BY3133" s="1"/>
      <c r="BZ3133" s="1"/>
      <c r="CA3133" s="1"/>
      <c r="CB3133" s="1"/>
      <c r="CC3133" s="1"/>
      <c r="CD3133" s="1"/>
      <c r="CE3133" s="1"/>
      <c r="CF3133" s="1"/>
      <c r="CG3133" s="1"/>
      <c r="CH3133" s="1"/>
      <c r="CI3133" s="1"/>
      <c r="CJ3133" s="1"/>
      <c r="CK3133" s="1"/>
      <c r="CL3133" s="1"/>
      <c r="CM3133" s="1"/>
      <c r="CN3133" s="1"/>
      <c r="CO3133" s="1"/>
      <c r="CP3133" s="1"/>
      <c r="CQ3133" s="1"/>
      <c r="CR3133" s="1"/>
      <c r="CS3133" s="1"/>
      <c r="CT3133" s="1"/>
      <c r="CU3133" s="1"/>
      <c r="CV3133" s="1"/>
      <c r="CW3133" s="1"/>
      <c r="CX3133" s="1"/>
      <c r="CY3133" s="1"/>
      <c r="CZ3133" s="1"/>
      <c r="DA3133" s="1"/>
      <c r="DB3133" s="1"/>
      <c r="DC3133" s="1"/>
      <c r="DD3133" s="1"/>
      <c r="DE3133" s="1"/>
      <c r="DF3133" s="1"/>
      <c r="DG3133" s="1"/>
      <c r="DH3133" s="1"/>
      <c r="DI3133" s="1"/>
      <c r="DJ3133" s="1"/>
      <c r="DK3133" s="1"/>
      <c r="DL3133" s="1"/>
      <c r="DM3133" s="1"/>
      <c r="DN3133" s="1"/>
      <c r="DO3133" s="1"/>
      <c r="DP3133" s="1"/>
      <c r="DQ3133" s="1"/>
      <c r="DR3133" s="1"/>
      <c r="DS3133" s="1"/>
      <c r="DT3133" s="1"/>
      <c r="DU3133" s="1"/>
      <c r="DV3133" s="1"/>
      <c r="DW3133" s="1"/>
      <c r="DX3133" s="1"/>
      <c r="DY3133" s="1"/>
      <c r="DZ3133" s="1"/>
      <c r="EA3133" s="1"/>
      <c r="EB3133" s="1"/>
      <c r="EC3133" s="1"/>
      <c r="ED3133" s="1"/>
      <c r="EE3133" s="1"/>
      <c r="EF3133" s="1"/>
      <c r="EG3133" s="1"/>
      <c r="EH3133" s="1"/>
      <c r="EI3133" s="1"/>
      <c r="EJ3133" s="1"/>
      <c r="EK3133" s="1"/>
      <c r="EL3133" s="1"/>
      <c r="EM3133" s="1"/>
      <c r="EN3133" s="1"/>
      <c r="EO3133" s="1"/>
      <c r="EP3133" s="1"/>
      <c r="EQ3133" s="1"/>
      <c r="ER3133" s="1"/>
      <c r="ES3133" s="1"/>
      <c r="ET3133" s="1"/>
      <c r="EU3133" s="1"/>
      <c r="EV3133" s="1"/>
      <c r="EW3133" s="1"/>
      <c r="EX3133" s="1"/>
      <c r="EY3133" s="1"/>
      <c r="EZ3133" s="1"/>
      <c r="FA3133" s="1"/>
      <c r="FB3133" s="1"/>
      <c r="FC3133" s="1"/>
      <c r="FD3133" s="1"/>
      <c r="FE3133" s="1"/>
      <c r="FF3133" s="1"/>
      <c r="FG3133" s="1"/>
      <c r="FH3133" s="1"/>
      <c r="FI3133" s="1"/>
      <c r="FJ3133" s="1"/>
      <c r="FK3133" s="1"/>
      <c r="FL3133" s="1"/>
      <c r="FM3133" s="1"/>
      <c r="FN3133" s="1"/>
      <c r="FO3133" s="1"/>
      <c r="FP3133" s="1"/>
      <c r="FQ3133" s="1"/>
      <c r="FR3133" s="1"/>
      <c r="FS3133" s="1"/>
      <c r="FT3133" s="1"/>
      <c r="FU3133" s="1"/>
      <c r="FV3133" s="1"/>
      <c r="FW3133" s="1"/>
      <c r="FX3133" s="1"/>
      <c r="FY3133" s="1"/>
      <c r="FZ3133" s="1"/>
      <c r="GA3133" s="1"/>
      <c r="GB3133" s="1"/>
      <c r="GC3133" s="1"/>
      <c r="GD3133" s="1"/>
      <c r="GE3133" s="1"/>
      <c r="GF3133" s="1"/>
      <c r="GG3133" s="1"/>
      <c r="GH3133" s="1"/>
      <c r="GI3133" s="1"/>
      <c r="GJ3133" s="1"/>
      <c r="GK3133"/>
      <c r="GL3133"/>
      <c r="GM3133"/>
      <c r="GN3133"/>
      <c r="GO3133"/>
      <c r="GP3133"/>
      <c r="GQ3133"/>
      <c r="GR3133"/>
      <c r="GS3133"/>
      <c r="GT3133"/>
      <c r="GU3133"/>
      <c r="GV3133"/>
      <c r="GW3133"/>
      <c r="GX3133"/>
      <c r="GY3133"/>
      <c r="GZ3133"/>
      <c r="HA3133"/>
      <c r="HB3133"/>
      <c r="HC3133"/>
      <c r="HD3133"/>
      <c r="HE3133"/>
    </row>
    <row r="3134" spans="6:213" s="19" customFormat="1" x14ac:dyDescent="0.25">
      <c r="F3134" s="20"/>
      <c r="G3134" s="20"/>
      <c r="H3134" s="20"/>
      <c r="I3134" s="20"/>
      <c r="J3134" s="21"/>
      <c r="K3134" s="21"/>
      <c r="L3134" s="20"/>
      <c r="M3134" s="20"/>
      <c r="N3134" s="22"/>
      <c r="O3134" s="22"/>
      <c r="P3134" s="22"/>
      <c r="Q3134" s="22"/>
      <c r="U3134" s="20"/>
      <c r="V3134" s="20"/>
      <c r="W3134" s="20"/>
      <c r="X3134" s="27"/>
      <c r="Y3134" s="253"/>
      <c r="Z3134" s="30"/>
      <c r="AA3134" s="30"/>
      <c r="AB3134" s="31"/>
      <c r="AC3134" s="31"/>
      <c r="AD3134" s="31"/>
      <c r="AE3134" s="31"/>
      <c r="AF3134" s="31"/>
      <c r="AG3134" s="241"/>
      <c r="AH3134" s="31"/>
      <c r="AI3134" s="31"/>
      <c r="AJ3134" s="31"/>
      <c r="AK3134" s="31"/>
      <c r="AL3134" s="120"/>
      <c r="AM3134" s="25"/>
      <c r="AN3134" s="25"/>
      <c r="AO3134" s="25"/>
      <c r="AP3134" s="25"/>
      <c r="AQ3134" s="26"/>
      <c r="AR3134" s="25"/>
      <c r="AS3134" s="31"/>
      <c r="AT3134" s="25"/>
      <c r="AU3134" s="25"/>
      <c r="AV3134" s="31"/>
      <c r="BC3134" s="1"/>
      <c r="BD3134"/>
      <c r="BE3134"/>
      <c r="BF3134" s="1"/>
      <c r="BG3134"/>
      <c r="BH3134"/>
      <c r="BI3134"/>
      <c r="BJ3134" s="1"/>
      <c r="BK3134" s="1"/>
      <c r="BL3134"/>
      <c r="BM3134" s="1"/>
      <c r="BN3134" s="1"/>
      <c r="BO3134" s="1"/>
      <c r="BP3134" s="1"/>
      <c r="BQ3134" s="1"/>
      <c r="BR3134" s="1"/>
      <c r="BS3134" s="1"/>
      <c r="BT3134" s="22"/>
      <c r="BU3134" s="1"/>
      <c r="BV3134" s="1"/>
      <c r="BW3134" s="1"/>
      <c r="BX3134" s="1"/>
      <c r="BY3134" s="1"/>
      <c r="BZ3134" s="1"/>
      <c r="CA3134" s="1"/>
      <c r="CB3134" s="1"/>
      <c r="CC3134" s="1"/>
      <c r="CD3134" s="1"/>
      <c r="CE3134" s="1"/>
      <c r="CF3134" s="1"/>
      <c r="CG3134" s="1"/>
      <c r="CH3134" s="1"/>
      <c r="CI3134" s="1"/>
      <c r="CJ3134" s="1"/>
      <c r="CK3134" s="1"/>
      <c r="CL3134" s="1"/>
      <c r="CM3134" s="1"/>
      <c r="CN3134" s="1"/>
      <c r="CO3134" s="1"/>
      <c r="CP3134" s="1"/>
      <c r="CQ3134" s="1"/>
      <c r="CR3134" s="1"/>
      <c r="CS3134" s="1"/>
      <c r="CT3134" s="1"/>
      <c r="CU3134" s="1"/>
      <c r="CV3134" s="1"/>
      <c r="CW3134" s="1"/>
      <c r="CX3134" s="1"/>
      <c r="CY3134" s="1"/>
      <c r="CZ3134" s="1"/>
      <c r="DA3134" s="1"/>
      <c r="DB3134" s="1"/>
      <c r="DC3134" s="1"/>
      <c r="DD3134" s="1"/>
      <c r="DE3134" s="1"/>
      <c r="DF3134" s="1"/>
      <c r="DG3134" s="1"/>
      <c r="DH3134" s="1"/>
      <c r="DI3134" s="1"/>
      <c r="DJ3134" s="1"/>
      <c r="DK3134" s="1"/>
      <c r="DL3134" s="1"/>
      <c r="DM3134" s="1"/>
      <c r="DN3134" s="1"/>
      <c r="DO3134" s="1"/>
      <c r="DP3134" s="1"/>
      <c r="DQ3134" s="1"/>
      <c r="DR3134" s="1"/>
      <c r="DS3134" s="1"/>
      <c r="DT3134" s="1"/>
      <c r="DU3134" s="1"/>
      <c r="DV3134" s="1"/>
      <c r="DW3134" s="1"/>
      <c r="DX3134" s="1"/>
      <c r="DY3134" s="1"/>
      <c r="DZ3134" s="1"/>
      <c r="EA3134" s="1"/>
      <c r="EB3134" s="1"/>
      <c r="EC3134" s="1"/>
      <c r="ED3134" s="1"/>
      <c r="EE3134" s="1"/>
      <c r="EF3134" s="1"/>
      <c r="EG3134" s="1"/>
      <c r="EH3134" s="1"/>
      <c r="EI3134" s="1"/>
      <c r="EJ3134" s="1"/>
      <c r="EK3134" s="1"/>
      <c r="EL3134" s="1"/>
      <c r="EM3134" s="1"/>
      <c r="EN3134" s="1"/>
      <c r="EO3134" s="1"/>
      <c r="EP3134" s="1"/>
      <c r="EQ3134" s="1"/>
      <c r="ER3134" s="1"/>
      <c r="ES3134" s="1"/>
      <c r="ET3134" s="1"/>
      <c r="EU3134" s="1"/>
      <c r="EV3134" s="1"/>
      <c r="EW3134" s="1"/>
      <c r="EX3134" s="1"/>
      <c r="EY3134" s="1"/>
      <c r="EZ3134" s="1"/>
      <c r="FA3134" s="1"/>
      <c r="FB3134" s="1"/>
      <c r="FC3134" s="1"/>
      <c r="FD3134" s="1"/>
      <c r="FE3134" s="1"/>
      <c r="FF3134" s="1"/>
      <c r="FG3134" s="1"/>
      <c r="FH3134" s="1"/>
      <c r="FI3134" s="1"/>
      <c r="FJ3134" s="1"/>
      <c r="FK3134" s="1"/>
      <c r="FL3134" s="1"/>
      <c r="FM3134" s="1"/>
      <c r="FN3134" s="1"/>
      <c r="FO3134" s="1"/>
      <c r="FP3134" s="1"/>
      <c r="FQ3134" s="1"/>
      <c r="FR3134" s="1"/>
      <c r="FS3134" s="1"/>
      <c r="FT3134" s="1"/>
      <c r="FU3134" s="1"/>
      <c r="FV3134" s="1"/>
      <c r="FW3134" s="1"/>
      <c r="FX3134" s="1"/>
      <c r="FY3134" s="1"/>
      <c r="FZ3134" s="1"/>
      <c r="GA3134" s="1"/>
      <c r="GB3134" s="1"/>
      <c r="GC3134" s="1"/>
      <c r="GD3134" s="1"/>
      <c r="GE3134" s="1"/>
      <c r="GF3134" s="1"/>
      <c r="GG3134" s="1"/>
      <c r="GH3134" s="1"/>
      <c r="GI3134" s="1"/>
      <c r="GJ3134" s="1"/>
      <c r="GK3134"/>
      <c r="GL3134"/>
      <c r="GM3134"/>
      <c r="GN3134"/>
      <c r="GO3134"/>
      <c r="GP3134"/>
      <c r="GQ3134"/>
      <c r="GR3134"/>
      <c r="GS3134"/>
      <c r="GT3134"/>
      <c r="GU3134"/>
      <c r="GV3134"/>
      <c r="GW3134"/>
      <c r="GX3134"/>
      <c r="GY3134"/>
      <c r="GZ3134"/>
      <c r="HA3134"/>
      <c r="HB3134"/>
      <c r="HC3134"/>
      <c r="HD3134"/>
      <c r="HE3134"/>
    </row>
    <row r="3135" spans="6:213" s="19" customFormat="1" x14ac:dyDescent="0.25">
      <c r="F3135" s="20"/>
      <c r="G3135" s="20"/>
      <c r="H3135" s="20"/>
      <c r="I3135" s="20"/>
      <c r="J3135" s="21"/>
      <c r="K3135" s="21"/>
      <c r="L3135" s="20"/>
      <c r="M3135" s="20"/>
      <c r="N3135" s="22"/>
      <c r="O3135" s="22"/>
      <c r="P3135" s="22"/>
      <c r="Q3135" s="22"/>
      <c r="U3135" s="20"/>
      <c r="V3135" s="20"/>
      <c r="W3135" s="20"/>
      <c r="X3135" s="27"/>
      <c r="Y3135" s="253"/>
      <c r="Z3135" s="30"/>
      <c r="AA3135" s="30"/>
      <c r="AB3135" s="31"/>
      <c r="AC3135" s="31"/>
      <c r="AD3135" s="31"/>
      <c r="AE3135" s="31"/>
      <c r="AF3135" s="31"/>
      <c r="AG3135" s="241"/>
      <c r="AH3135" s="31"/>
      <c r="AI3135" s="31"/>
      <c r="AJ3135" s="31"/>
      <c r="AK3135" s="31"/>
      <c r="AL3135" s="120"/>
      <c r="AM3135" s="25"/>
      <c r="AN3135" s="25"/>
      <c r="AO3135" s="25"/>
      <c r="AP3135" s="25"/>
      <c r="AQ3135" s="26"/>
      <c r="AR3135" s="25"/>
      <c r="AS3135" s="31"/>
      <c r="AT3135" s="25"/>
      <c r="AU3135" s="25"/>
      <c r="AV3135" s="31"/>
      <c r="BC3135" s="1"/>
      <c r="BD3135"/>
      <c r="BE3135"/>
      <c r="BF3135" s="1"/>
      <c r="BG3135"/>
      <c r="BH3135"/>
      <c r="BI3135"/>
      <c r="BJ3135" s="1"/>
      <c r="BK3135" s="1"/>
      <c r="BL3135"/>
      <c r="BM3135" s="1"/>
      <c r="BN3135" s="1"/>
      <c r="BO3135" s="1"/>
      <c r="BP3135" s="1"/>
      <c r="BQ3135" s="1"/>
      <c r="BR3135" s="1"/>
      <c r="BS3135" s="1"/>
      <c r="BT3135" s="22"/>
      <c r="BU3135" s="1"/>
      <c r="BV3135" s="1"/>
      <c r="BW3135" s="1"/>
      <c r="BX3135" s="1"/>
      <c r="BY3135" s="1"/>
      <c r="BZ3135" s="1"/>
      <c r="CA3135" s="1"/>
      <c r="CB3135" s="1"/>
      <c r="CC3135" s="1"/>
      <c r="CD3135" s="1"/>
      <c r="CE3135" s="1"/>
      <c r="CF3135" s="1"/>
      <c r="CG3135" s="1"/>
      <c r="CH3135" s="1"/>
      <c r="CI3135" s="1"/>
      <c r="CJ3135" s="1"/>
      <c r="CK3135" s="1"/>
      <c r="CL3135" s="1"/>
      <c r="CM3135" s="1"/>
      <c r="CN3135" s="1"/>
      <c r="CO3135" s="1"/>
      <c r="CP3135" s="1"/>
      <c r="CQ3135" s="1"/>
      <c r="CR3135" s="1"/>
      <c r="CS3135" s="1"/>
      <c r="CT3135" s="1"/>
      <c r="CU3135" s="1"/>
      <c r="CV3135" s="1"/>
      <c r="CW3135" s="1"/>
      <c r="CX3135" s="1"/>
      <c r="CY3135" s="1"/>
      <c r="CZ3135" s="1"/>
      <c r="DA3135" s="1"/>
      <c r="DB3135" s="1"/>
      <c r="DC3135" s="1"/>
      <c r="DD3135" s="1"/>
      <c r="DE3135" s="1"/>
      <c r="DF3135" s="1"/>
      <c r="DG3135" s="1"/>
      <c r="DH3135" s="1"/>
      <c r="DI3135" s="1"/>
      <c r="DJ3135" s="1"/>
      <c r="DK3135" s="1"/>
      <c r="DL3135" s="1"/>
      <c r="DM3135" s="1"/>
      <c r="DN3135" s="1"/>
      <c r="DO3135" s="1"/>
      <c r="DP3135" s="1"/>
      <c r="DQ3135" s="1"/>
      <c r="DR3135" s="1"/>
      <c r="DS3135" s="1"/>
      <c r="DT3135" s="1"/>
      <c r="DU3135" s="1"/>
      <c r="DV3135" s="1"/>
      <c r="DW3135" s="1"/>
      <c r="DX3135" s="1"/>
      <c r="DY3135" s="1"/>
      <c r="DZ3135" s="1"/>
      <c r="EA3135" s="1"/>
      <c r="EB3135" s="1"/>
      <c r="EC3135" s="1"/>
      <c r="ED3135" s="1"/>
      <c r="EE3135" s="1"/>
      <c r="EF3135" s="1"/>
      <c r="EG3135" s="1"/>
      <c r="EH3135" s="1"/>
      <c r="EI3135" s="1"/>
      <c r="EJ3135" s="1"/>
      <c r="EK3135" s="1"/>
      <c r="EL3135" s="1"/>
      <c r="EM3135" s="1"/>
      <c r="EN3135" s="1"/>
      <c r="EO3135" s="1"/>
      <c r="EP3135" s="1"/>
      <c r="EQ3135" s="1"/>
      <c r="ER3135" s="1"/>
      <c r="ES3135" s="1"/>
      <c r="ET3135" s="1"/>
      <c r="EU3135" s="1"/>
      <c r="EV3135" s="1"/>
      <c r="EW3135" s="1"/>
      <c r="EX3135" s="1"/>
      <c r="EY3135" s="1"/>
      <c r="EZ3135" s="1"/>
      <c r="FA3135" s="1"/>
      <c r="FB3135" s="1"/>
      <c r="FC3135" s="1"/>
      <c r="FD3135" s="1"/>
      <c r="FE3135" s="1"/>
      <c r="FF3135" s="1"/>
      <c r="FG3135" s="1"/>
      <c r="FH3135" s="1"/>
      <c r="FI3135" s="1"/>
      <c r="FJ3135" s="1"/>
      <c r="FK3135" s="1"/>
      <c r="FL3135" s="1"/>
      <c r="FM3135" s="1"/>
      <c r="FN3135" s="1"/>
      <c r="FO3135" s="1"/>
      <c r="FP3135" s="1"/>
      <c r="FQ3135" s="1"/>
      <c r="FR3135" s="1"/>
      <c r="FS3135" s="1"/>
      <c r="FT3135" s="1"/>
      <c r="FU3135" s="1"/>
      <c r="FV3135" s="1"/>
      <c r="FW3135" s="1"/>
      <c r="FX3135" s="1"/>
      <c r="FY3135" s="1"/>
      <c r="FZ3135" s="1"/>
      <c r="GA3135" s="1"/>
      <c r="GB3135" s="1"/>
      <c r="GC3135" s="1"/>
      <c r="GD3135" s="1"/>
      <c r="GE3135" s="1"/>
      <c r="GF3135" s="1"/>
      <c r="GG3135" s="1"/>
      <c r="GH3135" s="1"/>
      <c r="GI3135" s="1"/>
      <c r="GJ3135" s="1"/>
      <c r="GK3135"/>
      <c r="GL3135"/>
      <c r="GM3135"/>
      <c r="GN3135"/>
      <c r="GO3135"/>
      <c r="GP3135"/>
      <c r="GQ3135"/>
      <c r="GR3135"/>
      <c r="GS3135"/>
      <c r="GT3135"/>
      <c r="GU3135"/>
      <c r="GV3135"/>
      <c r="GW3135"/>
      <c r="GX3135"/>
      <c r="GY3135"/>
      <c r="GZ3135"/>
      <c r="HA3135"/>
      <c r="HB3135"/>
      <c r="HC3135"/>
      <c r="HD3135"/>
      <c r="HE3135"/>
    </row>
    <row r="3136" spans="6:213" s="19" customFormat="1" x14ac:dyDescent="0.25">
      <c r="F3136" s="20"/>
      <c r="G3136" s="20"/>
      <c r="H3136" s="20"/>
      <c r="I3136" s="20"/>
      <c r="J3136" s="21"/>
      <c r="K3136" s="21"/>
      <c r="L3136" s="20"/>
      <c r="M3136" s="20"/>
      <c r="N3136" s="22"/>
      <c r="O3136" s="22"/>
      <c r="P3136" s="22"/>
      <c r="Q3136" s="22"/>
      <c r="U3136" s="20"/>
      <c r="V3136" s="20"/>
      <c r="W3136" s="20"/>
      <c r="X3136" s="27"/>
      <c r="Y3136" s="253"/>
      <c r="Z3136" s="30"/>
      <c r="AA3136" s="30"/>
      <c r="AB3136" s="31"/>
      <c r="AC3136" s="31"/>
      <c r="AD3136" s="31"/>
      <c r="AE3136" s="31"/>
      <c r="AF3136" s="31"/>
      <c r="AG3136" s="241"/>
      <c r="AH3136" s="31"/>
      <c r="AI3136" s="31"/>
      <c r="AJ3136" s="31"/>
      <c r="AK3136" s="31"/>
      <c r="AL3136" s="120"/>
      <c r="AM3136" s="25"/>
      <c r="AN3136" s="25"/>
      <c r="AO3136" s="25"/>
      <c r="AP3136" s="25"/>
      <c r="AQ3136" s="26"/>
      <c r="AR3136" s="25"/>
      <c r="AS3136" s="31"/>
      <c r="AT3136" s="25"/>
      <c r="AU3136" s="25"/>
      <c r="AV3136" s="31"/>
      <c r="BC3136" s="1"/>
      <c r="BD3136"/>
      <c r="BE3136"/>
      <c r="BF3136" s="1"/>
      <c r="BG3136"/>
      <c r="BH3136"/>
      <c r="BI3136"/>
      <c r="BJ3136" s="1"/>
      <c r="BK3136" s="1"/>
      <c r="BL3136"/>
      <c r="BM3136" s="1"/>
      <c r="BN3136" s="1"/>
      <c r="BO3136" s="1"/>
      <c r="BP3136" s="1"/>
      <c r="BQ3136" s="1"/>
      <c r="BR3136" s="1"/>
      <c r="BS3136" s="1"/>
      <c r="BT3136" s="22"/>
      <c r="BU3136" s="1"/>
      <c r="BV3136" s="1"/>
      <c r="BW3136" s="1"/>
      <c r="BX3136" s="1"/>
      <c r="BY3136" s="1"/>
      <c r="BZ3136" s="1"/>
      <c r="CA3136" s="1"/>
      <c r="CB3136" s="1"/>
      <c r="CC3136" s="1"/>
      <c r="CD3136" s="1"/>
      <c r="CE3136" s="1"/>
      <c r="CF3136" s="1"/>
      <c r="CG3136" s="1"/>
      <c r="CH3136" s="1"/>
      <c r="CI3136" s="1"/>
      <c r="CJ3136" s="1"/>
      <c r="CK3136" s="1"/>
      <c r="CL3136" s="1"/>
      <c r="CM3136" s="1"/>
      <c r="CN3136" s="1"/>
      <c r="CO3136" s="1"/>
      <c r="CP3136" s="1"/>
      <c r="CQ3136" s="1"/>
      <c r="CR3136" s="1"/>
      <c r="CS3136" s="1"/>
      <c r="CT3136" s="1"/>
      <c r="CU3136" s="1"/>
      <c r="CV3136" s="1"/>
      <c r="CW3136" s="1"/>
      <c r="CX3136" s="1"/>
      <c r="CY3136" s="1"/>
      <c r="CZ3136" s="1"/>
      <c r="DA3136" s="1"/>
      <c r="DB3136" s="1"/>
      <c r="DC3136" s="1"/>
      <c r="DD3136" s="1"/>
      <c r="DE3136" s="1"/>
      <c r="DF3136" s="1"/>
      <c r="DG3136" s="1"/>
      <c r="DH3136" s="1"/>
      <c r="DI3136" s="1"/>
      <c r="DJ3136" s="1"/>
      <c r="DK3136" s="1"/>
      <c r="DL3136" s="1"/>
      <c r="DM3136" s="1"/>
      <c r="DN3136" s="1"/>
      <c r="DO3136" s="1"/>
      <c r="DP3136" s="1"/>
      <c r="DQ3136" s="1"/>
      <c r="DR3136" s="1"/>
      <c r="DS3136" s="1"/>
      <c r="DT3136" s="1"/>
      <c r="DU3136" s="1"/>
      <c r="DV3136" s="1"/>
      <c r="DW3136" s="1"/>
      <c r="DX3136" s="1"/>
      <c r="DY3136" s="1"/>
      <c r="DZ3136" s="1"/>
      <c r="EA3136" s="1"/>
      <c r="EB3136" s="1"/>
      <c r="EC3136" s="1"/>
      <c r="ED3136" s="1"/>
      <c r="EE3136" s="1"/>
      <c r="EF3136" s="1"/>
      <c r="EG3136" s="1"/>
      <c r="EH3136" s="1"/>
      <c r="EI3136" s="1"/>
      <c r="EJ3136" s="1"/>
      <c r="EK3136" s="1"/>
      <c r="EL3136" s="1"/>
      <c r="EM3136" s="1"/>
      <c r="EN3136" s="1"/>
      <c r="EO3136" s="1"/>
      <c r="EP3136" s="1"/>
      <c r="EQ3136" s="1"/>
      <c r="ER3136" s="1"/>
      <c r="ES3136" s="1"/>
      <c r="ET3136" s="1"/>
      <c r="EU3136" s="1"/>
      <c r="EV3136" s="1"/>
      <c r="EW3136" s="1"/>
      <c r="EX3136" s="1"/>
      <c r="EY3136" s="1"/>
      <c r="EZ3136" s="1"/>
      <c r="FA3136" s="1"/>
      <c r="FB3136" s="1"/>
      <c r="FC3136" s="1"/>
      <c r="FD3136" s="1"/>
      <c r="FE3136" s="1"/>
      <c r="FF3136" s="1"/>
      <c r="FG3136" s="1"/>
      <c r="FH3136" s="1"/>
      <c r="FI3136" s="1"/>
      <c r="FJ3136" s="1"/>
      <c r="FK3136" s="1"/>
      <c r="FL3136" s="1"/>
      <c r="FM3136" s="1"/>
      <c r="FN3136" s="1"/>
      <c r="FO3136" s="1"/>
      <c r="FP3136" s="1"/>
      <c r="FQ3136" s="1"/>
      <c r="FR3136" s="1"/>
      <c r="FS3136" s="1"/>
      <c r="FT3136" s="1"/>
      <c r="FU3136" s="1"/>
      <c r="FV3136" s="1"/>
      <c r="FW3136" s="1"/>
      <c r="FX3136" s="1"/>
      <c r="FY3136" s="1"/>
      <c r="FZ3136" s="1"/>
      <c r="GA3136" s="1"/>
      <c r="GB3136" s="1"/>
      <c r="GC3136" s="1"/>
      <c r="GD3136" s="1"/>
      <c r="GE3136" s="1"/>
      <c r="GF3136" s="1"/>
      <c r="GG3136" s="1"/>
      <c r="GH3136" s="1"/>
      <c r="GI3136" s="1"/>
      <c r="GJ3136" s="1"/>
      <c r="GK3136"/>
      <c r="GL3136"/>
      <c r="GM3136"/>
      <c r="GN3136"/>
      <c r="GO3136"/>
      <c r="GP3136"/>
      <c r="GQ3136"/>
      <c r="GR3136"/>
      <c r="GS3136"/>
      <c r="GT3136"/>
      <c r="GU3136"/>
      <c r="GV3136"/>
      <c r="GW3136"/>
      <c r="GX3136"/>
      <c r="GY3136"/>
      <c r="GZ3136"/>
      <c r="HA3136"/>
      <c r="HB3136"/>
      <c r="HC3136"/>
      <c r="HD3136"/>
      <c r="HE3136"/>
    </row>
    <row r="3137" spans="6:213" s="19" customFormat="1" x14ac:dyDescent="0.25">
      <c r="F3137" s="20"/>
      <c r="G3137" s="20"/>
      <c r="H3137" s="20"/>
      <c r="I3137" s="20"/>
      <c r="J3137" s="21"/>
      <c r="K3137" s="21"/>
      <c r="L3137" s="20"/>
      <c r="M3137" s="20"/>
      <c r="N3137" s="22"/>
      <c r="O3137" s="22"/>
      <c r="P3137" s="22"/>
      <c r="Q3137" s="22"/>
      <c r="U3137" s="20"/>
      <c r="V3137" s="20"/>
      <c r="W3137" s="20"/>
      <c r="X3137" s="27"/>
      <c r="Y3137" s="253"/>
      <c r="Z3137" s="30"/>
      <c r="AA3137" s="30"/>
      <c r="AB3137" s="31"/>
      <c r="AC3137" s="31"/>
      <c r="AD3137" s="31"/>
      <c r="AE3137" s="31"/>
      <c r="AF3137" s="31"/>
      <c r="AG3137" s="241"/>
      <c r="AH3137" s="31"/>
      <c r="AI3137" s="31"/>
      <c r="AJ3137" s="31"/>
      <c r="AK3137" s="31"/>
      <c r="AL3137" s="120"/>
      <c r="AM3137" s="25"/>
      <c r="AN3137" s="25"/>
      <c r="AO3137" s="25"/>
      <c r="AP3137" s="25"/>
      <c r="AQ3137" s="26"/>
      <c r="AR3137" s="25"/>
      <c r="AS3137" s="31"/>
      <c r="AT3137" s="25"/>
      <c r="AU3137" s="25"/>
      <c r="AV3137" s="31"/>
      <c r="BC3137" s="1"/>
      <c r="BD3137"/>
      <c r="BE3137"/>
      <c r="BF3137" s="1"/>
      <c r="BG3137"/>
      <c r="BH3137"/>
      <c r="BI3137"/>
      <c r="BJ3137" s="1"/>
      <c r="BK3137" s="1"/>
      <c r="BL3137"/>
      <c r="BM3137" s="1"/>
      <c r="BN3137" s="1"/>
      <c r="BO3137" s="1"/>
      <c r="BP3137" s="1"/>
      <c r="BQ3137" s="1"/>
      <c r="BR3137" s="1"/>
      <c r="BS3137" s="1"/>
      <c r="BT3137" s="22"/>
      <c r="BU3137" s="1"/>
      <c r="BV3137" s="1"/>
      <c r="BW3137" s="1"/>
      <c r="BX3137" s="1"/>
      <c r="BY3137" s="1"/>
      <c r="BZ3137" s="1"/>
      <c r="CA3137" s="1"/>
      <c r="CB3137" s="1"/>
      <c r="CC3137" s="1"/>
      <c r="CD3137" s="1"/>
      <c r="CE3137" s="1"/>
      <c r="CF3137" s="1"/>
      <c r="CG3137" s="1"/>
      <c r="CH3137" s="1"/>
      <c r="CI3137" s="1"/>
      <c r="CJ3137" s="1"/>
      <c r="CK3137" s="1"/>
      <c r="CL3137" s="1"/>
      <c r="CM3137" s="1"/>
      <c r="CN3137" s="1"/>
      <c r="CO3137" s="1"/>
      <c r="CP3137" s="1"/>
      <c r="CQ3137" s="1"/>
      <c r="CR3137" s="1"/>
      <c r="CS3137" s="1"/>
      <c r="CT3137" s="1"/>
      <c r="CU3137" s="1"/>
      <c r="CV3137" s="1"/>
      <c r="CW3137" s="1"/>
      <c r="CX3137" s="1"/>
      <c r="CY3137" s="1"/>
      <c r="CZ3137" s="1"/>
      <c r="DA3137" s="1"/>
      <c r="DB3137" s="1"/>
      <c r="DC3137" s="1"/>
      <c r="DD3137" s="1"/>
      <c r="DE3137" s="1"/>
      <c r="DF3137" s="1"/>
      <c r="DG3137" s="1"/>
      <c r="DH3137" s="1"/>
      <c r="DI3137" s="1"/>
      <c r="DJ3137" s="1"/>
      <c r="DK3137" s="1"/>
      <c r="DL3137" s="1"/>
      <c r="DM3137" s="1"/>
      <c r="DN3137" s="1"/>
      <c r="DO3137" s="1"/>
      <c r="DP3137" s="1"/>
      <c r="DQ3137" s="1"/>
      <c r="DR3137" s="1"/>
      <c r="DS3137" s="1"/>
      <c r="DT3137" s="1"/>
      <c r="DU3137" s="1"/>
      <c r="DV3137" s="1"/>
      <c r="DW3137" s="1"/>
      <c r="DX3137" s="1"/>
      <c r="DY3137" s="1"/>
      <c r="DZ3137" s="1"/>
      <c r="EA3137" s="1"/>
      <c r="EB3137" s="1"/>
      <c r="EC3137" s="1"/>
      <c r="ED3137" s="1"/>
      <c r="EE3137" s="1"/>
      <c r="EF3137" s="1"/>
      <c r="EG3137" s="1"/>
      <c r="EH3137" s="1"/>
      <c r="EI3137" s="1"/>
      <c r="EJ3137" s="1"/>
      <c r="EK3137" s="1"/>
      <c r="EL3137" s="1"/>
      <c r="EM3137" s="1"/>
      <c r="EN3137" s="1"/>
      <c r="EO3137" s="1"/>
      <c r="EP3137" s="1"/>
      <c r="EQ3137" s="1"/>
      <c r="ER3137" s="1"/>
      <c r="ES3137" s="1"/>
      <c r="ET3137" s="1"/>
      <c r="EU3137" s="1"/>
      <c r="EV3137" s="1"/>
      <c r="EW3137" s="1"/>
      <c r="EX3137" s="1"/>
      <c r="EY3137" s="1"/>
      <c r="EZ3137" s="1"/>
      <c r="FA3137" s="1"/>
      <c r="FB3137" s="1"/>
      <c r="FC3137" s="1"/>
      <c r="FD3137" s="1"/>
      <c r="FE3137" s="1"/>
      <c r="FF3137" s="1"/>
      <c r="FG3137" s="1"/>
      <c r="FH3137" s="1"/>
      <c r="FI3137" s="1"/>
      <c r="FJ3137" s="1"/>
      <c r="FK3137" s="1"/>
      <c r="FL3137" s="1"/>
      <c r="FM3137" s="1"/>
      <c r="FN3137" s="1"/>
      <c r="FO3137" s="1"/>
      <c r="FP3137" s="1"/>
      <c r="FQ3137" s="1"/>
      <c r="FR3137" s="1"/>
      <c r="FS3137" s="1"/>
      <c r="FT3137" s="1"/>
      <c r="FU3137" s="1"/>
      <c r="FV3137" s="1"/>
      <c r="FW3137" s="1"/>
      <c r="FX3137" s="1"/>
      <c r="FY3137" s="1"/>
      <c r="FZ3137" s="1"/>
      <c r="GA3137" s="1"/>
      <c r="GB3137" s="1"/>
      <c r="GC3137" s="1"/>
      <c r="GD3137" s="1"/>
      <c r="GE3137" s="1"/>
      <c r="GF3137" s="1"/>
      <c r="GG3137" s="1"/>
      <c r="GH3137" s="1"/>
      <c r="GI3137" s="1"/>
      <c r="GJ3137" s="1"/>
      <c r="GK3137"/>
      <c r="GL3137"/>
      <c r="GM3137"/>
      <c r="GN3137"/>
      <c r="GO3137"/>
      <c r="GP3137"/>
      <c r="GQ3137"/>
      <c r="GR3137"/>
      <c r="GS3137"/>
      <c r="GT3137"/>
      <c r="GU3137"/>
      <c r="GV3137"/>
      <c r="GW3137"/>
      <c r="GX3137"/>
      <c r="GY3137"/>
      <c r="GZ3137"/>
      <c r="HA3137"/>
      <c r="HB3137"/>
      <c r="HC3137"/>
      <c r="HD3137"/>
      <c r="HE3137"/>
    </row>
    <row r="3138" spans="6:213" s="19" customFormat="1" x14ac:dyDescent="0.25">
      <c r="F3138" s="20"/>
      <c r="G3138" s="20"/>
      <c r="H3138" s="20"/>
      <c r="I3138" s="20"/>
      <c r="J3138" s="21"/>
      <c r="K3138" s="21"/>
      <c r="L3138" s="20"/>
      <c r="M3138" s="20"/>
      <c r="N3138" s="22"/>
      <c r="O3138" s="22"/>
      <c r="P3138" s="22"/>
      <c r="Q3138" s="22"/>
      <c r="U3138" s="20"/>
      <c r="V3138" s="20"/>
      <c r="W3138" s="20"/>
      <c r="X3138" s="27"/>
      <c r="Y3138" s="253"/>
      <c r="Z3138" s="30"/>
      <c r="AA3138" s="30"/>
      <c r="AB3138" s="31"/>
      <c r="AC3138" s="31"/>
      <c r="AD3138" s="31"/>
      <c r="AE3138" s="31"/>
      <c r="AF3138" s="31"/>
      <c r="AG3138" s="241"/>
      <c r="AH3138" s="31"/>
      <c r="AI3138" s="31"/>
      <c r="AJ3138" s="31"/>
      <c r="AK3138" s="31"/>
      <c r="AL3138" s="120"/>
      <c r="AM3138" s="25"/>
      <c r="AN3138" s="25"/>
      <c r="AO3138" s="25"/>
      <c r="AP3138" s="25"/>
      <c r="AQ3138" s="26"/>
      <c r="AR3138" s="25"/>
      <c r="AS3138" s="31"/>
      <c r="AT3138" s="25"/>
      <c r="AU3138" s="25"/>
      <c r="AV3138" s="31"/>
      <c r="BC3138" s="1"/>
      <c r="BD3138"/>
      <c r="BE3138"/>
      <c r="BF3138" s="1"/>
      <c r="BG3138"/>
      <c r="BH3138"/>
      <c r="BI3138"/>
      <c r="BJ3138" s="1"/>
      <c r="BK3138" s="1"/>
      <c r="BL3138"/>
      <c r="BM3138" s="1"/>
      <c r="BN3138" s="1"/>
      <c r="BO3138" s="1"/>
      <c r="BP3138" s="1"/>
      <c r="BQ3138" s="1"/>
      <c r="BR3138" s="1"/>
      <c r="BS3138" s="1"/>
      <c r="BT3138" s="22"/>
      <c r="BU3138" s="1"/>
      <c r="BV3138" s="1"/>
      <c r="BW3138" s="1"/>
      <c r="BX3138" s="1"/>
      <c r="BY3138" s="1"/>
      <c r="BZ3138" s="1"/>
      <c r="CA3138" s="1"/>
      <c r="CB3138" s="1"/>
      <c r="CC3138" s="1"/>
      <c r="CD3138" s="1"/>
      <c r="CE3138" s="1"/>
      <c r="CF3138" s="1"/>
      <c r="CG3138" s="1"/>
      <c r="CH3138" s="1"/>
      <c r="CI3138" s="1"/>
      <c r="CJ3138" s="1"/>
      <c r="CK3138" s="1"/>
      <c r="CL3138" s="1"/>
      <c r="CM3138" s="1"/>
      <c r="CN3138" s="1"/>
      <c r="CO3138" s="1"/>
      <c r="CP3138" s="1"/>
      <c r="CQ3138" s="1"/>
      <c r="CR3138" s="1"/>
      <c r="CS3138" s="1"/>
      <c r="CT3138" s="1"/>
      <c r="CU3138" s="1"/>
      <c r="CV3138" s="1"/>
      <c r="CW3138" s="1"/>
      <c r="CX3138" s="1"/>
      <c r="CY3138" s="1"/>
      <c r="CZ3138" s="1"/>
      <c r="DA3138" s="1"/>
      <c r="DB3138" s="1"/>
      <c r="DC3138" s="1"/>
      <c r="DD3138" s="1"/>
      <c r="DE3138" s="1"/>
      <c r="DF3138" s="1"/>
      <c r="DG3138" s="1"/>
      <c r="DH3138" s="1"/>
      <c r="DI3138" s="1"/>
      <c r="DJ3138" s="1"/>
      <c r="DK3138" s="1"/>
      <c r="DL3138" s="1"/>
      <c r="DM3138" s="1"/>
      <c r="DN3138" s="1"/>
      <c r="DO3138" s="1"/>
      <c r="DP3138" s="1"/>
      <c r="DQ3138" s="1"/>
      <c r="DR3138" s="1"/>
      <c r="DS3138" s="1"/>
      <c r="DT3138" s="1"/>
      <c r="DU3138" s="1"/>
      <c r="DV3138" s="1"/>
      <c r="DW3138" s="1"/>
      <c r="DX3138" s="1"/>
      <c r="DY3138" s="1"/>
      <c r="DZ3138" s="1"/>
      <c r="EA3138" s="1"/>
      <c r="EB3138" s="1"/>
      <c r="EC3138" s="1"/>
      <c r="ED3138" s="1"/>
      <c r="EE3138" s="1"/>
      <c r="EF3138" s="1"/>
      <c r="EG3138" s="1"/>
      <c r="EH3138" s="1"/>
      <c r="EI3138" s="1"/>
      <c r="EJ3138" s="1"/>
      <c r="EK3138" s="1"/>
      <c r="EL3138" s="1"/>
      <c r="EM3138" s="1"/>
      <c r="EN3138" s="1"/>
      <c r="EO3138" s="1"/>
      <c r="EP3138" s="1"/>
      <c r="EQ3138" s="1"/>
      <c r="ER3138" s="1"/>
      <c r="ES3138" s="1"/>
      <c r="ET3138" s="1"/>
      <c r="EU3138" s="1"/>
      <c r="EV3138" s="1"/>
      <c r="EW3138" s="1"/>
      <c r="EX3138" s="1"/>
      <c r="EY3138" s="1"/>
      <c r="EZ3138" s="1"/>
      <c r="FA3138" s="1"/>
      <c r="FB3138" s="1"/>
      <c r="FC3138" s="1"/>
      <c r="FD3138" s="1"/>
      <c r="FE3138" s="1"/>
      <c r="FF3138" s="1"/>
      <c r="FG3138" s="1"/>
      <c r="FH3138" s="1"/>
      <c r="FI3138" s="1"/>
      <c r="FJ3138" s="1"/>
      <c r="FK3138" s="1"/>
      <c r="FL3138" s="1"/>
      <c r="FM3138" s="1"/>
      <c r="FN3138" s="1"/>
      <c r="FO3138" s="1"/>
      <c r="FP3138" s="1"/>
      <c r="FQ3138" s="1"/>
      <c r="FR3138" s="1"/>
      <c r="FS3138" s="1"/>
      <c r="FT3138" s="1"/>
      <c r="FU3138" s="1"/>
      <c r="FV3138" s="1"/>
      <c r="FW3138" s="1"/>
      <c r="FX3138" s="1"/>
      <c r="FY3138" s="1"/>
      <c r="FZ3138" s="1"/>
      <c r="GA3138" s="1"/>
      <c r="GB3138" s="1"/>
      <c r="GC3138" s="1"/>
      <c r="GD3138" s="1"/>
      <c r="GE3138" s="1"/>
      <c r="GF3138" s="1"/>
      <c r="GG3138" s="1"/>
      <c r="GH3138" s="1"/>
      <c r="GI3138" s="1"/>
      <c r="GJ3138" s="1"/>
      <c r="GK3138"/>
      <c r="GL3138"/>
      <c r="GM3138"/>
      <c r="GN3138"/>
      <c r="GO3138"/>
      <c r="GP3138"/>
      <c r="GQ3138"/>
      <c r="GR3138"/>
      <c r="GS3138"/>
      <c r="GT3138"/>
      <c r="GU3138"/>
      <c r="GV3138"/>
      <c r="GW3138"/>
      <c r="GX3138"/>
      <c r="GY3138"/>
      <c r="GZ3138"/>
      <c r="HA3138"/>
      <c r="HB3138"/>
      <c r="HC3138"/>
      <c r="HD3138"/>
      <c r="HE3138"/>
    </row>
    <row r="3139" spans="6:213" s="19" customFormat="1" x14ac:dyDescent="0.25">
      <c r="F3139" s="20"/>
      <c r="G3139" s="20"/>
      <c r="H3139" s="20"/>
      <c r="I3139" s="20"/>
      <c r="J3139" s="21"/>
      <c r="K3139" s="21"/>
      <c r="L3139" s="20"/>
      <c r="M3139" s="20"/>
      <c r="N3139" s="22"/>
      <c r="O3139" s="22"/>
      <c r="P3139" s="22"/>
      <c r="Q3139" s="22"/>
      <c r="U3139" s="20"/>
      <c r="V3139" s="20"/>
      <c r="W3139" s="20"/>
      <c r="X3139" s="27"/>
      <c r="Y3139" s="253"/>
      <c r="Z3139" s="30"/>
      <c r="AA3139" s="30"/>
      <c r="AB3139" s="31"/>
      <c r="AC3139" s="31"/>
      <c r="AD3139" s="31"/>
      <c r="AE3139" s="31"/>
      <c r="AF3139" s="31"/>
      <c r="AG3139" s="241"/>
      <c r="AH3139" s="31"/>
      <c r="AI3139" s="31"/>
      <c r="AJ3139" s="31"/>
      <c r="AK3139" s="31"/>
      <c r="AL3139" s="120"/>
      <c r="AM3139" s="25"/>
      <c r="AN3139" s="25"/>
      <c r="AO3139" s="25"/>
      <c r="AP3139" s="25"/>
      <c r="AQ3139" s="26"/>
      <c r="AR3139" s="25"/>
      <c r="AS3139" s="31"/>
      <c r="AT3139" s="25"/>
      <c r="AU3139" s="25"/>
      <c r="AV3139" s="31"/>
      <c r="BC3139" s="1"/>
      <c r="BD3139"/>
      <c r="BE3139"/>
      <c r="BF3139" s="1"/>
      <c r="BG3139"/>
      <c r="BH3139"/>
      <c r="BI3139"/>
      <c r="BJ3139" s="1"/>
      <c r="BK3139" s="1"/>
      <c r="BL3139"/>
      <c r="BM3139" s="1"/>
      <c r="BN3139" s="1"/>
      <c r="BO3139" s="1"/>
      <c r="BP3139" s="1"/>
      <c r="BQ3139" s="1"/>
      <c r="BR3139" s="1"/>
      <c r="BS3139" s="1"/>
      <c r="BT3139" s="22"/>
      <c r="BU3139" s="1"/>
      <c r="BV3139" s="1"/>
      <c r="BW3139" s="1"/>
      <c r="BX3139" s="1"/>
      <c r="BY3139" s="1"/>
      <c r="BZ3139" s="1"/>
      <c r="CA3139" s="1"/>
      <c r="CB3139" s="1"/>
      <c r="CC3139" s="1"/>
      <c r="CD3139" s="1"/>
      <c r="CE3139" s="1"/>
      <c r="CF3139" s="1"/>
      <c r="CG3139" s="1"/>
      <c r="CH3139" s="1"/>
      <c r="CI3139" s="1"/>
      <c r="CJ3139" s="1"/>
      <c r="CK3139" s="1"/>
      <c r="CL3139" s="1"/>
      <c r="CM3139" s="1"/>
      <c r="CN3139" s="1"/>
      <c r="CO3139" s="1"/>
      <c r="CP3139" s="1"/>
      <c r="CQ3139" s="1"/>
      <c r="CR3139" s="1"/>
      <c r="CS3139" s="1"/>
      <c r="CT3139" s="1"/>
      <c r="CU3139" s="1"/>
      <c r="CV3139" s="1"/>
      <c r="CW3139" s="1"/>
      <c r="CX3139" s="1"/>
      <c r="CY3139" s="1"/>
      <c r="CZ3139" s="1"/>
      <c r="DA3139" s="1"/>
      <c r="DB3139" s="1"/>
      <c r="DC3139" s="1"/>
      <c r="DD3139" s="1"/>
      <c r="DE3139" s="1"/>
      <c r="DF3139" s="1"/>
      <c r="DG3139" s="1"/>
      <c r="DH3139" s="1"/>
      <c r="DI3139" s="1"/>
      <c r="DJ3139" s="1"/>
      <c r="DK3139" s="1"/>
      <c r="DL3139" s="1"/>
      <c r="DM3139" s="1"/>
      <c r="DN3139" s="1"/>
      <c r="DO3139" s="1"/>
      <c r="DP3139" s="1"/>
      <c r="DQ3139" s="1"/>
      <c r="DR3139" s="1"/>
      <c r="DS3139" s="1"/>
      <c r="DT3139" s="1"/>
      <c r="DU3139" s="1"/>
      <c r="DV3139" s="1"/>
      <c r="DW3139" s="1"/>
      <c r="DX3139" s="1"/>
      <c r="DY3139" s="1"/>
      <c r="DZ3139" s="1"/>
      <c r="EA3139" s="1"/>
      <c r="EB3139" s="1"/>
      <c r="EC3139" s="1"/>
      <c r="ED3139" s="1"/>
      <c r="EE3139" s="1"/>
      <c r="EF3139" s="1"/>
      <c r="EG3139" s="1"/>
      <c r="EH3139" s="1"/>
      <c r="EI3139" s="1"/>
      <c r="EJ3139" s="1"/>
      <c r="EK3139" s="1"/>
      <c r="EL3139" s="1"/>
      <c r="EM3139" s="1"/>
      <c r="EN3139" s="1"/>
      <c r="EO3139" s="1"/>
      <c r="EP3139" s="1"/>
      <c r="EQ3139" s="1"/>
      <c r="ER3139" s="1"/>
      <c r="ES3139" s="1"/>
      <c r="ET3139" s="1"/>
      <c r="EU3139" s="1"/>
      <c r="EV3139" s="1"/>
      <c r="EW3139" s="1"/>
      <c r="EX3139" s="1"/>
      <c r="EY3139" s="1"/>
      <c r="EZ3139" s="1"/>
      <c r="FA3139" s="1"/>
      <c r="FB3139" s="1"/>
      <c r="FC3139" s="1"/>
      <c r="FD3139" s="1"/>
      <c r="FE3139" s="1"/>
      <c r="FF3139" s="1"/>
      <c r="FG3139" s="1"/>
      <c r="FH3139" s="1"/>
      <c r="FI3139" s="1"/>
      <c r="FJ3139" s="1"/>
      <c r="FK3139" s="1"/>
      <c r="FL3139" s="1"/>
      <c r="FM3139" s="1"/>
      <c r="FN3139" s="1"/>
      <c r="FO3139" s="1"/>
      <c r="FP3139" s="1"/>
      <c r="FQ3139" s="1"/>
      <c r="FR3139" s="1"/>
      <c r="FS3139" s="1"/>
      <c r="FT3139" s="1"/>
      <c r="FU3139" s="1"/>
      <c r="FV3139" s="1"/>
      <c r="FW3139" s="1"/>
      <c r="FX3139" s="1"/>
      <c r="FY3139" s="1"/>
      <c r="FZ3139" s="1"/>
      <c r="GA3139" s="1"/>
      <c r="GB3139" s="1"/>
      <c r="GC3139" s="1"/>
      <c r="GD3139" s="1"/>
      <c r="GE3139" s="1"/>
      <c r="GF3139" s="1"/>
      <c r="GG3139" s="1"/>
      <c r="GH3139" s="1"/>
      <c r="GI3139" s="1"/>
      <c r="GJ3139" s="1"/>
      <c r="GK3139"/>
      <c r="GL3139"/>
      <c r="GM3139"/>
      <c r="GN3139"/>
      <c r="GO3139"/>
      <c r="GP3139"/>
      <c r="GQ3139"/>
      <c r="GR3139"/>
      <c r="GS3139"/>
      <c r="GT3139"/>
      <c r="GU3139"/>
      <c r="GV3139"/>
      <c r="GW3139"/>
      <c r="GX3139"/>
      <c r="GY3139"/>
      <c r="GZ3139"/>
      <c r="HA3139"/>
      <c r="HB3139"/>
      <c r="HC3139"/>
      <c r="HD3139"/>
      <c r="HE3139"/>
    </row>
    <row r="3140" spans="6:213" s="19" customFormat="1" x14ac:dyDescent="0.25">
      <c r="F3140" s="20"/>
      <c r="G3140" s="20"/>
      <c r="H3140" s="20"/>
      <c r="I3140" s="20"/>
      <c r="J3140" s="21"/>
      <c r="K3140" s="21"/>
      <c r="L3140" s="20"/>
      <c r="M3140" s="20"/>
      <c r="N3140" s="22"/>
      <c r="O3140" s="22"/>
      <c r="P3140" s="22"/>
      <c r="Q3140" s="22"/>
      <c r="U3140" s="20"/>
      <c r="V3140" s="20"/>
      <c r="W3140" s="20"/>
      <c r="X3140" s="27"/>
      <c r="Y3140" s="253"/>
      <c r="Z3140" s="30"/>
      <c r="AA3140" s="30"/>
      <c r="AB3140" s="31"/>
      <c r="AC3140" s="31"/>
      <c r="AD3140" s="31"/>
      <c r="AE3140" s="31"/>
      <c r="AF3140" s="31"/>
      <c r="AG3140" s="241"/>
      <c r="AH3140" s="31"/>
      <c r="AI3140" s="31"/>
      <c r="AJ3140" s="31"/>
      <c r="AK3140" s="31"/>
      <c r="AL3140" s="120"/>
      <c r="AM3140" s="25"/>
      <c r="AN3140" s="25"/>
      <c r="AO3140" s="25"/>
      <c r="AP3140" s="25"/>
      <c r="AQ3140" s="26"/>
      <c r="AR3140" s="25"/>
      <c r="AS3140" s="31"/>
      <c r="AT3140" s="25"/>
      <c r="AU3140" s="25"/>
      <c r="AV3140" s="31"/>
      <c r="BC3140" s="1"/>
      <c r="BD3140"/>
      <c r="BE3140"/>
      <c r="BF3140" s="1"/>
      <c r="BG3140"/>
      <c r="BH3140"/>
      <c r="BI3140"/>
      <c r="BJ3140" s="1"/>
      <c r="BK3140" s="1"/>
      <c r="BL3140"/>
      <c r="BM3140" s="1"/>
      <c r="BN3140" s="1"/>
      <c r="BO3140" s="1"/>
      <c r="BP3140" s="1"/>
      <c r="BQ3140" s="1"/>
      <c r="BR3140" s="1"/>
      <c r="BS3140" s="1"/>
      <c r="BT3140" s="22"/>
      <c r="BU3140" s="1"/>
      <c r="BV3140" s="1"/>
      <c r="BW3140" s="1"/>
      <c r="BX3140" s="1"/>
      <c r="BY3140" s="1"/>
      <c r="BZ3140" s="1"/>
      <c r="CA3140" s="1"/>
      <c r="CB3140" s="1"/>
      <c r="CC3140" s="1"/>
      <c r="CD3140" s="1"/>
      <c r="CE3140" s="1"/>
      <c r="CF3140" s="1"/>
      <c r="CG3140" s="1"/>
      <c r="CH3140" s="1"/>
      <c r="CI3140" s="1"/>
      <c r="CJ3140" s="1"/>
      <c r="CK3140" s="1"/>
      <c r="CL3140" s="1"/>
      <c r="CM3140" s="1"/>
      <c r="CN3140" s="1"/>
      <c r="CO3140" s="1"/>
      <c r="CP3140" s="1"/>
      <c r="CQ3140" s="1"/>
      <c r="CR3140" s="1"/>
      <c r="CS3140" s="1"/>
      <c r="CT3140" s="1"/>
      <c r="CU3140" s="1"/>
      <c r="CV3140" s="1"/>
      <c r="CW3140" s="1"/>
      <c r="CX3140" s="1"/>
      <c r="CY3140" s="1"/>
      <c r="CZ3140" s="1"/>
      <c r="DA3140" s="1"/>
      <c r="DB3140" s="1"/>
      <c r="DC3140" s="1"/>
      <c r="DD3140" s="1"/>
      <c r="DE3140" s="1"/>
      <c r="DF3140" s="1"/>
      <c r="DG3140" s="1"/>
      <c r="DH3140" s="1"/>
      <c r="DI3140" s="1"/>
      <c r="DJ3140" s="1"/>
      <c r="DK3140" s="1"/>
      <c r="DL3140" s="1"/>
      <c r="DM3140" s="1"/>
      <c r="DN3140" s="1"/>
      <c r="DO3140" s="1"/>
      <c r="DP3140" s="1"/>
      <c r="DQ3140" s="1"/>
      <c r="DR3140" s="1"/>
      <c r="DS3140" s="1"/>
      <c r="DT3140" s="1"/>
      <c r="DU3140" s="1"/>
      <c r="DV3140" s="1"/>
      <c r="DW3140" s="1"/>
      <c r="DX3140" s="1"/>
      <c r="DY3140" s="1"/>
      <c r="DZ3140" s="1"/>
      <c r="EA3140" s="1"/>
      <c r="EB3140" s="1"/>
      <c r="EC3140" s="1"/>
      <c r="ED3140" s="1"/>
      <c r="EE3140" s="1"/>
      <c r="EF3140" s="1"/>
      <c r="EG3140" s="1"/>
      <c r="EH3140" s="1"/>
      <c r="EI3140" s="1"/>
      <c r="EJ3140" s="1"/>
      <c r="EK3140" s="1"/>
      <c r="EL3140" s="1"/>
      <c r="EM3140" s="1"/>
      <c r="EN3140" s="1"/>
      <c r="EO3140" s="1"/>
      <c r="EP3140" s="1"/>
      <c r="EQ3140" s="1"/>
      <c r="ER3140" s="1"/>
      <c r="ES3140" s="1"/>
      <c r="ET3140" s="1"/>
      <c r="EU3140" s="1"/>
      <c r="EV3140" s="1"/>
      <c r="EW3140" s="1"/>
      <c r="EX3140" s="1"/>
      <c r="EY3140" s="1"/>
      <c r="EZ3140" s="1"/>
      <c r="FA3140" s="1"/>
      <c r="FB3140" s="1"/>
      <c r="FC3140" s="1"/>
      <c r="FD3140" s="1"/>
      <c r="FE3140" s="1"/>
      <c r="FF3140" s="1"/>
      <c r="FG3140" s="1"/>
      <c r="FH3140" s="1"/>
      <c r="FI3140" s="1"/>
      <c r="FJ3140" s="1"/>
      <c r="FK3140" s="1"/>
      <c r="FL3140" s="1"/>
      <c r="FM3140" s="1"/>
      <c r="FN3140" s="1"/>
      <c r="FO3140" s="1"/>
      <c r="FP3140" s="1"/>
      <c r="FQ3140" s="1"/>
      <c r="FR3140" s="1"/>
      <c r="FS3140" s="1"/>
      <c r="FT3140" s="1"/>
      <c r="FU3140" s="1"/>
      <c r="FV3140" s="1"/>
      <c r="FW3140" s="1"/>
      <c r="FX3140" s="1"/>
      <c r="FY3140" s="1"/>
      <c r="FZ3140" s="1"/>
      <c r="GA3140" s="1"/>
      <c r="GB3140" s="1"/>
      <c r="GC3140" s="1"/>
      <c r="GD3140" s="1"/>
      <c r="GE3140" s="1"/>
      <c r="GF3140" s="1"/>
      <c r="GG3140" s="1"/>
      <c r="GH3140" s="1"/>
      <c r="GI3140" s="1"/>
      <c r="GJ3140" s="1"/>
      <c r="GK3140"/>
      <c r="GL3140"/>
      <c r="GM3140"/>
      <c r="GN3140"/>
      <c r="GO3140"/>
      <c r="GP3140"/>
      <c r="GQ3140"/>
      <c r="GR3140"/>
      <c r="GS3140"/>
      <c r="GT3140"/>
      <c r="GU3140"/>
      <c r="GV3140"/>
      <c r="GW3140"/>
      <c r="GX3140"/>
      <c r="GY3140"/>
      <c r="GZ3140"/>
      <c r="HA3140"/>
      <c r="HB3140"/>
      <c r="HC3140"/>
      <c r="HD3140"/>
      <c r="HE3140"/>
    </row>
    <row r="3141" spans="6:213" s="19" customFormat="1" x14ac:dyDescent="0.25">
      <c r="F3141" s="20"/>
      <c r="G3141" s="20"/>
      <c r="H3141" s="20"/>
      <c r="I3141" s="20"/>
      <c r="J3141" s="21"/>
      <c r="K3141" s="21"/>
      <c r="L3141" s="20"/>
      <c r="M3141" s="20"/>
      <c r="N3141" s="22"/>
      <c r="O3141" s="22"/>
      <c r="P3141" s="22"/>
      <c r="Q3141" s="22"/>
      <c r="U3141" s="20"/>
      <c r="V3141" s="20"/>
      <c r="W3141" s="20"/>
      <c r="X3141" s="27"/>
      <c r="Y3141" s="253"/>
      <c r="Z3141" s="30"/>
      <c r="AA3141" s="30"/>
      <c r="AB3141" s="31"/>
      <c r="AC3141" s="31"/>
      <c r="AD3141" s="31"/>
      <c r="AE3141" s="31"/>
      <c r="AF3141" s="31"/>
      <c r="AG3141" s="241"/>
      <c r="AH3141" s="31"/>
      <c r="AI3141" s="31"/>
      <c r="AJ3141" s="31"/>
      <c r="AK3141" s="31"/>
      <c r="AL3141" s="120"/>
      <c r="AM3141" s="25"/>
      <c r="AN3141" s="25"/>
      <c r="AO3141" s="25"/>
      <c r="AP3141" s="25"/>
      <c r="AQ3141" s="26"/>
      <c r="AR3141" s="25"/>
      <c r="AS3141" s="31"/>
      <c r="AT3141" s="25"/>
      <c r="AU3141" s="25"/>
      <c r="AV3141" s="31"/>
      <c r="BC3141" s="1"/>
      <c r="BD3141"/>
      <c r="BE3141"/>
      <c r="BF3141" s="1"/>
      <c r="BG3141"/>
      <c r="BH3141"/>
      <c r="BI3141"/>
      <c r="BJ3141" s="1"/>
      <c r="BK3141" s="1"/>
      <c r="BL3141"/>
      <c r="BM3141" s="1"/>
      <c r="BN3141" s="1"/>
      <c r="BO3141" s="1"/>
      <c r="BP3141" s="1"/>
      <c r="BQ3141" s="1"/>
      <c r="BR3141" s="1"/>
      <c r="BS3141" s="1"/>
      <c r="BT3141" s="22"/>
      <c r="BU3141" s="1"/>
      <c r="BV3141" s="1"/>
      <c r="BW3141" s="1"/>
      <c r="BX3141" s="1"/>
      <c r="BY3141" s="1"/>
      <c r="BZ3141" s="1"/>
      <c r="CA3141" s="1"/>
      <c r="CB3141" s="1"/>
      <c r="CC3141" s="1"/>
      <c r="CD3141" s="1"/>
      <c r="CE3141" s="1"/>
      <c r="CF3141" s="1"/>
      <c r="CG3141" s="1"/>
      <c r="CH3141" s="1"/>
      <c r="CI3141" s="1"/>
      <c r="CJ3141" s="1"/>
      <c r="CK3141" s="1"/>
      <c r="CL3141" s="1"/>
      <c r="CM3141" s="1"/>
      <c r="CN3141" s="1"/>
      <c r="CO3141" s="1"/>
      <c r="CP3141" s="1"/>
      <c r="CQ3141" s="1"/>
      <c r="CR3141" s="1"/>
      <c r="CS3141" s="1"/>
      <c r="CT3141" s="1"/>
      <c r="CU3141" s="1"/>
      <c r="CV3141" s="1"/>
      <c r="CW3141" s="1"/>
      <c r="CX3141" s="1"/>
      <c r="CY3141" s="1"/>
      <c r="CZ3141" s="1"/>
      <c r="DA3141" s="1"/>
      <c r="DB3141" s="1"/>
      <c r="DC3141" s="1"/>
      <c r="DD3141" s="1"/>
      <c r="DE3141" s="1"/>
      <c r="DF3141" s="1"/>
      <c r="DG3141" s="1"/>
      <c r="DH3141" s="1"/>
      <c r="DI3141" s="1"/>
      <c r="DJ3141" s="1"/>
      <c r="DK3141" s="1"/>
      <c r="DL3141" s="1"/>
      <c r="DM3141" s="1"/>
      <c r="DN3141" s="1"/>
      <c r="DO3141" s="1"/>
      <c r="DP3141" s="1"/>
      <c r="DQ3141" s="1"/>
      <c r="DR3141" s="1"/>
      <c r="DS3141" s="1"/>
      <c r="DT3141" s="1"/>
      <c r="DU3141" s="1"/>
      <c r="DV3141" s="1"/>
      <c r="DW3141" s="1"/>
      <c r="DX3141" s="1"/>
      <c r="DY3141" s="1"/>
      <c r="DZ3141" s="1"/>
      <c r="EA3141" s="1"/>
      <c r="EB3141" s="1"/>
      <c r="EC3141" s="1"/>
      <c r="ED3141" s="1"/>
      <c r="EE3141" s="1"/>
      <c r="EF3141" s="1"/>
      <c r="EG3141" s="1"/>
      <c r="EH3141" s="1"/>
      <c r="EI3141" s="1"/>
      <c r="EJ3141" s="1"/>
      <c r="EK3141" s="1"/>
      <c r="EL3141" s="1"/>
      <c r="EM3141" s="1"/>
      <c r="EN3141" s="1"/>
      <c r="EO3141" s="1"/>
      <c r="EP3141" s="1"/>
      <c r="EQ3141" s="1"/>
      <c r="ER3141" s="1"/>
      <c r="ES3141" s="1"/>
      <c r="ET3141" s="1"/>
      <c r="EU3141" s="1"/>
      <c r="EV3141" s="1"/>
      <c r="EW3141" s="1"/>
      <c r="EX3141" s="1"/>
      <c r="EY3141" s="1"/>
      <c r="EZ3141" s="1"/>
      <c r="FA3141" s="1"/>
      <c r="FB3141" s="1"/>
      <c r="FC3141" s="1"/>
      <c r="FD3141" s="1"/>
      <c r="FE3141" s="1"/>
      <c r="FF3141" s="1"/>
      <c r="FG3141" s="1"/>
      <c r="FH3141" s="1"/>
      <c r="FI3141" s="1"/>
      <c r="FJ3141" s="1"/>
      <c r="FK3141" s="1"/>
      <c r="FL3141" s="1"/>
      <c r="FM3141" s="1"/>
      <c r="FN3141" s="1"/>
      <c r="FO3141" s="1"/>
      <c r="FP3141" s="1"/>
      <c r="FQ3141" s="1"/>
      <c r="FR3141" s="1"/>
      <c r="FS3141" s="1"/>
      <c r="FT3141" s="1"/>
      <c r="FU3141" s="1"/>
      <c r="FV3141" s="1"/>
      <c r="FW3141" s="1"/>
      <c r="FX3141" s="1"/>
      <c r="FY3141" s="1"/>
      <c r="FZ3141" s="1"/>
      <c r="GA3141" s="1"/>
      <c r="GB3141" s="1"/>
      <c r="GC3141" s="1"/>
      <c r="GD3141" s="1"/>
      <c r="GE3141" s="1"/>
      <c r="GF3141" s="1"/>
      <c r="GG3141" s="1"/>
      <c r="GH3141" s="1"/>
      <c r="GI3141" s="1"/>
      <c r="GJ3141" s="1"/>
      <c r="GK3141"/>
      <c r="GL3141"/>
      <c r="GM3141"/>
      <c r="GN3141"/>
      <c r="GO3141"/>
      <c r="GP3141"/>
      <c r="GQ3141"/>
      <c r="GR3141"/>
      <c r="GS3141"/>
      <c r="GT3141"/>
      <c r="GU3141"/>
      <c r="GV3141"/>
      <c r="GW3141"/>
      <c r="GX3141"/>
      <c r="GY3141"/>
      <c r="GZ3141"/>
      <c r="HA3141"/>
      <c r="HB3141"/>
      <c r="HC3141"/>
      <c r="HD3141"/>
      <c r="HE3141"/>
    </row>
    <row r="3142" spans="6:213" s="19" customFormat="1" x14ac:dyDescent="0.25">
      <c r="F3142" s="20"/>
      <c r="G3142" s="20"/>
      <c r="H3142" s="20"/>
      <c r="I3142" s="20"/>
      <c r="J3142" s="21"/>
      <c r="K3142" s="21"/>
      <c r="L3142" s="20"/>
      <c r="M3142" s="20"/>
      <c r="N3142" s="22"/>
      <c r="O3142" s="22"/>
      <c r="P3142" s="22"/>
      <c r="Q3142" s="22"/>
      <c r="U3142" s="20"/>
      <c r="V3142" s="20"/>
      <c r="W3142" s="20"/>
      <c r="X3142" s="27"/>
      <c r="Y3142" s="253"/>
      <c r="Z3142" s="30"/>
      <c r="AA3142" s="30"/>
      <c r="AB3142" s="31"/>
      <c r="AC3142" s="31"/>
      <c r="AD3142" s="31"/>
      <c r="AE3142" s="31"/>
      <c r="AF3142" s="31"/>
      <c r="AG3142" s="241"/>
      <c r="AH3142" s="31"/>
      <c r="AI3142" s="31"/>
      <c r="AJ3142" s="31"/>
      <c r="AK3142" s="31"/>
      <c r="AL3142" s="120"/>
      <c r="AM3142" s="25"/>
      <c r="AN3142" s="25"/>
      <c r="AO3142" s="25"/>
      <c r="AP3142" s="25"/>
      <c r="AQ3142" s="26"/>
      <c r="AR3142" s="25"/>
      <c r="AS3142" s="31"/>
      <c r="AT3142" s="25"/>
      <c r="AU3142" s="25"/>
      <c r="AV3142" s="31"/>
      <c r="BC3142" s="1"/>
      <c r="BD3142"/>
      <c r="BE3142"/>
      <c r="BF3142" s="1"/>
      <c r="BG3142"/>
      <c r="BH3142"/>
      <c r="BI3142"/>
      <c r="BJ3142" s="1"/>
      <c r="BK3142" s="1"/>
      <c r="BL3142"/>
      <c r="BM3142" s="1"/>
      <c r="BN3142" s="1"/>
      <c r="BO3142" s="1"/>
      <c r="BP3142" s="1"/>
      <c r="BQ3142" s="1"/>
      <c r="BR3142" s="1"/>
      <c r="BS3142" s="1"/>
      <c r="BT3142" s="22"/>
      <c r="BU3142" s="1"/>
      <c r="BV3142" s="1"/>
      <c r="BW3142" s="1"/>
      <c r="BX3142" s="1"/>
      <c r="BY3142" s="1"/>
      <c r="BZ3142" s="1"/>
      <c r="CA3142" s="1"/>
      <c r="CB3142" s="1"/>
      <c r="CC3142" s="1"/>
      <c r="CD3142" s="1"/>
      <c r="CE3142" s="1"/>
      <c r="CF3142" s="1"/>
      <c r="CG3142" s="1"/>
      <c r="CH3142" s="1"/>
      <c r="CI3142" s="1"/>
      <c r="CJ3142" s="1"/>
      <c r="CK3142" s="1"/>
      <c r="CL3142" s="1"/>
      <c r="CM3142" s="1"/>
      <c r="CN3142" s="1"/>
      <c r="CO3142" s="1"/>
      <c r="CP3142" s="1"/>
      <c r="CQ3142" s="1"/>
      <c r="CR3142" s="1"/>
      <c r="CS3142" s="1"/>
      <c r="CT3142" s="1"/>
      <c r="CU3142" s="1"/>
      <c r="CV3142" s="1"/>
      <c r="CW3142" s="1"/>
      <c r="CX3142" s="1"/>
      <c r="CY3142" s="1"/>
      <c r="CZ3142" s="1"/>
      <c r="DA3142" s="1"/>
      <c r="DB3142" s="1"/>
      <c r="DC3142" s="1"/>
      <c r="DD3142" s="1"/>
      <c r="DE3142" s="1"/>
      <c r="DF3142" s="1"/>
      <c r="DG3142" s="1"/>
      <c r="DH3142" s="1"/>
      <c r="DI3142" s="1"/>
      <c r="DJ3142" s="1"/>
      <c r="DK3142" s="1"/>
      <c r="DL3142" s="1"/>
      <c r="DM3142" s="1"/>
      <c r="DN3142" s="1"/>
      <c r="DO3142" s="1"/>
      <c r="DP3142" s="1"/>
      <c r="DQ3142" s="1"/>
      <c r="DR3142" s="1"/>
      <c r="DS3142" s="1"/>
      <c r="DT3142" s="1"/>
      <c r="DU3142" s="1"/>
      <c r="DV3142" s="1"/>
      <c r="DW3142" s="1"/>
      <c r="DX3142" s="1"/>
      <c r="DY3142" s="1"/>
      <c r="DZ3142" s="1"/>
      <c r="EA3142" s="1"/>
      <c r="EB3142" s="1"/>
      <c r="EC3142" s="1"/>
      <c r="ED3142" s="1"/>
      <c r="EE3142" s="1"/>
      <c r="EF3142" s="1"/>
      <c r="EG3142" s="1"/>
      <c r="EH3142" s="1"/>
      <c r="EI3142" s="1"/>
      <c r="EJ3142" s="1"/>
      <c r="EK3142" s="1"/>
      <c r="EL3142" s="1"/>
      <c r="EM3142" s="1"/>
      <c r="EN3142" s="1"/>
      <c r="EO3142" s="1"/>
      <c r="EP3142" s="1"/>
      <c r="EQ3142" s="1"/>
      <c r="ER3142" s="1"/>
      <c r="ES3142" s="1"/>
      <c r="ET3142" s="1"/>
      <c r="EU3142" s="1"/>
      <c r="EV3142" s="1"/>
      <c r="EW3142" s="1"/>
      <c r="EX3142" s="1"/>
      <c r="EY3142" s="1"/>
      <c r="EZ3142" s="1"/>
      <c r="FA3142" s="1"/>
      <c r="FB3142" s="1"/>
      <c r="FC3142" s="1"/>
      <c r="FD3142" s="1"/>
      <c r="FE3142" s="1"/>
      <c r="FF3142" s="1"/>
      <c r="FG3142" s="1"/>
      <c r="FH3142" s="1"/>
      <c r="FI3142" s="1"/>
      <c r="FJ3142" s="1"/>
      <c r="FK3142" s="1"/>
      <c r="FL3142" s="1"/>
      <c r="FM3142" s="1"/>
      <c r="FN3142" s="1"/>
      <c r="FO3142" s="1"/>
      <c r="FP3142" s="1"/>
      <c r="FQ3142" s="1"/>
      <c r="FR3142" s="1"/>
      <c r="FS3142" s="1"/>
      <c r="FT3142" s="1"/>
      <c r="FU3142" s="1"/>
      <c r="FV3142" s="1"/>
      <c r="FW3142" s="1"/>
      <c r="FX3142" s="1"/>
      <c r="FY3142" s="1"/>
      <c r="FZ3142" s="1"/>
      <c r="GA3142" s="1"/>
      <c r="GB3142" s="1"/>
      <c r="GC3142" s="1"/>
      <c r="GD3142" s="1"/>
      <c r="GE3142" s="1"/>
      <c r="GF3142" s="1"/>
      <c r="GG3142" s="1"/>
      <c r="GH3142" s="1"/>
      <c r="GI3142" s="1"/>
      <c r="GJ3142" s="1"/>
      <c r="GK3142"/>
      <c r="GL3142"/>
      <c r="GM3142"/>
      <c r="GN3142"/>
      <c r="GO3142"/>
      <c r="GP3142"/>
      <c r="GQ3142"/>
      <c r="GR3142"/>
      <c r="GS3142"/>
      <c r="GT3142"/>
      <c r="GU3142"/>
      <c r="GV3142"/>
      <c r="GW3142"/>
      <c r="GX3142"/>
      <c r="GY3142"/>
      <c r="GZ3142"/>
      <c r="HA3142"/>
      <c r="HB3142"/>
      <c r="HC3142"/>
      <c r="HD3142"/>
      <c r="HE3142"/>
    </row>
    <row r="3143" spans="6:213" s="19" customFormat="1" x14ac:dyDescent="0.25">
      <c r="F3143" s="20"/>
      <c r="G3143" s="20"/>
      <c r="H3143" s="20"/>
      <c r="I3143" s="20"/>
      <c r="J3143" s="21"/>
      <c r="K3143" s="21"/>
      <c r="L3143" s="20"/>
      <c r="M3143" s="20"/>
      <c r="N3143" s="22"/>
      <c r="O3143" s="22"/>
      <c r="P3143" s="22"/>
      <c r="Q3143" s="22"/>
      <c r="U3143" s="20"/>
      <c r="V3143" s="20"/>
      <c r="W3143" s="20"/>
      <c r="X3143" s="27"/>
      <c r="Y3143" s="253"/>
      <c r="Z3143" s="30"/>
      <c r="AA3143" s="30"/>
      <c r="AB3143" s="31"/>
      <c r="AC3143" s="31"/>
      <c r="AD3143" s="31"/>
      <c r="AE3143" s="31"/>
      <c r="AF3143" s="31"/>
      <c r="AG3143" s="241"/>
      <c r="AH3143" s="31"/>
      <c r="AI3143" s="31"/>
      <c r="AJ3143" s="31"/>
      <c r="AK3143" s="31"/>
      <c r="AL3143" s="120"/>
      <c r="AM3143" s="25"/>
      <c r="AN3143" s="25"/>
      <c r="AO3143" s="25"/>
      <c r="AP3143" s="25"/>
      <c r="AQ3143" s="26"/>
      <c r="AR3143" s="25"/>
      <c r="AS3143" s="31"/>
      <c r="AT3143" s="25"/>
      <c r="AU3143" s="25"/>
      <c r="AV3143" s="31"/>
      <c r="BC3143" s="1"/>
      <c r="BD3143"/>
      <c r="BE3143"/>
      <c r="BF3143" s="1"/>
      <c r="BG3143"/>
      <c r="BH3143"/>
      <c r="BI3143"/>
      <c r="BJ3143" s="1"/>
      <c r="BK3143" s="1"/>
      <c r="BL3143"/>
      <c r="BM3143" s="1"/>
      <c r="BN3143" s="1"/>
      <c r="BO3143" s="1"/>
      <c r="BP3143" s="1"/>
      <c r="BQ3143" s="1"/>
      <c r="BR3143" s="1"/>
      <c r="BS3143" s="1"/>
      <c r="BT3143" s="22"/>
      <c r="BU3143" s="1"/>
      <c r="BV3143" s="1"/>
      <c r="BW3143" s="1"/>
      <c r="BX3143" s="1"/>
      <c r="BY3143" s="1"/>
      <c r="BZ3143" s="1"/>
      <c r="CA3143" s="1"/>
      <c r="CB3143" s="1"/>
      <c r="CC3143" s="1"/>
      <c r="CD3143" s="1"/>
      <c r="CE3143" s="1"/>
      <c r="CF3143" s="1"/>
      <c r="CG3143" s="1"/>
      <c r="CH3143" s="1"/>
      <c r="CI3143" s="1"/>
      <c r="CJ3143" s="1"/>
      <c r="CK3143" s="1"/>
      <c r="CL3143" s="1"/>
      <c r="CM3143" s="1"/>
      <c r="CN3143" s="1"/>
      <c r="CO3143" s="1"/>
      <c r="CP3143" s="1"/>
      <c r="CQ3143" s="1"/>
      <c r="CR3143" s="1"/>
      <c r="CS3143" s="1"/>
      <c r="CT3143" s="1"/>
      <c r="CU3143" s="1"/>
      <c r="CV3143" s="1"/>
      <c r="CW3143" s="1"/>
      <c r="CX3143" s="1"/>
      <c r="CY3143" s="1"/>
      <c r="CZ3143" s="1"/>
      <c r="DA3143" s="1"/>
      <c r="DB3143" s="1"/>
      <c r="DC3143" s="1"/>
      <c r="DD3143" s="1"/>
      <c r="DE3143" s="1"/>
      <c r="DF3143" s="1"/>
      <c r="DG3143" s="1"/>
      <c r="DH3143" s="1"/>
      <c r="DI3143" s="1"/>
      <c r="DJ3143" s="1"/>
      <c r="DK3143" s="1"/>
      <c r="DL3143" s="1"/>
      <c r="DM3143" s="1"/>
      <c r="DN3143" s="1"/>
      <c r="DO3143" s="1"/>
      <c r="DP3143" s="1"/>
      <c r="DQ3143" s="1"/>
      <c r="DR3143" s="1"/>
      <c r="DS3143" s="1"/>
      <c r="DT3143" s="1"/>
      <c r="DU3143" s="1"/>
      <c r="DV3143" s="1"/>
      <c r="DW3143" s="1"/>
      <c r="DX3143" s="1"/>
      <c r="DY3143" s="1"/>
      <c r="DZ3143" s="1"/>
      <c r="EA3143" s="1"/>
      <c r="EB3143" s="1"/>
      <c r="EC3143" s="1"/>
      <c r="ED3143" s="1"/>
      <c r="EE3143" s="1"/>
      <c r="EF3143" s="1"/>
      <c r="EG3143" s="1"/>
      <c r="EH3143" s="1"/>
      <c r="EI3143" s="1"/>
      <c r="EJ3143" s="1"/>
      <c r="EK3143" s="1"/>
      <c r="EL3143" s="1"/>
      <c r="EM3143" s="1"/>
      <c r="EN3143" s="1"/>
      <c r="EO3143" s="1"/>
      <c r="EP3143" s="1"/>
      <c r="EQ3143" s="1"/>
      <c r="ER3143" s="1"/>
      <c r="ES3143" s="1"/>
      <c r="ET3143" s="1"/>
      <c r="EU3143" s="1"/>
      <c r="EV3143" s="1"/>
      <c r="EW3143" s="1"/>
      <c r="EX3143" s="1"/>
      <c r="EY3143" s="1"/>
      <c r="EZ3143" s="1"/>
      <c r="FA3143" s="1"/>
      <c r="FB3143" s="1"/>
      <c r="FC3143" s="1"/>
      <c r="FD3143" s="1"/>
      <c r="FE3143" s="1"/>
      <c r="FF3143" s="1"/>
      <c r="FG3143" s="1"/>
      <c r="FH3143" s="1"/>
      <c r="FI3143" s="1"/>
      <c r="FJ3143" s="1"/>
      <c r="FK3143" s="1"/>
      <c r="FL3143" s="1"/>
      <c r="FM3143" s="1"/>
      <c r="FN3143" s="1"/>
      <c r="FO3143" s="1"/>
      <c r="FP3143" s="1"/>
      <c r="FQ3143" s="1"/>
      <c r="FR3143" s="1"/>
      <c r="FS3143" s="1"/>
      <c r="FT3143" s="1"/>
      <c r="FU3143" s="1"/>
      <c r="FV3143" s="1"/>
      <c r="FW3143" s="1"/>
      <c r="FX3143" s="1"/>
      <c r="FY3143" s="1"/>
      <c r="FZ3143" s="1"/>
      <c r="GA3143" s="1"/>
      <c r="GB3143" s="1"/>
      <c r="GC3143" s="1"/>
      <c r="GD3143" s="1"/>
      <c r="GE3143" s="1"/>
      <c r="GF3143" s="1"/>
      <c r="GG3143" s="1"/>
      <c r="GH3143" s="1"/>
      <c r="GI3143" s="1"/>
      <c r="GJ3143" s="1"/>
      <c r="GK3143"/>
      <c r="GL3143"/>
      <c r="GM3143"/>
      <c r="GN3143"/>
      <c r="GO3143"/>
      <c r="GP3143"/>
      <c r="GQ3143"/>
      <c r="GR3143"/>
      <c r="GS3143"/>
      <c r="GT3143"/>
      <c r="GU3143"/>
      <c r="GV3143"/>
      <c r="GW3143"/>
      <c r="GX3143"/>
      <c r="GY3143"/>
      <c r="GZ3143"/>
      <c r="HA3143"/>
      <c r="HB3143"/>
      <c r="HC3143"/>
      <c r="HD3143"/>
      <c r="HE3143"/>
    </row>
    <row r="3144" spans="6:213" s="19" customFormat="1" x14ac:dyDescent="0.25">
      <c r="F3144" s="20"/>
      <c r="G3144" s="20"/>
      <c r="H3144" s="20"/>
      <c r="I3144" s="20"/>
      <c r="J3144" s="21"/>
      <c r="K3144" s="21"/>
      <c r="L3144" s="20"/>
      <c r="M3144" s="20"/>
      <c r="N3144" s="22"/>
      <c r="O3144" s="22"/>
      <c r="P3144" s="22"/>
      <c r="Q3144" s="22"/>
      <c r="U3144" s="20"/>
      <c r="V3144" s="20"/>
      <c r="W3144" s="20"/>
      <c r="X3144" s="27"/>
      <c r="Y3144" s="253"/>
      <c r="Z3144" s="30"/>
      <c r="AA3144" s="30"/>
      <c r="AB3144" s="31"/>
      <c r="AC3144" s="31"/>
      <c r="AD3144" s="31"/>
      <c r="AE3144" s="31"/>
      <c r="AF3144" s="31"/>
      <c r="AG3144" s="241"/>
      <c r="AH3144" s="31"/>
      <c r="AI3144" s="31"/>
      <c r="AJ3144" s="31"/>
      <c r="AK3144" s="31"/>
      <c r="AL3144" s="120"/>
      <c r="AM3144" s="25"/>
      <c r="AN3144" s="25"/>
      <c r="AO3144" s="25"/>
      <c r="AP3144" s="25"/>
      <c r="AQ3144" s="26"/>
      <c r="AR3144" s="25"/>
      <c r="AS3144" s="31"/>
      <c r="AT3144" s="25"/>
      <c r="AU3144" s="25"/>
      <c r="AV3144" s="31"/>
      <c r="BC3144" s="1"/>
      <c r="BD3144"/>
      <c r="BE3144"/>
      <c r="BF3144" s="1"/>
      <c r="BG3144"/>
      <c r="BH3144"/>
      <c r="BI3144"/>
      <c r="BJ3144" s="1"/>
      <c r="BK3144" s="1"/>
      <c r="BL3144"/>
      <c r="BM3144" s="1"/>
      <c r="BN3144" s="1"/>
      <c r="BO3144" s="1"/>
      <c r="BP3144" s="1"/>
      <c r="BQ3144" s="1"/>
      <c r="BR3144" s="1"/>
      <c r="BS3144" s="1"/>
      <c r="BT3144" s="22"/>
      <c r="BU3144" s="1"/>
      <c r="BV3144" s="1"/>
      <c r="BW3144" s="1"/>
      <c r="BX3144" s="1"/>
      <c r="BY3144" s="1"/>
      <c r="BZ3144" s="1"/>
      <c r="CA3144" s="1"/>
      <c r="CB3144" s="1"/>
      <c r="CC3144" s="1"/>
      <c r="CD3144" s="1"/>
      <c r="CE3144" s="1"/>
      <c r="CF3144" s="1"/>
      <c r="CG3144" s="1"/>
      <c r="CH3144" s="1"/>
      <c r="CI3144" s="1"/>
      <c r="CJ3144" s="1"/>
      <c r="CK3144" s="1"/>
      <c r="CL3144" s="1"/>
      <c r="CM3144" s="1"/>
      <c r="CN3144" s="1"/>
      <c r="CO3144" s="1"/>
      <c r="CP3144" s="1"/>
      <c r="CQ3144" s="1"/>
      <c r="CR3144" s="1"/>
      <c r="CS3144" s="1"/>
      <c r="CT3144" s="1"/>
      <c r="CU3144" s="1"/>
      <c r="CV3144" s="1"/>
      <c r="CW3144" s="1"/>
      <c r="CX3144" s="1"/>
      <c r="CY3144" s="1"/>
      <c r="CZ3144" s="1"/>
      <c r="DA3144" s="1"/>
      <c r="DB3144" s="1"/>
      <c r="DC3144" s="1"/>
      <c r="DD3144" s="1"/>
      <c r="DE3144" s="1"/>
      <c r="DF3144" s="1"/>
      <c r="DG3144" s="1"/>
      <c r="DH3144" s="1"/>
      <c r="DI3144" s="1"/>
      <c r="DJ3144" s="1"/>
      <c r="DK3144" s="1"/>
      <c r="DL3144" s="1"/>
      <c r="DM3144" s="1"/>
      <c r="DN3144" s="1"/>
      <c r="DO3144" s="1"/>
      <c r="DP3144" s="1"/>
      <c r="DQ3144" s="1"/>
      <c r="DR3144" s="1"/>
      <c r="DS3144" s="1"/>
      <c r="DT3144" s="1"/>
      <c r="DU3144" s="1"/>
      <c r="DV3144" s="1"/>
      <c r="DW3144" s="1"/>
      <c r="DX3144" s="1"/>
      <c r="DY3144" s="1"/>
      <c r="DZ3144" s="1"/>
      <c r="EA3144" s="1"/>
      <c r="EB3144" s="1"/>
      <c r="EC3144" s="1"/>
      <c r="ED3144" s="1"/>
      <c r="EE3144" s="1"/>
      <c r="EF3144" s="1"/>
      <c r="EG3144" s="1"/>
      <c r="EH3144" s="1"/>
      <c r="EI3144" s="1"/>
      <c r="EJ3144" s="1"/>
      <c r="EK3144" s="1"/>
      <c r="EL3144" s="1"/>
      <c r="EM3144" s="1"/>
      <c r="EN3144" s="1"/>
      <c r="EO3144" s="1"/>
      <c r="EP3144" s="1"/>
      <c r="EQ3144" s="1"/>
      <c r="ER3144" s="1"/>
      <c r="ES3144" s="1"/>
      <c r="ET3144" s="1"/>
      <c r="EU3144" s="1"/>
      <c r="EV3144" s="1"/>
      <c r="EW3144" s="1"/>
      <c r="EX3144" s="1"/>
      <c r="EY3144" s="1"/>
      <c r="EZ3144" s="1"/>
      <c r="FA3144" s="1"/>
      <c r="FB3144" s="1"/>
      <c r="FC3144" s="1"/>
      <c r="FD3144" s="1"/>
      <c r="FE3144" s="1"/>
      <c r="FF3144" s="1"/>
      <c r="FG3144" s="1"/>
      <c r="FH3144" s="1"/>
      <c r="FI3144" s="1"/>
      <c r="FJ3144" s="1"/>
      <c r="FK3144" s="1"/>
      <c r="FL3144" s="1"/>
      <c r="FM3144" s="1"/>
      <c r="FN3144" s="1"/>
      <c r="FO3144" s="1"/>
      <c r="FP3144" s="1"/>
      <c r="FQ3144" s="1"/>
      <c r="FR3144" s="1"/>
      <c r="FS3144" s="1"/>
      <c r="FT3144" s="1"/>
      <c r="FU3144" s="1"/>
      <c r="FV3144" s="1"/>
      <c r="FW3144" s="1"/>
      <c r="FX3144" s="1"/>
      <c r="FY3144" s="1"/>
      <c r="FZ3144" s="1"/>
      <c r="GA3144" s="1"/>
      <c r="GB3144" s="1"/>
      <c r="GC3144" s="1"/>
      <c r="GD3144" s="1"/>
      <c r="GE3144" s="1"/>
      <c r="GF3144" s="1"/>
      <c r="GG3144" s="1"/>
      <c r="GH3144" s="1"/>
      <c r="GI3144" s="1"/>
      <c r="GJ3144" s="1"/>
      <c r="GK3144"/>
      <c r="GL3144"/>
      <c r="GM3144"/>
      <c r="GN3144"/>
      <c r="GO3144"/>
      <c r="GP3144"/>
      <c r="GQ3144"/>
      <c r="GR3144"/>
      <c r="GS3144"/>
      <c r="GT3144"/>
      <c r="GU3144"/>
      <c r="GV3144"/>
      <c r="GW3144"/>
      <c r="GX3144"/>
      <c r="GY3144"/>
      <c r="GZ3144"/>
      <c r="HA3144"/>
      <c r="HB3144"/>
      <c r="HC3144"/>
      <c r="HD3144"/>
      <c r="HE3144"/>
    </row>
    <row r="3145" spans="6:213" s="19" customFormat="1" x14ac:dyDescent="0.25">
      <c r="F3145" s="20"/>
      <c r="G3145" s="20"/>
      <c r="H3145" s="20"/>
      <c r="I3145" s="20"/>
      <c r="J3145" s="21"/>
      <c r="K3145" s="21"/>
      <c r="L3145" s="20"/>
      <c r="M3145" s="20"/>
      <c r="N3145" s="22"/>
      <c r="O3145" s="22"/>
      <c r="P3145" s="22"/>
      <c r="Q3145" s="22"/>
      <c r="U3145" s="20"/>
      <c r="V3145" s="20"/>
      <c r="W3145" s="20"/>
      <c r="X3145" s="27"/>
      <c r="Y3145" s="253"/>
      <c r="Z3145" s="30"/>
      <c r="AA3145" s="30"/>
      <c r="AB3145" s="31"/>
      <c r="AC3145" s="31"/>
      <c r="AD3145" s="31"/>
      <c r="AE3145" s="31"/>
      <c r="AF3145" s="31"/>
      <c r="AG3145" s="241"/>
      <c r="AH3145" s="31"/>
      <c r="AI3145" s="31"/>
      <c r="AJ3145" s="31"/>
      <c r="AK3145" s="31"/>
      <c r="AL3145" s="120"/>
      <c r="AM3145" s="25"/>
      <c r="AN3145" s="25"/>
      <c r="AO3145" s="25"/>
      <c r="AP3145" s="25"/>
      <c r="AQ3145" s="26"/>
      <c r="AR3145" s="25"/>
      <c r="AS3145" s="31"/>
      <c r="AT3145" s="25"/>
      <c r="AU3145" s="25"/>
      <c r="AV3145" s="31"/>
      <c r="BC3145" s="1"/>
      <c r="BD3145"/>
      <c r="BE3145"/>
      <c r="BF3145" s="1"/>
      <c r="BG3145"/>
      <c r="BH3145"/>
      <c r="BI3145"/>
      <c r="BJ3145" s="1"/>
      <c r="BK3145" s="1"/>
      <c r="BL3145"/>
      <c r="BM3145" s="1"/>
      <c r="BN3145" s="1"/>
      <c r="BO3145" s="1"/>
      <c r="BP3145" s="1"/>
      <c r="BQ3145" s="1"/>
      <c r="BR3145" s="1"/>
      <c r="BS3145" s="1"/>
      <c r="BT3145" s="22"/>
      <c r="BU3145" s="1"/>
      <c r="BV3145" s="1"/>
      <c r="BW3145" s="1"/>
      <c r="BX3145" s="1"/>
      <c r="BY3145" s="1"/>
      <c r="BZ3145" s="1"/>
      <c r="CA3145" s="1"/>
      <c r="CB3145" s="1"/>
      <c r="CC3145" s="1"/>
      <c r="CD3145" s="1"/>
      <c r="CE3145" s="1"/>
      <c r="CF3145" s="1"/>
      <c r="CG3145" s="1"/>
      <c r="CH3145" s="1"/>
      <c r="CI3145" s="1"/>
      <c r="CJ3145" s="1"/>
      <c r="CK3145" s="1"/>
      <c r="CL3145" s="1"/>
      <c r="CM3145" s="1"/>
      <c r="CN3145" s="1"/>
      <c r="CO3145" s="1"/>
      <c r="CP3145" s="1"/>
      <c r="CQ3145" s="1"/>
      <c r="CR3145" s="1"/>
      <c r="CS3145" s="1"/>
      <c r="CT3145" s="1"/>
      <c r="CU3145" s="1"/>
      <c r="CV3145" s="1"/>
      <c r="CW3145" s="1"/>
      <c r="CX3145" s="1"/>
      <c r="CY3145" s="1"/>
      <c r="CZ3145" s="1"/>
      <c r="DA3145" s="1"/>
      <c r="DB3145" s="1"/>
      <c r="DC3145" s="1"/>
      <c r="DD3145" s="1"/>
      <c r="DE3145" s="1"/>
      <c r="DF3145" s="1"/>
      <c r="DG3145" s="1"/>
      <c r="DH3145" s="1"/>
      <c r="DI3145" s="1"/>
      <c r="DJ3145" s="1"/>
      <c r="DK3145" s="1"/>
      <c r="DL3145" s="1"/>
      <c r="DM3145" s="1"/>
      <c r="DN3145" s="1"/>
      <c r="DO3145" s="1"/>
      <c r="DP3145" s="1"/>
      <c r="DQ3145" s="1"/>
      <c r="DR3145" s="1"/>
      <c r="DS3145" s="1"/>
      <c r="DT3145" s="1"/>
      <c r="DU3145" s="1"/>
      <c r="DV3145" s="1"/>
      <c r="DW3145" s="1"/>
      <c r="DX3145" s="1"/>
      <c r="DY3145" s="1"/>
      <c r="DZ3145" s="1"/>
      <c r="EA3145" s="1"/>
      <c r="EB3145" s="1"/>
      <c r="EC3145" s="1"/>
      <c r="ED3145" s="1"/>
      <c r="EE3145" s="1"/>
      <c r="EF3145" s="1"/>
      <c r="EG3145" s="1"/>
      <c r="EH3145" s="1"/>
      <c r="EI3145" s="1"/>
      <c r="EJ3145" s="1"/>
      <c r="EK3145" s="1"/>
      <c r="EL3145" s="1"/>
      <c r="EM3145" s="1"/>
      <c r="EN3145" s="1"/>
      <c r="EO3145" s="1"/>
      <c r="EP3145" s="1"/>
      <c r="EQ3145" s="1"/>
      <c r="ER3145" s="1"/>
      <c r="ES3145" s="1"/>
      <c r="ET3145" s="1"/>
      <c r="EU3145" s="1"/>
      <c r="EV3145" s="1"/>
      <c r="EW3145" s="1"/>
      <c r="EX3145" s="1"/>
      <c r="EY3145" s="1"/>
      <c r="EZ3145" s="1"/>
      <c r="FA3145" s="1"/>
      <c r="FB3145" s="1"/>
      <c r="FC3145" s="1"/>
      <c r="FD3145" s="1"/>
      <c r="FE3145" s="1"/>
      <c r="FF3145" s="1"/>
      <c r="FG3145" s="1"/>
      <c r="FH3145" s="1"/>
      <c r="FI3145" s="1"/>
      <c r="FJ3145" s="1"/>
      <c r="FK3145" s="1"/>
      <c r="FL3145" s="1"/>
      <c r="FM3145" s="1"/>
      <c r="FN3145" s="1"/>
      <c r="FO3145" s="1"/>
      <c r="FP3145" s="1"/>
      <c r="FQ3145" s="1"/>
      <c r="FR3145" s="1"/>
      <c r="FS3145" s="1"/>
      <c r="FT3145" s="1"/>
      <c r="FU3145" s="1"/>
      <c r="FV3145" s="1"/>
      <c r="FW3145" s="1"/>
      <c r="FX3145" s="1"/>
      <c r="FY3145" s="1"/>
      <c r="FZ3145" s="1"/>
      <c r="GA3145" s="1"/>
      <c r="GB3145" s="1"/>
      <c r="GC3145" s="1"/>
      <c r="GD3145" s="1"/>
      <c r="GE3145" s="1"/>
      <c r="GF3145" s="1"/>
      <c r="GG3145" s="1"/>
      <c r="GH3145" s="1"/>
      <c r="GI3145" s="1"/>
      <c r="GJ3145" s="1"/>
      <c r="GK3145"/>
      <c r="GL3145"/>
      <c r="GM3145"/>
      <c r="GN3145"/>
      <c r="GO3145"/>
      <c r="GP3145"/>
      <c r="GQ3145"/>
      <c r="GR3145"/>
      <c r="GS3145"/>
      <c r="GT3145"/>
      <c r="GU3145"/>
      <c r="GV3145"/>
      <c r="GW3145"/>
      <c r="GX3145"/>
      <c r="GY3145"/>
      <c r="GZ3145"/>
      <c r="HA3145"/>
      <c r="HB3145"/>
      <c r="HC3145"/>
      <c r="HD3145"/>
      <c r="HE3145"/>
    </row>
    <row r="3146" spans="6:213" s="19" customFormat="1" x14ac:dyDescent="0.25">
      <c r="F3146" s="20"/>
      <c r="G3146" s="20"/>
      <c r="H3146" s="20"/>
      <c r="I3146" s="20"/>
      <c r="J3146" s="21"/>
      <c r="K3146" s="21"/>
      <c r="L3146" s="20"/>
      <c r="M3146" s="20"/>
      <c r="N3146" s="22"/>
      <c r="O3146" s="22"/>
      <c r="P3146" s="22"/>
      <c r="Q3146" s="22"/>
      <c r="U3146" s="20"/>
      <c r="V3146" s="20"/>
      <c r="W3146" s="20"/>
      <c r="X3146" s="27"/>
      <c r="Y3146" s="253"/>
      <c r="Z3146" s="30"/>
      <c r="AA3146" s="30"/>
      <c r="AB3146" s="31"/>
      <c r="AC3146" s="31"/>
      <c r="AD3146" s="31"/>
      <c r="AE3146" s="31"/>
      <c r="AF3146" s="31"/>
      <c r="AG3146" s="241"/>
      <c r="AH3146" s="31"/>
      <c r="AI3146" s="31"/>
      <c r="AJ3146" s="31"/>
      <c r="AK3146" s="31"/>
      <c r="AL3146" s="120"/>
      <c r="AM3146" s="25"/>
      <c r="AN3146" s="25"/>
      <c r="AO3146" s="25"/>
      <c r="AP3146" s="25"/>
      <c r="AQ3146" s="26"/>
      <c r="AR3146" s="25"/>
      <c r="AS3146" s="31"/>
      <c r="AT3146" s="25"/>
      <c r="AU3146" s="25"/>
      <c r="AV3146" s="31"/>
      <c r="BC3146" s="1"/>
      <c r="BD3146"/>
      <c r="BE3146"/>
      <c r="BF3146" s="1"/>
      <c r="BG3146"/>
      <c r="BH3146"/>
      <c r="BI3146"/>
      <c r="BJ3146" s="1"/>
      <c r="BK3146" s="1"/>
      <c r="BL3146"/>
      <c r="BM3146" s="1"/>
      <c r="BN3146" s="1"/>
      <c r="BO3146" s="1"/>
      <c r="BP3146" s="1"/>
      <c r="BQ3146" s="1"/>
      <c r="BR3146" s="1"/>
      <c r="BS3146" s="1"/>
      <c r="BT3146" s="22"/>
      <c r="BU3146" s="1"/>
      <c r="BV3146" s="1"/>
      <c r="BW3146" s="1"/>
      <c r="BX3146" s="1"/>
      <c r="BY3146" s="1"/>
      <c r="BZ3146" s="1"/>
      <c r="CA3146" s="1"/>
      <c r="CB3146" s="1"/>
      <c r="CC3146" s="1"/>
      <c r="CD3146" s="1"/>
      <c r="CE3146" s="1"/>
      <c r="CF3146" s="1"/>
      <c r="CG3146" s="1"/>
      <c r="CH3146" s="1"/>
      <c r="CI3146" s="1"/>
      <c r="CJ3146" s="1"/>
      <c r="CK3146" s="1"/>
      <c r="CL3146" s="1"/>
      <c r="CM3146" s="1"/>
      <c r="CN3146" s="1"/>
      <c r="CO3146" s="1"/>
      <c r="CP3146" s="1"/>
      <c r="CQ3146" s="1"/>
      <c r="CR3146" s="1"/>
      <c r="CS3146" s="1"/>
      <c r="CT3146" s="1"/>
      <c r="CU3146" s="1"/>
      <c r="CV3146" s="1"/>
      <c r="CW3146" s="1"/>
      <c r="CX3146" s="1"/>
      <c r="CY3146" s="1"/>
      <c r="CZ3146" s="1"/>
      <c r="DA3146" s="1"/>
      <c r="DB3146" s="1"/>
      <c r="DC3146" s="1"/>
      <c r="DD3146" s="1"/>
      <c r="DE3146" s="1"/>
      <c r="DF3146" s="1"/>
      <c r="DG3146" s="1"/>
      <c r="DH3146" s="1"/>
      <c r="DI3146" s="1"/>
      <c r="DJ3146" s="1"/>
      <c r="DK3146" s="1"/>
      <c r="DL3146" s="1"/>
      <c r="DM3146" s="1"/>
      <c r="DN3146" s="1"/>
      <c r="DO3146" s="1"/>
      <c r="DP3146" s="1"/>
      <c r="DQ3146" s="1"/>
      <c r="DR3146" s="1"/>
      <c r="DS3146" s="1"/>
      <c r="DT3146" s="1"/>
      <c r="DU3146" s="1"/>
      <c r="DV3146" s="1"/>
      <c r="DW3146" s="1"/>
      <c r="DX3146" s="1"/>
      <c r="DY3146" s="1"/>
      <c r="DZ3146" s="1"/>
      <c r="EA3146" s="1"/>
      <c r="EB3146" s="1"/>
      <c r="EC3146" s="1"/>
      <c r="ED3146" s="1"/>
      <c r="EE3146" s="1"/>
      <c r="EF3146" s="1"/>
      <c r="EG3146" s="1"/>
      <c r="EH3146" s="1"/>
      <c r="EI3146" s="1"/>
      <c r="EJ3146" s="1"/>
      <c r="EK3146" s="1"/>
      <c r="EL3146" s="1"/>
      <c r="EM3146" s="1"/>
      <c r="EN3146" s="1"/>
      <c r="EO3146" s="1"/>
      <c r="EP3146" s="1"/>
      <c r="EQ3146" s="1"/>
      <c r="ER3146" s="1"/>
      <c r="ES3146" s="1"/>
      <c r="ET3146" s="1"/>
      <c r="EU3146" s="1"/>
      <c r="EV3146" s="1"/>
      <c r="EW3146" s="1"/>
      <c r="EX3146" s="1"/>
      <c r="EY3146" s="1"/>
      <c r="EZ3146" s="1"/>
      <c r="FA3146" s="1"/>
      <c r="FB3146" s="1"/>
      <c r="FC3146" s="1"/>
      <c r="FD3146" s="1"/>
      <c r="FE3146" s="1"/>
      <c r="FF3146" s="1"/>
      <c r="FG3146" s="1"/>
      <c r="FH3146" s="1"/>
      <c r="FI3146" s="1"/>
      <c r="FJ3146" s="1"/>
      <c r="FK3146" s="1"/>
      <c r="FL3146" s="1"/>
      <c r="FM3146" s="1"/>
      <c r="FN3146" s="1"/>
      <c r="FO3146" s="1"/>
      <c r="FP3146" s="1"/>
      <c r="FQ3146" s="1"/>
      <c r="FR3146" s="1"/>
      <c r="FS3146" s="1"/>
      <c r="FT3146" s="1"/>
      <c r="FU3146" s="1"/>
      <c r="FV3146" s="1"/>
      <c r="FW3146" s="1"/>
      <c r="FX3146" s="1"/>
      <c r="FY3146" s="1"/>
      <c r="FZ3146" s="1"/>
      <c r="GA3146" s="1"/>
      <c r="GB3146" s="1"/>
      <c r="GC3146" s="1"/>
      <c r="GD3146" s="1"/>
      <c r="GE3146" s="1"/>
      <c r="GF3146" s="1"/>
      <c r="GG3146" s="1"/>
      <c r="GH3146" s="1"/>
      <c r="GI3146" s="1"/>
      <c r="GJ3146" s="1"/>
      <c r="GK3146"/>
      <c r="GL3146"/>
      <c r="GM3146"/>
      <c r="GN3146"/>
      <c r="GO3146"/>
      <c r="GP3146"/>
      <c r="GQ3146"/>
      <c r="GR3146"/>
      <c r="GS3146"/>
      <c r="GT3146"/>
      <c r="GU3146"/>
      <c r="GV3146"/>
      <c r="GW3146"/>
      <c r="GX3146"/>
      <c r="GY3146"/>
      <c r="GZ3146"/>
      <c r="HA3146"/>
      <c r="HB3146"/>
      <c r="HC3146"/>
      <c r="HD3146"/>
      <c r="HE3146"/>
    </row>
    <row r="3147" spans="6:213" s="19" customFormat="1" x14ac:dyDescent="0.25">
      <c r="F3147" s="20"/>
      <c r="G3147" s="20"/>
      <c r="H3147" s="20"/>
      <c r="I3147" s="20"/>
      <c r="J3147" s="21"/>
      <c r="K3147" s="21"/>
      <c r="L3147" s="20"/>
      <c r="M3147" s="20"/>
      <c r="N3147" s="22"/>
      <c r="O3147" s="22"/>
      <c r="P3147" s="22"/>
      <c r="Q3147" s="22"/>
      <c r="U3147" s="20"/>
      <c r="V3147" s="20"/>
      <c r="W3147" s="20"/>
      <c r="X3147" s="27"/>
      <c r="Y3147" s="253"/>
      <c r="Z3147" s="30"/>
      <c r="AA3147" s="30"/>
      <c r="AB3147" s="31"/>
      <c r="AC3147" s="31"/>
      <c r="AD3147" s="31"/>
      <c r="AE3147" s="31"/>
      <c r="AF3147" s="31"/>
      <c r="AG3147" s="241"/>
      <c r="AH3147" s="31"/>
      <c r="AI3147" s="31"/>
      <c r="AJ3147" s="31"/>
      <c r="AK3147" s="31"/>
      <c r="AL3147" s="120"/>
      <c r="AM3147" s="25"/>
      <c r="AN3147" s="25"/>
      <c r="AO3147" s="25"/>
      <c r="AP3147" s="25"/>
      <c r="AQ3147" s="26"/>
      <c r="AR3147" s="25"/>
      <c r="AS3147" s="31"/>
      <c r="AT3147" s="25"/>
      <c r="AU3147" s="25"/>
      <c r="AV3147" s="31"/>
      <c r="BC3147" s="1"/>
      <c r="BD3147"/>
      <c r="BE3147"/>
      <c r="BF3147" s="1"/>
      <c r="BG3147"/>
      <c r="BH3147"/>
      <c r="BI3147"/>
      <c r="BJ3147" s="1"/>
      <c r="BK3147" s="1"/>
      <c r="BL3147"/>
      <c r="BM3147" s="1"/>
      <c r="BN3147" s="1"/>
      <c r="BO3147" s="1"/>
      <c r="BP3147" s="1"/>
      <c r="BQ3147" s="1"/>
      <c r="BR3147" s="1"/>
      <c r="BS3147" s="1"/>
      <c r="BT3147" s="22"/>
      <c r="BU3147" s="1"/>
      <c r="BV3147" s="1"/>
      <c r="BW3147" s="1"/>
      <c r="BX3147" s="1"/>
      <c r="BY3147" s="1"/>
      <c r="BZ3147" s="1"/>
      <c r="CA3147" s="1"/>
      <c r="CB3147" s="1"/>
      <c r="CC3147" s="1"/>
      <c r="CD3147" s="1"/>
      <c r="CE3147" s="1"/>
      <c r="CF3147" s="1"/>
      <c r="CG3147" s="1"/>
      <c r="CH3147" s="1"/>
      <c r="CI3147" s="1"/>
      <c r="CJ3147" s="1"/>
      <c r="CK3147" s="1"/>
      <c r="CL3147" s="1"/>
      <c r="CM3147" s="1"/>
      <c r="CN3147" s="1"/>
      <c r="CO3147" s="1"/>
      <c r="CP3147" s="1"/>
      <c r="CQ3147" s="1"/>
      <c r="CR3147" s="1"/>
      <c r="CS3147" s="1"/>
      <c r="CT3147" s="1"/>
      <c r="CU3147" s="1"/>
      <c r="CV3147" s="1"/>
      <c r="CW3147" s="1"/>
      <c r="CX3147" s="1"/>
      <c r="CY3147" s="1"/>
      <c r="CZ3147" s="1"/>
      <c r="DA3147" s="1"/>
      <c r="DB3147" s="1"/>
      <c r="DC3147" s="1"/>
      <c r="DD3147" s="1"/>
      <c r="DE3147" s="1"/>
      <c r="DF3147" s="1"/>
      <c r="DG3147" s="1"/>
      <c r="DH3147" s="1"/>
      <c r="DI3147" s="1"/>
      <c r="DJ3147" s="1"/>
      <c r="DK3147" s="1"/>
      <c r="DL3147" s="1"/>
      <c r="DM3147" s="1"/>
      <c r="DN3147" s="1"/>
      <c r="DO3147" s="1"/>
      <c r="DP3147" s="1"/>
      <c r="DQ3147" s="1"/>
      <c r="DR3147" s="1"/>
      <c r="DS3147" s="1"/>
      <c r="DT3147" s="1"/>
      <c r="DU3147" s="1"/>
      <c r="DV3147" s="1"/>
      <c r="DW3147" s="1"/>
      <c r="DX3147" s="1"/>
      <c r="DY3147" s="1"/>
      <c r="DZ3147" s="1"/>
      <c r="EA3147" s="1"/>
      <c r="EB3147" s="1"/>
      <c r="EC3147" s="1"/>
      <c r="ED3147" s="1"/>
      <c r="EE3147" s="1"/>
      <c r="EF3147" s="1"/>
      <c r="EG3147" s="1"/>
      <c r="EH3147" s="1"/>
      <c r="EI3147" s="1"/>
      <c r="EJ3147" s="1"/>
      <c r="EK3147" s="1"/>
      <c r="EL3147" s="1"/>
      <c r="EM3147" s="1"/>
      <c r="EN3147" s="1"/>
      <c r="EO3147" s="1"/>
      <c r="EP3147" s="1"/>
      <c r="EQ3147" s="1"/>
      <c r="ER3147" s="1"/>
      <c r="ES3147" s="1"/>
      <c r="ET3147" s="1"/>
      <c r="EU3147" s="1"/>
      <c r="EV3147" s="1"/>
      <c r="EW3147" s="1"/>
      <c r="EX3147" s="1"/>
      <c r="EY3147" s="1"/>
      <c r="EZ3147" s="1"/>
      <c r="FA3147" s="1"/>
      <c r="FB3147" s="1"/>
      <c r="FC3147" s="1"/>
      <c r="FD3147" s="1"/>
      <c r="FE3147" s="1"/>
      <c r="FF3147" s="1"/>
      <c r="FG3147" s="1"/>
      <c r="FH3147" s="1"/>
      <c r="FI3147" s="1"/>
      <c r="FJ3147" s="1"/>
      <c r="FK3147" s="1"/>
      <c r="FL3147" s="1"/>
      <c r="FM3147" s="1"/>
      <c r="FN3147" s="1"/>
      <c r="FO3147" s="1"/>
      <c r="FP3147" s="1"/>
      <c r="FQ3147" s="1"/>
      <c r="FR3147" s="1"/>
      <c r="FS3147" s="1"/>
      <c r="FT3147" s="1"/>
      <c r="FU3147" s="1"/>
      <c r="FV3147" s="1"/>
      <c r="FW3147" s="1"/>
      <c r="FX3147" s="1"/>
      <c r="FY3147" s="1"/>
      <c r="FZ3147" s="1"/>
      <c r="GA3147" s="1"/>
      <c r="GB3147" s="1"/>
      <c r="GC3147" s="1"/>
      <c r="GD3147" s="1"/>
      <c r="GE3147" s="1"/>
      <c r="GF3147" s="1"/>
      <c r="GG3147" s="1"/>
      <c r="GH3147" s="1"/>
      <c r="GI3147" s="1"/>
      <c r="GJ3147" s="1"/>
      <c r="GK3147"/>
      <c r="GL3147"/>
      <c r="GM3147"/>
      <c r="GN3147"/>
      <c r="GO3147"/>
      <c r="GP3147"/>
      <c r="GQ3147"/>
      <c r="GR3147"/>
      <c r="GS3147"/>
      <c r="GT3147"/>
      <c r="GU3147"/>
      <c r="GV3147"/>
      <c r="GW3147"/>
      <c r="GX3147"/>
      <c r="GY3147"/>
      <c r="GZ3147"/>
      <c r="HA3147"/>
      <c r="HB3147"/>
      <c r="HC3147"/>
      <c r="HD3147"/>
      <c r="HE3147"/>
    </row>
    <row r="3148" spans="6:213" s="19" customFormat="1" x14ac:dyDescent="0.25">
      <c r="F3148" s="20"/>
      <c r="G3148" s="20"/>
      <c r="H3148" s="20"/>
      <c r="I3148" s="20"/>
      <c r="J3148" s="21"/>
      <c r="K3148" s="21"/>
      <c r="L3148" s="20"/>
      <c r="M3148" s="20"/>
      <c r="N3148" s="22"/>
      <c r="O3148" s="22"/>
      <c r="P3148" s="22"/>
      <c r="Q3148" s="22"/>
      <c r="U3148" s="20"/>
      <c r="V3148" s="20"/>
      <c r="W3148" s="20"/>
      <c r="X3148" s="27"/>
      <c r="Y3148" s="253"/>
      <c r="Z3148" s="30"/>
      <c r="AA3148" s="30"/>
      <c r="AB3148" s="31"/>
      <c r="AC3148" s="31"/>
      <c r="AD3148" s="31"/>
      <c r="AE3148" s="31"/>
      <c r="AF3148" s="31"/>
      <c r="AG3148" s="241"/>
      <c r="AH3148" s="31"/>
      <c r="AI3148" s="31"/>
      <c r="AJ3148" s="31"/>
      <c r="AK3148" s="31"/>
      <c r="AL3148" s="120"/>
      <c r="AM3148" s="25"/>
      <c r="AN3148" s="25"/>
      <c r="AO3148" s="25"/>
      <c r="AP3148" s="25"/>
      <c r="AQ3148" s="26"/>
      <c r="AR3148" s="25"/>
      <c r="AS3148" s="31"/>
      <c r="AT3148" s="25"/>
      <c r="AU3148" s="25"/>
      <c r="AV3148" s="31"/>
      <c r="BC3148" s="1"/>
      <c r="BD3148"/>
      <c r="BE3148"/>
      <c r="BF3148" s="1"/>
      <c r="BG3148"/>
      <c r="BH3148"/>
      <c r="BI3148"/>
      <c r="BJ3148" s="1"/>
      <c r="BK3148" s="1"/>
      <c r="BL3148"/>
      <c r="BM3148" s="1"/>
      <c r="BN3148" s="1"/>
      <c r="BO3148" s="1"/>
      <c r="BP3148" s="1"/>
      <c r="BQ3148" s="1"/>
      <c r="BR3148" s="1"/>
      <c r="BS3148" s="1"/>
      <c r="BT3148" s="22"/>
      <c r="BU3148" s="1"/>
      <c r="BV3148" s="1"/>
      <c r="BW3148" s="1"/>
      <c r="BX3148" s="1"/>
      <c r="BY3148" s="1"/>
      <c r="BZ3148" s="1"/>
      <c r="CA3148" s="1"/>
      <c r="CB3148" s="1"/>
      <c r="CC3148" s="1"/>
      <c r="CD3148" s="1"/>
      <c r="CE3148" s="1"/>
      <c r="CF3148" s="1"/>
      <c r="CG3148" s="1"/>
      <c r="CH3148" s="1"/>
      <c r="CI3148" s="1"/>
      <c r="CJ3148" s="1"/>
      <c r="CK3148" s="1"/>
      <c r="CL3148" s="1"/>
      <c r="CM3148" s="1"/>
      <c r="CN3148" s="1"/>
      <c r="CO3148" s="1"/>
      <c r="CP3148" s="1"/>
      <c r="CQ3148" s="1"/>
      <c r="CR3148" s="1"/>
      <c r="CS3148" s="1"/>
      <c r="CT3148" s="1"/>
      <c r="CU3148" s="1"/>
      <c r="CV3148" s="1"/>
      <c r="CW3148" s="1"/>
      <c r="CX3148" s="1"/>
      <c r="CY3148" s="1"/>
      <c r="CZ3148" s="1"/>
      <c r="DA3148" s="1"/>
      <c r="DB3148" s="1"/>
      <c r="DC3148" s="1"/>
      <c r="DD3148" s="1"/>
      <c r="DE3148" s="1"/>
      <c r="DF3148" s="1"/>
      <c r="DG3148" s="1"/>
      <c r="DH3148" s="1"/>
      <c r="DI3148" s="1"/>
      <c r="DJ3148" s="1"/>
      <c r="DK3148" s="1"/>
      <c r="DL3148" s="1"/>
      <c r="DM3148" s="1"/>
      <c r="DN3148" s="1"/>
      <c r="DO3148" s="1"/>
      <c r="DP3148" s="1"/>
      <c r="DQ3148" s="1"/>
      <c r="DR3148" s="1"/>
      <c r="DS3148" s="1"/>
      <c r="DT3148" s="1"/>
      <c r="DU3148" s="1"/>
      <c r="DV3148" s="1"/>
      <c r="DW3148" s="1"/>
      <c r="DX3148" s="1"/>
      <c r="DY3148" s="1"/>
      <c r="DZ3148" s="1"/>
      <c r="EA3148" s="1"/>
      <c r="EB3148" s="1"/>
      <c r="EC3148" s="1"/>
      <c r="ED3148" s="1"/>
      <c r="EE3148" s="1"/>
      <c r="EF3148" s="1"/>
      <c r="EG3148" s="1"/>
      <c r="EH3148" s="1"/>
      <c r="EI3148" s="1"/>
      <c r="EJ3148" s="1"/>
      <c r="EK3148" s="1"/>
      <c r="EL3148" s="1"/>
      <c r="EM3148" s="1"/>
      <c r="EN3148" s="1"/>
      <c r="EO3148" s="1"/>
      <c r="EP3148" s="1"/>
      <c r="EQ3148" s="1"/>
      <c r="ER3148" s="1"/>
      <c r="ES3148" s="1"/>
      <c r="ET3148" s="1"/>
      <c r="EU3148" s="1"/>
      <c r="EV3148" s="1"/>
      <c r="EW3148" s="1"/>
      <c r="EX3148" s="1"/>
      <c r="EY3148" s="1"/>
      <c r="EZ3148" s="1"/>
      <c r="FA3148" s="1"/>
      <c r="FB3148" s="1"/>
      <c r="FC3148" s="1"/>
      <c r="FD3148" s="1"/>
      <c r="FE3148" s="1"/>
      <c r="FF3148" s="1"/>
      <c r="FG3148" s="1"/>
      <c r="FH3148" s="1"/>
      <c r="FI3148" s="1"/>
      <c r="FJ3148" s="1"/>
      <c r="FK3148" s="1"/>
      <c r="FL3148" s="1"/>
      <c r="FM3148" s="1"/>
      <c r="FN3148" s="1"/>
      <c r="FO3148" s="1"/>
      <c r="FP3148" s="1"/>
      <c r="FQ3148" s="1"/>
      <c r="FR3148" s="1"/>
      <c r="FS3148" s="1"/>
      <c r="FT3148" s="1"/>
      <c r="FU3148" s="1"/>
      <c r="FV3148" s="1"/>
      <c r="FW3148" s="1"/>
      <c r="FX3148" s="1"/>
      <c r="FY3148" s="1"/>
      <c r="FZ3148" s="1"/>
      <c r="GA3148" s="1"/>
      <c r="GB3148" s="1"/>
      <c r="GC3148" s="1"/>
      <c r="GD3148" s="1"/>
      <c r="GE3148" s="1"/>
      <c r="GF3148" s="1"/>
      <c r="GG3148" s="1"/>
      <c r="GH3148" s="1"/>
      <c r="GI3148" s="1"/>
      <c r="GJ3148" s="1"/>
      <c r="GK3148"/>
      <c r="GL3148"/>
      <c r="GM3148"/>
      <c r="GN3148"/>
      <c r="GO3148"/>
      <c r="GP3148"/>
      <c r="GQ3148"/>
      <c r="GR3148"/>
      <c r="GS3148"/>
      <c r="GT3148"/>
      <c r="GU3148"/>
      <c r="GV3148"/>
      <c r="GW3148"/>
      <c r="GX3148"/>
      <c r="GY3148"/>
      <c r="GZ3148"/>
      <c r="HA3148"/>
      <c r="HB3148"/>
      <c r="HC3148"/>
      <c r="HD3148"/>
      <c r="HE3148"/>
    </row>
    <row r="3149" spans="6:213" s="19" customFormat="1" x14ac:dyDescent="0.25">
      <c r="F3149" s="20"/>
      <c r="G3149" s="20"/>
      <c r="H3149" s="20"/>
      <c r="I3149" s="20"/>
      <c r="J3149" s="21"/>
      <c r="K3149" s="21"/>
      <c r="L3149" s="20"/>
      <c r="M3149" s="20"/>
      <c r="N3149" s="22"/>
      <c r="O3149" s="22"/>
      <c r="P3149" s="22"/>
      <c r="Q3149" s="22"/>
      <c r="U3149" s="20"/>
      <c r="V3149" s="20"/>
      <c r="W3149" s="20"/>
      <c r="X3149" s="27"/>
      <c r="Y3149" s="253"/>
      <c r="Z3149" s="30"/>
      <c r="AA3149" s="30"/>
      <c r="AB3149" s="31"/>
      <c r="AC3149" s="31"/>
      <c r="AD3149" s="31"/>
      <c r="AE3149" s="31"/>
      <c r="AF3149" s="31"/>
      <c r="AG3149" s="241"/>
      <c r="AH3149" s="31"/>
      <c r="AI3149" s="31"/>
      <c r="AJ3149" s="31"/>
      <c r="AK3149" s="31"/>
      <c r="AL3149" s="120"/>
      <c r="AM3149" s="25"/>
      <c r="AN3149" s="25"/>
      <c r="AO3149" s="25"/>
      <c r="AP3149" s="25"/>
      <c r="AQ3149" s="26"/>
      <c r="AR3149" s="25"/>
      <c r="AS3149" s="31"/>
      <c r="AT3149" s="25"/>
      <c r="AU3149" s="25"/>
      <c r="AV3149" s="31"/>
      <c r="BC3149" s="1"/>
      <c r="BD3149"/>
      <c r="BE3149"/>
      <c r="BF3149" s="1"/>
      <c r="BG3149"/>
      <c r="BH3149"/>
      <c r="BI3149"/>
      <c r="BJ3149" s="1"/>
      <c r="BK3149" s="1"/>
      <c r="BL3149"/>
      <c r="BM3149" s="1"/>
      <c r="BN3149" s="1"/>
      <c r="BO3149" s="1"/>
      <c r="BP3149" s="1"/>
      <c r="BQ3149" s="1"/>
      <c r="BR3149" s="1"/>
      <c r="BS3149" s="1"/>
      <c r="BT3149" s="22"/>
      <c r="BU3149" s="1"/>
      <c r="BV3149" s="1"/>
      <c r="BW3149" s="1"/>
      <c r="BX3149" s="1"/>
      <c r="BY3149" s="1"/>
      <c r="BZ3149" s="1"/>
      <c r="CA3149" s="1"/>
      <c r="CB3149" s="1"/>
      <c r="CC3149" s="1"/>
      <c r="CD3149" s="1"/>
      <c r="CE3149" s="1"/>
      <c r="CF3149" s="1"/>
      <c r="CG3149" s="1"/>
      <c r="CH3149" s="1"/>
      <c r="CI3149" s="1"/>
      <c r="CJ3149" s="1"/>
      <c r="CK3149" s="1"/>
      <c r="CL3149" s="1"/>
      <c r="CM3149" s="1"/>
      <c r="CN3149" s="1"/>
      <c r="CO3149" s="1"/>
      <c r="CP3149" s="1"/>
      <c r="CQ3149" s="1"/>
      <c r="CR3149" s="1"/>
      <c r="CS3149" s="1"/>
      <c r="CT3149" s="1"/>
      <c r="CU3149" s="1"/>
      <c r="CV3149" s="1"/>
      <c r="CW3149" s="1"/>
      <c r="CX3149" s="1"/>
      <c r="CY3149" s="1"/>
      <c r="CZ3149" s="1"/>
      <c r="DA3149" s="1"/>
      <c r="DB3149" s="1"/>
      <c r="DC3149" s="1"/>
      <c r="DD3149" s="1"/>
      <c r="DE3149" s="1"/>
      <c r="DF3149" s="1"/>
      <c r="DG3149" s="1"/>
      <c r="DH3149" s="1"/>
      <c r="DI3149" s="1"/>
      <c r="DJ3149" s="1"/>
      <c r="DK3149" s="1"/>
      <c r="DL3149" s="1"/>
      <c r="DM3149" s="1"/>
      <c r="DN3149" s="1"/>
      <c r="DO3149" s="1"/>
      <c r="DP3149" s="1"/>
      <c r="DQ3149" s="1"/>
      <c r="DR3149" s="1"/>
      <c r="DS3149" s="1"/>
      <c r="DT3149" s="1"/>
      <c r="DU3149" s="1"/>
      <c r="DV3149" s="1"/>
      <c r="DW3149" s="1"/>
      <c r="DX3149" s="1"/>
      <c r="DY3149" s="1"/>
      <c r="DZ3149" s="1"/>
      <c r="EA3149" s="1"/>
      <c r="EB3149" s="1"/>
      <c r="EC3149" s="1"/>
      <c r="ED3149" s="1"/>
      <c r="EE3149" s="1"/>
      <c r="EF3149" s="1"/>
      <c r="EG3149" s="1"/>
      <c r="EH3149" s="1"/>
      <c r="EI3149" s="1"/>
      <c r="EJ3149" s="1"/>
      <c r="EK3149" s="1"/>
      <c r="EL3149" s="1"/>
      <c r="EM3149" s="1"/>
      <c r="EN3149" s="1"/>
      <c r="EO3149" s="1"/>
      <c r="EP3149" s="1"/>
      <c r="EQ3149" s="1"/>
      <c r="ER3149" s="1"/>
      <c r="ES3149" s="1"/>
      <c r="ET3149" s="1"/>
      <c r="EU3149" s="1"/>
      <c r="EV3149" s="1"/>
      <c r="EW3149" s="1"/>
      <c r="EX3149" s="1"/>
      <c r="EY3149" s="1"/>
      <c r="EZ3149" s="1"/>
      <c r="FA3149" s="1"/>
      <c r="FB3149" s="1"/>
      <c r="FC3149" s="1"/>
      <c r="FD3149" s="1"/>
      <c r="FE3149" s="1"/>
      <c r="FF3149" s="1"/>
      <c r="FG3149" s="1"/>
      <c r="FH3149" s="1"/>
      <c r="FI3149" s="1"/>
      <c r="FJ3149" s="1"/>
      <c r="FK3149" s="1"/>
      <c r="FL3149" s="1"/>
      <c r="FM3149" s="1"/>
      <c r="FN3149" s="1"/>
      <c r="FO3149" s="1"/>
      <c r="FP3149" s="1"/>
      <c r="FQ3149" s="1"/>
      <c r="FR3149" s="1"/>
      <c r="FS3149" s="1"/>
      <c r="FT3149" s="1"/>
      <c r="FU3149" s="1"/>
      <c r="FV3149" s="1"/>
      <c r="FW3149" s="1"/>
      <c r="FX3149" s="1"/>
      <c r="FY3149" s="1"/>
      <c r="FZ3149" s="1"/>
      <c r="GA3149" s="1"/>
      <c r="GB3149" s="1"/>
      <c r="GC3149" s="1"/>
      <c r="GD3149" s="1"/>
      <c r="GE3149" s="1"/>
      <c r="GF3149" s="1"/>
      <c r="GG3149" s="1"/>
      <c r="GH3149" s="1"/>
      <c r="GI3149" s="1"/>
      <c r="GJ3149" s="1"/>
      <c r="GK3149"/>
      <c r="GL3149"/>
      <c r="GM3149"/>
      <c r="GN3149"/>
      <c r="GO3149"/>
      <c r="GP3149"/>
      <c r="GQ3149"/>
      <c r="GR3149"/>
      <c r="GS3149"/>
      <c r="GT3149"/>
      <c r="GU3149"/>
      <c r="GV3149"/>
      <c r="GW3149"/>
      <c r="GX3149"/>
      <c r="GY3149"/>
      <c r="GZ3149"/>
      <c r="HA3149"/>
      <c r="HB3149"/>
      <c r="HC3149"/>
      <c r="HD3149"/>
      <c r="HE3149"/>
    </row>
    <row r="3150" spans="6:213" s="19" customFormat="1" x14ac:dyDescent="0.25">
      <c r="F3150" s="20"/>
      <c r="G3150" s="20"/>
      <c r="H3150" s="20"/>
      <c r="I3150" s="20"/>
      <c r="J3150" s="21"/>
      <c r="K3150" s="21"/>
      <c r="L3150" s="20"/>
      <c r="M3150" s="20"/>
      <c r="N3150" s="22"/>
      <c r="O3150" s="22"/>
      <c r="P3150" s="22"/>
      <c r="Q3150" s="22"/>
      <c r="U3150" s="20"/>
      <c r="V3150" s="20"/>
      <c r="W3150" s="20"/>
      <c r="X3150" s="27"/>
      <c r="Y3150" s="253"/>
      <c r="Z3150" s="30"/>
      <c r="AA3150" s="30"/>
      <c r="AB3150" s="31"/>
      <c r="AC3150" s="31"/>
      <c r="AD3150" s="31"/>
      <c r="AE3150" s="31"/>
      <c r="AF3150" s="31"/>
      <c r="AG3150" s="241"/>
      <c r="AH3150" s="31"/>
      <c r="AI3150" s="31"/>
      <c r="AJ3150" s="31"/>
      <c r="AK3150" s="31"/>
      <c r="AL3150" s="120"/>
      <c r="AM3150" s="25"/>
      <c r="AN3150" s="25"/>
      <c r="AO3150" s="25"/>
      <c r="AP3150" s="25"/>
      <c r="AQ3150" s="26"/>
      <c r="AR3150" s="25"/>
      <c r="AS3150" s="31"/>
      <c r="AT3150" s="25"/>
      <c r="AU3150" s="25"/>
      <c r="AV3150" s="31"/>
      <c r="BC3150" s="1"/>
      <c r="BD3150"/>
      <c r="BE3150"/>
      <c r="BF3150" s="1"/>
      <c r="BG3150"/>
      <c r="BH3150"/>
      <c r="BI3150"/>
      <c r="BJ3150" s="1"/>
      <c r="BK3150" s="1"/>
      <c r="BL3150"/>
      <c r="BM3150" s="1"/>
      <c r="BN3150" s="1"/>
      <c r="BO3150" s="1"/>
      <c r="BP3150" s="1"/>
      <c r="BQ3150" s="1"/>
      <c r="BR3150" s="1"/>
      <c r="BS3150" s="1"/>
      <c r="BT3150" s="22"/>
      <c r="BU3150" s="1"/>
      <c r="BV3150" s="1"/>
      <c r="BW3150" s="1"/>
      <c r="BX3150" s="1"/>
      <c r="BY3150" s="1"/>
      <c r="BZ3150" s="1"/>
      <c r="CA3150" s="1"/>
      <c r="CB3150" s="1"/>
      <c r="CC3150" s="1"/>
      <c r="CD3150" s="1"/>
      <c r="CE3150" s="1"/>
      <c r="CF3150" s="1"/>
      <c r="CG3150" s="1"/>
      <c r="CH3150" s="1"/>
      <c r="CI3150" s="1"/>
      <c r="CJ3150" s="1"/>
      <c r="CK3150" s="1"/>
      <c r="CL3150" s="1"/>
      <c r="CM3150" s="1"/>
      <c r="CN3150" s="1"/>
      <c r="CO3150" s="1"/>
      <c r="CP3150" s="1"/>
      <c r="CQ3150" s="1"/>
      <c r="CR3150" s="1"/>
      <c r="CS3150" s="1"/>
      <c r="CT3150" s="1"/>
      <c r="CU3150" s="1"/>
      <c r="CV3150" s="1"/>
      <c r="CW3150" s="1"/>
      <c r="CX3150" s="1"/>
      <c r="CY3150" s="1"/>
      <c r="CZ3150" s="1"/>
      <c r="DA3150" s="1"/>
      <c r="DB3150" s="1"/>
      <c r="DC3150" s="1"/>
      <c r="DD3150" s="1"/>
      <c r="DE3150" s="1"/>
      <c r="DF3150" s="1"/>
      <c r="DG3150" s="1"/>
      <c r="DH3150" s="1"/>
      <c r="DI3150" s="1"/>
      <c r="DJ3150" s="1"/>
      <c r="DK3150" s="1"/>
      <c r="DL3150" s="1"/>
      <c r="DM3150" s="1"/>
      <c r="DN3150" s="1"/>
      <c r="DO3150" s="1"/>
      <c r="DP3150" s="1"/>
      <c r="DQ3150" s="1"/>
      <c r="DR3150" s="1"/>
      <c r="DS3150" s="1"/>
      <c r="DT3150" s="1"/>
      <c r="DU3150" s="1"/>
      <c r="DV3150" s="1"/>
      <c r="DW3150" s="1"/>
      <c r="DX3150" s="1"/>
      <c r="DY3150" s="1"/>
      <c r="DZ3150" s="1"/>
      <c r="EA3150" s="1"/>
      <c r="EB3150" s="1"/>
      <c r="EC3150" s="1"/>
      <c r="ED3150" s="1"/>
      <c r="EE3150" s="1"/>
      <c r="EF3150" s="1"/>
      <c r="EG3150" s="1"/>
      <c r="EH3150" s="1"/>
      <c r="EI3150" s="1"/>
      <c r="EJ3150" s="1"/>
      <c r="EK3150" s="1"/>
      <c r="EL3150" s="1"/>
      <c r="EM3150" s="1"/>
      <c r="EN3150" s="1"/>
      <c r="EO3150" s="1"/>
      <c r="EP3150" s="1"/>
      <c r="EQ3150" s="1"/>
      <c r="ER3150" s="1"/>
      <c r="ES3150" s="1"/>
      <c r="ET3150" s="1"/>
      <c r="EU3150" s="1"/>
      <c r="EV3150" s="1"/>
      <c r="EW3150" s="1"/>
      <c r="EX3150" s="1"/>
      <c r="EY3150" s="1"/>
      <c r="EZ3150" s="1"/>
      <c r="FA3150" s="1"/>
      <c r="FB3150" s="1"/>
      <c r="FC3150" s="1"/>
      <c r="FD3150" s="1"/>
      <c r="FE3150" s="1"/>
      <c r="FF3150" s="1"/>
      <c r="FG3150" s="1"/>
      <c r="FH3150" s="1"/>
      <c r="FI3150" s="1"/>
      <c r="FJ3150" s="1"/>
      <c r="FK3150" s="1"/>
      <c r="FL3150" s="1"/>
      <c r="FM3150" s="1"/>
      <c r="FN3150" s="1"/>
      <c r="FO3150" s="1"/>
      <c r="FP3150" s="1"/>
      <c r="FQ3150" s="1"/>
      <c r="FR3150" s="1"/>
      <c r="FS3150" s="1"/>
      <c r="FT3150" s="1"/>
      <c r="FU3150" s="1"/>
      <c r="FV3150" s="1"/>
      <c r="FW3150" s="1"/>
      <c r="FX3150" s="1"/>
      <c r="FY3150" s="1"/>
      <c r="FZ3150" s="1"/>
      <c r="GA3150" s="1"/>
      <c r="GB3150" s="1"/>
      <c r="GC3150" s="1"/>
      <c r="GD3150" s="1"/>
      <c r="GE3150" s="1"/>
      <c r="GF3150" s="1"/>
      <c r="GG3150" s="1"/>
      <c r="GH3150" s="1"/>
      <c r="GI3150" s="1"/>
      <c r="GJ3150" s="1"/>
      <c r="GK3150"/>
      <c r="GL3150"/>
      <c r="GM3150"/>
      <c r="GN3150"/>
      <c r="GO3150"/>
      <c r="GP3150"/>
      <c r="GQ3150"/>
      <c r="GR3150"/>
      <c r="GS3150"/>
      <c r="GT3150"/>
      <c r="GU3150"/>
      <c r="GV3150"/>
      <c r="GW3150"/>
      <c r="GX3150"/>
      <c r="GY3150"/>
      <c r="GZ3150"/>
      <c r="HA3150"/>
      <c r="HB3150"/>
      <c r="HC3150"/>
      <c r="HD3150"/>
      <c r="HE3150"/>
    </row>
    <row r="3151" spans="6:213" s="19" customFormat="1" x14ac:dyDescent="0.25">
      <c r="F3151" s="20"/>
      <c r="G3151" s="20"/>
      <c r="H3151" s="20"/>
      <c r="I3151" s="20"/>
      <c r="J3151" s="21"/>
      <c r="K3151" s="21"/>
      <c r="L3151" s="20"/>
      <c r="M3151" s="20"/>
      <c r="N3151" s="22"/>
      <c r="O3151" s="22"/>
      <c r="P3151" s="22"/>
      <c r="Q3151" s="22"/>
      <c r="U3151" s="20"/>
      <c r="V3151" s="20"/>
      <c r="W3151" s="20"/>
      <c r="X3151" s="27"/>
      <c r="Y3151" s="253"/>
      <c r="Z3151" s="30"/>
      <c r="AA3151" s="30"/>
      <c r="AB3151" s="31"/>
      <c r="AC3151" s="31"/>
      <c r="AD3151" s="31"/>
      <c r="AE3151" s="31"/>
      <c r="AF3151" s="31"/>
      <c r="AG3151" s="241"/>
      <c r="AH3151" s="31"/>
      <c r="AI3151" s="31"/>
      <c r="AJ3151" s="31"/>
      <c r="AK3151" s="31"/>
      <c r="AL3151" s="120"/>
      <c r="AM3151" s="25"/>
      <c r="AN3151" s="25"/>
      <c r="AO3151" s="25"/>
      <c r="AP3151" s="25"/>
      <c r="AQ3151" s="26"/>
      <c r="AR3151" s="25"/>
      <c r="AS3151" s="31"/>
      <c r="AT3151" s="25"/>
      <c r="AU3151" s="25"/>
      <c r="AV3151" s="31"/>
      <c r="BC3151" s="1"/>
      <c r="BD3151"/>
      <c r="BE3151"/>
      <c r="BF3151" s="1"/>
      <c r="BG3151"/>
      <c r="BH3151"/>
      <c r="BI3151"/>
      <c r="BJ3151" s="1"/>
      <c r="BK3151" s="1"/>
      <c r="BL3151"/>
      <c r="BM3151" s="1"/>
      <c r="BN3151" s="1"/>
      <c r="BO3151" s="1"/>
      <c r="BP3151" s="1"/>
      <c r="BQ3151" s="1"/>
      <c r="BR3151" s="1"/>
      <c r="BS3151" s="1"/>
      <c r="BT3151" s="22"/>
      <c r="BU3151" s="1"/>
      <c r="BV3151" s="1"/>
      <c r="BW3151" s="1"/>
      <c r="BX3151" s="1"/>
      <c r="BY3151" s="1"/>
      <c r="BZ3151" s="1"/>
      <c r="CA3151" s="1"/>
      <c r="CB3151" s="1"/>
      <c r="CC3151" s="1"/>
      <c r="CD3151" s="1"/>
      <c r="CE3151" s="1"/>
      <c r="CF3151" s="1"/>
      <c r="CG3151" s="1"/>
      <c r="CH3151" s="1"/>
      <c r="CI3151" s="1"/>
      <c r="CJ3151" s="1"/>
      <c r="CK3151" s="1"/>
      <c r="CL3151" s="1"/>
      <c r="CM3151" s="1"/>
      <c r="CN3151" s="1"/>
      <c r="CO3151" s="1"/>
      <c r="CP3151" s="1"/>
      <c r="CQ3151" s="1"/>
      <c r="CR3151" s="1"/>
      <c r="CS3151" s="1"/>
      <c r="CT3151" s="1"/>
      <c r="CU3151" s="1"/>
      <c r="CV3151" s="1"/>
      <c r="CW3151" s="1"/>
      <c r="CX3151" s="1"/>
      <c r="CY3151" s="1"/>
      <c r="CZ3151" s="1"/>
      <c r="DA3151" s="1"/>
      <c r="DB3151" s="1"/>
      <c r="DC3151" s="1"/>
      <c r="DD3151" s="1"/>
      <c r="DE3151" s="1"/>
      <c r="DF3151" s="1"/>
      <c r="DG3151" s="1"/>
      <c r="DH3151" s="1"/>
      <c r="DI3151" s="1"/>
      <c r="DJ3151" s="1"/>
      <c r="DK3151" s="1"/>
      <c r="DL3151" s="1"/>
      <c r="DM3151" s="1"/>
      <c r="DN3151" s="1"/>
      <c r="DO3151" s="1"/>
      <c r="DP3151" s="1"/>
      <c r="DQ3151" s="1"/>
      <c r="DR3151" s="1"/>
      <c r="DS3151" s="1"/>
      <c r="DT3151" s="1"/>
      <c r="DU3151" s="1"/>
      <c r="DV3151" s="1"/>
      <c r="DW3151" s="1"/>
      <c r="DX3151" s="1"/>
      <c r="DY3151" s="1"/>
      <c r="DZ3151" s="1"/>
      <c r="EA3151" s="1"/>
      <c r="EB3151" s="1"/>
      <c r="EC3151" s="1"/>
      <c r="ED3151" s="1"/>
      <c r="EE3151" s="1"/>
      <c r="EF3151" s="1"/>
      <c r="EG3151" s="1"/>
      <c r="EH3151" s="1"/>
      <c r="EI3151" s="1"/>
      <c r="EJ3151" s="1"/>
      <c r="EK3151" s="1"/>
      <c r="EL3151" s="1"/>
      <c r="EM3151" s="1"/>
      <c r="EN3151" s="1"/>
      <c r="EO3151" s="1"/>
      <c r="EP3151" s="1"/>
      <c r="EQ3151" s="1"/>
      <c r="ER3151" s="1"/>
      <c r="ES3151" s="1"/>
      <c r="ET3151" s="1"/>
      <c r="EU3151" s="1"/>
      <c r="EV3151" s="1"/>
      <c r="EW3151" s="1"/>
      <c r="EX3151" s="1"/>
      <c r="EY3151" s="1"/>
      <c r="EZ3151" s="1"/>
      <c r="FA3151" s="1"/>
      <c r="FB3151" s="1"/>
      <c r="FC3151" s="1"/>
      <c r="FD3151" s="1"/>
      <c r="FE3151" s="1"/>
      <c r="FF3151" s="1"/>
      <c r="FG3151" s="1"/>
      <c r="FH3151" s="1"/>
      <c r="FI3151" s="1"/>
      <c r="FJ3151" s="1"/>
      <c r="FK3151" s="1"/>
      <c r="FL3151" s="1"/>
      <c r="FM3151" s="1"/>
      <c r="FN3151" s="1"/>
      <c r="FO3151" s="1"/>
      <c r="FP3151" s="1"/>
      <c r="FQ3151" s="1"/>
      <c r="FR3151" s="1"/>
      <c r="FS3151" s="1"/>
      <c r="FT3151" s="1"/>
      <c r="FU3151" s="1"/>
      <c r="FV3151" s="1"/>
      <c r="FW3151" s="1"/>
      <c r="FX3151" s="1"/>
      <c r="FY3151" s="1"/>
      <c r="FZ3151" s="1"/>
      <c r="GA3151" s="1"/>
      <c r="GB3151" s="1"/>
      <c r="GC3151" s="1"/>
      <c r="GD3151" s="1"/>
      <c r="GE3151" s="1"/>
      <c r="GF3151" s="1"/>
      <c r="GG3151" s="1"/>
      <c r="GH3151" s="1"/>
      <c r="GI3151" s="1"/>
      <c r="GJ3151" s="1"/>
      <c r="GK3151"/>
      <c r="GL3151"/>
      <c r="GM3151"/>
      <c r="GN3151"/>
      <c r="GO3151"/>
      <c r="GP3151"/>
      <c r="GQ3151"/>
      <c r="GR3151"/>
      <c r="GS3151"/>
      <c r="GT3151"/>
      <c r="GU3151"/>
      <c r="GV3151"/>
      <c r="GW3151"/>
      <c r="GX3151"/>
      <c r="GY3151"/>
      <c r="GZ3151"/>
      <c r="HA3151"/>
      <c r="HB3151"/>
      <c r="HC3151"/>
      <c r="HD3151"/>
      <c r="HE3151"/>
    </row>
    <row r="3152" spans="6:213" s="19" customFormat="1" x14ac:dyDescent="0.25">
      <c r="F3152" s="20"/>
      <c r="G3152" s="20"/>
      <c r="H3152" s="20"/>
      <c r="I3152" s="20"/>
      <c r="J3152" s="21"/>
      <c r="K3152" s="21"/>
      <c r="L3152" s="20"/>
      <c r="M3152" s="20"/>
      <c r="N3152" s="22"/>
      <c r="O3152" s="22"/>
      <c r="P3152" s="22"/>
      <c r="Q3152" s="22"/>
      <c r="U3152" s="20"/>
      <c r="V3152" s="20"/>
      <c r="W3152" s="20"/>
      <c r="X3152" s="27"/>
      <c r="Y3152" s="253"/>
      <c r="Z3152" s="30"/>
      <c r="AA3152" s="30"/>
      <c r="AB3152" s="31"/>
      <c r="AC3152" s="31"/>
      <c r="AD3152" s="31"/>
      <c r="AE3152" s="31"/>
      <c r="AF3152" s="31"/>
      <c r="AG3152" s="241"/>
      <c r="AH3152" s="31"/>
      <c r="AI3152" s="31"/>
      <c r="AJ3152" s="31"/>
      <c r="AK3152" s="31"/>
      <c r="AL3152" s="120"/>
      <c r="AM3152" s="25"/>
      <c r="AN3152" s="25"/>
      <c r="AO3152" s="25"/>
      <c r="AP3152" s="25"/>
      <c r="AQ3152" s="26"/>
      <c r="AR3152" s="25"/>
      <c r="AS3152" s="31"/>
      <c r="AT3152" s="25"/>
      <c r="AU3152" s="25"/>
      <c r="AV3152" s="31"/>
      <c r="BC3152" s="1"/>
      <c r="BD3152"/>
      <c r="BE3152"/>
      <c r="BF3152" s="1"/>
      <c r="BG3152"/>
      <c r="BH3152"/>
      <c r="BI3152"/>
      <c r="BJ3152" s="1"/>
      <c r="BK3152" s="1"/>
      <c r="BL3152"/>
      <c r="BM3152" s="1"/>
      <c r="BN3152" s="1"/>
      <c r="BO3152" s="1"/>
      <c r="BP3152" s="1"/>
      <c r="BQ3152" s="1"/>
      <c r="BR3152" s="1"/>
      <c r="BS3152" s="1"/>
      <c r="BT3152" s="22"/>
      <c r="BU3152" s="1"/>
      <c r="BV3152" s="1"/>
      <c r="BW3152" s="1"/>
      <c r="BX3152" s="1"/>
      <c r="BY3152" s="1"/>
      <c r="BZ3152" s="1"/>
      <c r="CA3152" s="1"/>
      <c r="CB3152" s="1"/>
      <c r="CC3152" s="1"/>
      <c r="CD3152" s="1"/>
      <c r="CE3152" s="1"/>
      <c r="CF3152" s="1"/>
      <c r="CG3152" s="1"/>
      <c r="CH3152" s="1"/>
      <c r="CI3152" s="1"/>
      <c r="CJ3152" s="1"/>
      <c r="CK3152" s="1"/>
      <c r="CL3152" s="1"/>
      <c r="CM3152" s="1"/>
      <c r="CN3152" s="1"/>
      <c r="CO3152" s="1"/>
      <c r="CP3152" s="1"/>
      <c r="CQ3152" s="1"/>
      <c r="CR3152" s="1"/>
      <c r="CS3152" s="1"/>
      <c r="CT3152" s="1"/>
      <c r="CU3152" s="1"/>
      <c r="CV3152" s="1"/>
      <c r="CW3152" s="1"/>
      <c r="CX3152" s="1"/>
      <c r="CY3152" s="1"/>
      <c r="CZ3152" s="1"/>
      <c r="DA3152" s="1"/>
      <c r="DB3152" s="1"/>
      <c r="DC3152" s="1"/>
      <c r="DD3152" s="1"/>
      <c r="DE3152" s="1"/>
      <c r="DF3152" s="1"/>
      <c r="DG3152" s="1"/>
      <c r="DH3152" s="1"/>
      <c r="DI3152" s="1"/>
      <c r="DJ3152" s="1"/>
      <c r="DK3152" s="1"/>
      <c r="DL3152" s="1"/>
      <c r="DM3152" s="1"/>
      <c r="DN3152" s="1"/>
      <c r="DO3152" s="1"/>
      <c r="DP3152" s="1"/>
      <c r="DQ3152" s="1"/>
      <c r="DR3152" s="1"/>
      <c r="DS3152" s="1"/>
      <c r="DT3152" s="1"/>
      <c r="DU3152" s="1"/>
      <c r="DV3152" s="1"/>
      <c r="DW3152" s="1"/>
      <c r="DX3152" s="1"/>
      <c r="DY3152" s="1"/>
      <c r="DZ3152" s="1"/>
      <c r="EA3152" s="1"/>
      <c r="EB3152" s="1"/>
      <c r="EC3152" s="1"/>
      <c r="ED3152" s="1"/>
      <c r="EE3152" s="1"/>
      <c r="EF3152" s="1"/>
      <c r="EG3152" s="1"/>
      <c r="EH3152" s="1"/>
      <c r="EI3152" s="1"/>
      <c r="EJ3152" s="1"/>
      <c r="EK3152" s="1"/>
      <c r="EL3152" s="1"/>
      <c r="EM3152" s="1"/>
      <c r="EN3152" s="1"/>
      <c r="EO3152" s="1"/>
      <c r="EP3152" s="1"/>
      <c r="EQ3152" s="1"/>
      <c r="ER3152" s="1"/>
      <c r="ES3152" s="1"/>
      <c r="ET3152" s="1"/>
      <c r="EU3152" s="1"/>
      <c r="EV3152" s="1"/>
      <c r="EW3152" s="1"/>
      <c r="EX3152" s="1"/>
      <c r="EY3152" s="1"/>
      <c r="EZ3152" s="1"/>
      <c r="FA3152" s="1"/>
      <c r="FB3152" s="1"/>
      <c r="FC3152" s="1"/>
      <c r="FD3152" s="1"/>
      <c r="FE3152" s="1"/>
      <c r="FF3152" s="1"/>
      <c r="FG3152" s="1"/>
      <c r="FH3152" s="1"/>
      <c r="FI3152" s="1"/>
      <c r="FJ3152" s="1"/>
      <c r="FK3152" s="1"/>
      <c r="FL3152" s="1"/>
      <c r="FM3152" s="1"/>
      <c r="FN3152" s="1"/>
      <c r="FO3152" s="1"/>
      <c r="FP3152" s="1"/>
      <c r="FQ3152" s="1"/>
      <c r="FR3152" s="1"/>
      <c r="FS3152" s="1"/>
      <c r="FT3152" s="1"/>
      <c r="FU3152" s="1"/>
      <c r="FV3152" s="1"/>
      <c r="FW3152" s="1"/>
      <c r="FX3152" s="1"/>
      <c r="FY3152" s="1"/>
      <c r="FZ3152" s="1"/>
      <c r="GA3152" s="1"/>
      <c r="GB3152" s="1"/>
      <c r="GC3152" s="1"/>
      <c r="GD3152" s="1"/>
      <c r="GE3152" s="1"/>
      <c r="GF3152" s="1"/>
      <c r="GG3152" s="1"/>
      <c r="GH3152" s="1"/>
      <c r="GI3152" s="1"/>
      <c r="GJ3152" s="1"/>
      <c r="GK3152"/>
      <c r="GL3152"/>
      <c r="GM3152"/>
      <c r="GN3152"/>
      <c r="GO3152"/>
      <c r="GP3152"/>
      <c r="GQ3152"/>
      <c r="GR3152"/>
      <c r="GS3152"/>
      <c r="GT3152"/>
      <c r="GU3152"/>
      <c r="GV3152"/>
      <c r="GW3152"/>
      <c r="GX3152"/>
      <c r="GY3152"/>
      <c r="GZ3152"/>
      <c r="HA3152"/>
      <c r="HB3152"/>
      <c r="HC3152"/>
      <c r="HD3152"/>
      <c r="HE3152"/>
    </row>
    <row r="3153" spans="6:213" s="19" customFormat="1" x14ac:dyDescent="0.25">
      <c r="F3153" s="20"/>
      <c r="G3153" s="20"/>
      <c r="H3153" s="20"/>
      <c r="I3153" s="20"/>
      <c r="J3153" s="21"/>
      <c r="K3153" s="21"/>
      <c r="L3153" s="20"/>
      <c r="M3153" s="20"/>
      <c r="N3153" s="22"/>
      <c r="O3153" s="22"/>
      <c r="P3153" s="22"/>
      <c r="Q3153" s="22"/>
      <c r="U3153" s="20"/>
      <c r="V3153" s="20"/>
      <c r="W3153" s="20"/>
      <c r="X3153" s="27"/>
      <c r="Y3153" s="253"/>
      <c r="Z3153" s="30"/>
      <c r="AA3153" s="30"/>
      <c r="AB3153" s="31"/>
      <c r="AC3153" s="31"/>
      <c r="AD3153" s="31"/>
      <c r="AE3153" s="31"/>
      <c r="AF3153" s="31"/>
      <c r="AG3153" s="241"/>
      <c r="AH3153" s="31"/>
      <c r="AI3153" s="31"/>
      <c r="AJ3153" s="31"/>
      <c r="AK3153" s="31"/>
      <c r="AL3153" s="120"/>
      <c r="AM3153" s="25"/>
      <c r="AN3153" s="25"/>
      <c r="AO3153" s="25"/>
      <c r="AP3153" s="25"/>
      <c r="AQ3153" s="26"/>
      <c r="AR3153" s="25"/>
      <c r="AS3153" s="31"/>
      <c r="AT3153" s="25"/>
      <c r="AU3153" s="25"/>
      <c r="AV3153" s="31"/>
      <c r="BC3153" s="1"/>
      <c r="BD3153"/>
      <c r="BE3153"/>
      <c r="BF3153" s="1"/>
      <c r="BG3153"/>
      <c r="BH3153"/>
      <c r="BI3153"/>
      <c r="BJ3153" s="1"/>
      <c r="BK3153" s="1"/>
      <c r="BL3153"/>
      <c r="BM3153" s="1"/>
      <c r="BN3153" s="1"/>
      <c r="BO3153" s="1"/>
      <c r="BP3153" s="1"/>
      <c r="BQ3153" s="1"/>
      <c r="BR3153" s="1"/>
      <c r="BS3153" s="1"/>
      <c r="BT3153" s="22"/>
      <c r="BU3153" s="1"/>
      <c r="BV3153" s="1"/>
      <c r="BW3153" s="1"/>
      <c r="BX3153" s="1"/>
      <c r="BY3153" s="1"/>
      <c r="BZ3153" s="1"/>
      <c r="CA3153" s="1"/>
      <c r="CB3153" s="1"/>
      <c r="CC3153" s="1"/>
      <c r="CD3153" s="1"/>
      <c r="CE3153" s="1"/>
      <c r="CF3153" s="1"/>
      <c r="CG3153" s="1"/>
      <c r="CH3153" s="1"/>
      <c r="CI3153" s="1"/>
      <c r="CJ3153" s="1"/>
      <c r="CK3153" s="1"/>
      <c r="CL3153" s="1"/>
      <c r="CM3153" s="1"/>
      <c r="CN3153" s="1"/>
      <c r="CO3153" s="1"/>
      <c r="CP3153" s="1"/>
      <c r="CQ3153" s="1"/>
      <c r="CR3153" s="1"/>
      <c r="CS3153" s="1"/>
      <c r="CT3153" s="1"/>
      <c r="CU3153" s="1"/>
      <c r="CV3153" s="1"/>
      <c r="CW3153" s="1"/>
      <c r="CX3153" s="1"/>
      <c r="CY3153" s="1"/>
      <c r="CZ3153" s="1"/>
      <c r="DA3153" s="1"/>
      <c r="DB3153" s="1"/>
      <c r="DC3153" s="1"/>
      <c r="DD3153" s="1"/>
      <c r="DE3153" s="1"/>
      <c r="DF3153" s="1"/>
      <c r="DG3153" s="1"/>
      <c r="DH3153" s="1"/>
      <c r="DI3153" s="1"/>
      <c r="DJ3153" s="1"/>
      <c r="DK3153" s="1"/>
      <c r="DL3153" s="1"/>
      <c r="DM3153" s="1"/>
      <c r="DN3153" s="1"/>
      <c r="DO3153" s="1"/>
      <c r="DP3153" s="1"/>
      <c r="DQ3153" s="1"/>
      <c r="DR3153" s="1"/>
      <c r="DS3153" s="1"/>
      <c r="DT3153" s="1"/>
      <c r="DU3153" s="1"/>
      <c r="DV3153" s="1"/>
      <c r="DW3153" s="1"/>
      <c r="DX3153" s="1"/>
      <c r="DY3153" s="1"/>
      <c r="DZ3153" s="1"/>
      <c r="EA3153" s="1"/>
      <c r="EB3153" s="1"/>
      <c r="EC3153" s="1"/>
      <c r="ED3153" s="1"/>
      <c r="EE3153" s="1"/>
      <c r="EF3153" s="1"/>
      <c r="EG3153" s="1"/>
      <c r="EH3153" s="1"/>
      <c r="EI3153" s="1"/>
      <c r="EJ3153" s="1"/>
      <c r="EK3153" s="1"/>
      <c r="EL3153" s="1"/>
      <c r="EM3153" s="1"/>
      <c r="EN3153" s="1"/>
      <c r="EO3153" s="1"/>
      <c r="EP3153" s="1"/>
      <c r="EQ3153" s="1"/>
      <c r="ER3153" s="1"/>
      <c r="ES3153" s="1"/>
      <c r="ET3153" s="1"/>
      <c r="EU3153" s="1"/>
      <c r="EV3153" s="1"/>
      <c r="EW3153" s="1"/>
      <c r="EX3153" s="1"/>
      <c r="EY3153" s="1"/>
      <c r="EZ3153" s="1"/>
      <c r="FA3153" s="1"/>
      <c r="FB3153" s="1"/>
      <c r="FC3153" s="1"/>
      <c r="FD3153" s="1"/>
      <c r="FE3153" s="1"/>
      <c r="FF3153" s="1"/>
      <c r="FG3153" s="1"/>
      <c r="FH3153" s="1"/>
      <c r="FI3153" s="1"/>
      <c r="FJ3153" s="1"/>
      <c r="FK3153" s="1"/>
      <c r="FL3153" s="1"/>
      <c r="FM3153" s="1"/>
      <c r="FN3153" s="1"/>
      <c r="FO3153" s="1"/>
      <c r="FP3153" s="1"/>
      <c r="FQ3153" s="1"/>
      <c r="FR3153" s="1"/>
      <c r="FS3153" s="1"/>
      <c r="FT3153" s="1"/>
      <c r="FU3153" s="1"/>
      <c r="FV3153" s="1"/>
      <c r="FW3153" s="1"/>
      <c r="FX3153" s="1"/>
      <c r="FY3153" s="1"/>
      <c r="FZ3153" s="1"/>
      <c r="GA3153" s="1"/>
      <c r="GB3153" s="1"/>
      <c r="GC3153" s="1"/>
      <c r="GD3153" s="1"/>
      <c r="GE3153" s="1"/>
      <c r="GF3153" s="1"/>
      <c r="GG3153" s="1"/>
      <c r="GH3153" s="1"/>
      <c r="GI3153" s="1"/>
      <c r="GJ3153" s="1"/>
      <c r="GK3153"/>
      <c r="GL3153"/>
      <c r="GM3153"/>
      <c r="GN3153"/>
      <c r="GO3153"/>
      <c r="GP3153"/>
      <c r="GQ3153"/>
      <c r="GR3153"/>
      <c r="GS3153"/>
      <c r="GT3153"/>
      <c r="GU3153"/>
      <c r="GV3153"/>
      <c r="GW3153"/>
      <c r="GX3153"/>
      <c r="GY3153"/>
      <c r="GZ3153"/>
      <c r="HA3153"/>
      <c r="HB3153"/>
      <c r="HC3153"/>
      <c r="HD3153"/>
      <c r="HE3153"/>
    </row>
    <row r="3154" spans="6:213" s="19" customFormat="1" x14ac:dyDescent="0.25">
      <c r="F3154" s="20"/>
      <c r="G3154" s="20"/>
      <c r="H3154" s="20"/>
      <c r="I3154" s="20"/>
      <c r="J3154" s="21"/>
      <c r="K3154" s="21"/>
      <c r="L3154" s="20"/>
      <c r="M3154" s="20"/>
      <c r="N3154" s="22"/>
      <c r="O3154" s="22"/>
      <c r="P3154" s="22"/>
      <c r="Q3154" s="22"/>
      <c r="U3154" s="20"/>
      <c r="V3154" s="20"/>
      <c r="W3154" s="20"/>
      <c r="X3154" s="27"/>
      <c r="Y3154" s="253"/>
      <c r="Z3154" s="30"/>
      <c r="AA3154" s="30"/>
      <c r="AB3154" s="31"/>
      <c r="AC3154" s="31"/>
      <c r="AD3154" s="31"/>
      <c r="AE3154" s="31"/>
      <c r="AF3154" s="31"/>
      <c r="AG3154" s="241"/>
      <c r="AH3154" s="31"/>
      <c r="AI3154" s="31"/>
      <c r="AJ3154" s="31"/>
      <c r="AK3154" s="31"/>
      <c r="AL3154" s="120"/>
      <c r="AM3154" s="25"/>
      <c r="AN3154" s="25"/>
      <c r="AO3154" s="25"/>
      <c r="AP3154" s="25"/>
      <c r="AQ3154" s="26"/>
      <c r="AR3154" s="25"/>
      <c r="AS3154" s="31"/>
      <c r="AT3154" s="25"/>
      <c r="AU3154" s="25"/>
      <c r="AV3154" s="31"/>
      <c r="BC3154" s="1"/>
      <c r="BD3154"/>
      <c r="BE3154"/>
      <c r="BF3154" s="1"/>
      <c r="BG3154"/>
      <c r="BH3154"/>
      <c r="BI3154"/>
      <c r="BJ3154" s="1"/>
      <c r="BK3154" s="1"/>
      <c r="BL3154"/>
      <c r="BM3154" s="1"/>
      <c r="BN3154" s="1"/>
      <c r="BO3154" s="1"/>
      <c r="BP3154" s="1"/>
      <c r="BQ3154" s="1"/>
      <c r="BR3154" s="1"/>
      <c r="BS3154" s="1"/>
      <c r="BT3154" s="22"/>
      <c r="BU3154" s="1"/>
      <c r="BV3154" s="1"/>
      <c r="BW3154" s="1"/>
      <c r="BX3154" s="1"/>
      <c r="BY3154" s="1"/>
      <c r="BZ3154" s="1"/>
      <c r="CA3154" s="1"/>
      <c r="CB3154" s="1"/>
      <c r="CC3154" s="1"/>
      <c r="CD3154" s="1"/>
      <c r="CE3154" s="1"/>
      <c r="CF3154" s="1"/>
      <c r="CG3154" s="1"/>
      <c r="CH3154" s="1"/>
      <c r="CI3154" s="1"/>
      <c r="CJ3154" s="1"/>
      <c r="CK3154" s="1"/>
      <c r="CL3154" s="1"/>
      <c r="CM3154" s="1"/>
      <c r="CN3154" s="1"/>
      <c r="CO3154" s="1"/>
      <c r="CP3154" s="1"/>
      <c r="CQ3154" s="1"/>
      <c r="CR3154" s="1"/>
      <c r="CS3154" s="1"/>
      <c r="CT3154" s="1"/>
      <c r="CU3154" s="1"/>
      <c r="CV3154" s="1"/>
      <c r="CW3154" s="1"/>
      <c r="CX3154" s="1"/>
      <c r="CY3154" s="1"/>
      <c r="CZ3154" s="1"/>
      <c r="DA3154" s="1"/>
      <c r="DB3154" s="1"/>
      <c r="DC3154" s="1"/>
      <c r="DD3154" s="1"/>
      <c r="DE3154" s="1"/>
      <c r="DF3154" s="1"/>
      <c r="DG3154" s="1"/>
      <c r="DH3154" s="1"/>
      <c r="DI3154" s="1"/>
      <c r="DJ3154" s="1"/>
      <c r="DK3154" s="1"/>
      <c r="DL3154" s="1"/>
      <c r="DM3154" s="1"/>
      <c r="DN3154" s="1"/>
      <c r="DO3154" s="1"/>
      <c r="DP3154" s="1"/>
      <c r="DQ3154" s="1"/>
      <c r="DR3154" s="1"/>
      <c r="DS3154" s="1"/>
      <c r="DT3154" s="1"/>
      <c r="DU3154" s="1"/>
      <c r="DV3154" s="1"/>
      <c r="DW3154" s="1"/>
      <c r="DX3154" s="1"/>
      <c r="DY3154" s="1"/>
      <c r="DZ3154" s="1"/>
      <c r="EA3154" s="1"/>
      <c r="EB3154" s="1"/>
      <c r="EC3154" s="1"/>
      <c r="ED3154" s="1"/>
      <c r="EE3154" s="1"/>
      <c r="EF3154" s="1"/>
      <c r="EG3154" s="1"/>
      <c r="EH3154" s="1"/>
      <c r="EI3154" s="1"/>
      <c r="EJ3154" s="1"/>
      <c r="EK3154" s="1"/>
      <c r="EL3154" s="1"/>
      <c r="EM3154" s="1"/>
      <c r="EN3154" s="1"/>
      <c r="EO3154" s="1"/>
      <c r="EP3154" s="1"/>
      <c r="EQ3154" s="1"/>
      <c r="ER3154" s="1"/>
      <c r="ES3154" s="1"/>
      <c r="ET3154" s="1"/>
      <c r="EU3154" s="1"/>
      <c r="EV3154" s="1"/>
      <c r="EW3154" s="1"/>
      <c r="EX3154" s="1"/>
      <c r="EY3154" s="1"/>
      <c r="EZ3154" s="1"/>
      <c r="FA3154" s="1"/>
      <c r="FB3154" s="1"/>
      <c r="FC3154" s="1"/>
      <c r="FD3154" s="1"/>
      <c r="FE3154" s="1"/>
      <c r="FF3154" s="1"/>
      <c r="FG3154" s="1"/>
      <c r="FH3154" s="1"/>
      <c r="FI3154" s="1"/>
      <c r="FJ3154" s="1"/>
      <c r="FK3154" s="1"/>
      <c r="FL3154" s="1"/>
      <c r="FM3154" s="1"/>
      <c r="FN3154" s="1"/>
      <c r="FO3154" s="1"/>
      <c r="FP3154" s="1"/>
      <c r="FQ3154" s="1"/>
      <c r="FR3154" s="1"/>
      <c r="FS3154" s="1"/>
      <c r="FT3154" s="1"/>
      <c r="FU3154" s="1"/>
      <c r="FV3154" s="1"/>
      <c r="FW3154" s="1"/>
      <c r="FX3154" s="1"/>
      <c r="FY3154" s="1"/>
      <c r="FZ3154" s="1"/>
      <c r="GA3154" s="1"/>
      <c r="GB3154" s="1"/>
      <c r="GC3154" s="1"/>
      <c r="GD3154" s="1"/>
      <c r="GE3154" s="1"/>
      <c r="GF3154" s="1"/>
      <c r="GG3154" s="1"/>
      <c r="GH3154" s="1"/>
      <c r="GI3154" s="1"/>
      <c r="GJ3154" s="1"/>
      <c r="GK3154"/>
      <c r="GL3154"/>
      <c r="GM3154"/>
      <c r="GN3154"/>
      <c r="GO3154"/>
      <c r="GP3154"/>
      <c r="GQ3154"/>
      <c r="GR3154"/>
      <c r="GS3154"/>
      <c r="GT3154"/>
      <c r="GU3154"/>
      <c r="GV3154"/>
      <c r="GW3154"/>
      <c r="GX3154"/>
      <c r="GY3154"/>
      <c r="GZ3154"/>
      <c r="HA3154"/>
      <c r="HB3154"/>
      <c r="HC3154"/>
      <c r="HD3154"/>
      <c r="HE3154"/>
    </row>
    <row r="3155" spans="6:213" s="19" customFormat="1" x14ac:dyDescent="0.25">
      <c r="F3155" s="20"/>
      <c r="G3155" s="20"/>
      <c r="H3155" s="20"/>
      <c r="I3155" s="20"/>
      <c r="J3155" s="21"/>
      <c r="K3155" s="21"/>
      <c r="L3155" s="20"/>
      <c r="M3155" s="20"/>
      <c r="N3155" s="22"/>
      <c r="O3155" s="22"/>
      <c r="P3155" s="22"/>
      <c r="Q3155" s="22"/>
      <c r="U3155" s="20"/>
      <c r="V3155" s="20"/>
      <c r="W3155" s="20"/>
      <c r="X3155" s="27"/>
      <c r="Y3155" s="253"/>
      <c r="Z3155" s="30"/>
      <c r="AA3155" s="30"/>
      <c r="AB3155" s="31"/>
      <c r="AC3155" s="31"/>
      <c r="AD3155" s="31"/>
      <c r="AE3155" s="31"/>
      <c r="AF3155" s="31"/>
      <c r="AG3155" s="241"/>
      <c r="AH3155" s="31"/>
      <c r="AI3155" s="31"/>
      <c r="AJ3155" s="31"/>
      <c r="AK3155" s="31"/>
      <c r="AL3155" s="120"/>
      <c r="AM3155" s="25"/>
      <c r="AN3155" s="25"/>
      <c r="AO3155" s="25"/>
      <c r="AP3155" s="25"/>
      <c r="AQ3155" s="26"/>
      <c r="AR3155" s="25"/>
      <c r="AS3155" s="31"/>
      <c r="AT3155" s="25"/>
      <c r="AU3155" s="25"/>
      <c r="AV3155" s="31"/>
      <c r="BC3155" s="1"/>
      <c r="BD3155"/>
      <c r="BE3155"/>
      <c r="BF3155" s="1"/>
      <c r="BG3155"/>
      <c r="BH3155"/>
      <c r="BI3155"/>
      <c r="BJ3155" s="1"/>
      <c r="BK3155" s="1"/>
      <c r="BL3155"/>
      <c r="BM3155" s="1"/>
      <c r="BN3155" s="1"/>
      <c r="BO3155" s="1"/>
      <c r="BP3155" s="1"/>
      <c r="BQ3155" s="1"/>
      <c r="BR3155" s="1"/>
      <c r="BS3155" s="1"/>
      <c r="BT3155" s="22"/>
      <c r="BU3155" s="1"/>
      <c r="BV3155" s="1"/>
      <c r="BW3155" s="1"/>
      <c r="BX3155" s="1"/>
      <c r="BY3155" s="1"/>
      <c r="BZ3155" s="1"/>
      <c r="CA3155" s="1"/>
      <c r="CB3155" s="1"/>
      <c r="CC3155" s="1"/>
      <c r="CD3155" s="1"/>
      <c r="CE3155" s="1"/>
      <c r="CF3155" s="1"/>
      <c r="CG3155" s="1"/>
      <c r="CH3155" s="1"/>
      <c r="CI3155" s="1"/>
      <c r="CJ3155" s="1"/>
      <c r="CK3155" s="1"/>
      <c r="CL3155" s="1"/>
      <c r="CM3155" s="1"/>
      <c r="CN3155" s="1"/>
      <c r="CO3155" s="1"/>
      <c r="CP3155" s="1"/>
      <c r="CQ3155" s="1"/>
      <c r="CR3155" s="1"/>
      <c r="CS3155" s="1"/>
      <c r="CT3155" s="1"/>
      <c r="CU3155" s="1"/>
      <c r="CV3155" s="1"/>
      <c r="CW3155" s="1"/>
      <c r="CX3155" s="1"/>
      <c r="CY3155" s="1"/>
      <c r="CZ3155" s="1"/>
      <c r="DA3155" s="1"/>
      <c r="DB3155" s="1"/>
      <c r="DC3155" s="1"/>
      <c r="DD3155" s="1"/>
      <c r="DE3155" s="1"/>
      <c r="DF3155" s="1"/>
      <c r="DG3155" s="1"/>
      <c r="DH3155" s="1"/>
      <c r="DI3155" s="1"/>
      <c r="DJ3155" s="1"/>
      <c r="DK3155" s="1"/>
      <c r="DL3155" s="1"/>
      <c r="DM3155" s="1"/>
      <c r="DN3155" s="1"/>
      <c r="DO3155" s="1"/>
      <c r="DP3155" s="1"/>
      <c r="DQ3155" s="1"/>
      <c r="DR3155" s="1"/>
      <c r="DS3155" s="1"/>
      <c r="DT3155" s="1"/>
      <c r="DU3155" s="1"/>
      <c r="DV3155" s="1"/>
      <c r="DW3155" s="1"/>
      <c r="DX3155" s="1"/>
      <c r="DY3155" s="1"/>
      <c r="DZ3155" s="1"/>
      <c r="EA3155" s="1"/>
      <c r="EB3155" s="1"/>
      <c r="EC3155" s="1"/>
      <c r="ED3155" s="1"/>
      <c r="EE3155" s="1"/>
      <c r="EF3155" s="1"/>
      <c r="EG3155" s="1"/>
      <c r="EH3155" s="1"/>
      <c r="EI3155" s="1"/>
      <c r="EJ3155" s="1"/>
      <c r="EK3155" s="1"/>
      <c r="EL3155" s="1"/>
      <c r="EM3155" s="1"/>
      <c r="EN3155" s="1"/>
      <c r="EO3155" s="1"/>
      <c r="EP3155" s="1"/>
      <c r="EQ3155" s="1"/>
      <c r="ER3155" s="1"/>
      <c r="ES3155" s="1"/>
      <c r="ET3155" s="1"/>
      <c r="EU3155" s="1"/>
      <c r="EV3155" s="1"/>
      <c r="EW3155" s="1"/>
      <c r="EX3155" s="1"/>
      <c r="EY3155" s="1"/>
      <c r="EZ3155" s="1"/>
      <c r="FA3155" s="1"/>
      <c r="FB3155" s="1"/>
      <c r="FC3155" s="1"/>
      <c r="FD3155" s="1"/>
      <c r="FE3155" s="1"/>
      <c r="FF3155" s="1"/>
      <c r="FG3155" s="1"/>
      <c r="FH3155" s="1"/>
      <c r="FI3155" s="1"/>
      <c r="FJ3155" s="1"/>
      <c r="FK3155" s="1"/>
      <c r="FL3155" s="1"/>
      <c r="FM3155" s="1"/>
      <c r="FN3155" s="1"/>
      <c r="FO3155" s="1"/>
      <c r="FP3155" s="1"/>
      <c r="FQ3155" s="1"/>
      <c r="FR3155" s="1"/>
      <c r="FS3155" s="1"/>
      <c r="FT3155" s="1"/>
      <c r="FU3155" s="1"/>
      <c r="FV3155" s="1"/>
      <c r="FW3155" s="1"/>
      <c r="FX3155" s="1"/>
      <c r="FY3155" s="1"/>
      <c r="FZ3155" s="1"/>
      <c r="GA3155" s="1"/>
      <c r="GB3155" s="1"/>
      <c r="GC3155" s="1"/>
      <c r="GD3155" s="1"/>
      <c r="GE3155" s="1"/>
      <c r="GF3155" s="1"/>
      <c r="GG3155" s="1"/>
      <c r="GH3155" s="1"/>
      <c r="GI3155" s="1"/>
      <c r="GJ3155" s="1"/>
      <c r="GK3155"/>
      <c r="GL3155"/>
      <c r="GM3155"/>
      <c r="GN3155"/>
      <c r="GO3155"/>
      <c r="GP3155"/>
      <c r="GQ3155"/>
      <c r="GR3155"/>
      <c r="GS3155"/>
      <c r="GT3155"/>
      <c r="GU3155"/>
      <c r="GV3155"/>
      <c r="GW3155"/>
      <c r="GX3155"/>
      <c r="GY3155"/>
      <c r="GZ3155"/>
      <c r="HA3155"/>
      <c r="HB3155"/>
      <c r="HC3155"/>
      <c r="HD3155"/>
      <c r="HE3155"/>
    </row>
    <row r="3156" spans="6:213" s="19" customFormat="1" x14ac:dyDescent="0.25">
      <c r="F3156" s="20"/>
      <c r="G3156" s="20"/>
      <c r="H3156" s="20"/>
      <c r="I3156" s="20"/>
      <c r="J3156" s="21"/>
      <c r="K3156" s="21"/>
      <c r="L3156" s="20"/>
      <c r="M3156" s="20"/>
      <c r="N3156" s="22"/>
      <c r="O3156" s="22"/>
      <c r="P3156" s="22"/>
      <c r="Q3156" s="22"/>
      <c r="U3156" s="20"/>
      <c r="V3156" s="20"/>
      <c r="W3156" s="20"/>
      <c r="X3156" s="27"/>
      <c r="Y3156" s="253"/>
      <c r="Z3156" s="30"/>
      <c r="AA3156" s="30"/>
      <c r="AB3156" s="31"/>
      <c r="AC3156" s="31"/>
      <c r="AD3156" s="31"/>
      <c r="AE3156" s="31"/>
      <c r="AF3156" s="31"/>
      <c r="AG3156" s="241"/>
      <c r="AH3156" s="31"/>
      <c r="AI3156" s="31"/>
      <c r="AJ3156" s="31"/>
      <c r="AK3156" s="31"/>
      <c r="AL3156" s="120"/>
      <c r="AM3156" s="25"/>
      <c r="AN3156" s="25"/>
      <c r="AO3156" s="25"/>
      <c r="AP3156" s="25"/>
      <c r="AQ3156" s="26"/>
      <c r="AR3156" s="25"/>
      <c r="AS3156" s="31"/>
      <c r="AT3156" s="25"/>
      <c r="AU3156" s="25"/>
      <c r="AV3156" s="31"/>
      <c r="BC3156" s="1"/>
      <c r="BD3156"/>
      <c r="BE3156"/>
      <c r="BF3156" s="1"/>
      <c r="BG3156"/>
      <c r="BH3156"/>
      <c r="BI3156"/>
      <c r="BJ3156" s="1"/>
      <c r="BK3156" s="1"/>
      <c r="BL3156"/>
      <c r="BM3156" s="1"/>
      <c r="BN3156" s="1"/>
      <c r="BO3156" s="1"/>
      <c r="BP3156" s="1"/>
      <c r="BQ3156" s="1"/>
      <c r="BR3156" s="1"/>
      <c r="BS3156" s="1"/>
      <c r="BT3156" s="22"/>
      <c r="BU3156" s="1"/>
      <c r="BV3156" s="1"/>
      <c r="BW3156" s="1"/>
      <c r="BX3156" s="1"/>
      <c r="BY3156" s="1"/>
      <c r="BZ3156" s="1"/>
      <c r="CA3156" s="1"/>
      <c r="CB3156" s="1"/>
      <c r="CC3156" s="1"/>
      <c r="CD3156" s="1"/>
      <c r="CE3156" s="1"/>
      <c r="CF3156" s="1"/>
      <c r="CG3156" s="1"/>
      <c r="CH3156" s="1"/>
      <c r="CI3156" s="1"/>
      <c r="CJ3156" s="1"/>
      <c r="CK3156" s="1"/>
      <c r="CL3156" s="1"/>
      <c r="CM3156" s="1"/>
      <c r="CN3156" s="1"/>
      <c r="CO3156" s="1"/>
      <c r="CP3156" s="1"/>
      <c r="CQ3156" s="1"/>
      <c r="CR3156" s="1"/>
      <c r="CS3156" s="1"/>
      <c r="CT3156" s="1"/>
      <c r="CU3156" s="1"/>
      <c r="CV3156" s="1"/>
      <c r="CW3156" s="1"/>
      <c r="CX3156" s="1"/>
      <c r="CY3156" s="1"/>
      <c r="CZ3156" s="1"/>
      <c r="DA3156" s="1"/>
      <c r="DB3156" s="1"/>
      <c r="DC3156" s="1"/>
      <c r="DD3156" s="1"/>
      <c r="DE3156" s="1"/>
      <c r="DF3156" s="1"/>
      <c r="DG3156" s="1"/>
      <c r="DH3156" s="1"/>
      <c r="DI3156" s="1"/>
      <c r="DJ3156" s="1"/>
      <c r="DK3156" s="1"/>
      <c r="DL3156" s="1"/>
      <c r="DM3156" s="1"/>
      <c r="DN3156" s="1"/>
      <c r="DO3156" s="1"/>
      <c r="DP3156" s="1"/>
      <c r="DQ3156" s="1"/>
      <c r="DR3156" s="1"/>
      <c r="DS3156" s="1"/>
      <c r="DT3156" s="1"/>
      <c r="DU3156" s="1"/>
      <c r="DV3156" s="1"/>
      <c r="DW3156" s="1"/>
      <c r="DX3156" s="1"/>
      <c r="DY3156" s="1"/>
      <c r="DZ3156" s="1"/>
      <c r="EA3156" s="1"/>
      <c r="EB3156" s="1"/>
      <c r="EC3156" s="1"/>
      <c r="ED3156" s="1"/>
      <c r="EE3156" s="1"/>
      <c r="EF3156" s="1"/>
      <c r="EG3156" s="1"/>
      <c r="EH3156" s="1"/>
      <c r="EI3156" s="1"/>
      <c r="EJ3156" s="1"/>
      <c r="EK3156" s="1"/>
      <c r="EL3156" s="1"/>
      <c r="EM3156" s="1"/>
      <c r="EN3156" s="1"/>
      <c r="EO3156" s="1"/>
      <c r="EP3156" s="1"/>
      <c r="EQ3156" s="1"/>
      <c r="ER3156" s="1"/>
      <c r="ES3156" s="1"/>
      <c r="ET3156" s="1"/>
      <c r="EU3156" s="1"/>
      <c r="EV3156" s="1"/>
      <c r="EW3156" s="1"/>
      <c r="EX3156" s="1"/>
      <c r="EY3156" s="1"/>
      <c r="EZ3156" s="1"/>
      <c r="FA3156" s="1"/>
      <c r="FB3156" s="1"/>
      <c r="FC3156" s="1"/>
      <c r="FD3156" s="1"/>
      <c r="FE3156" s="1"/>
      <c r="FF3156" s="1"/>
      <c r="FG3156" s="1"/>
      <c r="FH3156" s="1"/>
      <c r="FI3156" s="1"/>
      <c r="FJ3156" s="1"/>
      <c r="FK3156" s="1"/>
      <c r="FL3156" s="1"/>
      <c r="FM3156" s="1"/>
      <c r="FN3156" s="1"/>
      <c r="FO3156" s="1"/>
      <c r="FP3156" s="1"/>
      <c r="FQ3156" s="1"/>
      <c r="FR3156" s="1"/>
      <c r="FS3156" s="1"/>
      <c r="FT3156" s="1"/>
      <c r="FU3156" s="1"/>
      <c r="FV3156" s="1"/>
      <c r="FW3156" s="1"/>
      <c r="FX3156" s="1"/>
      <c r="FY3156" s="1"/>
      <c r="FZ3156" s="1"/>
      <c r="GA3156" s="1"/>
      <c r="GB3156" s="1"/>
      <c r="GC3156" s="1"/>
      <c r="GD3156" s="1"/>
      <c r="GE3156" s="1"/>
      <c r="GF3156" s="1"/>
      <c r="GG3156" s="1"/>
      <c r="GH3156" s="1"/>
      <c r="GI3156" s="1"/>
      <c r="GJ3156" s="1"/>
      <c r="GK3156"/>
      <c r="GL3156"/>
      <c r="GM3156"/>
      <c r="GN3156"/>
      <c r="GO3156"/>
      <c r="GP3156"/>
      <c r="GQ3156"/>
      <c r="GR3156"/>
      <c r="GS3156"/>
      <c r="GT3156"/>
      <c r="GU3156"/>
      <c r="GV3156"/>
      <c r="GW3156"/>
      <c r="GX3156"/>
      <c r="GY3156"/>
      <c r="GZ3156"/>
      <c r="HA3156"/>
      <c r="HB3156"/>
      <c r="HC3156"/>
      <c r="HD3156"/>
      <c r="HE3156"/>
    </row>
    <row r="3157" spans="6:213" s="19" customFormat="1" x14ac:dyDescent="0.25">
      <c r="F3157" s="20"/>
      <c r="G3157" s="20"/>
      <c r="H3157" s="20"/>
      <c r="I3157" s="20"/>
      <c r="J3157" s="21"/>
      <c r="K3157" s="21"/>
      <c r="L3157" s="20"/>
      <c r="M3157" s="20"/>
      <c r="N3157" s="22"/>
      <c r="O3157" s="22"/>
      <c r="P3157" s="22"/>
      <c r="Q3157" s="22"/>
      <c r="U3157" s="20"/>
      <c r="V3157" s="20"/>
      <c r="W3157" s="20"/>
      <c r="X3157" s="27"/>
      <c r="Y3157" s="253"/>
      <c r="Z3157" s="30"/>
      <c r="AA3157" s="30"/>
      <c r="AB3157" s="31"/>
      <c r="AC3157" s="31"/>
      <c r="AD3157" s="31"/>
      <c r="AE3157" s="31"/>
      <c r="AF3157" s="31"/>
      <c r="AG3157" s="241"/>
      <c r="AH3157" s="31"/>
      <c r="AI3157" s="31"/>
      <c r="AJ3157" s="31"/>
      <c r="AK3157" s="31"/>
      <c r="AL3157" s="120"/>
      <c r="AM3157" s="25"/>
      <c r="AN3157" s="25"/>
      <c r="AO3157" s="25"/>
      <c r="AP3157" s="25"/>
      <c r="AQ3157" s="26"/>
      <c r="AR3157" s="25"/>
      <c r="AS3157" s="31"/>
      <c r="AT3157" s="25"/>
      <c r="AU3157" s="25"/>
      <c r="AV3157" s="31"/>
      <c r="BC3157" s="1"/>
      <c r="BD3157"/>
      <c r="BE3157"/>
      <c r="BF3157" s="1"/>
      <c r="BG3157"/>
      <c r="BH3157"/>
      <c r="BI3157"/>
      <c r="BJ3157" s="1"/>
      <c r="BK3157" s="1"/>
      <c r="BL3157"/>
      <c r="BM3157" s="1"/>
      <c r="BN3157" s="1"/>
      <c r="BO3157" s="1"/>
      <c r="BP3157" s="1"/>
      <c r="BQ3157" s="1"/>
      <c r="BR3157" s="1"/>
      <c r="BS3157" s="1"/>
      <c r="BT3157" s="22"/>
      <c r="BU3157" s="1"/>
      <c r="BV3157" s="1"/>
      <c r="BW3157" s="1"/>
      <c r="BX3157" s="1"/>
      <c r="BY3157" s="1"/>
      <c r="BZ3157" s="1"/>
      <c r="CA3157" s="1"/>
      <c r="CB3157" s="1"/>
      <c r="CC3157" s="1"/>
      <c r="CD3157" s="1"/>
      <c r="CE3157" s="1"/>
      <c r="CF3157" s="1"/>
      <c r="CG3157" s="1"/>
      <c r="CH3157" s="1"/>
      <c r="CI3157" s="1"/>
      <c r="CJ3157" s="1"/>
      <c r="CK3157" s="1"/>
      <c r="CL3157" s="1"/>
      <c r="CM3157" s="1"/>
      <c r="CN3157" s="1"/>
      <c r="CO3157" s="1"/>
      <c r="CP3157" s="1"/>
      <c r="CQ3157" s="1"/>
      <c r="CR3157" s="1"/>
      <c r="CS3157" s="1"/>
      <c r="CT3157" s="1"/>
      <c r="CU3157" s="1"/>
      <c r="CV3157" s="1"/>
      <c r="CW3157" s="1"/>
      <c r="CX3157" s="1"/>
      <c r="CY3157" s="1"/>
      <c r="CZ3157" s="1"/>
      <c r="DA3157" s="1"/>
      <c r="DB3157" s="1"/>
      <c r="DC3157" s="1"/>
      <c r="DD3157" s="1"/>
      <c r="DE3157" s="1"/>
      <c r="DF3157" s="1"/>
      <c r="DG3157" s="1"/>
      <c r="DH3157" s="1"/>
      <c r="DI3157" s="1"/>
      <c r="DJ3157" s="1"/>
      <c r="DK3157" s="1"/>
      <c r="DL3157" s="1"/>
      <c r="DM3157" s="1"/>
      <c r="DN3157" s="1"/>
      <c r="DO3157" s="1"/>
      <c r="DP3157" s="1"/>
      <c r="DQ3157" s="1"/>
      <c r="DR3157" s="1"/>
      <c r="DS3157" s="1"/>
      <c r="DT3157" s="1"/>
      <c r="DU3157" s="1"/>
      <c r="DV3157" s="1"/>
      <c r="DW3157" s="1"/>
      <c r="DX3157" s="1"/>
      <c r="DY3157" s="1"/>
      <c r="DZ3157" s="1"/>
      <c r="EA3157" s="1"/>
      <c r="EB3157" s="1"/>
      <c r="EC3157" s="1"/>
      <c r="ED3157" s="1"/>
      <c r="EE3157" s="1"/>
      <c r="EF3157" s="1"/>
      <c r="EG3157" s="1"/>
      <c r="EH3157" s="1"/>
      <c r="EI3157" s="1"/>
      <c r="EJ3157" s="1"/>
      <c r="EK3157" s="1"/>
      <c r="EL3157" s="1"/>
      <c r="EM3157" s="1"/>
      <c r="EN3157" s="1"/>
      <c r="EO3157" s="1"/>
      <c r="EP3157" s="1"/>
      <c r="EQ3157" s="1"/>
      <c r="ER3157" s="1"/>
      <c r="ES3157" s="1"/>
      <c r="ET3157" s="1"/>
      <c r="EU3157" s="1"/>
      <c r="EV3157" s="1"/>
      <c r="EW3157" s="1"/>
      <c r="EX3157" s="1"/>
      <c r="EY3157" s="1"/>
      <c r="EZ3157" s="1"/>
      <c r="FA3157" s="1"/>
      <c r="FB3157" s="1"/>
      <c r="FC3157" s="1"/>
      <c r="FD3157" s="1"/>
      <c r="FE3157" s="1"/>
      <c r="FF3157" s="1"/>
      <c r="FG3157" s="1"/>
      <c r="FH3157" s="1"/>
      <c r="FI3157" s="1"/>
      <c r="FJ3157" s="1"/>
      <c r="FK3157" s="1"/>
      <c r="FL3157" s="1"/>
      <c r="FM3157" s="1"/>
      <c r="FN3157" s="1"/>
      <c r="FO3157" s="1"/>
      <c r="FP3157" s="1"/>
      <c r="FQ3157" s="1"/>
      <c r="FR3157" s="1"/>
      <c r="FS3157" s="1"/>
      <c r="FT3157" s="1"/>
      <c r="FU3157" s="1"/>
      <c r="FV3157" s="1"/>
      <c r="FW3157" s="1"/>
      <c r="FX3157" s="1"/>
      <c r="FY3157" s="1"/>
      <c r="FZ3157" s="1"/>
      <c r="GA3157" s="1"/>
      <c r="GB3157" s="1"/>
      <c r="GC3157" s="1"/>
      <c r="GD3157" s="1"/>
      <c r="GE3157" s="1"/>
      <c r="GF3157" s="1"/>
      <c r="GG3157" s="1"/>
      <c r="GH3157" s="1"/>
      <c r="GI3157" s="1"/>
      <c r="GJ3157" s="1"/>
      <c r="GK3157"/>
      <c r="GL3157"/>
      <c r="GM3157"/>
      <c r="GN3157"/>
      <c r="GO3157"/>
      <c r="GP3157"/>
      <c r="GQ3157"/>
      <c r="GR3157"/>
      <c r="GS3157"/>
      <c r="GT3157"/>
      <c r="GU3157"/>
      <c r="GV3157"/>
      <c r="GW3157"/>
      <c r="GX3157"/>
      <c r="GY3157"/>
      <c r="GZ3157"/>
      <c r="HA3157"/>
      <c r="HB3157"/>
      <c r="HC3157"/>
      <c r="HD3157"/>
      <c r="HE3157"/>
    </row>
    <row r="3158" spans="6:213" s="19" customFormat="1" x14ac:dyDescent="0.25">
      <c r="F3158" s="20"/>
      <c r="G3158" s="20"/>
      <c r="H3158" s="20"/>
      <c r="I3158" s="20"/>
      <c r="J3158" s="21"/>
      <c r="K3158" s="21"/>
      <c r="L3158" s="20"/>
      <c r="M3158" s="20"/>
      <c r="N3158" s="22"/>
      <c r="O3158" s="22"/>
      <c r="P3158" s="22"/>
      <c r="Q3158" s="22"/>
      <c r="U3158" s="20"/>
      <c r="V3158" s="20"/>
      <c r="W3158" s="20"/>
      <c r="X3158" s="27"/>
      <c r="Y3158" s="253"/>
      <c r="Z3158" s="30"/>
      <c r="AA3158" s="30"/>
      <c r="AB3158" s="31"/>
      <c r="AC3158" s="31"/>
      <c r="AD3158" s="31"/>
      <c r="AE3158" s="31"/>
      <c r="AF3158" s="31"/>
      <c r="AG3158" s="241"/>
      <c r="AH3158" s="31"/>
      <c r="AI3158" s="31"/>
      <c r="AJ3158" s="31"/>
      <c r="AK3158" s="31"/>
      <c r="AL3158" s="120"/>
      <c r="AM3158" s="25"/>
      <c r="AN3158" s="25"/>
      <c r="AO3158" s="25"/>
      <c r="AP3158" s="25"/>
      <c r="AQ3158" s="26"/>
      <c r="AR3158" s="25"/>
      <c r="AS3158" s="31"/>
      <c r="AT3158" s="25"/>
      <c r="AU3158" s="25"/>
      <c r="AV3158" s="31"/>
      <c r="BC3158" s="1"/>
      <c r="BD3158"/>
      <c r="BE3158"/>
      <c r="BF3158" s="1"/>
      <c r="BG3158"/>
      <c r="BH3158"/>
      <c r="BI3158"/>
      <c r="BJ3158" s="1"/>
      <c r="BK3158" s="1"/>
      <c r="BL3158"/>
      <c r="BM3158" s="1"/>
      <c r="BN3158" s="1"/>
      <c r="BO3158" s="1"/>
      <c r="BP3158" s="1"/>
      <c r="BQ3158" s="1"/>
      <c r="BR3158" s="1"/>
      <c r="BS3158" s="1"/>
      <c r="BT3158" s="22"/>
      <c r="BU3158" s="1"/>
      <c r="BV3158" s="1"/>
      <c r="BW3158" s="1"/>
      <c r="BX3158" s="1"/>
      <c r="BY3158" s="1"/>
      <c r="BZ3158" s="1"/>
      <c r="CA3158" s="1"/>
      <c r="CB3158" s="1"/>
      <c r="CC3158" s="1"/>
      <c r="CD3158" s="1"/>
      <c r="CE3158" s="1"/>
      <c r="CF3158" s="1"/>
      <c r="CG3158" s="1"/>
      <c r="CH3158" s="1"/>
      <c r="CI3158" s="1"/>
      <c r="CJ3158" s="1"/>
      <c r="CK3158" s="1"/>
      <c r="CL3158" s="1"/>
      <c r="CM3158" s="1"/>
      <c r="CN3158" s="1"/>
      <c r="CO3158" s="1"/>
      <c r="CP3158" s="1"/>
      <c r="CQ3158" s="1"/>
      <c r="CR3158" s="1"/>
      <c r="CS3158" s="1"/>
      <c r="CT3158" s="1"/>
      <c r="CU3158" s="1"/>
      <c r="CV3158" s="1"/>
      <c r="CW3158" s="1"/>
      <c r="CX3158" s="1"/>
      <c r="CY3158" s="1"/>
      <c r="CZ3158" s="1"/>
      <c r="DA3158" s="1"/>
      <c r="DB3158" s="1"/>
      <c r="DC3158" s="1"/>
      <c r="DD3158" s="1"/>
      <c r="DE3158" s="1"/>
      <c r="DF3158" s="1"/>
      <c r="DG3158" s="1"/>
      <c r="DH3158" s="1"/>
      <c r="DI3158" s="1"/>
      <c r="DJ3158" s="1"/>
      <c r="DK3158" s="1"/>
      <c r="DL3158" s="1"/>
      <c r="DM3158" s="1"/>
      <c r="DN3158" s="1"/>
      <c r="DO3158" s="1"/>
      <c r="DP3158" s="1"/>
      <c r="DQ3158" s="1"/>
      <c r="DR3158" s="1"/>
      <c r="DS3158" s="1"/>
      <c r="DT3158" s="1"/>
      <c r="DU3158" s="1"/>
      <c r="DV3158" s="1"/>
      <c r="DW3158" s="1"/>
      <c r="DX3158" s="1"/>
      <c r="DY3158" s="1"/>
      <c r="DZ3158" s="1"/>
      <c r="EA3158" s="1"/>
      <c r="EB3158" s="1"/>
      <c r="EC3158" s="1"/>
      <c r="ED3158" s="1"/>
      <c r="EE3158" s="1"/>
      <c r="EF3158" s="1"/>
      <c r="EG3158" s="1"/>
      <c r="EH3158" s="1"/>
      <c r="EI3158" s="1"/>
      <c r="EJ3158" s="1"/>
      <c r="EK3158" s="1"/>
      <c r="EL3158" s="1"/>
      <c r="EM3158" s="1"/>
      <c r="EN3158" s="1"/>
      <c r="EO3158" s="1"/>
      <c r="EP3158" s="1"/>
      <c r="EQ3158" s="1"/>
      <c r="ER3158" s="1"/>
      <c r="ES3158" s="1"/>
      <c r="ET3158" s="1"/>
      <c r="EU3158" s="1"/>
      <c r="EV3158" s="1"/>
      <c r="EW3158" s="1"/>
      <c r="EX3158" s="1"/>
      <c r="EY3158" s="1"/>
      <c r="EZ3158" s="1"/>
      <c r="FA3158" s="1"/>
      <c r="FB3158" s="1"/>
      <c r="FC3158" s="1"/>
      <c r="FD3158" s="1"/>
      <c r="FE3158" s="1"/>
      <c r="FF3158" s="1"/>
      <c r="FG3158" s="1"/>
      <c r="FH3158" s="1"/>
      <c r="FI3158" s="1"/>
      <c r="FJ3158" s="1"/>
      <c r="FK3158" s="1"/>
      <c r="FL3158" s="1"/>
      <c r="FM3158" s="1"/>
      <c r="FN3158" s="1"/>
      <c r="FO3158" s="1"/>
      <c r="FP3158" s="1"/>
      <c r="FQ3158" s="1"/>
      <c r="FR3158" s="1"/>
      <c r="FS3158" s="1"/>
      <c r="FT3158" s="1"/>
      <c r="FU3158" s="1"/>
      <c r="FV3158" s="1"/>
      <c r="FW3158" s="1"/>
      <c r="FX3158" s="1"/>
      <c r="FY3158" s="1"/>
      <c r="FZ3158" s="1"/>
      <c r="GA3158" s="1"/>
      <c r="GB3158" s="1"/>
      <c r="GC3158" s="1"/>
      <c r="GD3158" s="1"/>
      <c r="GE3158" s="1"/>
      <c r="GF3158" s="1"/>
      <c r="GG3158" s="1"/>
      <c r="GH3158" s="1"/>
      <c r="GI3158" s="1"/>
      <c r="GJ3158" s="1"/>
      <c r="GK3158"/>
      <c r="GL3158"/>
      <c r="GM3158"/>
      <c r="GN3158"/>
      <c r="GO3158"/>
      <c r="GP3158"/>
      <c r="GQ3158"/>
      <c r="GR3158"/>
      <c r="GS3158"/>
      <c r="GT3158"/>
      <c r="GU3158"/>
      <c r="GV3158"/>
      <c r="GW3158"/>
      <c r="GX3158"/>
      <c r="GY3158"/>
      <c r="GZ3158"/>
      <c r="HA3158"/>
      <c r="HB3158"/>
      <c r="HC3158"/>
      <c r="HD3158"/>
      <c r="HE3158"/>
    </row>
    <row r="3159" spans="6:213" s="19" customFormat="1" x14ac:dyDescent="0.25">
      <c r="F3159" s="20"/>
      <c r="G3159" s="20"/>
      <c r="H3159" s="20"/>
      <c r="I3159" s="20"/>
      <c r="J3159" s="21"/>
      <c r="K3159" s="21"/>
      <c r="L3159" s="20"/>
      <c r="M3159" s="20"/>
      <c r="N3159" s="22"/>
      <c r="O3159" s="22"/>
      <c r="P3159" s="22"/>
      <c r="Q3159" s="22"/>
      <c r="U3159" s="20"/>
      <c r="V3159" s="20"/>
      <c r="W3159" s="20"/>
      <c r="X3159" s="27"/>
      <c r="Y3159" s="253"/>
      <c r="Z3159" s="30"/>
      <c r="AA3159" s="30"/>
      <c r="AB3159" s="31"/>
      <c r="AC3159" s="31"/>
      <c r="AD3159" s="31"/>
      <c r="AE3159" s="31"/>
      <c r="AF3159" s="31"/>
      <c r="AG3159" s="241"/>
      <c r="AH3159" s="31"/>
      <c r="AI3159" s="31"/>
      <c r="AJ3159" s="31"/>
      <c r="AK3159" s="31"/>
      <c r="AL3159" s="120"/>
      <c r="AM3159" s="25"/>
      <c r="AN3159" s="25"/>
      <c r="AO3159" s="25"/>
      <c r="AP3159" s="25"/>
      <c r="AQ3159" s="26"/>
      <c r="AR3159" s="25"/>
      <c r="AS3159" s="31"/>
      <c r="AT3159" s="25"/>
      <c r="AU3159" s="25"/>
      <c r="AV3159" s="31"/>
      <c r="BC3159" s="1"/>
      <c r="BD3159"/>
      <c r="BE3159"/>
      <c r="BF3159" s="1"/>
      <c r="BG3159"/>
      <c r="BH3159"/>
      <c r="BI3159"/>
      <c r="BJ3159" s="1"/>
      <c r="BK3159" s="1"/>
      <c r="BL3159"/>
      <c r="BM3159" s="1"/>
      <c r="BN3159" s="1"/>
      <c r="BO3159" s="1"/>
      <c r="BP3159" s="1"/>
      <c r="BQ3159" s="1"/>
      <c r="BR3159" s="1"/>
      <c r="BS3159" s="1"/>
      <c r="BT3159" s="22"/>
      <c r="BU3159" s="1"/>
      <c r="BV3159" s="1"/>
      <c r="BW3159" s="1"/>
      <c r="BX3159" s="1"/>
      <c r="BY3159" s="1"/>
      <c r="BZ3159" s="1"/>
      <c r="CA3159" s="1"/>
      <c r="CB3159" s="1"/>
      <c r="CC3159" s="1"/>
      <c r="CD3159" s="1"/>
      <c r="CE3159" s="1"/>
      <c r="CF3159" s="1"/>
      <c r="CG3159" s="1"/>
      <c r="CH3159" s="1"/>
      <c r="CI3159" s="1"/>
      <c r="CJ3159" s="1"/>
      <c r="CK3159" s="1"/>
      <c r="CL3159" s="1"/>
      <c r="CM3159" s="1"/>
      <c r="CN3159" s="1"/>
      <c r="CO3159" s="1"/>
      <c r="CP3159" s="1"/>
      <c r="CQ3159" s="1"/>
      <c r="CR3159" s="1"/>
      <c r="CS3159" s="1"/>
      <c r="CT3159" s="1"/>
      <c r="CU3159" s="1"/>
      <c r="CV3159" s="1"/>
      <c r="CW3159" s="1"/>
      <c r="CX3159" s="1"/>
      <c r="CY3159" s="1"/>
      <c r="CZ3159" s="1"/>
      <c r="DA3159" s="1"/>
      <c r="DB3159" s="1"/>
      <c r="DC3159" s="1"/>
      <c r="DD3159" s="1"/>
      <c r="DE3159" s="1"/>
      <c r="DF3159" s="1"/>
      <c r="DG3159" s="1"/>
      <c r="DH3159" s="1"/>
      <c r="DI3159" s="1"/>
      <c r="DJ3159" s="1"/>
      <c r="DK3159" s="1"/>
      <c r="DL3159" s="1"/>
      <c r="DM3159" s="1"/>
      <c r="DN3159" s="1"/>
      <c r="DO3159" s="1"/>
      <c r="DP3159" s="1"/>
      <c r="DQ3159" s="1"/>
      <c r="DR3159" s="1"/>
      <c r="DS3159" s="1"/>
      <c r="DT3159" s="1"/>
      <c r="DU3159" s="1"/>
      <c r="DV3159" s="1"/>
      <c r="DW3159" s="1"/>
      <c r="DX3159" s="1"/>
      <c r="DY3159" s="1"/>
      <c r="DZ3159" s="1"/>
      <c r="EA3159" s="1"/>
      <c r="EB3159" s="1"/>
      <c r="EC3159" s="1"/>
      <c r="ED3159" s="1"/>
      <c r="EE3159" s="1"/>
      <c r="EF3159" s="1"/>
      <c r="EG3159" s="1"/>
      <c r="EH3159" s="1"/>
      <c r="EI3159" s="1"/>
      <c r="EJ3159" s="1"/>
      <c r="EK3159" s="1"/>
      <c r="EL3159" s="1"/>
      <c r="EM3159" s="1"/>
      <c r="EN3159" s="1"/>
      <c r="EO3159" s="1"/>
      <c r="EP3159" s="1"/>
      <c r="EQ3159" s="1"/>
      <c r="ER3159" s="1"/>
      <c r="ES3159" s="1"/>
      <c r="ET3159" s="1"/>
      <c r="EU3159" s="1"/>
      <c r="EV3159" s="1"/>
      <c r="EW3159" s="1"/>
      <c r="EX3159" s="1"/>
      <c r="EY3159" s="1"/>
      <c r="EZ3159" s="1"/>
      <c r="FA3159" s="1"/>
      <c r="FB3159" s="1"/>
      <c r="FC3159" s="1"/>
      <c r="FD3159" s="1"/>
      <c r="FE3159" s="1"/>
      <c r="FF3159" s="1"/>
      <c r="FG3159" s="1"/>
      <c r="FH3159" s="1"/>
      <c r="FI3159" s="1"/>
      <c r="FJ3159" s="1"/>
      <c r="FK3159" s="1"/>
      <c r="FL3159" s="1"/>
      <c r="FM3159" s="1"/>
      <c r="FN3159" s="1"/>
      <c r="FO3159" s="1"/>
      <c r="FP3159" s="1"/>
      <c r="FQ3159" s="1"/>
      <c r="FR3159" s="1"/>
      <c r="FS3159" s="1"/>
      <c r="FT3159" s="1"/>
      <c r="FU3159" s="1"/>
      <c r="FV3159" s="1"/>
      <c r="FW3159" s="1"/>
      <c r="FX3159" s="1"/>
      <c r="FY3159" s="1"/>
      <c r="FZ3159" s="1"/>
      <c r="GA3159" s="1"/>
      <c r="GB3159" s="1"/>
      <c r="GC3159" s="1"/>
      <c r="GD3159" s="1"/>
      <c r="GE3159" s="1"/>
      <c r="GF3159" s="1"/>
      <c r="GG3159" s="1"/>
      <c r="GH3159" s="1"/>
      <c r="GI3159" s="1"/>
      <c r="GJ3159" s="1"/>
      <c r="GK3159"/>
      <c r="GL3159"/>
      <c r="GM3159"/>
      <c r="GN3159"/>
      <c r="GO3159"/>
      <c r="GP3159"/>
      <c r="GQ3159"/>
      <c r="GR3159"/>
      <c r="GS3159"/>
      <c r="GT3159"/>
      <c r="GU3159"/>
      <c r="GV3159"/>
      <c r="GW3159"/>
      <c r="GX3159"/>
      <c r="GY3159"/>
      <c r="GZ3159"/>
      <c r="HA3159"/>
      <c r="HB3159"/>
      <c r="HC3159"/>
      <c r="HD3159"/>
      <c r="HE3159"/>
    </row>
    <row r="3160" spans="6:213" s="19" customFormat="1" x14ac:dyDescent="0.25">
      <c r="F3160" s="20"/>
      <c r="G3160" s="20"/>
      <c r="H3160" s="20"/>
      <c r="I3160" s="20"/>
      <c r="J3160" s="21"/>
      <c r="K3160" s="21"/>
      <c r="L3160" s="20"/>
      <c r="M3160" s="20"/>
      <c r="N3160" s="22"/>
      <c r="O3160" s="22"/>
      <c r="P3160" s="22"/>
      <c r="Q3160" s="22"/>
      <c r="U3160" s="20"/>
      <c r="V3160" s="20"/>
      <c r="W3160" s="20"/>
      <c r="X3160" s="27"/>
      <c r="Y3160" s="253"/>
      <c r="Z3160" s="30"/>
      <c r="AA3160" s="30"/>
      <c r="AB3160" s="31"/>
      <c r="AC3160" s="31"/>
      <c r="AD3160" s="31"/>
      <c r="AE3160" s="31"/>
      <c r="AF3160" s="31"/>
      <c r="AG3160" s="241"/>
      <c r="AH3160" s="31"/>
      <c r="AI3160" s="31"/>
      <c r="AJ3160" s="31"/>
      <c r="AK3160" s="31"/>
      <c r="AL3160" s="120"/>
      <c r="AM3160" s="25"/>
      <c r="AN3160" s="25"/>
      <c r="AO3160" s="25"/>
      <c r="AP3160" s="25"/>
      <c r="AQ3160" s="26"/>
      <c r="AR3160" s="25"/>
      <c r="AS3160" s="31"/>
      <c r="AT3160" s="25"/>
      <c r="AU3160" s="25"/>
      <c r="AV3160" s="31"/>
      <c r="BC3160" s="1"/>
      <c r="BD3160"/>
      <c r="BE3160"/>
      <c r="BF3160" s="1"/>
      <c r="BG3160"/>
      <c r="BH3160"/>
      <c r="BI3160"/>
      <c r="BJ3160" s="1"/>
      <c r="BK3160" s="1"/>
      <c r="BL3160"/>
      <c r="BM3160" s="1"/>
      <c r="BN3160" s="1"/>
      <c r="BO3160" s="1"/>
      <c r="BP3160" s="1"/>
      <c r="BQ3160" s="1"/>
      <c r="BR3160" s="1"/>
      <c r="BS3160" s="1"/>
      <c r="BT3160" s="22"/>
      <c r="BU3160" s="1"/>
      <c r="BV3160" s="1"/>
      <c r="BW3160" s="1"/>
      <c r="BX3160" s="1"/>
      <c r="BY3160" s="1"/>
      <c r="BZ3160" s="1"/>
      <c r="CA3160" s="1"/>
      <c r="CB3160" s="1"/>
      <c r="CC3160" s="1"/>
      <c r="CD3160" s="1"/>
      <c r="CE3160" s="1"/>
      <c r="CF3160" s="1"/>
      <c r="CG3160" s="1"/>
      <c r="CH3160" s="1"/>
      <c r="CI3160" s="1"/>
      <c r="CJ3160" s="1"/>
      <c r="CK3160" s="1"/>
      <c r="CL3160" s="1"/>
      <c r="CM3160" s="1"/>
      <c r="CN3160" s="1"/>
      <c r="CO3160" s="1"/>
      <c r="CP3160" s="1"/>
      <c r="CQ3160" s="1"/>
      <c r="CR3160" s="1"/>
      <c r="CS3160" s="1"/>
      <c r="CT3160" s="1"/>
      <c r="CU3160" s="1"/>
      <c r="CV3160" s="1"/>
      <c r="CW3160" s="1"/>
      <c r="CX3160" s="1"/>
      <c r="CY3160" s="1"/>
      <c r="CZ3160" s="1"/>
      <c r="DA3160" s="1"/>
      <c r="DB3160" s="1"/>
      <c r="DC3160" s="1"/>
      <c r="DD3160" s="1"/>
      <c r="DE3160" s="1"/>
      <c r="DF3160" s="1"/>
      <c r="DG3160" s="1"/>
      <c r="DH3160" s="1"/>
      <c r="DI3160" s="1"/>
      <c r="DJ3160" s="1"/>
      <c r="DK3160" s="1"/>
      <c r="DL3160" s="1"/>
      <c r="DM3160" s="1"/>
      <c r="DN3160" s="1"/>
      <c r="DO3160" s="1"/>
      <c r="DP3160" s="1"/>
      <c r="DQ3160" s="1"/>
      <c r="DR3160" s="1"/>
      <c r="DS3160" s="1"/>
      <c r="DT3160" s="1"/>
      <c r="DU3160" s="1"/>
      <c r="DV3160" s="1"/>
      <c r="DW3160" s="1"/>
      <c r="DX3160" s="1"/>
      <c r="DY3160" s="1"/>
      <c r="DZ3160" s="1"/>
      <c r="EA3160" s="1"/>
      <c r="EB3160" s="1"/>
      <c r="EC3160" s="1"/>
      <c r="ED3160" s="1"/>
      <c r="EE3160" s="1"/>
      <c r="EF3160" s="1"/>
      <c r="EG3160" s="1"/>
      <c r="EH3160" s="1"/>
      <c r="EI3160" s="1"/>
      <c r="EJ3160" s="1"/>
      <c r="EK3160" s="1"/>
      <c r="EL3160" s="1"/>
      <c r="EM3160" s="1"/>
      <c r="EN3160" s="1"/>
      <c r="EO3160" s="1"/>
      <c r="EP3160" s="1"/>
      <c r="EQ3160" s="1"/>
      <c r="ER3160" s="1"/>
      <c r="ES3160" s="1"/>
      <c r="ET3160" s="1"/>
      <c r="EU3160" s="1"/>
      <c r="EV3160" s="1"/>
      <c r="EW3160" s="1"/>
      <c r="EX3160" s="1"/>
      <c r="EY3160" s="1"/>
      <c r="EZ3160" s="1"/>
      <c r="FA3160" s="1"/>
      <c r="FB3160" s="1"/>
      <c r="FC3160" s="1"/>
      <c r="FD3160" s="1"/>
      <c r="FE3160" s="1"/>
      <c r="FF3160" s="1"/>
      <c r="FG3160" s="1"/>
      <c r="FH3160" s="1"/>
      <c r="FI3160" s="1"/>
      <c r="FJ3160" s="1"/>
      <c r="FK3160" s="1"/>
      <c r="FL3160" s="1"/>
      <c r="FM3160" s="1"/>
      <c r="FN3160" s="1"/>
      <c r="FO3160" s="1"/>
      <c r="FP3160" s="1"/>
      <c r="FQ3160" s="1"/>
      <c r="FR3160" s="1"/>
      <c r="FS3160" s="1"/>
      <c r="FT3160" s="1"/>
      <c r="FU3160" s="1"/>
      <c r="FV3160" s="1"/>
      <c r="FW3160" s="1"/>
      <c r="FX3160" s="1"/>
      <c r="FY3160" s="1"/>
      <c r="FZ3160" s="1"/>
      <c r="GA3160" s="1"/>
      <c r="GB3160" s="1"/>
      <c r="GC3160" s="1"/>
      <c r="GD3160" s="1"/>
      <c r="GE3160" s="1"/>
      <c r="GF3160" s="1"/>
      <c r="GG3160" s="1"/>
      <c r="GH3160" s="1"/>
      <c r="GI3160" s="1"/>
      <c r="GJ3160" s="1"/>
      <c r="GK3160"/>
      <c r="GL3160"/>
      <c r="GM3160"/>
      <c r="GN3160"/>
      <c r="GO3160"/>
      <c r="GP3160"/>
      <c r="GQ3160"/>
      <c r="GR3160"/>
      <c r="GS3160"/>
      <c r="GT3160"/>
      <c r="GU3160"/>
      <c r="GV3160"/>
      <c r="GW3160"/>
      <c r="GX3160"/>
      <c r="GY3160"/>
      <c r="GZ3160"/>
      <c r="HA3160"/>
      <c r="HB3160"/>
      <c r="HC3160"/>
      <c r="HD3160"/>
      <c r="HE3160"/>
    </row>
    <row r="3161" spans="6:213" s="19" customFormat="1" x14ac:dyDescent="0.25">
      <c r="F3161" s="20"/>
      <c r="G3161" s="20"/>
      <c r="H3161" s="20"/>
      <c r="I3161" s="20"/>
      <c r="J3161" s="21"/>
      <c r="K3161" s="21"/>
      <c r="L3161" s="20"/>
      <c r="M3161" s="20"/>
      <c r="N3161" s="22"/>
      <c r="O3161" s="22"/>
      <c r="P3161" s="22"/>
      <c r="Q3161" s="22"/>
      <c r="U3161" s="20"/>
      <c r="V3161" s="20"/>
      <c r="W3161" s="20"/>
      <c r="X3161" s="27"/>
      <c r="Y3161" s="253"/>
      <c r="Z3161" s="30"/>
      <c r="AA3161" s="30"/>
      <c r="AB3161" s="31"/>
      <c r="AC3161" s="31"/>
      <c r="AD3161" s="31"/>
      <c r="AE3161" s="31"/>
      <c r="AF3161" s="31"/>
      <c r="AG3161" s="241"/>
      <c r="AH3161" s="31"/>
      <c r="AI3161" s="31"/>
      <c r="AJ3161" s="31"/>
      <c r="AK3161" s="31"/>
      <c r="AL3161" s="120"/>
      <c r="AM3161" s="25"/>
      <c r="AN3161" s="25"/>
      <c r="AO3161" s="25"/>
      <c r="AP3161" s="25"/>
      <c r="AQ3161" s="26"/>
      <c r="AR3161" s="25"/>
      <c r="AS3161" s="31"/>
      <c r="AT3161" s="25"/>
      <c r="AU3161" s="25"/>
      <c r="AV3161" s="31"/>
      <c r="BC3161" s="1"/>
      <c r="BD3161"/>
      <c r="BE3161"/>
      <c r="BF3161" s="1"/>
      <c r="BG3161"/>
      <c r="BH3161"/>
      <c r="BI3161"/>
      <c r="BJ3161" s="1"/>
      <c r="BK3161" s="1"/>
      <c r="BL3161"/>
      <c r="BM3161" s="1"/>
      <c r="BN3161" s="1"/>
      <c r="BO3161" s="1"/>
      <c r="BP3161" s="1"/>
      <c r="BQ3161" s="1"/>
      <c r="BR3161" s="1"/>
      <c r="BS3161" s="1"/>
      <c r="BT3161" s="22"/>
      <c r="BU3161" s="1"/>
      <c r="BV3161" s="1"/>
      <c r="BW3161" s="1"/>
      <c r="BX3161" s="1"/>
      <c r="BY3161" s="1"/>
      <c r="BZ3161" s="1"/>
      <c r="CA3161" s="1"/>
      <c r="CB3161" s="1"/>
      <c r="CC3161" s="1"/>
      <c r="CD3161" s="1"/>
      <c r="CE3161" s="1"/>
      <c r="CF3161" s="1"/>
      <c r="CG3161" s="1"/>
      <c r="CH3161" s="1"/>
      <c r="CI3161" s="1"/>
      <c r="CJ3161" s="1"/>
      <c r="CK3161" s="1"/>
      <c r="CL3161" s="1"/>
      <c r="CM3161" s="1"/>
      <c r="CN3161" s="1"/>
      <c r="CO3161" s="1"/>
      <c r="CP3161" s="1"/>
      <c r="CQ3161" s="1"/>
      <c r="CR3161" s="1"/>
      <c r="CS3161" s="1"/>
      <c r="CT3161" s="1"/>
      <c r="CU3161" s="1"/>
      <c r="CV3161" s="1"/>
      <c r="CW3161" s="1"/>
      <c r="CX3161" s="1"/>
      <c r="CY3161" s="1"/>
      <c r="CZ3161" s="1"/>
      <c r="DA3161" s="1"/>
      <c r="DB3161" s="1"/>
      <c r="DC3161" s="1"/>
      <c r="DD3161" s="1"/>
      <c r="DE3161" s="1"/>
      <c r="DF3161" s="1"/>
      <c r="DG3161" s="1"/>
      <c r="DH3161" s="1"/>
      <c r="DI3161" s="1"/>
      <c r="DJ3161" s="1"/>
      <c r="DK3161" s="1"/>
      <c r="DL3161" s="1"/>
      <c r="DM3161" s="1"/>
      <c r="DN3161" s="1"/>
      <c r="DO3161" s="1"/>
      <c r="DP3161" s="1"/>
      <c r="DQ3161" s="1"/>
      <c r="DR3161" s="1"/>
      <c r="DS3161" s="1"/>
      <c r="DT3161" s="1"/>
      <c r="DU3161" s="1"/>
      <c r="DV3161" s="1"/>
      <c r="DW3161" s="1"/>
      <c r="DX3161" s="1"/>
      <c r="DY3161" s="1"/>
      <c r="DZ3161" s="1"/>
      <c r="EA3161" s="1"/>
      <c r="EB3161" s="1"/>
      <c r="EC3161" s="1"/>
      <c r="ED3161" s="1"/>
      <c r="EE3161" s="1"/>
      <c r="EF3161" s="1"/>
      <c r="EG3161" s="1"/>
      <c r="EH3161" s="1"/>
      <c r="EI3161" s="1"/>
      <c r="EJ3161" s="1"/>
      <c r="EK3161" s="1"/>
      <c r="EL3161" s="1"/>
      <c r="EM3161" s="1"/>
      <c r="EN3161" s="1"/>
      <c r="EO3161" s="1"/>
      <c r="EP3161" s="1"/>
      <c r="EQ3161" s="1"/>
      <c r="ER3161" s="1"/>
      <c r="ES3161" s="1"/>
      <c r="ET3161" s="1"/>
      <c r="EU3161" s="1"/>
      <c r="EV3161" s="1"/>
      <c r="EW3161" s="1"/>
      <c r="EX3161" s="1"/>
      <c r="EY3161" s="1"/>
      <c r="EZ3161" s="1"/>
      <c r="FA3161" s="1"/>
      <c r="FB3161" s="1"/>
      <c r="FC3161" s="1"/>
      <c r="FD3161" s="1"/>
      <c r="FE3161" s="1"/>
      <c r="FF3161" s="1"/>
      <c r="FG3161" s="1"/>
      <c r="FH3161" s="1"/>
      <c r="FI3161" s="1"/>
      <c r="FJ3161" s="1"/>
      <c r="FK3161" s="1"/>
      <c r="FL3161" s="1"/>
      <c r="FM3161" s="1"/>
      <c r="FN3161" s="1"/>
      <c r="FO3161" s="1"/>
      <c r="FP3161" s="1"/>
      <c r="FQ3161" s="1"/>
      <c r="FR3161" s="1"/>
      <c r="FS3161" s="1"/>
      <c r="FT3161" s="1"/>
      <c r="FU3161" s="1"/>
      <c r="FV3161" s="1"/>
      <c r="FW3161" s="1"/>
      <c r="FX3161" s="1"/>
      <c r="FY3161" s="1"/>
      <c r="FZ3161" s="1"/>
      <c r="GA3161" s="1"/>
      <c r="GB3161" s="1"/>
      <c r="GC3161" s="1"/>
      <c r="GD3161" s="1"/>
      <c r="GE3161" s="1"/>
      <c r="GF3161" s="1"/>
      <c r="GG3161" s="1"/>
      <c r="GH3161" s="1"/>
      <c r="GI3161" s="1"/>
      <c r="GJ3161" s="1"/>
      <c r="GK3161"/>
      <c r="GL3161"/>
      <c r="GM3161"/>
      <c r="GN3161"/>
      <c r="GO3161"/>
      <c r="GP3161"/>
      <c r="GQ3161"/>
      <c r="GR3161"/>
      <c r="GS3161"/>
      <c r="GT3161"/>
      <c r="GU3161"/>
      <c r="GV3161"/>
      <c r="GW3161"/>
      <c r="GX3161"/>
      <c r="GY3161"/>
      <c r="GZ3161"/>
      <c r="HA3161"/>
      <c r="HB3161"/>
      <c r="HC3161"/>
      <c r="HD3161"/>
      <c r="HE3161"/>
    </row>
    <row r="3162" spans="6:213" s="19" customFormat="1" x14ac:dyDescent="0.25">
      <c r="F3162" s="20"/>
      <c r="G3162" s="20"/>
      <c r="H3162" s="20"/>
      <c r="I3162" s="20"/>
      <c r="J3162" s="21"/>
      <c r="K3162" s="21"/>
      <c r="L3162" s="20"/>
      <c r="M3162" s="20"/>
      <c r="N3162" s="22"/>
      <c r="O3162" s="22"/>
      <c r="P3162" s="22"/>
      <c r="Q3162" s="22"/>
      <c r="U3162" s="20"/>
      <c r="V3162" s="20"/>
      <c r="W3162" s="20"/>
      <c r="X3162" s="27"/>
      <c r="Y3162" s="253"/>
      <c r="Z3162" s="30"/>
      <c r="AA3162" s="30"/>
      <c r="AB3162" s="31"/>
      <c r="AC3162" s="31"/>
      <c r="AD3162" s="31"/>
      <c r="AE3162" s="31"/>
      <c r="AF3162" s="31"/>
      <c r="AG3162" s="241"/>
      <c r="AH3162" s="31"/>
      <c r="AI3162" s="31"/>
      <c r="AJ3162" s="31"/>
      <c r="AK3162" s="31"/>
      <c r="AL3162" s="120"/>
      <c r="AM3162" s="25"/>
      <c r="AN3162" s="25"/>
      <c r="AO3162" s="25"/>
      <c r="AP3162" s="25"/>
      <c r="AQ3162" s="26"/>
      <c r="AR3162" s="25"/>
      <c r="AS3162" s="31"/>
      <c r="AT3162" s="25"/>
      <c r="AU3162" s="25"/>
      <c r="AV3162" s="31"/>
      <c r="BC3162" s="1"/>
      <c r="BD3162"/>
      <c r="BE3162"/>
      <c r="BF3162" s="1"/>
      <c r="BG3162"/>
      <c r="BH3162"/>
      <c r="BI3162"/>
      <c r="BJ3162" s="1"/>
      <c r="BK3162" s="1"/>
      <c r="BL3162"/>
      <c r="BM3162" s="1"/>
      <c r="BN3162" s="1"/>
      <c r="BO3162" s="1"/>
      <c r="BP3162" s="1"/>
      <c r="BQ3162" s="1"/>
      <c r="BR3162" s="1"/>
      <c r="BS3162" s="1"/>
      <c r="BT3162" s="22"/>
      <c r="BU3162" s="1"/>
      <c r="BV3162" s="1"/>
      <c r="BW3162" s="1"/>
      <c r="BX3162" s="1"/>
      <c r="BY3162" s="1"/>
      <c r="BZ3162" s="1"/>
      <c r="CA3162" s="1"/>
      <c r="CB3162" s="1"/>
      <c r="CC3162" s="1"/>
      <c r="CD3162" s="1"/>
      <c r="CE3162" s="1"/>
      <c r="CF3162" s="1"/>
      <c r="CG3162" s="1"/>
      <c r="CH3162" s="1"/>
      <c r="CI3162" s="1"/>
      <c r="CJ3162" s="1"/>
      <c r="CK3162" s="1"/>
      <c r="CL3162" s="1"/>
      <c r="CM3162" s="1"/>
      <c r="CN3162" s="1"/>
      <c r="CO3162" s="1"/>
      <c r="CP3162" s="1"/>
      <c r="CQ3162" s="1"/>
      <c r="CR3162" s="1"/>
      <c r="CS3162" s="1"/>
      <c r="CT3162" s="1"/>
      <c r="CU3162" s="1"/>
      <c r="CV3162" s="1"/>
      <c r="CW3162" s="1"/>
      <c r="CX3162" s="1"/>
      <c r="CY3162" s="1"/>
      <c r="CZ3162" s="1"/>
      <c r="DA3162" s="1"/>
      <c r="DB3162" s="1"/>
      <c r="DC3162" s="1"/>
      <c r="DD3162" s="1"/>
      <c r="DE3162" s="1"/>
      <c r="DF3162" s="1"/>
      <c r="DG3162" s="1"/>
      <c r="DH3162" s="1"/>
      <c r="DI3162" s="1"/>
      <c r="DJ3162" s="1"/>
      <c r="DK3162" s="1"/>
      <c r="DL3162" s="1"/>
      <c r="DM3162" s="1"/>
      <c r="DN3162" s="1"/>
      <c r="DO3162" s="1"/>
      <c r="DP3162" s="1"/>
      <c r="DQ3162" s="1"/>
      <c r="DR3162" s="1"/>
      <c r="DS3162" s="1"/>
      <c r="DT3162" s="1"/>
      <c r="DU3162" s="1"/>
      <c r="DV3162" s="1"/>
      <c r="DW3162" s="1"/>
      <c r="DX3162" s="1"/>
      <c r="DY3162" s="1"/>
      <c r="DZ3162" s="1"/>
      <c r="EA3162" s="1"/>
      <c r="EB3162" s="1"/>
      <c r="EC3162" s="1"/>
      <c r="ED3162" s="1"/>
      <c r="EE3162" s="1"/>
      <c r="EF3162" s="1"/>
      <c r="EG3162" s="1"/>
      <c r="EH3162" s="1"/>
      <c r="EI3162" s="1"/>
      <c r="EJ3162" s="1"/>
      <c r="EK3162" s="1"/>
      <c r="EL3162" s="1"/>
      <c r="EM3162" s="1"/>
      <c r="EN3162" s="1"/>
      <c r="EO3162" s="1"/>
      <c r="EP3162" s="1"/>
      <c r="EQ3162" s="1"/>
      <c r="ER3162" s="1"/>
      <c r="ES3162" s="1"/>
      <c r="ET3162" s="1"/>
      <c r="EU3162" s="1"/>
      <c r="EV3162" s="1"/>
      <c r="EW3162" s="1"/>
      <c r="EX3162" s="1"/>
      <c r="EY3162" s="1"/>
      <c r="EZ3162" s="1"/>
      <c r="FA3162" s="1"/>
      <c r="FB3162" s="1"/>
      <c r="FC3162" s="1"/>
      <c r="FD3162" s="1"/>
      <c r="FE3162" s="1"/>
      <c r="FF3162" s="1"/>
      <c r="FG3162" s="1"/>
      <c r="FH3162" s="1"/>
      <c r="FI3162" s="1"/>
      <c r="FJ3162" s="1"/>
      <c r="FK3162" s="1"/>
      <c r="FL3162" s="1"/>
      <c r="FM3162" s="1"/>
      <c r="FN3162" s="1"/>
      <c r="FO3162" s="1"/>
      <c r="FP3162" s="1"/>
      <c r="FQ3162" s="1"/>
      <c r="FR3162" s="1"/>
      <c r="FS3162" s="1"/>
      <c r="FT3162" s="1"/>
      <c r="FU3162" s="1"/>
      <c r="FV3162" s="1"/>
      <c r="FW3162" s="1"/>
      <c r="FX3162" s="1"/>
      <c r="FY3162" s="1"/>
      <c r="FZ3162" s="1"/>
      <c r="GA3162" s="1"/>
      <c r="GB3162" s="1"/>
      <c r="GC3162" s="1"/>
      <c r="GD3162" s="1"/>
      <c r="GE3162" s="1"/>
      <c r="GF3162" s="1"/>
      <c r="GG3162" s="1"/>
      <c r="GH3162" s="1"/>
      <c r="GI3162" s="1"/>
      <c r="GJ3162" s="1"/>
      <c r="GK3162"/>
      <c r="GL3162"/>
      <c r="GM3162"/>
      <c r="GN3162"/>
      <c r="GO3162"/>
      <c r="GP3162"/>
      <c r="GQ3162"/>
      <c r="GR3162"/>
      <c r="GS3162"/>
      <c r="GT3162"/>
      <c r="GU3162"/>
      <c r="GV3162"/>
      <c r="GW3162"/>
      <c r="GX3162"/>
      <c r="GY3162"/>
      <c r="GZ3162"/>
      <c r="HA3162"/>
      <c r="HB3162"/>
      <c r="HC3162"/>
      <c r="HD3162"/>
      <c r="HE3162"/>
    </row>
    <row r="3163" spans="6:213" s="19" customFormat="1" x14ac:dyDescent="0.25">
      <c r="F3163" s="20"/>
      <c r="G3163" s="20"/>
      <c r="H3163" s="20"/>
      <c r="I3163" s="20"/>
      <c r="J3163" s="21"/>
      <c r="K3163" s="21"/>
      <c r="L3163" s="20"/>
      <c r="M3163" s="20"/>
      <c r="N3163" s="22"/>
      <c r="O3163" s="22"/>
      <c r="P3163" s="22"/>
      <c r="Q3163" s="22"/>
      <c r="U3163" s="20"/>
      <c r="V3163" s="20"/>
      <c r="W3163" s="20"/>
      <c r="X3163" s="27"/>
      <c r="Y3163" s="253"/>
      <c r="Z3163" s="30"/>
      <c r="AA3163" s="30"/>
      <c r="AB3163" s="31"/>
      <c r="AC3163" s="31"/>
      <c r="AD3163" s="31"/>
      <c r="AE3163" s="31"/>
      <c r="AF3163" s="31"/>
      <c r="AG3163" s="241"/>
      <c r="AH3163" s="31"/>
      <c r="AI3163" s="31"/>
      <c r="AJ3163" s="31"/>
      <c r="AK3163" s="31"/>
      <c r="AL3163" s="120"/>
      <c r="AM3163" s="25"/>
      <c r="AN3163" s="25"/>
      <c r="AO3163" s="25"/>
      <c r="AP3163" s="25"/>
      <c r="AQ3163" s="26"/>
      <c r="AR3163" s="25"/>
      <c r="AS3163" s="31"/>
      <c r="AT3163" s="25"/>
      <c r="AU3163" s="25"/>
      <c r="AV3163" s="31"/>
      <c r="BC3163" s="1"/>
      <c r="BD3163"/>
      <c r="BE3163"/>
      <c r="BF3163" s="1"/>
      <c r="BG3163"/>
      <c r="BH3163"/>
      <c r="BI3163"/>
      <c r="BJ3163" s="1"/>
      <c r="BK3163" s="1"/>
      <c r="BL3163"/>
      <c r="BM3163" s="1"/>
      <c r="BN3163" s="1"/>
      <c r="BO3163" s="1"/>
      <c r="BP3163" s="1"/>
      <c r="BQ3163" s="1"/>
      <c r="BR3163" s="1"/>
      <c r="BS3163" s="1"/>
      <c r="BT3163" s="22"/>
      <c r="BU3163" s="1"/>
      <c r="BV3163" s="1"/>
      <c r="BW3163" s="1"/>
      <c r="BX3163" s="1"/>
      <c r="BY3163" s="1"/>
      <c r="BZ3163" s="1"/>
      <c r="CA3163" s="1"/>
      <c r="CB3163" s="1"/>
      <c r="CC3163" s="1"/>
      <c r="CD3163" s="1"/>
      <c r="CE3163" s="1"/>
      <c r="CF3163" s="1"/>
      <c r="CG3163" s="1"/>
      <c r="CH3163" s="1"/>
      <c r="CI3163" s="1"/>
      <c r="CJ3163" s="1"/>
      <c r="CK3163" s="1"/>
      <c r="CL3163" s="1"/>
      <c r="CM3163" s="1"/>
      <c r="CN3163" s="1"/>
      <c r="CO3163" s="1"/>
      <c r="CP3163" s="1"/>
      <c r="CQ3163" s="1"/>
      <c r="CR3163" s="1"/>
      <c r="CS3163" s="1"/>
      <c r="CT3163" s="1"/>
      <c r="CU3163" s="1"/>
      <c r="CV3163" s="1"/>
      <c r="CW3163" s="1"/>
      <c r="CX3163" s="1"/>
      <c r="CY3163" s="1"/>
      <c r="CZ3163" s="1"/>
      <c r="DA3163" s="1"/>
      <c r="DB3163" s="1"/>
      <c r="DC3163" s="1"/>
      <c r="DD3163" s="1"/>
      <c r="DE3163" s="1"/>
      <c r="DF3163" s="1"/>
      <c r="DG3163" s="1"/>
      <c r="DH3163" s="1"/>
      <c r="DI3163" s="1"/>
      <c r="DJ3163" s="1"/>
      <c r="DK3163" s="1"/>
      <c r="DL3163" s="1"/>
      <c r="DM3163" s="1"/>
      <c r="DN3163" s="1"/>
      <c r="DO3163" s="1"/>
      <c r="DP3163" s="1"/>
      <c r="DQ3163" s="1"/>
      <c r="DR3163" s="1"/>
      <c r="DS3163" s="1"/>
      <c r="DT3163" s="1"/>
      <c r="DU3163" s="1"/>
      <c r="DV3163" s="1"/>
      <c r="DW3163" s="1"/>
      <c r="DX3163" s="1"/>
      <c r="DY3163" s="1"/>
      <c r="DZ3163" s="1"/>
      <c r="EA3163" s="1"/>
      <c r="EB3163" s="1"/>
      <c r="EC3163" s="1"/>
      <c r="ED3163" s="1"/>
      <c r="EE3163" s="1"/>
      <c r="EF3163" s="1"/>
      <c r="EG3163" s="1"/>
      <c r="EH3163" s="1"/>
      <c r="EI3163" s="1"/>
      <c r="EJ3163" s="1"/>
      <c r="EK3163" s="1"/>
      <c r="EL3163" s="1"/>
      <c r="EM3163" s="1"/>
      <c r="EN3163" s="1"/>
      <c r="EO3163" s="1"/>
      <c r="EP3163" s="1"/>
      <c r="EQ3163" s="1"/>
      <c r="ER3163" s="1"/>
      <c r="ES3163" s="1"/>
      <c r="ET3163" s="1"/>
      <c r="EU3163" s="1"/>
      <c r="EV3163" s="1"/>
      <c r="EW3163" s="1"/>
      <c r="EX3163" s="1"/>
      <c r="EY3163" s="1"/>
      <c r="EZ3163" s="1"/>
      <c r="FA3163" s="1"/>
      <c r="FB3163" s="1"/>
      <c r="FC3163" s="1"/>
      <c r="FD3163" s="1"/>
      <c r="FE3163" s="1"/>
      <c r="FF3163" s="1"/>
      <c r="FG3163" s="1"/>
      <c r="FH3163" s="1"/>
      <c r="FI3163" s="1"/>
      <c r="FJ3163" s="1"/>
      <c r="FK3163" s="1"/>
      <c r="FL3163" s="1"/>
      <c r="FM3163" s="1"/>
      <c r="FN3163" s="1"/>
      <c r="FO3163" s="1"/>
      <c r="FP3163" s="1"/>
      <c r="FQ3163" s="1"/>
      <c r="FR3163" s="1"/>
      <c r="FS3163" s="1"/>
      <c r="FT3163" s="1"/>
      <c r="FU3163" s="1"/>
      <c r="FV3163" s="1"/>
      <c r="FW3163" s="1"/>
      <c r="FX3163" s="1"/>
      <c r="FY3163" s="1"/>
      <c r="FZ3163" s="1"/>
      <c r="GA3163" s="1"/>
      <c r="GB3163" s="1"/>
      <c r="GC3163" s="1"/>
      <c r="GD3163" s="1"/>
      <c r="GE3163" s="1"/>
      <c r="GF3163" s="1"/>
      <c r="GG3163" s="1"/>
      <c r="GH3163" s="1"/>
      <c r="GI3163" s="1"/>
      <c r="GJ3163" s="1"/>
      <c r="GK3163"/>
      <c r="GL3163"/>
      <c r="GM3163"/>
      <c r="GN3163"/>
      <c r="GO3163"/>
      <c r="GP3163"/>
      <c r="GQ3163"/>
      <c r="GR3163"/>
      <c r="GS3163"/>
      <c r="GT3163"/>
      <c r="GU3163"/>
      <c r="GV3163"/>
      <c r="GW3163"/>
      <c r="GX3163"/>
      <c r="GY3163"/>
      <c r="GZ3163"/>
      <c r="HA3163"/>
      <c r="HB3163"/>
      <c r="HC3163"/>
      <c r="HD3163"/>
      <c r="HE3163"/>
    </row>
    <row r="3164" spans="6:213" s="19" customFormat="1" x14ac:dyDescent="0.25">
      <c r="F3164" s="20"/>
      <c r="G3164" s="20"/>
      <c r="H3164" s="20"/>
      <c r="I3164" s="20"/>
      <c r="J3164" s="21"/>
      <c r="K3164" s="21"/>
      <c r="L3164" s="20"/>
      <c r="M3164" s="20"/>
      <c r="N3164" s="22"/>
      <c r="O3164" s="22"/>
      <c r="P3164" s="22"/>
      <c r="Q3164" s="22"/>
      <c r="U3164" s="20"/>
      <c r="V3164" s="20"/>
      <c r="W3164" s="20"/>
      <c r="X3164" s="27"/>
      <c r="Y3164" s="253"/>
      <c r="Z3164" s="30"/>
      <c r="AA3164" s="30"/>
      <c r="AB3164" s="31"/>
      <c r="AC3164" s="31"/>
      <c r="AD3164" s="31"/>
      <c r="AE3164" s="31"/>
      <c r="AF3164" s="31"/>
      <c r="AG3164" s="241"/>
      <c r="AH3164" s="31"/>
      <c r="AI3164" s="31"/>
      <c r="AJ3164" s="31"/>
      <c r="AK3164" s="31"/>
      <c r="AL3164" s="120"/>
      <c r="AM3164" s="25"/>
      <c r="AN3164" s="25"/>
      <c r="AO3164" s="25"/>
      <c r="AP3164" s="25"/>
      <c r="AQ3164" s="26"/>
      <c r="AR3164" s="25"/>
      <c r="AS3164" s="31"/>
      <c r="AT3164" s="25"/>
      <c r="AU3164" s="25"/>
      <c r="AV3164" s="31"/>
      <c r="BC3164" s="1"/>
      <c r="BD3164"/>
      <c r="BE3164"/>
      <c r="BF3164" s="1"/>
      <c r="BG3164"/>
      <c r="BH3164"/>
      <c r="BI3164"/>
      <c r="BJ3164" s="1"/>
      <c r="BK3164" s="1"/>
      <c r="BL3164"/>
      <c r="BM3164" s="1"/>
      <c r="BN3164" s="1"/>
      <c r="BO3164" s="1"/>
      <c r="BP3164" s="1"/>
      <c r="BQ3164" s="1"/>
      <c r="BR3164" s="1"/>
      <c r="BS3164" s="1"/>
      <c r="BT3164" s="22"/>
      <c r="BU3164" s="1"/>
      <c r="BV3164" s="1"/>
      <c r="BW3164" s="1"/>
      <c r="BX3164" s="1"/>
      <c r="BY3164" s="1"/>
      <c r="BZ3164" s="1"/>
      <c r="CA3164" s="1"/>
      <c r="CB3164" s="1"/>
      <c r="CC3164" s="1"/>
      <c r="CD3164" s="1"/>
      <c r="CE3164" s="1"/>
      <c r="CF3164" s="1"/>
      <c r="CG3164" s="1"/>
      <c r="CH3164" s="1"/>
      <c r="CI3164" s="1"/>
      <c r="CJ3164" s="1"/>
      <c r="CK3164" s="1"/>
      <c r="CL3164" s="1"/>
      <c r="CM3164" s="1"/>
      <c r="CN3164" s="1"/>
      <c r="CO3164" s="1"/>
      <c r="CP3164" s="1"/>
      <c r="CQ3164" s="1"/>
      <c r="CR3164" s="1"/>
      <c r="CS3164" s="1"/>
      <c r="CT3164" s="1"/>
      <c r="CU3164" s="1"/>
      <c r="CV3164" s="1"/>
      <c r="CW3164" s="1"/>
      <c r="CX3164" s="1"/>
      <c r="CY3164" s="1"/>
      <c r="CZ3164" s="1"/>
      <c r="DA3164" s="1"/>
      <c r="DB3164" s="1"/>
      <c r="DC3164" s="1"/>
      <c r="DD3164" s="1"/>
      <c r="DE3164" s="1"/>
      <c r="DF3164" s="1"/>
      <c r="DG3164" s="1"/>
      <c r="DH3164" s="1"/>
      <c r="DI3164" s="1"/>
      <c r="DJ3164" s="1"/>
      <c r="DK3164" s="1"/>
      <c r="DL3164" s="1"/>
      <c r="DM3164" s="1"/>
      <c r="DN3164" s="1"/>
      <c r="DO3164" s="1"/>
      <c r="DP3164" s="1"/>
      <c r="DQ3164" s="1"/>
      <c r="DR3164" s="1"/>
      <c r="DS3164" s="1"/>
      <c r="DT3164" s="1"/>
      <c r="DU3164" s="1"/>
      <c r="DV3164" s="1"/>
      <c r="DW3164" s="1"/>
      <c r="DX3164" s="1"/>
      <c r="DY3164" s="1"/>
      <c r="DZ3164" s="1"/>
      <c r="EA3164" s="1"/>
      <c r="EB3164" s="1"/>
      <c r="EC3164" s="1"/>
      <c r="ED3164" s="1"/>
      <c r="EE3164" s="1"/>
      <c r="EF3164" s="1"/>
      <c r="EG3164" s="1"/>
      <c r="EH3164" s="1"/>
      <c r="EI3164" s="1"/>
      <c r="EJ3164" s="1"/>
      <c r="EK3164" s="1"/>
      <c r="EL3164" s="1"/>
      <c r="EM3164" s="1"/>
      <c r="EN3164" s="1"/>
      <c r="EO3164" s="1"/>
      <c r="EP3164" s="1"/>
      <c r="EQ3164" s="1"/>
      <c r="ER3164" s="1"/>
      <c r="ES3164" s="1"/>
      <c r="ET3164" s="1"/>
      <c r="EU3164" s="1"/>
      <c r="EV3164" s="1"/>
      <c r="EW3164" s="1"/>
      <c r="EX3164" s="1"/>
      <c r="EY3164" s="1"/>
      <c r="EZ3164" s="1"/>
      <c r="FA3164" s="1"/>
      <c r="FB3164" s="1"/>
      <c r="FC3164" s="1"/>
      <c r="FD3164" s="1"/>
      <c r="FE3164" s="1"/>
      <c r="FF3164" s="1"/>
      <c r="FG3164" s="1"/>
      <c r="FH3164" s="1"/>
      <c r="FI3164" s="1"/>
      <c r="FJ3164" s="1"/>
      <c r="FK3164" s="1"/>
      <c r="FL3164" s="1"/>
      <c r="FM3164" s="1"/>
      <c r="FN3164" s="1"/>
      <c r="FO3164" s="1"/>
      <c r="FP3164" s="1"/>
      <c r="FQ3164" s="1"/>
      <c r="FR3164" s="1"/>
      <c r="FS3164" s="1"/>
      <c r="FT3164" s="1"/>
      <c r="FU3164" s="1"/>
      <c r="FV3164" s="1"/>
      <c r="FW3164" s="1"/>
      <c r="FX3164" s="1"/>
      <c r="FY3164" s="1"/>
      <c r="FZ3164" s="1"/>
      <c r="GA3164" s="1"/>
      <c r="GB3164" s="1"/>
      <c r="GC3164" s="1"/>
      <c r="GD3164" s="1"/>
      <c r="GE3164" s="1"/>
      <c r="GF3164" s="1"/>
      <c r="GG3164" s="1"/>
      <c r="GH3164" s="1"/>
      <c r="GI3164" s="1"/>
      <c r="GJ3164" s="1"/>
      <c r="GK3164"/>
      <c r="GL3164"/>
      <c r="GM3164"/>
      <c r="GN3164"/>
      <c r="GO3164"/>
      <c r="GP3164"/>
      <c r="GQ3164"/>
      <c r="GR3164"/>
      <c r="GS3164"/>
      <c r="GT3164"/>
      <c r="GU3164"/>
      <c r="GV3164"/>
      <c r="GW3164"/>
      <c r="GX3164"/>
      <c r="GY3164"/>
      <c r="GZ3164"/>
      <c r="HA3164"/>
      <c r="HB3164"/>
      <c r="HC3164"/>
      <c r="HD3164"/>
      <c r="HE3164"/>
    </row>
    <row r="3165" spans="6:213" s="19" customFormat="1" x14ac:dyDescent="0.25">
      <c r="F3165" s="20"/>
      <c r="G3165" s="20"/>
      <c r="H3165" s="20"/>
      <c r="I3165" s="20"/>
      <c r="J3165" s="21"/>
      <c r="K3165" s="21"/>
      <c r="L3165" s="20"/>
      <c r="M3165" s="20"/>
      <c r="N3165" s="22"/>
      <c r="O3165" s="22"/>
      <c r="P3165" s="22"/>
      <c r="Q3165" s="22"/>
      <c r="U3165" s="20"/>
      <c r="V3165" s="20"/>
      <c r="W3165" s="20"/>
      <c r="X3165" s="27"/>
      <c r="Y3165" s="253"/>
      <c r="Z3165" s="30"/>
      <c r="AA3165" s="30"/>
      <c r="AB3165" s="31"/>
      <c r="AC3165" s="31"/>
      <c r="AD3165" s="31"/>
      <c r="AE3165" s="31"/>
      <c r="AF3165" s="31"/>
      <c r="AG3165" s="241"/>
      <c r="AH3165" s="31"/>
      <c r="AI3165" s="31"/>
      <c r="AJ3165" s="31"/>
      <c r="AK3165" s="31"/>
      <c r="AL3165" s="120"/>
      <c r="AM3165" s="25"/>
      <c r="AN3165" s="25"/>
      <c r="AO3165" s="25"/>
      <c r="AP3165" s="25"/>
      <c r="AQ3165" s="26"/>
      <c r="AR3165" s="25"/>
      <c r="AS3165" s="31"/>
      <c r="AT3165" s="25"/>
      <c r="AU3165" s="25"/>
      <c r="AV3165" s="31"/>
      <c r="BC3165" s="1"/>
      <c r="BD3165"/>
      <c r="BE3165"/>
      <c r="BF3165" s="1"/>
      <c r="BG3165"/>
      <c r="BH3165"/>
      <c r="BI3165"/>
      <c r="BJ3165" s="1"/>
      <c r="BK3165" s="1"/>
      <c r="BL3165"/>
      <c r="BM3165" s="1"/>
      <c r="BN3165" s="1"/>
      <c r="BO3165" s="1"/>
      <c r="BP3165" s="1"/>
      <c r="BQ3165" s="1"/>
      <c r="BR3165" s="1"/>
      <c r="BS3165" s="1"/>
      <c r="BT3165" s="22"/>
      <c r="BU3165" s="1"/>
      <c r="BV3165" s="1"/>
      <c r="BW3165" s="1"/>
      <c r="BX3165" s="1"/>
      <c r="BY3165" s="1"/>
      <c r="BZ3165" s="1"/>
      <c r="CA3165" s="1"/>
      <c r="CB3165" s="1"/>
      <c r="CC3165" s="1"/>
      <c r="CD3165" s="1"/>
      <c r="CE3165" s="1"/>
      <c r="CF3165" s="1"/>
      <c r="CG3165" s="1"/>
      <c r="CH3165" s="1"/>
      <c r="CI3165" s="1"/>
      <c r="CJ3165" s="1"/>
      <c r="CK3165" s="1"/>
      <c r="CL3165" s="1"/>
      <c r="CM3165" s="1"/>
      <c r="CN3165" s="1"/>
      <c r="CO3165" s="1"/>
      <c r="CP3165" s="1"/>
      <c r="CQ3165" s="1"/>
      <c r="CR3165" s="1"/>
      <c r="CS3165" s="1"/>
      <c r="CT3165" s="1"/>
      <c r="CU3165" s="1"/>
      <c r="CV3165" s="1"/>
      <c r="CW3165" s="1"/>
      <c r="CX3165" s="1"/>
      <c r="CY3165" s="1"/>
      <c r="CZ3165" s="1"/>
      <c r="DA3165" s="1"/>
      <c r="DB3165" s="1"/>
      <c r="DC3165" s="1"/>
      <c r="DD3165" s="1"/>
      <c r="DE3165" s="1"/>
      <c r="DF3165" s="1"/>
      <c r="DG3165" s="1"/>
      <c r="DH3165" s="1"/>
      <c r="DI3165" s="1"/>
      <c r="DJ3165" s="1"/>
      <c r="DK3165" s="1"/>
      <c r="DL3165" s="1"/>
      <c r="DM3165" s="1"/>
      <c r="DN3165" s="1"/>
      <c r="DO3165" s="1"/>
      <c r="DP3165" s="1"/>
      <c r="DQ3165" s="1"/>
      <c r="DR3165" s="1"/>
      <c r="DS3165" s="1"/>
      <c r="DT3165" s="1"/>
      <c r="DU3165" s="1"/>
      <c r="DV3165" s="1"/>
      <c r="DW3165" s="1"/>
      <c r="DX3165" s="1"/>
      <c r="DY3165" s="1"/>
      <c r="DZ3165" s="1"/>
      <c r="EA3165" s="1"/>
      <c r="EB3165" s="1"/>
      <c r="EC3165" s="1"/>
      <c r="ED3165" s="1"/>
      <c r="EE3165" s="1"/>
      <c r="EF3165" s="1"/>
      <c r="EG3165" s="1"/>
      <c r="EH3165" s="1"/>
      <c r="EI3165" s="1"/>
      <c r="EJ3165" s="1"/>
      <c r="EK3165" s="1"/>
      <c r="EL3165" s="1"/>
      <c r="EM3165" s="1"/>
      <c r="EN3165" s="1"/>
      <c r="EO3165" s="1"/>
      <c r="EP3165" s="1"/>
      <c r="EQ3165" s="1"/>
      <c r="ER3165" s="1"/>
      <c r="ES3165" s="1"/>
      <c r="ET3165" s="1"/>
      <c r="EU3165" s="1"/>
      <c r="EV3165" s="1"/>
      <c r="EW3165" s="1"/>
      <c r="EX3165" s="1"/>
      <c r="EY3165" s="1"/>
      <c r="EZ3165" s="1"/>
      <c r="FA3165" s="1"/>
      <c r="FB3165" s="1"/>
      <c r="FC3165" s="1"/>
      <c r="FD3165" s="1"/>
      <c r="FE3165" s="1"/>
      <c r="FF3165" s="1"/>
      <c r="FG3165" s="1"/>
      <c r="FH3165" s="1"/>
      <c r="FI3165" s="1"/>
      <c r="FJ3165" s="1"/>
      <c r="FK3165" s="1"/>
      <c r="FL3165" s="1"/>
      <c r="FM3165" s="1"/>
      <c r="FN3165" s="1"/>
      <c r="FO3165" s="1"/>
      <c r="FP3165" s="1"/>
      <c r="FQ3165" s="1"/>
      <c r="FR3165" s="1"/>
      <c r="FS3165" s="1"/>
      <c r="FT3165" s="1"/>
      <c r="FU3165" s="1"/>
      <c r="FV3165" s="1"/>
      <c r="FW3165" s="1"/>
      <c r="FX3165" s="1"/>
      <c r="FY3165" s="1"/>
      <c r="FZ3165" s="1"/>
      <c r="GA3165" s="1"/>
      <c r="GB3165" s="1"/>
      <c r="GC3165" s="1"/>
      <c r="GD3165" s="1"/>
      <c r="GE3165" s="1"/>
      <c r="GF3165" s="1"/>
      <c r="GG3165" s="1"/>
      <c r="GH3165" s="1"/>
      <c r="GI3165" s="1"/>
      <c r="GJ3165" s="1"/>
      <c r="GK3165"/>
      <c r="GL3165"/>
      <c r="GM3165"/>
      <c r="GN3165"/>
      <c r="GO3165"/>
      <c r="GP3165"/>
      <c r="GQ3165"/>
      <c r="GR3165"/>
      <c r="GS3165"/>
      <c r="GT3165"/>
      <c r="GU3165"/>
      <c r="GV3165"/>
      <c r="GW3165"/>
      <c r="GX3165"/>
      <c r="GY3165"/>
      <c r="GZ3165"/>
      <c r="HA3165"/>
      <c r="HB3165"/>
      <c r="HC3165"/>
      <c r="HD3165"/>
      <c r="HE3165"/>
    </row>
    <row r="3166" spans="6:213" s="19" customFormat="1" x14ac:dyDescent="0.25">
      <c r="F3166" s="20"/>
      <c r="G3166" s="20"/>
      <c r="H3166" s="20"/>
      <c r="I3166" s="20"/>
      <c r="J3166" s="21"/>
      <c r="K3166" s="21"/>
      <c r="L3166" s="20"/>
      <c r="M3166" s="20"/>
      <c r="N3166" s="22"/>
      <c r="O3166" s="22"/>
      <c r="P3166" s="22"/>
      <c r="Q3166" s="22"/>
      <c r="U3166" s="20"/>
      <c r="V3166" s="20"/>
      <c r="W3166" s="20"/>
      <c r="X3166" s="27"/>
      <c r="Y3166" s="253"/>
      <c r="Z3166" s="30"/>
      <c r="AA3166" s="30"/>
      <c r="AB3166" s="31"/>
      <c r="AC3166" s="31"/>
      <c r="AD3166" s="31"/>
      <c r="AE3166" s="31"/>
      <c r="AF3166" s="31"/>
      <c r="AG3166" s="241"/>
      <c r="AH3166" s="31"/>
      <c r="AI3166" s="31"/>
      <c r="AJ3166" s="31"/>
      <c r="AK3166" s="31"/>
      <c r="AL3166" s="120"/>
      <c r="AM3166" s="25"/>
      <c r="AN3166" s="25"/>
      <c r="AO3166" s="25"/>
      <c r="AP3166" s="25"/>
      <c r="AQ3166" s="26"/>
      <c r="AR3166" s="25"/>
      <c r="AS3166" s="31"/>
      <c r="AT3166" s="25"/>
      <c r="AU3166" s="25"/>
      <c r="AV3166" s="31"/>
      <c r="BC3166" s="1"/>
      <c r="BD3166"/>
      <c r="BE3166"/>
      <c r="BF3166" s="1"/>
      <c r="BG3166"/>
      <c r="BH3166"/>
      <c r="BI3166"/>
      <c r="BJ3166" s="1"/>
      <c r="BK3166" s="1"/>
      <c r="BL3166"/>
      <c r="BM3166" s="1"/>
      <c r="BN3166" s="1"/>
      <c r="BO3166" s="1"/>
      <c r="BP3166" s="1"/>
      <c r="BQ3166" s="1"/>
      <c r="BR3166" s="1"/>
      <c r="BS3166" s="1"/>
      <c r="BT3166" s="22"/>
      <c r="BU3166" s="1"/>
      <c r="BV3166" s="1"/>
      <c r="BW3166" s="1"/>
      <c r="BX3166" s="1"/>
      <c r="BY3166" s="1"/>
      <c r="BZ3166" s="1"/>
      <c r="CA3166" s="1"/>
      <c r="CB3166" s="1"/>
      <c r="CC3166" s="1"/>
      <c r="CD3166" s="1"/>
      <c r="CE3166" s="1"/>
      <c r="CF3166" s="1"/>
      <c r="CG3166" s="1"/>
      <c r="CH3166" s="1"/>
      <c r="CI3166" s="1"/>
      <c r="CJ3166" s="1"/>
      <c r="CK3166" s="1"/>
      <c r="CL3166" s="1"/>
      <c r="CM3166" s="1"/>
      <c r="CN3166" s="1"/>
      <c r="CO3166" s="1"/>
      <c r="CP3166" s="1"/>
      <c r="CQ3166" s="1"/>
      <c r="CR3166" s="1"/>
      <c r="CS3166" s="1"/>
      <c r="CT3166" s="1"/>
      <c r="CU3166" s="1"/>
      <c r="CV3166" s="1"/>
      <c r="CW3166" s="1"/>
      <c r="CX3166" s="1"/>
      <c r="CY3166" s="1"/>
      <c r="CZ3166" s="1"/>
      <c r="DA3166" s="1"/>
      <c r="DB3166" s="1"/>
      <c r="DC3166" s="1"/>
      <c r="DD3166" s="1"/>
      <c r="DE3166" s="1"/>
      <c r="DF3166" s="1"/>
      <c r="DG3166" s="1"/>
      <c r="DH3166" s="1"/>
      <c r="DI3166" s="1"/>
      <c r="DJ3166" s="1"/>
      <c r="DK3166" s="1"/>
      <c r="DL3166" s="1"/>
      <c r="DM3166" s="1"/>
      <c r="DN3166" s="1"/>
      <c r="DO3166" s="1"/>
      <c r="DP3166" s="1"/>
      <c r="DQ3166" s="1"/>
      <c r="DR3166" s="1"/>
      <c r="DS3166" s="1"/>
      <c r="DT3166" s="1"/>
      <c r="DU3166" s="1"/>
      <c r="DV3166" s="1"/>
      <c r="DW3166" s="1"/>
      <c r="DX3166" s="1"/>
      <c r="DY3166" s="1"/>
      <c r="DZ3166" s="1"/>
      <c r="EA3166" s="1"/>
      <c r="EB3166" s="1"/>
      <c r="EC3166" s="1"/>
      <c r="ED3166" s="1"/>
      <c r="EE3166" s="1"/>
      <c r="EF3166" s="1"/>
      <c r="EG3166" s="1"/>
      <c r="EH3166" s="1"/>
      <c r="EI3166" s="1"/>
      <c r="EJ3166" s="1"/>
      <c r="EK3166" s="1"/>
      <c r="EL3166" s="1"/>
      <c r="EM3166" s="1"/>
      <c r="EN3166" s="1"/>
      <c r="EO3166" s="1"/>
      <c r="EP3166" s="1"/>
      <c r="EQ3166" s="1"/>
      <c r="ER3166" s="1"/>
      <c r="ES3166" s="1"/>
      <c r="ET3166" s="1"/>
      <c r="EU3166" s="1"/>
      <c r="EV3166" s="1"/>
      <c r="EW3166" s="1"/>
      <c r="EX3166" s="1"/>
      <c r="EY3166" s="1"/>
      <c r="EZ3166" s="1"/>
      <c r="FA3166" s="1"/>
      <c r="FB3166" s="1"/>
      <c r="FC3166" s="1"/>
      <c r="FD3166" s="1"/>
      <c r="FE3166" s="1"/>
      <c r="FF3166" s="1"/>
      <c r="FG3166" s="1"/>
      <c r="FH3166" s="1"/>
      <c r="FI3166" s="1"/>
      <c r="FJ3166" s="1"/>
      <c r="FK3166" s="1"/>
      <c r="FL3166" s="1"/>
      <c r="FM3166" s="1"/>
      <c r="FN3166" s="1"/>
      <c r="FO3166" s="1"/>
      <c r="FP3166" s="1"/>
      <c r="FQ3166" s="1"/>
      <c r="FR3166" s="1"/>
      <c r="FS3166" s="1"/>
      <c r="FT3166" s="1"/>
      <c r="FU3166" s="1"/>
      <c r="FV3166" s="1"/>
      <c r="FW3166" s="1"/>
      <c r="FX3166" s="1"/>
      <c r="FY3166" s="1"/>
      <c r="FZ3166" s="1"/>
      <c r="GA3166" s="1"/>
      <c r="GB3166" s="1"/>
      <c r="GC3166" s="1"/>
      <c r="GD3166" s="1"/>
      <c r="GE3166" s="1"/>
      <c r="GF3166" s="1"/>
      <c r="GG3166" s="1"/>
      <c r="GH3166" s="1"/>
      <c r="GI3166" s="1"/>
      <c r="GJ3166" s="1"/>
      <c r="GK3166"/>
      <c r="GL3166"/>
      <c r="GM3166"/>
      <c r="GN3166"/>
      <c r="GO3166"/>
      <c r="GP3166"/>
      <c r="GQ3166"/>
      <c r="GR3166"/>
      <c r="GS3166"/>
      <c r="GT3166"/>
      <c r="GU3166"/>
      <c r="GV3166"/>
      <c r="GW3166"/>
      <c r="GX3166"/>
      <c r="GY3166"/>
      <c r="GZ3166"/>
      <c r="HA3166"/>
      <c r="HB3166"/>
      <c r="HC3166"/>
      <c r="HD3166"/>
      <c r="HE3166"/>
    </row>
    <row r="3167" spans="6:213" s="19" customFormat="1" x14ac:dyDescent="0.25">
      <c r="F3167" s="20"/>
      <c r="G3167" s="20"/>
      <c r="H3167" s="20"/>
      <c r="I3167" s="20"/>
      <c r="J3167" s="21"/>
      <c r="K3167" s="21"/>
      <c r="L3167" s="20"/>
      <c r="M3167" s="20"/>
      <c r="N3167" s="22"/>
      <c r="O3167" s="22"/>
      <c r="P3167" s="22"/>
      <c r="Q3167" s="22"/>
      <c r="U3167" s="20"/>
      <c r="V3167" s="20"/>
      <c r="W3167" s="20"/>
      <c r="X3167" s="27"/>
      <c r="Y3167" s="253"/>
      <c r="Z3167" s="30"/>
      <c r="AA3167" s="30"/>
      <c r="AB3167" s="31"/>
      <c r="AC3167" s="31"/>
      <c r="AD3167" s="31"/>
      <c r="AE3167" s="31"/>
      <c r="AF3167" s="31"/>
      <c r="AG3167" s="241"/>
      <c r="AH3167" s="31"/>
      <c r="AI3167" s="31"/>
      <c r="AJ3167" s="31"/>
      <c r="AK3167" s="31"/>
      <c r="AL3167" s="120"/>
      <c r="AM3167" s="25"/>
      <c r="AN3167" s="25"/>
      <c r="AO3167" s="25"/>
      <c r="AP3167" s="25"/>
      <c r="AQ3167" s="26"/>
      <c r="AR3167" s="25"/>
      <c r="AS3167" s="31"/>
      <c r="AT3167" s="25"/>
      <c r="AU3167" s="25"/>
      <c r="AV3167" s="31"/>
      <c r="BC3167" s="1"/>
      <c r="BD3167"/>
      <c r="BE3167"/>
      <c r="BF3167" s="1"/>
      <c r="BG3167"/>
      <c r="BH3167"/>
      <c r="BI3167"/>
      <c r="BJ3167" s="1"/>
      <c r="BK3167" s="1"/>
      <c r="BL3167"/>
      <c r="BM3167" s="1"/>
      <c r="BN3167" s="1"/>
      <c r="BO3167" s="1"/>
      <c r="BP3167" s="1"/>
      <c r="BQ3167" s="1"/>
      <c r="BR3167" s="1"/>
      <c r="BS3167" s="1"/>
      <c r="BT3167" s="22"/>
      <c r="BU3167" s="1"/>
      <c r="BV3167" s="1"/>
      <c r="BW3167" s="1"/>
      <c r="BX3167" s="1"/>
      <c r="BY3167" s="1"/>
      <c r="BZ3167" s="1"/>
      <c r="CA3167" s="1"/>
      <c r="CB3167" s="1"/>
      <c r="CC3167" s="1"/>
      <c r="CD3167" s="1"/>
      <c r="CE3167" s="1"/>
      <c r="CF3167" s="1"/>
      <c r="CG3167" s="1"/>
      <c r="CH3167" s="1"/>
      <c r="CI3167" s="1"/>
      <c r="CJ3167" s="1"/>
      <c r="CK3167" s="1"/>
      <c r="CL3167" s="1"/>
      <c r="CM3167" s="1"/>
      <c r="CN3167" s="1"/>
      <c r="CO3167" s="1"/>
      <c r="CP3167" s="1"/>
      <c r="CQ3167" s="1"/>
      <c r="CR3167" s="1"/>
      <c r="CS3167" s="1"/>
      <c r="CT3167" s="1"/>
      <c r="CU3167" s="1"/>
      <c r="CV3167" s="1"/>
      <c r="CW3167" s="1"/>
      <c r="CX3167" s="1"/>
      <c r="CY3167" s="1"/>
      <c r="CZ3167" s="1"/>
      <c r="DA3167" s="1"/>
      <c r="DB3167" s="1"/>
      <c r="DC3167" s="1"/>
      <c r="DD3167" s="1"/>
      <c r="DE3167" s="1"/>
      <c r="DF3167" s="1"/>
      <c r="DG3167" s="1"/>
      <c r="DH3167" s="1"/>
      <c r="DI3167" s="1"/>
      <c r="DJ3167" s="1"/>
      <c r="DK3167" s="1"/>
      <c r="DL3167" s="1"/>
      <c r="DM3167" s="1"/>
      <c r="DN3167" s="1"/>
      <c r="DO3167" s="1"/>
      <c r="DP3167" s="1"/>
      <c r="DQ3167" s="1"/>
      <c r="DR3167" s="1"/>
      <c r="DS3167" s="1"/>
      <c r="DT3167" s="1"/>
      <c r="DU3167" s="1"/>
      <c r="DV3167" s="1"/>
      <c r="DW3167" s="1"/>
      <c r="DX3167" s="1"/>
      <c r="DY3167" s="1"/>
      <c r="DZ3167" s="1"/>
      <c r="EA3167" s="1"/>
      <c r="EB3167" s="1"/>
      <c r="EC3167" s="1"/>
      <c r="ED3167" s="1"/>
      <c r="EE3167" s="1"/>
      <c r="EF3167" s="1"/>
      <c r="EG3167" s="1"/>
      <c r="EH3167" s="1"/>
      <c r="EI3167" s="1"/>
      <c r="EJ3167" s="1"/>
      <c r="EK3167" s="1"/>
      <c r="EL3167" s="1"/>
      <c r="EM3167" s="1"/>
      <c r="EN3167" s="1"/>
      <c r="EO3167" s="1"/>
      <c r="EP3167" s="1"/>
      <c r="EQ3167" s="1"/>
      <c r="ER3167" s="1"/>
      <c r="ES3167" s="1"/>
      <c r="ET3167" s="1"/>
      <c r="EU3167" s="1"/>
      <c r="EV3167" s="1"/>
      <c r="EW3167" s="1"/>
      <c r="EX3167" s="1"/>
      <c r="EY3167" s="1"/>
      <c r="EZ3167" s="1"/>
      <c r="FA3167" s="1"/>
      <c r="FB3167" s="1"/>
      <c r="FC3167" s="1"/>
      <c r="FD3167" s="1"/>
      <c r="FE3167" s="1"/>
      <c r="FF3167" s="1"/>
      <c r="FG3167" s="1"/>
      <c r="FH3167" s="1"/>
      <c r="FI3167" s="1"/>
      <c r="FJ3167" s="1"/>
      <c r="FK3167" s="1"/>
      <c r="FL3167" s="1"/>
      <c r="FM3167" s="1"/>
      <c r="FN3167" s="1"/>
      <c r="FO3167" s="1"/>
      <c r="FP3167" s="1"/>
      <c r="FQ3167" s="1"/>
      <c r="FR3167" s="1"/>
      <c r="FS3167" s="1"/>
      <c r="FT3167" s="1"/>
      <c r="FU3167" s="1"/>
      <c r="FV3167" s="1"/>
      <c r="FW3167" s="1"/>
      <c r="FX3167" s="1"/>
      <c r="FY3167" s="1"/>
      <c r="FZ3167" s="1"/>
      <c r="GA3167" s="1"/>
      <c r="GB3167" s="1"/>
      <c r="GC3167" s="1"/>
      <c r="GD3167" s="1"/>
      <c r="GE3167" s="1"/>
      <c r="GF3167" s="1"/>
      <c r="GG3167" s="1"/>
      <c r="GH3167" s="1"/>
      <c r="GI3167" s="1"/>
      <c r="GJ3167" s="1"/>
      <c r="GK3167"/>
      <c r="GL3167"/>
      <c r="GM3167"/>
      <c r="GN3167"/>
      <c r="GO3167"/>
      <c r="GP3167"/>
      <c r="GQ3167"/>
      <c r="GR3167"/>
      <c r="GS3167"/>
      <c r="GT3167"/>
      <c r="GU3167"/>
      <c r="GV3167"/>
      <c r="GW3167"/>
      <c r="GX3167"/>
      <c r="GY3167"/>
      <c r="GZ3167"/>
      <c r="HA3167"/>
      <c r="HB3167"/>
      <c r="HC3167"/>
      <c r="HD3167"/>
      <c r="HE3167"/>
    </row>
    <row r="3168" spans="6:213" s="19" customFormat="1" x14ac:dyDescent="0.25">
      <c r="F3168" s="20"/>
      <c r="G3168" s="20"/>
      <c r="H3168" s="20"/>
      <c r="I3168" s="20"/>
      <c r="J3168" s="21"/>
      <c r="K3168" s="21"/>
      <c r="L3168" s="20"/>
      <c r="M3168" s="20"/>
      <c r="N3168" s="22"/>
      <c r="O3168" s="22"/>
      <c r="P3168" s="22"/>
      <c r="Q3168" s="22"/>
      <c r="U3168" s="20"/>
      <c r="V3168" s="20"/>
      <c r="W3168" s="20"/>
      <c r="X3168" s="27"/>
      <c r="Y3168" s="253"/>
      <c r="Z3168" s="30"/>
      <c r="AA3168" s="30"/>
      <c r="AB3168" s="31"/>
      <c r="AC3168" s="31"/>
      <c r="AD3168" s="31"/>
      <c r="AE3168" s="31"/>
      <c r="AF3168" s="31"/>
      <c r="AG3168" s="241"/>
      <c r="AH3168" s="31"/>
      <c r="AI3168" s="31"/>
      <c r="AJ3168" s="31"/>
      <c r="AK3168" s="31"/>
      <c r="AL3168" s="120"/>
      <c r="AM3168" s="25"/>
      <c r="AN3168" s="25"/>
      <c r="AO3168" s="25"/>
      <c r="AP3168" s="25"/>
      <c r="AQ3168" s="26"/>
      <c r="AR3168" s="25"/>
      <c r="AS3168" s="31"/>
      <c r="AT3168" s="25"/>
      <c r="AU3168" s="25"/>
      <c r="AV3168" s="31"/>
      <c r="BC3168" s="1"/>
      <c r="BD3168"/>
      <c r="BE3168"/>
      <c r="BF3168" s="1"/>
      <c r="BG3168"/>
      <c r="BH3168"/>
      <c r="BI3168"/>
      <c r="BJ3168" s="1"/>
      <c r="BK3168" s="1"/>
      <c r="BL3168"/>
      <c r="BM3168" s="1"/>
      <c r="BN3168" s="1"/>
      <c r="BO3168" s="1"/>
      <c r="BP3168" s="1"/>
      <c r="BQ3168" s="1"/>
      <c r="BR3168" s="1"/>
      <c r="BS3168" s="1"/>
      <c r="BT3168" s="22"/>
      <c r="BU3168" s="1"/>
      <c r="BV3168" s="1"/>
      <c r="BW3168" s="1"/>
      <c r="BX3168" s="1"/>
      <c r="BY3168" s="1"/>
      <c r="BZ3168" s="1"/>
      <c r="CA3168" s="1"/>
      <c r="CB3168" s="1"/>
      <c r="CC3168" s="1"/>
      <c r="CD3168" s="1"/>
      <c r="CE3168" s="1"/>
      <c r="CF3168" s="1"/>
      <c r="CG3168" s="1"/>
      <c r="CH3168" s="1"/>
      <c r="CI3168" s="1"/>
      <c r="CJ3168" s="1"/>
      <c r="CK3168" s="1"/>
      <c r="CL3168" s="1"/>
      <c r="CM3168" s="1"/>
      <c r="CN3168" s="1"/>
      <c r="CO3168" s="1"/>
      <c r="CP3168" s="1"/>
      <c r="CQ3168" s="1"/>
      <c r="CR3168" s="1"/>
      <c r="CS3168" s="1"/>
      <c r="CT3168" s="1"/>
      <c r="CU3168" s="1"/>
      <c r="CV3168" s="1"/>
      <c r="CW3168" s="1"/>
      <c r="CX3168" s="1"/>
      <c r="CY3168" s="1"/>
      <c r="CZ3168" s="1"/>
      <c r="DA3168" s="1"/>
      <c r="DB3168" s="1"/>
      <c r="DC3168" s="1"/>
      <c r="DD3168" s="1"/>
      <c r="DE3168" s="1"/>
      <c r="DF3168" s="1"/>
      <c r="DG3168" s="1"/>
      <c r="DH3168" s="1"/>
      <c r="DI3168" s="1"/>
      <c r="DJ3168" s="1"/>
      <c r="DK3168" s="1"/>
      <c r="DL3168" s="1"/>
      <c r="DM3168" s="1"/>
      <c r="DN3168" s="1"/>
      <c r="DO3168" s="1"/>
      <c r="DP3168" s="1"/>
      <c r="DQ3168" s="1"/>
      <c r="DR3168" s="1"/>
      <c r="DS3168" s="1"/>
      <c r="DT3168" s="1"/>
      <c r="DU3168" s="1"/>
      <c r="DV3168" s="1"/>
      <c r="DW3168" s="1"/>
      <c r="DX3168" s="1"/>
      <c r="DY3168" s="1"/>
      <c r="DZ3168" s="1"/>
      <c r="EA3168" s="1"/>
      <c r="EB3168" s="1"/>
      <c r="EC3168" s="1"/>
      <c r="ED3168" s="1"/>
      <c r="EE3168" s="1"/>
      <c r="EF3168" s="1"/>
      <c r="EG3168" s="1"/>
      <c r="EH3168" s="1"/>
      <c r="EI3168" s="1"/>
      <c r="EJ3168" s="1"/>
      <c r="EK3168" s="1"/>
      <c r="EL3168" s="1"/>
      <c r="EM3168" s="1"/>
      <c r="EN3168" s="1"/>
      <c r="EO3168" s="1"/>
      <c r="EP3168" s="1"/>
      <c r="EQ3168" s="1"/>
      <c r="ER3168" s="1"/>
      <c r="ES3168" s="1"/>
      <c r="ET3168" s="1"/>
      <c r="EU3168" s="1"/>
      <c r="EV3168" s="1"/>
      <c r="EW3168" s="1"/>
      <c r="EX3168" s="1"/>
      <c r="EY3168" s="1"/>
      <c r="EZ3168" s="1"/>
      <c r="FA3168" s="1"/>
      <c r="FB3168" s="1"/>
      <c r="FC3168" s="1"/>
      <c r="FD3168" s="1"/>
      <c r="FE3168" s="1"/>
      <c r="FF3168" s="1"/>
      <c r="FG3168" s="1"/>
      <c r="FH3168" s="1"/>
      <c r="FI3168" s="1"/>
      <c r="FJ3168" s="1"/>
      <c r="FK3168" s="1"/>
      <c r="FL3168" s="1"/>
      <c r="FM3168" s="1"/>
      <c r="FN3168" s="1"/>
      <c r="FO3168" s="1"/>
      <c r="FP3168" s="1"/>
      <c r="FQ3168" s="1"/>
      <c r="FR3168" s="1"/>
      <c r="FS3168" s="1"/>
      <c r="FT3168" s="1"/>
      <c r="FU3168" s="1"/>
      <c r="FV3168" s="1"/>
      <c r="FW3168" s="1"/>
      <c r="FX3168" s="1"/>
      <c r="FY3168" s="1"/>
      <c r="FZ3168" s="1"/>
      <c r="GA3168" s="1"/>
      <c r="GB3168" s="1"/>
      <c r="GC3168" s="1"/>
      <c r="GD3168" s="1"/>
      <c r="GE3168" s="1"/>
      <c r="GF3168" s="1"/>
      <c r="GG3168" s="1"/>
      <c r="GH3168" s="1"/>
      <c r="GI3168" s="1"/>
      <c r="GJ3168" s="1"/>
      <c r="GK3168"/>
      <c r="GL3168"/>
      <c r="GM3168"/>
      <c r="GN3168"/>
      <c r="GO3168"/>
      <c r="GP3168"/>
      <c r="GQ3168"/>
      <c r="GR3168"/>
      <c r="GS3168"/>
      <c r="GT3168"/>
      <c r="GU3168"/>
      <c r="GV3168"/>
      <c r="GW3168"/>
      <c r="GX3168"/>
      <c r="GY3168"/>
      <c r="GZ3168"/>
      <c r="HA3168"/>
      <c r="HB3168"/>
      <c r="HC3168"/>
      <c r="HD3168"/>
      <c r="HE3168"/>
    </row>
    <row r="3169" spans="6:213" s="19" customFormat="1" x14ac:dyDescent="0.25">
      <c r="F3169" s="20"/>
      <c r="G3169" s="20"/>
      <c r="H3169" s="20"/>
      <c r="I3169" s="20"/>
      <c r="J3169" s="21"/>
      <c r="K3169" s="21"/>
      <c r="L3169" s="20"/>
      <c r="M3169" s="20"/>
      <c r="N3169" s="22"/>
      <c r="O3169" s="22"/>
      <c r="P3169" s="22"/>
      <c r="Q3169" s="22"/>
      <c r="U3169" s="20"/>
      <c r="V3169" s="20"/>
      <c r="W3169" s="20"/>
      <c r="X3169" s="27"/>
      <c r="Y3169" s="253"/>
      <c r="Z3169" s="30"/>
      <c r="AA3169" s="30"/>
      <c r="AB3169" s="31"/>
      <c r="AC3169" s="31"/>
      <c r="AD3169" s="31"/>
      <c r="AE3169" s="31"/>
      <c r="AF3169" s="31"/>
      <c r="AG3169" s="241"/>
      <c r="AH3169" s="31"/>
      <c r="AI3169" s="31"/>
      <c r="AJ3169" s="31"/>
      <c r="AK3169" s="31"/>
      <c r="AL3169" s="120"/>
      <c r="AM3169" s="25"/>
      <c r="AN3169" s="25"/>
      <c r="AO3169" s="25"/>
      <c r="AP3169" s="25"/>
      <c r="AQ3169" s="26"/>
      <c r="AR3169" s="25"/>
      <c r="AS3169" s="31"/>
      <c r="AT3169" s="25"/>
      <c r="AU3169" s="25"/>
      <c r="AV3169" s="31"/>
      <c r="BC3169" s="1"/>
      <c r="BD3169"/>
      <c r="BE3169"/>
      <c r="BF3169" s="1"/>
      <c r="BG3169"/>
      <c r="BH3169"/>
      <c r="BI3169"/>
      <c r="BJ3169" s="1"/>
      <c r="BK3169" s="1"/>
      <c r="BL3169"/>
      <c r="BM3169" s="1"/>
      <c r="BN3169" s="1"/>
      <c r="BO3169" s="1"/>
      <c r="BP3169" s="1"/>
      <c r="BQ3169" s="1"/>
      <c r="BR3169" s="1"/>
      <c r="BS3169" s="1"/>
      <c r="BT3169" s="22"/>
      <c r="BU3169" s="1"/>
      <c r="BV3169" s="1"/>
      <c r="BW3169" s="1"/>
      <c r="BX3169" s="1"/>
      <c r="BY3169" s="1"/>
      <c r="BZ3169" s="1"/>
      <c r="CA3169" s="1"/>
      <c r="CB3169" s="1"/>
      <c r="CC3169" s="1"/>
      <c r="CD3169" s="1"/>
      <c r="CE3169" s="1"/>
      <c r="CF3169" s="1"/>
      <c r="CG3169" s="1"/>
      <c r="CH3169" s="1"/>
      <c r="CI3169" s="1"/>
      <c r="CJ3169" s="1"/>
      <c r="CK3169" s="1"/>
      <c r="CL3169" s="1"/>
      <c r="CM3169" s="1"/>
      <c r="CN3169" s="1"/>
      <c r="CO3169" s="1"/>
      <c r="CP3169" s="1"/>
      <c r="CQ3169" s="1"/>
      <c r="CR3169" s="1"/>
      <c r="CS3169" s="1"/>
      <c r="CT3169" s="1"/>
      <c r="CU3169" s="1"/>
      <c r="CV3169" s="1"/>
      <c r="CW3169" s="1"/>
      <c r="CX3169" s="1"/>
      <c r="CY3169" s="1"/>
      <c r="CZ3169" s="1"/>
      <c r="DA3169" s="1"/>
      <c r="DB3169" s="1"/>
      <c r="DC3169" s="1"/>
      <c r="DD3169" s="1"/>
      <c r="DE3169" s="1"/>
      <c r="DF3169" s="1"/>
      <c r="DG3169" s="1"/>
      <c r="DH3169" s="1"/>
      <c r="DI3169" s="1"/>
      <c r="DJ3169" s="1"/>
      <c r="DK3169" s="1"/>
      <c r="DL3169" s="1"/>
      <c r="DM3169" s="1"/>
      <c r="DN3169" s="1"/>
      <c r="DO3169" s="1"/>
      <c r="DP3169" s="1"/>
      <c r="DQ3169" s="1"/>
      <c r="DR3169" s="1"/>
      <c r="DS3169" s="1"/>
      <c r="DT3169" s="1"/>
      <c r="DU3169" s="1"/>
      <c r="DV3169" s="1"/>
      <c r="DW3169" s="1"/>
      <c r="DX3169" s="1"/>
      <c r="DY3169" s="1"/>
      <c r="DZ3169" s="1"/>
      <c r="EA3169" s="1"/>
      <c r="EB3169" s="1"/>
      <c r="EC3169" s="1"/>
      <c r="ED3169" s="1"/>
      <c r="EE3169" s="1"/>
      <c r="EF3169" s="1"/>
      <c r="EG3169" s="1"/>
      <c r="EH3169" s="1"/>
      <c r="EI3169" s="1"/>
      <c r="EJ3169" s="1"/>
      <c r="EK3169" s="1"/>
      <c r="EL3169" s="1"/>
      <c r="EM3169" s="1"/>
      <c r="EN3169" s="1"/>
      <c r="EO3169" s="1"/>
      <c r="EP3169" s="1"/>
      <c r="EQ3169" s="1"/>
      <c r="ER3169" s="1"/>
      <c r="ES3169" s="1"/>
      <c r="ET3169" s="1"/>
      <c r="EU3169" s="1"/>
      <c r="EV3169" s="1"/>
      <c r="EW3169" s="1"/>
      <c r="EX3169" s="1"/>
      <c r="EY3169" s="1"/>
      <c r="EZ3169" s="1"/>
      <c r="FA3169" s="1"/>
      <c r="FB3169" s="1"/>
      <c r="FC3169" s="1"/>
      <c r="FD3169" s="1"/>
      <c r="FE3169" s="1"/>
      <c r="FF3169" s="1"/>
      <c r="FG3169" s="1"/>
      <c r="FH3169" s="1"/>
      <c r="FI3169" s="1"/>
      <c r="FJ3169" s="1"/>
      <c r="FK3169" s="1"/>
      <c r="FL3169" s="1"/>
      <c r="FM3169" s="1"/>
      <c r="FN3169" s="1"/>
      <c r="FO3169" s="1"/>
      <c r="FP3169" s="1"/>
      <c r="FQ3169" s="1"/>
      <c r="FR3169" s="1"/>
      <c r="FS3169" s="1"/>
      <c r="FT3169" s="1"/>
      <c r="FU3169" s="1"/>
      <c r="FV3169" s="1"/>
      <c r="FW3169" s="1"/>
      <c r="FX3169" s="1"/>
      <c r="FY3169" s="1"/>
      <c r="FZ3169" s="1"/>
      <c r="GA3169" s="1"/>
      <c r="GB3169" s="1"/>
      <c r="GC3169" s="1"/>
      <c r="GD3169" s="1"/>
      <c r="GE3169" s="1"/>
      <c r="GF3169" s="1"/>
      <c r="GG3169" s="1"/>
      <c r="GH3169" s="1"/>
      <c r="GI3169" s="1"/>
      <c r="GJ3169" s="1"/>
      <c r="GK3169"/>
      <c r="GL3169"/>
      <c r="GM3169"/>
      <c r="GN3169"/>
      <c r="GO3169"/>
      <c r="GP3169"/>
      <c r="GQ3169"/>
      <c r="GR3169"/>
      <c r="GS3169"/>
      <c r="GT3169"/>
      <c r="GU3169"/>
      <c r="GV3169"/>
      <c r="GW3169"/>
      <c r="GX3169"/>
      <c r="GY3169"/>
      <c r="GZ3169"/>
      <c r="HA3169"/>
      <c r="HB3169"/>
      <c r="HC3169"/>
      <c r="HD3169"/>
      <c r="HE3169"/>
    </row>
    <row r="3170" spans="6:213" s="19" customFormat="1" x14ac:dyDescent="0.25">
      <c r="F3170" s="20"/>
      <c r="G3170" s="20"/>
      <c r="H3170" s="20"/>
      <c r="I3170" s="20"/>
      <c r="J3170" s="21"/>
      <c r="K3170" s="21"/>
      <c r="L3170" s="20"/>
      <c r="M3170" s="20"/>
      <c r="N3170" s="22"/>
      <c r="O3170" s="22"/>
      <c r="P3170" s="22"/>
      <c r="Q3170" s="22"/>
      <c r="U3170" s="20"/>
      <c r="V3170" s="20"/>
      <c r="W3170" s="20"/>
      <c r="X3170" s="27"/>
      <c r="Y3170" s="253"/>
      <c r="Z3170" s="30"/>
      <c r="AA3170" s="30"/>
      <c r="AB3170" s="31"/>
      <c r="AC3170" s="31"/>
      <c r="AD3170" s="31"/>
      <c r="AE3170" s="31"/>
      <c r="AF3170" s="31"/>
      <c r="AG3170" s="241"/>
      <c r="AH3170" s="31"/>
      <c r="AI3170" s="31"/>
      <c r="AJ3170" s="31"/>
      <c r="AK3170" s="31"/>
      <c r="AL3170" s="120"/>
      <c r="AM3170" s="25"/>
      <c r="AN3170" s="25"/>
      <c r="AO3170" s="25"/>
      <c r="AP3170" s="25"/>
      <c r="AQ3170" s="26"/>
      <c r="AR3170" s="25"/>
      <c r="AS3170" s="31"/>
      <c r="AT3170" s="25"/>
      <c r="AU3170" s="25"/>
      <c r="AV3170" s="31"/>
      <c r="BC3170" s="1"/>
      <c r="BD3170"/>
      <c r="BE3170"/>
      <c r="BF3170" s="1"/>
      <c r="BG3170"/>
      <c r="BH3170"/>
      <c r="BI3170"/>
      <c r="BJ3170" s="1"/>
      <c r="BK3170" s="1"/>
      <c r="BL3170"/>
      <c r="BM3170" s="1"/>
      <c r="BN3170" s="1"/>
      <c r="BO3170" s="1"/>
      <c r="BP3170" s="1"/>
      <c r="BQ3170" s="1"/>
      <c r="BR3170" s="1"/>
      <c r="BS3170" s="1"/>
      <c r="BT3170" s="22"/>
      <c r="BU3170" s="1"/>
      <c r="BV3170" s="1"/>
      <c r="BW3170" s="1"/>
      <c r="BX3170" s="1"/>
      <c r="BY3170" s="1"/>
      <c r="BZ3170" s="1"/>
      <c r="CA3170" s="1"/>
      <c r="CB3170" s="1"/>
      <c r="CC3170" s="1"/>
      <c r="CD3170" s="1"/>
      <c r="CE3170" s="1"/>
      <c r="CF3170" s="1"/>
      <c r="CG3170" s="1"/>
      <c r="CH3170" s="1"/>
      <c r="CI3170" s="1"/>
      <c r="CJ3170" s="1"/>
      <c r="CK3170" s="1"/>
      <c r="CL3170" s="1"/>
      <c r="CM3170" s="1"/>
      <c r="CN3170" s="1"/>
      <c r="CO3170" s="1"/>
      <c r="CP3170" s="1"/>
      <c r="CQ3170" s="1"/>
      <c r="CR3170" s="1"/>
      <c r="CS3170" s="1"/>
      <c r="CT3170" s="1"/>
      <c r="CU3170" s="1"/>
      <c r="CV3170" s="1"/>
      <c r="CW3170" s="1"/>
      <c r="CX3170" s="1"/>
      <c r="CY3170" s="1"/>
      <c r="CZ3170" s="1"/>
      <c r="DA3170" s="1"/>
      <c r="DB3170" s="1"/>
      <c r="DC3170" s="1"/>
      <c r="DD3170" s="1"/>
      <c r="DE3170" s="1"/>
      <c r="DF3170" s="1"/>
      <c r="DG3170" s="1"/>
      <c r="DH3170" s="1"/>
      <c r="DI3170" s="1"/>
      <c r="DJ3170" s="1"/>
      <c r="DK3170" s="1"/>
      <c r="DL3170" s="1"/>
      <c r="DM3170" s="1"/>
      <c r="DN3170" s="1"/>
      <c r="DO3170" s="1"/>
      <c r="DP3170" s="1"/>
      <c r="DQ3170" s="1"/>
      <c r="DR3170" s="1"/>
      <c r="DS3170" s="1"/>
      <c r="DT3170" s="1"/>
      <c r="DU3170" s="1"/>
      <c r="DV3170" s="1"/>
      <c r="DW3170" s="1"/>
      <c r="DX3170" s="1"/>
      <c r="DY3170" s="1"/>
      <c r="DZ3170" s="1"/>
      <c r="EA3170" s="1"/>
      <c r="EB3170" s="1"/>
      <c r="EC3170" s="1"/>
      <c r="ED3170" s="1"/>
      <c r="EE3170" s="1"/>
      <c r="EF3170" s="1"/>
      <c r="EG3170" s="1"/>
      <c r="EH3170" s="1"/>
      <c r="EI3170" s="1"/>
      <c r="EJ3170" s="1"/>
      <c r="EK3170" s="1"/>
      <c r="EL3170" s="1"/>
      <c r="EM3170" s="1"/>
      <c r="EN3170" s="1"/>
      <c r="EO3170" s="1"/>
      <c r="EP3170" s="1"/>
      <c r="EQ3170" s="1"/>
      <c r="ER3170" s="1"/>
      <c r="ES3170" s="1"/>
      <c r="ET3170" s="1"/>
      <c r="EU3170" s="1"/>
      <c r="EV3170" s="1"/>
      <c r="EW3170" s="1"/>
      <c r="EX3170" s="1"/>
      <c r="EY3170" s="1"/>
      <c r="EZ3170" s="1"/>
      <c r="FA3170" s="1"/>
      <c r="FB3170" s="1"/>
      <c r="FC3170" s="1"/>
      <c r="FD3170" s="1"/>
      <c r="FE3170" s="1"/>
      <c r="FF3170" s="1"/>
      <c r="FG3170" s="1"/>
      <c r="FH3170" s="1"/>
      <c r="FI3170" s="1"/>
      <c r="FJ3170" s="1"/>
      <c r="FK3170" s="1"/>
      <c r="FL3170" s="1"/>
      <c r="FM3170" s="1"/>
      <c r="FN3170" s="1"/>
      <c r="FO3170" s="1"/>
      <c r="FP3170" s="1"/>
      <c r="FQ3170" s="1"/>
      <c r="FR3170" s="1"/>
      <c r="FS3170" s="1"/>
      <c r="FT3170" s="1"/>
      <c r="FU3170" s="1"/>
      <c r="FV3170" s="1"/>
      <c r="FW3170" s="1"/>
      <c r="FX3170" s="1"/>
      <c r="FY3170" s="1"/>
      <c r="FZ3170" s="1"/>
      <c r="GA3170" s="1"/>
      <c r="GB3170" s="1"/>
      <c r="GC3170" s="1"/>
      <c r="GD3170" s="1"/>
      <c r="GE3170" s="1"/>
      <c r="GF3170" s="1"/>
      <c r="GG3170" s="1"/>
      <c r="GH3170" s="1"/>
      <c r="GI3170" s="1"/>
      <c r="GJ3170" s="1"/>
      <c r="GK3170"/>
      <c r="GL3170"/>
      <c r="GM3170"/>
      <c r="GN3170"/>
      <c r="GO3170"/>
      <c r="GP3170"/>
      <c r="GQ3170"/>
      <c r="GR3170"/>
      <c r="GS3170"/>
      <c r="GT3170"/>
      <c r="GU3170"/>
      <c r="GV3170"/>
      <c r="GW3170"/>
      <c r="GX3170"/>
      <c r="GY3170"/>
      <c r="GZ3170"/>
      <c r="HA3170"/>
      <c r="HB3170"/>
      <c r="HC3170"/>
      <c r="HD3170"/>
      <c r="HE3170"/>
    </row>
    <row r="3171" spans="6:213" s="19" customFormat="1" x14ac:dyDescent="0.25">
      <c r="F3171" s="20"/>
      <c r="G3171" s="20"/>
      <c r="H3171" s="20"/>
      <c r="I3171" s="20"/>
      <c r="J3171" s="21"/>
      <c r="K3171" s="21"/>
      <c r="L3171" s="20"/>
      <c r="M3171" s="20"/>
      <c r="N3171" s="22"/>
      <c r="O3171" s="22"/>
      <c r="P3171" s="22"/>
      <c r="Q3171" s="22"/>
      <c r="U3171" s="20"/>
      <c r="V3171" s="20"/>
      <c r="W3171" s="20"/>
      <c r="X3171" s="27"/>
      <c r="Y3171" s="253"/>
      <c r="Z3171" s="30"/>
      <c r="AA3171" s="30"/>
      <c r="AB3171" s="31"/>
      <c r="AC3171" s="31"/>
      <c r="AD3171" s="31"/>
      <c r="AE3171" s="31"/>
      <c r="AF3171" s="31"/>
      <c r="AG3171" s="241"/>
      <c r="AH3171" s="31"/>
      <c r="AI3171" s="31"/>
      <c r="AJ3171" s="31"/>
      <c r="AK3171" s="31"/>
      <c r="AL3171" s="120"/>
      <c r="AM3171" s="25"/>
      <c r="AN3171" s="25"/>
      <c r="AO3171" s="25"/>
      <c r="AP3171" s="25"/>
      <c r="AQ3171" s="26"/>
      <c r="AR3171" s="25"/>
      <c r="AS3171" s="31"/>
      <c r="AT3171" s="25"/>
      <c r="AU3171" s="25"/>
      <c r="AV3171" s="31"/>
      <c r="BC3171" s="1"/>
      <c r="BD3171"/>
      <c r="BE3171"/>
      <c r="BF3171" s="1"/>
      <c r="BG3171"/>
      <c r="BH3171"/>
      <c r="BI3171"/>
      <c r="BJ3171" s="1"/>
      <c r="BK3171" s="1"/>
      <c r="BL3171"/>
      <c r="BM3171" s="1"/>
      <c r="BN3171" s="1"/>
      <c r="BO3171" s="1"/>
      <c r="BP3171" s="1"/>
      <c r="BQ3171" s="1"/>
      <c r="BR3171" s="1"/>
      <c r="BS3171" s="1"/>
      <c r="BT3171" s="22"/>
      <c r="BU3171" s="1"/>
      <c r="BV3171" s="1"/>
      <c r="BW3171" s="1"/>
      <c r="BX3171" s="1"/>
      <c r="BY3171" s="1"/>
      <c r="BZ3171" s="1"/>
      <c r="CA3171" s="1"/>
      <c r="CB3171" s="1"/>
      <c r="CC3171" s="1"/>
      <c r="CD3171" s="1"/>
      <c r="CE3171" s="1"/>
      <c r="CF3171" s="1"/>
      <c r="CG3171" s="1"/>
      <c r="CH3171" s="1"/>
      <c r="CI3171" s="1"/>
      <c r="CJ3171" s="1"/>
      <c r="CK3171" s="1"/>
      <c r="CL3171" s="1"/>
      <c r="CM3171" s="1"/>
      <c r="CN3171" s="1"/>
      <c r="CO3171" s="1"/>
      <c r="CP3171" s="1"/>
      <c r="CQ3171" s="1"/>
      <c r="CR3171" s="1"/>
      <c r="CS3171" s="1"/>
      <c r="CT3171" s="1"/>
      <c r="CU3171" s="1"/>
      <c r="CV3171" s="1"/>
      <c r="CW3171" s="1"/>
      <c r="CX3171" s="1"/>
      <c r="CY3171" s="1"/>
      <c r="CZ3171" s="1"/>
      <c r="DA3171" s="1"/>
      <c r="DB3171" s="1"/>
      <c r="DC3171" s="1"/>
      <c r="DD3171" s="1"/>
      <c r="DE3171" s="1"/>
      <c r="DF3171" s="1"/>
      <c r="DG3171" s="1"/>
      <c r="DH3171" s="1"/>
      <c r="DI3171" s="1"/>
      <c r="DJ3171" s="1"/>
      <c r="DK3171" s="1"/>
      <c r="DL3171" s="1"/>
      <c r="DM3171" s="1"/>
      <c r="DN3171" s="1"/>
      <c r="DO3171" s="1"/>
      <c r="DP3171" s="1"/>
      <c r="DQ3171" s="1"/>
      <c r="DR3171" s="1"/>
      <c r="DS3171" s="1"/>
      <c r="DT3171" s="1"/>
      <c r="DU3171" s="1"/>
      <c r="DV3171" s="1"/>
      <c r="DW3171" s="1"/>
      <c r="DX3171" s="1"/>
      <c r="DY3171" s="1"/>
      <c r="DZ3171" s="1"/>
      <c r="EA3171" s="1"/>
      <c r="EB3171" s="1"/>
      <c r="EC3171" s="1"/>
      <c r="ED3171" s="1"/>
      <c r="EE3171" s="1"/>
      <c r="EF3171" s="1"/>
      <c r="EG3171" s="1"/>
      <c r="EH3171" s="1"/>
      <c r="EI3171" s="1"/>
      <c r="EJ3171" s="1"/>
      <c r="EK3171" s="1"/>
      <c r="EL3171" s="1"/>
      <c r="EM3171" s="1"/>
      <c r="EN3171" s="1"/>
      <c r="EO3171" s="1"/>
      <c r="EP3171" s="1"/>
      <c r="EQ3171" s="1"/>
      <c r="ER3171" s="1"/>
      <c r="ES3171" s="1"/>
      <c r="ET3171" s="1"/>
      <c r="EU3171" s="1"/>
      <c r="EV3171" s="1"/>
      <c r="EW3171" s="1"/>
      <c r="EX3171" s="1"/>
      <c r="EY3171" s="1"/>
      <c r="EZ3171" s="1"/>
      <c r="FA3171" s="1"/>
      <c r="FB3171" s="1"/>
      <c r="FC3171" s="1"/>
      <c r="FD3171" s="1"/>
      <c r="FE3171" s="1"/>
      <c r="FF3171" s="1"/>
      <c r="FG3171" s="1"/>
      <c r="FH3171" s="1"/>
      <c r="FI3171" s="1"/>
      <c r="FJ3171" s="1"/>
      <c r="FK3171" s="1"/>
      <c r="FL3171" s="1"/>
      <c r="FM3171" s="1"/>
      <c r="FN3171" s="1"/>
      <c r="FO3171" s="1"/>
      <c r="FP3171" s="1"/>
      <c r="FQ3171" s="1"/>
      <c r="FR3171" s="1"/>
      <c r="FS3171" s="1"/>
      <c r="FT3171" s="1"/>
      <c r="FU3171" s="1"/>
      <c r="FV3171" s="1"/>
      <c r="FW3171" s="1"/>
      <c r="FX3171" s="1"/>
      <c r="FY3171" s="1"/>
      <c r="FZ3171" s="1"/>
      <c r="GA3171" s="1"/>
      <c r="GB3171" s="1"/>
      <c r="GC3171" s="1"/>
      <c r="GD3171" s="1"/>
      <c r="GE3171" s="1"/>
      <c r="GF3171" s="1"/>
      <c r="GG3171" s="1"/>
      <c r="GH3171" s="1"/>
      <c r="GI3171" s="1"/>
      <c r="GJ3171" s="1"/>
      <c r="GK3171"/>
      <c r="GL3171"/>
      <c r="GM3171"/>
      <c r="GN3171"/>
      <c r="GO3171"/>
      <c r="GP3171"/>
      <c r="GQ3171"/>
      <c r="GR3171"/>
      <c r="GS3171"/>
      <c r="GT3171"/>
      <c r="GU3171"/>
      <c r="GV3171"/>
      <c r="GW3171"/>
      <c r="GX3171"/>
      <c r="GY3171"/>
      <c r="GZ3171"/>
      <c r="HA3171"/>
      <c r="HB3171"/>
      <c r="HC3171"/>
      <c r="HD3171"/>
      <c r="HE3171"/>
    </row>
    <row r="3172" spans="6:213" s="19" customFormat="1" x14ac:dyDescent="0.25">
      <c r="F3172" s="20"/>
      <c r="G3172" s="20"/>
      <c r="H3172" s="20"/>
      <c r="I3172" s="20"/>
      <c r="J3172" s="21"/>
      <c r="K3172" s="21"/>
      <c r="L3172" s="20"/>
      <c r="M3172" s="20"/>
      <c r="N3172" s="22"/>
      <c r="O3172" s="22"/>
      <c r="P3172" s="22"/>
      <c r="Q3172" s="22"/>
      <c r="U3172" s="20"/>
      <c r="V3172" s="20"/>
      <c r="W3172" s="20"/>
      <c r="X3172" s="27"/>
      <c r="Y3172" s="253"/>
      <c r="Z3172" s="30"/>
      <c r="AA3172" s="30"/>
      <c r="AB3172" s="31"/>
      <c r="AC3172" s="31"/>
      <c r="AD3172" s="31"/>
      <c r="AE3172" s="31"/>
      <c r="AF3172" s="31"/>
      <c r="AG3172" s="241"/>
      <c r="AH3172" s="31"/>
      <c r="AI3172" s="31"/>
      <c r="AJ3172" s="31"/>
      <c r="AK3172" s="31"/>
      <c r="AL3172" s="120"/>
      <c r="AM3172" s="25"/>
      <c r="AN3172" s="25"/>
      <c r="AO3172" s="25"/>
      <c r="AP3172" s="25"/>
      <c r="AQ3172" s="26"/>
      <c r="AR3172" s="25"/>
      <c r="AS3172" s="31"/>
      <c r="AT3172" s="25"/>
      <c r="AU3172" s="25"/>
      <c r="AV3172" s="31"/>
      <c r="BC3172" s="1"/>
      <c r="BD3172"/>
      <c r="BE3172"/>
      <c r="BF3172" s="1"/>
      <c r="BG3172"/>
      <c r="BH3172"/>
      <c r="BI3172"/>
      <c r="BJ3172" s="1"/>
      <c r="BK3172" s="1"/>
      <c r="BL3172"/>
      <c r="BM3172" s="1"/>
      <c r="BN3172" s="1"/>
      <c r="BO3172" s="1"/>
      <c r="BP3172" s="1"/>
      <c r="BQ3172" s="1"/>
      <c r="BR3172" s="1"/>
      <c r="BS3172" s="1"/>
      <c r="BT3172" s="22"/>
      <c r="BU3172" s="1"/>
      <c r="BV3172" s="1"/>
      <c r="BW3172" s="1"/>
      <c r="BX3172" s="1"/>
      <c r="BY3172" s="1"/>
      <c r="BZ3172" s="1"/>
      <c r="CA3172" s="1"/>
      <c r="CB3172" s="1"/>
      <c r="CC3172" s="1"/>
      <c r="CD3172" s="1"/>
      <c r="CE3172" s="1"/>
      <c r="CF3172" s="1"/>
      <c r="CG3172" s="1"/>
      <c r="CH3172" s="1"/>
      <c r="CI3172" s="1"/>
      <c r="CJ3172" s="1"/>
      <c r="CK3172" s="1"/>
      <c r="CL3172" s="1"/>
      <c r="CM3172" s="1"/>
      <c r="CN3172" s="1"/>
      <c r="CO3172" s="1"/>
      <c r="CP3172" s="1"/>
      <c r="CQ3172" s="1"/>
      <c r="CR3172" s="1"/>
      <c r="CS3172" s="1"/>
      <c r="CT3172" s="1"/>
      <c r="CU3172" s="1"/>
      <c r="CV3172" s="1"/>
      <c r="CW3172" s="1"/>
      <c r="CX3172" s="1"/>
      <c r="CY3172" s="1"/>
      <c r="CZ3172" s="1"/>
      <c r="DA3172" s="1"/>
      <c r="DB3172" s="1"/>
      <c r="DC3172" s="1"/>
      <c r="DD3172" s="1"/>
      <c r="DE3172" s="1"/>
      <c r="DF3172" s="1"/>
      <c r="DG3172" s="1"/>
      <c r="DH3172" s="1"/>
      <c r="DI3172" s="1"/>
      <c r="DJ3172" s="1"/>
      <c r="DK3172" s="1"/>
      <c r="DL3172" s="1"/>
      <c r="DM3172" s="1"/>
      <c r="DN3172" s="1"/>
      <c r="DO3172" s="1"/>
      <c r="DP3172" s="1"/>
      <c r="DQ3172" s="1"/>
      <c r="DR3172" s="1"/>
      <c r="DS3172" s="1"/>
      <c r="DT3172" s="1"/>
      <c r="DU3172" s="1"/>
      <c r="DV3172" s="1"/>
      <c r="DW3172" s="1"/>
      <c r="DX3172" s="1"/>
      <c r="DY3172" s="1"/>
      <c r="DZ3172" s="1"/>
      <c r="EA3172" s="1"/>
      <c r="EB3172" s="1"/>
      <c r="EC3172" s="1"/>
      <c r="ED3172" s="1"/>
      <c r="EE3172" s="1"/>
      <c r="EF3172" s="1"/>
      <c r="EG3172" s="1"/>
      <c r="EH3172" s="1"/>
      <c r="EI3172" s="1"/>
      <c r="EJ3172" s="1"/>
      <c r="EK3172" s="1"/>
      <c r="EL3172" s="1"/>
      <c r="EM3172" s="1"/>
      <c r="EN3172" s="1"/>
      <c r="EO3172" s="1"/>
      <c r="EP3172" s="1"/>
      <c r="EQ3172" s="1"/>
      <c r="ER3172" s="1"/>
      <c r="ES3172" s="1"/>
      <c r="ET3172" s="1"/>
      <c r="EU3172" s="1"/>
      <c r="EV3172" s="1"/>
      <c r="EW3172" s="1"/>
      <c r="EX3172" s="1"/>
      <c r="EY3172" s="1"/>
      <c r="EZ3172" s="1"/>
      <c r="FA3172" s="1"/>
      <c r="FB3172" s="1"/>
      <c r="FC3172" s="1"/>
      <c r="FD3172" s="1"/>
      <c r="FE3172" s="1"/>
      <c r="FF3172" s="1"/>
      <c r="FG3172" s="1"/>
      <c r="FH3172" s="1"/>
      <c r="FI3172" s="1"/>
      <c r="FJ3172" s="1"/>
      <c r="FK3172" s="1"/>
      <c r="FL3172" s="1"/>
      <c r="FM3172" s="1"/>
      <c r="FN3172" s="1"/>
      <c r="FO3172" s="1"/>
      <c r="FP3172" s="1"/>
      <c r="FQ3172" s="1"/>
      <c r="FR3172" s="1"/>
      <c r="FS3172" s="1"/>
      <c r="FT3172" s="1"/>
      <c r="FU3172" s="1"/>
      <c r="FV3172" s="1"/>
      <c r="FW3172" s="1"/>
      <c r="FX3172" s="1"/>
      <c r="FY3172" s="1"/>
      <c r="FZ3172" s="1"/>
      <c r="GA3172" s="1"/>
      <c r="GB3172" s="1"/>
      <c r="GC3172" s="1"/>
      <c r="GD3172" s="1"/>
      <c r="GE3172" s="1"/>
      <c r="GF3172" s="1"/>
      <c r="GG3172" s="1"/>
      <c r="GH3172" s="1"/>
      <c r="GI3172" s="1"/>
      <c r="GJ3172" s="1"/>
      <c r="GK3172"/>
      <c r="GL3172"/>
      <c r="GM3172"/>
      <c r="GN3172"/>
      <c r="GO3172"/>
      <c r="GP3172"/>
      <c r="GQ3172"/>
      <c r="GR3172"/>
      <c r="GS3172"/>
      <c r="GT3172"/>
      <c r="GU3172"/>
      <c r="GV3172"/>
      <c r="GW3172"/>
      <c r="GX3172"/>
      <c r="GY3172"/>
      <c r="GZ3172"/>
      <c r="HA3172"/>
      <c r="HB3172"/>
      <c r="HC3172"/>
      <c r="HD3172"/>
      <c r="HE3172"/>
    </row>
    <row r="3173" spans="6:213" s="19" customFormat="1" x14ac:dyDescent="0.25">
      <c r="F3173" s="20"/>
      <c r="G3173" s="20"/>
      <c r="H3173" s="20"/>
      <c r="I3173" s="20"/>
      <c r="J3173" s="21"/>
      <c r="K3173" s="21"/>
      <c r="L3173" s="20"/>
      <c r="M3173" s="20"/>
      <c r="N3173" s="22"/>
      <c r="O3173" s="22"/>
      <c r="P3173" s="22"/>
      <c r="Q3173" s="22"/>
      <c r="U3173" s="20"/>
      <c r="V3173" s="20"/>
      <c r="W3173" s="20"/>
      <c r="X3173" s="27"/>
      <c r="Y3173" s="253"/>
      <c r="Z3173" s="30"/>
      <c r="AA3173" s="30"/>
      <c r="AB3173" s="31"/>
      <c r="AC3173" s="31"/>
      <c r="AD3173" s="31"/>
      <c r="AE3173" s="31"/>
      <c r="AF3173" s="31"/>
      <c r="AG3173" s="241"/>
      <c r="AH3173" s="31"/>
      <c r="AI3173" s="31"/>
      <c r="AJ3173" s="31"/>
      <c r="AK3173" s="31"/>
      <c r="AL3173" s="120"/>
      <c r="AM3173" s="25"/>
      <c r="AN3173" s="25"/>
      <c r="AO3173" s="25"/>
      <c r="AP3173" s="25"/>
      <c r="AQ3173" s="26"/>
      <c r="AR3173" s="25"/>
      <c r="AS3173" s="31"/>
      <c r="AT3173" s="25"/>
      <c r="AU3173" s="25"/>
      <c r="AV3173" s="31"/>
      <c r="BC3173" s="1"/>
      <c r="BD3173"/>
      <c r="BE3173"/>
      <c r="BF3173" s="1"/>
      <c r="BG3173"/>
      <c r="BH3173"/>
      <c r="BI3173"/>
      <c r="BJ3173" s="1"/>
      <c r="BK3173" s="1"/>
      <c r="BL3173"/>
      <c r="BM3173" s="1"/>
      <c r="BN3173" s="1"/>
      <c r="BO3173" s="1"/>
      <c r="BP3173" s="1"/>
      <c r="BQ3173" s="1"/>
      <c r="BR3173" s="1"/>
      <c r="BS3173" s="1"/>
      <c r="BT3173" s="22"/>
      <c r="BU3173" s="1"/>
      <c r="BV3173" s="1"/>
      <c r="BW3173" s="1"/>
      <c r="BX3173" s="1"/>
      <c r="BY3173" s="1"/>
      <c r="BZ3173" s="1"/>
      <c r="CA3173" s="1"/>
      <c r="CB3173" s="1"/>
      <c r="CC3173" s="1"/>
      <c r="CD3173" s="1"/>
      <c r="CE3173" s="1"/>
      <c r="CF3173" s="1"/>
      <c r="CG3173" s="1"/>
      <c r="CH3173" s="1"/>
      <c r="CI3173" s="1"/>
      <c r="CJ3173" s="1"/>
      <c r="CK3173" s="1"/>
      <c r="CL3173" s="1"/>
      <c r="CM3173" s="1"/>
      <c r="CN3173" s="1"/>
      <c r="CO3173" s="1"/>
      <c r="CP3173" s="1"/>
      <c r="CQ3173" s="1"/>
      <c r="CR3173" s="1"/>
      <c r="CS3173" s="1"/>
      <c r="CT3173" s="1"/>
      <c r="CU3173" s="1"/>
      <c r="CV3173" s="1"/>
      <c r="CW3173" s="1"/>
      <c r="CX3173" s="1"/>
      <c r="CY3173" s="1"/>
      <c r="CZ3173" s="1"/>
      <c r="DA3173" s="1"/>
      <c r="DB3173" s="1"/>
      <c r="DC3173" s="1"/>
      <c r="DD3173" s="1"/>
      <c r="DE3173" s="1"/>
      <c r="DF3173" s="1"/>
      <c r="DG3173" s="1"/>
      <c r="DH3173" s="1"/>
      <c r="DI3173" s="1"/>
      <c r="DJ3173" s="1"/>
      <c r="DK3173" s="1"/>
      <c r="DL3173" s="1"/>
      <c r="DM3173" s="1"/>
      <c r="DN3173" s="1"/>
      <c r="DO3173" s="1"/>
      <c r="DP3173" s="1"/>
      <c r="DQ3173" s="1"/>
      <c r="DR3173" s="1"/>
      <c r="DS3173" s="1"/>
      <c r="DT3173" s="1"/>
      <c r="DU3173" s="1"/>
      <c r="DV3173" s="1"/>
      <c r="DW3173" s="1"/>
      <c r="DX3173" s="1"/>
      <c r="DY3173" s="1"/>
      <c r="DZ3173" s="1"/>
      <c r="EA3173" s="1"/>
      <c r="EB3173" s="1"/>
      <c r="EC3173" s="1"/>
      <c r="ED3173" s="1"/>
      <c r="EE3173" s="1"/>
      <c r="EF3173" s="1"/>
      <c r="EG3173" s="1"/>
      <c r="EH3173" s="1"/>
      <c r="EI3173" s="1"/>
      <c r="EJ3173" s="1"/>
      <c r="EK3173" s="1"/>
      <c r="EL3173" s="1"/>
      <c r="EM3173" s="1"/>
      <c r="EN3173" s="1"/>
      <c r="EO3173" s="1"/>
      <c r="EP3173" s="1"/>
      <c r="EQ3173" s="1"/>
      <c r="ER3173" s="1"/>
      <c r="ES3173" s="1"/>
      <c r="ET3173" s="1"/>
      <c r="EU3173" s="1"/>
      <c r="EV3173" s="1"/>
      <c r="EW3173" s="1"/>
      <c r="EX3173" s="1"/>
      <c r="EY3173" s="1"/>
      <c r="EZ3173" s="1"/>
      <c r="FA3173" s="1"/>
      <c r="FB3173" s="1"/>
      <c r="FC3173" s="1"/>
      <c r="FD3173" s="1"/>
      <c r="FE3173" s="1"/>
      <c r="FF3173" s="1"/>
      <c r="FG3173" s="1"/>
      <c r="FH3173" s="1"/>
      <c r="FI3173" s="1"/>
      <c r="FJ3173" s="1"/>
      <c r="FK3173" s="1"/>
      <c r="FL3173" s="1"/>
      <c r="FM3173" s="1"/>
      <c r="FN3173" s="1"/>
      <c r="FO3173" s="1"/>
      <c r="FP3173" s="1"/>
      <c r="FQ3173" s="1"/>
      <c r="FR3173" s="1"/>
      <c r="FS3173" s="1"/>
      <c r="FT3173" s="1"/>
      <c r="FU3173" s="1"/>
      <c r="FV3173" s="1"/>
      <c r="FW3173" s="1"/>
      <c r="FX3173" s="1"/>
      <c r="FY3173" s="1"/>
      <c r="FZ3173" s="1"/>
      <c r="GA3173" s="1"/>
      <c r="GB3173" s="1"/>
      <c r="GC3173" s="1"/>
      <c r="GD3173" s="1"/>
      <c r="GE3173" s="1"/>
      <c r="GF3173" s="1"/>
      <c r="GG3173" s="1"/>
      <c r="GH3173" s="1"/>
      <c r="GI3173" s="1"/>
      <c r="GJ3173" s="1"/>
      <c r="GK3173"/>
      <c r="GL3173"/>
      <c r="GM3173"/>
      <c r="GN3173"/>
      <c r="GO3173"/>
      <c r="GP3173"/>
      <c r="GQ3173"/>
      <c r="GR3173"/>
      <c r="GS3173"/>
      <c r="GT3173"/>
      <c r="GU3173"/>
      <c r="GV3173"/>
      <c r="GW3173"/>
      <c r="GX3173"/>
      <c r="GY3173"/>
      <c r="GZ3173"/>
      <c r="HA3173"/>
      <c r="HB3173"/>
      <c r="HC3173"/>
      <c r="HD3173"/>
      <c r="HE3173"/>
    </row>
    <row r="3174" spans="6:213" s="19" customFormat="1" x14ac:dyDescent="0.25">
      <c r="F3174" s="20"/>
      <c r="G3174" s="20"/>
      <c r="H3174" s="20"/>
      <c r="I3174" s="20"/>
      <c r="J3174" s="21"/>
      <c r="K3174" s="21"/>
      <c r="L3174" s="20"/>
      <c r="M3174" s="20"/>
      <c r="N3174" s="22"/>
      <c r="O3174" s="22"/>
      <c r="P3174" s="22"/>
      <c r="Q3174" s="22"/>
      <c r="U3174" s="20"/>
      <c r="V3174" s="20"/>
      <c r="W3174" s="20"/>
      <c r="X3174" s="27"/>
      <c r="Y3174" s="253"/>
      <c r="Z3174" s="30"/>
      <c r="AA3174" s="30"/>
      <c r="AB3174" s="31"/>
      <c r="AC3174" s="31"/>
      <c r="AD3174" s="31"/>
      <c r="AE3174" s="31"/>
      <c r="AF3174" s="31"/>
      <c r="AG3174" s="241"/>
      <c r="AH3174" s="31"/>
      <c r="AI3174" s="31"/>
      <c r="AJ3174" s="31"/>
      <c r="AK3174" s="31"/>
      <c r="AL3174" s="120"/>
      <c r="AM3174" s="25"/>
      <c r="AN3174" s="25"/>
      <c r="AO3174" s="25"/>
      <c r="AP3174" s="25"/>
      <c r="AQ3174" s="26"/>
      <c r="AR3174" s="25"/>
      <c r="AS3174" s="31"/>
      <c r="AT3174" s="25"/>
      <c r="AU3174" s="25"/>
      <c r="AV3174" s="31"/>
      <c r="BC3174" s="1"/>
      <c r="BD3174"/>
      <c r="BE3174"/>
      <c r="BF3174" s="1"/>
      <c r="BG3174"/>
      <c r="BH3174"/>
      <c r="BI3174"/>
      <c r="BJ3174" s="1"/>
      <c r="BK3174" s="1"/>
      <c r="BL3174"/>
      <c r="BM3174" s="1"/>
      <c r="BN3174" s="1"/>
      <c r="BO3174" s="1"/>
      <c r="BP3174" s="1"/>
      <c r="BQ3174" s="1"/>
      <c r="BR3174" s="1"/>
      <c r="BS3174" s="1"/>
      <c r="BT3174" s="22"/>
      <c r="BU3174" s="1"/>
      <c r="BV3174" s="1"/>
      <c r="BW3174" s="1"/>
      <c r="BX3174" s="1"/>
      <c r="BY3174" s="1"/>
      <c r="BZ3174" s="1"/>
      <c r="CA3174" s="1"/>
      <c r="CB3174" s="1"/>
      <c r="CC3174" s="1"/>
      <c r="CD3174" s="1"/>
      <c r="CE3174" s="1"/>
      <c r="CF3174" s="1"/>
      <c r="CG3174" s="1"/>
      <c r="CH3174" s="1"/>
      <c r="CI3174" s="1"/>
      <c r="CJ3174" s="1"/>
      <c r="CK3174" s="1"/>
      <c r="CL3174" s="1"/>
      <c r="CM3174" s="1"/>
      <c r="CN3174" s="1"/>
      <c r="CO3174" s="1"/>
      <c r="CP3174" s="1"/>
      <c r="CQ3174" s="1"/>
      <c r="CR3174" s="1"/>
      <c r="CS3174" s="1"/>
      <c r="CT3174" s="1"/>
      <c r="CU3174" s="1"/>
      <c r="CV3174" s="1"/>
      <c r="CW3174" s="1"/>
      <c r="CX3174" s="1"/>
      <c r="CY3174" s="1"/>
      <c r="CZ3174" s="1"/>
      <c r="DA3174" s="1"/>
      <c r="DB3174" s="1"/>
      <c r="DC3174" s="1"/>
      <c r="DD3174" s="1"/>
      <c r="DE3174" s="1"/>
      <c r="DF3174" s="1"/>
      <c r="DG3174" s="1"/>
      <c r="DH3174" s="1"/>
      <c r="DI3174" s="1"/>
      <c r="DJ3174" s="1"/>
      <c r="DK3174" s="1"/>
      <c r="DL3174" s="1"/>
      <c r="DM3174" s="1"/>
      <c r="DN3174" s="1"/>
      <c r="DO3174" s="1"/>
      <c r="DP3174" s="1"/>
      <c r="DQ3174" s="1"/>
      <c r="DR3174" s="1"/>
      <c r="DS3174" s="1"/>
      <c r="DT3174" s="1"/>
      <c r="DU3174" s="1"/>
      <c r="DV3174" s="1"/>
      <c r="DW3174" s="1"/>
      <c r="DX3174" s="1"/>
      <c r="DY3174" s="1"/>
      <c r="DZ3174" s="1"/>
      <c r="EA3174" s="1"/>
      <c r="EB3174" s="1"/>
      <c r="EC3174" s="1"/>
      <c r="ED3174" s="1"/>
      <c r="EE3174" s="1"/>
      <c r="EF3174" s="1"/>
      <c r="EG3174" s="1"/>
      <c r="EH3174" s="1"/>
      <c r="EI3174" s="1"/>
      <c r="EJ3174" s="1"/>
      <c r="EK3174" s="1"/>
      <c r="EL3174" s="1"/>
      <c r="EM3174" s="1"/>
      <c r="EN3174" s="1"/>
      <c r="EO3174" s="1"/>
      <c r="EP3174" s="1"/>
      <c r="EQ3174" s="1"/>
      <c r="ER3174" s="1"/>
      <c r="ES3174" s="1"/>
      <c r="ET3174" s="1"/>
      <c r="EU3174" s="1"/>
      <c r="EV3174" s="1"/>
      <c r="EW3174" s="1"/>
      <c r="EX3174" s="1"/>
      <c r="EY3174" s="1"/>
      <c r="EZ3174" s="1"/>
      <c r="FA3174" s="1"/>
      <c r="FB3174" s="1"/>
      <c r="FC3174" s="1"/>
      <c r="FD3174" s="1"/>
      <c r="FE3174" s="1"/>
      <c r="FF3174" s="1"/>
      <c r="FG3174" s="1"/>
      <c r="FH3174" s="1"/>
      <c r="FI3174" s="1"/>
      <c r="FJ3174" s="1"/>
      <c r="FK3174" s="1"/>
      <c r="FL3174" s="1"/>
      <c r="FM3174" s="1"/>
      <c r="FN3174" s="1"/>
      <c r="FO3174" s="1"/>
      <c r="FP3174" s="1"/>
      <c r="FQ3174" s="1"/>
      <c r="FR3174" s="1"/>
      <c r="FS3174" s="1"/>
      <c r="FT3174" s="1"/>
      <c r="FU3174" s="1"/>
      <c r="FV3174" s="1"/>
      <c r="FW3174" s="1"/>
      <c r="FX3174" s="1"/>
      <c r="FY3174" s="1"/>
      <c r="FZ3174" s="1"/>
      <c r="GA3174" s="1"/>
      <c r="GB3174" s="1"/>
      <c r="GC3174" s="1"/>
      <c r="GD3174" s="1"/>
      <c r="GE3174" s="1"/>
      <c r="GF3174" s="1"/>
      <c r="GG3174" s="1"/>
      <c r="GH3174" s="1"/>
      <c r="GI3174" s="1"/>
      <c r="GJ3174" s="1"/>
      <c r="GK3174"/>
      <c r="GL3174"/>
      <c r="GM3174"/>
      <c r="GN3174"/>
      <c r="GO3174"/>
      <c r="GP3174"/>
      <c r="GQ3174"/>
      <c r="GR3174"/>
      <c r="GS3174"/>
      <c r="GT3174"/>
      <c r="GU3174"/>
      <c r="GV3174"/>
      <c r="GW3174"/>
      <c r="GX3174"/>
      <c r="GY3174"/>
      <c r="GZ3174"/>
      <c r="HA3174"/>
      <c r="HB3174"/>
      <c r="HC3174"/>
      <c r="HD3174"/>
      <c r="HE3174"/>
    </row>
    <row r="3175" spans="6:213" s="19" customFormat="1" x14ac:dyDescent="0.25">
      <c r="F3175" s="20"/>
      <c r="G3175" s="20"/>
      <c r="H3175" s="20"/>
      <c r="I3175" s="20"/>
      <c r="J3175" s="21"/>
      <c r="K3175" s="21"/>
      <c r="L3175" s="20"/>
      <c r="M3175" s="20"/>
      <c r="N3175" s="22"/>
      <c r="O3175" s="22"/>
      <c r="P3175" s="22"/>
      <c r="Q3175" s="22"/>
      <c r="U3175" s="20"/>
      <c r="V3175" s="20"/>
      <c r="W3175" s="20"/>
      <c r="X3175" s="27"/>
      <c r="Y3175" s="253"/>
      <c r="Z3175" s="30"/>
      <c r="AA3175" s="30"/>
      <c r="AB3175" s="31"/>
      <c r="AC3175" s="31"/>
      <c r="AD3175" s="31"/>
      <c r="AE3175" s="31"/>
      <c r="AF3175" s="31"/>
      <c r="AG3175" s="241"/>
      <c r="AH3175" s="31"/>
      <c r="AI3175" s="31"/>
      <c r="AJ3175" s="31"/>
      <c r="AK3175" s="31"/>
      <c r="AL3175" s="120"/>
      <c r="AM3175" s="25"/>
      <c r="AN3175" s="25"/>
      <c r="AO3175" s="25"/>
      <c r="AP3175" s="25"/>
      <c r="AQ3175" s="26"/>
      <c r="AR3175" s="25"/>
      <c r="AS3175" s="31"/>
      <c r="AT3175" s="25"/>
      <c r="AU3175" s="25"/>
      <c r="AV3175" s="31"/>
      <c r="BC3175" s="1"/>
      <c r="BD3175"/>
      <c r="BE3175"/>
      <c r="BF3175" s="1"/>
      <c r="BG3175"/>
      <c r="BH3175"/>
      <c r="BI3175"/>
      <c r="BJ3175" s="1"/>
      <c r="BK3175" s="1"/>
      <c r="BL3175"/>
      <c r="BM3175" s="1"/>
      <c r="BN3175" s="1"/>
      <c r="BO3175" s="1"/>
      <c r="BP3175" s="1"/>
      <c r="BQ3175" s="1"/>
      <c r="BR3175" s="1"/>
      <c r="BS3175" s="1"/>
      <c r="BT3175" s="22"/>
      <c r="BU3175" s="1"/>
      <c r="BV3175" s="1"/>
      <c r="BW3175" s="1"/>
      <c r="BX3175" s="1"/>
      <c r="BY3175" s="1"/>
      <c r="BZ3175" s="1"/>
      <c r="CA3175" s="1"/>
      <c r="CB3175" s="1"/>
      <c r="CC3175" s="1"/>
      <c r="CD3175" s="1"/>
      <c r="CE3175" s="1"/>
      <c r="CF3175" s="1"/>
      <c r="CG3175" s="1"/>
      <c r="CH3175" s="1"/>
      <c r="CI3175" s="1"/>
      <c r="CJ3175" s="1"/>
      <c r="CK3175" s="1"/>
      <c r="CL3175" s="1"/>
      <c r="CM3175" s="1"/>
      <c r="CN3175" s="1"/>
      <c r="CO3175" s="1"/>
      <c r="CP3175" s="1"/>
      <c r="CQ3175" s="1"/>
      <c r="CR3175" s="1"/>
      <c r="CS3175" s="1"/>
      <c r="CT3175" s="1"/>
      <c r="CU3175" s="1"/>
      <c r="CV3175" s="1"/>
      <c r="CW3175" s="1"/>
      <c r="CX3175" s="1"/>
      <c r="CY3175" s="1"/>
      <c r="CZ3175" s="1"/>
      <c r="DA3175" s="1"/>
      <c r="DB3175" s="1"/>
      <c r="DC3175" s="1"/>
      <c r="DD3175" s="1"/>
      <c r="DE3175" s="1"/>
      <c r="DF3175" s="1"/>
      <c r="DG3175" s="1"/>
      <c r="DH3175" s="1"/>
      <c r="DI3175" s="1"/>
      <c r="DJ3175" s="1"/>
      <c r="DK3175" s="1"/>
      <c r="DL3175" s="1"/>
      <c r="DM3175" s="1"/>
      <c r="DN3175" s="1"/>
      <c r="DO3175" s="1"/>
      <c r="DP3175" s="1"/>
      <c r="DQ3175" s="1"/>
      <c r="DR3175" s="1"/>
      <c r="DS3175" s="1"/>
      <c r="DT3175" s="1"/>
      <c r="DU3175" s="1"/>
      <c r="DV3175" s="1"/>
      <c r="DW3175" s="1"/>
      <c r="DX3175" s="1"/>
      <c r="DY3175" s="1"/>
      <c r="DZ3175" s="1"/>
      <c r="EA3175" s="1"/>
      <c r="EB3175" s="1"/>
      <c r="EC3175" s="1"/>
      <c r="ED3175" s="1"/>
      <c r="EE3175" s="1"/>
      <c r="EF3175" s="1"/>
      <c r="EG3175" s="1"/>
      <c r="EH3175" s="1"/>
      <c r="EI3175" s="1"/>
      <c r="EJ3175" s="1"/>
      <c r="EK3175" s="1"/>
      <c r="EL3175" s="1"/>
      <c r="EM3175" s="1"/>
      <c r="EN3175" s="1"/>
      <c r="EO3175" s="1"/>
      <c r="EP3175" s="1"/>
      <c r="EQ3175" s="1"/>
      <c r="ER3175" s="1"/>
      <c r="ES3175" s="1"/>
      <c r="ET3175" s="1"/>
      <c r="EU3175" s="1"/>
      <c r="EV3175" s="1"/>
      <c r="EW3175" s="1"/>
      <c r="EX3175" s="1"/>
      <c r="EY3175" s="1"/>
      <c r="EZ3175" s="1"/>
      <c r="FA3175" s="1"/>
      <c r="FB3175" s="1"/>
      <c r="FC3175" s="1"/>
      <c r="FD3175" s="1"/>
      <c r="FE3175" s="1"/>
      <c r="FF3175" s="1"/>
      <c r="FG3175" s="1"/>
      <c r="FH3175" s="1"/>
      <c r="FI3175" s="1"/>
      <c r="FJ3175" s="1"/>
      <c r="FK3175" s="1"/>
      <c r="FL3175" s="1"/>
      <c r="FM3175" s="1"/>
      <c r="FN3175" s="1"/>
      <c r="FO3175" s="1"/>
      <c r="FP3175" s="1"/>
      <c r="FQ3175" s="1"/>
      <c r="FR3175" s="1"/>
      <c r="FS3175" s="1"/>
      <c r="FT3175" s="1"/>
      <c r="FU3175" s="1"/>
      <c r="FV3175" s="1"/>
      <c r="FW3175" s="1"/>
      <c r="FX3175" s="1"/>
      <c r="FY3175" s="1"/>
      <c r="FZ3175" s="1"/>
      <c r="GA3175" s="1"/>
      <c r="GB3175" s="1"/>
      <c r="GC3175" s="1"/>
      <c r="GD3175" s="1"/>
      <c r="GE3175" s="1"/>
      <c r="GF3175" s="1"/>
      <c r="GG3175" s="1"/>
      <c r="GH3175" s="1"/>
      <c r="GI3175" s="1"/>
      <c r="GJ3175" s="1"/>
      <c r="GK3175"/>
      <c r="GL3175"/>
      <c r="GM3175"/>
      <c r="GN3175"/>
      <c r="GO3175"/>
      <c r="GP3175"/>
      <c r="GQ3175"/>
      <c r="GR3175"/>
      <c r="GS3175"/>
      <c r="GT3175"/>
      <c r="GU3175"/>
      <c r="GV3175"/>
      <c r="GW3175"/>
      <c r="GX3175"/>
      <c r="GY3175"/>
      <c r="GZ3175"/>
      <c r="HA3175"/>
      <c r="HB3175"/>
      <c r="HC3175"/>
      <c r="HD3175"/>
      <c r="HE3175"/>
    </row>
    <row r="3176" spans="6:213" s="19" customFormat="1" x14ac:dyDescent="0.25">
      <c r="F3176" s="20"/>
      <c r="G3176" s="20"/>
      <c r="H3176" s="20"/>
      <c r="I3176" s="20"/>
      <c r="J3176" s="21"/>
      <c r="K3176" s="21"/>
      <c r="L3176" s="20"/>
      <c r="M3176" s="20"/>
      <c r="N3176" s="22"/>
      <c r="O3176" s="22"/>
      <c r="P3176" s="22"/>
      <c r="Q3176" s="22"/>
      <c r="U3176" s="20"/>
      <c r="V3176" s="20"/>
      <c r="W3176" s="20"/>
      <c r="X3176" s="27"/>
      <c r="Y3176" s="253"/>
      <c r="Z3176" s="30"/>
      <c r="AA3176" s="30"/>
      <c r="AB3176" s="31"/>
      <c r="AC3176" s="31"/>
      <c r="AD3176" s="31"/>
      <c r="AE3176" s="31"/>
      <c r="AF3176" s="31"/>
      <c r="AG3176" s="241"/>
      <c r="AH3176" s="31"/>
      <c r="AI3176" s="31"/>
      <c r="AJ3176" s="31"/>
      <c r="AK3176" s="31"/>
      <c r="AL3176" s="120"/>
      <c r="AM3176" s="25"/>
      <c r="AN3176" s="25"/>
      <c r="AO3176" s="25"/>
      <c r="AP3176" s="25"/>
      <c r="AQ3176" s="26"/>
      <c r="AR3176" s="25"/>
      <c r="AS3176" s="31"/>
      <c r="AT3176" s="25"/>
      <c r="AU3176" s="25"/>
      <c r="AV3176" s="31"/>
      <c r="BC3176" s="1"/>
      <c r="BD3176"/>
      <c r="BE3176"/>
      <c r="BF3176" s="1"/>
      <c r="BG3176"/>
      <c r="BH3176"/>
      <c r="BI3176"/>
      <c r="BJ3176" s="1"/>
      <c r="BK3176" s="1"/>
      <c r="BL3176"/>
      <c r="BM3176" s="1"/>
      <c r="BN3176" s="1"/>
      <c r="BO3176" s="1"/>
      <c r="BP3176" s="1"/>
      <c r="BQ3176" s="1"/>
      <c r="BR3176" s="1"/>
      <c r="BS3176" s="1"/>
      <c r="BT3176" s="22"/>
      <c r="BU3176" s="1"/>
      <c r="BV3176" s="1"/>
      <c r="BW3176" s="1"/>
      <c r="BX3176" s="1"/>
      <c r="BY3176" s="1"/>
      <c r="BZ3176" s="1"/>
      <c r="CA3176" s="1"/>
      <c r="CB3176" s="1"/>
      <c r="CC3176" s="1"/>
      <c r="CD3176" s="1"/>
      <c r="CE3176" s="1"/>
      <c r="CF3176" s="1"/>
      <c r="CG3176" s="1"/>
      <c r="CH3176" s="1"/>
      <c r="CI3176" s="1"/>
      <c r="CJ3176" s="1"/>
      <c r="CK3176" s="1"/>
      <c r="CL3176" s="1"/>
      <c r="CM3176" s="1"/>
      <c r="CN3176" s="1"/>
      <c r="CO3176" s="1"/>
      <c r="CP3176" s="1"/>
      <c r="CQ3176" s="1"/>
      <c r="CR3176" s="1"/>
      <c r="CS3176" s="1"/>
      <c r="CT3176" s="1"/>
      <c r="CU3176" s="1"/>
      <c r="CV3176" s="1"/>
      <c r="CW3176" s="1"/>
      <c r="CX3176" s="1"/>
      <c r="CY3176" s="1"/>
      <c r="CZ3176" s="1"/>
      <c r="DA3176" s="1"/>
      <c r="DB3176" s="1"/>
      <c r="DC3176" s="1"/>
      <c r="DD3176" s="1"/>
      <c r="DE3176" s="1"/>
      <c r="DF3176" s="1"/>
      <c r="DG3176" s="1"/>
      <c r="DH3176" s="1"/>
      <c r="DI3176" s="1"/>
      <c r="DJ3176" s="1"/>
      <c r="DK3176" s="1"/>
      <c r="DL3176" s="1"/>
      <c r="DM3176" s="1"/>
      <c r="DN3176" s="1"/>
      <c r="DO3176" s="1"/>
      <c r="DP3176" s="1"/>
      <c r="DQ3176" s="1"/>
      <c r="DR3176" s="1"/>
      <c r="DS3176" s="1"/>
      <c r="DT3176" s="1"/>
      <c r="DU3176" s="1"/>
      <c r="DV3176" s="1"/>
      <c r="DW3176" s="1"/>
      <c r="DX3176" s="1"/>
      <c r="DY3176" s="1"/>
      <c r="DZ3176" s="1"/>
      <c r="EA3176" s="1"/>
      <c r="EB3176" s="1"/>
      <c r="EC3176" s="1"/>
      <c r="ED3176" s="1"/>
      <c r="EE3176" s="1"/>
      <c r="EF3176" s="1"/>
      <c r="EG3176" s="1"/>
      <c r="EH3176" s="1"/>
      <c r="EI3176" s="1"/>
      <c r="EJ3176" s="1"/>
      <c r="EK3176" s="1"/>
      <c r="EL3176" s="1"/>
      <c r="EM3176" s="1"/>
      <c r="EN3176" s="1"/>
      <c r="EO3176" s="1"/>
      <c r="EP3176" s="1"/>
      <c r="EQ3176" s="1"/>
      <c r="ER3176" s="1"/>
      <c r="ES3176" s="1"/>
      <c r="ET3176" s="1"/>
      <c r="EU3176" s="1"/>
      <c r="EV3176" s="1"/>
      <c r="EW3176" s="1"/>
      <c r="EX3176" s="1"/>
      <c r="EY3176" s="1"/>
      <c r="EZ3176" s="1"/>
      <c r="FA3176" s="1"/>
      <c r="FB3176" s="1"/>
      <c r="FC3176" s="1"/>
      <c r="FD3176" s="1"/>
      <c r="FE3176" s="1"/>
      <c r="FF3176" s="1"/>
      <c r="FG3176" s="1"/>
      <c r="FH3176" s="1"/>
      <c r="FI3176" s="1"/>
      <c r="FJ3176" s="1"/>
      <c r="FK3176" s="1"/>
      <c r="FL3176" s="1"/>
      <c r="FM3176" s="1"/>
      <c r="FN3176" s="1"/>
      <c r="FO3176" s="1"/>
      <c r="FP3176" s="1"/>
      <c r="FQ3176" s="1"/>
      <c r="FR3176" s="1"/>
      <c r="FS3176" s="1"/>
      <c r="FT3176" s="1"/>
      <c r="FU3176" s="1"/>
      <c r="FV3176" s="1"/>
      <c r="FW3176" s="1"/>
      <c r="FX3176" s="1"/>
      <c r="FY3176" s="1"/>
      <c r="FZ3176" s="1"/>
      <c r="GA3176" s="1"/>
      <c r="GB3176" s="1"/>
      <c r="GC3176" s="1"/>
      <c r="GD3176" s="1"/>
      <c r="GE3176" s="1"/>
      <c r="GF3176" s="1"/>
      <c r="GG3176" s="1"/>
      <c r="GH3176" s="1"/>
      <c r="GI3176" s="1"/>
      <c r="GJ3176" s="1"/>
      <c r="GK3176"/>
      <c r="GL3176"/>
      <c r="GM3176"/>
      <c r="GN3176"/>
      <c r="GO3176"/>
      <c r="GP3176"/>
      <c r="GQ3176"/>
      <c r="GR3176"/>
      <c r="GS3176"/>
      <c r="GT3176"/>
      <c r="GU3176"/>
      <c r="GV3176"/>
      <c r="GW3176"/>
      <c r="GX3176"/>
      <c r="GY3176"/>
      <c r="GZ3176"/>
      <c r="HA3176"/>
      <c r="HB3176"/>
      <c r="HC3176"/>
      <c r="HD3176"/>
      <c r="HE3176"/>
    </row>
    <row r="3177" spans="6:213" s="19" customFormat="1" x14ac:dyDescent="0.25">
      <c r="F3177" s="20"/>
      <c r="G3177" s="20"/>
      <c r="H3177" s="20"/>
      <c r="I3177" s="20"/>
      <c r="J3177" s="21"/>
      <c r="K3177" s="21"/>
      <c r="L3177" s="20"/>
      <c r="M3177" s="20"/>
      <c r="N3177" s="22"/>
      <c r="O3177" s="22"/>
      <c r="P3177" s="22"/>
      <c r="Q3177" s="22"/>
      <c r="U3177" s="20"/>
      <c r="V3177" s="20"/>
      <c r="W3177" s="20"/>
      <c r="X3177" s="27"/>
      <c r="Y3177" s="253"/>
      <c r="Z3177" s="30"/>
      <c r="AA3177" s="30"/>
      <c r="AB3177" s="31"/>
      <c r="AC3177" s="31"/>
      <c r="AD3177" s="31"/>
      <c r="AE3177" s="31"/>
      <c r="AF3177" s="31"/>
      <c r="AG3177" s="241"/>
      <c r="AH3177" s="31"/>
      <c r="AI3177" s="31"/>
      <c r="AJ3177" s="31"/>
      <c r="AK3177" s="31"/>
      <c r="AL3177" s="120"/>
      <c r="AM3177" s="25"/>
      <c r="AN3177" s="25"/>
      <c r="AO3177" s="25"/>
      <c r="AP3177" s="25"/>
      <c r="AQ3177" s="26"/>
      <c r="AR3177" s="25"/>
      <c r="AS3177" s="31"/>
      <c r="AT3177" s="25"/>
      <c r="AU3177" s="25"/>
      <c r="AV3177" s="31"/>
      <c r="BC3177" s="1"/>
      <c r="BD3177"/>
      <c r="BE3177"/>
      <c r="BF3177" s="1"/>
      <c r="BG3177"/>
      <c r="BH3177"/>
      <c r="BI3177"/>
      <c r="BJ3177" s="1"/>
      <c r="BK3177" s="1"/>
      <c r="BL3177"/>
      <c r="BM3177" s="1"/>
      <c r="BN3177" s="1"/>
      <c r="BO3177" s="1"/>
      <c r="BP3177" s="1"/>
      <c r="BQ3177" s="1"/>
      <c r="BR3177" s="1"/>
      <c r="BS3177" s="1"/>
      <c r="BT3177" s="22"/>
      <c r="BU3177" s="1"/>
      <c r="BV3177" s="1"/>
      <c r="BW3177" s="1"/>
      <c r="BX3177" s="1"/>
      <c r="BY3177" s="1"/>
      <c r="BZ3177" s="1"/>
      <c r="CA3177" s="1"/>
      <c r="CB3177" s="1"/>
      <c r="CC3177" s="1"/>
      <c r="CD3177" s="1"/>
      <c r="CE3177" s="1"/>
      <c r="CF3177" s="1"/>
      <c r="CG3177" s="1"/>
      <c r="CH3177" s="1"/>
      <c r="CI3177" s="1"/>
      <c r="CJ3177" s="1"/>
      <c r="CK3177" s="1"/>
      <c r="CL3177" s="1"/>
      <c r="CM3177" s="1"/>
      <c r="CN3177" s="1"/>
      <c r="CO3177" s="1"/>
      <c r="CP3177" s="1"/>
      <c r="CQ3177" s="1"/>
      <c r="CR3177" s="1"/>
      <c r="CS3177" s="1"/>
      <c r="CT3177" s="1"/>
      <c r="CU3177" s="1"/>
      <c r="CV3177" s="1"/>
      <c r="CW3177" s="1"/>
      <c r="CX3177" s="1"/>
      <c r="CY3177" s="1"/>
      <c r="CZ3177" s="1"/>
      <c r="DA3177" s="1"/>
      <c r="DB3177" s="1"/>
      <c r="DC3177" s="1"/>
      <c r="DD3177" s="1"/>
      <c r="DE3177" s="1"/>
      <c r="DF3177" s="1"/>
      <c r="DG3177" s="1"/>
      <c r="DH3177" s="1"/>
      <c r="DI3177" s="1"/>
      <c r="DJ3177" s="1"/>
      <c r="DK3177" s="1"/>
      <c r="DL3177" s="1"/>
      <c r="DM3177" s="1"/>
      <c r="DN3177" s="1"/>
      <c r="DO3177" s="1"/>
      <c r="DP3177" s="1"/>
      <c r="DQ3177" s="1"/>
      <c r="DR3177" s="1"/>
      <c r="DS3177" s="1"/>
      <c r="DT3177" s="1"/>
      <c r="DU3177" s="1"/>
      <c r="DV3177" s="1"/>
      <c r="DW3177" s="1"/>
      <c r="DX3177" s="1"/>
      <c r="DY3177" s="1"/>
      <c r="DZ3177" s="1"/>
      <c r="EA3177" s="1"/>
      <c r="EB3177" s="1"/>
      <c r="EC3177" s="1"/>
      <c r="ED3177" s="1"/>
      <c r="EE3177" s="1"/>
      <c r="EF3177" s="1"/>
      <c r="EG3177" s="1"/>
      <c r="EH3177" s="1"/>
      <c r="EI3177" s="1"/>
      <c r="EJ3177" s="1"/>
      <c r="EK3177" s="1"/>
      <c r="EL3177" s="1"/>
      <c r="EM3177" s="1"/>
      <c r="EN3177" s="1"/>
      <c r="EO3177" s="1"/>
      <c r="EP3177" s="1"/>
      <c r="EQ3177" s="1"/>
      <c r="ER3177" s="1"/>
      <c r="ES3177" s="1"/>
      <c r="ET3177" s="1"/>
      <c r="EU3177" s="1"/>
      <c r="EV3177" s="1"/>
      <c r="EW3177" s="1"/>
      <c r="EX3177" s="1"/>
      <c r="EY3177" s="1"/>
      <c r="EZ3177" s="1"/>
      <c r="FA3177" s="1"/>
      <c r="FB3177" s="1"/>
      <c r="FC3177" s="1"/>
      <c r="FD3177" s="1"/>
      <c r="FE3177" s="1"/>
      <c r="FF3177" s="1"/>
      <c r="FG3177" s="1"/>
      <c r="FH3177" s="1"/>
      <c r="FI3177" s="1"/>
      <c r="FJ3177" s="1"/>
      <c r="FK3177" s="1"/>
      <c r="FL3177" s="1"/>
      <c r="FM3177" s="1"/>
      <c r="FN3177" s="1"/>
      <c r="FO3177" s="1"/>
      <c r="FP3177" s="1"/>
      <c r="FQ3177" s="1"/>
      <c r="FR3177" s="1"/>
      <c r="FS3177" s="1"/>
      <c r="FT3177" s="1"/>
      <c r="FU3177" s="1"/>
      <c r="FV3177" s="1"/>
      <c r="FW3177" s="1"/>
      <c r="FX3177" s="1"/>
      <c r="FY3177" s="1"/>
      <c r="FZ3177" s="1"/>
      <c r="GA3177" s="1"/>
      <c r="GB3177" s="1"/>
      <c r="GC3177" s="1"/>
      <c r="GD3177" s="1"/>
      <c r="GE3177" s="1"/>
      <c r="GF3177" s="1"/>
      <c r="GG3177" s="1"/>
      <c r="GH3177" s="1"/>
      <c r="GI3177" s="1"/>
      <c r="GJ3177" s="1"/>
      <c r="GK3177"/>
      <c r="GL3177"/>
      <c r="GM3177"/>
      <c r="GN3177"/>
      <c r="GO3177"/>
      <c r="GP3177"/>
      <c r="GQ3177"/>
      <c r="GR3177"/>
      <c r="GS3177"/>
      <c r="GT3177"/>
      <c r="GU3177"/>
      <c r="GV3177"/>
      <c r="GW3177"/>
      <c r="GX3177"/>
      <c r="GY3177"/>
      <c r="GZ3177"/>
      <c r="HA3177"/>
      <c r="HB3177"/>
      <c r="HC3177"/>
      <c r="HD3177"/>
      <c r="HE3177"/>
    </row>
    <row r="3178" spans="6:213" s="19" customFormat="1" x14ac:dyDescent="0.25">
      <c r="F3178" s="20"/>
      <c r="G3178" s="20"/>
      <c r="H3178" s="20"/>
      <c r="I3178" s="20"/>
      <c r="J3178" s="21"/>
      <c r="K3178" s="21"/>
      <c r="L3178" s="20"/>
      <c r="M3178" s="20"/>
      <c r="N3178" s="22"/>
      <c r="O3178" s="22"/>
      <c r="P3178" s="22"/>
      <c r="Q3178" s="22"/>
      <c r="U3178" s="20"/>
      <c r="V3178" s="20"/>
      <c r="W3178" s="20"/>
      <c r="X3178" s="27"/>
      <c r="Y3178" s="253"/>
      <c r="Z3178" s="30"/>
      <c r="AA3178" s="30"/>
      <c r="AB3178" s="31"/>
      <c r="AC3178" s="31"/>
      <c r="AD3178" s="31"/>
      <c r="AE3178" s="31"/>
      <c r="AF3178" s="31"/>
      <c r="AG3178" s="241"/>
      <c r="AH3178" s="31"/>
      <c r="AI3178" s="31"/>
      <c r="AJ3178" s="31"/>
      <c r="AK3178" s="31"/>
      <c r="AL3178" s="120"/>
      <c r="AM3178" s="25"/>
      <c r="AN3178" s="25"/>
      <c r="AO3178" s="25"/>
      <c r="AP3178" s="25"/>
      <c r="AQ3178" s="26"/>
      <c r="AR3178" s="25"/>
      <c r="AS3178" s="31"/>
      <c r="AT3178" s="25"/>
      <c r="AU3178" s="25"/>
      <c r="AV3178" s="31"/>
      <c r="BC3178" s="1"/>
      <c r="BD3178"/>
      <c r="BE3178"/>
      <c r="BF3178" s="1"/>
      <c r="BG3178"/>
      <c r="BH3178"/>
      <c r="BI3178"/>
      <c r="BJ3178" s="1"/>
      <c r="BK3178" s="1"/>
      <c r="BL3178"/>
      <c r="BM3178" s="1"/>
      <c r="BN3178" s="1"/>
      <c r="BO3178" s="1"/>
      <c r="BP3178" s="1"/>
      <c r="BQ3178" s="1"/>
      <c r="BR3178" s="1"/>
      <c r="BS3178" s="1"/>
      <c r="BT3178" s="22"/>
      <c r="BU3178" s="1"/>
      <c r="BV3178" s="1"/>
      <c r="BW3178" s="1"/>
      <c r="BX3178" s="1"/>
      <c r="BY3178" s="1"/>
      <c r="BZ3178" s="1"/>
      <c r="CA3178" s="1"/>
      <c r="CB3178" s="1"/>
      <c r="CC3178" s="1"/>
      <c r="CD3178" s="1"/>
      <c r="CE3178" s="1"/>
      <c r="CF3178" s="1"/>
      <c r="CG3178" s="1"/>
      <c r="CH3178" s="1"/>
      <c r="CI3178" s="1"/>
      <c r="CJ3178" s="1"/>
      <c r="CK3178" s="1"/>
      <c r="CL3178" s="1"/>
      <c r="CM3178" s="1"/>
      <c r="CN3178" s="1"/>
      <c r="CO3178" s="1"/>
      <c r="CP3178" s="1"/>
      <c r="CQ3178" s="1"/>
      <c r="CR3178" s="1"/>
      <c r="CS3178" s="1"/>
      <c r="CT3178" s="1"/>
      <c r="CU3178" s="1"/>
      <c r="CV3178" s="1"/>
      <c r="CW3178" s="1"/>
      <c r="CX3178" s="1"/>
      <c r="CY3178" s="1"/>
      <c r="CZ3178" s="1"/>
      <c r="DA3178" s="1"/>
      <c r="DB3178" s="1"/>
      <c r="DC3178" s="1"/>
      <c r="DD3178" s="1"/>
      <c r="DE3178" s="1"/>
      <c r="DF3178" s="1"/>
      <c r="DG3178" s="1"/>
      <c r="DH3178" s="1"/>
      <c r="DI3178" s="1"/>
      <c r="DJ3178" s="1"/>
      <c r="DK3178" s="1"/>
      <c r="DL3178" s="1"/>
      <c r="DM3178" s="1"/>
      <c r="DN3178" s="1"/>
      <c r="DO3178" s="1"/>
      <c r="DP3178" s="1"/>
      <c r="DQ3178" s="1"/>
      <c r="DR3178" s="1"/>
      <c r="DS3178" s="1"/>
      <c r="DT3178" s="1"/>
      <c r="DU3178" s="1"/>
      <c r="DV3178" s="1"/>
      <c r="DW3178" s="1"/>
      <c r="DX3178" s="1"/>
      <c r="DY3178" s="1"/>
      <c r="DZ3178" s="1"/>
      <c r="EA3178" s="1"/>
      <c r="EB3178" s="1"/>
      <c r="EC3178" s="1"/>
      <c r="ED3178" s="1"/>
      <c r="EE3178" s="1"/>
      <c r="EF3178" s="1"/>
      <c r="EG3178" s="1"/>
      <c r="EH3178" s="1"/>
      <c r="EI3178" s="1"/>
      <c r="EJ3178" s="1"/>
      <c r="EK3178" s="1"/>
      <c r="EL3178" s="1"/>
      <c r="EM3178" s="1"/>
      <c r="EN3178" s="1"/>
      <c r="EO3178" s="1"/>
      <c r="EP3178" s="1"/>
      <c r="EQ3178" s="1"/>
      <c r="ER3178" s="1"/>
      <c r="ES3178" s="1"/>
      <c r="ET3178" s="1"/>
      <c r="EU3178" s="1"/>
      <c r="EV3178" s="1"/>
      <c r="EW3178" s="1"/>
      <c r="EX3178" s="1"/>
      <c r="EY3178" s="1"/>
      <c r="EZ3178" s="1"/>
      <c r="FA3178" s="1"/>
      <c r="FB3178" s="1"/>
      <c r="FC3178" s="1"/>
      <c r="FD3178" s="1"/>
      <c r="FE3178" s="1"/>
      <c r="FF3178" s="1"/>
      <c r="FG3178" s="1"/>
      <c r="FH3178" s="1"/>
      <c r="FI3178" s="1"/>
      <c r="FJ3178" s="1"/>
      <c r="FK3178" s="1"/>
      <c r="FL3178" s="1"/>
      <c r="FM3178" s="1"/>
      <c r="FN3178" s="1"/>
      <c r="FO3178" s="1"/>
      <c r="FP3178" s="1"/>
      <c r="FQ3178" s="1"/>
      <c r="FR3178" s="1"/>
      <c r="FS3178" s="1"/>
      <c r="FT3178" s="1"/>
      <c r="FU3178" s="1"/>
      <c r="FV3178" s="1"/>
      <c r="FW3178" s="1"/>
      <c r="FX3178" s="1"/>
      <c r="FY3178" s="1"/>
      <c r="FZ3178" s="1"/>
      <c r="GA3178" s="1"/>
      <c r="GB3178" s="1"/>
      <c r="GC3178" s="1"/>
      <c r="GD3178" s="1"/>
      <c r="GE3178" s="1"/>
      <c r="GF3178" s="1"/>
      <c r="GG3178" s="1"/>
      <c r="GH3178" s="1"/>
      <c r="GI3178" s="1"/>
      <c r="GJ3178" s="1"/>
      <c r="GK3178"/>
      <c r="GL3178"/>
      <c r="GM3178"/>
      <c r="GN3178"/>
      <c r="GO3178"/>
      <c r="GP3178"/>
      <c r="GQ3178"/>
      <c r="GR3178"/>
      <c r="GS3178"/>
      <c r="GT3178"/>
      <c r="GU3178"/>
      <c r="GV3178"/>
      <c r="GW3178"/>
      <c r="GX3178"/>
      <c r="GY3178"/>
      <c r="GZ3178"/>
      <c r="HA3178"/>
      <c r="HB3178"/>
      <c r="HC3178"/>
      <c r="HD3178"/>
      <c r="HE3178"/>
    </row>
    <row r="3179" spans="6:213" s="19" customFormat="1" x14ac:dyDescent="0.25">
      <c r="F3179" s="20"/>
      <c r="G3179" s="20"/>
      <c r="H3179" s="20"/>
      <c r="I3179" s="20"/>
      <c r="J3179" s="21"/>
      <c r="K3179" s="21"/>
      <c r="L3179" s="20"/>
      <c r="M3179" s="20"/>
      <c r="N3179" s="22"/>
      <c r="O3179" s="22"/>
      <c r="P3179" s="22"/>
      <c r="Q3179" s="22"/>
      <c r="U3179" s="20"/>
      <c r="V3179" s="20"/>
      <c r="W3179" s="20"/>
      <c r="X3179" s="27"/>
      <c r="Y3179" s="253"/>
      <c r="Z3179" s="30"/>
      <c r="AA3179" s="30"/>
      <c r="AB3179" s="31"/>
      <c r="AC3179" s="31"/>
      <c r="AD3179" s="31"/>
      <c r="AE3179" s="31"/>
      <c r="AF3179" s="31"/>
      <c r="AG3179" s="241"/>
      <c r="AH3179" s="31"/>
      <c r="AI3179" s="31"/>
      <c r="AJ3179" s="31"/>
      <c r="AK3179" s="31"/>
      <c r="AL3179" s="120"/>
      <c r="AM3179" s="25"/>
      <c r="AN3179" s="25"/>
      <c r="AO3179" s="25"/>
      <c r="AP3179" s="25"/>
      <c r="AQ3179" s="26"/>
      <c r="AR3179" s="25"/>
      <c r="AS3179" s="31"/>
      <c r="AT3179" s="25"/>
      <c r="AU3179" s="25"/>
      <c r="AV3179" s="31"/>
      <c r="BC3179" s="1"/>
      <c r="BD3179"/>
      <c r="BE3179"/>
      <c r="BF3179" s="1"/>
      <c r="BG3179"/>
      <c r="BH3179"/>
      <c r="BI3179"/>
      <c r="BJ3179" s="1"/>
      <c r="BK3179" s="1"/>
      <c r="BL3179"/>
      <c r="BM3179" s="1"/>
      <c r="BN3179" s="1"/>
      <c r="BO3179" s="1"/>
      <c r="BP3179" s="1"/>
      <c r="BQ3179" s="1"/>
      <c r="BR3179" s="1"/>
      <c r="BS3179" s="1"/>
      <c r="BT3179" s="22"/>
      <c r="BU3179" s="1"/>
      <c r="BV3179" s="1"/>
      <c r="BW3179" s="1"/>
      <c r="BX3179" s="1"/>
      <c r="BY3179" s="1"/>
      <c r="BZ3179" s="1"/>
      <c r="CA3179" s="1"/>
      <c r="CB3179" s="1"/>
      <c r="CC3179" s="1"/>
      <c r="CD3179" s="1"/>
      <c r="CE3179" s="1"/>
      <c r="CF3179" s="1"/>
      <c r="CG3179" s="1"/>
      <c r="CH3179" s="1"/>
      <c r="CI3179" s="1"/>
      <c r="CJ3179" s="1"/>
      <c r="CK3179" s="1"/>
      <c r="CL3179" s="1"/>
      <c r="CM3179" s="1"/>
      <c r="CN3179" s="1"/>
      <c r="CO3179" s="1"/>
      <c r="CP3179" s="1"/>
      <c r="CQ3179" s="1"/>
      <c r="CR3179" s="1"/>
      <c r="CS3179" s="1"/>
      <c r="CT3179" s="1"/>
      <c r="CU3179" s="1"/>
      <c r="CV3179" s="1"/>
      <c r="CW3179" s="1"/>
      <c r="CX3179" s="1"/>
      <c r="CY3179" s="1"/>
      <c r="CZ3179" s="1"/>
      <c r="DA3179" s="1"/>
      <c r="DB3179" s="1"/>
      <c r="DC3179" s="1"/>
      <c r="DD3179" s="1"/>
      <c r="DE3179" s="1"/>
      <c r="DF3179" s="1"/>
      <c r="DG3179" s="1"/>
      <c r="DH3179" s="1"/>
      <c r="DI3179" s="1"/>
      <c r="DJ3179" s="1"/>
      <c r="DK3179" s="1"/>
      <c r="DL3179" s="1"/>
      <c r="DM3179" s="1"/>
      <c r="DN3179" s="1"/>
      <c r="DO3179" s="1"/>
      <c r="DP3179" s="1"/>
      <c r="DQ3179" s="1"/>
      <c r="DR3179" s="1"/>
      <c r="DS3179" s="1"/>
      <c r="DT3179" s="1"/>
      <c r="DU3179" s="1"/>
      <c r="DV3179" s="1"/>
      <c r="DW3179" s="1"/>
      <c r="DX3179" s="1"/>
      <c r="DY3179" s="1"/>
      <c r="DZ3179" s="1"/>
      <c r="EA3179" s="1"/>
      <c r="EB3179" s="1"/>
      <c r="EC3179" s="1"/>
      <c r="ED3179" s="1"/>
      <c r="EE3179" s="1"/>
      <c r="EF3179" s="1"/>
      <c r="EG3179" s="1"/>
      <c r="EH3179" s="1"/>
      <c r="EI3179" s="1"/>
      <c r="EJ3179" s="1"/>
      <c r="EK3179" s="1"/>
      <c r="EL3179" s="1"/>
      <c r="EM3179" s="1"/>
      <c r="EN3179" s="1"/>
      <c r="EO3179" s="1"/>
      <c r="EP3179" s="1"/>
      <c r="EQ3179" s="1"/>
      <c r="ER3179" s="1"/>
      <c r="ES3179" s="1"/>
      <c r="ET3179" s="1"/>
      <c r="EU3179" s="1"/>
      <c r="EV3179" s="1"/>
      <c r="EW3179" s="1"/>
      <c r="EX3179" s="1"/>
      <c r="EY3179" s="1"/>
      <c r="EZ3179" s="1"/>
      <c r="FA3179" s="1"/>
      <c r="FB3179" s="1"/>
      <c r="FC3179" s="1"/>
      <c r="FD3179" s="1"/>
      <c r="FE3179" s="1"/>
      <c r="FF3179" s="1"/>
      <c r="FG3179" s="1"/>
      <c r="FH3179" s="1"/>
      <c r="FI3179" s="1"/>
      <c r="FJ3179" s="1"/>
      <c r="FK3179" s="1"/>
      <c r="FL3179" s="1"/>
      <c r="FM3179" s="1"/>
      <c r="FN3179" s="1"/>
      <c r="FO3179" s="1"/>
      <c r="FP3179" s="1"/>
      <c r="FQ3179" s="1"/>
      <c r="FR3179" s="1"/>
      <c r="FS3179" s="1"/>
      <c r="FT3179" s="1"/>
      <c r="FU3179" s="1"/>
      <c r="FV3179" s="1"/>
      <c r="FW3179" s="1"/>
      <c r="FX3179" s="1"/>
      <c r="FY3179" s="1"/>
      <c r="FZ3179" s="1"/>
      <c r="GA3179" s="1"/>
      <c r="GB3179" s="1"/>
      <c r="GC3179" s="1"/>
      <c r="GD3179" s="1"/>
      <c r="GE3179" s="1"/>
      <c r="GF3179" s="1"/>
      <c r="GG3179" s="1"/>
      <c r="GH3179" s="1"/>
      <c r="GI3179" s="1"/>
      <c r="GJ3179" s="1"/>
      <c r="GK3179"/>
      <c r="GL3179"/>
      <c r="GM3179"/>
      <c r="GN3179"/>
      <c r="GO3179"/>
      <c r="GP3179"/>
      <c r="GQ3179"/>
      <c r="GR3179"/>
      <c r="GS3179"/>
      <c r="GT3179"/>
      <c r="GU3179"/>
      <c r="GV3179"/>
      <c r="GW3179"/>
      <c r="GX3179"/>
      <c r="GY3179"/>
      <c r="GZ3179"/>
      <c r="HA3179"/>
      <c r="HB3179"/>
      <c r="HC3179"/>
      <c r="HD3179"/>
      <c r="HE3179"/>
    </row>
    <row r="3180" spans="6:213" s="19" customFormat="1" x14ac:dyDescent="0.25">
      <c r="F3180" s="20"/>
      <c r="G3180" s="20"/>
      <c r="H3180" s="20"/>
      <c r="I3180" s="20"/>
      <c r="J3180" s="21"/>
      <c r="K3180" s="21"/>
      <c r="L3180" s="20"/>
      <c r="M3180" s="20"/>
      <c r="N3180" s="22"/>
      <c r="O3180" s="22"/>
      <c r="P3180" s="22"/>
      <c r="Q3180" s="22"/>
      <c r="U3180" s="20"/>
      <c r="V3180" s="20"/>
      <c r="W3180" s="20"/>
      <c r="X3180" s="27"/>
      <c r="Y3180" s="253"/>
      <c r="Z3180" s="30"/>
      <c r="AA3180" s="30"/>
      <c r="AB3180" s="31"/>
      <c r="AC3180" s="31"/>
      <c r="AD3180" s="31"/>
      <c r="AE3180" s="31"/>
      <c r="AF3180" s="31"/>
      <c r="AG3180" s="241"/>
      <c r="AH3180" s="31"/>
      <c r="AI3180" s="31"/>
      <c r="AJ3180" s="31"/>
      <c r="AK3180" s="31"/>
      <c r="AL3180" s="120"/>
      <c r="AM3180" s="25"/>
      <c r="AN3180" s="25"/>
      <c r="AO3180" s="25"/>
      <c r="AP3180" s="25"/>
      <c r="AQ3180" s="26"/>
      <c r="AR3180" s="25"/>
      <c r="AS3180" s="31"/>
      <c r="AT3180" s="25"/>
      <c r="AU3180" s="25"/>
      <c r="AV3180" s="31"/>
      <c r="BC3180" s="1"/>
      <c r="BD3180"/>
      <c r="BE3180"/>
      <c r="BF3180" s="1"/>
      <c r="BG3180"/>
      <c r="BH3180"/>
      <c r="BI3180"/>
      <c r="BJ3180" s="1"/>
      <c r="BK3180" s="1"/>
      <c r="BL3180"/>
      <c r="BM3180" s="1"/>
      <c r="BN3180" s="1"/>
      <c r="BO3180" s="1"/>
      <c r="BP3180" s="1"/>
      <c r="BQ3180" s="1"/>
      <c r="BR3180" s="1"/>
      <c r="BS3180" s="1"/>
      <c r="BT3180" s="22"/>
      <c r="BU3180" s="1"/>
      <c r="BV3180" s="1"/>
      <c r="BW3180" s="1"/>
      <c r="BX3180" s="1"/>
      <c r="BY3180" s="1"/>
      <c r="BZ3180" s="1"/>
      <c r="CA3180" s="1"/>
      <c r="CB3180" s="1"/>
      <c r="CC3180" s="1"/>
      <c r="CD3180" s="1"/>
      <c r="CE3180" s="1"/>
      <c r="CF3180" s="1"/>
      <c r="CG3180" s="1"/>
      <c r="CH3180" s="1"/>
      <c r="CI3180" s="1"/>
      <c r="CJ3180" s="1"/>
      <c r="CK3180" s="1"/>
      <c r="CL3180" s="1"/>
      <c r="CM3180" s="1"/>
      <c r="CN3180" s="1"/>
      <c r="CO3180" s="1"/>
      <c r="CP3180" s="1"/>
      <c r="CQ3180" s="1"/>
      <c r="CR3180" s="1"/>
      <c r="CS3180" s="1"/>
      <c r="CT3180" s="1"/>
      <c r="CU3180" s="1"/>
      <c r="CV3180" s="1"/>
      <c r="CW3180" s="1"/>
      <c r="CX3180" s="1"/>
      <c r="CY3180" s="1"/>
      <c r="CZ3180" s="1"/>
      <c r="DA3180" s="1"/>
      <c r="DB3180" s="1"/>
      <c r="DC3180" s="1"/>
      <c r="DD3180" s="1"/>
      <c r="DE3180" s="1"/>
      <c r="DF3180" s="1"/>
      <c r="DG3180" s="1"/>
      <c r="DH3180" s="1"/>
      <c r="DI3180" s="1"/>
      <c r="DJ3180" s="1"/>
      <c r="DK3180" s="1"/>
      <c r="DL3180" s="1"/>
      <c r="DM3180" s="1"/>
      <c r="DN3180" s="1"/>
      <c r="DO3180" s="1"/>
      <c r="DP3180" s="1"/>
      <c r="DQ3180" s="1"/>
      <c r="DR3180" s="1"/>
      <c r="DS3180" s="1"/>
      <c r="DT3180" s="1"/>
      <c r="DU3180" s="1"/>
      <c r="DV3180" s="1"/>
      <c r="DW3180" s="1"/>
      <c r="DX3180" s="1"/>
      <c r="DY3180" s="1"/>
      <c r="DZ3180" s="1"/>
      <c r="EA3180" s="1"/>
      <c r="EB3180" s="1"/>
      <c r="EC3180" s="1"/>
      <c r="ED3180" s="1"/>
      <c r="EE3180" s="1"/>
      <c r="EF3180" s="1"/>
      <c r="EG3180" s="1"/>
      <c r="EH3180" s="1"/>
      <c r="EI3180" s="1"/>
      <c r="EJ3180" s="1"/>
      <c r="EK3180" s="1"/>
      <c r="EL3180" s="1"/>
      <c r="EM3180" s="1"/>
      <c r="EN3180" s="1"/>
      <c r="EO3180" s="1"/>
      <c r="EP3180" s="1"/>
      <c r="EQ3180" s="1"/>
      <c r="ER3180" s="1"/>
      <c r="ES3180" s="1"/>
      <c r="ET3180" s="1"/>
      <c r="EU3180" s="1"/>
      <c r="EV3180" s="1"/>
      <c r="EW3180" s="1"/>
      <c r="EX3180" s="1"/>
      <c r="EY3180" s="1"/>
      <c r="EZ3180" s="1"/>
      <c r="FA3180" s="1"/>
      <c r="FB3180" s="1"/>
      <c r="FC3180" s="1"/>
      <c r="FD3180" s="1"/>
      <c r="FE3180" s="1"/>
      <c r="FF3180" s="1"/>
      <c r="FG3180" s="1"/>
      <c r="FH3180" s="1"/>
      <c r="FI3180" s="1"/>
      <c r="FJ3180" s="1"/>
      <c r="FK3180" s="1"/>
      <c r="FL3180" s="1"/>
      <c r="FM3180" s="1"/>
      <c r="FN3180" s="1"/>
      <c r="FO3180" s="1"/>
      <c r="FP3180" s="1"/>
      <c r="FQ3180" s="1"/>
      <c r="FR3180" s="1"/>
      <c r="FS3180" s="1"/>
      <c r="FT3180" s="1"/>
      <c r="FU3180" s="1"/>
      <c r="FV3180" s="1"/>
      <c r="FW3180" s="1"/>
      <c r="FX3180" s="1"/>
      <c r="FY3180" s="1"/>
      <c r="FZ3180" s="1"/>
      <c r="GA3180" s="1"/>
      <c r="GB3180" s="1"/>
      <c r="GC3180" s="1"/>
      <c r="GD3180" s="1"/>
      <c r="GE3180" s="1"/>
      <c r="GF3180" s="1"/>
      <c r="GG3180" s="1"/>
      <c r="GH3180" s="1"/>
      <c r="GI3180" s="1"/>
      <c r="GJ3180" s="1"/>
      <c r="GK3180"/>
      <c r="GL3180"/>
      <c r="GM3180"/>
      <c r="GN3180"/>
      <c r="GO3180"/>
      <c r="GP3180"/>
      <c r="GQ3180"/>
      <c r="GR3180"/>
      <c r="GS3180"/>
      <c r="GT3180"/>
      <c r="GU3180"/>
      <c r="GV3180"/>
      <c r="GW3180"/>
      <c r="GX3180"/>
      <c r="GY3180"/>
      <c r="GZ3180"/>
      <c r="HA3180"/>
      <c r="HB3180"/>
      <c r="HC3180"/>
      <c r="HD3180"/>
      <c r="HE3180"/>
    </row>
    <row r="3181" spans="6:213" s="19" customFormat="1" x14ac:dyDescent="0.25">
      <c r="F3181" s="20"/>
      <c r="G3181" s="20"/>
      <c r="H3181" s="20"/>
      <c r="I3181" s="20"/>
      <c r="J3181" s="21"/>
      <c r="K3181" s="21"/>
      <c r="L3181" s="20"/>
      <c r="M3181" s="20"/>
      <c r="N3181" s="22"/>
      <c r="O3181" s="22"/>
      <c r="P3181" s="22"/>
      <c r="Q3181" s="22"/>
      <c r="U3181" s="20"/>
      <c r="V3181" s="20"/>
      <c r="W3181" s="20"/>
      <c r="X3181" s="27"/>
      <c r="Y3181" s="253"/>
      <c r="Z3181" s="30"/>
      <c r="AA3181" s="30"/>
      <c r="AB3181" s="31"/>
      <c r="AC3181" s="31"/>
      <c r="AD3181" s="31"/>
      <c r="AE3181" s="31"/>
      <c r="AF3181" s="31"/>
      <c r="AG3181" s="241"/>
      <c r="AH3181" s="31"/>
      <c r="AI3181" s="31"/>
      <c r="AJ3181" s="31"/>
      <c r="AK3181" s="31"/>
      <c r="AL3181" s="120"/>
      <c r="AM3181" s="25"/>
      <c r="AN3181" s="25"/>
      <c r="AO3181" s="25"/>
      <c r="AP3181" s="25"/>
      <c r="AQ3181" s="26"/>
      <c r="AR3181" s="25"/>
      <c r="AS3181" s="31"/>
      <c r="AT3181" s="25"/>
      <c r="AU3181" s="25"/>
      <c r="AV3181" s="31"/>
      <c r="BC3181" s="1"/>
      <c r="BD3181"/>
      <c r="BE3181"/>
      <c r="BF3181" s="1"/>
      <c r="BG3181"/>
      <c r="BH3181"/>
      <c r="BI3181"/>
      <c r="BJ3181" s="1"/>
      <c r="BK3181" s="1"/>
      <c r="BL3181"/>
      <c r="BM3181" s="1"/>
      <c r="BN3181" s="1"/>
      <c r="BO3181" s="1"/>
      <c r="BP3181" s="1"/>
      <c r="BQ3181" s="1"/>
      <c r="BR3181" s="1"/>
      <c r="BS3181" s="1"/>
      <c r="BT3181" s="22"/>
      <c r="BU3181" s="1"/>
      <c r="BV3181" s="1"/>
      <c r="BW3181" s="1"/>
      <c r="BX3181" s="1"/>
      <c r="BY3181" s="1"/>
      <c r="BZ3181" s="1"/>
      <c r="CA3181" s="1"/>
      <c r="CB3181" s="1"/>
      <c r="CC3181" s="1"/>
      <c r="CD3181" s="1"/>
      <c r="CE3181" s="1"/>
      <c r="CF3181" s="1"/>
      <c r="CG3181" s="1"/>
      <c r="CH3181" s="1"/>
      <c r="CI3181" s="1"/>
      <c r="CJ3181" s="1"/>
      <c r="CK3181" s="1"/>
      <c r="CL3181" s="1"/>
      <c r="CM3181" s="1"/>
      <c r="CN3181" s="1"/>
      <c r="CO3181" s="1"/>
      <c r="CP3181" s="1"/>
      <c r="CQ3181" s="1"/>
      <c r="CR3181" s="1"/>
      <c r="CS3181" s="1"/>
      <c r="CT3181" s="1"/>
      <c r="CU3181" s="1"/>
      <c r="CV3181" s="1"/>
      <c r="CW3181" s="1"/>
      <c r="CX3181" s="1"/>
      <c r="CY3181" s="1"/>
      <c r="CZ3181" s="1"/>
      <c r="DA3181" s="1"/>
      <c r="DB3181" s="1"/>
      <c r="DC3181" s="1"/>
      <c r="DD3181" s="1"/>
      <c r="DE3181" s="1"/>
      <c r="DF3181" s="1"/>
      <c r="DG3181" s="1"/>
      <c r="DH3181" s="1"/>
      <c r="DI3181" s="1"/>
      <c r="DJ3181" s="1"/>
      <c r="DK3181" s="1"/>
      <c r="DL3181" s="1"/>
      <c r="DM3181" s="1"/>
      <c r="DN3181" s="1"/>
      <c r="DO3181" s="1"/>
      <c r="DP3181" s="1"/>
      <c r="DQ3181" s="1"/>
      <c r="DR3181" s="1"/>
      <c r="DS3181" s="1"/>
      <c r="DT3181" s="1"/>
      <c r="DU3181" s="1"/>
      <c r="DV3181" s="1"/>
      <c r="DW3181" s="1"/>
      <c r="DX3181" s="1"/>
      <c r="DY3181" s="1"/>
      <c r="DZ3181" s="1"/>
      <c r="EA3181" s="1"/>
      <c r="EB3181" s="1"/>
      <c r="EC3181" s="1"/>
      <c r="ED3181" s="1"/>
      <c r="EE3181" s="1"/>
      <c r="EF3181" s="1"/>
      <c r="EG3181" s="1"/>
      <c r="EH3181" s="1"/>
      <c r="EI3181" s="1"/>
      <c r="EJ3181" s="1"/>
      <c r="EK3181" s="1"/>
      <c r="EL3181" s="1"/>
      <c r="EM3181" s="1"/>
      <c r="EN3181" s="1"/>
      <c r="EO3181" s="1"/>
      <c r="EP3181" s="1"/>
      <c r="EQ3181" s="1"/>
      <c r="ER3181" s="1"/>
      <c r="ES3181" s="1"/>
      <c r="ET3181" s="1"/>
      <c r="EU3181" s="1"/>
      <c r="EV3181" s="1"/>
      <c r="EW3181" s="1"/>
      <c r="EX3181" s="1"/>
      <c r="EY3181" s="1"/>
      <c r="EZ3181" s="1"/>
      <c r="FA3181" s="1"/>
      <c r="FB3181" s="1"/>
      <c r="FC3181" s="1"/>
      <c r="FD3181" s="1"/>
      <c r="FE3181" s="1"/>
      <c r="FF3181" s="1"/>
      <c r="FG3181" s="1"/>
      <c r="FH3181" s="1"/>
      <c r="FI3181" s="1"/>
      <c r="FJ3181" s="1"/>
      <c r="FK3181" s="1"/>
      <c r="FL3181" s="1"/>
      <c r="FM3181" s="1"/>
      <c r="FN3181" s="1"/>
      <c r="FO3181" s="1"/>
      <c r="FP3181" s="1"/>
      <c r="FQ3181" s="1"/>
      <c r="FR3181" s="1"/>
      <c r="FS3181" s="1"/>
      <c r="FT3181" s="1"/>
      <c r="FU3181" s="1"/>
      <c r="FV3181" s="1"/>
      <c r="FW3181" s="1"/>
      <c r="FX3181" s="1"/>
      <c r="FY3181" s="1"/>
      <c r="FZ3181" s="1"/>
      <c r="GA3181" s="1"/>
      <c r="GB3181" s="1"/>
      <c r="GC3181" s="1"/>
      <c r="GD3181" s="1"/>
      <c r="GE3181" s="1"/>
      <c r="GF3181" s="1"/>
      <c r="GG3181" s="1"/>
      <c r="GH3181" s="1"/>
      <c r="GI3181" s="1"/>
      <c r="GJ3181" s="1"/>
      <c r="GK3181"/>
      <c r="GL3181"/>
      <c r="GM3181"/>
      <c r="GN3181"/>
      <c r="GO3181"/>
      <c r="GP3181"/>
      <c r="GQ3181"/>
      <c r="GR3181"/>
      <c r="GS3181"/>
      <c r="GT3181"/>
      <c r="GU3181"/>
      <c r="GV3181"/>
      <c r="GW3181"/>
      <c r="GX3181"/>
      <c r="GY3181"/>
      <c r="GZ3181"/>
      <c r="HA3181"/>
      <c r="HB3181"/>
      <c r="HC3181"/>
      <c r="HD3181"/>
      <c r="HE3181"/>
    </row>
    <row r="3182" spans="6:213" s="19" customFormat="1" x14ac:dyDescent="0.25">
      <c r="F3182" s="20"/>
      <c r="G3182" s="20"/>
      <c r="H3182" s="20"/>
      <c r="I3182" s="20"/>
      <c r="J3182" s="21"/>
      <c r="K3182" s="21"/>
      <c r="L3182" s="20"/>
      <c r="M3182" s="20"/>
      <c r="N3182" s="22"/>
      <c r="O3182" s="22"/>
      <c r="P3182" s="22"/>
      <c r="Q3182" s="22"/>
      <c r="U3182" s="20"/>
      <c r="V3182" s="20"/>
      <c r="W3182" s="20"/>
      <c r="X3182" s="27"/>
      <c r="Y3182" s="253"/>
      <c r="Z3182" s="30"/>
      <c r="AA3182" s="30"/>
      <c r="AB3182" s="31"/>
      <c r="AC3182" s="31"/>
      <c r="AD3182" s="31"/>
      <c r="AE3182" s="31"/>
      <c r="AF3182" s="31"/>
      <c r="AG3182" s="241"/>
      <c r="AH3182" s="31"/>
      <c r="AI3182" s="31"/>
      <c r="AJ3182" s="31"/>
      <c r="AK3182" s="31"/>
      <c r="AL3182" s="120"/>
      <c r="AM3182" s="25"/>
      <c r="AN3182" s="25"/>
      <c r="AO3182" s="25"/>
      <c r="AP3182" s="25"/>
      <c r="AQ3182" s="26"/>
      <c r="AR3182" s="25"/>
      <c r="AS3182" s="31"/>
      <c r="AT3182" s="25"/>
      <c r="AU3182" s="25"/>
      <c r="AV3182" s="31"/>
      <c r="BC3182" s="1"/>
      <c r="BD3182"/>
      <c r="BE3182"/>
      <c r="BF3182" s="1"/>
      <c r="BG3182"/>
      <c r="BH3182"/>
      <c r="BI3182"/>
      <c r="BJ3182" s="1"/>
      <c r="BK3182" s="1"/>
      <c r="BL3182"/>
      <c r="BM3182" s="1"/>
      <c r="BN3182" s="1"/>
      <c r="BO3182" s="1"/>
      <c r="BP3182" s="1"/>
      <c r="BQ3182" s="1"/>
      <c r="BR3182" s="1"/>
      <c r="BS3182" s="1"/>
      <c r="BT3182" s="22"/>
      <c r="BU3182" s="1"/>
      <c r="BV3182" s="1"/>
      <c r="BW3182" s="1"/>
      <c r="BX3182" s="1"/>
      <c r="BY3182" s="1"/>
      <c r="BZ3182" s="1"/>
      <c r="CA3182" s="1"/>
      <c r="CB3182" s="1"/>
      <c r="CC3182" s="1"/>
      <c r="CD3182" s="1"/>
      <c r="CE3182" s="1"/>
      <c r="CF3182" s="1"/>
      <c r="CG3182" s="1"/>
      <c r="CH3182" s="1"/>
      <c r="CI3182" s="1"/>
      <c r="CJ3182" s="1"/>
      <c r="CK3182" s="1"/>
      <c r="CL3182" s="1"/>
      <c r="CM3182" s="1"/>
      <c r="CN3182" s="1"/>
      <c r="CO3182" s="1"/>
      <c r="CP3182" s="1"/>
      <c r="CQ3182" s="1"/>
      <c r="CR3182" s="1"/>
      <c r="CS3182" s="1"/>
      <c r="CT3182" s="1"/>
      <c r="CU3182" s="1"/>
      <c r="CV3182" s="1"/>
      <c r="CW3182" s="1"/>
      <c r="CX3182" s="1"/>
      <c r="CY3182" s="1"/>
      <c r="CZ3182" s="1"/>
      <c r="DA3182" s="1"/>
      <c r="DB3182" s="1"/>
      <c r="DC3182" s="1"/>
      <c r="DD3182" s="1"/>
      <c r="DE3182" s="1"/>
      <c r="DF3182" s="1"/>
      <c r="DG3182" s="1"/>
      <c r="DH3182" s="1"/>
      <c r="DI3182" s="1"/>
      <c r="DJ3182" s="1"/>
      <c r="DK3182" s="1"/>
      <c r="DL3182" s="1"/>
      <c r="DM3182" s="1"/>
      <c r="DN3182" s="1"/>
      <c r="DO3182" s="1"/>
      <c r="DP3182" s="1"/>
      <c r="DQ3182" s="1"/>
      <c r="DR3182" s="1"/>
      <c r="DS3182" s="1"/>
      <c r="DT3182" s="1"/>
      <c r="DU3182" s="1"/>
      <c r="DV3182" s="1"/>
      <c r="DW3182" s="1"/>
      <c r="DX3182" s="1"/>
      <c r="DY3182" s="1"/>
      <c r="DZ3182" s="1"/>
      <c r="EA3182" s="1"/>
      <c r="EB3182" s="1"/>
      <c r="EC3182" s="1"/>
      <c r="ED3182" s="1"/>
      <c r="EE3182" s="1"/>
      <c r="EF3182" s="1"/>
      <c r="EG3182" s="1"/>
      <c r="EH3182" s="1"/>
      <c r="EI3182" s="1"/>
      <c r="EJ3182" s="1"/>
      <c r="EK3182" s="1"/>
      <c r="EL3182" s="1"/>
      <c r="EM3182" s="1"/>
      <c r="EN3182" s="1"/>
      <c r="EO3182" s="1"/>
      <c r="EP3182" s="1"/>
      <c r="EQ3182" s="1"/>
      <c r="ER3182" s="1"/>
      <c r="ES3182" s="1"/>
      <c r="ET3182" s="1"/>
      <c r="EU3182" s="1"/>
      <c r="EV3182" s="1"/>
      <c r="EW3182" s="1"/>
      <c r="EX3182" s="1"/>
      <c r="EY3182" s="1"/>
      <c r="EZ3182" s="1"/>
      <c r="FA3182" s="1"/>
      <c r="FB3182" s="1"/>
      <c r="FC3182" s="1"/>
      <c r="FD3182" s="1"/>
      <c r="FE3182" s="1"/>
      <c r="FF3182" s="1"/>
      <c r="FG3182" s="1"/>
      <c r="FH3182" s="1"/>
      <c r="FI3182" s="1"/>
      <c r="FJ3182" s="1"/>
      <c r="FK3182" s="1"/>
      <c r="FL3182" s="1"/>
      <c r="FM3182" s="1"/>
      <c r="FN3182" s="1"/>
      <c r="FO3182" s="1"/>
      <c r="FP3182" s="1"/>
      <c r="FQ3182" s="1"/>
      <c r="FR3182" s="1"/>
      <c r="FS3182" s="1"/>
      <c r="FT3182" s="1"/>
      <c r="FU3182" s="1"/>
      <c r="FV3182" s="1"/>
      <c r="FW3182" s="1"/>
      <c r="FX3182" s="1"/>
      <c r="FY3182" s="1"/>
      <c r="FZ3182" s="1"/>
      <c r="GA3182" s="1"/>
      <c r="GB3182" s="1"/>
      <c r="GC3182" s="1"/>
      <c r="GD3182" s="1"/>
      <c r="GE3182" s="1"/>
      <c r="GF3182" s="1"/>
      <c r="GG3182" s="1"/>
      <c r="GH3182" s="1"/>
      <c r="GI3182" s="1"/>
      <c r="GJ3182" s="1"/>
      <c r="GK3182"/>
      <c r="GL3182"/>
      <c r="GM3182"/>
      <c r="GN3182"/>
      <c r="GO3182"/>
      <c r="GP3182"/>
      <c r="GQ3182"/>
      <c r="GR3182"/>
      <c r="GS3182"/>
      <c r="GT3182"/>
      <c r="GU3182"/>
      <c r="GV3182"/>
      <c r="GW3182"/>
      <c r="GX3182"/>
      <c r="GY3182"/>
      <c r="GZ3182"/>
      <c r="HA3182"/>
      <c r="HB3182"/>
      <c r="HC3182"/>
      <c r="HD3182"/>
      <c r="HE3182"/>
    </row>
    <row r="3183" spans="6:213" s="19" customFormat="1" x14ac:dyDescent="0.25">
      <c r="F3183" s="20"/>
      <c r="G3183" s="20"/>
      <c r="H3183" s="20"/>
      <c r="I3183" s="20"/>
      <c r="J3183" s="21"/>
      <c r="K3183" s="21"/>
      <c r="L3183" s="20"/>
      <c r="M3183" s="20"/>
      <c r="N3183" s="22"/>
      <c r="O3183" s="22"/>
      <c r="P3183" s="22"/>
      <c r="Q3183" s="22"/>
      <c r="U3183" s="20"/>
      <c r="V3183" s="20"/>
      <c r="W3183" s="20"/>
      <c r="X3183" s="27"/>
      <c r="Y3183" s="253"/>
      <c r="Z3183" s="30"/>
      <c r="AA3183" s="30"/>
      <c r="AB3183" s="31"/>
      <c r="AC3183" s="31"/>
      <c r="AD3183" s="31"/>
      <c r="AE3183" s="31"/>
      <c r="AF3183" s="31"/>
      <c r="AG3183" s="241"/>
      <c r="AH3183" s="31"/>
      <c r="AI3183" s="31"/>
      <c r="AJ3183" s="31"/>
      <c r="AK3183" s="31"/>
      <c r="AL3183" s="120"/>
      <c r="AM3183" s="25"/>
      <c r="AN3183" s="25"/>
      <c r="AO3183" s="25"/>
      <c r="AP3183" s="25"/>
      <c r="AQ3183" s="26"/>
      <c r="AR3183" s="25"/>
      <c r="AS3183" s="31"/>
      <c r="AT3183" s="25"/>
      <c r="AU3183" s="25"/>
      <c r="AV3183" s="31"/>
      <c r="BC3183" s="1"/>
      <c r="BD3183"/>
      <c r="BE3183"/>
      <c r="BF3183" s="1"/>
      <c r="BG3183"/>
      <c r="BH3183"/>
      <c r="BI3183"/>
      <c r="BJ3183" s="1"/>
      <c r="BK3183" s="1"/>
      <c r="BL3183"/>
      <c r="BM3183" s="1"/>
      <c r="BN3183" s="1"/>
      <c r="BO3183" s="1"/>
      <c r="BP3183" s="1"/>
      <c r="BQ3183" s="1"/>
      <c r="BR3183" s="1"/>
      <c r="BS3183" s="1"/>
      <c r="BT3183" s="22"/>
      <c r="BU3183" s="1"/>
      <c r="BV3183" s="1"/>
      <c r="BW3183" s="1"/>
      <c r="BX3183" s="1"/>
      <c r="BY3183" s="1"/>
      <c r="BZ3183" s="1"/>
      <c r="CA3183" s="1"/>
      <c r="CB3183" s="1"/>
      <c r="CC3183" s="1"/>
      <c r="CD3183" s="1"/>
      <c r="CE3183" s="1"/>
      <c r="CF3183" s="1"/>
      <c r="CG3183" s="1"/>
      <c r="CH3183" s="1"/>
      <c r="CI3183" s="1"/>
      <c r="CJ3183" s="1"/>
      <c r="CK3183" s="1"/>
      <c r="CL3183" s="1"/>
      <c r="CM3183" s="1"/>
      <c r="CN3183" s="1"/>
      <c r="CO3183" s="1"/>
      <c r="CP3183" s="1"/>
      <c r="CQ3183" s="1"/>
      <c r="CR3183" s="1"/>
      <c r="CS3183" s="1"/>
      <c r="CT3183" s="1"/>
      <c r="CU3183" s="1"/>
      <c r="CV3183" s="1"/>
      <c r="CW3183" s="1"/>
      <c r="CX3183" s="1"/>
      <c r="CY3183" s="1"/>
      <c r="CZ3183" s="1"/>
      <c r="DA3183" s="1"/>
      <c r="DB3183" s="1"/>
      <c r="DC3183" s="1"/>
      <c r="DD3183" s="1"/>
      <c r="DE3183" s="1"/>
      <c r="DF3183" s="1"/>
      <c r="DG3183" s="1"/>
      <c r="DH3183" s="1"/>
      <c r="DI3183" s="1"/>
      <c r="DJ3183" s="1"/>
      <c r="DK3183" s="1"/>
      <c r="DL3183" s="1"/>
      <c r="DM3183" s="1"/>
      <c r="DN3183" s="1"/>
      <c r="DO3183" s="1"/>
      <c r="DP3183" s="1"/>
      <c r="DQ3183" s="1"/>
      <c r="DR3183" s="1"/>
      <c r="DS3183" s="1"/>
      <c r="DT3183" s="1"/>
      <c r="DU3183" s="1"/>
      <c r="DV3183" s="1"/>
      <c r="DW3183" s="1"/>
      <c r="DX3183" s="1"/>
      <c r="DY3183" s="1"/>
      <c r="DZ3183" s="1"/>
      <c r="EA3183" s="1"/>
      <c r="EB3183" s="1"/>
      <c r="EC3183" s="1"/>
      <c r="ED3183" s="1"/>
      <c r="EE3183" s="1"/>
      <c r="EF3183" s="1"/>
      <c r="EG3183" s="1"/>
      <c r="EH3183" s="1"/>
      <c r="EI3183" s="1"/>
      <c r="EJ3183" s="1"/>
      <c r="EK3183" s="1"/>
      <c r="EL3183" s="1"/>
      <c r="EM3183" s="1"/>
      <c r="EN3183" s="1"/>
      <c r="EO3183" s="1"/>
      <c r="EP3183" s="1"/>
      <c r="EQ3183" s="1"/>
      <c r="ER3183" s="1"/>
      <c r="ES3183" s="1"/>
      <c r="ET3183" s="1"/>
      <c r="EU3183" s="1"/>
      <c r="EV3183" s="1"/>
      <c r="EW3183" s="1"/>
      <c r="EX3183" s="1"/>
      <c r="EY3183" s="1"/>
      <c r="EZ3183" s="1"/>
      <c r="FA3183" s="1"/>
      <c r="FB3183" s="1"/>
      <c r="FC3183" s="1"/>
      <c r="FD3183" s="1"/>
      <c r="FE3183" s="1"/>
      <c r="FF3183" s="1"/>
      <c r="FG3183" s="1"/>
      <c r="FH3183" s="1"/>
      <c r="FI3183" s="1"/>
      <c r="FJ3183" s="1"/>
      <c r="FK3183" s="1"/>
      <c r="FL3183" s="1"/>
      <c r="FM3183" s="1"/>
      <c r="FN3183" s="1"/>
      <c r="FO3183" s="1"/>
      <c r="FP3183" s="1"/>
      <c r="FQ3183" s="1"/>
      <c r="FR3183" s="1"/>
      <c r="FS3183" s="1"/>
      <c r="FT3183" s="1"/>
      <c r="FU3183" s="1"/>
      <c r="FV3183" s="1"/>
      <c r="FW3183" s="1"/>
      <c r="FX3183" s="1"/>
      <c r="FY3183" s="1"/>
      <c r="FZ3183" s="1"/>
      <c r="GA3183" s="1"/>
      <c r="GB3183" s="1"/>
      <c r="GC3183" s="1"/>
      <c r="GD3183" s="1"/>
      <c r="GE3183" s="1"/>
      <c r="GF3183" s="1"/>
      <c r="GG3183" s="1"/>
      <c r="GH3183" s="1"/>
      <c r="GI3183" s="1"/>
      <c r="GJ3183" s="1"/>
      <c r="GK3183"/>
      <c r="GL3183"/>
      <c r="GM3183"/>
      <c r="GN3183"/>
      <c r="GO3183"/>
      <c r="GP3183"/>
      <c r="GQ3183"/>
      <c r="GR3183"/>
      <c r="GS3183"/>
      <c r="GT3183"/>
      <c r="GU3183"/>
      <c r="GV3183"/>
      <c r="GW3183"/>
      <c r="GX3183"/>
      <c r="GY3183"/>
      <c r="GZ3183"/>
      <c r="HA3183"/>
      <c r="HB3183"/>
      <c r="HC3183"/>
      <c r="HD3183"/>
      <c r="HE3183"/>
    </row>
    <row r="3184" spans="6:213" s="19" customFormat="1" x14ac:dyDescent="0.25">
      <c r="F3184" s="20"/>
      <c r="G3184" s="20"/>
      <c r="H3184" s="20"/>
      <c r="I3184" s="20"/>
      <c r="J3184" s="21"/>
      <c r="K3184" s="21"/>
      <c r="L3184" s="20"/>
      <c r="M3184" s="20"/>
      <c r="N3184" s="22"/>
      <c r="O3184" s="22"/>
      <c r="P3184" s="22"/>
      <c r="Q3184" s="22"/>
      <c r="U3184" s="20"/>
      <c r="V3184" s="20"/>
      <c r="W3184" s="20"/>
      <c r="X3184" s="27"/>
      <c r="Y3184" s="253"/>
      <c r="Z3184" s="30"/>
      <c r="AA3184" s="30"/>
      <c r="AB3184" s="31"/>
      <c r="AC3184" s="31"/>
      <c r="AD3184" s="31"/>
      <c r="AE3184" s="31"/>
      <c r="AF3184" s="31"/>
      <c r="AG3184" s="241"/>
      <c r="AH3184" s="31"/>
      <c r="AI3184" s="31"/>
      <c r="AJ3184" s="31"/>
      <c r="AK3184" s="31"/>
      <c r="AL3184" s="120"/>
      <c r="AM3184" s="25"/>
      <c r="AN3184" s="25"/>
      <c r="AO3184" s="25"/>
      <c r="AP3184" s="25"/>
      <c r="AQ3184" s="26"/>
      <c r="AR3184" s="25"/>
      <c r="AS3184" s="31"/>
      <c r="AT3184" s="25"/>
      <c r="AU3184" s="25"/>
      <c r="AV3184" s="31"/>
      <c r="BC3184" s="1"/>
      <c r="BD3184"/>
      <c r="BE3184"/>
      <c r="BF3184" s="1"/>
      <c r="BG3184"/>
      <c r="BH3184"/>
      <c r="BI3184"/>
      <c r="BJ3184" s="1"/>
      <c r="BK3184" s="1"/>
      <c r="BL3184"/>
      <c r="BM3184" s="1"/>
      <c r="BN3184" s="1"/>
      <c r="BO3184" s="1"/>
      <c r="BP3184" s="1"/>
      <c r="BQ3184" s="1"/>
      <c r="BR3184" s="1"/>
      <c r="BS3184" s="1"/>
      <c r="BT3184" s="22"/>
      <c r="BU3184" s="1"/>
      <c r="BV3184" s="1"/>
      <c r="BW3184" s="1"/>
      <c r="BX3184" s="1"/>
      <c r="BY3184" s="1"/>
      <c r="BZ3184" s="1"/>
      <c r="CA3184" s="1"/>
      <c r="CB3184" s="1"/>
      <c r="CC3184" s="1"/>
      <c r="CD3184" s="1"/>
      <c r="CE3184" s="1"/>
      <c r="CF3184" s="1"/>
      <c r="CG3184" s="1"/>
      <c r="CH3184" s="1"/>
      <c r="CI3184" s="1"/>
      <c r="CJ3184" s="1"/>
      <c r="CK3184" s="1"/>
      <c r="CL3184" s="1"/>
      <c r="CM3184" s="1"/>
      <c r="CN3184" s="1"/>
      <c r="CO3184" s="1"/>
      <c r="CP3184" s="1"/>
      <c r="CQ3184" s="1"/>
      <c r="CR3184" s="1"/>
      <c r="CS3184" s="1"/>
      <c r="CT3184" s="1"/>
      <c r="CU3184" s="1"/>
      <c r="CV3184" s="1"/>
      <c r="CW3184" s="1"/>
      <c r="CX3184" s="1"/>
      <c r="CY3184" s="1"/>
      <c r="CZ3184" s="1"/>
      <c r="DA3184" s="1"/>
      <c r="DB3184" s="1"/>
      <c r="DC3184" s="1"/>
      <c r="DD3184" s="1"/>
      <c r="DE3184" s="1"/>
      <c r="DF3184" s="1"/>
      <c r="DG3184" s="1"/>
      <c r="DH3184" s="1"/>
      <c r="DI3184" s="1"/>
      <c r="DJ3184" s="1"/>
      <c r="DK3184" s="1"/>
      <c r="DL3184" s="1"/>
      <c r="DM3184" s="1"/>
      <c r="DN3184" s="1"/>
      <c r="DO3184" s="1"/>
      <c r="DP3184" s="1"/>
      <c r="DQ3184" s="1"/>
      <c r="DR3184" s="1"/>
      <c r="DS3184" s="1"/>
      <c r="DT3184" s="1"/>
      <c r="DU3184" s="1"/>
      <c r="DV3184" s="1"/>
      <c r="DW3184" s="1"/>
      <c r="DX3184" s="1"/>
      <c r="DY3184" s="1"/>
      <c r="DZ3184" s="1"/>
      <c r="EA3184" s="1"/>
      <c r="EB3184" s="1"/>
      <c r="EC3184" s="1"/>
      <c r="ED3184" s="1"/>
      <c r="EE3184" s="1"/>
      <c r="EF3184" s="1"/>
      <c r="EG3184" s="1"/>
      <c r="EH3184" s="1"/>
      <c r="EI3184" s="1"/>
      <c r="EJ3184" s="1"/>
      <c r="EK3184" s="1"/>
      <c r="EL3184" s="1"/>
      <c r="EM3184" s="1"/>
      <c r="EN3184" s="1"/>
      <c r="EO3184" s="1"/>
      <c r="EP3184" s="1"/>
      <c r="EQ3184" s="1"/>
      <c r="ER3184" s="1"/>
      <c r="ES3184" s="1"/>
      <c r="ET3184" s="1"/>
      <c r="EU3184" s="1"/>
      <c r="EV3184" s="1"/>
      <c r="EW3184" s="1"/>
      <c r="EX3184" s="1"/>
      <c r="EY3184" s="1"/>
      <c r="EZ3184" s="1"/>
      <c r="FA3184" s="1"/>
      <c r="FB3184" s="1"/>
      <c r="FC3184" s="1"/>
      <c r="FD3184" s="1"/>
      <c r="FE3184" s="1"/>
      <c r="FF3184" s="1"/>
      <c r="FG3184" s="1"/>
      <c r="FH3184" s="1"/>
      <c r="FI3184" s="1"/>
      <c r="FJ3184" s="1"/>
      <c r="FK3184" s="1"/>
      <c r="FL3184" s="1"/>
      <c r="FM3184" s="1"/>
      <c r="FN3184" s="1"/>
      <c r="FO3184" s="1"/>
      <c r="FP3184" s="1"/>
      <c r="FQ3184" s="1"/>
      <c r="FR3184" s="1"/>
      <c r="FS3184" s="1"/>
      <c r="FT3184" s="1"/>
      <c r="FU3184" s="1"/>
      <c r="FV3184" s="1"/>
      <c r="FW3184" s="1"/>
      <c r="FX3184" s="1"/>
      <c r="FY3184" s="1"/>
      <c r="FZ3184" s="1"/>
      <c r="GA3184" s="1"/>
      <c r="GB3184" s="1"/>
      <c r="GC3184" s="1"/>
      <c r="GD3184" s="1"/>
      <c r="GE3184" s="1"/>
      <c r="GF3184" s="1"/>
      <c r="GG3184" s="1"/>
      <c r="GH3184" s="1"/>
      <c r="GI3184" s="1"/>
      <c r="GJ3184" s="1"/>
      <c r="GK3184"/>
      <c r="GL3184"/>
      <c r="GM3184"/>
      <c r="GN3184"/>
      <c r="GO3184"/>
      <c r="GP3184"/>
      <c r="GQ3184"/>
      <c r="GR3184"/>
      <c r="GS3184"/>
      <c r="GT3184"/>
      <c r="GU3184"/>
      <c r="GV3184"/>
      <c r="GW3184"/>
      <c r="GX3184"/>
      <c r="GY3184"/>
      <c r="GZ3184"/>
      <c r="HA3184"/>
      <c r="HB3184"/>
      <c r="HC3184"/>
      <c r="HD3184"/>
      <c r="HE3184"/>
    </row>
    <row r="3185" spans="6:213" s="19" customFormat="1" x14ac:dyDescent="0.25">
      <c r="F3185" s="20"/>
      <c r="G3185" s="20"/>
      <c r="H3185" s="20"/>
      <c r="I3185" s="20"/>
      <c r="J3185" s="21"/>
      <c r="K3185" s="21"/>
      <c r="L3185" s="20"/>
      <c r="M3185" s="20"/>
      <c r="N3185" s="22"/>
      <c r="O3185" s="22"/>
      <c r="P3185" s="22"/>
      <c r="Q3185" s="22"/>
      <c r="U3185" s="20"/>
      <c r="V3185" s="20"/>
      <c r="W3185" s="20"/>
      <c r="X3185" s="27"/>
      <c r="Y3185" s="253"/>
      <c r="Z3185" s="30"/>
      <c r="AA3185" s="30"/>
      <c r="AB3185" s="31"/>
      <c r="AC3185" s="31"/>
      <c r="AD3185" s="31"/>
      <c r="AE3185" s="31"/>
      <c r="AF3185" s="31"/>
      <c r="AG3185" s="241"/>
      <c r="AH3185" s="31"/>
      <c r="AI3185" s="31"/>
      <c r="AJ3185" s="31"/>
      <c r="AK3185" s="31"/>
      <c r="AL3185" s="120"/>
      <c r="AM3185" s="25"/>
      <c r="AN3185" s="25"/>
      <c r="AO3185" s="25"/>
      <c r="AP3185" s="25"/>
      <c r="AQ3185" s="26"/>
      <c r="AR3185" s="25"/>
      <c r="AS3185" s="31"/>
      <c r="AT3185" s="25"/>
      <c r="AU3185" s="25"/>
      <c r="AV3185" s="31"/>
      <c r="BC3185" s="1"/>
      <c r="BD3185"/>
      <c r="BE3185"/>
      <c r="BF3185" s="1"/>
      <c r="BG3185"/>
      <c r="BH3185"/>
      <c r="BI3185"/>
      <c r="BJ3185" s="1"/>
      <c r="BK3185" s="1"/>
      <c r="BL3185"/>
      <c r="BM3185" s="1"/>
      <c r="BN3185" s="1"/>
      <c r="BO3185" s="1"/>
      <c r="BP3185" s="1"/>
      <c r="BQ3185" s="1"/>
      <c r="BR3185" s="1"/>
      <c r="BS3185" s="1"/>
      <c r="BT3185" s="22"/>
      <c r="BU3185" s="1"/>
      <c r="BV3185" s="1"/>
      <c r="BW3185" s="1"/>
      <c r="BX3185" s="1"/>
      <c r="BY3185" s="1"/>
      <c r="BZ3185" s="1"/>
      <c r="CA3185" s="1"/>
      <c r="CB3185" s="1"/>
      <c r="CC3185" s="1"/>
      <c r="CD3185" s="1"/>
      <c r="CE3185" s="1"/>
      <c r="CF3185" s="1"/>
      <c r="CG3185" s="1"/>
      <c r="CH3185" s="1"/>
      <c r="CI3185" s="1"/>
      <c r="CJ3185" s="1"/>
      <c r="CK3185" s="1"/>
      <c r="CL3185" s="1"/>
      <c r="CM3185" s="1"/>
      <c r="CN3185" s="1"/>
      <c r="CO3185" s="1"/>
      <c r="CP3185" s="1"/>
      <c r="CQ3185" s="1"/>
      <c r="CR3185" s="1"/>
      <c r="CS3185" s="1"/>
      <c r="CT3185" s="1"/>
      <c r="CU3185" s="1"/>
      <c r="CV3185" s="1"/>
      <c r="CW3185" s="1"/>
      <c r="CX3185" s="1"/>
      <c r="CY3185" s="1"/>
      <c r="CZ3185" s="1"/>
      <c r="DA3185" s="1"/>
      <c r="DB3185" s="1"/>
      <c r="DC3185" s="1"/>
      <c r="DD3185" s="1"/>
      <c r="DE3185" s="1"/>
      <c r="DF3185" s="1"/>
      <c r="DG3185" s="1"/>
      <c r="DH3185" s="1"/>
      <c r="DI3185" s="1"/>
      <c r="DJ3185" s="1"/>
      <c r="DK3185" s="1"/>
      <c r="DL3185" s="1"/>
      <c r="DM3185" s="1"/>
      <c r="DN3185" s="1"/>
      <c r="DO3185" s="1"/>
      <c r="DP3185" s="1"/>
      <c r="DQ3185" s="1"/>
      <c r="DR3185" s="1"/>
      <c r="DS3185" s="1"/>
      <c r="DT3185" s="1"/>
      <c r="DU3185" s="1"/>
      <c r="DV3185" s="1"/>
      <c r="DW3185" s="1"/>
      <c r="DX3185" s="1"/>
      <c r="DY3185" s="1"/>
      <c r="DZ3185" s="1"/>
      <c r="EA3185" s="1"/>
      <c r="EB3185" s="1"/>
      <c r="EC3185" s="1"/>
      <c r="ED3185" s="1"/>
      <c r="EE3185" s="1"/>
      <c r="EF3185" s="1"/>
      <c r="EG3185" s="1"/>
      <c r="EH3185" s="1"/>
      <c r="EI3185" s="1"/>
      <c r="EJ3185" s="1"/>
      <c r="EK3185" s="1"/>
      <c r="EL3185" s="1"/>
      <c r="EM3185" s="1"/>
      <c r="EN3185" s="1"/>
      <c r="EO3185" s="1"/>
      <c r="EP3185" s="1"/>
      <c r="EQ3185" s="1"/>
      <c r="ER3185" s="1"/>
      <c r="ES3185" s="1"/>
      <c r="ET3185" s="1"/>
      <c r="EU3185" s="1"/>
      <c r="EV3185" s="1"/>
      <c r="EW3185" s="1"/>
      <c r="EX3185" s="1"/>
      <c r="EY3185" s="1"/>
      <c r="EZ3185" s="1"/>
      <c r="FA3185" s="1"/>
      <c r="FB3185" s="1"/>
      <c r="FC3185" s="1"/>
      <c r="FD3185" s="1"/>
      <c r="FE3185" s="1"/>
      <c r="FF3185" s="1"/>
      <c r="FG3185" s="1"/>
      <c r="FH3185" s="1"/>
      <c r="FI3185" s="1"/>
      <c r="FJ3185" s="1"/>
      <c r="FK3185" s="1"/>
      <c r="FL3185" s="1"/>
      <c r="FM3185" s="1"/>
      <c r="FN3185" s="1"/>
      <c r="FO3185" s="1"/>
      <c r="FP3185" s="1"/>
      <c r="FQ3185" s="1"/>
      <c r="FR3185" s="1"/>
      <c r="FS3185" s="1"/>
      <c r="FT3185" s="1"/>
      <c r="FU3185" s="1"/>
      <c r="FV3185" s="1"/>
      <c r="FW3185" s="1"/>
      <c r="FX3185" s="1"/>
      <c r="FY3185" s="1"/>
      <c r="FZ3185" s="1"/>
      <c r="GA3185" s="1"/>
      <c r="GB3185" s="1"/>
      <c r="GC3185" s="1"/>
      <c r="GD3185" s="1"/>
      <c r="GE3185" s="1"/>
      <c r="GF3185" s="1"/>
      <c r="GG3185" s="1"/>
      <c r="GH3185" s="1"/>
      <c r="GI3185" s="1"/>
      <c r="GJ3185" s="1"/>
      <c r="GK3185"/>
      <c r="GL3185"/>
      <c r="GM3185"/>
      <c r="GN3185"/>
      <c r="GO3185"/>
      <c r="GP3185"/>
      <c r="GQ3185"/>
      <c r="GR3185"/>
      <c r="GS3185"/>
      <c r="GT3185"/>
      <c r="GU3185"/>
      <c r="GV3185"/>
      <c r="GW3185"/>
      <c r="GX3185"/>
      <c r="GY3185"/>
      <c r="GZ3185"/>
      <c r="HA3185"/>
      <c r="HB3185"/>
      <c r="HC3185"/>
      <c r="HD3185"/>
      <c r="HE3185"/>
    </row>
    <row r="3186" spans="6:213" s="19" customFormat="1" x14ac:dyDescent="0.25">
      <c r="F3186" s="20"/>
      <c r="G3186" s="20"/>
      <c r="H3186" s="20"/>
      <c r="I3186" s="20"/>
      <c r="J3186" s="21"/>
      <c r="K3186" s="21"/>
      <c r="L3186" s="20"/>
      <c r="M3186" s="20"/>
      <c r="N3186" s="22"/>
      <c r="O3186" s="22"/>
      <c r="P3186" s="22"/>
      <c r="Q3186" s="22"/>
      <c r="U3186" s="20"/>
      <c r="V3186" s="20"/>
      <c r="W3186" s="20"/>
      <c r="X3186" s="27"/>
      <c r="Y3186" s="253"/>
      <c r="Z3186" s="30"/>
      <c r="AA3186" s="30"/>
      <c r="AB3186" s="31"/>
      <c r="AC3186" s="31"/>
      <c r="AD3186" s="31"/>
      <c r="AE3186" s="31"/>
      <c r="AF3186" s="31"/>
      <c r="AG3186" s="241"/>
      <c r="AH3186" s="31"/>
      <c r="AI3186" s="31"/>
      <c r="AJ3186" s="31"/>
      <c r="AK3186" s="31"/>
      <c r="AL3186" s="120"/>
      <c r="AM3186" s="25"/>
      <c r="AN3186" s="25"/>
      <c r="AO3186" s="25"/>
      <c r="AP3186" s="25"/>
      <c r="AQ3186" s="26"/>
      <c r="AR3186" s="25"/>
      <c r="AS3186" s="31"/>
      <c r="AT3186" s="25"/>
      <c r="AU3186" s="25"/>
      <c r="AV3186" s="31"/>
      <c r="BC3186" s="1"/>
      <c r="BD3186"/>
      <c r="BE3186"/>
      <c r="BF3186" s="1"/>
      <c r="BG3186"/>
      <c r="BH3186"/>
      <c r="BI3186"/>
      <c r="BJ3186" s="1"/>
      <c r="BK3186" s="1"/>
      <c r="BL3186"/>
      <c r="BM3186" s="1"/>
      <c r="BN3186" s="1"/>
      <c r="BO3186" s="1"/>
      <c r="BP3186" s="1"/>
      <c r="BQ3186" s="1"/>
      <c r="BR3186" s="1"/>
      <c r="BS3186" s="1"/>
      <c r="BT3186" s="22"/>
      <c r="BU3186" s="1"/>
      <c r="BV3186" s="1"/>
      <c r="BW3186" s="1"/>
      <c r="BX3186" s="1"/>
      <c r="BY3186" s="1"/>
      <c r="BZ3186" s="1"/>
      <c r="CA3186" s="1"/>
      <c r="CB3186" s="1"/>
      <c r="CC3186" s="1"/>
      <c r="CD3186" s="1"/>
      <c r="CE3186" s="1"/>
      <c r="CF3186" s="1"/>
      <c r="CG3186" s="1"/>
      <c r="CH3186" s="1"/>
      <c r="CI3186" s="1"/>
      <c r="CJ3186" s="1"/>
      <c r="CK3186" s="1"/>
      <c r="CL3186" s="1"/>
      <c r="CM3186" s="1"/>
      <c r="CN3186" s="1"/>
      <c r="CO3186" s="1"/>
      <c r="CP3186" s="1"/>
      <c r="CQ3186" s="1"/>
      <c r="CR3186" s="1"/>
      <c r="CS3186" s="1"/>
      <c r="CT3186" s="1"/>
      <c r="CU3186" s="1"/>
      <c r="CV3186" s="1"/>
      <c r="CW3186" s="1"/>
      <c r="CX3186" s="1"/>
      <c r="CY3186" s="1"/>
      <c r="CZ3186" s="1"/>
      <c r="DA3186" s="1"/>
      <c r="DB3186" s="1"/>
      <c r="DC3186" s="1"/>
      <c r="DD3186" s="1"/>
      <c r="DE3186" s="1"/>
      <c r="DF3186" s="1"/>
      <c r="DG3186" s="1"/>
      <c r="DH3186" s="1"/>
      <c r="DI3186" s="1"/>
      <c r="DJ3186" s="1"/>
      <c r="DK3186" s="1"/>
      <c r="DL3186" s="1"/>
      <c r="DM3186" s="1"/>
      <c r="DN3186" s="1"/>
      <c r="DO3186" s="1"/>
      <c r="DP3186" s="1"/>
      <c r="DQ3186" s="1"/>
      <c r="DR3186" s="1"/>
      <c r="DS3186" s="1"/>
      <c r="DT3186" s="1"/>
      <c r="DU3186" s="1"/>
      <c r="DV3186" s="1"/>
      <c r="DW3186" s="1"/>
      <c r="DX3186" s="1"/>
      <c r="DY3186" s="1"/>
      <c r="DZ3186" s="1"/>
      <c r="EA3186" s="1"/>
      <c r="EB3186" s="1"/>
      <c r="EC3186" s="1"/>
      <c r="ED3186" s="1"/>
      <c r="EE3186" s="1"/>
      <c r="EF3186" s="1"/>
      <c r="EG3186" s="1"/>
      <c r="EH3186" s="1"/>
      <c r="EI3186" s="1"/>
      <c r="EJ3186" s="1"/>
      <c r="EK3186" s="1"/>
      <c r="EL3186" s="1"/>
      <c r="EM3186" s="1"/>
      <c r="EN3186" s="1"/>
      <c r="EO3186" s="1"/>
      <c r="EP3186" s="1"/>
      <c r="EQ3186" s="1"/>
      <c r="ER3186" s="1"/>
      <c r="ES3186" s="1"/>
      <c r="ET3186" s="1"/>
      <c r="EU3186" s="1"/>
      <c r="EV3186" s="1"/>
      <c r="EW3186" s="1"/>
      <c r="EX3186" s="1"/>
      <c r="EY3186" s="1"/>
      <c r="EZ3186" s="1"/>
      <c r="FA3186" s="1"/>
      <c r="FB3186" s="1"/>
      <c r="FC3186" s="1"/>
      <c r="FD3186" s="1"/>
      <c r="FE3186" s="1"/>
      <c r="FF3186" s="1"/>
      <c r="FG3186" s="1"/>
      <c r="FH3186" s="1"/>
      <c r="FI3186" s="1"/>
      <c r="FJ3186" s="1"/>
      <c r="FK3186" s="1"/>
      <c r="FL3186" s="1"/>
      <c r="FM3186" s="1"/>
      <c r="FN3186" s="1"/>
      <c r="FO3186" s="1"/>
      <c r="FP3186" s="1"/>
      <c r="FQ3186" s="1"/>
      <c r="FR3186" s="1"/>
      <c r="FS3186" s="1"/>
      <c r="FT3186" s="1"/>
      <c r="FU3186" s="1"/>
      <c r="FV3186" s="1"/>
      <c r="FW3186" s="1"/>
      <c r="FX3186" s="1"/>
      <c r="FY3186" s="1"/>
      <c r="FZ3186" s="1"/>
      <c r="GA3186" s="1"/>
      <c r="GB3186" s="1"/>
      <c r="GC3186" s="1"/>
      <c r="GD3186" s="1"/>
      <c r="GE3186" s="1"/>
      <c r="GF3186" s="1"/>
      <c r="GG3186" s="1"/>
      <c r="GH3186" s="1"/>
      <c r="GI3186" s="1"/>
      <c r="GJ3186" s="1"/>
      <c r="GK3186"/>
      <c r="GL3186"/>
      <c r="GM3186"/>
      <c r="GN3186"/>
      <c r="GO3186"/>
      <c r="GP3186"/>
      <c r="GQ3186"/>
      <c r="GR3186"/>
      <c r="GS3186"/>
      <c r="GT3186"/>
      <c r="GU3186"/>
      <c r="GV3186"/>
      <c r="GW3186"/>
      <c r="GX3186"/>
      <c r="GY3186"/>
      <c r="GZ3186"/>
      <c r="HA3186"/>
      <c r="HB3186"/>
      <c r="HC3186"/>
      <c r="HD3186"/>
      <c r="HE3186"/>
    </row>
    <row r="3187" spans="6:213" s="19" customFormat="1" x14ac:dyDescent="0.25">
      <c r="F3187" s="20"/>
      <c r="G3187" s="20"/>
      <c r="H3187" s="20"/>
      <c r="I3187" s="20"/>
      <c r="J3187" s="21"/>
      <c r="K3187" s="21"/>
      <c r="L3187" s="20"/>
      <c r="M3187" s="20"/>
      <c r="N3187" s="22"/>
      <c r="O3187" s="22"/>
      <c r="P3187" s="22"/>
      <c r="Q3187" s="22"/>
      <c r="U3187" s="20"/>
      <c r="V3187" s="20"/>
      <c r="W3187" s="20"/>
      <c r="X3187" s="27"/>
      <c r="Y3187" s="253"/>
      <c r="Z3187" s="30"/>
      <c r="AA3187" s="30"/>
      <c r="AB3187" s="31"/>
      <c r="AC3187" s="31"/>
      <c r="AD3187" s="31"/>
      <c r="AE3187" s="31"/>
      <c r="AF3187" s="31"/>
      <c r="AG3187" s="241"/>
      <c r="AH3187" s="31"/>
      <c r="AI3187" s="31"/>
      <c r="AJ3187" s="31"/>
      <c r="AK3187" s="31"/>
      <c r="AL3187" s="120"/>
      <c r="AM3187" s="25"/>
      <c r="AN3187" s="25"/>
      <c r="AO3187" s="25"/>
      <c r="AP3187" s="25"/>
      <c r="AQ3187" s="26"/>
      <c r="AR3187" s="25"/>
      <c r="AS3187" s="31"/>
      <c r="AT3187" s="25"/>
      <c r="AU3187" s="25"/>
      <c r="AV3187" s="31"/>
      <c r="BC3187" s="1"/>
      <c r="BD3187"/>
      <c r="BE3187"/>
      <c r="BF3187" s="1"/>
      <c r="BG3187"/>
      <c r="BH3187"/>
      <c r="BI3187"/>
      <c r="BJ3187" s="1"/>
      <c r="BK3187" s="1"/>
      <c r="BL3187"/>
      <c r="BM3187" s="1"/>
      <c r="BN3187" s="1"/>
      <c r="BO3187" s="1"/>
      <c r="BP3187" s="1"/>
      <c r="BQ3187" s="1"/>
      <c r="BR3187" s="1"/>
      <c r="BS3187" s="1"/>
      <c r="BT3187" s="22"/>
      <c r="BU3187" s="1"/>
      <c r="BV3187" s="1"/>
      <c r="BW3187" s="1"/>
      <c r="BX3187" s="1"/>
      <c r="BY3187" s="1"/>
      <c r="BZ3187" s="1"/>
      <c r="CA3187" s="1"/>
      <c r="CB3187" s="1"/>
      <c r="CC3187" s="1"/>
      <c r="CD3187" s="1"/>
      <c r="CE3187" s="1"/>
      <c r="CF3187" s="1"/>
      <c r="CG3187" s="1"/>
      <c r="CH3187" s="1"/>
      <c r="CI3187" s="1"/>
      <c r="CJ3187" s="1"/>
      <c r="CK3187" s="1"/>
      <c r="CL3187" s="1"/>
      <c r="CM3187" s="1"/>
      <c r="CN3187" s="1"/>
      <c r="CO3187" s="1"/>
      <c r="CP3187" s="1"/>
      <c r="CQ3187" s="1"/>
      <c r="CR3187" s="1"/>
      <c r="CS3187" s="1"/>
      <c r="CT3187" s="1"/>
      <c r="CU3187" s="1"/>
      <c r="CV3187" s="1"/>
      <c r="CW3187" s="1"/>
      <c r="CX3187" s="1"/>
      <c r="CY3187" s="1"/>
      <c r="CZ3187" s="1"/>
      <c r="DA3187" s="1"/>
      <c r="DB3187" s="1"/>
      <c r="DC3187" s="1"/>
      <c r="DD3187" s="1"/>
      <c r="DE3187" s="1"/>
      <c r="DF3187" s="1"/>
      <c r="DG3187" s="1"/>
      <c r="DH3187" s="1"/>
      <c r="DI3187" s="1"/>
      <c r="DJ3187" s="1"/>
      <c r="DK3187" s="1"/>
      <c r="DL3187" s="1"/>
      <c r="DM3187" s="1"/>
      <c r="DN3187" s="1"/>
      <c r="DO3187" s="1"/>
      <c r="DP3187" s="1"/>
      <c r="DQ3187" s="1"/>
      <c r="DR3187" s="1"/>
      <c r="DS3187" s="1"/>
      <c r="DT3187" s="1"/>
      <c r="DU3187" s="1"/>
      <c r="DV3187" s="1"/>
      <c r="DW3187" s="1"/>
      <c r="DX3187" s="1"/>
      <c r="DY3187" s="1"/>
      <c r="DZ3187" s="1"/>
      <c r="EA3187" s="1"/>
      <c r="EB3187" s="1"/>
      <c r="EC3187" s="1"/>
      <c r="ED3187" s="1"/>
      <c r="EE3187" s="1"/>
      <c r="EF3187" s="1"/>
      <c r="EG3187" s="1"/>
      <c r="EH3187" s="1"/>
      <c r="EI3187" s="1"/>
      <c r="EJ3187" s="1"/>
      <c r="EK3187" s="1"/>
      <c r="EL3187" s="1"/>
      <c r="EM3187" s="1"/>
      <c r="EN3187" s="1"/>
      <c r="EO3187" s="1"/>
      <c r="EP3187" s="1"/>
      <c r="EQ3187" s="1"/>
      <c r="ER3187" s="1"/>
      <c r="ES3187" s="1"/>
      <c r="ET3187" s="1"/>
      <c r="EU3187" s="1"/>
      <c r="EV3187" s="1"/>
      <c r="EW3187" s="1"/>
      <c r="EX3187" s="1"/>
      <c r="EY3187" s="1"/>
      <c r="EZ3187" s="1"/>
      <c r="FA3187" s="1"/>
      <c r="FB3187" s="1"/>
      <c r="FC3187" s="1"/>
      <c r="FD3187" s="1"/>
      <c r="FE3187" s="1"/>
      <c r="FF3187" s="1"/>
      <c r="FG3187" s="1"/>
      <c r="FH3187" s="1"/>
      <c r="FI3187" s="1"/>
      <c r="FJ3187" s="1"/>
      <c r="FK3187" s="1"/>
      <c r="FL3187" s="1"/>
      <c r="FM3187" s="1"/>
      <c r="FN3187" s="1"/>
      <c r="FO3187" s="1"/>
      <c r="FP3187" s="1"/>
      <c r="FQ3187" s="1"/>
      <c r="FR3187" s="1"/>
      <c r="FS3187" s="1"/>
      <c r="FT3187" s="1"/>
      <c r="FU3187" s="1"/>
      <c r="FV3187" s="1"/>
      <c r="FW3187" s="1"/>
      <c r="FX3187" s="1"/>
      <c r="FY3187" s="1"/>
      <c r="FZ3187" s="1"/>
      <c r="GA3187" s="1"/>
      <c r="GB3187" s="1"/>
      <c r="GC3187" s="1"/>
      <c r="GD3187" s="1"/>
      <c r="GE3187" s="1"/>
      <c r="GF3187" s="1"/>
      <c r="GG3187" s="1"/>
      <c r="GH3187" s="1"/>
      <c r="GI3187" s="1"/>
      <c r="GJ3187" s="1"/>
      <c r="GK3187"/>
      <c r="GL3187"/>
      <c r="GM3187"/>
      <c r="GN3187"/>
      <c r="GO3187"/>
      <c r="GP3187"/>
      <c r="GQ3187"/>
      <c r="GR3187"/>
      <c r="GS3187"/>
      <c r="GT3187"/>
      <c r="GU3187"/>
      <c r="GV3187"/>
      <c r="GW3187"/>
      <c r="GX3187"/>
      <c r="GY3187"/>
      <c r="GZ3187"/>
      <c r="HA3187"/>
      <c r="HB3187"/>
      <c r="HC3187"/>
      <c r="HD3187"/>
      <c r="HE3187"/>
    </row>
    <row r="3188" spans="6:213" s="19" customFormat="1" x14ac:dyDescent="0.25">
      <c r="F3188" s="20"/>
      <c r="G3188" s="20"/>
      <c r="H3188" s="20"/>
      <c r="I3188" s="20"/>
      <c r="J3188" s="21"/>
      <c r="K3188" s="21"/>
      <c r="L3188" s="20"/>
      <c r="M3188" s="20"/>
      <c r="N3188" s="22"/>
      <c r="O3188" s="22"/>
      <c r="P3188" s="22"/>
      <c r="Q3188" s="22"/>
      <c r="U3188" s="20"/>
      <c r="V3188" s="20"/>
      <c r="W3188" s="20"/>
      <c r="X3188" s="27"/>
      <c r="Y3188" s="253"/>
      <c r="Z3188" s="30"/>
      <c r="AA3188" s="30"/>
      <c r="AB3188" s="31"/>
      <c r="AC3188" s="31"/>
      <c r="AD3188" s="31"/>
      <c r="AE3188" s="31"/>
      <c r="AF3188" s="31"/>
      <c r="AG3188" s="241"/>
      <c r="AH3188" s="31"/>
      <c r="AI3188" s="31"/>
      <c r="AJ3188" s="31"/>
      <c r="AK3188" s="31"/>
      <c r="AL3188" s="120"/>
      <c r="AM3188" s="25"/>
      <c r="AN3188" s="25"/>
      <c r="AO3188" s="25"/>
      <c r="AP3188" s="25"/>
      <c r="AQ3188" s="26"/>
      <c r="AR3188" s="25"/>
      <c r="AS3188" s="31"/>
      <c r="AT3188" s="25"/>
      <c r="AU3188" s="25"/>
      <c r="AV3188" s="31"/>
      <c r="BC3188" s="1"/>
      <c r="BD3188"/>
      <c r="BE3188"/>
      <c r="BF3188" s="1"/>
      <c r="BG3188"/>
      <c r="BH3188"/>
      <c r="BI3188"/>
      <c r="BJ3188" s="1"/>
      <c r="BK3188" s="1"/>
      <c r="BL3188"/>
      <c r="BM3188" s="1"/>
      <c r="BN3188" s="1"/>
      <c r="BO3188" s="1"/>
      <c r="BP3188" s="1"/>
      <c r="BQ3188" s="1"/>
      <c r="BR3188" s="1"/>
      <c r="BS3188" s="1"/>
      <c r="BT3188" s="22"/>
      <c r="BU3188" s="1"/>
      <c r="BV3188" s="1"/>
      <c r="BW3188" s="1"/>
      <c r="BX3188" s="1"/>
      <c r="BY3188" s="1"/>
      <c r="BZ3188" s="1"/>
      <c r="CA3188" s="1"/>
      <c r="CB3188" s="1"/>
      <c r="CC3188" s="1"/>
      <c r="CD3188" s="1"/>
      <c r="CE3188" s="1"/>
      <c r="CF3188" s="1"/>
      <c r="CG3188" s="1"/>
      <c r="CH3188" s="1"/>
      <c r="CI3188" s="1"/>
      <c r="CJ3188" s="1"/>
      <c r="CK3188" s="1"/>
      <c r="CL3188" s="1"/>
      <c r="CM3188" s="1"/>
      <c r="CN3188" s="1"/>
      <c r="CO3188" s="1"/>
      <c r="CP3188" s="1"/>
      <c r="CQ3188" s="1"/>
      <c r="CR3188" s="1"/>
      <c r="CS3188" s="1"/>
      <c r="CT3188" s="1"/>
      <c r="CU3188" s="1"/>
      <c r="CV3188" s="1"/>
      <c r="CW3188" s="1"/>
      <c r="CX3188" s="1"/>
      <c r="CY3188" s="1"/>
      <c r="CZ3188" s="1"/>
      <c r="DA3188" s="1"/>
      <c r="DB3188" s="1"/>
      <c r="DC3188" s="1"/>
      <c r="DD3188" s="1"/>
      <c r="DE3188" s="1"/>
      <c r="DF3188" s="1"/>
      <c r="DG3188" s="1"/>
      <c r="DH3188" s="1"/>
      <c r="DI3188" s="1"/>
      <c r="DJ3188" s="1"/>
      <c r="DK3188" s="1"/>
      <c r="DL3188" s="1"/>
      <c r="DM3188" s="1"/>
      <c r="DN3188" s="1"/>
      <c r="DO3188" s="1"/>
      <c r="DP3188" s="1"/>
      <c r="DQ3188" s="1"/>
      <c r="DR3188" s="1"/>
      <c r="DS3188" s="1"/>
      <c r="DT3188" s="1"/>
      <c r="DU3188" s="1"/>
      <c r="DV3188" s="1"/>
      <c r="DW3188" s="1"/>
      <c r="DX3188" s="1"/>
      <c r="DY3188" s="1"/>
      <c r="DZ3188" s="1"/>
      <c r="EA3188" s="1"/>
      <c r="EB3188" s="1"/>
      <c r="EC3188" s="1"/>
      <c r="ED3188" s="1"/>
      <c r="EE3188" s="1"/>
      <c r="EF3188" s="1"/>
      <c r="EG3188" s="1"/>
      <c r="EH3188" s="1"/>
      <c r="EI3188" s="1"/>
      <c r="EJ3188" s="1"/>
      <c r="EK3188" s="1"/>
      <c r="EL3188" s="1"/>
      <c r="EM3188" s="1"/>
      <c r="EN3188" s="1"/>
      <c r="EO3188" s="1"/>
      <c r="EP3188" s="1"/>
      <c r="EQ3188" s="1"/>
      <c r="ER3188" s="1"/>
      <c r="ES3188" s="1"/>
      <c r="ET3188" s="1"/>
      <c r="EU3188" s="1"/>
      <c r="EV3188" s="1"/>
      <c r="EW3188" s="1"/>
      <c r="EX3188" s="1"/>
      <c r="EY3188" s="1"/>
      <c r="EZ3188" s="1"/>
      <c r="FA3188" s="1"/>
      <c r="FB3188" s="1"/>
      <c r="FC3188" s="1"/>
      <c r="FD3188" s="1"/>
      <c r="FE3188" s="1"/>
      <c r="FF3188" s="1"/>
      <c r="FG3188" s="1"/>
      <c r="FH3188" s="1"/>
      <c r="FI3188" s="1"/>
      <c r="FJ3188" s="1"/>
      <c r="FK3188" s="1"/>
      <c r="FL3188" s="1"/>
      <c r="FM3188" s="1"/>
      <c r="FN3188" s="1"/>
      <c r="FO3188" s="1"/>
      <c r="FP3188" s="1"/>
      <c r="FQ3188" s="1"/>
      <c r="FR3188" s="1"/>
      <c r="FS3188" s="1"/>
      <c r="FT3188" s="1"/>
      <c r="FU3188" s="1"/>
      <c r="FV3188" s="1"/>
      <c r="FW3188" s="1"/>
      <c r="FX3188" s="1"/>
      <c r="FY3188" s="1"/>
      <c r="FZ3188" s="1"/>
      <c r="GA3188" s="1"/>
      <c r="GB3188" s="1"/>
      <c r="GC3188" s="1"/>
      <c r="GD3188" s="1"/>
      <c r="GE3188" s="1"/>
      <c r="GF3188" s="1"/>
      <c r="GG3188" s="1"/>
      <c r="GH3188" s="1"/>
      <c r="GI3188" s="1"/>
      <c r="GJ3188" s="1"/>
      <c r="GK3188"/>
      <c r="GL3188"/>
      <c r="GM3188"/>
      <c r="GN3188"/>
      <c r="GO3188"/>
      <c r="GP3188"/>
      <c r="GQ3188"/>
      <c r="GR3188"/>
      <c r="GS3188"/>
      <c r="GT3188"/>
      <c r="GU3188"/>
      <c r="GV3188"/>
      <c r="GW3188"/>
      <c r="GX3188"/>
      <c r="GY3188"/>
      <c r="GZ3188"/>
      <c r="HA3188"/>
      <c r="HB3188"/>
      <c r="HC3188"/>
      <c r="HD3188"/>
      <c r="HE3188"/>
    </row>
    <row r="3189" spans="6:213" s="19" customFormat="1" x14ac:dyDescent="0.25">
      <c r="F3189" s="20"/>
      <c r="G3189" s="20"/>
      <c r="H3189" s="20"/>
      <c r="I3189" s="20"/>
      <c r="J3189" s="21"/>
      <c r="K3189" s="21"/>
      <c r="L3189" s="20"/>
      <c r="M3189" s="20"/>
      <c r="N3189" s="22"/>
      <c r="O3189" s="22"/>
      <c r="P3189" s="22"/>
      <c r="Q3189" s="22"/>
      <c r="U3189" s="20"/>
      <c r="V3189" s="20"/>
      <c r="W3189" s="20"/>
      <c r="X3189" s="27"/>
      <c r="Y3189" s="253"/>
      <c r="Z3189" s="30"/>
      <c r="AA3189" s="30"/>
      <c r="AB3189" s="31"/>
      <c r="AC3189" s="31"/>
      <c r="AD3189" s="31"/>
      <c r="AE3189" s="31"/>
      <c r="AF3189" s="31"/>
      <c r="AG3189" s="241"/>
      <c r="AH3189" s="31"/>
      <c r="AI3189" s="31"/>
      <c r="AJ3189" s="31"/>
      <c r="AK3189" s="31"/>
      <c r="AL3189" s="120"/>
      <c r="AM3189" s="25"/>
      <c r="AN3189" s="25"/>
      <c r="AO3189" s="25"/>
      <c r="AP3189" s="25"/>
      <c r="AQ3189" s="26"/>
      <c r="AR3189" s="25"/>
      <c r="AS3189" s="31"/>
      <c r="AT3189" s="25"/>
      <c r="AU3189" s="25"/>
      <c r="AV3189" s="31"/>
      <c r="BC3189" s="1"/>
      <c r="BD3189"/>
      <c r="BE3189"/>
      <c r="BF3189" s="1"/>
      <c r="BG3189"/>
      <c r="BH3189"/>
      <c r="BI3189"/>
      <c r="BJ3189" s="1"/>
      <c r="BK3189" s="1"/>
      <c r="BL3189"/>
      <c r="BM3189" s="1"/>
      <c r="BN3189" s="1"/>
      <c r="BO3189" s="1"/>
      <c r="BP3189" s="1"/>
      <c r="BQ3189" s="1"/>
      <c r="BR3189" s="1"/>
      <c r="BS3189" s="1"/>
      <c r="BT3189" s="22"/>
      <c r="BU3189" s="1"/>
      <c r="BV3189" s="1"/>
      <c r="BW3189" s="1"/>
      <c r="BX3189" s="1"/>
      <c r="BY3189" s="1"/>
      <c r="BZ3189" s="1"/>
      <c r="CA3189" s="1"/>
      <c r="CB3189" s="1"/>
      <c r="CC3189" s="1"/>
      <c r="CD3189" s="1"/>
      <c r="CE3189" s="1"/>
      <c r="CF3189" s="1"/>
      <c r="CG3189" s="1"/>
      <c r="CH3189" s="1"/>
      <c r="CI3189" s="1"/>
      <c r="CJ3189" s="1"/>
      <c r="CK3189" s="1"/>
      <c r="CL3189" s="1"/>
      <c r="CM3189" s="1"/>
      <c r="CN3189" s="1"/>
      <c r="CO3189" s="1"/>
      <c r="CP3189" s="1"/>
      <c r="CQ3189" s="1"/>
      <c r="CR3189" s="1"/>
      <c r="CS3189" s="1"/>
      <c r="CT3189" s="1"/>
      <c r="CU3189" s="1"/>
      <c r="CV3189" s="1"/>
      <c r="CW3189" s="1"/>
      <c r="CX3189" s="1"/>
      <c r="CY3189" s="1"/>
      <c r="CZ3189" s="1"/>
      <c r="DA3189" s="1"/>
      <c r="DB3189" s="1"/>
      <c r="DC3189" s="1"/>
      <c r="DD3189" s="1"/>
      <c r="DE3189" s="1"/>
      <c r="DF3189" s="1"/>
      <c r="DG3189" s="1"/>
      <c r="DH3189" s="1"/>
      <c r="DI3189" s="1"/>
      <c r="DJ3189" s="1"/>
      <c r="DK3189" s="1"/>
      <c r="DL3189" s="1"/>
      <c r="DM3189" s="1"/>
      <c r="DN3189" s="1"/>
      <c r="DO3189" s="1"/>
      <c r="DP3189" s="1"/>
      <c r="DQ3189" s="1"/>
      <c r="DR3189" s="1"/>
      <c r="DS3189" s="1"/>
      <c r="DT3189" s="1"/>
      <c r="DU3189" s="1"/>
      <c r="DV3189" s="1"/>
      <c r="DW3189" s="1"/>
      <c r="DX3189" s="1"/>
      <c r="DY3189" s="1"/>
      <c r="DZ3189" s="1"/>
      <c r="EA3189" s="1"/>
      <c r="EB3189" s="1"/>
      <c r="EC3189" s="1"/>
      <c r="ED3189" s="1"/>
      <c r="EE3189" s="1"/>
      <c r="EF3189" s="1"/>
      <c r="EG3189" s="1"/>
      <c r="EH3189" s="1"/>
      <c r="EI3189" s="1"/>
      <c r="EJ3189" s="1"/>
      <c r="EK3189" s="1"/>
      <c r="EL3189" s="1"/>
      <c r="EM3189" s="1"/>
      <c r="EN3189" s="1"/>
      <c r="EO3189" s="1"/>
      <c r="EP3189" s="1"/>
      <c r="EQ3189" s="1"/>
      <c r="ER3189" s="1"/>
      <c r="ES3189" s="1"/>
      <c r="ET3189" s="1"/>
      <c r="EU3189" s="1"/>
      <c r="EV3189" s="1"/>
      <c r="EW3189" s="1"/>
      <c r="EX3189" s="1"/>
      <c r="EY3189" s="1"/>
      <c r="EZ3189" s="1"/>
      <c r="FA3189" s="1"/>
      <c r="FB3189" s="1"/>
      <c r="FC3189" s="1"/>
      <c r="FD3189" s="1"/>
      <c r="FE3189" s="1"/>
      <c r="FF3189" s="1"/>
      <c r="FG3189" s="1"/>
      <c r="FH3189" s="1"/>
      <c r="FI3189" s="1"/>
      <c r="FJ3189" s="1"/>
      <c r="FK3189" s="1"/>
      <c r="FL3189" s="1"/>
      <c r="FM3189" s="1"/>
      <c r="FN3189" s="1"/>
      <c r="FO3189" s="1"/>
      <c r="FP3189" s="1"/>
      <c r="FQ3189" s="1"/>
      <c r="FR3189" s="1"/>
      <c r="FS3189" s="1"/>
      <c r="FT3189" s="1"/>
      <c r="FU3189" s="1"/>
      <c r="FV3189" s="1"/>
      <c r="FW3189" s="1"/>
      <c r="FX3189" s="1"/>
      <c r="FY3189" s="1"/>
      <c r="FZ3189" s="1"/>
      <c r="GA3189" s="1"/>
      <c r="GB3189" s="1"/>
      <c r="GC3189" s="1"/>
      <c r="GD3189" s="1"/>
      <c r="GE3189" s="1"/>
      <c r="GF3189" s="1"/>
      <c r="GG3189" s="1"/>
      <c r="GH3189" s="1"/>
      <c r="GI3189" s="1"/>
      <c r="GJ3189" s="1"/>
      <c r="GK3189"/>
      <c r="GL3189"/>
      <c r="GM3189"/>
      <c r="GN3189"/>
      <c r="GO3189"/>
      <c r="GP3189"/>
      <c r="GQ3189"/>
      <c r="GR3189"/>
      <c r="GS3189"/>
      <c r="GT3189"/>
      <c r="GU3189"/>
      <c r="GV3189"/>
      <c r="GW3189"/>
      <c r="GX3189"/>
      <c r="GY3189"/>
      <c r="GZ3189"/>
      <c r="HA3189"/>
      <c r="HB3189"/>
      <c r="HC3189"/>
      <c r="HD3189"/>
      <c r="HE3189"/>
    </row>
    <row r="3190" spans="6:213" s="19" customFormat="1" x14ac:dyDescent="0.25">
      <c r="F3190" s="20"/>
      <c r="G3190" s="20"/>
      <c r="H3190" s="20"/>
      <c r="I3190" s="20"/>
      <c r="J3190" s="21"/>
      <c r="K3190" s="21"/>
      <c r="L3190" s="20"/>
      <c r="M3190" s="20"/>
      <c r="N3190" s="22"/>
      <c r="O3190" s="22"/>
      <c r="P3190" s="22"/>
      <c r="Q3190" s="22"/>
      <c r="U3190" s="20"/>
      <c r="V3190" s="20"/>
      <c r="W3190" s="20"/>
      <c r="X3190" s="27"/>
      <c r="Y3190" s="253"/>
      <c r="Z3190" s="30"/>
      <c r="AA3190" s="30"/>
      <c r="AB3190" s="31"/>
      <c r="AC3190" s="31"/>
      <c r="AD3190" s="31"/>
      <c r="AE3190" s="31"/>
      <c r="AF3190" s="31"/>
      <c r="AG3190" s="241"/>
      <c r="AH3190" s="31"/>
      <c r="AI3190" s="31"/>
      <c r="AJ3190" s="31"/>
      <c r="AK3190" s="31"/>
      <c r="AL3190" s="120"/>
      <c r="AM3190" s="25"/>
      <c r="AN3190" s="25"/>
      <c r="AO3190" s="25"/>
      <c r="AP3190" s="25"/>
      <c r="AQ3190" s="26"/>
      <c r="AR3190" s="25"/>
      <c r="AS3190" s="31"/>
      <c r="AT3190" s="25"/>
      <c r="AU3190" s="25"/>
      <c r="AV3190" s="31"/>
      <c r="BC3190" s="1"/>
      <c r="BD3190"/>
      <c r="BE3190"/>
      <c r="BF3190" s="1"/>
      <c r="BG3190"/>
      <c r="BH3190"/>
      <c r="BI3190"/>
      <c r="BJ3190" s="1"/>
      <c r="BK3190" s="1"/>
      <c r="BL3190"/>
      <c r="BM3190" s="1"/>
      <c r="BN3190" s="1"/>
      <c r="BO3190" s="1"/>
      <c r="BP3190" s="1"/>
      <c r="BQ3190" s="1"/>
      <c r="BR3190" s="1"/>
      <c r="BS3190" s="1"/>
      <c r="BT3190" s="22"/>
      <c r="BU3190" s="1"/>
      <c r="BV3190" s="1"/>
      <c r="BW3190" s="1"/>
      <c r="BX3190" s="1"/>
      <c r="BY3190" s="1"/>
      <c r="BZ3190" s="1"/>
      <c r="CA3190" s="1"/>
      <c r="CB3190" s="1"/>
      <c r="CC3190" s="1"/>
      <c r="CD3190" s="1"/>
      <c r="CE3190" s="1"/>
      <c r="CF3190" s="1"/>
      <c r="CG3190" s="1"/>
      <c r="CH3190" s="1"/>
      <c r="CI3190" s="1"/>
      <c r="CJ3190" s="1"/>
      <c r="CK3190" s="1"/>
      <c r="CL3190" s="1"/>
      <c r="CM3190" s="1"/>
      <c r="CN3190" s="1"/>
      <c r="CO3190" s="1"/>
      <c r="CP3190" s="1"/>
      <c r="CQ3190" s="1"/>
      <c r="CR3190" s="1"/>
      <c r="CS3190" s="1"/>
      <c r="CT3190" s="1"/>
      <c r="CU3190" s="1"/>
      <c r="CV3190" s="1"/>
      <c r="CW3190" s="1"/>
      <c r="CX3190" s="1"/>
      <c r="CY3190" s="1"/>
      <c r="CZ3190" s="1"/>
      <c r="DA3190" s="1"/>
      <c r="DB3190" s="1"/>
      <c r="DC3190" s="1"/>
      <c r="DD3190" s="1"/>
      <c r="DE3190" s="1"/>
      <c r="DF3190" s="1"/>
      <c r="DG3190" s="1"/>
      <c r="DH3190" s="1"/>
      <c r="DI3190" s="1"/>
      <c r="DJ3190" s="1"/>
      <c r="DK3190" s="1"/>
      <c r="DL3190" s="1"/>
      <c r="DM3190" s="1"/>
      <c r="DN3190" s="1"/>
      <c r="DO3190" s="1"/>
      <c r="DP3190" s="1"/>
      <c r="DQ3190" s="1"/>
      <c r="DR3190" s="1"/>
      <c r="DS3190" s="1"/>
      <c r="DT3190" s="1"/>
      <c r="DU3190" s="1"/>
      <c r="DV3190" s="1"/>
      <c r="DW3190" s="1"/>
      <c r="DX3190" s="1"/>
      <c r="DY3190" s="1"/>
      <c r="DZ3190" s="1"/>
      <c r="EA3190" s="1"/>
      <c r="EB3190" s="1"/>
      <c r="EC3190" s="1"/>
      <c r="ED3190" s="1"/>
      <c r="EE3190" s="1"/>
      <c r="EF3190" s="1"/>
      <c r="EG3190" s="1"/>
      <c r="EH3190" s="1"/>
      <c r="EI3190" s="1"/>
      <c r="EJ3190" s="1"/>
      <c r="EK3190" s="1"/>
      <c r="EL3190" s="1"/>
      <c r="EM3190" s="1"/>
      <c r="EN3190" s="1"/>
      <c r="EO3190" s="1"/>
      <c r="EP3190" s="1"/>
      <c r="EQ3190" s="1"/>
      <c r="ER3190" s="1"/>
      <c r="ES3190" s="1"/>
      <c r="ET3190" s="1"/>
      <c r="EU3190" s="1"/>
      <c r="EV3190" s="1"/>
      <c r="EW3190" s="1"/>
      <c r="EX3190" s="1"/>
      <c r="EY3190" s="1"/>
      <c r="EZ3190" s="1"/>
      <c r="FA3190" s="1"/>
      <c r="FB3190" s="1"/>
      <c r="FC3190" s="1"/>
      <c r="FD3190" s="1"/>
      <c r="FE3190" s="1"/>
      <c r="FF3190" s="1"/>
      <c r="FG3190" s="1"/>
      <c r="FH3190" s="1"/>
      <c r="FI3190" s="1"/>
      <c r="FJ3190" s="1"/>
      <c r="FK3190" s="1"/>
      <c r="FL3190" s="1"/>
      <c r="FM3190" s="1"/>
      <c r="FN3190" s="1"/>
      <c r="FO3190" s="1"/>
      <c r="FP3190" s="1"/>
      <c r="FQ3190" s="1"/>
      <c r="FR3190" s="1"/>
      <c r="FS3190" s="1"/>
      <c r="FT3190" s="1"/>
      <c r="FU3190" s="1"/>
      <c r="FV3190" s="1"/>
      <c r="FW3190" s="1"/>
      <c r="FX3190" s="1"/>
      <c r="FY3190" s="1"/>
      <c r="FZ3190" s="1"/>
      <c r="GA3190" s="1"/>
      <c r="GB3190" s="1"/>
      <c r="GC3190" s="1"/>
      <c r="GD3190" s="1"/>
      <c r="GE3190" s="1"/>
      <c r="GF3190" s="1"/>
      <c r="GG3190" s="1"/>
      <c r="GH3190" s="1"/>
      <c r="GI3190" s="1"/>
      <c r="GJ3190" s="1"/>
      <c r="GK3190"/>
      <c r="GL3190"/>
      <c r="GM3190"/>
      <c r="GN3190"/>
      <c r="GO3190"/>
      <c r="GP3190"/>
      <c r="GQ3190"/>
      <c r="GR3190"/>
      <c r="GS3190"/>
      <c r="GT3190"/>
      <c r="GU3190"/>
      <c r="GV3190"/>
      <c r="GW3190"/>
      <c r="GX3190"/>
      <c r="GY3190"/>
      <c r="GZ3190"/>
      <c r="HA3190"/>
      <c r="HB3190"/>
      <c r="HC3190"/>
      <c r="HD3190"/>
      <c r="HE3190"/>
    </row>
    <row r="3191" spans="6:213" s="19" customFormat="1" x14ac:dyDescent="0.25">
      <c r="F3191" s="20"/>
      <c r="G3191" s="20"/>
      <c r="H3191" s="20"/>
      <c r="I3191" s="20"/>
      <c r="J3191" s="21"/>
      <c r="K3191" s="21"/>
      <c r="L3191" s="20"/>
      <c r="M3191" s="20"/>
      <c r="N3191" s="22"/>
      <c r="O3191" s="22"/>
      <c r="P3191" s="22"/>
      <c r="Q3191" s="22"/>
      <c r="U3191" s="20"/>
      <c r="V3191" s="20"/>
      <c r="W3191" s="20"/>
      <c r="X3191" s="27"/>
      <c r="Y3191" s="253"/>
      <c r="Z3191" s="30"/>
      <c r="AA3191" s="30"/>
      <c r="AB3191" s="31"/>
      <c r="AC3191" s="31"/>
      <c r="AD3191" s="31"/>
      <c r="AE3191" s="31"/>
      <c r="AF3191" s="31"/>
      <c r="AG3191" s="241"/>
      <c r="AH3191" s="31"/>
      <c r="AI3191" s="31"/>
      <c r="AJ3191" s="31"/>
      <c r="AK3191" s="31"/>
      <c r="AL3191" s="120"/>
      <c r="AM3191" s="25"/>
      <c r="AN3191" s="25"/>
      <c r="AO3191" s="25"/>
      <c r="AP3191" s="25"/>
      <c r="AQ3191" s="26"/>
      <c r="AR3191" s="25"/>
      <c r="AS3191" s="31"/>
      <c r="AT3191" s="25"/>
      <c r="AU3191" s="25"/>
      <c r="AV3191" s="31"/>
      <c r="BC3191" s="1"/>
      <c r="BD3191"/>
      <c r="BE3191"/>
      <c r="BF3191" s="1"/>
      <c r="BG3191"/>
      <c r="BH3191"/>
      <c r="BI3191"/>
      <c r="BJ3191" s="1"/>
      <c r="BK3191" s="1"/>
      <c r="BL3191"/>
      <c r="BM3191" s="1"/>
      <c r="BN3191" s="1"/>
      <c r="BO3191" s="1"/>
      <c r="BP3191" s="1"/>
      <c r="BQ3191" s="1"/>
      <c r="BR3191" s="1"/>
      <c r="BS3191" s="1"/>
      <c r="BT3191" s="22"/>
      <c r="BU3191" s="1"/>
      <c r="BV3191" s="1"/>
      <c r="BW3191" s="1"/>
      <c r="BX3191" s="1"/>
      <c r="BY3191" s="1"/>
      <c r="BZ3191" s="1"/>
      <c r="CA3191" s="1"/>
      <c r="CB3191" s="1"/>
      <c r="CC3191" s="1"/>
      <c r="CD3191" s="1"/>
      <c r="CE3191" s="1"/>
      <c r="CF3191" s="1"/>
      <c r="CG3191" s="1"/>
      <c r="CH3191" s="1"/>
      <c r="CI3191" s="1"/>
      <c r="CJ3191" s="1"/>
      <c r="CK3191" s="1"/>
      <c r="CL3191" s="1"/>
      <c r="CM3191" s="1"/>
      <c r="CN3191" s="1"/>
      <c r="CO3191" s="1"/>
      <c r="CP3191" s="1"/>
      <c r="CQ3191" s="1"/>
      <c r="CR3191" s="1"/>
      <c r="CS3191" s="1"/>
      <c r="CT3191" s="1"/>
      <c r="CU3191" s="1"/>
      <c r="CV3191" s="1"/>
      <c r="CW3191" s="1"/>
      <c r="CX3191" s="1"/>
      <c r="CY3191" s="1"/>
      <c r="CZ3191" s="1"/>
      <c r="DA3191" s="1"/>
      <c r="DB3191" s="1"/>
      <c r="DC3191" s="1"/>
      <c r="DD3191" s="1"/>
      <c r="DE3191" s="1"/>
      <c r="DF3191" s="1"/>
      <c r="DG3191" s="1"/>
      <c r="DH3191" s="1"/>
      <c r="DI3191" s="1"/>
      <c r="DJ3191" s="1"/>
      <c r="DK3191" s="1"/>
      <c r="DL3191" s="1"/>
      <c r="DM3191" s="1"/>
      <c r="DN3191" s="1"/>
      <c r="DO3191" s="1"/>
      <c r="DP3191" s="1"/>
      <c r="DQ3191" s="1"/>
      <c r="DR3191" s="1"/>
      <c r="DS3191" s="1"/>
      <c r="DT3191" s="1"/>
      <c r="DU3191" s="1"/>
      <c r="DV3191" s="1"/>
      <c r="DW3191" s="1"/>
      <c r="DX3191" s="1"/>
      <c r="DY3191" s="1"/>
      <c r="DZ3191" s="1"/>
      <c r="EA3191" s="1"/>
      <c r="EB3191" s="1"/>
      <c r="EC3191" s="1"/>
      <c r="ED3191" s="1"/>
      <c r="EE3191" s="1"/>
      <c r="EF3191" s="1"/>
      <c r="EG3191" s="1"/>
      <c r="EH3191" s="1"/>
      <c r="EI3191" s="1"/>
      <c r="EJ3191" s="1"/>
      <c r="EK3191" s="1"/>
      <c r="EL3191" s="1"/>
      <c r="EM3191" s="1"/>
      <c r="EN3191" s="1"/>
      <c r="EO3191" s="1"/>
      <c r="EP3191" s="1"/>
      <c r="EQ3191" s="1"/>
      <c r="ER3191" s="1"/>
      <c r="ES3191" s="1"/>
      <c r="ET3191" s="1"/>
      <c r="EU3191" s="1"/>
      <c r="EV3191" s="1"/>
      <c r="EW3191" s="1"/>
      <c r="EX3191" s="1"/>
      <c r="EY3191" s="1"/>
      <c r="EZ3191" s="1"/>
      <c r="FA3191" s="1"/>
      <c r="FB3191" s="1"/>
      <c r="FC3191" s="1"/>
      <c r="FD3191" s="1"/>
      <c r="FE3191" s="1"/>
      <c r="FF3191" s="1"/>
      <c r="FG3191" s="1"/>
      <c r="FH3191" s="1"/>
      <c r="FI3191" s="1"/>
      <c r="FJ3191" s="1"/>
      <c r="FK3191" s="1"/>
      <c r="FL3191" s="1"/>
      <c r="FM3191" s="1"/>
      <c r="FN3191" s="1"/>
      <c r="FO3191" s="1"/>
      <c r="FP3191" s="1"/>
      <c r="FQ3191" s="1"/>
      <c r="FR3191" s="1"/>
      <c r="FS3191" s="1"/>
      <c r="FT3191" s="1"/>
      <c r="FU3191" s="1"/>
      <c r="FV3191" s="1"/>
      <c r="FW3191" s="1"/>
      <c r="FX3191" s="1"/>
      <c r="FY3191" s="1"/>
      <c r="FZ3191" s="1"/>
      <c r="GA3191" s="1"/>
      <c r="GB3191" s="1"/>
      <c r="GC3191" s="1"/>
      <c r="GD3191" s="1"/>
      <c r="GE3191" s="1"/>
      <c r="GF3191" s="1"/>
      <c r="GG3191" s="1"/>
      <c r="GH3191" s="1"/>
      <c r="GI3191" s="1"/>
      <c r="GJ3191" s="1"/>
      <c r="GK3191"/>
      <c r="GL3191"/>
      <c r="GM3191"/>
      <c r="GN3191"/>
      <c r="GO3191"/>
      <c r="GP3191"/>
      <c r="GQ3191"/>
      <c r="GR3191"/>
      <c r="GS3191"/>
      <c r="GT3191"/>
      <c r="GU3191"/>
      <c r="GV3191"/>
      <c r="GW3191"/>
      <c r="GX3191"/>
      <c r="GY3191"/>
      <c r="GZ3191"/>
      <c r="HA3191"/>
      <c r="HB3191"/>
      <c r="HC3191"/>
      <c r="HD3191"/>
      <c r="HE3191"/>
    </row>
    <row r="3192" spans="6:213" s="19" customFormat="1" x14ac:dyDescent="0.25">
      <c r="F3192" s="20"/>
      <c r="G3192" s="20"/>
      <c r="H3192" s="20"/>
      <c r="I3192" s="20"/>
      <c r="J3192" s="21"/>
      <c r="K3192" s="21"/>
      <c r="L3192" s="20"/>
      <c r="M3192" s="20"/>
      <c r="N3192" s="22"/>
      <c r="O3192" s="22"/>
      <c r="P3192" s="22"/>
      <c r="Q3192" s="22"/>
      <c r="U3192" s="20"/>
      <c r="V3192" s="20"/>
      <c r="W3192" s="20"/>
      <c r="X3192" s="27"/>
      <c r="Y3192" s="253"/>
      <c r="Z3192" s="30"/>
      <c r="AA3192" s="30"/>
      <c r="AB3192" s="31"/>
      <c r="AC3192" s="31"/>
      <c r="AD3192" s="31"/>
      <c r="AE3192" s="31"/>
      <c r="AF3192" s="31"/>
      <c r="AG3192" s="241"/>
      <c r="AH3192" s="31"/>
      <c r="AI3192" s="31"/>
      <c r="AJ3192" s="31"/>
      <c r="AK3192" s="31"/>
      <c r="AL3192" s="120"/>
      <c r="AM3192" s="25"/>
      <c r="AN3192" s="25"/>
      <c r="AO3192" s="25"/>
      <c r="AP3192" s="25"/>
      <c r="AQ3192" s="26"/>
      <c r="AR3192" s="25"/>
      <c r="AS3192" s="31"/>
      <c r="AT3192" s="25"/>
      <c r="AU3192" s="25"/>
      <c r="AV3192" s="31"/>
      <c r="BC3192" s="1"/>
      <c r="BD3192"/>
      <c r="BE3192"/>
      <c r="BF3192" s="1"/>
      <c r="BG3192"/>
      <c r="BH3192"/>
      <c r="BI3192"/>
      <c r="BJ3192" s="1"/>
      <c r="BK3192" s="1"/>
      <c r="BL3192"/>
      <c r="BM3192" s="1"/>
      <c r="BN3192" s="1"/>
      <c r="BO3192" s="1"/>
      <c r="BP3192" s="1"/>
      <c r="BQ3192" s="1"/>
      <c r="BR3192" s="1"/>
      <c r="BS3192" s="1"/>
      <c r="BT3192" s="22"/>
      <c r="BU3192" s="1"/>
      <c r="BV3192" s="1"/>
      <c r="BW3192" s="1"/>
      <c r="BX3192" s="1"/>
      <c r="BY3192" s="1"/>
      <c r="BZ3192" s="1"/>
      <c r="CA3192" s="1"/>
      <c r="CB3192" s="1"/>
      <c r="CC3192" s="1"/>
      <c r="CD3192" s="1"/>
      <c r="CE3192" s="1"/>
      <c r="CF3192" s="1"/>
      <c r="CG3192" s="1"/>
      <c r="CH3192" s="1"/>
      <c r="CI3192" s="1"/>
      <c r="CJ3192" s="1"/>
      <c r="CK3192" s="1"/>
      <c r="CL3192" s="1"/>
      <c r="CM3192" s="1"/>
      <c r="CN3192" s="1"/>
      <c r="CO3192" s="1"/>
      <c r="CP3192" s="1"/>
      <c r="CQ3192" s="1"/>
      <c r="CR3192" s="1"/>
      <c r="CS3192" s="1"/>
      <c r="CT3192" s="1"/>
      <c r="CU3192" s="1"/>
      <c r="CV3192" s="1"/>
      <c r="CW3192" s="1"/>
      <c r="CX3192" s="1"/>
      <c r="CY3192" s="1"/>
      <c r="CZ3192" s="1"/>
      <c r="DA3192" s="1"/>
      <c r="DB3192" s="1"/>
      <c r="DC3192" s="1"/>
      <c r="DD3192" s="1"/>
      <c r="DE3192" s="1"/>
      <c r="DF3192" s="1"/>
      <c r="DG3192" s="1"/>
      <c r="DH3192" s="1"/>
      <c r="DI3192" s="1"/>
      <c r="DJ3192" s="1"/>
      <c r="DK3192" s="1"/>
      <c r="DL3192" s="1"/>
      <c r="DM3192" s="1"/>
      <c r="DN3192" s="1"/>
      <c r="DO3192" s="1"/>
      <c r="DP3192" s="1"/>
      <c r="DQ3192" s="1"/>
      <c r="DR3192" s="1"/>
      <c r="DS3192" s="1"/>
      <c r="DT3192" s="1"/>
      <c r="DU3192" s="1"/>
      <c r="DV3192" s="1"/>
      <c r="DW3192" s="1"/>
      <c r="DX3192" s="1"/>
      <c r="DY3192" s="1"/>
      <c r="DZ3192" s="1"/>
      <c r="EA3192" s="1"/>
      <c r="EB3192" s="1"/>
      <c r="EC3192" s="1"/>
      <c r="ED3192" s="1"/>
      <c r="EE3192" s="1"/>
      <c r="EF3192" s="1"/>
      <c r="EG3192" s="1"/>
      <c r="EH3192" s="1"/>
      <c r="EI3192" s="1"/>
      <c r="EJ3192" s="1"/>
      <c r="EK3192" s="1"/>
      <c r="EL3192" s="1"/>
      <c r="EM3192" s="1"/>
      <c r="EN3192" s="1"/>
      <c r="EO3192" s="1"/>
      <c r="EP3192" s="1"/>
      <c r="EQ3192" s="1"/>
      <c r="ER3192" s="1"/>
      <c r="ES3192" s="1"/>
      <c r="ET3192" s="1"/>
      <c r="EU3192" s="1"/>
      <c r="EV3192" s="1"/>
      <c r="EW3192" s="1"/>
      <c r="EX3192" s="1"/>
      <c r="EY3192" s="1"/>
      <c r="EZ3192" s="1"/>
      <c r="FA3192" s="1"/>
      <c r="FB3192" s="1"/>
      <c r="FC3192" s="1"/>
      <c r="FD3192" s="1"/>
      <c r="FE3192" s="1"/>
      <c r="FF3192" s="1"/>
      <c r="FG3192" s="1"/>
      <c r="FH3192" s="1"/>
      <c r="FI3192" s="1"/>
      <c r="FJ3192" s="1"/>
      <c r="FK3192" s="1"/>
      <c r="FL3192" s="1"/>
      <c r="FM3192" s="1"/>
      <c r="FN3192" s="1"/>
      <c r="FO3192" s="1"/>
      <c r="FP3192" s="1"/>
      <c r="FQ3192" s="1"/>
      <c r="FR3192" s="1"/>
      <c r="FS3192" s="1"/>
      <c r="FT3192" s="1"/>
      <c r="FU3192" s="1"/>
      <c r="FV3192" s="1"/>
      <c r="FW3192" s="1"/>
      <c r="FX3192" s="1"/>
      <c r="FY3192" s="1"/>
      <c r="FZ3192" s="1"/>
      <c r="GA3192" s="1"/>
      <c r="GB3192" s="1"/>
      <c r="GC3192" s="1"/>
      <c r="GD3192" s="1"/>
      <c r="GE3192" s="1"/>
      <c r="GF3192" s="1"/>
      <c r="GG3192" s="1"/>
      <c r="GH3192" s="1"/>
      <c r="GI3192" s="1"/>
      <c r="GJ3192" s="1"/>
      <c r="GK3192"/>
      <c r="GL3192"/>
      <c r="GM3192"/>
      <c r="GN3192"/>
      <c r="GO3192"/>
      <c r="GP3192"/>
      <c r="GQ3192"/>
      <c r="GR3192"/>
      <c r="GS3192"/>
      <c r="GT3192"/>
      <c r="GU3192"/>
      <c r="GV3192"/>
      <c r="GW3192"/>
      <c r="GX3192"/>
      <c r="GY3192"/>
      <c r="GZ3192"/>
      <c r="HA3192"/>
      <c r="HB3192"/>
      <c r="HC3192"/>
      <c r="HD3192"/>
      <c r="HE3192"/>
    </row>
    <row r="3193" spans="6:213" s="19" customFormat="1" x14ac:dyDescent="0.25">
      <c r="F3193" s="20"/>
      <c r="G3193" s="20"/>
      <c r="H3193" s="20"/>
      <c r="I3193" s="20"/>
      <c r="J3193" s="21"/>
      <c r="K3193" s="21"/>
      <c r="L3193" s="20"/>
      <c r="M3193" s="20"/>
      <c r="N3193" s="22"/>
      <c r="O3193" s="22"/>
      <c r="P3193" s="22"/>
      <c r="Q3193" s="22"/>
      <c r="U3193" s="20"/>
      <c r="V3193" s="20"/>
      <c r="W3193" s="20"/>
      <c r="X3193" s="27"/>
      <c r="Y3193" s="253"/>
      <c r="Z3193" s="30"/>
      <c r="AA3193" s="30"/>
      <c r="AB3193" s="31"/>
      <c r="AC3193" s="31"/>
      <c r="AD3193" s="31"/>
      <c r="AE3193" s="31"/>
      <c r="AF3193" s="31"/>
      <c r="AG3193" s="241"/>
      <c r="AH3193" s="31"/>
      <c r="AI3193" s="31"/>
      <c r="AJ3193" s="31"/>
      <c r="AK3193" s="31"/>
      <c r="AL3193" s="120"/>
      <c r="AM3193" s="25"/>
      <c r="AN3193" s="25"/>
      <c r="AO3193" s="25"/>
      <c r="AP3193" s="25"/>
      <c r="AQ3193" s="26"/>
      <c r="AR3193" s="25"/>
      <c r="AS3193" s="31"/>
      <c r="AT3193" s="25"/>
      <c r="AU3193" s="25"/>
      <c r="AV3193" s="31"/>
      <c r="BC3193" s="1"/>
      <c r="BD3193"/>
      <c r="BE3193"/>
      <c r="BF3193" s="1"/>
      <c r="BG3193"/>
      <c r="BH3193"/>
      <c r="BI3193"/>
      <c r="BJ3193" s="1"/>
      <c r="BK3193" s="1"/>
      <c r="BL3193"/>
      <c r="BM3193" s="1"/>
      <c r="BN3193" s="1"/>
      <c r="BO3193" s="1"/>
      <c r="BP3193" s="1"/>
      <c r="BQ3193" s="1"/>
      <c r="BR3193" s="1"/>
      <c r="BS3193" s="1"/>
      <c r="BT3193" s="22"/>
      <c r="BU3193" s="1"/>
      <c r="BV3193" s="1"/>
      <c r="BW3193" s="1"/>
      <c r="BX3193" s="1"/>
      <c r="BY3193" s="1"/>
      <c r="BZ3193" s="1"/>
      <c r="CA3193" s="1"/>
      <c r="CB3193" s="1"/>
      <c r="CC3193" s="1"/>
      <c r="CD3193" s="1"/>
      <c r="CE3193" s="1"/>
      <c r="CF3193" s="1"/>
      <c r="CG3193" s="1"/>
      <c r="CH3193" s="1"/>
      <c r="CI3193" s="1"/>
      <c r="CJ3193" s="1"/>
      <c r="CK3193" s="1"/>
      <c r="CL3193" s="1"/>
      <c r="CM3193" s="1"/>
      <c r="CN3193" s="1"/>
      <c r="CO3193" s="1"/>
      <c r="CP3193" s="1"/>
      <c r="CQ3193" s="1"/>
      <c r="CR3193" s="1"/>
      <c r="CS3193" s="1"/>
      <c r="CT3193" s="1"/>
      <c r="CU3193" s="1"/>
      <c r="CV3193" s="1"/>
      <c r="CW3193" s="1"/>
      <c r="CX3193" s="1"/>
      <c r="CY3193" s="1"/>
      <c r="CZ3193" s="1"/>
      <c r="DA3193" s="1"/>
      <c r="DB3193" s="1"/>
      <c r="DC3193" s="1"/>
      <c r="DD3193" s="1"/>
      <c r="DE3193" s="1"/>
      <c r="DF3193" s="1"/>
      <c r="DG3193" s="1"/>
      <c r="DH3193" s="1"/>
      <c r="DI3193" s="1"/>
      <c r="DJ3193" s="1"/>
      <c r="DK3193" s="1"/>
      <c r="DL3193" s="1"/>
      <c r="DM3193" s="1"/>
      <c r="DN3193" s="1"/>
      <c r="DO3193" s="1"/>
      <c r="DP3193" s="1"/>
      <c r="DQ3193" s="1"/>
      <c r="DR3193" s="1"/>
      <c r="DS3193" s="1"/>
      <c r="DT3193" s="1"/>
      <c r="DU3193" s="1"/>
      <c r="DV3193" s="1"/>
      <c r="DW3193" s="1"/>
      <c r="DX3193" s="1"/>
      <c r="DY3193" s="1"/>
      <c r="DZ3193" s="1"/>
      <c r="EA3193" s="1"/>
      <c r="EB3193" s="1"/>
      <c r="EC3193" s="1"/>
      <c r="ED3193" s="1"/>
      <c r="EE3193" s="1"/>
      <c r="EF3193" s="1"/>
      <c r="EG3193" s="1"/>
      <c r="EH3193" s="1"/>
      <c r="EI3193" s="1"/>
      <c r="EJ3193" s="1"/>
      <c r="EK3193" s="1"/>
      <c r="EL3193" s="1"/>
      <c r="EM3193" s="1"/>
      <c r="EN3193" s="1"/>
      <c r="EO3193" s="1"/>
      <c r="EP3193" s="1"/>
      <c r="EQ3193" s="1"/>
      <c r="ER3193" s="1"/>
      <c r="ES3193" s="1"/>
      <c r="ET3193" s="1"/>
      <c r="EU3193" s="1"/>
      <c r="EV3193" s="1"/>
      <c r="EW3193" s="1"/>
      <c r="EX3193" s="1"/>
      <c r="EY3193" s="1"/>
      <c r="EZ3193" s="1"/>
      <c r="FA3193" s="1"/>
      <c r="FB3193" s="1"/>
      <c r="FC3193" s="1"/>
      <c r="FD3193" s="1"/>
      <c r="FE3193" s="1"/>
      <c r="FF3193" s="1"/>
      <c r="FG3193" s="1"/>
      <c r="FH3193" s="1"/>
      <c r="FI3193" s="1"/>
      <c r="FJ3193" s="1"/>
      <c r="FK3193" s="1"/>
      <c r="FL3193" s="1"/>
      <c r="FM3193" s="1"/>
      <c r="FN3193" s="1"/>
      <c r="FO3193" s="1"/>
      <c r="FP3193" s="1"/>
      <c r="FQ3193" s="1"/>
      <c r="FR3193" s="1"/>
      <c r="FS3193" s="1"/>
      <c r="FT3193" s="1"/>
      <c r="FU3193" s="1"/>
      <c r="FV3193" s="1"/>
      <c r="FW3193" s="1"/>
      <c r="FX3193" s="1"/>
      <c r="FY3193" s="1"/>
      <c r="FZ3193" s="1"/>
      <c r="GA3193" s="1"/>
      <c r="GB3193" s="1"/>
      <c r="GC3193" s="1"/>
      <c r="GD3193" s="1"/>
      <c r="GE3193" s="1"/>
      <c r="GF3193" s="1"/>
      <c r="GG3193" s="1"/>
      <c r="GH3193" s="1"/>
      <c r="GI3193" s="1"/>
      <c r="GJ3193" s="1"/>
      <c r="GK3193"/>
      <c r="GL3193"/>
      <c r="GM3193"/>
      <c r="GN3193"/>
      <c r="GO3193"/>
      <c r="GP3193"/>
      <c r="GQ3193"/>
      <c r="GR3193"/>
      <c r="GS3193"/>
      <c r="GT3193"/>
      <c r="GU3193"/>
      <c r="GV3193"/>
      <c r="GW3193"/>
      <c r="GX3193"/>
      <c r="GY3193"/>
      <c r="GZ3193"/>
      <c r="HA3193"/>
      <c r="HB3193"/>
      <c r="HC3193"/>
      <c r="HD3193"/>
      <c r="HE3193"/>
    </row>
    <row r="3194" spans="6:213" s="19" customFormat="1" x14ac:dyDescent="0.25">
      <c r="F3194" s="20"/>
      <c r="G3194" s="20"/>
      <c r="H3194" s="20"/>
      <c r="I3194" s="20"/>
      <c r="J3194" s="21"/>
      <c r="K3194" s="21"/>
      <c r="L3194" s="20"/>
      <c r="M3194" s="20"/>
      <c r="N3194" s="22"/>
      <c r="O3194" s="22"/>
      <c r="P3194" s="22"/>
      <c r="Q3194" s="22"/>
      <c r="U3194" s="20"/>
      <c r="V3194" s="20"/>
      <c r="W3194" s="20"/>
      <c r="X3194" s="27"/>
      <c r="Y3194" s="253"/>
      <c r="Z3194" s="30"/>
      <c r="AA3194" s="30"/>
      <c r="AB3194" s="31"/>
      <c r="AC3194" s="31"/>
      <c r="AD3194" s="31"/>
      <c r="AE3194" s="31"/>
      <c r="AF3194" s="31"/>
      <c r="AG3194" s="241"/>
      <c r="AH3194" s="31"/>
      <c r="AI3194" s="31"/>
      <c r="AJ3194" s="31"/>
      <c r="AK3194" s="31"/>
      <c r="AL3194" s="120"/>
      <c r="AM3194" s="25"/>
      <c r="AN3194" s="25"/>
      <c r="AO3194" s="25"/>
      <c r="AP3194" s="25"/>
      <c r="AQ3194" s="26"/>
      <c r="AR3194" s="25"/>
      <c r="AS3194" s="31"/>
      <c r="AT3194" s="25"/>
      <c r="AU3194" s="25"/>
      <c r="AV3194" s="31"/>
      <c r="BC3194" s="1"/>
      <c r="BD3194"/>
      <c r="BE3194"/>
      <c r="BF3194" s="1"/>
      <c r="BG3194"/>
      <c r="BH3194"/>
      <c r="BI3194"/>
      <c r="BJ3194" s="1"/>
      <c r="BK3194" s="1"/>
      <c r="BL3194"/>
      <c r="BM3194" s="1"/>
      <c r="BN3194" s="1"/>
      <c r="BO3194" s="1"/>
      <c r="BP3194" s="1"/>
      <c r="BQ3194" s="1"/>
      <c r="BR3194" s="1"/>
      <c r="BS3194" s="1"/>
      <c r="BT3194" s="22"/>
      <c r="BU3194" s="1"/>
      <c r="BV3194" s="1"/>
      <c r="BW3194" s="1"/>
      <c r="BX3194" s="1"/>
      <c r="BY3194" s="1"/>
      <c r="BZ3194" s="1"/>
      <c r="CA3194" s="1"/>
      <c r="CB3194" s="1"/>
      <c r="CC3194" s="1"/>
      <c r="CD3194" s="1"/>
      <c r="CE3194" s="1"/>
      <c r="CF3194" s="1"/>
      <c r="CG3194" s="1"/>
      <c r="CH3194" s="1"/>
      <c r="CI3194" s="1"/>
      <c r="CJ3194" s="1"/>
      <c r="CK3194" s="1"/>
      <c r="CL3194" s="1"/>
      <c r="CM3194" s="1"/>
      <c r="CN3194" s="1"/>
      <c r="CO3194" s="1"/>
      <c r="CP3194" s="1"/>
      <c r="CQ3194" s="1"/>
      <c r="CR3194" s="1"/>
      <c r="CS3194" s="1"/>
      <c r="CT3194" s="1"/>
      <c r="CU3194" s="1"/>
      <c r="CV3194" s="1"/>
      <c r="CW3194" s="1"/>
      <c r="CX3194" s="1"/>
      <c r="CY3194" s="1"/>
      <c r="CZ3194" s="1"/>
      <c r="DA3194" s="1"/>
      <c r="DB3194" s="1"/>
      <c r="DC3194" s="1"/>
      <c r="DD3194" s="1"/>
      <c r="DE3194" s="1"/>
      <c r="DF3194" s="1"/>
      <c r="DG3194" s="1"/>
      <c r="DH3194" s="1"/>
      <c r="DI3194" s="1"/>
      <c r="DJ3194" s="1"/>
      <c r="DK3194" s="1"/>
      <c r="DL3194" s="1"/>
      <c r="DM3194" s="1"/>
      <c r="DN3194" s="1"/>
      <c r="DO3194" s="1"/>
      <c r="DP3194" s="1"/>
      <c r="DQ3194" s="1"/>
      <c r="DR3194" s="1"/>
      <c r="DS3194" s="1"/>
      <c r="DT3194" s="1"/>
      <c r="DU3194" s="1"/>
      <c r="DV3194" s="1"/>
      <c r="DW3194" s="1"/>
      <c r="DX3194" s="1"/>
      <c r="DY3194" s="1"/>
      <c r="DZ3194" s="1"/>
      <c r="EA3194" s="1"/>
      <c r="EB3194" s="1"/>
      <c r="EC3194" s="1"/>
      <c r="ED3194" s="1"/>
      <c r="EE3194" s="1"/>
      <c r="EF3194" s="1"/>
      <c r="EG3194" s="1"/>
      <c r="EH3194" s="1"/>
      <c r="EI3194" s="1"/>
      <c r="EJ3194" s="1"/>
      <c r="EK3194" s="1"/>
      <c r="EL3194" s="1"/>
      <c r="EM3194" s="1"/>
      <c r="EN3194" s="1"/>
      <c r="EO3194" s="1"/>
      <c r="EP3194" s="1"/>
      <c r="EQ3194" s="1"/>
      <c r="ER3194" s="1"/>
      <c r="ES3194" s="1"/>
      <c r="ET3194" s="1"/>
      <c r="EU3194" s="1"/>
      <c r="EV3194" s="1"/>
      <c r="EW3194" s="1"/>
      <c r="EX3194" s="1"/>
      <c r="EY3194" s="1"/>
      <c r="EZ3194" s="1"/>
      <c r="FA3194" s="1"/>
      <c r="FB3194" s="1"/>
      <c r="FC3194" s="1"/>
      <c r="FD3194" s="1"/>
      <c r="FE3194" s="1"/>
      <c r="FF3194" s="1"/>
      <c r="FG3194" s="1"/>
      <c r="FH3194" s="1"/>
      <c r="FI3194" s="1"/>
      <c r="FJ3194" s="1"/>
      <c r="FK3194" s="1"/>
      <c r="FL3194" s="1"/>
      <c r="FM3194" s="1"/>
      <c r="FN3194" s="1"/>
      <c r="FO3194" s="1"/>
      <c r="FP3194" s="1"/>
      <c r="FQ3194" s="1"/>
      <c r="FR3194" s="1"/>
      <c r="FS3194" s="1"/>
      <c r="FT3194" s="1"/>
      <c r="FU3194" s="1"/>
      <c r="FV3194" s="1"/>
      <c r="FW3194" s="1"/>
      <c r="FX3194" s="1"/>
      <c r="FY3194" s="1"/>
      <c r="FZ3194" s="1"/>
      <c r="GA3194" s="1"/>
      <c r="GB3194" s="1"/>
      <c r="GC3194" s="1"/>
      <c r="GD3194" s="1"/>
      <c r="GE3194" s="1"/>
      <c r="GF3194" s="1"/>
      <c r="GG3194" s="1"/>
      <c r="GH3194" s="1"/>
      <c r="GI3194" s="1"/>
      <c r="GJ3194" s="1"/>
      <c r="GK3194"/>
      <c r="GL3194"/>
      <c r="GM3194"/>
      <c r="GN3194"/>
      <c r="GO3194"/>
      <c r="GP3194"/>
      <c r="GQ3194"/>
      <c r="GR3194"/>
      <c r="GS3194"/>
      <c r="GT3194"/>
      <c r="GU3194"/>
      <c r="GV3194"/>
      <c r="GW3194"/>
      <c r="GX3194"/>
      <c r="GY3194"/>
      <c r="GZ3194"/>
      <c r="HA3194"/>
      <c r="HB3194"/>
      <c r="HC3194"/>
      <c r="HD3194"/>
      <c r="HE3194"/>
    </row>
    <row r="3195" spans="6:213" s="19" customFormat="1" x14ac:dyDescent="0.25">
      <c r="F3195" s="20"/>
      <c r="G3195" s="20"/>
      <c r="H3195" s="20"/>
      <c r="I3195" s="20"/>
      <c r="J3195" s="21"/>
      <c r="K3195" s="21"/>
      <c r="L3195" s="20"/>
      <c r="M3195" s="20"/>
      <c r="N3195" s="22"/>
      <c r="O3195" s="22"/>
      <c r="P3195" s="22"/>
      <c r="Q3195" s="22"/>
      <c r="U3195" s="20"/>
      <c r="V3195" s="20"/>
      <c r="W3195" s="20"/>
      <c r="X3195" s="27"/>
      <c r="Y3195" s="253"/>
      <c r="Z3195" s="30"/>
      <c r="AA3195" s="30"/>
      <c r="AB3195" s="31"/>
      <c r="AC3195" s="31"/>
      <c r="AD3195" s="31"/>
      <c r="AE3195" s="31"/>
      <c r="AF3195" s="31"/>
      <c r="AG3195" s="241"/>
      <c r="AH3195" s="31"/>
      <c r="AI3195" s="31"/>
      <c r="AJ3195" s="31"/>
      <c r="AK3195" s="31"/>
      <c r="AL3195" s="120"/>
      <c r="AM3195" s="25"/>
      <c r="AN3195" s="25"/>
      <c r="AO3195" s="25"/>
      <c r="AP3195" s="25"/>
      <c r="AQ3195" s="26"/>
      <c r="AR3195" s="25"/>
      <c r="AS3195" s="31"/>
      <c r="AT3195" s="25"/>
      <c r="AU3195" s="25"/>
      <c r="AV3195" s="31"/>
      <c r="BC3195" s="1"/>
      <c r="BD3195"/>
      <c r="BE3195"/>
      <c r="BF3195" s="1"/>
      <c r="BG3195"/>
      <c r="BH3195"/>
      <c r="BI3195"/>
      <c r="BJ3195" s="1"/>
      <c r="BK3195" s="1"/>
      <c r="BL3195"/>
      <c r="BM3195" s="1"/>
      <c r="BN3195" s="1"/>
      <c r="BO3195" s="1"/>
      <c r="BP3195" s="1"/>
      <c r="BQ3195" s="1"/>
      <c r="BR3195" s="1"/>
      <c r="BS3195" s="1"/>
      <c r="BT3195" s="22"/>
      <c r="BU3195" s="1"/>
      <c r="BV3195" s="1"/>
      <c r="BW3195" s="1"/>
      <c r="BX3195" s="1"/>
      <c r="BY3195" s="1"/>
      <c r="BZ3195" s="1"/>
      <c r="CA3195" s="1"/>
      <c r="CB3195" s="1"/>
      <c r="CC3195" s="1"/>
      <c r="CD3195" s="1"/>
      <c r="CE3195" s="1"/>
      <c r="CF3195" s="1"/>
      <c r="CG3195" s="1"/>
      <c r="CH3195" s="1"/>
      <c r="CI3195" s="1"/>
      <c r="CJ3195" s="1"/>
      <c r="CK3195" s="1"/>
      <c r="CL3195" s="1"/>
      <c r="CM3195" s="1"/>
      <c r="CN3195" s="1"/>
      <c r="CO3195" s="1"/>
      <c r="CP3195" s="1"/>
      <c r="CQ3195" s="1"/>
      <c r="CR3195" s="1"/>
      <c r="CS3195" s="1"/>
      <c r="CT3195" s="1"/>
      <c r="CU3195" s="1"/>
      <c r="CV3195" s="1"/>
      <c r="CW3195" s="1"/>
      <c r="CX3195" s="1"/>
      <c r="CY3195" s="1"/>
      <c r="CZ3195" s="1"/>
      <c r="DA3195" s="1"/>
      <c r="DB3195" s="1"/>
      <c r="DC3195" s="1"/>
      <c r="DD3195" s="1"/>
      <c r="DE3195" s="1"/>
      <c r="DF3195" s="1"/>
      <c r="DG3195" s="1"/>
      <c r="DH3195" s="1"/>
      <c r="DI3195" s="1"/>
      <c r="DJ3195" s="1"/>
      <c r="DK3195" s="1"/>
      <c r="DL3195" s="1"/>
      <c r="DM3195" s="1"/>
      <c r="DN3195" s="1"/>
      <c r="DO3195" s="1"/>
      <c r="DP3195" s="1"/>
      <c r="DQ3195" s="1"/>
      <c r="DR3195" s="1"/>
      <c r="DS3195" s="1"/>
      <c r="DT3195" s="1"/>
      <c r="DU3195" s="1"/>
      <c r="DV3195" s="1"/>
      <c r="DW3195" s="1"/>
      <c r="DX3195" s="1"/>
      <c r="DY3195" s="1"/>
      <c r="DZ3195" s="1"/>
      <c r="EA3195" s="1"/>
      <c r="EB3195" s="1"/>
      <c r="EC3195" s="1"/>
      <c r="ED3195" s="1"/>
      <c r="EE3195" s="1"/>
      <c r="EF3195" s="1"/>
      <c r="EG3195" s="1"/>
      <c r="EH3195" s="1"/>
      <c r="EI3195" s="1"/>
      <c r="EJ3195" s="1"/>
      <c r="EK3195" s="1"/>
      <c r="EL3195" s="1"/>
      <c r="EM3195" s="1"/>
      <c r="EN3195" s="1"/>
      <c r="EO3195" s="1"/>
      <c r="EP3195" s="1"/>
      <c r="EQ3195" s="1"/>
      <c r="ER3195" s="1"/>
      <c r="ES3195" s="1"/>
      <c r="ET3195" s="1"/>
      <c r="EU3195" s="1"/>
      <c r="EV3195" s="1"/>
      <c r="EW3195" s="1"/>
      <c r="EX3195" s="1"/>
      <c r="EY3195" s="1"/>
      <c r="EZ3195" s="1"/>
      <c r="FA3195" s="1"/>
      <c r="FB3195" s="1"/>
      <c r="FC3195" s="1"/>
      <c r="FD3195" s="1"/>
      <c r="FE3195" s="1"/>
      <c r="FF3195" s="1"/>
      <c r="FG3195" s="1"/>
      <c r="FH3195" s="1"/>
      <c r="FI3195" s="1"/>
      <c r="FJ3195" s="1"/>
      <c r="FK3195" s="1"/>
      <c r="FL3195" s="1"/>
      <c r="FM3195" s="1"/>
      <c r="FN3195" s="1"/>
      <c r="FO3195" s="1"/>
      <c r="FP3195" s="1"/>
      <c r="FQ3195" s="1"/>
      <c r="FR3195" s="1"/>
      <c r="FS3195" s="1"/>
      <c r="FT3195" s="1"/>
      <c r="FU3195" s="1"/>
      <c r="FV3195" s="1"/>
      <c r="FW3195" s="1"/>
      <c r="FX3195" s="1"/>
      <c r="FY3195" s="1"/>
      <c r="FZ3195" s="1"/>
      <c r="GA3195" s="1"/>
      <c r="GB3195" s="1"/>
      <c r="GC3195" s="1"/>
      <c r="GD3195" s="1"/>
      <c r="GE3195" s="1"/>
      <c r="GF3195" s="1"/>
      <c r="GG3195" s="1"/>
      <c r="GH3195" s="1"/>
      <c r="GI3195" s="1"/>
      <c r="GJ3195" s="1"/>
      <c r="GK3195"/>
      <c r="GL3195"/>
      <c r="GM3195"/>
      <c r="GN3195"/>
      <c r="GO3195"/>
      <c r="GP3195"/>
      <c r="GQ3195"/>
      <c r="GR3195"/>
      <c r="GS3195"/>
      <c r="GT3195"/>
      <c r="GU3195"/>
      <c r="GV3195"/>
      <c r="GW3195"/>
      <c r="GX3195"/>
      <c r="GY3195"/>
      <c r="GZ3195"/>
      <c r="HA3195"/>
      <c r="HB3195"/>
      <c r="HC3195"/>
      <c r="HD3195"/>
      <c r="HE3195"/>
    </row>
    <row r="3196" spans="6:213" s="19" customFormat="1" x14ac:dyDescent="0.25">
      <c r="F3196" s="20"/>
      <c r="G3196" s="20"/>
      <c r="H3196" s="20"/>
      <c r="I3196" s="20"/>
      <c r="J3196" s="21"/>
      <c r="K3196" s="21"/>
      <c r="L3196" s="20"/>
      <c r="M3196" s="20"/>
      <c r="N3196" s="22"/>
      <c r="O3196" s="22"/>
      <c r="P3196" s="22"/>
      <c r="Q3196" s="22"/>
      <c r="U3196" s="20"/>
      <c r="V3196" s="20"/>
      <c r="W3196" s="20"/>
      <c r="X3196" s="27"/>
      <c r="Y3196" s="253"/>
      <c r="Z3196" s="30"/>
      <c r="AA3196" s="30"/>
      <c r="AB3196" s="31"/>
      <c r="AC3196" s="31"/>
      <c r="AD3196" s="31"/>
      <c r="AE3196" s="31"/>
      <c r="AF3196" s="31"/>
      <c r="AG3196" s="241"/>
      <c r="AH3196" s="31"/>
      <c r="AI3196" s="31"/>
      <c r="AJ3196" s="31"/>
      <c r="AK3196" s="31"/>
      <c r="AL3196" s="120"/>
      <c r="AM3196" s="25"/>
      <c r="AN3196" s="25"/>
      <c r="AO3196" s="25"/>
      <c r="AP3196" s="25"/>
      <c r="AQ3196" s="26"/>
      <c r="AR3196" s="25"/>
      <c r="AS3196" s="31"/>
      <c r="AT3196" s="25"/>
      <c r="AU3196" s="25"/>
      <c r="AV3196" s="31"/>
      <c r="BC3196" s="1"/>
      <c r="BD3196"/>
      <c r="BE3196"/>
      <c r="BF3196" s="1"/>
      <c r="BG3196"/>
      <c r="BH3196"/>
      <c r="BI3196"/>
      <c r="BJ3196" s="1"/>
      <c r="BK3196" s="1"/>
      <c r="BL3196"/>
      <c r="BM3196" s="1"/>
      <c r="BN3196" s="1"/>
      <c r="BO3196" s="1"/>
      <c r="BP3196" s="1"/>
      <c r="BQ3196" s="1"/>
      <c r="BR3196" s="1"/>
      <c r="BS3196" s="1"/>
      <c r="BT3196" s="22"/>
      <c r="BU3196" s="1"/>
      <c r="BV3196" s="1"/>
      <c r="BW3196" s="1"/>
      <c r="BX3196" s="1"/>
      <c r="BY3196" s="1"/>
      <c r="BZ3196" s="1"/>
      <c r="CA3196" s="1"/>
      <c r="CB3196" s="1"/>
      <c r="CC3196" s="1"/>
      <c r="CD3196" s="1"/>
      <c r="CE3196" s="1"/>
      <c r="CF3196" s="1"/>
      <c r="CG3196" s="1"/>
      <c r="CH3196" s="1"/>
      <c r="CI3196" s="1"/>
      <c r="CJ3196" s="1"/>
      <c r="CK3196" s="1"/>
      <c r="CL3196" s="1"/>
      <c r="CM3196" s="1"/>
      <c r="CN3196" s="1"/>
      <c r="CO3196" s="1"/>
      <c r="CP3196" s="1"/>
      <c r="CQ3196" s="1"/>
      <c r="CR3196" s="1"/>
      <c r="CS3196" s="1"/>
      <c r="CT3196" s="1"/>
      <c r="CU3196" s="1"/>
      <c r="CV3196" s="1"/>
      <c r="CW3196" s="1"/>
      <c r="CX3196" s="1"/>
      <c r="CY3196" s="1"/>
      <c r="CZ3196" s="1"/>
      <c r="DA3196" s="1"/>
      <c r="DB3196" s="1"/>
      <c r="DC3196" s="1"/>
      <c r="DD3196" s="1"/>
      <c r="DE3196" s="1"/>
      <c r="DF3196" s="1"/>
      <c r="DG3196" s="1"/>
      <c r="DH3196" s="1"/>
      <c r="DI3196" s="1"/>
      <c r="DJ3196" s="1"/>
      <c r="DK3196" s="1"/>
      <c r="DL3196" s="1"/>
      <c r="DM3196" s="1"/>
      <c r="DN3196" s="1"/>
      <c r="DO3196" s="1"/>
      <c r="DP3196" s="1"/>
      <c r="DQ3196" s="1"/>
      <c r="DR3196" s="1"/>
      <c r="DS3196" s="1"/>
      <c r="DT3196" s="1"/>
      <c r="DU3196" s="1"/>
      <c r="DV3196" s="1"/>
      <c r="DW3196" s="1"/>
      <c r="DX3196" s="1"/>
      <c r="DY3196" s="1"/>
      <c r="DZ3196" s="1"/>
      <c r="EA3196" s="1"/>
      <c r="EB3196" s="1"/>
      <c r="EC3196" s="1"/>
      <c r="ED3196" s="1"/>
      <c r="EE3196" s="1"/>
      <c r="EF3196" s="1"/>
      <c r="EG3196" s="1"/>
      <c r="EH3196" s="1"/>
      <c r="EI3196" s="1"/>
      <c r="EJ3196" s="1"/>
      <c r="EK3196" s="1"/>
      <c r="EL3196" s="1"/>
      <c r="EM3196" s="1"/>
      <c r="EN3196" s="1"/>
      <c r="EO3196" s="1"/>
      <c r="EP3196" s="1"/>
      <c r="EQ3196" s="1"/>
      <c r="ER3196" s="1"/>
      <c r="ES3196" s="1"/>
      <c r="ET3196" s="1"/>
      <c r="EU3196" s="1"/>
      <c r="EV3196" s="1"/>
      <c r="EW3196" s="1"/>
      <c r="EX3196" s="1"/>
      <c r="EY3196" s="1"/>
      <c r="EZ3196" s="1"/>
      <c r="FA3196" s="1"/>
      <c r="FB3196" s="1"/>
      <c r="FC3196" s="1"/>
      <c r="FD3196" s="1"/>
      <c r="FE3196" s="1"/>
      <c r="FF3196" s="1"/>
      <c r="FG3196" s="1"/>
      <c r="FH3196" s="1"/>
      <c r="FI3196" s="1"/>
      <c r="FJ3196" s="1"/>
      <c r="FK3196" s="1"/>
      <c r="FL3196" s="1"/>
      <c r="FM3196" s="1"/>
      <c r="FN3196" s="1"/>
      <c r="FO3196" s="1"/>
      <c r="FP3196" s="1"/>
      <c r="FQ3196" s="1"/>
      <c r="FR3196" s="1"/>
      <c r="FS3196" s="1"/>
      <c r="FT3196" s="1"/>
      <c r="FU3196" s="1"/>
      <c r="FV3196" s="1"/>
      <c r="FW3196" s="1"/>
      <c r="FX3196" s="1"/>
      <c r="FY3196" s="1"/>
      <c r="FZ3196" s="1"/>
      <c r="GA3196" s="1"/>
      <c r="GB3196" s="1"/>
      <c r="GC3196" s="1"/>
      <c r="GD3196" s="1"/>
      <c r="GE3196" s="1"/>
      <c r="GF3196" s="1"/>
      <c r="GG3196" s="1"/>
      <c r="GH3196" s="1"/>
      <c r="GI3196" s="1"/>
      <c r="GJ3196" s="1"/>
      <c r="GK3196"/>
      <c r="GL3196"/>
      <c r="GM3196"/>
      <c r="GN3196"/>
      <c r="GO3196"/>
      <c r="GP3196"/>
      <c r="GQ3196"/>
      <c r="GR3196"/>
      <c r="GS3196"/>
      <c r="GT3196"/>
      <c r="GU3196"/>
      <c r="GV3196"/>
      <c r="GW3196"/>
      <c r="GX3196"/>
      <c r="GY3196"/>
      <c r="GZ3196"/>
      <c r="HA3196"/>
      <c r="HB3196"/>
      <c r="HC3196"/>
      <c r="HD3196"/>
      <c r="HE3196"/>
    </row>
    <row r="3197" spans="6:213" s="19" customFormat="1" x14ac:dyDescent="0.25">
      <c r="F3197" s="20"/>
      <c r="G3197" s="20"/>
      <c r="H3197" s="20"/>
      <c r="I3197" s="20"/>
      <c r="J3197" s="21"/>
      <c r="K3197" s="21"/>
      <c r="L3197" s="20"/>
      <c r="M3197" s="20"/>
      <c r="N3197" s="22"/>
      <c r="O3197" s="22"/>
      <c r="P3197" s="22"/>
      <c r="Q3197" s="22"/>
      <c r="U3197" s="20"/>
      <c r="V3197" s="20"/>
      <c r="W3197" s="20"/>
      <c r="X3197" s="27"/>
      <c r="Y3197" s="253"/>
      <c r="Z3197" s="30"/>
      <c r="AA3197" s="30"/>
      <c r="AB3197" s="31"/>
      <c r="AC3197" s="31"/>
      <c r="AD3197" s="31"/>
      <c r="AE3197" s="31"/>
      <c r="AF3197" s="31"/>
      <c r="AG3197" s="241"/>
      <c r="AH3197" s="31"/>
      <c r="AI3197" s="31"/>
      <c r="AJ3197" s="31"/>
      <c r="AK3197" s="31"/>
      <c r="AL3197" s="120"/>
      <c r="AM3197" s="25"/>
      <c r="AN3197" s="25"/>
      <c r="AO3197" s="25"/>
      <c r="AP3197" s="25"/>
      <c r="AQ3197" s="26"/>
      <c r="AR3197" s="25"/>
      <c r="AS3197" s="31"/>
      <c r="AT3197" s="25"/>
      <c r="AU3197" s="25"/>
      <c r="AV3197" s="31"/>
      <c r="BC3197" s="1"/>
      <c r="BD3197"/>
      <c r="BE3197"/>
      <c r="BF3197" s="1"/>
      <c r="BG3197"/>
      <c r="BH3197"/>
      <c r="BI3197"/>
      <c r="BJ3197" s="1"/>
      <c r="BK3197" s="1"/>
      <c r="BL3197"/>
      <c r="BM3197" s="1"/>
      <c r="BN3197" s="1"/>
      <c r="BO3197" s="1"/>
      <c r="BP3197" s="1"/>
      <c r="BQ3197" s="1"/>
      <c r="BR3197" s="1"/>
      <c r="BS3197" s="1"/>
      <c r="BT3197" s="22"/>
      <c r="BU3197" s="1"/>
      <c r="BV3197" s="1"/>
      <c r="BW3197" s="1"/>
      <c r="BX3197" s="1"/>
      <c r="BY3197" s="1"/>
      <c r="BZ3197" s="1"/>
      <c r="CA3197" s="1"/>
      <c r="CB3197" s="1"/>
      <c r="CC3197" s="1"/>
      <c r="CD3197" s="1"/>
      <c r="CE3197" s="1"/>
      <c r="CF3197" s="1"/>
      <c r="CG3197" s="1"/>
      <c r="CH3197" s="1"/>
      <c r="CI3197" s="1"/>
      <c r="CJ3197" s="1"/>
      <c r="CK3197" s="1"/>
      <c r="CL3197" s="1"/>
      <c r="CM3197" s="1"/>
      <c r="CN3197" s="1"/>
      <c r="CO3197" s="1"/>
      <c r="CP3197" s="1"/>
      <c r="CQ3197" s="1"/>
      <c r="CR3197" s="1"/>
      <c r="CS3197" s="1"/>
      <c r="CT3197" s="1"/>
      <c r="CU3197" s="1"/>
      <c r="CV3197" s="1"/>
      <c r="CW3197" s="1"/>
      <c r="CX3197" s="1"/>
      <c r="CY3197" s="1"/>
      <c r="CZ3197" s="1"/>
      <c r="DA3197" s="1"/>
      <c r="DB3197" s="1"/>
      <c r="DC3197" s="1"/>
      <c r="DD3197" s="1"/>
      <c r="DE3197" s="1"/>
      <c r="DF3197" s="1"/>
      <c r="DG3197" s="1"/>
      <c r="DH3197" s="1"/>
      <c r="DI3197" s="1"/>
      <c r="DJ3197" s="1"/>
      <c r="DK3197" s="1"/>
      <c r="DL3197" s="1"/>
      <c r="DM3197" s="1"/>
      <c r="DN3197" s="1"/>
      <c r="DO3197" s="1"/>
      <c r="DP3197" s="1"/>
      <c r="DQ3197" s="1"/>
      <c r="DR3197" s="1"/>
      <c r="DS3197" s="1"/>
      <c r="DT3197" s="1"/>
      <c r="DU3197" s="1"/>
      <c r="DV3197" s="1"/>
      <c r="DW3197" s="1"/>
      <c r="DX3197" s="1"/>
      <c r="DY3197" s="1"/>
      <c r="DZ3197" s="1"/>
      <c r="EA3197" s="1"/>
      <c r="EB3197" s="1"/>
      <c r="EC3197" s="1"/>
      <c r="ED3197" s="1"/>
      <c r="EE3197" s="1"/>
      <c r="EF3197" s="1"/>
      <c r="EG3197" s="1"/>
      <c r="EH3197" s="1"/>
      <c r="EI3197" s="1"/>
      <c r="EJ3197" s="1"/>
      <c r="EK3197" s="1"/>
      <c r="EL3197" s="1"/>
      <c r="EM3197" s="1"/>
      <c r="EN3197" s="1"/>
      <c r="EO3197" s="1"/>
      <c r="EP3197" s="1"/>
      <c r="EQ3197" s="1"/>
      <c r="ER3197" s="1"/>
      <c r="ES3197" s="1"/>
      <c r="ET3197" s="1"/>
      <c r="EU3197" s="1"/>
      <c r="EV3197" s="1"/>
      <c r="EW3197" s="1"/>
      <c r="EX3197" s="1"/>
      <c r="EY3197" s="1"/>
      <c r="EZ3197" s="1"/>
      <c r="FA3197" s="1"/>
      <c r="FB3197" s="1"/>
      <c r="FC3197" s="1"/>
      <c r="FD3197" s="1"/>
      <c r="FE3197" s="1"/>
      <c r="FF3197" s="1"/>
      <c r="FG3197" s="1"/>
      <c r="FH3197" s="1"/>
      <c r="FI3197" s="1"/>
      <c r="FJ3197" s="1"/>
      <c r="FK3197" s="1"/>
      <c r="FL3197" s="1"/>
      <c r="FM3197" s="1"/>
      <c r="FN3197" s="1"/>
      <c r="FO3197" s="1"/>
      <c r="FP3197" s="1"/>
      <c r="FQ3197" s="1"/>
      <c r="FR3197" s="1"/>
      <c r="FS3197" s="1"/>
      <c r="FT3197" s="1"/>
      <c r="FU3197" s="1"/>
      <c r="FV3197" s="1"/>
      <c r="FW3197" s="1"/>
      <c r="FX3197" s="1"/>
      <c r="FY3197" s="1"/>
      <c r="FZ3197" s="1"/>
      <c r="GA3197" s="1"/>
      <c r="GB3197" s="1"/>
      <c r="GC3197" s="1"/>
      <c r="GD3197" s="1"/>
      <c r="GE3197" s="1"/>
      <c r="GF3197" s="1"/>
      <c r="GG3197" s="1"/>
      <c r="GH3197" s="1"/>
      <c r="GI3197" s="1"/>
      <c r="GJ3197" s="1"/>
      <c r="GK3197"/>
      <c r="GL3197"/>
      <c r="GM3197"/>
      <c r="GN3197"/>
      <c r="GO3197"/>
      <c r="GP3197"/>
      <c r="GQ3197"/>
      <c r="GR3197"/>
      <c r="GS3197"/>
      <c r="GT3197"/>
      <c r="GU3197"/>
      <c r="GV3197"/>
      <c r="GW3197"/>
      <c r="GX3197"/>
      <c r="GY3197"/>
      <c r="GZ3197"/>
      <c r="HA3197"/>
      <c r="HB3197"/>
      <c r="HC3197"/>
      <c r="HD3197"/>
      <c r="HE3197"/>
    </row>
    <row r="3198" spans="6:213" s="19" customFormat="1" x14ac:dyDescent="0.25">
      <c r="F3198" s="20"/>
      <c r="G3198" s="20"/>
      <c r="H3198" s="20"/>
      <c r="I3198" s="20"/>
      <c r="J3198" s="21"/>
      <c r="K3198" s="21"/>
      <c r="L3198" s="20"/>
      <c r="M3198" s="20"/>
      <c r="N3198" s="22"/>
      <c r="O3198" s="22"/>
      <c r="P3198" s="22"/>
      <c r="Q3198" s="22"/>
      <c r="U3198" s="20"/>
      <c r="V3198" s="20"/>
      <c r="W3198" s="20"/>
      <c r="X3198" s="27"/>
      <c r="Y3198" s="253"/>
      <c r="Z3198" s="30"/>
      <c r="AA3198" s="30"/>
      <c r="AB3198" s="31"/>
      <c r="AC3198" s="31"/>
      <c r="AD3198" s="31"/>
      <c r="AE3198" s="31"/>
      <c r="AF3198" s="31"/>
      <c r="AG3198" s="241"/>
      <c r="AH3198" s="31"/>
      <c r="AI3198" s="31"/>
      <c r="AJ3198" s="31"/>
      <c r="AK3198" s="31"/>
      <c r="AL3198" s="120"/>
      <c r="AM3198" s="25"/>
      <c r="AN3198" s="25"/>
      <c r="AO3198" s="25"/>
      <c r="AP3198" s="25"/>
      <c r="AQ3198" s="26"/>
      <c r="AR3198" s="25"/>
      <c r="AS3198" s="31"/>
      <c r="AT3198" s="25"/>
      <c r="AU3198" s="25"/>
      <c r="AV3198" s="31"/>
      <c r="BC3198" s="1"/>
      <c r="BD3198"/>
      <c r="BE3198"/>
      <c r="BF3198" s="1"/>
      <c r="BG3198"/>
      <c r="BH3198"/>
      <c r="BI3198"/>
      <c r="BJ3198" s="1"/>
      <c r="BK3198" s="1"/>
      <c r="BL3198"/>
      <c r="BM3198" s="1"/>
      <c r="BN3198" s="1"/>
      <c r="BO3198" s="1"/>
      <c r="BP3198" s="1"/>
      <c r="BQ3198" s="1"/>
      <c r="BR3198" s="1"/>
      <c r="BS3198" s="1"/>
      <c r="BT3198" s="22"/>
      <c r="BU3198" s="1"/>
      <c r="BV3198" s="1"/>
      <c r="BW3198" s="1"/>
      <c r="BX3198" s="1"/>
      <c r="BY3198" s="1"/>
      <c r="BZ3198" s="1"/>
      <c r="CA3198" s="1"/>
      <c r="CB3198" s="1"/>
      <c r="CC3198" s="1"/>
      <c r="CD3198" s="1"/>
      <c r="CE3198" s="1"/>
      <c r="CF3198" s="1"/>
      <c r="CG3198" s="1"/>
      <c r="CH3198" s="1"/>
      <c r="CI3198" s="1"/>
      <c r="CJ3198" s="1"/>
      <c r="CK3198" s="1"/>
      <c r="CL3198" s="1"/>
      <c r="CM3198" s="1"/>
      <c r="CN3198" s="1"/>
      <c r="CO3198" s="1"/>
      <c r="CP3198" s="1"/>
      <c r="CQ3198" s="1"/>
      <c r="CR3198" s="1"/>
      <c r="CS3198" s="1"/>
      <c r="CT3198" s="1"/>
      <c r="CU3198" s="1"/>
      <c r="CV3198" s="1"/>
      <c r="CW3198" s="1"/>
      <c r="CX3198" s="1"/>
      <c r="CY3198" s="1"/>
      <c r="CZ3198" s="1"/>
      <c r="DA3198" s="1"/>
      <c r="DB3198" s="1"/>
      <c r="DC3198" s="1"/>
      <c r="DD3198" s="1"/>
      <c r="DE3198" s="1"/>
      <c r="DF3198" s="1"/>
      <c r="DG3198" s="1"/>
      <c r="DH3198" s="1"/>
      <c r="DI3198" s="1"/>
      <c r="DJ3198" s="1"/>
      <c r="DK3198" s="1"/>
      <c r="DL3198" s="1"/>
      <c r="DM3198" s="1"/>
      <c r="DN3198" s="1"/>
      <c r="DO3198" s="1"/>
      <c r="DP3198" s="1"/>
      <c r="DQ3198" s="1"/>
      <c r="DR3198" s="1"/>
      <c r="DS3198" s="1"/>
      <c r="DT3198" s="1"/>
      <c r="DU3198" s="1"/>
      <c r="DV3198" s="1"/>
      <c r="DW3198" s="1"/>
      <c r="DX3198" s="1"/>
      <c r="DY3198" s="1"/>
      <c r="DZ3198" s="1"/>
      <c r="EA3198" s="1"/>
      <c r="EB3198" s="1"/>
      <c r="EC3198" s="1"/>
      <c r="ED3198" s="1"/>
      <c r="EE3198" s="1"/>
      <c r="EF3198" s="1"/>
      <c r="EG3198" s="1"/>
      <c r="EH3198" s="1"/>
      <c r="EI3198" s="1"/>
      <c r="EJ3198" s="1"/>
      <c r="EK3198" s="1"/>
      <c r="EL3198" s="1"/>
      <c r="EM3198" s="1"/>
      <c r="EN3198" s="1"/>
      <c r="EO3198" s="1"/>
      <c r="EP3198" s="1"/>
      <c r="EQ3198" s="1"/>
      <c r="ER3198" s="1"/>
      <c r="ES3198" s="1"/>
      <c r="ET3198" s="1"/>
      <c r="EU3198" s="1"/>
      <c r="EV3198" s="1"/>
      <c r="EW3198" s="1"/>
      <c r="EX3198" s="1"/>
      <c r="EY3198" s="1"/>
      <c r="EZ3198" s="1"/>
      <c r="FA3198" s="1"/>
      <c r="FB3198" s="1"/>
      <c r="FC3198" s="1"/>
      <c r="FD3198" s="1"/>
      <c r="FE3198" s="1"/>
      <c r="FF3198" s="1"/>
      <c r="FG3198" s="1"/>
      <c r="FH3198" s="1"/>
      <c r="FI3198" s="1"/>
      <c r="FJ3198" s="1"/>
      <c r="FK3198" s="1"/>
      <c r="FL3198" s="1"/>
      <c r="FM3198" s="1"/>
      <c r="FN3198" s="1"/>
      <c r="FO3198" s="1"/>
      <c r="FP3198" s="1"/>
      <c r="FQ3198" s="1"/>
      <c r="FR3198" s="1"/>
      <c r="FS3198" s="1"/>
      <c r="FT3198" s="1"/>
      <c r="FU3198" s="1"/>
      <c r="FV3198" s="1"/>
      <c r="FW3198" s="1"/>
      <c r="FX3198" s="1"/>
      <c r="FY3198" s="1"/>
      <c r="FZ3198" s="1"/>
      <c r="GA3198" s="1"/>
      <c r="GB3198" s="1"/>
      <c r="GC3198" s="1"/>
      <c r="GD3198" s="1"/>
      <c r="GE3198" s="1"/>
      <c r="GF3198" s="1"/>
      <c r="GG3198" s="1"/>
      <c r="GH3198" s="1"/>
      <c r="GI3198" s="1"/>
      <c r="GJ3198" s="1"/>
      <c r="GK3198"/>
      <c r="GL3198"/>
      <c r="GM3198"/>
      <c r="GN3198"/>
      <c r="GO3198"/>
      <c r="GP3198"/>
      <c r="GQ3198"/>
      <c r="GR3198"/>
      <c r="GS3198"/>
      <c r="GT3198"/>
      <c r="GU3198"/>
      <c r="GV3198"/>
      <c r="GW3198"/>
      <c r="GX3198"/>
      <c r="GY3198"/>
      <c r="GZ3198"/>
      <c r="HA3198"/>
      <c r="HB3198"/>
      <c r="HC3198"/>
      <c r="HD3198"/>
      <c r="HE3198"/>
    </row>
    <row r="3199" spans="6:213" s="19" customFormat="1" x14ac:dyDescent="0.25">
      <c r="F3199" s="20"/>
      <c r="G3199" s="20"/>
      <c r="H3199" s="20"/>
      <c r="I3199" s="20"/>
      <c r="J3199" s="21"/>
      <c r="K3199" s="21"/>
      <c r="L3199" s="20"/>
      <c r="M3199" s="20"/>
      <c r="N3199" s="22"/>
      <c r="O3199" s="22"/>
      <c r="P3199" s="22"/>
      <c r="Q3199" s="22"/>
      <c r="U3199" s="20"/>
      <c r="V3199" s="20"/>
      <c r="W3199" s="20"/>
      <c r="X3199" s="27"/>
      <c r="Y3199" s="253"/>
      <c r="Z3199" s="30"/>
      <c r="AA3199" s="30"/>
      <c r="AB3199" s="31"/>
      <c r="AC3199" s="31"/>
      <c r="AD3199" s="31"/>
      <c r="AE3199" s="31"/>
      <c r="AF3199" s="31"/>
      <c r="AG3199" s="241"/>
      <c r="AH3199" s="31"/>
      <c r="AI3199" s="31"/>
      <c r="AJ3199" s="31"/>
      <c r="AK3199" s="31"/>
      <c r="AL3199" s="120"/>
      <c r="AM3199" s="25"/>
      <c r="AN3199" s="25"/>
      <c r="AO3199" s="25"/>
      <c r="AP3199" s="25"/>
      <c r="AQ3199" s="26"/>
      <c r="AR3199" s="25"/>
      <c r="AS3199" s="31"/>
      <c r="AT3199" s="25"/>
      <c r="AU3199" s="25"/>
      <c r="AV3199" s="31"/>
      <c r="BC3199" s="1"/>
      <c r="BD3199"/>
      <c r="BE3199"/>
      <c r="BF3199" s="1"/>
      <c r="BG3199"/>
      <c r="BH3199"/>
      <c r="BI3199"/>
      <c r="BJ3199" s="1"/>
      <c r="BK3199" s="1"/>
      <c r="BL3199"/>
      <c r="BM3199" s="1"/>
      <c r="BN3199" s="1"/>
      <c r="BO3199" s="1"/>
      <c r="BP3199" s="1"/>
      <c r="BQ3199" s="1"/>
      <c r="BR3199" s="1"/>
      <c r="BS3199" s="1"/>
      <c r="BT3199" s="22"/>
      <c r="BU3199" s="1"/>
      <c r="BV3199" s="1"/>
      <c r="BW3199" s="1"/>
      <c r="BX3199" s="1"/>
      <c r="BY3199" s="1"/>
      <c r="BZ3199" s="1"/>
      <c r="CA3199" s="1"/>
      <c r="CB3199" s="1"/>
      <c r="CC3199" s="1"/>
      <c r="CD3199" s="1"/>
      <c r="CE3199" s="1"/>
      <c r="CF3199" s="1"/>
      <c r="CG3199" s="1"/>
      <c r="CH3199" s="1"/>
      <c r="CI3199" s="1"/>
      <c r="CJ3199" s="1"/>
      <c r="CK3199" s="1"/>
      <c r="CL3199" s="1"/>
      <c r="CM3199" s="1"/>
      <c r="CN3199" s="1"/>
      <c r="CO3199" s="1"/>
      <c r="CP3199" s="1"/>
      <c r="CQ3199" s="1"/>
      <c r="CR3199" s="1"/>
      <c r="CS3199" s="1"/>
      <c r="CT3199" s="1"/>
      <c r="CU3199" s="1"/>
      <c r="CV3199" s="1"/>
      <c r="CW3199" s="1"/>
      <c r="CX3199" s="1"/>
      <c r="CY3199" s="1"/>
      <c r="CZ3199" s="1"/>
      <c r="DA3199" s="1"/>
      <c r="DB3199" s="1"/>
      <c r="DC3199" s="1"/>
      <c r="DD3199" s="1"/>
      <c r="DE3199" s="1"/>
      <c r="DF3199" s="1"/>
      <c r="DG3199" s="1"/>
      <c r="DH3199" s="1"/>
      <c r="DI3199" s="1"/>
      <c r="DJ3199" s="1"/>
      <c r="DK3199" s="1"/>
      <c r="DL3199" s="1"/>
      <c r="DM3199" s="1"/>
      <c r="DN3199" s="1"/>
      <c r="DO3199" s="1"/>
      <c r="DP3199" s="1"/>
      <c r="DQ3199" s="1"/>
      <c r="DR3199" s="1"/>
      <c r="DS3199" s="1"/>
      <c r="DT3199" s="1"/>
      <c r="DU3199" s="1"/>
      <c r="DV3199" s="1"/>
      <c r="DW3199" s="1"/>
      <c r="DX3199" s="1"/>
      <c r="DY3199" s="1"/>
      <c r="DZ3199" s="1"/>
      <c r="EA3199" s="1"/>
      <c r="EB3199" s="1"/>
      <c r="EC3199" s="1"/>
      <c r="ED3199" s="1"/>
      <c r="EE3199" s="1"/>
      <c r="EF3199" s="1"/>
      <c r="EG3199" s="1"/>
      <c r="EH3199" s="1"/>
      <c r="EI3199" s="1"/>
      <c r="EJ3199" s="1"/>
      <c r="EK3199" s="1"/>
      <c r="EL3199" s="1"/>
      <c r="EM3199" s="1"/>
      <c r="EN3199" s="1"/>
      <c r="EO3199" s="1"/>
      <c r="EP3199" s="1"/>
      <c r="EQ3199" s="1"/>
      <c r="ER3199" s="1"/>
      <c r="ES3199" s="1"/>
      <c r="ET3199" s="1"/>
      <c r="EU3199" s="1"/>
      <c r="EV3199" s="1"/>
      <c r="EW3199" s="1"/>
      <c r="EX3199" s="1"/>
      <c r="EY3199" s="1"/>
      <c r="EZ3199" s="1"/>
      <c r="FA3199" s="1"/>
      <c r="FB3199" s="1"/>
      <c r="FC3199" s="1"/>
      <c r="FD3199" s="1"/>
      <c r="FE3199" s="1"/>
      <c r="FF3199" s="1"/>
      <c r="FG3199" s="1"/>
      <c r="FH3199" s="1"/>
      <c r="FI3199" s="1"/>
      <c r="FJ3199" s="1"/>
      <c r="FK3199" s="1"/>
      <c r="FL3199" s="1"/>
      <c r="FM3199" s="1"/>
      <c r="FN3199" s="1"/>
      <c r="FO3199" s="1"/>
      <c r="FP3199" s="1"/>
      <c r="FQ3199" s="1"/>
      <c r="FR3199" s="1"/>
      <c r="FS3199" s="1"/>
      <c r="FT3199" s="1"/>
      <c r="FU3199" s="1"/>
      <c r="FV3199" s="1"/>
      <c r="FW3199" s="1"/>
      <c r="FX3199" s="1"/>
      <c r="FY3199" s="1"/>
      <c r="FZ3199" s="1"/>
      <c r="GA3199" s="1"/>
      <c r="GB3199" s="1"/>
      <c r="GC3199" s="1"/>
      <c r="GD3199" s="1"/>
      <c r="GE3199" s="1"/>
      <c r="GF3199" s="1"/>
      <c r="GG3199" s="1"/>
      <c r="GH3199" s="1"/>
      <c r="GI3199" s="1"/>
      <c r="GJ3199" s="1"/>
      <c r="GK3199"/>
      <c r="GL3199"/>
      <c r="GM3199"/>
      <c r="GN3199"/>
      <c r="GO3199"/>
      <c r="GP3199"/>
      <c r="GQ3199"/>
      <c r="GR3199"/>
      <c r="GS3199"/>
      <c r="GT3199"/>
      <c r="GU3199"/>
      <c r="GV3199"/>
      <c r="GW3199"/>
      <c r="GX3199"/>
      <c r="GY3199"/>
      <c r="GZ3199"/>
      <c r="HA3199"/>
      <c r="HB3199"/>
      <c r="HC3199"/>
      <c r="HD3199"/>
      <c r="HE3199"/>
    </row>
    <row r="3200" spans="6:213" s="19" customFormat="1" x14ac:dyDescent="0.25">
      <c r="F3200" s="20"/>
      <c r="G3200" s="20"/>
      <c r="H3200" s="20"/>
      <c r="I3200" s="20"/>
      <c r="J3200" s="21"/>
      <c r="K3200" s="21"/>
      <c r="L3200" s="20"/>
      <c r="M3200" s="20"/>
      <c r="N3200" s="22"/>
      <c r="O3200" s="22"/>
      <c r="P3200" s="22"/>
      <c r="Q3200" s="22"/>
      <c r="U3200" s="20"/>
      <c r="V3200" s="20"/>
      <c r="W3200" s="20"/>
      <c r="X3200" s="27"/>
      <c r="Y3200" s="253"/>
      <c r="Z3200" s="30"/>
      <c r="AA3200" s="30"/>
      <c r="AB3200" s="31"/>
      <c r="AC3200" s="31"/>
      <c r="AD3200" s="31"/>
      <c r="AE3200" s="31"/>
      <c r="AF3200" s="31"/>
      <c r="AG3200" s="241"/>
      <c r="AH3200" s="31"/>
      <c r="AI3200" s="31"/>
      <c r="AJ3200" s="31"/>
      <c r="AK3200" s="31"/>
      <c r="AL3200" s="120"/>
      <c r="AM3200" s="25"/>
      <c r="AN3200" s="25"/>
      <c r="AO3200" s="25"/>
      <c r="AP3200" s="25"/>
      <c r="AQ3200" s="26"/>
      <c r="AR3200" s="25"/>
      <c r="AS3200" s="31"/>
      <c r="AT3200" s="25"/>
      <c r="AU3200" s="25"/>
      <c r="AV3200" s="31"/>
      <c r="BC3200" s="1"/>
      <c r="BD3200"/>
      <c r="BE3200"/>
      <c r="BF3200" s="1"/>
      <c r="BG3200"/>
      <c r="BH3200"/>
      <c r="BI3200"/>
      <c r="BJ3200" s="1"/>
      <c r="BK3200" s="1"/>
      <c r="BL3200"/>
      <c r="BM3200" s="1"/>
      <c r="BN3200" s="1"/>
      <c r="BO3200" s="1"/>
      <c r="BP3200" s="1"/>
      <c r="BQ3200" s="1"/>
      <c r="BR3200" s="1"/>
      <c r="BS3200" s="1"/>
      <c r="BT3200" s="22"/>
      <c r="BU3200" s="1"/>
      <c r="BV3200" s="1"/>
      <c r="BW3200" s="1"/>
      <c r="BX3200" s="1"/>
      <c r="BY3200" s="1"/>
      <c r="BZ3200" s="1"/>
      <c r="CA3200" s="1"/>
      <c r="CB3200" s="1"/>
      <c r="CC3200" s="1"/>
      <c r="CD3200" s="1"/>
      <c r="CE3200" s="1"/>
      <c r="CF3200" s="1"/>
      <c r="CG3200" s="1"/>
      <c r="CH3200" s="1"/>
      <c r="CI3200" s="1"/>
      <c r="CJ3200" s="1"/>
      <c r="CK3200" s="1"/>
      <c r="CL3200" s="1"/>
      <c r="CM3200" s="1"/>
      <c r="CN3200" s="1"/>
      <c r="CO3200" s="1"/>
      <c r="CP3200" s="1"/>
      <c r="CQ3200" s="1"/>
      <c r="CR3200" s="1"/>
      <c r="CS3200" s="1"/>
      <c r="CT3200" s="1"/>
      <c r="CU3200" s="1"/>
      <c r="CV3200" s="1"/>
      <c r="CW3200" s="1"/>
      <c r="CX3200" s="1"/>
      <c r="CY3200" s="1"/>
      <c r="CZ3200" s="1"/>
      <c r="DA3200" s="1"/>
      <c r="DB3200" s="1"/>
      <c r="DC3200" s="1"/>
      <c r="DD3200" s="1"/>
      <c r="DE3200" s="1"/>
      <c r="DF3200" s="1"/>
      <c r="DG3200" s="1"/>
      <c r="DH3200" s="1"/>
      <c r="DI3200" s="1"/>
      <c r="DJ3200" s="1"/>
      <c r="DK3200" s="1"/>
      <c r="DL3200" s="1"/>
      <c r="DM3200" s="1"/>
      <c r="DN3200" s="1"/>
      <c r="DO3200" s="1"/>
      <c r="DP3200" s="1"/>
      <c r="DQ3200" s="1"/>
      <c r="DR3200" s="1"/>
      <c r="DS3200" s="1"/>
      <c r="DT3200" s="1"/>
      <c r="DU3200" s="1"/>
      <c r="DV3200" s="1"/>
      <c r="DW3200" s="1"/>
      <c r="DX3200" s="1"/>
      <c r="DY3200" s="1"/>
      <c r="DZ3200" s="1"/>
      <c r="EA3200" s="1"/>
      <c r="EB3200" s="1"/>
      <c r="EC3200" s="1"/>
      <c r="ED3200" s="1"/>
      <c r="EE3200" s="1"/>
      <c r="EF3200" s="1"/>
      <c r="EG3200" s="1"/>
      <c r="EH3200" s="1"/>
      <c r="EI3200" s="1"/>
      <c r="EJ3200" s="1"/>
      <c r="EK3200" s="1"/>
      <c r="EL3200" s="1"/>
      <c r="EM3200" s="1"/>
      <c r="EN3200" s="1"/>
      <c r="EO3200" s="1"/>
      <c r="EP3200" s="1"/>
      <c r="EQ3200" s="1"/>
      <c r="ER3200" s="1"/>
      <c r="ES3200" s="1"/>
      <c r="ET3200" s="1"/>
      <c r="EU3200" s="1"/>
      <c r="EV3200" s="1"/>
      <c r="EW3200" s="1"/>
      <c r="EX3200" s="1"/>
      <c r="EY3200" s="1"/>
      <c r="EZ3200" s="1"/>
      <c r="FA3200" s="1"/>
      <c r="FB3200" s="1"/>
      <c r="FC3200" s="1"/>
      <c r="FD3200" s="1"/>
      <c r="FE3200" s="1"/>
      <c r="FF3200" s="1"/>
      <c r="FG3200" s="1"/>
      <c r="FH3200" s="1"/>
      <c r="FI3200" s="1"/>
      <c r="FJ3200" s="1"/>
      <c r="FK3200" s="1"/>
      <c r="FL3200" s="1"/>
      <c r="FM3200" s="1"/>
      <c r="FN3200" s="1"/>
      <c r="FO3200" s="1"/>
      <c r="FP3200" s="1"/>
      <c r="FQ3200" s="1"/>
      <c r="FR3200" s="1"/>
      <c r="FS3200" s="1"/>
      <c r="FT3200" s="1"/>
      <c r="FU3200" s="1"/>
      <c r="FV3200" s="1"/>
      <c r="FW3200" s="1"/>
      <c r="FX3200" s="1"/>
      <c r="FY3200" s="1"/>
      <c r="FZ3200" s="1"/>
      <c r="GA3200" s="1"/>
      <c r="GB3200" s="1"/>
      <c r="GC3200" s="1"/>
      <c r="GD3200" s="1"/>
      <c r="GE3200" s="1"/>
      <c r="GF3200" s="1"/>
      <c r="GG3200" s="1"/>
      <c r="GH3200" s="1"/>
      <c r="GI3200" s="1"/>
      <c r="GJ3200" s="1"/>
      <c r="GK3200"/>
      <c r="GL3200"/>
      <c r="GM3200"/>
      <c r="GN3200"/>
      <c r="GO3200"/>
      <c r="GP3200"/>
      <c r="GQ3200"/>
      <c r="GR3200"/>
      <c r="GS3200"/>
      <c r="GT3200"/>
      <c r="GU3200"/>
      <c r="GV3200"/>
      <c r="GW3200"/>
      <c r="GX3200"/>
      <c r="GY3200"/>
      <c r="GZ3200"/>
      <c r="HA3200"/>
      <c r="HB3200"/>
      <c r="HC3200"/>
      <c r="HD3200"/>
      <c r="HE3200"/>
    </row>
    <row r="3201" spans="6:213" s="19" customFormat="1" x14ac:dyDescent="0.25">
      <c r="F3201" s="20"/>
      <c r="G3201" s="20"/>
      <c r="H3201" s="20"/>
      <c r="I3201" s="20"/>
      <c r="J3201" s="21"/>
      <c r="K3201" s="21"/>
      <c r="L3201" s="20"/>
      <c r="M3201" s="20"/>
      <c r="N3201" s="22"/>
      <c r="O3201" s="22"/>
      <c r="P3201" s="22"/>
      <c r="Q3201" s="22"/>
      <c r="U3201" s="20"/>
      <c r="V3201" s="20"/>
      <c r="W3201" s="20"/>
      <c r="X3201" s="27"/>
      <c r="Y3201" s="253"/>
      <c r="Z3201" s="30"/>
      <c r="AA3201" s="30"/>
      <c r="AB3201" s="31"/>
      <c r="AC3201" s="31"/>
      <c r="AD3201" s="31"/>
      <c r="AE3201" s="31"/>
      <c r="AF3201" s="31"/>
      <c r="AG3201" s="241"/>
      <c r="AH3201" s="31"/>
      <c r="AI3201" s="31"/>
      <c r="AJ3201" s="31"/>
      <c r="AK3201" s="31"/>
      <c r="AL3201" s="120"/>
      <c r="AM3201" s="25"/>
      <c r="AN3201" s="25"/>
      <c r="AO3201" s="25"/>
      <c r="AP3201" s="25"/>
      <c r="AQ3201" s="26"/>
      <c r="AR3201" s="25"/>
      <c r="AS3201" s="31"/>
      <c r="AT3201" s="25"/>
      <c r="AU3201" s="25"/>
      <c r="AV3201" s="31"/>
      <c r="BC3201" s="1"/>
      <c r="BD3201"/>
      <c r="BE3201"/>
      <c r="BF3201" s="1"/>
      <c r="BG3201"/>
      <c r="BH3201"/>
      <c r="BI3201"/>
      <c r="BJ3201" s="1"/>
      <c r="BK3201" s="1"/>
      <c r="BL3201"/>
      <c r="BM3201" s="1"/>
      <c r="BN3201" s="1"/>
      <c r="BO3201" s="1"/>
      <c r="BP3201" s="1"/>
      <c r="BQ3201" s="1"/>
      <c r="BR3201" s="1"/>
      <c r="BS3201" s="1"/>
      <c r="BT3201" s="22"/>
      <c r="BU3201" s="1"/>
      <c r="BV3201" s="1"/>
      <c r="BW3201" s="1"/>
      <c r="BX3201" s="1"/>
      <c r="BY3201" s="1"/>
      <c r="BZ3201" s="1"/>
      <c r="CA3201" s="1"/>
      <c r="CB3201" s="1"/>
      <c r="CC3201" s="1"/>
      <c r="CD3201" s="1"/>
      <c r="CE3201" s="1"/>
      <c r="CF3201" s="1"/>
      <c r="CG3201" s="1"/>
      <c r="CH3201" s="1"/>
      <c r="CI3201" s="1"/>
      <c r="CJ3201" s="1"/>
      <c r="CK3201" s="1"/>
      <c r="CL3201" s="1"/>
      <c r="CM3201" s="1"/>
      <c r="CN3201" s="1"/>
      <c r="CO3201" s="1"/>
      <c r="CP3201" s="1"/>
      <c r="CQ3201" s="1"/>
      <c r="CR3201" s="1"/>
      <c r="CS3201" s="1"/>
      <c r="CT3201" s="1"/>
      <c r="CU3201" s="1"/>
      <c r="CV3201" s="1"/>
      <c r="CW3201" s="1"/>
      <c r="CX3201" s="1"/>
      <c r="CY3201" s="1"/>
      <c r="CZ3201" s="1"/>
      <c r="DA3201" s="1"/>
      <c r="DB3201" s="1"/>
      <c r="DC3201" s="1"/>
      <c r="DD3201" s="1"/>
      <c r="DE3201" s="1"/>
      <c r="DF3201" s="1"/>
      <c r="DG3201" s="1"/>
      <c r="DH3201" s="1"/>
      <c r="DI3201" s="1"/>
      <c r="DJ3201" s="1"/>
      <c r="DK3201" s="1"/>
      <c r="DL3201" s="1"/>
      <c r="DM3201" s="1"/>
      <c r="DN3201" s="1"/>
      <c r="DO3201" s="1"/>
      <c r="DP3201" s="1"/>
      <c r="DQ3201" s="1"/>
      <c r="DR3201" s="1"/>
      <c r="DS3201" s="1"/>
      <c r="DT3201" s="1"/>
      <c r="DU3201" s="1"/>
      <c r="DV3201" s="1"/>
      <c r="DW3201" s="1"/>
      <c r="DX3201" s="1"/>
      <c r="DY3201" s="1"/>
      <c r="DZ3201" s="1"/>
      <c r="EA3201" s="1"/>
      <c r="EB3201" s="1"/>
      <c r="EC3201" s="1"/>
      <c r="ED3201" s="1"/>
      <c r="EE3201" s="1"/>
      <c r="EF3201" s="1"/>
      <c r="EG3201" s="1"/>
      <c r="EH3201" s="1"/>
      <c r="EI3201" s="1"/>
      <c r="EJ3201" s="1"/>
      <c r="EK3201" s="1"/>
      <c r="EL3201" s="1"/>
      <c r="EM3201" s="1"/>
      <c r="EN3201" s="1"/>
      <c r="EO3201" s="1"/>
      <c r="EP3201" s="1"/>
      <c r="EQ3201" s="1"/>
      <c r="ER3201" s="1"/>
      <c r="ES3201" s="1"/>
      <c r="ET3201" s="1"/>
      <c r="EU3201" s="1"/>
      <c r="EV3201" s="1"/>
      <c r="EW3201" s="1"/>
      <c r="EX3201" s="1"/>
      <c r="EY3201" s="1"/>
      <c r="EZ3201" s="1"/>
      <c r="FA3201" s="1"/>
      <c r="FB3201" s="1"/>
      <c r="FC3201" s="1"/>
      <c r="FD3201" s="1"/>
      <c r="FE3201" s="1"/>
      <c r="FF3201" s="1"/>
      <c r="FG3201" s="1"/>
      <c r="FH3201" s="1"/>
      <c r="FI3201" s="1"/>
      <c r="FJ3201" s="1"/>
      <c r="FK3201" s="1"/>
      <c r="FL3201" s="1"/>
      <c r="FM3201" s="1"/>
      <c r="FN3201" s="1"/>
      <c r="FO3201" s="1"/>
      <c r="FP3201" s="1"/>
      <c r="FQ3201" s="1"/>
      <c r="FR3201" s="1"/>
      <c r="FS3201" s="1"/>
      <c r="FT3201" s="1"/>
      <c r="FU3201" s="1"/>
      <c r="FV3201" s="1"/>
      <c r="FW3201" s="1"/>
      <c r="FX3201" s="1"/>
      <c r="FY3201" s="1"/>
      <c r="FZ3201" s="1"/>
      <c r="GA3201" s="1"/>
      <c r="GB3201" s="1"/>
      <c r="GC3201" s="1"/>
      <c r="GD3201" s="1"/>
      <c r="GE3201" s="1"/>
      <c r="GF3201" s="1"/>
      <c r="GG3201" s="1"/>
      <c r="GH3201" s="1"/>
      <c r="GI3201" s="1"/>
      <c r="GJ3201" s="1"/>
      <c r="GK3201"/>
      <c r="GL3201"/>
      <c r="GM3201"/>
      <c r="GN3201"/>
      <c r="GO3201"/>
      <c r="GP3201"/>
      <c r="GQ3201"/>
      <c r="GR3201"/>
      <c r="GS3201"/>
      <c r="GT3201"/>
      <c r="GU3201"/>
      <c r="GV3201"/>
      <c r="GW3201"/>
      <c r="GX3201"/>
      <c r="GY3201"/>
      <c r="GZ3201"/>
      <c r="HA3201"/>
      <c r="HB3201"/>
      <c r="HC3201"/>
      <c r="HD3201"/>
      <c r="HE3201"/>
    </row>
    <row r="3202" spans="6:213" s="19" customFormat="1" x14ac:dyDescent="0.25">
      <c r="F3202" s="20"/>
      <c r="G3202" s="20"/>
      <c r="H3202" s="20"/>
      <c r="I3202" s="20"/>
      <c r="J3202" s="21"/>
      <c r="K3202" s="21"/>
      <c r="L3202" s="20"/>
      <c r="M3202" s="20"/>
      <c r="N3202" s="22"/>
      <c r="O3202" s="22"/>
      <c r="P3202" s="22"/>
      <c r="Q3202" s="22"/>
      <c r="U3202" s="20"/>
      <c r="V3202" s="20"/>
      <c r="W3202" s="20"/>
      <c r="X3202" s="27"/>
      <c r="Y3202" s="253"/>
      <c r="Z3202" s="30"/>
      <c r="AA3202" s="30"/>
      <c r="AB3202" s="31"/>
      <c r="AC3202" s="31"/>
      <c r="AD3202" s="31"/>
      <c r="AE3202" s="31"/>
      <c r="AF3202" s="31"/>
      <c r="AG3202" s="241"/>
      <c r="AH3202" s="31"/>
      <c r="AI3202" s="31"/>
      <c r="AJ3202" s="31"/>
      <c r="AK3202" s="31"/>
      <c r="AL3202" s="120"/>
      <c r="AM3202" s="25"/>
      <c r="AN3202" s="25"/>
      <c r="AO3202" s="25"/>
      <c r="AP3202" s="25"/>
      <c r="AQ3202" s="26"/>
      <c r="AR3202" s="25"/>
      <c r="AS3202" s="31"/>
      <c r="AT3202" s="25"/>
      <c r="AU3202" s="25"/>
      <c r="AV3202" s="31"/>
      <c r="BC3202" s="1"/>
      <c r="BD3202"/>
      <c r="BE3202"/>
      <c r="BF3202" s="1"/>
      <c r="BG3202"/>
      <c r="BH3202"/>
      <c r="BI3202"/>
      <c r="BJ3202" s="1"/>
      <c r="BK3202" s="1"/>
      <c r="BL3202"/>
      <c r="BM3202" s="1"/>
      <c r="BN3202" s="1"/>
      <c r="BO3202" s="1"/>
      <c r="BP3202" s="1"/>
      <c r="BQ3202" s="1"/>
      <c r="BR3202" s="1"/>
      <c r="BS3202" s="1"/>
      <c r="BT3202" s="22"/>
      <c r="BU3202" s="1"/>
      <c r="BV3202" s="1"/>
      <c r="BW3202" s="1"/>
      <c r="BX3202" s="1"/>
      <c r="BY3202" s="1"/>
      <c r="BZ3202" s="1"/>
      <c r="CA3202" s="1"/>
      <c r="CB3202" s="1"/>
      <c r="CC3202" s="1"/>
      <c r="CD3202" s="1"/>
      <c r="CE3202" s="1"/>
      <c r="CF3202" s="1"/>
      <c r="CG3202" s="1"/>
      <c r="CH3202" s="1"/>
      <c r="CI3202" s="1"/>
      <c r="CJ3202" s="1"/>
      <c r="CK3202" s="1"/>
      <c r="CL3202" s="1"/>
      <c r="CM3202" s="1"/>
      <c r="CN3202" s="1"/>
      <c r="CO3202" s="1"/>
      <c r="CP3202" s="1"/>
      <c r="CQ3202" s="1"/>
      <c r="CR3202" s="1"/>
      <c r="CS3202" s="1"/>
      <c r="CT3202" s="1"/>
      <c r="CU3202" s="1"/>
      <c r="CV3202" s="1"/>
      <c r="CW3202" s="1"/>
      <c r="CX3202" s="1"/>
      <c r="CY3202" s="1"/>
      <c r="CZ3202" s="1"/>
      <c r="DA3202" s="1"/>
      <c r="DB3202" s="1"/>
      <c r="DC3202" s="1"/>
      <c r="DD3202" s="1"/>
      <c r="DE3202" s="1"/>
      <c r="DF3202" s="1"/>
      <c r="DG3202" s="1"/>
      <c r="DH3202" s="1"/>
      <c r="DI3202" s="1"/>
      <c r="DJ3202" s="1"/>
      <c r="DK3202" s="1"/>
      <c r="DL3202" s="1"/>
      <c r="DM3202" s="1"/>
      <c r="DN3202" s="1"/>
      <c r="DO3202" s="1"/>
      <c r="DP3202" s="1"/>
      <c r="DQ3202" s="1"/>
      <c r="DR3202" s="1"/>
      <c r="DS3202" s="1"/>
      <c r="DT3202" s="1"/>
      <c r="DU3202" s="1"/>
      <c r="DV3202" s="1"/>
      <c r="DW3202" s="1"/>
      <c r="DX3202" s="1"/>
      <c r="DY3202" s="1"/>
      <c r="DZ3202" s="1"/>
      <c r="EA3202" s="1"/>
      <c r="EB3202" s="1"/>
      <c r="EC3202" s="1"/>
      <c r="ED3202" s="1"/>
      <c r="EE3202" s="1"/>
      <c r="EF3202" s="1"/>
      <c r="EG3202" s="1"/>
      <c r="EH3202" s="1"/>
      <c r="EI3202" s="1"/>
      <c r="EJ3202" s="1"/>
      <c r="EK3202" s="1"/>
      <c r="EL3202" s="1"/>
      <c r="EM3202" s="1"/>
      <c r="EN3202" s="1"/>
      <c r="EO3202" s="1"/>
      <c r="EP3202" s="1"/>
      <c r="EQ3202" s="1"/>
      <c r="ER3202" s="1"/>
      <c r="ES3202" s="1"/>
      <c r="ET3202" s="1"/>
      <c r="EU3202" s="1"/>
      <c r="EV3202" s="1"/>
      <c r="EW3202" s="1"/>
      <c r="EX3202" s="1"/>
      <c r="EY3202" s="1"/>
      <c r="EZ3202" s="1"/>
      <c r="FA3202" s="1"/>
      <c r="FB3202" s="1"/>
      <c r="FC3202" s="1"/>
      <c r="FD3202" s="1"/>
      <c r="FE3202" s="1"/>
      <c r="FF3202" s="1"/>
      <c r="FG3202" s="1"/>
      <c r="FH3202" s="1"/>
      <c r="FI3202" s="1"/>
      <c r="FJ3202" s="1"/>
      <c r="FK3202" s="1"/>
      <c r="FL3202" s="1"/>
      <c r="FM3202" s="1"/>
      <c r="FN3202" s="1"/>
      <c r="FO3202" s="1"/>
      <c r="FP3202" s="1"/>
      <c r="FQ3202" s="1"/>
      <c r="FR3202" s="1"/>
      <c r="FS3202" s="1"/>
      <c r="FT3202" s="1"/>
      <c r="FU3202" s="1"/>
      <c r="FV3202" s="1"/>
      <c r="FW3202" s="1"/>
      <c r="FX3202" s="1"/>
      <c r="FY3202" s="1"/>
      <c r="FZ3202" s="1"/>
      <c r="GA3202" s="1"/>
      <c r="GB3202" s="1"/>
      <c r="GC3202" s="1"/>
      <c r="GD3202" s="1"/>
      <c r="GE3202" s="1"/>
      <c r="GF3202" s="1"/>
      <c r="GG3202" s="1"/>
      <c r="GH3202" s="1"/>
      <c r="GI3202" s="1"/>
      <c r="GJ3202" s="1"/>
      <c r="GK3202"/>
      <c r="GL3202"/>
      <c r="GM3202"/>
      <c r="GN3202"/>
      <c r="GO3202"/>
      <c r="GP3202"/>
      <c r="GQ3202"/>
      <c r="GR3202"/>
      <c r="GS3202"/>
      <c r="GT3202"/>
      <c r="GU3202"/>
      <c r="GV3202"/>
      <c r="GW3202"/>
      <c r="GX3202"/>
      <c r="GY3202"/>
      <c r="GZ3202"/>
      <c r="HA3202"/>
      <c r="HB3202"/>
      <c r="HC3202"/>
      <c r="HD3202"/>
      <c r="HE3202"/>
    </row>
    <row r="3203" spans="6:213" s="19" customFormat="1" x14ac:dyDescent="0.25">
      <c r="F3203" s="20"/>
      <c r="G3203" s="20"/>
      <c r="H3203" s="20"/>
      <c r="I3203" s="20"/>
      <c r="J3203" s="21"/>
      <c r="K3203" s="21"/>
      <c r="L3203" s="20"/>
      <c r="M3203" s="20"/>
      <c r="N3203" s="22"/>
      <c r="O3203" s="22"/>
      <c r="P3203" s="22"/>
      <c r="Q3203" s="22"/>
      <c r="U3203" s="20"/>
      <c r="V3203" s="20"/>
      <c r="W3203" s="20"/>
      <c r="X3203" s="27"/>
      <c r="Y3203" s="253"/>
      <c r="Z3203" s="30"/>
      <c r="AA3203" s="30"/>
      <c r="AB3203" s="31"/>
      <c r="AC3203" s="31"/>
      <c r="AD3203" s="31"/>
      <c r="AE3203" s="31"/>
      <c r="AF3203" s="31"/>
      <c r="AG3203" s="241"/>
      <c r="AH3203" s="31"/>
      <c r="AI3203" s="31"/>
      <c r="AJ3203" s="31"/>
      <c r="AK3203" s="31"/>
      <c r="AL3203" s="120"/>
      <c r="AM3203" s="25"/>
      <c r="AN3203" s="25"/>
      <c r="AO3203" s="25"/>
      <c r="AP3203" s="25"/>
      <c r="AQ3203" s="26"/>
      <c r="AR3203" s="25"/>
      <c r="AS3203" s="31"/>
      <c r="AT3203" s="25"/>
      <c r="AU3203" s="25"/>
      <c r="AV3203" s="31"/>
      <c r="BC3203" s="1"/>
      <c r="BD3203"/>
      <c r="BE3203"/>
      <c r="BF3203" s="1"/>
      <c r="BG3203"/>
      <c r="BH3203"/>
      <c r="BI3203"/>
      <c r="BJ3203" s="1"/>
      <c r="BK3203" s="1"/>
      <c r="BL3203"/>
      <c r="BM3203" s="1"/>
      <c r="BN3203" s="1"/>
      <c r="BO3203" s="1"/>
      <c r="BP3203" s="1"/>
      <c r="BQ3203" s="1"/>
      <c r="BR3203" s="1"/>
      <c r="BS3203" s="1"/>
      <c r="BT3203" s="22"/>
      <c r="BU3203" s="1"/>
      <c r="BV3203" s="1"/>
      <c r="BW3203" s="1"/>
      <c r="BX3203" s="1"/>
      <c r="BY3203" s="1"/>
      <c r="BZ3203" s="1"/>
      <c r="CA3203" s="1"/>
      <c r="CB3203" s="1"/>
      <c r="CC3203" s="1"/>
      <c r="CD3203" s="1"/>
      <c r="CE3203" s="1"/>
      <c r="CF3203" s="1"/>
      <c r="CG3203" s="1"/>
      <c r="CH3203" s="1"/>
      <c r="CI3203" s="1"/>
      <c r="CJ3203" s="1"/>
      <c r="CK3203" s="1"/>
      <c r="CL3203" s="1"/>
      <c r="CM3203" s="1"/>
      <c r="CN3203" s="1"/>
      <c r="CO3203" s="1"/>
      <c r="CP3203" s="1"/>
      <c r="CQ3203" s="1"/>
      <c r="CR3203" s="1"/>
      <c r="CS3203" s="1"/>
      <c r="CT3203" s="1"/>
      <c r="CU3203" s="1"/>
      <c r="CV3203" s="1"/>
      <c r="CW3203" s="1"/>
      <c r="CX3203" s="1"/>
      <c r="CY3203" s="1"/>
      <c r="CZ3203" s="1"/>
      <c r="DA3203" s="1"/>
      <c r="DB3203" s="1"/>
      <c r="DC3203" s="1"/>
      <c r="DD3203" s="1"/>
      <c r="DE3203" s="1"/>
      <c r="DF3203" s="1"/>
      <c r="DG3203" s="1"/>
      <c r="DH3203" s="1"/>
      <c r="DI3203" s="1"/>
      <c r="DJ3203" s="1"/>
      <c r="DK3203" s="1"/>
      <c r="DL3203" s="1"/>
      <c r="DM3203" s="1"/>
      <c r="DN3203" s="1"/>
      <c r="DO3203" s="1"/>
      <c r="DP3203" s="1"/>
      <c r="DQ3203" s="1"/>
      <c r="DR3203" s="1"/>
      <c r="DS3203" s="1"/>
      <c r="DT3203" s="1"/>
      <c r="DU3203" s="1"/>
      <c r="DV3203" s="1"/>
      <c r="DW3203" s="1"/>
      <c r="DX3203" s="1"/>
      <c r="DY3203" s="1"/>
      <c r="DZ3203" s="1"/>
      <c r="EA3203" s="1"/>
      <c r="EB3203" s="1"/>
      <c r="EC3203" s="1"/>
      <c r="ED3203" s="1"/>
      <c r="EE3203" s="1"/>
      <c r="EF3203" s="1"/>
      <c r="EG3203" s="1"/>
      <c r="EH3203" s="1"/>
      <c r="EI3203" s="1"/>
      <c r="EJ3203" s="1"/>
      <c r="EK3203" s="1"/>
      <c r="EL3203" s="1"/>
      <c r="EM3203" s="1"/>
      <c r="EN3203" s="1"/>
      <c r="EO3203" s="1"/>
      <c r="EP3203" s="1"/>
      <c r="EQ3203" s="1"/>
      <c r="ER3203" s="1"/>
      <c r="ES3203" s="1"/>
      <c r="ET3203" s="1"/>
      <c r="EU3203" s="1"/>
      <c r="EV3203" s="1"/>
      <c r="EW3203" s="1"/>
      <c r="EX3203" s="1"/>
      <c r="EY3203" s="1"/>
      <c r="EZ3203" s="1"/>
      <c r="FA3203" s="1"/>
      <c r="FB3203" s="1"/>
      <c r="FC3203" s="1"/>
      <c r="FD3203" s="1"/>
      <c r="FE3203" s="1"/>
      <c r="FF3203" s="1"/>
      <c r="FG3203" s="1"/>
      <c r="FH3203" s="1"/>
      <c r="FI3203" s="1"/>
      <c r="FJ3203" s="1"/>
      <c r="FK3203" s="1"/>
      <c r="FL3203" s="1"/>
      <c r="FM3203" s="1"/>
      <c r="FN3203" s="1"/>
      <c r="FO3203" s="1"/>
      <c r="FP3203" s="1"/>
      <c r="FQ3203" s="1"/>
      <c r="FR3203" s="1"/>
      <c r="FS3203" s="1"/>
      <c r="FT3203" s="1"/>
      <c r="FU3203" s="1"/>
      <c r="FV3203" s="1"/>
      <c r="FW3203" s="1"/>
      <c r="FX3203" s="1"/>
      <c r="FY3203" s="1"/>
      <c r="FZ3203" s="1"/>
      <c r="GA3203" s="1"/>
      <c r="GB3203" s="1"/>
      <c r="GC3203" s="1"/>
      <c r="GD3203" s="1"/>
      <c r="GE3203" s="1"/>
      <c r="GF3203" s="1"/>
      <c r="GG3203" s="1"/>
      <c r="GH3203" s="1"/>
      <c r="GI3203" s="1"/>
      <c r="GJ3203" s="1"/>
      <c r="GK3203"/>
      <c r="GL3203"/>
      <c r="GM3203"/>
      <c r="GN3203"/>
      <c r="GO3203"/>
      <c r="GP3203"/>
      <c r="GQ3203"/>
      <c r="GR3203"/>
      <c r="GS3203"/>
      <c r="GT3203"/>
      <c r="GU3203"/>
      <c r="GV3203"/>
      <c r="GW3203"/>
      <c r="GX3203"/>
      <c r="GY3203"/>
      <c r="GZ3203"/>
      <c r="HA3203"/>
      <c r="HB3203"/>
      <c r="HC3203"/>
      <c r="HD3203"/>
      <c r="HE3203"/>
    </row>
    <row r="3204" spans="6:213" s="19" customFormat="1" x14ac:dyDescent="0.25">
      <c r="F3204" s="20"/>
      <c r="G3204" s="20"/>
      <c r="H3204" s="20"/>
      <c r="I3204" s="20"/>
      <c r="J3204" s="21"/>
      <c r="K3204" s="21"/>
      <c r="L3204" s="20"/>
      <c r="M3204" s="20"/>
      <c r="N3204" s="22"/>
      <c r="O3204" s="22"/>
      <c r="P3204" s="22"/>
      <c r="Q3204" s="22"/>
      <c r="U3204" s="20"/>
      <c r="V3204" s="20"/>
      <c r="W3204" s="20"/>
      <c r="X3204" s="27"/>
      <c r="Y3204" s="253"/>
      <c r="Z3204" s="30"/>
      <c r="AA3204" s="30"/>
      <c r="AB3204" s="31"/>
      <c r="AC3204" s="31"/>
      <c r="AD3204" s="31"/>
      <c r="AE3204" s="31"/>
      <c r="AF3204" s="31"/>
      <c r="AG3204" s="241"/>
      <c r="AH3204" s="31"/>
      <c r="AI3204" s="31"/>
      <c r="AJ3204" s="31"/>
      <c r="AK3204" s="31"/>
      <c r="AL3204" s="120"/>
      <c r="AM3204" s="25"/>
      <c r="AN3204" s="25"/>
      <c r="AO3204" s="25"/>
      <c r="AP3204" s="25"/>
      <c r="AQ3204" s="26"/>
      <c r="AR3204" s="25"/>
      <c r="AS3204" s="31"/>
      <c r="AT3204" s="25"/>
      <c r="AU3204" s="25"/>
      <c r="AV3204" s="31"/>
      <c r="BC3204" s="1"/>
      <c r="BD3204"/>
      <c r="BE3204"/>
      <c r="BF3204" s="1"/>
      <c r="BG3204"/>
      <c r="BH3204"/>
      <c r="BI3204"/>
      <c r="BJ3204" s="1"/>
      <c r="BK3204" s="1"/>
      <c r="BL3204"/>
      <c r="BM3204" s="1"/>
      <c r="BN3204" s="1"/>
      <c r="BO3204" s="1"/>
      <c r="BP3204" s="1"/>
      <c r="BQ3204" s="1"/>
      <c r="BR3204" s="1"/>
      <c r="BS3204" s="1"/>
      <c r="BT3204" s="22"/>
      <c r="BU3204" s="1"/>
      <c r="BV3204" s="1"/>
      <c r="BW3204" s="1"/>
      <c r="BX3204" s="1"/>
      <c r="BY3204" s="1"/>
      <c r="BZ3204" s="1"/>
      <c r="CA3204" s="1"/>
      <c r="CB3204" s="1"/>
      <c r="CC3204" s="1"/>
      <c r="CD3204" s="1"/>
      <c r="CE3204" s="1"/>
      <c r="CF3204" s="1"/>
      <c r="CG3204" s="1"/>
      <c r="CH3204" s="1"/>
      <c r="CI3204" s="1"/>
      <c r="CJ3204" s="1"/>
      <c r="CK3204" s="1"/>
      <c r="CL3204" s="1"/>
      <c r="CM3204" s="1"/>
      <c r="CN3204" s="1"/>
      <c r="CO3204" s="1"/>
      <c r="CP3204" s="1"/>
      <c r="CQ3204" s="1"/>
      <c r="CR3204" s="1"/>
      <c r="CS3204" s="1"/>
      <c r="CT3204" s="1"/>
      <c r="CU3204" s="1"/>
      <c r="CV3204" s="1"/>
      <c r="CW3204" s="1"/>
      <c r="CX3204" s="1"/>
      <c r="CY3204" s="1"/>
      <c r="CZ3204" s="1"/>
      <c r="DA3204" s="1"/>
      <c r="DB3204" s="1"/>
      <c r="DC3204" s="1"/>
      <c r="DD3204" s="1"/>
      <c r="DE3204" s="1"/>
      <c r="DF3204" s="1"/>
      <c r="DG3204" s="1"/>
      <c r="DH3204" s="1"/>
      <c r="DI3204" s="1"/>
      <c r="DJ3204" s="1"/>
      <c r="DK3204" s="1"/>
      <c r="DL3204" s="1"/>
      <c r="DM3204" s="1"/>
      <c r="DN3204" s="1"/>
      <c r="DO3204" s="1"/>
      <c r="DP3204" s="1"/>
      <c r="DQ3204" s="1"/>
      <c r="DR3204" s="1"/>
      <c r="DS3204" s="1"/>
      <c r="DT3204" s="1"/>
      <c r="DU3204" s="1"/>
      <c r="DV3204" s="1"/>
      <c r="DW3204" s="1"/>
      <c r="DX3204" s="1"/>
      <c r="DY3204" s="1"/>
      <c r="DZ3204" s="1"/>
      <c r="EA3204" s="1"/>
      <c r="EB3204" s="1"/>
      <c r="EC3204" s="1"/>
      <c r="ED3204" s="1"/>
      <c r="EE3204" s="1"/>
      <c r="EF3204" s="1"/>
      <c r="EG3204" s="1"/>
      <c r="EH3204" s="1"/>
      <c r="EI3204" s="1"/>
      <c r="EJ3204" s="1"/>
      <c r="EK3204" s="1"/>
      <c r="EL3204" s="1"/>
      <c r="EM3204" s="1"/>
      <c r="EN3204" s="1"/>
      <c r="EO3204" s="1"/>
      <c r="EP3204" s="1"/>
      <c r="EQ3204" s="1"/>
      <c r="ER3204" s="1"/>
      <c r="ES3204" s="1"/>
      <c r="ET3204" s="1"/>
      <c r="EU3204" s="1"/>
      <c r="EV3204" s="1"/>
      <c r="EW3204" s="1"/>
      <c r="EX3204" s="1"/>
      <c r="EY3204" s="1"/>
      <c r="EZ3204" s="1"/>
      <c r="FA3204" s="1"/>
      <c r="FB3204" s="1"/>
      <c r="FC3204" s="1"/>
      <c r="FD3204" s="1"/>
      <c r="FE3204" s="1"/>
      <c r="FF3204" s="1"/>
      <c r="FG3204" s="1"/>
      <c r="FH3204" s="1"/>
      <c r="FI3204" s="1"/>
      <c r="FJ3204" s="1"/>
      <c r="FK3204" s="1"/>
      <c r="FL3204" s="1"/>
      <c r="FM3204" s="1"/>
      <c r="FN3204" s="1"/>
      <c r="FO3204" s="1"/>
      <c r="FP3204" s="1"/>
      <c r="FQ3204" s="1"/>
      <c r="FR3204" s="1"/>
      <c r="FS3204" s="1"/>
      <c r="FT3204" s="1"/>
      <c r="FU3204" s="1"/>
      <c r="FV3204" s="1"/>
      <c r="FW3204" s="1"/>
      <c r="FX3204" s="1"/>
      <c r="FY3204" s="1"/>
      <c r="FZ3204" s="1"/>
      <c r="GA3204" s="1"/>
      <c r="GB3204" s="1"/>
      <c r="GC3204" s="1"/>
      <c r="GD3204" s="1"/>
      <c r="GE3204" s="1"/>
      <c r="GF3204" s="1"/>
      <c r="GG3204" s="1"/>
      <c r="GH3204" s="1"/>
      <c r="GI3204" s="1"/>
      <c r="GJ3204" s="1"/>
      <c r="GK3204"/>
      <c r="GL3204"/>
      <c r="GM3204"/>
      <c r="GN3204"/>
      <c r="GO3204"/>
      <c r="GP3204"/>
      <c r="GQ3204"/>
      <c r="GR3204"/>
      <c r="GS3204"/>
      <c r="GT3204"/>
      <c r="GU3204"/>
      <c r="GV3204"/>
      <c r="GW3204"/>
      <c r="GX3204"/>
      <c r="GY3204"/>
      <c r="GZ3204"/>
      <c r="HA3204"/>
      <c r="HB3204"/>
      <c r="HC3204"/>
      <c r="HD3204"/>
      <c r="HE3204"/>
    </row>
    <row r="3205" spans="6:213" s="19" customFormat="1" x14ac:dyDescent="0.25">
      <c r="F3205" s="20"/>
      <c r="G3205" s="20"/>
      <c r="H3205" s="20"/>
      <c r="I3205" s="20"/>
      <c r="J3205" s="21"/>
      <c r="K3205" s="21"/>
      <c r="L3205" s="20"/>
      <c r="M3205" s="20"/>
      <c r="N3205" s="22"/>
      <c r="O3205" s="22"/>
      <c r="P3205" s="22"/>
      <c r="Q3205" s="22"/>
      <c r="U3205" s="20"/>
      <c r="V3205" s="20"/>
      <c r="W3205" s="20"/>
      <c r="X3205" s="27"/>
      <c r="Y3205" s="253"/>
      <c r="Z3205" s="30"/>
      <c r="AA3205" s="30"/>
      <c r="AB3205" s="31"/>
      <c r="AC3205" s="31"/>
      <c r="AD3205" s="31"/>
      <c r="AE3205" s="31"/>
      <c r="AF3205" s="31"/>
      <c r="AG3205" s="241"/>
      <c r="AH3205" s="31"/>
      <c r="AI3205" s="31"/>
      <c r="AJ3205" s="31"/>
      <c r="AK3205" s="31"/>
      <c r="AL3205" s="120"/>
      <c r="AM3205" s="25"/>
      <c r="AN3205" s="25"/>
      <c r="AO3205" s="25"/>
      <c r="AP3205" s="25"/>
      <c r="AQ3205" s="26"/>
      <c r="AR3205" s="25"/>
      <c r="AS3205" s="31"/>
      <c r="AT3205" s="25"/>
      <c r="AU3205" s="25"/>
      <c r="AV3205" s="31"/>
      <c r="BC3205" s="1"/>
      <c r="BD3205"/>
      <c r="BE3205"/>
      <c r="BF3205" s="1"/>
      <c r="BG3205"/>
      <c r="BH3205"/>
      <c r="BI3205"/>
      <c r="BJ3205" s="1"/>
      <c r="BK3205" s="1"/>
      <c r="BL3205"/>
      <c r="BM3205" s="1"/>
      <c r="BN3205" s="1"/>
      <c r="BO3205" s="1"/>
      <c r="BP3205" s="1"/>
      <c r="BQ3205" s="1"/>
      <c r="BR3205" s="1"/>
      <c r="BS3205" s="1"/>
      <c r="BT3205" s="22"/>
      <c r="BU3205" s="1"/>
      <c r="BV3205" s="1"/>
      <c r="BW3205" s="1"/>
      <c r="BX3205" s="1"/>
      <c r="BY3205" s="1"/>
      <c r="BZ3205" s="1"/>
      <c r="CA3205" s="1"/>
      <c r="CB3205" s="1"/>
      <c r="CC3205" s="1"/>
      <c r="CD3205" s="1"/>
      <c r="CE3205" s="1"/>
      <c r="CF3205" s="1"/>
      <c r="CG3205" s="1"/>
      <c r="CH3205" s="1"/>
      <c r="CI3205" s="1"/>
      <c r="CJ3205" s="1"/>
      <c r="CK3205" s="1"/>
      <c r="CL3205" s="1"/>
      <c r="CM3205" s="1"/>
      <c r="CN3205" s="1"/>
      <c r="CO3205" s="1"/>
      <c r="CP3205" s="1"/>
      <c r="CQ3205" s="1"/>
      <c r="CR3205" s="1"/>
      <c r="CS3205" s="1"/>
      <c r="CT3205" s="1"/>
      <c r="CU3205" s="1"/>
      <c r="CV3205" s="1"/>
      <c r="CW3205" s="1"/>
      <c r="CX3205" s="1"/>
      <c r="CY3205" s="1"/>
      <c r="CZ3205" s="1"/>
      <c r="DA3205" s="1"/>
      <c r="DB3205" s="1"/>
      <c r="DC3205" s="1"/>
      <c r="DD3205" s="1"/>
      <c r="DE3205" s="1"/>
      <c r="DF3205" s="1"/>
      <c r="DG3205" s="1"/>
      <c r="DH3205" s="1"/>
      <c r="DI3205" s="1"/>
      <c r="DJ3205" s="1"/>
      <c r="DK3205" s="1"/>
      <c r="DL3205" s="1"/>
      <c r="DM3205" s="1"/>
      <c r="DN3205" s="1"/>
      <c r="DO3205" s="1"/>
      <c r="DP3205" s="1"/>
      <c r="DQ3205" s="1"/>
      <c r="DR3205" s="1"/>
      <c r="DS3205" s="1"/>
      <c r="DT3205" s="1"/>
      <c r="DU3205" s="1"/>
      <c r="DV3205" s="1"/>
      <c r="DW3205" s="1"/>
      <c r="DX3205" s="1"/>
      <c r="DY3205" s="1"/>
      <c r="DZ3205" s="1"/>
      <c r="EA3205" s="1"/>
      <c r="EB3205" s="1"/>
      <c r="EC3205" s="1"/>
      <c r="ED3205" s="1"/>
      <c r="EE3205" s="1"/>
      <c r="EF3205" s="1"/>
      <c r="EG3205" s="1"/>
      <c r="EH3205" s="1"/>
      <c r="EI3205" s="1"/>
      <c r="EJ3205" s="1"/>
      <c r="EK3205" s="1"/>
      <c r="EL3205" s="1"/>
      <c r="EM3205" s="1"/>
      <c r="EN3205" s="1"/>
      <c r="EO3205" s="1"/>
      <c r="EP3205" s="1"/>
      <c r="EQ3205" s="1"/>
      <c r="ER3205" s="1"/>
      <c r="ES3205" s="1"/>
      <c r="ET3205" s="1"/>
      <c r="EU3205" s="1"/>
      <c r="EV3205" s="1"/>
      <c r="EW3205" s="1"/>
      <c r="EX3205" s="1"/>
      <c r="EY3205" s="1"/>
      <c r="EZ3205" s="1"/>
      <c r="FA3205" s="1"/>
      <c r="FB3205" s="1"/>
      <c r="FC3205" s="1"/>
      <c r="FD3205" s="1"/>
      <c r="FE3205" s="1"/>
      <c r="FF3205" s="1"/>
      <c r="FG3205" s="1"/>
      <c r="FH3205" s="1"/>
      <c r="FI3205" s="1"/>
      <c r="FJ3205" s="1"/>
      <c r="FK3205" s="1"/>
      <c r="FL3205" s="1"/>
      <c r="FM3205" s="1"/>
      <c r="FN3205" s="1"/>
      <c r="FO3205" s="1"/>
      <c r="FP3205" s="1"/>
      <c r="FQ3205" s="1"/>
      <c r="FR3205" s="1"/>
      <c r="FS3205" s="1"/>
      <c r="FT3205" s="1"/>
      <c r="FU3205" s="1"/>
      <c r="FV3205" s="1"/>
      <c r="FW3205" s="1"/>
      <c r="FX3205" s="1"/>
      <c r="FY3205" s="1"/>
      <c r="FZ3205" s="1"/>
      <c r="GA3205" s="1"/>
      <c r="GB3205" s="1"/>
      <c r="GC3205" s="1"/>
      <c r="GD3205" s="1"/>
      <c r="GE3205" s="1"/>
      <c r="GF3205" s="1"/>
      <c r="GG3205" s="1"/>
      <c r="GH3205" s="1"/>
      <c r="GI3205" s="1"/>
      <c r="GJ3205" s="1"/>
      <c r="GK3205"/>
      <c r="GL3205"/>
      <c r="GM3205"/>
      <c r="GN3205"/>
      <c r="GO3205"/>
      <c r="GP3205"/>
      <c r="GQ3205"/>
      <c r="GR3205"/>
      <c r="GS3205"/>
      <c r="GT3205"/>
      <c r="GU3205"/>
      <c r="GV3205"/>
      <c r="GW3205"/>
      <c r="GX3205"/>
      <c r="GY3205"/>
      <c r="GZ3205"/>
      <c r="HA3205"/>
      <c r="HB3205"/>
      <c r="HC3205"/>
      <c r="HD3205"/>
      <c r="HE3205"/>
    </row>
    <row r="3206" spans="6:213" s="19" customFormat="1" x14ac:dyDescent="0.25">
      <c r="F3206" s="20"/>
      <c r="G3206" s="20"/>
      <c r="H3206" s="20"/>
      <c r="I3206" s="20"/>
      <c r="J3206" s="21"/>
      <c r="K3206" s="21"/>
      <c r="L3206" s="20"/>
      <c r="M3206" s="20"/>
      <c r="N3206" s="22"/>
      <c r="O3206" s="22"/>
      <c r="P3206" s="22"/>
      <c r="Q3206" s="22"/>
      <c r="U3206" s="20"/>
      <c r="V3206" s="20"/>
      <c r="W3206" s="20"/>
      <c r="X3206" s="27"/>
      <c r="Y3206" s="253"/>
      <c r="Z3206" s="30"/>
      <c r="AA3206" s="30"/>
      <c r="AB3206" s="31"/>
      <c r="AC3206" s="31"/>
      <c r="AD3206" s="31"/>
      <c r="AE3206" s="31"/>
      <c r="AF3206" s="31"/>
      <c r="AG3206" s="241"/>
      <c r="AH3206" s="31"/>
      <c r="AI3206" s="31"/>
      <c r="AJ3206" s="31"/>
      <c r="AK3206" s="31"/>
      <c r="AL3206" s="120"/>
      <c r="AM3206" s="25"/>
      <c r="AN3206" s="25"/>
      <c r="AO3206" s="25"/>
      <c r="AP3206" s="25"/>
      <c r="AQ3206" s="26"/>
      <c r="AR3206" s="25"/>
      <c r="AS3206" s="31"/>
      <c r="AT3206" s="25"/>
      <c r="AU3206" s="25"/>
      <c r="AV3206" s="31"/>
      <c r="BC3206" s="1"/>
      <c r="BD3206"/>
      <c r="BE3206"/>
      <c r="BF3206" s="1"/>
      <c r="BG3206"/>
      <c r="BH3206"/>
      <c r="BI3206"/>
      <c r="BJ3206" s="1"/>
      <c r="BK3206" s="1"/>
      <c r="BL3206"/>
      <c r="BM3206" s="1"/>
      <c r="BN3206" s="1"/>
      <c r="BO3206" s="1"/>
      <c r="BP3206" s="1"/>
      <c r="BQ3206" s="1"/>
      <c r="BR3206" s="1"/>
      <c r="BS3206" s="1"/>
      <c r="BT3206" s="22"/>
      <c r="BU3206" s="1"/>
      <c r="BV3206" s="1"/>
      <c r="BW3206" s="1"/>
      <c r="BX3206" s="1"/>
      <c r="BY3206" s="1"/>
      <c r="BZ3206" s="1"/>
      <c r="CA3206" s="1"/>
      <c r="CB3206" s="1"/>
      <c r="CC3206" s="1"/>
      <c r="CD3206" s="1"/>
      <c r="CE3206" s="1"/>
      <c r="CF3206" s="1"/>
      <c r="CG3206" s="1"/>
      <c r="CH3206" s="1"/>
      <c r="CI3206" s="1"/>
      <c r="CJ3206" s="1"/>
      <c r="CK3206" s="1"/>
      <c r="CL3206" s="1"/>
      <c r="CM3206" s="1"/>
      <c r="CN3206" s="1"/>
      <c r="CO3206" s="1"/>
      <c r="CP3206" s="1"/>
      <c r="CQ3206" s="1"/>
      <c r="CR3206" s="1"/>
      <c r="CS3206" s="1"/>
      <c r="CT3206" s="1"/>
      <c r="CU3206" s="1"/>
      <c r="CV3206" s="1"/>
      <c r="CW3206" s="1"/>
      <c r="CX3206" s="1"/>
      <c r="CY3206" s="1"/>
      <c r="CZ3206" s="1"/>
      <c r="DA3206" s="1"/>
      <c r="DB3206" s="1"/>
      <c r="DC3206" s="1"/>
      <c r="DD3206" s="1"/>
      <c r="DE3206" s="1"/>
      <c r="DF3206" s="1"/>
      <c r="DG3206" s="1"/>
      <c r="DH3206" s="1"/>
      <c r="DI3206" s="1"/>
      <c r="DJ3206" s="1"/>
      <c r="DK3206" s="1"/>
      <c r="DL3206" s="1"/>
      <c r="DM3206" s="1"/>
      <c r="DN3206" s="1"/>
      <c r="DO3206" s="1"/>
      <c r="DP3206" s="1"/>
      <c r="DQ3206" s="1"/>
      <c r="DR3206" s="1"/>
      <c r="DS3206" s="1"/>
      <c r="DT3206" s="1"/>
      <c r="DU3206" s="1"/>
      <c r="DV3206" s="1"/>
      <c r="DW3206" s="1"/>
      <c r="DX3206" s="1"/>
      <c r="DY3206" s="1"/>
      <c r="DZ3206" s="1"/>
      <c r="EA3206" s="1"/>
      <c r="EB3206" s="1"/>
      <c r="EC3206" s="1"/>
      <c r="ED3206" s="1"/>
      <c r="EE3206" s="1"/>
      <c r="EF3206" s="1"/>
      <c r="EG3206" s="1"/>
      <c r="EH3206" s="1"/>
      <c r="EI3206" s="1"/>
      <c r="EJ3206" s="1"/>
      <c r="EK3206" s="1"/>
      <c r="EL3206" s="1"/>
      <c r="EM3206" s="1"/>
      <c r="EN3206" s="1"/>
      <c r="EO3206" s="1"/>
      <c r="EP3206" s="1"/>
      <c r="EQ3206" s="1"/>
      <c r="ER3206" s="1"/>
      <c r="ES3206" s="1"/>
      <c r="ET3206" s="1"/>
      <c r="EU3206" s="1"/>
      <c r="EV3206" s="1"/>
      <c r="EW3206" s="1"/>
      <c r="EX3206" s="1"/>
      <c r="EY3206" s="1"/>
      <c r="EZ3206" s="1"/>
      <c r="FA3206" s="1"/>
      <c r="FB3206" s="1"/>
      <c r="FC3206" s="1"/>
      <c r="FD3206" s="1"/>
      <c r="FE3206" s="1"/>
      <c r="FF3206" s="1"/>
      <c r="FG3206" s="1"/>
      <c r="FH3206" s="1"/>
      <c r="FI3206" s="1"/>
      <c r="FJ3206" s="1"/>
      <c r="FK3206" s="1"/>
      <c r="FL3206" s="1"/>
      <c r="FM3206" s="1"/>
      <c r="FN3206" s="1"/>
      <c r="FO3206" s="1"/>
      <c r="FP3206" s="1"/>
      <c r="FQ3206" s="1"/>
      <c r="FR3206" s="1"/>
      <c r="FS3206" s="1"/>
      <c r="FT3206" s="1"/>
      <c r="FU3206" s="1"/>
      <c r="FV3206" s="1"/>
      <c r="FW3206" s="1"/>
      <c r="FX3206" s="1"/>
      <c r="FY3206" s="1"/>
      <c r="FZ3206" s="1"/>
      <c r="GA3206" s="1"/>
      <c r="GB3206" s="1"/>
      <c r="GC3206" s="1"/>
      <c r="GD3206" s="1"/>
      <c r="GE3206" s="1"/>
      <c r="GF3206" s="1"/>
      <c r="GG3206" s="1"/>
      <c r="GH3206" s="1"/>
      <c r="GI3206" s="1"/>
      <c r="GJ3206" s="1"/>
      <c r="GK3206"/>
      <c r="GL3206"/>
      <c r="GM3206"/>
      <c r="GN3206"/>
      <c r="GO3206"/>
      <c r="GP3206"/>
      <c r="GQ3206"/>
      <c r="GR3206"/>
      <c r="GS3206"/>
      <c r="GT3206"/>
      <c r="GU3206"/>
      <c r="GV3206"/>
      <c r="GW3206"/>
      <c r="GX3206"/>
      <c r="GY3206"/>
      <c r="GZ3206"/>
      <c r="HA3206"/>
      <c r="HB3206"/>
      <c r="HC3206"/>
      <c r="HD3206"/>
      <c r="HE3206"/>
    </row>
    <row r="3207" spans="6:213" s="19" customFormat="1" x14ac:dyDescent="0.25">
      <c r="F3207" s="20"/>
      <c r="G3207" s="20"/>
      <c r="H3207" s="20"/>
      <c r="I3207" s="20"/>
      <c r="J3207" s="21"/>
      <c r="K3207" s="21"/>
      <c r="L3207" s="20"/>
      <c r="M3207" s="20"/>
      <c r="N3207" s="22"/>
      <c r="O3207" s="22"/>
      <c r="P3207" s="22"/>
      <c r="Q3207" s="22"/>
      <c r="U3207" s="20"/>
      <c r="V3207" s="20"/>
      <c r="W3207" s="20"/>
      <c r="X3207" s="27"/>
      <c r="Y3207" s="253"/>
      <c r="Z3207" s="30"/>
      <c r="AA3207" s="30"/>
      <c r="AB3207" s="31"/>
      <c r="AC3207" s="31"/>
      <c r="AD3207" s="31"/>
      <c r="AE3207" s="31"/>
      <c r="AF3207" s="31"/>
      <c r="AG3207" s="241"/>
      <c r="AH3207" s="31"/>
      <c r="AI3207" s="31"/>
      <c r="AJ3207" s="31"/>
      <c r="AK3207" s="31"/>
      <c r="AL3207" s="120"/>
      <c r="AM3207" s="25"/>
      <c r="AN3207" s="25"/>
      <c r="AO3207" s="25"/>
      <c r="AP3207" s="25"/>
      <c r="AQ3207" s="26"/>
      <c r="AR3207" s="25"/>
      <c r="AS3207" s="31"/>
      <c r="AT3207" s="25"/>
      <c r="AU3207" s="25"/>
      <c r="AV3207" s="31"/>
      <c r="BC3207" s="1"/>
      <c r="BD3207"/>
      <c r="BE3207"/>
      <c r="BF3207" s="1"/>
      <c r="BG3207"/>
      <c r="BH3207"/>
      <c r="BI3207"/>
      <c r="BJ3207" s="1"/>
      <c r="BK3207" s="1"/>
      <c r="BL3207"/>
      <c r="BM3207" s="1"/>
      <c r="BN3207" s="1"/>
      <c r="BO3207" s="1"/>
      <c r="BP3207" s="1"/>
      <c r="BQ3207" s="1"/>
      <c r="BR3207" s="1"/>
      <c r="BS3207" s="1"/>
      <c r="BT3207" s="22"/>
      <c r="BU3207" s="1"/>
      <c r="BV3207" s="1"/>
      <c r="BW3207" s="1"/>
      <c r="BX3207" s="1"/>
      <c r="BY3207" s="1"/>
      <c r="BZ3207" s="1"/>
      <c r="CA3207" s="1"/>
      <c r="CB3207" s="1"/>
      <c r="CC3207" s="1"/>
      <c r="CD3207" s="1"/>
      <c r="CE3207" s="1"/>
      <c r="CF3207" s="1"/>
      <c r="CG3207" s="1"/>
      <c r="CH3207" s="1"/>
      <c r="CI3207" s="1"/>
      <c r="CJ3207" s="1"/>
      <c r="CK3207" s="1"/>
      <c r="CL3207" s="1"/>
      <c r="CM3207" s="1"/>
      <c r="CN3207" s="1"/>
      <c r="CO3207" s="1"/>
      <c r="CP3207" s="1"/>
      <c r="CQ3207" s="1"/>
      <c r="CR3207" s="1"/>
      <c r="CS3207" s="1"/>
      <c r="CT3207" s="1"/>
      <c r="CU3207" s="1"/>
      <c r="CV3207" s="1"/>
      <c r="CW3207" s="1"/>
      <c r="CX3207" s="1"/>
      <c r="CY3207" s="1"/>
      <c r="CZ3207" s="1"/>
      <c r="DA3207" s="1"/>
      <c r="DB3207" s="1"/>
      <c r="DC3207" s="1"/>
      <c r="DD3207" s="1"/>
      <c r="DE3207" s="1"/>
      <c r="DF3207" s="1"/>
      <c r="DG3207" s="1"/>
      <c r="DH3207" s="1"/>
      <c r="DI3207" s="1"/>
      <c r="DJ3207" s="1"/>
      <c r="DK3207" s="1"/>
      <c r="DL3207" s="1"/>
      <c r="DM3207" s="1"/>
      <c r="DN3207" s="1"/>
      <c r="DO3207" s="1"/>
      <c r="DP3207" s="1"/>
      <c r="DQ3207" s="1"/>
      <c r="DR3207" s="1"/>
      <c r="DS3207" s="1"/>
      <c r="DT3207" s="1"/>
      <c r="DU3207" s="1"/>
      <c r="DV3207" s="1"/>
      <c r="DW3207" s="1"/>
      <c r="DX3207" s="1"/>
      <c r="DY3207" s="1"/>
      <c r="DZ3207" s="1"/>
      <c r="EA3207" s="1"/>
      <c r="EB3207" s="1"/>
      <c r="EC3207" s="1"/>
      <c r="ED3207" s="1"/>
      <c r="EE3207" s="1"/>
      <c r="EF3207" s="1"/>
      <c r="EG3207" s="1"/>
      <c r="EH3207" s="1"/>
      <c r="EI3207" s="1"/>
      <c r="EJ3207" s="1"/>
      <c r="EK3207" s="1"/>
      <c r="EL3207" s="1"/>
      <c r="EM3207" s="1"/>
      <c r="EN3207" s="1"/>
      <c r="EO3207" s="1"/>
      <c r="EP3207" s="1"/>
      <c r="EQ3207" s="1"/>
      <c r="ER3207" s="1"/>
      <c r="ES3207" s="1"/>
      <c r="ET3207" s="1"/>
      <c r="EU3207" s="1"/>
      <c r="EV3207" s="1"/>
      <c r="EW3207" s="1"/>
      <c r="EX3207" s="1"/>
      <c r="EY3207" s="1"/>
      <c r="EZ3207" s="1"/>
      <c r="FA3207" s="1"/>
      <c r="FB3207" s="1"/>
      <c r="FC3207" s="1"/>
      <c r="FD3207" s="1"/>
      <c r="FE3207" s="1"/>
      <c r="FF3207" s="1"/>
      <c r="FG3207" s="1"/>
      <c r="FH3207" s="1"/>
      <c r="FI3207" s="1"/>
      <c r="FJ3207" s="1"/>
      <c r="FK3207" s="1"/>
      <c r="FL3207" s="1"/>
      <c r="FM3207" s="1"/>
      <c r="FN3207" s="1"/>
      <c r="FO3207" s="1"/>
      <c r="FP3207" s="1"/>
      <c r="FQ3207" s="1"/>
      <c r="FR3207" s="1"/>
      <c r="FS3207" s="1"/>
      <c r="FT3207" s="1"/>
      <c r="FU3207" s="1"/>
      <c r="FV3207" s="1"/>
      <c r="FW3207" s="1"/>
      <c r="FX3207" s="1"/>
      <c r="FY3207" s="1"/>
      <c r="FZ3207" s="1"/>
      <c r="GA3207" s="1"/>
      <c r="GB3207" s="1"/>
      <c r="GC3207" s="1"/>
      <c r="GD3207" s="1"/>
      <c r="GE3207" s="1"/>
      <c r="GF3207" s="1"/>
      <c r="GG3207" s="1"/>
      <c r="GH3207" s="1"/>
      <c r="GI3207" s="1"/>
      <c r="GJ3207" s="1"/>
      <c r="GK3207"/>
      <c r="GL3207"/>
      <c r="GM3207"/>
      <c r="GN3207"/>
      <c r="GO3207"/>
      <c r="GP3207"/>
      <c r="GQ3207"/>
      <c r="GR3207"/>
      <c r="GS3207"/>
      <c r="GT3207"/>
      <c r="GU3207"/>
      <c r="GV3207"/>
      <c r="GW3207"/>
      <c r="GX3207"/>
      <c r="GY3207"/>
      <c r="GZ3207"/>
      <c r="HA3207"/>
      <c r="HB3207"/>
      <c r="HC3207"/>
      <c r="HD3207"/>
      <c r="HE3207"/>
    </row>
    <row r="3208" spans="6:213" s="19" customFormat="1" x14ac:dyDescent="0.25">
      <c r="F3208" s="20"/>
      <c r="G3208" s="20"/>
      <c r="H3208" s="20"/>
      <c r="I3208" s="20"/>
      <c r="J3208" s="21"/>
      <c r="K3208" s="21"/>
      <c r="L3208" s="20"/>
      <c r="M3208" s="20"/>
      <c r="N3208" s="22"/>
      <c r="O3208" s="22"/>
      <c r="P3208" s="22"/>
      <c r="Q3208" s="22"/>
      <c r="U3208" s="20"/>
      <c r="V3208" s="20"/>
      <c r="W3208" s="20"/>
      <c r="X3208" s="27"/>
      <c r="Y3208" s="253"/>
      <c r="Z3208" s="30"/>
      <c r="AA3208" s="30"/>
      <c r="AB3208" s="31"/>
      <c r="AC3208" s="31"/>
      <c r="AD3208" s="31"/>
      <c r="AE3208" s="31"/>
      <c r="AF3208" s="31"/>
      <c r="AG3208" s="241"/>
      <c r="AH3208" s="31"/>
      <c r="AI3208" s="31"/>
      <c r="AJ3208" s="31"/>
      <c r="AK3208" s="31"/>
      <c r="AL3208" s="120"/>
      <c r="AM3208" s="25"/>
      <c r="AN3208" s="25"/>
      <c r="AO3208" s="25"/>
      <c r="AP3208" s="25"/>
      <c r="AQ3208" s="26"/>
      <c r="AR3208" s="25"/>
      <c r="AS3208" s="31"/>
      <c r="AT3208" s="25"/>
      <c r="AU3208" s="25"/>
      <c r="AV3208" s="31"/>
      <c r="BC3208" s="1"/>
      <c r="BD3208"/>
      <c r="BE3208"/>
      <c r="BF3208" s="1"/>
      <c r="BG3208"/>
      <c r="BH3208"/>
      <c r="BI3208"/>
      <c r="BJ3208" s="1"/>
      <c r="BK3208" s="1"/>
      <c r="BL3208"/>
      <c r="BM3208" s="1"/>
      <c r="BN3208" s="1"/>
      <c r="BO3208" s="1"/>
      <c r="BP3208" s="1"/>
      <c r="BQ3208" s="1"/>
      <c r="BR3208" s="1"/>
      <c r="BS3208" s="1"/>
      <c r="BT3208" s="22"/>
      <c r="BU3208" s="1"/>
      <c r="BV3208" s="1"/>
      <c r="BW3208" s="1"/>
      <c r="BX3208" s="1"/>
      <c r="BY3208" s="1"/>
      <c r="BZ3208" s="1"/>
      <c r="CA3208" s="1"/>
      <c r="CB3208" s="1"/>
      <c r="CC3208" s="1"/>
      <c r="CD3208" s="1"/>
      <c r="CE3208" s="1"/>
      <c r="CF3208" s="1"/>
      <c r="CG3208" s="1"/>
      <c r="CH3208" s="1"/>
      <c r="CI3208" s="1"/>
      <c r="CJ3208" s="1"/>
      <c r="CK3208" s="1"/>
      <c r="CL3208" s="1"/>
      <c r="CM3208" s="1"/>
      <c r="CN3208" s="1"/>
      <c r="CO3208" s="1"/>
      <c r="CP3208" s="1"/>
      <c r="CQ3208" s="1"/>
      <c r="CR3208" s="1"/>
      <c r="CS3208" s="1"/>
      <c r="CT3208" s="1"/>
      <c r="CU3208" s="1"/>
      <c r="CV3208" s="1"/>
      <c r="CW3208" s="1"/>
      <c r="CX3208" s="1"/>
      <c r="CY3208" s="1"/>
      <c r="CZ3208" s="1"/>
      <c r="DA3208" s="1"/>
      <c r="DB3208" s="1"/>
      <c r="DC3208" s="1"/>
      <c r="DD3208" s="1"/>
      <c r="DE3208" s="1"/>
      <c r="DF3208" s="1"/>
      <c r="DG3208" s="1"/>
      <c r="DH3208" s="1"/>
      <c r="DI3208" s="1"/>
      <c r="DJ3208" s="1"/>
      <c r="DK3208" s="1"/>
      <c r="DL3208" s="1"/>
      <c r="DM3208" s="1"/>
      <c r="DN3208" s="1"/>
      <c r="DO3208" s="1"/>
      <c r="DP3208" s="1"/>
      <c r="DQ3208" s="1"/>
      <c r="DR3208" s="1"/>
      <c r="DS3208" s="1"/>
      <c r="DT3208" s="1"/>
      <c r="DU3208" s="1"/>
      <c r="DV3208" s="1"/>
      <c r="DW3208" s="1"/>
      <c r="DX3208" s="1"/>
      <c r="DY3208" s="1"/>
      <c r="DZ3208" s="1"/>
      <c r="EA3208" s="1"/>
      <c r="EB3208" s="1"/>
      <c r="EC3208" s="1"/>
      <c r="ED3208" s="1"/>
      <c r="EE3208" s="1"/>
      <c r="EF3208" s="1"/>
      <c r="EG3208" s="1"/>
      <c r="EH3208" s="1"/>
      <c r="EI3208" s="1"/>
      <c r="EJ3208" s="1"/>
      <c r="EK3208" s="1"/>
      <c r="EL3208" s="1"/>
      <c r="EM3208" s="1"/>
      <c r="EN3208" s="1"/>
      <c r="EO3208" s="1"/>
      <c r="EP3208" s="1"/>
      <c r="EQ3208" s="1"/>
      <c r="ER3208" s="1"/>
      <c r="ES3208" s="1"/>
      <c r="ET3208" s="1"/>
      <c r="EU3208" s="1"/>
      <c r="EV3208" s="1"/>
      <c r="EW3208" s="1"/>
      <c r="EX3208" s="1"/>
      <c r="EY3208" s="1"/>
      <c r="EZ3208" s="1"/>
      <c r="FA3208" s="1"/>
      <c r="FB3208" s="1"/>
      <c r="FC3208" s="1"/>
      <c r="FD3208" s="1"/>
      <c r="FE3208" s="1"/>
      <c r="FF3208" s="1"/>
      <c r="FG3208" s="1"/>
      <c r="FH3208" s="1"/>
      <c r="FI3208" s="1"/>
      <c r="FJ3208" s="1"/>
      <c r="FK3208" s="1"/>
      <c r="FL3208" s="1"/>
      <c r="FM3208" s="1"/>
      <c r="FN3208" s="1"/>
      <c r="FO3208" s="1"/>
      <c r="FP3208" s="1"/>
      <c r="FQ3208" s="1"/>
      <c r="FR3208" s="1"/>
      <c r="FS3208" s="1"/>
      <c r="FT3208" s="1"/>
      <c r="FU3208" s="1"/>
      <c r="FV3208" s="1"/>
      <c r="FW3208" s="1"/>
      <c r="FX3208" s="1"/>
      <c r="FY3208" s="1"/>
      <c r="FZ3208" s="1"/>
      <c r="GA3208" s="1"/>
      <c r="GB3208" s="1"/>
      <c r="GC3208" s="1"/>
      <c r="GD3208" s="1"/>
      <c r="GE3208" s="1"/>
      <c r="GF3208" s="1"/>
      <c r="GG3208" s="1"/>
      <c r="GH3208" s="1"/>
      <c r="GI3208" s="1"/>
      <c r="GJ3208" s="1"/>
      <c r="GK3208"/>
      <c r="GL3208"/>
      <c r="GM3208"/>
      <c r="GN3208"/>
      <c r="GO3208"/>
      <c r="GP3208"/>
      <c r="GQ3208"/>
      <c r="GR3208"/>
      <c r="GS3208"/>
      <c r="GT3208"/>
      <c r="GU3208"/>
      <c r="GV3208"/>
      <c r="GW3208"/>
      <c r="GX3208"/>
      <c r="GY3208"/>
      <c r="GZ3208"/>
      <c r="HA3208"/>
      <c r="HB3208"/>
      <c r="HC3208"/>
      <c r="HD3208"/>
      <c r="HE3208"/>
    </row>
    <row r="3209" spans="6:213" s="19" customFormat="1" x14ac:dyDescent="0.25">
      <c r="F3209" s="20"/>
      <c r="G3209" s="20"/>
      <c r="H3209" s="20"/>
      <c r="I3209" s="20"/>
      <c r="J3209" s="21"/>
      <c r="K3209" s="21"/>
      <c r="L3209" s="20"/>
      <c r="M3209" s="20"/>
      <c r="N3209" s="22"/>
      <c r="O3209" s="22"/>
      <c r="P3209" s="22"/>
      <c r="Q3209" s="22"/>
      <c r="U3209" s="20"/>
      <c r="V3209" s="20"/>
      <c r="W3209" s="20"/>
      <c r="X3209" s="27"/>
      <c r="Y3209" s="253"/>
      <c r="Z3209" s="30"/>
      <c r="AA3209" s="30"/>
      <c r="AB3209" s="31"/>
      <c r="AC3209" s="31"/>
      <c r="AD3209" s="31"/>
      <c r="AE3209" s="31"/>
      <c r="AF3209" s="31"/>
      <c r="AG3209" s="241"/>
      <c r="AH3209" s="31"/>
      <c r="AI3209" s="31"/>
      <c r="AJ3209" s="31"/>
      <c r="AK3209" s="31"/>
      <c r="AL3209" s="120"/>
      <c r="AM3209" s="25"/>
      <c r="AN3209" s="25"/>
      <c r="AO3209" s="25"/>
      <c r="AP3209" s="25"/>
      <c r="AQ3209" s="26"/>
      <c r="AR3209" s="25"/>
      <c r="AS3209" s="31"/>
      <c r="AT3209" s="25"/>
      <c r="AU3209" s="25"/>
      <c r="AV3209" s="31"/>
      <c r="BC3209" s="1"/>
      <c r="BD3209"/>
      <c r="BE3209"/>
      <c r="BF3209" s="1"/>
      <c r="BG3209"/>
      <c r="BH3209"/>
      <c r="BI3209"/>
      <c r="BJ3209" s="1"/>
      <c r="BK3209" s="1"/>
      <c r="BL3209"/>
      <c r="BM3209" s="1"/>
      <c r="BN3209" s="1"/>
      <c r="BO3209" s="1"/>
      <c r="BP3209" s="1"/>
      <c r="BQ3209" s="1"/>
      <c r="BR3209" s="1"/>
      <c r="BS3209" s="1"/>
      <c r="BT3209" s="22"/>
      <c r="BU3209" s="1"/>
      <c r="BV3209" s="1"/>
      <c r="BW3209" s="1"/>
      <c r="BX3209" s="1"/>
      <c r="BY3209" s="1"/>
      <c r="BZ3209" s="1"/>
      <c r="CA3209" s="1"/>
      <c r="CB3209" s="1"/>
      <c r="CC3209" s="1"/>
      <c r="CD3209" s="1"/>
      <c r="CE3209" s="1"/>
      <c r="CF3209" s="1"/>
      <c r="CG3209" s="1"/>
      <c r="CH3209" s="1"/>
      <c r="CI3209" s="1"/>
      <c r="CJ3209" s="1"/>
      <c r="CK3209" s="1"/>
      <c r="CL3209" s="1"/>
      <c r="CM3209" s="1"/>
      <c r="CN3209" s="1"/>
      <c r="CO3209" s="1"/>
      <c r="CP3209" s="1"/>
      <c r="CQ3209" s="1"/>
      <c r="CR3209" s="1"/>
      <c r="CS3209" s="1"/>
      <c r="CT3209" s="1"/>
      <c r="CU3209" s="1"/>
      <c r="CV3209" s="1"/>
      <c r="CW3209" s="1"/>
      <c r="CX3209" s="1"/>
      <c r="CY3209" s="1"/>
      <c r="CZ3209" s="1"/>
      <c r="DA3209" s="1"/>
      <c r="DB3209" s="1"/>
      <c r="DC3209" s="1"/>
      <c r="DD3209" s="1"/>
      <c r="DE3209" s="1"/>
      <c r="DF3209" s="1"/>
      <c r="DG3209" s="1"/>
      <c r="DH3209" s="1"/>
      <c r="DI3209" s="1"/>
      <c r="DJ3209" s="1"/>
      <c r="DK3209" s="1"/>
      <c r="DL3209" s="1"/>
      <c r="DM3209" s="1"/>
      <c r="DN3209" s="1"/>
      <c r="DO3209" s="1"/>
      <c r="DP3209" s="1"/>
      <c r="DQ3209" s="1"/>
      <c r="DR3209" s="1"/>
      <c r="DS3209" s="1"/>
      <c r="DT3209" s="1"/>
      <c r="DU3209" s="1"/>
      <c r="DV3209" s="1"/>
      <c r="DW3209" s="1"/>
      <c r="DX3209" s="1"/>
      <c r="DY3209" s="1"/>
      <c r="DZ3209" s="1"/>
      <c r="EA3209" s="1"/>
      <c r="EB3209" s="1"/>
      <c r="EC3209" s="1"/>
      <c r="ED3209" s="1"/>
      <c r="EE3209" s="1"/>
      <c r="EF3209" s="1"/>
      <c r="EG3209" s="1"/>
      <c r="EH3209" s="1"/>
      <c r="EI3209" s="1"/>
      <c r="EJ3209" s="1"/>
      <c r="EK3209" s="1"/>
      <c r="EL3209" s="1"/>
      <c r="EM3209" s="1"/>
      <c r="EN3209" s="1"/>
      <c r="EO3209" s="1"/>
      <c r="EP3209" s="1"/>
      <c r="EQ3209" s="1"/>
      <c r="ER3209" s="1"/>
      <c r="ES3209" s="1"/>
      <c r="ET3209" s="1"/>
      <c r="EU3209" s="1"/>
      <c r="EV3209" s="1"/>
      <c r="EW3209" s="1"/>
      <c r="EX3209" s="1"/>
      <c r="EY3209" s="1"/>
      <c r="EZ3209" s="1"/>
      <c r="FA3209" s="1"/>
      <c r="FB3209" s="1"/>
      <c r="FC3209" s="1"/>
      <c r="FD3209" s="1"/>
      <c r="FE3209" s="1"/>
      <c r="FF3209" s="1"/>
      <c r="FG3209" s="1"/>
      <c r="FH3209" s="1"/>
      <c r="FI3209" s="1"/>
      <c r="FJ3209" s="1"/>
      <c r="FK3209" s="1"/>
      <c r="FL3209" s="1"/>
      <c r="FM3209" s="1"/>
      <c r="FN3209" s="1"/>
      <c r="FO3209" s="1"/>
      <c r="FP3209" s="1"/>
      <c r="FQ3209" s="1"/>
      <c r="FR3209" s="1"/>
      <c r="FS3209" s="1"/>
      <c r="FT3209" s="1"/>
      <c r="FU3209" s="1"/>
      <c r="FV3209" s="1"/>
      <c r="FW3209" s="1"/>
      <c r="FX3209" s="1"/>
      <c r="FY3209" s="1"/>
      <c r="FZ3209" s="1"/>
      <c r="GA3209" s="1"/>
      <c r="GB3209" s="1"/>
      <c r="GC3209" s="1"/>
      <c r="GD3209" s="1"/>
      <c r="GE3209" s="1"/>
      <c r="GF3209" s="1"/>
      <c r="GG3209" s="1"/>
      <c r="GH3209" s="1"/>
      <c r="GI3209" s="1"/>
      <c r="GJ3209" s="1"/>
      <c r="GK3209"/>
      <c r="GL3209"/>
      <c r="GM3209"/>
      <c r="GN3209"/>
      <c r="GO3209"/>
      <c r="GP3209"/>
      <c r="GQ3209"/>
      <c r="GR3209"/>
      <c r="GS3209"/>
      <c r="GT3209"/>
      <c r="GU3209"/>
      <c r="GV3209"/>
      <c r="GW3209"/>
      <c r="GX3209"/>
      <c r="GY3209"/>
      <c r="GZ3209"/>
      <c r="HA3209"/>
      <c r="HB3209"/>
      <c r="HC3209"/>
      <c r="HD3209"/>
      <c r="HE3209"/>
    </row>
    <row r="3210" spans="6:213" s="19" customFormat="1" x14ac:dyDescent="0.25">
      <c r="F3210" s="20"/>
      <c r="G3210" s="20"/>
      <c r="H3210" s="20"/>
      <c r="I3210" s="20"/>
      <c r="J3210" s="21"/>
      <c r="K3210" s="21"/>
      <c r="L3210" s="20"/>
      <c r="M3210" s="20"/>
      <c r="N3210" s="22"/>
      <c r="O3210" s="22"/>
      <c r="P3210" s="22"/>
      <c r="Q3210" s="22"/>
      <c r="U3210" s="20"/>
      <c r="V3210" s="20"/>
      <c r="W3210" s="20"/>
      <c r="X3210" s="27"/>
      <c r="Y3210" s="253"/>
      <c r="Z3210" s="30"/>
      <c r="AA3210" s="30"/>
      <c r="AB3210" s="31"/>
      <c r="AC3210" s="31"/>
      <c r="AD3210" s="31"/>
      <c r="AE3210" s="31"/>
      <c r="AF3210" s="31"/>
      <c r="AG3210" s="241"/>
      <c r="AH3210" s="31"/>
      <c r="AI3210" s="31"/>
      <c r="AJ3210" s="31"/>
      <c r="AK3210" s="31"/>
      <c r="AL3210" s="120"/>
      <c r="AM3210" s="25"/>
      <c r="AN3210" s="25"/>
      <c r="AO3210" s="25"/>
      <c r="AP3210" s="25"/>
      <c r="AQ3210" s="26"/>
      <c r="AR3210" s="25"/>
      <c r="AS3210" s="31"/>
      <c r="AT3210" s="25"/>
      <c r="AU3210" s="25"/>
      <c r="AV3210" s="31"/>
      <c r="BC3210" s="1"/>
      <c r="BD3210"/>
      <c r="BE3210"/>
      <c r="BF3210" s="1"/>
      <c r="BG3210"/>
      <c r="BH3210"/>
      <c r="BI3210"/>
      <c r="BJ3210" s="1"/>
      <c r="BK3210" s="1"/>
      <c r="BL3210"/>
      <c r="BM3210" s="1"/>
      <c r="BN3210" s="1"/>
      <c r="BO3210" s="1"/>
      <c r="BP3210" s="1"/>
      <c r="BQ3210" s="1"/>
      <c r="BR3210" s="1"/>
      <c r="BS3210" s="1"/>
      <c r="BT3210" s="22"/>
      <c r="BU3210" s="1"/>
      <c r="BV3210" s="1"/>
      <c r="BW3210" s="1"/>
      <c r="BX3210" s="1"/>
      <c r="BY3210" s="1"/>
      <c r="BZ3210" s="1"/>
      <c r="CA3210" s="1"/>
      <c r="CB3210" s="1"/>
      <c r="CC3210" s="1"/>
      <c r="CD3210" s="1"/>
      <c r="CE3210" s="1"/>
      <c r="CF3210" s="1"/>
      <c r="CG3210" s="1"/>
      <c r="CH3210" s="1"/>
      <c r="CI3210" s="1"/>
      <c r="CJ3210" s="1"/>
      <c r="CK3210" s="1"/>
      <c r="CL3210" s="1"/>
      <c r="CM3210" s="1"/>
      <c r="CN3210" s="1"/>
      <c r="CO3210" s="1"/>
      <c r="CP3210" s="1"/>
      <c r="CQ3210" s="1"/>
      <c r="CR3210" s="1"/>
      <c r="CS3210" s="1"/>
      <c r="CT3210" s="1"/>
      <c r="CU3210" s="1"/>
      <c r="CV3210" s="1"/>
      <c r="CW3210" s="1"/>
      <c r="CX3210" s="1"/>
      <c r="CY3210" s="1"/>
      <c r="CZ3210" s="1"/>
      <c r="DA3210" s="1"/>
      <c r="DB3210" s="1"/>
      <c r="DC3210" s="1"/>
      <c r="DD3210" s="1"/>
      <c r="DE3210" s="1"/>
      <c r="DF3210" s="1"/>
      <c r="DG3210" s="1"/>
      <c r="DH3210" s="1"/>
      <c r="DI3210" s="1"/>
      <c r="DJ3210" s="1"/>
      <c r="DK3210" s="1"/>
      <c r="DL3210" s="1"/>
      <c r="DM3210" s="1"/>
      <c r="DN3210" s="1"/>
      <c r="DO3210" s="1"/>
      <c r="DP3210" s="1"/>
      <c r="DQ3210" s="1"/>
      <c r="DR3210" s="1"/>
      <c r="DS3210" s="1"/>
      <c r="DT3210" s="1"/>
      <c r="DU3210" s="1"/>
      <c r="DV3210" s="1"/>
      <c r="DW3210" s="1"/>
      <c r="DX3210" s="1"/>
      <c r="DY3210" s="1"/>
      <c r="DZ3210" s="1"/>
      <c r="EA3210" s="1"/>
      <c r="EB3210" s="1"/>
      <c r="EC3210" s="1"/>
      <c r="ED3210" s="1"/>
      <c r="EE3210" s="1"/>
      <c r="EF3210" s="1"/>
      <c r="EG3210" s="1"/>
      <c r="EH3210" s="1"/>
      <c r="EI3210" s="1"/>
      <c r="EJ3210" s="1"/>
      <c r="EK3210" s="1"/>
      <c r="EL3210" s="1"/>
      <c r="EM3210" s="1"/>
      <c r="EN3210" s="1"/>
      <c r="EO3210" s="1"/>
      <c r="EP3210" s="1"/>
      <c r="EQ3210" s="1"/>
      <c r="ER3210" s="1"/>
      <c r="ES3210" s="1"/>
      <c r="ET3210" s="1"/>
      <c r="EU3210" s="1"/>
      <c r="EV3210" s="1"/>
      <c r="EW3210" s="1"/>
      <c r="EX3210" s="1"/>
      <c r="EY3210" s="1"/>
      <c r="EZ3210" s="1"/>
      <c r="FA3210" s="1"/>
      <c r="FB3210" s="1"/>
      <c r="FC3210" s="1"/>
      <c r="FD3210" s="1"/>
      <c r="FE3210" s="1"/>
      <c r="FF3210" s="1"/>
      <c r="FG3210" s="1"/>
      <c r="FH3210" s="1"/>
      <c r="FI3210" s="1"/>
      <c r="FJ3210" s="1"/>
      <c r="FK3210" s="1"/>
      <c r="FL3210" s="1"/>
      <c r="FM3210" s="1"/>
      <c r="FN3210" s="1"/>
      <c r="FO3210" s="1"/>
      <c r="FP3210" s="1"/>
      <c r="FQ3210" s="1"/>
      <c r="FR3210" s="1"/>
      <c r="FS3210" s="1"/>
      <c r="FT3210" s="1"/>
      <c r="FU3210" s="1"/>
      <c r="FV3210" s="1"/>
      <c r="FW3210" s="1"/>
      <c r="FX3210" s="1"/>
      <c r="FY3210" s="1"/>
      <c r="FZ3210" s="1"/>
      <c r="GA3210" s="1"/>
      <c r="GB3210" s="1"/>
      <c r="GC3210" s="1"/>
      <c r="GD3210" s="1"/>
      <c r="GE3210" s="1"/>
      <c r="GF3210" s="1"/>
      <c r="GG3210" s="1"/>
      <c r="GH3210" s="1"/>
      <c r="GI3210" s="1"/>
      <c r="GJ3210" s="1"/>
      <c r="GK3210"/>
      <c r="GL3210"/>
      <c r="GM3210"/>
      <c r="GN3210"/>
      <c r="GO3210"/>
      <c r="GP3210"/>
      <c r="GQ3210"/>
      <c r="GR3210"/>
      <c r="GS3210"/>
      <c r="GT3210"/>
      <c r="GU3210"/>
      <c r="GV3210"/>
      <c r="GW3210"/>
      <c r="GX3210"/>
      <c r="GY3210"/>
      <c r="GZ3210"/>
      <c r="HA3210"/>
      <c r="HB3210"/>
      <c r="HC3210"/>
      <c r="HD3210"/>
      <c r="HE3210"/>
    </row>
    <row r="3211" spans="6:213" s="19" customFormat="1" x14ac:dyDescent="0.25">
      <c r="F3211" s="20"/>
      <c r="G3211" s="20"/>
      <c r="H3211" s="20"/>
      <c r="I3211" s="20"/>
      <c r="J3211" s="21"/>
      <c r="K3211" s="21"/>
      <c r="L3211" s="20"/>
      <c r="M3211" s="20"/>
      <c r="N3211" s="22"/>
      <c r="O3211" s="22"/>
      <c r="P3211" s="22"/>
      <c r="Q3211" s="22"/>
      <c r="U3211" s="20"/>
      <c r="V3211" s="20"/>
      <c r="W3211" s="20"/>
      <c r="X3211" s="27"/>
      <c r="Y3211" s="253"/>
      <c r="Z3211" s="30"/>
      <c r="AA3211" s="30"/>
      <c r="AB3211" s="31"/>
      <c r="AC3211" s="31"/>
      <c r="AD3211" s="31"/>
      <c r="AE3211" s="31"/>
      <c r="AF3211" s="31"/>
      <c r="AG3211" s="241"/>
      <c r="AH3211" s="31"/>
      <c r="AI3211" s="31"/>
      <c r="AJ3211" s="31"/>
      <c r="AK3211" s="31"/>
      <c r="AL3211" s="120"/>
      <c r="AM3211" s="25"/>
      <c r="AN3211" s="25"/>
      <c r="AO3211" s="25"/>
      <c r="AP3211" s="25"/>
      <c r="AQ3211" s="26"/>
      <c r="AR3211" s="25"/>
      <c r="AS3211" s="31"/>
      <c r="AT3211" s="25"/>
      <c r="AU3211" s="25"/>
      <c r="AV3211" s="31"/>
      <c r="BC3211" s="1"/>
      <c r="BD3211"/>
      <c r="BE3211"/>
      <c r="BF3211" s="1"/>
      <c r="BG3211"/>
      <c r="BH3211"/>
      <c r="BI3211"/>
      <c r="BJ3211" s="1"/>
      <c r="BK3211" s="1"/>
      <c r="BL3211"/>
      <c r="BM3211" s="1"/>
      <c r="BN3211" s="1"/>
      <c r="BO3211" s="1"/>
      <c r="BP3211" s="1"/>
      <c r="BQ3211" s="1"/>
      <c r="BR3211" s="1"/>
      <c r="BS3211" s="1"/>
      <c r="BT3211" s="22"/>
      <c r="BU3211" s="1"/>
      <c r="BV3211" s="1"/>
      <c r="BW3211" s="1"/>
      <c r="BX3211" s="1"/>
      <c r="BY3211" s="1"/>
      <c r="BZ3211" s="1"/>
      <c r="CA3211" s="1"/>
      <c r="CB3211" s="1"/>
      <c r="CC3211" s="1"/>
      <c r="CD3211" s="1"/>
      <c r="CE3211" s="1"/>
      <c r="CF3211" s="1"/>
      <c r="CG3211" s="1"/>
      <c r="CH3211" s="1"/>
      <c r="CI3211" s="1"/>
      <c r="CJ3211" s="1"/>
      <c r="CK3211" s="1"/>
      <c r="CL3211" s="1"/>
      <c r="CM3211" s="1"/>
      <c r="CN3211" s="1"/>
      <c r="CO3211" s="1"/>
      <c r="CP3211" s="1"/>
      <c r="CQ3211" s="1"/>
      <c r="CR3211" s="1"/>
      <c r="CS3211" s="1"/>
      <c r="CT3211" s="1"/>
      <c r="CU3211" s="1"/>
      <c r="CV3211" s="1"/>
      <c r="CW3211" s="1"/>
      <c r="CX3211" s="1"/>
      <c r="CY3211" s="1"/>
      <c r="CZ3211" s="1"/>
      <c r="DA3211" s="1"/>
      <c r="DB3211" s="1"/>
      <c r="DC3211" s="1"/>
      <c r="DD3211" s="1"/>
      <c r="DE3211" s="1"/>
      <c r="DF3211" s="1"/>
      <c r="DG3211" s="1"/>
      <c r="DH3211" s="1"/>
      <c r="DI3211" s="1"/>
      <c r="DJ3211" s="1"/>
      <c r="DK3211" s="1"/>
      <c r="DL3211" s="1"/>
      <c r="DM3211" s="1"/>
      <c r="DN3211" s="1"/>
      <c r="DO3211" s="1"/>
      <c r="DP3211" s="1"/>
      <c r="DQ3211" s="1"/>
      <c r="DR3211" s="1"/>
      <c r="DS3211" s="1"/>
      <c r="DT3211" s="1"/>
      <c r="DU3211" s="1"/>
      <c r="DV3211" s="1"/>
      <c r="DW3211" s="1"/>
      <c r="DX3211" s="1"/>
      <c r="DY3211" s="1"/>
      <c r="DZ3211" s="1"/>
      <c r="EA3211" s="1"/>
      <c r="EB3211" s="1"/>
      <c r="EC3211" s="1"/>
      <c r="ED3211" s="1"/>
      <c r="EE3211" s="1"/>
      <c r="EF3211" s="1"/>
      <c r="EG3211" s="1"/>
      <c r="EH3211" s="1"/>
      <c r="EI3211" s="1"/>
      <c r="EJ3211" s="1"/>
      <c r="EK3211" s="1"/>
      <c r="EL3211" s="1"/>
      <c r="EM3211" s="1"/>
      <c r="EN3211" s="1"/>
      <c r="EO3211" s="1"/>
      <c r="EP3211" s="1"/>
      <c r="EQ3211" s="1"/>
      <c r="ER3211" s="1"/>
      <c r="ES3211" s="1"/>
      <c r="ET3211" s="1"/>
      <c r="EU3211" s="1"/>
      <c r="EV3211" s="1"/>
      <c r="EW3211" s="1"/>
      <c r="EX3211" s="1"/>
      <c r="EY3211" s="1"/>
      <c r="EZ3211" s="1"/>
      <c r="FA3211" s="1"/>
      <c r="FB3211" s="1"/>
      <c r="FC3211" s="1"/>
      <c r="FD3211" s="1"/>
      <c r="FE3211" s="1"/>
      <c r="FF3211" s="1"/>
      <c r="FG3211" s="1"/>
      <c r="FH3211" s="1"/>
      <c r="FI3211" s="1"/>
      <c r="FJ3211" s="1"/>
      <c r="FK3211" s="1"/>
      <c r="FL3211" s="1"/>
      <c r="FM3211" s="1"/>
      <c r="FN3211" s="1"/>
      <c r="FO3211" s="1"/>
      <c r="FP3211" s="1"/>
      <c r="FQ3211" s="1"/>
      <c r="FR3211" s="1"/>
      <c r="FS3211" s="1"/>
      <c r="FT3211" s="1"/>
      <c r="FU3211" s="1"/>
      <c r="FV3211" s="1"/>
      <c r="FW3211" s="1"/>
      <c r="FX3211" s="1"/>
      <c r="FY3211" s="1"/>
      <c r="FZ3211" s="1"/>
      <c r="GA3211" s="1"/>
      <c r="GB3211" s="1"/>
      <c r="GC3211" s="1"/>
      <c r="GD3211" s="1"/>
      <c r="GE3211" s="1"/>
      <c r="GF3211" s="1"/>
      <c r="GG3211" s="1"/>
      <c r="GH3211" s="1"/>
      <c r="GI3211" s="1"/>
      <c r="GJ3211" s="1"/>
      <c r="GK3211"/>
      <c r="GL3211"/>
      <c r="GM3211"/>
      <c r="GN3211"/>
      <c r="GO3211"/>
      <c r="GP3211"/>
      <c r="GQ3211"/>
      <c r="GR3211"/>
      <c r="GS3211"/>
      <c r="GT3211"/>
      <c r="GU3211"/>
      <c r="GV3211"/>
      <c r="GW3211"/>
      <c r="GX3211"/>
      <c r="GY3211"/>
      <c r="GZ3211"/>
      <c r="HA3211"/>
      <c r="HB3211"/>
      <c r="HC3211"/>
      <c r="HD3211"/>
      <c r="HE3211"/>
    </row>
    <row r="3212" spans="6:213" s="19" customFormat="1" x14ac:dyDescent="0.25">
      <c r="F3212" s="20"/>
      <c r="G3212" s="20"/>
      <c r="H3212" s="20"/>
      <c r="I3212" s="20"/>
      <c r="J3212" s="21"/>
      <c r="K3212" s="21"/>
      <c r="L3212" s="20"/>
      <c r="M3212" s="20"/>
      <c r="N3212" s="22"/>
      <c r="O3212" s="22"/>
      <c r="P3212" s="22"/>
      <c r="Q3212" s="22"/>
      <c r="U3212" s="20"/>
      <c r="V3212" s="20"/>
      <c r="W3212" s="20"/>
      <c r="X3212" s="27"/>
      <c r="Y3212" s="253"/>
      <c r="Z3212" s="30"/>
      <c r="AA3212" s="30"/>
      <c r="AB3212" s="31"/>
      <c r="AC3212" s="31"/>
      <c r="AD3212" s="31"/>
      <c r="AE3212" s="31"/>
      <c r="AF3212" s="31"/>
      <c r="AG3212" s="241"/>
      <c r="AH3212" s="31"/>
      <c r="AI3212" s="31"/>
      <c r="AJ3212" s="31"/>
      <c r="AK3212" s="31"/>
      <c r="AL3212" s="120"/>
      <c r="AM3212" s="25"/>
      <c r="AN3212" s="25"/>
      <c r="AO3212" s="25"/>
      <c r="AP3212" s="25"/>
      <c r="AQ3212" s="26"/>
      <c r="AR3212" s="25"/>
      <c r="AS3212" s="31"/>
      <c r="AT3212" s="25"/>
      <c r="AU3212" s="25"/>
      <c r="AV3212" s="31"/>
      <c r="BC3212" s="1"/>
      <c r="BD3212"/>
      <c r="BE3212"/>
      <c r="BF3212" s="1"/>
      <c r="BG3212"/>
      <c r="BH3212"/>
      <c r="BI3212"/>
      <c r="BJ3212" s="1"/>
      <c r="BK3212" s="1"/>
      <c r="BL3212"/>
      <c r="BM3212" s="1"/>
      <c r="BN3212" s="1"/>
      <c r="BO3212" s="1"/>
      <c r="BP3212" s="1"/>
      <c r="BQ3212" s="1"/>
      <c r="BR3212" s="1"/>
      <c r="BS3212" s="1"/>
      <c r="BT3212" s="22"/>
      <c r="BU3212" s="1"/>
      <c r="BV3212" s="1"/>
      <c r="BW3212" s="1"/>
      <c r="BX3212" s="1"/>
      <c r="BY3212" s="1"/>
      <c r="BZ3212" s="1"/>
      <c r="CA3212" s="1"/>
      <c r="CB3212" s="1"/>
      <c r="CC3212" s="1"/>
      <c r="CD3212" s="1"/>
      <c r="CE3212" s="1"/>
      <c r="CF3212" s="1"/>
      <c r="CG3212" s="1"/>
      <c r="CH3212" s="1"/>
      <c r="CI3212" s="1"/>
      <c r="CJ3212" s="1"/>
      <c r="CK3212" s="1"/>
      <c r="CL3212" s="1"/>
      <c r="CM3212" s="1"/>
      <c r="CN3212" s="1"/>
      <c r="CO3212" s="1"/>
      <c r="CP3212" s="1"/>
      <c r="CQ3212" s="1"/>
      <c r="CR3212" s="1"/>
      <c r="CS3212" s="1"/>
      <c r="CT3212" s="1"/>
      <c r="CU3212" s="1"/>
      <c r="CV3212" s="1"/>
      <c r="CW3212" s="1"/>
      <c r="CX3212" s="1"/>
      <c r="CY3212" s="1"/>
      <c r="CZ3212" s="1"/>
      <c r="DA3212" s="1"/>
      <c r="DB3212" s="1"/>
      <c r="DC3212" s="1"/>
      <c r="DD3212" s="1"/>
      <c r="DE3212" s="1"/>
      <c r="DF3212" s="1"/>
      <c r="DG3212" s="1"/>
      <c r="DH3212" s="1"/>
      <c r="DI3212" s="1"/>
      <c r="DJ3212" s="1"/>
      <c r="DK3212" s="1"/>
      <c r="DL3212" s="1"/>
      <c r="DM3212" s="1"/>
      <c r="DN3212" s="1"/>
      <c r="DO3212" s="1"/>
      <c r="DP3212" s="1"/>
      <c r="DQ3212" s="1"/>
      <c r="DR3212" s="1"/>
      <c r="DS3212" s="1"/>
      <c r="DT3212" s="1"/>
      <c r="DU3212" s="1"/>
      <c r="DV3212" s="1"/>
      <c r="DW3212" s="1"/>
      <c r="DX3212" s="1"/>
      <c r="DY3212" s="1"/>
      <c r="DZ3212" s="1"/>
      <c r="EA3212" s="1"/>
      <c r="EB3212" s="1"/>
      <c r="EC3212" s="1"/>
      <c r="ED3212" s="1"/>
      <c r="EE3212" s="1"/>
      <c r="EF3212" s="1"/>
      <c r="EG3212" s="1"/>
      <c r="EH3212" s="1"/>
      <c r="EI3212" s="1"/>
      <c r="EJ3212" s="1"/>
      <c r="EK3212" s="1"/>
      <c r="EL3212" s="1"/>
      <c r="EM3212" s="1"/>
      <c r="EN3212" s="1"/>
      <c r="EO3212" s="1"/>
      <c r="EP3212" s="1"/>
      <c r="EQ3212" s="1"/>
      <c r="ER3212" s="1"/>
      <c r="ES3212" s="1"/>
      <c r="ET3212" s="1"/>
      <c r="EU3212" s="1"/>
      <c r="EV3212" s="1"/>
      <c r="EW3212" s="1"/>
      <c r="EX3212" s="1"/>
      <c r="EY3212" s="1"/>
      <c r="EZ3212" s="1"/>
      <c r="FA3212" s="1"/>
      <c r="FB3212" s="1"/>
      <c r="FC3212" s="1"/>
      <c r="FD3212" s="1"/>
      <c r="FE3212" s="1"/>
      <c r="FF3212" s="1"/>
      <c r="FG3212" s="1"/>
      <c r="FH3212" s="1"/>
      <c r="FI3212" s="1"/>
      <c r="FJ3212" s="1"/>
      <c r="FK3212" s="1"/>
      <c r="FL3212" s="1"/>
      <c r="FM3212" s="1"/>
      <c r="FN3212" s="1"/>
      <c r="FO3212" s="1"/>
      <c r="FP3212" s="1"/>
      <c r="FQ3212" s="1"/>
      <c r="FR3212" s="1"/>
      <c r="FS3212" s="1"/>
      <c r="FT3212" s="1"/>
      <c r="FU3212" s="1"/>
      <c r="FV3212" s="1"/>
      <c r="FW3212" s="1"/>
      <c r="FX3212" s="1"/>
      <c r="FY3212" s="1"/>
      <c r="FZ3212" s="1"/>
      <c r="GA3212" s="1"/>
      <c r="GB3212" s="1"/>
      <c r="GC3212" s="1"/>
      <c r="GD3212" s="1"/>
      <c r="GE3212" s="1"/>
      <c r="GF3212" s="1"/>
      <c r="GG3212" s="1"/>
      <c r="GH3212" s="1"/>
      <c r="GI3212" s="1"/>
      <c r="GJ3212" s="1"/>
      <c r="GK3212"/>
      <c r="GL3212"/>
      <c r="GM3212"/>
      <c r="GN3212"/>
      <c r="GO3212"/>
      <c r="GP3212"/>
      <c r="GQ3212"/>
      <c r="GR3212"/>
      <c r="GS3212"/>
      <c r="GT3212"/>
      <c r="GU3212"/>
      <c r="GV3212"/>
      <c r="GW3212"/>
      <c r="GX3212"/>
      <c r="GY3212"/>
      <c r="GZ3212"/>
      <c r="HA3212"/>
      <c r="HB3212"/>
      <c r="HC3212"/>
      <c r="HD3212"/>
      <c r="HE3212"/>
    </row>
    <row r="3213" spans="6:213" s="19" customFormat="1" x14ac:dyDescent="0.25">
      <c r="F3213" s="20"/>
      <c r="G3213" s="20"/>
      <c r="H3213" s="20"/>
      <c r="I3213" s="20"/>
      <c r="J3213" s="21"/>
      <c r="K3213" s="21"/>
      <c r="L3213" s="20"/>
      <c r="M3213" s="20"/>
      <c r="N3213" s="22"/>
      <c r="O3213" s="22"/>
      <c r="P3213" s="22"/>
      <c r="Q3213" s="22"/>
      <c r="U3213" s="20"/>
      <c r="V3213" s="20"/>
      <c r="W3213" s="20"/>
      <c r="X3213" s="27"/>
      <c r="Y3213" s="253"/>
      <c r="Z3213" s="30"/>
      <c r="AA3213" s="30"/>
      <c r="AB3213" s="31"/>
      <c r="AC3213" s="31"/>
      <c r="AD3213" s="31"/>
      <c r="AE3213" s="31"/>
      <c r="AF3213" s="31"/>
      <c r="AG3213" s="241"/>
      <c r="AH3213" s="31"/>
      <c r="AI3213" s="31"/>
      <c r="AJ3213" s="31"/>
      <c r="AK3213" s="31"/>
      <c r="AL3213" s="120"/>
      <c r="AM3213" s="25"/>
      <c r="AN3213" s="25"/>
      <c r="AO3213" s="25"/>
      <c r="AP3213" s="25"/>
      <c r="AQ3213" s="26"/>
      <c r="AR3213" s="25"/>
      <c r="AS3213" s="31"/>
      <c r="AT3213" s="25"/>
      <c r="AU3213" s="25"/>
      <c r="AV3213" s="31"/>
      <c r="BC3213" s="1"/>
      <c r="BD3213"/>
      <c r="BE3213"/>
      <c r="BF3213" s="1"/>
      <c r="BG3213"/>
      <c r="BH3213"/>
      <c r="BI3213"/>
      <c r="BJ3213" s="1"/>
      <c r="BK3213" s="1"/>
      <c r="BL3213"/>
      <c r="BM3213" s="1"/>
      <c r="BN3213" s="1"/>
      <c r="BO3213" s="1"/>
      <c r="BP3213" s="1"/>
      <c r="BQ3213" s="1"/>
      <c r="BR3213" s="1"/>
      <c r="BS3213" s="1"/>
      <c r="BT3213" s="22"/>
      <c r="BU3213" s="1"/>
      <c r="BV3213" s="1"/>
      <c r="BW3213" s="1"/>
      <c r="BX3213" s="1"/>
      <c r="BY3213" s="1"/>
      <c r="BZ3213" s="1"/>
      <c r="CA3213" s="1"/>
      <c r="CB3213" s="1"/>
      <c r="CC3213" s="1"/>
      <c r="CD3213" s="1"/>
      <c r="CE3213" s="1"/>
      <c r="CF3213" s="1"/>
      <c r="CG3213" s="1"/>
      <c r="CH3213" s="1"/>
      <c r="CI3213" s="1"/>
      <c r="CJ3213" s="1"/>
      <c r="CK3213" s="1"/>
      <c r="CL3213" s="1"/>
      <c r="CM3213" s="1"/>
      <c r="CN3213" s="1"/>
      <c r="CO3213" s="1"/>
      <c r="CP3213" s="1"/>
      <c r="CQ3213" s="1"/>
      <c r="CR3213" s="1"/>
      <c r="CS3213" s="1"/>
      <c r="CT3213" s="1"/>
      <c r="CU3213" s="1"/>
      <c r="CV3213" s="1"/>
      <c r="CW3213" s="1"/>
      <c r="CX3213" s="1"/>
      <c r="CY3213" s="1"/>
      <c r="CZ3213" s="1"/>
      <c r="DA3213" s="1"/>
      <c r="DB3213" s="1"/>
      <c r="DC3213" s="1"/>
      <c r="DD3213" s="1"/>
      <c r="DE3213" s="1"/>
      <c r="DF3213" s="1"/>
      <c r="DG3213" s="1"/>
      <c r="DH3213" s="1"/>
      <c r="DI3213" s="1"/>
      <c r="DJ3213" s="1"/>
      <c r="DK3213" s="1"/>
      <c r="DL3213" s="1"/>
      <c r="DM3213" s="1"/>
      <c r="DN3213" s="1"/>
      <c r="DO3213" s="1"/>
      <c r="DP3213" s="1"/>
      <c r="DQ3213" s="1"/>
      <c r="DR3213" s="1"/>
      <c r="DS3213" s="1"/>
      <c r="DT3213" s="1"/>
      <c r="DU3213" s="1"/>
      <c r="DV3213" s="1"/>
      <c r="DW3213" s="1"/>
      <c r="DX3213" s="1"/>
      <c r="DY3213" s="1"/>
      <c r="DZ3213" s="1"/>
      <c r="EA3213" s="1"/>
      <c r="EB3213" s="1"/>
      <c r="EC3213" s="1"/>
      <c r="ED3213" s="1"/>
      <c r="EE3213" s="1"/>
      <c r="EF3213" s="1"/>
      <c r="EG3213" s="1"/>
      <c r="EH3213" s="1"/>
      <c r="EI3213" s="1"/>
      <c r="EJ3213" s="1"/>
      <c r="EK3213" s="1"/>
      <c r="EL3213" s="1"/>
      <c r="EM3213" s="1"/>
      <c r="EN3213" s="1"/>
      <c r="EO3213" s="1"/>
      <c r="EP3213" s="1"/>
      <c r="EQ3213" s="1"/>
      <c r="ER3213" s="1"/>
      <c r="ES3213" s="1"/>
      <c r="ET3213" s="1"/>
      <c r="EU3213" s="1"/>
      <c r="EV3213" s="1"/>
      <c r="EW3213" s="1"/>
      <c r="EX3213" s="1"/>
      <c r="EY3213" s="1"/>
      <c r="EZ3213" s="1"/>
      <c r="FA3213" s="1"/>
      <c r="FB3213" s="1"/>
      <c r="FC3213" s="1"/>
      <c r="FD3213" s="1"/>
      <c r="FE3213" s="1"/>
      <c r="FF3213" s="1"/>
      <c r="FG3213" s="1"/>
      <c r="FH3213" s="1"/>
      <c r="FI3213" s="1"/>
      <c r="FJ3213" s="1"/>
      <c r="FK3213" s="1"/>
      <c r="FL3213" s="1"/>
      <c r="FM3213" s="1"/>
      <c r="FN3213" s="1"/>
      <c r="FO3213" s="1"/>
      <c r="FP3213" s="1"/>
      <c r="FQ3213" s="1"/>
      <c r="FR3213" s="1"/>
      <c r="FS3213" s="1"/>
      <c r="FT3213" s="1"/>
      <c r="FU3213" s="1"/>
      <c r="FV3213" s="1"/>
      <c r="FW3213" s="1"/>
      <c r="FX3213" s="1"/>
      <c r="FY3213" s="1"/>
      <c r="FZ3213" s="1"/>
      <c r="GA3213" s="1"/>
      <c r="GB3213" s="1"/>
      <c r="GC3213" s="1"/>
      <c r="GD3213" s="1"/>
      <c r="GE3213" s="1"/>
      <c r="GF3213" s="1"/>
      <c r="GG3213" s="1"/>
      <c r="GH3213" s="1"/>
      <c r="GI3213" s="1"/>
      <c r="GJ3213" s="1"/>
      <c r="GK3213"/>
      <c r="GL3213"/>
      <c r="GM3213"/>
      <c r="GN3213"/>
      <c r="GO3213"/>
      <c r="GP3213"/>
      <c r="GQ3213"/>
      <c r="GR3213"/>
      <c r="GS3213"/>
      <c r="GT3213"/>
      <c r="GU3213"/>
      <c r="GV3213"/>
      <c r="GW3213"/>
      <c r="GX3213"/>
      <c r="GY3213"/>
      <c r="GZ3213"/>
      <c r="HA3213"/>
      <c r="HB3213"/>
      <c r="HC3213"/>
      <c r="HD3213"/>
      <c r="HE3213"/>
    </row>
    <row r="3214" spans="6:213" s="19" customFormat="1" x14ac:dyDescent="0.25">
      <c r="F3214" s="20"/>
      <c r="G3214" s="20"/>
      <c r="H3214" s="20"/>
      <c r="I3214" s="20"/>
      <c r="J3214" s="21"/>
      <c r="K3214" s="21"/>
      <c r="L3214" s="20"/>
      <c r="M3214" s="20"/>
      <c r="N3214" s="22"/>
      <c r="O3214" s="22"/>
      <c r="P3214" s="22"/>
      <c r="Q3214" s="22"/>
      <c r="U3214" s="20"/>
      <c r="V3214" s="20"/>
      <c r="W3214" s="20"/>
      <c r="X3214" s="27"/>
      <c r="Y3214" s="253"/>
      <c r="Z3214" s="30"/>
      <c r="AA3214" s="30"/>
      <c r="AB3214" s="31"/>
      <c r="AC3214" s="31"/>
      <c r="AD3214" s="31"/>
      <c r="AE3214" s="31"/>
      <c r="AF3214" s="31"/>
      <c r="AG3214" s="241"/>
      <c r="AH3214" s="31"/>
      <c r="AI3214" s="31"/>
      <c r="AJ3214" s="31"/>
      <c r="AK3214" s="31"/>
      <c r="AL3214" s="120"/>
      <c r="AM3214" s="25"/>
      <c r="AN3214" s="25"/>
      <c r="AO3214" s="25"/>
      <c r="AP3214" s="25"/>
      <c r="AQ3214" s="26"/>
      <c r="AR3214" s="25"/>
      <c r="AS3214" s="31"/>
      <c r="AT3214" s="25"/>
      <c r="AU3214" s="25"/>
      <c r="AV3214" s="31"/>
      <c r="BC3214" s="1"/>
      <c r="BD3214"/>
      <c r="BE3214"/>
      <c r="BF3214" s="1"/>
      <c r="BG3214"/>
      <c r="BH3214"/>
      <c r="BI3214"/>
      <c r="BJ3214" s="1"/>
      <c r="BK3214" s="1"/>
      <c r="BL3214"/>
      <c r="BM3214" s="1"/>
      <c r="BN3214" s="1"/>
      <c r="BO3214" s="1"/>
      <c r="BP3214" s="1"/>
      <c r="BQ3214" s="1"/>
      <c r="BR3214" s="1"/>
      <c r="BS3214" s="1"/>
      <c r="BT3214" s="22"/>
      <c r="BU3214" s="1"/>
      <c r="BV3214" s="1"/>
      <c r="BW3214" s="1"/>
      <c r="BX3214" s="1"/>
      <c r="BY3214" s="1"/>
      <c r="BZ3214" s="1"/>
      <c r="CA3214" s="1"/>
      <c r="CB3214" s="1"/>
      <c r="CC3214" s="1"/>
      <c r="CD3214" s="1"/>
      <c r="CE3214" s="1"/>
      <c r="CF3214" s="1"/>
      <c r="CG3214" s="1"/>
      <c r="CH3214" s="1"/>
      <c r="CI3214" s="1"/>
      <c r="CJ3214" s="1"/>
      <c r="CK3214" s="1"/>
      <c r="CL3214" s="1"/>
      <c r="CM3214" s="1"/>
      <c r="CN3214" s="1"/>
      <c r="CO3214" s="1"/>
      <c r="CP3214" s="1"/>
      <c r="CQ3214" s="1"/>
      <c r="CR3214" s="1"/>
      <c r="CS3214" s="1"/>
      <c r="CT3214" s="1"/>
      <c r="CU3214" s="1"/>
      <c r="CV3214" s="1"/>
      <c r="CW3214" s="1"/>
      <c r="CX3214" s="1"/>
      <c r="CY3214" s="1"/>
      <c r="CZ3214" s="1"/>
      <c r="DA3214" s="1"/>
      <c r="DB3214" s="1"/>
      <c r="DC3214" s="1"/>
      <c r="DD3214" s="1"/>
      <c r="DE3214" s="1"/>
      <c r="DF3214" s="1"/>
      <c r="DG3214" s="1"/>
      <c r="DH3214" s="1"/>
      <c r="DI3214" s="1"/>
      <c r="DJ3214" s="1"/>
      <c r="DK3214" s="1"/>
      <c r="DL3214" s="1"/>
      <c r="DM3214" s="1"/>
      <c r="DN3214" s="1"/>
      <c r="DO3214" s="1"/>
      <c r="DP3214" s="1"/>
      <c r="DQ3214" s="1"/>
      <c r="DR3214" s="1"/>
      <c r="DS3214" s="1"/>
      <c r="DT3214" s="1"/>
      <c r="DU3214" s="1"/>
      <c r="DV3214" s="1"/>
      <c r="DW3214" s="1"/>
      <c r="DX3214" s="1"/>
      <c r="DY3214" s="1"/>
      <c r="DZ3214" s="1"/>
      <c r="EA3214" s="1"/>
      <c r="EB3214" s="1"/>
      <c r="EC3214" s="1"/>
      <c r="ED3214" s="1"/>
      <c r="EE3214" s="1"/>
      <c r="EF3214" s="1"/>
      <c r="EG3214" s="1"/>
      <c r="EH3214" s="1"/>
      <c r="EI3214" s="1"/>
      <c r="EJ3214" s="1"/>
      <c r="EK3214" s="1"/>
      <c r="EL3214" s="1"/>
      <c r="EM3214" s="1"/>
      <c r="EN3214" s="1"/>
      <c r="EO3214" s="1"/>
      <c r="EP3214" s="1"/>
      <c r="EQ3214" s="1"/>
      <c r="ER3214" s="1"/>
      <c r="ES3214" s="1"/>
      <c r="ET3214" s="1"/>
      <c r="EU3214" s="1"/>
      <c r="EV3214" s="1"/>
      <c r="EW3214" s="1"/>
      <c r="EX3214" s="1"/>
      <c r="EY3214" s="1"/>
      <c r="EZ3214" s="1"/>
      <c r="FA3214" s="1"/>
      <c r="FB3214" s="1"/>
      <c r="FC3214" s="1"/>
      <c r="FD3214" s="1"/>
      <c r="FE3214" s="1"/>
      <c r="FF3214" s="1"/>
      <c r="FG3214" s="1"/>
      <c r="FH3214" s="1"/>
      <c r="FI3214" s="1"/>
      <c r="FJ3214" s="1"/>
      <c r="FK3214" s="1"/>
      <c r="FL3214" s="1"/>
      <c r="FM3214" s="1"/>
      <c r="FN3214" s="1"/>
      <c r="FO3214" s="1"/>
      <c r="FP3214" s="1"/>
      <c r="FQ3214" s="1"/>
      <c r="FR3214" s="1"/>
      <c r="FS3214" s="1"/>
      <c r="FT3214" s="1"/>
      <c r="FU3214" s="1"/>
      <c r="FV3214" s="1"/>
      <c r="FW3214" s="1"/>
      <c r="FX3214" s="1"/>
      <c r="FY3214" s="1"/>
      <c r="FZ3214" s="1"/>
      <c r="GA3214" s="1"/>
      <c r="GB3214" s="1"/>
      <c r="GC3214" s="1"/>
      <c r="GD3214" s="1"/>
      <c r="GE3214" s="1"/>
      <c r="GF3214" s="1"/>
      <c r="GG3214" s="1"/>
      <c r="GH3214" s="1"/>
      <c r="GI3214" s="1"/>
      <c r="GJ3214" s="1"/>
      <c r="GK3214"/>
      <c r="GL3214"/>
      <c r="GM3214"/>
      <c r="GN3214"/>
      <c r="GO3214"/>
      <c r="GP3214"/>
      <c r="GQ3214"/>
      <c r="GR3214"/>
      <c r="GS3214"/>
      <c r="GT3214"/>
      <c r="GU3214"/>
      <c r="GV3214"/>
      <c r="GW3214"/>
      <c r="GX3214"/>
      <c r="GY3214"/>
      <c r="GZ3214"/>
      <c r="HA3214"/>
      <c r="HB3214"/>
      <c r="HC3214"/>
      <c r="HD3214"/>
      <c r="HE3214"/>
    </row>
    <row r="3215" spans="6:213" s="19" customFormat="1" x14ac:dyDescent="0.25">
      <c r="F3215" s="20"/>
      <c r="G3215" s="20"/>
      <c r="H3215" s="20"/>
      <c r="I3215" s="20"/>
      <c r="J3215" s="21"/>
      <c r="K3215" s="21"/>
      <c r="L3215" s="20"/>
      <c r="M3215" s="20"/>
      <c r="N3215" s="22"/>
      <c r="O3215" s="22"/>
      <c r="P3215" s="22"/>
      <c r="Q3215" s="22"/>
      <c r="U3215" s="20"/>
      <c r="V3215" s="20"/>
      <c r="W3215" s="20"/>
      <c r="X3215" s="27"/>
      <c r="Y3215" s="253"/>
      <c r="Z3215" s="30"/>
      <c r="AA3215" s="30"/>
      <c r="AB3215" s="31"/>
      <c r="AC3215" s="31"/>
      <c r="AD3215" s="31"/>
      <c r="AE3215" s="31"/>
      <c r="AF3215" s="31"/>
      <c r="AG3215" s="241"/>
      <c r="AH3215" s="31"/>
      <c r="AI3215" s="31"/>
      <c r="AJ3215" s="31"/>
      <c r="AK3215" s="31"/>
      <c r="AL3215" s="120"/>
      <c r="AM3215" s="25"/>
      <c r="AN3215" s="25"/>
      <c r="AO3215" s="25"/>
      <c r="AP3215" s="25"/>
      <c r="AQ3215" s="26"/>
      <c r="AR3215" s="25"/>
      <c r="AS3215" s="31"/>
      <c r="AT3215" s="25"/>
      <c r="AU3215" s="25"/>
      <c r="AV3215" s="31"/>
      <c r="BC3215" s="1"/>
      <c r="BD3215"/>
      <c r="BE3215"/>
      <c r="BF3215" s="1"/>
      <c r="BG3215"/>
      <c r="BH3215"/>
      <c r="BI3215"/>
      <c r="BJ3215" s="1"/>
      <c r="BK3215" s="1"/>
      <c r="BL3215"/>
      <c r="BM3215" s="1"/>
      <c r="BN3215" s="1"/>
      <c r="BO3215" s="1"/>
      <c r="BP3215" s="1"/>
      <c r="BQ3215" s="1"/>
      <c r="BR3215" s="1"/>
      <c r="BS3215" s="1"/>
      <c r="BT3215" s="22"/>
      <c r="BU3215" s="1"/>
      <c r="BV3215" s="1"/>
      <c r="BW3215" s="1"/>
      <c r="BX3215" s="1"/>
      <c r="BY3215" s="1"/>
      <c r="BZ3215" s="1"/>
      <c r="CA3215" s="1"/>
      <c r="CB3215" s="1"/>
      <c r="CC3215" s="1"/>
      <c r="CD3215" s="1"/>
      <c r="CE3215" s="1"/>
      <c r="CF3215" s="1"/>
      <c r="CG3215" s="1"/>
      <c r="CH3215" s="1"/>
      <c r="CI3215" s="1"/>
      <c r="CJ3215" s="1"/>
      <c r="CK3215" s="1"/>
      <c r="CL3215" s="1"/>
      <c r="CM3215" s="1"/>
      <c r="CN3215" s="1"/>
      <c r="CO3215" s="1"/>
      <c r="CP3215" s="1"/>
      <c r="CQ3215" s="1"/>
      <c r="CR3215" s="1"/>
      <c r="CS3215" s="1"/>
      <c r="CT3215" s="1"/>
      <c r="CU3215" s="1"/>
      <c r="CV3215" s="1"/>
      <c r="CW3215" s="1"/>
      <c r="CX3215" s="1"/>
      <c r="CY3215" s="1"/>
      <c r="CZ3215" s="1"/>
      <c r="DA3215" s="1"/>
      <c r="DB3215" s="1"/>
      <c r="DC3215" s="1"/>
      <c r="DD3215" s="1"/>
      <c r="DE3215" s="1"/>
      <c r="DF3215" s="1"/>
      <c r="DG3215" s="1"/>
      <c r="DH3215" s="1"/>
      <c r="DI3215" s="1"/>
      <c r="DJ3215" s="1"/>
      <c r="DK3215" s="1"/>
      <c r="DL3215" s="1"/>
      <c r="DM3215" s="1"/>
      <c r="DN3215" s="1"/>
      <c r="DO3215" s="1"/>
      <c r="DP3215" s="1"/>
      <c r="DQ3215" s="1"/>
      <c r="DR3215" s="1"/>
      <c r="DS3215" s="1"/>
      <c r="DT3215" s="1"/>
      <c r="DU3215" s="1"/>
      <c r="DV3215" s="1"/>
      <c r="DW3215" s="1"/>
      <c r="DX3215" s="1"/>
      <c r="DY3215" s="1"/>
      <c r="DZ3215" s="1"/>
      <c r="EA3215" s="1"/>
      <c r="EB3215" s="1"/>
      <c r="EC3215" s="1"/>
      <c r="ED3215" s="1"/>
      <c r="EE3215" s="1"/>
      <c r="EF3215" s="1"/>
      <c r="EG3215" s="1"/>
      <c r="EH3215" s="1"/>
      <c r="EI3215" s="1"/>
      <c r="EJ3215" s="1"/>
      <c r="EK3215" s="1"/>
      <c r="EL3215" s="1"/>
      <c r="EM3215" s="1"/>
      <c r="EN3215" s="1"/>
      <c r="EO3215" s="1"/>
      <c r="EP3215" s="1"/>
      <c r="EQ3215" s="1"/>
      <c r="ER3215" s="1"/>
      <c r="ES3215" s="1"/>
      <c r="ET3215" s="1"/>
      <c r="EU3215" s="1"/>
      <c r="EV3215" s="1"/>
      <c r="EW3215" s="1"/>
      <c r="EX3215" s="1"/>
      <c r="EY3215" s="1"/>
      <c r="EZ3215" s="1"/>
      <c r="FA3215" s="1"/>
      <c r="FB3215" s="1"/>
      <c r="FC3215" s="1"/>
      <c r="FD3215" s="1"/>
      <c r="FE3215" s="1"/>
      <c r="FF3215" s="1"/>
      <c r="FG3215" s="1"/>
      <c r="FH3215" s="1"/>
      <c r="FI3215" s="1"/>
      <c r="FJ3215" s="1"/>
      <c r="FK3215" s="1"/>
      <c r="FL3215" s="1"/>
      <c r="FM3215" s="1"/>
      <c r="FN3215" s="1"/>
      <c r="FO3215" s="1"/>
      <c r="FP3215" s="1"/>
      <c r="FQ3215" s="1"/>
      <c r="FR3215" s="1"/>
      <c r="FS3215" s="1"/>
      <c r="FT3215" s="1"/>
      <c r="FU3215" s="1"/>
      <c r="FV3215" s="1"/>
      <c r="FW3215" s="1"/>
      <c r="FX3215" s="1"/>
      <c r="FY3215" s="1"/>
      <c r="FZ3215" s="1"/>
      <c r="GA3215" s="1"/>
      <c r="GB3215" s="1"/>
      <c r="GC3215" s="1"/>
      <c r="GD3215" s="1"/>
      <c r="GE3215" s="1"/>
      <c r="GF3215" s="1"/>
      <c r="GG3215" s="1"/>
      <c r="GH3215" s="1"/>
      <c r="GI3215" s="1"/>
      <c r="GJ3215" s="1"/>
      <c r="GK3215"/>
      <c r="GL3215"/>
      <c r="GM3215"/>
      <c r="GN3215"/>
      <c r="GO3215"/>
      <c r="GP3215"/>
      <c r="GQ3215"/>
      <c r="GR3215"/>
      <c r="GS3215"/>
      <c r="GT3215"/>
      <c r="GU3215"/>
      <c r="GV3215"/>
      <c r="GW3215"/>
      <c r="GX3215"/>
      <c r="GY3215"/>
      <c r="GZ3215"/>
      <c r="HA3215"/>
      <c r="HB3215"/>
      <c r="HC3215"/>
      <c r="HD3215"/>
      <c r="HE3215"/>
    </row>
    <row r="3216" spans="6:213" s="19" customFormat="1" x14ac:dyDescent="0.25">
      <c r="F3216" s="20"/>
      <c r="G3216" s="20"/>
      <c r="H3216" s="20"/>
      <c r="I3216" s="20"/>
      <c r="J3216" s="21"/>
      <c r="K3216" s="21"/>
      <c r="L3216" s="20"/>
      <c r="M3216" s="20"/>
      <c r="N3216" s="22"/>
      <c r="O3216" s="22"/>
      <c r="P3216" s="22"/>
      <c r="Q3216" s="22"/>
      <c r="U3216" s="20"/>
      <c r="V3216" s="20"/>
      <c r="W3216" s="20"/>
      <c r="X3216" s="27"/>
      <c r="Y3216" s="253"/>
      <c r="Z3216" s="30"/>
      <c r="AA3216" s="30"/>
      <c r="AB3216" s="31"/>
      <c r="AC3216" s="31"/>
      <c r="AD3216" s="31"/>
      <c r="AE3216" s="31"/>
      <c r="AF3216" s="31"/>
      <c r="AG3216" s="241"/>
      <c r="AH3216" s="31"/>
      <c r="AI3216" s="31"/>
      <c r="AJ3216" s="31"/>
      <c r="AK3216" s="31"/>
      <c r="AL3216" s="120"/>
      <c r="AM3216" s="25"/>
      <c r="AN3216" s="25"/>
      <c r="AO3216" s="25"/>
      <c r="AP3216" s="25"/>
      <c r="AQ3216" s="26"/>
      <c r="AR3216" s="25"/>
      <c r="AS3216" s="31"/>
      <c r="AT3216" s="25"/>
      <c r="AU3216" s="25"/>
      <c r="AV3216" s="31"/>
      <c r="BC3216" s="1"/>
      <c r="BD3216"/>
      <c r="BE3216"/>
      <c r="BF3216" s="1"/>
      <c r="BG3216"/>
      <c r="BH3216"/>
      <c r="BI3216"/>
      <c r="BJ3216" s="1"/>
      <c r="BK3216" s="1"/>
      <c r="BL3216"/>
      <c r="BM3216" s="1"/>
      <c r="BN3216" s="1"/>
      <c r="BO3216" s="1"/>
      <c r="BP3216" s="1"/>
      <c r="BQ3216" s="1"/>
      <c r="BR3216" s="1"/>
      <c r="BS3216" s="1"/>
      <c r="BT3216" s="22"/>
      <c r="BU3216" s="1"/>
      <c r="BV3216" s="1"/>
      <c r="BW3216" s="1"/>
      <c r="BX3216" s="1"/>
      <c r="BY3216" s="1"/>
      <c r="BZ3216" s="1"/>
      <c r="CA3216" s="1"/>
      <c r="CB3216" s="1"/>
      <c r="CC3216" s="1"/>
      <c r="CD3216" s="1"/>
      <c r="CE3216" s="1"/>
      <c r="CF3216" s="1"/>
      <c r="CG3216" s="1"/>
      <c r="CH3216" s="1"/>
      <c r="CI3216" s="1"/>
      <c r="CJ3216" s="1"/>
      <c r="CK3216" s="1"/>
      <c r="CL3216" s="1"/>
      <c r="CM3216" s="1"/>
      <c r="CN3216" s="1"/>
      <c r="CO3216" s="1"/>
      <c r="CP3216" s="1"/>
      <c r="CQ3216" s="1"/>
      <c r="CR3216" s="1"/>
      <c r="CS3216" s="1"/>
      <c r="CT3216" s="1"/>
      <c r="CU3216" s="1"/>
      <c r="CV3216" s="1"/>
      <c r="CW3216" s="1"/>
      <c r="CX3216" s="1"/>
      <c r="CY3216" s="1"/>
      <c r="CZ3216" s="1"/>
      <c r="DA3216" s="1"/>
      <c r="DB3216" s="1"/>
      <c r="DC3216" s="1"/>
      <c r="DD3216" s="1"/>
      <c r="DE3216" s="1"/>
      <c r="DF3216" s="1"/>
      <c r="DG3216" s="1"/>
      <c r="DH3216" s="1"/>
      <c r="DI3216" s="1"/>
      <c r="DJ3216" s="1"/>
      <c r="DK3216" s="1"/>
      <c r="DL3216" s="1"/>
      <c r="DM3216" s="1"/>
      <c r="DN3216" s="1"/>
      <c r="DO3216" s="1"/>
      <c r="DP3216" s="1"/>
      <c r="DQ3216" s="1"/>
      <c r="DR3216" s="1"/>
      <c r="DS3216" s="1"/>
      <c r="DT3216" s="1"/>
      <c r="DU3216" s="1"/>
      <c r="DV3216" s="1"/>
      <c r="DW3216" s="1"/>
      <c r="DX3216" s="1"/>
      <c r="DY3216" s="1"/>
      <c r="DZ3216" s="1"/>
      <c r="EA3216" s="1"/>
      <c r="EB3216" s="1"/>
      <c r="EC3216" s="1"/>
      <c r="ED3216" s="1"/>
      <c r="EE3216" s="1"/>
      <c r="EF3216" s="1"/>
      <c r="EG3216" s="1"/>
      <c r="EH3216" s="1"/>
      <c r="EI3216" s="1"/>
      <c r="EJ3216" s="1"/>
      <c r="EK3216" s="1"/>
      <c r="EL3216" s="1"/>
      <c r="EM3216" s="1"/>
      <c r="EN3216" s="1"/>
      <c r="EO3216" s="1"/>
      <c r="EP3216" s="1"/>
      <c r="EQ3216" s="1"/>
      <c r="ER3216" s="1"/>
      <c r="ES3216" s="1"/>
      <c r="ET3216" s="1"/>
      <c r="EU3216" s="1"/>
      <c r="EV3216" s="1"/>
      <c r="EW3216" s="1"/>
      <c r="EX3216" s="1"/>
      <c r="EY3216" s="1"/>
      <c r="EZ3216" s="1"/>
      <c r="FA3216" s="1"/>
      <c r="FB3216" s="1"/>
      <c r="FC3216" s="1"/>
      <c r="FD3216" s="1"/>
      <c r="FE3216" s="1"/>
      <c r="FF3216" s="1"/>
      <c r="FG3216" s="1"/>
      <c r="FH3216" s="1"/>
      <c r="FI3216" s="1"/>
      <c r="FJ3216" s="1"/>
      <c r="FK3216" s="1"/>
      <c r="FL3216" s="1"/>
      <c r="FM3216" s="1"/>
      <c r="FN3216" s="1"/>
      <c r="FO3216" s="1"/>
      <c r="FP3216" s="1"/>
      <c r="FQ3216" s="1"/>
      <c r="FR3216" s="1"/>
      <c r="FS3216" s="1"/>
      <c r="FT3216" s="1"/>
      <c r="FU3216" s="1"/>
      <c r="FV3216" s="1"/>
      <c r="FW3216" s="1"/>
      <c r="FX3216" s="1"/>
      <c r="FY3216" s="1"/>
      <c r="FZ3216" s="1"/>
      <c r="GA3216" s="1"/>
      <c r="GB3216" s="1"/>
      <c r="GC3216" s="1"/>
      <c r="GD3216" s="1"/>
      <c r="GE3216" s="1"/>
      <c r="GF3216" s="1"/>
      <c r="GG3216" s="1"/>
      <c r="GH3216" s="1"/>
      <c r="GI3216" s="1"/>
      <c r="GJ3216" s="1"/>
      <c r="GK3216"/>
      <c r="GL3216"/>
      <c r="GM3216"/>
      <c r="GN3216"/>
      <c r="GO3216"/>
      <c r="GP3216"/>
      <c r="GQ3216"/>
      <c r="GR3216"/>
      <c r="GS3216"/>
      <c r="GT3216"/>
      <c r="GU3216"/>
      <c r="GV3216"/>
      <c r="GW3216"/>
      <c r="GX3216"/>
      <c r="GY3216"/>
      <c r="GZ3216"/>
      <c r="HA3216"/>
      <c r="HB3216"/>
      <c r="HC3216"/>
      <c r="HD3216"/>
      <c r="HE3216"/>
    </row>
    <row r="3217" spans="6:213" s="19" customFormat="1" x14ac:dyDescent="0.25">
      <c r="F3217" s="20"/>
      <c r="G3217" s="20"/>
      <c r="H3217" s="20"/>
      <c r="I3217" s="20"/>
      <c r="J3217" s="21"/>
      <c r="K3217" s="21"/>
      <c r="L3217" s="20"/>
      <c r="M3217" s="20"/>
      <c r="N3217" s="22"/>
      <c r="O3217" s="22"/>
      <c r="P3217" s="22"/>
      <c r="Q3217" s="22"/>
      <c r="U3217" s="20"/>
      <c r="V3217" s="20"/>
      <c r="W3217" s="20"/>
      <c r="X3217" s="27"/>
      <c r="Y3217" s="253"/>
      <c r="Z3217" s="30"/>
      <c r="AA3217" s="30"/>
      <c r="AB3217" s="31"/>
      <c r="AC3217" s="31"/>
      <c r="AD3217" s="31"/>
      <c r="AE3217" s="31"/>
      <c r="AF3217" s="31"/>
      <c r="AG3217" s="241"/>
      <c r="AH3217" s="31"/>
      <c r="AI3217" s="31"/>
      <c r="AJ3217" s="31"/>
      <c r="AK3217" s="31"/>
      <c r="AL3217" s="120"/>
      <c r="AM3217" s="25"/>
      <c r="AN3217" s="25"/>
      <c r="AO3217" s="25"/>
      <c r="AP3217" s="25"/>
      <c r="AQ3217" s="26"/>
      <c r="AR3217" s="25"/>
      <c r="AS3217" s="25"/>
      <c r="AT3217" s="25"/>
      <c r="AU3217" s="25"/>
      <c r="AV3217" s="25"/>
      <c r="BC3217" s="1"/>
      <c r="BD3217"/>
      <c r="BE3217"/>
      <c r="BF3217" s="1"/>
      <c r="BG3217"/>
      <c r="BH3217"/>
      <c r="BI3217"/>
      <c r="BJ3217" s="1"/>
      <c r="BK3217" s="1"/>
      <c r="BL3217"/>
      <c r="BM3217" s="1"/>
      <c r="BN3217" s="1"/>
      <c r="BO3217" s="1"/>
      <c r="BP3217" s="1"/>
      <c r="BQ3217" s="1"/>
      <c r="BR3217" s="1"/>
      <c r="BS3217" s="1"/>
      <c r="BT3217" s="22"/>
      <c r="BU3217" s="1"/>
      <c r="BV3217" s="1"/>
      <c r="BW3217" s="1"/>
      <c r="BX3217" s="1"/>
      <c r="BY3217" s="1"/>
      <c r="BZ3217" s="1"/>
      <c r="CA3217" s="1"/>
      <c r="CB3217" s="1"/>
      <c r="CC3217" s="1"/>
      <c r="CD3217" s="1"/>
      <c r="CE3217" s="1"/>
      <c r="CF3217" s="1"/>
      <c r="CG3217" s="1"/>
      <c r="CH3217" s="1"/>
      <c r="CI3217" s="1"/>
      <c r="CJ3217" s="1"/>
      <c r="CK3217" s="1"/>
      <c r="CL3217" s="1"/>
      <c r="CM3217" s="1"/>
      <c r="CN3217" s="1"/>
      <c r="CO3217" s="1"/>
      <c r="CP3217" s="1"/>
      <c r="CQ3217" s="1"/>
      <c r="CR3217" s="1"/>
      <c r="CS3217" s="1"/>
      <c r="CT3217" s="1"/>
      <c r="CU3217" s="1"/>
      <c r="CV3217" s="1"/>
      <c r="CW3217" s="1"/>
      <c r="CX3217" s="1"/>
      <c r="CY3217" s="1"/>
      <c r="CZ3217" s="1"/>
      <c r="DA3217" s="1"/>
      <c r="DB3217" s="1"/>
      <c r="DC3217" s="1"/>
      <c r="DD3217" s="1"/>
      <c r="DE3217" s="1"/>
      <c r="DF3217" s="1"/>
      <c r="DG3217" s="1"/>
      <c r="DH3217" s="1"/>
      <c r="DI3217" s="1"/>
      <c r="DJ3217" s="1"/>
      <c r="DK3217" s="1"/>
      <c r="DL3217" s="1"/>
      <c r="DM3217" s="1"/>
      <c r="DN3217" s="1"/>
      <c r="DO3217" s="1"/>
      <c r="DP3217" s="1"/>
      <c r="DQ3217" s="1"/>
      <c r="DR3217" s="1"/>
      <c r="DS3217" s="1"/>
      <c r="DT3217" s="1"/>
      <c r="DU3217" s="1"/>
      <c r="DV3217" s="1"/>
      <c r="DW3217" s="1"/>
      <c r="DX3217" s="1"/>
      <c r="DY3217" s="1"/>
      <c r="DZ3217" s="1"/>
      <c r="EA3217" s="1"/>
      <c r="EB3217" s="1"/>
      <c r="EC3217" s="1"/>
      <c r="ED3217" s="1"/>
      <c r="EE3217" s="1"/>
      <c r="EF3217" s="1"/>
      <c r="EG3217" s="1"/>
      <c r="EH3217" s="1"/>
      <c r="EI3217" s="1"/>
      <c r="EJ3217" s="1"/>
      <c r="EK3217" s="1"/>
      <c r="EL3217" s="1"/>
      <c r="EM3217" s="1"/>
      <c r="EN3217" s="1"/>
      <c r="EO3217" s="1"/>
      <c r="EP3217" s="1"/>
      <c r="EQ3217" s="1"/>
      <c r="ER3217" s="1"/>
      <c r="ES3217" s="1"/>
      <c r="ET3217" s="1"/>
      <c r="EU3217" s="1"/>
      <c r="EV3217" s="1"/>
      <c r="EW3217" s="1"/>
      <c r="EX3217" s="1"/>
      <c r="EY3217" s="1"/>
      <c r="EZ3217" s="1"/>
      <c r="FA3217" s="1"/>
      <c r="FB3217" s="1"/>
      <c r="FC3217" s="1"/>
      <c r="FD3217" s="1"/>
      <c r="FE3217" s="1"/>
      <c r="FF3217" s="1"/>
      <c r="FG3217" s="1"/>
      <c r="FH3217" s="1"/>
      <c r="FI3217" s="1"/>
      <c r="FJ3217" s="1"/>
      <c r="FK3217" s="1"/>
      <c r="FL3217" s="1"/>
      <c r="FM3217" s="1"/>
      <c r="FN3217" s="1"/>
      <c r="FO3217" s="1"/>
      <c r="FP3217" s="1"/>
      <c r="FQ3217" s="1"/>
      <c r="FR3217" s="1"/>
      <c r="FS3217" s="1"/>
      <c r="FT3217" s="1"/>
      <c r="FU3217" s="1"/>
      <c r="FV3217" s="1"/>
      <c r="FW3217" s="1"/>
      <c r="FX3217" s="1"/>
      <c r="FY3217" s="1"/>
      <c r="FZ3217" s="1"/>
      <c r="GA3217" s="1"/>
      <c r="GB3217" s="1"/>
      <c r="GC3217" s="1"/>
      <c r="GD3217" s="1"/>
      <c r="GE3217" s="1"/>
      <c r="GF3217" s="1"/>
      <c r="GG3217" s="1"/>
      <c r="GH3217" s="1"/>
      <c r="GI3217" s="1"/>
      <c r="GJ3217" s="1"/>
      <c r="GK3217"/>
      <c r="GL3217"/>
      <c r="GM3217"/>
      <c r="GN3217"/>
      <c r="GO3217"/>
      <c r="GP3217"/>
      <c r="GQ3217"/>
      <c r="GR3217"/>
      <c r="GS3217"/>
      <c r="GT3217"/>
      <c r="GU3217"/>
      <c r="GV3217"/>
      <c r="GW3217"/>
      <c r="GX3217"/>
      <c r="GY3217"/>
      <c r="GZ3217"/>
      <c r="HA3217"/>
      <c r="HB3217"/>
      <c r="HC3217"/>
      <c r="HD3217"/>
      <c r="HE3217"/>
    </row>
    <row r="3218" spans="6:213" s="19" customFormat="1" x14ac:dyDescent="0.25">
      <c r="F3218" s="20"/>
      <c r="G3218" s="20"/>
      <c r="H3218" s="20"/>
      <c r="I3218" s="20"/>
      <c r="J3218" s="21"/>
      <c r="K3218" s="21"/>
      <c r="L3218" s="20"/>
      <c r="M3218" s="20"/>
      <c r="N3218" s="22"/>
      <c r="O3218" s="22"/>
      <c r="P3218" s="22"/>
      <c r="Q3218" s="22"/>
      <c r="U3218" s="20"/>
      <c r="V3218" s="20"/>
      <c r="W3218" s="20"/>
      <c r="X3218" s="27"/>
      <c r="Y3218" s="253"/>
      <c r="Z3218" s="30"/>
      <c r="AA3218" s="30"/>
      <c r="AB3218" s="31"/>
      <c r="AC3218" s="31"/>
      <c r="AD3218" s="31"/>
      <c r="AE3218" s="31"/>
      <c r="AF3218" s="31"/>
      <c r="AG3218" s="241"/>
      <c r="AH3218" s="31"/>
      <c r="AI3218" s="31"/>
      <c r="AJ3218" s="31"/>
      <c r="AK3218" s="31"/>
      <c r="AL3218" s="120"/>
      <c r="AM3218" s="25"/>
      <c r="AN3218" s="25"/>
      <c r="AO3218" s="25"/>
      <c r="AP3218" s="25"/>
      <c r="AQ3218" s="26"/>
      <c r="AR3218" s="25"/>
      <c r="AS3218" s="25"/>
      <c r="AT3218" s="25"/>
      <c r="AU3218" s="25"/>
      <c r="AV3218" s="25"/>
      <c r="BC3218" s="1"/>
      <c r="BD3218"/>
      <c r="BE3218"/>
      <c r="BF3218" s="1"/>
      <c r="BG3218"/>
      <c r="BH3218"/>
      <c r="BI3218"/>
      <c r="BJ3218" s="1"/>
      <c r="BK3218" s="1"/>
      <c r="BL3218"/>
      <c r="BM3218" s="1"/>
      <c r="BN3218" s="1"/>
      <c r="BO3218" s="1"/>
      <c r="BP3218" s="1"/>
      <c r="BQ3218" s="1"/>
      <c r="BR3218" s="1"/>
      <c r="BS3218" s="1"/>
      <c r="BT3218" s="22"/>
      <c r="BU3218" s="1"/>
      <c r="BV3218" s="1"/>
      <c r="BW3218" s="1"/>
      <c r="BX3218" s="1"/>
      <c r="BY3218" s="1"/>
      <c r="BZ3218" s="1"/>
      <c r="CA3218" s="1"/>
      <c r="CB3218" s="1"/>
      <c r="CC3218" s="1"/>
      <c r="CD3218" s="1"/>
      <c r="CE3218" s="1"/>
      <c r="CF3218" s="1"/>
      <c r="CG3218" s="1"/>
      <c r="CH3218" s="1"/>
      <c r="CI3218" s="1"/>
      <c r="CJ3218" s="1"/>
      <c r="CK3218" s="1"/>
      <c r="CL3218" s="1"/>
      <c r="CM3218" s="1"/>
      <c r="CN3218" s="1"/>
      <c r="CO3218" s="1"/>
      <c r="CP3218" s="1"/>
      <c r="CQ3218" s="1"/>
      <c r="CR3218" s="1"/>
      <c r="CS3218" s="1"/>
      <c r="CT3218" s="1"/>
      <c r="CU3218" s="1"/>
      <c r="CV3218" s="1"/>
      <c r="CW3218" s="1"/>
      <c r="CX3218" s="1"/>
      <c r="CY3218" s="1"/>
      <c r="CZ3218" s="1"/>
      <c r="DA3218" s="1"/>
      <c r="DB3218" s="1"/>
      <c r="DC3218" s="1"/>
      <c r="DD3218" s="1"/>
      <c r="DE3218" s="1"/>
      <c r="DF3218" s="1"/>
      <c r="DG3218" s="1"/>
      <c r="DH3218" s="1"/>
      <c r="DI3218" s="1"/>
      <c r="DJ3218" s="1"/>
      <c r="DK3218" s="1"/>
      <c r="DL3218" s="1"/>
      <c r="DM3218" s="1"/>
      <c r="DN3218" s="1"/>
      <c r="DO3218" s="1"/>
      <c r="DP3218" s="1"/>
      <c r="DQ3218" s="1"/>
      <c r="DR3218" s="1"/>
      <c r="DS3218" s="1"/>
      <c r="DT3218" s="1"/>
      <c r="DU3218" s="1"/>
      <c r="DV3218" s="1"/>
      <c r="DW3218" s="1"/>
      <c r="DX3218" s="1"/>
      <c r="DY3218" s="1"/>
      <c r="DZ3218" s="1"/>
      <c r="EA3218" s="1"/>
      <c r="EB3218" s="1"/>
      <c r="EC3218" s="1"/>
      <c r="ED3218" s="1"/>
      <c r="EE3218" s="1"/>
      <c r="EF3218" s="1"/>
      <c r="EG3218" s="1"/>
      <c r="EH3218" s="1"/>
      <c r="EI3218" s="1"/>
      <c r="EJ3218" s="1"/>
      <c r="EK3218" s="1"/>
      <c r="EL3218" s="1"/>
      <c r="EM3218" s="1"/>
      <c r="EN3218" s="1"/>
      <c r="EO3218" s="1"/>
      <c r="EP3218" s="1"/>
      <c r="EQ3218" s="1"/>
      <c r="ER3218" s="1"/>
      <c r="ES3218" s="1"/>
      <c r="ET3218" s="1"/>
      <c r="EU3218" s="1"/>
      <c r="EV3218" s="1"/>
      <c r="EW3218" s="1"/>
      <c r="EX3218" s="1"/>
      <c r="EY3218" s="1"/>
      <c r="EZ3218" s="1"/>
      <c r="FA3218" s="1"/>
      <c r="FB3218" s="1"/>
      <c r="FC3218" s="1"/>
      <c r="FD3218" s="1"/>
      <c r="FE3218" s="1"/>
      <c r="FF3218" s="1"/>
      <c r="FG3218" s="1"/>
      <c r="FH3218" s="1"/>
      <c r="FI3218" s="1"/>
      <c r="FJ3218" s="1"/>
      <c r="FK3218" s="1"/>
      <c r="FL3218" s="1"/>
      <c r="FM3218" s="1"/>
      <c r="FN3218" s="1"/>
      <c r="FO3218" s="1"/>
      <c r="FP3218" s="1"/>
      <c r="FQ3218" s="1"/>
      <c r="FR3218" s="1"/>
      <c r="FS3218" s="1"/>
      <c r="FT3218" s="1"/>
      <c r="FU3218" s="1"/>
      <c r="FV3218" s="1"/>
      <c r="FW3218" s="1"/>
      <c r="FX3218" s="1"/>
      <c r="FY3218" s="1"/>
      <c r="FZ3218" s="1"/>
      <c r="GA3218" s="1"/>
      <c r="GB3218" s="1"/>
      <c r="GC3218" s="1"/>
      <c r="GD3218" s="1"/>
      <c r="GE3218" s="1"/>
      <c r="GF3218" s="1"/>
      <c r="GG3218" s="1"/>
      <c r="GH3218" s="1"/>
      <c r="GI3218" s="1"/>
      <c r="GJ3218" s="1"/>
      <c r="GK3218"/>
      <c r="GL3218"/>
      <c r="GM3218"/>
      <c r="GN3218"/>
      <c r="GO3218"/>
      <c r="GP3218"/>
      <c r="GQ3218"/>
      <c r="GR3218"/>
      <c r="GS3218"/>
      <c r="GT3218"/>
      <c r="GU3218"/>
      <c r="GV3218"/>
      <c r="GW3218"/>
      <c r="GX3218"/>
      <c r="GY3218"/>
      <c r="GZ3218"/>
      <c r="HA3218"/>
      <c r="HB3218"/>
      <c r="HC3218"/>
      <c r="HD3218"/>
      <c r="HE3218"/>
    </row>
    <row r="3219" spans="6:213" s="19" customFormat="1" x14ac:dyDescent="0.25">
      <c r="F3219" s="20"/>
      <c r="G3219" s="20"/>
      <c r="H3219" s="20"/>
      <c r="I3219" s="20"/>
      <c r="J3219" s="21"/>
      <c r="K3219" s="21"/>
      <c r="L3219" s="20"/>
      <c r="M3219" s="20"/>
      <c r="N3219" s="22"/>
      <c r="O3219" s="22"/>
      <c r="P3219" s="22"/>
      <c r="Q3219" s="22"/>
      <c r="U3219" s="20"/>
      <c r="V3219" s="20"/>
      <c r="W3219" s="20"/>
      <c r="X3219" s="27"/>
      <c r="Y3219" s="253"/>
      <c r="Z3219" s="30"/>
      <c r="AA3219" s="30"/>
      <c r="AB3219" s="31"/>
      <c r="AC3219" s="31"/>
      <c r="AD3219" s="31"/>
      <c r="AE3219" s="31"/>
      <c r="AF3219" s="31"/>
      <c r="AG3219" s="241"/>
      <c r="AH3219" s="31"/>
      <c r="AI3219" s="31"/>
      <c r="AJ3219" s="31"/>
      <c r="AK3219" s="31"/>
      <c r="AL3219" s="120"/>
      <c r="AM3219" s="25"/>
      <c r="AN3219" s="25"/>
      <c r="AO3219" s="25"/>
      <c r="AP3219" s="25"/>
      <c r="AQ3219" s="26"/>
      <c r="AR3219" s="25"/>
      <c r="AS3219" s="25"/>
      <c r="AT3219" s="25"/>
      <c r="AU3219" s="25"/>
      <c r="AV3219" s="25"/>
      <c r="BC3219" s="1"/>
      <c r="BD3219"/>
      <c r="BE3219"/>
      <c r="BF3219" s="1"/>
      <c r="BG3219"/>
      <c r="BH3219"/>
      <c r="BI3219"/>
      <c r="BJ3219" s="1"/>
      <c r="BK3219" s="1"/>
      <c r="BL3219"/>
      <c r="BM3219" s="1"/>
      <c r="BN3219" s="1"/>
      <c r="BO3219" s="1"/>
      <c r="BP3219" s="1"/>
      <c r="BQ3219" s="1"/>
      <c r="BR3219" s="1"/>
      <c r="BS3219" s="1"/>
      <c r="BT3219" s="22"/>
      <c r="BU3219" s="1"/>
      <c r="BV3219" s="1"/>
      <c r="BW3219" s="1"/>
      <c r="BX3219" s="1"/>
      <c r="BY3219" s="1"/>
      <c r="BZ3219" s="1"/>
      <c r="CA3219" s="1"/>
      <c r="CB3219" s="1"/>
      <c r="CC3219" s="1"/>
      <c r="CD3219" s="1"/>
      <c r="CE3219" s="1"/>
      <c r="CF3219" s="1"/>
      <c r="CG3219" s="1"/>
      <c r="CH3219" s="1"/>
      <c r="CI3219" s="1"/>
      <c r="CJ3219" s="1"/>
      <c r="CK3219" s="1"/>
      <c r="CL3219" s="1"/>
      <c r="CM3219" s="1"/>
      <c r="CN3219" s="1"/>
      <c r="CO3219" s="1"/>
      <c r="CP3219" s="1"/>
      <c r="CQ3219" s="1"/>
      <c r="CR3219" s="1"/>
      <c r="CS3219" s="1"/>
      <c r="CT3219" s="1"/>
      <c r="CU3219" s="1"/>
      <c r="CV3219" s="1"/>
      <c r="CW3219" s="1"/>
      <c r="CX3219" s="1"/>
      <c r="CY3219" s="1"/>
      <c r="CZ3219" s="1"/>
      <c r="DA3219" s="1"/>
      <c r="DB3219" s="1"/>
      <c r="DC3219" s="1"/>
      <c r="DD3219" s="1"/>
      <c r="DE3219" s="1"/>
      <c r="DF3219" s="1"/>
      <c r="DG3219" s="1"/>
      <c r="DH3219" s="1"/>
      <c r="DI3219" s="1"/>
      <c r="DJ3219" s="1"/>
      <c r="DK3219" s="1"/>
      <c r="DL3219" s="1"/>
      <c r="DM3219" s="1"/>
      <c r="DN3219" s="1"/>
      <c r="DO3219" s="1"/>
      <c r="DP3219" s="1"/>
      <c r="DQ3219" s="1"/>
      <c r="DR3219" s="1"/>
      <c r="DS3219" s="1"/>
      <c r="DT3219" s="1"/>
      <c r="DU3219" s="1"/>
      <c r="DV3219" s="1"/>
      <c r="DW3219" s="1"/>
      <c r="DX3219" s="1"/>
      <c r="DY3219" s="1"/>
      <c r="DZ3219" s="1"/>
      <c r="EA3219" s="1"/>
      <c r="EB3219" s="1"/>
      <c r="EC3219" s="1"/>
      <c r="ED3219" s="1"/>
      <c r="EE3219" s="1"/>
      <c r="EF3219" s="1"/>
      <c r="EG3219" s="1"/>
      <c r="EH3219" s="1"/>
      <c r="EI3219" s="1"/>
      <c r="EJ3219" s="1"/>
      <c r="EK3219" s="1"/>
      <c r="EL3219" s="1"/>
      <c r="EM3219" s="1"/>
      <c r="EN3219" s="1"/>
      <c r="EO3219" s="1"/>
      <c r="EP3219" s="1"/>
      <c r="EQ3219" s="1"/>
      <c r="ER3219" s="1"/>
      <c r="ES3219" s="1"/>
      <c r="ET3219" s="1"/>
      <c r="EU3219" s="1"/>
      <c r="EV3219" s="1"/>
      <c r="EW3219" s="1"/>
      <c r="EX3219" s="1"/>
      <c r="EY3219" s="1"/>
      <c r="EZ3219" s="1"/>
      <c r="FA3219" s="1"/>
      <c r="FB3219" s="1"/>
      <c r="FC3219" s="1"/>
      <c r="FD3219" s="1"/>
      <c r="FE3219" s="1"/>
      <c r="FF3219" s="1"/>
      <c r="FG3219" s="1"/>
      <c r="FH3219" s="1"/>
      <c r="FI3219" s="1"/>
      <c r="FJ3219" s="1"/>
      <c r="FK3219" s="1"/>
      <c r="FL3219" s="1"/>
      <c r="FM3219" s="1"/>
      <c r="FN3219" s="1"/>
      <c r="FO3219" s="1"/>
      <c r="FP3219" s="1"/>
      <c r="FQ3219" s="1"/>
      <c r="FR3219" s="1"/>
      <c r="FS3219" s="1"/>
      <c r="FT3219" s="1"/>
      <c r="FU3219" s="1"/>
      <c r="FV3219" s="1"/>
      <c r="FW3219" s="1"/>
      <c r="FX3219" s="1"/>
      <c r="FY3219" s="1"/>
      <c r="FZ3219" s="1"/>
      <c r="GA3219" s="1"/>
      <c r="GB3219" s="1"/>
      <c r="GC3219" s="1"/>
      <c r="GD3219" s="1"/>
      <c r="GE3219" s="1"/>
      <c r="GF3219" s="1"/>
      <c r="GG3219" s="1"/>
      <c r="GH3219" s="1"/>
      <c r="GI3219" s="1"/>
      <c r="GJ3219" s="1"/>
      <c r="GK3219"/>
      <c r="GL3219"/>
      <c r="GM3219"/>
      <c r="GN3219"/>
      <c r="GO3219"/>
      <c r="GP3219"/>
      <c r="GQ3219"/>
      <c r="GR3219"/>
      <c r="GS3219"/>
      <c r="GT3219"/>
      <c r="GU3219"/>
      <c r="GV3219"/>
      <c r="GW3219"/>
      <c r="GX3219"/>
      <c r="GY3219"/>
      <c r="GZ3219"/>
      <c r="HA3219"/>
      <c r="HB3219"/>
      <c r="HC3219"/>
      <c r="HD3219"/>
      <c r="HE3219"/>
    </row>
    <row r="3220" spans="6:213" s="19" customFormat="1" x14ac:dyDescent="0.25">
      <c r="F3220" s="20"/>
      <c r="G3220" s="20"/>
      <c r="H3220" s="20"/>
      <c r="I3220" s="20"/>
      <c r="J3220" s="21"/>
      <c r="K3220" s="21"/>
      <c r="L3220" s="20"/>
      <c r="M3220" s="20"/>
      <c r="N3220" s="22"/>
      <c r="O3220" s="22"/>
      <c r="P3220" s="22"/>
      <c r="Q3220" s="22"/>
      <c r="U3220" s="20"/>
      <c r="V3220" s="20"/>
      <c r="W3220" s="20"/>
      <c r="X3220" s="27"/>
      <c r="Y3220" s="253"/>
      <c r="Z3220" s="30"/>
      <c r="AA3220" s="30"/>
      <c r="AB3220" s="31"/>
      <c r="AC3220" s="31"/>
      <c r="AD3220" s="31"/>
      <c r="AE3220" s="31"/>
      <c r="AF3220" s="31"/>
      <c r="AG3220" s="241"/>
      <c r="AH3220" s="31"/>
      <c r="AI3220" s="31"/>
      <c r="AJ3220" s="31"/>
      <c r="AK3220" s="31"/>
      <c r="AL3220" s="120"/>
      <c r="AM3220" s="25"/>
      <c r="AN3220" s="25"/>
      <c r="AO3220" s="25"/>
      <c r="AP3220" s="25"/>
      <c r="AQ3220" s="26"/>
      <c r="AR3220" s="25"/>
      <c r="AS3220" s="25"/>
      <c r="AT3220" s="25"/>
      <c r="AU3220" s="25"/>
      <c r="AV3220" s="25"/>
      <c r="BC3220" s="1"/>
      <c r="BD3220"/>
      <c r="BE3220"/>
      <c r="BF3220" s="1"/>
      <c r="BG3220"/>
      <c r="BH3220"/>
      <c r="BI3220"/>
      <c r="BJ3220" s="1"/>
      <c r="BK3220" s="1"/>
      <c r="BL3220"/>
      <c r="BM3220" s="1"/>
      <c r="BN3220" s="1"/>
      <c r="BO3220" s="1"/>
      <c r="BP3220" s="1"/>
      <c r="BQ3220" s="1"/>
      <c r="BR3220" s="1"/>
      <c r="BS3220" s="1"/>
      <c r="BT3220" s="22"/>
      <c r="BU3220" s="1"/>
      <c r="BV3220" s="1"/>
      <c r="BW3220" s="1"/>
      <c r="BX3220" s="1"/>
      <c r="BY3220" s="1"/>
      <c r="BZ3220" s="1"/>
      <c r="CA3220" s="1"/>
      <c r="CB3220" s="1"/>
      <c r="CC3220" s="1"/>
      <c r="CD3220" s="1"/>
      <c r="CE3220" s="1"/>
      <c r="CF3220" s="1"/>
      <c r="CG3220" s="1"/>
      <c r="CH3220" s="1"/>
      <c r="CI3220" s="1"/>
      <c r="CJ3220" s="1"/>
      <c r="CK3220" s="1"/>
      <c r="CL3220" s="1"/>
      <c r="CM3220" s="1"/>
      <c r="CN3220" s="1"/>
      <c r="CO3220" s="1"/>
      <c r="CP3220" s="1"/>
      <c r="CQ3220" s="1"/>
      <c r="CR3220" s="1"/>
      <c r="CS3220" s="1"/>
      <c r="CT3220" s="1"/>
      <c r="CU3220" s="1"/>
      <c r="CV3220" s="1"/>
      <c r="CW3220" s="1"/>
      <c r="CX3220" s="1"/>
      <c r="CY3220" s="1"/>
      <c r="CZ3220" s="1"/>
      <c r="DA3220" s="1"/>
      <c r="DB3220" s="1"/>
      <c r="DC3220" s="1"/>
      <c r="DD3220" s="1"/>
      <c r="DE3220" s="1"/>
      <c r="DF3220" s="1"/>
      <c r="DG3220" s="1"/>
      <c r="DH3220" s="1"/>
      <c r="DI3220" s="1"/>
      <c r="DJ3220" s="1"/>
      <c r="DK3220" s="1"/>
      <c r="DL3220" s="1"/>
      <c r="DM3220" s="1"/>
      <c r="DN3220" s="1"/>
      <c r="DO3220" s="1"/>
      <c r="DP3220" s="1"/>
      <c r="DQ3220" s="1"/>
      <c r="DR3220" s="1"/>
      <c r="DS3220" s="1"/>
      <c r="DT3220" s="1"/>
      <c r="DU3220" s="1"/>
      <c r="DV3220" s="1"/>
      <c r="DW3220" s="1"/>
      <c r="DX3220" s="1"/>
      <c r="DY3220" s="1"/>
      <c r="DZ3220" s="1"/>
      <c r="EA3220" s="1"/>
      <c r="EB3220" s="1"/>
      <c r="EC3220" s="1"/>
      <c r="ED3220" s="1"/>
      <c r="EE3220" s="1"/>
      <c r="EF3220" s="1"/>
      <c r="EG3220" s="1"/>
      <c r="EH3220" s="1"/>
      <c r="EI3220" s="1"/>
      <c r="EJ3220" s="1"/>
      <c r="EK3220" s="1"/>
      <c r="EL3220" s="1"/>
      <c r="EM3220" s="1"/>
      <c r="EN3220" s="1"/>
      <c r="EO3220" s="1"/>
      <c r="EP3220" s="1"/>
      <c r="EQ3220" s="1"/>
      <c r="ER3220" s="1"/>
      <c r="ES3220" s="1"/>
      <c r="ET3220" s="1"/>
      <c r="EU3220" s="1"/>
      <c r="EV3220" s="1"/>
      <c r="EW3220" s="1"/>
      <c r="EX3220" s="1"/>
      <c r="EY3220" s="1"/>
      <c r="EZ3220" s="1"/>
      <c r="FA3220" s="1"/>
      <c r="FB3220" s="1"/>
      <c r="FC3220" s="1"/>
      <c r="FD3220" s="1"/>
      <c r="FE3220" s="1"/>
      <c r="FF3220" s="1"/>
      <c r="FG3220" s="1"/>
      <c r="FH3220" s="1"/>
      <c r="FI3220" s="1"/>
      <c r="FJ3220" s="1"/>
      <c r="FK3220" s="1"/>
      <c r="FL3220" s="1"/>
      <c r="FM3220" s="1"/>
      <c r="FN3220" s="1"/>
      <c r="FO3220" s="1"/>
      <c r="FP3220" s="1"/>
      <c r="FQ3220" s="1"/>
      <c r="FR3220" s="1"/>
      <c r="FS3220" s="1"/>
      <c r="FT3220" s="1"/>
      <c r="FU3220" s="1"/>
      <c r="FV3220" s="1"/>
      <c r="FW3220" s="1"/>
      <c r="FX3220" s="1"/>
      <c r="FY3220" s="1"/>
      <c r="FZ3220" s="1"/>
      <c r="GA3220" s="1"/>
      <c r="GB3220" s="1"/>
      <c r="GC3220" s="1"/>
      <c r="GD3220" s="1"/>
      <c r="GE3220" s="1"/>
      <c r="GF3220" s="1"/>
      <c r="GG3220" s="1"/>
      <c r="GH3220" s="1"/>
      <c r="GI3220" s="1"/>
      <c r="GJ3220" s="1"/>
      <c r="GK3220"/>
      <c r="GL3220"/>
      <c r="GM3220"/>
      <c r="GN3220"/>
      <c r="GO3220"/>
      <c r="GP3220"/>
      <c r="GQ3220"/>
      <c r="GR3220"/>
      <c r="GS3220"/>
      <c r="GT3220"/>
      <c r="GU3220"/>
      <c r="GV3220"/>
      <c r="GW3220"/>
      <c r="GX3220"/>
      <c r="GY3220"/>
      <c r="GZ3220"/>
      <c r="HA3220"/>
      <c r="HB3220"/>
      <c r="HC3220"/>
      <c r="HD3220"/>
      <c r="HE3220"/>
    </row>
    <row r="3221" spans="6:213" s="19" customFormat="1" x14ac:dyDescent="0.25">
      <c r="F3221" s="20"/>
      <c r="G3221" s="20"/>
      <c r="H3221" s="20"/>
      <c r="I3221" s="20"/>
      <c r="J3221" s="21"/>
      <c r="K3221" s="21"/>
      <c r="L3221" s="20"/>
      <c r="M3221" s="20"/>
      <c r="N3221" s="22"/>
      <c r="O3221" s="22"/>
      <c r="P3221" s="22"/>
      <c r="Q3221" s="22"/>
      <c r="U3221" s="20"/>
      <c r="V3221" s="20"/>
      <c r="W3221" s="20"/>
      <c r="X3221" s="27"/>
      <c r="Y3221" s="253"/>
      <c r="Z3221" s="30"/>
      <c r="AA3221" s="30"/>
      <c r="AB3221" s="31"/>
      <c r="AC3221" s="31"/>
      <c r="AD3221" s="31"/>
      <c r="AE3221" s="31"/>
      <c r="AF3221" s="31"/>
      <c r="AG3221" s="241"/>
      <c r="AH3221" s="31"/>
      <c r="AI3221" s="31"/>
      <c r="AJ3221" s="31"/>
      <c r="AK3221" s="31"/>
      <c r="AL3221" s="120"/>
      <c r="AM3221" s="25"/>
      <c r="AN3221" s="25"/>
      <c r="AO3221" s="25"/>
      <c r="AP3221" s="25"/>
      <c r="AQ3221" s="26"/>
      <c r="AR3221" s="25"/>
      <c r="AS3221" s="25"/>
      <c r="AT3221" s="25"/>
      <c r="AU3221" s="25"/>
      <c r="AV3221" s="25"/>
      <c r="BC3221" s="1"/>
      <c r="BD3221"/>
      <c r="BE3221"/>
      <c r="BF3221" s="1"/>
      <c r="BG3221"/>
      <c r="BH3221"/>
      <c r="BI3221"/>
      <c r="BJ3221" s="1"/>
      <c r="BK3221" s="1"/>
      <c r="BL3221"/>
      <c r="BM3221" s="1"/>
      <c r="BN3221" s="1"/>
      <c r="BO3221" s="1"/>
      <c r="BP3221" s="1"/>
      <c r="BQ3221" s="1"/>
      <c r="BR3221" s="1"/>
      <c r="BS3221" s="1"/>
      <c r="BT3221" s="22"/>
      <c r="BU3221" s="1"/>
      <c r="BV3221" s="1"/>
      <c r="BW3221" s="1"/>
      <c r="BX3221" s="1"/>
      <c r="BY3221" s="1"/>
      <c r="BZ3221" s="1"/>
      <c r="CA3221" s="1"/>
      <c r="CB3221" s="1"/>
      <c r="CC3221" s="1"/>
      <c r="CD3221" s="1"/>
      <c r="CE3221" s="1"/>
      <c r="CF3221" s="1"/>
      <c r="CG3221" s="1"/>
      <c r="CH3221" s="1"/>
      <c r="CI3221" s="1"/>
      <c r="CJ3221" s="1"/>
      <c r="CK3221" s="1"/>
      <c r="CL3221" s="1"/>
      <c r="CM3221" s="1"/>
      <c r="CN3221" s="1"/>
      <c r="CO3221" s="1"/>
      <c r="CP3221" s="1"/>
      <c r="CQ3221" s="1"/>
      <c r="CR3221" s="1"/>
      <c r="CS3221" s="1"/>
      <c r="CT3221" s="1"/>
      <c r="CU3221" s="1"/>
      <c r="CV3221" s="1"/>
      <c r="CW3221" s="1"/>
      <c r="CX3221" s="1"/>
      <c r="CY3221" s="1"/>
      <c r="CZ3221" s="1"/>
      <c r="DA3221" s="1"/>
      <c r="DB3221" s="1"/>
      <c r="DC3221" s="1"/>
      <c r="DD3221" s="1"/>
      <c r="DE3221" s="1"/>
      <c r="DF3221" s="1"/>
      <c r="DG3221" s="1"/>
      <c r="DH3221" s="1"/>
      <c r="DI3221" s="1"/>
      <c r="DJ3221" s="1"/>
      <c r="DK3221" s="1"/>
      <c r="DL3221" s="1"/>
      <c r="DM3221" s="1"/>
      <c r="DN3221" s="1"/>
      <c r="DO3221" s="1"/>
      <c r="DP3221" s="1"/>
      <c r="DQ3221" s="1"/>
      <c r="DR3221" s="1"/>
      <c r="DS3221" s="1"/>
      <c r="DT3221" s="1"/>
      <c r="DU3221" s="1"/>
      <c r="DV3221" s="1"/>
      <c r="DW3221" s="1"/>
      <c r="DX3221" s="1"/>
      <c r="DY3221" s="1"/>
      <c r="DZ3221" s="1"/>
      <c r="EA3221" s="1"/>
      <c r="EB3221" s="1"/>
      <c r="EC3221" s="1"/>
      <c r="ED3221" s="1"/>
      <c r="EE3221" s="1"/>
      <c r="EF3221" s="1"/>
      <c r="EG3221" s="1"/>
      <c r="EH3221" s="1"/>
      <c r="EI3221" s="1"/>
      <c r="EJ3221" s="1"/>
      <c r="EK3221" s="1"/>
      <c r="EL3221" s="1"/>
      <c r="EM3221" s="1"/>
      <c r="EN3221" s="1"/>
      <c r="EO3221" s="1"/>
      <c r="EP3221" s="1"/>
      <c r="EQ3221" s="1"/>
      <c r="ER3221" s="1"/>
      <c r="ES3221" s="1"/>
      <c r="ET3221" s="1"/>
      <c r="EU3221" s="1"/>
      <c r="EV3221" s="1"/>
      <c r="EW3221" s="1"/>
      <c r="EX3221" s="1"/>
      <c r="EY3221" s="1"/>
      <c r="EZ3221" s="1"/>
      <c r="FA3221" s="1"/>
      <c r="FB3221" s="1"/>
      <c r="FC3221" s="1"/>
      <c r="FD3221" s="1"/>
      <c r="FE3221" s="1"/>
      <c r="FF3221" s="1"/>
      <c r="FG3221" s="1"/>
      <c r="FH3221" s="1"/>
      <c r="FI3221" s="1"/>
      <c r="FJ3221" s="1"/>
      <c r="FK3221" s="1"/>
      <c r="FL3221" s="1"/>
      <c r="FM3221" s="1"/>
      <c r="FN3221" s="1"/>
      <c r="FO3221" s="1"/>
      <c r="FP3221" s="1"/>
      <c r="FQ3221" s="1"/>
      <c r="FR3221" s="1"/>
      <c r="FS3221" s="1"/>
      <c r="FT3221" s="1"/>
      <c r="FU3221" s="1"/>
      <c r="FV3221" s="1"/>
      <c r="FW3221" s="1"/>
      <c r="FX3221" s="1"/>
      <c r="FY3221" s="1"/>
      <c r="FZ3221" s="1"/>
      <c r="GA3221" s="1"/>
      <c r="GB3221" s="1"/>
      <c r="GC3221" s="1"/>
      <c r="GD3221" s="1"/>
      <c r="GE3221" s="1"/>
      <c r="GF3221" s="1"/>
      <c r="GG3221" s="1"/>
      <c r="GH3221" s="1"/>
      <c r="GI3221" s="1"/>
      <c r="GJ3221" s="1"/>
      <c r="GK3221"/>
      <c r="GL3221"/>
      <c r="GM3221"/>
      <c r="GN3221"/>
      <c r="GO3221"/>
      <c r="GP3221"/>
      <c r="GQ3221"/>
      <c r="GR3221"/>
      <c r="GS3221"/>
      <c r="GT3221"/>
      <c r="GU3221"/>
      <c r="GV3221"/>
      <c r="GW3221"/>
      <c r="GX3221"/>
      <c r="GY3221"/>
      <c r="GZ3221"/>
      <c r="HA3221"/>
      <c r="HB3221"/>
      <c r="HC3221"/>
      <c r="HD3221"/>
      <c r="HE3221"/>
    </row>
    <row r="3222" spans="6:213" s="19" customFormat="1" x14ac:dyDescent="0.25">
      <c r="F3222" s="20"/>
      <c r="G3222" s="20"/>
      <c r="H3222" s="20"/>
      <c r="I3222" s="20"/>
      <c r="J3222" s="21"/>
      <c r="K3222" s="21"/>
      <c r="L3222" s="20"/>
      <c r="M3222" s="20"/>
      <c r="N3222" s="22"/>
      <c r="O3222" s="22"/>
      <c r="P3222" s="22"/>
      <c r="Q3222" s="22"/>
      <c r="U3222" s="20"/>
      <c r="V3222" s="20"/>
      <c r="W3222" s="20"/>
      <c r="X3222" s="27"/>
      <c r="Y3222" s="253"/>
      <c r="Z3222" s="30"/>
      <c r="AA3222" s="30"/>
      <c r="AB3222" s="31"/>
      <c r="AC3222" s="31"/>
      <c r="AD3222" s="31"/>
      <c r="AE3222" s="31"/>
      <c r="AF3222" s="31"/>
      <c r="AG3222" s="241"/>
      <c r="AH3222" s="31"/>
      <c r="AI3222" s="31"/>
      <c r="AJ3222" s="31"/>
      <c r="AK3222" s="31"/>
      <c r="AL3222" s="120"/>
      <c r="AM3222" s="25"/>
      <c r="AN3222" s="25"/>
      <c r="AO3222" s="25"/>
      <c r="AP3222" s="25"/>
      <c r="AQ3222" s="26"/>
      <c r="AR3222" s="25"/>
      <c r="AS3222" s="25"/>
      <c r="AT3222" s="25"/>
      <c r="AU3222" s="25"/>
      <c r="AV3222" s="25"/>
      <c r="BC3222" s="1"/>
      <c r="BD3222"/>
      <c r="BE3222"/>
      <c r="BF3222" s="1"/>
      <c r="BG3222"/>
      <c r="BH3222"/>
      <c r="BI3222"/>
      <c r="BJ3222" s="1"/>
      <c r="BK3222" s="1"/>
      <c r="BL3222"/>
      <c r="BM3222" s="1"/>
      <c r="BN3222" s="1"/>
      <c r="BO3222" s="1"/>
      <c r="BP3222" s="1"/>
      <c r="BQ3222" s="1"/>
      <c r="BR3222" s="1"/>
      <c r="BS3222" s="1"/>
      <c r="BT3222" s="22"/>
      <c r="BU3222" s="1"/>
      <c r="BV3222" s="1"/>
      <c r="BW3222" s="1"/>
      <c r="BX3222" s="1"/>
      <c r="BY3222" s="1"/>
      <c r="BZ3222" s="1"/>
      <c r="CA3222" s="1"/>
      <c r="CB3222" s="1"/>
      <c r="CC3222" s="1"/>
      <c r="CD3222" s="1"/>
      <c r="CE3222" s="1"/>
      <c r="CF3222" s="1"/>
      <c r="CG3222" s="1"/>
      <c r="CH3222" s="1"/>
      <c r="CI3222" s="1"/>
      <c r="CJ3222" s="1"/>
      <c r="CK3222" s="1"/>
      <c r="CL3222" s="1"/>
      <c r="CM3222" s="1"/>
      <c r="CN3222" s="1"/>
      <c r="CO3222" s="1"/>
      <c r="CP3222" s="1"/>
      <c r="CQ3222" s="1"/>
      <c r="CR3222" s="1"/>
      <c r="CS3222" s="1"/>
      <c r="CT3222" s="1"/>
      <c r="CU3222" s="1"/>
      <c r="CV3222" s="1"/>
      <c r="CW3222" s="1"/>
      <c r="CX3222" s="1"/>
      <c r="CY3222" s="1"/>
      <c r="CZ3222" s="1"/>
      <c r="DA3222" s="1"/>
      <c r="DB3222" s="1"/>
      <c r="DC3222" s="1"/>
      <c r="DD3222" s="1"/>
      <c r="DE3222" s="1"/>
      <c r="DF3222" s="1"/>
      <c r="DG3222" s="1"/>
      <c r="DH3222" s="1"/>
      <c r="DI3222" s="1"/>
      <c r="DJ3222" s="1"/>
      <c r="DK3222" s="1"/>
      <c r="DL3222" s="1"/>
      <c r="DM3222" s="1"/>
      <c r="DN3222" s="1"/>
      <c r="DO3222" s="1"/>
      <c r="DP3222" s="1"/>
      <c r="DQ3222" s="1"/>
      <c r="DR3222" s="1"/>
      <c r="DS3222" s="1"/>
      <c r="DT3222" s="1"/>
      <c r="DU3222" s="1"/>
      <c r="DV3222" s="1"/>
      <c r="DW3222" s="1"/>
      <c r="DX3222" s="1"/>
      <c r="DY3222" s="1"/>
      <c r="DZ3222" s="1"/>
      <c r="EA3222" s="1"/>
      <c r="EB3222" s="1"/>
      <c r="EC3222" s="1"/>
      <c r="ED3222" s="1"/>
      <c r="EE3222" s="1"/>
      <c r="EF3222" s="1"/>
      <c r="EG3222" s="1"/>
      <c r="EH3222" s="1"/>
      <c r="EI3222" s="1"/>
      <c r="EJ3222" s="1"/>
      <c r="EK3222" s="1"/>
      <c r="EL3222" s="1"/>
      <c r="EM3222" s="1"/>
      <c r="EN3222" s="1"/>
      <c r="EO3222" s="1"/>
      <c r="EP3222" s="1"/>
      <c r="EQ3222" s="1"/>
      <c r="ER3222" s="1"/>
      <c r="ES3222" s="1"/>
      <c r="ET3222" s="1"/>
      <c r="EU3222" s="1"/>
      <c r="EV3222" s="1"/>
      <c r="EW3222" s="1"/>
      <c r="EX3222" s="1"/>
      <c r="EY3222" s="1"/>
      <c r="EZ3222" s="1"/>
      <c r="FA3222" s="1"/>
      <c r="FB3222" s="1"/>
      <c r="FC3222" s="1"/>
      <c r="FD3222" s="1"/>
      <c r="FE3222" s="1"/>
      <c r="FF3222" s="1"/>
      <c r="FG3222" s="1"/>
      <c r="FH3222" s="1"/>
      <c r="FI3222" s="1"/>
      <c r="FJ3222" s="1"/>
      <c r="FK3222" s="1"/>
      <c r="FL3222" s="1"/>
      <c r="FM3222" s="1"/>
      <c r="FN3222" s="1"/>
      <c r="FO3222" s="1"/>
      <c r="FP3222" s="1"/>
      <c r="FQ3222" s="1"/>
      <c r="FR3222" s="1"/>
      <c r="FS3222" s="1"/>
      <c r="FT3222" s="1"/>
      <c r="FU3222" s="1"/>
      <c r="FV3222" s="1"/>
      <c r="FW3222" s="1"/>
      <c r="FX3222" s="1"/>
      <c r="FY3222" s="1"/>
      <c r="FZ3222" s="1"/>
      <c r="GA3222" s="1"/>
      <c r="GB3222" s="1"/>
      <c r="GC3222" s="1"/>
      <c r="GD3222" s="1"/>
      <c r="GE3222" s="1"/>
      <c r="GF3222" s="1"/>
      <c r="GG3222" s="1"/>
      <c r="GH3222" s="1"/>
      <c r="GI3222" s="1"/>
      <c r="GJ3222" s="1"/>
      <c r="GK3222"/>
      <c r="GL3222"/>
      <c r="GM3222"/>
      <c r="GN3222"/>
      <c r="GO3222"/>
      <c r="GP3222"/>
      <c r="GQ3222"/>
      <c r="GR3222"/>
      <c r="GS3222"/>
      <c r="GT3222"/>
      <c r="GU3222"/>
      <c r="GV3222"/>
      <c r="GW3222"/>
      <c r="GX3222"/>
      <c r="GY3222"/>
      <c r="GZ3222"/>
      <c r="HA3222"/>
      <c r="HB3222"/>
      <c r="HC3222"/>
      <c r="HD3222"/>
      <c r="HE3222"/>
    </row>
    <row r="3223" spans="6:213" s="19" customFormat="1" x14ac:dyDescent="0.25">
      <c r="F3223" s="20"/>
      <c r="G3223" s="20"/>
      <c r="H3223" s="20"/>
      <c r="I3223" s="20"/>
      <c r="J3223" s="21"/>
      <c r="K3223" s="21"/>
      <c r="L3223" s="20"/>
      <c r="M3223" s="20"/>
      <c r="N3223" s="22"/>
      <c r="O3223" s="22"/>
      <c r="P3223" s="22"/>
      <c r="Q3223" s="22"/>
      <c r="U3223" s="20"/>
      <c r="V3223" s="20"/>
      <c r="W3223" s="20"/>
      <c r="X3223" s="27"/>
      <c r="Y3223" s="253"/>
      <c r="Z3223" s="30"/>
      <c r="AA3223" s="30"/>
      <c r="AB3223" s="31"/>
      <c r="AC3223" s="31"/>
      <c r="AD3223" s="31"/>
      <c r="AE3223" s="31"/>
      <c r="AF3223" s="31"/>
      <c r="AG3223" s="241"/>
      <c r="AH3223" s="31"/>
      <c r="AI3223" s="31"/>
      <c r="AJ3223" s="31"/>
      <c r="AK3223" s="31"/>
      <c r="AL3223" s="120"/>
      <c r="AM3223" s="25"/>
      <c r="AN3223" s="25"/>
      <c r="AO3223" s="25"/>
      <c r="AP3223" s="25"/>
      <c r="AQ3223" s="26"/>
      <c r="AR3223" s="25"/>
      <c r="AS3223" s="25"/>
      <c r="AT3223" s="25"/>
      <c r="AU3223" s="25"/>
      <c r="AV3223" s="25"/>
      <c r="BC3223" s="1"/>
      <c r="BD3223"/>
      <c r="BE3223"/>
      <c r="BF3223" s="1"/>
      <c r="BG3223"/>
      <c r="BH3223"/>
      <c r="BI3223"/>
      <c r="BJ3223" s="1"/>
      <c r="BK3223" s="1"/>
      <c r="BL3223"/>
      <c r="BM3223" s="1"/>
      <c r="BN3223" s="1"/>
      <c r="BO3223" s="1"/>
      <c r="BP3223" s="1"/>
      <c r="BQ3223" s="1"/>
      <c r="BR3223" s="1"/>
      <c r="BS3223" s="1"/>
      <c r="BT3223" s="22"/>
      <c r="BU3223" s="1"/>
      <c r="BV3223" s="1"/>
      <c r="BW3223" s="1"/>
      <c r="BX3223" s="1"/>
      <c r="BY3223" s="1"/>
      <c r="BZ3223" s="1"/>
      <c r="CA3223" s="1"/>
      <c r="CB3223" s="1"/>
      <c r="CC3223" s="1"/>
      <c r="CD3223" s="1"/>
      <c r="CE3223" s="1"/>
      <c r="CF3223" s="1"/>
      <c r="CG3223" s="1"/>
      <c r="CH3223" s="1"/>
      <c r="CI3223" s="1"/>
      <c r="CJ3223" s="1"/>
      <c r="CK3223" s="1"/>
      <c r="CL3223" s="1"/>
      <c r="CM3223" s="1"/>
      <c r="CN3223" s="1"/>
      <c r="CO3223" s="1"/>
      <c r="CP3223" s="1"/>
      <c r="CQ3223" s="1"/>
      <c r="CR3223" s="1"/>
      <c r="CS3223" s="1"/>
      <c r="CT3223" s="1"/>
      <c r="CU3223" s="1"/>
      <c r="CV3223" s="1"/>
      <c r="CW3223" s="1"/>
      <c r="CX3223" s="1"/>
      <c r="CY3223" s="1"/>
      <c r="CZ3223" s="1"/>
      <c r="DA3223" s="1"/>
      <c r="DB3223" s="1"/>
      <c r="DC3223" s="1"/>
      <c r="DD3223" s="1"/>
      <c r="DE3223" s="1"/>
      <c r="DF3223" s="1"/>
      <c r="DG3223" s="1"/>
      <c r="DH3223" s="1"/>
      <c r="DI3223" s="1"/>
      <c r="DJ3223" s="1"/>
      <c r="DK3223" s="1"/>
      <c r="DL3223" s="1"/>
      <c r="DM3223" s="1"/>
      <c r="DN3223" s="1"/>
      <c r="DO3223" s="1"/>
      <c r="DP3223" s="1"/>
      <c r="DQ3223" s="1"/>
      <c r="DR3223" s="1"/>
      <c r="DS3223" s="1"/>
      <c r="DT3223" s="1"/>
      <c r="DU3223" s="1"/>
      <c r="DV3223" s="1"/>
      <c r="DW3223" s="1"/>
      <c r="DX3223" s="1"/>
      <c r="DY3223" s="1"/>
      <c r="DZ3223" s="1"/>
      <c r="EA3223" s="1"/>
      <c r="EB3223" s="1"/>
      <c r="EC3223" s="1"/>
      <c r="ED3223" s="1"/>
      <c r="EE3223" s="1"/>
      <c r="EF3223" s="1"/>
      <c r="EG3223" s="1"/>
      <c r="EH3223" s="1"/>
      <c r="EI3223" s="1"/>
      <c r="EJ3223" s="1"/>
      <c r="EK3223" s="1"/>
      <c r="EL3223" s="1"/>
      <c r="EM3223" s="1"/>
      <c r="EN3223" s="1"/>
      <c r="EO3223" s="1"/>
      <c r="EP3223" s="1"/>
      <c r="EQ3223" s="1"/>
      <c r="ER3223" s="1"/>
      <c r="ES3223" s="1"/>
      <c r="ET3223" s="1"/>
      <c r="EU3223" s="1"/>
      <c r="EV3223" s="1"/>
      <c r="EW3223" s="1"/>
      <c r="EX3223" s="1"/>
      <c r="EY3223" s="1"/>
      <c r="EZ3223" s="1"/>
      <c r="FA3223" s="1"/>
      <c r="FB3223" s="1"/>
      <c r="FC3223" s="1"/>
      <c r="FD3223" s="1"/>
      <c r="FE3223" s="1"/>
      <c r="FF3223" s="1"/>
      <c r="FG3223" s="1"/>
      <c r="FH3223" s="1"/>
      <c r="FI3223" s="1"/>
      <c r="FJ3223" s="1"/>
      <c r="FK3223" s="1"/>
      <c r="FL3223" s="1"/>
      <c r="FM3223" s="1"/>
      <c r="FN3223" s="1"/>
      <c r="FO3223" s="1"/>
      <c r="FP3223" s="1"/>
      <c r="FQ3223" s="1"/>
      <c r="FR3223" s="1"/>
      <c r="FS3223" s="1"/>
      <c r="FT3223" s="1"/>
      <c r="FU3223" s="1"/>
      <c r="FV3223" s="1"/>
      <c r="FW3223" s="1"/>
      <c r="FX3223" s="1"/>
      <c r="FY3223" s="1"/>
      <c r="FZ3223" s="1"/>
      <c r="GA3223" s="1"/>
      <c r="GB3223" s="1"/>
      <c r="GC3223" s="1"/>
      <c r="GD3223" s="1"/>
      <c r="GE3223" s="1"/>
      <c r="GF3223" s="1"/>
      <c r="GG3223" s="1"/>
      <c r="GH3223" s="1"/>
      <c r="GI3223" s="1"/>
      <c r="GJ3223" s="1"/>
      <c r="GK3223"/>
      <c r="GL3223"/>
      <c r="GM3223"/>
      <c r="GN3223"/>
      <c r="GO3223"/>
      <c r="GP3223"/>
      <c r="GQ3223"/>
      <c r="GR3223"/>
      <c r="GS3223"/>
      <c r="GT3223"/>
      <c r="GU3223"/>
      <c r="GV3223"/>
      <c r="GW3223"/>
      <c r="GX3223"/>
      <c r="GY3223"/>
      <c r="GZ3223"/>
      <c r="HA3223"/>
      <c r="HB3223"/>
      <c r="HC3223"/>
      <c r="HD3223"/>
      <c r="HE3223"/>
    </row>
    <row r="3224" spans="6:213" s="19" customFormat="1" x14ac:dyDescent="0.25">
      <c r="F3224" s="20"/>
      <c r="G3224" s="20"/>
      <c r="H3224" s="20"/>
      <c r="I3224" s="20"/>
      <c r="J3224" s="21"/>
      <c r="K3224" s="21"/>
      <c r="L3224" s="20"/>
      <c r="M3224" s="20"/>
      <c r="N3224" s="22"/>
      <c r="O3224" s="22"/>
      <c r="P3224" s="22"/>
      <c r="Q3224" s="22"/>
      <c r="U3224" s="20"/>
      <c r="V3224" s="20"/>
      <c r="W3224" s="20"/>
      <c r="X3224" s="27"/>
      <c r="Y3224" s="253"/>
      <c r="Z3224" s="30"/>
      <c r="AA3224" s="30"/>
      <c r="AB3224" s="31"/>
      <c r="AC3224" s="31"/>
      <c r="AD3224" s="31"/>
      <c r="AE3224" s="31"/>
      <c r="AF3224" s="31"/>
      <c r="AG3224" s="241"/>
      <c r="AH3224" s="31"/>
      <c r="AI3224" s="31"/>
      <c r="AJ3224" s="31"/>
      <c r="AK3224" s="31"/>
      <c r="AL3224" s="120"/>
      <c r="AM3224" s="25"/>
      <c r="AN3224" s="25"/>
      <c r="AO3224" s="25"/>
      <c r="AP3224" s="25"/>
      <c r="AQ3224" s="26"/>
      <c r="AR3224" s="25"/>
      <c r="AS3224" s="25"/>
      <c r="AT3224" s="25"/>
      <c r="AU3224" s="25"/>
      <c r="AV3224" s="25"/>
      <c r="BC3224" s="1"/>
      <c r="BD3224"/>
      <c r="BE3224"/>
      <c r="BF3224" s="1"/>
      <c r="BG3224"/>
      <c r="BH3224"/>
      <c r="BI3224"/>
      <c r="BJ3224" s="1"/>
      <c r="BK3224" s="1"/>
      <c r="BL3224"/>
      <c r="BM3224" s="1"/>
      <c r="BN3224" s="1"/>
      <c r="BO3224" s="1"/>
      <c r="BP3224" s="1"/>
      <c r="BQ3224" s="1"/>
      <c r="BR3224" s="1"/>
      <c r="BS3224" s="1"/>
      <c r="BT3224" s="22"/>
      <c r="BU3224" s="1"/>
      <c r="BV3224" s="1"/>
      <c r="BW3224" s="1"/>
      <c r="BX3224" s="1"/>
      <c r="BY3224" s="1"/>
      <c r="BZ3224" s="1"/>
      <c r="CA3224" s="1"/>
      <c r="CB3224" s="1"/>
      <c r="CC3224" s="1"/>
      <c r="CD3224" s="1"/>
      <c r="CE3224" s="1"/>
      <c r="CF3224" s="1"/>
      <c r="CG3224" s="1"/>
      <c r="CH3224" s="1"/>
      <c r="CI3224" s="1"/>
      <c r="CJ3224" s="1"/>
      <c r="CK3224" s="1"/>
      <c r="CL3224" s="1"/>
      <c r="CM3224" s="1"/>
      <c r="CN3224" s="1"/>
      <c r="CO3224" s="1"/>
      <c r="CP3224" s="1"/>
      <c r="CQ3224" s="1"/>
      <c r="CR3224" s="1"/>
      <c r="CS3224" s="1"/>
      <c r="CT3224" s="1"/>
      <c r="CU3224" s="1"/>
      <c r="CV3224" s="1"/>
      <c r="CW3224" s="1"/>
      <c r="CX3224" s="1"/>
      <c r="CY3224" s="1"/>
      <c r="CZ3224" s="1"/>
      <c r="DA3224" s="1"/>
      <c r="DB3224" s="1"/>
      <c r="DC3224" s="1"/>
      <c r="DD3224" s="1"/>
      <c r="DE3224" s="1"/>
      <c r="DF3224" s="1"/>
      <c r="DG3224" s="1"/>
      <c r="DH3224" s="1"/>
      <c r="DI3224" s="1"/>
      <c r="DJ3224" s="1"/>
      <c r="DK3224" s="1"/>
      <c r="DL3224" s="1"/>
      <c r="DM3224" s="1"/>
      <c r="DN3224" s="1"/>
      <c r="DO3224" s="1"/>
      <c r="DP3224" s="1"/>
      <c r="DQ3224" s="1"/>
      <c r="DR3224" s="1"/>
      <c r="DS3224" s="1"/>
      <c r="DT3224" s="1"/>
      <c r="DU3224" s="1"/>
      <c r="DV3224" s="1"/>
      <c r="DW3224" s="1"/>
      <c r="DX3224" s="1"/>
      <c r="DY3224" s="1"/>
      <c r="DZ3224" s="1"/>
      <c r="EA3224" s="1"/>
      <c r="EB3224" s="1"/>
      <c r="EC3224" s="1"/>
      <c r="ED3224" s="1"/>
      <c r="EE3224" s="1"/>
      <c r="EF3224" s="1"/>
      <c r="EG3224" s="1"/>
      <c r="EH3224" s="1"/>
      <c r="EI3224" s="1"/>
      <c r="EJ3224" s="1"/>
      <c r="EK3224" s="1"/>
      <c r="EL3224" s="1"/>
      <c r="EM3224" s="1"/>
      <c r="EN3224" s="1"/>
      <c r="EO3224" s="1"/>
      <c r="EP3224" s="1"/>
      <c r="EQ3224" s="1"/>
      <c r="ER3224" s="1"/>
      <c r="ES3224" s="1"/>
      <c r="ET3224" s="1"/>
      <c r="EU3224" s="1"/>
      <c r="EV3224" s="1"/>
      <c r="EW3224" s="1"/>
      <c r="EX3224" s="1"/>
      <c r="EY3224" s="1"/>
      <c r="EZ3224" s="1"/>
      <c r="FA3224" s="1"/>
      <c r="FB3224" s="1"/>
      <c r="FC3224" s="1"/>
      <c r="FD3224" s="1"/>
      <c r="FE3224" s="1"/>
      <c r="FF3224" s="1"/>
      <c r="FG3224" s="1"/>
      <c r="FH3224" s="1"/>
      <c r="FI3224" s="1"/>
      <c r="FJ3224" s="1"/>
      <c r="FK3224" s="1"/>
      <c r="FL3224" s="1"/>
      <c r="FM3224" s="1"/>
      <c r="FN3224" s="1"/>
      <c r="FO3224" s="1"/>
      <c r="FP3224" s="1"/>
      <c r="FQ3224" s="1"/>
      <c r="FR3224" s="1"/>
      <c r="FS3224" s="1"/>
      <c r="FT3224" s="1"/>
      <c r="FU3224" s="1"/>
      <c r="FV3224" s="1"/>
      <c r="FW3224" s="1"/>
      <c r="FX3224" s="1"/>
      <c r="FY3224" s="1"/>
      <c r="FZ3224" s="1"/>
      <c r="GA3224" s="1"/>
      <c r="GB3224" s="1"/>
      <c r="GC3224" s="1"/>
      <c r="GD3224" s="1"/>
      <c r="GE3224" s="1"/>
      <c r="GF3224" s="1"/>
      <c r="GG3224" s="1"/>
      <c r="GH3224" s="1"/>
      <c r="GI3224" s="1"/>
      <c r="GJ3224" s="1"/>
      <c r="GK3224"/>
      <c r="GL3224"/>
      <c r="GM3224"/>
      <c r="GN3224"/>
      <c r="GO3224"/>
      <c r="GP3224"/>
      <c r="GQ3224"/>
      <c r="GR3224"/>
      <c r="GS3224"/>
      <c r="GT3224"/>
      <c r="GU3224"/>
      <c r="GV3224"/>
      <c r="GW3224"/>
      <c r="GX3224"/>
      <c r="GY3224"/>
      <c r="GZ3224"/>
      <c r="HA3224"/>
      <c r="HB3224"/>
      <c r="HC3224"/>
      <c r="HD3224"/>
      <c r="HE3224"/>
    </row>
    <row r="3225" spans="6:213" s="19" customFormat="1" x14ac:dyDescent="0.25">
      <c r="F3225" s="20"/>
      <c r="G3225" s="20"/>
      <c r="H3225" s="20"/>
      <c r="I3225" s="20"/>
      <c r="J3225" s="21"/>
      <c r="K3225" s="21"/>
      <c r="L3225" s="20"/>
      <c r="M3225" s="20"/>
      <c r="N3225" s="22"/>
      <c r="O3225" s="22"/>
      <c r="P3225" s="22"/>
      <c r="Q3225" s="22"/>
      <c r="U3225" s="20"/>
      <c r="V3225" s="20"/>
      <c r="W3225" s="20"/>
      <c r="X3225" s="27"/>
      <c r="Y3225" s="253"/>
      <c r="Z3225" s="30"/>
      <c r="AA3225" s="30"/>
      <c r="AB3225" s="31"/>
      <c r="AC3225" s="31"/>
      <c r="AD3225" s="31"/>
      <c r="AE3225" s="31"/>
      <c r="AF3225" s="31"/>
      <c r="AG3225" s="241"/>
      <c r="AH3225" s="31"/>
      <c r="AI3225" s="31"/>
      <c r="AJ3225" s="31"/>
      <c r="AK3225" s="31"/>
      <c r="AL3225" s="120"/>
      <c r="AM3225" s="25"/>
      <c r="AN3225" s="25"/>
      <c r="AO3225" s="25"/>
      <c r="AP3225" s="25"/>
      <c r="AQ3225" s="26"/>
      <c r="AR3225" s="25"/>
      <c r="AS3225" s="25"/>
      <c r="AT3225" s="25"/>
      <c r="AU3225" s="25"/>
      <c r="AV3225" s="25"/>
      <c r="BC3225" s="1"/>
      <c r="BD3225"/>
      <c r="BE3225"/>
      <c r="BF3225" s="1"/>
      <c r="BG3225"/>
      <c r="BH3225"/>
      <c r="BI3225"/>
      <c r="BJ3225" s="1"/>
      <c r="BK3225" s="1"/>
      <c r="BL3225"/>
      <c r="BM3225" s="1"/>
      <c r="BN3225" s="1"/>
      <c r="BO3225" s="1"/>
      <c r="BP3225" s="1"/>
      <c r="BQ3225" s="1"/>
      <c r="BR3225" s="1"/>
      <c r="BS3225" s="1"/>
      <c r="BT3225" s="22"/>
      <c r="BU3225" s="1"/>
      <c r="BV3225" s="1"/>
      <c r="BW3225" s="1"/>
      <c r="BX3225" s="1"/>
      <c r="BY3225" s="1"/>
      <c r="BZ3225" s="1"/>
      <c r="CA3225" s="1"/>
      <c r="CB3225" s="1"/>
      <c r="CC3225" s="1"/>
      <c r="CD3225" s="1"/>
      <c r="CE3225" s="1"/>
      <c r="CF3225" s="1"/>
      <c r="CG3225" s="1"/>
      <c r="CH3225" s="1"/>
      <c r="CI3225" s="1"/>
      <c r="CJ3225" s="1"/>
      <c r="CK3225" s="1"/>
      <c r="CL3225" s="1"/>
      <c r="CM3225" s="1"/>
      <c r="CN3225" s="1"/>
      <c r="CO3225" s="1"/>
      <c r="CP3225" s="1"/>
      <c r="CQ3225" s="1"/>
      <c r="CR3225" s="1"/>
      <c r="CS3225" s="1"/>
      <c r="CT3225" s="1"/>
      <c r="CU3225" s="1"/>
      <c r="CV3225" s="1"/>
      <c r="CW3225" s="1"/>
      <c r="CX3225" s="1"/>
      <c r="CY3225" s="1"/>
      <c r="CZ3225" s="1"/>
      <c r="DA3225" s="1"/>
      <c r="DB3225" s="1"/>
      <c r="DC3225" s="1"/>
      <c r="DD3225" s="1"/>
      <c r="DE3225" s="1"/>
      <c r="DF3225" s="1"/>
      <c r="DG3225" s="1"/>
      <c r="DH3225" s="1"/>
      <c r="DI3225" s="1"/>
      <c r="DJ3225" s="1"/>
      <c r="DK3225" s="1"/>
      <c r="DL3225" s="1"/>
      <c r="DM3225" s="1"/>
      <c r="DN3225" s="1"/>
      <c r="DO3225" s="1"/>
      <c r="DP3225" s="1"/>
      <c r="DQ3225" s="1"/>
      <c r="DR3225" s="1"/>
      <c r="DS3225" s="1"/>
      <c r="DT3225" s="1"/>
      <c r="DU3225" s="1"/>
      <c r="DV3225" s="1"/>
      <c r="DW3225" s="1"/>
      <c r="DX3225" s="1"/>
      <c r="DY3225" s="1"/>
      <c r="DZ3225" s="1"/>
      <c r="EA3225" s="1"/>
      <c r="EB3225" s="1"/>
      <c r="EC3225" s="1"/>
      <c r="ED3225" s="1"/>
      <c r="EE3225" s="1"/>
      <c r="EF3225" s="1"/>
      <c r="EG3225" s="1"/>
      <c r="EH3225" s="1"/>
      <c r="EI3225" s="1"/>
      <c r="EJ3225" s="1"/>
      <c r="EK3225" s="1"/>
      <c r="EL3225" s="1"/>
      <c r="EM3225" s="1"/>
      <c r="EN3225" s="1"/>
      <c r="EO3225" s="1"/>
      <c r="EP3225" s="1"/>
      <c r="EQ3225" s="1"/>
      <c r="ER3225" s="1"/>
      <c r="ES3225" s="1"/>
      <c r="ET3225" s="1"/>
      <c r="EU3225" s="1"/>
      <c r="EV3225" s="1"/>
      <c r="EW3225" s="1"/>
      <c r="EX3225" s="1"/>
      <c r="EY3225" s="1"/>
      <c r="EZ3225" s="1"/>
      <c r="FA3225" s="1"/>
      <c r="FB3225" s="1"/>
      <c r="FC3225" s="1"/>
      <c r="FD3225" s="1"/>
      <c r="FE3225" s="1"/>
      <c r="FF3225" s="1"/>
      <c r="FG3225" s="1"/>
      <c r="FH3225" s="1"/>
      <c r="FI3225" s="1"/>
      <c r="FJ3225" s="1"/>
      <c r="FK3225" s="1"/>
      <c r="FL3225" s="1"/>
      <c r="FM3225" s="1"/>
      <c r="FN3225" s="1"/>
      <c r="FO3225" s="1"/>
      <c r="FP3225" s="1"/>
      <c r="FQ3225" s="1"/>
      <c r="FR3225" s="1"/>
      <c r="FS3225" s="1"/>
      <c r="FT3225" s="1"/>
      <c r="FU3225" s="1"/>
      <c r="FV3225" s="1"/>
      <c r="FW3225" s="1"/>
      <c r="FX3225" s="1"/>
      <c r="FY3225" s="1"/>
      <c r="FZ3225" s="1"/>
      <c r="GA3225" s="1"/>
      <c r="GB3225" s="1"/>
      <c r="GC3225" s="1"/>
      <c r="GD3225" s="1"/>
      <c r="GE3225" s="1"/>
      <c r="GF3225" s="1"/>
      <c r="GG3225" s="1"/>
      <c r="GH3225" s="1"/>
      <c r="GI3225" s="1"/>
      <c r="GJ3225" s="1"/>
      <c r="GK3225"/>
      <c r="GL3225"/>
      <c r="GM3225"/>
      <c r="GN3225"/>
      <c r="GO3225"/>
      <c r="GP3225"/>
      <c r="GQ3225"/>
      <c r="GR3225"/>
      <c r="GS3225"/>
      <c r="GT3225"/>
      <c r="GU3225"/>
      <c r="GV3225"/>
      <c r="GW3225"/>
      <c r="GX3225"/>
      <c r="GY3225"/>
      <c r="GZ3225"/>
      <c r="HA3225"/>
      <c r="HB3225"/>
      <c r="HC3225"/>
      <c r="HD3225"/>
      <c r="HE3225"/>
    </row>
    <row r="3226" spans="6:213" s="19" customFormat="1" x14ac:dyDescent="0.25">
      <c r="F3226" s="20"/>
      <c r="G3226" s="20"/>
      <c r="H3226" s="20"/>
      <c r="I3226" s="20"/>
      <c r="J3226" s="21"/>
      <c r="K3226" s="21"/>
      <c r="L3226" s="20"/>
      <c r="M3226" s="20"/>
      <c r="N3226" s="22"/>
      <c r="O3226" s="22"/>
      <c r="P3226" s="22"/>
      <c r="Q3226" s="22"/>
      <c r="U3226" s="20"/>
      <c r="V3226" s="20"/>
      <c r="W3226" s="20"/>
      <c r="X3226" s="27"/>
      <c r="Y3226" s="253"/>
      <c r="Z3226" s="30"/>
      <c r="AA3226" s="30"/>
      <c r="AB3226" s="31"/>
      <c r="AC3226" s="31"/>
      <c r="AD3226" s="31"/>
      <c r="AE3226" s="31"/>
      <c r="AF3226" s="31"/>
      <c r="AG3226" s="241"/>
      <c r="AH3226" s="31"/>
      <c r="AI3226" s="31"/>
      <c r="AJ3226" s="31"/>
      <c r="AK3226" s="31"/>
      <c r="AL3226" s="120"/>
      <c r="AM3226" s="25"/>
      <c r="AN3226" s="25"/>
      <c r="AO3226" s="25"/>
      <c r="AP3226" s="25"/>
      <c r="AQ3226" s="26"/>
      <c r="AR3226" s="25"/>
      <c r="AS3226" s="25"/>
      <c r="AT3226" s="25"/>
      <c r="AU3226" s="25"/>
      <c r="AV3226" s="25"/>
      <c r="BC3226" s="1"/>
      <c r="BD3226"/>
      <c r="BE3226"/>
      <c r="BF3226" s="1"/>
      <c r="BG3226"/>
      <c r="BH3226"/>
      <c r="BI3226"/>
      <c r="BJ3226" s="1"/>
      <c r="BK3226" s="1"/>
      <c r="BL3226"/>
      <c r="BM3226" s="1"/>
      <c r="BN3226" s="1"/>
      <c r="BO3226" s="1"/>
      <c r="BP3226" s="1"/>
      <c r="BQ3226" s="1"/>
      <c r="BR3226" s="1"/>
      <c r="BS3226" s="1"/>
      <c r="BT3226" s="22"/>
      <c r="BU3226" s="1"/>
      <c r="BV3226" s="1"/>
      <c r="BW3226" s="1"/>
      <c r="BX3226" s="1"/>
      <c r="BY3226" s="1"/>
      <c r="BZ3226" s="1"/>
      <c r="CA3226" s="1"/>
      <c r="CB3226" s="1"/>
      <c r="CC3226" s="1"/>
      <c r="CD3226" s="1"/>
      <c r="CE3226" s="1"/>
      <c r="CF3226" s="1"/>
      <c r="CG3226" s="1"/>
      <c r="CH3226" s="1"/>
      <c r="CI3226" s="1"/>
      <c r="CJ3226" s="1"/>
      <c r="CK3226" s="1"/>
      <c r="CL3226" s="1"/>
      <c r="CM3226" s="1"/>
      <c r="CN3226" s="1"/>
      <c r="CO3226" s="1"/>
      <c r="CP3226" s="1"/>
      <c r="CQ3226" s="1"/>
      <c r="CR3226" s="1"/>
      <c r="CS3226" s="1"/>
      <c r="CT3226" s="1"/>
      <c r="CU3226" s="1"/>
      <c r="CV3226" s="1"/>
      <c r="CW3226" s="1"/>
      <c r="CX3226" s="1"/>
      <c r="CY3226" s="1"/>
      <c r="CZ3226" s="1"/>
      <c r="DA3226" s="1"/>
      <c r="DB3226" s="1"/>
      <c r="DC3226" s="1"/>
      <c r="DD3226" s="1"/>
      <c r="DE3226" s="1"/>
      <c r="DF3226" s="1"/>
      <c r="DG3226" s="1"/>
      <c r="DH3226" s="1"/>
      <c r="DI3226" s="1"/>
      <c r="DJ3226" s="1"/>
      <c r="DK3226" s="1"/>
      <c r="DL3226" s="1"/>
      <c r="DM3226" s="1"/>
      <c r="DN3226" s="1"/>
      <c r="DO3226" s="1"/>
      <c r="DP3226" s="1"/>
      <c r="DQ3226" s="1"/>
      <c r="DR3226" s="1"/>
      <c r="DS3226" s="1"/>
      <c r="DT3226" s="1"/>
      <c r="DU3226" s="1"/>
      <c r="DV3226" s="1"/>
      <c r="DW3226" s="1"/>
      <c r="DX3226" s="1"/>
      <c r="DY3226" s="1"/>
      <c r="DZ3226" s="1"/>
      <c r="EA3226" s="1"/>
      <c r="EB3226" s="1"/>
      <c r="EC3226" s="1"/>
      <c r="ED3226" s="1"/>
      <c r="EE3226" s="1"/>
      <c r="EF3226" s="1"/>
      <c r="EG3226" s="1"/>
      <c r="EH3226" s="1"/>
      <c r="EI3226" s="1"/>
      <c r="EJ3226" s="1"/>
      <c r="EK3226" s="1"/>
      <c r="EL3226" s="1"/>
      <c r="EM3226" s="1"/>
      <c r="EN3226" s="1"/>
      <c r="EO3226" s="1"/>
      <c r="EP3226" s="1"/>
      <c r="EQ3226" s="1"/>
      <c r="ER3226" s="1"/>
      <c r="ES3226" s="1"/>
      <c r="ET3226" s="1"/>
      <c r="EU3226" s="1"/>
      <c r="EV3226" s="1"/>
      <c r="EW3226" s="1"/>
      <c r="EX3226" s="1"/>
      <c r="EY3226" s="1"/>
      <c r="EZ3226" s="1"/>
      <c r="FA3226" s="1"/>
      <c r="FB3226" s="1"/>
      <c r="FC3226" s="1"/>
      <c r="FD3226" s="1"/>
      <c r="FE3226" s="1"/>
      <c r="FF3226" s="1"/>
      <c r="FG3226" s="1"/>
      <c r="FH3226" s="1"/>
      <c r="FI3226" s="1"/>
      <c r="FJ3226" s="1"/>
      <c r="FK3226" s="1"/>
      <c r="FL3226" s="1"/>
      <c r="FM3226" s="1"/>
      <c r="FN3226" s="1"/>
      <c r="FO3226" s="1"/>
      <c r="FP3226" s="1"/>
      <c r="FQ3226" s="1"/>
      <c r="FR3226" s="1"/>
      <c r="FS3226" s="1"/>
      <c r="FT3226" s="1"/>
      <c r="FU3226" s="1"/>
      <c r="FV3226" s="1"/>
      <c r="FW3226" s="1"/>
      <c r="FX3226" s="1"/>
      <c r="FY3226" s="1"/>
      <c r="FZ3226" s="1"/>
      <c r="GA3226" s="1"/>
      <c r="GB3226" s="1"/>
      <c r="GC3226" s="1"/>
      <c r="GD3226" s="1"/>
      <c r="GE3226" s="1"/>
      <c r="GF3226" s="1"/>
      <c r="GG3226" s="1"/>
      <c r="GH3226" s="1"/>
      <c r="GI3226" s="1"/>
      <c r="GJ3226" s="1"/>
      <c r="GK3226"/>
      <c r="GL3226"/>
      <c r="GM3226"/>
      <c r="GN3226"/>
      <c r="GO3226"/>
      <c r="GP3226"/>
      <c r="GQ3226"/>
      <c r="GR3226"/>
      <c r="GS3226"/>
      <c r="GT3226"/>
      <c r="GU3226"/>
      <c r="GV3226"/>
      <c r="GW3226"/>
      <c r="GX3226"/>
      <c r="GY3226"/>
      <c r="GZ3226"/>
      <c r="HA3226"/>
      <c r="HB3226"/>
      <c r="HC3226"/>
      <c r="HD3226"/>
      <c r="HE3226"/>
    </row>
    <row r="3227" spans="6:213" s="19" customFormat="1" x14ac:dyDescent="0.25">
      <c r="F3227" s="20"/>
      <c r="G3227" s="20"/>
      <c r="H3227" s="20"/>
      <c r="I3227" s="20"/>
      <c r="J3227" s="21"/>
      <c r="K3227" s="21"/>
      <c r="L3227" s="20"/>
      <c r="M3227" s="20"/>
      <c r="N3227" s="22"/>
      <c r="O3227" s="22"/>
      <c r="P3227" s="22"/>
      <c r="Q3227" s="22"/>
      <c r="U3227" s="20"/>
      <c r="V3227" s="20"/>
      <c r="W3227" s="20"/>
      <c r="X3227" s="27"/>
      <c r="Y3227" s="253"/>
      <c r="Z3227" s="30"/>
      <c r="AA3227" s="30"/>
      <c r="AB3227" s="31"/>
      <c r="AC3227" s="31"/>
      <c r="AD3227" s="31"/>
      <c r="AE3227" s="31"/>
      <c r="AF3227" s="31"/>
      <c r="AG3227" s="241"/>
      <c r="AH3227" s="31"/>
      <c r="AI3227" s="31"/>
      <c r="AJ3227" s="31"/>
      <c r="AK3227" s="31"/>
      <c r="AL3227" s="120"/>
      <c r="AM3227" s="25"/>
      <c r="AN3227" s="25"/>
      <c r="AO3227" s="25"/>
      <c r="AP3227" s="25"/>
      <c r="AQ3227" s="26"/>
      <c r="AR3227" s="25"/>
      <c r="AS3227" s="25"/>
      <c r="AT3227" s="25"/>
      <c r="AU3227" s="25"/>
      <c r="AV3227" s="25"/>
      <c r="BC3227" s="1"/>
      <c r="BD3227"/>
      <c r="BE3227"/>
      <c r="BF3227" s="1"/>
      <c r="BG3227"/>
      <c r="BH3227"/>
      <c r="BI3227"/>
      <c r="BJ3227" s="1"/>
      <c r="BK3227" s="1"/>
      <c r="BL3227"/>
      <c r="BM3227" s="1"/>
      <c r="BN3227" s="1"/>
      <c r="BO3227" s="1"/>
      <c r="BP3227" s="1"/>
      <c r="BQ3227" s="1"/>
      <c r="BR3227" s="1"/>
      <c r="BS3227" s="1"/>
      <c r="BT3227" s="22"/>
      <c r="BU3227" s="1"/>
      <c r="BV3227" s="1"/>
      <c r="BW3227" s="1"/>
      <c r="BX3227" s="1"/>
      <c r="BY3227" s="1"/>
      <c r="BZ3227" s="1"/>
      <c r="CA3227" s="1"/>
      <c r="CB3227" s="1"/>
      <c r="CC3227" s="1"/>
      <c r="CD3227" s="1"/>
      <c r="CE3227" s="1"/>
      <c r="CF3227" s="1"/>
      <c r="CG3227" s="1"/>
      <c r="CH3227" s="1"/>
      <c r="CI3227" s="1"/>
      <c r="CJ3227" s="1"/>
      <c r="CK3227" s="1"/>
      <c r="CL3227" s="1"/>
      <c r="CM3227" s="1"/>
      <c r="CN3227" s="1"/>
      <c r="CO3227" s="1"/>
      <c r="CP3227" s="1"/>
      <c r="CQ3227" s="1"/>
      <c r="CR3227" s="1"/>
      <c r="CS3227" s="1"/>
      <c r="CT3227" s="1"/>
      <c r="CU3227" s="1"/>
      <c r="CV3227" s="1"/>
      <c r="CW3227" s="1"/>
      <c r="CX3227" s="1"/>
      <c r="CY3227" s="1"/>
      <c r="CZ3227" s="1"/>
      <c r="DA3227" s="1"/>
      <c r="DB3227" s="1"/>
      <c r="DC3227" s="1"/>
      <c r="DD3227" s="1"/>
      <c r="DE3227" s="1"/>
      <c r="DF3227" s="1"/>
      <c r="DG3227" s="1"/>
      <c r="DH3227" s="1"/>
      <c r="DI3227" s="1"/>
      <c r="DJ3227" s="1"/>
      <c r="DK3227" s="1"/>
      <c r="DL3227" s="1"/>
      <c r="DM3227" s="1"/>
      <c r="DN3227" s="1"/>
      <c r="DO3227" s="1"/>
      <c r="DP3227" s="1"/>
      <c r="DQ3227" s="1"/>
      <c r="DR3227" s="1"/>
      <c r="DS3227" s="1"/>
      <c r="DT3227" s="1"/>
      <c r="DU3227" s="1"/>
      <c r="DV3227" s="1"/>
      <c r="DW3227" s="1"/>
      <c r="DX3227" s="1"/>
      <c r="DY3227" s="1"/>
      <c r="DZ3227" s="1"/>
      <c r="EA3227" s="1"/>
      <c r="EB3227" s="1"/>
      <c r="EC3227" s="1"/>
      <c r="ED3227" s="1"/>
      <c r="EE3227" s="1"/>
      <c r="EF3227" s="1"/>
      <c r="EG3227" s="1"/>
      <c r="EH3227" s="1"/>
      <c r="EI3227" s="1"/>
      <c r="EJ3227" s="1"/>
      <c r="EK3227" s="1"/>
      <c r="EL3227" s="1"/>
      <c r="EM3227" s="1"/>
      <c r="EN3227" s="1"/>
      <c r="EO3227" s="1"/>
      <c r="EP3227" s="1"/>
      <c r="EQ3227" s="1"/>
      <c r="ER3227" s="1"/>
      <c r="ES3227" s="1"/>
      <c r="ET3227" s="1"/>
      <c r="EU3227" s="1"/>
      <c r="EV3227" s="1"/>
      <c r="EW3227" s="1"/>
      <c r="EX3227" s="1"/>
      <c r="EY3227" s="1"/>
      <c r="EZ3227" s="1"/>
      <c r="FA3227" s="1"/>
      <c r="FB3227" s="1"/>
      <c r="FC3227" s="1"/>
      <c r="FD3227" s="1"/>
      <c r="FE3227" s="1"/>
      <c r="FF3227" s="1"/>
      <c r="FG3227" s="1"/>
      <c r="FH3227" s="1"/>
      <c r="FI3227" s="1"/>
      <c r="FJ3227" s="1"/>
      <c r="FK3227" s="1"/>
      <c r="FL3227" s="1"/>
      <c r="FM3227" s="1"/>
      <c r="FN3227" s="1"/>
      <c r="FO3227" s="1"/>
      <c r="FP3227" s="1"/>
      <c r="FQ3227" s="1"/>
      <c r="FR3227" s="1"/>
      <c r="FS3227" s="1"/>
      <c r="FT3227" s="1"/>
      <c r="FU3227" s="1"/>
      <c r="FV3227" s="1"/>
      <c r="FW3227" s="1"/>
      <c r="FX3227" s="1"/>
      <c r="FY3227" s="1"/>
      <c r="FZ3227" s="1"/>
      <c r="GA3227" s="1"/>
      <c r="GB3227" s="1"/>
      <c r="GC3227" s="1"/>
      <c r="GD3227" s="1"/>
      <c r="GE3227" s="1"/>
      <c r="GF3227" s="1"/>
      <c r="GG3227" s="1"/>
      <c r="GH3227" s="1"/>
      <c r="GI3227" s="1"/>
      <c r="GJ3227" s="1"/>
      <c r="GK3227"/>
      <c r="GL3227"/>
      <c r="GM3227"/>
      <c r="GN3227"/>
      <c r="GO3227"/>
      <c r="GP3227"/>
      <c r="GQ3227"/>
      <c r="GR3227"/>
      <c r="GS3227"/>
      <c r="GT3227"/>
      <c r="GU3227"/>
      <c r="GV3227"/>
      <c r="GW3227"/>
      <c r="GX3227"/>
      <c r="GY3227"/>
      <c r="GZ3227"/>
      <c r="HA3227"/>
      <c r="HB3227"/>
      <c r="HC3227"/>
      <c r="HD3227"/>
      <c r="HE3227"/>
    </row>
    <row r="3228" spans="6:213" s="19" customFormat="1" x14ac:dyDescent="0.25">
      <c r="F3228" s="20"/>
      <c r="G3228" s="20"/>
      <c r="H3228" s="20"/>
      <c r="I3228" s="20"/>
      <c r="J3228" s="21"/>
      <c r="K3228" s="21"/>
      <c r="L3228" s="20"/>
      <c r="M3228" s="20"/>
      <c r="N3228" s="22"/>
      <c r="O3228" s="22"/>
      <c r="P3228" s="22"/>
      <c r="Q3228" s="22"/>
      <c r="U3228" s="20"/>
      <c r="V3228" s="20"/>
      <c r="W3228" s="20"/>
      <c r="X3228" s="27"/>
      <c r="Y3228" s="253"/>
      <c r="Z3228" s="30"/>
      <c r="AA3228" s="30"/>
      <c r="AB3228" s="31"/>
      <c r="AC3228" s="31"/>
      <c r="AD3228" s="31"/>
      <c r="AE3228" s="31"/>
      <c r="AF3228" s="31"/>
      <c r="AG3228" s="241"/>
      <c r="AH3228" s="31"/>
      <c r="AI3228" s="31"/>
      <c r="AJ3228" s="31"/>
      <c r="AK3228" s="31"/>
      <c r="AL3228" s="120"/>
      <c r="AM3228" s="25"/>
      <c r="AN3228" s="25"/>
      <c r="AO3228" s="25"/>
      <c r="AP3228" s="25"/>
      <c r="AQ3228" s="26"/>
      <c r="AR3228" s="25"/>
      <c r="AS3228" s="25"/>
      <c r="AT3228" s="25"/>
      <c r="AU3228" s="25"/>
      <c r="AV3228" s="25"/>
      <c r="BC3228" s="1"/>
      <c r="BD3228"/>
      <c r="BE3228"/>
      <c r="BF3228" s="1"/>
      <c r="BG3228"/>
      <c r="BH3228"/>
      <c r="BI3228"/>
      <c r="BJ3228" s="1"/>
      <c r="BK3228" s="1"/>
      <c r="BL3228"/>
      <c r="BM3228" s="1"/>
      <c r="BN3228" s="1"/>
      <c r="BO3228" s="1"/>
      <c r="BP3228" s="1"/>
      <c r="BQ3228" s="1"/>
      <c r="BR3228" s="1"/>
      <c r="BS3228" s="1"/>
      <c r="BT3228" s="22"/>
      <c r="BU3228" s="1"/>
      <c r="BV3228" s="1"/>
      <c r="BW3228" s="1"/>
      <c r="BX3228" s="1"/>
      <c r="BY3228" s="1"/>
      <c r="BZ3228" s="1"/>
      <c r="CA3228" s="1"/>
      <c r="CB3228" s="1"/>
      <c r="CC3228" s="1"/>
      <c r="CD3228" s="1"/>
      <c r="CE3228" s="1"/>
      <c r="CF3228" s="1"/>
      <c r="CG3228" s="1"/>
      <c r="CH3228" s="1"/>
      <c r="CI3228" s="1"/>
      <c r="CJ3228" s="1"/>
      <c r="CK3228" s="1"/>
      <c r="CL3228" s="1"/>
      <c r="CM3228" s="1"/>
      <c r="CN3228" s="1"/>
      <c r="CO3228" s="1"/>
      <c r="CP3228" s="1"/>
      <c r="CQ3228" s="1"/>
      <c r="CR3228" s="1"/>
      <c r="CS3228" s="1"/>
      <c r="CT3228" s="1"/>
      <c r="CU3228" s="1"/>
      <c r="CV3228" s="1"/>
      <c r="CW3228" s="1"/>
      <c r="CX3228" s="1"/>
      <c r="CY3228" s="1"/>
      <c r="CZ3228" s="1"/>
      <c r="DA3228" s="1"/>
      <c r="DB3228" s="1"/>
      <c r="DC3228" s="1"/>
      <c r="DD3228" s="1"/>
      <c r="DE3228" s="1"/>
      <c r="DF3228" s="1"/>
      <c r="DG3228" s="1"/>
      <c r="DH3228" s="1"/>
      <c r="DI3228" s="1"/>
      <c r="DJ3228" s="1"/>
      <c r="DK3228" s="1"/>
      <c r="DL3228" s="1"/>
      <c r="DM3228" s="1"/>
      <c r="DN3228" s="1"/>
      <c r="DO3228" s="1"/>
      <c r="DP3228" s="1"/>
      <c r="DQ3228" s="1"/>
      <c r="DR3228" s="1"/>
      <c r="DS3228" s="1"/>
      <c r="DT3228" s="1"/>
      <c r="DU3228" s="1"/>
      <c r="DV3228" s="1"/>
      <c r="DW3228" s="1"/>
      <c r="DX3228" s="1"/>
      <c r="DY3228" s="1"/>
      <c r="DZ3228" s="1"/>
      <c r="EA3228" s="1"/>
      <c r="EB3228" s="1"/>
      <c r="EC3228" s="1"/>
      <c r="ED3228" s="1"/>
      <c r="EE3228" s="1"/>
      <c r="EF3228" s="1"/>
      <c r="EG3228" s="1"/>
      <c r="EH3228" s="1"/>
      <c r="EI3228" s="1"/>
      <c r="EJ3228" s="1"/>
      <c r="EK3228" s="1"/>
      <c r="EL3228" s="1"/>
      <c r="EM3228" s="1"/>
      <c r="EN3228" s="1"/>
      <c r="EO3228" s="1"/>
      <c r="EP3228" s="1"/>
      <c r="EQ3228" s="1"/>
      <c r="ER3228" s="1"/>
      <c r="ES3228" s="1"/>
      <c r="ET3228" s="1"/>
      <c r="EU3228" s="1"/>
      <c r="EV3228" s="1"/>
      <c r="EW3228" s="1"/>
      <c r="EX3228" s="1"/>
      <c r="EY3228" s="1"/>
      <c r="EZ3228" s="1"/>
      <c r="FA3228" s="1"/>
      <c r="FB3228" s="1"/>
      <c r="FC3228" s="1"/>
      <c r="FD3228" s="1"/>
      <c r="FE3228" s="1"/>
      <c r="FF3228" s="1"/>
      <c r="FG3228" s="1"/>
      <c r="FH3228" s="1"/>
      <c r="FI3228" s="1"/>
      <c r="FJ3228" s="1"/>
      <c r="FK3228" s="1"/>
      <c r="FL3228" s="1"/>
      <c r="FM3228" s="1"/>
      <c r="FN3228" s="1"/>
      <c r="FO3228" s="1"/>
      <c r="FP3228" s="1"/>
      <c r="FQ3228" s="1"/>
      <c r="FR3228" s="1"/>
      <c r="FS3228" s="1"/>
      <c r="FT3228" s="1"/>
      <c r="FU3228" s="1"/>
      <c r="FV3228" s="1"/>
      <c r="FW3228" s="1"/>
      <c r="FX3228" s="1"/>
      <c r="FY3228" s="1"/>
      <c r="FZ3228" s="1"/>
      <c r="GA3228" s="1"/>
      <c r="GB3228" s="1"/>
      <c r="GC3228" s="1"/>
      <c r="GD3228" s="1"/>
      <c r="GE3228" s="1"/>
      <c r="GF3228" s="1"/>
      <c r="GG3228" s="1"/>
      <c r="GH3228" s="1"/>
      <c r="GI3228" s="1"/>
      <c r="GJ3228" s="1"/>
      <c r="GK3228"/>
      <c r="GL3228"/>
      <c r="GM3228"/>
      <c r="GN3228"/>
      <c r="GO3228"/>
      <c r="GP3228"/>
      <c r="GQ3228"/>
      <c r="GR3228"/>
      <c r="GS3228"/>
      <c r="GT3228"/>
      <c r="GU3228"/>
      <c r="GV3228"/>
      <c r="GW3228"/>
      <c r="GX3228"/>
      <c r="GY3228"/>
      <c r="GZ3228"/>
      <c r="HA3228"/>
      <c r="HB3228"/>
      <c r="HC3228"/>
      <c r="HD3228"/>
      <c r="HE3228"/>
    </row>
    <row r="3229" spans="6:213" s="19" customFormat="1" x14ac:dyDescent="0.25">
      <c r="F3229" s="20"/>
      <c r="G3229" s="20"/>
      <c r="H3229" s="20"/>
      <c r="I3229" s="20"/>
      <c r="J3229" s="21"/>
      <c r="K3229" s="21"/>
      <c r="L3229" s="20"/>
      <c r="M3229" s="20"/>
      <c r="N3229" s="22"/>
      <c r="O3229" s="22"/>
      <c r="P3229" s="22"/>
      <c r="Q3229" s="22"/>
      <c r="U3229" s="20"/>
      <c r="V3229" s="20"/>
      <c r="W3229" s="20"/>
      <c r="X3229" s="27"/>
      <c r="Y3229" s="253"/>
      <c r="Z3229" s="30"/>
      <c r="AA3229" s="30"/>
      <c r="AB3229" s="31"/>
      <c r="AC3229" s="31"/>
      <c r="AD3229" s="31"/>
      <c r="AE3229" s="31"/>
      <c r="AF3229" s="31"/>
      <c r="AG3229" s="241"/>
      <c r="AH3229" s="31"/>
      <c r="AI3229" s="31"/>
      <c r="AJ3229" s="31"/>
      <c r="AK3229" s="31"/>
      <c r="AL3229" s="120"/>
      <c r="AM3229" s="25"/>
      <c r="AN3229" s="25"/>
      <c r="AO3229" s="25"/>
      <c r="AP3229" s="25"/>
      <c r="AQ3229" s="26"/>
      <c r="AR3229" s="25"/>
      <c r="AS3229" s="25"/>
      <c r="AT3229" s="25"/>
      <c r="AU3229" s="25"/>
      <c r="AV3229" s="25"/>
      <c r="BC3229" s="1"/>
      <c r="BD3229"/>
      <c r="BE3229"/>
      <c r="BF3229" s="1"/>
      <c r="BG3229"/>
      <c r="BH3229"/>
      <c r="BI3229"/>
      <c r="BJ3229" s="1"/>
      <c r="BK3229" s="1"/>
      <c r="BL3229"/>
      <c r="BM3229" s="1"/>
      <c r="BN3229" s="1"/>
      <c r="BO3229" s="1"/>
      <c r="BP3229" s="1"/>
      <c r="BQ3229" s="1"/>
      <c r="BR3229" s="1"/>
      <c r="BS3229" s="1"/>
      <c r="BT3229" s="22"/>
      <c r="BU3229" s="1"/>
      <c r="BV3229" s="1"/>
      <c r="BW3229" s="1"/>
      <c r="BX3229" s="1"/>
      <c r="BY3229" s="1"/>
      <c r="BZ3229" s="1"/>
      <c r="CA3229" s="1"/>
      <c r="CB3229" s="1"/>
      <c r="CC3229" s="1"/>
      <c r="CD3229" s="1"/>
      <c r="CE3229" s="1"/>
      <c r="CF3229" s="1"/>
      <c r="CG3229" s="1"/>
      <c r="CH3229" s="1"/>
      <c r="CI3229" s="1"/>
      <c r="CJ3229" s="1"/>
      <c r="CK3229" s="1"/>
      <c r="CL3229" s="1"/>
      <c r="CM3229" s="1"/>
      <c r="CN3229" s="1"/>
      <c r="CO3229" s="1"/>
      <c r="CP3229" s="1"/>
      <c r="CQ3229" s="1"/>
      <c r="CR3229" s="1"/>
      <c r="CS3229" s="1"/>
      <c r="CT3229" s="1"/>
      <c r="CU3229" s="1"/>
      <c r="CV3229" s="1"/>
      <c r="CW3229" s="1"/>
      <c r="CX3229" s="1"/>
      <c r="CY3229" s="1"/>
      <c r="CZ3229" s="1"/>
      <c r="DA3229" s="1"/>
      <c r="DB3229" s="1"/>
      <c r="DC3229" s="1"/>
      <c r="DD3229" s="1"/>
      <c r="DE3229" s="1"/>
      <c r="DF3229" s="1"/>
      <c r="DG3229" s="1"/>
      <c r="DH3229" s="1"/>
      <c r="DI3229" s="1"/>
      <c r="DJ3229" s="1"/>
      <c r="DK3229" s="1"/>
      <c r="DL3229" s="1"/>
      <c r="DM3229" s="1"/>
      <c r="DN3229" s="1"/>
      <c r="DO3229" s="1"/>
      <c r="DP3229" s="1"/>
      <c r="DQ3229" s="1"/>
      <c r="DR3229" s="1"/>
      <c r="DS3229" s="1"/>
      <c r="DT3229" s="1"/>
      <c r="DU3229" s="1"/>
      <c r="DV3229" s="1"/>
      <c r="DW3229" s="1"/>
      <c r="DX3229" s="1"/>
      <c r="DY3229" s="1"/>
      <c r="DZ3229" s="1"/>
      <c r="EA3229" s="1"/>
      <c r="EB3229" s="1"/>
      <c r="EC3229" s="1"/>
      <c r="ED3229" s="1"/>
      <c r="EE3229" s="1"/>
      <c r="EF3229" s="1"/>
      <c r="EG3229" s="1"/>
      <c r="EH3229" s="1"/>
      <c r="EI3229" s="1"/>
      <c r="EJ3229" s="1"/>
      <c r="EK3229" s="1"/>
      <c r="EL3229" s="1"/>
      <c r="EM3229" s="1"/>
      <c r="EN3229" s="1"/>
      <c r="EO3229" s="1"/>
      <c r="EP3229" s="1"/>
      <c r="EQ3229" s="1"/>
      <c r="ER3229" s="1"/>
      <c r="ES3229" s="1"/>
      <c r="ET3229" s="1"/>
      <c r="EU3229" s="1"/>
      <c r="EV3229" s="1"/>
      <c r="EW3229" s="1"/>
      <c r="EX3229" s="1"/>
      <c r="EY3229" s="1"/>
      <c r="EZ3229" s="1"/>
      <c r="FA3229" s="1"/>
      <c r="FB3229" s="1"/>
      <c r="FC3229" s="1"/>
      <c r="FD3229" s="1"/>
      <c r="FE3229" s="1"/>
      <c r="FF3229" s="1"/>
      <c r="FG3229" s="1"/>
      <c r="FH3229" s="1"/>
      <c r="FI3229" s="1"/>
      <c r="FJ3229" s="1"/>
      <c r="FK3229" s="1"/>
      <c r="FL3229" s="1"/>
      <c r="FM3229" s="1"/>
      <c r="FN3229" s="1"/>
      <c r="FO3229" s="1"/>
      <c r="FP3229" s="1"/>
      <c r="FQ3229" s="1"/>
      <c r="FR3229" s="1"/>
      <c r="FS3229" s="1"/>
      <c r="FT3229" s="1"/>
      <c r="FU3229" s="1"/>
      <c r="FV3229" s="1"/>
      <c r="FW3229" s="1"/>
      <c r="FX3229" s="1"/>
      <c r="FY3229" s="1"/>
      <c r="FZ3229" s="1"/>
      <c r="GA3229" s="1"/>
      <c r="GB3229" s="1"/>
      <c r="GC3229" s="1"/>
      <c r="GD3229" s="1"/>
      <c r="GE3229" s="1"/>
      <c r="GF3229" s="1"/>
      <c r="GG3229" s="1"/>
      <c r="GH3229" s="1"/>
      <c r="GI3229" s="1"/>
      <c r="GJ3229" s="1"/>
      <c r="GK3229"/>
      <c r="GL3229"/>
      <c r="GM3229"/>
      <c r="GN3229"/>
      <c r="GO3229"/>
      <c r="GP3229"/>
      <c r="GQ3229"/>
      <c r="GR3229"/>
      <c r="GS3229"/>
      <c r="GT3229"/>
      <c r="GU3229"/>
      <c r="GV3229"/>
      <c r="GW3229"/>
      <c r="GX3229"/>
      <c r="GY3229"/>
      <c r="GZ3229"/>
      <c r="HA3229"/>
      <c r="HB3229"/>
      <c r="HC3229"/>
      <c r="HD3229"/>
      <c r="HE3229"/>
    </row>
    <row r="3230" spans="6:213" s="19" customFormat="1" x14ac:dyDescent="0.25">
      <c r="F3230" s="20"/>
      <c r="G3230" s="20"/>
      <c r="H3230" s="20"/>
      <c r="I3230" s="20"/>
      <c r="J3230" s="21"/>
      <c r="K3230" s="21"/>
      <c r="L3230" s="20"/>
      <c r="M3230" s="20"/>
      <c r="N3230" s="22"/>
      <c r="O3230" s="22"/>
      <c r="P3230" s="22"/>
      <c r="Q3230" s="22"/>
      <c r="U3230" s="20"/>
      <c r="V3230" s="20"/>
      <c r="W3230" s="20"/>
      <c r="X3230" s="27"/>
      <c r="Y3230" s="253"/>
      <c r="Z3230" s="30"/>
      <c r="AA3230" s="30"/>
      <c r="AB3230" s="31"/>
      <c r="AC3230" s="31"/>
      <c r="AD3230" s="31"/>
      <c r="AE3230" s="31"/>
      <c r="AF3230" s="31"/>
      <c r="AG3230" s="241"/>
      <c r="AH3230" s="31"/>
      <c r="AI3230" s="31"/>
      <c r="AJ3230" s="31"/>
      <c r="AK3230" s="31"/>
      <c r="AL3230" s="120"/>
      <c r="AM3230" s="25"/>
      <c r="AN3230" s="25"/>
      <c r="AO3230" s="25"/>
      <c r="AP3230" s="25"/>
      <c r="AQ3230" s="26"/>
      <c r="AR3230" s="25"/>
      <c r="AS3230" s="25"/>
      <c r="AT3230" s="25"/>
      <c r="AU3230" s="25"/>
      <c r="AV3230" s="25"/>
      <c r="BC3230" s="1"/>
      <c r="BD3230"/>
      <c r="BE3230"/>
      <c r="BF3230" s="1"/>
      <c r="BG3230"/>
      <c r="BH3230"/>
      <c r="BI3230"/>
      <c r="BJ3230" s="1"/>
      <c r="BK3230" s="1"/>
      <c r="BL3230"/>
      <c r="BM3230" s="1"/>
      <c r="BN3230" s="1"/>
      <c r="BO3230" s="1"/>
      <c r="BP3230" s="1"/>
      <c r="BQ3230" s="1"/>
      <c r="BR3230" s="1"/>
      <c r="BS3230" s="1"/>
      <c r="BT3230" s="22"/>
      <c r="BU3230" s="1"/>
      <c r="BV3230" s="1"/>
      <c r="BW3230" s="1"/>
      <c r="BX3230" s="1"/>
      <c r="BY3230" s="1"/>
      <c r="BZ3230" s="1"/>
      <c r="CA3230" s="1"/>
      <c r="CB3230" s="1"/>
      <c r="CC3230" s="1"/>
      <c r="CD3230" s="1"/>
      <c r="CE3230" s="1"/>
      <c r="CF3230" s="1"/>
      <c r="CG3230" s="1"/>
      <c r="CH3230" s="1"/>
      <c r="CI3230" s="1"/>
      <c r="CJ3230" s="1"/>
      <c r="CK3230" s="1"/>
      <c r="CL3230" s="1"/>
      <c r="CM3230" s="1"/>
      <c r="CN3230" s="1"/>
      <c r="CO3230" s="1"/>
      <c r="CP3230" s="1"/>
      <c r="CQ3230" s="1"/>
      <c r="CR3230" s="1"/>
      <c r="CS3230" s="1"/>
      <c r="CT3230" s="1"/>
      <c r="CU3230" s="1"/>
      <c r="CV3230" s="1"/>
      <c r="CW3230" s="1"/>
      <c r="CX3230" s="1"/>
      <c r="CY3230" s="1"/>
      <c r="CZ3230" s="1"/>
      <c r="DA3230" s="1"/>
      <c r="DB3230" s="1"/>
      <c r="DC3230" s="1"/>
      <c r="DD3230" s="1"/>
      <c r="DE3230" s="1"/>
      <c r="DF3230" s="1"/>
      <c r="DG3230" s="1"/>
      <c r="DH3230" s="1"/>
      <c r="DI3230" s="1"/>
      <c r="DJ3230" s="1"/>
      <c r="DK3230" s="1"/>
      <c r="DL3230" s="1"/>
      <c r="DM3230" s="1"/>
      <c r="DN3230" s="1"/>
      <c r="DO3230" s="1"/>
      <c r="DP3230" s="1"/>
      <c r="DQ3230" s="1"/>
      <c r="DR3230" s="1"/>
      <c r="DS3230" s="1"/>
      <c r="DT3230" s="1"/>
      <c r="DU3230" s="1"/>
      <c r="DV3230" s="1"/>
      <c r="DW3230" s="1"/>
      <c r="DX3230" s="1"/>
      <c r="DY3230" s="1"/>
      <c r="DZ3230" s="1"/>
      <c r="EA3230" s="1"/>
      <c r="EB3230" s="1"/>
      <c r="EC3230" s="1"/>
      <c r="ED3230" s="1"/>
      <c r="EE3230" s="1"/>
      <c r="EF3230" s="1"/>
      <c r="EG3230" s="1"/>
      <c r="EH3230" s="1"/>
      <c r="EI3230" s="1"/>
      <c r="EJ3230" s="1"/>
      <c r="EK3230" s="1"/>
      <c r="EL3230" s="1"/>
      <c r="EM3230" s="1"/>
      <c r="EN3230" s="1"/>
      <c r="EO3230" s="1"/>
      <c r="EP3230" s="1"/>
      <c r="EQ3230" s="1"/>
      <c r="ER3230" s="1"/>
      <c r="ES3230" s="1"/>
      <c r="ET3230" s="1"/>
      <c r="EU3230" s="1"/>
      <c r="EV3230" s="1"/>
      <c r="EW3230" s="1"/>
      <c r="EX3230" s="1"/>
      <c r="EY3230" s="1"/>
      <c r="EZ3230" s="1"/>
      <c r="FA3230" s="1"/>
      <c r="FB3230" s="1"/>
      <c r="FC3230" s="1"/>
      <c r="FD3230" s="1"/>
      <c r="FE3230" s="1"/>
      <c r="FF3230" s="1"/>
      <c r="FG3230" s="1"/>
      <c r="FH3230" s="1"/>
      <c r="FI3230" s="1"/>
      <c r="FJ3230" s="1"/>
      <c r="FK3230" s="1"/>
      <c r="FL3230" s="1"/>
      <c r="FM3230" s="1"/>
      <c r="FN3230" s="1"/>
      <c r="FO3230" s="1"/>
      <c r="FP3230" s="1"/>
      <c r="FQ3230" s="1"/>
      <c r="FR3230" s="1"/>
      <c r="FS3230" s="1"/>
      <c r="FT3230" s="1"/>
      <c r="FU3230" s="1"/>
      <c r="FV3230" s="1"/>
      <c r="FW3230" s="1"/>
      <c r="FX3230" s="1"/>
      <c r="FY3230" s="1"/>
      <c r="FZ3230" s="1"/>
      <c r="GA3230" s="1"/>
      <c r="GB3230" s="1"/>
      <c r="GC3230" s="1"/>
      <c r="GD3230" s="1"/>
      <c r="GE3230" s="1"/>
      <c r="GF3230" s="1"/>
      <c r="GG3230" s="1"/>
      <c r="GH3230" s="1"/>
      <c r="GI3230" s="1"/>
      <c r="GJ3230" s="1"/>
      <c r="GK3230"/>
      <c r="GL3230"/>
      <c r="GM3230"/>
      <c r="GN3230"/>
      <c r="GO3230"/>
      <c r="GP3230"/>
      <c r="GQ3230"/>
      <c r="GR3230"/>
      <c r="GS3230"/>
      <c r="GT3230"/>
      <c r="GU3230"/>
      <c r="GV3230"/>
      <c r="GW3230"/>
      <c r="GX3230"/>
      <c r="GY3230"/>
      <c r="GZ3230"/>
      <c r="HA3230"/>
      <c r="HB3230"/>
      <c r="HC3230"/>
      <c r="HD3230"/>
      <c r="HE3230"/>
    </row>
    <row r="3231" spans="6:213" s="19" customFormat="1" x14ac:dyDescent="0.25">
      <c r="F3231" s="20"/>
      <c r="G3231" s="20"/>
      <c r="H3231" s="20"/>
      <c r="I3231" s="20"/>
      <c r="J3231" s="21"/>
      <c r="K3231" s="21"/>
      <c r="L3231" s="20"/>
      <c r="M3231" s="20"/>
      <c r="N3231" s="22"/>
      <c r="O3231" s="22"/>
      <c r="P3231" s="22"/>
      <c r="Q3231" s="22"/>
      <c r="U3231" s="20"/>
      <c r="V3231" s="20"/>
      <c r="W3231" s="20"/>
      <c r="X3231" s="27"/>
      <c r="Y3231" s="253"/>
      <c r="Z3231" s="30"/>
      <c r="AA3231" s="30"/>
      <c r="AB3231" s="31"/>
      <c r="AC3231" s="31"/>
      <c r="AD3231" s="31"/>
      <c r="AE3231" s="31"/>
      <c r="AF3231" s="31"/>
      <c r="AG3231" s="241"/>
      <c r="AH3231" s="31"/>
      <c r="AI3231" s="31"/>
      <c r="AJ3231" s="31"/>
      <c r="AK3231" s="31"/>
      <c r="AL3231" s="120"/>
      <c r="AM3231" s="25"/>
      <c r="AN3231" s="25"/>
      <c r="AO3231" s="25"/>
      <c r="AP3231" s="25"/>
      <c r="AQ3231" s="26"/>
      <c r="AR3231" s="25"/>
      <c r="AS3231" s="25"/>
      <c r="AT3231" s="25"/>
      <c r="AU3231" s="25"/>
      <c r="AV3231" s="25"/>
      <c r="BC3231" s="1"/>
      <c r="BD3231"/>
      <c r="BE3231"/>
      <c r="BF3231" s="1"/>
      <c r="BG3231"/>
      <c r="BH3231"/>
      <c r="BI3231"/>
      <c r="BJ3231" s="1"/>
      <c r="BK3231" s="1"/>
      <c r="BL3231"/>
      <c r="BM3231" s="1"/>
      <c r="BN3231" s="1"/>
      <c r="BO3231" s="1"/>
      <c r="BP3231" s="1"/>
      <c r="BQ3231" s="1"/>
      <c r="BR3231" s="1"/>
      <c r="BS3231" s="1"/>
      <c r="BT3231" s="22"/>
      <c r="BU3231" s="1"/>
      <c r="BV3231" s="1"/>
      <c r="BW3231" s="1"/>
      <c r="BX3231" s="1"/>
      <c r="BY3231" s="1"/>
      <c r="BZ3231" s="1"/>
      <c r="CA3231" s="1"/>
      <c r="CB3231" s="1"/>
      <c r="CC3231" s="1"/>
      <c r="CD3231" s="1"/>
      <c r="CE3231" s="1"/>
      <c r="CF3231" s="1"/>
      <c r="CG3231" s="1"/>
      <c r="CH3231" s="1"/>
      <c r="CI3231" s="1"/>
      <c r="CJ3231" s="1"/>
      <c r="CK3231" s="1"/>
      <c r="CL3231" s="1"/>
      <c r="CM3231" s="1"/>
      <c r="CN3231" s="1"/>
      <c r="CO3231" s="1"/>
      <c r="CP3231" s="1"/>
      <c r="CQ3231" s="1"/>
      <c r="CR3231" s="1"/>
      <c r="CS3231" s="1"/>
      <c r="CT3231" s="1"/>
      <c r="CU3231" s="1"/>
      <c r="CV3231" s="1"/>
      <c r="CW3231" s="1"/>
      <c r="CX3231" s="1"/>
      <c r="CY3231" s="1"/>
      <c r="CZ3231" s="1"/>
      <c r="DA3231" s="1"/>
      <c r="DB3231" s="1"/>
      <c r="DC3231" s="1"/>
      <c r="DD3231" s="1"/>
      <c r="DE3231" s="1"/>
      <c r="DF3231" s="1"/>
      <c r="DG3231" s="1"/>
      <c r="DH3231" s="1"/>
      <c r="DI3231" s="1"/>
      <c r="DJ3231" s="1"/>
      <c r="DK3231" s="1"/>
      <c r="DL3231" s="1"/>
      <c r="DM3231" s="1"/>
      <c r="DN3231" s="1"/>
      <c r="DO3231" s="1"/>
      <c r="DP3231" s="1"/>
      <c r="DQ3231" s="1"/>
      <c r="DR3231" s="1"/>
      <c r="DS3231" s="1"/>
      <c r="DT3231" s="1"/>
      <c r="DU3231" s="1"/>
      <c r="DV3231" s="1"/>
      <c r="DW3231" s="1"/>
      <c r="DX3231" s="1"/>
      <c r="DY3231" s="1"/>
      <c r="DZ3231" s="1"/>
      <c r="EA3231" s="1"/>
      <c r="EB3231" s="1"/>
      <c r="EC3231" s="1"/>
      <c r="ED3231" s="1"/>
      <c r="EE3231" s="1"/>
      <c r="EF3231" s="1"/>
      <c r="EG3231" s="1"/>
      <c r="EH3231" s="1"/>
      <c r="EI3231" s="1"/>
      <c r="EJ3231" s="1"/>
      <c r="EK3231" s="1"/>
      <c r="EL3231" s="1"/>
      <c r="EM3231" s="1"/>
      <c r="EN3231" s="1"/>
      <c r="EO3231" s="1"/>
      <c r="EP3231" s="1"/>
      <c r="EQ3231" s="1"/>
      <c r="ER3231" s="1"/>
      <c r="ES3231" s="1"/>
      <c r="ET3231" s="1"/>
      <c r="EU3231" s="1"/>
      <c r="EV3231" s="1"/>
      <c r="EW3231" s="1"/>
      <c r="EX3231" s="1"/>
      <c r="EY3231" s="1"/>
      <c r="EZ3231" s="1"/>
      <c r="FA3231" s="1"/>
      <c r="FB3231" s="1"/>
      <c r="FC3231" s="1"/>
      <c r="FD3231" s="1"/>
      <c r="FE3231" s="1"/>
      <c r="FF3231" s="1"/>
      <c r="FG3231" s="1"/>
      <c r="FH3231" s="1"/>
      <c r="FI3231" s="1"/>
      <c r="FJ3231" s="1"/>
      <c r="FK3231" s="1"/>
      <c r="FL3231" s="1"/>
      <c r="FM3231" s="1"/>
      <c r="FN3231" s="1"/>
      <c r="FO3231" s="1"/>
      <c r="FP3231" s="1"/>
      <c r="FQ3231" s="1"/>
      <c r="FR3231" s="1"/>
      <c r="FS3231" s="1"/>
      <c r="FT3231" s="1"/>
      <c r="FU3231" s="1"/>
      <c r="FV3231" s="1"/>
      <c r="FW3231" s="1"/>
      <c r="FX3231" s="1"/>
      <c r="FY3231" s="1"/>
      <c r="FZ3231" s="1"/>
      <c r="GA3231" s="1"/>
      <c r="GB3231" s="1"/>
      <c r="GC3231" s="1"/>
      <c r="GD3231" s="1"/>
      <c r="GE3231" s="1"/>
      <c r="GF3231" s="1"/>
      <c r="GG3231" s="1"/>
      <c r="GH3231" s="1"/>
      <c r="GI3231" s="1"/>
      <c r="GJ3231" s="1"/>
      <c r="GK3231"/>
      <c r="GL3231"/>
      <c r="GM3231"/>
      <c r="GN3231"/>
      <c r="GO3231"/>
      <c r="GP3231"/>
      <c r="GQ3231"/>
      <c r="GR3231"/>
      <c r="GS3231"/>
      <c r="GT3231"/>
      <c r="GU3231"/>
      <c r="GV3231"/>
      <c r="GW3231"/>
      <c r="GX3231"/>
      <c r="GY3231"/>
      <c r="GZ3231"/>
      <c r="HA3231"/>
      <c r="HB3231"/>
      <c r="HC3231"/>
      <c r="HD3231"/>
      <c r="HE3231"/>
    </row>
    <row r="3232" spans="6:213" s="19" customFormat="1" x14ac:dyDescent="0.25">
      <c r="F3232" s="20"/>
      <c r="G3232" s="20"/>
      <c r="H3232" s="20"/>
      <c r="I3232" s="20"/>
      <c r="J3232" s="21"/>
      <c r="K3232" s="21"/>
      <c r="L3232" s="20"/>
      <c r="M3232" s="20"/>
      <c r="N3232" s="22"/>
      <c r="O3232" s="22"/>
      <c r="P3232" s="22"/>
      <c r="Q3232" s="22"/>
      <c r="U3232" s="20"/>
      <c r="V3232" s="20"/>
      <c r="W3232" s="20"/>
      <c r="X3232" s="27"/>
      <c r="Y3232" s="253"/>
      <c r="Z3232" s="30"/>
      <c r="AA3232" s="30"/>
      <c r="AB3232" s="31"/>
      <c r="AC3232" s="31"/>
      <c r="AD3232" s="31"/>
      <c r="AE3232" s="31"/>
      <c r="AF3232" s="31"/>
      <c r="AG3232" s="241"/>
      <c r="AH3232" s="31"/>
      <c r="AI3232" s="31"/>
      <c r="AJ3232" s="31"/>
      <c r="AK3232" s="31"/>
      <c r="AL3232" s="120"/>
      <c r="AM3232" s="25"/>
      <c r="AN3232" s="25"/>
      <c r="AO3232" s="25"/>
      <c r="AP3232" s="25"/>
      <c r="AQ3232" s="26"/>
      <c r="AR3232" s="25"/>
      <c r="AS3232" s="25"/>
      <c r="AT3232" s="25"/>
      <c r="AU3232" s="25"/>
      <c r="AV3232" s="25"/>
      <c r="BC3232" s="1"/>
      <c r="BD3232"/>
      <c r="BE3232"/>
      <c r="BF3232" s="1"/>
      <c r="BG3232"/>
      <c r="BH3232"/>
      <c r="BI3232"/>
      <c r="BJ3232" s="1"/>
      <c r="BK3232" s="1"/>
      <c r="BL3232"/>
      <c r="BM3232" s="1"/>
      <c r="BN3232" s="1"/>
      <c r="BO3232" s="1"/>
      <c r="BP3232" s="1"/>
      <c r="BQ3232" s="1"/>
      <c r="BR3232" s="1"/>
      <c r="BS3232" s="1"/>
      <c r="BT3232" s="22"/>
      <c r="BU3232" s="1"/>
      <c r="BV3232" s="1"/>
      <c r="BW3232" s="1"/>
      <c r="BX3232" s="1"/>
      <c r="BY3232" s="1"/>
      <c r="BZ3232" s="1"/>
      <c r="CA3232" s="1"/>
      <c r="CB3232" s="1"/>
      <c r="CC3232" s="1"/>
      <c r="CD3232" s="1"/>
      <c r="CE3232" s="1"/>
      <c r="CF3232" s="1"/>
      <c r="CG3232" s="1"/>
      <c r="CH3232" s="1"/>
      <c r="CI3232" s="1"/>
      <c r="CJ3232" s="1"/>
      <c r="CK3232" s="1"/>
      <c r="CL3232" s="1"/>
      <c r="CM3232" s="1"/>
      <c r="CN3232" s="1"/>
      <c r="CO3232" s="1"/>
      <c r="CP3232" s="1"/>
      <c r="CQ3232" s="1"/>
      <c r="CR3232" s="1"/>
      <c r="CS3232" s="1"/>
      <c r="CT3232" s="1"/>
      <c r="CU3232" s="1"/>
      <c r="CV3232" s="1"/>
      <c r="CW3232" s="1"/>
      <c r="CX3232" s="1"/>
      <c r="CY3232" s="1"/>
      <c r="CZ3232" s="1"/>
      <c r="DA3232" s="1"/>
      <c r="DB3232" s="1"/>
      <c r="DC3232" s="1"/>
      <c r="DD3232" s="1"/>
      <c r="DE3232" s="1"/>
      <c r="DF3232" s="1"/>
      <c r="DG3232" s="1"/>
      <c r="DH3232" s="1"/>
      <c r="DI3232" s="1"/>
      <c r="DJ3232" s="1"/>
      <c r="DK3232" s="1"/>
      <c r="DL3232" s="1"/>
      <c r="DM3232" s="1"/>
      <c r="DN3232" s="1"/>
      <c r="DO3232" s="1"/>
      <c r="DP3232" s="1"/>
      <c r="DQ3232" s="1"/>
      <c r="DR3232" s="1"/>
      <c r="DS3232" s="1"/>
      <c r="DT3232" s="1"/>
      <c r="DU3232" s="1"/>
      <c r="DV3232" s="1"/>
      <c r="DW3232" s="1"/>
      <c r="DX3232" s="1"/>
      <c r="DY3232" s="1"/>
      <c r="DZ3232" s="1"/>
      <c r="EA3232" s="1"/>
      <c r="EB3232" s="1"/>
      <c r="EC3232" s="1"/>
      <c r="ED3232" s="1"/>
      <c r="EE3232" s="1"/>
      <c r="EF3232" s="1"/>
      <c r="EG3232" s="1"/>
      <c r="EH3232" s="1"/>
      <c r="EI3232" s="1"/>
      <c r="EJ3232" s="1"/>
      <c r="EK3232" s="1"/>
      <c r="EL3232" s="1"/>
      <c r="EM3232" s="1"/>
      <c r="EN3232" s="1"/>
      <c r="EO3232" s="1"/>
      <c r="EP3232" s="1"/>
      <c r="EQ3232" s="1"/>
      <c r="ER3232" s="1"/>
      <c r="ES3232" s="1"/>
      <c r="ET3232" s="1"/>
      <c r="EU3232" s="1"/>
      <c r="EV3232" s="1"/>
      <c r="EW3232" s="1"/>
      <c r="EX3232" s="1"/>
      <c r="EY3232" s="1"/>
      <c r="EZ3232" s="1"/>
      <c r="FA3232" s="1"/>
      <c r="FB3232" s="1"/>
      <c r="FC3232" s="1"/>
      <c r="FD3232" s="1"/>
      <c r="FE3232" s="1"/>
      <c r="FF3232" s="1"/>
      <c r="FG3232" s="1"/>
      <c r="FH3232" s="1"/>
      <c r="FI3232" s="1"/>
      <c r="FJ3232" s="1"/>
      <c r="FK3232" s="1"/>
      <c r="FL3232" s="1"/>
      <c r="FM3232" s="1"/>
      <c r="FN3232" s="1"/>
      <c r="FO3232" s="1"/>
      <c r="FP3232" s="1"/>
      <c r="FQ3232" s="1"/>
      <c r="FR3232" s="1"/>
      <c r="FS3232" s="1"/>
      <c r="FT3232" s="1"/>
      <c r="FU3232" s="1"/>
      <c r="FV3232" s="1"/>
      <c r="FW3232" s="1"/>
      <c r="FX3232" s="1"/>
      <c r="FY3232" s="1"/>
      <c r="FZ3232" s="1"/>
      <c r="GA3232" s="1"/>
      <c r="GB3232" s="1"/>
      <c r="GC3232" s="1"/>
      <c r="GD3232" s="1"/>
      <c r="GE3232" s="1"/>
      <c r="GF3232" s="1"/>
      <c r="GG3232" s="1"/>
      <c r="GH3232" s="1"/>
      <c r="GI3232" s="1"/>
      <c r="GJ3232" s="1"/>
      <c r="GK3232"/>
      <c r="GL3232"/>
      <c r="GM3232"/>
      <c r="GN3232"/>
      <c r="GO3232"/>
      <c r="GP3232"/>
      <c r="GQ3232"/>
      <c r="GR3232"/>
      <c r="GS3232"/>
      <c r="GT3232"/>
      <c r="GU3232"/>
      <c r="GV3232"/>
      <c r="GW3232"/>
      <c r="GX3232"/>
      <c r="GY3232"/>
      <c r="GZ3232"/>
      <c r="HA3232"/>
      <c r="HB3232"/>
      <c r="HC3232"/>
      <c r="HD3232"/>
      <c r="HE3232"/>
    </row>
    <row r="3233" spans="6:213" s="19" customFormat="1" x14ac:dyDescent="0.25">
      <c r="F3233" s="20"/>
      <c r="G3233" s="20"/>
      <c r="H3233" s="20"/>
      <c r="I3233" s="20"/>
      <c r="J3233" s="21"/>
      <c r="K3233" s="21"/>
      <c r="L3233" s="20"/>
      <c r="M3233" s="20"/>
      <c r="N3233" s="22"/>
      <c r="O3233" s="22"/>
      <c r="P3233" s="22"/>
      <c r="Q3233" s="22"/>
      <c r="U3233" s="20"/>
      <c r="V3233" s="20"/>
      <c r="W3233" s="20"/>
      <c r="X3233" s="27"/>
      <c r="Y3233" s="253"/>
      <c r="Z3233" s="30"/>
      <c r="AA3233" s="30"/>
      <c r="AB3233" s="31"/>
      <c r="AC3233" s="31"/>
      <c r="AD3233" s="31"/>
      <c r="AE3233" s="31"/>
      <c r="AF3233" s="31"/>
      <c r="AG3233" s="241"/>
      <c r="AH3233" s="31"/>
      <c r="AI3233" s="31"/>
      <c r="AJ3233" s="31"/>
      <c r="AK3233" s="31"/>
      <c r="AL3233" s="120"/>
      <c r="AM3233" s="25"/>
      <c r="AN3233" s="25"/>
      <c r="AO3233" s="25"/>
      <c r="AP3233" s="25"/>
      <c r="AQ3233" s="26"/>
      <c r="AR3233" s="25"/>
      <c r="AS3233" s="25"/>
      <c r="AT3233" s="25"/>
      <c r="AU3233" s="25"/>
      <c r="AV3233" s="25"/>
      <c r="BC3233" s="1"/>
      <c r="BD3233"/>
      <c r="BE3233"/>
      <c r="BF3233" s="1"/>
      <c r="BG3233"/>
      <c r="BH3233"/>
      <c r="BI3233"/>
      <c r="BJ3233" s="1"/>
      <c r="BK3233" s="1"/>
      <c r="BL3233"/>
      <c r="BM3233" s="1"/>
      <c r="BN3233" s="1"/>
      <c r="BO3233" s="1"/>
      <c r="BP3233" s="1"/>
      <c r="BQ3233" s="1"/>
      <c r="BR3233" s="1"/>
      <c r="BS3233" s="1"/>
      <c r="BT3233" s="22"/>
      <c r="BU3233" s="1"/>
      <c r="BV3233" s="1"/>
      <c r="BW3233" s="1"/>
      <c r="BX3233" s="1"/>
      <c r="BY3233" s="1"/>
      <c r="BZ3233" s="1"/>
      <c r="CA3233" s="1"/>
      <c r="CB3233" s="1"/>
      <c r="CC3233" s="1"/>
      <c r="CD3233" s="1"/>
      <c r="CE3233" s="1"/>
      <c r="CF3233" s="1"/>
      <c r="CG3233" s="1"/>
      <c r="CH3233" s="1"/>
      <c r="CI3233" s="1"/>
      <c r="CJ3233" s="1"/>
      <c r="CK3233" s="1"/>
      <c r="CL3233" s="1"/>
      <c r="CM3233" s="1"/>
      <c r="CN3233" s="1"/>
      <c r="CO3233" s="1"/>
      <c r="CP3233" s="1"/>
      <c r="CQ3233" s="1"/>
      <c r="CR3233" s="1"/>
      <c r="CS3233" s="1"/>
      <c r="CT3233" s="1"/>
      <c r="CU3233" s="1"/>
      <c r="CV3233" s="1"/>
      <c r="CW3233" s="1"/>
      <c r="CX3233" s="1"/>
      <c r="CY3233" s="1"/>
      <c r="CZ3233" s="1"/>
      <c r="DA3233" s="1"/>
      <c r="DB3233" s="1"/>
      <c r="DC3233" s="1"/>
      <c r="DD3233" s="1"/>
      <c r="DE3233" s="1"/>
      <c r="DF3233" s="1"/>
      <c r="DG3233" s="1"/>
      <c r="DH3233" s="1"/>
      <c r="DI3233" s="1"/>
      <c r="DJ3233" s="1"/>
      <c r="DK3233" s="1"/>
      <c r="DL3233" s="1"/>
      <c r="DM3233" s="1"/>
      <c r="DN3233" s="1"/>
      <c r="DO3233" s="1"/>
      <c r="DP3233" s="1"/>
      <c r="DQ3233" s="1"/>
      <c r="DR3233" s="1"/>
      <c r="DS3233" s="1"/>
      <c r="DT3233" s="1"/>
      <c r="DU3233" s="1"/>
      <c r="DV3233" s="1"/>
      <c r="DW3233" s="1"/>
      <c r="DX3233" s="1"/>
      <c r="DY3233" s="1"/>
      <c r="DZ3233" s="1"/>
      <c r="EA3233" s="1"/>
      <c r="EB3233" s="1"/>
      <c r="EC3233" s="1"/>
      <c r="ED3233" s="1"/>
      <c r="EE3233" s="1"/>
      <c r="EF3233" s="1"/>
      <c r="EG3233" s="1"/>
      <c r="EH3233" s="1"/>
      <c r="EI3233" s="1"/>
      <c r="EJ3233" s="1"/>
      <c r="EK3233" s="1"/>
      <c r="EL3233" s="1"/>
      <c r="EM3233" s="1"/>
      <c r="EN3233" s="1"/>
      <c r="EO3233" s="1"/>
      <c r="EP3233" s="1"/>
      <c r="EQ3233" s="1"/>
      <c r="ER3233" s="1"/>
      <c r="ES3233" s="1"/>
      <c r="ET3233" s="1"/>
      <c r="EU3233" s="1"/>
      <c r="EV3233" s="1"/>
      <c r="EW3233" s="1"/>
      <c r="EX3233" s="1"/>
      <c r="EY3233" s="1"/>
      <c r="EZ3233" s="1"/>
      <c r="FA3233" s="1"/>
      <c r="FB3233" s="1"/>
      <c r="FC3233" s="1"/>
      <c r="FD3233" s="1"/>
      <c r="FE3233" s="1"/>
      <c r="FF3233" s="1"/>
      <c r="FG3233" s="1"/>
      <c r="FH3233" s="1"/>
      <c r="FI3233" s="1"/>
      <c r="FJ3233" s="1"/>
      <c r="FK3233" s="1"/>
      <c r="FL3233" s="1"/>
      <c r="FM3233" s="1"/>
      <c r="FN3233" s="1"/>
      <c r="FO3233" s="1"/>
      <c r="FP3233" s="1"/>
      <c r="FQ3233" s="1"/>
      <c r="FR3233" s="1"/>
      <c r="FS3233" s="1"/>
      <c r="FT3233" s="1"/>
      <c r="FU3233" s="1"/>
      <c r="FV3233" s="1"/>
      <c r="FW3233" s="1"/>
      <c r="FX3233" s="1"/>
      <c r="FY3233" s="1"/>
      <c r="FZ3233" s="1"/>
      <c r="GA3233" s="1"/>
      <c r="GB3233" s="1"/>
      <c r="GC3233" s="1"/>
      <c r="GD3233" s="1"/>
      <c r="GE3233" s="1"/>
      <c r="GF3233" s="1"/>
      <c r="GG3233" s="1"/>
      <c r="GH3233" s="1"/>
      <c r="GI3233" s="1"/>
      <c r="GJ3233" s="1"/>
      <c r="GK3233"/>
      <c r="GL3233"/>
      <c r="GM3233"/>
      <c r="GN3233"/>
      <c r="GO3233"/>
      <c r="GP3233"/>
      <c r="GQ3233"/>
      <c r="GR3233"/>
      <c r="GS3233"/>
      <c r="GT3233"/>
      <c r="GU3233"/>
      <c r="GV3233"/>
      <c r="GW3233"/>
      <c r="GX3233"/>
      <c r="GY3233"/>
      <c r="GZ3233"/>
      <c r="HA3233"/>
      <c r="HB3233"/>
      <c r="HC3233"/>
      <c r="HD3233"/>
      <c r="HE3233"/>
    </row>
    <row r="3234" spans="6:213" s="19" customFormat="1" x14ac:dyDescent="0.25">
      <c r="F3234" s="20"/>
      <c r="G3234" s="20"/>
      <c r="H3234" s="20"/>
      <c r="I3234" s="20"/>
      <c r="J3234" s="21"/>
      <c r="K3234" s="21"/>
      <c r="L3234" s="20"/>
      <c r="M3234" s="20"/>
      <c r="N3234" s="22"/>
      <c r="O3234" s="22"/>
      <c r="P3234" s="22"/>
      <c r="Q3234" s="22"/>
      <c r="U3234" s="20"/>
      <c r="V3234" s="20"/>
      <c r="W3234" s="20"/>
      <c r="X3234" s="27"/>
      <c r="Y3234" s="253"/>
      <c r="Z3234" s="30"/>
      <c r="AA3234" s="30"/>
      <c r="AB3234" s="31"/>
      <c r="AC3234" s="31"/>
      <c r="AD3234" s="31"/>
      <c r="AE3234" s="31"/>
      <c r="AF3234" s="31"/>
      <c r="AG3234" s="241"/>
      <c r="AH3234" s="31"/>
      <c r="AI3234" s="31"/>
      <c r="AJ3234" s="31"/>
      <c r="AK3234" s="31"/>
      <c r="AL3234" s="120"/>
      <c r="AM3234" s="25"/>
      <c r="AN3234" s="25"/>
      <c r="AO3234" s="25"/>
      <c r="AP3234" s="25"/>
      <c r="AQ3234" s="26"/>
      <c r="AR3234" s="25"/>
      <c r="AS3234" s="25"/>
      <c r="AT3234" s="25"/>
      <c r="AU3234" s="25"/>
      <c r="AV3234" s="25"/>
      <c r="BC3234" s="1"/>
      <c r="BD3234"/>
      <c r="BE3234"/>
      <c r="BF3234" s="1"/>
      <c r="BG3234"/>
      <c r="BH3234"/>
      <c r="BI3234"/>
      <c r="BJ3234" s="1"/>
      <c r="BK3234" s="1"/>
      <c r="BL3234"/>
      <c r="BM3234" s="1"/>
      <c r="BN3234" s="1"/>
      <c r="BO3234" s="1"/>
      <c r="BP3234" s="1"/>
      <c r="BQ3234" s="1"/>
      <c r="BR3234" s="1"/>
      <c r="BS3234" s="1"/>
      <c r="BT3234" s="22"/>
      <c r="BU3234" s="1"/>
      <c r="BV3234" s="1"/>
      <c r="BW3234" s="1"/>
      <c r="BX3234" s="1"/>
      <c r="BY3234" s="1"/>
      <c r="BZ3234" s="1"/>
      <c r="CA3234" s="1"/>
      <c r="CB3234" s="1"/>
      <c r="CC3234" s="1"/>
      <c r="CD3234" s="1"/>
      <c r="CE3234" s="1"/>
      <c r="CF3234" s="1"/>
      <c r="CG3234" s="1"/>
      <c r="CH3234" s="1"/>
      <c r="CI3234" s="1"/>
      <c r="CJ3234" s="1"/>
      <c r="CK3234" s="1"/>
      <c r="CL3234" s="1"/>
      <c r="CM3234" s="1"/>
      <c r="CN3234" s="1"/>
      <c r="CO3234" s="1"/>
      <c r="CP3234" s="1"/>
      <c r="CQ3234" s="1"/>
      <c r="CR3234" s="1"/>
      <c r="CS3234" s="1"/>
      <c r="CT3234" s="1"/>
      <c r="CU3234" s="1"/>
      <c r="CV3234" s="1"/>
      <c r="CW3234" s="1"/>
      <c r="CX3234" s="1"/>
      <c r="CY3234" s="1"/>
      <c r="CZ3234" s="1"/>
      <c r="DA3234" s="1"/>
      <c r="DB3234" s="1"/>
      <c r="DC3234" s="1"/>
      <c r="DD3234" s="1"/>
      <c r="DE3234" s="1"/>
      <c r="DF3234" s="1"/>
      <c r="DG3234" s="1"/>
      <c r="DH3234" s="1"/>
      <c r="DI3234" s="1"/>
      <c r="DJ3234" s="1"/>
      <c r="DK3234" s="1"/>
      <c r="DL3234" s="1"/>
      <c r="DM3234" s="1"/>
      <c r="DN3234" s="1"/>
      <c r="DO3234" s="1"/>
      <c r="DP3234" s="1"/>
      <c r="DQ3234" s="1"/>
      <c r="DR3234" s="1"/>
      <c r="DS3234" s="1"/>
      <c r="DT3234" s="1"/>
      <c r="DU3234" s="1"/>
      <c r="DV3234" s="1"/>
      <c r="DW3234" s="1"/>
      <c r="DX3234" s="1"/>
      <c r="DY3234" s="1"/>
      <c r="DZ3234" s="1"/>
      <c r="EA3234" s="1"/>
      <c r="EB3234" s="1"/>
      <c r="EC3234" s="1"/>
      <c r="ED3234" s="1"/>
      <c r="EE3234" s="1"/>
      <c r="EF3234" s="1"/>
      <c r="EG3234" s="1"/>
      <c r="EH3234" s="1"/>
      <c r="EI3234" s="1"/>
      <c r="EJ3234" s="1"/>
      <c r="EK3234" s="1"/>
      <c r="EL3234" s="1"/>
      <c r="EM3234" s="1"/>
      <c r="EN3234" s="1"/>
      <c r="EO3234" s="1"/>
      <c r="EP3234" s="1"/>
      <c r="EQ3234" s="1"/>
      <c r="ER3234" s="1"/>
      <c r="ES3234" s="1"/>
      <c r="ET3234" s="1"/>
      <c r="EU3234" s="1"/>
      <c r="EV3234" s="1"/>
      <c r="EW3234" s="1"/>
      <c r="EX3234" s="1"/>
      <c r="EY3234" s="1"/>
      <c r="EZ3234" s="1"/>
      <c r="FA3234" s="1"/>
      <c r="FB3234" s="1"/>
      <c r="FC3234" s="1"/>
      <c r="FD3234" s="1"/>
      <c r="FE3234" s="1"/>
      <c r="FF3234" s="1"/>
      <c r="FG3234" s="1"/>
      <c r="FH3234" s="1"/>
      <c r="FI3234" s="1"/>
      <c r="FJ3234" s="1"/>
      <c r="FK3234" s="1"/>
      <c r="FL3234" s="1"/>
      <c r="FM3234" s="1"/>
      <c r="FN3234" s="1"/>
      <c r="FO3234" s="1"/>
      <c r="FP3234" s="1"/>
      <c r="FQ3234" s="1"/>
      <c r="FR3234" s="1"/>
      <c r="FS3234" s="1"/>
      <c r="FT3234" s="1"/>
      <c r="FU3234" s="1"/>
      <c r="FV3234" s="1"/>
      <c r="FW3234" s="1"/>
      <c r="FX3234" s="1"/>
      <c r="FY3234" s="1"/>
      <c r="FZ3234" s="1"/>
      <c r="GA3234" s="1"/>
      <c r="GB3234" s="1"/>
      <c r="GC3234" s="1"/>
      <c r="GD3234" s="1"/>
      <c r="GE3234" s="1"/>
      <c r="GF3234" s="1"/>
      <c r="GG3234" s="1"/>
      <c r="GH3234" s="1"/>
      <c r="GI3234" s="1"/>
      <c r="GJ3234" s="1"/>
      <c r="GK3234"/>
      <c r="GL3234"/>
      <c r="GM3234"/>
      <c r="GN3234"/>
      <c r="GO3234"/>
      <c r="GP3234"/>
      <c r="GQ3234"/>
      <c r="GR3234"/>
      <c r="GS3234"/>
      <c r="GT3234"/>
      <c r="GU3234"/>
      <c r="GV3234"/>
      <c r="GW3234"/>
      <c r="GX3234"/>
      <c r="GY3234"/>
      <c r="GZ3234"/>
      <c r="HA3234"/>
      <c r="HB3234"/>
      <c r="HC3234"/>
      <c r="HD3234"/>
      <c r="HE3234"/>
    </row>
    <row r="3235" spans="6:213" s="19" customFormat="1" x14ac:dyDescent="0.25">
      <c r="F3235" s="20"/>
      <c r="G3235" s="20"/>
      <c r="H3235" s="20"/>
      <c r="I3235" s="20"/>
      <c r="J3235" s="21"/>
      <c r="K3235" s="21"/>
      <c r="L3235" s="20"/>
      <c r="M3235" s="20"/>
      <c r="N3235" s="22"/>
      <c r="O3235" s="22"/>
      <c r="P3235" s="22"/>
      <c r="Q3235" s="22"/>
      <c r="U3235" s="20"/>
      <c r="V3235" s="20"/>
      <c r="W3235" s="20"/>
      <c r="X3235" s="27"/>
      <c r="Y3235" s="253"/>
      <c r="Z3235" s="30"/>
      <c r="AA3235" s="30"/>
      <c r="AB3235" s="31"/>
      <c r="AC3235" s="31"/>
      <c r="AD3235" s="31"/>
      <c r="AE3235" s="31"/>
      <c r="AF3235" s="31"/>
      <c r="AG3235" s="241"/>
      <c r="AH3235" s="31"/>
      <c r="AI3235" s="31"/>
      <c r="AJ3235" s="31"/>
      <c r="AK3235" s="31"/>
      <c r="AL3235" s="120"/>
      <c r="AM3235" s="25"/>
      <c r="AN3235" s="25"/>
      <c r="AO3235" s="25"/>
      <c r="AP3235" s="25"/>
      <c r="AQ3235" s="26"/>
      <c r="AR3235" s="25"/>
      <c r="AS3235" s="25"/>
      <c r="AT3235" s="25"/>
      <c r="AU3235" s="25"/>
      <c r="AV3235" s="25"/>
      <c r="BC3235" s="1"/>
      <c r="BD3235"/>
      <c r="BE3235"/>
      <c r="BF3235" s="1"/>
      <c r="BG3235"/>
      <c r="BH3235"/>
      <c r="BI3235"/>
      <c r="BJ3235" s="1"/>
      <c r="BK3235" s="1"/>
      <c r="BL3235"/>
      <c r="BM3235" s="1"/>
      <c r="BN3235" s="1"/>
      <c r="BO3235" s="1"/>
      <c r="BP3235" s="1"/>
      <c r="BQ3235" s="1"/>
      <c r="BR3235" s="1"/>
      <c r="BS3235" s="1"/>
      <c r="BT3235" s="22"/>
      <c r="BU3235" s="1"/>
      <c r="BV3235" s="1"/>
      <c r="BW3235" s="1"/>
      <c r="BX3235" s="1"/>
      <c r="BY3235" s="1"/>
      <c r="BZ3235" s="1"/>
      <c r="CA3235" s="1"/>
      <c r="CB3235" s="1"/>
      <c r="CC3235" s="1"/>
      <c r="CD3235" s="1"/>
      <c r="CE3235" s="1"/>
      <c r="CF3235" s="1"/>
      <c r="CG3235" s="1"/>
      <c r="CH3235" s="1"/>
      <c r="CI3235" s="1"/>
      <c r="CJ3235" s="1"/>
      <c r="CK3235" s="1"/>
      <c r="CL3235" s="1"/>
      <c r="CM3235" s="1"/>
      <c r="CN3235" s="1"/>
      <c r="CO3235" s="1"/>
      <c r="CP3235" s="1"/>
      <c r="CQ3235" s="1"/>
      <c r="CR3235" s="1"/>
      <c r="CS3235" s="1"/>
      <c r="CT3235" s="1"/>
      <c r="CU3235" s="1"/>
      <c r="CV3235" s="1"/>
      <c r="CW3235" s="1"/>
      <c r="CX3235" s="1"/>
      <c r="CY3235" s="1"/>
      <c r="CZ3235" s="1"/>
      <c r="DA3235" s="1"/>
      <c r="DB3235" s="1"/>
      <c r="DC3235" s="1"/>
      <c r="DD3235" s="1"/>
      <c r="DE3235" s="1"/>
      <c r="DF3235" s="1"/>
      <c r="DG3235" s="1"/>
      <c r="DH3235" s="1"/>
      <c r="DI3235" s="1"/>
      <c r="DJ3235" s="1"/>
      <c r="DK3235" s="1"/>
      <c r="DL3235" s="1"/>
      <c r="DM3235" s="1"/>
      <c r="DN3235" s="1"/>
      <c r="DO3235" s="1"/>
      <c r="DP3235" s="1"/>
      <c r="DQ3235" s="1"/>
      <c r="DR3235" s="1"/>
      <c r="DS3235" s="1"/>
      <c r="DT3235" s="1"/>
      <c r="DU3235" s="1"/>
      <c r="DV3235" s="1"/>
      <c r="DW3235" s="1"/>
      <c r="DX3235" s="1"/>
      <c r="DY3235" s="1"/>
      <c r="DZ3235" s="1"/>
      <c r="EA3235" s="1"/>
      <c r="EB3235" s="1"/>
      <c r="EC3235" s="1"/>
      <c r="ED3235" s="1"/>
      <c r="EE3235" s="1"/>
      <c r="EF3235" s="1"/>
      <c r="EG3235" s="1"/>
      <c r="EH3235" s="1"/>
      <c r="EI3235" s="1"/>
      <c r="EJ3235" s="1"/>
      <c r="EK3235" s="1"/>
      <c r="EL3235" s="1"/>
      <c r="EM3235" s="1"/>
      <c r="EN3235" s="1"/>
      <c r="EO3235" s="1"/>
      <c r="EP3235" s="1"/>
      <c r="EQ3235" s="1"/>
      <c r="ER3235" s="1"/>
      <c r="ES3235" s="1"/>
      <c r="ET3235" s="1"/>
      <c r="EU3235" s="1"/>
      <c r="EV3235" s="1"/>
      <c r="EW3235" s="1"/>
      <c r="EX3235" s="1"/>
      <c r="EY3235" s="1"/>
      <c r="EZ3235" s="1"/>
      <c r="FA3235" s="1"/>
      <c r="FB3235" s="1"/>
      <c r="FC3235" s="1"/>
      <c r="FD3235" s="1"/>
      <c r="FE3235" s="1"/>
      <c r="FF3235" s="1"/>
      <c r="FG3235" s="1"/>
      <c r="FH3235" s="1"/>
      <c r="FI3235" s="1"/>
      <c r="FJ3235" s="1"/>
      <c r="FK3235" s="1"/>
      <c r="FL3235" s="1"/>
      <c r="FM3235" s="1"/>
      <c r="FN3235" s="1"/>
      <c r="FO3235" s="1"/>
      <c r="FP3235" s="1"/>
      <c r="FQ3235" s="1"/>
      <c r="FR3235" s="1"/>
      <c r="FS3235" s="1"/>
      <c r="FT3235" s="1"/>
      <c r="FU3235" s="1"/>
      <c r="FV3235" s="1"/>
      <c r="FW3235" s="1"/>
      <c r="FX3235" s="1"/>
      <c r="FY3235" s="1"/>
      <c r="FZ3235" s="1"/>
      <c r="GA3235" s="1"/>
      <c r="GB3235" s="1"/>
      <c r="GC3235" s="1"/>
      <c r="GD3235" s="1"/>
      <c r="GE3235" s="1"/>
      <c r="GF3235" s="1"/>
      <c r="GG3235" s="1"/>
      <c r="GH3235" s="1"/>
      <c r="GI3235" s="1"/>
      <c r="GJ3235" s="1"/>
      <c r="GK3235"/>
      <c r="GL3235"/>
      <c r="GM3235"/>
      <c r="GN3235"/>
      <c r="GO3235"/>
      <c r="GP3235"/>
      <c r="GQ3235"/>
      <c r="GR3235"/>
      <c r="GS3235"/>
      <c r="GT3235"/>
      <c r="GU3235"/>
      <c r="GV3235"/>
      <c r="GW3235"/>
      <c r="GX3235"/>
      <c r="GY3235"/>
      <c r="GZ3235"/>
      <c r="HA3235"/>
      <c r="HB3235"/>
      <c r="HC3235"/>
      <c r="HD3235"/>
      <c r="HE3235"/>
    </row>
    <row r="3236" spans="6:213" s="19" customFormat="1" x14ac:dyDescent="0.25">
      <c r="F3236" s="20"/>
      <c r="G3236" s="20"/>
      <c r="H3236" s="20"/>
      <c r="I3236" s="20"/>
      <c r="J3236" s="21"/>
      <c r="K3236" s="21"/>
      <c r="L3236" s="20"/>
      <c r="M3236" s="20"/>
      <c r="N3236" s="22"/>
      <c r="O3236" s="22"/>
      <c r="P3236" s="22"/>
      <c r="Q3236" s="22"/>
      <c r="U3236" s="20"/>
      <c r="V3236" s="20"/>
      <c r="W3236" s="20"/>
      <c r="X3236" s="27"/>
      <c r="Y3236" s="253"/>
      <c r="Z3236" s="30"/>
      <c r="AA3236" s="30"/>
      <c r="AB3236" s="31"/>
      <c r="AC3236" s="31"/>
      <c r="AD3236" s="31"/>
      <c r="AE3236" s="31"/>
      <c r="AF3236" s="31"/>
      <c r="AG3236" s="241"/>
      <c r="AH3236" s="31"/>
      <c r="AI3236" s="31"/>
      <c r="AJ3236" s="31"/>
      <c r="AK3236" s="31"/>
      <c r="AL3236" s="120"/>
      <c r="AM3236" s="25"/>
      <c r="AN3236" s="25"/>
      <c r="AO3236" s="25"/>
      <c r="AP3236" s="25"/>
      <c r="AQ3236" s="26"/>
      <c r="AR3236" s="25"/>
      <c r="AS3236" s="25"/>
      <c r="AT3236" s="25"/>
      <c r="AU3236" s="25"/>
      <c r="AV3236" s="25"/>
      <c r="BC3236" s="1"/>
      <c r="BD3236"/>
      <c r="BE3236"/>
      <c r="BF3236" s="1"/>
      <c r="BG3236"/>
      <c r="BH3236"/>
      <c r="BI3236"/>
      <c r="BJ3236" s="1"/>
      <c r="BK3236" s="1"/>
      <c r="BL3236"/>
      <c r="BM3236" s="1"/>
      <c r="BN3236" s="1"/>
      <c r="BO3236" s="1"/>
      <c r="BP3236" s="1"/>
      <c r="BQ3236" s="1"/>
      <c r="BR3236" s="1"/>
      <c r="BS3236" s="1"/>
      <c r="BT3236" s="22"/>
      <c r="BU3236" s="1"/>
      <c r="BV3236" s="1"/>
      <c r="BW3236" s="1"/>
      <c r="BX3236" s="1"/>
      <c r="BY3236" s="1"/>
      <c r="BZ3236" s="1"/>
      <c r="CA3236" s="1"/>
      <c r="CB3236" s="1"/>
      <c r="CC3236" s="1"/>
      <c r="CD3236" s="1"/>
      <c r="CE3236" s="1"/>
      <c r="CF3236" s="1"/>
      <c r="CG3236" s="1"/>
      <c r="CH3236" s="1"/>
      <c r="CI3236" s="1"/>
      <c r="CJ3236" s="1"/>
      <c r="CK3236" s="1"/>
      <c r="CL3236" s="1"/>
      <c r="CM3236" s="1"/>
      <c r="CN3236" s="1"/>
      <c r="CO3236" s="1"/>
      <c r="CP3236" s="1"/>
      <c r="CQ3236" s="1"/>
      <c r="CR3236" s="1"/>
      <c r="CS3236" s="1"/>
      <c r="CT3236" s="1"/>
      <c r="CU3236" s="1"/>
      <c r="CV3236" s="1"/>
      <c r="CW3236" s="1"/>
      <c r="CX3236" s="1"/>
      <c r="CY3236" s="1"/>
      <c r="CZ3236" s="1"/>
      <c r="DA3236" s="1"/>
      <c r="DB3236" s="1"/>
      <c r="DC3236" s="1"/>
      <c r="DD3236" s="1"/>
      <c r="DE3236" s="1"/>
      <c r="DF3236" s="1"/>
      <c r="DG3236" s="1"/>
      <c r="DH3236" s="1"/>
      <c r="DI3236" s="1"/>
      <c r="DJ3236" s="1"/>
      <c r="DK3236" s="1"/>
      <c r="DL3236" s="1"/>
      <c r="DM3236" s="1"/>
      <c r="DN3236" s="1"/>
      <c r="DO3236" s="1"/>
      <c r="DP3236" s="1"/>
      <c r="DQ3236" s="1"/>
      <c r="DR3236" s="1"/>
      <c r="DS3236" s="1"/>
      <c r="DT3236" s="1"/>
      <c r="DU3236" s="1"/>
      <c r="DV3236" s="1"/>
      <c r="DW3236" s="1"/>
      <c r="DX3236" s="1"/>
      <c r="DY3236" s="1"/>
      <c r="DZ3236" s="1"/>
      <c r="EA3236" s="1"/>
      <c r="EB3236" s="1"/>
      <c r="EC3236" s="1"/>
      <c r="ED3236" s="1"/>
      <c r="EE3236" s="1"/>
      <c r="EF3236" s="1"/>
      <c r="EG3236" s="1"/>
      <c r="EH3236" s="1"/>
      <c r="EI3236" s="1"/>
      <c r="EJ3236" s="1"/>
      <c r="EK3236" s="1"/>
      <c r="EL3236" s="1"/>
      <c r="EM3236" s="1"/>
      <c r="EN3236" s="1"/>
      <c r="EO3236" s="1"/>
      <c r="EP3236" s="1"/>
      <c r="EQ3236" s="1"/>
      <c r="ER3236" s="1"/>
      <c r="ES3236" s="1"/>
      <c r="ET3236" s="1"/>
      <c r="EU3236" s="1"/>
      <c r="EV3236" s="1"/>
      <c r="EW3236" s="1"/>
      <c r="EX3236" s="1"/>
      <c r="EY3236" s="1"/>
      <c r="EZ3236" s="1"/>
      <c r="FA3236" s="1"/>
      <c r="FB3236" s="1"/>
      <c r="FC3236" s="1"/>
      <c r="FD3236" s="1"/>
      <c r="FE3236" s="1"/>
      <c r="FF3236" s="1"/>
      <c r="FG3236" s="1"/>
      <c r="FH3236" s="1"/>
      <c r="FI3236" s="1"/>
      <c r="FJ3236" s="1"/>
      <c r="FK3236" s="1"/>
      <c r="FL3236" s="1"/>
      <c r="FM3236" s="1"/>
      <c r="FN3236" s="1"/>
      <c r="FO3236" s="1"/>
      <c r="FP3236" s="1"/>
      <c r="FQ3236" s="1"/>
      <c r="FR3236" s="1"/>
      <c r="FS3236" s="1"/>
      <c r="FT3236" s="1"/>
      <c r="FU3236" s="1"/>
      <c r="FV3236" s="1"/>
      <c r="FW3236" s="1"/>
      <c r="FX3236" s="1"/>
      <c r="FY3236" s="1"/>
      <c r="FZ3236" s="1"/>
      <c r="GA3236" s="1"/>
      <c r="GB3236" s="1"/>
      <c r="GC3236" s="1"/>
      <c r="GD3236" s="1"/>
      <c r="GE3236" s="1"/>
      <c r="GF3236" s="1"/>
      <c r="GG3236" s="1"/>
      <c r="GH3236" s="1"/>
      <c r="GI3236" s="1"/>
      <c r="GJ3236" s="1"/>
      <c r="GK3236"/>
      <c r="GL3236"/>
      <c r="GM3236"/>
      <c r="GN3236"/>
      <c r="GO3236"/>
      <c r="GP3236"/>
      <c r="GQ3236"/>
      <c r="GR3236"/>
      <c r="GS3236"/>
      <c r="GT3236"/>
      <c r="GU3236"/>
      <c r="GV3236"/>
      <c r="GW3236"/>
      <c r="GX3236"/>
      <c r="GY3236"/>
      <c r="GZ3236"/>
      <c r="HA3236"/>
      <c r="HB3236"/>
      <c r="HC3236"/>
      <c r="HD3236"/>
      <c r="HE3236"/>
    </row>
    <row r="3237" spans="6:213" s="19" customFormat="1" x14ac:dyDescent="0.25">
      <c r="F3237" s="20"/>
      <c r="G3237" s="20"/>
      <c r="H3237" s="20"/>
      <c r="I3237" s="20"/>
      <c r="J3237" s="21"/>
      <c r="K3237" s="21"/>
      <c r="L3237" s="20"/>
      <c r="M3237" s="20"/>
      <c r="N3237" s="22"/>
      <c r="O3237" s="22"/>
      <c r="P3237" s="22"/>
      <c r="Q3237" s="22"/>
      <c r="U3237" s="20"/>
      <c r="V3237" s="20"/>
      <c r="W3237" s="20"/>
      <c r="X3237" s="27"/>
      <c r="Y3237" s="253"/>
      <c r="Z3237" s="30"/>
      <c r="AA3237" s="30"/>
      <c r="AB3237" s="31"/>
      <c r="AC3237" s="31"/>
      <c r="AD3237" s="31"/>
      <c r="AE3237" s="31"/>
      <c r="AF3237" s="31"/>
      <c r="AG3237" s="241"/>
      <c r="AH3237" s="31"/>
      <c r="AI3237" s="31"/>
      <c r="AJ3237" s="31"/>
      <c r="AK3237" s="31"/>
      <c r="AL3237" s="120"/>
      <c r="AM3237" s="25"/>
      <c r="AN3237" s="25"/>
      <c r="AO3237" s="25"/>
      <c r="AP3237" s="25"/>
      <c r="AQ3237" s="26"/>
      <c r="AR3237" s="25"/>
      <c r="AS3237" s="25"/>
      <c r="AT3237" s="25"/>
      <c r="AU3237" s="25"/>
      <c r="AV3237" s="25"/>
      <c r="BC3237" s="1"/>
      <c r="BD3237"/>
      <c r="BE3237"/>
      <c r="BF3237" s="1"/>
      <c r="BG3237"/>
      <c r="BH3237"/>
      <c r="BI3237"/>
      <c r="BJ3237" s="1"/>
      <c r="BK3237" s="1"/>
      <c r="BL3237"/>
      <c r="BM3237" s="1"/>
      <c r="BN3237" s="1"/>
      <c r="BO3237" s="1"/>
      <c r="BP3237" s="1"/>
      <c r="BQ3237" s="1"/>
      <c r="BR3237" s="1"/>
      <c r="BS3237" s="1"/>
      <c r="BT3237" s="22"/>
      <c r="BU3237" s="1"/>
      <c r="BV3237" s="1"/>
      <c r="BW3237" s="1"/>
      <c r="BX3237" s="1"/>
      <c r="BY3237" s="1"/>
      <c r="BZ3237" s="1"/>
      <c r="CA3237" s="1"/>
      <c r="CB3237" s="1"/>
      <c r="CC3237" s="1"/>
      <c r="CD3237" s="1"/>
      <c r="CE3237" s="1"/>
      <c r="CF3237" s="1"/>
      <c r="CG3237" s="1"/>
      <c r="CH3237" s="1"/>
      <c r="CI3237" s="1"/>
      <c r="CJ3237" s="1"/>
      <c r="CK3237" s="1"/>
      <c r="CL3237" s="1"/>
      <c r="CM3237" s="1"/>
      <c r="CN3237" s="1"/>
      <c r="CO3237" s="1"/>
      <c r="CP3237" s="1"/>
      <c r="CQ3237" s="1"/>
      <c r="CR3237" s="1"/>
      <c r="CS3237" s="1"/>
      <c r="CT3237" s="1"/>
      <c r="CU3237" s="1"/>
      <c r="CV3237" s="1"/>
      <c r="CW3237" s="1"/>
      <c r="CX3237" s="1"/>
      <c r="CY3237" s="1"/>
      <c r="CZ3237" s="1"/>
      <c r="DA3237" s="1"/>
      <c r="DB3237" s="1"/>
      <c r="DC3237" s="1"/>
      <c r="DD3237" s="1"/>
      <c r="DE3237" s="1"/>
      <c r="DF3237" s="1"/>
      <c r="DG3237" s="1"/>
      <c r="DH3237" s="1"/>
      <c r="DI3237" s="1"/>
      <c r="DJ3237" s="1"/>
      <c r="DK3237" s="1"/>
      <c r="DL3237" s="1"/>
      <c r="DM3237" s="1"/>
      <c r="DN3237" s="1"/>
      <c r="DO3237" s="1"/>
      <c r="DP3237" s="1"/>
      <c r="DQ3237" s="1"/>
      <c r="DR3237" s="1"/>
      <c r="DS3237" s="1"/>
      <c r="DT3237" s="1"/>
      <c r="DU3237" s="1"/>
      <c r="DV3237" s="1"/>
      <c r="DW3237" s="1"/>
      <c r="DX3237" s="1"/>
      <c r="DY3237" s="1"/>
      <c r="DZ3237" s="1"/>
      <c r="EA3237" s="1"/>
      <c r="EB3237" s="1"/>
      <c r="EC3237" s="1"/>
      <c r="ED3237" s="1"/>
      <c r="EE3237" s="1"/>
      <c r="EF3237" s="1"/>
      <c r="EG3237" s="1"/>
      <c r="EH3237" s="1"/>
      <c r="EI3237" s="1"/>
      <c r="EJ3237" s="1"/>
      <c r="EK3237" s="1"/>
      <c r="EL3237" s="1"/>
      <c r="EM3237" s="1"/>
      <c r="EN3237" s="1"/>
      <c r="EO3237" s="1"/>
      <c r="EP3237" s="1"/>
      <c r="EQ3237" s="1"/>
      <c r="ER3237" s="1"/>
      <c r="ES3237" s="1"/>
      <c r="ET3237" s="1"/>
      <c r="EU3237" s="1"/>
      <c r="EV3237" s="1"/>
      <c r="EW3237" s="1"/>
      <c r="EX3237" s="1"/>
      <c r="EY3237" s="1"/>
      <c r="EZ3237" s="1"/>
      <c r="FA3237" s="1"/>
      <c r="FB3237" s="1"/>
      <c r="FC3237" s="1"/>
      <c r="FD3237" s="1"/>
      <c r="FE3237" s="1"/>
      <c r="FF3237" s="1"/>
      <c r="FG3237" s="1"/>
      <c r="FH3237" s="1"/>
      <c r="FI3237" s="1"/>
      <c r="FJ3237" s="1"/>
      <c r="FK3237" s="1"/>
      <c r="FL3237" s="1"/>
      <c r="FM3237" s="1"/>
      <c r="FN3237" s="1"/>
      <c r="FO3237" s="1"/>
      <c r="FP3237" s="1"/>
      <c r="FQ3237" s="1"/>
      <c r="FR3237" s="1"/>
      <c r="FS3237" s="1"/>
      <c r="FT3237" s="1"/>
      <c r="FU3237" s="1"/>
      <c r="FV3237" s="1"/>
      <c r="FW3237" s="1"/>
      <c r="FX3237" s="1"/>
      <c r="FY3237" s="1"/>
      <c r="FZ3237" s="1"/>
      <c r="GA3237" s="1"/>
      <c r="GB3237" s="1"/>
      <c r="GC3237" s="1"/>
      <c r="GD3237" s="1"/>
      <c r="GE3237" s="1"/>
      <c r="GF3237" s="1"/>
      <c r="GG3237" s="1"/>
      <c r="GH3237" s="1"/>
      <c r="GI3237" s="1"/>
      <c r="GJ3237" s="1"/>
      <c r="GK3237"/>
      <c r="GL3237"/>
      <c r="GM3237"/>
      <c r="GN3237"/>
      <c r="GO3237"/>
      <c r="GP3237"/>
      <c r="GQ3237"/>
      <c r="GR3237"/>
      <c r="GS3237"/>
      <c r="GT3237"/>
      <c r="GU3237"/>
      <c r="GV3237"/>
      <c r="GW3237"/>
      <c r="GX3237"/>
      <c r="GY3237"/>
      <c r="GZ3237"/>
      <c r="HA3237"/>
      <c r="HB3237"/>
      <c r="HC3237"/>
      <c r="HD3237"/>
      <c r="HE3237"/>
    </row>
    <row r="3238" spans="6:213" s="19" customFormat="1" x14ac:dyDescent="0.25">
      <c r="F3238" s="20"/>
      <c r="G3238" s="20"/>
      <c r="H3238" s="20"/>
      <c r="I3238" s="20"/>
      <c r="J3238" s="21"/>
      <c r="K3238" s="21"/>
      <c r="L3238" s="20"/>
      <c r="M3238" s="20"/>
      <c r="N3238" s="22"/>
      <c r="O3238" s="22"/>
      <c r="P3238" s="22"/>
      <c r="Q3238" s="22"/>
      <c r="U3238" s="20"/>
      <c r="V3238" s="20"/>
      <c r="W3238" s="20"/>
      <c r="X3238" s="27"/>
      <c r="Y3238" s="253"/>
      <c r="Z3238" s="30"/>
      <c r="AA3238" s="30"/>
      <c r="AB3238" s="31"/>
      <c r="AC3238" s="31"/>
      <c r="AD3238" s="31"/>
      <c r="AE3238" s="31"/>
      <c r="AF3238" s="31"/>
      <c r="AG3238" s="241"/>
      <c r="AH3238" s="31"/>
      <c r="AI3238" s="31"/>
      <c r="AJ3238" s="31"/>
      <c r="AK3238" s="31"/>
      <c r="AL3238" s="120"/>
      <c r="AM3238" s="25"/>
      <c r="AN3238" s="25"/>
      <c r="AO3238" s="25"/>
      <c r="AP3238" s="25"/>
      <c r="AQ3238" s="26"/>
      <c r="AR3238" s="25"/>
      <c r="AS3238" s="25"/>
      <c r="AT3238" s="25"/>
      <c r="AU3238" s="25"/>
      <c r="AV3238" s="25"/>
      <c r="BC3238" s="1"/>
      <c r="BD3238"/>
      <c r="BE3238"/>
      <c r="BF3238" s="1"/>
      <c r="BG3238"/>
      <c r="BH3238"/>
      <c r="BI3238"/>
      <c r="BJ3238" s="1"/>
      <c r="BK3238" s="1"/>
      <c r="BL3238"/>
      <c r="BM3238" s="1"/>
      <c r="BN3238" s="1"/>
      <c r="BO3238" s="1"/>
      <c r="BP3238" s="1"/>
      <c r="BQ3238" s="1"/>
      <c r="BR3238" s="1"/>
      <c r="BS3238" s="1"/>
      <c r="BT3238" s="22"/>
      <c r="BU3238" s="1"/>
      <c r="BV3238" s="1"/>
      <c r="BW3238" s="1"/>
      <c r="BX3238" s="1"/>
      <c r="BY3238" s="1"/>
      <c r="BZ3238" s="1"/>
      <c r="CA3238" s="1"/>
      <c r="CB3238" s="1"/>
      <c r="CC3238" s="1"/>
      <c r="CD3238" s="1"/>
      <c r="CE3238" s="1"/>
      <c r="CF3238" s="1"/>
      <c r="CG3238" s="1"/>
      <c r="CH3238" s="1"/>
      <c r="CI3238" s="1"/>
      <c r="CJ3238" s="1"/>
      <c r="CK3238" s="1"/>
      <c r="CL3238" s="1"/>
      <c r="CM3238" s="1"/>
      <c r="CN3238" s="1"/>
      <c r="CO3238" s="1"/>
      <c r="CP3238" s="1"/>
      <c r="CQ3238" s="1"/>
      <c r="CR3238" s="1"/>
      <c r="CS3238" s="1"/>
      <c r="CT3238" s="1"/>
      <c r="CU3238" s="1"/>
      <c r="CV3238" s="1"/>
      <c r="CW3238" s="1"/>
      <c r="CX3238" s="1"/>
      <c r="CY3238" s="1"/>
      <c r="CZ3238" s="1"/>
      <c r="DA3238" s="1"/>
      <c r="DB3238" s="1"/>
      <c r="DC3238" s="1"/>
      <c r="DD3238" s="1"/>
      <c r="DE3238" s="1"/>
      <c r="DF3238" s="1"/>
      <c r="DG3238" s="1"/>
      <c r="DH3238" s="1"/>
      <c r="DI3238" s="1"/>
      <c r="DJ3238" s="1"/>
      <c r="DK3238" s="1"/>
      <c r="DL3238" s="1"/>
      <c r="DM3238" s="1"/>
      <c r="DN3238" s="1"/>
      <c r="DO3238" s="1"/>
      <c r="DP3238" s="1"/>
      <c r="DQ3238" s="1"/>
      <c r="DR3238" s="1"/>
      <c r="DS3238" s="1"/>
      <c r="DT3238" s="1"/>
      <c r="DU3238" s="1"/>
      <c r="DV3238" s="1"/>
      <c r="DW3238" s="1"/>
      <c r="DX3238" s="1"/>
      <c r="DY3238" s="1"/>
      <c r="DZ3238" s="1"/>
      <c r="EA3238" s="1"/>
      <c r="EB3238" s="1"/>
      <c r="EC3238" s="1"/>
      <c r="ED3238" s="1"/>
      <c r="EE3238" s="1"/>
      <c r="EF3238" s="1"/>
      <c r="EG3238" s="1"/>
      <c r="EH3238" s="1"/>
      <c r="EI3238" s="1"/>
      <c r="EJ3238" s="1"/>
      <c r="EK3238" s="1"/>
      <c r="EL3238" s="1"/>
      <c r="EM3238" s="1"/>
      <c r="EN3238" s="1"/>
      <c r="EO3238" s="1"/>
      <c r="EP3238" s="1"/>
      <c r="EQ3238" s="1"/>
      <c r="ER3238" s="1"/>
      <c r="ES3238" s="1"/>
      <c r="ET3238" s="1"/>
      <c r="EU3238" s="1"/>
      <c r="EV3238" s="1"/>
      <c r="EW3238" s="1"/>
      <c r="EX3238" s="1"/>
      <c r="EY3238" s="1"/>
      <c r="EZ3238" s="1"/>
      <c r="FA3238" s="1"/>
      <c r="FB3238" s="1"/>
      <c r="FC3238" s="1"/>
      <c r="FD3238" s="1"/>
      <c r="FE3238" s="1"/>
      <c r="FF3238" s="1"/>
      <c r="FG3238" s="1"/>
      <c r="FH3238" s="1"/>
      <c r="FI3238" s="1"/>
      <c r="FJ3238" s="1"/>
      <c r="FK3238" s="1"/>
      <c r="FL3238" s="1"/>
      <c r="FM3238" s="1"/>
      <c r="FN3238" s="1"/>
      <c r="FO3238" s="1"/>
      <c r="FP3238" s="1"/>
      <c r="FQ3238" s="1"/>
      <c r="FR3238" s="1"/>
      <c r="FS3238" s="1"/>
      <c r="FT3238" s="1"/>
      <c r="FU3238" s="1"/>
      <c r="FV3238" s="1"/>
      <c r="FW3238" s="1"/>
      <c r="FX3238" s="1"/>
      <c r="FY3238" s="1"/>
      <c r="FZ3238" s="1"/>
      <c r="GA3238" s="1"/>
      <c r="GB3238" s="1"/>
      <c r="GC3238" s="1"/>
      <c r="GD3238" s="1"/>
      <c r="GE3238" s="1"/>
      <c r="GF3238" s="1"/>
      <c r="GG3238" s="1"/>
      <c r="GH3238" s="1"/>
      <c r="GI3238" s="1"/>
      <c r="GJ3238" s="1"/>
      <c r="GK3238"/>
      <c r="GL3238"/>
      <c r="GM3238"/>
      <c r="GN3238"/>
      <c r="GO3238"/>
      <c r="GP3238"/>
      <c r="GQ3238"/>
      <c r="GR3238"/>
      <c r="GS3238"/>
      <c r="GT3238"/>
      <c r="GU3238"/>
      <c r="GV3238"/>
      <c r="GW3238"/>
      <c r="GX3238"/>
      <c r="GY3238"/>
      <c r="GZ3238"/>
      <c r="HA3238"/>
      <c r="HB3238"/>
      <c r="HC3238"/>
      <c r="HD3238"/>
      <c r="HE3238"/>
    </row>
    <row r="3239" spans="6:213" s="19" customFormat="1" x14ac:dyDescent="0.25">
      <c r="F3239" s="20"/>
      <c r="G3239" s="20"/>
      <c r="H3239" s="20"/>
      <c r="I3239" s="20"/>
      <c r="J3239" s="21"/>
      <c r="K3239" s="21"/>
      <c r="L3239" s="20"/>
      <c r="M3239" s="20"/>
      <c r="N3239" s="22"/>
      <c r="O3239" s="22"/>
      <c r="P3239" s="22"/>
      <c r="Q3239" s="22"/>
      <c r="U3239" s="20"/>
      <c r="V3239" s="20"/>
      <c r="W3239" s="20"/>
      <c r="X3239" s="27"/>
      <c r="Y3239" s="253"/>
      <c r="Z3239" s="30"/>
      <c r="AA3239" s="30"/>
      <c r="AB3239" s="31"/>
      <c r="AC3239" s="31"/>
      <c r="AD3239" s="31"/>
      <c r="AE3239" s="31"/>
      <c r="AF3239" s="31"/>
      <c r="AG3239" s="241"/>
      <c r="AH3239" s="31"/>
      <c r="AI3239" s="31"/>
      <c r="AJ3239" s="31"/>
      <c r="AK3239" s="31"/>
      <c r="AL3239" s="120"/>
      <c r="AM3239" s="25"/>
      <c r="AN3239" s="25"/>
      <c r="AO3239" s="25"/>
      <c r="AP3239" s="25"/>
      <c r="AQ3239" s="26"/>
      <c r="AR3239" s="25"/>
      <c r="AS3239" s="25"/>
      <c r="AT3239" s="25"/>
      <c r="AU3239" s="25"/>
      <c r="AV3239" s="25"/>
      <c r="BC3239" s="1"/>
      <c r="BD3239"/>
      <c r="BE3239"/>
      <c r="BF3239" s="1"/>
      <c r="BG3239"/>
      <c r="BH3239"/>
      <c r="BI3239"/>
      <c r="BJ3239" s="1"/>
      <c r="BK3239" s="1"/>
      <c r="BL3239"/>
      <c r="BM3239" s="1"/>
      <c r="BN3239" s="1"/>
      <c r="BO3239" s="1"/>
      <c r="BP3239" s="1"/>
      <c r="BQ3239" s="1"/>
      <c r="BR3239" s="1"/>
      <c r="BS3239" s="1"/>
      <c r="BT3239" s="22"/>
      <c r="BU3239" s="1"/>
      <c r="BV3239" s="1"/>
      <c r="BW3239" s="1"/>
      <c r="BX3239" s="1"/>
      <c r="BY3239" s="1"/>
      <c r="BZ3239" s="1"/>
      <c r="CA3239" s="1"/>
      <c r="CB3239" s="1"/>
      <c r="CC3239" s="1"/>
      <c r="CD3239" s="1"/>
      <c r="CE3239" s="1"/>
      <c r="CF3239" s="1"/>
      <c r="CG3239" s="1"/>
      <c r="CH3239" s="1"/>
      <c r="CI3239" s="1"/>
      <c r="CJ3239" s="1"/>
      <c r="CK3239" s="1"/>
      <c r="CL3239" s="1"/>
      <c r="CM3239" s="1"/>
      <c r="CN3239" s="1"/>
      <c r="CO3239" s="1"/>
      <c r="CP3239" s="1"/>
      <c r="CQ3239" s="1"/>
      <c r="CR3239" s="1"/>
      <c r="CS3239" s="1"/>
      <c r="CT3239" s="1"/>
      <c r="CU3239" s="1"/>
      <c r="CV3239" s="1"/>
      <c r="CW3239" s="1"/>
      <c r="CX3239" s="1"/>
      <c r="CY3239" s="1"/>
      <c r="CZ3239" s="1"/>
      <c r="DA3239" s="1"/>
      <c r="DB3239" s="1"/>
      <c r="DC3239" s="1"/>
      <c r="DD3239" s="1"/>
      <c r="DE3239" s="1"/>
      <c r="DF3239" s="1"/>
      <c r="DG3239" s="1"/>
      <c r="DH3239" s="1"/>
      <c r="DI3239" s="1"/>
      <c r="DJ3239" s="1"/>
      <c r="DK3239" s="1"/>
      <c r="DL3239" s="1"/>
      <c r="DM3239" s="1"/>
      <c r="DN3239" s="1"/>
      <c r="DO3239" s="1"/>
      <c r="DP3239" s="1"/>
      <c r="DQ3239" s="1"/>
      <c r="DR3239" s="1"/>
      <c r="DS3239" s="1"/>
      <c r="DT3239" s="1"/>
      <c r="DU3239" s="1"/>
      <c r="DV3239" s="1"/>
      <c r="DW3239" s="1"/>
      <c r="DX3239" s="1"/>
      <c r="DY3239" s="1"/>
      <c r="DZ3239" s="1"/>
      <c r="EA3239" s="1"/>
      <c r="EB3239" s="1"/>
      <c r="EC3239" s="1"/>
      <c r="ED3239" s="1"/>
      <c r="EE3239" s="1"/>
      <c r="EF3239" s="1"/>
      <c r="EG3239" s="1"/>
      <c r="EH3239" s="1"/>
      <c r="EI3239" s="1"/>
      <c r="EJ3239" s="1"/>
      <c r="EK3239" s="1"/>
      <c r="EL3239" s="1"/>
      <c r="EM3239" s="1"/>
      <c r="EN3239" s="1"/>
      <c r="EO3239" s="1"/>
      <c r="EP3239" s="1"/>
      <c r="EQ3239" s="1"/>
      <c r="ER3239" s="1"/>
      <c r="ES3239" s="1"/>
      <c r="ET3239" s="1"/>
      <c r="EU3239" s="1"/>
      <c r="EV3239" s="1"/>
      <c r="EW3239" s="1"/>
      <c r="EX3239" s="1"/>
      <c r="EY3239" s="1"/>
      <c r="EZ3239" s="1"/>
      <c r="FA3239" s="1"/>
      <c r="FB3239" s="1"/>
      <c r="FC3239" s="1"/>
      <c r="FD3239" s="1"/>
      <c r="FE3239" s="1"/>
      <c r="FF3239" s="1"/>
      <c r="FG3239" s="1"/>
      <c r="FH3239" s="1"/>
      <c r="FI3239" s="1"/>
      <c r="FJ3239" s="1"/>
      <c r="FK3239" s="1"/>
      <c r="FL3239" s="1"/>
      <c r="FM3239" s="1"/>
      <c r="FN3239" s="1"/>
      <c r="FO3239" s="1"/>
      <c r="FP3239" s="1"/>
      <c r="FQ3239" s="1"/>
      <c r="FR3239" s="1"/>
      <c r="FS3239" s="1"/>
      <c r="FT3239" s="1"/>
      <c r="FU3239" s="1"/>
      <c r="FV3239" s="1"/>
      <c r="FW3239" s="1"/>
      <c r="FX3239" s="1"/>
      <c r="FY3239" s="1"/>
      <c r="FZ3239" s="1"/>
      <c r="GA3239" s="1"/>
      <c r="GB3239" s="1"/>
      <c r="GC3239" s="1"/>
      <c r="GD3239" s="1"/>
      <c r="GE3239" s="1"/>
      <c r="GF3239" s="1"/>
      <c r="GG3239" s="1"/>
      <c r="GH3239" s="1"/>
      <c r="GI3239" s="1"/>
      <c r="GJ3239" s="1"/>
      <c r="GK3239"/>
      <c r="GL3239"/>
      <c r="GM3239"/>
      <c r="GN3239"/>
      <c r="GO3239"/>
      <c r="GP3239"/>
      <c r="GQ3239"/>
      <c r="GR3239"/>
      <c r="GS3239"/>
      <c r="GT3239"/>
      <c r="GU3239"/>
      <c r="GV3239"/>
      <c r="GW3239"/>
      <c r="GX3239"/>
      <c r="GY3239"/>
      <c r="GZ3239"/>
      <c r="HA3239"/>
      <c r="HB3239"/>
      <c r="HC3239"/>
      <c r="HD3239"/>
      <c r="HE3239"/>
    </row>
    <row r="3240" spans="6:213" s="19" customFormat="1" x14ac:dyDescent="0.25">
      <c r="F3240" s="20"/>
      <c r="G3240" s="20"/>
      <c r="H3240" s="20"/>
      <c r="I3240" s="20"/>
      <c r="J3240" s="21"/>
      <c r="K3240" s="21"/>
      <c r="L3240" s="20"/>
      <c r="M3240" s="20"/>
      <c r="N3240" s="22"/>
      <c r="O3240" s="22"/>
      <c r="P3240" s="22"/>
      <c r="Q3240" s="22"/>
      <c r="U3240" s="20"/>
      <c r="V3240" s="20"/>
      <c r="W3240" s="20"/>
      <c r="X3240" s="27"/>
      <c r="Y3240" s="253"/>
      <c r="Z3240" s="30"/>
      <c r="AA3240" s="30"/>
      <c r="AB3240" s="31"/>
      <c r="AC3240" s="31"/>
      <c r="AD3240" s="31"/>
      <c r="AE3240" s="31"/>
      <c r="AF3240" s="31"/>
      <c r="AG3240" s="241"/>
      <c r="AH3240" s="31"/>
      <c r="AI3240" s="31"/>
      <c r="AJ3240" s="31"/>
      <c r="AK3240" s="31"/>
      <c r="AL3240" s="120"/>
      <c r="AM3240" s="25"/>
      <c r="AN3240" s="25"/>
      <c r="AO3240" s="25"/>
      <c r="AP3240" s="25"/>
      <c r="AQ3240" s="26"/>
      <c r="AR3240" s="25"/>
      <c r="AS3240" s="25"/>
      <c r="AT3240" s="25"/>
      <c r="AU3240" s="25"/>
      <c r="AV3240" s="25"/>
      <c r="BC3240" s="1"/>
      <c r="BD3240"/>
      <c r="BE3240"/>
      <c r="BF3240" s="1"/>
      <c r="BG3240"/>
      <c r="BH3240"/>
      <c r="BI3240"/>
      <c r="BJ3240" s="1"/>
      <c r="BK3240" s="1"/>
      <c r="BL3240"/>
      <c r="BM3240" s="1"/>
      <c r="BN3240" s="1"/>
      <c r="BO3240" s="1"/>
      <c r="BP3240" s="1"/>
      <c r="BQ3240" s="1"/>
      <c r="BR3240" s="1"/>
      <c r="BS3240" s="1"/>
      <c r="BT3240" s="22"/>
      <c r="BU3240" s="1"/>
      <c r="BV3240" s="1"/>
      <c r="BW3240" s="1"/>
      <c r="BX3240" s="1"/>
      <c r="BY3240" s="1"/>
      <c r="BZ3240" s="1"/>
      <c r="CA3240" s="1"/>
      <c r="CB3240" s="1"/>
      <c r="CC3240" s="1"/>
      <c r="CD3240" s="1"/>
      <c r="CE3240" s="1"/>
      <c r="CF3240" s="1"/>
      <c r="CG3240" s="1"/>
      <c r="CH3240" s="1"/>
      <c r="CI3240" s="1"/>
      <c r="CJ3240" s="1"/>
      <c r="CK3240" s="1"/>
      <c r="CL3240" s="1"/>
      <c r="CM3240" s="1"/>
      <c r="CN3240" s="1"/>
      <c r="CO3240" s="1"/>
      <c r="CP3240" s="1"/>
      <c r="CQ3240" s="1"/>
      <c r="CR3240" s="1"/>
      <c r="CS3240" s="1"/>
      <c r="CT3240" s="1"/>
      <c r="CU3240" s="1"/>
      <c r="CV3240" s="1"/>
      <c r="CW3240" s="1"/>
      <c r="CX3240" s="1"/>
      <c r="CY3240" s="1"/>
      <c r="CZ3240" s="1"/>
      <c r="DA3240" s="1"/>
      <c r="DB3240" s="1"/>
      <c r="DC3240" s="1"/>
      <c r="DD3240" s="1"/>
      <c r="DE3240" s="1"/>
      <c r="DF3240" s="1"/>
      <c r="DG3240" s="1"/>
      <c r="DH3240" s="1"/>
      <c r="DI3240" s="1"/>
      <c r="DJ3240" s="1"/>
      <c r="DK3240" s="1"/>
      <c r="DL3240" s="1"/>
      <c r="DM3240" s="1"/>
      <c r="DN3240" s="1"/>
      <c r="DO3240" s="1"/>
      <c r="DP3240" s="1"/>
      <c r="DQ3240" s="1"/>
      <c r="DR3240" s="1"/>
      <c r="DS3240" s="1"/>
      <c r="DT3240" s="1"/>
      <c r="DU3240" s="1"/>
      <c r="DV3240" s="1"/>
      <c r="DW3240" s="1"/>
      <c r="DX3240" s="1"/>
      <c r="DY3240" s="1"/>
      <c r="DZ3240" s="1"/>
      <c r="EA3240" s="1"/>
      <c r="EB3240" s="1"/>
      <c r="EC3240" s="1"/>
      <c r="ED3240" s="1"/>
      <c r="EE3240" s="1"/>
      <c r="EF3240" s="1"/>
      <c r="EG3240" s="1"/>
      <c r="EH3240" s="1"/>
      <c r="EI3240" s="1"/>
      <c r="EJ3240" s="1"/>
      <c r="EK3240" s="1"/>
      <c r="EL3240" s="1"/>
      <c r="EM3240" s="1"/>
      <c r="EN3240" s="1"/>
      <c r="EO3240" s="1"/>
      <c r="EP3240" s="1"/>
      <c r="EQ3240" s="1"/>
      <c r="ER3240" s="1"/>
      <c r="ES3240" s="1"/>
      <c r="ET3240" s="1"/>
      <c r="EU3240" s="1"/>
      <c r="EV3240" s="1"/>
      <c r="EW3240" s="1"/>
      <c r="EX3240" s="1"/>
      <c r="EY3240" s="1"/>
      <c r="EZ3240" s="1"/>
      <c r="FA3240" s="1"/>
      <c r="FB3240" s="1"/>
      <c r="FC3240" s="1"/>
      <c r="FD3240" s="1"/>
      <c r="FE3240" s="1"/>
      <c r="FF3240" s="1"/>
      <c r="FG3240" s="1"/>
      <c r="FH3240" s="1"/>
      <c r="FI3240" s="1"/>
      <c r="FJ3240" s="1"/>
      <c r="FK3240" s="1"/>
      <c r="FL3240" s="1"/>
      <c r="FM3240" s="1"/>
      <c r="FN3240" s="1"/>
      <c r="FO3240" s="1"/>
      <c r="FP3240" s="1"/>
      <c r="FQ3240" s="1"/>
      <c r="FR3240" s="1"/>
      <c r="FS3240" s="1"/>
      <c r="FT3240" s="1"/>
      <c r="FU3240" s="1"/>
      <c r="FV3240" s="1"/>
      <c r="FW3240" s="1"/>
      <c r="FX3240" s="1"/>
      <c r="FY3240" s="1"/>
      <c r="FZ3240" s="1"/>
      <c r="GA3240" s="1"/>
      <c r="GB3240" s="1"/>
      <c r="GC3240" s="1"/>
      <c r="GD3240" s="1"/>
      <c r="GE3240" s="1"/>
      <c r="GF3240" s="1"/>
      <c r="GG3240" s="1"/>
      <c r="GH3240" s="1"/>
      <c r="GI3240" s="1"/>
      <c r="GJ3240" s="1"/>
      <c r="GK3240"/>
      <c r="GL3240"/>
      <c r="GM3240"/>
      <c r="GN3240"/>
      <c r="GO3240"/>
      <c r="GP3240"/>
      <c r="GQ3240"/>
      <c r="GR3240"/>
      <c r="GS3240"/>
      <c r="GT3240"/>
      <c r="GU3240"/>
      <c r="GV3240"/>
      <c r="GW3240"/>
      <c r="GX3240"/>
      <c r="GY3240"/>
      <c r="GZ3240"/>
      <c r="HA3240"/>
      <c r="HB3240"/>
      <c r="HC3240"/>
      <c r="HD3240"/>
      <c r="HE3240"/>
    </row>
    <row r="3241" spans="6:213" s="19" customFormat="1" x14ac:dyDescent="0.25">
      <c r="F3241" s="20"/>
      <c r="G3241" s="20"/>
      <c r="H3241" s="20"/>
      <c r="I3241" s="20"/>
      <c r="J3241" s="21"/>
      <c r="K3241" s="21"/>
      <c r="L3241" s="20"/>
      <c r="M3241" s="20"/>
      <c r="N3241" s="22"/>
      <c r="O3241" s="22"/>
      <c r="P3241" s="22"/>
      <c r="Q3241" s="22"/>
      <c r="U3241" s="20"/>
      <c r="V3241" s="20"/>
      <c r="W3241" s="20"/>
      <c r="X3241" s="27"/>
      <c r="Y3241" s="253"/>
      <c r="Z3241" s="30"/>
      <c r="AA3241" s="30"/>
      <c r="AB3241" s="31"/>
      <c r="AC3241" s="31"/>
      <c r="AD3241" s="31"/>
      <c r="AE3241" s="31"/>
      <c r="AF3241" s="31"/>
      <c r="AG3241" s="241"/>
      <c r="AH3241" s="31"/>
      <c r="AI3241" s="31"/>
      <c r="AJ3241" s="31"/>
      <c r="AK3241" s="31"/>
      <c r="AL3241" s="120"/>
      <c r="AM3241" s="25"/>
      <c r="AN3241" s="25"/>
      <c r="AO3241" s="25"/>
      <c r="AP3241" s="25"/>
      <c r="AQ3241" s="26"/>
      <c r="AR3241" s="25"/>
      <c r="AS3241" s="25"/>
      <c r="AT3241" s="25"/>
      <c r="AU3241" s="25"/>
      <c r="AV3241" s="25"/>
      <c r="BC3241" s="1"/>
      <c r="BD3241"/>
      <c r="BE3241"/>
      <c r="BF3241" s="1"/>
      <c r="BG3241"/>
      <c r="BH3241"/>
      <c r="BI3241"/>
      <c r="BJ3241" s="1"/>
      <c r="BK3241" s="1"/>
      <c r="BL3241"/>
      <c r="BM3241" s="1"/>
      <c r="BN3241" s="1"/>
      <c r="BO3241" s="1"/>
      <c r="BP3241" s="1"/>
      <c r="BQ3241" s="1"/>
      <c r="BR3241" s="1"/>
      <c r="BS3241" s="1"/>
      <c r="BT3241" s="22"/>
      <c r="BU3241" s="1"/>
      <c r="BV3241" s="1"/>
      <c r="BW3241" s="1"/>
      <c r="BX3241" s="1"/>
      <c r="BY3241" s="1"/>
      <c r="BZ3241" s="1"/>
      <c r="CA3241" s="1"/>
      <c r="CB3241" s="1"/>
      <c r="CC3241" s="1"/>
      <c r="CD3241" s="1"/>
      <c r="CE3241" s="1"/>
      <c r="CF3241" s="1"/>
      <c r="CG3241" s="1"/>
      <c r="CH3241" s="1"/>
      <c r="CI3241" s="1"/>
      <c r="CJ3241" s="1"/>
      <c r="CK3241" s="1"/>
      <c r="CL3241" s="1"/>
      <c r="CM3241" s="1"/>
      <c r="CN3241" s="1"/>
      <c r="CO3241" s="1"/>
      <c r="CP3241" s="1"/>
      <c r="CQ3241" s="1"/>
      <c r="CR3241" s="1"/>
      <c r="CS3241" s="1"/>
      <c r="CT3241" s="1"/>
      <c r="CU3241" s="1"/>
      <c r="CV3241" s="1"/>
      <c r="CW3241" s="1"/>
      <c r="CX3241" s="1"/>
      <c r="CY3241" s="1"/>
      <c r="CZ3241" s="1"/>
      <c r="DA3241" s="1"/>
      <c r="DB3241" s="1"/>
      <c r="DC3241" s="1"/>
      <c r="DD3241" s="1"/>
      <c r="DE3241" s="1"/>
      <c r="DF3241" s="1"/>
      <c r="DG3241" s="1"/>
      <c r="DH3241" s="1"/>
      <c r="DI3241" s="1"/>
      <c r="DJ3241" s="1"/>
      <c r="DK3241" s="1"/>
      <c r="DL3241" s="1"/>
      <c r="DM3241" s="1"/>
      <c r="DN3241" s="1"/>
      <c r="DO3241" s="1"/>
      <c r="DP3241" s="1"/>
      <c r="DQ3241" s="1"/>
      <c r="DR3241" s="1"/>
      <c r="DS3241" s="1"/>
      <c r="DT3241" s="1"/>
      <c r="DU3241" s="1"/>
      <c r="DV3241" s="1"/>
      <c r="DW3241" s="1"/>
      <c r="DX3241" s="1"/>
      <c r="DY3241" s="1"/>
      <c r="DZ3241" s="1"/>
      <c r="EA3241" s="1"/>
      <c r="EB3241" s="1"/>
      <c r="EC3241" s="1"/>
      <c r="ED3241" s="1"/>
      <c r="EE3241" s="1"/>
      <c r="EF3241" s="1"/>
      <c r="EG3241" s="1"/>
      <c r="EH3241" s="1"/>
      <c r="EI3241" s="1"/>
      <c r="EJ3241" s="1"/>
      <c r="EK3241" s="1"/>
      <c r="EL3241" s="1"/>
      <c r="EM3241" s="1"/>
      <c r="EN3241" s="1"/>
      <c r="EO3241" s="1"/>
      <c r="EP3241" s="1"/>
      <c r="EQ3241" s="1"/>
      <c r="ER3241" s="1"/>
      <c r="ES3241" s="1"/>
      <c r="ET3241" s="1"/>
      <c r="EU3241" s="1"/>
      <c r="EV3241" s="1"/>
      <c r="EW3241" s="1"/>
      <c r="EX3241" s="1"/>
      <c r="EY3241" s="1"/>
      <c r="EZ3241" s="1"/>
      <c r="FA3241" s="1"/>
      <c r="FB3241" s="1"/>
      <c r="FC3241" s="1"/>
      <c r="FD3241" s="1"/>
      <c r="FE3241" s="1"/>
      <c r="FF3241" s="1"/>
      <c r="FG3241" s="1"/>
      <c r="FH3241" s="1"/>
      <c r="FI3241" s="1"/>
      <c r="FJ3241" s="1"/>
      <c r="FK3241" s="1"/>
      <c r="FL3241" s="1"/>
      <c r="FM3241" s="1"/>
      <c r="FN3241" s="1"/>
      <c r="FO3241" s="1"/>
      <c r="FP3241" s="1"/>
      <c r="FQ3241" s="1"/>
      <c r="FR3241" s="1"/>
      <c r="FS3241" s="1"/>
      <c r="FT3241" s="1"/>
      <c r="FU3241" s="1"/>
      <c r="FV3241" s="1"/>
      <c r="FW3241" s="1"/>
      <c r="FX3241" s="1"/>
      <c r="FY3241" s="1"/>
      <c r="FZ3241" s="1"/>
      <c r="GA3241" s="1"/>
      <c r="GB3241" s="1"/>
      <c r="GC3241" s="1"/>
      <c r="GD3241" s="1"/>
      <c r="GE3241" s="1"/>
      <c r="GF3241" s="1"/>
      <c r="GG3241" s="1"/>
      <c r="GH3241" s="1"/>
      <c r="GI3241" s="1"/>
      <c r="GJ3241" s="1"/>
      <c r="GK3241"/>
      <c r="GL3241"/>
      <c r="GM3241"/>
      <c r="GN3241"/>
      <c r="GO3241"/>
      <c r="GP3241"/>
      <c r="GQ3241"/>
      <c r="GR3241"/>
      <c r="GS3241"/>
      <c r="GT3241"/>
      <c r="GU3241"/>
      <c r="GV3241"/>
      <c r="GW3241"/>
      <c r="GX3241"/>
      <c r="GY3241"/>
      <c r="GZ3241"/>
      <c r="HA3241"/>
      <c r="HB3241"/>
      <c r="HC3241"/>
      <c r="HD3241"/>
      <c r="HE3241"/>
    </row>
    <row r="3242" spans="6:213" s="19" customFormat="1" x14ac:dyDescent="0.25">
      <c r="F3242" s="20"/>
      <c r="G3242" s="20"/>
      <c r="H3242" s="20"/>
      <c r="I3242" s="20"/>
      <c r="J3242" s="21"/>
      <c r="K3242" s="21"/>
      <c r="L3242" s="20"/>
      <c r="M3242" s="20"/>
      <c r="N3242" s="22"/>
      <c r="O3242" s="22"/>
      <c r="P3242" s="22"/>
      <c r="Q3242" s="22"/>
      <c r="U3242" s="20"/>
      <c r="V3242" s="20"/>
      <c r="W3242" s="20"/>
      <c r="X3242" s="27"/>
      <c r="Y3242" s="253"/>
      <c r="Z3242" s="30"/>
      <c r="AA3242" s="30"/>
      <c r="AB3242" s="31"/>
      <c r="AC3242" s="31"/>
      <c r="AD3242" s="31"/>
      <c r="AE3242" s="31"/>
      <c r="AF3242" s="31"/>
      <c r="AG3242" s="241"/>
      <c r="AH3242" s="31"/>
      <c r="AI3242" s="31"/>
      <c r="AJ3242" s="31"/>
      <c r="AK3242" s="31"/>
      <c r="AL3242" s="120"/>
      <c r="AM3242" s="25"/>
      <c r="AN3242" s="25"/>
      <c r="AO3242" s="25"/>
      <c r="AP3242" s="25"/>
      <c r="AQ3242" s="26"/>
      <c r="AR3242" s="25"/>
      <c r="AS3242" s="25"/>
      <c r="AT3242" s="25"/>
      <c r="AU3242" s="25"/>
      <c r="AV3242" s="25"/>
      <c r="BC3242" s="1"/>
      <c r="BD3242"/>
      <c r="BE3242"/>
      <c r="BF3242" s="1"/>
      <c r="BG3242"/>
      <c r="BH3242"/>
      <c r="BI3242"/>
      <c r="BJ3242" s="1"/>
      <c r="BK3242" s="1"/>
      <c r="BL3242"/>
      <c r="BM3242" s="1"/>
      <c r="BN3242" s="1"/>
      <c r="BO3242" s="1"/>
      <c r="BP3242" s="1"/>
      <c r="BQ3242" s="1"/>
      <c r="BR3242" s="1"/>
      <c r="BS3242" s="1"/>
      <c r="BT3242" s="22"/>
      <c r="BU3242" s="1"/>
      <c r="BV3242" s="1"/>
      <c r="BW3242" s="1"/>
      <c r="BX3242" s="1"/>
      <c r="BY3242" s="1"/>
      <c r="BZ3242" s="1"/>
      <c r="CA3242" s="1"/>
      <c r="CB3242" s="1"/>
      <c r="CC3242" s="1"/>
      <c r="CD3242" s="1"/>
      <c r="CE3242" s="1"/>
      <c r="CF3242" s="1"/>
      <c r="CG3242" s="1"/>
      <c r="CH3242" s="1"/>
      <c r="CI3242" s="1"/>
      <c r="CJ3242" s="1"/>
      <c r="CK3242" s="1"/>
      <c r="CL3242" s="1"/>
      <c r="CM3242" s="1"/>
      <c r="CN3242" s="1"/>
      <c r="CO3242" s="1"/>
      <c r="CP3242" s="1"/>
      <c r="CQ3242" s="1"/>
      <c r="CR3242" s="1"/>
      <c r="CS3242" s="1"/>
      <c r="CT3242" s="1"/>
      <c r="CU3242" s="1"/>
      <c r="CV3242" s="1"/>
      <c r="CW3242" s="1"/>
      <c r="CX3242" s="1"/>
      <c r="CY3242" s="1"/>
      <c r="CZ3242" s="1"/>
      <c r="DA3242" s="1"/>
      <c r="DB3242" s="1"/>
      <c r="DC3242" s="1"/>
      <c r="DD3242" s="1"/>
      <c r="DE3242" s="1"/>
      <c r="DF3242" s="1"/>
      <c r="DG3242" s="1"/>
      <c r="DH3242" s="1"/>
      <c r="DI3242" s="1"/>
      <c r="DJ3242" s="1"/>
      <c r="DK3242" s="1"/>
      <c r="DL3242" s="1"/>
      <c r="DM3242" s="1"/>
      <c r="DN3242" s="1"/>
      <c r="DO3242" s="1"/>
      <c r="DP3242" s="1"/>
      <c r="DQ3242" s="1"/>
      <c r="DR3242" s="1"/>
      <c r="DS3242" s="1"/>
      <c r="DT3242" s="1"/>
      <c r="DU3242" s="1"/>
      <c r="DV3242" s="1"/>
      <c r="DW3242" s="1"/>
      <c r="DX3242" s="1"/>
      <c r="DY3242" s="1"/>
      <c r="DZ3242" s="1"/>
      <c r="EA3242" s="1"/>
      <c r="EB3242" s="1"/>
      <c r="EC3242" s="1"/>
      <c r="ED3242" s="1"/>
      <c r="EE3242" s="1"/>
      <c r="EF3242" s="1"/>
      <c r="EG3242" s="1"/>
      <c r="EH3242" s="1"/>
      <c r="EI3242" s="1"/>
      <c r="EJ3242" s="1"/>
      <c r="EK3242" s="1"/>
      <c r="EL3242" s="1"/>
      <c r="EM3242" s="1"/>
      <c r="EN3242" s="1"/>
      <c r="EO3242" s="1"/>
      <c r="EP3242" s="1"/>
      <c r="EQ3242" s="1"/>
      <c r="ER3242" s="1"/>
      <c r="ES3242" s="1"/>
      <c r="ET3242" s="1"/>
      <c r="EU3242" s="1"/>
      <c r="EV3242" s="1"/>
      <c r="EW3242" s="1"/>
      <c r="EX3242" s="1"/>
      <c r="EY3242" s="1"/>
      <c r="EZ3242" s="1"/>
      <c r="FA3242" s="1"/>
      <c r="FB3242" s="1"/>
      <c r="FC3242" s="1"/>
      <c r="FD3242" s="1"/>
      <c r="FE3242" s="1"/>
      <c r="FF3242" s="1"/>
      <c r="FG3242" s="1"/>
      <c r="FH3242" s="1"/>
      <c r="FI3242" s="1"/>
      <c r="FJ3242" s="1"/>
      <c r="FK3242" s="1"/>
      <c r="FL3242" s="1"/>
      <c r="FM3242" s="1"/>
      <c r="FN3242" s="1"/>
      <c r="FO3242" s="1"/>
      <c r="FP3242" s="1"/>
      <c r="FQ3242" s="1"/>
      <c r="FR3242" s="1"/>
      <c r="FS3242" s="1"/>
      <c r="FT3242" s="1"/>
      <c r="FU3242" s="1"/>
      <c r="FV3242" s="1"/>
      <c r="FW3242" s="1"/>
      <c r="FX3242" s="1"/>
      <c r="FY3242" s="1"/>
      <c r="FZ3242" s="1"/>
      <c r="GA3242" s="1"/>
      <c r="GB3242" s="1"/>
      <c r="GC3242" s="1"/>
      <c r="GD3242" s="1"/>
      <c r="GE3242" s="1"/>
      <c r="GF3242" s="1"/>
      <c r="GG3242" s="1"/>
      <c r="GH3242" s="1"/>
      <c r="GI3242" s="1"/>
      <c r="GJ3242" s="1"/>
      <c r="GK3242"/>
      <c r="GL3242"/>
      <c r="GM3242"/>
      <c r="GN3242"/>
      <c r="GO3242"/>
      <c r="GP3242"/>
      <c r="GQ3242"/>
      <c r="GR3242"/>
      <c r="GS3242"/>
      <c r="GT3242"/>
      <c r="GU3242"/>
      <c r="GV3242"/>
      <c r="GW3242"/>
      <c r="GX3242"/>
      <c r="GY3242"/>
      <c r="GZ3242"/>
      <c r="HA3242"/>
      <c r="HB3242"/>
      <c r="HC3242"/>
      <c r="HD3242"/>
      <c r="HE3242"/>
    </row>
    <row r="3243" spans="6:213" s="19" customFormat="1" x14ac:dyDescent="0.25">
      <c r="F3243" s="20"/>
      <c r="G3243" s="20"/>
      <c r="H3243" s="20"/>
      <c r="I3243" s="20"/>
      <c r="J3243" s="21"/>
      <c r="K3243" s="21"/>
      <c r="L3243" s="20"/>
      <c r="M3243" s="20"/>
      <c r="N3243" s="22"/>
      <c r="O3243" s="22"/>
      <c r="P3243" s="22"/>
      <c r="Q3243" s="22"/>
      <c r="U3243" s="20"/>
      <c r="V3243" s="20"/>
      <c r="W3243" s="20"/>
      <c r="X3243" s="27"/>
      <c r="Y3243" s="253"/>
      <c r="Z3243" s="30"/>
      <c r="AA3243" s="30"/>
      <c r="AB3243" s="31"/>
      <c r="AC3243" s="31"/>
      <c r="AD3243" s="31"/>
      <c r="AE3243" s="31"/>
      <c r="AF3243" s="31"/>
      <c r="AG3243" s="241"/>
      <c r="AH3243" s="31"/>
      <c r="AI3243" s="31"/>
      <c r="AJ3243" s="31"/>
      <c r="AK3243" s="31"/>
      <c r="AL3243" s="120"/>
      <c r="AM3243" s="25"/>
      <c r="AN3243" s="25"/>
      <c r="AO3243" s="25"/>
      <c r="AP3243" s="25"/>
      <c r="AQ3243" s="26"/>
      <c r="AR3243" s="25"/>
      <c r="AS3243" s="25"/>
      <c r="AT3243" s="25"/>
      <c r="AU3243" s="25"/>
      <c r="AV3243" s="25"/>
      <c r="BC3243" s="1"/>
      <c r="BD3243"/>
      <c r="BE3243"/>
      <c r="BF3243" s="1"/>
      <c r="BG3243"/>
      <c r="BH3243"/>
      <c r="BI3243"/>
      <c r="BJ3243" s="1"/>
      <c r="BK3243" s="1"/>
      <c r="BL3243"/>
      <c r="BM3243" s="1"/>
      <c r="BN3243" s="1"/>
      <c r="BO3243" s="1"/>
      <c r="BP3243" s="1"/>
      <c r="BQ3243" s="1"/>
      <c r="BR3243" s="1"/>
      <c r="BS3243" s="1"/>
      <c r="BT3243" s="22"/>
      <c r="BU3243" s="1"/>
      <c r="BV3243" s="1"/>
      <c r="BW3243" s="1"/>
      <c r="BX3243" s="1"/>
      <c r="BY3243" s="1"/>
      <c r="BZ3243" s="1"/>
      <c r="CA3243" s="1"/>
      <c r="CB3243" s="1"/>
      <c r="CC3243" s="1"/>
      <c r="CD3243" s="1"/>
      <c r="CE3243" s="1"/>
      <c r="CF3243" s="1"/>
      <c r="CG3243" s="1"/>
      <c r="CH3243" s="1"/>
      <c r="CI3243" s="1"/>
      <c r="CJ3243" s="1"/>
      <c r="CK3243" s="1"/>
      <c r="CL3243" s="1"/>
      <c r="CM3243" s="1"/>
      <c r="CN3243" s="1"/>
      <c r="CO3243" s="1"/>
      <c r="CP3243" s="1"/>
      <c r="CQ3243" s="1"/>
      <c r="CR3243" s="1"/>
      <c r="CS3243" s="1"/>
      <c r="CT3243" s="1"/>
      <c r="CU3243" s="1"/>
      <c r="CV3243" s="1"/>
      <c r="CW3243" s="1"/>
      <c r="CX3243" s="1"/>
      <c r="CY3243" s="1"/>
      <c r="CZ3243" s="1"/>
      <c r="DA3243" s="1"/>
      <c r="DB3243" s="1"/>
      <c r="DC3243" s="1"/>
      <c r="DD3243" s="1"/>
      <c r="DE3243" s="1"/>
      <c r="DF3243" s="1"/>
      <c r="DG3243" s="1"/>
      <c r="DH3243" s="1"/>
      <c r="DI3243" s="1"/>
      <c r="DJ3243" s="1"/>
      <c r="DK3243" s="1"/>
      <c r="DL3243" s="1"/>
      <c r="DM3243" s="1"/>
      <c r="DN3243" s="1"/>
      <c r="DO3243" s="1"/>
      <c r="DP3243" s="1"/>
      <c r="DQ3243" s="1"/>
      <c r="DR3243" s="1"/>
      <c r="DS3243" s="1"/>
      <c r="DT3243" s="1"/>
      <c r="DU3243" s="1"/>
      <c r="DV3243" s="1"/>
      <c r="DW3243" s="1"/>
      <c r="DX3243" s="1"/>
      <c r="DY3243" s="1"/>
      <c r="DZ3243" s="1"/>
      <c r="EA3243" s="1"/>
      <c r="EB3243" s="1"/>
      <c r="EC3243" s="1"/>
      <c r="ED3243" s="1"/>
      <c r="EE3243" s="1"/>
      <c r="EF3243" s="1"/>
      <c r="EG3243" s="1"/>
      <c r="EH3243" s="1"/>
      <c r="EI3243" s="1"/>
      <c r="EJ3243" s="1"/>
      <c r="EK3243" s="1"/>
      <c r="EL3243" s="1"/>
      <c r="EM3243" s="1"/>
      <c r="EN3243" s="1"/>
      <c r="EO3243" s="1"/>
      <c r="EP3243" s="1"/>
      <c r="EQ3243" s="1"/>
      <c r="ER3243" s="1"/>
      <c r="ES3243" s="1"/>
      <c r="ET3243" s="1"/>
      <c r="EU3243" s="1"/>
      <c r="EV3243" s="1"/>
      <c r="EW3243" s="1"/>
      <c r="EX3243" s="1"/>
      <c r="EY3243" s="1"/>
      <c r="EZ3243" s="1"/>
      <c r="FA3243" s="1"/>
      <c r="FB3243" s="1"/>
      <c r="FC3243" s="1"/>
      <c r="FD3243" s="1"/>
      <c r="FE3243" s="1"/>
      <c r="FF3243" s="1"/>
      <c r="FG3243" s="1"/>
      <c r="FH3243" s="1"/>
      <c r="FI3243" s="1"/>
      <c r="FJ3243" s="1"/>
      <c r="FK3243" s="1"/>
      <c r="FL3243" s="1"/>
      <c r="FM3243" s="1"/>
      <c r="FN3243" s="1"/>
      <c r="FO3243" s="1"/>
      <c r="FP3243" s="1"/>
      <c r="FQ3243" s="1"/>
      <c r="FR3243" s="1"/>
      <c r="FS3243" s="1"/>
      <c r="FT3243" s="1"/>
      <c r="FU3243" s="1"/>
      <c r="FV3243" s="1"/>
      <c r="FW3243" s="1"/>
      <c r="FX3243" s="1"/>
      <c r="FY3243" s="1"/>
      <c r="FZ3243" s="1"/>
      <c r="GA3243" s="1"/>
      <c r="GB3243" s="1"/>
      <c r="GC3243" s="1"/>
      <c r="GD3243" s="1"/>
      <c r="GE3243" s="1"/>
      <c r="GF3243" s="1"/>
      <c r="GG3243" s="1"/>
      <c r="GH3243" s="1"/>
      <c r="GI3243" s="1"/>
      <c r="GJ3243" s="1"/>
      <c r="GK3243"/>
      <c r="GL3243"/>
      <c r="GM3243"/>
      <c r="GN3243"/>
      <c r="GO3243"/>
      <c r="GP3243"/>
      <c r="GQ3243"/>
      <c r="GR3243"/>
      <c r="GS3243"/>
      <c r="GT3243"/>
      <c r="GU3243"/>
      <c r="GV3243"/>
      <c r="GW3243"/>
      <c r="GX3243"/>
      <c r="GY3243"/>
      <c r="GZ3243"/>
      <c r="HA3243"/>
      <c r="HB3243"/>
      <c r="HC3243"/>
      <c r="HD3243"/>
      <c r="HE3243"/>
    </row>
    <row r="3244" spans="6:213" s="19" customFormat="1" x14ac:dyDescent="0.25">
      <c r="F3244" s="20"/>
      <c r="G3244" s="20"/>
      <c r="H3244" s="20"/>
      <c r="I3244" s="20"/>
      <c r="J3244" s="21"/>
      <c r="K3244" s="21"/>
      <c r="L3244" s="20"/>
      <c r="M3244" s="20"/>
      <c r="N3244" s="22"/>
      <c r="O3244" s="22"/>
      <c r="P3244" s="22"/>
      <c r="Q3244" s="22"/>
      <c r="U3244" s="20"/>
      <c r="V3244" s="20"/>
      <c r="W3244" s="20"/>
      <c r="X3244" s="27"/>
      <c r="Y3244" s="253"/>
      <c r="Z3244" s="30"/>
      <c r="AA3244" s="30"/>
      <c r="AB3244" s="31"/>
      <c r="AC3244" s="31"/>
      <c r="AD3244" s="31"/>
      <c r="AE3244" s="31"/>
      <c r="AF3244" s="31"/>
      <c r="AG3244" s="241"/>
      <c r="AH3244" s="31"/>
      <c r="AI3244" s="31"/>
      <c r="AJ3244" s="31"/>
      <c r="AK3244" s="31"/>
      <c r="AL3244" s="120"/>
      <c r="AM3244" s="25"/>
      <c r="AN3244" s="25"/>
      <c r="AO3244" s="25"/>
      <c r="AP3244" s="25"/>
      <c r="AQ3244" s="26"/>
      <c r="AR3244" s="25"/>
      <c r="AS3244" s="25"/>
      <c r="AT3244" s="25"/>
      <c r="AU3244" s="25"/>
      <c r="AV3244" s="25"/>
      <c r="BC3244" s="1"/>
      <c r="BD3244"/>
      <c r="BE3244"/>
      <c r="BF3244" s="1"/>
      <c r="BG3244"/>
      <c r="BH3244"/>
      <c r="BI3244"/>
      <c r="BJ3244" s="1"/>
      <c r="BK3244" s="1"/>
      <c r="BL3244"/>
      <c r="BM3244" s="1"/>
      <c r="BN3244" s="1"/>
      <c r="BO3244" s="1"/>
      <c r="BP3244" s="1"/>
      <c r="BQ3244" s="1"/>
      <c r="BR3244" s="1"/>
      <c r="BS3244" s="1"/>
      <c r="BT3244" s="22"/>
      <c r="BU3244" s="1"/>
      <c r="BV3244" s="1"/>
      <c r="BW3244" s="1"/>
      <c r="BX3244" s="1"/>
      <c r="BY3244" s="1"/>
      <c r="BZ3244" s="1"/>
      <c r="CA3244" s="1"/>
      <c r="CB3244" s="1"/>
      <c r="CC3244" s="1"/>
      <c r="CD3244" s="1"/>
      <c r="CE3244" s="1"/>
      <c r="CF3244" s="1"/>
      <c r="CG3244" s="1"/>
      <c r="CH3244" s="1"/>
      <c r="CI3244" s="1"/>
      <c r="CJ3244" s="1"/>
      <c r="CK3244" s="1"/>
      <c r="CL3244" s="1"/>
      <c r="CM3244" s="1"/>
      <c r="CN3244" s="1"/>
      <c r="CO3244" s="1"/>
      <c r="CP3244" s="1"/>
      <c r="CQ3244" s="1"/>
      <c r="CR3244" s="1"/>
      <c r="CS3244" s="1"/>
      <c r="CT3244" s="1"/>
      <c r="CU3244" s="1"/>
      <c r="CV3244" s="1"/>
      <c r="CW3244" s="1"/>
      <c r="CX3244" s="1"/>
      <c r="CY3244" s="1"/>
      <c r="CZ3244" s="1"/>
      <c r="DA3244" s="1"/>
      <c r="DB3244" s="1"/>
      <c r="DC3244" s="1"/>
      <c r="DD3244" s="1"/>
      <c r="DE3244" s="1"/>
      <c r="DF3244" s="1"/>
      <c r="DG3244" s="1"/>
      <c r="DH3244" s="1"/>
      <c r="DI3244" s="1"/>
      <c r="DJ3244" s="1"/>
      <c r="DK3244" s="1"/>
      <c r="DL3244" s="1"/>
      <c r="DM3244" s="1"/>
      <c r="DN3244" s="1"/>
      <c r="DO3244" s="1"/>
      <c r="DP3244" s="1"/>
      <c r="DQ3244" s="1"/>
      <c r="DR3244" s="1"/>
      <c r="DS3244" s="1"/>
      <c r="DT3244" s="1"/>
      <c r="DU3244" s="1"/>
      <c r="DV3244" s="1"/>
      <c r="DW3244" s="1"/>
      <c r="DX3244" s="1"/>
      <c r="DY3244" s="1"/>
      <c r="DZ3244" s="1"/>
      <c r="EA3244" s="1"/>
      <c r="EB3244" s="1"/>
      <c r="EC3244" s="1"/>
      <c r="ED3244" s="1"/>
      <c r="EE3244" s="1"/>
      <c r="EF3244" s="1"/>
      <c r="EG3244" s="1"/>
      <c r="EH3244" s="1"/>
      <c r="EI3244" s="1"/>
      <c r="EJ3244" s="1"/>
      <c r="EK3244" s="1"/>
      <c r="EL3244" s="1"/>
      <c r="EM3244" s="1"/>
      <c r="EN3244" s="1"/>
      <c r="EO3244" s="1"/>
      <c r="EP3244" s="1"/>
      <c r="EQ3244" s="1"/>
      <c r="ER3244" s="1"/>
      <c r="ES3244" s="1"/>
      <c r="ET3244" s="1"/>
      <c r="EU3244" s="1"/>
      <c r="EV3244" s="1"/>
      <c r="EW3244" s="1"/>
      <c r="EX3244" s="1"/>
      <c r="EY3244" s="1"/>
      <c r="EZ3244" s="1"/>
      <c r="FA3244" s="1"/>
      <c r="FB3244" s="1"/>
      <c r="FC3244" s="1"/>
      <c r="FD3244" s="1"/>
      <c r="FE3244" s="1"/>
      <c r="FF3244" s="1"/>
      <c r="FG3244" s="1"/>
      <c r="FH3244" s="1"/>
      <c r="FI3244" s="1"/>
      <c r="FJ3244" s="1"/>
      <c r="FK3244" s="1"/>
      <c r="FL3244" s="1"/>
      <c r="FM3244" s="1"/>
      <c r="FN3244" s="1"/>
      <c r="FO3244" s="1"/>
      <c r="FP3244" s="1"/>
      <c r="FQ3244" s="1"/>
      <c r="FR3244" s="1"/>
      <c r="FS3244" s="1"/>
      <c r="FT3244" s="1"/>
      <c r="FU3244" s="1"/>
      <c r="FV3244" s="1"/>
      <c r="FW3244" s="1"/>
      <c r="FX3244" s="1"/>
      <c r="FY3244" s="1"/>
      <c r="FZ3244" s="1"/>
      <c r="GA3244" s="1"/>
      <c r="GB3244" s="1"/>
      <c r="GC3244" s="1"/>
      <c r="GD3244" s="1"/>
      <c r="GE3244" s="1"/>
      <c r="GF3244" s="1"/>
      <c r="GG3244" s="1"/>
      <c r="GH3244" s="1"/>
      <c r="GI3244" s="1"/>
      <c r="GJ3244" s="1"/>
      <c r="GK3244"/>
      <c r="GL3244"/>
      <c r="GM3244"/>
      <c r="GN3244"/>
      <c r="GO3244"/>
      <c r="GP3244"/>
      <c r="GQ3244"/>
      <c r="GR3244"/>
      <c r="GS3244"/>
      <c r="GT3244"/>
      <c r="GU3244"/>
      <c r="GV3244"/>
      <c r="GW3244"/>
      <c r="GX3244"/>
      <c r="GY3244"/>
      <c r="GZ3244"/>
      <c r="HA3244"/>
      <c r="HB3244"/>
      <c r="HC3244"/>
      <c r="HD3244"/>
      <c r="HE3244"/>
    </row>
    <row r="3245" spans="6:213" s="19" customFormat="1" x14ac:dyDescent="0.25">
      <c r="F3245" s="20"/>
      <c r="G3245" s="20"/>
      <c r="H3245" s="20"/>
      <c r="I3245" s="20"/>
      <c r="J3245" s="21"/>
      <c r="K3245" s="21"/>
      <c r="L3245" s="20"/>
      <c r="M3245" s="20"/>
      <c r="N3245" s="22"/>
      <c r="O3245" s="22"/>
      <c r="P3245" s="22"/>
      <c r="Q3245" s="22"/>
      <c r="U3245" s="20"/>
      <c r="V3245" s="20"/>
      <c r="W3245" s="20"/>
      <c r="X3245" s="27"/>
      <c r="Y3245" s="253"/>
      <c r="Z3245" s="30"/>
      <c r="AA3245" s="30"/>
      <c r="AB3245" s="31"/>
      <c r="AC3245" s="31"/>
      <c r="AD3245" s="31"/>
      <c r="AE3245" s="31"/>
      <c r="AF3245" s="31"/>
      <c r="AG3245" s="241"/>
      <c r="AH3245" s="31"/>
      <c r="AI3245" s="31"/>
      <c r="AJ3245" s="31"/>
      <c r="AK3245" s="31"/>
      <c r="AL3245" s="120"/>
      <c r="AM3245" s="25"/>
      <c r="AN3245" s="25"/>
      <c r="AO3245" s="25"/>
      <c r="AP3245" s="25"/>
      <c r="AQ3245" s="26"/>
      <c r="AR3245" s="25"/>
      <c r="AS3245" s="25"/>
      <c r="AT3245" s="25"/>
      <c r="AU3245" s="25"/>
      <c r="AV3245" s="25"/>
      <c r="BC3245" s="1"/>
      <c r="BD3245"/>
      <c r="BE3245"/>
      <c r="BF3245" s="1"/>
      <c r="BG3245"/>
      <c r="BH3245"/>
      <c r="BI3245"/>
      <c r="BJ3245" s="1"/>
      <c r="BK3245" s="1"/>
      <c r="BL3245"/>
      <c r="BM3245" s="1"/>
      <c r="BN3245" s="1"/>
      <c r="BO3245" s="1"/>
      <c r="BP3245" s="1"/>
      <c r="BQ3245" s="1"/>
      <c r="BR3245" s="1"/>
      <c r="BS3245" s="1"/>
      <c r="BT3245" s="22"/>
      <c r="BU3245" s="1"/>
      <c r="BV3245" s="1"/>
      <c r="BW3245" s="1"/>
      <c r="BX3245" s="1"/>
      <c r="BY3245" s="1"/>
      <c r="BZ3245" s="1"/>
      <c r="CA3245" s="1"/>
      <c r="CB3245" s="1"/>
      <c r="CC3245" s="1"/>
      <c r="CD3245" s="1"/>
      <c r="CE3245" s="1"/>
      <c r="CF3245" s="1"/>
      <c r="CG3245" s="1"/>
      <c r="CH3245" s="1"/>
      <c r="CI3245" s="1"/>
      <c r="CJ3245" s="1"/>
      <c r="CK3245" s="1"/>
      <c r="CL3245" s="1"/>
      <c r="CM3245" s="1"/>
      <c r="CN3245" s="1"/>
      <c r="CO3245" s="1"/>
      <c r="CP3245" s="1"/>
      <c r="CQ3245" s="1"/>
      <c r="CR3245" s="1"/>
      <c r="CS3245" s="1"/>
      <c r="CT3245" s="1"/>
      <c r="CU3245" s="1"/>
      <c r="CV3245" s="1"/>
      <c r="CW3245" s="1"/>
      <c r="CX3245" s="1"/>
      <c r="CY3245" s="1"/>
      <c r="CZ3245" s="1"/>
      <c r="DA3245" s="1"/>
      <c r="DB3245" s="1"/>
      <c r="DC3245" s="1"/>
      <c r="DD3245" s="1"/>
      <c r="DE3245" s="1"/>
      <c r="DF3245" s="1"/>
      <c r="DG3245" s="1"/>
      <c r="DH3245" s="1"/>
      <c r="DI3245" s="1"/>
      <c r="DJ3245" s="1"/>
      <c r="DK3245" s="1"/>
      <c r="DL3245" s="1"/>
      <c r="DM3245" s="1"/>
      <c r="DN3245" s="1"/>
      <c r="DO3245" s="1"/>
      <c r="DP3245" s="1"/>
      <c r="DQ3245" s="1"/>
      <c r="DR3245" s="1"/>
      <c r="DS3245" s="1"/>
      <c r="DT3245" s="1"/>
      <c r="DU3245" s="1"/>
      <c r="DV3245" s="1"/>
      <c r="DW3245" s="1"/>
      <c r="DX3245" s="1"/>
      <c r="DY3245" s="1"/>
      <c r="DZ3245" s="1"/>
      <c r="EA3245" s="1"/>
      <c r="EB3245" s="1"/>
      <c r="EC3245" s="1"/>
      <c r="ED3245" s="1"/>
      <c r="EE3245" s="1"/>
      <c r="EF3245" s="1"/>
      <c r="EG3245" s="1"/>
      <c r="EH3245" s="1"/>
      <c r="EI3245" s="1"/>
      <c r="EJ3245" s="1"/>
      <c r="EK3245" s="1"/>
      <c r="EL3245" s="1"/>
      <c r="EM3245" s="1"/>
      <c r="EN3245" s="1"/>
      <c r="EO3245" s="1"/>
      <c r="EP3245" s="1"/>
      <c r="EQ3245" s="1"/>
      <c r="ER3245" s="1"/>
      <c r="ES3245" s="1"/>
      <c r="ET3245" s="1"/>
      <c r="EU3245" s="1"/>
      <c r="EV3245" s="1"/>
      <c r="EW3245" s="1"/>
      <c r="EX3245" s="1"/>
      <c r="EY3245" s="1"/>
      <c r="EZ3245" s="1"/>
      <c r="FA3245" s="1"/>
      <c r="FB3245" s="1"/>
      <c r="FC3245" s="1"/>
      <c r="FD3245" s="1"/>
      <c r="FE3245" s="1"/>
      <c r="FF3245" s="1"/>
      <c r="FG3245" s="1"/>
      <c r="FH3245" s="1"/>
      <c r="FI3245" s="1"/>
      <c r="FJ3245" s="1"/>
      <c r="FK3245" s="1"/>
      <c r="FL3245" s="1"/>
      <c r="FM3245" s="1"/>
      <c r="FN3245" s="1"/>
      <c r="FO3245" s="1"/>
      <c r="FP3245" s="1"/>
      <c r="FQ3245" s="1"/>
      <c r="FR3245" s="1"/>
      <c r="FS3245" s="1"/>
      <c r="FT3245" s="1"/>
      <c r="FU3245" s="1"/>
      <c r="FV3245" s="1"/>
      <c r="FW3245" s="1"/>
      <c r="FX3245" s="1"/>
      <c r="FY3245" s="1"/>
      <c r="FZ3245" s="1"/>
      <c r="GA3245" s="1"/>
      <c r="GB3245" s="1"/>
      <c r="GC3245" s="1"/>
      <c r="GD3245" s="1"/>
      <c r="GE3245" s="1"/>
      <c r="GF3245" s="1"/>
      <c r="GG3245" s="1"/>
      <c r="GH3245" s="1"/>
      <c r="GI3245" s="1"/>
      <c r="GJ3245" s="1"/>
      <c r="GK3245"/>
      <c r="GL3245"/>
      <c r="GM3245"/>
      <c r="GN3245"/>
      <c r="GO3245"/>
      <c r="GP3245"/>
      <c r="GQ3245"/>
      <c r="GR3245"/>
      <c r="GS3245"/>
      <c r="GT3245"/>
      <c r="GU3245"/>
      <c r="GV3245"/>
      <c r="GW3245"/>
      <c r="GX3245"/>
      <c r="GY3245"/>
      <c r="GZ3245"/>
      <c r="HA3245"/>
      <c r="HB3245"/>
      <c r="HC3245"/>
      <c r="HD3245"/>
      <c r="HE3245"/>
    </row>
    <row r="3246" spans="6:213" s="19" customFormat="1" x14ac:dyDescent="0.25">
      <c r="F3246" s="20"/>
      <c r="G3246" s="20"/>
      <c r="H3246" s="20"/>
      <c r="I3246" s="20"/>
      <c r="J3246" s="21"/>
      <c r="K3246" s="21"/>
      <c r="L3246" s="20"/>
      <c r="M3246" s="20"/>
      <c r="N3246" s="22"/>
      <c r="O3246" s="22"/>
      <c r="P3246" s="22"/>
      <c r="Q3246" s="22"/>
      <c r="U3246" s="20"/>
      <c r="V3246" s="20"/>
      <c r="W3246" s="20"/>
      <c r="X3246" s="27"/>
      <c r="Y3246" s="253"/>
      <c r="Z3246" s="30"/>
      <c r="AA3246" s="30"/>
      <c r="AB3246" s="31"/>
      <c r="AC3246" s="31"/>
      <c r="AD3246" s="31"/>
      <c r="AE3246" s="31"/>
      <c r="AF3246" s="31"/>
      <c r="AG3246" s="241"/>
      <c r="AH3246" s="31"/>
      <c r="AI3246" s="31"/>
      <c r="AJ3246" s="31"/>
      <c r="AK3246" s="31"/>
      <c r="AL3246" s="120"/>
      <c r="AM3246" s="25"/>
      <c r="AN3246" s="25"/>
      <c r="AO3246" s="25"/>
      <c r="AP3246" s="25"/>
      <c r="AQ3246" s="26"/>
      <c r="AR3246" s="25"/>
      <c r="AS3246" s="25"/>
      <c r="AT3246" s="25"/>
      <c r="AU3246" s="25"/>
      <c r="AV3246" s="25"/>
      <c r="BC3246" s="1"/>
      <c r="BD3246"/>
      <c r="BE3246"/>
      <c r="BF3246" s="1"/>
      <c r="BG3246"/>
      <c r="BH3246"/>
      <c r="BI3246"/>
      <c r="BJ3246" s="1"/>
      <c r="BK3246" s="1"/>
      <c r="BL3246"/>
      <c r="BM3246" s="1"/>
      <c r="BN3246" s="1"/>
      <c r="BO3246" s="1"/>
      <c r="BP3246" s="1"/>
      <c r="BQ3246" s="1"/>
      <c r="BR3246" s="1"/>
      <c r="BS3246" s="1"/>
      <c r="BT3246" s="22"/>
      <c r="BU3246" s="1"/>
      <c r="BV3246" s="1"/>
      <c r="BW3246" s="1"/>
      <c r="BX3246" s="1"/>
      <c r="BY3246" s="1"/>
      <c r="BZ3246" s="1"/>
      <c r="CA3246" s="1"/>
      <c r="CB3246" s="1"/>
      <c r="CC3246" s="1"/>
      <c r="CD3246" s="1"/>
      <c r="CE3246" s="1"/>
      <c r="CF3246" s="1"/>
      <c r="CG3246" s="1"/>
      <c r="CH3246" s="1"/>
      <c r="CI3246" s="1"/>
      <c r="CJ3246" s="1"/>
      <c r="CK3246" s="1"/>
      <c r="CL3246" s="1"/>
      <c r="CM3246" s="1"/>
      <c r="CN3246" s="1"/>
      <c r="CO3246" s="1"/>
      <c r="CP3246" s="1"/>
      <c r="CQ3246" s="1"/>
      <c r="CR3246" s="1"/>
      <c r="CS3246" s="1"/>
      <c r="CT3246" s="1"/>
      <c r="CU3246" s="1"/>
      <c r="CV3246" s="1"/>
      <c r="CW3246" s="1"/>
      <c r="CX3246" s="1"/>
      <c r="CY3246" s="1"/>
      <c r="CZ3246" s="1"/>
      <c r="DA3246" s="1"/>
      <c r="DB3246" s="1"/>
      <c r="DC3246" s="1"/>
      <c r="DD3246" s="1"/>
      <c r="DE3246" s="1"/>
      <c r="DF3246" s="1"/>
      <c r="DG3246" s="1"/>
      <c r="DH3246" s="1"/>
      <c r="DI3246" s="1"/>
      <c r="DJ3246" s="1"/>
      <c r="DK3246" s="1"/>
      <c r="DL3246" s="1"/>
      <c r="DM3246" s="1"/>
      <c r="DN3246" s="1"/>
      <c r="DO3246" s="1"/>
      <c r="DP3246" s="1"/>
      <c r="DQ3246" s="1"/>
      <c r="DR3246" s="1"/>
      <c r="DS3246" s="1"/>
      <c r="DT3246" s="1"/>
      <c r="DU3246" s="1"/>
      <c r="DV3246" s="1"/>
      <c r="DW3246" s="1"/>
      <c r="DX3246" s="1"/>
      <c r="DY3246" s="1"/>
      <c r="DZ3246" s="1"/>
      <c r="EA3246" s="1"/>
      <c r="EB3246" s="1"/>
      <c r="EC3246" s="1"/>
      <c r="ED3246" s="1"/>
      <c r="EE3246" s="1"/>
      <c r="EF3246" s="1"/>
      <c r="EG3246" s="1"/>
      <c r="EH3246" s="1"/>
      <c r="EI3246" s="1"/>
      <c r="EJ3246" s="1"/>
      <c r="EK3246" s="1"/>
      <c r="EL3246" s="1"/>
      <c r="EM3246" s="1"/>
      <c r="EN3246" s="1"/>
      <c r="EO3246" s="1"/>
      <c r="EP3246" s="1"/>
      <c r="EQ3246" s="1"/>
      <c r="ER3246" s="1"/>
      <c r="ES3246" s="1"/>
      <c r="ET3246" s="1"/>
      <c r="EU3246" s="1"/>
      <c r="EV3246" s="1"/>
      <c r="EW3246" s="1"/>
      <c r="EX3246" s="1"/>
      <c r="EY3246" s="1"/>
      <c r="EZ3246" s="1"/>
      <c r="FA3246" s="1"/>
      <c r="FB3246" s="1"/>
      <c r="FC3246" s="1"/>
      <c r="FD3246" s="1"/>
      <c r="FE3246" s="1"/>
      <c r="FF3246" s="1"/>
      <c r="FG3246" s="1"/>
      <c r="FH3246" s="1"/>
      <c r="FI3246" s="1"/>
      <c r="FJ3246" s="1"/>
      <c r="FK3246" s="1"/>
      <c r="FL3246" s="1"/>
      <c r="FM3246" s="1"/>
      <c r="FN3246" s="1"/>
      <c r="FO3246" s="1"/>
      <c r="FP3246" s="1"/>
      <c r="FQ3246" s="1"/>
      <c r="FR3246" s="1"/>
      <c r="FS3246" s="1"/>
      <c r="FT3246" s="1"/>
      <c r="FU3246" s="1"/>
      <c r="FV3246" s="1"/>
      <c r="FW3246" s="1"/>
      <c r="FX3246" s="1"/>
      <c r="FY3246" s="1"/>
      <c r="FZ3246" s="1"/>
      <c r="GA3246" s="1"/>
      <c r="GB3246" s="1"/>
      <c r="GC3246" s="1"/>
      <c r="GD3246" s="1"/>
      <c r="GE3246" s="1"/>
      <c r="GF3246" s="1"/>
      <c r="GG3246" s="1"/>
      <c r="GH3246" s="1"/>
      <c r="GI3246" s="1"/>
      <c r="GJ3246" s="1"/>
      <c r="GK3246"/>
      <c r="GL3246"/>
      <c r="GM3246"/>
      <c r="GN3246"/>
      <c r="GO3246"/>
      <c r="GP3246"/>
      <c r="GQ3246"/>
      <c r="GR3246"/>
      <c r="GS3246"/>
      <c r="GT3246"/>
      <c r="GU3246"/>
      <c r="GV3246"/>
      <c r="GW3246"/>
      <c r="GX3246"/>
      <c r="GY3246"/>
      <c r="GZ3246"/>
      <c r="HA3246"/>
      <c r="HB3246"/>
      <c r="HC3246"/>
      <c r="HD3246"/>
      <c r="HE3246"/>
    </row>
    <row r="3247" spans="6:213" s="19" customFormat="1" x14ac:dyDescent="0.25">
      <c r="F3247" s="20"/>
      <c r="G3247" s="20"/>
      <c r="H3247" s="20"/>
      <c r="I3247" s="20"/>
      <c r="J3247" s="21"/>
      <c r="K3247" s="21"/>
      <c r="L3247" s="20"/>
      <c r="M3247" s="20"/>
      <c r="N3247" s="22"/>
      <c r="O3247" s="22"/>
      <c r="P3247" s="22"/>
      <c r="Q3247" s="22"/>
      <c r="U3247" s="20"/>
      <c r="V3247" s="20"/>
      <c r="W3247" s="20"/>
      <c r="X3247" s="27"/>
      <c r="Y3247" s="253"/>
      <c r="Z3247" s="30"/>
      <c r="AA3247" s="30"/>
      <c r="AB3247" s="31"/>
      <c r="AC3247" s="31"/>
      <c r="AD3247" s="31"/>
      <c r="AE3247" s="31"/>
      <c r="AF3247" s="31"/>
      <c r="AG3247" s="241"/>
      <c r="AH3247" s="31"/>
      <c r="AI3247" s="31"/>
      <c r="AJ3247" s="31"/>
      <c r="AK3247" s="31"/>
      <c r="AL3247" s="120"/>
      <c r="AM3247" s="25"/>
      <c r="AN3247" s="25"/>
      <c r="AO3247" s="25"/>
      <c r="AP3247" s="25"/>
      <c r="AQ3247" s="26"/>
      <c r="AR3247" s="25"/>
      <c r="AS3247" s="25"/>
      <c r="AT3247" s="25"/>
      <c r="AU3247" s="25"/>
      <c r="AV3247" s="25"/>
      <c r="BC3247" s="1"/>
      <c r="BD3247"/>
      <c r="BE3247"/>
      <c r="BF3247" s="1"/>
      <c r="BG3247"/>
      <c r="BH3247"/>
      <c r="BI3247"/>
      <c r="BJ3247" s="1"/>
      <c r="BK3247" s="1"/>
      <c r="BL3247"/>
      <c r="BM3247" s="1"/>
      <c r="BN3247" s="1"/>
      <c r="BO3247" s="1"/>
      <c r="BP3247" s="1"/>
      <c r="BQ3247" s="1"/>
      <c r="BR3247" s="1"/>
      <c r="BS3247" s="1"/>
      <c r="BT3247" s="22"/>
      <c r="BU3247" s="1"/>
      <c r="BV3247" s="1"/>
      <c r="BW3247" s="1"/>
      <c r="BX3247" s="1"/>
      <c r="BY3247" s="1"/>
      <c r="BZ3247" s="1"/>
      <c r="CA3247" s="1"/>
      <c r="CB3247" s="1"/>
      <c r="CC3247" s="1"/>
      <c r="CD3247" s="1"/>
      <c r="CE3247" s="1"/>
      <c r="CF3247" s="1"/>
      <c r="CG3247" s="1"/>
      <c r="CH3247" s="1"/>
      <c r="CI3247" s="1"/>
      <c r="CJ3247" s="1"/>
      <c r="CK3247" s="1"/>
      <c r="CL3247" s="1"/>
      <c r="CM3247" s="1"/>
      <c r="CN3247" s="1"/>
      <c r="CO3247" s="1"/>
      <c r="CP3247" s="1"/>
      <c r="CQ3247" s="1"/>
      <c r="CR3247" s="1"/>
      <c r="CS3247" s="1"/>
      <c r="CT3247" s="1"/>
      <c r="CU3247" s="1"/>
      <c r="CV3247" s="1"/>
      <c r="CW3247" s="1"/>
      <c r="CX3247" s="1"/>
      <c r="CY3247" s="1"/>
      <c r="CZ3247" s="1"/>
      <c r="DA3247" s="1"/>
      <c r="DB3247" s="1"/>
      <c r="DC3247" s="1"/>
      <c r="DD3247" s="1"/>
      <c r="DE3247" s="1"/>
      <c r="DF3247" s="1"/>
      <c r="DG3247" s="1"/>
      <c r="DH3247" s="1"/>
      <c r="DI3247" s="1"/>
      <c r="DJ3247" s="1"/>
      <c r="DK3247" s="1"/>
      <c r="DL3247" s="1"/>
      <c r="DM3247" s="1"/>
      <c r="DN3247" s="1"/>
      <c r="DO3247" s="1"/>
      <c r="DP3247" s="1"/>
      <c r="DQ3247" s="1"/>
      <c r="DR3247" s="1"/>
      <c r="DS3247" s="1"/>
      <c r="DT3247" s="1"/>
      <c r="DU3247" s="1"/>
      <c r="DV3247" s="1"/>
      <c r="DW3247" s="1"/>
      <c r="DX3247" s="1"/>
      <c r="DY3247" s="1"/>
      <c r="DZ3247" s="1"/>
      <c r="EA3247" s="1"/>
      <c r="EB3247" s="1"/>
      <c r="EC3247" s="1"/>
      <c r="ED3247" s="1"/>
      <c r="EE3247" s="1"/>
      <c r="EF3247" s="1"/>
      <c r="EG3247" s="1"/>
      <c r="EH3247" s="1"/>
      <c r="EI3247" s="1"/>
      <c r="EJ3247" s="1"/>
      <c r="EK3247" s="1"/>
      <c r="EL3247" s="1"/>
      <c r="EM3247" s="1"/>
      <c r="EN3247" s="1"/>
      <c r="EO3247" s="1"/>
      <c r="EP3247" s="1"/>
      <c r="EQ3247" s="1"/>
      <c r="ER3247" s="1"/>
      <c r="ES3247" s="1"/>
      <c r="ET3247" s="1"/>
      <c r="EU3247" s="1"/>
      <c r="EV3247" s="1"/>
      <c r="EW3247" s="1"/>
      <c r="EX3247" s="1"/>
      <c r="EY3247" s="1"/>
      <c r="EZ3247" s="1"/>
      <c r="FA3247" s="1"/>
      <c r="FB3247" s="1"/>
      <c r="FC3247" s="1"/>
      <c r="FD3247" s="1"/>
      <c r="FE3247" s="1"/>
      <c r="FF3247" s="1"/>
      <c r="FG3247" s="1"/>
      <c r="FH3247" s="1"/>
      <c r="FI3247" s="1"/>
      <c r="FJ3247" s="1"/>
      <c r="FK3247" s="1"/>
      <c r="FL3247" s="1"/>
      <c r="FM3247" s="1"/>
      <c r="FN3247" s="1"/>
      <c r="FO3247" s="1"/>
      <c r="FP3247" s="1"/>
      <c r="FQ3247" s="1"/>
      <c r="FR3247" s="1"/>
      <c r="FS3247" s="1"/>
      <c r="FT3247" s="1"/>
      <c r="FU3247" s="1"/>
      <c r="FV3247" s="1"/>
      <c r="FW3247" s="1"/>
      <c r="FX3247" s="1"/>
      <c r="FY3247" s="1"/>
      <c r="FZ3247" s="1"/>
      <c r="GA3247" s="1"/>
      <c r="GB3247" s="1"/>
      <c r="GC3247" s="1"/>
      <c r="GD3247" s="1"/>
      <c r="GE3247" s="1"/>
      <c r="GF3247" s="1"/>
      <c r="GG3247" s="1"/>
      <c r="GH3247" s="1"/>
      <c r="GI3247" s="1"/>
      <c r="GJ3247" s="1"/>
      <c r="GK3247"/>
      <c r="GL3247"/>
      <c r="GM3247"/>
      <c r="GN3247"/>
      <c r="GO3247"/>
      <c r="GP3247"/>
      <c r="GQ3247"/>
      <c r="GR3247"/>
      <c r="GS3247"/>
      <c r="GT3247"/>
      <c r="GU3247"/>
      <c r="GV3247"/>
      <c r="GW3247"/>
      <c r="GX3247"/>
      <c r="GY3247"/>
      <c r="GZ3247"/>
      <c r="HA3247"/>
      <c r="HB3247"/>
      <c r="HC3247"/>
      <c r="HD3247"/>
      <c r="HE3247"/>
    </row>
    <row r="3248" spans="6:213" s="19" customFormat="1" x14ac:dyDescent="0.25">
      <c r="F3248" s="20"/>
      <c r="G3248" s="20"/>
      <c r="H3248" s="20"/>
      <c r="I3248" s="20"/>
      <c r="J3248" s="21"/>
      <c r="K3248" s="21"/>
      <c r="L3248" s="20"/>
      <c r="M3248" s="20"/>
      <c r="N3248" s="22"/>
      <c r="O3248" s="22"/>
      <c r="P3248" s="22"/>
      <c r="Q3248" s="22"/>
      <c r="U3248" s="20"/>
      <c r="V3248" s="20"/>
      <c r="W3248" s="20"/>
      <c r="X3248" s="27"/>
      <c r="Y3248" s="253"/>
      <c r="Z3248" s="30"/>
      <c r="AA3248" s="30"/>
      <c r="AB3248" s="31"/>
      <c r="AC3248" s="31"/>
      <c r="AD3248" s="31"/>
      <c r="AE3248" s="31"/>
      <c r="AF3248" s="31"/>
      <c r="AG3248" s="241"/>
      <c r="AH3248" s="31"/>
      <c r="AI3248" s="31"/>
      <c r="AJ3248" s="31"/>
      <c r="AK3248" s="31"/>
      <c r="AL3248" s="120"/>
      <c r="AM3248" s="25"/>
      <c r="AN3248" s="25"/>
      <c r="AO3248" s="25"/>
      <c r="AP3248" s="25"/>
      <c r="AQ3248" s="26"/>
      <c r="AR3248" s="25"/>
      <c r="AS3248" s="25"/>
      <c r="AT3248" s="25"/>
      <c r="AU3248" s="25"/>
      <c r="AV3248" s="25"/>
      <c r="BC3248" s="1"/>
      <c r="BD3248"/>
      <c r="BE3248"/>
      <c r="BF3248" s="1"/>
      <c r="BG3248"/>
      <c r="BH3248"/>
      <c r="BI3248"/>
      <c r="BJ3248" s="1"/>
      <c r="BK3248" s="1"/>
      <c r="BL3248"/>
      <c r="BM3248" s="1"/>
      <c r="BN3248" s="1"/>
      <c r="BO3248" s="1"/>
      <c r="BP3248" s="1"/>
      <c r="BQ3248" s="1"/>
      <c r="BR3248" s="1"/>
      <c r="BS3248" s="1"/>
      <c r="BT3248" s="22"/>
      <c r="BU3248" s="1"/>
      <c r="BV3248" s="1"/>
      <c r="BW3248" s="1"/>
      <c r="BX3248" s="1"/>
      <c r="BY3248" s="1"/>
      <c r="BZ3248" s="1"/>
      <c r="CA3248" s="1"/>
      <c r="CB3248" s="1"/>
      <c r="CC3248" s="1"/>
      <c r="CD3248" s="1"/>
      <c r="CE3248" s="1"/>
      <c r="CF3248" s="1"/>
      <c r="CG3248" s="1"/>
      <c r="CH3248" s="1"/>
      <c r="CI3248" s="1"/>
      <c r="CJ3248" s="1"/>
      <c r="CK3248" s="1"/>
      <c r="CL3248" s="1"/>
      <c r="CM3248" s="1"/>
      <c r="CN3248" s="1"/>
      <c r="CO3248" s="1"/>
      <c r="CP3248" s="1"/>
      <c r="CQ3248" s="1"/>
      <c r="CR3248" s="1"/>
      <c r="CS3248" s="1"/>
      <c r="CT3248" s="1"/>
      <c r="CU3248" s="1"/>
      <c r="CV3248" s="1"/>
      <c r="CW3248" s="1"/>
      <c r="CX3248" s="1"/>
      <c r="CY3248" s="1"/>
      <c r="CZ3248" s="1"/>
      <c r="DA3248" s="1"/>
      <c r="DB3248" s="1"/>
      <c r="DC3248" s="1"/>
      <c r="DD3248" s="1"/>
      <c r="DE3248" s="1"/>
      <c r="DF3248" s="1"/>
      <c r="DG3248" s="1"/>
      <c r="DH3248" s="1"/>
      <c r="DI3248" s="1"/>
      <c r="DJ3248" s="1"/>
      <c r="DK3248" s="1"/>
      <c r="DL3248" s="1"/>
      <c r="DM3248" s="1"/>
      <c r="DN3248" s="1"/>
      <c r="DO3248" s="1"/>
      <c r="DP3248" s="1"/>
      <c r="DQ3248" s="1"/>
      <c r="DR3248" s="1"/>
      <c r="DS3248" s="1"/>
      <c r="DT3248" s="1"/>
      <c r="DU3248" s="1"/>
      <c r="DV3248" s="1"/>
      <c r="DW3248" s="1"/>
      <c r="DX3248" s="1"/>
      <c r="DY3248" s="1"/>
      <c r="DZ3248" s="1"/>
      <c r="EA3248" s="1"/>
      <c r="EB3248" s="1"/>
      <c r="EC3248" s="1"/>
      <c r="ED3248" s="1"/>
      <c r="EE3248" s="1"/>
      <c r="EF3248" s="1"/>
      <c r="EG3248" s="1"/>
      <c r="EH3248" s="1"/>
      <c r="EI3248" s="1"/>
      <c r="EJ3248" s="1"/>
      <c r="EK3248" s="1"/>
      <c r="EL3248" s="1"/>
      <c r="EM3248" s="1"/>
      <c r="EN3248" s="1"/>
      <c r="EO3248" s="1"/>
      <c r="EP3248" s="1"/>
      <c r="EQ3248" s="1"/>
      <c r="ER3248" s="1"/>
      <c r="ES3248" s="1"/>
      <c r="ET3248" s="1"/>
      <c r="EU3248" s="1"/>
      <c r="EV3248" s="1"/>
      <c r="EW3248" s="1"/>
      <c r="EX3248" s="1"/>
      <c r="EY3248" s="1"/>
      <c r="EZ3248" s="1"/>
      <c r="FA3248" s="1"/>
      <c r="FB3248" s="1"/>
      <c r="FC3248" s="1"/>
      <c r="FD3248" s="1"/>
      <c r="FE3248" s="1"/>
      <c r="FF3248" s="1"/>
      <c r="FG3248" s="1"/>
      <c r="FH3248" s="1"/>
      <c r="FI3248" s="1"/>
      <c r="FJ3248" s="1"/>
      <c r="FK3248" s="1"/>
      <c r="FL3248" s="1"/>
      <c r="FM3248" s="1"/>
      <c r="FN3248" s="1"/>
      <c r="FO3248" s="1"/>
      <c r="FP3248" s="1"/>
      <c r="FQ3248" s="1"/>
      <c r="FR3248" s="1"/>
      <c r="FS3248" s="1"/>
      <c r="FT3248" s="1"/>
      <c r="FU3248" s="1"/>
      <c r="FV3248" s="1"/>
      <c r="FW3248" s="1"/>
      <c r="FX3248" s="1"/>
      <c r="FY3248" s="1"/>
      <c r="FZ3248" s="1"/>
      <c r="GA3248" s="1"/>
      <c r="GB3248" s="1"/>
      <c r="GC3248" s="1"/>
      <c r="GD3248" s="1"/>
      <c r="GE3248" s="1"/>
      <c r="GF3248" s="1"/>
      <c r="GG3248" s="1"/>
      <c r="GH3248" s="1"/>
      <c r="GI3248" s="1"/>
      <c r="GJ3248" s="1"/>
      <c r="GK3248"/>
      <c r="GL3248"/>
      <c r="GM3248"/>
      <c r="GN3248"/>
      <c r="GO3248"/>
      <c r="GP3248"/>
      <c r="GQ3248"/>
      <c r="GR3248"/>
      <c r="GS3248"/>
      <c r="GT3248"/>
      <c r="GU3248"/>
      <c r="GV3248"/>
      <c r="GW3248"/>
      <c r="GX3248"/>
      <c r="GY3248"/>
      <c r="GZ3248"/>
      <c r="HA3248"/>
      <c r="HB3248"/>
      <c r="HC3248"/>
      <c r="HD3248"/>
      <c r="HE3248"/>
    </row>
    <row r="3249" spans="6:213" s="19" customFormat="1" x14ac:dyDescent="0.25">
      <c r="F3249" s="20"/>
      <c r="G3249" s="20"/>
      <c r="H3249" s="20"/>
      <c r="I3249" s="20"/>
      <c r="J3249" s="21"/>
      <c r="K3249" s="21"/>
      <c r="L3249" s="20"/>
      <c r="M3249" s="20"/>
      <c r="N3249" s="22"/>
      <c r="O3249" s="22"/>
      <c r="P3249" s="22"/>
      <c r="Q3249" s="22"/>
      <c r="U3249" s="20"/>
      <c r="V3249" s="20"/>
      <c r="W3249" s="20"/>
      <c r="X3249" s="27"/>
      <c r="Y3249" s="253"/>
      <c r="Z3249" s="30"/>
      <c r="AA3249" s="30"/>
      <c r="AB3249" s="31"/>
      <c r="AC3249" s="31"/>
      <c r="AD3249" s="31"/>
      <c r="AE3249" s="31"/>
      <c r="AF3249" s="31"/>
      <c r="AG3249" s="241"/>
      <c r="AH3249" s="31"/>
      <c r="AI3249" s="31"/>
      <c r="AJ3249" s="31"/>
      <c r="AK3249" s="31"/>
      <c r="AL3249" s="120"/>
      <c r="AM3249" s="25"/>
      <c r="AN3249" s="25"/>
      <c r="AO3249" s="25"/>
      <c r="AP3249" s="25"/>
      <c r="AQ3249" s="26"/>
      <c r="AR3249" s="25"/>
      <c r="AS3249" s="25"/>
      <c r="AT3249" s="25"/>
      <c r="AU3249" s="25"/>
      <c r="AV3249" s="25"/>
      <c r="BC3249" s="1"/>
      <c r="BD3249"/>
      <c r="BE3249"/>
      <c r="BF3249" s="1"/>
      <c r="BG3249"/>
      <c r="BH3249"/>
      <c r="BI3249"/>
      <c r="BJ3249" s="1"/>
      <c r="BK3249" s="1"/>
      <c r="BL3249"/>
      <c r="BM3249" s="1"/>
      <c r="BN3249" s="1"/>
      <c r="BO3249" s="1"/>
      <c r="BP3249" s="1"/>
      <c r="BQ3249" s="1"/>
      <c r="BR3249" s="1"/>
      <c r="BS3249" s="1"/>
      <c r="BT3249" s="22"/>
      <c r="BU3249" s="1"/>
      <c r="BV3249" s="1"/>
      <c r="BW3249" s="1"/>
      <c r="BX3249" s="1"/>
      <c r="BY3249" s="1"/>
      <c r="BZ3249" s="1"/>
      <c r="CA3249" s="1"/>
      <c r="CB3249" s="1"/>
      <c r="CC3249" s="1"/>
      <c r="CD3249" s="1"/>
      <c r="CE3249" s="1"/>
      <c r="CF3249" s="1"/>
      <c r="CG3249" s="1"/>
      <c r="CH3249" s="1"/>
      <c r="CI3249" s="1"/>
      <c r="CJ3249" s="1"/>
      <c r="CK3249" s="1"/>
      <c r="CL3249" s="1"/>
      <c r="CM3249" s="1"/>
      <c r="CN3249" s="1"/>
      <c r="CO3249" s="1"/>
      <c r="CP3249" s="1"/>
      <c r="CQ3249" s="1"/>
      <c r="CR3249" s="1"/>
      <c r="CS3249" s="1"/>
      <c r="CT3249" s="1"/>
      <c r="CU3249" s="1"/>
      <c r="CV3249" s="1"/>
      <c r="CW3249" s="1"/>
      <c r="CX3249" s="1"/>
      <c r="CY3249" s="1"/>
      <c r="CZ3249" s="1"/>
      <c r="DA3249" s="1"/>
      <c r="DB3249" s="1"/>
      <c r="DC3249" s="1"/>
      <c r="DD3249" s="1"/>
      <c r="DE3249" s="1"/>
      <c r="DF3249" s="1"/>
      <c r="DG3249" s="1"/>
      <c r="DH3249" s="1"/>
      <c r="DI3249" s="1"/>
      <c r="DJ3249" s="1"/>
      <c r="DK3249" s="1"/>
      <c r="DL3249" s="1"/>
      <c r="DM3249" s="1"/>
      <c r="DN3249" s="1"/>
      <c r="DO3249" s="1"/>
      <c r="DP3249" s="1"/>
      <c r="DQ3249" s="1"/>
      <c r="DR3249" s="1"/>
      <c r="DS3249" s="1"/>
      <c r="DT3249" s="1"/>
      <c r="DU3249" s="1"/>
      <c r="DV3249" s="1"/>
      <c r="DW3249" s="1"/>
      <c r="DX3249" s="1"/>
      <c r="DY3249" s="1"/>
      <c r="DZ3249" s="1"/>
      <c r="EA3249" s="1"/>
      <c r="EB3249" s="1"/>
      <c r="EC3249" s="1"/>
      <c r="ED3249" s="1"/>
      <c r="EE3249" s="1"/>
      <c r="EF3249" s="1"/>
      <c r="EG3249" s="1"/>
      <c r="EH3249" s="1"/>
      <c r="EI3249" s="1"/>
      <c r="EJ3249" s="1"/>
      <c r="EK3249" s="1"/>
      <c r="EL3249" s="1"/>
      <c r="EM3249" s="1"/>
      <c r="EN3249" s="1"/>
      <c r="EO3249" s="1"/>
      <c r="EP3249" s="1"/>
      <c r="EQ3249" s="1"/>
      <c r="ER3249" s="1"/>
      <c r="ES3249" s="1"/>
      <c r="ET3249" s="1"/>
      <c r="EU3249" s="1"/>
      <c r="EV3249" s="1"/>
      <c r="EW3249" s="1"/>
      <c r="EX3249" s="1"/>
      <c r="EY3249" s="1"/>
      <c r="EZ3249" s="1"/>
      <c r="FA3249" s="1"/>
      <c r="FB3249" s="1"/>
      <c r="FC3249" s="1"/>
      <c r="FD3249" s="1"/>
      <c r="FE3249" s="1"/>
      <c r="FF3249" s="1"/>
      <c r="FG3249" s="1"/>
      <c r="FH3249" s="1"/>
      <c r="FI3249" s="1"/>
      <c r="FJ3249" s="1"/>
      <c r="FK3249" s="1"/>
      <c r="FL3249" s="1"/>
      <c r="FM3249" s="1"/>
      <c r="FN3249" s="1"/>
      <c r="FO3249" s="1"/>
      <c r="FP3249" s="1"/>
      <c r="FQ3249" s="1"/>
      <c r="FR3249" s="1"/>
      <c r="FS3249" s="1"/>
      <c r="FT3249" s="1"/>
      <c r="FU3249" s="1"/>
      <c r="FV3249" s="1"/>
      <c r="FW3249" s="1"/>
      <c r="FX3249" s="1"/>
      <c r="FY3249" s="1"/>
      <c r="FZ3249" s="1"/>
      <c r="GA3249" s="1"/>
      <c r="GB3249" s="1"/>
      <c r="GC3249" s="1"/>
      <c r="GD3249" s="1"/>
      <c r="GE3249" s="1"/>
      <c r="GF3249" s="1"/>
      <c r="GG3249" s="1"/>
      <c r="GH3249" s="1"/>
      <c r="GI3249" s="1"/>
      <c r="GJ3249" s="1"/>
      <c r="GK3249"/>
      <c r="GL3249"/>
      <c r="GM3249"/>
      <c r="GN3249"/>
      <c r="GO3249"/>
      <c r="GP3249"/>
      <c r="GQ3249"/>
      <c r="GR3249"/>
      <c r="GS3249"/>
      <c r="GT3249"/>
      <c r="GU3249"/>
      <c r="GV3249"/>
      <c r="GW3249"/>
      <c r="GX3249"/>
      <c r="GY3249"/>
      <c r="GZ3249"/>
      <c r="HA3249"/>
      <c r="HB3249"/>
      <c r="HC3249"/>
      <c r="HD3249"/>
      <c r="HE3249"/>
    </row>
    <row r="3250" spans="6:213" s="19" customFormat="1" x14ac:dyDescent="0.25">
      <c r="F3250" s="20"/>
      <c r="G3250" s="20"/>
      <c r="H3250" s="20"/>
      <c r="I3250" s="20"/>
      <c r="J3250" s="21"/>
      <c r="K3250" s="21"/>
      <c r="L3250" s="20"/>
      <c r="M3250" s="20"/>
      <c r="N3250" s="22"/>
      <c r="O3250" s="22"/>
      <c r="P3250" s="22"/>
      <c r="Q3250" s="22"/>
      <c r="U3250" s="20"/>
      <c r="V3250" s="20"/>
      <c r="W3250" s="20"/>
      <c r="X3250" s="27"/>
      <c r="Y3250" s="253"/>
      <c r="Z3250" s="30"/>
      <c r="AA3250" s="30"/>
      <c r="AB3250" s="31"/>
      <c r="AC3250" s="31"/>
      <c r="AD3250" s="31"/>
      <c r="AE3250" s="31"/>
      <c r="AF3250" s="31"/>
      <c r="AG3250" s="241"/>
      <c r="AH3250" s="31"/>
      <c r="AI3250" s="31"/>
      <c r="AJ3250" s="31"/>
      <c r="AK3250" s="31"/>
      <c r="AL3250" s="120"/>
      <c r="AM3250" s="25"/>
      <c r="AN3250" s="25"/>
      <c r="AO3250" s="25"/>
      <c r="AP3250" s="25"/>
      <c r="AQ3250" s="26"/>
      <c r="AR3250" s="25"/>
      <c r="AS3250" s="25"/>
      <c r="AT3250" s="25"/>
      <c r="AU3250" s="25"/>
      <c r="AV3250" s="25"/>
      <c r="BC3250" s="1"/>
      <c r="BD3250"/>
      <c r="BE3250"/>
      <c r="BF3250" s="1"/>
      <c r="BG3250"/>
      <c r="BH3250"/>
      <c r="BI3250"/>
      <c r="BJ3250" s="1"/>
      <c r="BK3250" s="1"/>
      <c r="BL3250"/>
      <c r="BM3250" s="1"/>
      <c r="BN3250" s="1"/>
      <c r="BO3250" s="1"/>
      <c r="BP3250" s="1"/>
      <c r="BQ3250" s="1"/>
      <c r="BR3250" s="1"/>
      <c r="BS3250" s="1"/>
      <c r="BT3250" s="22"/>
      <c r="BU3250" s="1"/>
      <c r="BV3250" s="1"/>
      <c r="BW3250" s="1"/>
      <c r="BX3250" s="1"/>
      <c r="BY3250" s="1"/>
      <c r="BZ3250" s="1"/>
      <c r="CA3250" s="1"/>
      <c r="CB3250" s="1"/>
      <c r="CC3250" s="1"/>
      <c r="CD3250" s="1"/>
      <c r="CE3250" s="1"/>
      <c r="CF3250" s="1"/>
      <c r="CG3250" s="1"/>
      <c r="CH3250" s="1"/>
      <c r="CI3250" s="1"/>
      <c r="CJ3250" s="1"/>
      <c r="CK3250" s="1"/>
      <c r="CL3250" s="1"/>
      <c r="CM3250" s="1"/>
      <c r="CN3250" s="1"/>
      <c r="CO3250" s="1"/>
      <c r="CP3250" s="1"/>
      <c r="CQ3250" s="1"/>
      <c r="CR3250" s="1"/>
      <c r="CS3250" s="1"/>
      <c r="CT3250" s="1"/>
      <c r="CU3250" s="1"/>
      <c r="CV3250" s="1"/>
      <c r="CW3250" s="1"/>
      <c r="CX3250" s="1"/>
      <c r="CY3250" s="1"/>
      <c r="CZ3250" s="1"/>
      <c r="DA3250" s="1"/>
      <c r="DB3250" s="1"/>
      <c r="DC3250" s="1"/>
      <c r="DD3250" s="1"/>
      <c r="DE3250" s="1"/>
      <c r="DF3250" s="1"/>
      <c r="DG3250" s="1"/>
      <c r="DH3250" s="1"/>
      <c r="DI3250" s="1"/>
      <c r="DJ3250" s="1"/>
      <c r="DK3250" s="1"/>
      <c r="DL3250" s="1"/>
      <c r="DM3250" s="1"/>
      <c r="DN3250" s="1"/>
      <c r="DO3250" s="1"/>
      <c r="DP3250" s="1"/>
      <c r="DQ3250" s="1"/>
      <c r="DR3250" s="1"/>
      <c r="DS3250" s="1"/>
      <c r="DT3250" s="1"/>
      <c r="DU3250" s="1"/>
      <c r="DV3250" s="1"/>
      <c r="DW3250" s="1"/>
      <c r="DX3250" s="1"/>
      <c r="DY3250" s="1"/>
      <c r="DZ3250" s="1"/>
      <c r="EA3250" s="1"/>
      <c r="EB3250" s="1"/>
      <c r="EC3250" s="1"/>
      <c r="ED3250" s="1"/>
      <c r="EE3250" s="1"/>
      <c r="EF3250" s="1"/>
      <c r="EG3250" s="1"/>
      <c r="EH3250" s="1"/>
      <c r="EI3250" s="1"/>
      <c r="EJ3250" s="1"/>
      <c r="EK3250" s="1"/>
      <c r="EL3250" s="1"/>
      <c r="EM3250" s="1"/>
      <c r="EN3250" s="1"/>
      <c r="EO3250" s="1"/>
      <c r="EP3250" s="1"/>
      <c r="EQ3250" s="1"/>
      <c r="ER3250" s="1"/>
      <c r="ES3250" s="1"/>
      <c r="ET3250" s="1"/>
      <c r="EU3250" s="1"/>
      <c r="EV3250" s="1"/>
      <c r="EW3250" s="1"/>
      <c r="EX3250" s="1"/>
      <c r="EY3250" s="1"/>
      <c r="EZ3250" s="1"/>
      <c r="FA3250" s="1"/>
      <c r="FB3250" s="1"/>
      <c r="FC3250" s="1"/>
      <c r="FD3250" s="1"/>
      <c r="FE3250" s="1"/>
      <c r="FF3250" s="1"/>
      <c r="FG3250" s="1"/>
      <c r="FH3250" s="1"/>
      <c r="FI3250" s="1"/>
      <c r="FJ3250" s="1"/>
      <c r="FK3250" s="1"/>
      <c r="FL3250" s="1"/>
      <c r="FM3250" s="1"/>
      <c r="FN3250" s="1"/>
      <c r="FO3250" s="1"/>
      <c r="FP3250" s="1"/>
      <c r="FQ3250" s="1"/>
      <c r="FR3250" s="1"/>
      <c r="FS3250" s="1"/>
      <c r="FT3250" s="1"/>
      <c r="FU3250" s="1"/>
      <c r="FV3250" s="1"/>
      <c r="FW3250" s="1"/>
      <c r="FX3250" s="1"/>
      <c r="FY3250" s="1"/>
      <c r="FZ3250" s="1"/>
      <c r="GA3250" s="1"/>
      <c r="GB3250" s="1"/>
      <c r="GC3250" s="1"/>
      <c r="GD3250" s="1"/>
      <c r="GE3250" s="1"/>
      <c r="GF3250" s="1"/>
      <c r="GG3250" s="1"/>
      <c r="GH3250" s="1"/>
      <c r="GI3250" s="1"/>
      <c r="GJ3250" s="1"/>
      <c r="GK3250"/>
      <c r="GL3250"/>
      <c r="GM3250"/>
      <c r="GN3250"/>
      <c r="GO3250"/>
      <c r="GP3250"/>
      <c r="GQ3250"/>
      <c r="GR3250"/>
      <c r="GS3250"/>
      <c r="GT3250"/>
      <c r="GU3250"/>
      <c r="GV3250"/>
      <c r="GW3250"/>
      <c r="GX3250"/>
      <c r="GY3250"/>
      <c r="GZ3250"/>
      <c r="HA3250"/>
      <c r="HB3250"/>
      <c r="HC3250"/>
      <c r="HD3250"/>
      <c r="HE3250"/>
    </row>
    <row r="3251" spans="6:213" s="19" customFormat="1" x14ac:dyDescent="0.25">
      <c r="F3251" s="20"/>
      <c r="G3251" s="20"/>
      <c r="H3251" s="20"/>
      <c r="I3251" s="20"/>
      <c r="J3251" s="21"/>
      <c r="K3251" s="21"/>
      <c r="L3251" s="20"/>
      <c r="M3251" s="20"/>
      <c r="N3251" s="22"/>
      <c r="O3251" s="22"/>
      <c r="P3251" s="22"/>
      <c r="Q3251" s="22"/>
      <c r="U3251" s="20"/>
      <c r="V3251" s="20"/>
      <c r="W3251" s="20"/>
      <c r="X3251" s="27"/>
      <c r="Y3251" s="253"/>
      <c r="Z3251" s="30"/>
      <c r="AA3251" s="30"/>
      <c r="AB3251" s="31"/>
      <c r="AC3251" s="31"/>
      <c r="AD3251" s="31"/>
      <c r="AE3251" s="31"/>
      <c r="AF3251" s="31"/>
      <c r="AG3251" s="241"/>
      <c r="AH3251" s="31"/>
      <c r="AI3251" s="31"/>
      <c r="AJ3251" s="31"/>
      <c r="AK3251" s="31"/>
      <c r="AL3251" s="120"/>
      <c r="AM3251" s="25"/>
      <c r="AN3251" s="25"/>
      <c r="AO3251" s="25"/>
      <c r="AP3251" s="25"/>
      <c r="AQ3251" s="26"/>
      <c r="AR3251" s="25"/>
      <c r="AS3251" s="25"/>
      <c r="AT3251" s="25"/>
      <c r="AU3251" s="25"/>
      <c r="AV3251" s="25"/>
      <c r="BC3251" s="1"/>
      <c r="BD3251"/>
      <c r="BE3251"/>
      <c r="BF3251" s="1"/>
      <c r="BG3251"/>
      <c r="BH3251"/>
      <c r="BI3251"/>
      <c r="BJ3251" s="1"/>
      <c r="BK3251" s="1"/>
      <c r="BL3251"/>
      <c r="BM3251" s="1"/>
      <c r="BN3251" s="1"/>
      <c r="BO3251" s="1"/>
      <c r="BP3251" s="1"/>
      <c r="BQ3251" s="1"/>
      <c r="BR3251" s="1"/>
      <c r="BS3251" s="1"/>
      <c r="BT3251" s="22"/>
      <c r="BU3251" s="1"/>
      <c r="BV3251" s="1"/>
      <c r="BW3251" s="1"/>
      <c r="BX3251" s="1"/>
      <c r="BY3251" s="1"/>
      <c r="BZ3251" s="1"/>
      <c r="CA3251" s="1"/>
      <c r="CB3251" s="1"/>
      <c r="CC3251" s="1"/>
      <c r="CD3251" s="1"/>
      <c r="CE3251" s="1"/>
      <c r="CF3251" s="1"/>
      <c r="CG3251" s="1"/>
      <c r="CH3251" s="1"/>
      <c r="CI3251" s="1"/>
      <c r="CJ3251" s="1"/>
      <c r="CK3251" s="1"/>
      <c r="CL3251" s="1"/>
      <c r="CM3251" s="1"/>
      <c r="CN3251" s="1"/>
      <c r="CO3251" s="1"/>
      <c r="CP3251" s="1"/>
      <c r="CQ3251" s="1"/>
      <c r="CR3251" s="1"/>
      <c r="CS3251" s="1"/>
      <c r="CT3251" s="1"/>
      <c r="CU3251" s="1"/>
      <c r="CV3251" s="1"/>
      <c r="CW3251" s="1"/>
      <c r="CX3251" s="1"/>
      <c r="CY3251" s="1"/>
      <c r="CZ3251" s="1"/>
      <c r="DA3251" s="1"/>
      <c r="DB3251" s="1"/>
      <c r="DC3251" s="1"/>
      <c r="DD3251" s="1"/>
      <c r="DE3251" s="1"/>
      <c r="DF3251" s="1"/>
      <c r="DG3251" s="1"/>
      <c r="DH3251" s="1"/>
      <c r="DI3251" s="1"/>
      <c r="DJ3251" s="1"/>
      <c r="DK3251" s="1"/>
      <c r="DL3251" s="1"/>
      <c r="DM3251" s="1"/>
      <c r="DN3251" s="1"/>
      <c r="DO3251" s="1"/>
      <c r="DP3251" s="1"/>
      <c r="DQ3251" s="1"/>
      <c r="DR3251" s="1"/>
      <c r="DS3251" s="1"/>
      <c r="DT3251" s="1"/>
      <c r="DU3251" s="1"/>
      <c r="DV3251" s="1"/>
      <c r="DW3251" s="1"/>
      <c r="DX3251" s="1"/>
      <c r="DY3251" s="1"/>
      <c r="DZ3251" s="1"/>
      <c r="EA3251" s="1"/>
      <c r="EB3251" s="1"/>
      <c r="EC3251" s="1"/>
      <c r="ED3251" s="1"/>
      <c r="EE3251" s="1"/>
      <c r="EF3251" s="1"/>
      <c r="EG3251" s="1"/>
      <c r="EH3251" s="1"/>
      <c r="EI3251" s="1"/>
      <c r="EJ3251" s="1"/>
      <c r="EK3251" s="1"/>
      <c r="EL3251" s="1"/>
      <c r="EM3251" s="1"/>
      <c r="EN3251" s="1"/>
      <c r="EO3251" s="1"/>
      <c r="EP3251" s="1"/>
      <c r="EQ3251" s="1"/>
      <c r="ER3251" s="1"/>
      <c r="ES3251" s="1"/>
      <c r="ET3251" s="1"/>
      <c r="EU3251" s="1"/>
      <c r="EV3251" s="1"/>
      <c r="EW3251" s="1"/>
      <c r="EX3251" s="1"/>
      <c r="EY3251" s="1"/>
      <c r="EZ3251" s="1"/>
      <c r="FA3251" s="1"/>
      <c r="FB3251" s="1"/>
      <c r="FC3251" s="1"/>
      <c r="FD3251" s="1"/>
      <c r="FE3251" s="1"/>
      <c r="FF3251" s="1"/>
      <c r="FG3251" s="1"/>
      <c r="FH3251" s="1"/>
      <c r="FI3251" s="1"/>
      <c r="FJ3251" s="1"/>
      <c r="FK3251" s="1"/>
      <c r="FL3251" s="1"/>
      <c r="FM3251" s="1"/>
      <c r="FN3251" s="1"/>
      <c r="FO3251" s="1"/>
      <c r="FP3251" s="1"/>
      <c r="FQ3251" s="1"/>
      <c r="FR3251" s="1"/>
      <c r="FS3251" s="1"/>
      <c r="FT3251" s="1"/>
      <c r="FU3251" s="1"/>
      <c r="FV3251" s="1"/>
      <c r="FW3251" s="1"/>
      <c r="FX3251" s="1"/>
      <c r="FY3251" s="1"/>
      <c r="FZ3251" s="1"/>
      <c r="GA3251" s="1"/>
      <c r="GB3251" s="1"/>
      <c r="GC3251" s="1"/>
      <c r="GD3251" s="1"/>
      <c r="GE3251" s="1"/>
      <c r="GF3251" s="1"/>
      <c r="GG3251" s="1"/>
      <c r="GH3251" s="1"/>
      <c r="GI3251" s="1"/>
      <c r="GJ3251" s="1"/>
      <c r="GK3251"/>
      <c r="GL3251"/>
      <c r="GM3251"/>
      <c r="GN3251"/>
      <c r="GO3251"/>
      <c r="GP3251"/>
      <c r="GQ3251"/>
      <c r="GR3251"/>
      <c r="GS3251"/>
      <c r="GT3251"/>
      <c r="GU3251"/>
      <c r="GV3251"/>
      <c r="GW3251"/>
      <c r="GX3251"/>
      <c r="GY3251"/>
      <c r="GZ3251"/>
      <c r="HA3251"/>
      <c r="HB3251"/>
      <c r="HC3251"/>
      <c r="HD3251"/>
      <c r="HE3251"/>
    </row>
    <row r="3252" spans="6:213" s="19" customFormat="1" x14ac:dyDescent="0.25">
      <c r="F3252" s="20"/>
      <c r="G3252" s="20"/>
      <c r="H3252" s="20"/>
      <c r="I3252" s="20"/>
      <c r="J3252" s="21"/>
      <c r="K3252" s="21"/>
      <c r="L3252" s="20"/>
      <c r="M3252" s="20"/>
      <c r="N3252" s="22"/>
      <c r="O3252" s="22"/>
      <c r="P3252" s="22"/>
      <c r="Q3252" s="22"/>
      <c r="U3252" s="20"/>
      <c r="V3252" s="20"/>
      <c r="W3252" s="20"/>
      <c r="X3252" s="27"/>
      <c r="Y3252" s="253"/>
      <c r="Z3252" s="30"/>
      <c r="AA3252" s="30"/>
      <c r="AB3252" s="31"/>
      <c r="AC3252" s="31"/>
      <c r="AD3252" s="31"/>
      <c r="AE3252" s="31"/>
      <c r="AF3252" s="31"/>
      <c r="AG3252" s="241"/>
      <c r="AH3252" s="31"/>
      <c r="AI3252" s="31"/>
      <c r="AJ3252" s="31"/>
      <c r="AK3252" s="31"/>
      <c r="AL3252" s="120"/>
      <c r="AM3252" s="25"/>
      <c r="AN3252" s="25"/>
      <c r="AO3252" s="25"/>
      <c r="AP3252" s="25"/>
      <c r="AQ3252" s="26"/>
      <c r="AR3252" s="25"/>
      <c r="AS3252" s="25"/>
      <c r="AT3252" s="25"/>
      <c r="AU3252" s="25"/>
      <c r="AV3252" s="25"/>
      <c r="BC3252" s="1"/>
      <c r="BD3252"/>
      <c r="BE3252"/>
      <c r="BF3252" s="1"/>
      <c r="BG3252"/>
      <c r="BH3252"/>
      <c r="BI3252"/>
      <c r="BJ3252" s="1"/>
      <c r="BK3252" s="1"/>
      <c r="BL3252"/>
      <c r="BM3252" s="1"/>
      <c r="BN3252" s="1"/>
      <c r="BO3252" s="1"/>
      <c r="BP3252" s="1"/>
      <c r="BQ3252" s="1"/>
      <c r="BR3252" s="1"/>
      <c r="BS3252" s="1"/>
      <c r="BT3252" s="22"/>
      <c r="BU3252" s="1"/>
      <c r="BV3252" s="1"/>
      <c r="BW3252" s="1"/>
      <c r="BX3252" s="1"/>
      <c r="BY3252" s="1"/>
      <c r="BZ3252" s="1"/>
      <c r="CA3252" s="1"/>
      <c r="CB3252" s="1"/>
      <c r="CC3252" s="1"/>
      <c r="CD3252" s="1"/>
      <c r="CE3252" s="1"/>
      <c r="CF3252" s="1"/>
      <c r="CG3252" s="1"/>
      <c r="CH3252" s="1"/>
      <c r="CI3252" s="1"/>
      <c r="CJ3252" s="1"/>
      <c r="CK3252" s="1"/>
      <c r="CL3252" s="1"/>
      <c r="CM3252" s="1"/>
      <c r="CN3252" s="1"/>
      <c r="CO3252" s="1"/>
      <c r="CP3252" s="1"/>
      <c r="CQ3252" s="1"/>
      <c r="CR3252" s="1"/>
      <c r="CS3252" s="1"/>
      <c r="CT3252" s="1"/>
      <c r="CU3252" s="1"/>
      <c r="CV3252" s="1"/>
      <c r="CW3252" s="1"/>
      <c r="CX3252" s="1"/>
      <c r="CY3252" s="1"/>
      <c r="CZ3252" s="1"/>
      <c r="DA3252" s="1"/>
      <c r="DB3252" s="1"/>
      <c r="DC3252" s="1"/>
      <c r="DD3252" s="1"/>
      <c r="DE3252" s="1"/>
      <c r="DF3252" s="1"/>
      <c r="DG3252" s="1"/>
      <c r="DH3252" s="1"/>
      <c r="DI3252" s="1"/>
      <c r="DJ3252" s="1"/>
      <c r="DK3252" s="1"/>
      <c r="DL3252" s="1"/>
      <c r="DM3252" s="1"/>
      <c r="DN3252" s="1"/>
      <c r="DO3252" s="1"/>
      <c r="DP3252" s="1"/>
      <c r="DQ3252" s="1"/>
      <c r="DR3252" s="1"/>
      <c r="DS3252" s="1"/>
      <c r="DT3252" s="1"/>
      <c r="DU3252" s="1"/>
      <c r="DV3252" s="1"/>
      <c r="DW3252" s="1"/>
      <c r="DX3252" s="1"/>
      <c r="DY3252" s="1"/>
      <c r="DZ3252" s="1"/>
      <c r="EA3252" s="1"/>
      <c r="EB3252" s="1"/>
      <c r="EC3252" s="1"/>
      <c r="ED3252" s="1"/>
      <c r="EE3252" s="1"/>
      <c r="EF3252" s="1"/>
      <c r="EG3252" s="1"/>
      <c r="EH3252" s="1"/>
      <c r="EI3252" s="1"/>
      <c r="EJ3252" s="1"/>
      <c r="EK3252" s="1"/>
      <c r="EL3252" s="1"/>
      <c r="EM3252" s="1"/>
      <c r="EN3252" s="1"/>
      <c r="EO3252" s="1"/>
      <c r="EP3252" s="1"/>
      <c r="EQ3252" s="1"/>
      <c r="ER3252" s="1"/>
      <c r="ES3252" s="1"/>
      <c r="ET3252" s="1"/>
      <c r="EU3252" s="1"/>
      <c r="EV3252" s="1"/>
      <c r="EW3252" s="1"/>
      <c r="EX3252" s="1"/>
      <c r="EY3252" s="1"/>
      <c r="EZ3252" s="1"/>
      <c r="FA3252" s="1"/>
      <c r="FB3252" s="1"/>
      <c r="FC3252" s="1"/>
      <c r="FD3252" s="1"/>
      <c r="FE3252" s="1"/>
      <c r="FF3252" s="1"/>
      <c r="FG3252" s="1"/>
      <c r="FH3252" s="1"/>
      <c r="FI3252" s="1"/>
      <c r="FJ3252" s="1"/>
      <c r="FK3252" s="1"/>
      <c r="FL3252" s="1"/>
      <c r="FM3252" s="1"/>
      <c r="FN3252" s="1"/>
      <c r="FO3252" s="1"/>
      <c r="FP3252" s="1"/>
      <c r="FQ3252" s="1"/>
      <c r="FR3252" s="1"/>
      <c r="FS3252" s="1"/>
      <c r="FT3252" s="1"/>
      <c r="FU3252" s="1"/>
      <c r="FV3252" s="1"/>
      <c r="FW3252" s="1"/>
      <c r="FX3252" s="1"/>
      <c r="FY3252" s="1"/>
      <c r="FZ3252" s="1"/>
      <c r="GA3252" s="1"/>
      <c r="GB3252" s="1"/>
      <c r="GC3252" s="1"/>
      <c r="GD3252" s="1"/>
      <c r="GE3252" s="1"/>
      <c r="GF3252" s="1"/>
      <c r="GG3252" s="1"/>
      <c r="GH3252" s="1"/>
      <c r="GI3252" s="1"/>
      <c r="GJ3252" s="1"/>
      <c r="GK3252"/>
      <c r="GL3252"/>
      <c r="GM3252"/>
      <c r="GN3252"/>
      <c r="GO3252"/>
      <c r="GP3252"/>
      <c r="GQ3252"/>
      <c r="GR3252"/>
      <c r="GS3252"/>
      <c r="GT3252"/>
      <c r="GU3252"/>
      <c r="GV3252"/>
      <c r="GW3252"/>
      <c r="GX3252"/>
      <c r="GY3252"/>
      <c r="GZ3252"/>
      <c r="HA3252"/>
      <c r="HB3252"/>
      <c r="HC3252"/>
      <c r="HD3252"/>
      <c r="HE3252"/>
    </row>
    <row r="3253" spans="6:213" s="19" customFormat="1" x14ac:dyDescent="0.25">
      <c r="F3253" s="20"/>
      <c r="G3253" s="20"/>
      <c r="H3253" s="20"/>
      <c r="I3253" s="20"/>
      <c r="J3253" s="21"/>
      <c r="K3253" s="21"/>
      <c r="L3253" s="20"/>
      <c r="M3253" s="20"/>
      <c r="N3253" s="22"/>
      <c r="O3253" s="22"/>
      <c r="P3253" s="22"/>
      <c r="Q3253" s="22"/>
      <c r="U3253" s="20"/>
      <c r="V3253" s="20"/>
      <c r="W3253" s="20"/>
      <c r="X3253" s="27"/>
      <c r="Y3253" s="253"/>
      <c r="Z3253" s="30"/>
      <c r="AA3253" s="30"/>
      <c r="AB3253" s="31"/>
      <c r="AC3253" s="31"/>
      <c r="AD3253" s="31"/>
      <c r="AE3253" s="31"/>
      <c r="AF3253" s="31"/>
      <c r="AG3253" s="241"/>
      <c r="AH3253" s="31"/>
      <c r="AI3253" s="31"/>
      <c r="AJ3253" s="31"/>
      <c r="AK3253" s="31"/>
      <c r="AL3253" s="120"/>
      <c r="AM3253" s="25"/>
      <c r="AN3253" s="25"/>
      <c r="AO3253" s="25"/>
      <c r="AP3253" s="25"/>
      <c r="AQ3253" s="26"/>
      <c r="AR3253" s="25"/>
      <c r="AS3253" s="25"/>
      <c r="AT3253" s="25"/>
      <c r="AU3253" s="25"/>
      <c r="AV3253" s="25"/>
      <c r="BC3253" s="1"/>
      <c r="BD3253"/>
      <c r="BE3253"/>
      <c r="BF3253" s="1"/>
      <c r="BG3253"/>
      <c r="BH3253"/>
      <c r="BI3253"/>
      <c r="BJ3253" s="1"/>
      <c r="BK3253" s="1"/>
      <c r="BL3253"/>
      <c r="BM3253" s="1"/>
      <c r="BN3253" s="1"/>
      <c r="BO3253" s="1"/>
      <c r="BP3253" s="1"/>
      <c r="BQ3253" s="1"/>
      <c r="BR3253" s="1"/>
      <c r="BS3253" s="1"/>
      <c r="BT3253" s="22"/>
      <c r="BU3253" s="1"/>
      <c r="BV3253" s="1"/>
      <c r="BW3253" s="1"/>
      <c r="BX3253" s="1"/>
      <c r="BY3253" s="1"/>
      <c r="BZ3253" s="1"/>
      <c r="CA3253" s="1"/>
      <c r="CB3253" s="1"/>
      <c r="CC3253" s="1"/>
      <c r="CD3253" s="1"/>
      <c r="CE3253" s="1"/>
      <c r="CF3253" s="1"/>
      <c r="CG3253" s="1"/>
      <c r="CH3253" s="1"/>
      <c r="CI3253" s="1"/>
      <c r="CJ3253" s="1"/>
      <c r="CK3253" s="1"/>
      <c r="CL3253" s="1"/>
      <c r="CM3253" s="1"/>
      <c r="CN3253" s="1"/>
      <c r="CO3253" s="1"/>
      <c r="CP3253" s="1"/>
      <c r="CQ3253" s="1"/>
      <c r="CR3253" s="1"/>
      <c r="CS3253" s="1"/>
      <c r="CT3253" s="1"/>
      <c r="CU3253" s="1"/>
      <c r="CV3253" s="1"/>
      <c r="CW3253" s="1"/>
      <c r="CX3253" s="1"/>
      <c r="CY3253" s="1"/>
      <c r="CZ3253" s="1"/>
      <c r="DA3253" s="1"/>
      <c r="DB3253" s="1"/>
      <c r="DC3253" s="1"/>
      <c r="DD3253" s="1"/>
      <c r="DE3253" s="1"/>
      <c r="DF3253" s="1"/>
      <c r="DG3253" s="1"/>
      <c r="DH3253" s="1"/>
      <c r="DI3253" s="1"/>
      <c r="DJ3253" s="1"/>
      <c r="DK3253" s="1"/>
      <c r="DL3253" s="1"/>
      <c r="DM3253" s="1"/>
      <c r="DN3253" s="1"/>
      <c r="DO3253" s="1"/>
      <c r="DP3253" s="1"/>
      <c r="DQ3253" s="1"/>
      <c r="DR3253" s="1"/>
      <c r="DS3253" s="1"/>
      <c r="DT3253" s="1"/>
      <c r="DU3253" s="1"/>
      <c r="DV3253" s="1"/>
      <c r="DW3253" s="1"/>
      <c r="DX3253" s="1"/>
      <c r="DY3253" s="1"/>
      <c r="DZ3253" s="1"/>
      <c r="EA3253" s="1"/>
      <c r="EB3253" s="1"/>
      <c r="EC3253" s="1"/>
      <c r="ED3253" s="1"/>
      <c r="EE3253" s="1"/>
      <c r="EF3253" s="1"/>
      <c r="EG3253" s="1"/>
      <c r="EH3253" s="1"/>
      <c r="EI3253" s="1"/>
      <c r="EJ3253" s="1"/>
      <c r="EK3253" s="1"/>
      <c r="EL3253" s="1"/>
      <c r="EM3253" s="1"/>
      <c r="EN3253" s="1"/>
      <c r="EO3253" s="1"/>
      <c r="EP3253" s="1"/>
      <c r="EQ3253" s="1"/>
      <c r="ER3253" s="1"/>
      <c r="ES3253" s="1"/>
      <c r="ET3253" s="1"/>
      <c r="EU3253" s="1"/>
      <c r="EV3253" s="1"/>
      <c r="EW3253" s="1"/>
      <c r="EX3253" s="1"/>
      <c r="EY3253" s="1"/>
      <c r="EZ3253" s="1"/>
      <c r="FA3253" s="1"/>
      <c r="FB3253" s="1"/>
      <c r="FC3253" s="1"/>
      <c r="FD3253" s="1"/>
      <c r="FE3253" s="1"/>
      <c r="FF3253" s="1"/>
      <c r="FG3253" s="1"/>
      <c r="FH3253" s="1"/>
      <c r="FI3253" s="1"/>
      <c r="FJ3253" s="1"/>
      <c r="FK3253" s="1"/>
      <c r="FL3253" s="1"/>
      <c r="FM3253" s="1"/>
      <c r="FN3253" s="1"/>
      <c r="FO3253" s="1"/>
      <c r="FP3253" s="1"/>
      <c r="FQ3253" s="1"/>
      <c r="FR3253" s="1"/>
      <c r="FS3253" s="1"/>
      <c r="FT3253" s="1"/>
      <c r="FU3253" s="1"/>
      <c r="FV3253" s="1"/>
      <c r="FW3253" s="1"/>
      <c r="FX3253" s="1"/>
      <c r="FY3253" s="1"/>
      <c r="FZ3253" s="1"/>
      <c r="GA3253" s="1"/>
      <c r="GB3253" s="1"/>
      <c r="GC3253" s="1"/>
      <c r="GD3253" s="1"/>
      <c r="GE3253" s="1"/>
      <c r="GF3253" s="1"/>
      <c r="GG3253" s="1"/>
      <c r="GH3253" s="1"/>
      <c r="GI3253" s="1"/>
      <c r="GJ3253" s="1"/>
      <c r="GK3253"/>
      <c r="GL3253"/>
      <c r="GM3253"/>
      <c r="GN3253"/>
      <c r="GO3253"/>
      <c r="GP3253"/>
      <c r="GQ3253"/>
      <c r="GR3253"/>
      <c r="GS3253"/>
      <c r="GT3253"/>
      <c r="GU3253"/>
      <c r="GV3253"/>
      <c r="GW3253"/>
      <c r="GX3253"/>
      <c r="GY3253"/>
      <c r="GZ3253"/>
      <c r="HA3253"/>
      <c r="HB3253"/>
      <c r="HC3253"/>
      <c r="HD3253"/>
      <c r="HE3253"/>
    </row>
    <row r="3254" spans="6:213" s="19" customFormat="1" x14ac:dyDescent="0.25">
      <c r="F3254" s="20"/>
      <c r="G3254" s="20"/>
      <c r="H3254" s="20"/>
      <c r="I3254" s="20"/>
      <c r="J3254" s="21"/>
      <c r="K3254" s="21"/>
      <c r="L3254" s="20"/>
      <c r="M3254" s="20"/>
      <c r="N3254" s="22"/>
      <c r="O3254" s="22"/>
      <c r="P3254" s="22"/>
      <c r="Q3254" s="22"/>
      <c r="U3254" s="20"/>
      <c r="V3254" s="20"/>
      <c r="W3254" s="20"/>
      <c r="X3254" s="27"/>
      <c r="Y3254" s="253"/>
      <c r="Z3254" s="30"/>
      <c r="AA3254" s="30"/>
      <c r="AB3254" s="31"/>
      <c r="AC3254" s="31"/>
      <c r="AD3254" s="31"/>
      <c r="AE3254" s="31"/>
      <c r="AF3254" s="31"/>
      <c r="AG3254" s="241"/>
      <c r="AH3254" s="31"/>
      <c r="AI3254" s="31"/>
      <c r="AJ3254" s="31"/>
      <c r="AK3254" s="31"/>
      <c r="AL3254" s="120"/>
      <c r="AM3254" s="25"/>
      <c r="AN3254" s="25"/>
      <c r="AO3254" s="25"/>
      <c r="AP3254" s="25"/>
      <c r="AQ3254" s="26"/>
      <c r="AR3254" s="25"/>
      <c r="AS3254" s="25"/>
      <c r="AT3254" s="25"/>
      <c r="AU3254" s="25"/>
      <c r="AV3254" s="25"/>
      <c r="BC3254" s="1"/>
      <c r="BD3254"/>
      <c r="BE3254"/>
      <c r="BF3254" s="1"/>
      <c r="BG3254"/>
      <c r="BH3254"/>
      <c r="BI3254"/>
      <c r="BJ3254" s="1"/>
      <c r="BK3254" s="1"/>
      <c r="BL3254"/>
      <c r="BM3254" s="1"/>
      <c r="BN3254" s="1"/>
      <c r="BO3254" s="1"/>
      <c r="BP3254" s="1"/>
      <c r="BQ3254" s="1"/>
      <c r="BR3254" s="1"/>
      <c r="BS3254" s="1"/>
      <c r="BT3254" s="22"/>
      <c r="BU3254" s="1"/>
      <c r="BV3254" s="1"/>
      <c r="BW3254" s="1"/>
      <c r="BX3254" s="1"/>
      <c r="BY3254" s="1"/>
      <c r="BZ3254" s="1"/>
      <c r="CA3254" s="1"/>
      <c r="CB3254" s="1"/>
      <c r="CC3254" s="1"/>
      <c r="CD3254" s="1"/>
      <c r="CE3254" s="1"/>
      <c r="CF3254" s="1"/>
      <c r="CG3254" s="1"/>
      <c r="CH3254" s="1"/>
      <c r="CI3254" s="1"/>
      <c r="CJ3254" s="1"/>
      <c r="CK3254" s="1"/>
      <c r="CL3254" s="1"/>
      <c r="CM3254" s="1"/>
      <c r="CN3254" s="1"/>
      <c r="CO3254" s="1"/>
      <c r="CP3254" s="1"/>
      <c r="CQ3254" s="1"/>
      <c r="CR3254" s="1"/>
      <c r="CS3254" s="1"/>
      <c r="CT3254" s="1"/>
      <c r="CU3254" s="1"/>
      <c r="CV3254" s="1"/>
      <c r="CW3254" s="1"/>
      <c r="CX3254" s="1"/>
      <c r="CY3254" s="1"/>
      <c r="CZ3254" s="1"/>
      <c r="DA3254" s="1"/>
      <c r="DB3254" s="1"/>
      <c r="DC3254" s="1"/>
      <c r="DD3254" s="1"/>
      <c r="DE3254" s="1"/>
      <c r="DF3254" s="1"/>
      <c r="DG3254" s="1"/>
      <c r="DH3254" s="1"/>
      <c r="DI3254" s="1"/>
      <c r="DJ3254" s="1"/>
      <c r="DK3254" s="1"/>
      <c r="DL3254" s="1"/>
      <c r="DM3254" s="1"/>
      <c r="DN3254" s="1"/>
      <c r="DO3254" s="1"/>
      <c r="DP3254" s="1"/>
      <c r="DQ3254" s="1"/>
      <c r="DR3254" s="1"/>
      <c r="DS3254" s="1"/>
      <c r="DT3254" s="1"/>
      <c r="DU3254" s="1"/>
      <c r="DV3254" s="1"/>
      <c r="DW3254" s="1"/>
      <c r="DX3254" s="1"/>
      <c r="DY3254" s="1"/>
      <c r="DZ3254" s="1"/>
      <c r="EA3254" s="1"/>
      <c r="EB3254" s="1"/>
      <c r="EC3254" s="1"/>
      <c r="ED3254" s="1"/>
      <c r="EE3254" s="1"/>
      <c r="EF3254" s="1"/>
      <c r="EG3254" s="1"/>
      <c r="EH3254" s="1"/>
      <c r="EI3254" s="1"/>
      <c r="EJ3254" s="1"/>
      <c r="EK3254" s="1"/>
      <c r="EL3254" s="1"/>
      <c r="EM3254" s="1"/>
      <c r="EN3254" s="1"/>
      <c r="EO3254" s="1"/>
      <c r="EP3254" s="1"/>
      <c r="EQ3254" s="1"/>
      <c r="ER3254" s="1"/>
      <c r="ES3254" s="1"/>
      <c r="ET3254" s="1"/>
      <c r="EU3254" s="1"/>
      <c r="EV3254" s="1"/>
      <c r="EW3254" s="1"/>
      <c r="EX3254" s="1"/>
      <c r="EY3254" s="1"/>
      <c r="EZ3254" s="1"/>
      <c r="FA3254" s="1"/>
      <c r="FB3254" s="1"/>
      <c r="FC3254" s="1"/>
      <c r="FD3254" s="1"/>
      <c r="FE3254" s="1"/>
      <c r="FF3254" s="1"/>
      <c r="FG3254" s="1"/>
      <c r="FH3254" s="1"/>
      <c r="FI3254" s="1"/>
      <c r="FJ3254" s="1"/>
      <c r="FK3254" s="1"/>
      <c r="FL3254" s="1"/>
      <c r="FM3254" s="1"/>
      <c r="FN3254" s="1"/>
      <c r="FO3254" s="1"/>
      <c r="FP3254" s="1"/>
      <c r="FQ3254" s="1"/>
      <c r="FR3254" s="1"/>
      <c r="FS3254" s="1"/>
      <c r="FT3254" s="1"/>
      <c r="FU3254" s="1"/>
      <c r="FV3254" s="1"/>
      <c r="FW3254" s="1"/>
      <c r="FX3254" s="1"/>
      <c r="FY3254" s="1"/>
      <c r="FZ3254" s="1"/>
      <c r="GA3254" s="1"/>
      <c r="GB3254" s="1"/>
      <c r="GC3254" s="1"/>
      <c r="GD3254" s="1"/>
      <c r="GE3254" s="1"/>
      <c r="GF3254" s="1"/>
      <c r="GG3254" s="1"/>
      <c r="GH3254" s="1"/>
      <c r="GI3254" s="1"/>
      <c r="GJ3254" s="1"/>
      <c r="GK3254"/>
      <c r="GL3254"/>
      <c r="GM3254"/>
      <c r="GN3254"/>
      <c r="GO3254"/>
      <c r="GP3254"/>
      <c r="GQ3254"/>
      <c r="GR3254"/>
      <c r="GS3254"/>
      <c r="GT3254"/>
      <c r="GU3254"/>
      <c r="GV3254"/>
      <c r="GW3254"/>
      <c r="GX3254"/>
      <c r="GY3254"/>
      <c r="GZ3254"/>
      <c r="HA3254"/>
      <c r="HB3254"/>
      <c r="HC3254"/>
      <c r="HD3254"/>
      <c r="HE3254"/>
    </row>
    <row r="3255" spans="6:213" s="19" customFormat="1" x14ac:dyDescent="0.25">
      <c r="F3255" s="20"/>
      <c r="G3255" s="20"/>
      <c r="H3255" s="20"/>
      <c r="I3255" s="20"/>
      <c r="J3255" s="21"/>
      <c r="K3255" s="21"/>
      <c r="L3255" s="20"/>
      <c r="M3255" s="20"/>
      <c r="N3255" s="22"/>
      <c r="O3255" s="22"/>
      <c r="P3255" s="22"/>
      <c r="Q3255" s="22"/>
      <c r="U3255" s="20"/>
      <c r="V3255" s="20"/>
      <c r="W3255" s="20"/>
      <c r="X3255" s="27"/>
      <c r="Y3255" s="253"/>
      <c r="Z3255" s="30"/>
      <c r="AA3255" s="30"/>
      <c r="AB3255" s="31"/>
      <c r="AC3255" s="31"/>
      <c r="AD3255" s="31"/>
      <c r="AE3255" s="31"/>
      <c r="AF3255" s="31"/>
      <c r="AG3255" s="241"/>
      <c r="AH3255" s="31"/>
      <c r="AI3255" s="31"/>
      <c r="AJ3255" s="31"/>
      <c r="AK3255" s="31"/>
      <c r="AL3255" s="120"/>
      <c r="AM3255" s="25"/>
      <c r="AN3255" s="25"/>
      <c r="AO3255" s="25"/>
      <c r="AP3255" s="25"/>
      <c r="AQ3255" s="26"/>
      <c r="AR3255" s="25"/>
      <c r="AS3255" s="25"/>
      <c r="AT3255" s="25"/>
      <c r="AU3255" s="25"/>
      <c r="AV3255" s="25"/>
      <c r="BC3255" s="1"/>
      <c r="BD3255"/>
      <c r="BE3255"/>
      <c r="BF3255" s="1"/>
      <c r="BG3255"/>
      <c r="BH3255"/>
      <c r="BI3255"/>
      <c r="BJ3255" s="1"/>
      <c r="BK3255" s="1"/>
      <c r="BL3255"/>
      <c r="BM3255" s="1"/>
      <c r="BN3255" s="1"/>
      <c r="BO3255" s="1"/>
      <c r="BP3255" s="1"/>
      <c r="BQ3255" s="1"/>
      <c r="BR3255" s="1"/>
      <c r="BS3255" s="1"/>
      <c r="BT3255" s="22"/>
      <c r="BU3255" s="1"/>
      <c r="BV3255" s="1"/>
      <c r="BW3255" s="1"/>
      <c r="BX3255" s="1"/>
      <c r="BY3255" s="1"/>
      <c r="BZ3255" s="1"/>
      <c r="CA3255" s="1"/>
      <c r="CB3255" s="1"/>
      <c r="CC3255" s="1"/>
      <c r="CD3255" s="1"/>
      <c r="CE3255" s="1"/>
      <c r="CF3255" s="1"/>
      <c r="CG3255" s="1"/>
      <c r="CH3255" s="1"/>
      <c r="CI3255" s="1"/>
      <c r="CJ3255" s="1"/>
      <c r="CK3255" s="1"/>
      <c r="CL3255" s="1"/>
      <c r="CM3255" s="1"/>
      <c r="CN3255" s="1"/>
      <c r="CO3255" s="1"/>
      <c r="CP3255" s="1"/>
      <c r="CQ3255" s="1"/>
      <c r="CR3255" s="1"/>
      <c r="CS3255" s="1"/>
      <c r="CT3255" s="1"/>
      <c r="CU3255" s="1"/>
      <c r="CV3255" s="1"/>
      <c r="CW3255" s="1"/>
      <c r="CX3255" s="1"/>
      <c r="CY3255" s="1"/>
      <c r="CZ3255" s="1"/>
      <c r="DA3255" s="1"/>
      <c r="DB3255" s="1"/>
      <c r="DC3255" s="1"/>
      <c r="DD3255" s="1"/>
      <c r="DE3255" s="1"/>
      <c r="DF3255" s="1"/>
      <c r="DG3255" s="1"/>
      <c r="DH3255" s="1"/>
      <c r="DI3255" s="1"/>
      <c r="DJ3255" s="1"/>
      <c r="DK3255" s="1"/>
      <c r="DL3255" s="1"/>
      <c r="DM3255" s="1"/>
      <c r="DN3255" s="1"/>
      <c r="DO3255" s="1"/>
      <c r="DP3255" s="1"/>
      <c r="DQ3255" s="1"/>
      <c r="DR3255" s="1"/>
      <c r="DS3255" s="1"/>
      <c r="DT3255" s="1"/>
      <c r="DU3255" s="1"/>
      <c r="DV3255" s="1"/>
      <c r="DW3255" s="1"/>
      <c r="DX3255" s="1"/>
      <c r="DY3255" s="1"/>
      <c r="DZ3255" s="1"/>
      <c r="EA3255" s="1"/>
      <c r="EB3255" s="1"/>
      <c r="EC3255" s="1"/>
      <c r="ED3255" s="1"/>
      <c r="EE3255" s="1"/>
      <c r="EF3255" s="1"/>
      <c r="EG3255" s="1"/>
      <c r="EH3255" s="1"/>
      <c r="EI3255" s="1"/>
      <c r="EJ3255" s="1"/>
      <c r="EK3255" s="1"/>
      <c r="EL3255" s="1"/>
      <c r="EM3255" s="1"/>
      <c r="EN3255" s="1"/>
      <c r="EO3255" s="1"/>
      <c r="EP3255" s="1"/>
      <c r="EQ3255" s="1"/>
      <c r="ER3255" s="1"/>
      <c r="ES3255" s="1"/>
      <c r="ET3255" s="1"/>
      <c r="EU3255" s="1"/>
      <c r="EV3255" s="1"/>
      <c r="EW3255" s="1"/>
      <c r="EX3255" s="1"/>
      <c r="EY3255" s="1"/>
      <c r="EZ3255" s="1"/>
      <c r="FA3255" s="1"/>
      <c r="FB3255" s="1"/>
      <c r="FC3255" s="1"/>
      <c r="FD3255" s="1"/>
      <c r="FE3255" s="1"/>
      <c r="FF3255" s="1"/>
      <c r="FG3255" s="1"/>
      <c r="FH3255" s="1"/>
      <c r="FI3255" s="1"/>
      <c r="FJ3255" s="1"/>
      <c r="FK3255" s="1"/>
      <c r="FL3255" s="1"/>
      <c r="FM3255" s="1"/>
      <c r="FN3255" s="1"/>
      <c r="FO3255" s="1"/>
      <c r="FP3255" s="1"/>
      <c r="FQ3255" s="1"/>
      <c r="FR3255" s="1"/>
      <c r="FS3255" s="1"/>
      <c r="FT3255" s="1"/>
      <c r="FU3255" s="1"/>
      <c r="FV3255" s="1"/>
      <c r="FW3255" s="1"/>
      <c r="FX3255" s="1"/>
      <c r="FY3255" s="1"/>
      <c r="FZ3255" s="1"/>
      <c r="GA3255" s="1"/>
      <c r="GB3255" s="1"/>
      <c r="GC3255" s="1"/>
      <c r="GD3255" s="1"/>
      <c r="GE3255" s="1"/>
      <c r="GF3255" s="1"/>
      <c r="GG3255" s="1"/>
      <c r="GH3255" s="1"/>
      <c r="GI3255" s="1"/>
      <c r="GJ3255" s="1"/>
      <c r="GK3255"/>
      <c r="GL3255"/>
      <c r="GM3255"/>
      <c r="GN3255"/>
      <c r="GO3255"/>
      <c r="GP3255"/>
      <c r="GQ3255"/>
      <c r="GR3255"/>
      <c r="GS3255"/>
      <c r="GT3255"/>
      <c r="GU3255"/>
      <c r="GV3255"/>
      <c r="GW3255"/>
      <c r="GX3255"/>
      <c r="GY3255"/>
      <c r="GZ3255"/>
      <c r="HA3255"/>
      <c r="HB3255"/>
      <c r="HC3255"/>
      <c r="HD3255"/>
      <c r="HE3255"/>
    </row>
    <row r="3256" spans="6:213" s="19" customFormat="1" x14ac:dyDescent="0.25">
      <c r="F3256" s="20"/>
      <c r="G3256" s="20"/>
      <c r="H3256" s="20"/>
      <c r="I3256" s="20"/>
      <c r="J3256" s="21"/>
      <c r="K3256" s="21"/>
      <c r="L3256" s="20"/>
      <c r="M3256" s="20"/>
      <c r="N3256" s="22"/>
      <c r="O3256" s="22"/>
      <c r="P3256" s="22"/>
      <c r="Q3256" s="22"/>
      <c r="U3256" s="20"/>
      <c r="V3256" s="20"/>
      <c r="W3256" s="20"/>
      <c r="X3256" s="27"/>
      <c r="Y3256" s="253"/>
      <c r="Z3256" s="30"/>
      <c r="AA3256" s="30"/>
      <c r="AB3256" s="31"/>
      <c r="AC3256" s="31"/>
      <c r="AD3256" s="31"/>
      <c r="AE3256" s="31"/>
      <c r="AF3256" s="31"/>
      <c r="AG3256" s="241"/>
      <c r="AH3256" s="31"/>
      <c r="AI3256" s="31"/>
      <c r="AJ3256" s="31"/>
      <c r="AK3256" s="31"/>
      <c r="AL3256" s="120"/>
      <c r="AM3256" s="25"/>
      <c r="AN3256" s="25"/>
      <c r="AO3256" s="25"/>
      <c r="AP3256" s="25"/>
      <c r="AQ3256" s="26"/>
      <c r="AR3256" s="25"/>
      <c r="AS3256" s="25"/>
      <c r="AT3256" s="25"/>
      <c r="AU3256" s="25"/>
      <c r="AV3256" s="25"/>
      <c r="BC3256" s="1"/>
      <c r="BD3256"/>
      <c r="BE3256"/>
      <c r="BF3256" s="1"/>
      <c r="BG3256"/>
      <c r="BH3256"/>
      <c r="BI3256"/>
      <c r="BJ3256" s="1"/>
      <c r="BK3256" s="1"/>
      <c r="BL3256"/>
      <c r="BM3256" s="1"/>
      <c r="BN3256" s="1"/>
      <c r="BO3256" s="1"/>
      <c r="BP3256" s="1"/>
      <c r="BQ3256" s="1"/>
      <c r="BR3256" s="1"/>
      <c r="BS3256" s="1"/>
      <c r="BT3256" s="22"/>
      <c r="BU3256" s="1"/>
      <c r="BV3256" s="1"/>
      <c r="BW3256" s="1"/>
      <c r="BX3256" s="1"/>
      <c r="BY3256" s="1"/>
      <c r="BZ3256" s="1"/>
      <c r="CA3256" s="1"/>
      <c r="CB3256" s="1"/>
      <c r="CC3256" s="1"/>
      <c r="CD3256" s="1"/>
      <c r="CE3256" s="1"/>
      <c r="CF3256" s="1"/>
      <c r="CG3256" s="1"/>
      <c r="CH3256" s="1"/>
      <c r="CI3256" s="1"/>
      <c r="CJ3256" s="1"/>
      <c r="CK3256" s="1"/>
      <c r="CL3256" s="1"/>
      <c r="CM3256" s="1"/>
      <c r="CN3256" s="1"/>
      <c r="CO3256" s="1"/>
      <c r="CP3256" s="1"/>
      <c r="CQ3256" s="1"/>
      <c r="CR3256" s="1"/>
      <c r="CS3256" s="1"/>
      <c r="CT3256" s="1"/>
      <c r="CU3256" s="1"/>
      <c r="CV3256" s="1"/>
      <c r="CW3256" s="1"/>
      <c r="CX3256" s="1"/>
      <c r="CY3256" s="1"/>
      <c r="CZ3256" s="1"/>
      <c r="DA3256" s="1"/>
      <c r="DB3256" s="1"/>
      <c r="DC3256" s="1"/>
      <c r="DD3256" s="1"/>
      <c r="DE3256" s="1"/>
      <c r="DF3256" s="1"/>
      <c r="DG3256" s="1"/>
      <c r="DH3256" s="1"/>
      <c r="DI3256" s="1"/>
      <c r="DJ3256" s="1"/>
      <c r="DK3256" s="1"/>
      <c r="DL3256" s="1"/>
      <c r="DM3256" s="1"/>
      <c r="DN3256" s="1"/>
      <c r="DO3256" s="1"/>
      <c r="DP3256" s="1"/>
      <c r="DQ3256" s="1"/>
      <c r="DR3256" s="1"/>
      <c r="DS3256" s="1"/>
      <c r="DT3256" s="1"/>
      <c r="DU3256" s="1"/>
      <c r="DV3256" s="1"/>
      <c r="DW3256" s="1"/>
      <c r="DX3256" s="1"/>
      <c r="DY3256" s="1"/>
      <c r="DZ3256" s="1"/>
      <c r="EA3256" s="1"/>
      <c r="EB3256" s="1"/>
      <c r="EC3256" s="1"/>
      <c r="ED3256" s="1"/>
      <c r="EE3256" s="1"/>
      <c r="EF3256" s="1"/>
      <c r="EG3256" s="1"/>
      <c r="EH3256" s="1"/>
      <c r="EI3256" s="1"/>
      <c r="EJ3256" s="1"/>
      <c r="EK3256" s="1"/>
      <c r="EL3256" s="1"/>
      <c r="EM3256" s="1"/>
      <c r="EN3256" s="1"/>
      <c r="EO3256" s="1"/>
      <c r="EP3256" s="1"/>
      <c r="EQ3256" s="1"/>
      <c r="ER3256" s="1"/>
      <c r="ES3256" s="1"/>
      <c r="ET3256" s="1"/>
      <c r="EU3256" s="1"/>
      <c r="EV3256" s="1"/>
      <c r="EW3256" s="1"/>
      <c r="EX3256" s="1"/>
      <c r="EY3256" s="1"/>
      <c r="EZ3256" s="1"/>
      <c r="FA3256" s="1"/>
      <c r="FB3256" s="1"/>
      <c r="FC3256" s="1"/>
      <c r="FD3256" s="1"/>
      <c r="FE3256" s="1"/>
      <c r="FF3256" s="1"/>
      <c r="FG3256" s="1"/>
      <c r="FH3256" s="1"/>
      <c r="FI3256" s="1"/>
      <c r="FJ3256" s="1"/>
      <c r="FK3256" s="1"/>
      <c r="FL3256" s="1"/>
      <c r="FM3256" s="1"/>
      <c r="FN3256" s="1"/>
      <c r="FO3256" s="1"/>
      <c r="FP3256" s="1"/>
      <c r="FQ3256" s="1"/>
      <c r="FR3256" s="1"/>
      <c r="FS3256" s="1"/>
      <c r="FT3256" s="1"/>
      <c r="FU3256" s="1"/>
      <c r="FV3256" s="1"/>
      <c r="FW3256" s="1"/>
      <c r="FX3256" s="1"/>
      <c r="FY3256" s="1"/>
      <c r="FZ3256" s="1"/>
      <c r="GA3256" s="1"/>
      <c r="GB3256" s="1"/>
      <c r="GC3256" s="1"/>
      <c r="GD3256" s="1"/>
      <c r="GE3256" s="1"/>
      <c r="GF3256" s="1"/>
      <c r="GG3256" s="1"/>
      <c r="GH3256" s="1"/>
      <c r="GI3256" s="1"/>
      <c r="GJ3256" s="1"/>
      <c r="GK3256"/>
      <c r="GL3256"/>
      <c r="GM3256"/>
      <c r="GN3256"/>
      <c r="GO3256"/>
      <c r="GP3256"/>
      <c r="GQ3256"/>
      <c r="GR3256"/>
      <c r="GS3256"/>
      <c r="GT3256"/>
      <c r="GU3256"/>
      <c r="GV3256"/>
      <c r="GW3256"/>
      <c r="GX3256"/>
      <c r="GY3256"/>
      <c r="GZ3256"/>
      <c r="HA3256"/>
      <c r="HB3256"/>
      <c r="HC3256"/>
      <c r="HD3256"/>
      <c r="HE3256"/>
    </row>
    <row r="3257" spans="6:213" s="19" customFormat="1" x14ac:dyDescent="0.25">
      <c r="F3257" s="20"/>
      <c r="G3257" s="20"/>
      <c r="H3257" s="20"/>
      <c r="I3257" s="20"/>
      <c r="J3257" s="21"/>
      <c r="K3257" s="21"/>
      <c r="L3257" s="20"/>
      <c r="M3257" s="20"/>
      <c r="N3257" s="22"/>
      <c r="O3257" s="22"/>
      <c r="P3257" s="22"/>
      <c r="Q3257" s="22"/>
      <c r="U3257" s="20"/>
      <c r="V3257" s="20"/>
      <c r="W3257" s="20"/>
      <c r="X3257" s="27"/>
      <c r="Y3257" s="253"/>
      <c r="Z3257" s="30"/>
      <c r="AA3257" s="30"/>
      <c r="AB3257" s="31"/>
      <c r="AC3257" s="31"/>
      <c r="AD3257" s="31"/>
      <c r="AE3257" s="31"/>
      <c r="AF3257" s="31"/>
      <c r="AG3257" s="241"/>
      <c r="AH3257" s="31"/>
      <c r="AI3257" s="31"/>
      <c r="AJ3257" s="31"/>
      <c r="AK3257" s="31"/>
      <c r="AL3257" s="120"/>
      <c r="AM3257" s="25"/>
      <c r="AN3257" s="25"/>
      <c r="AO3257" s="25"/>
      <c r="AP3257" s="25"/>
      <c r="AQ3257" s="26"/>
      <c r="AR3257" s="25"/>
      <c r="AS3257" s="25"/>
      <c r="AT3257" s="25"/>
      <c r="AU3257" s="25"/>
      <c r="AV3257" s="25"/>
      <c r="BC3257" s="1"/>
      <c r="BD3257"/>
      <c r="BE3257"/>
      <c r="BF3257" s="1"/>
      <c r="BG3257"/>
      <c r="BH3257"/>
      <c r="BI3257"/>
      <c r="BJ3257" s="1"/>
      <c r="BK3257" s="1"/>
      <c r="BL3257"/>
      <c r="BM3257" s="1"/>
      <c r="BN3257" s="1"/>
      <c r="BO3257" s="1"/>
      <c r="BP3257" s="1"/>
      <c r="BQ3257" s="1"/>
      <c r="BR3257" s="1"/>
      <c r="BS3257" s="1"/>
      <c r="BT3257" s="22"/>
      <c r="BU3257" s="1"/>
      <c r="BV3257" s="1"/>
      <c r="BW3257" s="1"/>
      <c r="BX3257" s="1"/>
      <c r="BY3257" s="1"/>
      <c r="BZ3257" s="1"/>
      <c r="CA3257" s="1"/>
      <c r="CB3257" s="1"/>
      <c r="CC3257" s="1"/>
      <c r="CD3257" s="1"/>
      <c r="CE3257" s="1"/>
      <c r="CF3257" s="1"/>
      <c r="CG3257" s="1"/>
      <c r="CH3257" s="1"/>
      <c r="CI3257" s="1"/>
      <c r="CJ3257" s="1"/>
      <c r="CK3257" s="1"/>
      <c r="CL3257" s="1"/>
      <c r="CM3257" s="1"/>
      <c r="CN3257" s="1"/>
      <c r="CO3257" s="1"/>
      <c r="CP3257" s="1"/>
      <c r="CQ3257" s="1"/>
      <c r="CR3257" s="1"/>
      <c r="CS3257" s="1"/>
      <c r="CT3257" s="1"/>
      <c r="CU3257" s="1"/>
      <c r="CV3257" s="1"/>
      <c r="CW3257" s="1"/>
      <c r="CX3257" s="1"/>
      <c r="CY3257" s="1"/>
      <c r="CZ3257" s="1"/>
      <c r="DA3257" s="1"/>
      <c r="DB3257" s="1"/>
      <c r="DC3257" s="1"/>
      <c r="DD3257" s="1"/>
      <c r="DE3257" s="1"/>
      <c r="DF3257" s="1"/>
      <c r="DG3257" s="1"/>
      <c r="DH3257" s="1"/>
      <c r="DI3257" s="1"/>
      <c r="DJ3257" s="1"/>
      <c r="DK3257" s="1"/>
      <c r="DL3257" s="1"/>
      <c r="DM3257" s="1"/>
      <c r="DN3257" s="1"/>
      <c r="DO3257" s="1"/>
      <c r="DP3257" s="1"/>
      <c r="DQ3257" s="1"/>
      <c r="DR3257" s="1"/>
      <c r="DS3257" s="1"/>
      <c r="DT3257" s="1"/>
      <c r="DU3257" s="1"/>
      <c r="DV3257" s="1"/>
      <c r="DW3257" s="1"/>
      <c r="DX3257" s="1"/>
      <c r="DY3257" s="1"/>
      <c r="DZ3257" s="1"/>
      <c r="EA3257" s="1"/>
      <c r="EB3257" s="1"/>
      <c r="EC3257" s="1"/>
      <c r="ED3257" s="1"/>
      <c r="EE3257" s="1"/>
      <c r="EF3257" s="1"/>
      <c r="EG3257" s="1"/>
      <c r="EH3257" s="1"/>
      <c r="EI3257" s="1"/>
      <c r="EJ3257" s="1"/>
      <c r="EK3257" s="1"/>
      <c r="EL3257" s="1"/>
      <c r="EM3257" s="1"/>
      <c r="EN3257" s="1"/>
      <c r="EO3257" s="1"/>
      <c r="EP3257" s="1"/>
      <c r="EQ3257" s="1"/>
      <c r="ER3257" s="1"/>
      <c r="ES3257" s="1"/>
      <c r="ET3257" s="1"/>
      <c r="EU3257" s="1"/>
      <c r="EV3257" s="1"/>
      <c r="EW3257" s="1"/>
      <c r="EX3257" s="1"/>
      <c r="EY3257" s="1"/>
      <c r="EZ3257" s="1"/>
      <c r="FA3257" s="1"/>
      <c r="FB3257" s="1"/>
      <c r="FC3257" s="1"/>
      <c r="FD3257" s="1"/>
      <c r="FE3257" s="1"/>
      <c r="FF3257" s="1"/>
      <c r="FG3257" s="1"/>
      <c r="FH3257" s="1"/>
      <c r="FI3257" s="1"/>
      <c r="FJ3257" s="1"/>
      <c r="FK3257" s="1"/>
      <c r="FL3257" s="1"/>
      <c r="FM3257" s="1"/>
      <c r="FN3257" s="1"/>
      <c r="FO3257" s="1"/>
      <c r="FP3257" s="1"/>
      <c r="FQ3257" s="1"/>
      <c r="FR3257" s="1"/>
      <c r="FS3257" s="1"/>
      <c r="FT3257" s="1"/>
      <c r="FU3257" s="1"/>
      <c r="FV3257" s="1"/>
      <c r="FW3257" s="1"/>
      <c r="FX3257" s="1"/>
      <c r="FY3257" s="1"/>
      <c r="FZ3257" s="1"/>
      <c r="GA3257" s="1"/>
      <c r="GB3257" s="1"/>
      <c r="GC3257" s="1"/>
      <c r="GD3257" s="1"/>
      <c r="GE3257" s="1"/>
      <c r="GF3257" s="1"/>
      <c r="GG3257" s="1"/>
      <c r="GH3257" s="1"/>
      <c r="GI3257" s="1"/>
      <c r="GJ3257" s="1"/>
      <c r="GK3257"/>
      <c r="GL3257"/>
      <c r="GM3257"/>
      <c r="GN3257"/>
      <c r="GO3257"/>
      <c r="GP3257"/>
      <c r="GQ3257"/>
      <c r="GR3257"/>
      <c r="GS3257"/>
      <c r="GT3257"/>
      <c r="GU3257"/>
      <c r="GV3257"/>
      <c r="GW3257"/>
      <c r="GX3257"/>
      <c r="GY3257"/>
      <c r="GZ3257"/>
      <c r="HA3257"/>
      <c r="HB3257"/>
      <c r="HC3257"/>
      <c r="HD3257"/>
      <c r="HE3257"/>
    </row>
    <row r="3258" spans="6:213" s="19" customFormat="1" x14ac:dyDescent="0.25">
      <c r="F3258" s="20"/>
      <c r="G3258" s="20"/>
      <c r="H3258" s="20"/>
      <c r="I3258" s="20"/>
      <c r="J3258" s="21"/>
      <c r="K3258" s="21"/>
      <c r="L3258" s="20"/>
      <c r="M3258" s="20"/>
      <c r="N3258" s="22"/>
      <c r="O3258" s="22"/>
      <c r="P3258" s="22"/>
      <c r="Q3258" s="22"/>
      <c r="U3258" s="20"/>
      <c r="V3258" s="20"/>
      <c r="W3258" s="20"/>
      <c r="X3258" s="27"/>
      <c r="Y3258" s="253"/>
      <c r="Z3258" s="30"/>
      <c r="AA3258" s="30"/>
      <c r="AB3258" s="31"/>
      <c r="AC3258" s="31"/>
      <c r="AD3258" s="31"/>
      <c r="AE3258" s="31"/>
      <c r="AF3258" s="31"/>
      <c r="AG3258" s="241"/>
      <c r="AH3258" s="31"/>
      <c r="AI3258" s="31"/>
      <c r="AJ3258" s="31"/>
      <c r="AK3258" s="31"/>
      <c r="AL3258" s="120"/>
      <c r="AM3258" s="25"/>
      <c r="AN3258" s="25"/>
      <c r="AO3258" s="25"/>
      <c r="AP3258" s="25"/>
      <c r="AQ3258" s="26"/>
      <c r="AR3258" s="25"/>
      <c r="AS3258" s="25"/>
      <c r="AT3258" s="25"/>
      <c r="AU3258" s="25"/>
      <c r="AV3258" s="25"/>
      <c r="BC3258" s="1"/>
      <c r="BD3258"/>
      <c r="BE3258"/>
      <c r="BF3258" s="1"/>
      <c r="BG3258"/>
      <c r="BH3258"/>
      <c r="BI3258"/>
      <c r="BJ3258" s="1"/>
      <c r="BK3258" s="1"/>
      <c r="BL3258"/>
      <c r="BM3258" s="1"/>
      <c r="BN3258" s="1"/>
      <c r="BO3258" s="1"/>
      <c r="BP3258" s="1"/>
      <c r="BQ3258" s="1"/>
      <c r="BR3258" s="1"/>
      <c r="BS3258" s="1"/>
      <c r="BT3258" s="22"/>
      <c r="BU3258" s="1"/>
      <c r="BV3258" s="1"/>
      <c r="BW3258" s="1"/>
      <c r="BX3258" s="1"/>
      <c r="BY3258" s="1"/>
      <c r="BZ3258" s="1"/>
      <c r="CA3258" s="1"/>
      <c r="CB3258" s="1"/>
      <c r="CC3258" s="1"/>
      <c r="CD3258" s="1"/>
      <c r="CE3258" s="1"/>
      <c r="CF3258" s="1"/>
      <c r="CG3258" s="1"/>
      <c r="CH3258" s="1"/>
      <c r="CI3258" s="1"/>
      <c r="CJ3258" s="1"/>
      <c r="CK3258" s="1"/>
      <c r="CL3258" s="1"/>
      <c r="CM3258" s="1"/>
      <c r="CN3258" s="1"/>
      <c r="CO3258" s="1"/>
      <c r="CP3258" s="1"/>
      <c r="CQ3258" s="1"/>
      <c r="CR3258" s="1"/>
      <c r="CS3258" s="1"/>
      <c r="CT3258" s="1"/>
      <c r="CU3258" s="1"/>
      <c r="CV3258" s="1"/>
      <c r="CW3258" s="1"/>
      <c r="CX3258" s="1"/>
      <c r="CY3258" s="1"/>
      <c r="CZ3258" s="1"/>
      <c r="DA3258" s="1"/>
      <c r="DB3258" s="1"/>
      <c r="DC3258" s="1"/>
      <c r="DD3258" s="1"/>
      <c r="DE3258" s="1"/>
      <c r="DF3258" s="1"/>
      <c r="DG3258" s="1"/>
      <c r="DH3258" s="1"/>
      <c r="DI3258" s="1"/>
      <c r="DJ3258" s="1"/>
      <c r="DK3258" s="1"/>
      <c r="DL3258" s="1"/>
      <c r="DM3258" s="1"/>
      <c r="DN3258" s="1"/>
      <c r="DO3258" s="1"/>
      <c r="DP3258" s="1"/>
      <c r="DQ3258" s="1"/>
      <c r="DR3258" s="1"/>
      <c r="DS3258" s="1"/>
      <c r="DT3258" s="1"/>
      <c r="DU3258" s="1"/>
      <c r="DV3258" s="1"/>
      <c r="DW3258" s="1"/>
      <c r="DX3258" s="1"/>
      <c r="DY3258" s="1"/>
      <c r="DZ3258" s="1"/>
      <c r="EA3258" s="1"/>
      <c r="EB3258" s="1"/>
      <c r="EC3258" s="1"/>
      <c r="ED3258" s="1"/>
      <c r="EE3258" s="1"/>
      <c r="EF3258" s="1"/>
      <c r="EG3258" s="1"/>
      <c r="EH3258" s="1"/>
      <c r="EI3258" s="1"/>
      <c r="EJ3258" s="1"/>
      <c r="EK3258" s="1"/>
      <c r="EL3258" s="1"/>
      <c r="EM3258" s="1"/>
      <c r="EN3258" s="1"/>
      <c r="EO3258" s="1"/>
      <c r="EP3258" s="1"/>
      <c r="EQ3258" s="1"/>
      <c r="ER3258" s="1"/>
      <c r="ES3258" s="1"/>
      <c r="ET3258" s="1"/>
      <c r="EU3258" s="1"/>
      <c r="EV3258" s="1"/>
      <c r="EW3258" s="1"/>
      <c r="EX3258" s="1"/>
      <c r="EY3258" s="1"/>
      <c r="EZ3258" s="1"/>
      <c r="FA3258" s="1"/>
      <c r="FB3258" s="1"/>
      <c r="FC3258" s="1"/>
      <c r="FD3258" s="1"/>
      <c r="FE3258" s="1"/>
      <c r="FF3258" s="1"/>
      <c r="FG3258" s="1"/>
      <c r="FH3258" s="1"/>
      <c r="FI3258" s="1"/>
      <c r="FJ3258" s="1"/>
      <c r="FK3258" s="1"/>
      <c r="FL3258" s="1"/>
      <c r="FM3258" s="1"/>
      <c r="FN3258" s="1"/>
      <c r="FO3258" s="1"/>
      <c r="FP3258" s="1"/>
      <c r="FQ3258" s="1"/>
      <c r="FR3258" s="1"/>
      <c r="FS3258" s="1"/>
      <c r="FT3258" s="1"/>
      <c r="FU3258" s="1"/>
      <c r="FV3258" s="1"/>
      <c r="FW3258" s="1"/>
      <c r="FX3258" s="1"/>
      <c r="FY3258" s="1"/>
      <c r="FZ3258" s="1"/>
      <c r="GA3258" s="1"/>
      <c r="GB3258" s="1"/>
      <c r="GC3258" s="1"/>
      <c r="GD3258" s="1"/>
      <c r="GE3258" s="1"/>
      <c r="GF3258" s="1"/>
      <c r="GG3258" s="1"/>
      <c r="GH3258" s="1"/>
      <c r="GI3258" s="1"/>
      <c r="GJ3258" s="1"/>
      <c r="GK3258"/>
      <c r="GL3258"/>
      <c r="GM3258"/>
      <c r="GN3258"/>
      <c r="GO3258"/>
      <c r="GP3258"/>
      <c r="GQ3258"/>
      <c r="GR3258"/>
      <c r="GS3258"/>
      <c r="GT3258"/>
      <c r="GU3258"/>
      <c r="GV3258"/>
      <c r="GW3258"/>
      <c r="GX3258"/>
      <c r="GY3258"/>
      <c r="GZ3258"/>
      <c r="HA3258"/>
      <c r="HB3258"/>
      <c r="HC3258"/>
      <c r="HD3258"/>
      <c r="HE3258"/>
    </row>
    <row r="3259" spans="6:213" s="19" customFormat="1" x14ac:dyDescent="0.25">
      <c r="F3259" s="20"/>
      <c r="G3259" s="20"/>
      <c r="H3259" s="20"/>
      <c r="I3259" s="20"/>
      <c r="J3259" s="21"/>
      <c r="K3259" s="21"/>
      <c r="L3259" s="20"/>
      <c r="M3259" s="20"/>
      <c r="N3259" s="22"/>
      <c r="O3259" s="22"/>
      <c r="P3259" s="22"/>
      <c r="Q3259" s="22"/>
      <c r="U3259" s="20"/>
      <c r="V3259" s="20"/>
      <c r="W3259" s="20"/>
      <c r="X3259" s="27"/>
      <c r="Y3259" s="253"/>
      <c r="Z3259" s="30"/>
      <c r="AA3259" s="30"/>
      <c r="AB3259" s="31"/>
      <c r="AC3259" s="31"/>
      <c r="AD3259" s="31"/>
      <c r="AE3259" s="31"/>
      <c r="AF3259" s="31"/>
      <c r="AG3259" s="241"/>
      <c r="AH3259" s="31"/>
      <c r="AI3259" s="31"/>
      <c r="AJ3259" s="31"/>
      <c r="AK3259" s="31"/>
      <c r="AL3259" s="120"/>
      <c r="AM3259" s="25"/>
      <c r="AN3259" s="25"/>
      <c r="AO3259" s="25"/>
      <c r="AP3259" s="25"/>
      <c r="AQ3259" s="26"/>
      <c r="AR3259" s="25"/>
      <c r="AS3259" s="25"/>
      <c r="AT3259" s="25"/>
      <c r="AU3259" s="25"/>
      <c r="AV3259" s="25"/>
      <c r="BC3259" s="1"/>
      <c r="BD3259"/>
      <c r="BE3259"/>
      <c r="BF3259" s="1"/>
      <c r="BG3259"/>
      <c r="BH3259"/>
      <c r="BI3259"/>
      <c r="BJ3259" s="1"/>
      <c r="BK3259" s="1"/>
      <c r="BL3259"/>
      <c r="BM3259" s="1"/>
      <c r="BN3259" s="1"/>
      <c r="BO3259" s="1"/>
      <c r="BP3259" s="1"/>
      <c r="BQ3259" s="1"/>
      <c r="BR3259" s="1"/>
      <c r="BS3259" s="1"/>
      <c r="BT3259" s="22"/>
      <c r="BU3259" s="1"/>
      <c r="BV3259" s="1"/>
      <c r="BW3259" s="1"/>
      <c r="BX3259" s="1"/>
      <c r="BY3259" s="1"/>
      <c r="BZ3259" s="1"/>
      <c r="CA3259" s="1"/>
      <c r="CB3259" s="1"/>
      <c r="CC3259" s="1"/>
      <c r="CD3259" s="1"/>
      <c r="CE3259" s="1"/>
      <c r="CF3259" s="1"/>
      <c r="CG3259" s="1"/>
      <c r="CH3259" s="1"/>
      <c r="CI3259" s="1"/>
      <c r="CJ3259" s="1"/>
      <c r="CK3259" s="1"/>
      <c r="CL3259" s="1"/>
      <c r="CM3259" s="1"/>
      <c r="CN3259" s="1"/>
      <c r="CO3259" s="1"/>
      <c r="CP3259" s="1"/>
      <c r="CQ3259" s="1"/>
      <c r="CR3259" s="1"/>
      <c r="CS3259" s="1"/>
      <c r="CT3259" s="1"/>
      <c r="CU3259" s="1"/>
      <c r="CV3259" s="1"/>
      <c r="CW3259" s="1"/>
      <c r="CX3259" s="1"/>
      <c r="CY3259" s="1"/>
      <c r="CZ3259" s="1"/>
      <c r="DA3259" s="1"/>
      <c r="DB3259" s="1"/>
      <c r="DC3259" s="1"/>
      <c r="DD3259" s="1"/>
      <c r="DE3259" s="1"/>
      <c r="DF3259" s="1"/>
      <c r="DG3259" s="1"/>
      <c r="DH3259" s="1"/>
      <c r="DI3259" s="1"/>
      <c r="DJ3259" s="1"/>
      <c r="DK3259" s="1"/>
      <c r="DL3259" s="1"/>
      <c r="DM3259" s="1"/>
      <c r="DN3259" s="1"/>
      <c r="DO3259" s="1"/>
      <c r="DP3259" s="1"/>
      <c r="DQ3259" s="1"/>
      <c r="DR3259" s="1"/>
      <c r="DS3259" s="1"/>
      <c r="DT3259" s="1"/>
      <c r="DU3259" s="1"/>
      <c r="DV3259" s="1"/>
      <c r="DW3259" s="1"/>
      <c r="DX3259" s="1"/>
      <c r="DY3259" s="1"/>
      <c r="DZ3259" s="1"/>
      <c r="EA3259" s="1"/>
      <c r="EB3259" s="1"/>
      <c r="EC3259" s="1"/>
      <c r="ED3259" s="1"/>
      <c r="EE3259" s="1"/>
      <c r="EF3259" s="1"/>
      <c r="EG3259" s="1"/>
      <c r="EH3259" s="1"/>
      <c r="EI3259" s="1"/>
      <c r="EJ3259" s="1"/>
      <c r="EK3259" s="1"/>
      <c r="EL3259" s="1"/>
      <c r="EM3259" s="1"/>
      <c r="EN3259" s="1"/>
      <c r="EO3259" s="1"/>
      <c r="EP3259" s="1"/>
      <c r="EQ3259" s="1"/>
      <c r="ER3259" s="1"/>
      <c r="ES3259" s="1"/>
      <c r="ET3259" s="1"/>
      <c r="EU3259" s="1"/>
      <c r="EV3259" s="1"/>
      <c r="EW3259" s="1"/>
      <c r="EX3259" s="1"/>
      <c r="EY3259" s="1"/>
      <c r="EZ3259" s="1"/>
      <c r="FA3259" s="1"/>
      <c r="FB3259" s="1"/>
      <c r="FC3259" s="1"/>
      <c r="FD3259" s="1"/>
      <c r="FE3259" s="1"/>
      <c r="FF3259" s="1"/>
      <c r="FG3259" s="1"/>
      <c r="FH3259" s="1"/>
      <c r="FI3259" s="1"/>
      <c r="FJ3259" s="1"/>
      <c r="FK3259" s="1"/>
      <c r="FL3259" s="1"/>
      <c r="FM3259" s="1"/>
      <c r="FN3259" s="1"/>
      <c r="FO3259" s="1"/>
      <c r="FP3259" s="1"/>
      <c r="FQ3259" s="1"/>
      <c r="FR3259" s="1"/>
      <c r="FS3259" s="1"/>
      <c r="FT3259" s="1"/>
      <c r="FU3259" s="1"/>
      <c r="FV3259" s="1"/>
      <c r="FW3259" s="1"/>
      <c r="FX3259" s="1"/>
      <c r="FY3259" s="1"/>
      <c r="FZ3259" s="1"/>
      <c r="GA3259" s="1"/>
      <c r="GB3259" s="1"/>
      <c r="GC3259" s="1"/>
      <c r="GD3259" s="1"/>
      <c r="GE3259" s="1"/>
      <c r="GF3259" s="1"/>
      <c r="GG3259" s="1"/>
      <c r="GH3259" s="1"/>
      <c r="GI3259" s="1"/>
      <c r="GJ3259" s="1"/>
      <c r="GK3259"/>
      <c r="GL3259"/>
      <c r="GM3259"/>
      <c r="GN3259"/>
      <c r="GO3259"/>
      <c r="GP3259"/>
      <c r="GQ3259"/>
      <c r="GR3259"/>
      <c r="GS3259"/>
      <c r="GT3259"/>
      <c r="GU3259"/>
      <c r="GV3259"/>
      <c r="GW3259"/>
      <c r="GX3259"/>
      <c r="GY3259"/>
      <c r="GZ3259"/>
      <c r="HA3259"/>
      <c r="HB3259"/>
      <c r="HC3259"/>
      <c r="HD3259"/>
      <c r="HE3259"/>
    </row>
    <row r="3260" spans="6:213" s="19" customFormat="1" x14ac:dyDescent="0.25">
      <c r="F3260" s="20"/>
      <c r="G3260" s="20"/>
      <c r="H3260" s="20"/>
      <c r="I3260" s="20"/>
      <c r="J3260" s="21"/>
      <c r="K3260" s="21"/>
      <c r="L3260" s="20"/>
      <c r="M3260" s="20"/>
      <c r="N3260" s="22"/>
      <c r="O3260" s="22"/>
      <c r="P3260" s="22"/>
      <c r="Q3260" s="22"/>
      <c r="U3260" s="20"/>
      <c r="V3260" s="20"/>
      <c r="W3260" s="20"/>
      <c r="X3260" s="27"/>
      <c r="Y3260" s="253"/>
      <c r="Z3260" s="30"/>
      <c r="AA3260" s="30"/>
      <c r="AB3260" s="31"/>
      <c r="AC3260" s="31"/>
      <c r="AD3260" s="31"/>
      <c r="AE3260" s="31"/>
      <c r="AF3260" s="31"/>
      <c r="AG3260" s="241"/>
      <c r="AH3260" s="31"/>
      <c r="AI3260" s="31"/>
      <c r="AJ3260" s="31"/>
      <c r="AK3260" s="31"/>
      <c r="AL3260" s="120"/>
      <c r="AM3260" s="25"/>
      <c r="AN3260" s="25"/>
      <c r="AO3260" s="25"/>
      <c r="AP3260" s="25"/>
      <c r="AQ3260" s="26"/>
      <c r="AR3260" s="25"/>
      <c r="AS3260" s="25"/>
      <c r="AT3260" s="25"/>
      <c r="AU3260" s="25"/>
      <c r="AV3260" s="25"/>
      <c r="BC3260" s="1"/>
      <c r="BD3260"/>
      <c r="BE3260"/>
      <c r="BF3260" s="1"/>
      <c r="BG3260"/>
      <c r="BH3260"/>
      <c r="BI3260"/>
      <c r="BJ3260" s="1"/>
      <c r="BK3260" s="1"/>
      <c r="BL3260"/>
      <c r="BM3260" s="1"/>
      <c r="BN3260" s="1"/>
      <c r="BO3260" s="1"/>
      <c r="BP3260" s="1"/>
      <c r="BQ3260" s="1"/>
      <c r="BR3260" s="1"/>
      <c r="BS3260" s="1"/>
      <c r="BT3260" s="22"/>
      <c r="BU3260" s="1"/>
      <c r="BV3260" s="1"/>
      <c r="BW3260" s="1"/>
      <c r="BX3260" s="1"/>
      <c r="BY3260" s="1"/>
      <c r="BZ3260" s="1"/>
      <c r="CA3260" s="1"/>
      <c r="CB3260" s="1"/>
      <c r="CC3260" s="1"/>
      <c r="CD3260" s="1"/>
      <c r="CE3260" s="1"/>
      <c r="CF3260" s="1"/>
      <c r="CG3260" s="1"/>
      <c r="CH3260" s="1"/>
      <c r="CI3260" s="1"/>
      <c r="CJ3260" s="1"/>
      <c r="CK3260" s="1"/>
      <c r="CL3260" s="1"/>
      <c r="CM3260" s="1"/>
      <c r="CN3260" s="1"/>
      <c r="CO3260" s="1"/>
      <c r="CP3260" s="1"/>
      <c r="CQ3260" s="1"/>
      <c r="CR3260" s="1"/>
      <c r="CS3260" s="1"/>
      <c r="CT3260" s="1"/>
      <c r="CU3260" s="1"/>
      <c r="CV3260" s="1"/>
      <c r="CW3260" s="1"/>
      <c r="CX3260" s="1"/>
      <c r="CY3260" s="1"/>
      <c r="CZ3260" s="1"/>
      <c r="DA3260" s="1"/>
      <c r="DB3260" s="1"/>
      <c r="DC3260" s="1"/>
      <c r="DD3260" s="1"/>
      <c r="DE3260" s="1"/>
      <c r="DF3260" s="1"/>
      <c r="DG3260" s="1"/>
      <c r="DH3260" s="1"/>
      <c r="DI3260" s="1"/>
      <c r="DJ3260" s="1"/>
      <c r="DK3260" s="1"/>
      <c r="DL3260" s="1"/>
      <c r="DM3260" s="1"/>
      <c r="DN3260" s="1"/>
      <c r="DO3260" s="1"/>
      <c r="DP3260" s="1"/>
      <c r="DQ3260" s="1"/>
      <c r="DR3260" s="1"/>
      <c r="DS3260" s="1"/>
      <c r="DT3260" s="1"/>
      <c r="DU3260" s="1"/>
      <c r="DV3260" s="1"/>
      <c r="DW3260" s="1"/>
      <c r="DX3260" s="1"/>
      <c r="DY3260" s="1"/>
      <c r="DZ3260" s="1"/>
      <c r="EA3260" s="1"/>
      <c r="EB3260" s="1"/>
      <c r="EC3260" s="1"/>
      <c r="ED3260" s="1"/>
      <c r="EE3260" s="1"/>
      <c r="EF3260" s="1"/>
      <c r="EG3260" s="1"/>
      <c r="EH3260" s="1"/>
      <c r="EI3260" s="1"/>
      <c r="EJ3260" s="1"/>
      <c r="EK3260" s="1"/>
      <c r="EL3260" s="1"/>
      <c r="EM3260" s="1"/>
      <c r="EN3260" s="1"/>
      <c r="EO3260" s="1"/>
      <c r="EP3260" s="1"/>
      <c r="EQ3260" s="1"/>
      <c r="ER3260" s="1"/>
      <c r="ES3260" s="1"/>
      <c r="ET3260" s="1"/>
      <c r="EU3260" s="1"/>
      <c r="EV3260" s="1"/>
      <c r="EW3260" s="1"/>
      <c r="EX3260" s="1"/>
      <c r="EY3260" s="1"/>
      <c r="EZ3260" s="1"/>
      <c r="FA3260" s="1"/>
      <c r="FB3260" s="1"/>
      <c r="FC3260" s="1"/>
      <c r="FD3260" s="1"/>
      <c r="FE3260" s="1"/>
      <c r="FF3260" s="1"/>
      <c r="FG3260" s="1"/>
      <c r="FH3260" s="1"/>
      <c r="FI3260" s="1"/>
      <c r="FJ3260" s="1"/>
      <c r="FK3260" s="1"/>
      <c r="FL3260" s="1"/>
      <c r="FM3260" s="1"/>
      <c r="FN3260" s="1"/>
      <c r="FO3260" s="1"/>
      <c r="FP3260" s="1"/>
      <c r="FQ3260" s="1"/>
      <c r="FR3260" s="1"/>
      <c r="FS3260" s="1"/>
      <c r="FT3260" s="1"/>
      <c r="FU3260" s="1"/>
      <c r="FV3260" s="1"/>
      <c r="FW3260" s="1"/>
      <c r="FX3260" s="1"/>
      <c r="FY3260" s="1"/>
      <c r="FZ3260" s="1"/>
      <c r="GA3260" s="1"/>
      <c r="GB3260" s="1"/>
      <c r="GC3260" s="1"/>
      <c r="GD3260" s="1"/>
      <c r="GE3260" s="1"/>
      <c r="GF3260" s="1"/>
      <c r="GG3260" s="1"/>
      <c r="GH3260" s="1"/>
      <c r="GI3260" s="1"/>
      <c r="GJ3260" s="1"/>
      <c r="GK3260"/>
      <c r="GL3260"/>
      <c r="GM3260"/>
      <c r="GN3260"/>
      <c r="GO3260"/>
      <c r="GP3260"/>
      <c r="GQ3260"/>
      <c r="GR3260"/>
      <c r="GS3260"/>
      <c r="GT3260"/>
      <c r="GU3260"/>
      <c r="GV3260"/>
      <c r="GW3260"/>
      <c r="GX3260"/>
      <c r="GY3260"/>
      <c r="GZ3260"/>
      <c r="HA3260"/>
      <c r="HB3260"/>
      <c r="HC3260"/>
      <c r="HD3260"/>
      <c r="HE3260"/>
    </row>
    <row r="3261" spans="6:213" s="19" customFormat="1" x14ac:dyDescent="0.25">
      <c r="F3261" s="20"/>
      <c r="G3261" s="20"/>
      <c r="H3261" s="20"/>
      <c r="I3261" s="20"/>
      <c r="J3261" s="21"/>
      <c r="K3261" s="21"/>
      <c r="L3261" s="20"/>
      <c r="M3261" s="20"/>
      <c r="N3261" s="22"/>
      <c r="O3261" s="22"/>
      <c r="P3261" s="22"/>
      <c r="Q3261" s="22"/>
      <c r="U3261" s="20"/>
      <c r="V3261" s="20"/>
      <c r="W3261" s="20"/>
      <c r="X3261" s="27"/>
      <c r="Y3261" s="253"/>
      <c r="Z3261" s="30"/>
      <c r="AA3261" s="30"/>
      <c r="AB3261" s="31"/>
      <c r="AC3261" s="31"/>
      <c r="AD3261" s="31"/>
      <c r="AE3261" s="31"/>
      <c r="AF3261" s="31"/>
      <c r="AG3261" s="241"/>
      <c r="AH3261" s="31"/>
      <c r="AI3261" s="31"/>
      <c r="AJ3261" s="31"/>
      <c r="AK3261" s="31"/>
      <c r="AL3261" s="120"/>
      <c r="AM3261" s="25"/>
      <c r="AN3261" s="25"/>
      <c r="AO3261" s="25"/>
      <c r="AP3261" s="25"/>
      <c r="AQ3261" s="26"/>
      <c r="AR3261" s="25"/>
      <c r="AS3261" s="25"/>
      <c r="AT3261" s="25"/>
      <c r="AU3261" s="25"/>
      <c r="AV3261" s="25"/>
      <c r="BC3261" s="1"/>
      <c r="BD3261"/>
      <c r="BE3261"/>
      <c r="BF3261" s="1"/>
      <c r="BG3261"/>
      <c r="BH3261"/>
      <c r="BI3261"/>
      <c r="BJ3261" s="1"/>
      <c r="BK3261" s="1"/>
      <c r="BL3261"/>
      <c r="BM3261" s="1"/>
      <c r="BN3261" s="1"/>
      <c r="BO3261" s="1"/>
      <c r="BP3261" s="1"/>
      <c r="BQ3261" s="1"/>
      <c r="BR3261" s="1"/>
      <c r="BS3261" s="1"/>
      <c r="BT3261" s="22"/>
      <c r="BU3261" s="1"/>
      <c r="BV3261" s="1"/>
      <c r="BW3261" s="1"/>
      <c r="BX3261" s="1"/>
      <c r="BY3261" s="1"/>
      <c r="BZ3261" s="1"/>
      <c r="CA3261" s="1"/>
      <c r="CB3261" s="1"/>
      <c r="CC3261" s="1"/>
      <c r="CD3261" s="1"/>
      <c r="CE3261" s="1"/>
      <c r="CF3261" s="1"/>
      <c r="CG3261" s="1"/>
      <c r="CH3261" s="1"/>
      <c r="CI3261" s="1"/>
      <c r="CJ3261" s="1"/>
      <c r="CK3261" s="1"/>
      <c r="CL3261" s="1"/>
      <c r="CM3261" s="1"/>
      <c r="CN3261" s="1"/>
      <c r="CO3261" s="1"/>
      <c r="CP3261" s="1"/>
      <c r="CQ3261" s="1"/>
      <c r="CR3261" s="1"/>
      <c r="CS3261" s="1"/>
      <c r="CT3261" s="1"/>
      <c r="CU3261" s="1"/>
      <c r="CV3261" s="1"/>
      <c r="CW3261" s="1"/>
      <c r="CX3261" s="1"/>
      <c r="CY3261" s="1"/>
      <c r="CZ3261" s="1"/>
      <c r="DA3261" s="1"/>
      <c r="DB3261" s="1"/>
      <c r="DC3261" s="1"/>
      <c r="DD3261" s="1"/>
      <c r="DE3261" s="1"/>
      <c r="DF3261" s="1"/>
      <c r="DG3261" s="1"/>
      <c r="DH3261" s="1"/>
      <c r="DI3261" s="1"/>
      <c r="DJ3261" s="1"/>
      <c r="DK3261" s="1"/>
      <c r="DL3261" s="1"/>
      <c r="DM3261" s="1"/>
      <c r="DN3261" s="1"/>
      <c r="DO3261" s="1"/>
      <c r="DP3261" s="1"/>
      <c r="DQ3261" s="1"/>
      <c r="DR3261" s="1"/>
      <c r="DS3261" s="1"/>
      <c r="DT3261" s="1"/>
      <c r="DU3261" s="1"/>
      <c r="DV3261" s="1"/>
      <c r="DW3261" s="1"/>
      <c r="DX3261" s="1"/>
      <c r="DY3261" s="1"/>
      <c r="DZ3261" s="1"/>
      <c r="EA3261" s="1"/>
      <c r="EB3261" s="1"/>
      <c r="EC3261" s="1"/>
      <c r="ED3261" s="1"/>
      <c r="EE3261" s="1"/>
      <c r="EF3261" s="1"/>
      <c r="EG3261" s="1"/>
      <c r="EH3261" s="1"/>
      <c r="EI3261" s="1"/>
      <c r="EJ3261" s="1"/>
      <c r="EK3261" s="1"/>
      <c r="EL3261" s="1"/>
      <c r="EM3261" s="1"/>
      <c r="EN3261" s="1"/>
      <c r="EO3261" s="1"/>
      <c r="EP3261" s="1"/>
      <c r="EQ3261" s="1"/>
      <c r="ER3261" s="1"/>
      <c r="ES3261" s="1"/>
      <c r="ET3261" s="1"/>
      <c r="EU3261" s="1"/>
      <c r="EV3261" s="1"/>
      <c r="EW3261" s="1"/>
      <c r="EX3261" s="1"/>
      <c r="EY3261" s="1"/>
      <c r="EZ3261" s="1"/>
      <c r="FA3261" s="1"/>
      <c r="FB3261" s="1"/>
      <c r="FC3261" s="1"/>
      <c r="FD3261" s="1"/>
      <c r="FE3261" s="1"/>
      <c r="FF3261" s="1"/>
      <c r="FG3261" s="1"/>
      <c r="FH3261" s="1"/>
      <c r="FI3261" s="1"/>
      <c r="FJ3261" s="1"/>
      <c r="FK3261" s="1"/>
      <c r="FL3261" s="1"/>
      <c r="FM3261" s="1"/>
      <c r="FN3261" s="1"/>
      <c r="FO3261" s="1"/>
      <c r="FP3261" s="1"/>
      <c r="FQ3261" s="1"/>
      <c r="FR3261" s="1"/>
      <c r="FS3261" s="1"/>
      <c r="FT3261" s="1"/>
      <c r="FU3261" s="1"/>
      <c r="FV3261" s="1"/>
      <c r="FW3261" s="1"/>
      <c r="FX3261" s="1"/>
      <c r="FY3261" s="1"/>
      <c r="FZ3261" s="1"/>
      <c r="GA3261" s="1"/>
      <c r="GB3261" s="1"/>
      <c r="GC3261" s="1"/>
      <c r="GD3261" s="1"/>
      <c r="GE3261" s="1"/>
      <c r="GF3261" s="1"/>
      <c r="GG3261" s="1"/>
      <c r="GH3261" s="1"/>
      <c r="GI3261" s="1"/>
      <c r="GJ3261" s="1"/>
      <c r="GK3261"/>
      <c r="GL3261"/>
      <c r="GM3261"/>
      <c r="GN3261"/>
      <c r="GO3261"/>
      <c r="GP3261"/>
      <c r="GQ3261"/>
      <c r="GR3261"/>
      <c r="GS3261"/>
      <c r="GT3261"/>
      <c r="GU3261"/>
      <c r="GV3261"/>
      <c r="GW3261"/>
      <c r="GX3261"/>
      <c r="GY3261"/>
      <c r="GZ3261"/>
      <c r="HA3261"/>
      <c r="HB3261"/>
      <c r="HC3261"/>
      <c r="HD3261"/>
      <c r="HE3261"/>
    </row>
    <row r="3262" spans="6:213" s="19" customFormat="1" x14ac:dyDescent="0.25">
      <c r="F3262" s="20"/>
      <c r="G3262" s="20"/>
      <c r="H3262" s="20"/>
      <c r="I3262" s="20"/>
      <c r="J3262" s="21"/>
      <c r="K3262" s="21"/>
      <c r="L3262" s="20"/>
      <c r="M3262" s="20"/>
      <c r="N3262" s="22"/>
      <c r="O3262" s="22"/>
      <c r="P3262" s="22"/>
      <c r="Q3262" s="22"/>
      <c r="U3262" s="20"/>
      <c r="V3262" s="20"/>
      <c r="W3262" s="20"/>
      <c r="X3262" s="27"/>
      <c r="Y3262" s="253"/>
      <c r="Z3262" s="30"/>
      <c r="AA3262" s="30"/>
      <c r="AB3262" s="31"/>
      <c r="AC3262" s="31"/>
      <c r="AD3262" s="31"/>
      <c r="AE3262" s="31"/>
      <c r="AF3262" s="31"/>
      <c r="AG3262" s="241"/>
      <c r="AH3262" s="31"/>
      <c r="AI3262" s="31"/>
      <c r="AJ3262" s="31"/>
      <c r="AK3262" s="31"/>
      <c r="AL3262" s="120"/>
      <c r="AM3262" s="25"/>
      <c r="AN3262" s="25"/>
      <c r="AO3262" s="25"/>
      <c r="AP3262" s="25"/>
      <c r="AQ3262" s="26"/>
      <c r="AR3262" s="25"/>
      <c r="AS3262" s="25"/>
      <c r="AT3262" s="25"/>
      <c r="AU3262" s="25"/>
      <c r="AV3262" s="25"/>
      <c r="BC3262" s="1"/>
      <c r="BD3262"/>
      <c r="BE3262"/>
      <c r="BF3262" s="1"/>
      <c r="BG3262"/>
      <c r="BH3262"/>
      <c r="BI3262"/>
      <c r="BJ3262" s="1"/>
      <c r="BK3262" s="1"/>
      <c r="BL3262"/>
      <c r="BM3262" s="1"/>
      <c r="BN3262" s="1"/>
      <c r="BO3262" s="1"/>
      <c r="BP3262" s="1"/>
      <c r="BQ3262" s="1"/>
      <c r="BR3262" s="1"/>
      <c r="BS3262" s="1"/>
      <c r="BT3262" s="22"/>
      <c r="BU3262" s="1"/>
      <c r="BV3262" s="1"/>
      <c r="BW3262" s="1"/>
      <c r="BX3262" s="1"/>
      <c r="BY3262" s="1"/>
      <c r="BZ3262" s="1"/>
      <c r="CA3262" s="1"/>
      <c r="CB3262" s="1"/>
      <c r="CC3262" s="1"/>
      <c r="CD3262" s="1"/>
      <c r="CE3262" s="1"/>
      <c r="CF3262" s="1"/>
      <c r="CG3262" s="1"/>
      <c r="CH3262" s="1"/>
      <c r="CI3262" s="1"/>
      <c r="CJ3262" s="1"/>
      <c r="CK3262" s="1"/>
      <c r="CL3262" s="1"/>
      <c r="CM3262" s="1"/>
      <c r="CN3262" s="1"/>
      <c r="CO3262" s="1"/>
      <c r="CP3262" s="1"/>
      <c r="CQ3262" s="1"/>
      <c r="CR3262" s="1"/>
      <c r="CS3262" s="1"/>
      <c r="CT3262" s="1"/>
      <c r="CU3262" s="1"/>
      <c r="CV3262" s="1"/>
      <c r="CW3262" s="1"/>
      <c r="CX3262" s="1"/>
      <c r="CY3262" s="1"/>
      <c r="CZ3262" s="1"/>
      <c r="DA3262" s="1"/>
      <c r="DB3262" s="1"/>
      <c r="DC3262" s="1"/>
      <c r="DD3262" s="1"/>
      <c r="DE3262" s="1"/>
      <c r="DF3262" s="1"/>
      <c r="DG3262" s="1"/>
      <c r="DH3262" s="1"/>
      <c r="DI3262" s="1"/>
      <c r="DJ3262" s="1"/>
      <c r="DK3262" s="1"/>
      <c r="DL3262" s="1"/>
      <c r="DM3262" s="1"/>
      <c r="DN3262" s="1"/>
      <c r="DO3262" s="1"/>
      <c r="DP3262" s="1"/>
      <c r="DQ3262" s="1"/>
      <c r="DR3262" s="1"/>
      <c r="DS3262" s="1"/>
      <c r="DT3262" s="1"/>
      <c r="DU3262" s="1"/>
      <c r="DV3262" s="1"/>
      <c r="DW3262" s="1"/>
      <c r="DX3262" s="1"/>
      <c r="DY3262" s="1"/>
      <c r="DZ3262" s="1"/>
      <c r="EA3262" s="1"/>
      <c r="EB3262" s="1"/>
      <c r="EC3262" s="1"/>
      <c r="ED3262" s="1"/>
      <c r="EE3262" s="1"/>
      <c r="EF3262" s="1"/>
      <c r="EG3262" s="1"/>
      <c r="EH3262" s="1"/>
      <c r="EI3262" s="1"/>
      <c r="EJ3262" s="1"/>
      <c r="EK3262" s="1"/>
      <c r="EL3262" s="1"/>
      <c r="EM3262" s="1"/>
      <c r="EN3262" s="1"/>
      <c r="EO3262" s="1"/>
      <c r="EP3262" s="1"/>
      <c r="EQ3262" s="1"/>
      <c r="ER3262" s="1"/>
      <c r="ES3262" s="1"/>
      <c r="ET3262" s="1"/>
      <c r="EU3262" s="1"/>
      <c r="EV3262" s="1"/>
      <c r="EW3262" s="1"/>
      <c r="EX3262" s="1"/>
      <c r="EY3262" s="1"/>
      <c r="EZ3262" s="1"/>
      <c r="FA3262" s="1"/>
      <c r="FB3262" s="1"/>
      <c r="FC3262" s="1"/>
      <c r="FD3262" s="1"/>
      <c r="FE3262" s="1"/>
      <c r="FF3262" s="1"/>
      <c r="FG3262" s="1"/>
      <c r="FH3262" s="1"/>
      <c r="FI3262" s="1"/>
      <c r="FJ3262" s="1"/>
      <c r="FK3262" s="1"/>
      <c r="FL3262" s="1"/>
      <c r="FM3262" s="1"/>
      <c r="FN3262" s="1"/>
      <c r="FO3262" s="1"/>
      <c r="FP3262" s="1"/>
      <c r="FQ3262" s="1"/>
      <c r="FR3262" s="1"/>
      <c r="FS3262" s="1"/>
      <c r="FT3262" s="1"/>
      <c r="FU3262" s="1"/>
      <c r="FV3262" s="1"/>
      <c r="FW3262" s="1"/>
      <c r="FX3262" s="1"/>
      <c r="FY3262" s="1"/>
      <c r="FZ3262" s="1"/>
      <c r="GA3262" s="1"/>
      <c r="GB3262" s="1"/>
      <c r="GC3262" s="1"/>
      <c r="GD3262" s="1"/>
      <c r="GE3262" s="1"/>
      <c r="GF3262" s="1"/>
      <c r="GG3262" s="1"/>
      <c r="GH3262" s="1"/>
      <c r="GI3262" s="1"/>
      <c r="GJ3262" s="1"/>
      <c r="GK3262"/>
      <c r="GL3262"/>
      <c r="GM3262"/>
      <c r="GN3262"/>
      <c r="GO3262"/>
      <c r="GP3262"/>
      <c r="GQ3262"/>
      <c r="GR3262"/>
      <c r="GS3262"/>
      <c r="GT3262"/>
      <c r="GU3262"/>
      <c r="GV3262"/>
      <c r="GW3262"/>
      <c r="GX3262"/>
      <c r="GY3262"/>
      <c r="GZ3262"/>
      <c r="HA3262"/>
      <c r="HB3262"/>
      <c r="HC3262"/>
      <c r="HD3262"/>
      <c r="HE3262"/>
    </row>
    <row r="3263" spans="6:213" s="19" customFormat="1" x14ac:dyDescent="0.25">
      <c r="F3263" s="20"/>
      <c r="G3263" s="20"/>
      <c r="H3263" s="20"/>
      <c r="I3263" s="20"/>
      <c r="J3263" s="21"/>
      <c r="K3263" s="21"/>
      <c r="L3263" s="20"/>
      <c r="M3263" s="20"/>
      <c r="N3263" s="22"/>
      <c r="O3263" s="22"/>
      <c r="P3263" s="22"/>
      <c r="Q3263" s="22"/>
      <c r="U3263" s="20"/>
      <c r="V3263" s="20"/>
      <c r="W3263" s="20"/>
      <c r="X3263" s="27"/>
      <c r="Y3263" s="253"/>
      <c r="Z3263" s="30"/>
      <c r="AA3263" s="30"/>
      <c r="AB3263" s="31"/>
      <c r="AC3263" s="31"/>
      <c r="AD3263" s="31"/>
      <c r="AE3263" s="31"/>
      <c r="AF3263" s="31"/>
      <c r="AG3263" s="241"/>
      <c r="AH3263" s="31"/>
      <c r="AI3263" s="31"/>
      <c r="AJ3263" s="31"/>
      <c r="AK3263" s="31"/>
      <c r="AL3263" s="120"/>
      <c r="AM3263" s="25"/>
      <c r="AN3263" s="25"/>
      <c r="AO3263" s="25"/>
      <c r="AP3263" s="25"/>
      <c r="AQ3263" s="26"/>
      <c r="AR3263" s="25"/>
      <c r="AS3263" s="25"/>
      <c r="AT3263" s="25"/>
      <c r="AU3263" s="25"/>
      <c r="AV3263" s="25"/>
      <c r="BC3263" s="1"/>
      <c r="BD3263"/>
      <c r="BE3263"/>
      <c r="BF3263" s="1"/>
      <c r="BG3263"/>
      <c r="BH3263"/>
      <c r="BI3263"/>
      <c r="BJ3263" s="1"/>
      <c r="BK3263" s="1"/>
      <c r="BL3263"/>
      <c r="BM3263" s="1"/>
      <c r="BN3263" s="1"/>
      <c r="BO3263" s="1"/>
      <c r="BP3263" s="1"/>
      <c r="BQ3263" s="1"/>
      <c r="BR3263" s="1"/>
      <c r="BS3263" s="1"/>
      <c r="BT3263" s="22"/>
      <c r="BU3263" s="1"/>
      <c r="BV3263" s="1"/>
      <c r="BW3263" s="1"/>
      <c r="BX3263" s="1"/>
      <c r="BY3263" s="1"/>
      <c r="BZ3263" s="1"/>
      <c r="CA3263" s="1"/>
      <c r="CB3263" s="1"/>
      <c r="CC3263" s="1"/>
      <c r="CD3263" s="1"/>
      <c r="CE3263" s="1"/>
      <c r="CF3263" s="1"/>
      <c r="CG3263" s="1"/>
      <c r="CH3263" s="1"/>
      <c r="CI3263" s="1"/>
      <c r="CJ3263" s="1"/>
      <c r="CK3263" s="1"/>
      <c r="CL3263" s="1"/>
      <c r="CM3263" s="1"/>
      <c r="CN3263" s="1"/>
      <c r="CO3263" s="1"/>
      <c r="CP3263" s="1"/>
      <c r="CQ3263" s="1"/>
      <c r="CR3263" s="1"/>
      <c r="CS3263" s="1"/>
      <c r="CT3263" s="1"/>
      <c r="CU3263" s="1"/>
      <c r="CV3263" s="1"/>
      <c r="CW3263" s="1"/>
      <c r="CX3263" s="1"/>
      <c r="CY3263" s="1"/>
      <c r="CZ3263" s="1"/>
      <c r="DA3263" s="1"/>
      <c r="DB3263" s="1"/>
      <c r="DC3263" s="1"/>
      <c r="DD3263" s="1"/>
      <c r="DE3263" s="1"/>
      <c r="DF3263" s="1"/>
      <c r="DG3263" s="1"/>
      <c r="DH3263" s="1"/>
      <c r="DI3263" s="1"/>
      <c r="DJ3263" s="1"/>
      <c r="DK3263" s="1"/>
      <c r="DL3263" s="1"/>
      <c r="DM3263" s="1"/>
      <c r="DN3263" s="1"/>
      <c r="DO3263" s="1"/>
      <c r="DP3263" s="1"/>
      <c r="DQ3263" s="1"/>
      <c r="DR3263" s="1"/>
      <c r="DS3263" s="1"/>
      <c r="DT3263" s="1"/>
      <c r="DU3263" s="1"/>
      <c r="DV3263" s="1"/>
      <c r="DW3263" s="1"/>
      <c r="DX3263" s="1"/>
      <c r="DY3263" s="1"/>
      <c r="DZ3263" s="1"/>
      <c r="EA3263" s="1"/>
      <c r="EB3263" s="1"/>
      <c r="EC3263" s="1"/>
      <c r="ED3263" s="1"/>
      <c r="EE3263" s="1"/>
      <c r="EF3263" s="1"/>
      <c r="EG3263" s="1"/>
      <c r="EH3263" s="1"/>
      <c r="EI3263" s="1"/>
      <c r="EJ3263" s="1"/>
      <c r="EK3263" s="1"/>
      <c r="EL3263" s="1"/>
      <c r="EM3263" s="1"/>
      <c r="EN3263" s="1"/>
      <c r="EO3263" s="1"/>
      <c r="EP3263" s="1"/>
      <c r="EQ3263" s="1"/>
      <c r="ER3263" s="1"/>
      <c r="ES3263" s="1"/>
      <c r="ET3263" s="1"/>
      <c r="EU3263" s="1"/>
      <c r="EV3263" s="1"/>
      <c r="EW3263" s="1"/>
      <c r="EX3263" s="1"/>
      <c r="EY3263" s="1"/>
      <c r="EZ3263" s="1"/>
      <c r="FA3263" s="1"/>
      <c r="FB3263" s="1"/>
      <c r="FC3263" s="1"/>
      <c r="FD3263" s="1"/>
      <c r="FE3263" s="1"/>
      <c r="FF3263" s="1"/>
      <c r="FG3263" s="1"/>
      <c r="FH3263" s="1"/>
      <c r="FI3263" s="1"/>
      <c r="FJ3263" s="1"/>
      <c r="FK3263" s="1"/>
      <c r="FL3263" s="1"/>
      <c r="FM3263" s="1"/>
      <c r="FN3263" s="1"/>
      <c r="FO3263" s="1"/>
      <c r="FP3263" s="1"/>
      <c r="FQ3263" s="1"/>
      <c r="FR3263" s="1"/>
      <c r="FS3263" s="1"/>
      <c r="FT3263" s="1"/>
      <c r="FU3263" s="1"/>
      <c r="FV3263" s="1"/>
      <c r="FW3263" s="1"/>
      <c r="FX3263" s="1"/>
      <c r="FY3263" s="1"/>
      <c r="FZ3263" s="1"/>
      <c r="GA3263" s="1"/>
      <c r="GB3263" s="1"/>
      <c r="GC3263" s="1"/>
      <c r="GD3263" s="1"/>
      <c r="GE3263" s="1"/>
      <c r="GF3263" s="1"/>
      <c r="GG3263" s="1"/>
      <c r="GH3263" s="1"/>
      <c r="GI3263" s="1"/>
      <c r="GJ3263" s="1"/>
      <c r="GK3263"/>
      <c r="GL3263"/>
      <c r="GM3263"/>
      <c r="GN3263"/>
      <c r="GO3263"/>
      <c r="GP3263"/>
      <c r="GQ3263"/>
      <c r="GR3263"/>
      <c r="GS3263"/>
      <c r="GT3263"/>
      <c r="GU3263"/>
      <c r="GV3263"/>
      <c r="GW3263"/>
      <c r="GX3263"/>
      <c r="GY3263"/>
      <c r="GZ3263"/>
      <c r="HA3263"/>
      <c r="HB3263"/>
      <c r="HC3263"/>
      <c r="HD3263"/>
      <c r="HE3263"/>
    </row>
    <row r="3264" spans="6:213" s="19" customFormat="1" x14ac:dyDescent="0.25">
      <c r="F3264" s="20"/>
      <c r="G3264" s="20"/>
      <c r="H3264" s="20"/>
      <c r="I3264" s="20"/>
      <c r="J3264" s="21"/>
      <c r="K3264" s="21"/>
      <c r="L3264" s="20"/>
      <c r="M3264" s="20"/>
      <c r="N3264" s="22"/>
      <c r="O3264" s="22"/>
      <c r="P3264" s="22"/>
      <c r="Q3264" s="22"/>
      <c r="U3264" s="20"/>
      <c r="V3264" s="20"/>
      <c r="W3264" s="20"/>
      <c r="X3264" s="27"/>
      <c r="Y3264" s="253"/>
      <c r="Z3264" s="30"/>
      <c r="AA3264" s="30"/>
      <c r="AB3264" s="31"/>
      <c r="AC3264" s="31"/>
      <c r="AD3264" s="31"/>
      <c r="AE3264" s="31"/>
      <c r="AF3264" s="31"/>
      <c r="AG3264" s="241"/>
      <c r="AH3264" s="31"/>
      <c r="AI3264" s="31"/>
      <c r="AJ3264" s="31"/>
      <c r="AK3264" s="31"/>
      <c r="AL3264" s="120"/>
      <c r="AM3264" s="25"/>
      <c r="AN3264" s="25"/>
      <c r="AO3264" s="25"/>
      <c r="AP3264" s="25"/>
      <c r="AQ3264" s="26"/>
      <c r="AR3264" s="25"/>
      <c r="AS3264" s="25"/>
      <c r="AT3264" s="25"/>
      <c r="AU3264" s="25"/>
      <c r="AV3264" s="25"/>
      <c r="BC3264" s="1"/>
      <c r="BD3264"/>
      <c r="BE3264"/>
      <c r="BF3264" s="1"/>
      <c r="BG3264"/>
      <c r="BH3264"/>
      <c r="BI3264"/>
      <c r="BJ3264" s="1"/>
      <c r="BK3264" s="1"/>
      <c r="BL3264"/>
      <c r="BM3264" s="1"/>
      <c r="BN3264" s="1"/>
      <c r="BO3264" s="1"/>
      <c r="BP3264" s="1"/>
      <c r="BQ3264" s="1"/>
      <c r="BR3264" s="1"/>
      <c r="BS3264" s="1"/>
      <c r="BT3264" s="22"/>
      <c r="BU3264" s="1"/>
      <c r="BV3264" s="1"/>
      <c r="BW3264" s="1"/>
      <c r="BX3264" s="1"/>
      <c r="BY3264" s="1"/>
      <c r="BZ3264" s="1"/>
      <c r="CA3264" s="1"/>
      <c r="CB3264" s="1"/>
      <c r="CC3264" s="1"/>
      <c r="CD3264" s="1"/>
      <c r="CE3264" s="1"/>
      <c r="CF3264" s="1"/>
      <c r="CG3264" s="1"/>
      <c r="CH3264" s="1"/>
      <c r="CI3264" s="1"/>
      <c r="CJ3264" s="1"/>
      <c r="CK3264" s="1"/>
      <c r="CL3264" s="1"/>
      <c r="CM3264" s="1"/>
      <c r="CN3264" s="1"/>
      <c r="CO3264" s="1"/>
      <c r="CP3264" s="1"/>
      <c r="CQ3264" s="1"/>
      <c r="CR3264" s="1"/>
      <c r="CS3264" s="1"/>
      <c r="CT3264" s="1"/>
      <c r="CU3264" s="1"/>
      <c r="CV3264" s="1"/>
      <c r="CW3264" s="1"/>
      <c r="CX3264" s="1"/>
      <c r="CY3264" s="1"/>
      <c r="CZ3264" s="1"/>
      <c r="DA3264" s="1"/>
      <c r="DB3264" s="1"/>
      <c r="DC3264" s="1"/>
      <c r="DD3264" s="1"/>
      <c r="DE3264" s="1"/>
      <c r="DF3264" s="1"/>
      <c r="DG3264" s="1"/>
      <c r="DH3264" s="1"/>
      <c r="DI3264" s="1"/>
      <c r="DJ3264" s="1"/>
      <c r="DK3264" s="1"/>
      <c r="DL3264" s="1"/>
      <c r="DM3264" s="1"/>
      <c r="DN3264" s="1"/>
      <c r="DO3264" s="1"/>
      <c r="DP3264" s="1"/>
      <c r="DQ3264" s="1"/>
      <c r="DR3264" s="1"/>
      <c r="DS3264" s="1"/>
      <c r="DT3264" s="1"/>
      <c r="DU3264" s="1"/>
      <c r="DV3264" s="1"/>
      <c r="DW3264" s="1"/>
      <c r="DX3264" s="1"/>
      <c r="DY3264" s="1"/>
      <c r="DZ3264" s="1"/>
      <c r="EA3264" s="1"/>
      <c r="EB3264" s="1"/>
      <c r="EC3264" s="1"/>
      <c r="ED3264" s="1"/>
      <c r="EE3264" s="1"/>
      <c r="EF3264" s="1"/>
      <c r="EG3264" s="1"/>
      <c r="EH3264" s="1"/>
      <c r="EI3264" s="1"/>
      <c r="EJ3264" s="1"/>
      <c r="EK3264" s="1"/>
      <c r="EL3264" s="1"/>
      <c r="EM3264" s="1"/>
      <c r="EN3264" s="1"/>
      <c r="EO3264" s="1"/>
      <c r="EP3264" s="1"/>
      <c r="EQ3264" s="1"/>
      <c r="ER3264" s="1"/>
      <c r="ES3264" s="1"/>
      <c r="ET3264" s="1"/>
      <c r="EU3264" s="1"/>
      <c r="EV3264" s="1"/>
      <c r="EW3264" s="1"/>
      <c r="EX3264" s="1"/>
      <c r="EY3264" s="1"/>
      <c r="EZ3264" s="1"/>
      <c r="FA3264" s="1"/>
      <c r="FB3264" s="1"/>
      <c r="FC3264" s="1"/>
      <c r="FD3264" s="1"/>
      <c r="FE3264" s="1"/>
      <c r="FF3264" s="1"/>
      <c r="FG3264" s="1"/>
      <c r="FH3264" s="1"/>
      <c r="FI3264" s="1"/>
      <c r="FJ3264" s="1"/>
      <c r="FK3264" s="1"/>
      <c r="FL3264" s="1"/>
      <c r="FM3264" s="1"/>
      <c r="FN3264" s="1"/>
      <c r="FO3264" s="1"/>
      <c r="FP3264" s="1"/>
      <c r="FQ3264" s="1"/>
      <c r="FR3264" s="1"/>
      <c r="FS3264" s="1"/>
      <c r="FT3264" s="1"/>
      <c r="FU3264" s="1"/>
      <c r="FV3264" s="1"/>
      <c r="FW3264" s="1"/>
      <c r="FX3264" s="1"/>
      <c r="FY3264" s="1"/>
      <c r="FZ3264" s="1"/>
      <c r="GA3264" s="1"/>
      <c r="GB3264" s="1"/>
      <c r="GC3264" s="1"/>
      <c r="GD3264" s="1"/>
      <c r="GE3264" s="1"/>
      <c r="GF3264" s="1"/>
      <c r="GG3264" s="1"/>
      <c r="GH3264" s="1"/>
      <c r="GI3264" s="1"/>
      <c r="GJ3264" s="1"/>
      <c r="GK3264"/>
      <c r="GL3264"/>
      <c r="GM3264"/>
      <c r="GN3264"/>
      <c r="GO3264"/>
      <c r="GP3264"/>
      <c r="GQ3264"/>
      <c r="GR3264"/>
      <c r="GS3264"/>
      <c r="GT3264"/>
      <c r="GU3264"/>
      <c r="GV3264"/>
      <c r="GW3264"/>
      <c r="GX3264"/>
      <c r="GY3264"/>
      <c r="GZ3264"/>
      <c r="HA3264"/>
      <c r="HB3264"/>
      <c r="HC3264"/>
      <c r="HD3264"/>
      <c r="HE3264"/>
    </row>
    <row r="3265" spans="6:213" s="19" customFormat="1" x14ac:dyDescent="0.25">
      <c r="F3265" s="20"/>
      <c r="G3265" s="20"/>
      <c r="H3265" s="20"/>
      <c r="I3265" s="20"/>
      <c r="J3265" s="21"/>
      <c r="K3265" s="21"/>
      <c r="L3265" s="20"/>
      <c r="M3265" s="20"/>
      <c r="N3265" s="22"/>
      <c r="O3265" s="22"/>
      <c r="P3265" s="22"/>
      <c r="Q3265" s="22"/>
      <c r="U3265" s="20"/>
      <c r="V3265" s="20"/>
      <c r="W3265" s="20"/>
      <c r="X3265" s="27"/>
      <c r="Y3265" s="253"/>
      <c r="Z3265" s="30"/>
      <c r="AA3265" s="30"/>
      <c r="AB3265" s="31"/>
      <c r="AC3265" s="31"/>
      <c r="AD3265" s="31"/>
      <c r="AE3265" s="31"/>
      <c r="AF3265" s="31"/>
      <c r="AG3265" s="241"/>
      <c r="AH3265" s="31"/>
      <c r="AI3265" s="31"/>
      <c r="AJ3265" s="31"/>
      <c r="AK3265" s="31"/>
      <c r="AL3265" s="120"/>
      <c r="AM3265" s="25"/>
      <c r="AN3265" s="25"/>
      <c r="AO3265" s="25"/>
      <c r="AP3265" s="25"/>
      <c r="AQ3265" s="26"/>
      <c r="AR3265" s="25"/>
      <c r="AS3265" s="25"/>
      <c r="AT3265" s="25"/>
      <c r="AU3265" s="25"/>
      <c r="AV3265" s="25"/>
      <c r="BC3265" s="1"/>
      <c r="BD3265"/>
      <c r="BE3265"/>
      <c r="BF3265" s="1"/>
      <c r="BG3265"/>
      <c r="BH3265"/>
      <c r="BI3265"/>
      <c r="BJ3265" s="1"/>
      <c r="BK3265" s="1"/>
      <c r="BL3265"/>
      <c r="BM3265" s="1"/>
      <c r="BN3265" s="1"/>
      <c r="BO3265" s="1"/>
      <c r="BP3265" s="1"/>
      <c r="BQ3265" s="1"/>
      <c r="BR3265" s="1"/>
      <c r="BS3265" s="1"/>
      <c r="BT3265" s="22"/>
      <c r="BU3265" s="1"/>
      <c r="BV3265" s="1"/>
      <c r="BW3265" s="1"/>
      <c r="BX3265" s="1"/>
      <c r="BY3265" s="1"/>
      <c r="BZ3265" s="1"/>
      <c r="CA3265" s="1"/>
      <c r="CB3265" s="1"/>
      <c r="CC3265" s="1"/>
      <c r="CD3265" s="1"/>
      <c r="CE3265" s="1"/>
      <c r="CF3265" s="1"/>
      <c r="CG3265" s="1"/>
      <c r="CH3265" s="1"/>
      <c r="CI3265" s="1"/>
      <c r="CJ3265" s="1"/>
      <c r="CK3265" s="1"/>
      <c r="CL3265" s="1"/>
      <c r="CM3265" s="1"/>
      <c r="CN3265" s="1"/>
      <c r="CO3265" s="1"/>
      <c r="CP3265" s="1"/>
      <c r="CQ3265" s="1"/>
      <c r="CR3265" s="1"/>
      <c r="CS3265" s="1"/>
      <c r="CT3265" s="1"/>
      <c r="CU3265" s="1"/>
      <c r="CV3265" s="1"/>
      <c r="CW3265" s="1"/>
      <c r="CX3265" s="1"/>
      <c r="CY3265" s="1"/>
      <c r="CZ3265" s="1"/>
      <c r="DA3265" s="1"/>
      <c r="DB3265" s="1"/>
      <c r="DC3265" s="1"/>
      <c r="DD3265" s="1"/>
      <c r="DE3265" s="1"/>
      <c r="DF3265" s="1"/>
      <c r="DG3265" s="1"/>
      <c r="DH3265" s="1"/>
      <c r="DI3265" s="1"/>
      <c r="DJ3265" s="1"/>
      <c r="DK3265" s="1"/>
      <c r="DL3265" s="1"/>
      <c r="DM3265" s="1"/>
      <c r="DN3265" s="1"/>
      <c r="DO3265" s="1"/>
      <c r="DP3265" s="1"/>
      <c r="DQ3265" s="1"/>
      <c r="DR3265" s="1"/>
      <c r="DS3265" s="1"/>
      <c r="DT3265" s="1"/>
      <c r="DU3265" s="1"/>
      <c r="DV3265" s="1"/>
      <c r="DW3265" s="1"/>
      <c r="DX3265" s="1"/>
      <c r="DY3265" s="1"/>
      <c r="DZ3265" s="1"/>
      <c r="EA3265" s="1"/>
      <c r="EB3265" s="1"/>
      <c r="EC3265" s="1"/>
      <c r="ED3265" s="1"/>
      <c r="EE3265" s="1"/>
      <c r="EF3265" s="1"/>
      <c r="EG3265" s="1"/>
      <c r="EH3265" s="1"/>
      <c r="EI3265" s="1"/>
      <c r="EJ3265" s="1"/>
      <c r="EK3265" s="1"/>
      <c r="EL3265" s="1"/>
      <c r="EM3265" s="1"/>
      <c r="EN3265" s="1"/>
      <c r="EO3265" s="1"/>
      <c r="EP3265" s="1"/>
      <c r="EQ3265" s="1"/>
      <c r="ER3265" s="1"/>
      <c r="ES3265" s="1"/>
      <c r="ET3265" s="1"/>
      <c r="EU3265" s="1"/>
      <c r="EV3265" s="1"/>
      <c r="EW3265" s="1"/>
      <c r="EX3265" s="1"/>
      <c r="EY3265" s="1"/>
      <c r="EZ3265" s="1"/>
      <c r="FA3265" s="1"/>
      <c r="FB3265" s="1"/>
      <c r="FC3265" s="1"/>
      <c r="FD3265" s="1"/>
      <c r="FE3265" s="1"/>
      <c r="FF3265" s="1"/>
      <c r="FG3265" s="1"/>
      <c r="FH3265" s="1"/>
      <c r="FI3265" s="1"/>
      <c r="FJ3265" s="1"/>
      <c r="FK3265" s="1"/>
      <c r="FL3265" s="1"/>
      <c r="FM3265" s="1"/>
      <c r="FN3265" s="1"/>
      <c r="FO3265" s="1"/>
      <c r="FP3265" s="1"/>
      <c r="FQ3265" s="1"/>
      <c r="FR3265" s="1"/>
      <c r="FS3265" s="1"/>
      <c r="FT3265" s="1"/>
      <c r="FU3265" s="1"/>
      <c r="FV3265" s="1"/>
      <c r="FW3265" s="1"/>
      <c r="FX3265" s="1"/>
      <c r="FY3265" s="1"/>
      <c r="FZ3265" s="1"/>
      <c r="GA3265" s="1"/>
      <c r="GB3265" s="1"/>
      <c r="GC3265" s="1"/>
      <c r="GD3265" s="1"/>
      <c r="GE3265" s="1"/>
      <c r="GF3265" s="1"/>
      <c r="GG3265" s="1"/>
      <c r="GH3265" s="1"/>
      <c r="GI3265" s="1"/>
      <c r="GJ3265" s="1"/>
      <c r="GK3265"/>
      <c r="GL3265"/>
      <c r="GM3265"/>
      <c r="GN3265"/>
      <c r="GO3265"/>
      <c r="GP3265"/>
      <c r="GQ3265"/>
      <c r="GR3265"/>
      <c r="GS3265"/>
      <c r="GT3265"/>
      <c r="GU3265"/>
      <c r="GV3265"/>
      <c r="GW3265"/>
      <c r="GX3265"/>
      <c r="GY3265"/>
      <c r="GZ3265"/>
      <c r="HA3265"/>
      <c r="HB3265"/>
      <c r="HC3265"/>
      <c r="HD3265"/>
      <c r="HE3265"/>
    </row>
    <row r="3266" spans="6:213" s="19" customFormat="1" x14ac:dyDescent="0.25">
      <c r="F3266" s="20"/>
      <c r="G3266" s="20"/>
      <c r="H3266" s="20"/>
      <c r="I3266" s="20"/>
      <c r="J3266" s="21"/>
      <c r="K3266" s="21"/>
      <c r="L3266" s="20"/>
      <c r="M3266" s="20"/>
      <c r="N3266" s="22"/>
      <c r="O3266" s="22"/>
      <c r="P3266" s="22"/>
      <c r="Q3266" s="22"/>
      <c r="U3266" s="20"/>
      <c r="V3266" s="20"/>
      <c r="W3266" s="20"/>
      <c r="X3266" s="27"/>
      <c r="Y3266" s="253"/>
      <c r="Z3266" s="30"/>
      <c r="AA3266" s="30"/>
      <c r="AB3266" s="31"/>
      <c r="AC3266" s="31"/>
      <c r="AD3266" s="31"/>
      <c r="AE3266" s="31"/>
      <c r="AF3266" s="31"/>
      <c r="AG3266" s="241"/>
      <c r="AH3266" s="31"/>
      <c r="AI3266" s="31"/>
      <c r="AJ3266" s="31"/>
      <c r="AK3266" s="31"/>
      <c r="AL3266" s="120"/>
      <c r="AM3266" s="25"/>
      <c r="AN3266" s="25"/>
      <c r="AO3266" s="25"/>
      <c r="AP3266" s="25"/>
      <c r="AQ3266" s="26"/>
      <c r="AR3266" s="25"/>
      <c r="AS3266" s="25"/>
      <c r="AT3266" s="25"/>
      <c r="AU3266" s="25"/>
      <c r="AV3266" s="25"/>
      <c r="BC3266" s="1"/>
      <c r="BD3266"/>
      <c r="BE3266"/>
      <c r="BF3266" s="1"/>
      <c r="BG3266"/>
      <c r="BH3266"/>
      <c r="BI3266"/>
      <c r="BJ3266" s="1"/>
      <c r="BK3266" s="1"/>
      <c r="BL3266"/>
      <c r="BM3266" s="1"/>
      <c r="BN3266" s="1"/>
      <c r="BO3266" s="1"/>
      <c r="BP3266" s="1"/>
      <c r="BQ3266" s="1"/>
      <c r="BR3266" s="1"/>
      <c r="BS3266" s="1"/>
      <c r="BT3266" s="22"/>
      <c r="BU3266" s="1"/>
      <c r="BV3266" s="1"/>
      <c r="BW3266" s="1"/>
      <c r="BX3266" s="1"/>
      <c r="BY3266" s="1"/>
      <c r="BZ3266" s="1"/>
      <c r="CA3266" s="1"/>
      <c r="CB3266" s="1"/>
      <c r="CC3266" s="1"/>
      <c r="CD3266" s="1"/>
      <c r="CE3266" s="1"/>
      <c r="CF3266" s="1"/>
      <c r="CG3266" s="1"/>
      <c r="CH3266" s="1"/>
      <c r="CI3266" s="1"/>
      <c r="CJ3266" s="1"/>
      <c r="CK3266" s="1"/>
      <c r="CL3266" s="1"/>
      <c r="CM3266" s="1"/>
      <c r="CN3266" s="1"/>
      <c r="CO3266" s="1"/>
      <c r="CP3266" s="1"/>
      <c r="CQ3266" s="1"/>
      <c r="CR3266" s="1"/>
      <c r="CS3266" s="1"/>
      <c r="CT3266" s="1"/>
      <c r="CU3266" s="1"/>
      <c r="CV3266" s="1"/>
      <c r="CW3266" s="1"/>
      <c r="CX3266" s="1"/>
      <c r="CY3266" s="1"/>
      <c r="CZ3266" s="1"/>
      <c r="DA3266" s="1"/>
      <c r="DB3266" s="1"/>
      <c r="DC3266" s="1"/>
      <c r="DD3266" s="1"/>
      <c r="DE3266" s="1"/>
      <c r="DF3266" s="1"/>
      <c r="DG3266" s="1"/>
      <c r="DH3266" s="1"/>
      <c r="DI3266" s="1"/>
      <c r="DJ3266" s="1"/>
      <c r="DK3266" s="1"/>
      <c r="DL3266" s="1"/>
      <c r="DM3266" s="1"/>
      <c r="DN3266" s="1"/>
      <c r="DO3266" s="1"/>
      <c r="DP3266" s="1"/>
      <c r="DQ3266" s="1"/>
      <c r="DR3266" s="1"/>
      <c r="DS3266" s="1"/>
      <c r="DT3266" s="1"/>
      <c r="DU3266" s="1"/>
      <c r="DV3266" s="1"/>
      <c r="DW3266" s="1"/>
      <c r="DX3266" s="1"/>
      <c r="DY3266" s="1"/>
      <c r="DZ3266" s="1"/>
      <c r="EA3266" s="1"/>
      <c r="EB3266" s="1"/>
      <c r="EC3266" s="1"/>
      <c r="ED3266" s="1"/>
      <c r="EE3266" s="1"/>
      <c r="EF3266" s="1"/>
      <c r="EG3266" s="1"/>
      <c r="EH3266" s="1"/>
      <c r="EI3266" s="1"/>
      <c r="EJ3266" s="1"/>
      <c r="EK3266" s="1"/>
      <c r="EL3266" s="1"/>
      <c r="EM3266" s="1"/>
      <c r="EN3266" s="1"/>
      <c r="EO3266" s="1"/>
      <c r="EP3266" s="1"/>
      <c r="EQ3266" s="1"/>
      <c r="ER3266" s="1"/>
      <c r="ES3266" s="1"/>
      <c r="ET3266" s="1"/>
      <c r="EU3266" s="1"/>
      <c r="EV3266" s="1"/>
      <c r="EW3266" s="1"/>
      <c r="EX3266" s="1"/>
      <c r="EY3266" s="1"/>
      <c r="EZ3266" s="1"/>
      <c r="FA3266" s="1"/>
      <c r="FB3266" s="1"/>
      <c r="FC3266" s="1"/>
      <c r="FD3266" s="1"/>
      <c r="FE3266" s="1"/>
      <c r="FF3266" s="1"/>
      <c r="FG3266" s="1"/>
      <c r="FH3266" s="1"/>
      <c r="FI3266" s="1"/>
      <c r="FJ3266" s="1"/>
      <c r="FK3266" s="1"/>
      <c r="FL3266" s="1"/>
      <c r="FM3266" s="1"/>
      <c r="FN3266" s="1"/>
      <c r="FO3266" s="1"/>
      <c r="FP3266" s="1"/>
      <c r="FQ3266" s="1"/>
      <c r="FR3266" s="1"/>
      <c r="FS3266" s="1"/>
      <c r="FT3266" s="1"/>
      <c r="FU3266" s="1"/>
      <c r="FV3266" s="1"/>
      <c r="FW3266" s="1"/>
      <c r="FX3266" s="1"/>
      <c r="FY3266" s="1"/>
      <c r="FZ3266" s="1"/>
      <c r="GA3266" s="1"/>
      <c r="GB3266" s="1"/>
      <c r="GC3266" s="1"/>
      <c r="GD3266" s="1"/>
      <c r="GE3266" s="1"/>
      <c r="GF3266" s="1"/>
      <c r="GG3266" s="1"/>
      <c r="GH3266" s="1"/>
      <c r="GI3266" s="1"/>
      <c r="GJ3266" s="1"/>
      <c r="GK3266"/>
      <c r="GL3266"/>
      <c r="GM3266"/>
      <c r="GN3266"/>
      <c r="GO3266"/>
      <c r="GP3266"/>
      <c r="GQ3266"/>
      <c r="GR3266"/>
      <c r="GS3266"/>
      <c r="GT3266"/>
      <c r="GU3266"/>
      <c r="GV3266"/>
      <c r="GW3266"/>
      <c r="GX3266"/>
      <c r="GY3266"/>
      <c r="GZ3266"/>
      <c r="HA3266"/>
      <c r="HB3266"/>
      <c r="HC3266"/>
      <c r="HD3266"/>
      <c r="HE3266"/>
    </row>
    <row r="3267" spans="6:213" s="19" customFormat="1" x14ac:dyDescent="0.25">
      <c r="F3267" s="20"/>
      <c r="G3267" s="20"/>
      <c r="H3267" s="20"/>
      <c r="I3267" s="20"/>
      <c r="J3267" s="21"/>
      <c r="K3267" s="21"/>
      <c r="L3267" s="20"/>
      <c r="M3267" s="20"/>
      <c r="N3267" s="22"/>
      <c r="O3267" s="22"/>
      <c r="P3267" s="22"/>
      <c r="Q3267" s="22"/>
      <c r="U3267" s="20"/>
      <c r="V3267" s="20"/>
      <c r="W3267" s="20"/>
      <c r="X3267" s="27"/>
      <c r="Y3267" s="253"/>
      <c r="Z3267" s="30"/>
      <c r="AA3267" s="30"/>
      <c r="AB3267" s="31"/>
      <c r="AC3267" s="31"/>
      <c r="AD3267" s="31"/>
      <c r="AE3267" s="31"/>
      <c r="AF3267" s="31"/>
      <c r="AG3267" s="241"/>
      <c r="AH3267" s="31"/>
      <c r="AI3267" s="31"/>
      <c r="AJ3267" s="31"/>
      <c r="AK3267" s="31"/>
      <c r="AL3267" s="120"/>
      <c r="AM3267" s="25"/>
      <c r="AN3267" s="25"/>
      <c r="AO3267" s="25"/>
      <c r="AP3267" s="25"/>
      <c r="AQ3267" s="26"/>
      <c r="AR3267" s="25"/>
      <c r="AS3267" s="25"/>
      <c r="AT3267" s="25"/>
      <c r="AU3267" s="25"/>
      <c r="AV3267" s="25"/>
      <c r="BC3267" s="1"/>
      <c r="BD3267"/>
      <c r="BE3267"/>
      <c r="BF3267" s="1"/>
      <c r="BG3267"/>
      <c r="BH3267"/>
      <c r="BI3267"/>
      <c r="BJ3267" s="1"/>
      <c r="BK3267" s="1"/>
      <c r="BL3267"/>
      <c r="BM3267" s="1"/>
      <c r="BN3267" s="1"/>
      <c r="BO3267" s="1"/>
      <c r="BP3267" s="1"/>
      <c r="BQ3267" s="1"/>
      <c r="BR3267" s="1"/>
      <c r="BS3267" s="1"/>
      <c r="BT3267" s="22"/>
      <c r="BU3267" s="1"/>
      <c r="BV3267" s="1"/>
      <c r="BW3267" s="1"/>
      <c r="BX3267" s="1"/>
      <c r="BY3267" s="1"/>
      <c r="BZ3267" s="1"/>
      <c r="CA3267" s="1"/>
      <c r="CB3267" s="1"/>
      <c r="CC3267" s="1"/>
      <c r="CD3267" s="1"/>
      <c r="CE3267" s="1"/>
      <c r="CF3267" s="1"/>
      <c r="CG3267" s="1"/>
      <c r="CH3267" s="1"/>
      <c r="CI3267" s="1"/>
      <c r="CJ3267" s="1"/>
      <c r="CK3267" s="1"/>
      <c r="CL3267" s="1"/>
      <c r="CM3267" s="1"/>
      <c r="CN3267" s="1"/>
      <c r="CO3267" s="1"/>
      <c r="CP3267" s="1"/>
      <c r="CQ3267" s="1"/>
      <c r="CR3267" s="1"/>
      <c r="CS3267" s="1"/>
      <c r="CT3267" s="1"/>
      <c r="CU3267" s="1"/>
      <c r="CV3267" s="1"/>
      <c r="CW3267" s="1"/>
      <c r="CX3267" s="1"/>
      <c r="CY3267" s="1"/>
      <c r="CZ3267" s="1"/>
      <c r="DA3267" s="1"/>
      <c r="DB3267" s="1"/>
      <c r="DC3267" s="1"/>
      <c r="DD3267" s="1"/>
      <c r="DE3267" s="1"/>
      <c r="DF3267" s="1"/>
      <c r="DG3267" s="1"/>
      <c r="DH3267" s="1"/>
      <c r="DI3267" s="1"/>
      <c r="DJ3267" s="1"/>
      <c r="DK3267" s="1"/>
      <c r="DL3267" s="1"/>
      <c r="DM3267" s="1"/>
      <c r="DN3267" s="1"/>
      <c r="DO3267" s="1"/>
      <c r="DP3267" s="1"/>
      <c r="DQ3267" s="1"/>
      <c r="DR3267" s="1"/>
      <c r="DS3267" s="1"/>
      <c r="DT3267" s="1"/>
      <c r="DU3267" s="1"/>
      <c r="DV3267" s="1"/>
      <c r="DW3267" s="1"/>
      <c r="DX3267" s="1"/>
      <c r="DY3267" s="1"/>
      <c r="DZ3267" s="1"/>
      <c r="EA3267" s="1"/>
      <c r="EB3267" s="1"/>
      <c r="EC3267" s="1"/>
      <c r="ED3267" s="1"/>
      <c r="EE3267" s="1"/>
      <c r="EF3267" s="1"/>
      <c r="EG3267" s="1"/>
      <c r="EH3267" s="1"/>
      <c r="EI3267" s="1"/>
      <c r="EJ3267" s="1"/>
      <c r="EK3267" s="1"/>
      <c r="EL3267" s="1"/>
      <c r="EM3267" s="1"/>
      <c r="EN3267" s="1"/>
      <c r="EO3267" s="1"/>
      <c r="EP3267" s="1"/>
      <c r="EQ3267" s="1"/>
      <c r="ER3267" s="1"/>
      <c r="ES3267" s="1"/>
      <c r="ET3267" s="1"/>
      <c r="EU3267" s="1"/>
      <c r="EV3267" s="1"/>
      <c r="EW3267" s="1"/>
      <c r="EX3267" s="1"/>
      <c r="EY3267" s="1"/>
      <c r="EZ3267" s="1"/>
      <c r="FA3267" s="1"/>
      <c r="FB3267" s="1"/>
      <c r="FC3267" s="1"/>
      <c r="FD3267" s="1"/>
      <c r="FE3267" s="1"/>
      <c r="FF3267" s="1"/>
      <c r="FG3267" s="1"/>
      <c r="FH3267" s="1"/>
      <c r="FI3267" s="1"/>
      <c r="FJ3267" s="1"/>
      <c r="FK3267" s="1"/>
      <c r="FL3267" s="1"/>
      <c r="FM3267" s="1"/>
      <c r="FN3267" s="1"/>
      <c r="FO3267" s="1"/>
      <c r="FP3267" s="1"/>
      <c r="FQ3267" s="1"/>
      <c r="FR3267" s="1"/>
      <c r="FS3267" s="1"/>
      <c r="FT3267" s="1"/>
      <c r="FU3267" s="1"/>
      <c r="FV3267" s="1"/>
      <c r="FW3267" s="1"/>
      <c r="FX3267" s="1"/>
      <c r="FY3267" s="1"/>
      <c r="FZ3267" s="1"/>
      <c r="GA3267" s="1"/>
      <c r="GB3267" s="1"/>
      <c r="GC3267" s="1"/>
      <c r="GD3267" s="1"/>
      <c r="GE3267" s="1"/>
      <c r="GF3267" s="1"/>
      <c r="GG3267" s="1"/>
      <c r="GH3267" s="1"/>
      <c r="GI3267" s="1"/>
      <c r="GJ3267" s="1"/>
      <c r="GK3267"/>
      <c r="GL3267"/>
      <c r="GM3267"/>
      <c r="GN3267"/>
      <c r="GO3267"/>
      <c r="GP3267"/>
      <c r="GQ3267"/>
      <c r="GR3267"/>
      <c r="GS3267"/>
      <c r="GT3267"/>
      <c r="GU3267"/>
      <c r="GV3267"/>
      <c r="GW3267"/>
      <c r="GX3267"/>
      <c r="GY3267"/>
      <c r="GZ3267"/>
      <c r="HA3267"/>
      <c r="HB3267"/>
      <c r="HC3267"/>
      <c r="HD3267"/>
      <c r="HE3267"/>
    </row>
    <row r="3268" spans="6:213" s="19" customFormat="1" x14ac:dyDescent="0.25">
      <c r="F3268" s="20"/>
      <c r="G3268" s="20"/>
      <c r="H3268" s="20"/>
      <c r="I3268" s="20"/>
      <c r="J3268" s="21"/>
      <c r="K3268" s="21"/>
      <c r="L3268" s="20"/>
      <c r="M3268" s="20"/>
      <c r="N3268" s="22"/>
      <c r="O3268" s="22"/>
      <c r="P3268" s="22"/>
      <c r="Q3268" s="22"/>
      <c r="U3268" s="20"/>
      <c r="V3268" s="20"/>
      <c r="W3268" s="20"/>
      <c r="X3268" s="27"/>
      <c r="Y3268" s="253"/>
      <c r="Z3268" s="30"/>
      <c r="AA3268" s="30"/>
      <c r="AB3268" s="31"/>
      <c r="AC3268" s="31"/>
      <c r="AD3268" s="31"/>
      <c r="AE3268" s="31"/>
      <c r="AF3268" s="31"/>
      <c r="AG3268" s="241"/>
      <c r="AH3268" s="31"/>
      <c r="AI3268" s="31"/>
      <c r="AJ3268" s="31"/>
      <c r="AK3268" s="31"/>
      <c r="AL3268" s="120"/>
      <c r="AM3268" s="25"/>
      <c r="AN3268" s="25"/>
      <c r="AO3268" s="25"/>
      <c r="AP3268" s="25"/>
      <c r="AQ3268" s="26"/>
      <c r="AR3268" s="25"/>
      <c r="AS3268" s="25"/>
      <c r="AT3268" s="25"/>
      <c r="AU3268" s="25"/>
      <c r="AV3268" s="25"/>
      <c r="BC3268" s="1"/>
      <c r="BD3268"/>
      <c r="BE3268"/>
      <c r="BF3268" s="1"/>
      <c r="BG3268"/>
      <c r="BH3268"/>
      <c r="BI3268"/>
      <c r="BJ3268" s="1"/>
      <c r="BK3268" s="1"/>
      <c r="BL3268"/>
      <c r="BM3268" s="1"/>
      <c r="BN3268" s="1"/>
      <c r="BO3268" s="1"/>
      <c r="BP3268" s="1"/>
      <c r="BQ3268" s="1"/>
      <c r="BR3268" s="1"/>
      <c r="BS3268" s="1"/>
      <c r="BT3268" s="22"/>
      <c r="BU3268" s="1"/>
      <c r="BV3268" s="1"/>
      <c r="BW3268" s="1"/>
      <c r="BX3268" s="1"/>
      <c r="BY3268" s="1"/>
      <c r="BZ3268" s="1"/>
      <c r="CA3268" s="1"/>
      <c r="CB3268" s="1"/>
      <c r="CC3268" s="1"/>
      <c r="CD3268" s="1"/>
      <c r="CE3268" s="1"/>
      <c r="CF3268" s="1"/>
      <c r="CG3268" s="1"/>
      <c r="CH3268" s="1"/>
      <c r="CI3268" s="1"/>
      <c r="CJ3268" s="1"/>
      <c r="CK3268" s="1"/>
      <c r="CL3268" s="1"/>
      <c r="CM3268" s="1"/>
      <c r="CN3268" s="1"/>
      <c r="CO3268" s="1"/>
      <c r="CP3268" s="1"/>
      <c r="CQ3268" s="1"/>
      <c r="CR3268" s="1"/>
      <c r="CS3268" s="1"/>
      <c r="CT3268" s="1"/>
      <c r="CU3268" s="1"/>
      <c r="CV3268" s="1"/>
      <c r="CW3268" s="1"/>
      <c r="CX3268" s="1"/>
      <c r="CY3268" s="1"/>
      <c r="CZ3268" s="1"/>
      <c r="DA3268" s="1"/>
      <c r="DB3268" s="1"/>
      <c r="DC3268" s="1"/>
      <c r="DD3268" s="1"/>
      <c r="DE3268" s="1"/>
      <c r="DF3268" s="1"/>
      <c r="DG3268" s="1"/>
      <c r="DH3268" s="1"/>
      <c r="DI3268" s="1"/>
      <c r="DJ3268" s="1"/>
      <c r="DK3268" s="1"/>
      <c r="DL3268" s="1"/>
      <c r="DM3268" s="1"/>
      <c r="DN3268" s="1"/>
      <c r="DO3268" s="1"/>
      <c r="DP3268" s="1"/>
      <c r="DQ3268" s="1"/>
      <c r="DR3268" s="1"/>
      <c r="DS3268" s="1"/>
      <c r="DT3268" s="1"/>
      <c r="DU3268" s="1"/>
      <c r="DV3268" s="1"/>
      <c r="DW3268" s="1"/>
      <c r="DX3268" s="1"/>
      <c r="DY3268" s="1"/>
      <c r="DZ3268" s="1"/>
      <c r="EA3268" s="1"/>
      <c r="EB3268" s="1"/>
      <c r="EC3268" s="1"/>
      <c r="ED3268" s="1"/>
      <c r="EE3268" s="1"/>
      <c r="EF3268" s="1"/>
      <c r="EG3268" s="1"/>
      <c r="EH3268" s="1"/>
      <c r="EI3268" s="1"/>
      <c r="EJ3268" s="1"/>
      <c r="EK3268" s="1"/>
      <c r="EL3268" s="1"/>
      <c r="EM3268" s="1"/>
      <c r="EN3268" s="1"/>
      <c r="EO3268" s="1"/>
      <c r="EP3268" s="1"/>
      <c r="EQ3268" s="1"/>
      <c r="ER3268" s="1"/>
      <c r="ES3268" s="1"/>
      <c r="ET3268" s="1"/>
      <c r="EU3268" s="1"/>
      <c r="EV3268" s="1"/>
      <c r="EW3268" s="1"/>
      <c r="EX3268" s="1"/>
      <c r="EY3268" s="1"/>
      <c r="EZ3268" s="1"/>
      <c r="FA3268" s="1"/>
      <c r="FB3268" s="1"/>
      <c r="FC3268" s="1"/>
      <c r="FD3268" s="1"/>
      <c r="FE3268" s="1"/>
      <c r="FF3268" s="1"/>
      <c r="FG3268" s="1"/>
      <c r="FH3268" s="1"/>
      <c r="FI3268" s="1"/>
      <c r="FJ3268" s="1"/>
      <c r="FK3268" s="1"/>
      <c r="FL3268" s="1"/>
      <c r="FM3268" s="1"/>
      <c r="FN3268" s="1"/>
      <c r="FO3268" s="1"/>
      <c r="FP3268" s="1"/>
      <c r="FQ3268" s="1"/>
      <c r="FR3268" s="1"/>
      <c r="FS3268" s="1"/>
      <c r="FT3268" s="1"/>
      <c r="FU3268" s="1"/>
      <c r="FV3268" s="1"/>
      <c r="FW3268" s="1"/>
      <c r="FX3268" s="1"/>
      <c r="FY3268" s="1"/>
      <c r="FZ3268" s="1"/>
      <c r="GA3268" s="1"/>
      <c r="GB3268" s="1"/>
      <c r="GC3268" s="1"/>
      <c r="GD3268" s="1"/>
      <c r="GE3268" s="1"/>
      <c r="GF3268" s="1"/>
      <c r="GG3268" s="1"/>
      <c r="GH3268" s="1"/>
      <c r="GI3268" s="1"/>
      <c r="GJ3268" s="1"/>
      <c r="GK3268"/>
      <c r="GL3268"/>
      <c r="GM3268"/>
      <c r="GN3268"/>
      <c r="GO3268"/>
      <c r="GP3268"/>
      <c r="GQ3268"/>
      <c r="GR3268"/>
      <c r="GS3268"/>
      <c r="GT3268"/>
      <c r="GU3268"/>
      <c r="GV3268"/>
      <c r="GW3268"/>
      <c r="GX3268"/>
      <c r="GY3268"/>
      <c r="GZ3268"/>
      <c r="HA3268"/>
      <c r="HB3268"/>
      <c r="HC3268"/>
      <c r="HD3268"/>
      <c r="HE3268"/>
    </row>
    <row r="3269" spans="6:213" s="19" customFormat="1" x14ac:dyDescent="0.25">
      <c r="F3269" s="20"/>
      <c r="G3269" s="20"/>
      <c r="H3269" s="20"/>
      <c r="I3269" s="20"/>
      <c r="J3269" s="21"/>
      <c r="K3269" s="21"/>
      <c r="L3269" s="20"/>
      <c r="M3269" s="20"/>
      <c r="N3269" s="22"/>
      <c r="O3269" s="22"/>
      <c r="P3269" s="22"/>
      <c r="Q3269" s="22"/>
      <c r="U3269" s="20"/>
      <c r="V3269" s="20"/>
      <c r="W3269" s="20"/>
      <c r="X3269" s="27"/>
      <c r="Y3269" s="253"/>
      <c r="Z3269" s="30"/>
      <c r="AA3269" s="30"/>
      <c r="AB3269" s="31"/>
      <c r="AC3269" s="31"/>
      <c r="AD3269" s="31"/>
      <c r="AE3269" s="31"/>
      <c r="AF3269" s="31"/>
      <c r="AG3269" s="241"/>
      <c r="AH3269" s="31"/>
      <c r="AI3269" s="31"/>
      <c r="AJ3269" s="31"/>
      <c r="AK3269" s="31"/>
      <c r="AL3269" s="120"/>
      <c r="AM3269" s="25"/>
      <c r="AN3269" s="25"/>
      <c r="AO3269" s="25"/>
      <c r="AP3269" s="25"/>
      <c r="AQ3269" s="26"/>
      <c r="AR3269" s="25"/>
      <c r="AS3269" s="25"/>
      <c r="AT3269" s="25"/>
      <c r="AU3269" s="25"/>
      <c r="AV3269" s="25"/>
      <c r="BC3269" s="1"/>
      <c r="BD3269"/>
      <c r="BE3269"/>
      <c r="BF3269" s="1"/>
      <c r="BG3269"/>
      <c r="BH3269"/>
      <c r="BI3269"/>
      <c r="BJ3269" s="1"/>
      <c r="BK3269" s="1"/>
      <c r="BL3269"/>
      <c r="BM3269" s="1"/>
      <c r="BN3269" s="1"/>
      <c r="BO3269" s="1"/>
      <c r="BP3269" s="1"/>
      <c r="BQ3269" s="1"/>
      <c r="BR3269" s="1"/>
      <c r="BS3269" s="1"/>
      <c r="BT3269" s="22"/>
      <c r="BU3269" s="1"/>
      <c r="BV3269" s="1"/>
      <c r="BW3269" s="1"/>
      <c r="BX3269" s="1"/>
      <c r="BY3269" s="1"/>
      <c r="BZ3269" s="1"/>
      <c r="CA3269" s="1"/>
      <c r="CB3269" s="1"/>
      <c r="CC3269" s="1"/>
      <c r="CD3269" s="1"/>
      <c r="CE3269" s="1"/>
      <c r="CF3269" s="1"/>
      <c r="CG3269" s="1"/>
      <c r="CH3269" s="1"/>
      <c r="CI3269" s="1"/>
      <c r="CJ3269" s="1"/>
      <c r="CK3269" s="1"/>
      <c r="CL3269" s="1"/>
      <c r="CM3269" s="1"/>
      <c r="CN3269" s="1"/>
      <c r="CO3269" s="1"/>
      <c r="CP3269" s="1"/>
      <c r="CQ3269" s="1"/>
      <c r="CR3269" s="1"/>
      <c r="CS3269" s="1"/>
      <c r="CT3269" s="1"/>
      <c r="CU3269" s="1"/>
      <c r="CV3269" s="1"/>
      <c r="CW3269" s="1"/>
      <c r="CX3269" s="1"/>
      <c r="CY3269" s="1"/>
      <c r="CZ3269" s="1"/>
      <c r="DA3269" s="1"/>
      <c r="DB3269" s="1"/>
      <c r="DC3269" s="1"/>
      <c r="DD3269" s="1"/>
      <c r="DE3269" s="1"/>
      <c r="DF3269" s="1"/>
      <c r="DG3269" s="1"/>
      <c r="DH3269" s="1"/>
      <c r="DI3269" s="1"/>
      <c r="DJ3269" s="1"/>
      <c r="DK3269" s="1"/>
      <c r="DL3269" s="1"/>
      <c r="DM3269" s="1"/>
      <c r="DN3269" s="1"/>
      <c r="DO3269" s="1"/>
      <c r="DP3269" s="1"/>
      <c r="DQ3269" s="1"/>
      <c r="DR3269" s="1"/>
      <c r="DS3269" s="1"/>
      <c r="DT3269" s="1"/>
      <c r="DU3269" s="1"/>
      <c r="DV3269" s="1"/>
      <c r="DW3269" s="1"/>
      <c r="DX3269" s="1"/>
      <c r="DY3269" s="1"/>
      <c r="DZ3269" s="1"/>
      <c r="EA3269" s="1"/>
      <c r="EB3269" s="1"/>
      <c r="EC3269" s="1"/>
      <c r="ED3269" s="1"/>
      <c r="EE3269" s="1"/>
      <c r="EF3269" s="1"/>
      <c r="EG3269" s="1"/>
      <c r="EH3269" s="1"/>
      <c r="EI3269" s="1"/>
      <c r="EJ3269" s="1"/>
      <c r="EK3269" s="1"/>
      <c r="EL3269" s="1"/>
      <c r="EM3269" s="1"/>
      <c r="EN3269" s="1"/>
      <c r="EO3269" s="1"/>
      <c r="EP3269" s="1"/>
      <c r="EQ3269" s="1"/>
      <c r="ER3269" s="1"/>
      <c r="ES3269" s="1"/>
      <c r="ET3269" s="1"/>
      <c r="EU3269" s="1"/>
      <c r="EV3269" s="1"/>
      <c r="EW3269" s="1"/>
      <c r="EX3269" s="1"/>
      <c r="EY3269" s="1"/>
      <c r="EZ3269" s="1"/>
      <c r="FA3269" s="1"/>
      <c r="FB3269" s="1"/>
      <c r="FC3269" s="1"/>
      <c r="FD3269" s="1"/>
      <c r="FE3269" s="1"/>
      <c r="FF3269" s="1"/>
      <c r="FG3269" s="1"/>
      <c r="FH3269" s="1"/>
      <c r="FI3269" s="1"/>
      <c r="FJ3269" s="1"/>
      <c r="FK3269" s="1"/>
      <c r="FL3269" s="1"/>
      <c r="FM3269" s="1"/>
      <c r="FN3269" s="1"/>
      <c r="FO3269" s="1"/>
      <c r="FP3269" s="1"/>
      <c r="FQ3269" s="1"/>
      <c r="FR3269" s="1"/>
      <c r="FS3269" s="1"/>
      <c r="FT3269" s="1"/>
      <c r="FU3269" s="1"/>
      <c r="FV3269" s="1"/>
      <c r="FW3269" s="1"/>
      <c r="FX3269" s="1"/>
      <c r="FY3269" s="1"/>
      <c r="FZ3269" s="1"/>
      <c r="GA3269" s="1"/>
      <c r="GB3269" s="1"/>
      <c r="GC3269" s="1"/>
      <c r="GD3269" s="1"/>
      <c r="GE3269" s="1"/>
      <c r="GF3269" s="1"/>
      <c r="GG3269" s="1"/>
      <c r="GH3269" s="1"/>
      <c r="GI3269" s="1"/>
      <c r="GJ3269" s="1"/>
      <c r="GK3269"/>
      <c r="GL3269"/>
      <c r="GM3269"/>
      <c r="GN3269"/>
      <c r="GO3269"/>
      <c r="GP3269"/>
      <c r="GQ3269"/>
      <c r="GR3269"/>
      <c r="GS3269"/>
      <c r="GT3269"/>
      <c r="GU3269"/>
      <c r="GV3269"/>
      <c r="GW3269"/>
      <c r="GX3269"/>
      <c r="GY3269"/>
      <c r="GZ3269"/>
      <c r="HA3269"/>
      <c r="HB3269"/>
      <c r="HC3269"/>
      <c r="HD3269"/>
      <c r="HE3269"/>
    </row>
    <row r="3270" spans="6:213" s="19" customFormat="1" x14ac:dyDescent="0.25">
      <c r="F3270" s="20"/>
      <c r="G3270" s="20"/>
      <c r="H3270" s="20"/>
      <c r="I3270" s="20"/>
      <c r="J3270" s="21"/>
      <c r="K3270" s="21"/>
      <c r="L3270" s="20"/>
      <c r="M3270" s="20"/>
      <c r="N3270" s="22"/>
      <c r="O3270" s="22"/>
      <c r="P3270" s="22"/>
      <c r="Q3270" s="22"/>
      <c r="U3270" s="20"/>
      <c r="V3270" s="20"/>
      <c r="W3270" s="20"/>
      <c r="X3270" s="27"/>
      <c r="Y3270" s="253"/>
      <c r="Z3270" s="30"/>
      <c r="AA3270" s="30"/>
      <c r="AB3270" s="31"/>
      <c r="AC3270" s="31"/>
      <c r="AD3270" s="31"/>
      <c r="AE3270" s="31"/>
      <c r="AF3270" s="31"/>
      <c r="AG3270" s="241"/>
      <c r="AH3270" s="31"/>
      <c r="AI3270" s="31"/>
      <c r="AJ3270" s="31"/>
      <c r="AK3270" s="31"/>
      <c r="AL3270" s="120"/>
      <c r="AM3270" s="25"/>
      <c r="AN3270" s="25"/>
      <c r="AO3270" s="25"/>
      <c r="AP3270" s="25"/>
      <c r="AQ3270" s="26"/>
      <c r="AR3270" s="25"/>
      <c r="AS3270" s="25"/>
      <c r="AT3270" s="25"/>
      <c r="AU3270" s="25"/>
      <c r="AV3270" s="25"/>
      <c r="BC3270" s="1"/>
      <c r="BD3270"/>
      <c r="BE3270"/>
      <c r="BF3270" s="1"/>
      <c r="BG3270"/>
      <c r="BH3270"/>
      <c r="BI3270"/>
      <c r="BJ3270" s="1"/>
      <c r="BK3270" s="1"/>
      <c r="BL3270"/>
      <c r="BM3270" s="1"/>
      <c r="BN3270" s="1"/>
      <c r="BO3270" s="1"/>
      <c r="BP3270" s="1"/>
      <c r="BQ3270" s="1"/>
      <c r="BR3270" s="1"/>
      <c r="BS3270" s="1"/>
      <c r="BT3270" s="22"/>
      <c r="BU3270" s="1"/>
      <c r="BV3270" s="1"/>
      <c r="BW3270" s="1"/>
      <c r="BX3270" s="1"/>
      <c r="BY3270" s="1"/>
      <c r="BZ3270" s="1"/>
      <c r="CA3270" s="1"/>
      <c r="CB3270" s="1"/>
      <c r="CC3270" s="1"/>
      <c r="CD3270" s="1"/>
      <c r="CE3270" s="1"/>
      <c r="CF3270" s="1"/>
      <c r="CG3270" s="1"/>
      <c r="CH3270" s="1"/>
      <c r="CI3270" s="1"/>
      <c r="CJ3270" s="1"/>
      <c r="CK3270" s="1"/>
      <c r="CL3270" s="1"/>
      <c r="CM3270" s="1"/>
      <c r="CN3270" s="1"/>
      <c r="CO3270" s="1"/>
      <c r="CP3270" s="1"/>
      <c r="CQ3270" s="1"/>
      <c r="CR3270" s="1"/>
      <c r="CS3270" s="1"/>
      <c r="CT3270" s="1"/>
      <c r="CU3270" s="1"/>
      <c r="CV3270" s="1"/>
      <c r="CW3270" s="1"/>
      <c r="CX3270" s="1"/>
      <c r="CY3270" s="1"/>
      <c r="CZ3270" s="1"/>
      <c r="DA3270" s="1"/>
      <c r="DB3270" s="1"/>
      <c r="DC3270" s="1"/>
      <c r="DD3270" s="1"/>
      <c r="DE3270" s="1"/>
      <c r="DF3270" s="1"/>
      <c r="DG3270" s="1"/>
      <c r="DH3270" s="1"/>
      <c r="DI3270" s="1"/>
      <c r="DJ3270" s="1"/>
      <c r="DK3270" s="1"/>
      <c r="DL3270" s="1"/>
      <c r="DM3270" s="1"/>
      <c r="DN3270" s="1"/>
      <c r="DO3270" s="1"/>
      <c r="DP3270" s="1"/>
      <c r="DQ3270" s="1"/>
      <c r="DR3270" s="1"/>
      <c r="DS3270" s="1"/>
      <c r="DT3270" s="1"/>
      <c r="DU3270" s="1"/>
      <c r="DV3270" s="1"/>
      <c r="DW3270" s="1"/>
      <c r="DX3270" s="1"/>
      <c r="DY3270" s="1"/>
      <c r="DZ3270" s="1"/>
      <c r="EA3270" s="1"/>
      <c r="EB3270" s="1"/>
      <c r="EC3270" s="1"/>
      <c r="ED3270" s="1"/>
      <c r="EE3270" s="1"/>
      <c r="EF3270" s="1"/>
      <c r="EG3270" s="1"/>
      <c r="EH3270" s="1"/>
      <c r="EI3270" s="1"/>
      <c r="EJ3270" s="1"/>
      <c r="EK3270" s="1"/>
      <c r="EL3270" s="1"/>
      <c r="EM3270" s="1"/>
      <c r="EN3270" s="1"/>
      <c r="EO3270" s="1"/>
      <c r="EP3270" s="1"/>
      <c r="EQ3270" s="1"/>
      <c r="ER3270" s="1"/>
      <c r="ES3270" s="1"/>
      <c r="ET3270" s="1"/>
      <c r="EU3270" s="1"/>
      <c r="EV3270" s="1"/>
      <c r="EW3270" s="1"/>
      <c r="EX3270" s="1"/>
      <c r="EY3270" s="1"/>
      <c r="EZ3270" s="1"/>
      <c r="FA3270" s="1"/>
      <c r="FB3270" s="1"/>
      <c r="FC3270" s="1"/>
      <c r="FD3270" s="1"/>
      <c r="FE3270" s="1"/>
      <c r="FF3270" s="1"/>
      <c r="FG3270" s="1"/>
      <c r="FH3270" s="1"/>
      <c r="FI3270" s="1"/>
      <c r="FJ3270" s="1"/>
      <c r="FK3270" s="1"/>
      <c r="FL3270" s="1"/>
      <c r="FM3270" s="1"/>
      <c r="FN3270" s="1"/>
      <c r="FO3270" s="1"/>
      <c r="FP3270" s="1"/>
      <c r="FQ3270" s="1"/>
      <c r="FR3270" s="1"/>
      <c r="FS3270" s="1"/>
      <c r="FT3270" s="1"/>
      <c r="FU3270" s="1"/>
      <c r="FV3270" s="1"/>
      <c r="FW3270" s="1"/>
      <c r="FX3270" s="1"/>
      <c r="FY3270" s="1"/>
      <c r="FZ3270" s="1"/>
      <c r="GA3270" s="1"/>
      <c r="GB3270" s="1"/>
      <c r="GC3270" s="1"/>
      <c r="GD3270" s="1"/>
      <c r="GE3270" s="1"/>
      <c r="GF3270" s="1"/>
      <c r="GG3270" s="1"/>
      <c r="GH3270" s="1"/>
      <c r="GI3270" s="1"/>
      <c r="GJ3270" s="1"/>
      <c r="GK3270"/>
      <c r="GL3270"/>
      <c r="GM3270"/>
      <c r="GN3270"/>
      <c r="GO3270"/>
      <c r="GP3270"/>
      <c r="GQ3270"/>
      <c r="GR3270"/>
      <c r="GS3270"/>
      <c r="GT3270"/>
      <c r="GU3270"/>
      <c r="GV3270"/>
      <c r="GW3270"/>
      <c r="GX3270"/>
      <c r="GY3270"/>
      <c r="GZ3270"/>
      <c r="HA3270"/>
      <c r="HB3270"/>
      <c r="HC3270"/>
      <c r="HD3270"/>
      <c r="HE3270"/>
    </row>
    <row r="3271" spans="6:213" s="19" customFormat="1" x14ac:dyDescent="0.25">
      <c r="F3271" s="20"/>
      <c r="G3271" s="20"/>
      <c r="H3271" s="20"/>
      <c r="I3271" s="20"/>
      <c r="J3271" s="21"/>
      <c r="K3271" s="21"/>
      <c r="L3271" s="20"/>
      <c r="M3271" s="20"/>
      <c r="N3271" s="22"/>
      <c r="O3271" s="22"/>
      <c r="P3271" s="22"/>
      <c r="Q3271" s="22"/>
      <c r="U3271" s="20"/>
      <c r="V3271" s="20"/>
      <c r="W3271" s="20"/>
      <c r="X3271" s="27"/>
      <c r="Y3271" s="253"/>
      <c r="Z3271" s="30"/>
      <c r="AA3271" s="30"/>
      <c r="AB3271" s="31"/>
      <c r="AC3271" s="31"/>
      <c r="AD3271" s="31"/>
      <c r="AE3271" s="31"/>
      <c r="AF3271" s="31"/>
      <c r="AG3271" s="241"/>
      <c r="AH3271" s="31"/>
      <c r="AI3271" s="31"/>
      <c r="AJ3271" s="31"/>
      <c r="AK3271" s="31"/>
      <c r="AL3271" s="120"/>
      <c r="AM3271" s="25"/>
      <c r="AN3271" s="25"/>
      <c r="AO3271" s="25"/>
      <c r="AP3271" s="25"/>
      <c r="AQ3271" s="26"/>
      <c r="AR3271" s="25"/>
      <c r="AS3271" s="25"/>
      <c r="AT3271" s="25"/>
      <c r="AU3271" s="25"/>
      <c r="AV3271" s="25"/>
      <c r="BC3271" s="1"/>
      <c r="BD3271"/>
      <c r="BE3271"/>
      <c r="BF3271" s="1"/>
      <c r="BG3271"/>
      <c r="BH3271"/>
      <c r="BI3271"/>
      <c r="BJ3271" s="1"/>
      <c r="BK3271" s="1"/>
      <c r="BL3271"/>
      <c r="BM3271" s="1"/>
      <c r="BN3271" s="1"/>
      <c r="BO3271" s="1"/>
      <c r="BP3271" s="1"/>
      <c r="BQ3271" s="1"/>
      <c r="BR3271" s="1"/>
      <c r="BS3271" s="1"/>
      <c r="BT3271" s="22"/>
      <c r="BU3271" s="1"/>
      <c r="BV3271" s="1"/>
      <c r="BW3271" s="1"/>
      <c r="BX3271" s="1"/>
      <c r="BY3271" s="1"/>
      <c r="BZ3271" s="1"/>
      <c r="CA3271" s="1"/>
      <c r="CB3271" s="1"/>
      <c r="CC3271" s="1"/>
      <c r="CD3271" s="1"/>
      <c r="CE3271" s="1"/>
      <c r="CF3271" s="1"/>
      <c r="CG3271" s="1"/>
      <c r="CH3271" s="1"/>
      <c r="CI3271" s="1"/>
      <c r="CJ3271" s="1"/>
      <c r="CK3271" s="1"/>
      <c r="CL3271" s="1"/>
      <c r="CM3271" s="1"/>
      <c r="CN3271" s="1"/>
      <c r="CO3271" s="1"/>
      <c r="CP3271" s="1"/>
      <c r="CQ3271" s="1"/>
      <c r="CR3271" s="1"/>
      <c r="CS3271" s="1"/>
      <c r="CT3271" s="1"/>
      <c r="CU3271" s="1"/>
      <c r="CV3271" s="1"/>
      <c r="CW3271" s="1"/>
      <c r="CX3271" s="1"/>
      <c r="CY3271" s="1"/>
      <c r="CZ3271" s="1"/>
      <c r="DA3271" s="1"/>
      <c r="DB3271" s="1"/>
      <c r="DC3271" s="1"/>
      <c r="DD3271" s="1"/>
      <c r="DE3271" s="1"/>
      <c r="DF3271" s="1"/>
      <c r="DG3271" s="1"/>
      <c r="DH3271" s="1"/>
      <c r="DI3271" s="1"/>
      <c r="DJ3271" s="1"/>
      <c r="DK3271" s="1"/>
      <c r="DL3271" s="1"/>
      <c r="DM3271" s="1"/>
      <c r="DN3271" s="1"/>
      <c r="DO3271" s="1"/>
      <c r="DP3271" s="1"/>
      <c r="DQ3271" s="1"/>
      <c r="DR3271" s="1"/>
      <c r="DS3271" s="1"/>
      <c r="DT3271" s="1"/>
      <c r="DU3271" s="1"/>
      <c r="DV3271" s="1"/>
      <c r="DW3271" s="1"/>
      <c r="DX3271" s="1"/>
      <c r="DY3271" s="1"/>
      <c r="DZ3271" s="1"/>
      <c r="EA3271" s="1"/>
      <c r="EB3271" s="1"/>
      <c r="EC3271" s="1"/>
      <c r="ED3271" s="1"/>
      <c r="EE3271" s="1"/>
      <c r="EF3271" s="1"/>
      <c r="EG3271" s="1"/>
      <c r="EH3271" s="1"/>
      <c r="EI3271" s="1"/>
      <c r="EJ3271" s="1"/>
      <c r="EK3271" s="1"/>
      <c r="EL3271" s="1"/>
      <c r="EM3271" s="1"/>
      <c r="EN3271" s="1"/>
      <c r="EO3271" s="1"/>
      <c r="EP3271" s="1"/>
      <c r="EQ3271" s="1"/>
      <c r="ER3271" s="1"/>
      <c r="ES3271" s="1"/>
      <c r="ET3271" s="1"/>
      <c r="EU3271" s="1"/>
      <c r="EV3271" s="1"/>
      <c r="EW3271" s="1"/>
      <c r="EX3271" s="1"/>
      <c r="EY3271" s="1"/>
      <c r="EZ3271" s="1"/>
      <c r="FA3271" s="1"/>
      <c r="FB3271" s="1"/>
      <c r="FC3271" s="1"/>
      <c r="FD3271" s="1"/>
      <c r="FE3271" s="1"/>
      <c r="FF3271" s="1"/>
      <c r="FG3271" s="1"/>
      <c r="FH3271" s="1"/>
      <c r="FI3271" s="1"/>
      <c r="FJ3271" s="1"/>
      <c r="FK3271" s="1"/>
      <c r="FL3271" s="1"/>
      <c r="FM3271" s="1"/>
      <c r="FN3271" s="1"/>
      <c r="FO3271" s="1"/>
      <c r="FP3271" s="1"/>
      <c r="FQ3271" s="1"/>
      <c r="FR3271" s="1"/>
      <c r="FS3271" s="1"/>
      <c r="FT3271" s="1"/>
      <c r="FU3271" s="1"/>
      <c r="FV3271" s="1"/>
      <c r="FW3271" s="1"/>
      <c r="FX3271" s="1"/>
      <c r="FY3271" s="1"/>
      <c r="FZ3271" s="1"/>
      <c r="GA3271" s="1"/>
      <c r="GB3271" s="1"/>
      <c r="GC3271" s="1"/>
      <c r="GD3271" s="1"/>
      <c r="GE3271" s="1"/>
      <c r="GF3271" s="1"/>
      <c r="GG3271" s="1"/>
      <c r="GH3271" s="1"/>
      <c r="GI3271" s="1"/>
      <c r="GJ3271" s="1"/>
      <c r="GK3271"/>
      <c r="GL3271"/>
      <c r="GM3271"/>
      <c r="GN3271"/>
      <c r="GO3271"/>
      <c r="GP3271"/>
      <c r="GQ3271"/>
      <c r="GR3271"/>
      <c r="GS3271"/>
      <c r="GT3271"/>
      <c r="GU3271"/>
      <c r="GV3271"/>
      <c r="GW3271"/>
      <c r="GX3271"/>
      <c r="GY3271"/>
      <c r="GZ3271"/>
      <c r="HA3271"/>
      <c r="HB3271"/>
      <c r="HC3271"/>
      <c r="HD3271"/>
      <c r="HE3271"/>
    </row>
    <row r="3272" spans="6:213" s="19" customFormat="1" x14ac:dyDescent="0.25">
      <c r="F3272" s="20"/>
      <c r="G3272" s="20"/>
      <c r="H3272" s="20"/>
      <c r="I3272" s="20"/>
      <c r="J3272" s="21"/>
      <c r="K3272" s="21"/>
      <c r="L3272" s="20"/>
      <c r="M3272" s="20"/>
      <c r="N3272" s="22"/>
      <c r="O3272" s="22"/>
      <c r="P3272" s="22"/>
      <c r="Q3272" s="22"/>
      <c r="U3272" s="20"/>
      <c r="V3272" s="20"/>
      <c r="W3272" s="20"/>
      <c r="X3272" s="27"/>
      <c r="Y3272" s="253"/>
      <c r="Z3272" s="30"/>
      <c r="AA3272" s="30"/>
      <c r="AB3272" s="31"/>
      <c r="AC3272" s="31"/>
      <c r="AD3272" s="31"/>
      <c r="AE3272" s="31"/>
      <c r="AF3272" s="31"/>
      <c r="AG3272" s="241"/>
      <c r="AH3272" s="31"/>
      <c r="AI3272" s="31"/>
      <c r="AJ3272" s="31"/>
      <c r="AK3272" s="31"/>
      <c r="AL3272" s="120"/>
      <c r="AM3272" s="25"/>
      <c r="AN3272" s="25"/>
      <c r="AO3272" s="25"/>
      <c r="AP3272" s="25"/>
      <c r="AQ3272" s="26"/>
      <c r="AR3272" s="25"/>
      <c r="AS3272" s="25"/>
      <c r="AT3272" s="25"/>
      <c r="AU3272" s="25"/>
      <c r="AV3272" s="25"/>
      <c r="BC3272" s="1"/>
      <c r="BD3272"/>
      <c r="BE3272"/>
      <c r="BF3272" s="1"/>
      <c r="BG3272"/>
      <c r="BH3272"/>
      <c r="BI3272"/>
      <c r="BJ3272" s="1"/>
      <c r="BK3272" s="1"/>
      <c r="BL3272"/>
      <c r="BM3272" s="1"/>
      <c r="BN3272" s="1"/>
      <c r="BO3272" s="1"/>
      <c r="BP3272" s="1"/>
      <c r="BQ3272" s="1"/>
      <c r="BR3272" s="1"/>
      <c r="BS3272" s="1"/>
      <c r="BT3272" s="22"/>
      <c r="BU3272" s="1"/>
      <c r="BV3272" s="1"/>
      <c r="BW3272" s="1"/>
      <c r="BX3272" s="1"/>
      <c r="BY3272" s="1"/>
      <c r="BZ3272" s="1"/>
      <c r="CA3272" s="1"/>
      <c r="CB3272" s="1"/>
      <c r="CC3272" s="1"/>
      <c r="CD3272" s="1"/>
      <c r="CE3272" s="1"/>
      <c r="CF3272" s="1"/>
      <c r="CG3272" s="1"/>
      <c r="CH3272" s="1"/>
      <c r="CI3272" s="1"/>
      <c r="CJ3272" s="1"/>
      <c r="CK3272" s="1"/>
      <c r="CL3272" s="1"/>
      <c r="CM3272" s="1"/>
      <c r="CN3272" s="1"/>
      <c r="CO3272" s="1"/>
      <c r="CP3272" s="1"/>
      <c r="CQ3272" s="1"/>
      <c r="CR3272" s="1"/>
      <c r="CS3272" s="1"/>
      <c r="CT3272" s="1"/>
      <c r="CU3272" s="1"/>
      <c r="CV3272" s="1"/>
      <c r="CW3272" s="1"/>
      <c r="CX3272" s="1"/>
      <c r="CY3272" s="1"/>
      <c r="CZ3272" s="1"/>
      <c r="DA3272" s="1"/>
      <c r="DB3272" s="1"/>
      <c r="DC3272" s="1"/>
      <c r="DD3272" s="1"/>
      <c r="DE3272" s="1"/>
      <c r="DF3272" s="1"/>
      <c r="DG3272" s="1"/>
      <c r="DH3272" s="1"/>
      <c r="DI3272" s="1"/>
      <c r="DJ3272" s="1"/>
      <c r="DK3272" s="1"/>
      <c r="DL3272" s="1"/>
      <c r="DM3272" s="1"/>
      <c r="DN3272" s="1"/>
      <c r="DO3272" s="1"/>
      <c r="DP3272" s="1"/>
      <c r="DQ3272" s="1"/>
      <c r="DR3272" s="1"/>
      <c r="DS3272" s="1"/>
      <c r="DT3272" s="1"/>
      <c r="DU3272" s="1"/>
      <c r="DV3272" s="1"/>
      <c r="DW3272" s="1"/>
      <c r="DX3272" s="1"/>
      <c r="DY3272" s="1"/>
      <c r="DZ3272" s="1"/>
      <c r="EA3272" s="1"/>
      <c r="EB3272" s="1"/>
      <c r="EC3272" s="1"/>
      <c r="ED3272" s="1"/>
      <c r="EE3272" s="1"/>
      <c r="EF3272" s="1"/>
      <c r="EG3272" s="1"/>
      <c r="EH3272" s="1"/>
      <c r="EI3272" s="1"/>
      <c r="EJ3272" s="1"/>
      <c r="EK3272" s="1"/>
      <c r="EL3272" s="1"/>
      <c r="EM3272" s="1"/>
      <c r="EN3272" s="1"/>
      <c r="EO3272" s="1"/>
      <c r="EP3272" s="1"/>
      <c r="EQ3272" s="1"/>
      <c r="ER3272" s="1"/>
      <c r="ES3272" s="1"/>
      <c r="ET3272" s="1"/>
      <c r="EU3272" s="1"/>
      <c r="EV3272" s="1"/>
      <c r="EW3272" s="1"/>
      <c r="EX3272" s="1"/>
      <c r="EY3272" s="1"/>
      <c r="EZ3272" s="1"/>
      <c r="FA3272" s="1"/>
      <c r="FB3272" s="1"/>
      <c r="FC3272" s="1"/>
      <c r="FD3272" s="1"/>
      <c r="FE3272" s="1"/>
      <c r="FF3272" s="1"/>
      <c r="FG3272" s="1"/>
      <c r="FH3272" s="1"/>
      <c r="FI3272" s="1"/>
      <c r="FJ3272" s="1"/>
      <c r="FK3272" s="1"/>
      <c r="FL3272" s="1"/>
      <c r="FM3272" s="1"/>
      <c r="FN3272" s="1"/>
      <c r="FO3272" s="1"/>
      <c r="FP3272" s="1"/>
      <c r="FQ3272" s="1"/>
      <c r="FR3272" s="1"/>
      <c r="FS3272" s="1"/>
      <c r="FT3272" s="1"/>
      <c r="FU3272" s="1"/>
      <c r="FV3272" s="1"/>
      <c r="FW3272" s="1"/>
      <c r="FX3272" s="1"/>
      <c r="FY3272" s="1"/>
      <c r="FZ3272" s="1"/>
      <c r="GA3272" s="1"/>
      <c r="GB3272" s="1"/>
      <c r="GC3272" s="1"/>
      <c r="GD3272" s="1"/>
      <c r="GE3272" s="1"/>
      <c r="GF3272" s="1"/>
      <c r="GG3272" s="1"/>
      <c r="GH3272" s="1"/>
      <c r="GI3272" s="1"/>
      <c r="GJ3272" s="1"/>
      <c r="GK3272"/>
      <c r="GL3272"/>
      <c r="GM3272"/>
      <c r="GN3272"/>
      <c r="GO3272"/>
      <c r="GP3272"/>
      <c r="GQ3272"/>
      <c r="GR3272"/>
      <c r="GS3272"/>
      <c r="GT3272"/>
      <c r="GU3272"/>
      <c r="GV3272"/>
      <c r="GW3272"/>
      <c r="GX3272"/>
      <c r="GY3272"/>
      <c r="GZ3272"/>
      <c r="HA3272"/>
      <c r="HB3272"/>
      <c r="HC3272"/>
      <c r="HD3272"/>
      <c r="HE3272"/>
    </row>
    <row r="3273" spans="6:213" s="19" customFormat="1" x14ac:dyDescent="0.25">
      <c r="F3273" s="20"/>
      <c r="G3273" s="20"/>
      <c r="H3273" s="20"/>
      <c r="I3273" s="20"/>
      <c r="J3273" s="21"/>
      <c r="K3273" s="21"/>
      <c r="L3273" s="20"/>
      <c r="M3273" s="20"/>
      <c r="N3273" s="22"/>
      <c r="O3273" s="22"/>
      <c r="P3273" s="22"/>
      <c r="Q3273" s="22"/>
      <c r="U3273" s="20"/>
      <c r="V3273" s="20"/>
      <c r="W3273" s="20"/>
      <c r="X3273" s="27"/>
      <c r="Y3273" s="253"/>
      <c r="Z3273" s="30"/>
      <c r="AA3273" s="30"/>
      <c r="AB3273" s="31"/>
      <c r="AC3273" s="31"/>
      <c r="AD3273" s="31"/>
      <c r="AE3273" s="31"/>
      <c r="AF3273" s="31"/>
      <c r="AG3273" s="241"/>
      <c r="AH3273" s="31"/>
      <c r="AI3273" s="31"/>
      <c r="AJ3273" s="31"/>
      <c r="AK3273" s="31"/>
      <c r="AL3273" s="120"/>
      <c r="AM3273" s="25"/>
      <c r="AN3273" s="25"/>
      <c r="AO3273" s="25"/>
      <c r="AP3273" s="25"/>
      <c r="AQ3273" s="26"/>
      <c r="AR3273" s="25"/>
      <c r="AS3273" s="25"/>
      <c r="AT3273" s="25"/>
      <c r="AU3273" s="25"/>
      <c r="AV3273" s="25"/>
      <c r="BC3273" s="1"/>
      <c r="BD3273"/>
      <c r="BE3273"/>
      <c r="BF3273" s="1"/>
      <c r="BG3273"/>
      <c r="BH3273"/>
      <c r="BI3273"/>
      <c r="BJ3273" s="1"/>
      <c r="BK3273" s="1"/>
      <c r="BL3273"/>
      <c r="BM3273" s="1"/>
      <c r="BN3273" s="1"/>
      <c r="BO3273" s="1"/>
      <c r="BP3273" s="1"/>
      <c r="BQ3273" s="1"/>
      <c r="BR3273" s="1"/>
      <c r="BS3273" s="1"/>
      <c r="BT3273" s="22"/>
      <c r="BU3273" s="1"/>
      <c r="BV3273" s="1"/>
      <c r="BW3273" s="1"/>
      <c r="BX3273" s="1"/>
      <c r="BY3273" s="1"/>
      <c r="BZ3273" s="1"/>
      <c r="CA3273" s="1"/>
      <c r="CB3273" s="1"/>
      <c r="CC3273" s="1"/>
      <c r="CD3273" s="1"/>
      <c r="CE3273" s="1"/>
      <c r="CF3273" s="1"/>
      <c r="CG3273" s="1"/>
      <c r="CH3273" s="1"/>
      <c r="CI3273" s="1"/>
      <c r="CJ3273" s="1"/>
      <c r="CK3273" s="1"/>
      <c r="CL3273" s="1"/>
      <c r="CM3273" s="1"/>
      <c r="CN3273" s="1"/>
      <c r="CO3273" s="1"/>
      <c r="CP3273" s="1"/>
      <c r="CQ3273" s="1"/>
      <c r="CR3273" s="1"/>
      <c r="CS3273" s="1"/>
      <c r="CT3273" s="1"/>
      <c r="CU3273" s="1"/>
      <c r="CV3273" s="1"/>
      <c r="CW3273" s="1"/>
      <c r="CX3273" s="1"/>
      <c r="CY3273" s="1"/>
      <c r="CZ3273" s="1"/>
      <c r="DA3273" s="1"/>
      <c r="DB3273" s="1"/>
      <c r="DC3273" s="1"/>
      <c r="DD3273" s="1"/>
      <c r="DE3273" s="1"/>
      <c r="DF3273" s="1"/>
      <c r="DG3273" s="1"/>
      <c r="DH3273" s="1"/>
      <c r="DI3273" s="1"/>
      <c r="DJ3273" s="1"/>
      <c r="DK3273" s="1"/>
      <c r="DL3273" s="1"/>
      <c r="DM3273" s="1"/>
      <c r="DN3273" s="1"/>
      <c r="DO3273" s="1"/>
      <c r="DP3273" s="1"/>
      <c r="DQ3273" s="1"/>
      <c r="DR3273" s="1"/>
      <c r="DS3273" s="1"/>
      <c r="DT3273" s="1"/>
      <c r="DU3273" s="1"/>
      <c r="DV3273" s="1"/>
      <c r="DW3273" s="1"/>
      <c r="DX3273" s="1"/>
      <c r="DY3273" s="1"/>
      <c r="DZ3273" s="1"/>
      <c r="EA3273" s="1"/>
      <c r="EB3273" s="1"/>
      <c r="EC3273" s="1"/>
      <c r="ED3273" s="1"/>
      <c r="EE3273" s="1"/>
      <c r="EF3273" s="1"/>
      <c r="EG3273" s="1"/>
      <c r="EH3273" s="1"/>
      <c r="EI3273" s="1"/>
      <c r="EJ3273" s="1"/>
      <c r="EK3273" s="1"/>
      <c r="EL3273" s="1"/>
      <c r="EM3273" s="1"/>
      <c r="EN3273" s="1"/>
      <c r="EO3273" s="1"/>
      <c r="EP3273" s="1"/>
      <c r="EQ3273" s="1"/>
      <c r="ER3273" s="1"/>
      <c r="ES3273" s="1"/>
      <c r="ET3273" s="1"/>
      <c r="EU3273" s="1"/>
      <c r="EV3273" s="1"/>
      <c r="EW3273" s="1"/>
      <c r="EX3273" s="1"/>
      <c r="EY3273" s="1"/>
      <c r="EZ3273" s="1"/>
      <c r="FA3273" s="1"/>
      <c r="FB3273" s="1"/>
      <c r="FC3273" s="1"/>
      <c r="FD3273" s="1"/>
      <c r="FE3273" s="1"/>
      <c r="FF3273" s="1"/>
      <c r="FG3273" s="1"/>
      <c r="FH3273" s="1"/>
      <c r="FI3273" s="1"/>
      <c r="FJ3273" s="1"/>
      <c r="FK3273" s="1"/>
      <c r="FL3273" s="1"/>
      <c r="FM3273" s="1"/>
      <c r="FN3273" s="1"/>
      <c r="FO3273" s="1"/>
      <c r="FP3273" s="1"/>
      <c r="FQ3273" s="1"/>
      <c r="FR3273" s="1"/>
      <c r="FS3273" s="1"/>
      <c r="FT3273" s="1"/>
      <c r="FU3273" s="1"/>
      <c r="FV3273" s="1"/>
      <c r="FW3273" s="1"/>
      <c r="FX3273" s="1"/>
      <c r="FY3273" s="1"/>
      <c r="FZ3273" s="1"/>
      <c r="GA3273" s="1"/>
      <c r="GB3273" s="1"/>
      <c r="GC3273" s="1"/>
      <c r="GD3273" s="1"/>
      <c r="GE3273" s="1"/>
      <c r="GF3273" s="1"/>
      <c r="GG3273" s="1"/>
      <c r="GH3273" s="1"/>
      <c r="GI3273" s="1"/>
      <c r="GJ3273" s="1"/>
      <c r="GK3273"/>
      <c r="GL3273"/>
      <c r="GM3273"/>
      <c r="GN3273"/>
      <c r="GO3273"/>
      <c r="GP3273"/>
      <c r="GQ3273"/>
      <c r="GR3273"/>
      <c r="GS3273"/>
      <c r="GT3273"/>
      <c r="GU3273"/>
      <c r="GV3273"/>
      <c r="GW3273"/>
      <c r="GX3273"/>
      <c r="GY3273"/>
      <c r="GZ3273"/>
      <c r="HA3273"/>
      <c r="HB3273"/>
      <c r="HC3273"/>
      <c r="HD3273"/>
      <c r="HE3273"/>
    </row>
    <row r="3274" spans="6:213" s="19" customFormat="1" x14ac:dyDescent="0.25">
      <c r="F3274" s="20"/>
      <c r="G3274" s="20"/>
      <c r="H3274" s="20"/>
      <c r="I3274" s="20"/>
      <c r="J3274" s="21"/>
      <c r="K3274" s="21"/>
      <c r="L3274" s="20"/>
      <c r="M3274" s="20"/>
      <c r="N3274" s="22"/>
      <c r="O3274" s="22"/>
      <c r="P3274" s="22"/>
      <c r="Q3274" s="22"/>
      <c r="U3274" s="20"/>
      <c r="V3274" s="20"/>
      <c r="W3274" s="20"/>
      <c r="X3274" s="27"/>
      <c r="Y3274" s="253"/>
      <c r="Z3274" s="30"/>
      <c r="AA3274" s="30"/>
      <c r="AB3274" s="31"/>
      <c r="AC3274" s="31"/>
      <c r="AD3274" s="31"/>
      <c r="AE3274" s="31"/>
      <c r="AF3274" s="31"/>
      <c r="AG3274" s="241"/>
      <c r="AH3274" s="31"/>
      <c r="AI3274" s="31"/>
      <c r="AJ3274" s="31"/>
      <c r="AK3274" s="31"/>
      <c r="AL3274" s="120"/>
      <c r="AM3274" s="25"/>
      <c r="AN3274" s="25"/>
      <c r="AO3274" s="25"/>
      <c r="AP3274" s="25"/>
      <c r="AQ3274" s="26"/>
      <c r="AR3274" s="25"/>
      <c r="AS3274" s="25"/>
      <c r="AT3274" s="25"/>
      <c r="AU3274" s="25"/>
      <c r="AV3274" s="25"/>
      <c r="BC3274" s="1"/>
      <c r="BD3274"/>
      <c r="BE3274"/>
      <c r="BF3274" s="1"/>
      <c r="BG3274"/>
      <c r="BH3274"/>
      <c r="BI3274"/>
      <c r="BJ3274" s="1"/>
      <c r="BK3274" s="1"/>
      <c r="BL3274"/>
      <c r="BM3274" s="1"/>
      <c r="BN3274" s="1"/>
      <c r="BO3274" s="1"/>
      <c r="BP3274" s="1"/>
      <c r="BQ3274" s="1"/>
      <c r="BR3274" s="1"/>
      <c r="BS3274" s="1"/>
      <c r="BT3274" s="22"/>
      <c r="BU3274" s="1"/>
      <c r="BV3274" s="1"/>
      <c r="BW3274" s="1"/>
      <c r="BX3274" s="1"/>
      <c r="BY3274" s="1"/>
      <c r="BZ3274" s="1"/>
      <c r="CA3274" s="1"/>
      <c r="CB3274" s="1"/>
      <c r="CC3274" s="1"/>
      <c r="CD3274" s="1"/>
      <c r="CE3274" s="1"/>
      <c r="CF3274" s="1"/>
      <c r="CG3274" s="1"/>
      <c r="CH3274" s="1"/>
      <c r="CI3274" s="1"/>
      <c r="CJ3274" s="1"/>
      <c r="CK3274" s="1"/>
      <c r="CL3274" s="1"/>
      <c r="CM3274" s="1"/>
      <c r="CN3274" s="1"/>
      <c r="CO3274" s="1"/>
      <c r="CP3274" s="1"/>
      <c r="CQ3274" s="1"/>
      <c r="CR3274" s="1"/>
      <c r="CS3274" s="1"/>
      <c r="CT3274" s="1"/>
      <c r="CU3274" s="1"/>
      <c r="CV3274" s="1"/>
      <c r="CW3274" s="1"/>
      <c r="CX3274" s="1"/>
      <c r="CY3274" s="1"/>
      <c r="CZ3274" s="1"/>
      <c r="DA3274" s="1"/>
      <c r="DB3274" s="1"/>
      <c r="DC3274" s="1"/>
      <c r="DD3274" s="1"/>
      <c r="DE3274" s="1"/>
      <c r="DF3274" s="1"/>
      <c r="DG3274" s="1"/>
      <c r="DH3274" s="1"/>
      <c r="DI3274" s="1"/>
      <c r="DJ3274" s="1"/>
      <c r="DK3274" s="1"/>
      <c r="DL3274" s="1"/>
      <c r="DM3274" s="1"/>
      <c r="DN3274" s="1"/>
      <c r="DO3274" s="1"/>
      <c r="DP3274" s="1"/>
      <c r="DQ3274" s="1"/>
      <c r="DR3274" s="1"/>
      <c r="DS3274" s="1"/>
      <c r="DT3274" s="1"/>
      <c r="DU3274" s="1"/>
      <c r="DV3274" s="1"/>
      <c r="DW3274" s="1"/>
      <c r="DX3274" s="1"/>
      <c r="DY3274" s="1"/>
      <c r="DZ3274" s="1"/>
      <c r="EA3274" s="1"/>
      <c r="EB3274" s="1"/>
      <c r="EC3274" s="1"/>
      <c r="ED3274" s="1"/>
      <c r="EE3274" s="1"/>
      <c r="EF3274" s="1"/>
      <c r="EG3274" s="1"/>
      <c r="EH3274" s="1"/>
      <c r="EI3274" s="1"/>
      <c r="EJ3274" s="1"/>
      <c r="EK3274" s="1"/>
      <c r="EL3274" s="1"/>
      <c r="EM3274" s="1"/>
      <c r="EN3274" s="1"/>
      <c r="EO3274" s="1"/>
      <c r="EP3274" s="1"/>
      <c r="EQ3274" s="1"/>
      <c r="ER3274" s="1"/>
      <c r="ES3274" s="1"/>
      <c r="ET3274" s="1"/>
      <c r="EU3274" s="1"/>
      <c r="EV3274" s="1"/>
      <c r="EW3274" s="1"/>
      <c r="EX3274" s="1"/>
      <c r="EY3274" s="1"/>
      <c r="EZ3274" s="1"/>
      <c r="FA3274" s="1"/>
      <c r="FB3274" s="1"/>
      <c r="FC3274" s="1"/>
      <c r="FD3274" s="1"/>
      <c r="FE3274" s="1"/>
      <c r="FF3274" s="1"/>
      <c r="FG3274" s="1"/>
      <c r="FH3274" s="1"/>
      <c r="FI3274" s="1"/>
      <c r="FJ3274" s="1"/>
      <c r="FK3274" s="1"/>
      <c r="FL3274" s="1"/>
      <c r="FM3274" s="1"/>
      <c r="FN3274" s="1"/>
      <c r="FO3274" s="1"/>
      <c r="FP3274" s="1"/>
      <c r="FQ3274" s="1"/>
      <c r="FR3274" s="1"/>
      <c r="FS3274" s="1"/>
      <c r="FT3274" s="1"/>
      <c r="FU3274" s="1"/>
      <c r="FV3274" s="1"/>
      <c r="FW3274" s="1"/>
      <c r="FX3274" s="1"/>
      <c r="FY3274" s="1"/>
      <c r="FZ3274" s="1"/>
      <c r="GA3274" s="1"/>
      <c r="GB3274" s="1"/>
      <c r="GC3274" s="1"/>
      <c r="GD3274" s="1"/>
      <c r="GE3274" s="1"/>
      <c r="GF3274" s="1"/>
      <c r="GG3274" s="1"/>
      <c r="GH3274" s="1"/>
      <c r="GI3274" s="1"/>
      <c r="GJ3274" s="1"/>
      <c r="GK3274"/>
      <c r="GL3274"/>
      <c r="GM3274"/>
      <c r="GN3274"/>
      <c r="GO3274"/>
      <c r="GP3274"/>
      <c r="GQ3274"/>
      <c r="GR3274"/>
      <c r="GS3274"/>
      <c r="GT3274"/>
      <c r="GU3274"/>
      <c r="GV3274"/>
      <c r="GW3274"/>
      <c r="GX3274"/>
      <c r="GY3274"/>
      <c r="GZ3274"/>
      <c r="HA3274"/>
      <c r="HB3274"/>
      <c r="HC3274"/>
      <c r="HD3274"/>
      <c r="HE3274"/>
    </row>
    <row r="3275" spans="6:213" s="19" customFormat="1" x14ac:dyDescent="0.25">
      <c r="F3275" s="20"/>
      <c r="G3275" s="20"/>
      <c r="H3275" s="20"/>
      <c r="I3275" s="20"/>
      <c r="J3275" s="21"/>
      <c r="K3275" s="21"/>
      <c r="L3275" s="20"/>
      <c r="M3275" s="20"/>
      <c r="N3275" s="22"/>
      <c r="O3275" s="22"/>
      <c r="P3275" s="22"/>
      <c r="Q3275" s="22"/>
      <c r="U3275" s="20"/>
      <c r="V3275" s="20"/>
      <c r="W3275" s="20"/>
      <c r="X3275" s="27"/>
      <c r="Y3275" s="253"/>
      <c r="Z3275" s="30"/>
      <c r="AA3275" s="30"/>
      <c r="AB3275" s="31"/>
      <c r="AC3275" s="31"/>
      <c r="AD3275" s="31"/>
      <c r="AE3275" s="31"/>
      <c r="AF3275" s="31"/>
      <c r="AG3275" s="241"/>
      <c r="AH3275" s="31"/>
      <c r="AI3275" s="31"/>
      <c r="AJ3275" s="31"/>
      <c r="AK3275" s="31"/>
      <c r="AL3275" s="120"/>
      <c r="AM3275" s="25"/>
      <c r="AN3275" s="25"/>
      <c r="AO3275" s="25"/>
      <c r="AP3275" s="25"/>
      <c r="AQ3275" s="26"/>
      <c r="AR3275" s="25"/>
      <c r="AS3275" s="25"/>
      <c r="AT3275" s="25"/>
      <c r="AU3275" s="25"/>
      <c r="AV3275" s="25"/>
      <c r="BC3275" s="1"/>
      <c r="BD3275"/>
      <c r="BE3275"/>
      <c r="BF3275" s="1"/>
      <c r="BG3275"/>
      <c r="BH3275"/>
      <c r="BI3275"/>
      <c r="BJ3275" s="1"/>
      <c r="BK3275" s="1"/>
      <c r="BL3275"/>
      <c r="BM3275" s="1"/>
      <c r="BN3275" s="1"/>
      <c r="BO3275" s="1"/>
      <c r="BP3275" s="1"/>
      <c r="BQ3275" s="1"/>
      <c r="BR3275" s="1"/>
      <c r="BS3275" s="1"/>
      <c r="BT3275" s="22"/>
      <c r="BU3275" s="1"/>
      <c r="BV3275" s="1"/>
      <c r="BW3275" s="1"/>
      <c r="BX3275" s="1"/>
      <c r="BY3275" s="1"/>
      <c r="BZ3275" s="1"/>
      <c r="CA3275" s="1"/>
      <c r="CB3275" s="1"/>
      <c r="CC3275" s="1"/>
      <c r="CD3275" s="1"/>
      <c r="CE3275" s="1"/>
      <c r="CF3275" s="1"/>
      <c r="CG3275" s="1"/>
      <c r="CH3275" s="1"/>
      <c r="CI3275" s="1"/>
      <c r="CJ3275" s="1"/>
      <c r="CK3275" s="1"/>
      <c r="CL3275" s="1"/>
      <c r="CM3275" s="1"/>
      <c r="CN3275" s="1"/>
      <c r="CO3275" s="1"/>
      <c r="CP3275" s="1"/>
      <c r="CQ3275" s="1"/>
      <c r="CR3275" s="1"/>
      <c r="CS3275" s="1"/>
      <c r="CT3275" s="1"/>
      <c r="CU3275" s="1"/>
      <c r="CV3275" s="1"/>
      <c r="CW3275" s="1"/>
      <c r="CX3275" s="1"/>
      <c r="CY3275" s="1"/>
      <c r="CZ3275" s="1"/>
      <c r="DA3275" s="1"/>
      <c r="DB3275" s="1"/>
      <c r="DC3275" s="1"/>
      <c r="DD3275" s="1"/>
      <c r="DE3275" s="1"/>
      <c r="DF3275" s="1"/>
      <c r="DG3275" s="1"/>
      <c r="DH3275" s="1"/>
      <c r="DI3275" s="1"/>
      <c r="DJ3275" s="1"/>
      <c r="DK3275" s="1"/>
      <c r="DL3275" s="1"/>
      <c r="DM3275" s="1"/>
      <c r="DN3275" s="1"/>
      <c r="DO3275" s="1"/>
      <c r="DP3275" s="1"/>
      <c r="DQ3275" s="1"/>
      <c r="DR3275" s="1"/>
      <c r="DS3275" s="1"/>
      <c r="DT3275" s="1"/>
      <c r="DU3275" s="1"/>
      <c r="DV3275" s="1"/>
      <c r="DW3275" s="1"/>
      <c r="DX3275" s="1"/>
      <c r="DY3275" s="1"/>
      <c r="DZ3275" s="1"/>
      <c r="EA3275" s="1"/>
      <c r="EB3275" s="1"/>
      <c r="EC3275" s="1"/>
      <c r="ED3275" s="1"/>
      <c r="EE3275" s="1"/>
      <c r="EF3275" s="1"/>
      <c r="EG3275" s="1"/>
      <c r="EH3275" s="1"/>
      <c r="EI3275" s="1"/>
      <c r="EJ3275" s="1"/>
      <c r="EK3275" s="1"/>
      <c r="EL3275" s="1"/>
      <c r="EM3275" s="1"/>
      <c r="EN3275" s="1"/>
      <c r="EO3275" s="1"/>
      <c r="EP3275" s="1"/>
      <c r="EQ3275" s="1"/>
      <c r="ER3275" s="1"/>
      <c r="ES3275" s="1"/>
      <c r="ET3275" s="1"/>
      <c r="EU3275" s="1"/>
      <c r="EV3275" s="1"/>
      <c r="EW3275" s="1"/>
      <c r="EX3275" s="1"/>
      <c r="EY3275" s="1"/>
      <c r="EZ3275" s="1"/>
      <c r="FA3275" s="1"/>
      <c r="FB3275" s="1"/>
      <c r="FC3275" s="1"/>
      <c r="FD3275" s="1"/>
      <c r="FE3275" s="1"/>
      <c r="FF3275" s="1"/>
      <c r="FG3275" s="1"/>
      <c r="FH3275" s="1"/>
      <c r="FI3275" s="1"/>
      <c r="FJ3275" s="1"/>
      <c r="FK3275" s="1"/>
      <c r="FL3275" s="1"/>
      <c r="FM3275" s="1"/>
      <c r="FN3275" s="1"/>
      <c r="FO3275" s="1"/>
      <c r="FP3275" s="1"/>
      <c r="FQ3275" s="1"/>
      <c r="FR3275" s="1"/>
      <c r="FS3275" s="1"/>
      <c r="FT3275" s="1"/>
      <c r="FU3275" s="1"/>
      <c r="FV3275" s="1"/>
      <c r="FW3275" s="1"/>
      <c r="FX3275" s="1"/>
      <c r="FY3275" s="1"/>
      <c r="FZ3275" s="1"/>
      <c r="GA3275" s="1"/>
      <c r="GB3275" s="1"/>
      <c r="GC3275" s="1"/>
      <c r="GD3275" s="1"/>
      <c r="GE3275" s="1"/>
      <c r="GF3275" s="1"/>
      <c r="GG3275" s="1"/>
      <c r="GH3275" s="1"/>
      <c r="GI3275" s="1"/>
      <c r="GJ3275" s="1"/>
      <c r="GK3275"/>
      <c r="GL3275"/>
      <c r="GM3275"/>
      <c r="GN3275"/>
      <c r="GO3275"/>
      <c r="GP3275"/>
      <c r="GQ3275"/>
      <c r="GR3275"/>
      <c r="GS3275"/>
      <c r="GT3275"/>
      <c r="GU3275"/>
      <c r="GV3275"/>
      <c r="GW3275"/>
      <c r="GX3275"/>
      <c r="GY3275"/>
      <c r="GZ3275"/>
      <c r="HA3275"/>
      <c r="HB3275"/>
      <c r="HC3275"/>
      <c r="HD3275"/>
      <c r="HE3275"/>
    </row>
    <row r="3276" spans="6:213" s="19" customFormat="1" x14ac:dyDescent="0.25">
      <c r="F3276" s="20"/>
      <c r="G3276" s="20"/>
      <c r="H3276" s="20"/>
      <c r="I3276" s="20"/>
      <c r="J3276" s="21"/>
      <c r="K3276" s="21"/>
      <c r="L3276" s="20"/>
      <c r="M3276" s="20"/>
      <c r="N3276" s="22"/>
      <c r="O3276" s="22"/>
      <c r="P3276" s="22"/>
      <c r="Q3276" s="22"/>
      <c r="U3276" s="20"/>
      <c r="V3276" s="20"/>
      <c r="W3276" s="20"/>
      <c r="X3276" s="27"/>
      <c r="Y3276" s="253"/>
      <c r="Z3276" s="30"/>
      <c r="AA3276" s="30"/>
      <c r="AB3276" s="31"/>
      <c r="AC3276" s="31"/>
      <c r="AD3276" s="31"/>
      <c r="AE3276" s="31"/>
      <c r="AF3276" s="31"/>
      <c r="AG3276" s="241"/>
      <c r="AH3276" s="31"/>
      <c r="AI3276" s="31"/>
      <c r="AJ3276" s="31"/>
      <c r="AK3276" s="31"/>
      <c r="AL3276" s="120"/>
      <c r="AM3276" s="25"/>
      <c r="AN3276" s="25"/>
      <c r="AO3276" s="25"/>
      <c r="AP3276" s="25"/>
      <c r="AQ3276" s="26"/>
      <c r="AR3276" s="25"/>
      <c r="AS3276" s="25"/>
      <c r="AT3276" s="25"/>
      <c r="AU3276" s="25"/>
      <c r="AV3276" s="25"/>
      <c r="BC3276" s="1"/>
      <c r="BD3276"/>
      <c r="BE3276"/>
      <c r="BF3276" s="1"/>
      <c r="BG3276"/>
      <c r="BH3276"/>
      <c r="BI3276"/>
      <c r="BJ3276" s="1"/>
      <c r="BK3276" s="1"/>
      <c r="BL3276"/>
      <c r="BM3276" s="1"/>
      <c r="BN3276" s="1"/>
      <c r="BO3276" s="1"/>
      <c r="BP3276" s="1"/>
      <c r="BQ3276" s="1"/>
      <c r="BR3276" s="1"/>
      <c r="BS3276" s="1"/>
      <c r="BT3276" s="22"/>
      <c r="BU3276" s="1"/>
      <c r="BV3276" s="1"/>
      <c r="BW3276" s="1"/>
      <c r="BX3276" s="1"/>
      <c r="BY3276" s="1"/>
      <c r="BZ3276" s="1"/>
      <c r="CA3276" s="1"/>
      <c r="CB3276" s="1"/>
      <c r="CC3276" s="1"/>
      <c r="CD3276" s="1"/>
      <c r="CE3276" s="1"/>
      <c r="CF3276" s="1"/>
      <c r="CG3276" s="1"/>
      <c r="CH3276" s="1"/>
      <c r="CI3276" s="1"/>
      <c r="CJ3276" s="1"/>
      <c r="CK3276" s="1"/>
      <c r="CL3276" s="1"/>
      <c r="CM3276" s="1"/>
      <c r="CN3276" s="1"/>
      <c r="CO3276" s="1"/>
      <c r="CP3276" s="1"/>
      <c r="CQ3276" s="1"/>
      <c r="CR3276" s="1"/>
      <c r="CS3276" s="1"/>
      <c r="CT3276" s="1"/>
      <c r="CU3276" s="1"/>
      <c r="CV3276" s="1"/>
      <c r="CW3276" s="1"/>
      <c r="CX3276" s="1"/>
      <c r="CY3276" s="1"/>
      <c r="CZ3276" s="1"/>
      <c r="DA3276" s="1"/>
      <c r="DB3276" s="1"/>
      <c r="DC3276" s="1"/>
      <c r="DD3276" s="1"/>
      <c r="DE3276" s="1"/>
      <c r="DF3276" s="1"/>
      <c r="DG3276" s="1"/>
      <c r="DH3276" s="1"/>
      <c r="DI3276" s="1"/>
      <c r="DJ3276" s="1"/>
      <c r="DK3276" s="1"/>
      <c r="DL3276" s="1"/>
      <c r="DM3276" s="1"/>
      <c r="DN3276" s="1"/>
      <c r="DO3276" s="1"/>
      <c r="DP3276" s="1"/>
      <c r="DQ3276" s="1"/>
      <c r="DR3276" s="1"/>
      <c r="DS3276" s="1"/>
      <c r="DT3276" s="1"/>
      <c r="DU3276" s="1"/>
      <c r="DV3276" s="1"/>
      <c r="DW3276" s="1"/>
      <c r="DX3276" s="1"/>
      <c r="DY3276" s="1"/>
      <c r="DZ3276" s="1"/>
      <c r="EA3276" s="1"/>
      <c r="EB3276" s="1"/>
      <c r="EC3276" s="1"/>
      <c r="ED3276" s="1"/>
      <c r="EE3276" s="1"/>
      <c r="EF3276" s="1"/>
      <c r="EG3276" s="1"/>
      <c r="EH3276" s="1"/>
      <c r="EI3276" s="1"/>
      <c r="EJ3276" s="1"/>
      <c r="EK3276" s="1"/>
      <c r="EL3276" s="1"/>
      <c r="EM3276" s="1"/>
      <c r="EN3276" s="1"/>
      <c r="EO3276" s="1"/>
      <c r="EP3276" s="1"/>
      <c r="EQ3276" s="1"/>
      <c r="ER3276" s="1"/>
      <c r="ES3276" s="1"/>
      <c r="ET3276" s="1"/>
      <c r="EU3276" s="1"/>
      <c r="EV3276" s="1"/>
      <c r="EW3276" s="1"/>
      <c r="EX3276" s="1"/>
      <c r="EY3276" s="1"/>
      <c r="EZ3276" s="1"/>
      <c r="FA3276" s="1"/>
      <c r="FB3276" s="1"/>
      <c r="FC3276" s="1"/>
      <c r="FD3276" s="1"/>
      <c r="FE3276" s="1"/>
      <c r="FF3276" s="1"/>
      <c r="FG3276" s="1"/>
      <c r="FH3276" s="1"/>
      <c r="FI3276" s="1"/>
      <c r="FJ3276" s="1"/>
      <c r="FK3276" s="1"/>
      <c r="FL3276" s="1"/>
      <c r="FM3276" s="1"/>
      <c r="FN3276" s="1"/>
      <c r="FO3276" s="1"/>
      <c r="FP3276" s="1"/>
      <c r="FQ3276" s="1"/>
      <c r="FR3276" s="1"/>
      <c r="FS3276" s="1"/>
      <c r="FT3276" s="1"/>
      <c r="FU3276" s="1"/>
      <c r="FV3276" s="1"/>
      <c r="FW3276" s="1"/>
      <c r="FX3276" s="1"/>
      <c r="FY3276" s="1"/>
      <c r="FZ3276" s="1"/>
      <c r="GA3276" s="1"/>
      <c r="GB3276" s="1"/>
      <c r="GC3276" s="1"/>
      <c r="GD3276" s="1"/>
      <c r="GE3276" s="1"/>
      <c r="GF3276" s="1"/>
      <c r="GG3276" s="1"/>
      <c r="GH3276" s="1"/>
      <c r="GI3276" s="1"/>
      <c r="GJ3276" s="1"/>
      <c r="GK3276"/>
      <c r="GL3276"/>
      <c r="GM3276"/>
      <c r="GN3276"/>
      <c r="GO3276"/>
      <c r="GP3276"/>
      <c r="GQ3276"/>
      <c r="GR3276"/>
      <c r="GS3276"/>
      <c r="GT3276"/>
      <c r="GU3276"/>
      <c r="GV3276"/>
      <c r="GW3276"/>
      <c r="GX3276"/>
      <c r="GY3276"/>
      <c r="GZ3276"/>
      <c r="HA3276"/>
      <c r="HB3276"/>
      <c r="HC3276"/>
      <c r="HD3276"/>
      <c r="HE3276"/>
    </row>
    <row r="3277" spans="6:213" s="19" customFormat="1" x14ac:dyDescent="0.25">
      <c r="F3277" s="20"/>
      <c r="G3277" s="20"/>
      <c r="H3277" s="20"/>
      <c r="I3277" s="20"/>
      <c r="J3277" s="21"/>
      <c r="K3277" s="21"/>
      <c r="L3277" s="20"/>
      <c r="M3277" s="20"/>
      <c r="N3277" s="22"/>
      <c r="O3277" s="22"/>
      <c r="P3277" s="22"/>
      <c r="Q3277" s="22"/>
      <c r="U3277" s="20"/>
      <c r="V3277" s="20"/>
      <c r="W3277" s="20"/>
      <c r="X3277" s="27"/>
      <c r="Y3277" s="253"/>
      <c r="Z3277" s="30"/>
      <c r="AA3277" s="30"/>
      <c r="AB3277" s="31"/>
      <c r="AC3277" s="31"/>
      <c r="AD3277" s="31"/>
      <c r="AE3277" s="31"/>
      <c r="AF3277" s="31"/>
      <c r="AG3277" s="241"/>
      <c r="AH3277" s="31"/>
      <c r="AI3277" s="31"/>
      <c r="AJ3277" s="31"/>
      <c r="AK3277" s="31"/>
      <c r="AL3277" s="120"/>
      <c r="AM3277" s="25"/>
      <c r="AN3277" s="25"/>
      <c r="AO3277" s="25"/>
      <c r="AP3277" s="25"/>
      <c r="AQ3277" s="26"/>
      <c r="AR3277" s="25"/>
      <c r="AS3277" s="25"/>
      <c r="AT3277" s="25"/>
      <c r="AU3277" s="25"/>
      <c r="AV3277" s="25"/>
      <c r="BC3277" s="1"/>
      <c r="BD3277"/>
      <c r="BE3277"/>
      <c r="BF3277" s="1"/>
      <c r="BG3277"/>
      <c r="BH3277"/>
      <c r="BI3277"/>
      <c r="BJ3277" s="1"/>
      <c r="BK3277" s="1"/>
      <c r="BL3277"/>
      <c r="BM3277" s="1"/>
      <c r="BN3277" s="1"/>
      <c r="BO3277" s="1"/>
      <c r="BP3277" s="1"/>
      <c r="BQ3277" s="1"/>
      <c r="BR3277" s="1"/>
      <c r="BS3277" s="1"/>
      <c r="BT3277" s="22"/>
      <c r="BU3277" s="1"/>
      <c r="BV3277" s="1"/>
      <c r="BW3277" s="1"/>
      <c r="BX3277" s="1"/>
      <c r="BY3277" s="1"/>
      <c r="BZ3277" s="1"/>
      <c r="CA3277" s="1"/>
      <c r="CB3277" s="1"/>
      <c r="CC3277" s="1"/>
      <c r="CD3277" s="1"/>
      <c r="CE3277" s="1"/>
      <c r="CF3277" s="1"/>
      <c r="CG3277" s="1"/>
      <c r="CH3277" s="1"/>
      <c r="CI3277" s="1"/>
      <c r="CJ3277" s="1"/>
      <c r="CK3277" s="1"/>
      <c r="CL3277" s="1"/>
      <c r="CM3277" s="1"/>
      <c r="CN3277" s="1"/>
      <c r="CO3277" s="1"/>
      <c r="CP3277" s="1"/>
      <c r="CQ3277" s="1"/>
      <c r="CR3277" s="1"/>
      <c r="CS3277" s="1"/>
      <c r="CT3277" s="1"/>
      <c r="CU3277" s="1"/>
      <c r="CV3277" s="1"/>
      <c r="CW3277" s="1"/>
      <c r="CX3277" s="1"/>
      <c r="CY3277" s="1"/>
      <c r="CZ3277" s="1"/>
      <c r="DA3277" s="1"/>
      <c r="DB3277" s="1"/>
      <c r="DC3277" s="1"/>
      <c r="DD3277" s="1"/>
      <c r="DE3277" s="1"/>
      <c r="DF3277" s="1"/>
      <c r="DG3277" s="1"/>
      <c r="DH3277" s="1"/>
      <c r="DI3277" s="1"/>
      <c r="DJ3277" s="1"/>
      <c r="DK3277" s="1"/>
      <c r="DL3277" s="1"/>
      <c r="DM3277" s="1"/>
      <c r="DN3277" s="1"/>
      <c r="DO3277" s="1"/>
      <c r="DP3277" s="1"/>
      <c r="DQ3277" s="1"/>
      <c r="DR3277" s="1"/>
      <c r="DS3277" s="1"/>
      <c r="DT3277" s="1"/>
      <c r="DU3277" s="1"/>
      <c r="DV3277" s="1"/>
      <c r="DW3277" s="1"/>
      <c r="DX3277" s="1"/>
      <c r="DY3277" s="1"/>
      <c r="DZ3277" s="1"/>
      <c r="EA3277" s="1"/>
      <c r="EB3277" s="1"/>
      <c r="EC3277" s="1"/>
      <c r="ED3277" s="1"/>
      <c r="EE3277" s="1"/>
      <c r="EF3277" s="1"/>
      <c r="EG3277" s="1"/>
      <c r="EH3277" s="1"/>
      <c r="EI3277" s="1"/>
      <c r="EJ3277" s="1"/>
      <c r="EK3277" s="1"/>
      <c r="EL3277" s="1"/>
      <c r="EM3277" s="1"/>
      <c r="EN3277" s="1"/>
      <c r="EO3277" s="1"/>
      <c r="EP3277" s="1"/>
      <c r="EQ3277" s="1"/>
      <c r="ER3277" s="1"/>
      <c r="ES3277" s="1"/>
      <c r="ET3277" s="1"/>
      <c r="EU3277" s="1"/>
      <c r="EV3277" s="1"/>
      <c r="EW3277" s="1"/>
      <c r="EX3277" s="1"/>
      <c r="EY3277" s="1"/>
      <c r="EZ3277" s="1"/>
      <c r="FA3277" s="1"/>
      <c r="FB3277" s="1"/>
      <c r="FC3277" s="1"/>
      <c r="FD3277" s="1"/>
      <c r="FE3277" s="1"/>
      <c r="FF3277" s="1"/>
      <c r="FG3277" s="1"/>
      <c r="FH3277" s="1"/>
      <c r="FI3277" s="1"/>
      <c r="FJ3277" s="1"/>
      <c r="FK3277" s="1"/>
      <c r="FL3277" s="1"/>
      <c r="FM3277" s="1"/>
      <c r="FN3277" s="1"/>
      <c r="FO3277" s="1"/>
      <c r="FP3277" s="1"/>
      <c r="FQ3277" s="1"/>
      <c r="FR3277" s="1"/>
      <c r="FS3277" s="1"/>
      <c r="FT3277" s="1"/>
      <c r="FU3277" s="1"/>
      <c r="FV3277" s="1"/>
      <c r="FW3277" s="1"/>
      <c r="FX3277" s="1"/>
      <c r="FY3277" s="1"/>
      <c r="FZ3277" s="1"/>
      <c r="GA3277" s="1"/>
      <c r="GB3277" s="1"/>
      <c r="GC3277" s="1"/>
      <c r="GD3277" s="1"/>
      <c r="GE3277" s="1"/>
      <c r="GF3277" s="1"/>
      <c r="GG3277" s="1"/>
      <c r="GH3277" s="1"/>
      <c r="GI3277" s="1"/>
      <c r="GJ3277" s="1"/>
      <c r="GK3277"/>
      <c r="GL3277"/>
      <c r="GM3277"/>
      <c r="GN3277"/>
      <c r="GO3277"/>
      <c r="GP3277"/>
      <c r="GQ3277"/>
      <c r="GR3277"/>
      <c r="GS3277"/>
      <c r="GT3277"/>
      <c r="GU3277"/>
      <c r="GV3277"/>
      <c r="GW3277"/>
      <c r="GX3277"/>
      <c r="GY3277"/>
      <c r="GZ3277"/>
      <c r="HA3277"/>
      <c r="HB3277"/>
      <c r="HC3277"/>
      <c r="HD3277"/>
      <c r="HE3277"/>
    </row>
    <row r="3278" spans="6:213" s="19" customFormat="1" x14ac:dyDescent="0.25">
      <c r="F3278" s="20"/>
      <c r="G3278" s="20"/>
      <c r="H3278" s="20"/>
      <c r="I3278" s="20"/>
      <c r="J3278" s="21"/>
      <c r="K3278" s="21"/>
      <c r="L3278" s="20"/>
      <c r="M3278" s="20"/>
      <c r="N3278" s="22"/>
      <c r="O3278" s="22"/>
      <c r="P3278" s="22"/>
      <c r="Q3278" s="22"/>
      <c r="U3278" s="20"/>
      <c r="V3278" s="20"/>
      <c r="W3278" s="20"/>
      <c r="X3278" s="27"/>
      <c r="Y3278" s="253"/>
      <c r="Z3278" s="30"/>
      <c r="AA3278" s="30"/>
      <c r="AB3278" s="31"/>
      <c r="AC3278" s="31"/>
      <c r="AD3278" s="31"/>
      <c r="AE3278" s="31"/>
      <c r="AF3278" s="31"/>
      <c r="AG3278" s="241"/>
      <c r="AH3278" s="31"/>
      <c r="AI3278" s="31"/>
      <c r="AJ3278" s="31"/>
      <c r="AK3278" s="31"/>
      <c r="AL3278" s="120"/>
      <c r="AM3278" s="25"/>
      <c r="AN3278" s="25"/>
      <c r="AO3278" s="25"/>
      <c r="AP3278" s="25"/>
      <c r="AQ3278" s="26"/>
      <c r="AR3278" s="25"/>
      <c r="AS3278" s="25"/>
      <c r="AT3278" s="25"/>
      <c r="AU3278" s="25"/>
      <c r="AV3278" s="25"/>
      <c r="BC3278" s="1"/>
      <c r="BD3278"/>
      <c r="BE3278"/>
      <c r="BF3278" s="1"/>
      <c r="BG3278"/>
      <c r="BH3278"/>
      <c r="BI3278"/>
      <c r="BJ3278" s="1"/>
      <c r="BK3278" s="1"/>
      <c r="BL3278"/>
      <c r="BM3278" s="1"/>
      <c r="BN3278" s="1"/>
      <c r="BO3278" s="1"/>
      <c r="BP3278" s="1"/>
      <c r="BQ3278" s="1"/>
      <c r="BR3278" s="1"/>
      <c r="BS3278" s="1"/>
      <c r="BT3278" s="22"/>
      <c r="BU3278" s="1"/>
      <c r="BV3278" s="1"/>
      <c r="BW3278" s="1"/>
      <c r="BX3278" s="1"/>
      <c r="BY3278" s="1"/>
      <c r="BZ3278" s="1"/>
      <c r="CA3278" s="1"/>
      <c r="CB3278" s="1"/>
      <c r="CC3278" s="1"/>
      <c r="CD3278" s="1"/>
      <c r="CE3278" s="1"/>
      <c r="CF3278" s="1"/>
      <c r="CG3278" s="1"/>
      <c r="CH3278" s="1"/>
      <c r="CI3278" s="1"/>
      <c r="CJ3278" s="1"/>
      <c r="CK3278" s="1"/>
      <c r="CL3278" s="1"/>
      <c r="CM3278" s="1"/>
      <c r="CN3278" s="1"/>
      <c r="CO3278" s="1"/>
      <c r="CP3278" s="1"/>
      <c r="CQ3278" s="1"/>
      <c r="CR3278" s="1"/>
      <c r="CS3278" s="1"/>
      <c r="CT3278" s="1"/>
      <c r="CU3278" s="1"/>
      <c r="CV3278" s="1"/>
      <c r="CW3278" s="1"/>
      <c r="CX3278" s="1"/>
      <c r="CY3278" s="1"/>
      <c r="CZ3278" s="1"/>
      <c r="DA3278" s="1"/>
      <c r="DB3278" s="1"/>
      <c r="DC3278" s="1"/>
      <c r="DD3278" s="1"/>
      <c r="DE3278" s="1"/>
      <c r="DF3278" s="1"/>
      <c r="DG3278" s="1"/>
      <c r="DH3278" s="1"/>
      <c r="DI3278" s="1"/>
      <c r="DJ3278" s="1"/>
      <c r="DK3278" s="1"/>
      <c r="DL3278" s="1"/>
      <c r="DM3278" s="1"/>
      <c r="DN3278" s="1"/>
      <c r="DO3278" s="1"/>
      <c r="DP3278" s="1"/>
      <c r="DQ3278" s="1"/>
      <c r="DR3278" s="1"/>
      <c r="DS3278" s="1"/>
      <c r="DT3278" s="1"/>
      <c r="DU3278" s="1"/>
      <c r="DV3278" s="1"/>
      <c r="DW3278" s="1"/>
      <c r="DX3278" s="1"/>
      <c r="DY3278" s="1"/>
      <c r="DZ3278" s="1"/>
      <c r="EA3278" s="1"/>
      <c r="EB3278" s="1"/>
      <c r="EC3278" s="1"/>
      <c r="ED3278" s="1"/>
      <c r="EE3278" s="1"/>
      <c r="EF3278" s="1"/>
      <c r="EG3278" s="1"/>
      <c r="EH3278" s="1"/>
      <c r="EI3278" s="1"/>
      <c r="EJ3278" s="1"/>
      <c r="EK3278" s="1"/>
      <c r="EL3278" s="1"/>
      <c r="EM3278" s="1"/>
      <c r="EN3278" s="1"/>
      <c r="EO3278" s="1"/>
      <c r="EP3278" s="1"/>
      <c r="EQ3278" s="1"/>
      <c r="ER3278" s="1"/>
      <c r="ES3278" s="1"/>
      <c r="ET3278" s="1"/>
      <c r="EU3278" s="1"/>
      <c r="EV3278" s="1"/>
      <c r="EW3278" s="1"/>
      <c r="EX3278" s="1"/>
      <c r="EY3278" s="1"/>
      <c r="EZ3278" s="1"/>
      <c r="FA3278" s="1"/>
      <c r="FB3278" s="1"/>
      <c r="FC3278" s="1"/>
      <c r="FD3278" s="1"/>
      <c r="FE3278" s="1"/>
      <c r="FF3278" s="1"/>
      <c r="FG3278" s="1"/>
      <c r="FH3278" s="1"/>
      <c r="FI3278" s="1"/>
      <c r="FJ3278" s="1"/>
      <c r="FK3278" s="1"/>
      <c r="FL3278" s="1"/>
      <c r="FM3278" s="1"/>
      <c r="FN3278" s="1"/>
      <c r="FO3278" s="1"/>
      <c r="FP3278" s="1"/>
      <c r="FQ3278" s="1"/>
      <c r="FR3278" s="1"/>
      <c r="FS3278" s="1"/>
      <c r="FT3278" s="1"/>
      <c r="FU3278" s="1"/>
      <c r="FV3278" s="1"/>
      <c r="FW3278" s="1"/>
      <c r="FX3278" s="1"/>
      <c r="FY3278" s="1"/>
      <c r="FZ3278" s="1"/>
      <c r="GA3278" s="1"/>
      <c r="GB3278" s="1"/>
      <c r="GC3278" s="1"/>
      <c r="GD3278" s="1"/>
      <c r="GE3278" s="1"/>
      <c r="GF3278" s="1"/>
      <c r="GG3278" s="1"/>
      <c r="GH3278" s="1"/>
      <c r="GI3278" s="1"/>
      <c r="GJ3278" s="1"/>
      <c r="GK3278"/>
      <c r="GL3278"/>
      <c r="GM3278"/>
      <c r="GN3278"/>
      <c r="GO3278"/>
      <c r="GP3278"/>
      <c r="GQ3278"/>
      <c r="GR3278"/>
      <c r="GS3278"/>
      <c r="GT3278"/>
      <c r="GU3278"/>
      <c r="GV3278"/>
      <c r="GW3278"/>
      <c r="GX3278"/>
      <c r="GY3278"/>
      <c r="GZ3278"/>
      <c r="HA3278"/>
      <c r="HB3278"/>
      <c r="HC3278"/>
      <c r="HD3278"/>
      <c r="HE3278"/>
    </row>
    <row r="3279" spans="6:213" s="19" customFormat="1" x14ac:dyDescent="0.25">
      <c r="F3279" s="20"/>
      <c r="G3279" s="20"/>
      <c r="H3279" s="20"/>
      <c r="I3279" s="20"/>
      <c r="J3279" s="21"/>
      <c r="K3279" s="21"/>
      <c r="L3279" s="20"/>
      <c r="M3279" s="20"/>
      <c r="N3279" s="22"/>
      <c r="O3279" s="22"/>
      <c r="P3279" s="22"/>
      <c r="Q3279" s="22"/>
      <c r="U3279" s="20"/>
      <c r="V3279" s="20"/>
      <c r="W3279" s="20"/>
      <c r="X3279" s="27"/>
      <c r="Y3279" s="253"/>
      <c r="Z3279" s="30"/>
      <c r="AA3279" s="30"/>
      <c r="AB3279" s="31"/>
      <c r="AC3279" s="31"/>
      <c r="AD3279" s="31"/>
      <c r="AE3279" s="31"/>
      <c r="AF3279" s="31"/>
      <c r="AG3279" s="241"/>
      <c r="AH3279" s="31"/>
      <c r="AI3279" s="31"/>
      <c r="AJ3279" s="31"/>
      <c r="AK3279" s="31"/>
      <c r="AL3279" s="120"/>
      <c r="AM3279" s="25"/>
      <c r="AN3279" s="25"/>
      <c r="AO3279" s="25"/>
      <c r="AP3279" s="25"/>
      <c r="AQ3279" s="26"/>
      <c r="AR3279" s="25"/>
      <c r="AS3279" s="25"/>
      <c r="AT3279" s="25"/>
      <c r="AU3279" s="25"/>
      <c r="AV3279" s="25"/>
      <c r="BC3279" s="1"/>
      <c r="BD3279"/>
      <c r="BE3279"/>
      <c r="BF3279" s="1"/>
      <c r="BG3279"/>
      <c r="BH3279"/>
      <c r="BI3279"/>
      <c r="BJ3279" s="1"/>
      <c r="BK3279" s="1"/>
      <c r="BL3279"/>
      <c r="BM3279" s="1"/>
      <c r="BN3279" s="1"/>
      <c r="BO3279" s="1"/>
      <c r="BP3279" s="1"/>
      <c r="BQ3279" s="1"/>
      <c r="BR3279" s="1"/>
      <c r="BS3279" s="1"/>
      <c r="BT3279" s="22"/>
      <c r="BU3279" s="1"/>
      <c r="BV3279" s="1"/>
      <c r="BW3279" s="1"/>
      <c r="BX3279" s="1"/>
      <c r="BY3279" s="1"/>
      <c r="BZ3279" s="1"/>
      <c r="CA3279" s="1"/>
      <c r="CB3279" s="1"/>
      <c r="CC3279" s="1"/>
      <c r="CD3279" s="1"/>
      <c r="CE3279" s="1"/>
      <c r="CF3279" s="1"/>
      <c r="CG3279" s="1"/>
      <c r="CH3279" s="1"/>
      <c r="CI3279" s="1"/>
      <c r="CJ3279" s="1"/>
      <c r="CK3279" s="1"/>
      <c r="CL3279" s="1"/>
      <c r="CM3279" s="1"/>
      <c r="CN3279" s="1"/>
      <c r="CO3279" s="1"/>
      <c r="CP3279" s="1"/>
      <c r="CQ3279" s="1"/>
      <c r="CR3279" s="1"/>
      <c r="CS3279" s="1"/>
      <c r="CT3279" s="1"/>
      <c r="CU3279" s="1"/>
      <c r="CV3279" s="1"/>
      <c r="CW3279" s="1"/>
      <c r="CX3279" s="1"/>
      <c r="CY3279" s="1"/>
      <c r="CZ3279" s="1"/>
      <c r="DA3279" s="1"/>
      <c r="DB3279" s="1"/>
      <c r="DC3279" s="1"/>
      <c r="DD3279" s="1"/>
      <c r="DE3279" s="1"/>
      <c r="DF3279" s="1"/>
      <c r="DG3279" s="1"/>
      <c r="DH3279" s="1"/>
      <c r="DI3279" s="1"/>
      <c r="DJ3279" s="1"/>
      <c r="DK3279" s="1"/>
      <c r="DL3279" s="1"/>
      <c r="DM3279" s="1"/>
      <c r="DN3279" s="1"/>
      <c r="DO3279" s="1"/>
      <c r="DP3279" s="1"/>
      <c r="DQ3279" s="1"/>
      <c r="DR3279" s="1"/>
      <c r="DS3279" s="1"/>
      <c r="DT3279" s="1"/>
      <c r="DU3279" s="1"/>
      <c r="DV3279" s="1"/>
      <c r="DW3279" s="1"/>
      <c r="DX3279" s="1"/>
      <c r="DY3279" s="1"/>
      <c r="DZ3279" s="1"/>
      <c r="EA3279" s="1"/>
      <c r="EB3279" s="1"/>
      <c r="EC3279" s="1"/>
      <c r="ED3279" s="1"/>
      <c r="EE3279" s="1"/>
      <c r="EF3279" s="1"/>
      <c r="EG3279" s="1"/>
      <c r="EH3279" s="1"/>
      <c r="EI3279" s="1"/>
      <c r="EJ3279" s="1"/>
      <c r="EK3279" s="1"/>
      <c r="EL3279" s="1"/>
      <c r="EM3279" s="1"/>
      <c r="EN3279" s="1"/>
      <c r="EO3279" s="1"/>
      <c r="EP3279" s="1"/>
      <c r="EQ3279" s="1"/>
      <c r="ER3279" s="1"/>
      <c r="ES3279" s="1"/>
      <c r="ET3279" s="1"/>
      <c r="EU3279" s="1"/>
      <c r="EV3279" s="1"/>
      <c r="EW3279" s="1"/>
      <c r="EX3279" s="1"/>
      <c r="EY3279" s="1"/>
      <c r="EZ3279" s="1"/>
      <c r="FA3279" s="1"/>
      <c r="FB3279" s="1"/>
      <c r="FC3279" s="1"/>
      <c r="FD3279" s="1"/>
      <c r="FE3279" s="1"/>
      <c r="FF3279" s="1"/>
      <c r="FG3279" s="1"/>
      <c r="FH3279" s="1"/>
      <c r="FI3279" s="1"/>
      <c r="FJ3279" s="1"/>
      <c r="FK3279" s="1"/>
      <c r="FL3279" s="1"/>
      <c r="FM3279" s="1"/>
      <c r="FN3279" s="1"/>
      <c r="FO3279" s="1"/>
      <c r="FP3279" s="1"/>
      <c r="FQ3279" s="1"/>
      <c r="FR3279" s="1"/>
      <c r="FS3279" s="1"/>
      <c r="FT3279" s="1"/>
      <c r="FU3279" s="1"/>
      <c r="FV3279" s="1"/>
      <c r="FW3279" s="1"/>
      <c r="FX3279" s="1"/>
      <c r="FY3279" s="1"/>
      <c r="FZ3279" s="1"/>
      <c r="GA3279" s="1"/>
      <c r="GB3279" s="1"/>
      <c r="GC3279" s="1"/>
      <c r="GD3279" s="1"/>
      <c r="GE3279" s="1"/>
      <c r="GF3279" s="1"/>
      <c r="GG3279" s="1"/>
      <c r="GH3279" s="1"/>
      <c r="GI3279" s="1"/>
      <c r="GJ3279" s="1"/>
      <c r="GK3279"/>
      <c r="GL3279"/>
      <c r="GM3279"/>
      <c r="GN3279"/>
      <c r="GO3279"/>
      <c r="GP3279"/>
      <c r="GQ3279"/>
      <c r="GR3279"/>
      <c r="GS3279"/>
      <c r="GT3279"/>
      <c r="GU3279"/>
      <c r="GV3279"/>
      <c r="GW3279"/>
      <c r="GX3279"/>
      <c r="GY3279"/>
      <c r="GZ3279"/>
      <c r="HA3279"/>
      <c r="HB3279"/>
      <c r="HC3279"/>
      <c r="HD3279"/>
      <c r="HE3279"/>
    </row>
    <row r="3280" spans="6:213" s="19" customFormat="1" x14ac:dyDescent="0.25">
      <c r="F3280" s="20"/>
      <c r="G3280" s="20"/>
      <c r="H3280" s="20"/>
      <c r="I3280" s="20"/>
      <c r="J3280" s="21"/>
      <c r="K3280" s="21"/>
      <c r="L3280" s="20"/>
      <c r="M3280" s="20"/>
      <c r="N3280" s="22"/>
      <c r="O3280" s="22"/>
      <c r="P3280" s="22"/>
      <c r="Q3280" s="22"/>
      <c r="U3280" s="20"/>
      <c r="V3280" s="20"/>
      <c r="W3280" s="20"/>
      <c r="X3280" s="27"/>
      <c r="Y3280" s="253"/>
      <c r="Z3280" s="30"/>
      <c r="AA3280" s="30"/>
      <c r="AB3280" s="31"/>
      <c r="AC3280" s="31"/>
      <c r="AD3280" s="31"/>
      <c r="AE3280" s="31"/>
      <c r="AF3280" s="31"/>
      <c r="AG3280" s="241"/>
      <c r="AH3280" s="31"/>
      <c r="AI3280" s="31"/>
      <c r="AJ3280" s="31"/>
      <c r="AK3280" s="31"/>
      <c r="AL3280" s="120"/>
      <c r="AM3280" s="25"/>
      <c r="AN3280" s="25"/>
      <c r="AO3280" s="25"/>
      <c r="AP3280" s="25"/>
      <c r="AQ3280" s="26"/>
      <c r="AR3280" s="25"/>
      <c r="AS3280" s="25"/>
      <c r="AT3280" s="25"/>
      <c r="AU3280" s="25"/>
      <c r="AV3280" s="25"/>
      <c r="BC3280" s="1"/>
      <c r="BD3280"/>
      <c r="BE3280"/>
      <c r="BF3280" s="1"/>
      <c r="BG3280"/>
      <c r="BH3280"/>
      <c r="BI3280"/>
      <c r="BJ3280" s="1"/>
      <c r="BK3280" s="1"/>
      <c r="BL3280"/>
      <c r="BM3280" s="1"/>
      <c r="BN3280" s="1"/>
      <c r="BO3280" s="1"/>
      <c r="BP3280" s="1"/>
      <c r="BQ3280" s="1"/>
      <c r="BR3280" s="1"/>
      <c r="BS3280" s="1"/>
      <c r="BT3280" s="22"/>
      <c r="BU3280" s="1"/>
      <c r="BV3280" s="1"/>
      <c r="BW3280" s="1"/>
      <c r="BX3280" s="1"/>
      <c r="BY3280" s="1"/>
      <c r="BZ3280" s="1"/>
      <c r="CA3280" s="1"/>
      <c r="CB3280" s="1"/>
      <c r="CC3280" s="1"/>
      <c r="CD3280" s="1"/>
      <c r="CE3280" s="1"/>
      <c r="CF3280" s="1"/>
      <c r="CG3280" s="1"/>
      <c r="CH3280" s="1"/>
      <c r="CI3280" s="1"/>
      <c r="CJ3280" s="1"/>
      <c r="CK3280" s="1"/>
      <c r="CL3280" s="1"/>
      <c r="CM3280" s="1"/>
      <c r="CN3280" s="1"/>
      <c r="CO3280" s="1"/>
      <c r="CP3280" s="1"/>
      <c r="CQ3280" s="1"/>
      <c r="CR3280" s="1"/>
      <c r="CS3280" s="1"/>
      <c r="CT3280" s="1"/>
      <c r="CU3280" s="1"/>
      <c r="CV3280" s="1"/>
      <c r="CW3280" s="1"/>
      <c r="CX3280" s="1"/>
      <c r="CY3280" s="1"/>
      <c r="CZ3280" s="1"/>
      <c r="DA3280" s="1"/>
      <c r="DB3280" s="1"/>
      <c r="DC3280" s="1"/>
      <c r="DD3280" s="1"/>
      <c r="DE3280" s="1"/>
      <c r="DF3280" s="1"/>
      <c r="DG3280" s="1"/>
      <c r="DH3280" s="1"/>
      <c r="DI3280" s="1"/>
      <c r="DJ3280" s="1"/>
      <c r="DK3280" s="1"/>
      <c r="DL3280" s="1"/>
      <c r="DM3280" s="1"/>
      <c r="DN3280" s="1"/>
      <c r="DO3280" s="1"/>
      <c r="DP3280" s="1"/>
      <c r="DQ3280" s="1"/>
      <c r="DR3280" s="1"/>
      <c r="DS3280" s="1"/>
      <c r="DT3280" s="1"/>
      <c r="DU3280" s="1"/>
      <c r="DV3280" s="1"/>
      <c r="DW3280" s="1"/>
      <c r="DX3280" s="1"/>
      <c r="DY3280" s="1"/>
      <c r="DZ3280" s="1"/>
      <c r="EA3280" s="1"/>
      <c r="EB3280" s="1"/>
      <c r="EC3280" s="1"/>
      <c r="ED3280" s="1"/>
      <c r="EE3280" s="1"/>
      <c r="EF3280" s="1"/>
      <c r="EG3280" s="1"/>
      <c r="EH3280" s="1"/>
      <c r="EI3280" s="1"/>
      <c r="EJ3280" s="1"/>
      <c r="EK3280" s="1"/>
      <c r="EL3280" s="1"/>
      <c r="EM3280" s="1"/>
      <c r="EN3280" s="1"/>
      <c r="EO3280" s="1"/>
      <c r="EP3280" s="1"/>
      <c r="EQ3280" s="1"/>
      <c r="ER3280" s="1"/>
      <c r="ES3280" s="1"/>
      <c r="ET3280" s="1"/>
      <c r="EU3280" s="1"/>
      <c r="EV3280" s="1"/>
      <c r="EW3280" s="1"/>
      <c r="EX3280" s="1"/>
      <c r="EY3280" s="1"/>
      <c r="EZ3280" s="1"/>
      <c r="FA3280" s="1"/>
      <c r="FB3280" s="1"/>
      <c r="FC3280" s="1"/>
      <c r="FD3280" s="1"/>
      <c r="FE3280" s="1"/>
      <c r="FF3280" s="1"/>
      <c r="FG3280" s="1"/>
      <c r="FH3280" s="1"/>
      <c r="FI3280" s="1"/>
      <c r="FJ3280" s="1"/>
      <c r="FK3280" s="1"/>
      <c r="FL3280" s="1"/>
      <c r="FM3280" s="1"/>
      <c r="FN3280" s="1"/>
      <c r="FO3280" s="1"/>
      <c r="FP3280" s="1"/>
      <c r="FQ3280" s="1"/>
      <c r="FR3280" s="1"/>
      <c r="FS3280" s="1"/>
      <c r="FT3280" s="1"/>
      <c r="FU3280" s="1"/>
      <c r="FV3280" s="1"/>
      <c r="FW3280" s="1"/>
      <c r="FX3280" s="1"/>
      <c r="FY3280" s="1"/>
      <c r="FZ3280" s="1"/>
      <c r="GA3280" s="1"/>
      <c r="GB3280" s="1"/>
      <c r="GC3280" s="1"/>
      <c r="GD3280" s="1"/>
      <c r="GE3280" s="1"/>
      <c r="GF3280" s="1"/>
      <c r="GG3280" s="1"/>
      <c r="GH3280" s="1"/>
      <c r="GI3280" s="1"/>
      <c r="GJ3280" s="1"/>
      <c r="GK3280"/>
      <c r="GL3280"/>
      <c r="GM3280"/>
      <c r="GN3280"/>
      <c r="GO3280"/>
      <c r="GP3280"/>
      <c r="GQ3280"/>
      <c r="GR3280"/>
      <c r="GS3280"/>
      <c r="GT3280"/>
      <c r="GU3280"/>
      <c r="GV3280"/>
      <c r="GW3280"/>
      <c r="GX3280"/>
      <c r="GY3280"/>
      <c r="GZ3280"/>
      <c r="HA3280"/>
      <c r="HB3280"/>
      <c r="HC3280"/>
      <c r="HD3280"/>
      <c r="HE3280"/>
    </row>
    <row r="3281" spans="6:213" s="19" customFormat="1" x14ac:dyDescent="0.25">
      <c r="F3281" s="20"/>
      <c r="G3281" s="20"/>
      <c r="H3281" s="20"/>
      <c r="I3281" s="20"/>
      <c r="J3281" s="21"/>
      <c r="K3281" s="21"/>
      <c r="L3281" s="20"/>
      <c r="M3281" s="20"/>
      <c r="N3281" s="22"/>
      <c r="O3281" s="22"/>
      <c r="P3281" s="22"/>
      <c r="Q3281" s="22"/>
      <c r="U3281" s="20"/>
      <c r="V3281" s="20"/>
      <c r="W3281" s="20"/>
      <c r="X3281" s="27"/>
      <c r="Y3281" s="253"/>
      <c r="Z3281" s="30"/>
      <c r="AA3281" s="30"/>
      <c r="AB3281" s="31"/>
      <c r="AC3281" s="31"/>
      <c r="AD3281" s="31"/>
      <c r="AE3281" s="31"/>
      <c r="AF3281" s="31"/>
      <c r="AG3281" s="241"/>
      <c r="AH3281" s="31"/>
      <c r="AI3281" s="31"/>
      <c r="AJ3281" s="31"/>
      <c r="AK3281" s="31"/>
      <c r="AL3281" s="120"/>
      <c r="AM3281" s="25"/>
      <c r="AN3281" s="25"/>
      <c r="AO3281" s="25"/>
      <c r="AP3281" s="25"/>
      <c r="AQ3281" s="26"/>
      <c r="AR3281" s="25"/>
      <c r="AS3281" s="25"/>
      <c r="AT3281" s="25"/>
      <c r="AU3281" s="25"/>
      <c r="AV3281" s="25"/>
      <c r="BC3281" s="1"/>
      <c r="BD3281"/>
      <c r="BE3281"/>
      <c r="BF3281" s="1"/>
      <c r="BG3281"/>
      <c r="BH3281"/>
      <c r="BI3281"/>
      <c r="BJ3281" s="1"/>
      <c r="BK3281" s="1"/>
      <c r="BL3281"/>
      <c r="BM3281" s="1"/>
      <c r="BN3281" s="1"/>
      <c r="BO3281" s="1"/>
      <c r="BP3281" s="1"/>
      <c r="BQ3281" s="1"/>
      <c r="BR3281" s="1"/>
      <c r="BS3281" s="1"/>
      <c r="BT3281" s="22"/>
      <c r="BU3281" s="1"/>
      <c r="BV3281" s="1"/>
      <c r="BW3281" s="1"/>
      <c r="BX3281" s="1"/>
      <c r="BY3281" s="1"/>
      <c r="BZ3281" s="1"/>
      <c r="CA3281" s="1"/>
      <c r="CB3281" s="1"/>
      <c r="CC3281" s="1"/>
      <c r="CD3281" s="1"/>
      <c r="CE3281" s="1"/>
      <c r="CF3281" s="1"/>
      <c r="CG3281" s="1"/>
      <c r="CH3281" s="1"/>
      <c r="CI3281" s="1"/>
      <c r="CJ3281" s="1"/>
      <c r="CK3281" s="1"/>
      <c r="CL3281" s="1"/>
      <c r="CM3281" s="1"/>
      <c r="CN3281" s="1"/>
      <c r="CO3281" s="1"/>
      <c r="CP3281" s="1"/>
      <c r="CQ3281" s="1"/>
      <c r="CR3281" s="1"/>
      <c r="CS3281" s="1"/>
      <c r="CT3281" s="1"/>
      <c r="CU3281" s="1"/>
      <c r="CV3281" s="1"/>
      <c r="CW3281" s="1"/>
      <c r="CX3281" s="1"/>
      <c r="CY3281" s="1"/>
      <c r="CZ3281" s="1"/>
      <c r="DA3281" s="1"/>
      <c r="DB3281" s="1"/>
      <c r="DC3281" s="1"/>
      <c r="DD3281" s="1"/>
      <c r="DE3281" s="1"/>
      <c r="DF3281" s="1"/>
      <c r="DG3281" s="1"/>
      <c r="DH3281" s="1"/>
      <c r="DI3281" s="1"/>
      <c r="DJ3281" s="1"/>
      <c r="DK3281" s="1"/>
      <c r="DL3281" s="1"/>
      <c r="DM3281" s="1"/>
      <c r="DN3281" s="1"/>
      <c r="DO3281" s="1"/>
      <c r="DP3281" s="1"/>
      <c r="DQ3281" s="1"/>
      <c r="DR3281" s="1"/>
      <c r="DS3281" s="1"/>
      <c r="DT3281" s="1"/>
      <c r="DU3281" s="1"/>
      <c r="DV3281" s="1"/>
      <c r="DW3281" s="1"/>
      <c r="DX3281" s="1"/>
      <c r="DY3281" s="1"/>
      <c r="DZ3281" s="1"/>
      <c r="EA3281" s="1"/>
      <c r="EB3281" s="1"/>
      <c r="EC3281" s="1"/>
      <c r="ED3281" s="1"/>
      <c r="EE3281" s="1"/>
      <c r="EF3281" s="1"/>
      <c r="EG3281" s="1"/>
      <c r="EH3281" s="1"/>
      <c r="EI3281" s="1"/>
      <c r="EJ3281" s="1"/>
      <c r="EK3281" s="1"/>
      <c r="EL3281" s="1"/>
      <c r="EM3281" s="1"/>
      <c r="EN3281" s="1"/>
      <c r="EO3281" s="1"/>
      <c r="EP3281" s="1"/>
      <c r="EQ3281" s="1"/>
      <c r="ER3281" s="1"/>
      <c r="ES3281" s="1"/>
      <c r="ET3281" s="1"/>
      <c r="EU3281" s="1"/>
      <c r="EV3281" s="1"/>
      <c r="EW3281" s="1"/>
      <c r="EX3281" s="1"/>
      <c r="EY3281" s="1"/>
      <c r="EZ3281" s="1"/>
      <c r="FA3281" s="1"/>
      <c r="FB3281" s="1"/>
      <c r="FC3281" s="1"/>
      <c r="FD3281" s="1"/>
      <c r="FE3281" s="1"/>
      <c r="FF3281" s="1"/>
      <c r="FG3281" s="1"/>
      <c r="FH3281" s="1"/>
      <c r="FI3281" s="1"/>
      <c r="FJ3281" s="1"/>
      <c r="FK3281" s="1"/>
      <c r="FL3281" s="1"/>
      <c r="FM3281" s="1"/>
      <c r="FN3281" s="1"/>
      <c r="FO3281" s="1"/>
      <c r="FP3281" s="1"/>
      <c r="FQ3281" s="1"/>
      <c r="FR3281" s="1"/>
      <c r="FS3281" s="1"/>
      <c r="FT3281" s="1"/>
      <c r="FU3281" s="1"/>
      <c r="FV3281" s="1"/>
      <c r="FW3281" s="1"/>
      <c r="FX3281" s="1"/>
      <c r="FY3281" s="1"/>
      <c r="FZ3281" s="1"/>
      <c r="GA3281" s="1"/>
      <c r="GB3281" s="1"/>
      <c r="GC3281" s="1"/>
      <c r="GD3281" s="1"/>
      <c r="GE3281" s="1"/>
      <c r="GF3281" s="1"/>
      <c r="GG3281" s="1"/>
      <c r="GH3281" s="1"/>
      <c r="GI3281" s="1"/>
      <c r="GJ3281" s="1"/>
      <c r="GK3281"/>
      <c r="GL3281"/>
      <c r="GM3281"/>
      <c r="GN3281"/>
      <c r="GO3281"/>
      <c r="GP3281"/>
      <c r="GQ3281"/>
      <c r="GR3281"/>
      <c r="GS3281"/>
      <c r="GT3281"/>
      <c r="GU3281"/>
      <c r="GV3281"/>
      <c r="GW3281"/>
      <c r="GX3281"/>
      <c r="GY3281"/>
      <c r="GZ3281"/>
      <c r="HA3281"/>
      <c r="HB3281"/>
      <c r="HC3281"/>
      <c r="HD3281"/>
      <c r="HE3281"/>
    </row>
    <row r="3282" spans="6:213" s="19" customFormat="1" x14ac:dyDescent="0.25">
      <c r="F3282" s="20"/>
      <c r="G3282" s="20"/>
      <c r="H3282" s="20"/>
      <c r="I3282" s="20"/>
      <c r="J3282" s="21"/>
      <c r="K3282" s="21"/>
      <c r="L3282" s="20"/>
      <c r="M3282" s="20"/>
      <c r="N3282" s="22"/>
      <c r="O3282" s="22"/>
      <c r="P3282" s="22"/>
      <c r="Q3282" s="22"/>
      <c r="U3282" s="20"/>
      <c r="V3282" s="20"/>
      <c r="W3282" s="20"/>
      <c r="X3282" s="27"/>
      <c r="Y3282" s="253"/>
      <c r="Z3282" s="30"/>
      <c r="AA3282" s="30"/>
      <c r="AB3282" s="31"/>
      <c r="AC3282" s="31"/>
      <c r="AD3282" s="31"/>
      <c r="AE3282" s="31"/>
      <c r="AF3282" s="31"/>
      <c r="AG3282" s="241"/>
      <c r="AH3282" s="31"/>
      <c r="AI3282" s="31"/>
      <c r="AJ3282" s="31"/>
      <c r="AK3282" s="31"/>
      <c r="AL3282" s="120"/>
      <c r="AM3282" s="25"/>
      <c r="AN3282" s="25"/>
      <c r="AO3282" s="25"/>
      <c r="AP3282" s="25"/>
      <c r="AQ3282" s="26"/>
      <c r="AR3282" s="25"/>
      <c r="AS3282" s="25"/>
      <c r="AT3282" s="25"/>
      <c r="AU3282" s="25"/>
      <c r="AV3282" s="25"/>
      <c r="BC3282" s="1"/>
      <c r="BD3282"/>
      <c r="BE3282"/>
      <c r="BF3282" s="1"/>
      <c r="BG3282"/>
      <c r="BH3282"/>
      <c r="BI3282"/>
      <c r="BJ3282" s="1"/>
      <c r="BK3282" s="1"/>
      <c r="BL3282"/>
      <c r="BM3282" s="1"/>
      <c r="BN3282" s="1"/>
      <c r="BO3282" s="1"/>
      <c r="BP3282" s="1"/>
      <c r="BQ3282" s="1"/>
      <c r="BR3282" s="1"/>
      <c r="BS3282" s="1"/>
      <c r="BT3282" s="22"/>
      <c r="BU3282" s="1"/>
      <c r="BV3282" s="1"/>
      <c r="BW3282" s="1"/>
      <c r="BX3282" s="1"/>
      <c r="BY3282" s="1"/>
      <c r="BZ3282" s="1"/>
      <c r="CA3282" s="1"/>
      <c r="CB3282" s="1"/>
      <c r="CC3282" s="1"/>
      <c r="CD3282" s="1"/>
      <c r="CE3282" s="1"/>
      <c r="CF3282" s="1"/>
      <c r="CG3282" s="1"/>
      <c r="CH3282" s="1"/>
      <c r="CI3282" s="1"/>
      <c r="CJ3282" s="1"/>
      <c r="CK3282" s="1"/>
      <c r="CL3282" s="1"/>
      <c r="CM3282" s="1"/>
      <c r="CN3282" s="1"/>
      <c r="CO3282" s="1"/>
      <c r="CP3282" s="1"/>
      <c r="CQ3282" s="1"/>
      <c r="CR3282" s="1"/>
      <c r="CS3282" s="1"/>
      <c r="CT3282" s="1"/>
      <c r="CU3282" s="1"/>
      <c r="CV3282" s="1"/>
      <c r="CW3282" s="1"/>
      <c r="CX3282" s="1"/>
      <c r="CY3282" s="1"/>
      <c r="CZ3282" s="1"/>
      <c r="DA3282" s="1"/>
      <c r="DB3282" s="1"/>
      <c r="DC3282" s="1"/>
      <c r="DD3282" s="1"/>
      <c r="DE3282" s="1"/>
      <c r="DF3282" s="1"/>
      <c r="DG3282" s="1"/>
      <c r="DH3282" s="1"/>
      <c r="DI3282" s="1"/>
      <c r="DJ3282" s="1"/>
      <c r="DK3282" s="1"/>
      <c r="DL3282" s="1"/>
      <c r="DM3282" s="1"/>
      <c r="DN3282" s="1"/>
      <c r="DO3282" s="1"/>
      <c r="DP3282" s="1"/>
      <c r="DQ3282" s="1"/>
      <c r="DR3282" s="1"/>
      <c r="DS3282" s="1"/>
      <c r="DT3282" s="1"/>
      <c r="DU3282" s="1"/>
      <c r="DV3282" s="1"/>
      <c r="DW3282" s="1"/>
      <c r="DX3282" s="1"/>
      <c r="DY3282" s="1"/>
      <c r="DZ3282" s="1"/>
      <c r="EA3282" s="1"/>
      <c r="EB3282" s="1"/>
      <c r="EC3282" s="1"/>
      <c r="ED3282" s="1"/>
      <c r="EE3282" s="1"/>
      <c r="EF3282" s="1"/>
      <c r="EG3282" s="1"/>
      <c r="EH3282" s="1"/>
      <c r="EI3282" s="1"/>
      <c r="EJ3282" s="1"/>
      <c r="EK3282" s="1"/>
      <c r="EL3282" s="1"/>
      <c r="EM3282" s="1"/>
      <c r="EN3282" s="1"/>
      <c r="EO3282" s="1"/>
      <c r="EP3282" s="1"/>
      <c r="EQ3282" s="1"/>
      <c r="ER3282" s="1"/>
      <c r="ES3282" s="1"/>
      <c r="ET3282" s="1"/>
      <c r="EU3282" s="1"/>
      <c r="EV3282" s="1"/>
      <c r="EW3282" s="1"/>
      <c r="EX3282" s="1"/>
      <c r="EY3282" s="1"/>
      <c r="EZ3282" s="1"/>
      <c r="FA3282" s="1"/>
      <c r="FB3282" s="1"/>
      <c r="FC3282" s="1"/>
      <c r="FD3282" s="1"/>
      <c r="FE3282" s="1"/>
      <c r="FF3282" s="1"/>
      <c r="FG3282" s="1"/>
      <c r="FH3282" s="1"/>
      <c r="FI3282" s="1"/>
      <c r="FJ3282" s="1"/>
      <c r="FK3282" s="1"/>
      <c r="FL3282" s="1"/>
      <c r="FM3282" s="1"/>
      <c r="FN3282" s="1"/>
      <c r="FO3282" s="1"/>
      <c r="FP3282" s="1"/>
      <c r="FQ3282" s="1"/>
      <c r="FR3282" s="1"/>
      <c r="FS3282" s="1"/>
      <c r="FT3282" s="1"/>
      <c r="FU3282" s="1"/>
      <c r="FV3282" s="1"/>
      <c r="FW3282" s="1"/>
      <c r="FX3282" s="1"/>
      <c r="FY3282" s="1"/>
      <c r="FZ3282" s="1"/>
      <c r="GA3282" s="1"/>
      <c r="GB3282" s="1"/>
      <c r="GC3282" s="1"/>
      <c r="GD3282" s="1"/>
      <c r="GE3282" s="1"/>
      <c r="GF3282" s="1"/>
      <c r="GG3282" s="1"/>
      <c r="GH3282" s="1"/>
      <c r="GI3282" s="1"/>
      <c r="GJ3282" s="1"/>
      <c r="GK3282"/>
      <c r="GL3282"/>
      <c r="GM3282"/>
      <c r="GN3282"/>
      <c r="GO3282"/>
      <c r="GP3282"/>
      <c r="GQ3282"/>
      <c r="GR3282"/>
      <c r="GS3282"/>
      <c r="GT3282"/>
      <c r="GU3282"/>
      <c r="GV3282"/>
      <c r="GW3282"/>
      <c r="GX3282"/>
      <c r="GY3282"/>
      <c r="GZ3282"/>
      <c r="HA3282"/>
      <c r="HB3282"/>
      <c r="HC3282"/>
      <c r="HD3282"/>
      <c r="HE3282"/>
    </row>
    <row r="3283" spans="6:213" s="19" customFormat="1" x14ac:dyDescent="0.25">
      <c r="F3283" s="20"/>
      <c r="G3283" s="20"/>
      <c r="H3283" s="20"/>
      <c r="I3283" s="20"/>
      <c r="J3283" s="21"/>
      <c r="K3283" s="21"/>
      <c r="L3283" s="20"/>
      <c r="M3283" s="20"/>
      <c r="N3283" s="22"/>
      <c r="O3283" s="22"/>
      <c r="P3283" s="22"/>
      <c r="Q3283" s="22"/>
      <c r="U3283" s="20"/>
      <c r="V3283" s="20"/>
      <c r="W3283" s="20"/>
      <c r="X3283" s="27"/>
      <c r="Y3283" s="253"/>
      <c r="Z3283" s="30"/>
      <c r="AA3283" s="30"/>
      <c r="AB3283" s="31"/>
      <c r="AC3283" s="31"/>
      <c r="AD3283" s="31"/>
      <c r="AE3283" s="31"/>
      <c r="AF3283" s="31"/>
      <c r="AG3283" s="241"/>
      <c r="AH3283" s="31"/>
      <c r="AI3283" s="31"/>
      <c r="AJ3283" s="31"/>
      <c r="AK3283" s="31"/>
      <c r="AL3283" s="120"/>
      <c r="AM3283" s="25"/>
      <c r="AN3283" s="25"/>
      <c r="AO3283" s="25"/>
      <c r="AP3283" s="25"/>
      <c r="AQ3283" s="26"/>
      <c r="AR3283" s="25"/>
      <c r="AS3283" s="25"/>
      <c r="AT3283" s="25"/>
      <c r="AU3283" s="25"/>
      <c r="AV3283" s="25"/>
      <c r="BC3283" s="1"/>
      <c r="BD3283"/>
      <c r="BE3283"/>
      <c r="BF3283" s="1"/>
      <c r="BG3283"/>
      <c r="BH3283"/>
      <c r="BI3283"/>
      <c r="BJ3283" s="1"/>
      <c r="BK3283" s="1"/>
      <c r="BL3283"/>
      <c r="BM3283" s="1"/>
      <c r="BN3283" s="1"/>
      <c r="BO3283" s="1"/>
      <c r="BP3283" s="1"/>
      <c r="BQ3283" s="1"/>
      <c r="BR3283" s="1"/>
      <c r="BS3283" s="1"/>
      <c r="BT3283" s="22"/>
      <c r="BU3283" s="1"/>
      <c r="BV3283" s="1"/>
      <c r="BW3283" s="1"/>
      <c r="BX3283" s="1"/>
      <c r="BY3283" s="1"/>
      <c r="BZ3283" s="1"/>
      <c r="CA3283" s="1"/>
      <c r="CB3283" s="1"/>
      <c r="CC3283" s="1"/>
      <c r="CD3283" s="1"/>
      <c r="CE3283" s="1"/>
      <c r="CF3283" s="1"/>
      <c r="CG3283" s="1"/>
      <c r="CH3283" s="1"/>
      <c r="CI3283" s="1"/>
      <c r="CJ3283" s="1"/>
      <c r="CK3283" s="1"/>
      <c r="CL3283" s="1"/>
      <c r="CM3283" s="1"/>
      <c r="CN3283" s="1"/>
      <c r="CO3283" s="1"/>
      <c r="CP3283" s="1"/>
      <c r="CQ3283" s="1"/>
      <c r="CR3283" s="1"/>
      <c r="CS3283" s="1"/>
      <c r="CT3283" s="1"/>
      <c r="CU3283" s="1"/>
      <c r="CV3283" s="1"/>
      <c r="CW3283" s="1"/>
      <c r="CX3283" s="1"/>
      <c r="CY3283" s="1"/>
      <c r="CZ3283" s="1"/>
      <c r="DA3283" s="1"/>
      <c r="DB3283" s="1"/>
      <c r="DC3283" s="1"/>
      <c r="DD3283" s="1"/>
      <c r="DE3283" s="1"/>
      <c r="DF3283" s="1"/>
      <c r="DG3283" s="1"/>
      <c r="DH3283" s="1"/>
      <c r="DI3283" s="1"/>
      <c r="DJ3283" s="1"/>
      <c r="DK3283" s="1"/>
      <c r="DL3283" s="1"/>
      <c r="DM3283" s="1"/>
      <c r="DN3283" s="1"/>
      <c r="DO3283" s="1"/>
      <c r="DP3283" s="1"/>
      <c r="DQ3283" s="1"/>
      <c r="DR3283" s="1"/>
      <c r="DS3283" s="1"/>
      <c r="DT3283" s="1"/>
      <c r="DU3283" s="1"/>
      <c r="DV3283" s="1"/>
      <c r="DW3283" s="1"/>
      <c r="DX3283" s="1"/>
      <c r="DY3283" s="1"/>
      <c r="DZ3283" s="1"/>
      <c r="EA3283" s="1"/>
      <c r="EB3283" s="1"/>
      <c r="EC3283" s="1"/>
      <c r="ED3283" s="1"/>
      <c r="EE3283" s="1"/>
      <c r="EF3283" s="1"/>
      <c r="EG3283" s="1"/>
      <c r="EH3283" s="1"/>
      <c r="EI3283" s="1"/>
      <c r="EJ3283" s="1"/>
      <c r="EK3283" s="1"/>
      <c r="EL3283" s="1"/>
      <c r="EM3283" s="1"/>
      <c r="EN3283" s="1"/>
      <c r="EO3283" s="1"/>
      <c r="EP3283" s="1"/>
      <c r="EQ3283" s="1"/>
      <c r="ER3283" s="1"/>
      <c r="ES3283" s="1"/>
      <c r="ET3283" s="1"/>
      <c r="EU3283" s="1"/>
      <c r="EV3283" s="1"/>
      <c r="EW3283" s="1"/>
      <c r="EX3283" s="1"/>
      <c r="EY3283" s="1"/>
      <c r="EZ3283" s="1"/>
      <c r="FA3283" s="1"/>
      <c r="FB3283" s="1"/>
      <c r="FC3283" s="1"/>
      <c r="FD3283" s="1"/>
      <c r="FE3283" s="1"/>
      <c r="FF3283" s="1"/>
      <c r="FG3283" s="1"/>
      <c r="FH3283" s="1"/>
      <c r="FI3283" s="1"/>
      <c r="FJ3283" s="1"/>
      <c r="FK3283" s="1"/>
      <c r="FL3283" s="1"/>
      <c r="FM3283" s="1"/>
      <c r="FN3283" s="1"/>
      <c r="FO3283" s="1"/>
      <c r="FP3283" s="1"/>
      <c r="FQ3283" s="1"/>
      <c r="FR3283" s="1"/>
      <c r="FS3283" s="1"/>
      <c r="FT3283" s="1"/>
      <c r="FU3283" s="1"/>
      <c r="FV3283" s="1"/>
      <c r="FW3283" s="1"/>
      <c r="FX3283" s="1"/>
      <c r="FY3283" s="1"/>
      <c r="FZ3283" s="1"/>
      <c r="GA3283" s="1"/>
      <c r="GB3283" s="1"/>
      <c r="GC3283" s="1"/>
      <c r="GD3283" s="1"/>
      <c r="GE3283" s="1"/>
      <c r="GF3283" s="1"/>
      <c r="GG3283" s="1"/>
      <c r="GH3283" s="1"/>
      <c r="GI3283" s="1"/>
      <c r="GJ3283" s="1"/>
      <c r="GK3283"/>
      <c r="GL3283"/>
      <c r="GM3283"/>
      <c r="GN3283"/>
      <c r="GO3283"/>
      <c r="GP3283"/>
      <c r="GQ3283"/>
      <c r="GR3283"/>
      <c r="GS3283"/>
      <c r="GT3283"/>
      <c r="GU3283"/>
      <c r="GV3283"/>
      <c r="GW3283"/>
      <c r="GX3283"/>
      <c r="GY3283"/>
      <c r="GZ3283"/>
      <c r="HA3283"/>
      <c r="HB3283"/>
      <c r="HC3283"/>
      <c r="HD3283"/>
      <c r="HE3283"/>
    </row>
    <row r="3284" spans="6:213" s="19" customFormat="1" x14ac:dyDescent="0.25">
      <c r="F3284" s="20"/>
      <c r="G3284" s="20"/>
      <c r="H3284" s="20"/>
      <c r="I3284" s="20"/>
      <c r="J3284" s="21"/>
      <c r="K3284" s="21"/>
      <c r="L3284" s="20"/>
      <c r="M3284" s="20"/>
      <c r="N3284" s="22"/>
      <c r="O3284" s="22"/>
      <c r="P3284" s="22"/>
      <c r="Q3284" s="22"/>
      <c r="U3284" s="20"/>
      <c r="V3284" s="20"/>
      <c r="W3284" s="20"/>
      <c r="X3284" s="27"/>
      <c r="Y3284" s="253"/>
      <c r="Z3284" s="30"/>
      <c r="AA3284" s="30"/>
      <c r="AB3284" s="31"/>
      <c r="AC3284" s="31"/>
      <c r="AD3284" s="31"/>
      <c r="AE3284" s="31"/>
      <c r="AF3284" s="31"/>
      <c r="AG3284" s="241"/>
      <c r="AH3284" s="31"/>
      <c r="AI3284" s="31"/>
      <c r="AJ3284" s="31"/>
      <c r="AK3284" s="31"/>
      <c r="AL3284" s="120"/>
      <c r="AM3284" s="25"/>
      <c r="AN3284" s="25"/>
      <c r="AO3284" s="25"/>
      <c r="AP3284" s="25"/>
      <c r="AQ3284" s="26"/>
      <c r="AR3284" s="25"/>
      <c r="AS3284" s="25"/>
      <c r="AT3284" s="25"/>
      <c r="AU3284" s="25"/>
      <c r="AV3284" s="25"/>
      <c r="BC3284" s="1"/>
      <c r="BD3284"/>
      <c r="BE3284"/>
      <c r="BF3284" s="1"/>
      <c r="BG3284"/>
      <c r="BH3284"/>
      <c r="BI3284"/>
      <c r="BJ3284" s="1"/>
      <c r="BK3284" s="1"/>
      <c r="BL3284"/>
      <c r="BM3284" s="1"/>
      <c r="BN3284" s="1"/>
      <c r="BO3284" s="1"/>
      <c r="BP3284" s="1"/>
      <c r="BQ3284" s="1"/>
      <c r="BR3284" s="1"/>
      <c r="BS3284" s="1"/>
      <c r="BT3284" s="22"/>
      <c r="BU3284" s="1"/>
      <c r="BV3284" s="1"/>
      <c r="BW3284" s="1"/>
      <c r="BX3284" s="1"/>
      <c r="BY3284" s="1"/>
      <c r="BZ3284" s="1"/>
      <c r="CA3284" s="1"/>
      <c r="CB3284" s="1"/>
      <c r="CC3284" s="1"/>
      <c r="CD3284" s="1"/>
      <c r="CE3284" s="1"/>
      <c r="CF3284" s="1"/>
      <c r="CG3284" s="1"/>
      <c r="CH3284" s="1"/>
      <c r="CI3284" s="1"/>
      <c r="CJ3284" s="1"/>
      <c r="CK3284" s="1"/>
      <c r="CL3284" s="1"/>
      <c r="CM3284" s="1"/>
      <c r="CN3284" s="1"/>
      <c r="CO3284" s="1"/>
      <c r="CP3284" s="1"/>
      <c r="CQ3284" s="1"/>
      <c r="CR3284" s="1"/>
      <c r="CS3284" s="1"/>
      <c r="CT3284" s="1"/>
      <c r="CU3284" s="1"/>
      <c r="CV3284" s="1"/>
      <c r="CW3284" s="1"/>
      <c r="CX3284" s="1"/>
      <c r="CY3284" s="1"/>
      <c r="CZ3284" s="1"/>
      <c r="DA3284" s="1"/>
      <c r="DB3284" s="1"/>
      <c r="DC3284" s="1"/>
      <c r="DD3284" s="1"/>
      <c r="DE3284" s="1"/>
      <c r="DF3284" s="1"/>
      <c r="DG3284" s="1"/>
      <c r="DH3284" s="1"/>
      <c r="DI3284" s="1"/>
      <c r="DJ3284" s="1"/>
      <c r="DK3284" s="1"/>
      <c r="DL3284" s="1"/>
      <c r="DM3284" s="1"/>
      <c r="DN3284" s="1"/>
      <c r="DO3284" s="1"/>
      <c r="DP3284" s="1"/>
      <c r="DQ3284" s="1"/>
      <c r="DR3284" s="1"/>
      <c r="DS3284" s="1"/>
      <c r="DT3284" s="1"/>
      <c r="DU3284" s="1"/>
      <c r="DV3284" s="1"/>
      <c r="DW3284" s="1"/>
      <c r="DX3284" s="1"/>
      <c r="DY3284" s="1"/>
      <c r="DZ3284" s="1"/>
      <c r="EA3284" s="1"/>
      <c r="EB3284" s="1"/>
      <c r="EC3284" s="1"/>
      <c r="ED3284" s="1"/>
      <c r="EE3284" s="1"/>
      <c r="EF3284" s="1"/>
      <c r="EG3284" s="1"/>
      <c r="EH3284" s="1"/>
      <c r="EI3284" s="1"/>
      <c r="EJ3284" s="1"/>
      <c r="EK3284" s="1"/>
      <c r="EL3284" s="1"/>
      <c r="EM3284" s="1"/>
      <c r="EN3284" s="1"/>
      <c r="EO3284" s="1"/>
      <c r="EP3284" s="1"/>
      <c r="EQ3284" s="1"/>
      <c r="ER3284" s="1"/>
      <c r="ES3284" s="1"/>
      <c r="ET3284" s="1"/>
      <c r="EU3284" s="1"/>
      <c r="EV3284" s="1"/>
      <c r="EW3284" s="1"/>
      <c r="EX3284" s="1"/>
      <c r="EY3284" s="1"/>
      <c r="EZ3284" s="1"/>
      <c r="FA3284" s="1"/>
      <c r="FB3284" s="1"/>
      <c r="FC3284" s="1"/>
      <c r="FD3284" s="1"/>
      <c r="FE3284" s="1"/>
      <c r="FF3284" s="1"/>
      <c r="FG3284" s="1"/>
      <c r="FH3284" s="1"/>
      <c r="FI3284" s="1"/>
      <c r="FJ3284" s="1"/>
      <c r="FK3284" s="1"/>
      <c r="FL3284" s="1"/>
      <c r="FM3284" s="1"/>
      <c r="FN3284" s="1"/>
      <c r="FO3284" s="1"/>
      <c r="FP3284" s="1"/>
      <c r="FQ3284" s="1"/>
      <c r="FR3284" s="1"/>
      <c r="FS3284" s="1"/>
      <c r="FT3284" s="1"/>
      <c r="FU3284" s="1"/>
      <c r="FV3284" s="1"/>
      <c r="FW3284" s="1"/>
      <c r="FX3284" s="1"/>
      <c r="FY3284" s="1"/>
      <c r="FZ3284" s="1"/>
      <c r="GA3284" s="1"/>
      <c r="GB3284" s="1"/>
      <c r="GC3284" s="1"/>
      <c r="GD3284" s="1"/>
      <c r="GE3284" s="1"/>
      <c r="GF3284" s="1"/>
      <c r="GG3284" s="1"/>
      <c r="GH3284" s="1"/>
      <c r="GI3284" s="1"/>
      <c r="GJ3284" s="1"/>
      <c r="GK3284"/>
      <c r="GL3284"/>
      <c r="GM3284"/>
      <c r="GN3284"/>
      <c r="GO3284"/>
      <c r="GP3284"/>
      <c r="GQ3284"/>
      <c r="GR3284"/>
      <c r="GS3284"/>
      <c r="GT3284"/>
      <c r="GU3284"/>
      <c r="GV3284"/>
      <c r="GW3284"/>
      <c r="GX3284"/>
      <c r="GY3284"/>
      <c r="GZ3284"/>
      <c r="HA3284"/>
      <c r="HB3284"/>
      <c r="HC3284"/>
      <c r="HD3284"/>
      <c r="HE3284"/>
    </row>
    <row r="3285" spans="6:213" s="19" customFormat="1" x14ac:dyDescent="0.25">
      <c r="F3285" s="20"/>
      <c r="G3285" s="20"/>
      <c r="H3285" s="20"/>
      <c r="I3285" s="20"/>
      <c r="J3285" s="21"/>
      <c r="K3285" s="21"/>
      <c r="L3285" s="20"/>
      <c r="M3285" s="20"/>
      <c r="N3285" s="22"/>
      <c r="O3285" s="22"/>
      <c r="P3285" s="22"/>
      <c r="Q3285" s="22"/>
      <c r="U3285" s="20"/>
      <c r="V3285" s="20"/>
      <c r="W3285" s="20"/>
      <c r="X3285" s="27"/>
      <c r="Y3285" s="253"/>
      <c r="Z3285" s="30"/>
      <c r="AA3285" s="30"/>
      <c r="AB3285" s="31"/>
      <c r="AC3285" s="31"/>
      <c r="AD3285" s="31"/>
      <c r="AE3285" s="31"/>
      <c r="AF3285" s="31"/>
      <c r="AG3285" s="241"/>
      <c r="AH3285" s="31"/>
      <c r="AI3285" s="31"/>
      <c r="AJ3285" s="31"/>
      <c r="AK3285" s="31"/>
      <c r="AL3285" s="120"/>
      <c r="AM3285" s="25"/>
      <c r="AN3285" s="25"/>
      <c r="AO3285" s="25"/>
      <c r="AP3285" s="25"/>
      <c r="AQ3285" s="26"/>
      <c r="AR3285" s="25"/>
      <c r="AS3285" s="25"/>
      <c r="AT3285" s="25"/>
      <c r="AU3285" s="25"/>
      <c r="AV3285" s="25"/>
      <c r="BC3285" s="1"/>
      <c r="BD3285"/>
      <c r="BE3285"/>
      <c r="BF3285" s="1"/>
      <c r="BG3285"/>
      <c r="BH3285"/>
      <c r="BI3285"/>
      <c r="BJ3285" s="1"/>
      <c r="BK3285" s="1"/>
      <c r="BL3285"/>
      <c r="BM3285" s="1"/>
      <c r="BN3285" s="1"/>
      <c r="BO3285" s="1"/>
      <c r="BP3285" s="1"/>
      <c r="BQ3285" s="1"/>
      <c r="BR3285" s="1"/>
      <c r="BS3285" s="1"/>
      <c r="BT3285" s="22"/>
      <c r="BU3285" s="1"/>
      <c r="BV3285" s="1"/>
      <c r="BW3285" s="1"/>
      <c r="BX3285" s="1"/>
      <c r="BY3285" s="1"/>
      <c r="BZ3285" s="1"/>
      <c r="CA3285" s="1"/>
      <c r="CB3285" s="1"/>
      <c r="CC3285" s="1"/>
      <c r="CD3285" s="1"/>
      <c r="CE3285" s="1"/>
      <c r="CF3285" s="1"/>
      <c r="CG3285" s="1"/>
      <c r="CH3285" s="1"/>
      <c r="CI3285" s="1"/>
      <c r="CJ3285" s="1"/>
      <c r="CK3285" s="1"/>
      <c r="CL3285" s="1"/>
      <c r="CM3285" s="1"/>
      <c r="CN3285" s="1"/>
      <c r="CO3285" s="1"/>
      <c r="CP3285" s="1"/>
      <c r="CQ3285" s="1"/>
      <c r="CR3285" s="1"/>
      <c r="CS3285" s="1"/>
      <c r="CT3285" s="1"/>
      <c r="CU3285" s="1"/>
      <c r="CV3285" s="1"/>
      <c r="CW3285" s="1"/>
      <c r="CX3285" s="1"/>
      <c r="CY3285" s="1"/>
      <c r="CZ3285" s="1"/>
      <c r="DA3285" s="1"/>
      <c r="DB3285" s="1"/>
      <c r="DC3285" s="1"/>
      <c r="DD3285" s="1"/>
      <c r="DE3285" s="1"/>
      <c r="DF3285" s="1"/>
      <c r="DG3285" s="1"/>
      <c r="DH3285" s="1"/>
      <c r="DI3285" s="1"/>
      <c r="DJ3285" s="1"/>
      <c r="DK3285" s="1"/>
      <c r="DL3285" s="1"/>
      <c r="DM3285" s="1"/>
      <c r="DN3285" s="1"/>
      <c r="DO3285" s="1"/>
      <c r="DP3285" s="1"/>
      <c r="DQ3285" s="1"/>
      <c r="DR3285" s="1"/>
      <c r="DS3285" s="1"/>
      <c r="DT3285" s="1"/>
      <c r="DU3285" s="1"/>
      <c r="DV3285" s="1"/>
      <c r="DW3285" s="1"/>
      <c r="DX3285" s="1"/>
      <c r="DY3285" s="1"/>
      <c r="DZ3285" s="1"/>
      <c r="EA3285" s="1"/>
      <c r="EB3285" s="1"/>
      <c r="EC3285" s="1"/>
      <c r="ED3285" s="1"/>
      <c r="EE3285" s="1"/>
      <c r="EF3285" s="1"/>
      <c r="EG3285" s="1"/>
      <c r="EH3285" s="1"/>
      <c r="EI3285" s="1"/>
      <c r="EJ3285" s="1"/>
      <c r="EK3285" s="1"/>
      <c r="EL3285" s="1"/>
      <c r="EM3285" s="1"/>
      <c r="EN3285" s="1"/>
      <c r="EO3285" s="1"/>
      <c r="EP3285" s="1"/>
      <c r="EQ3285" s="1"/>
      <c r="ER3285" s="1"/>
      <c r="ES3285" s="1"/>
      <c r="ET3285" s="1"/>
      <c r="EU3285" s="1"/>
      <c r="EV3285" s="1"/>
      <c r="EW3285" s="1"/>
      <c r="EX3285" s="1"/>
      <c r="EY3285" s="1"/>
      <c r="EZ3285" s="1"/>
      <c r="FA3285" s="1"/>
      <c r="FB3285" s="1"/>
      <c r="FC3285" s="1"/>
      <c r="FD3285" s="1"/>
      <c r="FE3285" s="1"/>
      <c r="FF3285" s="1"/>
      <c r="FG3285" s="1"/>
      <c r="FH3285" s="1"/>
      <c r="FI3285" s="1"/>
      <c r="FJ3285" s="1"/>
      <c r="FK3285" s="1"/>
      <c r="FL3285" s="1"/>
      <c r="FM3285" s="1"/>
      <c r="FN3285" s="1"/>
      <c r="FO3285" s="1"/>
      <c r="FP3285" s="1"/>
      <c r="FQ3285" s="1"/>
      <c r="FR3285" s="1"/>
      <c r="FS3285" s="1"/>
      <c r="FT3285" s="1"/>
      <c r="FU3285" s="1"/>
      <c r="FV3285" s="1"/>
      <c r="FW3285" s="1"/>
      <c r="FX3285" s="1"/>
      <c r="FY3285" s="1"/>
      <c r="FZ3285" s="1"/>
      <c r="GA3285" s="1"/>
      <c r="GB3285" s="1"/>
      <c r="GC3285" s="1"/>
      <c r="GD3285" s="1"/>
      <c r="GE3285" s="1"/>
      <c r="GF3285" s="1"/>
      <c r="GG3285" s="1"/>
      <c r="GH3285" s="1"/>
      <c r="GI3285" s="1"/>
      <c r="GJ3285" s="1"/>
      <c r="GK3285"/>
      <c r="GL3285"/>
      <c r="GM3285"/>
      <c r="GN3285"/>
      <c r="GO3285"/>
      <c r="GP3285"/>
      <c r="GQ3285"/>
      <c r="GR3285"/>
      <c r="GS3285"/>
      <c r="GT3285"/>
      <c r="GU3285"/>
      <c r="GV3285"/>
      <c r="GW3285"/>
      <c r="GX3285"/>
      <c r="GY3285"/>
      <c r="GZ3285"/>
      <c r="HA3285"/>
      <c r="HB3285"/>
      <c r="HC3285"/>
      <c r="HD3285"/>
      <c r="HE3285"/>
    </row>
    <row r="3286" spans="6:213" s="19" customFormat="1" x14ac:dyDescent="0.25">
      <c r="F3286" s="20"/>
      <c r="G3286" s="20"/>
      <c r="H3286" s="20"/>
      <c r="I3286" s="20"/>
      <c r="J3286" s="21"/>
      <c r="K3286" s="21"/>
      <c r="L3286" s="20"/>
      <c r="M3286" s="20"/>
      <c r="N3286" s="22"/>
      <c r="O3286" s="22"/>
      <c r="P3286" s="22"/>
      <c r="Q3286" s="22"/>
      <c r="U3286" s="20"/>
      <c r="V3286" s="20"/>
      <c r="W3286" s="20"/>
      <c r="X3286" s="27"/>
      <c r="Y3286" s="253"/>
      <c r="Z3286" s="30"/>
      <c r="AA3286" s="30"/>
      <c r="AB3286" s="31"/>
      <c r="AC3286" s="31"/>
      <c r="AD3286" s="31"/>
      <c r="AE3286" s="31"/>
      <c r="AF3286" s="31"/>
      <c r="AG3286" s="241"/>
      <c r="AH3286" s="31"/>
      <c r="AI3286" s="31"/>
      <c r="AJ3286" s="31"/>
      <c r="AK3286" s="31"/>
      <c r="AL3286" s="120"/>
      <c r="AM3286" s="25"/>
      <c r="AN3286" s="25"/>
      <c r="AO3286" s="25"/>
      <c r="AP3286" s="25"/>
      <c r="AQ3286" s="26"/>
      <c r="AR3286" s="25"/>
      <c r="AS3286" s="25"/>
      <c r="AT3286" s="25"/>
      <c r="AU3286" s="25"/>
      <c r="AV3286" s="25"/>
      <c r="BC3286" s="1"/>
      <c r="BD3286"/>
      <c r="BE3286"/>
      <c r="BF3286" s="1"/>
      <c r="BG3286"/>
      <c r="BH3286"/>
      <c r="BI3286"/>
      <c r="BJ3286" s="1"/>
      <c r="BK3286" s="1"/>
      <c r="BL3286"/>
      <c r="BM3286" s="1"/>
      <c r="BN3286" s="1"/>
      <c r="BO3286" s="1"/>
      <c r="BP3286" s="1"/>
      <c r="BQ3286" s="1"/>
      <c r="BR3286" s="1"/>
      <c r="BS3286" s="1"/>
      <c r="BT3286" s="22"/>
      <c r="BU3286" s="1"/>
      <c r="BV3286" s="1"/>
      <c r="BW3286" s="1"/>
      <c r="BX3286" s="1"/>
      <c r="BY3286" s="1"/>
      <c r="BZ3286" s="1"/>
      <c r="CA3286" s="1"/>
      <c r="CB3286" s="1"/>
      <c r="CC3286" s="1"/>
      <c r="CD3286" s="1"/>
      <c r="CE3286" s="1"/>
      <c r="CF3286" s="1"/>
      <c r="CG3286" s="1"/>
      <c r="CH3286" s="1"/>
      <c r="CI3286" s="1"/>
      <c r="CJ3286" s="1"/>
      <c r="CK3286" s="1"/>
      <c r="CL3286" s="1"/>
      <c r="CM3286" s="1"/>
      <c r="CN3286" s="1"/>
      <c r="CO3286" s="1"/>
      <c r="CP3286" s="1"/>
      <c r="CQ3286" s="1"/>
      <c r="CR3286" s="1"/>
      <c r="CS3286" s="1"/>
      <c r="CT3286" s="1"/>
      <c r="CU3286" s="1"/>
      <c r="CV3286" s="1"/>
      <c r="CW3286" s="1"/>
      <c r="CX3286" s="1"/>
      <c r="CY3286" s="1"/>
      <c r="CZ3286" s="1"/>
      <c r="DA3286" s="1"/>
      <c r="DB3286" s="1"/>
      <c r="DC3286" s="1"/>
      <c r="DD3286" s="1"/>
      <c r="DE3286" s="1"/>
      <c r="DF3286" s="1"/>
      <c r="DG3286" s="1"/>
      <c r="DH3286" s="1"/>
      <c r="DI3286" s="1"/>
      <c r="DJ3286" s="1"/>
      <c r="DK3286" s="1"/>
      <c r="DL3286" s="1"/>
      <c r="DM3286" s="1"/>
      <c r="DN3286" s="1"/>
      <c r="DO3286" s="1"/>
      <c r="DP3286" s="1"/>
      <c r="DQ3286" s="1"/>
      <c r="DR3286" s="1"/>
      <c r="DS3286" s="1"/>
      <c r="DT3286" s="1"/>
      <c r="DU3286" s="1"/>
      <c r="DV3286" s="1"/>
      <c r="DW3286" s="1"/>
      <c r="DX3286" s="1"/>
      <c r="DY3286" s="1"/>
      <c r="DZ3286" s="1"/>
      <c r="EA3286" s="1"/>
      <c r="EB3286" s="1"/>
      <c r="EC3286" s="1"/>
      <c r="ED3286" s="1"/>
      <c r="EE3286" s="1"/>
      <c r="EF3286" s="1"/>
      <c r="EG3286" s="1"/>
      <c r="EH3286" s="1"/>
      <c r="EI3286" s="1"/>
      <c r="EJ3286" s="1"/>
      <c r="EK3286" s="1"/>
      <c r="EL3286" s="1"/>
      <c r="EM3286" s="1"/>
      <c r="EN3286" s="1"/>
      <c r="EO3286" s="1"/>
      <c r="EP3286" s="1"/>
      <c r="EQ3286" s="1"/>
      <c r="ER3286" s="1"/>
      <c r="ES3286" s="1"/>
      <c r="ET3286" s="1"/>
      <c r="EU3286" s="1"/>
      <c r="EV3286" s="1"/>
      <c r="EW3286" s="1"/>
      <c r="EX3286" s="1"/>
      <c r="EY3286" s="1"/>
      <c r="EZ3286" s="1"/>
      <c r="FA3286" s="1"/>
      <c r="FB3286" s="1"/>
      <c r="FC3286" s="1"/>
      <c r="FD3286" s="1"/>
      <c r="FE3286" s="1"/>
      <c r="FF3286" s="1"/>
      <c r="FG3286" s="1"/>
      <c r="FH3286" s="1"/>
      <c r="FI3286" s="1"/>
      <c r="FJ3286" s="1"/>
      <c r="FK3286" s="1"/>
      <c r="FL3286" s="1"/>
      <c r="FM3286" s="1"/>
      <c r="FN3286" s="1"/>
      <c r="FO3286" s="1"/>
      <c r="FP3286" s="1"/>
      <c r="FQ3286" s="1"/>
      <c r="FR3286" s="1"/>
      <c r="FS3286" s="1"/>
      <c r="FT3286" s="1"/>
      <c r="FU3286" s="1"/>
      <c r="FV3286" s="1"/>
      <c r="FW3286" s="1"/>
      <c r="FX3286" s="1"/>
      <c r="FY3286" s="1"/>
      <c r="FZ3286" s="1"/>
      <c r="GA3286" s="1"/>
      <c r="GB3286" s="1"/>
      <c r="GC3286" s="1"/>
      <c r="GD3286" s="1"/>
      <c r="GE3286" s="1"/>
      <c r="GF3286" s="1"/>
      <c r="GG3286" s="1"/>
      <c r="GH3286" s="1"/>
      <c r="GI3286" s="1"/>
      <c r="GJ3286" s="1"/>
      <c r="GK3286"/>
      <c r="GL3286"/>
      <c r="GM3286"/>
      <c r="GN3286"/>
      <c r="GO3286"/>
      <c r="GP3286"/>
      <c r="GQ3286"/>
      <c r="GR3286"/>
      <c r="GS3286"/>
      <c r="GT3286"/>
      <c r="GU3286"/>
      <c r="GV3286"/>
      <c r="GW3286"/>
      <c r="GX3286"/>
      <c r="GY3286"/>
      <c r="GZ3286"/>
      <c r="HA3286"/>
      <c r="HB3286"/>
      <c r="HC3286"/>
      <c r="HD3286"/>
      <c r="HE3286"/>
    </row>
    <row r="3287" spans="6:213" s="19" customFormat="1" x14ac:dyDescent="0.25">
      <c r="F3287" s="20"/>
      <c r="G3287" s="20"/>
      <c r="H3287" s="20"/>
      <c r="I3287" s="20"/>
      <c r="J3287" s="21"/>
      <c r="K3287" s="21"/>
      <c r="L3287" s="20"/>
      <c r="M3287" s="20"/>
      <c r="N3287" s="22"/>
      <c r="O3287" s="22"/>
      <c r="P3287" s="22"/>
      <c r="Q3287" s="22"/>
      <c r="U3287" s="20"/>
      <c r="V3287" s="20"/>
      <c r="W3287" s="20"/>
      <c r="X3287" s="27"/>
      <c r="Y3287" s="253"/>
      <c r="Z3287" s="30"/>
      <c r="AA3287" s="30"/>
      <c r="AB3287" s="31"/>
      <c r="AC3287" s="31"/>
      <c r="AD3287" s="31"/>
      <c r="AE3287" s="31"/>
      <c r="AF3287" s="31"/>
      <c r="AG3287" s="241"/>
      <c r="AH3287" s="31"/>
      <c r="AI3287" s="31"/>
      <c r="AJ3287" s="31"/>
      <c r="AK3287" s="31"/>
      <c r="AL3287" s="120"/>
      <c r="AM3287" s="25"/>
      <c r="AN3287" s="25"/>
      <c r="AO3287" s="25"/>
      <c r="AP3287" s="25"/>
      <c r="AQ3287" s="26"/>
      <c r="AR3287" s="25"/>
      <c r="AS3287" s="25"/>
      <c r="AT3287" s="25"/>
      <c r="AU3287" s="25"/>
      <c r="AV3287" s="25"/>
      <c r="BC3287" s="1"/>
      <c r="BD3287"/>
      <c r="BE3287"/>
      <c r="BF3287" s="1"/>
      <c r="BG3287"/>
      <c r="BH3287"/>
      <c r="BI3287"/>
      <c r="BJ3287" s="1"/>
      <c r="BK3287" s="1"/>
      <c r="BL3287"/>
      <c r="BM3287" s="1"/>
      <c r="BN3287" s="1"/>
      <c r="BO3287" s="1"/>
      <c r="BP3287" s="1"/>
      <c r="BQ3287" s="1"/>
      <c r="BR3287" s="1"/>
      <c r="BS3287" s="1"/>
      <c r="BT3287" s="22"/>
      <c r="BU3287" s="1"/>
      <c r="BV3287" s="1"/>
      <c r="BW3287" s="1"/>
      <c r="BX3287" s="1"/>
      <c r="BY3287" s="1"/>
      <c r="BZ3287" s="1"/>
      <c r="CA3287" s="1"/>
      <c r="CB3287" s="1"/>
      <c r="CC3287" s="1"/>
      <c r="CD3287" s="1"/>
      <c r="CE3287" s="1"/>
      <c r="CF3287" s="1"/>
      <c r="CG3287" s="1"/>
      <c r="CH3287" s="1"/>
      <c r="CI3287" s="1"/>
      <c r="CJ3287" s="1"/>
      <c r="CK3287" s="1"/>
      <c r="CL3287" s="1"/>
      <c r="CM3287" s="1"/>
      <c r="CN3287" s="1"/>
      <c r="CO3287" s="1"/>
      <c r="CP3287" s="1"/>
      <c r="CQ3287" s="1"/>
      <c r="CR3287" s="1"/>
      <c r="CS3287" s="1"/>
      <c r="CT3287" s="1"/>
      <c r="CU3287" s="1"/>
      <c r="CV3287" s="1"/>
      <c r="CW3287" s="1"/>
      <c r="CX3287" s="1"/>
      <c r="CY3287" s="1"/>
      <c r="CZ3287" s="1"/>
      <c r="DA3287" s="1"/>
      <c r="DB3287" s="1"/>
      <c r="DC3287" s="1"/>
      <c r="DD3287" s="1"/>
      <c r="DE3287" s="1"/>
      <c r="DF3287" s="1"/>
      <c r="DG3287" s="1"/>
      <c r="DH3287" s="1"/>
      <c r="DI3287" s="1"/>
      <c r="DJ3287" s="1"/>
      <c r="DK3287" s="1"/>
      <c r="DL3287" s="1"/>
      <c r="DM3287" s="1"/>
      <c r="DN3287" s="1"/>
      <c r="DO3287" s="1"/>
      <c r="DP3287" s="1"/>
      <c r="DQ3287" s="1"/>
      <c r="DR3287" s="1"/>
      <c r="DS3287" s="1"/>
      <c r="DT3287" s="1"/>
      <c r="DU3287" s="1"/>
      <c r="DV3287" s="1"/>
      <c r="DW3287" s="1"/>
      <c r="DX3287" s="1"/>
      <c r="DY3287" s="1"/>
      <c r="DZ3287" s="1"/>
      <c r="EA3287" s="1"/>
      <c r="EB3287" s="1"/>
      <c r="EC3287" s="1"/>
      <c r="ED3287" s="1"/>
      <c r="EE3287" s="1"/>
      <c r="EF3287" s="1"/>
      <c r="EG3287" s="1"/>
      <c r="EH3287" s="1"/>
      <c r="EI3287" s="1"/>
      <c r="EJ3287" s="1"/>
      <c r="EK3287" s="1"/>
      <c r="EL3287" s="1"/>
      <c r="EM3287" s="1"/>
      <c r="EN3287" s="1"/>
      <c r="EO3287" s="1"/>
      <c r="EP3287" s="1"/>
      <c r="EQ3287" s="1"/>
      <c r="ER3287" s="1"/>
      <c r="ES3287" s="1"/>
      <c r="ET3287" s="1"/>
      <c r="EU3287" s="1"/>
      <c r="EV3287" s="1"/>
      <c r="EW3287" s="1"/>
      <c r="EX3287" s="1"/>
      <c r="EY3287" s="1"/>
      <c r="EZ3287" s="1"/>
      <c r="FA3287" s="1"/>
      <c r="FB3287" s="1"/>
      <c r="FC3287" s="1"/>
      <c r="FD3287" s="1"/>
      <c r="FE3287" s="1"/>
      <c r="FF3287" s="1"/>
      <c r="FG3287" s="1"/>
      <c r="FH3287" s="1"/>
      <c r="FI3287" s="1"/>
      <c r="FJ3287" s="1"/>
      <c r="FK3287" s="1"/>
      <c r="FL3287" s="1"/>
      <c r="FM3287" s="1"/>
      <c r="FN3287" s="1"/>
      <c r="FO3287" s="1"/>
      <c r="FP3287" s="1"/>
      <c r="FQ3287" s="1"/>
      <c r="FR3287" s="1"/>
      <c r="FS3287" s="1"/>
      <c r="FT3287" s="1"/>
      <c r="FU3287" s="1"/>
      <c r="FV3287" s="1"/>
      <c r="FW3287" s="1"/>
      <c r="FX3287" s="1"/>
      <c r="FY3287" s="1"/>
      <c r="FZ3287" s="1"/>
      <c r="GA3287" s="1"/>
      <c r="GB3287" s="1"/>
      <c r="GC3287" s="1"/>
      <c r="GD3287" s="1"/>
      <c r="GE3287" s="1"/>
      <c r="GF3287" s="1"/>
      <c r="GG3287" s="1"/>
      <c r="GH3287" s="1"/>
      <c r="GI3287" s="1"/>
      <c r="GJ3287" s="1"/>
      <c r="GK3287"/>
      <c r="GL3287"/>
      <c r="GM3287"/>
      <c r="GN3287"/>
      <c r="GO3287"/>
      <c r="GP3287"/>
      <c r="GQ3287"/>
      <c r="GR3287"/>
      <c r="GS3287"/>
      <c r="GT3287"/>
      <c r="GU3287"/>
      <c r="GV3287"/>
      <c r="GW3287"/>
      <c r="GX3287"/>
      <c r="GY3287"/>
      <c r="GZ3287"/>
      <c r="HA3287"/>
      <c r="HB3287"/>
      <c r="HC3287"/>
      <c r="HD3287"/>
      <c r="HE3287"/>
    </row>
    <row r="3288" spans="6:213" s="19" customFormat="1" x14ac:dyDescent="0.25">
      <c r="F3288" s="20"/>
      <c r="G3288" s="20"/>
      <c r="H3288" s="20"/>
      <c r="I3288" s="20"/>
      <c r="J3288" s="21"/>
      <c r="K3288" s="21"/>
      <c r="L3288" s="20"/>
      <c r="M3288" s="20"/>
      <c r="N3288" s="22"/>
      <c r="O3288" s="22"/>
      <c r="P3288" s="22"/>
      <c r="Q3288" s="22"/>
      <c r="U3288" s="20"/>
      <c r="V3288" s="20"/>
      <c r="W3288" s="20"/>
      <c r="X3288" s="27"/>
      <c r="Y3288" s="253"/>
      <c r="Z3288" s="30"/>
      <c r="AA3288" s="30"/>
      <c r="AB3288" s="31"/>
      <c r="AC3288" s="31"/>
      <c r="AD3288" s="31"/>
      <c r="AE3288" s="31"/>
      <c r="AF3288" s="31"/>
      <c r="AG3288" s="241"/>
      <c r="AH3288" s="31"/>
      <c r="AI3288" s="31"/>
      <c r="AJ3288" s="31"/>
      <c r="AK3288" s="31"/>
      <c r="AL3288" s="120"/>
      <c r="AM3288" s="25"/>
      <c r="AN3288" s="25"/>
      <c r="AO3288" s="25"/>
      <c r="AP3288" s="25"/>
      <c r="AQ3288" s="26"/>
      <c r="AR3288" s="25"/>
      <c r="AS3288" s="25"/>
      <c r="AT3288" s="25"/>
      <c r="AU3288" s="25"/>
      <c r="AV3288" s="25"/>
      <c r="BC3288" s="1"/>
      <c r="BD3288"/>
      <c r="BE3288"/>
      <c r="BF3288" s="1"/>
      <c r="BG3288"/>
      <c r="BH3288"/>
      <c r="BI3288"/>
      <c r="BJ3288" s="1"/>
      <c r="BK3288" s="1"/>
      <c r="BL3288"/>
      <c r="BM3288" s="1"/>
      <c r="BN3288" s="1"/>
      <c r="BO3288" s="1"/>
      <c r="BP3288" s="1"/>
      <c r="BQ3288" s="1"/>
      <c r="BR3288" s="1"/>
      <c r="BS3288" s="1"/>
      <c r="BT3288" s="22"/>
      <c r="BU3288" s="1"/>
      <c r="BV3288" s="1"/>
      <c r="BW3288" s="1"/>
      <c r="BX3288" s="1"/>
      <c r="BY3288" s="1"/>
      <c r="BZ3288" s="1"/>
      <c r="CA3288" s="1"/>
      <c r="CB3288" s="1"/>
      <c r="CC3288" s="1"/>
      <c r="CD3288" s="1"/>
      <c r="CE3288" s="1"/>
      <c r="CF3288" s="1"/>
      <c r="CG3288" s="1"/>
      <c r="CH3288" s="1"/>
      <c r="CI3288" s="1"/>
      <c r="CJ3288" s="1"/>
      <c r="CK3288" s="1"/>
      <c r="CL3288" s="1"/>
      <c r="CM3288" s="1"/>
      <c r="CN3288" s="1"/>
      <c r="CO3288" s="1"/>
      <c r="CP3288" s="1"/>
      <c r="CQ3288" s="1"/>
      <c r="CR3288" s="1"/>
      <c r="CS3288" s="1"/>
      <c r="CT3288" s="1"/>
      <c r="CU3288" s="1"/>
      <c r="CV3288" s="1"/>
      <c r="CW3288" s="1"/>
      <c r="CX3288" s="1"/>
      <c r="CY3288" s="1"/>
      <c r="CZ3288" s="1"/>
      <c r="DA3288" s="1"/>
      <c r="DB3288" s="1"/>
      <c r="DC3288" s="1"/>
      <c r="DD3288" s="1"/>
      <c r="DE3288" s="1"/>
      <c r="DF3288" s="1"/>
      <c r="DG3288" s="1"/>
      <c r="DH3288" s="1"/>
      <c r="DI3288" s="1"/>
      <c r="DJ3288" s="1"/>
      <c r="DK3288" s="1"/>
      <c r="DL3288" s="1"/>
      <c r="DM3288" s="1"/>
      <c r="DN3288" s="1"/>
      <c r="DO3288" s="1"/>
      <c r="DP3288" s="1"/>
      <c r="DQ3288" s="1"/>
      <c r="DR3288" s="1"/>
      <c r="DS3288" s="1"/>
      <c r="DT3288" s="1"/>
      <c r="DU3288" s="1"/>
      <c r="DV3288" s="1"/>
      <c r="DW3288" s="1"/>
      <c r="DX3288" s="1"/>
      <c r="DY3288" s="1"/>
      <c r="DZ3288" s="1"/>
      <c r="EA3288" s="1"/>
      <c r="EB3288" s="1"/>
      <c r="EC3288" s="1"/>
      <c r="ED3288" s="1"/>
      <c r="EE3288" s="1"/>
      <c r="EF3288" s="1"/>
      <c r="EG3288" s="1"/>
      <c r="EH3288" s="1"/>
      <c r="EI3288" s="1"/>
      <c r="EJ3288" s="1"/>
      <c r="EK3288" s="1"/>
      <c r="EL3288" s="1"/>
      <c r="EM3288" s="1"/>
      <c r="EN3288" s="1"/>
      <c r="EO3288" s="1"/>
      <c r="EP3288" s="1"/>
      <c r="EQ3288" s="1"/>
      <c r="ER3288" s="1"/>
      <c r="ES3288" s="1"/>
      <c r="ET3288" s="1"/>
      <c r="EU3288" s="1"/>
      <c r="EV3288" s="1"/>
      <c r="EW3288" s="1"/>
      <c r="EX3288" s="1"/>
      <c r="EY3288" s="1"/>
      <c r="EZ3288" s="1"/>
      <c r="FA3288" s="1"/>
      <c r="FB3288" s="1"/>
      <c r="FC3288" s="1"/>
      <c r="FD3288" s="1"/>
      <c r="FE3288" s="1"/>
      <c r="FF3288" s="1"/>
      <c r="FG3288" s="1"/>
      <c r="FH3288" s="1"/>
      <c r="FI3288" s="1"/>
      <c r="FJ3288" s="1"/>
      <c r="FK3288" s="1"/>
      <c r="FL3288" s="1"/>
      <c r="FM3288" s="1"/>
      <c r="FN3288" s="1"/>
      <c r="FO3288" s="1"/>
      <c r="FP3288" s="1"/>
      <c r="FQ3288" s="1"/>
      <c r="FR3288" s="1"/>
      <c r="FS3288" s="1"/>
      <c r="FT3288" s="1"/>
      <c r="FU3288" s="1"/>
      <c r="FV3288" s="1"/>
      <c r="FW3288" s="1"/>
      <c r="FX3288" s="1"/>
      <c r="FY3288" s="1"/>
      <c r="FZ3288" s="1"/>
      <c r="GA3288" s="1"/>
      <c r="GB3288" s="1"/>
      <c r="GC3288" s="1"/>
      <c r="GD3288" s="1"/>
      <c r="GE3288" s="1"/>
      <c r="GF3288" s="1"/>
      <c r="GG3288" s="1"/>
      <c r="GH3288" s="1"/>
      <c r="GI3288" s="1"/>
      <c r="GJ3288" s="1"/>
      <c r="GK3288"/>
      <c r="GL3288"/>
      <c r="GM3288"/>
      <c r="GN3288"/>
      <c r="GO3288"/>
      <c r="GP3288"/>
      <c r="GQ3288"/>
      <c r="GR3288"/>
      <c r="GS3288"/>
      <c r="GT3288"/>
      <c r="GU3288"/>
      <c r="GV3288"/>
      <c r="GW3288"/>
      <c r="GX3288"/>
      <c r="GY3288"/>
      <c r="GZ3288"/>
      <c r="HA3288"/>
      <c r="HB3288"/>
      <c r="HC3288"/>
      <c r="HD3288"/>
      <c r="HE3288"/>
    </row>
    <row r="3289" spans="6:213" s="19" customFormat="1" x14ac:dyDescent="0.25">
      <c r="F3289" s="20"/>
      <c r="G3289" s="20"/>
      <c r="H3289" s="20"/>
      <c r="I3289" s="20"/>
      <c r="J3289" s="21"/>
      <c r="K3289" s="21"/>
      <c r="L3289" s="20"/>
      <c r="M3289" s="20"/>
      <c r="N3289" s="22"/>
      <c r="O3289" s="22"/>
      <c r="P3289" s="22"/>
      <c r="Q3289" s="22"/>
      <c r="U3289" s="20"/>
      <c r="V3289" s="20"/>
      <c r="W3289" s="20"/>
      <c r="X3289" s="27"/>
      <c r="Y3289" s="253"/>
      <c r="Z3289" s="30"/>
      <c r="AA3289" s="30"/>
      <c r="AB3289" s="31"/>
      <c r="AC3289" s="31"/>
      <c r="AD3289" s="31"/>
      <c r="AE3289" s="31"/>
      <c r="AF3289" s="31"/>
      <c r="AG3289" s="241"/>
      <c r="AH3289" s="31"/>
      <c r="AI3289" s="31"/>
      <c r="AJ3289" s="31"/>
      <c r="AK3289" s="31"/>
      <c r="AL3289" s="120"/>
      <c r="AM3289" s="25"/>
      <c r="AN3289" s="25"/>
      <c r="AO3289" s="25"/>
      <c r="AP3289" s="25"/>
      <c r="AQ3289" s="26"/>
      <c r="AR3289" s="25"/>
      <c r="AS3289" s="25"/>
      <c r="AT3289" s="25"/>
      <c r="AU3289" s="25"/>
      <c r="AV3289" s="25"/>
      <c r="BC3289" s="1"/>
      <c r="BD3289"/>
      <c r="BE3289"/>
      <c r="BF3289" s="1"/>
      <c r="BG3289"/>
      <c r="BH3289"/>
      <c r="BI3289"/>
      <c r="BJ3289" s="1"/>
      <c r="BK3289" s="1"/>
      <c r="BL3289"/>
      <c r="BM3289" s="1"/>
      <c r="BN3289" s="1"/>
      <c r="BO3289" s="1"/>
      <c r="BP3289" s="1"/>
      <c r="BQ3289" s="1"/>
      <c r="BR3289" s="1"/>
      <c r="BS3289" s="1"/>
      <c r="BT3289" s="22"/>
      <c r="BU3289" s="1"/>
      <c r="BV3289" s="1"/>
      <c r="BW3289" s="1"/>
      <c r="BX3289" s="1"/>
      <c r="BY3289" s="1"/>
      <c r="BZ3289" s="1"/>
      <c r="CA3289" s="1"/>
      <c r="CB3289" s="1"/>
      <c r="CC3289" s="1"/>
      <c r="CD3289" s="1"/>
      <c r="CE3289" s="1"/>
      <c r="CF3289" s="1"/>
      <c r="CG3289" s="1"/>
      <c r="CH3289" s="1"/>
      <c r="CI3289" s="1"/>
      <c r="CJ3289" s="1"/>
      <c r="CK3289" s="1"/>
      <c r="CL3289" s="1"/>
      <c r="CM3289" s="1"/>
      <c r="CN3289" s="1"/>
      <c r="CO3289" s="1"/>
      <c r="CP3289" s="1"/>
      <c r="CQ3289" s="1"/>
      <c r="CR3289" s="1"/>
      <c r="CS3289" s="1"/>
      <c r="CT3289" s="1"/>
      <c r="CU3289" s="1"/>
      <c r="CV3289" s="1"/>
      <c r="CW3289" s="1"/>
      <c r="CX3289" s="1"/>
      <c r="CY3289" s="1"/>
      <c r="CZ3289" s="1"/>
      <c r="DA3289" s="1"/>
      <c r="DB3289" s="1"/>
      <c r="DC3289" s="1"/>
      <c r="DD3289" s="1"/>
      <c r="DE3289" s="1"/>
      <c r="DF3289" s="1"/>
      <c r="DG3289" s="1"/>
      <c r="DH3289" s="1"/>
      <c r="DI3289" s="1"/>
      <c r="DJ3289" s="1"/>
      <c r="DK3289" s="1"/>
      <c r="DL3289" s="1"/>
      <c r="DM3289" s="1"/>
      <c r="DN3289" s="1"/>
      <c r="DO3289" s="1"/>
      <c r="DP3289" s="1"/>
      <c r="DQ3289" s="1"/>
      <c r="DR3289" s="1"/>
      <c r="DS3289" s="1"/>
      <c r="DT3289" s="1"/>
      <c r="DU3289" s="1"/>
      <c r="DV3289" s="1"/>
      <c r="DW3289" s="1"/>
      <c r="DX3289" s="1"/>
      <c r="DY3289" s="1"/>
      <c r="DZ3289" s="1"/>
      <c r="EA3289" s="1"/>
      <c r="EB3289" s="1"/>
      <c r="EC3289" s="1"/>
      <c r="ED3289" s="1"/>
      <c r="EE3289" s="1"/>
      <c r="EF3289" s="1"/>
      <c r="EG3289" s="1"/>
      <c r="EH3289" s="1"/>
      <c r="EI3289" s="1"/>
      <c r="EJ3289" s="1"/>
      <c r="EK3289" s="1"/>
      <c r="EL3289" s="1"/>
      <c r="EM3289" s="1"/>
      <c r="EN3289" s="1"/>
      <c r="EO3289" s="1"/>
      <c r="EP3289" s="1"/>
      <c r="EQ3289" s="1"/>
      <c r="ER3289" s="1"/>
      <c r="ES3289" s="1"/>
      <c r="ET3289" s="1"/>
      <c r="EU3289" s="1"/>
      <c r="EV3289" s="1"/>
      <c r="EW3289" s="1"/>
      <c r="EX3289" s="1"/>
      <c r="EY3289" s="1"/>
      <c r="EZ3289" s="1"/>
      <c r="FA3289" s="1"/>
      <c r="FB3289" s="1"/>
      <c r="FC3289" s="1"/>
      <c r="FD3289" s="1"/>
      <c r="FE3289" s="1"/>
      <c r="FF3289" s="1"/>
      <c r="FG3289" s="1"/>
      <c r="FH3289" s="1"/>
      <c r="FI3289" s="1"/>
      <c r="FJ3289" s="1"/>
      <c r="FK3289" s="1"/>
      <c r="FL3289" s="1"/>
      <c r="FM3289" s="1"/>
      <c r="FN3289" s="1"/>
      <c r="FO3289" s="1"/>
      <c r="FP3289" s="1"/>
      <c r="FQ3289" s="1"/>
      <c r="FR3289" s="1"/>
      <c r="FS3289" s="1"/>
      <c r="FT3289" s="1"/>
      <c r="FU3289" s="1"/>
      <c r="FV3289" s="1"/>
      <c r="FW3289" s="1"/>
      <c r="FX3289" s="1"/>
      <c r="FY3289" s="1"/>
      <c r="FZ3289" s="1"/>
      <c r="GA3289" s="1"/>
      <c r="GB3289" s="1"/>
      <c r="GC3289" s="1"/>
      <c r="GD3289" s="1"/>
      <c r="GE3289" s="1"/>
      <c r="GF3289" s="1"/>
      <c r="GG3289" s="1"/>
      <c r="GH3289" s="1"/>
      <c r="GI3289" s="1"/>
      <c r="GJ3289" s="1"/>
      <c r="GK3289"/>
      <c r="GL3289"/>
      <c r="GM3289"/>
      <c r="GN3289"/>
      <c r="GO3289"/>
      <c r="GP3289"/>
      <c r="GQ3289"/>
      <c r="GR3289"/>
      <c r="GS3289"/>
      <c r="GT3289"/>
      <c r="GU3289"/>
      <c r="GV3289"/>
      <c r="GW3289"/>
      <c r="GX3289"/>
      <c r="GY3289"/>
      <c r="GZ3289"/>
      <c r="HA3289"/>
      <c r="HB3289"/>
      <c r="HC3289"/>
      <c r="HD3289"/>
      <c r="HE3289"/>
    </row>
    <row r="3290" spans="6:213" s="19" customFormat="1" x14ac:dyDescent="0.25">
      <c r="F3290" s="20"/>
      <c r="G3290" s="20"/>
      <c r="H3290" s="20"/>
      <c r="I3290" s="20"/>
      <c r="J3290" s="21"/>
      <c r="K3290" s="21"/>
      <c r="L3290" s="20"/>
      <c r="M3290" s="20"/>
      <c r="N3290" s="22"/>
      <c r="O3290" s="22"/>
      <c r="P3290" s="22"/>
      <c r="Q3290" s="22"/>
      <c r="U3290" s="20"/>
      <c r="V3290" s="20"/>
      <c r="W3290" s="20"/>
      <c r="X3290" s="27"/>
      <c r="Y3290" s="253"/>
      <c r="Z3290" s="30"/>
      <c r="AA3290" s="30"/>
      <c r="AB3290" s="31"/>
      <c r="AC3290" s="31"/>
      <c r="AD3290" s="31"/>
      <c r="AE3290" s="31"/>
      <c r="AF3290" s="31"/>
      <c r="AG3290" s="241"/>
      <c r="AH3290" s="31"/>
      <c r="AI3290" s="31"/>
      <c r="AJ3290" s="31"/>
      <c r="AK3290" s="31"/>
      <c r="AL3290" s="120"/>
      <c r="AM3290" s="25"/>
      <c r="AN3290" s="25"/>
      <c r="AO3290" s="25"/>
      <c r="AP3290" s="25"/>
      <c r="AQ3290" s="26"/>
      <c r="AR3290" s="25"/>
      <c r="AS3290" s="25"/>
      <c r="AT3290" s="25"/>
      <c r="AU3290" s="25"/>
      <c r="AV3290" s="25"/>
      <c r="BC3290" s="1"/>
      <c r="BD3290"/>
      <c r="BE3290"/>
      <c r="BF3290" s="1"/>
      <c r="BG3290"/>
      <c r="BH3290"/>
      <c r="BI3290"/>
      <c r="BJ3290" s="1"/>
      <c r="BK3290" s="1"/>
      <c r="BL3290"/>
      <c r="BM3290" s="1"/>
      <c r="BN3290" s="1"/>
      <c r="BO3290" s="1"/>
      <c r="BP3290" s="1"/>
      <c r="BQ3290" s="1"/>
      <c r="BR3290" s="1"/>
      <c r="BS3290" s="1"/>
      <c r="BT3290" s="22"/>
      <c r="BU3290" s="1"/>
      <c r="BV3290" s="1"/>
      <c r="BW3290" s="1"/>
      <c r="BX3290" s="1"/>
      <c r="BY3290" s="1"/>
      <c r="BZ3290" s="1"/>
      <c r="CA3290" s="1"/>
      <c r="CB3290" s="1"/>
      <c r="CC3290" s="1"/>
      <c r="CD3290" s="1"/>
      <c r="CE3290" s="1"/>
      <c r="CF3290" s="1"/>
      <c r="CG3290" s="1"/>
      <c r="CH3290" s="1"/>
      <c r="CI3290" s="1"/>
      <c r="CJ3290" s="1"/>
      <c r="CK3290" s="1"/>
      <c r="CL3290" s="1"/>
      <c r="CM3290" s="1"/>
      <c r="CN3290" s="1"/>
      <c r="CO3290" s="1"/>
      <c r="CP3290" s="1"/>
      <c r="CQ3290" s="1"/>
      <c r="CR3290" s="1"/>
      <c r="CS3290" s="1"/>
      <c r="CT3290" s="1"/>
      <c r="CU3290" s="1"/>
      <c r="CV3290" s="1"/>
      <c r="CW3290" s="1"/>
      <c r="CX3290" s="1"/>
      <c r="CY3290" s="1"/>
      <c r="CZ3290" s="1"/>
      <c r="DA3290" s="1"/>
      <c r="DB3290" s="1"/>
      <c r="DC3290" s="1"/>
      <c r="DD3290" s="1"/>
      <c r="DE3290" s="1"/>
      <c r="DF3290" s="1"/>
      <c r="DG3290" s="1"/>
      <c r="DH3290" s="1"/>
      <c r="DI3290" s="1"/>
      <c r="DJ3290" s="1"/>
      <c r="DK3290" s="1"/>
      <c r="DL3290" s="1"/>
      <c r="DM3290" s="1"/>
      <c r="DN3290" s="1"/>
      <c r="DO3290" s="1"/>
      <c r="DP3290" s="1"/>
      <c r="DQ3290" s="1"/>
      <c r="DR3290" s="1"/>
      <c r="DS3290" s="1"/>
      <c r="DT3290" s="1"/>
      <c r="DU3290" s="1"/>
      <c r="DV3290" s="1"/>
      <c r="DW3290" s="1"/>
      <c r="DX3290" s="1"/>
      <c r="DY3290" s="1"/>
      <c r="DZ3290" s="1"/>
      <c r="EA3290" s="1"/>
      <c r="EB3290" s="1"/>
      <c r="EC3290" s="1"/>
      <c r="ED3290" s="1"/>
      <c r="EE3290" s="1"/>
      <c r="EF3290" s="1"/>
      <c r="EG3290" s="1"/>
      <c r="EH3290" s="1"/>
      <c r="EI3290" s="1"/>
      <c r="EJ3290" s="1"/>
      <c r="EK3290" s="1"/>
      <c r="EL3290" s="1"/>
      <c r="EM3290" s="1"/>
      <c r="EN3290" s="1"/>
      <c r="EO3290" s="1"/>
      <c r="EP3290" s="1"/>
      <c r="EQ3290" s="1"/>
      <c r="ER3290" s="1"/>
      <c r="ES3290" s="1"/>
      <c r="ET3290" s="1"/>
      <c r="EU3290" s="1"/>
      <c r="EV3290" s="1"/>
      <c r="EW3290" s="1"/>
      <c r="EX3290" s="1"/>
      <c r="EY3290" s="1"/>
      <c r="EZ3290" s="1"/>
      <c r="FA3290" s="1"/>
      <c r="FB3290" s="1"/>
      <c r="FC3290" s="1"/>
      <c r="FD3290" s="1"/>
      <c r="FE3290" s="1"/>
      <c r="FF3290" s="1"/>
      <c r="FG3290" s="1"/>
      <c r="FH3290" s="1"/>
      <c r="FI3290" s="1"/>
      <c r="FJ3290" s="1"/>
      <c r="FK3290" s="1"/>
      <c r="FL3290" s="1"/>
      <c r="FM3290" s="1"/>
      <c r="FN3290" s="1"/>
      <c r="FO3290" s="1"/>
      <c r="FP3290" s="1"/>
      <c r="FQ3290" s="1"/>
      <c r="FR3290" s="1"/>
      <c r="FS3290" s="1"/>
      <c r="FT3290" s="1"/>
      <c r="FU3290" s="1"/>
      <c r="FV3290" s="1"/>
      <c r="FW3290" s="1"/>
      <c r="FX3290" s="1"/>
      <c r="FY3290" s="1"/>
      <c r="FZ3290" s="1"/>
      <c r="GA3290" s="1"/>
      <c r="GB3290" s="1"/>
      <c r="GC3290" s="1"/>
      <c r="GD3290" s="1"/>
      <c r="GE3290" s="1"/>
      <c r="GF3290" s="1"/>
      <c r="GG3290" s="1"/>
      <c r="GH3290" s="1"/>
      <c r="GI3290" s="1"/>
      <c r="GJ3290" s="1"/>
      <c r="GK3290"/>
      <c r="GL3290"/>
      <c r="GM3290"/>
      <c r="GN3290"/>
      <c r="GO3290"/>
      <c r="GP3290"/>
      <c r="GQ3290"/>
      <c r="GR3290"/>
      <c r="GS3290"/>
      <c r="GT3290"/>
      <c r="GU3290"/>
      <c r="GV3290"/>
      <c r="GW3290"/>
      <c r="GX3290"/>
      <c r="GY3290"/>
      <c r="GZ3290"/>
      <c r="HA3290"/>
      <c r="HB3290"/>
      <c r="HC3290"/>
      <c r="HD3290"/>
      <c r="HE3290"/>
    </row>
    <row r="3291" spans="6:213" s="19" customFormat="1" x14ac:dyDescent="0.25">
      <c r="F3291" s="20"/>
      <c r="G3291" s="20"/>
      <c r="H3291" s="20"/>
      <c r="I3291" s="20"/>
      <c r="J3291" s="21"/>
      <c r="K3291" s="21"/>
      <c r="L3291" s="20"/>
      <c r="M3291" s="20"/>
      <c r="N3291" s="22"/>
      <c r="O3291" s="22"/>
      <c r="P3291" s="22"/>
      <c r="Q3291" s="22"/>
      <c r="U3291" s="20"/>
      <c r="V3291" s="20"/>
      <c r="W3291" s="20"/>
      <c r="X3291" s="27"/>
      <c r="Y3291" s="253"/>
      <c r="Z3291" s="30"/>
      <c r="AA3291" s="30"/>
      <c r="AB3291" s="31"/>
      <c r="AC3291" s="31"/>
      <c r="AD3291" s="31"/>
      <c r="AE3291" s="31"/>
      <c r="AF3291" s="31"/>
      <c r="AG3291" s="241"/>
      <c r="AH3291" s="31"/>
      <c r="AI3291" s="31"/>
      <c r="AJ3291" s="31"/>
      <c r="AK3291" s="31"/>
      <c r="AL3291" s="120"/>
      <c r="AM3291" s="25"/>
      <c r="AN3291" s="25"/>
      <c r="AO3291" s="25"/>
      <c r="AP3291" s="25"/>
      <c r="AQ3291" s="26"/>
      <c r="AR3291" s="25"/>
      <c r="AS3291" s="25"/>
      <c r="AT3291" s="25"/>
      <c r="AU3291" s="25"/>
      <c r="AV3291" s="25"/>
      <c r="BC3291" s="1"/>
      <c r="BD3291"/>
      <c r="BE3291"/>
      <c r="BF3291" s="1"/>
      <c r="BG3291"/>
      <c r="BH3291"/>
      <c r="BI3291"/>
      <c r="BJ3291" s="1"/>
      <c r="BK3291" s="1"/>
      <c r="BL3291"/>
      <c r="BM3291" s="1"/>
      <c r="BN3291" s="1"/>
      <c r="BO3291" s="1"/>
      <c r="BP3291" s="1"/>
      <c r="BQ3291" s="1"/>
      <c r="BR3291" s="1"/>
      <c r="BS3291" s="1"/>
      <c r="BT3291" s="22"/>
      <c r="BU3291" s="1"/>
      <c r="BV3291" s="1"/>
      <c r="BW3291" s="1"/>
      <c r="BX3291" s="1"/>
      <c r="BY3291" s="1"/>
      <c r="BZ3291" s="1"/>
      <c r="CA3291" s="1"/>
      <c r="CB3291" s="1"/>
      <c r="CC3291" s="1"/>
      <c r="CD3291" s="1"/>
      <c r="CE3291" s="1"/>
      <c r="CF3291" s="1"/>
      <c r="CG3291" s="1"/>
      <c r="CH3291" s="1"/>
      <c r="CI3291" s="1"/>
      <c r="CJ3291" s="1"/>
      <c r="CK3291" s="1"/>
      <c r="CL3291" s="1"/>
      <c r="CM3291" s="1"/>
      <c r="CN3291" s="1"/>
      <c r="CO3291" s="1"/>
      <c r="CP3291" s="1"/>
      <c r="CQ3291" s="1"/>
      <c r="CR3291" s="1"/>
      <c r="CS3291" s="1"/>
      <c r="CT3291" s="1"/>
      <c r="CU3291" s="1"/>
      <c r="CV3291" s="1"/>
      <c r="CW3291" s="1"/>
      <c r="CX3291" s="1"/>
      <c r="CY3291" s="1"/>
      <c r="CZ3291" s="1"/>
      <c r="DA3291" s="1"/>
      <c r="DB3291" s="1"/>
      <c r="DC3291" s="1"/>
      <c r="DD3291" s="1"/>
      <c r="DE3291" s="1"/>
      <c r="DF3291" s="1"/>
      <c r="DG3291" s="1"/>
      <c r="DH3291" s="1"/>
      <c r="DI3291" s="1"/>
      <c r="DJ3291" s="1"/>
      <c r="DK3291" s="1"/>
      <c r="DL3291" s="1"/>
      <c r="DM3291" s="1"/>
      <c r="DN3291" s="1"/>
      <c r="DO3291" s="1"/>
      <c r="DP3291" s="1"/>
      <c r="DQ3291" s="1"/>
      <c r="DR3291" s="1"/>
      <c r="DS3291" s="1"/>
      <c r="DT3291" s="1"/>
      <c r="DU3291" s="1"/>
      <c r="DV3291" s="1"/>
      <c r="DW3291" s="1"/>
      <c r="DX3291" s="1"/>
      <c r="DY3291" s="1"/>
      <c r="DZ3291" s="1"/>
      <c r="EA3291" s="1"/>
      <c r="EB3291" s="1"/>
      <c r="EC3291" s="1"/>
      <c r="ED3291" s="1"/>
      <c r="EE3291" s="1"/>
      <c r="EF3291" s="1"/>
      <c r="EG3291" s="1"/>
      <c r="EH3291" s="1"/>
      <c r="EI3291" s="1"/>
      <c r="EJ3291" s="1"/>
      <c r="EK3291" s="1"/>
      <c r="EL3291" s="1"/>
      <c r="EM3291" s="1"/>
      <c r="EN3291" s="1"/>
      <c r="EO3291" s="1"/>
      <c r="EP3291" s="1"/>
      <c r="EQ3291" s="1"/>
      <c r="ER3291" s="1"/>
      <c r="ES3291" s="1"/>
      <c r="ET3291" s="1"/>
      <c r="EU3291" s="1"/>
      <c r="EV3291" s="1"/>
      <c r="EW3291" s="1"/>
      <c r="EX3291" s="1"/>
      <c r="EY3291" s="1"/>
      <c r="EZ3291" s="1"/>
      <c r="FA3291" s="1"/>
      <c r="FB3291" s="1"/>
      <c r="FC3291" s="1"/>
      <c r="FD3291" s="1"/>
      <c r="FE3291" s="1"/>
      <c r="FF3291" s="1"/>
      <c r="FG3291" s="1"/>
      <c r="FH3291" s="1"/>
      <c r="FI3291" s="1"/>
      <c r="FJ3291" s="1"/>
      <c r="FK3291" s="1"/>
      <c r="FL3291" s="1"/>
      <c r="FM3291" s="1"/>
      <c r="FN3291" s="1"/>
      <c r="FO3291" s="1"/>
      <c r="FP3291" s="1"/>
      <c r="FQ3291" s="1"/>
      <c r="FR3291" s="1"/>
      <c r="FS3291" s="1"/>
      <c r="FT3291" s="1"/>
      <c r="FU3291" s="1"/>
      <c r="FV3291" s="1"/>
      <c r="FW3291" s="1"/>
      <c r="FX3291" s="1"/>
      <c r="FY3291" s="1"/>
      <c r="FZ3291" s="1"/>
      <c r="GA3291" s="1"/>
      <c r="GB3291" s="1"/>
      <c r="GC3291" s="1"/>
      <c r="GD3291" s="1"/>
      <c r="GE3291" s="1"/>
      <c r="GF3291" s="1"/>
      <c r="GG3291" s="1"/>
      <c r="GH3291" s="1"/>
      <c r="GI3291" s="1"/>
      <c r="GJ3291" s="1"/>
      <c r="GK3291"/>
      <c r="GL3291"/>
      <c r="GM3291"/>
      <c r="GN3291"/>
      <c r="GO3291"/>
      <c r="GP3291"/>
      <c r="GQ3291"/>
      <c r="GR3291"/>
      <c r="GS3291"/>
      <c r="GT3291"/>
      <c r="GU3291"/>
      <c r="GV3291"/>
      <c r="GW3291"/>
      <c r="GX3291"/>
      <c r="GY3291"/>
      <c r="GZ3291"/>
      <c r="HA3291"/>
      <c r="HB3291"/>
      <c r="HC3291"/>
      <c r="HD3291"/>
      <c r="HE3291"/>
    </row>
    <row r="3292" spans="6:213" s="19" customFormat="1" x14ac:dyDescent="0.25">
      <c r="F3292" s="20"/>
      <c r="G3292" s="20"/>
      <c r="H3292" s="20"/>
      <c r="I3292" s="20"/>
      <c r="J3292" s="21"/>
      <c r="K3292" s="21"/>
      <c r="L3292" s="20"/>
      <c r="M3292" s="20"/>
      <c r="N3292" s="22"/>
      <c r="O3292" s="22"/>
      <c r="P3292" s="22"/>
      <c r="Q3292" s="22"/>
      <c r="U3292" s="20"/>
      <c r="V3292" s="20"/>
      <c r="W3292" s="20"/>
      <c r="X3292" s="27"/>
      <c r="Y3292" s="253"/>
      <c r="Z3292" s="30"/>
      <c r="AA3292" s="30"/>
      <c r="AB3292" s="31"/>
      <c r="AC3292" s="31"/>
      <c r="AD3292" s="31"/>
      <c r="AE3292" s="31"/>
      <c r="AF3292" s="31"/>
      <c r="AG3292" s="241"/>
      <c r="AH3292" s="31"/>
      <c r="AI3292" s="31"/>
      <c r="AJ3292" s="31"/>
      <c r="AK3292" s="31"/>
      <c r="AL3292" s="120"/>
      <c r="AM3292" s="25"/>
      <c r="AN3292" s="25"/>
      <c r="AO3292" s="25"/>
      <c r="AP3292" s="25"/>
      <c r="AQ3292" s="26"/>
      <c r="AR3292" s="25"/>
      <c r="AS3292" s="25"/>
      <c r="AT3292" s="25"/>
      <c r="AU3292" s="25"/>
      <c r="AV3292" s="25"/>
      <c r="BC3292" s="1"/>
      <c r="BD3292"/>
      <c r="BE3292"/>
      <c r="BF3292" s="1"/>
      <c r="BG3292"/>
      <c r="BH3292"/>
      <c r="BI3292"/>
      <c r="BJ3292" s="1"/>
      <c r="BK3292" s="1"/>
      <c r="BL3292"/>
      <c r="BM3292" s="1"/>
      <c r="BN3292" s="1"/>
      <c r="BO3292" s="1"/>
      <c r="BP3292" s="1"/>
      <c r="BQ3292" s="1"/>
      <c r="BR3292" s="1"/>
      <c r="BS3292" s="1"/>
      <c r="BT3292" s="22"/>
      <c r="BU3292" s="1"/>
      <c r="BV3292" s="1"/>
      <c r="BW3292" s="1"/>
      <c r="BX3292" s="1"/>
      <c r="BY3292" s="1"/>
      <c r="BZ3292" s="1"/>
      <c r="CA3292" s="1"/>
      <c r="CB3292" s="1"/>
      <c r="CC3292" s="1"/>
      <c r="CD3292" s="1"/>
      <c r="CE3292" s="1"/>
      <c r="CF3292" s="1"/>
      <c r="CG3292" s="1"/>
      <c r="CH3292" s="1"/>
      <c r="CI3292" s="1"/>
      <c r="CJ3292" s="1"/>
      <c r="CK3292" s="1"/>
      <c r="CL3292" s="1"/>
      <c r="CM3292" s="1"/>
      <c r="CN3292" s="1"/>
      <c r="CO3292" s="1"/>
      <c r="CP3292" s="1"/>
      <c r="CQ3292" s="1"/>
      <c r="CR3292" s="1"/>
      <c r="CS3292" s="1"/>
      <c r="CT3292" s="1"/>
      <c r="CU3292" s="1"/>
      <c r="CV3292" s="1"/>
      <c r="CW3292" s="1"/>
      <c r="CX3292" s="1"/>
      <c r="CY3292" s="1"/>
      <c r="CZ3292" s="1"/>
      <c r="DA3292" s="1"/>
      <c r="DB3292" s="1"/>
      <c r="DC3292" s="1"/>
      <c r="DD3292" s="1"/>
      <c r="DE3292" s="1"/>
      <c r="DF3292" s="1"/>
      <c r="DG3292" s="1"/>
      <c r="DH3292" s="1"/>
      <c r="DI3292" s="1"/>
      <c r="DJ3292" s="1"/>
      <c r="DK3292" s="1"/>
      <c r="DL3292" s="1"/>
      <c r="DM3292" s="1"/>
      <c r="DN3292" s="1"/>
      <c r="DO3292" s="1"/>
      <c r="DP3292" s="1"/>
      <c r="DQ3292" s="1"/>
      <c r="DR3292" s="1"/>
      <c r="DS3292" s="1"/>
      <c r="DT3292" s="1"/>
      <c r="DU3292" s="1"/>
      <c r="DV3292" s="1"/>
      <c r="DW3292" s="1"/>
      <c r="DX3292" s="1"/>
      <c r="DY3292" s="1"/>
      <c r="DZ3292" s="1"/>
      <c r="EA3292" s="1"/>
      <c r="EB3292" s="1"/>
      <c r="EC3292" s="1"/>
      <c r="ED3292" s="1"/>
      <c r="EE3292" s="1"/>
      <c r="EF3292" s="1"/>
      <c r="EG3292" s="1"/>
      <c r="EH3292" s="1"/>
      <c r="EI3292" s="1"/>
      <c r="EJ3292" s="1"/>
      <c r="EK3292" s="1"/>
      <c r="EL3292" s="1"/>
      <c r="EM3292" s="1"/>
      <c r="EN3292" s="1"/>
      <c r="EO3292" s="1"/>
      <c r="EP3292" s="1"/>
      <c r="EQ3292" s="1"/>
      <c r="ER3292" s="1"/>
      <c r="ES3292" s="1"/>
      <c r="ET3292" s="1"/>
      <c r="EU3292" s="1"/>
      <c r="EV3292" s="1"/>
      <c r="EW3292" s="1"/>
      <c r="EX3292" s="1"/>
      <c r="EY3292" s="1"/>
      <c r="EZ3292" s="1"/>
      <c r="FA3292" s="1"/>
      <c r="FB3292" s="1"/>
      <c r="FC3292" s="1"/>
      <c r="FD3292" s="1"/>
      <c r="FE3292" s="1"/>
      <c r="FF3292" s="1"/>
      <c r="FG3292" s="1"/>
      <c r="FH3292" s="1"/>
      <c r="FI3292" s="1"/>
      <c r="FJ3292" s="1"/>
      <c r="FK3292" s="1"/>
      <c r="FL3292" s="1"/>
      <c r="FM3292" s="1"/>
      <c r="FN3292" s="1"/>
      <c r="FO3292" s="1"/>
      <c r="FP3292" s="1"/>
      <c r="FQ3292" s="1"/>
      <c r="FR3292" s="1"/>
      <c r="FS3292" s="1"/>
      <c r="FT3292" s="1"/>
      <c r="FU3292" s="1"/>
      <c r="FV3292" s="1"/>
      <c r="FW3292" s="1"/>
      <c r="FX3292" s="1"/>
      <c r="FY3292" s="1"/>
      <c r="FZ3292" s="1"/>
      <c r="GA3292" s="1"/>
      <c r="GB3292" s="1"/>
      <c r="GC3292" s="1"/>
      <c r="GD3292" s="1"/>
      <c r="GE3292" s="1"/>
      <c r="GF3292" s="1"/>
      <c r="GG3292" s="1"/>
      <c r="GH3292" s="1"/>
      <c r="GI3292" s="1"/>
      <c r="GJ3292" s="1"/>
      <c r="GK3292"/>
      <c r="GL3292"/>
      <c r="GM3292"/>
      <c r="GN3292"/>
      <c r="GO3292"/>
      <c r="GP3292"/>
      <c r="GQ3292"/>
      <c r="GR3292"/>
      <c r="GS3292"/>
      <c r="GT3292"/>
      <c r="GU3292"/>
      <c r="GV3292"/>
      <c r="GW3292"/>
      <c r="GX3292"/>
      <c r="GY3292"/>
      <c r="GZ3292"/>
      <c r="HA3292"/>
      <c r="HB3292"/>
      <c r="HC3292"/>
      <c r="HD3292"/>
      <c r="HE3292"/>
    </row>
    <row r="3293" spans="6:213" s="19" customFormat="1" x14ac:dyDescent="0.25">
      <c r="F3293" s="20"/>
      <c r="G3293" s="20"/>
      <c r="H3293" s="20"/>
      <c r="I3293" s="20"/>
      <c r="J3293" s="21"/>
      <c r="K3293" s="21"/>
      <c r="L3293" s="20"/>
      <c r="M3293" s="20"/>
      <c r="N3293" s="22"/>
      <c r="O3293" s="22"/>
      <c r="P3293" s="22"/>
      <c r="Q3293" s="22"/>
      <c r="U3293" s="20"/>
      <c r="V3293" s="20"/>
      <c r="W3293" s="20"/>
      <c r="X3293" s="27"/>
      <c r="Y3293" s="253"/>
      <c r="Z3293" s="30"/>
      <c r="AA3293" s="30"/>
      <c r="AB3293" s="31"/>
      <c r="AC3293" s="31"/>
      <c r="AD3293" s="31"/>
      <c r="AE3293" s="31"/>
      <c r="AF3293" s="31"/>
      <c r="AG3293" s="241"/>
      <c r="AH3293" s="31"/>
      <c r="AI3293" s="31"/>
      <c r="AJ3293" s="31"/>
      <c r="AK3293" s="31"/>
      <c r="AL3293" s="120"/>
      <c r="AM3293" s="25"/>
      <c r="AN3293" s="25"/>
      <c r="AO3293" s="25"/>
      <c r="AP3293" s="25"/>
      <c r="AQ3293" s="26"/>
      <c r="AR3293" s="25"/>
      <c r="AS3293" s="25"/>
      <c r="AT3293" s="25"/>
      <c r="AU3293" s="25"/>
      <c r="AV3293" s="25"/>
      <c r="BC3293" s="1"/>
      <c r="BD3293"/>
      <c r="BE3293"/>
      <c r="BF3293" s="1"/>
      <c r="BG3293"/>
      <c r="BH3293"/>
      <c r="BI3293"/>
      <c r="BJ3293" s="1"/>
      <c r="BK3293" s="1"/>
      <c r="BL3293"/>
      <c r="BM3293" s="1"/>
      <c r="BN3293" s="1"/>
      <c r="BO3293" s="1"/>
      <c r="BP3293" s="1"/>
      <c r="BQ3293" s="1"/>
      <c r="BR3293" s="1"/>
      <c r="BS3293" s="1"/>
      <c r="BT3293" s="22"/>
      <c r="BU3293" s="1"/>
      <c r="BV3293" s="1"/>
      <c r="BW3293" s="1"/>
      <c r="BX3293" s="1"/>
      <c r="BY3293" s="1"/>
      <c r="BZ3293" s="1"/>
      <c r="CA3293" s="1"/>
      <c r="CB3293" s="1"/>
      <c r="CC3293" s="1"/>
      <c r="CD3293" s="1"/>
      <c r="CE3293" s="1"/>
      <c r="CF3293" s="1"/>
      <c r="CG3293" s="1"/>
      <c r="CH3293" s="1"/>
      <c r="CI3293" s="1"/>
      <c r="CJ3293" s="1"/>
      <c r="CK3293" s="1"/>
      <c r="CL3293" s="1"/>
      <c r="CM3293" s="1"/>
      <c r="CN3293" s="1"/>
      <c r="CO3293" s="1"/>
      <c r="CP3293" s="1"/>
      <c r="CQ3293" s="1"/>
      <c r="CR3293" s="1"/>
      <c r="CS3293" s="1"/>
      <c r="CT3293" s="1"/>
      <c r="CU3293" s="1"/>
      <c r="CV3293" s="1"/>
      <c r="CW3293" s="1"/>
      <c r="CX3293" s="1"/>
      <c r="CY3293" s="1"/>
      <c r="CZ3293" s="1"/>
      <c r="DA3293" s="1"/>
      <c r="DB3293" s="1"/>
      <c r="DC3293" s="1"/>
      <c r="DD3293" s="1"/>
      <c r="DE3293" s="1"/>
      <c r="DF3293" s="1"/>
      <c r="DG3293" s="1"/>
      <c r="DH3293" s="1"/>
      <c r="DI3293" s="1"/>
      <c r="DJ3293" s="1"/>
      <c r="DK3293" s="1"/>
      <c r="DL3293" s="1"/>
      <c r="DM3293" s="1"/>
      <c r="DN3293" s="1"/>
      <c r="DO3293" s="1"/>
      <c r="DP3293" s="1"/>
      <c r="DQ3293" s="1"/>
      <c r="DR3293" s="1"/>
      <c r="DS3293" s="1"/>
      <c r="DT3293" s="1"/>
      <c r="DU3293" s="1"/>
      <c r="DV3293" s="1"/>
      <c r="DW3293" s="1"/>
      <c r="DX3293" s="1"/>
      <c r="DY3293" s="1"/>
      <c r="DZ3293" s="1"/>
      <c r="EA3293" s="1"/>
      <c r="EB3293" s="1"/>
      <c r="EC3293" s="1"/>
      <c r="ED3293" s="1"/>
      <c r="EE3293" s="1"/>
      <c r="EF3293" s="1"/>
      <c r="EG3293" s="1"/>
      <c r="EH3293" s="1"/>
      <c r="EI3293" s="1"/>
      <c r="EJ3293" s="1"/>
      <c r="EK3293" s="1"/>
      <c r="EL3293" s="1"/>
      <c r="EM3293" s="1"/>
      <c r="EN3293" s="1"/>
      <c r="EO3293" s="1"/>
      <c r="EP3293" s="1"/>
      <c r="EQ3293" s="1"/>
      <c r="ER3293" s="1"/>
      <c r="ES3293" s="1"/>
      <c r="ET3293" s="1"/>
      <c r="EU3293" s="1"/>
      <c r="EV3293" s="1"/>
      <c r="EW3293" s="1"/>
      <c r="EX3293" s="1"/>
      <c r="EY3293" s="1"/>
      <c r="EZ3293" s="1"/>
      <c r="FA3293" s="1"/>
      <c r="FB3293" s="1"/>
      <c r="FC3293" s="1"/>
      <c r="FD3293" s="1"/>
      <c r="FE3293" s="1"/>
      <c r="FF3293" s="1"/>
      <c r="FG3293" s="1"/>
      <c r="FH3293" s="1"/>
      <c r="FI3293" s="1"/>
      <c r="FJ3293" s="1"/>
      <c r="FK3293" s="1"/>
      <c r="FL3293" s="1"/>
      <c r="FM3293" s="1"/>
      <c r="FN3293" s="1"/>
      <c r="FO3293" s="1"/>
      <c r="FP3293" s="1"/>
      <c r="FQ3293" s="1"/>
      <c r="FR3293" s="1"/>
      <c r="FS3293" s="1"/>
      <c r="FT3293" s="1"/>
      <c r="FU3293" s="1"/>
      <c r="FV3293" s="1"/>
      <c r="FW3293" s="1"/>
      <c r="FX3293" s="1"/>
      <c r="FY3293" s="1"/>
      <c r="FZ3293" s="1"/>
      <c r="GA3293" s="1"/>
      <c r="GB3293" s="1"/>
      <c r="GC3293" s="1"/>
      <c r="GD3293" s="1"/>
      <c r="GE3293" s="1"/>
      <c r="GF3293" s="1"/>
      <c r="GG3293" s="1"/>
      <c r="GH3293" s="1"/>
      <c r="GI3293" s="1"/>
      <c r="GJ3293" s="1"/>
      <c r="GK3293"/>
      <c r="GL3293"/>
      <c r="GM3293"/>
      <c r="GN3293"/>
      <c r="GO3293"/>
      <c r="GP3293"/>
      <c r="GQ3293"/>
      <c r="GR3293"/>
      <c r="GS3293"/>
      <c r="GT3293"/>
      <c r="GU3293"/>
      <c r="GV3293"/>
      <c r="GW3293"/>
      <c r="GX3293"/>
      <c r="GY3293"/>
      <c r="GZ3293"/>
      <c r="HA3293"/>
      <c r="HB3293"/>
      <c r="HC3293"/>
      <c r="HD3293"/>
      <c r="HE3293"/>
    </row>
    <row r="3294" spans="6:213" s="19" customFormat="1" x14ac:dyDescent="0.25">
      <c r="F3294" s="20"/>
      <c r="G3294" s="20"/>
      <c r="H3294" s="20"/>
      <c r="I3294" s="20"/>
      <c r="J3294" s="21"/>
      <c r="K3294" s="21"/>
      <c r="L3294" s="20"/>
      <c r="M3294" s="20"/>
      <c r="N3294" s="22"/>
      <c r="O3294" s="22"/>
      <c r="P3294" s="22"/>
      <c r="Q3294" s="22"/>
      <c r="U3294" s="20"/>
      <c r="V3294" s="20"/>
      <c r="W3294" s="20"/>
      <c r="X3294" s="27"/>
      <c r="Y3294" s="253"/>
      <c r="Z3294" s="30"/>
      <c r="AA3294" s="30"/>
      <c r="AB3294" s="31"/>
      <c r="AC3294" s="31"/>
      <c r="AD3294" s="31"/>
      <c r="AE3294" s="31"/>
      <c r="AF3294" s="31"/>
      <c r="AG3294" s="241"/>
      <c r="AH3294" s="31"/>
      <c r="AI3294" s="31"/>
      <c r="AJ3294" s="31"/>
      <c r="AK3294" s="31"/>
      <c r="AL3294" s="120"/>
      <c r="AM3294" s="25"/>
      <c r="AN3294" s="25"/>
      <c r="AO3294" s="25"/>
      <c r="AP3294" s="25"/>
      <c r="AQ3294" s="26"/>
      <c r="AR3294" s="25"/>
      <c r="AS3294" s="25"/>
      <c r="AT3294" s="25"/>
      <c r="AU3294" s="25"/>
      <c r="AV3294" s="25"/>
      <c r="BC3294" s="1"/>
      <c r="BD3294"/>
      <c r="BE3294"/>
      <c r="BF3294" s="1"/>
      <c r="BG3294"/>
      <c r="BH3294"/>
      <c r="BI3294"/>
      <c r="BJ3294" s="1"/>
      <c r="BK3294" s="1"/>
      <c r="BL3294"/>
      <c r="BM3294" s="1"/>
      <c r="BN3294" s="1"/>
      <c r="BO3294" s="1"/>
      <c r="BP3294" s="1"/>
      <c r="BQ3294" s="1"/>
      <c r="BR3294" s="1"/>
      <c r="BS3294" s="1"/>
      <c r="BT3294" s="22"/>
      <c r="BU3294" s="1"/>
      <c r="BV3294" s="1"/>
      <c r="BW3294" s="1"/>
      <c r="BX3294" s="1"/>
      <c r="BY3294" s="1"/>
      <c r="BZ3294" s="1"/>
      <c r="CA3294" s="1"/>
      <c r="CB3294" s="1"/>
      <c r="CC3294" s="1"/>
      <c r="CD3294" s="1"/>
      <c r="CE3294" s="1"/>
      <c r="CF3294" s="1"/>
      <c r="CG3294" s="1"/>
      <c r="CH3294" s="1"/>
      <c r="CI3294" s="1"/>
      <c r="CJ3294" s="1"/>
      <c r="CK3294" s="1"/>
      <c r="CL3294" s="1"/>
      <c r="CM3294" s="1"/>
      <c r="CN3294" s="1"/>
      <c r="CO3294" s="1"/>
      <c r="CP3294" s="1"/>
      <c r="CQ3294" s="1"/>
      <c r="CR3294" s="1"/>
      <c r="CS3294" s="1"/>
      <c r="CT3294" s="1"/>
      <c r="CU3294" s="1"/>
      <c r="CV3294" s="1"/>
      <c r="CW3294" s="1"/>
      <c r="CX3294" s="1"/>
      <c r="CY3294" s="1"/>
      <c r="CZ3294" s="1"/>
      <c r="DA3294" s="1"/>
      <c r="DB3294" s="1"/>
      <c r="DC3294" s="1"/>
      <c r="DD3294" s="1"/>
      <c r="DE3294" s="1"/>
      <c r="DF3294" s="1"/>
      <c r="DG3294" s="1"/>
      <c r="DH3294" s="1"/>
      <c r="DI3294" s="1"/>
      <c r="DJ3294" s="1"/>
      <c r="DK3294" s="1"/>
      <c r="DL3294" s="1"/>
      <c r="DM3294" s="1"/>
      <c r="DN3294" s="1"/>
      <c r="DO3294" s="1"/>
      <c r="DP3294" s="1"/>
      <c r="DQ3294" s="1"/>
      <c r="DR3294" s="1"/>
      <c r="DS3294" s="1"/>
      <c r="DT3294" s="1"/>
      <c r="DU3294" s="1"/>
      <c r="DV3294" s="1"/>
      <c r="DW3294" s="1"/>
      <c r="DX3294" s="1"/>
      <c r="DY3294" s="1"/>
      <c r="DZ3294" s="1"/>
      <c r="EA3294" s="1"/>
      <c r="EB3294" s="1"/>
      <c r="EC3294" s="1"/>
      <c r="ED3294" s="1"/>
      <c r="EE3294" s="1"/>
      <c r="EF3294" s="1"/>
      <c r="EG3294" s="1"/>
      <c r="EH3294" s="1"/>
      <c r="EI3294" s="1"/>
      <c r="EJ3294" s="1"/>
      <c r="EK3294" s="1"/>
      <c r="EL3294" s="1"/>
      <c r="EM3294" s="1"/>
      <c r="EN3294" s="1"/>
      <c r="EO3294" s="1"/>
      <c r="EP3294" s="1"/>
      <c r="EQ3294" s="1"/>
      <c r="ER3294" s="1"/>
      <c r="ES3294" s="1"/>
      <c r="ET3294" s="1"/>
      <c r="EU3294" s="1"/>
      <c r="EV3294" s="1"/>
      <c r="EW3294" s="1"/>
      <c r="EX3294" s="1"/>
      <c r="EY3294" s="1"/>
      <c r="EZ3294" s="1"/>
      <c r="FA3294" s="1"/>
      <c r="FB3294" s="1"/>
      <c r="FC3294" s="1"/>
      <c r="FD3294" s="1"/>
      <c r="FE3294" s="1"/>
      <c r="FF3294" s="1"/>
      <c r="FG3294" s="1"/>
      <c r="FH3294" s="1"/>
      <c r="FI3294" s="1"/>
      <c r="FJ3294" s="1"/>
      <c r="FK3294" s="1"/>
      <c r="FL3294" s="1"/>
      <c r="FM3294" s="1"/>
      <c r="FN3294" s="1"/>
      <c r="FO3294" s="1"/>
      <c r="FP3294" s="1"/>
      <c r="FQ3294" s="1"/>
      <c r="FR3294" s="1"/>
      <c r="FS3294" s="1"/>
      <c r="FT3294" s="1"/>
      <c r="FU3294" s="1"/>
      <c r="FV3294" s="1"/>
      <c r="FW3294" s="1"/>
      <c r="FX3294" s="1"/>
      <c r="FY3294" s="1"/>
      <c r="FZ3294" s="1"/>
      <c r="GA3294" s="1"/>
      <c r="GB3294" s="1"/>
      <c r="GC3294" s="1"/>
      <c r="GD3294" s="1"/>
      <c r="GE3294" s="1"/>
      <c r="GF3294" s="1"/>
      <c r="GG3294" s="1"/>
      <c r="GH3294" s="1"/>
      <c r="GI3294" s="1"/>
      <c r="GJ3294" s="1"/>
      <c r="GK3294"/>
      <c r="GL3294"/>
      <c r="GM3294"/>
      <c r="GN3294"/>
      <c r="GO3294"/>
      <c r="GP3294"/>
      <c r="GQ3294"/>
      <c r="GR3294"/>
      <c r="GS3294"/>
      <c r="GT3294"/>
      <c r="GU3294"/>
      <c r="GV3294"/>
      <c r="GW3294"/>
      <c r="GX3294"/>
      <c r="GY3294"/>
      <c r="GZ3294"/>
      <c r="HA3294"/>
      <c r="HB3294"/>
      <c r="HC3294"/>
      <c r="HD3294"/>
      <c r="HE3294"/>
    </row>
    <row r="3295" spans="6:213" s="19" customFormat="1" x14ac:dyDescent="0.25">
      <c r="F3295" s="20"/>
      <c r="G3295" s="20"/>
      <c r="H3295" s="20"/>
      <c r="I3295" s="20"/>
      <c r="J3295" s="21"/>
      <c r="K3295" s="21"/>
      <c r="L3295" s="20"/>
      <c r="M3295" s="20"/>
      <c r="N3295" s="22"/>
      <c r="O3295" s="22"/>
      <c r="P3295" s="22"/>
      <c r="Q3295" s="22"/>
      <c r="U3295" s="20"/>
      <c r="V3295" s="20"/>
      <c r="W3295" s="20"/>
      <c r="X3295" s="27"/>
      <c r="Y3295" s="253"/>
      <c r="Z3295" s="30"/>
      <c r="AA3295" s="30"/>
      <c r="AB3295" s="31"/>
      <c r="AC3295" s="31"/>
      <c r="AD3295" s="31"/>
      <c r="AE3295" s="31"/>
      <c r="AF3295" s="31"/>
      <c r="AG3295" s="241"/>
      <c r="AH3295" s="31"/>
      <c r="AI3295" s="31"/>
      <c r="AJ3295" s="31"/>
      <c r="AK3295" s="31"/>
      <c r="AL3295" s="120"/>
      <c r="AM3295" s="25"/>
      <c r="AN3295" s="25"/>
      <c r="AO3295" s="25"/>
      <c r="AP3295" s="25"/>
      <c r="AQ3295" s="26"/>
      <c r="AR3295" s="25"/>
      <c r="AS3295" s="25"/>
      <c r="AT3295" s="25"/>
      <c r="AU3295" s="25"/>
      <c r="AV3295" s="25"/>
      <c r="BC3295" s="1"/>
      <c r="BD3295"/>
      <c r="BE3295"/>
      <c r="BF3295" s="1"/>
      <c r="BG3295"/>
      <c r="BH3295"/>
      <c r="BI3295"/>
      <c r="BJ3295" s="1"/>
      <c r="BK3295" s="1"/>
      <c r="BL3295"/>
      <c r="BM3295" s="1"/>
      <c r="BN3295" s="1"/>
      <c r="BO3295" s="1"/>
      <c r="BP3295" s="1"/>
      <c r="BQ3295" s="1"/>
      <c r="BR3295" s="1"/>
      <c r="BS3295" s="1"/>
      <c r="BT3295" s="22"/>
      <c r="BU3295" s="1"/>
      <c r="BV3295" s="1"/>
      <c r="BW3295" s="1"/>
      <c r="BX3295" s="1"/>
      <c r="BY3295" s="1"/>
      <c r="BZ3295" s="1"/>
      <c r="CA3295" s="1"/>
      <c r="CB3295" s="1"/>
      <c r="CC3295" s="1"/>
      <c r="CD3295" s="1"/>
      <c r="CE3295" s="1"/>
      <c r="CF3295" s="1"/>
      <c r="CG3295" s="1"/>
      <c r="CH3295" s="1"/>
      <c r="CI3295" s="1"/>
      <c r="CJ3295" s="1"/>
      <c r="CK3295" s="1"/>
      <c r="CL3295" s="1"/>
      <c r="CM3295" s="1"/>
      <c r="CN3295" s="1"/>
      <c r="CO3295" s="1"/>
      <c r="CP3295" s="1"/>
      <c r="CQ3295" s="1"/>
      <c r="CR3295" s="1"/>
      <c r="CS3295" s="1"/>
      <c r="CT3295" s="1"/>
      <c r="CU3295" s="1"/>
      <c r="CV3295" s="1"/>
      <c r="CW3295" s="1"/>
      <c r="CX3295" s="1"/>
      <c r="CY3295" s="1"/>
      <c r="CZ3295" s="1"/>
      <c r="DA3295" s="1"/>
      <c r="DB3295" s="1"/>
      <c r="DC3295" s="1"/>
      <c r="DD3295" s="1"/>
      <c r="DE3295" s="1"/>
      <c r="DF3295" s="1"/>
      <c r="DG3295" s="1"/>
      <c r="DH3295" s="1"/>
      <c r="DI3295" s="1"/>
      <c r="DJ3295" s="1"/>
      <c r="DK3295" s="1"/>
      <c r="DL3295" s="1"/>
      <c r="DM3295" s="1"/>
      <c r="DN3295" s="1"/>
      <c r="DO3295" s="1"/>
      <c r="DP3295" s="1"/>
      <c r="DQ3295" s="1"/>
      <c r="DR3295" s="1"/>
      <c r="DS3295" s="1"/>
      <c r="DT3295" s="1"/>
      <c r="DU3295" s="1"/>
      <c r="DV3295" s="1"/>
      <c r="DW3295" s="1"/>
      <c r="DX3295" s="1"/>
      <c r="DY3295" s="1"/>
      <c r="DZ3295" s="1"/>
      <c r="EA3295" s="1"/>
      <c r="EB3295" s="1"/>
      <c r="EC3295" s="1"/>
      <c r="ED3295" s="1"/>
      <c r="EE3295" s="1"/>
      <c r="EF3295" s="1"/>
      <c r="EG3295" s="1"/>
      <c r="EH3295" s="1"/>
      <c r="EI3295" s="1"/>
      <c r="EJ3295" s="1"/>
      <c r="EK3295" s="1"/>
      <c r="EL3295" s="1"/>
      <c r="EM3295" s="1"/>
      <c r="EN3295" s="1"/>
      <c r="EO3295" s="1"/>
      <c r="EP3295" s="1"/>
      <c r="EQ3295" s="1"/>
      <c r="ER3295" s="1"/>
      <c r="ES3295" s="1"/>
      <c r="ET3295" s="1"/>
      <c r="EU3295" s="1"/>
      <c r="EV3295" s="1"/>
      <c r="EW3295" s="1"/>
      <c r="EX3295" s="1"/>
      <c r="EY3295" s="1"/>
      <c r="EZ3295" s="1"/>
      <c r="FA3295" s="1"/>
      <c r="FB3295" s="1"/>
      <c r="FC3295" s="1"/>
      <c r="FD3295" s="1"/>
      <c r="FE3295" s="1"/>
      <c r="FF3295" s="1"/>
      <c r="FG3295" s="1"/>
      <c r="FH3295" s="1"/>
      <c r="FI3295" s="1"/>
      <c r="FJ3295" s="1"/>
      <c r="FK3295" s="1"/>
      <c r="FL3295" s="1"/>
      <c r="FM3295" s="1"/>
      <c r="FN3295" s="1"/>
      <c r="FO3295" s="1"/>
      <c r="FP3295" s="1"/>
      <c r="FQ3295" s="1"/>
      <c r="FR3295" s="1"/>
      <c r="FS3295" s="1"/>
      <c r="FT3295" s="1"/>
      <c r="FU3295" s="1"/>
      <c r="FV3295" s="1"/>
      <c r="FW3295" s="1"/>
      <c r="FX3295" s="1"/>
      <c r="FY3295" s="1"/>
      <c r="FZ3295" s="1"/>
      <c r="GA3295" s="1"/>
      <c r="GB3295" s="1"/>
      <c r="GC3295" s="1"/>
      <c r="GD3295" s="1"/>
      <c r="GE3295" s="1"/>
      <c r="GF3295" s="1"/>
      <c r="GG3295" s="1"/>
      <c r="GH3295" s="1"/>
      <c r="GI3295" s="1"/>
      <c r="GJ3295" s="1"/>
      <c r="GK3295"/>
      <c r="GL3295"/>
      <c r="GM3295"/>
      <c r="GN3295"/>
      <c r="GO3295"/>
      <c r="GP3295"/>
      <c r="GQ3295"/>
      <c r="GR3295"/>
      <c r="GS3295"/>
      <c r="GT3295"/>
      <c r="GU3295"/>
      <c r="GV3295"/>
      <c r="GW3295"/>
      <c r="GX3295"/>
      <c r="GY3295"/>
      <c r="GZ3295"/>
      <c r="HA3295"/>
      <c r="HB3295"/>
      <c r="HC3295"/>
      <c r="HD3295"/>
      <c r="HE3295"/>
    </row>
    <row r="3296" spans="6:213" s="19" customFormat="1" x14ac:dyDescent="0.25">
      <c r="F3296" s="20"/>
      <c r="G3296" s="20"/>
      <c r="H3296" s="20"/>
      <c r="I3296" s="20"/>
      <c r="J3296" s="21"/>
      <c r="K3296" s="21"/>
      <c r="L3296" s="20"/>
      <c r="M3296" s="20"/>
      <c r="N3296" s="22"/>
      <c r="O3296" s="22"/>
      <c r="P3296" s="22"/>
      <c r="Q3296" s="22"/>
      <c r="U3296" s="20"/>
      <c r="V3296" s="20"/>
      <c r="W3296" s="20"/>
      <c r="X3296" s="27"/>
      <c r="Y3296" s="253"/>
      <c r="Z3296" s="30"/>
      <c r="AA3296" s="30"/>
      <c r="AB3296" s="31"/>
      <c r="AC3296" s="31"/>
      <c r="AD3296" s="31"/>
      <c r="AE3296" s="31"/>
      <c r="AF3296" s="31"/>
      <c r="AG3296" s="241"/>
      <c r="AH3296" s="31"/>
      <c r="AI3296" s="31"/>
      <c r="AJ3296" s="31"/>
      <c r="AK3296" s="31"/>
      <c r="AL3296" s="120"/>
      <c r="AM3296" s="25"/>
      <c r="AN3296" s="25"/>
      <c r="AO3296" s="25"/>
      <c r="AP3296" s="25"/>
      <c r="AQ3296" s="26"/>
      <c r="AR3296" s="25"/>
      <c r="AS3296" s="25"/>
      <c r="AT3296" s="25"/>
      <c r="AU3296" s="25"/>
      <c r="AV3296" s="25"/>
      <c r="BC3296" s="1"/>
      <c r="BD3296"/>
      <c r="BE3296"/>
      <c r="BF3296" s="1"/>
      <c r="BG3296"/>
      <c r="BH3296"/>
      <c r="BI3296"/>
      <c r="BJ3296" s="1"/>
      <c r="BK3296" s="1"/>
      <c r="BL3296"/>
      <c r="BM3296" s="1"/>
      <c r="BN3296" s="1"/>
      <c r="BO3296" s="1"/>
      <c r="BP3296" s="1"/>
      <c r="BQ3296" s="1"/>
      <c r="BR3296" s="1"/>
      <c r="BS3296" s="1"/>
      <c r="BT3296" s="22"/>
      <c r="BU3296" s="1"/>
      <c r="BV3296" s="1"/>
      <c r="BW3296" s="1"/>
      <c r="BX3296" s="1"/>
      <c r="BY3296" s="1"/>
      <c r="BZ3296" s="1"/>
      <c r="CA3296" s="1"/>
      <c r="CB3296" s="1"/>
      <c r="CC3296" s="1"/>
      <c r="CD3296" s="1"/>
      <c r="CE3296" s="1"/>
      <c r="CF3296" s="1"/>
      <c r="CG3296" s="1"/>
      <c r="CH3296" s="1"/>
      <c r="CI3296" s="1"/>
      <c r="CJ3296" s="1"/>
      <c r="CK3296" s="1"/>
      <c r="CL3296" s="1"/>
      <c r="CM3296" s="1"/>
      <c r="CN3296" s="1"/>
      <c r="CO3296" s="1"/>
      <c r="CP3296" s="1"/>
      <c r="CQ3296" s="1"/>
      <c r="CR3296" s="1"/>
      <c r="CS3296" s="1"/>
      <c r="CT3296" s="1"/>
      <c r="CU3296" s="1"/>
      <c r="CV3296" s="1"/>
      <c r="CW3296" s="1"/>
      <c r="CX3296" s="1"/>
      <c r="CY3296" s="1"/>
      <c r="CZ3296" s="1"/>
      <c r="DA3296" s="1"/>
      <c r="DB3296" s="1"/>
      <c r="DC3296" s="1"/>
      <c r="DD3296" s="1"/>
      <c r="DE3296" s="1"/>
      <c r="DF3296" s="1"/>
      <c r="DG3296" s="1"/>
      <c r="DH3296" s="1"/>
      <c r="DI3296" s="1"/>
      <c r="DJ3296" s="1"/>
      <c r="DK3296" s="1"/>
      <c r="DL3296" s="1"/>
      <c r="DM3296" s="1"/>
      <c r="DN3296" s="1"/>
      <c r="DO3296" s="1"/>
      <c r="DP3296" s="1"/>
      <c r="DQ3296" s="1"/>
      <c r="DR3296" s="1"/>
      <c r="DS3296" s="1"/>
      <c r="DT3296" s="1"/>
      <c r="DU3296" s="1"/>
      <c r="DV3296" s="1"/>
      <c r="DW3296" s="1"/>
      <c r="DX3296" s="1"/>
      <c r="DY3296" s="1"/>
      <c r="DZ3296" s="1"/>
      <c r="EA3296" s="1"/>
      <c r="EB3296" s="1"/>
      <c r="EC3296" s="1"/>
      <c r="ED3296" s="1"/>
      <c r="EE3296" s="1"/>
      <c r="EF3296" s="1"/>
      <c r="EG3296" s="1"/>
      <c r="EH3296" s="1"/>
      <c r="EI3296" s="1"/>
      <c r="EJ3296" s="1"/>
      <c r="EK3296" s="1"/>
      <c r="EL3296" s="1"/>
      <c r="EM3296" s="1"/>
      <c r="EN3296" s="1"/>
      <c r="EO3296" s="1"/>
      <c r="EP3296" s="1"/>
      <c r="EQ3296" s="1"/>
      <c r="ER3296" s="1"/>
      <c r="ES3296" s="1"/>
      <c r="ET3296" s="1"/>
      <c r="EU3296" s="1"/>
      <c r="EV3296" s="1"/>
      <c r="EW3296" s="1"/>
      <c r="EX3296" s="1"/>
      <c r="EY3296" s="1"/>
      <c r="EZ3296" s="1"/>
      <c r="FA3296" s="1"/>
      <c r="FB3296" s="1"/>
      <c r="FC3296" s="1"/>
      <c r="FD3296" s="1"/>
      <c r="FE3296" s="1"/>
      <c r="FF3296" s="1"/>
      <c r="FG3296" s="1"/>
      <c r="FH3296" s="1"/>
      <c r="FI3296" s="1"/>
      <c r="FJ3296" s="1"/>
      <c r="FK3296" s="1"/>
      <c r="FL3296" s="1"/>
      <c r="FM3296" s="1"/>
      <c r="FN3296" s="1"/>
      <c r="FO3296" s="1"/>
      <c r="FP3296" s="1"/>
      <c r="FQ3296" s="1"/>
      <c r="FR3296" s="1"/>
      <c r="FS3296" s="1"/>
      <c r="FT3296" s="1"/>
      <c r="FU3296" s="1"/>
      <c r="FV3296" s="1"/>
      <c r="FW3296" s="1"/>
      <c r="FX3296" s="1"/>
      <c r="FY3296" s="1"/>
      <c r="FZ3296" s="1"/>
      <c r="GA3296" s="1"/>
      <c r="GB3296" s="1"/>
      <c r="GC3296" s="1"/>
      <c r="GD3296" s="1"/>
      <c r="GE3296" s="1"/>
      <c r="GF3296" s="1"/>
      <c r="GG3296" s="1"/>
      <c r="GH3296" s="1"/>
      <c r="GI3296" s="1"/>
      <c r="GJ3296" s="1"/>
      <c r="GK3296"/>
      <c r="GL3296"/>
      <c r="GM3296"/>
      <c r="GN3296"/>
      <c r="GO3296"/>
      <c r="GP3296"/>
      <c r="GQ3296"/>
      <c r="GR3296"/>
      <c r="GS3296"/>
      <c r="GT3296"/>
      <c r="GU3296"/>
      <c r="GV3296"/>
      <c r="GW3296"/>
      <c r="GX3296"/>
      <c r="GY3296"/>
      <c r="GZ3296"/>
      <c r="HA3296"/>
      <c r="HB3296"/>
      <c r="HC3296"/>
      <c r="HD3296"/>
      <c r="HE3296"/>
    </row>
    <row r="3297" spans="6:213" s="19" customFormat="1" x14ac:dyDescent="0.25">
      <c r="F3297" s="20"/>
      <c r="G3297" s="20"/>
      <c r="H3297" s="20"/>
      <c r="I3297" s="20"/>
      <c r="J3297" s="21"/>
      <c r="K3297" s="21"/>
      <c r="L3297" s="20"/>
      <c r="M3297" s="20"/>
      <c r="N3297" s="22"/>
      <c r="O3297" s="22"/>
      <c r="P3297" s="22"/>
      <c r="Q3297" s="22"/>
      <c r="U3297" s="20"/>
      <c r="V3297" s="20"/>
      <c r="W3297" s="20"/>
      <c r="X3297" s="27"/>
      <c r="Y3297" s="253"/>
      <c r="Z3297" s="30"/>
      <c r="AA3297" s="30"/>
      <c r="AB3297" s="31"/>
      <c r="AC3297" s="31"/>
      <c r="AD3297" s="31"/>
      <c r="AE3297" s="31"/>
      <c r="AF3297" s="31"/>
      <c r="AG3297" s="241"/>
      <c r="AH3297" s="31"/>
      <c r="AI3297" s="31"/>
      <c r="AJ3297" s="31"/>
      <c r="AK3297" s="31"/>
      <c r="AL3297" s="120"/>
      <c r="AM3297" s="25"/>
      <c r="AN3297" s="25"/>
      <c r="AO3297" s="25"/>
      <c r="AP3297" s="25"/>
      <c r="AQ3297" s="26"/>
      <c r="AR3297" s="25"/>
      <c r="AS3297" s="25"/>
      <c r="AT3297" s="25"/>
      <c r="AU3297" s="25"/>
      <c r="AV3297" s="25"/>
      <c r="BC3297" s="1"/>
      <c r="BD3297"/>
      <c r="BE3297"/>
      <c r="BF3297" s="1"/>
      <c r="BG3297"/>
      <c r="BH3297"/>
      <c r="BI3297"/>
      <c r="BJ3297" s="1"/>
      <c r="BK3297" s="1"/>
      <c r="BL3297"/>
      <c r="BM3297" s="1"/>
      <c r="BN3297" s="1"/>
      <c r="BO3297" s="1"/>
      <c r="BP3297" s="1"/>
      <c r="BQ3297" s="1"/>
      <c r="BR3297" s="1"/>
      <c r="BS3297" s="1"/>
      <c r="BT3297" s="22"/>
      <c r="BU3297" s="1"/>
      <c r="BV3297" s="1"/>
      <c r="BW3297" s="1"/>
      <c r="BX3297" s="1"/>
      <c r="BY3297" s="1"/>
      <c r="BZ3297" s="1"/>
      <c r="CA3297" s="1"/>
      <c r="CB3297" s="1"/>
      <c r="CC3297" s="1"/>
      <c r="CD3297" s="1"/>
      <c r="CE3297" s="1"/>
      <c r="CF3297" s="1"/>
      <c r="CG3297" s="1"/>
      <c r="CH3297" s="1"/>
      <c r="CI3297" s="1"/>
      <c r="CJ3297" s="1"/>
      <c r="CK3297" s="1"/>
      <c r="CL3297" s="1"/>
      <c r="CM3297" s="1"/>
      <c r="CN3297" s="1"/>
      <c r="CO3297" s="1"/>
      <c r="CP3297" s="1"/>
      <c r="CQ3297" s="1"/>
      <c r="CR3297" s="1"/>
      <c r="CS3297" s="1"/>
      <c r="CT3297" s="1"/>
      <c r="CU3297" s="1"/>
      <c r="CV3297" s="1"/>
      <c r="CW3297" s="1"/>
      <c r="CX3297" s="1"/>
      <c r="CY3297" s="1"/>
      <c r="CZ3297" s="1"/>
      <c r="DA3297" s="1"/>
      <c r="DB3297" s="1"/>
      <c r="DC3297" s="1"/>
      <c r="DD3297" s="1"/>
      <c r="DE3297" s="1"/>
      <c r="DF3297" s="1"/>
      <c r="DG3297" s="1"/>
      <c r="DH3297" s="1"/>
      <c r="DI3297" s="1"/>
      <c r="DJ3297" s="1"/>
      <c r="DK3297" s="1"/>
      <c r="DL3297" s="1"/>
      <c r="DM3297" s="1"/>
      <c r="DN3297" s="1"/>
      <c r="DO3297" s="1"/>
      <c r="DP3297" s="1"/>
      <c r="DQ3297" s="1"/>
      <c r="DR3297" s="1"/>
      <c r="DS3297" s="1"/>
      <c r="DT3297" s="1"/>
      <c r="DU3297" s="1"/>
      <c r="DV3297" s="1"/>
      <c r="DW3297" s="1"/>
      <c r="DX3297" s="1"/>
      <c r="DY3297" s="1"/>
      <c r="DZ3297" s="1"/>
      <c r="EA3297" s="1"/>
      <c r="EB3297" s="1"/>
      <c r="EC3297" s="1"/>
      <c r="ED3297" s="1"/>
      <c r="EE3297" s="1"/>
      <c r="EF3297" s="1"/>
      <c r="EG3297" s="1"/>
      <c r="EH3297" s="1"/>
      <c r="EI3297" s="1"/>
      <c r="EJ3297" s="1"/>
      <c r="EK3297" s="1"/>
      <c r="EL3297" s="1"/>
      <c r="EM3297" s="1"/>
      <c r="EN3297" s="1"/>
      <c r="EO3297" s="1"/>
      <c r="EP3297" s="1"/>
      <c r="EQ3297" s="1"/>
      <c r="ER3297" s="1"/>
      <c r="ES3297" s="1"/>
      <c r="ET3297" s="1"/>
      <c r="EU3297" s="1"/>
      <c r="EV3297" s="1"/>
      <c r="EW3297" s="1"/>
      <c r="EX3297" s="1"/>
      <c r="EY3297" s="1"/>
      <c r="EZ3297" s="1"/>
      <c r="FA3297" s="1"/>
      <c r="FB3297" s="1"/>
      <c r="FC3297" s="1"/>
      <c r="FD3297" s="1"/>
      <c r="FE3297" s="1"/>
      <c r="FF3297" s="1"/>
      <c r="FG3297" s="1"/>
      <c r="FH3297" s="1"/>
      <c r="FI3297" s="1"/>
      <c r="FJ3297" s="1"/>
      <c r="FK3297" s="1"/>
      <c r="FL3297" s="1"/>
      <c r="FM3297" s="1"/>
      <c r="FN3297" s="1"/>
      <c r="FO3297" s="1"/>
      <c r="FP3297" s="1"/>
      <c r="FQ3297" s="1"/>
      <c r="FR3297" s="1"/>
      <c r="FS3297" s="1"/>
      <c r="FT3297" s="1"/>
      <c r="FU3297" s="1"/>
      <c r="FV3297" s="1"/>
      <c r="FW3297" s="1"/>
      <c r="FX3297" s="1"/>
      <c r="FY3297" s="1"/>
      <c r="FZ3297" s="1"/>
      <c r="GA3297" s="1"/>
      <c r="GB3297" s="1"/>
      <c r="GC3297" s="1"/>
      <c r="GD3297" s="1"/>
      <c r="GE3297" s="1"/>
      <c r="GF3297" s="1"/>
      <c r="GG3297" s="1"/>
      <c r="GH3297" s="1"/>
      <c r="GI3297" s="1"/>
      <c r="GJ3297" s="1"/>
      <c r="GK3297"/>
      <c r="GL3297"/>
      <c r="GM3297"/>
      <c r="GN3297"/>
      <c r="GO3297"/>
      <c r="GP3297"/>
      <c r="GQ3297"/>
      <c r="GR3297"/>
      <c r="GS3297"/>
      <c r="GT3297"/>
      <c r="GU3297"/>
      <c r="GV3297"/>
      <c r="GW3297"/>
      <c r="GX3297"/>
      <c r="GY3297"/>
      <c r="GZ3297"/>
      <c r="HA3297"/>
      <c r="HB3297"/>
      <c r="HC3297"/>
      <c r="HD3297"/>
      <c r="HE3297"/>
    </row>
    <row r="3298" spans="6:213" s="19" customFormat="1" x14ac:dyDescent="0.25">
      <c r="F3298" s="20"/>
      <c r="G3298" s="20"/>
      <c r="H3298" s="20"/>
      <c r="I3298" s="20"/>
      <c r="J3298" s="21"/>
      <c r="K3298" s="21"/>
      <c r="L3298" s="20"/>
      <c r="M3298" s="20"/>
      <c r="N3298" s="22"/>
      <c r="O3298" s="22"/>
      <c r="P3298" s="22"/>
      <c r="Q3298" s="22"/>
      <c r="U3298" s="20"/>
      <c r="V3298" s="20"/>
      <c r="W3298" s="20"/>
      <c r="X3298" s="27"/>
      <c r="Y3298" s="253"/>
      <c r="Z3298" s="30"/>
      <c r="AA3298" s="30"/>
      <c r="AB3298" s="31"/>
      <c r="AC3298" s="31"/>
      <c r="AD3298" s="31"/>
      <c r="AE3298" s="31"/>
      <c r="AF3298" s="31"/>
      <c r="AG3298" s="241"/>
      <c r="AH3298" s="31"/>
      <c r="AI3298" s="31"/>
      <c r="AJ3298" s="31"/>
      <c r="AK3298" s="31"/>
      <c r="AL3298" s="120"/>
      <c r="AM3298" s="25"/>
      <c r="AN3298" s="25"/>
      <c r="AO3298" s="25"/>
      <c r="AP3298" s="25"/>
      <c r="AQ3298" s="26"/>
      <c r="AR3298" s="25"/>
      <c r="AS3298" s="25"/>
      <c r="AT3298" s="25"/>
      <c r="AU3298" s="25"/>
      <c r="AV3298" s="25"/>
      <c r="BC3298" s="1"/>
      <c r="BD3298"/>
      <c r="BE3298"/>
      <c r="BF3298" s="1"/>
      <c r="BG3298"/>
      <c r="BH3298"/>
      <c r="BI3298"/>
      <c r="BJ3298" s="1"/>
      <c r="BK3298" s="1"/>
      <c r="BL3298"/>
      <c r="BM3298" s="1"/>
      <c r="BN3298" s="1"/>
      <c r="BO3298" s="1"/>
      <c r="BP3298" s="1"/>
      <c r="BQ3298" s="1"/>
      <c r="BR3298" s="1"/>
      <c r="BS3298" s="1"/>
      <c r="BT3298" s="22"/>
      <c r="BU3298" s="1"/>
      <c r="BV3298" s="1"/>
      <c r="BW3298" s="1"/>
      <c r="BX3298" s="1"/>
      <c r="BY3298" s="1"/>
      <c r="BZ3298" s="1"/>
      <c r="CA3298" s="1"/>
      <c r="CB3298" s="1"/>
      <c r="CC3298" s="1"/>
      <c r="CD3298" s="1"/>
      <c r="CE3298" s="1"/>
      <c r="CF3298" s="1"/>
      <c r="CG3298" s="1"/>
      <c r="CH3298" s="1"/>
      <c r="CI3298" s="1"/>
      <c r="CJ3298" s="1"/>
      <c r="CK3298" s="1"/>
      <c r="CL3298" s="1"/>
      <c r="CM3298" s="1"/>
      <c r="CN3298" s="1"/>
      <c r="CO3298" s="1"/>
      <c r="CP3298" s="1"/>
      <c r="CQ3298" s="1"/>
      <c r="CR3298" s="1"/>
      <c r="CS3298" s="1"/>
      <c r="CT3298" s="1"/>
      <c r="CU3298" s="1"/>
      <c r="CV3298" s="1"/>
      <c r="CW3298" s="1"/>
      <c r="CX3298" s="1"/>
      <c r="CY3298" s="1"/>
      <c r="CZ3298" s="1"/>
      <c r="DA3298" s="1"/>
      <c r="DB3298" s="1"/>
      <c r="DC3298" s="1"/>
      <c r="DD3298" s="1"/>
      <c r="DE3298" s="1"/>
      <c r="DF3298" s="1"/>
      <c r="DG3298" s="1"/>
      <c r="DH3298" s="1"/>
      <c r="DI3298" s="1"/>
      <c r="DJ3298" s="1"/>
      <c r="DK3298" s="1"/>
      <c r="DL3298" s="1"/>
      <c r="DM3298" s="1"/>
      <c r="DN3298" s="1"/>
      <c r="DO3298" s="1"/>
      <c r="DP3298" s="1"/>
      <c r="DQ3298" s="1"/>
      <c r="DR3298" s="1"/>
      <c r="DS3298" s="1"/>
      <c r="DT3298" s="1"/>
      <c r="DU3298" s="1"/>
      <c r="DV3298" s="1"/>
      <c r="DW3298" s="1"/>
      <c r="DX3298" s="1"/>
      <c r="DY3298" s="1"/>
      <c r="DZ3298" s="1"/>
      <c r="EA3298" s="1"/>
      <c r="EB3298" s="1"/>
      <c r="EC3298" s="1"/>
      <c r="ED3298" s="1"/>
      <c r="EE3298" s="1"/>
      <c r="EF3298" s="1"/>
      <c r="EG3298" s="1"/>
      <c r="EH3298" s="1"/>
      <c r="EI3298" s="1"/>
      <c r="EJ3298" s="1"/>
      <c r="EK3298" s="1"/>
      <c r="EL3298" s="1"/>
      <c r="EM3298" s="1"/>
      <c r="EN3298" s="1"/>
      <c r="EO3298" s="1"/>
      <c r="EP3298" s="1"/>
      <c r="EQ3298" s="1"/>
      <c r="ER3298" s="1"/>
      <c r="ES3298" s="1"/>
      <c r="ET3298" s="1"/>
      <c r="EU3298" s="1"/>
      <c r="EV3298" s="1"/>
      <c r="EW3298" s="1"/>
      <c r="EX3298" s="1"/>
      <c r="EY3298" s="1"/>
      <c r="EZ3298" s="1"/>
      <c r="FA3298" s="1"/>
      <c r="FB3298" s="1"/>
      <c r="FC3298" s="1"/>
      <c r="FD3298" s="1"/>
      <c r="FE3298" s="1"/>
      <c r="FF3298" s="1"/>
      <c r="FG3298" s="1"/>
      <c r="FH3298" s="1"/>
      <c r="FI3298" s="1"/>
      <c r="FJ3298" s="1"/>
      <c r="FK3298" s="1"/>
      <c r="FL3298" s="1"/>
      <c r="FM3298" s="1"/>
      <c r="FN3298" s="1"/>
      <c r="FO3298" s="1"/>
      <c r="FP3298" s="1"/>
      <c r="FQ3298" s="1"/>
      <c r="FR3298" s="1"/>
      <c r="FS3298" s="1"/>
      <c r="FT3298" s="1"/>
      <c r="FU3298" s="1"/>
      <c r="FV3298" s="1"/>
      <c r="FW3298" s="1"/>
      <c r="FX3298" s="1"/>
      <c r="FY3298" s="1"/>
      <c r="FZ3298" s="1"/>
      <c r="GA3298" s="1"/>
      <c r="GB3298" s="1"/>
      <c r="GC3298" s="1"/>
      <c r="GD3298" s="1"/>
      <c r="GE3298" s="1"/>
      <c r="GF3298" s="1"/>
      <c r="GG3298" s="1"/>
      <c r="GH3298" s="1"/>
      <c r="GI3298" s="1"/>
      <c r="GJ3298" s="1"/>
      <c r="GK3298"/>
      <c r="GL3298"/>
      <c r="GM3298"/>
      <c r="GN3298"/>
      <c r="GO3298"/>
      <c r="GP3298"/>
      <c r="GQ3298"/>
      <c r="GR3298"/>
      <c r="GS3298"/>
      <c r="GT3298"/>
      <c r="GU3298"/>
      <c r="GV3298"/>
      <c r="GW3298"/>
      <c r="GX3298"/>
      <c r="GY3298"/>
      <c r="GZ3298"/>
      <c r="HA3298"/>
      <c r="HB3298"/>
      <c r="HC3298"/>
      <c r="HD3298"/>
      <c r="HE3298"/>
    </row>
    <row r="3299" spans="6:213" s="19" customFormat="1" x14ac:dyDescent="0.25">
      <c r="F3299" s="20"/>
      <c r="G3299" s="20"/>
      <c r="H3299" s="20"/>
      <c r="I3299" s="20"/>
      <c r="J3299" s="21"/>
      <c r="K3299" s="21"/>
      <c r="L3299" s="20"/>
      <c r="M3299" s="20"/>
      <c r="N3299" s="22"/>
      <c r="O3299" s="22"/>
      <c r="P3299" s="22"/>
      <c r="Q3299" s="22"/>
      <c r="U3299" s="20"/>
      <c r="V3299" s="20"/>
      <c r="W3299" s="20"/>
      <c r="X3299" s="27"/>
      <c r="Y3299" s="253"/>
      <c r="Z3299" s="30"/>
      <c r="AA3299" s="30"/>
      <c r="AB3299" s="31"/>
      <c r="AC3299" s="31"/>
      <c r="AD3299" s="31"/>
      <c r="AE3299" s="31"/>
      <c r="AF3299" s="31"/>
      <c r="AG3299" s="241"/>
      <c r="AH3299" s="31"/>
      <c r="AI3299" s="31"/>
      <c r="AJ3299" s="31"/>
      <c r="AK3299" s="31"/>
      <c r="AL3299" s="120"/>
      <c r="AM3299" s="25"/>
      <c r="AN3299" s="25"/>
      <c r="AO3299" s="25"/>
      <c r="AP3299" s="25"/>
      <c r="AQ3299" s="26"/>
      <c r="AR3299" s="25"/>
      <c r="AS3299" s="25"/>
      <c r="AT3299" s="25"/>
      <c r="AU3299" s="25"/>
      <c r="AV3299" s="25"/>
      <c r="BC3299" s="1"/>
      <c r="BD3299"/>
      <c r="BE3299"/>
      <c r="BF3299" s="1"/>
      <c r="BG3299"/>
      <c r="BH3299"/>
      <c r="BI3299"/>
      <c r="BJ3299" s="1"/>
      <c r="BK3299" s="1"/>
      <c r="BL3299"/>
      <c r="BM3299" s="1"/>
      <c r="BN3299" s="1"/>
      <c r="BO3299" s="1"/>
      <c r="BP3299" s="1"/>
      <c r="BQ3299" s="1"/>
      <c r="BR3299" s="1"/>
      <c r="BS3299" s="1"/>
      <c r="BT3299" s="22"/>
      <c r="BU3299" s="1"/>
      <c r="BV3299" s="1"/>
      <c r="BW3299" s="1"/>
      <c r="BX3299" s="1"/>
      <c r="BY3299" s="1"/>
      <c r="BZ3299" s="1"/>
      <c r="CA3299" s="1"/>
      <c r="CB3299" s="1"/>
      <c r="CC3299" s="1"/>
      <c r="CD3299" s="1"/>
      <c r="CE3299" s="1"/>
      <c r="CF3299" s="1"/>
      <c r="CG3299" s="1"/>
      <c r="CH3299" s="1"/>
      <c r="CI3299" s="1"/>
      <c r="CJ3299" s="1"/>
      <c r="CK3299" s="1"/>
      <c r="CL3299" s="1"/>
      <c r="CM3299" s="1"/>
      <c r="CN3299" s="1"/>
      <c r="CO3299" s="1"/>
      <c r="CP3299" s="1"/>
      <c r="CQ3299" s="1"/>
      <c r="CR3299" s="1"/>
      <c r="CS3299" s="1"/>
      <c r="CT3299" s="1"/>
      <c r="CU3299" s="1"/>
      <c r="CV3299" s="1"/>
      <c r="CW3299" s="1"/>
      <c r="CX3299" s="1"/>
      <c r="CY3299" s="1"/>
      <c r="CZ3299" s="1"/>
      <c r="DA3299" s="1"/>
      <c r="DB3299" s="1"/>
      <c r="DC3299" s="1"/>
      <c r="DD3299" s="1"/>
      <c r="DE3299" s="1"/>
      <c r="DF3299" s="1"/>
      <c r="DG3299" s="1"/>
      <c r="DH3299" s="1"/>
      <c r="DI3299" s="1"/>
      <c r="DJ3299" s="1"/>
      <c r="DK3299" s="1"/>
      <c r="DL3299" s="1"/>
      <c r="DM3299" s="1"/>
      <c r="DN3299" s="1"/>
      <c r="DO3299" s="1"/>
      <c r="DP3299" s="1"/>
      <c r="DQ3299" s="1"/>
      <c r="DR3299" s="1"/>
      <c r="DS3299" s="1"/>
      <c r="DT3299" s="1"/>
      <c r="DU3299" s="1"/>
      <c r="DV3299" s="1"/>
      <c r="DW3299" s="1"/>
      <c r="DX3299" s="1"/>
      <c r="DY3299" s="1"/>
      <c r="DZ3299" s="1"/>
      <c r="EA3299" s="1"/>
      <c r="EB3299" s="1"/>
      <c r="EC3299" s="1"/>
      <c r="ED3299" s="1"/>
      <c r="EE3299" s="1"/>
      <c r="EF3299" s="1"/>
      <c r="EG3299" s="1"/>
      <c r="EH3299" s="1"/>
      <c r="EI3299" s="1"/>
      <c r="EJ3299" s="1"/>
      <c r="EK3299" s="1"/>
      <c r="EL3299" s="1"/>
      <c r="EM3299" s="1"/>
      <c r="EN3299" s="1"/>
      <c r="EO3299" s="1"/>
      <c r="EP3299" s="1"/>
      <c r="EQ3299" s="1"/>
      <c r="ER3299" s="1"/>
      <c r="ES3299" s="1"/>
      <c r="ET3299" s="1"/>
      <c r="EU3299" s="1"/>
      <c r="EV3299" s="1"/>
      <c r="EW3299" s="1"/>
      <c r="EX3299" s="1"/>
      <c r="EY3299" s="1"/>
      <c r="EZ3299" s="1"/>
      <c r="FA3299" s="1"/>
      <c r="FB3299" s="1"/>
      <c r="FC3299" s="1"/>
      <c r="FD3299" s="1"/>
      <c r="FE3299" s="1"/>
      <c r="FF3299" s="1"/>
      <c r="FG3299" s="1"/>
      <c r="FH3299" s="1"/>
      <c r="FI3299" s="1"/>
      <c r="FJ3299" s="1"/>
      <c r="FK3299" s="1"/>
      <c r="FL3299" s="1"/>
      <c r="FM3299" s="1"/>
      <c r="FN3299" s="1"/>
      <c r="FO3299" s="1"/>
      <c r="FP3299" s="1"/>
      <c r="FQ3299" s="1"/>
      <c r="FR3299" s="1"/>
      <c r="FS3299" s="1"/>
      <c r="FT3299" s="1"/>
      <c r="FU3299" s="1"/>
      <c r="FV3299" s="1"/>
      <c r="FW3299" s="1"/>
      <c r="FX3299" s="1"/>
      <c r="FY3299" s="1"/>
      <c r="FZ3299" s="1"/>
      <c r="GA3299" s="1"/>
      <c r="GB3299" s="1"/>
      <c r="GC3299" s="1"/>
      <c r="GD3299" s="1"/>
      <c r="GE3299" s="1"/>
      <c r="GF3299" s="1"/>
      <c r="GG3299" s="1"/>
      <c r="GH3299" s="1"/>
      <c r="GI3299" s="1"/>
      <c r="GJ3299" s="1"/>
      <c r="GK3299"/>
      <c r="GL3299"/>
      <c r="GM3299"/>
      <c r="GN3299"/>
      <c r="GO3299"/>
      <c r="GP3299"/>
      <c r="GQ3299"/>
      <c r="GR3299"/>
      <c r="GS3299"/>
      <c r="GT3299"/>
      <c r="GU3299"/>
      <c r="GV3299"/>
      <c r="GW3299"/>
      <c r="GX3299"/>
      <c r="GY3299"/>
      <c r="GZ3299"/>
      <c r="HA3299"/>
      <c r="HB3299"/>
      <c r="HC3299"/>
      <c r="HD3299"/>
      <c r="HE3299"/>
    </row>
    <row r="3300" spans="6:213" s="19" customFormat="1" x14ac:dyDescent="0.25">
      <c r="F3300" s="20"/>
      <c r="G3300" s="20"/>
      <c r="H3300" s="20"/>
      <c r="I3300" s="20"/>
      <c r="J3300" s="21"/>
      <c r="K3300" s="21"/>
      <c r="L3300" s="20"/>
      <c r="M3300" s="20"/>
      <c r="N3300" s="22"/>
      <c r="O3300" s="22"/>
      <c r="P3300" s="22"/>
      <c r="Q3300" s="22"/>
      <c r="U3300" s="20"/>
      <c r="V3300" s="20"/>
      <c r="W3300" s="20"/>
      <c r="X3300" s="27"/>
      <c r="Y3300" s="253"/>
      <c r="Z3300" s="30"/>
      <c r="AA3300" s="30"/>
      <c r="AB3300" s="31"/>
      <c r="AC3300" s="31"/>
      <c r="AD3300" s="31"/>
      <c r="AE3300" s="31"/>
      <c r="AF3300" s="31"/>
      <c r="AG3300" s="241"/>
      <c r="AH3300" s="31"/>
      <c r="AI3300" s="31"/>
      <c r="AJ3300" s="31"/>
      <c r="AK3300" s="31"/>
      <c r="AL3300" s="120"/>
      <c r="AM3300" s="25"/>
      <c r="AN3300" s="25"/>
      <c r="AO3300" s="25"/>
      <c r="AP3300" s="25"/>
      <c r="AQ3300" s="26"/>
      <c r="AR3300" s="25"/>
      <c r="AS3300" s="25"/>
      <c r="AT3300" s="25"/>
      <c r="AU3300" s="25"/>
      <c r="AV3300" s="25"/>
      <c r="BC3300" s="1"/>
      <c r="BD3300"/>
      <c r="BE3300"/>
      <c r="BF3300" s="1"/>
      <c r="BG3300"/>
      <c r="BH3300"/>
      <c r="BI3300"/>
      <c r="BJ3300" s="1"/>
      <c r="BK3300" s="1"/>
      <c r="BL3300"/>
      <c r="BM3300" s="1"/>
      <c r="BN3300" s="1"/>
      <c r="BO3300" s="1"/>
      <c r="BP3300" s="1"/>
      <c r="BQ3300" s="1"/>
      <c r="BR3300" s="1"/>
      <c r="BS3300" s="1"/>
      <c r="BT3300" s="22"/>
      <c r="BU3300" s="1"/>
      <c r="BV3300" s="1"/>
      <c r="BW3300" s="1"/>
      <c r="BX3300" s="1"/>
      <c r="BY3300" s="1"/>
      <c r="BZ3300" s="1"/>
      <c r="CA3300" s="1"/>
      <c r="CB3300" s="1"/>
      <c r="CC3300" s="1"/>
      <c r="CD3300" s="1"/>
      <c r="CE3300" s="1"/>
      <c r="CF3300" s="1"/>
      <c r="CG3300" s="1"/>
      <c r="CH3300" s="1"/>
      <c r="CI3300" s="1"/>
      <c r="CJ3300" s="1"/>
      <c r="CK3300" s="1"/>
      <c r="CL3300" s="1"/>
      <c r="CM3300" s="1"/>
      <c r="CN3300" s="1"/>
      <c r="CO3300" s="1"/>
      <c r="CP3300" s="1"/>
      <c r="CQ3300" s="1"/>
      <c r="CR3300" s="1"/>
      <c r="CS3300" s="1"/>
      <c r="CT3300" s="1"/>
      <c r="CU3300" s="1"/>
      <c r="CV3300" s="1"/>
      <c r="CW3300" s="1"/>
      <c r="CX3300" s="1"/>
      <c r="CY3300" s="1"/>
      <c r="CZ3300" s="1"/>
      <c r="DA3300" s="1"/>
      <c r="DB3300" s="1"/>
      <c r="DC3300" s="1"/>
      <c r="DD3300" s="1"/>
      <c r="DE3300" s="1"/>
      <c r="DF3300" s="1"/>
      <c r="DG3300" s="1"/>
      <c r="DH3300" s="1"/>
      <c r="DI3300" s="1"/>
      <c r="DJ3300" s="1"/>
      <c r="DK3300" s="1"/>
      <c r="DL3300" s="1"/>
      <c r="DM3300" s="1"/>
      <c r="DN3300" s="1"/>
      <c r="DO3300" s="1"/>
      <c r="DP3300" s="1"/>
      <c r="DQ3300" s="1"/>
      <c r="DR3300" s="1"/>
      <c r="DS3300" s="1"/>
      <c r="DT3300" s="1"/>
      <c r="DU3300" s="1"/>
      <c r="DV3300" s="1"/>
      <c r="DW3300" s="1"/>
      <c r="DX3300" s="1"/>
      <c r="DY3300" s="1"/>
      <c r="DZ3300" s="1"/>
      <c r="EA3300" s="1"/>
      <c r="EB3300" s="1"/>
      <c r="EC3300" s="1"/>
      <c r="ED3300" s="1"/>
      <c r="EE3300" s="1"/>
      <c r="EF3300" s="1"/>
      <c r="EG3300" s="1"/>
      <c r="EH3300" s="1"/>
      <c r="EI3300" s="1"/>
      <c r="EJ3300" s="1"/>
      <c r="EK3300" s="1"/>
      <c r="EL3300" s="1"/>
      <c r="EM3300" s="1"/>
      <c r="EN3300" s="1"/>
      <c r="EO3300" s="1"/>
      <c r="EP3300" s="1"/>
      <c r="EQ3300" s="1"/>
      <c r="ER3300" s="1"/>
      <c r="ES3300" s="1"/>
      <c r="ET3300" s="1"/>
      <c r="EU3300" s="1"/>
      <c r="EV3300" s="1"/>
      <c r="EW3300" s="1"/>
      <c r="EX3300" s="1"/>
      <c r="EY3300" s="1"/>
      <c r="EZ3300" s="1"/>
      <c r="FA3300" s="1"/>
      <c r="FB3300" s="1"/>
      <c r="FC3300" s="1"/>
      <c r="FD3300" s="1"/>
      <c r="FE3300" s="1"/>
      <c r="FF3300" s="1"/>
      <c r="FG3300" s="1"/>
      <c r="FH3300" s="1"/>
      <c r="FI3300" s="1"/>
      <c r="FJ3300" s="1"/>
      <c r="FK3300" s="1"/>
      <c r="FL3300" s="1"/>
      <c r="FM3300" s="1"/>
      <c r="FN3300" s="1"/>
      <c r="FO3300" s="1"/>
      <c r="FP3300" s="1"/>
      <c r="FQ3300" s="1"/>
      <c r="FR3300" s="1"/>
      <c r="FS3300" s="1"/>
      <c r="FT3300" s="1"/>
      <c r="FU3300" s="1"/>
      <c r="FV3300" s="1"/>
      <c r="FW3300" s="1"/>
      <c r="FX3300" s="1"/>
      <c r="FY3300" s="1"/>
      <c r="FZ3300" s="1"/>
      <c r="GA3300" s="1"/>
      <c r="GB3300" s="1"/>
      <c r="GC3300" s="1"/>
      <c r="GD3300" s="1"/>
      <c r="GE3300" s="1"/>
      <c r="GF3300" s="1"/>
      <c r="GG3300" s="1"/>
      <c r="GH3300" s="1"/>
      <c r="GI3300" s="1"/>
      <c r="GJ3300" s="1"/>
      <c r="GK3300"/>
      <c r="GL3300"/>
      <c r="GM3300"/>
      <c r="GN3300"/>
      <c r="GO3300"/>
      <c r="GP3300"/>
      <c r="GQ3300"/>
      <c r="GR3300"/>
      <c r="GS3300"/>
      <c r="GT3300"/>
      <c r="GU3300"/>
      <c r="GV3300"/>
      <c r="GW3300"/>
      <c r="GX3300"/>
      <c r="GY3300"/>
      <c r="GZ3300"/>
      <c r="HA3300"/>
      <c r="HB3300"/>
      <c r="HC3300"/>
      <c r="HD3300"/>
      <c r="HE3300"/>
    </row>
    <row r="3301" spans="6:213" s="19" customFormat="1" x14ac:dyDescent="0.25">
      <c r="F3301" s="20"/>
      <c r="G3301" s="20"/>
      <c r="H3301" s="20"/>
      <c r="I3301" s="20"/>
      <c r="J3301" s="21"/>
      <c r="K3301" s="21"/>
      <c r="L3301" s="20"/>
      <c r="M3301" s="20"/>
      <c r="N3301" s="22"/>
      <c r="O3301" s="22"/>
      <c r="P3301" s="22"/>
      <c r="Q3301" s="22"/>
      <c r="U3301" s="20"/>
      <c r="V3301" s="20"/>
      <c r="W3301" s="20"/>
      <c r="X3301" s="27"/>
      <c r="Y3301" s="253"/>
      <c r="Z3301" s="30"/>
      <c r="AA3301" s="30"/>
      <c r="AB3301" s="31"/>
      <c r="AC3301" s="31"/>
      <c r="AD3301" s="31"/>
      <c r="AE3301" s="31"/>
      <c r="AF3301" s="31"/>
      <c r="AG3301" s="241"/>
      <c r="AH3301" s="31"/>
      <c r="AI3301" s="31"/>
      <c r="AJ3301" s="31"/>
      <c r="AK3301" s="31"/>
      <c r="AL3301" s="120"/>
      <c r="AM3301" s="25"/>
      <c r="AN3301" s="25"/>
      <c r="AO3301" s="25"/>
      <c r="AP3301" s="25"/>
      <c r="AQ3301" s="26"/>
      <c r="AR3301" s="25"/>
      <c r="AS3301" s="25"/>
      <c r="AT3301" s="25"/>
      <c r="AU3301" s="25"/>
      <c r="AV3301" s="25"/>
      <c r="BC3301" s="1"/>
      <c r="BD3301"/>
      <c r="BE3301"/>
      <c r="BF3301" s="1"/>
      <c r="BG3301"/>
      <c r="BH3301"/>
      <c r="BI3301"/>
      <c r="BJ3301" s="1"/>
      <c r="BK3301" s="1"/>
      <c r="BL3301"/>
      <c r="BM3301" s="1"/>
      <c r="BN3301" s="1"/>
      <c r="BO3301" s="1"/>
      <c r="BP3301" s="1"/>
      <c r="BQ3301" s="1"/>
      <c r="BR3301" s="1"/>
      <c r="BS3301" s="1"/>
      <c r="BT3301" s="22"/>
      <c r="BU3301" s="1"/>
      <c r="BV3301" s="1"/>
      <c r="BW3301" s="1"/>
      <c r="BX3301" s="1"/>
      <c r="BY3301" s="1"/>
      <c r="BZ3301" s="1"/>
      <c r="CA3301" s="1"/>
      <c r="CB3301" s="1"/>
      <c r="CC3301" s="1"/>
      <c r="CD3301" s="1"/>
      <c r="CE3301" s="1"/>
      <c r="CF3301" s="1"/>
      <c r="CG3301" s="1"/>
      <c r="CH3301" s="1"/>
      <c r="CI3301" s="1"/>
      <c r="CJ3301" s="1"/>
      <c r="CK3301" s="1"/>
      <c r="CL3301" s="1"/>
      <c r="CM3301" s="1"/>
      <c r="CN3301" s="1"/>
      <c r="CO3301" s="1"/>
      <c r="CP3301" s="1"/>
      <c r="CQ3301" s="1"/>
      <c r="CR3301" s="1"/>
      <c r="CS3301" s="1"/>
      <c r="CT3301" s="1"/>
      <c r="CU3301" s="1"/>
      <c r="CV3301" s="1"/>
      <c r="CW3301" s="1"/>
      <c r="CX3301" s="1"/>
      <c r="CY3301" s="1"/>
      <c r="CZ3301" s="1"/>
      <c r="DA3301" s="1"/>
      <c r="DB3301" s="1"/>
      <c r="DC3301" s="1"/>
      <c r="DD3301" s="1"/>
      <c r="DE3301" s="1"/>
      <c r="DF3301" s="1"/>
      <c r="DG3301" s="1"/>
      <c r="DH3301" s="1"/>
      <c r="DI3301" s="1"/>
      <c r="DJ3301" s="1"/>
      <c r="DK3301" s="1"/>
      <c r="DL3301" s="1"/>
      <c r="DM3301" s="1"/>
      <c r="DN3301" s="1"/>
      <c r="DO3301" s="1"/>
      <c r="DP3301" s="1"/>
      <c r="DQ3301" s="1"/>
      <c r="DR3301" s="1"/>
      <c r="DS3301" s="1"/>
      <c r="DT3301" s="1"/>
      <c r="DU3301" s="1"/>
      <c r="DV3301" s="1"/>
      <c r="DW3301" s="1"/>
      <c r="DX3301" s="1"/>
      <c r="DY3301" s="1"/>
      <c r="DZ3301" s="1"/>
      <c r="EA3301" s="1"/>
      <c r="EB3301" s="1"/>
      <c r="EC3301" s="1"/>
      <c r="ED3301" s="1"/>
      <c r="EE3301" s="1"/>
      <c r="EF3301" s="1"/>
      <c r="EG3301" s="1"/>
      <c r="EH3301" s="1"/>
      <c r="EI3301" s="1"/>
      <c r="EJ3301" s="1"/>
      <c r="EK3301" s="1"/>
      <c r="EL3301" s="1"/>
      <c r="EM3301" s="1"/>
      <c r="EN3301" s="1"/>
      <c r="EO3301" s="1"/>
      <c r="EP3301" s="1"/>
      <c r="EQ3301" s="1"/>
      <c r="ER3301" s="1"/>
      <c r="ES3301" s="1"/>
      <c r="ET3301" s="1"/>
      <c r="EU3301" s="1"/>
      <c r="EV3301" s="1"/>
      <c r="EW3301" s="1"/>
      <c r="EX3301" s="1"/>
      <c r="EY3301" s="1"/>
      <c r="EZ3301" s="1"/>
      <c r="FA3301" s="1"/>
      <c r="FB3301" s="1"/>
      <c r="FC3301" s="1"/>
      <c r="FD3301" s="1"/>
      <c r="FE3301" s="1"/>
      <c r="FF3301" s="1"/>
      <c r="FG3301" s="1"/>
      <c r="FH3301" s="1"/>
      <c r="FI3301" s="1"/>
      <c r="FJ3301" s="1"/>
      <c r="FK3301" s="1"/>
      <c r="FL3301" s="1"/>
      <c r="FM3301" s="1"/>
      <c r="FN3301" s="1"/>
      <c r="FO3301" s="1"/>
      <c r="FP3301" s="1"/>
      <c r="FQ3301" s="1"/>
      <c r="FR3301" s="1"/>
      <c r="FS3301" s="1"/>
      <c r="FT3301" s="1"/>
      <c r="FU3301" s="1"/>
      <c r="FV3301" s="1"/>
      <c r="FW3301" s="1"/>
      <c r="FX3301" s="1"/>
      <c r="FY3301" s="1"/>
      <c r="FZ3301" s="1"/>
      <c r="GA3301" s="1"/>
      <c r="GB3301" s="1"/>
      <c r="GC3301" s="1"/>
      <c r="GD3301" s="1"/>
      <c r="GE3301" s="1"/>
      <c r="GF3301" s="1"/>
      <c r="GG3301" s="1"/>
      <c r="GH3301" s="1"/>
      <c r="GI3301" s="1"/>
      <c r="GJ3301" s="1"/>
      <c r="GK3301"/>
      <c r="GL3301"/>
      <c r="GM3301"/>
      <c r="GN3301"/>
      <c r="GO3301"/>
      <c r="GP3301"/>
      <c r="GQ3301"/>
      <c r="GR3301"/>
      <c r="GS3301"/>
      <c r="GT3301"/>
      <c r="GU3301"/>
      <c r="GV3301"/>
      <c r="GW3301"/>
      <c r="GX3301"/>
      <c r="GY3301"/>
      <c r="GZ3301"/>
      <c r="HA3301"/>
      <c r="HB3301"/>
      <c r="HC3301"/>
      <c r="HD3301"/>
      <c r="HE3301"/>
    </row>
    <row r="3302" spans="6:213" s="19" customFormat="1" x14ac:dyDescent="0.25">
      <c r="F3302" s="20"/>
      <c r="G3302" s="20"/>
      <c r="H3302" s="20"/>
      <c r="I3302" s="20"/>
      <c r="J3302" s="21"/>
      <c r="K3302" s="21"/>
      <c r="L3302" s="20"/>
      <c r="M3302" s="20"/>
      <c r="N3302" s="22"/>
      <c r="O3302" s="22"/>
      <c r="P3302" s="22"/>
      <c r="Q3302" s="22"/>
      <c r="U3302" s="20"/>
      <c r="V3302" s="20"/>
      <c r="W3302" s="20"/>
      <c r="X3302" s="27"/>
      <c r="Y3302" s="253"/>
      <c r="Z3302" s="30"/>
      <c r="AA3302" s="30"/>
      <c r="AB3302" s="31"/>
      <c r="AC3302" s="31"/>
      <c r="AD3302" s="31"/>
      <c r="AE3302" s="31"/>
      <c r="AF3302" s="31"/>
      <c r="AG3302" s="241"/>
      <c r="AH3302" s="31"/>
      <c r="AI3302" s="31"/>
      <c r="AJ3302" s="31"/>
      <c r="AK3302" s="31"/>
      <c r="AL3302" s="120"/>
      <c r="AM3302" s="25"/>
      <c r="AN3302" s="25"/>
      <c r="AO3302" s="25"/>
      <c r="AP3302" s="25"/>
      <c r="AQ3302" s="26"/>
      <c r="AR3302" s="25"/>
      <c r="AS3302" s="25"/>
      <c r="AT3302" s="25"/>
      <c r="AU3302" s="25"/>
      <c r="AV3302" s="25"/>
      <c r="BC3302" s="1"/>
      <c r="BD3302"/>
      <c r="BE3302"/>
      <c r="BF3302" s="1"/>
      <c r="BG3302"/>
      <c r="BH3302"/>
      <c r="BI3302"/>
      <c r="BJ3302" s="1"/>
      <c r="BK3302" s="1"/>
      <c r="BL3302"/>
      <c r="BM3302" s="1"/>
      <c r="BN3302" s="1"/>
      <c r="BO3302" s="1"/>
      <c r="BP3302" s="1"/>
      <c r="BQ3302" s="1"/>
      <c r="BR3302" s="1"/>
      <c r="BS3302" s="1"/>
      <c r="BT3302" s="22"/>
      <c r="BU3302" s="1"/>
      <c r="BV3302" s="1"/>
      <c r="BW3302" s="1"/>
      <c r="BX3302" s="1"/>
      <c r="BY3302" s="1"/>
      <c r="BZ3302" s="1"/>
      <c r="CA3302" s="1"/>
      <c r="CB3302" s="1"/>
      <c r="CC3302" s="1"/>
      <c r="CD3302" s="1"/>
      <c r="CE3302" s="1"/>
      <c r="CF3302" s="1"/>
      <c r="CG3302" s="1"/>
      <c r="CH3302" s="1"/>
      <c r="CI3302" s="1"/>
      <c r="CJ3302" s="1"/>
      <c r="CK3302" s="1"/>
      <c r="CL3302" s="1"/>
      <c r="CM3302" s="1"/>
      <c r="CN3302" s="1"/>
      <c r="CO3302" s="1"/>
      <c r="CP3302" s="1"/>
      <c r="CQ3302" s="1"/>
      <c r="CR3302" s="1"/>
      <c r="CS3302" s="1"/>
      <c r="CT3302" s="1"/>
      <c r="CU3302" s="1"/>
      <c r="CV3302" s="1"/>
      <c r="CW3302" s="1"/>
      <c r="CX3302" s="1"/>
      <c r="CY3302" s="1"/>
      <c r="CZ3302" s="1"/>
      <c r="DA3302" s="1"/>
      <c r="DB3302" s="1"/>
      <c r="DC3302" s="1"/>
      <c r="DD3302" s="1"/>
      <c r="DE3302" s="1"/>
      <c r="DF3302" s="1"/>
      <c r="DG3302" s="1"/>
      <c r="DH3302" s="1"/>
      <c r="DI3302" s="1"/>
      <c r="DJ3302" s="1"/>
      <c r="DK3302" s="1"/>
      <c r="DL3302" s="1"/>
      <c r="DM3302" s="1"/>
      <c r="DN3302" s="1"/>
      <c r="DO3302" s="1"/>
      <c r="DP3302" s="1"/>
      <c r="DQ3302" s="1"/>
      <c r="DR3302" s="1"/>
      <c r="DS3302" s="1"/>
      <c r="DT3302" s="1"/>
      <c r="DU3302" s="1"/>
      <c r="DV3302" s="1"/>
      <c r="DW3302" s="1"/>
      <c r="DX3302" s="1"/>
      <c r="DY3302" s="1"/>
      <c r="DZ3302" s="1"/>
      <c r="EA3302" s="1"/>
      <c r="EB3302" s="1"/>
      <c r="EC3302" s="1"/>
      <c r="ED3302" s="1"/>
      <c r="EE3302" s="1"/>
      <c r="EF3302" s="1"/>
      <c r="EG3302" s="1"/>
      <c r="EH3302" s="1"/>
      <c r="EI3302" s="1"/>
      <c r="EJ3302" s="1"/>
      <c r="EK3302" s="1"/>
      <c r="EL3302" s="1"/>
      <c r="EM3302" s="1"/>
      <c r="EN3302" s="1"/>
      <c r="EO3302" s="1"/>
      <c r="EP3302" s="1"/>
      <c r="EQ3302" s="1"/>
      <c r="ER3302" s="1"/>
      <c r="ES3302" s="1"/>
      <c r="ET3302" s="1"/>
      <c r="EU3302" s="1"/>
      <c r="EV3302" s="1"/>
      <c r="EW3302" s="1"/>
      <c r="EX3302" s="1"/>
      <c r="EY3302" s="1"/>
      <c r="EZ3302" s="1"/>
      <c r="FA3302" s="1"/>
      <c r="FB3302" s="1"/>
      <c r="FC3302" s="1"/>
      <c r="FD3302" s="1"/>
      <c r="FE3302" s="1"/>
      <c r="FF3302" s="1"/>
      <c r="FG3302" s="1"/>
      <c r="FH3302" s="1"/>
      <c r="FI3302" s="1"/>
      <c r="FJ3302" s="1"/>
      <c r="FK3302" s="1"/>
      <c r="FL3302" s="1"/>
      <c r="FM3302" s="1"/>
      <c r="FN3302" s="1"/>
      <c r="FO3302" s="1"/>
      <c r="FP3302" s="1"/>
      <c r="FQ3302" s="1"/>
      <c r="FR3302" s="1"/>
      <c r="FS3302" s="1"/>
      <c r="FT3302" s="1"/>
      <c r="FU3302" s="1"/>
      <c r="FV3302" s="1"/>
      <c r="FW3302" s="1"/>
      <c r="FX3302" s="1"/>
      <c r="FY3302" s="1"/>
      <c r="FZ3302" s="1"/>
      <c r="GA3302" s="1"/>
      <c r="GB3302" s="1"/>
      <c r="GC3302" s="1"/>
      <c r="GD3302" s="1"/>
      <c r="GE3302" s="1"/>
      <c r="GF3302" s="1"/>
      <c r="GG3302" s="1"/>
      <c r="GH3302" s="1"/>
      <c r="GI3302" s="1"/>
      <c r="GJ3302" s="1"/>
      <c r="GK3302"/>
      <c r="GL3302"/>
      <c r="GM3302"/>
      <c r="GN3302"/>
      <c r="GO3302"/>
      <c r="GP3302"/>
      <c r="GQ3302"/>
      <c r="GR3302"/>
      <c r="GS3302"/>
      <c r="GT3302"/>
      <c r="GU3302"/>
      <c r="GV3302"/>
      <c r="GW3302"/>
      <c r="GX3302"/>
      <c r="GY3302"/>
      <c r="GZ3302"/>
      <c r="HA3302"/>
      <c r="HB3302"/>
      <c r="HC3302"/>
      <c r="HD3302"/>
      <c r="HE3302"/>
    </row>
    <row r="3303" spans="6:213" s="19" customFormat="1" x14ac:dyDescent="0.25">
      <c r="F3303" s="20"/>
      <c r="G3303" s="20"/>
      <c r="H3303" s="20"/>
      <c r="I3303" s="20"/>
      <c r="J3303" s="21"/>
      <c r="K3303" s="21"/>
      <c r="L3303" s="20"/>
      <c r="M3303" s="20"/>
      <c r="N3303" s="22"/>
      <c r="O3303" s="22"/>
      <c r="P3303" s="22"/>
      <c r="Q3303" s="22"/>
      <c r="U3303" s="20"/>
      <c r="V3303" s="20"/>
      <c r="W3303" s="20"/>
      <c r="X3303" s="27"/>
      <c r="Y3303" s="253"/>
      <c r="Z3303" s="30"/>
      <c r="AA3303" s="30"/>
      <c r="AB3303" s="31"/>
      <c r="AC3303" s="31"/>
      <c r="AD3303" s="31"/>
      <c r="AE3303" s="31"/>
      <c r="AF3303" s="31"/>
      <c r="AG3303" s="241"/>
      <c r="AH3303" s="31"/>
      <c r="AI3303" s="31"/>
      <c r="AJ3303" s="31"/>
      <c r="AK3303" s="31"/>
      <c r="AL3303" s="120"/>
      <c r="AM3303" s="25"/>
      <c r="AN3303" s="25"/>
      <c r="AO3303" s="25"/>
      <c r="AP3303" s="25"/>
      <c r="AQ3303" s="26"/>
      <c r="AR3303" s="25"/>
      <c r="AS3303" s="25"/>
      <c r="AT3303" s="25"/>
      <c r="AU3303" s="25"/>
      <c r="AV3303" s="25"/>
      <c r="BC3303" s="1"/>
      <c r="BD3303"/>
      <c r="BE3303"/>
      <c r="BF3303" s="1"/>
      <c r="BG3303"/>
      <c r="BH3303"/>
      <c r="BI3303"/>
      <c r="BJ3303" s="1"/>
      <c r="BK3303" s="1"/>
      <c r="BL3303"/>
      <c r="BM3303" s="1"/>
      <c r="BN3303" s="1"/>
      <c r="BO3303" s="1"/>
      <c r="BP3303" s="1"/>
      <c r="BQ3303" s="1"/>
      <c r="BR3303" s="1"/>
      <c r="BS3303" s="1"/>
      <c r="BT3303" s="22"/>
      <c r="BU3303" s="1"/>
      <c r="BV3303" s="1"/>
      <c r="BW3303" s="1"/>
      <c r="BX3303" s="1"/>
      <c r="BY3303" s="1"/>
      <c r="BZ3303" s="1"/>
      <c r="CA3303" s="1"/>
      <c r="CB3303" s="1"/>
      <c r="CC3303" s="1"/>
      <c r="CD3303" s="1"/>
      <c r="CE3303" s="1"/>
      <c r="CF3303" s="1"/>
      <c r="CG3303" s="1"/>
      <c r="CH3303" s="1"/>
      <c r="CI3303" s="1"/>
      <c r="CJ3303" s="1"/>
      <c r="CK3303" s="1"/>
      <c r="CL3303" s="1"/>
      <c r="CM3303" s="1"/>
      <c r="CN3303" s="1"/>
      <c r="CO3303" s="1"/>
      <c r="CP3303" s="1"/>
      <c r="CQ3303" s="1"/>
      <c r="CR3303" s="1"/>
      <c r="CS3303" s="1"/>
      <c r="CT3303" s="1"/>
      <c r="CU3303" s="1"/>
      <c r="CV3303" s="1"/>
      <c r="CW3303" s="1"/>
      <c r="CX3303" s="1"/>
      <c r="CY3303" s="1"/>
      <c r="CZ3303" s="1"/>
      <c r="DA3303" s="1"/>
      <c r="DB3303" s="1"/>
      <c r="DC3303" s="1"/>
      <c r="DD3303" s="1"/>
      <c r="DE3303" s="1"/>
      <c r="DF3303" s="1"/>
      <c r="DG3303" s="1"/>
      <c r="DH3303" s="1"/>
      <c r="DI3303" s="1"/>
      <c r="DJ3303" s="1"/>
      <c r="DK3303" s="1"/>
      <c r="DL3303" s="1"/>
      <c r="DM3303" s="1"/>
      <c r="DN3303" s="1"/>
      <c r="DO3303" s="1"/>
      <c r="DP3303" s="1"/>
      <c r="DQ3303" s="1"/>
      <c r="DR3303" s="1"/>
      <c r="DS3303" s="1"/>
      <c r="DT3303" s="1"/>
      <c r="DU3303" s="1"/>
      <c r="DV3303" s="1"/>
      <c r="DW3303" s="1"/>
      <c r="DX3303" s="1"/>
      <c r="DY3303" s="1"/>
      <c r="DZ3303" s="1"/>
      <c r="EA3303" s="1"/>
      <c r="EB3303" s="1"/>
      <c r="EC3303" s="1"/>
      <c r="ED3303" s="1"/>
      <c r="EE3303" s="1"/>
      <c r="EF3303" s="1"/>
      <c r="EG3303" s="1"/>
      <c r="EH3303" s="1"/>
      <c r="EI3303" s="1"/>
      <c r="EJ3303" s="1"/>
      <c r="EK3303" s="1"/>
      <c r="EL3303" s="1"/>
      <c r="EM3303" s="1"/>
      <c r="EN3303" s="1"/>
      <c r="EO3303" s="1"/>
      <c r="EP3303" s="1"/>
      <c r="EQ3303" s="1"/>
      <c r="ER3303" s="1"/>
      <c r="ES3303" s="1"/>
      <c r="ET3303" s="1"/>
      <c r="EU3303" s="1"/>
      <c r="EV3303" s="1"/>
      <c r="EW3303" s="1"/>
      <c r="EX3303" s="1"/>
      <c r="EY3303" s="1"/>
      <c r="EZ3303" s="1"/>
      <c r="FA3303" s="1"/>
      <c r="FB3303" s="1"/>
      <c r="FC3303" s="1"/>
      <c r="FD3303" s="1"/>
      <c r="FE3303" s="1"/>
      <c r="FF3303" s="1"/>
      <c r="FG3303" s="1"/>
      <c r="FH3303" s="1"/>
      <c r="FI3303" s="1"/>
      <c r="FJ3303" s="1"/>
      <c r="FK3303" s="1"/>
      <c r="FL3303" s="1"/>
      <c r="FM3303" s="1"/>
      <c r="FN3303" s="1"/>
      <c r="FO3303" s="1"/>
      <c r="FP3303" s="1"/>
      <c r="FQ3303" s="1"/>
      <c r="FR3303" s="1"/>
      <c r="FS3303" s="1"/>
      <c r="FT3303" s="1"/>
      <c r="FU3303" s="1"/>
      <c r="FV3303" s="1"/>
      <c r="FW3303" s="1"/>
      <c r="FX3303" s="1"/>
      <c r="FY3303" s="1"/>
      <c r="FZ3303" s="1"/>
      <c r="GA3303" s="1"/>
      <c r="GB3303" s="1"/>
      <c r="GC3303" s="1"/>
      <c r="GD3303" s="1"/>
      <c r="GE3303" s="1"/>
      <c r="GF3303" s="1"/>
      <c r="GG3303" s="1"/>
      <c r="GH3303" s="1"/>
      <c r="GI3303" s="1"/>
      <c r="GJ3303" s="1"/>
      <c r="GK3303"/>
      <c r="GL3303"/>
      <c r="GM3303"/>
      <c r="GN3303"/>
      <c r="GO3303"/>
      <c r="GP3303"/>
      <c r="GQ3303"/>
      <c r="GR3303"/>
      <c r="GS3303"/>
      <c r="GT3303"/>
      <c r="GU3303"/>
      <c r="GV3303"/>
      <c r="GW3303"/>
      <c r="GX3303"/>
      <c r="GY3303"/>
      <c r="GZ3303"/>
      <c r="HA3303"/>
      <c r="HB3303"/>
      <c r="HC3303"/>
      <c r="HD3303"/>
      <c r="HE3303"/>
    </row>
    <row r="3304" spans="6:213" s="19" customFormat="1" x14ac:dyDescent="0.25">
      <c r="F3304" s="20"/>
      <c r="G3304" s="20"/>
      <c r="H3304" s="20"/>
      <c r="I3304" s="20"/>
      <c r="J3304" s="21"/>
      <c r="K3304" s="21"/>
      <c r="L3304" s="20"/>
      <c r="M3304" s="20"/>
      <c r="N3304" s="22"/>
      <c r="O3304" s="22"/>
      <c r="P3304" s="22"/>
      <c r="Q3304" s="22"/>
      <c r="U3304" s="20"/>
      <c r="V3304" s="20"/>
      <c r="W3304" s="20"/>
      <c r="X3304" s="27"/>
      <c r="Y3304" s="253"/>
      <c r="Z3304" s="30"/>
      <c r="AA3304" s="30"/>
      <c r="AB3304" s="31"/>
      <c r="AC3304" s="31"/>
      <c r="AD3304" s="31"/>
      <c r="AE3304" s="31"/>
      <c r="AF3304" s="31"/>
      <c r="AG3304" s="241"/>
      <c r="AH3304" s="31"/>
      <c r="AI3304" s="31"/>
      <c r="AJ3304" s="31"/>
      <c r="AK3304" s="31"/>
      <c r="AL3304" s="120"/>
      <c r="AM3304" s="25"/>
      <c r="AN3304" s="25"/>
      <c r="AO3304" s="25"/>
      <c r="AP3304" s="25"/>
      <c r="AQ3304" s="26"/>
      <c r="AR3304" s="25"/>
      <c r="AS3304" s="25"/>
      <c r="AT3304" s="25"/>
      <c r="AU3304" s="25"/>
      <c r="AV3304" s="25"/>
      <c r="BC3304" s="1"/>
      <c r="BD3304"/>
      <c r="BE3304"/>
      <c r="BF3304" s="1"/>
      <c r="BG3304"/>
      <c r="BH3304"/>
      <c r="BI3304"/>
      <c r="BJ3304" s="1"/>
      <c r="BK3304" s="1"/>
      <c r="BL3304"/>
      <c r="BM3304" s="1"/>
      <c r="BN3304" s="1"/>
      <c r="BO3304" s="1"/>
      <c r="BP3304" s="1"/>
      <c r="BQ3304" s="1"/>
      <c r="BR3304" s="1"/>
      <c r="BS3304" s="1"/>
      <c r="BT3304" s="22"/>
      <c r="BU3304" s="1"/>
      <c r="BV3304" s="1"/>
      <c r="BW3304" s="1"/>
      <c r="BX3304" s="1"/>
      <c r="BY3304" s="1"/>
      <c r="BZ3304" s="1"/>
      <c r="CA3304" s="1"/>
      <c r="CB3304" s="1"/>
      <c r="CC3304" s="1"/>
      <c r="CD3304" s="1"/>
      <c r="CE3304" s="1"/>
      <c r="CF3304" s="1"/>
      <c r="CG3304" s="1"/>
      <c r="CH3304" s="1"/>
      <c r="CI3304" s="1"/>
      <c r="CJ3304" s="1"/>
      <c r="CK3304" s="1"/>
      <c r="CL3304" s="1"/>
      <c r="CM3304" s="1"/>
      <c r="CN3304" s="1"/>
      <c r="CO3304" s="1"/>
      <c r="CP3304" s="1"/>
      <c r="CQ3304" s="1"/>
      <c r="CR3304" s="1"/>
      <c r="CS3304" s="1"/>
      <c r="CT3304" s="1"/>
      <c r="CU3304" s="1"/>
      <c r="CV3304" s="1"/>
      <c r="CW3304" s="1"/>
      <c r="CX3304" s="1"/>
      <c r="CY3304" s="1"/>
      <c r="CZ3304" s="1"/>
      <c r="DA3304" s="1"/>
      <c r="DB3304" s="1"/>
      <c r="DC3304" s="1"/>
      <c r="DD3304" s="1"/>
      <c r="DE3304" s="1"/>
      <c r="DF3304" s="1"/>
      <c r="DG3304" s="1"/>
      <c r="DH3304" s="1"/>
      <c r="DI3304" s="1"/>
      <c r="DJ3304" s="1"/>
      <c r="DK3304" s="1"/>
      <c r="DL3304" s="1"/>
      <c r="DM3304" s="1"/>
      <c r="DN3304" s="1"/>
      <c r="DO3304" s="1"/>
      <c r="DP3304" s="1"/>
      <c r="DQ3304" s="1"/>
      <c r="DR3304" s="1"/>
      <c r="DS3304" s="1"/>
      <c r="DT3304" s="1"/>
      <c r="DU3304" s="1"/>
      <c r="DV3304" s="1"/>
      <c r="DW3304" s="1"/>
      <c r="DX3304" s="1"/>
      <c r="DY3304" s="1"/>
      <c r="DZ3304" s="1"/>
      <c r="EA3304" s="1"/>
      <c r="EB3304" s="1"/>
      <c r="EC3304" s="1"/>
      <c r="ED3304" s="1"/>
      <c r="EE3304" s="1"/>
      <c r="EF3304" s="1"/>
      <c r="EG3304" s="1"/>
      <c r="EH3304" s="1"/>
      <c r="EI3304" s="1"/>
      <c r="EJ3304" s="1"/>
      <c r="EK3304" s="1"/>
      <c r="EL3304" s="1"/>
      <c r="EM3304" s="1"/>
      <c r="EN3304" s="1"/>
      <c r="EO3304" s="1"/>
      <c r="EP3304" s="1"/>
      <c r="EQ3304" s="1"/>
      <c r="ER3304" s="1"/>
      <c r="ES3304" s="1"/>
      <c r="ET3304" s="1"/>
      <c r="EU3304" s="1"/>
      <c r="EV3304" s="1"/>
      <c r="EW3304" s="1"/>
      <c r="EX3304" s="1"/>
      <c r="EY3304" s="1"/>
      <c r="EZ3304" s="1"/>
      <c r="FA3304" s="1"/>
      <c r="FB3304" s="1"/>
      <c r="FC3304" s="1"/>
      <c r="FD3304" s="1"/>
      <c r="FE3304" s="1"/>
      <c r="FF3304" s="1"/>
      <c r="FG3304" s="1"/>
      <c r="FH3304" s="1"/>
      <c r="FI3304" s="1"/>
      <c r="FJ3304" s="1"/>
      <c r="FK3304" s="1"/>
      <c r="FL3304" s="1"/>
      <c r="FM3304" s="1"/>
      <c r="FN3304" s="1"/>
      <c r="FO3304" s="1"/>
      <c r="FP3304" s="1"/>
      <c r="FQ3304" s="1"/>
      <c r="FR3304" s="1"/>
      <c r="FS3304" s="1"/>
      <c r="FT3304" s="1"/>
      <c r="FU3304" s="1"/>
      <c r="FV3304" s="1"/>
      <c r="FW3304" s="1"/>
      <c r="FX3304" s="1"/>
      <c r="FY3304" s="1"/>
      <c r="FZ3304" s="1"/>
      <c r="GA3304" s="1"/>
      <c r="GB3304" s="1"/>
      <c r="GC3304" s="1"/>
      <c r="GD3304" s="1"/>
      <c r="GE3304" s="1"/>
      <c r="GF3304" s="1"/>
      <c r="GG3304" s="1"/>
      <c r="GH3304" s="1"/>
      <c r="GI3304" s="1"/>
      <c r="GJ3304" s="1"/>
      <c r="GK3304"/>
      <c r="GL3304"/>
      <c r="GM3304"/>
      <c r="GN3304"/>
      <c r="GO3304"/>
      <c r="GP3304"/>
      <c r="GQ3304"/>
      <c r="GR3304"/>
      <c r="GS3304"/>
      <c r="GT3304"/>
      <c r="GU3304"/>
      <c r="GV3304"/>
      <c r="GW3304"/>
      <c r="GX3304"/>
      <c r="GY3304"/>
      <c r="GZ3304"/>
      <c r="HA3304"/>
      <c r="HB3304"/>
      <c r="HC3304"/>
      <c r="HD3304"/>
      <c r="HE3304"/>
    </row>
    <row r="3305" spans="6:213" s="19" customFormat="1" x14ac:dyDescent="0.25">
      <c r="F3305" s="20"/>
      <c r="G3305" s="20"/>
      <c r="H3305" s="20"/>
      <c r="I3305" s="20"/>
      <c r="J3305" s="21"/>
      <c r="K3305" s="21"/>
      <c r="L3305" s="20"/>
      <c r="M3305" s="20"/>
      <c r="N3305" s="22"/>
      <c r="O3305" s="22"/>
      <c r="P3305" s="22"/>
      <c r="Q3305" s="22"/>
      <c r="U3305" s="20"/>
      <c r="V3305" s="20"/>
      <c r="W3305" s="20"/>
      <c r="X3305" s="27"/>
      <c r="Y3305" s="253"/>
      <c r="Z3305" s="30"/>
      <c r="AA3305" s="30"/>
      <c r="AB3305" s="31"/>
      <c r="AC3305" s="31"/>
      <c r="AD3305" s="31"/>
      <c r="AE3305" s="31"/>
      <c r="AF3305" s="31"/>
      <c r="AG3305" s="241"/>
      <c r="AH3305" s="31"/>
      <c r="AI3305" s="31"/>
      <c r="AJ3305" s="31"/>
      <c r="AK3305" s="31"/>
      <c r="AL3305" s="120"/>
      <c r="AM3305" s="25"/>
      <c r="AN3305" s="25"/>
      <c r="AO3305" s="25"/>
      <c r="AP3305" s="25"/>
      <c r="AQ3305" s="26"/>
      <c r="AR3305" s="25"/>
      <c r="AS3305" s="25"/>
      <c r="AT3305" s="25"/>
      <c r="AU3305" s="25"/>
      <c r="AV3305" s="25"/>
      <c r="BC3305" s="1"/>
      <c r="BD3305"/>
      <c r="BE3305"/>
      <c r="BF3305" s="1"/>
      <c r="BG3305"/>
      <c r="BH3305"/>
      <c r="BI3305"/>
      <c r="BJ3305" s="1"/>
      <c r="BK3305" s="1"/>
      <c r="BL3305"/>
      <c r="BM3305" s="1"/>
      <c r="BN3305" s="1"/>
      <c r="BO3305" s="1"/>
      <c r="BP3305" s="1"/>
      <c r="BQ3305" s="1"/>
      <c r="BR3305" s="1"/>
      <c r="BS3305" s="1"/>
      <c r="BT3305" s="22"/>
      <c r="BU3305" s="1"/>
      <c r="BV3305" s="1"/>
      <c r="BW3305" s="1"/>
      <c r="BX3305" s="1"/>
      <c r="BY3305" s="1"/>
      <c r="BZ3305" s="1"/>
      <c r="CA3305" s="1"/>
      <c r="CB3305" s="1"/>
      <c r="CC3305" s="1"/>
      <c r="CD3305" s="1"/>
      <c r="CE3305" s="1"/>
      <c r="CF3305" s="1"/>
      <c r="CG3305" s="1"/>
      <c r="CH3305" s="1"/>
      <c r="CI3305" s="1"/>
      <c r="CJ3305" s="1"/>
      <c r="CK3305" s="1"/>
      <c r="CL3305" s="1"/>
      <c r="CM3305" s="1"/>
      <c r="CN3305" s="1"/>
      <c r="CO3305" s="1"/>
      <c r="CP3305" s="1"/>
      <c r="CQ3305" s="1"/>
      <c r="CR3305" s="1"/>
      <c r="CS3305" s="1"/>
      <c r="CT3305" s="1"/>
      <c r="CU3305" s="1"/>
      <c r="CV3305" s="1"/>
      <c r="CW3305" s="1"/>
      <c r="CX3305" s="1"/>
      <c r="CY3305" s="1"/>
      <c r="CZ3305" s="1"/>
      <c r="DA3305" s="1"/>
      <c r="DB3305" s="1"/>
      <c r="DC3305" s="1"/>
      <c r="DD3305" s="1"/>
      <c r="DE3305" s="1"/>
      <c r="DF3305" s="1"/>
      <c r="DG3305" s="1"/>
      <c r="DH3305" s="1"/>
      <c r="DI3305" s="1"/>
      <c r="DJ3305" s="1"/>
      <c r="DK3305" s="1"/>
      <c r="DL3305" s="1"/>
      <c r="DM3305" s="1"/>
      <c r="DN3305" s="1"/>
      <c r="DO3305" s="1"/>
      <c r="DP3305" s="1"/>
      <c r="DQ3305" s="1"/>
      <c r="DR3305" s="1"/>
      <c r="DS3305" s="1"/>
      <c r="DT3305" s="1"/>
      <c r="DU3305" s="1"/>
      <c r="DV3305" s="1"/>
      <c r="DW3305" s="1"/>
      <c r="DX3305" s="1"/>
      <c r="DY3305" s="1"/>
      <c r="DZ3305" s="1"/>
      <c r="EA3305" s="1"/>
      <c r="EB3305" s="1"/>
      <c r="EC3305" s="1"/>
      <c r="ED3305" s="1"/>
      <c r="EE3305" s="1"/>
      <c r="EF3305" s="1"/>
      <c r="EG3305" s="1"/>
      <c r="EH3305" s="1"/>
      <c r="EI3305" s="1"/>
      <c r="EJ3305" s="1"/>
      <c r="EK3305" s="1"/>
      <c r="EL3305" s="1"/>
      <c r="EM3305" s="1"/>
      <c r="EN3305" s="1"/>
      <c r="EO3305" s="1"/>
      <c r="EP3305" s="1"/>
      <c r="EQ3305" s="1"/>
      <c r="ER3305" s="1"/>
      <c r="ES3305" s="1"/>
      <c r="ET3305" s="1"/>
      <c r="EU3305" s="1"/>
      <c r="EV3305" s="1"/>
      <c r="EW3305" s="1"/>
      <c r="EX3305" s="1"/>
      <c r="EY3305" s="1"/>
      <c r="EZ3305" s="1"/>
      <c r="FA3305" s="1"/>
      <c r="FB3305" s="1"/>
      <c r="FC3305" s="1"/>
      <c r="FD3305" s="1"/>
      <c r="FE3305" s="1"/>
      <c r="FF3305" s="1"/>
      <c r="FG3305" s="1"/>
      <c r="FH3305" s="1"/>
      <c r="FI3305" s="1"/>
      <c r="FJ3305" s="1"/>
      <c r="FK3305" s="1"/>
      <c r="FL3305" s="1"/>
      <c r="FM3305" s="1"/>
      <c r="FN3305" s="1"/>
      <c r="FO3305" s="1"/>
      <c r="FP3305" s="1"/>
      <c r="FQ3305" s="1"/>
      <c r="FR3305" s="1"/>
      <c r="FS3305" s="1"/>
      <c r="FT3305" s="1"/>
      <c r="FU3305" s="1"/>
      <c r="FV3305" s="1"/>
      <c r="FW3305" s="1"/>
      <c r="FX3305" s="1"/>
      <c r="FY3305" s="1"/>
      <c r="FZ3305" s="1"/>
      <c r="GA3305" s="1"/>
      <c r="GB3305" s="1"/>
      <c r="GC3305" s="1"/>
      <c r="GD3305" s="1"/>
      <c r="GE3305" s="1"/>
      <c r="GF3305" s="1"/>
      <c r="GG3305" s="1"/>
      <c r="GH3305" s="1"/>
      <c r="GI3305" s="1"/>
      <c r="GJ3305" s="1"/>
      <c r="GK3305"/>
      <c r="GL3305"/>
      <c r="GM3305"/>
      <c r="GN3305"/>
      <c r="GO3305"/>
      <c r="GP3305"/>
      <c r="GQ3305"/>
      <c r="GR3305"/>
      <c r="GS3305"/>
      <c r="GT3305"/>
      <c r="GU3305"/>
      <c r="GV3305"/>
      <c r="GW3305"/>
      <c r="GX3305"/>
      <c r="GY3305"/>
      <c r="GZ3305"/>
      <c r="HA3305"/>
      <c r="HB3305"/>
      <c r="HC3305"/>
      <c r="HD3305"/>
      <c r="HE3305"/>
    </row>
    <row r="3306" spans="6:213" s="19" customFormat="1" x14ac:dyDescent="0.25">
      <c r="F3306" s="20"/>
      <c r="G3306" s="20"/>
      <c r="H3306" s="20"/>
      <c r="I3306" s="20"/>
      <c r="J3306" s="21"/>
      <c r="K3306" s="21"/>
      <c r="L3306" s="20"/>
      <c r="M3306" s="20"/>
      <c r="N3306" s="22"/>
      <c r="O3306" s="22"/>
      <c r="P3306" s="22"/>
      <c r="Q3306" s="22"/>
      <c r="U3306" s="20"/>
      <c r="V3306" s="20"/>
      <c r="W3306" s="20"/>
      <c r="X3306" s="27"/>
      <c r="Y3306" s="253"/>
      <c r="Z3306" s="30"/>
      <c r="AA3306" s="30"/>
      <c r="AB3306" s="31"/>
      <c r="AC3306" s="31"/>
      <c r="AD3306" s="31"/>
      <c r="AE3306" s="31"/>
      <c r="AF3306" s="31"/>
      <c r="AG3306" s="241"/>
      <c r="AH3306" s="31"/>
      <c r="AI3306" s="31"/>
      <c r="AJ3306" s="31"/>
      <c r="AK3306" s="31"/>
      <c r="AL3306" s="120"/>
      <c r="AM3306" s="25"/>
      <c r="AN3306" s="25"/>
      <c r="AO3306" s="25"/>
      <c r="AP3306" s="25"/>
      <c r="AQ3306" s="26"/>
      <c r="AR3306" s="25"/>
      <c r="AS3306" s="25"/>
      <c r="AT3306" s="25"/>
      <c r="AU3306" s="25"/>
      <c r="AV3306" s="25"/>
      <c r="BC3306" s="1"/>
      <c r="BD3306"/>
      <c r="BE3306"/>
      <c r="BF3306" s="1"/>
      <c r="BG3306"/>
      <c r="BH3306"/>
      <c r="BI3306"/>
      <c r="BJ3306" s="1"/>
      <c r="BK3306" s="1"/>
      <c r="BL3306"/>
      <c r="BM3306" s="1"/>
      <c r="BN3306" s="1"/>
      <c r="BO3306" s="1"/>
      <c r="BP3306" s="1"/>
      <c r="BQ3306" s="1"/>
      <c r="BR3306" s="1"/>
      <c r="BS3306" s="1"/>
      <c r="BT3306" s="22"/>
      <c r="BU3306" s="1"/>
      <c r="BV3306" s="1"/>
      <c r="BW3306" s="1"/>
      <c r="BX3306" s="1"/>
      <c r="BY3306" s="1"/>
      <c r="BZ3306" s="1"/>
      <c r="CA3306" s="1"/>
      <c r="CB3306" s="1"/>
      <c r="CC3306" s="1"/>
      <c r="CD3306" s="1"/>
      <c r="CE3306" s="1"/>
      <c r="CF3306" s="1"/>
      <c r="CG3306" s="1"/>
      <c r="CH3306" s="1"/>
      <c r="CI3306" s="1"/>
      <c r="CJ3306" s="1"/>
      <c r="CK3306" s="1"/>
      <c r="CL3306" s="1"/>
      <c r="CM3306" s="1"/>
      <c r="CN3306" s="1"/>
      <c r="CO3306" s="1"/>
      <c r="CP3306" s="1"/>
      <c r="CQ3306" s="1"/>
      <c r="CR3306" s="1"/>
      <c r="CS3306" s="1"/>
      <c r="CT3306" s="1"/>
      <c r="CU3306" s="1"/>
      <c r="CV3306" s="1"/>
      <c r="CW3306" s="1"/>
      <c r="CX3306" s="1"/>
      <c r="CY3306" s="1"/>
      <c r="CZ3306" s="1"/>
      <c r="DA3306" s="1"/>
      <c r="DB3306" s="1"/>
      <c r="DC3306" s="1"/>
      <c r="DD3306" s="1"/>
      <c r="DE3306" s="1"/>
      <c r="DF3306" s="1"/>
      <c r="DG3306" s="1"/>
      <c r="DH3306" s="1"/>
      <c r="DI3306" s="1"/>
      <c r="DJ3306" s="1"/>
      <c r="DK3306" s="1"/>
      <c r="DL3306" s="1"/>
      <c r="DM3306" s="1"/>
      <c r="DN3306" s="1"/>
      <c r="DO3306" s="1"/>
      <c r="DP3306" s="1"/>
      <c r="DQ3306" s="1"/>
      <c r="DR3306" s="1"/>
      <c r="DS3306" s="1"/>
      <c r="DT3306" s="1"/>
      <c r="DU3306" s="1"/>
      <c r="DV3306" s="1"/>
      <c r="DW3306" s="1"/>
      <c r="DX3306" s="1"/>
      <c r="DY3306" s="1"/>
      <c r="DZ3306" s="1"/>
      <c r="EA3306" s="1"/>
      <c r="EB3306" s="1"/>
      <c r="EC3306" s="1"/>
      <c r="ED3306" s="1"/>
      <c r="EE3306" s="1"/>
      <c r="EF3306" s="1"/>
      <c r="EG3306" s="1"/>
      <c r="EH3306" s="1"/>
      <c r="EI3306" s="1"/>
      <c r="EJ3306" s="1"/>
      <c r="EK3306" s="1"/>
      <c r="EL3306" s="1"/>
      <c r="EM3306" s="1"/>
      <c r="EN3306" s="1"/>
      <c r="EO3306" s="1"/>
      <c r="EP3306" s="1"/>
      <c r="EQ3306" s="1"/>
      <c r="ER3306" s="1"/>
      <c r="ES3306" s="1"/>
      <c r="ET3306" s="1"/>
      <c r="EU3306" s="1"/>
      <c r="EV3306" s="1"/>
      <c r="EW3306" s="1"/>
      <c r="EX3306" s="1"/>
      <c r="EY3306" s="1"/>
      <c r="EZ3306" s="1"/>
      <c r="FA3306" s="1"/>
      <c r="FB3306" s="1"/>
      <c r="FC3306" s="1"/>
      <c r="FD3306" s="1"/>
      <c r="FE3306" s="1"/>
      <c r="FF3306" s="1"/>
      <c r="FG3306" s="1"/>
      <c r="FH3306" s="1"/>
      <c r="FI3306" s="1"/>
      <c r="FJ3306" s="1"/>
      <c r="FK3306" s="1"/>
      <c r="FL3306" s="1"/>
      <c r="FM3306" s="1"/>
      <c r="FN3306" s="1"/>
      <c r="FO3306" s="1"/>
      <c r="FP3306" s="1"/>
      <c r="FQ3306" s="1"/>
      <c r="FR3306" s="1"/>
      <c r="FS3306" s="1"/>
      <c r="FT3306" s="1"/>
      <c r="FU3306" s="1"/>
      <c r="FV3306" s="1"/>
      <c r="FW3306" s="1"/>
      <c r="FX3306" s="1"/>
      <c r="FY3306" s="1"/>
      <c r="FZ3306" s="1"/>
      <c r="GA3306" s="1"/>
      <c r="GB3306" s="1"/>
      <c r="GC3306" s="1"/>
      <c r="GD3306" s="1"/>
      <c r="GE3306" s="1"/>
      <c r="GF3306" s="1"/>
      <c r="GG3306" s="1"/>
      <c r="GH3306" s="1"/>
      <c r="GI3306" s="1"/>
      <c r="GJ3306" s="1"/>
      <c r="GK3306"/>
      <c r="GL3306"/>
      <c r="GM3306"/>
      <c r="GN3306"/>
      <c r="GO3306"/>
      <c r="GP3306"/>
      <c r="GQ3306"/>
      <c r="GR3306"/>
      <c r="GS3306"/>
      <c r="GT3306"/>
      <c r="GU3306"/>
      <c r="GV3306"/>
      <c r="GW3306"/>
      <c r="GX3306"/>
      <c r="GY3306"/>
      <c r="GZ3306"/>
      <c r="HA3306"/>
      <c r="HB3306"/>
      <c r="HC3306"/>
      <c r="HD3306"/>
      <c r="HE3306"/>
    </row>
    <row r="3307" spans="6:213" s="19" customFormat="1" x14ac:dyDescent="0.25">
      <c r="F3307" s="20"/>
      <c r="G3307" s="20"/>
      <c r="H3307" s="20"/>
      <c r="I3307" s="20"/>
      <c r="J3307" s="21"/>
      <c r="K3307" s="21"/>
      <c r="L3307" s="20"/>
      <c r="M3307" s="20"/>
      <c r="N3307" s="22"/>
      <c r="O3307" s="22"/>
      <c r="P3307" s="22"/>
      <c r="Q3307" s="22"/>
      <c r="U3307" s="20"/>
      <c r="V3307" s="20"/>
      <c r="W3307" s="20"/>
      <c r="X3307" s="27"/>
      <c r="Y3307" s="253"/>
      <c r="Z3307" s="30"/>
      <c r="AA3307" s="30"/>
      <c r="AB3307" s="31"/>
      <c r="AC3307" s="31"/>
      <c r="AD3307" s="31"/>
      <c r="AE3307" s="31"/>
      <c r="AF3307" s="31"/>
      <c r="AG3307" s="241"/>
      <c r="AH3307" s="31"/>
      <c r="AI3307" s="31"/>
      <c r="AJ3307" s="31"/>
      <c r="AK3307" s="31"/>
      <c r="AL3307" s="120"/>
      <c r="AM3307" s="25"/>
      <c r="AN3307" s="25"/>
      <c r="AO3307" s="25"/>
      <c r="AP3307" s="25"/>
      <c r="AQ3307" s="26"/>
      <c r="AR3307" s="25"/>
      <c r="AS3307" s="25"/>
      <c r="AT3307" s="25"/>
      <c r="AU3307" s="25"/>
      <c r="AV3307" s="25"/>
      <c r="BC3307" s="1"/>
      <c r="BD3307"/>
      <c r="BE3307"/>
      <c r="BF3307" s="1"/>
      <c r="BG3307"/>
      <c r="BH3307"/>
      <c r="BI3307"/>
      <c r="BJ3307" s="1"/>
      <c r="BK3307" s="1"/>
      <c r="BL3307"/>
      <c r="BM3307" s="1"/>
      <c r="BN3307" s="1"/>
      <c r="BO3307" s="1"/>
      <c r="BP3307" s="1"/>
      <c r="BQ3307" s="1"/>
      <c r="BR3307" s="1"/>
      <c r="BS3307" s="1"/>
      <c r="BT3307" s="22"/>
      <c r="BU3307" s="1"/>
      <c r="BV3307" s="1"/>
      <c r="BW3307" s="1"/>
      <c r="BX3307" s="1"/>
      <c r="BY3307" s="1"/>
      <c r="BZ3307" s="1"/>
      <c r="CA3307" s="1"/>
      <c r="CB3307" s="1"/>
      <c r="CC3307" s="1"/>
      <c r="CD3307" s="1"/>
      <c r="CE3307" s="1"/>
      <c r="CF3307" s="1"/>
      <c r="CG3307" s="1"/>
      <c r="CH3307" s="1"/>
      <c r="CI3307" s="1"/>
      <c r="CJ3307" s="1"/>
      <c r="CK3307" s="1"/>
      <c r="CL3307" s="1"/>
      <c r="CM3307" s="1"/>
      <c r="CN3307" s="1"/>
      <c r="CO3307" s="1"/>
      <c r="CP3307" s="1"/>
      <c r="CQ3307" s="1"/>
      <c r="CR3307" s="1"/>
      <c r="CS3307" s="1"/>
      <c r="CT3307" s="1"/>
      <c r="CU3307" s="1"/>
      <c r="CV3307" s="1"/>
      <c r="CW3307" s="1"/>
      <c r="CX3307" s="1"/>
      <c r="CY3307" s="1"/>
      <c r="CZ3307" s="1"/>
      <c r="DA3307" s="1"/>
      <c r="DB3307" s="1"/>
      <c r="DC3307" s="1"/>
      <c r="DD3307" s="1"/>
      <c r="DE3307" s="1"/>
      <c r="DF3307" s="1"/>
      <c r="DG3307" s="1"/>
      <c r="DH3307" s="1"/>
      <c r="DI3307" s="1"/>
      <c r="DJ3307" s="1"/>
      <c r="DK3307" s="1"/>
      <c r="DL3307" s="1"/>
      <c r="DM3307" s="1"/>
      <c r="DN3307" s="1"/>
      <c r="DO3307" s="1"/>
      <c r="DP3307" s="1"/>
      <c r="DQ3307" s="1"/>
      <c r="DR3307" s="1"/>
      <c r="DS3307" s="1"/>
      <c r="DT3307" s="1"/>
      <c r="DU3307" s="1"/>
      <c r="DV3307" s="1"/>
      <c r="DW3307" s="1"/>
      <c r="DX3307" s="1"/>
      <c r="DY3307" s="1"/>
      <c r="DZ3307" s="1"/>
      <c r="EA3307" s="1"/>
      <c r="EB3307" s="1"/>
      <c r="EC3307" s="1"/>
      <c r="ED3307" s="1"/>
      <c r="EE3307" s="1"/>
      <c r="EF3307" s="1"/>
      <c r="EG3307" s="1"/>
      <c r="EH3307" s="1"/>
      <c r="EI3307" s="1"/>
      <c r="EJ3307" s="1"/>
      <c r="EK3307" s="1"/>
      <c r="EL3307" s="1"/>
      <c r="EM3307" s="1"/>
      <c r="EN3307" s="1"/>
      <c r="EO3307" s="1"/>
      <c r="EP3307" s="1"/>
      <c r="EQ3307" s="1"/>
      <c r="ER3307" s="1"/>
      <c r="ES3307" s="1"/>
      <c r="ET3307" s="1"/>
      <c r="EU3307" s="1"/>
      <c r="EV3307" s="1"/>
      <c r="EW3307" s="1"/>
      <c r="EX3307" s="1"/>
      <c r="EY3307" s="1"/>
      <c r="EZ3307" s="1"/>
      <c r="FA3307" s="1"/>
      <c r="FB3307" s="1"/>
      <c r="FC3307" s="1"/>
      <c r="FD3307" s="1"/>
      <c r="FE3307" s="1"/>
      <c r="FF3307" s="1"/>
      <c r="FG3307" s="1"/>
      <c r="FH3307" s="1"/>
      <c r="FI3307" s="1"/>
      <c r="FJ3307" s="1"/>
      <c r="FK3307" s="1"/>
      <c r="FL3307" s="1"/>
      <c r="FM3307" s="1"/>
      <c r="FN3307" s="1"/>
      <c r="FO3307" s="1"/>
      <c r="FP3307" s="1"/>
      <c r="FQ3307" s="1"/>
      <c r="FR3307" s="1"/>
      <c r="FS3307" s="1"/>
      <c r="FT3307" s="1"/>
      <c r="FU3307" s="1"/>
      <c r="FV3307" s="1"/>
      <c r="FW3307" s="1"/>
      <c r="FX3307" s="1"/>
      <c r="FY3307" s="1"/>
      <c r="FZ3307" s="1"/>
      <c r="GA3307" s="1"/>
      <c r="GB3307" s="1"/>
      <c r="GC3307" s="1"/>
      <c r="GD3307" s="1"/>
      <c r="GE3307" s="1"/>
      <c r="GF3307" s="1"/>
      <c r="GG3307" s="1"/>
      <c r="GH3307" s="1"/>
      <c r="GI3307" s="1"/>
      <c r="GJ3307" s="1"/>
      <c r="GK3307"/>
      <c r="GL3307"/>
      <c r="GM3307"/>
      <c r="GN3307"/>
      <c r="GO3307"/>
      <c r="GP3307"/>
      <c r="GQ3307"/>
      <c r="GR3307"/>
      <c r="GS3307"/>
      <c r="GT3307"/>
      <c r="GU3307"/>
      <c r="GV3307"/>
      <c r="GW3307"/>
      <c r="GX3307"/>
      <c r="GY3307"/>
      <c r="GZ3307"/>
      <c r="HA3307"/>
      <c r="HB3307"/>
      <c r="HC3307"/>
      <c r="HD3307"/>
      <c r="HE3307"/>
    </row>
    <row r="3308" spans="6:213" s="19" customFormat="1" x14ac:dyDescent="0.25">
      <c r="F3308" s="20"/>
      <c r="G3308" s="20"/>
      <c r="H3308" s="20"/>
      <c r="I3308" s="20"/>
      <c r="J3308" s="21"/>
      <c r="K3308" s="21"/>
      <c r="L3308" s="20"/>
      <c r="M3308" s="20"/>
      <c r="N3308" s="22"/>
      <c r="O3308" s="22"/>
      <c r="P3308" s="22"/>
      <c r="Q3308" s="22"/>
      <c r="U3308" s="20"/>
      <c r="V3308" s="20"/>
      <c r="W3308" s="20"/>
      <c r="X3308" s="27"/>
      <c r="Y3308" s="253"/>
      <c r="Z3308" s="30"/>
      <c r="AA3308" s="30"/>
      <c r="AB3308" s="31"/>
      <c r="AC3308" s="31"/>
      <c r="AD3308" s="31"/>
      <c r="AE3308" s="31"/>
      <c r="AF3308" s="31"/>
      <c r="AG3308" s="241"/>
      <c r="AH3308" s="31"/>
      <c r="AI3308" s="31"/>
      <c r="AJ3308" s="31"/>
      <c r="AK3308" s="31"/>
      <c r="AL3308" s="120"/>
      <c r="AM3308" s="25"/>
      <c r="AN3308" s="25"/>
      <c r="AO3308" s="25"/>
      <c r="AP3308" s="25"/>
      <c r="AQ3308" s="26"/>
      <c r="AR3308" s="25"/>
      <c r="AS3308" s="25"/>
      <c r="AT3308" s="25"/>
      <c r="AU3308" s="25"/>
      <c r="AV3308" s="25"/>
      <c r="BC3308" s="1"/>
      <c r="BD3308"/>
      <c r="BE3308"/>
      <c r="BF3308" s="1"/>
      <c r="BG3308"/>
      <c r="BH3308"/>
      <c r="BI3308"/>
      <c r="BJ3308" s="1"/>
      <c r="BK3308" s="1"/>
      <c r="BL3308"/>
      <c r="BM3308" s="1"/>
      <c r="BN3308" s="1"/>
      <c r="BO3308" s="1"/>
      <c r="BP3308" s="1"/>
      <c r="BQ3308" s="1"/>
      <c r="BR3308" s="1"/>
      <c r="BS3308" s="1"/>
      <c r="BT3308" s="22"/>
      <c r="BU3308" s="1"/>
      <c r="BV3308" s="1"/>
      <c r="BW3308" s="1"/>
      <c r="BX3308" s="1"/>
      <c r="BY3308" s="1"/>
      <c r="BZ3308" s="1"/>
      <c r="CA3308" s="1"/>
      <c r="CB3308" s="1"/>
      <c r="CC3308" s="1"/>
      <c r="CD3308" s="1"/>
      <c r="CE3308" s="1"/>
      <c r="CF3308" s="1"/>
      <c r="CG3308" s="1"/>
      <c r="CH3308" s="1"/>
      <c r="CI3308" s="1"/>
      <c r="CJ3308" s="1"/>
      <c r="CK3308" s="1"/>
      <c r="CL3308" s="1"/>
      <c r="CM3308" s="1"/>
      <c r="CN3308" s="1"/>
      <c r="CO3308" s="1"/>
      <c r="CP3308" s="1"/>
      <c r="CQ3308" s="1"/>
      <c r="CR3308" s="1"/>
      <c r="CS3308" s="1"/>
      <c r="CT3308" s="1"/>
      <c r="CU3308" s="1"/>
      <c r="CV3308" s="1"/>
      <c r="CW3308" s="1"/>
      <c r="CX3308" s="1"/>
      <c r="CY3308" s="1"/>
      <c r="CZ3308" s="1"/>
      <c r="DA3308" s="1"/>
      <c r="DB3308" s="1"/>
      <c r="DC3308" s="1"/>
      <c r="DD3308" s="1"/>
      <c r="DE3308" s="1"/>
      <c r="DF3308" s="1"/>
      <c r="DG3308" s="1"/>
      <c r="DH3308" s="1"/>
      <c r="DI3308" s="1"/>
      <c r="DJ3308" s="1"/>
      <c r="DK3308" s="1"/>
      <c r="DL3308" s="1"/>
      <c r="DM3308" s="1"/>
      <c r="DN3308" s="1"/>
      <c r="DO3308" s="1"/>
      <c r="DP3308" s="1"/>
      <c r="DQ3308" s="1"/>
      <c r="DR3308" s="1"/>
      <c r="DS3308" s="1"/>
      <c r="DT3308" s="1"/>
      <c r="DU3308" s="1"/>
      <c r="DV3308" s="1"/>
      <c r="DW3308" s="1"/>
      <c r="DX3308" s="1"/>
      <c r="DY3308" s="1"/>
      <c r="DZ3308" s="1"/>
      <c r="EA3308" s="1"/>
      <c r="EB3308" s="1"/>
      <c r="EC3308" s="1"/>
      <c r="ED3308" s="1"/>
      <c r="EE3308" s="1"/>
      <c r="EF3308" s="1"/>
      <c r="EG3308" s="1"/>
      <c r="EH3308" s="1"/>
      <c r="EI3308" s="1"/>
      <c r="EJ3308" s="1"/>
      <c r="EK3308" s="1"/>
      <c r="EL3308" s="1"/>
      <c r="EM3308" s="1"/>
      <c r="EN3308" s="1"/>
      <c r="EO3308" s="1"/>
      <c r="EP3308" s="1"/>
      <c r="EQ3308" s="1"/>
      <c r="ER3308" s="1"/>
      <c r="ES3308" s="1"/>
      <c r="ET3308" s="1"/>
      <c r="EU3308" s="1"/>
      <c r="EV3308" s="1"/>
      <c r="EW3308" s="1"/>
      <c r="EX3308" s="1"/>
      <c r="EY3308" s="1"/>
      <c r="EZ3308" s="1"/>
      <c r="FA3308" s="1"/>
      <c r="FB3308" s="1"/>
      <c r="FC3308" s="1"/>
      <c r="FD3308" s="1"/>
      <c r="FE3308" s="1"/>
      <c r="FF3308" s="1"/>
      <c r="FG3308" s="1"/>
      <c r="FH3308" s="1"/>
      <c r="FI3308" s="1"/>
      <c r="FJ3308" s="1"/>
      <c r="FK3308" s="1"/>
      <c r="FL3308" s="1"/>
      <c r="FM3308" s="1"/>
      <c r="FN3308" s="1"/>
      <c r="FO3308" s="1"/>
      <c r="FP3308" s="1"/>
      <c r="FQ3308" s="1"/>
      <c r="FR3308" s="1"/>
      <c r="FS3308" s="1"/>
      <c r="FT3308" s="1"/>
      <c r="FU3308" s="1"/>
      <c r="FV3308" s="1"/>
      <c r="FW3308" s="1"/>
      <c r="FX3308" s="1"/>
      <c r="FY3308" s="1"/>
      <c r="FZ3308" s="1"/>
      <c r="GA3308" s="1"/>
      <c r="GB3308" s="1"/>
      <c r="GC3308" s="1"/>
      <c r="GD3308" s="1"/>
      <c r="GE3308" s="1"/>
      <c r="GF3308" s="1"/>
      <c r="GG3308" s="1"/>
      <c r="GH3308" s="1"/>
      <c r="GI3308" s="1"/>
      <c r="GJ3308" s="1"/>
      <c r="GK3308"/>
      <c r="GL3308"/>
      <c r="GM3308"/>
      <c r="GN3308"/>
      <c r="GO3308"/>
      <c r="GP3308"/>
      <c r="GQ3308"/>
      <c r="GR3308"/>
      <c r="GS3308"/>
      <c r="GT3308"/>
      <c r="GU3308"/>
      <c r="GV3308"/>
      <c r="GW3308"/>
      <c r="GX3308"/>
      <c r="GY3308"/>
      <c r="GZ3308"/>
      <c r="HA3308"/>
      <c r="HB3308"/>
      <c r="HC3308"/>
      <c r="HD3308"/>
      <c r="HE3308"/>
    </row>
    <row r="3309" spans="6:213" s="19" customFormat="1" x14ac:dyDescent="0.25">
      <c r="F3309" s="20"/>
      <c r="G3309" s="20"/>
      <c r="H3309" s="20"/>
      <c r="I3309" s="20"/>
      <c r="J3309" s="21"/>
      <c r="K3309" s="21"/>
      <c r="L3309" s="20"/>
      <c r="M3309" s="20"/>
      <c r="N3309" s="22"/>
      <c r="O3309" s="22"/>
      <c r="P3309" s="22"/>
      <c r="Q3309" s="22"/>
      <c r="U3309" s="20"/>
      <c r="V3309" s="20"/>
      <c r="W3309" s="20"/>
      <c r="X3309" s="27"/>
      <c r="Y3309" s="253"/>
      <c r="Z3309" s="30"/>
      <c r="AA3309" s="30"/>
      <c r="AB3309" s="31"/>
      <c r="AC3309" s="31"/>
      <c r="AD3309" s="31"/>
      <c r="AE3309" s="31"/>
      <c r="AF3309" s="31"/>
      <c r="AG3309" s="241"/>
      <c r="AH3309" s="31"/>
      <c r="AI3309" s="31"/>
      <c r="AJ3309" s="31"/>
      <c r="AK3309" s="31"/>
      <c r="AL3309" s="120"/>
      <c r="AM3309" s="25"/>
      <c r="AN3309" s="25"/>
      <c r="AO3309" s="25"/>
      <c r="AP3309" s="25"/>
      <c r="AQ3309" s="26"/>
      <c r="AR3309" s="25"/>
      <c r="AS3309" s="25"/>
      <c r="AT3309" s="25"/>
      <c r="AU3309" s="25"/>
      <c r="AV3309" s="25"/>
      <c r="BC3309" s="1"/>
      <c r="BD3309"/>
      <c r="BE3309"/>
      <c r="BF3309" s="1"/>
      <c r="BG3309"/>
      <c r="BH3309"/>
      <c r="BI3309"/>
      <c r="BJ3309" s="1"/>
      <c r="BK3309" s="1"/>
      <c r="BL3309"/>
      <c r="BM3309" s="1"/>
      <c r="BN3309" s="1"/>
      <c r="BO3309" s="1"/>
      <c r="BP3309" s="1"/>
      <c r="BQ3309" s="1"/>
      <c r="BR3309" s="1"/>
      <c r="BS3309" s="1"/>
      <c r="BT3309" s="22"/>
      <c r="BU3309" s="1"/>
      <c r="BV3309" s="1"/>
      <c r="BW3309" s="1"/>
      <c r="BX3309" s="1"/>
      <c r="BY3309" s="1"/>
      <c r="BZ3309" s="1"/>
      <c r="CA3309" s="1"/>
      <c r="CB3309" s="1"/>
      <c r="CC3309" s="1"/>
      <c r="CD3309" s="1"/>
      <c r="CE3309" s="1"/>
      <c r="CF3309" s="1"/>
      <c r="CG3309" s="1"/>
      <c r="CH3309" s="1"/>
      <c r="CI3309" s="1"/>
      <c r="CJ3309" s="1"/>
      <c r="CK3309" s="1"/>
      <c r="CL3309" s="1"/>
      <c r="CM3309" s="1"/>
      <c r="CN3309" s="1"/>
      <c r="CO3309" s="1"/>
      <c r="CP3309" s="1"/>
      <c r="CQ3309" s="1"/>
      <c r="CR3309" s="1"/>
      <c r="CS3309" s="1"/>
      <c r="CT3309" s="1"/>
      <c r="CU3309" s="1"/>
      <c r="CV3309" s="1"/>
      <c r="CW3309" s="1"/>
      <c r="CX3309" s="1"/>
      <c r="CY3309" s="1"/>
      <c r="CZ3309" s="1"/>
      <c r="DA3309" s="1"/>
      <c r="DB3309" s="1"/>
      <c r="DC3309" s="1"/>
      <c r="DD3309" s="1"/>
      <c r="DE3309" s="1"/>
      <c r="DF3309" s="1"/>
      <c r="DG3309" s="1"/>
      <c r="DH3309" s="1"/>
      <c r="DI3309" s="1"/>
      <c r="DJ3309" s="1"/>
      <c r="DK3309" s="1"/>
      <c r="DL3309" s="1"/>
      <c r="DM3309" s="1"/>
      <c r="DN3309" s="1"/>
      <c r="DO3309" s="1"/>
      <c r="DP3309" s="1"/>
      <c r="DQ3309" s="1"/>
      <c r="DR3309" s="1"/>
      <c r="DS3309" s="1"/>
      <c r="DT3309" s="1"/>
      <c r="DU3309" s="1"/>
      <c r="DV3309" s="1"/>
      <c r="DW3309" s="1"/>
      <c r="DX3309" s="1"/>
      <c r="DY3309" s="1"/>
      <c r="DZ3309" s="1"/>
      <c r="EA3309" s="1"/>
      <c r="EB3309" s="1"/>
      <c r="EC3309" s="1"/>
      <c r="ED3309" s="1"/>
      <c r="EE3309" s="1"/>
      <c r="EF3309" s="1"/>
      <c r="EG3309" s="1"/>
      <c r="EH3309" s="1"/>
      <c r="EI3309" s="1"/>
      <c r="EJ3309" s="1"/>
      <c r="EK3309" s="1"/>
      <c r="EL3309" s="1"/>
      <c r="EM3309" s="1"/>
      <c r="EN3309" s="1"/>
      <c r="EO3309" s="1"/>
      <c r="EP3309" s="1"/>
      <c r="EQ3309" s="1"/>
      <c r="ER3309" s="1"/>
      <c r="ES3309" s="1"/>
      <c r="ET3309" s="1"/>
      <c r="EU3309" s="1"/>
      <c r="EV3309" s="1"/>
      <c r="EW3309" s="1"/>
      <c r="EX3309" s="1"/>
      <c r="EY3309" s="1"/>
      <c r="EZ3309" s="1"/>
      <c r="FA3309" s="1"/>
      <c r="FB3309" s="1"/>
      <c r="FC3309" s="1"/>
      <c r="FD3309" s="1"/>
      <c r="FE3309" s="1"/>
      <c r="FF3309" s="1"/>
      <c r="FG3309" s="1"/>
      <c r="FH3309" s="1"/>
      <c r="FI3309" s="1"/>
      <c r="FJ3309" s="1"/>
      <c r="FK3309" s="1"/>
      <c r="FL3309" s="1"/>
      <c r="FM3309" s="1"/>
      <c r="FN3309" s="1"/>
      <c r="FO3309" s="1"/>
      <c r="FP3309" s="1"/>
      <c r="FQ3309" s="1"/>
      <c r="FR3309" s="1"/>
      <c r="FS3309" s="1"/>
      <c r="FT3309" s="1"/>
      <c r="FU3309" s="1"/>
      <c r="FV3309" s="1"/>
      <c r="FW3309" s="1"/>
      <c r="FX3309" s="1"/>
      <c r="FY3309" s="1"/>
      <c r="FZ3309" s="1"/>
      <c r="GA3309" s="1"/>
      <c r="GB3309" s="1"/>
      <c r="GC3309" s="1"/>
      <c r="GD3309" s="1"/>
      <c r="GE3309" s="1"/>
      <c r="GF3309" s="1"/>
      <c r="GG3309" s="1"/>
      <c r="GH3309" s="1"/>
      <c r="GI3309" s="1"/>
      <c r="GJ3309" s="1"/>
      <c r="GK3309"/>
      <c r="GL3309"/>
      <c r="GM3309"/>
      <c r="GN3309"/>
      <c r="GO3309"/>
      <c r="GP3309"/>
      <c r="GQ3309"/>
      <c r="GR3309"/>
      <c r="GS3309"/>
      <c r="GT3309"/>
      <c r="GU3309"/>
      <c r="GV3309"/>
      <c r="GW3309"/>
      <c r="GX3309"/>
      <c r="GY3309"/>
      <c r="GZ3309"/>
      <c r="HA3309"/>
      <c r="HB3309"/>
      <c r="HC3309"/>
      <c r="HD3309"/>
      <c r="HE3309"/>
    </row>
    <row r="3310" spans="6:213" s="19" customFormat="1" x14ac:dyDescent="0.25">
      <c r="F3310" s="20"/>
      <c r="G3310" s="20"/>
      <c r="H3310" s="20"/>
      <c r="I3310" s="20"/>
      <c r="J3310" s="21"/>
      <c r="K3310" s="21"/>
      <c r="L3310" s="20"/>
      <c r="M3310" s="20"/>
      <c r="N3310" s="22"/>
      <c r="O3310" s="22"/>
      <c r="P3310" s="22"/>
      <c r="Q3310" s="22"/>
      <c r="U3310" s="20"/>
      <c r="V3310" s="20"/>
      <c r="W3310" s="20"/>
      <c r="X3310" s="27"/>
      <c r="Y3310" s="253"/>
      <c r="Z3310" s="30"/>
      <c r="AA3310" s="30"/>
      <c r="AB3310" s="31"/>
      <c r="AC3310" s="31"/>
      <c r="AD3310" s="31"/>
      <c r="AE3310" s="31"/>
      <c r="AF3310" s="31"/>
      <c r="AG3310" s="241"/>
      <c r="AH3310" s="31"/>
      <c r="AI3310" s="31"/>
      <c r="AJ3310" s="31"/>
      <c r="AK3310" s="31"/>
      <c r="AL3310" s="120"/>
      <c r="AM3310" s="25"/>
      <c r="AN3310" s="25"/>
      <c r="AO3310" s="25"/>
      <c r="AP3310" s="25"/>
      <c r="AQ3310" s="26"/>
      <c r="AR3310" s="25"/>
      <c r="AS3310" s="25"/>
      <c r="AT3310" s="25"/>
      <c r="AU3310" s="25"/>
      <c r="AV3310" s="25"/>
      <c r="BC3310" s="1"/>
      <c r="BD3310"/>
      <c r="BE3310"/>
      <c r="BF3310" s="1"/>
      <c r="BG3310"/>
      <c r="BH3310"/>
      <c r="BI3310"/>
      <c r="BJ3310" s="1"/>
      <c r="BK3310" s="1"/>
      <c r="BL3310"/>
      <c r="BM3310" s="1"/>
      <c r="BN3310" s="1"/>
      <c r="BO3310" s="1"/>
      <c r="BP3310" s="1"/>
      <c r="BQ3310" s="1"/>
      <c r="BR3310" s="1"/>
      <c r="BS3310" s="1"/>
      <c r="BT3310" s="22"/>
      <c r="BU3310" s="1"/>
      <c r="BV3310" s="1"/>
      <c r="BW3310" s="1"/>
      <c r="BX3310" s="1"/>
      <c r="BY3310" s="1"/>
      <c r="BZ3310" s="1"/>
      <c r="CA3310" s="1"/>
      <c r="CB3310" s="1"/>
      <c r="CC3310" s="1"/>
      <c r="CD3310" s="1"/>
      <c r="CE3310" s="1"/>
      <c r="CF3310" s="1"/>
      <c r="CG3310" s="1"/>
      <c r="CH3310" s="1"/>
      <c r="CI3310" s="1"/>
      <c r="CJ3310" s="1"/>
      <c r="CK3310" s="1"/>
      <c r="CL3310" s="1"/>
      <c r="CM3310" s="1"/>
      <c r="CN3310" s="1"/>
      <c r="CO3310" s="1"/>
      <c r="CP3310" s="1"/>
      <c r="CQ3310" s="1"/>
      <c r="CR3310" s="1"/>
      <c r="CS3310" s="1"/>
      <c r="CT3310" s="1"/>
      <c r="CU3310" s="1"/>
      <c r="CV3310" s="1"/>
      <c r="CW3310" s="1"/>
      <c r="CX3310" s="1"/>
      <c r="CY3310" s="1"/>
      <c r="CZ3310" s="1"/>
      <c r="DA3310" s="1"/>
      <c r="DB3310" s="1"/>
      <c r="DC3310" s="1"/>
      <c r="DD3310" s="1"/>
      <c r="DE3310" s="1"/>
      <c r="DF3310" s="1"/>
      <c r="DG3310" s="1"/>
      <c r="DH3310" s="1"/>
      <c r="DI3310" s="1"/>
      <c r="DJ3310" s="1"/>
      <c r="DK3310" s="1"/>
      <c r="DL3310" s="1"/>
      <c r="DM3310" s="1"/>
      <c r="DN3310" s="1"/>
      <c r="DO3310" s="1"/>
      <c r="DP3310" s="1"/>
      <c r="DQ3310" s="1"/>
      <c r="DR3310" s="1"/>
      <c r="DS3310" s="1"/>
      <c r="DT3310" s="1"/>
      <c r="DU3310" s="1"/>
      <c r="DV3310" s="1"/>
      <c r="DW3310" s="1"/>
      <c r="DX3310" s="1"/>
      <c r="DY3310" s="1"/>
      <c r="DZ3310" s="1"/>
      <c r="EA3310" s="1"/>
      <c r="EB3310" s="1"/>
      <c r="EC3310" s="1"/>
      <c r="ED3310" s="1"/>
      <c r="EE3310" s="1"/>
      <c r="EF3310" s="1"/>
      <c r="EG3310" s="1"/>
      <c r="EH3310" s="1"/>
      <c r="EI3310" s="1"/>
      <c r="EJ3310" s="1"/>
      <c r="EK3310" s="1"/>
      <c r="EL3310" s="1"/>
      <c r="EM3310" s="1"/>
      <c r="EN3310" s="1"/>
      <c r="EO3310" s="1"/>
      <c r="EP3310" s="1"/>
      <c r="EQ3310" s="1"/>
      <c r="ER3310" s="1"/>
      <c r="ES3310" s="1"/>
      <c r="ET3310" s="1"/>
      <c r="EU3310" s="1"/>
      <c r="EV3310" s="1"/>
      <c r="EW3310" s="1"/>
      <c r="EX3310" s="1"/>
      <c r="EY3310" s="1"/>
      <c r="EZ3310" s="1"/>
      <c r="FA3310" s="1"/>
      <c r="FB3310" s="1"/>
      <c r="FC3310" s="1"/>
      <c r="FD3310" s="1"/>
      <c r="FE3310" s="1"/>
      <c r="FF3310" s="1"/>
      <c r="FG3310" s="1"/>
      <c r="FH3310" s="1"/>
      <c r="FI3310" s="1"/>
      <c r="FJ3310" s="1"/>
      <c r="FK3310" s="1"/>
      <c r="FL3310" s="1"/>
      <c r="FM3310" s="1"/>
      <c r="FN3310" s="1"/>
      <c r="FO3310" s="1"/>
      <c r="FP3310" s="1"/>
      <c r="FQ3310" s="1"/>
      <c r="FR3310" s="1"/>
      <c r="FS3310" s="1"/>
      <c r="FT3310" s="1"/>
      <c r="FU3310" s="1"/>
      <c r="FV3310" s="1"/>
      <c r="FW3310" s="1"/>
      <c r="FX3310" s="1"/>
      <c r="FY3310" s="1"/>
      <c r="FZ3310" s="1"/>
      <c r="GA3310" s="1"/>
      <c r="GB3310" s="1"/>
      <c r="GC3310" s="1"/>
      <c r="GD3310" s="1"/>
      <c r="GE3310" s="1"/>
      <c r="GF3310" s="1"/>
      <c r="GG3310" s="1"/>
      <c r="GH3310" s="1"/>
      <c r="GI3310" s="1"/>
      <c r="GJ3310" s="1"/>
      <c r="GK3310"/>
      <c r="GL3310"/>
      <c r="GM3310"/>
      <c r="GN3310"/>
      <c r="GO3310"/>
      <c r="GP3310"/>
      <c r="GQ3310"/>
      <c r="GR3310"/>
      <c r="GS3310"/>
      <c r="GT3310"/>
      <c r="GU3310"/>
      <c r="GV3310"/>
      <c r="GW3310"/>
      <c r="GX3310"/>
      <c r="GY3310"/>
      <c r="GZ3310"/>
      <c r="HA3310"/>
      <c r="HB3310"/>
      <c r="HC3310"/>
      <c r="HD3310"/>
      <c r="HE3310"/>
    </row>
    <row r="3311" spans="6:213" s="19" customFormat="1" x14ac:dyDescent="0.25">
      <c r="F3311" s="20"/>
      <c r="G3311" s="20"/>
      <c r="H3311" s="20"/>
      <c r="I3311" s="20"/>
      <c r="J3311" s="21"/>
      <c r="K3311" s="21"/>
      <c r="L3311" s="20"/>
      <c r="M3311" s="20"/>
      <c r="N3311" s="22"/>
      <c r="O3311" s="22"/>
      <c r="P3311" s="22"/>
      <c r="Q3311" s="22"/>
      <c r="U3311" s="20"/>
      <c r="V3311" s="20"/>
      <c r="W3311" s="20"/>
      <c r="X3311" s="27"/>
      <c r="Y3311" s="253"/>
      <c r="Z3311" s="30"/>
      <c r="AA3311" s="30"/>
      <c r="AB3311" s="31"/>
      <c r="AC3311" s="31"/>
      <c r="AD3311" s="31"/>
      <c r="AE3311" s="31"/>
      <c r="AF3311" s="31"/>
      <c r="AG3311" s="241"/>
      <c r="AH3311" s="31"/>
      <c r="AI3311" s="31"/>
      <c r="AJ3311" s="31"/>
      <c r="AK3311" s="31"/>
      <c r="AL3311" s="120"/>
      <c r="AM3311" s="25"/>
      <c r="AN3311" s="25"/>
      <c r="AO3311" s="25"/>
      <c r="AP3311" s="25"/>
      <c r="AQ3311" s="26"/>
      <c r="AR3311" s="25"/>
      <c r="AS3311" s="25"/>
      <c r="AT3311" s="25"/>
      <c r="AU3311" s="25"/>
      <c r="AV3311" s="25"/>
      <c r="BC3311" s="1"/>
      <c r="BD3311"/>
      <c r="BE3311"/>
      <c r="BF3311" s="1"/>
      <c r="BG3311"/>
      <c r="BH3311"/>
      <c r="BI3311"/>
      <c r="BJ3311" s="1"/>
      <c r="BK3311" s="1"/>
      <c r="BL3311"/>
      <c r="BM3311" s="1"/>
      <c r="BN3311" s="1"/>
      <c r="BO3311" s="1"/>
      <c r="BP3311" s="1"/>
      <c r="BQ3311" s="1"/>
      <c r="BR3311" s="1"/>
      <c r="BS3311" s="1"/>
      <c r="BT3311" s="22"/>
      <c r="BU3311" s="1"/>
      <c r="BV3311" s="1"/>
      <c r="BW3311" s="1"/>
      <c r="BX3311" s="1"/>
      <c r="BY3311" s="1"/>
      <c r="BZ3311" s="1"/>
      <c r="CA3311" s="1"/>
      <c r="CB3311" s="1"/>
      <c r="CC3311" s="1"/>
      <c r="CD3311" s="1"/>
      <c r="CE3311" s="1"/>
      <c r="CF3311" s="1"/>
      <c r="CG3311" s="1"/>
      <c r="CH3311" s="1"/>
      <c r="CI3311" s="1"/>
      <c r="CJ3311" s="1"/>
      <c r="CK3311" s="1"/>
      <c r="CL3311" s="1"/>
      <c r="CM3311" s="1"/>
      <c r="CN3311" s="1"/>
      <c r="CO3311" s="1"/>
      <c r="CP3311" s="1"/>
      <c r="CQ3311" s="1"/>
      <c r="CR3311" s="1"/>
      <c r="CS3311" s="1"/>
      <c r="CT3311" s="1"/>
      <c r="CU3311" s="1"/>
      <c r="CV3311" s="1"/>
      <c r="CW3311" s="1"/>
      <c r="CX3311" s="1"/>
      <c r="CY3311" s="1"/>
      <c r="CZ3311" s="1"/>
      <c r="DA3311" s="1"/>
      <c r="DB3311" s="1"/>
      <c r="DC3311" s="1"/>
      <c r="DD3311" s="1"/>
      <c r="DE3311" s="1"/>
      <c r="DF3311" s="1"/>
      <c r="DG3311" s="1"/>
      <c r="DH3311" s="1"/>
      <c r="DI3311" s="1"/>
      <c r="DJ3311" s="1"/>
      <c r="DK3311" s="1"/>
      <c r="DL3311" s="1"/>
      <c r="DM3311" s="1"/>
      <c r="DN3311" s="1"/>
      <c r="DO3311" s="1"/>
      <c r="DP3311" s="1"/>
      <c r="DQ3311" s="1"/>
      <c r="DR3311" s="1"/>
      <c r="DS3311" s="1"/>
      <c r="DT3311" s="1"/>
      <c r="DU3311" s="1"/>
      <c r="DV3311" s="1"/>
      <c r="DW3311" s="1"/>
      <c r="DX3311" s="1"/>
      <c r="DY3311" s="1"/>
      <c r="DZ3311" s="1"/>
      <c r="EA3311" s="1"/>
      <c r="EB3311" s="1"/>
      <c r="EC3311" s="1"/>
      <c r="ED3311" s="1"/>
      <c r="EE3311" s="1"/>
      <c r="EF3311" s="1"/>
      <c r="EG3311" s="1"/>
      <c r="EH3311" s="1"/>
      <c r="EI3311" s="1"/>
      <c r="EJ3311" s="1"/>
      <c r="EK3311" s="1"/>
      <c r="EL3311" s="1"/>
      <c r="EM3311" s="1"/>
      <c r="EN3311" s="1"/>
      <c r="EO3311" s="1"/>
      <c r="EP3311" s="1"/>
      <c r="EQ3311" s="1"/>
      <c r="ER3311" s="1"/>
      <c r="ES3311" s="1"/>
      <c r="ET3311" s="1"/>
      <c r="EU3311" s="1"/>
      <c r="EV3311" s="1"/>
      <c r="EW3311" s="1"/>
      <c r="EX3311" s="1"/>
      <c r="EY3311" s="1"/>
      <c r="EZ3311" s="1"/>
      <c r="FA3311" s="1"/>
      <c r="FB3311" s="1"/>
      <c r="FC3311" s="1"/>
      <c r="FD3311" s="1"/>
      <c r="FE3311" s="1"/>
      <c r="FF3311" s="1"/>
      <c r="FG3311" s="1"/>
      <c r="FH3311" s="1"/>
      <c r="FI3311" s="1"/>
      <c r="FJ3311" s="1"/>
      <c r="FK3311" s="1"/>
      <c r="FL3311" s="1"/>
      <c r="FM3311" s="1"/>
      <c r="FN3311" s="1"/>
      <c r="FO3311" s="1"/>
      <c r="FP3311" s="1"/>
      <c r="FQ3311" s="1"/>
      <c r="FR3311" s="1"/>
      <c r="FS3311" s="1"/>
      <c r="FT3311" s="1"/>
      <c r="FU3311" s="1"/>
      <c r="FV3311" s="1"/>
      <c r="FW3311" s="1"/>
      <c r="FX3311" s="1"/>
      <c r="FY3311" s="1"/>
      <c r="FZ3311" s="1"/>
      <c r="GA3311" s="1"/>
      <c r="GB3311" s="1"/>
      <c r="GC3311" s="1"/>
      <c r="GD3311" s="1"/>
      <c r="GE3311" s="1"/>
      <c r="GF3311" s="1"/>
      <c r="GG3311" s="1"/>
      <c r="GH3311" s="1"/>
      <c r="GI3311" s="1"/>
      <c r="GJ3311" s="1"/>
      <c r="GK3311"/>
      <c r="GL3311"/>
      <c r="GM3311"/>
      <c r="GN3311"/>
      <c r="GO3311"/>
      <c r="GP3311"/>
      <c r="GQ3311"/>
      <c r="GR3311"/>
      <c r="GS3311"/>
      <c r="GT3311"/>
      <c r="GU3311"/>
      <c r="GV3311"/>
      <c r="GW3311"/>
      <c r="GX3311"/>
      <c r="GY3311"/>
      <c r="GZ3311"/>
      <c r="HA3311"/>
      <c r="HB3311"/>
      <c r="HC3311"/>
      <c r="HD3311"/>
      <c r="HE3311"/>
    </row>
    <row r="3312" spans="6:213" s="19" customFormat="1" x14ac:dyDescent="0.25">
      <c r="F3312" s="20"/>
      <c r="G3312" s="20"/>
      <c r="H3312" s="20"/>
      <c r="I3312" s="20"/>
      <c r="J3312" s="21"/>
      <c r="K3312" s="21"/>
      <c r="L3312" s="20"/>
      <c r="M3312" s="20"/>
      <c r="N3312" s="22"/>
      <c r="O3312" s="22"/>
      <c r="P3312" s="22"/>
      <c r="Q3312" s="22"/>
      <c r="U3312" s="20"/>
      <c r="V3312" s="20"/>
      <c r="W3312" s="20"/>
      <c r="X3312" s="27"/>
      <c r="Y3312" s="253"/>
      <c r="Z3312" s="30"/>
      <c r="AA3312" s="30"/>
      <c r="AB3312" s="31"/>
      <c r="AC3312" s="31"/>
      <c r="AD3312" s="31"/>
      <c r="AE3312" s="31"/>
      <c r="AF3312" s="31"/>
      <c r="AG3312" s="241"/>
      <c r="AH3312" s="31"/>
      <c r="AI3312" s="31"/>
      <c r="AJ3312" s="31"/>
      <c r="AK3312" s="31"/>
      <c r="AL3312" s="120"/>
      <c r="AM3312" s="25"/>
      <c r="AN3312" s="25"/>
      <c r="AO3312" s="25"/>
      <c r="AP3312" s="25"/>
      <c r="AQ3312" s="26"/>
      <c r="AR3312" s="25"/>
      <c r="AS3312" s="25"/>
      <c r="AT3312" s="25"/>
      <c r="AU3312" s="25"/>
      <c r="AV3312" s="25"/>
      <c r="BC3312" s="1"/>
      <c r="BD3312"/>
      <c r="BE3312"/>
      <c r="BF3312" s="1"/>
      <c r="BG3312"/>
      <c r="BH3312"/>
      <c r="BI3312"/>
      <c r="BJ3312" s="1"/>
      <c r="BK3312" s="1"/>
      <c r="BL3312"/>
      <c r="BM3312" s="1"/>
      <c r="BN3312" s="1"/>
      <c r="BO3312" s="1"/>
      <c r="BP3312" s="1"/>
      <c r="BQ3312" s="1"/>
      <c r="BR3312" s="1"/>
      <c r="BS3312" s="1"/>
      <c r="BT3312" s="22"/>
      <c r="BU3312" s="1"/>
      <c r="BV3312" s="1"/>
      <c r="BW3312" s="1"/>
      <c r="BX3312" s="1"/>
      <c r="BY3312" s="1"/>
      <c r="BZ3312" s="1"/>
      <c r="CA3312" s="1"/>
      <c r="CB3312" s="1"/>
      <c r="CC3312" s="1"/>
      <c r="CD3312" s="1"/>
      <c r="CE3312" s="1"/>
      <c r="CF3312" s="1"/>
      <c r="CG3312" s="1"/>
      <c r="CH3312" s="1"/>
      <c r="CI3312" s="1"/>
      <c r="CJ3312" s="1"/>
      <c r="CK3312" s="1"/>
      <c r="CL3312" s="1"/>
      <c r="CM3312" s="1"/>
      <c r="CN3312" s="1"/>
      <c r="CO3312" s="1"/>
      <c r="CP3312" s="1"/>
      <c r="CQ3312" s="1"/>
      <c r="CR3312" s="1"/>
      <c r="CS3312" s="1"/>
      <c r="CT3312" s="1"/>
      <c r="CU3312" s="1"/>
      <c r="CV3312" s="1"/>
      <c r="CW3312" s="1"/>
      <c r="CX3312" s="1"/>
      <c r="CY3312" s="1"/>
      <c r="CZ3312" s="1"/>
      <c r="DA3312" s="1"/>
      <c r="DB3312" s="1"/>
      <c r="DC3312" s="1"/>
      <c r="DD3312" s="1"/>
      <c r="DE3312" s="1"/>
      <c r="DF3312" s="1"/>
      <c r="DG3312" s="1"/>
      <c r="DH3312" s="1"/>
      <c r="DI3312" s="1"/>
      <c r="DJ3312" s="1"/>
      <c r="DK3312" s="1"/>
      <c r="DL3312" s="1"/>
      <c r="DM3312" s="1"/>
      <c r="DN3312" s="1"/>
      <c r="DO3312" s="1"/>
      <c r="DP3312" s="1"/>
      <c r="DQ3312" s="1"/>
      <c r="DR3312" s="1"/>
      <c r="DS3312" s="1"/>
      <c r="DT3312" s="1"/>
      <c r="DU3312" s="1"/>
      <c r="DV3312" s="1"/>
      <c r="DW3312" s="1"/>
      <c r="DX3312" s="1"/>
      <c r="DY3312" s="1"/>
      <c r="DZ3312" s="1"/>
      <c r="EA3312" s="1"/>
      <c r="EB3312" s="1"/>
      <c r="EC3312" s="1"/>
      <c r="ED3312" s="1"/>
      <c r="EE3312" s="1"/>
      <c r="EF3312" s="1"/>
      <c r="EG3312" s="1"/>
      <c r="EH3312" s="1"/>
      <c r="EI3312" s="1"/>
      <c r="EJ3312" s="1"/>
      <c r="EK3312" s="1"/>
      <c r="EL3312" s="1"/>
      <c r="EM3312" s="1"/>
      <c r="EN3312" s="1"/>
      <c r="EO3312" s="1"/>
      <c r="EP3312" s="1"/>
      <c r="EQ3312" s="1"/>
      <c r="ER3312" s="1"/>
      <c r="ES3312" s="1"/>
      <c r="ET3312" s="1"/>
      <c r="EU3312" s="1"/>
      <c r="EV3312" s="1"/>
      <c r="EW3312" s="1"/>
      <c r="EX3312" s="1"/>
      <c r="EY3312" s="1"/>
      <c r="EZ3312" s="1"/>
      <c r="FA3312" s="1"/>
      <c r="FB3312" s="1"/>
      <c r="FC3312" s="1"/>
      <c r="FD3312" s="1"/>
      <c r="FE3312" s="1"/>
      <c r="FF3312" s="1"/>
      <c r="FG3312" s="1"/>
      <c r="FH3312" s="1"/>
      <c r="FI3312" s="1"/>
      <c r="FJ3312" s="1"/>
      <c r="FK3312" s="1"/>
      <c r="FL3312" s="1"/>
      <c r="FM3312" s="1"/>
      <c r="FN3312" s="1"/>
      <c r="FO3312" s="1"/>
      <c r="FP3312" s="1"/>
      <c r="FQ3312" s="1"/>
      <c r="FR3312" s="1"/>
      <c r="FS3312" s="1"/>
      <c r="FT3312" s="1"/>
      <c r="FU3312" s="1"/>
      <c r="FV3312" s="1"/>
      <c r="FW3312" s="1"/>
      <c r="FX3312" s="1"/>
      <c r="FY3312" s="1"/>
      <c r="FZ3312" s="1"/>
      <c r="GA3312" s="1"/>
      <c r="GB3312" s="1"/>
      <c r="GC3312" s="1"/>
      <c r="GD3312" s="1"/>
      <c r="GE3312" s="1"/>
      <c r="GF3312" s="1"/>
      <c r="GG3312" s="1"/>
      <c r="GH3312" s="1"/>
      <c r="GI3312" s="1"/>
      <c r="GJ3312" s="1"/>
      <c r="GK3312"/>
      <c r="GL3312"/>
      <c r="GM3312"/>
      <c r="GN3312"/>
      <c r="GO3312"/>
      <c r="GP3312"/>
      <c r="GQ3312"/>
      <c r="GR3312"/>
      <c r="GS3312"/>
      <c r="GT3312"/>
      <c r="GU3312"/>
      <c r="GV3312"/>
      <c r="GW3312"/>
      <c r="GX3312"/>
      <c r="GY3312"/>
      <c r="GZ3312"/>
      <c r="HA3312"/>
      <c r="HB3312"/>
      <c r="HC3312"/>
      <c r="HD3312"/>
      <c r="HE3312"/>
    </row>
    <row r="3313" spans="6:213" s="19" customFormat="1" x14ac:dyDescent="0.25">
      <c r="F3313" s="20"/>
      <c r="G3313" s="20"/>
      <c r="H3313" s="20"/>
      <c r="I3313" s="20"/>
      <c r="J3313" s="21"/>
      <c r="K3313" s="21"/>
      <c r="L3313" s="20"/>
      <c r="M3313" s="20"/>
      <c r="N3313" s="22"/>
      <c r="O3313" s="22"/>
      <c r="P3313" s="22"/>
      <c r="Q3313" s="22"/>
      <c r="U3313" s="20"/>
      <c r="V3313" s="20"/>
      <c r="W3313" s="20"/>
      <c r="X3313" s="27"/>
      <c r="Y3313" s="253"/>
      <c r="Z3313" s="30"/>
      <c r="AA3313" s="30"/>
      <c r="AB3313" s="31"/>
      <c r="AC3313" s="31"/>
      <c r="AD3313" s="31"/>
      <c r="AE3313" s="31"/>
      <c r="AF3313" s="31"/>
      <c r="AG3313" s="241"/>
      <c r="AH3313" s="31"/>
      <c r="AI3313" s="31"/>
      <c r="AJ3313" s="31"/>
      <c r="AK3313" s="31"/>
      <c r="AL3313" s="120"/>
      <c r="AM3313" s="25"/>
      <c r="AN3313" s="25"/>
      <c r="AO3313" s="25"/>
      <c r="AP3313" s="25"/>
      <c r="AQ3313" s="26"/>
      <c r="AR3313" s="25"/>
      <c r="AS3313" s="25"/>
      <c r="AT3313" s="25"/>
      <c r="AU3313" s="25"/>
      <c r="AV3313" s="25"/>
      <c r="BC3313" s="1"/>
      <c r="BD3313"/>
      <c r="BE3313"/>
      <c r="BF3313" s="1"/>
      <c r="BG3313"/>
      <c r="BH3313"/>
      <c r="BI3313"/>
      <c r="BJ3313" s="1"/>
      <c r="BK3313" s="1"/>
      <c r="BL3313"/>
      <c r="BM3313" s="1"/>
      <c r="BN3313" s="1"/>
      <c r="BO3313" s="1"/>
      <c r="BP3313" s="1"/>
      <c r="BQ3313" s="1"/>
      <c r="BR3313" s="1"/>
      <c r="BS3313" s="1"/>
      <c r="BT3313" s="22"/>
      <c r="BU3313" s="1"/>
      <c r="BV3313" s="1"/>
      <c r="BW3313" s="1"/>
      <c r="BX3313" s="1"/>
      <c r="BY3313" s="1"/>
      <c r="BZ3313" s="1"/>
      <c r="CA3313" s="1"/>
      <c r="CB3313" s="1"/>
      <c r="CC3313" s="1"/>
      <c r="CD3313" s="1"/>
      <c r="CE3313" s="1"/>
      <c r="CF3313" s="1"/>
      <c r="CG3313" s="1"/>
      <c r="CH3313" s="1"/>
      <c r="CI3313" s="1"/>
      <c r="CJ3313" s="1"/>
      <c r="CK3313" s="1"/>
      <c r="CL3313" s="1"/>
      <c r="CM3313" s="1"/>
      <c r="CN3313" s="1"/>
      <c r="CO3313" s="1"/>
      <c r="CP3313" s="1"/>
      <c r="CQ3313" s="1"/>
      <c r="CR3313" s="1"/>
      <c r="CS3313" s="1"/>
      <c r="CT3313" s="1"/>
      <c r="CU3313" s="1"/>
      <c r="CV3313" s="1"/>
      <c r="CW3313" s="1"/>
      <c r="CX3313" s="1"/>
      <c r="CY3313" s="1"/>
      <c r="CZ3313" s="1"/>
      <c r="DA3313" s="1"/>
      <c r="DB3313" s="1"/>
      <c r="DC3313" s="1"/>
      <c r="DD3313" s="1"/>
      <c r="DE3313" s="1"/>
      <c r="DF3313" s="1"/>
      <c r="DG3313" s="1"/>
      <c r="DH3313" s="1"/>
      <c r="DI3313" s="1"/>
      <c r="DJ3313" s="1"/>
      <c r="DK3313" s="1"/>
      <c r="DL3313" s="1"/>
      <c r="DM3313" s="1"/>
      <c r="DN3313" s="1"/>
      <c r="DO3313" s="1"/>
      <c r="DP3313" s="1"/>
      <c r="DQ3313" s="1"/>
      <c r="DR3313" s="1"/>
      <c r="DS3313" s="1"/>
      <c r="DT3313" s="1"/>
      <c r="DU3313" s="1"/>
      <c r="DV3313" s="1"/>
      <c r="DW3313" s="1"/>
      <c r="DX3313" s="1"/>
      <c r="DY3313" s="1"/>
      <c r="DZ3313" s="1"/>
      <c r="EA3313" s="1"/>
      <c r="EB3313" s="1"/>
      <c r="EC3313" s="1"/>
      <c r="ED3313" s="1"/>
      <c r="EE3313" s="1"/>
      <c r="EF3313" s="1"/>
      <c r="EG3313" s="1"/>
      <c r="EH3313" s="1"/>
      <c r="EI3313" s="1"/>
      <c r="EJ3313" s="1"/>
      <c r="EK3313" s="1"/>
      <c r="EL3313" s="1"/>
      <c r="EM3313" s="1"/>
      <c r="EN3313" s="1"/>
      <c r="EO3313" s="1"/>
      <c r="EP3313" s="1"/>
      <c r="EQ3313" s="1"/>
      <c r="ER3313" s="1"/>
      <c r="ES3313" s="1"/>
      <c r="ET3313" s="1"/>
      <c r="EU3313" s="1"/>
      <c r="EV3313" s="1"/>
      <c r="EW3313" s="1"/>
      <c r="EX3313" s="1"/>
      <c r="EY3313" s="1"/>
      <c r="EZ3313" s="1"/>
      <c r="FA3313" s="1"/>
      <c r="FB3313" s="1"/>
      <c r="FC3313" s="1"/>
      <c r="FD3313" s="1"/>
      <c r="FE3313" s="1"/>
      <c r="FF3313" s="1"/>
      <c r="FG3313" s="1"/>
      <c r="FH3313" s="1"/>
      <c r="FI3313" s="1"/>
      <c r="FJ3313" s="1"/>
      <c r="FK3313" s="1"/>
      <c r="FL3313" s="1"/>
      <c r="FM3313" s="1"/>
      <c r="FN3313" s="1"/>
      <c r="FO3313" s="1"/>
      <c r="FP3313" s="1"/>
      <c r="FQ3313" s="1"/>
      <c r="FR3313" s="1"/>
      <c r="FS3313" s="1"/>
      <c r="FT3313" s="1"/>
      <c r="FU3313" s="1"/>
      <c r="FV3313" s="1"/>
      <c r="FW3313" s="1"/>
      <c r="FX3313" s="1"/>
      <c r="FY3313" s="1"/>
      <c r="FZ3313" s="1"/>
      <c r="GA3313" s="1"/>
      <c r="GB3313" s="1"/>
      <c r="GC3313" s="1"/>
      <c r="GD3313" s="1"/>
      <c r="GE3313" s="1"/>
      <c r="GF3313" s="1"/>
      <c r="GG3313" s="1"/>
      <c r="GH3313" s="1"/>
      <c r="GI3313" s="1"/>
      <c r="GJ3313" s="1"/>
      <c r="GK3313"/>
      <c r="GL3313"/>
      <c r="GM3313"/>
      <c r="GN3313"/>
      <c r="GO3313"/>
      <c r="GP3313"/>
      <c r="GQ3313"/>
      <c r="GR3313"/>
      <c r="GS3313"/>
      <c r="GT3313"/>
      <c r="GU3313"/>
      <c r="GV3313"/>
      <c r="GW3313"/>
      <c r="GX3313"/>
      <c r="GY3313"/>
      <c r="GZ3313"/>
      <c r="HA3313"/>
      <c r="HB3313"/>
      <c r="HC3313"/>
      <c r="HD3313"/>
      <c r="HE3313"/>
    </row>
    <row r="3314" spans="6:213" s="19" customFormat="1" x14ac:dyDescent="0.25">
      <c r="F3314" s="20"/>
      <c r="G3314" s="20"/>
      <c r="H3314" s="20"/>
      <c r="I3314" s="20"/>
      <c r="J3314" s="21"/>
      <c r="K3314" s="21"/>
      <c r="L3314" s="20"/>
      <c r="M3314" s="20"/>
      <c r="N3314" s="22"/>
      <c r="O3314" s="22"/>
      <c r="P3314" s="22"/>
      <c r="Q3314" s="22"/>
      <c r="U3314" s="20"/>
      <c r="V3314" s="20"/>
      <c r="W3314" s="20"/>
      <c r="X3314" s="27"/>
      <c r="Y3314" s="253"/>
      <c r="Z3314" s="30"/>
      <c r="AA3314" s="30"/>
      <c r="AB3314" s="31"/>
      <c r="AC3314" s="31"/>
      <c r="AD3314" s="31"/>
      <c r="AE3314" s="31"/>
      <c r="AF3314" s="31"/>
      <c r="AG3314" s="241"/>
      <c r="AH3314" s="31"/>
      <c r="AI3314" s="31"/>
      <c r="AJ3314" s="31"/>
      <c r="AK3314" s="31"/>
      <c r="AL3314" s="120"/>
      <c r="AM3314" s="25"/>
      <c r="AN3314" s="25"/>
      <c r="AO3314" s="25"/>
      <c r="AP3314" s="25"/>
      <c r="AQ3314" s="26"/>
      <c r="AR3314" s="25"/>
      <c r="AS3314" s="25"/>
      <c r="AT3314" s="25"/>
      <c r="AU3314" s="25"/>
      <c r="AV3314" s="25"/>
      <c r="BC3314" s="1"/>
      <c r="BD3314"/>
      <c r="BE3314"/>
      <c r="BF3314" s="1"/>
      <c r="BG3314"/>
      <c r="BH3314"/>
      <c r="BI3314"/>
      <c r="BJ3314" s="1"/>
      <c r="BK3314" s="1"/>
      <c r="BL3314"/>
      <c r="BM3314" s="1"/>
      <c r="BN3314" s="1"/>
      <c r="BO3314" s="1"/>
      <c r="BP3314" s="1"/>
      <c r="BQ3314" s="1"/>
      <c r="BR3314" s="1"/>
      <c r="BS3314" s="1"/>
      <c r="BT3314" s="22"/>
      <c r="BU3314" s="1"/>
      <c r="BV3314" s="1"/>
      <c r="BW3314" s="1"/>
      <c r="BX3314" s="1"/>
      <c r="BY3314" s="1"/>
      <c r="BZ3314" s="1"/>
      <c r="CA3314" s="1"/>
      <c r="CB3314" s="1"/>
      <c r="CC3314" s="1"/>
      <c r="CD3314" s="1"/>
      <c r="CE3314" s="1"/>
      <c r="CF3314" s="1"/>
      <c r="CG3314" s="1"/>
      <c r="CH3314" s="1"/>
      <c r="CI3314" s="1"/>
      <c r="CJ3314" s="1"/>
      <c r="CK3314" s="1"/>
      <c r="CL3314" s="1"/>
      <c r="CM3314" s="1"/>
      <c r="CN3314" s="1"/>
      <c r="CO3314" s="1"/>
      <c r="CP3314" s="1"/>
      <c r="CQ3314" s="1"/>
      <c r="CR3314" s="1"/>
      <c r="CS3314" s="1"/>
      <c r="CT3314" s="1"/>
      <c r="CU3314" s="1"/>
      <c r="CV3314" s="1"/>
      <c r="CW3314" s="1"/>
      <c r="CX3314" s="1"/>
      <c r="CY3314" s="1"/>
      <c r="CZ3314" s="1"/>
      <c r="DA3314" s="1"/>
      <c r="DB3314" s="1"/>
      <c r="DC3314" s="1"/>
      <c r="DD3314" s="1"/>
      <c r="DE3314" s="1"/>
      <c r="DF3314" s="1"/>
      <c r="DG3314" s="1"/>
      <c r="DH3314" s="1"/>
      <c r="DI3314" s="1"/>
      <c r="DJ3314" s="1"/>
      <c r="DK3314" s="1"/>
      <c r="DL3314" s="1"/>
      <c r="DM3314" s="1"/>
      <c r="DN3314" s="1"/>
      <c r="DO3314" s="1"/>
      <c r="DP3314" s="1"/>
      <c r="DQ3314" s="1"/>
      <c r="DR3314" s="1"/>
      <c r="DS3314" s="1"/>
      <c r="DT3314" s="1"/>
      <c r="DU3314" s="1"/>
      <c r="DV3314" s="1"/>
      <c r="DW3314" s="1"/>
      <c r="DX3314" s="1"/>
      <c r="DY3314" s="1"/>
      <c r="DZ3314" s="1"/>
      <c r="EA3314" s="1"/>
      <c r="EB3314" s="1"/>
      <c r="EC3314" s="1"/>
      <c r="ED3314" s="1"/>
      <c r="EE3314" s="1"/>
      <c r="EF3314" s="1"/>
      <c r="EG3314" s="1"/>
      <c r="EH3314" s="1"/>
      <c r="EI3314" s="1"/>
      <c r="EJ3314" s="1"/>
      <c r="EK3314" s="1"/>
      <c r="EL3314" s="1"/>
      <c r="EM3314" s="1"/>
      <c r="EN3314" s="1"/>
      <c r="EO3314" s="1"/>
      <c r="EP3314" s="1"/>
      <c r="EQ3314" s="1"/>
      <c r="ER3314" s="1"/>
      <c r="ES3314" s="1"/>
      <c r="ET3314" s="1"/>
      <c r="EU3314" s="1"/>
      <c r="EV3314" s="1"/>
      <c r="EW3314" s="1"/>
      <c r="EX3314" s="1"/>
      <c r="EY3314" s="1"/>
      <c r="EZ3314" s="1"/>
      <c r="FA3314" s="1"/>
      <c r="FB3314" s="1"/>
      <c r="FC3314" s="1"/>
      <c r="FD3314" s="1"/>
      <c r="FE3314" s="1"/>
      <c r="FF3314" s="1"/>
      <c r="FG3314" s="1"/>
      <c r="FH3314" s="1"/>
      <c r="FI3314" s="1"/>
      <c r="FJ3314" s="1"/>
      <c r="FK3314" s="1"/>
      <c r="FL3314" s="1"/>
      <c r="FM3314" s="1"/>
      <c r="FN3314" s="1"/>
      <c r="FO3314" s="1"/>
      <c r="FP3314" s="1"/>
      <c r="FQ3314" s="1"/>
      <c r="FR3314" s="1"/>
      <c r="FS3314" s="1"/>
      <c r="FT3314" s="1"/>
      <c r="FU3314" s="1"/>
      <c r="FV3314" s="1"/>
      <c r="FW3314" s="1"/>
      <c r="FX3314" s="1"/>
      <c r="FY3314" s="1"/>
      <c r="FZ3314" s="1"/>
      <c r="GA3314" s="1"/>
      <c r="GB3314" s="1"/>
      <c r="GC3314" s="1"/>
      <c r="GD3314" s="1"/>
      <c r="GE3314" s="1"/>
      <c r="GF3314" s="1"/>
      <c r="GG3314" s="1"/>
      <c r="GH3314" s="1"/>
      <c r="GI3314" s="1"/>
      <c r="GJ3314" s="1"/>
      <c r="GK3314"/>
      <c r="GL3314"/>
      <c r="GM3314"/>
      <c r="GN3314"/>
      <c r="GO3314"/>
      <c r="GP3314"/>
      <c r="GQ3314"/>
      <c r="GR3314"/>
      <c r="GS3314"/>
      <c r="GT3314"/>
      <c r="GU3314"/>
      <c r="GV3314"/>
      <c r="GW3314"/>
      <c r="GX3314"/>
      <c r="GY3314"/>
      <c r="GZ3314"/>
      <c r="HA3314"/>
      <c r="HB3314"/>
      <c r="HC3314"/>
      <c r="HD3314"/>
      <c r="HE3314"/>
    </row>
    <row r="3315" spans="6:213" s="19" customFormat="1" x14ac:dyDescent="0.25">
      <c r="F3315" s="20"/>
      <c r="G3315" s="20"/>
      <c r="H3315" s="20"/>
      <c r="I3315" s="20"/>
      <c r="J3315" s="21"/>
      <c r="K3315" s="21"/>
      <c r="L3315" s="20"/>
      <c r="M3315" s="20"/>
      <c r="N3315" s="22"/>
      <c r="O3315" s="22"/>
      <c r="P3315" s="22"/>
      <c r="Q3315" s="22"/>
      <c r="U3315" s="20"/>
      <c r="V3315" s="20"/>
      <c r="W3315" s="20"/>
      <c r="X3315" s="27"/>
      <c r="Y3315" s="253"/>
      <c r="Z3315" s="30"/>
      <c r="AA3315" s="30"/>
      <c r="AB3315" s="31"/>
      <c r="AC3315" s="31"/>
      <c r="AD3315" s="31"/>
      <c r="AE3315" s="31"/>
      <c r="AF3315" s="31"/>
      <c r="AG3315" s="241"/>
      <c r="AH3315" s="31"/>
      <c r="AI3315" s="31"/>
      <c r="AJ3315" s="31"/>
      <c r="AK3315" s="31"/>
      <c r="AL3315" s="120"/>
      <c r="AM3315" s="25"/>
      <c r="AN3315" s="25"/>
      <c r="AO3315" s="25"/>
      <c r="AP3315" s="25"/>
      <c r="AQ3315" s="26"/>
      <c r="AR3315" s="25"/>
      <c r="AS3315" s="25"/>
      <c r="AT3315" s="25"/>
      <c r="AU3315" s="25"/>
      <c r="AV3315" s="25"/>
      <c r="BC3315" s="1"/>
      <c r="BD3315"/>
      <c r="BE3315"/>
      <c r="BF3315" s="1"/>
      <c r="BG3315"/>
      <c r="BH3315"/>
      <c r="BI3315"/>
      <c r="BJ3315" s="1"/>
      <c r="BK3315" s="1"/>
      <c r="BL3315"/>
      <c r="BM3315" s="1"/>
      <c r="BN3315" s="1"/>
      <c r="BO3315" s="1"/>
      <c r="BP3315" s="1"/>
      <c r="BQ3315" s="1"/>
      <c r="BR3315" s="1"/>
      <c r="BS3315" s="1"/>
      <c r="BT3315" s="22"/>
      <c r="BU3315" s="1"/>
      <c r="BV3315" s="1"/>
      <c r="BW3315" s="1"/>
      <c r="BX3315" s="1"/>
      <c r="BY3315" s="1"/>
      <c r="BZ3315" s="1"/>
      <c r="CA3315" s="1"/>
      <c r="CB3315" s="1"/>
      <c r="CC3315" s="1"/>
      <c r="CD3315" s="1"/>
      <c r="CE3315" s="1"/>
      <c r="CF3315" s="1"/>
      <c r="CG3315" s="1"/>
      <c r="CH3315" s="1"/>
      <c r="CI3315" s="1"/>
      <c r="CJ3315" s="1"/>
      <c r="CK3315" s="1"/>
      <c r="CL3315" s="1"/>
      <c r="CM3315" s="1"/>
      <c r="CN3315" s="1"/>
      <c r="CO3315" s="1"/>
      <c r="CP3315" s="1"/>
      <c r="CQ3315" s="1"/>
      <c r="CR3315" s="1"/>
      <c r="CS3315" s="1"/>
      <c r="CT3315" s="1"/>
      <c r="CU3315" s="1"/>
      <c r="CV3315" s="1"/>
      <c r="CW3315" s="1"/>
      <c r="CX3315" s="1"/>
      <c r="CY3315" s="1"/>
      <c r="CZ3315" s="1"/>
      <c r="DA3315" s="1"/>
      <c r="DB3315" s="1"/>
      <c r="DC3315" s="1"/>
      <c r="DD3315" s="1"/>
      <c r="DE3315" s="1"/>
      <c r="DF3315" s="1"/>
      <c r="DG3315" s="1"/>
      <c r="DH3315" s="1"/>
      <c r="DI3315" s="1"/>
      <c r="DJ3315" s="1"/>
      <c r="DK3315" s="1"/>
      <c r="DL3315" s="1"/>
      <c r="DM3315" s="1"/>
      <c r="DN3315" s="1"/>
      <c r="DO3315" s="1"/>
      <c r="DP3315" s="1"/>
      <c r="DQ3315" s="1"/>
      <c r="DR3315" s="1"/>
      <c r="DS3315" s="1"/>
      <c r="DT3315" s="1"/>
      <c r="DU3315" s="1"/>
      <c r="DV3315" s="1"/>
      <c r="DW3315" s="1"/>
      <c r="DX3315" s="1"/>
      <c r="DY3315" s="1"/>
      <c r="DZ3315" s="1"/>
      <c r="EA3315" s="1"/>
      <c r="EB3315" s="1"/>
      <c r="EC3315" s="1"/>
      <c r="ED3315" s="1"/>
      <c r="EE3315" s="1"/>
      <c r="EF3315" s="1"/>
      <c r="EG3315" s="1"/>
      <c r="EH3315" s="1"/>
      <c r="EI3315" s="1"/>
      <c r="EJ3315" s="1"/>
      <c r="EK3315" s="1"/>
      <c r="EL3315" s="1"/>
      <c r="EM3315" s="1"/>
      <c r="EN3315" s="1"/>
      <c r="EO3315" s="1"/>
      <c r="EP3315" s="1"/>
      <c r="EQ3315" s="1"/>
      <c r="ER3315" s="1"/>
      <c r="ES3315" s="1"/>
      <c r="ET3315" s="1"/>
      <c r="EU3315" s="1"/>
      <c r="EV3315" s="1"/>
      <c r="EW3315" s="1"/>
      <c r="EX3315" s="1"/>
      <c r="EY3315" s="1"/>
      <c r="EZ3315" s="1"/>
      <c r="FA3315" s="1"/>
      <c r="FB3315" s="1"/>
      <c r="FC3315" s="1"/>
      <c r="FD3315" s="1"/>
      <c r="FE3315" s="1"/>
      <c r="FF3315" s="1"/>
      <c r="FG3315" s="1"/>
      <c r="FH3315" s="1"/>
      <c r="FI3315" s="1"/>
      <c r="FJ3315" s="1"/>
      <c r="FK3315" s="1"/>
      <c r="FL3315" s="1"/>
      <c r="FM3315" s="1"/>
      <c r="FN3315" s="1"/>
      <c r="FO3315" s="1"/>
      <c r="FP3315" s="1"/>
      <c r="FQ3315" s="1"/>
      <c r="FR3315" s="1"/>
      <c r="FS3315" s="1"/>
      <c r="FT3315" s="1"/>
      <c r="FU3315" s="1"/>
      <c r="FV3315" s="1"/>
      <c r="FW3315" s="1"/>
      <c r="FX3315" s="1"/>
      <c r="FY3315" s="1"/>
      <c r="FZ3315" s="1"/>
      <c r="GA3315" s="1"/>
      <c r="GB3315" s="1"/>
      <c r="GC3315" s="1"/>
      <c r="GD3315" s="1"/>
      <c r="GE3315" s="1"/>
      <c r="GF3315" s="1"/>
      <c r="GG3315" s="1"/>
      <c r="GH3315" s="1"/>
      <c r="GI3315" s="1"/>
      <c r="GJ3315" s="1"/>
      <c r="GK3315"/>
      <c r="GL3315"/>
      <c r="GM3315"/>
      <c r="GN3315"/>
      <c r="GO3315"/>
      <c r="GP3315"/>
      <c r="GQ3315"/>
      <c r="GR3315"/>
      <c r="GS3315"/>
      <c r="GT3315"/>
      <c r="GU3315"/>
      <c r="GV3315"/>
      <c r="GW3315"/>
      <c r="GX3315"/>
      <c r="GY3315"/>
      <c r="GZ3315"/>
      <c r="HA3315"/>
      <c r="HB3315"/>
      <c r="HC3315"/>
      <c r="HD3315"/>
      <c r="HE3315"/>
    </row>
    <row r="3316" spans="6:213" s="19" customFormat="1" x14ac:dyDescent="0.25">
      <c r="F3316" s="20"/>
      <c r="G3316" s="20"/>
      <c r="H3316" s="20"/>
      <c r="I3316" s="20"/>
      <c r="J3316" s="21"/>
      <c r="K3316" s="21"/>
      <c r="L3316" s="20"/>
      <c r="M3316" s="20"/>
      <c r="N3316" s="22"/>
      <c r="O3316" s="22"/>
      <c r="P3316" s="22"/>
      <c r="Q3316" s="22"/>
      <c r="U3316" s="20"/>
      <c r="V3316" s="20"/>
      <c r="W3316" s="20"/>
      <c r="X3316" s="27"/>
      <c r="Y3316" s="253"/>
      <c r="Z3316" s="30"/>
      <c r="AA3316" s="30"/>
      <c r="AB3316" s="31"/>
      <c r="AC3316" s="31"/>
      <c r="AD3316" s="31"/>
      <c r="AE3316" s="31"/>
      <c r="AF3316" s="31"/>
      <c r="AG3316" s="241"/>
      <c r="AH3316" s="31"/>
      <c r="AI3316" s="31"/>
      <c r="AJ3316" s="31"/>
      <c r="AK3316" s="31"/>
      <c r="AL3316" s="120"/>
      <c r="AM3316" s="25"/>
      <c r="AN3316" s="25"/>
      <c r="AO3316" s="25"/>
      <c r="AP3316" s="25"/>
      <c r="AQ3316" s="26"/>
      <c r="AR3316" s="25"/>
      <c r="AS3316" s="25"/>
      <c r="AT3316" s="25"/>
      <c r="AU3316" s="25"/>
      <c r="AV3316" s="25"/>
      <c r="BC3316" s="1"/>
      <c r="BD3316"/>
      <c r="BE3316"/>
      <c r="BF3316" s="1"/>
      <c r="BG3316"/>
      <c r="BH3316"/>
      <c r="BI3316"/>
      <c r="BJ3316" s="1"/>
      <c r="BK3316" s="1"/>
      <c r="BL3316"/>
      <c r="BM3316" s="1"/>
      <c r="BN3316" s="1"/>
      <c r="BO3316" s="1"/>
      <c r="BP3316" s="1"/>
      <c r="BQ3316" s="1"/>
      <c r="BR3316" s="1"/>
      <c r="BS3316" s="1"/>
      <c r="BT3316" s="22"/>
      <c r="BU3316" s="1"/>
      <c r="BV3316" s="1"/>
      <c r="BW3316" s="1"/>
      <c r="BX3316" s="1"/>
      <c r="BY3316" s="1"/>
      <c r="BZ3316" s="1"/>
      <c r="CA3316" s="1"/>
      <c r="CB3316" s="1"/>
      <c r="CC3316" s="1"/>
      <c r="CD3316" s="1"/>
      <c r="CE3316" s="1"/>
      <c r="CF3316" s="1"/>
      <c r="CG3316" s="1"/>
      <c r="CH3316" s="1"/>
      <c r="CI3316" s="1"/>
      <c r="CJ3316" s="1"/>
      <c r="CK3316" s="1"/>
      <c r="CL3316" s="1"/>
      <c r="CM3316" s="1"/>
      <c r="CN3316" s="1"/>
      <c r="CO3316" s="1"/>
      <c r="CP3316" s="1"/>
      <c r="CQ3316" s="1"/>
      <c r="CR3316" s="1"/>
      <c r="CS3316" s="1"/>
      <c r="CT3316" s="1"/>
      <c r="CU3316" s="1"/>
      <c r="CV3316" s="1"/>
      <c r="CW3316" s="1"/>
      <c r="CX3316" s="1"/>
      <c r="CY3316" s="1"/>
      <c r="CZ3316" s="1"/>
      <c r="DA3316" s="1"/>
      <c r="DB3316" s="1"/>
      <c r="DC3316" s="1"/>
      <c r="DD3316" s="1"/>
      <c r="DE3316" s="1"/>
      <c r="DF3316" s="1"/>
      <c r="DG3316" s="1"/>
      <c r="DH3316" s="1"/>
      <c r="DI3316" s="1"/>
      <c r="DJ3316" s="1"/>
      <c r="DK3316" s="1"/>
      <c r="DL3316" s="1"/>
      <c r="DM3316" s="1"/>
      <c r="DN3316" s="1"/>
      <c r="DO3316" s="1"/>
      <c r="DP3316" s="1"/>
      <c r="DQ3316" s="1"/>
      <c r="DR3316" s="1"/>
      <c r="DS3316" s="1"/>
      <c r="DT3316" s="1"/>
      <c r="DU3316" s="1"/>
      <c r="DV3316" s="1"/>
      <c r="DW3316" s="1"/>
      <c r="DX3316" s="1"/>
      <c r="DY3316" s="1"/>
      <c r="DZ3316" s="1"/>
      <c r="EA3316" s="1"/>
      <c r="EB3316" s="1"/>
      <c r="EC3316" s="1"/>
      <c r="ED3316" s="1"/>
      <c r="EE3316" s="1"/>
      <c r="EF3316" s="1"/>
      <c r="EG3316" s="1"/>
      <c r="EH3316" s="1"/>
      <c r="EI3316" s="1"/>
      <c r="EJ3316" s="1"/>
      <c r="EK3316" s="1"/>
      <c r="EL3316" s="1"/>
      <c r="EM3316" s="1"/>
      <c r="EN3316" s="1"/>
      <c r="EO3316" s="1"/>
      <c r="EP3316" s="1"/>
      <c r="EQ3316" s="1"/>
      <c r="ER3316" s="1"/>
      <c r="ES3316" s="1"/>
      <c r="ET3316" s="1"/>
      <c r="EU3316" s="1"/>
      <c r="EV3316" s="1"/>
      <c r="EW3316" s="1"/>
      <c r="EX3316" s="1"/>
      <c r="EY3316" s="1"/>
      <c r="EZ3316" s="1"/>
      <c r="FA3316" s="1"/>
      <c r="FB3316" s="1"/>
      <c r="FC3316" s="1"/>
      <c r="FD3316" s="1"/>
      <c r="FE3316" s="1"/>
      <c r="FF3316" s="1"/>
      <c r="FG3316" s="1"/>
      <c r="FH3316" s="1"/>
      <c r="FI3316" s="1"/>
      <c r="FJ3316" s="1"/>
      <c r="FK3316" s="1"/>
      <c r="FL3316" s="1"/>
      <c r="FM3316" s="1"/>
      <c r="FN3316" s="1"/>
      <c r="FO3316" s="1"/>
      <c r="FP3316" s="1"/>
      <c r="FQ3316" s="1"/>
      <c r="FR3316" s="1"/>
      <c r="FS3316" s="1"/>
      <c r="FT3316" s="1"/>
      <c r="FU3316" s="1"/>
      <c r="FV3316" s="1"/>
      <c r="FW3316" s="1"/>
      <c r="FX3316" s="1"/>
      <c r="FY3316" s="1"/>
      <c r="FZ3316" s="1"/>
      <c r="GA3316" s="1"/>
      <c r="GB3316" s="1"/>
      <c r="GC3316" s="1"/>
      <c r="GD3316" s="1"/>
      <c r="GE3316" s="1"/>
      <c r="GF3316" s="1"/>
      <c r="GG3316" s="1"/>
      <c r="GH3316" s="1"/>
      <c r="GI3316" s="1"/>
      <c r="GJ3316" s="1"/>
      <c r="GK3316"/>
      <c r="GL3316"/>
      <c r="GM3316"/>
      <c r="GN3316"/>
      <c r="GO3316"/>
      <c r="GP3316"/>
      <c r="GQ3316"/>
      <c r="GR3316"/>
      <c r="GS3316"/>
      <c r="GT3316"/>
      <c r="GU3316"/>
      <c r="GV3316"/>
      <c r="GW3316"/>
      <c r="GX3316"/>
      <c r="GY3316"/>
      <c r="GZ3316"/>
      <c r="HA3316"/>
      <c r="HB3316"/>
      <c r="HC3316"/>
      <c r="HD3316"/>
      <c r="HE3316"/>
    </row>
    <row r="3317" spans="6:213" s="19" customFormat="1" x14ac:dyDescent="0.25">
      <c r="F3317" s="20"/>
      <c r="G3317" s="20"/>
      <c r="H3317" s="20"/>
      <c r="I3317" s="20"/>
      <c r="J3317" s="21"/>
      <c r="K3317" s="21"/>
      <c r="L3317" s="20"/>
      <c r="M3317" s="20"/>
      <c r="N3317" s="22"/>
      <c r="O3317" s="22"/>
      <c r="P3317" s="22"/>
      <c r="Q3317" s="22"/>
      <c r="U3317" s="20"/>
      <c r="V3317" s="20"/>
      <c r="W3317" s="20"/>
      <c r="X3317" s="27"/>
      <c r="Y3317" s="253"/>
      <c r="Z3317" s="30"/>
      <c r="AA3317" s="30"/>
      <c r="AB3317" s="31"/>
      <c r="AC3317" s="31"/>
      <c r="AD3317" s="31"/>
      <c r="AE3317" s="31"/>
      <c r="AF3317" s="31"/>
      <c r="AG3317" s="241"/>
      <c r="AH3317" s="31"/>
      <c r="AI3317" s="31"/>
      <c r="AJ3317" s="31"/>
      <c r="AK3317" s="31"/>
      <c r="AL3317" s="120"/>
      <c r="AM3317" s="25"/>
      <c r="AN3317" s="25"/>
      <c r="AO3317" s="25"/>
      <c r="AP3317" s="25"/>
      <c r="AQ3317" s="26"/>
      <c r="AR3317" s="25"/>
      <c r="AS3317" s="25"/>
      <c r="AT3317" s="25"/>
      <c r="AU3317" s="25"/>
      <c r="AV3317" s="25"/>
      <c r="BC3317" s="1"/>
      <c r="BD3317"/>
      <c r="BE3317"/>
      <c r="BF3317" s="1"/>
      <c r="BG3317"/>
      <c r="BH3317"/>
      <c r="BI3317"/>
      <c r="BJ3317" s="1"/>
      <c r="BK3317" s="1"/>
      <c r="BL3317"/>
      <c r="BM3317" s="1"/>
      <c r="BN3317" s="1"/>
      <c r="BO3317" s="1"/>
      <c r="BP3317" s="1"/>
      <c r="BQ3317" s="1"/>
      <c r="BR3317" s="1"/>
      <c r="BS3317" s="1"/>
      <c r="BT3317" s="22"/>
      <c r="BU3317" s="1"/>
      <c r="BV3317" s="1"/>
      <c r="BW3317" s="1"/>
      <c r="BX3317" s="1"/>
      <c r="BY3317" s="1"/>
      <c r="BZ3317" s="1"/>
      <c r="CA3317" s="1"/>
      <c r="CB3317" s="1"/>
      <c r="CC3317" s="1"/>
      <c r="CD3317" s="1"/>
      <c r="CE3317" s="1"/>
      <c r="CF3317" s="1"/>
      <c r="CG3317" s="1"/>
      <c r="CH3317" s="1"/>
      <c r="CI3317" s="1"/>
      <c r="CJ3317" s="1"/>
      <c r="CK3317" s="1"/>
      <c r="CL3317" s="1"/>
      <c r="CM3317" s="1"/>
      <c r="CN3317" s="1"/>
      <c r="CO3317" s="1"/>
      <c r="CP3317" s="1"/>
      <c r="CQ3317" s="1"/>
      <c r="CR3317" s="1"/>
      <c r="CS3317" s="1"/>
      <c r="CT3317" s="1"/>
      <c r="CU3317" s="1"/>
      <c r="CV3317" s="1"/>
      <c r="CW3317" s="1"/>
      <c r="CX3317" s="1"/>
      <c r="CY3317" s="1"/>
      <c r="CZ3317" s="1"/>
      <c r="DA3317" s="1"/>
      <c r="DB3317" s="1"/>
      <c r="DC3317" s="1"/>
      <c r="DD3317" s="1"/>
      <c r="DE3317" s="1"/>
      <c r="DF3317" s="1"/>
      <c r="DG3317" s="1"/>
      <c r="DH3317" s="1"/>
      <c r="DI3317" s="1"/>
      <c r="DJ3317" s="1"/>
      <c r="DK3317" s="1"/>
      <c r="DL3317" s="1"/>
      <c r="DM3317" s="1"/>
      <c r="DN3317" s="1"/>
      <c r="DO3317" s="1"/>
      <c r="DP3317" s="1"/>
      <c r="DQ3317" s="1"/>
      <c r="DR3317" s="1"/>
      <c r="DS3317" s="1"/>
      <c r="DT3317" s="1"/>
      <c r="DU3317" s="1"/>
      <c r="DV3317" s="1"/>
      <c r="DW3317" s="1"/>
      <c r="DX3317" s="1"/>
      <c r="DY3317" s="1"/>
      <c r="DZ3317" s="1"/>
      <c r="EA3317" s="1"/>
      <c r="EB3317" s="1"/>
      <c r="EC3317" s="1"/>
      <c r="ED3317" s="1"/>
      <c r="EE3317" s="1"/>
      <c r="EF3317" s="1"/>
      <c r="EG3317" s="1"/>
      <c r="EH3317" s="1"/>
      <c r="EI3317" s="1"/>
      <c r="EJ3317" s="1"/>
      <c r="EK3317" s="1"/>
      <c r="EL3317" s="1"/>
      <c r="EM3317" s="1"/>
      <c r="EN3317" s="1"/>
      <c r="EO3317" s="1"/>
      <c r="EP3317" s="1"/>
      <c r="EQ3317" s="1"/>
      <c r="ER3317" s="1"/>
      <c r="ES3317" s="1"/>
      <c r="ET3317" s="1"/>
      <c r="EU3317" s="1"/>
      <c r="EV3317" s="1"/>
      <c r="EW3317" s="1"/>
      <c r="EX3317" s="1"/>
      <c r="EY3317" s="1"/>
      <c r="EZ3317" s="1"/>
      <c r="FA3317" s="1"/>
      <c r="FB3317" s="1"/>
      <c r="FC3317" s="1"/>
      <c r="FD3317" s="1"/>
      <c r="FE3317" s="1"/>
      <c r="FF3317" s="1"/>
      <c r="FG3317" s="1"/>
      <c r="FH3317" s="1"/>
      <c r="FI3317" s="1"/>
      <c r="FJ3317" s="1"/>
      <c r="FK3317" s="1"/>
      <c r="FL3317" s="1"/>
      <c r="FM3317" s="1"/>
      <c r="FN3317" s="1"/>
      <c r="FO3317" s="1"/>
      <c r="FP3317" s="1"/>
      <c r="FQ3317" s="1"/>
      <c r="FR3317" s="1"/>
      <c r="FS3317" s="1"/>
      <c r="FT3317" s="1"/>
      <c r="FU3317" s="1"/>
      <c r="FV3317" s="1"/>
      <c r="FW3317" s="1"/>
      <c r="FX3317" s="1"/>
      <c r="FY3317" s="1"/>
      <c r="FZ3317" s="1"/>
      <c r="GA3317" s="1"/>
      <c r="GB3317" s="1"/>
      <c r="GC3317" s="1"/>
      <c r="GD3317" s="1"/>
      <c r="GE3317" s="1"/>
      <c r="GF3317" s="1"/>
      <c r="GG3317" s="1"/>
      <c r="GH3317" s="1"/>
      <c r="GI3317" s="1"/>
      <c r="GJ3317" s="1"/>
      <c r="GK3317"/>
      <c r="GL3317"/>
      <c r="GM3317"/>
      <c r="GN3317"/>
      <c r="GO3317"/>
      <c r="GP3317"/>
      <c r="GQ3317"/>
      <c r="GR3317"/>
      <c r="GS3317"/>
      <c r="GT3317"/>
      <c r="GU3317"/>
      <c r="GV3317"/>
      <c r="GW3317"/>
      <c r="GX3317"/>
      <c r="GY3317"/>
      <c r="GZ3317"/>
      <c r="HA3317"/>
      <c r="HB3317"/>
      <c r="HC3317"/>
      <c r="HD3317"/>
      <c r="HE3317"/>
    </row>
    <row r="3318" spans="6:213" s="19" customFormat="1" x14ac:dyDescent="0.25">
      <c r="F3318" s="20"/>
      <c r="G3318" s="20"/>
      <c r="H3318" s="20"/>
      <c r="I3318" s="20"/>
      <c r="J3318" s="21"/>
      <c r="K3318" s="21"/>
      <c r="L3318" s="20"/>
      <c r="M3318" s="20"/>
      <c r="N3318" s="22"/>
      <c r="O3318" s="22"/>
      <c r="P3318" s="22"/>
      <c r="Q3318" s="22"/>
      <c r="U3318" s="20"/>
      <c r="V3318" s="20"/>
      <c r="W3318" s="20"/>
      <c r="X3318" s="27"/>
      <c r="Y3318" s="253"/>
      <c r="Z3318" s="30"/>
      <c r="AA3318" s="30"/>
      <c r="AB3318" s="31"/>
      <c r="AC3318" s="31"/>
      <c r="AD3318" s="31"/>
      <c r="AE3318" s="31"/>
      <c r="AF3318" s="31"/>
      <c r="AG3318" s="241"/>
      <c r="AH3318" s="31"/>
      <c r="AI3318" s="31"/>
      <c r="AJ3318" s="31"/>
      <c r="AK3318" s="31"/>
      <c r="AL3318" s="120"/>
      <c r="AM3318" s="25"/>
      <c r="AN3318" s="25"/>
      <c r="AO3318" s="25"/>
      <c r="AP3318" s="25"/>
      <c r="AQ3318" s="26"/>
      <c r="AR3318" s="25"/>
      <c r="AS3318" s="25"/>
      <c r="AT3318" s="25"/>
      <c r="AU3318" s="25"/>
      <c r="AV3318" s="25"/>
      <c r="BC3318" s="1"/>
      <c r="BD3318"/>
      <c r="BE3318"/>
      <c r="BF3318" s="1"/>
      <c r="BG3318"/>
      <c r="BH3318"/>
      <c r="BI3318"/>
      <c r="BJ3318" s="1"/>
      <c r="BK3318" s="1"/>
      <c r="BL3318"/>
      <c r="BM3318" s="1"/>
      <c r="BN3318" s="1"/>
      <c r="BO3318" s="1"/>
      <c r="BP3318" s="1"/>
      <c r="BQ3318" s="1"/>
      <c r="BR3318" s="1"/>
      <c r="BS3318" s="1"/>
      <c r="BT3318" s="22"/>
      <c r="BU3318" s="1"/>
      <c r="BV3318" s="1"/>
      <c r="BW3318" s="1"/>
      <c r="BX3318" s="1"/>
      <c r="BY3318" s="1"/>
      <c r="BZ3318" s="1"/>
      <c r="CA3318" s="1"/>
      <c r="CB3318" s="1"/>
      <c r="CC3318" s="1"/>
      <c r="CD3318" s="1"/>
      <c r="CE3318" s="1"/>
      <c r="CF3318" s="1"/>
      <c r="CG3318" s="1"/>
      <c r="CH3318" s="1"/>
      <c r="CI3318" s="1"/>
      <c r="CJ3318" s="1"/>
      <c r="CK3318" s="1"/>
      <c r="CL3318" s="1"/>
      <c r="CM3318" s="1"/>
      <c r="CN3318" s="1"/>
      <c r="CO3318" s="1"/>
      <c r="CP3318" s="1"/>
      <c r="CQ3318" s="1"/>
      <c r="CR3318" s="1"/>
      <c r="CS3318" s="1"/>
      <c r="CT3318" s="1"/>
      <c r="CU3318" s="1"/>
      <c r="CV3318" s="1"/>
      <c r="CW3318" s="1"/>
      <c r="CX3318" s="1"/>
      <c r="CY3318" s="1"/>
      <c r="CZ3318" s="1"/>
      <c r="DA3318" s="1"/>
      <c r="DB3318" s="1"/>
      <c r="DC3318" s="1"/>
      <c r="DD3318" s="1"/>
      <c r="DE3318" s="1"/>
      <c r="DF3318" s="1"/>
      <c r="DG3318" s="1"/>
      <c r="DH3318" s="1"/>
      <c r="DI3318" s="1"/>
      <c r="DJ3318" s="1"/>
      <c r="DK3318" s="1"/>
      <c r="DL3318" s="1"/>
      <c r="DM3318" s="1"/>
      <c r="DN3318" s="1"/>
      <c r="DO3318" s="1"/>
      <c r="DP3318" s="1"/>
      <c r="DQ3318" s="1"/>
      <c r="DR3318" s="1"/>
      <c r="DS3318" s="1"/>
      <c r="DT3318" s="1"/>
      <c r="DU3318" s="1"/>
      <c r="DV3318" s="1"/>
      <c r="DW3318" s="1"/>
      <c r="DX3318" s="1"/>
      <c r="DY3318" s="1"/>
      <c r="DZ3318" s="1"/>
      <c r="EA3318" s="1"/>
      <c r="EB3318" s="1"/>
      <c r="EC3318" s="1"/>
      <c r="ED3318" s="1"/>
      <c r="EE3318" s="1"/>
      <c r="EF3318" s="1"/>
      <c r="EG3318" s="1"/>
      <c r="EH3318" s="1"/>
      <c r="EI3318" s="1"/>
      <c r="EJ3318" s="1"/>
      <c r="EK3318" s="1"/>
      <c r="EL3318" s="1"/>
      <c r="EM3318" s="1"/>
      <c r="EN3318" s="1"/>
      <c r="EO3318" s="1"/>
      <c r="EP3318" s="1"/>
      <c r="EQ3318" s="1"/>
      <c r="ER3318" s="1"/>
      <c r="ES3318" s="1"/>
      <c r="ET3318" s="1"/>
      <c r="EU3318" s="1"/>
      <c r="EV3318" s="1"/>
      <c r="EW3318" s="1"/>
      <c r="EX3318" s="1"/>
      <c r="EY3318" s="1"/>
      <c r="EZ3318" s="1"/>
      <c r="FA3318" s="1"/>
      <c r="FB3318" s="1"/>
      <c r="FC3318" s="1"/>
      <c r="FD3318" s="1"/>
      <c r="FE3318" s="1"/>
      <c r="FF3318" s="1"/>
      <c r="FG3318" s="1"/>
      <c r="FH3318" s="1"/>
      <c r="FI3318" s="1"/>
      <c r="FJ3318" s="1"/>
      <c r="FK3318" s="1"/>
      <c r="FL3318" s="1"/>
      <c r="FM3318" s="1"/>
      <c r="FN3318" s="1"/>
      <c r="FO3318" s="1"/>
      <c r="FP3318" s="1"/>
      <c r="FQ3318" s="1"/>
      <c r="FR3318" s="1"/>
      <c r="FS3318" s="1"/>
      <c r="FT3318" s="1"/>
      <c r="FU3318" s="1"/>
      <c r="FV3318" s="1"/>
      <c r="FW3318" s="1"/>
      <c r="FX3318" s="1"/>
      <c r="FY3318" s="1"/>
      <c r="FZ3318" s="1"/>
      <c r="GA3318" s="1"/>
      <c r="GB3318" s="1"/>
      <c r="GC3318" s="1"/>
      <c r="GD3318" s="1"/>
      <c r="GE3318" s="1"/>
      <c r="GF3318" s="1"/>
      <c r="GG3318" s="1"/>
      <c r="GH3318" s="1"/>
      <c r="GI3318" s="1"/>
      <c r="GJ3318" s="1"/>
      <c r="GK3318"/>
      <c r="GL3318"/>
      <c r="GM3318"/>
      <c r="GN3318"/>
      <c r="GO3318"/>
      <c r="GP3318"/>
      <c r="GQ3318"/>
      <c r="GR3318"/>
      <c r="GS3318"/>
      <c r="GT3318"/>
      <c r="GU3318"/>
      <c r="GV3318"/>
      <c r="GW3318"/>
      <c r="GX3318"/>
      <c r="GY3318"/>
      <c r="GZ3318"/>
      <c r="HA3318"/>
      <c r="HB3318"/>
      <c r="HC3318"/>
      <c r="HD3318"/>
      <c r="HE3318"/>
    </row>
    <row r="3319" spans="6:213" s="19" customFormat="1" x14ac:dyDescent="0.25">
      <c r="F3319" s="20"/>
      <c r="G3319" s="20"/>
      <c r="H3319" s="20"/>
      <c r="I3319" s="20"/>
      <c r="J3319" s="21"/>
      <c r="K3319" s="21"/>
      <c r="L3319" s="20"/>
      <c r="M3319" s="20"/>
      <c r="N3319" s="22"/>
      <c r="O3319" s="22"/>
      <c r="P3319" s="22"/>
      <c r="Q3319" s="22"/>
      <c r="U3319" s="20"/>
      <c r="V3319" s="20"/>
      <c r="W3319" s="20"/>
      <c r="X3319" s="27"/>
      <c r="Y3319" s="253"/>
      <c r="Z3319" s="30"/>
      <c r="AA3319" s="30"/>
      <c r="AB3319" s="31"/>
      <c r="AC3319" s="31"/>
      <c r="AD3319" s="31"/>
      <c r="AE3319" s="31"/>
      <c r="AF3319" s="31"/>
      <c r="AG3319" s="241"/>
      <c r="AH3319" s="31"/>
      <c r="AI3319" s="31"/>
      <c r="AJ3319" s="31"/>
      <c r="AK3319" s="31"/>
      <c r="AL3319" s="120"/>
      <c r="AM3319" s="25"/>
      <c r="AN3319" s="25"/>
      <c r="AO3319" s="25"/>
      <c r="AP3319" s="25"/>
      <c r="AQ3319" s="26"/>
      <c r="AR3319" s="25"/>
      <c r="AS3319" s="25"/>
      <c r="AT3319" s="25"/>
      <c r="AU3319" s="25"/>
      <c r="AV3319" s="25"/>
      <c r="BC3319" s="1"/>
      <c r="BD3319"/>
      <c r="BE3319"/>
      <c r="BF3319" s="1"/>
      <c r="BG3319"/>
      <c r="BH3319"/>
      <c r="BI3319"/>
      <c r="BJ3319" s="1"/>
      <c r="BK3319" s="1"/>
      <c r="BL3319"/>
      <c r="BM3319" s="1"/>
      <c r="BN3319" s="1"/>
      <c r="BO3319" s="1"/>
      <c r="BP3319" s="1"/>
      <c r="BQ3319" s="1"/>
      <c r="BR3319" s="1"/>
      <c r="BS3319" s="1"/>
      <c r="BT3319" s="22"/>
      <c r="BU3319" s="1"/>
      <c r="BV3319" s="1"/>
      <c r="BW3319" s="1"/>
      <c r="BX3319" s="1"/>
      <c r="BY3319" s="1"/>
      <c r="BZ3319" s="1"/>
      <c r="CA3319" s="1"/>
      <c r="CB3319" s="1"/>
      <c r="CC3319" s="1"/>
      <c r="CD3319" s="1"/>
      <c r="CE3319" s="1"/>
      <c r="CF3319" s="1"/>
      <c r="CG3319" s="1"/>
      <c r="CH3319" s="1"/>
      <c r="CI3319" s="1"/>
      <c r="CJ3319" s="1"/>
      <c r="CK3319" s="1"/>
      <c r="CL3319" s="1"/>
      <c r="CM3319" s="1"/>
      <c r="CN3319" s="1"/>
      <c r="CO3319" s="1"/>
      <c r="CP3319" s="1"/>
      <c r="CQ3319" s="1"/>
      <c r="CR3319" s="1"/>
      <c r="CS3319" s="1"/>
      <c r="CT3319" s="1"/>
      <c r="CU3319" s="1"/>
      <c r="CV3319" s="1"/>
      <c r="CW3319" s="1"/>
      <c r="CX3319" s="1"/>
      <c r="CY3319" s="1"/>
      <c r="CZ3319" s="1"/>
      <c r="DA3319" s="1"/>
      <c r="DB3319" s="1"/>
      <c r="DC3319" s="1"/>
      <c r="DD3319" s="1"/>
      <c r="DE3319" s="1"/>
      <c r="DF3319" s="1"/>
      <c r="DG3319" s="1"/>
      <c r="DH3319" s="1"/>
      <c r="DI3319" s="1"/>
      <c r="DJ3319" s="1"/>
      <c r="DK3319" s="1"/>
      <c r="DL3319" s="1"/>
      <c r="DM3319" s="1"/>
      <c r="DN3319" s="1"/>
      <c r="DO3319" s="1"/>
      <c r="DP3319" s="1"/>
      <c r="DQ3319" s="1"/>
      <c r="DR3319" s="1"/>
      <c r="DS3319" s="1"/>
      <c r="DT3319" s="1"/>
      <c r="DU3319" s="1"/>
      <c r="DV3319" s="1"/>
      <c r="DW3319" s="1"/>
      <c r="DX3319" s="1"/>
      <c r="DY3319" s="1"/>
      <c r="DZ3319" s="1"/>
      <c r="EA3319" s="1"/>
      <c r="EB3319" s="1"/>
      <c r="EC3319" s="1"/>
      <c r="ED3319" s="1"/>
      <c r="EE3319" s="1"/>
      <c r="EF3319" s="1"/>
      <c r="EG3319" s="1"/>
      <c r="EH3319" s="1"/>
      <c r="EI3319" s="1"/>
      <c r="EJ3319" s="1"/>
      <c r="EK3319" s="1"/>
      <c r="EL3319" s="1"/>
      <c r="EM3319" s="1"/>
      <c r="EN3319" s="1"/>
      <c r="EO3319" s="1"/>
      <c r="EP3319" s="1"/>
      <c r="EQ3319" s="1"/>
      <c r="ER3319" s="1"/>
      <c r="ES3319" s="1"/>
      <c r="ET3319" s="1"/>
      <c r="EU3319" s="1"/>
      <c r="EV3319" s="1"/>
      <c r="EW3319" s="1"/>
      <c r="EX3319" s="1"/>
      <c r="EY3319" s="1"/>
      <c r="EZ3319" s="1"/>
      <c r="FA3319" s="1"/>
      <c r="FB3319" s="1"/>
      <c r="FC3319" s="1"/>
      <c r="FD3319" s="1"/>
      <c r="FE3319" s="1"/>
      <c r="FF3319" s="1"/>
      <c r="FG3319" s="1"/>
      <c r="FH3319" s="1"/>
      <c r="FI3319" s="1"/>
      <c r="FJ3319" s="1"/>
      <c r="FK3319" s="1"/>
      <c r="FL3319" s="1"/>
      <c r="FM3319" s="1"/>
      <c r="FN3319" s="1"/>
      <c r="FO3319" s="1"/>
      <c r="FP3319" s="1"/>
      <c r="FQ3319" s="1"/>
      <c r="FR3319" s="1"/>
      <c r="FS3319" s="1"/>
      <c r="FT3319" s="1"/>
      <c r="FU3319" s="1"/>
      <c r="FV3319" s="1"/>
      <c r="FW3319" s="1"/>
      <c r="FX3319" s="1"/>
      <c r="FY3319" s="1"/>
      <c r="FZ3319" s="1"/>
      <c r="GA3319" s="1"/>
      <c r="GB3319" s="1"/>
      <c r="GC3319" s="1"/>
      <c r="GD3319" s="1"/>
      <c r="GE3319" s="1"/>
      <c r="GF3319" s="1"/>
      <c r="GG3319" s="1"/>
      <c r="GH3319" s="1"/>
      <c r="GI3319" s="1"/>
      <c r="GJ3319" s="1"/>
      <c r="GK3319"/>
      <c r="GL3319"/>
      <c r="GM3319"/>
      <c r="GN3319"/>
      <c r="GO3319"/>
      <c r="GP3319"/>
      <c r="GQ3319"/>
      <c r="GR3319"/>
      <c r="GS3319"/>
      <c r="GT3319"/>
      <c r="GU3319"/>
      <c r="GV3319"/>
      <c r="GW3319"/>
      <c r="GX3319"/>
      <c r="GY3319"/>
      <c r="GZ3319"/>
      <c r="HA3319"/>
      <c r="HB3319"/>
      <c r="HC3319"/>
      <c r="HD3319"/>
      <c r="HE3319"/>
    </row>
    <row r="3320" spans="6:213" s="19" customFormat="1" x14ac:dyDescent="0.25">
      <c r="F3320" s="20"/>
      <c r="G3320" s="20"/>
      <c r="H3320" s="20"/>
      <c r="I3320" s="20"/>
      <c r="J3320" s="21"/>
      <c r="K3320" s="21"/>
      <c r="L3320" s="20"/>
      <c r="M3320" s="20"/>
      <c r="N3320" s="22"/>
      <c r="O3320" s="22"/>
      <c r="P3320" s="22"/>
      <c r="Q3320" s="22"/>
      <c r="U3320" s="20"/>
      <c r="V3320" s="20"/>
      <c r="W3320" s="20"/>
      <c r="X3320" s="27"/>
      <c r="Y3320" s="253"/>
      <c r="Z3320" s="30"/>
      <c r="AA3320" s="30"/>
      <c r="AB3320" s="31"/>
      <c r="AC3320" s="31"/>
      <c r="AD3320" s="31"/>
      <c r="AE3320" s="31"/>
      <c r="AF3320" s="31"/>
      <c r="AG3320" s="241"/>
      <c r="AH3320" s="31"/>
      <c r="AI3320" s="31"/>
      <c r="AJ3320" s="31"/>
      <c r="AK3320" s="31"/>
      <c r="AL3320" s="120"/>
      <c r="AM3320" s="25"/>
      <c r="AN3320" s="25"/>
      <c r="AO3320" s="25"/>
      <c r="AP3320" s="25"/>
      <c r="AQ3320" s="26"/>
      <c r="AR3320" s="25"/>
      <c r="AS3320" s="25"/>
      <c r="AT3320" s="25"/>
      <c r="AU3320" s="25"/>
      <c r="AV3320" s="25"/>
      <c r="BC3320" s="1"/>
      <c r="BD3320"/>
      <c r="BE3320"/>
      <c r="BF3320" s="1"/>
      <c r="BG3320"/>
      <c r="BH3320"/>
      <c r="BI3320"/>
      <c r="BJ3320" s="1"/>
      <c r="BK3320" s="1"/>
      <c r="BL3320"/>
      <c r="BM3320" s="1"/>
      <c r="BN3320" s="1"/>
      <c r="BO3320" s="1"/>
      <c r="BP3320" s="1"/>
      <c r="BQ3320" s="1"/>
      <c r="BR3320" s="1"/>
      <c r="BS3320" s="1"/>
      <c r="BT3320" s="22"/>
      <c r="BU3320" s="1"/>
      <c r="BV3320" s="1"/>
      <c r="BW3320" s="1"/>
      <c r="BX3320" s="1"/>
      <c r="BY3320" s="1"/>
      <c r="BZ3320" s="1"/>
      <c r="CA3320" s="1"/>
      <c r="CB3320" s="1"/>
      <c r="CC3320" s="1"/>
      <c r="CD3320" s="1"/>
      <c r="CE3320" s="1"/>
      <c r="CF3320" s="1"/>
      <c r="CG3320" s="1"/>
      <c r="CH3320" s="1"/>
      <c r="CI3320" s="1"/>
      <c r="CJ3320" s="1"/>
      <c r="CK3320" s="1"/>
      <c r="CL3320" s="1"/>
      <c r="CM3320" s="1"/>
      <c r="CN3320" s="1"/>
      <c r="CO3320" s="1"/>
      <c r="CP3320" s="1"/>
      <c r="CQ3320" s="1"/>
      <c r="CR3320" s="1"/>
      <c r="CS3320" s="1"/>
      <c r="CT3320" s="1"/>
      <c r="CU3320" s="1"/>
      <c r="CV3320" s="1"/>
      <c r="CW3320" s="1"/>
      <c r="CX3320" s="1"/>
      <c r="CY3320" s="1"/>
      <c r="CZ3320" s="1"/>
      <c r="DA3320" s="1"/>
      <c r="DB3320" s="1"/>
      <c r="DC3320" s="1"/>
      <c r="DD3320" s="1"/>
      <c r="DE3320" s="1"/>
      <c r="DF3320" s="1"/>
      <c r="DG3320" s="1"/>
      <c r="DH3320" s="1"/>
      <c r="DI3320" s="1"/>
      <c r="DJ3320" s="1"/>
      <c r="DK3320" s="1"/>
      <c r="DL3320" s="1"/>
      <c r="DM3320" s="1"/>
      <c r="DN3320" s="1"/>
      <c r="DO3320" s="1"/>
      <c r="DP3320" s="1"/>
      <c r="DQ3320" s="1"/>
      <c r="DR3320" s="1"/>
      <c r="DS3320" s="1"/>
      <c r="DT3320" s="1"/>
      <c r="DU3320" s="1"/>
      <c r="DV3320" s="1"/>
      <c r="DW3320" s="1"/>
      <c r="DX3320" s="1"/>
      <c r="DY3320" s="1"/>
      <c r="DZ3320" s="1"/>
      <c r="EA3320" s="1"/>
      <c r="EB3320" s="1"/>
      <c r="EC3320" s="1"/>
      <c r="ED3320" s="1"/>
      <c r="EE3320" s="1"/>
      <c r="EF3320" s="1"/>
      <c r="EG3320" s="1"/>
      <c r="EH3320" s="1"/>
      <c r="EI3320" s="1"/>
      <c r="EJ3320" s="1"/>
      <c r="EK3320" s="1"/>
      <c r="EL3320" s="1"/>
      <c r="EM3320" s="1"/>
      <c r="EN3320" s="1"/>
      <c r="EO3320" s="1"/>
      <c r="EP3320" s="1"/>
      <c r="EQ3320" s="1"/>
      <c r="ER3320" s="1"/>
      <c r="ES3320" s="1"/>
      <c r="ET3320" s="1"/>
      <c r="EU3320" s="1"/>
      <c r="EV3320" s="1"/>
      <c r="EW3320" s="1"/>
      <c r="EX3320" s="1"/>
      <c r="EY3320" s="1"/>
      <c r="EZ3320" s="1"/>
      <c r="FA3320" s="1"/>
      <c r="FB3320" s="1"/>
      <c r="FC3320" s="1"/>
      <c r="FD3320" s="1"/>
      <c r="FE3320" s="1"/>
      <c r="FF3320" s="1"/>
      <c r="FG3320" s="1"/>
      <c r="FH3320" s="1"/>
      <c r="FI3320" s="1"/>
      <c r="FJ3320" s="1"/>
      <c r="FK3320" s="1"/>
      <c r="FL3320" s="1"/>
      <c r="FM3320" s="1"/>
      <c r="FN3320" s="1"/>
      <c r="FO3320" s="1"/>
      <c r="FP3320" s="1"/>
      <c r="FQ3320" s="1"/>
      <c r="FR3320" s="1"/>
      <c r="FS3320" s="1"/>
      <c r="FT3320" s="1"/>
      <c r="FU3320" s="1"/>
      <c r="FV3320" s="1"/>
      <c r="FW3320" s="1"/>
      <c r="FX3320" s="1"/>
      <c r="FY3320" s="1"/>
      <c r="FZ3320" s="1"/>
      <c r="GA3320" s="1"/>
      <c r="GB3320" s="1"/>
      <c r="GC3320" s="1"/>
      <c r="GD3320" s="1"/>
      <c r="GE3320" s="1"/>
      <c r="GF3320" s="1"/>
      <c r="GG3320" s="1"/>
      <c r="GH3320" s="1"/>
      <c r="GI3320" s="1"/>
      <c r="GJ3320" s="1"/>
      <c r="GK3320"/>
      <c r="GL3320"/>
      <c r="GM3320"/>
      <c r="GN3320"/>
      <c r="GO3320"/>
      <c r="GP3320"/>
      <c r="GQ3320"/>
      <c r="GR3320"/>
      <c r="GS3320"/>
      <c r="GT3320"/>
      <c r="GU3320"/>
      <c r="GV3320"/>
      <c r="GW3320"/>
      <c r="GX3320"/>
      <c r="GY3320"/>
      <c r="GZ3320"/>
      <c r="HA3320"/>
      <c r="HB3320"/>
      <c r="HC3320"/>
      <c r="HD3320"/>
      <c r="HE3320"/>
    </row>
    <row r="3321" spans="6:213" s="19" customFormat="1" x14ac:dyDescent="0.25">
      <c r="F3321" s="20"/>
      <c r="G3321" s="20"/>
      <c r="H3321" s="20"/>
      <c r="I3321" s="20"/>
      <c r="J3321" s="21"/>
      <c r="K3321" s="21"/>
      <c r="L3321" s="20"/>
      <c r="M3321" s="20"/>
      <c r="N3321" s="22"/>
      <c r="O3321" s="22"/>
      <c r="P3321" s="22"/>
      <c r="Q3321" s="22"/>
      <c r="U3321" s="20"/>
      <c r="V3321" s="20"/>
      <c r="W3321" s="20"/>
      <c r="X3321" s="27"/>
      <c r="Y3321" s="253"/>
      <c r="Z3321" s="30"/>
      <c r="AA3321" s="30"/>
      <c r="AB3321" s="31"/>
      <c r="AC3321" s="31"/>
      <c r="AD3321" s="31"/>
      <c r="AE3321" s="31"/>
      <c r="AF3321" s="31"/>
      <c r="AG3321" s="241"/>
      <c r="AH3321" s="31"/>
      <c r="AI3321" s="31"/>
      <c r="AJ3321" s="31"/>
      <c r="AK3321" s="31"/>
      <c r="AL3321" s="120"/>
      <c r="AM3321" s="25"/>
      <c r="AN3321" s="25"/>
      <c r="AO3321" s="25"/>
      <c r="AP3321" s="25"/>
      <c r="AQ3321" s="26"/>
      <c r="AR3321" s="25"/>
      <c r="AS3321" s="25"/>
      <c r="AT3321" s="25"/>
      <c r="AU3321" s="25"/>
      <c r="AV3321" s="25"/>
      <c r="BC3321" s="1"/>
      <c r="BD3321"/>
      <c r="BE3321"/>
      <c r="BF3321" s="1"/>
      <c r="BG3321"/>
      <c r="BH3321"/>
      <c r="BI3321"/>
      <c r="BJ3321" s="1"/>
      <c r="BK3321" s="1"/>
      <c r="BL3321"/>
      <c r="BM3321" s="1"/>
      <c r="BN3321" s="1"/>
      <c r="BO3321" s="1"/>
      <c r="BP3321" s="1"/>
      <c r="BQ3321" s="1"/>
      <c r="BR3321" s="1"/>
      <c r="BS3321" s="1"/>
      <c r="BT3321" s="22"/>
      <c r="BU3321" s="1"/>
      <c r="BV3321" s="1"/>
      <c r="BW3321" s="1"/>
      <c r="BX3321" s="1"/>
      <c r="BY3321" s="1"/>
      <c r="BZ3321" s="1"/>
      <c r="CA3321" s="1"/>
      <c r="CB3321" s="1"/>
      <c r="CC3321" s="1"/>
      <c r="CD3321" s="1"/>
      <c r="CE3321" s="1"/>
      <c r="CF3321" s="1"/>
      <c r="CG3321" s="1"/>
      <c r="CH3321" s="1"/>
      <c r="CI3321" s="1"/>
      <c r="CJ3321" s="1"/>
      <c r="CK3321" s="1"/>
      <c r="CL3321" s="1"/>
      <c r="CM3321" s="1"/>
      <c r="CN3321" s="1"/>
      <c r="CO3321" s="1"/>
      <c r="CP3321" s="1"/>
      <c r="CQ3321" s="1"/>
      <c r="CR3321" s="1"/>
      <c r="CS3321" s="1"/>
      <c r="CT3321" s="1"/>
      <c r="CU3321" s="1"/>
      <c r="CV3321" s="1"/>
      <c r="CW3321" s="1"/>
      <c r="CX3321" s="1"/>
      <c r="CY3321" s="1"/>
      <c r="CZ3321" s="1"/>
      <c r="DA3321" s="1"/>
      <c r="DB3321" s="1"/>
      <c r="DC3321" s="1"/>
      <c r="DD3321" s="1"/>
      <c r="DE3321" s="1"/>
      <c r="DF3321" s="1"/>
      <c r="DG3321" s="1"/>
      <c r="DH3321" s="1"/>
      <c r="DI3321" s="1"/>
      <c r="DJ3321" s="1"/>
      <c r="DK3321" s="1"/>
      <c r="DL3321" s="1"/>
      <c r="DM3321" s="1"/>
      <c r="DN3321" s="1"/>
      <c r="DO3321" s="1"/>
      <c r="DP3321" s="1"/>
      <c r="DQ3321" s="1"/>
      <c r="DR3321" s="1"/>
      <c r="DS3321" s="1"/>
      <c r="DT3321" s="1"/>
      <c r="DU3321" s="1"/>
      <c r="DV3321" s="1"/>
      <c r="DW3321" s="1"/>
      <c r="DX3321" s="1"/>
      <c r="DY3321" s="1"/>
      <c r="DZ3321" s="1"/>
      <c r="EA3321" s="1"/>
      <c r="EB3321" s="1"/>
      <c r="EC3321" s="1"/>
      <c r="ED3321" s="1"/>
      <c r="EE3321" s="1"/>
      <c r="EF3321" s="1"/>
      <c r="EG3321" s="1"/>
      <c r="EH3321" s="1"/>
      <c r="EI3321" s="1"/>
      <c r="EJ3321" s="1"/>
      <c r="EK3321" s="1"/>
      <c r="EL3321" s="1"/>
      <c r="EM3321" s="1"/>
      <c r="EN3321" s="1"/>
      <c r="EO3321" s="1"/>
      <c r="EP3321" s="1"/>
      <c r="EQ3321" s="1"/>
      <c r="ER3321" s="1"/>
      <c r="ES3321" s="1"/>
      <c r="ET3321" s="1"/>
      <c r="EU3321" s="1"/>
      <c r="EV3321" s="1"/>
      <c r="EW3321" s="1"/>
      <c r="EX3321" s="1"/>
      <c r="EY3321" s="1"/>
      <c r="EZ3321" s="1"/>
      <c r="FA3321" s="1"/>
      <c r="FB3321" s="1"/>
      <c r="FC3321" s="1"/>
      <c r="FD3321" s="1"/>
      <c r="FE3321" s="1"/>
      <c r="FF3321" s="1"/>
      <c r="FG3321" s="1"/>
      <c r="FH3321" s="1"/>
      <c r="FI3321" s="1"/>
      <c r="FJ3321" s="1"/>
      <c r="FK3321" s="1"/>
      <c r="FL3321" s="1"/>
      <c r="FM3321" s="1"/>
      <c r="FN3321" s="1"/>
      <c r="FO3321" s="1"/>
      <c r="FP3321" s="1"/>
      <c r="FQ3321" s="1"/>
      <c r="FR3321" s="1"/>
      <c r="FS3321" s="1"/>
      <c r="FT3321" s="1"/>
      <c r="FU3321" s="1"/>
      <c r="FV3321" s="1"/>
      <c r="FW3321" s="1"/>
      <c r="FX3321" s="1"/>
      <c r="FY3321" s="1"/>
      <c r="FZ3321" s="1"/>
      <c r="GA3321" s="1"/>
      <c r="GB3321" s="1"/>
      <c r="GC3321" s="1"/>
      <c r="GD3321" s="1"/>
      <c r="GE3321" s="1"/>
      <c r="GF3321" s="1"/>
      <c r="GG3321" s="1"/>
      <c r="GH3321" s="1"/>
      <c r="GI3321" s="1"/>
      <c r="GJ3321" s="1"/>
      <c r="GK3321"/>
      <c r="GL3321"/>
      <c r="GM3321"/>
      <c r="GN3321"/>
      <c r="GO3321"/>
      <c r="GP3321"/>
      <c r="GQ3321"/>
      <c r="GR3321"/>
      <c r="GS3321"/>
      <c r="GT3321"/>
      <c r="GU3321"/>
      <c r="GV3321"/>
      <c r="GW3321"/>
      <c r="GX3321"/>
      <c r="GY3321"/>
      <c r="GZ3321"/>
      <c r="HA3321"/>
      <c r="HB3321"/>
      <c r="HC3321"/>
      <c r="HD3321"/>
      <c r="HE3321"/>
    </row>
    <row r="3322" spans="6:213" s="19" customFormat="1" x14ac:dyDescent="0.25">
      <c r="F3322" s="20"/>
      <c r="G3322" s="20"/>
      <c r="H3322" s="20"/>
      <c r="I3322" s="20"/>
      <c r="J3322" s="21"/>
      <c r="K3322" s="21"/>
      <c r="L3322" s="20"/>
      <c r="M3322" s="20"/>
      <c r="N3322" s="22"/>
      <c r="O3322" s="22"/>
      <c r="P3322" s="22"/>
      <c r="Q3322" s="22"/>
      <c r="U3322" s="20"/>
      <c r="V3322" s="20"/>
      <c r="W3322" s="20"/>
      <c r="X3322" s="27"/>
      <c r="Y3322" s="253"/>
      <c r="Z3322" s="30"/>
      <c r="AA3322" s="30"/>
      <c r="AB3322" s="31"/>
      <c r="AC3322" s="31"/>
      <c r="AD3322" s="31"/>
      <c r="AE3322" s="31"/>
      <c r="AF3322" s="31"/>
      <c r="AG3322" s="241"/>
      <c r="AH3322" s="31"/>
      <c r="AI3322" s="31"/>
      <c r="AJ3322" s="31"/>
      <c r="AK3322" s="31"/>
      <c r="AL3322" s="120"/>
      <c r="AM3322" s="25"/>
      <c r="AN3322" s="25"/>
      <c r="AO3322" s="25"/>
      <c r="AP3322" s="25"/>
      <c r="AQ3322" s="26"/>
      <c r="AR3322" s="25"/>
      <c r="AS3322" s="25"/>
      <c r="AT3322" s="25"/>
      <c r="AU3322" s="25"/>
      <c r="AV3322" s="25"/>
      <c r="BC3322" s="1"/>
      <c r="BD3322"/>
      <c r="BE3322"/>
      <c r="BF3322" s="1"/>
      <c r="BG3322"/>
      <c r="BH3322"/>
      <c r="BI3322"/>
      <c r="BJ3322" s="1"/>
      <c r="BK3322" s="1"/>
      <c r="BL3322"/>
      <c r="BM3322" s="1"/>
      <c r="BN3322" s="1"/>
      <c r="BO3322" s="1"/>
      <c r="BP3322" s="1"/>
      <c r="BQ3322" s="1"/>
      <c r="BR3322" s="1"/>
      <c r="BS3322" s="1"/>
      <c r="BT3322" s="22"/>
      <c r="BU3322" s="1"/>
      <c r="BV3322" s="1"/>
      <c r="BW3322" s="1"/>
      <c r="BX3322" s="1"/>
      <c r="BY3322" s="1"/>
      <c r="BZ3322" s="1"/>
      <c r="CA3322" s="1"/>
      <c r="CB3322" s="1"/>
      <c r="CC3322" s="1"/>
      <c r="CD3322" s="1"/>
      <c r="CE3322" s="1"/>
      <c r="CF3322" s="1"/>
      <c r="CG3322" s="1"/>
      <c r="CH3322" s="1"/>
      <c r="CI3322" s="1"/>
      <c r="CJ3322" s="1"/>
      <c r="CK3322" s="1"/>
      <c r="CL3322" s="1"/>
      <c r="CM3322" s="1"/>
      <c r="CN3322" s="1"/>
      <c r="CO3322" s="1"/>
      <c r="CP3322" s="1"/>
      <c r="CQ3322" s="1"/>
      <c r="CR3322" s="1"/>
      <c r="CS3322" s="1"/>
      <c r="CT3322" s="1"/>
      <c r="CU3322" s="1"/>
      <c r="CV3322" s="1"/>
      <c r="CW3322" s="1"/>
      <c r="CX3322" s="1"/>
      <c r="CY3322" s="1"/>
      <c r="CZ3322" s="1"/>
      <c r="DA3322" s="1"/>
      <c r="DB3322" s="1"/>
      <c r="DC3322" s="1"/>
      <c r="DD3322" s="1"/>
      <c r="DE3322" s="1"/>
      <c r="DF3322" s="1"/>
      <c r="DG3322" s="1"/>
      <c r="DH3322" s="1"/>
      <c r="DI3322" s="1"/>
      <c r="DJ3322" s="1"/>
      <c r="DK3322" s="1"/>
      <c r="DL3322" s="1"/>
      <c r="DM3322" s="1"/>
      <c r="DN3322" s="1"/>
      <c r="DO3322" s="1"/>
      <c r="DP3322" s="1"/>
      <c r="DQ3322" s="1"/>
      <c r="DR3322" s="1"/>
      <c r="DS3322" s="1"/>
      <c r="DT3322" s="1"/>
      <c r="DU3322" s="1"/>
      <c r="DV3322" s="1"/>
      <c r="DW3322" s="1"/>
      <c r="DX3322" s="1"/>
      <c r="DY3322" s="1"/>
      <c r="DZ3322" s="1"/>
      <c r="EA3322" s="1"/>
      <c r="EB3322" s="1"/>
      <c r="EC3322" s="1"/>
      <c r="ED3322" s="1"/>
      <c r="EE3322" s="1"/>
      <c r="EF3322" s="1"/>
      <c r="EG3322" s="1"/>
      <c r="EH3322" s="1"/>
      <c r="EI3322" s="1"/>
      <c r="EJ3322" s="1"/>
      <c r="EK3322" s="1"/>
      <c r="EL3322" s="1"/>
      <c r="EM3322" s="1"/>
      <c r="EN3322" s="1"/>
      <c r="EO3322" s="1"/>
      <c r="EP3322" s="1"/>
      <c r="EQ3322" s="1"/>
      <c r="ER3322" s="1"/>
      <c r="ES3322" s="1"/>
      <c r="ET3322" s="1"/>
      <c r="EU3322" s="1"/>
      <c r="EV3322" s="1"/>
      <c r="EW3322" s="1"/>
      <c r="EX3322" s="1"/>
      <c r="EY3322" s="1"/>
      <c r="EZ3322" s="1"/>
      <c r="FA3322" s="1"/>
      <c r="FB3322" s="1"/>
      <c r="FC3322" s="1"/>
      <c r="FD3322" s="1"/>
      <c r="FE3322" s="1"/>
      <c r="FF3322" s="1"/>
      <c r="FG3322" s="1"/>
      <c r="FH3322" s="1"/>
      <c r="FI3322" s="1"/>
      <c r="FJ3322" s="1"/>
      <c r="FK3322" s="1"/>
      <c r="FL3322" s="1"/>
      <c r="FM3322" s="1"/>
      <c r="FN3322" s="1"/>
      <c r="FO3322" s="1"/>
      <c r="FP3322" s="1"/>
      <c r="FQ3322" s="1"/>
      <c r="FR3322" s="1"/>
      <c r="FS3322" s="1"/>
      <c r="FT3322" s="1"/>
      <c r="FU3322" s="1"/>
      <c r="FV3322" s="1"/>
      <c r="FW3322" s="1"/>
      <c r="FX3322" s="1"/>
      <c r="FY3322" s="1"/>
      <c r="FZ3322" s="1"/>
      <c r="GA3322" s="1"/>
      <c r="GB3322" s="1"/>
      <c r="GC3322" s="1"/>
      <c r="GD3322" s="1"/>
      <c r="GE3322" s="1"/>
      <c r="GF3322" s="1"/>
      <c r="GG3322" s="1"/>
      <c r="GH3322" s="1"/>
      <c r="GI3322" s="1"/>
      <c r="GJ3322" s="1"/>
      <c r="GK3322"/>
      <c r="GL3322"/>
      <c r="GM3322"/>
      <c r="GN3322"/>
      <c r="GO3322"/>
      <c r="GP3322"/>
      <c r="GQ3322"/>
      <c r="GR3322"/>
      <c r="GS3322"/>
      <c r="GT3322"/>
      <c r="GU3322"/>
      <c r="GV3322"/>
      <c r="GW3322"/>
      <c r="GX3322"/>
      <c r="GY3322"/>
      <c r="GZ3322"/>
      <c r="HA3322"/>
      <c r="HB3322"/>
      <c r="HC3322"/>
      <c r="HD3322"/>
      <c r="HE3322"/>
    </row>
    <row r="3323" spans="6:213" s="19" customFormat="1" x14ac:dyDescent="0.25">
      <c r="F3323" s="20"/>
      <c r="G3323" s="20"/>
      <c r="H3323" s="20"/>
      <c r="I3323" s="20"/>
      <c r="J3323" s="21"/>
      <c r="K3323" s="21"/>
      <c r="L3323" s="20"/>
      <c r="M3323" s="20"/>
      <c r="N3323" s="22"/>
      <c r="O3323" s="22"/>
      <c r="P3323" s="22"/>
      <c r="Q3323" s="22"/>
      <c r="U3323" s="20"/>
      <c r="V3323" s="20"/>
      <c r="W3323" s="20"/>
      <c r="X3323" s="27"/>
      <c r="Y3323" s="253"/>
      <c r="Z3323" s="30"/>
      <c r="AA3323" s="30"/>
      <c r="AB3323" s="31"/>
      <c r="AC3323" s="31"/>
      <c r="AD3323" s="31"/>
      <c r="AE3323" s="31"/>
      <c r="AF3323" s="31"/>
      <c r="AG3323" s="241"/>
      <c r="AH3323" s="31"/>
      <c r="AI3323" s="31"/>
      <c r="AJ3323" s="31"/>
      <c r="AK3323" s="31"/>
      <c r="AL3323" s="120"/>
      <c r="AM3323" s="25"/>
      <c r="AN3323" s="25"/>
      <c r="AO3323" s="25"/>
      <c r="AP3323" s="25"/>
      <c r="AQ3323" s="26"/>
      <c r="AR3323" s="25"/>
      <c r="AS3323" s="25"/>
      <c r="AT3323" s="25"/>
      <c r="AU3323" s="25"/>
      <c r="AV3323" s="25"/>
      <c r="BC3323" s="1"/>
      <c r="BD3323"/>
      <c r="BE3323"/>
      <c r="BF3323" s="1"/>
      <c r="BG3323"/>
      <c r="BH3323"/>
      <c r="BI3323"/>
      <c r="BJ3323" s="1"/>
      <c r="BK3323" s="1"/>
      <c r="BL3323"/>
      <c r="BM3323" s="1"/>
      <c r="BN3323" s="1"/>
      <c r="BO3323" s="1"/>
      <c r="BP3323" s="1"/>
      <c r="BQ3323" s="1"/>
      <c r="BR3323" s="1"/>
      <c r="BS3323" s="1"/>
      <c r="BT3323" s="22"/>
      <c r="BU3323" s="1"/>
      <c r="BV3323" s="1"/>
      <c r="BW3323" s="1"/>
      <c r="BX3323" s="1"/>
      <c r="BY3323" s="1"/>
      <c r="BZ3323" s="1"/>
      <c r="CA3323" s="1"/>
      <c r="CB3323" s="1"/>
      <c r="CC3323" s="1"/>
      <c r="CD3323" s="1"/>
      <c r="CE3323" s="1"/>
      <c r="CF3323" s="1"/>
      <c r="CG3323" s="1"/>
      <c r="CH3323" s="1"/>
      <c r="CI3323" s="1"/>
      <c r="CJ3323" s="1"/>
      <c r="CK3323" s="1"/>
      <c r="CL3323" s="1"/>
      <c r="CM3323" s="1"/>
      <c r="CN3323" s="1"/>
      <c r="CO3323" s="1"/>
      <c r="CP3323" s="1"/>
      <c r="CQ3323" s="1"/>
      <c r="CR3323" s="1"/>
      <c r="CS3323" s="1"/>
      <c r="CT3323" s="1"/>
      <c r="CU3323" s="1"/>
      <c r="CV3323" s="1"/>
      <c r="CW3323" s="1"/>
      <c r="CX3323" s="1"/>
      <c r="CY3323" s="1"/>
      <c r="CZ3323" s="1"/>
      <c r="DA3323" s="1"/>
      <c r="DB3323" s="1"/>
      <c r="DC3323" s="1"/>
      <c r="DD3323" s="1"/>
      <c r="DE3323" s="1"/>
      <c r="DF3323" s="1"/>
      <c r="DG3323" s="1"/>
      <c r="DH3323" s="1"/>
      <c r="DI3323" s="1"/>
      <c r="DJ3323" s="1"/>
      <c r="DK3323" s="1"/>
      <c r="DL3323" s="1"/>
      <c r="DM3323" s="1"/>
      <c r="DN3323" s="1"/>
      <c r="DO3323" s="1"/>
      <c r="DP3323" s="1"/>
      <c r="DQ3323" s="1"/>
      <c r="DR3323" s="1"/>
      <c r="DS3323" s="1"/>
      <c r="DT3323" s="1"/>
      <c r="DU3323" s="1"/>
      <c r="DV3323" s="1"/>
      <c r="DW3323" s="1"/>
      <c r="DX3323" s="1"/>
      <c r="DY3323" s="1"/>
      <c r="DZ3323" s="1"/>
      <c r="EA3323" s="1"/>
      <c r="EB3323" s="1"/>
      <c r="EC3323" s="1"/>
      <c r="ED3323" s="1"/>
      <c r="EE3323" s="1"/>
      <c r="EF3323" s="1"/>
      <c r="EG3323" s="1"/>
      <c r="EH3323" s="1"/>
      <c r="EI3323" s="1"/>
      <c r="EJ3323" s="1"/>
      <c r="EK3323" s="1"/>
      <c r="EL3323" s="1"/>
      <c r="EM3323" s="1"/>
      <c r="EN3323" s="1"/>
      <c r="EO3323" s="1"/>
      <c r="EP3323" s="1"/>
      <c r="EQ3323" s="1"/>
      <c r="ER3323" s="1"/>
      <c r="ES3323" s="1"/>
      <c r="ET3323" s="1"/>
      <c r="EU3323" s="1"/>
      <c r="EV3323" s="1"/>
      <c r="EW3323" s="1"/>
      <c r="EX3323" s="1"/>
      <c r="EY3323" s="1"/>
      <c r="EZ3323" s="1"/>
      <c r="FA3323" s="1"/>
      <c r="FB3323" s="1"/>
      <c r="FC3323" s="1"/>
      <c r="FD3323" s="1"/>
      <c r="FE3323" s="1"/>
      <c r="FF3323" s="1"/>
      <c r="FG3323" s="1"/>
      <c r="FH3323" s="1"/>
      <c r="FI3323" s="1"/>
      <c r="FJ3323" s="1"/>
      <c r="FK3323" s="1"/>
      <c r="FL3323" s="1"/>
      <c r="FM3323" s="1"/>
      <c r="FN3323" s="1"/>
      <c r="FO3323" s="1"/>
      <c r="FP3323" s="1"/>
      <c r="FQ3323" s="1"/>
      <c r="FR3323" s="1"/>
      <c r="FS3323" s="1"/>
      <c r="FT3323" s="1"/>
      <c r="FU3323" s="1"/>
      <c r="FV3323" s="1"/>
      <c r="FW3323" s="1"/>
      <c r="FX3323" s="1"/>
      <c r="FY3323" s="1"/>
      <c r="FZ3323" s="1"/>
      <c r="GA3323" s="1"/>
      <c r="GB3323" s="1"/>
      <c r="GC3323" s="1"/>
      <c r="GD3323" s="1"/>
      <c r="GE3323" s="1"/>
      <c r="GF3323" s="1"/>
      <c r="GG3323" s="1"/>
      <c r="GH3323" s="1"/>
      <c r="GI3323" s="1"/>
      <c r="GJ3323" s="1"/>
      <c r="GK3323"/>
      <c r="GL3323"/>
      <c r="GM3323"/>
      <c r="GN3323"/>
      <c r="GO3323"/>
      <c r="GP3323"/>
      <c r="GQ3323"/>
      <c r="GR3323"/>
      <c r="GS3323"/>
      <c r="GT3323"/>
      <c r="GU3323"/>
      <c r="GV3323"/>
      <c r="GW3323"/>
      <c r="GX3323"/>
      <c r="GY3323"/>
      <c r="GZ3323"/>
      <c r="HA3323"/>
      <c r="HB3323"/>
      <c r="HC3323"/>
      <c r="HD3323"/>
      <c r="HE3323"/>
    </row>
    <row r="3324" spans="6:213" s="19" customFormat="1" x14ac:dyDescent="0.25">
      <c r="F3324" s="20"/>
      <c r="G3324" s="20"/>
      <c r="H3324" s="20"/>
      <c r="I3324" s="20"/>
      <c r="J3324" s="21"/>
      <c r="K3324" s="21"/>
      <c r="L3324" s="20"/>
      <c r="M3324" s="20"/>
      <c r="N3324" s="22"/>
      <c r="O3324" s="22"/>
      <c r="P3324" s="22"/>
      <c r="Q3324" s="22"/>
      <c r="U3324" s="20"/>
      <c r="V3324" s="20"/>
      <c r="W3324" s="20"/>
      <c r="X3324" s="27"/>
      <c r="Y3324" s="253"/>
      <c r="Z3324" s="30"/>
      <c r="AA3324" s="30"/>
      <c r="AB3324" s="31"/>
      <c r="AC3324" s="31"/>
      <c r="AD3324" s="31"/>
      <c r="AE3324" s="31"/>
      <c r="AF3324" s="31"/>
      <c r="AG3324" s="241"/>
      <c r="AH3324" s="31"/>
      <c r="AI3324" s="31"/>
      <c r="AJ3324" s="31"/>
      <c r="AK3324" s="31"/>
      <c r="AL3324" s="120"/>
      <c r="AM3324" s="25"/>
      <c r="AN3324" s="25"/>
      <c r="AO3324" s="25"/>
      <c r="AP3324" s="25"/>
      <c r="AQ3324" s="26"/>
      <c r="AR3324" s="25"/>
      <c r="AS3324" s="25"/>
      <c r="AT3324" s="25"/>
      <c r="AU3324" s="25"/>
      <c r="AV3324" s="25"/>
      <c r="BC3324" s="1"/>
      <c r="BD3324"/>
      <c r="BE3324"/>
      <c r="BF3324" s="1"/>
      <c r="BG3324"/>
      <c r="BH3324"/>
      <c r="BI3324"/>
      <c r="BJ3324" s="1"/>
      <c r="BK3324" s="1"/>
      <c r="BL3324"/>
      <c r="BM3324" s="1"/>
      <c r="BN3324" s="1"/>
      <c r="BO3324" s="1"/>
      <c r="BP3324" s="1"/>
      <c r="BQ3324" s="1"/>
      <c r="BR3324" s="1"/>
      <c r="BS3324" s="1"/>
      <c r="BT3324" s="22"/>
      <c r="BU3324" s="1"/>
      <c r="BV3324" s="1"/>
      <c r="BW3324" s="1"/>
      <c r="BX3324" s="1"/>
      <c r="BY3324" s="1"/>
      <c r="BZ3324" s="1"/>
      <c r="CA3324" s="1"/>
      <c r="CB3324" s="1"/>
      <c r="CC3324" s="1"/>
      <c r="CD3324" s="1"/>
      <c r="CE3324" s="1"/>
      <c r="CF3324" s="1"/>
      <c r="CG3324" s="1"/>
      <c r="CH3324" s="1"/>
      <c r="CI3324" s="1"/>
      <c r="CJ3324" s="1"/>
      <c r="CK3324" s="1"/>
      <c r="CL3324" s="1"/>
      <c r="CM3324" s="1"/>
      <c r="CN3324" s="1"/>
      <c r="CO3324" s="1"/>
      <c r="CP3324" s="1"/>
      <c r="CQ3324" s="1"/>
      <c r="CR3324" s="1"/>
      <c r="CS3324" s="1"/>
      <c r="CT3324" s="1"/>
      <c r="CU3324" s="1"/>
      <c r="CV3324" s="1"/>
      <c r="CW3324" s="1"/>
      <c r="CX3324" s="1"/>
      <c r="CY3324" s="1"/>
      <c r="CZ3324" s="1"/>
      <c r="DA3324" s="1"/>
      <c r="DB3324" s="1"/>
      <c r="DC3324" s="1"/>
      <c r="DD3324" s="1"/>
      <c r="DE3324" s="1"/>
      <c r="DF3324" s="1"/>
      <c r="DG3324" s="1"/>
      <c r="DH3324" s="1"/>
      <c r="DI3324" s="1"/>
      <c r="DJ3324" s="1"/>
      <c r="DK3324" s="1"/>
      <c r="DL3324" s="1"/>
      <c r="DM3324" s="1"/>
      <c r="DN3324" s="1"/>
      <c r="DO3324" s="1"/>
      <c r="DP3324" s="1"/>
      <c r="DQ3324" s="1"/>
      <c r="DR3324" s="1"/>
      <c r="DS3324" s="1"/>
      <c r="DT3324" s="1"/>
      <c r="DU3324" s="1"/>
      <c r="DV3324" s="1"/>
      <c r="DW3324" s="1"/>
      <c r="DX3324" s="1"/>
      <c r="DY3324" s="1"/>
      <c r="DZ3324" s="1"/>
      <c r="EA3324" s="1"/>
      <c r="EB3324" s="1"/>
      <c r="EC3324" s="1"/>
      <c r="ED3324" s="1"/>
      <c r="EE3324" s="1"/>
      <c r="EF3324" s="1"/>
      <c r="EG3324" s="1"/>
      <c r="EH3324" s="1"/>
      <c r="EI3324" s="1"/>
      <c r="EJ3324" s="1"/>
      <c r="EK3324" s="1"/>
      <c r="EL3324" s="1"/>
      <c r="EM3324" s="1"/>
      <c r="EN3324" s="1"/>
      <c r="EO3324" s="1"/>
      <c r="EP3324" s="1"/>
      <c r="EQ3324" s="1"/>
      <c r="ER3324" s="1"/>
      <c r="ES3324" s="1"/>
      <c r="ET3324" s="1"/>
      <c r="EU3324" s="1"/>
      <c r="EV3324" s="1"/>
      <c r="EW3324" s="1"/>
      <c r="EX3324" s="1"/>
      <c r="EY3324" s="1"/>
      <c r="EZ3324" s="1"/>
      <c r="FA3324" s="1"/>
      <c r="FB3324" s="1"/>
      <c r="FC3324" s="1"/>
      <c r="FD3324" s="1"/>
      <c r="FE3324" s="1"/>
      <c r="FF3324" s="1"/>
      <c r="FG3324" s="1"/>
      <c r="FH3324" s="1"/>
      <c r="FI3324" s="1"/>
      <c r="FJ3324" s="1"/>
      <c r="FK3324" s="1"/>
      <c r="FL3324" s="1"/>
      <c r="FM3324" s="1"/>
      <c r="FN3324" s="1"/>
      <c r="FO3324" s="1"/>
      <c r="FP3324" s="1"/>
      <c r="FQ3324" s="1"/>
      <c r="FR3324" s="1"/>
      <c r="FS3324" s="1"/>
      <c r="FT3324" s="1"/>
      <c r="FU3324" s="1"/>
      <c r="FV3324" s="1"/>
      <c r="FW3324" s="1"/>
      <c r="FX3324" s="1"/>
      <c r="FY3324" s="1"/>
      <c r="FZ3324" s="1"/>
      <c r="GA3324" s="1"/>
      <c r="GB3324" s="1"/>
      <c r="GC3324" s="1"/>
      <c r="GD3324" s="1"/>
      <c r="GE3324" s="1"/>
      <c r="GF3324" s="1"/>
      <c r="GG3324" s="1"/>
      <c r="GH3324" s="1"/>
      <c r="GI3324" s="1"/>
      <c r="GJ3324" s="1"/>
      <c r="GK3324"/>
      <c r="GL3324"/>
      <c r="GM3324"/>
      <c r="GN3324"/>
      <c r="GO3324"/>
      <c r="GP3324"/>
      <c r="GQ3324"/>
      <c r="GR3324"/>
      <c r="GS3324"/>
      <c r="GT3324"/>
      <c r="GU3324"/>
      <c r="GV3324"/>
      <c r="GW3324"/>
      <c r="GX3324"/>
      <c r="GY3324"/>
      <c r="GZ3324"/>
      <c r="HA3324"/>
      <c r="HB3324"/>
      <c r="HC3324"/>
      <c r="HD3324"/>
      <c r="HE3324"/>
    </row>
    <row r="3325" spans="6:213" s="19" customFormat="1" x14ac:dyDescent="0.25">
      <c r="F3325" s="20"/>
      <c r="G3325" s="20"/>
      <c r="H3325" s="20"/>
      <c r="I3325" s="20"/>
      <c r="J3325" s="21"/>
      <c r="K3325" s="21"/>
      <c r="L3325" s="20"/>
      <c r="M3325" s="20"/>
      <c r="N3325" s="22"/>
      <c r="O3325" s="22"/>
      <c r="P3325" s="22"/>
      <c r="Q3325" s="22"/>
      <c r="U3325" s="20"/>
      <c r="V3325" s="20"/>
      <c r="W3325" s="20"/>
      <c r="X3325" s="27"/>
      <c r="Y3325" s="253"/>
      <c r="Z3325" s="30"/>
      <c r="AA3325" s="30"/>
      <c r="AB3325" s="31"/>
      <c r="AC3325" s="31"/>
      <c r="AD3325" s="31"/>
      <c r="AE3325" s="31"/>
      <c r="AF3325" s="31"/>
      <c r="AG3325" s="241"/>
      <c r="AH3325" s="31"/>
      <c r="AI3325" s="31"/>
      <c r="AJ3325" s="31"/>
      <c r="AK3325" s="31"/>
      <c r="AL3325" s="120"/>
      <c r="AM3325" s="25"/>
      <c r="AN3325" s="25"/>
      <c r="AO3325" s="25"/>
      <c r="AP3325" s="25"/>
      <c r="AQ3325" s="26"/>
      <c r="AR3325" s="25"/>
      <c r="AS3325" s="25"/>
      <c r="AT3325" s="25"/>
      <c r="AU3325" s="25"/>
      <c r="AV3325" s="25"/>
      <c r="BC3325" s="1"/>
      <c r="BD3325"/>
      <c r="BE3325"/>
      <c r="BF3325" s="1"/>
      <c r="BG3325"/>
      <c r="BH3325"/>
      <c r="BI3325"/>
      <c r="BJ3325" s="1"/>
      <c r="BK3325" s="1"/>
      <c r="BL3325"/>
      <c r="BM3325" s="1"/>
      <c r="BN3325" s="1"/>
      <c r="BO3325" s="1"/>
      <c r="BP3325" s="1"/>
      <c r="BQ3325" s="1"/>
      <c r="BR3325" s="1"/>
      <c r="BS3325" s="1"/>
      <c r="BT3325" s="22"/>
      <c r="BU3325" s="1"/>
      <c r="BV3325" s="1"/>
      <c r="BW3325" s="1"/>
      <c r="BX3325" s="1"/>
      <c r="BY3325" s="1"/>
      <c r="BZ3325" s="1"/>
      <c r="CA3325" s="1"/>
      <c r="CB3325" s="1"/>
      <c r="CC3325" s="1"/>
      <c r="CD3325" s="1"/>
      <c r="CE3325" s="1"/>
      <c r="CF3325" s="1"/>
      <c r="CG3325" s="1"/>
      <c r="CH3325" s="1"/>
      <c r="CI3325" s="1"/>
      <c r="CJ3325" s="1"/>
      <c r="CK3325" s="1"/>
      <c r="CL3325" s="1"/>
      <c r="CM3325" s="1"/>
      <c r="CN3325" s="1"/>
      <c r="CO3325" s="1"/>
      <c r="CP3325" s="1"/>
      <c r="CQ3325" s="1"/>
      <c r="CR3325" s="1"/>
      <c r="CS3325" s="1"/>
      <c r="CT3325" s="1"/>
      <c r="CU3325" s="1"/>
      <c r="CV3325" s="1"/>
      <c r="CW3325" s="1"/>
      <c r="CX3325" s="1"/>
      <c r="CY3325" s="1"/>
      <c r="CZ3325" s="1"/>
      <c r="DA3325" s="1"/>
      <c r="DB3325" s="1"/>
      <c r="DC3325" s="1"/>
      <c r="DD3325" s="1"/>
      <c r="DE3325" s="1"/>
      <c r="DF3325" s="1"/>
      <c r="DG3325" s="1"/>
      <c r="DH3325" s="1"/>
      <c r="DI3325" s="1"/>
      <c r="DJ3325" s="1"/>
      <c r="DK3325" s="1"/>
      <c r="DL3325" s="1"/>
      <c r="DM3325" s="1"/>
      <c r="DN3325" s="1"/>
      <c r="DO3325" s="1"/>
      <c r="DP3325" s="1"/>
      <c r="DQ3325" s="1"/>
      <c r="DR3325" s="1"/>
      <c r="DS3325" s="1"/>
      <c r="DT3325" s="1"/>
      <c r="DU3325" s="1"/>
      <c r="DV3325" s="1"/>
      <c r="DW3325" s="1"/>
      <c r="DX3325" s="1"/>
      <c r="DY3325" s="1"/>
      <c r="DZ3325" s="1"/>
      <c r="EA3325" s="1"/>
      <c r="EB3325" s="1"/>
      <c r="EC3325" s="1"/>
      <c r="ED3325" s="1"/>
      <c r="EE3325" s="1"/>
      <c r="EF3325" s="1"/>
      <c r="EG3325" s="1"/>
      <c r="EH3325" s="1"/>
      <c r="EI3325" s="1"/>
      <c r="EJ3325" s="1"/>
      <c r="EK3325" s="1"/>
      <c r="EL3325" s="1"/>
      <c r="EM3325" s="1"/>
      <c r="EN3325" s="1"/>
      <c r="EO3325" s="1"/>
      <c r="EP3325" s="1"/>
      <c r="EQ3325" s="1"/>
      <c r="ER3325" s="1"/>
      <c r="ES3325" s="1"/>
      <c r="ET3325" s="1"/>
      <c r="EU3325" s="1"/>
      <c r="EV3325" s="1"/>
      <c r="EW3325" s="1"/>
      <c r="EX3325" s="1"/>
      <c r="EY3325" s="1"/>
      <c r="EZ3325" s="1"/>
      <c r="FA3325" s="1"/>
      <c r="FB3325" s="1"/>
      <c r="FC3325" s="1"/>
      <c r="FD3325" s="1"/>
      <c r="FE3325" s="1"/>
      <c r="FF3325" s="1"/>
      <c r="FG3325" s="1"/>
      <c r="FH3325" s="1"/>
      <c r="FI3325" s="1"/>
      <c r="FJ3325" s="1"/>
      <c r="FK3325" s="1"/>
      <c r="FL3325" s="1"/>
      <c r="FM3325" s="1"/>
      <c r="FN3325" s="1"/>
      <c r="FO3325" s="1"/>
      <c r="FP3325" s="1"/>
      <c r="FQ3325" s="1"/>
      <c r="FR3325" s="1"/>
      <c r="FS3325" s="1"/>
      <c r="FT3325" s="1"/>
      <c r="FU3325" s="1"/>
      <c r="FV3325" s="1"/>
      <c r="FW3325" s="1"/>
      <c r="FX3325" s="1"/>
      <c r="FY3325" s="1"/>
      <c r="FZ3325" s="1"/>
      <c r="GA3325" s="1"/>
      <c r="GB3325" s="1"/>
      <c r="GC3325" s="1"/>
      <c r="GD3325" s="1"/>
      <c r="GE3325" s="1"/>
      <c r="GF3325" s="1"/>
      <c r="GG3325" s="1"/>
      <c r="GH3325" s="1"/>
      <c r="GI3325" s="1"/>
      <c r="GJ3325" s="1"/>
      <c r="GK3325"/>
      <c r="GL3325"/>
      <c r="GM3325"/>
      <c r="GN3325"/>
      <c r="GO3325"/>
      <c r="GP3325"/>
      <c r="GQ3325"/>
      <c r="GR3325"/>
      <c r="GS3325"/>
      <c r="GT3325"/>
      <c r="GU3325"/>
      <c r="GV3325"/>
      <c r="GW3325"/>
      <c r="GX3325"/>
      <c r="GY3325"/>
      <c r="GZ3325"/>
      <c r="HA3325"/>
      <c r="HB3325"/>
      <c r="HC3325"/>
      <c r="HD3325"/>
      <c r="HE3325"/>
    </row>
    <row r="3326" spans="6:213" s="19" customFormat="1" x14ac:dyDescent="0.25">
      <c r="F3326" s="20"/>
      <c r="G3326" s="20"/>
      <c r="H3326" s="20"/>
      <c r="I3326" s="20"/>
      <c r="J3326" s="21"/>
      <c r="K3326" s="21"/>
      <c r="L3326" s="20"/>
      <c r="M3326" s="20"/>
      <c r="N3326" s="22"/>
      <c r="O3326" s="22"/>
      <c r="P3326" s="22"/>
      <c r="Q3326" s="22"/>
      <c r="U3326" s="20"/>
      <c r="V3326" s="20"/>
      <c r="W3326" s="20"/>
      <c r="X3326" s="27"/>
      <c r="Y3326" s="253"/>
      <c r="Z3326" s="30"/>
      <c r="AA3326" s="30"/>
      <c r="AB3326" s="31"/>
      <c r="AC3326" s="31"/>
      <c r="AD3326" s="31"/>
      <c r="AE3326" s="31"/>
      <c r="AF3326" s="31"/>
      <c r="AG3326" s="241"/>
      <c r="AH3326" s="31"/>
      <c r="AI3326" s="31"/>
      <c r="AJ3326" s="31"/>
      <c r="AK3326" s="31"/>
      <c r="AL3326" s="120"/>
      <c r="AM3326" s="25"/>
      <c r="AN3326" s="25"/>
      <c r="AO3326" s="25"/>
      <c r="AP3326" s="25"/>
      <c r="AQ3326" s="26"/>
      <c r="AR3326" s="25"/>
      <c r="AS3326" s="25"/>
      <c r="AT3326" s="25"/>
      <c r="AU3326" s="25"/>
      <c r="AV3326" s="25"/>
      <c r="BC3326" s="1"/>
      <c r="BD3326"/>
      <c r="BE3326"/>
      <c r="BF3326" s="1"/>
      <c r="BG3326"/>
      <c r="BH3326"/>
      <c r="BI3326"/>
      <c r="BJ3326" s="1"/>
      <c r="BK3326" s="1"/>
      <c r="BL3326"/>
      <c r="BM3326" s="1"/>
      <c r="BN3326" s="1"/>
      <c r="BO3326" s="1"/>
      <c r="BP3326" s="1"/>
      <c r="BQ3326" s="1"/>
      <c r="BR3326" s="1"/>
      <c r="BS3326" s="1"/>
      <c r="BT3326" s="22"/>
      <c r="BU3326" s="1"/>
      <c r="BV3326" s="1"/>
      <c r="BW3326" s="1"/>
      <c r="BX3326" s="1"/>
      <c r="BY3326" s="1"/>
      <c r="BZ3326" s="1"/>
      <c r="CA3326" s="1"/>
      <c r="CB3326" s="1"/>
      <c r="CC3326" s="1"/>
      <c r="CD3326" s="1"/>
      <c r="CE3326" s="1"/>
      <c r="CF3326" s="1"/>
      <c r="CG3326" s="1"/>
      <c r="CH3326" s="1"/>
      <c r="CI3326" s="1"/>
      <c r="CJ3326" s="1"/>
      <c r="CK3326" s="1"/>
      <c r="CL3326" s="1"/>
      <c r="CM3326" s="1"/>
      <c r="CN3326" s="1"/>
      <c r="CO3326" s="1"/>
      <c r="CP3326" s="1"/>
      <c r="CQ3326" s="1"/>
      <c r="CR3326" s="1"/>
      <c r="CS3326" s="1"/>
      <c r="CT3326" s="1"/>
      <c r="CU3326" s="1"/>
      <c r="CV3326" s="1"/>
      <c r="CW3326" s="1"/>
      <c r="CX3326" s="1"/>
      <c r="CY3326" s="1"/>
      <c r="CZ3326" s="1"/>
      <c r="DA3326" s="1"/>
      <c r="DB3326" s="1"/>
      <c r="DC3326" s="1"/>
      <c r="DD3326" s="1"/>
      <c r="DE3326" s="1"/>
      <c r="DF3326" s="1"/>
      <c r="DG3326" s="1"/>
      <c r="DH3326" s="1"/>
      <c r="DI3326" s="1"/>
      <c r="DJ3326" s="1"/>
      <c r="DK3326" s="1"/>
      <c r="DL3326" s="1"/>
      <c r="DM3326" s="1"/>
      <c r="DN3326" s="1"/>
      <c r="DO3326" s="1"/>
      <c r="DP3326" s="1"/>
      <c r="DQ3326" s="1"/>
      <c r="DR3326" s="1"/>
      <c r="DS3326" s="1"/>
      <c r="DT3326" s="1"/>
      <c r="DU3326" s="1"/>
      <c r="DV3326" s="1"/>
      <c r="DW3326" s="1"/>
      <c r="DX3326" s="1"/>
      <c r="DY3326" s="1"/>
      <c r="DZ3326" s="1"/>
      <c r="EA3326" s="1"/>
      <c r="EB3326" s="1"/>
      <c r="EC3326" s="1"/>
      <c r="ED3326" s="1"/>
      <c r="EE3326" s="1"/>
      <c r="EF3326" s="1"/>
      <c r="EG3326" s="1"/>
      <c r="EH3326" s="1"/>
      <c r="EI3326" s="1"/>
      <c r="EJ3326" s="1"/>
      <c r="EK3326" s="1"/>
      <c r="EL3326" s="1"/>
      <c r="EM3326" s="1"/>
      <c r="EN3326" s="1"/>
      <c r="EO3326" s="1"/>
      <c r="EP3326" s="1"/>
      <c r="EQ3326" s="1"/>
      <c r="ER3326" s="1"/>
      <c r="ES3326" s="1"/>
      <c r="ET3326" s="1"/>
      <c r="EU3326" s="1"/>
      <c r="EV3326" s="1"/>
      <c r="EW3326" s="1"/>
      <c r="EX3326" s="1"/>
      <c r="EY3326" s="1"/>
      <c r="EZ3326" s="1"/>
      <c r="FA3326" s="1"/>
      <c r="FB3326" s="1"/>
      <c r="FC3326" s="1"/>
      <c r="FD3326" s="1"/>
      <c r="FE3326" s="1"/>
      <c r="FF3326" s="1"/>
      <c r="FG3326" s="1"/>
      <c r="FH3326" s="1"/>
      <c r="FI3326" s="1"/>
      <c r="FJ3326" s="1"/>
      <c r="FK3326" s="1"/>
      <c r="FL3326" s="1"/>
      <c r="FM3326" s="1"/>
      <c r="FN3326" s="1"/>
      <c r="FO3326" s="1"/>
      <c r="FP3326" s="1"/>
      <c r="FQ3326" s="1"/>
      <c r="FR3326" s="1"/>
      <c r="FS3326" s="1"/>
      <c r="FT3326" s="1"/>
      <c r="FU3326" s="1"/>
      <c r="FV3326" s="1"/>
      <c r="FW3326" s="1"/>
      <c r="FX3326" s="1"/>
      <c r="FY3326" s="1"/>
      <c r="FZ3326" s="1"/>
      <c r="GA3326" s="1"/>
      <c r="GB3326" s="1"/>
      <c r="GC3326" s="1"/>
      <c r="GD3326" s="1"/>
      <c r="GE3326" s="1"/>
      <c r="GF3326" s="1"/>
      <c r="GG3326" s="1"/>
      <c r="GH3326" s="1"/>
      <c r="GI3326" s="1"/>
      <c r="GJ3326" s="1"/>
      <c r="GK3326"/>
      <c r="GL3326"/>
      <c r="GM3326"/>
      <c r="GN3326"/>
      <c r="GO3326"/>
      <c r="GP3326"/>
      <c r="GQ3326"/>
      <c r="GR3326"/>
      <c r="GS3326"/>
      <c r="GT3326"/>
      <c r="GU3326"/>
      <c r="GV3326"/>
      <c r="GW3326"/>
      <c r="GX3326"/>
      <c r="GY3326"/>
      <c r="GZ3326"/>
      <c r="HA3326"/>
      <c r="HB3326"/>
      <c r="HC3326"/>
      <c r="HD3326"/>
      <c r="HE3326"/>
    </row>
    <row r="3327" spans="6:213" s="19" customFormat="1" x14ac:dyDescent="0.25">
      <c r="F3327" s="20"/>
      <c r="G3327" s="20"/>
      <c r="H3327" s="20"/>
      <c r="I3327" s="20"/>
      <c r="J3327" s="21"/>
      <c r="K3327" s="21"/>
      <c r="L3327" s="20"/>
      <c r="M3327" s="20"/>
      <c r="N3327" s="22"/>
      <c r="O3327" s="22"/>
      <c r="P3327" s="22"/>
      <c r="Q3327" s="22"/>
      <c r="U3327" s="20"/>
      <c r="V3327" s="20"/>
      <c r="W3327" s="20"/>
      <c r="X3327" s="27"/>
      <c r="Y3327" s="253"/>
      <c r="Z3327" s="30"/>
      <c r="AA3327" s="30"/>
      <c r="AB3327" s="31"/>
      <c r="AC3327" s="31"/>
      <c r="AD3327" s="31"/>
      <c r="AE3327" s="31"/>
      <c r="AF3327" s="31"/>
      <c r="AG3327" s="241"/>
      <c r="AH3327" s="31"/>
      <c r="AI3327" s="31"/>
      <c r="AJ3327" s="31"/>
      <c r="AK3327" s="31"/>
      <c r="AL3327" s="120"/>
      <c r="AM3327" s="25"/>
      <c r="AN3327" s="25"/>
      <c r="AO3327" s="25"/>
      <c r="AP3327" s="25"/>
      <c r="AQ3327" s="26"/>
      <c r="AR3327" s="25"/>
      <c r="AS3327" s="25"/>
      <c r="AT3327" s="25"/>
      <c r="AU3327" s="25"/>
      <c r="AV3327" s="25"/>
      <c r="BC3327" s="1"/>
      <c r="BD3327"/>
      <c r="BE3327"/>
      <c r="BF3327" s="1"/>
      <c r="BG3327"/>
      <c r="BH3327"/>
      <c r="BI3327"/>
      <c r="BJ3327" s="1"/>
      <c r="BK3327" s="1"/>
      <c r="BL3327"/>
      <c r="BM3327" s="1"/>
      <c r="BN3327" s="1"/>
      <c r="BO3327" s="1"/>
      <c r="BP3327" s="1"/>
      <c r="BQ3327" s="1"/>
      <c r="BR3327" s="1"/>
      <c r="BS3327" s="1"/>
      <c r="BT3327" s="22"/>
      <c r="BU3327" s="1"/>
      <c r="BV3327" s="1"/>
      <c r="BW3327" s="1"/>
      <c r="BX3327" s="1"/>
      <c r="BY3327" s="1"/>
      <c r="BZ3327" s="1"/>
      <c r="CA3327" s="1"/>
      <c r="CB3327" s="1"/>
      <c r="CC3327" s="1"/>
      <c r="CD3327" s="1"/>
      <c r="CE3327" s="1"/>
      <c r="CF3327" s="1"/>
      <c r="CG3327" s="1"/>
      <c r="CH3327" s="1"/>
      <c r="CI3327" s="1"/>
      <c r="CJ3327" s="1"/>
      <c r="CK3327" s="1"/>
      <c r="CL3327" s="1"/>
      <c r="CM3327" s="1"/>
      <c r="CN3327" s="1"/>
      <c r="CO3327" s="1"/>
      <c r="CP3327" s="1"/>
      <c r="CQ3327" s="1"/>
      <c r="CR3327" s="1"/>
      <c r="CS3327" s="1"/>
      <c r="CT3327" s="1"/>
      <c r="CU3327" s="1"/>
      <c r="CV3327" s="1"/>
      <c r="CW3327" s="1"/>
      <c r="CX3327" s="1"/>
      <c r="CY3327" s="1"/>
      <c r="CZ3327" s="1"/>
      <c r="DA3327" s="1"/>
      <c r="DB3327" s="1"/>
      <c r="DC3327" s="1"/>
      <c r="DD3327" s="1"/>
      <c r="DE3327" s="1"/>
      <c r="DF3327" s="1"/>
      <c r="DG3327" s="1"/>
      <c r="DH3327" s="1"/>
      <c r="DI3327" s="1"/>
      <c r="DJ3327" s="1"/>
      <c r="DK3327" s="1"/>
      <c r="DL3327" s="1"/>
      <c r="DM3327" s="1"/>
      <c r="DN3327" s="1"/>
      <c r="DO3327" s="1"/>
      <c r="DP3327" s="1"/>
      <c r="DQ3327" s="1"/>
      <c r="DR3327" s="1"/>
      <c r="DS3327" s="1"/>
      <c r="DT3327" s="1"/>
      <c r="DU3327" s="1"/>
      <c r="DV3327" s="1"/>
      <c r="DW3327" s="1"/>
      <c r="DX3327" s="1"/>
      <c r="DY3327" s="1"/>
      <c r="DZ3327" s="1"/>
      <c r="EA3327" s="1"/>
      <c r="EB3327" s="1"/>
      <c r="EC3327" s="1"/>
      <c r="ED3327" s="1"/>
      <c r="EE3327" s="1"/>
      <c r="EF3327" s="1"/>
      <c r="EG3327" s="1"/>
      <c r="EH3327" s="1"/>
      <c r="EI3327" s="1"/>
      <c r="EJ3327" s="1"/>
      <c r="EK3327" s="1"/>
      <c r="EL3327" s="1"/>
      <c r="EM3327" s="1"/>
      <c r="EN3327" s="1"/>
      <c r="EO3327" s="1"/>
      <c r="EP3327" s="1"/>
      <c r="EQ3327" s="1"/>
      <c r="ER3327" s="1"/>
      <c r="ES3327" s="1"/>
      <c r="ET3327" s="1"/>
      <c r="EU3327" s="1"/>
      <c r="EV3327" s="1"/>
      <c r="EW3327" s="1"/>
      <c r="EX3327" s="1"/>
      <c r="EY3327" s="1"/>
      <c r="EZ3327" s="1"/>
      <c r="FA3327" s="1"/>
      <c r="FB3327" s="1"/>
      <c r="FC3327" s="1"/>
      <c r="FD3327" s="1"/>
      <c r="FE3327" s="1"/>
      <c r="FF3327" s="1"/>
      <c r="FG3327" s="1"/>
      <c r="FH3327" s="1"/>
      <c r="FI3327" s="1"/>
      <c r="FJ3327" s="1"/>
      <c r="FK3327" s="1"/>
      <c r="FL3327" s="1"/>
      <c r="FM3327" s="1"/>
      <c r="FN3327" s="1"/>
      <c r="FO3327" s="1"/>
      <c r="FP3327" s="1"/>
      <c r="FQ3327" s="1"/>
      <c r="FR3327" s="1"/>
      <c r="FS3327" s="1"/>
      <c r="FT3327" s="1"/>
      <c r="FU3327" s="1"/>
      <c r="FV3327" s="1"/>
      <c r="FW3327" s="1"/>
      <c r="FX3327" s="1"/>
      <c r="FY3327" s="1"/>
      <c r="FZ3327" s="1"/>
      <c r="GA3327" s="1"/>
      <c r="GB3327" s="1"/>
      <c r="GC3327" s="1"/>
      <c r="GD3327" s="1"/>
      <c r="GE3327" s="1"/>
      <c r="GF3327" s="1"/>
      <c r="GG3327" s="1"/>
      <c r="GH3327" s="1"/>
      <c r="GI3327" s="1"/>
      <c r="GJ3327" s="1"/>
      <c r="GK3327"/>
      <c r="GL3327"/>
      <c r="GM3327"/>
      <c r="GN3327"/>
      <c r="GO3327"/>
      <c r="GP3327"/>
      <c r="GQ3327"/>
      <c r="GR3327"/>
      <c r="GS3327"/>
      <c r="GT3327"/>
      <c r="GU3327"/>
      <c r="GV3327"/>
      <c r="GW3327"/>
      <c r="GX3327"/>
      <c r="GY3327"/>
      <c r="GZ3327"/>
      <c r="HA3327"/>
      <c r="HB3327"/>
      <c r="HC3327"/>
      <c r="HD3327"/>
      <c r="HE3327"/>
    </row>
    <row r="3328" spans="6:213" s="19" customFormat="1" x14ac:dyDescent="0.25">
      <c r="F3328" s="20"/>
      <c r="G3328" s="20"/>
      <c r="H3328" s="20"/>
      <c r="I3328" s="20"/>
      <c r="J3328" s="21"/>
      <c r="K3328" s="21"/>
      <c r="L3328" s="20"/>
      <c r="M3328" s="20"/>
      <c r="N3328" s="22"/>
      <c r="O3328" s="22"/>
      <c r="P3328" s="22"/>
      <c r="Q3328" s="22"/>
      <c r="U3328" s="20"/>
      <c r="V3328" s="20"/>
      <c r="W3328" s="20"/>
      <c r="X3328" s="27"/>
      <c r="Y3328" s="253"/>
      <c r="Z3328" s="30"/>
      <c r="AA3328" s="30"/>
      <c r="AB3328" s="31"/>
      <c r="AC3328" s="31"/>
      <c r="AD3328" s="31"/>
      <c r="AE3328" s="31"/>
      <c r="AF3328" s="31"/>
      <c r="AG3328" s="241"/>
      <c r="AH3328" s="31"/>
      <c r="AI3328" s="31"/>
      <c r="AJ3328" s="31"/>
      <c r="AK3328" s="31"/>
      <c r="AL3328" s="120"/>
      <c r="AM3328" s="25"/>
      <c r="AN3328" s="25"/>
      <c r="AO3328" s="25"/>
      <c r="AP3328" s="25"/>
      <c r="AQ3328" s="26"/>
      <c r="AR3328" s="25"/>
      <c r="AS3328" s="25"/>
      <c r="AT3328" s="25"/>
      <c r="AU3328" s="25"/>
      <c r="AV3328" s="25"/>
      <c r="BC3328" s="1"/>
      <c r="BD3328"/>
      <c r="BE3328"/>
      <c r="BF3328" s="1"/>
      <c r="BG3328"/>
      <c r="BH3328"/>
      <c r="BI3328"/>
      <c r="BJ3328" s="1"/>
      <c r="BK3328" s="1"/>
      <c r="BL3328"/>
      <c r="BM3328" s="1"/>
      <c r="BN3328" s="1"/>
      <c r="BO3328" s="1"/>
      <c r="BP3328" s="1"/>
      <c r="BQ3328" s="1"/>
      <c r="BR3328" s="1"/>
      <c r="BS3328" s="1"/>
      <c r="BT3328" s="22"/>
      <c r="BU3328" s="1"/>
      <c r="BV3328" s="1"/>
      <c r="BW3328" s="1"/>
      <c r="BX3328" s="1"/>
      <c r="BY3328" s="1"/>
      <c r="BZ3328" s="1"/>
      <c r="CA3328" s="1"/>
      <c r="CB3328" s="1"/>
      <c r="CC3328" s="1"/>
      <c r="CD3328" s="1"/>
      <c r="CE3328" s="1"/>
      <c r="CF3328" s="1"/>
      <c r="CG3328" s="1"/>
      <c r="CH3328" s="1"/>
      <c r="CI3328" s="1"/>
      <c r="CJ3328" s="1"/>
      <c r="CK3328" s="1"/>
      <c r="CL3328" s="1"/>
      <c r="CM3328" s="1"/>
      <c r="CN3328" s="1"/>
      <c r="CO3328" s="1"/>
      <c r="CP3328" s="1"/>
      <c r="CQ3328" s="1"/>
      <c r="CR3328" s="1"/>
      <c r="CS3328" s="1"/>
      <c r="CT3328" s="1"/>
      <c r="CU3328" s="1"/>
      <c r="CV3328" s="1"/>
      <c r="CW3328" s="1"/>
      <c r="CX3328" s="1"/>
      <c r="CY3328" s="1"/>
      <c r="CZ3328" s="1"/>
      <c r="DA3328" s="1"/>
      <c r="DB3328" s="1"/>
      <c r="DC3328" s="1"/>
      <c r="DD3328" s="1"/>
      <c r="DE3328" s="1"/>
      <c r="DF3328" s="1"/>
      <c r="DG3328" s="1"/>
      <c r="DH3328" s="1"/>
      <c r="DI3328" s="1"/>
      <c r="DJ3328" s="1"/>
      <c r="DK3328" s="1"/>
      <c r="DL3328" s="1"/>
      <c r="DM3328" s="1"/>
      <c r="DN3328" s="1"/>
      <c r="DO3328" s="1"/>
      <c r="DP3328" s="1"/>
      <c r="DQ3328" s="1"/>
      <c r="DR3328" s="1"/>
      <c r="DS3328" s="1"/>
      <c r="DT3328" s="1"/>
      <c r="DU3328" s="1"/>
      <c r="DV3328" s="1"/>
      <c r="DW3328" s="1"/>
      <c r="DX3328" s="1"/>
      <c r="DY3328" s="1"/>
      <c r="DZ3328" s="1"/>
      <c r="EA3328" s="1"/>
      <c r="EB3328" s="1"/>
      <c r="EC3328" s="1"/>
      <c r="ED3328" s="1"/>
      <c r="EE3328" s="1"/>
      <c r="EF3328" s="1"/>
      <c r="EG3328" s="1"/>
      <c r="EH3328" s="1"/>
      <c r="EI3328" s="1"/>
      <c r="EJ3328" s="1"/>
      <c r="EK3328" s="1"/>
      <c r="EL3328" s="1"/>
      <c r="EM3328" s="1"/>
      <c r="EN3328" s="1"/>
      <c r="EO3328" s="1"/>
      <c r="EP3328" s="1"/>
      <c r="EQ3328" s="1"/>
      <c r="ER3328" s="1"/>
      <c r="ES3328" s="1"/>
      <c r="ET3328" s="1"/>
      <c r="EU3328" s="1"/>
      <c r="EV3328" s="1"/>
      <c r="EW3328" s="1"/>
      <c r="EX3328" s="1"/>
      <c r="EY3328" s="1"/>
      <c r="EZ3328" s="1"/>
      <c r="FA3328" s="1"/>
      <c r="FB3328" s="1"/>
      <c r="FC3328" s="1"/>
      <c r="FD3328" s="1"/>
      <c r="FE3328" s="1"/>
      <c r="FF3328" s="1"/>
      <c r="FG3328" s="1"/>
      <c r="FH3328" s="1"/>
      <c r="FI3328" s="1"/>
      <c r="FJ3328" s="1"/>
      <c r="FK3328" s="1"/>
      <c r="FL3328" s="1"/>
      <c r="FM3328" s="1"/>
      <c r="FN3328" s="1"/>
      <c r="FO3328" s="1"/>
      <c r="FP3328" s="1"/>
      <c r="FQ3328" s="1"/>
      <c r="FR3328" s="1"/>
      <c r="FS3328" s="1"/>
      <c r="FT3328" s="1"/>
      <c r="FU3328" s="1"/>
      <c r="FV3328" s="1"/>
      <c r="FW3328" s="1"/>
      <c r="FX3328" s="1"/>
      <c r="FY3328" s="1"/>
      <c r="FZ3328" s="1"/>
      <c r="GA3328" s="1"/>
      <c r="GB3328" s="1"/>
      <c r="GC3328" s="1"/>
      <c r="GD3328" s="1"/>
      <c r="GE3328" s="1"/>
      <c r="GF3328" s="1"/>
      <c r="GG3328" s="1"/>
      <c r="GH3328" s="1"/>
      <c r="GI3328" s="1"/>
      <c r="GJ3328" s="1"/>
      <c r="GK3328"/>
      <c r="GL3328"/>
      <c r="GM3328"/>
      <c r="GN3328"/>
      <c r="GO3328"/>
      <c r="GP3328"/>
      <c r="GQ3328"/>
      <c r="GR3328"/>
      <c r="GS3328"/>
      <c r="GT3328"/>
      <c r="GU3328"/>
      <c r="GV3328"/>
      <c r="GW3328"/>
      <c r="GX3328"/>
      <c r="GY3328"/>
      <c r="GZ3328"/>
      <c r="HA3328"/>
      <c r="HB3328"/>
      <c r="HC3328"/>
      <c r="HD3328"/>
      <c r="HE3328"/>
    </row>
    <row r="3329" spans="6:213" s="19" customFormat="1" x14ac:dyDescent="0.25">
      <c r="F3329" s="20"/>
      <c r="G3329" s="20"/>
      <c r="H3329" s="20"/>
      <c r="I3329" s="20"/>
      <c r="J3329" s="21"/>
      <c r="K3329" s="21"/>
      <c r="L3329" s="20"/>
      <c r="M3329" s="20"/>
      <c r="N3329" s="22"/>
      <c r="O3329" s="22"/>
      <c r="P3329" s="22"/>
      <c r="Q3329" s="22"/>
      <c r="U3329" s="20"/>
      <c r="V3329" s="20"/>
      <c r="W3329" s="20"/>
      <c r="X3329" s="27"/>
      <c r="Y3329" s="253"/>
      <c r="Z3329" s="30"/>
      <c r="AA3329" s="30"/>
      <c r="AB3329" s="31"/>
      <c r="AC3329" s="31"/>
      <c r="AD3329" s="31"/>
      <c r="AE3329" s="31"/>
      <c r="AF3329" s="31"/>
      <c r="AG3329" s="241"/>
      <c r="AH3329" s="31"/>
      <c r="AI3329" s="31"/>
      <c r="AJ3329" s="31"/>
      <c r="AK3329" s="31"/>
      <c r="AL3329" s="120"/>
      <c r="AM3329" s="25"/>
      <c r="AN3329" s="25"/>
      <c r="AO3329" s="25"/>
      <c r="AP3329" s="25"/>
      <c r="AQ3329" s="26"/>
      <c r="AR3329" s="25"/>
      <c r="AS3329" s="25"/>
      <c r="AT3329" s="25"/>
      <c r="AU3329" s="25"/>
      <c r="AV3329" s="25"/>
      <c r="BC3329" s="1"/>
      <c r="BD3329"/>
      <c r="BE3329"/>
      <c r="BF3329" s="1"/>
      <c r="BG3329"/>
      <c r="BH3329"/>
      <c r="BI3329"/>
      <c r="BJ3329" s="1"/>
      <c r="BK3329" s="1"/>
      <c r="BL3329"/>
      <c r="BM3329" s="1"/>
      <c r="BN3329" s="1"/>
      <c r="BO3329" s="1"/>
      <c r="BP3329" s="1"/>
      <c r="BQ3329" s="1"/>
      <c r="BR3329" s="1"/>
      <c r="BS3329" s="1"/>
      <c r="BT3329" s="22"/>
      <c r="BU3329" s="1"/>
      <c r="BV3329" s="1"/>
      <c r="BW3329" s="1"/>
      <c r="BX3329" s="1"/>
      <c r="BY3329" s="1"/>
      <c r="BZ3329" s="1"/>
      <c r="CA3329" s="1"/>
      <c r="CB3329" s="1"/>
      <c r="CC3329" s="1"/>
      <c r="CD3329" s="1"/>
      <c r="CE3329" s="1"/>
      <c r="CF3329" s="1"/>
      <c r="CG3329" s="1"/>
      <c r="CH3329" s="1"/>
      <c r="CI3329" s="1"/>
      <c r="CJ3329" s="1"/>
      <c r="CK3329" s="1"/>
      <c r="CL3329" s="1"/>
      <c r="CM3329" s="1"/>
      <c r="CN3329" s="1"/>
      <c r="CO3329" s="1"/>
      <c r="CP3329" s="1"/>
      <c r="CQ3329" s="1"/>
      <c r="CR3329" s="1"/>
      <c r="CS3329" s="1"/>
      <c r="CT3329" s="1"/>
      <c r="CU3329" s="1"/>
      <c r="CV3329" s="1"/>
      <c r="CW3329" s="1"/>
      <c r="CX3329" s="1"/>
      <c r="CY3329" s="1"/>
      <c r="CZ3329" s="1"/>
      <c r="DA3329" s="1"/>
      <c r="DB3329" s="1"/>
      <c r="DC3329" s="1"/>
      <c r="DD3329" s="1"/>
      <c r="DE3329" s="1"/>
      <c r="DF3329" s="1"/>
      <c r="DG3329" s="1"/>
      <c r="DH3329" s="1"/>
      <c r="DI3329" s="1"/>
      <c r="DJ3329" s="1"/>
      <c r="DK3329" s="1"/>
      <c r="DL3329" s="1"/>
      <c r="DM3329" s="1"/>
      <c r="DN3329" s="1"/>
      <c r="DO3329" s="1"/>
      <c r="DP3329" s="1"/>
      <c r="DQ3329" s="1"/>
      <c r="DR3329" s="1"/>
      <c r="DS3329" s="1"/>
      <c r="DT3329" s="1"/>
      <c r="DU3329" s="1"/>
      <c r="DV3329" s="1"/>
      <c r="DW3329" s="1"/>
      <c r="DX3329" s="1"/>
      <c r="DY3329" s="1"/>
      <c r="DZ3329" s="1"/>
      <c r="EA3329" s="1"/>
      <c r="EB3329" s="1"/>
      <c r="EC3329" s="1"/>
      <c r="ED3329" s="1"/>
      <c r="EE3329" s="1"/>
      <c r="EF3329" s="1"/>
      <c r="EG3329" s="1"/>
      <c r="EH3329" s="1"/>
      <c r="EI3329" s="1"/>
      <c r="EJ3329" s="1"/>
      <c r="EK3329" s="1"/>
      <c r="EL3329" s="1"/>
      <c r="EM3329" s="1"/>
      <c r="EN3329" s="1"/>
      <c r="EO3329" s="1"/>
      <c r="EP3329" s="1"/>
      <c r="EQ3329" s="1"/>
      <c r="ER3329" s="1"/>
      <c r="ES3329" s="1"/>
      <c r="ET3329" s="1"/>
      <c r="EU3329" s="1"/>
      <c r="EV3329" s="1"/>
      <c r="EW3329" s="1"/>
      <c r="EX3329" s="1"/>
      <c r="EY3329" s="1"/>
      <c r="EZ3329" s="1"/>
      <c r="FA3329" s="1"/>
      <c r="FB3329" s="1"/>
      <c r="FC3329" s="1"/>
      <c r="FD3329" s="1"/>
      <c r="FE3329" s="1"/>
      <c r="FF3329" s="1"/>
      <c r="FG3329" s="1"/>
      <c r="FH3329" s="1"/>
      <c r="FI3329" s="1"/>
      <c r="FJ3329" s="1"/>
      <c r="FK3329" s="1"/>
      <c r="FL3329" s="1"/>
      <c r="FM3329" s="1"/>
      <c r="FN3329" s="1"/>
      <c r="FO3329" s="1"/>
      <c r="FP3329" s="1"/>
      <c r="FQ3329" s="1"/>
      <c r="FR3329" s="1"/>
      <c r="FS3329" s="1"/>
      <c r="FT3329" s="1"/>
      <c r="FU3329" s="1"/>
      <c r="FV3329" s="1"/>
      <c r="FW3329" s="1"/>
      <c r="FX3329" s="1"/>
      <c r="FY3329" s="1"/>
      <c r="FZ3329" s="1"/>
      <c r="GA3329" s="1"/>
      <c r="GB3329" s="1"/>
      <c r="GC3329" s="1"/>
      <c r="GD3329" s="1"/>
      <c r="GE3329" s="1"/>
      <c r="GF3329" s="1"/>
      <c r="GG3329" s="1"/>
      <c r="GH3329" s="1"/>
      <c r="GI3329" s="1"/>
      <c r="GJ3329" s="1"/>
      <c r="GK3329"/>
      <c r="GL3329"/>
      <c r="GM3329"/>
      <c r="GN3329"/>
      <c r="GO3329"/>
      <c r="GP3329"/>
      <c r="GQ3329"/>
      <c r="GR3329"/>
      <c r="GS3329"/>
      <c r="GT3329"/>
      <c r="GU3329"/>
      <c r="GV3329"/>
      <c r="GW3329"/>
      <c r="GX3329"/>
      <c r="GY3329"/>
      <c r="GZ3329"/>
      <c r="HA3329"/>
      <c r="HB3329"/>
      <c r="HC3329"/>
      <c r="HD3329"/>
      <c r="HE3329"/>
    </row>
    <row r="3330" spans="6:213" s="19" customFormat="1" x14ac:dyDescent="0.25">
      <c r="F3330" s="20"/>
      <c r="G3330" s="20"/>
      <c r="H3330" s="20"/>
      <c r="I3330" s="20"/>
      <c r="J3330" s="21"/>
      <c r="K3330" s="21"/>
      <c r="L3330" s="20"/>
      <c r="M3330" s="20"/>
      <c r="N3330" s="22"/>
      <c r="O3330" s="22"/>
      <c r="P3330" s="22"/>
      <c r="Q3330" s="22"/>
      <c r="U3330" s="20"/>
      <c r="V3330" s="20"/>
      <c r="W3330" s="20"/>
      <c r="X3330" s="27"/>
      <c r="Y3330" s="253"/>
      <c r="Z3330" s="30"/>
      <c r="AA3330" s="30"/>
      <c r="AB3330" s="31"/>
      <c r="AC3330" s="31"/>
      <c r="AD3330" s="31"/>
      <c r="AE3330" s="31"/>
      <c r="AF3330" s="31"/>
      <c r="AG3330" s="241"/>
      <c r="AH3330" s="31"/>
      <c r="AI3330" s="31"/>
      <c r="AJ3330" s="31"/>
      <c r="AK3330" s="31"/>
      <c r="AL3330" s="120"/>
      <c r="AM3330" s="25"/>
      <c r="AN3330" s="25"/>
      <c r="AO3330" s="25"/>
      <c r="AP3330" s="25"/>
      <c r="AQ3330" s="26"/>
      <c r="AR3330" s="25"/>
      <c r="AS3330" s="25"/>
      <c r="AT3330" s="25"/>
      <c r="AU3330" s="25"/>
      <c r="AV3330" s="25"/>
      <c r="BC3330" s="1"/>
      <c r="BD3330"/>
      <c r="BE3330"/>
      <c r="BF3330" s="1"/>
      <c r="BG3330"/>
      <c r="BH3330"/>
      <c r="BI3330"/>
      <c r="BJ3330" s="1"/>
      <c r="BK3330" s="1"/>
      <c r="BL3330"/>
      <c r="BM3330" s="1"/>
      <c r="BN3330" s="1"/>
      <c r="BO3330" s="1"/>
      <c r="BP3330" s="1"/>
      <c r="BQ3330" s="1"/>
      <c r="BR3330" s="1"/>
      <c r="BS3330" s="1"/>
      <c r="BT3330" s="22"/>
      <c r="BU3330" s="1"/>
      <c r="BV3330" s="1"/>
      <c r="BW3330" s="1"/>
      <c r="BX3330" s="1"/>
      <c r="BY3330" s="1"/>
      <c r="BZ3330" s="1"/>
      <c r="CA3330" s="1"/>
      <c r="CB3330" s="1"/>
      <c r="CC3330" s="1"/>
      <c r="CD3330" s="1"/>
      <c r="CE3330" s="1"/>
      <c r="CF3330" s="1"/>
      <c r="CG3330" s="1"/>
      <c r="CH3330" s="1"/>
      <c r="CI3330" s="1"/>
      <c r="CJ3330" s="1"/>
      <c r="CK3330" s="1"/>
      <c r="CL3330" s="1"/>
      <c r="CM3330" s="1"/>
      <c r="CN3330" s="1"/>
      <c r="CO3330" s="1"/>
      <c r="CP3330" s="1"/>
      <c r="CQ3330" s="1"/>
      <c r="CR3330" s="1"/>
      <c r="CS3330" s="1"/>
      <c r="CT3330" s="1"/>
      <c r="CU3330" s="1"/>
      <c r="CV3330" s="1"/>
      <c r="CW3330" s="1"/>
      <c r="CX3330" s="1"/>
      <c r="CY3330" s="1"/>
      <c r="CZ3330" s="1"/>
      <c r="DA3330" s="1"/>
      <c r="DB3330" s="1"/>
      <c r="DC3330" s="1"/>
      <c r="DD3330" s="1"/>
      <c r="DE3330" s="1"/>
      <c r="DF3330" s="1"/>
      <c r="DG3330" s="1"/>
      <c r="DH3330" s="1"/>
      <c r="DI3330" s="1"/>
      <c r="DJ3330" s="1"/>
      <c r="DK3330" s="1"/>
      <c r="DL3330" s="1"/>
      <c r="DM3330" s="1"/>
      <c r="DN3330" s="1"/>
      <c r="DO3330" s="1"/>
      <c r="DP3330" s="1"/>
      <c r="DQ3330" s="1"/>
      <c r="DR3330" s="1"/>
      <c r="DS3330" s="1"/>
      <c r="DT3330" s="1"/>
      <c r="DU3330" s="1"/>
      <c r="DV3330" s="1"/>
      <c r="DW3330" s="1"/>
      <c r="DX3330" s="1"/>
      <c r="DY3330" s="1"/>
      <c r="DZ3330" s="1"/>
      <c r="EA3330" s="1"/>
      <c r="EB3330" s="1"/>
      <c r="EC3330" s="1"/>
      <c r="ED3330" s="1"/>
      <c r="EE3330" s="1"/>
      <c r="EF3330" s="1"/>
      <c r="EG3330" s="1"/>
      <c r="EH3330" s="1"/>
      <c r="EI3330" s="1"/>
      <c r="EJ3330" s="1"/>
      <c r="EK3330" s="1"/>
      <c r="EL3330" s="1"/>
      <c r="EM3330" s="1"/>
      <c r="EN3330" s="1"/>
      <c r="EO3330" s="1"/>
      <c r="EP3330" s="1"/>
      <c r="EQ3330" s="1"/>
      <c r="ER3330" s="1"/>
      <c r="ES3330" s="1"/>
      <c r="ET3330" s="1"/>
      <c r="EU3330" s="1"/>
      <c r="EV3330" s="1"/>
      <c r="EW3330" s="1"/>
      <c r="EX3330" s="1"/>
      <c r="EY3330" s="1"/>
      <c r="EZ3330" s="1"/>
      <c r="FA3330" s="1"/>
      <c r="FB3330" s="1"/>
      <c r="FC3330" s="1"/>
      <c r="FD3330" s="1"/>
      <c r="FE3330" s="1"/>
      <c r="FF3330" s="1"/>
      <c r="FG3330" s="1"/>
      <c r="FH3330" s="1"/>
      <c r="FI3330" s="1"/>
      <c r="FJ3330" s="1"/>
      <c r="FK3330" s="1"/>
      <c r="FL3330" s="1"/>
      <c r="FM3330" s="1"/>
      <c r="FN3330" s="1"/>
      <c r="FO3330" s="1"/>
      <c r="FP3330" s="1"/>
      <c r="FQ3330" s="1"/>
      <c r="FR3330" s="1"/>
      <c r="FS3330" s="1"/>
      <c r="FT3330" s="1"/>
      <c r="FU3330" s="1"/>
      <c r="FV3330" s="1"/>
      <c r="FW3330" s="1"/>
      <c r="FX3330" s="1"/>
      <c r="FY3330" s="1"/>
      <c r="FZ3330" s="1"/>
      <c r="GA3330" s="1"/>
      <c r="GB3330" s="1"/>
      <c r="GC3330" s="1"/>
      <c r="GD3330" s="1"/>
      <c r="GE3330" s="1"/>
      <c r="GF3330" s="1"/>
      <c r="GG3330" s="1"/>
      <c r="GH3330" s="1"/>
      <c r="GI3330" s="1"/>
      <c r="GJ3330" s="1"/>
      <c r="GK3330"/>
      <c r="GL3330"/>
      <c r="GM3330"/>
      <c r="GN3330"/>
      <c r="GO3330"/>
      <c r="GP3330"/>
      <c r="GQ3330"/>
      <c r="GR3330"/>
      <c r="GS3330"/>
      <c r="GT3330"/>
      <c r="GU3330"/>
      <c r="GV3330"/>
      <c r="GW3330"/>
      <c r="GX3330"/>
      <c r="GY3330"/>
      <c r="GZ3330"/>
      <c r="HA3330"/>
      <c r="HB3330"/>
      <c r="HC3330"/>
      <c r="HD3330"/>
      <c r="HE3330"/>
    </row>
    <row r="3331" spans="6:213" s="19" customFormat="1" x14ac:dyDescent="0.25">
      <c r="F3331" s="20"/>
      <c r="G3331" s="20"/>
      <c r="H3331" s="20"/>
      <c r="I3331" s="20"/>
      <c r="J3331" s="21"/>
      <c r="K3331" s="21"/>
      <c r="L3331" s="20"/>
      <c r="M3331" s="20"/>
      <c r="N3331" s="22"/>
      <c r="O3331" s="22"/>
      <c r="P3331" s="22"/>
      <c r="Q3331" s="22"/>
      <c r="U3331" s="20"/>
      <c r="V3331" s="20"/>
      <c r="W3331" s="20"/>
      <c r="X3331" s="27"/>
      <c r="Y3331" s="253"/>
      <c r="Z3331" s="30"/>
      <c r="AA3331" s="30"/>
      <c r="AB3331" s="31"/>
      <c r="AC3331" s="31"/>
      <c r="AD3331" s="31"/>
      <c r="AE3331" s="31"/>
      <c r="AF3331" s="31"/>
      <c r="AG3331" s="241"/>
      <c r="AH3331" s="31"/>
      <c r="AI3331" s="31"/>
      <c r="AJ3331" s="31"/>
      <c r="AK3331" s="31"/>
      <c r="AL3331" s="120"/>
      <c r="AM3331" s="25"/>
      <c r="AN3331" s="25"/>
      <c r="AO3331" s="25"/>
      <c r="AP3331" s="25"/>
      <c r="AQ3331" s="26"/>
      <c r="AR3331" s="25"/>
      <c r="AS3331" s="25"/>
      <c r="AT3331" s="25"/>
      <c r="AU3331" s="25"/>
      <c r="AV3331" s="25"/>
      <c r="BC3331" s="1"/>
      <c r="BD3331"/>
      <c r="BE3331"/>
      <c r="BF3331" s="1"/>
      <c r="BG3331"/>
      <c r="BH3331"/>
      <c r="BI3331"/>
      <c r="BJ3331" s="1"/>
      <c r="BK3331" s="1"/>
      <c r="BL3331"/>
      <c r="BM3331" s="1"/>
      <c r="BN3331" s="1"/>
      <c r="BO3331" s="1"/>
      <c r="BP3331" s="1"/>
      <c r="BQ3331" s="1"/>
      <c r="BR3331" s="1"/>
      <c r="BS3331" s="1"/>
      <c r="BT3331" s="22"/>
      <c r="BU3331" s="1"/>
      <c r="BV3331" s="1"/>
      <c r="BW3331" s="1"/>
      <c r="BX3331" s="1"/>
      <c r="BY3331" s="1"/>
      <c r="BZ3331" s="1"/>
      <c r="CA3331" s="1"/>
      <c r="CB3331" s="1"/>
      <c r="CC3331" s="1"/>
      <c r="CD3331" s="1"/>
      <c r="CE3331" s="1"/>
      <c r="CF3331" s="1"/>
      <c r="CG3331" s="1"/>
      <c r="CH3331" s="1"/>
      <c r="CI3331" s="1"/>
      <c r="CJ3331" s="1"/>
      <c r="CK3331" s="1"/>
      <c r="CL3331" s="1"/>
      <c r="CM3331" s="1"/>
      <c r="CN3331" s="1"/>
      <c r="CO3331" s="1"/>
      <c r="CP3331" s="1"/>
      <c r="CQ3331" s="1"/>
      <c r="CR3331" s="1"/>
      <c r="CS3331" s="1"/>
      <c r="CT3331" s="1"/>
      <c r="CU3331" s="1"/>
      <c r="CV3331" s="1"/>
      <c r="CW3331" s="1"/>
      <c r="CX3331" s="1"/>
      <c r="CY3331" s="1"/>
      <c r="CZ3331" s="1"/>
      <c r="DA3331" s="1"/>
      <c r="DB3331" s="1"/>
      <c r="DC3331" s="1"/>
      <c r="DD3331" s="1"/>
      <c r="DE3331" s="1"/>
      <c r="DF3331" s="1"/>
      <c r="DG3331" s="1"/>
      <c r="DH3331" s="1"/>
      <c r="DI3331" s="1"/>
      <c r="DJ3331" s="1"/>
      <c r="DK3331" s="1"/>
      <c r="DL3331" s="1"/>
      <c r="DM3331" s="1"/>
      <c r="DN3331" s="1"/>
      <c r="DO3331" s="1"/>
      <c r="DP3331" s="1"/>
      <c r="DQ3331" s="1"/>
      <c r="DR3331" s="1"/>
      <c r="DS3331" s="1"/>
      <c r="DT3331" s="1"/>
      <c r="DU3331" s="1"/>
      <c r="DV3331" s="1"/>
      <c r="DW3331" s="1"/>
      <c r="DX3331" s="1"/>
      <c r="DY3331" s="1"/>
      <c r="DZ3331" s="1"/>
      <c r="EA3331" s="1"/>
      <c r="EB3331" s="1"/>
      <c r="EC3331" s="1"/>
      <c r="ED3331" s="1"/>
      <c r="EE3331" s="1"/>
      <c r="EF3331" s="1"/>
      <c r="EG3331" s="1"/>
      <c r="EH3331" s="1"/>
      <c r="EI3331" s="1"/>
      <c r="EJ3331" s="1"/>
      <c r="EK3331" s="1"/>
      <c r="EL3331" s="1"/>
      <c r="EM3331" s="1"/>
      <c r="EN3331" s="1"/>
      <c r="EO3331" s="1"/>
      <c r="EP3331" s="1"/>
      <c r="EQ3331" s="1"/>
      <c r="ER3331" s="1"/>
      <c r="ES3331" s="1"/>
      <c r="ET3331" s="1"/>
      <c r="EU3331" s="1"/>
      <c r="EV3331" s="1"/>
      <c r="EW3331" s="1"/>
      <c r="EX3331" s="1"/>
      <c r="EY3331" s="1"/>
      <c r="EZ3331" s="1"/>
      <c r="FA3331" s="1"/>
      <c r="FB3331" s="1"/>
      <c r="FC3331" s="1"/>
      <c r="FD3331" s="1"/>
      <c r="FE3331" s="1"/>
      <c r="FF3331" s="1"/>
      <c r="FG3331" s="1"/>
      <c r="FH3331" s="1"/>
      <c r="FI3331" s="1"/>
      <c r="FJ3331" s="1"/>
      <c r="FK3331" s="1"/>
      <c r="FL3331" s="1"/>
      <c r="FM3331" s="1"/>
      <c r="FN3331" s="1"/>
      <c r="FO3331" s="1"/>
      <c r="FP3331" s="1"/>
      <c r="FQ3331" s="1"/>
      <c r="FR3331" s="1"/>
      <c r="FS3331" s="1"/>
      <c r="FT3331" s="1"/>
      <c r="FU3331" s="1"/>
      <c r="FV3331" s="1"/>
      <c r="FW3331" s="1"/>
      <c r="FX3331" s="1"/>
      <c r="FY3331" s="1"/>
      <c r="FZ3331" s="1"/>
      <c r="GA3331" s="1"/>
      <c r="GB3331" s="1"/>
      <c r="GC3331" s="1"/>
      <c r="GD3331" s="1"/>
      <c r="GE3331" s="1"/>
      <c r="GF3331" s="1"/>
      <c r="GG3331" s="1"/>
      <c r="GH3331" s="1"/>
      <c r="GI3331" s="1"/>
      <c r="GJ3331" s="1"/>
      <c r="GK3331"/>
      <c r="GL3331"/>
      <c r="GM3331"/>
      <c r="GN3331"/>
      <c r="GO3331"/>
      <c r="GP3331"/>
      <c r="GQ3331"/>
      <c r="GR3331"/>
      <c r="GS3331"/>
      <c r="GT3331"/>
      <c r="GU3331"/>
      <c r="GV3331"/>
      <c r="GW3331"/>
      <c r="GX3331"/>
      <c r="GY3331"/>
      <c r="GZ3331"/>
      <c r="HA3331"/>
      <c r="HB3331"/>
      <c r="HC3331"/>
      <c r="HD3331"/>
      <c r="HE3331"/>
    </row>
    <row r="3332" spans="6:213" s="19" customFormat="1" x14ac:dyDescent="0.25">
      <c r="F3332" s="20"/>
      <c r="G3332" s="20"/>
      <c r="H3332" s="20"/>
      <c r="I3332" s="20"/>
      <c r="J3332" s="21"/>
      <c r="K3332" s="21"/>
      <c r="L3332" s="20"/>
      <c r="M3332" s="20"/>
      <c r="N3332" s="22"/>
      <c r="O3332" s="22"/>
      <c r="P3332" s="22"/>
      <c r="Q3332" s="22"/>
      <c r="U3332" s="20"/>
      <c r="V3332" s="20"/>
      <c r="W3332" s="20"/>
      <c r="X3332" s="27"/>
      <c r="Y3332" s="253"/>
      <c r="Z3332" s="30"/>
      <c r="AA3332" s="30"/>
      <c r="AB3332" s="31"/>
      <c r="AC3332" s="31"/>
      <c r="AD3332" s="31"/>
      <c r="AE3332" s="31"/>
      <c r="AF3332" s="31"/>
      <c r="AG3332" s="241"/>
      <c r="AH3332" s="31"/>
      <c r="AI3332" s="31"/>
      <c r="AJ3332" s="31"/>
      <c r="AK3332" s="31"/>
      <c r="AL3332" s="120"/>
      <c r="AM3332" s="25"/>
      <c r="AN3332" s="25"/>
      <c r="AO3332" s="25"/>
      <c r="AP3332" s="25"/>
      <c r="AQ3332" s="26"/>
      <c r="AR3332" s="25"/>
      <c r="AS3332" s="25"/>
      <c r="AT3332" s="25"/>
      <c r="AU3332" s="25"/>
      <c r="AV3332" s="25"/>
      <c r="BC3332" s="1"/>
      <c r="BD3332"/>
      <c r="BE3332"/>
      <c r="BF3332" s="1"/>
      <c r="BG3332"/>
      <c r="BH3332"/>
      <c r="BI3332"/>
      <c r="BJ3332" s="1"/>
      <c r="BK3332" s="1"/>
      <c r="BL3332"/>
      <c r="BM3332" s="1"/>
      <c r="BN3332" s="1"/>
      <c r="BO3332" s="1"/>
      <c r="BP3332" s="1"/>
      <c r="BQ3332" s="1"/>
      <c r="BR3332" s="1"/>
      <c r="BS3332" s="1"/>
      <c r="BT3332" s="22"/>
      <c r="BU3332" s="1"/>
      <c r="BV3332" s="1"/>
      <c r="BW3332" s="1"/>
      <c r="BX3332" s="1"/>
      <c r="BY3332" s="1"/>
      <c r="BZ3332" s="1"/>
      <c r="CA3332" s="1"/>
      <c r="CB3332" s="1"/>
      <c r="CC3332" s="1"/>
      <c r="CD3332" s="1"/>
      <c r="CE3332" s="1"/>
      <c r="CF3332" s="1"/>
      <c r="CG3332" s="1"/>
      <c r="CH3332" s="1"/>
      <c r="CI3332" s="1"/>
      <c r="CJ3332" s="1"/>
      <c r="CK3332" s="1"/>
      <c r="CL3332" s="1"/>
      <c r="CM3332" s="1"/>
      <c r="CN3332" s="1"/>
      <c r="CO3332" s="1"/>
      <c r="CP3332" s="1"/>
      <c r="CQ3332" s="1"/>
      <c r="CR3332" s="1"/>
      <c r="CS3332" s="1"/>
      <c r="CT3332" s="1"/>
      <c r="CU3332" s="1"/>
      <c r="CV3332" s="1"/>
      <c r="CW3332" s="1"/>
      <c r="CX3332" s="1"/>
      <c r="CY3332" s="1"/>
      <c r="CZ3332" s="1"/>
      <c r="DA3332" s="1"/>
      <c r="DB3332" s="1"/>
      <c r="DC3332" s="1"/>
      <c r="DD3332" s="1"/>
      <c r="DE3332" s="1"/>
      <c r="DF3332" s="1"/>
      <c r="DG3332" s="1"/>
      <c r="DH3332" s="1"/>
      <c r="DI3332" s="1"/>
      <c r="DJ3332" s="1"/>
      <c r="DK3332" s="1"/>
      <c r="DL3332" s="1"/>
      <c r="DM3332" s="1"/>
      <c r="DN3332" s="1"/>
      <c r="DO3332" s="1"/>
      <c r="DP3332" s="1"/>
      <c r="DQ3332" s="1"/>
      <c r="DR3332" s="1"/>
      <c r="DS3332" s="1"/>
      <c r="DT3332" s="1"/>
      <c r="DU3332" s="1"/>
      <c r="DV3332" s="1"/>
      <c r="DW3332" s="1"/>
      <c r="DX3332" s="1"/>
      <c r="DY3332" s="1"/>
      <c r="DZ3332" s="1"/>
      <c r="EA3332" s="1"/>
      <c r="EB3332" s="1"/>
      <c r="EC3332" s="1"/>
      <c r="ED3332" s="1"/>
      <c r="EE3332" s="1"/>
      <c r="EF3332" s="1"/>
      <c r="EG3332" s="1"/>
      <c r="EH3332" s="1"/>
      <c r="EI3332" s="1"/>
      <c r="EJ3332" s="1"/>
      <c r="EK3332" s="1"/>
      <c r="EL3332" s="1"/>
      <c r="EM3332" s="1"/>
      <c r="EN3332" s="1"/>
      <c r="EO3332" s="1"/>
      <c r="EP3332" s="1"/>
      <c r="EQ3332" s="1"/>
      <c r="ER3332" s="1"/>
      <c r="ES3332" s="1"/>
      <c r="ET3332" s="1"/>
      <c r="EU3332" s="1"/>
      <c r="EV3332" s="1"/>
      <c r="EW3332" s="1"/>
      <c r="EX3332" s="1"/>
      <c r="EY3332" s="1"/>
      <c r="EZ3332" s="1"/>
      <c r="FA3332" s="1"/>
      <c r="FB3332" s="1"/>
      <c r="FC3332" s="1"/>
      <c r="FD3332" s="1"/>
      <c r="FE3332" s="1"/>
      <c r="FF3332" s="1"/>
      <c r="FG3332" s="1"/>
      <c r="FH3332" s="1"/>
      <c r="FI3332" s="1"/>
      <c r="FJ3332" s="1"/>
      <c r="FK3332" s="1"/>
      <c r="FL3332" s="1"/>
      <c r="FM3332" s="1"/>
      <c r="FN3332" s="1"/>
      <c r="FO3332" s="1"/>
      <c r="FP3332" s="1"/>
      <c r="FQ3332" s="1"/>
      <c r="FR3332" s="1"/>
      <c r="FS3332" s="1"/>
      <c r="FT3332" s="1"/>
      <c r="FU3332" s="1"/>
      <c r="FV3332" s="1"/>
      <c r="FW3332" s="1"/>
      <c r="FX3332" s="1"/>
      <c r="FY3332" s="1"/>
      <c r="FZ3332" s="1"/>
      <c r="GA3332" s="1"/>
      <c r="GB3332" s="1"/>
      <c r="GC3332" s="1"/>
      <c r="GD3332" s="1"/>
      <c r="GE3332" s="1"/>
      <c r="GF3332" s="1"/>
      <c r="GG3332" s="1"/>
      <c r="GH3332" s="1"/>
      <c r="GI3332" s="1"/>
      <c r="GJ3332" s="1"/>
      <c r="GK3332"/>
      <c r="GL3332"/>
      <c r="GM3332"/>
      <c r="GN3332"/>
      <c r="GO3332"/>
      <c r="GP3332"/>
      <c r="GQ3332"/>
      <c r="GR3332"/>
      <c r="GS3332"/>
      <c r="GT3332"/>
      <c r="GU3332"/>
      <c r="GV3332"/>
      <c r="GW3332"/>
      <c r="GX3332"/>
      <c r="GY3332"/>
      <c r="GZ3332"/>
      <c r="HA3332"/>
      <c r="HB3332"/>
      <c r="HC3332"/>
      <c r="HD3332"/>
      <c r="HE3332"/>
    </row>
    <row r="3333" spans="6:213" s="19" customFormat="1" x14ac:dyDescent="0.25">
      <c r="F3333" s="20"/>
      <c r="G3333" s="20"/>
      <c r="H3333" s="20"/>
      <c r="I3333" s="20"/>
      <c r="J3333" s="21"/>
      <c r="K3333" s="21"/>
      <c r="L3333" s="20"/>
      <c r="M3333" s="20"/>
      <c r="N3333" s="22"/>
      <c r="O3333" s="22"/>
      <c r="P3333" s="22"/>
      <c r="Q3333" s="22"/>
      <c r="U3333" s="20"/>
      <c r="V3333" s="20"/>
      <c r="W3333" s="20"/>
      <c r="X3333" s="27"/>
      <c r="Y3333" s="253"/>
      <c r="Z3333" s="30"/>
      <c r="AA3333" s="30"/>
      <c r="AB3333" s="31"/>
      <c r="AC3333" s="31"/>
      <c r="AD3333" s="31"/>
      <c r="AE3333" s="31"/>
      <c r="AF3333" s="31"/>
      <c r="AG3333" s="241"/>
      <c r="AH3333" s="31"/>
      <c r="AI3333" s="31"/>
      <c r="AJ3333" s="31"/>
      <c r="AK3333" s="31"/>
      <c r="AL3333" s="120"/>
      <c r="AM3333" s="25"/>
      <c r="AN3333" s="25"/>
      <c r="AO3333" s="25"/>
      <c r="AP3333" s="25"/>
      <c r="AQ3333" s="26"/>
      <c r="AR3333" s="25"/>
      <c r="AS3333" s="25"/>
      <c r="AT3333" s="25"/>
      <c r="AU3333" s="25"/>
      <c r="AV3333" s="25"/>
      <c r="BC3333" s="1"/>
      <c r="BD3333"/>
      <c r="BE3333"/>
      <c r="BF3333" s="1"/>
      <c r="BG3333"/>
      <c r="BH3333"/>
      <c r="BI3333"/>
      <c r="BJ3333" s="1"/>
      <c r="BK3333" s="1"/>
      <c r="BL3333"/>
      <c r="BM3333" s="1"/>
      <c r="BN3333" s="1"/>
      <c r="BO3333" s="1"/>
      <c r="BP3333" s="1"/>
      <c r="BQ3333" s="1"/>
      <c r="BR3333" s="1"/>
      <c r="BS3333" s="1"/>
      <c r="BT3333" s="22"/>
      <c r="BU3333" s="1"/>
      <c r="BV3333" s="1"/>
      <c r="BW3333" s="1"/>
      <c r="BX3333" s="1"/>
      <c r="BY3333" s="1"/>
      <c r="BZ3333" s="1"/>
      <c r="CA3333" s="1"/>
      <c r="CB3333" s="1"/>
      <c r="CC3333" s="1"/>
      <c r="CD3333" s="1"/>
      <c r="CE3333" s="1"/>
      <c r="CF3333" s="1"/>
      <c r="CG3333" s="1"/>
      <c r="CH3333" s="1"/>
      <c r="CI3333" s="1"/>
      <c r="CJ3333" s="1"/>
      <c r="CK3333" s="1"/>
      <c r="CL3333" s="1"/>
      <c r="CM3333" s="1"/>
      <c r="CN3333" s="1"/>
      <c r="CO3333" s="1"/>
      <c r="CP3333" s="1"/>
      <c r="CQ3333" s="1"/>
      <c r="CR3333" s="1"/>
      <c r="CS3333" s="1"/>
      <c r="CT3333" s="1"/>
      <c r="CU3333" s="1"/>
      <c r="CV3333" s="1"/>
      <c r="CW3333" s="1"/>
      <c r="CX3333" s="1"/>
      <c r="CY3333" s="1"/>
      <c r="CZ3333" s="1"/>
      <c r="DA3333" s="1"/>
      <c r="DB3333" s="1"/>
      <c r="DC3333" s="1"/>
      <c r="DD3333" s="1"/>
      <c r="DE3333" s="1"/>
      <c r="DF3333" s="1"/>
      <c r="DG3333" s="1"/>
      <c r="DH3333" s="1"/>
      <c r="DI3333" s="1"/>
      <c r="DJ3333" s="1"/>
      <c r="DK3333" s="1"/>
      <c r="DL3333" s="1"/>
      <c r="DM3333" s="1"/>
      <c r="DN3333" s="1"/>
      <c r="DO3333" s="1"/>
      <c r="DP3333" s="1"/>
      <c r="DQ3333" s="1"/>
      <c r="DR3333" s="1"/>
      <c r="DS3333" s="1"/>
      <c r="DT3333" s="1"/>
      <c r="DU3333" s="1"/>
      <c r="DV3333" s="1"/>
      <c r="DW3333" s="1"/>
      <c r="DX3333" s="1"/>
      <c r="DY3333" s="1"/>
      <c r="DZ3333" s="1"/>
      <c r="EA3333" s="1"/>
      <c r="EB3333" s="1"/>
      <c r="EC3333" s="1"/>
      <c r="ED3333" s="1"/>
      <c r="EE3333" s="1"/>
      <c r="EF3333" s="1"/>
      <c r="EG3333" s="1"/>
      <c r="EH3333" s="1"/>
      <c r="EI3333" s="1"/>
      <c r="EJ3333" s="1"/>
      <c r="EK3333" s="1"/>
      <c r="EL3333" s="1"/>
      <c r="EM3333" s="1"/>
      <c r="EN3333" s="1"/>
      <c r="EO3333" s="1"/>
      <c r="EP3333" s="1"/>
      <c r="EQ3333" s="1"/>
      <c r="ER3333" s="1"/>
      <c r="ES3333" s="1"/>
      <c r="ET3333" s="1"/>
      <c r="EU3333" s="1"/>
      <c r="EV3333" s="1"/>
      <c r="EW3333" s="1"/>
      <c r="EX3333" s="1"/>
      <c r="EY3333" s="1"/>
      <c r="EZ3333" s="1"/>
      <c r="FA3333" s="1"/>
      <c r="FB3333" s="1"/>
      <c r="FC3333" s="1"/>
      <c r="FD3333" s="1"/>
      <c r="FE3333" s="1"/>
      <c r="FF3333" s="1"/>
      <c r="FG3333" s="1"/>
      <c r="FH3333" s="1"/>
      <c r="FI3333" s="1"/>
      <c r="FJ3333" s="1"/>
      <c r="FK3333" s="1"/>
      <c r="FL3333" s="1"/>
      <c r="FM3333" s="1"/>
      <c r="FN3333" s="1"/>
      <c r="FO3333" s="1"/>
      <c r="FP3333" s="1"/>
      <c r="FQ3333" s="1"/>
      <c r="FR3333" s="1"/>
      <c r="FS3333" s="1"/>
      <c r="FT3333" s="1"/>
      <c r="FU3333" s="1"/>
      <c r="FV3333" s="1"/>
      <c r="FW3333" s="1"/>
      <c r="FX3333" s="1"/>
      <c r="FY3333" s="1"/>
      <c r="FZ3333" s="1"/>
      <c r="GA3333" s="1"/>
      <c r="GB3333" s="1"/>
      <c r="GC3333" s="1"/>
      <c r="GD3333" s="1"/>
      <c r="GE3333" s="1"/>
      <c r="GF3333" s="1"/>
      <c r="GG3333" s="1"/>
      <c r="GH3333" s="1"/>
      <c r="GI3333" s="1"/>
      <c r="GJ3333" s="1"/>
      <c r="GK3333"/>
      <c r="GL3333"/>
      <c r="GM3333"/>
      <c r="GN3333"/>
      <c r="GO3333"/>
      <c r="GP3333"/>
      <c r="GQ3333"/>
      <c r="GR3333"/>
      <c r="GS3333"/>
      <c r="GT3333"/>
      <c r="GU3333"/>
      <c r="GV3333"/>
      <c r="GW3333"/>
      <c r="GX3333"/>
      <c r="GY3333"/>
      <c r="GZ3333"/>
      <c r="HA3333"/>
      <c r="HB3333"/>
      <c r="HC3333"/>
      <c r="HD3333"/>
      <c r="HE3333"/>
    </row>
    <row r="3334" spans="6:213" s="19" customFormat="1" x14ac:dyDescent="0.25">
      <c r="F3334" s="20"/>
      <c r="G3334" s="20"/>
      <c r="H3334" s="20"/>
      <c r="I3334" s="20"/>
      <c r="J3334" s="21"/>
      <c r="K3334" s="21"/>
      <c r="L3334" s="20"/>
      <c r="M3334" s="20"/>
      <c r="N3334" s="22"/>
      <c r="O3334" s="22"/>
      <c r="P3334" s="22"/>
      <c r="Q3334" s="22"/>
      <c r="U3334" s="20"/>
      <c r="V3334" s="20"/>
      <c r="W3334" s="20"/>
      <c r="X3334" s="27"/>
      <c r="Y3334" s="253"/>
      <c r="Z3334" s="30"/>
      <c r="AA3334" s="30"/>
      <c r="AB3334" s="31"/>
      <c r="AC3334" s="31"/>
      <c r="AD3334" s="31"/>
      <c r="AE3334" s="31"/>
      <c r="AF3334" s="31"/>
      <c r="AG3334" s="241"/>
      <c r="AH3334" s="31"/>
      <c r="AI3334" s="31"/>
      <c r="AJ3334" s="31"/>
      <c r="AK3334" s="31"/>
      <c r="AL3334" s="120"/>
      <c r="AM3334" s="25"/>
      <c r="AN3334" s="25"/>
      <c r="AO3334" s="25"/>
      <c r="AP3334" s="25"/>
      <c r="AQ3334" s="26"/>
      <c r="AR3334" s="25"/>
      <c r="AS3334" s="25"/>
      <c r="AT3334" s="25"/>
      <c r="AU3334" s="25"/>
      <c r="AV3334" s="25"/>
      <c r="BC3334" s="1"/>
      <c r="BD3334"/>
      <c r="BE3334"/>
      <c r="BF3334" s="1"/>
      <c r="BG3334"/>
      <c r="BH3334"/>
      <c r="BI3334"/>
      <c r="BJ3334" s="1"/>
      <c r="BK3334" s="1"/>
      <c r="BL3334"/>
      <c r="BM3334" s="1"/>
      <c r="BN3334" s="1"/>
      <c r="BO3334" s="1"/>
      <c r="BP3334" s="1"/>
      <c r="BQ3334" s="1"/>
      <c r="BR3334" s="1"/>
      <c r="BS3334" s="1"/>
      <c r="BT3334" s="22"/>
      <c r="BU3334" s="1"/>
      <c r="BV3334" s="1"/>
      <c r="BW3334" s="1"/>
      <c r="BX3334" s="1"/>
      <c r="BY3334" s="1"/>
      <c r="BZ3334" s="1"/>
      <c r="CA3334" s="1"/>
      <c r="CB3334" s="1"/>
      <c r="CC3334" s="1"/>
      <c r="CD3334" s="1"/>
      <c r="CE3334" s="1"/>
      <c r="CF3334" s="1"/>
      <c r="CG3334" s="1"/>
      <c r="CH3334" s="1"/>
      <c r="CI3334" s="1"/>
      <c r="CJ3334" s="1"/>
      <c r="CK3334" s="1"/>
      <c r="CL3334" s="1"/>
      <c r="CM3334" s="1"/>
      <c r="CN3334" s="1"/>
      <c r="CO3334" s="1"/>
      <c r="CP3334" s="1"/>
      <c r="CQ3334" s="1"/>
      <c r="CR3334" s="1"/>
      <c r="CS3334" s="1"/>
      <c r="CT3334" s="1"/>
      <c r="CU3334" s="1"/>
      <c r="CV3334" s="1"/>
      <c r="CW3334" s="1"/>
      <c r="CX3334" s="1"/>
      <c r="CY3334" s="1"/>
      <c r="CZ3334" s="1"/>
      <c r="DA3334" s="1"/>
      <c r="DB3334" s="1"/>
      <c r="DC3334" s="1"/>
      <c r="DD3334" s="1"/>
      <c r="DE3334" s="1"/>
      <c r="DF3334" s="1"/>
      <c r="DG3334" s="1"/>
      <c r="DH3334" s="1"/>
      <c r="DI3334" s="1"/>
      <c r="DJ3334" s="1"/>
      <c r="DK3334" s="1"/>
      <c r="DL3334" s="1"/>
      <c r="DM3334" s="1"/>
      <c r="DN3334" s="1"/>
      <c r="DO3334" s="1"/>
      <c r="DP3334" s="1"/>
      <c r="DQ3334" s="1"/>
      <c r="DR3334" s="1"/>
      <c r="DS3334" s="1"/>
      <c r="DT3334" s="1"/>
      <c r="DU3334" s="1"/>
      <c r="DV3334" s="1"/>
      <c r="DW3334" s="1"/>
      <c r="DX3334" s="1"/>
      <c r="DY3334" s="1"/>
      <c r="DZ3334" s="1"/>
      <c r="EA3334" s="1"/>
      <c r="EB3334" s="1"/>
      <c r="EC3334" s="1"/>
      <c r="ED3334" s="1"/>
      <c r="EE3334" s="1"/>
      <c r="EF3334" s="1"/>
      <c r="EG3334" s="1"/>
      <c r="EH3334" s="1"/>
      <c r="EI3334" s="1"/>
      <c r="EJ3334" s="1"/>
      <c r="EK3334" s="1"/>
      <c r="EL3334" s="1"/>
      <c r="EM3334" s="1"/>
      <c r="EN3334" s="1"/>
      <c r="EO3334" s="1"/>
      <c r="EP3334" s="1"/>
      <c r="EQ3334" s="1"/>
      <c r="ER3334" s="1"/>
      <c r="ES3334" s="1"/>
      <c r="ET3334" s="1"/>
      <c r="EU3334" s="1"/>
      <c r="EV3334" s="1"/>
      <c r="EW3334" s="1"/>
      <c r="EX3334" s="1"/>
      <c r="EY3334" s="1"/>
      <c r="EZ3334" s="1"/>
      <c r="FA3334" s="1"/>
      <c r="FB3334" s="1"/>
      <c r="FC3334" s="1"/>
      <c r="FD3334" s="1"/>
      <c r="FE3334" s="1"/>
      <c r="FF3334" s="1"/>
      <c r="FG3334" s="1"/>
      <c r="FH3334" s="1"/>
      <c r="FI3334" s="1"/>
      <c r="FJ3334" s="1"/>
      <c r="FK3334" s="1"/>
      <c r="FL3334" s="1"/>
      <c r="FM3334" s="1"/>
      <c r="FN3334" s="1"/>
      <c r="FO3334" s="1"/>
      <c r="FP3334" s="1"/>
      <c r="FQ3334" s="1"/>
      <c r="FR3334" s="1"/>
      <c r="FS3334" s="1"/>
      <c r="FT3334" s="1"/>
      <c r="FU3334" s="1"/>
      <c r="FV3334" s="1"/>
      <c r="FW3334" s="1"/>
      <c r="FX3334" s="1"/>
      <c r="FY3334" s="1"/>
      <c r="FZ3334" s="1"/>
      <c r="GA3334" s="1"/>
      <c r="GB3334" s="1"/>
      <c r="GC3334" s="1"/>
      <c r="GD3334" s="1"/>
      <c r="GE3334" s="1"/>
      <c r="GF3334" s="1"/>
      <c r="GG3334" s="1"/>
      <c r="GH3334" s="1"/>
      <c r="GI3334" s="1"/>
      <c r="GJ3334" s="1"/>
      <c r="GK3334"/>
      <c r="GL3334"/>
      <c r="GM3334"/>
      <c r="GN3334"/>
      <c r="GO3334"/>
      <c r="GP3334"/>
      <c r="GQ3334"/>
      <c r="GR3334"/>
      <c r="GS3334"/>
      <c r="GT3334"/>
      <c r="GU3334"/>
      <c r="GV3334"/>
      <c r="GW3334"/>
      <c r="GX3334"/>
      <c r="GY3334"/>
      <c r="GZ3334"/>
      <c r="HA3334"/>
      <c r="HB3334"/>
      <c r="HC3334"/>
      <c r="HD3334"/>
      <c r="HE3334"/>
    </row>
    <row r="3335" spans="6:213" s="19" customFormat="1" x14ac:dyDescent="0.25">
      <c r="F3335" s="20"/>
      <c r="G3335" s="20"/>
      <c r="H3335" s="20"/>
      <c r="I3335" s="20"/>
      <c r="J3335" s="21"/>
      <c r="K3335" s="21"/>
      <c r="L3335" s="20"/>
      <c r="M3335" s="20"/>
      <c r="N3335" s="22"/>
      <c r="O3335" s="22"/>
      <c r="P3335" s="22"/>
      <c r="Q3335" s="22"/>
      <c r="U3335" s="20"/>
      <c r="V3335" s="20"/>
      <c r="W3335" s="20"/>
      <c r="X3335" s="27"/>
      <c r="Y3335" s="253"/>
      <c r="Z3335" s="30"/>
      <c r="AA3335" s="30"/>
      <c r="AB3335" s="31"/>
      <c r="AC3335" s="31"/>
      <c r="AD3335" s="31"/>
      <c r="AE3335" s="31"/>
      <c r="AF3335" s="31"/>
      <c r="AG3335" s="241"/>
      <c r="AH3335" s="31"/>
      <c r="AI3335" s="31"/>
      <c r="AJ3335" s="31"/>
      <c r="AK3335" s="31"/>
      <c r="AL3335" s="120"/>
      <c r="AM3335" s="25"/>
      <c r="AN3335" s="25"/>
      <c r="AO3335" s="25"/>
      <c r="AP3335" s="25"/>
      <c r="AQ3335" s="26"/>
      <c r="AR3335" s="25"/>
      <c r="AS3335" s="25"/>
      <c r="AT3335" s="25"/>
      <c r="AU3335" s="25"/>
      <c r="AV3335" s="25"/>
      <c r="BC3335" s="1"/>
      <c r="BD3335"/>
      <c r="BE3335"/>
      <c r="BF3335" s="1"/>
      <c r="BG3335"/>
      <c r="BH3335"/>
      <c r="BI3335"/>
      <c r="BJ3335" s="1"/>
      <c r="BK3335" s="1"/>
      <c r="BL3335"/>
      <c r="BM3335" s="1"/>
      <c r="BN3335" s="1"/>
      <c r="BO3335" s="1"/>
      <c r="BP3335" s="1"/>
      <c r="BQ3335" s="1"/>
      <c r="BR3335" s="1"/>
      <c r="BS3335" s="1"/>
      <c r="BT3335" s="22"/>
      <c r="BU3335" s="1"/>
      <c r="BV3335" s="1"/>
      <c r="BW3335" s="1"/>
      <c r="BX3335" s="1"/>
      <c r="BY3335" s="1"/>
      <c r="BZ3335" s="1"/>
      <c r="CA3335" s="1"/>
      <c r="CB3335" s="1"/>
      <c r="CC3335" s="1"/>
      <c r="CD3335" s="1"/>
      <c r="CE3335" s="1"/>
      <c r="CF3335" s="1"/>
      <c r="CG3335" s="1"/>
      <c r="CH3335" s="1"/>
      <c r="CI3335" s="1"/>
      <c r="CJ3335" s="1"/>
      <c r="CK3335" s="1"/>
      <c r="CL3335" s="1"/>
      <c r="CM3335" s="1"/>
      <c r="CN3335" s="1"/>
      <c r="CO3335" s="1"/>
      <c r="CP3335" s="1"/>
      <c r="CQ3335" s="1"/>
      <c r="CR3335" s="1"/>
      <c r="CS3335" s="1"/>
      <c r="CT3335" s="1"/>
      <c r="CU3335" s="1"/>
      <c r="CV3335" s="1"/>
      <c r="CW3335" s="1"/>
      <c r="CX3335" s="1"/>
      <c r="CY3335" s="1"/>
      <c r="CZ3335" s="1"/>
      <c r="DA3335" s="1"/>
      <c r="DB3335" s="1"/>
      <c r="DC3335" s="1"/>
      <c r="DD3335" s="1"/>
      <c r="DE3335" s="1"/>
      <c r="DF3335" s="1"/>
      <c r="DG3335" s="1"/>
      <c r="DH3335" s="1"/>
      <c r="DI3335" s="1"/>
      <c r="DJ3335" s="1"/>
      <c r="DK3335" s="1"/>
      <c r="DL3335" s="1"/>
      <c r="DM3335" s="1"/>
      <c r="DN3335" s="1"/>
      <c r="DO3335" s="1"/>
      <c r="DP3335" s="1"/>
      <c r="DQ3335" s="1"/>
      <c r="DR3335" s="1"/>
      <c r="DS3335" s="1"/>
      <c r="DT3335" s="1"/>
      <c r="DU3335" s="1"/>
      <c r="DV3335" s="1"/>
      <c r="DW3335" s="1"/>
      <c r="DX3335" s="1"/>
      <c r="DY3335" s="1"/>
      <c r="DZ3335" s="1"/>
      <c r="EA3335" s="1"/>
      <c r="EB3335" s="1"/>
      <c r="EC3335" s="1"/>
      <c r="ED3335" s="1"/>
      <c r="EE3335" s="1"/>
      <c r="EF3335" s="1"/>
      <c r="EG3335" s="1"/>
      <c r="EH3335" s="1"/>
      <c r="EI3335" s="1"/>
      <c r="EJ3335" s="1"/>
      <c r="EK3335" s="1"/>
      <c r="EL3335" s="1"/>
      <c r="EM3335" s="1"/>
      <c r="EN3335" s="1"/>
      <c r="EO3335" s="1"/>
      <c r="EP3335" s="1"/>
      <c r="EQ3335" s="1"/>
      <c r="ER3335" s="1"/>
      <c r="ES3335" s="1"/>
      <c r="ET3335" s="1"/>
      <c r="EU3335" s="1"/>
      <c r="EV3335" s="1"/>
      <c r="EW3335" s="1"/>
      <c r="EX3335" s="1"/>
      <c r="EY3335" s="1"/>
      <c r="EZ3335" s="1"/>
      <c r="FA3335" s="1"/>
      <c r="FB3335" s="1"/>
      <c r="FC3335" s="1"/>
      <c r="FD3335" s="1"/>
      <c r="FE3335" s="1"/>
      <c r="FF3335" s="1"/>
      <c r="FG3335" s="1"/>
      <c r="FH3335" s="1"/>
      <c r="FI3335" s="1"/>
      <c r="FJ3335" s="1"/>
      <c r="FK3335" s="1"/>
      <c r="FL3335" s="1"/>
      <c r="FM3335" s="1"/>
      <c r="FN3335" s="1"/>
      <c r="FO3335" s="1"/>
      <c r="FP3335" s="1"/>
      <c r="FQ3335" s="1"/>
      <c r="FR3335" s="1"/>
      <c r="FS3335" s="1"/>
      <c r="FT3335" s="1"/>
      <c r="FU3335" s="1"/>
      <c r="FV3335" s="1"/>
      <c r="FW3335" s="1"/>
      <c r="FX3335" s="1"/>
      <c r="FY3335" s="1"/>
      <c r="FZ3335" s="1"/>
      <c r="GA3335" s="1"/>
      <c r="GB3335" s="1"/>
      <c r="GC3335" s="1"/>
      <c r="GD3335" s="1"/>
      <c r="GE3335" s="1"/>
      <c r="GF3335" s="1"/>
      <c r="GG3335" s="1"/>
      <c r="GH3335" s="1"/>
      <c r="GI3335" s="1"/>
      <c r="GJ3335" s="1"/>
      <c r="GK3335"/>
      <c r="GL3335"/>
      <c r="GM3335"/>
      <c r="GN3335"/>
      <c r="GO3335"/>
      <c r="GP3335"/>
      <c r="GQ3335"/>
      <c r="GR3335"/>
      <c r="GS3335"/>
      <c r="GT3335"/>
      <c r="GU3335"/>
      <c r="GV3335"/>
      <c r="GW3335"/>
      <c r="GX3335"/>
      <c r="GY3335"/>
      <c r="GZ3335"/>
      <c r="HA3335"/>
      <c r="HB3335"/>
      <c r="HC3335"/>
      <c r="HD3335"/>
      <c r="HE3335"/>
    </row>
    <row r="3336" spans="6:213" s="19" customFormat="1" x14ac:dyDescent="0.25">
      <c r="F3336" s="20"/>
      <c r="G3336" s="20"/>
      <c r="H3336" s="20"/>
      <c r="I3336" s="20"/>
      <c r="J3336" s="21"/>
      <c r="K3336" s="21"/>
      <c r="L3336" s="20"/>
      <c r="M3336" s="20"/>
      <c r="N3336" s="22"/>
      <c r="O3336" s="22"/>
      <c r="P3336" s="22"/>
      <c r="Q3336" s="22"/>
      <c r="U3336" s="20"/>
      <c r="V3336" s="20"/>
      <c r="W3336" s="20"/>
      <c r="X3336" s="27"/>
      <c r="Y3336" s="253"/>
      <c r="Z3336" s="30"/>
      <c r="AA3336" s="30"/>
      <c r="AB3336" s="31"/>
      <c r="AC3336" s="31"/>
      <c r="AD3336" s="31"/>
      <c r="AE3336" s="31"/>
      <c r="AF3336" s="31"/>
      <c r="AG3336" s="241"/>
      <c r="AH3336" s="31"/>
      <c r="AI3336" s="31"/>
      <c r="AJ3336" s="31"/>
      <c r="AK3336" s="31"/>
      <c r="AL3336" s="120"/>
      <c r="AM3336" s="25"/>
      <c r="AN3336" s="25"/>
      <c r="AO3336" s="25"/>
      <c r="AP3336" s="25"/>
      <c r="AQ3336" s="26"/>
      <c r="AR3336" s="25"/>
      <c r="AS3336" s="25"/>
      <c r="AT3336" s="25"/>
      <c r="AU3336" s="25"/>
      <c r="AV3336" s="25"/>
      <c r="BC3336" s="1"/>
      <c r="BD3336"/>
      <c r="BE3336"/>
      <c r="BF3336" s="1"/>
      <c r="BG3336"/>
      <c r="BH3336"/>
      <c r="BI3336"/>
      <c r="BJ3336" s="1"/>
      <c r="BK3336" s="1"/>
      <c r="BL3336"/>
      <c r="BM3336" s="1"/>
      <c r="BN3336" s="1"/>
      <c r="BO3336" s="1"/>
      <c r="BP3336" s="1"/>
      <c r="BQ3336" s="1"/>
      <c r="BR3336" s="1"/>
      <c r="BS3336" s="1"/>
      <c r="BT3336" s="22"/>
      <c r="BU3336" s="1"/>
      <c r="BV3336" s="1"/>
      <c r="BW3336" s="1"/>
      <c r="BX3336" s="1"/>
      <c r="BY3336" s="1"/>
      <c r="BZ3336" s="1"/>
      <c r="CA3336" s="1"/>
      <c r="CB3336" s="1"/>
      <c r="CC3336" s="1"/>
      <c r="CD3336" s="1"/>
      <c r="CE3336" s="1"/>
      <c r="CF3336" s="1"/>
      <c r="CG3336" s="1"/>
      <c r="CH3336" s="1"/>
      <c r="CI3336" s="1"/>
      <c r="CJ3336" s="1"/>
      <c r="CK3336" s="1"/>
      <c r="CL3336" s="1"/>
      <c r="CM3336" s="1"/>
      <c r="CN3336" s="1"/>
      <c r="CO3336" s="1"/>
      <c r="CP3336" s="1"/>
      <c r="CQ3336" s="1"/>
      <c r="CR3336" s="1"/>
      <c r="CS3336" s="1"/>
      <c r="CT3336" s="1"/>
      <c r="CU3336" s="1"/>
      <c r="CV3336" s="1"/>
      <c r="CW3336" s="1"/>
      <c r="CX3336" s="1"/>
      <c r="CY3336" s="1"/>
      <c r="CZ3336" s="1"/>
      <c r="DA3336" s="1"/>
      <c r="DB3336" s="1"/>
      <c r="DC3336" s="1"/>
      <c r="DD3336" s="1"/>
      <c r="DE3336" s="1"/>
      <c r="DF3336" s="1"/>
      <c r="DG3336" s="1"/>
      <c r="DH3336" s="1"/>
      <c r="DI3336" s="1"/>
      <c r="DJ3336" s="1"/>
      <c r="DK3336" s="1"/>
      <c r="DL3336" s="1"/>
      <c r="DM3336" s="1"/>
      <c r="DN3336" s="1"/>
      <c r="DO3336" s="1"/>
      <c r="DP3336" s="1"/>
      <c r="DQ3336" s="1"/>
      <c r="DR3336" s="1"/>
      <c r="DS3336" s="1"/>
      <c r="DT3336" s="1"/>
      <c r="DU3336" s="1"/>
      <c r="DV3336" s="1"/>
      <c r="DW3336" s="1"/>
      <c r="DX3336" s="1"/>
      <c r="DY3336" s="1"/>
      <c r="DZ3336" s="1"/>
      <c r="EA3336" s="1"/>
      <c r="EB3336" s="1"/>
      <c r="EC3336" s="1"/>
      <c r="ED3336" s="1"/>
      <c r="EE3336" s="1"/>
      <c r="EF3336" s="1"/>
      <c r="EG3336" s="1"/>
      <c r="EH3336" s="1"/>
      <c r="EI3336" s="1"/>
      <c r="EJ3336" s="1"/>
      <c r="EK3336" s="1"/>
      <c r="EL3336" s="1"/>
      <c r="EM3336" s="1"/>
      <c r="EN3336" s="1"/>
      <c r="EO3336" s="1"/>
      <c r="EP3336" s="1"/>
      <c r="EQ3336" s="1"/>
      <c r="ER3336" s="1"/>
      <c r="ES3336" s="1"/>
      <c r="ET3336" s="1"/>
      <c r="EU3336" s="1"/>
      <c r="EV3336" s="1"/>
      <c r="EW3336" s="1"/>
      <c r="EX3336" s="1"/>
      <c r="EY3336" s="1"/>
      <c r="EZ3336" s="1"/>
      <c r="FA3336" s="1"/>
      <c r="FB3336" s="1"/>
      <c r="FC3336" s="1"/>
      <c r="FD3336" s="1"/>
      <c r="FE3336" s="1"/>
      <c r="FF3336" s="1"/>
      <c r="FG3336" s="1"/>
      <c r="FH3336" s="1"/>
      <c r="FI3336" s="1"/>
      <c r="FJ3336" s="1"/>
      <c r="FK3336" s="1"/>
      <c r="FL3336" s="1"/>
      <c r="FM3336" s="1"/>
      <c r="FN3336" s="1"/>
      <c r="FO3336" s="1"/>
      <c r="FP3336" s="1"/>
      <c r="FQ3336" s="1"/>
      <c r="FR3336" s="1"/>
      <c r="FS3336" s="1"/>
      <c r="FT3336" s="1"/>
      <c r="FU3336" s="1"/>
      <c r="FV3336" s="1"/>
      <c r="FW3336" s="1"/>
      <c r="FX3336" s="1"/>
      <c r="FY3336" s="1"/>
      <c r="FZ3336" s="1"/>
      <c r="GA3336" s="1"/>
      <c r="GB3336" s="1"/>
      <c r="GC3336" s="1"/>
      <c r="GD3336" s="1"/>
      <c r="GE3336" s="1"/>
      <c r="GF3336" s="1"/>
      <c r="GG3336" s="1"/>
      <c r="GH3336" s="1"/>
      <c r="GI3336" s="1"/>
      <c r="GJ3336" s="1"/>
      <c r="GK3336"/>
      <c r="GL3336"/>
      <c r="GM3336"/>
      <c r="GN3336"/>
      <c r="GO3336"/>
      <c r="GP3336"/>
      <c r="GQ3336"/>
      <c r="GR3336"/>
      <c r="GS3336"/>
      <c r="GT3336"/>
      <c r="GU3336"/>
      <c r="GV3336"/>
      <c r="GW3336"/>
      <c r="GX3336"/>
      <c r="GY3336"/>
      <c r="GZ3336"/>
      <c r="HA3336"/>
      <c r="HB3336"/>
      <c r="HC3336"/>
      <c r="HD3336"/>
      <c r="HE3336"/>
    </row>
    <row r="3337" spans="6:213" s="19" customFormat="1" x14ac:dyDescent="0.25">
      <c r="F3337" s="20"/>
      <c r="G3337" s="20"/>
      <c r="H3337" s="20"/>
      <c r="I3337" s="20"/>
      <c r="J3337" s="21"/>
      <c r="K3337" s="21"/>
      <c r="L3337" s="20"/>
      <c r="M3337" s="20"/>
      <c r="N3337" s="22"/>
      <c r="O3337" s="22"/>
      <c r="P3337" s="22"/>
      <c r="Q3337" s="22"/>
      <c r="U3337" s="20"/>
      <c r="V3337" s="20"/>
      <c r="W3337" s="20"/>
      <c r="X3337" s="27"/>
      <c r="Y3337" s="253"/>
      <c r="Z3337" s="30"/>
      <c r="AA3337" s="30"/>
      <c r="AB3337" s="31"/>
      <c r="AC3337" s="31"/>
      <c r="AD3337" s="31"/>
      <c r="AE3337" s="31"/>
      <c r="AF3337" s="31"/>
      <c r="AG3337" s="241"/>
      <c r="AH3337" s="31"/>
      <c r="AI3337" s="31"/>
      <c r="AJ3337" s="31"/>
      <c r="AK3337" s="31"/>
      <c r="AL3337" s="120"/>
      <c r="AM3337" s="25"/>
      <c r="AN3337" s="25"/>
      <c r="AO3337" s="25"/>
      <c r="AP3337" s="25"/>
      <c r="AQ3337" s="26"/>
      <c r="AR3337" s="25"/>
      <c r="AS3337" s="25"/>
      <c r="AT3337" s="25"/>
      <c r="AU3337" s="25"/>
      <c r="AV3337" s="25"/>
      <c r="BC3337" s="1"/>
      <c r="BD3337"/>
      <c r="BE3337"/>
      <c r="BF3337" s="1"/>
      <c r="BG3337"/>
      <c r="BH3337"/>
      <c r="BI3337"/>
      <c r="BJ3337" s="1"/>
      <c r="BK3337" s="1"/>
      <c r="BL3337"/>
      <c r="BM3337" s="1"/>
      <c r="BN3337" s="1"/>
      <c r="BO3337" s="1"/>
      <c r="BP3337" s="1"/>
      <c r="BQ3337" s="1"/>
      <c r="BR3337" s="1"/>
      <c r="BS3337" s="1"/>
      <c r="BT3337" s="22"/>
      <c r="BU3337" s="1"/>
      <c r="BV3337" s="1"/>
      <c r="BW3337" s="1"/>
      <c r="BX3337" s="1"/>
      <c r="BY3337" s="1"/>
      <c r="BZ3337" s="1"/>
      <c r="CA3337" s="1"/>
      <c r="CB3337" s="1"/>
      <c r="CC3337" s="1"/>
      <c r="CD3337" s="1"/>
      <c r="CE3337" s="1"/>
      <c r="CF3337" s="1"/>
      <c r="CG3337" s="1"/>
      <c r="CH3337" s="1"/>
      <c r="CI3337" s="1"/>
      <c r="CJ3337" s="1"/>
      <c r="CK3337" s="1"/>
      <c r="CL3337" s="1"/>
      <c r="CM3337" s="1"/>
      <c r="CN3337" s="1"/>
      <c r="CO3337" s="1"/>
      <c r="CP3337" s="1"/>
      <c r="CQ3337" s="1"/>
      <c r="CR3337" s="1"/>
      <c r="CS3337" s="1"/>
      <c r="CT3337" s="1"/>
      <c r="CU3337" s="1"/>
      <c r="CV3337" s="1"/>
      <c r="CW3337" s="1"/>
      <c r="CX3337" s="1"/>
      <c r="CY3337" s="1"/>
      <c r="CZ3337" s="1"/>
      <c r="DA3337" s="1"/>
      <c r="DB3337" s="1"/>
      <c r="DC3337" s="1"/>
      <c r="DD3337" s="1"/>
      <c r="DE3337" s="1"/>
      <c r="DF3337" s="1"/>
      <c r="DG3337" s="1"/>
      <c r="DH3337" s="1"/>
      <c r="DI3337" s="1"/>
      <c r="DJ3337" s="1"/>
      <c r="DK3337" s="1"/>
      <c r="DL3337" s="1"/>
      <c r="DM3337" s="1"/>
      <c r="DN3337" s="1"/>
      <c r="DO3337" s="1"/>
      <c r="DP3337" s="1"/>
      <c r="DQ3337" s="1"/>
      <c r="DR3337" s="1"/>
      <c r="DS3337" s="1"/>
      <c r="DT3337" s="1"/>
      <c r="DU3337" s="1"/>
      <c r="DV3337" s="1"/>
      <c r="DW3337" s="1"/>
      <c r="DX3337" s="1"/>
      <c r="DY3337" s="1"/>
      <c r="DZ3337" s="1"/>
      <c r="EA3337" s="1"/>
      <c r="EB3337" s="1"/>
      <c r="EC3337" s="1"/>
      <c r="ED3337" s="1"/>
      <c r="EE3337" s="1"/>
      <c r="EF3337" s="1"/>
      <c r="EG3337" s="1"/>
      <c r="EH3337" s="1"/>
      <c r="EI3337" s="1"/>
      <c r="EJ3337" s="1"/>
      <c r="EK3337" s="1"/>
      <c r="EL3337" s="1"/>
      <c r="EM3337" s="1"/>
      <c r="EN3337" s="1"/>
      <c r="EO3337" s="1"/>
      <c r="EP3337" s="1"/>
      <c r="EQ3337" s="1"/>
      <c r="ER3337" s="1"/>
      <c r="ES3337" s="1"/>
      <c r="ET3337" s="1"/>
      <c r="EU3337" s="1"/>
      <c r="EV3337" s="1"/>
      <c r="EW3337" s="1"/>
      <c r="EX3337" s="1"/>
      <c r="EY3337" s="1"/>
      <c r="EZ3337" s="1"/>
      <c r="FA3337" s="1"/>
      <c r="FB3337" s="1"/>
      <c r="FC3337" s="1"/>
      <c r="FD3337" s="1"/>
      <c r="FE3337" s="1"/>
      <c r="FF3337" s="1"/>
      <c r="FG3337" s="1"/>
      <c r="FH3337" s="1"/>
      <c r="FI3337" s="1"/>
      <c r="FJ3337" s="1"/>
      <c r="FK3337" s="1"/>
      <c r="FL3337" s="1"/>
      <c r="FM3337" s="1"/>
      <c r="FN3337" s="1"/>
      <c r="FO3337" s="1"/>
      <c r="FP3337" s="1"/>
      <c r="FQ3337" s="1"/>
      <c r="FR3337" s="1"/>
      <c r="FS3337" s="1"/>
      <c r="FT3337" s="1"/>
      <c r="FU3337" s="1"/>
      <c r="FV3337" s="1"/>
      <c r="FW3337" s="1"/>
      <c r="FX3337" s="1"/>
      <c r="FY3337" s="1"/>
      <c r="FZ3337" s="1"/>
      <c r="GA3337" s="1"/>
      <c r="GB3337" s="1"/>
      <c r="GC3337" s="1"/>
      <c r="GD3337" s="1"/>
      <c r="GE3337" s="1"/>
      <c r="GF3337" s="1"/>
      <c r="GG3337" s="1"/>
      <c r="GH3337" s="1"/>
      <c r="GI3337" s="1"/>
      <c r="GJ3337" s="1"/>
      <c r="GK3337"/>
      <c r="GL3337"/>
      <c r="GM3337"/>
      <c r="GN3337"/>
      <c r="GO3337"/>
      <c r="GP3337"/>
      <c r="GQ3337"/>
      <c r="GR3337"/>
      <c r="GS3337"/>
      <c r="GT3337"/>
      <c r="GU3337"/>
      <c r="GV3337"/>
      <c r="GW3337"/>
      <c r="GX3337"/>
      <c r="GY3337"/>
      <c r="GZ3337"/>
      <c r="HA3337"/>
      <c r="HB3337"/>
      <c r="HC3337"/>
      <c r="HD3337"/>
      <c r="HE3337"/>
    </row>
    <row r="3338" spans="6:213" s="19" customFormat="1" x14ac:dyDescent="0.25">
      <c r="F3338" s="20"/>
      <c r="G3338" s="20"/>
      <c r="H3338" s="20"/>
      <c r="I3338" s="20"/>
      <c r="J3338" s="21"/>
      <c r="K3338" s="21"/>
      <c r="L3338" s="20"/>
      <c r="M3338" s="20"/>
      <c r="N3338" s="22"/>
      <c r="O3338" s="22"/>
      <c r="P3338" s="22"/>
      <c r="Q3338" s="22"/>
      <c r="U3338" s="20"/>
      <c r="V3338" s="20"/>
      <c r="W3338" s="20"/>
      <c r="X3338" s="27"/>
      <c r="Y3338" s="253"/>
      <c r="Z3338" s="30"/>
      <c r="AA3338" s="30"/>
      <c r="AB3338" s="31"/>
      <c r="AC3338" s="31"/>
      <c r="AD3338" s="31"/>
      <c r="AE3338" s="31"/>
      <c r="AF3338" s="31"/>
      <c r="AG3338" s="241"/>
      <c r="AH3338" s="31"/>
      <c r="AI3338" s="31"/>
      <c r="AJ3338" s="31"/>
      <c r="AK3338" s="31"/>
      <c r="AL3338" s="120"/>
      <c r="AM3338" s="25"/>
      <c r="AN3338" s="25"/>
      <c r="AO3338" s="25"/>
      <c r="AP3338" s="25"/>
      <c r="AQ3338" s="26"/>
      <c r="AR3338" s="25"/>
      <c r="AS3338" s="25"/>
      <c r="AT3338" s="25"/>
      <c r="AU3338" s="25"/>
      <c r="AV3338" s="25"/>
      <c r="BC3338" s="1"/>
      <c r="BD3338"/>
      <c r="BE3338"/>
      <c r="BF3338" s="1"/>
      <c r="BG3338"/>
      <c r="BH3338"/>
      <c r="BI3338"/>
      <c r="BJ3338" s="1"/>
      <c r="BK3338" s="1"/>
      <c r="BL3338"/>
      <c r="BM3338" s="1"/>
      <c r="BN3338" s="1"/>
      <c r="BO3338" s="1"/>
      <c r="BP3338" s="1"/>
      <c r="BQ3338" s="1"/>
      <c r="BR3338" s="1"/>
      <c r="BS3338" s="1"/>
      <c r="BT3338" s="22"/>
      <c r="BU3338" s="1"/>
      <c r="BV3338" s="1"/>
      <c r="BW3338" s="1"/>
      <c r="BX3338" s="1"/>
      <c r="BY3338" s="1"/>
      <c r="BZ3338" s="1"/>
      <c r="CA3338" s="1"/>
      <c r="CB3338" s="1"/>
      <c r="CC3338" s="1"/>
      <c r="CD3338" s="1"/>
      <c r="CE3338" s="1"/>
      <c r="CF3338" s="1"/>
      <c r="CG3338" s="1"/>
      <c r="CH3338" s="1"/>
      <c r="CI3338" s="1"/>
      <c r="CJ3338" s="1"/>
      <c r="CK3338" s="1"/>
      <c r="CL3338" s="1"/>
      <c r="CM3338" s="1"/>
      <c r="CN3338" s="1"/>
      <c r="CO3338" s="1"/>
      <c r="CP3338" s="1"/>
      <c r="CQ3338" s="1"/>
      <c r="CR3338" s="1"/>
      <c r="CS3338" s="1"/>
      <c r="CT3338" s="1"/>
      <c r="CU3338" s="1"/>
      <c r="CV3338" s="1"/>
      <c r="CW3338" s="1"/>
      <c r="CX3338" s="1"/>
      <c r="CY3338" s="1"/>
      <c r="CZ3338" s="1"/>
      <c r="DA3338" s="1"/>
      <c r="DB3338" s="1"/>
      <c r="DC3338" s="1"/>
      <c r="DD3338" s="1"/>
      <c r="DE3338" s="1"/>
      <c r="DF3338" s="1"/>
      <c r="DG3338" s="1"/>
      <c r="DH3338" s="1"/>
      <c r="DI3338" s="1"/>
      <c r="DJ3338" s="1"/>
      <c r="DK3338" s="1"/>
      <c r="DL3338" s="1"/>
      <c r="DM3338" s="1"/>
      <c r="DN3338" s="1"/>
      <c r="DO3338" s="1"/>
      <c r="DP3338" s="1"/>
      <c r="DQ3338" s="1"/>
      <c r="DR3338" s="1"/>
      <c r="DS3338" s="1"/>
      <c r="DT3338" s="1"/>
      <c r="DU3338" s="1"/>
      <c r="DV3338" s="1"/>
      <c r="DW3338" s="1"/>
      <c r="DX3338" s="1"/>
      <c r="DY3338" s="1"/>
      <c r="DZ3338" s="1"/>
      <c r="EA3338" s="1"/>
      <c r="EB3338" s="1"/>
      <c r="EC3338" s="1"/>
      <c r="ED3338" s="1"/>
      <c r="EE3338" s="1"/>
      <c r="EF3338" s="1"/>
      <c r="EG3338" s="1"/>
      <c r="EH3338" s="1"/>
      <c r="EI3338" s="1"/>
      <c r="EJ3338" s="1"/>
      <c r="EK3338" s="1"/>
      <c r="EL3338" s="1"/>
      <c r="EM3338" s="1"/>
      <c r="EN3338" s="1"/>
      <c r="EO3338" s="1"/>
      <c r="EP3338" s="1"/>
      <c r="EQ3338" s="1"/>
      <c r="ER3338" s="1"/>
      <c r="ES3338" s="1"/>
      <c r="ET3338" s="1"/>
      <c r="EU3338" s="1"/>
      <c r="EV3338" s="1"/>
      <c r="EW3338" s="1"/>
      <c r="EX3338" s="1"/>
      <c r="EY3338" s="1"/>
      <c r="EZ3338" s="1"/>
      <c r="FA3338" s="1"/>
      <c r="FB3338" s="1"/>
      <c r="FC3338" s="1"/>
      <c r="FD3338" s="1"/>
      <c r="FE3338" s="1"/>
      <c r="FF3338" s="1"/>
      <c r="FG3338" s="1"/>
      <c r="FH3338" s="1"/>
      <c r="FI3338" s="1"/>
      <c r="FJ3338" s="1"/>
      <c r="FK3338" s="1"/>
      <c r="FL3338" s="1"/>
      <c r="FM3338" s="1"/>
      <c r="FN3338" s="1"/>
      <c r="FO3338" s="1"/>
      <c r="FP3338" s="1"/>
      <c r="FQ3338" s="1"/>
      <c r="FR3338" s="1"/>
      <c r="FS3338" s="1"/>
      <c r="FT3338" s="1"/>
      <c r="FU3338" s="1"/>
      <c r="FV3338" s="1"/>
      <c r="FW3338" s="1"/>
      <c r="FX3338" s="1"/>
      <c r="FY3338" s="1"/>
      <c r="FZ3338" s="1"/>
      <c r="GA3338" s="1"/>
      <c r="GB3338" s="1"/>
      <c r="GC3338" s="1"/>
      <c r="GD3338" s="1"/>
      <c r="GE3338" s="1"/>
      <c r="GF3338" s="1"/>
      <c r="GG3338" s="1"/>
      <c r="GH3338" s="1"/>
      <c r="GI3338" s="1"/>
      <c r="GJ3338" s="1"/>
      <c r="GK3338"/>
      <c r="GL3338"/>
      <c r="GM3338"/>
      <c r="GN3338"/>
      <c r="GO3338"/>
      <c r="GP3338"/>
      <c r="GQ3338"/>
      <c r="GR3338"/>
      <c r="GS3338"/>
      <c r="GT3338"/>
      <c r="GU3338"/>
      <c r="GV3338"/>
      <c r="GW3338"/>
      <c r="GX3338"/>
      <c r="GY3338"/>
      <c r="GZ3338"/>
      <c r="HA3338"/>
      <c r="HB3338"/>
      <c r="HC3338"/>
      <c r="HD3338"/>
      <c r="HE3338"/>
    </row>
    <row r="3339" spans="6:213" s="19" customFormat="1" x14ac:dyDescent="0.25">
      <c r="F3339" s="20"/>
      <c r="G3339" s="20"/>
      <c r="H3339" s="20"/>
      <c r="I3339" s="20"/>
      <c r="J3339" s="21"/>
      <c r="K3339" s="21"/>
      <c r="L3339" s="20"/>
      <c r="M3339" s="20"/>
      <c r="N3339" s="22"/>
      <c r="O3339" s="22"/>
      <c r="P3339" s="22"/>
      <c r="Q3339" s="22"/>
      <c r="U3339" s="20"/>
      <c r="V3339" s="20"/>
      <c r="W3339" s="20"/>
      <c r="X3339" s="27"/>
      <c r="Y3339" s="253"/>
      <c r="Z3339" s="30"/>
      <c r="AA3339" s="30"/>
      <c r="AB3339" s="31"/>
      <c r="AC3339" s="31"/>
      <c r="AD3339" s="31"/>
      <c r="AE3339" s="31"/>
      <c r="AF3339" s="31"/>
      <c r="AG3339" s="241"/>
      <c r="AH3339" s="31"/>
      <c r="AI3339" s="31"/>
      <c r="AJ3339" s="31"/>
      <c r="AK3339" s="31"/>
      <c r="AL3339" s="120"/>
      <c r="AM3339" s="25"/>
      <c r="AN3339" s="25"/>
      <c r="AO3339" s="25"/>
      <c r="AP3339" s="25"/>
      <c r="AQ3339" s="26"/>
      <c r="AR3339" s="25"/>
      <c r="AS3339" s="25"/>
      <c r="AT3339" s="25"/>
      <c r="AU3339" s="25"/>
      <c r="AV3339" s="25"/>
      <c r="BC3339" s="1"/>
      <c r="BD3339"/>
      <c r="BE3339"/>
      <c r="BF3339" s="1"/>
      <c r="BG3339"/>
      <c r="BH3339"/>
      <c r="BI3339"/>
      <c r="BJ3339" s="1"/>
      <c r="BK3339" s="1"/>
      <c r="BL3339"/>
      <c r="BM3339" s="1"/>
      <c r="BN3339" s="1"/>
      <c r="BO3339" s="1"/>
      <c r="BP3339" s="1"/>
      <c r="BQ3339" s="1"/>
      <c r="BR3339" s="1"/>
      <c r="BS3339" s="1"/>
      <c r="BT3339" s="22"/>
      <c r="BU3339" s="1"/>
      <c r="BV3339" s="1"/>
      <c r="BW3339" s="1"/>
      <c r="BX3339" s="1"/>
      <c r="BY3339" s="1"/>
      <c r="BZ3339" s="1"/>
      <c r="CA3339" s="1"/>
      <c r="CB3339" s="1"/>
      <c r="CC3339" s="1"/>
      <c r="CD3339" s="1"/>
      <c r="CE3339" s="1"/>
      <c r="CF3339" s="1"/>
      <c r="CG3339" s="1"/>
      <c r="CH3339" s="1"/>
      <c r="CI3339" s="1"/>
      <c r="CJ3339" s="1"/>
      <c r="CK3339" s="1"/>
      <c r="CL3339" s="1"/>
      <c r="CM3339" s="1"/>
      <c r="CN3339" s="1"/>
      <c r="CO3339" s="1"/>
      <c r="CP3339" s="1"/>
      <c r="CQ3339" s="1"/>
      <c r="CR3339" s="1"/>
      <c r="CS3339" s="1"/>
      <c r="CT3339" s="1"/>
      <c r="CU3339" s="1"/>
      <c r="CV3339" s="1"/>
      <c r="CW3339" s="1"/>
      <c r="CX3339" s="1"/>
      <c r="CY3339" s="1"/>
      <c r="CZ3339" s="1"/>
      <c r="DA3339" s="1"/>
      <c r="DB3339" s="1"/>
      <c r="DC3339" s="1"/>
      <c r="DD3339" s="1"/>
      <c r="DE3339" s="1"/>
      <c r="DF3339" s="1"/>
      <c r="DG3339" s="1"/>
      <c r="DH3339" s="1"/>
      <c r="DI3339" s="1"/>
      <c r="DJ3339" s="1"/>
      <c r="DK3339" s="1"/>
      <c r="DL3339" s="1"/>
      <c r="DM3339" s="1"/>
      <c r="DN3339" s="1"/>
      <c r="DO3339" s="1"/>
      <c r="DP3339" s="1"/>
      <c r="DQ3339" s="1"/>
      <c r="DR3339" s="1"/>
      <c r="DS3339" s="1"/>
      <c r="DT3339" s="1"/>
      <c r="DU3339" s="1"/>
      <c r="DV3339" s="1"/>
      <c r="DW3339" s="1"/>
      <c r="DX3339" s="1"/>
      <c r="DY3339" s="1"/>
      <c r="DZ3339" s="1"/>
      <c r="EA3339" s="1"/>
      <c r="EB3339" s="1"/>
      <c r="EC3339" s="1"/>
      <c r="ED3339" s="1"/>
      <c r="EE3339" s="1"/>
      <c r="EF3339" s="1"/>
      <c r="EG3339" s="1"/>
      <c r="EH3339" s="1"/>
      <c r="EI3339" s="1"/>
      <c r="EJ3339" s="1"/>
      <c r="EK3339" s="1"/>
      <c r="EL3339" s="1"/>
      <c r="EM3339" s="1"/>
      <c r="EN3339" s="1"/>
      <c r="EO3339" s="1"/>
      <c r="EP3339" s="1"/>
      <c r="EQ3339" s="1"/>
      <c r="ER3339" s="1"/>
      <c r="ES3339" s="1"/>
      <c r="ET3339" s="1"/>
      <c r="EU3339" s="1"/>
      <c r="EV3339" s="1"/>
      <c r="EW3339" s="1"/>
      <c r="EX3339" s="1"/>
      <c r="EY3339" s="1"/>
      <c r="EZ3339" s="1"/>
      <c r="FA3339" s="1"/>
      <c r="FB3339" s="1"/>
      <c r="FC3339" s="1"/>
      <c r="FD3339" s="1"/>
      <c r="FE3339" s="1"/>
      <c r="FF3339" s="1"/>
      <c r="FG3339" s="1"/>
      <c r="FH3339" s="1"/>
      <c r="FI3339" s="1"/>
      <c r="FJ3339" s="1"/>
      <c r="FK3339" s="1"/>
      <c r="FL3339" s="1"/>
      <c r="FM3339" s="1"/>
      <c r="FN3339" s="1"/>
      <c r="FO3339" s="1"/>
      <c r="FP3339" s="1"/>
      <c r="FQ3339" s="1"/>
      <c r="FR3339" s="1"/>
      <c r="FS3339" s="1"/>
      <c r="FT3339" s="1"/>
      <c r="FU3339" s="1"/>
      <c r="FV3339" s="1"/>
      <c r="FW3339" s="1"/>
      <c r="FX3339" s="1"/>
      <c r="FY3339" s="1"/>
      <c r="FZ3339" s="1"/>
      <c r="GA3339" s="1"/>
      <c r="GB3339" s="1"/>
      <c r="GC3339" s="1"/>
      <c r="GD3339" s="1"/>
      <c r="GE3339" s="1"/>
      <c r="GF3339" s="1"/>
      <c r="GG3339" s="1"/>
      <c r="GH3339" s="1"/>
      <c r="GI3339" s="1"/>
      <c r="GJ3339" s="1"/>
      <c r="GK3339"/>
      <c r="GL3339"/>
      <c r="GM3339"/>
      <c r="GN3339"/>
      <c r="GO3339"/>
      <c r="GP3339"/>
      <c r="GQ3339"/>
      <c r="GR3339"/>
      <c r="GS3339"/>
      <c r="GT3339"/>
      <c r="GU3339"/>
      <c r="GV3339"/>
      <c r="GW3339"/>
      <c r="GX3339"/>
      <c r="GY3339"/>
      <c r="GZ3339"/>
      <c r="HA3339"/>
      <c r="HB3339"/>
      <c r="HC3339"/>
      <c r="HD3339"/>
      <c r="HE3339"/>
    </row>
    <row r="3340" spans="6:213" s="19" customFormat="1" x14ac:dyDescent="0.25">
      <c r="F3340" s="20"/>
      <c r="G3340" s="20"/>
      <c r="H3340" s="20"/>
      <c r="I3340" s="20"/>
      <c r="J3340" s="21"/>
      <c r="K3340" s="21"/>
      <c r="L3340" s="20"/>
      <c r="M3340" s="20"/>
      <c r="N3340" s="22"/>
      <c r="O3340" s="22"/>
      <c r="P3340" s="22"/>
      <c r="Q3340" s="22"/>
      <c r="U3340" s="20"/>
      <c r="V3340" s="20"/>
      <c r="W3340" s="20"/>
      <c r="X3340" s="27"/>
      <c r="Y3340" s="253"/>
      <c r="Z3340" s="30"/>
      <c r="AA3340" s="30"/>
      <c r="AB3340" s="31"/>
      <c r="AC3340" s="31"/>
      <c r="AD3340" s="31"/>
      <c r="AE3340" s="31"/>
      <c r="AF3340" s="31"/>
      <c r="AG3340" s="241"/>
      <c r="AH3340" s="31"/>
      <c r="AI3340" s="31"/>
      <c r="AJ3340" s="31"/>
      <c r="AK3340" s="31"/>
      <c r="AL3340" s="120"/>
      <c r="AM3340" s="25"/>
      <c r="AN3340" s="25"/>
      <c r="AO3340" s="25"/>
      <c r="AP3340" s="25"/>
      <c r="AQ3340" s="26"/>
      <c r="AR3340" s="25"/>
      <c r="AS3340" s="25"/>
      <c r="AT3340" s="25"/>
      <c r="AU3340" s="25"/>
      <c r="AV3340" s="25"/>
      <c r="BC3340" s="1"/>
      <c r="BD3340"/>
      <c r="BE3340"/>
      <c r="BF3340" s="1"/>
      <c r="BG3340"/>
      <c r="BH3340"/>
      <c r="BI3340"/>
      <c r="BJ3340" s="1"/>
      <c r="BK3340" s="1"/>
      <c r="BL3340"/>
      <c r="BM3340" s="1"/>
      <c r="BN3340" s="1"/>
      <c r="BO3340" s="1"/>
      <c r="BP3340" s="1"/>
      <c r="BQ3340" s="1"/>
      <c r="BR3340" s="1"/>
      <c r="BS3340" s="1"/>
      <c r="BT3340" s="22"/>
      <c r="BU3340" s="1"/>
      <c r="BV3340" s="1"/>
      <c r="BW3340" s="1"/>
      <c r="BX3340" s="1"/>
      <c r="BY3340" s="1"/>
      <c r="BZ3340" s="1"/>
      <c r="CA3340" s="1"/>
      <c r="CB3340" s="1"/>
      <c r="CC3340" s="1"/>
      <c r="CD3340" s="1"/>
      <c r="CE3340" s="1"/>
      <c r="CF3340" s="1"/>
      <c r="CG3340" s="1"/>
      <c r="CH3340" s="1"/>
      <c r="CI3340" s="1"/>
      <c r="CJ3340" s="1"/>
      <c r="CK3340" s="1"/>
      <c r="CL3340" s="1"/>
      <c r="CM3340" s="1"/>
      <c r="CN3340" s="1"/>
      <c r="CO3340" s="1"/>
      <c r="CP3340" s="1"/>
      <c r="CQ3340" s="1"/>
      <c r="CR3340" s="1"/>
      <c r="CS3340" s="1"/>
      <c r="CT3340" s="1"/>
      <c r="CU3340" s="1"/>
      <c r="CV3340" s="1"/>
      <c r="CW3340" s="1"/>
      <c r="CX3340" s="1"/>
      <c r="CY3340" s="1"/>
      <c r="CZ3340" s="1"/>
      <c r="DA3340" s="1"/>
      <c r="DB3340" s="1"/>
      <c r="DC3340" s="1"/>
      <c r="DD3340" s="1"/>
      <c r="DE3340" s="1"/>
      <c r="DF3340" s="1"/>
      <c r="DG3340" s="1"/>
      <c r="DH3340" s="1"/>
      <c r="DI3340" s="1"/>
      <c r="DJ3340" s="1"/>
      <c r="DK3340" s="1"/>
      <c r="DL3340" s="1"/>
      <c r="DM3340" s="1"/>
      <c r="DN3340" s="1"/>
      <c r="DO3340" s="1"/>
      <c r="DP3340" s="1"/>
      <c r="DQ3340" s="1"/>
      <c r="DR3340" s="1"/>
      <c r="DS3340" s="1"/>
      <c r="DT3340" s="1"/>
      <c r="DU3340" s="1"/>
      <c r="DV3340" s="1"/>
      <c r="DW3340" s="1"/>
      <c r="DX3340" s="1"/>
      <c r="DY3340" s="1"/>
      <c r="DZ3340" s="1"/>
      <c r="EA3340" s="1"/>
      <c r="EB3340" s="1"/>
      <c r="EC3340" s="1"/>
      <c r="ED3340" s="1"/>
      <c r="EE3340" s="1"/>
      <c r="EF3340" s="1"/>
      <c r="EG3340" s="1"/>
      <c r="EH3340" s="1"/>
      <c r="EI3340" s="1"/>
      <c r="EJ3340" s="1"/>
      <c r="EK3340" s="1"/>
      <c r="EL3340" s="1"/>
      <c r="EM3340" s="1"/>
      <c r="EN3340" s="1"/>
      <c r="EO3340" s="1"/>
      <c r="EP3340" s="1"/>
      <c r="EQ3340" s="1"/>
      <c r="ER3340" s="1"/>
      <c r="ES3340" s="1"/>
      <c r="ET3340" s="1"/>
      <c r="EU3340" s="1"/>
      <c r="EV3340" s="1"/>
      <c r="EW3340" s="1"/>
      <c r="EX3340" s="1"/>
      <c r="EY3340" s="1"/>
      <c r="EZ3340" s="1"/>
      <c r="FA3340" s="1"/>
      <c r="FB3340" s="1"/>
      <c r="FC3340" s="1"/>
      <c r="FD3340" s="1"/>
      <c r="FE3340" s="1"/>
      <c r="FF3340" s="1"/>
      <c r="FG3340" s="1"/>
      <c r="FH3340" s="1"/>
      <c r="FI3340" s="1"/>
      <c r="FJ3340" s="1"/>
      <c r="FK3340" s="1"/>
      <c r="FL3340" s="1"/>
      <c r="FM3340" s="1"/>
      <c r="FN3340" s="1"/>
      <c r="FO3340" s="1"/>
      <c r="FP3340" s="1"/>
      <c r="FQ3340" s="1"/>
      <c r="FR3340" s="1"/>
      <c r="FS3340" s="1"/>
      <c r="FT3340" s="1"/>
      <c r="FU3340" s="1"/>
      <c r="FV3340" s="1"/>
      <c r="FW3340" s="1"/>
      <c r="FX3340" s="1"/>
      <c r="FY3340" s="1"/>
      <c r="FZ3340" s="1"/>
      <c r="GA3340" s="1"/>
      <c r="GB3340" s="1"/>
      <c r="GC3340" s="1"/>
      <c r="GD3340" s="1"/>
      <c r="GE3340" s="1"/>
      <c r="GF3340" s="1"/>
      <c r="GG3340" s="1"/>
      <c r="GH3340" s="1"/>
      <c r="GI3340" s="1"/>
      <c r="GJ3340" s="1"/>
      <c r="GK3340"/>
      <c r="GL3340"/>
      <c r="GM3340"/>
      <c r="GN3340"/>
      <c r="GO3340"/>
      <c r="GP3340"/>
      <c r="GQ3340"/>
      <c r="GR3340"/>
      <c r="GS3340"/>
      <c r="GT3340"/>
      <c r="GU3340"/>
      <c r="GV3340"/>
      <c r="GW3340"/>
      <c r="GX3340"/>
      <c r="GY3340"/>
      <c r="GZ3340"/>
      <c r="HA3340"/>
      <c r="HB3340"/>
      <c r="HC3340"/>
      <c r="HD3340"/>
      <c r="HE3340"/>
    </row>
    <row r="3341" spans="6:213" s="19" customFormat="1" x14ac:dyDescent="0.25">
      <c r="F3341" s="20"/>
      <c r="G3341" s="20"/>
      <c r="H3341" s="20"/>
      <c r="I3341" s="20"/>
      <c r="J3341" s="21"/>
      <c r="K3341" s="21"/>
      <c r="L3341" s="20"/>
      <c r="M3341" s="20"/>
      <c r="N3341" s="22"/>
      <c r="O3341" s="22"/>
      <c r="P3341" s="22"/>
      <c r="Q3341" s="22"/>
      <c r="U3341" s="20"/>
      <c r="V3341" s="20"/>
      <c r="W3341" s="20"/>
      <c r="X3341" s="27"/>
      <c r="Y3341" s="253"/>
      <c r="Z3341" s="30"/>
      <c r="AA3341" s="30"/>
      <c r="AB3341" s="31"/>
      <c r="AC3341" s="31"/>
      <c r="AD3341" s="31"/>
      <c r="AE3341" s="31"/>
      <c r="AF3341" s="31"/>
      <c r="AG3341" s="241"/>
      <c r="AH3341" s="31"/>
      <c r="AI3341" s="31"/>
      <c r="AJ3341" s="31"/>
      <c r="AK3341" s="31"/>
      <c r="AL3341" s="120"/>
      <c r="AM3341" s="25"/>
      <c r="AN3341" s="25"/>
      <c r="AO3341" s="25"/>
      <c r="AP3341" s="25"/>
      <c r="AQ3341" s="26"/>
      <c r="AR3341" s="25"/>
      <c r="AS3341" s="25"/>
      <c r="AT3341" s="25"/>
      <c r="AU3341" s="25"/>
      <c r="AV3341" s="25"/>
      <c r="BC3341" s="1"/>
      <c r="BD3341"/>
      <c r="BE3341"/>
      <c r="BF3341" s="1"/>
      <c r="BG3341"/>
      <c r="BH3341"/>
      <c r="BI3341"/>
      <c r="BJ3341" s="1"/>
      <c r="BK3341" s="1"/>
      <c r="BL3341"/>
      <c r="BM3341" s="1"/>
      <c r="BN3341" s="1"/>
      <c r="BO3341" s="1"/>
      <c r="BP3341" s="1"/>
      <c r="BQ3341" s="1"/>
      <c r="BR3341" s="1"/>
      <c r="BS3341" s="1"/>
      <c r="BT3341" s="22"/>
      <c r="BU3341" s="1"/>
      <c r="BV3341" s="1"/>
      <c r="BW3341" s="1"/>
      <c r="BX3341" s="1"/>
      <c r="BY3341" s="1"/>
      <c r="BZ3341" s="1"/>
      <c r="CA3341" s="1"/>
      <c r="CB3341" s="1"/>
      <c r="CC3341" s="1"/>
      <c r="CD3341" s="1"/>
      <c r="CE3341" s="1"/>
      <c r="CF3341" s="1"/>
      <c r="CG3341" s="1"/>
      <c r="CH3341" s="1"/>
      <c r="CI3341" s="1"/>
      <c r="CJ3341" s="1"/>
      <c r="CK3341" s="1"/>
      <c r="CL3341" s="1"/>
      <c r="CM3341" s="1"/>
      <c r="CN3341" s="1"/>
      <c r="CO3341" s="1"/>
      <c r="CP3341" s="1"/>
      <c r="CQ3341" s="1"/>
      <c r="CR3341" s="1"/>
      <c r="CS3341" s="1"/>
      <c r="CT3341" s="1"/>
      <c r="CU3341" s="1"/>
      <c r="CV3341" s="1"/>
      <c r="CW3341" s="1"/>
      <c r="CX3341" s="1"/>
      <c r="CY3341" s="1"/>
      <c r="CZ3341" s="1"/>
      <c r="DA3341" s="1"/>
      <c r="DB3341" s="1"/>
      <c r="DC3341" s="1"/>
      <c r="DD3341" s="1"/>
      <c r="DE3341" s="1"/>
      <c r="DF3341" s="1"/>
      <c r="DG3341" s="1"/>
      <c r="DH3341" s="1"/>
      <c r="DI3341" s="1"/>
      <c r="DJ3341" s="1"/>
      <c r="DK3341" s="1"/>
      <c r="DL3341" s="1"/>
      <c r="DM3341" s="1"/>
      <c r="DN3341" s="1"/>
      <c r="DO3341" s="1"/>
      <c r="DP3341" s="1"/>
      <c r="DQ3341" s="1"/>
      <c r="DR3341" s="1"/>
      <c r="DS3341" s="1"/>
      <c r="DT3341" s="1"/>
      <c r="DU3341" s="1"/>
      <c r="DV3341" s="1"/>
      <c r="DW3341" s="1"/>
      <c r="DX3341" s="1"/>
      <c r="DY3341" s="1"/>
      <c r="DZ3341" s="1"/>
      <c r="EA3341" s="1"/>
      <c r="EB3341" s="1"/>
      <c r="EC3341" s="1"/>
      <c r="ED3341" s="1"/>
      <c r="EE3341" s="1"/>
      <c r="EF3341" s="1"/>
      <c r="EG3341" s="1"/>
      <c r="EH3341" s="1"/>
      <c r="EI3341" s="1"/>
      <c r="EJ3341" s="1"/>
      <c r="EK3341" s="1"/>
      <c r="EL3341" s="1"/>
      <c r="EM3341" s="1"/>
      <c r="EN3341" s="1"/>
      <c r="EO3341" s="1"/>
      <c r="EP3341" s="1"/>
      <c r="EQ3341" s="1"/>
      <c r="ER3341" s="1"/>
      <c r="ES3341" s="1"/>
      <c r="ET3341" s="1"/>
      <c r="EU3341" s="1"/>
      <c r="EV3341" s="1"/>
      <c r="EW3341" s="1"/>
      <c r="EX3341" s="1"/>
      <c r="EY3341" s="1"/>
      <c r="EZ3341" s="1"/>
      <c r="FA3341" s="1"/>
      <c r="FB3341" s="1"/>
      <c r="FC3341" s="1"/>
      <c r="FD3341" s="1"/>
      <c r="FE3341" s="1"/>
      <c r="FF3341" s="1"/>
      <c r="FG3341" s="1"/>
      <c r="FH3341" s="1"/>
      <c r="FI3341" s="1"/>
      <c r="FJ3341" s="1"/>
      <c r="FK3341" s="1"/>
      <c r="FL3341" s="1"/>
      <c r="FM3341" s="1"/>
      <c r="FN3341" s="1"/>
      <c r="FO3341" s="1"/>
      <c r="FP3341" s="1"/>
      <c r="FQ3341" s="1"/>
      <c r="FR3341" s="1"/>
      <c r="FS3341" s="1"/>
      <c r="FT3341" s="1"/>
      <c r="FU3341" s="1"/>
      <c r="FV3341" s="1"/>
      <c r="FW3341" s="1"/>
      <c r="FX3341" s="1"/>
      <c r="FY3341" s="1"/>
      <c r="FZ3341" s="1"/>
      <c r="GA3341" s="1"/>
      <c r="GB3341" s="1"/>
      <c r="GC3341" s="1"/>
      <c r="GD3341" s="1"/>
      <c r="GE3341" s="1"/>
      <c r="GF3341" s="1"/>
      <c r="GG3341" s="1"/>
      <c r="GH3341" s="1"/>
      <c r="GI3341" s="1"/>
      <c r="GJ3341" s="1"/>
      <c r="GK3341"/>
      <c r="GL3341"/>
      <c r="GM3341"/>
      <c r="GN3341"/>
      <c r="GO3341"/>
      <c r="GP3341"/>
      <c r="GQ3341"/>
      <c r="GR3341"/>
      <c r="GS3341"/>
      <c r="GT3341"/>
      <c r="GU3341"/>
      <c r="GV3341"/>
      <c r="GW3341"/>
      <c r="GX3341"/>
      <c r="GY3341"/>
      <c r="GZ3341"/>
      <c r="HA3341"/>
      <c r="HB3341"/>
      <c r="HC3341"/>
      <c r="HD3341"/>
      <c r="HE3341"/>
    </row>
    <row r="3342" spans="6:213" s="19" customFormat="1" x14ac:dyDescent="0.25">
      <c r="F3342" s="20"/>
      <c r="G3342" s="20"/>
      <c r="H3342" s="20"/>
      <c r="I3342" s="20"/>
      <c r="J3342" s="21"/>
      <c r="K3342" s="21"/>
      <c r="L3342" s="20"/>
      <c r="M3342" s="20"/>
      <c r="N3342" s="22"/>
      <c r="O3342" s="22"/>
      <c r="P3342" s="22"/>
      <c r="Q3342" s="22"/>
      <c r="U3342" s="20"/>
      <c r="V3342" s="20"/>
      <c r="W3342" s="20"/>
      <c r="X3342" s="27"/>
      <c r="Y3342" s="253"/>
      <c r="Z3342" s="30"/>
      <c r="AA3342" s="30"/>
      <c r="AB3342" s="31"/>
      <c r="AC3342" s="31"/>
      <c r="AD3342" s="31"/>
      <c r="AE3342" s="31"/>
      <c r="AF3342" s="31"/>
      <c r="AG3342" s="241"/>
      <c r="AH3342" s="31"/>
      <c r="AI3342" s="31"/>
      <c r="AJ3342" s="31"/>
      <c r="AK3342" s="31"/>
      <c r="AL3342" s="120"/>
      <c r="AM3342" s="25"/>
      <c r="AN3342" s="25"/>
      <c r="AO3342" s="25"/>
      <c r="AP3342" s="25"/>
      <c r="AQ3342" s="26"/>
      <c r="AR3342" s="25"/>
      <c r="AS3342" s="25"/>
      <c r="AT3342" s="25"/>
      <c r="AU3342" s="25"/>
      <c r="AV3342" s="25"/>
      <c r="BC3342" s="1"/>
      <c r="BD3342"/>
      <c r="BE3342"/>
      <c r="BF3342" s="1"/>
      <c r="BG3342"/>
      <c r="BH3342"/>
      <c r="BI3342"/>
      <c r="BJ3342" s="1"/>
      <c r="BK3342" s="1"/>
      <c r="BL3342"/>
      <c r="BM3342" s="1"/>
      <c r="BN3342" s="1"/>
      <c r="BO3342" s="1"/>
      <c r="BP3342" s="1"/>
      <c r="BQ3342" s="1"/>
      <c r="BR3342" s="1"/>
      <c r="BS3342" s="1"/>
      <c r="BT3342" s="22"/>
      <c r="BU3342" s="1"/>
      <c r="BV3342" s="1"/>
      <c r="BW3342" s="1"/>
      <c r="BX3342" s="1"/>
      <c r="BY3342" s="1"/>
      <c r="BZ3342" s="1"/>
      <c r="CA3342" s="1"/>
      <c r="CB3342" s="1"/>
      <c r="CC3342" s="1"/>
      <c r="CD3342" s="1"/>
      <c r="CE3342" s="1"/>
      <c r="CF3342" s="1"/>
      <c r="CG3342" s="1"/>
      <c r="CH3342" s="1"/>
      <c r="CI3342" s="1"/>
      <c r="CJ3342" s="1"/>
      <c r="CK3342" s="1"/>
      <c r="CL3342" s="1"/>
      <c r="CM3342" s="1"/>
      <c r="CN3342" s="1"/>
      <c r="CO3342" s="1"/>
      <c r="CP3342" s="1"/>
      <c r="CQ3342" s="1"/>
      <c r="CR3342" s="1"/>
      <c r="CS3342" s="1"/>
      <c r="CT3342" s="1"/>
      <c r="CU3342" s="1"/>
      <c r="CV3342" s="1"/>
      <c r="CW3342" s="1"/>
      <c r="CX3342" s="1"/>
      <c r="CY3342" s="1"/>
      <c r="CZ3342" s="1"/>
      <c r="DA3342" s="1"/>
      <c r="DB3342" s="1"/>
      <c r="DC3342" s="1"/>
      <c r="DD3342" s="1"/>
      <c r="DE3342" s="1"/>
      <c r="DF3342" s="1"/>
      <c r="DG3342" s="1"/>
      <c r="DH3342" s="1"/>
      <c r="DI3342" s="1"/>
      <c r="DJ3342" s="1"/>
      <c r="DK3342" s="1"/>
      <c r="DL3342" s="1"/>
      <c r="DM3342" s="1"/>
      <c r="DN3342" s="1"/>
      <c r="DO3342" s="1"/>
      <c r="DP3342" s="1"/>
      <c r="DQ3342" s="1"/>
      <c r="DR3342" s="1"/>
      <c r="DS3342" s="1"/>
      <c r="DT3342" s="1"/>
      <c r="DU3342" s="1"/>
      <c r="DV3342" s="1"/>
      <c r="DW3342" s="1"/>
      <c r="DX3342" s="1"/>
      <c r="DY3342" s="1"/>
      <c r="DZ3342" s="1"/>
      <c r="EA3342" s="1"/>
      <c r="EB3342" s="1"/>
      <c r="EC3342" s="1"/>
      <c r="ED3342" s="1"/>
      <c r="EE3342" s="1"/>
      <c r="EF3342" s="1"/>
      <c r="EG3342" s="1"/>
      <c r="EH3342" s="1"/>
      <c r="EI3342" s="1"/>
      <c r="EJ3342" s="1"/>
      <c r="EK3342" s="1"/>
      <c r="EL3342" s="1"/>
      <c r="EM3342" s="1"/>
      <c r="EN3342" s="1"/>
      <c r="EO3342" s="1"/>
      <c r="EP3342" s="1"/>
      <c r="EQ3342" s="1"/>
      <c r="ER3342" s="1"/>
      <c r="ES3342" s="1"/>
      <c r="ET3342" s="1"/>
      <c r="EU3342" s="1"/>
      <c r="EV3342" s="1"/>
      <c r="EW3342" s="1"/>
      <c r="EX3342" s="1"/>
      <c r="EY3342" s="1"/>
      <c r="EZ3342" s="1"/>
      <c r="FA3342" s="1"/>
      <c r="FB3342" s="1"/>
      <c r="FC3342" s="1"/>
      <c r="FD3342" s="1"/>
      <c r="FE3342" s="1"/>
      <c r="FF3342" s="1"/>
      <c r="FG3342" s="1"/>
      <c r="FH3342" s="1"/>
      <c r="FI3342" s="1"/>
      <c r="FJ3342" s="1"/>
      <c r="FK3342" s="1"/>
      <c r="FL3342" s="1"/>
      <c r="FM3342" s="1"/>
      <c r="FN3342" s="1"/>
      <c r="FO3342" s="1"/>
      <c r="FP3342" s="1"/>
      <c r="FQ3342" s="1"/>
      <c r="FR3342" s="1"/>
      <c r="FS3342" s="1"/>
      <c r="FT3342" s="1"/>
      <c r="FU3342" s="1"/>
      <c r="FV3342" s="1"/>
      <c r="FW3342" s="1"/>
      <c r="FX3342" s="1"/>
      <c r="FY3342" s="1"/>
      <c r="FZ3342" s="1"/>
      <c r="GA3342" s="1"/>
      <c r="GB3342" s="1"/>
      <c r="GC3342" s="1"/>
      <c r="GD3342" s="1"/>
      <c r="GE3342" s="1"/>
      <c r="GF3342" s="1"/>
      <c r="GG3342" s="1"/>
      <c r="GH3342" s="1"/>
      <c r="GI3342" s="1"/>
      <c r="GJ3342" s="1"/>
      <c r="GK3342"/>
      <c r="GL3342"/>
      <c r="GM3342"/>
      <c r="GN3342"/>
      <c r="GO3342"/>
      <c r="GP3342"/>
      <c r="GQ3342"/>
      <c r="GR3342"/>
      <c r="GS3342"/>
      <c r="GT3342"/>
      <c r="GU3342"/>
      <c r="GV3342"/>
      <c r="GW3342"/>
      <c r="GX3342"/>
      <c r="GY3342"/>
      <c r="GZ3342"/>
      <c r="HA3342"/>
      <c r="HB3342"/>
      <c r="HC3342"/>
      <c r="HD3342"/>
      <c r="HE3342"/>
    </row>
    <row r="3343" spans="6:213" s="19" customFormat="1" x14ac:dyDescent="0.25">
      <c r="F3343" s="20"/>
      <c r="G3343" s="20"/>
      <c r="H3343" s="20"/>
      <c r="I3343" s="20"/>
      <c r="J3343" s="21"/>
      <c r="K3343" s="21"/>
      <c r="L3343" s="20"/>
      <c r="M3343" s="20"/>
      <c r="N3343" s="22"/>
      <c r="O3343" s="22"/>
      <c r="P3343" s="22"/>
      <c r="Q3343" s="22"/>
      <c r="U3343" s="20"/>
      <c r="V3343" s="20"/>
      <c r="W3343" s="20"/>
      <c r="X3343" s="27"/>
      <c r="Y3343" s="253"/>
      <c r="Z3343" s="30"/>
      <c r="AA3343" s="30"/>
      <c r="AB3343" s="31"/>
      <c r="AC3343" s="31"/>
      <c r="AD3343" s="31"/>
      <c r="AE3343" s="31"/>
      <c r="AF3343" s="31"/>
      <c r="AG3343" s="241"/>
      <c r="AH3343" s="31"/>
      <c r="AI3343" s="31"/>
      <c r="AJ3343" s="31"/>
      <c r="AK3343" s="31"/>
      <c r="AL3343" s="120"/>
      <c r="AM3343" s="25"/>
      <c r="AN3343" s="25"/>
      <c r="AO3343" s="25"/>
      <c r="AP3343" s="25"/>
      <c r="AQ3343" s="26"/>
      <c r="AR3343" s="25"/>
      <c r="AS3343" s="25"/>
      <c r="AT3343" s="25"/>
      <c r="AU3343" s="25"/>
      <c r="AV3343" s="25"/>
      <c r="BC3343" s="1"/>
      <c r="BD3343"/>
      <c r="BE3343"/>
      <c r="BF3343" s="1"/>
      <c r="BG3343"/>
      <c r="BH3343"/>
      <c r="BI3343"/>
      <c r="BJ3343" s="1"/>
      <c r="BK3343" s="1"/>
      <c r="BL3343"/>
      <c r="BM3343" s="1"/>
      <c r="BN3343" s="1"/>
      <c r="BO3343" s="1"/>
      <c r="BP3343" s="1"/>
      <c r="BQ3343" s="1"/>
      <c r="BR3343" s="1"/>
      <c r="BS3343" s="1"/>
      <c r="BT3343" s="22"/>
      <c r="BU3343" s="1"/>
      <c r="BV3343" s="1"/>
      <c r="BW3343" s="1"/>
      <c r="BX3343" s="1"/>
      <c r="BY3343" s="1"/>
      <c r="BZ3343" s="1"/>
      <c r="CA3343" s="1"/>
      <c r="CB3343" s="1"/>
      <c r="CC3343" s="1"/>
      <c r="CD3343" s="1"/>
      <c r="CE3343" s="1"/>
      <c r="CF3343" s="1"/>
      <c r="CG3343" s="1"/>
      <c r="CH3343" s="1"/>
      <c r="CI3343" s="1"/>
      <c r="CJ3343" s="1"/>
      <c r="CK3343" s="1"/>
      <c r="CL3343" s="1"/>
      <c r="CM3343" s="1"/>
      <c r="CN3343" s="1"/>
      <c r="CO3343" s="1"/>
      <c r="CP3343" s="1"/>
      <c r="CQ3343" s="1"/>
      <c r="CR3343" s="1"/>
      <c r="CS3343" s="1"/>
      <c r="CT3343" s="1"/>
      <c r="CU3343" s="1"/>
      <c r="CV3343" s="1"/>
      <c r="CW3343" s="1"/>
      <c r="CX3343" s="1"/>
      <c r="CY3343" s="1"/>
      <c r="CZ3343" s="1"/>
      <c r="DA3343" s="1"/>
      <c r="DB3343" s="1"/>
      <c r="DC3343" s="1"/>
      <c r="DD3343" s="1"/>
      <c r="DE3343" s="1"/>
      <c r="DF3343" s="1"/>
      <c r="DG3343" s="1"/>
      <c r="DH3343" s="1"/>
      <c r="DI3343" s="1"/>
      <c r="DJ3343" s="1"/>
      <c r="DK3343" s="1"/>
      <c r="DL3343" s="1"/>
      <c r="DM3343" s="1"/>
      <c r="DN3343" s="1"/>
      <c r="DO3343" s="1"/>
      <c r="DP3343" s="1"/>
      <c r="DQ3343" s="1"/>
      <c r="DR3343" s="1"/>
      <c r="DS3343" s="1"/>
      <c r="DT3343" s="1"/>
      <c r="DU3343" s="1"/>
      <c r="DV3343" s="1"/>
      <c r="DW3343" s="1"/>
      <c r="DX3343" s="1"/>
      <c r="DY3343" s="1"/>
      <c r="DZ3343" s="1"/>
      <c r="EA3343" s="1"/>
      <c r="EB3343" s="1"/>
      <c r="EC3343" s="1"/>
      <c r="ED3343" s="1"/>
      <c r="EE3343" s="1"/>
      <c r="EF3343" s="1"/>
      <c r="EG3343" s="1"/>
      <c r="EH3343" s="1"/>
      <c r="EI3343" s="1"/>
      <c r="EJ3343" s="1"/>
      <c r="EK3343" s="1"/>
      <c r="EL3343" s="1"/>
      <c r="EM3343" s="1"/>
      <c r="EN3343" s="1"/>
      <c r="EO3343" s="1"/>
      <c r="EP3343" s="1"/>
      <c r="EQ3343" s="1"/>
      <c r="ER3343" s="1"/>
      <c r="ES3343" s="1"/>
      <c r="ET3343" s="1"/>
      <c r="EU3343" s="1"/>
      <c r="EV3343" s="1"/>
      <c r="EW3343" s="1"/>
      <c r="EX3343" s="1"/>
      <c r="EY3343" s="1"/>
      <c r="EZ3343" s="1"/>
      <c r="FA3343" s="1"/>
      <c r="FB3343" s="1"/>
      <c r="FC3343" s="1"/>
      <c r="FD3343" s="1"/>
      <c r="FE3343" s="1"/>
      <c r="FF3343" s="1"/>
      <c r="FG3343" s="1"/>
      <c r="FH3343" s="1"/>
      <c r="FI3343" s="1"/>
      <c r="FJ3343" s="1"/>
      <c r="FK3343" s="1"/>
      <c r="FL3343" s="1"/>
      <c r="FM3343" s="1"/>
      <c r="FN3343" s="1"/>
      <c r="FO3343" s="1"/>
      <c r="FP3343" s="1"/>
      <c r="FQ3343" s="1"/>
      <c r="FR3343" s="1"/>
      <c r="FS3343" s="1"/>
      <c r="FT3343" s="1"/>
      <c r="FU3343" s="1"/>
      <c r="FV3343" s="1"/>
      <c r="FW3343" s="1"/>
      <c r="FX3343" s="1"/>
      <c r="FY3343" s="1"/>
      <c r="FZ3343" s="1"/>
      <c r="GA3343" s="1"/>
      <c r="GB3343" s="1"/>
      <c r="GC3343" s="1"/>
      <c r="GD3343" s="1"/>
      <c r="GE3343" s="1"/>
      <c r="GF3343" s="1"/>
      <c r="GG3343" s="1"/>
      <c r="GH3343" s="1"/>
      <c r="GI3343" s="1"/>
      <c r="GJ3343" s="1"/>
      <c r="GK3343"/>
      <c r="GL3343"/>
      <c r="GM3343"/>
      <c r="GN3343"/>
      <c r="GO3343"/>
      <c r="GP3343"/>
      <c r="GQ3343"/>
      <c r="GR3343"/>
      <c r="GS3343"/>
      <c r="GT3343"/>
      <c r="GU3343"/>
      <c r="GV3343"/>
      <c r="GW3343"/>
      <c r="GX3343"/>
      <c r="GY3343"/>
      <c r="GZ3343"/>
      <c r="HA3343"/>
      <c r="HB3343"/>
      <c r="HC3343"/>
      <c r="HD3343"/>
      <c r="HE3343"/>
    </row>
    <row r="3344" spans="6:213" s="19" customFormat="1" x14ac:dyDescent="0.25">
      <c r="F3344" s="20"/>
      <c r="G3344" s="20"/>
      <c r="H3344" s="20"/>
      <c r="I3344" s="20"/>
      <c r="J3344" s="21"/>
      <c r="K3344" s="21"/>
      <c r="L3344" s="20"/>
      <c r="M3344" s="20"/>
      <c r="N3344" s="22"/>
      <c r="O3344" s="22"/>
      <c r="P3344" s="22"/>
      <c r="Q3344" s="22"/>
      <c r="U3344" s="20"/>
      <c r="V3344" s="20"/>
      <c r="W3344" s="20"/>
      <c r="X3344" s="27"/>
      <c r="Y3344" s="253"/>
      <c r="Z3344" s="30"/>
      <c r="AA3344" s="30"/>
      <c r="AB3344" s="31"/>
      <c r="AC3344" s="31"/>
      <c r="AD3344" s="31"/>
      <c r="AE3344" s="31"/>
      <c r="AF3344" s="31"/>
      <c r="AG3344" s="241"/>
      <c r="AH3344" s="31"/>
      <c r="AI3344" s="31"/>
      <c r="AJ3344" s="31"/>
      <c r="AK3344" s="31"/>
      <c r="AL3344" s="120"/>
      <c r="AM3344" s="25"/>
      <c r="AN3344" s="25"/>
      <c r="AO3344" s="25"/>
      <c r="AP3344" s="25"/>
      <c r="AQ3344" s="26"/>
      <c r="AR3344" s="25"/>
      <c r="AS3344" s="25"/>
      <c r="AT3344" s="25"/>
      <c r="AU3344" s="25"/>
      <c r="AV3344" s="25"/>
      <c r="BC3344" s="1"/>
      <c r="BD3344"/>
      <c r="BE3344"/>
      <c r="BF3344" s="1"/>
      <c r="BG3344"/>
      <c r="BH3344"/>
      <c r="BI3344"/>
      <c r="BJ3344" s="1"/>
      <c r="BK3344" s="1"/>
      <c r="BL3344"/>
      <c r="BM3344" s="1"/>
      <c r="BN3344" s="1"/>
      <c r="BO3344" s="1"/>
      <c r="BP3344" s="1"/>
      <c r="BQ3344" s="1"/>
      <c r="BR3344" s="1"/>
      <c r="BS3344" s="1"/>
      <c r="BT3344" s="22"/>
      <c r="BU3344" s="1"/>
      <c r="BV3344" s="1"/>
      <c r="BW3344" s="1"/>
      <c r="BX3344" s="1"/>
      <c r="BY3344" s="1"/>
      <c r="BZ3344" s="1"/>
      <c r="CA3344" s="1"/>
      <c r="CB3344" s="1"/>
      <c r="CC3344" s="1"/>
      <c r="CD3344" s="1"/>
      <c r="CE3344" s="1"/>
      <c r="CF3344" s="1"/>
      <c r="CG3344" s="1"/>
      <c r="CH3344" s="1"/>
      <c r="CI3344" s="1"/>
      <c r="CJ3344" s="1"/>
      <c r="CK3344" s="1"/>
      <c r="CL3344" s="1"/>
      <c r="CM3344" s="1"/>
      <c r="CN3344" s="1"/>
      <c r="CO3344" s="1"/>
      <c r="CP3344" s="1"/>
      <c r="CQ3344" s="1"/>
      <c r="CR3344" s="1"/>
      <c r="CS3344" s="1"/>
      <c r="CT3344" s="1"/>
      <c r="CU3344" s="1"/>
      <c r="CV3344" s="1"/>
      <c r="CW3344" s="1"/>
      <c r="CX3344" s="1"/>
      <c r="CY3344" s="1"/>
      <c r="CZ3344" s="1"/>
      <c r="DA3344" s="1"/>
      <c r="DB3344" s="1"/>
      <c r="DC3344" s="1"/>
      <c r="DD3344" s="1"/>
      <c r="DE3344" s="1"/>
      <c r="DF3344" s="1"/>
      <c r="DG3344" s="1"/>
      <c r="DH3344" s="1"/>
      <c r="DI3344" s="1"/>
      <c r="DJ3344" s="1"/>
      <c r="DK3344" s="1"/>
      <c r="DL3344" s="1"/>
      <c r="DM3344" s="1"/>
      <c r="DN3344" s="1"/>
      <c r="DO3344" s="1"/>
      <c r="DP3344" s="1"/>
      <c r="DQ3344" s="1"/>
      <c r="DR3344" s="1"/>
      <c r="DS3344" s="1"/>
      <c r="DT3344" s="1"/>
      <c r="DU3344" s="1"/>
      <c r="DV3344" s="1"/>
      <c r="DW3344" s="1"/>
      <c r="DX3344" s="1"/>
      <c r="DY3344" s="1"/>
      <c r="DZ3344" s="1"/>
      <c r="EA3344" s="1"/>
      <c r="EB3344" s="1"/>
      <c r="EC3344" s="1"/>
      <c r="ED3344" s="1"/>
      <c r="EE3344" s="1"/>
      <c r="EF3344" s="1"/>
      <c r="EG3344" s="1"/>
      <c r="EH3344" s="1"/>
      <c r="EI3344" s="1"/>
      <c r="EJ3344" s="1"/>
      <c r="EK3344" s="1"/>
      <c r="EL3344" s="1"/>
      <c r="EM3344" s="1"/>
      <c r="EN3344" s="1"/>
      <c r="EO3344" s="1"/>
      <c r="EP3344" s="1"/>
      <c r="EQ3344" s="1"/>
      <c r="ER3344" s="1"/>
      <c r="ES3344" s="1"/>
      <c r="ET3344" s="1"/>
      <c r="EU3344" s="1"/>
      <c r="EV3344" s="1"/>
      <c r="EW3344" s="1"/>
      <c r="EX3344" s="1"/>
      <c r="EY3344" s="1"/>
      <c r="EZ3344" s="1"/>
      <c r="FA3344" s="1"/>
      <c r="FB3344" s="1"/>
      <c r="FC3344" s="1"/>
      <c r="FD3344" s="1"/>
      <c r="FE3344" s="1"/>
      <c r="FF3344" s="1"/>
      <c r="FG3344" s="1"/>
      <c r="FH3344" s="1"/>
      <c r="FI3344" s="1"/>
      <c r="FJ3344" s="1"/>
      <c r="FK3344" s="1"/>
      <c r="FL3344" s="1"/>
      <c r="FM3344" s="1"/>
      <c r="FN3344" s="1"/>
      <c r="FO3344" s="1"/>
      <c r="FP3344" s="1"/>
      <c r="FQ3344" s="1"/>
      <c r="FR3344" s="1"/>
      <c r="FS3344" s="1"/>
      <c r="FT3344" s="1"/>
      <c r="FU3344" s="1"/>
      <c r="FV3344" s="1"/>
      <c r="FW3344" s="1"/>
      <c r="FX3344" s="1"/>
      <c r="FY3344" s="1"/>
      <c r="FZ3344" s="1"/>
      <c r="GA3344" s="1"/>
      <c r="GB3344" s="1"/>
      <c r="GC3344" s="1"/>
      <c r="GD3344" s="1"/>
      <c r="GE3344" s="1"/>
      <c r="GF3344" s="1"/>
      <c r="GG3344" s="1"/>
      <c r="GH3344" s="1"/>
      <c r="GI3344" s="1"/>
      <c r="GJ3344" s="1"/>
      <c r="GK3344"/>
      <c r="GL3344"/>
      <c r="GM3344"/>
      <c r="GN3344"/>
      <c r="GO3344"/>
      <c r="GP3344"/>
      <c r="GQ3344"/>
      <c r="GR3344"/>
      <c r="GS3344"/>
      <c r="GT3344"/>
      <c r="GU3344"/>
      <c r="GV3344"/>
      <c r="GW3344"/>
      <c r="GX3344"/>
      <c r="GY3344"/>
      <c r="GZ3344"/>
      <c r="HA3344"/>
      <c r="HB3344"/>
      <c r="HC3344"/>
      <c r="HD3344"/>
      <c r="HE3344"/>
    </row>
    <row r="3345" spans="6:213" s="19" customFormat="1" x14ac:dyDescent="0.25">
      <c r="F3345" s="20"/>
      <c r="G3345" s="20"/>
      <c r="H3345" s="20"/>
      <c r="I3345" s="20"/>
      <c r="J3345" s="21"/>
      <c r="K3345" s="21"/>
      <c r="L3345" s="20"/>
      <c r="M3345" s="20"/>
      <c r="N3345" s="22"/>
      <c r="O3345" s="22"/>
      <c r="P3345" s="22"/>
      <c r="Q3345" s="22"/>
      <c r="U3345" s="20"/>
      <c r="V3345" s="20"/>
      <c r="W3345" s="20"/>
      <c r="X3345" s="27"/>
      <c r="Y3345" s="253"/>
      <c r="Z3345" s="30"/>
      <c r="AA3345" s="30"/>
      <c r="AB3345" s="31"/>
      <c r="AC3345" s="31"/>
      <c r="AD3345" s="31"/>
      <c r="AE3345" s="31"/>
      <c r="AF3345" s="31"/>
      <c r="AG3345" s="241"/>
      <c r="AH3345" s="31"/>
      <c r="AI3345" s="31"/>
      <c r="AJ3345" s="31"/>
      <c r="AK3345" s="31"/>
      <c r="AL3345" s="120"/>
      <c r="AM3345" s="25"/>
      <c r="AN3345" s="25"/>
      <c r="AO3345" s="25"/>
      <c r="AP3345" s="25"/>
      <c r="AQ3345" s="26"/>
      <c r="AR3345" s="25"/>
      <c r="AS3345" s="25"/>
      <c r="AT3345" s="25"/>
      <c r="AU3345" s="25"/>
      <c r="AV3345" s="25"/>
      <c r="BC3345" s="1"/>
      <c r="BD3345"/>
      <c r="BE3345"/>
      <c r="BF3345" s="1"/>
      <c r="BG3345"/>
      <c r="BH3345"/>
      <c r="BI3345"/>
      <c r="BJ3345" s="1"/>
      <c r="BK3345" s="1"/>
      <c r="BL3345"/>
      <c r="BM3345" s="1"/>
      <c r="BN3345" s="1"/>
      <c r="BO3345" s="1"/>
      <c r="BP3345" s="1"/>
      <c r="BQ3345" s="1"/>
      <c r="BR3345" s="1"/>
      <c r="BS3345" s="1"/>
      <c r="BT3345" s="22"/>
      <c r="BU3345" s="1"/>
      <c r="BV3345" s="1"/>
      <c r="BW3345" s="1"/>
      <c r="BX3345" s="1"/>
      <c r="BY3345" s="1"/>
      <c r="BZ3345" s="1"/>
      <c r="CA3345" s="1"/>
      <c r="CB3345" s="1"/>
      <c r="CC3345" s="1"/>
      <c r="CD3345" s="1"/>
      <c r="CE3345" s="1"/>
      <c r="CF3345" s="1"/>
      <c r="CG3345" s="1"/>
      <c r="CH3345" s="1"/>
      <c r="CI3345" s="1"/>
      <c r="CJ3345" s="1"/>
      <c r="CK3345" s="1"/>
      <c r="CL3345" s="1"/>
      <c r="CM3345" s="1"/>
      <c r="CN3345" s="1"/>
      <c r="CO3345" s="1"/>
      <c r="CP3345" s="1"/>
      <c r="CQ3345" s="1"/>
      <c r="CR3345" s="1"/>
      <c r="CS3345" s="1"/>
      <c r="CT3345" s="1"/>
      <c r="CU3345" s="1"/>
      <c r="CV3345" s="1"/>
      <c r="CW3345" s="1"/>
      <c r="CX3345" s="1"/>
      <c r="CY3345" s="1"/>
      <c r="CZ3345" s="1"/>
      <c r="DA3345" s="1"/>
      <c r="DB3345" s="1"/>
      <c r="DC3345" s="1"/>
      <c r="DD3345" s="1"/>
      <c r="DE3345" s="1"/>
      <c r="DF3345" s="1"/>
      <c r="DG3345" s="1"/>
      <c r="DH3345" s="1"/>
      <c r="DI3345" s="1"/>
      <c r="DJ3345" s="1"/>
      <c r="DK3345" s="1"/>
      <c r="DL3345" s="1"/>
      <c r="DM3345" s="1"/>
      <c r="DN3345" s="1"/>
      <c r="DO3345" s="1"/>
      <c r="DP3345" s="1"/>
      <c r="DQ3345" s="1"/>
      <c r="DR3345" s="1"/>
      <c r="DS3345" s="1"/>
      <c r="DT3345" s="1"/>
      <c r="DU3345" s="1"/>
      <c r="DV3345" s="1"/>
      <c r="DW3345" s="1"/>
      <c r="DX3345" s="1"/>
      <c r="DY3345" s="1"/>
      <c r="DZ3345" s="1"/>
      <c r="EA3345" s="1"/>
      <c r="EB3345" s="1"/>
      <c r="EC3345" s="1"/>
      <c r="ED3345" s="1"/>
      <c r="EE3345" s="1"/>
      <c r="EF3345" s="1"/>
      <c r="EG3345" s="1"/>
      <c r="EH3345" s="1"/>
      <c r="EI3345" s="1"/>
      <c r="EJ3345" s="1"/>
      <c r="EK3345" s="1"/>
      <c r="EL3345" s="1"/>
      <c r="EM3345" s="1"/>
      <c r="EN3345" s="1"/>
      <c r="EO3345" s="1"/>
      <c r="EP3345" s="1"/>
      <c r="EQ3345" s="1"/>
      <c r="ER3345" s="1"/>
      <c r="ES3345" s="1"/>
      <c r="ET3345" s="1"/>
      <c r="EU3345" s="1"/>
      <c r="EV3345" s="1"/>
      <c r="EW3345" s="1"/>
      <c r="EX3345" s="1"/>
      <c r="EY3345" s="1"/>
      <c r="EZ3345" s="1"/>
      <c r="FA3345" s="1"/>
      <c r="FB3345" s="1"/>
      <c r="FC3345" s="1"/>
      <c r="FD3345" s="1"/>
      <c r="FE3345" s="1"/>
      <c r="FF3345" s="1"/>
      <c r="FG3345" s="1"/>
      <c r="FH3345" s="1"/>
      <c r="FI3345" s="1"/>
      <c r="FJ3345" s="1"/>
      <c r="FK3345" s="1"/>
      <c r="FL3345" s="1"/>
      <c r="FM3345" s="1"/>
      <c r="FN3345" s="1"/>
      <c r="FO3345" s="1"/>
      <c r="FP3345" s="1"/>
      <c r="FQ3345" s="1"/>
      <c r="FR3345" s="1"/>
      <c r="FS3345" s="1"/>
      <c r="FT3345" s="1"/>
      <c r="FU3345" s="1"/>
      <c r="FV3345" s="1"/>
      <c r="FW3345" s="1"/>
      <c r="FX3345" s="1"/>
      <c r="FY3345" s="1"/>
      <c r="FZ3345" s="1"/>
      <c r="GA3345" s="1"/>
      <c r="GB3345" s="1"/>
      <c r="GC3345" s="1"/>
      <c r="GD3345" s="1"/>
      <c r="GE3345" s="1"/>
      <c r="GF3345" s="1"/>
      <c r="GG3345" s="1"/>
      <c r="GH3345" s="1"/>
      <c r="GI3345" s="1"/>
      <c r="GJ3345" s="1"/>
      <c r="GK3345"/>
      <c r="GL3345"/>
      <c r="GM3345"/>
      <c r="GN3345"/>
      <c r="GO3345"/>
      <c r="GP3345"/>
      <c r="GQ3345"/>
      <c r="GR3345"/>
      <c r="GS3345"/>
      <c r="GT3345"/>
      <c r="GU3345"/>
      <c r="GV3345"/>
      <c r="GW3345"/>
      <c r="GX3345"/>
      <c r="GY3345"/>
      <c r="GZ3345"/>
      <c r="HA3345"/>
      <c r="HB3345"/>
      <c r="HC3345"/>
      <c r="HD3345"/>
      <c r="HE3345"/>
    </row>
    <row r="3346" spans="6:213" s="19" customFormat="1" x14ac:dyDescent="0.25">
      <c r="F3346" s="20"/>
      <c r="G3346" s="20"/>
      <c r="H3346" s="20"/>
      <c r="I3346" s="20"/>
      <c r="J3346" s="21"/>
      <c r="K3346" s="21"/>
      <c r="L3346" s="20"/>
      <c r="M3346" s="20"/>
      <c r="N3346" s="22"/>
      <c r="O3346" s="22"/>
      <c r="P3346" s="22"/>
      <c r="Q3346" s="22"/>
      <c r="U3346" s="20"/>
      <c r="V3346" s="20"/>
      <c r="W3346" s="20"/>
      <c r="X3346" s="27"/>
      <c r="Y3346" s="253"/>
      <c r="Z3346" s="30"/>
      <c r="AA3346" s="30"/>
      <c r="AB3346" s="31"/>
      <c r="AC3346" s="31"/>
      <c r="AD3346" s="31"/>
      <c r="AE3346" s="31"/>
      <c r="AF3346" s="31"/>
      <c r="AG3346" s="241"/>
      <c r="AH3346" s="31"/>
      <c r="AI3346" s="31"/>
      <c r="AJ3346" s="31"/>
      <c r="AK3346" s="31"/>
      <c r="AL3346" s="120"/>
      <c r="AM3346" s="25"/>
      <c r="AN3346" s="25"/>
      <c r="AO3346" s="25"/>
      <c r="AP3346" s="25"/>
      <c r="AQ3346" s="26"/>
      <c r="AR3346" s="25"/>
      <c r="AS3346" s="25"/>
      <c r="AT3346" s="25"/>
      <c r="AU3346" s="25"/>
      <c r="AV3346" s="25"/>
      <c r="BC3346" s="1"/>
      <c r="BD3346"/>
      <c r="BE3346"/>
      <c r="BF3346" s="1"/>
      <c r="BG3346"/>
      <c r="BH3346"/>
      <c r="BI3346"/>
      <c r="BJ3346" s="1"/>
      <c r="BK3346" s="1"/>
      <c r="BL3346"/>
      <c r="BM3346" s="1"/>
      <c r="BN3346" s="1"/>
      <c r="BO3346" s="1"/>
      <c r="BP3346" s="1"/>
      <c r="BQ3346" s="1"/>
      <c r="BR3346" s="1"/>
      <c r="BS3346" s="1"/>
      <c r="BT3346" s="22"/>
      <c r="BU3346" s="1"/>
      <c r="BV3346" s="1"/>
      <c r="BW3346" s="1"/>
      <c r="BX3346" s="1"/>
      <c r="BY3346" s="1"/>
      <c r="BZ3346" s="1"/>
      <c r="CA3346" s="1"/>
      <c r="CB3346" s="1"/>
      <c r="CC3346" s="1"/>
      <c r="CD3346" s="1"/>
      <c r="CE3346" s="1"/>
      <c r="CF3346" s="1"/>
      <c r="CG3346" s="1"/>
      <c r="CH3346" s="1"/>
      <c r="CI3346" s="1"/>
      <c r="CJ3346" s="1"/>
      <c r="CK3346" s="1"/>
      <c r="CL3346" s="1"/>
      <c r="CM3346" s="1"/>
      <c r="CN3346" s="1"/>
      <c r="CO3346" s="1"/>
      <c r="CP3346" s="1"/>
      <c r="CQ3346" s="1"/>
      <c r="CR3346" s="1"/>
      <c r="CS3346" s="1"/>
      <c r="CT3346" s="1"/>
      <c r="CU3346" s="1"/>
      <c r="CV3346" s="1"/>
      <c r="CW3346" s="1"/>
      <c r="CX3346" s="1"/>
      <c r="CY3346" s="1"/>
      <c r="CZ3346" s="1"/>
      <c r="DA3346" s="1"/>
      <c r="DB3346" s="1"/>
      <c r="DC3346" s="1"/>
      <c r="DD3346" s="1"/>
      <c r="DE3346" s="1"/>
      <c r="DF3346" s="1"/>
      <c r="DG3346" s="1"/>
      <c r="DH3346" s="1"/>
      <c r="DI3346" s="1"/>
      <c r="DJ3346" s="1"/>
      <c r="DK3346" s="1"/>
      <c r="DL3346" s="1"/>
      <c r="DM3346" s="1"/>
      <c r="DN3346" s="1"/>
      <c r="DO3346" s="1"/>
      <c r="DP3346" s="1"/>
      <c r="DQ3346" s="1"/>
      <c r="DR3346" s="1"/>
      <c r="DS3346" s="1"/>
      <c r="DT3346" s="1"/>
      <c r="DU3346" s="1"/>
      <c r="DV3346" s="1"/>
      <c r="DW3346" s="1"/>
      <c r="DX3346" s="1"/>
      <c r="DY3346" s="1"/>
      <c r="DZ3346" s="1"/>
      <c r="EA3346" s="1"/>
      <c r="EB3346" s="1"/>
      <c r="EC3346" s="1"/>
      <c r="ED3346" s="1"/>
      <c r="EE3346" s="1"/>
      <c r="EF3346" s="1"/>
      <c r="EG3346" s="1"/>
      <c r="EH3346" s="1"/>
      <c r="EI3346" s="1"/>
      <c r="EJ3346" s="1"/>
      <c r="EK3346" s="1"/>
      <c r="EL3346" s="1"/>
      <c r="EM3346" s="1"/>
      <c r="EN3346" s="1"/>
      <c r="EO3346" s="1"/>
      <c r="EP3346" s="1"/>
      <c r="EQ3346" s="1"/>
      <c r="ER3346" s="1"/>
      <c r="ES3346" s="1"/>
      <c r="ET3346" s="1"/>
      <c r="EU3346" s="1"/>
      <c r="EV3346" s="1"/>
      <c r="EW3346" s="1"/>
      <c r="EX3346" s="1"/>
      <c r="EY3346" s="1"/>
      <c r="EZ3346" s="1"/>
      <c r="FA3346" s="1"/>
      <c r="FB3346" s="1"/>
      <c r="FC3346" s="1"/>
      <c r="FD3346" s="1"/>
      <c r="FE3346" s="1"/>
      <c r="FF3346" s="1"/>
      <c r="FG3346" s="1"/>
      <c r="FH3346" s="1"/>
      <c r="FI3346" s="1"/>
      <c r="FJ3346" s="1"/>
      <c r="FK3346" s="1"/>
      <c r="FL3346" s="1"/>
      <c r="FM3346" s="1"/>
      <c r="FN3346" s="1"/>
      <c r="FO3346" s="1"/>
      <c r="FP3346" s="1"/>
      <c r="FQ3346" s="1"/>
      <c r="FR3346" s="1"/>
      <c r="FS3346" s="1"/>
      <c r="FT3346" s="1"/>
      <c r="FU3346" s="1"/>
      <c r="FV3346" s="1"/>
      <c r="FW3346" s="1"/>
      <c r="FX3346" s="1"/>
      <c r="FY3346" s="1"/>
      <c r="FZ3346" s="1"/>
      <c r="GA3346" s="1"/>
      <c r="GB3346" s="1"/>
      <c r="GC3346" s="1"/>
      <c r="GD3346" s="1"/>
      <c r="GE3346" s="1"/>
      <c r="GF3346" s="1"/>
      <c r="GG3346" s="1"/>
      <c r="GH3346" s="1"/>
      <c r="GI3346" s="1"/>
      <c r="GJ3346" s="1"/>
      <c r="GK3346"/>
      <c r="GL3346"/>
      <c r="GM3346"/>
      <c r="GN3346"/>
      <c r="GO3346"/>
      <c r="GP3346"/>
      <c r="GQ3346"/>
      <c r="GR3346"/>
      <c r="GS3346"/>
      <c r="GT3346"/>
      <c r="GU3346"/>
      <c r="GV3346"/>
      <c r="GW3346"/>
      <c r="GX3346"/>
      <c r="GY3346"/>
      <c r="GZ3346"/>
      <c r="HA3346"/>
      <c r="HB3346"/>
      <c r="HC3346"/>
      <c r="HD3346"/>
      <c r="HE3346"/>
    </row>
    <row r="3347" spans="6:213" s="19" customFormat="1" x14ac:dyDescent="0.25">
      <c r="F3347" s="20"/>
      <c r="G3347" s="20"/>
      <c r="H3347" s="20"/>
      <c r="I3347" s="20"/>
      <c r="J3347" s="21"/>
      <c r="K3347" s="21"/>
      <c r="L3347" s="20"/>
      <c r="M3347" s="20"/>
      <c r="N3347" s="22"/>
      <c r="O3347" s="22"/>
      <c r="P3347" s="22"/>
      <c r="Q3347" s="22"/>
      <c r="U3347" s="20"/>
      <c r="V3347" s="20"/>
      <c r="W3347" s="20"/>
      <c r="X3347" s="27"/>
      <c r="Y3347" s="253"/>
      <c r="Z3347" s="30"/>
      <c r="AA3347" s="30"/>
      <c r="AB3347" s="31"/>
      <c r="AC3347" s="31"/>
      <c r="AD3347" s="31"/>
      <c r="AE3347" s="31"/>
      <c r="AF3347" s="31"/>
      <c r="AG3347" s="241"/>
      <c r="AH3347" s="31"/>
      <c r="AI3347" s="31"/>
      <c r="AJ3347" s="31"/>
      <c r="AK3347" s="31"/>
      <c r="AL3347" s="120"/>
      <c r="AM3347" s="25"/>
      <c r="AN3347" s="25"/>
      <c r="AO3347" s="25"/>
      <c r="AP3347" s="25"/>
      <c r="AQ3347" s="26"/>
      <c r="AR3347" s="25"/>
      <c r="AS3347" s="25"/>
      <c r="AT3347" s="25"/>
      <c r="AU3347" s="25"/>
      <c r="AV3347" s="25"/>
      <c r="BC3347" s="1"/>
      <c r="BD3347"/>
      <c r="BE3347"/>
      <c r="BF3347" s="1"/>
      <c r="BG3347"/>
      <c r="BH3347"/>
      <c r="BI3347"/>
      <c r="BJ3347" s="1"/>
      <c r="BK3347" s="1"/>
      <c r="BL3347"/>
      <c r="BM3347" s="1"/>
      <c r="BN3347" s="1"/>
      <c r="BO3347" s="1"/>
      <c r="BP3347" s="1"/>
      <c r="BQ3347" s="1"/>
      <c r="BR3347" s="1"/>
      <c r="BS3347" s="1"/>
      <c r="BT3347" s="22"/>
      <c r="BU3347" s="1"/>
      <c r="BV3347" s="1"/>
      <c r="BW3347" s="1"/>
      <c r="BX3347" s="1"/>
      <c r="BY3347" s="1"/>
      <c r="BZ3347" s="1"/>
      <c r="CA3347" s="1"/>
      <c r="CB3347" s="1"/>
      <c r="CC3347" s="1"/>
      <c r="CD3347" s="1"/>
      <c r="CE3347" s="1"/>
      <c r="CF3347" s="1"/>
      <c r="CG3347" s="1"/>
      <c r="CH3347" s="1"/>
      <c r="CI3347" s="1"/>
      <c r="CJ3347" s="1"/>
      <c r="CK3347" s="1"/>
      <c r="CL3347" s="1"/>
      <c r="CM3347" s="1"/>
      <c r="CN3347" s="1"/>
      <c r="CO3347" s="1"/>
      <c r="CP3347" s="1"/>
      <c r="CQ3347" s="1"/>
      <c r="CR3347" s="1"/>
      <c r="CS3347" s="1"/>
      <c r="CT3347" s="1"/>
      <c r="CU3347" s="1"/>
      <c r="CV3347" s="1"/>
      <c r="CW3347" s="1"/>
      <c r="CX3347" s="1"/>
      <c r="CY3347" s="1"/>
      <c r="CZ3347" s="1"/>
      <c r="DA3347" s="1"/>
      <c r="DB3347" s="1"/>
      <c r="DC3347" s="1"/>
      <c r="DD3347" s="1"/>
      <c r="DE3347" s="1"/>
      <c r="DF3347" s="1"/>
      <c r="DG3347" s="1"/>
      <c r="DH3347" s="1"/>
      <c r="DI3347" s="1"/>
      <c r="DJ3347" s="1"/>
      <c r="DK3347" s="1"/>
      <c r="DL3347" s="1"/>
      <c r="DM3347" s="1"/>
      <c r="DN3347" s="1"/>
      <c r="DO3347" s="1"/>
      <c r="DP3347" s="1"/>
      <c r="DQ3347" s="1"/>
      <c r="DR3347" s="1"/>
      <c r="DS3347" s="1"/>
      <c r="DT3347" s="1"/>
      <c r="DU3347" s="1"/>
      <c r="DV3347" s="1"/>
      <c r="DW3347" s="1"/>
      <c r="DX3347" s="1"/>
      <c r="DY3347" s="1"/>
      <c r="DZ3347" s="1"/>
      <c r="EA3347" s="1"/>
      <c r="EB3347" s="1"/>
      <c r="EC3347" s="1"/>
      <c r="ED3347" s="1"/>
      <c r="EE3347" s="1"/>
      <c r="EF3347" s="1"/>
      <c r="EG3347" s="1"/>
      <c r="EH3347" s="1"/>
      <c r="EI3347" s="1"/>
      <c r="EJ3347" s="1"/>
      <c r="EK3347" s="1"/>
      <c r="EL3347" s="1"/>
      <c r="EM3347" s="1"/>
      <c r="EN3347" s="1"/>
      <c r="EO3347" s="1"/>
      <c r="EP3347" s="1"/>
      <c r="EQ3347" s="1"/>
      <c r="ER3347" s="1"/>
      <c r="ES3347" s="1"/>
      <c r="ET3347" s="1"/>
      <c r="EU3347" s="1"/>
      <c r="EV3347" s="1"/>
      <c r="EW3347" s="1"/>
      <c r="EX3347" s="1"/>
      <c r="EY3347" s="1"/>
      <c r="EZ3347" s="1"/>
      <c r="FA3347" s="1"/>
      <c r="FB3347" s="1"/>
      <c r="FC3347" s="1"/>
      <c r="FD3347" s="1"/>
      <c r="FE3347" s="1"/>
      <c r="FF3347" s="1"/>
      <c r="FG3347" s="1"/>
      <c r="FH3347" s="1"/>
      <c r="FI3347" s="1"/>
      <c r="FJ3347" s="1"/>
      <c r="FK3347" s="1"/>
      <c r="FL3347" s="1"/>
      <c r="FM3347" s="1"/>
      <c r="FN3347" s="1"/>
      <c r="FO3347" s="1"/>
      <c r="FP3347" s="1"/>
      <c r="FQ3347" s="1"/>
      <c r="FR3347" s="1"/>
      <c r="FS3347" s="1"/>
      <c r="FT3347" s="1"/>
      <c r="FU3347" s="1"/>
      <c r="FV3347" s="1"/>
      <c r="FW3347" s="1"/>
      <c r="FX3347" s="1"/>
      <c r="FY3347" s="1"/>
      <c r="FZ3347" s="1"/>
      <c r="GA3347" s="1"/>
      <c r="GB3347" s="1"/>
      <c r="GC3347" s="1"/>
      <c r="GD3347" s="1"/>
      <c r="GE3347" s="1"/>
      <c r="GF3347" s="1"/>
      <c r="GG3347" s="1"/>
      <c r="GH3347" s="1"/>
      <c r="GI3347" s="1"/>
      <c r="GJ3347" s="1"/>
      <c r="GK3347"/>
      <c r="GL3347"/>
      <c r="GM3347"/>
      <c r="GN3347"/>
      <c r="GO3347"/>
      <c r="GP3347"/>
      <c r="GQ3347"/>
      <c r="GR3347"/>
      <c r="GS3347"/>
      <c r="GT3347"/>
      <c r="GU3347"/>
      <c r="GV3347"/>
      <c r="GW3347"/>
      <c r="GX3347"/>
      <c r="GY3347"/>
      <c r="GZ3347"/>
      <c r="HA3347"/>
      <c r="HB3347"/>
      <c r="HC3347"/>
      <c r="HD3347"/>
      <c r="HE3347"/>
    </row>
    <row r="3348" spans="6:213" s="19" customFormat="1" x14ac:dyDescent="0.25">
      <c r="F3348" s="20"/>
      <c r="G3348" s="20"/>
      <c r="H3348" s="20"/>
      <c r="I3348" s="20"/>
      <c r="J3348" s="21"/>
      <c r="K3348" s="21"/>
      <c r="L3348" s="20"/>
      <c r="M3348" s="20"/>
      <c r="N3348" s="22"/>
      <c r="O3348" s="22"/>
      <c r="P3348" s="22"/>
      <c r="Q3348" s="22"/>
      <c r="U3348" s="20"/>
      <c r="V3348" s="20"/>
      <c r="W3348" s="20"/>
      <c r="X3348" s="27"/>
      <c r="Y3348" s="253"/>
      <c r="Z3348" s="30"/>
      <c r="AA3348" s="30"/>
      <c r="AB3348" s="31"/>
      <c r="AC3348" s="31"/>
      <c r="AD3348" s="31"/>
      <c r="AE3348" s="31"/>
      <c r="AF3348" s="31"/>
      <c r="AG3348" s="241"/>
      <c r="AH3348" s="31"/>
      <c r="AI3348" s="31"/>
      <c r="AJ3348" s="31"/>
      <c r="AK3348" s="31"/>
      <c r="AL3348" s="120"/>
      <c r="AM3348" s="25"/>
      <c r="AN3348" s="25"/>
      <c r="AO3348" s="25"/>
      <c r="AP3348" s="25"/>
      <c r="AQ3348" s="26"/>
      <c r="AR3348" s="25"/>
      <c r="AS3348" s="25"/>
      <c r="AT3348" s="25"/>
      <c r="AU3348" s="25"/>
      <c r="AV3348" s="25"/>
      <c r="BC3348" s="1"/>
      <c r="BD3348"/>
      <c r="BE3348"/>
      <c r="BF3348" s="1"/>
      <c r="BG3348"/>
      <c r="BH3348"/>
      <c r="BI3348"/>
      <c r="BJ3348" s="1"/>
      <c r="BK3348" s="1"/>
      <c r="BL3348"/>
      <c r="BM3348" s="1"/>
      <c r="BN3348" s="1"/>
      <c r="BO3348" s="1"/>
      <c r="BP3348" s="1"/>
      <c r="BQ3348" s="1"/>
      <c r="BR3348" s="1"/>
      <c r="BS3348" s="1"/>
      <c r="BT3348" s="22"/>
      <c r="BU3348" s="1"/>
      <c r="BV3348" s="1"/>
      <c r="BW3348" s="1"/>
      <c r="BX3348" s="1"/>
      <c r="BY3348" s="1"/>
      <c r="BZ3348" s="1"/>
      <c r="CA3348" s="1"/>
      <c r="CB3348" s="1"/>
      <c r="CC3348" s="1"/>
      <c r="CD3348" s="1"/>
      <c r="CE3348" s="1"/>
      <c r="CF3348" s="1"/>
      <c r="CG3348" s="1"/>
      <c r="CH3348" s="1"/>
      <c r="CI3348" s="1"/>
      <c r="CJ3348" s="1"/>
      <c r="CK3348" s="1"/>
      <c r="CL3348" s="1"/>
      <c r="CM3348" s="1"/>
      <c r="CN3348" s="1"/>
      <c r="CO3348" s="1"/>
      <c r="CP3348" s="1"/>
      <c r="CQ3348" s="1"/>
      <c r="CR3348" s="1"/>
      <c r="CS3348" s="1"/>
      <c r="CT3348" s="1"/>
      <c r="CU3348" s="1"/>
      <c r="CV3348" s="1"/>
      <c r="CW3348" s="1"/>
      <c r="CX3348" s="1"/>
      <c r="CY3348" s="1"/>
      <c r="CZ3348" s="1"/>
      <c r="DA3348" s="1"/>
      <c r="DB3348" s="1"/>
      <c r="DC3348" s="1"/>
      <c r="DD3348" s="1"/>
      <c r="DE3348" s="1"/>
      <c r="DF3348" s="1"/>
      <c r="DG3348" s="1"/>
      <c r="DH3348" s="1"/>
      <c r="DI3348" s="1"/>
      <c r="DJ3348" s="1"/>
      <c r="DK3348" s="1"/>
      <c r="DL3348" s="1"/>
      <c r="DM3348" s="1"/>
      <c r="DN3348" s="1"/>
      <c r="DO3348" s="1"/>
      <c r="DP3348" s="1"/>
      <c r="DQ3348" s="1"/>
      <c r="DR3348" s="1"/>
      <c r="DS3348" s="1"/>
      <c r="DT3348" s="1"/>
      <c r="DU3348" s="1"/>
      <c r="DV3348" s="1"/>
      <c r="DW3348" s="1"/>
      <c r="DX3348" s="1"/>
      <c r="DY3348" s="1"/>
      <c r="DZ3348" s="1"/>
      <c r="EA3348" s="1"/>
      <c r="EB3348" s="1"/>
      <c r="EC3348" s="1"/>
      <c r="ED3348" s="1"/>
      <c r="EE3348" s="1"/>
      <c r="EF3348" s="1"/>
      <c r="EG3348" s="1"/>
      <c r="EH3348" s="1"/>
      <c r="EI3348" s="1"/>
      <c r="EJ3348" s="1"/>
      <c r="EK3348" s="1"/>
      <c r="EL3348" s="1"/>
      <c r="EM3348" s="1"/>
      <c r="EN3348" s="1"/>
      <c r="EO3348" s="1"/>
      <c r="EP3348" s="1"/>
      <c r="EQ3348" s="1"/>
      <c r="ER3348" s="1"/>
      <c r="ES3348" s="1"/>
      <c r="ET3348" s="1"/>
      <c r="EU3348" s="1"/>
      <c r="EV3348" s="1"/>
      <c r="EW3348" s="1"/>
      <c r="EX3348" s="1"/>
      <c r="EY3348" s="1"/>
      <c r="EZ3348" s="1"/>
      <c r="FA3348" s="1"/>
      <c r="FB3348" s="1"/>
      <c r="FC3348" s="1"/>
      <c r="FD3348" s="1"/>
      <c r="FE3348" s="1"/>
      <c r="FF3348" s="1"/>
      <c r="FG3348" s="1"/>
      <c r="FH3348" s="1"/>
      <c r="FI3348" s="1"/>
      <c r="FJ3348" s="1"/>
      <c r="FK3348" s="1"/>
      <c r="FL3348" s="1"/>
      <c r="FM3348" s="1"/>
      <c r="FN3348" s="1"/>
      <c r="FO3348" s="1"/>
      <c r="FP3348" s="1"/>
      <c r="FQ3348" s="1"/>
      <c r="FR3348" s="1"/>
      <c r="FS3348" s="1"/>
      <c r="FT3348" s="1"/>
      <c r="FU3348" s="1"/>
      <c r="FV3348" s="1"/>
      <c r="FW3348" s="1"/>
      <c r="FX3348" s="1"/>
      <c r="FY3348" s="1"/>
      <c r="FZ3348" s="1"/>
      <c r="GA3348" s="1"/>
      <c r="GB3348" s="1"/>
      <c r="GC3348" s="1"/>
      <c r="GD3348" s="1"/>
      <c r="GE3348" s="1"/>
      <c r="GF3348" s="1"/>
      <c r="GG3348" s="1"/>
      <c r="GH3348" s="1"/>
      <c r="GI3348" s="1"/>
      <c r="GJ3348" s="1"/>
      <c r="GK3348"/>
      <c r="GL3348"/>
      <c r="GM3348"/>
      <c r="GN3348"/>
      <c r="GO3348"/>
      <c r="GP3348"/>
      <c r="GQ3348"/>
      <c r="GR3348"/>
      <c r="GS3348"/>
      <c r="GT3348"/>
      <c r="GU3348"/>
      <c r="GV3348"/>
      <c r="GW3348"/>
      <c r="GX3348"/>
      <c r="GY3348"/>
      <c r="GZ3348"/>
      <c r="HA3348"/>
      <c r="HB3348"/>
      <c r="HC3348"/>
      <c r="HD3348"/>
      <c r="HE3348"/>
    </row>
    <row r="3349" spans="6:213" s="19" customFormat="1" x14ac:dyDescent="0.25">
      <c r="F3349" s="20"/>
      <c r="G3349" s="20"/>
      <c r="H3349" s="20"/>
      <c r="I3349" s="20"/>
      <c r="J3349" s="21"/>
      <c r="K3349" s="21"/>
      <c r="L3349" s="20"/>
      <c r="M3349" s="20"/>
      <c r="N3349" s="22"/>
      <c r="O3349" s="22"/>
      <c r="P3349" s="22"/>
      <c r="Q3349" s="22"/>
      <c r="U3349" s="20"/>
      <c r="V3349" s="20"/>
      <c r="W3349" s="20"/>
      <c r="X3349" s="27"/>
      <c r="Y3349" s="253"/>
      <c r="Z3349" s="30"/>
      <c r="AA3349" s="30"/>
      <c r="AB3349" s="31"/>
      <c r="AC3349" s="31"/>
      <c r="AD3349" s="31"/>
      <c r="AE3349" s="31"/>
      <c r="AF3349" s="31"/>
      <c r="AG3349" s="241"/>
      <c r="AH3349" s="31"/>
      <c r="AI3349" s="31"/>
      <c r="AJ3349" s="31"/>
      <c r="AK3349" s="31"/>
      <c r="AL3349" s="120"/>
      <c r="AM3349" s="25"/>
      <c r="AN3349" s="25"/>
      <c r="AO3349" s="25"/>
      <c r="AP3349" s="25"/>
      <c r="AQ3349" s="26"/>
      <c r="AR3349" s="25"/>
      <c r="AS3349" s="25"/>
      <c r="AT3349" s="25"/>
      <c r="AU3349" s="25"/>
      <c r="AV3349" s="25"/>
      <c r="BC3349" s="1"/>
      <c r="BD3349"/>
      <c r="BE3349"/>
      <c r="BF3349" s="1"/>
      <c r="BG3349"/>
      <c r="BH3349"/>
      <c r="BI3349"/>
      <c r="BJ3349" s="1"/>
      <c r="BK3349" s="1"/>
      <c r="BL3349"/>
      <c r="BM3349" s="1"/>
      <c r="BN3349" s="1"/>
      <c r="BO3349" s="1"/>
      <c r="BP3349" s="1"/>
      <c r="BQ3349" s="1"/>
      <c r="BR3349" s="1"/>
      <c r="BS3349" s="1"/>
      <c r="BT3349" s="22"/>
      <c r="BU3349" s="1"/>
      <c r="BV3349" s="1"/>
      <c r="BW3349" s="1"/>
      <c r="BX3349" s="1"/>
      <c r="BY3349" s="1"/>
      <c r="BZ3349" s="1"/>
      <c r="CA3349" s="1"/>
      <c r="CB3349" s="1"/>
      <c r="CC3349" s="1"/>
      <c r="CD3349" s="1"/>
      <c r="CE3349" s="1"/>
      <c r="CF3349" s="1"/>
      <c r="CG3349" s="1"/>
      <c r="CH3349" s="1"/>
      <c r="CI3349" s="1"/>
      <c r="CJ3349" s="1"/>
      <c r="CK3349" s="1"/>
      <c r="CL3349" s="1"/>
      <c r="CM3349" s="1"/>
      <c r="CN3349" s="1"/>
      <c r="CO3349" s="1"/>
      <c r="CP3349" s="1"/>
      <c r="CQ3349" s="1"/>
      <c r="CR3349" s="1"/>
      <c r="CS3349" s="1"/>
      <c r="CT3349" s="1"/>
      <c r="CU3349" s="1"/>
      <c r="CV3349" s="1"/>
      <c r="CW3349" s="1"/>
      <c r="CX3349" s="1"/>
      <c r="CY3349" s="1"/>
      <c r="CZ3349" s="1"/>
      <c r="DA3349" s="1"/>
      <c r="DB3349" s="1"/>
      <c r="DC3349" s="1"/>
      <c r="DD3349" s="1"/>
      <c r="DE3349" s="1"/>
      <c r="DF3349" s="1"/>
      <c r="DG3349" s="1"/>
      <c r="DH3349" s="1"/>
      <c r="DI3349" s="1"/>
      <c r="DJ3349" s="1"/>
      <c r="DK3349" s="1"/>
      <c r="DL3349" s="1"/>
      <c r="DM3349" s="1"/>
      <c r="DN3349" s="1"/>
      <c r="DO3349" s="1"/>
      <c r="DP3349" s="1"/>
      <c r="DQ3349" s="1"/>
      <c r="DR3349" s="1"/>
      <c r="DS3349" s="1"/>
      <c r="DT3349" s="1"/>
      <c r="DU3349" s="1"/>
      <c r="DV3349" s="1"/>
      <c r="DW3349" s="1"/>
      <c r="DX3349" s="1"/>
      <c r="DY3349" s="1"/>
      <c r="DZ3349" s="1"/>
      <c r="EA3349" s="1"/>
      <c r="EB3349" s="1"/>
      <c r="EC3349" s="1"/>
      <c r="ED3349" s="1"/>
      <c r="EE3349" s="1"/>
      <c r="EF3349" s="1"/>
      <c r="EG3349" s="1"/>
      <c r="EH3349" s="1"/>
      <c r="EI3349" s="1"/>
      <c r="EJ3349" s="1"/>
      <c r="EK3349" s="1"/>
      <c r="EL3349" s="1"/>
      <c r="EM3349" s="1"/>
      <c r="EN3349" s="1"/>
      <c r="EO3349" s="1"/>
      <c r="EP3349" s="1"/>
      <c r="EQ3349" s="1"/>
      <c r="ER3349" s="1"/>
      <c r="ES3349" s="1"/>
      <c r="ET3349" s="1"/>
      <c r="EU3349" s="1"/>
      <c r="EV3349" s="1"/>
      <c r="EW3349" s="1"/>
      <c r="EX3349" s="1"/>
      <c r="EY3349" s="1"/>
      <c r="EZ3349" s="1"/>
      <c r="FA3349" s="1"/>
      <c r="FB3349" s="1"/>
      <c r="FC3349" s="1"/>
      <c r="FD3349" s="1"/>
      <c r="FE3349" s="1"/>
      <c r="FF3349" s="1"/>
      <c r="FG3349" s="1"/>
      <c r="FH3349" s="1"/>
      <c r="FI3349" s="1"/>
      <c r="FJ3349" s="1"/>
      <c r="FK3349" s="1"/>
      <c r="FL3349" s="1"/>
      <c r="FM3349" s="1"/>
      <c r="FN3349" s="1"/>
      <c r="FO3349" s="1"/>
      <c r="FP3349" s="1"/>
      <c r="FQ3349" s="1"/>
      <c r="FR3349" s="1"/>
      <c r="FS3349" s="1"/>
      <c r="FT3349" s="1"/>
      <c r="FU3349" s="1"/>
      <c r="FV3349" s="1"/>
      <c r="FW3349" s="1"/>
      <c r="FX3349" s="1"/>
      <c r="FY3349" s="1"/>
      <c r="FZ3349" s="1"/>
      <c r="GA3349" s="1"/>
      <c r="GB3349" s="1"/>
      <c r="GC3349" s="1"/>
      <c r="GD3349" s="1"/>
      <c r="GE3349" s="1"/>
      <c r="GF3349" s="1"/>
      <c r="GG3349" s="1"/>
      <c r="GH3349" s="1"/>
      <c r="GI3349" s="1"/>
      <c r="GJ3349" s="1"/>
      <c r="GK3349"/>
      <c r="GL3349"/>
      <c r="GM3349"/>
      <c r="GN3349"/>
      <c r="GO3349"/>
      <c r="GP3349"/>
      <c r="GQ3349"/>
      <c r="GR3349"/>
      <c r="GS3349"/>
      <c r="GT3349"/>
      <c r="GU3349"/>
      <c r="GV3349"/>
      <c r="GW3349"/>
      <c r="GX3349"/>
      <c r="GY3349"/>
      <c r="GZ3349"/>
      <c r="HA3349"/>
      <c r="HB3349"/>
      <c r="HC3349"/>
      <c r="HD3349"/>
      <c r="HE3349"/>
    </row>
    <row r="3350" spans="6:213" s="19" customFormat="1" x14ac:dyDescent="0.25">
      <c r="F3350" s="20"/>
      <c r="G3350" s="20"/>
      <c r="H3350" s="20"/>
      <c r="I3350" s="20"/>
      <c r="J3350" s="21"/>
      <c r="K3350" s="21"/>
      <c r="L3350" s="20"/>
      <c r="M3350" s="20"/>
      <c r="N3350" s="22"/>
      <c r="O3350" s="22"/>
      <c r="P3350" s="22"/>
      <c r="Q3350" s="22"/>
      <c r="U3350" s="20"/>
      <c r="V3350" s="20"/>
      <c r="W3350" s="20"/>
      <c r="X3350" s="27"/>
      <c r="Y3350" s="253"/>
      <c r="Z3350" s="30"/>
      <c r="AA3350" s="30"/>
      <c r="AB3350" s="31"/>
      <c r="AC3350" s="31"/>
      <c r="AD3350" s="31"/>
      <c r="AE3350" s="31"/>
      <c r="AF3350" s="31"/>
      <c r="AG3350" s="241"/>
      <c r="AH3350" s="31"/>
      <c r="AI3350" s="31"/>
      <c r="AJ3350" s="31"/>
      <c r="AK3350" s="31"/>
      <c r="AL3350" s="120"/>
      <c r="AM3350" s="25"/>
      <c r="AN3350" s="25"/>
      <c r="AO3350" s="25"/>
      <c r="AP3350" s="25"/>
      <c r="AQ3350" s="26"/>
      <c r="AR3350" s="25"/>
      <c r="AS3350" s="25"/>
      <c r="AT3350" s="25"/>
      <c r="AU3350" s="25"/>
      <c r="AV3350" s="25"/>
      <c r="BC3350" s="1"/>
      <c r="BD3350"/>
      <c r="BE3350"/>
      <c r="BF3350" s="1"/>
      <c r="BG3350"/>
      <c r="BH3350"/>
      <c r="BI3350"/>
      <c r="BJ3350" s="1"/>
      <c r="BK3350" s="1"/>
      <c r="BL3350"/>
      <c r="BM3350" s="1"/>
      <c r="BN3350" s="1"/>
      <c r="BO3350" s="1"/>
      <c r="BP3350" s="1"/>
      <c r="BQ3350" s="1"/>
      <c r="BR3350" s="1"/>
      <c r="BS3350" s="1"/>
      <c r="BT3350" s="22"/>
      <c r="BU3350" s="1"/>
      <c r="BV3350" s="1"/>
      <c r="BW3350" s="1"/>
      <c r="BX3350" s="1"/>
      <c r="BY3350" s="1"/>
      <c r="BZ3350" s="1"/>
      <c r="CA3350" s="1"/>
      <c r="CB3350" s="1"/>
      <c r="CC3350" s="1"/>
      <c r="CD3350" s="1"/>
      <c r="CE3350" s="1"/>
      <c r="CF3350" s="1"/>
      <c r="CG3350" s="1"/>
      <c r="CH3350" s="1"/>
      <c r="CI3350" s="1"/>
      <c r="CJ3350" s="1"/>
      <c r="CK3350" s="1"/>
      <c r="CL3350" s="1"/>
      <c r="CM3350" s="1"/>
      <c r="CN3350" s="1"/>
      <c r="CO3350" s="1"/>
      <c r="CP3350" s="1"/>
      <c r="CQ3350" s="1"/>
      <c r="CR3350" s="1"/>
      <c r="CS3350" s="1"/>
      <c r="CT3350" s="1"/>
      <c r="CU3350" s="1"/>
      <c r="CV3350" s="1"/>
      <c r="CW3350" s="1"/>
      <c r="CX3350" s="1"/>
      <c r="CY3350" s="1"/>
      <c r="CZ3350" s="1"/>
      <c r="DA3350" s="1"/>
      <c r="DB3350" s="1"/>
      <c r="DC3350" s="1"/>
      <c r="DD3350" s="1"/>
      <c r="DE3350" s="1"/>
      <c r="DF3350" s="1"/>
      <c r="DG3350" s="1"/>
      <c r="DH3350" s="1"/>
      <c r="DI3350" s="1"/>
      <c r="DJ3350" s="1"/>
      <c r="DK3350" s="1"/>
      <c r="DL3350" s="1"/>
      <c r="DM3350" s="1"/>
      <c r="DN3350" s="1"/>
      <c r="DO3350" s="1"/>
      <c r="DP3350" s="1"/>
      <c r="DQ3350" s="1"/>
      <c r="DR3350" s="1"/>
      <c r="DS3350" s="1"/>
      <c r="DT3350" s="1"/>
      <c r="DU3350" s="1"/>
      <c r="DV3350" s="1"/>
      <c r="DW3350" s="1"/>
      <c r="DX3350" s="1"/>
      <c r="DY3350" s="1"/>
      <c r="DZ3350" s="1"/>
      <c r="EA3350" s="1"/>
      <c r="EB3350" s="1"/>
      <c r="EC3350" s="1"/>
      <c r="ED3350" s="1"/>
      <c r="EE3350" s="1"/>
      <c r="EF3350" s="1"/>
      <c r="EG3350" s="1"/>
      <c r="EH3350" s="1"/>
      <c r="EI3350" s="1"/>
      <c r="EJ3350" s="1"/>
      <c r="EK3350" s="1"/>
      <c r="EL3350" s="1"/>
      <c r="EM3350" s="1"/>
      <c r="EN3350" s="1"/>
      <c r="EO3350" s="1"/>
      <c r="EP3350" s="1"/>
      <c r="EQ3350" s="1"/>
      <c r="ER3350" s="1"/>
      <c r="ES3350" s="1"/>
      <c r="ET3350" s="1"/>
      <c r="EU3350" s="1"/>
      <c r="EV3350" s="1"/>
      <c r="EW3350" s="1"/>
      <c r="EX3350" s="1"/>
      <c r="EY3350" s="1"/>
      <c r="EZ3350" s="1"/>
      <c r="FA3350" s="1"/>
      <c r="FB3350" s="1"/>
      <c r="FC3350" s="1"/>
      <c r="FD3350" s="1"/>
      <c r="FE3350" s="1"/>
      <c r="FF3350" s="1"/>
      <c r="FG3350" s="1"/>
      <c r="FH3350" s="1"/>
      <c r="FI3350" s="1"/>
      <c r="FJ3350" s="1"/>
      <c r="FK3350" s="1"/>
      <c r="FL3350" s="1"/>
      <c r="FM3350" s="1"/>
      <c r="FN3350" s="1"/>
      <c r="FO3350" s="1"/>
      <c r="FP3350" s="1"/>
      <c r="FQ3350" s="1"/>
      <c r="FR3350" s="1"/>
      <c r="FS3350" s="1"/>
      <c r="FT3350" s="1"/>
      <c r="FU3350" s="1"/>
      <c r="FV3350" s="1"/>
      <c r="FW3350" s="1"/>
      <c r="FX3350" s="1"/>
      <c r="FY3350" s="1"/>
      <c r="FZ3350" s="1"/>
      <c r="GA3350" s="1"/>
      <c r="GB3350" s="1"/>
      <c r="GC3350" s="1"/>
      <c r="GD3350" s="1"/>
      <c r="GE3350" s="1"/>
      <c r="GF3350" s="1"/>
      <c r="GG3350" s="1"/>
      <c r="GH3350" s="1"/>
      <c r="GI3350" s="1"/>
      <c r="GJ3350" s="1"/>
      <c r="GK3350"/>
      <c r="GL3350"/>
      <c r="GM3350"/>
      <c r="GN3350"/>
      <c r="GO3350"/>
      <c r="GP3350"/>
      <c r="GQ3350"/>
      <c r="GR3350"/>
      <c r="GS3350"/>
      <c r="GT3350"/>
      <c r="GU3350"/>
      <c r="GV3350"/>
      <c r="GW3350"/>
      <c r="GX3350"/>
      <c r="GY3350"/>
      <c r="GZ3350"/>
      <c r="HA3350"/>
      <c r="HB3350"/>
      <c r="HC3350"/>
      <c r="HD3350"/>
      <c r="HE3350"/>
    </row>
    <row r="3351" spans="6:213" s="19" customFormat="1" x14ac:dyDescent="0.25">
      <c r="F3351" s="20"/>
      <c r="G3351" s="20"/>
      <c r="H3351" s="20"/>
      <c r="I3351" s="20"/>
      <c r="J3351" s="21"/>
      <c r="K3351" s="21"/>
      <c r="L3351" s="20"/>
      <c r="M3351" s="20"/>
      <c r="N3351" s="22"/>
      <c r="O3351" s="22"/>
      <c r="P3351" s="22"/>
      <c r="Q3351" s="22"/>
      <c r="U3351" s="20"/>
      <c r="V3351" s="20"/>
      <c r="W3351" s="20"/>
      <c r="X3351" s="27"/>
      <c r="Y3351" s="253"/>
      <c r="Z3351" s="30"/>
      <c r="AA3351" s="30"/>
      <c r="AB3351" s="31"/>
      <c r="AC3351" s="31"/>
      <c r="AD3351" s="31"/>
      <c r="AE3351" s="31"/>
      <c r="AF3351" s="31"/>
      <c r="AG3351" s="241"/>
      <c r="AH3351" s="31"/>
      <c r="AI3351" s="31"/>
      <c r="AJ3351" s="31"/>
      <c r="AK3351" s="31"/>
      <c r="AL3351" s="120"/>
      <c r="AM3351" s="25"/>
      <c r="AN3351" s="25"/>
      <c r="AO3351" s="25"/>
      <c r="AP3351" s="25"/>
      <c r="AQ3351" s="26"/>
      <c r="AR3351" s="25"/>
      <c r="AS3351" s="25"/>
      <c r="AT3351" s="25"/>
      <c r="AU3351" s="25"/>
      <c r="AV3351" s="25"/>
      <c r="BC3351" s="1"/>
      <c r="BD3351"/>
      <c r="BE3351"/>
      <c r="BF3351" s="1"/>
      <c r="BG3351"/>
      <c r="BH3351"/>
      <c r="BI3351"/>
      <c r="BJ3351" s="1"/>
      <c r="BK3351" s="1"/>
      <c r="BL3351"/>
      <c r="BM3351" s="1"/>
      <c r="BN3351" s="1"/>
      <c r="BO3351" s="1"/>
      <c r="BP3351" s="1"/>
      <c r="BQ3351" s="1"/>
      <c r="BR3351" s="1"/>
      <c r="BS3351" s="1"/>
      <c r="BT3351" s="22"/>
      <c r="BU3351" s="1"/>
      <c r="BV3351" s="1"/>
      <c r="BW3351" s="1"/>
      <c r="BX3351" s="1"/>
      <c r="BY3351" s="1"/>
      <c r="BZ3351" s="1"/>
      <c r="CA3351" s="1"/>
      <c r="CB3351" s="1"/>
      <c r="CC3351" s="1"/>
      <c r="CD3351" s="1"/>
      <c r="CE3351" s="1"/>
      <c r="CF3351" s="1"/>
      <c r="CG3351" s="1"/>
      <c r="CH3351" s="1"/>
      <c r="CI3351" s="1"/>
      <c r="CJ3351" s="1"/>
      <c r="CK3351" s="1"/>
      <c r="CL3351" s="1"/>
      <c r="CM3351" s="1"/>
      <c r="CN3351" s="1"/>
      <c r="CO3351" s="1"/>
      <c r="CP3351" s="1"/>
      <c r="CQ3351" s="1"/>
      <c r="CR3351" s="1"/>
      <c r="CS3351" s="1"/>
      <c r="CT3351" s="1"/>
      <c r="CU3351" s="1"/>
      <c r="CV3351" s="1"/>
      <c r="CW3351" s="1"/>
      <c r="CX3351" s="1"/>
      <c r="CY3351" s="1"/>
      <c r="CZ3351" s="1"/>
      <c r="DA3351" s="1"/>
      <c r="DB3351" s="1"/>
      <c r="DC3351" s="1"/>
      <c r="DD3351" s="1"/>
      <c r="DE3351" s="1"/>
      <c r="DF3351" s="1"/>
      <c r="DG3351" s="1"/>
      <c r="DH3351" s="1"/>
      <c r="DI3351" s="1"/>
      <c r="DJ3351" s="1"/>
      <c r="DK3351" s="1"/>
      <c r="DL3351" s="1"/>
      <c r="DM3351" s="1"/>
      <c r="DN3351" s="1"/>
      <c r="DO3351" s="1"/>
      <c r="DP3351" s="1"/>
      <c r="DQ3351" s="1"/>
      <c r="DR3351" s="1"/>
      <c r="DS3351" s="1"/>
      <c r="DT3351" s="1"/>
      <c r="DU3351" s="1"/>
      <c r="DV3351" s="1"/>
      <c r="DW3351" s="1"/>
      <c r="DX3351" s="1"/>
      <c r="DY3351" s="1"/>
      <c r="DZ3351" s="1"/>
      <c r="EA3351" s="1"/>
      <c r="EB3351" s="1"/>
      <c r="EC3351" s="1"/>
      <c r="ED3351" s="1"/>
      <c r="EE3351" s="1"/>
      <c r="EF3351" s="1"/>
      <c r="EG3351" s="1"/>
      <c r="EH3351" s="1"/>
      <c r="EI3351" s="1"/>
      <c r="EJ3351" s="1"/>
      <c r="EK3351" s="1"/>
      <c r="EL3351" s="1"/>
      <c r="EM3351" s="1"/>
      <c r="EN3351" s="1"/>
      <c r="EO3351" s="1"/>
      <c r="EP3351" s="1"/>
      <c r="EQ3351" s="1"/>
      <c r="ER3351" s="1"/>
      <c r="ES3351" s="1"/>
      <c r="ET3351" s="1"/>
      <c r="EU3351" s="1"/>
      <c r="EV3351" s="1"/>
      <c r="EW3351" s="1"/>
      <c r="EX3351" s="1"/>
      <c r="EY3351" s="1"/>
      <c r="EZ3351" s="1"/>
      <c r="FA3351" s="1"/>
      <c r="FB3351" s="1"/>
      <c r="FC3351" s="1"/>
      <c r="FD3351" s="1"/>
      <c r="FE3351" s="1"/>
      <c r="FF3351" s="1"/>
      <c r="FG3351" s="1"/>
      <c r="FH3351" s="1"/>
      <c r="FI3351" s="1"/>
      <c r="FJ3351" s="1"/>
      <c r="FK3351" s="1"/>
      <c r="FL3351" s="1"/>
      <c r="FM3351" s="1"/>
      <c r="FN3351" s="1"/>
      <c r="FO3351" s="1"/>
      <c r="FP3351" s="1"/>
      <c r="FQ3351" s="1"/>
      <c r="FR3351" s="1"/>
      <c r="FS3351" s="1"/>
      <c r="FT3351" s="1"/>
      <c r="FU3351" s="1"/>
      <c r="FV3351" s="1"/>
      <c r="FW3351" s="1"/>
      <c r="FX3351" s="1"/>
      <c r="FY3351" s="1"/>
      <c r="FZ3351" s="1"/>
      <c r="GA3351" s="1"/>
      <c r="GB3351" s="1"/>
      <c r="GC3351" s="1"/>
      <c r="GD3351" s="1"/>
      <c r="GE3351" s="1"/>
      <c r="GF3351" s="1"/>
      <c r="GG3351" s="1"/>
      <c r="GH3351" s="1"/>
      <c r="GI3351" s="1"/>
      <c r="GJ3351" s="1"/>
      <c r="GK3351"/>
      <c r="GL3351"/>
      <c r="GM3351"/>
      <c r="GN3351"/>
      <c r="GO3351"/>
      <c r="GP3351"/>
      <c r="GQ3351"/>
      <c r="GR3351"/>
      <c r="GS3351"/>
      <c r="GT3351"/>
      <c r="GU3351"/>
      <c r="GV3351"/>
      <c r="GW3351"/>
      <c r="GX3351"/>
      <c r="GY3351"/>
      <c r="GZ3351"/>
      <c r="HA3351"/>
      <c r="HB3351"/>
      <c r="HC3351"/>
      <c r="HD3351"/>
      <c r="HE3351"/>
    </row>
    <row r="3352" spans="6:213" s="19" customFormat="1" x14ac:dyDescent="0.25">
      <c r="F3352" s="20"/>
      <c r="G3352" s="20"/>
      <c r="H3352" s="20"/>
      <c r="I3352" s="20"/>
      <c r="J3352" s="21"/>
      <c r="K3352" s="21"/>
      <c r="L3352" s="20"/>
      <c r="M3352" s="20"/>
      <c r="N3352" s="22"/>
      <c r="O3352" s="22"/>
      <c r="P3352" s="22"/>
      <c r="Q3352" s="22"/>
      <c r="U3352" s="20"/>
      <c r="V3352" s="20"/>
      <c r="W3352" s="20"/>
      <c r="X3352" s="27"/>
      <c r="Y3352" s="253"/>
      <c r="Z3352" s="30"/>
      <c r="AA3352" s="30"/>
      <c r="AB3352" s="31"/>
      <c r="AC3352" s="31"/>
      <c r="AD3352" s="31"/>
      <c r="AE3352" s="31"/>
      <c r="AF3352" s="31"/>
      <c r="AG3352" s="241"/>
      <c r="AH3352" s="31"/>
      <c r="AI3352" s="31"/>
      <c r="AJ3352" s="31"/>
      <c r="AK3352" s="31"/>
      <c r="AL3352" s="120"/>
      <c r="AM3352" s="25"/>
      <c r="AN3352" s="25"/>
      <c r="AO3352" s="25"/>
      <c r="AP3352" s="25"/>
      <c r="AQ3352" s="26"/>
      <c r="AR3352" s="25"/>
      <c r="AS3352" s="25"/>
      <c r="AT3352" s="25"/>
      <c r="AU3352" s="25"/>
      <c r="AV3352" s="25"/>
      <c r="BC3352" s="1"/>
      <c r="BD3352"/>
      <c r="BE3352"/>
      <c r="BF3352" s="1"/>
      <c r="BG3352"/>
      <c r="BH3352"/>
      <c r="BI3352"/>
      <c r="BJ3352" s="1"/>
      <c r="BK3352" s="1"/>
      <c r="BL3352"/>
      <c r="BM3352" s="1"/>
      <c r="BN3352" s="1"/>
      <c r="BO3352" s="1"/>
      <c r="BP3352" s="1"/>
      <c r="BQ3352" s="1"/>
      <c r="BR3352" s="1"/>
      <c r="BS3352" s="1"/>
      <c r="BT3352" s="22"/>
      <c r="BU3352" s="1"/>
      <c r="BV3352" s="1"/>
      <c r="BW3352" s="1"/>
      <c r="BX3352" s="1"/>
      <c r="BY3352" s="1"/>
      <c r="BZ3352" s="1"/>
      <c r="CA3352" s="1"/>
      <c r="CB3352" s="1"/>
      <c r="CC3352" s="1"/>
      <c r="CD3352" s="1"/>
      <c r="CE3352" s="1"/>
      <c r="CF3352" s="1"/>
      <c r="CG3352" s="1"/>
      <c r="CH3352" s="1"/>
      <c r="CI3352" s="1"/>
      <c r="CJ3352" s="1"/>
      <c r="CK3352" s="1"/>
      <c r="CL3352" s="1"/>
      <c r="CM3352" s="1"/>
      <c r="CN3352" s="1"/>
      <c r="CO3352" s="1"/>
      <c r="CP3352" s="1"/>
      <c r="CQ3352" s="1"/>
      <c r="CR3352" s="1"/>
      <c r="CS3352" s="1"/>
      <c r="CT3352" s="1"/>
      <c r="CU3352" s="1"/>
      <c r="CV3352" s="1"/>
      <c r="CW3352" s="1"/>
      <c r="CX3352" s="1"/>
      <c r="CY3352" s="1"/>
      <c r="CZ3352" s="1"/>
      <c r="DA3352" s="1"/>
      <c r="DB3352" s="1"/>
      <c r="DC3352" s="1"/>
      <c r="DD3352" s="1"/>
      <c r="DE3352" s="1"/>
      <c r="DF3352" s="1"/>
      <c r="DG3352" s="1"/>
      <c r="DH3352" s="1"/>
      <c r="DI3352" s="1"/>
      <c r="DJ3352" s="1"/>
      <c r="DK3352" s="1"/>
      <c r="DL3352" s="1"/>
      <c r="DM3352" s="1"/>
      <c r="DN3352" s="1"/>
      <c r="DO3352" s="1"/>
      <c r="DP3352" s="1"/>
      <c r="DQ3352" s="1"/>
      <c r="DR3352" s="1"/>
      <c r="DS3352" s="1"/>
      <c r="DT3352" s="1"/>
      <c r="DU3352" s="1"/>
      <c r="DV3352" s="1"/>
      <c r="DW3352" s="1"/>
      <c r="DX3352" s="1"/>
      <c r="DY3352" s="1"/>
      <c r="DZ3352" s="1"/>
      <c r="EA3352" s="1"/>
      <c r="EB3352" s="1"/>
      <c r="EC3352" s="1"/>
      <c r="ED3352" s="1"/>
      <c r="EE3352" s="1"/>
      <c r="EF3352" s="1"/>
      <c r="EG3352" s="1"/>
      <c r="EH3352" s="1"/>
      <c r="EI3352" s="1"/>
      <c r="EJ3352" s="1"/>
      <c r="EK3352" s="1"/>
      <c r="EL3352" s="1"/>
      <c r="EM3352" s="1"/>
      <c r="EN3352" s="1"/>
      <c r="EO3352" s="1"/>
      <c r="EP3352" s="1"/>
      <c r="EQ3352" s="1"/>
      <c r="ER3352" s="1"/>
      <c r="ES3352" s="1"/>
      <c r="ET3352" s="1"/>
      <c r="EU3352" s="1"/>
      <c r="EV3352" s="1"/>
      <c r="EW3352" s="1"/>
      <c r="EX3352" s="1"/>
      <c r="EY3352" s="1"/>
      <c r="EZ3352" s="1"/>
      <c r="FA3352" s="1"/>
      <c r="FB3352" s="1"/>
      <c r="FC3352" s="1"/>
      <c r="FD3352" s="1"/>
      <c r="FE3352" s="1"/>
      <c r="FF3352" s="1"/>
      <c r="FG3352" s="1"/>
      <c r="FH3352" s="1"/>
      <c r="FI3352" s="1"/>
      <c r="FJ3352" s="1"/>
      <c r="FK3352" s="1"/>
      <c r="FL3352" s="1"/>
      <c r="FM3352" s="1"/>
      <c r="FN3352" s="1"/>
      <c r="FO3352" s="1"/>
      <c r="FP3352" s="1"/>
      <c r="FQ3352" s="1"/>
      <c r="FR3352" s="1"/>
      <c r="FS3352" s="1"/>
      <c r="FT3352" s="1"/>
      <c r="FU3352" s="1"/>
      <c r="FV3352" s="1"/>
      <c r="FW3352" s="1"/>
      <c r="FX3352" s="1"/>
      <c r="FY3352" s="1"/>
      <c r="FZ3352" s="1"/>
      <c r="GA3352" s="1"/>
      <c r="GB3352" s="1"/>
      <c r="GC3352" s="1"/>
      <c r="GD3352" s="1"/>
      <c r="GE3352" s="1"/>
      <c r="GF3352" s="1"/>
      <c r="GG3352" s="1"/>
      <c r="GH3352" s="1"/>
      <c r="GI3352" s="1"/>
      <c r="GJ3352" s="1"/>
      <c r="GK3352"/>
      <c r="GL3352"/>
      <c r="GM3352"/>
      <c r="GN3352"/>
      <c r="GO3352"/>
      <c r="GP3352"/>
      <c r="GQ3352"/>
      <c r="GR3352"/>
      <c r="GS3352"/>
      <c r="GT3352"/>
      <c r="GU3352"/>
      <c r="GV3352"/>
      <c r="GW3352"/>
      <c r="GX3352"/>
      <c r="GY3352"/>
      <c r="GZ3352"/>
      <c r="HA3352"/>
      <c r="HB3352"/>
      <c r="HC3352"/>
      <c r="HD3352"/>
      <c r="HE3352"/>
    </row>
    <row r="3353" spans="6:213" s="19" customFormat="1" x14ac:dyDescent="0.25">
      <c r="F3353" s="20"/>
      <c r="G3353" s="20"/>
      <c r="H3353" s="20"/>
      <c r="I3353" s="20"/>
      <c r="J3353" s="21"/>
      <c r="K3353" s="21"/>
      <c r="L3353" s="20"/>
      <c r="M3353" s="20"/>
      <c r="N3353" s="22"/>
      <c r="O3353" s="22"/>
      <c r="P3353" s="22"/>
      <c r="Q3353" s="22"/>
      <c r="U3353" s="20"/>
      <c r="V3353" s="20"/>
      <c r="W3353" s="20"/>
      <c r="X3353" s="27"/>
      <c r="Y3353" s="253"/>
      <c r="Z3353" s="30"/>
      <c r="AA3353" s="30"/>
      <c r="AB3353" s="31"/>
      <c r="AC3353" s="31"/>
      <c r="AD3353" s="31"/>
      <c r="AE3353" s="31"/>
      <c r="AF3353" s="31"/>
      <c r="AG3353" s="241"/>
      <c r="AH3353" s="31"/>
      <c r="AI3353" s="31"/>
      <c r="AJ3353" s="31"/>
      <c r="AK3353" s="31"/>
      <c r="AL3353" s="120"/>
      <c r="AM3353" s="25"/>
      <c r="AN3353" s="25"/>
      <c r="AO3353" s="25"/>
      <c r="AP3353" s="25"/>
      <c r="AQ3353" s="26"/>
      <c r="AR3353" s="25"/>
      <c r="AS3353" s="25"/>
      <c r="AT3353" s="25"/>
      <c r="AU3353" s="25"/>
      <c r="AV3353" s="25"/>
      <c r="BC3353" s="1"/>
      <c r="BD3353"/>
      <c r="BE3353"/>
      <c r="BF3353" s="1"/>
      <c r="BG3353"/>
      <c r="BH3353"/>
      <c r="BI3353"/>
      <c r="BJ3353" s="1"/>
      <c r="BK3353" s="1"/>
      <c r="BL3353"/>
      <c r="BM3353" s="1"/>
      <c r="BN3353" s="1"/>
      <c r="BO3353" s="1"/>
      <c r="BP3353" s="1"/>
      <c r="BQ3353" s="1"/>
      <c r="BR3353" s="1"/>
      <c r="BS3353" s="1"/>
      <c r="BT3353" s="22"/>
      <c r="BU3353" s="1"/>
      <c r="BV3353" s="1"/>
      <c r="BW3353" s="1"/>
      <c r="BX3353" s="1"/>
      <c r="BY3353" s="1"/>
      <c r="BZ3353" s="1"/>
      <c r="CA3353" s="1"/>
      <c r="CB3353" s="1"/>
      <c r="CC3353" s="1"/>
      <c r="CD3353" s="1"/>
      <c r="CE3353" s="1"/>
      <c r="CF3353" s="1"/>
      <c r="CG3353" s="1"/>
      <c r="CH3353" s="1"/>
      <c r="CI3353" s="1"/>
      <c r="CJ3353" s="1"/>
      <c r="CK3353" s="1"/>
      <c r="CL3353" s="1"/>
      <c r="CM3353" s="1"/>
      <c r="CN3353" s="1"/>
      <c r="CO3353" s="1"/>
      <c r="CP3353" s="1"/>
      <c r="CQ3353" s="1"/>
      <c r="CR3353" s="1"/>
      <c r="CS3353" s="1"/>
      <c r="CT3353" s="1"/>
      <c r="CU3353" s="1"/>
      <c r="CV3353" s="1"/>
      <c r="CW3353" s="1"/>
      <c r="CX3353" s="1"/>
      <c r="CY3353" s="1"/>
      <c r="CZ3353" s="1"/>
      <c r="DA3353" s="1"/>
      <c r="DB3353" s="1"/>
      <c r="DC3353" s="1"/>
      <c r="DD3353" s="1"/>
      <c r="DE3353" s="1"/>
      <c r="DF3353" s="1"/>
      <c r="DG3353" s="1"/>
      <c r="DH3353" s="1"/>
      <c r="DI3353" s="1"/>
      <c r="DJ3353" s="1"/>
      <c r="DK3353" s="1"/>
      <c r="DL3353" s="1"/>
      <c r="DM3353" s="1"/>
      <c r="DN3353" s="1"/>
      <c r="DO3353" s="1"/>
      <c r="DP3353" s="1"/>
      <c r="DQ3353" s="1"/>
      <c r="DR3353" s="1"/>
      <c r="DS3353" s="1"/>
      <c r="DT3353" s="1"/>
      <c r="DU3353" s="1"/>
      <c r="DV3353" s="1"/>
      <c r="DW3353" s="1"/>
      <c r="DX3353" s="1"/>
      <c r="DY3353" s="1"/>
      <c r="DZ3353" s="1"/>
      <c r="EA3353" s="1"/>
      <c r="EB3353" s="1"/>
      <c r="EC3353" s="1"/>
      <c r="ED3353" s="1"/>
      <c r="EE3353" s="1"/>
      <c r="EF3353" s="1"/>
      <c r="EG3353" s="1"/>
      <c r="EH3353" s="1"/>
      <c r="EI3353" s="1"/>
      <c r="EJ3353" s="1"/>
      <c r="EK3353" s="1"/>
      <c r="EL3353" s="1"/>
      <c r="EM3353" s="1"/>
      <c r="EN3353" s="1"/>
      <c r="EO3353" s="1"/>
      <c r="EP3353" s="1"/>
      <c r="EQ3353" s="1"/>
      <c r="ER3353" s="1"/>
      <c r="ES3353" s="1"/>
      <c r="ET3353" s="1"/>
      <c r="EU3353" s="1"/>
      <c r="EV3353" s="1"/>
      <c r="EW3353" s="1"/>
      <c r="EX3353" s="1"/>
      <c r="EY3353" s="1"/>
      <c r="EZ3353" s="1"/>
      <c r="FA3353" s="1"/>
      <c r="FB3353" s="1"/>
      <c r="FC3353" s="1"/>
      <c r="FD3353" s="1"/>
      <c r="FE3353" s="1"/>
      <c r="FF3353" s="1"/>
      <c r="FG3353" s="1"/>
      <c r="FH3353" s="1"/>
      <c r="FI3353" s="1"/>
      <c r="FJ3353" s="1"/>
      <c r="FK3353" s="1"/>
      <c r="FL3353" s="1"/>
      <c r="FM3353" s="1"/>
      <c r="FN3353" s="1"/>
      <c r="FO3353" s="1"/>
      <c r="FP3353" s="1"/>
      <c r="FQ3353" s="1"/>
      <c r="FR3353" s="1"/>
      <c r="FS3353" s="1"/>
      <c r="FT3353" s="1"/>
      <c r="FU3353" s="1"/>
      <c r="FV3353" s="1"/>
      <c r="FW3353" s="1"/>
      <c r="FX3353" s="1"/>
      <c r="FY3353" s="1"/>
      <c r="FZ3353" s="1"/>
      <c r="GA3353" s="1"/>
      <c r="GB3353" s="1"/>
      <c r="GC3353" s="1"/>
      <c r="GD3353" s="1"/>
      <c r="GE3353" s="1"/>
      <c r="GF3353" s="1"/>
      <c r="GG3353" s="1"/>
      <c r="GH3353" s="1"/>
      <c r="GI3353" s="1"/>
      <c r="GJ3353" s="1"/>
      <c r="GK3353"/>
      <c r="GL3353"/>
      <c r="GM3353"/>
      <c r="GN3353"/>
      <c r="GO3353"/>
      <c r="GP3353"/>
      <c r="GQ3353"/>
      <c r="GR3353"/>
      <c r="GS3353"/>
      <c r="GT3353"/>
      <c r="GU3353"/>
      <c r="GV3353"/>
      <c r="GW3353"/>
      <c r="GX3353"/>
      <c r="GY3353"/>
      <c r="GZ3353"/>
      <c r="HA3353"/>
      <c r="HB3353"/>
      <c r="HC3353"/>
      <c r="HD3353"/>
      <c r="HE3353"/>
    </row>
    <row r="3354" spans="6:213" s="19" customFormat="1" x14ac:dyDescent="0.25">
      <c r="F3354" s="20"/>
      <c r="G3354" s="20"/>
      <c r="H3354" s="20"/>
      <c r="I3354" s="20"/>
      <c r="J3354" s="21"/>
      <c r="K3354" s="21"/>
      <c r="L3354" s="20"/>
      <c r="M3354" s="20"/>
      <c r="N3354" s="22"/>
      <c r="O3354" s="22"/>
      <c r="P3354" s="22"/>
      <c r="Q3354" s="22"/>
      <c r="U3354" s="20"/>
      <c r="V3354" s="20"/>
      <c r="W3354" s="20"/>
      <c r="X3354" s="27"/>
      <c r="Y3354" s="253"/>
      <c r="Z3354" s="30"/>
      <c r="AA3354" s="30"/>
      <c r="AB3354" s="31"/>
      <c r="AC3354" s="31"/>
      <c r="AD3354" s="31"/>
      <c r="AE3354" s="31"/>
      <c r="AF3354" s="31"/>
      <c r="AG3354" s="241"/>
      <c r="AH3354" s="31"/>
      <c r="AI3354" s="31"/>
      <c r="AJ3354" s="31"/>
      <c r="AK3354" s="31"/>
      <c r="AL3354" s="120"/>
      <c r="AM3354" s="25"/>
      <c r="AN3354" s="25"/>
      <c r="AO3354" s="25"/>
      <c r="AP3354" s="25"/>
      <c r="AQ3354" s="26"/>
      <c r="AR3354" s="25"/>
      <c r="AS3354" s="25"/>
      <c r="AT3354" s="25"/>
      <c r="AU3354" s="25"/>
      <c r="AV3354" s="25"/>
      <c r="BC3354" s="1"/>
      <c r="BD3354"/>
      <c r="BE3354"/>
      <c r="BF3354" s="1"/>
      <c r="BG3354"/>
      <c r="BH3354"/>
      <c r="BI3354"/>
      <c r="BJ3354" s="1"/>
      <c r="BK3354" s="1"/>
      <c r="BL3354"/>
      <c r="BM3354" s="1"/>
      <c r="BN3354" s="1"/>
      <c r="BO3354" s="1"/>
      <c r="BP3354" s="1"/>
      <c r="BQ3354" s="1"/>
      <c r="BR3354" s="1"/>
      <c r="BS3354" s="1"/>
      <c r="BT3354" s="22"/>
      <c r="BU3354" s="1"/>
      <c r="BV3354" s="1"/>
      <c r="BW3354" s="1"/>
      <c r="BX3354" s="1"/>
      <c r="BY3354" s="1"/>
      <c r="BZ3354" s="1"/>
      <c r="CA3354" s="1"/>
      <c r="CB3354" s="1"/>
      <c r="CC3354" s="1"/>
      <c r="CD3354" s="1"/>
      <c r="CE3354" s="1"/>
      <c r="CF3354" s="1"/>
      <c r="CG3354" s="1"/>
      <c r="CH3354" s="1"/>
      <c r="CI3354" s="1"/>
      <c r="CJ3354" s="1"/>
      <c r="CK3354" s="1"/>
      <c r="CL3354" s="1"/>
      <c r="CM3354" s="1"/>
      <c r="CN3354" s="1"/>
      <c r="CO3354" s="1"/>
      <c r="CP3354" s="1"/>
      <c r="CQ3354" s="1"/>
      <c r="CR3354" s="1"/>
      <c r="CS3354" s="1"/>
      <c r="CT3354" s="1"/>
      <c r="CU3354" s="1"/>
      <c r="CV3354" s="1"/>
      <c r="CW3354" s="1"/>
      <c r="CX3354" s="1"/>
      <c r="CY3354" s="1"/>
      <c r="CZ3354" s="1"/>
      <c r="DA3354" s="1"/>
      <c r="DB3354" s="1"/>
      <c r="DC3354" s="1"/>
      <c r="DD3354" s="1"/>
      <c r="DE3354" s="1"/>
      <c r="DF3354" s="1"/>
      <c r="DG3354" s="1"/>
      <c r="DH3354" s="1"/>
      <c r="DI3354" s="1"/>
      <c r="DJ3354" s="1"/>
      <c r="DK3354" s="1"/>
      <c r="DL3354" s="1"/>
      <c r="DM3354" s="1"/>
      <c r="DN3354" s="1"/>
      <c r="DO3354" s="1"/>
      <c r="DP3354" s="1"/>
      <c r="DQ3354" s="1"/>
      <c r="DR3354" s="1"/>
      <c r="DS3354" s="1"/>
      <c r="DT3354" s="1"/>
      <c r="DU3354" s="1"/>
      <c r="DV3354" s="1"/>
      <c r="DW3354" s="1"/>
      <c r="DX3354" s="1"/>
      <c r="DY3354" s="1"/>
      <c r="DZ3354" s="1"/>
      <c r="EA3354" s="1"/>
      <c r="EB3354" s="1"/>
      <c r="EC3354" s="1"/>
      <c r="ED3354" s="1"/>
      <c r="EE3354" s="1"/>
      <c r="EF3354" s="1"/>
      <c r="EG3354" s="1"/>
      <c r="EH3354" s="1"/>
      <c r="EI3354" s="1"/>
      <c r="EJ3354" s="1"/>
      <c r="EK3354" s="1"/>
      <c r="EL3354" s="1"/>
      <c r="EM3354" s="1"/>
      <c r="EN3354" s="1"/>
      <c r="EO3354" s="1"/>
      <c r="EP3354" s="1"/>
      <c r="EQ3354" s="1"/>
      <c r="ER3354" s="1"/>
      <c r="ES3354" s="1"/>
      <c r="ET3354" s="1"/>
      <c r="EU3354" s="1"/>
      <c r="EV3354" s="1"/>
      <c r="EW3354" s="1"/>
      <c r="EX3354" s="1"/>
      <c r="EY3354" s="1"/>
      <c r="EZ3354" s="1"/>
      <c r="FA3354" s="1"/>
      <c r="FB3354" s="1"/>
      <c r="FC3354" s="1"/>
      <c r="FD3354" s="1"/>
      <c r="FE3354" s="1"/>
      <c r="FF3354" s="1"/>
      <c r="FG3354" s="1"/>
      <c r="FH3354" s="1"/>
      <c r="FI3354" s="1"/>
      <c r="FJ3354" s="1"/>
      <c r="FK3354" s="1"/>
      <c r="FL3354" s="1"/>
      <c r="FM3354" s="1"/>
      <c r="FN3354" s="1"/>
      <c r="FO3354" s="1"/>
      <c r="FP3354" s="1"/>
      <c r="FQ3354" s="1"/>
      <c r="FR3354" s="1"/>
      <c r="FS3354" s="1"/>
      <c r="FT3354" s="1"/>
      <c r="FU3354" s="1"/>
      <c r="FV3354" s="1"/>
      <c r="FW3354" s="1"/>
      <c r="FX3354" s="1"/>
      <c r="FY3354" s="1"/>
      <c r="FZ3354" s="1"/>
      <c r="GA3354" s="1"/>
      <c r="GB3354" s="1"/>
      <c r="GC3354" s="1"/>
      <c r="GD3354" s="1"/>
      <c r="GE3354" s="1"/>
      <c r="GF3354" s="1"/>
      <c r="GG3354" s="1"/>
      <c r="GH3354" s="1"/>
      <c r="GI3354" s="1"/>
      <c r="GJ3354" s="1"/>
      <c r="GK3354"/>
      <c r="GL3354"/>
      <c r="GM3354"/>
      <c r="GN3354"/>
      <c r="GO3354"/>
      <c r="GP3354"/>
      <c r="GQ3354"/>
      <c r="GR3354"/>
      <c r="GS3354"/>
      <c r="GT3354"/>
      <c r="GU3354"/>
      <c r="GV3354"/>
      <c r="GW3354"/>
      <c r="GX3354"/>
      <c r="GY3354"/>
      <c r="GZ3354"/>
      <c r="HA3354"/>
      <c r="HB3354"/>
      <c r="HC3354"/>
      <c r="HD3354"/>
      <c r="HE3354"/>
    </row>
    <row r="3355" spans="6:213" s="19" customFormat="1" x14ac:dyDescent="0.25">
      <c r="F3355" s="20"/>
      <c r="G3355" s="20"/>
      <c r="H3355" s="20"/>
      <c r="I3355" s="20"/>
      <c r="J3355" s="21"/>
      <c r="K3355" s="21"/>
      <c r="L3355" s="20"/>
      <c r="M3355" s="20"/>
      <c r="N3355" s="22"/>
      <c r="O3355" s="22"/>
      <c r="P3355" s="22"/>
      <c r="Q3355" s="22"/>
      <c r="U3355" s="20"/>
      <c r="V3355" s="20"/>
      <c r="W3355" s="20"/>
      <c r="X3355" s="27"/>
      <c r="Y3355" s="253"/>
      <c r="Z3355" s="30"/>
      <c r="AA3355" s="30"/>
      <c r="AB3355" s="31"/>
      <c r="AC3355" s="31"/>
      <c r="AD3355" s="31"/>
      <c r="AE3355" s="31"/>
      <c r="AF3355" s="31"/>
      <c r="AG3355" s="241"/>
      <c r="AH3355" s="31"/>
      <c r="AI3355" s="31"/>
      <c r="AJ3355" s="31"/>
      <c r="AK3355" s="31"/>
      <c r="AL3355" s="120"/>
      <c r="AM3355" s="25"/>
      <c r="AN3355" s="25"/>
      <c r="AO3355" s="25"/>
      <c r="AP3355" s="25"/>
      <c r="AQ3355" s="26"/>
      <c r="AR3355" s="25"/>
      <c r="AS3355" s="25"/>
      <c r="AT3355" s="25"/>
      <c r="AU3355" s="25"/>
      <c r="AV3355" s="25"/>
      <c r="BC3355" s="1"/>
      <c r="BD3355"/>
      <c r="BE3355"/>
      <c r="BF3355" s="1"/>
      <c r="BG3355"/>
      <c r="BH3355"/>
      <c r="BI3355"/>
      <c r="BJ3355" s="1"/>
      <c r="BK3355" s="1"/>
      <c r="BL3355"/>
      <c r="BM3355" s="1"/>
      <c r="BN3355" s="1"/>
      <c r="BO3355" s="1"/>
      <c r="BP3355" s="1"/>
      <c r="BQ3355" s="1"/>
      <c r="BR3355" s="1"/>
      <c r="BS3355" s="1"/>
      <c r="BT3355" s="22"/>
      <c r="BU3355" s="1"/>
      <c r="BV3355" s="1"/>
      <c r="BW3355" s="1"/>
      <c r="BX3355" s="1"/>
      <c r="BY3355" s="1"/>
      <c r="BZ3355" s="1"/>
      <c r="CA3355" s="1"/>
      <c r="CB3355" s="1"/>
      <c r="CC3355" s="1"/>
      <c r="CD3355" s="1"/>
      <c r="CE3355" s="1"/>
      <c r="CF3355" s="1"/>
      <c r="CG3355" s="1"/>
      <c r="CH3355" s="1"/>
      <c r="CI3355" s="1"/>
      <c r="CJ3355" s="1"/>
      <c r="CK3355" s="1"/>
      <c r="CL3355" s="1"/>
      <c r="CM3355" s="1"/>
      <c r="CN3355" s="1"/>
      <c r="CO3355" s="1"/>
      <c r="CP3355" s="1"/>
      <c r="CQ3355" s="1"/>
      <c r="CR3355" s="1"/>
      <c r="CS3355" s="1"/>
      <c r="CT3355" s="1"/>
      <c r="CU3355" s="1"/>
      <c r="CV3355" s="1"/>
      <c r="CW3355" s="1"/>
      <c r="CX3355" s="1"/>
      <c r="CY3355" s="1"/>
      <c r="CZ3355" s="1"/>
      <c r="DA3355" s="1"/>
      <c r="DB3355" s="1"/>
      <c r="DC3355" s="1"/>
      <c r="DD3355" s="1"/>
      <c r="DE3355" s="1"/>
      <c r="DF3355" s="1"/>
      <c r="DG3355" s="1"/>
      <c r="DH3355" s="1"/>
      <c r="DI3355" s="1"/>
      <c r="DJ3355" s="1"/>
      <c r="DK3355" s="1"/>
      <c r="DL3355" s="1"/>
      <c r="DM3355" s="1"/>
      <c r="DN3355" s="1"/>
      <c r="DO3355" s="1"/>
      <c r="DP3355" s="1"/>
      <c r="DQ3355" s="1"/>
      <c r="DR3355" s="1"/>
      <c r="DS3355" s="1"/>
      <c r="DT3355" s="1"/>
      <c r="DU3355" s="1"/>
      <c r="DV3355" s="1"/>
      <c r="DW3355" s="1"/>
      <c r="DX3355" s="1"/>
      <c r="DY3355" s="1"/>
      <c r="DZ3355" s="1"/>
      <c r="EA3355" s="1"/>
      <c r="EB3355" s="1"/>
      <c r="EC3355" s="1"/>
      <c r="ED3355" s="1"/>
      <c r="EE3355" s="1"/>
      <c r="EF3355" s="1"/>
      <c r="EG3355" s="1"/>
      <c r="EH3355" s="1"/>
      <c r="EI3355" s="1"/>
      <c r="EJ3355" s="1"/>
      <c r="EK3355" s="1"/>
      <c r="EL3355" s="1"/>
      <c r="EM3355" s="1"/>
      <c r="EN3355" s="1"/>
      <c r="EO3355" s="1"/>
      <c r="EP3355" s="1"/>
      <c r="EQ3355" s="1"/>
      <c r="ER3355" s="1"/>
      <c r="ES3355" s="1"/>
      <c r="ET3355" s="1"/>
      <c r="EU3355" s="1"/>
      <c r="EV3355" s="1"/>
      <c r="EW3355" s="1"/>
      <c r="EX3355" s="1"/>
      <c r="EY3355" s="1"/>
      <c r="EZ3355" s="1"/>
      <c r="FA3355" s="1"/>
      <c r="FB3355" s="1"/>
      <c r="FC3355" s="1"/>
      <c r="FD3355" s="1"/>
      <c r="FE3355" s="1"/>
      <c r="FF3355" s="1"/>
      <c r="FG3355" s="1"/>
      <c r="FH3355" s="1"/>
      <c r="FI3355" s="1"/>
      <c r="FJ3355" s="1"/>
      <c r="FK3355" s="1"/>
      <c r="FL3355" s="1"/>
      <c r="FM3355" s="1"/>
      <c r="FN3355" s="1"/>
      <c r="FO3355" s="1"/>
      <c r="FP3355" s="1"/>
      <c r="FQ3355" s="1"/>
      <c r="FR3355" s="1"/>
      <c r="FS3355" s="1"/>
      <c r="FT3355" s="1"/>
      <c r="FU3355" s="1"/>
      <c r="FV3355" s="1"/>
      <c r="FW3355" s="1"/>
      <c r="FX3355" s="1"/>
      <c r="FY3355" s="1"/>
      <c r="FZ3355" s="1"/>
      <c r="GA3355" s="1"/>
      <c r="GB3355" s="1"/>
      <c r="GC3355" s="1"/>
      <c r="GD3355" s="1"/>
      <c r="GE3355" s="1"/>
      <c r="GF3355" s="1"/>
      <c r="GG3355" s="1"/>
      <c r="GH3355" s="1"/>
      <c r="GI3355" s="1"/>
      <c r="GJ3355" s="1"/>
      <c r="GK3355"/>
      <c r="GL3355"/>
      <c r="GM3355"/>
      <c r="GN3355"/>
      <c r="GO3355"/>
      <c r="GP3355"/>
      <c r="GQ3355"/>
      <c r="GR3355"/>
      <c r="GS3355"/>
      <c r="GT3355"/>
      <c r="GU3355"/>
      <c r="GV3355"/>
      <c r="GW3355"/>
      <c r="GX3355"/>
      <c r="GY3355"/>
      <c r="GZ3355"/>
      <c r="HA3355"/>
      <c r="HB3355"/>
      <c r="HC3355"/>
      <c r="HD3355"/>
      <c r="HE3355"/>
    </row>
    <row r="3356" spans="6:213" s="19" customFormat="1" x14ac:dyDescent="0.25">
      <c r="F3356" s="20"/>
      <c r="G3356" s="20"/>
      <c r="H3356" s="20"/>
      <c r="I3356" s="20"/>
      <c r="J3356" s="21"/>
      <c r="K3356" s="21"/>
      <c r="L3356" s="20"/>
      <c r="M3356" s="20"/>
      <c r="N3356" s="22"/>
      <c r="O3356" s="22"/>
      <c r="P3356" s="22"/>
      <c r="Q3356" s="22"/>
      <c r="U3356" s="20"/>
      <c r="V3356" s="20"/>
      <c r="W3356" s="20"/>
      <c r="X3356" s="27"/>
      <c r="Y3356" s="253"/>
      <c r="Z3356" s="30"/>
      <c r="AA3356" s="30"/>
      <c r="AB3356" s="31"/>
      <c r="AC3356" s="31"/>
      <c r="AD3356" s="31"/>
      <c r="AE3356" s="31"/>
      <c r="AF3356" s="31"/>
      <c r="AG3356" s="241"/>
      <c r="AH3356" s="31"/>
      <c r="AI3356" s="31"/>
      <c r="AJ3356" s="31"/>
      <c r="AK3356" s="31"/>
      <c r="AL3356" s="120"/>
      <c r="AM3356" s="25"/>
      <c r="AN3356" s="25"/>
      <c r="AO3356" s="25"/>
      <c r="AP3356" s="25"/>
      <c r="AQ3356" s="26"/>
      <c r="AR3356" s="25"/>
      <c r="AS3356" s="25"/>
      <c r="AT3356" s="25"/>
      <c r="AU3356" s="25"/>
      <c r="AV3356" s="25"/>
      <c r="BC3356" s="1"/>
      <c r="BD3356"/>
      <c r="BE3356"/>
      <c r="BF3356" s="1"/>
      <c r="BG3356"/>
      <c r="BH3356"/>
      <c r="BI3356"/>
      <c r="BJ3356" s="1"/>
      <c r="BK3356" s="1"/>
      <c r="BL3356"/>
      <c r="BM3356" s="1"/>
      <c r="BN3356" s="1"/>
      <c r="BO3356" s="1"/>
      <c r="BP3356" s="1"/>
      <c r="BQ3356" s="1"/>
      <c r="BR3356" s="1"/>
      <c r="BS3356" s="1"/>
      <c r="BT3356" s="22"/>
      <c r="BU3356" s="1"/>
      <c r="BV3356" s="1"/>
      <c r="BW3356" s="1"/>
      <c r="BX3356" s="1"/>
      <c r="BY3356" s="1"/>
      <c r="BZ3356" s="1"/>
      <c r="CA3356" s="1"/>
      <c r="CB3356" s="1"/>
      <c r="CC3356" s="1"/>
      <c r="CD3356" s="1"/>
      <c r="CE3356" s="1"/>
      <c r="CF3356" s="1"/>
      <c r="CG3356" s="1"/>
      <c r="CH3356" s="1"/>
      <c r="CI3356" s="1"/>
      <c r="CJ3356" s="1"/>
      <c r="CK3356" s="1"/>
      <c r="CL3356" s="1"/>
      <c r="CM3356" s="1"/>
      <c r="CN3356" s="1"/>
      <c r="CO3356" s="1"/>
      <c r="CP3356" s="1"/>
      <c r="CQ3356" s="1"/>
      <c r="CR3356" s="1"/>
      <c r="CS3356" s="1"/>
      <c r="CT3356" s="1"/>
      <c r="CU3356" s="1"/>
      <c r="CV3356" s="1"/>
      <c r="CW3356" s="1"/>
      <c r="CX3356" s="1"/>
      <c r="CY3356" s="1"/>
      <c r="CZ3356" s="1"/>
      <c r="DA3356" s="1"/>
      <c r="DB3356" s="1"/>
      <c r="DC3356" s="1"/>
      <c r="DD3356" s="1"/>
      <c r="DE3356" s="1"/>
      <c r="DF3356" s="1"/>
      <c r="DG3356" s="1"/>
      <c r="DH3356" s="1"/>
      <c r="DI3356" s="1"/>
      <c r="DJ3356" s="1"/>
      <c r="DK3356" s="1"/>
      <c r="DL3356" s="1"/>
      <c r="DM3356" s="1"/>
      <c r="DN3356" s="1"/>
      <c r="DO3356" s="1"/>
      <c r="DP3356" s="1"/>
      <c r="DQ3356" s="1"/>
      <c r="DR3356" s="1"/>
      <c r="DS3356" s="1"/>
      <c r="DT3356" s="1"/>
      <c r="DU3356" s="1"/>
      <c r="DV3356" s="1"/>
      <c r="DW3356" s="1"/>
      <c r="DX3356" s="1"/>
      <c r="DY3356" s="1"/>
      <c r="DZ3356" s="1"/>
      <c r="EA3356" s="1"/>
      <c r="EB3356" s="1"/>
      <c r="EC3356" s="1"/>
      <c r="ED3356" s="1"/>
      <c r="EE3356" s="1"/>
      <c r="EF3356" s="1"/>
      <c r="EG3356" s="1"/>
      <c r="EH3356" s="1"/>
      <c r="EI3356" s="1"/>
      <c r="EJ3356" s="1"/>
      <c r="EK3356" s="1"/>
      <c r="EL3356" s="1"/>
      <c r="EM3356" s="1"/>
      <c r="EN3356" s="1"/>
      <c r="EO3356" s="1"/>
      <c r="EP3356" s="1"/>
      <c r="EQ3356" s="1"/>
      <c r="ER3356" s="1"/>
      <c r="ES3356" s="1"/>
      <c r="ET3356" s="1"/>
      <c r="EU3356" s="1"/>
      <c r="EV3356" s="1"/>
      <c r="EW3356" s="1"/>
      <c r="EX3356" s="1"/>
      <c r="EY3356" s="1"/>
      <c r="EZ3356" s="1"/>
      <c r="FA3356" s="1"/>
      <c r="FB3356" s="1"/>
      <c r="FC3356" s="1"/>
      <c r="FD3356" s="1"/>
      <c r="FE3356" s="1"/>
      <c r="FF3356" s="1"/>
      <c r="FG3356" s="1"/>
      <c r="FH3356" s="1"/>
      <c r="FI3356" s="1"/>
      <c r="FJ3356" s="1"/>
      <c r="FK3356" s="1"/>
      <c r="FL3356" s="1"/>
      <c r="FM3356" s="1"/>
      <c r="FN3356" s="1"/>
      <c r="FO3356" s="1"/>
      <c r="FP3356" s="1"/>
      <c r="FQ3356" s="1"/>
      <c r="FR3356" s="1"/>
      <c r="FS3356" s="1"/>
      <c r="FT3356" s="1"/>
      <c r="FU3356" s="1"/>
      <c r="FV3356" s="1"/>
      <c r="FW3356" s="1"/>
      <c r="FX3356" s="1"/>
      <c r="FY3356" s="1"/>
      <c r="FZ3356" s="1"/>
      <c r="GA3356" s="1"/>
      <c r="GB3356" s="1"/>
      <c r="GC3356" s="1"/>
      <c r="GD3356" s="1"/>
      <c r="GE3356" s="1"/>
      <c r="GF3356" s="1"/>
      <c r="GG3356" s="1"/>
      <c r="GH3356" s="1"/>
      <c r="GI3356" s="1"/>
      <c r="GJ3356" s="1"/>
      <c r="GK3356"/>
      <c r="GL3356"/>
      <c r="GM3356"/>
      <c r="GN3356"/>
      <c r="GO3356"/>
      <c r="GP3356"/>
      <c r="GQ3356"/>
      <c r="GR3356"/>
      <c r="GS3356"/>
      <c r="GT3356"/>
      <c r="GU3356"/>
      <c r="GV3356"/>
      <c r="GW3356"/>
      <c r="GX3356"/>
      <c r="GY3356"/>
      <c r="GZ3356"/>
      <c r="HA3356"/>
      <c r="HB3356"/>
      <c r="HC3356"/>
      <c r="HD3356"/>
      <c r="HE3356"/>
    </row>
    <row r="3357" spans="6:213" s="19" customFormat="1" x14ac:dyDescent="0.25">
      <c r="F3357" s="20"/>
      <c r="G3357" s="20"/>
      <c r="H3357" s="20"/>
      <c r="I3357" s="20"/>
      <c r="J3357" s="21"/>
      <c r="K3357" s="21"/>
      <c r="L3357" s="20"/>
      <c r="M3357" s="20"/>
      <c r="N3357" s="22"/>
      <c r="O3357" s="22"/>
      <c r="P3357" s="22"/>
      <c r="Q3357" s="22"/>
      <c r="U3357" s="20"/>
      <c r="V3357" s="20"/>
      <c r="W3357" s="20"/>
      <c r="X3357" s="27"/>
      <c r="Y3357" s="253"/>
      <c r="Z3357" s="30"/>
      <c r="AA3357" s="30"/>
      <c r="AB3357" s="31"/>
      <c r="AC3357" s="31"/>
      <c r="AD3357" s="31"/>
      <c r="AE3357" s="31"/>
      <c r="AF3357" s="31"/>
      <c r="AG3357" s="241"/>
      <c r="AH3357" s="31"/>
      <c r="AI3357" s="31"/>
      <c r="AJ3357" s="31"/>
      <c r="AK3357" s="31"/>
      <c r="AL3357" s="120"/>
      <c r="AM3357" s="25"/>
      <c r="AN3357" s="25"/>
      <c r="AO3357" s="25"/>
      <c r="AP3357" s="25"/>
      <c r="AQ3357" s="26"/>
      <c r="AR3357" s="25"/>
      <c r="AS3357" s="25"/>
      <c r="AT3357" s="25"/>
      <c r="AU3357" s="25"/>
      <c r="AV3357" s="25"/>
      <c r="BC3357" s="1"/>
      <c r="BD3357"/>
      <c r="BE3357"/>
      <c r="BF3357" s="1"/>
      <c r="BG3357"/>
      <c r="BH3357"/>
      <c r="BI3357"/>
      <c r="BJ3357" s="1"/>
      <c r="BK3357" s="1"/>
      <c r="BL3357"/>
      <c r="BM3357" s="1"/>
      <c r="BN3357" s="1"/>
      <c r="BO3357" s="1"/>
      <c r="BP3357" s="1"/>
      <c r="BQ3357" s="1"/>
      <c r="BR3357" s="1"/>
      <c r="BS3357" s="1"/>
      <c r="BT3357" s="22"/>
      <c r="BU3357" s="1"/>
      <c r="BV3357" s="1"/>
      <c r="BW3357" s="1"/>
      <c r="BX3357" s="1"/>
      <c r="BY3357" s="1"/>
      <c r="BZ3357" s="1"/>
      <c r="CA3357" s="1"/>
      <c r="CB3357" s="1"/>
      <c r="CC3357" s="1"/>
      <c r="CD3357" s="1"/>
      <c r="CE3357" s="1"/>
      <c r="CF3357" s="1"/>
      <c r="CG3357" s="1"/>
      <c r="CH3357" s="1"/>
      <c r="CI3357" s="1"/>
      <c r="CJ3357" s="1"/>
      <c r="CK3357" s="1"/>
      <c r="CL3357" s="1"/>
      <c r="CM3357" s="1"/>
      <c r="CN3357" s="1"/>
      <c r="CO3357" s="1"/>
      <c r="CP3357" s="1"/>
      <c r="CQ3357" s="1"/>
      <c r="CR3357" s="1"/>
      <c r="CS3357" s="1"/>
      <c r="CT3357" s="1"/>
      <c r="CU3357" s="1"/>
      <c r="CV3357" s="1"/>
      <c r="CW3357" s="1"/>
      <c r="CX3357" s="1"/>
      <c r="CY3357" s="1"/>
      <c r="CZ3357" s="1"/>
      <c r="DA3357" s="1"/>
      <c r="DB3357" s="1"/>
      <c r="DC3357" s="1"/>
      <c r="DD3357" s="1"/>
      <c r="DE3357" s="1"/>
      <c r="DF3357" s="1"/>
      <c r="DG3357" s="1"/>
      <c r="DH3357" s="1"/>
      <c r="DI3357" s="1"/>
      <c r="DJ3357" s="1"/>
      <c r="DK3357" s="1"/>
      <c r="DL3357" s="1"/>
      <c r="DM3357" s="1"/>
      <c r="DN3357" s="1"/>
      <c r="DO3357" s="1"/>
      <c r="DP3357" s="1"/>
      <c r="DQ3357" s="1"/>
      <c r="DR3357" s="1"/>
      <c r="DS3357" s="1"/>
      <c r="DT3357" s="1"/>
      <c r="DU3357" s="1"/>
      <c r="DV3357" s="1"/>
      <c r="DW3357" s="1"/>
      <c r="DX3357" s="1"/>
      <c r="DY3357" s="1"/>
      <c r="DZ3357" s="1"/>
      <c r="EA3357" s="1"/>
      <c r="EB3357" s="1"/>
      <c r="EC3357" s="1"/>
      <c r="ED3357" s="1"/>
      <c r="EE3357" s="1"/>
      <c r="EF3357" s="1"/>
      <c r="EG3357" s="1"/>
      <c r="EH3357" s="1"/>
      <c r="EI3357" s="1"/>
      <c r="EJ3357" s="1"/>
      <c r="EK3357" s="1"/>
      <c r="EL3357" s="1"/>
      <c r="EM3357" s="1"/>
      <c r="EN3357" s="1"/>
      <c r="EO3357" s="1"/>
      <c r="EP3357" s="1"/>
      <c r="EQ3357" s="1"/>
      <c r="ER3357" s="1"/>
      <c r="ES3357" s="1"/>
      <c r="ET3357" s="1"/>
      <c r="EU3357" s="1"/>
      <c r="EV3357" s="1"/>
      <c r="EW3357" s="1"/>
      <c r="EX3357" s="1"/>
      <c r="EY3357" s="1"/>
      <c r="EZ3357" s="1"/>
      <c r="FA3357" s="1"/>
      <c r="FB3357" s="1"/>
      <c r="FC3357" s="1"/>
      <c r="FD3357" s="1"/>
      <c r="FE3357" s="1"/>
      <c r="FF3357" s="1"/>
      <c r="FG3357" s="1"/>
      <c r="FH3357" s="1"/>
      <c r="FI3357" s="1"/>
      <c r="FJ3357" s="1"/>
      <c r="FK3357" s="1"/>
      <c r="FL3357" s="1"/>
      <c r="FM3357" s="1"/>
      <c r="FN3357" s="1"/>
      <c r="FO3357" s="1"/>
      <c r="FP3357" s="1"/>
      <c r="FQ3357" s="1"/>
      <c r="FR3357" s="1"/>
      <c r="FS3357" s="1"/>
      <c r="FT3357" s="1"/>
      <c r="FU3357" s="1"/>
      <c r="FV3357" s="1"/>
      <c r="FW3357" s="1"/>
      <c r="FX3357" s="1"/>
      <c r="FY3357" s="1"/>
      <c r="FZ3357" s="1"/>
      <c r="GA3357" s="1"/>
      <c r="GB3357" s="1"/>
      <c r="GC3357" s="1"/>
      <c r="GD3357" s="1"/>
      <c r="GE3357" s="1"/>
      <c r="GF3357" s="1"/>
      <c r="GG3357" s="1"/>
      <c r="GH3357" s="1"/>
      <c r="GI3357" s="1"/>
      <c r="GJ3357" s="1"/>
      <c r="GK3357"/>
      <c r="GL3357"/>
      <c r="GM3357"/>
      <c r="GN3357"/>
      <c r="GO3357"/>
      <c r="GP3357"/>
      <c r="GQ3357"/>
      <c r="GR3357"/>
      <c r="GS3357"/>
      <c r="GT3357"/>
      <c r="GU3357"/>
      <c r="GV3357"/>
      <c r="GW3357"/>
      <c r="GX3357"/>
      <c r="GY3357"/>
      <c r="GZ3357"/>
      <c r="HA3357"/>
      <c r="HB3357"/>
      <c r="HC3357"/>
      <c r="HD3357"/>
      <c r="HE3357"/>
    </row>
    <row r="3358" spans="6:213" s="19" customFormat="1" x14ac:dyDescent="0.25">
      <c r="F3358" s="20"/>
      <c r="G3358" s="20"/>
      <c r="H3358" s="20"/>
      <c r="I3358" s="20"/>
      <c r="J3358" s="21"/>
      <c r="K3358" s="21"/>
      <c r="L3358" s="20"/>
      <c r="M3358" s="20"/>
      <c r="N3358" s="22"/>
      <c r="O3358" s="22"/>
      <c r="P3358" s="22"/>
      <c r="Q3358" s="22"/>
      <c r="U3358" s="20"/>
      <c r="V3358" s="20"/>
      <c r="W3358" s="20"/>
      <c r="X3358" s="27"/>
      <c r="Y3358" s="253"/>
      <c r="Z3358" s="30"/>
      <c r="AA3358" s="30"/>
      <c r="AB3358" s="31"/>
      <c r="AC3358" s="31"/>
      <c r="AD3358" s="31"/>
      <c r="AE3358" s="31"/>
      <c r="AF3358" s="31"/>
      <c r="AG3358" s="241"/>
      <c r="AH3358" s="31"/>
      <c r="AI3358" s="31"/>
      <c r="AJ3358" s="31"/>
      <c r="AK3358" s="31"/>
      <c r="AL3358" s="120"/>
      <c r="AM3358" s="25"/>
      <c r="AN3358" s="25"/>
      <c r="AO3358" s="25"/>
      <c r="AP3358" s="25"/>
      <c r="AQ3358" s="26"/>
      <c r="AR3358" s="25"/>
      <c r="AS3358" s="25"/>
      <c r="AT3358" s="25"/>
      <c r="AU3358" s="25"/>
      <c r="AV3358" s="25"/>
      <c r="BC3358" s="1"/>
      <c r="BD3358"/>
      <c r="BE3358"/>
      <c r="BF3358" s="1"/>
      <c r="BG3358"/>
      <c r="BH3358"/>
      <c r="BI3358"/>
      <c r="BJ3358" s="1"/>
      <c r="BK3358" s="1"/>
      <c r="BL3358"/>
      <c r="BM3358" s="1"/>
      <c r="BN3358" s="1"/>
      <c r="BO3358" s="1"/>
      <c r="BP3358" s="1"/>
      <c r="BQ3358" s="1"/>
      <c r="BR3358" s="1"/>
      <c r="BS3358" s="1"/>
      <c r="BT3358" s="22"/>
      <c r="BU3358" s="1"/>
      <c r="BV3358" s="1"/>
      <c r="BW3358" s="1"/>
      <c r="BX3358" s="1"/>
      <c r="BY3358" s="1"/>
      <c r="BZ3358" s="1"/>
      <c r="CA3358" s="1"/>
      <c r="CB3358" s="1"/>
      <c r="CC3358" s="1"/>
      <c r="CD3358" s="1"/>
      <c r="CE3358" s="1"/>
      <c r="CF3358" s="1"/>
      <c r="CG3358" s="1"/>
      <c r="CH3358" s="1"/>
      <c r="CI3358" s="1"/>
      <c r="CJ3358" s="1"/>
      <c r="CK3358" s="1"/>
      <c r="CL3358" s="1"/>
      <c r="CM3358" s="1"/>
      <c r="CN3358" s="1"/>
      <c r="CO3358" s="1"/>
      <c r="CP3358" s="1"/>
      <c r="CQ3358" s="1"/>
      <c r="CR3358" s="1"/>
      <c r="CS3358" s="1"/>
      <c r="CT3358" s="1"/>
      <c r="CU3358" s="1"/>
      <c r="CV3358" s="1"/>
      <c r="CW3358" s="1"/>
      <c r="CX3358" s="1"/>
      <c r="CY3358" s="1"/>
      <c r="CZ3358" s="1"/>
      <c r="DA3358" s="1"/>
      <c r="DB3358" s="1"/>
      <c r="DC3358" s="1"/>
      <c r="DD3358" s="1"/>
      <c r="DE3358" s="1"/>
      <c r="DF3358" s="1"/>
      <c r="DG3358" s="1"/>
      <c r="DH3358" s="1"/>
      <c r="DI3358" s="1"/>
      <c r="DJ3358" s="1"/>
      <c r="DK3358" s="1"/>
      <c r="DL3358" s="1"/>
      <c r="DM3358" s="1"/>
      <c r="DN3358" s="1"/>
      <c r="DO3358" s="1"/>
      <c r="DP3358" s="1"/>
      <c r="DQ3358" s="1"/>
      <c r="DR3358" s="1"/>
      <c r="DS3358" s="1"/>
      <c r="DT3358" s="1"/>
      <c r="DU3358" s="1"/>
      <c r="DV3358" s="1"/>
      <c r="DW3358" s="1"/>
      <c r="DX3358" s="1"/>
      <c r="DY3358" s="1"/>
      <c r="DZ3358" s="1"/>
      <c r="EA3358" s="1"/>
      <c r="EB3358" s="1"/>
      <c r="EC3358" s="1"/>
      <c r="ED3358" s="1"/>
      <c r="EE3358" s="1"/>
      <c r="EF3358" s="1"/>
      <c r="EG3358" s="1"/>
      <c r="EH3358" s="1"/>
      <c r="EI3358" s="1"/>
      <c r="EJ3358" s="1"/>
      <c r="EK3358" s="1"/>
      <c r="EL3358" s="1"/>
      <c r="EM3358" s="1"/>
      <c r="EN3358" s="1"/>
      <c r="EO3358" s="1"/>
      <c r="EP3358" s="1"/>
      <c r="EQ3358" s="1"/>
      <c r="ER3358" s="1"/>
      <c r="ES3358" s="1"/>
      <c r="ET3358" s="1"/>
      <c r="EU3358" s="1"/>
      <c r="EV3358" s="1"/>
      <c r="EW3358" s="1"/>
      <c r="EX3358" s="1"/>
      <c r="EY3358" s="1"/>
      <c r="EZ3358" s="1"/>
      <c r="FA3358" s="1"/>
      <c r="FB3358" s="1"/>
      <c r="FC3358" s="1"/>
      <c r="FD3358" s="1"/>
      <c r="FE3358" s="1"/>
      <c r="FF3358" s="1"/>
      <c r="FG3358" s="1"/>
      <c r="FH3358" s="1"/>
      <c r="FI3358" s="1"/>
      <c r="FJ3358" s="1"/>
      <c r="FK3358" s="1"/>
      <c r="FL3358" s="1"/>
      <c r="FM3358" s="1"/>
      <c r="FN3358" s="1"/>
      <c r="FO3358" s="1"/>
      <c r="FP3358" s="1"/>
      <c r="FQ3358" s="1"/>
      <c r="FR3358" s="1"/>
      <c r="FS3358" s="1"/>
      <c r="FT3358" s="1"/>
      <c r="FU3358" s="1"/>
      <c r="FV3358" s="1"/>
      <c r="FW3358" s="1"/>
      <c r="FX3358" s="1"/>
      <c r="FY3358" s="1"/>
      <c r="FZ3358" s="1"/>
      <c r="GA3358" s="1"/>
      <c r="GB3358" s="1"/>
      <c r="GC3358" s="1"/>
      <c r="GD3358" s="1"/>
      <c r="GE3358" s="1"/>
      <c r="GF3358" s="1"/>
      <c r="GG3358" s="1"/>
      <c r="GH3358" s="1"/>
      <c r="GI3358" s="1"/>
      <c r="GJ3358" s="1"/>
      <c r="GK3358"/>
      <c r="GL3358"/>
      <c r="GM3358"/>
      <c r="GN3358"/>
      <c r="GO3358"/>
      <c r="GP3358"/>
      <c r="GQ3358"/>
      <c r="GR3358"/>
      <c r="GS3358"/>
      <c r="GT3358"/>
      <c r="GU3358"/>
      <c r="GV3358"/>
      <c r="GW3358"/>
      <c r="GX3358"/>
      <c r="GY3358"/>
      <c r="GZ3358"/>
      <c r="HA3358"/>
      <c r="HB3358"/>
      <c r="HC3358"/>
      <c r="HD3358"/>
      <c r="HE3358"/>
    </row>
    <row r="3359" spans="6:213" s="19" customFormat="1" x14ac:dyDescent="0.25">
      <c r="F3359" s="20"/>
      <c r="G3359" s="20"/>
      <c r="H3359" s="20"/>
      <c r="I3359" s="20"/>
      <c r="J3359" s="21"/>
      <c r="K3359" s="21"/>
      <c r="L3359" s="20"/>
      <c r="M3359" s="20"/>
      <c r="N3359" s="22"/>
      <c r="O3359" s="22"/>
      <c r="P3359" s="22"/>
      <c r="Q3359" s="22"/>
      <c r="U3359" s="20"/>
      <c r="V3359" s="20"/>
      <c r="W3359" s="20"/>
      <c r="X3359" s="27"/>
      <c r="Y3359" s="253"/>
      <c r="Z3359" s="30"/>
      <c r="AA3359" s="30"/>
      <c r="AB3359" s="31"/>
      <c r="AC3359" s="31"/>
      <c r="AD3359" s="31"/>
      <c r="AE3359" s="31"/>
      <c r="AF3359" s="31"/>
      <c r="AG3359" s="241"/>
      <c r="AH3359" s="31"/>
      <c r="AI3359" s="31"/>
      <c r="AJ3359" s="31"/>
      <c r="AK3359" s="31"/>
      <c r="AL3359" s="120"/>
      <c r="AM3359" s="25"/>
      <c r="AN3359" s="25"/>
      <c r="AO3359" s="25"/>
      <c r="AP3359" s="25"/>
      <c r="AQ3359" s="26"/>
      <c r="AR3359" s="25"/>
      <c r="AS3359" s="25"/>
      <c r="AT3359" s="25"/>
      <c r="AU3359" s="25"/>
      <c r="AV3359" s="25"/>
      <c r="BC3359" s="1"/>
      <c r="BD3359"/>
      <c r="BE3359"/>
      <c r="BF3359" s="1"/>
      <c r="BG3359"/>
      <c r="BH3359"/>
      <c r="BI3359"/>
      <c r="BJ3359" s="1"/>
      <c r="BK3359" s="1"/>
      <c r="BL3359"/>
      <c r="BM3359" s="1"/>
      <c r="BN3359" s="1"/>
      <c r="BO3359" s="1"/>
      <c r="BP3359" s="1"/>
      <c r="BQ3359" s="1"/>
      <c r="BR3359" s="1"/>
      <c r="BS3359" s="1"/>
      <c r="BT3359" s="22"/>
      <c r="BU3359" s="1"/>
      <c r="BV3359" s="1"/>
      <c r="BW3359" s="1"/>
      <c r="BX3359" s="1"/>
      <c r="BY3359" s="1"/>
      <c r="BZ3359" s="1"/>
      <c r="CA3359" s="1"/>
      <c r="CB3359" s="1"/>
      <c r="CC3359" s="1"/>
      <c r="CD3359" s="1"/>
      <c r="CE3359" s="1"/>
      <c r="CF3359" s="1"/>
      <c r="CG3359" s="1"/>
      <c r="CH3359" s="1"/>
      <c r="CI3359" s="1"/>
      <c r="CJ3359" s="1"/>
      <c r="CK3359" s="1"/>
      <c r="CL3359" s="1"/>
      <c r="CM3359" s="1"/>
      <c r="CN3359" s="1"/>
      <c r="CO3359" s="1"/>
      <c r="CP3359" s="1"/>
      <c r="CQ3359" s="1"/>
      <c r="CR3359" s="1"/>
      <c r="CS3359" s="1"/>
      <c r="CT3359" s="1"/>
      <c r="CU3359" s="1"/>
      <c r="CV3359" s="1"/>
      <c r="CW3359" s="1"/>
      <c r="CX3359" s="1"/>
      <c r="CY3359" s="1"/>
      <c r="CZ3359" s="1"/>
      <c r="DA3359" s="1"/>
      <c r="DB3359" s="1"/>
      <c r="DC3359" s="1"/>
      <c r="DD3359" s="1"/>
      <c r="DE3359" s="1"/>
      <c r="DF3359" s="1"/>
      <c r="DG3359" s="1"/>
      <c r="DH3359" s="1"/>
      <c r="DI3359" s="1"/>
      <c r="DJ3359" s="1"/>
      <c r="DK3359" s="1"/>
      <c r="DL3359" s="1"/>
      <c r="DM3359" s="1"/>
      <c r="DN3359" s="1"/>
      <c r="DO3359" s="1"/>
      <c r="DP3359" s="1"/>
      <c r="DQ3359" s="1"/>
      <c r="DR3359" s="1"/>
      <c r="DS3359" s="1"/>
      <c r="DT3359" s="1"/>
      <c r="DU3359" s="1"/>
      <c r="DV3359" s="1"/>
      <c r="DW3359" s="1"/>
      <c r="DX3359" s="1"/>
      <c r="DY3359" s="1"/>
      <c r="DZ3359" s="1"/>
      <c r="EA3359" s="1"/>
      <c r="EB3359" s="1"/>
      <c r="EC3359" s="1"/>
      <c r="ED3359" s="1"/>
      <c r="EE3359" s="1"/>
      <c r="EF3359" s="1"/>
      <c r="EG3359" s="1"/>
      <c r="EH3359" s="1"/>
      <c r="EI3359" s="1"/>
      <c r="EJ3359" s="1"/>
      <c r="EK3359" s="1"/>
      <c r="EL3359" s="1"/>
      <c r="EM3359" s="1"/>
      <c r="EN3359" s="1"/>
      <c r="EO3359" s="1"/>
      <c r="EP3359" s="1"/>
      <c r="EQ3359" s="1"/>
      <c r="ER3359" s="1"/>
      <c r="ES3359" s="1"/>
      <c r="ET3359" s="1"/>
      <c r="EU3359" s="1"/>
      <c r="EV3359" s="1"/>
      <c r="EW3359" s="1"/>
      <c r="EX3359" s="1"/>
      <c r="EY3359" s="1"/>
      <c r="EZ3359" s="1"/>
      <c r="FA3359" s="1"/>
      <c r="FB3359" s="1"/>
      <c r="FC3359" s="1"/>
      <c r="FD3359" s="1"/>
      <c r="FE3359" s="1"/>
      <c r="FF3359" s="1"/>
      <c r="FG3359" s="1"/>
      <c r="FH3359" s="1"/>
      <c r="FI3359" s="1"/>
      <c r="FJ3359" s="1"/>
      <c r="FK3359" s="1"/>
      <c r="FL3359" s="1"/>
      <c r="FM3359" s="1"/>
      <c r="FN3359" s="1"/>
      <c r="FO3359" s="1"/>
      <c r="FP3359" s="1"/>
      <c r="FQ3359" s="1"/>
      <c r="FR3359" s="1"/>
      <c r="FS3359" s="1"/>
      <c r="FT3359" s="1"/>
      <c r="FU3359" s="1"/>
      <c r="FV3359" s="1"/>
      <c r="FW3359" s="1"/>
      <c r="FX3359" s="1"/>
      <c r="FY3359" s="1"/>
      <c r="FZ3359" s="1"/>
      <c r="GA3359" s="1"/>
      <c r="GB3359" s="1"/>
      <c r="GC3359" s="1"/>
      <c r="GD3359" s="1"/>
      <c r="GE3359" s="1"/>
      <c r="GF3359" s="1"/>
      <c r="GG3359" s="1"/>
      <c r="GH3359" s="1"/>
      <c r="GI3359" s="1"/>
      <c r="GJ3359" s="1"/>
      <c r="GK3359"/>
      <c r="GL3359"/>
      <c r="GM3359"/>
      <c r="GN3359"/>
      <c r="GO3359"/>
      <c r="GP3359"/>
      <c r="GQ3359"/>
      <c r="GR3359"/>
      <c r="GS3359"/>
      <c r="GT3359"/>
      <c r="GU3359"/>
      <c r="GV3359"/>
      <c r="GW3359"/>
      <c r="GX3359"/>
      <c r="GY3359"/>
      <c r="GZ3359"/>
      <c r="HA3359"/>
      <c r="HB3359"/>
      <c r="HC3359"/>
      <c r="HD3359"/>
      <c r="HE3359"/>
    </row>
    <row r="3360" spans="6:213" s="19" customFormat="1" x14ac:dyDescent="0.25">
      <c r="F3360" s="20"/>
      <c r="G3360" s="20"/>
      <c r="H3360" s="20"/>
      <c r="I3360" s="20"/>
      <c r="J3360" s="21"/>
      <c r="K3360" s="21"/>
      <c r="L3360" s="20"/>
      <c r="M3360" s="20"/>
      <c r="N3360" s="22"/>
      <c r="O3360" s="22"/>
      <c r="P3360" s="22"/>
      <c r="Q3360" s="22"/>
      <c r="U3360" s="20"/>
      <c r="V3360" s="20"/>
      <c r="W3360" s="20"/>
      <c r="X3360" s="27"/>
      <c r="Y3360" s="253"/>
      <c r="Z3360" s="30"/>
      <c r="AA3360" s="30"/>
      <c r="AB3360" s="31"/>
      <c r="AC3360" s="31"/>
      <c r="AD3360" s="31"/>
      <c r="AE3360" s="31"/>
      <c r="AF3360" s="31"/>
      <c r="AG3360" s="241"/>
      <c r="AH3360" s="31"/>
      <c r="AI3360" s="31"/>
      <c r="AJ3360" s="31"/>
      <c r="AK3360" s="31"/>
      <c r="AL3360" s="120"/>
      <c r="AM3360" s="25"/>
      <c r="AN3360" s="25"/>
      <c r="AO3360" s="25"/>
      <c r="AP3360" s="25"/>
      <c r="AQ3360" s="26"/>
      <c r="AR3360" s="25"/>
      <c r="AS3360" s="25"/>
      <c r="AT3360" s="25"/>
      <c r="AU3360" s="25"/>
      <c r="AV3360" s="25"/>
      <c r="BC3360" s="1"/>
      <c r="BD3360"/>
      <c r="BE3360"/>
      <c r="BF3360" s="1"/>
      <c r="BG3360"/>
      <c r="BH3360"/>
      <c r="BI3360"/>
      <c r="BJ3360" s="1"/>
      <c r="BK3360" s="1"/>
      <c r="BL3360"/>
      <c r="BM3360" s="1"/>
      <c r="BN3360" s="1"/>
      <c r="BO3360" s="1"/>
      <c r="BP3360" s="1"/>
      <c r="BQ3360" s="1"/>
      <c r="BR3360" s="1"/>
      <c r="BS3360" s="1"/>
      <c r="BT3360" s="22"/>
      <c r="BU3360" s="1"/>
      <c r="BV3360" s="1"/>
      <c r="BW3360" s="1"/>
      <c r="BX3360" s="1"/>
      <c r="BY3360" s="1"/>
      <c r="BZ3360" s="1"/>
      <c r="CA3360" s="1"/>
      <c r="CB3360" s="1"/>
      <c r="CC3360" s="1"/>
      <c r="CD3360" s="1"/>
      <c r="CE3360" s="1"/>
      <c r="CF3360" s="1"/>
      <c r="CG3360" s="1"/>
      <c r="CH3360" s="1"/>
      <c r="CI3360" s="1"/>
      <c r="CJ3360" s="1"/>
      <c r="CK3360" s="1"/>
      <c r="CL3360" s="1"/>
      <c r="CM3360" s="1"/>
      <c r="CN3360" s="1"/>
      <c r="CO3360" s="1"/>
      <c r="CP3360" s="1"/>
      <c r="CQ3360" s="1"/>
      <c r="CR3360" s="1"/>
      <c r="CS3360" s="1"/>
      <c r="CT3360" s="1"/>
      <c r="CU3360" s="1"/>
      <c r="CV3360" s="1"/>
      <c r="CW3360" s="1"/>
      <c r="CX3360" s="1"/>
      <c r="CY3360" s="1"/>
      <c r="CZ3360" s="1"/>
      <c r="DA3360" s="1"/>
      <c r="DB3360" s="1"/>
      <c r="DC3360" s="1"/>
      <c r="DD3360" s="1"/>
      <c r="DE3360" s="1"/>
      <c r="DF3360" s="1"/>
      <c r="DG3360" s="1"/>
      <c r="DH3360" s="1"/>
      <c r="DI3360" s="1"/>
      <c r="DJ3360" s="1"/>
      <c r="DK3360" s="1"/>
      <c r="DL3360" s="1"/>
      <c r="DM3360" s="1"/>
      <c r="DN3360" s="1"/>
      <c r="DO3360" s="1"/>
      <c r="DP3360" s="1"/>
      <c r="DQ3360" s="1"/>
      <c r="DR3360" s="1"/>
      <c r="DS3360" s="1"/>
      <c r="DT3360" s="1"/>
      <c r="DU3360" s="1"/>
      <c r="DV3360" s="1"/>
      <c r="DW3360" s="1"/>
      <c r="DX3360" s="1"/>
      <c r="DY3360" s="1"/>
      <c r="DZ3360" s="1"/>
      <c r="EA3360" s="1"/>
      <c r="EB3360" s="1"/>
      <c r="EC3360" s="1"/>
      <c r="ED3360" s="1"/>
      <c r="EE3360" s="1"/>
      <c r="EF3360" s="1"/>
      <c r="EG3360" s="1"/>
      <c r="EH3360" s="1"/>
      <c r="EI3360" s="1"/>
      <c r="EJ3360" s="1"/>
      <c r="EK3360" s="1"/>
      <c r="EL3360" s="1"/>
      <c r="EM3360" s="1"/>
      <c r="EN3360" s="1"/>
      <c r="EO3360" s="1"/>
      <c r="EP3360" s="1"/>
      <c r="EQ3360" s="1"/>
      <c r="ER3360" s="1"/>
      <c r="ES3360" s="1"/>
      <c r="ET3360" s="1"/>
      <c r="EU3360" s="1"/>
      <c r="EV3360" s="1"/>
      <c r="EW3360" s="1"/>
      <c r="EX3360" s="1"/>
      <c r="EY3360" s="1"/>
      <c r="EZ3360" s="1"/>
      <c r="FA3360" s="1"/>
      <c r="FB3360" s="1"/>
      <c r="FC3360" s="1"/>
      <c r="FD3360" s="1"/>
      <c r="FE3360" s="1"/>
      <c r="FF3360" s="1"/>
      <c r="FG3360" s="1"/>
      <c r="FH3360" s="1"/>
      <c r="FI3360" s="1"/>
      <c r="FJ3360" s="1"/>
      <c r="FK3360" s="1"/>
      <c r="FL3360" s="1"/>
      <c r="FM3360" s="1"/>
      <c r="FN3360" s="1"/>
      <c r="FO3360" s="1"/>
      <c r="FP3360" s="1"/>
      <c r="FQ3360" s="1"/>
      <c r="FR3360" s="1"/>
      <c r="FS3360" s="1"/>
      <c r="FT3360" s="1"/>
      <c r="FU3360" s="1"/>
      <c r="FV3360" s="1"/>
      <c r="FW3360" s="1"/>
      <c r="FX3360" s="1"/>
      <c r="FY3360" s="1"/>
      <c r="FZ3360" s="1"/>
      <c r="GA3360" s="1"/>
      <c r="GB3360" s="1"/>
      <c r="GC3360" s="1"/>
      <c r="GD3360" s="1"/>
      <c r="GE3360" s="1"/>
      <c r="GF3360" s="1"/>
      <c r="GG3360" s="1"/>
      <c r="GH3360" s="1"/>
      <c r="GI3360" s="1"/>
      <c r="GJ3360" s="1"/>
      <c r="GK3360"/>
      <c r="GL3360"/>
      <c r="GM3360"/>
      <c r="GN3360"/>
      <c r="GO3360"/>
      <c r="GP3360"/>
      <c r="GQ3360"/>
      <c r="GR3360"/>
      <c r="GS3360"/>
      <c r="GT3360"/>
      <c r="GU3360"/>
      <c r="GV3360"/>
      <c r="GW3360"/>
      <c r="GX3360"/>
      <c r="GY3360"/>
      <c r="GZ3360"/>
      <c r="HA3360"/>
      <c r="HB3360"/>
      <c r="HC3360"/>
      <c r="HD3360"/>
      <c r="HE3360"/>
    </row>
    <row r="3361" spans="6:213" s="19" customFormat="1" x14ac:dyDescent="0.25">
      <c r="F3361" s="20"/>
      <c r="G3361" s="20"/>
      <c r="H3361" s="20"/>
      <c r="I3361" s="20"/>
      <c r="J3361" s="21"/>
      <c r="K3361" s="21"/>
      <c r="L3361" s="20"/>
      <c r="M3361" s="20"/>
      <c r="N3361" s="22"/>
      <c r="O3361" s="22"/>
      <c r="P3361" s="22"/>
      <c r="Q3361" s="22"/>
      <c r="U3361" s="20"/>
      <c r="V3361" s="20"/>
      <c r="W3361" s="20"/>
      <c r="X3361" s="27"/>
      <c r="Y3361" s="253"/>
      <c r="Z3361" s="30"/>
      <c r="AA3361" s="30"/>
      <c r="AB3361" s="31"/>
      <c r="AC3361" s="31"/>
      <c r="AD3361" s="31"/>
      <c r="AE3361" s="31"/>
      <c r="AF3361" s="31"/>
      <c r="AG3361" s="241"/>
      <c r="AH3361" s="31"/>
      <c r="AI3361" s="31"/>
      <c r="AJ3361" s="31"/>
      <c r="AK3361" s="31"/>
      <c r="AL3361" s="120"/>
      <c r="AM3361" s="25"/>
      <c r="AN3361" s="25"/>
      <c r="AO3361" s="25"/>
      <c r="AP3361" s="25"/>
      <c r="AQ3361" s="26"/>
      <c r="AR3361" s="25"/>
      <c r="AS3361" s="25"/>
      <c r="AT3361" s="25"/>
      <c r="AU3361" s="25"/>
      <c r="AV3361" s="25"/>
      <c r="BC3361" s="1"/>
      <c r="BD3361"/>
      <c r="BE3361"/>
      <c r="BF3361" s="1"/>
      <c r="BG3361"/>
      <c r="BH3361"/>
      <c r="BI3361"/>
      <c r="BJ3361" s="1"/>
      <c r="BK3361" s="1"/>
      <c r="BL3361"/>
      <c r="BM3361" s="1"/>
      <c r="BN3361" s="1"/>
      <c r="BO3361" s="1"/>
      <c r="BP3361" s="1"/>
      <c r="BQ3361" s="1"/>
      <c r="BR3361" s="1"/>
      <c r="BS3361" s="1"/>
      <c r="BT3361" s="22"/>
      <c r="BU3361" s="1"/>
      <c r="BV3361" s="1"/>
      <c r="BW3361" s="1"/>
      <c r="BX3361" s="1"/>
      <c r="BY3361" s="1"/>
      <c r="BZ3361" s="1"/>
      <c r="CA3361" s="1"/>
      <c r="CB3361" s="1"/>
      <c r="CC3361" s="1"/>
      <c r="CD3361" s="1"/>
      <c r="CE3361" s="1"/>
      <c r="CF3361" s="1"/>
      <c r="CG3361" s="1"/>
      <c r="CH3361" s="1"/>
      <c r="CI3361" s="1"/>
      <c r="CJ3361" s="1"/>
      <c r="CK3361" s="1"/>
      <c r="CL3361" s="1"/>
      <c r="CM3361" s="1"/>
      <c r="CN3361" s="1"/>
      <c r="CO3361" s="1"/>
      <c r="CP3361" s="1"/>
      <c r="CQ3361" s="1"/>
      <c r="CR3361" s="1"/>
      <c r="CS3361" s="1"/>
      <c r="CT3361" s="1"/>
      <c r="CU3361" s="1"/>
      <c r="CV3361" s="1"/>
      <c r="CW3361" s="1"/>
      <c r="CX3361" s="1"/>
      <c r="CY3361" s="1"/>
      <c r="CZ3361" s="1"/>
      <c r="DA3361" s="1"/>
      <c r="DB3361" s="1"/>
      <c r="DC3361" s="1"/>
      <c r="DD3361" s="1"/>
      <c r="DE3361" s="1"/>
      <c r="DF3361" s="1"/>
      <c r="DG3361" s="1"/>
      <c r="DH3361" s="1"/>
      <c r="DI3361" s="1"/>
      <c r="DJ3361" s="1"/>
      <c r="DK3361" s="1"/>
      <c r="DL3361" s="1"/>
      <c r="DM3361" s="1"/>
      <c r="DN3361" s="1"/>
      <c r="DO3361" s="1"/>
      <c r="DP3361" s="1"/>
      <c r="DQ3361" s="1"/>
      <c r="DR3361" s="1"/>
      <c r="DS3361" s="1"/>
      <c r="DT3361" s="1"/>
      <c r="DU3361" s="1"/>
      <c r="DV3361" s="1"/>
      <c r="DW3361" s="1"/>
      <c r="DX3361" s="1"/>
      <c r="DY3361" s="1"/>
      <c r="DZ3361" s="1"/>
      <c r="EA3361" s="1"/>
      <c r="EB3361" s="1"/>
      <c r="EC3361" s="1"/>
      <c r="ED3361" s="1"/>
      <c r="EE3361" s="1"/>
      <c r="EF3361" s="1"/>
      <c r="EG3361" s="1"/>
      <c r="EH3361" s="1"/>
      <c r="EI3361" s="1"/>
      <c r="EJ3361" s="1"/>
      <c r="EK3361" s="1"/>
      <c r="EL3361" s="1"/>
      <c r="EM3361" s="1"/>
      <c r="EN3361" s="1"/>
      <c r="EO3361" s="1"/>
      <c r="EP3361" s="1"/>
      <c r="EQ3361" s="1"/>
      <c r="ER3361" s="1"/>
      <c r="ES3361" s="1"/>
      <c r="ET3361" s="1"/>
      <c r="EU3361" s="1"/>
      <c r="EV3361" s="1"/>
      <c r="EW3361" s="1"/>
      <c r="EX3361" s="1"/>
      <c r="EY3361" s="1"/>
      <c r="EZ3361" s="1"/>
      <c r="FA3361" s="1"/>
      <c r="FB3361" s="1"/>
      <c r="FC3361" s="1"/>
      <c r="FD3361" s="1"/>
      <c r="FE3361" s="1"/>
      <c r="FF3361" s="1"/>
      <c r="FG3361" s="1"/>
      <c r="FH3361" s="1"/>
      <c r="FI3361" s="1"/>
      <c r="FJ3361" s="1"/>
      <c r="FK3361" s="1"/>
      <c r="FL3361" s="1"/>
      <c r="FM3361" s="1"/>
      <c r="FN3361" s="1"/>
      <c r="FO3361" s="1"/>
      <c r="FP3361" s="1"/>
      <c r="FQ3361" s="1"/>
      <c r="FR3361" s="1"/>
      <c r="FS3361" s="1"/>
      <c r="FT3361" s="1"/>
      <c r="FU3361" s="1"/>
      <c r="FV3361" s="1"/>
      <c r="FW3361" s="1"/>
      <c r="FX3361" s="1"/>
      <c r="FY3361" s="1"/>
      <c r="FZ3361" s="1"/>
      <c r="GA3361" s="1"/>
      <c r="GB3361" s="1"/>
      <c r="GC3361" s="1"/>
      <c r="GD3361" s="1"/>
      <c r="GE3361" s="1"/>
      <c r="GF3361" s="1"/>
      <c r="GG3361" s="1"/>
      <c r="GH3361" s="1"/>
      <c r="GI3361" s="1"/>
      <c r="GJ3361" s="1"/>
      <c r="GK3361"/>
      <c r="GL3361"/>
      <c r="GM3361"/>
      <c r="GN3361"/>
      <c r="GO3361"/>
      <c r="GP3361"/>
      <c r="GQ3361"/>
      <c r="GR3361"/>
      <c r="GS3361"/>
      <c r="GT3361"/>
      <c r="GU3361"/>
      <c r="GV3361"/>
      <c r="GW3361"/>
      <c r="GX3361"/>
      <c r="GY3361"/>
      <c r="GZ3361"/>
      <c r="HA3361"/>
      <c r="HB3361"/>
      <c r="HC3361"/>
      <c r="HD3361"/>
      <c r="HE3361"/>
    </row>
    <row r="3362" spans="6:213" s="19" customFormat="1" x14ac:dyDescent="0.25">
      <c r="F3362" s="20"/>
      <c r="G3362" s="20"/>
      <c r="H3362" s="20"/>
      <c r="I3362" s="20"/>
      <c r="J3362" s="21"/>
      <c r="K3362" s="21"/>
      <c r="L3362" s="20"/>
      <c r="M3362" s="20"/>
      <c r="N3362" s="22"/>
      <c r="O3362" s="22"/>
      <c r="P3362" s="22"/>
      <c r="Q3362" s="22"/>
      <c r="U3362" s="20"/>
      <c r="V3362" s="20"/>
      <c r="W3362" s="20"/>
      <c r="X3362" s="27"/>
      <c r="Y3362" s="253"/>
      <c r="Z3362" s="30"/>
      <c r="AA3362" s="30"/>
      <c r="AB3362" s="31"/>
      <c r="AC3362" s="31"/>
      <c r="AD3362" s="31"/>
      <c r="AE3362" s="31"/>
      <c r="AF3362" s="31"/>
      <c r="AG3362" s="241"/>
      <c r="AH3362" s="31"/>
      <c r="AI3362" s="31"/>
      <c r="AJ3362" s="31"/>
      <c r="AK3362" s="31"/>
      <c r="AL3362" s="120"/>
      <c r="AM3362" s="25"/>
      <c r="AN3362" s="25"/>
      <c r="AO3362" s="25"/>
      <c r="AP3362" s="25"/>
      <c r="AQ3362" s="26"/>
      <c r="AR3362" s="25"/>
      <c r="AS3362" s="25"/>
      <c r="AT3362" s="25"/>
      <c r="AU3362" s="25"/>
      <c r="AV3362" s="25"/>
      <c r="BC3362" s="1"/>
      <c r="BD3362"/>
      <c r="BE3362"/>
      <c r="BF3362" s="1"/>
      <c r="BG3362"/>
      <c r="BH3362"/>
      <c r="BI3362"/>
      <c r="BJ3362" s="1"/>
      <c r="BK3362" s="1"/>
      <c r="BL3362"/>
      <c r="BM3362" s="1"/>
      <c r="BN3362" s="1"/>
      <c r="BO3362" s="1"/>
      <c r="BP3362" s="1"/>
      <c r="BQ3362" s="1"/>
      <c r="BR3362" s="1"/>
      <c r="BS3362" s="1"/>
      <c r="BT3362" s="22"/>
      <c r="BU3362" s="1"/>
      <c r="BV3362" s="1"/>
      <c r="BW3362" s="1"/>
      <c r="BX3362" s="1"/>
      <c r="BY3362" s="1"/>
      <c r="BZ3362" s="1"/>
      <c r="CA3362" s="1"/>
      <c r="CB3362" s="1"/>
      <c r="CC3362" s="1"/>
      <c r="CD3362" s="1"/>
      <c r="CE3362" s="1"/>
      <c r="CF3362" s="1"/>
      <c r="CG3362" s="1"/>
      <c r="CH3362" s="1"/>
      <c r="CI3362" s="1"/>
      <c r="CJ3362" s="1"/>
      <c r="CK3362" s="1"/>
      <c r="CL3362" s="1"/>
      <c r="CM3362" s="1"/>
      <c r="CN3362" s="1"/>
      <c r="CO3362" s="1"/>
      <c r="CP3362" s="1"/>
      <c r="CQ3362" s="1"/>
      <c r="CR3362" s="1"/>
      <c r="CS3362" s="1"/>
      <c r="CT3362" s="1"/>
      <c r="CU3362" s="1"/>
      <c r="CV3362" s="1"/>
      <c r="CW3362" s="1"/>
      <c r="CX3362" s="1"/>
      <c r="CY3362" s="1"/>
      <c r="CZ3362" s="1"/>
      <c r="DA3362" s="1"/>
      <c r="DB3362" s="1"/>
      <c r="DC3362" s="1"/>
      <c r="DD3362" s="1"/>
      <c r="DE3362" s="1"/>
      <c r="DF3362" s="1"/>
      <c r="DG3362" s="1"/>
      <c r="DH3362" s="1"/>
      <c r="DI3362" s="1"/>
      <c r="DJ3362" s="1"/>
      <c r="DK3362" s="1"/>
      <c r="DL3362" s="1"/>
      <c r="DM3362" s="1"/>
      <c r="DN3362" s="1"/>
      <c r="DO3362" s="1"/>
      <c r="DP3362" s="1"/>
      <c r="DQ3362" s="1"/>
      <c r="DR3362" s="1"/>
      <c r="DS3362" s="1"/>
      <c r="DT3362" s="1"/>
      <c r="DU3362" s="1"/>
      <c r="DV3362" s="1"/>
      <c r="DW3362" s="1"/>
      <c r="DX3362" s="1"/>
      <c r="DY3362" s="1"/>
      <c r="DZ3362" s="1"/>
      <c r="EA3362" s="1"/>
      <c r="EB3362" s="1"/>
      <c r="EC3362" s="1"/>
      <c r="ED3362" s="1"/>
      <c r="EE3362" s="1"/>
      <c r="EF3362" s="1"/>
      <c r="EG3362" s="1"/>
      <c r="EH3362" s="1"/>
      <c r="EI3362" s="1"/>
      <c r="EJ3362" s="1"/>
      <c r="EK3362" s="1"/>
      <c r="EL3362" s="1"/>
      <c r="EM3362" s="1"/>
      <c r="EN3362" s="1"/>
      <c r="EO3362" s="1"/>
      <c r="EP3362" s="1"/>
      <c r="EQ3362" s="1"/>
      <c r="ER3362" s="1"/>
      <c r="ES3362" s="1"/>
      <c r="ET3362" s="1"/>
      <c r="EU3362" s="1"/>
      <c r="EV3362" s="1"/>
      <c r="EW3362" s="1"/>
      <c r="EX3362" s="1"/>
      <c r="EY3362" s="1"/>
      <c r="EZ3362" s="1"/>
      <c r="FA3362" s="1"/>
      <c r="FB3362" s="1"/>
      <c r="FC3362" s="1"/>
      <c r="FD3362" s="1"/>
      <c r="FE3362" s="1"/>
      <c r="FF3362" s="1"/>
      <c r="FG3362" s="1"/>
      <c r="FH3362" s="1"/>
      <c r="FI3362" s="1"/>
      <c r="FJ3362" s="1"/>
      <c r="FK3362" s="1"/>
      <c r="FL3362" s="1"/>
      <c r="FM3362" s="1"/>
      <c r="FN3362" s="1"/>
      <c r="FO3362" s="1"/>
      <c r="FP3362" s="1"/>
      <c r="FQ3362" s="1"/>
      <c r="FR3362" s="1"/>
      <c r="FS3362" s="1"/>
      <c r="FT3362" s="1"/>
      <c r="FU3362" s="1"/>
      <c r="FV3362" s="1"/>
      <c r="FW3362" s="1"/>
      <c r="FX3362" s="1"/>
      <c r="FY3362" s="1"/>
      <c r="FZ3362" s="1"/>
      <c r="GA3362" s="1"/>
      <c r="GB3362" s="1"/>
      <c r="GC3362" s="1"/>
      <c r="GD3362" s="1"/>
      <c r="GE3362" s="1"/>
      <c r="GF3362" s="1"/>
      <c r="GG3362" s="1"/>
      <c r="GH3362" s="1"/>
      <c r="GI3362" s="1"/>
      <c r="GJ3362" s="1"/>
      <c r="GK3362"/>
      <c r="GL3362"/>
      <c r="GM3362"/>
      <c r="GN3362"/>
      <c r="GO3362"/>
      <c r="GP3362"/>
      <c r="GQ3362"/>
      <c r="GR3362"/>
      <c r="GS3362"/>
      <c r="GT3362"/>
      <c r="GU3362"/>
      <c r="GV3362"/>
      <c r="GW3362"/>
      <c r="GX3362"/>
      <c r="GY3362"/>
      <c r="GZ3362"/>
      <c r="HA3362"/>
      <c r="HB3362"/>
      <c r="HC3362"/>
      <c r="HD3362"/>
      <c r="HE3362"/>
    </row>
    <row r="3363" spans="6:213" s="19" customFormat="1" x14ac:dyDescent="0.25">
      <c r="F3363" s="20"/>
      <c r="G3363" s="20"/>
      <c r="H3363" s="20"/>
      <c r="I3363" s="20"/>
      <c r="J3363" s="21"/>
      <c r="K3363" s="21"/>
      <c r="L3363" s="20"/>
      <c r="M3363" s="20"/>
      <c r="N3363" s="22"/>
      <c r="O3363" s="22"/>
      <c r="P3363" s="22"/>
      <c r="Q3363" s="22"/>
      <c r="U3363" s="20"/>
      <c r="V3363" s="20"/>
      <c r="W3363" s="20"/>
      <c r="X3363" s="27"/>
      <c r="Y3363" s="253"/>
      <c r="Z3363" s="30"/>
      <c r="AA3363" s="30"/>
      <c r="AB3363" s="31"/>
      <c r="AC3363" s="31"/>
      <c r="AD3363" s="31"/>
      <c r="AE3363" s="31"/>
      <c r="AF3363" s="31"/>
      <c r="AG3363" s="241"/>
      <c r="AH3363" s="31"/>
      <c r="AI3363" s="31"/>
      <c r="AJ3363" s="31"/>
      <c r="AK3363" s="31"/>
      <c r="AL3363" s="120"/>
      <c r="AM3363" s="25"/>
      <c r="AN3363" s="25"/>
      <c r="AO3363" s="25"/>
      <c r="AP3363" s="25"/>
      <c r="AQ3363" s="26"/>
      <c r="AR3363" s="25"/>
      <c r="AS3363" s="25"/>
      <c r="AT3363" s="25"/>
      <c r="AU3363" s="25"/>
      <c r="AV3363" s="25"/>
      <c r="BC3363" s="1"/>
      <c r="BD3363"/>
      <c r="BE3363"/>
      <c r="BF3363" s="1"/>
      <c r="BG3363"/>
      <c r="BH3363"/>
      <c r="BI3363"/>
      <c r="BJ3363" s="1"/>
      <c r="BK3363" s="1"/>
      <c r="BL3363"/>
      <c r="BM3363" s="1"/>
      <c r="BN3363" s="1"/>
      <c r="BO3363" s="1"/>
      <c r="BP3363" s="1"/>
      <c r="BQ3363" s="1"/>
      <c r="BR3363" s="1"/>
      <c r="BS3363" s="1"/>
      <c r="BT3363" s="22"/>
      <c r="BU3363" s="1"/>
      <c r="BV3363" s="1"/>
      <c r="BW3363" s="1"/>
      <c r="BX3363" s="1"/>
      <c r="BY3363" s="1"/>
      <c r="BZ3363" s="1"/>
      <c r="CA3363" s="1"/>
      <c r="CB3363" s="1"/>
      <c r="CC3363" s="1"/>
      <c r="CD3363" s="1"/>
      <c r="CE3363" s="1"/>
      <c r="CF3363" s="1"/>
      <c r="CG3363" s="1"/>
      <c r="CH3363" s="1"/>
      <c r="CI3363" s="1"/>
      <c r="CJ3363" s="1"/>
      <c r="CK3363" s="1"/>
      <c r="CL3363" s="1"/>
      <c r="CM3363" s="1"/>
      <c r="CN3363" s="1"/>
      <c r="CO3363" s="1"/>
      <c r="CP3363" s="1"/>
      <c r="CQ3363" s="1"/>
      <c r="CR3363" s="1"/>
      <c r="CS3363" s="1"/>
      <c r="CT3363" s="1"/>
      <c r="CU3363" s="1"/>
      <c r="CV3363" s="1"/>
      <c r="CW3363" s="1"/>
      <c r="CX3363" s="1"/>
      <c r="CY3363" s="1"/>
      <c r="CZ3363" s="1"/>
      <c r="DA3363" s="1"/>
      <c r="DB3363" s="1"/>
      <c r="DC3363" s="1"/>
      <c r="DD3363" s="1"/>
      <c r="DE3363" s="1"/>
      <c r="DF3363" s="1"/>
      <c r="DG3363" s="1"/>
      <c r="DH3363" s="1"/>
      <c r="DI3363" s="1"/>
      <c r="DJ3363" s="1"/>
      <c r="DK3363" s="1"/>
      <c r="DL3363" s="1"/>
      <c r="DM3363" s="1"/>
      <c r="DN3363" s="1"/>
      <c r="DO3363" s="1"/>
      <c r="DP3363" s="1"/>
      <c r="DQ3363" s="1"/>
      <c r="DR3363" s="1"/>
      <c r="DS3363" s="1"/>
      <c r="DT3363" s="1"/>
      <c r="DU3363" s="1"/>
      <c r="DV3363" s="1"/>
      <c r="DW3363" s="1"/>
      <c r="DX3363" s="1"/>
      <c r="DY3363" s="1"/>
      <c r="DZ3363" s="1"/>
      <c r="EA3363" s="1"/>
      <c r="EB3363" s="1"/>
      <c r="EC3363" s="1"/>
      <c r="ED3363" s="1"/>
      <c r="EE3363" s="1"/>
      <c r="EF3363" s="1"/>
      <c r="EG3363" s="1"/>
      <c r="EH3363" s="1"/>
      <c r="EI3363" s="1"/>
      <c r="EJ3363" s="1"/>
      <c r="EK3363" s="1"/>
      <c r="EL3363" s="1"/>
      <c r="EM3363" s="1"/>
      <c r="EN3363" s="1"/>
      <c r="EO3363" s="1"/>
      <c r="EP3363" s="1"/>
      <c r="EQ3363" s="1"/>
      <c r="ER3363" s="1"/>
      <c r="ES3363" s="1"/>
      <c r="ET3363" s="1"/>
      <c r="EU3363" s="1"/>
      <c r="EV3363" s="1"/>
      <c r="EW3363" s="1"/>
      <c r="EX3363" s="1"/>
      <c r="EY3363" s="1"/>
      <c r="EZ3363" s="1"/>
      <c r="FA3363" s="1"/>
      <c r="FB3363" s="1"/>
      <c r="FC3363" s="1"/>
      <c r="FD3363" s="1"/>
      <c r="FE3363" s="1"/>
      <c r="FF3363" s="1"/>
      <c r="FG3363" s="1"/>
      <c r="FH3363" s="1"/>
      <c r="FI3363" s="1"/>
      <c r="FJ3363" s="1"/>
      <c r="FK3363" s="1"/>
      <c r="FL3363" s="1"/>
      <c r="FM3363" s="1"/>
      <c r="FN3363" s="1"/>
      <c r="FO3363" s="1"/>
      <c r="FP3363" s="1"/>
      <c r="FQ3363" s="1"/>
      <c r="FR3363" s="1"/>
      <c r="FS3363" s="1"/>
      <c r="FT3363" s="1"/>
      <c r="FU3363" s="1"/>
      <c r="FV3363" s="1"/>
      <c r="FW3363" s="1"/>
      <c r="FX3363" s="1"/>
      <c r="FY3363" s="1"/>
      <c r="FZ3363" s="1"/>
      <c r="GA3363" s="1"/>
      <c r="GB3363" s="1"/>
      <c r="GC3363" s="1"/>
      <c r="GD3363" s="1"/>
      <c r="GE3363" s="1"/>
      <c r="GF3363" s="1"/>
      <c r="GG3363" s="1"/>
      <c r="GH3363" s="1"/>
      <c r="GI3363" s="1"/>
      <c r="GJ3363" s="1"/>
      <c r="GK3363"/>
      <c r="GL3363"/>
      <c r="GM3363"/>
      <c r="GN3363"/>
      <c r="GO3363"/>
      <c r="GP3363"/>
      <c r="GQ3363"/>
      <c r="GR3363"/>
      <c r="GS3363"/>
      <c r="GT3363"/>
      <c r="GU3363"/>
      <c r="GV3363"/>
      <c r="GW3363"/>
      <c r="GX3363"/>
      <c r="GY3363"/>
      <c r="GZ3363"/>
      <c r="HA3363"/>
      <c r="HB3363"/>
      <c r="HC3363"/>
      <c r="HD3363"/>
      <c r="HE3363"/>
    </row>
    <row r="3364" spans="6:213" s="19" customFormat="1" x14ac:dyDescent="0.25">
      <c r="F3364" s="20"/>
      <c r="G3364" s="20"/>
      <c r="H3364" s="20"/>
      <c r="I3364" s="20"/>
      <c r="J3364" s="21"/>
      <c r="K3364" s="21"/>
      <c r="L3364" s="20"/>
      <c r="M3364" s="20"/>
      <c r="N3364" s="22"/>
      <c r="O3364" s="22"/>
      <c r="P3364" s="22"/>
      <c r="Q3364" s="22"/>
      <c r="U3364" s="20"/>
      <c r="V3364" s="20"/>
      <c r="W3364" s="20"/>
      <c r="X3364" s="27"/>
      <c r="Y3364" s="253"/>
      <c r="Z3364" s="30"/>
      <c r="AA3364" s="30"/>
      <c r="AB3364" s="31"/>
      <c r="AC3364" s="31"/>
      <c r="AD3364" s="31"/>
      <c r="AE3364" s="31"/>
      <c r="AF3364" s="31"/>
      <c r="AG3364" s="241"/>
      <c r="AH3364" s="31"/>
      <c r="AI3364" s="31"/>
      <c r="AJ3364" s="31"/>
      <c r="AK3364" s="31"/>
      <c r="AL3364" s="120"/>
      <c r="AM3364" s="25"/>
      <c r="AN3364" s="25"/>
      <c r="AO3364" s="25"/>
      <c r="AP3364" s="25"/>
      <c r="AQ3364" s="26"/>
      <c r="AR3364" s="25"/>
      <c r="AS3364" s="25"/>
      <c r="AT3364" s="25"/>
      <c r="AU3364" s="25"/>
      <c r="AV3364" s="25"/>
      <c r="BC3364" s="1"/>
      <c r="BD3364"/>
      <c r="BE3364"/>
      <c r="BF3364" s="1"/>
      <c r="BG3364"/>
      <c r="BH3364"/>
      <c r="BI3364"/>
      <c r="BJ3364" s="1"/>
      <c r="BK3364" s="1"/>
      <c r="BL3364"/>
      <c r="BM3364" s="1"/>
      <c r="BN3364" s="1"/>
      <c r="BO3364" s="1"/>
      <c r="BP3364" s="1"/>
      <c r="BQ3364" s="1"/>
      <c r="BR3364" s="1"/>
      <c r="BS3364" s="1"/>
      <c r="BT3364" s="22"/>
      <c r="BU3364" s="1"/>
      <c r="BV3364" s="1"/>
      <c r="BW3364" s="1"/>
      <c r="BX3364" s="1"/>
      <c r="BY3364" s="1"/>
      <c r="BZ3364" s="1"/>
      <c r="CA3364" s="1"/>
      <c r="CB3364" s="1"/>
      <c r="CC3364" s="1"/>
      <c r="CD3364" s="1"/>
      <c r="CE3364" s="1"/>
      <c r="CF3364" s="1"/>
      <c r="CG3364" s="1"/>
      <c r="CH3364" s="1"/>
      <c r="CI3364" s="1"/>
      <c r="CJ3364" s="1"/>
      <c r="CK3364" s="1"/>
      <c r="CL3364" s="1"/>
      <c r="CM3364" s="1"/>
      <c r="CN3364" s="1"/>
      <c r="CO3364" s="1"/>
      <c r="CP3364" s="1"/>
      <c r="CQ3364" s="1"/>
      <c r="CR3364" s="1"/>
      <c r="CS3364" s="1"/>
      <c r="CT3364" s="1"/>
      <c r="CU3364" s="1"/>
      <c r="CV3364" s="1"/>
      <c r="CW3364" s="1"/>
      <c r="CX3364" s="1"/>
      <c r="CY3364" s="1"/>
      <c r="CZ3364" s="1"/>
      <c r="DA3364" s="1"/>
      <c r="DB3364" s="1"/>
      <c r="DC3364" s="1"/>
      <c r="DD3364" s="1"/>
      <c r="DE3364" s="1"/>
      <c r="DF3364" s="1"/>
      <c r="DG3364" s="1"/>
      <c r="DH3364" s="1"/>
      <c r="DI3364" s="1"/>
      <c r="DJ3364" s="1"/>
      <c r="DK3364" s="1"/>
      <c r="DL3364" s="1"/>
      <c r="DM3364" s="1"/>
      <c r="DN3364" s="1"/>
      <c r="DO3364" s="1"/>
      <c r="DP3364" s="1"/>
      <c r="DQ3364" s="1"/>
      <c r="DR3364" s="1"/>
      <c r="DS3364" s="1"/>
      <c r="DT3364" s="1"/>
      <c r="DU3364" s="1"/>
      <c r="DV3364" s="1"/>
      <c r="DW3364" s="1"/>
      <c r="DX3364" s="1"/>
      <c r="DY3364" s="1"/>
      <c r="DZ3364" s="1"/>
      <c r="EA3364" s="1"/>
      <c r="EB3364" s="1"/>
      <c r="EC3364" s="1"/>
      <c r="ED3364" s="1"/>
      <c r="EE3364" s="1"/>
      <c r="EF3364" s="1"/>
      <c r="EG3364" s="1"/>
      <c r="EH3364" s="1"/>
      <c r="EI3364" s="1"/>
      <c r="EJ3364" s="1"/>
      <c r="EK3364" s="1"/>
      <c r="EL3364" s="1"/>
      <c r="EM3364" s="1"/>
      <c r="EN3364" s="1"/>
      <c r="EO3364" s="1"/>
      <c r="EP3364" s="1"/>
      <c r="EQ3364" s="1"/>
      <c r="ER3364" s="1"/>
      <c r="ES3364" s="1"/>
      <c r="ET3364" s="1"/>
      <c r="EU3364" s="1"/>
      <c r="EV3364" s="1"/>
      <c r="EW3364" s="1"/>
      <c r="EX3364" s="1"/>
      <c r="EY3364" s="1"/>
      <c r="EZ3364" s="1"/>
      <c r="FA3364" s="1"/>
      <c r="FB3364" s="1"/>
      <c r="FC3364" s="1"/>
      <c r="FD3364" s="1"/>
      <c r="FE3364" s="1"/>
      <c r="FF3364" s="1"/>
      <c r="FG3364" s="1"/>
      <c r="FH3364" s="1"/>
      <c r="FI3364" s="1"/>
      <c r="FJ3364" s="1"/>
      <c r="FK3364" s="1"/>
      <c r="FL3364" s="1"/>
      <c r="FM3364" s="1"/>
      <c r="FN3364" s="1"/>
      <c r="FO3364" s="1"/>
      <c r="FP3364" s="1"/>
      <c r="FQ3364" s="1"/>
      <c r="FR3364" s="1"/>
      <c r="FS3364" s="1"/>
      <c r="FT3364" s="1"/>
      <c r="FU3364" s="1"/>
      <c r="FV3364" s="1"/>
      <c r="FW3364" s="1"/>
      <c r="FX3364" s="1"/>
      <c r="FY3364" s="1"/>
      <c r="FZ3364" s="1"/>
      <c r="GA3364" s="1"/>
      <c r="GB3364" s="1"/>
      <c r="GC3364" s="1"/>
      <c r="GD3364" s="1"/>
      <c r="GE3364" s="1"/>
      <c r="GF3364" s="1"/>
      <c r="GG3364" s="1"/>
      <c r="GH3364" s="1"/>
      <c r="GI3364" s="1"/>
      <c r="GJ3364" s="1"/>
      <c r="GK3364"/>
      <c r="GL3364"/>
      <c r="GM3364"/>
      <c r="GN3364"/>
      <c r="GO3364"/>
      <c r="GP3364"/>
      <c r="GQ3364"/>
      <c r="GR3364"/>
      <c r="GS3364"/>
      <c r="GT3364"/>
      <c r="GU3364"/>
      <c r="GV3364"/>
      <c r="GW3364"/>
      <c r="GX3364"/>
      <c r="GY3364"/>
      <c r="GZ3364"/>
      <c r="HA3364"/>
      <c r="HB3364"/>
      <c r="HC3364"/>
      <c r="HD3364"/>
      <c r="HE3364"/>
    </row>
    <row r="3365" spans="6:213" s="19" customFormat="1" x14ac:dyDescent="0.25">
      <c r="F3365" s="20"/>
      <c r="G3365" s="20"/>
      <c r="H3365" s="20"/>
      <c r="I3365" s="20"/>
      <c r="J3365" s="21"/>
      <c r="K3365" s="21"/>
      <c r="L3365" s="20"/>
      <c r="M3365" s="20"/>
      <c r="N3365" s="22"/>
      <c r="O3365" s="22"/>
      <c r="P3365" s="22"/>
      <c r="Q3365" s="22"/>
      <c r="U3365" s="20"/>
      <c r="V3365" s="20"/>
      <c r="W3365" s="20"/>
      <c r="X3365" s="27"/>
      <c r="Y3365" s="253"/>
      <c r="Z3365" s="30"/>
      <c r="AA3365" s="30"/>
      <c r="AB3365" s="31"/>
      <c r="AC3365" s="31"/>
      <c r="AD3365" s="31"/>
      <c r="AE3365" s="31"/>
      <c r="AF3365" s="31"/>
      <c r="AG3365" s="241"/>
      <c r="AH3365" s="31"/>
      <c r="AI3365" s="31"/>
      <c r="AJ3365" s="31"/>
      <c r="AK3365" s="31"/>
      <c r="AL3365" s="120"/>
      <c r="AM3365" s="25"/>
      <c r="AN3365" s="25"/>
      <c r="AO3365" s="25"/>
      <c r="AP3365" s="25"/>
      <c r="AQ3365" s="26"/>
      <c r="AR3365" s="25"/>
      <c r="AS3365" s="25"/>
      <c r="AT3365" s="25"/>
      <c r="AU3365" s="25"/>
      <c r="AV3365" s="25"/>
      <c r="BC3365" s="1"/>
      <c r="BD3365"/>
      <c r="BE3365"/>
      <c r="BF3365" s="1"/>
      <c r="BG3365"/>
      <c r="BH3365"/>
      <c r="BI3365"/>
      <c r="BJ3365" s="1"/>
      <c r="BK3365" s="1"/>
      <c r="BL3365"/>
      <c r="BM3365" s="1"/>
      <c r="BN3365" s="1"/>
      <c r="BO3365" s="1"/>
      <c r="BP3365" s="1"/>
      <c r="BQ3365" s="1"/>
      <c r="BR3365" s="1"/>
      <c r="BS3365" s="1"/>
      <c r="BT3365" s="22"/>
      <c r="BU3365" s="1"/>
      <c r="BV3365" s="1"/>
      <c r="BW3365" s="1"/>
      <c r="BX3365" s="1"/>
      <c r="BY3365" s="1"/>
      <c r="BZ3365" s="1"/>
      <c r="CA3365" s="1"/>
      <c r="CB3365" s="1"/>
      <c r="CC3365" s="1"/>
      <c r="CD3365" s="1"/>
      <c r="CE3365" s="1"/>
      <c r="CF3365" s="1"/>
      <c r="CG3365" s="1"/>
      <c r="CH3365" s="1"/>
      <c r="CI3365" s="1"/>
      <c r="CJ3365" s="1"/>
      <c r="CK3365" s="1"/>
      <c r="CL3365" s="1"/>
      <c r="CM3365" s="1"/>
      <c r="CN3365" s="1"/>
      <c r="CO3365" s="1"/>
      <c r="CP3365" s="1"/>
      <c r="CQ3365" s="1"/>
      <c r="CR3365" s="1"/>
      <c r="CS3365" s="1"/>
      <c r="CT3365" s="1"/>
      <c r="CU3365" s="1"/>
      <c r="CV3365" s="1"/>
      <c r="CW3365" s="1"/>
      <c r="CX3365" s="1"/>
      <c r="CY3365" s="1"/>
      <c r="CZ3365" s="1"/>
      <c r="DA3365" s="1"/>
      <c r="DB3365" s="1"/>
      <c r="DC3365" s="1"/>
      <c r="DD3365" s="1"/>
      <c r="DE3365" s="1"/>
      <c r="DF3365" s="1"/>
      <c r="DG3365" s="1"/>
      <c r="DH3365" s="1"/>
      <c r="DI3365" s="1"/>
      <c r="DJ3365" s="1"/>
      <c r="DK3365" s="1"/>
      <c r="DL3365" s="1"/>
      <c r="DM3365" s="1"/>
      <c r="DN3365" s="1"/>
      <c r="DO3365" s="1"/>
      <c r="DP3365" s="1"/>
      <c r="DQ3365" s="1"/>
      <c r="DR3365" s="1"/>
      <c r="DS3365" s="1"/>
      <c r="DT3365" s="1"/>
      <c r="DU3365" s="1"/>
      <c r="DV3365" s="1"/>
      <c r="DW3365" s="1"/>
      <c r="DX3365" s="1"/>
      <c r="DY3365" s="1"/>
      <c r="DZ3365" s="1"/>
      <c r="EA3365" s="1"/>
      <c r="EB3365" s="1"/>
      <c r="EC3365" s="1"/>
      <c r="ED3365" s="1"/>
      <c r="EE3365" s="1"/>
      <c r="EF3365" s="1"/>
      <c r="EG3365" s="1"/>
      <c r="EH3365" s="1"/>
      <c r="EI3365" s="1"/>
      <c r="EJ3365" s="1"/>
      <c r="EK3365" s="1"/>
      <c r="EL3365" s="1"/>
      <c r="EM3365" s="1"/>
      <c r="EN3365" s="1"/>
      <c r="EO3365" s="1"/>
      <c r="EP3365" s="1"/>
      <c r="EQ3365" s="1"/>
      <c r="ER3365" s="1"/>
      <c r="ES3365" s="1"/>
      <c r="ET3365" s="1"/>
      <c r="EU3365" s="1"/>
      <c r="EV3365" s="1"/>
      <c r="EW3365" s="1"/>
      <c r="EX3365" s="1"/>
      <c r="EY3365" s="1"/>
      <c r="EZ3365" s="1"/>
      <c r="FA3365" s="1"/>
      <c r="FB3365" s="1"/>
      <c r="FC3365" s="1"/>
      <c r="FD3365" s="1"/>
      <c r="FE3365" s="1"/>
      <c r="FF3365" s="1"/>
      <c r="FG3365" s="1"/>
      <c r="FH3365" s="1"/>
      <c r="FI3365" s="1"/>
      <c r="FJ3365" s="1"/>
      <c r="FK3365" s="1"/>
      <c r="FL3365" s="1"/>
      <c r="FM3365" s="1"/>
      <c r="FN3365" s="1"/>
      <c r="FO3365" s="1"/>
      <c r="FP3365" s="1"/>
      <c r="FQ3365" s="1"/>
      <c r="FR3365" s="1"/>
      <c r="FS3365" s="1"/>
      <c r="FT3365" s="1"/>
      <c r="FU3365" s="1"/>
      <c r="FV3365" s="1"/>
      <c r="FW3365" s="1"/>
      <c r="FX3365" s="1"/>
      <c r="FY3365" s="1"/>
      <c r="FZ3365" s="1"/>
      <c r="GA3365" s="1"/>
      <c r="GB3365" s="1"/>
      <c r="GC3365" s="1"/>
      <c r="GD3365" s="1"/>
      <c r="GE3365" s="1"/>
      <c r="GF3365" s="1"/>
      <c r="GG3365" s="1"/>
      <c r="GH3365" s="1"/>
      <c r="GI3365" s="1"/>
      <c r="GJ3365" s="1"/>
      <c r="GK3365"/>
      <c r="GL3365"/>
      <c r="GM3365"/>
      <c r="GN3365"/>
      <c r="GO3365"/>
      <c r="GP3365"/>
      <c r="GQ3365"/>
      <c r="GR3365"/>
      <c r="GS3365"/>
      <c r="GT3365"/>
      <c r="GU3365"/>
      <c r="GV3365"/>
      <c r="GW3365"/>
      <c r="GX3365"/>
      <c r="GY3365"/>
      <c r="GZ3365"/>
      <c r="HA3365"/>
      <c r="HB3365"/>
      <c r="HC3365"/>
      <c r="HD3365"/>
      <c r="HE3365"/>
    </row>
    <row r="3366" spans="6:213" s="19" customFormat="1" x14ac:dyDescent="0.25">
      <c r="F3366" s="20"/>
      <c r="G3366" s="20"/>
      <c r="H3366" s="20"/>
      <c r="I3366" s="20"/>
      <c r="J3366" s="21"/>
      <c r="K3366" s="21"/>
      <c r="L3366" s="20"/>
      <c r="M3366" s="20"/>
      <c r="N3366" s="22"/>
      <c r="O3366" s="22"/>
      <c r="P3366" s="22"/>
      <c r="Q3366" s="22"/>
      <c r="U3366" s="20"/>
      <c r="V3366" s="20"/>
      <c r="W3366" s="20"/>
      <c r="X3366" s="27"/>
      <c r="Y3366" s="253"/>
      <c r="Z3366" s="30"/>
      <c r="AA3366" s="30"/>
      <c r="AB3366" s="31"/>
      <c r="AC3366" s="31"/>
      <c r="AD3366" s="31"/>
      <c r="AE3366" s="31"/>
      <c r="AF3366" s="31"/>
      <c r="AG3366" s="241"/>
      <c r="AH3366" s="31"/>
      <c r="AI3366" s="31"/>
      <c r="AJ3366" s="31"/>
      <c r="AK3366" s="31"/>
      <c r="AL3366" s="120"/>
      <c r="AM3366" s="25"/>
      <c r="AN3366" s="25"/>
      <c r="AO3366" s="25"/>
      <c r="AP3366" s="25"/>
      <c r="AQ3366" s="26"/>
      <c r="AR3366" s="25"/>
      <c r="AS3366" s="25"/>
      <c r="AT3366" s="25"/>
      <c r="AU3366" s="25"/>
      <c r="AV3366" s="25"/>
      <c r="BC3366" s="1"/>
      <c r="BD3366"/>
      <c r="BE3366"/>
      <c r="BF3366" s="1"/>
      <c r="BG3366"/>
      <c r="BH3366"/>
      <c r="BI3366"/>
      <c r="BJ3366" s="1"/>
      <c r="BK3366" s="1"/>
      <c r="BL3366"/>
      <c r="BM3366" s="1"/>
      <c r="BN3366" s="1"/>
      <c r="BO3366" s="1"/>
      <c r="BP3366" s="1"/>
      <c r="BQ3366" s="1"/>
      <c r="BR3366" s="1"/>
      <c r="BS3366" s="1"/>
      <c r="BT3366" s="22"/>
      <c r="BU3366" s="1"/>
      <c r="BV3366" s="1"/>
      <c r="BW3366" s="1"/>
      <c r="BX3366" s="1"/>
      <c r="BY3366" s="1"/>
      <c r="BZ3366" s="1"/>
      <c r="CA3366" s="1"/>
      <c r="CB3366" s="1"/>
      <c r="CC3366" s="1"/>
      <c r="CD3366" s="1"/>
      <c r="CE3366" s="1"/>
      <c r="CF3366" s="1"/>
      <c r="CG3366" s="1"/>
      <c r="CH3366" s="1"/>
      <c r="CI3366" s="1"/>
      <c r="CJ3366" s="1"/>
      <c r="CK3366" s="1"/>
      <c r="CL3366" s="1"/>
      <c r="CM3366" s="1"/>
      <c r="CN3366" s="1"/>
      <c r="CO3366" s="1"/>
      <c r="CP3366" s="1"/>
      <c r="CQ3366" s="1"/>
      <c r="CR3366" s="1"/>
      <c r="CS3366" s="1"/>
      <c r="CT3366" s="1"/>
      <c r="CU3366" s="1"/>
      <c r="CV3366" s="1"/>
      <c r="CW3366" s="1"/>
      <c r="CX3366" s="1"/>
      <c r="CY3366" s="1"/>
      <c r="CZ3366" s="1"/>
      <c r="DA3366" s="1"/>
      <c r="DB3366" s="1"/>
      <c r="DC3366" s="1"/>
      <c r="DD3366" s="1"/>
      <c r="DE3366" s="1"/>
      <c r="DF3366" s="1"/>
      <c r="DG3366" s="1"/>
      <c r="DH3366" s="1"/>
      <c r="DI3366" s="1"/>
      <c r="DJ3366" s="1"/>
      <c r="DK3366" s="1"/>
      <c r="DL3366" s="1"/>
      <c r="DM3366" s="1"/>
      <c r="DN3366" s="1"/>
      <c r="DO3366" s="1"/>
      <c r="DP3366" s="1"/>
      <c r="DQ3366" s="1"/>
      <c r="DR3366" s="1"/>
      <c r="DS3366" s="1"/>
      <c r="DT3366" s="1"/>
      <c r="DU3366" s="1"/>
      <c r="DV3366" s="1"/>
      <c r="DW3366" s="1"/>
      <c r="DX3366" s="1"/>
      <c r="DY3366" s="1"/>
      <c r="DZ3366" s="1"/>
      <c r="EA3366" s="1"/>
      <c r="EB3366" s="1"/>
      <c r="EC3366" s="1"/>
      <c r="ED3366" s="1"/>
      <c r="EE3366" s="1"/>
      <c r="EF3366" s="1"/>
      <c r="EG3366" s="1"/>
      <c r="EH3366" s="1"/>
      <c r="EI3366" s="1"/>
      <c r="EJ3366" s="1"/>
      <c r="EK3366" s="1"/>
      <c r="EL3366" s="1"/>
      <c r="EM3366" s="1"/>
      <c r="EN3366" s="1"/>
      <c r="EO3366" s="1"/>
      <c r="EP3366" s="1"/>
      <c r="EQ3366" s="1"/>
      <c r="ER3366" s="1"/>
      <c r="ES3366" s="1"/>
      <c r="ET3366" s="1"/>
      <c r="EU3366" s="1"/>
      <c r="EV3366" s="1"/>
      <c r="EW3366" s="1"/>
      <c r="EX3366" s="1"/>
      <c r="EY3366" s="1"/>
      <c r="EZ3366" s="1"/>
      <c r="FA3366" s="1"/>
      <c r="FB3366" s="1"/>
      <c r="FC3366" s="1"/>
      <c r="FD3366" s="1"/>
      <c r="FE3366" s="1"/>
      <c r="FF3366" s="1"/>
      <c r="FG3366" s="1"/>
      <c r="FH3366" s="1"/>
      <c r="FI3366" s="1"/>
      <c r="FJ3366" s="1"/>
      <c r="FK3366" s="1"/>
      <c r="FL3366" s="1"/>
      <c r="FM3366" s="1"/>
      <c r="FN3366" s="1"/>
      <c r="FO3366" s="1"/>
      <c r="FP3366" s="1"/>
      <c r="FQ3366" s="1"/>
      <c r="FR3366" s="1"/>
      <c r="FS3366" s="1"/>
      <c r="FT3366" s="1"/>
      <c r="FU3366" s="1"/>
      <c r="FV3366" s="1"/>
      <c r="FW3366" s="1"/>
      <c r="FX3366" s="1"/>
      <c r="FY3366" s="1"/>
      <c r="FZ3366" s="1"/>
      <c r="GA3366" s="1"/>
      <c r="GB3366" s="1"/>
      <c r="GC3366" s="1"/>
      <c r="GD3366" s="1"/>
      <c r="GE3366" s="1"/>
      <c r="GF3366" s="1"/>
      <c r="GG3366" s="1"/>
      <c r="GH3366" s="1"/>
      <c r="GI3366" s="1"/>
      <c r="GJ3366" s="1"/>
      <c r="GK3366"/>
      <c r="GL3366"/>
      <c r="GM3366"/>
      <c r="GN3366"/>
      <c r="GO3366"/>
      <c r="GP3366"/>
      <c r="GQ3366"/>
      <c r="GR3366"/>
      <c r="GS3366"/>
      <c r="GT3366"/>
      <c r="GU3366"/>
      <c r="GV3366"/>
      <c r="GW3366"/>
      <c r="GX3366"/>
      <c r="GY3366"/>
      <c r="GZ3366"/>
      <c r="HA3366"/>
      <c r="HB3366"/>
      <c r="HC3366"/>
      <c r="HD3366"/>
      <c r="HE3366"/>
    </row>
    <row r="3367" spans="6:213" s="19" customFormat="1" x14ac:dyDescent="0.25">
      <c r="F3367" s="20"/>
      <c r="G3367" s="20"/>
      <c r="H3367" s="20"/>
      <c r="I3367" s="20"/>
      <c r="J3367" s="21"/>
      <c r="K3367" s="21"/>
      <c r="L3367" s="20"/>
      <c r="M3367" s="20"/>
      <c r="N3367" s="22"/>
      <c r="O3367" s="22"/>
      <c r="P3367" s="22"/>
      <c r="Q3367" s="22"/>
      <c r="U3367" s="20"/>
      <c r="V3367" s="20"/>
      <c r="W3367" s="20"/>
      <c r="X3367" s="27"/>
      <c r="Y3367" s="253"/>
      <c r="Z3367" s="30"/>
      <c r="AA3367" s="30"/>
      <c r="AB3367" s="31"/>
      <c r="AC3367" s="31"/>
      <c r="AD3367" s="31"/>
      <c r="AE3367" s="31"/>
      <c r="AF3367" s="31"/>
      <c r="AG3367" s="241"/>
      <c r="AH3367" s="31"/>
      <c r="AI3367" s="31"/>
      <c r="AJ3367" s="31"/>
      <c r="AK3367" s="31"/>
      <c r="AL3367" s="120"/>
      <c r="AM3367" s="25"/>
      <c r="AN3367" s="25"/>
      <c r="AO3367" s="25"/>
      <c r="AP3367" s="25"/>
      <c r="AQ3367" s="26"/>
      <c r="AR3367" s="25"/>
      <c r="AS3367" s="25"/>
      <c r="AT3367" s="25"/>
      <c r="AU3367" s="25"/>
      <c r="AV3367" s="25"/>
      <c r="BC3367" s="1"/>
      <c r="BD3367"/>
      <c r="BE3367"/>
      <c r="BF3367" s="1"/>
      <c r="BG3367"/>
      <c r="BH3367"/>
      <c r="BI3367"/>
      <c r="BJ3367" s="1"/>
      <c r="BK3367" s="1"/>
      <c r="BL3367"/>
      <c r="BM3367" s="1"/>
      <c r="BN3367" s="1"/>
      <c r="BO3367" s="1"/>
      <c r="BP3367" s="1"/>
      <c r="BQ3367" s="1"/>
      <c r="BR3367" s="1"/>
      <c r="BS3367" s="1"/>
      <c r="BT3367" s="22"/>
      <c r="BU3367" s="1"/>
      <c r="BV3367" s="1"/>
      <c r="BW3367" s="1"/>
      <c r="BX3367" s="1"/>
      <c r="BY3367" s="1"/>
      <c r="BZ3367" s="1"/>
      <c r="CA3367" s="1"/>
      <c r="CB3367" s="1"/>
      <c r="CC3367" s="1"/>
      <c r="CD3367" s="1"/>
      <c r="CE3367" s="1"/>
      <c r="CF3367" s="1"/>
      <c r="CG3367" s="1"/>
      <c r="CH3367" s="1"/>
      <c r="CI3367" s="1"/>
      <c r="CJ3367" s="1"/>
      <c r="CK3367" s="1"/>
      <c r="CL3367" s="1"/>
      <c r="CM3367" s="1"/>
      <c r="CN3367" s="1"/>
      <c r="CO3367" s="1"/>
      <c r="CP3367" s="1"/>
      <c r="CQ3367" s="1"/>
      <c r="CR3367" s="1"/>
      <c r="CS3367" s="1"/>
      <c r="CT3367" s="1"/>
      <c r="CU3367" s="1"/>
      <c r="CV3367" s="1"/>
      <c r="CW3367" s="1"/>
      <c r="CX3367" s="1"/>
      <c r="CY3367" s="1"/>
      <c r="CZ3367" s="1"/>
      <c r="DA3367" s="1"/>
      <c r="DB3367" s="1"/>
      <c r="DC3367" s="1"/>
      <c r="DD3367" s="1"/>
      <c r="DE3367" s="1"/>
      <c r="DF3367" s="1"/>
      <c r="DG3367" s="1"/>
      <c r="DH3367" s="1"/>
      <c r="DI3367" s="1"/>
      <c r="DJ3367" s="1"/>
      <c r="DK3367" s="1"/>
      <c r="DL3367" s="1"/>
      <c r="DM3367" s="1"/>
      <c r="DN3367" s="1"/>
      <c r="DO3367" s="1"/>
      <c r="DP3367" s="1"/>
      <c r="DQ3367" s="1"/>
      <c r="DR3367" s="1"/>
      <c r="DS3367" s="1"/>
      <c r="DT3367" s="1"/>
      <c r="DU3367" s="1"/>
      <c r="DV3367" s="1"/>
      <c r="DW3367" s="1"/>
      <c r="DX3367" s="1"/>
      <c r="DY3367" s="1"/>
      <c r="DZ3367" s="1"/>
      <c r="EA3367" s="1"/>
      <c r="EB3367" s="1"/>
      <c r="EC3367" s="1"/>
      <c r="ED3367" s="1"/>
      <c r="EE3367" s="1"/>
      <c r="EF3367" s="1"/>
      <c r="EG3367" s="1"/>
      <c r="EH3367" s="1"/>
      <c r="EI3367" s="1"/>
      <c r="EJ3367" s="1"/>
      <c r="EK3367" s="1"/>
      <c r="EL3367" s="1"/>
      <c r="EM3367" s="1"/>
      <c r="EN3367" s="1"/>
      <c r="EO3367" s="1"/>
      <c r="EP3367" s="1"/>
      <c r="EQ3367" s="1"/>
      <c r="ER3367" s="1"/>
      <c r="ES3367" s="1"/>
      <c r="ET3367" s="1"/>
      <c r="EU3367" s="1"/>
      <c r="EV3367" s="1"/>
      <c r="EW3367" s="1"/>
      <c r="EX3367" s="1"/>
      <c r="EY3367" s="1"/>
      <c r="EZ3367" s="1"/>
      <c r="FA3367" s="1"/>
      <c r="FB3367" s="1"/>
      <c r="FC3367" s="1"/>
      <c r="FD3367" s="1"/>
      <c r="FE3367" s="1"/>
      <c r="FF3367" s="1"/>
      <c r="FG3367" s="1"/>
      <c r="FH3367" s="1"/>
      <c r="FI3367" s="1"/>
      <c r="FJ3367" s="1"/>
      <c r="FK3367" s="1"/>
      <c r="FL3367" s="1"/>
      <c r="FM3367" s="1"/>
      <c r="FN3367" s="1"/>
      <c r="FO3367" s="1"/>
      <c r="FP3367" s="1"/>
      <c r="FQ3367" s="1"/>
      <c r="FR3367" s="1"/>
      <c r="FS3367" s="1"/>
      <c r="FT3367" s="1"/>
      <c r="FU3367" s="1"/>
      <c r="FV3367" s="1"/>
      <c r="FW3367" s="1"/>
      <c r="FX3367" s="1"/>
      <c r="FY3367" s="1"/>
      <c r="FZ3367" s="1"/>
      <c r="GA3367" s="1"/>
      <c r="GB3367" s="1"/>
      <c r="GC3367" s="1"/>
      <c r="GD3367" s="1"/>
      <c r="GE3367" s="1"/>
      <c r="GF3367" s="1"/>
      <c r="GG3367" s="1"/>
      <c r="GH3367" s="1"/>
      <c r="GI3367" s="1"/>
      <c r="GJ3367" s="1"/>
      <c r="GK3367"/>
      <c r="GL3367"/>
      <c r="GM3367"/>
      <c r="GN3367"/>
      <c r="GO3367"/>
      <c r="GP3367"/>
      <c r="GQ3367"/>
      <c r="GR3367"/>
      <c r="GS3367"/>
      <c r="GT3367"/>
      <c r="GU3367"/>
      <c r="GV3367"/>
      <c r="GW3367"/>
      <c r="GX3367"/>
      <c r="GY3367"/>
      <c r="GZ3367"/>
      <c r="HA3367"/>
      <c r="HB3367"/>
      <c r="HC3367"/>
      <c r="HD3367"/>
      <c r="HE3367"/>
    </row>
    <row r="3368" spans="6:213" s="19" customFormat="1" x14ac:dyDescent="0.25">
      <c r="F3368" s="20"/>
      <c r="G3368" s="20"/>
      <c r="H3368" s="20"/>
      <c r="I3368" s="20"/>
      <c r="J3368" s="21"/>
      <c r="K3368" s="21"/>
      <c r="L3368" s="20"/>
      <c r="M3368" s="20"/>
      <c r="N3368" s="22"/>
      <c r="O3368" s="22"/>
      <c r="P3368" s="22"/>
      <c r="Q3368" s="22"/>
      <c r="U3368" s="20"/>
      <c r="V3368" s="20"/>
      <c r="W3368" s="20"/>
      <c r="X3368" s="27"/>
      <c r="Y3368" s="253"/>
      <c r="Z3368" s="30"/>
      <c r="AA3368" s="30"/>
      <c r="AB3368" s="31"/>
      <c r="AC3368" s="31"/>
      <c r="AD3368" s="31"/>
      <c r="AE3368" s="31"/>
      <c r="AF3368" s="31"/>
      <c r="AG3368" s="241"/>
      <c r="AH3368" s="31"/>
      <c r="AI3368" s="31"/>
      <c r="AJ3368" s="31"/>
      <c r="AK3368" s="31"/>
      <c r="AL3368" s="120"/>
      <c r="AM3368" s="25"/>
      <c r="AN3368" s="25"/>
      <c r="AO3368" s="25"/>
      <c r="AP3368" s="25"/>
      <c r="AQ3368" s="26"/>
      <c r="AR3368" s="25"/>
      <c r="AS3368" s="25"/>
      <c r="AT3368" s="25"/>
      <c r="AU3368" s="25"/>
      <c r="AV3368" s="25"/>
      <c r="BC3368" s="1"/>
      <c r="BD3368"/>
      <c r="BE3368"/>
      <c r="BF3368" s="1"/>
      <c r="BG3368"/>
      <c r="BH3368"/>
      <c r="BI3368"/>
      <c r="BJ3368" s="1"/>
      <c r="BK3368" s="1"/>
      <c r="BL3368"/>
      <c r="BM3368" s="1"/>
      <c r="BN3368" s="1"/>
      <c r="BO3368" s="1"/>
      <c r="BP3368" s="1"/>
      <c r="BQ3368" s="1"/>
      <c r="BR3368" s="1"/>
      <c r="BS3368" s="1"/>
      <c r="BT3368" s="22"/>
      <c r="BU3368" s="1"/>
      <c r="BV3368" s="1"/>
      <c r="BW3368" s="1"/>
      <c r="BX3368" s="1"/>
      <c r="BY3368" s="1"/>
      <c r="BZ3368" s="1"/>
      <c r="CA3368" s="1"/>
      <c r="CB3368" s="1"/>
      <c r="CC3368" s="1"/>
      <c r="CD3368" s="1"/>
      <c r="CE3368" s="1"/>
      <c r="CF3368" s="1"/>
      <c r="CG3368" s="1"/>
      <c r="CH3368" s="1"/>
      <c r="CI3368" s="1"/>
      <c r="CJ3368" s="1"/>
      <c r="CK3368" s="1"/>
      <c r="CL3368" s="1"/>
      <c r="CM3368" s="1"/>
      <c r="CN3368" s="1"/>
      <c r="CO3368" s="1"/>
      <c r="CP3368" s="1"/>
      <c r="CQ3368" s="1"/>
      <c r="CR3368" s="1"/>
      <c r="CS3368" s="1"/>
      <c r="CT3368" s="1"/>
      <c r="CU3368" s="1"/>
      <c r="CV3368" s="1"/>
      <c r="CW3368" s="1"/>
      <c r="CX3368" s="1"/>
      <c r="CY3368" s="1"/>
      <c r="CZ3368" s="1"/>
      <c r="DA3368" s="1"/>
      <c r="DB3368" s="1"/>
      <c r="DC3368" s="1"/>
      <c r="DD3368" s="1"/>
      <c r="DE3368" s="1"/>
      <c r="DF3368" s="1"/>
      <c r="DG3368" s="1"/>
      <c r="DH3368" s="1"/>
      <c r="DI3368" s="1"/>
      <c r="DJ3368" s="1"/>
      <c r="DK3368" s="1"/>
      <c r="DL3368" s="1"/>
      <c r="DM3368" s="1"/>
      <c r="DN3368" s="1"/>
      <c r="DO3368" s="1"/>
      <c r="DP3368" s="1"/>
      <c r="DQ3368" s="1"/>
      <c r="DR3368" s="1"/>
      <c r="DS3368" s="1"/>
      <c r="DT3368" s="1"/>
      <c r="DU3368" s="1"/>
      <c r="DV3368" s="1"/>
      <c r="DW3368" s="1"/>
      <c r="DX3368" s="1"/>
      <c r="DY3368" s="1"/>
      <c r="DZ3368" s="1"/>
      <c r="EA3368" s="1"/>
      <c r="EB3368" s="1"/>
      <c r="EC3368" s="1"/>
      <c r="ED3368" s="1"/>
      <c r="EE3368" s="1"/>
      <c r="EF3368" s="1"/>
      <c r="EG3368" s="1"/>
      <c r="EH3368" s="1"/>
      <c r="EI3368" s="1"/>
      <c r="EJ3368" s="1"/>
      <c r="EK3368" s="1"/>
      <c r="EL3368" s="1"/>
      <c r="EM3368" s="1"/>
      <c r="EN3368" s="1"/>
      <c r="EO3368" s="1"/>
      <c r="EP3368" s="1"/>
      <c r="EQ3368" s="1"/>
      <c r="ER3368" s="1"/>
      <c r="ES3368" s="1"/>
      <c r="ET3368" s="1"/>
      <c r="EU3368" s="1"/>
      <c r="EV3368" s="1"/>
      <c r="EW3368" s="1"/>
      <c r="EX3368" s="1"/>
      <c r="EY3368" s="1"/>
      <c r="EZ3368" s="1"/>
      <c r="FA3368" s="1"/>
      <c r="FB3368" s="1"/>
      <c r="FC3368" s="1"/>
      <c r="FD3368" s="1"/>
      <c r="FE3368" s="1"/>
      <c r="FF3368" s="1"/>
      <c r="FG3368" s="1"/>
      <c r="FH3368" s="1"/>
      <c r="FI3368" s="1"/>
      <c r="FJ3368" s="1"/>
      <c r="FK3368" s="1"/>
      <c r="FL3368" s="1"/>
      <c r="FM3368" s="1"/>
      <c r="FN3368" s="1"/>
      <c r="FO3368" s="1"/>
      <c r="FP3368" s="1"/>
      <c r="FQ3368" s="1"/>
      <c r="FR3368" s="1"/>
      <c r="FS3368" s="1"/>
      <c r="FT3368" s="1"/>
      <c r="FU3368" s="1"/>
      <c r="FV3368" s="1"/>
      <c r="FW3368" s="1"/>
      <c r="FX3368" s="1"/>
      <c r="FY3368" s="1"/>
      <c r="FZ3368" s="1"/>
      <c r="GA3368" s="1"/>
      <c r="GB3368" s="1"/>
      <c r="GC3368" s="1"/>
      <c r="GD3368" s="1"/>
      <c r="GE3368" s="1"/>
      <c r="GF3368" s="1"/>
      <c r="GG3368" s="1"/>
      <c r="GH3368" s="1"/>
      <c r="GI3368" s="1"/>
      <c r="GJ3368" s="1"/>
      <c r="GK3368"/>
      <c r="GL3368"/>
      <c r="GM3368"/>
      <c r="GN3368"/>
      <c r="GO3368"/>
      <c r="GP3368"/>
      <c r="GQ3368"/>
      <c r="GR3368"/>
      <c r="GS3368"/>
      <c r="GT3368"/>
      <c r="GU3368"/>
      <c r="GV3368"/>
      <c r="GW3368"/>
      <c r="GX3368"/>
      <c r="GY3368"/>
      <c r="GZ3368"/>
      <c r="HA3368"/>
      <c r="HB3368"/>
      <c r="HC3368"/>
      <c r="HD3368"/>
      <c r="HE3368"/>
    </row>
    <row r="3369" spans="6:213" s="19" customFormat="1" x14ac:dyDescent="0.25">
      <c r="F3369" s="20"/>
      <c r="G3369" s="20"/>
      <c r="H3369" s="20"/>
      <c r="I3369" s="20"/>
      <c r="J3369" s="21"/>
      <c r="K3369" s="21"/>
      <c r="L3369" s="20"/>
      <c r="M3369" s="20"/>
      <c r="N3369" s="22"/>
      <c r="O3369" s="22"/>
      <c r="P3369" s="22"/>
      <c r="Q3369" s="22"/>
      <c r="U3369" s="20"/>
      <c r="V3369" s="20"/>
      <c r="W3369" s="20"/>
      <c r="X3369" s="27"/>
      <c r="Y3369" s="253"/>
      <c r="Z3369" s="30"/>
      <c r="AA3369" s="30"/>
      <c r="AB3369" s="31"/>
      <c r="AC3369" s="31"/>
      <c r="AD3369" s="31"/>
      <c r="AE3369" s="31"/>
      <c r="AF3369" s="31"/>
      <c r="AG3369" s="241"/>
      <c r="AH3369" s="31"/>
      <c r="AI3369" s="31"/>
      <c r="AJ3369" s="31"/>
      <c r="AK3369" s="31"/>
      <c r="AL3369" s="120"/>
      <c r="AM3369" s="25"/>
      <c r="AN3369" s="25"/>
      <c r="AO3369" s="25"/>
      <c r="AP3369" s="25"/>
      <c r="AQ3369" s="26"/>
      <c r="AR3369" s="25"/>
      <c r="AS3369" s="25"/>
      <c r="AT3369" s="25"/>
      <c r="AU3369" s="25"/>
      <c r="AV3369" s="25"/>
      <c r="BC3369" s="1"/>
      <c r="BD3369"/>
      <c r="BE3369"/>
      <c r="BF3369" s="1"/>
      <c r="BG3369"/>
      <c r="BH3369"/>
      <c r="BI3369"/>
      <c r="BJ3369" s="1"/>
      <c r="BK3369" s="1"/>
      <c r="BL3369"/>
      <c r="BM3369" s="1"/>
      <c r="BN3369" s="1"/>
      <c r="BO3369" s="1"/>
      <c r="BP3369" s="1"/>
      <c r="BQ3369" s="1"/>
      <c r="BR3369" s="1"/>
      <c r="BS3369" s="1"/>
      <c r="BT3369" s="22"/>
      <c r="BU3369" s="1"/>
      <c r="BV3369" s="1"/>
      <c r="BW3369" s="1"/>
      <c r="BX3369" s="1"/>
      <c r="BY3369" s="1"/>
      <c r="BZ3369" s="1"/>
      <c r="CA3369" s="1"/>
      <c r="CB3369" s="1"/>
      <c r="CC3369" s="1"/>
      <c r="CD3369" s="1"/>
      <c r="CE3369" s="1"/>
      <c r="CF3369" s="1"/>
      <c r="CG3369" s="1"/>
      <c r="CH3369" s="1"/>
      <c r="CI3369" s="1"/>
      <c r="CJ3369" s="1"/>
      <c r="CK3369" s="1"/>
      <c r="CL3369" s="1"/>
      <c r="CM3369" s="1"/>
      <c r="CN3369" s="1"/>
      <c r="CO3369" s="1"/>
      <c r="CP3369" s="1"/>
      <c r="CQ3369" s="1"/>
      <c r="CR3369" s="1"/>
      <c r="CS3369" s="1"/>
      <c r="CT3369" s="1"/>
      <c r="CU3369" s="1"/>
      <c r="CV3369" s="1"/>
      <c r="CW3369" s="1"/>
      <c r="CX3369" s="1"/>
      <c r="CY3369" s="1"/>
      <c r="CZ3369" s="1"/>
      <c r="DA3369" s="1"/>
      <c r="DB3369" s="1"/>
      <c r="DC3369" s="1"/>
      <c r="DD3369" s="1"/>
      <c r="DE3369" s="1"/>
      <c r="DF3369" s="1"/>
      <c r="DG3369" s="1"/>
      <c r="DH3369" s="1"/>
      <c r="DI3369" s="1"/>
      <c r="DJ3369" s="1"/>
      <c r="DK3369" s="1"/>
      <c r="DL3369" s="1"/>
      <c r="DM3369" s="1"/>
      <c r="DN3369" s="1"/>
      <c r="DO3369" s="1"/>
      <c r="DP3369" s="1"/>
      <c r="DQ3369" s="1"/>
      <c r="DR3369" s="1"/>
      <c r="DS3369" s="1"/>
      <c r="DT3369" s="1"/>
      <c r="DU3369" s="1"/>
      <c r="DV3369" s="1"/>
      <c r="DW3369" s="1"/>
      <c r="DX3369" s="1"/>
      <c r="DY3369" s="1"/>
      <c r="DZ3369" s="1"/>
      <c r="EA3369" s="1"/>
      <c r="EB3369" s="1"/>
      <c r="EC3369" s="1"/>
      <c r="ED3369" s="1"/>
      <c r="EE3369" s="1"/>
      <c r="EF3369" s="1"/>
      <c r="EG3369" s="1"/>
      <c r="EH3369" s="1"/>
      <c r="EI3369" s="1"/>
      <c r="EJ3369" s="1"/>
      <c r="EK3369" s="1"/>
      <c r="EL3369" s="1"/>
      <c r="EM3369" s="1"/>
      <c r="EN3369" s="1"/>
      <c r="EO3369" s="1"/>
      <c r="EP3369" s="1"/>
      <c r="EQ3369" s="1"/>
      <c r="ER3369" s="1"/>
      <c r="ES3369" s="1"/>
      <c r="ET3369" s="1"/>
      <c r="EU3369" s="1"/>
      <c r="EV3369" s="1"/>
      <c r="EW3369" s="1"/>
      <c r="EX3369" s="1"/>
      <c r="EY3369" s="1"/>
      <c r="EZ3369" s="1"/>
      <c r="FA3369" s="1"/>
      <c r="FB3369" s="1"/>
      <c r="FC3369" s="1"/>
      <c r="FD3369" s="1"/>
      <c r="FE3369" s="1"/>
      <c r="FF3369" s="1"/>
      <c r="FG3369" s="1"/>
      <c r="FH3369" s="1"/>
      <c r="FI3369" s="1"/>
      <c r="FJ3369" s="1"/>
      <c r="FK3369" s="1"/>
      <c r="FL3369" s="1"/>
      <c r="FM3369" s="1"/>
      <c r="FN3369" s="1"/>
      <c r="FO3369" s="1"/>
      <c r="FP3369" s="1"/>
      <c r="FQ3369" s="1"/>
      <c r="FR3369" s="1"/>
      <c r="FS3369" s="1"/>
      <c r="FT3369" s="1"/>
      <c r="FU3369" s="1"/>
      <c r="FV3369" s="1"/>
      <c r="FW3369" s="1"/>
      <c r="FX3369" s="1"/>
      <c r="FY3369" s="1"/>
      <c r="FZ3369" s="1"/>
      <c r="GA3369" s="1"/>
      <c r="GB3369" s="1"/>
      <c r="GC3369" s="1"/>
      <c r="GD3369" s="1"/>
      <c r="GE3369" s="1"/>
      <c r="GF3369" s="1"/>
      <c r="GG3369" s="1"/>
      <c r="GH3369" s="1"/>
      <c r="GI3369" s="1"/>
      <c r="GJ3369" s="1"/>
      <c r="GK3369"/>
      <c r="GL3369"/>
      <c r="GM3369"/>
      <c r="GN3369"/>
      <c r="GO3369"/>
      <c r="GP3369"/>
      <c r="GQ3369"/>
      <c r="GR3369"/>
      <c r="GS3369"/>
      <c r="GT3369"/>
      <c r="GU3369"/>
      <c r="GV3369"/>
      <c r="GW3369"/>
      <c r="GX3369"/>
      <c r="GY3369"/>
      <c r="GZ3369"/>
      <c r="HA3369"/>
      <c r="HB3369"/>
      <c r="HC3369"/>
      <c r="HD3369"/>
      <c r="HE3369"/>
    </row>
    <row r="3370" spans="6:213" s="19" customFormat="1" x14ac:dyDescent="0.25">
      <c r="F3370" s="20"/>
      <c r="G3370" s="20"/>
      <c r="H3370" s="20"/>
      <c r="I3370" s="20"/>
      <c r="J3370" s="21"/>
      <c r="K3370" s="21"/>
      <c r="L3370" s="20"/>
      <c r="M3370" s="20"/>
      <c r="N3370" s="22"/>
      <c r="O3370" s="22"/>
      <c r="P3370" s="22"/>
      <c r="Q3370" s="22"/>
      <c r="U3370" s="20"/>
      <c r="V3370" s="20"/>
      <c r="W3370" s="20"/>
      <c r="X3370" s="27"/>
      <c r="Y3370" s="253"/>
      <c r="Z3370" s="30"/>
      <c r="AA3370" s="30"/>
      <c r="AB3370" s="31"/>
      <c r="AC3370" s="31"/>
      <c r="AD3370" s="31"/>
      <c r="AE3370" s="31"/>
      <c r="AF3370" s="31"/>
      <c r="AG3370" s="241"/>
      <c r="AH3370" s="31"/>
      <c r="AI3370" s="31"/>
      <c r="AJ3370" s="31"/>
      <c r="AK3370" s="31"/>
      <c r="AL3370" s="120"/>
      <c r="AM3370" s="25"/>
      <c r="AN3370" s="25"/>
      <c r="AO3370" s="25"/>
      <c r="AP3370" s="25"/>
      <c r="AQ3370" s="26"/>
      <c r="AR3370" s="25"/>
      <c r="AS3370" s="25"/>
      <c r="AT3370" s="25"/>
      <c r="AU3370" s="25"/>
      <c r="AV3370" s="25"/>
      <c r="BC3370" s="1"/>
      <c r="BD3370"/>
      <c r="BE3370"/>
      <c r="BF3370" s="1"/>
      <c r="BG3370"/>
      <c r="BH3370"/>
      <c r="BI3370"/>
      <c r="BJ3370" s="1"/>
      <c r="BK3370" s="1"/>
      <c r="BL3370"/>
      <c r="BM3370" s="1"/>
      <c r="BN3370" s="1"/>
      <c r="BO3370" s="1"/>
      <c r="BP3370" s="1"/>
      <c r="BQ3370" s="1"/>
      <c r="BR3370" s="1"/>
      <c r="BS3370" s="1"/>
      <c r="BT3370" s="22"/>
      <c r="BU3370" s="1"/>
      <c r="BV3370" s="1"/>
      <c r="BW3370" s="1"/>
      <c r="BX3370" s="1"/>
      <c r="BY3370" s="1"/>
      <c r="BZ3370" s="1"/>
      <c r="CA3370" s="1"/>
      <c r="CB3370" s="1"/>
      <c r="CC3370" s="1"/>
      <c r="CD3370" s="1"/>
      <c r="CE3370" s="1"/>
      <c r="CF3370" s="1"/>
      <c r="CG3370" s="1"/>
      <c r="CH3370" s="1"/>
      <c r="CI3370" s="1"/>
      <c r="CJ3370" s="1"/>
      <c r="CK3370" s="1"/>
      <c r="CL3370" s="1"/>
      <c r="CM3370" s="1"/>
      <c r="CN3370" s="1"/>
      <c r="CO3370" s="1"/>
      <c r="CP3370" s="1"/>
      <c r="CQ3370" s="1"/>
      <c r="CR3370" s="1"/>
      <c r="CS3370" s="1"/>
      <c r="CT3370" s="1"/>
      <c r="CU3370" s="1"/>
      <c r="CV3370" s="1"/>
      <c r="CW3370" s="1"/>
      <c r="CX3370" s="1"/>
      <c r="CY3370" s="1"/>
      <c r="CZ3370" s="1"/>
      <c r="DA3370" s="1"/>
      <c r="DB3370" s="1"/>
      <c r="DC3370" s="1"/>
      <c r="DD3370" s="1"/>
      <c r="DE3370" s="1"/>
      <c r="DF3370" s="1"/>
      <c r="DG3370" s="1"/>
      <c r="DH3370" s="1"/>
      <c r="DI3370" s="1"/>
      <c r="DJ3370" s="1"/>
      <c r="DK3370" s="1"/>
      <c r="DL3370" s="1"/>
      <c r="DM3370" s="1"/>
      <c r="DN3370" s="1"/>
      <c r="DO3370" s="1"/>
      <c r="DP3370" s="1"/>
      <c r="DQ3370" s="1"/>
      <c r="DR3370" s="1"/>
      <c r="DS3370" s="1"/>
      <c r="DT3370" s="1"/>
      <c r="DU3370" s="1"/>
      <c r="DV3370" s="1"/>
      <c r="DW3370" s="1"/>
      <c r="DX3370" s="1"/>
      <c r="DY3370" s="1"/>
      <c r="DZ3370" s="1"/>
      <c r="EA3370" s="1"/>
      <c r="EB3370" s="1"/>
      <c r="EC3370" s="1"/>
      <c r="ED3370" s="1"/>
      <c r="EE3370" s="1"/>
      <c r="EF3370" s="1"/>
      <c r="EG3370" s="1"/>
      <c r="EH3370" s="1"/>
      <c r="EI3370" s="1"/>
      <c r="EJ3370" s="1"/>
      <c r="EK3370" s="1"/>
      <c r="EL3370" s="1"/>
      <c r="EM3370" s="1"/>
      <c r="EN3370" s="1"/>
      <c r="EO3370" s="1"/>
      <c r="EP3370" s="1"/>
      <c r="EQ3370" s="1"/>
      <c r="ER3370" s="1"/>
      <c r="ES3370" s="1"/>
      <c r="ET3370" s="1"/>
      <c r="EU3370" s="1"/>
      <c r="EV3370" s="1"/>
      <c r="EW3370" s="1"/>
      <c r="EX3370" s="1"/>
      <c r="EY3370" s="1"/>
      <c r="EZ3370" s="1"/>
      <c r="FA3370" s="1"/>
      <c r="FB3370" s="1"/>
      <c r="FC3370" s="1"/>
      <c r="FD3370" s="1"/>
      <c r="FE3370" s="1"/>
      <c r="FF3370" s="1"/>
      <c r="FG3370" s="1"/>
      <c r="FH3370" s="1"/>
      <c r="FI3370" s="1"/>
      <c r="FJ3370" s="1"/>
      <c r="FK3370" s="1"/>
      <c r="FL3370" s="1"/>
      <c r="FM3370" s="1"/>
      <c r="FN3370" s="1"/>
      <c r="FO3370" s="1"/>
      <c r="FP3370" s="1"/>
      <c r="FQ3370" s="1"/>
      <c r="FR3370" s="1"/>
      <c r="FS3370" s="1"/>
      <c r="FT3370" s="1"/>
      <c r="FU3370" s="1"/>
      <c r="FV3370" s="1"/>
      <c r="FW3370" s="1"/>
      <c r="FX3370" s="1"/>
      <c r="FY3370" s="1"/>
      <c r="FZ3370" s="1"/>
      <c r="GA3370" s="1"/>
      <c r="GB3370" s="1"/>
      <c r="GC3370" s="1"/>
      <c r="GD3370" s="1"/>
      <c r="GE3370" s="1"/>
      <c r="GF3370" s="1"/>
      <c r="GG3370" s="1"/>
      <c r="GH3370" s="1"/>
      <c r="GI3370" s="1"/>
      <c r="GJ3370" s="1"/>
      <c r="GK3370"/>
      <c r="GL3370"/>
      <c r="GM3370"/>
      <c r="GN3370"/>
      <c r="GO3370"/>
      <c r="GP3370"/>
      <c r="GQ3370"/>
      <c r="GR3370"/>
      <c r="GS3370"/>
      <c r="GT3370"/>
      <c r="GU3370"/>
      <c r="GV3370"/>
      <c r="GW3370"/>
      <c r="GX3370"/>
      <c r="GY3370"/>
      <c r="GZ3370"/>
      <c r="HA3370"/>
      <c r="HB3370"/>
      <c r="HC3370"/>
      <c r="HD3370"/>
      <c r="HE3370"/>
    </row>
    <row r="3371" spans="6:213" s="19" customFormat="1" x14ac:dyDescent="0.25">
      <c r="F3371" s="20"/>
      <c r="G3371" s="20"/>
      <c r="H3371" s="20"/>
      <c r="I3371" s="20"/>
      <c r="J3371" s="21"/>
      <c r="K3371" s="21"/>
      <c r="L3371" s="20"/>
      <c r="M3371" s="20"/>
      <c r="N3371" s="22"/>
      <c r="O3371" s="22"/>
      <c r="P3371" s="22"/>
      <c r="Q3371" s="22"/>
      <c r="U3371" s="20"/>
      <c r="V3371" s="20"/>
      <c r="W3371" s="20"/>
      <c r="X3371" s="27"/>
      <c r="Y3371" s="253"/>
      <c r="Z3371" s="30"/>
      <c r="AA3371" s="30"/>
      <c r="AB3371" s="31"/>
      <c r="AC3371" s="31"/>
      <c r="AD3371" s="31"/>
      <c r="AE3371" s="31"/>
      <c r="AF3371" s="31"/>
      <c r="AG3371" s="241"/>
      <c r="AH3371" s="31"/>
      <c r="AI3371" s="31"/>
      <c r="AJ3371" s="31"/>
      <c r="AK3371" s="31"/>
      <c r="AL3371" s="120"/>
      <c r="AM3371" s="25"/>
      <c r="AN3371" s="25"/>
      <c r="AO3371" s="25"/>
      <c r="AP3371" s="25"/>
      <c r="AQ3371" s="26"/>
      <c r="AR3371" s="25"/>
      <c r="AS3371" s="25"/>
      <c r="AT3371" s="25"/>
      <c r="AU3371" s="25"/>
      <c r="AV3371" s="25"/>
      <c r="BC3371" s="1"/>
      <c r="BD3371"/>
      <c r="BE3371"/>
      <c r="BF3371" s="1"/>
      <c r="BG3371"/>
      <c r="BH3371"/>
      <c r="BI3371"/>
      <c r="BJ3371" s="1"/>
      <c r="BK3371" s="1"/>
      <c r="BL3371"/>
      <c r="BM3371" s="1"/>
      <c r="BN3371" s="1"/>
      <c r="BO3371" s="1"/>
      <c r="BP3371" s="1"/>
      <c r="BQ3371" s="1"/>
      <c r="BR3371" s="1"/>
      <c r="BS3371" s="1"/>
      <c r="BT3371" s="22"/>
      <c r="BU3371" s="1"/>
      <c r="BV3371" s="1"/>
      <c r="BW3371" s="1"/>
      <c r="BX3371" s="1"/>
      <c r="BY3371" s="1"/>
      <c r="BZ3371" s="1"/>
      <c r="CA3371" s="1"/>
      <c r="CB3371" s="1"/>
      <c r="CC3371" s="1"/>
      <c r="CD3371" s="1"/>
      <c r="CE3371" s="1"/>
      <c r="CF3371" s="1"/>
      <c r="CG3371" s="1"/>
      <c r="CH3371" s="1"/>
      <c r="CI3371" s="1"/>
      <c r="CJ3371" s="1"/>
      <c r="CK3371" s="1"/>
      <c r="CL3371" s="1"/>
      <c r="CM3371" s="1"/>
      <c r="CN3371" s="1"/>
      <c r="CO3371" s="1"/>
      <c r="CP3371" s="1"/>
      <c r="CQ3371" s="1"/>
      <c r="CR3371" s="1"/>
      <c r="CS3371" s="1"/>
      <c r="CT3371" s="1"/>
      <c r="CU3371" s="1"/>
      <c r="CV3371" s="1"/>
      <c r="CW3371" s="1"/>
      <c r="CX3371" s="1"/>
      <c r="CY3371" s="1"/>
      <c r="CZ3371" s="1"/>
      <c r="DA3371" s="1"/>
      <c r="DB3371" s="1"/>
      <c r="DC3371" s="1"/>
      <c r="DD3371" s="1"/>
      <c r="DE3371" s="1"/>
      <c r="DF3371" s="1"/>
      <c r="DG3371" s="1"/>
      <c r="DH3371" s="1"/>
      <c r="DI3371" s="1"/>
      <c r="DJ3371" s="1"/>
      <c r="DK3371" s="1"/>
      <c r="DL3371" s="1"/>
      <c r="DM3371" s="1"/>
      <c r="DN3371" s="1"/>
      <c r="DO3371" s="1"/>
      <c r="DP3371" s="1"/>
      <c r="DQ3371" s="1"/>
      <c r="DR3371" s="1"/>
      <c r="DS3371" s="1"/>
      <c r="DT3371" s="1"/>
      <c r="DU3371" s="1"/>
      <c r="DV3371" s="1"/>
      <c r="DW3371" s="1"/>
      <c r="DX3371" s="1"/>
      <c r="DY3371" s="1"/>
      <c r="DZ3371" s="1"/>
      <c r="EA3371" s="1"/>
      <c r="EB3371" s="1"/>
      <c r="EC3371" s="1"/>
      <c r="ED3371" s="1"/>
      <c r="EE3371" s="1"/>
      <c r="EF3371" s="1"/>
      <c r="EG3371" s="1"/>
      <c r="EH3371" s="1"/>
      <c r="EI3371" s="1"/>
      <c r="EJ3371" s="1"/>
      <c r="EK3371" s="1"/>
      <c r="EL3371" s="1"/>
      <c r="EM3371" s="1"/>
      <c r="EN3371" s="1"/>
      <c r="EO3371" s="1"/>
      <c r="EP3371" s="1"/>
      <c r="EQ3371" s="1"/>
      <c r="ER3371" s="1"/>
      <c r="ES3371" s="1"/>
      <c r="ET3371" s="1"/>
      <c r="EU3371" s="1"/>
      <c r="EV3371" s="1"/>
      <c r="EW3371" s="1"/>
      <c r="EX3371" s="1"/>
      <c r="EY3371" s="1"/>
      <c r="EZ3371" s="1"/>
      <c r="FA3371" s="1"/>
      <c r="FB3371" s="1"/>
      <c r="FC3371" s="1"/>
      <c r="FD3371" s="1"/>
      <c r="FE3371" s="1"/>
      <c r="FF3371" s="1"/>
      <c r="FG3371" s="1"/>
      <c r="FH3371" s="1"/>
      <c r="FI3371" s="1"/>
      <c r="FJ3371" s="1"/>
      <c r="FK3371" s="1"/>
      <c r="FL3371" s="1"/>
      <c r="FM3371" s="1"/>
      <c r="FN3371" s="1"/>
      <c r="FO3371" s="1"/>
      <c r="FP3371" s="1"/>
      <c r="FQ3371" s="1"/>
      <c r="FR3371" s="1"/>
      <c r="FS3371" s="1"/>
      <c r="FT3371" s="1"/>
      <c r="FU3371" s="1"/>
      <c r="FV3371" s="1"/>
      <c r="FW3371" s="1"/>
      <c r="FX3371" s="1"/>
      <c r="FY3371" s="1"/>
      <c r="FZ3371" s="1"/>
      <c r="GA3371" s="1"/>
      <c r="GB3371" s="1"/>
      <c r="GC3371" s="1"/>
      <c r="GD3371" s="1"/>
      <c r="GE3371" s="1"/>
      <c r="GF3371" s="1"/>
      <c r="GG3371" s="1"/>
      <c r="GH3371" s="1"/>
      <c r="GI3371" s="1"/>
      <c r="GJ3371" s="1"/>
      <c r="GK3371"/>
      <c r="GL3371"/>
      <c r="GM3371"/>
      <c r="GN3371"/>
      <c r="GO3371"/>
      <c r="GP3371"/>
      <c r="GQ3371"/>
      <c r="GR3371"/>
      <c r="GS3371"/>
      <c r="GT3371"/>
      <c r="GU3371"/>
      <c r="GV3371"/>
      <c r="GW3371"/>
      <c r="GX3371"/>
      <c r="GY3371"/>
      <c r="GZ3371"/>
      <c r="HA3371"/>
      <c r="HB3371"/>
      <c r="HC3371"/>
      <c r="HD3371"/>
      <c r="HE3371"/>
    </row>
    <row r="3372" spans="6:213" s="19" customFormat="1" x14ac:dyDescent="0.25">
      <c r="F3372" s="20"/>
      <c r="G3372" s="20"/>
      <c r="H3372" s="20"/>
      <c r="I3372" s="20"/>
      <c r="J3372" s="21"/>
      <c r="K3372" s="21"/>
      <c r="L3372" s="20"/>
      <c r="M3372" s="20"/>
      <c r="N3372" s="22"/>
      <c r="O3372" s="22"/>
      <c r="P3372" s="22"/>
      <c r="Q3372" s="22"/>
      <c r="U3372" s="20"/>
      <c r="V3372" s="20"/>
      <c r="W3372" s="20"/>
      <c r="X3372" s="27"/>
      <c r="Y3372" s="253"/>
      <c r="Z3372" s="30"/>
      <c r="AA3372" s="30"/>
      <c r="AB3372" s="31"/>
      <c r="AC3372" s="31"/>
      <c r="AD3372" s="31"/>
      <c r="AE3372" s="31"/>
      <c r="AF3372" s="31"/>
      <c r="AG3372" s="241"/>
      <c r="AH3372" s="31"/>
      <c r="AI3372" s="31"/>
      <c r="AJ3372" s="31"/>
      <c r="AK3372" s="31"/>
      <c r="AL3372" s="120"/>
      <c r="AM3372" s="25"/>
      <c r="AN3372" s="25"/>
      <c r="AO3372" s="25"/>
      <c r="AP3372" s="25"/>
      <c r="AQ3372" s="26"/>
      <c r="AR3372" s="25"/>
      <c r="AS3372" s="25"/>
      <c r="AT3372" s="25"/>
      <c r="AU3372" s="25"/>
      <c r="AV3372" s="25"/>
      <c r="BC3372" s="1"/>
      <c r="BD3372"/>
      <c r="BE3372"/>
      <c r="BF3372" s="1"/>
      <c r="BG3372"/>
      <c r="BH3372"/>
      <c r="BI3372"/>
      <c r="BJ3372" s="1"/>
      <c r="BK3372" s="1"/>
      <c r="BL3372"/>
      <c r="BM3372" s="1"/>
      <c r="BN3372" s="1"/>
      <c r="BO3372" s="1"/>
      <c r="BP3372" s="1"/>
      <c r="BQ3372" s="1"/>
      <c r="BR3372" s="1"/>
      <c r="BS3372" s="1"/>
      <c r="BT3372" s="22"/>
      <c r="BU3372" s="1"/>
      <c r="BV3372" s="1"/>
      <c r="BW3372" s="1"/>
      <c r="BX3372" s="1"/>
      <c r="BY3372" s="1"/>
      <c r="BZ3372" s="1"/>
      <c r="CA3372" s="1"/>
      <c r="CB3372" s="1"/>
      <c r="CC3372" s="1"/>
      <c r="CD3372" s="1"/>
      <c r="CE3372" s="1"/>
      <c r="CF3372" s="1"/>
      <c r="CG3372" s="1"/>
      <c r="CH3372" s="1"/>
      <c r="CI3372" s="1"/>
      <c r="CJ3372" s="1"/>
      <c r="CK3372" s="1"/>
      <c r="CL3372" s="1"/>
      <c r="CM3372" s="1"/>
      <c r="CN3372" s="1"/>
      <c r="CO3372" s="1"/>
      <c r="CP3372" s="1"/>
      <c r="CQ3372" s="1"/>
      <c r="CR3372" s="1"/>
      <c r="CS3372" s="1"/>
      <c r="CT3372" s="1"/>
      <c r="CU3372" s="1"/>
      <c r="CV3372" s="1"/>
      <c r="CW3372" s="1"/>
      <c r="CX3372" s="1"/>
      <c r="CY3372" s="1"/>
      <c r="CZ3372" s="1"/>
      <c r="DA3372" s="1"/>
      <c r="DB3372" s="1"/>
      <c r="DC3372" s="1"/>
      <c r="DD3372" s="1"/>
      <c r="DE3372" s="1"/>
      <c r="DF3372" s="1"/>
      <c r="DG3372" s="1"/>
      <c r="DH3372" s="1"/>
      <c r="DI3372" s="1"/>
      <c r="DJ3372" s="1"/>
      <c r="DK3372" s="1"/>
      <c r="DL3372" s="1"/>
      <c r="DM3372" s="1"/>
      <c r="DN3372" s="1"/>
      <c r="DO3372" s="1"/>
      <c r="DP3372" s="1"/>
      <c r="DQ3372" s="1"/>
      <c r="DR3372" s="1"/>
      <c r="DS3372" s="1"/>
      <c r="DT3372" s="1"/>
      <c r="DU3372" s="1"/>
      <c r="DV3372" s="1"/>
      <c r="DW3372" s="1"/>
      <c r="DX3372" s="1"/>
      <c r="DY3372" s="1"/>
      <c r="DZ3372" s="1"/>
      <c r="EA3372" s="1"/>
      <c r="EB3372" s="1"/>
      <c r="EC3372" s="1"/>
      <c r="ED3372" s="1"/>
      <c r="EE3372" s="1"/>
      <c r="EF3372" s="1"/>
      <c r="EG3372" s="1"/>
      <c r="EH3372" s="1"/>
      <c r="EI3372" s="1"/>
      <c r="EJ3372" s="1"/>
      <c r="EK3372" s="1"/>
      <c r="EL3372" s="1"/>
      <c r="EM3372" s="1"/>
      <c r="EN3372" s="1"/>
      <c r="EO3372" s="1"/>
      <c r="EP3372" s="1"/>
      <c r="EQ3372" s="1"/>
      <c r="ER3372" s="1"/>
      <c r="ES3372" s="1"/>
      <c r="ET3372" s="1"/>
      <c r="EU3372" s="1"/>
      <c r="EV3372" s="1"/>
      <c r="EW3372" s="1"/>
      <c r="EX3372" s="1"/>
      <c r="EY3372" s="1"/>
      <c r="EZ3372" s="1"/>
      <c r="FA3372" s="1"/>
      <c r="FB3372" s="1"/>
      <c r="FC3372" s="1"/>
      <c r="FD3372" s="1"/>
      <c r="FE3372" s="1"/>
      <c r="FF3372" s="1"/>
      <c r="FG3372" s="1"/>
      <c r="FH3372" s="1"/>
      <c r="FI3372" s="1"/>
      <c r="FJ3372" s="1"/>
      <c r="FK3372" s="1"/>
      <c r="FL3372" s="1"/>
      <c r="FM3372" s="1"/>
      <c r="FN3372" s="1"/>
      <c r="FO3372" s="1"/>
      <c r="FP3372" s="1"/>
      <c r="FQ3372" s="1"/>
      <c r="FR3372" s="1"/>
      <c r="FS3372" s="1"/>
      <c r="FT3372" s="1"/>
      <c r="FU3372" s="1"/>
      <c r="FV3372" s="1"/>
      <c r="FW3372" s="1"/>
      <c r="FX3372" s="1"/>
      <c r="FY3372" s="1"/>
      <c r="FZ3372" s="1"/>
      <c r="GA3372" s="1"/>
      <c r="GB3372" s="1"/>
      <c r="GC3372" s="1"/>
      <c r="GD3372" s="1"/>
      <c r="GE3372" s="1"/>
      <c r="GF3372" s="1"/>
      <c r="GG3372" s="1"/>
      <c r="GH3372" s="1"/>
      <c r="GI3372" s="1"/>
      <c r="GJ3372" s="1"/>
      <c r="GK3372"/>
      <c r="GL3372"/>
      <c r="GM3372"/>
      <c r="GN3372"/>
      <c r="GO3372"/>
      <c r="GP3372"/>
      <c r="GQ3372"/>
      <c r="GR3372"/>
      <c r="GS3372"/>
      <c r="GT3372"/>
      <c r="GU3372"/>
      <c r="GV3372"/>
      <c r="GW3372"/>
      <c r="GX3372"/>
      <c r="GY3372"/>
      <c r="GZ3372"/>
      <c r="HA3372"/>
      <c r="HB3372"/>
      <c r="HC3372"/>
      <c r="HD3372"/>
      <c r="HE3372"/>
    </row>
    <row r="3373" spans="6:213" s="19" customFormat="1" x14ac:dyDescent="0.25">
      <c r="F3373" s="20"/>
      <c r="G3373" s="20"/>
      <c r="H3373" s="20"/>
      <c r="I3373" s="20"/>
      <c r="J3373" s="21"/>
      <c r="K3373" s="21"/>
      <c r="L3373" s="20"/>
      <c r="M3373" s="20"/>
      <c r="N3373" s="22"/>
      <c r="O3373" s="22"/>
      <c r="P3373" s="22"/>
      <c r="Q3373" s="22"/>
      <c r="U3373" s="20"/>
      <c r="V3373" s="20"/>
      <c r="W3373" s="20"/>
      <c r="X3373" s="27"/>
      <c r="Y3373" s="253"/>
      <c r="Z3373" s="30"/>
      <c r="AA3373" s="30"/>
      <c r="AB3373" s="31"/>
      <c r="AC3373" s="31"/>
      <c r="AD3373" s="31"/>
      <c r="AE3373" s="31"/>
      <c r="AF3373" s="31"/>
      <c r="AG3373" s="241"/>
      <c r="AH3373" s="31"/>
      <c r="AI3373" s="31"/>
      <c r="AJ3373" s="31"/>
      <c r="AK3373" s="31"/>
      <c r="AL3373" s="120"/>
      <c r="AM3373" s="25"/>
      <c r="AN3373" s="25"/>
      <c r="AO3373" s="25"/>
      <c r="AP3373" s="25"/>
      <c r="AQ3373" s="26"/>
      <c r="AR3373" s="25"/>
      <c r="AS3373" s="25"/>
      <c r="AT3373" s="25"/>
      <c r="AU3373" s="25"/>
      <c r="AV3373" s="25"/>
      <c r="BC3373" s="1"/>
      <c r="BD3373"/>
      <c r="BE3373"/>
      <c r="BF3373" s="1"/>
      <c r="BG3373"/>
      <c r="BH3373"/>
      <c r="BI3373"/>
      <c r="BJ3373" s="1"/>
      <c r="BK3373" s="1"/>
      <c r="BL3373"/>
      <c r="BM3373" s="1"/>
      <c r="BN3373" s="1"/>
      <c r="BO3373" s="1"/>
      <c r="BP3373" s="1"/>
      <c r="BQ3373" s="1"/>
      <c r="BR3373" s="1"/>
      <c r="BS3373" s="1"/>
      <c r="BT3373" s="22"/>
      <c r="BU3373" s="1"/>
      <c r="BV3373" s="1"/>
      <c r="BW3373" s="1"/>
      <c r="BX3373" s="1"/>
      <c r="BY3373" s="1"/>
      <c r="BZ3373" s="1"/>
      <c r="CA3373" s="1"/>
      <c r="CB3373" s="1"/>
      <c r="CC3373" s="1"/>
      <c r="CD3373" s="1"/>
      <c r="CE3373" s="1"/>
      <c r="CF3373" s="1"/>
      <c r="CG3373" s="1"/>
      <c r="CH3373" s="1"/>
      <c r="CI3373" s="1"/>
      <c r="CJ3373" s="1"/>
      <c r="CK3373" s="1"/>
      <c r="CL3373" s="1"/>
      <c r="CM3373" s="1"/>
      <c r="CN3373" s="1"/>
      <c r="CO3373" s="1"/>
      <c r="CP3373" s="1"/>
      <c r="CQ3373" s="1"/>
      <c r="CR3373" s="1"/>
      <c r="CS3373" s="1"/>
      <c r="CT3373" s="1"/>
      <c r="CU3373" s="1"/>
      <c r="CV3373" s="1"/>
      <c r="CW3373" s="1"/>
      <c r="CX3373" s="1"/>
      <c r="CY3373" s="1"/>
      <c r="CZ3373" s="1"/>
      <c r="DA3373" s="1"/>
      <c r="DB3373" s="1"/>
      <c r="DC3373" s="1"/>
      <c r="DD3373" s="1"/>
      <c r="DE3373" s="1"/>
      <c r="DF3373" s="1"/>
      <c r="DG3373" s="1"/>
      <c r="DH3373" s="1"/>
      <c r="DI3373" s="1"/>
      <c r="DJ3373" s="1"/>
      <c r="DK3373" s="1"/>
      <c r="DL3373" s="1"/>
      <c r="DM3373" s="1"/>
      <c r="DN3373" s="1"/>
      <c r="DO3373" s="1"/>
      <c r="DP3373" s="1"/>
      <c r="DQ3373" s="1"/>
      <c r="DR3373" s="1"/>
      <c r="DS3373" s="1"/>
      <c r="DT3373" s="1"/>
      <c r="DU3373" s="1"/>
      <c r="DV3373" s="1"/>
      <c r="DW3373" s="1"/>
      <c r="DX3373" s="1"/>
      <c r="DY3373" s="1"/>
      <c r="DZ3373" s="1"/>
      <c r="EA3373" s="1"/>
      <c r="EB3373" s="1"/>
      <c r="EC3373" s="1"/>
      <c r="ED3373" s="1"/>
      <c r="EE3373" s="1"/>
      <c r="EF3373" s="1"/>
      <c r="EG3373" s="1"/>
      <c r="EH3373" s="1"/>
      <c r="EI3373" s="1"/>
      <c r="EJ3373" s="1"/>
      <c r="EK3373" s="1"/>
      <c r="EL3373" s="1"/>
      <c r="EM3373" s="1"/>
      <c r="EN3373" s="1"/>
      <c r="EO3373" s="1"/>
      <c r="EP3373" s="1"/>
      <c r="EQ3373" s="1"/>
      <c r="ER3373" s="1"/>
      <c r="ES3373" s="1"/>
      <c r="ET3373" s="1"/>
      <c r="EU3373" s="1"/>
      <c r="EV3373" s="1"/>
      <c r="EW3373" s="1"/>
      <c r="EX3373" s="1"/>
      <c r="EY3373" s="1"/>
      <c r="EZ3373" s="1"/>
      <c r="FA3373" s="1"/>
      <c r="FB3373" s="1"/>
      <c r="FC3373" s="1"/>
      <c r="FD3373" s="1"/>
      <c r="FE3373" s="1"/>
      <c r="FF3373" s="1"/>
      <c r="FG3373" s="1"/>
      <c r="FH3373" s="1"/>
      <c r="FI3373" s="1"/>
      <c r="FJ3373" s="1"/>
      <c r="FK3373" s="1"/>
      <c r="FL3373" s="1"/>
      <c r="FM3373" s="1"/>
      <c r="FN3373" s="1"/>
      <c r="FO3373" s="1"/>
      <c r="FP3373" s="1"/>
      <c r="FQ3373" s="1"/>
      <c r="FR3373" s="1"/>
      <c r="FS3373" s="1"/>
      <c r="FT3373" s="1"/>
      <c r="FU3373" s="1"/>
      <c r="FV3373" s="1"/>
      <c r="FW3373" s="1"/>
      <c r="FX3373" s="1"/>
      <c r="FY3373" s="1"/>
      <c r="FZ3373" s="1"/>
      <c r="GA3373" s="1"/>
      <c r="GB3373" s="1"/>
      <c r="GC3373" s="1"/>
      <c r="GD3373" s="1"/>
      <c r="GE3373" s="1"/>
      <c r="GF3373" s="1"/>
      <c r="GG3373" s="1"/>
      <c r="GH3373" s="1"/>
      <c r="GI3373" s="1"/>
      <c r="GJ3373" s="1"/>
      <c r="GK3373"/>
      <c r="GL3373"/>
      <c r="GM3373"/>
      <c r="GN3373"/>
      <c r="GO3373"/>
      <c r="GP3373"/>
      <c r="GQ3373"/>
      <c r="GR3373"/>
      <c r="GS3373"/>
      <c r="GT3373"/>
      <c r="GU3373"/>
      <c r="GV3373"/>
      <c r="GW3373"/>
      <c r="GX3373"/>
      <c r="GY3373"/>
      <c r="GZ3373"/>
      <c r="HA3373"/>
      <c r="HB3373"/>
      <c r="HC3373"/>
      <c r="HD3373"/>
      <c r="HE3373"/>
    </row>
    <row r="3374" spans="6:213" s="19" customFormat="1" x14ac:dyDescent="0.25">
      <c r="F3374" s="20"/>
      <c r="G3374" s="20"/>
      <c r="H3374" s="20"/>
      <c r="I3374" s="20"/>
      <c r="J3374" s="21"/>
      <c r="K3374" s="21"/>
      <c r="L3374" s="20"/>
      <c r="M3374" s="20"/>
      <c r="N3374" s="22"/>
      <c r="O3374" s="22"/>
      <c r="P3374" s="22"/>
      <c r="Q3374" s="22"/>
      <c r="U3374" s="20"/>
      <c r="V3374" s="20"/>
      <c r="W3374" s="20"/>
      <c r="X3374" s="27"/>
      <c r="Y3374" s="253"/>
      <c r="Z3374" s="30"/>
      <c r="AA3374" s="30"/>
      <c r="AB3374" s="31"/>
      <c r="AC3374" s="31"/>
      <c r="AD3374" s="31"/>
      <c r="AE3374" s="31"/>
      <c r="AF3374" s="31"/>
      <c r="AG3374" s="241"/>
      <c r="AH3374" s="31"/>
      <c r="AI3374" s="31"/>
      <c r="AJ3374" s="31"/>
      <c r="AK3374" s="31"/>
      <c r="AL3374" s="120"/>
      <c r="AM3374" s="25"/>
      <c r="AN3374" s="25"/>
      <c r="AO3374" s="25"/>
      <c r="AP3374" s="25"/>
      <c r="AQ3374" s="26"/>
      <c r="AR3374" s="25"/>
      <c r="AS3374" s="25"/>
      <c r="AT3374" s="25"/>
      <c r="AU3374" s="25"/>
      <c r="AV3374" s="25"/>
      <c r="BC3374" s="1"/>
      <c r="BD3374"/>
      <c r="BE3374"/>
      <c r="BF3374" s="1"/>
      <c r="BG3374"/>
      <c r="BH3374"/>
      <c r="BI3374"/>
      <c r="BJ3374" s="1"/>
      <c r="BK3374" s="1"/>
      <c r="BL3374"/>
      <c r="BM3374" s="1"/>
      <c r="BN3374" s="1"/>
      <c r="BO3374" s="1"/>
      <c r="BP3374" s="1"/>
      <c r="BQ3374" s="1"/>
      <c r="BR3374" s="1"/>
      <c r="BS3374" s="1"/>
      <c r="BT3374" s="22"/>
      <c r="BU3374" s="1"/>
      <c r="BV3374" s="1"/>
      <c r="BW3374" s="1"/>
      <c r="BX3374" s="1"/>
      <c r="BY3374" s="1"/>
      <c r="BZ3374" s="1"/>
      <c r="CA3374" s="1"/>
      <c r="CB3374" s="1"/>
      <c r="CC3374" s="1"/>
      <c r="CD3374" s="1"/>
      <c r="CE3374" s="1"/>
      <c r="CF3374" s="1"/>
      <c r="CG3374" s="1"/>
      <c r="CH3374" s="1"/>
      <c r="CI3374" s="1"/>
      <c r="CJ3374" s="1"/>
      <c r="CK3374" s="1"/>
      <c r="CL3374" s="1"/>
      <c r="CM3374" s="1"/>
      <c r="CN3374" s="1"/>
      <c r="CO3374" s="1"/>
      <c r="CP3374" s="1"/>
      <c r="CQ3374" s="1"/>
      <c r="CR3374" s="1"/>
      <c r="CS3374" s="1"/>
      <c r="CT3374" s="1"/>
      <c r="CU3374" s="1"/>
      <c r="CV3374" s="1"/>
      <c r="CW3374" s="1"/>
      <c r="CX3374" s="1"/>
      <c r="CY3374" s="1"/>
      <c r="CZ3374" s="1"/>
      <c r="DA3374" s="1"/>
      <c r="DB3374" s="1"/>
      <c r="DC3374" s="1"/>
      <c r="DD3374" s="1"/>
      <c r="DE3374" s="1"/>
      <c r="DF3374" s="1"/>
      <c r="DG3374" s="1"/>
      <c r="DH3374" s="1"/>
      <c r="DI3374" s="1"/>
      <c r="DJ3374" s="1"/>
      <c r="DK3374" s="1"/>
      <c r="DL3374" s="1"/>
      <c r="DM3374" s="1"/>
      <c r="DN3374" s="1"/>
      <c r="DO3374" s="1"/>
      <c r="DP3374" s="1"/>
      <c r="DQ3374" s="1"/>
      <c r="DR3374" s="1"/>
      <c r="DS3374" s="1"/>
      <c r="DT3374" s="1"/>
      <c r="DU3374" s="1"/>
      <c r="DV3374" s="1"/>
      <c r="DW3374" s="1"/>
      <c r="DX3374" s="1"/>
      <c r="DY3374" s="1"/>
      <c r="DZ3374" s="1"/>
      <c r="EA3374" s="1"/>
      <c r="EB3374" s="1"/>
      <c r="EC3374" s="1"/>
      <c r="ED3374" s="1"/>
      <c r="EE3374" s="1"/>
      <c r="EF3374" s="1"/>
      <c r="EG3374" s="1"/>
      <c r="EH3374" s="1"/>
      <c r="EI3374" s="1"/>
      <c r="EJ3374" s="1"/>
      <c r="EK3374" s="1"/>
      <c r="EL3374" s="1"/>
      <c r="EM3374" s="1"/>
      <c r="EN3374" s="1"/>
      <c r="EO3374" s="1"/>
      <c r="EP3374" s="1"/>
      <c r="EQ3374" s="1"/>
      <c r="ER3374" s="1"/>
      <c r="ES3374" s="1"/>
      <c r="ET3374" s="1"/>
      <c r="EU3374" s="1"/>
      <c r="EV3374" s="1"/>
      <c r="EW3374" s="1"/>
      <c r="EX3374" s="1"/>
      <c r="EY3374" s="1"/>
      <c r="EZ3374" s="1"/>
      <c r="FA3374" s="1"/>
      <c r="FB3374" s="1"/>
      <c r="FC3374" s="1"/>
      <c r="FD3374" s="1"/>
      <c r="FE3374" s="1"/>
      <c r="FF3374" s="1"/>
      <c r="FG3374" s="1"/>
      <c r="FH3374" s="1"/>
      <c r="FI3374" s="1"/>
      <c r="FJ3374" s="1"/>
      <c r="FK3374" s="1"/>
      <c r="FL3374" s="1"/>
      <c r="FM3374" s="1"/>
      <c r="FN3374" s="1"/>
      <c r="FO3374" s="1"/>
      <c r="FP3374" s="1"/>
      <c r="FQ3374" s="1"/>
      <c r="FR3374" s="1"/>
      <c r="FS3374" s="1"/>
      <c r="FT3374" s="1"/>
      <c r="FU3374" s="1"/>
      <c r="FV3374" s="1"/>
      <c r="FW3374" s="1"/>
      <c r="FX3374" s="1"/>
      <c r="FY3374" s="1"/>
      <c r="FZ3374" s="1"/>
      <c r="GA3374" s="1"/>
      <c r="GB3374" s="1"/>
      <c r="GC3374" s="1"/>
      <c r="GD3374" s="1"/>
      <c r="GE3374" s="1"/>
      <c r="GF3374" s="1"/>
      <c r="GG3374" s="1"/>
      <c r="GH3374" s="1"/>
      <c r="GI3374" s="1"/>
      <c r="GJ3374" s="1"/>
      <c r="GK3374"/>
      <c r="GL3374"/>
      <c r="GM3374"/>
      <c r="GN3374"/>
      <c r="GO3374"/>
      <c r="GP3374"/>
      <c r="GQ3374"/>
      <c r="GR3374"/>
      <c r="GS3374"/>
      <c r="GT3374"/>
      <c r="GU3374"/>
      <c r="GV3374"/>
      <c r="GW3374"/>
      <c r="GX3374"/>
      <c r="GY3374"/>
      <c r="GZ3374"/>
      <c r="HA3374"/>
      <c r="HB3374"/>
      <c r="HC3374"/>
      <c r="HD3374"/>
      <c r="HE3374"/>
    </row>
    <row r="3375" spans="6:213" s="19" customFormat="1" x14ac:dyDescent="0.25">
      <c r="F3375" s="20"/>
      <c r="G3375" s="20"/>
      <c r="H3375" s="20"/>
      <c r="I3375" s="20"/>
      <c r="J3375" s="21"/>
      <c r="K3375" s="21"/>
      <c r="L3375" s="20"/>
      <c r="M3375" s="20"/>
      <c r="N3375" s="22"/>
      <c r="O3375" s="22"/>
      <c r="P3375" s="22"/>
      <c r="Q3375" s="22"/>
      <c r="U3375" s="20"/>
      <c r="V3375" s="20"/>
      <c r="W3375" s="20"/>
      <c r="X3375" s="27"/>
      <c r="Y3375" s="253"/>
      <c r="Z3375" s="30"/>
      <c r="AA3375" s="30"/>
      <c r="AB3375" s="31"/>
      <c r="AC3375" s="31"/>
      <c r="AD3375" s="31"/>
      <c r="AE3375" s="31"/>
      <c r="AF3375" s="31"/>
      <c r="AG3375" s="241"/>
      <c r="AH3375" s="31"/>
      <c r="AI3375" s="31"/>
      <c r="AJ3375" s="31"/>
      <c r="AK3375" s="31"/>
      <c r="AL3375" s="120"/>
      <c r="AM3375" s="25"/>
      <c r="AN3375" s="25"/>
      <c r="AO3375" s="25"/>
      <c r="AP3375" s="25"/>
      <c r="AQ3375" s="26"/>
      <c r="AR3375" s="25"/>
      <c r="AS3375" s="25"/>
      <c r="AT3375" s="25"/>
      <c r="AU3375" s="25"/>
      <c r="AV3375" s="25"/>
      <c r="BC3375" s="1"/>
      <c r="BD3375"/>
      <c r="BE3375"/>
      <c r="BF3375" s="1"/>
      <c r="BG3375"/>
      <c r="BH3375"/>
      <c r="BI3375"/>
      <c r="BJ3375" s="1"/>
      <c r="BK3375" s="1"/>
      <c r="BL3375"/>
      <c r="BM3375" s="1"/>
      <c r="BN3375" s="1"/>
      <c r="BO3375" s="1"/>
      <c r="BP3375" s="1"/>
      <c r="BQ3375" s="1"/>
      <c r="BR3375" s="1"/>
      <c r="BS3375" s="1"/>
      <c r="BT3375" s="22"/>
      <c r="BU3375" s="1"/>
      <c r="BV3375" s="1"/>
      <c r="BW3375" s="1"/>
      <c r="BX3375" s="1"/>
      <c r="BY3375" s="1"/>
      <c r="BZ3375" s="1"/>
      <c r="CA3375" s="1"/>
      <c r="CB3375" s="1"/>
      <c r="CC3375" s="1"/>
      <c r="CD3375" s="1"/>
      <c r="CE3375" s="1"/>
      <c r="CF3375" s="1"/>
      <c r="CG3375" s="1"/>
      <c r="CH3375" s="1"/>
      <c r="CI3375" s="1"/>
      <c r="CJ3375" s="1"/>
      <c r="CK3375" s="1"/>
      <c r="CL3375" s="1"/>
      <c r="CM3375" s="1"/>
      <c r="CN3375" s="1"/>
      <c r="CO3375" s="1"/>
      <c r="CP3375" s="1"/>
      <c r="CQ3375" s="1"/>
      <c r="CR3375" s="1"/>
      <c r="CS3375" s="1"/>
      <c r="CT3375" s="1"/>
      <c r="CU3375" s="1"/>
      <c r="CV3375" s="1"/>
      <c r="CW3375" s="1"/>
      <c r="CX3375" s="1"/>
      <c r="CY3375" s="1"/>
      <c r="CZ3375" s="1"/>
      <c r="DA3375" s="1"/>
      <c r="DB3375" s="1"/>
      <c r="DC3375" s="1"/>
      <c r="DD3375" s="1"/>
      <c r="DE3375" s="1"/>
      <c r="DF3375" s="1"/>
      <c r="DG3375" s="1"/>
      <c r="DH3375" s="1"/>
      <c r="DI3375" s="1"/>
      <c r="DJ3375" s="1"/>
      <c r="DK3375" s="1"/>
      <c r="DL3375" s="1"/>
      <c r="DM3375" s="1"/>
      <c r="DN3375" s="1"/>
      <c r="DO3375" s="1"/>
      <c r="DP3375" s="1"/>
      <c r="DQ3375" s="1"/>
      <c r="DR3375" s="1"/>
      <c r="DS3375" s="1"/>
      <c r="DT3375" s="1"/>
      <c r="DU3375" s="1"/>
      <c r="DV3375" s="1"/>
      <c r="DW3375" s="1"/>
      <c r="DX3375" s="1"/>
      <c r="DY3375" s="1"/>
      <c r="DZ3375" s="1"/>
      <c r="EA3375" s="1"/>
      <c r="EB3375" s="1"/>
      <c r="EC3375" s="1"/>
      <c r="ED3375" s="1"/>
      <c r="EE3375" s="1"/>
      <c r="EF3375" s="1"/>
      <c r="EG3375" s="1"/>
      <c r="EH3375" s="1"/>
      <c r="EI3375" s="1"/>
      <c r="EJ3375" s="1"/>
      <c r="EK3375" s="1"/>
      <c r="EL3375" s="1"/>
      <c r="EM3375" s="1"/>
      <c r="EN3375" s="1"/>
      <c r="EO3375" s="1"/>
      <c r="EP3375" s="1"/>
      <c r="EQ3375" s="1"/>
      <c r="ER3375" s="1"/>
      <c r="ES3375" s="1"/>
      <c r="ET3375" s="1"/>
      <c r="EU3375" s="1"/>
      <c r="EV3375" s="1"/>
      <c r="EW3375" s="1"/>
      <c r="EX3375" s="1"/>
      <c r="EY3375" s="1"/>
      <c r="EZ3375" s="1"/>
      <c r="FA3375" s="1"/>
      <c r="FB3375" s="1"/>
      <c r="FC3375" s="1"/>
      <c r="FD3375" s="1"/>
      <c r="FE3375" s="1"/>
      <c r="FF3375" s="1"/>
      <c r="FG3375" s="1"/>
      <c r="FH3375" s="1"/>
      <c r="FI3375" s="1"/>
      <c r="FJ3375" s="1"/>
      <c r="FK3375" s="1"/>
      <c r="FL3375" s="1"/>
      <c r="FM3375" s="1"/>
      <c r="FN3375" s="1"/>
      <c r="FO3375" s="1"/>
      <c r="FP3375" s="1"/>
      <c r="FQ3375" s="1"/>
      <c r="FR3375" s="1"/>
      <c r="FS3375" s="1"/>
      <c r="FT3375" s="1"/>
      <c r="FU3375" s="1"/>
      <c r="FV3375" s="1"/>
      <c r="FW3375" s="1"/>
      <c r="FX3375" s="1"/>
      <c r="FY3375" s="1"/>
      <c r="FZ3375" s="1"/>
      <c r="GA3375" s="1"/>
      <c r="GB3375" s="1"/>
      <c r="GC3375" s="1"/>
      <c r="GD3375" s="1"/>
      <c r="GE3375" s="1"/>
      <c r="GF3375" s="1"/>
      <c r="GG3375" s="1"/>
      <c r="GH3375" s="1"/>
      <c r="GI3375" s="1"/>
      <c r="GJ3375" s="1"/>
      <c r="GK3375"/>
      <c r="GL3375"/>
      <c r="GM3375"/>
      <c r="GN3375"/>
      <c r="GO3375"/>
      <c r="GP3375"/>
      <c r="GQ3375"/>
      <c r="GR3375"/>
      <c r="GS3375"/>
      <c r="GT3375"/>
      <c r="GU3375"/>
      <c r="GV3375"/>
      <c r="GW3375"/>
      <c r="GX3375"/>
      <c r="GY3375"/>
      <c r="GZ3375"/>
      <c r="HA3375"/>
      <c r="HB3375"/>
      <c r="HC3375"/>
      <c r="HD3375"/>
      <c r="HE3375"/>
    </row>
    <row r="3376" spans="6:213" s="19" customFormat="1" x14ac:dyDescent="0.25">
      <c r="F3376" s="20"/>
      <c r="G3376" s="20"/>
      <c r="H3376" s="20"/>
      <c r="I3376" s="20"/>
      <c r="J3376" s="21"/>
      <c r="K3376" s="21"/>
      <c r="L3376" s="20"/>
      <c r="M3376" s="20"/>
      <c r="N3376" s="22"/>
      <c r="O3376" s="22"/>
      <c r="P3376" s="22"/>
      <c r="Q3376" s="22"/>
      <c r="U3376" s="20"/>
      <c r="V3376" s="20"/>
      <c r="W3376" s="20"/>
      <c r="X3376" s="27"/>
      <c r="Y3376" s="253"/>
      <c r="Z3376" s="30"/>
      <c r="AA3376" s="30"/>
      <c r="AB3376" s="31"/>
      <c r="AC3376" s="31"/>
      <c r="AD3376" s="31"/>
      <c r="AE3376" s="31"/>
      <c r="AF3376" s="31"/>
      <c r="AG3376" s="241"/>
      <c r="AH3376" s="31"/>
      <c r="AI3376" s="31"/>
      <c r="AJ3376" s="31"/>
      <c r="AK3376" s="31"/>
      <c r="AL3376" s="120"/>
      <c r="AM3376" s="25"/>
      <c r="AN3376" s="25"/>
      <c r="AO3376" s="25"/>
      <c r="AP3376" s="25"/>
      <c r="AQ3376" s="26"/>
      <c r="AR3376" s="25"/>
      <c r="AS3376" s="25"/>
      <c r="AT3376" s="25"/>
      <c r="AU3376" s="25"/>
      <c r="AV3376" s="25"/>
      <c r="BC3376" s="1"/>
      <c r="BD3376"/>
      <c r="BE3376"/>
      <c r="BF3376" s="1"/>
      <c r="BG3376"/>
      <c r="BH3376"/>
      <c r="BI3376"/>
      <c r="BJ3376" s="1"/>
      <c r="BK3376" s="1"/>
      <c r="BL3376"/>
      <c r="BM3376" s="1"/>
      <c r="BN3376" s="1"/>
      <c r="BO3376" s="1"/>
      <c r="BP3376" s="1"/>
      <c r="BQ3376" s="1"/>
      <c r="BR3376" s="1"/>
      <c r="BS3376" s="1"/>
      <c r="BT3376" s="22"/>
      <c r="BU3376" s="1"/>
      <c r="BV3376" s="1"/>
      <c r="BW3376" s="1"/>
      <c r="BX3376" s="1"/>
      <c r="BY3376" s="1"/>
      <c r="BZ3376" s="1"/>
      <c r="CA3376" s="1"/>
      <c r="CB3376" s="1"/>
      <c r="CC3376" s="1"/>
      <c r="CD3376" s="1"/>
      <c r="CE3376" s="1"/>
      <c r="CF3376" s="1"/>
      <c r="CG3376" s="1"/>
      <c r="CH3376" s="1"/>
      <c r="CI3376" s="1"/>
      <c r="CJ3376" s="1"/>
      <c r="CK3376" s="1"/>
      <c r="CL3376" s="1"/>
      <c r="CM3376" s="1"/>
      <c r="CN3376" s="1"/>
      <c r="CO3376" s="1"/>
      <c r="CP3376" s="1"/>
      <c r="CQ3376" s="1"/>
      <c r="CR3376" s="1"/>
      <c r="CS3376" s="1"/>
      <c r="CT3376" s="1"/>
      <c r="CU3376" s="1"/>
      <c r="CV3376" s="1"/>
      <c r="CW3376" s="1"/>
      <c r="CX3376" s="1"/>
      <c r="CY3376" s="1"/>
      <c r="CZ3376" s="1"/>
      <c r="DA3376" s="1"/>
      <c r="DB3376" s="1"/>
      <c r="DC3376" s="1"/>
      <c r="DD3376" s="1"/>
      <c r="DE3376" s="1"/>
      <c r="DF3376" s="1"/>
      <c r="DG3376" s="1"/>
      <c r="DH3376" s="1"/>
      <c r="DI3376" s="1"/>
      <c r="DJ3376" s="1"/>
      <c r="DK3376" s="1"/>
      <c r="DL3376" s="1"/>
      <c r="DM3376" s="1"/>
      <c r="DN3376" s="1"/>
      <c r="DO3376" s="1"/>
      <c r="DP3376" s="1"/>
      <c r="DQ3376" s="1"/>
      <c r="DR3376" s="1"/>
      <c r="DS3376" s="1"/>
      <c r="DT3376" s="1"/>
      <c r="DU3376" s="1"/>
      <c r="DV3376" s="1"/>
      <c r="DW3376" s="1"/>
      <c r="DX3376" s="1"/>
      <c r="DY3376" s="1"/>
      <c r="DZ3376" s="1"/>
      <c r="EA3376" s="1"/>
      <c r="EB3376" s="1"/>
      <c r="EC3376" s="1"/>
      <c r="ED3376" s="1"/>
      <c r="EE3376" s="1"/>
      <c r="EF3376" s="1"/>
      <c r="EG3376" s="1"/>
      <c r="EH3376" s="1"/>
      <c r="EI3376" s="1"/>
      <c r="EJ3376" s="1"/>
      <c r="EK3376" s="1"/>
      <c r="EL3376" s="1"/>
      <c r="EM3376" s="1"/>
      <c r="EN3376" s="1"/>
      <c r="EO3376" s="1"/>
      <c r="EP3376" s="1"/>
      <c r="EQ3376" s="1"/>
      <c r="ER3376" s="1"/>
      <c r="ES3376" s="1"/>
      <c r="ET3376" s="1"/>
      <c r="EU3376" s="1"/>
      <c r="EV3376" s="1"/>
      <c r="EW3376" s="1"/>
      <c r="EX3376" s="1"/>
      <c r="EY3376" s="1"/>
      <c r="EZ3376" s="1"/>
      <c r="FA3376" s="1"/>
      <c r="FB3376" s="1"/>
      <c r="FC3376" s="1"/>
      <c r="FD3376" s="1"/>
      <c r="FE3376" s="1"/>
      <c r="FF3376" s="1"/>
      <c r="FG3376" s="1"/>
      <c r="FH3376" s="1"/>
      <c r="FI3376" s="1"/>
      <c r="FJ3376" s="1"/>
      <c r="FK3376" s="1"/>
      <c r="FL3376" s="1"/>
      <c r="FM3376" s="1"/>
      <c r="FN3376" s="1"/>
      <c r="FO3376" s="1"/>
      <c r="FP3376" s="1"/>
      <c r="FQ3376" s="1"/>
      <c r="FR3376" s="1"/>
      <c r="FS3376" s="1"/>
      <c r="FT3376" s="1"/>
      <c r="FU3376" s="1"/>
      <c r="FV3376" s="1"/>
      <c r="FW3376" s="1"/>
      <c r="FX3376" s="1"/>
      <c r="FY3376" s="1"/>
      <c r="FZ3376" s="1"/>
      <c r="GA3376" s="1"/>
      <c r="GB3376" s="1"/>
      <c r="GC3376" s="1"/>
      <c r="GD3376" s="1"/>
      <c r="GE3376" s="1"/>
      <c r="GF3376" s="1"/>
      <c r="GG3376" s="1"/>
      <c r="GH3376" s="1"/>
      <c r="GI3376" s="1"/>
      <c r="GJ3376" s="1"/>
      <c r="GK3376"/>
      <c r="GL3376"/>
      <c r="GM3376"/>
      <c r="GN3376"/>
      <c r="GO3376"/>
      <c r="GP3376"/>
      <c r="GQ3376"/>
      <c r="GR3376"/>
      <c r="GS3376"/>
      <c r="GT3376"/>
      <c r="GU3376"/>
      <c r="GV3376"/>
      <c r="GW3376"/>
      <c r="GX3376"/>
      <c r="GY3376"/>
      <c r="GZ3376"/>
      <c r="HA3376"/>
      <c r="HB3376"/>
      <c r="HC3376"/>
      <c r="HD3376"/>
      <c r="HE3376"/>
    </row>
    <row r="3377" spans="6:213" s="19" customFormat="1" x14ac:dyDescent="0.25">
      <c r="F3377" s="20"/>
      <c r="G3377" s="20"/>
      <c r="H3377" s="20"/>
      <c r="I3377" s="20"/>
      <c r="J3377" s="21"/>
      <c r="K3377" s="21"/>
      <c r="L3377" s="20"/>
      <c r="M3377" s="20"/>
      <c r="N3377" s="22"/>
      <c r="O3377" s="22"/>
      <c r="P3377" s="22"/>
      <c r="Q3377" s="22"/>
      <c r="U3377" s="20"/>
      <c r="V3377" s="20"/>
      <c r="W3377" s="20"/>
      <c r="X3377" s="27"/>
      <c r="Y3377" s="253"/>
      <c r="Z3377" s="30"/>
      <c r="AA3377" s="30"/>
      <c r="AB3377" s="31"/>
      <c r="AC3377" s="31"/>
      <c r="AD3377" s="31"/>
      <c r="AE3377" s="31"/>
      <c r="AF3377" s="31"/>
      <c r="AG3377" s="241"/>
      <c r="AH3377" s="31"/>
      <c r="AI3377" s="31"/>
      <c r="AJ3377" s="31"/>
      <c r="AK3377" s="31"/>
      <c r="AL3377" s="120"/>
      <c r="AM3377" s="25"/>
      <c r="AN3377" s="25"/>
      <c r="AO3377" s="25"/>
      <c r="AP3377" s="25"/>
      <c r="AQ3377" s="26"/>
      <c r="AR3377" s="25"/>
      <c r="AS3377" s="25"/>
      <c r="AT3377" s="25"/>
      <c r="AU3377" s="25"/>
      <c r="AV3377" s="25"/>
      <c r="BC3377" s="1"/>
      <c r="BD3377"/>
      <c r="BE3377"/>
      <c r="BF3377" s="1"/>
      <c r="BG3377"/>
      <c r="BH3377"/>
      <c r="BI3377"/>
      <c r="BJ3377" s="1"/>
      <c r="BK3377" s="1"/>
      <c r="BL3377"/>
      <c r="BM3377" s="1"/>
      <c r="BN3377" s="1"/>
      <c r="BO3377" s="1"/>
      <c r="BP3377" s="1"/>
      <c r="BQ3377" s="1"/>
      <c r="BR3377" s="1"/>
      <c r="BS3377" s="1"/>
      <c r="BT3377" s="22"/>
      <c r="BU3377" s="1"/>
      <c r="BV3377" s="1"/>
      <c r="BW3377" s="1"/>
      <c r="BX3377" s="1"/>
      <c r="BY3377" s="1"/>
      <c r="BZ3377" s="1"/>
      <c r="CA3377" s="1"/>
      <c r="CB3377" s="1"/>
      <c r="CC3377" s="1"/>
      <c r="CD3377" s="1"/>
      <c r="CE3377" s="1"/>
      <c r="CF3377" s="1"/>
      <c r="CG3377" s="1"/>
      <c r="CH3377" s="1"/>
      <c r="CI3377" s="1"/>
      <c r="CJ3377" s="1"/>
      <c r="CK3377" s="1"/>
      <c r="CL3377" s="1"/>
      <c r="CM3377" s="1"/>
      <c r="CN3377" s="1"/>
      <c r="CO3377" s="1"/>
      <c r="CP3377" s="1"/>
      <c r="CQ3377" s="1"/>
      <c r="CR3377" s="1"/>
      <c r="CS3377" s="1"/>
      <c r="CT3377" s="1"/>
      <c r="CU3377" s="1"/>
      <c r="CV3377" s="1"/>
      <c r="CW3377" s="1"/>
      <c r="CX3377" s="1"/>
      <c r="CY3377" s="1"/>
      <c r="CZ3377" s="1"/>
      <c r="DA3377" s="1"/>
      <c r="DB3377" s="1"/>
      <c r="DC3377" s="1"/>
      <c r="DD3377" s="1"/>
      <c r="DE3377" s="1"/>
      <c r="DF3377" s="1"/>
      <c r="DG3377" s="1"/>
      <c r="DH3377" s="1"/>
      <c r="DI3377" s="1"/>
      <c r="DJ3377" s="1"/>
      <c r="DK3377" s="1"/>
      <c r="DL3377" s="1"/>
      <c r="DM3377" s="1"/>
      <c r="DN3377" s="1"/>
      <c r="DO3377" s="1"/>
      <c r="DP3377" s="1"/>
      <c r="DQ3377" s="1"/>
      <c r="DR3377" s="1"/>
      <c r="DS3377" s="1"/>
      <c r="DT3377" s="1"/>
      <c r="DU3377" s="1"/>
      <c r="DV3377" s="1"/>
      <c r="DW3377" s="1"/>
      <c r="DX3377" s="1"/>
      <c r="DY3377" s="1"/>
      <c r="DZ3377" s="1"/>
      <c r="EA3377" s="1"/>
      <c r="EB3377" s="1"/>
      <c r="EC3377" s="1"/>
      <c r="ED3377" s="1"/>
      <c r="EE3377" s="1"/>
      <c r="EF3377" s="1"/>
      <c r="EG3377" s="1"/>
      <c r="EH3377" s="1"/>
      <c r="EI3377" s="1"/>
      <c r="EJ3377" s="1"/>
      <c r="EK3377" s="1"/>
      <c r="EL3377" s="1"/>
      <c r="EM3377" s="1"/>
      <c r="EN3377" s="1"/>
      <c r="EO3377" s="1"/>
      <c r="EP3377" s="1"/>
      <c r="EQ3377" s="1"/>
      <c r="ER3377" s="1"/>
      <c r="ES3377" s="1"/>
      <c r="ET3377" s="1"/>
      <c r="EU3377" s="1"/>
      <c r="EV3377" s="1"/>
      <c r="EW3377" s="1"/>
      <c r="EX3377" s="1"/>
      <c r="EY3377" s="1"/>
      <c r="EZ3377" s="1"/>
      <c r="FA3377" s="1"/>
      <c r="FB3377" s="1"/>
      <c r="FC3377" s="1"/>
      <c r="FD3377" s="1"/>
      <c r="FE3377" s="1"/>
      <c r="FF3377" s="1"/>
      <c r="FG3377" s="1"/>
      <c r="FH3377" s="1"/>
      <c r="FI3377" s="1"/>
      <c r="FJ3377" s="1"/>
      <c r="FK3377" s="1"/>
      <c r="FL3377" s="1"/>
      <c r="FM3377" s="1"/>
      <c r="FN3377" s="1"/>
      <c r="FO3377" s="1"/>
      <c r="FP3377" s="1"/>
      <c r="FQ3377" s="1"/>
      <c r="FR3377" s="1"/>
      <c r="FS3377" s="1"/>
      <c r="FT3377" s="1"/>
      <c r="FU3377" s="1"/>
      <c r="FV3377" s="1"/>
      <c r="FW3377" s="1"/>
      <c r="FX3377" s="1"/>
      <c r="FY3377" s="1"/>
      <c r="FZ3377" s="1"/>
      <c r="GA3377" s="1"/>
      <c r="GB3377" s="1"/>
      <c r="GC3377" s="1"/>
      <c r="GD3377" s="1"/>
      <c r="GE3377" s="1"/>
      <c r="GF3377" s="1"/>
      <c r="GG3377" s="1"/>
      <c r="GH3377" s="1"/>
      <c r="GI3377" s="1"/>
      <c r="GJ3377" s="1"/>
      <c r="GK3377"/>
      <c r="GL3377"/>
      <c r="GM3377"/>
      <c r="GN3377"/>
      <c r="GO3377"/>
      <c r="GP3377"/>
      <c r="GQ3377"/>
      <c r="GR3377"/>
      <c r="GS3377"/>
      <c r="GT3377"/>
      <c r="GU3377"/>
      <c r="GV3377"/>
      <c r="GW3377"/>
      <c r="GX3377"/>
      <c r="GY3377"/>
      <c r="GZ3377"/>
      <c r="HA3377"/>
      <c r="HB3377"/>
      <c r="HC3377"/>
      <c r="HD3377"/>
      <c r="HE3377"/>
    </row>
    <row r="3378" spans="6:213" s="19" customFormat="1" x14ac:dyDescent="0.25">
      <c r="F3378" s="20"/>
      <c r="G3378" s="20"/>
      <c r="H3378" s="20"/>
      <c r="I3378" s="20"/>
      <c r="J3378" s="21"/>
      <c r="K3378" s="21"/>
      <c r="L3378" s="20"/>
      <c r="M3378" s="20"/>
      <c r="N3378" s="22"/>
      <c r="O3378" s="22"/>
      <c r="P3378" s="22"/>
      <c r="Q3378" s="22"/>
      <c r="U3378" s="20"/>
      <c r="V3378" s="20"/>
      <c r="W3378" s="20"/>
      <c r="X3378" s="27"/>
      <c r="Y3378" s="253"/>
      <c r="Z3378" s="30"/>
      <c r="AA3378" s="30"/>
      <c r="AB3378" s="31"/>
      <c r="AC3378" s="31"/>
      <c r="AD3378" s="31"/>
      <c r="AE3378" s="31"/>
      <c r="AF3378" s="31"/>
      <c r="AG3378" s="241"/>
      <c r="AH3378" s="31"/>
      <c r="AI3378" s="31"/>
      <c r="AJ3378" s="31"/>
      <c r="AK3378" s="31"/>
      <c r="AL3378" s="120"/>
      <c r="AM3378" s="25"/>
      <c r="AN3378" s="25"/>
      <c r="AO3378" s="25"/>
      <c r="AP3378" s="25"/>
      <c r="AQ3378" s="26"/>
      <c r="AR3378" s="25"/>
      <c r="AS3378" s="25"/>
      <c r="AT3378" s="25"/>
      <c r="AU3378" s="25"/>
      <c r="AV3378" s="25"/>
      <c r="BC3378" s="1"/>
      <c r="BD3378"/>
      <c r="BE3378"/>
      <c r="BF3378" s="1"/>
      <c r="BG3378"/>
      <c r="BH3378"/>
      <c r="BI3378"/>
      <c r="BJ3378" s="1"/>
      <c r="BK3378" s="1"/>
      <c r="BL3378"/>
      <c r="BM3378" s="1"/>
      <c r="BN3378" s="1"/>
      <c r="BO3378" s="1"/>
      <c r="BP3378" s="1"/>
      <c r="BQ3378" s="1"/>
      <c r="BR3378" s="1"/>
      <c r="BS3378" s="1"/>
      <c r="BT3378" s="22"/>
      <c r="BU3378" s="1"/>
      <c r="BV3378" s="1"/>
      <c r="BW3378" s="1"/>
      <c r="BX3378" s="1"/>
      <c r="BY3378" s="1"/>
      <c r="BZ3378" s="1"/>
      <c r="CA3378" s="1"/>
      <c r="CB3378" s="1"/>
      <c r="CC3378" s="1"/>
      <c r="CD3378" s="1"/>
      <c r="CE3378" s="1"/>
      <c r="CF3378" s="1"/>
      <c r="CG3378" s="1"/>
      <c r="CH3378" s="1"/>
      <c r="CI3378" s="1"/>
      <c r="CJ3378" s="1"/>
      <c r="CK3378" s="1"/>
      <c r="CL3378" s="1"/>
      <c r="CM3378" s="1"/>
      <c r="CN3378" s="1"/>
      <c r="CO3378" s="1"/>
      <c r="CP3378" s="1"/>
      <c r="CQ3378" s="1"/>
      <c r="CR3378" s="1"/>
      <c r="CS3378" s="1"/>
      <c r="CT3378" s="1"/>
      <c r="CU3378" s="1"/>
      <c r="CV3378" s="1"/>
      <c r="CW3378" s="1"/>
      <c r="CX3378" s="1"/>
      <c r="CY3378" s="1"/>
      <c r="CZ3378" s="1"/>
      <c r="DA3378" s="1"/>
      <c r="DB3378" s="1"/>
      <c r="DC3378" s="1"/>
      <c r="DD3378" s="1"/>
      <c r="DE3378" s="1"/>
      <c r="DF3378" s="1"/>
      <c r="DG3378" s="1"/>
      <c r="DH3378" s="1"/>
      <c r="DI3378" s="1"/>
      <c r="DJ3378" s="1"/>
      <c r="DK3378" s="1"/>
      <c r="DL3378" s="1"/>
      <c r="DM3378" s="1"/>
      <c r="DN3378" s="1"/>
      <c r="DO3378" s="1"/>
      <c r="DP3378" s="1"/>
      <c r="DQ3378" s="1"/>
      <c r="DR3378" s="1"/>
      <c r="DS3378" s="1"/>
      <c r="DT3378" s="1"/>
      <c r="DU3378" s="1"/>
      <c r="DV3378" s="1"/>
      <c r="DW3378" s="1"/>
      <c r="DX3378" s="1"/>
      <c r="DY3378" s="1"/>
      <c r="DZ3378" s="1"/>
      <c r="EA3378" s="1"/>
      <c r="EB3378" s="1"/>
      <c r="EC3378" s="1"/>
      <c r="ED3378" s="1"/>
      <c r="EE3378" s="1"/>
      <c r="EF3378" s="1"/>
      <c r="EG3378" s="1"/>
      <c r="EH3378" s="1"/>
      <c r="EI3378" s="1"/>
      <c r="EJ3378" s="1"/>
      <c r="EK3378" s="1"/>
      <c r="EL3378" s="1"/>
      <c r="EM3378" s="1"/>
      <c r="EN3378" s="1"/>
      <c r="EO3378" s="1"/>
      <c r="EP3378" s="1"/>
      <c r="EQ3378" s="1"/>
      <c r="ER3378" s="1"/>
      <c r="ES3378" s="1"/>
      <c r="ET3378" s="1"/>
      <c r="EU3378" s="1"/>
      <c r="EV3378" s="1"/>
      <c r="EW3378" s="1"/>
      <c r="EX3378" s="1"/>
      <c r="EY3378" s="1"/>
      <c r="EZ3378" s="1"/>
      <c r="FA3378" s="1"/>
      <c r="FB3378" s="1"/>
      <c r="FC3378" s="1"/>
      <c r="FD3378" s="1"/>
      <c r="FE3378" s="1"/>
      <c r="FF3378" s="1"/>
      <c r="FG3378" s="1"/>
      <c r="FH3378" s="1"/>
      <c r="FI3378" s="1"/>
      <c r="FJ3378" s="1"/>
      <c r="FK3378" s="1"/>
      <c r="FL3378" s="1"/>
      <c r="FM3378" s="1"/>
      <c r="FN3378" s="1"/>
      <c r="FO3378" s="1"/>
      <c r="FP3378" s="1"/>
      <c r="FQ3378" s="1"/>
      <c r="FR3378" s="1"/>
      <c r="FS3378" s="1"/>
      <c r="FT3378" s="1"/>
      <c r="FU3378" s="1"/>
      <c r="FV3378" s="1"/>
      <c r="FW3378" s="1"/>
      <c r="FX3378" s="1"/>
      <c r="FY3378" s="1"/>
      <c r="FZ3378" s="1"/>
      <c r="GA3378" s="1"/>
      <c r="GB3378" s="1"/>
      <c r="GC3378" s="1"/>
      <c r="GD3378" s="1"/>
      <c r="GE3378" s="1"/>
      <c r="GF3378" s="1"/>
      <c r="GG3378" s="1"/>
      <c r="GH3378" s="1"/>
      <c r="GI3378" s="1"/>
      <c r="GJ3378" s="1"/>
      <c r="GK3378"/>
      <c r="GL3378"/>
      <c r="GM3378"/>
      <c r="GN3378"/>
      <c r="GO3378"/>
      <c r="GP3378"/>
      <c r="GQ3378"/>
      <c r="GR3378"/>
      <c r="GS3378"/>
      <c r="GT3378"/>
      <c r="GU3378"/>
      <c r="GV3378"/>
      <c r="GW3378"/>
      <c r="GX3378"/>
      <c r="GY3378"/>
      <c r="GZ3378"/>
      <c r="HA3378"/>
      <c r="HB3378"/>
      <c r="HC3378"/>
      <c r="HD3378"/>
      <c r="HE3378"/>
    </row>
    <row r="3379" spans="6:213" s="19" customFormat="1" x14ac:dyDescent="0.25">
      <c r="F3379" s="20"/>
      <c r="G3379" s="20"/>
      <c r="H3379" s="20"/>
      <c r="I3379" s="20"/>
      <c r="J3379" s="21"/>
      <c r="K3379" s="21"/>
      <c r="L3379" s="20"/>
      <c r="M3379" s="20"/>
      <c r="N3379" s="22"/>
      <c r="O3379" s="22"/>
      <c r="P3379" s="22"/>
      <c r="Q3379" s="22"/>
      <c r="U3379" s="20"/>
      <c r="V3379" s="20"/>
      <c r="W3379" s="20"/>
      <c r="X3379" s="27"/>
      <c r="Y3379" s="253"/>
      <c r="Z3379" s="30"/>
      <c r="AA3379" s="30"/>
      <c r="AB3379" s="31"/>
      <c r="AC3379" s="31"/>
      <c r="AD3379" s="31"/>
      <c r="AE3379" s="31"/>
      <c r="AF3379" s="31"/>
      <c r="AG3379" s="241"/>
      <c r="AH3379" s="31"/>
      <c r="AI3379" s="31"/>
      <c r="AJ3379" s="31"/>
      <c r="AK3379" s="31"/>
      <c r="AL3379" s="120"/>
      <c r="AM3379" s="25"/>
      <c r="AN3379" s="25"/>
      <c r="AO3379" s="25"/>
      <c r="AP3379" s="25"/>
      <c r="AQ3379" s="26"/>
      <c r="AR3379" s="25"/>
      <c r="AS3379" s="25"/>
      <c r="AT3379" s="25"/>
      <c r="AU3379" s="25"/>
      <c r="AV3379" s="25"/>
      <c r="BC3379" s="1"/>
      <c r="BD3379"/>
      <c r="BE3379"/>
      <c r="BF3379" s="1"/>
      <c r="BG3379"/>
      <c r="BH3379"/>
      <c r="BI3379"/>
      <c r="BJ3379" s="1"/>
      <c r="BK3379" s="1"/>
      <c r="BL3379"/>
      <c r="BM3379" s="1"/>
      <c r="BN3379" s="1"/>
      <c r="BO3379" s="1"/>
      <c r="BP3379" s="1"/>
      <c r="BQ3379" s="1"/>
      <c r="BR3379" s="1"/>
      <c r="BS3379" s="1"/>
      <c r="BT3379" s="22"/>
      <c r="BU3379" s="1"/>
      <c r="BV3379" s="1"/>
      <c r="BW3379" s="1"/>
      <c r="BX3379" s="1"/>
      <c r="BY3379" s="1"/>
      <c r="BZ3379" s="1"/>
      <c r="CA3379" s="1"/>
      <c r="CB3379" s="1"/>
      <c r="CC3379" s="1"/>
      <c r="CD3379" s="1"/>
      <c r="CE3379" s="1"/>
      <c r="CF3379" s="1"/>
      <c r="CG3379" s="1"/>
      <c r="CH3379" s="1"/>
      <c r="CI3379" s="1"/>
      <c r="CJ3379" s="1"/>
      <c r="CK3379" s="1"/>
      <c r="CL3379" s="1"/>
      <c r="CM3379" s="1"/>
      <c r="CN3379" s="1"/>
      <c r="CO3379" s="1"/>
      <c r="CP3379" s="1"/>
      <c r="CQ3379" s="1"/>
      <c r="CR3379" s="1"/>
      <c r="CS3379" s="1"/>
      <c r="CT3379" s="1"/>
      <c r="CU3379" s="1"/>
      <c r="CV3379" s="1"/>
      <c r="CW3379" s="1"/>
      <c r="CX3379" s="1"/>
      <c r="CY3379" s="1"/>
      <c r="CZ3379" s="1"/>
      <c r="DA3379" s="1"/>
      <c r="DB3379" s="1"/>
      <c r="DC3379" s="1"/>
      <c r="DD3379" s="1"/>
      <c r="DE3379" s="1"/>
      <c r="DF3379" s="1"/>
      <c r="DG3379" s="1"/>
      <c r="DH3379" s="1"/>
      <c r="DI3379" s="1"/>
      <c r="DJ3379" s="1"/>
      <c r="DK3379" s="1"/>
      <c r="DL3379" s="1"/>
      <c r="DM3379" s="1"/>
      <c r="DN3379" s="1"/>
      <c r="DO3379" s="1"/>
      <c r="DP3379" s="1"/>
      <c r="DQ3379" s="1"/>
      <c r="DR3379" s="1"/>
      <c r="DS3379" s="1"/>
      <c r="DT3379" s="1"/>
      <c r="DU3379" s="1"/>
      <c r="DV3379" s="1"/>
      <c r="DW3379" s="1"/>
      <c r="DX3379" s="1"/>
      <c r="DY3379" s="1"/>
      <c r="DZ3379" s="1"/>
      <c r="EA3379" s="1"/>
      <c r="EB3379" s="1"/>
      <c r="EC3379" s="1"/>
      <c r="ED3379" s="1"/>
      <c r="EE3379" s="1"/>
      <c r="EF3379" s="1"/>
      <c r="EG3379" s="1"/>
      <c r="EH3379" s="1"/>
      <c r="EI3379" s="1"/>
      <c r="EJ3379" s="1"/>
      <c r="EK3379" s="1"/>
      <c r="EL3379" s="1"/>
      <c r="EM3379" s="1"/>
      <c r="EN3379" s="1"/>
      <c r="EO3379" s="1"/>
      <c r="EP3379" s="1"/>
      <c r="EQ3379" s="1"/>
      <c r="ER3379" s="1"/>
      <c r="ES3379" s="1"/>
      <c r="ET3379" s="1"/>
      <c r="EU3379" s="1"/>
      <c r="EV3379" s="1"/>
      <c r="EW3379" s="1"/>
      <c r="EX3379" s="1"/>
      <c r="EY3379" s="1"/>
      <c r="EZ3379" s="1"/>
      <c r="FA3379" s="1"/>
      <c r="FB3379" s="1"/>
      <c r="FC3379" s="1"/>
      <c r="FD3379" s="1"/>
      <c r="FE3379" s="1"/>
      <c r="FF3379" s="1"/>
      <c r="FG3379" s="1"/>
      <c r="FH3379" s="1"/>
      <c r="FI3379" s="1"/>
      <c r="FJ3379" s="1"/>
      <c r="FK3379" s="1"/>
      <c r="FL3379" s="1"/>
      <c r="FM3379" s="1"/>
      <c r="FN3379" s="1"/>
      <c r="FO3379" s="1"/>
      <c r="FP3379" s="1"/>
      <c r="FQ3379" s="1"/>
      <c r="FR3379" s="1"/>
      <c r="FS3379" s="1"/>
      <c r="FT3379" s="1"/>
      <c r="FU3379" s="1"/>
      <c r="FV3379" s="1"/>
      <c r="FW3379" s="1"/>
      <c r="FX3379" s="1"/>
      <c r="FY3379" s="1"/>
      <c r="FZ3379" s="1"/>
      <c r="GA3379" s="1"/>
      <c r="GB3379" s="1"/>
      <c r="GC3379" s="1"/>
      <c r="GD3379" s="1"/>
      <c r="GE3379" s="1"/>
      <c r="GF3379" s="1"/>
      <c r="GG3379" s="1"/>
      <c r="GH3379" s="1"/>
      <c r="GI3379" s="1"/>
      <c r="GJ3379" s="1"/>
      <c r="GK3379"/>
      <c r="GL3379"/>
      <c r="GM3379"/>
      <c r="GN3379"/>
      <c r="GO3379"/>
      <c r="GP3379"/>
      <c r="GQ3379"/>
      <c r="GR3379"/>
      <c r="GS3379"/>
      <c r="GT3379"/>
      <c r="GU3379"/>
      <c r="GV3379"/>
      <c r="GW3379"/>
      <c r="GX3379"/>
      <c r="GY3379"/>
      <c r="GZ3379"/>
      <c r="HA3379"/>
      <c r="HB3379"/>
      <c r="HC3379"/>
      <c r="HD3379"/>
      <c r="HE3379"/>
    </row>
    <row r="3380" spans="6:213" s="19" customFormat="1" x14ac:dyDescent="0.25">
      <c r="F3380" s="20"/>
      <c r="G3380" s="20"/>
      <c r="H3380" s="20"/>
      <c r="I3380" s="20"/>
      <c r="J3380" s="21"/>
      <c r="K3380" s="21"/>
      <c r="L3380" s="20"/>
      <c r="M3380" s="20"/>
      <c r="N3380" s="22"/>
      <c r="O3380" s="22"/>
      <c r="P3380" s="22"/>
      <c r="Q3380" s="22"/>
      <c r="U3380" s="20"/>
      <c r="V3380" s="20"/>
      <c r="W3380" s="20"/>
      <c r="X3380" s="27"/>
      <c r="Y3380" s="253"/>
      <c r="Z3380" s="30"/>
      <c r="AA3380" s="30"/>
      <c r="AB3380" s="31"/>
      <c r="AC3380" s="31"/>
      <c r="AD3380" s="31"/>
      <c r="AE3380" s="31"/>
      <c r="AF3380" s="31"/>
      <c r="AG3380" s="241"/>
      <c r="AH3380" s="31"/>
      <c r="AI3380" s="31"/>
      <c r="AJ3380" s="31"/>
      <c r="AK3380" s="31"/>
      <c r="AL3380" s="120"/>
      <c r="AM3380" s="25"/>
      <c r="AN3380" s="25"/>
      <c r="AO3380" s="25"/>
      <c r="AP3380" s="25"/>
      <c r="AQ3380" s="26"/>
      <c r="AR3380" s="25"/>
      <c r="AS3380" s="25"/>
      <c r="AT3380" s="25"/>
      <c r="AU3380" s="25"/>
      <c r="AV3380" s="25"/>
      <c r="BC3380" s="1"/>
      <c r="BD3380"/>
      <c r="BE3380"/>
      <c r="BF3380" s="1"/>
      <c r="BG3380"/>
      <c r="BH3380"/>
      <c r="BI3380"/>
      <c r="BJ3380" s="1"/>
      <c r="BK3380" s="1"/>
      <c r="BL3380"/>
      <c r="BM3380" s="1"/>
      <c r="BN3380" s="1"/>
      <c r="BO3380" s="1"/>
      <c r="BP3380" s="1"/>
      <c r="BQ3380" s="1"/>
      <c r="BR3380" s="1"/>
      <c r="BS3380" s="1"/>
      <c r="BT3380" s="22"/>
      <c r="BU3380" s="1"/>
      <c r="BV3380" s="1"/>
      <c r="BW3380" s="1"/>
      <c r="BX3380" s="1"/>
      <c r="BY3380" s="1"/>
      <c r="BZ3380" s="1"/>
      <c r="CA3380" s="1"/>
      <c r="CB3380" s="1"/>
      <c r="CC3380" s="1"/>
      <c r="CD3380" s="1"/>
      <c r="CE3380" s="1"/>
      <c r="CF3380" s="1"/>
      <c r="CG3380" s="1"/>
      <c r="CH3380" s="1"/>
      <c r="CI3380" s="1"/>
      <c r="CJ3380" s="1"/>
      <c r="CK3380" s="1"/>
      <c r="CL3380" s="1"/>
      <c r="CM3380" s="1"/>
      <c r="CN3380" s="1"/>
      <c r="CO3380" s="1"/>
      <c r="CP3380" s="1"/>
      <c r="CQ3380" s="1"/>
      <c r="CR3380" s="1"/>
      <c r="CS3380" s="1"/>
      <c r="CT3380" s="1"/>
      <c r="CU3380" s="1"/>
      <c r="CV3380" s="1"/>
      <c r="CW3380" s="1"/>
      <c r="CX3380" s="1"/>
      <c r="CY3380" s="1"/>
      <c r="CZ3380" s="1"/>
      <c r="DA3380" s="1"/>
      <c r="DB3380" s="1"/>
      <c r="DC3380" s="1"/>
      <c r="DD3380" s="1"/>
      <c r="DE3380" s="1"/>
      <c r="DF3380" s="1"/>
      <c r="DG3380" s="1"/>
      <c r="DH3380" s="1"/>
      <c r="DI3380" s="1"/>
      <c r="DJ3380" s="1"/>
      <c r="DK3380" s="1"/>
      <c r="DL3380" s="1"/>
      <c r="DM3380" s="1"/>
      <c r="DN3380" s="1"/>
      <c r="DO3380" s="1"/>
      <c r="DP3380" s="1"/>
      <c r="DQ3380" s="1"/>
      <c r="DR3380" s="1"/>
      <c r="DS3380" s="1"/>
      <c r="DT3380" s="1"/>
      <c r="DU3380" s="1"/>
      <c r="DV3380" s="1"/>
      <c r="DW3380" s="1"/>
      <c r="DX3380" s="1"/>
      <c r="DY3380" s="1"/>
      <c r="DZ3380" s="1"/>
      <c r="EA3380" s="1"/>
      <c r="EB3380" s="1"/>
      <c r="EC3380" s="1"/>
      <c r="ED3380" s="1"/>
      <c r="EE3380" s="1"/>
      <c r="EF3380" s="1"/>
      <c r="EG3380" s="1"/>
      <c r="EH3380" s="1"/>
      <c r="EI3380" s="1"/>
      <c r="EJ3380" s="1"/>
      <c r="EK3380" s="1"/>
      <c r="EL3380" s="1"/>
      <c r="EM3380" s="1"/>
      <c r="EN3380" s="1"/>
      <c r="EO3380" s="1"/>
      <c r="EP3380" s="1"/>
      <c r="EQ3380" s="1"/>
      <c r="ER3380" s="1"/>
      <c r="ES3380" s="1"/>
      <c r="ET3380" s="1"/>
      <c r="EU3380" s="1"/>
      <c r="EV3380" s="1"/>
      <c r="EW3380" s="1"/>
      <c r="EX3380" s="1"/>
      <c r="EY3380" s="1"/>
      <c r="EZ3380" s="1"/>
      <c r="FA3380" s="1"/>
      <c r="FB3380" s="1"/>
      <c r="FC3380" s="1"/>
      <c r="FD3380" s="1"/>
      <c r="FE3380" s="1"/>
      <c r="FF3380" s="1"/>
      <c r="FG3380" s="1"/>
      <c r="FH3380" s="1"/>
      <c r="FI3380" s="1"/>
      <c r="FJ3380" s="1"/>
      <c r="FK3380" s="1"/>
      <c r="FL3380" s="1"/>
      <c r="FM3380" s="1"/>
      <c r="FN3380" s="1"/>
      <c r="FO3380" s="1"/>
      <c r="FP3380" s="1"/>
      <c r="FQ3380" s="1"/>
      <c r="FR3380" s="1"/>
      <c r="FS3380" s="1"/>
      <c r="FT3380" s="1"/>
      <c r="FU3380" s="1"/>
      <c r="FV3380" s="1"/>
      <c r="FW3380" s="1"/>
      <c r="FX3380" s="1"/>
      <c r="FY3380" s="1"/>
      <c r="FZ3380" s="1"/>
      <c r="GA3380" s="1"/>
      <c r="GB3380" s="1"/>
      <c r="GC3380" s="1"/>
      <c r="GD3380" s="1"/>
      <c r="GE3380" s="1"/>
      <c r="GF3380" s="1"/>
      <c r="GG3380" s="1"/>
      <c r="GH3380" s="1"/>
      <c r="GI3380" s="1"/>
      <c r="GJ3380" s="1"/>
      <c r="GK3380"/>
      <c r="GL3380"/>
      <c r="GM3380"/>
      <c r="GN3380"/>
      <c r="GO3380"/>
      <c r="GP3380"/>
      <c r="GQ3380"/>
      <c r="GR3380"/>
      <c r="GS3380"/>
      <c r="GT3380"/>
      <c r="GU3380"/>
      <c r="GV3380"/>
      <c r="GW3380"/>
      <c r="GX3380"/>
      <c r="GY3380"/>
      <c r="GZ3380"/>
      <c r="HA3380"/>
      <c r="HB3380"/>
      <c r="HC3380"/>
      <c r="HD3380"/>
      <c r="HE3380"/>
    </row>
    <row r="3381" spans="6:213" s="19" customFormat="1" x14ac:dyDescent="0.25">
      <c r="F3381" s="20"/>
      <c r="G3381" s="20"/>
      <c r="H3381" s="20"/>
      <c r="I3381" s="20"/>
      <c r="J3381" s="21"/>
      <c r="K3381" s="21"/>
      <c r="L3381" s="20"/>
      <c r="M3381" s="20"/>
      <c r="N3381" s="22"/>
      <c r="O3381" s="22"/>
      <c r="P3381" s="22"/>
      <c r="Q3381" s="22"/>
      <c r="U3381" s="20"/>
      <c r="V3381" s="20"/>
      <c r="W3381" s="20"/>
      <c r="X3381" s="27"/>
      <c r="Y3381" s="253"/>
      <c r="Z3381" s="30"/>
      <c r="AA3381" s="30"/>
      <c r="AB3381" s="31"/>
      <c r="AC3381" s="31"/>
      <c r="AD3381" s="31"/>
      <c r="AE3381" s="31"/>
      <c r="AF3381" s="31"/>
      <c r="AG3381" s="241"/>
      <c r="AH3381" s="31"/>
      <c r="AI3381" s="31"/>
      <c r="AJ3381" s="31"/>
      <c r="AK3381" s="31"/>
      <c r="AL3381" s="120"/>
      <c r="AM3381" s="25"/>
      <c r="AN3381" s="25"/>
      <c r="AO3381" s="25"/>
      <c r="AP3381" s="25"/>
      <c r="AQ3381" s="26"/>
      <c r="AR3381" s="25"/>
      <c r="AS3381" s="25"/>
      <c r="AT3381" s="25"/>
      <c r="AU3381" s="25"/>
      <c r="AV3381" s="25"/>
      <c r="BC3381" s="1"/>
      <c r="BD3381"/>
      <c r="BE3381"/>
      <c r="BF3381" s="1"/>
      <c r="BG3381"/>
      <c r="BH3381"/>
      <c r="BI3381"/>
      <c r="BJ3381" s="1"/>
      <c r="BK3381" s="1"/>
      <c r="BL3381"/>
      <c r="BM3381" s="1"/>
      <c r="BN3381" s="1"/>
      <c r="BO3381" s="1"/>
      <c r="BP3381" s="1"/>
      <c r="BQ3381" s="1"/>
      <c r="BR3381" s="1"/>
      <c r="BS3381" s="1"/>
      <c r="BT3381" s="22"/>
      <c r="BU3381" s="1"/>
      <c r="BV3381" s="1"/>
      <c r="BW3381" s="1"/>
      <c r="BX3381" s="1"/>
      <c r="BY3381" s="1"/>
      <c r="BZ3381" s="1"/>
      <c r="CA3381" s="1"/>
      <c r="CB3381" s="1"/>
      <c r="CC3381" s="1"/>
      <c r="CD3381" s="1"/>
      <c r="CE3381" s="1"/>
      <c r="CF3381" s="1"/>
      <c r="CG3381" s="1"/>
      <c r="CH3381" s="1"/>
      <c r="CI3381" s="1"/>
      <c r="CJ3381" s="1"/>
      <c r="CK3381" s="1"/>
      <c r="CL3381" s="1"/>
      <c r="CM3381" s="1"/>
      <c r="CN3381" s="1"/>
      <c r="CO3381" s="1"/>
      <c r="CP3381" s="1"/>
      <c r="CQ3381" s="1"/>
      <c r="CR3381" s="1"/>
      <c r="CS3381" s="1"/>
      <c r="CT3381" s="1"/>
      <c r="CU3381" s="1"/>
      <c r="CV3381" s="1"/>
      <c r="CW3381" s="1"/>
      <c r="CX3381" s="1"/>
      <c r="CY3381" s="1"/>
      <c r="CZ3381" s="1"/>
      <c r="DA3381" s="1"/>
      <c r="DB3381" s="1"/>
      <c r="DC3381" s="1"/>
      <c r="DD3381" s="1"/>
      <c r="DE3381" s="1"/>
      <c r="DF3381" s="1"/>
      <c r="DG3381" s="1"/>
      <c r="DH3381" s="1"/>
      <c r="DI3381" s="1"/>
      <c r="DJ3381" s="1"/>
      <c r="DK3381" s="1"/>
      <c r="DL3381" s="1"/>
      <c r="DM3381" s="1"/>
      <c r="DN3381" s="1"/>
      <c r="DO3381" s="1"/>
      <c r="DP3381" s="1"/>
      <c r="DQ3381" s="1"/>
      <c r="DR3381" s="1"/>
      <c r="DS3381" s="1"/>
      <c r="DT3381" s="1"/>
      <c r="DU3381" s="1"/>
      <c r="DV3381" s="1"/>
      <c r="DW3381" s="1"/>
      <c r="DX3381" s="1"/>
      <c r="DY3381" s="1"/>
      <c r="DZ3381" s="1"/>
      <c r="EA3381" s="1"/>
      <c r="EB3381" s="1"/>
      <c r="EC3381" s="1"/>
      <c r="ED3381" s="1"/>
      <c r="EE3381" s="1"/>
      <c r="EF3381" s="1"/>
      <c r="EG3381" s="1"/>
      <c r="EH3381" s="1"/>
      <c r="EI3381" s="1"/>
      <c r="EJ3381" s="1"/>
      <c r="EK3381" s="1"/>
      <c r="EL3381" s="1"/>
      <c r="EM3381" s="1"/>
      <c r="EN3381" s="1"/>
      <c r="EO3381" s="1"/>
      <c r="EP3381" s="1"/>
      <c r="EQ3381" s="1"/>
      <c r="ER3381" s="1"/>
      <c r="ES3381" s="1"/>
      <c r="ET3381" s="1"/>
      <c r="EU3381" s="1"/>
      <c r="EV3381" s="1"/>
      <c r="EW3381" s="1"/>
      <c r="EX3381" s="1"/>
      <c r="EY3381" s="1"/>
      <c r="EZ3381" s="1"/>
      <c r="FA3381" s="1"/>
      <c r="FB3381" s="1"/>
      <c r="FC3381" s="1"/>
      <c r="FD3381" s="1"/>
      <c r="FE3381" s="1"/>
      <c r="FF3381" s="1"/>
      <c r="FG3381" s="1"/>
      <c r="FH3381" s="1"/>
      <c r="FI3381" s="1"/>
      <c r="FJ3381" s="1"/>
      <c r="FK3381" s="1"/>
      <c r="FL3381" s="1"/>
      <c r="FM3381" s="1"/>
      <c r="FN3381" s="1"/>
      <c r="FO3381" s="1"/>
      <c r="FP3381" s="1"/>
      <c r="FQ3381" s="1"/>
      <c r="FR3381" s="1"/>
      <c r="FS3381" s="1"/>
      <c r="FT3381" s="1"/>
      <c r="FU3381" s="1"/>
      <c r="FV3381" s="1"/>
      <c r="FW3381" s="1"/>
      <c r="FX3381" s="1"/>
      <c r="FY3381" s="1"/>
      <c r="FZ3381" s="1"/>
      <c r="GA3381" s="1"/>
      <c r="GB3381" s="1"/>
      <c r="GC3381" s="1"/>
      <c r="GD3381" s="1"/>
      <c r="GE3381" s="1"/>
      <c r="GF3381" s="1"/>
      <c r="GG3381" s="1"/>
      <c r="GH3381" s="1"/>
      <c r="GI3381" s="1"/>
      <c r="GJ3381" s="1"/>
      <c r="GK3381"/>
      <c r="GL3381"/>
      <c r="GM3381"/>
      <c r="GN3381"/>
      <c r="GO3381"/>
      <c r="GP3381"/>
      <c r="GQ3381"/>
      <c r="GR3381"/>
      <c r="GS3381"/>
      <c r="GT3381"/>
      <c r="GU3381"/>
      <c r="GV3381"/>
      <c r="GW3381"/>
      <c r="GX3381"/>
      <c r="GY3381"/>
      <c r="GZ3381"/>
      <c r="HA3381"/>
      <c r="HB3381"/>
      <c r="HC3381"/>
      <c r="HD3381"/>
      <c r="HE3381"/>
    </row>
    <row r="3382" spans="6:213" s="19" customFormat="1" x14ac:dyDescent="0.25">
      <c r="F3382" s="20"/>
      <c r="G3382" s="20"/>
      <c r="H3382" s="20"/>
      <c r="I3382" s="20"/>
      <c r="J3382" s="21"/>
      <c r="K3382" s="21"/>
      <c r="L3382" s="20"/>
      <c r="M3382" s="20"/>
      <c r="N3382" s="22"/>
      <c r="O3382" s="22"/>
      <c r="P3382" s="22"/>
      <c r="Q3382" s="22"/>
      <c r="U3382" s="20"/>
      <c r="V3382" s="20"/>
      <c r="W3382" s="20"/>
      <c r="X3382" s="27"/>
      <c r="Y3382" s="253"/>
      <c r="Z3382" s="30"/>
      <c r="AA3382" s="30"/>
      <c r="AB3382" s="31"/>
      <c r="AC3382" s="31"/>
      <c r="AD3382" s="31"/>
      <c r="AE3382" s="31"/>
      <c r="AF3382" s="31"/>
      <c r="AG3382" s="241"/>
      <c r="AH3382" s="31"/>
      <c r="AI3382" s="31"/>
      <c r="AJ3382" s="31"/>
      <c r="AK3382" s="31"/>
      <c r="AL3382" s="120"/>
      <c r="AM3382" s="25"/>
      <c r="AN3382" s="25"/>
      <c r="AO3382" s="25"/>
      <c r="AP3382" s="25"/>
      <c r="AQ3382" s="26"/>
      <c r="AR3382" s="25"/>
      <c r="AS3382" s="25"/>
      <c r="AT3382" s="25"/>
      <c r="AU3382" s="25"/>
      <c r="AV3382" s="25"/>
      <c r="BC3382" s="1"/>
      <c r="BD3382"/>
      <c r="BE3382"/>
      <c r="BF3382" s="1"/>
      <c r="BG3382"/>
      <c r="BH3382"/>
      <c r="BI3382"/>
      <c r="BJ3382" s="1"/>
      <c r="BK3382" s="1"/>
      <c r="BL3382"/>
      <c r="BM3382" s="1"/>
      <c r="BN3382" s="1"/>
      <c r="BO3382" s="1"/>
      <c r="BP3382" s="1"/>
      <c r="BQ3382" s="1"/>
      <c r="BR3382" s="1"/>
      <c r="BS3382" s="1"/>
      <c r="BT3382" s="22"/>
      <c r="BU3382" s="1"/>
      <c r="BV3382" s="1"/>
      <c r="BW3382" s="1"/>
      <c r="BX3382" s="1"/>
      <c r="BY3382" s="1"/>
      <c r="BZ3382" s="1"/>
      <c r="CA3382" s="1"/>
      <c r="CB3382" s="1"/>
      <c r="CC3382" s="1"/>
      <c r="CD3382" s="1"/>
      <c r="CE3382" s="1"/>
      <c r="CF3382" s="1"/>
      <c r="CG3382" s="1"/>
      <c r="CH3382" s="1"/>
      <c r="CI3382" s="1"/>
      <c r="CJ3382" s="1"/>
      <c r="CK3382" s="1"/>
      <c r="CL3382" s="1"/>
      <c r="CM3382" s="1"/>
      <c r="CN3382" s="1"/>
      <c r="CO3382" s="1"/>
      <c r="CP3382" s="1"/>
      <c r="CQ3382" s="1"/>
      <c r="CR3382" s="1"/>
      <c r="CS3382" s="1"/>
      <c r="CT3382" s="1"/>
      <c r="CU3382" s="1"/>
      <c r="CV3382" s="1"/>
      <c r="CW3382" s="1"/>
      <c r="CX3382" s="1"/>
      <c r="CY3382" s="1"/>
      <c r="CZ3382" s="1"/>
      <c r="DA3382" s="1"/>
      <c r="DB3382" s="1"/>
      <c r="DC3382" s="1"/>
      <c r="DD3382" s="1"/>
      <c r="DE3382" s="1"/>
      <c r="DF3382" s="1"/>
      <c r="DG3382" s="1"/>
      <c r="DH3382" s="1"/>
      <c r="DI3382" s="1"/>
      <c r="DJ3382" s="1"/>
      <c r="DK3382" s="1"/>
      <c r="DL3382" s="1"/>
      <c r="DM3382" s="1"/>
      <c r="DN3382" s="1"/>
      <c r="DO3382" s="1"/>
      <c r="DP3382" s="1"/>
      <c r="DQ3382" s="1"/>
      <c r="DR3382" s="1"/>
      <c r="DS3382" s="1"/>
      <c r="DT3382" s="1"/>
      <c r="DU3382" s="1"/>
      <c r="DV3382" s="1"/>
      <c r="DW3382" s="1"/>
      <c r="DX3382" s="1"/>
      <c r="DY3382" s="1"/>
      <c r="DZ3382" s="1"/>
      <c r="EA3382" s="1"/>
      <c r="EB3382" s="1"/>
      <c r="EC3382" s="1"/>
      <c r="ED3382" s="1"/>
      <c r="EE3382" s="1"/>
      <c r="EF3382" s="1"/>
      <c r="EG3382" s="1"/>
      <c r="EH3382" s="1"/>
      <c r="EI3382" s="1"/>
      <c r="EJ3382" s="1"/>
      <c r="EK3382" s="1"/>
      <c r="EL3382" s="1"/>
      <c r="EM3382" s="1"/>
      <c r="EN3382" s="1"/>
      <c r="EO3382" s="1"/>
      <c r="EP3382" s="1"/>
      <c r="EQ3382" s="1"/>
      <c r="ER3382" s="1"/>
      <c r="ES3382" s="1"/>
      <c r="ET3382" s="1"/>
      <c r="EU3382" s="1"/>
      <c r="EV3382" s="1"/>
      <c r="EW3382" s="1"/>
      <c r="EX3382" s="1"/>
      <c r="EY3382" s="1"/>
      <c r="EZ3382" s="1"/>
      <c r="FA3382" s="1"/>
      <c r="FB3382" s="1"/>
      <c r="FC3382" s="1"/>
      <c r="FD3382" s="1"/>
      <c r="FE3382" s="1"/>
      <c r="FF3382" s="1"/>
      <c r="FG3382" s="1"/>
      <c r="FH3382" s="1"/>
      <c r="FI3382" s="1"/>
      <c r="FJ3382" s="1"/>
      <c r="FK3382" s="1"/>
      <c r="FL3382" s="1"/>
      <c r="FM3382" s="1"/>
      <c r="FN3382" s="1"/>
      <c r="FO3382" s="1"/>
      <c r="FP3382" s="1"/>
      <c r="FQ3382" s="1"/>
      <c r="FR3382" s="1"/>
      <c r="FS3382" s="1"/>
      <c r="FT3382" s="1"/>
      <c r="FU3382" s="1"/>
      <c r="FV3382" s="1"/>
      <c r="FW3382" s="1"/>
      <c r="FX3382" s="1"/>
      <c r="FY3382" s="1"/>
      <c r="FZ3382" s="1"/>
      <c r="GA3382" s="1"/>
      <c r="GB3382" s="1"/>
      <c r="GC3382" s="1"/>
      <c r="GD3382" s="1"/>
      <c r="GE3382" s="1"/>
      <c r="GF3382" s="1"/>
      <c r="GG3382" s="1"/>
      <c r="GH3382" s="1"/>
      <c r="GI3382" s="1"/>
      <c r="GJ3382" s="1"/>
      <c r="GK3382"/>
      <c r="GL3382"/>
      <c r="GM3382"/>
      <c r="GN3382"/>
      <c r="GO3382"/>
      <c r="GP3382"/>
      <c r="GQ3382"/>
      <c r="GR3382"/>
      <c r="GS3382"/>
      <c r="GT3382"/>
      <c r="GU3382"/>
      <c r="GV3382"/>
      <c r="GW3382"/>
      <c r="GX3382"/>
      <c r="GY3382"/>
      <c r="GZ3382"/>
      <c r="HA3382"/>
      <c r="HB3382"/>
      <c r="HC3382"/>
      <c r="HD3382"/>
      <c r="HE3382"/>
    </row>
    <row r="3383" spans="6:213" s="19" customFormat="1" x14ac:dyDescent="0.25">
      <c r="F3383" s="20"/>
      <c r="G3383" s="20"/>
      <c r="H3383" s="20"/>
      <c r="I3383" s="20"/>
      <c r="J3383" s="21"/>
      <c r="K3383" s="21"/>
      <c r="L3383" s="20"/>
      <c r="M3383" s="20"/>
      <c r="N3383" s="22"/>
      <c r="O3383" s="22"/>
      <c r="P3383" s="22"/>
      <c r="Q3383" s="22"/>
      <c r="U3383" s="20"/>
      <c r="V3383" s="20"/>
      <c r="W3383" s="20"/>
      <c r="X3383" s="27"/>
      <c r="Y3383" s="253"/>
      <c r="Z3383" s="30"/>
      <c r="AA3383" s="30"/>
      <c r="AB3383" s="31"/>
      <c r="AC3383" s="31"/>
      <c r="AD3383" s="31"/>
      <c r="AE3383" s="31"/>
      <c r="AF3383" s="31"/>
      <c r="AG3383" s="241"/>
      <c r="AH3383" s="31"/>
      <c r="AI3383" s="31"/>
      <c r="AJ3383" s="31"/>
      <c r="AK3383" s="31"/>
      <c r="AL3383" s="120"/>
      <c r="AM3383" s="25"/>
      <c r="AN3383" s="25"/>
      <c r="AO3383" s="25"/>
      <c r="AP3383" s="25"/>
      <c r="AQ3383" s="26"/>
      <c r="AR3383" s="25"/>
      <c r="AS3383" s="25"/>
      <c r="AT3383" s="25"/>
      <c r="AU3383" s="25"/>
      <c r="AV3383" s="25"/>
      <c r="BC3383" s="1"/>
      <c r="BD3383"/>
      <c r="BE3383"/>
      <c r="BF3383" s="1"/>
      <c r="BG3383"/>
      <c r="BH3383"/>
      <c r="BI3383"/>
      <c r="BJ3383" s="1"/>
      <c r="BK3383" s="1"/>
      <c r="BL3383"/>
      <c r="BM3383" s="1"/>
      <c r="BN3383" s="1"/>
      <c r="BO3383" s="1"/>
      <c r="BP3383" s="1"/>
      <c r="BQ3383" s="1"/>
      <c r="BR3383" s="1"/>
      <c r="BS3383" s="1"/>
      <c r="BT3383" s="22"/>
      <c r="BU3383" s="1"/>
      <c r="BV3383" s="1"/>
      <c r="BW3383" s="1"/>
      <c r="BX3383" s="1"/>
      <c r="BY3383" s="1"/>
      <c r="BZ3383" s="1"/>
      <c r="CA3383" s="1"/>
      <c r="CB3383" s="1"/>
      <c r="CC3383" s="1"/>
      <c r="CD3383" s="1"/>
      <c r="CE3383" s="1"/>
      <c r="CF3383" s="1"/>
      <c r="CG3383" s="1"/>
      <c r="CH3383" s="1"/>
      <c r="CI3383" s="1"/>
      <c r="CJ3383" s="1"/>
      <c r="CK3383" s="1"/>
      <c r="CL3383" s="1"/>
      <c r="CM3383" s="1"/>
      <c r="CN3383" s="1"/>
      <c r="CO3383" s="1"/>
      <c r="CP3383" s="1"/>
      <c r="CQ3383" s="1"/>
      <c r="CR3383" s="1"/>
      <c r="CS3383" s="1"/>
      <c r="CT3383" s="1"/>
      <c r="CU3383" s="1"/>
      <c r="CV3383" s="1"/>
      <c r="CW3383" s="1"/>
      <c r="CX3383" s="1"/>
      <c r="CY3383" s="1"/>
      <c r="CZ3383" s="1"/>
      <c r="DA3383" s="1"/>
      <c r="DB3383" s="1"/>
      <c r="DC3383" s="1"/>
      <c r="DD3383" s="1"/>
      <c r="DE3383" s="1"/>
      <c r="DF3383" s="1"/>
      <c r="DG3383" s="1"/>
      <c r="DH3383" s="1"/>
      <c r="DI3383" s="1"/>
      <c r="DJ3383" s="1"/>
      <c r="DK3383" s="1"/>
      <c r="DL3383" s="1"/>
      <c r="DM3383" s="1"/>
      <c r="DN3383" s="1"/>
      <c r="DO3383" s="1"/>
      <c r="DP3383" s="1"/>
      <c r="DQ3383" s="1"/>
      <c r="DR3383" s="1"/>
      <c r="DS3383" s="1"/>
      <c r="DT3383" s="1"/>
      <c r="DU3383" s="1"/>
      <c r="DV3383" s="1"/>
      <c r="DW3383" s="1"/>
      <c r="DX3383" s="1"/>
      <c r="DY3383" s="1"/>
      <c r="DZ3383" s="1"/>
      <c r="EA3383" s="1"/>
      <c r="EB3383" s="1"/>
      <c r="EC3383" s="1"/>
      <c r="ED3383" s="1"/>
      <c r="EE3383" s="1"/>
      <c r="EF3383" s="1"/>
      <c r="EG3383" s="1"/>
      <c r="EH3383" s="1"/>
      <c r="EI3383" s="1"/>
      <c r="EJ3383" s="1"/>
      <c r="EK3383" s="1"/>
      <c r="EL3383" s="1"/>
      <c r="EM3383" s="1"/>
      <c r="EN3383" s="1"/>
      <c r="EO3383" s="1"/>
      <c r="EP3383" s="1"/>
      <c r="EQ3383" s="1"/>
      <c r="ER3383" s="1"/>
      <c r="ES3383" s="1"/>
      <c r="ET3383" s="1"/>
      <c r="EU3383" s="1"/>
      <c r="EV3383" s="1"/>
      <c r="EW3383" s="1"/>
      <c r="EX3383" s="1"/>
      <c r="EY3383" s="1"/>
      <c r="EZ3383" s="1"/>
      <c r="FA3383" s="1"/>
      <c r="FB3383" s="1"/>
      <c r="FC3383" s="1"/>
      <c r="FD3383" s="1"/>
      <c r="FE3383" s="1"/>
      <c r="FF3383" s="1"/>
      <c r="FG3383" s="1"/>
      <c r="FH3383" s="1"/>
      <c r="FI3383" s="1"/>
      <c r="FJ3383" s="1"/>
      <c r="FK3383" s="1"/>
      <c r="FL3383" s="1"/>
      <c r="FM3383" s="1"/>
      <c r="FN3383" s="1"/>
      <c r="FO3383" s="1"/>
      <c r="FP3383" s="1"/>
      <c r="FQ3383" s="1"/>
      <c r="FR3383" s="1"/>
      <c r="FS3383" s="1"/>
      <c r="FT3383" s="1"/>
      <c r="FU3383" s="1"/>
      <c r="FV3383" s="1"/>
      <c r="FW3383" s="1"/>
      <c r="FX3383" s="1"/>
      <c r="FY3383" s="1"/>
      <c r="FZ3383" s="1"/>
      <c r="GA3383" s="1"/>
      <c r="GB3383" s="1"/>
      <c r="GC3383" s="1"/>
      <c r="GD3383" s="1"/>
      <c r="GE3383" s="1"/>
      <c r="GF3383" s="1"/>
      <c r="GG3383" s="1"/>
      <c r="GH3383" s="1"/>
      <c r="GI3383" s="1"/>
      <c r="GJ3383" s="1"/>
      <c r="GK3383"/>
      <c r="GL3383"/>
      <c r="GM3383"/>
      <c r="GN3383"/>
      <c r="GO3383"/>
      <c r="GP3383"/>
      <c r="GQ3383"/>
      <c r="GR3383"/>
      <c r="GS3383"/>
      <c r="GT3383"/>
      <c r="GU3383"/>
      <c r="GV3383"/>
      <c r="GW3383"/>
      <c r="GX3383"/>
      <c r="GY3383"/>
      <c r="GZ3383"/>
      <c r="HA3383"/>
      <c r="HB3383"/>
      <c r="HC3383"/>
      <c r="HD3383"/>
      <c r="HE3383"/>
    </row>
    <row r="3384" spans="6:213" s="19" customFormat="1" x14ac:dyDescent="0.25">
      <c r="F3384" s="20"/>
      <c r="G3384" s="20"/>
      <c r="H3384" s="20"/>
      <c r="I3384" s="20"/>
      <c r="J3384" s="21"/>
      <c r="K3384" s="21"/>
      <c r="L3384" s="20"/>
      <c r="M3384" s="20"/>
      <c r="N3384" s="22"/>
      <c r="O3384" s="22"/>
      <c r="P3384" s="22"/>
      <c r="Q3384" s="22"/>
      <c r="U3384" s="20"/>
      <c r="V3384" s="20"/>
      <c r="W3384" s="20"/>
      <c r="X3384" s="27"/>
      <c r="Y3384" s="253"/>
      <c r="Z3384" s="30"/>
      <c r="AA3384" s="30"/>
      <c r="AB3384" s="31"/>
      <c r="AC3384" s="31"/>
      <c r="AD3384" s="31"/>
      <c r="AE3384" s="31"/>
      <c r="AF3384" s="31"/>
      <c r="AG3384" s="241"/>
      <c r="AH3384" s="31"/>
      <c r="AI3384" s="31"/>
      <c r="AJ3384" s="31"/>
      <c r="AK3384" s="31"/>
      <c r="AL3384" s="120"/>
      <c r="AM3384" s="25"/>
      <c r="AN3384" s="25"/>
      <c r="AO3384" s="25"/>
      <c r="AP3384" s="25"/>
      <c r="AQ3384" s="26"/>
      <c r="AR3384" s="25"/>
      <c r="AS3384" s="25"/>
      <c r="AT3384" s="25"/>
      <c r="AU3384" s="25"/>
      <c r="AV3384" s="25"/>
      <c r="BC3384" s="1"/>
      <c r="BD3384"/>
      <c r="BE3384"/>
      <c r="BF3384" s="1"/>
      <c r="BG3384"/>
      <c r="BH3384"/>
      <c r="BI3384"/>
      <c r="BJ3384" s="1"/>
      <c r="BK3384" s="1"/>
      <c r="BL3384"/>
      <c r="BM3384" s="1"/>
      <c r="BN3384" s="1"/>
      <c r="BO3384" s="1"/>
      <c r="BP3384" s="1"/>
      <c r="BQ3384" s="1"/>
      <c r="BR3384" s="1"/>
      <c r="BS3384" s="1"/>
      <c r="BT3384" s="22"/>
      <c r="BU3384" s="1"/>
      <c r="BV3384" s="1"/>
      <c r="BW3384" s="1"/>
      <c r="BX3384" s="1"/>
      <c r="BY3384" s="1"/>
      <c r="BZ3384" s="1"/>
      <c r="CA3384" s="1"/>
      <c r="CB3384" s="1"/>
      <c r="CC3384" s="1"/>
      <c r="CD3384" s="1"/>
      <c r="CE3384" s="1"/>
      <c r="CF3384" s="1"/>
      <c r="CG3384" s="1"/>
      <c r="CH3384" s="1"/>
      <c r="CI3384" s="1"/>
      <c r="CJ3384" s="1"/>
      <c r="CK3384" s="1"/>
      <c r="CL3384" s="1"/>
      <c r="CM3384" s="1"/>
      <c r="CN3384" s="1"/>
      <c r="CO3384" s="1"/>
      <c r="CP3384" s="1"/>
      <c r="CQ3384" s="1"/>
      <c r="CR3384" s="1"/>
      <c r="CS3384" s="1"/>
      <c r="CT3384" s="1"/>
      <c r="CU3384" s="1"/>
      <c r="CV3384" s="1"/>
      <c r="CW3384" s="1"/>
      <c r="CX3384" s="1"/>
      <c r="CY3384" s="1"/>
      <c r="CZ3384" s="1"/>
      <c r="DA3384" s="1"/>
      <c r="DB3384" s="1"/>
      <c r="DC3384" s="1"/>
      <c r="DD3384" s="1"/>
      <c r="DE3384" s="1"/>
      <c r="DF3384" s="1"/>
      <c r="DG3384" s="1"/>
      <c r="DH3384" s="1"/>
      <c r="DI3384" s="1"/>
      <c r="DJ3384" s="1"/>
      <c r="DK3384" s="1"/>
      <c r="DL3384" s="1"/>
      <c r="DM3384" s="1"/>
      <c r="DN3384" s="1"/>
      <c r="DO3384" s="1"/>
      <c r="DP3384" s="1"/>
      <c r="DQ3384" s="1"/>
      <c r="DR3384" s="1"/>
      <c r="DS3384" s="1"/>
      <c r="DT3384" s="1"/>
      <c r="DU3384" s="1"/>
      <c r="DV3384" s="1"/>
      <c r="DW3384" s="1"/>
      <c r="DX3384" s="1"/>
      <c r="DY3384" s="1"/>
      <c r="DZ3384" s="1"/>
      <c r="EA3384" s="1"/>
      <c r="EB3384" s="1"/>
      <c r="EC3384" s="1"/>
      <c r="ED3384" s="1"/>
      <c r="EE3384" s="1"/>
      <c r="EF3384" s="1"/>
      <c r="EG3384" s="1"/>
      <c r="EH3384" s="1"/>
      <c r="EI3384" s="1"/>
      <c r="EJ3384" s="1"/>
      <c r="EK3384" s="1"/>
      <c r="EL3384" s="1"/>
      <c r="EM3384" s="1"/>
      <c r="EN3384" s="1"/>
      <c r="EO3384" s="1"/>
      <c r="EP3384" s="1"/>
      <c r="EQ3384" s="1"/>
      <c r="ER3384" s="1"/>
      <c r="ES3384" s="1"/>
      <c r="ET3384" s="1"/>
      <c r="EU3384" s="1"/>
      <c r="EV3384" s="1"/>
      <c r="EW3384" s="1"/>
      <c r="EX3384" s="1"/>
      <c r="EY3384" s="1"/>
      <c r="EZ3384" s="1"/>
      <c r="FA3384" s="1"/>
      <c r="FB3384" s="1"/>
      <c r="FC3384" s="1"/>
      <c r="FD3384" s="1"/>
      <c r="FE3384" s="1"/>
      <c r="FF3384" s="1"/>
      <c r="FG3384" s="1"/>
      <c r="FH3384" s="1"/>
      <c r="FI3384" s="1"/>
      <c r="FJ3384" s="1"/>
      <c r="FK3384" s="1"/>
      <c r="FL3384" s="1"/>
      <c r="FM3384" s="1"/>
      <c r="FN3384" s="1"/>
      <c r="FO3384" s="1"/>
      <c r="FP3384" s="1"/>
      <c r="FQ3384" s="1"/>
      <c r="FR3384" s="1"/>
      <c r="FS3384" s="1"/>
      <c r="FT3384" s="1"/>
      <c r="FU3384" s="1"/>
      <c r="FV3384" s="1"/>
      <c r="FW3384" s="1"/>
      <c r="FX3384" s="1"/>
      <c r="FY3384" s="1"/>
      <c r="FZ3384" s="1"/>
      <c r="GA3384" s="1"/>
      <c r="GB3384" s="1"/>
      <c r="GC3384" s="1"/>
      <c r="GD3384" s="1"/>
      <c r="GE3384" s="1"/>
      <c r="GF3384" s="1"/>
      <c r="GG3384" s="1"/>
      <c r="GH3384" s="1"/>
      <c r="GI3384" s="1"/>
      <c r="GJ3384" s="1"/>
      <c r="GK3384"/>
      <c r="GL3384"/>
      <c r="GM3384"/>
      <c r="GN3384"/>
      <c r="GO3384"/>
      <c r="GP3384"/>
      <c r="GQ3384"/>
      <c r="GR3384"/>
      <c r="GS3384"/>
      <c r="GT3384"/>
      <c r="GU3384"/>
      <c r="GV3384"/>
      <c r="GW3384"/>
      <c r="GX3384"/>
      <c r="GY3384"/>
      <c r="GZ3384"/>
      <c r="HA3384"/>
      <c r="HB3384"/>
      <c r="HC3384"/>
      <c r="HD3384"/>
      <c r="HE3384"/>
    </row>
    <row r="3385" spans="6:213" s="19" customFormat="1" x14ac:dyDescent="0.25">
      <c r="F3385" s="20"/>
      <c r="G3385" s="20"/>
      <c r="H3385" s="20"/>
      <c r="I3385" s="20"/>
      <c r="J3385" s="21"/>
      <c r="K3385" s="21"/>
      <c r="L3385" s="20"/>
      <c r="M3385" s="20"/>
      <c r="N3385" s="22"/>
      <c r="O3385" s="22"/>
      <c r="P3385" s="22"/>
      <c r="Q3385" s="22"/>
      <c r="U3385" s="20"/>
      <c r="V3385" s="20"/>
      <c r="W3385" s="20"/>
      <c r="X3385" s="27"/>
      <c r="Y3385" s="253"/>
      <c r="Z3385" s="30"/>
      <c r="AA3385" s="30"/>
      <c r="AB3385" s="31"/>
      <c r="AC3385" s="31"/>
      <c r="AD3385" s="31"/>
      <c r="AE3385" s="31"/>
      <c r="AF3385" s="31"/>
      <c r="AG3385" s="241"/>
      <c r="AH3385" s="31"/>
      <c r="AI3385" s="31"/>
      <c r="AJ3385" s="31"/>
      <c r="AK3385" s="31"/>
      <c r="AL3385" s="120"/>
      <c r="AM3385" s="25"/>
      <c r="AN3385" s="25"/>
      <c r="AO3385" s="25"/>
      <c r="AP3385" s="25"/>
      <c r="AQ3385" s="26"/>
      <c r="AR3385" s="25"/>
      <c r="AS3385" s="25"/>
      <c r="AT3385" s="25"/>
      <c r="AU3385" s="25"/>
      <c r="AV3385" s="25"/>
      <c r="BC3385" s="1"/>
      <c r="BD3385"/>
      <c r="BE3385"/>
      <c r="BF3385" s="1"/>
      <c r="BG3385"/>
      <c r="BH3385"/>
      <c r="BI3385"/>
      <c r="BJ3385" s="1"/>
      <c r="BK3385" s="1"/>
      <c r="BL3385"/>
      <c r="BM3385" s="1"/>
      <c r="BN3385" s="1"/>
      <c r="BO3385" s="1"/>
      <c r="BP3385" s="1"/>
      <c r="BQ3385" s="1"/>
      <c r="BR3385" s="1"/>
      <c r="BS3385" s="1"/>
      <c r="BT3385" s="22"/>
      <c r="BU3385" s="1"/>
      <c r="BV3385" s="1"/>
      <c r="BW3385" s="1"/>
      <c r="BX3385" s="1"/>
      <c r="BY3385" s="1"/>
      <c r="BZ3385" s="1"/>
      <c r="CA3385" s="1"/>
      <c r="CB3385" s="1"/>
      <c r="CC3385" s="1"/>
      <c r="CD3385" s="1"/>
      <c r="CE3385" s="1"/>
      <c r="CF3385" s="1"/>
      <c r="CG3385" s="1"/>
      <c r="CH3385" s="1"/>
      <c r="CI3385" s="1"/>
      <c r="CJ3385" s="1"/>
      <c r="CK3385" s="1"/>
      <c r="CL3385" s="1"/>
      <c r="CM3385" s="1"/>
      <c r="CN3385" s="1"/>
      <c r="CO3385" s="1"/>
      <c r="CP3385" s="1"/>
      <c r="CQ3385" s="1"/>
      <c r="CR3385" s="1"/>
      <c r="CS3385" s="1"/>
      <c r="CT3385" s="1"/>
      <c r="CU3385" s="1"/>
      <c r="CV3385" s="1"/>
      <c r="CW3385" s="1"/>
      <c r="CX3385" s="1"/>
      <c r="CY3385" s="1"/>
      <c r="CZ3385" s="1"/>
      <c r="DA3385" s="1"/>
      <c r="DB3385" s="1"/>
      <c r="DC3385" s="1"/>
      <c r="DD3385" s="1"/>
      <c r="DE3385" s="1"/>
      <c r="DF3385" s="1"/>
      <c r="DG3385" s="1"/>
      <c r="DH3385" s="1"/>
      <c r="DI3385" s="1"/>
      <c r="DJ3385" s="1"/>
      <c r="DK3385" s="1"/>
      <c r="DL3385" s="1"/>
      <c r="DM3385" s="1"/>
      <c r="DN3385" s="1"/>
      <c r="DO3385" s="1"/>
      <c r="DP3385" s="1"/>
      <c r="DQ3385" s="1"/>
      <c r="DR3385" s="1"/>
      <c r="DS3385" s="1"/>
      <c r="DT3385" s="1"/>
      <c r="DU3385" s="1"/>
      <c r="DV3385" s="1"/>
      <c r="DW3385" s="1"/>
      <c r="DX3385" s="1"/>
      <c r="DY3385" s="1"/>
      <c r="DZ3385" s="1"/>
      <c r="EA3385" s="1"/>
      <c r="EB3385" s="1"/>
      <c r="EC3385" s="1"/>
      <c r="ED3385" s="1"/>
      <c r="EE3385" s="1"/>
      <c r="EF3385" s="1"/>
      <c r="EG3385" s="1"/>
      <c r="EH3385" s="1"/>
      <c r="EI3385" s="1"/>
      <c r="EJ3385" s="1"/>
      <c r="EK3385" s="1"/>
      <c r="EL3385" s="1"/>
      <c r="EM3385" s="1"/>
      <c r="EN3385" s="1"/>
      <c r="EO3385" s="1"/>
      <c r="EP3385" s="1"/>
      <c r="EQ3385" s="1"/>
      <c r="ER3385" s="1"/>
      <c r="ES3385" s="1"/>
      <c r="ET3385" s="1"/>
      <c r="EU3385" s="1"/>
      <c r="EV3385" s="1"/>
      <c r="EW3385" s="1"/>
      <c r="EX3385" s="1"/>
      <c r="EY3385" s="1"/>
      <c r="EZ3385" s="1"/>
      <c r="FA3385" s="1"/>
      <c r="FB3385" s="1"/>
      <c r="FC3385" s="1"/>
      <c r="FD3385" s="1"/>
      <c r="FE3385" s="1"/>
      <c r="FF3385" s="1"/>
      <c r="FG3385" s="1"/>
      <c r="FH3385" s="1"/>
      <c r="FI3385" s="1"/>
      <c r="FJ3385" s="1"/>
      <c r="FK3385" s="1"/>
      <c r="FL3385" s="1"/>
      <c r="FM3385" s="1"/>
      <c r="FN3385" s="1"/>
      <c r="FO3385" s="1"/>
      <c r="FP3385" s="1"/>
      <c r="FQ3385" s="1"/>
      <c r="FR3385" s="1"/>
      <c r="FS3385" s="1"/>
      <c r="FT3385" s="1"/>
      <c r="FU3385" s="1"/>
      <c r="FV3385" s="1"/>
      <c r="FW3385" s="1"/>
      <c r="FX3385" s="1"/>
      <c r="FY3385" s="1"/>
      <c r="FZ3385" s="1"/>
      <c r="GA3385" s="1"/>
      <c r="GB3385" s="1"/>
      <c r="GC3385" s="1"/>
      <c r="GD3385" s="1"/>
      <c r="GE3385" s="1"/>
      <c r="GF3385" s="1"/>
      <c r="GG3385" s="1"/>
      <c r="GH3385" s="1"/>
      <c r="GI3385" s="1"/>
      <c r="GJ3385" s="1"/>
      <c r="GK3385"/>
      <c r="GL3385"/>
      <c r="GM3385"/>
      <c r="GN3385"/>
      <c r="GO3385"/>
      <c r="GP3385"/>
      <c r="GQ3385"/>
      <c r="GR3385"/>
      <c r="GS3385"/>
      <c r="GT3385"/>
      <c r="GU3385"/>
      <c r="GV3385"/>
      <c r="GW3385"/>
      <c r="GX3385"/>
      <c r="GY3385"/>
      <c r="GZ3385"/>
      <c r="HA3385"/>
      <c r="HB3385"/>
      <c r="HC3385"/>
      <c r="HD3385"/>
      <c r="HE3385"/>
    </row>
    <row r="3386" spans="6:213" s="19" customFormat="1" x14ac:dyDescent="0.25">
      <c r="F3386" s="20"/>
      <c r="G3386" s="20"/>
      <c r="H3386" s="20"/>
      <c r="I3386" s="20"/>
      <c r="J3386" s="21"/>
      <c r="K3386" s="21"/>
      <c r="L3386" s="20"/>
      <c r="M3386" s="20"/>
      <c r="N3386" s="22"/>
      <c r="O3386" s="22"/>
      <c r="P3386" s="22"/>
      <c r="Q3386" s="22"/>
      <c r="U3386" s="20"/>
      <c r="V3386" s="20"/>
      <c r="W3386" s="20"/>
      <c r="X3386" s="27"/>
      <c r="Y3386" s="253"/>
      <c r="Z3386" s="30"/>
      <c r="AA3386" s="30"/>
      <c r="AB3386" s="31"/>
      <c r="AC3386" s="31"/>
      <c r="AD3386" s="31"/>
      <c r="AE3386" s="31"/>
      <c r="AF3386" s="31"/>
      <c r="AG3386" s="241"/>
      <c r="AH3386" s="31"/>
      <c r="AI3386" s="31"/>
      <c r="AJ3386" s="31"/>
      <c r="AK3386" s="31"/>
      <c r="AL3386" s="120"/>
      <c r="AM3386" s="25"/>
      <c r="AN3386" s="25"/>
      <c r="AO3386" s="25"/>
      <c r="AP3386" s="25"/>
      <c r="AQ3386" s="26"/>
      <c r="AR3386" s="25"/>
      <c r="AS3386" s="25"/>
      <c r="AT3386" s="25"/>
      <c r="AU3386" s="25"/>
      <c r="AV3386" s="25"/>
      <c r="BC3386" s="1"/>
      <c r="BD3386"/>
      <c r="BE3386"/>
      <c r="BF3386" s="1"/>
      <c r="BG3386"/>
      <c r="BH3386"/>
      <c r="BI3386"/>
      <c r="BJ3386" s="1"/>
      <c r="BK3386" s="1"/>
      <c r="BL3386"/>
      <c r="BM3386" s="1"/>
      <c r="BN3386" s="1"/>
      <c r="BO3386" s="1"/>
      <c r="BP3386" s="1"/>
      <c r="BQ3386" s="1"/>
      <c r="BR3386" s="1"/>
      <c r="BS3386" s="1"/>
      <c r="BT3386" s="22"/>
      <c r="BU3386" s="1"/>
      <c r="BV3386" s="1"/>
      <c r="BW3386" s="1"/>
      <c r="BX3386" s="1"/>
      <c r="BY3386" s="1"/>
      <c r="BZ3386" s="1"/>
      <c r="CA3386" s="1"/>
      <c r="CB3386" s="1"/>
      <c r="CC3386" s="1"/>
      <c r="CD3386" s="1"/>
      <c r="CE3386" s="1"/>
      <c r="CF3386" s="1"/>
      <c r="CG3386" s="1"/>
      <c r="CH3386" s="1"/>
      <c r="CI3386" s="1"/>
      <c r="CJ3386" s="1"/>
      <c r="CK3386" s="1"/>
      <c r="CL3386" s="1"/>
      <c r="CM3386" s="1"/>
      <c r="CN3386" s="1"/>
      <c r="CO3386" s="1"/>
      <c r="CP3386" s="1"/>
      <c r="CQ3386" s="1"/>
      <c r="CR3386" s="1"/>
      <c r="CS3386" s="1"/>
      <c r="CT3386" s="1"/>
      <c r="CU3386" s="1"/>
      <c r="CV3386" s="1"/>
      <c r="CW3386" s="1"/>
      <c r="CX3386" s="1"/>
      <c r="CY3386" s="1"/>
      <c r="CZ3386" s="1"/>
      <c r="DA3386" s="1"/>
      <c r="DB3386" s="1"/>
      <c r="DC3386" s="1"/>
      <c r="DD3386" s="1"/>
      <c r="DE3386" s="1"/>
      <c r="DF3386" s="1"/>
      <c r="DG3386" s="1"/>
      <c r="DH3386" s="1"/>
      <c r="DI3386" s="1"/>
      <c r="DJ3386" s="1"/>
      <c r="DK3386" s="1"/>
      <c r="DL3386" s="1"/>
      <c r="DM3386" s="1"/>
      <c r="DN3386" s="1"/>
      <c r="DO3386" s="1"/>
      <c r="DP3386" s="1"/>
      <c r="DQ3386" s="1"/>
      <c r="DR3386" s="1"/>
      <c r="DS3386" s="1"/>
      <c r="DT3386" s="1"/>
      <c r="DU3386" s="1"/>
      <c r="DV3386" s="1"/>
      <c r="DW3386" s="1"/>
      <c r="DX3386" s="1"/>
      <c r="DY3386" s="1"/>
      <c r="DZ3386" s="1"/>
      <c r="EA3386" s="1"/>
      <c r="EB3386" s="1"/>
      <c r="EC3386" s="1"/>
      <c r="ED3386" s="1"/>
      <c r="EE3386" s="1"/>
      <c r="EF3386" s="1"/>
      <c r="EG3386" s="1"/>
      <c r="EH3386" s="1"/>
      <c r="EI3386" s="1"/>
      <c r="EJ3386" s="1"/>
      <c r="EK3386" s="1"/>
      <c r="EL3386" s="1"/>
      <c r="EM3386" s="1"/>
      <c r="EN3386" s="1"/>
      <c r="EO3386" s="1"/>
      <c r="EP3386" s="1"/>
      <c r="EQ3386" s="1"/>
      <c r="ER3386" s="1"/>
      <c r="ES3386" s="1"/>
      <c r="ET3386" s="1"/>
      <c r="EU3386" s="1"/>
      <c r="EV3386" s="1"/>
      <c r="EW3386" s="1"/>
      <c r="EX3386" s="1"/>
      <c r="EY3386" s="1"/>
      <c r="EZ3386" s="1"/>
      <c r="FA3386" s="1"/>
      <c r="FB3386" s="1"/>
      <c r="FC3386" s="1"/>
      <c r="FD3386" s="1"/>
      <c r="FE3386" s="1"/>
      <c r="FF3386" s="1"/>
      <c r="FG3386" s="1"/>
      <c r="FH3386" s="1"/>
      <c r="FI3386" s="1"/>
      <c r="FJ3386" s="1"/>
      <c r="FK3386" s="1"/>
      <c r="FL3386" s="1"/>
      <c r="FM3386" s="1"/>
      <c r="FN3386" s="1"/>
      <c r="FO3386" s="1"/>
      <c r="FP3386" s="1"/>
      <c r="FQ3386" s="1"/>
      <c r="FR3386" s="1"/>
      <c r="FS3386" s="1"/>
      <c r="FT3386" s="1"/>
      <c r="FU3386" s="1"/>
      <c r="FV3386" s="1"/>
      <c r="FW3386" s="1"/>
      <c r="FX3386" s="1"/>
      <c r="FY3386" s="1"/>
      <c r="FZ3386" s="1"/>
      <c r="GA3386" s="1"/>
      <c r="GB3386" s="1"/>
      <c r="GC3386" s="1"/>
      <c r="GD3386" s="1"/>
      <c r="GE3386" s="1"/>
      <c r="GF3386" s="1"/>
      <c r="GG3386" s="1"/>
      <c r="GH3386" s="1"/>
      <c r="GI3386" s="1"/>
      <c r="GJ3386" s="1"/>
      <c r="GK3386"/>
      <c r="GL3386"/>
      <c r="GM3386"/>
      <c r="GN3386"/>
      <c r="GO3386"/>
      <c r="GP3386"/>
      <c r="GQ3386"/>
      <c r="GR3386"/>
      <c r="GS3386"/>
      <c r="GT3386"/>
      <c r="GU3386"/>
      <c r="GV3386"/>
      <c r="GW3386"/>
      <c r="GX3386"/>
      <c r="GY3386"/>
      <c r="GZ3386"/>
      <c r="HA3386"/>
      <c r="HB3386"/>
      <c r="HC3386"/>
      <c r="HD3386"/>
      <c r="HE3386"/>
    </row>
    <row r="3387" spans="6:213" s="19" customFormat="1" x14ac:dyDescent="0.25">
      <c r="F3387" s="20"/>
      <c r="G3387" s="20"/>
      <c r="H3387" s="20"/>
      <c r="I3387" s="20"/>
      <c r="J3387" s="21"/>
      <c r="K3387" s="21"/>
      <c r="L3387" s="20"/>
      <c r="M3387" s="20"/>
      <c r="N3387" s="22"/>
      <c r="O3387" s="22"/>
      <c r="P3387" s="22"/>
      <c r="Q3387" s="22"/>
      <c r="U3387" s="20"/>
      <c r="V3387" s="20"/>
      <c r="W3387" s="20"/>
      <c r="X3387" s="27"/>
      <c r="Y3387" s="253"/>
      <c r="Z3387" s="30"/>
      <c r="AA3387" s="30"/>
      <c r="AB3387" s="31"/>
      <c r="AC3387" s="31"/>
      <c r="AD3387" s="31"/>
      <c r="AE3387" s="31"/>
      <c r="AF3387" s="31"/>
      <c r="AG3387" s="241"/>
      <c r="AH3387" s="31"/>
      <c r="AI3387" s="31"/>
      <c r="AJ3387" s="31"/>
      <c r="AK3387" s="31"/>
      <c r="AL3387" s="120"/>
      <c r="AM3387" s="25"/>
      <c r="AN3387" s="25"/>
      <c r="AO3387" s="25"/>
      <c r="AP3387" s="25"/>
      <c r="AQ3387" s="26"/>
      <c r="AR3387" s="25"/>
      <c r="AS3387" s="25"/>
      <c r="AT3387" s="25"/>
      <c r="AU3387" s="25"/>
      <c r="AV3387" s="25"/>
      <c r="BC3387" s="1"/>
      <c r="BD3387"/>
      <c r="BE3387"/>
      <c r="BF3387" s="1"/>
      <c r="BG3387"/>
      <c r="BH3387"/>
      <c r="BI3387"/>
      <c r="BJ3387" s="1"/>
      <c r="BK3387" s="1"/>
      <c r="BL3387"/>
      <c r="BM3387" s="1"/>
      <c r="BN3387" s="1"/>
      <c r="BO3387" s="1"/>
      <c r="BP3387" s="1"/>
      <c r="BQ3387" s="1"/>
      <c r="BR3387" s="1"/>
      <c r="BS3387" s="1"/>
      <c r="BT3387" s="22"/>
      <c r="BU3387" s="1"/>
      <c r="BV3387" s="1"/>
      <c r="BW3387" s="1"/>
      <c r="BX3387" s="1"/>
      <c r="BY3387" s="1"/>
      <c r="BZ3387" s="1"/>
      <c r="CA3387" s="1"/>
      <c r="CB3387" s="1"/>
      <c r="CC3387" s="1"/>
      <c r="CD3387" s="1"/>
      <c r="CE3387" s="1"/>
      <c r="CF3387" s="1"/>
      <c r="CG3387" s="1"/>
      <c r="CH3387" s="1"/>
      <c r="CI3387" s="1"/>
      <c r="CJ3387" s="1"/>
      <c r="CK3387" s="1"/>
      <c r="CL3387" s="1"/>
      <c r="CM3387" s="1"/>
      <c r="CN3387" s="1"/>
      <c r="CO3387" s="1"/>
      <c r="CP3387" s="1"/>
      <c r="CQ3387" s="1"/>
      <c r="CR3387" s="1"/>
      <c r="CS3387" s="1"/>
      <c r="CT3387" s="1"/>
      <c r="CU3387" s="1"/>
      <c r="CV3387" s="1"/>
      <c r="CW3387" s="1"/>
      <c r="CX3387" s="1"/>
      <c r="CY3387" s="1"/>
      <c r="CZ3387" s="1"/>
      <c r="DA3387" s="1"/>
      <c r="DB3387" s="1"/>
      <c r="DC3387" s="1"/>
      <c r="DD3387" s="1"/>
      <c r="DE3387" s="1"/>
      <c r="DF3387" s="1"/>
      <c r="DG3387" s="1"/>
      <c r="DH3387" s="1"/>
      <c r="DI3387" s="1"/>
      <c r="DJ3387" s="1"/>
      <c r="DK3387" s="1"/>
      <c r="DL3387" s="1"/>
      <c r="DM3387" s="1"/>
      <c r="DN3387" s="1"/>
      <c r="DO3387" s="1"/>
      <c r="DP3387" s="1"/>
      <c r="DQ3387" s="1"/>
      <c r="DR3387" s="1"/>
      <c r="DS3387" s="1"/>
      <c r="DT3387" s="1"/>
      <c r="DU3387" s="1"/>
      <c r="DV3387" s="1"/>
      <c r="DW3387" s="1"/>
      <c r="DX3387" s="1"/>
      <c r="DY3387" s="1"/>
      <c r="DZ3387" s="1"/>
      <c r="EA3387" s="1"/>
      <c r="EB3387" s="1"/>
      <c r="EC3387" s="1"/>
      <c r="ED3387" s="1"/>
      <c r="EE3387" s="1"/>
      <c r="EF3387" s="1"/>
      <c r="EG3387" s="1"/>
      <c r="EH3387" s="1"/>
      <c r="EI3387" s="1"/>
      <c r="EJ3387" s="1"/>
      <c r="EK3387" s="1"/>
      <c r="EL3387" s="1"/>
      <c r="EM3387" s="1"/>
      <c r="EN3387" s="1"/>
      <c r="EO3387" s="1"/>
      <c r="EP3387" s="1"/>
      <c r="EQ3387" s="1"/>
      <c r="ER3387" s="1"/>
      <c r="ES3387" s="1"/>
      <c r="ET3387" s="1"/>
      <c r="EU3387" s="1"/>
      <c r="EV3387" s="1"/>
      <c r="EW3387" s="1"/>
      <c r="EX3387" s="1"/>
      <c r="EY3387" s="1"/>
      <c r="EZ3387" s="1"/>
      <c r="FA3387" s="1"/>
      <c r="FB3387" s="1"/>
      <c r="FC3387" s="1"/>
      <c r="FD3387" s="1"/>
      <c r="FE3387" s="1"/>
      <c r="FF3387" s="1"/>
      <c r="FG3387" s="1"/>
      <c r="FH3387" s="1"/>
      <c r="FI3387" s="1"/>
      <c r="FJ3387" s="1"/>
      <c r="FK3387" s="1"/>
      <c r="FL3387" s="1"/>
      <c r="FM3387" s="1"/>
      <c r="FN3387" s="1"/>
      <c r="FO3387" s="1"/>
      <c r="FP3387" s="1"/>
      <c r="FQ3387" s="1"/>
      <c r="FR3387" s="1"/>
      <c r="FS3387" s="1"/>
      <c r="FT3387" s="1"/>
      <c r="FU3387" s="1"/>
      <c r="FV3387" s="1"/>
      <c r="FW3387" s="1"/>
      <c r="FX3387" s="1"/>
      <c r="FY3387" s="1"/>
      <c r="FZ3387" s="1"/>
      <c r="GA3387" s="1"/>
      <c r="GB3387" s="1"/>
      <c r="GC3387" s="1"/>
      <c r="GD3387" s="1"/>
      <c r="GE3387" s="1"/>
      <c r="GF3387" s="1"/>
      <c r="GG3387" s="1"/>
      <c r="GH3387" s="1"/>
      <c r="GI3387" s="1"/>
      <c r="GJ3387" s="1"/>
      <c r="GK3387"/>
      <c r="GL3387"/>
      <c r="GM3387"/>
      <c r="GN3387"/>
      <c r="GO3387"/>
      <c r="GP3387"/>
      <c r="GQ3387"/>
      <c r="GR3387"/>
      <c r="GS3387"/>
      <c r="GT3387"/>
      <c r="GU3387"/>
      <c r="GV3387"/>
      <c r="GW3387"/>
      <c r="GX3387"/>
      <c r="GY3387"/>
      <c r="GZ3387"/>
      <c r="HA3387"/>
      <c r="HB3387"/>
      <c r="HC3387"/>
      <c r="HD3387"/>
      <c r="HE3387"/>
    </row>
    <row r="3388" spans="6:213" s="19" customFormat="1" x14ac:dyDescent="0.25">
      <c r="F3388" s="20"/>
      <c r="G3388" s="20"/>
      <c r="H3388" s="20"/>
      <c r="I3388" s="20"/>
      <c r="J3388" s="21"/>
      <c r="K3388" s="21"/>
      <c r="L3388" s="20"/>
      <c r="M3388" s="20"/>
      <c r="N3388" s="22"/>
      <c r="O3388" s="22"/>
      <c r="P3388" s="22"/>
      <c r="Q3388" s="22"/>
      <c r="U3388" s="20"/>
      <c r="V3388" s="20"/>
      <c r="W3388" s="20"/>
      <c r="X3388" s="27"/>
      <c r="Y3388" s="253"/>
      <c r="Z3388" s="30"/>
      <c r="AA3388" s="30"/>
      <c r="AB3388" s="31"/>
      <c r="AC3388" s="31"/>
      <c r="AD3388" s="31"/>
      <c r="AE3388" s="31"/>
      <c r="AF3388" s="31"/>
      <c r="AG3388" s="241"/>
      <c r="AH3388" s="31"/>
      <c r="AI3388" s="31"/>
      <c r="AJ3388" s="31"/>
      <c r="AK3388" s="31"/>
      <c r="AL3388" s="120"/>
      <c r="AM3388" s="25"/>
      <c r="AN3388" s="25"/>
      <c r="AO3388" s="25"/>
      <c r="AP3388" s="25"/>
      <c r="AQ3388" s="26"/>
      <c r="AR3388" s="25"/>
      <c r="AS3388" s="25"/>
      <c r="AT3388" s="25"/>
      <c r="AU3388" s="25"/>
      <c r="AV3388" s="25"/>
      <c r="BC3388" s="1"/>
      <c r="BD3388"/>
      <c r="BE3388"/>
      <c r="BF3388" s="1"/>
      <c r="BG3388"/>
      <c r="BH3388"/>
      <c r="BI3388"/>
      <c r="BJ3388" s="1"/>
      <c r="BK3388" s="1"/>
      <c r="BL3388"/>
      <c r="BM3388" s="1"/>
      <c r="BN3388" s="1"/>
      <c r="BO3388" s="1"/>
      <c r="BP3388" s="1"/>
      <c r="BQ3388" s="1"/>
      <c r="BR3388" s="1"/>
      <c r="BS3388" s="1"/>
      <c r="BT3388" s="22"/>
      <c r="BU3388" s="1"/>
      <c r="BV3388" s="1"/>
      <c r="BW3388" s="1"/>
      <c r="BX3388" s="1"/>
      <c r="BY3388" s="1"/>
      <c r="BZ3388" s="1"/>
      <c r="CA3388" s="1"/>
      <c r="CB3388" s="1"/>
      <c r="CC3388" s="1"/>
      <c r="CD3388" s="1"/>
      <c r="CE3388" s="1"/>
      <c r="CF3388" s="1"/>
      <c r="CG3388" s="1"/>
      <c r="CH3388" s="1"/>
      <c r="CI3388" s="1"/>
      <c r="CJ3388" s="1"/>
      <c r="CK3388" s="1"/>
      <c r="CL3388" s="1"/>
      <c r="CM3388" s="1"/>
      <c r="CN3388" s="1"/>
      <c r="CO3388" s="1"/>
      <c r="CP3388" s="1"/>
      <c r="CQ3388" s="1"/>
      <c r="CR3388" s="1"/>
      <c r="CS3388" s="1"/>
      <c r="CT3388" s="1"/>
      <c r="CU3388" s="1"/>
      <c r="CV3388" s="1"/>
      <c r="CW3388" s="1"/>
      <c r="CX3388" s="1"/>
      <c r="CY3388" s="1"/>
      <c r="CZ3388" s="1"/>
      <c r="DA3388" s="1"/>
      <c r="DB3388" s="1"/>
      <c r="DC3388" s="1"/>
      <c r="DD3388" s="1"/>
      <c r="DE3388" s="1"/>
      <c r="DF3388" s="1"/>
      <c r="DG3388" s="1"/>
      <c r="DH3388" s="1"/>
      <c r="DI3388" s="1"/>
      <c r="DJ3388" s="1"/>
      <c r="DK3388" s="1"/>
      <c r="DL3388" s="1"/>
      <c r="DM3388" s="1"/>
      <c r="DN3388" s="1"/>
      <c r="DO3388" s="1"/>
      <c r="DP3388" s="1"/>
      <c r="DQ3388" s="1"/>
      <c r="DR3388" s="1"/>
      <c r="DS3388" s="1"/>
      <c r="DT3388" s="1"/>
      <c r="DU3388" s="1"/>
      <c r="DV3388" s="1"/>
      <c r="DW3388" s="1"/>
      <c r="DX3388" s="1"/>
      <c r="DY3388" s="1"/>
      <c r="DZ3388" s="1"/>
      <c r="EA3388" s="1"/>
      <c r="EB3388" s="1"/>
      <c r="EC3388" s="1"/>
      <c r="ED3388" s="1"/>
      <c r="EE3388" s="1"/>
      <c r="EF3388" s="1"/>
      <c r="EG3388" s="1"/>
      <c r="EH3388" s="1"/>
      <c r="EI3388" s="1"/>
      <c r="EJ3388" s="1"/>
      <c r="EK3388" s="1"/>
      <c r="EL3388" s="1"/>
      <c r="EM3388" s="1"/>
      <c r="EN3388" s="1"/>
      <c r="EO3388" s="1"/>
      <c r="EP3388" s="1"/>
      <c r="EQ3388" s="1"/>
      <c r="ER3388" s="1"/>
      <c r="ES3388" s="1"/>
      <c r="ET3388" s="1"/>
      <c r="EU3388" s="1"/>
      <c r="EV3388" s="1"/>
      <c r="EW3388" s="1"/>
      <c r="EX3388" s="1"/>
      <c r="EY3388" s="1"/>
      <c r="EZ3388" s="1"/>
      <c r="FA3388" s="1"/>
      <c r="FB3388" s="1"/>
      <c r="FC3388" s="1"/>
      <c r="FD3388" s="1"/>
      <c r="FE3388" s="1"/>
      <c r="FF3388" s="1"/>
      <c r="FG3388" s="1"/>
      <c r="FH3388" s="1"/>
      <c r="FI3388" s="1"/>
      <c r="FJ3388" s="1"/>
      <c r="FK3388" s="1"/>
      <c r="FL3388" s="1"/>
      <c r="FM3388" s="1"/>
      <c r="FN3388" s="1"/>
      <c r="FO3388" s="1"/>
      <c r="FP3388" s="1"/>
      <c r="FQ3388" s="1"/>
      <c r="FR3388" s="1"/>
      <c r="FS3388" s="1"/>
      <c r="FT3388" s="1"/>
      <c r="FU3388" s="1"/>
      <c r="FV3388" s="1"/>
      <c r="FW3388" s="1"/>
      <c r="FX3388" s="1"/>
      <c r="FY3388" s="1"/>
      <c r="FZ3388" s="1"/>
      <c r="GA3388" s="1"/>
      <c r="GB3388" s="1"/>
      <c r="GC3388" s="1"/>
      <c r="GD3388" s="1"/>
      <c r="GE3388" s="1"/>
      <c r="GF3388" s="1"/>
      <c r="GG3388" s="1"/>
      <c r="GH3388" s="1"/>
      <c r="GI3388" s="1"/>
      <c r="GJ3388" s="1"/>
      <c r="GK3388"/>
      <c r="GL3388"/>
      <c r="GM3388"/>
      <c r="GN3388"/>
      <c r="GO3388"/>
      <c r="GP3388"/>
      <c r="GQ3388"/>
      <c r="GR3388"/>
      <c r="GS3388"/>
      <c r="GT3388"/>
      <c r="GU3388"/>
      <c r="GV3388"/>
      <c r="GW3388"/>
      <c r="GX3388"/>
      <c r="GY3388"/>
      <c r="GZ3388"/>
      <c r="HA3388"/>
      <c r="HB3388"/>
      <c r="HC3388"/>
      <c r="HD3388"/>
      <c r="HE3388"/>
    </row>
    <row r="3389" spans="6:213" s="19" customFormat="1" x14ac:dyDescent="0.25">
      <c r="F3389" s="20"/>
      <c r="G3389" s="20"/>
      <c r="H3389" s="20"/>
      <c r="I3389" s="20"/>
      <c r="J3389" s="21"/>
      <c r="K3389" s="21"/>
      <c r="L3389" s="20"/>
      <c r="M3389" s="20"/>
      <c r="N3389" s="22"/>
      <c r="O3389" s="22"/>
      <c r="P3389" s="22"/>
      <c r="Q3389" s="22"/>
      <c r="U3389" s="20"/>
      <c r="V3389" s="20"/>
      <c r="W3389" s="20"/>
      <c r="X3389" s="27"/>
      <c r="Y3389" s="253"/>
      <c r="Z3389" s="30"/>
      <c r="AA3389" s="30"/>
      <c r="AB3389" s="31"/>
      <c r="AC3389" s="31"/>
      <c r="AD3389" s="31"/>
      <c r="AE3389" s="31"/>
      <c r="AF3389" s="31"/>
      <c r="AG3389" s="241"/>
      <c r="AH3389" s="31"/>
      <c r="AI3389" s="31"/>
      <c r="AJ3389" s="31"/>
      <c r="AK3389" s="31"/>
      <c r="AL3389" s="120"/>
      <c r="AM3389" s="25"/>
      <c r="AN3389" s="25"/>
      <c r="AO3389" s="25"/>
      <c r="AP3389" s="25"/>
      <c r="AQ3389" s="26"/>
      <c r="AR3389" s="25"/>
      <c r="AS3389" s="25"/>
      <c r="AT3389" s="25"/>
      <c r="AU3389" s="25"/>
      <c r="AV3389" s="25"/>
      <c r="BC3389" s="1"/>
      <c r="BD3389"/>
      <c r="BE3389"/>
      <c r="BF3389" s="1"/>
      <c r="BG3389"/>
      <c r="BH3389"/>
      <c r="BI3389"/>
      <c r="BJ3389" s="1"/>
      <c r="BK3389" s="1"/>
      <c r="BL3389"/>
      <c r="BM3389" s="1"/>
      <c r="BN3389" s="1"/>
      <c r="BO3389" s="1"/>
      <c r="BP3389" s="1"/>
      <c r="BQ3389" s="1"/>
      <c r="BR3389" s="1"/>
      <c r="BS3389" s="1"/>
      <c r="BT3389" s="22"/>
      <c r="BU3389" s="1"/>
      <c r="BV3389" s="1"/>
      <c r="BW3389" s="1"/>
      <c r="BX3389" s="1"/>
      <c r="BY3389" s="1"/>
      <c r="BZ3389" s="1"/>
      <c r="CA3389" s="1"/>
      <c r="CB3389" s="1"/>
      <c r="CC3389" s="1"/>
      <c r="CD3389" s="1"/>
      <c r="CE3389" s="1"/>
      <c r="CF3389" s="1"/>
      <c r="CG3389" s="1"/>
      <c r="CH3389" s="1"/>
      <c r="CI3389" s="1"/>
      <c r="CJ3389" s="1"/>
      <c r="CK3389" s="1"/>
      <c r="CL3389" s="1"/>
      <c r="CM3389" s="1"/>
      <c r="CN3389" s="1"/>
      <c r="CO3389" s="1"/>
      <c r="CP3389" s="1"/>
      <c r="CQ3389" s="1"/>
      <c r="CR3389" s="1"/>
      <c r="CS3389" s="1"/>
      <c r="CT3389" s="1"/>
      <c r="CU3389" s="1"/>
      <c r="CV3389" s="1"/>
      <c r="CW3389" s="1"/>
      <c r="CX3389" s="1"/>
      <c r="CY3389" s="1"/>
      <c r="CZ3389" s="1"/>
      <c r="DA3389" s="1"/>
      <c r="DB3389" s="1"/>
      <c r="DC3389" s="1"/>
      <c r="DD3389" s="1"/>
      <c r="DE3389" s="1"/>
      <c r="DF3389" s="1"/>
      <c r="DG3389" s="1"/>
      <c r="DH3389" s="1"/>
      <c r="DI3389" s="1"/>
      <c r="DJ3389" s="1"/>
      <c r="DK3389" s="1"/>
      <c r="DL3389" s="1"/>
      <c r="DM3389" s="1"/>
      <c r="DN3389" s="1"/>
      <c r="DO3389" s="1"/>
      <c r="DP3389" s="1"/>
      <c r="DQ3389" s="1"/>
      <c r="DR3389" s="1"/>
      <c r="DS3389" s="1"/>
      <c r="DT3389" s="1"/>
      <c r="DU3389" s="1"/>
      <c r="DV3389" s="1"/>
      <c r="DW3389" s="1"/>
      <c r="DX3389" s="1"/>
      <c r="DY3389" s="1"/>
      <c r="DZ3389" s="1"/>
      <c r="EA3389" s="1"/>
      <c r="EB3389" s="1"/>
      <c r="EC3389" s="1"/>
      <c r="ED3389" s="1"/>
      <c r="EE3389" s="1"/>
      <c r="EF3389" s="1"/>
      <c r="EG3389" s="1"/>
      <c r="EH3389" s="1"/>
      <c r="EI3389" s="1"/>
      <c r="EJ3389" s="1"/>
      <c r="EK3389" s="1"/>
      <c r="EL3389" s="1"/>
      <c r="EM3389" s="1"/>
      <c r="EN3389" s="1"/>
      <c r="EO3389" s="1"/>
      <c r="EP3389" s="1"/>
      <c r="EQ3389" s="1"/>
      <c r="ER3389" s="1"/>
      <c r="ES3389" s="1"/>
      <c r="ET3389" s="1"/>
      <c r="EU3389" s="1"/>
      <c r="EV3389" s="1"/>
      <c r="EW3389" s="1"/>
      <c r="EX3389" s="1"/>
      <c r="EY3389" s="1"/>
      <c r="EZ3389" s="1"/>
      <c r="FA3389" s="1"/>
      <c r="FB3389" s="1"/>
      <c r="FC3389" s="1"/>
      <c r="FD3389" s="1"/>
      <c r="FE3389" s="1"/>
      <c r="FF3389" s="1"/>
      <c r="FG3389" s="1"/>
      <c r="FH3389" s="1"/>
      <c r="FI3389" s="1"/>
      <c r="FJ3389" s="1"/>
      <c r="FK3389" s="1"/>
      <c r="FL3389" s="1"/>
      <c r="FM3389" s="1"/>
      <c r="FN3389" s="1"/>
      <c r="FO3389" s="1"/>
      <c r="FP3389" s="1"/>
      <c r="FQ3389" s="1"/>
      <c r="FR3389" s="1"/>
      <c r="FS3389" s="1"/>
      <c r="FT3389" s="1"/>
      <c r="FU3389" s="1"/>
      <c r="FV3389" s="1"/>
      <c r="FW3389" s="1"/>
      <c r="FX3389" s="1"/>
      <c r="FY3389" s="1"/>
      <c r="FZ3389" s="1"/>
      <c r="GA3389" s="1"/>
      <c r="GB3389" s="1"/>
      <c r="GC3389" s="1"/>
      <c r="GD3389" s="1"/>
      <c r="GE3389" s="1"/>
      <c r="GF3389" s="1"/>
      <c r="GG3389" s="1"/>
      <c r="GH3389" s="1"/>
      <c r="GI3389" s="1"/>
      <c r="GJ3389" s="1"/>
      <c r="GK3389"/>
      <c r="GL3389"/>
      <c r="GM3389"/>
      <c r="GN3389"/>
      <c r="GO3389"/>
      <c r="GP3389"/>
      <c r="GQ3389"/>
      <c r="GR3389"/>
      <c r="GS3389"/>
      <c r="GT3389"/>
      <c r="GU3389"/>
      <c r="GV3389"/>
      <c r="GW3389"/>
      <c r="GX3389"/>
      <c r="GY3389"/>
      <c r="GZ3389"/>
      <c r="HA3389"/>
      <c r="HB3389"/>
      <c r="HC3389"/>
      <c r="HD3389"/>
      <c r="HE3389"/>
    </row>
    <row r="3390" spans="6:213" s="19" customFormat="1" x14ac:dyDescent="0.25">
      <c r="F3390" s="20"/>
      <c r="G3390" s="20"/>
      <c r="H3390" s="20"/>
      <c r="I3390" s="20"/>
      <c r="J3390" s="21"/>
      <c r="K3390" s="21"/>
      <c r="L3390" s="20"/>
      <c r="M3390" s="20"/>
      <c r="N3390" s="22"/>
      <c r="O3390" s="22"/>
      <c r="P3390" s="22"/>
      <c r="Q3390" s="22"/>
      <c r="U3390" s="20"/>
      <c r="V3390" s="20"/>
      <c r="W3390" s="20"/>
      <c r="X3390" s="27"/>
      <c r="Y3390" s="253"/>
      <c r="Z3390" s="30"/>
      <c r="AA3390" s="30"/>
      <c r="AB3390" s="31"/>
      <c r="AC3390" s="31"/>
      <c r="AD3390" s="31"/>
      <c r="AE3390" s="31"/>
      <c r="AF3390" s="31"/>
      <c r="AG3390" s="241"/>
      <c r="AH3390" s="31"/>
      <c r="AI3390" s="31"/>
      <c r="AJ3390" s="31"/>
      <c r="AK3390" s="31"/>
      <c r="AL3390" s="120"/>
      <c r="AM3390" s="25"/>
      <c r="AN3390" s="25"/>
      <c r="AO3390" s="25"/>
      <c r="AP3390" s="25"/>
      <c r="AQ3390" s="26"/>
      <c r="AR3390" s="25"/>
      <c r="AS3390" s="25"/>
      <c r="AT3390" s="25"/>
      <c r="AU3390" s="25"/>
      <c r="AV3390" s="25"/>
      <c r="BC3390" s="1"/>
      <c r="BD3390"/>
      <c r="BE3390"/>
      <c r="BF3390" s="1"/>
      <c r="BG3390"/>
      <c r="BH3390"/>
      <c r="BI3390"/>
      <c r="BJ3390" s="1"/>
      <c r="BK3390" s="1"/>
      <c r="BL3390"/>
      <c r="BM3390" s="1"/>
      <c r="BN3390" s="1"/>
      <c r="BO3390" s="1"/>
      <c r="BP3390" s="1"/>
      <c r="BQ3390" s="1"/>
      <c r="BR3390" s="1"/>
      <c r="BS3390" s="1"/>
      <c r="BT3390" s="22"/>
      <c r="BU3390" s="1"/>
      <c r="BV3390" s="1"/>
      <c r="BW3390" s="1"/>
      <c r="BX3390" s="1"/>
      <c r="BY3390" s="1"/>
      <c r="BZ3390" s="1"/>
      <c r="CA3390" s="1"/>
      <c r="CB3390" s="1"/>
      <c r="CC3390" s="1"/>
      <c r="CD3390" s="1"/>
      <c r="CE3390" s="1"/>
      <c r="CF3390" s="1"/>
      <c r="CG3390" s="1"/>
      <c r="CH3390" s="1"/>
      <c r="CI3390" s="1"/>
      <c r="CJ3390" s="1"/>
      <c r="CK3390" s="1"/>
      <c r="CL3390" s="1"/>
      <c r="CM3390" s="1"/>
      <c r="CN3390" s="1"/>
      <c r="CO3390" s="1"/>
      <c r="CP3390" s="1"/>
      <c r="CQ3390" s="1"/>
      <c r="CR3390" s="1"/>
      <c r="CS3390" s="1"/>
      <c r="CT3390" s="1"/>
      <c r="CU3390" s="1"/>
      <c r="CV3390" s="1"/>
      <c r="CW3390" s="1"/>
      <c r="CX3390" s="1"/>
      <c r="CY3390" s="1"/>
      <c r="CZ3390" s="1"/>
      <c r="DA3390" s="1"/>
      <c r="DB3390" s="1"/>
      <c r="DC3390" s="1"/>
      <c r="DD3390" s="1"/>
      <c r="DE3390" s="1"/>
      <c r="DF3390" s="1"/>
      <c r="DG3390" s="1"/>
      <c r="DH3390" s="1"/>
      <c r="DI3390" s="1"/>
      <c r="DJ3390" s="1"/>
      <c r="DK3390" s="1"/>
      <c r="DL3390" s="1"/>
      <c r="DM3390" s="1"/>
      <c r="DN3390" s="1"/>
      <c r="DO3390" s="1"/>
      <c r="DP3390" s="1"/>
      <c r="DQ3390" s="1"/>
      <c r="DR3390" s="1"/>
      <c r="DS3390" s="1"/>
      <c r="DT3390" s="1"/>
      <c r="DU3390" s="1"/>
      <c r="DV3390" s="1"/>
      <c r="DW3390" s="1"/>
      <c r="DX3390" s="1"/>
      <c r="DY3390" s="1"/>
      <c r="DZ3390" s="1"/>
      <c r="EA3390" s="1"/>
      <c r="EB3390" s="1"/>
      <c r="EC3390" s="1"/>
      <c r="ED3390" s="1"/>
      <c r="EE3390" s="1"/>
      <c r="EF3390" s="1"/>
      <c r="EG3390" s="1"/>
      <c r="EH3390" s="1"/>
      <c r="EI3390" s="1"/>
      <c r="EJ3390" s="1"/>
      <c r="EK3390" s="1"/>
      <c r="EL3390" s="1"/>
      <c r="EM3390" s="1"/>
      <c r="EN3390" s="1"/>
      <c r="EO3390" s="1"/>
      <c r="EP3390" s="1"/>
      <c r="EQ3390" s="1"/>
      <c r="ER3390" s="1"/>
      <c r="ES3390" s="1"/>
      <c r="ET3390" s="1"/>
      <c r="EU3390" s="1"/>
      <c r="EV3390" s="1"/>
      <c r="EW3390" s="1"/>
      <c r="EX3390" s="1"/>
      <c r="EY3390" s="1"/>
      <c r="EZ3390" s="1"/>
      <c r="FA3390" s="1"/>
      <c r="FB3390" s="1"/>
      <c r="FC3390" s="1"/>
      <c r="FD3390" s="1"/>
      <c r="FE3390" s="1"/>
      <c r="FF3390" s="1"/>
      <c r="FG3390" s="1"/>
      <c r="FH3390" s="1"/>
      <c r="FI3390" s="1"/>
      <c r="FJ3390" s="1"/>
      <c r="FK3390" s="1"/>
      <c r="FL3390" s="1"/>
      <c r="FM3390" s="1"/>
      <c r="FN3390" s="1"/>
      <c r="FO3390" s="1"/>
      <c r="FP3390" s="1"/>
      <c r="FQ3390" s="1"/>
      <c r="FR3390" s="1"/>
      <c r="FS3390" s="1"/>
      <c r="FT3390" s="1"/>
      <c r="FU3390" s="1"/>
      <c r="FV3390" s="1"/>
      <c r="FW3390" s="1"/>
      <c r="FX3390" s="1"/>
      <c r="FY3390" s="1"/>
      <c r="FZ3390" s="1"/>
      <c r="GA3390" s="1"/>
      <c r="GB3390" s="1"/>
      <c r="GC3390" s="1"/>
      <c r="GD3390" s="1"/>
      <c r="GE3390" s="1"/>
      <c r="GF3390" s="1"/>
      <c r="GG3390" s="1"/>
      <c r="GH3390" s="1"/>
      <c r="GI3390" s="1"/>
      <c r="GJ3390" s="1"/>
      <c r="GK3390"/>
      <c r="GL3390"/>
      <c r="GM3390"/>
      <c r="GN3390"/>
      <c r="GO3390"/>
      <c r="GP3390"/>
      <c r="GQ3390"/>
      <c r="GR3390"/>
      <c r="GS3390"/>
      <c r="GT3390"/>
      <c r="GU3390"/>
      <c r="GV3390"/>
      <c r="GW3390"/>
      <c r="GX3390"/>
      <c r="GY3390"/>
      <c r="GZ3390"/>
      <c r="HA3390"/>
      <c r="HB3390"/>
      <c r="HC3390"/>
      <c r="HD3390"/>
      <c r="HE3390"/>
    </row>
    <row r="3391" spans="6:213" s="19" customFormat="1" x14ac:dyDescent="0.25">
      <c r="F3391" s="20"/>
      <c r="G3391" s="20"/>
      <c r="H3391" s="20"/>
      <c r="I3391" s="20"/>
      <c r="J3391" s="21"/>
      <c r="K3391" s="21"/>
      <c r="L3391" s="20"/>
      <c r="M3391" s="20"/>
      <c r="N3391" s="22"/>
      <c r="O3391" s="22"/>
      <c r="P3391" s="22"/>
      <c r="Q3391" s="22"/>
      <c r="U3391" s="20"/>
      <c r="V3391" s="20"/>
      <c r="W3391" s="20"/>
      <c r="X3391" s="27"/>
      <c r="Y3391" s="253"/>
      <c r="Z3391" s="30"/>
      <c r="AA3391" s="30"/>
      <c r="AB3391" s="31"/>
      <c r="AC3391" s="31"/>
      <c r="AD3391" s="31"/>
      <c r="AE3391" s="31"/>
      <c r="AF3391" s="31"/>
      <c r="AG3391" s="241"/>
      <c r="AH3391" s="31"/>
      <c r="AI3391" s="31"/>
      <c r="AJ3391" s="31"/>
      <c r="AK3391" s="31"/>
      <c r="AL3391" s="120"/>
      <c r="AM3391" s="25"/>
      <c r="AN3391" s="25"/>
      <c r="AO3391" s="25"/>
      <c r="AP3391" s="25"/>
      <c r="AQ3391" s="26"/>
      <c r="AR3391" s="25"/>
      <c r="AS3391" s="25"/>
      <c r="AT3391" s="25"/>
      <c r="AU3391" s="25"/>
      <c r="AV3391" s="25"/>
      <c r="BC3391" s="1"/>
      <c r="BD3391"/>
      <c r="BE3391"/>
      <c r="BF3391" s="1"/>
      <c r="BG3391"/>
      <c r="BH3391"/>
      <c r="BI3391"/>
      <c r="BJ3391" s="1"/>
      <c r="BK3391" s="1"/>
      <c r="BL3391"/>
      <c r="BM3391" s="1"/>
      <c r="BN3391" s="1"/>
      <c r="BO3391" s="1"/>
      <c r="BP3391" s="1"/>
      <c r="BQ3391" s="1"/>
      <c r="BR3391" s="1"/>
      <c r="BS3391" s="1"/>
      <c r="BT3391" s="22"/>
      <c r="BU3391" s="1"/>
      <c r="BV3391" s="1"/>
      <c r="BW3391" s="1"/>
      <c r="BX3391" s="1"/>
      <c r="BY3391" s="1"/>
      <c r="BZ3391" s="1"/>
      <c r="CA3391" s="1"/>
      <c r="CB3391" s="1"/>
      <c r="CC3391" s="1"/>
      <c r="CD3391" s="1"/>
      <c r="CE3391" s="1"/>
      <c r="CF3391" s="1"/>
      <c r="CG3391" s="1"/>
      <c r="CH3391" s="1"/>
      <c r="CI3391" s="1"/>
      <c r="CJ3391" s="1"/>
      <c r="CK3391" s="1"/>
      <c r="CL3391" s="1"/>
      <c r="CM3391" s="1"/>
      <c r="CN3391" s="1"/>
      <c r="CO3391" s="1"/>
      <c r="CP3391" s="1"/>
      <c r="CQ3391" s="1"/>
      <c r="CR3391" s="1"/>
      <c r="CS3391" s="1"/>
      <c r="CT3391" s="1"/>
      <c r="CU3391" s="1"/>
      <c r="CV3391" s="1"/>
      <c r="CW3391" s="1"/>
      <c r="CX3391" s="1"/>
      <c r="CY3391" s="1"/>
      <c r="CZ3391" s="1"/>
      <c r="DA3391" s="1"/>
      <c r="DB3391" s="1"/>
      <c r="DC3391" s="1"/>
      <c r="DD3391" s="1"/>
      <c r="DE3391" s="1"/>
      <c r="DF3391" s="1"/>
      <c r="DG3391" s="1"/>
      <c r="DH3391" s="1"/>
      <c r="DI3391" s="1"/>
      <c r="DJ3391" s="1"/>
      <c r="DK3391" s="1"/>
      <c r="DL3391" s="1"/>
      <c r="DM3391" s="1"/>
      <c r="DN3391" s="1"/>
      <c r="DO3391" s="1"/>
      <c r="DP3391" s="1"/>
      <c r="DQ3391" s="1"/>
      <c r="DR3391" s="1"/>
      <c r="DS3391" s="1"/>
      <c r="DT3391" s="1"/>
      <c r="DU3391" s="1"/>
      <c r="DV3391" s="1"/>
      <c r="DW3391" s="1"/>
      <c r="DX3391" s="1"/>
      <c r="DY3391" s="1"/>
      <c r="DZ3391" s="1"/>
      <c r="EA3391" s="1"/>
      <c r="EB3391" s="1"/>
      <c r="EC3391" s="1"/>
      <c r="ED3391" s="1"/>
      <c r="EE3391" s="1"/>
      <c r="EF3391" s="1"/>
      <c r="EG3391" s="1"/>
      <c r="EH3391" s="1"/>
      <c r="EI3391" s="1"/>
      <c r="EJ3391" s="1"/>
      <c r="EK3391" s="1"/>
      <c r="EL3391" s="1"/>
      <c r="EM3391" s="1"/>
      <c r="EN3391" s="1"/>
      <c r="EO3391" s="1"/>
      <c r="EP3391" s="1"/>
      <c r="EQ3391" s="1"/>
      <c r="ER3391" s="1"/>
      <c r="ES3391" s="1"/>
      <c r="ET3391" s="1"/>
      <c r="EU3391" s="1"/>
      <c r="EV3391" s="1"/>
      <c r="EW3391" s="1"/>
      <c r="EX3391" s="1"/>
      <c r="EY3391" s="1"/>
      <c r="EZ3391" s="1"/>
      <c r="FA3391" s="1"/>
      <c r="FB3391" s="1"/>
      <c r="FC3391" s="1"/>
      <c r="FD3391" s="1"/>
      <c r="FE3391" s="1"/>
      <c r="FF3391" s="1"/>
      <c r="FG3391" s="1"/>
      <c r="FH3391" s="1"/>
      <c r="FI3391" s="1"/>
      <c r="FJ3391" s="1"/>
      <c r="FK3391" s="1"/>
      <c r="FL3391" s="1"/>
      <c r="FM3391" s="1"/>
      <c r="FN3391" s="1"/>
      <c r="FO3391" s="1"/>
      <c r="FP3391" s="1"/>
      <c r="FQ3391" s="1"/>
      <c r="FR3391" s="1"/>
      <c r="FS3391" s="1"/>
      <c r="FT3391" s="1"/>
      <c r="FU3391" s="1"/>
      <c r="FV3391" s="1"/>
      <c r="FW3391" s="1"/>
      <c r="FX3391" s="1"/>
      <c r="FY3391" s="1"/>
      <c r="FZ3391" s="1"/>
      <c r="GA3391" s="1"/>
      <c r="GB3391" s="1"/>
      <c r="GC3391" s="1"/>
      <c r="GD3391" s="1"/>
      <c r="GE3391" s="1"/>
      <c r="GF3391" s="1"/>
      <c r="GG3391" s="1"/>
      <c r="GH3391" s="1"/>
      <c r="GI3391" s="1"/>
      <c r="GJ3391" s="1"/>
      <c r="GK3391"/>
      <c r="GL3391"/>
      <c r="GM3391"/>
      <c r="GN3391"/>
      <c r="GO3391"/>
      <c r="GP3391"/>
      <c r="GQ3391"/>
      <c r="GR3391"/>
      <c r="GS3391"/>
      <c r="GT3391"/>
      <c r="GU3391"/>
      <c r="GV3391"/>
      <c r="GW3391"/>
      <c r="GX3391"/>
      <c r="GY3391"/>
      <c r="GZ3391"/>
      <c r="HA3391"/>
      <c r="HB3391"/>
      <c r="HC3391"/>
      <c r="HD3391"/>
      <c r="HE3391"/>
    </row>
    <row r="3392" spans="6:213" s="19" customFormat="1" x14ac:dyDescent="0.25">
      <c r="F3392" s="20"/>
      <c r="G3392" s="20"/>
      <c r="H3392" s="20"/>
      <c r="I3392" s="20"/>
      <c r="J3392" s="21"/>
      <c r="K3392" s="21"/>
      <c r="L3392" s="20"/>
      <c r="M3392" s="20"/>
      <c r="N3392" s="22"/>
      <c r="O3392" s="22"/>
      <c r="P3392" s="22"/>
      <c r="Q3392" s="22"/>
      <c r="U3392" s="20"/>
      <c r="V3392" s="20"/>
      <c r="W3392" s="20"/>
      <c r="X3392" s="27"/>
      <c r="Y3392" s="253"/>
      <c r="Z3392" s="30"/>
      <c r="AA3392" s="30"/>
      <c r="AB3392" s="31"/>
      <c r="AC3392" s="31"/>
      <c r="AD3392" s="31"/>
      <c r="AE3392" s="31"/>
      <c r="AF3392" s="31"/>
      <c r="AG3392" s="241"/>
      <c r="AH3392" s="31"/>
      <c r="AI3392" s="31"/>
      <c r="AJ3392" s="31"/>
      <c r="AK3392" s="31"/>
      <c r="AL3392" s="120"/>
      <c r="AM3392" s="25"/>
      <c r="AN3392" s="25"/>
      <c r="AO3392" s="25"/>
      <c r="AP3392" s="25"/>
      <c r="AQ3392" s="26"/>
      <c r="AR3392" s="25"/>
      <c r="AS3392" s="25"/>
      <c r="AT3392" s="25"/>
      <c r="AU3392" s="25"/>
      <c r="AV3392" s="25"/>
      <c r="BC3392" s="1"/>
      <c r="BD3392"/>
      <c r="BE3392"/>
      <c r="BF3392" s="1"/>
      <c r="BG3392"/>
      <c r="BH3392"/>
      <c r="BI3392"/>
      <c r="BJ3392" s="1"/>
      <c r="BK3392" s="1"/>
      <c r="BL3392"/>
      <c r="BM3392" s="1"/>
      <c r="BN3392" s="1"/>
      <c r="BO3392" s="1"/>
      <c r="BP3392" s="1"/>
      <c r="BQ3392" s="1"/>
      <c r="BR3392" s="1"/>
      <c r="BS3392" s="1"/>
      <c r="BT3392" s="22"/>
      <c r="BU3392" s="1"/>
      <c r="BV3392" s="1"/>
      <c r="BW3392" s="1"/>
      <c r="BX3392" s="1"/>
      <c r="BY3392" s="1"/>
      <c r="BZ3392" s="1"/>
      <c r="CA3392" s="1"/>
      <c r="CB3392" s="1"/>
      <c r="CC3392" s="1"/>
      <c r="CD3392" s="1"/>
      <c r="CE3392" s="1"/>
      <c r="CF3392" s="1"/>
      <c r="CG3392" s="1"/>
      <c r="CH3392" s="1"/>
      <c r="CI3392" s="1"/>
      <c r="CJ3392" s="1"/>
      <c r="CK3392" s="1"/>
      <c r="CL3392" s="1"/>
      <c r="CM3392" s="1"/>
      <c r="CN3392" s="1"/>
      <c r="CO3392" s="1"/>
      <c r="CP3392" s="1"/>
      <c r="CQ3392" s="1"/>
      <c r="CR3392" s="1"/>
      <c r="CS3392" s="1"/>
      <c r="CT3392" s="1"/>
      <c r="CU3392" s="1"/>
      <c r="CV3392" s="1"/>
      <c r="CW3392" s="1"/>
      <c r="CX3392" s="1"/>
      <c r="CY3392" s="1"/>
      <c r="CZ3392" s="1"/>
      <c r="DA3392" s="1"/>
      <c r="DB3392" s="1"/>
      <c r="DC3392" s="1"/>
      <c r="DD3392" s="1"/>
      <c r="DE3392" s="1"/>
      <c r="DF3392" s="1"/>
      <c r="DG3392" s="1"/>
      <c r="DH3392" s="1"/>
      <c r="DI3392" s="1"/>
      <c r="DJ3392" s="1"/>
      <c r="DK3392" s="1"/>
      <c r="DL3392" s="1"/>
      <c r="DM3392" s="1"/>
      <c r="DN3392" s="1"/>
      <c r="DO3392" s="1"/>
      <c r="DP3392" s="1"/>
      <c r="DQ3392" s="1"/>
      <c r="DR3392" s="1"/>
      <c r="DS3392" s="1"/>
      <c r="DT3392" s="1"/>
      <c r="DU3392" s="1"/>
      <c r="DV3392" s="1"/>
      <c r="DW3392" s="1"/>
      <c r="DX3392" s="1"/>
      <c r="DY3392" s="1"/>
      <c r="DZ3392" s="1"/>
      <c r="EA3392" s="1"/>
      <c r="EB3392" s="1"/>
      <c r="EC3392" s="1"/>
      <c r="ED3392" s="1"/>
      <c r="EE3392" s="1"/>
      <c r="EF3392" s="1"/>
      <c r="EG3392" s="1"/>
      <c r="EH3392" s="1"/>
      <c r="EI3392" s="1"/>
      <c r="EJ3392" s="1"/>
      <c r="EK3392" s="1"/>
      <c r="EL3392" s="1"/>
      <c r="EM3392" s="1"/>
      <c r="EN3392" s="1"/>
      <c r="EO3392" s="1"/>
      <c r="EP3392" s="1"/>
      <c r="EQ3392" s="1"/>
      <c r="ER3392" s="1"/>
      <c r="ES3392" s="1"/>
      <c r="ET3392" s="1"/>
      <c r="EU3392" s="1"/>
      <c r="EV3392" s="1"/>
      <c r="EW3392" s="1"/>
      <c r="EX3392" s="1"/>
      <c r="EY3392" s="1"/>
      <c r="EZ3392" s="1"/>
      <c r="FA3392" s="1"/>
      <c r="FB3392" s="1"/>
      <c r="FC3392" s="1"/>
      <c r="FD3392" s="1"/>
      <c r="FE3392" s="1"/>
      <c r="FF3392" s="1"/>
      <c r="FG3392" s="1"/>
      <c r="FH3392" s="1"/>
      <c r="FI3392" s="1"/>
      <c r="FJ3392" s="1"/>
      <c r="FK3392" s="1"/>
      <c r="FL3392" s="1"/>
      <c r="FM3392" s="1"/>
      <c r="FN3392" s="1"/>
      <c r="FO3392" s="1"/>
      <c r="FP3392" s="1"/>
      <c r="FQ3392" s="1"/>
      <c r="FR3392" s="1"/>
      <c r="FS3392" s="1"/>
      <c r="FT3392" s="1"/>
      <c r="FU3392" s="1"/>
      <c r="FV3392" s="1"/>
      <c r="FW3392" s="1"/>
      <c r="FX3392" s="1"/>
      <c r="FY3392" s="1"/>
      <c r="FZ3392" s="1"/>
      <c r="GA3392" s="1"/>
      <c r="GB3392" s="1"/>
      <c r="GC3392" s="1"/>
      <c r="GD3392" s="1"/>
      <c r="GE3392" s="1"/>
      <c r="GF3392" s="1"/>
      <c r="GG3392" s="1"/>
      <c r="GH3392" s="1"/>
      <c r="GI3392" s="1"/>
      <c r="GJ3392" s="1"/>
      <c r="GK3392"/>
      <c r="GL3392"/>
      <c r="GM3392"/>
      <c r="GN3392"/>
      <c r="GO3392"/>
      <c r="GP3392"/>
      <c r="GQ3392"/>
      <c r="GR3392"/>
      <c r="GS3392"/>
      <c r="GT3392"/>
      <c r="GU3392"/>
      <c r="GV3392"/>
      <c r="GW3392"/>
      <c r="GX3392"/>
      <c r="GY3392"/>
      <c r="GZ3392"/>
      <c r="HA3392"/>
      <c r="HB3392"/>
      <c r="HC3392"/>
      <c r="HD3392"/>
      <c r="HE3392"/>
    </row>
    <row r="3393" spans="6:213" s="19" customFormat="1" x14ac:dyDescent="0.25">
      <c r="F3393" s="20"/>
      <c r="G3393" s="20"/>
      <c r="H3393" s="20"/>
      <c r="I3393" s="20"/>
      <c r="J3393" s="21"/>
      <c r="K3393" s="21"/>
      <c r="L3393" s="20"/>
      <c r="M3393" s="20"/>
      <c r="N3393" s="22"/>
      <c r="O3393" s="22"/>
      <c r="P3393" s="22"/>
      <c r="Q3393" s="22"/>
      <c r="U3393" s="20"/>
      <c r="V3393" s="20"/>
      <c r="W3393" s="20"/>
      <c r="X3393" s="27"/>
      <c r="Y3393" s="253"/>
      <c r="Z3393" s="30"/>
      <c r="AA3393" s="30"/>
      <c r="AB3393" s="31"/>
      <c r="AC3393" s="31"/>
      <c r="AD3393" s="31"/>
      <c r="AE3393" s="31"/>
      <c r="AF3393" s="31"/>
      <c r="AG3393" s="241"/>
      <c r="AH3393" s="31"/>
      <c r="AI3393" s="31"/>
      <c r="AJ3393" s="31"/>
      <c r="AK3393" s="31"/>
      <c r="AL3393" s="120"/>
      <c r="AM3393" s="25"/>
      <c r="AN3393" s="25"/>
      <c r="AO3393" s="25"/>
      <c r="AP3393" s="25"/>
      <c r="AQ3393" s="26"/>
      <c r="AR3393" s="25"/>
      <c r="AS3393" s="25"/>
      <c r="AT3393" s="25"/>
      <c r="AU3393" s="25"/>
      <c r="AV3393" s="25"/>
      <c r="BC3393" s="1"/>
      <c r="BD3393"/>
      <c r="BE3393"/>
      <c r="BF3393" s="1"/>
      <c r="BG3393"/>
      <c r="BH3393"/>
      <c r="BI3393"/>
      <c r="BJ3393" s="1"/>
      <c r="BK3393" s="1"/>
      <c r="BL3393"/>
      <c r="BM3393" s="1"/>
      <c r="BN3393" s="1"/>
      <c r="BO3393" s="1"/>
      <c r="BP3393" s="1"/>
      <c r="BQ3393" s="1"/>
      <c r="BR3393" s="1"/>
      <c r="BS3393" s="1"/>
      <c r="BT3393" s="22"/>
      <c r="BU3393" s="1"/>
      <c r="BV3393" s="1"/>
      <c r="BW3393" s="1"/>
      <c r="BX3393" s="1"/>
      <c r="BY3393" s="1"/>
      <c r="BZ3393" s="1"/>
      <c r="CA3393" s="1"/>
      <c r="CB3393" s="1"/>
      <c r="CC3393" s="1"/>
      <c r="CD3393" s="1"/>
      <c r="CE3393" s="1"/>
      <c r="CF3393" s="1"/>
      <c r="CG3393" s="1"/>
      <c r="CH3393" s="1"/>
      <c r="CI3393" s="1"/>
      <c r="CJ3393" s="1"/>
      <c r="CK3393" s="1"/>
      <c r="CL3393" s="1"/>
      <c r="CM3393" s="1"/>
      <c r="CN3393" s="1"/>
      <c r="CO3393" s="1"/>
      <c r="CP3393" s="1"/>
      <c r="CQ3393" s="1"/>
      <c r="CR3393" s="1"/>
      <c r="CS3393" s="1"/>
      <c r="CT3393" s="1"/>
      <c r="CU3393" s="1"/>
      <c r="CV3393" s="1"/>
      <c r="CW3393" s="1"/>
      <c r="CX3393" s="1"/>
      <c r="CY3393" s="1"/>
      <c r="CZ3393" s="1"/>
      <c r="DA3393" s="1"/>
      <c r="DB3393" s="1"/>
      <c r="DC3393" s="1"/>
      <c r="DD3393" s="1"/>
      <c r="DE3393" s="1"/>
      <c r="DF3393" s="1"/>
      <c r="DG3393" s="1"/>
      <c r="DH3393" s="1"/>
      <c r="DI3393" s="1"/>
      <c r="DJ3393" s="1"/>
      <c r="DK3393" s="1"/>
      <c r="DL3393" s="1"/>
      <c r="DM3393" s="1"/>
      <c r="DN3393" s="1"/>
      <c r="DO3393" s="1"/>
      <c r="DP3393" s="1"/>
      <c r="DQ3393" s="1"/>
      <c r="DR3393" s="1"/>
      <c r="DS3393" s="1"/>
      <c r="DT3393" s="1"/>
      <c r="DU3393" s="1"/>
      <c r="DV3393" s="1"/>
      <c r="DW3393" s="1"/>
      <c r="DX3393" s="1"/>
      <c r="DY3393" s="1"/>
      <c r="DZ3393" s="1"/>
      <c r="EA3393" s="1"/>
      <c r="EB3393" s="1"/>
      <c r="EC3393" s="1"/>
      <c r="ED3393" s="1"/>
      <c r="EE3393" s="1"/>
      <c r="EF3393" s="1"/>
      <c r="EG3393" s="1"/>
      <c r="EH3393" s="1"/>
      <c r="EI3393" s="1"/>
      <c r="EJ3393" s="1"/>
      <c r="EK3393" s="1"/>
      <c r="EL3393" s="1"/>
      <c r="EM3393" s="1"/>
      <c r="EN3393" s="1"/>
      <c r="EO3393" s="1"/>
      <c r="EP3393" s="1"/>
      <c r="EQ3393" s="1"/>
      <c r="ER3393" s="1"/>
      <c r="ES3393" s="1"/>
      <c r="ET3393" s="1"/>
      <c r="EU3393" s="1"/>
      <c r="EV3393" s="1"/>
      <c r="EW3393" s="1"/>
      <c r="EX3393" s="1"/>
      <c r="EY3393" s="1"/>
      <c r="EZ3393" s="1"/>
      <c r="FA3393" s="1"/>
      <c r="FB3393" s="1"/>
      <c r="FC3393" s="1"/>
      <c r="FD3393" s="1"/>
      <c r="FE3393" s="1"/>
      <c r="FF3393" s="1"/>
      <c r="FG3393" s="1"/>
      <c r="FH3393" s="1"/>
      <c r="FI3393" s="1"/>
      <c r="FJ3393" s="1"/>
      <c r="FK3393" s="1"/>
      <c r="FL3393" s="1"/>
      <c r="FM3393" s="1"/>
      <c r="FN3393" s="1"/>
      <c r="FO3393" s="1"/>
      <c r="FP3393" s="1"/>
      <c r="FQ3393" s="1"/>
      <c r="FR3393" s="1"/>
      <c r="FS3393" s="1"/>
      <c r="FT3393" s="1"/>
      <c r="FU3393" s="1"/>
      <c r="FV3393" s="1"/>
      <c r="FW3393" s="1"/>
      <c r="FX3393" s="1"/>
      <c r="FY3393" s="1"/>
      <c r="FZ3393" s="1"/>
      <c r="GA3393" s="1"/>
      <c r="GB3393" s="1"/>
      <c r="GC3393" s="1"/>
      <c r="GD3393" s="1"/>
      <c r="GE3393" s="1"/>
      <c r="GF3393" s="1"/>
      <c r="GG3393" s="1"/>
      <c r="GH3393" s="1"/>
      <c r="GI3393" s="1"/>
      <c r="GJ3393" s="1"/>
      <c r="GK3393"/>
      <c r="GL3393"/>
      <c r="GM3393"/>
      <c r="GN3393"/>
      <c r="GO3393"/>
      <c r="GP3393"/>
      <c r="GQ3393"/>
      <c r="GR3393"/>
      <c r="GS3393"/>
      <c r="GT3393"/>
      <c r="GU3393"/>
      <c r="GV3393"/>
      <c r="GW3393"/>
      <c r="GX3393"/>
      <c r="GY3393"/>
      <c r="GZ3393"/>
      <c r="HA3393"/>
      <c r="HB3393"/>
      <c r="HC3393"/>
      <c r="HD3393"/>
      <c r="HE3393"/>
    </row>
    <row r="3394" spans="6:213" s="19" customFormat="1" x14ac:dyDescent="0.25">
      <c r="F3394" s="20"/>
      <c r="G3394" s="20"/>
      <c r="H3394" s="20"/>
      <c r="I3394" s="20"/>
      <c r="J3394" s="21"/>
      <c r="K3394" s="21"/>
      <c r="L3394" s="20"/>
      <c r="M3394" s="20"/>
      <c r="N3394" s="22"/>
      <c r="O3394" s="22"/>
      <c r="P3394" s="22"/>
      <c r="Q3394" s="22"/>
      <c r="U3394" s="20"/>
      <c r="V3394" s="20"/>
      <c r="W3394" s="20"/>
      <c r="X3394" s="27"/>
      <c r="Y3394" s="253"/>
      <c r="Z3394" s="30"/>
      <c r="AA3394" s="30"/>
      <c r="AB3394" s="31"/>
      <c r="AC3394" s="31"/>
      <c r="AD3394" s="31"/>
      <c r="AE3394" s="31"/>
      <c r="AF3394" s="31"/>
      <c r="AG3394" s="241"/>
      <c r="AH3394" s="31"/>
      <c r="AI3394" s="31"/>
      <c r="AJ3394" s="31"/>
      <c r="AK3394" s="31"/>
      <c r="AL3394" s="120"/>
      <c r="AM3394" s="25"/>
      <c r="AN3394" s="25"/>
      <c r="AO3394" s="25"/>
      <c r="AP3394" s="25"/>
      <c r="AQ3394" s="26"/>
      <c r="AR3394" s="25"/>
      <c r="AS3394" s="25"/>
      <c r="AT3394" s="25"/>
      <c r="AU3394" s="25"/>
      <c r="AV3394" s="25"/>
      <c r="BC3394" s="1"/>
      <c r="BD3394"/>
      <c r="BE3394"/>
      <c r="BF3394" s="1"/>
      <c r="BG3394"/>
      <c r="BH3394"/>
      <c r="BI3394"/>
      <c r="BJ3394" s="1"/>
      <c r="BK3394" s="1"/>
      <c r="BL3394"/>
      <c r="BM3394" s="1"/>
      <c r="BN3394" s="1"/>
      <c r="BO3394" s="1"/>
      <c r="BP3394" s="1"/>
      <c r="BQ3394" s="1"/>
      <c r="BR3394" s="1"/>
      <c r="BS3394" s="1"/>
      <c r="BT3394" s="22"/>
      <c r="BU3394" s="1"/>
      <c r="BV3394" s="1"/>
      <c r="BW3394" s="1"/>
      <c r="BX3394" s="1"/>
      <c r="BY3394" s="1"/>
      <c r="BZ3394" s="1"/>
      <c r="CA3394" s="1"/>
      <c r="CB3394" s="1"/>
      <c r="CC3394" s="1"/>
      <c r="CD3394" s="1"/>
      <c r="CE3394" s="1"/>
      <c r="CF3394" s="1"/>
      <c r="CG3394" s="1"/>
      <c r="CH3394" s="1"/>
      <c r="CI3394" s="1"/>
      <c r="CJ3394" s="1"/>
      <c r="CK3394" s="1"/>
      <c r="CL3394" s="1"/>
      <c r="CM3394" s="1"/>
      <c r="CN3394" s="1"/>
      <c r="CO3394" s="1"/>
      <c r="CP3394" s="1"/>
      <c r="CQ3394" s="1"/>
      <c r="CR3394" s="1"/>
      <c r="CS3394" s="1"/>
      <c r="CT3394" s="1"/>
      <c r="CU3394" s="1"/>
      <c r="CV3394" s="1"/>
      <c r="CW3394" s="1"/>
      <c r="CX3394" s="1"/>
      <c r="CY3394" s="1"/>
      <c r="CZ3394" s="1"/>
      <c r="DA3394" s="1"/>
      <c r="DB3394" s="1"/>
      <c r="DC3394" s="1"/>
      <c r="DD3394" s="1"/>
      <c r="DE3394" s="1"/>
      <c r="DF3394" s="1"/>
      <c r="DG3394" s="1"/>
      <c r="DH3394" s="1"/>
      <c r="DI3394" s="1"/>
      <c r="DJ3394" s="1"/>
      <c r="DK3394" s="1"/>
      <c r="DL3394" s="1"/>
      <c r="DM3394" s="1"/>
      <c r="DN3394" s="1"/>
      <c r="DO3394" s="1"/>
      <c r="DP3394" s="1"/>
      <c r="DQ3394" s="1"/>
      <c r="DR3394" s="1"/>
      <c r="DS3394" s="1"/>
      <c r="DT3394" s="1"/>
      <c r="DU3394" s="1"/>
      <c r="DV3394" s="1"/>
      <c r="DW3394" s="1"/>
      <c r="DX3394" s="1"/>
      <c r="DY3394" s="1"/>
      <c r="DZ3394" s="1"/>
      <c r="EA3394" s="1"/>
      <c r="EB3394" s="1"/>
      <c r="EC3394" s="1"/>
      <c r="ED3394" s="1"/>
      <c r="EE3394" s="1"/>
      <c r="EF3394" s="1"/>
      <c r="EG3394" s="1"/>
      <c r="EH3394" s="1"/>
      <c r="EI3394" s="1"/>
      <c r="EJ3394" s="1"/>
      <c r="EK3394" s="1"/>
      <c r="EL3394" s="1"/>
      <c r="EM3394" s="1"/>
      <c r="EN3394" s="1"/>
      <c r="EO3394" s="1"/>
      <c r="EP3394" s="1"/>
      <c r="EQ3394" s="1"/>
      <c r="ER3394" s="1"/>
      <c r="ES3394" s="1"/>
      <c r="ET3394" s="1"/>
      <c r="EU3394" s="1"/>
      <c r="EV3394" s="1"/>
      <c r="EW3394" s="1"/>
      <c r="EX3394" s="1"/>
      <c r="EY3394" s="1"/>
      <c r="EZ3394" s="1"/>
      <c r="FA3394" s="1"/>
      <c r="FB3394" s="1"/>
      <c r="FC3394" s="1"/>
      <c r="FD3394" s="1"/>
      <c r="FE3394" s="1"/>
      <c r="FF3394" s="1"/>
      <c r="FG3394" s="1"/>
      <c r="FH3394" s="1"/>
      <c r="FI3394" s="1"/>
      <c r="FJ3394" s="1"/>
      <c r="FK3394" s="1"/>
      <c r="FL3394" s="1"/>
      <c r="FM3394" s="1"/>
      <c r="FN3394" s="1"/>
      <c r="FO3394" s="1"/>
      <c r="FP3394" s="1"/>
      <c r="FQ3394" s="1"/>
      <c r="FR3394" s="1"/>
      <c r="FS3394" s="1"/>
      <c r="FT3394" s="1"/>
      <c r="FU3394" s="1"/>
      <c r="FV3394" s="1"/>
      <c r="FW3394" s="1"/>
      <c r="FX3394" s="1"/>
      <c r="FY3394" s="1"/>
      <c r="FZ3394" s="1"/>
      <c r="GA3394" s="1"/>
      <c r="GB3394" s="1"/>
      <c r="GC3394" s="1"/>
      <c r="GD3394" s="1"/>
      <c r="GE3394" s="1"/>
      <c r="GF3394" s="1"/>
      <c r="GG3394" s="1"/>
      <c r="GH3394" s="1"/>
      <c r="GI3394" s="1"/>
      <c r="GJ3394" s="1"/>
      <c r="GK3394"/>
      <c r="GL3394"/>
      <c r="GM3394"/>
      <c r="GN3394"/>
      <c r="GO3394"/>
      <c r="GP3394"/>
      <c r="GQ3394"/>
      <c r="GR3394"/>
      <c r="GS3394"/>
      <c r="GT3394"/>
      <c r="GU3394"/>
      <c r="GV3394"/>
      <c r="GW3394"/>
      <c r="GX3394"/>
      <c r="GY3394"/>
      <c r="GZ3394"/>
      <c r="HA3394"/>
      <c r="HB3394"/>
      <c r="HC3394"/>
      <c r="HD3394"/>
      <c r="HE3394"/>
    </row>
    <row r="3395" spans="6:213" s="19" customFormat="1" x14ac:dyDescent="0.25">
      <c r="F3395" s="20"/>
      <c r="G3395" s="20"/>
      <c r="H3395" s="20"/>
      <c r="I3395" s="20"/>
      <c r="J3395" s="21"/>
      <c r="K3395" s="21"/>
      <c r="L3395" s="20"/>
      <c r="M3395" s="20"/>
      <c r="N3395" s="22"/>
      <c r="O3395" s="22"/>
      <c r="P3395" s="22"/>
      <c r="Q3395" s="22"/>
      <c r="U3395" s="20"/>
      <c r="V3395" s="20"/>
      <c r="W3395" s="20"/>
      <c r="X3395" s="27"/>
      <c r="Y3395" s="253"/>
      <c r="Z3395" s="30"/>
      <c r="AA3395" s="30"/>
      <c r="AB3395" s="31"/>
      <c r="AC3395" s="31"/>
      <c r="AD3395" s="31"/>
      <c r="AE3395" s="31"/>
      <c r="AF3395" s="31"/>
      <c r="AG3395" s="241"/>
      <c r="AH3395" s="31"/>
      <c r="AI3395" s="31"/>
      <c r="AJ3395" s="31"/>
      <c r="AK3395" s="31"/>
      <c r="AL3395" s="120"/>
      <c r="AM3395" s="25"/>
      <c r="AN3395" s="25"/>
      <c r="AO3395" s="25"/>
      <c r="AP3395" s="25"/>
      <c r="AQ3395" s="26"/>
      <c r="AR3395" s="25"/>
      <c r="AS3395" s="25"/>
      <c r="AT3395" s="25"/>
      <c r="AU3395" s="25"/>
      <c r="AV3395" s="25"/>
      <c r="BC3395" s="1"/>
      <c r="BD3395"/>
      <c r="BE3395"/>
      <c r="BF3395" s="1"/>
      <c r="BG3395"/>
      <c r="BH3395"/>
      <c r="BI3395"/>
      <c r="BJ3395" s="1"/>
      <c r="BK3395" s="1"/>
      <c r="BL3395"/>
      <c r="BM3395" s="1"/>
      <c r="BN3395" s="1"/>
      <c r="BO3395" s="1"/>
      <c r="BP3395" s="1"/>
      <c r="BQ3395" s="1"/>
      <c r="BR3395" s="1"/>
      <c r="BS3395" s="1"/>
      <c r="BT3395" s="22"/>
      <c r="BU3395" s="1"/>
      <c r="BV3395" s="1"/>
      <c r="BW3395" s="1"/>
      <c r="BX3395" s="1"/>
      <c r="BY3395" s="1"/>
      <c r="BZ3395" s="1"/>
      <c r="CA3395" s="1"/>
      <c r="CB3395" s="1"/>
      <c r="CC3395" s="1"/>
      <c r="CD3395" s="1"/>
      <c r="CE3395" s="1"/>
      <c r="CF3395" s="1"/>
      <c r="CG3395" s="1"/>
      <c r="CH3395" s="1"/>
      <c r="CI3395" s="1"/>
      <c r="CJ3395" s="1"/>
      <c r="CK3395" s="1"/>
      <c r="CL3395" s="1"/>
      <c r="CM3395" s="1"/>
      <c r="CN3395" s="1"/>
      <c r="CO3395" s="1"/>
      <c r="CP3395" s="1"/>
      <c r="CQ3395" s="1"/>
      <c r="CR3395" s="1"/>
      <c r="CS3395" s="1"/>
      <c r="CT3395" s="1"/>
      <c r="CU3395" s="1"/>
      <c r="CV3395" s="1"/>
      <c r="CW3395" s="1"/>
      <c r="CX3395" s="1"/>
      <c r="CY3395" s="1"/>
      <c r="CZ3395" s="1"/>
      <c r="DA3395" s="1"/>
      <c r="DB3395" s="1"/>
      <c r="DC3395" s="1"/>
      <c r="DD3395" s="1"/>
      <c r="DE3395" s="1"/>
      <c r="DF3395" s="1"/>
      <c r="DG3395" s="1"/>
      <c r="DH3395" s="1"/>
      <c r="DI3395" s="1"/>
      <c r="DJ3395" s="1"/>
      <c r="DK3395" s="1"/>
      <c r="DL3395" s="1"/>
      <c r="DM3395" s="1"/>
      <c r="DN3395" s="1"/>
      <c r="DO3395" s="1"/>
      <c r="DP3395" s="1"/>
      <c r="DQ3395" s="1"/>
      <c r="DR3395" s="1"/>
      <c r="DS3395" s="1"/>
      <c r="DT3395" s="1"/>
      <c r="DU3395" s="1"/>
      <c r="DV3395" s="1"/>
      <c r="DW3395" s="1"/>
      <c r="DX3395" s="1"/>
      <c r="DY3395" s="1"/>
      <c r="DZ3395" s="1"/>
      <c r="EA3395" s="1"/>
      <c r="EB3395" s="1"/>
      <c r="EC3395" s="1"/>
      <c r="ED3395" s="1"/>
      <c r="EE3395" s="1"/>
      <c r="EF3395" s="1"/>
      <c r="EG3395" s="1"/>
      <c r="EH3395" s="1"/>
      <c r="EI3395" s="1"/>
      <c r="EJ3395" s="1"/>
      <c r="EK3395" s="1"/>
      <c r="EL3395" s="1"/>
      <c r="EM3395" s="1"/>
      <c r="EN3395" s="1"/>
      <c r="EO3395" s="1"/>
      <c r="EP3395" s="1"/>
      <c r="EQ3395" s="1"/>
      <c r="ER3395" s="1"/>
      <c r="ES3395" s="1"/>
      <c r="ET3395" s="1"/>
      <c r="EU3395" s="1"/>
      <c r="EV3395" s="1"/>
      <c r="EW3395" s="1"/>
      <c r="EX3395" s="1"/>
      <c r="EY3395" s="1"/>
      <c r="EZ3395" s="1"/>
      <c r="FA3395" s="1"/>
      <c r="FB3395" s="1"/>
      <c r="FC3395" s="1"/>
      <c r="FD3395" s="1"/>
      <c r="FE3395" s="1"/>
      <c r="FF3395" s="1"/>
      <c r="FG3395" s="1"/>
      <c r="FH3395" s="1"/>
      <c r="FI3395" s="1"/>
      <c r="FJ3395" s="1"/>
      <c r="FK3395" s="1"/>
      <c r="FL3395" s="1"/>
      <c r="FM3395" s="1"/>
      <c r="FN3395" s="1"/>
      <c r="FO3395" s="1"/>
      <c r="FP3395" s="1"/>
      <c r="FQ3395" s="1"/>
      <c r="FR3395" s="1"/>
      <c r="FS3395" s="1"/>
      <c r="FT3395" s="1"/>
      <c r="FU3395" s="1"/>
      <c r="FV3395" s="1"/>
      <c r="FW3395" s="1"/>
      <c r="FX3395" s="1"/>
      <c r="FY3395" s="1"/>
      <c r="FZ3395" s="1"/>
      <c r="GA3395" s="1"/>
      <c r="GB3395" s="1"/>
      <c r="GC3395" s="1"/>
      <c r="GD3395" s="1"/>
      <c r="GE3395" s="1"/>
      <c r="GF3395" s="1"/>
      <c r="GG3395" s="1"/>
      <c r="GH3395" s="1"/>
      <c r="GI3395" s="1"/>
      <c r="GJ3395" s="1"/>
      <c r="GK3395"/>
      <c r="GL3395"/>
      <c r="GM3395"/>
      <c r="GN3395"/>
      <c r="GO3395"/>
      <c r="GP3395"/>
      <c r="GQ3395"/>
      <c r="GR3395"/>
      <c r="GS3395"/>
      <c r="GT3395"/>
      <c r="GU3395"/>
      <c r="GV3395"/>
      <c r="GW3395"/>
      <c r="GX3395"/>
      <c r="GY3395"/>
      <c r="GZ3395"/>
      <c r="HA3395"/>
      <c r="HB3395"/>
      <c r="HC3395"/>
      <c r="HD3395"/>
      <c r="HE3395"/>
    </row>
    <row r="3396" spans="6:213" s="19" customFormat="1" x14ac:dyDescent="0.25">
      <c r="F3396" s="20"/>
      <c r="G3396" s="20"/>
      <c r="H3396" s="20"/>
      <c r="I3396" s="20"/>
      <c r="J3396" s="21"/>
      <c r="K3396" s="21"/>
      <c r="L3396" s="20"/>
      <c r="M3396" s="20"/>
      <c r="N3396" s="22"/>
      <c r="O3396" s="22"/>
      <c r="P3396" s="22"/>
      <c r="Q3396" s="22"/>
      <c r="U3396" s="20"/>
      <c r="V3396" s="20"/>
      <c r="W3396" s="20"/>
      <c r="X3396" s="27"/>
      <c r="Y3396" s="253"/>
      <c r="Z3396" s="30"/>
      <c r="AA3396" s="30"/>
      <c r="AB3396" s="31"/>
      <c r="AC3396" s="31"/>
      <c r="AD3396" s="31"/>
      <c r="AE3396" s="31"/>
      <c r="AF3396" s="31"/>
      <c r="AG3396" s="241"/>
      <c r="AH3396" s="31"/>
      <c r="AI3396" s="31"/>
      <c r="AJ3396" s="31"/>
      <c r="AK3396" s="31"/>
      <c r="AL3396" s="120"/>
      <c r="AM3396" s="25"/>
      <c r="AN3396" s="25"/>
      <c r="AO3396" s="25"/>
      <c r="AP3396" s="25"/>
      <c r="AQ3396" s="26"/>
      <c r="AR3396" s="25"/>
      <c r="AS3396" s="25"/>
      <c r="AT3396" s="25"/>
      <c r="AU3396" s="25"/>
      <c r="AV3396" s="25"/>
      <c r="BC3396" s="1"/>
      <c r="BD3396"/>
      <c r="BE3396"/>
      <c r="BF3396" s="1"/>
      <c r="BG3396"/>
      <c r="BH3396"/>
      <c r="BI3396"/>
      <c r="BJ3396" s="1"/>
      <c r="BK3396" s="1"/>
      <c r="BL3396"/>
      <c r="BM3396" s="1"/>
      <c r="BN3396" s="1"/>
      <c r="BO3396" s="1"/>
      <c r="BP3396" s="1"/>
      <c r="BQ3396" s="1"/>
      <c r="BR3396" s="1"/>
      <c r="BS3396" s="1"/>
      <c r="BT3396" s="22"/>
      <c r="BU3396" s="1"/>
      <c r="BV3396" s="1"/>
      <c r="BW3396" s="1"/>
      <c r="BX3396" s="1"/>
      <c r="BY3396" s="1"/>
      <c r="BZ3396" s="1"/>
      <c r="CA3396" s="1"/>
      <c r="CB3396" s="1"/>
      <c r="CC3396" s="1"/>
      <c r="CD3396" s="1"/>
      <c r="CE3396" s="1"/>
      <c r="CF3396" s="1"/>
      <c r="CG3396" s="1"/>
      <c r="CH3396" s="1"/>
      <c r="CI3396" s="1"/>
      <c r="CJ3396" s="1"/>
      <c r="CK3396" s="1"/>
      <c r="CL3396" s="1"/>
      <c r="CM3396" s="1"/>
      <c r="CN3396" s="1"/>
      <c r="CO3396" s="1"/>
      <c r="CP3396" s="1"/>
      <c r="CQ3396" s="1"/>
      <c r="CR3396" s="1"/>
      <c r="CS3396" s="1"/>
      <c r="CT3396" s="1"/>
      <c r="CU3396" s="1"/>
      <c r="CV3396" s="1"/>
      <c r="CW3396" s="1"/>
      <c r="CX3396" s="1"/>
      <c r="CY3396" s="1"/>
      <c r="CZ3396" s="1"/>
      <c r="DA3396" s="1"/>
      <c r="DB3396" s="1"/>
      <c r="DC3396" s="1"/>
      <c r="DD3396" s="1"/>
      <c r="DE3396" s="1"/>
      <c r="DF3396" s="1"/>
      <c r="DG3396" s="1"/>
      <c r="DH3396" s="1"/>
      <c r="DI3396" s="1"/>
      <c r="DJ3396" s="1"/>
      <c r="DK3396" s="1"/>
      <c r="DL3396" s="1"/>
      <c r="DM3396" s="1"/>
      <c r="DN3396" s="1"/>
      <c r="DO3396" s="1"/>
      <c r="DP3396" s="1"/>
      <c r="DQ3396" s="1"/>
      <c r="DR3396" s="1"/>
      <c r="DS3396" s="1"/>
      <c r="DT3396" s="1"/>
      <c r="DU3396" s="1"/>
      <c r="DV3396" s="1"/>
      <c r="DW3396" s="1"/>
      <c r="DX3396" s="1"/>
      <c r="DY3396" s="1"/>
      <c r="DZ3396" s="1"/>
      <c r="EA3396" s="1"/>
      <c r="EB3396" s="1"/>
      <c r="EC3396" s="1"/>
      <c r="ED3396" s="1"/>
      <c r="EE3396" s="1"/>
      <c r="EF3396" s="1"/>
      <c r="EG3396" s="1"/>
      <c r="EH3396" s="1"/>
      <c r="EI3396" s="1"/>
      <c r="EJ3396" s="1"/>
      <c r="EK3396" s="1"/>
      <c r="EL3396" s="1"/>
      <c r="EM3396" s="1"/>
      <c r="EN3396" s="1"/>
      <c r="EO3396" s="1"/>
      <c r="EP3396" s="1"/>
      <c r="EQ3396" s="1"/>
      <c r="ER3396" s="1"/>
      <c r="ES3396" s="1"/>
      <c r="ET3396" s="1"/>
      <c r="EU3396" s="1"/>
      <c r="EV3396" s="1"/>
      <c r="EW3396" s="1"/>
      <c r="EX3396" s="1"/>
      <c r="EY3396" s="1"/>
      <c r="EZ3396" s="1"/>
      <c r="FA3396" s="1"/>
      <c r="FB3396" s="1"/>
      <c r="FC3396" s="1"/>
      <c r="FD3396" s="1"/>
      <c r="FE3396" s="1"/>
      <c r="FF3396" s="1"/>
      <c r="FG3396" s="1"/>
      <c r="FH3396" s="1"/>
      <c r="FI3396" s="1"/>
      <c r="FJ3396" s="1"/>
      <c r="FK3396" s="1"/>
      <c r="FL3396" s="1"/>
      <c r="FM3396" s="1"/>
      <c r="FN3396" s="1"/>
      <c r="FO3396" s="1"/>
      <c r="FP3396" s="1"/>
      <c r="FQ3396" s="1"/>
      <c r="FR3396" s="1"/>
      <c r="FS3396" s="1"/>
      <c r="FT3396" s="1"/>
      <c r="FU3396" s="1"/>
      <c r="FV3396" s="1"/>
      <c r="FW3396" s="1"/>
      <c r="FX3396" s="1"/>
      <c r="FY3396" s="1"/>
      <c r="FZ3396" s="1"/>
      <c r="GA3396" s="1"/>
      <c r="GB3396" s="1"/>
      <c r="GC3396" s="1"/>
      <c r="GD3396" s="1"/>
      <c r="GE3396" s="1"/>
      <c r="GF3396" s="1"/>
      <c r="GG3396" s="1"/>
      <c r="GH3396" s="1"/>
      <c r="GI3396" s="1"/>
      <c r="GJ3396" s="1"/>
      <c r="GK3396"/>
      <c r="GL3396"/>
      <c r="GM3396"/>
      <c r="GN3396"/>
      <c r="GO3396"/>
      <c r="GP3396"/>
      <c r="GQ3396"/>
      <c r="GR3396"/>
      <c r="GS3396"/>
      <c r="GT3396"/>
      <c r="GU3396"/>
      <c r="GV3396"/>
      <c r="GW3396"/>
      <c r="GX3396"/>
      <c r="GY3396"/>
      <c r="GZ3396"/>
      <c r="HA3396"/>
      <c r="HB3396"/>
      <c r="HC3396"/>
      <c r="HD3396"/>
      <c r="HE3396"/>
    </row>
    <row r="3397" spans="6:213" s="19" customFormat="1" x14ac:dyDescent="0.25">
      <c r="F3397" s="20"/>
      <c r="G3397" s="20"/>
      <c r="H3397" s="20"/>
      <c r="I3397" s="20"/>
      <c r="J3397" s="21"/>
      <c r="K3397" s="21"/>
      <c r="L3397" s="20"/>
      <c r="M3397" s="20"/>
      <c r="N3397" s="22"/>
      <c r="O3397" s="22"/>
      <c r="P3397" s="22"/>
      <c r="Q3397" s="22"/>
      <c r="U3397" s="20"/>
      <c r="V3397" s="20"/>
      <c r="W3397" s="20"/>
      <c r="X3397" s="27"/>
      <c r="Y3397" s="253"/>
      <c r="Z3397" s="30"/>
      <c r="AA3397" s="30"/>
      <c r="AB3397" s="31"/>
      <c r="AC3397" s="31"/>
      <c r="AD3397" s="31"/>
      <c r="AE3397" s="31"/>
      <c r="AF3397" s="31"/>
      <c r="AG3397" s="241"/>
      <c r="AH3397" s="31"/>
      <c r="AI3397" s="31"/>
      <c r="AJ3397" s="31"/>
      <c r="AK3397" s="31"/>
      <c r="AL3397" s="120"/>
      <c r="AM3397" s="25"/>
      <c r="AN3397" s="25"/>
      <c r="AO3397" s="25"/>
      <c r="AP3397" s="25"/>
      <c r="AQ3397" s="26"/>
      <c r="AR3397" s="25"/>
      <c r="AS3397" s="25"/>
      <c r="AT3397" s="25"/>
      <c r="AU3397" s="25"/>
      <c r="AV3397" s="25"/>
      <c r="BC3397" s="1"/>
      <c r="BD3397"/>
      <c r="BE3397"/>
      <c r="BF3397" s="1"/>
      <c r="BG3397"/>
      <c r="BH3397"/>
      <c r="BI3397"/>
      <c r="BJ3397" s="1"/>
      <c r="BK3397" s="1"/>
      <c r="BL3397"/>
      <c r="BM3397" s="1"/>
      <c r="BN3397" s="1"/>
      <c r="BO3397" s="1"/>
      <c r="BP3397" s="1"/>
      <c r="BQ3397" s="1"/>
      <c r="BR3397" s="1"/>
      <c r="BS3397" s="1"/>
      <c r="BT3397" s="22"/>
      <c r="BU3397" s="1"/>
      <c r="BV3397" s="1"/>
      <c r="BW3397" s="1"/>
      <c r="BX3397" s="1"/>
      <c r="BY3397" s="1"/>
      <c r="BZ3397" s="1"/>
      <c r="CA3397" s="1"/>
      <c r="CB3397" s="1"/>
      <c r="CC3397" s="1"/>
      <c r="CD3397" s="1"/>
      <c r="CE3397" s="1"/>
      <c r="CF3397" s="1"/>
      <c r="CG3397" s="1"/>
      <c r="CH3397" s="1"/>
      <c r="CI3397" s="1"/>
      <c r="CJ3397" s="1"/>
      <c r="CK3397" s="1"/>
      <c r="CL3397" s="1"/>
      <c r="CM3397" s="1"/>
      <c r="CN3397" s="1"/>
      <c r="CO3397" s="1"/>
      <c r="CP3397" s="1"/>
      <c r="CQ3397" s="1"/>
      <c r="CR3397" s="1"/>
      <c r="CS3397" s="1"/>
      <c r="CT3397" s="1"/>
      <c r="CU3397" s="1"/>
      <c r="CV3397" s="1"/>
      <c r="CW3397" s="1"/>
      <c r="CX3397" s="1"/>
      <c r="CY3397" s="1"/>
      <c r="CZ3397" s="1"/>
      <c r="DA3397" s="1"/>
      <c r="DB3397" s="1"/>
      <c r="DC3397" s="1"/>
      <c r="DD3397" s="1"/>
      <c r="DE3397" s="1"/>
      <c r="DF3397" s="1"/>
      <c r="DG3397" s="1"/>
      <c r="DH3397" s="1"/>
      <c r="DI3397" s="1"/>
      <c r="DJ3397" s="1"/>
      <c r="DK3397" s="1"/>
      <c r="DL3397" s="1"/>
      <c r="DM3397" s="1"/>
      <c r="DN3397" s="1"/>
      <c r="DO3397" s="1"/>
      <c r="DP3397" s="1"/>
      <c r="DQ3397" s="1"/>
      <c r="DR3397" s="1"/>
      <c r="DS3397" s="1"/>
      <c r="DT3397" s="1"/>
      <c r="DU3397" s="1"/>
      <c r="DV3397" s="1"/>
      <c r="DW3397" s="1"/>
      <c r="DX3397" s="1"/>
      <c r="DY3397" s="1"/>
      <c r="DZ3397" s="1"/>
      <c r="EA3397" s="1"/>
      <c r="EB3397" s="1"/>
      <c r="EC3397" s="1"/>
      <c r="ED3397" s="1"/>
      <c r="EE3397" s="1"/>
      <c r="EF3397" s="1"/>
      <c r="EG3397" s="1"/>
      <c r="EH3397" s="1"/>
      <c r="EI3397" s="1"/>
      <c r="EJ3397" s="1"/>
      <c r="EK3397" s="1"/>
      <c r="EL3397" s="1"/>
      <c r="EM3397" s="1"/>
      <c r="EN3397" s="1"/>
      <c r="EO3397" s="1"/>
      <c r="EP3397" s="1"/>
      <c r="EQ3397" s="1"/>
      <c r="ER3397" s="1"/>
      <c r="ES3397" s="1"/>
      <c r="ET3397" s="1"/>
      <c r="EU3397" s="1"/>
      <c r="EV3397" s="1"/>
      <c r="EW3397" s="1"/>
      <c r="EX3397" s="1"/>
      <c r="EY3397" s="1"/>
      <c r="EZ3397" s="1"/>
      <c r="FA3397" s="1"/>
      <c r="FB3397" s="1"/>
      <c r="FC3397" s="1"/>
      <c r="FD3397" s="1"/>
      <c r="FE3397" s="1"/>
      <c r="FF3397" s="1"/>
      <c r="FG3397" s="1"/>
      <c r="FH3397" s="1"/>
      <c r="FI3397" s="1"/>
      <c r="FJ3397" s="1"/>
      <c r="FK3397" s="1"/>
      <c r="FL3397" s="1"/>
      <c r="FM3397" s="1"/>
      <c r="FN3397" s="1"/>
      <c r="FO3397" s="1"/>
      <c r="FP3397" s="1"/>
      <c r="FQ3397" s="1"/>
      <c r="FR3397" s="1"/>
      <c r="FS3397" s="1"/>
      <c r="FT3397" s="1"/>
      <c r="FU3397" s="1"/>
      <c r="FV3397" s="1"/>
      <c r="FW3397" s="1"/>
      <c r="FX3397" s="1"/>
      <c r="FY3397" s="1"/>
      <c r="FZ3397" s="1"/>
      <c r="GA3397" s="1"/>
      <c r="GB3397" s="1"/>
      <c r="GC3397" s="1"/>
      <c r="GD3397" s="1"/>
      <c r="GE3397" s="1"/>
      <c r="GF3397" s="1"/>
      <c r="GG3397" s="1"/>
      <c r="GH3397" s="1"/>
      <c r="GI3397" s="1"/>
      <c r="GJ3397" s="1"/>
      <c r="GK3397"/>
      <c r="GL3397"/>
      <c r="GM3397"/>
      <c r="GN3397"/>
      <c r="GO3397"/>
      <c r="GP3397"/>
      <c r="GQ3397"/>
      <c r="GR3397"/>
      <c r="GS3397"/>
      <c r="GT3397"/>
      <c r="GU3397"/>
      <c r="GV3397"/>
      <c r="GW3397"/>
      <c r="GX3397"/>
      <c r="GY3397"/>
      <c r="GZ3397"/>
      <c r="HA3397"/>
      <c r="HB3397"/>
      <c r="HC3397"/>
      <c r="HD3397"/>
      <c r="HE3397"/>
    </row>
    <row r="3398" spans="6:213" s="19" customFormat="1" x14ac:dyDescent="0.25">
      <c r="F3398" s="20"/>
      <c r="G3398" s="20"/>
      <c r="H3398" s="20"/>
      <c r="I3398" s="20"/>
      <c r="J3398" s="21"/>
      <c r="K3398" s="21"/>
      <c r="L3398" s="20"/>
      <c r="M3398" s="20"/>
      <c r="N3398" s="22"/>
      <c r="O3398" s="22"/>
      <c r="P3398" s="22"/>
      <c r="Q3398" s="22"/>
      <c r="U3398" s="20"/>
      <c r="V3398" s="20"/>
      <c r="W3398" s="20"/>
      <c r="X3398" s="27"/>
      <c r="Y3398" s="253"/>
      <c r="Z3398" s="30"/>
      <c r="AA3398" s="30"/>
      <c r="AB3398" s="31"/>
      <c r="AC3398" s="31"/>
      <c r="AD3398" s="31"/>
      <c r="AE3398" s="31"/>
      <c r="AF3398" s="31"/>
      <c r="AG3398" s="241"/>
      <c r="AH3398" s="31"/>
      <c r="AI3398" s="31"/>
      <c r="AJ3398" s="31"/>
      <c r="AK3398" s="31"/>
      <c r="AL3398" s="120"/>
      <c r="AM3398" s="25"/>
      <c r="AN3398" s="25"/>
      <c r="AO3398" s="25"/>
      <c r="AP3398" s="25"/>
      <c r="AQ3398" s="26"/>
      <c r="AR3398" s="25"/>
      <c r="AS3398" s="25"/>
      <c r="AT3398" s="25"/>
      <c r="AU3398" s="25"/>
      <c r="AV3398" s="25"/>
      <c r="BC3398" s="1"/>
      <c r="BD3398"/>
      <c r="BE3398"/>
      <c r="BF3398" s="1"/>
      <c r="BG3398"/>
      <c r="BH3398"/>
      <c r="BI3398"/>
      <c r="BJ3398" s="1"/>
      <c r="BK3398" s="1"/>
      <c r="BL3398"/>
      <c r="BM3398" s="1"/>
      <c r="BN3398" s="1"/>
      <c r="BO3398" s="1"/>
      <c r="BP3398" s="1"/>
      <c r="BQ3398" s="1"/>
      <c r="BR3398" s="1"/>
      <c r="BS3398" s="1"/>
      <c r="BT3398" s="22"/>
      <c r="BU3398" s="1"/>
      <c r="BV3398" s="1"/>
      <c r="BW3398" s="1"/>
      <c r="BX3398" s="1"/>
      <c r="BY3398" s="1"/>
      <c r="BZ3398" s="1"/>
      <c r="CA3398" s="1"/>
      <c r="CB3398" s="1"/>
      <c r="CC3398" s="1"/>
      <c r="CD3398" s="1"/>
      <c r="CE3398" s="1"/>
      <c r="CF3398" s="1"/>
      <c r="CG3398" s="1"/>
      <c r="CH3398" s="1"/>
      <c r="CI3398" s="1"/>
      <c r="CJ3398" s="1"/>
      <c r="CK3398" s="1"/>
      <c r="CL3398" s="1"/>
      <c r="CM3398" s="1"/>
      <c r="CN3398" s="1"/>
      <c r="CO3398" s="1"/>
      <c r="CP3398" s="1"/>
      <c r="CQ3398" s="1"/>
      <c r="CR3398" s="1"/>
      <c r="CS3398" s="1"/>
      <c r="CT3398" s="1"/>
      <c r="CU3398" s="1"/>
      <c r="CV3398" s="1"/>
      <c r="CW3398" s="1"/>
      <c r="CX3398" s="1"/>
      <c r="CY3398" s="1"/>
      <c r="CZ3398" s="1"/>
      <c r="DA3398" s="1"/>
      <c r="DB3398" s="1"/>
      <c r="DC3398" s="1"/>
      <c r="DD3398" s="1"/>
      <c r="DE3398" s="1"/>
      <c r="DF3398" s="1"/>
      <c r="DG3398" s="1"/>
      <c r="DH3398" s="1"/>
      <c r="DI3398" s="1"/>
      <c r="DJ3398" s="1"/>
      <c r="DK3398" s="1"/>
      <c r="DL3398" s="1"/>
      <c r="DM3398" s="1"/>
      <c r="DN3398" s="1"/>
      <c r="DO3398" s="1"/>
      <c r="DP3398" s="1"/>
      <c r="DQ3398" s="1"/>
      <c r="DR3398" s="1"/>
      <c r="DS3398" s="1"/>
      <c r="DT3398" s="1"/>
      <c r="DU3398" s="1"/>
      <c r="DV3398" s="1"/>
      <c r="DW3398" s="1"/>
      <c r="DX3398" s="1"/>
      <c r="DY3398" s="1"/>
      <c r="DZ3398" s="1"/>
      <c r="EA3398" s="1"/>
      <c r="EB3398" s="1"/>
      <c r="EC3398" s="1"/>
      <c r="ED3398" s="1"/>
      <c r="EE3398" s="1"/>
      <c r="EF3398" s="1"/>
      <c r="EG3398" s="1"/>
      <c r="EH3398" s="1"/>
      <c r="EI3398" s="1"/>
      <c r="EJ3398" s="1"/>
      <c r="EK3398" s="1"/>
      <c r="EL3398" s="1"/>
      <c r="EM3398" s="1"/>
      <c r="EN3398" s="1"/>
      <c r="EO3398" s="1"/>
      <c r="EP3398" s="1"/>
      <c r="EQ3398" s="1"/>
      <c r="ER3398" s="1"/>
      <c r="ES3398" s="1"/>
      <c r="ET3398" s="1"/>
      <c r="EU3398" s="1"/>
      <c r="EV3398" s="1"/>
      <c r="EW3398" s="1"/>
      <c r="EX3398" s="1"/>
      <c r="EY3398" s="1"/>
      <c r="EZ3398" s="1"/>
      <c r="FA3398" s="1"/>
      <c r="FB3398" s="1"/>
      <c r="FC3398" s="1"/>
      <c r="FD3398" s="1"/>
      <c r="FE3398" s="1"/>
      <c r="FF3398" s="1"/>
      <c r="FG3398" s="1"/>
      <c r="FH3398" s="1"/>
      <c r="FI3398" s="1"/>
      <c r="FJ3398" s="1"/>
      <c r="FK3398" s="1"/>
      <c r="FL3398" s="1"/>
      <c r="FM3398" s="1"/>
      <c r="FN3398" s="1"/>
      <c r="FO3398" s="1"/>
      <c r="FP3398" s="1"/>
      <c r="FQ3398" s="1"/>
      <c r="FR3398" s="1"/>
      <c r="FS3398" s="1"/>
      <c r="FT3398" s="1"/>
      <c r="FU3398" s="1"/>
      <c r="FV3398" s="1"/>
      <c r="FW3398" s="1"/>
      <c r="FX3398" s="1"/>
      <c r="FY3398" s="1"/>
      <c r="FZ3398" s="1"/>
      <c r="GA3398" s="1"/>
      <c r="GB3398" s="1"/>
      <c r="GC3398" s="1"/>
      <c r="GD3398" s="1"/>
      <c r="GE3398" s="1"/>
      <c r="GF3398" s="1"/>
      <c r="GG3398" s="1"/>
      <c r="GH3398" s="1"/>
      <c r="GI3398" s="1"/>
      <c r="GJ3398" s="1"/>
      <c r="GK3398"/>
      <c r="GL3398"/>
      <c r="GM3398"/>
      <c r="GN3398"/>
      <c r="GO3398"/>
      <c r="GP3398"/>
      <c r="GQ3398"/>
      <c r="GR3398"/>
      <c r="GS3398"/>
      <c r="GT3398"/>
      <c r="GU3398"/>
      <c r="GV3398"/>
      <c r="GW3398"/>
      <c r="GX3398"/>
      <c r="GY3398"/>
      <c r="GZ3398"/>
      <c r="HA3398"/>
      <c r="HB3398"/>
      <c r="HC3398"/>
      <c r="HD3398"/>
      <c r="HE3398"/>
    </row>
    <row r="3399" spans="6:213" s="19" customFormat="1" x14ac:dyDescent="0.25">
      <c r="F3399" s="20"/>
      <c r="G3399" s="20"/>
      <c r="H3399" s="20"/>
      <c r="I3399" s="20"/>
      <c r="J3399" s="21"/>
      <c r="K3399" s="21"/>
      <c r="L3399" s="20"/>
      <c r="M3399" s="20"/>
      <c r="N3399" s="22"/>
      <c r="O3399" s="22"/>
      <c r="P3399" s="22"/>
      <c r="Q3399" s="22"/>
      <c r="U3399" s="20"/>
      <c r="V3399" s="20"/>
      <c r="W3399" s="20"/>
      <c r="X3399" s="27"/>
      <c r="Y3399" s="253"/>
      <c r="Z3399" s="30"/>
      <c r="AA3399" s="30"/>
      <c r="AB3399" s="31"/>
      <c r="AC3399" s="31"/>
      <c r="AD3399" s="31"/>
      <c r="AE3399" s="31"/>
      <c r="AF3399" s="31"/>
      <c r="AG3399" s="241"/>
      <c r="AH3399" s="31"/>
      <c r="AI3399" s="31"/>
      <c r="AJ3399" s="31"/>
      <c r="AK3399" s="31"/>
      <c r="AL3399" s="120"/>
      <c r="AM3399" s="25"/>
      <c r="AN3399" s="25"/>
      <c r="AO3399" s="25"/>
      <c r="AP3399" s="25"/>
      <c r="AQ3399" s="26"/>
      <c r="AR3399" s="25"/>
      <c r="AS3399" s="25"/>
      <c r="AT3399" s="25"/>
      <c r="AU3399" s="25"/>
      <c r="AV3399" s="25"/>
      <c r="BC3399" s="1"/>
      <c r="BD3399"/>
      <c r="BE3399"/>
      <c r="BF3399" s="1"/>
      <c r="BG3399"/>
      <c r="BH3399"/>
      <c r="BI3399"/>
      <c r="BJ3399" s="1"/>
      <c r="BK3399" s="1"/>
      <c r="BL3399"/>
      <c r="BM3399" s="1"/>
      <c r="BN3399" s="1"/>
      <c r="BO3399" s="1"/>
      <c r="BP3399" s="1"/>
      <c r="BQ3399" s="1"/>
      <c r="BR3399" s="1"/>
      <c r="BS3399" s="1"/>
      <c r="BT3399" s="22"/>
      <c r="BU3399" s="1"/>
      <c r="BV3399" s="1"/>
      <c r="BW3399" s="1"/>
      <c r="BX3399" s="1"/>
      <c r="BY3399" s="1"/>
      <c r="BZ3399" s="1"/>
      <c r="CA3399" s="1"/>
      <c r="CB3399" s="1"/>
      <c r="CC3399" s="1"/>
      <c r="CD3399" s="1"/>
      <c r="CE3399" s="1"/>
      <c r="CF3399" s="1"/>
      <c r="CG3399" s="1"/>
      <c r="CH3399" s="1"/>
      <c r="CI3399" s="1"/>
      <c r="CJ3399" s="1"/>
      <c r="CK3399" s="1"/>
      <c r="CL3399" s="1"/>
      <c r="CM3399" s="1"/>
      <c r="CN3399" s="1"/>
      <c r="CO3399" s="1"/>
      <c r="CP3399" s="1"/>
      <c r="CQ3399" s="1"/>
      <c r="CR3399" s="1"/>
      <c r="CS3399" s="1"/>
      <c r="CT3399" s="1"/>
      <c r="CU3399" s="1"/>
      <c r="CV3399" s="1"/>
      <c r="CW3399" s="1"/>
      <c r="CX3399" s="1"/>
      <c r="CY3399" s="1"/>
      <c r="CZ3399" s="1"/>
      <c r="DA3399" s="1"/>
      <c r="DB3399" s="1"/>
      <c r="DC3399" s="1"/>
      <c r="DD3399" s="1"/>
      <c r="DE3399" s="1"/>
      <c r="DF3399" s="1"/>
      <c r="DG3399" s="1"/>
      <c r="DH3399" s="1"/>
      <c r="DI3399" s="1"/>
      <c r="DJ3399" s="1"/>
      <c r="DK3399" s="1"/>
      <c r="DL3399" s="1"/>
      <c r="DM3399" s="1"/>
      <c r="DN3399" s="1"/>
      <c r="DO3399" s="1"/>
      <c r="DP3399" s="1"/>
      <c r="DQ3399" s="1"/>
      <c r="DR3399" s="1"/>
      <c r="DS3399" s="1"/>
      <c r="DT3399" s="1"/>
      <c r="DU3399" s="1"/>
      <c r="DV3399" s="1"/>
      <c r="DW3399" s="1"/>
      <c r="DX3399" s="1"/>
      <c r="DY3399" s="1"/>
      <c r="DZ3399" s="1"/>
      <c r="EA3399" s="1"/>
      <c r="EB3399" s="1"/>
      <c r="EC3399" s="1"/>
      <c r="ED3399" s="1"/>
      <c r="EE3399" s="1"/>
      <c r="EF3399" s="1"/>
      <c r="EG3399" s="1"/>
      <c r="EH3399" s="1"/>
      <c r="EI3399" s="1"/>
      <c r="EJ3399" s="1"/>
      <c r="EK3399" s="1"/>
      <c r="EL3399" s="1"/>
      <c r="EM3399" s="1"/>
      <c r="EN3399" s="1"/>
      <c r="EO3399" s="1"/>
      <c r="EP3399" s="1"/>
      <c r="EQ3399" s="1"/>
      <c r="ER3399" s="1"/>
      <c r="ES3399" s="1"/>
      <c r="ET3399" s="1"/>
      <c r="EU3399" s="1"/>
      <c r="EV3399" s="1"/>
      <c r="EW3399" s="1"/>
      <c r="EX3399" s="1"/>
      <c r="EY3399" s="1"/>
      <c r="EZ3399" s="1"/>
      <c r="FA3399" s="1"/>
      <c r="FB3399" s="1"/>
      <c r="FC3399" s="1"/>
      <c r="FD3399" s="1"/>
      <c r="FE3399" s="1"/>
      <c r="FF3399" s="1"/>
      <c r="FG3399" s="1"/>
      <c r="FH3399" s="1"/>
      <c r="FI3399" s="1"/>
      <c r="FJ3399" s="1"/>
      <c r="FK3399" s="1"/>
      <c r="FL3399" s="1"/>
      <c r="FM3399" s="1"/>
      <c r="FN3399" s="1"/>
      <c r="FO3399" s="1"/>
      <c r="FP3399" s="1"/>
      <c r="FQ3399" s="1"/>
      <c r="FR3399" s="1"/>
      <c r="FS3399" s="1"/>
      <c r="FT3399" s="1"/>
      <c r="FU3399" s="1"/>
      <c r="FV3399" s="1"/>
      <c r="FW3399" s="1"/>
      <c r="FX3399" s="1"/>
      <c r="FY3399" s="1"/>
      <c r="FZ3399" s="1"/>
      <c r="GA3399" s="1"/>
      <c r="GB3399" s="1"/>
      <c r="GC3399" s="1"/>
      <c r="GD3399" s="1"/>
      <c r="GE3399" s="1"/>
      <c r="GF3399" s="1"/>
      <c r="GG3399" s="1"/>
      <c r="GH3399" s="1"/>
      <c r="GI3399" s="1"/>
      <c r="GJ3399" s="1"/>
      <c r="GK3399"/>
      <c r="GL3399"/>
      <c r="GM3399"/>
      <c r="GN3399"/>
      <c r="GO3399"/>
      <c r="GP3399"/>
      <c r="GQ3399"/>
      <c r="GR3399"/>
      <c r="GS3399"/>
      <c r="GT3399"/>
      <c r="GU3399"/>
      <c r="GV3399"/>
      <c r="GW3399"/>
      <c r="GX3399"/>
      <c r="GY3399"/>
      <c r="GZ3399"/>
      <c r="HA3399"/>
      <c r="HB3399"/>
      <c r="HC3399"/>
      <c r="HD3399"/>
      <c r="HE3399"/>
    </row>
    <row r="3400" spans="6:213" s="19" customFormat="1" x14ac:dyDescent="0.25">
      <c r="F3400" s="20"/>
      <c r="G3400" s="20"/>
      <c r="H3400" s="20"/>
      <c r="I3400" s="20"/>
      <c r="J3400" s="21"/>
      <c r="K3400" s="21"/>
      <c r="L3400" s="20"/>
      <c r="M3400" s="20"/>
      <c r="N3400" s="22"/>
      <c r="O3400" s="22"/>
      <c r="P3400" s="22"/>
      <c r="Q3400" s="22"/>
      <c r="U3400" s="20"/>
      <c r="V3400" s="20"/>
      <c r="W3400" s="20"/>
      <c r="X3400" s="27"/>
      <c r="Y3400" s="253"/>
      <c r="Z3400" s="30"/>
      <c r="AA3400" s="30"/>
      <c r="AB3400" s="31"/>
      <c r="AC3400" s="31"/>
      <c r="AD3400" s="31"/>
      <c r="AE3400" s="31"/>
      <c r="AF3400" s="31"/>
      <c r="AG3400" s="241"/>
      <c r="AH3400" s="31"/>
      <c r="AI3400" s="31"/>
      <c r="AJ3400" s="31"/>
      <c r="AK3400" s="31"/>
      <c r="AL3400" s="120"/>
      <c r="AM3400" s="25"/>
      <c r="AN3400" s="25"/>
      <c r="AO3400" s="25"/>
      <c r="AP3400" s="25"/>
      <c r="AQ3400" s="26"/>
      <c r="AR3400" s="25"/>
      <c r="AS3400" s="25"/>
      <c r="AT3400" s="25"/>
      <c r="AU3400" s="25"/>
      <c r="AV3400" s="25"/>
      <c r="BC3400" s="1"/>
      <c r="BD3400"/>
      <c r="BE3400"/>
      <c r="BF3400" s="1"/>
      <c r="BG3400"/>
      <c r="BH3400"/>
      <c r="BI3400"/>
      <c r="BJ3400" s="1"/>
      <c r="BK3400" s="1"/>
      <c r="BL3400"/>
      <c r="BM3400" s="1"/>
      <c r="BN3400" s="1"/>
      <c r="BO3400" s="1"/>
      <c r="BP3400" s="1"/>
      <c r="BQ3400" s="1"/>
      <c r="BR3400" s="1"/>
      <c r="BS3400" s="1"/>
      <c r="BT3400" s="22"/>
      <c r="BU3400" s="1"/>
      <c r="BV3400" s="1"/>
      <c r="BW3400" s="1"/>
      <c r="BX3400" s="1"/>
      <c r="BY3400" s="1"/>
      <c r="BZ3400" s="1"/>
      <c r="CA3400" s="1"/>
      <c r="CB3400" s="1"/>
      <c r="CC3400" s="1"/>
      <c r="CD3400" s="1"/>
      <c r="CE3400" s="1"/>
      <c r="CF3400" s="1"/>
      <c r="CG3400" s="1"/>
      <c r="CH3400" s="1"/>
      <c r="CI3400" s="1"/>
      <c r="CJ3400" s="1"/>
      <c r="CK3400" s="1"/>
      <c r="CL3400" s="1"/>
      <c r="CM3400" s="1"/>
      <c r="CN3400" s="1"/>
      <c r="CO3400" s="1"/>
      <c r="CP3400" s="1"/>
      <c r="CQ3400" s="1"/>
      <c r="CR3400" s="1"/>
      <c r="CS3400" s="1"/>
      <c r="CT3400" s="1"/>
      <c r="CU3400" s="1"/>
      <c r="CV3400" s="1"/>
      <c r="CW3400" s="1"/>
      <c r="CX3400" s="1"/>
      <c r="CY3400" s="1"/>
      <c r="CZ3400" s="1"/>
      <c r="DA3400" s="1"/>
      <c r="DB3400" s="1"/>
      <c r="DC3400" s="1"/>
      <c r="DD3400" s="1"/>
      <c r="DE3400" s="1"/>
      <c r="DF3400" s="1"/>
      <c r="DG3400" s="1"/>
      <c r="DH3400" s="1"/>
      <c r="DI3400" s="1"/>
      <c r="DJ3400" s="1"/>
      <c r="DK3400" s="1"/>
      <c r="DL3400" s="1"/>
      <c r="DM3400" s="1"/>
      <c r="DN3400" s="1"/>
      <c r="DO3400" s="1"/>
      <c r="DP3400" s="1"/>
      <c r="DQ3400" s="1"/>
      <c r="DR3400" s="1"/>
      <c r="DS3400" s="1"/>
      <c r="DT3400" s="1"/>
      <c r="DU3400" s="1"/>
      <c r="DV3400" s="1"/>
      <c r="DW3400" s="1"/>
      <c r="DX3400" s="1"/>
      <c r="DY3400" s="1"/>
      <c r="DZ3400" s="1"/>
      <c r="EA3400" s="1"/>
      <c r="EB3400" s="1"/>
      <c r="EC3400" s="1"/>
      <c r="ED3400" s="1"/>
      <c r="EE3400" s="1"/>
      <c r="EF3400" s="1"/>
      <c r="EG3400" s="1"/>
      <c r="EH3400" s="1"/>
      <c r="EI3400" s="1"/>
      <c r="EJ3400" s="1"/>
      <c r="EK3400" s="1"/>
      <c r="EL3400" s="1"/>
      <c r="EM3400" s="1"/>
      <c r="EN3400" s="1"/>
      <c r="EO3400" s="1"/>
      <c r="EP3400" s="1"/>
      <c r="EQ3400" s="1"/>
      <c r="ER3400" s="1"/>
      <c r="ES3400" s="1"/>
      <c r="ET3400" s="1"/>
      <c r="EU3400" s="1"/>
      <c r="EV3400" s="1"/>
      <c r="EW3400" s="1"/>
      <c r="EX3400" s="1"/>
      <c r="EY3400" s="1"/>
      <c r="EZ3400" s="1"/>
      <c r="FA3400" s="1"/>
      <c r="FB3400" s="1"/>
      <c r="FC3400" s="1"/>
      <c r="FD3400" s="1"/>
      <c r="FE3400" s="1"/>
      <c r="FF3400" s="1"/>
      <c r="FG3400" s="1"/>
      <c r="FH3400" s="1"/>
      <c r="FI3400" s="1"/>
      <c r="FJ3400" s="1"/>
      <c r="FK3400" s="1"/>
      <c r="FL3400" s="1"/>
      <c r="FM3400" s="1"/>
      <c r="FN3400" s="1"/>
      <c r="FO3400" s="1"/>
      <c r="FP3400" s="1"/>
      <c r="FQ3400" s="1"/>
      <c r="FR3400" s="1"/>
      <c r="FS3400" s="1"/>
      <c r="FT3400" s="1"/>
      <c r="FU3400" s="1"/>
      <c r="FV3400" s="1"/>
      <c r="FW3400" s="1"/>
      <c r="FX3400" s="1"/>
      <c r="FY3400" s="1"/>
      <c r="FZ3400" s="1"/>
      <c r="GA3400" s="1"/>
      <c r="GB3400" s="1"/>
      <c r="GC3400" s="1"/>
      <c r="GD3400" s="1"/>
      <c r="GE3400" s="1"/>
      <c r="GF3400" s="1"/>
      <c r="GG3400" s="1"/>
      <c r="GH3400" s="1"/>
      <c r="GI3400" s="1"/>
      <c r="GJ3400" s="1"/>
      <c r="GK3400"/>
      <c r="GL3400"/>
      <c r="GM3400"/>
      <c r="GN3400"/>
      <c r="GO3400"/>
      <c r="GP3400"/>
      <c r="GQ3400"/>
      <c r="GR3400"/>
      <c r="GS3400"/>
      <c r="GT3400"/>
      <c r="GU3400"/>
      <c r="GV3400"/>
      <c r="GW3400"/>
      <c r="GX3400"/>
      <c r="GY3400"/>
      <c r="GZ3400"/>
      <c r="HA3400"/>
      <c r="HB3400"/>
      <c r="HC3400"/>
      <c r="HD3400"/>
      <c r="HE3400"/>
    </row>
    <row r="3401" spans="6:213" s="19" customFormat="1" x14ac:dyDescent="0.25">
      <c r="F3401" s="20"/>
      <c r="G3401" s="20"/>
      <c r="H3401" s="20"/>
      <c r="I3401" s="20"/>
      <c r="J3401" s="21"/>
      <c r="K3401" s="21"/>
      <c r="L3401" s="20"/>
      <c r="M3401" s="20"/>
      <c r="N3401" s="22"/>
      <c r="O3401" s="22"/>
      <c r="P3401" s="22"/>
      <c r="Q3401" s="22"/>
      <c r="U3401" s="20"/>
      <c r="V3401" s="20"/>
      <c r="W3401" s="20"/>
      <c r="X3401" s="27"/>
      <c r="Y3401" s="253"/>
      <c r="Z3401" s="30"/>
      <c r="AA3401" s="30"/>
      <c r="AB3401" s="31"/>
      <c r="AC3401" s="31"/>
      <c r="AD3401" s="31"/>
      <c r="AE3401" s="31"/>
      <c r="AF3401" s="31"/>
      <c r="AG3401" s="241"/>
      <c r="AH3401" s="31"/>
      <c r="AI3401" s="31"/>
      <c r="AJ3401" s="31"/>
      <c r="AK3401" s="31"/>
      <c r="AL3401" s="120"/>
      <c r="AM3401" s="25"/>
      <c r="AN3401" s="25"/>
      <c r="AO3401" s="25"/>
      <c r="AP3401" s="25"/>
      <c r="AQ3401" s="26"/>
      <c r="AR3401" s="25"/>
      <c r="AS3401" s="25"/>
      <c r="AT3401" s="25"/>
      <c r="AU3401" s="25"/>
      <c r="AV3401" s="25"/>
      <c r="BC3401" s="1"/>
      <c r="BD3401"/>
      <c r="BE3401"/>
      <c r="BF3401" s="1"/>
      <c r="BG3401"/>
      <c r="BH3401"/>
      <c r="BI3401"/>
      <c r="BJ3401" s="1"/>
      <c r="BK3401" s="1"/>
      <c r="BL3401"/>
      <c r="BM3401" s="1"/>
      <c r="BN3401" s="1"/>
      <c r="BO3401" s="1"/>
      <c r="BP3401" s="1"/>
      <c r="BQ3401" s="1"/>
      <c r="BR3401" s="1"/>
      <c r="BS3401" s="1"/>
      <c r="BT3401" s="22"/>
      <c r="BU3401" s="1"/>
      <c r="BV3401" s="1"/>
      <c r="BW3401" s="1"/>
      <c r="BX3401" s="1"/>
      <c r="BY3401" s="1"/>
      <c r="BZ3401" s="1"/>
      <c r="CA3401" s="1"/>
      <c r="CB3401" s="1"/>
      <c r="CC3401" s="1"/>
      <c r="CD3401" s="1"/>
      <c r="CE3401" s="1"/>
      <c r="CF3401" s="1"/>
      <c r="CG3401" s="1"/>
      <c r="CH3401" s="1"/>
      <c r="CI3401" s="1"/>
      <c r="CJ3401" s="1"/>
      <c r="CK3401" s="1"/>
      <c r="CL3401" s="1"/>
      <c r="CM3401" s="1"/>
      <c r="CN3401" s="1"/>
      <c r="CO3401" s="1"/>
      <c r="CP3401" s="1"/>
      <c r="CQ3401" s="1"/>
      <c r="CR3401" s="1"/>
      <c r="CS3401" s="1"/>
      <c r="CT3401" s="1"/>
      <c r="CU3401" s="1"/>
      <c r="CV3401" s="1"/>
      <c r="CW3401" s="1"/>
      <c r="CX3401" s="1"/>
      <c r="CY3401" s="1"/>
      <c r="CZ3401" s="1"/>
      <c r="DA3401" s="1"/>
      <c r="DB3401" s="1"/>
      <c r="DC3401" s="1"/>
      <c r="DD3401" s="1"/>
      <c r="DE3401" s="1"/>
      <c r="DF3401" s="1"/>
      <c r="DG3401" s="1"/>
      <c r="DH3401" s="1"/>
      <c r="DI3401" s="1"/>
      <c r="DJ3401" s="1"/>
      <c r="DK3401" s="1"/>
      <c r="DL3401" s="1"/>
      <c r="DM3401" s="1"/>
      <c r="DN3401" s="1"/>
      <c r="DO3401" s="1"/>
      <c r="DP3401" s="1"/>
      <c r="DQ3401" s="1"/>
      <c r="DR3401" s="1"/>
      <c r="DS3401" s="1"/>
      <c r="DT3401" s="1"/>
      <c r="DU3401" s="1"/>
      <c r="DV3401" s="1"/>
      <c r="DW3401" s="1"/>
      <c r="DX3401" s="1"/>
      <c r="DY3401" s="1"/>
      <c r="DZ3401" s="1"/>
      <c r="EA3401" s="1"/>
      <c r="EB3401" s="1"/>
      <c r="EC3401" s="1"/>
      <c r="ED3401" s="1"/>
      <c r="EE3401" s="1"/>
      <c r="EF3401" s="1"/>
      <c r="EG3401" s="1"/>
      <c r="EH3401" s="1"/>
      <c r="EI3401" s="1"/>
      <c r="EJ3401" s="1"/>
      <c r="EK3401" s="1"/>
      <c r="EL3401" s="1"/>
      <c r="EM3401" s="1"/>
      <c r="EN3401" s="1"/>
      <c r="EO3401" s="1"/>
      <c r="EP3401" s="1"/>
      <c r="EQ3401" s="1"/>
      <c r="ER3401" s="1"/>
      <c r="ES3401" s="1"/>
      <c r="ET3401" s="1"/>
      <c r="EU3401" s="1"/>
      <c r="EV3401" s="1"/>
      <c r="EW3401" s="1"/>
      <c r="EX3401" s="1"/>
      <c r="EY3401" s="1"/>
      <c r="EZ3401" s="1"/>
      <c r="FA3401" s="1"/>
      <c r="FB3401" s="1"/>
      <c r="FC3401" s="1"/>
      <c r="FD3401" s="1"/>
      <c r="FE3401" s="1"/>
      <c r="FF3401" s="1"/>
      <c r="FG3401" s="1"/>
      <c r="FH3401" s="1"/>
      <c r="FI3401" s="1"/>
      <c r="FJ3401" s="1"/>
      <c r="FK3401" s="1"/>
      <c r="FL3401" s="1"/>
      <c r="FM3401" s="1"/>
      <c r="FN3401" s="1"/>
      <c r="FO3401" s="1"/>
      <c r="FP3401" s="1"/>
      <c r="FQ3401" s="1"/>
      <c r="FR3401" s="1"/>
      <c r="FS3401" s="1"/>
      <c r="FT3401" s="1"/>
      <c r="FU3401" s="1"/>
      <c r="FV3401" s="1"/>
      <c r="FW3401" s="1"/>
      <c r="FX3401" s="1"/>
      <c r="FY3401" s="1"/>
      <c r="FZ3401" s="1"/>
      <c r="GA3401" s="1"/>
      <c r="GB3401" s="1"/>
      <c r="GC3401" s="1"/>
      <c r="GD3401" s="1"/>
      <c r="GE3401" s="1"/>
      <c r="GF3401" s="1"/>
      <c r="GG3401" s="1"/>
      <c r="GH3401" s="1"/>
      <c r="GI3401" s="1"/>
      <c r="GJ3401" s="1"/>
      <c r="GK3401"/>
      <c r="GL3401"/>
      <c r="GM3401"/>
      <c r="GN3401"/>
      <c r="GO3401"/>
      <c r="GP3401"/>
      <c r="GQ3401"/>
      <c r="GR3401"/>
      <c r="GS3401"/>
      <c r="GT3401"/>
      <c r="GU3401"/>
      <c r="GV3401"/>
      <c r="GW3401"/>
      <c r="GX3401"/>
      <c r="GY3401"/>
      <c r="GZ3401"/>
      <c r="HA3401"/>
      <c r="HB3401"/>
      <c r="HC3401"/>
      <c r="HD3401"/>
      <c r="HE3401"/>
    </row>
    <row r="3402" spans="6:213" s="19" customFormat="1" x14ac:dyDescent="0.25">
      <c r="F3402" s="20"/>
      <c r="G3402" s="20"/>
      <c r="H3402" s="20"/>
      <c r="I3402" s="20"/>
      <c r="J3402" s="21"/>
      <c r="K3402" s="21"/>
      <c r="L3402" s="20"/>
      <c r="M3402" s="20"/>
      <c r="N3402" s="22"/>
      <c r="O3402" s="22"/>
      <c r="P3402" s="22"/>
      <c r="Q3402" s="22"/>
      <c r="U3402" s="20"/>
      <c r="V3402" s="20"/>
      <c r="W3402" s="20"/>
      <c r="X3402" s="27"/>
      <c r="Y3402" s="253"/>
      <c r="Z3402" s="30"/>
      <c r="AA3402" s="30"/>
      <c r="AB3402" s="31"/>
      <c r="AC3402" s="31"/>
      <c r="AD3402" s="31"/>
      <c r="AE3402" s="31"/>
      <c r="AF3402" s="31"/>
      <c r="AG3402" s="241"/>
      <c r="AH3402" s="31"/>
      <c r="AI3402" s="31"/>
      <c r="AJ3402" s="31"/>
      <c r="AK3402" s="31"/>
      <c r="AL3402" s="120"/>
      <c r="AM3402" s="25"/>
      <c r="AN3402" s="25"/>
      <c r="AO3402" s="25"/>
      <c r="AP3402" s="25"/>
      <c r="AQ3402" s="26"/>
      <c r="AR3402" s="25"/>
      <c r="AS3402" s="25"/>
      <c r="AT3402" s="25"/>
      <c r="AU3402" s="25"/>
      <c r="AV3402" s="25"/>
      <c r="BC3402" s="1"/>
      <c r="BD3402"/>
      <c r="BE3402"/>
      <c r="BF3402" s="1"/>
      <c r="BG3402"/>
      <c r="BH3402"/>
      <c r="BI3402"/>
      <c r="BJ3402" s="1"/>
      <c r="BK3402" s="1"/>
      <c r="BL3402"/>
      <c r="BM3402" s="1"/>
      <c r="BN3402" s="1"/>
      <c r="BO3402" s="1"/>
      <c r="BP3402" s="1"/>
      <c r="BQ3402" s="1"/>
      <c r="BR3402" s="1"/>
      <c r="BS3402" s="1"/>
      <c r="BT3402" s="22"/>
      <c r="BU3402" s="1"/>
      <c r="BV3402" s="1"/>
      <c r="BW3402" s="1"/>
      <c r="BX3402" s="1"/>
      <c r="BY3402" s="1"/>
      <c r="BZ3402" s="1"/>
      <c r="CA3402" s="1"/>
      <c r="CB3402" s="1"/>
      <c r="CC3402" s="1"/>
      <c r="CD3402" s="1"/>
      <c r="CE3402" s="1"/>
      <c r="CF3402" s="1"/>
      <c r="CG3402" s="1"/>
      <c r="CH3402" s="1"/>
      <c r="CI3402" s="1"/>
      <c r="CJ3402" s="1"/>
      <c r="CK3402" s="1"/>
      <c r="CL3402" s="1"/>
      <c r="CM3402" s="1"/>
      <c r="CN3402" s="1"/>
      <c r="CO3402" s="1"/>
      <c r="CP3402" s="1"/>
      <c r="CQ3402" s="1"/>
      <c r="CR3402" s="1"/>
      <c r="CS3402" s="1"/>
      <c r="CT3402" s="1"/>
      <c r="CU3402" s="1"/>
      <c r="CV3402" s="1"/>
      <c r="CW3402" s="1"/>
      <c r="CX3402" s="1"/>
      <c r="CY3402" s="1"/>
      <c r="CZ3402" s="1"/>
      <c r="DA3402" s="1"/>
      <c r="DB3402" s="1"/>
      <c r="DC3402" s="1"/>
      <c r="DD3402" s="1"/>
      <c r="DE3402" s="1"/>
      <c r="DF3402" s="1"/>
      <c r="DG3402" s="1"/>
      <c r="DH3402" s="1"/>
      <c r="DI3402" s="1"/>
      <c r="DJ3402" s="1"/>
      <c r="DK3402" s="1"/>
      <c r="DL3402" s="1"/>
      <c r="DM3402" s="1"/>
      <c r="DN3402" s="1"/>
      <c r="DO3402" s="1"/>
      <c r="DP3402" s="1"/>
      <c r="DQ3402" s="1"/>
      <c r="DR3402" s="1"/>
      <c r="DS3402" s="1"/>
      <c r="DT3402" s="1"/>
      <c r="DU3402" s="1"/>
      <c r="DV3402" s="1"/>
      <c r="DW3402" s="1"/>
      <c r="DX3402" s="1"/>
      <c r="DY3402" s="1"/>
      <c r="DZ3402" s="1"/>
      <c r="EA3402" s="1"/>
      <c r="EB3402" s="1"/>
      <c r="EC3402" s="1"/>
      <c r="ED3402" s="1"/>
      <c r="EE3402" s="1"/>
      <c r="EF3402" s="1"/>
      <c r="EG3402" s="1"/>
      <c r="EH3402" s="1"/>
      <c r="EI3402" s="1"/>
      <c r="EJ3402" s="1"/>
      <c r="EK3402" s="1"/>
      <c r="EL3402" s="1"/>
      <c r="EM3402" s="1"/>
      <c r="EN3402" s="1"/>
      <c r="EO3402" s="1"/>
      <c r="EP3402" s="1"/>
      <c r="EQ3402" s="1"/>
      <c r="ER3402" s="1"/>
      <c r="ES3402" s="1"/>
      <c r="ET3402" s="1"/>
      <c r="EU3402" s="1"/>
      <c r="EV3402" s="1"/>
      <c r="EW3402" s="1"/>
      <c r="EX3402" s="1"/>
      <c r="EY3402" s="1"/>
      <c r="EZ3402" s="1"/>
      <c r="FA3402" s="1"/>
      <c r="FB3402" s="1"/>
      <c r="FC3402" s="1"/>
      <c r="FD3402" s="1"/>
      <c r="FE3402" s="1"/>
      <c r="FF3402" s="1"/>
      <c r="FG3402" s="1"/>
      <c r="FH3402" s="1"/>
      <c r="FI3402" s="1"/>
      <c r="FJ3402" s="1"/>
      <c r="FK3402" s="1"/>
      <c r="FL3402" s="1"/>
      <c r="FM3402" s="1"/>
      <c r="FN3402" s="1"/>
      <c r="FO3402" s="1"/>
      <c r="FP3402" s="1"/>
      <c r="FQ3402" s="1"/>
      <c r="FR3402" s="1"/>
      <c r="FS3402" s="1"/>
      <c r="FT3402" s="1"/>
      <c r="FU3402" s="1"/>
      <c r="FV3402" s="1"/>
      <c r="FW3402" s="1"/>
      <c r="FX3402" s="1"/>
      <c r="FY3402" s="1"/>
      <c r="FZ3402" s="1"/>
      <c r="GA3402" s="1"/>
      <c r="GB3402" s="1"/>
      <c r="GC3402" s="1"/>
      <c r="GD3402" s="1"/>
      <c r="GE3402" s="1"/>
      <c r="GF3402" s="1"/>
      <c r="GG3402" s="1"/>
      <c r="GH3402" s="1"/>
      <c r="GI3402" s="1"/>
      <c r="GJ3402" s="1"/>
      <c r="GK3402"/>
      <c r="GL3402"/>
      <c r="GM3402"/>
      <c r="GN3402"/>
      <c r="GO3402"/>
      <c r="GP3402"/>
      <c r="GQ3402"/>
      <c r="GR3402"/>
      <c r="GS3402"/>
      <c r="GT3402"/>
      <c r="GU3402"/>
      <c r="GV3402"/>
      <c r="GW3402"/>
      <c r="GX3402"/>
      <c r="GY3402"/>
      <c r="GZ3402"/>
      <c r="HA3402"/>
      <c r="HB3402"/>
      <c r="HC3402"/>
      <c r="HD3402"/>
      <c r="HE3402"/>
    </row>
    <row r="3403" spans="6:213" s="19" customFormat="1" x14ac:dyDescent="0.25">
      <c r="F3403" s="20"/>
      <c r="G3403" s="20"/>
      <c r="H3403" s="20"/>
      <c r="I3403" s="20"/>
      <c r="J3403" s="21"/>
      <c r="K3403" s="21"/>
      <c r="L3403" s="20"/>
      <c r="M3403" s="20"/>
      <c r="N3403" s="22"/>
      <c r="O3403" s="22"/>
      <c r="P3403" s="22"/>
      <c r="Q3403" s="22"/>
      <c r="U3403" s="20"/>
      <c r="V3403" s="20"/>
      <c r="W3403" s="20"/>
      <c r="X3403" s="27"/>
      <c r="Y3403" s="253"/>
      <c r="Z3403" s="30"/>
      <c r="AA3403" s="30"/>
      <c r="AB3403" s="31"/>
      <c r="AC3403" s="31"/>
      <c r="AD3403" s="31"/>
      <c r="AE3403" s="31"/>
      <c r="AF3403" s="31"/>
      <c r="AG3403" s="241"/>
      <c r="AH3403" s="31"/>
      <c r="AI3403" s="31"/>
      <c r="AJ3403" s="31"/>
      <c r="AK3403" s="31"/>
      <c r="AL3403" s="120"/>
      <c r="AM3403" s="25"/>
      <c r="AN3403" s="25"/>
      <c r="AO3403" s="25"/>
      <c r="AP3403" s="25"/>
      <c r="AQ3403" s="26"/>
      <c r="AR3403" s="25"/>
      <c r="AS3403" s="25"/>
      <c r="AT3403" s="25"/>
      <c r="AU3403" s="25"/>
      <c r="AV3403" s="25"/>
      <c r="BC3403" s="1"/>
      <c r="BD3403"/>
      <c r="BE3403"/>
      <c r="BF3403" s="1"/>
      <c r="BG3403"/>
      <c r="BH3403"/>
      <c r="BI3403"/>
      <c r="BJ3403" s="1"/>
      <c r="BK3403" s="1"/>
      <c r="BL3403"/>
      <c r="BM3403" s="1"/>
      <c r="BN3403" s="1"/>
      <c r="BO3403" s="1"/>
      <c r="BP3403" s="1"/>
      <c r="BQ3403" s="1"/>
      <c r="BR3403" s="1"/>
      <c r="BS3403" s="1"/>
      <c r="BT3403" s="22"/>
      <c r="BU3403" s="1"/>
      <c r="BV3403" s="1"/>
      <c r="BW3403" s="1"/>
      <c r="BX3403" s="1"/>
      <c r="BY3403" s="1"/>
      <c r="BZ3403" s="1"/>
      <c r="CA3403" s="1"/>
      <c r="CB3403" s="1"/>
      <c r="CC3403" s="1"/>
      <c r="CD3403" s="1"/>
      <c r="CE3403" s="1"/>
      <c r="CF3403" s="1"/>
      <c r="CG3403" s="1"/>
      <c r="CH3403" s="1"/>
      <c r="CI3403" s="1"/>
      <c r="CJ3403" s="1"/>
      <c r="CK3403" s="1"/>
      <c r="CL3403" s="1"/>
      <c r="CM3403" s="1"/>
      <c r="CN3403" s="1"/>
      <c r="CO3403" s="1"/>
      <c r="CP3403" s="1"/>
      <c r="CQ3403" s="1"/>
      <c r="CR3403" s="1"/>
      <c r="CS3403" s="1"/>
      <c r="CT3403" s="1"/>
      <c r="CU3403" s="1"/>
      <c r="CV3403" s="1"/>
      <c r="CW3403" s="1"/>
      <c r="CX3403" s="1"/>
      <c r="CY3403" s="1"/>
      <c r="CZ3403" s="1"/>
      <c r="DA3403" s="1"/>
      <c r="DB3403" s="1"/>
      <c r="DC3403" s="1"/>
      <c r="DD3403" s="1"/>
      <c r="DE3403" s="1"/>
      <c r="DF3403" s="1"/>
      <c r="DG3403" s="1"/>
      <c r="DH3403" s="1"/>
      <c r="DI3403" s="1"/>
      <c r="DJ3403" s="1"/>
      <c r="DK3403" s="1"/>
      <c r="DL3403" s="1"/>
      <c r="DM3403" s="1"/>
      <c r="DN3403" s="1"/>
      <c r="DO3403" s="1"/>
      <c r="DP3403" s="1"/>
      <c r="DQ3403" s="1"/>
      <c r="DR3403" s="1"/>
      <c r="DS3403" s="1"/>
      <c r="DT3403" s="1"/>
      <c r="DU3403" s="1"/>
      <c r="DV3403" s="1"/>
      <c r="DW3403" s="1"/>
      <c r="DX3403" s="1"/>
      <c r="DY3403" s="1"/>
      <c r="DZ3403" s="1"/>
      <c r="EA3403" s="1"/>
      <c r="EB3403" s="1"/>
      <c r="EC3403" s="1"/>
      <c r="ED3403" s="1"/>
      <c r="EE3403" s="1"/>
      <c r="EF3403" s="1"/>
      <c r="EG3403" s="1"/>
      <c r="EH3403" s="1"/>
      <c r="EI3403" s="1"/>
      <c r="EJ3403" s="1"/>
      <c r="EK3403" s="1"/>
      <c r="EL3403" s="1"/>
      <c r="EM3403" s="1"/>
      <c r="EN3403" s="1"/>
      <c r="EO3403" s="1"/>
      <c r="EP3403" s="1"/>
      <c r="EQ3403" s="1"/>
      <c r="ER3403" s="1"/>
      <c r="ES3403" s="1"/>
      <c r="ET3403" s="1"/>
      <c r="EU3403" s="1"/>
      <c r="EV3403" s="1"/>
      <c r="EW3403" s="1"/>
      <c r="EX3403" s="1"/>
      <c r="EY3403" s="1"/>
      <c r="EZ3403" s="1"/>
      <c r="FA3403" s="1"/>
      <c r="FB3403" s="1"/>
      <c r="FC3403" s="1"/>
      <c r="FD3403" s="1"/>
      <c r="FE3403" s="1"/>
      <c r="FF3403" s="1"/>
      <c r="FG3403" s="1"/>
      <c r="FH3403" s="1"/>
      <c r="FI3403" s="1"/>
      <c r="FJ3403" s="1"/>
      <c r="FK3403" s="1"/>
      <c r="FL3403" s="1"/>
      <c r="FM3403" s="1"/>
      <c r="FN3403" s="1"/>
      <c r="FO3403" s="1"/>
      <c r="FP3403" s="1"/>
      <c r="FQ3403" s="1"/>
      <c r="FR3403" s="1"/>
      <c r="FS3403" s="1"/>
      <c r="FT3403" s="1"/>
      <c r="FU3403" s="1"/>
      <c r="FV3403" s="1"/>
      <c r="FW3403" s="1"/>
      <c r="FX3403" s="1"/>
      <c r="FY3403" s="1"/>
      <c r="FZ3403" s="1"/>
      <c r="GA3403" s="1"/>
      <c r="GB3403" s="1"/>
      <c r="GC3403" s="1"/>
      <c r="GD3403" s="1"/>
      <c r="GE3403" s="1"/>
      <c r="GF3403" s="1"/>
      <c r="GG3403" s="1"/>
      <c r="GH3403" s="1"/>
      <c r="GI3403" s="1"/>
      <c r="GJ3403" s="1"/>
      <c r="GK3403"/>
      <c r="GL3403"/>
      <c r="GM3403"/>
      <c r="GN3403"/>
      <c r="GO3403"/>
      <c r="GP3403"/>
      <c r="GQ3403"/>
      <c r="GR3403"/>
      <c r="GS3403"/>
      <c r="GT3403"/>
      <c r="GU3403"/>
      <c r="GV3403"/>
      <c r="GW3403"/>
      <c r="GX3403"/>
      <c r="GY3403"/>
      <c r="GZ3403"/>
      <c r="HA3403"/>
      <c r="HB3403"/>
      <c r="HC3403"/>
      <c r="HD3403"/>
      <c r="HE3403"/>
    </row>
    <row r="3404" spans="6:213" s="19" customFormat="1" x14ac:dyDescent="0.25">
      <c r="F3404" s="20"/>
      <c r="G3404" s="20"/>
      <c r="H3404" s="20"/>
      <c r="I3404" s="20"/>
      <c r="J3404" s="21"/>
      <c r="K3404" s="21"/>
      <c r="L3404" s="20"/>
      <c r="M3404" s="20"/>
      <c r="N3404" s="22"/>
      <c r="O3404" s="22"/>
      <c r="P3404" s="22"/>
      <c r="Q3404" s="22"/>
      <c r="U3404" s="20"/>
      <c r="V3404" s="20"/>
      <c r="W3404" s="20"/>
      <c r="X3404" s="27"/>
      <c r="Y3404" s="253"/>
      <c r="Z3404" s="30"/>
      <c r="AA3404" s="30"/>
      <c r="AB3404" s="31"/>
      <c r="AC3404" s="31"/>
      <c r="AD3404" s="31"/>
      <c r="AE3404" s="31"/>
      <c r="AF3404" s="31"/>
      <c r="AG3404" s="241"/>
      <c r="AH3404" s="31"/>
      <c r="AI3404" s="31"/>
      <c r="AJ3404" s="31"/>
      <c r="AK3404" s="31"/>
      <c r="AL3404" s="120"/>
      <c r="AM3404" s="25"/>
      <c r="AN3404" s="25"/>
      <c r="AO3404" s="25"/>
      <c r="AP3404" s="25"/>
      <c r="AQ3404" s="26"/>
      <c r="AR3404" s="25"/>
      <c r="AS3404" s="25"/>
      <c r="AT3404" s="25"/>
      <c r="AU3404" s="25"/>
      <c r="AV3404" s="25"/>
      <c r="BC3404" s="1"/>
      <c r="BD3404"/>
      <c r="BE3404"/>
      <c r="BF3404" s="1"/>
      <c r="BG3404"/>
      <c r="BH3404"/>
      <c r="BI3404"/>
      <c r="BJ3404" s="1"/>
      <c r="BK3404" s="1"/>
      <c r="BL3404"/>
      <c r="BM3404" s="1"/>
      <c r="BN3404" s="1"/>
      <c r="BO3404" s="1"/>
      <c r="BP3404" s="1"/>
      <c r="BQ3404" s="1"/>
      <c r="BR3404" s="1"/>
      <c r="BS3404" s="1"/>
      <c r="BT3404" s="22"/>
      <c r="BU3404" s="1"/>
      <c r="BV3404" s="1"/>
      <c r="BW3404" s="1"/>
      <c r="BX3404" s="1"/>
      <c r="BY3404" s="1"/>
      <c r="BZ3404" s="1"/>
      <c r="CA3404" s="1"/>
      <c r="CB3404" s="1"/>
      <c r="CC3404" s="1"/>
      <c r="CD3404" s="1"/>
      <c r="CE3404" s="1"/>
      <c r="CF3404" s="1"/>
      <c r="CG3404" s="1"/>
      <c r="CH3404" s="1"/>
      <c r="CI3404" s="1"/>
      <c r="CJ3404" s="1"/>
      <c r="CK3404" s="1"/>
      <c r="CL3404" s="1"/>
      <c r="CM3404" s="1"/>
      <c r="CN3404" s="1"/>
      <c r="CO3404" s="1"/>
      <c r="CP3404" s="1"/>
      <c r="CQ3404" s="1"/>
      <c r="CR3404" s="1"/>
      <c r="CS3404" s="1"/>
      <c r="CT3404" s="1"/>
      <c r="CU3404" s="1"/>
      <c r="CV3404" s="1"/>
      <c r="CW3404" s="1"/>
      <c r="CX3404" s="1"/>
      <c r="CY3404" s="1"/>
      <c r="CZ3404" s="1"/>
      <c r="DA3404" s="1"/>
      <c r="DB3404" s="1"/>
      <c r="DC3404" s="1"/>
      <c r="DD3404" s="1"/>
      <c r="DE3404" s="1"/>
      <c r="DF3404" s="1"/>
      <c r="DG3404" s="1"/>
      <c r="DH3404" s="1"/>
      <c r="DI3404" s="1"/>
      <c r="DJ3404" s="1"/>
      <c r="DK3404" s="1"/>
      <c r="DL3404" s="1"/>
      <c r="DM3404" s="1"/>
      <c r="DN3404" s="1"/>
      <c r="DO3404" s="1"/>
      <c r="DP3404" s="1"/>
      <c r="DQ3404" s="1"/>
      <c r="DR3404" s="1"/>
      <c r="DS3404" s="1"/>
      <c r="DT3404" s="1"/>
      <c r="DU3404" s="1"/>
      <c r="DV3404" s="1"/>
      <c r="DW3404" s="1"/>
      <c r="DX3404" s="1"/>
      <c r="DY3404" s="1"/>
      <c r="DZ3404" s="1"/>
      <c r="EA3404" s="1"/>
      <c r="EB3404" s="1"/>
      <c r="EC3404" s="1"/>
      <c r="ED3404" s="1"/>
      <c r="EE3404" s="1"/>
      <c r="EF3404" s="1"/>
      <c r="EG3404" s="1"/>
      <c r="EH3404" s="1"/>
      <c r="EI3404" s="1"/>
      <c r="EJ3404" s="1"/>
      <c r="EK3404" s="1"/>
      <c r="EL3404" s="1"/>
      <c r="EM3404" s="1"/>
      <c r="EN3404" s="1"/>
      <c r="EO3404" s="1"/>
      <c r="EP3404" s="1"/>
      <c r="EQ3404" s="1"/>
      <c r="ER3404" s="1"/>
      <c r="ES3404" s="1"/>
      <c r="ET3404" s="1"/>
      <c r="EU3404" s="1"/>
      <c r="EV3404" s="1"/>
      <c r="EW3404" s="1"/>
      <c r="EX3404" s="1"/>
      <c r="EY3404" s="1"/>
      <c r="EZ3404" s="1"/>
      <c r="FA3404" s="1"/>
      <c r="FB3404" s="1"/>
      <c r="FC3404" s="1"/>
      <c r="FD3404" s="1"/>
      <c r="FE3404" s="1"/>
      <c r="FF3404" s="1"/>
      <c r="FG3404" s="1"/>
      <c r="FH3404" s="1"/>
      <c r="FI3404" s="1"/>
      <c r="FJ3404" s="1"/>
      <c r="FK3404" s="1"/>
      <c r="FL3404" s="1"/>
      <c r="FM3404" s="1"/>
      <c r="FN3404" s="1"/>
      <c r="FO3404" s="1"/>
      <c r="FP3404" s="1"/>
      <c r="FQ3404" s="1"/>
      <c r="FR3404" s="1"/>
      <c r="FS3404" s="1"/>
      <c r="FT3404" s="1"/>
      <c r="FU3404" s="1"/>
      <c r="FV3404" s="1"/>
      <c r="FW3404" s="1"/>
      <c r="FX3404" s="1"/>
      <c r="FY3404" s="1"/>
      <c r="FZ3404" s="1"/>
      <c r="GA3404" s="1"/>
      <c r="GB3404" s="1"/>
      <c r="GC3404" s="1"/>
      <c r="GD3404" s="1"/>
      <c r="GE3404" s="1"/>
      <c r="GF3404" s="1"/>
      <c r="GG3404" s="1"/>
      <c r="GH3404" s="1"/>
      <c r="GI3404" s="1"/>
      <c r="GJ3404" s="1"/>
      <c r="GK3404"/>
      <c r="GL3404"/>
      <c r="GM3404"/>
      <c r="GN3404"/>
      <c r="GO3404"/>
      <c r="GP3404"/>
      <c r="GQ3404"/>
      <c r="GR3404"/>
      <c r="GS3404"/>
      <c r="GT3404"/>
      <c r="GU3404"/>
      <c r="GV3404"/>
      <c r="GW3404"/>
      <c r="GX3404"/>
      <c r="GY3404"/>
      <c r="GZ3404"/>
      <c r="HA3404"/>
      <c r="HB3404"/>
      <c r="HC3404"/>
      <c r="HD3404"/>
      <c r="HE3404"/>
    </row>
    <row r="3405" spans="6:213" s="19" customFormat="1" x14ac:dyDescent="0.25">
      <c r="F3405" s="20"/>
      <c r="G3405" s="20"/>
      <c r="H3405" s="20"/>
      <c r="I3405" s="20"/>
      <c r="J3405" s="21"/>
      <c r="K3405" s="21"/>
      <c r="L3405" s="20"/>
      <c r="M3405" s="20"/>
      <c r="N3405" s="22"/>
      <c r="O3405" s="22"/>
      <c r="P3405" s="22"/>
      <c r="Q3405" s="22"/>
      <c r="U3405" s="20"/>
      <c r="V3405" s="20"/>
      <c r="W3405" s="20"/>
      <c r="X3405" s="27"/>
      <c r="Y3405" s="253"/>
      <c r="Z3405" s="30"/>
      <c r="AA3405" s="30"/>
      <c r="AB3405" s="31"/>
      <c r="AC3405" s="31"/>
      <c r="AD3405" s="31"/>
      <c r="AE3405" s="31"/>
      <c r="AF3405" s="31"/>
      <c r="AG3405" s="241"/>
      <c r="AH3405" s="31"/>
      <c r="AI3405" s="31"/>
      <c r="AJ3405" s="31"/>
      <c r="AK3405" s="31"/>
      <c r="AL3405" s="120"/>
      <c r="AM3405" s="25"/>
      <c r="AN3405" s="25"/>
      <c r="AO3405" s="25"/>
      <c r="AP3405" s="25"/>
      <c r="AQ3405" s="26"/>
      <c r="AR3405" s="25"/>
      <c r="AS3405" s="25"/>
      <c r="AT3405" s="25"/>
      <c r="AU3405" s="25"/>
      <c r="AV3405" s="25"/>
      <c r="BC3405" s="1"/>
      <c r="BD3405"/>
      <c r="BE3405"/>
      <c r="BF3405" s="1"/>
      <c r="BG3405"/>
      <c r="BH3405"/>
      <c r="BI3405"/>
      <c r="BJ3405" s="1"/>
      <c r="BK3405" s="1"/>
      <c r="BL3405"/>
      <c r="BM3405" s="1"/>
      <c r="BN3405" s="1"/>
      <c r="BO3405" s="1"/>
      <c r="BP3405" s="1"/>
      <c r="BQ3405" s="1"/>
      <c r="BR3405" s="1"/>
      <c r="BS3405" s="1"/>
      <c r="BT3405" s="22"/>
      <c r="BU3405" s="1"/>
      <c r="BV3405" s="1"/>
      <c r="BW3405" s="1"/>
      <c r="BX3405" s="1"/>
      <c r="BY3405" s="1"/>
      <c r="BZ3405" s="1"/>
      <c r="CA3405" s="1"/>
      <c r="CB3405" s="1"/>
      <c r="CC3405" s="1"/>
      <c r="CD3405" s="1"/>
      <c r="CE3405" s="1"/>
      <c r="CF3405" s="1"/>
      <c r="CG3405" s="1"/>
      <c r="CH3405" s="1"/>
      <c r="CI3405" s="1"/>
      <c r="CJ3405" s="1"/>
      <c r="CK3405" s="1"/>
      <c r="CL3405" s="1"/>
      <c r="CM3405" s="1"/>
      <c r="CN3405" s="1"/>
      <c r="CO3405" s="1"/>
      <c r="CP3405" s="1"/>
      <c r="CQ3405" s="1"/>
      <c r="CR3405" s="1"/>
      <c r="CS3405" s="1"/>
      <c r="CT3405" s="1"/>
      <c r="CU3405" s="1"/>
      <c r="CV3405" s="1"/>
      <c r="CW3405" s="1"/>
      <c r="CX3405" s="1"/>
      <c r="CY3405" s="1"/>
      <c r="CZ3405" s="1"/>
      <c r="DA3405" s="1"/>
      <c r="DB3405" s="1"/>
      <c r="DC3405" s="1"/>
      <c r="DD3405" s="1"/>
      <c r="DE3405" s="1"/>
      <c r="DF3405" s="1"/>
      <c r="DG3405" s="1"/>
      <c r="DH3405" s="1"/>
      <c r="DI3405" s="1"/>
      <c r="DJ3405" s="1"/>
      <c r="DK3405" s="1"/>
      <c r="DL3405" s="1"/>
      <c r="DM3405" s="1"/>
      <c r="DN3405" s="1"/>
      <c r="DO3405" s="1"/>
      <c r="DP3405" s="1"/>
      <c r="DQ3405" s="1"/>
      <c r="DR3405" s="1"/>
      <c r="DS3405" s="1"/>
      <c r="DT3405" s="1"/>
      <c r="DU3405" s="1"/>
      <c r="DV3405" s="1"/>
      <c r="DW3405" s="1"/>
      <c r="DX3405" s="1"/>
      <c r="DY3405" s="1"/>
      <c r="DZ3405" s="1"/>
      <c r="EA3405" s="1"/>
      <c r="EB3405" s="1"/>
      <c r="EC3405" s="1"/>
      <c r="ED3405" s="1"/>
      <c r="EE3405" s="1"/>
      <c r="EF3405" s="1"/>
      <c r="EG3405" s="1"/>
      <c r="EH3405" s="1"/>
      <c r="EI3405" s="1"/>
      <c r="EJ3405" s="1"/>
      <c r="EK3405" s="1"/>
      <c r="EL3405" s="1"/>
      <c r="EM3405" s="1"/>
      <c r="EN3405" s="1"/>
      <c r="EO3405" s="1"/>
      <c r="EP3405" s="1"/>
      <c r="EQ3405" s="1"/>
      <c r="ER3405" s="1"/>
      <c r="ES3405" s="1"/>
      <c r="ET3405" s="1"/>
      <c r="EU3405" s="1"/>
      <c r="EV3405" s="1"/>
      <c r="EW3405" s="1"/>
      <c r="EX3405" s="1"/>
      <c r="EY3405" s="1"/>
      <c r="EZ3405" s="1"/>
      <c r="FA3405" s="1"/>
      <c r="FB3405" s="1"/>
      <c r="FC3405" s="1"/>
      <c r="FD3405" s="1"/>
      <c r="FE3405" s="1"/>
      <c r="FF3405" s="1"/>
      <c r="FG3405" s="1"/>
      <c r="FH3405" s="1"/>
      <c r="FI3405" s="1"/>
      <c r="FJ3405" s="1"/>
      <c r="FK3405" s="1"/>
      <c r="FL3405" s="1"/>
      <c r="FM3405" s="1"/>
      <c r="FN3405" s="1"/>
      <c r="FO3405" s="1"/>
      <c r="FP3405" s="1"/>
      <c r="FQ3405" s="1"/>
      <c r="FR3405" s="1"/>
      <c r="FS3405" s="1"/>
      <c r="FT3405" s="1"/>
      <c r="FU3405" s="1"/>
      <c r="FV3405" s="1"/>
      <c r="FW3405" s="1"/>
      <c r="FX3405" s="1"/>
      <c r="FY3405" s="1"/>
      <c r="FZ3405" s="1"/>
      <c r="GA3405" s="1"/>
      <c r="GB3405" s="1"/>
      <c r="GC3405" s="1"/>
      <c r="GD3405" s="1"/>
      <c r="GE3405" s="1"/>
      <c r="GF3405" s="1"/>
      <c r="GG3405" s="1"/>
      <c r="GH3405" s="1"/>
      <c r="GI3405" s="1"/>
      <c r="GJ3405" s="1"/>
      <c r="GK3405"/>
      <c r="GL3405"/>
      <c r="GM3405"/>
      <c r="GN3405"/>
      <c r="GO3405"/>
      <c r="GP3405"/>
      <c r="GQ3405"/>
      <c r="GR3405"/>
      <c r="GS3405"/>
      <c r="GT3405"/>
      <c r="GU3405"/>
      <c r="GV3405"/>
      <c r="GW3405"/>
      <c r="GX3405"/>
      <c r="GY3405"/>
      <c r="GZ3405"/>
      <c r="HA3405"/>
      <c r="HB3405"/>
      <c r="HC3405"/>
      <c r="HD3405"/>
      <c r="HE3405"/>
    </row>
    <row r="3406" spans="6:213" s="19" customFormat="1" x14ac:dyDescent="0.25">
      <c r="F3406" s="20"/>
      <c r="G3406" s="20"/>
      <c r="H3406" s="20"/>
      <c r="I3406" s="20"/>
      <c r="J3406" s="21"/>
      <c r="K3406" s="21"/>
      <c r="L3406" s="20"/>
      <c r="M3406" s="20"/>
      <c r="N3406" s="22"/>
      <c r="O3406" s="22"/>
      <c r="P3406" s="22"/>
      <c r="Q3406" s="22"/>
      <c r="U3406" s="20"/>
      <c r="V3406" s="20"/>
      <c r="W3406" s="20"/>
      <c r="X3406" s="27"/>
      <c r="Y3406" s="253"/>
      <c r="Z3406" s="30"/>
      <c r="AA3406" s="30"/>
      <c r="AB3406" s="31"/>
      <c r="AC3406" s="31"/>
      <c r="AD3406" s="31"/>
      <c r="AE3406" s="31"/>
      <c r="AF3406" s="31"/>
      <c r="AG3406" s="241"/>
      <c r="AH3406" s="31"/>
      <c r="AI3406" s="31"/>
      <c r="AJ3406" s="31"/>
      <c r="AK3406" s="31"/>
      <c r="AL3406" s="120"/>
      <c r="AM3406" s="25"/>
      <c r="AN3406" s="25"/>
      <c r="AO3406" s="25"/>
      <c r="AP3406" s="25"/>
      <c r="AQ3406" s="26"/>
      <c r="AR3406" s="25"/>
      <c r="AS3406" s="25"/>
      <c r="AT3406" s="25"/>
      <c r="AU3406" s="25"/>
      <c r="AV3406" s="25"/>
      <c r="BC3406" s="1"/>
      <c r="BD3406"/>
      <c r="BE3406"/>
      <c r="BF3406" s="1"/>
      <c r="BG3406"/>
      <c r="BH3406"/>
      <c r="BI3406"/>
      <c r="BJ3406" s="1"/>
      <c r="BK3406" s="1"/>
      <c r="BL3406"/>
      <c r="BM3406" s="1"/>
      <c r="BN3406" s="1"/>
      <c r="BO3406" s="1"/>
      <c r="BP3406" s="1"/>
      <c r="BQ3406" s="1"/>
      <c r="BR3406" s="1"/>
      <c r="BS3406" s="1"/>
      <c r="BT3406" s="22"/>
      <c r="BU3406" s="1"/>
      <c r="BV3406" s="1"/>
      <c r="BW3406" s="1"/>
      <c r="BX3406" s="1"/>
      <c r="BY3406" s="1"/>
      <c r="BZ3406" s="1"/>
      <c r="CA3406" s="1"/>
      <c r="CB3406" s="1"/>
      <c r="CC3406" s="1"/>
      <c r="CD3406" s="1"/>
      <c r="CE3406" s="1"/>
      <c r="CF3406" s="1"/>
      <c r="CG3406" s="1"/>
      <c r="CH3406" s="1"/>
      <c r="CI3406" s="1"/>
      <c r="CJ3406" s="1"/>
      <c r="CK3406" s="1"/>
      <c r="CL3406" s="1"/>
      <c r="CM3406" s="1"/>
      <c r="CN3406" s="1"/>
      <c r="CO3406" s="1"/>
      <c r="CP3406" s="1"/>
      <c r="CQ3406" s="1"/>
      <c r="CR3406" s="1"/>
      <c r="CS3406" s="1"/>
      <c r="CT3406" s="1"/>
      <c r="CU3406" s="1"/>
      <c r="CV3406" s="1"/>
      <c r="CW3406" s="1"/>
      <c r="CX3406" s="1"/>
      <c r="CY3406" s="1"/>
      <c r="CZ3406" s="1"/>
      <c r="DA3406" s="1"/>
      <c r="DB3406" s="1"/>
      <c r="DC3406" s="1"/>
      <c r="DD3406" s="1"/>
      <c r="DE3406" s="1"/>
      <c r="DF3406" s="1"/>
      <c r="DG3406" s="1"/>
      <c r="DH3406" s="1"/>
      <c r="DI3406" s="1"/>
      <c r="DJ3406" s="1"/>
      <c r="DK3406" s="1"/>
      <c r="DL3406" s="1"/>
      <c r="DM3406" s="1"/>
      <c r="DN3406" s="1"/>
      <c r="DO3406" s="1"/>
      <c r="DP3406" s="1"/>
      <c r="DQ3406" s="1"/>
      <c r="DR3406" s="1"/>
      <c r="DS3406" s="1"/>
      <c r="DT3406" s="1"/>
      <c r="DU3406" s="1"/>
      <c r="DV3406" s="1"/>
      <c r="DW3406" s="1"/>
      <c r="DX3406" s="1"/>
      <c r="DY3406" s="1"/>
      <c r="DZ3406" s="1"/>
      <c r="EA3406" s="1"/>
      <c r="EB3406" s="1"/>
      <c r="EC3406" s="1"/>
      <c r="ED3406" s="1"/>
      <c r="EE3406" s="1"/>
      <c r="EF3406" s="1"/>
      <c r="EG3406" s="1"/>
      <c r="EH3406" s="1"/>
      <c r="EI3406" s="1"/>
      <c r="EJ3406" s="1"/>
      <c r="EK3406" s="1"/>
      <c r="EL3406" s="1"/>
      <c r="EM3406" s="1"/>
      <c r="EN3406" s="1"/>
      <c r="EO3406" s="1"/>
      <c r="EP3406" s="1"/>
      <c r="EQ3406" s="1"/>
      <c r="ER3406" s="1"/>
      <c r="ES3406" s="1"/>
      <c r="ET3406" s="1"/>
      <c r="EU3406" s="1"/>
      <c r="EV3406" s="1"/>
      <c r="EW3406" s="1"/>
      <c r="EX3406" s="1"/>
      <c r="EY3406" s="1"/>
      <c r="EZ3406" s="1"/>
      <c r="FA3406" s="1"/>
      <c r="FB3406" s="1"/>
      <c r="FC3406" s="1"/>
      <c r="FD3406" s="1"/>
      <c r="FE3406" s="1"/>
      <c r="FF3406" s="1"/>
      <c r="FG3406" s="1"/>
      <c r="FH3406" s="1"/>
      <c r="FI3406" s="1"/>
      <c r="FJ3406" s="1"/>
      <c r="FK3406" s="1"/>
      <c r="FL3406" s="1"/>
      <c r="FM3406" s="1"/>
      <c r="FN3406" s="1"/>
      <c r="FO3406" s="1"/>
      <c r="FP3406" s="1"/>
      <c r="FQ3406" s="1"/>
      <c r="FR3406" s="1"/>
      <c r="FS3406" s="1"/>
      <c r="FT3406" s="1"/>
      <c r="FU3406" s="1"/>
      <c r="FV3406" s="1"/>
      <c r="FW3406" s="1"/>
      <c r="FX3406" s="1"/>
      <c r="FY3406" s="1"/>
      <c r="FZ3406" s="1"/>
      <c r="GA3406" s="1"/>
      <c r="GB3406" s="1"/>
      <c r="GC3406" s="1"/>
      <c r="GD3406" s="1"/>
      <c r="GE3406" s="1"/>
      <c r="GF3406" s="1"/>
      <c r="GG3406" s="1"/>
      <c r="GH3406" s="1"/>
      <c r="GI3406" s="1"/>
      <c r="GJ3406" s="1"/>
      <c r="GK3406"/>
      <c r="GL3406"/>
      <c r="GM3406"/>
      <c r="GN3406"/>
      <c r="GO3406"/>
      <c r="GP3406"/>
      <c r="GQ3406"/>
      <c r="GR3406"/>
      <c r="GS3406"/>
      <c r="GT3406"/>
      <c r="GU3406"/>
      <c r="GV3406"/>
      <c r="GW3406"/>
      <c r="GX3406"/>
      <c r="GY3406"/>
      <c r="GZ3406"/>
      <c r="HA3406"/>
      <c r="HB3406"/>
      <c r="HC3406"/>
      <c r="HD3406"/>
      <c r="HE3406"/>
    </row>
    <row r="3407" spans="6:213" s="19" customFormat="1" x14ac:dyDescent="0.25">
      <c r="F3407" s="20"/>
      <c r="G3407" s="20"/>
      <c r="H3407" s="20"/>
      <c r="I3407" s="20"/>
      <c r="J3407" s="21"/>
      <c r="K3407" s="21"/>
      <c r="L3407" s="20"/>
      <c r="M3407" s="20"/>
      <c r="N3407" s="22"/>
      <c r="O3407" s="22"/>
      <c r="P3407" s="22"/>
      <c r="Q3407" s="22"/>
      <c r="U3407" s="20"/>
      <c r="V3407" s="20"/>
      <c r="W3407" s="20"/>
      <c r="X3407" s="27"/>
      <c r="Y3407" s="253"/>
      <c r="Z3407" s="30"/>
      <c r="AA3407" s="30"/>
      <c r="AB3407" s="31"/>
      <c r="AC3407" s="31"/>
      <c r="AD3407" s="31"/>
      <c r="AE3407" s="31"/>
      <c r="AF3407" s="31"/>
      <c r="AG3407" s="241"/>
      <c r="AH3407" s="31"/>
      <c r="AI3407" s="31"/>
      <c r="AJ3407" s="31"/>
      <c r="AK3407" s="31"/>
      <c r="AL3407" s="120"/>
      <c r="AM3407" s="25"/>
      <c r="AN3407" s="25"/>
      <c r="AO3407" s="25"/>
      <c r="AP3407" s="25"/>
      <c r="AQ3407" s="26"/>
      <c r="AR3407" s="25"/>
      <c r="AS3407" s="25"/>
      <c r="AT3407" s="25"/>
      <c r="AU3407" s="25"/>
      <c r="AV3407" s="25"/>
      <c r="BC3407" s="1"/>
      <c r="BD3407"/>
      <c r="BE3407"/>
      <c r="BF3407" s="1"/>
      <c r="BG3407"/>
      <c r="BH3407"/>
      <c r="BI3407"/>
      <c r="BJ3407" s="1"/>
      <c r="BK3407" s="1"/>
      <c r="BL3407"/>
      <c r="BM3407" s="1"/>
      <c r="BN3407" s="1"/>
      <c r="BO3407" s="1"/>
      <c r="BP3407" s="1"/>
      <c r="BQ3407" s="1"/>
      <c r="BR3407" s="1"/>
      <c r="BS3407" s="1"/>
      <c r="BT3407" s="22"/>
      <c r="BU3407" s="1"/>
      <c r="BV3407" s="1"/>
      <c r="BW3407" s="1"/>
      <c r="BX3407" s="1"/>
      <c r="BY3407" s="1"/>
      <c r="BZ3407" s="1"/>
      <c r="CA3407" s="1"/>
      <c r="CB3407" s="1"/>
      <c r="CC3407" s="1"/>
      <c r="CD3407" s="1"/>
      <c r="CE3407" s="1"/>
      <c r="CF3407" s="1"/>
      <c r="CG3407" s="1"/>
      <c r="CH3407" s="1"/>
      <c r="CI3407" s="1"/>
      <c r="CJ3407" s="1"/>
      <c r="CK3407" s="1"/>
      <c r="CL3407" s="1"/>
      <c r="CM3407" s="1"/>
      <c r="CN3407" s="1"/>
      <c r="CO3407" s="1"/>
      <c r="CP3407" s="1"/>
      <c r="CQ3407" s="1"/>
      <c r="CR3407" s="1"/>
      <c r="CS3407" s="1"/>
      <c r="CT3407" s="1"/>
      <c r="CU3407" s="1"/>
      <c r="CV3407" s="1"/>
      <c r="CW3407" s="1"/>
      <c r="CX3407" s="1"/>
      <c r="CY3407" s="1"/>
      <c r="CZ3407" s="1"/>
      <c r="DA3407" s="1"/>
      <c r="DB3407" s="1"/>
      <c r="DC3407" s="1"/>
      <c r="DD3407" s="1"/>
      <c r="DE3407" s="1"/>
      <c r="DF3407" s="1"/>
      <c r="DG3407" s="1"/>
      <c r="DH3407" s="1"/>
      <c r="DI3407" s="1"/>
      <c r="DJ3407" s="1"/>
      <c r="DK3407" s="1"/>
      <c r="DL3407" s="1"/>
      <c r="DM3407" s="1"/>
      <c r="DN3407" s="1"/>
      <c r="DO3407" s="1"/>
      <c r="DP3407" s="1"/>
      <c r="DQ3407" s="1"/>
      <c r="DR3407" s="1"/>
      <c r="DS3407" s="1"/>
      <c r="DT3407" s="1"/>
      <c r="DU3407" s="1"/>
      <c r="DV3407" s="1"/>
      <c r="DW3407" s="1"/>
      <c r="DX3407" s="1"/>
      <c r="DY3407" s="1"/>
      <c r="DZ3407" s="1"/>
      <c r="EA3407" s="1"/>
      <c r="EB3407" s="1"/>
      <c r="EC3407" s="1"/>
      <c r="ED3407" s="1"/>
      <c r="EE3407" s="1"/>
      <c r="EF3407" s="1"/>
      <c r="EG3407" s="1"/>
      <c r="EH3407" s="1"/>
      <c r="EI3407" s="1"/>
      <c r="EJ3407" s="1"/>
      <c r="EK3407" s="1"/>
      <c r="EL3407" s="1"/>
      <c r="EM3407" s="1"/>
      <c r="EN3407" s="1"/>
      <c r="EO3407" s="1"/>
      <c r="EP3407" s="1"/>
      <c r="EQ3407" s="1"/>
      <c r="ER3407" s="1"/>
      <c r="ES3407" s="1"/>
      <c r="ET3407" s="1"/>
      <c r="EU3407" s="1"/>
      <c r="EV3407" s="1"/>
      <c r="EW3407" s="1"/>
      <c r="EX3407" s="1"/>
      <c r="EY3407" s="1"/>
      <c r="EZ3407" s="1"/>
      <c r="FA3407" s="1"/>
      <c r="FB3407" s="1"/>
      <c r="FC3407" s="1"/>
      <c r="FD3407" s="1"/>
      <c r="FE3407" s="1"/>
      <c r="FF3407" s="1"/>
      <c r="FG3407" s="1"/>
      <c r="FH3407" s="1"/>
      <c r="FI3407" s="1"/>
      <c r="FJ3407" s="1"/>
      <c r="FK3407" s="1"/>
      <c r="FL3407" s="1"/>
      <c r="FM3407" s="1"/>
      <c r="FN3407" s="1"/>
      <c r="FO3407" s="1"/>
      <c r="FP3407" s="1"/>
      <c r="FQ3407" s="1"/>
      <c r="FR3407" s="1"/>
      <c r="FS3407" s="1"/>
      <c r="FT3407" s="1"/>
      <c r="FU3407" s="1"/>
      <c r="FV3407" s="1"/>
      <c r="FW3407" s="1"/>
      <c r="FX3407" s="1"/>
      <c r="FY3407" s="1"/>
      <c r="FZ3407" s="1"/>
      <c r="GA3407" s="1"/>
      <c r="GB3407" s="1"/>
      <c r="GC3407" s="1"/>
      <c r="GD3407" s="1"/>
      <c r="GE3407" s="1"/>
      <c r="GF3407" s="1"/>
      <c r="GG3407" s="1"/>
      <c r="GH3407" s="1"/>
      <c r="GI3407" s="1"/>
      <c r="GJ3407" s="1"/>
      <c r="GK3407"/>
      <c r="GL3407"/>
      <c r="GM3407"/>
      <c r="GN3407"/>
      <c r="GO3407"/>
      <c r="GP3407"/>
      <c r="GQ3407"/>
      <c r="GR3407"/>
      <c r="GS3407"/>
      <c r="GT3407"/>
      <c r="GU3407"/>
      <c r="GV3407"/>
      <c r="GW3407"/>
      <c r="GX3407"/>
      <c r="GY3407"/>
      <c r="GZ3407"/>
      <c r="HA3407"/>
      <c r="HB3407"/>
      <c r="HC3407"/>
      <c r="HD3407"/>
      <c r="HE3407"/>
    </row>
    <row r="3408" spans="6:213" s="19" customFormat="1" x14ac:dyDescent="0.25">
      <c r="F3408" s="20"/>
      <c r="G3408" s="20"/>
      <c r="H3408" s="20"/>
      <c r="I3408" s="20"/>
      <c r="J3408" s="21"/>
      <c r="K3408" s="21"/>
      <c r="L3408" s="20"/>
      <c r="M3408" s="20"/>
      <c r="N3408" s="22"/>
      <c r="O3408" s="22"/>
      <c r="P3408" s="22"/>
      <c r="Q3408" s="22"/>
      <c r="U3408" s="20"/>
      <c r="V3408" s="20"/>
      <c r="W3408" s="20"/>
      <c r="X3408" s="27"/>
      <c r="Y3408" s="253"/>
      <c r="Z3408" s="30"/>
      <c r="AA3408" s="30"/>
      <c r="AB3408" s="31"/>
      <c r="AC3408" s="31"/>
      <c r="AD3408" s="31"/>
      <c r="AE3408" s="31"/>
      <c r="AF3408" s="31"/>
      <c r="AG3408" s="241"/>
      <c r="AH3408" s="31"/>
      <c r="AI3408" s="31"/>
      <c r="AJ3408" s="31"/>
      <c r="AK3408" s="31"/>
      <c r="AL3408" s="120"/>
      <c r="AM3408" s="25"/>
      <c r="AN3408" s="25"/>
      <c r="AO3408" s="25"/>
      <c r="AP3408" s="25"/>
      <c r="AQ3408" s="26"/>
      <c r="AR3408" s="25"/>
      <c r="AS3408" s="25"/>
      <c r="AT3408" s="25"/>
      <c r="AU3408" s="25"/>
      <c r="AV3408" s="25"/>
      <c r="BC3408" s="1"/>
      <c r="BD3408"/>
      <c r="BE3408"/>
      <c r="BF3408" s="1"/>
      <c r="BG3408"/>
      <c r="BH3408"/>
      <c r="BI3408"/>
      <c r="BJ3408" s="1"/>
      <c r="BK3408" s="1"/>
      <c r="BL3408"/>
      <c r="BM3408" s="1"/>
      <c r="BN3408" s="1"/>
      <c r="BO3408" s="1"/>
      <c r="BP3408" s="1"/>
      <c r="BQ3408" s="1"/>
      <c r="BR3408" s="1"/>
      <c r="BS3408" s="1"/>
      <c r="BT3408" s="22"/>
      <c r="BU3408" s="1"/>
      <c r="BV3408" s="1"/>
      <c r="BW3408" s="1"/>
      <c r="BX3408" s="1"/>
      <c r="BY3408" s="1"/>
      <c r="BZ3408" s="1"/>
      <c r="CA3408" s="1"/>
      <c r="CB3408" s="1"/>
      <c r="CC3408" s="1"/>
      <c r="CD3408" s="1"/>
      <c r="CE3408" s="1"/>
      <c r="CF3408" s="1"/>
      <c r="CG3408" s="1"/>
      <c r="CH3408" s="1"/>
      <c r="CI3408" s="1"/>
      <c r="CJ3408" s="1"/>
      <c r="CK3408" s="1"/>
      <c r="CL3408" s="1"/>
      <c r="CM3408" s="1"/>
      <c r="CN3408" s="1"/>
      <c r="CO3408" s="1"/>
      <c r="CP3408" s="1"/>
      <c r="CQ3408" s="1"/>
      <c r="CR3408" s="1"/>
      <c r="CS3408" s="1"/>
      <c r="CT3408" s="1"/>
      <c r="CU3408" s="1"/>
      <c r="CV3408" s="1"/>
      <c r="CW3408" s="1"/>
      <c r="CX3408" s="1"/>
      <c r="CY3408" s="1"/>
      <c r="CZ3408" s="1"/>
      <c r="DA3408" s="1"/>
      <c r="DB3408" s="1"/>
      <c r="DC3408" s="1"/>
      <c r="DD3408" s="1"/>
      <c r="DE3408" s="1"/>
      <c r="DF3408" s="1"/>
      <c r="DG3408" s="1"/>
      <c r="DH3408" s="1"/>
      <c r="DI3408" s="1"/>
      <c r="DJ3408" s="1"/>
      <c r="DK3408" s="1"/>
      <c r="DL3408" s="1"/>
      <c r="DM3408" s="1"/>
      <c r="DN3408" s="1"/>
      <c r="DO3408" s="1"/>
      <c r="DP3408" s="1"/>
      <c r="DQ3408" s="1"/>
      <c r="DR3408" s="1"/>
      <c r="DS3408" s="1"/>
      <c r="DT3408" s="1"/>
      <c r="DU3408" s="1"/>
      <c r="DV3408" s="1"/>
      <c r="DW3408" s="1"/>
      <c r="DX3408" s="1"/>
      <c r="DY3408" s="1"/>
      <c r="DZ3408" s="1"/>
      <c r="EA3408" s="1"/>
      <c r="EB3408" s="1"/>
      <c r="EC3408" s="1"/>
      <c r="ED3408" s="1"/>
      <c r="EE3408" s="1"/>
      <c r="EF3408" s="1"/>
      <c r="EG3408" s="1"/>
      <c r="EH3408" s="1"/>
      <c r="EI3408" s="1"/>
      <c r="EJ3408" s="1"/>
      <c r="EK3408" s="1"/>
      <c r="EL3408" s="1"/>
      <c r="EM3408" s="1"/>
      <c r="EN3408" s="1"/>
      <c r="EO3408" s="1"/>
      <c r="EP3408" s="1"/>
      <c r="EQ3408" s="1"/>
      <c r="ER3408" s="1"/>
      <c r="ES3408" s="1"/>
      <c r="ET3408" s="1"/>
      <c r="EU3408" s="1"/>
      <c r="EV3408" s="1"/>
      <c r="EW3408" s="1"/>
      <c r="EX3408" s="1"/>
      <c r="EY3408" s="1"/>
      <c r="EZ3408" s="1"/>
      <c r="FA3408" s="1"/>
      <c r="FB3408" s="1"/>
      <c r="FC3408" s="1"/>
      <c r="FD3408" s="1"/>
      <c r="FE3408" s="1"/>
      <c r="FF3408" s="1"/>
      <c r="FG3408" s="1"/>
      <c r="FH3408" s="1"/>
      <c r="FI3408" s="1"/>
      <c r="FJ3408" s="1"/>
      <c r="FK3408" s="1"/>
      <c r="FL3408" s="1"/>
      <c r="FM3408" s="1"/>
      <c r="FN3408" s="1"/>
      <c r="FO3408" s="1"/>
      <c r="FP3408" s="1"/>
      <c r="FQ3408" s="1"/>
      <c r="FR3408" s="1"/>
      <c r="FS3408" s="1"/>
      <c r="FT3408" s="1"/>
      <c r="FU3408" s="1"/>
      <c r="FV3408" s="1"/>
      <c r="FW3408" s="1"/>
      <c r="FX3408" s="1"/>
      <c r="FY3408" s="1"/>
      <c r="FZ3408" s="1"/>
      <c r="GA3408" s="1"/>
      <c r="GB3408" s="1"/>
      <c r="GC3408" s="1"/>
      <c r="GD3408" s="1"/>
      <c r="GE3408" s="1"/>
      <c r="GF3408" s="1"/>
      <c r="GG3408" s="1"/>
      <c r="GH3408" s="1"/>
      <c r="GI3408" s="1"/>
      <c r="GJ3408" s="1"/>
      <c r="GK3408"/>
      <c r="GL3408"/>
      <c r="GM3408"/>
      <c r="GN3408"/>
      <c r="GO3408"/>
      <c r="GP3408"/>
      <c r="GQ3408"/>
      <c r="GR3408"/>
      <c r="GS3408"/>
      <c r="GT3408"/>
      <c r="GU3408"/>
      <c r="GV3408"/>
      <c r="GW3408"/>
      <c r="GX3408"/>
      <c r="GY3408"/>
      <c r="GZ3408"/>
      <c r="HA3408"/>
      <c r="HB3408"/>
      <c r="HC3408"/>
      <c r="HD3408"/>
      <c r="HE3408"/>
    </row>
    <row r="3409" spans="6:213" s="19" customFormat="1" x14ac:dyDescent="0.25">
      <c r="F3409" s="20"/>
      <c r="G3409" s="20"/>
      <c r="H3409" s="20"/>
      <c r="I3409" s="20"/>
      <c r="J3409" s="21"/>
      <c r="K3409" s="21"/>
      <c r="L3409" s="20"/>
      <c r="M3409" s="20"/>
      <c r="N3409" s="22"/>
      <c r="O3409" s="22"/>
      <c r="P3409" s="22"/>
      <c r="Q3409" s="22"/>
      <c r="U3409" s="20"/>
      <c r="V3409" s="20"/>
      <c r="W3409" s="20"/>
      <c r="X3409" s="27"/>
      <c r="Y3409" s="253"/>
      <c r="Z3409" s="30"/>
      <c r="AA3409" s="30"/>
      <c r="AB3409" s="31"/>
      <c r="AC3409" s="31"/>
      <c r="AD3409" s="31"/>
      <c r="AE3409" s="31"/>
      <c r="AF3409" s="31"/>
      <c r="AG3409" s="241"/>
      <c r="AH3409" s="31"/>
      <c r="AI3409" s="31"/>
      <c r="AJ3409" s="31"/>
      <c r="AK3409" s="31"/>
      <c r="AL3409" s="120"/>
      <c r="AM3409" s="25"/>
      <c r="AN3409" s="25"/>
      <c r="AO3409" s="25"/>
      <c r="AP3409" s="25"/>
      <c r="AQ3409" s="26"/>
      <c r="AR3409" s="25"/>
      <c r="AS3409" s="25"/>
      <c r="AT3409" s="25"/>
      <c r="AU3409" s="25"/>
      <c r="AV3409" s="25"/>
      <c r="BC3409" s="1"/>
      <c r="BD3409"/>
      <c r="BE3409"/>
      <c r="BF3409" s="1"/>
      <c r="BG3409"/>
      <c r="BH3409"/>
      <c r="BI3409"/>
      <c r="BJ3409" s="1"/>
      <c r="BK3409" s="1"/>
      <c r="BL3409"/>
      <c r="BM3409" s="1"/>
      <c r="BN3409" s="1"/>
      <c r="BO3409" s="1"/>
      <c r="BP3409" s="1"/>
      <c r="BQ3409" s="1"/>
      <c r="BR3409" s="1"/>
      <c r="BS3409" s="1"/>
      <c r="BT3409" s="22"/>
      <c r="BU3409" s="1"/>
      <c r="BV3409" s="1"/>
      <c r="BW3409" s="1"/>
      <c r="BX3409" s="1"/>
      <c r="BY3409" s="1"/>
      <c r="BZ3409" s="1"/>
      <c r="CA3409" s="1"/>
      <c r="CB3409" s="1"/>
      <c r="CC3409" s="1"/>
      <c r="CD3409" s="1"/>
      <c r="CE3409" s="1"/>
      <c r="CF3409" s="1"/>
      <c r="CG3409" s="1"/>
      <c r="CH3409" s="1"/>
      <c r="CI3409" s="1"/>
      <c r="CJ3409" s="1"/>
      <c r="CK3409" s="1"/>
      <c r="CL3409" s="1"/>
      <c r="CM3409" s="1"/>
      <c r="CN3409" s="1"/>
      <c r="CO3409" s="1"/>
      <c r="CP3409" s="1"/>
      <c r="CQ3409" s="1"/>
      <c r="CR3409" s="1"/>
      <c r="CS3409" s="1"/>
      <c r="CT3409" s="1"/>
      <c r="CU3409" s="1"/>
      <c r="CV3409" s="1"/>
      <c r="CW3409" s="1"/>
      <c r="CX3409" s="1"/>
      <c r="CY3409" s="1"/>
      <c r="CZ3409" s="1"/>
      <c r="DA3409" s="1"/>
      <c r="DB3409" s="1"/>
      <c r="DC3409" s="1"/>
      <c r="DD3409" s="1"/>
      <c r="DE3409" s="1"/>
      <c r="DF3409" s="1"/>
      <c r="DG3409" s="1"/>
      <c r="DH3409" s="1"/>
      <c r="DI3409" s="1"/>
      <c r="DJ3409" s="1"/>
      <c r="DK3409" s="1"/>
      <c r="DL3409" s="1"/>
      <c r="DM3409" s="1"/>
      <c r="DN3409" s="1"/>
      <c r="DO3409" s="1"/>
      <c r="DP3409" s="1"/>
      <c r="DQ3409" s="1"/>
      <c r="DR3409" s="1"/>
      <c r="DS3409" s="1"/>
      <c r="DT3409" s="1"/>
      <c r="DU3409" s="1"/>
      <c r="DV3409" s="1"/>
      <c r="DW3409" s="1"/>
      <c r="DX3409" s="1"/>
      <c r="DY3409" s="1"/>
      <c r="DZ3409" s="1"/>
      <c r="EA3409" s="1"/>
      <c r="EB3409" s="1"/>
      <c r="EC3409" s="1"/>
      <c r="ED3409" s="1"/>
      <c r="EE3409" s="1"/>
      <c r="EF3409" s="1"/>
      <c r="EG3409" s="1"/>
      <c r="EH3409" s="1"/>
      <c r="EI3409" s="1"/>
      <c r="EJ3409" s="1"/>
      <c r="EK3409" s="1"/>
      <c r="EL3409" s="1"/>
      <c r="EM3409" s="1"/>
      <c r="EN3409" s="1"/>
      <c r="EO3409" s="1"/>
      <c r="EP3409" s="1"/>
      <c r="EQ3409" s="1"/>
      <c r="ER3409" s="1"/>
      <c r="ES3409" s="1"/>
      <c r="ET3409" s="1"/>
      <c r="EU3409" s="1"/>
      <c r="EV3409" s="1"/>
      <c r="EW3409" s="1"/>
      <c r="EX3409" s="1"/>
      <c r="EY3409" s="1"/>
      <c r="EZ3409" s="1"/>
      <c r="FA3409" s="1"/>
      <c r="FB3409" s="1"/>
      <c r="FC3409" s="1"/>
      <c r="FD3409" s="1"/>
      <c r="FE3409" s="1"/>
      <c r="FF3409" s="1"/>
      <c r="FG3409" s="1"/>
      <c r="FH3409" s="1"/>
      <c r="FI3409" s="1"/>
      <c r="FJ3409" s="1"/>
      <c r="FK3409" s="1"/>
      <c r="FL3409" s="1"/>
      <c r="FM3409" s="1"/>
      <c r="FN3409" s="1"/>
      <c r="FO3409" s="1"/>
      <c r="FP3409" s="1"/>
      <c r="FQ3409" s="1"/>
      <c r="FR3409" s="1"/>
      <c r="FS3409" s="1"/>
      <c r="FT3409" s="1"/>
      <c r="FU3409" s="1"/>
      <c r="FV3409" s="1"/>
      <c r="FW3409" s="1"/>
      <c r="FX3409" s="1"/>
      <c r="FY3409" s="1"/>
      <c r="FZ3409" s="1"/>
      <c r="GA3409" s="1"/>
      <c r="GB3409" s="1"/>
      <c r="GC3409" s="1"/>
      <c r="GD3409" s="1"/>
      <c r="GE3409" s="1"/>
      <c r="GF3409" s="1"/>
      <c r="GG3409" s="1"/>
      <c r="GH3409" s="1"/>
      <c r="GI3409" s="1"/>
      <c r="GJ3409" s="1"/>
      <c r="GK3409"/>
      <c r="GL3409"/>
      <c r="GM3409"/>
      <c r="GN3409"/>
      <c r="GO3409"/>
      <c r="GP3409"/>
      <c r="GQ3409"/>
      <c r="GR3409"/>
      <c r="GS3409"/>
      <c r="GT3409"/>
      <c r="GU3409"/>
      <c r="GV3409"/>
      <c r="GW3409"/>
      <c r="GX3409"/>
      <c r="GY3409"/>
      <c r="GZ3409"/>
      <c r="HA3409"/>
      <c r="HB3409"/>
      <c r="HC3409"/>
      <c r="HD3409"/>
      <c r="HE3409"/>
    </row>
    <row r="3410" spans="6:213" s="19" customFormat="1" x14ac:dyDescent="0.25">
      <c r="F3410" s="20"/>
      <c r="G3410" s="20"/>
      <c r="H3410" s="20"/>
      <c r="I3410" s="20"/>
      <c r="J3410" s="21"/>
      <c r="K3410" s="21"/>
      <c r="L3410" s="20"/>
      <c r="M3410" s="20"/>
      <c r="N3410" s="22"/>
      <c r="O3410" s="22"/>
      <c r="P3410" s="22"/>
      <c r="Q3410" s="22"/>
      <c r="U3410" s="20"/>
      <c r="V3410" s="20"/>
      <c r="W3410" s="20"/>
      <c r="X3410" s="27"/>
      <c r="Y3410" s="253"/>
      <c r="Z3410" s="30"/>
      <c r="AA3410" s="30"/>
      <c r="AB3410" s="31"/>
      <c r="AC3410" s="31"/>
      <c r="AD3410" s="31"/>
      <c r="AE3410" s="31"/>
      <c r="AF3410" s="31"/>
      <c r="AG3410" s="241"/>
      <c r="AH3410" s="31"/>
      <c r="AI3410" s="31"/>
      <c r="AJ3410" s="31"/>
      <c r="AK3410" s="31"/>
      <c r="AL3410" s="120"/>
      <c r="AM3410" s="25"/>
      <c r="AN3410" s="25"/>
      <c r="AO3410" s="25"/>
      <c r="AP3410" s="25"/>
      <c r="AQ3410" s="26"/>
      <c r="AR3410" s="25"/>
      <c r="AS3410" s="25"/>
      <c r="AT3410" s="25"/>
      <c r="AU3410" s="25"/>
      <c r="AV3410" s="25"/>
      <c r="BC3410" s="1"/>
      <c r="BD3410"/>
      <c r="BE3410"/>
      <c r="BF3410" s="1"/>
      <c r="BG3410"/>
      <c r="BH3410"/>
      <c r="BI3410"/>
      <c r="BJ3410" s="1"/>
      <c r="BK3410" s="1"/>
      <c r="BL3410"/>
      <c r="BM3410" s="1"/>
      <c r="BN3410" s="1"/>
      <c r="BO3410" s="1"/>
      <c r="BP3410" s="1"/>
      <c r="BQ3410" s="1"/>
      <c r="BR3410" s="1"/>
      <c r="BS3410" s="1"/>
      <c r="BT3410" s="22"/>
      <c r="BU3410" s="1"/>
      <c r="BV3410" s="1"/>
      <c r="BW3410" s="1"/>
      <c r="BX3410" s="1"/>
      <c r="BY3410" s="1"/>
      <c r="BZ3410" s="1"/>
      <c r="CA3410" s="1"/>
      <c r="CB3410" s="1"/>
      <c r="CC3410" s="1"/>
      <c r="CD3410" s="1"/>
      <c r="CE3410" s="1"/>
      <c r="CF3410" s="1"/>
      <c r="CG3410" s="1"/>
      <c r="CH3410" s="1"/>
      <c r="CI3410" s="1"/>
      <c r="CJ3410" s="1"/>
      <c r="CK3410" s="1"/>
      <c r="CL3410" s="1"/>
      <c r="CM3410" s="1"/>
      <c r="CN3410" s="1"/>
      <c r="CO3410" s="1"/>
      <c r="CP3410" s="1"/>
      <c r="CQ3410" s="1"/>
      <c r="CR3410" s="1"/>
      <c r="CS3410" s="1"/>
      <c r="CT3410" s="1"/>
      <c r="CU3410" s="1"/>
      <c r="CV3410" s="1"/>
      <c r="CW3410" s="1"/>
      <c r="CX3410" s="1"/>
      <c r="CY3410" s="1"/>
      <c r="CZ3410" s="1"/>
      <c r="DA3410" s="1"/>
      <c r="DB3410" s="1"/>
      <c r="DC3410" s="1"/>
      <c r="DD3410" s="1"/>
      <c r="DE3410" s="1"/>
      <c r="DF3410" s="1"/>
      <c r="DG3410" s="1"/>
      <c r="DH3410" s="1"/>
      <c r="DI3410" s="1"/>
      <c r="DJ3410" s="1"/>
      <c r="DK3410" s="1"/>
      <c r="DL3410" s="1"/>
      <c r="DM3410" s="1"/>
      <c r="DN3410" s="1"/>
      <c r="DO3410" s="1"/>
      <c r="DP3410" s="1"/>
      <c r="DQ3410" s="1"/>
      <c r="DR3410" s="1"/>
      <c r="DS3410" s="1"/>
      <c r="DT3410" s="1"/>
      <c r="DU3410" s="1"/>
      <c r="DV3410" s="1"/>
      <c r="DW3410" s="1"/>
      <c r="DX3410" s="1"/>
      <c r="DY3410" s="1"/>
      <c r="DZ3410" s="1"/>
      <c r="EA3410" s="1"/>
      <c r="EB3410" s="1"/>
      <c r="EC3410" s="1"/>
      <c r="ED3410" s="1"/>
      <c r="EE3410" s="1"/>
      <c r="EF3410" s="1"/>
      <c r="EG3410" s="1"/>
      <c r="EH3410" s="1"/>
      <c r="EI3410" s="1"/>
      <c r="EJ3410" s="1"/>
      <c r="EK3410" s="1"/>
      <c r="EL3410" s="1"/>
      <c r="EM3410" s="1"/>
      <c r="EN3410" s="1"/>
      <c r="EO3410" s="1"/>
      <c r="EP3410" s="1"/>
      <c r="EQ3410" s="1"/>
      <c r="ER3410" s="1"/>
      <c r="ES3410" s="1"/>
      <c r="ET3410" s="1"/>
      <c r="EU3410" s="1"/>
      <c r="EV3410" s="1"/>
      <c r="EW3410" s="1"/>
      <c r="EX3410" s="1"/>
      <c r="EY3410" s="1"/>
      <c r="EZ3410" s="1"/>
      <c r="FA3410" s="1"/>
      <c r="FB3410" s="1"/>
      <c r="FC3410" s="1"/>
      <c r="FD3410" s="1"/>
      <c r="FE3410" s="1"/>
      <c r="FF3410" s="1"/>
      <c r="FG3410" s="1"/>
      <c r="FH3410" s="1"/>
      <c r="FI3410" s="1"/>
      <c r="FJ3410" s="1"/>
      <c r="FK3410" s="1"/>
      <c r="FL3410" s="1"/>
      <c r="FM3410" s="1"/>
      <c r="FN3410" s="1"/>
      <c r="FO3410" s="1"/>
      <c r="FP3410" s="1"/>
      <c r="FQ3410" s="1"/>
      <c r="FR3410" s="1"/>
      <c r="FS3410" s="1"/>
      <c r="FT3410" s="1"/>
      <c r="FU3410" s="1"/>
      <c r="FV3410" s="1"/>
      <c r="FW3410" s="1"/>
      <c r="FX3410" s="1"/>
      <c r="FY3410" s="1"/>
      <c r="FZ3410" s="1"/>
      <c r="GA3410" s="1"/>
      <c r="GB3410" s="1"/>
      <c r="GC3410" s="1"/>
      <c r="GD3410" s="1"/>
      <c r="GE3410" s="1"/>
      <c r="GF3410" s="1"/>
      <c r="GG3410" s="1"/>
      <c r="GH3410" s="1"/>
      <c r="GI3410" s="1"/>
      <c r="GJ3410" s="1"/>
      <c r="GK3410"/>
      <c r="GL3410"/>
      <c r="GM3410"/>
      <c r="GN3410"/>
      <c r="GO3410"/>
      <c r="GP3410"/>
      <c r="GQ3410"/>
      <c r="GR3410"/>
      <c r="GS3410"/>
      <c r="GT3410"/>
      <c r="GU3410"/>
      <c r="GV3410"/>
      <c r="GW3410"/>
      <c r="GX3410"/>
      <c r="GY3410"/>
      <c r="GZ3410"/>
      <c r="HA3410"/>
      <c r="HB3410"/>
      <c r="HC3410"/>
      <c r="HD3410"/>
      <c r="HE3410"/>
    </row>
    <row r="3411" spans="6:213" s="19" customFormat="1" x14ac:dyDescent="0.25">
      <c r="F3411" s="20"/>
      <c r="G3411" s="20"/>
      <c r="H3411" s="20"/>
      <c r="I3411" s="20"/>
      <c r="J3411" s="21"/>
      <c r="K3411" s="21"/>
      <c r="L3411" s="20"/>
      <c r="M3411" s="20"/>
      <c r="N3411" s="22"/>
      <c r="O3411" s="22"/>
      <c r="P3411" s="22"/>
      <c r="Q3411" s="22"/>
      <c r="U3411" s="20"/>
      <c r="V3411" s="20"/>
      <c r="W3411" s="20"/>
      <c r="X3411" s="27"/>
      <c r="Y3411" s="253"/>
      <c r="Z3411" s="30"/>
      <c r="AA3411" s="30"/>
      <c r="AB3411" s="31"/>
      <c r="AC3411" s="31"/>
      <c r="AD3411" s="31"/>
      <c r="AE3411" s="31"/>
      <c r="AF3411" s="31"/>
      <c r="AG3411" s="241"/>
      <c r="AH3411" s="31"/>
      <c r="AI3411" s="31"/>
      <c r="AJ3411" s="31"/>
      <c r="AK3411" s="31"/>
      <c r="AL3411" s="120"/>
      <c r="AM3411" s="25"/>
      <c r="AN3411" s="25"/>
      <c r="AO3411" s="25"/>
      <c r="AP3411" s="25"/>
      <c r="AQ3411" s="26"/>
      <c r="AR3411" s="25"/>
      <c r="AS3411" s="25"/>
      <c r="AT3411" s="25"/>
      <c r="AU3411" s="25"/>
      <c r="AV3411" s="25"/>
      <c r="BC3411" s="1"/>
      <c r="BD3411"/>
      <c r="BE3411"/>
      <c r="BF3411" s="1"/>
      <c r="BG3411"/>
      <c r="BH3411"/>
      <c r="BI3411"/>
      <c r="BJ3411" s="1"/>
      <c r="BK3411" s="1"/>
      <c r="BL3411"/>
      <c r="BM3411" s="1"/>
      <c r="BN3411" s="1"/>
      <c r="BO3411" s="1"/>
      <c r="BP3411" s="1"/>
      <c r="BQ3411" s="1"/>
      <c r="BR3411" s="1"/>
      <c r="BS3411" s="1"/>
      <c r="BT3411" s="22"/>
      <c r="BU3411" s="1"/>
      <c r="BV3411" s="1"/>
      <c r="BW3411" s="1"/>
      <c r="BX3411" s="1"/>
      <c r="BY3411" s="1"/>
      <c r="BZ3411" s="1"/>
      <c r="CA3411" s="1"/>
      <c r="CB3411" s="1"/>
      <c r="CC3411" s="1"/>
      <c r="CD3411" s="1"/>
      <c r="CE3411" s="1"/>
      <c r="CF3411" s="1"/>
      <c r="CG3411" s="1"/>
      <c r="CH3411" s="1"/>
      <c r="CI3411" s="1"/>
      <c r="CJ3411" s="1"/>
      <c r="CK3411" s="1"/>
      <c r="CL3411" s="1"/>
      <c r="CM3411" s="1"/>
      <c r="CN3411" s="1"/>
      <c r="CO3411" s="1"/>
      <c r="CP3411" s="1"/>
      <c r="CQ3411" s="1"/>
      <c r="CR3411" s="1"/>
      <c r="CS3411" s="1"/>
      <c r="CT3411" s="1"/>
      <c r="CU3411" s="1"/>
      <c r="CV3411" s="1"/>
      <c r="CW3411" s="1"/>
      <c r="CX3411" s="1"/>
      <c r="CY3411" s="1"/>
      <c r="CZ3411" s="1"/>
      <c r="DA3411" s="1"/>
      <c r="DB3411" s="1"/>
      <c r="DC3411" s="1"/>
      <c r="DD3411" s="1"/>
      <c r="DE3411" s="1"/>
      <c r="DF3411" s="1"/>
      <c r="DG3411" s="1"/>
      <c r="DH3411" s="1"/>
      <c r="DI3411" s="1"/>
      <c r="DJ3411" s="1"/>
      <c r="DK3411" s="1"/>
      <c r="DL3411" s="1"/>
      <c r="DM3411" s="1"/>
      <c r="DN3411" s="1"/>
      <c r="DO3411" s="1"/>
      <c r="DP3411" s="1"/>
      <c r="DQ3411" s="1"/>
      <c r="DR3411" s="1"/>
      <c r="DS3411" s="1"/>
      <c r="DT3411" s="1"/>
      <c r="DU3411" s="1"/>
      <c r="DV3411" s="1"/>
      <c r="DW3411" s="1"/>
      <c r="DX3411" s="1"/>
      <c r="DY3411" s="1"/>
      <c r="DZ3411" s="1"/>
      <c r="EA3411" s="1"/>
      <c r="EB3411" s="1"/>
      <c r="EC3411" s="1"/>
      <c r="ED3411" s="1"/>
      <c r="EE3411" s="1"/>
      <c r="EF3411" s="1"/>
      <c r="EG3411" s="1"/>
      <c r="EH3411" s="1"/>
      <c r="EI3411" s="1"/>
      <c r="EJ3411" s="1"/>
      <c r="EK3411" s="1"/>
      <c r="EL3411" s="1"/>
      <c r="EM3411" s="1"/>
      <c r="EN3411" s="1"/>
      <c r="EO3411" s="1"/>
      <c r="EP3411" s="1"/>
      <c r="EQ3411" s="1"/>
      <c r="ER3411" s="1"/>
      <c r="ES3411" s="1"/>
      <c r="ET3411" s="1"/>
      <c r="EU3411" s="1"/>
      <c r="EV3411" s="1"/>
      <c r="EW3411" s="1"/>
      <c r="EX3411" s="1"/>
      <c r="EY3411" s="1"/>
      <c r="EZ3411" s="1"/>
      <c r="FA3411" s="1"/>
      <c r="FB3411" s="1"/>
      <c r="FC3411" s="1"/>
      <c r="FD3411" s="1"/>
      <c r="FE3411" s="1"/>
      <c r="FF3411" s="1"/>
      <c r="FG3411" s="1"/>
      <c r="FH3411" s="1"/>
      <c r="FI3411" s="1"/>
      <c r="FJ3411" s="1"/>
      <c r="FK3411" s="1"/>
      <c r="FL3411" s="1"/>
      <c r="FM3411" s="1"/>
      <c r="FN3411" s="1"/>
      <c r="FO3411" s="1"/>
      <c r="FP3411" s="1"/>
      <c r="FQ3411" s="1"/>
      <c r="FR3411" s="1"/>
      <c r="FS3411" s="1"/>
      <c r="FT3411" s="1"/>
      <c r="FU3411" s="1"/>
      <c r="FV3411" s="1"/>
      <c r="FW3411" s="1"/>
      <c r="FX3411" s="1"/>
      <c r="FY3411" s="1"/>
      <c r="FZ3411" s="1"/>
      <c r="GA3411" s="1"/>
      <c r="GB3411" s="1"/>
      <c r="GC3411" s="1"/>
      <c r="GD3411" s="1"/>
      <c r="GE3411" s="1"/>
      <c r="GF3411" s="1"/>
      <c r="GG3411" s="1"/>
      <c r="GH3411" s="1"/>
      <c r="GI3411" s="1"/>
      <c r="GJ3411" s="1"/>
      <c r="GK3411"/>
      <c r="GL3411"/>
      <c r="GM3411"/>
      <c r="GN3411"/>
      <c r="GO3411"/>
      <c r="GP3411"/>
      <c r="GQ3411"/>
      <c r="GR3411"/>
      <c r="GS3411"/>
      <c r="GT3411"/>
      <c r="GU3411"/>
      <c r="GV3411"/>
      <c r="GW3411"/>
      <c r="GX3411"/>
      <c r="GY3411"/>
      <c r="GZ3411"/>
      <c r="HA3411"/>
      <c r="HB3411"/>
      <c r="HC3411"/>
      <c r="HD3411"/>
      <c r="HE3411"/>
    </row>
    <row r="3412" spans="6:213" s="19" customFormat="1" x14ac:dyDescent="0.25">
      <c r="F3412" s="20"/>
      <c r="G3412" s="20"/>
      <c r="H3412" s="20"/>
      <c r="I3412" s="20"/>
      <c r="J3412" s="21"/>
      <c r="K3412" s="21"/>
      <c r="L3412" s="20"/>
      <c r="M3412" s="20"/>
      <c r="N3412" s="22"/>
      <c r="O3412" s="22"/>
      <c r="P3412" s="22"/>
      <c r="Q3412" s="22"/>
      <c r="U3412" s="20"/>
      <c r="V3412" s="20"/>
      <c r="W3412" s="20"/>
      <c r="X3412" s="27"/>
      <c r="Y3412" s="253"/>
      <c r="Z3412" s="30"/>
      <c r="AA3412" s="30"/>
      <c r="AB3412" s="31"/>
      <c r="AC3412" s="31"/>
      <c r="AD3412" s="31"/>
      <c r="AE3412" s="31"/>
      <c r="AF3412" s="31"/>
      <c r="AG3412" s="241"/>
      <c r="AH3412" s="31"/>
      <c r="AI3412" s="31"/>
      <c r="AJ3412" s="31"/>
      <c r="AK3412" s="31"/>
      <c r="AL3412" s="120"/>
      <c r="AM3412" s="25"/>
      <c r="AN3412" s="25"/>
      <c r="AO3412" s="25"/>
      <c r="AP3412" s="25"/>
      <c r="AQ3412" s="26"/>
      <c r="AR3412" s="25"/>
      <c r="AS3412" s="25"/>
      <c r="AT3412" s="25"/>
      <c r="AU3412" s="25"/>
      <c r="AV3412" s="25"/>
      <c r="BC3412" s="1"/>
      <c r="BD3412"/>
      <c r="BE3412"/>
      <c r="BF3412" s="1"/>
      <c r="BG3412"/>
      <c r="BH3412"/>
      <c r="BI3412"/>
      <c r="BJ3412" s="1"/>
      <c r="BK3412" s="1"/>
      <c r="BL3412"/>
      <c r="BM3412" s="1"/>
      <c r="BN3412" s="1"/>
      <c r="BO3412" s="1"/>
      <c r="BP3412" s="1"/>
      <c r="BQ3412" s="1"/>
      <c r="BR3412" s="1"/>
      <c r="BS3412" s="1"/>
      <c r="BT3412" s="22"/>
      <c r="BU3412" s="1"/>
      <c r="BV3412" s="1"/>
      <c r="BW3412" s="1"/>
      <c r="BX3412" s="1"/>
      <c r="BY3412" s="1"/>
      <c r="BZ3412" s="1"/>
      <c r="CA3412" s="1"/>
      <c r="CB3412" s="1"/>
      <c r="CC3412" s="1"/>
      <c r="CD3412" s="1"/>
      <c r="CE3412" s="1"/>
      <c r="CF3412" s="1"/>
      <c r="CG3412" s="1"/>
      <c r="CH3412" s="1"/>
      <c r="CI3412" s="1"/>
      <c r="CJ3412" s="1"/>
      <c r="CK3412" s="1"/>
      <c r="CL3412" s="1"/>
      <c r="CM3412" s="1"/>
      <c r="CN3412" s="1"/>
      <c r="CO3412" s="1"/>
      <c r="CP3412" s="1"/>
      <c r="CQ3412" s="1"/>
      <c r="CR3412" s="1"/>
      <c r="CS3412" s="1"/>
      <c r="CT3412" s="1"/>
      <c r="CU3412" s="1"/>
      <c r="CV3412" s="1"/>
      <c r="CW3412" s="1"/>
      <c r="CX3412" s="1"/>
      <c r="CY3412" s="1"/>
      <c r="CZ3412" s="1"/>
      <c r="DA3412" s="1"/>
      <c r="DB3412" s="1"/>
      <c r="DC3412" s="1"/>
      <c r="DD3412" s="1"/>
      <c r="DE3412" s="1"/>
      <c r="DF3412" s="1"/>
      <c r="DG3412" s="1"/>
      <c r="DH3412" s="1"/>
      <c r="DI3412" s="1"/>
      <c r="DJ3412" s="1"/>
      <c r="DK3412" s="1"/>
      <c r="DL3412" s="1"/>
      <c r="DM3412" s="1"/>
      <c r="DN3412" s="1"/>
      <c r="DO3412" s="1"/>
      <c r="DP3412" s="1"/>
      <c r="DQ3412" s="1"/>
      <c r="DR3412" s="1"/>
      <c r="DS3412" s="1"/>
      <c r="DT3412" s="1"/>
      <c r="DU3412" s="1"/>
      <c r="DV3412" s="1"/>
      <c r="DW3412" s="1"/>
      <c r="DX3412" s="1"/>
      <c r="DY3412" s="1"/>
      <c r="DZ3412" s="1"/>
      <c r="EA3412" s="1"/>
      <c r="EB3412" s="1"/>
      <c r="EC3412" s="1"/>
      <c r="ED3412" s="1"/>
      <c r="EE3412" s="1"/>
      <c r="EF3412" s="1"/>
      <c r="EG3412" s="1"/>
      <c r="EH3412" s="1"/>
      <c r="EI3412" s="1"/>
      <c r="EJ3412" s="1"/>
      <c r="EK3412" s="1"/>
      <c r="EL3412" s="1"/>
      <c r="EM3412" s="1"/>
      <c r="EN3412" s="1"/>
      <c r="EO3412" s="1"/>
      <c r="EP3412" s="1"/>
      <c r="EQ3412" s="1"/>
      <c r="ER3412" s="1"/>
      <c r="ES3412" s="1"/>
      <c r="ET3412" s="1"/>
      <c r="EU3412" s="1"/>
      <c r="EV3412" s="1"/>
      <c r="EW3412" s="1"/>
      <c r="EX3412" s="1"/>
      <c r="EY3412" s="1"/>
      <c r="EZ3412" s="1"/>
      <c r="FA3412" s="1"/>
      <c r="FB3412" s="1"/>
      <c r="FC3412" s="1"/>
      <c r="FD3412" s="1"/>
      <c r="FE3412" s="1"/>
      <c r="FF3412" s="1"/>
      <c r="FG3412" s="1"/>
      <c r="FH3412" s="1"/>
      <c r="FI3412" s="1"/>
      <c r="FJ3412" s="1"/>
      <c r="FK3412" s="1"/>
      <c r="FL3412" s="1"/>
      <c r="FM3412" s="1"/>
      <c r="FN3412" s="1"/>
      <c r="FO3412" s="1"/>
      <c r="FP3412" s="1"/>
      <c r="FQ3412" s="1"/>
      <c r="FR3412" s="1"/>
      <c r="FS3412" s="1"/>
      <c r="FT3412" s="1"/>
      <c r="FU3412" s="1"/>
      <c r="FV3412" s="1"/>
      <c r="FW3412" s="1"/>
      <c r="FX3412" s="1"/>
      <c r="FY3412" s="1"/>
      <c r="FZ3412" s="1"/>
      <c r="GA3412" s="1"/>
      <c r="GB3412" s="1"/>
      <c r="GC3412" s="1"/>
      <c r="GD3412" s="1"/>
      <c r="GE3412" s="1"/>
      <c r="GF3412" s="1"/>
      <c r="GG3412" s="1"/>
      <c r="GH3412" s="1"/>
      <c r="GI3412" s="1"/>
      <c r="GJ3412" s="1"/>
      <c r="GK3412"/>
      <c r="GL3412"/>
      <c r="GM3412"/>
      <c r="GN3412"/>
      <c r="GO3412"/>
      <c r="GP3412"/>
      <c r="GQ3412"/>
      <c r="GR3412"/>
      <c r="GS3412"/>
      <c r="GT3412"/>
      <c r="GU3412"/>
      <c r="GV3412"/>
      <c r="GW3412"/>
      <c r="GX3412"/>
      <c r="GY3412"/>
      <c r="GZ3412"/>
      <c r="HA3412"/>
      <c r="HB3412"/>
      <c r="HC3412"/>
      <c r="HD3412"/>
      <c r="HE3412"/>
    </row>
    <row r="3413" spans="6:213" s="19" customFormat="1" x14ac:dyDescent="0.25">
      <c r="F3413" s="20"/>
      <c r="G3413" s="20"/>
      <c r="H3413" s="20"/>
      <c r="I3413" s="20"/>
      <c r="J3413" s="21"/>
      <c r="K3413" s="21"/>
      <c r="L3413" s="20"/>
      <c r="M3413" s="20"/>
      <c r="N3413" s="22"/>
      <c r="O3413" s="22"/>
      <c r="P3413" s="22"/>
      <c r="Q3413" s="22"/>
      <c r="U3413" s="20"/>
      <c r="V3413" s="20"/>
      <c r="W3413" s="20"/>
      <c r="X3413" s="27"/>
      <c r="Y3413" s="253"/>
      <c r="Z3413" s="30"/>
      <c r="AA3413" s="30"/>
      <c r="AB3413" s="31"/>
      <c r="AC3413" s="31"/>
      <c r="AD3413" s="31"/>
      <c r="AE3413" s="31"/>
      <c r="AF3413" s="31"/>
      <c r="AG3413" s="241"/>
      <c r="AH3413" s="31"/>
      <c r="AI3413" s="31"/>
      <c r="AJ3413" s="31"/>
      <c r="AK3413" s="31"/>
      <c r="AL3413" s="120"/>
      <c r="AM3413" s="25"/>
      <c r="AN3413" s="25"/>
      <c r="AO3413" s="25"/>
      <c r="AP3413" s="25"/>
      <c r="AQ3413" s="26"/>
      <c r="AR3413" s="25"/>
      <c r="AS3413" s="25"/>
      <c r="AT3413" s="25"/>
      <c r="AU3413" s="25"/>
      <c r="AV3413" s="25"/>
      <c r="BC3413" s="1"/>
      <c r="BD3413"/>
      <c r="BE3413"/>
      <c r="BF3413" s="1"/>
      <c r="BG3413"/>
      <c r="BH3413"/>
      <c r="BI3413"/>
      <c r="BJ3413" s="1"/>
      <c r="BK3413" s="1"/>
      <c r="BL3413"/>
      <c r="BM3413" s="1"/>
      <c r="BN3413" s="1"/>
      <c r="BO3413" s="1"/>
      <c r="BP3413" s="1"/>
      <c r="BQ3413" s="1"/>
      <c r="BR3413" s="1"/>
      <c r="BS3413" s="1"/>
      <c r="BT3413" s="22"/>
      <c r="BU3413" s="1"/>
      <c r="BV3413" s="1"/>
      <c r="BW3413" s="1"/>
      <c r="BX3413" s="1"/>
      <c r="BY3413" s="1"/>
      <c r="BZ3413" s="1"/>
      <c r="CA3413" s="1"/>
      <c r="CB3413" s="1"/>
      <c r="CC3413" s="1"/>
      <c r="CD3413" s="1"/>
      <c r="CE3413" s="1"/>
      <c r="CF3413" s="1"/>
      <c r="CG3413" s="1"/>
      <c r="CH3413" s="1"/>
      <c r="CI3413" s="1"/>
      <c r="CJ3413" s="1"/>
      <c r="CK3413" s="1"/>
      <c r="CL3413" s="1"/>
      <c r="CM3413" s="1"/>
      <c r="CN3413" s="1"/>
      <c r="CO3413" s="1"/>
      <c r="CP3413" s="1"/>
      <c r="CQ3413" s="1"/>
      <c r="CR3413" s="1"/>
      <c r="CS3413" s="1"/>
      <c r="CT3413" s="1"/>
      <c r="CU3413" s="1"/>
      <c r="CV3413" s="1"/>
      <c r="CW3413" s="1"/>
      <c r="CX3413" s="1"/>
      <c r="CY3413" s="1"/>
      <c r="CZ3413" s="1"/>
      <c r="DA3413" s="1"/>
      <c r="DB3413" s="1"/>
      <c r="DC3413" s="1"/>
      <c r="DD3413" s="1"/>
      <c r="DE3413" s="1"/>
      <c r="DF3413" s="1"/>
      <c r="DG3413" s="1"/>
      <c r="DH3413" s="1"/>
      <c r="DI3413" s="1"/>
      <c r="DJ3413" s="1"/>
      <c r="DK3413" s="1"/>
      <c r="DL3413" s="1"/>
      <c r="DM3413" s="1"/>
      <c r="DN3413" s="1"/>
      <c r="DO3413" s="1"/>
      <c r="DP3413" s="1"/>
      <c r="DQ3413" s="1"/>
      <c r="DR3413" s="1"/>
      <c r="DS3413" s="1"/>
      <c r="DT3413" s="1"/>
      <c r="DU3413" s="1"/>
      <c r="DV3413" s="1"/>
      <c r="DW3413" s="1"/>
      <c r="DX3413" s="1"/>
      <c r="DY3413" s="1"/>
      <c r="DZ3413" s="1"/>
      <c r="EA3413" s="1"/>
      <c r="EB3413" s="1"/>
      <c r="EC3413" s="1"/>
      <c r="ED3413" s="1"/>
      <c r="EE3413" s="1"/>
      <c r="EF3413" s="1"/>
      <c r="EG3413" s="1"/>
      <c r="EH3413" s="1"/>
      <c r="EI3413" s="1"/>
      <c r="EJ3413" s="1"/>
      <c r="EK3413" s="1"/>
      <c r="EL3413" s="1"/>
      <c r="EM3413" s="1"/>
      <c r="EN3413" s="1"/>
      <c r="EO3413" s="1"/>
      <c r="EP3413" s="1"/>
      <c r="EQ3413" s="1"/>
      <c r="ER3413" s="1"/>
      <c r="ES3413" s="1"/>
      <c r="ET3413" s="1"/>
      <c r="EU3413" s="1"/>
      <c r="EV3413" s="1"/>
      <c r="EW3413" s="1"/>
      <c r="EX3413" s="1"/>
      <c r="EY3413" s="1"/>
      <c r="EZ3413" s="1"/>
      <c r="FA3413" s="1"/>
      <c r="FB3413" s="1"/>
      <c r="FC3413" s="1"/>
      <c r="FD3413" s="1"/>
      <c r="FE3413" s="1"/>
      <c r="FF3413" s="1"/>
      <c r="FG3413" s="1"/>
      <c r="FH3413" s="1"/>
      <c r="FI3413" s="1"/>
      <c r="FJ3413" s="1"/>
      <c r="FK3413" s="1"/>
      <c r="FL3413" s="1"/>
      <c r="FM3413" s="1"/>
      <c r="FN3413" s="1"/>
      <c r="FO3413" s="1"/>
      <c r="FP3413" s="1"/>
      <c r="FQ3413" s="1"/>
      <c r="FR3413" s="1"/>
      <c r="FS3413" s="1"/>
      <c r="FT3413" s="1"/>
      <c r="FU3413" s="1"/>
      <c r="FV3413" s="1"/>
      <c r="FW3413" s="1"/>
      <c r="FX3413" s="1"/>
      <c r="FY3413" s="1"/>
      <c r="FZ3413" s="1"/>
      <c r="GA3413" s="1"/>
      <c r="GB3413" s="1"/>
      <c r="GC3413" s="1"/>
      <c r="GD3413" s="1"/>
      <c r="GE3413" s="1"/>
      <c r="GF3413" s="1"/>
      <c r="GG3413" s="1"/>
      <c r="GH3413" s="1"/>
      <c r="GI3413" s="1"/>
      <c r="GJ3413" s="1"/>
      <c r="GK3413"/>
      <c r="GL3413"/>
      <c r="GM3413"/>
      <c r="GN3413"/>
      <c r="GO3413"/>
      <c r="GP3413"/>
      <c r="GQ3413"/>
      <c r="GR3413"/>
      <c r="GS3413"/>
      <c r="GT3413"/>
      <c r="GU3413"/>
      <c r="GV3413"/>
      <c r="GW3413"/>
      <c r="GX3413"/>
      <c r="GY3413"/>
      <c r="GZ3413"/>
      <c r="HA3413"/>
      <c r="HB3413"/>
      <c r="HC3413"/>
      <c r="HD3413"/>
      <c r="HE3413"/>
    </row>
    <row r="3414" spans="6:213" s="19" customFormat="1" x14ac:dyDescent="0.25">
      <c r="F3414" s="20"/>
      <c r="G3414" s="20"/>
      <c r="H3414" s="20"/>
      <c r="I3414" s="20"/>
      <c r="J3414" s="21"/>
      <c r="K3414" s="21"/>
      <c r="L3414" s="20"/>
      <c r="M3414" s="20"/>
      <c r="N3414" s="22"/>
      <c r="O3414" s="22"/>
      <c r="P3414" s="22"/>
      <c r="Q3414" s="22"/>
      <c r="U3414" s="20"/>
      <c r="V3414" s="20"/>
      <c r="W3414" s="20"/>
      <c r="X3414" s="27"/>
      <c r="Y3414" s="253"/>
      <c r="Z3414" s="30"/>
      <c r="AA3414" s="30"/>
      <c r="AB3414" s="31"/>
      <c r="AC3414" s="31"/>
      <c r="AD3414" s="31"/>
      <c r="AE3414" s="31"/>
      <c r="AF3414" s="31"/>
      <c r="AG3414" s="241"/>
      <c r="AH3414" s="31"/>
      <c r="AI3414" s="31"/>
      <c r="AJ3414" s="31"/>
      <c r="AK3414" s="31"/>
      <c r="AL3414" s="120"/>
      <c r="AM3414" s="25"/>
      <c r="AN3414" s="25"/>
      <c r="AO3414" s="25"/>
      <c r="AP3414" s="25"/>
      <c r="AQ3414" s="26"/>
      <c r="AR3414" s="25"/>
      <c r="AS3414" s="25"/>
      <c r="AT3414" s="25"/>
      <c r="AU3414" s="25"/>
      <c r="AV3414" s="25"/>
      <c r="BC3414" s="1"/>
      <c r="BD3414"/>
      <c r="BE3414"/>
      <c r="BF3414" s="1"/>
      <c r="BG3414"/>
      <c r="BH3414"/>
      <c r="BI3414"/>
      <c r="BJ3414" s="1"/>
      <c r="BK3414" s="1"/>
      <c r="BL3414"/>
      <c r="BM3414" s="1"/>
      <c r="BN3414" s="1"/>
      <c r="BO3414" s="1"/>
      <c r="BP3414" s="1"/>
      <c r="BQ3414" s="1"/>
      <c r="BR3414" s="1"/>
      <c r="BS3414" s="1"/>
      <c r="BT3414" s="22"/>
      <c r="BU3414" s="1"/>
      <c r="BV3414" s="1"/>
      <c r="BW3414" s="1"/>
      <c r="BX3414" s="1"/>
      <c r="BY3414" s="1"/>
      <c r="BZ3414" s="1"/>
      <c r="CA3414" s="1"/>
      <c r="CB3414" s="1"/>
      <c r="CC3414" s="1"/>
      <c r="CD3414" s="1"/>
      <c r="CE3414" s="1"/>
      <c r="CF3414" s="1"/>
      <c r="CG3414" s="1"/>
      <c r="CH3414" s="1"/>
      <c r="CI3414" s="1"/>
      <c r="CJ3414" s="1"/>
      <c r="CK3414" s="1"/>
      <c r="CL3414" s="1"/>
      <c r="CM3414" s="1"/>
      <c r="CN3414" s="1"/>
      <c r="CO3414" s="1"/>
      <c r="CP3414" s="1"/>
      <c r="CQ3414" s="1"/>
      <c r="CR3414" s="1"/>
      <c r="CS3414" s="1"/>
      <c r="CT3414" s="1"/>
      <c r="CU3414" s="1"/>
      <c r="CV3414" s="1"/>
      <c r="CW3414" s="1"/>
      <c r="CX3414" s="1"/>
      <c r="CY3414" s="1"/>
      <c r="CZ3414" s="1"/>
      <c r="DA3414" s="1"/>
      <c r="DB3414" s="1"/>
      <c r="DC3414" s="1"/>
      <c r="DD3414" s="1"/>
      <c r="DE3414" s="1"/>
      <c r="DF3414" s="1"/>
      <c r="DG3414" s="1"/>
      <c r="DH3414" s="1"/>
      <c r="DI3414" s="1"/>
      <c r="DJ3414" s="1"/>
      <c r="DK3414" s="1"/>
      <c r="DL3414" s="1"/>
      <c r="DM3414" s="1"/>
      <c r="DN3414" s="1"/>
      <c r="DO3414" s="1"/>
      <c r="DP3414" s="1"/>
      <c r="DQ3414" s="1"/>
      <c r="DR3414" s="1"/>
      <c r="DS3414" s="1"/>
      <c r="DT3414" s="1"/>
      <c r="DU3414" s="1"/>
      <c r="DV3414" s="1"/>
      <c r="DW3414" s="1"/>
      <c r="DX3414" s="1"/>
      <c r="DY3414" s="1"/>
      <c r="DZ3414" s="1"/>
      <c r="EA3414" s="1"/>
      <c r="EB3414" s="1"/>
      <c r="EC3414" s="1"/>
      <c r="ED3414" s="1"/>
      <c r="EE3414" s="1"/>
      <c r="EF3414" s="1"/>
      <c r="EG3414" s="1"/>
      <c r="EH3414" s="1"/>
      <c r="EI3414" s="1"/>
      <c r="EJ3414" s="1"/>
      <c r="EK3414" s="1"/>
      <c r="EL3414" s="1"/>
      <c r="EM3414" s="1"/>
      <c r="EN3414" s="1"/>
      <c r="EO3414" s="1"/>
      <c r="EP3414" s="1"/>
      <c r="EQ3414" s="1"/>
      <c r="ER3414" s="1"/>
      <c r="ES3414" s="1"/>
      <c r="ET3414" s="1"/>
      <c r="EU3414" s="1"/>
      <c r="EV3414" s="1"/>
      <c r="EW3414" s="1"/>
      <c r="EX3414" s="1"/>
      <c r="EY3414" s="1"/>
      <c r="EZ3414" s="1"/>
      <c r="FA3414" s="1"/>
      <c r="FB3414" s="1"/>
      <c r="FC3414" s="1"/>
      <c r="FD3414" s="1"/>
      <c r="FE3414" s="1"/>
      <c r="FF3414" s="1"/>
      <c r="FG3414" s="1"/>
      <c r="FH3414" s="1"/>
      <c r="FI3414" s="1"/>
      <c r="FJ3414" s="1"/>
      <c r="FK3414" s="1"/>
      <c r="FL3414" s="1"/>
      <c r="FM3414" s="1"/>
      <c r="FN3414" s="1"/>
      <c r="FO3414" s="1"/>
      <c r="FP3414" s="1"/>
      <c r="FQ3414" s="1"/>
      <c r="FR3414" s="1"/>
      <c r="FS3414" s="1"/>
      <c r="FT3414" s="1"/>
      <c r="FU3414" s="1"/>
      <c r="FV3414" s="1"/>
      <c r="FW3414" s="1"/>
      <c r="FX3414" s="1"/>
      <c r="FY3414" s="1"/>
      <c r="FZ3414" s="1"/>
      <c r="GA3414" s="1"/>
      <c r="GB3414" s="1"/>
      <c r="GC3414" s="1"/>
      <c r="GD3414" s="1"/>
      <c r="GE3414" s="1"/>
      <c r="GF3414" s="1"/>
      <c r="GG3414" s="1"/>
      <c r="GH3414" s="1"/>
      <c r="GI3414" s="1"/>
      <c r="GJ3414" s="1"/>
      <c r="GK3414"/>
      <c r="GL3414"/>
      <c r="GM3414"/>
      <c r="GN3414"/>
      <c r="GO3414"/>
      <c r="GP3414"/>
      <c r="GQ3414"/>
      <c r="GR3414"/>
      <c r="GS3414"/>
      <c r="GT3414"/>
      <c r="GU3414"/>
      <c r="GV3414"/>
      <c r="GW3414"/>
      <c r="GX3414"/>
      <c r="GY3414"/>
      <c r="GZ3414"/>
      <c r="HA3414"/>
      <c r="HB3414"/>
      <c r="HC3414"/>
      <c r="HD3414"/>
      <c r="HE3414"/>
    </row>
    <row r="3415" spans="6:213" s="19" customFormat="1" x14ac:dyDescent="0.25">
      <c r="F3415" s="20"/>
      <c r="G3415" s="20"/>
      <c r="H3415" s="20"/>
      <c r="I3415" s="20"/>
      <c r="J3415" s="21"/>
      <c r="K3415" s="21"/>
      <c r="L3415" s="20"/>
      <c r="M3415" s="20"/>
      <c r="N3415" s="22"/>
      <c r="O3415" s="22"/>
      <c r="P3415" s="22"/>
      <c r="Q3415" s="22"/>
      <c r="U3415" s="20"/>
      <c r="V3415" s="20"/>
      <c r="W3415" s="20"/>
      <c r="X3415" s="27"/>
      <c r="Y3415" s="253"/>
      <c r="Z3415" s="30"/>
      <c r="AA3415" s="30"/>
      <c r="AB3415" s="31"/>
      <c r="AC3415" s="31"/>
      <c r="AD3415" s="31"/>
      <c r="AE3415" s="31"/>
      <c r="AF3415" s="31"/>
      <c r="AG3415" s="241"/>
      <c r="AH3415" s="31"/>
      <c r="AI3415" s="31"/>
      <c r="AJ3415" s="31"/>
      <c r="AK3415" s="31"/>
      <c r="AL3415" s="120"/>
      <c r="AM3415" s="25"/>
      <c r="AN3415" s="25"/>
      <c r="AO3415" s="25"/>
      <c r="AP3415" s="25"/>
      <c r="AQ3415" s="26"/>
      <c r="AR3415" s="25"/>
      <c r="AS3415" s="25"/>
      <c r="AT3415" s="25"/>
      <c r="AU3415" s="25"/>
      <c r="AV3415" s="25"/>
      <c r="BC3415" s="1"/>
      <c r="BD3415"/>
      <c r="BE3415"/>
      <c r="BF3415" s="1"/>
      <c r="BG3415"/>
      <c r="BH3415"/>
      <c r="BI3415"/>
      <c r="BJ3415" s="1"/>
      <c r="BK3415" s="1"/>
      <c r="BL3415"/>
      <c r="BM3415" s="1"/>
      <c r="BN3415" s="1"/>
      <c r="BO3415" s="1"/>
      <c r="BP3415" s="1"/>
      <c r="BQ3415" s="1"/>
      <c r="BR3415" s="1"/>
      <c r="BS3415" s="1"/>
      <c r="BT3415" s="22"/>
      <c r="BU3415" s="1"/>
      <c r="BV3415" s="1"/>
      <c r="BW3415" s="1"/>
      <c r="BX3415" s="1"/>
      <c r="BY3415" s="1"/>
      <c r="BZ3415" s="1"/>
      <c r="CA3415" s="1"/>
      <c r="CB3415" s="1"/>
      <c r="CC3415" s="1"/>
      <c r="CD3415" s="1"/>
      <c r="CE3415" s="1"/>
      <c r="CF3415" s="1"/>
      <c r="CG3415" s="1"/>
      <c r="CH3415" s="1"/>
      <c r="CI3415" s="1"/>
      <c r="CJ3415" s="1"/>
      <c r="CK3415" s="1"/>
      <c r="CL3415" s="1"/>
      <c r="CM3415" s="1"/>
      <c r="CN3415" s="1"/>
      <c r="CO3415" s="1"/>
      <c r="CP3415" s="1"/>
      <c r="CQ3415" s="1"/>
      <c r="CR3415" s="1"/>
      <c r="CS3415" s="1"/>
      <c r="CT3415" s="1"/>
      <c r="CU3415" s="1"/>
      <c r="CV3415" s="1"/>
      <c r="CW3415" s="1"/>
      <c r="CX3415" s="1"/>
      <c r="CY3415" s="1"/>
      <c r="CZ3415" s="1"/>
      <c r="DA3415" s="1"/>
      <c r="DB3415" s="1"/>
      <c r="DC3415" s="1"/>
      <c r="DD3415" s="1"/>
      <c r="DE3415" s="1"/>
      <c r="DF3415" s="1"/>
      <c r="DG3415" s="1"/>
      <c r="DH3415" s="1"/>
      <c r="DI3415" s="1"/>
      <c r="DJ3415" s="1"/>
      <c r="DK3415" s="1"/>
      <c r="DL3415" s="1"/>
      <c r="DM3415" s="1"/>
      <c r="DN3415" s="1"/>
      <c r="DO3415" s="1"/>
      <c r="DP3415" s="1"/>
      <c r="DQ3415" s="1"/>
      <c r="DR3415" s="1"/>
      <c r="DS3415" s="1"/>
      <c r="DT3415" s="1"/>
      <c r="DU3415" s="1"/>
      <c r="DV3415" s="1"/>
      <c r="DW3415" s="1"/>
      <c r="DX3415" s="1"/>
      <c r="DY3415" s="1"/>
      <c r="DZ3415" s="1"/>
      <c r="EA3415" s="1"/>
      <c r="EB3415" s="1"/>
      <c r="EC3415" s="1"/>
      <c r="ED3415" s="1"/>
      <c r="EE3415" s="1"/>
      <c r="EF3415" s="1"/>
      <c r="EG3415" s="1"/>
      <c r="EH3415" s="1"/>
      <c r="EI3415" s="1"/>
      <c r="EJ3415" s="1"/>
      <c r="EK3415" s="1"/>
      <c r="EL3415" s="1"/>
      <c r="EM3415" s="1"/>
      <c r="EN3415" s="1"/>
      <c r="EO3415" s="1"/>
      <c r="EP3415" s="1"/>
      <c r="EQ3415" s="1"/>
      <c r="ER3415" s="1"/>
      <c r="ES3415" s="1"/>
      <c r="ET3415" s="1"/>
      <c r="EU3415" s="1"/>
      <c r="EV3415" s="1"/>
      <c r="EW3415" s="1"/>
      <c r="EX3415" s="1"/>
      <c r="EY3415" s="1"/>
      <c r="EZ3415" s="1"/>
      <c r="FA3415" s="1"/>
      <c r="FB3415" s="1"/>
      <c r="FC3415" s="1"/>
      <c r="FD3415" s="1"/>
      <c r="FE3415" s="1"/>
      <c r="FF3415" s="1"/>
      <c r="FG3415" s="1"/>
      <c r="FH3415" s="1"/>
      <c r="FI3415" s="1"/>
      <c r="FJ3415" s="1"/>
      <c r="FK3415" s="1"/>
      <c r="FL3415" s="1"/>
      <c r="FM3415" s="1"/>
      <c r="FN3415" s="1"/>
      <c r="FO3415" s="1"/>
      <c r="FP3415" s="1"/>
      <c r="FQ3415" s="1"/>
      <c r="FR3415" s="1"/>
      <c r="FS3415" s="1"/>
      <c r="FT3415" s="1"/>
      <c r="FU3415" s="1"/>
      <c r="FV3415" s="1"/>
      <c r="FW3415" s="1"/>
      <c r="FX3415" s="1"/>
      <c r="FY3415" s="1"/>
      <c r="FZ3415" s="1"/>
      <c r="GA3415" s="1"/>
      <c r="GB3415" s="1"/>
      <c r="GC3415" s="1"/>
      <c r="GD3415" s="1"/>
      <c r="GE3415" s="1"/>
      <c r="GF3415" s="1"/>
      <c r="GG3415" s="1"/>
      <c r="GH3415" s="1"/>
      <c r="GI3415" s="1"/>
      <c r="GJ3415" s="1"/>
      <c r="GK3415"/>
      <c r="GL3415"/>
      <c r="GM3415"/>
      <c r="GN3415"/>
      <c r="GO3415"/>
      <c r="GP3415"/>
      <c r="GQ3415"/>
      <c r="GR3415"/>
      <c r="GS3415"/>
      <c r="GT3415"/>
      <c r="GU3415"/>
      <c r="GV3415"/>
      <c r="GW3415"/>
      <c r="GX3415"/>
      <c r="GY3415"/>
      <c r="GZ3415"/>
      <c r="HA3415"/>
      <c r="HB3415"/>
      <c r="HC3415"/>
      <c r="HD3415"/>
      <c r="HE3415"/>
    </row>
    <row r="3416" spans="6:213" s="19" customFormat="1" x14ac:dyDescent="0.25">
      <c r="F3416" s="20"/>
      <c r="G3416" s="20"/>
      <c r="H3416" s="20"/>
      <c r="I3416" s="20"/>
      <c r="J3416" s="21"/>
      <c r="K3416" s="21"/>
      <c r="L3416" s="20"/>
      <c r="M3416" s="20"/>
      <c r="N3416" s="22"/>
      <c r="O3416" s="22"/>
      <c r="P3416" s="22"/>
      <c r="Q3416" s="22"/>
      <c r="U3416" s="20"/>
      <c r="V3416" s="20"/>
      <c r="W3416" s="20"/>
      <c r="X3416" s="27"/>
      <c r="Y3416" s="253"/>
      <c r="Z3416" s="30"/>
      <c r="AA3416" s="30"/>
      <c r="AB3416" s="31"/>
      <c r="AC3416" s="31"/>
      <c r="AD3416" s="31"/>
      <c r="AE3416" s="31"/>
      <c r="AF3416" s="31"/>
      <c r="AG3416" s="241"/>
      <c r="AH3416" s="31"/>
      <c r="AI3416" s="31"/>
      <c r="AJ3416" s="31"/>
      <c r="AK3416" s="31"/>
      <c r="AL3416" s="120"/>
      <c r="AM3416" s="25"/>
      <c r="AN3416" s="25"/>
      <c r="AO3416" s="25"/>
      <c r="AP3416" s="25"/>
      <c r="AQ3416" s="26"/>
      <c r="AR3416" s="25"/>
      <c r="AS3416" s="25"/>
      <c r="AT3416" s="25"/>
      <c r="AU3416" s="25"/>
      <c r="AV3416" s="25"/>
      <c r="BC3416" s="1"/>
      <c r="BD3416"/>
      <c r="BE3416"/>
      <c r="BF3416" s="1"/>
      <c r="BG3416"/>
      <c r="BH3416"/>
      <c r="BI3416"/>
      <c r="BJ3416" s="1"/>
      <c r="BK3416" s="1"/>
      <c r="BL3416"/>
      <c r="BM3416" s="1"/>
      <c r="BN3416" s="1"/>
      <c r="BO3416" s="1"/>
      <c r="BP3416" s="1"/>
      <c r="BQ3416" s="1"/>
      <c r="BR3416" s="1"/>
      <c r="BS3416" s="1"/>
      <c r="BT3416" s="22"/>
      <c r="BU3416" s="1"/>
      <c r="BV3416" s="1"/>
      <c r="BW3416" s="1"/>
      <c r="BX3416" s="1"/>
      <c r="BY3416" s="1"/>
      <c r="BZ3416" s="1"/>
      <c r="CA3416" s="1"/>
      <c r="CB3416" s="1"/>
      <c r="CC3416" s="1"/>
      <c r="CD3416" s="1"/>
      <c r="CE3416" s="1"/>
      <c r="CF3416" s="1"/>
      <c r="CG3416" s="1"/>
      <c r="CH3416" s="1"/>
      <c r="CI3416" s="1"/>
      <c r="CJ3416" s="1"/>
      <c r="CK3416" s="1"/>
      <c r="CL3416" s="1"/>
      <c r="CM3416" s="1"/>
      <c r="CN3416" s="1"/>
      <c r="CO3416" s="1"/>
      <c r="CP3416" s="1"/>
      <c r="CQ3416" s="1"/>
      <c r="CR3416" s="1"/>
      <c r="CS3416" s="1"/>
      <c r="CT3416" s="1"/>
      <c r="CU3416" s="1"/>
      <c r="CV3416" s="1"/>
      <c r="CW3416" s="1"/>
      <c r="CX3416" s="1"/>
      <c r="CY3416" s="1"/>
      <c r="CZ3416" s="1"/>
      <c r="DA3416" s="1"/>
      <c r="DB3416" s="1"/>
      <c r="DC3416" s="1"/>
      <c r="DD3416" s="1"/>
      <c r="DE3416" s="1"/>
      <c r="DF3416" s="1"/>
      <c r="DG3416" s="1"/>
      <c r="DH3416" s="1"/>
      <c r="DI3416" s="1"/>
      <c r="DJ3416" s="1"/>
      <c r="DK3416" s="1"/>
      <c r="DL3416" s="1"/>
      <c r="DM3416" s="1"/>
      <c r="DN3416" s="1"/>
      <c r="DO3416" s="1"/>
      <c r="DP3416" s="1"/>
      <c r="DQ3416" s="1"/>
      <c r="DR3416" s="1"/>
      <c r="DS3416" s="1"/>
      <c r="DT3416" s="1"/>
      <c r="DU3416" s="1"/>
      <c r="DV3416" s="1"/>
      <c r="DW3416" s="1"/>
      <c r="DX3416" s="1"/>
      <c r="DY3416" s="1"/>
      <c r="DZ3416" s="1"/>
      <c r="EA3416" s="1"/>
      <c r="EB3416" s="1"/>
      <c r="EC3416" s="1"/>
      <c r="ED3416" s="1"/>
      <c r="EE3416" s="1"/>
      <c r="EF3416" s="1"/>
      <c r="EG3416" s="1"/>
      <c r="EH3416" s="1"/>
      <c r="EI3416" s="1"/>
      <c r="EJ3416" s="1"/>
      <c r="EK3416" s="1"/>
      <c r="EL3416" s="1"/>
      <c r="EM3416" s="1"/>
      <c r="EN3416" s="1"/>
      <c r="EO3416" s="1"/>
      <c r="EP3416" s="1"/>
      <c r="EQ3416" s="1"/>
      <c r="ER3416" s="1"/>
      <c r="ES3416" s="1"/>
      <c r="ET3416" s="1"/>
      <c r="EU3416" s="1"/>
      <c r="EV3416" s="1"/>
      <c r="EW3416" s="1"/>
      <c r="EX3416" s="1"/>
      <c r="EY3416" s="1"/>
      <c r="EZ3416" s="1"/>
      <c r="FA3416" s="1"/>
      <c r="FB3416" s="1"/>
      <c r="FC3416" s="1"/>
      <c r="FD3416" s="1"/>
      <c r="FE3416" s="1"/>
      <c r="FF3416" s="1"/>
      <c r="FG3416" s="1"/>
      <c r="FH3416" s="1"/>
      <c r="FI3416" s="1"/>
      <c r="FJ3416" s="1"/>
      <c r="FK3416" s="1"/>
      <c r="FL3416" s="1"/>
      <c r="FM3416" s="1"/>
      <c r="FN3416" s="1"/>
      <c r="FO3416" s="1"/>
      <c r="FP3416" s="1"/>
      <c r="FQ3416" s="1"/>
      <c r="FR3416" s="1"/>
      <c r="FS3416" s="1"/>
      <c r="FT3416" s="1"/>
      <c r="FU3416" s="1"/>
      <c r="FV3416" s="1"/>
      <c r="FW3416" s="1"/>
      <c r="FX3416" s="1"/>
      <c r="FY3416" s="1"/>
      <c r="FZ3416" s="1"/>
      <c r="GA3416" s="1"/>
      <c r="GB3416" s="1"/>
      <c r="GC3416" s="1"/>
      <c r="GD3416" s="1"/>
      <c r="GE3416" s="1"/>
      <c r="GF3416" s="1"/>
      <c r="GG3416" s="1"/>
      <c r="GH3416" s="1"/>
      <c r="GI3416" s="1"/>
      <c r="GJ3416" s="1"/>
      <c r="GK3416"/>
      <c r="GL3416"/>
      <c r="GM3416"/>
      <c r="GN3416"/>
      <c r="GO3416"/>
      <c r="GP3416"/>
      <c r="GQ3416"/>
      <c r="GR3416"/>
      <c r="GS3416"/>
      <c r="GT3416"/>
      <c r="GU3416"/>
      <c r="GV3416"/>
      <c r="GW3416"/>
      <c r="GX3416"/>
      <c r="GY3416"/>
      <c r="GZ3416"/>
      <c r="HA3416"/>
      <c r="HB3416"/>
      <c r="HC3416"/>
      <c r="HD3416"/>
      <c r="HE3416"/>
    </row>
    <row r="3417" spans="6:213" s="19" customFormat="1" x14ac:dyDescent="0.25">
      <c r="F3417" s="20"/>
      <c r="G3417" s="20"/>
      <c r="H3417" s="20"/>
      <c r="I3417" s="20"/>
      <c r="J3417" s="21"/>
      <c r="K3417" s="21"/>
      <c r="L3417" s="20"/>
      <c r="M3417" s="20"/>
      <c r="N3417" s="22"/>
      <c r="O3417" s="22"/>
      <c r="P3417" s="22"/>
      <c r="Q3417" s="22"/>
      <c r="U3417" s="20"/>
      <c r="V3417" s="20"/>
      <c r="W3417" s="20"/>
      <c r="X3417" s="27"/>
      <c r="Y3417" s="253"/>
      <c r="Z3417" s="30"/>
      <c r="AA3417" s="30"/>
      <c r="AB3417" s="31"/>
      <c r="AC3417" s="31"/>
      <c r="AD3417" s="31"/>
      <c r="AE3417" s="31"/>
      <c r="AF3417" s="31"/>
      <c r="AG3417" s="241"/>
      <c r="AH3417" s="31"/>
      <c r="AI3417" s="31"/>
      <c r="AJ3417" s="31"/>
      <c r="AK3417" s="31"/>
      <c r="AL3417" s="120"/>
      <c r="AM3417" s="25"/>
      <c r="AN3417" s="25"/>
      <c r="AO3417" s="25"/>
      <c r="AP3417" s="25"/>
      <c r="AQ3417" s="26"/>
      <c r="AR3417" s="25"/>
      <c r="AS3417" s="25"/>
      <c r="AT3417" s="25"/>
      <c r="AU3417" s="25"/>
      <c r="AV3417" s="25"/>
      <c r="BC3417" s="1"/>
      <c r="BD3417"/>
      <c r="BE3417"/>
      <c r="BF3417" s="1"/>
      <c r="BG3417"/>
      <c r="BH3417"/>
      <c r="BI3417"/>
      <c r="BJ3417" s="1"/>
      <c r="BK3417" s="1"/>
      <c r="BL3417"/>
      <c r="BM3417" s="1"/>
      <c r="BN3417" s="1"/>
      <c r="BO3417" s="1"/>
      <c r="BP3417" s="1"/>
      <c r="BQ3417" s="1"/>
      <c r="BR3417" s="1"/>
      <c r="BS3417" s="1"/>
      <c r="BT3417" s="22"/>
      <c r="BU3417" s="1"/>
      <c r="BV3417" s="1"/>
      <c r="BW3417" s="1"/>
      <c r="BX3417" s="1"/>
      <c r="BY3417" s="1"/>
      <c r="BZ3417" s="1"/>
      <c r="CA3417" s="1"/>
      <c r="CB3417" s="1"/>
      <c r="CC3417" s="1"/>
      <c r="CD3417" s="1"/>
      <c r="CE3417" s="1"/>
      <c r="CF3417" s="1"/>
      <c r="CG3417" s="1"/>
      <c r="CH3417" s="1"/>
      <c r="CI3417" s="1"/>
      <c r="CJ3417" s="1"/>
      <c r="CK3417" s="1"/>
      <c r="CL3417" s="1"/>
      <c r="CM3417" s="1"/>
      <c r="CN3417" s="1"/>
      <c r="CO3417" s="1"/>
      <c r="CP3417" s="1"/>
      <c r="CQ3417" s="1"/>
      <c r="CR3417" s="1"/>
      <c r="CS3417" s="1"/>
      <c r="CT3417" s="1"/>
      <c r="CU3417" s="1"/>
      <c r="CV3417" s="1"/>
      <c r="CW3417" s="1"/>
      <c r="CX3417" s="1"/>
      <c r="CY3417" s="1"/>
      <c r="CZ3417" s="1"/>
      <c r="DA3417" s="1"/>
      <c r="DB3417" s="1"/>
      <c r="DC3417" s="1"/>
      <c r="DD3417" s="1"/>
      <c r="DE3417" s="1"/>
      <c r="DF3417" s="1"/>
      <c r="DG3417" s="1"/>
      <c r="DH3417" s="1"/>
      <c r="DI3417" s="1"/>
      <c r="DJ3417" s="1"/>
      <c r="DK3417" s="1"/>
      <c r="DL3417" s="1"/>
      <c r="DM3417" s="1"/>
      <c r="DN3417" s="1"/>
      <c r="DO3417" s="1"/>
      <c r="DP3417" s="1"/>
      <c r="DQ3417" s="1"/>
      <c r="DR3417" s="1"/>
      <c r="DS3417" s="1"/>
      <c r="DT3417" s="1"/>
      <c r="DU3417" s="1"/>
      <c r="DV3417" s="1"/>
      <c r="DW3417" s="1"/>
      <c r="DX3417" s="1"/>
      <c r="DY3417" s="1"/>
      <c r="DZ3417" s="1"/>
      <c r="EA3417" s="1"/>
      <c r="EB3417" s="1"/>
      <c r="EC3417" s="1"/>
      <c r="ED3417" s="1"/>
      <c r="EE3417" s="1"/>
      <c r="EF3417" s="1"/>
      <c r="EG3417" s="1"/>
      <c r="EH3417" s="1"/>
      <c r="EI3417" s="1"/>
      <c r="EJ3417" s="1"/>
      <c r="EK3417" s="1"/>
      <c r="EL3417" s="1"/>
      <c r="EM3417" s="1"/>
      <c r="EN3417" s="1"/>
      <c r="EO3417" s="1"/>
      <c r="EP3417" s="1"/>
      <c r="EQ3417" s="1"/>
      <c r="ER3417" s="1"/>
      <c r="ES3417" s="1"/>
      <c r="ET3417" s="1"/>
      <c r="EU3417" s="1"/>
      <c r="EV3417" s="1"/>
      <c r="EW3417" s="1"/>
      <c r="EX3417" s="1"/>
      <c r="EY3417" s="1"/>
      <c r="EZ3417" s="1"/>
      <c r="FA3417" s="1"/>
      <c r="FB3417" s="1"/>
      <c r="FC3417" s="1"/>
      <c r="FD3417" s="1"/>
      <c r="FE3417" s="1"/>
      <c r="FF3417" s="1"/>
      <c r="FG3417" s="1"/>
      <c r="FH3417" s="1"/>
      <c r="FI3417" s="1"/>
      <c r="FJ3417" s="1"/>
      <c r="FK3417" s="1"/>
      <c r="FL3417" s="1"/>
      <c r="FM3417" s="1"/>
      <c r="FN3417" s="1"/>
      <c r="FO3417" s="1"/>
      <c r="FP3417" s="1"/>
      <c r="FQ3417" s="1"/>
      <c r="FR3417" s="1"/>
      <c r="FS3417" s="1"/>
      <c r="FT3417" s="1"/>
      <c r="FU3417" s="1"/>
      <c r="FV3417" s="1"/>
      <c r="FW3417" s="1"/>
      <c r="FX3417" s="1"/>
      <c r="FY3417" s="1"/>
      <c r="FZ3417" s="1"/>
      <c r="GA3417" s="1"/>
      <c r="GB3417" s="1"/>
      <c r="GC3417" s="1"/>
      <c r="GD3417" s="1"/>
      <c r="GE3417" s="1"/>
      <c r="GF3417" s="1"/>
      <c r="GG3417" s="1"/>
      <c r="GH3417" s="1"/>
      <c r="GI3417" s="1"/>
      <c r="GJ3417" s="1"/>
      <c r="GK3417"/>
      <c r="GL3417"/>
      <c r="GM3417"/>
      <c r="GN3417"/>
      <c r="GO3417"/>
      <c r="GP3417"/>
      <c r="GQ3417"/>
      <c r="GR3417"/>
      <c r="GS3417"/>
      <c r="GT3417"/>
      <c r="GU3417"/>
      <c r="GV3417"/>
      <c r="GW3417"/>
      <c r="GX3417"/>
      <c r="GY3417"/>
      <c r="GZ3417"/>
      <c r="HA3417"/>
      <c r="HB3417"/>
      <c r="HC3417"/>
      <c r="HD3417"/>
      <c r="HE3417"/>
    </row>
    <row r="3418" spans="6:213" s="19" customFormat="1" x14ac:dyDescent="0.25">
      <c r="F3418" s="20"/>
      <c r="G3418" s="20"/>
      <c r="H3418" s="20"/>
      <c r="I3418" s="20"/>
      <c r="J3418" s="21"/>
      <c r="K3418" s="21"/>
      <c r="L3418" s="20"/>
      <c r="M3418" s="20"/>
      <c r="N3418" s="22"/>
      <c r="O3418" s="22"/>
      <c r="P3418" s="22"/>
      <c r="Q3418" s="22"/>
      <c r="U3418" s="20"/>
      <c r="V3418" s="20"/>
      <c r="W3418" s="20"/>
      <c r="X3418" s="27"/>
      <c r="Y3418" s="253"/>
      <c r="Z3418" s="30"/>
      <c r="AA3418" s="30"/>
      <c r="AB3418" s="31"/>
      <c r="AC3418" s="31"/>
      <c r="AD3418" s="31"/>
      <c r="AE3418" s="31"/>
      <c r="AF3418" s="31"/>
      <c r="AG3418" s="241"/>
      <c r="AH3418" s="31"/>
      <c r="AI3418" s="31"/>
      <c r="AJ3418" s="31"/>
      <c r="AK3418" s="31"/>
      <c r="AL3418" s="120"/>
      <c r="AM3418" s="25"/>
      <c r="AN3418" s="25"/>
      <c r="AO3418" s="25"/>
      <c r="AP3418" s="25"/>
      <c r="AQ3418" s="26"/>
      <c r="AR3418" s="25"/>
      <c r="AS3418" s="25"/>
      <c r="AT3418" s="25"/>
      <c r="AU3418" s="25"/>
      <c r="AV3418" s="25"/>
      <c r="BC3418" s="1"/>
      <c r="BD3418"/>
      <c r="BE3418"/>
      <c r="BF3418" s="1"/>
      <c r="BG3418"/>
      <c r="BH3418"/>
      <c r="BI3418"/>
      <c r="BJ3418" s="1"/>
      <c r="BK3418" s="1"/>
      <c r="BL3418"/>
      <c r="BM3418" s="1"/>
      <c r="BN3418" s="1"/>
      <c r="BO3418" s="1"/>
      <c r="BP3418" s="1"/>
      <c r="BQ3418" s="1"/>
      <c r="BR3418" s="1"/>
      <c r="BS3418" s="1"/>
      <c r="BT3418" s="22"/>
      <c r="BU3418" s="1"/>
      <c r="BV3418" s="1"/>
      <c r="BW3418" s="1"/>
      <c r="BX3418" s="1"/>
      <c r="BY3418" s="1"/>
      <c r="BZ3418" s="1"/>
      <c r="CA3418" s="1"/>
      <c r="CB3418" s="1"/>
      <c r="CC3418" s="1"/>
      <c r="CD3418" s="1"/>
      <c r="CE3418" s="1"/>
      <c r="CF3418" s="1"/>
      <c r="CG3418" s="1"/>
      <c r="CH3418" s="1"/>
      <c r="CI3418" s="1"/>
      <c r="CJ3418" s="1"/>
      <c r="CK3418" s="1"/>
      <c r="CL3418" s="1"/>
      <c r="CM3418" s="1"/>
      <c r="CN3418" s="1"/>
      <c r="CO3418" s="1"/>
      <c r="CP3418" s="1"/>
      <c r="CQ3418" s="1"/>
      <c r="CR3418" s="1"/>
      <c r="CS3418" s="1"/>
      <c r="CT3418" s="1"/>
      <c r="CU3418" s="1"/>
      <c r="CV3418" s="1"/>
      <c r="CW3418" s="1"/>
      <c r="CX3418" s="1"/>
      <c r="CY3418" s="1"/>
      <c r="CZ3418" s="1"/>
      <c r="DA3418" s="1"/>
      <c r="DB3418" s="1"/>
      <c r="DC3418" s="1"/>
      <c r="DD3418" s="1"/>
      <c r="DE3418" s="1"/>
      <c r="DF3418" s="1"/>
      <c r="DG3418" s="1"/>
      <c r="DH3418" s="1"/>
      <c r="DI3418" s="1"/>
      <c r="DJ3418" s="1"/>
      <c r="DK3418" s="1"/>
      <c r="DL3418" s="1"/>
      <c r="DM3418" s="1"/>
      <c r="DN3418" s="1"/>
      <c r="DO3418" s="1"/>
      <c r="DP3418" s="1"/>
      <c r="DQ3418" s="1"/>
      <c r="DR3418" s="1"/>
      <c r="DS3418" s="1"/>
      <c r="DT3418" s="1"/>
      <c r="DU3418" s="1"/>
      <c r="DV3418" s="1"/>
      <c r="DW3418" s="1"/>
      <c r="DX3418" s="1"/>
      <c r="DY3418" s="1"/>
      <c r="DZ3418" s="1"/>
      <c r="EA3418" s="1"/>
      <c r="EB3418" s="1"/>
      <c r="EC3418" s="1"/>
      <c r="ED3418" s="1"/>
      <c r="EE3418" s="1"/>
      <c r="EF3418" s="1"/>
      <c r="EG3418" s="1"/>
      <c r="EH3418" s="1"/>
      <c r="EI3418" s="1"/>
      <c r="EJ3418" s="1"/>
      <c r="EK3418" s="1"/>
      <c r="EL3418" s="1"/>
      <c r="EM3418" s="1"/>
      <c r="EN3418" s="1"/>
      <c r="EO3418" s="1"/>
      <c r="EP3418" s="1"/>
      <c r="EQ3418" s="1"/>
      <c r="ER3418" s="1"/>
      <c r="ES3418" s="1"/>
      <c r="ET3418" s="1"/>
      <c r="EU3418" s="1"/>
      <c r="EV3418" s="1"/>
      <c r="EW3418" s="1"/>
      <c r="EX3418" s="1"/>
      <c r="EY3418" s="1"/>
      <c r="EZ3418" s="1"/>
      <c r="FA3418" s="1"/>
      <c r="FB3418" s="1"/>
      <c r="FC3418" s="1"/>
      <c r="FD3418" s="1"/>
      <c r="FE3418" s="1"/>
      <c r="FF3418" s="1"/>
      <c r="FG3418" s="1"/>
      <c r="FH3418" s="1"/>
      <c r="FI3418" s="1"/>
      <c r="FJ3418" s="1"/>
      <c r="FK3418" s="1"/>
      <c r="FL3418" s="1"/>
      <c r="FM3418" s="1"/>
      <c r="FN3418" s="1"/>
      <c r="FO3418" s="1"/>
      <c r="FP3418" s="1"/>
      <c r="FQ3418" s="1"/>
      <c r="FR3418" s="1"/>
      <c r="FS3418" s="1"/>
      <c r="FT3418" s="1"/>
      <c r="FU3418" s="1"/>
      <c r="FV3418" s="1"/>
      <c r="FW3418" s="1"/>
      <c r="FX3418" s="1"/>
      <c r="FY3418" s="1"/>
      <c r="FZ3418" s="1"/>
      <c r="GA3418" s="1"/>
      <c r="GB3418" s="1"/>
      <c r="GC3418" s="1"/>
      <c r="GD3418" s="1"/>
      <c r="GE3418" s="1"/>
      <c r="GF3418" s="1"/>
      <c r="GG3418" s="1"/>
      <c r="GH3418" s="1"/>
      <c r="GI3418" s="1"/>
      <c r="GJ3418" s="1"/>
      <c r="GK3418"/>
      <c r="GL3418"/>
      <c r="GM3418"/>
      <c r="GN3418"/>
      <c r="GO3418"/>
      <c r="GP3418"/>
      <c r="GQ3418"/>
      <c r="GR3418"/>
      <c r="GS3418"/>
      <c r="GT3418"/>
      <c r="GU3418"/>
      <c r="GV3418"/>
      <c r="GW3418"/>
      <c r="GX3418"/>
      <c r="GY3418"/>
      <c r="GZ3418"/>
      <c r="HA3418"/>
      <c r="HB3418"/>
      <c r="HC3418"/>
      <c r="HD3418"/>
      <c r="HE3418"/>
    </row>
    <row r="3419" spans="6:213" s="19" customFormat="1" x14ac:dyDescent="0.25">
      <c r="F3419" s="20"/>
      <c r="G3419" s="20"/>
      <c r="H3419" s="20"/>
      <c r="I3419" s="20"/>
      <c r="J3419" s="21"/>
      <c r="K3419" s="21"/>
      <c r="L3419" s="20"/>
      <c r="M3419" s="20"/>
      <c r="N3419" s="22"/>
      <c r="O3419" s="22"/>
      <c r="P3419" s="22"/>
      <c r="Q3419" s="22"/>
      <c r="U3419" s="20"/>
      <c r="V3419" s="20"/>
      <c r="W3419" s="20"/>
      <c r="X3419" s="27"/>
      <c r="Y3419" s="253"/>
      <c r="Z3419" s="30"/>
      <c r="AA3419" s="30"/>
      <c r="AB3419" s="31"/>
      <c r="AC3419" s="31"/>
      <c r="AD3419" s="31"/>
      <c r="AE3419" s="31"/>
      <c r="AF3419" s="31"/>
      <c r="AG3419" s="241"/>
      <c r="AH3419" s="31"/>
      <c r="AI3419" s="31"/>
      <c r="AJ3419" s="31"/>
      <c r="AK3419" s="31"/>
      <c r="AL3419" s="120"/>
      <c r="AM3419" s="25"/>
      <c r="AN3419" s="25"/>
      <c r="AO3419" s="25"/>
      <c r="AP3419" s="25"/>
      <c r="AQ3419" s="26"/>
      <c r="AR3419" s="25"/>
      <c r="AS3419" s="25"/>
      <c r="AT3419" s="25"/>
      <c r="AU3419" s="25"/>
      <c r="AV3419" s="25"/>
      <c r="BC3419" s="1"/>
      <c r="BD3419"/>
      <c r="BE3419"/>
      <c r="BF3419" s="1"/>
      <c r="BG3419"/>
      <c r="BH3419"/>
      <c r="BI3419"/>
      <c r="BJ3419" s="1"/>
      <c r="BK3419" s="1"/>
      <c r="BL3419"/>
      <c r="BM3419" s="1"/>
      <c r="BN3419" s="1"/>
      <c r="BO3419" s="1"/>
      <c r="BP3419" s="1"/>
      <c r="BQ3419" s="1"/>
      <c r="BR3419" s="1"/>
      <c r="BS3419" s="1"/>
      <c r="BT3419" s="22"/>
      <c r="BU3419" s="1"/>
      <c r="BV3419" s="1"/>
      <c r="BW3419" s="1"/>
      <c r="BX3419" s="1"/>
      <c r="BY3419" s="1"/>
      <c r="BZ3419" s="1"/>
      <c r="CA3419" s="1"/>
      <c r="CB3419" s="1"/>
      <c r="CC3419" s="1"/>
      <c r="CD3419" s="1"/>
      <c r="CE3419" s="1"/>
      <c r="CF3419" s="1"/>
      <c r="CG3419" s="1"/>
      <c r="CH3419" s="1"/>
      <c r="CI3419" s="1"/>
      <c r="CJ3419" s="1"/>
      <c r="CK3419" s="1"/>
      <c r="CL3419" s="1"/>
      <c r="CM3419" s="1"/>
      <c r="CN3419" s="1"/>
      <c r="CO3419" s="1"/>
      <c r="CP3419" s="1"/>
      <c r="CQ3419" s="1"/>
      <c r="CR3419" s="1"/>
      <c r="CS3419" s="1"/>
      <c r="CT3419" s="1"/>
      <c r="CU3419" s="1"/>
      <c r="CV3419" s="1"/>
      <c r="CW3419" s="1"/>
      <c r="CX3419" s="1"/>
      <c r="CY3419" s="1"/>
      <c r="CZ3419" s="1"/>
      <c r="DA3419" s="1"/>
      <c r="DB3419" s="1"/>
      <c r="DC3419" s="1"/>
      <c r="DD3419" s="1"/>
      <c r="DE3419" s="1"/>
      <c r="DF3419" s="1"/>
      <c r="DG3419" s="1"/>
      <c r="DH3419" s="1"/>
      <c r="DI3419" s="1"/>
      <c r="DJ3419" s="1"/>
      <c r="DK3419" s="1"/>
      <c r="DL3419" s="1"/>
      <c r="DM3419" s="1"/>
      <c r="DN3419" s="1"/>
      <c r="DO3419" s="1"/>
      <c r="DP3419" s="1"/>
      <c r="DQ3419" s="1"/>
      <c r="DR3419" s="1"/>
      <c r="DS3419" s="1"/>
      <c r="DT3419" s="1"/>
      <c r="DU3419" s="1"/>
      <c r="DV3419" s="1"/>
      <c r="DW3419" s="1"/>
      <c r="DX3419" s="1"/>
      <c r="DY3419" s="1"/>
      <c r="DZ3419" s="1"/>
      <c r="EA3419" s="1"/>
      <c r="EB3419" s="1"/>
      <c r="EC3419" s="1"/>
      <c r="ED3419" s="1"/>
      <c r="EE3419" s="1"/>
      <c r="EF3419" s="1"/>
      <c r="EG3419" s="1"/>
      <c r="EH3419" s="1"/>
      <c r="EI3419" s="1"/>
      <c r="EJ3419" s="1"/>
      <c r="EK3419" s="1"/>
      <c r="EL3419" s="1"/>
      <c r="EM3419" s="1"/>
      <c r="EN3419" s="1"/>
      <c r="EO3419" s="1"/>
      <c r="EP3419" s="1"/>
      <c r="EQ3419" s="1"/>
      <c r="ER3419" s="1"/>
      <c r="ES3419" s="1"/>
      <c r="ET3419" s="1"/>
      <c r="EU3419" s="1"/>
      <c r="EV3419" s="1"/>
      <c r="EW3419" s="1"/>
      <c r="EX3419" s="1"/>
      <c r="EY3419" s="1"/>
      <c r="EZ3419" s="1"/>
      <c r="FA3419" s="1"/>
      <c r="FB3419" s="1"/>
      <c r="FC3419" s="1"/>
      <c r="FD3419" s="1"/>
      <c r="FE3419" s="1"/>
      <c r="FF3419" s="1"/>
      <c r="FG3419" s="1"/>
      <c r="FH3419" s="1"/>
      <c r="FI3419" s="1"/>
      <c r="FJ3419" s="1"/>
      <c r="FK3419" s="1"/>
      <c r="FL3419" s="1"/>
      <c r="FM3419" s="1"/>
      <c r="FN3419" s="1"/>
      <c r="FO3419" s="1"/>
      <c r="FP3419" s="1"/>
      <c r="FQ3419" s="1"/>
      <c r="FR3419" s="1"/>
      <c r="FS3419" s="1"/>
      <c r="FT3419" s="1"/>
      <c r="FU3419" s="1"/>
      <c r="FV3419" s="1"/>
      <c r="FW3419" s="1"/>
      <c r="FX3419" s="1"/>
      <c r="FY3419" s="1"/>
      <c r="FZ3419" s="1"/>
      <c r="GA3419" s="1"/>
      <c r="GB3419" s="1"/>
      <c r="GC3419" s="1"/>
      <c r="GD3419" s="1"/>
      <c r="GE3419" s="1"/>
      <c r="GF3419" s="1"/>
      <c r="GG3419" s="1"/>
      <c r="GH3419" s="1"/>
      <c r="GI3419" s="1"/>
      <c r="GJ3419" s="1"/>
      <c r="GK3419"/>
      <c r="GL3419"/>
      <c r="GM3419"/>
      <c r="GN3419"/>
      <c r="GO3419"/>
      <c r="GP3419"/>
      <c r="GQ3419"/>
      <c r="GR3419"/>
      <c r="GS3419"/>
      <c r="GT3419"/>
      <c r="GU3419"/>
      <c r="GV3419"/>
      <c r="GW3419"/>
      <c r="GX3419"/>
      <c r="GY3419"/>
      <c r="GZ3419"/>
      <c r="HA3419"/>
      <c r="HB3419"/>
      <c r="HC3419"/>
      <c r="HD3419"/>
      <c r="HE3419"/>
    </row>
    <row r="3420" spans="6:213" s="19" customFormat="1" x14ac:dyDescent="0.25">
      <c r="F3420" s="20"/>
      <c r="G3420" s="20"/>
      <c r="H3420" s="20"/>
      <c r="I3420" s="20"/>
      <c r="J3420" s="21"/>
      <c r="K3420" s="21"/>
      <c r="L3420" s="20"/>
      <c r="M3420" s="20"/>
      <c r="N3420" s="22"/>
      <c r="O3420" s="22"/>
      <c r="P3420" s="22"/>
      <c r="Q3420" s="22"/>
      <c r="U3420" s="20"/>
      <c r="V3420" s="20"/>
      <c r="W3420" s="20"/>
      <c r="X3420" s="27"/>
      <c r="Y3420" s="253"/>
      <c r="Z3420" s="30"/>
      <c r="AA3420" s="30"/>
      <c r="AB3420" s="31"/>
      <c r="AC3420" s="31"/>
      <c r="AD3420" s="31"/>
      <c r="AE3420" s="31"/>
      <c r="AF3420" s="31"/>
      <c r="AG3420" s="241"/>
      <c r="AH3420" s="31"/>
      <c r="AI3420" s="31"/>
      <c r="AJ3420" s="31"/>
      <c r="AK3420" s="31"/>
      <c r="AL3420" s="120"/>
      <c r="AM3420" s="25"/>
      <c r="AN3420" s="25"/>
      <c r="AO3420" s="25"/>
      <c r="AP3420" s="25"/>
      <c r="AQ3420" s="26"/>
      <c r="AR3420" s="25"/>
      <c r="AS3420" s="25"/>
      <c r="AT3420" s="25"/>
      <c r="AU3420" s="25"/>
      <c r="AV3420" s="25"/>
      <c r="BC3420" s="1"/>
      <c r="BD3420"/>
      <c r="BE3420"/>
      <c r="BF3420" s="1"/>
      <c r="BG3420"/>
      <c r="BH3420"/>
      <c r="BI3420"/>
      <c r="BJ3420" s="1"/>
      <c r="BK3420" s="1"/>
      <c r="BL3420"/>
      <c r="BM3420" s="1"/>
      <c r="BN3420" s="1"/>
      <c r="BO3420" s="1"/>
      <c r="BP3420" s="1"/>
      <c r="BQ3420" s="1"/>
      <c r="BR3420" s="1"/>
      <c r="BS3420" s="1"/>
      <c r="BT3420" s="22"/>
      <c r="BU3420" s="1"/>
      <c r="BV3420" s="1"/>
      <c r="BW3420" s="1"/>
      <c r="BX3420" s="1"/>
      <c r="BY3420" s="1"/>
      <c r="BZ3420" s="1"/>
      <c r="CA3420" s="1"/>
      <c r="CB3420" s="1"/>
      <c r="CC3420" s="1"/>
      <c r="CD3420" s="1"/>
      <c r="CE3420" s="1"/>
      <c r="CF3420" s="1"/>
      <c r="CG3420" s="1"/>
      <c r="CH3420" s="1"/>
      <c r="CI3420" s="1"/>
      <c r="CJ3420" s="1"/>
      <c r="CK3420" s="1"/>
      <c r="CL3420" s="1"/>
      <c r="CM3420" s="1"/>
      <c r="CN3420" s="1"/>
      <c r="CO3420" s="1"/>
      <c r="CP3420" s="1"/>
      <c r="CQ3420" s="1"/>
      <c r="CR3420" s="1"/>
      <c r="CS3420" s="1"/>
      <c r="CT3420" s="1"/>
      <c r="CU3420" s="1"/>
      <c r="CV3420" s="1"/>
      <c r="CW3420" s="1"/>
      <c r="CX3420" s="1"/>
      <c r="CY3420" s="1"/>
      <c r="CZ3420" s="1"/>
      <c r="DA3420" s="1"/>
      <c r="DB3420" s="1"/>
      <c r="DC3420" s="1"/>
      <c r="DD3420" s="1"/>
      <c r="DE3420" s="1"/>
      <c r="DF3420" s="1"/>
      <c r="DG3420" s="1"/>
      <c r="DH3420" s="1"/>
      <c r="DI3420" s="1"/>
      <c r="DJ3420" s="1"/>
      <c r="DK3420" s="1"/>
      <c r="DL3420" s="1"/>
      <c r="DM3420" s="1"/>
      <c r="DN3420" s="1"/>
      <c r="DO3420" s="1"/>
      <c r="DP3420" s="1"/>
      <c r="DQ3420" s="1"/>
      <c r="DR3420" s="1"/>
      <c r="DS3420" s="1"/>
      <c r="DT3420" s="1"/>
      <c r="DU3420" s="1"/>
      <c r="DV3420" s="1"/>
      <c r="DW3420" s="1"/>
      <c r="DX3420" s="1"/>
      <c r="DY3420" s="1"/>
      <c r="DZ3420" s="1"/>
      <c r="EA3420" s="1"/>
      <c r="EB3420" s="1"/>
      <c r="EC3420" s="1"/>
      <c r="ED3420" s="1"/>
      <c r="EE3420" s="1"/>
      <c r="EF3420" s="1"/>
      <c r="EG3420" s="1"/>
      <c r="EH3420" s="1"/>
      <c r="EI3420" s="1"/>
      <c r="EJ3420" s="1"/>
      <c r="EK3420" s="1"/>
      <c r="EL3420" s="1"/>
      <c r="EM3420" s="1"/>
      <c r="EN3420" s="1"/>
      <c r="EO3420" s="1"/>
      <c r="EP3420" s="1"/>
      <c r="EQ3420" s="1"/>
      <c r="ER3420" s="1"/>
      <c r="ES3420" s="1"/>
      <c r="ET3420" s="1"/>
      <c r="EU3420" s="1"/>
      <c r="EV3420" s="1"/>
      <c r="EW3420" s="1"/>
      <c r="EX3420" s="1"/>
      <c r="EY3420" s="1"/>
      <c r="EZ3420" s="1"/>
      <c r="FA3420" s="1"/>
      <c r="FB3420" s="1"/>
      <c r="FC3420" s="1"/>
      <c r="FD3420" s="1"/>
      <c r="FE3420" s="1"/>
      <c r="FF3420" s="1"/>
      <c r="FG3420" s="1"/>
      <c r="FH3420" s="1"/>
      <c r="FI3420" s="1"/>
      <c r="FJ3420" s="1"/>
      <c r="FK3420" s="1"/>
      <c r="FL3420" s="1"/>
      <c r="FM3420" s="1"/>
      <c r="FN3420" s="1"/>
      <c r="FO3420" s="1"/>
      <c r="FP3420" s="1"/>
      <c r="FQ3420" s="1"/>
      <c r="FR3420" s="1"/>
      <c r="FS3420" s="1"/>
      <c r="FT3420" s="1"/>
      <c r="FU3420" s="1"/>
      <c r="FV3420" s="1"/>
      <c r="FW3420" s="1"/>
      <c r="FX3420" s="1"/>
      <c r="FY3420" s="1"/>
      <c r="FZ3420" s="1"/>
      <c r="GA3420" s="1"/>
      <c r="GB3420" s="1"/>
      <c r="GC3420" s="1"/>
      <c r="GD3420" s="1"/>
      <c r="GE3420" s="1"/>
      <c r="GF3420" s="1"/>
      <c r="GG3420" s="1"/>
      <c r="GH3420" s="1"/>
      <c r="GI3420" s="1"/>
      <c r="GJ3420" s="1"/>
      <c r="GK3420"/>
      <c r="GL3420"/>
      <c r="GM3420"/>
      <c r="GN3420"/>
      <c r="GO3420"/>
      <c r="GP3420"/>
      <c r="GQ3420"/>
      <c r="GR3420"/>
      <c r="GS3420"/>
      <c r="GT3420"/>
      <c r="GU3420"/>
      <c r="GV3420"/>
      <c r="GW3420"/>
      <c r="GX3420"/>
      <c r="GY3420"/>
      <c r="GZ3420"/>
      <c r="HA3420"/>
      <c r="HB3420"/>
      <c r="HC3420"/>
      <c r="HD3420"/>
      <c r="HE3420"/>
    </row>
    <row r="3421" spans="6:213" s="19" customFormat="1" x14ac:dyDescent="0.25">
      <c r="F3421" s="20"/>
      <c r="G3421" s="20"/>
      <c r="H3421" s="20"/>
      <c r="I3421" s="20"/>
      <c r="J3421" s="21"/>
      <c r="K3421" s="21"/>
      <c r="L3421" s="20"/>
      <c r="M3421" s="20"/>
      <c r="N3421" s="22"/>
      <c r="O3421" s="22"/>
      <c r="P3421" s="22"/>
      <c r="Q3421" s="22"/>
      <c r="U3421" s="20"/>
      <c r="V3421" s="20"/>
      <c r="W3421" s="20"/>
      <c r="X3421" s="27"/>
      <c r="Y3421" s="253"/>
      <c r="Z3421" s="30"/>
      <c r="AA3421" s="30"/>
      <c r="AB3421" s="31"/>
      <c r="AC3421" s="31"/>
      <c r="AD3421" s="31"/>
      <c r="AE3421" s="31"/>
      <c r="AF3421" s="31"/>
      <c r="AG3421" s="241"/>
      <c r="AH3421" s="31"/>
      <c r="AI3421" s="31"/>
      <c r="AJ3421" s="31"/>
      <c r="AK3421" s="31"/>
      <c r="AL3421" s="120"/>
      <c r="AM3421" s="25"/>
      <c r="AN3421" s="25"/>
      <c r="AO3421" s="25"/>
      <c r="AP3421" s="25"/>
      <c r="AQ3421" s="26"/>
      <c r="AR3421" s="25"/>
      <c r="AS3421" s="25"/>
      <c r="AT3421" s="25"/>
      <c r="AU3421" s="25"/>
      <c r="AV3421" s="25"/>
      <c r="BC3421" s="1"/>
      <c r="BD3421"/>
      <c r="BE3421"/>
      <c r="BF3421" s="1"/>
      <c r="BG3421"/>
      <c r="BH3421"/>
      <c r="BI3421"/>
      <c r="BJ3421" s="1"/>
      <c r="BK3421" s="1"/>
      <c r="BL3421"/>
      <c r="BM3421" s="1"/>
      <c r="BN3421" s="1"/>
      <c r="BO3421" s="1"/>
      <c r="BP3421" s="1"/>
      <c r="BQ3421" s="1"/>
      <c r="BR3421" s="1"/>
      <c r="BS3421" s="1"/>
      <c r="BT3421" s="22"/>
      <c r="BU3421" s="1"/>
      <c r="BV3421" s="1"/>
      <c r="BW3421" s="1"/>
      <c r="BX3421" s="1"/>
      <c r="BY3421" s="1"/>
      <c r="BZ3421" s="1"/>
      <c r="CA3421" s="1"/>
      <c r="CB3421" s="1"/>
      <c r="CC3421" s="1"/>
      <c r="CD3421" s="1"/>
      <c r="CE3421" s="1"/>
      <c r="CF3421" s="1"/>
      <c r="CG3421" s="1"/>
      <c r="CH3421" s="1"/>
      <c r="CI3421" s="1"/>
      <c r="CJ3421" s="1"/>
      <c r="CK3421" s="1"/>
      <c r="CL3421" s="1"/>
      <c r="CM3421" s="1"/>
      <c r="CN3421" s="1"/>
      <c r="CO3421" s="1"/>
      <c r="CP3421" s="1"/>
      <c r="CQ3421" s="1"/>
      <c r="CR3421" s="1"/>
      <c r="CS3421" s="1"/>
      <c r="CT3421" s="1"/>
      <c r="CU3421" s="1"/>
      <c r="CV3421" s="1"/>
      <c r="CW3421" s="1"/>
      <c r="CX3421" s="1"/>
      <c r="CY3421" s="1"/>
      <c r="CZ3421" s="1"/>
      <c r="DA3421" s="1"/>
      <c r="DB3421" s="1"/>
      <c r="DC3421" s="1"/>
      <c r="DD3421" s="1"/>
      <c r="DE3421" s="1"/>
      <c r="DF3421" s="1"/>
      <c r="DG3421" s="1"/>
      <c r="DH3421" s="1"/>
      <c r="DI3421" s="1"/>
      <c r="DJ3421" s="1"/>
      <c r="DK3421" s="1"/>
      <c r="DL3421" s="1"/>
      <c r="DM3421" s="1"/>
      <c r="DN3421" s="1"/>
      <c r="DO3421" s="1"/>
      <c r="DP3421" s="1"/>
      <c r="DQ3421" s="1"/>
      <c r="DR3421" s="1"/>
      <c r="DS3421" s="1"/>
      <c r="DT3421" s="1"/>
      <c r="DU3421" s="1"/>
      <c r="DV3421" s="1"/>
      <c r="DW3421" s="1"/>
      <c r="DX3421" s="1"/>
      <c r="DY3421" s="1"/>
      <c r="DZ3421" s="1"/>
      <c r="EA3421" s="1"/>
      <c r="EB3421" s="1"/>
      <c r="EC3421" s="1"/>
      <c r="ED3421" s="1"/>
      <c r="EE3421" s="1"/>
      <c r="EF3421" s="1"/>
      <c r="EG3421" s="1"/>
      <c r="EH3421" s="1"/>
      <c r="EI3421" s="1"/>
      <c r="EJ3421" s="1"/>
      <c r="EK3421" s="1"/>
      <c r="EL3421" s="1"/>
      <c r="EM3421" s="1"/>
      <c r="EN3421" s="1"/>
      <c r="EO3421" s="1"/>
      <c r="EP3421" s="1"/>
      <c r="EQ3421" s="1"/>
      <c r="ER3421" s="1"/>
      <c r="ES3421" s="1"/>
      <c r="ET3421" s="1"/>
      <c r="EU3421" s="1"/>
      <c r="EV3421" s="1"/>
      <c r="EW3421" s="1"/>
      <c r="EX3421" s="1"/>
      <c r="EY3421" s="1"/>
      <c r="EZ3421" s="1"/>
      <c r="FA3421" s="1"/>
      <c r="FB3421" s="1"/>
      <c r="FC3421" s="1"/>
      <c r="FD3421" s="1"/>
      <c r="FE3421" s="1"/>
      <c r="FF3421" s="1"/>
      <c r="FG3421" s="1"/>
      <c r="FH3421" s="1"/>
      <c r="FI3421" s="1"/>
      <c r="FJ3421" s="1"/>
      <c r="FK3421" s="1"/>
      <c r="FL3421" s="1"/>
      <c r="FM3421" s="1"/>
      <c r="FN3421" s="1"/>
      <c r="FO3421" s="1"/>
      <c r="FP3421" s="1"/>
      <c r="FQ3421" s="1"/>
      <c r="FR3421" s="1"/>
      <c r="FS3421" s="1"/>
      <c r="FT3421" s="1"/>
      <c r="FU3421" s="1"/>
      <c r="FV3421" s="1"/>
      <c r="FW3421" s="1"/>
      <c r="FX3421" s="1"/>
      <c r="FY3421" s="1"/>
      <c r="FZ3421" s="1"/>
      <c r="GA3421" s="1"/>
      <c r="GB3421" s="1"/>
      <c r="GC3421" s="1"/>
      <c r="GD3421" s="1"/>
      <c r="GE3421" s="1"/>
      <c r="GF3421" s="1"/>
      <c r="GG3421" s="1"/>
      <c r="GH3421" s="1"/>
      <c r="GI3421" s="1"/>
      <c r="GJ3421" s="1"/>
      <c r="GK3421"/>
      <c r="GL3421"/>
      <c r="GM3421"/>
      <c r="GN3421"/>
      <c r="GO3421"/>
      <c r="GP3421"/>
      <c r="GQ3421"/>
      <c r="GR3421"/>
      <c r="GS3421"/>
      <c r="GT3421"/>
      <c r="GU3421"/>
      <c r="GV3421"/>
      <c r="GW3421"/>
      <c r="GX3421"/>
      <c r="GY3421"/>
      <c r="GZ3421"/>
      <c r="HA3421"/>
      <c r="HB3421"/>
      <c r="HC3421"/>
      <c r="HD3421"/>
      <c r="HE3421"/>
    </row>
    <row r="3422" spans="6:213" s="19" customFormat="1" x14ac:dyDescent="0.25">
      <c r="F3422" s="20"/>
      <c r="G3422" s="20"/>
      <c r="H3422" s="20"/>
      <c r="I3422" s="20"/>
      <c r="J3422" s="21"/>
      <c r="K3422" s="21"/>
      <c r="L3422" s="20"/>
      <c r="M3422" s="20"/>
      <c r="N3422" s="22"/>
      <c r="O3422" s="22"/>
      <c r="P3422" s="22"/>
      <c r="Q3422" s="22"/>
      <c r="U3422" s="20"/>
      <c r="V3422" s="20"/>
      <c r="W3422" s="20"/>
      <c r="X3422" s="27"/>
      <c r="Y3422" s="253"/>
      <c r="Z3422" s="30"/>
      <c r="AA3422" s="30"/>
      <c r="AB3422" s="31"/>
      <c r="AC3422" s="31"/>
      <c r="AD3422" s="31"/>
      <c r="AE3422" s="31"/>
      <c r="AF3422" s="31"/>
      <c r="AG3422" s="241"/>
      <c r="AH3422" s="31"/>
      <c r="AI3422" s="31"/>
      <c r="AJ3422" s="31"/>
      <c r="AK3422" s="31"/>
      <c r="AL3422" s="120"/>
      <c r="AM3422" s="25"/>
      <c r="AN3422" s="25"/>
      <c r="AO3422" s="25"/>
      <c r="AP3422" s="25"/>
      <c r="AQ3422" s="26"/>
      <c r="AR3422" s="25"/>
      <c r="AS3422" s="25"/>
      <c r="AT3422" s="25"/>
      <c r="AU3422" s="25"/>
      <c r="AV3422" s="25"/>
      <c r="BC3422" s="1"/>
      <c r="BD3422"/>
      <c r="BE3422"/>
      <c r="BF3422" s="1"/>
      <c r="BG3422"/>
      <c r="BH3422"/>
      <c r="BI3422"/>
      <c r="BJ3422" s="1"/>
      <c r="BK3422" s="1"/>
      <c r="BL3422"/>
      <c r="BM3422" s="1"/>
      <c r="BN3422" s="1"/>
      <c r="BO3422" s="1"/>
      <c r="BP3422" s="1"/>
      <c r="BQ3422" s="1"/>
      <c r="BR3422" s="1"/>
      <c r="BS3422" s="1"/>
      <c r="BT3422" s="22"/>
      <c r="BU3422" s="1"/>
      <c r="BV3422" s="1"/>
      <c r="BW3422" s="1"/>
      <c r="BX3422" s="1"/>
      <c r="BY3422" s="1"/>
      <c r="BZ3422" s="1"/>
      <c r="CA3422" s="1"/>
      <c r="CB3422" s="1"/>
      <c r="CC3422" s="1"/>
      <c r="CD3422" s="1"/>
      <c r="CE3422" s="1"/>
      <c r="CF3422" s="1"/>
      <c r="CG3422" s="1"/>
      <c r="CH3422" s="1"/>
      <c r="CI3422" s="1"/>
      <c r="CJ3422" s="1"/>
      <c r="CK3422" s="1"/>
      <c r="CL3422" s="1"/>
      <c r="CM3422" s="1"/>
      <c r="CN3422" s="1"/>
      <c r="CO3422" s="1"/>
      <c r="CP3422" s="1"/>
      <c r="CQ3422" s="1"/>
      <c r="CR3422" s="1"/>
      <c r="CS3422" s="1"/>
      <c r="CT3422" s="1"/>
      <c r="CU3422" s="1"/>
      <c r="CV3422" s="1"/>
      <c r="CW3422" s="1"/>
      <c r="CX3422" s="1"/>
      <c r="CY3422" s="1"/>
      <c r="CZ3422" s="1"/>
      <c r="DA3422" s="1"/>
      <c r="DB3422" s="1"/>
      <c r="DC3422" s="1"/>
      <c r="DD3422" s="1"/>
      <c r="DE3422" s="1"/>
      <c r="DF3422" s="1"/>
      <c r="DG3422" s="1"/>
      <c r="DH3422" s="1"/>
      <c r="DI3422" s="1"/>
      <c r="DJ3422" s="1"/>
      <c r="DK3422" s="1"/>
      <c r="DL3422" s="1"/>
      <c r="DM3422" s="1"/>
      <c r="DN3422" s="1"/>
      <c r="DO3422" s="1"/>
      <c r="DP3422" s="1"/>
      <c r="DQ3422" s="1"/>
      <c r="DR3422" s="1"/>
      <c r="DS3422" s="1"/>
      <c r="DT3422" s="1"/>
      <c r="DU3422" s="1"/>
      <c r="DV3422" s="1"/>
      <c r="DW3422" s="1"/>
      <c r="DX3422" s="1"/>
      <c r="DY3422" s="1"/>
      <c r="DZ3422" s="1"/>
      <c r="EA3422" s="1"/>
      <c r="EB3422" s="1"/>
      <c r="EC3422" s="1"/>
      <c r="ED3422" s="1"/>
      <c r="EE3422" s="1"/>
      <c r="EF3422" s="1"/>
      <c r="EG3422" s="1"/>
      <c r="EH3422" s="1"/>
      <c r="EI3422" s="1"/>
      <c r="EJ3422" s="1"/>
      <c r="EK3422" s="1"/>
      <c r="EL3422" s="1"/>
      <c r="EM3422" s="1"/>
      <c r="EN3422" s="1"/>
      <c r="EO3422" s="1"/>
      <c r="EP3422" s="1"/>
      <c r="EQ3422" s="1"/>
      <c r="ER3422" s="1"/>
      <c r="ES3422" s="1"/>
      <c r="ET3422" s="1"/>
      <c r="EU3422" s="1"/>
      <c r="EV3422" s="1"/>
      <c r="EW3422" s="1"/>
      <c r="EX3422" s="1"/>
      <c r="EY3422" s="1"/>
      <c r="EZ3422" s="1"/>
      <c r="FA3422" s="1"/>
      <c r="FB3422" s="1"/>
      <c r="FC3422" s="1"/>
      <c r="FD3422" s="1"/>
      <c r="FE3422" s="1"/>
      <c r="FF3422" s="1"/>
      <c r="FG3422" s="1"/>
      <c r="FH3422" s="1"/>
      <c r="FI3422" s="1"/>
      <c r="FJ3422" s="1"/>
      <c r="FK3422" s="1"/>
      <c r="FL3422" s="1"/>
      <c r="FM3422" s="1"/>
      <c r="FN3422" s="1"/>
      <c r="FO3422" s="1"/>
      <c r="FP3422" s="1"/>
      <c r="FQ3422" s="1"/>
      <c r="FR3422" s="1"/>
      <c r="FS3422" s="1"/>
      <c r="FT3422" s="1"/>
      <c r="FU3422" s="1"/>
      <c r="FV3422" s="1"/>
      <c r="FW3422" s="1"/>
      <c r="FX3422" s="1"/>
      <c r="FY3422" s="1"/>
      <c r="FZ3422" s="1"/>
      <c r="GA3422" s="1"/>
      <c r="GB3422" s="1"/>
      <c r="GC3422" s="1"/>
      <c r="GD3422" s="1"/>
      <c r="GE3422" s="1"/>
      <c r="GF3422" s="1"/>
      <c r="GG3422" s="1"/>
      <c r="GH3422" s="1"/>
      <c r="GI3422" s="1"/>
      <c r="GJ3422" s="1"/>
      <c r="GK3422"/>
      <c r="GL3422"/>
      <c r="GM3422"/>
      <c r="GN3422"/>
      <c r="GO3422"/>
      <c r="GP3422"/>
      <c r="GQ3422"/>
      <c r="GR3422"/>
      <c r="GS3422"/>
      <c r="GT3422"/>
      <c r="GU3422"/>
      <c r="GV3422"/>
      <c r="GW3422"/>
      <c r="GX3422"/>
      <c r="GY3422"/>
      <c r="GZ3422"/>
      <c r="HA3422"/>
      <c r="HB3422"/>
      <c r="HC3422"/>
      <c r="HD3422"/>
      <c r="HE3422"/>
    </row>
    <row r="3423" spans="6:213" s="19" customFormat="1" x14ac:dyDescent="0.25">
      <c r="F3423" s="20"/>
      <c r="G3423" s="20"/>
      <c r="H3423" s="20"/>
      <c r="I3423" s="20"/>
      <c r="J3423" s="21"/>
      <c r="K3423" s="21"/>
      <c r="L3423" s="20"/>
      <c r="M3423" s="20"/>
      <c r="N3423" s="22"/>
      <c r="O3423" s="22"/>
      <c r="P3423" s="22"/>
      <c r="Q3423" s="22"/>
      <c r="U3423" s="20"/>
      <c r="V3423" s="20"/>
      <c r="W3423" s="20"/>
      <c r="X3423" s="27"/>
      <c r="Y3423" s="253"/>
      <c r="Z3423" s="30"/>
      <c r="AA3423" s="30"/>
      <c r="AB3423" s="31"/>
      <c r="AC3423" s="31"/>
      <c r="AD3423" s="31"/>
      <c r="AE3423" s="31"/>
      <c r="AF3423" s="31"/>
      <c r="AG3423" s="241"/>
      <c r="AH3423" s="31"/>
      <c r="AI3423" s="31"/>
      <c r="AJ3423" s="31"/>
      <c r="AK3423" s="31"/>
      <c r="AL3423" s="120"/>
      <c r="AM3423" s="25"/>
      <c r="AN3423" s="25"/>
      <c r="AO3423" s="25"/>
      <c r="AP3423" s="25"/>
      <c r="AQ3423" s="26"/>
      <c r="AR3423" s="25"/>
      <c r="AS3423" s="25"/>
      <c r="AT3423" s="25"/>
      <c r="AU3423" s="25"/>
      <c r="AV3423" s="25"/>
      <c r="BC3423" s="1"/>
      <c r="BD3423"/>
      <c r="BE3423"/>
      <c r="BF3423" s="1"/>
      <c r="BG3423"/>
      <c r="BH3423"/>
      <c r="BI3423"/>
      <c r="BJ3423" s="1"/>
      <c r="BK3423" s="1"/>
      <c r="BL3423"/>
      <c r="BM3423" s="1"/>
      <c r="BN3423" s="1"/>
      <c r="BO3423" s="1"/>
      <c r="BP3423" s="1"/>
      <c r="BQ3423" s="1"/>
      <c r="BR3423" s="1"/>
      <c r="BS3423" s="1"/>
      <c r="BT3423" s="22"/>
      <c r="BU3423" s="1"/>
      <c r="BV3423" s="1"/>
      <c r="BW3423" s="1"/>
      <c r="BX3423" s="1"/>
      <c r="BY3423" s="1"/>
      <c r="BZ3423" s="1"/>
      <c r="CA3423" s="1"/>
      <c r="CB3423" s="1"/>
      <c r="CC3423" s="1"/>
      <c r="CD3423" s="1"/>
      <c r="CE3423" s="1"/>
      <c r="CF3423" s="1"/>
      <c r="CG3423" s="1"/>
      <c r="CH3423" s="1"/>
      <c r="CI3423" s="1"/>
      <c r="CJ3423" s="1"/>
      <c r="CK3423" s="1"/>
      <c r="CL3423" s="1"/>
      <c r="CM3423" s="1"/>
      <c r="CN3423" s="1"/>
      <c r="CO3423" s="1"/>
      <c r="CP3423" s="1"/>
      <c r="CQ3423" s="1"/>
      <c r="CR3423" s="1"/>
      <c r="CS3423" s="1"/>
      <c r="CT3423" s="1"/>
      <c r="CU3423" s="1"/>
      <c r="CV3423" s="1"/>
      <c r="CW3423" s="1"/>
      <c r="CX3423" s="1"/>
      <c r="CY3423" s="1"/>
      <c r="CZ3423" s="1"/>
      <c r="DA3423" s="1"/>
      <c r="DB3423" s="1"/>
      <c r="DC3423" s="1"/>
      <c r="DD3423" s="1"/>
      <c r="DE3423" s="1"/>
      <c r="DF3423" s="1"/>
      <c r="DG3423" s="1"/>
      <c r="DH3423" s="1"/>
      <c r="DI3423" s="1"/>
      <c r="DJ3423" s="1"/>
      <c r="DK3423" s="1"/>
      <c r="DL3423" s="1"/>
      <c r="DM3423" s="1"/>
      <c r="DN3423" s="1"/>
      <c r="DO3423" s="1"/>
      <c r="DP3423" s="1"/>
      <c r="DQ3423" s="1"/>
      <c r="DR3423" s="1"/>
      <c r="DS3423" s="1"/>
      <c r="DT3423" s="1"/>
      <c r="DU3423" s="1"/>
      <c r="DV3423" s="1"/>
      <c r="DW3423" s="1"/>
      <c r="DX3423" s="1"/>
      <c r="DY3423" s="1"/>
      <c r="DZ3423" s="1"/>
      <c r="EA3423" s="1"/>
      <c r="EB3423" s="1"/>
      <c r="EC3423" s="1"/>
      <c r="ED3423" s="1"/>
      <c r="EE3423" s="1"/>
      <c r="EF3423" s="1"/>
      <c r="EG3423" s="1"/>
      <c r="EH3423" s="1"/>
      <c r="EI3423" s="1"/>
      <c r="EJ3423" s="1"/>
      <c r="EK3423" s="1"/>
      <c r="EL3423" s="1"/>
      <c r="EM3423" s="1"/>
      <c r="EN3423" s="1"/>
      <c r="EO3423" s="1"/>
      <c r="EP3423" s="1"/>
      <c r="EQ3423" s="1"/>
      <c r="ER3423" s="1"/>
      <c r="ES3423" s="1"/>
      <c r="ET3423" s="1"/>
      <c r="EU3423" s="1"/>
      <c r="EV3423" s="1"/>
      <c r="EW3423" s="1"/>
      <c r="EX3423" s="1"/>
      <c r="EY3423" s="1"/>
      <c r="EZ3423" s="1"/>
      <c r="FA3423" s="1"/>
      <c r="FB3423" s="1"/>
      <c r="FC3423" s="1"/>
      <c r="FD3423" s="1"/>
      <c r="FE3423" s="1"/>
      <c r="FF3423" s="1"/>
      <c r="FG3423" s="1"/>
      <c r="FH3423" s="1"/>
      <c r="FI3423" s="1"/>
      <c r="FJ3423" s="1"/>
      <c r="FK3423" s="1"/>
      <c r="FL3423" s="1"/>
      <c r="FM3423" s="1"/>
      <c r="FN3423" s="1"/>
      <c r="FO3423" s="1"/>
      <c r="FP3423" s="1"/>
      <c r="FQ3423" s="1"/>
      <c r="FR3423" s="1"/>
      <c r="FS3423" s="1"/>
      <c r="FT3423" s="1"/>
      <c r="FU3423" s="1"/>
      <c r="FV3423" s="1"/>
      <c r="FW3423" s="1"/>
      <c r="FX3423" s="1"/>
      <c r="FY3423" s="1"/>
      <c r="FZ3423" s="1"/>
      <c r="GA3423" s="1"/>
      <c r="GB3423" s="1"/>
      <c r="GC3423" s="1"/>
      <c r="GD3423" s="1"/>
      <c r="GE3423" s="1"/>
      <c r="GF3423" s="1"/>
      <c r="GG3423" s="1"/>
      <c r="GH3423" s="1"/>
      <c r="GI3423" s="1"/>
      <c r="GJ3423" s="1"/>
      <c r="GK3423"/>
      <c r="GL3423"/>
      <c r="GM3423"/>
      <c r="GN3423"/>
      <c r="GO3423"/>
      <c r="GP3423"/>
      <c r="GQ3423"/>
      <c r="GR3423"/>
      <c r="GS3423"/>
      <c r="GT3423"/>
      <c r="GU3423"/>
      <c r="GV3423"/>
      <c r="GW3423"/>
      <c r="GX3423"/>
      <c r="GY3423"/>
      <c r="GZ3423"/>
      <c r="HA3423"/>
      <c r="HB3423"/>
      <c r="HC3423"/>
      <c r="HD3423"/>
      <c r="HE3423"/>
    </row>
    <row r="3424" spans="6:213" s="19" customFormat="1" x14ac:dyDescent="0.25">
      <c r="F3424" s="20"/>
      <c r="G3424" s="20"/>
      <c r="H3424" s="20"/>
      <c r="I3424" s="20"/>
      <c r="J3424" s="21"/>
      <c r="K3424" s="21"/>
      <c r="L3424" s="20"/>
      <c r="M3424" s="20"/>
      <c r="N3424" s="22"/>
      <c r="O3424" s="22"/>
      <c r="P3424" s="22"/>
      <c r="Q3424" s="22"/>
      <c r="U3424" s="20"/>
      <c r="V3424" s="20"/>
      <c r="W3424" s="20"/>
      <c r="X3424" s="27"/>
      <c r="Y3424" s="253"/>
      <c r="Z3424" s="30"/>
      <c r="AA3424" s="30"/>
      <c r="AB3424" s="31"/>
      <c r="AC3424" s="31"/>
      <c r="AD3424" s="31"/>
      <c r="AE3424" s="31"/>
      <c r="AF3424" s="31"/>
      <c r="AG3424" s="241"/>
      <c r="AH3424" s="31"/>
      <c r="AI3424" s="31"/>
      <c r="AJ3424" s="31"/>
      <c r="AK3424" s="31"/>
      <c r="AL3424" s="120"/>
      <c r="AM3424" s="25"/>
      <c r="AN3424" s="25"/>
      <c r="AO3424" s="25"/>
      <c r="AP3424" s="25"/>
      <c r="AQ3424" s="26"/>
      <c r="AR3424" s="25"/>
      <c r="AS3424" s="25"/>
      <c r="AT3424" s="25"/>
      <c r="AU3424" s="25"/>
      <c r="AV3424" s="25"/>
      <c r="BC3424" s="1"/>
      <c r="BD3424"/>
      <c r="BE3424"/>
      <c r="BF3424" s="1"/>
      <c r="BG3424"/>
      <c r="BH3424"/>
      <c r="BI3424"/>
      <c r="BJ3424" s="1"/>
      <c r="BK3424" s="1"/>
      <c r="BL3424"/>
      <c r="BM3424" s="1"/>
      <c r="BN3424" s="1"/>
      <c r="BO3424" s="1"/>
      <c r="BP3424" s="1"/>
      <c r="BQ3424" s="1"/>
      <c r="BR3424" s="1"/>
      <c r="BS3424" s="1"/>
      <c r="BT3424" s="22"/>
      <c r="BU3424" s="1"/>
      <c r="BV3424" s="1"/>
      <c r="BW3424" s="1"/>
      <c r="BX3424" s="1"/>
      <c r="BY3424" s="1"/>
      <c r="BZ3424" s="1"/>
      <c r="CA3424" s="1"/>
      <c r="CB3424" s="1"/>
      <c r="CC3424" s="1"/>
      <c r="CD3424" s="1"/>
      <c r="CE3424" s="1"/>
      <c r="CF3424" s="1"/>
      <c r="CG3424" s="1"/>
      <c r="CH3424" s="1"/>
      <c r="CI3424" s="1"/>
      <c r="CJ3424" s="1"/>
      <c r="CK3424" s="1"/>
      <c r="CL3424" s="1"/>
      <c r="CM3424" s="1"/>
      <c r="CN3424" s="1"/>
      <c r="CO3424" s="1"/>
      <c r="CP3424" s="1"/>
      <c r="CQ3424" s="1"/>
      <c r="CR3424" s="1"/>
      <c r="CS3424" s="1"/>
      <c r="CT3424" s="1"/>
      <c r="CU3424" s="1"/>
      <c r="CV3424" s="1"/>
      <c r="CW3424" s="1"/>
      <c r="CX3424" s="1"/>
      <c r="CY3424" s="1"/>
      <c r="CZ3424" s="1"/>
      <c r="DA3424" s="1"/>
      <c r="DB3424" s="1"/>
      <c r="DC3424" s="1"/>
      <c r="DD3424" s="1"/>
      <c r="DE3424" s="1"/>
      <c r="DF3424" s="1"/>
      <c r="DG3424" s="1"/>
      <c r="DH3424" s="1"/>
      <c r="DI3424" s="1"/>
      <c r="DJ3424" s="1"/>
      <c r="DK3424" s="1"/>
      <c r="DL3424" s="1"/>
      <c r="DM3424" s="1"/>
      <c r="DN3424" s="1"/>
      <c r="DO3424" s="1"/>
      <c r="DP3424" s="1"/>
      <c r="DQ3424" s="1"/>
      <c r="DR3424" s="1"/>
      <c r="DS3424" s="1"/>
      <c r="DT3424" s="1"/>
      <c r="DU3424" s="1"/>
      <c r="DV3424" s="1"/>
      <c r="DW3424" s="1"/>
      <c r="DX3424" s="1"/>
      <c r="DY3424" s="1"/>
      <c r="DZ3424" s="1"/>
      <c r="EA3424" s="1"/>
      <c r="EB3424" s="1"/>
      <c r="EC3424" s="1"/>
      <c r="ED3424" s="1"/>
      <c r="EE3424" s="1"/>
      <c r="EF3424" s="1"/>
      <c r="EG3424" s="1"/>
      <c r="EH3424" s="1"/>
      <c r="EI3424" s="1"/>
      <c r="EJ3424" s="1"/>
      <c r="EK3424" s="1"/>
      <c r="EL3424" s="1"/>
      <c r="EM3424" s="1"/>
      <c r="EN3424" s="1"/>
      <c r="EO3424" s="1"/>
      <c r="EP3424" s="1"/>
      <c r="EQ3424" s="1"/>
      <c r="ER3424" s="1"/>
      <c r="ES3424" s="1"/>
      <c r="ET3424" s="1"/>
      <c r="EU3424" s="1"/>
      <c r="EV3424" s="1"/>
      <c r="EW3424" s="1"/>
      <c r="EX3424" s="1"/>
      <c r="EY3424" s="1"/>
      <c r="EZ3424" s="1"/>
      <c r="FA3424" s="1"/>
      <c r="FB3424" s="1"/>
      <c r="FC3424" s="1"/>
      <c r="FD3424" s="1"/>
      <c r="FE3424" s="1"/>
      <c r="FF3424" s="1"/>
      <c r="FG3424" s="1"/>
      <c r="FH3424" s="1"/>
      <c r="FI3424" s="1"/>
      <c r="FJ3424" s="1"/>
      <c r="FK3424" s="1"/>
      <c r="FL3424" s="1"/>
      <c r="FM3424" s="1"/>
      <c r="FN3424" s="1"/>
      <c r="FO3424" s="1"/>
      <c r="FP3424" s="1"/>
      <c r="FQ3424" s="1"/>
      <c r="FR3424" s="1"/>
      <c r="FS3424" s="1"/>
      <c r="FT3424" s="1"/>
      <c r="FU3424" s="1"/>
      <c r="FV3424" s="1"/>
      <c r="FW3424" s="1"/>
      <c r="FX3424" s="1"/>
      <c r="FY3424" s="1"/>
      <c r="FZ3424" s="1"/>
      <c r="GA3424" s="1"/>
      <c r="GB3424" s="1"/>
      <c r="GC3424" s="1"/>
      <c r="GD3424" s="1"/>
      <c r="GE3424" s="1"/>
      <c r="GF3424" s="1"/>
      <c r="GG3424" s="1"/>
      <c r="GH3424" s="1"/>
      <c r="GI3424" s="1"/>
      <c r="GJ3424" s="1"/>
      <c r="GK3424"/>
      <c r="GL3424"/>
      <c r="GM3424"/>
      <c r="GN3424"/>
      <c r="GO3424"/>
      <c r="GP3424"/>
      <c r="GQ3424"/>
      <c r="GR3424"/>
      <c r="GS3424"/>
      <c r="GT3424"/>
      <c r="GU3424"/>
      <c r="GV3424"/>
      <c r="GW3424"/>
      <c r="GX3424"/>
      <c r="GY3424"/>
      <c r="GZ3424"/>
      <c r="HA3424"/>
      <c r="HB3424"/>
      <c r="HC3424"/>
      <c r="HD3424"/>
      <c r="HE3424"/>
    </row>
    <row r="3425" spans="1:213" s="19" customFormat="1" x14ac:dyDescent="0.25">
      <c r="A3425" s="25"/>
      <c r="B3425" s="25"/>
      <c r="C3425" s="25"/>
      <c r="F3425" s="20"/>
      <c r="G3425" s="20"/>
      <c r="H3425" s="20"/>
      <c r="I3425" s="20"/>
      <c r="J3425" s="21"/>
      <c r="K3425" s="21"/>
      <c r="L3425" s="20"/>
      <c r="M3425" s="20"/>
      <c r="N3425" s="22"/>
      <c r="O3425" s="22"/>
      <c r="P3425" s="22"/>
      <c r="Q3425" s="22"/>
      <c r="U3425" s="20"/>
      <c r="V3425" s="20"/>
      <c r="W3425" s="20"/>
      <c r="X3425" s="27"/>
      <c r="Y3425" s="253"/>
      <c r="Z3425" s="30"/>
      <c r="AA3425" s="30"/>
      <c r="AB3425" s="31"/>
      <c r="AC3425" s="31"/>
      <c r="AD3425" s="31"/>
      <c r="AE3425" s="31"/>
      <c r="AF3425" s="31"/>
      <c r="AG3425" s="241"/>
      <c r="AH3425" s="31"/>
      <c r="AI3425" s="31"/>
      <c r="AJ3425" s="31"/>
      <c r="AK3425" s="31"/>
      <c r="AL3425" s="120"/>
      <c r="AM3425" s="25"/>
      <c r="AN3425" s="25"/>
      <c r="AO3425" s="25"/>
      <c r="AP3425" s="25"/>
      <c r="AQ3425" s="26"/>
      <c r="AR3425" s="25"/>
      <c r="AS3425" s="25"/>
      <c r="AT3425" s="25"/>
      <c r="AU3425" s="25"/>
      <c r="AV3425" s="25"/>
      <c r="BC3425" s="1"/>
      <c r="BD3425"/>
      <c r="BE3425"/>
      <c r="BF3425" s="1"/>
      <c r="BG3425"/>
      <c r="BH3425"/>
      <c r="BI3425"/>
      <c r="BJ3425" s="1"/>
      <c r="BK3425" s="1"/>
      <c r="BL3425"/>
      <c r="BM3425" s="1"/>
      <c r="BN3425" s="1"/>
      <c r="BO3425" s="1"/>
      <c r="BP3425" s="1"/>
      <c r="BQ3425" s="1"/>
      <c r="BR3425" s="1"/>
      <c r="BS3425" s="1"/>
      <c r="BT3425" s="22"/>
      <c r="BU3425" s="1"/>
      <c r="BV3425" s="1"/>
      <c r="BW3425" s="1"/>
      <c r="BX3425" s="1"/>
      <c r="BY3425" s="1"/>
      <c r="BZ3425" s="1"/>
      <c r="CA3425" s="1"/>
      <c r="CB3425" s="1"/>
      <c r="CC3425" s="1"/>
      <c r="CD3425" s="1"/>
      <c r="CE3425" s="1"/>
      <c r="CF3425" s="1"/>
      <c r="CG3425" s="1"/>
      <c r="CH3425" s="1"/>
      <c r="CI3425" s="1"/>
      <c r="CJ3425" s="1"/>
      <c r="CK3425" s="1"/>
      <c r="CL3425" s="1"/>
      <c r="CM3425" s="1"/>
      <c r="CN3425" s="1"/>
      <c r="CO3425" s="1"/>
      <c r="CP3425" s="1"/>
      <c r="CQ3425" s="1"/>
      <c r="CR3425" s="1"/>
      <c r="CS3425" s="1"/>
      <c r="CT3425" s="1"/>
      <c r="CU3425" s="1"/>
      <c r="CV3425" s="1"/>
      <c r="CW3425" s="1"/>
      <c r="CX3425" s="1"/>
      <c r="CY3425" s="1"/>
      <c r="CZ3425" s="1"/>
      <c r="DA3425" s="1"/>
      <c r="DB3425" s="1"/>
      <c r="DC3425" s="1"/>
      <c r="DD3425" s="1"/>
      <c r="DE3425" s="1"/>
      <c r="DF3425" s="1"/>
      <c r="DG3425" s="1"/>
      <c r="DH3425" s="1"/>
      <c r="DI3425" s="1"/>
      <c r="DJ3425" s="1"/>
      <c r="DK3425" s="1"/>
      <c r="DL3425" s="1"/>
      <c r="DM3425" s="1"/>
      <c r="DN3425" s="1"/>
      <c r="DO3425" s="1"/>
      <c r="DP3425" s="1"/>
      <c r="DQ3425" s="1"/>
      <c r="DR3425" s="1"/>
      <c r="DS3425" s="1"/>
      <c r="DT3425" s="1"/>
      <c r="DU3425" s="1"/>
      <c r="DV3425" s="1"/>
      <c r="DW3425" s="1"/>
      <c r="DX3425" s="1"/>
      <c r="DY3425" s="1"/>
      <c r="DZ3425" s="1"/>
      <c r="EA3425" s="1"/>
      <c r="EB3425" s="1"/>
      <c r="EC3425" s="1"/>
      <c r="ED3425" s="1"/>
      <c r="EE3425" s="1"/>
      <c r="EF3425" s="1"/>
      <c r="EG3425" s="1"/>
      <c r="EH3425" s="1"/>
      <c r="EI3425" s="1"/>
      <c r="EJ3425" s="1"/>
      <c r="EK3425" s="1"/>
      <c r="EL3425" s="1"/>
      <c r="EM3425" s="1"/>
      <c r="EN3425" s="1"/>
      <c r="EO3425" s="1"/>
      <c r="EP3425" s="1"/>
      <c r="EQ3425" s="1"/>
      <c r="ER3425" s="1"/>
      <c r="ES3425" s="1"/>
      <c r="ET3425" s="1"/>
      <c r="EU3425" s="1"/>
      <c r="EV3425" s="1"/>
      <c r="EW3425" s="1"/>
      <c r="EX3425" s="1"/>
      <c r="EY3425" s="1"/>
      <c r="EZ3425" s="1"/>
      <c r="FA3425" s="1"/>
      <c r="FB3425" s="1"/>
      <c r="FC3425" s="1"/>
      <c r="FD3425" s="1"/>
      <c r="FE3425" s="1"/>
      <c r="FF3425" s="1"/>
      <c r="FG3425" s="1"/>
      <c r="FH3425" s="1"/>
      <c r="FI3425" s="1"/>
      <c r="FJ3425" s="1"/>
      <c r="FK3425" s="1"/>
      <c r="FL3425" s="1"/>
      <c r="FM3425" s="1"/>
      <c r="FN3425" s="1"/>
      <c r="FO3425" s="1"/>
      <c r="FP3425" s="1"/>
      <c r="FQ3425" s="1"/>
      <c r="FR3425" s="1"/>
      <c r="FS3425" s="1"/>
      <c r="FT3425" s="1"/>
      <c r="FU3425" s="1"/>
      <c r="FV3425" s="1"/>
      <c r="FW3425" s="1"/>
      <c r="FX3425" s="1"/>
      <c r="FY3425" s="1"/>
      <c r="FZ3425" s="1"/>
      <c r="GA3425" s="1"/>
      <c r="GB3425" s="1"/>
      <c r="GC3425" s="1"/>
      <c r="GD3425" s="1"/>
      <c r="GE3425" s="1"/>
      <c r="GF3425" s="1"/>
      <c r="GG3425" s="1"/>
      <c r="GH3425" s="1"/>
      <c r="GI3425" s="1"/>
      <c r="GJ3425" s="1"/>
      <c r="GK3425"/>
      <c r="GL3425"/>
      <c r="GM3425"/>
      <c r="GN3425"/>
      <c r="GO3425"/>
      <c r="GP3425"/>
      <c r="GQ3425"/>
      <c r="GR3425"/>
      <c r="GS3425"/>
      <c r="GT3425"/>
      <c r="GU3425"/>
      <c r="GV3425"/>
      <c r="GW3425"/>
      <c r="GX3425"/>
      <c r="GY3425"/>
      <c r="GZ3425"/>
      <c r="HA3425"/>
      <c r="HB3425"/>
      <c r="HC3425"/>
      <c r="HD3425"/>
      <c r="HE3425"/>
    </row>
    <row r="3426" spans="1:213" s="19" customFormat="1" x14ac:dyDescent="0.25">
      <c r="A3426" s="25"/>
      <c r="B3426" s="25"/>
      <c r="C3426" s="25"/>
      <c r="F3426" s="20"/>
      <c r="G3426" s="20"/>
      <c r="H3426" s="20"/>
      <c r="I3426" s="20"/>
      <c r="J3426" s="21"/>
      <c r="K3426" s="21"/>
      <c r="L3426" s="20"/>
      <c r="M3426" s="20"/>
      <c r="N3426" s="22"/>
      <c r="O3426" s="22"/>
      <c r="P3426" s="22"/>
      <c r="Q3426" s="22"/>
      <c r="U3426" s="20"/>
      <c r="V3426" s="20"/>
      <c r="W3426" s="20"/>
      <c r="X3426" s="27"/>
      <c r="Y3426" s="253"/>
      <c r="Z3426" s="30"/>
      <c r="AA3426" s="30"/>
      <c r="AB3426" s="31"/>
      <c r="AC3426" s="31"/>
      <c r="AD3426" s="31"/>
      <c r="AE3426" s="31"/>
      <c r="AF3426" s="31"/>
      <c r="AG3426" s="241"/>
      <c r="AH3426" s="31"/>
      <c r="AI3426" s="31"/>
      <c r="AJ3426" s="31"/>
      <c r="AK3426" s="31"/>
      <c r="AL3426" s="120"/>
      <c r="AM3426" s="25"/>
      <c r="AN3426" s="25"/>
      <c r="AO3426" s="25"/>
      <c r="AP3426" s="25"/>
      <c r="AQ3426" s="26"/>
      <c r="AR3426" s="25"/>
      <c r="AS3426" s="25"/>
      <c r="AT3426" s="25"/>
      <c r="AU3426" s="25"/>
      <c r="AV3426" s="25"/>
      <c r="BC3426" s="1"/>
      <c r="BD3426"/>
      <c r="BE3426"/>
      <c r="BF3426" s="1"/>
      <c r="BG3426"/>
      <c r="BH3426"/>
      <c r="BI3426"/>
      <c r="BJ3426" s="1"/>
      <c r="BK3426" s="1"/>
      <c r="BL3426"/>
      <c r="BM3426" s="1"/>
      <c r="BN3426" s="1"/>
      <c r="BO3426" s="1"/>
      <c r="BP3426" s="1"/>
      <c r="BQ3426" s="1"/>
      <c r="BR3426" s="1"/>
      <c r="BS3426" s="1"/>
      <c r="BT3426" s="22"/>
      <c r="BU3426" s="1"/>
      <c r="BV3426" s="1"/>
      <c r="BW3426" s="1"/>
      <c r="BX3426" s="1"/>
      <c r="BY3426" s="1"/>
      <c r="BZ3426" s="1"/>
      <c r="CA3426" s="1"/>
      <c r="CB3426" s="1"/>
      <c r="CC3426" s="1"/>
      <c r="CD3426" s="1"/>
      <c r="CE3426" s="1"/>
      <c r="CF3426" s="1"/>
      <c r="CG3426" s="1"/>
      <c r="CH3426" s="1"/>
      <c r="CI3426" s="1"/>
      <c r="CJ3426" s="1"/>
      <c r="CK3426" s="1"/>
      <c r="CL3426" s="1"/>
      <c r="CM3426" s="1"/>
      <c r="CN3426" s="1"/>
      <c r="CO3426" s="1"/>
      <c r="CP3426" s="1"/>
      <c r="CQ3426" s="1"/>
      <c r="CR3426" s="1"/>
      <c r="CS3426" s="1"/>
      <c r="CT3426" s="1"/>
      <c r="CU3426" s="1"/>
      <c r="CV3426" s="1"/>
      <c r="CW3426" s="1"/>
      <c r="CX3426" s="1"/>
      <c r="CY3426" s="1"/>
      <c r="CZ3426" s="1"/>
      <c r="DA3426" s="1"/>
      <c r="DB3426" s="1"/>
      <c r="DC3426" s="1"/>
      <c r="DD3426" s="1"/>
      <c r="DE3426" s="1"/>
      <c r="DF3426" s="1"/>
      <c r="DG3426" s="1"/>
      <c r="DH3426" s="1"/>
      <c r="DI3426" s="1"/>
      <c r="DJ3426" s="1"/>
      <c r="DK3426" s="1"/>
      <c r="DL3426" s="1"/>
      <c r="DM3426" s="1"/>
      <c r="DN3426" s="1"/>
      <c r="DO3426" s="1"/>
      <c r="DP3426" s="1"/>
      <c r="DQ3426" s="1"/>
      <c r="DR3426" s="1"/>
      <c r="DS3426" s="1"/>
      <c r="DT3426" s="1"/>
      <c r="DU3426" s="1"/>
      <c r="DV3426" s="1"/>
      <c r="DW3426" s="1"/>
      <c r="DX3426" s="1"/>
      <c r="DY3426" s="1"/>
      <c r="DZ3426" s="1"/>
      <c r="EA3426" s="1"/>
      <c r="EB3426" s="1"/>
      <c r="EC3426" s="1"/>
      <c r="ED3426" s="1"/>
      <c r="EE3426" s="1"/>
      <c r="EF3426" s="1"/>
      <c r="EG3426" s="1"/>
      <c r="EH3426" s="1"/>
      <c r="EI3426" s="1"/>
      <c r="EJ3426" s="1"/>
      <c r="EK3426" s="1"/>
      <c r="EL3426" s="1"/>
      <c r="EM3426" s="1"/>
      <c r="EN3426" s="1"/>
      <c r="EO3426" s="1"/>
      <c r="EP3426" s="1"/>
      <c r="EQ3426" s="1"/>
      <c r="ER3426" s="1"/>
      <c r="ES3426" s="1"/>
      <c r="ET3426" s="1"/>
      <c r="EU3426" s="1"/>
      <c r="EV3426" s="1"/>
      <c r="EW3426" s="1"/>
      <c r="EX3426" s="1"/>
      <c r="EY3426" s="1"/>
      <c r="EZ3426" s="1"/>
      <c r="FA3426" s="1"/>
      <c r="FB3426" s="1"/>
      <c r="FC3426" s="1"/>
      <c r="FD3426" s="1"/>
      <c r="FE3426" s="1"/>
      <c r="FF3426" s="1"/>
      <c r="FG3426" s="1"/>
      <c r="FH3426" s="1"/>
      <c r="FI3426" s="1"/>
      <c r="FJ3426" s="1"/>
      <c r="FK3426" s="1"/>
      <c r="FL3426" s="1"/>
      <c r="FM3426" s="1"/>
      <c r="FN3426" s="1"/>
      <c r="FO3426" s="1"/>
      <c r="FP3426" s="1"/>
      <c r="FQ3426" s="1"/>
      <c r="FR3426" s="1"/>
      <c r="FS3426" s="1"/>
      <c r="FT3426" s="1"/>
      <c r="FU3426" s="1"/>
      <c r="FV3426" s="1"/>
      <c r="FW3426" s="1"/>
      <c r="FX3426" s="1"/>
      <c r="FY3426" s="1"/>
      <c r="FZ3426" s="1"/>
      <c r="GA3426" s="1"/>
      <c r="GB3426" s="1"/>
      <c r="GC3426" s="1"/>
      <c r="GD3426" s="1"/>
      <c r="GE3426" s="1"/>
      <c r="GF3426" s="1"/>
      <c r="GG3426" s="1"/>
      <c r="GH3426" s="1"/>
      <c r="GI3426" s="1"/>
      <c r="GJ3426" s="1"/>
      <c r="GK3426"/>
      <c r="GL3426"/>
      <c r="GM3426"/>
      <c r="GN3426"/>
      <c r="GO3426"/>
      <c r="GP3426"/>
      <c r="GQ3426"/>
      <c r="GR3426"/>
      <c r="GS3426"/>
      <c r="GT3426"/>
      <c r="GU3426"/>
      <c r="GV3426"/>
      <c r="GW3426"/>
      <c r="GX3426"/>
      <c r="GY3426"/>
      <c r="GZ3426"/>
      <c r="HA3426"/>
      <c r="HB3426"/>
      <c r="HC3426"/>
      <c r="HD3426"/>
      <c r="HE3426"/>
    </row>
    <row r="3427" spans="1:213" s="19" customFormat="1" x14ac:dyDescent="0.25">
      <c r="A3427" s="25"/>
      <c r="B3427" s="25"/>
      <c r="C3427" s="25"/>
      <c r="F3427" s="20"/>
      <c r="G3427" s="20"/>
      <c r="H3427" s="20"/>
      <c r="I3427" s="20"/>
      <c r="J3427" s="21"/>
      <c r="K3427" s="21"/>
      <c r="L3427" s="20"/>
      <c r="M3427" s="20"/>
      <c r="N3427" s="22"/>
      <c r="O3427" s="22"/>
      <c r="P3427" s="22"/>
      <c r="Q3427" s="22"/>
      <c r="U3427" s="20"/>
      <c r="V3427" s="20"/>
      <c r="W3427" s="20"/>
      <c r="X3427" s="27"/>
      <c r="Y3427" s="253"/>
      <c r="Z3427" s="30"/>
      <c r="AA3427" s="30"/>
      <c r="AB3427" s="31"/>
      <c r="AC3427" s="31"/>
      <c r="AD3427" s="31"/>
      <c r="AE3427" s="31"/>
      <c r="AF3427" s="31"/>
      <c r="AG3427" s="241"/>
      <c r="AH3427" s="31"/>
      <c r="AI3427" s="31"/>
      <c r="AJ3427" s="31"/>
      <c r="AK3427" s="31"/>
      <c r="AL3427" s="120"/>
      <c r="AM3427" s="25"/>
      <c r="AN3427" s="25"/>
      <c r="AO3427" s="25"/>
      <c r="AP3427" s="25"/>
      <c r="AQ3427" s="26"/>
      <c r="AR3427" s="25"/>
      <c r="AS3427" s="25"/>
      <c r="AT3427" s="25"/>
      <c r="AU3427" s="25"/>
      <c r="AV3427" s="25"/>
      <c r="BC3427" s="1"/>
      <c r="BD3427"/>
      <c r="BE3427"/>
      <c r="BF3427" s="1"/>
      <c r="BG3427"/>
      <c r="BH3427"/>
      <c r="BI3427"/>
      <c r="BJ3427" s="1"/>
      <c r="BK3427" s="1"/>
      <c r="BL3427"/>
      <c r="BM3427" s="1"/>
      <c r="BN3427" s="1"/>
      <c r="BO3427" s="1"/>
      <c r="BP3427" s="1"/>
      <c r="BQ3427" s="1"/>
      <c r="BR3427" s="1"/>
      <c r="BS3427" s="1"/>
      <c r="BT3427" s="22"/>
      <c r="BU3427" s="1"/>
      <c r="BV3427" s="1"/>
      <c r="BW3427" s="1"/>
      <c r="BX3427" s="1"/>
      <c r="BY3427" s="1"/>
      <c r="BZ3427" s="1"/>
      <c r="CA3427" s="1"/>
      <c r="CB3427" s="1"/>
      <c r="CC3427" s="1"/>
      <c r="CD3427" s="1"/>
      <c r="CE3427" s="1"/>
      <c r="CF3427" s="1"/>
      <c r="CG3427" s="1"/>
      <c r="CH3427" s="1"/>
      <c r="CI3427" s="1"/>
      <c r="CJ3427" s="1"/>
      <c r="CK3427" s="1"/>
      <c r="CL3427" s="1"/>
      <c r="CM3427" s="1"/>
      <c r="CN3427" s="1"/>
      <c r="CO3427" s="1"/>
      <c r="CP3427" s="1"/>
      <c r="CQ3427" s="1"/>
      <c r="CR3427" s="1"/>
      <c r="CS3427" s="1"/>
      <c r="CT3427" s="1"/>
      <c r="CU3427" s="1"/>
      <c r="CV3427" s="1"/>
      <c r="CW3427" s="1"/>
      <c r="CX3427" s="1"/>
      <c r="CY3427" s="1"/>
      <c r="CZ3427" s="1"/>
      <c r="DA3427" s="1"/>
      <c r="DB3427" s="1"/>
      <c r="DC3427" s="1"/>
      <c r="DD3427" s="1"/>
      <c r="DE3427" s="1"/>
      <c r="DF3427" s="1"/>
      <c r="DG3427" s="1"/>
      <c r="DH3427" s="1"/>
      <c r="DI3427" s="1"/>
      <c r="DJ3427" s="1"/>
      <c r="DK3427" s="1"/>
      <c r="DL3427" s="1"/>
      <c r="DM3427" s="1"/>
      <c r="DN3427" s="1"/>
      <c r="DO3427" s="1"/>
      <c r="DP3427" s="1"/>
      <c r="DQ3427" s="1"/>
      <c r="DR3427" s="1"/>
      <c r="DS3427" s="1"/>
      <c r="DT3427" s="1"/>
      <c r="DU3427" s="1"/>
      <c r="DV3427" s="1"/>
      <c r="DW3427" s="1"/>
      <c r="DX3427" s="1"/>
      <c r="DY3427" s="1"/>
      <c r="DZ3427" s="1"/>
      <c r="EA3427" s="1"/>
      <c r="EB3427" s="1"/>
      <c r="EC3427" s="1"/>
      <c r="ED3427" s="1"/>
      <c r="EE3427" s="1"/>
      <c r="EF3427" s="1"/>
      <c r="EG3427" s="1"/>
      <c r="EH3427" s="1"/>
      <c r="EI3427" s="1"/>
      <c r="EJ3427" s="1"/>
      <c r="EK3427" s="1"/>
      <c r="EL3427" s="1"/>
      <c r="EM3427" s="1"/>
      <c r="EN3427" s="1"/>
      <c r="EO3427" s="1"/>
      <c r="EP3427" s="1"/>
      <c r="EQ3427" s="1"/>
      <c r="ER3427" s="1"/>
      <c r="ES3427" s="1"/>
      <c r="ET3427" s="1"/>
      <c r="EU3427" s="1"/>
      <c r="EV3427" s="1"/>
      <c r="EW3427" s="1"/>
      <c r="EX3427" s="1"/>
      <c r="EY3427" s="1"/>
      <c r="EZ3427" s="1"/>
      <c r="FA3427" s="1"/>
      <c r="FB3427" s="1"/>
      <c r="FC3427" s="1"/>
      <c r="FD3427" s="1"/>
      <c r="FE3427" s="1"/>
      <c r="FF3427" s="1"/>
      <c r="FG3427" s="1"/>
      <c r="FH3427" s="1"/>
      <c r="FI3427" s="1"/>
      <c r="FJ3427" s="1"/>
      <c r="FK3427" s="1"/>
      <c r="FL3427" s="1"/>
      <c r="FM3427" s="1"/>
      <c r="FN3427" s="1"/>
      <c r="FO3427" s="1"/>
      <c r="FP3427" s="1"/>
      <c r="FQ3427" s="1"/>
      <c r="FR3427" s="1"/>
      <c r="FS3427" s="1"/>
      <c r="FT3427" s="1"/>
      <c r="FU3427" s="1"/>
      <c r="FV3427" s="1"/>
      <c r="FW3427" s="1"/>
      <c r="FX3427" s="1"/>
      <c r="FY3427" s="1"/>
      <c r="FZ3427" s="1"/>
      <c r="GA3427" s="1"/>
      <c r="GB3427" s="1"/>
      <c r="GC3427" s="1"/>
      <c r="GD3427" s="1"/>
      <c r="GE3427" s="1"/>
      <c r="GF3427" s="1"/>
      <c r="GG3427" s="1"/>
      <c r="GH3427" s="1"/>
      <c r="GI3427" s="1"/>
      <c r="GJ3427" s="1"/>
      <c r="GK3427"/>
      <c r="GL3427"/>
      <c r="GM3427"/>
      <c r="GN3427"/>
      <c r="GO3427"/>
      <c r="GP3427"/>
      <c r="GQ3427"/>
      <c r="GR3427"/>
      <c r="GS3427"/>
      <c r="GT3427"/>
      <c r="GU3427"/>
      <c r="GV3427"/>
      <c r="GW3427"/>
      <c r="GX3427"/>
      <c r="GY3427"/>
      <c r="GZ3427"/>
      <c r="HA3427"/>
      <c r="HB3427"/>
      <c r="HC3427"/>
      <c r="HD3427"/>
      <c r="HE3427"/>
    </row>
    <row r="3428" spans="1:213" s="19" customFormat="1" x14ac:dyDescent="0.25">
      <c r="A3428" s="25"/>
      <c r="B3428" s="25"/>
      <c r="C3428" s="25"/>
      <c r="F3428" s="20"/>
      <c r="G3428" s="20"/>
      <c r="H3428" s="20"/>
      <c r="I3428" s="20"/>
      <c r="J3428" s="21"/>
      <c r="K3428" s="21"/>
      <c r="L3428" s="20"/>
      <c r="M3428" s="20"/>
      <c r="N3428" s="22"/>
      <c r="O3428" s="22"/>
      <c r="P3428" s="22"/>
      <c r="Q3428" s="22"/>
      <c r="U3428" s="20"/>
      <c r="V3428" s="20"/>
      <c r="W3428" s="20"/>
      <c r="X3428" s="27"/>
      <c r="Y3428" s="253"/>
      <c r="Z3428" s="30"/>
      <c r="AA3428" s="30"/>
      <c r="AB3428" s="31"/>
      <c r="AC3428" s="31"/>
      <c r="AD3428" s="31"/>
      <c r="AE3428" s="31"/>
      <c r="AF3428" s="31"/>
      <c r="AG3428" s="241"/>
      <c r="AH3428" s="31"/>
      <c r="AI3428" s="31"/>
      <c r="AJ3428" s="31"/>
      <c r="AK3428" s="31"/>
      <c r="AL3428" s="120"/>
      <c r="AM3428" s="25"/>
      <c r="AN3428" s="25"/>
      <c r="AO3428" s="25"/>
      <c r="AP3428" s="25"/>
      <c r="AQ3428" s="26"/>
      <c r="AR3428" s="25"/>
      <c r="AS3428" s="25"/>
      <c r="AT3428" s="25"/>
      <c r="AU3428" s="25"/>
      <c r="AV3428" s="25"/>
      <c r="BC3428" s="1"/>
      <c r="BD3428"/>
      <c r="BE3428"/>
      <c r="BF3428" s="1"/>
      <c r="BG3428"/>
      <c r="BH3428"/>
      <c r="BI3428"/>
      <c r="BJ3428" s="1"/>
      <c r="BK3428" s="1"/>
      <c r="BL3428"/>
      <c r="BM3428" s="1"/>
      <c r="BN3428" s="1"/>
      <c r="BO3428" s="1"/>
      <c r="BP3428" s="1"/>
      <c r="BQ3428" s="1"/>
      <c r="BR3428" s="1"/>
      <c r="BS3428" s="1"/>
      <c r="BT3428" s="22"/>
      <c r="BU3428" s="1"/>
      <c r="BV3428" s="1"/>
      <c r="BW3428" s="1"/>
      <c r="BX3428" s="1"/>
      <c r="BY3428" s="1"/>
      <c r="BZ3428" s="1"/>
      <c r="CA3428" s="1"/>
      <c r="CB3428" s="1"/>
      <c r="CC3428" s="1"/>
      <c r="CD3428" s="1"/>
      <c r="CE3428" s="1"/>
      <c r="CF3428" s="1"/>
      <c r="CG3428" s="1"/>
      <c r="CH3428" s="1"/>
      <c r="CI3428" s="1"/>
      <c r="CJ3428" s="1"/>
      <c r="CK3428" s="1"/>
      <c r="CL3428" s="1"/>
      <c r="CM3428" s="1"/>
      <c r="CN3428" s="1"/>
      <c r="CO3428" s="1"/>
      <c r="CP3428" s="1"/>
      <c r="CQ3428" s="1"/>
      <c r="CR3428" s="1"/>
      <c r="CS3428" s="1"/>
      <c r="CT3428" s="1"/>
      <c r="CU3428" s="1"/>
      <c r="CV3428" s="1"/>
      <c r="CW3428" s="1"/>
      <c r="CX3428" s="1"/>
      <c r="CY3428" s="1"/>
      <c r="CZ3428" s="1"/>
      <c r="DA3428" s="1"/>
      <c r="DB3428" s="1"/>
      <c r="DC3428" s="1"/>
      <c r="DD3428" s="1"/>
      <c r="DE3428" s="1"/>
      <c r="DF3428" s="1"/>
      <c r="DG3428" s="1"/>
      <c r="DH3428" s="1"/>
      <c r="DI3428" s="1"/>
      <c r="DJ3428" s="1"/>
      <c r="DK3428" s="1"/>
      <c r="DL3428" s="1"/>
      <c r="DM3428" s="1"/>
      <c r="DN3428" s="1"/>
      <c r="DO3428" s="1"/>
      <c r="DP3428" s="1"/>
      <c r="DQ3428" s="1"/>
      <c r="DR3428" s="1"/>
      <c r="DS3428" s="1"/>
      <c r="DT3428" s="1"/>
      <c r="DU3428" s="1"/>
      <c r="DV3428" s="1"/>
      <c r="DW3428" s="1"/>
      <c r="DX3428" s="1"/>
      <c r="DY3428" s="1"/>
      <c r="DZ3428" s="1"/>
      <c r="EA3428" s="1"/>
      <c r="EB3428" s="1"/>
      <c r="EC3428" s="1"/>
      <c r="ED3428" s="1"/>
      <c r="EE3428" s="1"/>
      <c r="EF3428" s="1"/>
      <c r="EG3428" s="1"/>
      <c r="EH3428" s="1"/>
      <c r="EI3428" s="1"/>
      <c r="EJ3428" s="1"/>
      <c r="EK3428" s="1"/>
      <c r="EL3428" s="1"/>
      <c r="EM3428" s="1"/>
      <c r="EN3428" s="1"/>
      <c r="EO3428" s="1"/>
      <c r="EP3428" s="1"/>
      <c r="EQ3428" s="1"/>
      <c r="ER3428" s="1"/>
      <c r="ES3428" s="1"/>
      <c r="ET3428" s="1"/>
      <c r="EU3428" s="1"/>
      <c r="EV3428" s="1"/>
      <c r="EW3428" s="1"/>
      <c r="EX3428" s="1"/>
      <c r="EY3428" s="1"/>
      <c r="EZ3428" s="1"/>
      <c r="FA3428" s="1"/>
      <c r="FB3428" s="1"/>
      <c r="FC3428" s="1"/>
      <c r="FD3428" s="1"/>
      <c r="FE3428" s="1"/>
      <c r="FF3428" s="1"/>
      <c r="FG3428" s="1"/>
      <c r="FH3428" s="1"/>
      <c r="FI3428" s="1"/>
      <c r="FJ3428" s="1"/>
      <c r="FK3428" s="1"/>
      <c r="FL3428" s="1"/>
      <c r="FM3428" s="1"/>
      <c r="FN3428" s="1"/>
      <c r="FO3428" s="1"/>
      <c r="FP3428" s="1"/>
      <c r="FQ3428" s="1"/>
      <c r="FR3428" s="1"/>
      <c r="FS3428" s="1"/>
      <c r="FT3428" s="1"/>
      <c r="FU3428" s="1"/>
      <c r="FV3428" s="1"/>
      <c r="FW3428" s="1"/>
      <c r="FX3428" s="1"/>
      <c r="FY3428" s="1"/>
      <c r="FZ3428" s="1"/>
      <c r="GA3428" s="1"/>
      <c r="GB3428" s="1"/>
      <c r="GC3428" s="1"/>
      <c r="GD3428" s="1"/>
      <c r="GE3428" s="1"/>
      <c r="GF3428" s="1"/>
      <c r="GG3428" s="1"/>
      <c r="GH3428" s="1"/>
      <c r="GI3428" s="1"/>
      <c r="GJ3428" s="1"/>
      <c r="GK3428"/>
      <c r="GL3428"/>
      <c r="GM3428"/>
      <c r="GN3428"/>
      <c r="GO3428"/>
      <c r="GP3428"/>
      <c r="GQ3428"/>
      <c r="GR3428"/>
      <c r="GS3428"/>
      <c r="GT3428"/>
      <c r="GU3428"/>
      <c r="GV3428"/>
      <c r="GW3428"/>
      <c r="GX3428"/>
      <c r="GY3428"/>
      <c r="GZ3428"/>
      <c r="HA3428"/>
      <c r="HB3428"/>
      <c r="HC3428"/>
      <c r="HD3428"/>
      <c r="HE3428"/>
    </row>
    <row r="3429" spans="1:213" s="19" customFormat="1" x14ac:dyDescent="0.25">
      <c r="A3429" s="25"/>
      <c r="B3429" s="25"/>
      <c r="C3429" s="25"/>
      <c r="F3429" s="20"/>
      <c r="G3429" s="20"/>
      <c r="H3429" s="20"/>
      <c r="I3429" s="20"/>
      <c r="J3429" s="21"/>
      <c r="K3429" s="21"/>
      <c r="L3429" s="20"/>
      <c r="M3429" s="20"/>
      <c r="N3429" s="22"/>
      <c r="O3429" s="22"/>
      <c r="P3429" s="22"/>
      <c r="Q3429" s="22"/>
      <c r="U3429" s="20"/>
      <c r="V3429" s="20"/>
      <c r="W3429" s="20"/>
      <c r="X3429" s="27"/>
      <c r="Y3429" s="253"/>
      <c r="Z3429" s="30"/>
      <c r="AA3429" s="30"/>
      <c r="AB3429" s="31"/>
      <c r="AC3429" s="31"/>
      <c r="AD3429" s="31"/>
      <c r="AE3429" s="31"/>
      <c r="AF3429" s="31"/>
      <c r="AG3429" s="241"/>
      <c r="AH3429" s="31"/>
      <c r="AI3429" s="31"/>
      <c r="AJ3429" s="31"/>
      <c r="AK3429" s="31"/>
      <c r="AL3429" s="120"/>
      <c r="AM3429" s="25"/>
      <c r="AN3429" s="25"/>
      <c r="AO3429" s="25"/>
      <c r="AP3429" s="25"/>
      <c r="AQ3429" s="26"/>
      <c r="AR3429" s="25"/>
      <c r="AS3429" s="25"/>
      <c r="AT3429" s="25"/>
      <c r="AU3429" s="25"/>
      <c r="AV3429" s="25"/>
      <c r="BC3429" s="1"/>
      <c r="BD3429"/>
      <c r="BE3429"/>
      <c r="BF3429" s="1"/>
      <c r="BG3429"/>
      <c r="BH3429"/>
      <c r="BI3429"/>
      <c r="BJ3429" s="1"/>
      <c r="BK3429" s="1"/>
      <c r="BL3429"/>
      <c r="BM3429" s="1"/>
      <c r="BN3429" s="1"/>
      <c r="BO3429" s="1"/>
      <c r="BP3429" s="1"/>
      <c r="BQ3429" s="1"/>
      <c r="BR3429" s="1"/>
      <c r="BS3429" s="1"/>
      <c r="BT3429" s="22"/>
      <c r="BU3429" s="1"/>
      <c r="BV3429" s="1"/>
      <c r="BW3429" s="1"/>
      <c r="BX3429" s="1"/>
      <c r="BY3429" s="1"/>
      <c r="BZ3429" s="1"/>
      <c r="CA3429" s="1"/>
      <c r="CB3429" s="1"/>
      <c r="CC3429" s="1"/>
      <c r="CD3429" s="1"/>
      <c r="CE3429" s="1"/>
      <c r="CF3429" s="1"/>
      <c r="CG3429" s="1"/>
      <c r="CH3429" s="1"/>
      <c r="CI3429" s="1"/>
      <c r="CJ3429" s="1"/>
      <c r="CK3429" s="1"/>
      <c r="CL3429" s="1"/>
      <c r="CM3429" s="1"/>
      <c r="CN3429" s="1"/>
      <c r="CO3429" s="1"/>
      <c r="CP3429" s="1"/>
      <c r="CQ3429" s="1"/>
      <c r="CR3429" s="1"/>
      <c r="CS3429" s="1"/>
      <c r="CT3429" s="1"/>
      <c r="CU3429" s="1"/>
      <c r="CV3429" s="1"/>
      <c r="CW3429" s="1"/>
      <c r="CX3429" s="1"/>
      <c r="CY3429" s="1"/>
      <c r="CZ3429" s="1"/>
      <c r="DA3429" s="1"/>
      <c r="DB3429" s="1"/>
      <c r="DC3429" s="1"/>
      <c r="DD3429" s="1"/>
      <c r="DE3429" s="1"/>
      <c r="DF3429" s="1"/>
      <c r="DG3429" s="1"/>
      <c r="DH3429" s="1"/>
      <c r="DI3429" s="1"/>
      <c r="DJ3429" s="1"/>
      <c r="DK3429" s="1"/>
      <c r="DL3429" s="1"/>
      <c r="DM3429" s="1"/>
      <c r="DN3429" s="1"/>
      <c r="DO3429" s="1"/>
      <c r="DP3429" s="1"/>
      <c r="DQ3429" s="1"/>
      <c r="DR3429" s="1"/>
      <c r="DS3429" s="1"/>
      <c r="DT3429" s="1"/>
      <c r="DU3429" s="1"/>
      <c r="DV3429" s="1"/>
      <c r="DW3429" s="1"/>
      <c r="DX3429" s="1"/>
      <c r="DY3429" s="1"/>
      <c r="DZ3429" s="1"/>
      <c r="EA3429" s="1"/>
      <c r="EB3429" s="1"/>
      <c r="EC3429" s="1"/>
      <c r="ED3429" s="1"/>
      <c r="EE3429" s="1"/>
      <c r="EF3429" s="1"/>
      <c r="EG3429" s="1"/>
      <c r="EH3429" s="1"/>
      <c r="EI3429" s="1"/>
      <c r="EJ3429" s="1"/>
      <c r="EK3429" s="1"/>
      <c r="EL3429" s="1"/>
      <c r="EM3429" s="1"/>
      <c r="EN3429" s="1"/>
      <c r="EO3429" s="1"/>
      <c r="EP3429" s="1"/>
      <c r="EQ3429" s="1"/>
      <c r="ER3429" s="1"/>
      <c r="ES3429" s="1"/>
      <c r="ET3429" s="1"/>
      <c r="EU3429" s="1"/>
      <c r="EV3429" s="1"/>
      <c r="EW3429" s="1"/>
      <c r="EX3429" s="1"/>
      <c r="EY3429" s="1"/>
      <c r="EZ3429" s="1"/>
      <c r="FA3429" s="1"/>
      <c r="FB3429" s="1"/>
      <c r="FC3429" s="1"/>
      <c r="FD3429" s="1"/>
      <c r="FE3429" s="1"/>
      <c r="FF3429" s="1"/>
      <c r="FG3429" s="1"/>
      <c r="FH3429" s="1"/>
      <c r="FI3429" s="1"/>
      <c r="FJ3429" s="1"/>
      <c r="FK3429" s="1"/>
      <c r="FL3429" s="1"/>
      <c r="FM3429" s="1"/>
      <c r="FN3429" s="1"/>
      <c r="FO3429" s="1"/>
      <c r="FP3429" s="1"/>
      <c r="FQ3429" s="1"/>
      <c r="FR3429" s="1"/>
      <c r="FS3429" s="1"/>
      <c r="FT3429" s="1"/>
      <c r="FU3429" s="1"/>
      <c r="FV3429" s="1"/>
      <c r="FW3429" s="1"/>
      <c r="FX3429" s="1"/>
      <c r="FY3429" s="1"/>
      <c r="FZ3429" s="1"/>
      <c r="GA3429" s="1"/>
      <c r="GB3429" s="1"/>
      <c r="GC3429" s="1"/>
      <c r="GD3429" s="1"/>
      <c r="GE3429" s="1"/>
      <c r="GF3429" s="1"/>
      <c r="GG3429" s="1"/>
      <c r="GH3429" s="1"/>
      <c r="GI3429" s="1"/>
      <c r="GJ3429" s="1"/>
      <c r="GK3429"/>
      <c r="GL3429"/>
      <c r="GM3429"/>
      <c r="GN3429"/>
      <c r="GO3429"/>
      <c r="GP3429"/>
      <c r="GQ3429"/>
      <c r="GR3429"/>
      <c r="GS3429"/>
      <c r="GT3429"/>
      <c r="GU3429"/>
      <c r="GV3429"/>
      <c r="GW3429"/>
      <c r="GX3429"/>
      <c r="GY3429"/>
      <c r="GZ3429"/>
      <c r="HA3429"/>
      <c r="HB3429"/>
      <c r="HC3429"/>
      <c r="HD3429"/>
      <c r="HE3429"/>
    </row>
    <row r="3430" spans="1:213" s="19" customFormat="1" x14ac:dyDescent="0.25">
      <c r="A3430" s="25"/>
      <c r="B3430" s="25"/>
      <c r="C3430" s="25"/>
      <c r="F3430" s="20"/>
      <c r="G3430" s="20"/>
      <c r="H3430" s="20"/>
      <c r="I3430" s="20"/>
      <c r="J3430" s="21"/>
      <c r="K3430" s="21"/>
      <c r="L3430" s="20"/>
      <c r="M3430" s="20"/>
      <c r="N3430" s="22"/>
      <c r="O3430" s="22"/>
      <c r="P3430" s="22"/>
      <c r="Q3430" s="22"/>
      <c r="U3430" s="20"/>
      <c r="V3430" s="20"/>
      <c r="W3430" s="20"/>
      <c r="X3430" s="27"/>
      <c r="Y3430" s="253"/>
      <c r="Z3430" s="30"/>
      <c r="AA3430" s="30"/>
      <c r="AB3430" s="31"/>
      <c r="AC3430" s="31"/>
      <c r="AD3430" s="31"/>
      <c r="AE3430" s="31"/>
      <c r="AF3430" s="31"/>
      <c r="AG3430" s="241"/>
      <c r="AH3430" s="31"/>
      <c r="AI3430" s="31"/>
      <c r="AJ3430" s="31"/>
      <c r="AK3430" s="31"/>
      <c r="AL3430" s="120"/>
      <c r="AM3430" s="25"/>
      <c r="AN3430" s="25"/>
      <c r="AO3430" s="25"/>
      <c r="AP3430" s="25"/>
      <c r="AQ3430" s="26"/>
      <c r="AR3430" s="25"/>
      <c r="AS3430" s="25"/>
      <c r="AT3430" s="25"/>
      <c r="AU3430" s="25"/>
      <c r="AV3430" s="25"/>
      <c r="BC3430" s="1"/>
      <c r="BD3430"/>
      <c r="BE3430"/>
      <c r="BF3430" s="1"/>
      <c r="BG3430"/>
      <c r="BH3430"/>
      <c r="BI3430"/>
      <c r="BJ3430" s="1"/>
      <c r="BK3430" s="1"/>
      <c r="BL3430"/>
      <c r="BM3430" s="1"/>
      <c r="BN3430" s="1"/>
      <c r="BO3430" s="1"/>
      <c r="BP3430" s="1"/>
      <c r="BQ3430" s="1"/>
      <c r="BR3430" s="1"/>
      <c r="BS3430" s="1"/>
      <c r="BT3430" s="22"/>
      <c r="BU3430" s="1"/>
      <c r="BV3430" s="1"/>
      <c r="BW3430" s="1"/>
      <c r="BX3430" s="1"/>
      <c r="BY3430" s="1"/>
      <c r="BZ3430" s="1"/>
      <c r="CA3430" s="1"/>
      <c r="CB3430" s="1"/>
      <c r="CC3430" s="1"/>
      <c r="CD3430" s="1"/>
      <c r="CE3430" s="1"/>
      <c r="CF3430" s="1"/>
      <c r="CG3430" s="1"/>
      <c r="CH3430" s="1"/>
      <c r="CI3430" s="1"/>
      <c r="CJ3430" s="1"/>
      <c r="CK3430" s="1"/>
      <c r="CL3430" s="1"/>
      <c r="CM3430" s="1"/>
      <c r="CN3430" s="1"/>
      <c r="CO3430" s="1"/>
      <c r="CP3430" s="1"/>
      <c r="CQ3430" s="1"/>
      <c r="CR3430" s="1"/>
      <c r="CS3430" s="1"/>
      <c r="CT3430" s="1"/>
      <c r="CU3430" s="1"/>
      <c r="CV3430" s="1"/>
      <c r="CW3430" s="1"/>
      <c r="CX3430" s="1"/>
      <c r="CY3430" s="1"/>
      <c r="CZ3430" s="1"/>
      <c r="DA3430" s="1"/>
      <c r="DB3430" s="1"/>
      <c r="DC3430" s="1"/>
      <c r="DD3430" s="1"/>
      <c r="DE3430" s="1"/>
      <c r="DF3430" s="1"/>
      <c r="DG3430" s="1"/>
      <c r="DH3430" s="1"/>
      <c r="DI3430" s="1"/>
      <c r="DJ3430" s="1"/>
      <c r="DK3430" s="1"/>
      <c r="DL3430" s="1"/>
      <c r="DM3430" s="1"/>
      <c r="DN3430" s="1"/>
      <c r="DO3430" s="1"/>
      <c r="DP3430" s="1"/>
      <c r="DQ3430" s="1"/>
      <c r="DR3430" s="1"/>
      <c r="DS3430" s="1"/>
      <c r="DT3430" s="1"/>
      <c r="DU3430" s="1"/>
      <c r="DV3430" s="1"/>
      <c r="DW3430" s="1"/>
      <c r="DX3430" s="1"/>
      <c r="DY3430" s="1"/>
      <c r="DZ3430" s="1"/>
      <c r="EA3430" s="1"/>
      <c r="EB3430" s="1"/>
      <c r="EC3430" s="1"/>
      <c r="ED3430" s="1"/>
      <c r="EE3430" s="1"/>
      <c r="EF3430" s="1"/>
      <c r="EG3430" s="1"/>
      <c r="EH3430" s="1"/>
      <c r="EI3430" s="1"/>
      <c r="EJ3430" s="1"/>
      <c r="EK3430" s="1"/>
      <c r="EL3430" s="1"/>
      <c r="EM3430" s="1"/>
      <c r="EN3430" s="1"/>
      <c r="EO3430" s="1"/>
      <c r="EP3430" s="1"/>
      <c r="EQ3430" s="1"/>
      <c r="ER3430" s="1"/>
      <c r="ES3430" s="1"/>
      <c r="ET3430" s="1"/>
      <c r="EU3430" s="1"/>
      <c r="EV3430" s="1"/>
      <c r="EW3430" s="1"/>
      <c r="EX3430" s="1"/>
      <c r="EY3430" s="1"/>
      <c r="EZ3430" s="1"/>
      <c r="FA3430" s="1"/>
      <c r="FB3430" s="1"/>
      <c r="FC3430" s="1"/>
      <c r="FD3430" s="1"/>
      <c r="FE3430" s="1"/>
      <c r="FF3430" s="1"/>
      <c r="FG3430" s="1"/>
      <c r="FH3430" s="1"/>
      <c r="FI3430" s="1"/>
      <c r="FJ3430" s="1"/>
      <c r="FK3430" s="1"/>
      <c r="FL3430" s="1"/>
      <c r="FM3430" s="1"/>
      <c r="FN3430" s="1"/>
      <c r="FO3430" s="1"/>
      <c r="FP3430" s="1"/>
      <c r="FQ3430" s="1"/>
      <c r="FR3430" s="1"/>
      <c r="FS3430" s="1"/>
      <c r="FT3430" s="1"/>
      <c r="FU3430" s="1"/>
      <c r="FV3430" s="1"/>
      <c r="FW3430" s="1"/>
      <c r="FX3430" s="1"/>
      <c r="FY3430" s="1"/>
      <c r="FZ3430" s="1"/>
      <c r="GA3430" s="1"/>
      <c r="GB3430" s="1"/>
      <c r="GC3430" s="1"/>
      <c r="GD3430" s="1"/>
      <c r="GE3430" s="1"/>
      <c r="GF3430" s="1"/>
      <c r="GG3430" s="1"/>
      <c r="GH3430" s="1"/>
      <c r="GI3430" s="1"/>
      <c r="GJ3430" s="1"/>
      <c r="GK3430"/>
      <c r="GL3430"/>
      <c r="GM3430"/>
      <c r="GN3430"/>
      <c r="GO3430"/>
      <c r="GP3430"/>
      <c r="GQ3430"/>
      <c r="GR3430"/>
      <c r="GS3430"/>
      <c r="GT3430"/>
      <c r="GU3430"/>
      <c r="GV3430"/>
      <c r="GW3430"/>
      <c r="GX3430"/>
      <c r="GY3430"/>
      <c r="GZ3430"/>
      <c r="HA3430"/>
      <c r="HB3430"/>
      <c r="HC3430"/>
      <c r="HD3430"/>
      <c r="HE3430"/>
    </row>
    <row r="3431" spans="1:213" s="19" customFormat="1" x14ac:dyDescent="0.25">
      <c r="A3431" s="25"/>
      <c r="B3431" s="25"/>
      <c r="C3431" s="25"/>
      <c r="F3431" s="20"/>
      <c r="G3431" s="20"/>
      <c r="H3431" s="20"/>
      <c r="I3431" s="20"/>
      <c r="J3431" s="21"/>
      <c r="K3431" s="21"/>
      <c r="L3431" s="20"/>
      <c r="M3431" s="20"/>
      <c r="N3431" s="22"/>
      <c r="O3431" s="22"/>
      <c r="P3431" s="22"/>
      <c r="Q3431" s="22"/>
      <c r="U3431" s="20"/>
      <c r="V3431" s="20"/>
      <c r="W3431" s="20"/>
      <c r="X3431" s="27"/>
      <c r="Y3431" s="253"/>
      <c r="Z3431" s="30"/>
      <c r="AA3431" s="30"/>
      <c r="AB3431" s="31"/>
      <c r="AC3431" s="31"/>
      <c r="AD3431" s="31"/>
      <c r="AE3431" s="31"/>
      <c r="AF3431" s="31"/>
      <c r="AG3431" s="241"/>
      <c r="AH3431" s="31"/>
      <c r="AI3431" s="31"/>
      <c r="AJ3431" s="31"/>
      <c r="AK3431" s="31"/>
      <c r="AL3431" s="120"/>
      <c r="AM3431" s="25"/>
      <c r="AN3431" s="25"/>
      <c r="AO3431" s="25"/>
      <c r="AP3431" s="25"/>
      <c r="AQ3431" s="26"/>
      <c r="AR3431" s="25"/>
      <c r="AS3431" s="25"/>
      <c r="AT3431" s="25"/>
      <c r="AU3431" s="25"/>
      <c r="AV3431" s="25"/>
      <c r="BC3431" s="1"/>
      <c r="BD3431"/>
      <c r="BE3431"/>
      <c r="BF3431" s="1"/>
      <c r="BG3431"/>
      <c r="BH3431"/>
      <c r="BI3431"/>
      <c r="BJ3431" s="1"/>
      <c r="BK3431" s="1"/>
      <c r="BL3431"/>
      <c r="BM3431" s="1"/>
      <c r="BN3431" s="1"/>
      <c r="BO3431" s="1"/>
      <c r="BP3431" s="1"/>
      <c r="BQ3431" s="1"/>
      <c r="BR3431" s="1"/>
      <c r="BS3431" s="1"/>
      <c r="BT3431" s="22"/>
      <c r="BU3431" s="1"/>
      <c r="BV3431" s="1"/>
      <c r="BW3431" s="1"/>
      <c r="BX3431" s="1"/>
      <c r="BY3431" s="1"/>
      <c r="BZ3431" s="1"/>
      <c r="CA3431" s="1"/>
      <c r="CB3431" s="1"/>
      <c r="CC3431" s="1"/>
      <c r="CD3431" s="1"/>
      <c r="CE3431" s="1"/>
      <c r="CF3431" s="1"/>
      <c r="CG3431" s="1"/>
      <c r="CH3431" s="1"/>
      <c r="CI3431" s="1"/>
      <c r="CJ3431" s="1"/>
      <c r="CK3431" s="1"/>
      <c r="CL3431" s="1"/>
      <c r="CM3431" s="1"/>
      <c r="CN3431" s="1"/>
      <c r="CO3431" s="1"/>
      <c r="CP3431" s="1"/>
      <c r="CQ3431" s="1"/>
      <c r="CR3431" s="1"/>
      <c r="CS3431" s="1"/>
      <c r="CT3431" s="1"/>
      <c r="CU3431" s="1"/>
      <c r="CV3431" s="1"/>
      <c r="CW3431" s="1"/>
      <c r="CX3431" s="1"/>
      <c r="CY3431" s="1"/>
      <c r="CZ3431" s="1"/>
      <c r="DA3431" s="1"/>
      <c r="DB3431" s="1"/>
      <c r="DC3431" s="1"/>
      <c r="DD3431" s="1"/>
      <c r="DE3431" s="1"/>
      <c r="DF3431" s="1"/>
      <c r="DG3431" s="1"/>
      <c r="DH3431" s="1"/>
      <c r="DI3431" s="1"/>
      <c r="DJ3431" s="1"/>
      <c r="DK3431" s="1"/>
      <c r="DL3431" s="1"/>
      <c r="DM3431" s="1"/>
      <c r="DN3431" s="1"/>
      <c r="DO3431" s="1"/>
      <c r="DP3431" s="1"/>
      <c r="DQ3431" s="1"/>
      <c r="DR3431" s="1"/>
      <c r="DS3431" s="1"/>
      <c r="DT3431" s="1"/>
      <c r="DU3431" s="1"/>
      <c r="DV3431" s="1"/>
      <c r="DW3431" s="1"/>
      <c r="DX3431" s="1"/>
      <c r="DY3431" s="1"/>
      <c r="DZ3431" s="1"/>
      <c r="EA3431" s="1"/>
      <c r="EB3431" s="1"/>
      <c r="EC3431" s="1"/>
      <c r="ED3431" s="1"/>
      <c r="EE3431" s="1"/>
      <c r="EF3431" s="1"/>
      <c r="EG3431" s="1"/>
      <c r="EH3431" s="1"/>
      <c r="EI3431" s="1"/>
      <c r="EJ3431" s="1"/>
      <c r="EK3431" s="1"/>
      <c r="EL3431" s="1"/>
      <c r="EM3431" s="1"/>
      <c r="EN3431" s="1"/>
      <c r="EO3431" s="1"/>
      <c r="EP3431" s="1"/>
      <c r="EQ3431" s="1"/>
      <c r="ER3431" s="1"/>
      <c r="ES3431" s="1"/>
      <c r="ET3431" s="1"/>
      <c r="EU3431" s="1"/>
      <c r="EV3431" s="1"/>
      <c r="EW3431" s="1"/>
      <c r="EX3431" s="1"/>
      <c r="EY3431" s="1"/>
      <c r="EZ3431" s="1"/>
      <c r="FA3431" s="1"/>
      <c r="FB3431" s="1"/>
      <c r="FC3431" s="1"/>
      <c r="FD3431" s="1"/>
      <c r="FE3431" s="1"/>
      <c r="FF3431" s="1"/>
      <c r="FG3431" s="1"/>
      <c r="FH3431" s="1"/>
      <c r="FI3431" s="1"/>
      <c r="FJ3431" s="1"/>
      <c r="FK3431" s="1"/>
      <c r="FL3431" s="1"/>
      <c r="FM3431" s="1"/>
      <c r="FN3431" s="1"/>
      <c r="FO3431" s="1"/>
      <c r="FP3431" s="1"/>
      <c r="FQ3431" s="1"/>
      <c r="FR3431" s="1"/>
      <c r="FS3431" s="1"/>
      <c r="FT3431" s="1"/>
      <c r="FU3431" s="1"/>
      <c r="FV3431" s="1"/>
      <c r="FW3431" s="1"/>
      <c r="FX3431" s="1"/>
      <c r="FY3431" s="1"/>
      <c r="FZ3431" s="1"/>
      <c r="GA3431" s="1"/>
      <c r="GB3431" s="1"/>
      <c r="GC3431" s="1"/>
      <c r="GD3431" s="1"/>
      <c r="GE3431" s="1"/>
      <c r="GF3431" s="1"/>
      <c r="GG3431" s="1"/>
      <c r="GH3431" s="1"/>
      <c r="GI3431" s="1"/>
      <c r="GJ3431" s="1"/>
      <c r="GK3431"/>
      <c r="GL3431"/>
      <c r="GM3431"/>
      <c r="GN3431"/>
      <c r="GO3431"/>
      <c r="GP3431"/>
      <c r="GQ3431"/>
      <c r="GR3431"/>
      <c r="GS3431"/>
      <c r="GT3431"/>
      <c r="GU3431"/>
      <c r="GV3431"/>
      <c r="GW3431"/>
      <c r="GX3431"/>
      <c r="GY3431"/>
      <c r="GZ3431"/>
      <c r="HA3431"/>
      <c r="HB3431"/>
      <c r="HC3431"/>
      <c r="HD3431"/>
      <c r="HE3431"/>
    </row>
    <row r="3432" spans="1:213" s="19" customFormat="1" x14ac:dyDescent="0.25">
      <c r="A3432" s="25"/>
      <c r="B3432" s="25"/>
      <c r="C3432" s="25"/>
      <c r="F3432" s="20"/>
      <c r="G3432" s="20"/>
      <c r="H3432" s="20"/>
      <c r="I3432" s="20"/>
      <c r="J3432" s="21"/>
      <c r="K3432" s="21"/>
      <c r="L3432" s="20"/>
      <c r="M3432" s="20"/>
      <c r="N3432" s="22"/>
      <c r="O3432" s="22"/>
      <c r="P3432" s="22"/>
      <c r="Q3432" s="22"/>
      <c r="U3432" s="20"/>
      <c r="V3432" s="20"/>
      <c r="W3432" s="20"/>
      <c r="X3432" s="27"/>
      <c r="Y3432" s="253"/>
      <c r="Z3432" s="30"/>
      <c r="AA3432" s="30"/>
      <c r="AB3432" s="31"/>
      <c r="AC3432" s="31"/>
      <c r="AD3432" s="31"/>
      <c r="AE3432" s="31"/>
      <c r="AF3432" s="31"/>
      <c r="AG3432" s="241"/>
      <c r="AH3432" s="31"/>
      <c r="AI3432" s="31"/>
      <c r="AJ3432" s="31"/>
      <c r="AK3432" s="31"/>
      <c r="AL3432" s="120"/>
      <c r="AM3432" s="25"/>
      <c r="AN3432" s="25"/>
      <c r="AO3432" s="25"/>
      <c r="AP3432" s="25"/>
      <c r="AQ3432" s="26"/>
      <c r="AR3432" s="25"/>
      <c r="AS3432" s="25"/>
      <c r="AT3432" s="25"/>
      <c r="AU3432" s="25"/>
      <c r="AV3432" s="25"/>
      <c r="BC3432" s="1"/>
      <c r="BD3432"/>
      <c r="BE3432"/>
      <c r="BF3432" s="1"/>
      <c r="BG3432"/>
      <c r="BH3432"/>
      <c r="BI3432"/>
      <c r="BJ3432" s="1"/>
      <c r="BK3432" s="1"/>
      <c r="BL3432"/>
      <c r="BM3432" s="1"/>
      <c r="BN3432" s="1"/>
      <c r="BO3432" s="1"/>
      <c r="BP3432" s="1"/>
      <c r="BQ3432" s="1"/>
      <c r="BR3432" s="1"/>
      <c r="BS3432" s="1"/>
      <c r="BT3432" s="22"/>
      <c r="BU3432" s="1"/>
      <c r="BV3432" s="1"/>
      <c r="BW3432" s="1"/>
      <c r="BX3432" s="1"/>
      <c r="BY3432" s="1"/>
      <c r="BZ3432" s="1"/>
      <c r="CA3432" s="1"/>
      <c r="CB3432" s="1"/>
      <c r="CC3432" s="1"/>
      <c r="CD3432" s="1"/>
      <c r="CE3432" s="1"/>
      <c r="CF3432" s="1"/>
      <c r="CG3432" s="1"/>
      <c r="CH3432" s="1"/>
      <c r="CI3432" s="1"/>
      <c r="CJ3432" s="1"/>
      <c r="CK3432" s="1"/>
      <c r="CL3432" s="1"/>
      <c r="CM3432" s="1"/>
      <c r="CN3432" s="1"/>
      <c r="CO3432" s="1"/>
      <c r="CP3432" s="1"/>
      <c r="CQ3432" s="1"/>
      <c r="CR3432" s="1"/>
      <c r="CS3432" s="1"/>
      <c r="CT3432" s="1"/>
      <c r="CU3432" s="1"/>
      <c r="CV3432" s="1"/>
      <c r="CW3432" s="1"/>
      <c r="CX3432" s="1"/>
      <c r="CY3432" s="1"/>
      <c r="CZ3432" s="1"/>
      <c r="DA3432" s="1"/>
      <c r="DB3432" s="1"/>
      <c r="DC3432" s="1"/>
      <c r="DD3432" s="1"/>
      <c r="DE3432" s="1"/>
      <c r="DF3432" s="1"/>
      <c r="DG3432" s="1"/>
      <c r="DH3432" s="1"/>
      <c r="DI3432" s="1"/>
      <c r="DJ3432" s="1"/>
      <c r="DK3432" s="1"/>
      <c r="DL3432" s="1"/>
      <c r="DM3432" s="1"/>
      <c r="DN3432" s="1"/>
      <c r="DO3432" s="1"/>
      <c r="DP3432" s="1"/>
      <c r="DQ3432" s="1"/>
      <c r="DR3432" s="1"/>
      <c r="DS3432" s="1"/>
      <c r="DT3432" s="1"/>
      <c r="DU3432" s="1"/>
      <c r="DV3432" s="1"/>
      <c r="DW3432" s="1"/>
      <c r="DX3432" s="1"/>
      <c r="DY3432" s="1"/>
      <c r="DZ3432" s="1"/>
      <c r="EA3432" s="1"/>
      <c r="EB3432" s="1"/>
      <c r="EC3432" s="1"/>
      <c r="ED3432" s="1"/>
      <c r="EE3432" s="1"/>
      <c r="EF3432" s="1"/>
      <c r="EG3432" s="1"/>
      <c r="EH3432" s="1"/>
      <c r="EI3432" s="1"/>
      <c r="EJ3432" s="1"/>
      <c r="EK3432" s="1"/>
      <c r="EL3432" s="1"/>
      <c r="EM3432" s="1"/>
      <c r="EN3432" s="1"/>
      <c r="EO3432" s="1"/>
      <c r="EP3432" s="1"/>
      <c r="EQ3432" s="1"/>
      <c r="ER3432" s="1"/>
      <c r="ES3432" s="1"/>
      <c r="ET3432" s="1"/>
      <c r="EU3432" s="1"/>
      <c r="EV3432" s="1"/>
      <c r="EW3432" s="1"/>
      <c r="EX3432" s="1"/>
      <c r="EY3432" s="1"/>
      <c r="EZ3432" s="1"/>
      <c r="FA3432" s="1"/>
      <c r="FB3432" s="1"/>
      <c r="FC3432" s="1"/>
      <c r="FD3432" s="1"/>
      <c r="FE3432" s="1"/>
      <c r="FF3432" s="1"/>
      <c r="FG3432" s="1"/>
      <c r="FH3432" s="1"/>
      <c r="FI3432" s="1"/>
      <c r="FJ3432" s="1"/>
      <c r="FK3432" s="1"/>
      <c r="FL3432" s="1"/>
      <c r="FM3432" s="1"/>
      <c r="FN3432" s="1"/>
      <c r="FO3432" s="1"/>
      <c r="FP3432" s="1"/>
      <c r="FQ3432" s="1"/>
      <c r="FR3432" s="1"/>
      <c r="FS3432" s="1"/>
      <c r="FT3432" s="1"/>
      <c r="FU3432" s="1"/>
      <c r="FV3432" s="1"/>
      <c r="FW3432" s="1"/>
      <c r="FX3432" s="1"/>
      <c r="FY3432" s="1"/>
      <c r="FZ3432" s="1"/>
      <c r="GA3432" s="1"/>
      <c r="GB3432" s="1"/>
      <c r="GC3432" s="1"/>
      <c r="GD3432" s="1"/>
      <c r="GE3432" s="1"/>
      <c r="GF3432" s="1"/>
      <c r="GG3432" s="1"/>
      <c r="GH3432" s="1"/>
      <c r="GI3432" s="1"/>
      <c r="GJ3432" s="1"/>
      <c r="GK3432"/>
      <c r="GL3432"/>
      <c r="GM3432"/>
      <c r="GN3432"/>
      <c r="GO3432"/>
      <c r="GP3432"/>
      <c r="GQ3432"/>
      <c r="GR3432"/>
      <c r="GS3432"/>
      <c r="GT3432"/>
      <c r="GU3432"/>
      <c r="GV3432"/>
      <c r="GW3432"/>
      <c r="GX3432"/>
      <c r="GY3432"/>
      <c r="GZ3432"/>
      <c r="HA3432"/>
      <c r="HB3432"/>
      <c r="HC3432"/>
      <c r="HD3432"/>
      <c r="HE3432"/>
    </row>
    <row r="3433" spans="1:213" s="19" customFormat="1" x14ac:dyDescent="0.25">
      <c r="A3433" s="25"/>
      <c r="B3433" s="25"/>
      <c r="C3433" s="25"/>
      <c r="F3433" s="20"/>
      <c r="G3433" s="20"/>
      <c r="H3433" s="20"/>
      <c r="I3433" s="20"/>
      <c r="J3433" s="21"/>
      <c r="K3433" s="21"/>
      <c r="L3433" s="20"/>
      <c r="M3433" s="20"/>
      <c r="N3433" s="22"/>
      <c r="O3433" s="22"/>
      <c r="P3433" s="22"/>
      <c r="Q3433" s="22"/>
      <c r="U3433" s="20"/>
      <c r="V3433" s="20"/>
      <c r="W3433" s="20"/>
      <c r="X3433" s="27"/>
      <c r="Y3433" s="253"/>
      <c r="Z3433" s="30"/>
      <c r="AA3433" s="30"/>
      <c r="AB3433" s="31"/>
      <c r="AC3433" s="31"/>
      <c r="AD3433" s="31"/>
      <c r="AE3433" s="31"/>
      <c r="AF3433" s="31"/>
      <c r="AG3433" s="241"/>
      <c r="AH3433" s="31"/>
      <c r="AI3433" s="31"/>
      <c r="AJ3433" s="31"/>
      <c r="AK3433" s="31"/>
      <c r="AL3433" s="120"/>
      <c r="AM3433" s="25"/>
      <c r="AN3433" s="25"/>
      <c r="AO3433" s="25"/>
      <c r="AP3433" s="25"/>
      <c r="AQ3433" s="26"/>
      <c r="AR3433" s="25"/>
      <c r="AS3433" s="25"/>
      <c r="AT3433" s="25"/>
      <c r="AU3433" s="25"/>
      <c r="AV3433" s="25"/>
      <c r="BC3433" s="1"/>
      <c r="BD3433"/>
      <c r="BE3433"/>
      <c r="BF3433" s="1"/>
      <c r="BG3433"/>
      <c r="BH3433"/>
      <c r="BI3433"/>
      <c r="BJ3433" s="1"/>
      <c r="BK3433" s="1"/>
      <c r="BL3433"/>
      <c r="BM3433" s="1"/>
      <c r="BN3433" s="1"/>
      <c r="BO3433" s="1"/>
      <c r="BP3433" s="1"/>
      <c r="BQ3433" s="1"/>
      <c r="BR3433" s="1"/>
      <c r="BS3433" s="1"/>
      <c r="BT3433" s="22"/>
      <c r="BU3433" s="1"/>
      <c r="BV3433" s="1"/>
      <c r="BW3433" s="1"/>
      <c r="BX3433" s="1"/>
      <c r="BY3433" s="1"/>
      <c r="BZ3433" s="1"/>
      <c r="CA3433" s="1"/>
      <c r="CB3433" s="1"/>
      <c r="CC3433" s="1"/>
      <c r="CD3433" s="1"/>
      <c r="CE3433" s="1"/>
      <c r="CF3433" s="1"/>
      <c r="CG3433" s="1"/>
      <c r="CH3433" s="1"/>
      <c r="CI3433" s="1"/>
      <c r="CJ3433" s="1"/>
      <c r="CK3433" s="1"/>
      <c r="CL3433" s="1"/>
      <c r="CM3433" s="1"/>
      <c r="CN3433" s="1"/>
      <c r="CO3433" s="1"/>
      <c r="CP3433" s="1"/>
      <c r="CQ3433" s="1"/>
      <c r="CR3433" s="1"/>
      <c r="CS3433" s="1"/>
      <c r="CT3433" s="1"/>
      <c r="CU3433" s="1"/>
      <c r="CV3433" s="1"/>
      <c r="CW3433" s="1"/>
      <c r="CX3433" s="1"/>
      <c r="CY3433" s="1"/>
      <c r="CZ3433" s="1"/>
      <c r="DA3433" s="1"/>
      <c r="DB3433" s="1"/>
      <c r="DC3433" s="1"/>
      <c r="DD3433" s="1"/>
      <c r="DE3433" s="1"/>
      <c r="DF3433" s="1"/>
      <c r="DG3433" s="1"/>
      <c r="DH3433" s="1"/>
      <c r="DI3433" s="1"/>
      <c r="DJ3433" s="1"/>
      <c r="DK3433" s="1"/>
      <c r="DL3433" s="1"/>
      <c r="DM3433" s="1"/>
      <c r="DN3433" s="1"/>
      <c r="DO3433" s="1"/>
      <c r="DP3433" s="1"/>
      <c r="DQ3433" s="1"/>
      <c r="DR3433" s="1"/>
      <c r="DS3433" s="1"/>
      <c r="DT3433" s="1"/>
      <c r="DU3433" s="1"/>
      <c r="DV3433" s="1"/>
      <c r="DW3433" s="1"/>
      <c r="DX3433" s="1"/>
      <c r="DY3433" s="1"/>
      <c r="DZ3433" s="1"/>
      <c r="EA3433" s="1"/>
      <c r="EB3433" s="1"/>
      <c r="EC3433" s="1"/>
      <c r="ED3433" s="1"/>
      <c r="EE3433" s="1"/>
      <c r="EF3433" s="1"/>
      <c r="EG3433" s="1"/>
      <c r="EH3433" s="1"/>
      <c r="EI3433" s="1"/>
      <c r="EJ3433" s="1"/>
      <c r="EK3433" s="1"/>
      <c r="EL3433" s="1"/>
      <c r="EM3433" s="1"/>
      <c r="EN3433" s="1"/>
      <c r="EO3433" s="1"/>
      <c r="EP3433" s="1"/>
      <c r="EQ3433" s="1"/>
      <c r="ER3433" s="1"/>
      <c r="ES3433" s="1"/>
      <c r="ET3433" s="1"/>
      <c r="EU3433" s="1"/>
      <c r="EV3433" s="1"/>
      <c r="EW3433" s="1"/>
      <c r="EX3433" s="1"/>
      <c r="EY3433" s="1"/>
      <c r="EZ3433" s="1"/>
      <c r="FA3433" s="1"/>
      <c r="FB3433" s="1"/>
      <c r="FC3433" s="1"/>
      <c r="FD3433" s="1"/>
      <c r="FE3433" s="1"/>
      <c r="FF3433" s="1"/>
      <c r="FG3433" s="1"/>
      <c r="FH3433" s="1"/>
      <c r="FI3433" s="1"/>
      <c r="FJ3433" s="1"/>
      <c r="FK3433" s="1"/>
      <c r="FL3433" s="1"/>
      <c r="FM3433" s="1"/>
      <c r="FN3433" s="1"/>
      <c r="FO3433" s="1"/>
      <c r="FP3433" s="1"/>
      <c r="FQ3433" s="1"/>
      <c r="FR3433" s="1"/>
      <c r="FS3433" s="1"/>
      <c r="FT3433" s="1"/>
      <c r="FU3433" s="1"/>
      <c r="FV3433" s="1"/>
      <c r="FW3433" s="1"/>
      <c r="FX3433" s="1"/>
      <c r="FY3433" s="1"/>
      <c r="FZ3433" s="1"/>
      <c r="GA3433" s="1"/>
      <c r="GB3433" s="1"/>
      <c r="GC3433" s="1"/>
      <c r="GD3433" s="1"/>
      <c r="GE3433" s="1"/>
      <c r="GF3433" s="1"/>
      <c r="GG3433" s="1"/>
      <c r="GH3433" s="1"/>
      <c r="GI3433" s="1"/>
      <c r="GJ3433" s="1"/>
      <c r="GK3433"/>
      <c r="GL3433"/>
      <c r="GM3433"/>
      <c r="GN3433"/>
      <c r="GO3433"/>
      <c r="GP3433"/>
      <c r="GQ3433"/>
      <c r="GR3433"/>
      <c r="GS3433"/>
      <c r="GT3433"/>
      <c r="GU3433"/>
      <c r="GV3433"/>
      <c r="GW3433"/>
      <c r="GX3433"/>
      <c r="GY3433"/>
      <c r="GZ3433"/>
      <c r="HA3433"/>
      <c r="HB3433"/>
      <c r="HC3433"/>
      <c r="HD3433"/>
      <c r="HE3433"/>
    </row>
    <row r="3434" spans="1:213" s="19" customFormat="1" x14ac:dyDescent="0.25">
      <c r="A3434" s="25"/>
      <c r="B3434" s="25"/>
      <c r="C3434" s="25"/>
      <c r="F3434" s="20"/>
      <c r="G3434" s="20"/>
      <c r="H3434" s="20"/>
      <c r="I3434" s="20"/>
      <c r="J3434" s="21"/>
      <c r="K3434" s="21"/>
      <c r="L3434" s="20"/>
      <c r="M3434" s="20"/>
      <c r="N3434" s="22"/>
      <c r="O3434" s="22"/>
      <c r="P3434" s="22"/>
      <c r="Q3434" s="22"/>
      <c r="U3434" s="20"/>
      <c r="V3434" s="20"/>
      <c r="W3434" s="20"/>
      <c r="X3434" s="27"/>
      <c r="Y3434" s="253"/>
      <c r="Z3434" s="30"/>
      <c r="AA3434" s="30"/>
      <c r="AB3434" s="31"/>
      <c r="AC3434" s="31"/>
      <c r="AD3434" s="31"/>
      <c r="AE3434" s="31"/>
      <c r="AF3434" s="31"/>
      <c r="AG3434" s="241"/>
      <c r="AH3434" s="31"/>
      <c r="AI3434" s="31"/>
      <c r="AJ3434" s="31"/>
      <c r="AK3434" s="31"/>
      <c r="AL3434" s="120"/>
      <c r="AM3434" s="25"/>
      <c r="AN3434" s="25"/>
      <c r="AO3434" s="25"/>
      <c r="AP3434" s="25"/>
      <c r="AQ3434" s="26"/>
      <c r="AR3434" s="25"/>
      <c r="AS3434" s="25"/>
      <c r="AT3434" s="25"/>
      <c r="AU3434" s="25"/>
      <c r="AV3434" s="25"/>
      <c r="BC3434" s="1"/>
      <c r="BD3434"/>
      <c r="BE3434"/>
      <c r="BF3434" s="1"/>
      <c r="BG3434"/>
      <c r="BH3434"/>
      <c r="BI3434"/>
      <c r="BJ3434" s="1"/>
      <c r="BK3434" s="1"/>
      <c r="BL3434"/>
      <c r="BM3434" s="1"/>
      <c r="BN3434" s="1"/>
      <c r="BO3434" s="1"/>
      <c r="BP3434" s="1"/>
      <c r="BQ3434" s="1"/>
      <c r="BR3434" s="1"/>
      <c r="BS3434" s="1"/>
      <c r="BT3434" s="22"/>
      <c r="BU3434" s="1"/>
      <c r="BV3434" s="1"/>
      <c r="BW3434" s="1"/>
      <c r="BX3434" s="1"/>
      <c r="BY3434" s="1"/>
      <c r="BZ3434" s="1"/>
      <c r="CA3434" s="1"/>
      <c r="CB3434" s="1"/>
      <c r="CC3434" s="1"/>
      <c r="CD3434" s="1"/>
      <c r="CE3434" s="1"/>
      <c r="CF3434" s="1"/>
      <c r="CG3434" s="1"/>
      <c r="CH3434" s="1"/>
      <c r="CI3434" s="1"/>
      <c r="CJ3434" s="1"/>
      <c r="CK3434" s="1"/>
      <c r="CL3434" s="1"/>
      <c r="CM3434" s="1"/>
      <c r="CN3434" s="1"/>
      <c r="CO3434" s="1"/>
      <c r="CP3434" s="1"/>
      <c r="CQ3434" s="1"/>
      <c r="CR3434" s="1"/>
      <c r="CS3434" s="1"/>
      <c r="CT3434" s="1"/>
      <c r="CU3434" s="1"/>
      <c r="CV3434" s="1"/>
      <c r="CW3434" s="1"/>
      <c r="CX3434" s="1"/>
      <c r="CY3434" s="1"/>
      <c r="CZ3434" s="1"/>
      <c r="DA3434" s="1"/>
      <c r="DB3434" s="1"/>
      <c r="DC3434" s="1"/>
      <c r="DD3434" s="1"/>
      <c r="DE3434" s="1"/>
      <c r="DF3434" s="1"/>
      <c r="DG3434" s="1"/>
      <c r="DH3434" s="1"/>
      <c r="DI3434" s="1"/>
      <c r="DJ3434" s="1"/>
      <c r="DK3434" s="1"/>
      <c r="DL3434" s="1"/>
      <c r="DM3434" s="1"/>
      <c r="DN3434" s="1"/>
      <c r="DO3434" s="1"/>
      <c r="DP3434" s="1"/>
      <c r="DQ3434" s="1"/>
      <c r="DR3434" s="1"/>
      <c r="DS3434" s="1"/>
      <c r="DT3434" s="1"/>
      <c r="DU3434" s="1"/>
      <c r="DV3434" s="1"/>
      <c r="DW3434" s="1"/>
      <c r="DX3434" s="1"/>
      <c r="DY3434" s="1"/>
      <c r="DZ3434" s="1"/>
      <c r="EA3434" s="1"/>
      <c r="EB3434" s="1"/>
      <c r="EC3434" s="1"/>
      <c r="ED3434" s="1"/>
      <c r="EE3434" s="1"/>
      <c r="EF3434" s="1"/>
      <c r="EG3434" s="1"/>
      <c r="EH3434" s="1"/>
      <c r="EI3434" s="1"/>
      <c r="EJ3434" s="1"/>
      <c r="EK3434" s="1"/>
      <c r="EL3434" s="1"/>
      <c r="EM3434" s="1"/>
      <c r="EN3434" s="1"/>
      <c r="EO3434" s="1"/>
      <c r="EP3434" s="1"/>
      <c r="EQ3434" s="1"/>
      <c r="ER3434" s="1"/>
      <c r="ES3434" s="1"/>
      <c r="ET3434" s="1"/>
      <c r="EU3434" s="1"/>
      <c r="EV3434" s="1"/>
      <c r="EW3434" s="1"/>
      <c r="EX3434" s="1"/>
      <c r="EY3434" s="1"/>
      <c r="EZ3434" s="1"/>
      <c r="FA3434" s="1"/>
      <c r="FB3434" s="1"/>
      <c r="FC3434" s="1"/>
      <c r="FD3434" s="1"/>
      <c r="FE3434" s="1"/>
      <c r="FF3434" s="1"/>
      <c r="FG3434" s="1"/>
      <c r="FH3434" s="1"/>
      <c r="FI3434" s="1"/>
      <c r="FJ3434" s="1"/>
      <c r="FK3434" s="1"/>
      <c r="FL3434" s="1"/>
      <c r="FM3434" s="1"/>
      <c r="FN3434" s="1"/>
      <c r="FO3434" s="1"/>
      <c r="FP3434" s="1"/>
      <c r="FQ3434" s="1"/>
      <c r="FR3434" s="1"/>
      <c r="FS3434" s="1"/>
      <c r="FT3434" s="1"/>
      <c r="FU3434" s="1"/>
      <c r="FV3434" s="1"/>
      <c r="FW3434" s="1"/>
      <c r="FX3434" s="1"/>
      <c r="FY3434" s="1"/>
      <c r="FZ3434" s="1"/>
      <c r="GA3434" s="1"/>
      <c r="GB3434" s="1"/>
      <c r="GC3434" s="1"/>
      <c r="GD3434" s="1"/>
      <c r="GE3434" s="1"/>
      <c r="GF3434" s="1"/>
      <c r="GG3434" s="1"/>
      <c r="GH3434" s="1"/>
      <c r="GI3434" s="1"/>
      <c r="GJ3434" s="1"/>
      <c r="GK3434"/>
      <c r="GL3434"/>
      <c r="GM3434"/>
      <c r="GN3434"/>
      <c r="GO3434"/>
      <c r="GP3434"/>
      <c r="GQ3434"/>
      <c r="GR3434"/>
      <c r="GS3434"/>
      <c r="GT3434"/>
      <c r="GU3434"/>
      <c r="GV3434"/>
      <c r="GW3434"/>
      <c r="GX3434"/>
      <c r="GY3434"/>
      <c r="GZ3434"/>
      <c r="HA3434"/>
      <c r="HB3434"/>
      <c r="HC3434"/>
      <c r="HD3434"/>
      <c r="HE3434"/>
    </row>
    <row r="3435" spans="1:213" s="19" customFormat="1" x14ac:dyDescent="0.25">
      <c r="A3435" s="25"/>
      <c r="B3435" s="25"/>
      <c r="C3435" s="25"/>
      <c r="F3435" s="20"/>
      <c r="G3435" s="20"/>
      <c r="H3435" s="20"/>
      <c r="I3435" s="20"/>
      <c r="J3435" s="21"/>
      <c r="K3435" s="21"/>
      <c r="L3435" s="20"/>
      <c r="M3435" s="20"/>
      <c r="N3435" s="22"/>
      <c r="O3435" s="22"/>
      <c r="P3435" s="22"/>
      <c r="Q3435" s="22"/>
      <c r="U3435" s="20"/>
      <c r="V3435" s="20"/>
      <c r="W3435" s="20"/>
      <c r="X3435" s="27"/>
      <c r="Y3435" s="253"/>
      <c r="Z3435" s="30"/>
      <c r="AA3435" s="30"/>
      <c r="AB3435" s="31"/>
      <c r="AC3435" s="31"/>
      <c r="AD3435" s="31"/>
      <c r="AE3435" s="31"/>
      <c r="AF3435" s="31"/>
      <c r="AG3435" s="241"/>
      <c r="AH3435" s="31"/>
      <c r="AI3435" s="31"/>
      <c r="AJ3435" s="31"/>
      <c r="AK3435" s="31"/>
      <c r="AL3435" s="120"/>
      <c r="AM3435" s="25"/>
      <c r="AN3435" s="25"/>
      <c r="AO3435" s="25"/>
      <c r="AP3435" s="25"/>
      <c r="AQ3435" s="26"/>
      <c r="AR3435" s="25"/>
      <c r="AS3435" s="25"/>
      <c r="AT3435" s="25"/>
      <c r="AU3435" s="25"/>
      <c r="AV3435" s="25"/>
      <c r="BC3435" s="1"/>
      <c r="BD3435"/>
      <c r="BE3435"/>
      <c r="BF3435" s="1"/>
      <c r="BG3435"/>
      <c r="BH3435"/>
      <c r="BI3435"/>
      <c r="BJ3435" s="1"/>
      <c r="BK3435" s="1"/>
      <c r="BL3435"/>
      <c r="BM3435" s="1"/>
      <c r="BN3435" s="1"/>
      <c r="BO3435" s="1"/>
      <c r="BP3435" s="1"/>
      <c r="BQ3435" s="1"/>
      <c r="BR3435" s="1"/>
      <c r="BS3435" s="1"/>
      <c r="BT3435" s="22"/>
      <c r="BU3435" s="1"/>
      <c r="BV3435" s="1"/>
      <c r="BW3435" s="1"/>
      <c r="BX3435" s="1"/>
      <c r="BY3435" s="1"/>
      <c r="BZ3435" s="1"/>
      <c r="CA3435" s="1"/>
      <c r="CB3435" s="1"/>
      <c r="CC3435" s="1"/>
      <c r="CD3435" s="1"/>
      <c r="CE3435" s="1"/>
      <c r="CF3435" s="1"/>
      <c r="CG3435" s="1"/>
      <c r="CH3435" s="1"/>
      <c r="CI3435" s="1"/>
      <c r="CJ3435" s="1"/>
      <c r="CK3435" s="1"/>
      <c r="CL3435" s="1"/>
      <c r="CM3435" s="1"/>
      <c r="CN3435" s="1"/>
      <c r="CO3435" s="1"/>
      <c r="CP3435" s="1"/>
      <c r="CQ3435" s="1"/>
      <c r="CR3435" s="1"/>
      <c r="CS3435" s="1"/>
      <c r="CT3435" s="1"/>
      <c r="CU3435" s="1"/>
      <c r="CV3435" s="1"/>
      <c r="CW3435" s="1"/>
      <c r="CX3435" s="1"/>
      <c r="CY3435" s="1"/>
      <c r="CZ3435" s="1"/>
      <c r="DA3435" s="1"/>
      <c r="DB3435" s="1"/>
      <c r="DC3435" s="1"/>
      <c r="DD3435" s="1"/>
      <c r="DE3435" s="1"/>
      <c r="DF3435" s="1"/>
      <c r="DG3435" s="1"/>
      <c r="DH3435" s="1"/>
      <c r="DI3435" s="1"/>
      <c r="DJ3435" s="1"/>
      <c r="DK3435" s="1"/>
      <c r="DL3435" s="1"/>
      <c r="DM3435" s="1"/>
      <c r="DN3435" s="1"/>
      <c r="DO3435" s="1"/>
      <c r="DP3435" s="1"/>
      <c r="DQ3435" s="1"/>
      <c r="DR3435" s="1"/>
      <c r="DS3435" s="1"/>
      <c r="DT3435" s="1"/>
      <c r="DU3435" s="1"/>
      <c r="DV3435" s="1"/>
      <c r="DW3435" s="1"/>
      <c r="DX3435" s="1"/>
      <c r="DY3435" s="1"/>
      <c r="DZ3435" s="1"/>
      <c r="EA3435" s="1"/>
      <c r="EB3435" s="1"/>
      <c r="EC3435" s="1"/>
      <c r="ED3435" s="1"/>
      <c r="EE3435" s="1"/>
      <c r="EF3435" s="1"/>
      <c r="EG3435" s="1"/>
      <c r="EH3435" s="1"/>
      <c r="EI3435" s="1"/>
      <c r="EJ3435" s="1"/>
      <c r="EK3435" s="1"/>
      <c r="EL3435" s="1"/>
      <c r="EM3435" s="1"/>
      <c r="EN3435" s="1"/>
      <c r="EO3435" s="1"/>
      <c r="EP3435" s="1"/>
      <c r="EQ3435" s="1"/>
      <c r="ER3435" s="1"/>
      <c r="ES3435" s="1"/>
      <c r="ET3435" s="1"/>
      <c r="EU3435" s="1"/>
      <c r="EV3435" s="1"/>
      <c r="EW3435" s="1"/>
      <c r="EX3435" s="1"/>
      <c r="EY3435" s="1"/>
      <c r="EZ3435" s="1"/>
      <c r="FA3435" s="1"/>
      <c r="FB3435" s="1"/>
      <c r="FC3435" s="1"/>
      <c r="FD3435" s="1"/>
      <c r="FE3435" s="1"/>
      <c r="FF3435" s="1"/>
      <c r="FG3435" s="1"/>
      <c r="FH3435" s="1"/>
      <c r="FI3435" s="1"/>
      <c r="FJ3435" s="1"/>
      <c r="FK3435" s="1"/>
      <c r="FL3435" s="1"/>
      <c r="FM3435" s="1"/>
      <c r="FN3435" s="1"/>
      <c r="FO3435" s="1"/>
      <c r="FP3435" s="1"/>
      <c r="FQ3435" s="1"/>
      <c r="FR3435" s="1"/>
      <c r="FS3435" s="1"/>
      <c r="FT3435" s="1"/>
      <c r="FU3435" s="1"/>
      <c r="FV3435" s="1"/>
      <c r="FW3435" s="1"/>
      <c r="FX3435" s="1"/>
      <c r="FY3435" s="1"/>
      <c r="FZ3435" s="1"/>
      <c r="GA3435" s="1"/>
      <c r="GB3435" s="1"/>
      <c r="GC3435" s="1"/>
      <c r="GD3435" s="1"/>
      <c r="GE3435" s="1"/>
      <c r="GF3435" s="1"/>
      <c r="GG3435" s="1"/>
      <c r="GH3435" s="1"/>
      <c r="GI3435" s="1"/>
      <c r="GJ3435" s="1"/>
      <c r="GK3435"/>
      <c r="GL3435"/>
      <c r="GM3435"/>
      <c r="GN3435"/>
      <c r="GO3435"/>
      <c r="GP3435"/>
      <c r="GQ3435"/>
      <c r="GR3435"/>
      <c r="GS3435"/>
      <c r="GT3435"/>
      <c r="GU3435"/>
      <c r="GV3435"/>
      <c r="GW3435"/>
      <c r="GX3435"/>
      <c r="GY3435"/>
      <c r="GZ3435"/>
      <c r="HA3435"/>
      <c r="HB3435"/>
      <c r="HC3435"/>
      <c r="HD3435"/>
      <c r="HE3435"/>
    </row>
    <row r="3436" spans="1:213" s="19" customFormat="1" x14ac:dyDescent="0.25">
      <c r="A3436" s="25"/>
      <c r="B3436" s="25"/>
      <c r="C3436" s="25"/>
      <c r="F3436" s="20"/>
      <c r="G3436" s="20"/>
      <c r="H3436" s="20"/>
      <c r="I3436" s="20"/>
      <c r="J3436" s="21"/>
      <c r="K3436" s="21"/>
      <c r="L3436" s="20"/>
      <c r="M3436" s="20"/>
      <c r="N3436" s="22"/>
      <c r="O3436" s="22"/>
      <c r="P3436" s="22"/>
      <c r="Q3436" s="22"/>
      <c r="U3436" s="20"/>
      <c r="V3436" s="20"/>
      <c r="W3436" s="20"/>
      <c r="X3436" s="27"/>
      <c r="Y3436" s="253"/>
      <c r="Z3436" s="30"/>
      <c r="AA3436" s="30"/>
      <c r="AB3436" s="31"/>
      <c r="AC3436" s="31"/>
      <c r="AD3436" s="31"/>
      <c r="AE3436" s="31"/>
      <c r="AF3436" s="31"/>
      <c r="AG3436" s="241"/>
      <c r="AH3436" s="31"/>
      <c r="AI3436" s="31"/>
      <c r="AJ3436" s="31"/>
      <c r="AK3436" s="31"/>
      <c r="AL3436" s="120"/>
      <c r="AM3436" s="25"/>
      <c r="AN3436" s="25"/>
      <c r="AO3436" s="25"/>
      <c r="AP3436" s="25"/>
      <c r="AQ3436" s="26"/>
      <c r="AR3436" s="25"/>
      <c r="AS3436" s="25"/>
      <c r="AT3436" s="25"/>
      <c r="AU3436" s="25"/>
      <c r="AV3436" s="25"/>
      <c r="BC3436" s="1"/>
      <c r="BD3436"/>
      <c r="BE3436"/>
      <c r="BF3436" s="1"/>
      <c r="BG3436"/>
      <c r="BH3436"/>
      <c r="BI3436"/>
      <c r="BJ3436" s="1"/>
      <c r="BK3436" s="1"/>
      <c r="BL3436"/>
      <c r="BM3436" s="1"/>
      <c r="BN3436" s="1"/>
      <c r="BO3436" s="1"/>
      <c r="BP3436" s="1"/>
      <c r="BQ3436" s="1"/>
      <c r="BR3436" s="1"/>
      <c r="BS3436" s="1"/>
      <c r="BT3436" s="22"/>
      <c r="BU3436" s="1"/>
      <c r="BV3436" s="1"/>
      <c r="BW3436" s="1"/>
      <c r="BX3436" s="1"/>
      <c r="BY3436" s="1"/>
      <c r="BZ3436" s="1"/>
      <c r="CA3436" s="1"/>
      <c r="CB3436" s="1"/>
      <c r="CC3436" s="1"/>
      <c r="CD3436" s="1"/>
      <c r="CE3436" s="1"/>
      <c r="CF3436" s="1"/>
      <c r="CG3436" s="1"/>
      <c r="CH3436" s="1"/>
      <c r="CI3436" s="1"/>
      <c r="CJ3436" s="1"/>
      <c r="CK3436" s="1"/>
      <c r="CL3436" s="1"/>
      <c r="CM3436" s="1"/>
      <c r="CN3436" s="1"/>
      <c r="CO3436" s="1"/>
      <c r="CP3436" s="1"/>
      <c r="CQ3436" s="1"/>
      <c r="CR3436" s="1"/>
      <c r="CS3436" s="1"/>
      <c r="CT3436" s="1"/>
      <c r="CU3436" s="1"/>
      <c r="CV3436" s="1"/>
      <c r="CW3436" s="1"/>
      <c r="CX3436" s="1"/>
      <c r="CY3436" s="1"/>
      <c r="CZ3436" s="1"/>
      <c r="DA3436" s="1"/>
      <c r="DB3436" s="1"/>
      <c r="DC3436" s="1"/>
      <c r="DD3436" s="1"/>
      <c r="DE3436" s="1"/>
      <c r="DF3436" s="1"/>
      <c r="DG3436" s="1"/>
      <c r="DH3436" s="1"/>
      <c r="DI3436" s="1"/>
      <c r="DJ3436" s="1"/>
      <c r="DK3436" s="1"/>
      <c r="DL3436" s="1"/>
      <c r="DM3436" s="1"/>
      <c r="DN3436" s="1"/>
      <c r="DO3436" s="1"/>
      <c r="DP3436" s="1"/>
      <c r="DQ3436" s="1"/>
      <c r="DR3436" s="1"/>
      <c r="DS3436" s="1"/>
      <c r="DT3436" s="1"/>
      <c r="DU3436" s="1"/>
      <c r="DV3436" s="1"/>
      <c r="DW3436" s="1"/>
      <c r="DX3436" s="1"/>
      <c r="DY3436" s="1"/>
      <c r="DZ3436" s="1"/>
      <c r="EA3436" s="1"/>
      <c r="EB3436" s="1"/>
      <c r="EC3436" s="1"/>
      <c r="ED3436" s="1"/>
      <c r="EE3436" s="1"/>
      <c r="EF3436" s="1"/>
      <c r="EG3436" s="1"/>
      <c r="EH3436" s="1"/>
      <c r="EI3436" s="1"/>
      <c r="EJ3436" s="1"/>
      <c r="EK3436" s="1"/>
      <c r="EL3436" s="1"/>
      <c r="EM3436" s="1"/>
      <c r="EN3436" s="1"/>
      <c r="EO3436" s="1"/>
      <c r="EP3436" s="1"/>
      <c r="EQ3436" s="1"/>
      <c r="ER3436" s="1"/>
      <c r="ES3436" s="1"/>
      <c r="ET3436" s="1"/>
      <c r="EU3436" s="1"/>
      <c r="EV3436" s="1"/>
      <c r="EW3436" s="1"/>
      <c r="EX3436" s="1"/>
      <c r="EY3436" s="1"/>
      <c r="EZ3436" s="1"/>
      <c r="FA3436" s="1"/>
      <c r="FB3436" s="1"/>
      <c r="FC3436" s="1"/>
      <c r="FD3436" s="1"/>
      <c r="FE3436" s="1"/>
      <c r="FF3436" s="1"/>
      <c r="FG3436" s="1"/>
      <c r="FH3436" s="1"/>
      <c r="FI3436" s="1"/>
      <c r="FJ3436" s="1"/>
      <c r="FK3436" s="1"/>
      <c r="FL3436" s="1"/>
      <c r="FM3436" s="1"/>
      <c r="FN3436" s="1"/>
      <c r="FO3436" s="1"/>
      <c r="FP3436" s="1"/>
      <c r="FQ3436" s="1"/>
      <c r="FR3436" s="1"/>
      <c r="FS3436" s="1"/>
      <c r="FT3436" s="1"/>
      <c r="FU3436" s="1"/>
      <c r="FV3436" s="1"/>
      <c r="FW3436" s="1"/>
      <c r="FX3436" s="1"/>
      <c r="FY3436" s="1"/>
      <c r="FZ3436" s="1"/>
      <c r="GA3436" s="1"/>
      <c r="GB3436" s="1"/>
      <c r="GC3436" s="1"/>
      <c r="GD3436" s="1"/>
      <c r="GE3436" s="1"/>
      <c r="GF3436" s="1"/>
      <c r="GG3436" s="1"/>
      <c r="GH3436" s="1"/>
      <c r="GI3436" s="1"/>
      <c r="GJ3436" s="1"/>
      <c r="GK3436"/>
      <c r="GL3436"/>
      <c r="GM3436"/>
      <c r="GN3436"/>
      <c r="GO3436"/>
      <c r="GP3436"/>
      <c r="GQ3436"/>
      <c r="GR3436"/>
      <c r="GS3436"/>
      <c r="GT3436"/>
      <c r="GU3436"/>
      <c r="GV3436"/>
      <c r="GW3436"/>
      <c r="GX3436"/>
      <c r="GY3436"/>
      <c r="GZ3436"/>
      <c r="HA3436"/>
      <c r="HB3436"/>
      <c r="HC3436"/>
      <c r="HD3436"/>
      <c r="HE3436"/>
    </row>
    <row r="3437" spans="1:213" s="19" customFormat="1" x14ac:dyDescent="0.25">
      <c r="A3437" s="25"/>
      <c r="B3437" s="25"/>
      <c r="C3437" s="25"/>
      <c r="F3437" s="20"/>
      <c r="G3437" s="20"/>
      <c r="H3437" s="20"/>
      <c r="I3437" s="20"/>
      <c r="J3437" s="21"/>
      <c r="K3437" s="21"/>
      <c r="L3437" s="20"/>
      <c r="M3437" s="20"/>
      <c r="N3437" s="22"/>
      <c r="O3437" s="22"/>
      <c r="P3437" s="22"/>
      <c r="Q3437" s="22"/>
      <c r="U3437" s="20"/>
      <c r="V3437" s="20"/>
      <c r="W3437" s="20"/>
      <c r="X3437" s="27"/>
      <c r="Y3437" s="253"/>
      <c r="Z3437" s="30"/>
      <c r="AA3437" s="30"/>
      <c r="AB3437" s="31"/>
      <c r="AC3437" s="31"/>
      <c r="AD3437" s="31"/>
      <c r="AE3437" s="31"/>
      <c r="AF3437" s="31"/>
      <c r="AG3437" s="241"/>
      <c r="AH3437" s="31"/>
      <c r="AI3437" s="31"/>
      <c r="AJ3437" s="31"/>
      <c r="AK3437" s="31"/>
      <c r="AL3437" s="120"/>
      <c r="AM3437" s="25"/>
      <c r="AN3437" s="25"/>
      <c r="AO3437" s="25"/>
      <c r="AP3437" s="25"/>
      <c r="AQ3437" s="26"/>
      <c r="AR3437" s="25"/>
      <c r="AS3437" s="25"/>
      <c r="AT3437" s="25"/>
      <c r="AU3437" s="25"/>
      <c r="AV3437" s="25"/>
      <c r="BC3437" s="1"/>
      <c r="BD3437"/>
      <c r="BE3437"/>
      <c r="BF3437" s="1"/>
      <c r="BG3437"/>
      <c r="BH3437"/>
      <c r="BI3437"/>
      <c r="BJ3437" s="1"/>
      <c r="BK3437" s="1"/>
      <c r="BL3437"/>
      <c r="BM3437" s="1"/>
      <c r="BN3437" s="1"/>
      <c r="BO3437" s="1"/>
      <c r="BP3437" s="1"/>
      <c r="BQ3437" s="1"/>
      <c r="BR3437" s="1"/>
      <c r="BS3437" s="1"/>
      <c r="BT3437" s="22"/>
      <c r="BU3437" s="1"/>
      <c r="BV3437" s="1"/>
      <c r="BW3437" s="1"/>
      <c r="BX3437" s="1"/>
      <c r="BY3437" s="1"/>
      <c r="BZ3437" s="1"/>
      <c r="CA3437" s="1"/>
      <c r="CB3437" s="1"/>
      <c r="CC3437" s="1"/>
      <c r="CD3437" s="1"/>
      <c r="CE3437" s="1"/>
      <c r="CF3437" s="1"/>
      <c r="CG3437" s="1"/>
      <c r="CH3437" s="1"/>
      <c r="CI3437" s="1"/>
      <c r="CJ3437" s="1"/>
      <c r="CK3437" s="1"/>
      <c r="CL3437" s="1"/>
      <c r="CM3437" s="1"/>
      <c r="CN3437" s="1"/>
      <c r="CO3437" s="1"/>
      <c r="CP3437" s="1"/>
      <c r="CQ3437" s="1"/>
      <c r="CR3437" s="1"/>
      <c r="CS3437" s="1"/>
      <c r="CT3437" s="1"/>
      <c r="CU3437" s="1"/>
      <c r="CV3437" s="1"/>
      <c r="CW3437" s="1"/>
      <c r="CX3437" s="1"/>
      <c r="CY3437" s="1"/>
      <c r="CZ3437" s="1"/>
      <c r="DA3437" s="1"/>
      <c r="DB3437" s="1"/>
      <c r="DC3437" s="1"/>
      <c r="DD3437" s="1"/>
      <c r="DE3437" s="1"/>
      <c r="DF3437" s="1"/>
      <c r="DG3437" s="1"/>
      <c r="DH3437" s="1"/>
      <c r="DI3437" s="1"/>
      <c r="DJ3437" s="1"/>
      <c r="DK3437" s="1"/>
      <c r="DL3437" s="1"/>
      <c r="DM3437" s="1"/>
      <c r="DN3437" s="1"/>
      <c r="DO3437" s="1"/>
      <c r="DP3437" s="1"/>
      <c r="DQ3437" s="1"/>
      <c r="DR3437" s="1"/>
      <c r="DS3437" s="1"/>
      <c r="DT3437" s="1"/>
      <c r="DU3437" s="1"/>
      <c r="DV3437" s="1"/>
      <c r="DW3437" s="1"/>
      <c r="DX3437" s="1"/>
      <c r="DY3437" s="1"/>
      <c r="DZ3437" s="1"/>
      <c r="EA3437" s="1"/>
      <c r="EB3437" s="1"/>
      <c r="EC3437" s="1"/>
      <c r="ED3437" s="1"/>
      <c r="EE3437" s="1"/>
      <c r="EF3437" s="1"/>
      <c r="EG3437" s="1"/>
      <c r="EH3437" s="1"/>
      <c r="EI3437" s="1"/>
      <c r="EJ3437" s="1"/>
      <c r="EK3437" s="1"/>
      <c r="EL3437" s="1"/>
      <c r="EM3437" s="1"/>
      <c r="EN3437" s="1"/>
      <c r="EO3437" s="1"/>
      <c r="EP3437" s="1"/>
      <c r="EQ3437" s="1"/>
      <c r="ER3437" s="1"/>
      <c r="ES3437" s="1"/>
      <c r="ET3437" s="1"/>
      <c r="EU3437" s="1"/>
      <c r="EV3437" s="1"/>
      <c r="EW3437" s="1"/>
      <c r="EX3437" s="1"/>
      <c r="EY3437" s="1"/>
      <c r="EZ3437" s="1"/>
      <c r="FA3437" s="1"/>
      <c r="FB3437" s="1"/>
      <c r="FC3437" s="1"/>
      <c r="FD3437" s="1"/>
      <c r="FE3437" s="1"/>
      <c r="FF3437" s="1"/>
      <c r="FG3437" s="1"/>
      <c r="FH3437" s="1"/>
      <c r="FI3437" s="1"/>
      <c r="FJ3437" s="1"/>
      <c r="FK3437" s="1"/>
      <c r="FL3437" s="1"/>
      <c r="FM3437" s="1"/>
      <c r="FN3437" s="1"/>
      <c r="FO3437" s="1"/>
      <c r="FP3437" s="1"/>
      <c r="FQ3437" s="1"/>
      <c r="FR3437" s="1"/>
      <c r="FS3437" s="1"/>
      <c r="FT3437" s="1"/>
      <c r="FU3437" s="1"/>
      <c r="FV3437" s="1"/>
      <c r="FW3437" s="1"/>
      <c r="FX3437" s="1"/>
      <c r="FY3437" s="1"/>
      <c r="FZ3437" s="1"/>
      <c r="GA3437" s="1"/>
      <c r="GB3437" s="1"/>
      <c r="GC3437" s="1"/>
      <c r="GD3437" s="1"/>
      <c r="GE3437" s="1"/>
      <c r="GF3437" s="1"/>
      <c r="GG3437" s="1"/>
      <c r="GH3437" s="1"/>
      <c r="GI3437" s="1"/>
      <c r="GJ3437" s="1"/>
      <c r="GK3437"/>
      <c r="GL3437"/>
      <c r="GM3437"/>
      <c r="GN3437"/>
      <c r="GO3437"/>
      <c r="GP3437"/>
      <c r="GQ3437"/>
      <c r="GR3437"/>
      <c r="GS3437"/>
      <c r="GT3437"/>
      <c r="GU3437"/>
      <c r="GV3437"/>
      <c r="GW3437"/>
      <c r="GX3437"/>
      <c r="GY3437"/>
      <c r="GZ3437"/>
      <c r="HA3437"/>
      <c r="HB3437"/>
      <c r="HC3437"/>
      <c r="HD3437"/>
      <c r="HE3437"/>
    </row>
    <row r="3438" spans="1:213" s="19" customFormat="1" x14ac:dyDescent="0.25">
      <c r="A3438" s="25"/>
      <c r="B3438" s="25"/>
      <c r="C3438" s="25"/>
      <c r="F3438" s="20"/>
      <c r="G3438" s="20"/>
      <c r="H3438" s="20"/>
      <c r="I3438" s="20"/>
      <c r="J3438" s="21"/>
      <c r="K3438" s="21"/>
      <c r="L3438" s="20"/>
      <c r="M3438" s="20"/>
      <c r="N3438" s="22"/>
      <c r="O3438" s="22"/>
      <c r="P3438" s="22"/>
      <c r="Q3438" s="22"/>
      <c r="U3438" s="20"/>
      <c r="V3438" s="20"/>
      <c r="W3438" s="20"/>
      <c r="X3438" s="27"/>
      <c r="Y3438" s="253"/>
      <c r="Z3438" s="30"/>
      <c r="AA3438" s="30"/>
      <c r="AB3438" s="31"/>
      <c r="AC3438" s="31"/>
      <c r="AD3438" s="31"/>
      <c r="AE3438" s="31"/>
      <c r="AF3438" s="31"/>
      <c r="AG3438" s="241"/>
      <c r="AH3438" s="31"/>
      <c r="AI3438" s="31"/>
      <c r="AJ3438" s="31"/>
      <c r="AK3438" s="31"/>
      <c r="AL3438" s="120"/>
      <c r="AM3438" s="25"/>
      <c r="AN3438" s="25"/>
      <c r="AO3438" s="25"/>
      <c r="AP3438" s="25"/>
      <c r="AQ3438" s="26"/>
      <c r="AR3438" s="25"/>
      <c r="AS3438" s="25"/>
      <c r="AT3438" s="25"/>
      <c r="AU3438" s="25"/>
      <c r="AV3438" s="25"/>
      <c r="BC3438" s="1"/>
      <c r="BD3438"/>
      <c r="BE3438"/>
      <c r="BF3438" s="1"/>
      <c r="BG3438"/>
      <c r="BH3438"/>
      <c r="BI3438"/>
      <c r="BJ3438" s="1"/>
      <c r="BK3438" s="1"/>
      <c r="BL3438"/>
      <c r="BM3438" s="1"/>
      <c r="BN3438" s="1"/>
      <c r="BO3438" s="1"/>
      <c r="BP3438" s="1"/>
      <c r="BQ3438" s="1"/>
      <c r="BR3438" s="1"/>
      <c r="BS3438" s="1"/>
      <c r="BT3438" s="22"/>
      <c r="BU3438" s="1"/>
      <c r="BV3438" s="1"/>
      <c r="BW3438" s="1"/>
      <c r="BX3438" s="1"/>
      <c r="BY3438" s="1"/>
      <c r="BZ3438" s="1"/>
      <c r="CA3438" s="1"/>
      <c r="CB3438" s="1"/>
      <c r="CC3438" s="1"/>
      <c r="CD3438" s="1"/>
      <c r="CE3438" s="1"/>
      <c r="CF3438" s="1"/>
      <c r="CG3438" s="1"/>
      <c r="CH3438" s="1"/>
      <c r="CI3438" s="1"/>
      <c r="CJ3438" s="1"/>
      <c r="CK3438" s="1"/>
      <c r="CL3438" s="1"/>
      <c r="CM3438" s="1"/>
      <c r="CN3438" s="1"/>
      <c r="CO3438" s="1"/>
      <c r="CP3438" s="1"/>
      <c r="CQ3438" s="1"/>
      <c r="CR3438" s="1"/>
      <c r="CS3438" s="1"/>
      <c r="CT3438" s="1"/>
      <c r="CU3438" s="1"/>
      <c r="CV3438" s="1"/>
      <c r="CW3438" s="1"/>
      <c r="CX3438" s="1"/>
      <c r="CY3438" s="1"/>
      <c r="CZ3438" s="1"/>
      <c r="DA3438" s="1"/>
      <c r="DB3438" s="1"/>
      <c r="DC3438" s="1"/>
      <c r="DD3438" s="1"/>
      <c r="DE3438" s="1"/>
      <c r="DF3438" s="1"/>
      <c r="DG3438" s="1"/>
      <c r="DH3438" s="1"/>
      <c r="DI3438" s="1"/>
      <c r="DJ3438" s="1"/>
      <c r="DK3438" s="1"/>
      <c r="DL3438" s="1"/>
      <c r="DM3438" s="1"/>
      <c r="DN3438" s="1"/>
      <c r="DO3438" s="1"/>
      <c r="DP3438" s="1"/>
      <c r="DQ3438" s="1"/>
      <c r="DR3438" s="1"/>
      <c r="DS3438" s="1"/>
      <c r="DT3438" s="1"/>
      <c r="DU3438" s="1"/>
      <c r="DV3438" s="1"/>
      <c r="DW3438" s="1"/>
      <c r="DX3438" s="1"/>
      <c r="DY3438" s="1"/>
      <c r="DZ3438" s="1"/>
      <c r="EA3438" s="1"/>
      <c r="EB3438" s="1"/>
      <c r="EC3438" s="1"/>
      <c r="ED3438" s="1"/>
      <c r="EE3438" s="1"/>
      <c r="EF3438" s="1"/>
      <c r="EG3438" s="1"/>
      <c r="EH3438" s="1"/>
      <c r="EI3438" s="1"/>
      <c r="EJ3438" s="1"/>
      <c r="EK3438" s="1"/>
      <c r="EL3438" s="1"/>
      <c r="EM3438" s="1"/>
      <c r="EN3438" s="1"/>
      <c r="EO3438" s="1"/>
      <c r="EP3438" s="1"/>
      <c r="EQ3438" s="1"/>
      <c r="ER3438" s="1"/>
      <c r="ES3438" s="1"/>
      <c r="ET3438" s="1"/>
      <c r="EU3438" s="1"/>
      <c r="EV3438" s="1"/>
      <c r="EW3438" s="1"/>
      <c r="EX3438" s="1"/>
      <c r="EY3438" s="1"/>
      <c r="EZ3438" s="1"/>
      <c r="FA3438" s="1"/>
      <c r="FB3438" s="1"/>
      <c r="FC3438" s="1"/>
      <c r="FD3438" s="1"/>
      <c r="FE3438" s="1"/>
      <c r="FF3438" s="1"/>
      <c r="FG3438" s="1"/>
      <c r="FH3438" s="1"/>
      <c r="FI3438" s="1"/>
      <c r="FJ3438" s="1"/>
      <c r="FK3438" s="1"/>
      <c r="FL3438" s="1"/>
      <c r="FM3438" s="1"/>
      <c r="FN3438" s="1"/>
      <c r="FO3438" s="1"/>
      <c r="FP3438" s="1"/>
      <c r="FQ3438" s="1"/>
      <c r="FR3438" s="1"/>
      <c r="FS3438" s="1"/>
      <c r="FT3438" s="1"/>
      <c r="FU3438" s="1"/>
      <c r="FV3438" s="1"/>
      <c r="FW3438" s="1"/>
      <c r="FX3438" s="1"/>
      <c r="FY3438" s="1"/>
      <c r="FZ3438" s="1"/>
      <c r="GA3438" s="1"/>
      <c r="GB3438" s="1"/>
      <c r="GC3438" s="1"/>
      <c r="GD3438" s="1"/>
      <c r="GE3438" s="1"/>
      <c r="GF3438" s="1"/>
      <c r="GG3438" s="1"/>
      <c r="GH3438" s="1"/>
      <c r="GI3438" s="1"/>
      <c r="GJ3438" s="1"/>
      <c r="GK3438"/>
      <c r="GL3438"/>
      <c r="GM3438"/>
      <c r="GN3438"/>
      <c r="GO3438"/>
      <c r="GP3438"/>
      <c r="GQ3438"/>
      <c r="GR3438"/>
      <c r="GS3438"/>
      <c r="GT3438"/>
      <c r="GU3438"/>
      <c r="GV3438"/>
      <c r="GW3438"/>
      <c r="GX3438"/>
      <c r="GY3438"/>
      <c r="GZ3438"/>
      <c r="HA3438"/>
      <c r="HB3438"/>
      <c r="HC3438"/>
      <c r="HD3438"/>
      <c r="HE3438"/>
    </row>
    <row r="3439" spans="1:213" s="19" customFormat="1" x14ac:dyDescent="0.25">
      <c r="A3439" s="25"/>
      <c r="B3439" s="25"/>
      <c r="C3439" s="25"/>
      <c r="F3439" s="20"/>
      <c r="G3439" s="20"/>
      <c r="H3439" s="20"/>
      <c r="I3439" s="20"/>
      <c r="J3439" s="21"/>
      <c r="K3439" s="21"/>
      <c r="L3439" s="20"/>
      <c r="M3439" s="20"/>
      <c r="N3439" s="22"/>
      <c r="O3439" s="22"/>
      <c r="P3439" s="22"/>
      <c r="Q3439" s="22"/>
      <c r="U3439" s="20"/>
      <c r="V3439" s="20"/>
      <c r="W3439" s="20"/>
      <c r="X3439" s="27"/>
      <c r="Y3439" s="253"/>
      <c r="Z3439" s="30"/>
      <c r="AA3439" s="30"/>
      <c r="AB3439" s="31"/>
      <c r="AC3439" s="31"/>
      <c r="AD3439" s="31"/>
      <c r="AE3439" s="31"/>
      <c r="AF3439" s="31"/>
      <c r="AG3439" s="241"/>
      <c r="AH3439" s="31"/>
      <c r="AI3439" s="31"/>
      <c r="AJ3439" s="31"/>
      <c r="AK3439" s="31"/>
      <c r="AL3439" s="120"/>
      <c r="AM3439" s="25"/>
      <c r="AN3439" s="25"/>
      <c r="AO3439" s="25"/>
      <c r="AP3439" s="25"/>
      <c r="AQ3439" s="26"/>
      <c r="AR3439" s="25"/>
      <c r="AS3439" s="25"/>
      <c r="AT3439" s="25"/>
      <c r="AU3439" s="25"/>
      <c r="AV3439" s="25"/>
      <c r="BC3439" s="1"/>
      <c r="BD3439"/>
      <c r="BE3439"/>
      <c r="BF3439" s="1"/>
      <c r="BG3439"/>
      <c r="BH3439"/>
      <c r="BI3439"/>
      <c r="BJ3439" s="1"/>
      <c r="BK3439" s="1"/>
      <c r="BL3439"/>
      <c r="BM3439" s="1"/>
      <c r="BN3439" s="1"/>
      <c r="BO3439" s="1"/>
      <c r="BP3439" s="1"/>
      <c r="BQ3439" s="1"/>
      <c r="BR3439" s="1"/>
      <c r="BS3439" s="1"/>
      <c r="BT3439" s="22"/>
      <c r="BU3439" s="1"/>
      <c r="BV3439" s="1"/>
      <c r="BW3439" s="1"/>
      <c r="BX3439" s="1"/>
      <c r="BY3439" s="1"/>
      <c r="BZ3439" s="1"/>
      <c r="CA3439" s="1"/>
      <c r="CB3439" s="1"/>
      <c r="CC3439" s="1"/>
      <c r="CD3439" s="1"/>
      <c r="CE3439" s="1"/>
      <c r="CF3439" s="1"/>
      <c r="CG3439" s="1"/>
      <c r="CH3439" s="1"/>
      <c r="CI3439" s="1"/>
      <c r="CJ3439" s="1"/>
      <c r="CK3439" s="1"/>
      <c r="CL3439" s="1"/>
      <c r="CM3439" s="1"/>
      <c r="CN3439" s="1"/>
      <c r="CO3439" s="1"/>
      <c r="CP3439" s="1"/>
      <c r="CQ3439" s="1"/>
      <c r="CR3439" s="1"/>
      <c r="CS3439" s="1"/>
      <c r="CT3439" s="1"/>
      <c r="CU3439" s="1"/>
      <c r="CV3439" s="1"/>
      <c r="CW3439" s="1"/>
      <c r="CX3439" s="1"/>
      <c r="CY3439" s="1"/>
      <c r="CZ3439" s="1"/>
      <c r="DA3439" s="1"/>
      <c r="DB3439" s="1"/>
      <c r="DC3439" s="1"/>
      <c r="DD3439" s="1"/>
      <c r="DE3439" s="1"/>
      <c r="DF3439" s="1"/>
      <c r="DG3439" s="1"/>
      <c r="DH3439" s="1"/>
      <c r="DI3439" s="1"/>
      <c r="DJ3439" s="1"/>
      <c r="DK3439" s="1"/>
      <c r="DL3439" s="1"/>
      <c r="DM3439" s="1"/>
      <c r="DN3439" s="1"/>
      <c r="DO3439" s="1"/>
      <c r="DP3439" s="1"/>
      <c r="DQ3439" s="1"/>
      <c r="DR3439" s="1"/>
      <c r="DS3439" s="1"/>
      <c r="DT3439" s="1"/>
      <c r="DU3439" s="1"/>
      <c r="DV3439" s="1"/>
      <c r="DW3439" s="1"/>
      <c r="DX3439" s="1"/>
      <c r="DY3439" s="1"/>
      <c r="DZ3439" s="1"/>
      <c r="EA3439" s="1"/>
      <c r="EB3439" s="1"/>
      <c r="EC3439" s="1"/>
      <c r="ED3439" s="1"/>
      <c r="EE3439" s="1"/>
      <c r="EF3439" s="1"/>
      <c r="EG3439" s="1"/>
      <c r="EH3439" s="1"/>
      <c r="EI3439" s="1"/>
      <c r="EJ3439" s="1"/>
      <c r="EK3439" s="1"/>
      <c r="EL3439" s="1"/>
      <c r="EM3439" s="1"/>
      <c r="EN3439" s="1"/>
      <c r="EO3439" s="1"/>
      <c r="EP3439" s="1"/>
      <c r="EQ3439" s="1"/>
      <c r="ER3439" s="1"/>
      <c r="ES3439" s="1"/>
      <c r="ET3439" s="1"/>
      <c r="EU3439" s="1"/>
      <c r="EV3439" s="1"/>
      <c r="EW3439" s="1"/>
      <c r="EX3439" s="1"/>
      <c r="EY3439" s="1"/>
      <c r="EZ3439" s="1"/>
      <c r="FA3439" s="1"/>
      <c r="FB3439" s="1"/>
      <c r="FC3439" s="1"/>
      <c r="FD3439" s="1"/>
      <c r="FE3439" s="1"/>
      <c r="FF3439" s="1"/>
      <c r="FG3439" s="1"/>
      <c r="FH3439" s="1"/>
      <c r="FI3439" s="1"/>
      <c r="FJ3439" s="1"/>
      <c r="FK3439" s="1"/>
      <c r="FL3439" s="1"/>
      <c r="FM3439" s="1"/>
      <c r="FN3439" s="1"/>
      <c r="FO3439" s="1"/>
      <c r="FP3439" s="1"/>
      <c r="FQ3439" s="1"/>
      <c r="FR3439" s="1"/>
      <c r="FS3439" s="1"/>
      <c r="FT3439" s="1"/>
      <c r="FU3439" s="1"/>
      <c r="FV3439" s="1"/>
      <c r="FW3439" s="1"/>
      <c r="FX3439" s="1"/>
      <c r="FY3439" s="1"/>
      <c r="FZ3439" s="1"/>
      <c r="GA3439" s="1"/>
      <c r="GB3439" s="1"/>
      <c r="GC3439" s="1"/>
      <c r="GD3439" s="1"/>
      <c r="GE3439" s="1"/>
      <c r="GF3439" s="1"/>
      <c r="GG3439" s="1"/>
      <c r="GH3439" s="1"/>
      <c r="GI3439" s="1"/>
      <c r="GJ3439" s="1"/>
      <c r="GK3439"/>
      <c r="GL3439"/>
      <c r="GM3439"/>
      <c r="GN3439"/>
      <c r="GO3439"/>
      <c r="GP3439"/>
      <c r="GQ3439"/>
      <c r="GR3439"/>
      <c r="GS3439"/>
      <c r="GT3439"/>
      <c r="GU3439"/>
      <c r="GV3439"/>
      <c r="GW3439"/>
      <c r="GX3439"/>
      <c r="GY3439"/>
      <c r="GZ3439"/>
      <c r="HA3439"/>
      <c r="HB3439"/>
      <c r="HC3439"/>
      <c r="HD3439"/>
      <c r="HE3439"/>
    </row>
    <row r="3440" spans="1:213" s="19" customFormat="1" x14ac:dyDescent="0.25">
      <c r="A3440" s="25"/>
      <c r="B3440" s="25"/>
      <c r="C3440" s="25"/>
      <c r="F3440" s="20"/>
      <c r="G3440" s="20"/>
      <c r="H3440" s="20"/>
      <c r="I3440" s="20"/>
      <c r="J3440" s="21"/>
      <c r="K3440" s="21"/>
      <c r="L3440" s="20"/>
      <c r="M3440" s="20"/>
      <c r="N3440" s="22"/>
      <c r="O3440" s="22"/>
      <c r="P3440" s="22"/>
      <c r="Q3440" s="22"/>
      <c r="U3440" s="20"/>
      <c r="V3440" s="20"/>
      <c r="W3440" s="20"/>
      <c r="X3440" s="27"/>
      <c r="Y3440" s="253"/>
      <c r="Z3440" s="30"/>
      <c r="AA3440" s="30"/>
      <c r="AB3440" s="31"/>
      <c r="AC3440" s="31"/>
      <c r="AD3440" s="31"/>
      <c r="AE3440" s="31"/>
      <c r="AF3440" s="31"/>
      <c r="AG3440" s="241"/>
      <c r="AH3440" s="31"/>
      <c r="AI3440" s="31"/>
      <c r="AJ3440" s="31"/>
      <c r="AK3440" s="31"/>
      <c r="AL3440" s="120"/>
      <c r="AM3440" s="25"/>
      <c r="AN3440" s="25"/>
      <c r="AO3440" s="25"/>
      <c r="AP3440" s="25"/>
      <c r="AQ3440" s="26"/>
      <c r="AR3440" s="25"/>
      <c r="AS3440" s="25"/>
      <c r="AT3440" s="25"/>
      <c r="AU3440" s="25"/>
      <c r="AV3440" s="25"/>
      <c r="BC3440" s="1"/>
      <c r="BD3440"/>
      <c r="BE3440"/>
      <c r="BF3440" s="1"/>
      <c r="BG3440"/>
      <c r="BH3440"/>
      <c r="BI3440"/>
      <c r="BJ3440" s="1"/>
      <c r="BK3440" s="1"/>
      <c r="BL3440"/>
      <c r="BM3440" s="1"/>
      <c r="BN3440" s="1"/>
      <c r="BO3440" s="1"/>
      <c r="BP3440" s="1"/>
      <c r="BQ3440" s="1"/>
      <c r="BR3440" s="1"/>
      <c r="BS3440" s="1"/>
      <c r="BT3440" s="22"/>
      <c r="BU3440" s="1"/>
      <c r="BV3440" s="1"/>
      <c r="BW3440" s="1"/>
      <c r="BX3440" s="1"/>
      <c r="BY3440" s="1"/>
      <c r="BZ3440" s="1"/>
      <c r="CA3440" s="1"/>
      <c r="CB3440" s="1"/>
      <c r="CC3440" s="1"/>
      <c r="CD3440" s="1"/>
      <c r="CE3440" s="1"/>
      <c r="CF3440" s="1"/>
      <c r="CG3440" s="1"/>
      <c r="CH3440" s="1"/>
      <c r="CI3440" s="1"/>
      <c r="CJ3440" s="1"/>
      <c r="CK3440" s="1"/>
      <c r="CL3440" s="1"/>
      <c r="CM3440" s="1"/>
      <c r="CN3440" s="1"/>
      <c r="CO3440" s="1"/>
      <c r="CP3440" s="1"/>
      <c r="CQ3440" s="1"/>
      <c r="CR3440" s="1"/>
      <c r="CS3440" s="1"/>
      <c r="CT3440" s="1"/>
      <c r="CU3440" s="1"/>
      <c r="CV3440" s="1"/>
      <c r="CW3440" s="1"/>
      <c r="CX3440" s="1"/>
      <c r="CY3440" s="1"/>
      <c r="CZ3440" s="1"/>
      <c r="DA3440" s="1"/>
      <c r="DB3440" s="1"/>
      <c r="DC3440" s="1"/>
      <c r="DD3440" s="1"/>
      <c r="DE3440" s="1"/>
      <c r="DF3440" s="1"/>
      <c r="DG3440" s="1"/>
      <c r="DH3440" s="1"/>
      <c r="DI3440" s="1"/>
      <c r="DJ3440" s="1"/>
      <c r="DK3440" s="1"/>
      <c r="DL3440" s="1"/>
      <c r="DM3440" s="1"/>
      <c r="DN3440" s="1"/>
      <c r="DO3440" s="1"/>
      <c r="DP3440" s="1"/>
      <c r="DQ3440" s="1"/>
      <c r="DR3440" s="1"/>
      <c r="DS3440" s="1"/>
      <c r="DT3440" s="1"/>
      <c r="DU3440" s="1"/>
      <c r="DV3440" s="1"/>
      <c r="DW3440" s="1"/>
      <c r="DX3440" s="1"/>
      <c r="DY3440" s="1"/>
      <c r="DZ3440" s="1"/>
      <c r="EA3440" s="1"/>
      <c r="EB3440" s="1"/>
      <c r="EC3440" s="1"/>
      <c r="ED3440" s="1"/>
      <c r="EE3440" s="1"/>
      <c r="EF3440" s="1"/>
      <c r="EG3440" s="1"/>
      <c r="EH3440" s="1"/>
      <c r="EI3440" s="1"/>
      <c r="EJ3440" s="1"/>
      <c r="EK3440" s="1"/>
      <c r="EL3440" s="1"/>
      <c r="EM3440" s="1"/>
      <c r="EN3440" s="1"/>
      <c r="EO3440" s="1"/>
      <c r="EP3440" s="1"/>
      <c r="EQ3440" s="1"/>
      <c r="ER3440" s="1"/>
      <c r="ES3440" s="1"/>
      <c r="ET3440" s="1"/>
      <c r="EU3440" s="1"/>
      <c r="EV3440" s="1"/>
      <c r="EW3440" s="1"/>
      <c r="EX3440" s="1"/>
      <c r="EY3440" s="1"/>
      <c r="EZ3440" s="1"/>
      <c r="FA3440" s="1"/>
      <c r="FB3440" s="1"/>
      <c r="FC3440" s="1"/>
      <c r="FD3440" s="1"/>
      <c r="FE3440" s="1"/>
      <c r="FF3440" s="1"/>
      <c r="FG3440" s="1"/>
      <c r="FH3440" s="1"/>
      <c r="FI3440" s="1"/>
      <c r="FJ3440" s="1"/>
      <c r="FK3440" s="1"/>
      <c r="FL3440" s="1"/>
      <c r="FM3440" s="1"/>
      <c r="FN3440" s="1"/>
      <c r="FO3440" s="1"/>
      <c r="FP3440" s="1"/>
      <c r="FQ3440" s="1"/>
      <c r="FR3440" s="1"/>
      <c r="FS3440" s="1"/>
      <c r="FT3440" s="1"/>
      <c r="FU3440" s="1"/>
      <c r="FV3440" s="1"/>
      <c r="FW3440" s="1"/>
      <c r="FX3440" s="1"/>
      <c r="FY3440" s="1"/>
      <c r="FZ3440" s="1"/>
      <c r="GA3440" s="1"/>
      <c r="GB3440" s="1"/>
      <c r="GC3440" s="1"/>
      <c r="GD3440" s="1"/>
      <c r="GE3440" s="1"/>
      <c r="GF3440" s="1"/>
      <c r="GG3440" s="1"/>
      <c r="GH3440" s="1"/>
      <c r="GI3440" s="1"/>
      <c r="GJ3440" s="1"/>
      <c r="GK3440"/>
      <c r="GL3440"/>
      <c r="GM3440"/>
      <c r="GN3440"/>
      <c r="GO3440"/>
      <c r="GP3440"/>
      <c r="GQ3440"/>
      <c r="GR3440"/>
      <c r="GS3440"/>
      <c r="GT3440"/>
      <c r="GU3440"/>
      <c r="GV3440"/>
      <c r="GW3440"/>
      <c r="GX3440"/>
      <c r="GY3440"/>
      <c r="GZ3440"/>
      <c r="HA3440"/>
      <c r="HB3440"/>
      <c r="HC3440"/>
      <c r="HD3440"/>
      <c r="HE3440"/>
    </row>
    <row r="3441" spans="1:213" s="19" customFormat="1" x14ac:dyDescent="0.25">
      <c r="A3441" s="25"/>
      <c r="B3441" s="25"/>
      <c r="C3441" s="25"/>
      <c r="F3441" s="20"/>
      <c r="G3441" s="20"/>
      <c r="H3441" s="20"/>
      <c r="I3441" s="20"/>
      <c r="J3441" s="21"/>
      <c r="K3441" s="21"/>
      <c r="L3441" s="20"/>
      <c r="M3441" s="20"/>
      <c r="N3441" s="22"/>
      <c r="O3441" s="22"/>
      <c r="P3441" s="22"/>
      <c r="Q3441" s="22"/>
      <c r="U3441" s="20"/>
      <c r="V3441" s="20"/>
      <c r="W3441" s="20"/>
      <c r="X3441" s="27"/>
      <c r="Y3441" s="253"/>
      <c r="Z3441" s="30"/>
      <c r="AA3441" s="30"/>
      <c r="AB3441" s="31"/>
      <c r="AC3441" s="31"/>
      <c r="AD3441" s="31"/>
      <c r="AE3441" s="31"/>
      <c r="AF3441" s="31"/>
      <c r="AG3441" s="241"/>
      <c r="AH3441" s="31"/>
      <c r="AI3441" s="31"/>
      <c r="AJ3441" s="31"/>
      <c r="AK3441" s="31"/>
      <c r="AL3441" s="120"/>
      <c r="AM3441" s="25"/>
      <c r="AN3441" s="25"/>
      <c r="AO3441" s="25"/>
      <c r="AP3441" s="25"/>
      <c r="AQ3441" s="26"/>
      <c r="AR3441" s="25"/>
      <c r="AS3441" s="25"/>
      <c r="AT3441" s="25"/>
      <c r="AU3441" s="25"/>
      <c r="AV3441" s="25"/>
      <c r="BC3441" s="1"/>
      <c r="BD3441"/>
      <c r="BE3441"/>
      <c r="BF3441" s="1"/>
      <c r="BG3441"/>
      <c r="BH3441"/>
      <c r="BI3441"/>
      <c r="BJ3441" s="1"/>
      <c r="BK3441" s="1"/>
      <c r="BL3441"/>
      <c r="BM3441" s="1"/>
      <c r="BN3441" s="1"/>
      <c r="BO3441" s="1"/>
      <c r="BP3441" s="1"/>
      <c r="BQ3441" s="1"/>
      <c r="BR3441" s="1"/>
      <c r="BS3441" s="1"/>
      <c r="BT3441" s="22"/>
      <c r="BU3441" s="1"/>
      <c r="BV3441" s="1"/>
      <c r="BW3441" s="1"/>
      <c r="BX3441" s="1"/>
      <c r="BY3441" s="1"/>
      <c r="BZ3441" s="1"/>
      <c r="CA3441" s="1"/>
      <c r="CB3441" s="1"/>
      <c r="CC3441" s="1"/>
      <c r="CD3441" s="1"/>
      <c r="CE3441" s="1"/>
      <c r="CF3441" s="1"/>
      <c r="CG3441" s="1"/>
      <c r="CH3441" s="1"/>
      <c r="CI3441" s="1"/>
      <c r="CJ3441" s="1"/>
      <c r="CK3441" s="1"/>
      <c r="CL3441" s="1"/>
      <c r="CM3441" s="1"/>
      <c r="CN3441" s="1"/>
      <c r="CO3441" s="1"/>
      <c r="CP3441" s="1"/>
      <c r="CQ3441" s="1"/>
      <c r="CR3441" s="1"/>
      <c r="CS3441" s="1"/>
      <c r="CT3441" s="1"/>
      <c r="CU3441" s="1"/>
      <c r="CV3441" s="1"/>
      <c r="CW3441" s="1"/>
      <c r="CX3441" s="1"/>
      <c r="CY3441" s="1"/>
      <c r="CZ3441" s="1"/>
      <c r="DA3441" s="1"/>
      <c r="DB3441" s="1"/>
      <c r="DC3441" s="1"/>
      <c r="DD3441" s="1"/>
      <c r="DE3441" s="1"/>
      <c r="DF3441" s="1"/>
      <c r="DG3441" s="1"/>
      <c r="DH3441" s="1"/>
      <c r="DI3441" s="1"/>
      <c r="DJ3441" s="1"/>
      <c r="DK3441" s="1"/>
      <c r="DL3441" s="1"/>
      <c r="DM3441" s="1"/>
      <c r="DN3441" s="1"/>
      <c r="DO3441" s="1"/>
      <c r="DP3441" s="1"/>
      <c r="DQ3441" s="1"/>
      <c r="DR3441" s="1"/>
      <c r="DS3441" s="1"/>
      <c r="DT3441" s="1"/>
      <c r="DU3441" s="1"/>
      <c r="DV3441" s="1"/>
      <c r="DW3441" s="1"/>
      <c r="DX3441" s="1"/>
      <c r="DY3441" s="1"/>
      <c r="DZ3441" s="1"/>
      <c r="EA3441" s="1"/>
      <c r="EB3441" s="1"/>
      <c r="EC3441" s="1"/>
      <c r="ED3441" s="1"/>
      <c r="EE3441" s="1"/>
      <c r="EF3441" s="1"/>
      <c r="EG3441" s="1"/>
      <c r="EH3441" s="1"/>
      <c r="EI3441" s="1"/>
      <c r="EJ3441" s="1"/>
      <c r="EK3441" s="1"/>
      <c r="EL3441" s="1"/>
      <c r="EM3441" s="1"/>
      <c r="EN3441" s="1"/>
      <c r="EO3441" s="1"/>
      <c r="EP3441" s="1"/>
      <c r="EQ3441" s="1"/>
      <c r="ER3441" s="1"/>
      <c r="ES3441" s="1"/>
      <c r="ET3441" s="1"/>
      <c r="EU3441" s="1"/>
      <c r="EV3441" s="1"/>
      <c r="EW3441" s="1"/>
      <c r="EX3441" s="1"/>
      <c r="EY3441" s="1"/>
      <c r="EZ3441" s="1"/>
      <c r="FA3441" s="1"/>
      <c r="FB3441" s="1"/>
      <c r="FC3441" s="1"/>
      <c r="FD3441" s="1"/>
      <c r="FE3441" s="1"/>
      <c r="FF3441" s="1"/>
      <c r="FG3441" s="1"/>
      <c r="FH3441" s="1"/>
      <c r="FI3441" s="1"/>
      <c r="FJ3441" s="1"/>
      <c r="FK3441" s="1"/>
      <c r="FL3441" s="1"/>
      <c r="FM3441" s="1"/>
      <c r="FN3441" s="1"/>
      <c r="FO3441" s="1"/>
      <c r="FP3441" s="1"/>
      <c r="FQ3441" s="1"/>
      <c r="FR3441" s="1"/>
      <c r="FS3441" s="1"/>
      <c r="FT3441" s="1"/>
      <c r="FU3441" s="1"/>
      <c r="FV3441" s="1"/>
      <c r="FW3441" s="1"/>
      <c r="FX3441" s="1"/>
      <c r="FY3441" s="1"/>
      <c r="FZ3441" s="1"/>
      <c r="GA3441" s="1"/>
      <c r="GB3441" s="1"/>
      <c r="GC3441" s="1"/>
      <c r="GD3441" s="1"/>
      <c r="GE3441" s="1"/>
      <c r="GF3441" s="1"/>
      <c r="GG3441" s="1"/>
      <c r="GH3441" s="1"/>
      <c r="GI3441" s="1"/>
      <c r="GJ3441" s="1"/>
      <c r="GK3441"/>
      <c r="GL3441"/>
      <c r="GM3441"/>
      <c r="GN3441"/>
      <c r="GO3441"/>
      <c r="GP3441"/>
      <c r="GQ3441"/>
      <c r="GR3441"/>
      <c r="GS3441"/>
      <c r="GT3441"/>
      <c r="GU3441"/>
      <c r="GV3441"/>
      <c r="GW3441"/>
      <c r="GX3441"/>
      <c r="GY3441"/>
      <c r="GZ3441"/>
      <c r="HA3441"/>
      <c r="HB3441"/>
      <c r="HC3441"/>
      <c r="HD3441"/>
      <c r="HE3441"/>
    </row>
    <row r="3442" spans="1:213" s="19" customFormat="1" x14ac:dyDescent="0.25">
      <c r="A3442" s="25"/>
      <c r="B3442" s="25"/>
      <c r="C3442" s="25"/>
      <c r="F3442" s="20"/>
      <c r="G3442" s="20"/>
      <c r="H3442" s="20"/>
      <c r="I3442" s="20"/>
      <c r="J3442" s="21"/>
      <c r="K3442" s="21"/>
      <c r="L3442" s="20"/>
      <c r="M3442" s="20"/>
      <c r="N3442" s="22"/>
      <c r="O3442" s="22"/>
      <c r="P3442" s="22"/>
      <c r="Q3442" s="22"/>
      <c r="U3442" s="20"/>
      <c r="V3442" s="20"/>
      <c r="W3442" s="20"/>
      <c r="X3442" s="27"/>
      <c r="Y3442" s="253"/>
      <c r="Z3442" s="30"/>
      <c r="AA3442" s="30"/>
      <c r="AB3442" s="31"/>
      <c r="AC3442" s="31"/>
      <c r="AD3442" s="31"/>
      <c r="AE3442" s="31"/>
      <c r="AF3442" s="31"/>
      <c r="AG3442" s="241"/>
      <c r="AH3442" s="31"/>
      <c r="AI3442" s="31"/>
      <c r="AJ3442" s="31"/>
      <c r="AK3442" s="31"/>
      <c r="AL3442" s="120"/>
      <c r="AM3442" s="25"/>
      <c r="AN3442" s="25"/>
      <c r="AO3442" s="25"/>
      <c r="AP3442" s="25"/>
      <c r="AQ3442" s="26"/>
      <c r="AR3442" s="25"/>
      <c r="AS3442" s="25"/>
      <c r="AT3442" s="25"/>
      <c r="AU3442" s="25"/>
      <c r="AV3442" s="25"/>
      <c r="BC3442" s="1"/>
      <c r="BD3442"/>
      <c r="BE3442"/>
      <c r="BF3442" s="1"/>
      <c r="BG3442"/>
      <c r="BH3442"/>
      <c r="BI3442"/>
      <c r="BJ3442" s="1"/>
      <c r="BK3442" s="1"/>
      <c r="BL3442"/>
      <c r="BM3442" s="1"/>
      <c r="BN3442" s="1"/>
      <c r="BO3442" s="1"/>
      <c r="BP3442" s="1"/>
      <c r="BQ3442" s="1"/>
      <c r="BR3442" s="1"/>
      <c r="BS3442" s="1"/>
      <c r="BT3442" s="22"/>
      <c r="BU3442" s="1"/>
      <c r="BV3442" s="1"/>
      <c r="BW3442" s="1"/>
      <c r="BX3442" s="1"/>
      <c r="BY3442" s="1"/>
      <c r="BZ3442" s="1"/>
      <c r="CA3442" s="1"/>
      <c r="CB3442" s="1"/>
      <c r="CC3442" s="1"/>
      <c r="CD3442" s="1"/>
      <c r="CE3442" s="1"/>
      <c r="CF3442" s="1"/>
      <c r="CG3442" s="1"/>
      <c r="CH3442" s="1"/>
      <c r="CI3442" s="1"/>
      <c r="CJ3442" s="1"/>
      <c r="CK3442" s="1"/>
      <c r="CL3442" s="1"/>
      <c r="CM3442" s="1"/>
      <c r="CN3442" s="1"/>
      <c r="CO3442" s="1"/>
      <c r="CP3442" s="1"/>
      <c r="CQ3442" s="1"/>
      <c r="CR3442" s="1"/>
      <c r="CS3442" s="1"/>
      <c r="CT3442" s="1"/>
      <c r="CU3442" s="1"/>
      <c r="CV3442" s="1"/>
      <c r="CW3442" s="1"/>
      <c r="CX3442" s="1"/>
      <c r="CY3442" s="1"/>
      <c r="CZ3442" s="1"/>
      <c r="DA3442" s="1"/>
      <c r="DB3442" s="1"/>
      <c r="DC3442" s="1"/>
      <c r="DD3442" s="1"/>
      <c r="DE3442" s="1"/>
      <c r="DF3442" s="1"/>
      <c r="DG3442" s="1"/>
      <c r="DH3442" s="1"/>
      <c r="DI3442" s="1"/>
      <c r="DJ3442" s="1"/>
      <c r="DK3442" s="1"/>
      <c r="DL3442" s="1"/>
      <c r="DM3442" s="1"/>
      <c r="DN3442" s="1"/>
      <c r="DO3442" s="1"/>
      <c r="DP3442" s="1"/>
      <c r="DQ3442" s="1"/>
      <c r="DR3442" s="1"/>
      <c r="DS3442" s="1"/>
      <c r="DT3442" s="1"/>
      <c r="DU3442" s="1"/>
      <c r="DV3442" s="1"/>
      <c r="DW3442" s="1"/>
      <c r="DX3442" s="1"/>
      <c r="DY3442" s="1"/>
      <c r="DZ3442" s="1"/>
      <c r="EA3442" s="1"/>
      <c r="EB3442" s="1"/>
      <c r="EC3442" s="1"/>
      <c r="ED3442" s="1"/>
      <c r="EE3442" s="1"/>
      <c r="EF3442" s="1"/>
      <c r="EG3442" s="1"/>
      <c r="EH3442" s="1"/>
      <c r="EI3442" s="1"/>
      <c r="EJ3442" s="1"/>
      <c r="EK3442" s="1"/>
      <c r="EL3442" s="1"/>
      <c r="EM3442" s="1"/>
      <c r="EN3442" s="1"/>
      <c r="EO3442" s="1"/>
      <c r="EP3442" s="1"/>
      <c r="EQ3442" s="1"/>
      <c r="ER3442" s="1"/>
      <c r="ES3442" s="1"/>
      <c r="ET3442" s="1"/>
      <c r="EU3442" s="1"/>
      <c r="EV3442" s="1"/>
      <c r="EW3442" s="1"/>
      <c r="EX3442" s="1"/>
      <c r="EY3442" s="1"/>
      <c r="EZ3442" s="1"/>
      <c r="FA3442" s="1"/>
      <c r="FB3442" s="1"/>
      <c r="FC3442" s="1"/>
      <c r="FD3442" s="1"/>
      <c r="FE3442" s="1"/>
      <c r="FF3442" s="1"/>
      <c r="FG3442" s="1"/>
      <c r="FH3442" s="1"/>
      <c r="FI3442" s="1"/>
      <c r="FJ3442" s="1"/>
      <c r="FK3442" s="1"/>
      <c r="FL3442" s="1"/>
      <c r="FM3442" s="1"/>
      <c r="FN3442" s="1"/>
      <c r="FO3442" s="1"/>
      <c r="FP3442" s="1"/>
      <c r="FQ3442" s="1"/>
      <c r="FR3442" s="1"/>
      <c r="FS3442" s="1"/>
      <c r="FT3442" s="1"/>
      <c r="FU3442" s="1"/>
      <c r="FV3442" s="1"/>
      <c r="FW3442" s="1"/>
      <c r="FX3442" s="1"/>
      <c r="FY3442" s="1"/>
      <c r="FZ3442" s="1"/>
      <c r="GA3442" s="1"/>
      <c r="GB3442" s="1"/>
      <c r="GC3442" s="1"/>
      <c r="GD3442" s="1"/>
      <c r="GE3442" s="1"/>
      <c r="GF3442" s="1"/>
      <c r="GG3442" s="1"/>
      <c r="GH3442" s="1"/>
      <c r="GI3442" s="1"/>
      <c r="GJ3442" s="1"/>
      <c r="GK3442"/>
      <c r="GL3442"/>
      <c r="GM3442"/>
      <c r="GN3442"/>
      <c r="GO3442"/>
      <c r="GP3442"/>
      <c r="GQ3442"/>
      <c r="GR3442"/>
      <c r="GS3442"/>
      <c r="GT3442"/>
      <c r="GU3442"/>
      <c r="GV3442"/>
      <c r="GW3442"/>
      <c r="GX3442"/>
      <c r="GY3442"/>
      <c r="GZ3442"/>
      <c r="HA3442"/>
      <c r="HB3442"/>
      <c r="HC3442"/>
      <c r="HD3442"/>
      <c r="HE3442"/>
    </row>
    <row r="3443" spans="1:213" s="19" customFormat="1" x14ac:dyDescent="0.25">
      <c r="A3443" s="25"/>
      <c r="B3443" s="25"/>
      <c r="C3443" s="25"/>
      <c r="F3443" s="20"/>
      <c r="G3443" s="20"/>
      <c r="H3443" s="20"/>
      <c r="I3443" s="20"/>
      <c r="J3443" s="21"/>
      <c r="K3443" s="21"/>
      <c r="L3443" s="20"/>
      <c r="M3443" s="20"/>
      <c r="N3443" s="22"/>
      <c r="O3443" s="22"/>
      <c r="P3443" s="22"/>
      <c r="Q3443" s="22"/>
      <c r="U3443" s="20"/>
      <c r="V3443" s="20"/>
      <c r="W3443" s="20"/>
      <c r="X3443" s="27"/>
      <c r="Y3443" s="253"/>
      <c r="Z3443" s="30"/>
      <c r="AA3443" s="30"/>
      <c r="AB3443" s="31"/>
      <c r="AC3443" s="31"/>
      <c r="AD3443" s="31"/>
      <c r="AE3443" s="31"/>
      <c r="AF3443" s="31"/>
      <c r="AG3443" s="241"/>
      <c r="AH3443" s="31"/>
      <c r="AI3443" s="31"/>
      <c r="AJ3443" s="31"/>
      <c r="AK3443" s="31"/>
      <c r="AL3443" s="120"/>
      <c r="AM3443" s="25"/>
      <c r="AN3443" s="25"/>
      <c r="AO3443" s="25"/>
      <c r="AP3443" s="25"/>
      <c r="AQ3443" s="26"/>
      <c r="AR3443" s="25"/>
      <c r="AS3443" s="25"/>
      <c r="AT3443" s="25"/>
      <c r="AU3443" s="25"/>
      <c r="AV3443" s="25"/>
      <c r="BC3443" s="1"/>
      <c r="BD3443"/>
      <c r="BE3443"/>
      <c r="BF3443" s="1"/>
      <c r="BG3443"/>
      <c r="BH3443"/>
      <c r="BI3443"/>
      <c r="BJ3443" s="1"/>
      <c r="BK3443" s="1"/>
      <c r="BL3443"/>
      <c r="BM3443" s="1"/>
      <c r="BN3443" s="1"/>
      <c r="BO3443" s="1"/>
      <c r="BP3443" s="1"/>
      <c r="BQ3443" s="1"/>
      <c r="BR3443" s="1"/>
      <c r="BS3443" s="1"/>
      <c r="BT3443" s="22"/>
      <c r="BU3443" s="1"/>
      <c r="BV3443" s="1"/>
      <c r="BW3443" s="1"/>
      <c r="BX3443" s="1"/>
      <c r="BY3443" s="1"/>
      <c r="BZ3443" s="1"/>
      <c r="CA3443" s="1"/>
      <c r="CB3443" s="1"/>
      <c r="CC3443" s="1"/>
      <c r="CD3443" s="1"/>
      <c r="CE3443" s="1"/>
      <c r="CF3443" s="1"/>
      <c r="CG3443" s="1"/>
      <c r="CH3443" s="1"/>
      <c r="CI3443" s="1"/>
      <c r="CJ3443" s="1"/>
      <c r="CK3443" s="1"/>
      <c r="CL3443" s="1"/>
      <c r="CM3443" s="1"/>
      <c r="CN3443" s="1"/>
      <c r="CO3443" s="1"/>
      <c r="CP3443" s="1"/>
      <c r="CQ3443" s="1"/>
      <c r="CR3443" s="1"/>
      <c r="CS3443" s="1"/>
      <c r="CT3443" s="1"/>
      <c r="CU3443" s="1"/>
      <c r="CV3443" s="1"/>
      <c r="CW3443" s="1"/>
      <c r="CX3443" s="1"/>
      <c r="CY3443" s="1"/>
      <c r="CZ3443" s="1"/>
      <c r="DA3443" s="1"/>
      <c r="DB3443" s="1"/>
      <c r="DC3443" s="1"/>
      <c r="DD3443" s="1"/>
      <c r="DE3443" s="1"/>
      <c r="DF3443" s="1"/>
      <c r="DG3443" s="1"/>
      <c r="DH3443" s="1"/>
      <c r="DI3443" s="1"/>
      <c r="DJ3443" s="1"/>
      <c r="DK3443" s="1"/>
      <c r="DL3443" s="1"/>
      <c r="DM3443" s="1"/>
      <c r="DN3443" s="1"/>
      <c r="DO3443" s="1"/>
      <c r="DP3443" s="1"/>
      <c r="DQ3443" s="1"/>
      <c r="DR3443" s="1"/>
      <c r="DS3443" s="1"/>
      <c r="DT3443" s="1"/>
      <c r="DU3443" s="1"/>
      <c r="DV3443" s="1"/>
      <c r="DW3443" s="1"/>
      <c r="DX3443" s="1"/>
      <c r="DY3443" s="1"/>
      <c r="DZ3443" s="1"/>
      <c r="EA3443" s="1"/>
      <c r="EB3443" s="1"/>
      <c r="EC3443" s="1"/>
      <c r="ED3443" s="1"/>
      <c r="EE3443" s="1"/>
      <c r="EF3443" s="1"/>
      <c r="EG3443" s="1"/>
      <c r="EH3443" s="1"/>
      <c r="EI3443" s="1"/>
      <c r="EJ3443" s="1"/>
      <c r="EK3443" s="1"/>
      <c r="EL3443" s="1"/>
      <c r="EM3443" s="1"/>
      <c r="EN3443" s="1"/>
      <c r="EO3443" s="1"/>
      <c r="EP3443" s="1"/>
      <c r="EQ3443" s="1"/>
      <c r="ER3443" s="1"/>
      <c r="ES3443" s="1"/>
      <c r="ET3443" s="1"/>
      <c r="EU3443" s="1"/>
      <c r="EV3443" s="1"/>
      <c r="EW3443" s="1"/>
      <c r="EX3443" s="1"/>
      <c r="EY3443" s="1"/>
      <c r="EZ3443" s="1"/>
      <c r="FA3443" s="1"/>
      <c r="FB3443" s="1"/>
      <c r="FC3443" s="1"/>
      <c r="FD3443" s="1"/>
      <c r="FE3443" s="1"/>
      <c r="FF3443" s="1"/>
      <c r="FG3443" s="1"/>
      <c r="FH3443" s="1"/>
      <c r="FI3443" s="1"/>
      <c r="FJ3443" s="1"/>
      <c r="FK3443" s="1"/>
      <c r="FL3443" s="1"/>
      <c r="FM3443" s="1"/>
      <c r="FN3443" s="1"/>
      <c r="FO3443" s="1"/>
      <c r="FP3443" s="1"/>
      <c r="FQ3443" s="1"/>
      <c r="FR3443" s="1"/>
      <c r="FS3443" s="1"/>
      <c r="FT3443" s="1"/>
      <c r="FU3443" s="1"/>
      <c r="FV3443" s="1"/>
      <c r="FW3443" s="1"/>
      <c r="FX3443" s="1"/>
      <c r="FY3443" s="1"/>
      <c r="FZ3443" s="1"/>
      <c r="GA3443" s="1"/>
      <c r="GB3443" s="1"/>
      <c r="GC3443" s="1"/>
      <c r="GD3443" s="1"/>
      <c r="GE3443" s="1"/>
      <c r="GF3443" s="1"/>
      <c r="GG3443" s="1"/>
      <c r="GH3443" s="1"/>
      <c r="GI3443" s="1"/>
      <c r="GJ3443" s="1"/>
      <c r="GK3443"/>
      <c r="GL3443"/>
      <c r="GM3443"/>
      <c r="GN3443"/>
      <c r="GO3443"/>
      <c r="GP3443"/>
      <c r="GQ3443"/>
      <c r="GR3443"/>
      <c r="GS3443"/>
      <c r="GT3443"/>
      <c r="GU3443"/>
      <c r="GV3443"/>
      <c r="GW3443"/>
      <c r="GX3443"/>
      <c r="GY3443"/>
      <c r="GZ3443"/>
      <c r="HA3443"/>
      <c r="HB3443"/>
      <c r="HC3443"/>
      <c r="HD3443"/>
      <c r="HE3443"/>
    </row>
    <row r="3444" spans="1:213" s="19" customFormat="1" x14ac:dyDescent="0.25">
      <c r="A3444" s="25"/>
      <c r="B3444" s="25"/>
      <c r="C3444" s="25"/>
      <c r="F3444" s="20"/>
      <c r="G3444" s="20"/>
      <c r="H3444" s="20"/>
      <c r="I3444" s="20"/>
      <c r="J3444" s="21"/>
      <c r="K3444" s="21"/>
      <c r="L3444" s="20"/>
      <c r="M3444" s="20"/>
      <c r="N3444" s="22"/>
      <c r="O3444" s="22"/>
      <c r="P3444" s="22"/>
      <c r="Q3444" s="22"/>
      <c r="U3444" s="20"/>
      <c r="V3444" s="20"/>
      <c r="W3444" s="20"/>
      <c r="X3444" s="27"/>
      <c r="Y3444" s="253"/>
      <c r="Z3444" s="30"/>
      <c r="AA3444" s="30"/>
      <c r="AB3444" s="31"/>
      <c r="AC3444" s="31"/>
      <c r="AD3444" s="31"/>
      <c r="AE3444" s="31"/>
      <c r="AF3444" s="31"/>
      <c r="AG3444" s="241"/>
      <c r="AH3444" s="31"/>
      <c r="AI3444" s="31"/>
      <c r="AJ3444" s="31"/>
      <c r="AK3444" s="31"/>
      <c r="AL3444" s="120"/>
      <c r="AM3444" s="25"/>
      <c r="AN3444" s="25"/>
      <c r="AO3444" s="25"/>
      <c r="AP3444" s="25"/>
      <c r="AQ3444" s="26"/>
      <c r="AR3444" s="25"/>
      <c r="AS3444" s="25"/>
      <c r="AT3444" s="25"/>
      <c r="AU3444" s="25"/>
      <c r="AV3444" s="25"/>
      <c r="BC3444" s="1"/>
      <c r="BD3444"/>
      <c r="BE3444"/>
      <c r="BF3444" s="1"/>
      <c r="BG3444"/>
      <c r="BH3444"/>
      <c r="BI3444"/>
      <c r="BJ3444" s="1"/>
      <c r="BK3444" s="1"/>
      <c r="BL3444"/>
      <c r="BM3444" s="1"/>
      <c r="BN3444" s="1"/>
      <c r="BO3444" s="1"/>
      <c r="BP3444" s="1"/>
      <c r="BQ3444" s="1"/>
      <c r="BR3444" s="1"/>
      <c r="BS3444" s="1"/>
      <c r="BT3444" s="22"/>
      <c r="BU3444" s="1"/>
      <c r="BV3444" s="1"/>
      <c r="BW3444" s="1"/>
      <c r="BX3444" s="1"/>
      <c r="BY3444" s="1"/>
      <c r="BZ3444" s="1"/>
      <c r="CA3444" s="1"/>
      <c r="CB3444" s="1"/>
      <c r="CC3444" s="1"/>
      <c r="CD3444" s="1"/>
      <c r="CE3444" s="1"/>
      <c r="CF3444" s="1"/>
      <c r="CG3444" s="1"/>
      <c r="CH3444" s="1"/>
      <c r="CI3444" s="1"/>
      <c r="CJ3444" s="1"/>
      <c r="CK3444" s="1"/>
      <c r="CL3444" s="1"/>
      <c r="CM3444" s="1"/>
      <c r="CN3444" s="1"/>
      <c r="CO3444" s="1"/>
      <c r="CP3444" s="1"/>
      <c r="CQ3444" s="1"/>
      <c r="CR3444" s="1"/>
      <c r="CS3444" s="1"/>
      <c r="CT3444" s="1"/>
      <c r="CU3444" s="1"/>
      <c r="CV3444" s="1"/>
      <c r="CW3444" s="1"/>
      <c r="CX3444" s="1"/>
      <c r="CY3444" s="1"/>
      <c r="CZ3444" s="1"/>
      <c r="DA3444" s="1"/>
      <c r="DB3444" s="1"/>
      <c r="DC3444" s="1"/>
      <c r="DD3444" s="1"/>
      <c r="DE3444" s="1"/>
      <c r="DF3444" s="1"/>
      <c r="DG3444" s="1"/>
      <c r="DH3444" s="1"/>
      <c r="DI3444" s="1"/>
      <c r="DJ3444" s="1"/>
      <c r="DK3444" s="1"/>
      <c r="DL3444" s="1"/>
      <c r="DM3444" s="1"/>
      <c r="DN3444" s="1"/>
      <c r="DO3444" s="1"/>
      <c r="DP3444" s="1"/>
      <c r="DQ3444" s="1"/>
      <c r="DR3444" s="1"/>
      <c r="DS3444" s="1"/>
      <c r="DT3444" s="1"/>
      <c r="DU3444" s="1"/>
      <c r="DV3444" s="1"/>
      <c r="DW3444" s="1"/>
      <c r="DX3444" s="1"/>
      <c r="DY3444" s="1"/>
      <c r="DZ3444" s="1"/>
      <c r="EA3444" s="1"/>
      <c r="EB3444" s="1"/>
      <c r="EC3444" s="1"/>
      <c r="ED3444" s="1"/>
      <c r="EE3444" s="1"/>
      <c r="EF3444" s="1"/>
      <c r="EG3444" s="1"/>
      <c r="EH3444" s="1"/>
      <c r="EI3444" s="1"/>
      <c r="EJ3444" s="1"/>
      <c r="EK3444" s="1"/>
      <c r="EL3444" s="1"/>
      <c r="EM3444" s="1"/>
      <c r="EN3444" s="1"/>
      <c r="EO3444" s="1"/>
      <c r="EP3444" s="1"/>
      <c r="EQ3444" s="1"/>
      <c r="ER3444" s="1"/>
      <c r="ES3444" s="1"/>
      <c r="ET3444" s="1"/>
      <c r="EU3444" s="1"/>
      <c r="EV3444" s="1"/>
      <c r="EW3444" s="1"/>
      <c r="EX3444" s="1"/>
      <c r="EY3444" s="1"/>
      <c r="EZ3444" s="1"/>
      <c r="FA3444" s="1"/>
      <c r="FB3444" s="1"/>
      <c r="FC3444" s="1"/>
      <c r="FD3444" s="1"/>
      <c r="FE3444" s="1"/>
      <c r="FF3444" s="1"/>
      <c r="FG3444" s="1"/>
      <c r="FH3444" s="1"/>
      <c r="FI3444" s="1"/>
      <c r="FJ3444" s="1"/>
      <c r="FK3444" s="1"/>
      <c r="FL3444" s="1"/>
      <c r="FM3444" s="1"/>
      <c r="FN3444" s="1"/>
      <c r="FO3444" s="1"/>
      <c r="FP3444" s="1"/>
      <c r="FQ3444" s="1"/>
      <c r="FR3444" s="1"/>
      <c r="FS3444" s="1"/>
      <c r="FT3444" s="1"/>
      <c r="FU3444" s="1"/>
      <c r="FV3444" s="1"/>
      <c r="FW3444" s="1"/>
      <c r="FX3444" s="1"/>
      <c r="FY3444" s="1"/>
      <c r="FZ3444" s="1"/>
      <c r="GA3444" s="1"/>
      <c r="GB3444" s="1"/>
      <c r="GC3444" s="1"/>
      <c r="GD3444" s="1"/>
      <c r="GE3444" s="1"/>
      <c r="GF3444" s="1"/>
      <c r="GG3444" s="1"/>
      <c r="GH3444" s="1"/>
      <c r="GI3444" s="1"/>
      <c r="GJ3444" s="1"/>
      <c r="GK3444"/>
      <c r="GL3444"/>
      <c r="GM3444"/>
      <c r="GN3444"/>
      <c r="GO3444"/>
      <c r="GP3444"/>
      <c r="GQ3444"/>
      <c r="GR3444"/>
      <c r="GS3444"/>
      <c r="GT3444"/>
      <c r="GU3444"/>
      <c r="GV3444"/>
      <c r="GW3444"/>
      <c r="GX3444"/>
      <c r="GY3444"/>
      <c r="GZ3444"/>
      <c r="HA3444"/>
      <c r="HB3444"/>
      <c r="HC3444"/>
      <c r="HD3444"/>
      <c r="HE3444"/>
    </row>
    <row r="3445" spans="1:213" s="19" customFormat="1" x14ac:dyDescent="0.25">
      <c r="A3445" s="25"/>
      <c r="B3445" s="25"/>
      <c r="C3445" s="25"/>
      <c r="F3445" s="20"/>
      <c r="G3445" s="20"/>
      <c r="H3445" s="20"/>
      <c r="I3445" s="20"/>
      <c r="J3445" s="21"/>
      <c r="K3445" s="21"/>
      <c r="L3445" s="20"/>
      <c r="M3445" s="20"/>
      <c r="N3445" s="22"/>
      <c r="O3445" s="22"/>
      <c r="P3445" s="22"/>
      <c r="Q3445" s="22"/>
      <c r="U3445" s="20"/>
      <c r="V3445" s="20"/>
      <c r="W3445" s="20"/>
      <c r="X3445" s="27"/>
      <c r="Y3445" s="253"/>
      <c r="Z3445" s="30"/>
      <c r="AA3445" s="30"/>
      <c r="AB3445" s="31"/>
      <c r="AC3445" s="31"/>
      <c r="AD3445" s="31"/>
      <c r="AE3445" s="31"/>
      <c r="AF3445" s="31"/>
      <c r="AG3445" s="241"/>
      <c r="AH3445" s="31"/>
      <c r="AI3445" s="31"/>
      <c r="AJ3445" s="31"/>
      <c r="AK3445" s="31"/>
      <c r="AL3445" s="120"/>
      <c r="AM3445" s="25"/>
      <c r="AN3445" s="25"/>
      <c r="AO3445" s="25"/>
      <c r="AP3445" s="25"/>
      <c r="AQ3445" s="26"/>
      <c r="AR3445" s="25"/>
      <c r="AS3445" s="25"/>
      <c r="AT3445" s="25"/>
      <c r="AU3445" s="25"/>
      <c r="AV3445" s="25"/>
      <c r="BC3445" s="1"/>
      <c r="BD3445"/>
      <c r="BE3445"/>
      <c r="BF3445" s="1"/>
      <c r="BG3445"/>
      <c r="BH3445"/>
      <c r="BI3445"/>
      <c r="BJ3445" s="1"/>
      <c r="BK3445" s="1"/>
      <c r="BL3445"/>
      <c r="BM3445" s="1"/>
      <c r="BN3445" s="1"/>
      <c r="BO3445" s="1"/>
      <c r="BP3445" s="1"/>
      <c r="BQ3445" s="1"/>
      <c r="BR3445" s="1"/>
      <c r="BS3445" s="1"/>
      <c r="BT3445" s="22"/>
      <c r="BU3445" s="1"/>
      <c r="BV3445" s="1"/>
      <c r="BW3445" s="1"/>
      <c r="BX3445" s="1"/>
      <c r="BY3445" s="1"/>
      <c r="BZ3445" s="1"/>
      <c r="CA3445" s="1"/>
      <c r="CB3445" s="1"/>
      <c r="CC3445" s="1"/>
      <c r="CD3445" s="1"/>
      <c r="CE3445" s="1"/>
      <c r="CF3445" s="1"/>
      <c r="CG3445" s="1"/>
      <c r="CH3445" s="1"/>
      <c r="CI3445" s="1"/>
      <c r="CJ3445" s="1"/>
      <c r="CK3445" s="1"/>
      <c r="CL3445" s="1"/>
      <c r="CM3445" s="1"/>
      <c r="CN3445" s="1"/>
      <c r="CO3445" s="1"/>
      <c r="CP3445" s="1"/>
      <c r="CQ3445" s="1"/>
      <c r="CR3445" s="1"/>
      <c r="CS3445" s="1"/>
      <c r="CT3445" s="1"/>
      <c r="CU3445" s="1"/>
      <c r="CV3445" s="1"/>
      <c r="CW3445" s="1"/>
      <c r="CX3445" s="1"/>
      <c r="CY3445" s="1"/>
      <c r="CZ3445" s="1"/>
      <c r="DA3445" s="1"/>
      <c r="DB3445" s="1"/>
      <c r="DC3445" s="1"/>
      <c r="DD3445" s="1"/>
      <c r="DE3445" s="1"/>
      <c r="DF3445" s="1"/>
      <c r="DG3445" s="1"/>
      <c r="DH3445" s="1"/>
      <c r="DI3445" s="1"/>
      <c r="DJ3445" s="1"/>
      <c r="DK3445" s="1"/>
      <c r="DL3445" s="1"/>
      <c r="DM3445" s="1"/>
      <c r="DN3445" s="1"/>
      <c r="DO3445" s="1"/>
      <c r="DP3445" s="1"/>
      <c r="DQ3445" s="1"/>
      <c r="DR3445" s="1"/>
      <c r="DS3445" s="1"/>
      <c r="DT3445" s="1"/>
      <c r="DU3445" s="1"/>
      <c r="DV3445" s="1"/>
      <c r="DW3445" s="1"/>
      <c r="DX3445" s="1"/>
      <c r="DY3445" s="1"/>
      <c r="DZ3445" s="1"/>
      <c r="EA3445" s="1"/>
      <c r="EB3445" s="1"/>
      <c r="EC3445" s="1"/>
      <c r="ED3445" s="1"/>
      <c r="EE3445" s="1"/>
      <c r="EF3445" s="1"/>
      <c r="EG3445" s="1"/>
      <c r="EH3445" s="1"/>
      <c r="EI3445" s="1"/>
      <c r="EJ3445" s="1"/>
      <c r="EK3445" s="1"/>
      <c r="EL3445" s="1"/>
      <c r="EM3445" s="1"/>
      <c r="EN3445" s="1"/>
      <c r="EO3445" s="1"/>
      <c r="EP3445" s="1"/>
      <c r="EQ3445" s="1"/>
      <c r="ER3445" s="1"/>
      <c r="ES3445" s="1"/>
      <c r="ET3445" s="1"/>
      <c r="EU3445" s="1"/>
      <c r="EV3445" s="1"/>
      <c r="EW3445" s="1"/>
      <c r="EX3445" s="1"/>
      <c r="EY3445" s="1"/>
      <c r="EZ3445" s="1"/>
      <c r="FA3445" s="1"/>
      <c r="FB3445" s="1"/>
      <c r="FC3445" s="1"/>
      <c r="FD3445" s="1"/>
      <c r="FE3445" s="1"/>
      <c r="FF3445" s="1"/>
      <c r="FG3445" s="1"/>
      <c r="FH3445" s="1"/>
      <c r="FI3445" s="1"/>
      <c r="FJ3445" s="1"/>
      <c r="FK3445" s="1"/>
      <c r="FL3445" s="1"/>
      <c r="FM3445" s="1"/>
      <c r="FN3445" s="1"/>
      <c r="FO3445" s="1"/>
      <c r="FP3445" s="1"/>
      <c r="FQ3445" s="1"/>
      <c r="FR3445" s="1"/>
      <c r="FS3445" s="1"/>
      <c r="FT3445" s="1"/>
      <c r="FU3445" s="1"/>
      <c r="FV3445" s="1"/>
      <c r="FW3445" s="1"/>
      <c r="FX3445" s="1"/>
      <c r="FY3445" s="1"/>
      <c r="FZ3445" s="1"/>
      <c r="GA3445" s="1"/>
      <c r="GB3445" s="1"/>
      <c r="GC3445" s="1"/>
      <c r="GD3445" s="1"/>
      <c r="GE3445" s="1"/>
      <c r="GF3445" s="1"/>
      <c r="GG3445" s="1"/>
      <c r="GH3445" s="1"/>
      <c r="GI3445" s="1"/>
      <c r="GJ3445" s="1"/>
      <c r="GK3445"/>
      <c r="GL3445"/>
      <c r="GM3445"/>
      <c r="GN3445"/>
      <c r="GO3445"/>
      <c r="GP3445"/>
      <c r="GQ3445"/>
      <c r="GR3445"/>
      <c r="GS3445"/>
      <c r="GT3445"/>
      <c r="GU3445"/>
      <c r="GV3445"/>
      <c r="GW3445"/>
      <c r="GX3445"/>
      <c r="GY3445"/>
      <c r="GZ3445"/>
      <c r="HA3445"/>
      <c r="HB3445"/>
      <c r="HC3445"/>
      <c r="HD3445"/>
      <c r="HE3445"/>
    </row>
    <row r="3446" spans="1:213" s="19" customFormat="1" x14ac:dyDescent="0.25">
      <c r="A3446" s="25"/>
      <c r="B3446" s="25"/>
      <c r="C3446" s="25"/>
      <c r="F3446" s="20"/>
      <c r="G3446" s="20"/>
      <c r="H3446" s="20"/>
      <c r="I3446" s="20"/>
      <c r="J3446" s="21"/>
      <c r="K3446" s="21"/>
      <c r="L3446" s="20"/>
      <c r="M3446" s="20"/>
      <c r="N3446" s="22"/>
      <c r="O3446" s="22"/>
      <c r="P3446" s="22"/>
      <c r="Q3446" s="22"/>
      <c r="U3446" s="20"/>
      <c r="V3446" s="20"/>
      <c r="W3446" s="20"/>
      <c r="X3446" s="27"/>
      <c r="Y3446" s="253"/>
      <c r="Z3446" s="30"/>
      <c r="AA3446" s="30"/>
      <c r="AB3446" s="31"/>
      <c r="AC3446" s="31"/>
      <c r="AD3446" s="31"/>
      <c r="AE3446" s="31"/>
      <c r="AF3446" s="31"/>
      <c r="AG3446" s="241"/>
      <c r="AH3446" s="31"/>
      <c r="AI3446" s="31"/>
      <c r="AJ3446" s="31"/>
      <c r="AK3446" s="31"/>
      <c r="AL3446" s="120"/>
      <c r="AM3446" s="25"/>
      <c r="AN3446" s="25"/>
      <c r="AO3446" s="25"/>
      <c r="AP3446" s="25"/>
      <c r="AQ3446" s="26"/>
      <c r="AR3446" s="25"/>
      <c r="AS3446" s="25"/>
      <c r="AT3446" s="25"/>
      <c r="AU3446" s="25"/>
      <c r="AV3446" s="25"/>
      <c r="BC3446" s="1"/>
      <c r="BD3446"/>
      <c r="BE3446"/>
      <c r="BF3446" s="1"/>
      <c r="BG3446"/>
      <c r="BH3446"/>
      <c r="BI3446"/>
      <c r="BJ3446" s="1"/>
      <c r="BK3446" s="1"/>
      <c r="BL3446"/>
      <c r="BM3446" s="1"/>
      <c r="BN3446" s="1"/>
      <c r="BO3446" s="1"/>
      <c r="BP3446" s="1"/>
      <c r="BQ3446" s="1"/>
      <c r="BR3446" s="1"/>
      <c r="BS3446" s="1"/>
      <c r="BT3446" s="22"/>
      <c r="BU3446" s="1"/>
      <c r="BV3446" s="1"/>
      <c r="BW3446" s="1"/>
      <c r="BX3446" s="1"/>
      <c r="BY3446" s="1"/>
      <c r="BZ3446" s="1"/>
      <c r="CA3446" s="1"/>
      <c r="CB3446" s="1"/>
      <c r="CC3446" s="1"/>
      <c r="CD3446" s="1"/>
      <c r="CE3446" s="1"/>
      <c r="CF3446" s="1"/>
      <c r="CG3446" s="1"/>
      <c r="CH3446" s="1"/>
      <c r="CI3446" s="1"/>
      <c r="CJ3446" s="1"/>
      <c r="CK3446" s="1"/>
      <c r="CL3446" s="1"/>
      <c r="CM3446" s="1"/>
      <c r="CN3446" s="1"/>
      <c r="CO3446" s="1"/>
      <c r="CP3446" s="1"/>
      <c r="CQ3446" s="1"/>
      <c r="CR3446" s="1"/>
      <c r="CS3446" s="1"/>
      <c r="CT3446" s="1"/>
      <c r="CU3446" s="1"/>
      <c r="CV3446" s="1"/>
      <c r="CW3446" s="1"/>
      <c r="CX3446" s="1"/>
      <c r="CY3446" s="1"/>
      <c r="CZ3446" s="1"/>
      <c r="DA3446" s="1"/>
      <c r="DB3446" s="1"/>
      <c r="DC3446" s="1"/>
      <c r="DD3446" s="1"/>
      <c r="DE3446" s="1"/>
      <c r="DF3446" s="1"/>
      <c r="DG3446" s="1"/>
      <c r="DH3446" s="1"/>
      <c r="DI3446" s="1"/>
      <c r="DJ3446" s="1"/>
      <c r="DK3446" s="1"/>
      <c r="DL3446" s="1"/>
      <c r="DM3446" s="1"/>
      <c r="DN3446" s="1"/>
      <c r="DO3446" s="1"/>
      <c r="DP3446" s="1"/>
      <c r="DQ3446" s="1"/>
      <c r="DR3446" s="1"/>
      <c r="DS3446" s="1"/>
      <c r="DT3446" s="1"/>
      <c r="DU3446" s="1"/>
      <c r="DV3446" s="1"/>
      <c r="DW3446" s="1"/>
      <c r="DX3446" s="1"/>
      <c r="DY3446" s="1"/>
      <c r="DZ3446" s="1"/>
      <c r="EA3446" s="1"/>
      <c r="EB3446" s="1"/>
      <c r="EC3446" s="1"/>
      <c r="ED3446" s="1"/>
      <c r="EE3446" s="1"/>
      <c r="EF3446" s="1"/>
      <c r="EG3446" s="1"/>
      <c r="EH3446" s="1"/>
      <c r="EI3446" s="1"/>
      <c r="EJ3446" s="1"/>
      <c r="EK3446" s="1"/>
      <c r="EL3446" s="1"/>
      <c r="EM3446" s="1"/>
      <c r="EN3446" s="1"/>
      <c r="EO3446" s="1"/>
      <c r="EP3446" s="1"/>
      <c r="EQ3446" s="1"/>
      <c r="ER3446" s="1"/>
      <c r="ES3446" s="1"/>
      <c r="ET3446" s="1"/>
      <c r="EU3446" s="1"/>
      <c r="EV3446" s="1"/>
      <c r="EW3446" s="1"/>
      <c r="EX3446" s="1"/>
      <c r="EY3446" s="1"/>
      <c r="EZ3446" s="1"/>
      <c r="FA3446" s="1"/>
      <c r="FB3446" s="1"/>
      <c r="FC3446" s="1"/>
      <c r="FD3446" s="1"/>
      <c r="FE3446" s="1"/>
      <c r="FF3446" s="1"/>
      <c r="FG3446" s="1"/>
      <c r="FH3446" s="1"/>
      <c r="FI3446" s="1"/>
      <c r="FJ3446" s="1"/>
      <c r="FK3446" s="1"/>
      <c r="FL3446" s="1"/>
      <c r="FM3446" s="1"/>
      <c r="FN3446" s="1"/>
      <c r="FO3446" s="1"/>
      <c r="FP3446" s="1"/>
      <c r="FQ3446" s="1"/>
      <c r="FR3446" s="1"/>
      <c r="FS3446" s="1"/>
      <c r="FT3446" s="1"/>
      <c r="FU3446" s="1"/>
      <c r="FV3446" s="1"/>
      <c r="FW3446" s="1"/>
      <c r="FX3446" s="1"/>
      <c r="FY3446" s="1"/>
      <c r="FZ3446" s="1"/>
      <c r="GA3446" s="1"/>
      <c r="GB3446" s="1"/>
      <c r="GC3446" s="1"/>
      <c r="GD3446" s="1"/>
      <c r="GE3446" s="1"/>
      <c r="GF3446" s="1"/>
      <c r="GG3446" s="1"/>
      <c r="GH3446" s="1"/>
      <c r="GI3446" s="1"/>
      <c r="GJ3446" s="1"/>
      <c r="GK3446"/>
      <c r="GL3446"/>
      <c r="GM3446"/>
      <c r="GN3446"/>
      <c r="GO3446"/>
      <c r="GP3446"/>
      <c r="GQ3446"/>
      <c r="GR3446"/>
      <c r="GS3446"/>
      <c r="GT3446"/>
      <c r="GU3446"/>
      <c r="GV3446"/>
      <c r="GW3446"/>
      <c r="GX3446"/>
      <c r="GY3446"/>
      <c r="GZ3446"/>
      <c r="HA3446"/>
      <c r="HB3446"/>
      <c r="HC3446"/>
      <c r="HD3446"/>
      <c r="HE3446"/>
    </row>
    <row r="3447" spans="1:213" s="19" customFormat="1" x14ac:dyDescent="0.25">
      <c r="A3447" s="25"/>
      <c r="B3447" s="25"/>
      <c r="C3447" s="25"/>
      <c r="F3447" s="20"/>
      <c r="G3447" s="20"/>
      <c r="H3447" s="20"/>
      <c r="I3447" s="20"/>
      <c r="J3447" s="21"/>
      <c r="K3447" s="21"/>
      <c r="L3447" s="20"/>
      <c r="M3447" s="20"/>
      <c r="N3447" s="22"/>
      <c r="O3447" s="22"/>
      <c r="P3447" s="22"/>
      <c r="Q3447" s="22"/>
      <c r="U3447" s="20"/>
      <c r="V3447" s="20"/>
      <c r="W3447" s="20"/>
      <c r="X3447" s="27"/>
      <c r="Y3447" s="253"/>
      <c r="Z3447" s="30"/>
      <c r="AA3447" s="30"/>
      <c r="AB3447" s="31"/>
      <c r="AC3447" s="31"/>
      <c r="AD3447" s="31"/>
      <c r="AE3447" s="31"/>
      <c r="AF3447" s="31"/>
      <c r="AG3447" s="241"/>
      <c r="AH3447" s="31"/>
      <c r="AI3447" s="31"/>
      <c r="AJ3447" s="31"/>
      <c r="AK3447" s="31"/>
      <c r="AL3447" s="120"/>
      <c r="AM3447" s="25"/>
      <c r="AN3447" s="25"/>
      <c r="AO3447" s="25"/>
      <c r="AP3447" s="25"/>
      <c r="AQ3447" s="26"/>
      <c r="AR3447" s="25"/>
      <c r="AS3447" s="25"/>
      <c r="AT3447" s="25"/>
      <c r="AU3447" s="25"/>
      <c r="AV3447" s="25"/>
      <c r="BC3447" s="1"/>
      <c r="BD3447"/>
      <c r="BE3447"/>
      <c r="BF3447" s="1"/>
      <c r="BG3447"/>
      <c r="BH3447"/>
      <c r="BI3447"/>
      <c r="BJ3447" s="1"/>
      <c r="BK3447" s="1"/>
      <c r="BL3447"/>
      <c r="BM3447" s="1"/>
      <c r="BN3447" s="1"/>
      <c r="BO3447" s="1"/>
      <c r="BP3447" s="1"/>
      <c r="BQ3447" s="1"/>
      <c r="BR3447" s="1"/>
      <c r="BS3447" s="1"/>
      <c r="BT3447" s="22"/>
      <c r="BU3447" s="1"/>
      <c r="BV3447" s="1"/>
      <c r="BW3447" s="1"/>
      <c r="BX3447" s="1"/>
      <c r="BY3447" s="1"/>
      <c r="BZ3447" s="1"/>
      <c r="CA3447" s="1"/>
      <c r="CB3447" s="1"/>
      <c r="CC3447" s="1"/>
      <c r="CD3447" s="1"/>
      <c r="CE3447" s="1"/>
      <c r="CF3447" s="1"/>
      <c r="CG3447" s="1"/>
      <c r="CH3447" s="1"/>
      <c r="CI3447" s="1"/>
      <c r="CJ3447" s="1"/>
      <c r="CK3447" s="1"/>
      <c r="CL3447" s="1"/>
      <c r="CM3447" s="1"/>
      <c r="CN3447" s="1"/>
      <c r="CO3447" s="1"/>
      <c r="CP3447" s="1"/>
      <c r="CQ3447" s="1"/>
      <c r="CR3447" s="1"/>
      <c r="CS3447" s="1"/>
      <c r="CT3447" s="1"/>
      <c r="CU3447" s="1"/>
      <c r="CV3447" s="1"/>
      <c r="CW3447" s="1"/>
      <c r="CX3447" s="1"/>
      <c r="CY3447" s="1"/>
      <c r="CZ3447" s="1"/>
      <c r="DA3447" s="1"/>
      <c r="DB3447" s="1"/>
      <c r="DC3447" s="1"/>
      <c r="DD3447" s="1"/>
      <c r="DE3447" s="1"/>
      <c r="DF3447" s="1"/>
      <c r="DG3447" s="1"/>
      <c r="DH3447" s="1"/>
      <c r="DI3447" s="1"/>
      <c r="DJ3447" s="1"/>
      <c r="DK3447" s="1"/>
      <c r="DL3447" s="1"/>
      <c r="DM3447" s="1"/>
      <c r="DN3447" s="1"/>
      <c r="DO3447" s="1"/>
      <c r="DP3447" s="1"/>
      <c r="DQ3447" s="1"/>
      <c r="DR3447" s="1"/>
      <c r="DS3447" s="1"/>
      <c r="DT3447" s="1"/>
      <c r="DU3447" s="1"/>
      <c r="DV3447" s="1"/>
      <c r="DW3447" s="1"/>
      <c r="DX3447" s="1"/>
      <c r="DY3447" s="1"/>
      <c r="DZ3447" s="1"/>
      <c r="EA3447" s="1"/>
      <c r="EB3447" s="1"/>
      <c r="EC3447" s="1"/>
      <c r="ED3447" s="1"/>
      <c r="EE3447" s="1"/>
      <c r="EF3447" s="1"/>
      <c r="EG3447" s="1"/>
      <c r="EH3447" s="1"/>
      <c r="EI3447" s="1"/>
      <c r="EJ3447" s="1"/>
      <c r="EK3447" s="1"/>
      <c r="EL3447" s="1"/>
      <c r="EM3447" s="1"/>
      <c r="EN3447" s="1"/>
      <c r="EO3447" s="1"/>
      <c r="EP3447" s="1"/>
      <c r="EQ3447" s="1"/>
      <c r="ER3447" s="1"/>
      <c r="ES3447" s="1"/>
      <c r="ET3447" s="1"/>
      <c r="EU3447" s="1"/>
      <c r="EV3447" s="1"/>
      <c r="EW3447" s="1"/>
      <c r="EX3447" s="1"/>
      <c r="EY3447" s="1"/>
      <c r="EZ3447" s="1"/>
      <c r="FA3447" s="1"/>
      <c r="FB3447" s="1"/>
      <c r="FC3447" s="1"/>
      <c r="FD3447" s="1"/>
      <c r="FE3447" s="1"/>
      <c r="FF3447" s="1"/>
      <c r="FG3447" s="1"/>
      <c r="FH3447" s="1"/>
      <c r="FI3447" s="1"/>
      <c r="FJ3447" s="1"/>
      <c r="FK3447" s="1"/>
      <c r="FL3447" s="1"/>
      <c r="FM3447" s="1"/>
      <c r="FN3447" s="1"/>
      <c r="FO3447" s="1"/>
      <c r="FP3447" s="1"/>
      <c r="FQ3447" s="1"/>
      <c r="FR3447" s="1"/>
      <c r="FS3447" s="1"/>
      <c r="FT3447" s="1"/>
      <c r="FU3447" s="1"/>
      <c r="FV3447" s="1"/>
      <c r="FW3447" s="1"/>
      <c r="FX3447" s="1"/>
      <c r="FY3447" s="1"/>
      <c r="FZ3447" s="1"/>
      <c r="GA3447" s="1"/>
      <c r="GB3447" s="1"/>
      <c r="GC3447" s="1"/>
      <c r="GD3447" s="1"/>
      <c r="GE3447" s="1"/>
      <c r="GF3447" s="1"/>
      <c r="GG3447" s="1"/>
      <c r="GH3447" s="1"/>
      <c r="GI3447" s="1"/>
      <c r="GJ3447" s="1"/>
      <c r="GK3447"/>
      <c r="GL3447"/>
      <c r="GM3447"/>
      <c r="GN3447"/>
      <c r="GO3447"/>
      <c r="GP3447"/>
      <c r="GQ3447"/>
      <c r="GR3447"/>
      <c r="GS3447"/>
      <c r="GT3447"/>
      <c r="GU3447"/>
      <c r="GV3447"/>
      <c r="GW3447"/>
      <c r="GX3447"/>
      <c r="GY3447"/>
      <c r="GZ3447"/>
      <c r="HA3447"/>
      <c r="HB3447"/>
      <c r="HC3447"/>
      <c r="HD3447"/>
      <c r="HE3447"/>
    </row>
    <row r="3448" spans="1:213" s="19" customFormat="1" x14ac:dyDescent="0.25">
      <c r="A3448" s="25"/>
      <c r="B3448" s="25"/>
      <c r="C3448" s="25"/>
      <c r="F3448" s="20"/>
      <c r="G3448" s="20"/>
      <c r="H3448" s="20"/>
      <c r="I3448" s="20"/>
      <c r="J3448" s="21"/>
      <c r="K3448" s="21"/>
      <c r="L3448" s="20"/>
      <c r="M3448" s="20"/>
      <c r="N3448" s="22"/>
      <c r="O3448" s="22"/>
      <c r="P3448" s="22"/>
      <c r="Q3448" s="22"/>
      <c r="U3448" s="20"/>
      <c r="V3448" s="20"/>
      <c r="W3448" s="20"/>
      <c r="X3448" s="27"/>
      <c r="Y3448" s="253"/>
      <c r="Z3448" s="30"/>
      <c r="AA3448" s="30"/>
      <c r="AB3448" s="31"/>
      <c r="AC3448" s="31"/>
      <c r="AD3448" s="31"/>
      <c r="AE3448" s="31"/>
      <c r="AF3448" s="31"/>
      <c r="AG3448" s="241"/>
      <c r="AH3448" s="31"/>
      <c r="AI3448" s="31"/>
      <c r="AJ3448" s="31"/>
      <c r="AK3448" s="31"/>
      <c r="AL3448" s="120"/>
      <c r="AM3448" s="25"/>
      <c r="AN3448" s="25"/>
      <c r="AO3448" s="25"/>
      <c r="AP3448" s="25"/>
      <c r="AQ3448" s="26"/>
      <c r="AR3448" s="25"/>
      <c r="AS3448" s="25"/>
      <c r="AT3448" s="25"/>
      <c r="AU3448" s="25"/>
      <c r="AV3448" s="25"/>
      <c r="BC3448" s="1"/>
      <c r="BD3448"/>
      <c r="BE3448"/>
      <c r="BF3448" s="1"/>
      <c r="BG3448"/>
      <c r="BH3448"/>
      <c r="BI3448"/>
      <c r="BJ3448" s="1"/>
      <c r="BK3448" s="1"/>
      <c r="BL3448"/>
      <c r="BM3448" s="1"/>
      <c r="BN3448" s="1"/>
      <c r="BO3448" s="1"/>
      <c r="BP3448" s="1"/>
      <c r="BQ3448" s="1"/>
      <c r="BR3448" s="1"/>
      <c r="BS3448" s="1"/>
      <c r="BT3448" s="22"/>
      <c r="BU3448" s="1"/>
      <c r="BV3448" s="1"/>
      <c r="BW3448" s="1"/>
      <c r="BX3448" s="1"/>
      <c r="BY3448" s="1"/>
      <c r="BZ3448" s="1"/>
      <c r="CA3448" s="1"/>
      <c r="CB3448" s="1"/>
      <c r="CC3448" s="1"/>
      <c r="CD3448" s="1"/>
      <c r="CE3448" s="1"/>
      <c r="CF3448" s="1"/>
      <c r="CG3448" s="1"/>
      <c r="CH3448" s="1"/>
      <c r="CI3448" s="1"/>
      <c r="CJ3448" s="1"/>
      <c r="CK3448" s="1"/>
      <c r="CL3448" s="1"/>
      <c r="CM3448" s="1"/>
      <c r="CN3448" s="1"/>
      <c r="CO3448" s="1"/>
      <c r="CP3448" s="1"/>
      <c r="CQ3448" s="1"/>
      <c r="CR3448" s="1"/>
      <c r="CS3448" s="1"/>
      <c r="CT3448" s="1"/>
      <c r="CU3448" s="1"/>
      <c r="CV3448" s="1"/>
      <c r="CW3448" s="1"/>
      <c r="CX3448" s="1"/>
      <c r="CY3448" s="1"/>
      <c r="CZ3448" s="1"/>
      <c r="DA3448" s="1"/>
      <c r="DB3448" s="1"/>
      <c r="DC3448" s="1"/>
      <c r="DD3448" s="1"/>
      <c r="DE3448" s="1"/>
      <c r="DF3448" s="1"/>
      <c r="DG3448" s="1"/>
      <c r="DH3448" s="1"/>
      <c r="DI3448" s="1"/>
      <c r="DJ3448" s="1"/>
      <c r="DK3448" s="1"/>
      <c r="DL3448" s="1"/>
      <c r="DM3448" s="1"/>
      <c r="DN3448" s="1"/>
      <c r="DO3448" s="1"/>
      <c r="DP3448" s="1"/>
      <c r="DQ3448" s="1"/>
      <c r="DR3448" s="1"/>
      <c r="DS3448" s="1"/>
      <c r="DT3448" s="1"/>
      <c r="DU3448" s="1"/>
      <c r="DV3448" s="1"/>
      <c r="DW3448" s="1"/>
      <c r="DX3448" s="1"/>
      <c r="DY3448" s="1"/>
      <c r="DZ3448" s="1"/>
      <c r="EA3448" s="1"/>
      <c r="EB3448" s="1"/>
      <c r="EC3448" s="1"/>
      <c r="ED3448" s="1"/>
      <c r="EE3448" s="1"/>
      <c r="EF3448" s="1"/>
      <c r="EG3448" s="1"/>
      <c r="EH3448" s="1"/>
      <c r="EI3448" s="1"/>
      <c r="EJ3448" s="1"/>
      <c r="EK3448" s="1"/>
      <c r="EL3448" s="1"/>
      <c r="EM3448" s="1"/>
      <c r="EN3448" s="1"/>
      <c r="EO3448" s="1"/>
      <c r="EP3448" s="1"/>
      <c r="EQ3448" s="1"/>
      <c r="ER3448" s="1"/>
      <c r="ES3448" s="1"/>
      <c r="ET3448" s="1"/>
      <c r="EU3448" s="1"/>
      <c r="EV3448" s="1"/>
      <c r="EW3448" s="1"/>
      <c r="EX3448" s="1"/>
      <c r="EY3448" s="1"/>
      <c r="EZ3448" s="1"/>
      <c r="FA3448" s="1"/>
      <c r="FB3448" s="1"/>
      <c r="FC3448" s="1"/>
      <c r="FD3448" s="1"/>
      <c r="FE3448" s="1"/>
      <c r="FF3448" s="1"/>
      <c r="FG3448" s="1"/>
      <c r="FH3448" s="1"/>
      <c r="FI3448" s="1"/>
      <c r="FJ3448" s="1"/>
      <c r="FK3448" s="1"/>
      <c r="FL3448" s="1"/>
      <c r="FM3448" s="1"/>
      <c r="FN3448" s="1"/>
      <c r="FO3448" s="1"/>
      <c r="FP3448" s="1"/>
      <c r="FQ3448" s="1"/>
      <c r="FR3448" s="1"/>
      <c r="FS3448" s="1"/>
      <c r="FT3448" s="1"/>
      <c r="FU3448" s="1"/>
      <c r="FV3448" s="1"/>
      <c r="FW3448" s="1"/>
      <c r="FX3448" s="1"/>
      <c r="FY3448" s="1"/>
      <c r="FZ3448" s="1"/>
      <c r="GA3448" s="1"/>
      <c r="GB3448" s="1"/>
      <c r="GC3448" s="1"/>
      <c r="GD3448" s="1"/>
      <c r="GE3448" s="1"/>
      <c r="GF3448" s="1"/>
      <c r="GG3448" s="1"/>
      <c r="GH3448" s="1"/>
      <c r="GI3448" s="1"/>
      <c r="GJ3448" s="1"/>
      <c r="GK3448"/>
      <c r="GL3448"/>
      <c r="GM3448"/>
      <c r="GN3448"/>
      <c r="GO3448"/>
      <c r="GP3448"/>
      <c r="GQ3448"/>
      <c r="GR3448"/>
      <c r="GS3448"/>
      <c r="GT3448"/>
      <c r="GU3448"/>
      <c r="GV3448"/>
      <c r="GW3448"/>
      <c r="GX3448"/>
      <c r="GY3448"/>
      <c r="GZ3448"/>
      <c r="HA3448"/>
      <c r="HB3448"/>
      <c r="HC3448"/>
      <c r="HD3448"/>
      <c r="HE3448"/>
    </row>
    <row r="3449" spans="1:213" s="19" customFormat="1" x14ac:dyDescent="0.25">
      <c r="A3449" s="25"/>
      <c r="B3449" s="25"/>
      <c r="C3449" s="25"/>
      <c r="F3449" s="20"/>
      <c r="G3449" s="20"/>
      <c r="H3449" s="20"/>
      <c r="I3449" s="20"/>
      <c r="J3449" s="21"/>
      <c r="K3449" s="21"/>
      <c r="L3449" s="20"/>
      <c r="M3449" s="20"/>
      <c r="N3449" s="22"/>
      <c r="O3449" s="22"/>
      <c r="P3449" s="22"/>
      <c r="Q3449" s="22"/>
      <c r="U3449" s="20"/>
      <c r="V3449" s="20"/>
      <c r="W3449" s="20"/>
      <c r="X3449" s="27"/>
      <c r="Y3449" s="253"/>
      <c r="Z3449" s="30"/>
      <c r="AA3449" s="30"/>
      <c r="AB3449" s="31"/>
      <c r="AC3449" s="31"/>
      <c r="AD3449" s="31"/>
      <c r="AE3449" s="31"/>
      <c r="AF3449" s="31"/>
      <c r="AG3449" s="241"/>
      <c r="AH3449" s="31"/>
      <c r="AI3449" s="31"/>
      <c r="AJ3449" s="31"/>
      <c r="AK3449" s="31"/>
      <c r="AL3449" s="120"/>
      <c r="AM3449" s="25"/>
      <c r="AN3449" s="25"/>
      <c r="AO3449" s="25"/>
      <c r="AP3449" s="25"/>
      <c r="AQ3449" s="26"/>
      <c r="AR3449" s="25"/>
      <c r="AS3449" s="25"/>
      <c r="AT3449" s="25"/>
      <c r="AU3449" s="25"/>
      <c r="AV3449" s="25"/>
      <c r="BC3449" s="1"/>
      <c r="BD3449"/>
      <c r="BE3449"/>
      <c r="BF3449" s="1"/>
      <c r="BG3449"/>
      <c r="BH3449"/>
      <c r="BI3449"/>
      <c r="BJ3449" s="1"/>
      <c r="BK3449" s="1"/>
      <c r="BL3449"/>
      <c r="BM3449" s="1"/>
      <c r="BN3449" s="1"/>
      <c r="BO3449" s="1"/>
      <c r="BP3449" s="1"/>
      <c r="BQ3449" s="1"/>
      <c r="BR3449" s="1"/>
      <c r="BS3449" s="1"/>
      <c r="BT3449" s="22"/>
      <c r="BU3449" s="1"/>
      <c r="BV3449" s="1"/>
      <c r="BW3449" s="1"/>
      <c r="BX3449" s="1"/>
      <c r="BY3449" s="1"/>
      <c r="BZ3449" s="1"/>
      <c r="CA3449" s="1"/>
      <c r="CB3449" s="1"/>
      <c r="CC3449" s="1"/>
      <c r="CD3449" s="1"/>
      <c r="CE3449" s="1"/>
      <c r="CF3449" s="1"/>
      <c r="CG3449" s="1"/>
      <c r="CH3449" s="1"/>
      <c r="CI3449" s="1"/>
      <c r="CJ3449" s="1"/>
      <c r="CK3449" s="1"/>
      <c r="CL3449" s="1"/>
      <c r="CM3449" s="1"/>
      <c r="CN3449" s="1"/>
      <c r="CO3449" s="1"/>
      <c r="CP3449" s="1"/>
      <c r="CQ3449" s="1"/>
      <c r="CR3449" s="1"/>
      <c r="CS3449" s="1"/>
      <c r="CT3449" s="1"/>
      <c r="CU3449" s="1"/>
      <c r="CV3449" s="1"/>
      <c r="CW3449" s="1"/>
      <c r="CX3449" s="1"/>
      <c r="CY3449" s="1"/>
      <c r="CZ3449" s="1"/>
      <c r="DA3449" s="1"/>
      <c r="DB3449" s="1"/>
      <c r="DC3449" s="1"/>
      <c r="DD3449" s="1"/>
      <c r="DE3449" s="1"/>
      <c r="DF3449" s="1"/>
      <c r="DG3449" s="1"/>
      <c r="DH3449" s="1"/>
      <c r="DI3449" s="1"/>
      <c r="DJ3449" s="1"/>
      <c r="DK3449" s="1"/>
      <c r="DL3449" s="1"/>
      <c r="DM3449" s="1"/>
      <c r="DN3449" s="1"/>
      <c r="DO3449" s="1"/>
      <c r="DP3449" s="1"/>
      <c r="DQ3449" s="1"/>
      <c r="DR3449" s="1"/>
      <c r="DS3449" s="1"/>
      <c r="DT3449" s="1"/>
      <c r="DU3449" s="1"/>
      <c r="DV3449" s="1"/>
      <c r="DW3449" s="1"/>
      <c r="DX3449" s="1"/>
      <c r="DY3449" s="1"/>
      <c r="DZ3449" s="1"/>
      <c r="EA3449" s="1"/>
      <c r="EB3449" s="1"/>
      <c r="EC3449" s="1"/>
      <c r="ED3449" s="1"/>
      <c r="EE3449" s="1"/>
      <c r="EF3449" s="1"/>
      <c r="EG3449" s="1"/>
      <c r="EH3449" s="1"/>
      <c r="EI3449" s="1"/>
      <c r="EJ3449" s="1"/>
      <c r="EK3449" s="1"/>
      <c r="EL3449" s="1"/>
      <c r="EM3449" s="1"/>
      <c r="EN3449" s="1"/>
      <c r="EO3449" s="1"/>
      <c r="EP3449" s="1"/>
      <c r="EQ3449" s="1"/>
      <c r="ER3449" s="1"/>
      <c r="ES3449" s="1"/>
      <c r="ET3449" s="1"/>
      <c r="EU3449" s="1"/>
      <c r="EV3449" s="1"/>
      <c r="EW3449" s="1"/>
      <c r="EX3449" s="1"/>
      <c r="EY3449" s="1"/>
      <c r="EZ3449" s="1"/>
      <c r="FA3449" s="1"/>
      <c r="FB3449" s="1"/>
      <c r="FC3449" s="1"/>
      <c r="FD3449" s="1"/>
      <c r="FE3449" s="1"/>
      <c r="FF3449" s="1"/>
      <c r="FG3449" s="1"/>
      <c r="FH3449" s="1"/>
      <c r="FI3449" s="1"/>
      <c r="FJ3449" s="1"/>
      <c r="FK3449" s="1"/>
      <c r="FL3449" s="1"/>
      <c r="FM3449" s="1"/>
      <c r="FN3449" s="1"/>
      <c r="FO3449" s="1"/>
      <c r="FP3449" s="1"/>
      <c r="FQ3449" s="1"/>
      <c r="FR3449" s="1"/>
      <c r="FS3449" s="1"/>
      <c r="FT3449" s="1"/>
      <c r="FU3449" s="1"/>
      <c r="FV3449" s="1"/>
      <c r="FW3449" s="1"/>
      <c r="FX3449" s="1"/>
      <c r="FY3449" s="1"/>
      <c r="FZ3449" s="1"/>
      <c r="GA3449" s="1"/>
      <c r="GB3449" s="1"/>
      <c r="GC3449" s="1"/>
      <c r="GD3449" s="1"/>
      <c r="GE3449" s="1"/>
      <c r="GF3449" s="1"/>
      <c r="GG3449" s="1"/>
      <c r="GH3449" s="1"/>
      <c r="GI3449" s="1"/>
      <c r="GJ3449" s="1"/>
      <c r="GK3449"/>
      <c r="GL3449"/>
      <c r="GM3449"/>
      <c r="GN3449"/>
      <c r="GO3449"/>
      <c r="GP3449"/>
      <c r="GQ3449"/>
      <c r="GR3449"/>
      <c r="GS3449"/>
      <c r="GT3449"/>
      <c r="GU3449"/>
      <c r="GV3449"/>
      <c r="GW3449"/>
      <c r="GX3449"/>
      <c r="GY3449"/>
      <c r="GZ3449"/>
      <c r="HA3449"/>
      <c r="HB3449"/>
      <c r="HC3449"/>
      <c r="HD3449"/>
      <c r="HE3449"/>
    </row>
    <row r="3450" spans="1:213" s="19" customFormat="1" x14ac:dyDescent="0.25">
      <c r="A3450" s="25"/>
      <c r="B3450" s="25"/>
      <c r="C3450" s="25"/>
      <c r="F3450" s="20"/>
      <c r="G3450" s="20"/>
      <c r="H3450" s="20"/>
      <c r="I3450" s="20"/>
      <c r="J3450" s="21"/>
      <c r="K3450" s="21"/>
      <c r="L3450" s="20"/>
      <c r="M3450" s="20"/>
      <c r="N3450" s="22"/>
      <c r="O3450" s="22"/>
      <c r="P3450" s="22"/>
      <c r="Q3450" s="22"/>
      <c r="U3450" s="20"/>
      <c r="V3450" s="20"/>
      <c r="W3450" s="20"/>
      <c r="X3450" s="27"/>
      <c r="Y3450" s="253"/>
      <c r="Z3450" s="30"/>
      <c r="AA3450" s="30"/>
      <c r="AB3450" s="31"/>
      <c r="AC3450" s="31"/>
      <c r="AD3450" s="31"/>
      <c r="AE3450" s="31"/>
      <c r="AF3450" s="31"/>
      <c r="AG3450" s="241"/>
      <c r="AH3450" s="31"/>
      <c r="AI3450" s="31"/>
      <c r="AJ3450" s="31"/>
      <c r="AK3450" s="31"/>
      <c r="AL3450" s="120"/>
      <c r="AM3450" s="25"/>
      <c r="AN3450" s="25"/>
      <c r="AO3450" s="25"/>
      <c r="AP3450" s="25"/>
      <c r="AQ3450" s="26"/>
      <c r="AR3450" s="25"/>
      <c r="AS3450" s="25"/>
      <c r="AT3450" s="25"/>
      <c r="AU3450" s="25"/>
      <c r="AV3450" s="25"/>
      <c r="BC3450" s="1"/>
      <c r="BD3450"/>
      <c r="BE3450"/>
      <c r="BF3450" s="1"/>
      <c r="BG3450"/>
      <c r="BH3450"/>
      <c r="BI3450"/>
      <c r="BJ3450" s="1"/>
      <c r="BK3450" s="1"/>
      <c r="BL3450"/>
      <c r="BM3450" s="1"/>
      <c r="BN3450" s="1"/>
      <c r="BO3450" s="1"/>
      <c r="BP3450" s="1"/>
      <c r="BQ3450" s="1"/>
      <c r="BR3450" s="1"/>
      <c r="BS3450" s="1"/>
      <c r="BT3450" s="22"/>
      <c r="BU3450" s="1"/>
      <c r="BV3450" s="1"/>
      <c r="BW3450" s="1"/>
      <c r="BX3450" s="1"/>
      <c r="BY3450" s="1"/>
      <c r="BZ3450" s="1"/>
      <c r="CA3450" s="1"/>
      <c r="CB3450" s="1"/>
      <c r="CC3450" s="1"/>
      <c r="CD3450" s="1"/>
      <c r="CE3450" s="1"/>
      <c r="CF3450" s="1"/>
      <c r="CG3450" s="1"/>
      <c r="CH3450" s="1"/>
      <c r="CI3450" s="1"/>
      <c r="CJ3450" s="1"/>
      <c r="CK3450" s="1"/>
      <c r="CL3450" s="1"/>
      <c r="CM3450" s="1"/>
      <c r="CN3450" s="1"/>
      <c r="CO3450" s="1"/>
      <c r="CP3450" s="1"/>
      <c r="CQ3450" s="1"/>
      <c r="CR3450" s="1"/>
      <c r="CS3450" s="1"/>
      <c r="CT3450" s="1"/>
      <c r="CU3450" s="1"/>
      <c r="CV3450" s="1"/>
      <c r="CW3450" s="1"/>
      <c r="CX3450" s="1"/>
      <c r="CY3450" s="1"/>
      <c r="CZ3450" s="1"/>
      <c r="DA3450" s="1"/>
      <c r="DB3450" s="1"/>
      <c r="DC3450" s="1"/>
      <c r="DD3450" s="1"/>
      <c r="DE3450" s="1"/>
      <c r="DF3450" s="1"/>
      <c r="DG3450" s="1"/>
      <c r="DH3450" s="1"/>
      <c r="DI3450" s="1"/>
      <c r="DJ3450" s="1"/>
      <c r="DK3450" s="1"/>
      <c r="DL3450" s="1"/>
      <c r="DM3450" s="1"/>
      <c r="DN3450" s="1"/>
      <c r="DO3450" s="1"/>
      <c r="DP3450" s="1"/>
      <c r="DQ3450" s="1"/>
      <c r="DR3450" s="1"/>
      <c r="DS3450" s="1"/>
      <c r="DT3450" s="1"/>
      <c r="DU3450" s="1"/>
      <c r="DV3450" s="1"/>
      <c r="DW3450" s="1"/>
      <c r="DX3450" s="1"/>
      <c r="DY3450" s="1"/>
      <c r="DZ3450" s="1"/>
      <c r="EA3450" s="1"/>
      <c r="EB3450" s="1"/>
      <c r="EC3450" s="1"/>
      <c r="ED3450" s="1"/>
      <c r="EE3450" s="1"/>
      <c r="EF3450" s="1"/>
      <c r="EG3450" s="1"/>
      <c r="EH3450" s="1"/>
      <c r="EI3450" s="1"/>
      <c r="EJ3450" s="1"/>
      <c r="EK3450" s="1"/>
      <c r="EL3450" s="1"/>
      <c r="EM3450" s="1"/>
      <c r="EN3450" s="1"/>
      <c r="EO3450" s="1"/>
      <c r="EP3450" s="1"/>
      <c r="EQ3450" s="1"/>
      <c r="ER3450" s="1"/>
      <c r="ES3450" s="1"/>
      <c r="ET3450" s="1"/>
      <c r="EU3450" s="1"/>
      <c r="EV3450" s="1"/>
      <c r="EW3450" s="1"/>
      <c r="EX3450" s="1"/>
      <c r="EY3450" s="1"/>
      <c r="EZ3450" s="1"/>
      <c r="FA3450" s="1"/>
      <c r="FB3450" s="1"/>
      <c r="FC3450" s="1"/>
      <c r="FD3450" s="1"/>
      <c r="FE3450" s="1"/>
      <c r="FF3450" s="1"/>
      <c r="FG3450" s="1"/>
      <c r="FH3450" s="1"/>
      <c r="FI3450" s="1"/>
      <c r="FJ3450" s="1"/>
      <c r="FK3450" s="1"/>
      <c r="FL3450" s="1"/>
      <c r="FM3450" s="1"/>
      <c r="FN3450" s="1"/>
      <c r="FO3450" s="1"/>
      <c r="FP3450" s="1"/>
      <c r="FQ3450" s="1"/>
      <c r="FR3450" s="1"/>
      <c r="FS3450" s="1"/>
      <c r="FT3450" s="1"/>
      <c r="FU3450" s="1"/>
      <c r="FV3450" s="1"/>
      <c r="FW3450" s="1"/>
      <c r="FX3450" s="1"/>
      <c r="FY3450" s="1"/>
      <c r="FZ3450" s="1"/>
      <c r="GA3450" s="1"/>
      <c r="GB3450" s="1"/>
      <c r="GC3450" s="1"/>
      <c r="GD3450" s="1"/>
      <c r="GE3450" s="1"/>
      <c r="GF3450" s="1"/>
      <c r="GG3450" s="1"/>
      <c r="GH3450" s="1"/>
      <c r="GI3450" s="1"/>
      <c r="GJ3450" s="1"/>
      <c r="GK3450"/>
      <c r="GL3450"/>
      <c r="GM3450"/>
      <c r="GN3450"/>
      <c r="GO3450"/>
      <c r="GP3450"/>
      <c r="GQ3450"/>
      <c r="GR3450"/>
      <c r="GS3450"/>
      <c r="GT3450"/>
      <c r="GU3450"/>
      <c r="GV3450"/>
      <c r="GW3450"/>
      <c r="GX3450"/>
      <c r="GY3450"/>
      <c r="GZ3450"/>
      <c r="HA3450"/>
      <c r="HB3450"/>
      <c r="HC3450"/>
      <c r="HD3450"/>
      <c r="HE3450"/>
    </row>
    <row r="3451" spans="1:213" s="19" customFormat="1" x14ac:dyDescent="0.25">
      <c r="A3451" s="25"/>
      <c r="B3451" s="25"/>
      <c r="C3451" s="25"/>
      <c r="F3451" s="20"/>
      <c r="G3451" s="20"/>
      <c r="H3451" s="20"/>
      <c r="I3451" s="20"/>
      <c r="J3451" s="21"/>
      <c r="K3451" s="21"/>
      <c r="L3451" s="20"/>
      <c r="M3451" s="20"/>
      <c r="N3451" s="22"/>
      <c r="O3451" s="22"/>
      <c r="P3451" s="22"/>
      <c r="Q3451" s="22"/>
      <c r="U3451" s="20"/>
      <c r="V3451" s="20"/>
      <c r="W3451" s="20"/>
      <c r="X3451" s="27"/>
      <c r="Y3451" s="253"/>
      <c r="Z3451" s="30"/>
      <c r="AA3451" s="30"/>
      <c r="AB3451" s="31"/>
      <c r="AC3451" s="31"/>
      <c r="AD3451" s="31"/>
      <c r="AE3451" s="31"/>
      <c r="AF3451" s="31"/>
      <c r="AG3451" s="241"/>
      <c r="AH3451" s="31"/>
      <c r="AI3451" s="31"/>
      <c r="AJ3451" s="31"/>
      <c r="AK3451" s="31"/>
      <c r="AL3451" s="120"/>
      <c r="AM3451" s="25"/>
      <c r="AN3451" s="25"/>
      <c r="AO3451" s="25"/>
      <c r="AP3451" s="25"/>
      <c r="AQ3451" s="26"/>
      <c r="AR3451" s="25"/>
      <c r="AS3451" s="25"/>
      <c r="AT3451" s="25"/>
      <c r="AU3451" s="25"/>
      <c r="AV3451" s="25"/>
      <c r="BC3451" s="1"/>
      <c r="BD3451"/>
      <c r="BE3451"/>
      <c r="BF3451" s="1"/>
      <c r="BG3451"/>
      <c r="BH3451"/>
      <c r="BI3451"/>
      <c r="BJ3451" s="1"/>
      <c r="BK3451" s="1"/>
      <c r="BL3451"/>
      <c r="BM3451" s="1"/>
      <c r="BN3451" s="1"/>
      <c r="BO3451" s="1"/>
      <c r="BP3451" s="1"/>
      <c r="BQ3451" s="1"/>
      <c r="BR3451" s="1"/>
      <c r="BS3451" s="1"/>
      <c r="BT3451" s="22"/>
      <c r="BU3451" s="1"/>
      <c r="BV3451" s="1"/>
      <c r="BW3451" s="1"/>
      <c r="BX3451" s="1"/>
      <c r="BY3451" s="1"/>
      <c r="BZ3451" s="1"/>
      <c r="CA3451" s="1"/>
      <c r="CB3451" s="1"/>
      <c r="CC3451" s="1"/>
      <c r="CD3451" s="1"/>
      <c r="CE3451" s="1"/>
      <c r="CF3451" s="1"/>
      <c r="CG3451" s="1"/>
      <c r="CH3451" s="1"/>
      <c r="CI3451" s="1"/>
      <c r="CJ3451" s="1"/>
      <c r="CK3451" s="1"/>
      <c r="CL3451" s="1"/>
      <c r="CM3451" s="1"/>
      <c r="CN3451" s="1"/>
      <c r="CO3451" s="1"/>
      <c r="CP3451" s="1"/>
      <c r="CQ3451" s="1"/>
      <c r="CR3451" s="1"/>
      <c r="CS3451" s="1"/>
      <c r="CT3451" s="1"/>
      <c r="CU3451" s="1"/>
      <c r="CV3451" s="1"/>
      <c r="CW3451" s="1"/>
      <c r="CX3451" s="1"/>
      <c r="CY3451" s="1"/>
      <c r="CZ3451" s="1"/>
      <c r="DA3451" s="1"/>
      <c r="DB3451" s="1"/>
      <c r="DC3451" s="1"/>
      <c r="DD3451" s="1"/>
      <c r="DE3451" s="1"/>
      <c r="DF3451" s="1"/>
      <c r="DG3451" s="1"/>
      <c r="DH3451" s="1"/>
      <c r="DI3451" s="1"/>
      <c r="DJ3451" s="1"/>
      <c r="DK3451" s="1"/>
      <c r="DL3451" s="1"/>
      <c r="DM3451" s="1"/>
      <c r="DN3451" s="1"/>
      <c r="DO3451" s="1"/>
      <c r="DP3451" s="1"/>
      <c r="DQ3451" s="1"/>
      <c r="DR3451" s="1"/>
      <c r="DS3451" s="1"/>
      <c r="DT3451" s="1"/>
      <c r="DU3451" s="1"/>
      <c r="DV3451" s="1"/>
      <c r="DW3451" s="1"/>
      <c r="DX3451" s="1"/>
      <c r="DY3451" s="1"/>
      <c r="DZ3451" s="1"/>
      <c r="EA3451" s="1"/>
      <c r="EB3451" s="1"/>
      <c r="EC3451" s="1"/>
      <c r="ED3451" s="1"/>
      <c r="EE3451" s="1"/>
      <c r="EF3451" s="1"/>
      <c r="EG3451" s="1"/>
      <c r="EH3451" s="1"/>
      <c r="EI3451" s="1"/>
      <c r="EJ3451" s="1"/>
      <c r="EK3451" s="1"/>
      <c r="EL3451" s="1"/>
      <c r="EM3451" s="1"/>
      <c r="EN3451" s="1"/>
      <c r="EO3451" s="1"/>
      <c r="EP3451" s="1"/>
      <c r="EQ3451" s="1"/>
      <c r="ER3451" s="1"/>
      <c r="ES3451" s="1"/>
      <c r="ET3451" s="1"/>
      <c r="EU3451" s="1"/>
      <c r="EV3451" s="1"/>
      <c r="EW3451" s="1"/>
      <c r="EX3451" s="1"/>
      <c r="EY3451" s="1"/>
      <c r="EZ3451" s="1"/>
      <c r="FA3451" s="1"/>
      <c r="FB3451" s="1"/>
      <c r="FC3451" s="1"/>
      <c r="FD3451" s="1"/>
      <c r="FE3451" s="1"/>
      <c r="FF3451" s="1"/>
      <c r="FG3451" s="1"/>
      <c r="FH3451" s="1"/>
      <c r="FI3451" s="1"/>
      <c r="FJ3451" s="1"/>
      <c r="FK3451" s="1"/>
      <c r="FL3451" s="1"/>
      <c r="FM3451" s="1"/>
      <c r="FN3451" s="1"/>
      <c r="FO3451" s="1"/>
      <c r="FP3451" s="1"/>
      <c r="FQ3451" s="1"/>
      <c r="FR3451" s="1"/>
      <c r="FS3451" s="1"/>
      <c r="FT3451" s="1"/>
      <c r="FU3451" s="1"/>
      <c r="FV3451" s="1"/>
      <c r="FW3451" s="1"/>
      <c r="FX3451" s="1"/>
      <c r="FY3451" s="1"/>
      <c r="FZ3451" s="1"/>
      <c r="GA3451" s="1"/>
      <c r="GB3451" s="1"/>
      <c r="GC3451" s="1"/>
      <c r="GD3451" s="1"/>
      <c r="GE3451" s="1"/>
      <c r="GF3451" s="1"/>
      <c r="GG3451" s="1"/>
      <c r="GH3451" s="1"/>
      <c r="GI3451" s="1"/>
      <c r="GJ3451" s="1"/>
      <c r="GK3451"/>
      <c r="GL3451"/>
      <c r="GM3451"/>
      <c r="GN3451"/>
      <c r="GO3451"/>
      <c r="GP3451"/>
      <c r="GQ3451"/>
      <c r="GR3451"/>
      <c r="GS3451"/>
      <c r="GT3451"/>
      <c r="GU3451"/>
      <c r="GV3451"/>
      <c r="GW3451"/>
      <c r="GX3451"/>
      <c r="GY3451"/>
      <c r="GZ3451"/>
      <c r="HA3451"/>
      <c r="HB3451"/>
      <c r="HC3451"/>
      <c r="HD3451"/>
      <c r="HE3451"/>
    </row>
    <row r="3452" spans="1:213" s="19" customFormat="1" x14ac:dyDescent="0.25">
      <c r="A3452" s="25"/>
      <c r="B3452" s="25"/>
      <c r="C3452" s="25"/>
      <c r="F3452" s="20"/>
      <c r="G3452" s="20"/>
      <c r="H3452" s="20"/>
      <c r="I3452" s="20"/>
      <c r="J3452" s="21"/>
      <c r="K3452" s="21"/>
      <c r="L3452" s="20"/>
      <c r="M3452" s="20"/>
      <c r="N3452" s="22"/>
      <c r="O3452" s="22"/>
      <c r="P3452" s="22"/>
      <c r="Q3452" s="22"/>
      <c r="U3452" s="20"/>
      <c r="V3452" s="20"/>
      <c r="W3452" s="20"/>
      <c r="X3452" s="27"/>
      <c r="Y3452" s="253"/>
      <c r="Z3452" s="30"/>
      <c r="AA3452" s="30"/>
      <c r="AB3452" s="31"/>
      <c r="AC3452" s="31"/>
      <c r="AD3452" s="31"/>
      <c r="AE3452" s="31"/>
      <c r="AF3452" s="31"/>
      <c r="AG3452" s="241"/>
      <c r="AH3452" s="31"/>
      <c r="AI3452" s="31"/>
      <c r="AJ3452" s="31"/>
      <c r="AK3452" s="31"/>
      <c r="AL3452" s="120"/>
      <c r="AM3452" s="25"/>
      <c r="AN3452" s="25"/>
      <c r="AO3452" s="25"/>
      <c r="AP3452" s="25"/>
      <c r="AQ3452" s="26"/>
      <c r="AR3452" s="25"/>
      <c r="AS3452" s="25"/>
      <c r="AT3452" s="25"/>
      <c r="AU3452" s="25"/>
      <c r="AV3452" s="25"/>
      <c r="BC3452" s="1"/>
      <c r="BD3452"/>
      <c r="BE3452"/>
      <c r="BF3452" s="1"/>
      <c r="BG3452"/>
      <c r="BH3452"/>
      <c r="BI3452"/>
      <c r="BJ3452" s="1"/>
      <c r="BK3452" s="1"/>
      <c r="BL3452"/>
      <c r="BM3452" s="1"/>
      <c r="BN3452" s="1"/>
      <c r="BO3452" s="1"/>
      <c r="BP3452" s="1"/>
      <c r="BQ3452" s="1"/>
      <c r="BR3452" s="1"/>
      <c r="BS3452" s="1"/>
      <c r="BT3452" s="22"/>
      <c r="BU3452" s="1"/>
      <c r="BV3452" s="1"/>
      <c r="BW3452" s="1"/>
      <c r="BX3452" s="1"/>
      <c r="BY3452" s="1"/>
      <c r="BZ3452" s="1"/>
      <c r="CA3452" s="1"/>
      <c r="CB3452" s="1"/>
      <c r="CC3452" s="1"/>
      <c r="CD3452" s="1"/>
      <c r="CE3452" s="1"/>
      <c r="CF3452" s="1"/>
      <c r="CG3452" s="1"/>
      <c r="CH3452" s="1"/>
      <c r="CI3452" s="1"/>
      <c r="CJ3452" s="1"/>
      <c r="CK3452" s="1"/>
      <c r="CL3452" s="1"/>
      <c r="CM3452" s="1"/>
      <c r="CN3452" s="1"/>
      <c r="CO3452" s="1"/>
      <c r="CP3452" s="1"/>
      <c r="CQ3452" s="1"/>
      <c r="CR3452" s="1"/>
      <c r="CS3452" s="1"/>
      <c r="CT3452" s="1"/>
      <c r="CU3452" s="1"/>
      <c r="CV3452" s="1"/>
      <c r="CW3452" s="1"/>
      <c r="CX3452" s="1"/>
      <c r="CY3452" s="1"/>
      <c r="CZ3452" s="1"/>
      <c r="DA3452" s="1"/>
      <c r="DB3452" s="1"/>
      <c r="DC3452" s="1"/>
      <c r="DD3452" s="1"/>
      <c r="DE3452" s="1"/>
      <c r="DF3452" s="1"/>
      <c r="DG3452" s="1"/>
      <c r="DH3452" s="1"/>
      <c r="DI3452" s="1"/>
      <c r="DJ3452" s="1"/>
      <c r="DK3452" s="1"/>
      <c r="DL3452" s="1"/>
      <c r="DM3452" s="1"/>
      <c r="DN3452" s="1"/>
      <c r="DO3452" s="1"/>
      <c r="DP3452" s="1"/>
      <c r="DQ3452" s="1"/>
      <c r="DR3452" s="1"/>
      <c r="DS3452" s="1"/>
      <c r="DT3452" s="1"/>
      <c r="DU3452" s="1"/>
      <c r="DV3452" s="1"/>
      <c r="DW3452" s="1"/>
      <c r="DX3452" s="1"/>
      <c r="DY3452" s="1"/>
      <c r="DZ3452" s="1"/>
      <c r="EA3452" s="1"/>
      <c r="EB3452" s="1"/>
      <c r="EC3452" s="1"/>
      <c r="ED3452" s="1"/>
      <c r="EE3452" s="1"/>
      <c r="EF3452" s="1"/>
      <c r="EG3452" s="1"/>
      <c r="EH3452" s="1"/>
      <c r="EI3452" s="1"/>
      <c r="EJ3452" s="1"/>
      <c r="EK3452" s="1"/>
      <c r="EL3452" s="1"/>
      <c r="EM3452" s="1"/>
      <c r="EN3452" s="1"/>
      <c r="EO3452" s="1"/>
      <c r="EP3452" s="1"/>
      <c r="EQ3452" s="1"/>
      <c r="ER3452" s="1"/>
      <c r="ES3452" s="1"/>
      <c r="ET3452" s="1"/>
      <c r="EU3452" s="1"/>
      <c r="EV3452" s="1"/>
      <c r="EW3452" s="1"/>
      <c r="EX3452" s="1"/>
      <c r="EY3452" s="1"/>
      <c r="EZ3452" s="1"/>
      <c r="FA3452" s="1"/>
      <c r="FB3452" s="1"/>
      <c r="FC3452" s="1"/>
      <c r="FD3452" s="1"/>
      <c r="FE3452" s="1"/>
      <c r="FF3452" s="1"/>
      <c r="FG3452" s="1"/>
      <c r="FH3452" s="1"/>
      <c r="FI3452" s="1"/>
      <c r="FJ3452" s="1"/>
      <c r="FK3452" s="1"/>
      <c r="FL3452" s="1"/>
      <c r="FM3452" s="1"/>
      <c r="FN3452" s="1"/>
      <c r="FO3452" s="1"/>
      <c r="FP3452" s="1"/>
      <c r="FQ3452" s="1"/>
      <c r="FR3452" s="1"/>
      <c r="FS3452" s="1"/>
      <c r="FT3452" s="1"/>
      <c r="FU3452" s="1"/>
      <c r="FV3452" s="1"/>
      <c r="FW3452" s="1"/>
      <c r="FX3452" s="1"/>
      <c r="FY3452" s="1"/>
      <c r="FZ3452" s="1"/>
      <c r="GA3452" s="1"/>
      <c r="GB3452" s="1"/>
      <c r="GC3452" s="1"/>
      <c r="GD3452" s="1"/>
      <c r="GE3452" s="1"/>
      <c r="GF3452" s="1"/>
      <c r="GG3452" s="1"/>
      <c r="GH3452" s="1"/>
      <c r="GI3452" s="1"/>
      <c r="GJ3452" s="1"/>
      <c r="GK3452"/>
      <c r="GL3452"/>
      <c r="GM3452"/>
      <c r="GN3452"/>
      <c r="GO3452"/>
      <c r="GP3452"/>
      <c r="GQ3452"/>
      <c r="GR3452"/>
      <c r="GS3452"/>
      <c r="GT3452"/>
      <c r="GU3452"/>
      <c r="GV3452"/>
      <c r="GW3452"/>
      <c r="GX3452"/>
      <c r="GY3452"/>
      <c r="GZ3452"/>
      <c r="HA3452"/>
      <c r="HB3452"/>
      <c r="HC3452"/>
      <c r="HD3452"/>
      <c r="HE3452"/>
    </row>
    <row r="3453" spans="1:213" s="19" customFormat="1" x14ac:dyDescent="0.25">
      <c r="A3453" s="25"/>
      <c r="B3453" s="25"/>
      <c r="C3453" s="25"/>
      <c r="F3453" s="20"/>
      <c r="G3453" s="20"/>
      <c r="H3453" s="20"/>
      <c r="I3453" s="20"/>
      <c r="J3453" s="21"/>
      <c r="K3453" s="21"/>
      <c r="L3453" s="20"/>
      <c r="M3453" s="20"/>
      <c r="N3453" s="22"/>
      <c r="O3453" s="22"/>
      <c r="P3453" s="22"/>
      <c r="Q3453" s="22"/>
      <c r="U3453" s="20"/>
      <c r="V3453" s="20"/>
      <c r="W3453" s="20"/>
      <c r="X3453" s="27"/>
      <c r="Y3453" s="253"/>
      <c r="Z3453" s="30"/>
      <c r="AA3453" s="30"/>
      <c r="AB3453" s="31"/>
      <c r="AC3453" s="31"/>
      <c r="AD3453" s="31"/>
      <c r="AE3453" s="31"/>
      <c r="AF3453" s="31"/>
      <c r="AG3453" s="241"/>
      <c r="AH3453" s="31"/>
      <c r="AI3453" s="31"/>
      <c r="AJ3453" s="31"/>
      <c r="AK3453" s="31"/>
      <c r="AL3453" s="120"/>
      <c r="AM3453" s="25"/>
      <c r="AN3453" s="25"/>
      <c r="AO3453" s="25"/>
      <c r="AP3453" s="25"/>
      <c r="AQ3453" s="26"/>
      <c r="AR3453" s="25"/>
      <c r="AS3453" s="25"/>
      <c r="AT3453" s="25"/>
      <c r="AU3453" s="25"/>
      <c r="AV3453" s="25"/>
      <c r="BC3453" s="1"/>
      <c r="BD3453"/>
      <c r="BE3453"/>
      <c r="BF3453" s="1"/>
      <c r="BG3453"/>
      <c r="BH3453"/>
      <c r="BI3453"/>
      <c r="BJ3453" s="1"/>
      <c r="BK3453" s="1"/>
      <c r="BL3453"/>
      <c r="BM3453" s="1"/>
      <c r="BN3453" s="1"/>
      <c r="BO3453" s="1"/>
      <c r="BP3453" s="1"/>
      <c r="BQ3453" s="1"/>
      <c r="BR3453" s="1"/>
      <c r="BS3453" s="1"/>
      <c r="BT3453" s="22"/>
      <c r="BU3453" s="1"/>
      <c r="BV3453" s="1"/>
      <c r="BW3453" s="1"/>
      <c r="BX3453" s="1"/>
      <c r="BY3453" s="1"/>
      <c r="BZ3453" s="1"/>
      <c r="CA3453" s="1"/>
      <c r="CB3453" s="1"/>
      <c r="CC3453" s="1"/>
      <c r="CD3453" s="1"/>
      <c r="CE3453" s="1"/>
      <c r="CF3453" s="1"/>
      <c r="CG3453" s="1"/>
      <c r="CH3453" s="1"/>
      <c r="CI3453" s="1"/>
      <c r="CJ3453" s="1"/>
      <c r="CK3453" s="1"/>
      <c r="CL3453" s="1"/>
      <c r="CM3453" s="1"/>
      <c r="CN3453" s="1"/>
      <c r="CO3453" s="1"/>
      <c r="CP3453" s="1"/>
      <c r="CQ3453" s="1"/>
      <c r="CR3453" s="1"/>
      <c r="CS3453" s="1"/>
      <c r="CT3453" s="1"/>
      <c r="CU3453" s="1"/>
      <c r="CV3453" s="1"/>
      <c r="CW3453" s="1"/>
      <c r="CX3453" s="1"/>
      <c r="CY3453" s="1"/>
      <c r="CZ3453" s="1"/>
      <c r="DA3453" s="1"/>
      <c r="DB3453" s="1"/>
      <c r="DC3453" s="1"/>
      <c r="DD3453" s="1"/>
      <c r="DE3453" s="1"/>
      <c r="DF3453" s="1"/>
      <c r="DG3453" s="1"/>
      <c r="DH3453" s="1"/>
      <c r="DI3453" s="1"/>
      <c r="DJ3453" s="1"/>
      <c r="DK3453" s="1"/>
      <c r="DL3453" s="1"/>
      <c r="DM3453" s="1"/>
      <c r="DN3453" s="1"/>
      <c r="DO3453" s="1"/>
      <c r="DP3453" s="1"/>
      <c r="DQ3453" s="1"/>
      <c r="DR3453" s="1"/>
      <c r="DS3453" s="1"/>
      <c r="DT3453" s="1"/>
      <c r="DU3453" s="1"/>
      <c r="DV3453" s="1"/>
      <c r="DW3453" s="1"/>
      <c r="DX3453" s="1"/>
      <c r="DY3453" s="1"/>
      <c r="DZ3453" s="1"/>
      <c r="EA3453" s="1"/>
      <c r="EB3453" s="1"/>
      <c r="EC3453" s="1"/>
      <c r="ED3453" s="1"/>
      <c r="EE3453" s="1"/>
      <c r="EF3453" s="1"/>
      <c r="EG3453" s="1"/>
      <c r="EH3453" s="1"/>
      <c r="EI3453" s="1"/>
      <c r="EJ3453" s="1"/>
      <c r="EK3453" s="1"/>
      <c r="EL3453" s="1"/>
      <c r="EM3453" s="1"/>
      <c r="EN3453" s="1"/>
      <c r="EO3453" s="1"/>
      <c r="EP3453" s="1"/>
      <c r="EQ3453" s="1"/>
      <c r="ER3453" s="1"/>
      <c r="ES3453" s="1"/>
      <c r="ET3453" s="1"/>
      <c r="EU3453" s="1"/>
      <c r="EV3453" s="1"/>
      <c r="EW3453" s="1"/>
      <c r="EX3453" s="1"/>
      <c r="EY3453" s="1"/>
      <c r="EZ3453" s="1"/>
      <c r="FA3453" s="1"/>
      <c r="FB3453" s="1"/>
      <c r="FC3453" s="1"/>
      <c r="FD3453" s="1"/>
      <c r="FE3453" s="1"/>
      <c r="FF3453" s="1"/>
      <c r="FG3453" s="1"/>
      <c r="FH3453" s="1"/>
      <c r="FI3453" s="1"/>
      <c r="FJ3453" s="1"/>
      <c r="FK3453" s="1"/>
      <c r="FL3453" s="1"/>
      <c r="FM3453" s="1"/>
      <c r="FN3453" s="1"/>
      <c r="FO3453" s="1"/>
      <c r="FP3453" s="1"/>
      <c r="FQ3453" s="1"/>
      <c r="FR3453" s="1"/>
      <c r="FS3453" s="1"/>
      <c r="FT3453" s="1"/>
      <c r="FU3453" s="1"/>
      <c r="FV3453" s="1"/>
      <c r="FW3453" s="1"/>
      <c r="FX3453" s="1"/>
      <c r="FY3453" s="1"/>
      <c r="FZ3453" s="1"/>
      <c r="GA3453" s="1"/>
      <c r="GB3453" s="1"/>
      <c r="GC3453" s="1"/>
      <c r="GD3453" s="1"/>
      <c r="GE3453" s="1"/>
      <c r="GF3453" s="1"/>
      <c r="GG3453" s="1"/>
      <c r="GH3453" s="1"/>
      <c r="GI3453" s="1"/>
      <c r="GJ3453" s="1"/>
      <c r="GK3453"/>
      <c r="GL3453"/>
      <c r="GM3453"/>
      <c r="GN3453"/>
      <c r="GO3453"/>
      <c r="GP3453"/>
      <c r="GQ3453"/>
      <c r="GR3453"/>
      <c r="GS3453"/>
      <c r="GT3453"/>
      <c r="GU3453"/>
      <c r="GV3453"/>
      <c r="GW3453"/>
      <c r="GX3453"/>
      <c r="GY3453"/>
      <c r="GZ3453"/>
      <c r="HA3453"/>
      <c r="HB3453"/>
      <c r="HC3453"/>
      <c r="HD3453"/>
      <c r="HE3453"/>
    </row>
    <row r="3454" spans="1:213" s="19" customFormat="1" x14ac:dyDescent="0.25">
      <c r="A3454" s="25"/>
      <c r="B3454" s="25"/>
      <c r="C3454" s="25"/>
      <c r="F3454" s="20"/>
      <c r="G3454" s="20"/>
      <c r="H3454" s="20"/>
      <c r="I3454" s="20"/>
      <c r="J3454" s="21"/>
      <c r="K3454" s="21"/>
      <c r="L3454" s="20"/>
      <c r="M3454" s="20"/>
      <c r="N3454" s="22"/>
      <c r="O3454" s="22"/>
      <c r="P3454" s="22"/>
      <c r="Q3454" s="22"/>
      <c r="U3454" s="20"/>
      <c r="V3454" s="20"/>
      <c r="W3454" s="20"/>
      <c r="X3454" s="27"/>
      <c r="Y3454" s="253"/>
      <c r="Z3454" s="30"/>
      <c r="AA3454" s="30"/>
      <c r="AB3454" s="31"/>
      <c r="AC3454" s="31"/>
      <c r="AD3454" s="31"/>
      <c r="AE3454" s="31"/>
      <c r="AF3454" s="31"/>
      <c r="AG3454" s="241"/>
      <c r="AH3454" s="31"/>
      <c r="AI3454" s="31"/>
      <c r="AJ3454" s="31"/>
      <c r="AK3454" s="31"/>
      <c r="AL3454" s="120"/>
      <c r="AM3454" s="25"/>
      <c r="AN3454" s="25"/>
      <c r="AO3454" s="25"/>
      <c r="AP3454" s="25"/>
      <c r="AQ3454" s="26"/>
      <c r="AR3454" s="25"/>
      <c r="AS3454" s="25"/>
      <c r="AT3454" s="25"/>
      <c r="AU3454" s="25"/>
      <c r="AV3454" s="25"/>
      <c r="BC3454" s="1"/>
      <c r="BD3454"/>
      <c r="BE3454"/>
      <c r="BF3454" s="1"/>
      <c r="BG3454"/>
      <c r="BH3454"/>
      <c r="BI3454"/>
      <c r="BJ3454" s="1"/>
      <c r="BK3454" s="1"/>
      <c r="BL3454"/>
      <c r="BM3454" s="1"/>
      <c r="BN3454" s="1"/>
      <c r="BO3454" s="1"/>
      <c r="BP3454" s="1"/>
      <c r="BQ3454" s="1"/>
      <c r="BR3454" s="1"/>
      <c r="BS3454" s="1"/>
      <c r="BT3454" s="22"/>
      <c r="BU3454" s="1"/>
      <c r="BV3454" s="1"/>
      <c r="BW3454" s="1"/>
      <c r="BX3454" s="1"/>
      <c r="BY3454" s="1"/>
      <c r="BZ3454" s="1"/>
      <c r="CA3454" s="1"/>
      <c r="CB3454" s="1"/>
      <c r="CC3454" s="1"/>
      <c r="CD3454" s="1"/>
      <c r="CE3454" s="1"/>
      <c r="CF3454" s="1"/>
      <c r="CG3454" s="1"/>
      <c r="CH3454" s="1"/>
      <c r="CI3454" s="1"/>
      <c r="CJ3454" s="1"/>
      <c r="CK3454" s="1"/>
      <c r="CL3454" s="1"/>
      <c r="CM3454" s="1"/>
      <c r="CN3454" s="1"/>
      <c r="CO3454" s="1"/>
      <c r="CP3454" s="1"/>
      <c r="CQ3454" s="1"/>
      <c r="CR3454" s="1"/>
      <c r="CS3454" s="1"/>
      <c r="CT3454" s="1"/>
      <c r="CU3454" s="1"/>
      <c r="CV3454" s="1"/>
      <c r="CW3454" s="1"/>
      <c r="CX3454" s="1"/>
      <c r="CY3454" s="1"/>
      <c r="CZ3454" s="1"/>
      <c r="DA3454" s="1"/>
      <c r="DB3454" s="1"/>
      <c r="DC3454" s="1"/>
      <c r="DD3454" s="1"/>
      <c r="DE3454" s="1"/>
      <c r="DF3454" s="1"/>
      <c r="DG3454" s="1"/>
      <c r="DH3454" s="1"/>
      <c r="DI3454" s="1"/>
      <c r="DJ3454" s="1"/>
      <c r="DK3454" s="1"/>
      <c r="DL3454" s="1"/>
      <c r="DM3454" s="1"/>
      <c r="DN3454" s="1"/>
      <c r="DO3454" s="1"/>
      <c r="DP3454" s="1"/>
      <c r="DQ3454" s="1"/>
      <c r="DR3454" s="1"/>
      <c r="DS3454" s="1"/>
      <c r="DT3454" s="1"/>
      <c r="DU3454" s="1"/>
      <c r="DV3454" s="1"/>
      <c r="DW3454" s="1"/>
      <c r="DX3454" s="1"/>
      <c r="DY3454" s="1"/>
      <c r="DZ3454" s="1"/>
      <c r="EA3454" s="1"/>
      <c r="EB3454" s="1"/>
      <c r="EC3454" s="1"/>
      <c r="ED3454" s="1"/>
      <c r="EE3454" s="1"/>
      <c r="EF3454" s="1"/>
      <c r="EG3454" s="1"/>
      <c r="EH3454" s="1"/>
      <c r="EI3454" s="1"/>
      <c r="EJ3454" s="1"/>
      <c r="EK3454" s="1"/>
      <c r="EL3454" s="1"/>
      <c r="EM3454" s="1"/>
      <c r="EN3454" s="1"/>
      <c r="EO3454" s="1"/>
      <c r="EP3454" s="1"/>
      <c r="EQ3454" s="1"/>
      <c r="ER3454" s="1"/>
      <c r="ES3454" s="1"/>
      <c r="ET3454" s="1"/>
      <c r="EU3454" s="1"/>
      <c r="EV3454" s="1"/>
      <c r="EW3454" s="1"/>
      <c r="EX3454" s="1"/>
      <c r="EY3454" s="1"/>
      <c r="EZ3454" s="1"/>
      <c r="FA3454" s="1"/>
      <c r="FB3454" s="1"/>
      <c r="FC3454" s="1"/>
      <c r="FD3454" s="1"/>
      <c r="FE3454" s="1"/>
      <c r="FF3454" s="1"/>
      <c r="FG3454" s="1"/>
      <c r="FH3454" s="1"/>
      <c r="FI3454" s="1"/>
      <c r="FJ3454" s="1"/>
      <c r="FK3454" s="1"/>
      <c r="FL3454" s="1"/>
      <c r="FM3454" s="1"/>
      <c r="FN3454" s="1"/>
      <c r="FO3454" s="1"/>
      <c r="FP3454" s="1"/>
      <c r="FQ3454" s="1"/>
      <c r="FR3454" s="1"/>
      <c r="FS3454" s="1"/>
      <c r="FT3454" s="1"/>
      <c r="FU3454" s="1"/>
      <c r="FV3454" s="1"/>
      <c r="FW3454" s="1"/>
      <c r="FX3454" s="1"/>
      <c r="FY3454" s="1"/>
      <c r="FZ3454" s="1"/>
      <c r="GA3454" s="1"/>
      <c r="GB3454" s="1"/>
      <c r="GC3454" s="1"/>
      <c r="GD3454" s="1"/>
      <c r="GE3454" s="1"/>
      <c r="GF3454" s="1"/>
      <c r="GG3454" s="1"/>
      <c r="GH3454" s="1"/>
      <c r="GI3454" s="1"/>
      <c r="GJ3454" s="1"/>
      <c r="GK3454"/>
      <c r="GL3454"/>
      <c r="GM3454"/>
      <c r="GN3454"/>
      <c r="GO3454"/>
      <c r="GP3454"/>
      <c r="GQ3454"/>
      <c r="GR3454"/>
      <c r="GS3454"/>
      <c r="GT3454"/>
      <c r="GU3454"/>
      <c r="GV3454"/>
      <c r="GW3454"/>
      <c r="GX3454"/>
      <c r="GY3454"/>
      <c r="GZ3454"/>
      <c r="HA3454"/>
      <c r="HB3454"/>
      <c r="HC3454"/>
      <c r="HD3454"/>
      <c r="HE3454"/>
    </row>
    <row r="3455" spans="1:213" s="19" customFormat="1" x14ac:dyDescent="0.25">
      <c r="A3455" s="25"/>
      <c r="B3455" s="25"/>
      <c r="C3455" s="25"/>
      <c r="F3455" s="20"/>
      <c r="G3455" s="20"/>
      <c r="H3455" s="20"/>
      <c r="I3455" s="20"/>
      <c r="J3455" s="21"/>
      <c r="K3455" s="21"/>
      <c r="L3455" s="20"/>
      <c r="M3455" s="20"/>
      <c r="N3455" s="22"/>
      <c r="O3455" s="22"/>
      <c r="P3455" s="22"/>
      <c r="Q3455" s="22"/>
      <c r="U3455" s="20"/>
      <c r="V3455" s="20"/>
      <c r="W3455" s="20"/>
      <c r="X3455" s="27"/>
      <c r="Y3455" s="253"/>
      <c r="Z3455" s="30"/>
      <c r="AA3455" s="30"/>
      <c r="AB3455" s="31"/>
      <c r="AC3455" s="31"/>
      <c r="AD3455" s="31"/>
      <c r="AE3455" s="31"/>
      <c r="AF3455" s="31"/>
      <c r="AG3455" s="241"/>
      <c r="AH3455" s="31"/>
      <c r="AI3455" s="31"/>
      <c r="AJ3455" s="31"/>
      <c r="AK3455" s="31"/>
      <c r="AL3455" s="120"/>
      <c r="AM3455" s="25"/>
      <c r="AN3455" s="25"/>
      <c r="AO3455" s="25"/>
      <c r="AP3455" s="25"/>
      <c r="AQ3455" s="26"/>
      <c r="AR3455" s="25"/>
      <c r="AS3455" s="25"/>
      <c r="AT3455" s="25"/>
      <c r="AU3455" s="25"/>
      <c r="AV3455" s="25"/>
      <c r="BC3455" s="1"/>
      <c r="BD3455"/>
      <c r="BE3455"/>
      <c r="BF3455" s="1"/>
      <c r="BG3455"/>
      <c r="BH3455"/>
      <c r="BI3455"/>
      <c r="BJ3455" s="1"/>
      <c r="BK3455" s="1"/>
      <c r="BL3455"/>
      <c r="BM3455" s="1"/>
      <c r="BN3455" s="1"/>
      <c r="BO3455" s="1"/>
      <c r="BP3455" s="1"/>
      <c r="BQ3455" s="1"/>
      <c r="BR3455" s="1"/>
      <c r="BS3455" s="1"/>
      <c r="BT3455" s="22"/>
      <c r="BU3455" s="1"/>
      <c r="BV3455" s="1"/>
      <c r="BW3455" s="1"/>
      <c r="BX3455" s="1"/>
      <c r="BY3455" s="1"/>
      <c r="BZ3455" s="1"/>
      <c r="CA3455" s="1"/>
      <c r="CB3455" s="1"/>
      <c r="CC3455" s="1"/>
      <c r="CD3455" s="1"/>
      <c r="CE3455" s="1"/>
      <c r="CF3455" s="1"/>
      <c r="CG3455" s="1"/>
      <c r="CH3455" s="1"/>
      <c r="CI3455" s="1"/>
      <c r="CJ3455" s="1"/>
      <c r="CK3455" s="1"/>
      <c r="CL3455" s="1"/>
      <c r="CM3455" s="1"/>
      <c r="CN3455" s="1"/>
      <c r="CO3455" s="1"/>
      <c r="CP3455" s="1"/>
      <c r="CQ3455" s="1"/>
      <c r="CR3455" s="1"/>
      <c r="CS3455" s="1"/>
      <c r="CT3455" s="1"/>
      <c r="CU3455" s="1"/>
      <c r="CV3455" s="1"/>
      <c r="CW3455" s="1"/>
      <c r="CX3455" s="1"/>
      <c r="CY3455" s="1"/>
      <c r="CZ3455" s="1"/>
      <c r="DA3455" s="1"/>
      <c r="DB3455" s="1"/>
      <c r="DC3455" s="1"/>
      <c r="DD3455" s="1"/>
      <c r="DE3455" s="1"/>
      <c r="DF3455" s="1"/>
      <c r="DG3455" s="1"/>
      <c r="DH3455" s="1"/>
      <c r="DI3455" s="1"/>
      <c r="DJ3455" s="1"/>
      <c r="DK3455" s="1"/>
      <c r="DL3455" s="1"/>
      <c r="DM3455" s="1"/>
      <c r="DN3455" s="1"/>
      <c r="DO3455" s="1"/>
      <c r="DP3455" s="1"/>
      <c r="DQ3455" s="1"/>
      <c r="DR3455" s="1"/>
      <c r="DS3455" s="1"/>
      <c r="DT3455" s="1"/>
      <c r="DU3455" s="1"/>
      <c r="DV3455" s="1"/>
      <c r="DW3455" s="1"/>
      <c r="DX3455" s="1"/>
      <c r="DY3455" s="1"/>
      <c r="DZ3455" s="1"/>
      <c r="EA3455" s="1"/>
      <c r="EB3455" s="1"/>
      <c r="EC3455" s="1"/>
      <c r="ED3455" s="1"/>
      <c r="EE3455" s="1"/>
      <c r="EF3455" s="1"/>
      <c r="EG3455" s="1"/>
      <c r="EH3455" s="1"/>
      <c r="EI3455" s="1"/>
      <c r="EJ3455" s="1"/>
      <c r="EK3455" s="1"/>
      <c r="EL3455" s="1"/>
      <c r="EM3455" s="1"/>
      <c r="EN3455" s="1"/>
      <c r="EO3455" s="1"/>
      <c r="EP3455" s="1"/>
      <c r="EQ3455" s="1"/>
      <c r="ER3455" s="1"/>
      <c r="ES3455" s="1"/>
      <c r="ET3455" s="1"/>
      <c r="EU3455" s="1"/>
      <c r="EV3455" s="1"/>
      <c r="EW3455" s="1"/>
      <c r="EX3455" s="1"/>
      <c r="EY3455" s="1"/>
      <c r="EZ3455" s="1"/>
      <c r="FA3455" s="1"/>
      <c r="FB3455" s="1"/>
      <c r="FC3455" s="1"/>
      <c r="FD3455" s="1"/>
      <c r="FE3455" s="1"/>
      <c r="FF3455" s="1"/>
      <c r="FG3455" s="1"/>
      <c r="FH3455" s="1"/>
      <c r="FI3455" s="1"/>
      <c r="FJ3455" s="1"/>
      <c r="FK3455" s="1"/>
      <c r="FL3455" s="1"/>
      <c r="FM3455" s="1"/>
      <c r="FN3455" s="1"/>
      <c r="FO3455" s="1"/>
      <c r="FP3455" s="1"/>
      <c r="FQ3455" s="1"/>
      <c r="FR3455" s="1"/>
      <c r="FS3455" s="1"/>
      <c r="FT3455" s="1"/>
      <c r="FU3455" s="1"/>
      <c r="FV3455" s="1"/>
      <c r="FW3455" s="1"/>
      <c r="FX3455" s="1"/>
      <c r="FY3455" s="1"/>
      <c r="FZ3455" s="1"/>
      <c r="GA3455" s="1"/>
      <c r="GB3455" s="1"/>
      <c r="GC3455" s="1"/>
      <c r="GD3455" s="1"/>
      <c r="GE3455" s="1"/>
      <c r="GF3455" s="1"/>
      <c r="GG3455" s="1"/>
      <c r="GH3455" s="1"/>
      <c r="GI3455" s="1"/>
      <c r="GJ3455" s="1"/>
      <c r="GK3455"/>
      <c r="GL3455"/>
      <c r="GM3455"/>
      <c r="GN3455"/>
      <c r="GO3455"/>
      <c r="GP3455"/>
      <c r="GQ3455"/>
      <c r="GR3455"/>
      <c r="GS3455"/>
      <c r="GT3455"/>
      <c r="GU3455"/>
      <c r="GV3455"/>
      <c r="GW3455"/>
      <c r="GX3455"/>
      <c r="GY3455"/>
      <c r="GZ3455"/>
      <c r="HA3455"/>
      <c r="HB3455"/>
      <c r="HC3455"/>
      <c r="HD3455"/>
      <c r="HE3455"/>
    </row>
    <row r="3456" spans="1:213" s="19" customFormat="1" x14ac:dyDescent="0.25">
      <c r="A3456" s="25"/>
      <c r="B3456" s="25"/>
      <c r="C3456" s="25"/>
      <c r="F3456" s="20"/>
      <c r="G3456" s="20"/>
      <c r="H3456" s="20"/>
      <c r="I3456" s="20"/>
      <c r="J3456" s="21"/>
      <c r="K3456" s="21"/>
      <c r="L3456" s="20"/>
      <c r="M3456" s="20"/>
      <c r="N3456" s="22"/>
      <c r="O3456" s="22"/>
      <c r="P3456" s="22"/>
      <c r="Q3456" s="22"/>
      <c r="U3456" s="20"/>
      <c r="V3456" s="20"/>
      <c r="W3456" s="20"/>
      <c r="X3456" s="27"/>
      <c r="Y3456" s="253"/>
      <c r="Z3456" s="30"/>
      <c r="AA3456" s="30"/>
      <c r="AB3456" s="31"/>
      <c r="AC3456" s="31"/>
      <c r="AD3456" s="31"/>
      <c r="AE3456" s="31"/>
      <c r="AF3456" s="31"/>
      <c r="AG3456" s="241"/>
      <c r="AH3456" s="31"/>
      <c r="AI3456" s="31"/>
      <c r="AJ3456" s="31"/>
      <c r="AK3456" s="31"/>
      <c r="AL3456" s="120"/>
      <c r="AM3456" s="25"/>
      <c r="AN3456" s="25"/>
      <c r="AO3456" s="25"/>
      <c r="AP3456" s="25"/>
      <c r="AQ3456" s="26"/>
      <c r="AR3456" s="25"/>
      <c r="AS3456" s="25"/>
      <c r="AT3456" s="25"/>
      <c r="AU3456" s="25"/>
      <c r="AV3456" s="25"/>
      <c r="BC3456" s="1"/>
      <c r="BD3456"/>
      <c r="BE3456"/>
      <c r="BF3456" s="1"/>
      <c r="BG3456"/>
      <c r="BH3456"/>
      <c r="BI3456"/>
      <c r="BJ3456" s="1"/>
      <c r="BK3456" s="1"/>
      <c r="BL3456"/>
      <c r="BM3456" s="1"/>
      <c r="BN3456" s="1"/>
      <c r="BO3456" s="1"/>
      <c r="BP3456" s="1"/>
      <c r="BQ3456" s="1"/>
      <c r="BR3456" s="1"/>
      <c r="BS3456" s="1"/>
      <c r="BT3456" s="22"/>
      <c r="BU3456" s="1"/>
      <c r="BV3456" s="1"/>
      <c r="BW3456" s="1"/>
      <c r="BX3456" s="1"/>
      <c r="BY3456" s="1"/>
      <c r="BZ3456" s="1"/>
      <c r="CA3456" s="1"/>
      <c r="CB3456" s="1"/>
      <c r="CC3456" s="1"/>
      <c r="CD3456" s="1"/>
      <c r="CE3456" s="1"/>
      <c r="CF3456" s="1"/>
      <c r="CG3456" s="1"/>
      <c r="CH3456" s="1"/>
      <c r="CI3456" s="1"/>
      <c r="CJ3456" s="1"/>
      <c r="CK3456" s="1"/>
      <c r="CL3456" s="1"/>
      <c r="CM3456" s="1"/>
      <c r="CN3456" s="1"/>
      <c r="CO3456" s="1"/>
      <c r="CP3456" s="1"/>
      <c r="CQ3456" s="1"/>
      <c r="CR3456" s="1"/>
      <c r="CS3456" s="1"/>
      <c r="CT3456" s="1"/>
      <c r="CU3456" s="1"/>
      <c r="CV3456" s="1"/>
      <c r="CW3456" s="1"/>
      <c r="CX3456" s="1"/>
      <c r="CY3456" s="1"/>
      <c r="CZ3456" s="1"/>
      <c r="DA3456" s="1"/>
      <c r="DB3456" s="1"/>
      <c r="DC3456" s="1"/>
      <c r="DD3456" s="1"/>
      <c r="DE3456" s="1"/>
      <c r="DF3456" s="1"/>
      <c r="DG3456" s="1"/>
      <c r="DH3456" s="1"/>
      <c r="DI3456" s="1"/>
      <c r="DJ3456" s="1"/>
      <c r="DK3456" s="1"/>
      <c r="DL3456" s="1"/>
      <c r="DM3456" s="1"/>
      <c r="DN3456" s="1"/>
      <c r="DO3456" s="1"/>
      <c r="DP3456" s="1"/>
      <c r="DQ3456" s="1"/>
      <c r="DR3456" s="1"/>
      <c r="DS3456" s="1"/>
      <c r="DT3456" s="1"/>
      <c r="DU3456" s="1"/>
      <c r="DV3456" s="1"/>
      <c r="DW3456" s="1"/>
      <c r="DX3456" s="1"/>
      <c r="DY3456" s="1"/>
      <c r="DZ3456" s="1"/>
      <c r="EA3456" s="1"/>
      <c r="EB3456" s="1"/>
      <c r="EC3456" s="1"/>
      <c r="ED3456" s="1"/>
      <c r="EE3456" s="1"/>
      <c r="EF3456" s="1"/>
      <c r="EG3456" s="1"/>
      <c r="EH3456" s="1"/>
      <c r="EI3456" s="1"/>
      <c r="EJ3456" s="1"/>
      <c r="EK3456" s="1"/>
      <c r="EL3456" s="1"/>
      <c r="EM3456" s="1"/>
      <c r="EN3456" s="1"/>
      <c r="EO3456" s="1"/>
      <c r="EP3456" s="1"/>
      <c r="EQ3456" s="1"/>
      <c r="ER3456" s="1"/>
      <c r="ES3456" s="1"/>
      <c r="ET3456" s="1"/>
      <c r="EU3456" s="1"/>
      <c r="EV3456" s="1"/>
      <c r="EW3456" s="1"/>
      <c r="EX3456" s="1"/>
      <c r="EY3456" s="1"/>
      <c r="EZ3456" s="1"/>
      <c r="FA3456" s="1"/>
      <c r="FB3456" s="1"/>
      <c r="FC3456" s="1"/>
      <c r="FD3456" s="1"/>
      <c r="FE3456" s="1"/>
      <c r="FF3456" s="1"/>
      <c r="FG3456" s="1"/>
      <c r="FH3456" s="1"/>
      <c r="FI3456" s="1"/>
      <c r="FJ3456" s="1"/>
      <c r="FK3456" s="1"/>
      <c r="FL3456" s="1"/>
      <c r="FM3456" s="1"/>
      <c r="FN3456" s="1"/>
      <c r="FO3456" s="1"/>
      <c r="FP3456" s="1"/>
      <c r="FQ3456" s="1"/>
      <c r="FR3456" s="1"/>
      <c r="FS3456" s="1"/>
      <c r="FT3456" s="1"/>
      <c r="FU3456" s="1"/>
      <c r="FV3456" s="1"/>
      <c r="FW3456" s="1"/>
      <c r="FX3456" s="1"/>
      <c r="FY3456" s="1"/>
      <c r="FZ3456" s="1"/>
      <c r="GA3456" s="1"/>
      <c r="GB3456" s="1"/>
      <c r="GC3456" s="1"/>
      <c r="GD3456" s="1"/>
      <c r="GE3456" s="1"/>
      <c r="GF3456" s="1"/>
      <c r="GG3456" s="1"/>
      <c r="GH3456" s="1"/>
      <c r="GI3456" s="1"/>
      <c r="GJ3456" s="1"/>
      <c r="GK3456"/>
      <c r="GL3456"/>
      <c r="GM3456"/>
      <c r="GN3456"/>
      <c r="GO3456"/>
      <c r="GP3456"/>
      <c r="GQ3456"/>
      <c r="GR3456"/>
      <c r="GS3456"/>
      <c r="GT3456"/>
      <c r="GU3456"/>
      <c r="GV3456"/>
      <c r="GW3456"/>
      <c r="GX3456"/>
      <c r="GY3456"/>
      <c r="GZ3456"/>
      <c r="HA3456"/>
      <c r="HB3456"/>
      <c r="HC3456"/>
      <c r="HD3456"/>
      <c r="HE3456"/>
    </row>
    <row r="3457" spans="1:213" s="19" customFormat="1" x14ac:dyDescent="0.25">
      <c r="A3457" s="25"/>
      <c r="B3457" s="25"/>
      <c r="C3457" s="25"/>
      <c r="F3457" s="20"/>
      <c r="G3457" s="20"/>
      <c r="H3457" s="20"/>
      <c r="I3457" s="20"/>
      <c r="J3457" s="21"/>
      <c r="K3457" s="21"/>
      <c r="L3457" s="20"/>
      <c r="M3457" s="20"/>
      <c r="N3457" s="22"/>
      <c r="O3457" s="22"/>
      <c r="P3457" s="22"/>
      <c r="Q3457" s="22"/>
      <c r="U3457" s="20"/>
      <c r="V3457" s="20"/>
      <c r="W3457" s="20"/>
      <c r="X3457" s="27"/>
      <c r="Y3457" s="253"/>
      <c r="Z3457" s="30"/>
      <c r="AA3457" s="30"/>
      <c r="AB3457" s="31"/>
      <c r="AC3457" s="31"/>
      <c r="AD3457" s="31"/>
      <c r="AE3457" s="31"/>
      <c r="AF3457" s="31"/>
      <c r="AG3457" s="241"/>
      <c r="AH3457" s="31"/>
      <c r="AI3457" s="31"/>
      <c r="AJ3457" s="31"/>
      <c r="AK3457" s="31"/>
      <c r="AL3457" s="120"/>
      <c r="AM3457" s="25"/>
      <c r="AN3457" s="25"/>
      <c r="AO3457" s="25"/>
      <c r="AP3457" s="25"/>
      <c r="AQ3457" s="26"/>
      <c r="AR3457" s="25"/>
      <c r="AS3457" s="25"/>
      <c r="AT3457" s="25"/>
      <c r="AU3457" s="25"/>
      <c r="AV3457" s="25"/>
      <c r="BC3457" s="1"/>
      <c r="BD3457"/>
      <c r="BE3457"/>
      <c r="BF3457" s="1"/>
      <c r="BG3457"/>
      <c r="BH3457"/>
      <c r="BI3457"/>
      <c r="BJ3457" s="1"/>
      <c r="BK3457" s="1"/>
      <c r="BL3457"/>
      <c r="BM3457" s="1"/>
      <c r="BN3457" s="1"/>
      <c r="BO3457" s="1"/>
      <c r="BP3457" s="1"/>
      <c r="BQ3457" s="1"/>
      <c r="BR3457" s="1"/>
      <c r="BS3457" s="1"/>
      <c r="BT3457" s="22"/>
      <c r="BU3457" s="1"/>
      <c r="BV3457" s="1"/>
      <c r="BW3457" s="1"/>
      <c r="BX3457" s="1"/>
      <c r="BY3457" s="1"/>
      <c r="BZ3457" s="1"/>
      <c r="CA3457" s="1"/>
      <c r="CB3457" s="1"/>
      <c r="CC3457" s="1"/>
      <c r="CD3457" s="1"/>
      <c r="CE3457" s="1"/>
      <c r="CF3457" s="1"/>
      <c r="CG3457" s="1"/>
      <c r="CH3457" s="1"/>
      <c r="CI3457" s="1"/>
      <c r="CJ3457" s="1"/>
      <c r="CK3457" s="1"/>
      <c r="CL3457" s="1"/>
      <c r="CM3457" s="1"/>
      <c r="CN3457" s="1"/>
      <c r="CO3457" s="1"/>
      <c r="CP3457" s="1"/>
      <c r="CQ3457" s="1"/>
      <c r="CR3457" s="1"/>
      <c r="CS3457" s="1"/>
      <c r="CT3457" s="1"/>
      <c r="CU3457" s="1"/>
      <c r="CV3457" s="1"/>
      <c r="CW3457" s="1"/>
      <c r="CX3457" s="1"/>
      <c r="CY3457" s="1"/>
      <c r="CZ3457" s="1"/>
      <c r="DA3457" s="1"/>
      <c r="DB3457" s="1"/>
      <c r="DC3457" s="1"/>
      <c r="DD3457" s="1"/>
      <c r="DE3457" s="1"/>
      <c r="DF3457" s="1"/>
      <c r="DG3457" s="1"/>
      <c r="DH3457" s="1"/>
      <c r="DI3457" s="1"/>
      <c r="DJ3457" s="1"/>
      <c r="DK3457" s="1"/>
      <c r="DL3457" s="1"/>
      <c r="DM3457" s="1"/>
      <c r="DN3457" s="1"/>
      <c r="DO3457" s="1"/>
      <c r="DP3457" s="1"/>
      <c r="DQ3457" s="1"/>
      <c r="DR3457" s="1"/>
      <c r="DS3457" s="1"/>
      <c r="DT3457" s="1"/>
      <c r="DU3457" s="1"/>
      <c r="DV3457" s="1"/>
      <c r="DW3457" s="1"/>
      <c r="DX3457" s="1"/>
      <c r="DY3457" s="1"/>
      <c r="DZ3457" s="1"/>
      <c r="EA3457" s="1"/>
      <c r="EB3457" s="1"/>
      <c r="EC3457" s="1"/>
      <c r="ED3457" s="1"/>
      <c r="EE3457" s="1"/>
      <c r="EF3457" s="1"/>
      <c r="EG3457" s="1"/>
      <c r="EH3457" s="1"/>
      <c r="EI3457" s="1"/>
      <c r="EJ3457" s="1"/>
      <c r="EK3457" s="1"/>
      <c r="EL3457" s="1"/>
      <c r="EM3457" s="1"/>
      <c r="EN3457" s="1"/>
      <c r="EO3457" s="1"/>
      <c r="EP3457" s="1"/>
      <c r="EQ3457" s="1"/>
      <c r="ER3457" s="1"/>
      <c r="ES3457" s="1"/>
      <c r="ET3457" s="1"/>
      <c r="EU3457" s="1"/>
      <c r="EV3457" s="1"/>
      <c r="EW3457" s="1"/>
      <c r="EX3457" s="1"/>
      <c r="EY3457" s="1"/>
      <c r="EZ3457" s="1"/>
      <c r="FA3457" s="1"/>
      <c r="FB3457" s="1"/>
      <c r="FC3457" s="1"/>
      <c r="FD3457" s="1"/>
      <c r="FE3457" s="1"/>
      <c r="FF3457" s="1"/>
      <c r="FG3457" s="1"/>
      <c r="FH3457" s="1"/>
      <c r="FI3457" s="1"/>
      <c r="FJ3457" s="1"/>
      <c r="FK3457" s="1"/>
      <c r="FL3457" s="1"/>
      <c r="FM3457" s="1"/>
      <c r="FN3457" s="1"/>
      <c r="FO3457" s="1"/>
      <c r="FP3457" s="1"/>
      <c r="FQ3457" s="1"/>
      <c r="FR3457" s="1"/>
      <c r="FS3457" s="1"/>
      <c r="FT3457" s="1"/>
      <c r="FU3457" s="1"/>
      <c r="FV3457" s="1"/>
      <c r="FW3457" s="1"/>
      <c r="FX3457" s="1"/>
      <c r="FY3457" s="1"/>
      <c r="FZ3457" s="1"/>
      <c r="GA3457" s="1"/>
      <c r="GB3457" s="1"/>
      <c r="GC3457" s="1"/>
      <c r="GD3457" s="1"/>
      <c r="GE3457" s="1"/>
      <c r="GF3457" s="1"/>
      <c r="GG3457" s="1"/>
      <c r="GH3457" s="1"/>
      <c r="GI3457" s="1"/>
      <c r="GJ3457" s="1"/>
      <c r="GK3457"/>
      <c r="GL3457"/>
      <c r="GM3457"/>
      <c r="GN3457"/>
      <c r="GO3457"/>
      <c r="GP3457"/>
      <c r="GQ3457"/>
      <c r="GR3457"/>
      <c r="GS3457"/>
      <c r="GT3457"/>
      <c r="GU3457"/>
      <c r="GV3457"/>
      <c r="GW3457"/>
      <c r="GX3457"/>
      <c r="GY3457"/>
      <c r="GZ3457"/>
      <c r="HA3457"/>
      <c r="HB3457"/>
      <c r="HC3457"/>
      <c r="HD3457"/>
      <c r="HE3457"/>
    </row>
    <row r="3458" spans="1:213" s="19" customFormat="1" x14ac:dyDescent="0.25">
      <c r="A3458" s="25"/>
      <c r="B3458" s="25"/>
      <c r="C3458" s="25"/>
      <c r="F3458" s="20"/>
      <c r="G3458" s="20"/>
      <c r="H3458" s="20"/>
      <c r="I3458" s="20"/>
      <c r="J3458" s="21"/>
      <c r="K3458" s="21"/>
      <c r="L3458" s="20"/>
      <c r="M3458" s="20"/>
      <c r="N3458" s="22"/>
      <c r="O3458" s="22"/>
      <c r="P3458" s="22"/>
      <c r="Q3458" s="22"/>
      <c r="U3458" s="20"/>
      <c r="V3458" s="20"/>
      <c r="W3458" s="20"/>
      <c r="X3458" s="27"/>
      <c r="Y3458" s="253"/>
      <c r="Z3458" s="30"/>
      <c r="AA3458" s="30"/>
      <c r="AB3458" s="31"/>
      <c r="AC3458" s="31"/>
      <c r="AD3458" s="31"/>
      <c r="AE3458" s="31"/>
      <c r="AF3458" s="31"/>
      <c r="AG3458" s="241"/>
      <c r="AH3458" s="31"/>
      <c r="AI3458" s="31"/>
      <c r="AJ3458" s="31"/>
      <c r="AK3458" s="31"/>
      <c r="AL3458" s="120"/>
      <c r="AM3458" s="25"/>
      <c r="AN3458" s="25"/>
      <c r="AO3458" s="25"/>
      <c r="AP3458" s="25"/>
      <c r="AQ3458" s="26"/>
      <c r="AR3458" s="25"/>
      <c r="AS3458" s="25"/>
      <c r="AT3458" s="25"/>
      <c r="AU3458" s="25"/>
      <c r="AV3458" s="25"/>
      <c r="BC3458" s="1"/>
      <c r="BD3458"/>
      <c r="BE3458"/>
      <c r="BF3458" s="1"/>
      <c r="BG3458"/>
      <c r="BH3458"/>
      <c r="BI3458"/>
      <c r="BJ3458" s="1"/>
      <c r="BK3458" s="1"/>
      <c r="BL3458"/>
      <c r="BM3458" s="1"/>
      <c r="BN3458" s="1"/>
      <c r="BO3458" s="1"/>
      <c r="BP3458" s="1"/>
      <c r="BQ3458" s="1"/>
      <c r="BR3458" s="1"/>
      <c r="BS3458" s="1"/>
      <c r="BT3458" s="22"/>
      <c r="BU3458" s="1"/>
      <c r="BV3458" s="1"/>
      <c r="BW3458" s="1"/>
      <c r="BX3458" s="1"/>
      <c r="BY3458" s="1"/>
      <c r="BZ3458" s="1"/>
      <c r="CA3458" s="1"/>
      <c r="CB3458" s="1"/>
      <c r="CC3458" s="1"/>
      <c r="CD3458" s="1"/>
      <c r="CE3458" s="1"/>
      <c r="CF3458" s="1"/>
      <c r="CG3458" s="1"/>
      <c r="CH3458" s="1"/>
      <c r="CI3458" s="1"/>
      <c r="CJ3458" s="1"/>
      <c r="CK3458" s="1"/>
      <c r="CL3458" s="1"/>
      <c r="CM3458" s="1"/>
      <c r="CN3458" s="1"/>
      <c r="CO3458" s="1"/>
      <c r="CP3458" s="1"/>
      <c r="CQ3458" s="1"/>
      <c r="CR3458" s="1"/>
      <c r="CS3458" s="1"/>
      <c r="CT3458" s="1"/>
      <c r="CU3458" s="1"/>
      <c r="CV3458" s="1"/>
      <c r="CW3458" s="1"/>
      <c r="CX3458" s="1"/>
      <c r="CY3458" s="1"/>
      <c r="CZ3458" s="1"/>
      <c r="DA3458" s="1"/>
      <c r="DB3458" s="1"/>
      <c r="DC3458" s="1"/>
      <c r="DD3458" s="1"/>
      <c r="DE3458" s="1"/>
      <c r="DF3458" s="1"/>
      <c r="DG3458" s="1"/>
      <c r="DH3458" s="1"/>
      <c r="DI3458" s="1"/>
      <c r="DJ3458" s="1"/>
      <c r="DK3458" s="1"/>
      <c r="DL3458" s="1"/>
      <c r="DM3458" s="1"/>
      <c r="DN3458" s="1"/>
      <c r="DO3458" s="1"/>
      <c r="DP3458" s="1"/>
      <c r="DQ3458" s="1"/>
      <c r="DR3458" s="1"/>
      <c r="DS3458" s="1"/>
      <c r="DT3458" s="1"/>
      <c r="DU3458" s="1"/>
      <c r="DV3458" s="1"/>
      <c r="DW3458" s="1"/>
      <c r="DX3458" s="1"/>
      <c r="DY3458" s="1"/>
      <c r="DZ3458" s="1"/>
      <c r="EA3458" s="1"/>
      <c r="EB3458" s="1"/>
      <c r="EC3458" s="1"/>
      <c r="ED3458" s="1"/>
      <c r="EE3458" s="1"/>
      <c r="EF3458" s="1"/>
      <c r="EG3458" s="1"/>
      <c r="EH3458" s="1"/>
      <c r="EI3458" s="1"/>
      <c r="EJ3458" s="1"/>
      <c r="EK3458" s="1"/>
      <c r="EL3458" s="1"/>
      <c r="EM3458" s="1"/>
      <c r="EN3458" s="1"/>
      <c r="EO3458" s="1"/>
      <c r="EP3458" s="1"/>
      <c r="EQ3458" s="1"/>
      <c r="ER3458" s="1"/>
      <c r="ES3458" s="1"/>
      <c r="ET3458" s="1"/>
      <c r="EU3458" s="1"/>
      <c r="EV3458" s="1"/>
      <c r="EW3458" s="1"/>
      <c r="EX3458" s="1"/>
      <c r="EY3458" s="1"/>
      <c r="EZ3458" s="1"/>
      <c r="FA3458" s="1"/>
      <c r="FB3458" s="1"/>
      <c r="FC3458" s="1"/>
      <c r="FD3458" s="1"/>
      <c r="FE3458" s="1"/>
      <c r="FF3458" s="1"/>
      <c r="FG3458" s="1"/>
      <c r="FH3458" s="1"/>
      <c r="FI3458" s="1"/>
      <c r="FJ3458" s="1"/>
      <c r="FK3458" s="1"/>
      <c r="FL3458" s="1"/>
      <c r="FM3458" s="1"/>
      <c r="FN3458" s="1"/>
      <c r="FO3458" s="1"/>
      <c r="FP3458" s="1"/>
      <c r="FQ3458" s="1"/>
      <c r="FR3458" s="1"/>
      <c r="FS3458" s="1"/>
      <c r="FT3458" s="1"/>
      <c r="FU3458" s="1"/>
      <c r="FV3458" s="1"/>
      <c r="FW3458" s="1"/>
      <c r="FX3458" s="1"/>
      <c r="FY3458" s="1"/>
      <c r="FZ3458" s="1"/>
      <c r="GA3458" s="1"/>
      <c r="GB3458" s="1"/>
      <c r="GC3458" s="1"/>
      <c r="GD3458" s="1"/>
      <c r="GE3458" s="1"/>
      <c r="GF3458" s="1"/>
      <c r="GG3458" s="1"/>
      <c r="GH3458" s="1"/>
      <c r="GI3458" s="1"/>
      <c r="GJ3458" s="1"/>
      <c r="GK3458"/>
      <c r="GL3458"/>
      <c r="GM3458"/>
      <c r="GN3458"/>
      <c r="GO3458"/>
      <c r="GP3458"/>
      <c r="GQ3458"/>
      <c r="GR3458"/>
      <c r="GS3458"/>
      <c r="GT3458"/>
      <c r="GU3458"/>
      <c r="GV3458"/>
      <c r="GW3458"/>
      <c r="GX3458"/>
      <c r="GY3458"/>
      <c r="GZ3458"/>
      <c r="HA3458"/>
      <c r="HB3458"/>
      <c r="HC3458"/>
      <c r="HD3458"/>
      <c r="HE3458"/>
    </row>
    <row r="3459" spans="1:213" s="19" customFormat="1" x14ac:dyDescent="0.25">
      <c r="A3459" s="25"/>
      <c r="B3459" s="25"/>
      <c r="C3459" s="25"/>
      <c r="F3459" s="20"/>
      <c r="G3459" s="20"/>
      <c r="H3459" s="20"/>
      <c r="I3459" s="20"/>
      <c r="J3459" s="21"/>
      <c r="K3459" s="21"/>
      <c r="L3459" s="20"/>
      <c r="M3459" s="20"/>
      <c r="N3459" s="22"/>
      <c r="O3459" s="22"/>
      <c r="P3459" s="22"/>
      <c r="Q3459" s="22"/>
      <c r="U3459" s="20"/>
      <c r="V3459" s="20"/>
      <c r="W3459" s="20"/>
      <c r="X3459" s="27"/>
      <c r="Y3459" s="253"/>
      <c r="Z3459" s="30"/>
      <c r="AA3459" s="30"/>
      <c r="AB3459" s="31"/>
      <c r="AC3459" s="31"/>
      <c r="AD3459" s="31"/>
      <c r="AE3459" s="31"/>
      <c r="AF3459" s="31"/>
      <c r="AG3459" s="241"/>
      <c r="AH3459" s="31"/>
      <c r="AI3459" s="31"/>
      <c r="AJ3459" s="31"/>
      <c r="AK3459" s="31"/>
      <c r="AL3459" s="120"/>
      <c r="AM3459" s="25"/>
      <c r="AN3459" s="25"/>
      <c r="AO3459" s="25"/>
      <c r="AP3459" s="25"/>
      <c r="AQ3459" s="26"/>
      <c r="AR3459" s="25"/>
      <c r="AS3459" s="25"/>
      <c r="AT3459" s="25"/>
      <c r="AU3459" s="25"/>
      <c r="AV3459" s="25"/>
      <c r="BC3459" s="1"/>
      <c r="BD3459"/>
      <c r="BE3459"/>
      <c r="BF3459" s="1"/>
      <c r="BG3459"/>
      <c r="BH3459"/>
      <c r="BI3459"/>
      <c r="BJ3459" s="1"/>
      <c r="BK3459" s="1"/>
      <c r="BL3459"/>
      <c r="BM3459" s="1"/>
      <c r="BN3459" s="1"/>
      <c r="BO3459" s="1"/>
      <c r="BP3459" s="1"/>
      <c r="BQ3459" s="1"/>
      <c r="BR3459" s="1"/>
      <c r="BS3459" s="1"/>
      <c r="BT3459" s="22"/>
      <c r="BU3459" s="1"/>
      <c r="BV3459" s="1"/>
      <c r="BW3459" s="1"/>
      <c r="BX3459" s="1"/>
      <c r="BY3459" s="1"/>
      <c r="BZ3459" s="1"/>
      <c r="CA3459" s="1"/>
      <c r="CB3459" s="1"/>
      <c r="CC3459" s="1"/>
      <c r="CD3459" s="1"/>
      <c r="CE3459" s="1"/>
      <c r="CF3459" s="1"/>
      <c r="CG3459" s="1"/>
      <c r="CH3459" s="1"/>
      <c r="CI3459" s="1"/>
      <c r="CJ3459" s="1"/>
      <c r="CK3459" s="1"/>
      <c r="CL3459" s="1"/>
      <c r="CM3459" s="1"/>
      <c r="CN3459" s="1"/>
      <c r="CO3459" s="1"/>
      <c r="CP3459" s="1"/>
      <c r="CQ3459" s="1"/>
      <c r="CR3459" s="1"/>
      <c r="CS3459" s="1"/>
      <c r="CT3459" s="1"/>
      <c r="CU3459" s="1"/>
      <c r="CV3459" s="1"/>
      <c r="CW3459" s="1"/>
      <c r="CX3459" s="1"/>
      <c r="CY3459" s="1"/>
      <c r="CZ3459" s="1"/>
      <c r="DA3459" s="1"/>
      <c r="DB3459" s="1"/>
      <c r="DC3459" s="1"/>
      <c r="DD3459" s="1"/>
      <c r="DE3459" s="1"/>
      <c r="DF3459" s="1"/>
      <c r="DG3459" s="1"/>
      <c r="DH3459" s="1"/>
      <c r="DI3459" s="1"/>
      <c r="DJ3459" s="1"/>
      <c r="DK3459" s="1"/>
      <c r="DL3459" s="1"/>
      <c r="DM3459" s="1"/>
      <c r="DN3459" s="1"/>
      <c r="DO3459" s="1"/>
      <c r="DP3459" s="1"/>
      <c r="DQ3459" s="1"/>
      <c r="DR3459" s="1"/>
      <c r="DS3459" s="1"/>
      <c r="DT3459" s="1"/>
      <c r="DU3459" s="1"/>
      <c r="DV3459" s="1"/>
      <c r="DW3459" s="1"/>
      <c r="DX3459" s="1"/>
      <c r="DY3459" s="1"/>
      <c r="DZ3459" s="1"/>
      <c r="EA3459" s="1"/>
      <c r="EB3459" s="1"/>
      <c r="EC3459" s="1"/>
      <c r="ED3459" s="1"/>
      <c r="EE3459" s="1"/>
      <c r="EF3459" s="1"/>
      <c r="EG3459" s="1"/>
      <c r="EH3459" s="1"/>
      <c r="EI3459" s="1"/>
      <c r="EJ3459" s="1"/>
      <c r="EK3459" s="1"/>
      <c r="EL3459" s="1"/>
      <c r="EM3459" s="1"/>
      <c r="EN3459" s="1"/>
      <c r="EO3459" s="1"/>
      <c r="EP3459" s="1"/>
      <c r="EQ3459" s="1"/>
      <c r="ER3459" s="1"/>
      <c r="ES3459" s="1"/>
      <c r="ET3459" s="1"/>
      <c r="EU3459" s="1"/>
      <c r="EV3459" s="1"/>
      <c r="EW3459" s="1"/>
      <c r="EX3459" s="1"/>
      <c r="EY3459" s="1"/>
      <c r="EZ3459" s="1"/>
      <c r="FA3459" s="1"/>
      <c r="FB3459" s="1"/>
      <c r="FC3459" s="1"/>
      <c r="FD3459" s="1"/>
      <c r="FE3459" s="1"/>
      <c r="FF3459" s="1"/>
      <c r="FG3459" s="1"/>
      <c r="FH3459" s="1"/>
      <c r="FI3459" s="1"/>
      <c r="FJ3459" s="1"/>
      <c r="FK3459" s="1"/>
      <c r="FL3459" s="1"/>
      <c r="FM3459" s="1"/>
      <c r="FN3459" s="1"/>
      <c r="FO3459" s="1"/>
      <c r="FP3459" s="1"/>
      <c r="FQ3459" s="1"/>
      <c r="FR3459" s="1"/>
      <c r="FS3459" s="1"/>
      <c r="FT3459" s="1"/>
      <c r="FU3459" s="1"/>
      <c r="FV3459" s="1"/>
      <c r="FW3459" s="1"/>
      <c r="FX3459" s="1"/>
      <c r="FY3459" s="1"/>
      <c r="FZ3459" s="1"/>
      <c r="GA3459" s="1"/>
      <c r="GB3459" s="1"/>
      <c r="GC3459" s="1"/>
      <c r="GD3459" s="1"/>
      <c r="GE3459" s="1"/>
      <c r="GF3459" s="1"/>
      <c r="GG3459" s="1"/>
      <c r="GH3459" s="1"/>
      <c r="GI3459" s="1"/>
      <c r="GJ3459" s="1"/>
      <c r="GK3459"/>
      <c r="GL3459"/>
      <c r="GM3459"/>
      <c r="GN3459"/>
      <c r="GO3459"/>
      <c r="GP3459"/>
      <c r="GQ3459"/>
      <c r="GR3459"/>
      <c r="GS3459"/>
      <c r="GT3459"/>
      <c r="GU3459"/>
      <c r="GV3459"/>
      <c r="GW3459"/>
      <c r="GX3459"/>
      <c r="GY3459"/>
      <c r="GZ3459"/>
      <c r="HA3459"/>
      <c r="HB3459"/>
      <c r="HC3459"/>
      <c r="HD3459"/>
      <c r="HE3459"/>
    </row>
    <row r="3460" spans="1:213" s="19" customFormat="1" x14ac:dyDescent="0.25">
      <c r="A3460" s="25"/>
      <c r="B3460" s="25"/>
      <c r="C3460" s="25"/>
      <c r="F3460" s="20"/>
      <c r="G3460" s="20"/>
      <c r="H3460" s="20"/>
      <c r="I3460" s="20"/>
      <c r="J3460" s="21"/>
      <c r="K3460" s="21"/>
      <c r="L3460" s="20"/>
      <c r="M3460" s="20"/>
      <c r="N3460" s="22"/>
      <c r="O3460" s="22"/>
      <c r="P3460" s="22"/>
      <c r="Q3460" s="22"/>
      <c r="U3460" s="20"/>
      <c r="V3460" s="20"/>
      <c r="W3460" s="20"/>
      <c r="X3460" s="27"/>
      <c r="Y3460" s="253"/>
      <c r="Z3460" s="30"/>
      <c r="AA3460" s="30"/>
      <c r="AB3460" s="31"/>
      <c r="AC3460" s="31"/>
      <c r="AD3460" s="31"/>
      <c r="AE3460" s="31"/>
      <c r="AF3460" s="31"/>
      <c r="AG3460" s="241"/>
      <c r="AH3460" s="31"/>
      <c r="AI3460" s="31"/>
      <c r="AJ3460" s="31"/>
      <c r="AK3460" s="31"/>
      <c r="AL3460" s="120"/>
      <c r="AM3460" s="25"/>
      <c r="AN3460" s="25"/>
      <c r="AO3460" s="25"/>
      <c r="AP3460" s="25"/>
      <c r="AQ3460" s="26"/>
      <c r="AR3460" s="25"/>
      <c r="AS3460" s="25"/>
      <c r="AT3460" s="25"/>
      <c r="AU3460" s="25"/>
      <c r="AV3460" s="25"/>
      <c r="BC3460" s="1"/>
      <c r="BD3460"/>
      <c r="BE3460"/>
      <c r="BF3460" s="1"/>
      <c r="BG3460"/>
      <c r="BH3460"/>
      <c r="BI3460"/>
      <c r="BJ3460" s="1"/>
      <c r="BK3460" s="1"/>
      <c r="BL3460"/>
      <c r="BM3460" s="1"/>
      <c r="BN3460" s="1"/>
      <c r="BO3460" s="1"/>
      <c r="BP3460" s="1"/>
      <c r="BQ3460" s="1"/>
      <c r="BR3460" s="1"/>
      <c r="BS3460" s="1"/>
      <c r="BT3460" s="22"/>
      <c r="BU3460" s="1"/>
      <c r="BV3460" s="1"/>
      <c r="BW3460" s="1"/>
      <c r="BX3460" s="1"/>
      <c r="BY3460" s="1"/>
      <c r="BZ3460" s="1"/>
      <c r="CA3460" s="1"/>
      <c r="CB3460" s="1"/>
      <c r="CC3460" s="1"/>
      <c r="CD3460" s="1"/>
      <c r="CE3460" s="1"/>
      <c r="CF3460" s="1"/>
      <c r="CG3460" s="1"/>
      <c r="CH3460" s="1"/>
      <c r="CI3460" s="1"/>
      <c r="CJ3460" s="1"/>
      <c r="CK3460" s="1"/>
      <c r="CL3460" s="1"/>
      <c r="CM3460" s="1"/>
      <c r="CN3460" s="1"/>
      <c r="CO3460" s="1"/>
      <c r="CP3460" s="1"/>
      <c r="CQ3460" s="1"/>
      <c r="CR3460" s="1"/>
      <c r="CS3460" s="1"/>
      <c r="CT3460" s="1"/>
      <c r="CU3460" s="1"/>
      <c r="CV3460" s="1"/>
      <c r="CW3460" s="1"/>
      <c r="CX3460" s="1"/>
      <c r="CY3460" s="1"/>
      <c r="CZ3460" s="1"/>
      <c r="DA3460" s="1"/>
      <c r="DB3460" s="1"/>
      <c r="DC3460" s="1"/>
      <c r="DD3460" s="1"/>
      <c r="DE3460" s="1"/>
      <c r="DF3460" s="1"/>
      <c r="DG3460" s="1"/>
      <c r="DH3460" s="1"/>
      <c r="DI3460" s="1"/>
      <c r="DJ3460" s="1"/>
      <c r="DK3460" s="1"/>
      <c r="DL3460" s="1"/>
      <c r="DM3460" s="1"/>
      <c r="DN3460" s="1"/>
      <c r="DO3460" s="1"/>
      <c r="DP3460" s="1"/>
      <c r="DQ3460" s="1"/>
      <c r="DR3460" s="1"/>
      <c r="DS3460" s="1"/>
      <c r="DT3460" s="1"/>
      <c r="DU3460" s="1"/>
      <c r="DV3460" s="1"/>
      <c r="DW3460" s="1"/>
      <c r="DX3460" s="1"/>
      <c r="DY3460" s="1"/>
      <c r="DZ3460" s="1"/>
      <c r="EA3460" s="1"/>
      <c r="EB3460" s="1"/>
      <c r="EC3460" s="1"/>
      <c r="ED3460" s="1"/>
      <c r="EE3460" s="1"/>
      <c r="EF3460" s="1"/>
      <c r="EG3460" s="1"/>
      <c r="EH3460" s="1"/>
      <c r="EI3460" s="1"/>
      <c r="EJ3460" s="1"/>
      <c r="EK3460" s="1"/>
      <c r="EL3460" s="1"/>
      <c r="EM3460" s="1"/>
      <c r="EN3460" s="1"/>
      <c r="EO3460" s="1"/>
      <c r="EP3460" s="1"/>
      <c r="EQ3460" s="1"/>
      <c r="ER3460" s="1"/>
      <c r="ES3460" s="1"/>
      <c r="ET3460" s="1"/>
      <c r="EU3460" s="1"/>
      <c r="EV3460" s="1"/>
      <c r="EW3460" s="1"/>
      <c r="EX3460" s="1"/>
      <c r="EY3460" s="1"/>
      <c r="EZ3460" s="1"/>
      <c r="FA3460" s="1"/>
      <c r="FB3460" s="1"/>
      <c r="FC3460" s="1"/>
      <c r="FD3460" s="1"/>
      <c r="FE3460" s="1"/>
      <c r="FF3460" s="1"/>
      <c r="FG3460" s="1"/>
      <c r="FH3460" s="1"/>
      <c r="FI3460" s="1"/>
      <c r="FJ3460" s="1"/>
      <c r="FK3460" s="1"/>
      <c r="FL3460" s="1"/>
      <c r="FM3460" s="1"/>
      <c r="FN3460" s="1"/>
      <c r="FO3460" s="1"/>
      <c r="FP3460" s="1"/>
      <c r="FQ3460" s="1"/>
      <c r="FR3460" s="1"/>
      <c r="FS3460" s="1"/>
      <c r="FT3460" s="1"/>
      <c r="FU3460" s="1"/>
      <c r="FV3460" s="1"/>
      <c r="FW3460" s="1"/>
      <c r="FX3460" s="1"/>
      <c r="FY3460" s="1"/>
      <c r="FZ3460" s="1"/>
      <c r="GA3460" s="1"/>
      <c r="GB3460" s="1"/>
      <c r="GC3460" s="1"/>
      <c r="GD3460" s="1"/>
      <c r="GE3460" s="1"/>
      <c r="GF3460" s="1"/>
      <c r="GG3460" s="1"/>
      <c r="GH3460" s="1"/>
      <c r="GI3460" s="1"/>
      <c r="GJ3460" s="1"/>
      <c r="GK3460"/>
      <c r="GL3460"/>
      <c r="GM3460"/>
      <c r="GN3460"/>
      <c r="GO3460"/>
      <c r="GP3460"/>
      <c r="GQ3460"/>
      <c r="GR3460"/>
      <c r="GS3460"/>
      <c r="GT3460"/>
      <c r="GU3460"/>
      <c r="GV3460"/>
      <c r="GW3460"/>
      <c r="GX3460"/>
      <c r="GY3460"/>
      <c r="GZ3460"/>
      <c r="HA3460"/>
      <c r="HB3460"/>
      <c r="HC3460"/>
      <c r="HD3460"/>
      <c r="HE3460"/>
    </row>
    <row r="3461" spans="1:213" s="19" customFormat="1" x14ac:dyDescent="0.25">
      <c r="A3461" s="25"/>
      <c r="B3461" s="25"/>
      <c r="C3461" s="25"/>
      <c r="F3461" s="20"/>
      <c r="G3461" s="20"/>
      <c r="H3461" s="20"/>
      <c r="I3461" s="20"/>
      <c r="J3461" s="21"/>
      <c r="K3461" s="21"/>
      <c r="L3461" s="20"/>
      <c r="M3461" s="20"/>
      <c r="N3461" s="22"/>
      <c r="O3461" s="22"/>
      <c r="P3461" s="22"/>
      <c r="Q3461" s="22"/>
      <c r="U3461" s="20"/>
      <c r="V3461" s="20"/>
      <c r="W3461" s="20"/>
      <c r="X3461" s="27"/>
      <c r="Y3461" s="253"/>
      <c r="Z3461" s="30"/>
      <c r="AA3461" s="30"/>
      <c r="AB3461" s="31"/>
      <c r="AC3461" s="31"/>
      <c r="AD3461" s="31"/>
      <c r="AE3461" s="31"/>
      <c r="AF3461" s="31"/>
      <c r="AG3461" s="241"/>
      <c r="AH3461" s="31"/>
      <c r="AI3461" s="31"/>
      <c r="AJ3461" s="31"/>
      <c r="AK3461" s="31"/>
      <c r="AL3461" s="120"/>
      <c r="AM3461" s="25"/>
      <c r="AN3461" s="25"/>
      <c r="AO3461" s="25"/>
      <c r="AP3461" s="25"/>
      <c r="AQ3461" s="26"/>
      <c r="AR3461" s="25"/>
      <c r="AS3461" s="25"/>
      <c r="AT3461" s="25"/>
      <c r="AU3461" s="25"/>
      <c r="AV3461" s="25"/>
      <c r="BC3461" s="1"/>
      <c r="BD3461"/>
      <c r="BE3461"/>
      <c r="BF3461" s="1"/>
      <c r="BG3461"/>
      <c r="BH3461"/>
      <c r="BI3461"/>
      <c r="BJ3461" s="1"/>
      <c r="BK3461" s="1"/>
      <c r="BL3461"/>
      <c r="BM3461" s="1"/>
      <c r="BN3461" s="1"/>
      <c r="BO3461" s="1"/>
      <c r="BP3461" s="1"/>
      <c r="BQ3461" s="1"/>
      <c r="BR3461" s="1"/>
      <c r="BS3461" s="1"/>
      <c r="BT3461" s="22"/>
      <c r="BU3461" s="1"/>
      <c r="BV3461" s="1"/>
      <c r="BW3461" s="1"/>
      <c r="BX3461" s="1"/>
      <c r="BY3461" s="1"/>
      <c r="BZ3461" s="1"/>
      <c r="CA3461" s="1"/>
      <c r="CB3461" s="1"/>
      <c r="CC3461" s="1"/>
      <c r="CD3461" s="1"/>
      <c r="CE3461" s="1"/>
      <c r="CF3461" s="1"/>
      <c r="CG3461" s="1"/>
      <c r="CH3461" s="1"/>
      <c r="CI3461" s="1"/>
      <c r="CJ3461" s="1"/>
      <c r="CK3461" s="1"/>
      <c r="CL3461" s="1"/>
      <c r="CM3461" s="1"/>
      <c r="CN3461" s="1"/>
      <c r="CO3461" s="1"/>
      <c r="CP3461" s="1"/>
      <c r="CQ3461" s="1"/>
      <c r="CR3461" s="1"/>
      <c r="CS3461" s="1"/>
      <c r="CT3461" s="1"/>
      <c r="CU3461" s="1"/>
      <c r="CV3461" s="1"/>
      <c r="CW3461" s="1"/>
      <c r="CX3461" s="1"/>
      <c r="CY3461" s="1"/>
      <c r="CZ3461" s="1"/>
      <c r="DA3461" s="1"/>
      <c r="DB3461" s="1"/>
      <c r="DC3461" s="1"/>
      <c r="DD3461" s="1"/>
      <c r="DE3461" s="1"/>
      <c r="DF3461" s="1"/>
      <c r="DG3461" s="1"/>
      <c r="DH3461" s="1"/>
      <c r="DI3461" s="1"/>
      <c r="DJ3461" s="1"/>
      <c r="DK3461" s="1"/>
      <c r="DL3461" s="1"/>
      <c r="DM3461" s="1"/>
      <c r="DN3461" s="1"/>
      <c r="DO3461" s="1"/>
      <c r="DP3461" s="1"/>
      <c r="DQ3461" s="1"/>
      <c r="DR3461" s="1"/>
      <c r="DS3461" s="1"/>
      <c r="DT3461" s="1"/>
      <c r="DU3461" s="1"/>
      <c r="DV3461" s="1"/>
      <c r="DW3461" s="1"/>
      <c r="DX3461" s="1"/>
      <c r="DY3461" s="1"/>
      <c r="DZ3461" s="1"/>
      <c r="EA3461" s="1"/>
      <c r="EB3461" s="1"/>
      <c r="EC3461" s="1"/>
      <c r="ED3461" s="1"/>
      <c r="EE3461" s="1"/>
      <c r="EF3461" s="1"/>
      <c r="EG3461" s="1"/>
      <c r="EH3461" s="1"/>
      <c r="EI3461" s="1"/>
      <c r="EJ3461" s="1"/>
      <c r="EK3461" s="1"/>
      <c r="EL3461" s="1"/>
      <c r="EM3461" s="1"/>
      <c r="EN3461" s="1"/>
      <c r="EO3461" s="1"/>
      <c r="EP3461" s="1"/>
      <c r="EQ3461" s="1"/>
      <c r="ER3461" s="1"/>
      <c r="ES3461" s="1"/>
      <c r="ET3461" s="1"/>
      <c r="EU3461" s="1"/>
      <c r="EV3461" s="1"/>
      <c r="EW3461" s="1"/>
      <c r="EX3461" s="1"/>
      <c r="EY3461" s="1"/>
      <c r="EZ3461" s="1"/>
      <c r="FA3461" s="1"/>
      <c r="FB3461" s="1"/>
      <c r="FC3461" s="1"/>
      <c r="FD3461" s="1"/>
      <c r="FE3461" s="1"/>
      <c r="FF3461" s="1"/>
      <c r="FG3461" s="1"/>
      <c r="FH3461" s="1"/>
      <c r="FI3461" s="1"/>
      <c r="FJ3461" s="1"/>
      <c r="FK3461" s="1"/>
      <c r="FL3461" s="1"/>
      <c r="FM3461" s="1"/>
      <c r="FN3461" s="1"/>
      <c r="FO3461" s="1"/>
      <c r="FP3461" s="1"/>
      <c r="FQ3461" s="1"/>
      <c r="FR3461" s="1"/>
      <c r="FS3461" s="1"/>
      <c r="FT3461" s="1"/>
      <c r="FU3461" s="1"/>
      <c r="FV3461" s="1"/>
      <c r="FW3461" s="1"/>
      <c r="FX3461" s="1"/>
      <c r="FY3461" s="1"/>
      <c r="FZ3461" s="1"/>
      <c r="GA3461" s="1"/>
      <c r="GB3461" s="1"/>
      <c r="GC3461" s="1"/>
      <c r="GD3461" s="1"/>
      <c r="GE3461" s="1"/>
      <c r="GF3461" s="1"/>
      <c r="GG3461" s="1"/>
      <c r="GH3461" s="1"/>
      <c r="GI3461" s="1"/>
      <c r="GJ3461" s="1"/>
      <c r="GK3461"/>
      <c r="GL3461"/>
      <c r="GM3461"/>
      <c r="GN3461"/>
      <c r="GO3461"/>
      <c r="GP3461"/>
      <c r="GQ3461"/>
      <c r="GR3461"/>
      <c r="GS3461"/>
      <c r="GT3461"/>
      <c r="GU3461"/>
      <c r="GV3461"/>
      <c r="GW3461"/>
      <c r="GX3461"/>
      <c r="GY3461"/>
      <c r="GZ3461"/>
      <c r="HA3461"/>
      <c r="HB3461"/>
      <c r="HC3461"/>
      <c r="HD3461"/>
      <c r="HE3461"/>
    </row>
    <row r="3462" spans="1:213" s="19" customFormat="1" x14ac:dyDescent="0.25">
      <c r="A3462" s="25"/>
      <c r="B3462" s="25"/>
      <c r="C3462" s="25"/>
      <c r="F3462" s="20"/>
      <c r="G3462" s="20"/>
      <c r="H3462" s="20"/>
      <c r="I3462" s="20"/>
      <c r="J3462" s="21"/>
      <c r="K3462" s="21"/>
      <c r="L3462" s="20"/>
      <c r="M3462" s="20"/>
      <c r="N3462" s="22"/>
      <c r="O3462" s="22"/>
      <c r="P3462" s="22"/>
      <c r="Q3462" s="22"/>
      <c r="U3462" s="20"/>
      <c r="V3462" s="20"/>
      <c r="W3462" s="20"/>
      <c r="X3462" s="27"/>
      <c r="Y3462" s="253"/>
      <c r="Z3462" s="30"/>
      <c r="AA3462" s="30"/>
      <c r="AB3462" s="31"/>
      <c r="AC3462" s="31"/>
      <c r="AD3462" s="31"/>
      <c r="AE3462" s="31"/>
      <c r="AF3462" s="31"/>
      <c r="AG3462" s="241"/>
      <c r="AH3462" s="31"/>
      <c r="AI3462" s="31"/>
      <c r="AJ3462" s="31"/>
      <c r="AK3462" s="31"/>
      <c r="AL3462" s="120"/>
      <c r="AM3462" s="25"/>
      <c r="AN3462" s="25"/>
      <c r="AO3462" s="25"/>
      <c r="AP3462" s="25"/>
      <c r="AQ3462" s="26"/>
      <c r="AR3462" s="25"/>
      <c r="AS3462" s="25"/>
      <c r="AT3462" s="25"/>
      <c r="AU3462" s="25"/>
      <c r="AV3462" s="25"/>
      <c r="BC3462" s="1"/>
      <c r="BD3462"/>
      <c r="BE3462"/>
      <c r="BF3462" s="1"/>
      <c r="BG3462"/>
      <c r="BH3462"/>
      <c r="BI3462"/>
      <c r="BJ3462" s="1"/>
      <c r="BK3462" s="1"/>
      <c r="BL3462"/>
      <c r="BM3462" s="1"/>
      <c r="BN3462" s="1"/>
      <c r="BO3462" s="1"/>
      <c r="BP3462" s="1"/>
      <c r="BQ3462" s="1"/>
      <c r="BR3462" s="1"/>
      <c r="BS3462" s="1"/>
      <c r="BT3462" s="22"/>
      <c r="BU3462" s="1"/>
      <c r="BV3462" s="1"/>
      <c r="BW3462" s="1"/>
      <c r="BX3462" s="1"/>
      <c r="BY3462" s="1"/>
      <c r="BZ3462" s="1"/>
      <c r="CA3462" s="1"/>
      <c r="CB3462" s="1"/>
      <c r="CC3462" s="1"/>
      <c r="CD3462" s="1"/>
      <c r="CE3462" s="1"/>
      <c r="CF3462" s="1"/>
      <c r="CG3462" s="1"/>
      <c r="CH3462" s="1"/>
      <c r="CI3462" s="1"/>
      <c r="CJ3462" s="1"/>
      <c r="CK3462" s="1"/>
      <c r="CL3462" s="1"/>
      <c r="CM3462" s="1"/>
      <c r="CN3462" s="1"/>
      <c r="CO3462" s="1"/>
      <c r="CP3462" s="1"/>
      <c r="CQ3462" s="1"/>
      <c r="CR3462" s="1"/>
      <c r="CS3462" s="1"/>
      <c r="CT3462" s="1"/>
      <c r="CU3462" s="1"/>
      <c r="CV3462" s="1"/>
      <c r="CW3462" s="1"/>
      <c r="CX3462" s="1"/>
      <c r="CY3462" s="1"/>
      <c r="CZ3462" s="1"/>
      <c r="DA3462" s="1"/>
      <c r="DB3462" s="1"/>
      <c r="DC3462" s="1"/>
      <c r="DD3462" s="1"/>
      <c r="DE3462" s="1"/>
      <c r="DF3462" s="1"/>
      <c r="DG3462" s="1"/>
      <c r="DH3462" s="1"/>
      <c r="DI3462" s="1"/>
      <c r="DJ3462" s="1"/>
      <c r="DK3462" s="1"/>
      <c r="DL3462" s="1"/>
      <c r="DM3462" s="1"/>
      <c r="DN3462" s="1"/>
      <c r="DO3462" s="1"/>
      <c r="DP3462" s="1"/>
      <c r="DQ3462" s="1"/>
      <c r="DR3462" s="1"/>
      <c r="DS3462" s="1"/>
      <c r="DT3462" s="1"/>
      <c r="DU3462" s="1"/>
      <c r="DV3462" s="1"/>
      <c r="DW3462" s="1"/>
      <c r="DX3462" s="1"/>
      <c r="DY3462" s="1"/>
      <c r="DZ3462" s="1"/>
      <c r="EA3462" s="1"/>
      <c r="EB3462" s="1"/>
      <c r="EC3462" s="1"/>
      <c r="ED3462" s="1"/>
      <c r="EE3462" s="1"/>
      <c r="EF3462" s="1"/>
      <c r="EG3462" s="1"/>
      <c r="EH3462" s="1"/>
      <c r="EI3462" s="1"/>
      <c r="EJ3462" s="1"/>
      <c r="EK3462" s="1"/>
      <c r="EL3462" s="1"/>
      <c r="EM3462" s="1"/>
      <c r="EN3462" s="1"/>
      <c r="EO3462" s="1"/>
      <c r="EP3462" s="1"/>
      <c r="EQ3462" s="1"/>
      <c r="ER3462" s="1"/>
      <c r="ES3462" s="1"/>
      <c r="ET3462" s="1"/>
      <c r="EU3462" s="1"/>
      <c r="EV3462" s="1"/>
      <c r="EW3462" s="1"/>
      <c r="EX3462" s="1"/>
      <c r="EY3462" s="1"/>
      <c r="EZ3462" s="1"/>
      <c r="FA3462" s="1"/>
      <c r="FB3462" s="1"/>
      <c r="FC3462" s="1"/>
      <c r="FD3462" s="1"/>
      <c r="FE3462" s="1"/>
      <c r="FF3462" s="1"/>
      <c r="FG3462" s="1"/>
      <c r="FH3462" s="1"/>
      <c r="FI3462" s="1"/>
      <c r="FJ3462" s="1"/>
      <c r="FK3462" s="1"/>
      <c r="FL3462" s="1"/>
      <c r="FM3462" s="1"/>
      <c r="FN3462" s="1"/>
      <c r="FO3462" s="1"/>
      <c r="FP3462" s="1"/>
      <c r="FQ3462" s="1"/>
      <c r="FR3462" s="1"/>
      <c r="FS3462" s="1"/>
      <c r="FT3462" s="1"/>
      <c r="FU3462" s="1"/>
      <c r="FV3462" s="1"/>
      <c r="FW3462" s="1"/>
      <c r="FX3462" s="1"/>
      <c r="FY3462" s="1"/>
      <c r="FZ3462" s="1"/>
      <c r="GA3462" s="1"/>
      <c r="GB3462" s="1"/>
      <c r="GC3462" s="1"/>
      <c r="GD3462" s="1"/>
      <c r="GE3462" s="1"/>
      <c r="GF3462" s="1"/>
      <c r="GG3462" s="1"/>
      <c r="GH3462" s="1"/>
      <c r="GI3462" s="1"/>
      <c r="GJ3462" s="1"/>
      <c r="GK3462"/>
      <c r="GL3462"/>
      <c r="GM3462"/>
      <c r="GN3462"/>
      <c r="GO3462"/>
      <c r="GP3462"/>
      <c r="GQ3462"/>
      <c r="GR3462"/>
      <c r="GS3462"/>
      <c r="GT3462"/>
      <c r="GU3462"/>
      <c r="GV3462"/>
      <c r="GW3462"/>
      <c r="GX3462"/>
      <c r="GY3462"/>
      <c r="GZ3462"/>
      <c r="HA3462"/>
      <c r="HB3462"/>
      <c r="HC3462"/>
      <c r="HD3462"/>
      <c r="HE3462"/>
    </row>
    <row r="3463" spans="1:213" s="19" customFormat="1" x14ac:dyDescent="0.25">
      <c r="A3463" s="25"/>
      <c r="B3463" s="25"/>
      <c r="C3463" s="25"/>
      <c r="F3463" s="20"/>
      <c r="G3463" s="20"/>
      <c r="H3463" s="20"/>
      <c r="I3463" s="20"/>
      <c r="J3463" s="21"/>
      <c r="K3463" s="21"/>
      <c r="L3463" s="20"/>
      <c r="M3463" s="20"/>
      <c r="N3463" s="22"/>
      <c r="O3463" s="22"/>
      <c r="P3463" s="22"/>
      <c r="Q3463" s="22"/>
      <c r="U3463" s="20"/>
      <c r="V3463" s="20"/>
      <c r="W3463" s="20"/>
      <c r="X3463" s="27"/>
      <c r="Y3463" s="253"/>
      <c r="Z3463" s="30"/>
      <c r="AA3463" s="30"/>
      <c r="AB3463" s="31"/>
      <c r="AC3463" s="31"/>
      <c r="AD3463" s="31"/>
      <c r="AE3463" s="31"/>
      <c r="AF3463" s="31"/>
      <c r="AG3463" s="241"/>
      <c r="AH3463" s="31"/>
      <c r="AI3463" s="31"/>
      <c r="AJ3463" s="31"/>
      <c r="AK3463" s="31"/>
      <c r="AL3463" s="120"/>
      <c r="AM3463" s="25"/>
      <c r="AN3463" s="25"/>
      <c r="AO3463" s="25"/>
      <c r="AP3463" s="25"/>
      <c r="AQ3463" s="26"/>
      <c r="AR3463" s="25"/>
      <c r="AS3463" s="25"/>
      <c r="AT3463" s="25"/>
      <c r="AU3463" s="25"/>
      <c r="AV3463" s="25"/>
      <c r="BC3463" s="1"/>
      <c r="BD3463"/>
      <c r="BE3463"/>
      <c r="BF3463" s="1"/>
      <c r="BG3463"/>
      <c r="BH3463"/>
      <c r="BI3463"/>
      <c r="BJ3463" s="1"/>
      <c r="BK3463" s="1"/>
      <c r="BL3463"/>
      <c r="BM3463" s="1"/>
      <c r="BN3463" s="1"/>
      <c r="BO3463" s="1"/>
      <c r="BP3463" s="1"/>
      <c r="BQ3463" s="1"/>
      <c r="BR3463" s="1"/>
      <c r="BS3463" s="1"/>
      <c r="BT3463" s="22"/>
      <c r="BU3463" s="1"/>
      <c r="BV3463" s="1"/>
      <c r="BW3463" s="1"/>
      <c r="BX3463" s="1"/>
      <c r="BY3463" s="1"/>
      <c r="BZ3463" s="1"/>
      <c r="CA3463" s="1"/>
      <c r="CB3463" s="1"/>
      <c r="CC3463" s="1"/>
      <c r="CD3463" s="1"/>
      <c r="CE3463" s="1"/>
      <c r="CF3463" s="1"/>
      <c r="CG3463" s="1"/>
      <c r="CH3463" s="1"/>
      <c r="CI3463" s="1"/>
      <c r="CJ3463" s="1"/>
      <c r="CK3463" s="1"/>
      <c r="CL3463" s="1"/>
      <c r="CM3463" s="1"/>
      <c r="CN3463" s="1"/>
      <c r="CO3463" s="1"/>
      <c r="CP3463" s="1"/>
      <c r="CQ3463" s="1"/>
      <c r="CR3463" s="1"/>
      <c r="CS3463" s="1"/>
      <c r="CT3463" s="1"/>
      <c r="CU3463" s="1"/>
      <c r="CV3463" s="1"/>
      <c r="CW3463" s="1"/>
      <c r="CX3463" s="1"/>
      <c r="CY3463" s="1"/>
      <c r="CZ3463" s="1"/>
      <c r="DA3463" s="1"/>
      <c r="DB3463" s="1"/>
      <c r="DC3463" s="1"/>
      <c r="DD3463" s="1"/>
      <c r="DE3463" s="1"/>
      <c r="DF3463" s="1"/>
      <c r="DG3463" s="1"/>
      <c r="DH3463" s="1"/>
      <c r="DI3463" s="1"/>
      <c r="DJ3463" s="1"/>
      <c r="DK3463" s="1"/>
      <c r="DL3463" s="1"/>
      <c r="DM3463" s="1"/>
      <c r="DN3463" s="1"/>
      <c r="DO3463" s="1"/>
      <c r="DP3463" s="1"/>
      <c r="DQ3463" s="1"/>
      <c r="DR3463" s="1"/>
      <c r="DS3463" s="1"/>
      <c r="DT3463" s="1"/>
      <c r="DU3463" s="1"/>
      <c r="DV3463" s="1"/>
      <c r="DW3463" s="1"/>
      <c r="DX3463" s="1"/>
      <c r="DY3463" s="1"/>
      <c r="DZ3463" s="1"/>
      <c r="EA3463" s="1"/>
      <c r="EB3463" s="1"/>
      <c r="EC3463" s="1"/>
      <c r="ED3463" s="1"/>
      <c r="EE3463" s="1"/>
      <c r="EF3463" s="1"/>
      <c r="EG3463" s="1"/>
      <c r="EH3463" s="1"/>
      <c r="EI3463" s="1"/>
      <c r="EJ3463" s="1"/>
      <c r="EK3463" s="1"/>
      <c r="EL3463" s="1"/>
      <c r="EM3463" s="1"/>
      <c r="EN3463" s="1"/>
      <c r="EO3463" s="1"/>
      <c r="EP3463" s="1"/>
      <c r="EQ3463" s="1"/>
      <c r="ER3463" s="1"/>
      <c r="ES3463" s="1"/>
      <c r="ET3463" s="1"/>
      <c r="EU3463" s="1"/>
      <c r="EV3463" s="1"/>
      <c r="EW3463" s="1"/>
      <c r="EX3463" s="1"/>
      <c r="EY3463" s="1"/>
      <c r="EZ3463" s="1"/>
      <c r="FA3463" s="1"/>
      <c r="FB3463" s="1"/>
      <c r="FC3463" s="1"/>
      <c r="FD3463" s="1"/>
      <c r="FE3463" s="1"/>
      <c r="FF3463" s="1"/>
      <c r="FG3463" s="1"/>
      <c r="FH3463" s="1"/>
      <c r="FI3463" s="1"/>
      <c r="FJ3463" s="1"/>
      <c r="FK3463" s="1"/>
      <c r="FL3463" s="1"/>
      <c r="FM3463" s="1"/>
      <c r="FN3463" s="1"/>
      <c r="FO3463" s="1"/>
      <c r="FP3463" s="1"/>
      <c r="FQ3463" s="1"/>
      <c r="FR3463" s="1"/>
      <c r="FS3463" s="1"/>
      <c r="FT3463" s="1"/>
      <c r="FU3463" s="1"/>
      <c r="FV3463" s="1"/>
      <c r="FW3463" s="1"/>
      <c r="FX3463" s="1"/>
      <c r="FY3463" s="1"/>
      <c r="FZ3463" s="1"/>
      <c r="GA3463" s="1"/>
      <c r="GB3463" s="1"/>
      <c r="GC3463" s="1"/>
      <c r="GD3463" s="1"/>
      <c r="GE3463" s="1"/>
      <c r="GF3463" s="1"/>
      <c r="GG3463" s="1"/>
      <c r="GH3463" s="1"/>
      <c r="GI3463" s="1"/>
      <c r="GJ3463" s="1"/>
      <c r="GK3463"/>
      <c r="GL3463"/>
      <c r="GM3463"/>
      <c r="GN3463"/>
      <c r="GO3463"/>
      <c r="GP3463"/>
      <c r="GQ3463"/>
      <c r="GR3463"/>
      <c r="GS3463"/>
      <c r="GT3463"/>
      <c r="GU3463"/>
      <c r="GV3463"/>
      <c r="GW3463"/>
      <c r="GX3463"/>
      <c r="GY3463"/>
      <c r="GZ3463"/>
      <c r="HA3463"/>
      <c r="HB3463"/>
      <c r="HC3463"/>
      <c r="HD3463"/>
      <c r="HE3463"/>
    </row>
    <row r="3464" spans="1:213" s="19" customFormat="1" x14ac:dyDescent="0.25">
      <c r="A3464" s="25"/>
      <c r="B3464" s="25"/>
      <c r="C3464" s="25"/>
      <c r="F3464" s="20"/>
      <c r="G3464" s="20"/>
      <c r="H3464" s="20"/>
      <c r="I3464" s="20"/>
      <c r="J3464" s="21"/>
      <c r="K3464" s="21"/>
      <c r="L3464" s="20"/>
      <c r="M3464" s="20"/>
      <c r="N3464" s="22"/>
      <c r="O3464" s="22"/>
      <c r="P3464" s="22"/>
      <c r="Q3464" s="22"/>
      <c r="U3464" s="20"/>
      <c r="V3464" s="20"/>
      <c r="W3464" s="20"/>
      <c r="X3464" s="27"/>
      <c r="Y3464" s="253"/>
      <c r="Z3464" s="30"/>
      <c r="AA3464" s="30"/>
      <c r="AB3464" s="31"/>
      <c r="AC3464" s="31"/>
      <c r="AD3464" s="31"/>
      <c r="AE3464" s="31"/>
      <c r="AF3464" s="31"/>
      <c r="AG3464" s="241"/>
      <c r="AH3464" s="31"/>
      <c r="AI3464" s="31"/>
      <c r="AJ3464" s="31"/>
      <c r="AK3464" s="31"/>
      <c r="AL3464" s="120"/>
      <c r="AM3464" s="25"/>
      <c r="AN3464" s="25"/>
      <c r="AO3464" s="25"/>
      <c r="AP3464" s="25"/>
      <c r="AQ3464" s="26"/>
      <c r="AR3464" s="25"/>
      <c r="AS3464" s="25"/>
      <c r="AT3464" s="25"/>
      <c r="AU3464" s="25"/>
      <c r="AV3464" s="25"/>
      <c r="BC3464" s="1"/>
      <c r="BD3464"/>
      <c r="BE3464"/>
      <c r="BF3464" s="1"/>
      <c r="BG3464"/>
      <c r="BH3464"/>
      <c r="BI3464"/>
      <c r="BJ3464" s="1"/>
      <c r="BK3464" s="1"/>
      <c r="BL3464"/>
      <c r="BM3464" s="1"/>
      <c r="BN3464" s="1"/>
      <c r="BO3464" s="1"/>
      <c r="BP3464" s="1"/>
      <c r="BQ3464" s="1"/>
      <c r="BR3464" s="1"/>
      <c r="BS3464" s="1"/>
      <c r="BT3464" s="22"/>
      <c r="BU3464" s="1"/>
      <c r="BV3464" s="1"/>
      <c r="BW3464" s="1"/>
      <c r="BX3464" s="1"/>
      <c r="BY3464" s="1"/>
      <c r="BZ3464" s="1"/>
      <c r="CA3464" s="1"/>
      <c r="CB3464" s="1"/>
      <c r="CC3464" s="1"/>
      <c r="CD3464" s="1"/>
      <c r="CE3464" s="1"/>
      <c r="CF3464" s="1"/>
      <c r="CG3464" s="1"/>
      <c r="CH3464" s="1"/>
      <c r="CI3464" s="1"/>
      <c r="CJ3464" s="1"/>
      <c r="CK3464" s="1"/>
      <c r="CL3464" s="1"/>
      <c r="CM3464" s="1"/>
      <c r="CN3464" s="1"/>
      <c r="CO3464" s="1"/>
      <c r="CP3464" s="1"/>
      <c r="CQ3464" s="1"/>
      <c r="CR3464" s="1"/>
      <c r="CS3464" s="1"/>
      <c r="CT3464" s="1"/>
      <c r="CU3464" s="1"/>
      <c r="CV3464" s="1"/>
      <c r="CW3464" s="1"/>
      <c r="CX3464" s="1"/>
      <c r="CY3464" s="1"/>
      <c r="CZ3464" s="1"/>
      <c r="DA3464" s="1"/>
      <c r="DB3464" s="1"/>
      <c r="DC3464" s="1"/>
      <c r="DD3464" s="1"/>
      <c r="DE3464" s="1"/>
      <c r="DF3464" s="1"/>
      <c r="DG3464" s="1"/>
      <c r="DH3464" s="1"/>
      <c r="DI3464" s="1"/>
      <c r="DJ3464" s="1"/>
      <c r="DK3464" s="1"/>
      <c r="DL3464" s="1"/>
      <c r="DM3464" s="1"/>
      <c r="DN3464" s="1"/>
      <c r="DO3464" s="1"/>
      <c r="DP3464" s="1"/>
      <c r="DQ3464" s="1"/>
      <c r="DR3464" s="1"/>
      <c r="DS3464" s="1"/>
      <c r="DT3464" s="1"/>
      <c r="DU3464" s="1"/>
      <c r="DV3464" s="1"/>
      <c r="DW3464" s="1"/>
      <c r="DX3464" s="1"/>
      <c r="DY3464" s="1"/>
      <c r="DZ3464" s="1"/>
      <c r="EA3464" s="1"/>
      <c r="EB3464" s="1"/>
      <c r="EC3464" s="1"/>
      <c r="ED3464" s="1"/>
      <c r="EE3464" s="1"/>
      <c r="EF3464" s="1"/>
      <c r="EG3464" s="1"/>
      <c r="EH3464" s="1"/>
      <c r="EI3464" s="1"/>
      <c r="EJ3464" s="1"/>
      <c r="EK3464" s="1"/>
      <c r="EL3464" s="1"/>
      <c r="EM3464" s="1"/>
      <c r="EN3464" s="1"/>
      <c r="EO3464" s="1"/>
      <c r="EP3464" s="1"/>
      <c r="EQ3464" s="1"/>
      <c r="ER3464" s="1"/>
      <c r="ES3464" s="1"/>
      <c r="ET3464" s="1"/>
      <c r="EU3464" s="1"/>
      <c r="EV3464" s="1"/>
      <c r="EW3464" s="1"/>
      <c r="EX3464" s="1"/>
      <c r="EY3464" s="1"/>
      <c r="EZ3464" s="1"/>
      <c r="FA3464" s="1"/>
      <c r="FB3464" s="1"/>
      <c r="FC3464" s="1"/>
      <c r="FD3464" s="1"/>
      <c r="FE3464" s="1"/>
      <c r="FF3464" s="1"/>
      <c r="FG3464" s="1"/>
      <c r="FH3464" s="1"/>
      <c r="FI3464" s="1"/>
      <c r="FJ3464" s="1"/>
      <c r="FK3464" s="1"/>
      <c r="FL3464" s="1"/>
      <c r="FM3464" s="1"/>
      <c r="FN3464" s="1"/>
      <c r="FO3464" s="1"/>
      <c r="FP3464" s="1"/>
      <c r="FQ3464" s="1"/>
      <c r="FR3464" s="1"/>
      <c r="FS3464" s="1"/>
      <c r="FT3464" s="1"/>
      <c r="FU3464" s="1"/>
      <c r="FV3464" s="1"/>
      <c r="FW3464" s="1"/>
      <c r="FX3464" s="1"/>
      <c r="FY3464" s="1"/>
      <c r="FZ3464" s="1"/>
      <c r="GA3464" s="1"/>
      <c r="GB3464" s="1"/>
      <c r="GC3464" s="1"/>
      <c r="GD3464" s="1"/>
      <c r="GE3464" s="1"/>
      <c r="GF3464" s="1"/>
      <c r="GG3464" s="1"/>
      <c r="GH3464" s="1"/>
      <c r="GI3464" s="1"/>
      <c r="GJ3464" s="1"/>
      <c r="GK3464"/>
      <c r="GL3464"/>
      <c r="GM3464"/>
      <c r="GN3464"/>
      <c r="GO3464"/>
      <c r="GP3464"/>
      <c r="GQ3464"/>
      <c r="GR3464"/>
      <c r="GS3464"/>
      <c r="GT3464"/>
      <c r="GU3464"/>
      <c r="GV3464"/>
      <c r="GW3464"/>
      <c r="GX3464"/>
      <c r="GY3464"/>
      <c r="GZ3464"/>
      <c r="HA3464"/>
      <c r="HB3464"/>
      <c r="HC3464"/>
      <c r="HD3464"/>
      <c r="HE3464"/>
    </row>
    <row r="3465" spans="1:213" s="19" customFormat="1" x14ac:dyDescent="0.25">
      <c r="A3465" s="25"/>
      <c r="B3465" s="25"/>
      <c r="C3465" s="25"/>
      <c r="F3465" s="20"/>
      <c r="G3465" s="20"/>
      <c r="H3465" s="20"/>
      <c r="I3465" s="20"/>
      <c r="J3465" s="21"/>
      <c r="K3465" s="21"/>
      <c r="L3465" s="20"/>
      <c r="M3465" s="20"/>
      <c r="N3465" s="22"/>
      <c r="O3465" s="22"/>
      <c r="P3465" s="22"/>
      <c r="Q3465" s="22"/>
      <c r="U3465" s="20"/>
      <c r="V3465" s="20"/>
      <c r="W3465" s="20"/>
      <c r="X3465" s="27"/>
      <c r="Y3465" s="253"/>
      <c r="Z3465" s="30"/>
      <c r="AA3465" s="30"/>
      <c r="AB3465" s="31"/>
      <c r="AC3465" s="31"/>
      <c r="AD3465" s="31"/>
      <c r="AE3465" s="31"/>
      <c r="AF3465" s="31"/>
      <c r="AG3465" s="241"/>
      <c r="AH3465" s="31"/>
      <c r="AI3465" s="31"/>
      <c r="AJ3465" s="31"/>
      <c r="AK3465" s="31"/>
      <c r="AL3465" s="120"/>
      <c r="AM3465" s="25"/>
      <c r="AN3465" s="25"/>
      <c r="AO3465" s="25"/>
      <c r="AP3465" s="25"/>
      <c r="AQ3465" s="26"/>
      <c r="AR3465" s="25"/>
      <c r="AS3465" s="25"/>
      <c r="AT3465" s="25"/>
      <c r="AU3465" s="25"/>
      <c r="AV3465" s="25"/>
      <c r="BC3465" s="1"/>
      <c r="BD3465"/>
      <c r="BE3465"/>
      <c r="BF3465" s="1"/>
      <c r="BG3465"/>
      <c r="BH3465"/>
      <c r="BI3465"/>
      <c r="BJ3465" s="1"/>
      <c r="BK3465" s="1"/>
      <c r="BL3465"/>
      <c r="BM3465" s="1"/>
      <c r="BN3465" s="1"/>
      <c r="BO3465" s="1"/>
      <c r="BP3465" s="1"/>
      <c r="BQ3465" s="1"/>
      <c r="BR3465" s="1"/>
      <c r="BS3465" s="1"/>
      <c r="BT3465" s="22"/>
      <c r="BU3465" s="1"/>
      <c r="BV3465" s="1"/>
      <c r="BW3465" s="1"/>
      <c r="BX3465" s="1"/>
      <c r="BY3465" s="1"/>
      <c r="BZ3465" s="1"/>
      <c r="CA3465" s="1"/>
      <c r="CB3465" s="1"/>
      <c r="CC3465" s="1"/>
      <c r="CD3465" s="1"/>
      <c r="CE3465" s="1"/>
      <c r="CF3465" s="1"/>
      <c r="CG3465" s="1"/>
      <c r="CH3465" s="1"/>
      <c r="CI3465" s="1"/>
      <c r="CJ3465" s="1"/>
      <c r="CK3465" s="1"/>
      <c r="CL3465" s="1"/>
      <c r="CM3465" s="1"/>
      <c r="CN3465" s="1"/>
      <c r="CO3465" s="1"/>
      <c r="CP3465" s="1"/>
      <c r="CQ3465" s="1"/>
      <c r="CR3465" s="1"/>
      <c r="CS3465" s="1"/>
      <c r="CT3465" s="1"/>
      <c r="CU3465" s="1"/>
      <c r="CV3465" s="1"/>
      <c r="CW3465" s="1"/>
      <c r="CX3465" s="1"/>
      <c r="CY3465" s="1"/>
      <c r="CZ3465" s="1"/>
      <c r="DA3465" s="1"/>
      <c r="DB3465" s="1"/>
      <c r="DC3465" s="1"/>
      <c r="DD3465" s="1"/>
      <c r="DE3465" s="1"/>
      <c r="DF3465" s="1"/>
      <c r="DG3465" s="1"/>
      <c r="DH3465" s="1"/>
      <c r="DI3465" s="1"/>
      <c r="DJ3465" s="1"/>
      <c r="DK3465" s="1"/>
      <c r="DL3465" s="1"/>
      <c r="DM3465" s="1"/>
      <c r="DN3465" s="1"/>
      <c r="DO3465" s="1"/>
      <c r="DP3465" s="1"/>
      <c r="DQ3465" s="1"/>
      <c r="DR3465" s="1"/>
      <c r="DS3465" s="1"/>
      <c r="DT3465" s="1"/>
      <c r="DU3465" s="1"/>
      <c r="DV3465" s="1"/>
      <c r="DW3465" s="1"/>
      <c r="DX3465" s="1"/>
      <c r="DY3465" s="1"/>
      <c r="DZ3465" s="1"/>
      <c r="EA3465" s="1"/>
      <c r="EB3465" s="1"/>
      <c r="EC3465" s="1"/>
      <c r="ED3465" s="1"/>
      <c r="EE3465" s="1"/>
      <c r="EF3465" s="1"/>
      <c r="EG3465" s="1"/>
      <c r="EH3465" s="1"/>
      <c r="EI3465" s="1"/>
      <c r="EJ3465" s="1"/>
      <c r="EK3465" s="1"/>
      <c r="EL3465" s="1"/>
      <c r="EM3465" s="1"/>
      <c r="EN3465" s="1"/>
      <c r="EO3465" s="1"/>
      <c r="EP3465" s="1"/>
      <c r="EQ3465" s="1"/>
      <c r="ER3465" s="1"/>
      <c r="ES3465" s="1"/>
      <c r="ET3465" s="1"/>
      <c r="EU3465" s="1"/>
      <c r="EV3465" s="1"/>
      <c r="EW3465" s="1"/>
      <c r="EX3465" s="1"/>
      <c r="EY3465" s="1"/>
      <c r="EZ3465" s="1"/>
      <c r="FA3465" s="1"/>
      <c r="FB3465" s="1"/>
      <c r="FC3465" s="1"/>
      <c r="FD3465" s="1"/>
      <c r="FE3465" s="1"/>
      <c r="FF3465" s="1"/>
      <c r="FG3465" s="1"/>
      <c r="FH3465" s="1"/>
      <c r="FI3465" s="1"/>
      <c r="FJ3465" s="1"/>
      <c r="FK3465" s="1"/>
      <c r="FL3465" s="1"/>
      <c r="FM3465" s="1"/>
      <c r="FN3465" s="1"/>
      <c r="FO3465" s="1"/>
      <c r="FP3465" s="1"/>
      <c r="FQ3465" s="1"/>
      <c r="FR3465" s="1"/>
      <c r="FS3465" s="1"/>
      <c r="FT3465" s="1"/>
      <c r="FU3465" s="1"/>
      <c r="FV3465" s="1"/>
      <c r="FW3465" s="1"/>
      <c r="FX3465" s="1"/>
      <c r="FY3465" s="1"/>
      <c r="FZ3465" s="1"/>
      <c r="GA3465" s="1"/>
      <c r="GB3465" s="1"/>
      <c r="GC3465" s="1"/>
      <c r="GD3465" s="1"/>
      <c r="GE3465" s="1"/>
      <c r="GF3465" s="1"/>
      <c r="GG3465" s="1"/>
      <c r="GH3465" s="1"/>
      <c r="GI3465" s="1"/>
      <c r="GJ3465" s="1"/>
      <c r="GK3465"/>
      <c r="GL3465"/>
      <c r="GM3465"/>
      <c r="GN3465"/>
      <c r="GO3465"/>
      <c r="GP3465"/>
      <c r="GQ3465"/>
      <c r="GR3465"/>
      <c r="GS3465"/>
      <c r="GT3465"/>
      <c r="GU3465"/>
      <c r="GV3465"/>
      <c r="GW3465"/>
      <c r="GX3465"/>
      <c r="GY3465"/>
      <c r="GZ3465"/>
      <c r="HA3465"/>
      <c r="HB3465"/>
      <c r="HC3465"/>
      <c r="HD3465"/>
      <c r="HE3465"/>
    </row>
    <row r="3466" spans="1:213" s="19" customFormat="1" x14ac:dyDescent="0.25">
      <c r="A3466" s="25"/>
      <c r="B3466" s="25"/>
      <c r="C3466" s="25"/>
      <c r="F3466" s="20"/>
      <c r="G3466" s="20"/>
      <c r="H3466" s="20"/>
      <c r="I3466" s="20"/>
      <c r="J3466" s="21"/>
      <c r="K3466" s="21"/>
      <c r="L3466" s="20"/>
      <c r="M3466" s="20"/>
      <c r="N3466" s="22"/>
      <c r="O3466" s="22"/>
      <c r="P3466" s="22"/>
      <c r="Q3466" s="22"/>
      <c r="U3466" s="20"/>
      <c r="V3466" s="20"/>
      <c r="W3466" s="20"/>
      <c r="X3466" s="27"/>
      <c r="Y3466" s="253"/>
      <c r="Z3466" s="30"/>
      <c r="AA3466" s="30"/>
      <c r="AB3466" s="31"/>
      <c r="AC3466" s="31"/>
      <c r="AD3466" s="31"/>
      <c r="AE3466" s="31"/>
      <c r="AF3466" s="31"/>
      <c r="AG3466" s="241"/>
      <c r="AH3466" s="31"/>
      <c r="AI3466" s="31"/>
      <c r="AJ3466" s="31"/>
      <c r="AK3466" s="31"/>
      <c r="AL3466" s="120"/>
      <c r="AM3466" s="25"/>
      <c r="AN3466" s="25"/>
      <c r="AO3466" s="25"/>
      <c r="AP3466" s="25"/>
      <c r="AQ3466" s="26"/>
      <c r="AR3466" s="25"/>
      <c r="AS3466" s="25"/>
      <c r="AT3466" s="25"/>
      <c r="AU3466" s="25"/>
      <c r="AV3466" s="25"/>
      <c r="BC3466" s="1"/>
      <c r="BD3466"/>
      <c r="BE3466"/>
      <c r="BF3466" s="1"/>
      <c r="BG3466"/>
      <c r="BH3466"/>
      <c r="BI3466"/>
      <c r="BJ3466" s="1"/>
      <c r="BK3466" s="1"/>
      <c r="BL3466"/>
      <c r="BM3466" s="1"/>
      <c r="BN3466" s="1"/>
      <c r="BO3466" s="1"/>
      <c r="BP3466" s="1"/>
      <c r="BQ3466" s="1"/>
      <c r="BR3466" s="1"/>
      <c r="BS3466" s="1"/>
      <c r="BT3466" s="22"/>
      <c r="BU3466" s="1"/>
      <c r="BV3466" s="1"/>
      <c r="BW3466" s="1"/>
      <c r="BX3466" s="1"/>
      <c r="BY3466" s="1"/>
      <c r="BZ3466" s="1"/>
      <c r="CA3466" s="1"/>
      <c r="CB3466" s="1"/>
      <c r="CC3466" s="1"/>
      <c r="CD3466" s="1"/>
      <c r="CE3466" s="1"/>
      <c r="CF3466" s="1"/>
      <c r="CG3466" s="1"/>
      <c r="CH3466" s="1"/>
      <c r="CI3466" s="1"/>
      <c r="CJ3466" s="1"/>
      <c r="CK3466" s="1"/>
      <c r="CL3466" s="1"/>
      <c r="CM3466" s="1"/>
      <c r="CN3466" s="1"/>
      <c r="CO3466" s="1"/>
      <c r="CP3466" s="1"/>
      <c r="CQ3466" s="1"/>
      <c r="CR3466" s="1"/>
      <c r="CS3466" s="1"/>
      <c r="CT3466" s="1"/>
      <c r="CU3466" s="1"/>
      <c r="CV3466" s="1"/>
      <c r="CW3466" s="1"/>
      <c r="CX3466" s="1"/>
      <c r="CY3466" s="1"/>
      <c r="CZ3466" s="1"/>
      <c r="DA3466" s="1"/>
      <c r="DB3466" s="1"/>
      <c r="DC3466" s="1"/>
      <c r="DD3466" s="1"/>
      <c r="DE3466" s="1"/>
      <c r="DF3466" s="1"/>
      <c r="DG3466" s="1"/>
      <c r="DH3466" s="1"/>
      <c r="DI3466" s="1"/>
      <c r="DJ3466" s="1"/>
      <c r="DK3466" s="1"/>
      <c r="DL3466" s="1"/>
      <c r="DM3466" s="1"/>
      <c r="DN3466" s="1"/>
      <c r="DO3466" s="1"/>
      <c r="DP3466" s="1"/>
      <c r="DQ3466" s="1"/>
      <c r="DR3466" s="1"/>
      <c r="DS3466" s="1"/>
      <c r="DT3466" s="1"/>
      <c r="DU3466" s="1"/>
      <c r="DV3466" s="1"/>
      <c r="DW3466" s="1"/>
      <c r="DX3466" s="1"/>
      <c r="DY3466" s="1"/>
      <c r="DZ3466" s="1"/>
      <c r="EA3466" s="1"/>
      <c r="EB3466" s="1"/>
      <c r="EC3466" s="1"/>
      <c r="ED3466" s="1"/>
      <c r="EE3466" s="1"/>
      <c r="EF3466" s="1"/>
      <c r="EG3466" s="1"/>
      <c r="EH3466" s="1"/>
      <c r="EI3466" s="1"/>
      <c r="EJ3466" s="1"/>
      <c r="EK3466" s="1"/>
      <c r="EL3466" s="1"/>
      <c r="EM3466" s="1"/>
      <c r="EN3466" s="1"/>
      <c r="EO3466" s="1"/>
      <c r="EP3466" s="1"/>
      <c r="EQ3466" s="1"/>
      <c r="ER3466" s="1"/>
      <c r="ES3466" s="1"/>
      <c r="ET3466" s="1"/>
      <c r="EU3466" s="1"/>
      <c r="EV3466" s="1"/>
      <c r="EW3466" s="1"/>
      <c r="EX3466" s="1"/>
      <c r="EY3466" s="1"/>
      <c r="EZ3466" s="1"/>
      <c r="FA3466" s="1"/>
      <c r="FB3466" s="1"/>
      <c r="FC3466" s="1"/>
      <c r="FD3466" s="1"/>
      <c r="FE3466" s="1"/>
      <c r="FF3466" s="1"/>
      <c r="FG3466" s="1"/>
      <c r="FH3466" s="1"/>
      <c r="FI3466" s="1"/>
      <c r="FJ3466" s="1"/>
      <c r="FK3466" s="1"/>
      <c r="FL3466" s="1"/>
      <c r="FM3466" s="1"/>
      <c r="FN3466" s="1"/>
      <c r="FO3466" s="1"/>
      <c r="FP3466" s="1"/>
      <c r="FQ3466" s="1"/>
      <c r="FR3466" s="1"/>
      <c r="FS3466" s="1"/>
      <c r="FT3466" s="1"/>
      <c r="FU3466" s="1"/>
      <c r="FV3466" s="1"/>
      <c r="FW3466" s="1"/>
      <c r="FX3466" s="1"/>
      <c r="FY3466" s="1"/>
      <c r="FZ3466" s="1"/>
      <c r="GA3466" s="1"/>
      <c r="GB3466" s="1"/>
      <c r="GC3466" s="1"/>
      <c r="GD3466" s="1"/>
      <c r="GE3466" s="1"/>
      <c r="GF3466" s="1"/>
      <c r="GG3466" s="1"/>
      <c r="GH3466" s="1"/>
      <c r="GI3466" s="1"/>
      <c r="GJ3466" s="1"/>
      <c r="GK3466"/>
      <c r="GL3466"/>
      <c r="GM3466"/>
      <c r="GN3466"/>
      <c r="GO3466"/>
      <c r="GP3466"/>
      <c r="GQ3466"/>
      <c r="GR3466"/>
      <c r="GS3466"/>
      <c r="GT3466"/>
      <c r="GU3466"/>
      <c r="GV3466"/>
      <c r="GW3466"/>
      <c r="GX3466"/>
      <c r="GY3466"/>
      <c r="GZ3466"/>
      <c r="HA3466"/>
      <c r="HB3466"/>
      <c r="HC3466"/>
      <c r="HD3466"/>
      <c r="HE3466"/>
    </row>
    <row r="3467" spans="1:213" s="19" customFormat="1" x14ac:dyDescent="0.25">
      <c r="A3467" s="25"/>
      <c r="B3467" s="25"/>
      <c r="C3467" s="25"/>
      <c r="F3467" s="20"/>
      <c r="G3467" s="20"/>
      <c r="H3467" s="20"/>
      <c r="I3467" s="20"/>
      <c r="J3467" s="21"/>
      <c r="K3467" s="21"/>
      <c r="L3467" s="20"/>
      <c r="M3467" s="20"/>
      <c r="N3467" s="22"/>
      <c r="O3467" s="22"/>
      <c r="P3467" s="22"/>
      <c r="Q3467" s="22"/>
      <c r="U3467" s="20"/>
      <c r="V3467" s="20"/>
      <c r="W3467" s="20"/>
      <c r="X3467" s="27"/>
      <c r="Y3467" s="253"/>
      <c r="Z3467" s="30"/>
      <c r="AA3467" s="30"/>
      <c r="AB3467" s="31"/>
      <c r="AC3467" s="31"/>
      <c r="AD3467" s="31"/>
      <c r="AE3467" s="31"/>
      <c r="AF3467" s="31"/>
      <c r="AG3467" s="241"/>
      <c r="AH3467" s="31"/>
      <c r="AI3467" s="31"/>
      <c r="AJ3467" s="31"/>
      <c r="AK3467" s="31"/>
      <c r="AL3467" s="120"/>
      <c r="AM3467" s="25"/>
      <c r="AN3467" s="25"/>
      <c r="AO3467" s="25"/>
      <c r="AP3467" s="25"/>
      <c r="AQ3467" s="26"/>
      <c r="AR3467" s="25"/>
      <c r="AS3467" s="25"/>
      <c r="AT3467" s="25"/>
      <c r="AU3467" s="25"/>
      <c r="AV3467" s="25"/>
      <c r="BC3467" s="1"/>
      <c r="BD3467"/>
      <c r="BE3467"/>
      <c r="BF3467" s="1"/>
      <c r="BG3467"/>
      <c r="BH3467"/>
      <c r="BI3467"/>
      <c r="BJ3467" s="1"/>
      <c r="BK3467" s="1"/>
      <c r="BL3467"/>
      <c r="BM3467" s="1"/>
      <c r="BN3467" s="1"/>
      <c r="BO3467" s="1"/>
      <c r="BP3467" s="1"/>
      <c r="BQ3467" s="1"/>
      <c r="BR3467" s="1"/>
      <c r="BS3467" s="1"/>
      <c r="BT3467" s="22"/>
      <c r="BU3467" s="1"/>
      <c r="BV3467" s="1"/>
      <c r="BW3467" s="1"/>
      <c r="BX3467" s="1"/>
      <c r="BY3467" s="1"/>
      <c r="BZ3467" s="1"/>
      <c r="CA3467" s="1"/>
      <c r="CB3467" s="1"/>
      <c r="CC3467" s="1"/>
      <c r="CD3467" s="1"/>
      <c r="CE3467" s="1"/>
      <c r="CF3467" s="1"/>
      <c r="CG3467" s="1"/>
      <c r="CH3467" s="1"/>
      <c r="CI3467" s="1"/>
      <c r="CJ3467" s="1"/>
      <c r="CK3467" s="1"/>
      <c r="CL3467" s="1"/>
      <c r="CM3467" s="1"/>
      <c r="CN3467" s="1"/>
      <c r="CO3467" s="1"/>
      <c r="CP3467" s="1"/>
      <c r="CQ3467" s="1"/>
      <c r="CR3467" s="1"/>
      <c r="CS3467" s="1"/>
      <c r="CT3467" s="1"/>
      <c r="CU3467" s="1"/>
      <c r="CV3467" s="1"/>
      <c r="CW3467" s="1"/>
      <c r="CX3467" s="1"/>
      <c r="CY3467" s="1"/>
      <c r="CZ3467" s="1"/>
      <c r="DA3467" s="1"/>
      <c r="DB3467" s="1"/>
      <c r="DC3467" s="1"/>
      <c r="DD3467" s="1"/>
      <c r="DE3467" s="1"/>
      <c r="DF3467" s="1"/>
      <c r="DG3467" s="1"/>
      <c r="DH3467" s="1"/>
      <c r="DI3467" s="1"/>
      <c r="DJ3467" s="1"/>
      <c r="DK3467" s="1"/>
      <c r="DL3467" s="1"/>
      <c r="DM3467" s="1"/>
      <c r="DN3467" s="1"/>
      <c r="DO3467" s="1"/>
      <c r="DP3467" s="1"/>
      <c r="DQ3467" s="1"/>
      <c r="DR3467" s="1"/>
      <c r="DS3467" s="1"/>
      <c r="DT3467" s="1"/>
      <c r="DU3467" s="1"/>
      <c r="DV3467" s="1"/>
      <c r="DW3467" s="1"/>
      <c r="DX3467" s="1"/>
      <c r="DY3467" s="1"/>
      <c r="DZ3467" s="1"/>
      <c r="EA3467" s="1"/>
      <c r="EB3467" s="1"/>
      <c r="EC3467" s="1"/>
      <c r="ED3467" s="1"/>
      <c r="EE3467" s="1"/>
      <c r="EF3467" s="1"/>
      <c r="EG3467" s="1"/>
      <c r="EH3467" s="1"/>
      <c r="EI3467" s="1"/>
      <c r="EJ3467" s="1"/>
      <c r="EK3467" s="1"/>
      <c r="EL3467" s="1"/>
      <c r="EM3467" s="1"/>
      <c r="EN3467" s="1"/>
      <c r="EO3467" s="1"/>
      <c r="EP3467" s="1"/>
      <c r="EQ3467" s="1"/>
      <c r="ER3467" s="1"/>
      <c r="ES3467" s="1"/>
      <c r="ET3467" s="1"/>
      <c r="EU3467" s="1"/>
      <c r="EV3467" s="1"/>
      <c r="EW3467" s="1"/>
      <c r="EX3467" s="1"/>
      <c r="EY3467" s="1"/>
      <c r="EZ3467" s="1"/>
      <c r="FA3467" s="1"/>
      <c r="FB3467" s="1"/>
      <c r="FC3467" s="1"/>
      <c r="FD3467" s="1"/>
      <c r="FE3467" s="1"/>
      <c r="FF3467" s="1"/>
      <c r="FG3467" s="1"/>
      <c r="FH3467" s="1"/>
      <c r="FI3467" s="1"/>
      <c r="FJ3467" s="1"/>
      <c r="FK3467" s="1"/>
      <c r="FL3467" s="1"/>
      <c r="FM3467" s="1"/>
      <c r="FN3467" s="1"/>
      <c r="FO3467" s="1"/>
      <c r="FP3467" s="1"/>
      <c r="FQ3467" s="1"/>
      <c r="FR3467" s="1"/>
      <c r="FS3467" s="1"/>
      <c r="FT3467" s="1"/>
      <c r="FU3467" s="1"/>
      <c r="FV3467" s="1"/>
      <c r="FW3467" s="1"/>
      <c r="FX3467" s="1"/>
      <c r="FY3467" s="1"/>
      <c r="FZ3467" s="1"/>
      <c r="GA3467" s="1"/>
      <c r="GB3467" s="1"/>
      <c r="GC3467" s="1"/>
      <c r="GD3467" s="1"/>
      <c r="GE3467" s="1"/>
      <c r="GF3467" s="1"/>
      <c r="GG3467" s="1"/>
      <c r="GH3467" s="1"/>
      <c r="GI3467" s="1"/>
      <c r="GJ3467" s="1"/>
      <c r="GK3467"/>
      <c r="GL3467"/>
      <c r="GM3467"/>
      <c r="GN3467"/>
      <c r="GO3467"/>
      <c r="GP3467"/>
      <c r="GQ3467"/>
      <c r="GR3467"/>
      <c r="GS3467"/>
      <c r="GT3467"/>
      <c r="GU3467"/>
      <c r="GV3467"/>
      <c r="GW3467"/>
      <c r="GX3467"/>
      <c r="GY3467"/>
      <c r="GZ3467"/>
      <c r="HA3467"/>
      <c r="HB3467"/>
      <c r="HC3467"/>
      <c r="HD3467"/>
      <c r="HE3467"/>
    </row>
    <row r="3468" spans="1:213" s="19" customFormat="1" x14ac:dyDescent="0.25">
      <c r="A3468" s="25"/>
      <c r="B3468" s="25"/>
      <c r="C3468" s="25"/>
      <c r="F3468" s="20"/>
      <c r="G3468" s="20"/>
      <c r="H3468" s="20"/>
      <c r="I3468" s="20"/>
      <c r="J3468" s="21"/>
      <c r="K3468" s="21"/>
      <c r="L3468" s="20"/>
      <c r="M3468" s="20"/>
      <c r="N3468" s="22"/>
      <c r="O3468" s="22"/>
      <c r="P3468" s="22"/>
      <c r="Q3468" s="22"/>
      <c r="U3468" s="20"/>
      <c r="V3468" s="20"/>
      <c r="W3468" s="20"/>
      <c r="X3468" s="27"/>
      <c r="Y3468" s="253"/>
      <c r="Z3468" s="30"/>
      <c r="AA3468" s="30"/>
      <c r="AB3468" s="31"/>
      <c r="AC3468" s="31"/>
      <c r="AD3468" s="31"/>
      <c r="AE3468" s="31"/>
      <c r="AF3468" s="31"/>
      <c r="AG3468" s="241"/>
      <c r="AH3468" s="31"/>
      <c r="AI3468" s="31"/>
      <c r="AJ3468" s="31"/>
      <c r="AK3468" s="31"/>
      <c r="AL3468" s="120"/>
      <c r="AM3468" s="25"/>
      <c r="AN3468" s="25"/>
      <c r="AO3468" s="25"/>
      <c r="AP3468" s="25"/>
      <c r="AQ3468" s="26"/>
      <c r="AR3468" s="25"/>
      <c r="AS3468" s="25"/>
      <c r="AT3468" s="25"/>
      <c r="AU3468" s="25"/>
      <c r="AV3468" s="25"/>
      <c r="BC3468" s="1"/>
      <c r="BD3468"/>
      <c r="BE3468"/>
      <c r="BF3468" s="1"/>
      <c r="BG3468"/>
      <c r="BH3468"/>
      <c r="BI3468"/>
      <c r="BJ3468" s="1"/>
      <c r="BK3468" s="1"/>
      <c r="BL3468"/>
      <c r="BM3468" s="1"/>
      <c r="BN3468" s="1"/>
      <c r="BO3468" s="1"/>
      <c r="BP3468" s="1"/>
      <c r="BQ3468" s="1"/>
      <c r="BR3468" s="1"/>
      <c r="BS3468" s="1"/>
      <c r="BT3468" s="22"/>
      <c r="BU3468" s="1"/>
      <c r="BV3468" s="1"/>
      <c r="BW3468" s="1"/>
      <c r="BX3468" s="1"/>
      <c r="BY3468" s="1"/>
      <c r="BZ3468" s="1"/>
      <c r="CA3468" s="1"/>
      <c r="CB3468" s="1"/>
      <c r="CC3468" s="1"/>
      <c r="CD3468" s="1"/>
      <c r="CE3468" s="1"/>
      <c r="CF3468" s="1"/>
      <c r="CG3468" s="1"/>
      <c r="CH3468" s="1"/>
      <c r="CI3468" s="1"/>
      <c r="CJ3468" s="1"/>
      <c r="CK3468" s="1"/>
      <c r="CL3468" s="1"/>
      <c r="CM3468" s="1"/>
      <c r="CN3468" s="1"/>
      <c r="CO3468" s="1"/>
      <c r="CP3468" s="1"/>
      <c r="CQ3468" s="1"/>
      <c r="CR3468" s="1"/>
      <c r="CS3468" s="1"/>
      <c r="CT3468" s="1"/>
      <c r="CU3468" s="1"/>
      <c r="CV3468" s="1"/>
      <c r="CW3468" s="1"/>
      <c r="CX3468" s="1"/>
      <c r="CY3468" s="1"/>
      <c r="CZ3468" s="1"/>
      <c r="DA3468" s="1"/>
      <c r="DB3468" s="1"/>
      <c r="DC3468" s="1"/>
      <c r="DD3468" s="1"/>
      <c r="DE3468" s="1"/>
      <c r="DF3468" s="1"/>
      <c r="DG3468" s="1"/>
      <c r="DH3468" s="1"/>
      <c r="DI3468" s="1"/>
      <c r="DJ3468" s="1"/>
      <c r="DK3468" s="1"/>
      <c r="DL3468" s="1"/>
      <c r="DM3468" s="1"/>
      <c r="DN3468" s="1"/>
      <c r="DO3468" s="1"/>
      <c r="DP3468" s="1"/>
      <c r="DQ3468" s="1"/>
      <c r="DR3468" s="1"/>
      <c r="DS3468" s="1"/>
      <c r="DT3468" s="1"/>
      <c r="DU3468" s="1"/>
      <c r="DV3468" s="1"/>
      <c r="DW3468" s="1"/>
      <c r="DX3468" s="1"/>
      <c r="DY3468" s="1"/>
      <c r="DZ3468" s="1"/>
      <c r="EA3468" s="1"/>
      <c r="EB3468" s="1"/>
      <c r="EC3468" s="1"/>
      <c r="ED3468" s="1"/>
      <c r="EE3468" s="1"/>
      <c r="EF3468" s="1"/>
      <c r="EG3468" s="1"/>
      <c r="EH3468" s="1"/>
      <c r="EI3468" s="1"/>
      <c r="EJ3468" s="1"/>
      <c r="EK3468" s="1"/>
      <c r="EL3468" s="1"/>
      <c r="EM3468" s="1"/>
      <c r="EN3468" s="1"/>
      <c r="EO3468" s="1"/>
      <c r="EP3468" s="1"/>
      <c r="EQ3468" s="1"/>
      <c r="ER3468" s="1"/>
      <c r="ES3468" s="1"/>
      <c r="ET3468" s="1"/>
      <c r="EU3468" s="1"/>
      <c r="EV3468" s="1"/>
      <c r="EW3468" s="1"/>
      <c r="EX3468" s="1"/>
      <c r="EY3468" s="1"/>
      <c r="EZ3468" s="1"/>
      <c r="FA3468" s="1"/>
      <c r="FB3468" s="1"/>
      <c r="FC3468" s="1"/>
      <c r="FD3468" s="1"/>
      <c r="FE3468" s="1"/>
      <c r="FF3468" s="1"/>
      <c r="FG3468" s="1"/>
      <c r="FH3468" s="1"/>
      <c r="FI3468" s="1"/>
      <c r="FJ3468" s="1"/>
      <c r="FK3468" s="1"/>
      <c r="FL3468" s="1"/>
      <c r="FM3468" s="1"/>
      <c r="FN3468" s="1"/>
      <c r="FO3468" s="1"/>
      <c r="FP3468" s="1"/>
      <c r="FQ3468" s="1"/>
      <c r="FR3468" s="1"/>
      <c r="FS3468" s="1"/>
      <c r="FT3468" s="1"/>
      <c r="FU3468" s="1"/>
      <c r="FV3468" s="1"/>
      <c r="FW3468" s="1"/>
      <c r="FX3468" s="1"/>
      <c r="FY3468" s="1"/>
      <c r="FZ3468" s="1"/>
      <c r="GA3468" s="1"/>
      <c r="GB3468" s="1"/>
      <c r="GC3468" s="1"/>
      <c r="GD3468" s="1"/>
      <c r="GE3468" s="1"/>
      <c r="GF3468" s="1"/>
      <c r="GG3468" s="1"/>
      <c r="GH3468" s="1"/>
      <c r="GI3468" s="1"/>
      <c r="GJ3468" s="1"/>
      <c r="GK3468"/>
      <c r="GL3468"/>
      <c r="GM3468"/>
      <c r="GN3468"/>
      <c r="GO3468"/>
      <c r="GP3468"/>
      <c r="GQ3468"/>
      <c r="GR3468"/>
      <c r="GS3468"/>
      <c r="GT3468"/>
      <c r="GU3468"/>
      <c r="GV3468"/>
      <c r="GW3468"/>
      <c r="GX3468"/>
      <c r="GY3468"/>
      <c r="GZ3468"/>
      <c r="HA3468"/>
      <c r="HB3468"/>
      <c r="HC3468"/>
      <c r="HD3468"/>
      <c r="HE3468"/>
    </row>
    <row r="3469" spans="1:213" s="19" customFormat="1" x14ac:dyDescent="0.25">
      <c r="A3469" s="25"/>
      <c r="B3469" s="25"/>
      <c r="C3469" s="25"/>
      <c r="F3469" s="20"/>
      <c r="G3469" s="20"/>
      <c r="H3469" s="20"/>
      <c r="I3469" s="20"/>
      <c r="J3469" s="21"/>
      <c r="K3469" s="21"/>
      <c r="L3469" s="20"/>
      <c r="M3469" s="20"/>
      <c r="N3469" s="22"/>
      <c r="O3469" s="22"/>
      <c r="P3469" s="22"/>
      <c r="Q3469" s="22"/>
      <c r="U3469" s="20"/>
      <c r="V3469" s="20"/>
      <c r="W3469" s="20"/>
      <c r="X3469" s="27"/>
      <c r="Y3469" s="253"/>
      <c r="Z3469" s="30"/>
      <c r="AA3469" s="30"/>
      <c r="AB3469" s="31"/>
      <c r="AC3469" s="31"/>
      <c r="AD3469" s="31"/>
      <c r="AE3469" s="31"/>
      <c r="AF3469" s="31"/>
      <c r="AG3469" s="241"/>
      <c r="AH3469" s="31"/>
      <c r="AI3469" s="31"/>
      <c r="AJ3469" s="31"/>
      <c r="AK3469" s="31"/>
      <c r="AL3469" s="120"/>
      <c r="AM3469" s="25"/>
      <c r="AN3469" s="25"/>
      <c r="AO3469" s="25"/>
      <c r="AP3469" s="25"/>
      <c r="AQ3469" s="26"/>
      <c r="AR3469" s="25"/>
      <c r="AS3469" s="25"/>
      <c r="AT3469" s="25"/>
      <c r="AU3469" s="25"/>
      <c r="AV3469" s="25"/>
      <c r="BC3469" s="1"/>
      <c r="BD3469"/>
      <c r="BE3469"/>
      <c r="BF3469" s="1"/>
      <c r="BG3469"/>
      <c r="BH3469"/>
      <c r="BI3469"/>
      <c r="BJ3469" s="1"/>
      <c r="BK3469" s="1"/>
      <c r="BL3469"/>
      <c r="BM3469" s="1"/>
      <c r="BN3469" s="1"/>
      <c r="BO3469" s="1"/>
      <c r="BP3469" s="1"/>
      <c r="BQ3469" s="1"/>
      <c r="BR3469" s="1"/>
      <c r="BS3469" s="1"/>
      <c r="BT3469" s="22"/>
      <c r="BU3469" s="1"/>
      <c r="BV3469" s="1"/>
      <c r="BW3469" s="1"/>
      <c r="BX3469" s="1"/>
      <c r="BY3469" s="1"/>
      <c r="BZ3469" s="1"/>
      <c r="CA3469" s="1"/>
      <c r="CB3469" s="1"/>
      <c r="CC3469" s="1"/>
      <c r="CD3469" s="1"/>
      <c r="CE3469" s="1"/>
      <c r="CF3469" s="1"/>
      <c r="CG3469" s="1"/>
      <c r="CH3469" s="1"/>
      <c r="CI3469" s="1"/>
      <c r="CJ3469" s="1"/>
      <c r="CK3469" s="1"/>
      <c r="CL3469" s="1"/>
      <c r="CM3469" s="1"/>
      <c r="CN3469" s="1"/>
      <c r="CO3469" s="1"/>
      <c r="CP3469" s="1"/>
      <c r="CQ3469" s="1"/>
      <c r="CR3469" s="1"/>
      <c r="CS3469" s="1"/>
      <c r="CT3469" s="1"/>
      <c r="CU3469" s="1"/>
      <c r="CV3469" s="1"/>
      <c r="CW3469" s="1"/>
      <c r="CX3469" s="1"/>
      <c r="CY3469" s="1"/>
      <c r="CZ3469" s="1"/>
      <c r="DA3469" s="1"/>
      <c r="DB3469" s="1"/>
      <c r="DC3469" s="1"/>
      <c r="DD3469" s="1"/>
      <c r="DE3469" s="1"/>
      <c r="DF3469" s="1"/>
      <c r="DG3469" s="1"/>
      <c r="DH3469" s="1"/>
      <c r="DI3469" s="1"/>
      <c r="DJ3469" s="1"/>
      <c r="DK3469" s="1"/>
      <c r="DL3469" s="1"/>
      <c r="DM3469" s="1"/>
      <c r="DN3469" s="1"/>
      <c r="DO3469" s="1"/>
      <c r="DP3469" s="1"/>
      <c r="DQ3469" s="1"/>
      <c r="DR3469" s="1"/>
      <c r="DS3469" s="1"/>
      <c r="DT3469" s="1"/>
      <c r="DU3469" s="1"/>
      <c r="DV3469" s="1"/>
      <c r="DW3469" s="1"/>
      <c r="DX3469" s="1"/>
      <c r="DY3469" s="1"/>
      <c r="DZ3469" s="1"/>
      <c r="EA3469" s="1"/>
      <c r="EB3469" s="1"/>
      <c r="EC3469" s="1"/>
      <c r="ED3469" s="1"/>
      <c r="EE3469" s="1"/>
      <c r="EF3469" s="1"/>
      <c r="EG3469" s="1"/>
      <c r="EH3469" s="1"/>
      <c r="EI3469" s="1"/>
      <c r="EJ3469" s="1"/>
      <c r="EK3469" s="1"/>
      <c r="EL3469" s="1"/>
      <c r="EM3469" s="1"/>
      <c r="EN3469" s="1"/>
      <c r="EO3469" s="1"/>
      <c r="EP3469" s="1"/>
      <c r="EQ3469" s="1"/>
      <c r="ER3469" s="1"/>
      <c r="ES3469" s="1"/>
      <c r="ET3469" s="1"/>
      <c r="EU3469" s="1"/>
      <c r="EV3469" s="1"/>
      <c r="EW3469" s="1"/>
      <c r="EX3469" s="1"/>
      <c r="EY3469" s="1"/>
      <c r="EZ3469" s="1"/>
      <c r="FA3469" s="1"/>
      <c r="FB3469" s="1"/>
      <c r="FC3469" s="1"/>
      <c r="FD3469" s="1"/>
      <c r="FE3469" s="1"/>
      <c r="FF3469" s="1"/>
      <c r="FG3469" s="1"/>
      <c r="FH3469" s="1"/>
      <c r="FI3469" s="1"/>
      <c r="FJ3469" s="1"/>
      <c r="FK3469" s="1"/>
      <c r="FL3469" s="1"/>
      <c r="FM3469" s="1"/>
      <c r="FN3469" s="1"/>
      <c r="FO3469" s="1"/>
      <c r="FP3469" s="1"/>
      <c r="FQ3469" s="1"/>
      <c r="FR3469" s="1"/>
      <c r="FS3469" s="1"/>
      <c r="FT3469" s="1"/>
      <c r="FU3469" s="1"/>
      <c r="FV3469" s="1"/>
      <c r="FW3469" s="1"/>
      <c r="FX3469" s="1"/>
      <c r="FY3469" s="1"/>
      <c r="FZ3469" s="1"/>
      <c r="GA3469" s="1"/>
      <c r="GB3469" s="1"/>
      <c r="GC3469" s="1"/>
      <c r="GD3469" s="1"/>
      <c r="GE3469" s="1"/>
      <c r="GF3469" s="1"/>
      <c r="GG3469" s="1"/>
      <c r="GH3469" s="1"/>
      <c r="GI3469" s="1"/>
      <c r="GJ3469" s="1"/>
      <c r="GK3469"/>
      <c r="GL3469"/>
      <c r="GM3469"/>
      <c r="GN3469"/>
      <c r="GO3469"/>
      <c r="GP3469"/>
      <c r="GQ3469"/>
      <c r="GR3469"/>
      <c r="GS3469"/>
      <c r="GT3469"/>
      <c r="GU3469"/>
      <c r="GV3469"/>
      <c r="GW3469"/>
      <c r="GX3469"/>
      <c r="GY3469"/>
      <c r="GZ3469"/>
      <c r="HA3469"/>
      <c r="HB3469"/>
      <c r="HC3469"/>
      <c r="HD3469"/>
      <c r="HE3469"/>
    </row>
    <row r="3470" spans="1:213" s="19" customFormat="1" x14ac:dyDescent="0.25">
      <c r="A3470" s="25"/>
      <c r="B3470" s="25"/>
      <c r="C3470" s="25"/>
      <c r="F3470" s="20"/>
      <c r="G3470" s="20"/>
      <c r="H3470" s="20"/>
      <c r="I3470" s="20"/>
      <c r="J3470" s="21"/>
      <c r="K3470" s="21"/>
      <c r="L3470" s="20"/>
      <c r="M3470" s="20"/>
      <c r="N3470" s="22"/>
      <c r="O3470" s="22"/>
      <c r="P3470" s="22"/>
      <c r="Q3470" s="22"/>
      <c r="U3470" s="20"/>
      <c r="V3470" s="20"/>
      <c r="W3470" s="20"/>
      <c r="X3470" s="27"/>
      <c r="Y3470" s="253"/>
      <c r="Z3470" s="30"/>
      <c r="AA3470" s="30"/>
      <c r="AB3470" s="31"/>
      <c r="AC3470" s="31"/>
      <c r="AD3470" s="31"/>
      <c r="AE3470" s="31"/>
      <c r="AF3470" s="31"/>
      <c r="AG3470" s="241"/>
      <c r="AH3470" s="31"/>
      <c r="AI3470" s="31"/>
      <c r="AJ3470" s="31"/>
      <c r="AK3470" s="31"/>
      <c r="AL3470" s="120"/>
      <c r="AM3470" s="25"/>
      <c r="AN3470" s="25"/>
      <c r="AO3470" s="25"/>
      <c r="AP3470" s="25"/>
      <c r="AQ3470" s="26"/>
      <c r="AR3470" s="25"/>
      <c r="AS3470" s="25"/>
      <c r="AT3470" s="25"/>
      <c r="AU3470" s="25"/>
      <c r="AV3470" s="25"/>
      <c r="BC3470" s="1"/>
      <c r="BD3470"/>
      <c r="BE3470"/>
      <c r="BF3470" s="1"/>
      <c r="BG3470"/>
      <c r="BH3470"/>
      <c r="BI3470"/>
      <c r="BJ3470" s="1"/>
      <c r="BK3470" s="1"/>
      <c r="BL3470"/>
      <c r="BM3470" s="1"/>
      <c r="BN3470" s="1"/>
      <c r="BO3470" s="1"/>
      <c r="BP3470" s="1"/>
      <c r="BQ3470" s="1"/>
      <c r="BR3470" s="1"/>
      <c r="BS3470" s="1"/>
      <c r="BT3470" s="22"/>
      <c r="BU3470" s="1"/>
      <c r="BV3470" s="1"/>
      <c r="BW3470" s="1"/>
      <c r="BX3470" s="1"/>
      <c r="BY3470" s="1"/>
      <c r="BZ3470" s="1"/>
      <c r="CA3470" s="1"/>
      <c r="CB3470" s="1"/>
      <c r="CC3470" s="1"/>
      <c r="CD3470" s="1"/>
      <c r="CE3470" s="1"/>
      <c r="CF3470" s="1"/>
      <c r="CG3470" s="1"/>
      <c r="CH3470" s="1"/>
      <c r="CI3470" s="1"/>
      <c r="CJ3470" s="1"/>
      <c r="CK3470" s="1"/>
      <c r="CL3470" s="1"/>
      <c r="CM3470" s="1"/>
      <c r="CN3470" s="1"/>
      <c r="CO3470" s="1"/>
      <c r="CP3470" s="1"/>
      <c r="CQ3470" s="1"/>
      <c r="CR3470" s="1"/>
      <c r="CS3470" s="1"/>
      <c r="CT3470" s="1"/>
      <c r="CU3470" s="1"/>
      <c r="CV3470" s="1"/>
      <c r="CW3470" s="1"/>
      <c r="CX3470" s="1"/>
      <c r="CY3470" s="1"/>
      <c r="CZ3470" s="1"/>
      <c r="DA3470" s="1"/>
      <c r="DB3470" s="1"/>
      <c r="DC3470" s="1"/>
      <c r="DD3470" s="1"/>
      <c r="DE3470" s="1"/>
      <c r="DF3470" s="1"/>
      <c r="DG3470" s="1"/>
      <c r="DH3470" s="1"/>
      <c r="DI3470" s="1"/>
      <c r="DJ3470" s="1"/>
      <c r="DK3470" s="1"/>
      <c r="DL3470" s="1"/>
      <c r="DM3470" s="1"/>
      <c r="DN3470" s="1"/>
      <c r="DO3470" s="1"/>
      <c r="DP3470" s="1"/>
      <c r="DQ3470" s="1"/>
      <c r="DR3470" s="1"/>
      <c r="DS3470" s="1"/>
      <c r="DT3470" s="1"/>
      <c r="DU3470" s="1"/>
      <c r="DV3470" s="1"/>
      <c r="DW3470" s="1"/>
      <c r="DX3470" s="1"/>
      <c r="DY3470" s="1"/>
      <c r="DZ3470" s="1"/>
      <c r="EA3470" s="1"/>
      <c r="EB3470" s="1"/>
      <c r="EC3470" s="1"/>
      <c r="ED3470" s="1"/>
      <c r="EE3470" s="1"/>
      <c r="EF3470" s="1"/>
      <c r="EG3470" s="1"/>
      <c r="EH3470" s="1"/>
      <c r="EI3470" s="1"/>
      <c r="EJ3470" s="1"/>
      <c r="EK3470" s="1"/>
      <c r="EL3470" s="1"/>
      <c r="EM3470" s="1"/>
      <c r="EN3470" s="1"/>
      <c r="EO3470" s="1"/>
      <c r="EP3470" s="1"/>
      <c r="EQ3470" s="1"/>
      <c r="ER3470" s="1"/>
      <c r="ES3470" s="1"/>
      <c r="ET3470" s="1"/>
      <c r="EU3470" s="1"/>
      <c r="EV3470" s="1"/>
      <c r="EW3470" s="1"/>
      <c r="EX3470" s="1"/>
      <c r="EY3470" s="1"/>
      <c r="EZ3470" s="1"/>
      <c r="FA3470" s="1"/>
      <c r="FB3470" s="1"/>
      <c r="FC3470" s="1"/>
      <c r="FD3470" s="1"/>
      <c r="FE3470" s="1"/>
      <c r="FF3470" s="1"/>
      <c r="FG3470" s="1"/>
      <c r="FH3470" s="1"/>
      <c r="FI3470" s="1"/>
      <c r="FJ3470" s="1"/>
      <c r="FK3470" s="1"/>
      <c r="FL3470" s="1"/>
      <c r="FM3470" s="1"/>
      <c r="FN3470" s="1"/>
      <c r="FO3470" s="1"/>
      <c r="FP3470" s="1"/>
      <c r="FQ3470" s="1"/>
      <c r="FR3470" s="1"/>
      <c r="FS3470" s="1"/>
      <c r="FT3470" s="1"/>
      <c r="FU3470" s="1"/>
      <c r="FV3470" s="1"/>
      <c r="FW3470" s="1"/>
      <c r="FX3470" s="1"/>
      <c r="FY3470" s="1"/>
      <c r="FZ3470" s="1"/>
      <c r="GA3470" s="1"/>
      <c r="GB3470" s="1"/>
      <c r="GC3470" s="1"/>
      <c r="GD3470" s="1"/>
      <c r="GE3470" s="1"/>
      <c r="GF3470" s="1"/>
      <c r="GG3470" s="1"/>
      <c r="GH3470" s="1"/>
      <c r="GI3470" s="1"/>
      <c r="GJ3470" s="1"/>
      <c r="GK3470"/>
      <c r="GL3470"/>
      <c r="GM3470"/>
      <c r="GN3470"/>
      <c r="GO3470"/>
      <c r="GP3470"/>
      <c r="GQ3470"/>
      <c r="GR3470"/>
      <c r="GS3470"/>
      <c r="GT3470"/>
      <c r="GU3470"/>
      <c r="GV3470"/>
      <c r="GW3470"/>
      <c r="GX3470"/>
      <c r="GY3470"/>
      <c r="GZ3470"/>
      <c r="HA3470"/>
      <c r="HB3470"/>
      <c r="HC3470"/>
      <c r="HD3470"/>
      <c r="HE3470"/>
    </row>
    <row r="3471" spans="1:213" s="19" customFormat="1" x14ac:dyDescent="0.25">
      <c r="A3471" s="25"/>
      <c r="B3471" s="25"/>
      <c r="C3471" s="25"/>
      <c r="F3471" s="20"/>
      <c r="G3471" s="20"/>
      <c r="H3471" s="20"/>
      <c r="I3471" s="20"/>
      <c r="J3471" s="21"/>
      <c r="K3471" s="21"/>
      <c r="L3471" s="20"/>
      <c r="M3471" s="20"/>
      <c r="N3471" s="22"/>
      <c r="O3471" s="22"/>
      <c r="P3471" s="22"/>
      <c r="Q3471" s="22"/>
      <c r="U3471" s="20"/>
      <c r="V3471" s="20"/>
      <c r="W3471" s="20"/>
      <c r="X3471" s="27"/>
      <c r="Y3471" s="253"/>
      <c r="Z3471" s="30"/>
      <c r="AA3471" s="30"/>
      <c r="AB3471" s="31"/>
      <c r="AC3471" s="31"/>
      <c r="AD3471" s="31"/>
      <c r="AE3471" s="31"/>
      <c r="AF3471" s="31"/>
      <c r="AG3471" s="241"/>
      <c r="AH3471" s="31"/>
      <c r="AI3471" s="31"/>
      <c r="AJ3471" s="31"/>
      <c r="AK3471" s="31"/>
      <c r="AL3471" s="120"/>
      <c r="AM3471" s="25"/>
      <c r="AN3471" s="25"/>
      <c r="AO3471" s="25"/>
      <c r="AP3471" s="25"/>
      <c r="AQ3471" s="26"/>
      <c r="AR3471" s="25"/>
      <c r="AS3471" s="25"/>
      <c r="AT3471" s="25"/>
      <c r="AU3471" s="25"/>
      <c r="AV3471" s="25"/>
      <c r="BC3471" s="1"/>
      <c r="BD3471"/>
      <c r="BE3471"/>
      <c r="BF3471" s="1"/>
      <c r="BG3471"/>
      <c r="BH3471"/>
      <c r="BI3471"/>
      <c r="BJ3471" s="1"/>
      <c r="BK3471" s="1"/>
      <c r="BL3471"/>
      <c r="BM3471" s="1"/>
      <c r="BN3471" s="1"/>
      <c r="BO3471" s="1"/>
      <c r="BP3471" s="1"/>
      <c r="BQ3471" s="1"/>
      <c r="BR3471" s="1"/>
      <c r="BS3471" s="1"/>
      <c r="BT3471" s="22"/>
      <c r="BU3471" s="1"/>
      <c r="BV3471" s="1"/>
      <c r="BW3471" s="1"/>
      <c r="BX3471" s="1"/>
      <c r="BY3471" s="1"/>
      <c r="BZ3471" s="1"/>
      <c r="CA3471" s="1"/>
      <c r="CB3471" s="1"/>
      <c r="CC3471" s="1"/>
      <c r="CD3471" s="1"/>
      <c r="CE3471" s="1"/>
      <c r="CF3471" s="1"/>
      <c r="CG3471" s="1"/>
      <c r="CH3471" s="1"/>
      <c r="CI3471" s="1"/>
      <c r="CJ3471" s="1"/>
      <c r="CK3471" s="1"/>
      <c r="CL3471" s="1"/>
      <c r="CM3471" s="1"/>
      <c r="CN3471" s="1"/>
      <c r="CO3471" s="1"/>
      <c r="CP3471" s="1"/>
      <c r="CQ3471" s="1"/>
      <c r="CR3471" s="1"/>
      <c r="CS3471" s="1"/>
      <c r="CT3471" s="1"/>
      <c r="CU3471" s="1"/>
      <c r="CV3471" s="1"/>
      <c r="CW3471" s="1"/>
      <c r="CX3471" s="1"/>
      <c r="CY3471" s="1"/>
      <c r="CZ3471" s="1"/>
      <c r="DA3471" s="1"/>
      <c r="DB3471" s="1"/>
      <c r="DC3471" s="1"/>
      <c r="DD3471" s="1"/>
      <c r="DE3471" s="1"/>
      <c r="DF3471" s="1"/>
      <c r="DG3471" s="1"/>
      <c r="DH3471" s="1"/>
      <c r="DI3471" s="1"/>
      <c r="DJ3471" s="1"/>
      <c r="DK3471" s="1"/>
      <c r="DL3471" s="1"/>
      <c r="DM3471" s="1"/>
      <c r="DN3471" s="1"/>
      <c r="DO3471" s="1"/>
      <c r="DP3471" s="1"/>
      <c r="DQ3471" s="1"/>
      <c r="DR3471" s="1"/>
      <c r="DS3471" s="1"/>
      <c r="DT3471" s="1"/>
      <c r="DU3471" s="1"/>
      <c r="DV3471" s="1"/>
      <c r="DW3471" s="1"/>
      <c r="DX3471" s="1"/>
      <c r="DY3471" s="1"/>
      <c r="DZ3471" s="1"/>
      <c r="EA3471" s="1"/>
      <c r="EB3471" s="1"/>
      <c r="EC3471" s="1"/>
      <c r="ED3471" s="1"/>
      <c r="EE3471" s="1"/>
      <c r="EF3471" s="1"/>
      <c r="EG3471" s="1"/>
      <c r="EH3471" s="1"/>
      <c r="EI3471" s="1"/>
      <c r="EJ3471" s="1"/>
      <c r="EK3471" s="1"/>
      <c r="EL3471" s="1"/>
      <c r="EM3471" s="1"/>
      <c r="EN3471" s="1"/>
      <c r="EO3471" s="1"/>
      <c r="EP3471" s="1"/>
      <c r="EQ3471" s="1"/>
      <c r="ER3471" s="1"/>
      <c r="ES3471" s="1"/>
      <c r="ET3471" s="1"/>
      <c r="EU3471" s="1"/>
      <c r="EV3471" s="1"/>
      <c r="EW3471" s="1"/>
      <c r="EX3471" s="1"/>
      <c r="EY3471" s="1"/>
      <c r="EZ3471" s="1"/>
      <c r="FA3471" s="1"/>
      <c r="FB3471" s="1"/>
      <c r="FC3471" s="1"/>
      <c r="FD3471" s="1"/>
      <c r="FE3471" s="1"/>
      <c r="FF3471" s="1"/>
      <c r="FG3471" s="1"/>
      <c r="FH3471" s="1"/>
      <c r="FI3471" s="1"/>
      <c r="FJ3471" s="1"/>
      <c r="FK3471" s="1"/>
      <c r="FL3471" s="1"/>
      <c r="FM3471" s="1"/>
      <c r="FN3471" s="1"/>
      <c r="FO3471" s="1"/>
      <c r="FP3471" s="1"/>
      <c r="FQ3471" s="1"/>
      <c r="FR3471" s="1"/>
      <c r="FS3471" s="1"/>
      <c r="FT3471" s="1"/>
      <c r="FU3471" s="1"/>
      <c r="FV3471" s="1"/>
      <c r="FW3471" s="1"/>
      <c r="FX3471" s="1"/>
      <c r="FY3471" s="1"/>
      <c r="FZ3471" s="1"/>
      <c r="GA3471" s="1"/>
      <c r="GB3471" s="1"/>
      <c r="GC3471" s="1"/>
      <c r="GD3471" s="1"/>
      <c r="GE3471" s="1"/>
      <c r="GF3471" s="1"/>
      <c r="GG3471" s="1"/>
      <c r="GH3471" s="1"/>
      <c r="GI3471" s="1"/>
      <c r="GJ3471" s="1"/>
      <c r="GK3471"/>
      <c r="GL3471"/>
      <c r="GM3471"/>
      <c r="GN3471"/>
      <c r="GO3471"/>
      <c r="GP3471"/>
      <c r="GQ3471"/>
      <c r="GR3471"/>
      <c r="GS3471"/>
      <c r="GT3471"/>
      <c r="GU3471"/>
      <c r="GV3471"/>
      <c r="GW3471"/>
      <c r="GX3471"/>
      <c r="GY3471"/>
      <c r="GZ3471"/>
      <c r="HA3471"/>
      <c r="HB3471"/>
      <c r="HC3471"/>
      <c r="HD3471"/>
      <c r="HE3471"/>
    </row>
    <row r="3472" spans="1:213" s="19" customFormat="1" x14ac:dyDescent="0.25">
      <c r="A3472" s="25"/>
      <c r="B3472" s="25"/>
      <c r="C3472" s="25"/>
      <c r="F3472" s="20"/>
      <c r="G3472" s="20"/>
      <c r="H3472" s="20"/>
      <c r="I3472" s="20"/>
      <c r="J3472" s="21"/>
      <c r="K3472" s="21"/>
      <c r="L3472" s="20"/>
      <c r="M3472" s="20"/>
      <c r="N3472" s="22"/>
      <c r="O3472" s="22"/>
      <c r="P3472" s="22"/>
      <c r="Q3472" s="22"/>
      <c r="U3472" s="20"/>
      <c r="V3472" s="20"/>
      <c r="W3472" s="20"/>
      <c r="X3472" s="27"/>
      <c r="Y3472" s="253"/>
      <c r="Z3472" s="30"/>
      <c r="AA3472" s="30"/>
      <c r="AB3472" s="31"/>
      <c r="AC3472" s="31"/>
      <c r="AD3472" s="31"/>
      <c r="AE3472" s="31"/>
      <c r="AF3472" s="31"/>
      <c r="AG3472" s="241"/>
      <c r="AH3472" s="31"/>
      <c r="AI3472" s="31"/>
      <c r="AJ3472" s="31"/>
      <c r="AK3472" s="31"/>
      <c r="AL3472" s="120"/>
      <c r="AM3472" s="25"/>
      <c r="AN3472" s="25"/>
      <c r="AO3472" s="25"/>
      <c r="AP3472" s="25"/>
      <c r="AQ3472" s="26"/>
      <c r="AR3472" s="25"/>
      <c r="AS3472" s="25"/>
      <c r="AT3472" s="25"/>
      <c r="AU3472" s="25"/>
      <c r="AV3472" s="25"/>
      <c r="BC3472" s="1"/>
      <c r="BD3472"/>
      <c r="BE3472"/>
      <c r="BF3472" s="1"/>
      <c r="BG3472"/>
      <c r="BH3472"/>
      <c r="BI3472"/>
      <c r="BJ3472" s="1"/>
      <c r="BK3472" s="1"/>
      <c r="BL3472"/>
      <c r="BM3472" s="1"/>
      <c r="BN3472" s="1"/>
      <c r="BO3472" s="1"/>
      <c r="BP3472" s="1"/>
      <c r="BQ3472" s="1"/>
      <c r="BR3472" s="1"/>
      <c r="BS3472" s="1"/>
      <c r="BT3472" s="22"/>
      <c r="BU3472" s="1"/>
      <c r="BV3472" s="1"/>
      <c r="BW3472" s="1"/>
      <c r="BX3472" s="1"/>
      <c r="BY3472" s="1"/>
      <c r="BZ3472" s="1"/>
      <c r="CA3472" s="1"/>
      <c r="CB3472" s="1"/>
      <c r="CC3472" s="1"/>
      <c r="CD3472" s="1"/>
      <c r="CE3472" s="1"/>
      <c r="CF3472" s="1"/>
      <c r="CG3472" s="1"/>
      <c r="CH3472" s="1"/>
      <c r="CI3472" s="1"/>
      <c r="CJ3472" s="1"/>
      <c r="CK3472" s="1"/>
      <c r="CL3472" s="1"/>
      <c r="CM3472" s="1"/>
      <c r="CN3472" s="1"/>
      <c r="CO3472" s="1"/>
      <c r="CP3472" s="1"/>
      <c r="CQ3472" s="1"/>
      <c r="CR3472" s="1"/>
      <c r="CS3472" s="1"/>
      <c r="CT3472" s="1"/>
      <c r="CU3472" s="1"/>
      <c r="CV3472" s="1"/>
      <c r="CW3472" s="1"/>
      <c r="CX3472" s="1"/>
      <c r="CY3472" s="1"/>
      <c r="CZ3472" s="1"/>
      <c r="DA3472" s="1"/>
      <c r="DB3472" s="1"/>
      <c r="DC3472" s="1"/>
      <c r="DD3472" s="1"/>
      <c r="DE3472" s="1"/>
      <c r="DF3472" s="1"/>
      <c r="DG3472" s="1"/>
      <c r="DH3472" s="1"/>
      <c r="DI3472" s="1"/>
      <c r="DJ3472" s="1"/>
      <c r="DK3472" s="1"/>
      <c r="DL3472" s="1"/>
      <c r="DM3472" s="1"/>
      <c r="DN3472" s="1"/>
      <c r="DO3472" s="1"/>
      <c r="DP3472" s="1"/>
      <c r="DQ3472" s="1"/>
      <c r="DR3472" s="1"/>
      <c r="DS3472" s="1"/>
      <c r="DT3472" s="1"/>
      <c r="DU3472" s="1"/>
      <c r="DV3472" s="1"/>
      <c r="DW3472" s="1"/>
      <c r="DX3472" s="1"/>
      <c r="DY3472" s="1"/>
      <c r="DZ3472" s="1"/>
      <c r="EA3472" s="1"/>
      <c r="EB3472" s="1"/>
      <c r="EC3472" s="1"/>
      <c r="ED3472" s="1"/>
      <c r="EE3472" s="1"/>
      <c r="EF3472" s="1"/>
      <c r="EG3472" s="1"/>
      <c r="EH3472" s="1"/>
      <c r="EI3472" s="1"/>
      <c r="EJ3472" s="1"/>
      <c r="EK3472" s="1"/>
      <c r="EL3472" s="1"/>
      <c r="EM3472" s="1"/>
      <c r="EN3472" s="1"/>
      <c r="EO3472" s="1"/>
      <c r="EP3472" s="1"/>
      <c r="EQ3472" s="1"/>
      <c r="ER3472" s="1"/>
      <c r="ES3472" s="1"/>
      <c r="ET3472" s="1"/>
      <c r="EU3472" s="1"/>
      <c r="EV3472" s="1"/>
      <c r="EW3472" s="1"/>
      <c r="EX3472" s="1"/>
      <c r="EY3472" s="1"/>
      <c r="EZ3472" s="1"/>
      <c r="FA3472" s="1"/>
      <c r="FB3472" s="1"/>
      <c r="FC3472" s="1"/>
      <c r="FD3472" s="1"/>
      <c r="FE3472" s="1"/>
      <c r="FF3472" s="1"/>
      <c r="FG3472" s="1"/>
      <c r="FH3472" s="1"/>
      <c r="FI3472" s="1"/>
      <c r="FJ3472" s="1"/>
      <c r="FK3472" s="1"/>
      <c r="FL3472" s="1"/>
      <c r="FM3472" s="1"/>
      <c r="FN3472" s="1"/>
      <c r="FO3472" s="1"/>
      <c r="FP3472" s="1"/>
      <c r="FQ3472" s="1"/>
      <c r="FR3472" s="1"/>
      <c r="FS3472" s="1"/>
      <c r="FT3472" s="1"/>
      <c r="FU3472" s="1"/>
      <c r="FV3472" s="1"/>
      <c r="FW3472" s="1"/>
      <c r="FX3472" s="1"/>
      <c r="FY3472" s="1"/>
      <c r="FZ3472" s="1"/>
      <c r="GA3472" s="1"/>
      <c r="GB3472" s="1"/>
      <c r="GC3472" s="1"/>
      <c r="GD3472" s="1"/>
      <c r="GE3472" s="1"/>
      <c r="GF3472" s="1"/>
      <c r="GG3472" s="1"/>
      <c r="GH3472" s="1"/>
      <c r="GI3472" s="1"/>
      <c r="GJ3472" s="1"/>
      <c r="GK3472"/>
      <c r="GL3472"/>
      <c r="GM3472"/>
      <c r="GN3472"/>
      <c r="GO3472"/>
      <c r="GP3472"/>
      <c r="GQ3472"/>
      <c r="GR3472"/>
      <c r="GS3472"/>
      <c r="GT3472"/>
      <c r="GU3472"/>
      <c r="GV3472"/>
      <c r="GW3472"/>
      <c r="GX3472"/>
      <c r="GY3472"/>
      <c r="GZ3472"/>
      <c r="HA3472"/>
      <c r="HB3472"/>
      <c r="HC3472"/>
      <c r="HD3472"/>
      <c r="HE3472"/>
    </row>
    <row r="3473" spans="1:213" s="19" customFormat="1" x14ac:dyDescent="0.25">
      <c r="A3473" s="25"/>
      <c r="B3473" s="25"/>
      <c r="C3473" s="25"/>
      <c r="F3473" s="20"/>
      <c r="G3473" s="20"/>
      <c r="H3473" s="20"/>
      <c r="I3473" s="20"/>
      <c r="J3473" s="21"/>
      <c r="K3473" s="21"/>
      <c r="L3473" s="20"/>
      <c r="M3473" s="20"/>
      <c r="N3473" s="22"/>
      <c r="O3473" s="22"/>
      <c r="P3473" s="22"/>
      <c r="Q3473" s="22"/>
      <c r="U3473" s="20"/>
      <c r="V3473" s="20"/>
      <c r="W3473" s="20"/>
      <c r="X3473" s="27"/>
      <c r="Y3473" s="253"/>
      <c r="Z3473" s="30"/>
      <c r="AA3473" s="30"/>
      <c r="AB3473" s="31"/>
      <c r="AC3473" s="31"/>
      <c r="AD3473" s="31"/>
      <c r="AE3473" s="31"/>
      <c r="AF3473" s="31"/>
      <c r="AG3473" s="241"/>
      <c r="AH3473" s="31"/>
      <c r="AI3473" s="31"/>
      <c r="AJ3473" s="31"/>
      <c r="AK3473" s="31"/>
      <c r="AL3473" s="120"/>
      <c r="AM3473" s="25"/>
      <c r="AN3473" s="25"/>
      <c r="AO3473" s="25"/>
      <c r="AP3473" s="25"/>
      <c r="AQ3473" s="26"/>
      <c r="AR3473" s="25"/>
      <c r="AS3473" s="25"/>
      <c r="AT3473" s="25"/>
      <c r="AU3473" s="25"/>
      <c r="AV3473" s="25"/>
      <c r="BC3473" s="1"/>
      <c r="BD3473"/>
      <c r="BE3473"/>
      <c r="BF3473" s="1"/>
      <c r="BG3473"/>
      <c r="BH3473"/>
      <c r="BI3473"/>
      <c r="BJ3473" s="1"/>
      <c r="BK3473" s="1"/>
      <c r="BL3473"/>
      <c r="BM3473" s="1"/>
      <c r="BN3473" s="1"/>
      <c r="BO3473" s="1"/>
      <c r="BP3473" s="1"/>
      <c r="BQ3473" s="1"/>
      <c r="BR3473" s="1"/>
      <c r="BS3473" s="1"/>
      <c r="BT3473" s="22"/>
      <c r="BU3473" s="1"/>
      <c r="BV3473" s="1"/>
      <c r="BW3473" s="1"/>
      <c r="BX3473" s="1"/>
      <c r="BY3473" s="1"/>
      <c r="BZ3473" s="1"/>
      <c r="CA3473" s="1"/>
      <c r="CB3473" s="1"/>
      <c r="CC3473" s="1"/>
      <c r="CD3473" s="1"/>
      <c r="CE3473" s="1"/>
      <c r="CF3473" s="1"/>
      <c r="CG3473" s="1"/>
      <c r="CH3473" s="1"/>
      <c r="CI3473" s="1"/>
      <c r="CJ3473" s="1"/>
      <c r="CK3473" s="1"/>
      <c r="CL3473" s="1"/>
      <c r="CM3473" s="1"/>
      <c r="CN3473" s="1"/>
      <c r="CO3473" s="1"/>
      <c r="CP3473" s="1"/>
      <c r="CQ3473" s="1"/>
      <c r="CR3473" s="1"/>
      <c r="CS3473" s="1"/>
      <c r="CT3473" s="1"/>
      <c r="CU3473" s="1"/>
      <c r="CV3473" s="1"/>
      <c r="CW3473" s="1"/>
      <c r="CX3473" s="1"/>
      <c r="CY3473" s="1"/>
      <c r="CZ3473" s="1"/>
      <c r="DA3473" s="1"/>
      <c r="DB3473" s="1"/>
      <c r="DC3473" s="1"/>
      <c r="DD3473" s="1"/>
      <c r="DE3473" s="1"/>
      <c r="DF3473" s="1"/>
      <c r="DG3473" s="1"/>
      <c r="DH3473" s="1"/>
      <c r="DI3473" s="1"/>
      <c r="DJ3473" s="1"/>
      <c r="DK3473" s="1"/>
      <c r="DL3473" s="1"/>
      <c r="DM3473" s="1"/>
      <c r="DN3473" s="1"/>
      <c r="DO3473" s="1"/>
      <c r="DP3473" s="1"/>
      <c r="DQ3473" s="1"/>
      <c r="DR3473" s="1"/>
      <c r="DS3473" s="1"/>
      <c r="DT3473" s="1"/>
      <c r="DU3473" s="1"/>
      <c r="DV3473" s="1"/>
      <c r="DW3473" s="1"/>
      <c r="DX3473" s="1"/>
      <c r="DY3473" s="1"/>
      <c r="DZ3473" s="1"/>
      <c r="EA3473" s="1"/>
      <c r="EB3473" s="1"/>
      <c r="EC3473" s="1"/>
      <c r="ED3473" s="1"/>
      <c r="EE3473" s="1"/>
      <c r="EF3473" s="1"/>
      <c r="EG3473" s="1"/>
      <c r="EH3473" s="1"/>
      <c r="EI3473" s="1"/>
      <c r="EJ3473" s="1"/>
      <c r="EK3473" s="1"/>
      <c r="EL3473" s="1"/>
      <c r="EM3473" s="1"/>
      <c r="EN3473" s="1"/>
      <c r="EO3473" s="1"/>
      <c r="EP3473" s="1"/>
      <c r="EQ3473" s="1"/>
      <c r="ER3473" s="1"/>
      <c r="ES3473" s="1"/>
      <c r="ET3473" s="1"/>
      <c r="EU3473" s="1"/>
      <c r="EV3473" s="1"/>
      <c r="EW3473" s="1"/>
      <c r="EX3473" s="1"/>
      <c r="EY3473" s="1"/>
      <c r="EZ3473" s="1"/>
      <c r="FA3473" s="1"/>
      <c r="FB3473" s="1"/>
      <c r="FC3473" s="1"/>
      <c r="FD3473" s="1"/>
      <c r="FE3473" s="1"/>
      <c r="FF3473" s="1"/>
      <c r="FG3473" s="1"/>
      <c r="FH3473" s="1"/>
      <c r="FI3473" s="1"/>
      <c r="FJ3473" s="1"/>
      <c r="FK3473" s="1"/>
      <c r="FL3473" s="1"/>
      <c r="FM3473" s="1"/>
      <c r="FN3473" s="1"/>
      <c r="FO3473" s="1"/>
      <c r="FP3473" s="1"/>
      <c r="FQ3473" s="1"/>
      <c r="FR3473" s="1"/>
      <c r="FS3473" s="1"/>
      <c r="FT3473" s="1"/>
      <c r="FU3473" s="1"/>
      <c r="FV3473" s="1"/>
      <c r="FW3473" s="1"/>
      <c r="FX3473" s="1"/>
      <c r="FY3473" s="1"/>
      <c r="FZ3473" s="1"/>
      <c r="GA3473" s="1"/>
      <c r="GB3473" s="1"/>
      <c r="GC3473" s="1"/>
      <c r="GD3473" s="1"/>
      <c r="GE3473" s="1"/>
      <c r="GF3473" s="1"/>
      <c r="GG3473" s="1"/>
      <c r="GH3473" s="1"/>
      <c r="GI3473" s="1"/>
      <c r="GJ3473" s="1"/>
      <c r="GK3473"/>
      <c r="GL3473"/>
      <c r="GM3473"/>
      <c r="GN3473"/>
      <c r="GO3473"/>
      <c r="GP3473"/>
      <c r="GQ3473"/>
      <c r="GR3473"/>
      <c r="GS3473"/>
      <c r="GT3473"/>
      <c r="GU3473"/>
      <c r="GV3473"/>
      <c r="GW3473"/>
      <c r="GX3473"/>
      <c r="GY3473"/>
      <c r="GZ3473"/>
      <c r="HA3473"/>
      <c r="HB3473"/>
      <c r="HC3473"/>
      <c r="HD3473"/>
      <c r="HE3473"/>
    </row>
    <row r="3474" spans="1:213" s="19" customFormat="1" x14ac:dyDescent="0.25">
      <c r="A3474" s="25"/>
      <c r="B3474" s="25"/>
      <c r="C3474" s="25"/>
      <c r="F3474" s="20"/>
      <c r="G3474" s="20"/>
      <c r="H3474" s="20"/>
      <c r="I3474" s="20"/>
      <c r="J3474" s="21"/>
      <c r="K3474" s="21"/>
      <c r="L3474" s="20"/>
      <c r="M3474" s="20"/>
      <c r="N3474" s="22"/>
      <c r="O3474" s="22"/>
      <c r="P3474" s="22"/>
      <c r="Q3474" s="22"/>
      <c r="U3474" s="20"/>
      <c r="V3474" s="20"/>
      <c r="W3474" s="20"/>
      <c r="X3474" s="27"/>
      <c r="Y3474" s="253"/>
      <c r="Z3474" s="30"/>
      <c r="AA3474" s="30"/>
      <c r="AB3474" s="31"/>
      <c r="AC3474" s="31"/>
      <c r="AD3474" s="31"/>
      <c r="AE3474" s="31"/>
      <c r="AF3474" s="31"/>
      <c r="AG3474" s="241"/>
      <c r="AH3474" s="31"/>
      <c r="AI3474" s="31"/>
      <c r="AJ3474" s="31"/>
      <c r="AK3474" s="31"/>
      <c r="AL3474" s="120"/>
      <c r="AM3474" s="25"/>
      <c r="AN3474" s="25"/>
      <c r="AO3474" s="25"/>
      <c r="AP3474" s="25"/>
      <c r="AQ3474" s="26"/>
      <c r="AR3474" s="25"/>
      <c r="AS3474" s="25"/>
      <c r="AT3474" s="25"/>
      <c r="AU3474" s="25"/>
      <c r="AV3474" s="25"/>
      <c r="BC3474" s="1"/>
      <c r="BD3474"/>
      <c r="BE3474"/>
      <c r="BF3474" s="1"/>
      <c r="BG3474"/>
      <c r="BH3474"/>
      <c r="BI3474"/>
      <c r="BJ3474" s="1"/>
      <c r="BK3474" s="1"/>
      <c r="BL3474"/>
      <c r="BM3474" s="1"/>
      <c r="BN3474" s="1"/>
      <c r="BO3474" s="1"/>
      <c r="BP3474" s="1"/>
      <c r="BQ3474" s="1"/>
      <c r="BR3474" s="1"/>
      <c r="BS3474" s="1"/>
      <c r="BT3474" s="22"/>
      <c r="BU3474" s="1"/>
      <c r="BV3474" s="1"/>
      <c r="BW3474" s="1"/>
      <c r="BX3474" s="1"/>
      <c r="BY3474" s="1"/>
      <c r="BZ3474" s="1"/>
      <c r="CA3474" s="1"/>
      <c r="CB3474" s="1"/>
      <c r="CC3474" s="1"/>
      <c r="CD3474" s="1"/>
      <c r="CE3474" s="1"/>
      <c r="CF3474" s="1"/>
      <c r="CG3474" s="1"/>
      <c r="CH3474" s="1"/>
      <c r="CI3474" s="1"/>
      <c r="CJ3474" s="1"/>
      <c r="CK3474" s="1"/>
      <c r="CL3474" s="1"/>
      <c r="CM3474" s="1"/>
      <c r="CN3474" s="1"/>
      <c r="CO3474" s="1"/>
      <c r="CP3474" s="1"/>
      <c r="CQ3474" s="1"/>
      <c r="CR3474" s="1"/>
      <c r="CS3474" s="1"/>
      <c r="CT3474" s="1"/>
      <c r="CU3474" s="1"/>
      <c r="CV3474" s="1"/>
      <c r="CW3474" s="1"/>
      <c r="CX3474" s="1"/>
      <c r="CY3474" s="1"/>
      <c r="CZ3474" s="1"/>
      <c r="DA3474" s="1"/>
      <c r="DB3474" s="1"/>
      <c r="DC3474" s="1"/>
      <c r="DD3474" s="1"/>
      <c r="DE3474" s="1"/>
      <c r="DF3474" s="1"/>
      <c r="DG3474" s="1"/>
      <c r="DH3474" s="1"/>
      <c r="DI3474" s="1"/>
      <c r="DJ3474" s="1"/>
      <c r="DK3474" s="1"/>
      <c r="DL3474" s="1"/>
      <c r="DM3474" s="1"/>
      <c r="DN3474" s="1"/>
      <c r="DO3474" s="1"/>
      <c r="DP3474" s="1"/>
      <c r="DQ3474" s="1"/>
      <c r="DR3474" s="1"/>
      <c r="DS3474" s="1"/>
      <c r="DT3474" s="1"/>
      <c r="DU3474" s="1"/>
      <c r="DV3474" s="1"/>
      <c r="DW3474" s="1"/>
      <c r="DX3474" s="1"/>
      <c r="DY3474" s="1"/>
      <c r="DZ3474" s="1"/>
      <c r="EA3474" s="1"/>
      <c r="EB3474" s="1"/>
      <c r="EC3474" s="1"/>
      <c r="ED3474" s="1"/>
      <c r="EE3474" s="1"/>
      <c r="EF3474" s="1"/>
      <c r="EG3474" s="1"/>
      <c r="EH3474" s="1"/>
      <c r="EI3474" s="1"/>
      <c r="EJ3474" s="1"/>
      <c r="EK3474" s="1"/>
      <c r="EL3474" s="1"/>
      <c r="EM3474" s="1"/>
      <c r="EN3474" s="1"/>
      <c r="EO3474" s="1"/>
      <c r="EP3474" s="1"/>
      <c r="EQ3474" s="1"/>
      <c r="ER3474" s="1"/>
      <c r="ES3474" s="1"/>
      <c r="ET3474" s="1"/>
      <c r="EU3474" s="1"/>
      <c r="EV3474" s="1"/>
      <c r="EW3474" s="1"/>
      <c r="EX3474" s="1"/>
      <c r="EY3474" s="1"/>
      <c r="EZ3474" s="1"/>
      <c r="FA3474" s="1"/>
      <c r="FB3474" s="1"/>
      <c r="FC3474" s="1"/>
      <c r="FD3474" s="1"/>
      <c r="FE3474" s="1"/>
      <c r="FF3474" s="1"/>
      <c r="FG3474" s="1"/>
      <c r="FH3474" s="1"/>
      <c r="FI3474" s="1"/>
      <c r="FJ3474" s="1"/>
      <c r="FK3474" s="1"/>
      <c r="FL3474" s="1"/>
      <c r="FM3474" s="1"/>
      <c r="FN3474" s="1"/>
      <c r="FO3474" s="1"/>
      <c r="FP3474" s="1"/>
      <c r="FQ3474" s="1"/>
      <c r="FR3474" s="1"/>
      <c r="FS3474" s="1"/>
      <c r="FT3474" s="1"/>
      <c r="FU3474" s="1"/>
      <c r="FV3474" s="1"/>
      <c r="FW3474" s="1"/>
      <c r="FX3474" s="1"/>
      <c r="FY3474" s="1"/>
      <c r="FZ3474" s="1"/>
      <c r="GA3474" s="1"/>
      <c r="GB3474" s="1"/>
      <c r="GC3474" s="1"/>
      <c r="GD3474" s="1"/>
      <c r="GE3474" s="1"/>
      <c r="GF3474" s="1"/>
      <c r="GG3474" s="1"/>
      <c r="GH3474" s="1"/>
      <c r="GI3474" s="1"/>
      <c r="GJ3474" s="1"/>
      <c r="GK3474"/>
      <c r="GL3474"/>
      <c r="GM3474"/>
      <c r="GN3474"/>
      <c r="GO3474"/>
      <c r="GP3474"/>
      <c r="GQ3474"/>
      <c r="GR3474"/>
      <c r="GS3474"/>
      <c r="GT3474"/>
      <c r="GU3474"/>
      <c r="GV3474"/>
      <c r="GW3474"/>
      <c r="GX3474"/>
      <c r="GY3474"/>
      <c r="GZ3474"/>
      <c r="HA3474"/>
      <c r="HB3474"/>
      <c r="HC3474"/>
      <c r="HD3474"/>
      <c r="HE3474"/>
    </row>
    <row r="3475" spans="1:213" s="19" customFormat="1" x14ac:dyDescent="0.25">
      <c r="A3475" s="25"/>
      <c r="B3475" s="25"/>
      <c r="C3475" s="25"/>
      <c r="F3475" s="20"/>
      <c r="G3475" s="20"/>
      <c r="H3475" s="20"/>
      <c r="I3475" s="20"/>
      <c r="J3475" s="21"/>
      <c r="K3475" s="21"/>
      <c r="L3475" s="20"/>
      <c r="M3475" s="20"/>
      <c r="N3475" s="22"/>
      <c r="O3475" s="22"/>
      <c r="P3475" s="22"/>
      <c r="Q3475" s="22"/>
      <c r="U3475" s="20"/>
      <c r="V3475" s="20"/>
      <c r="W3475" s="20"/>
      <c r="X3475" s="27"/>
      <c r="Y3475" s="253"/>
      <c r="Z3475" s="30"/>
      <c r="AA3475" s="30"/>
      <c r="AB3475" s="31"/>
      <c r="AC3475" s="31"/>
      <c r="AD3475" s="31"/>
      <c r="AE3475" s="31"/>
      <c r="AF3475" s="31"/>
      <c r="AG3475" s="241"/>
      <c r="AH3475" s="31"/>
      <c r="AI3475" s="31"/>
      <c r="AJ3475" s="31"/>
      <c r="AK3475" s="31"/>
      <c r="AL3475" s="120"/>
      <c r="AM3475" s="25"/>
      <c r="AN3475" s="25"/>
      <c r="AO3475" s="25"/>
      <c r="AP3475" s="25"/>
      <c r="AQ3475" s="26"/>
      <c r="AR3475" s="25"/>
      <c r="AS3475" s="25"/>
      <c r="AT3475" s="25"/>
      <c r="AU3475" s="25"/>
      <c r="AV3475" s="25"/>
      <c r="BC3475" s="1"/>
      <c r="BD3475"/>
      <c r="BE3475"/>
      <c r="BF3475" s="1"/>
      <c r="BG3475"/>
      <c r="BH3475"/>
      <c r="BI3475"/>
      <c r="BJ3475" s="1"/>
      <c r="BK3475" s="1"/>
      <c r="BL3475"/>
      <c r="BM3475" s="1"/>
      <c r="BN3475" s="1"/>
      <c r="BO3475" s="1"/>
      <c r="BP3475" s="1"/>
      <c r="BQ3475" s="1"/>
      <c r="BR3475" s="1"/>
      <c r="BS3475" s="1"/>
      <c r="BT3475" s="22"/>
      <c r="BU3475" s="1"/>
      <c r="BV3475" s="1"/>
      <c r="BW3475" s="1"/>
      <c r="BX3475" s="1"/>
      <c r="BY3475" s="1"/>
      <c r="BZ3475" s="1"/>
      <c r="CA3475" s="1"/>
      <c r="CB3475" s="1"/>
      <c r="CC3475" s="1"/>
      <c r="CD3475" s="1"/>
      <c r="CE3475" s="1"/>
      <c r="CF3475" s="1"/>
      <c r="CG3475" s="1"/>
      <c r="CH3475" s="1"/>
      <c r="CI3475" s="1"/>
      <c r="CJ3475" s="1"/>
      <c r="CK3475" s="1"/>
      <c r="CL3475" s="1"/>
      <c r="CM3475" s="1"/>
      <c r="CN3475" s="1"/>
      <c r="CO3475" s="1"/>
      <c r="CP3475" s="1"/>
      <c r="CQ3475" s="1"/>
      <c r="CR3475" s="1"/>
      <c r="CS3475" s="1"/>
      <c r="CT3475" s="1"/>
      <c r="CU3475" s="1"/>
      <c r="CV3475" s="1"/>
      <c r="CW3475" s="1"/>
      <c r="CX3475" s="1"/>
      <c r="CY3475" s="1"/>
      <c r="CZ3475" s="1"/>
      <c r="DA3475" s="1"/>
      <c r="DB3475" s="1"/>
      <c r="DC3475" s="1"/>
      <c r="DD3475" s="1"/>
      <c r="DE3475" s="1"/>
      <c r="DF3475" s="1"/>
      <c r="DG3475" s="1"/>
      <c r="DH3475" s="1"/>
      <c r="DI3475" s="1"/>
      <c r="DJ3475" s="1"/>
      <c r="DK3475" s="1"/>
      <c r="DL3475" s="1"/>
      <c r="DM3475" s="1"/>
      <c r="DN3475" s="1"/>
      <c r="DO3475" s="1"/>
      <c r="DP3475" s="1"/>
      <c r="DQ3475" s="1"/>
      <c r="DR3475" s="1"/>
      <c r="DS3475" s="1"/>
      <c r="DT3475" s="1"/>
      <c r="DU3475" s="1"/>
      <c r="DV3475" s="1"/>
      <c r="DW3475" s="1"/>
      <c r="DX3475" s="1"/>
      <c r="DY3475" s="1"/>
      <c r="DZ3475" s="1"/>
      <c r="EA3475" s="1"/>
      <c r="EB3475" s="1"/>
      <c r="EC3475" s="1"/>
      <c r="ED3475" s="1"/>
      <c r="EE3475" s="1"/>
      <c r="EF3475" s="1"/>
      <c r="EG3475" s="1"/>
      <c r="EH3475" s="1"/>
      <c r="EI3475" s="1"/>
      <c r="EJ3475" s="1"/>
      <c r="EK3475" s="1"/>
      <c r="EL3475" s="1"/>
      <c r="EM3475" s="1"/>
      <c r="EN3475" s="1"/>
      <c r="EO3475" s="1"/>
      <c r="EP3475" s="1"/>
      <c r="EQ3475" s="1"/>
      <c r="ER3475" s="1"/>
      <c r="ES3475" s="1"/>
      <c r="ET3475" s="1"/>
      <c r="EU3475" s="1"/>
      <c r="EV3475" s="1"/>
      <c r="EW3475" s="1"/>
      <c r="EX3475" s="1"/>
      <c r="EY3475" s="1"/>
      <c r="EZ3475" s="1"/>
      <c r="FA3475" s="1"/>
      <c r="FB3475" s="1"/>
      <c r="FC3475" s="1"/>
      <c r="FD3475" s="1"/>
      <c r="FE3475" s="1"/>
      <c r="FF3475" s="1"/>
      <c r="FG3475" s="1"/>
      <c r="FH3475" s="1"/>
      <c r="FI3475" s="1"/>
      <c r="FJ3475" s="1"/>
      <c r="FK3475" s="1"/>
      <c r="FL3475" s="1"/>
      <c r="FM3475" s="1"/>
      <c r="FN3475" s="1"/>
      <c r="FO3475" s="1"/>
      <c r="FP3475" s="1"/>
      <c r="FQ3475" s="1"/>
      <c r="FR3475" s="1"/>
      <c r="FS3475" s="1"/>
      <c r="FT3475" s="1"/>
      <c r="FU3475" s="1"/>
      <c r="FV3475" s="1"/>
      <c r="FW3475" s="1"/>
      <c r="FX3475" s="1"/>
      <c r="FY3475" s="1"/>
      <c r="FZ3475" s="1"/>
      <c r="GA3475" s="1"/>
      <c r="GB3475" s="1"/>
      <c r="GC3475" s="1"/>
      <c r="GD3475" s="1"/>
      <c r="GE3475" s="1"/>
      <c r="GF3475" s="1"/>
      <c r="GG3475" s="1"/>
      <c r="GH3475" s="1"/>
      <c r="GI3475" s="1"/>
      <c r="GJ3475" s="1"/>
      <c r="GK3475"/>
      <c r="GL3475"/>
      <c r="GM3475"/>
      <c r="GN3475"/>
      <c r="GO3475"/>
      <c r="GP3475"/>
      <c r="GQ3475"/>
      <c r="GR3475"/>
      <c r="GS3475"/>
      <c r="GT3475"/>
      <c r="GU3475"/>
      <c r="GV3475"/>
      <c r="GW3475"/>
      <c r="GX3475"/>
      <c r="GY3475"/>
      <c r="GZ3475"/>
      <c r="HA3475"/>
      <c r="HB3475"/>
      <c r="HC3475"/>
      <c r="HD3475"/>
      <c r="HE3475"/>
    </row>
    <row r="3476" spans="1:213" s="19" customFormat="1" x14ac:dyDescent="0.25">
      <c r="A3476" s="25"/>
      <c r="B3476" s="25"/>
      <c r="C3476" s="25"/>
      <c r="F3476" s="20"/>
      <c r="G3476" s="20"/>
      <c r="H3476" s="20"/>
      <c r="I3476" s="20"/>
      <c r="J3476" s="21"/>
      <c r="K3476" s="21"/>
      <c r="L3476" s="20"/>
      <c r="M3476" s="20"/>
      <c r="N3476" s="22"/>
      <c r="O3476" s="22"/>
      <c r="P3476" s="22"/>
      <c r="Q3476" s="22"/>
      <c r="U3476" s="20"/>
      <c r="V3476" s="20"/>
      <c r="W3476" s="20"/>
      <c r="X3476" s="27"/>
      <c r="Y3476" s="253"/>
      <c r="Z3476" s="30"/>
      <c r="AA3476" s="30"/>
      <c r="AB3476" s="31"/>
      <c r="AC3476" s="31"/>
      <c r="AD3476" s="31"/>
      <c r="AE3476" s="31"/>
      <c r="AF3476" s="31"/>
      <c r="AG3476" s="241"/>
      <c r="AH3476" s="31"/>
      <c r="AI3476" s="31"/>
      <c r="AJ3476" s="31"/>
      <c r="AK3476" s="31"/>
      <c r="AL3476" s="120"/>
      <c r="AM3476" s="25"/>
      <c r="AN3476" s="25"/>
      <c r="AO3476" s="25"/>
      <c r="AP3476" s="25"/>
      <c r="AQ3476" s="26"/>
      <c r="AR3476" s="25"/>
      <c r="AS3476" s="25"/>
      <c r="AT3476" s="25"/>
      <c r="AU3476" s="25"/>
      <c r="AV3476" s="25"/>
      <c r="BC3476" s="1"/>
      <c r="BD3476"/>
      <c r="BE3476"/>
      <c r="BF3476" s="1"/>
      <c r="BG3476"/>
      <c r="BH3476"/>
      <c r="BI3476"/>
      <c r="BJ3476" s="1"/>
      <c r="BK3476" s="1"/>
      <c r="BL3476"/>
      <c r="BM3476" s="1"/>
      <c r="BN3476" s="1"/>
      <c r="BO3476" s="1"/>
      <c r="BP3476" s="1"/>
      <c r="BQ3476" s="1"/>
      <c r="BR3476" s="1"/>
      <c r="BS3476" s="1"/>
      <c r="BT3476" s="22"/>
      <c r="BU3476" s="1"/>
      <c r="BV3476" s="1"/>
      <c r="BW3476" s="1"/>
      <c r="BX3476" s="1"/>
      <c r="BY3476" s="1"/>
      <c r="BZ3476" s="1"/>
      <c r="CA3476" s="1"/>
      <c r="CB3476" s="1"/>
      <c r="CC3476" s="1"/>
      <c r="CD3476" s="1"/>
      <c r="CE3476" s="1"/>
      <c r="CF3476" s="1"/>
      <c r="CG3476" s="1"/>
      <c r="CH3476" s="1"/>
      <c r="CI3476" s="1"/>
      <c r="CJ3476" s="1"/>
      <c r="CK3476" s="1"/>
      <c r="CL3476" s="1"/>
      <c r="CM3476" s="1"/>
      <c r="CN3476" s="1"/>
      <c r="CO3476" s="1"/>
      <c r="CP3476" s="1"/>
      <c r="CQ3476" s="1"/>
      <c r="CR3476" s="1"/>
      <c r="CS3476" s="1"/>
      <c r="CT3476" s="1"/>
      <c r="CU3476" s="1"/>
      <c r="CV3476" s="1"/>
      <c r="CW3476" s="1"/>
      <c r="CX3476" s="1"/>
      <c r="CY3476" s="1"/>
      <c r="CZ3476" s="1"/>
      <c r="DA3476" s="1"/>
      <c r="DB3476" s="1"/>
      <c r="DC3476" s="1"/>
      <c r="DD3476" s="1"/>
      <c r="DE3476" s="1"/>
      <c r="DF3476" s="1"/>
      <c r="DG3476" s="1"/>
      <c r="DH3476" s="1"/>
      <c r="DI3476" s="1"/>
      <c r="DJ3476" s="1"/>
      <c r="DK3476" s="1"/>
      <c r="DL3476" s="1"/>
      <c r="DM3476" s="1"/>
      <c r="DN3476" s="1"/>
      <c r="DO3476" s="1"/>
      <c r="DP3476" s="1"/>
      <c r="DQ3476" s="1"/>
      <c r="DR3476" s="1"/>
      <c r="DS3476" s="1"/>
      <c r="DT3476" s="1"/>
      <c r="DU3476" s="1"/>
      <c r="DV3476" s="1"/>
      <c r="DW3476" s="1"/>
      <c r="DX3476" s="1"/>
      <c r="DY3476" s="1"/>
      <c r="DZ3476" s="1"/>
      <c r="EA3476" s="1"/>
      <c r="EB3476" s="1"/>
      <c r="EC3476" s="1"/>
      <c r="ED3476" s="1"/>
      <c r="EE3476" s="1"/>
      <c r="EF3476" s="1"/>
      <c r="EG3476" s="1"/>
      <c r="EH3476" s="1"/>
      <c r="EI3476" s="1"/>
      <c r="EJ3476" s="1"/>
      <c r="EK3476" s="1"/>
      <c r="EL3476" s="1"/>
      <c r="EM3476" s="1"/>
      <c r="EN3476" s="1"/>
      <c r="EO3476" s="1"/>
      <c r="EP3476" s="1"/>
      <c r="EQ3476" s="1"/>
      <c r="ER3476" s="1"/>
      <c r="ES3476" s="1"/>
      <c r="ET3476" s="1"/>
      <c r="EU3476" s="1"/>
      <c r="EV3476" s="1"/>
      <c r="EW3476" s="1"/>
      <c r="EX3476" s="1"/>
      <c r="EY3476" s="1"/>
      <c r="EZ3476" s="1"/>
      <c r="FA3476" s="1"/>
      <c r="FB3476" s="1"/>
      <c r="FC3476" s="1"/>
      <c r="FD3476" s="1"/>
      <c r="FE3476" s="1"/>
      <c r="FF3476" s="1"/>
      <c r="FG3476" s="1"/>
      <c r="FH3476" s="1"/>
      <c r="FI3476" s="1"/>
      <c r="FJ3476" s="1"/>
      <c r="FK3476" s="1"/>
      <c r="FL3476" s="1"/>
      <c r="FM3476" s="1"/>
      <c r="FN3476" s="1"/>
      <c r="FO3476" s="1"/>
      <c r="FP3476" s="1"/>
      <c r="FQ3476" s="1"/>
      <c r="FR3476" s="1"/>
      <c r="FS3476" s="1"/>
      <c r="FT3476" s="1"/>
      <c r="FU3476" s="1"/>
      <c r="FV3476" s="1"/>
      <c r="FW3476" s="1"/>
      <c r="FX3476" s="1"/>
      <c r="FY3476" s="1"/>
      <c r="FZ3476" s="1"/>
      <c r="GA3476" s="1"/>
      <c r="GB3476" s="1"/>
      <c r="GC3476" s="1"/>
      <c r="GD3476" s="1"/>
      <c r="GE3476" s="1"/>
      <c r="GF3476" s="1"/>
      <c r="GG3476" s="1"/>
      <c r="GH3476" s="1"/>
      <c r="GI3476" s="1"/>
      <c r="GJ3476" s="1"/>
      <c r="GK3476"/>
      <c r="GL3476"/>
      <c r="GM3476"/>
      <c r="GN3476"/>
      <c r="GO3476"/>
      <c r="GP3476"/>
      <c r="GQ3476"/>
      <c r="GR3476"/>
      <c r="GS3476"/>
      <c r="GT3476"/>
      <c r="GU3476"/>
      <c r="GV3476"/>
      <c r="GW3476"/>
      <c r="GX3476"/>
      <c r="GY3476"/>
      <c r="GZ3476"/>
      <c r="HA3476"/>
      <c r="HB3476"/>
      <c r="HC3476"/>
      <c r="HD3476"/>
      <c r="HE3476"/>
    </row>
    <row r="3477" spans="1:213" s="19" customFormat="1" x14ac:dyDescent="0.25">
      <c r="A3477" s="25"/>
      <c r="B3477" s="25"/>
      <c r="C3477" s="25"/>
      <c r="F3477" s="20"/>
      <c r="G3477" s="20"/>
      <c r="H3477" s="20"/>
      <c r="I3477" s="20"/>
      <c r="J3477" s="21"/>
      <c r="K3477" s="21"/>
      <c r="L3477" s="20"/>
      <c r="M3477" s="20"/>
      <c r="N3477" s="22"/>
      <c r="O3477" s="22"/>
      <c r="P3477" s="22"/>
      <c r="Q3477" s="22"/>
      <c r="U3477" s="20"/>
      <c r="V3477" s="20"/>
      <c r="W3477" s="20"/>
      <c r="X3477" s="27"/>
      <c r="Y3477" s="253"/>
      <c r="Z3477" s="30"/>
      <c r="AA3477" s="30"/>
      <c r="AB3477" s="31"/>
      <c r="AC3477" s="31"/>
      <c r="AD3477" s="31"/>
      <c r="AE3477" s="31"/>
      <c r="AF3477" s="31"/>
      <c r="AG3477" s="241"/>
      <c r="AH3477" s="31"/>
      <c r="AI3477" s="31"/>
      <c r="AJ3477" s="31"/>
      <c r="AK3477" s="31"/>
      <c r="AL3477" s="120"/>
      <c r="AM3477" s="25"/>
      <c r="AN3477" s="25"/>
      <c r="AO3477" s="25"/>
      <c r="AP3477" s="25"/>
      <c r="AQ3477" s="26"/>
      <c r="AR3477" s="25"/>
      <c r="AS3477" s="25"/>
      <c r="AT3477" s="25"/>
      <c r="AU3477" s="25"/>
      <c r="AV3477" s="25"/>
      <c r="BC3477" s="1"/>
      <c r="BD3477"/>
      <c r="BE3477"/>
      <c r="BF3477" s="1"/>
      <c r="BG3477"/>
      <c r="BH3477"/>
      <c r="BI3477"/>
      <c r="BJ3477" s="1"/>
      <c r="BK3477" s="1"/>
      <c r="BL3477"/>
      <c r="BM3477" s="1"/>
      <c r="BN3477" s="1"/>
      <c r="BO3477" s="1"/>
      <c r="BP3477" s="1"/>
      <c r="BQ3477" s="1"/>
      <c r="BR3477" s="1"/>
      <c r="BS3477" s="1"/>
      <c r="BT3477" s="22"/>
      <c r="BU3477" s="1"/>
      <c r="BV3477" s="1"/>
      <c r="BW3477" s="1"/>
      <c r="BX3477" s="1"/>
      <c r="BY3477" s="1"/>
      <c r="BZ3477" s="1"/>
      <c r="CA3477" s="1"/>
      <c r="CB3477" s="1"/>
      <c r="CC3477" s="1"/>
      <c r="CD3477" s="1"/>
      <c r="CE3477" s="1"/>
      <c r="CF3477" s="1"/>
      <c r="CG3477" s="1"/>
      <c r="CH3477" s="1"/>
      <c r="CI3477" s="1"/>
      <c r="CJ3477" s="1"/>
      <c r="CK3477" s="1"/>
      <c r="CL3477" s="1"/>
      <c r="CM3477" s="1"/>
      <c r="CN3477" s="1"/>
      <c r="CO3477" s="1"/>
      <c r="CP3477" s="1"/>
      <c r="CQ3477" s="1"/>
      <c r="CR3477" s="1"/>
      <c r="CS3477" s="1"/>
      <c r="CT3477" s="1"/>
      <c r="CU3477" s="1"/>
      <c r="CV3477" s="1"/>
      <c r="CW3477" s="1"/>
      <c r="CX3477" s="1"/>
      <c r="CY3477" s="1"/>
      <c r="CZ3477" s="1"/>
      <c r="DA3477" s="1"/>
      <c r="DB3477" s="1"/>
      <c r="DC3477" s="1"/>
      <c r="DD3477" s="1"/>
      <c r="DE3477" s="1"/>
      <c r="DF3477" s="1"/>
      <c r="DG3477" s="1"/>
      <c r="DH3477" s="1"/>
      <c r="DI3477" s="1"/>
      <c r="DJ3477" s="1"/>
      <c r="DK3477" s="1"/>
      <c r="DL3477" s="1"/>
      <c r="DM3477" s="1"/>
      <c r="DN3477" s="1"/>
      <c r="DO3477" s="1"/>
      <c r="DP3477" s="1"/>
      <c r="DQ3477" s="1"/>
      <c r="DR3477" s="1"/>
      <c r="DS3477" s="1"/>
      <c r="DT3477" s="1"/>
      <c r="DU3477" s="1"/>
      <c r="DV3477" s="1"/>
      <c r="DW3477" s="1"/>
      <c r="DX3477" s="1"/>
      <c r="DY3477" s="1"/>
      <c r="DZ3477" s="1"/>
      <c r="EA3477" s="1"/>
      <c r="EB3477" s="1"/>
      <c r="EC3477" s="1"/>
      <c r="ED3477" s="1"/>
      <c r="EE3477" s="1"/>
      <c r="EF3477" s="1"/>
      <c r="EG3477" s="1"/>
      <c r="EH3477" s="1"/>
      <c r="EI3477" s="1"/>
      <c r="EJ3477" s="1"/>
      <c r="EK3477" s="1"/>
      <c r="EL3477" s="1"/>
      <c r="EM3477" s="1"/>
      <c r="EN3477" s="1"/>
      <c r="EO3477" s="1"/>
      <c r="EP3477" s="1"/>
      <c r="EQ3477" s="1"/>
      <c r="ER3477" s="1"/>
      <c r="ES3477" s="1"/>
      <c r="ET3477" s="1"/>
      <c r="EU3477" s="1"/>
      <c r="EV3477" s="1"/>
      <c r="EW3477" s="1"/>
      <c r="EX3477" s="1"/>
      <c r="EY3477" s="1"/>
      <c r="EZ3477" s="1"/>
      <c r="FA3477" s="1"/>
      <c r="FB3477" s="1"/>
      <c r="FC3477" s="1"/>
      <c r="FD3477" s="1"/>
      <c r="FE3477" s="1"/>
      <c r="FF3477" s="1"/>
      <c r="FG3477" s="1"/>
      <c r="FH3477" s="1"/>
      <c r="FI3477" s="1"/>
      <c r="FJ3477" s="1"/>
      <c r="FK3477" s="1"/>
      <c r="FL3477" s="1"/>
      <c r="FM3477" s="1"/>
      <c r="FN3477" s="1"/>
      <c r="FO3477" s="1"/>
      <c r="FP3477" s="1"/>
      <c r="FQ3477" s="1"/>
      <c r="FR3477" s="1"/>
      <c r="FS3477" s="1"/>
      <c r="FT3477" s="1"/>
      <c r="FU3477" s="1"/>
      <c r="FV3477" s="1"/>
      <c r="FW3477" s="1"/>
      <c r="FX3477" s="1"/>
      <c r="FY3477" s="1"/>
      <c r="FZ3477" s="1"/>
      <c r="GA3477" s="1"/>
      <c r="GB3477" s="1"/>
      <c r="GC3477" s="1"/>
      <c r="GD3477" s="1"/>
      <c r="GE3477" s="1"/>
      <c r="GF3477" s="1"/>
      <c r="GG3477" s="1"/>
      <c r="GH3477" s="1"/>
      <c r="GI3477" s="1"/>
      <c r="GJ3477" s="1"/>
      <c r="GK3477"/>
      <c r="GL3477"/>
      <c r="GM3477"/>
      <c r="GN3477"/>
      <c r="GO3477"/>
      <c r="GP3477"/>
      <c r="GQ3477"/>
      <c r="GR3477"/>
      <c r="GS3477"/>
      <c r="GT3477"/>
      <c r="GU3477"/>
      <c r="GV3477"/>
      <c r="GW3477"/>
      <c r="GX3477"/>
      <c r="GY3477"/>
      <c r="GZ3477"/>
      <c r="HA3477"/>
      <c r="HB3477"/>
      <c r="HC3477"/>
      <c r="HD3477"/>
      <c r="HE3477"/>
    </row>
    <row r="3478" spans="1:213" s="19" customFormat="1" x14ac:dyDescent="0.25">
      <c r="A3478" s="25"/>
      <c r="B3478" s="25"/>
      <c r="C3478" s="25"/>
      <c r="F3478" s="20"/>
      <c r="G3478" s="20"/>
      <c r="H3478" s="20"/>
      <c r="I3478" s="20"/>
      <c r="J3478" s="21"/>
      <c r="K3478" s="21"/>
      <c r="L3478" s="20"/>
      <c r="M3478" s="20"/>
      <c r="N3478" s="22"/>
      <c r="O3478" s="22"/>
      <c r="P3478" s="22"/>
      <c r="Q3478" s="22"/>
      <c r="U3478" s="20"/>
      <c r="V3478" s="20"/>
      <c r="W3478" s="20"/>
      <c r="X3478" s="27"/>
      <c r="Y3478" s="253"/>
      <c r="Z3478" s="30"/>
      <c r="AA3478" s="30"/>
      <c r="AB3478" s="31"/>
      <c r="AC3478" s="31"/>
      <c r="AD3478" s="31"/>
      <c r="AE3478" s="31"/>
      <c r="AF3478" s="31"/>
      <c r="AG3478" s="241"/>
      <c r="AH3478" s="31"/>
      <c r="AI3478" s="31"/>
      <c r="AJ3478" s="31"/>
      <c r="AK3478" s="31"/>
      <c r="AL3478" s="120"/>
      <c r="AM3478" s="25"/>
      <c r="AN3478" s="25"/>
      <c r="AO3478" s="25"/>
      <c r="AP3478" s="25"/>
      <c r="AQ3478" s="26"/>
      <c r="AR3478" s="25"/>
      <c r="AS3478" s="25"/>
      <c r="AT3478" s="25"/>
      <c r="AU3478" s="25"/>
      <c r="AV3478" s="25"/>
      <c r="BC3478" s="1"/>
      <c r="BD3478"/>
      <c r="BE3478"/>
      <c r="BF3478" s="1"/>
      <c r="BG3478"/>
      <c r="BH3478"/>
      <c r="BI3478"/>
      <c r="BJ3478" s="1"/>
      <c r="BK3478" s="1"/>
      <c r="BL3478"/>
      <c r="BM3478" s="1"/>
      <c r="BN3478" s="1"/>
      <c r="BO3478" s="1"/>
      <c r="BP3478" s="1"/>
      <c r="BQ3478" s="1"/>
      <c r="BR3478" s="1"/>
      <c r="BS3478" s="1"/>
      <c r="BT3478" s="22"/>
      <c r="BU3478" s="1"/>
      <c r="BV3478" s="1"/>
      <c r="BW3478" s="1"/>
      <c r="BX3478" s="1"/>
      <c r="BY3478" s="1"/>
      <c r="BZ3478" s="1"/>
      <c r="CA3478" s="1"/>
      <c r="CB3478" s="1"/>
      <c r="CC3478" s="1"/>
      <c r="CD3478" s="1"/>
      <c r="CE3478" s="1"/>
      <c r="CF3478" s="1"/>
      <c r="CG3478" s="1"/>
      <c r="CH3478" s="1"/>
      <c r="CI3478" s="1"/>
      <c r="CJ3478" s="1"/>
      <c r="CK3478" s="1"/>
      <c r="CL3478" s="1"/>
      <c r="CM3478" s="1"/>
      <c r="CN3478" s="1"/>
      <c r="CO3478" s="1"/>
      <c r="CP3478" s="1"/>
      <c r="CQ3478" s="1"/>
      <c r="CR3478" s="1"/>
      <c r="CS3478" s="1"/>
      <c r="CT3478" s="1"/>
      <c r="CU3478" s="1"/>
      <c r="CV3478" s="1"/>
      <c r="CW3478" s="1"/>
      <c r="CX3478" s="1"/>
      <c r="CY3478" s="1"/>
      <c r="CZ3478" s="1"/>
      <c r="DA3478" s="1"/>
      <c r="DB3478" s="1"/>
      <c r="DC3478" s="1"/>
      <c r="DD3478" s="1"/>
      <c r="DE3478" s="1"/>
      <c r="DF3478" s="1"/>
      <c r="DG3478" s="1"/>
      <c r="DH3478" s="1"/>
      <c r="DI3478" s="1"/>
      <c r="DJ3478" s="1"/>
      <c r="DK3478" s="1"/>
      <c r="DL3478" s="1"/>
      <c r="DM3478" s="1"/>
      <c r="DN3478" s="1"/>
      <c r="DO3478" s="1"/>
      <c r="DP3478" s="1"/>
      <c r="DQ3478" s="1"/>
      <c r="DR3478" s="1"/>
      <c r="DS3478" s="1"/>
      <c r="DT3478" s="1"/>
      <c r="DU3478" s="1"/>
      <c r="DV3478" s="1"/>
      <c r="DW3478" s="1"/>
      <c r="DX3478" s="1"/>
      <c r="DY3478" s="1"/>
      <c r="DZ3478" s="1"/>
      <c r="EA3478" s="1"/>
      <c r="EB3478" s="1"/>
      <c r="EC3478" s="1"/>
      <c r="ED3478" s="1"/>
      <c r="EE3478" s="1"/>
      <c r="EF3478" s="1"/>
      <c r="EG3478" s="1"/>
      <c r="EH3478" s="1"/>
      <c r="EI3478" s="1"/>
      <c r="EJ3478" s="1"/>
      <c r="EK3478" s="1"/>
      <c r="EL3478" s="1"/>
      <c r="EM3478" s="1"/>
      <c r="EN3478" s="1"/>
      <c r="EO3478" s="1"/>
      <c r="EP3478" s="1"/>
      <c r="EQ3478" s="1"/>
      <c r="ER3478" s="1"/>
      <c r="ES3478" s="1"/>
      <c r="ET3478" s="1"/>
      <c r="EU3478" s="1"/>
      <c r="EV3478" s="1"/>
      <c r="EW3478" s="1"/>
      <c r="EX3478" s="1"/>
      <c r="EY3478" s="1"/>
      <c r="EZ3478" s="1"/>
      <c r="FA3478" s="1"/>
      <c r="FB3478" s="1"/>
      <c r="FC3478" s="1"/>
      <c r="FD3478" s="1"/>
      <c r="FE3478" s="1"/>
      <c r="FF3478" s="1"/>
      <c r="FG3478" s="1"/>
      <c r="FH3478" s="1"/>
      <c r="FI3478" s="1"/>
      <c r="FJ3478" s="1"/>
      <c r="FK3478" s="1"/>
      <c r="FL3478" s="1"/>
      <c r="FM3478" s="1"/>
      <c r="FN3478" s="1"/>
      <c r="FO3478" s="1"/>
      <c r="FP3478" s="1"/>
      <c r="FQ3478" s="1"/>
      <c r="FR3478" s="1"/>
      <c r="FS3478" s="1"/>
      <c r="FT3478" s="1"/>
      <c r="FU3478" s="1"/>
      <c r="FV3478" s="1"/>
      <c r="FW3478" s="1"/>
      <c r="FX3478" s="1"/>
      <c r="FY3478" s="1"/>
      <c r="FZ3478" s="1"/>
      <c r="GA3478" s="1"/>
      <c r="GB3478" s="1"/>
      <c r="GC3478" s="1"/>
      <c r="GD3478" s="1"/>
      <c r="GE3478" s="1"/>
      <c r="GF3478" s="1"/>
      <c r="GG3478" s="1"/>
      <c r="GH3478" s="1"/>
      <c r="GI3478" s="1"/>
      <c r="GJ3478" s="1"/>
      <c r="GK3478"/>
      <c r="GL3478"/>
      <c r="GM3478"/>
      <c r="GN3478"/>
      <c r="GO3478"/>
      <c r="GP3478"/>
      <c r="GQ3478"/>
      <c r="GR3478"/>
      <c r="GS3478"/>
      <c r="GT3478"/>
      <c r="GU3478"/>
      <c r="GV3478"/>
      <c r="GW3478"/>
      <c r="GX3478"/>
      <c r="GY3478"/>
      <c r="GZ3478"/>
      <c r="HA3478"/>
      <c r="HB3478"/>
      <c r="HC3478"/>
      <c r="HD3478"/>
      <c r="HE3478"/>
    </row>
    <row r="3479" spans="1:213" s="19" customFormat="1" x14ac:dyDescent="0.25">
      <c r="A3479" s="25"/>
      <c r="B3479" s="25"/>
      <c r="C3479" s="25"/>
      <c r="F3479" s="20"/>
      <c r="G3479" s="20"/>
      <c r="H3479" s="20"/>
      <c r="I3479" s="20"/>
      <c r="J3479" s="21"/>
      <c r="K3479" s="21"/>
      <c r="L3479" s="20"/>
      <c r="M3479" s="20"/>
      <c r="N3479" s="22"/>
      <c r="O3479" s="22"/>
      <c r="P3479" s="22"/>
      <c r="Q3479" s="22"/>
      <c r="U3479" s="20"/>
      <c r="V3479" s="20"/>
      <c r="W3479" s="20"/>
      <c r="X3479" s="27"/>
      <c r="Y3479" s="253"/>
      <c r="Z3479" s="30"/>
      <c r="AA3479" s="30"/>
      <c r="AB3479" s="31"/>
      <c r="AC3479" s="31"/>
      <c r="AD3479" s="31"/>
      <c r="AE3479" s="31"/>
      <c r="AF3479" s="31"/>
      <c r="AG3479" s="241"/>
      <c r="AH3479" s="31"/>
      <c r="AI3479" s="31"/>
      <c r="AJ3479" s="31"/>
      <c r="AK3479" s="31"/>
      <c r="AL3479" s="120"/>
      <c r="AM3479" s="25"/>
      <c r="AN3479" s="25"/>
      <c r="AO3479" s="25"/>
      <c r="AP3479" s="25"/>
      <c r="AQ3479" s="26"/>
      <c r="AR3479" s="25"/>
      <c r="AS3479" s="25"/>
      <c r="AT3479" s="25"/>
      <c r="AU3479" s="25"/>
      <c r="AV3479" s="25"/>
      <c r="BC3479" s="1"/>
      <c r="BD3479"/>
      <c r="BE3479"/>
      <c r="BF3479" s="1"/>
      <c r="BG3479"/>
      <c r="BH3479"/>
      <c r="BI3479"/>
      <c r="BJ3479" s="1"/>
      <c r="BK3479" s="1"/>
      <c r="BL3479"/>
      <c r="BM3479" s="1"/>
      <c r="BN3479" s="1"/>
      <c r="BO3479" s="1"/>
      <c r="BP3479" s="1"/>
      <c r="BQ3479" s="1"/>
      <c r="BR3479" s="1"/>
      <c r="BS3479" s="1"/>
      <c r="BT3479" s="22"/>
      <c r="BU3479" s="1"/>
      <c r="BV3479" s="1"/>
      <c r="BW3479" s="1"/>
      <c r="BX3479" s="1"/>
      <c r="BY3479" s="1"/>
      <c r="BZ3479" s="1"/>
      <c r="CA3479" s="1"/>
      <c r="CB3479" s="1"/>
      <c r="CC3479" s="1"/>
      <c r="CD3479" s="1"/>
      <c r="CE3479" s="1"/>
      <c r="CF3479" s="1"/>
      <c r="CG3479" s="1"/>
      <c r="CH3479" s="1"/>
      <c r="CI3479" s="1"/>
      <c r="CJ3479" s="1"/>
      <c r="CK3479" s="1"/>
      <c r="CL3479" s="1"/>
      <c r="CM3479" s="1"/>
      <c r="CN3479" s="1"/>
      <c r="CO3479" s="1"/>
      <c r="CP3479" s="1"/>
      <c r="CQ3479" s="1"/>
      <c r="CR3479" s="1"/>
      <c r="CS3479" s="1"/>
      <c r="CT3479" s="1"/>
      <c r="CU3479" s="1"/>
      <c r="CV3479" s="1"/>
      <c r="CW3479" s="1"/>
      <c r="CX3479" s="1"/>
      <c r="CY3479" s="1"/>
      <c r="CZ3479" s="1"/>
      <c r="DA3479" s="1"/>
      <c r="DB3479" s="1"/>
      <c r="DC3479" s="1"/>
      <c r="DD3479" s="1"/>
      <c r="DE3479" s="1"/>
      <c r="DF3479" s="1"/>
      <c r="DG3479" s="1"/>
      <c r="DH3479" s="1"/>
      <c r="DI3479" s="1"/>
      <c r="DJ3479" s="1"/>
      <c r="DK3479" s="1"/>
      <c r="DL3479" s="1"/>
      <c r="DM3479" s="1"/>
      <c r="DN3479" s="1"/>
      <c r="DO3479" s="1"/>
      <c r="DP3479" s="1"/>
      <c r="DQ3479" s="1"/>
      <c r="DR3479" s="1"/>
      <c r="DS3479" s="1"/>
      <c r="DT3479" s="1"/>
      <c r="DU3479" s="1"/>
      <c r="DV3479" s="1"/>
      <c r="DW3479" s="1"/>
      <c r="DX3479" s="1"/>
      <c r="DY3479" s="1"/>
      <c r="DZ3479" s="1"/>
      <c r="EA3479" s="1"/>
      <c r="EB3479" s="1"/>
      <c r="EC3479" s="1"/>
      <c r="ED3479" s="1"/>
      <c r="EE3479" s="1"/>
      <c r="EF3479" s="1"/>
      <c r="EG3479" s="1"/>
      <c r="EH3479" s="1"/>
      <c r="EI3479" s="1"/>
      <c r="EJ3479" s="1"/>
      <c r="EK3479" s="1"/>
      <c r="EL3479" s="1"/>
      <c r="EM3479" s="1"/>
      <c r="EN3479" s="1"/>
      <c r="EO3479" s="1"/>
      <c r="EP3479" s="1"/>
      <c r="EQ3479" s="1"/>
      <c r="ER3479" s="1"/>
      <c r="ES3479" s="1"/>
      <c r="ET3479" s="1"/>
      <c r="EU3479" s="1"/>
      <c r="EV3479" s="1"/>
      <c r="EW3479" s="1"/>
      <c r="EX3479" s="1"/>
      <c r="EY3479" s="1"/>
      <c r="EZ3479" s="1"/>
      <c r="FA3479" s="1"/>
      <c r="FB3479" s="1"/>
      <c r="FC3479" s="1"/>
      <c r="FD3479" s="1"/>
      <c r="FE3479" s="1"/>
      <c r="FF3479" s="1"/>
      <c r="FG3479" s="1"/>
      <c r="FH3479" s="1"/>
      <c r="FI3479" s="1"/>
      <c r="FJ3479" s="1"/>
      <c r="FK3479" s="1"/>
      <c r="FL3479" s="1"/>
      <c r="FM3479" s="1"/>
      <c r="FN3479" s="1"/>
      <c r="FO3479" s="1"/>
      <c r="FP3479" s="1"/>
      <c r="FQ3479" s="1"/>
      <c r="FR3479" s="1"/>
      <c r="FS3479" s="1"/>
      <c r="FT3479" s="1"/>
      <c r="FU3479" s="1"/>
      <c r="FV3479" s="1"/>
      <c r="FW3479" s="1"/>
      <c r="FX3479" s="1"/>
      <c r="FY3479" s="1"/>
      <c r="FZ3479" s="1"/>
      <c r="GA3479" s="1"/>
      <c r="GB3479" s="1"/>
      <c r="GC3479" s="1"/>
      <c r="GD3479" s="1"/>
      <c r="GE3479" s="1"/>
      <c r="GF3479" s="1"/>
      <c r="GG3479" s="1"/>
      <c r="GH3479" s="1"/>
      <c r="GI3479" s="1"/>
      <c r="GJ3479" s="1"/>
      <c r="GK3479"/>
      <c r="GL3479"/>
      <c r="GM3479"/>
      <c r="GN3479"/>
      <c r="GO3479"/>
      <c r="GP3479"/>
      <c r="GQ3479"/>
      <c r="GR3479"/>
      <c r="GS3479"/>
      <c r="GT3479"/>
      <c r="GU3479"/>
      <c r="GV3479"/>
      <c r="GW3479"/>
      <c r="GX3479"/>
      <c r="GY3479"/>
      <c r="GZ3479"/>
      <c r="HA3479"/>
      <c r="HB3479"/>
      <c r="HC3479"/>
      <c r="HD3479"/>
      <c r="HE3479"/>
    </row>
    <row r="3480" spans="1:213" s="19" customFormat="1" x14ac:dyDescent="0.25">
      <c r="A3480" s="25"/>
      <c r="B3480" s="25"/>
      <c r="C3480" s="25"/>
      <c r="F3480" s="20"/>
      <c r="G3480" s="20"/>
      <c r="H3480" s="20"/>
      <c r="I3480" s="20"/>
      <c r="J3480" s="21"/>
      <c r="K3480" s="21"/>
      <c r="L3480" s="20"/>
      <c r="M3480" s="20"/>
      <c r="N3480" s="22"/>
      <c r="O3480" s="22"/>
      <c r="P3480" s="22"/>
      <c r="Q3480" s="22"/>
      <c r="U3480" s="20"/>
      <c r="V3480" s="20"/>
      <c r="W3480" s="20"/>
      <c r="X3480" s="27"/>
      <c r="Y3480" s="253"/>
      <c r="Z3480" s="30"/>
      <c r="AA3480" s="30"/>
      <c r="AB3480" s="31"/>
      <c r="AC3480" s="31"/>
      <c r="AD3480" s="31"/>
      <c r="AE3480" s="31"/>
      <c r="AF3480" s="31"/>
      <c r="AG3480" s="241"/>
      <c r="AH3480" s="31"/>
      <c r="AI3480" s="31"/>
      <c r="AJ3480" s="31"/>
      <c r="AK3480" s="31"/>
      <c r="AL3480" s="120"/>
      <c r="AM3480" s="25"/>
      <c r="AN3480" s="25"/>
      <c r="AO3480" s="25"/>
      <c r="AP3480" s="25"/>
      <c r="AQ3480" s="26"/>
      <c r="AR3480" s="25"/>
      <c r="AS3480" s="25"/>
      <c r="AT3480" s="25"/>
      <c r="AU3480" s="25"/>
      <c r="AV3480" s="25"/>
      <c r="BC3480" s="1"/>
      <c r="BD3480"/>
      <c r="BE3480"/>
      <c r="BF3480" s="1"/>
      <c r="BG3480"/>
      <c r="BH3480"/>
      <c r="BI3480"/>
      <c r="BJ3480" s="1"/>
      <c r="BK3480" s="1"/>
      <c r="BL3480"/>
      <c r="BM3480" s="1"/>
      <c r="BN3480" s="1"/>
      <c r="BO3480" s="1"/>
      <c r="BP3480" s="1"/>
      <c r="BQ3480" s="1"/>
      <c r="BR3480" s="1"/>
      <c r="BS3480" s="1"/>
      <c r="BT3480" s="22"/>
      <c r="BU3480" s="1"/>
      <c r="BV3480" s="1"/>
      <c r="BW3480" s="1"/>
      <c r="BX3480" s="1"/>
      <c r="BY3480" s="1"/>
      <c r="BZ3480" s="1"/>
      <c r="CA3480" s="1"/>
      <c r="CB3480" s="1"/>
      <c r="CC3480" s="1"/>
      <c r="CD3480" s="1"/>
      <c r="CE3480" s="1"/>
      <c r="CF3480" s="1"/>
      <c r="CG3480" s="1"/>
      <c r="CH3480" s="1"/>
      <c r="CI3480" s="1"/>
      <c r="CJ3480" s="1"/>
      <c r="CK3480" s="1"/>
      <c r="CL3480" s="1"/>
      <c r="CM3480" s="1"/>
      <c r="CN3480" s="1"/>
      <c r="CO3480" s="1"/>
      <c r="CP3480" s="1"/>
      <c r="CQ3480" s="1"/>
      <c r="CR3480" s="1"/>
      <c r="CS3480" s="1"/>
      <c r="CT3480" s="1"/>
      <c r="CU3480" s="1"/>
      <c r="CV3480" s="1"/>
      <c r="CW3480" s="1"/>
      <c r="CX3480" s="1"/>
      <c r="CY3480" s="1"/>
      <c r="CZ3480" s="1"/>
      <c r="DA3480" s="1"/>
      <c r="DB3480" s="1"/>
      <c r="DC3480" s="1"/>
      <c r="DD3480" s="1"/>
      <c r="DE3480" s="1"/>
      <c r="DF3480" s="1"/>
      <c r="DG3480" s="1"/>
      <c r="DH3480" s="1"/>
      <c r="DI3480" s="1"/>
      <c r="DJ3480" s="1"/>
      <c r="DK3480" s="1"/>
      <c r="DL3480" s="1"/>
      <c r="DM3480" s="1"/>
      <c r="DN3480" s="1"/>
      <c r="DO3480" s="1"/>
      <c r="DP3480" s="1"/>
      <c r="DQ3480" s="1"/>
      <c r="DR3480" s="1"/>
      <c r="DS3480" s="1"/>
      <c r="DT3480" s="1"/>
      <c r="DU3480" s="1"/>
      <c r="DV3480" s="1"/>
      <c r="DW3480" s="1"/>
      <c r="DX3480" s="1"/>
      <c r="DY3480" s="1"/>
      <c r="DZ3480" s="1"/>
      <c r="EA3480" s="1"/>
      <c r="EB3480" s="1"/>
      <c r="EC3480" s="1"/>
      <c r="ED3480" s="1"/>
      <c r="EE3480" s="1"/>
      <c r="EF3480" s="1"/>
      <c r="EG3480" s="1"/>
      <c r="EH3480" s="1"/>
      <c r="EI3480" s="1"/>
      <c r="EJ3480" s="1"/>
      <c r="EK3480" s="1"/>
      <c r="EL3480" s="1"/>
      <c r="EM3480" s="1"/>
      <c r="EN3480" s="1"/>
      <c r="EO3480" s="1"/>
      <c r="EP3480" s="1"/>
      <c r="EQ3480" s="1"/>
      <c r="ER3480" s="1"/>
      <c r="ES3480" s="1"/>
      <c r="ET3480" s="1"/>
      <c r="EU3480" s="1"/>
      <c r="EV3480" s="1"/>
      <c r="EW3480" s="1"/>
      <c r="EX3480" s="1"/>
      <c r="EY3480" s="1"/>
      <c r="EZ3480" s="1"/>
      <c r="FA3480" s="1"/>
      <c r="FB3480" s="1"/>
      <c r="FC3480" s="1"/>
      <c r="FD3480" s="1"/>
      <c r="FE3480" s="1"/>
      <c r="FF3480" s="1"/>
      <c r="FG3480" s="1"/>
      <c r="FH3480" s="1"/>
      <c r="FI3480" s="1"/>
      <c r="FJ3480" s="1"/>
      <c r="FK3480" s="1"/>
      <c r="FL3480" s="1"/>
      <c r="FM3480" s="1"/>
      <c r="FN3480" s="1"/>
      <c r="FO3480" s="1"/>
      <c r="FP3480" s="1"/>
      <c r="FQ3480" s="1"/>
      <c r="FR3480" s="1"/>
      <c r="FS3480" s="1"/>
      <c r="FT3480" s="1"/>
      <c r="FU3480" s="1"/>
      <c r="FV3480" s="1"/>
      <c r="FW3480" s="1"/>
      <c r="FX3480" s="1"/>
      <c r="FY3480" s="1"/>
      <c r="FZ3480" s="1"/>
      <c r="GA3480" s="1"/>
      <c r="GB3480" s="1"/>
      <c r="GC3480" s="1"/>
      <c r="GD3480" s="1"/>
      <c r="GE3480" s="1"/>
      <c r="GF3480" s="1"/>
      <c r="GG3480" s="1"/>
      <c r="GH3480" s="1"/>
      <c r="GI3480" s="1"/>
      <c r="GJ3480" s="1"/>
      <c r="GK3480"/>
      <c r="GL3480"/>
      <c r="GM3480"/>
      <c r="GN3480"/>
      <c r="GO3480"/>
      <c r="GP3480"/>
      <c r="GQ3480"/>
      <c r="GR3480"/>
      <c r="GS3480"/>
      <c r="GT3480"/>
      <c r="GU3480"/>
      <c r="GV3480"/>
      <c r="GW3480"/>
      <c r="GX3480"/>
      <c r="GY3480"/>
      <c r="GZ3480"/>
      <c r="HA3480"/>
      <c r="HB3480"/>
      <c r="HC3480"/>
      <c r="HD3480"/>
      <c r="HE3480"/>
    </row>
    <row r="3481" spans="1:213" s="19" customFormat="1" x14ac:dyDescent="0.25">
      <c r="A3481" s="25"/>
      <c r="B3481" s="25"/>
      <c r="C3481" s="25"/>
      <c r="F3481" s="20"/>
      <c r="G3481" s="20"/>
      <c r="H3481" s="20"/>
      <c r="I3481" s="20"/>
      <c r="J3481" s="21"/>
      <c r="K3481" s="21"/>
      <c r="L3481" s="20"/>
      <c r="M3481" s="20"/>
      <c r="N3481" s="22"/>
      <c r="O3481" s="22"/>
      <c r="P3481" s="22"/>
      <c r="Q3481" s="22"/>
      <c r="U3481" s="20"/>
      <c r="V3481" s="20"/>
      <c r="W3481" s="20"/>
      <c r="X3481" s="27"/>
      <c r="Y3481" s="253"/>
      <c r="Z3481" s="30"/>
      <c r="AA3481" s="30"/>
      <c r="AB3481" s="31"/>
      <c r="AC3481" s="31"/>
      <c r="AD3481" s="31"/>
      <c r="AE3481" s="31"/>
      <c r="AF3481" s="31"/>
      <c r="AG3481" s="241"/>
      <c r="AH3481" s="31"/>
      <c r="AI3481" s="31"/>
      <c r="AJ3481" s="31"/>
      <c r="AK3481" s="31"/>
      <c r="AL3481" s="120"/>
      <c r="AM3481" s="25"/>
      <c r="AN3481" s="25"/>
      <c r="AO3481" s="25"/>
      <c r="AP3481" s="25"/>
      <c r="AQ3481" s="26"/>
      <c r="AR3481" s="25"/>
      <c r="AS3481" s="25"/>
      <c r="AT3481" s="25"/>
      <c r="AU3481" s="25"/>
      <c r="AV3481" s="25"/>
      <c r="BC3481" s="1"/>
      <c r="BD3481"/>
      <c r="BE3481"/>
      <c r="BF3481" s="1"/>
      <c r="BG3481"/>
      <c r="BH3481"/>
      <c r="BI3481"/>
      <c r="BJ3481" s="1"/>
      <c r="BK3481" s="1"/>
      <c r="BL3481"/>
      <c r="BM3481" s="1"/>
      <c r="BN3481" s="1"/>
      <c r="BO3481" s="1"/>
      <c r="BP3481" s="1"/>
      <c r="BQ3481" s="1"/>
      <c r="BR3481" s="1"/>
      <c r="BS3481" s="1"/>
      <c r="BT3481" s="22"/>
      <c r="BU3481" s="1"/>
      <c r="BV3481" s="1"/>
      <c r="BW3481" s="1"/>
      <c r="BX3481" s="1"/>
      <c r="BY3481" s="1"/>
      <c r="BZ3481" s="1"/>
      <c r="CA3481" s="1"/>
      <c r="CB3481" s="1"/>
      <c r="CC3481" s="1"/>
      <c r="CD3481" s="1"/>
      <c r="CE3481" s="1"/>
      <c r="CF3481" s="1"/>
      <c r="CG3481" s="1"/>
      <c r="CH3481" s="1"/>
      <c r="CI3481" s="1"/>
      <c r="CJ3481" s="1"/>
      <c r="CK3481" s="1"/>
      <c r="CL3481" s="1"/>
      <c r="CM3481" s="1"/>
      <c r="CN3481" s="1"/>
      <c r="CO3481" s="1"/>
      <c r="CP3481" s="1"/>
      <c r="CQ3481" s="1"/>
      <c r="CR3481" s="1"/>
      <c r="CS3481" s="1"/>
      <c r="CT3481" s="1"/>
      <c r="CU3481" s="1"/>
      <c r="CV3481" s="1"/>
      <c r="CW3481" s="1"/>
      <c r="CX3481" s="1"/>
      <c r="CY3481" s="1"/>
      <c r="CZ3481" s="1"/>
      <c r="DA3481" s="1"/>
      <c r="DB3481" s="1"/>
      <c r="DC3481" s="1"/>
      <c r="DD3481" s="1"/>
      <c r="DE3481" s="1"/>
      <c r="DF3481" s="1"/>
      <c r="DG3481" s="1"/>
      <c r="DH3481" s="1"/>
      <c r="DI3481" s="1"/>
      <c r="DJ3481" s="1"/>
      <c r="DK3481" s="1"/>
      <c r="DL3481" s="1"/>
      <c r="DM3481" s="1"/>
      <c r="DN3481" s="1"/>
      <c r="DO3481" s="1"/>
      <c r="DP3481" s="1"/>
      <c r="DQ3481" s="1"/>
      <c r="DR3481" s="1"/>
      <c r="DS3481" s="1"/>
      <c r="DT3481" s="1"/>
      <c r="DU3481" s="1"/>
      <c r="DV3481" s="1"/>
      <c r="DW3481" s="1"/>
      <c r="DX3481" s="1"/>
      <c r="DY3481" s="1"/>
      <c r="DZ3481" s="1"/>
      <c r="EA3481" s="1"/>
      <c r="EB3481" s="1"/>
      <c r="EC3481" s="1"/>
      <c r="ED3481" s="1"/>
      <c r="EE3481" s="1"/>
      <c r="EF3481" s="1"/>
      <c r="EG3481" s="1"/>
      <c r="EH3481" s="1"/>
      <c r="EI3481" s="1"/>
      <c r="EJ3481" s="1"/>
      <c r="EK3481" s="1"/>
      <c r="EL3481" s="1"/>
      <c r="EM3481" s="1"/>
      <c r="EN3481" s="1"/>
      <c r="EO3481" s="1"/>
      <c r="EP3481" s="1"/>
      <c r="EQ3481" s="1"/>
      <c r="ER3481" s="1"/>
      <c r="ES3481" s="1"/>
      <c r="ET3481" s="1"/>
      <c r="EU3481" s="1"/>
      <c r="EV3481" s="1"/>
      <c r="EW3481" s="1"/>
      <c r="EX3481" s="1"/>
      <c r="EY3481" s="1"/>
      <c r="EZ3481" s="1"/>
      <c r="FA3481" s="1"/>
      <c r="FB3481" s="1"/>
      <c r="FC3481" s="1"/>
      <c r="FD3481" s="1"/>
      <c r="FE3481" s="1"/>
      <c r="FF3481" s="1"/>
      <c r="FG3481" s="1"/>
      <c r="FH3481" s="1"/>
      <c r="FI3481" s="1"/>
      <c r="FJ3481" s="1"/>
      <c r="FK3481" s="1"/>
      <c r="FL3481" s="1"/>
      <c r="FM3481" s="1"/>
      <c r="FN3481" s="1"/>
      <c r="FO3481" s="1"/>
      <c r="FP3481" s="1"/>
      <c r="FQ3481" s="1"/>
      <c r="FR3481" s="1"/>
      <c r="FS3481" s="1"/>
      <c r="FT3481" s="1"/>
      <c r="FU3481" s="1"/>
      <c r="FV3481" s="1"/>
      <c r="FW3481" s="1"/>
      <c r="FX3481" s="1"/>
      <c r="FY3481" s="1"/>
      <c r="FZ3481" s="1"/>
      <c r="GA3481" s="1"/>
      <c r="GB3481" s="1"/>
      <c r="GC3481" s="1"/>
      <c r="GD3481" s="1"/>
      <c r="GE3481" s="1"/>
      <c r="GF3481" s="1"/>
      <c r="GG3481" s="1"/>
      <c r="GH3481" s="1"/>
      <c r="GI3481" s="1"/>
      <c r="GJ3481" s="1"/>
      <c r="GK3481"/>
      <c r="GL3481"/>
      <c r="GM3481"/>
      <c r="GN3481"/>
      <c r="GO3481"/>
      <c r="GP3481"/>
      <c r="GQ3481"/>
      <c r="GR3481"/>
      <c r="GS3481"/>
      <c r="GT3481"/>
      <c r="GU3481"/>
      <c r="GV3481"/>
      <c r="GW3481"/>
      <c r="GX3481"/>
      <c r="GY3481"/>
      <c r="GZ3481"/>
      <c r="HA3481"/>
      <c r="HB3481"/>
      <c r="HC3481"/>
      <c r="HD3481"/>
      <c r="HE3481"/>
    </row>
    <row r="3482" spans="1:213" s="19" customFormat="1" x14ac:dyDescent="0.25">
      <c r="A3482" s="25"/>
      <c r="B3482" s="25"/>
      <c r="C3482" s="25"/>
      <c r="F3482" s="20"/>
      <c r="G3482" s="20"/>
      <c r="H3482" s="20"/>
      <c r="I3482" s="20"/>
      <c r="J3482" s="21"/>
      <c r="K3482" s="21"/>
      <c r="L3482" s="20"/>
      <c r="M3482" s="20"/>
      <c r="N3482" s="22"/>
      <c r="O3482" s="22"/>
      <c r="P3482" s="22"/>
      <c r="Q3482" s="22"/>
      <c r="U3482" s="20"/>
      <c r="V3482" s="20"/>
      <c r="W3482" s="20"/>
      <c r="X3482" s="27"/>
      <c r="Y3482" s="253"/>
      <c r="Z3482" s="30"/>
      <c r="AA3482" s="30"/>
      <c r="AB3482" s="31"/>
      <c r="AC3482" s="31"/>
      <c r="AD3482" s="31"/>
      <c r="AE3482" s="31"/>
      <c r="AF3482" s="31"/>
      <c r="AG3482" s="241"/>
      <c r="AH3482" s="31"/>
      <c r="AI3482" s="31"/>
      <c r="AJ3482" s="31"/>
      <c r="AK3482" s="31"/>
      <c r="AL3482" s="120"/>
      <c r="AM3482" s="25"/>
      <c r="AN3482" s="25"/>
      <c r="AO3482" s="25"/>
      <c r="AP3482" s="25"/>
      <c r="AQ3482" s="26"/>
      <c r="AR3482" s="25"/>
      <c r="AS3482" s="25"/>
      <c r="AT3482" s="25"/>
      <c r="AU3482" s="25"/>
      <c r="AV3482" s="25"/>
      <c r="BC3482" s="1"/>
      <c r="BD3482"/>
      <c r="BE3482"/>
      <c r="BF3482" s="1"/>
      <c r="BG3482"/>
      <c r="BH3482"/>
      <c r="BI3482"/>
      <c r="BJ3482" s="1"/>
      <c r="BK3482" s="1"/>
      <c r="BL3482"/>
      <c r="BM3482" s="1"/>
      <c r="BN3482" s="1"/>
      <c r="BO3482" s="1"/>
      <c r="BP3482" s="1"/>
      <c r="BQ3482" s="1"/>
      <c r="BR3482" s="1"/>
      <c r="BS3482" s="1"/>
      <c r="BT3482" s="22"/>
      <c r="BU3482" s="1"/>
      <c r="BV3482" s="1"/>
      <c r="BW3482" s="1"/>
      <c r="BX3482" s="1"/>
      <c r="BY3482" s="1"/>
      <c r="BZ3482" s="1"/>
      <c r="CA3482" s="1"/>
      <c r="CB3482" s="1"/>
      <c r="CC3482" s="1"/>
      <c r="CD3482" s="1"/>
      <c r="CE3482" s="1"/>
      <c r="CF3482" s="1"/>
      <c r="CG3482" s="1"/>
      <c r="CH3482" s="1"/>
      <c r="CI3482" s="1"/>
      <c r="CJ3482" s="1"/>
      <c r="CK3482" s="1"/>
      <c r="CL3482" s="1"/>
      <c r="CM3482" s="1"/>
      <c r="CN3482" s="1"/>
      <c r="CO3482" s="1"/>
      <c r="CP3482" s="1"/>
      <c r="CQ3482" s="1"/>
      <c r="CR3482" s="1"/>
      <c r="CS3482" s="1"/>
      <c r="CT3482" s="1"/>
      <c r="CU3482" s="1"/>
      <c r="CV3482" s="1"/>
      <c r="CW3482" s="1"/>
      <c r="CX3482" s="1"/>
      <c r="CY3482" s="1"/>
      <c r="CZ3482" s="1"/>
      <c r="DA3482" s="1"/>
      <c r="DB3482" s="1"/>
      <c r="DC3482" s="1"/>
      <c r="DD3482" s="1"/>
      <c r="DE3482" s="1"/>
      <c r="DF3482" s="1"/>
      <c r="DG3482" s="1"/>
      <c r="DH3482" s="1"/>
      <c r="DI3482" s="1"/>
      <c r="DJ3482" s="1"/>
      <c r="DK3482" s="1"/>
      <c r="DL3482" s="1"/>
      <c r="DM3482" s="1"/>
      <c r="DN3482" s="1"/>
      <c r="DO3482" s="1"/>
      <c r="DP3482" s="1"/>
      <c r="DQ3482" s="1"/>
      <c r="DR3482" s="1"/>
      <c r="DS3482" s="1"/>
      <c r="DT3482" s="1"/>
      <c r="DU3482" s="1"/>
      <c r="DV3482" s="1"/>
      <c r="DW3482" s="1"/>
      <c r="DX3482" s="1"/>
      <c r="DY3482" s="1"/>
      <c r="DZ3482" s="1"/>
      <c r="EA3482" s="1"/>
      <c r="EB3482" s="1"/>
      <c r="EC3482" s="1"/>
      <c r="ED3482" s="1"/>
      <c r="EE3482" s="1"/>
      <c r="EF3482" s="1"/>
      <c r="EG3482" s="1"/>
      <c r="EH3482" s="1"/>
      <c r="EI3482" s="1"/>
      <c r="EJ3482" s="1"/>
      <c r="EK3482" s="1"/>
      <c r="EL3482" s="1"/>
      <c r="EM3482" s="1"/>
      <c r="EN3482" s="1"/>
      <c r="EO3482" s="1"/>
      <c r="EP3482" s="1"/>
      <c r="EQ3482" s="1"/>
      <c r="ER3482" s="1"/>
      <c r="ES3482" s="1"/>
      <c r="ET3482" s="1"/>
      <c r="EU3482" s="1"/>
      <c r="EV3482" s="1"/>
      <c r="EW3482" s="1"/>
      <c r="EX3482" s="1"/>
      <c r="EY3482" s="1"/>
      <c r="EZ3482" s="1"/>
      <c r="FA3482" s="1"/>
      <c r="FB3482" s="1"/>
      <c r="FC3482" s="1"/>
      <c r="FD3482" s="1"/>
      <c r="FE3482" s="1"/>
      <c r="FF3482" s="1"/>
      <c r="FG3482" s="1"/>
      <c r="FH3482" s="1"/>
      <c r="FI3482" s="1"/>
      <c r="FJ3482" s="1"/>
      <c r="FK3482" s="1"/>
      <c r="FL3482" s="1"/>
      <c r="FM3482" s="1"/>
      <c r="FN3482" s="1"/>
      <c r="FO3482" s="1"/>
      <c r="FP3482" s="1"/>
      <c r="FQ3482" s="1"/>
      <c r="FR3482" s="1"/>
      <c r="FS3482" s="1"/>
      <c r="FT3482" s="1"/>
      <c r="FU3482" s="1"/>
      <c r="FV3482" s="1"/>
      <c r="FW3482" s="1"/>
      <c r="FX3482" s="1"/>
      <c r="FY3482" s="1"/>
      <c r="FZ3482" s="1"/>
      <c r="GA3482" s="1"/>
      <c r="GB3482" s="1"/>
      <c r="GC3482" s="1"/>
      <c r="GD3482" s="1"/>
      <c r="GE3482" s="1"/>
      <c r="GF3482" s="1"/>
      <c r="GG3482" s="1"/>
      <c r="GH3482" s="1"/>
      <c r="GI3482" s="1"/>
      <c r="GJ3482" s="1"/>
      <c r="GK3482"/>
      <c r="GL3482"/>
      <c r="GM3482"/>
      <c r="GN3482"/>
      <c r="GO3482"/>
      <c r="GP3482"/>
      <c r="GQ3482"/>
      <c r="GR3482"/>
      <c r="GS3482"/>
      <c r="GT3482"/>
      <c r="GU3482"/>
      <c r="GV3482"/>
      <c r="GW3482"/>
      <c r="GX3482"/>
      <c r="GY3482"/>
      <c r="GZ3482"/>
      <c r="HA3482"/>
      <c r="HB3482"/>
      <c r="HC3482"/>
      <c r="HD3482"/>
      <c r="HE3482"/>
    </row>
    <row r="3483" spans="1:213" s="19" customFormat="1" x14ac:dyDescent="0.25">
      <c r="A3483" s="25"/>
      <c r="B3483" s="25"/>
      <c r="C3483" s="25"/>
      <c r="F3483" s="20"/>
      <c r="G3483" s="20"/>
      <c r="H3483" s="20"/>
      <c r="I3483" s="20"/>
      <c r="J3483" s="21"/>
      <c r="K3483" s="21"/>
      <c r="L3483" s="20"/>
      <c r="M3483" s="20"/>
      <c r="N3483" s="22"/>
      <c r="O3483" s="22"/>
      <c r="P3483" s="22"/>
      <c r="Q3483" s="22"/>
      <c r="U3483" s="20"/>
      <c r="V3483" s="20"/>
      <c r="W3483" s="20"/>
      <c r="X3483" s="27"/>
      <c r="Y3483" s="253"/>
      <c r="Z3483" s="30"/>
      <c r="AA3483" s="30"/>
      <c r="AB3483" s="31"/>
      <c r="AC3483" s="31"/>
      <c r="AD3483" s="31"/>
      <c r="AE3483" s="31"/>
      <c r="AF3483" s="31"/>
      <c r="AG3483" s="241"/>
      <c r="AH3483" s="31"/>
      <c r="AI3483" s="31"/>
      <c r="AJ3483" s="31"/>
      <c r="AK3483" s="31"/>
      <c r="AL3483" s="120"/>
      <c r="AM3483" s="25"/>
      <c r="AN3483" s="25"/>
      <c r="AO3483" s="25"/>
      <c r="AP3483" s="25"/>
      <c r="AQ3483" s="26"/>
      <c r="AR3483" s="25"/>
      <c r="AS3483" s="25"/>
      <c r="AT3483" s="25"/>
      <c r="AU3483" s="25"/>
      <c r="AV3483" s="25"/>
      <c r="BC3483" s="1"/>
      <c r="BD3483"/>
      <c r="BE3483"/>
      <c r="BF3483" s="1"/>
      <c r="BG3483"/>
      <c r="BH3483"/>
      <c r="BI3483"/>
      <c r="BJ3483" s="1"/>
      <c r="BK3483" s="1"/>
      <c r="BL3483"/>
      <c r="BM3483" s="1"/>
      <c r="BN3483" s="1"/>
      <c r="BO3483" s="1"/>
      <c r="BP3483" s="1"/>
      <c r="BQ3483" s="1"/>
      <c r="BR3483" s="1"/>
      <c r="BS3483" s="1"/>
      <c r="BT3483" s="22"/>
      <c r="BU3483" s="1"/>
      <c r="BV3483" s="1"/>
      <c r="BW3483" s="1"/>
      <c r="BX3483" s="1"/>
      <c r="BY3483" s="1"/>
      <c r="BZ3483" s="1"/>
      <c r="CA3483" s="1"/>
      <c r="CB3483" s="1"/>
      <c r="CC3483" s="1"/>
      <c r="CD3483" s="1"/>
      <c r="CE3483" s="1"/>
      <c r="CF3483" s="1"/>
      <c r="CG3483" s="1"/>
      <c r="CH3483" s="1"/>
      <c r="CI3483" s="1"/>
      <c r="CJ3483" s="1"/>
      <c r="CK3483" s="1"/>
      <c r="CL3483" s="1"/>
      <c r="CM3483" s="1"/>
      <c r="CN3483" s="1"/>
      <c r="CO3483" s="1"/>
      <c r="CP3483" s="1"/>
      <c r="CQ3483" s="1"/>
      <c r="CR3483" s="1"/>
      <c r="CS3483" s="1"/>
      <c r="CT3483" s="1"/>
      <c r="CU3483" s="1"/>
      <c r="CV3483" s="1"/>
      <c r="CW3483" s="1"/>
      <c r="CX3483" s="1"/>
      <c r="CY3483" s="1"/>
      <c r="CZ3483" s="1"/>
      <c r="DA3483" s="1"/>
      <c r="DB3483" s="1"/>
      <c r="DC3483" s="1"/>
      <c r="DD3483" s="1"/>
      <c r="DE3483" s="1"/>
      <c r="DF3483" s="1"/>
      <c r="DG3483" s="1"/>
      <c r="DH3483" s="1"/>
      <c r="DI3483" s="1"/>
      <c r="DJ3483" s="1"/>
      <c r="DK3483" s="1"/>
      <c r="DL3483" s="1"/>
      <c r="DM3483" s="1"/>
      <c r="DN3483" s="1"/>
      <c r="DO3483" s="1"/>
      <c r="DP3483" s="1"/>
      <c r="DQ3483" s="1"/>
      <c r="DR3483" s="1"/>
      <c r="DS3483" s="1"/>
      <c r="DT3483" s="1"/>
      <c r="DU3483" s="1"/>
      <c r="DV3483" s="1"/>
      <c r="DW3483" s="1"/>
      <c r="DX3483" s="1"/>
      <c r="DY3483" s="1"/>
      <c r="DZ3483" s="1"/>
      <c r="EA3483" s="1"/>
      <c r="EB3483" s="1"/>
      <c r="EC3483" s="1"/>
      <c r="ED3483" s="1"/>
      <c r="EE3483" s="1"/>
      <c r="EF3483" s="1"/>
      <c r="EG3483" s="1"/>
      <c r="EH3483" s="1"/>
      <c r="EI3483" s="1"/>
      <c r="EJ3483" s="1"/>
      <c r="EK3483" s="1"/>
      <c r="EL3483" s="1"/>
      <c r="EM3483" s="1"/>
      <c r="EN3483" s="1"/>
      <c r="EO3483" s="1"/>
      <c r="EP3483" s="1"/>
      <c r="EQ3483" s="1"/>
      <c r="ER3483" s="1"/>
      <c r="ES3483" s="1"/>
      <c r="ET3483" s="1"/>
      <c r="EU3483" s="1"/>
      <c r="EV3483" s="1"/>
      <c r="EW3483" s="1"/>
      <c r="EX3483" s="1"/>
      <c r="EY3483" s="1"/>
      <c r="EZ3483" s="1"/>
      <c r="FA3483" s="1"/>
      <c r="FB3483" s="1"/>
      <c r="FC3483" s="1"/>
      <c r="FD3483" s="1"/>
      <c r="FE3483" s="1"/>
      <c r="FF3483" s="1"/>
      <c r="FG3483" s="1"/>
      <c r="FH3483" s="1"/>
      <c r="FI3483" s="1"/>
      <c r="FJ3483" s="1"/>
      <c r="FK3483" s="1"/>
      <c r="FL3483" s="1"/>
      <c r="FM3483" s="1"/>
      <c r="FN3483" s="1"/>
      <c r="FO3483" s="1"/>
      <c r="FP3483" s="1"/>
      <c r="FQ3483" s="1"/>
      <c r="FR3483" s="1"/>
      <c r="FS3483" s="1"/>
      <c r="FT3483" s="1"/>
      <c r="FU3483" s="1"/>
      <c r="FV3483" s="1"/>
      <c r="FW3483" s="1"/>
      <c r="FX3483" s="1"/>
      <c r="FY3483" s="1"/>
      <c r="FZ3483" s="1"/>
      <c r="GA3483" s="1"/>
      <c r="GB3483" s="1"/>
      <c r="GC3483" s="1"/>
      <c r="GD3483" s="1"/>
      <c r="GE3483" s="1"/>
      <c r="GF3483" s="1"/>
      <c r="GG3483" s="1"/>
      <c r="GH3483" s="1"/>
      <c r="GI3483" s="1"/>
      <c r="GJ3483" s="1"/>
      <c r="GK3483"/>
      <c r="GL3483"/>
      <c r="GM3483"/>
      <c r="GN3483"/>
      <c r="GO3483"/>
      <c r="GP3483"/>
      <c r="GQ3483"/>
      <c r="GR3483"/>
      <c r="GS3483"/>
      <c r="GT3483"/>
      <c r="GU3483"/>
      <c r="GV3483"/>
      <c r="GW3483"/>
      <c r="GX3483"/>
      <c r="GY3483"/>
      <c r="GZ3483"/>
      <c r="HA3483"/>
      <c r="HB3483"/>
      <c r="HC3483"/>
      <c r="HD3483"/>
      <c r="HE3483"/>
    </row>
    <row r="3484" spans="1:213" s="25" customFormat="1" x14ac:dyDescent="0.25">
      <c r="D3484" s="19"/>
      <c r="E3484" s="19"/>
      <c r="F3484" s="20"/>
      <c r="G3484" s="20"/>
      <c r="H3484" s="20"/>
      <c r="I3484" s="20"/>
      <c r="J3484" s="21"/>
      <c r="K3484" s="21"/>
      <c r="L3484" s="20"/>
      <c r="M3484" s="20"/>
      <c r="N3484" s="22"/>
      <c r="O3484" s="22"/>
      <c r="P3484" s="22"/>
      <c r="Q3484" s="22"/>
      <c r="R3484" s="19"/>
      <c r="S3484" s="19"/>
      <c r="T3484" s="19"/>
      <c r="U3484" s="20"/>
      <c r="V3484" s="20"/>
      <c r="W3484" s="20"/>
      <c r="X3484" s="27"/>
      <c r="Y3484" s="253"/>
      <c r="Z3484" s="30"/>
      <c r="AA3484" s="30"/>
      <c r="AB3484" s="31"/>
      <c r="AC3484" s="31"/>
      <c r="AD3484" s="31"/>
      <c r="AE3484" s="31"/>
      <c r="AF3484" s="31"/>
      <c r="AG3484" s="241"/>
      <c r="AH3484" s="31"/>
      <c r="AI3484" s="31"/>
      <c r="AJ3484" s="31"/>
      <c r="AK3484" s="31"/>
      <c r="AL3484" s="120"/>
      <c r="AQ3484" s="26"/>
      <c r="AW3484" s="19"/>
      <c r="AX3484" s="19"/>
      <c r="AY3484" s="19"/>
      <c r="AZ3484" s="19"/>
      <c r="BA3484" s="19"/>
      <c r="BB3484" s="19"/>
      <c r="BC3484" s="1"/>
      <c r="BD3484"/>
      <c r="BE3484"/>
      <c r="BF3484" s="1"/>
      <c r="BG3484"/>
      <c r="BH3484"/>
      <c r="BI3484"/>
      <c r="BJ3484" s="1"/>
      <c r="BK3484" s="1"/>
      <c r="BL3484"/>
      <c r="BM3484" s="1"/>
      <c r="BN3484" s="1"/>
      <c r="BO3484" s="1"/>
      <c r="BP3484" s="1"/>
      <c r="BQ3484" s="1"/>
      <c r="BR3484" s="1"/>
      <c r="BS3484" s="1"/>
      <c r="BT3484" s="22"/>
      <c r="BU3484" s="1"/>
      <c r="BV3484" s="1"/>
      <c r="BW3484" s="1"/>
      <c r="BX3484" s="1"/>
      <c r="BY3484" s="1"/>
      <c r="BZ3484" s="1"/>
      <c r="CA3484" s="1"/>
      <c r="CB3484" s="1"/>
      <c r="CC3484" s="1"/>
      <c r="CD3484" s="1"/>
      <c r="CE3484" s="1"/>
      <c r="CF3484" s="1"/>
      <c r="CG3484" s="1"/>
      <c r="CH3484" s="1"/>
      <c r="CI3484" s="1"/>
      <c r="CJ3484" s="1"/>
      <c r="CK3484" s="1"/>
      <c r="CL3484" s="1"/>
      <c r="CM3484" s="1"/>
      <c r="CN3484" s="1"/>
      <c r="CO3484" s="1"/>
      <c r="CP3484" s="1"/>
      <c r="CQ3484" s="1"/>
      <c r="CR3484" s="1"/>
      <c r="CS3484" s="1"/>
      <c r="CT3484" s="1"/>
      <c r="CU3484" s="1"/>
      <c r="CV3484" s="1"/>
      <c r="CW3484" s="1"/>
      <c r="CX3484" s="1"/>
      <c r="CY3484" s="1"/>
      <c r="CZ3484" s="1"/>
      <c r="DA3484" s="1"/>
      <c r="DB3484" s="1"/>
      <c r="DC3484" s="1"/>
      <c r="DD3484" s="1"/>
      <c r="DE3484" s="1"/>
      <c r="DF3484" s="1"/>
      <c r="DG3484" s="1"/>
      <c r="DH3484" s="1"/>
      <c r="DI3484" s="1"/>
      <c r="DJ3484" s="1"/>
      <c r="DK3484" s="1"/>
      <c r="DL3484" s="1"/>
      <c r="DM3484" s="1"/>
      <c r="DN3484" s="1"/>
      <c r="DO3484" s="1"/>
      <c r="DP3484" s="1"/>
      <c r="DQ3484" s="1"/>
      <c r="DR3484" s="1"/>
      <c r="DS3484" s="1"/>
      <c r="DT3484" s="1"/>
      <c r="DU3484" s="1"/>
      <c r="DV3484" s="1"/>
      <c r="DW3484" s="1"/>
      <c r="DX3484" s="1"/>
      <c r="DY3484" s="1"/>
      <c r="DZ3484" s="1"/>
      <c r="EA3484" s="1"/>
      <c r="EB3484" s="1"/>
      <c r="EC3484" s="1"/>
      <c r="ED3484" s="1"/>
      <c r="EE3484" s="1"/>
      <c r="EF3484" s="1"/>
      <c r="EG3484" s="1"/>
      <c r="EH3484" s="1"/>
      <c r="EI3484" s="1"/>
      <c r="EJ3484" s="1"/>
      <c r="EK3484" s="1"/>
      <c r="EL3484" s="1"/>
      <c r="EM3484" s="1"/>
      <c r="EN3484" s="1"/>
      <c r="EO3484" s="1"/>
      <c r="EP3484" s="1"/>
      <c r="EQ3484" s="1"/>
      <c r="ER3484" s="1"/>
      <c r="ES3484" s="1"/>
      <c r="ET3484" s="1"/>
      <c r="EU3484" s="1"/>
      <c r="EV3484" s="1"/>
      <c r="EW3484" s="1"/>
      <c r="EX3484" s="1"/>
      <c r="EY3484" s="1"/>
      <c r="EZ3484" s="1"/>
      <c r="FA3484" s="1"/>
      <c r="FB3484" s="1"/>
      <c r="FC3484" s="1"/>
      <c r="FD3484" s="1"/>
      <c r="FE3484" s="1"/>
      <c r="FF3484" s="1"/>
      <c r="FG3484" s="1"/>
      <c r="FH3484" s="1"/>
      <c r="FI3484" s="1"/>
      <c r="FJ3484" s="1"/>
      <c r="FK3484" s="1"/>
      <c r="FL3484" s="1"/>
      <c r="FM3484" s="1"/>
      <c r="FN3484" s="1"/>
      <c r="FO3484" s="1"/>
      <c r="FP3484" s="1"/>
      <c r="FQ3484" s="1"/>
      <c r="FR3484" s="1"/>
      <c r="FS3484" s="1"/>
      <c r="FT3484" s="1"/>
      <c r="FU3484" s="1"/>
      <c r="FV3484" s="1"/>
      <c r="FW3484" s="1"/>
      <c r="FX3484" s="1"/>
      <c r="FY3484" s="1"/>
      <c r="FZ3484" s="1"/>
      <c r="GA3484" s="1"/>
      <c r="GB3484" s="1"/>
      <c r="GC3484" s="1"/>
      <c r="GD3484" s="1"/>
      <c r="GE3484" s="1"/>
      <c r="GF3484" s="1"/>
      <c r="GG3484" s="1"/>
      <c r="GH3484" s="1"/>
      <c r="GI3484" s="1"/>
      <c r="GJ3484" s="1"/>
      <c r="GK3484"/>
      <c r="GL3484"/>
      <c r="GM3484"/>
      <c r="GN3484"/>
      <c r="GO3484"/>
      <c r="GP3484"/>
      <c r="GQ3484"/>
      <c r="GR3484"/>
      <c r="GS3484"/>
      <c r="GT3484"/>
      <c r="GU3484"/>
      <c r="GV3484"/>
      <c r="GW3484"/>
      <c r="GX3484"/>
      <c r="GY3484"/>
      <c r="GZ3484"/>
      <c r="HA3484"/>
      <c r="HB3484"/>
      <c r="HC3484"/>
      <c r="HD3484"/>
      <c r="HE3484"/>
    </row>
    <row r="3485" spans="1:213" s="25" customFormat="1" x14ac:dyDescent="0.25">
      <c r="D3485" s="19"/>
      <c r="E3485" s="19"/>
      <c r="F3485" s="20"/>
      <c r="G3485" s="20"/>
      <c r="H3485" s="20"/>
      <c r="I3485" s="20"/>
      <c r="J3485" s="21"/>
      <c r="K3485" s="21"/>
      <c r="L3485" s="20"/>
      <c r="M3485" s="20"/>
      <c r="N3485" s="22"/>
      <c r="O3485" s="22"/>
      <c r="P3485" s="22"/>
      <c r="Q3485" s="22"/>
      <c r="R3485" s="19"/>
      <c r="S3485" s="19"/>
      <c r="T3485" s="19"/>
      <c r="U3485" s="20"/>
      <c r="V3485" s="20"/>
      <c r="W3485" s="20"/>
      <c r="X3485" s="27"/>
      <c r="Y3485" s="253"/>
      <c r="Z3485" s="30"/>
      <c r="AA3485" s="30"/>
      <c r="AB3485" s="31"/>
      <c r="AC3485" s="31"/>
      <c r="AD3485" s="31"/>
      <c r="AE3485" s="31"/>
      <c r="AF3485" s="31"/>
      <c r="AG3485" s="241"/>
      <c r="AH3485" s="31"/>
      <c r="AI3485" s="31"/>
      <c r="AJ3485" s="31"/>
      <c r="AK3485" s="31"/>
      <c r="AL3485" s="120"/>
      <c r="AQ3485" s="26"/>
      <c r="AW3485" s="19"/>
      <c r="AX3485" s="19"/>
      <c r="AY3485" s="19"/>
      <c r="AZ3485" s="19"/>
      <c r="BA3485" s="19"/>
      <c r="BB3485" s="19"/>
      <c r="BC3485" s="1"/>
      <c r="BD3485"/>
      <c r="BE3485"/>
      <c r="BF3485" s="1"/>
      <c r="BG3485"/>
      <c r="BH3485"/>
      <c r="BI3485"/>
      <c r="BJ3485" s="1"/>
      <c r="BK3485" s="1"/>
      <c r="BL3485"/>
      <c r="BM3485" s="1"/>
      <c r="BN3485" s="1"/>
      <c r="BO3485" s="1"/>
      <c r="BP3485" s="1"/>
      <c r="BQ3485" s="1"/>
      <c r="BR3485" s="1"/>
      <c r="BS3485" s="1"/>
      <c r="BT3485" s="22"/>
      <c r="BU3485" s="1"/>
      <c r="BV3485" s="1"/>
      <c r="BW3485" s="1"/>
      <c r="BX3485" s="1"/>
      <c r="BY3485" s="1"/>
      <c r="BZ3485" s="1"/>
      <c r="CA3485" s="1"/>
      <c r="CB3485" s="1"/>
      <c r="CC3485" s="1"/>
      <c r="CD3485" s="1"/>
      <c r="CE3485" s="1"/>
      <c r="CF3485" s="1"/>
      <c r="CG3485" s="1"/>
      <c r="CH3485" s="1"/>
      <c r="CI3485" s="1"/>
      <c r="CJ3485" s="1"/>
      <c r="CK3485" s="1"/>
      <c r="CL3485" s="1"/>
      <c r="CM3485" s="1"/>
      <c r="CN3485" s="1"/>
      <c r="CO3485" s="1"/>
      <c r="CP3485" s="1"/>
      <c r="CQ3485" s="1"/>
      <c r="CR3485" s="1"/>
      <c r="CS3485" s="1"/>
      <c r="CT3485" s="1"/>
      <c r="CU3485" s="1"/>
      <c r="CV3485" s="1"/>
      <c r="CW3485" s="1"/>
      <c r="CX3485" s="1"/>
      <c r="CY3485" s="1"/>
      <c r="CZ3485" s="1"/>
      <c r="DA3485" s="1"/>
      <c r="DB3485" s="1"/>
      <c r="DC3485" s="1"/>
      <c r="DD3485" s="1"/>
      <c r="DE3485" s="1"/>
      <c r="DF3485" s="1"/>
      <c r="DG3485" s="1"/>
      <c r="DH3485" s="1"/>
      <c r="DI3485" s="1"/>
      <c r="DJ3485" s="1"/>
      <c r="DK3485" s="1"/>
      <c r="DL3485" s="1"/>
      <c r="DM3485" s="1"/>
      <c r="DN3485" s="1"/>
      <c r="DO3485" s="1"/>
      <c r="DP3485" s="1"/>
      <c r="DQ3485" s="1"/>
      <c r="DR3485" s="1"/>
      <c r="DS3485" s="1"/>
      <c r="DT3485" s="1"/>
      <c r="DU3485" s="1"/>
      <c r="DV3485" s="1"/>
      <c r="DW3485" s="1"/>
      <c r="DX3485" s="1"/>
      <c r="DY3485" s="1"/>
      <c r="DZ3485" s="1"/>
      <c r="EA3485" s="1"/>
      <c r="EB3485" s="1"/>
      <c r="EC3485" s="1"/>
      <c r="ED3485" s="1"/>
      <c r="EE3485" s="1"/>
      <c r="EF3485" s="1"/>
      <c r="EG3485" s="1"/>
      <c r="EH3485" s="1"/>
      <c r="EI3485" s="1"/>
      <c r="EJ3485" s="1"/>
      <c r="EK3485" s="1"/>
      <c r="EL3485" s="1"/>
      <c r="EM3485" s="1"/>
      <c r="EN3485" s="1"/>
      <c r="EO3485" s="1"/>
      <c r="EP3485" s="1"/>
      <c r="EQ3485" s="1"/>
      <c r="ER3485" s="1"/>
      <c r="ES3485" s="1"/>
      <c r="ET3485" s="1"/>
      <c r="EU3485" s="1"/>
      <c r="EV3485" s="1"/>
      <c r="EW3485" s="1"/>
      <c r="EX3485" s="1"/>
      <c r="EY3485" s="1"/>
      <c r="EZ3485" s="1"/>
      <c r="FA3485" s="1"/>
      <c r="FB3485" s="1"/>
      <c r="FC3485" s="1"/>
      <c r="FD3485" s="1"/>
      <c r="FE3485" s="1"/>
      <c r="FF3485" s="1"/>
      <c r="FG3485" s="1"/>
      <c r="FH3485" s="1"/>
      <c r="FI3485" s="1"/>
      <c r="FJ3485" s="1"/>
      <c r="FK3485" s="1"/>
      <c r="FL3485" s="1"/>
      <c r="FM3485" s="1"/>
      <c r="FN3485" s="1"/>
      <c r="FO3485" s="1"/>
      <c r="FP3485" s="1"/>
      <c r="FQ3485" s="1"/>
      <c r="FR3485" s="1"/>
      <c r="FS3485" s="1"/>
      <c r="FT3485" s="1"/>
      <c r="FU3485" s="1"/>
      <c r="FV3485" s="1"/>
      <c r="FW3485" s="1"/>
      <c r="FX3485" s="1"/>
      <c r="FY3485" s="1"/>
      <c r="FZ3485" s="1"/>
      <c r="GA3485" s="1"/>
      <c r="GB3485" s="1"/>
      <c r="GC3485" s="1"/>
      <c r="GD3485" s="1"/>
      <c r="GE3485" s="1"/>
      <c r="GF3485" s="1"/>
      <c r="GG3485" s="1"/>
      <c r="GH3485" s="1"/>
      <c r="GI3485" s="1"/>
      <c r="GJ3485" s="1"/>
      <c r="GK3485"/>
      <c r="GL3485"/>
      <c r="GM3485"/>
      <c r="GN3485"/>
      <c r="GO3485"/>
      <c r="GP3485"/>
      <c r="GQ3485"/>
      <c r="GR3485"/>
      <c r="GS3485"/>
      <c r="GT3485"/>
      <c r="GU3485"/>
      <c r="GV3485"/>
      <c r="GW3485"/>
      <c r="GX3485"/>
      <c r="GY3485"/>
      <c r="GZ3485"/>
      <c r="HA3485"/>
      <c r="HB3485"/>
      <c r="HC3485"/>
      <c r="HD3485"/>
      <c r="HE3485"/>
    </row>
    <row r="3486" spans="1:213" s="25" customFormat="1" x14ac:dyDescent="0.25">
      <c r="D3486" s="19"/>
      <c r="E3486" s="19"/>
      <c r="F3486" s="20"/>
      <c r="G3486" s="20"/>
      <c r="H3486" s="20"/>
      <c r="I3486" s="20"/>
      <c r="J3486" s="21"/>
      <c r="K3486" s="21"/>
      <c r="L3486" s="20"/>
      <c r="M3486" s="20"/>
      <c r="N3486" s="22"/>
      <c r="O3486" s="22"/>
      <c r="P3486" s="22"/>
      <c r="Q3486" s="22"/>
      <c r="R3486" s="19"/>
      <c r="S3486" s="19"/>
      <c r="T3486" s="19"/>
      <c r="U3486" s="20"/>
      <c r="V3486" s="20"/>
      <c r="W3486" s="20"/>
      <c r="X3486" s="27"/>
      <c r="Y3486" s="253"/>
      <c r="Z3486" s="30"/>
      <c r="AA3486" s="30"/>
      <c r="AB3486" s="31"/>
      <c r="AC3486" s="31"/>
      <c r="AD3486" s="31"/>
      <c r="AE3486" s="31"/>
      <c r="AF3486" s="31"/>
      <c r="AG3486" s="241"/>
      <c r="AH3486" s="31"/>
      <c r="AI3486" s="31"/>
      <c r="AJ3486" s="31"/>
      <c r="AK3486" s="31"/>
      <c r="AL3486" s="120"/>
      <c r="AQ3486" s="26"/>
      <c r="AW3486" s="19"/>
      <c r="AX3486" s="19"/>
      <c r="AY3486" s="19"/>
      <c r="AZ3486" s="19"/>
      <c r="BA3486" s="19"/>
      <c r="BB3486" s="19"/>
      <c r="BC3486" s="1"/>
      <c r="BD3486"/>
      <c r="BE3486"/>
      <c r="BF3486" s="1"/>
      <c r="BG3486"/>
      <c r="BH3486"/>
      <c r="BI3486"/>
      <c r="BJ3486" s="1"/>
      <c r="BK3486" s="1"/>
      <c r="BL3486"/>
      <c r="BM3486" s="1"/>
      <c r="BN3486" s="1"/>
      <c r="BO3486" s="1"/>
      <c r="BP3486" s="1"/>
      <c r="BQ3486" s="1"/>
      <c r="BR3486" s="1"/>
      <c r="BS3486" s="1"/>
      <c r="BT3486" s="22"/>
      <c r="BU3486" s="1"/>
      <c r="BV3486" s="1"/>
      <c r="BW3486" s="1"/>
      <c r="BX3486" s="1"/>
      <c r="BY3486" s="1"/>
      <c r="BZ3486" s="1"/>
      <c r="CA3486" s="1"/>
      <c r="CB3486" s="1"/>
      <c r="CC3486" s="1"/>
      <c r="CD3486" s="1"/>
      <c r="CE3486" s="1"/>
      <c r="CF3486" s="1"/>
      <c r="CG3486" s="1"/>
      <c r="CH3486" s="1"/>
      <c r="CI3486" s="1"/>
      <c r="CJ3486" s="1"/>
      <c r="CK3486" s="1"/>
      <c r="CL3486" s="1"/>
      <c r="CM3486" s="1"/>
      <c r="CN3486" s="1"/>
      <c r="CO3486" s="1"/>
      <c r="CP3486" s="1"/>
      <c r="CQ3486" s="1"/>
      <c r="CR3486" s="1"/>
      <c r="CS3486" s="1"/>
      <c r="CT3486" s="1"/>
      <c r="CU3486" s="1"/>
      <c r="CV3486" s="1"/>
      <c r="CW3486" s="1"/>
      <c r="CX3486" s="1"/>
      <c r="CY3486" s="1"/>
      <c r="CZ3486" s="1"/>
      <c r="DA3486" s="1"/>
      <c r="DB3486" s="1"/>
      <c r="DC3486" s="1"/>
      <c r="DD3486" s="1"/>
      <c r="DE3486" s="1"/>
      <c r="DF3486" s="1"/>
      <c r="DG3486" s="1"/>
      <c r="DH3486" s="1"/>
      <c r="DI3486" s="1"/>
      <c r="DJ3486" s="1"/>
      <c r="DK3486" s="1"/>
      <c r="DL3486" s="1"/>
      <c r="DM3486" s="1"/>
      <c r="DN3486" s="1"/>
      <c r="DO3486" s="1"/>
      <c r="DP3486" s="1"/>
      <c r="DQ3486" s="1"/>
      <c r="DR3486" s="1"/>
      <c r="DS3486" s="1"/>
      <c r="DT3486" s="1"/>
      <c r="DU3486" s="1"/>
      <c r="DV3486" s="1"/>
      <c r="DW3486" s="1"/>
      <c r="DX3486" s="1"/>
      <c r="DY3486" s="1"/>
      <c r="DZ3486" s="1"/>
      <c r="EA3486" s="1"/>
      <c r="EB3486" s="1"/>
      <c r="EC3486" s="1"/>
      <c r="ED3486" s="1"/>
      <c r="EE3486" s="1"/>
      <c r="EF3486" s="1"/>
      <c r="EG3486" s="1"/>
      <c r="EH3486" s="1"/>
      <c r="EI3486" s="1"/>
      <c r="EJ3486" s="1"/>
      <c r="EK3486" s="1"/>
      <c r="EL3486" s="1"/>
      <c r="EM3486" s="1"/>
      <c r="EN3486" s="1"/>
      <c r="EO3486" s="1"/>
      <c r="EP3486" s="1"/>
      <c r="EQ3486" s="1"/>
      <c r="ER3486" s="1"/>
      <c r="ES3486" s="1"/>
      <c r="ET3486" s="1"/>
      <c r="EU3486" s="1"/>
      <c r="EV3486" s="1"/>
      <c r="EW3486" s="1"/>
      <c r="EX3486" s="1"/>
      <c r="EY3486" s="1"/>
      <c r="EZ3486" s="1"/>
      <c r="FA3486" s="1"/>
      <c r="FB3486" s="1"/>
      <c r="FC3486" s="1"/>
      <c r="FD3486" s="1"/>
      <c r="FE3486" s="1"/>
      <c r="FF3486" s="1"/>
      <c r="FG3486" s="1"/>
      <c r="FH3486" s="1"/>
      <c r="FI3486" s="1"/>
      <c r="FJ3486" s="1"/>
      <c r="FK3486" s="1"/>
      <c r="FL3486" s="1"/>
      <c r="FM3486" s="1"/>
      <c r="FN3486" s="1"/>
      <c r="FO3486" s="1"/>
      <c r="FP3486" s="1"/>
      <c r="FQ3486" s="1"/>
      <c r="FR3486" s="1"/>
      <c r="FS3486" s="1"/>
      <c r="FT3486" s="1"/>
      <c r="FU3486" s="1"/>
      <c r="FV3486" s="1"/>
      <c r="FW3486" s="1"/>
      <c r="FX3486" s="1"/>
      <c r="FY3486" s="1"/>
      <c r="FZ3486" s="1"/>
      <c r="GA3486" s="1"/>
      <c r="GB3486" s="1"/>
      <c r="GC3486" s="1"/>
      <c r="GD3486" s="1"/>
      <c r="GE3486" s="1"/>
      <c r="GF3486" s="1"/>
      <c r="GG3486" s="1"/>
      <c r="GH3486" s="1"/>
      <c r="GI3486" s="1"/>
      <c r="GJ3486" s="1"/>
      <c r="GK3486"/>
      <c r="GL3486"/>
      <c r="GM3486"/>
      <c r="GN3486"/>
      <c r="GO3486"/>
      <c r="GP3486"/>
      <c r="GQ3486"/>
      <c r="GR3486"/>
      <c r="GS3486"/>
      <c r="GT3486"/>
      <c r="GU3486"/>
      <c r="GV3486"/>
      <c r="GW3486"/>
      <c r="GX3486"/>
      <c r="GY3486"/>
      <c r="GZ3486"/>
      <c r="HA3486"/>
      <c r="HB3486"/>
      <c r="HC3486"/>
      <c r="HD3486"/>
      <c r="HE3486"/>
    </row>
    <row r="3487" spans="1:213" s="25" customFormat="1" x14ac:dyDescent="0.25">
      <c r="D3487" s="19"/>
      <c r="E3487" s="19"/>
      <c r="F3487" s="20"/>
      <c r="G3487" s="20"/>
      <c r="H3487" s="20"/>
      <c r="I3487" s="20"/>
      <c r="J3487" s="21"/>
      <c r="K3487" s="21"/>
      <c r="L3487" s="20"/>
      <c r="M3487" s="20"/>
      <c r="N3487" s="22"/>
      <c r="O3487" s="22"/>
      <c r="P3487" s="22"/>
      <c r="Q3487" s="22"/>
      <c r="R3487" s="19"/>
      <c r="S3487" s="19"/>
      <c r="T3487" s="19"/>
      <c r="U3487" s="20"/>
      <c r="V3487" s="20"/>
      <c r="W3487" s="20"/>
      <c r="X3487" s="27"/>
      <c r="Y3487" s="253"/>
      <c r="Z3487" s="30"/>
      <c r="AA3487" s="30"/>
      <c r="AB3487" s="31"/>
      <c r="AC3487" s="31"/>
      <c r="AD3487" s="31"/>
      <c r="AE3487" s="31"/>
      <c r="AF3487" s="31"/>
      <c r="AG3487" s="241"/>
      <c r="AH3487" s="31"/>
      <c r="AI3487" s="31"/>
      <c r="AJ3487" s="31"/>
      <c r="AK3487" s="31"/>
      <c r="AL3487" s="120"/>
      <c r="AQ3487" s="26"/>
      <c r="AW3487" s="19"/>
      <c r="AX3487" s="19"/>
      <c r="AY3487" s="19"/>
      <c r="AZ3487" s="19"/>
      <c r="BA3487" s="19"/>
      <c r="BB3487" s="19"/>
      <c r="BC3487" s="1"/>
      <c r="BD3487"/>
      <c r="BE3487"/>
      <c r="BF3487" s="1"/>
      <c r="BG3487"/>
      <c r="BH3487"/>
      <c r="BI3487"/>
      <c r="BJ3487" s="1"/>
      <c r="BK3487" s="1"/>
      <c r="BL3487"/>
      <c r="BM3487" s="1"/>
      <c r="BN3487" s="1"/>
      <c r="BO3487" s="1"/>
      <c r="BP3487" s="1"/>
      <c r="BQ3487" s="1"/>
      <c r="BR3487" s="1"/>
      <c r="BS3487" s="1"/>
      <c r="BT3487" s="22"/>
      <c r="BU3487" s="1"/>
      <c r="BV3487" s="1"/>
      <c r="BW3487" s="1"/>
      <c r="BX3487" s="1"/>
      <c r="BY3487" s="1"/>
      <c r="BZ3487" s="1"/>
      <c r="CA3487" s="1"/>
      <c r="CB3487" s="1"/>
      <c r="CC3487" s="1"/>
      <c r="CD3487" s="1"/>
      <c r="CE3487" s="1"/>
      <c r="CF3487" s="1"/>
      <c r="CG3487" s="1"/>
      <c r="CH3487" s="1"/>
      <c r="CI3487" s="1"/>
      <c r="CJ3487" s="1"/>
      <c r="CK3487" s="1"/>
      <c r="CL3487" s="1"/>
      <c r="CM3487" s="1"/>
      <c r="CN3487" s="1"/>
      <c r="CO3487" s="1"/>
      <c r="CP3487" s="1"/>
      <c r="CQ3487" s="1"/>
      <c r="CR3487" s="1"/>
      <c r="CS3487" s="1"/>
      <c r="CT3487" s="1"/>
      <c r="CU3487" s="1"/>
      <c r="CV3487" s="1"/>
      <c r="CW3487" s="1"/>
      <c r="CX3487" s="1"/>
      <c r="CY3487" s="1"/>
      <c r="CZ3487" s="1"/>
      <c r="DA3487" s="1"/>
      <c r="DB3487" s="1"/>
      <c r="DC3487" s="1"/>
      <c r="DD3487" s="1"/>
      <c r="DE3487" s="1"/>
      <c r="DF3487" s="1"/>
      <c r="DG3487" s="1"/>
      <c r="DH3487" s="1"/>
      <c r="DI3487" s="1"/>
      <c r="DJ3487" s="1"/>
      <c r="DK3487" s="1"/>
      <c r="DL3487" s="1"/>
      <c r="DM3487" s="1"/>
      <c r="DN3487" s="1"/>
      <c r="DO3487" s="1"/>
      <c r="DP3487" s="1"/>
      <c r="DQ3487" s="1"/>
      <c r="DR3487" s="1"/>
      <c r="DS3487" s="1"/>
      <c r="DT3487" s="1"/>
      <c r="DU3487" s="1"/>
      <c r="DV3487" s="1"/>
      <c r="DW3487" s="1"/>
      <c r="DX3487" s="1"/>
      <c r="DY3487" s="1"/>
      <c r="DZ3487" s="1"/>
      <c r="EA3487" s="1"/>
      <c r="EB3487" s="1"/>
      <c r="EC3487" s="1"/>
      <c r="ED3487" s="1"/>
      <c r="EE3487" s="1"/>
      <c r="EF3487" s="1"/>
      <c r="EG3487" s="1"/>
      <c r="EH3487" s="1"/>
      <c r="EI3487" s="1"/>
      <c r="EJ3487" s="1"/>
      <c r="EK3487" s="1"/>
      <c r="EL3487" s="1"/>
      <c r="EM3487" s="1"/>
      <c r="EN3487" s="1"/>
      <c r="EO3487" s="1"/>
      <c r="EP3487" s="1"/>
      <c r="EQ3487" s="1"/>
      <c r="ER3487" s="1"/>
      <c r="ES3487" s="1"/>
      <c r="ET3487" s="1"/>
      <c r="EU3487" s="1"/>
      <c r="EV3487" s="1"/>
      <c r="EW3487" s="1"/>
      <c r="EX3487" s="1"/>
      <c r="EY3487" s="1"/>
      <c r="EZ3487" s="1"/>
      <c r="FA3487" s="1"/>
      <c r="FB3487" s="1"/>
      <c r="FC3487" s="1"/>
      <c r="FD3487" s="1"/>
      <c r="FE3487" s="1"/>
      <c r="FF3487" s="1"/>
      <c r="FG3487" s="1"/>
      <c r="FH3487" s="1"/>
      <c r="FI3487" s="1"/>
      <c r="FJ3487" s="1"/>
      <c r="FK3487" s="1"/>
      <c r="FL3487" s="1"/>
      <c r="FM3487" s="1"/>
      <c r="FN3487" s="1"/>
      <c r="FO3487" s="1"/>
      <c r="FP3487" s="1"/>
      <c r="FQ3487" s="1"/>
      <c r="FR3487" s="1"/>
      <c r="FS3487" s="1"/>
      <c r="FT3487" s="1"/>
      <c r="FU3487" s="1"/>
      <c r="FV3487" s="1"/>
      <c r="FW3487" s="1"/>
      <c r="FX3487" s="1"/>
      <c r="FY3487" s="1"/>
      <c r="FZ3487" s="1"/>
      <c r="GA3487" s="1"/>
      <c r="GB3487" s="1"/>
      <c r="GC3487" s="1"/>
      <c r="GD3487" s="1"/>
      <c r="GE3487" s="1"/>
      <c r="GF3487" s="1"/>
      <c r="GG3487" s="1"/>
      <c r="GH3487" s="1"/>
      <c r="GI3487" s="1"/>
      <c r="GJ3487" s="1"/>
      <c r="GK3487"/>
      <c r="GL3487"/>
      <c r="GM3487"/>
      <c r="GN3487"/>
      <c r="GO3487"/>
      <c r="GP3487"/>
      <c r="GQ3487"/>
      <c r="GR3487"/>
      <c r="GS3487"/>
      <c r="GT3487"/>
      <c r="GU3487"/>
      <c r="GV3487"/>
      <c r="GW3487"/>
      <c r="GX3487"/>
      <c r="GY3487"/>
      <c r="GZ3487"/>
      <c r="HA3487"/>
      <c r="HB3487"/>
      <c r="HC3487"/>
      <c r="HD3487"/>
      <c r="HE3487"/>
    </row>
    <row r="3488" spans="1:213" s="25" customFormat="1" x14ac:dyDescent="0.25">
      <c r="D3488" s="19"/>
      <c r="E3488" s="19"/>
      <c r="F3488" s="20"/>
      <c r="G3488" s="20"/>
      <c r="H3488" s="20"/>
      <c r="I3488" s="20"/>
      <c r="J3488" s="21"/>
      <c r="K3488" s="21"/>
      <c r="L3488" s="20"/>
      <c r="M3488" s="20"/>
      <c r="N3488" s="22"/>
      <c r="O3488" s="22"/>
      <c r="P3488" s="22"/>
      <c r="Q3488" s="22"/>
      <c r="R3488" s="19"/>
      <c r="S3488" s="19"/>
      <c r="T3488" s="19"/>
      <c r="U3488" s="20"/>
      <c r="V3488" s="20"/>
      <c r="W3488" s="20"/>
      <c r="X3488" s="27"/>
      <c r="Y3488" s="253"/>
      <c r="Z3488" s="30"/>
      <c r="AA3488" s="30"/>
      <c r="AB3488" s="31"/>
      <c r="AC3488" s="31"/>
      <c r="AD3488" s="31"/>
      <c r="AE3488" s="31"/>
      <c r="AF3488" s="31"/>
      <c r="AG3488" s="241"/>
      <c r="AH3488" s="31"/>
      <c r="AI3488" s="31"/>
      <c r="AJ3488" s="31"/>
      <c r="AK3488" s="31"/>
      <c r="AL3488" s="120"/>
      <c r="AQ3488" s="26"/>
      <c r="AW3488" s="19"/>
      <c r="AX3488" s="19"/>
      <c r="AY3488" s="19"/>
      <c r="AZ3488" s="19"/>
      <c r="BA3488" s="19"/>
      <c r="BB3488" s="19"/>
      <c r="BC3488" s="1"/>
      <c r="BD3488"/>
      <c r="BE3488"/>
      <c r="BF3488" s="1"/>
      <c r="BG3488"/>
      <c r="BH3488"/>
      <c r="BI3488"/>
      <c r="BJ3488" s="1"/>
      <c r="BK3488" s="1"/>
      <c r="BL3488"/>
      <c r="BM3488" s="1"/>
      <c r="BN3488" s="1"/>
      <c r="BO3488" s="1"/>
      <c r="BP3488" s="1"/>
      <c r="BQ3488" s="1"/>
      <c r="BR3488" s="1"/>
      <c r="BS3488" s="1"/>
      <c r="BT3488" s="22"/>
      <c r="BU3488" s="1"/>
      <c r="BV3488" s="1"/>
      <c r="BW3488" s="1"/>
      <c r="BX3488" s="1"/>
      <c r="BY3488" s="1"/>
      <c r="BZ3488" s="1"/>
      <c r="CA3488" s="1"/>
      <c r="CB3488" s="1"/>
      <c r="CC3488" s="1"/>
      <c r="CD3488" s="1"/>
      <c r="CE3488" s="1"/>
      <c r="CF3488" s="1"/>
      <c r="CG3488" s="1"/>
      <c r="CH3488" s="1"/>
      <c r="CI3488" s="1"/>
      <c r="CJ3488" s="1"/>
      <c r="CK3488" s="1"/>
      <c r="CL3488" s="1"/>
      <c r="CM3488" s="1"/>
      <c r="CN3488" s="1"/>
      <c r="CO3488" s="1"/>
      <c r="CP3488" s="1"/>
      <c r="CQ3488" s="1"/>
      <c r="CR3488" s="1"/>
      <c r="CS3488" s="1"/>
      <c r="CT3488" s="1"/>
      <c r="CU3488" s="1"/>
      <c r="CV3488" s="1"/>
      <c r="CW3488" s="1"/>
      <c r="CX3488" s="1"/>
      <c r="CY3488" s="1"/>
      <c r="CZ3488" s="1"/>
      <c r="DA3488" s="1"/>
      <c r="DB3488" s="1"/>
      <c r="DC3488" s="1"/>
      <c r="DD3488" s="1"/>
      <c r="DE3488" s="1"/>
      <c r="DF3488" s="1"/>
      <c r="DG3488" s="1"/>
      <c r="DH3488" s="1"/>
      <c r="DI3488" s="1"/>
      <c r="DJ3488" s="1"/>
      <c r="DK3488" s="1"/>
      <c r="DL3488" s="1"/>
      <c r="DM3488" s="1"/>
      <c r="DN3488" s="1"/>
      <c r="DO3488" s="1"/>
      <c r="DP3488" s="1"/>
      <c r="DQ3488" s="1"/>
      <c r="DR3488" s="1"/>
      <c r="DS3488" s="1"/>
      <c r="DT3488" s="1"/>
      <c r="DU3488" s="1"/>
      <c r="DV3488" s="1"/>
      <c r="DW3488" s="1"/>
      <c r="DX3488" s="1"/>
      <c r="DY3488" s="1"/>
      <c r="DZ3488" s="1"/>
      <c r="EA3488" s="1"/>
      <c r="EB3488" s="1"/>
      <c r="EC3488" s="1"/>
      <c r="ED3488" s="1"/>
      <c r="EE3488" s="1"/>
      <c r="EF3488" s="1"/>
      <c r="EG3488" s="1"/>
      <c r="EH3488" s="1"/>
      <c r="EI3488" s="1"/>
      <c r="EJ3488" s="1"/>
      <c r="EK3488" s="1"/>
      <c r="EL3488" s="1"/>
      <c r="EM3488" s="1"/>
      <c r="EN3488" s="1"/>
      <c r="EO3488" s="1"/>
      <c r="EP3488" s="1"/>
      <c r="EQ3488" s="1"/>
      <c r="ER3488" s="1"/>
      <c r="ES3488" s="1"/>
      <c r="ET3488" s="1"/>
      <c r="EU3488" s="1"/>
      <c r="EV3488" s="1"/>
      <c r="EW3488" s="1"/>
      <c r="EX3488" s="1"/>
      <c r="EY3488" s="1"/>
      <c r="EZ3488" s="1"/>
      <c r="FA3488" s="1"/>
      <c r="FB3488" s="1"/>
      <c r="FC3488" s="1"/>
      <c r="FD3488" s="1"/>
      <c r="FE3488" s="1"/>
      <c r="FF3488" s="1"/>
      <c r="FG3488" s="1"/>
      <c r="FH3488" s="1"/>
      <c r="FI3488" s="1"/>
      <c r="FJ3488" s="1"/>
      <c r="FK3488" s="1"/>
      <c r="FL3488" s="1"/>
      <c r="FM3488" s="1"/>
      <c r="FN3488" s="1"/>
      <c r="FO3488" s="1"/>
      <c r="FP3488" s="1"/>
      <c r="FQ3488" s="1"/>
      <c r="FR3488" s="1"/>
      <c r="FS3488" s="1"/>
      <c r="FT3488" s="1"/>
      <c r="FU3488" s="1"/>
      <c r="FV3488" s="1"/>
      <c r="FW3488" s="1"/>
      <c r="FX3488" s="1"/>
      <c r="FY3488" s="1"/>
      <c r="FZ3488" s="1"/>
      <c r="GA3488" s="1"/>
      <c r="GB3488" s="1"/>
      <c r="GC3488" s="1"/>
      <c r="GD3488" s="1"/>
      <c r="GE3488" s="1"/>
      <c r="GF3488" s="1"/>
      <c r="GG3488" s="1"/>
      <c r="GH3488" s="1"/>
      <c r="GI3488" s="1"/>
      <c r="GJ3488" s="1"/>
      <c r="GK3488"/>
      <c r="GL3488"/>
      <c r="GM3488"/>
      <c r="GN3488"/>
      <c r="GO3488"/>
      <c r="GP3488"/>
      <c r="GQ3488"/>
      <c r="GR3488"/>
      <c r="GS3488"/>
      <c r="GT3488"/>
      <c r="GU3488"/>
      <c r="GV3488"/>
      <c r="GW3488"/>
      <c r="GX3488"/>
      <c r="GY3488"/>
      <c r="GZ3488"/>
      <c r="HA3488"/>
      <c r="HB3488"/>
      <c r="HC3488"/>
      <c r="HD3488"/>
      <c r="HE3488"/>
    </row>
    <row r="3489" spans="4:213" s="25" customFormat="1" x14ac:dyDescent="0.25">
      <c r="D3489" s="19"/>
      <c r="E3489" s="19"/>
      <c r="F3489" s="20"/>
      <c r="G3489" s="20"/>
      <c r="H3489" s="20"/>
      <c r="I3489" s="20"/>
      <c r="J3489" s="21"/>
      <c r="K3489" s="21"/>
      <c r="L3489" s="20"/>
      <c r="M3489" s="20"/>
      <c r="N3489" s="22"/>
      <c r="O3489" s="22"/>
      <c r="P3489" s="22"/>
      <c r="Q3489" s="22"/>
      <c r="R3489" s="19"/>
      <c r="S3489" s="19"/>
      <c r="T3489" s="19"/>
      <c r="U3489" s="20"/>
      <c r="V3489" s="20"/>
      <c r="W3489" s="20"/>
      <c r="X3489" s="27"/>
      <c r="Y3489" s="253"/>
      <c r="Z3489" s="30"/>
      <c r="AA3489" s="30"/>
      <c r="AB3489" s="31"/>
      <c r="AC3489" s="31"/>
      <c r="AD3489" s="31"/>
      <c r="AE3489" s="31"/>
      <c r="AF3489" s="31"/>
      <c r="AG3489" s="241"/>
      <c r="AH3489" s="31"/>
      <c r="AI3489" s="31"/>
      <c r="AJ3489" s="31"/>
      <c r="AK3489" s="31"/>
      <c r="AL3489" s="120"/>
      <c r="AQ3489" s="26"/>
      <c r="AW3489" s="19"/>
      <c r="AX3489" s="19"/>
      <c r="AY3489" s="19"/>
      <c r="AZ3489" s="19"/>
      <c r="BA3489" s="19"/>
      <c r="BB3489" s="19"/>
      <c r="BC3489" s="1"/>
      <c r="BD3489"/>
      <c r="BE3489"/>
      <c r="BF3489" s="1"/>
      <c r="BG3489"/>
      <c r="BH3489"/>
      <c r="BI3489"/>
      <c r="BJ3489" s="1"/>
      <c r="BK3489" s="1"/>
      <c r="BL3489"/>
      <c r="BM3489" s="1"/>
      <c r="BN3489" s="1"/>
      <c r="BO3489" s="1"/>
      <c r="BP3489" s="1"/>
      <c r="BQ3489" s="1"/>
      <c r="BR3489" s="1"/>
      <c r="BS3489" s="1"/>
      <c r="BT3489" s="22"/>
      <c r="BU3489" s="1"/>
      <c r="BV3489" s="1"/>
      <c r="BW3489" s="1"/>
      <c r="BX3489" s="1"/>
      <c r="BY3489" s="1"/>
      <c r="BZ3489" s="1"/>
      <c r="CA3489" s="1"/>
      <c r="CB3489" s="1"/>
      <c r="CC3489" s="1"/>
      <c r="CD3489" s="1"/>
      <c r="CE3489" s="1"/>
      <c r="CF3489" s="1"/>
      <c r="CG3489" s="1"/>
      <c r="CH3489" s="1"/>
      <c r="CI3489" s="1"/>
      <c r="CJ3489" s="1"/>
      <c r="CK3489" s="1"/>
      <c r="CL3489" s="1"/>
      <c r="CM3489" s="1"/>
      <c r="CN3489" s="1"/>
      <c r="CO3489" s="1"/>
      <c r="CP3489" s="1"/>
      <c r="CQ3489" s="1"/>
      <c r="CR3489" s="1"/>
      <c r="CS3489" s="1"/>
      <c r="CT3489" s="1"/>
      <c r="CU3489" s="1"/>
      <c r="CV3489" s="1"/>
      <c r="CW3489" s="1"/>
      <c r="CX3489" s="1"/>
      <c r="CY3489" s="1"/>
      <c r="CZ3489" s="1"/>
      <c r="DA3489" s="1"/>
      <c r="DB3489" s="1"/>
      <c r="DC3489" s="1"/>
      <c r="DD3489" s="1"/>
      <c r="DE3489" s="1"/>
      <c r="DF3489" s="1"/>
      <c r="DG3489" s="1"/>
      <c r="DH3489" s="1"/>
      <c r="DI3489" s="1"/>
      <c r="DJ3489" s="1"/>
      <c r="DK3489" s="1"/>
      <c r="DL3489" s="1"/>
      <c r="DM3489" s="1"/>
      <c r="DN3489" s="1"/>
      <c r="DO3489" s="1"/>
      <c r="DP3489" s="1"/>
      <c r="DQ3489" s="1"/>
      <c r="DR3489" s="1"/>
      <c r="DS3489" s="1"/>
      <c r="DT3489" s="1"/>
      <c r="DU3489" s="1"/>
      <c r="DV3489" s="1"/>
      <c r="DW3489" s="1"/>
      <c r="DX3489" s="1"/>
      <c r="DY3489" s="1"/>
      <c r="DZ3489" s="1"/>
      <c r="EA3489" s="1"/>
      <c r="EB3489" s="1"/>
      <c r="EC3489" s="1"/>
      <c r="ED3489" s="1"/>
      <c r="EE3489" s="1"/>
      <c r="EF3489" s="1"/>
      <c r="EG3489" s="1"/>
      <c r="EH3489" s="1"/>
      <c r="EI3489" s="1"/>
      <c r="EJ3489" s="1"/>
      <c r="EK3489" s="1"/>
      <c r="EL3489" s="1"/>
      <c r="EM3489" s="1"/>
      <c r="EN3489" s="1"/>
      <c r="EO3489" s="1"/>
      <c r="EP3489" s="1"/>
      <c r="EQ3489" s="1"/>
      <c r="ER3489" s="1"/>
      <c r="ES3489" s="1"/>
      <c r="ET3489" s="1"/>
      <c r="EU3489" s="1"/>
      <c r="EV3489" s="1"/>
      <c r="EW3489" s="1"/>
      <c r="EX3489" s="1"/>
      <c r="EY3489" s="1"/>
      <c r="EZ3489" s="1"/>
      <c r="FA3489" s="1"/>
      <c r="FB3489" s="1"/>
      <c r="FC3489" s="1"/>
      <c r="FD3489" s="1"/>
      <c r="FE3489" s="1"/>
      <c r="FF3489" s="1"/>
      <c r="FG3489" s="1"/>
      <c r="FH3489" s="1"/>
      <c r="FI3489" s="1"/>
      <c r="FJ3489" s="1"/>
      <c r="FK3489" s="1"/>
      <c r="FL3489" s="1"/>
      <c r="FM3489" s="1"/>
      <c r="FN3489" s="1"/>
      <c r="FO3489" s="1"/>
      <c r="FP3489" s="1"/>
      <c r="FQ3489" s="1"/>
      <c r="FR3489" s="1"/>
      <c r="FS3489" s="1"/>
      <c r="FT3489" s="1"/>
      <c r="FU3489" s="1"/>
      <c r="FV3489" s="1"/>
      <c r="FW3489" s="1"/>
      <c r="FX3489" s="1"/>
      <c r="FY3489" s="1"/>
      <c r="FZ3489" s="1"/>
      <c r="GA3489" s="1"/>
      <c r="GB3489" s="1"/>
      <c r="GC3489" s="1"/>
      <c r="GD3489" s="1"/>
      <c r="GE3489" s="1"/>
      <c r="GF3489" s="1"/>
      <c r="GG3489" s="1"/>
      <c r="GH3489" s="1"/>
      <c r="GI3489" s="1"/>
      <c r="GJ3489" s="1"/>
      <c r="GK3489"/>
      <c r="GL3489"/>
      <c r="GM3489"/>
      <c r="GN3489"/>
      <c r="GO3489"/>
      <c r="GP3489"/>
      <c r="GQ3489"/>
      <c r="GR3489"/>
      <c r="GS3489"/>
      <c r="GT3489"/>
      <c r="GU3489"/>
      <c r="GV3489"/>
      <c r="GW3489"/>
      <c r="GX3489"/>
      <c r="GY3489"/>
      <c r="GZ3489"/>
      <c r="HA3489"/>
      <c r="HB3489"/>
      <c r="HC3489"/>
      <c r="HD3489"/>
      <c r="HE3489"/>
    </row>
    <row r="3490" spans="4:213" s="25" customFormat="1" x14ac:dyDescent="0.25">
      <c r="D3490" s="19"/>
      <c r="E3490" s="19"/>
      <c r="F3490" s="20"/>
      <c r="G3490" s="20"/>
      <c r="H3490" s="20"/>
      <c r="I3490" s="20"/>
      <c r="J3490" s="21"/>
      <c r="K3490" s="21"/>
      <c r="L3490" s="20"/>
      <c r="M3490" s="20"/>
      <c r="N3490" s="22"/>
      <c r="O3490" s="22"/>
      <c r="P3490" s="22"/>
      <c r="Q3490" s="22"/>
      <c r="R3490" s="19"/>
      <c r="S3490" s="19"/>
      <c r="T3490" s="19"/>
      <c r="U3490" s="20"/>
      <c r="V3490" s="20"/>
      <c r="W3490" s="20"/>
      <c r="X3490" s="27"/>
      <c r="Y3490" s="253"/>
      <c r="Z3490" s="30"/>
      <c r="AA3490" s="30"/>
      <c r="AB3490" s="31"/>
      <c r="AC3490" s="31"/>
      <c r="AD3490" s="31"/>
      <c r="AE3490" s="31"/>
      <c r="AF3490" s="31"/>
      <c r="AG3490" s="241"/>
      <c r="AH3490" s="31"/>
      <c r="AI3490" s="31"/>
      <c r="AJ3490" s="31"/>
      <c r="AK3490" s="31"/>
      <c r="AL3490" s="120"/>
      <c r="AQ3490" s="26"/>
      <c r="AW3490" s="19"/>
      <c r="AX3490" s="19"/>
      <c r="AY3490" s="19"/>
      <c r="AZ3490" s="19"/>
      <c r="BA3490" s="19"/>
      <c r="BB3490" s="19"/>
      <c r="BC3490" s="1"/>
      <c r="BD3490"/>
      <c r="BE3490"/>
      <c r="BF3490" s="1"/>
      <c r="BG3490"/>
      <c r="BH3490"/>
      <c r="BI3490"/>
      <c r="BJ3490" s="1"/>
      <c r="BK3490" s="1"/>
      <c r="BL3490"/>
      <c r="BM3490" s="1"/>
      <c r="BN3490" s="1"/>
      <c r="BO3490" s="1"/>
      <c r="BP3490" s="1"/>
      <c r="BQ3490" s="1"/>
      <c r="BR3490" s="1"/>
      <c r="BS3490" s="1"/>
      <c r="BT3490" s="22"/>
      <c r="BU3490" s="1"/>
      <c r="BV3490" s="1"/>
      <c r="BW3490" s="1"/>
      <c r="BX3490" s="1"/>
      <c r="BY3490" s="1"/>
      <c r="BZ3490" s="1"/>
      <c r="CA3490" s="1"/>
      <c r="CB3490" s="1"/>
      <c r="CC3490" s="1"/>
      <c r="CD3490" s="1"/>
      <c r="CE3490" s="1"/>
      <c r="CF3490" s="1"/>
      <c r="CG3490" s="1"/>
      <c r="CH3490" s="1"/>
      <c r="CI3490" s="1"/>
      <c r="CJ3490" s="1"/>
      <c r="CK3490" s="1"/>
      <c r="CL3490" s="1"/>
      <c r="CM3490" s="1"/>
      <c r="CN3490" s="1"/>
      <c r="CO3490" s="1"/>
      <c r="CP3490" s="1"/>
      <c r="CQ3490" s="1"/>
      <c r="CR3490" s="1"/>
      <c r="CS3490" s="1"/>
      <c r="CT3490" s="1"/>
      <c r="CU3490" s="1"/>
      <c r="CV3490" s="1"/>
      <c r="CW3490" s="1"/>
      <c r="CX3490" s="1"/>
      <c r="CY3490" s="1"/>
      <c r="CZ3490" s="1"/>
      <c r="DA3490" s="1"/>
      <c r="DB3490" s="1"/>
      <c r="DC3490" s="1"/>
      <c r="DD3490" s="1"/>
      <c r="DE3490" s="1"/>
      <c r="DF3490" s="1"/>
      <c r="DG3490" s="1"/>
      <c r="DH3490" s="1"/>
      <c r="DI3490" s="1"/>
      <c r="DJ3490" s="1"/>
      <c r="DK3490" s="1"/>
      <c r="DL3490" s="1"/>
      <c r="DM3490" s="1"/>
      <c r="DN3490" s="1"/>
      <c r="DO3490" s="1"/>
      <c r="DP3490" s="1"/>
      <c r="DQ3490" s="1"/>
      <c r="DR3490" s="1"/>
      <c r="DS3490" s="1"/>
      <c r="DT3490" s="1"/>
      <c r="DU3490" s="1"/>
      <c r="DV3490" s="1"/>
      <c r="DW3490" s="1"/>
      <c r="DX3490" s="1"/>
      <c r="DY3490" s="1"/>
      <c r="DZ3490" s="1"/>
      <c r="EA3490" s="1"/>
      <c r="EB3490" s="1"/>
      <c r="EC3490" s="1"/>
      <c r="ED3490" s="1"/>
      <c r="EE3490" s="1"/>
      <c r="EF3490" s="1"/>
      <c r="EG3490" s="1"/>
      <c r="EH3490" s="1"/>
      <c r="EI3490" s="1"/>
      <c r="EJ3490" s="1"/>
      <c r="EK3490" s="1"/>
      <c r="EL3490" s="1"/>
      <c r="EM3490" s="1"/>
      <c r="EN3490" s="1"/>
      <c r="EO3490" s="1"/>
      <c r="EP3490" s="1"/>
      <c r="EQ3490" s="1"/>
      <c r="ER3490" s="1"/>
      <c r="ES3490" s="1"/>
      <c r="ET3490" s="1"/>
      <c r="EU3490" s="1"/>
      <c r="EV3490" s="1"/>
      <c r="EW3490" s="1"/>
      <c r="EX3490" s="1"/>
      <c r="EY3490" s="1"/>
      <c r="EZ3490" s="1"/>
      <c r="FA3490" s="1"/>
      <c r="FB3490" s="1"/>
      <c r="FC3490" s="1"/>
      <c r="FD3490" s="1"/>
      <c r="FE3490" s="1"/>
      <c r="FF3490" s="1"/>
      <c r="FG3490" s="1"/>
      <c r="FH3490" s="1"/>
      <c r="FI3490" s="1"/>
      <c r="FJ3490" s="1"/>
      <c r="FK3490" s="1"/>
      <c r="FL3490" s="1"/>
      <c r="FM3490" s="1"/>
      <c r="FN3490" s="1"/>
      <c r="FO3490" s="1"/>
      <c r="FP3490" s="1"/>
      <c r="FQ3490" s="1"/>
      <c r="FR3490" s="1"/>
      <c r="FS3490" s="1"/>
      <c r="FT3490" s="1"/>
      <c r="FU3490" s="1"/>
      <c r="FV3490" s="1"/>
      <c r="FW3490" s="1"/>
      <c r="FX3490" s="1"/>
      <c r="FY3490" s="1"/>
      <c r="FZ3490" s="1"/>
      <c r="GA3490" s="1"/>
      <c r="GB3490" s="1"/>
      <c r="GC3490" s="1"/>
      <c r="GD3490" s="1"/>
      <c r="GE3490" s="1"/>
      <c r="GF3490" s="1"/>
      <c r="GG3490" s="1"/>
      <c r="GH3490" s="1"/>
      <c r="GI3490" s="1"/>
      <c r="GJ3490" s="1"/>
      <c r="GK3490"/>
      <c r="GL3490"/>
      <c r="GM3490"/>
      <c r="GN3490"/>
      <c r="GO3490"/>
      <c r="GP3490"/>
      <c r="GQ3490"/>
      <c r="GR3490"/>
      <c r="GS3490"/>
      <c r="GT3490"/>
      <c r="GU3490"/>
      <c r="GV3490"/>
      <c r="GW3490"/>
      <c r="GX3490"/>
      <c r="GY3490"/>
      <c r="GZ3490"/>
      <c r="HA3490"/>
      <c r="HB3490"/>
      <c r="HC3490"/>
      <c r="HD3490"/>
      <c r="HE3490"/>
    </row>
    <row r="3491" spans="4:213" s="25" customFormat="1" x14ac:dyDescent="0.25">
      <c r="D3491" s="19"/>
      <c r="E3491" s="19"/>
      <c r="F3491" s="20"/>
      <c r="G3491" s="20"/>
      <c r="H3491" s="20"/>
      <c r="I3491" s="20"/>
      <c r="J3491" s="21"/>
      <c r="K3491" s="21"/>
      <c r="L3491" s="20"/>
      <c r="M3491" s="20"/>
      <c r="N3491" s="22"/>
      <c r="O3491" s="22"/>
      <c r="P3491" s="22"/>
      <c r="Q3491" s="22"/>
      <c r="R3491" s="19"/>
      <c r="S3491" s="19"/>
      <c r="T3491" s="19"/>
      <c r="U3491" s="20"/>
      <c r="V3491" s="20"/>
      <c r="W3491" s="20"/>
      <c r="X3491" s="27"/>
      <c r="Y3491" s="253"/>
      <c r="Z3491" s="30"/>
      <c r="AA3491" s="30"/>
      <c r="AB3491" s="31"/>
      <c r="AC3491" s="31"/>
      <c r="AD3491" s="31"/>
      <c r="AE3491" s="31"/>
      <c r="AF3491" s="31"/>
      <c r="AG3491" s="241"/>
      <c r="AH3491" s="31"/>
      <c r="AI3491" s="31"/>
      <c r="AJ3491" s="31"/>
      <c r="AK3491" s="31"/>
      <c r="AL3491" s="120"/>
      <c r="AQ3491" s="26"/>
      <c r="AW3491" s="19"/>
      <c r="AX3491" s="19"/>
      <c r="AY3491" s="19"/>
      <c r="AZ3491" s="19"/>
      <c r="BA3491" s="19"/>
      <c r="BB3491" s="19"/>
      <c r="BC3491" s="1"/>
      <c r="BD3491"/>
      <c r="BE3491"/>
      <c r="BF3491" s="1"/>
      <c r="BG3491"/>
      <c r="BH3491"/>
      <c r="BI3491"/>
      <c r="BJ3491" s="1"/>
      <c r="BK3491" s="1"/>
      <c r="BL3491"/>
      <c r="BM3491" s="1"/>
      <c r="BN3491" s="1"/>
      <c r="BO3491" s="1"/>
      <c r="BP3491" s="1"/>
      <c r="BQ3491" s="1"/>
      <c r="BR3491" s="1"/>
      <c r="BS3491" s="1"/>
      <c r="BT3491" s="22"/>
      <c r="BU3491" s="1"/>
      <c r="BV3491" s="1"/>
      <c r="BW3491" s="1"/>
      <c r="BX3491" s="1"/>
      <c r="BY3491" s="1"/>
      <c r="BZ3491" s="1"/>
      <c r="CA3491" s="1"/>
      <c r="CB3491" s="1"/>
      <c r="CC3491" s="1"/>
      <c r="CD3491" s="1"/>
      <c r="CE3491" s="1"/>
      <c r="CF3491" s="1"/>
      <c r="CG3491" s="1"/>
      <c r="CH3491" s="1"/>
      <c r="CI3491" s="1"/>
      <c r="CJ3491" s="1"/>
      <c r="CK3491" s="1"/>
      <c r="CL3491" s="1"/>
      <c r="CM3491" s="1"/>
      <c r="CN3491" s="1"/>
      <c r="CO3491" s="1"/>
      <c r="CP3491" s="1"/>
      <c r="CQ3491" s="1"/>
      <c r="CR3491" s="1"/>
      <c r="CS3491" s="1"/>
      <c r="CT3491" s="1"/>
      <c r="CU3491" s="1"/>
      <c r="CV3491" s="1"/>
      <c r="CW3491" s="1"/>
      <c r="CX3491" s="1"/>
      <c r="CY3491" s="1"/>
      <c r="CZ3491" s="1"/>
      <c r="DA3491" s="1"/>
      <c r="DB3491" s="1"/>
      <c r="DC3491" s="1"/>
      <c r="DD3491" s="1"/>
      <c r="DE3491" s="1"/>
      <c r="DF3491" s="1"/>
      <c r="DG3491" s="1"/>
      <c r="DH3491" s="1"/>
      <c r="DI3491" s="1"/>
      <c r="DJ3491" s="1"/>
      <c r="DK3491" s="1"/>
      <c r="DL3491" s="1"/>
      <c r="DM3491" s="1"/>
      <c r="DN3491" s="1"/>
      <c r="DO3491" s="1"/>
      <c r="DP3491" s="1"/>
      <c r="DQ3491" s="1"/>
      <c r="DR3491" s="1"/>
      <c r="DS3491" s="1"/>
      <c r="DT3491" s="1"/>
      <c r="DU3491" s="1"/>
      <c r="DV3491" s="1"/>
      <c r="DW3491" s="1"/>
      <c r="DX3491" s="1"/>
      <c r="DY3491" s="1"/>
      <c r="DZ3491" s="1"/>
      <c r="EA3491" s="1"/>
      <c r="EB3491" s="1"/>
      <c r="EC3491" s="1"/>
      <c r="ED3491" s="1"/>
      <c r="EE3491" s="1"/>
      <c r="EF3491" s="1"/>
      <c r="EG3491" s="1"/>
      <c r="EH3491" s="1"/>
      <c r="EI3491" s="1"/>
      <c r="EJ3491" s="1"/>
      <c r="EK3491" s="1"/>
      <c r="EL3491" s="1"/>
      <c r="EM3491" s="1"/>
      <c r="EN3491" s="1"/>
      <c r="EO3491" s="1"/>
      <c r="EP3491" s="1"/>
      <c r="EQ3491" s="1"/>
      <c r="ER3491" s="1"/>
      <c r="ES3491" s="1"/>
      <c r="ET3491" s="1"/>
      <c r="EU3491" s="1"/>
      <c r="EV3491" s="1"/>
      <c r="EW3491" s="1"/>
      <c r="EX3491" s="1"/>
      <c r="EY3491" s="1"/>
      <c r="EZ3491" s="1"/>
      <c r="FA3491" s="1"/>
      <c r="FB3491" s="1"/>
      <c r="FC3491" s="1"/>
      <c r="FD3491" s="1"/>
      <c r="FE3491" s="1"/>
      <c r="FF3491" s="1"/>
      <c r="FG3491" s="1"/>
      <c r="FH3491" s="1"/>
      <c r="FI3491" s="1"/>
      <c r="FJ3491" s="1"/>
      <c r="FK3491" s="1"/>
      <c r="FL3491" s="1"/>
      <c r="FM3491" s="1"/>
      <c r="FN3491" s="1"/>
      <c r="FO3491" s="1"/>
      <c r="FP3491" s="1"/>
      <c r="FQ3491" s="1"/>
      <c r="FR3491" s="1"/>
      <c r="FS3491" s="1"/>
      <c r="FT3491" s="1"/>
      <c r="FU3491" s="1"/>
      <c r="FV3491" s="1"/>
      <c r="FW3491" s="1"/>
      <c r="FX3491" s="1"/>
      <c r="FY3491" s="1"/>
      <c r="FZ3491" s="1"/>
      <c r="GA3491" s="1"/>
      <c r="GB3491" s="1"/>
      <c r="GC3491" s="1"/>
      <c r="GD3491" s="1"/>
      <c r="GE3491" s="1"/>
      <c r="GF3491" s="1"/>
      <c r="GG3491" s="1"/>
      <c r="GH3491" s="1"/>
      <c r="GI3491" s="1"/>
      <c r="GJ3491" s="1"/>
      <c r="GK3491"/>
      <c r="GL3491"/>
      <c r="GM3491"/>
      <c r="GN3491"/>
      <c r="GO3491"/>
      <c r="GP3491"/>
      <c r="GQ3491"/>
      <c r="GR3491"/>
      <c r="GS3491"/>
      <c r="GT3491"/>
      <c r="GU3491"/>
      <c r="GV3491"/>
      <c r="GW3491"/>
      <c r="GX3491"/>
      <c r="GY3491"/>
      <c r="GZ3491"/>
      <c r="HA3491"/>
      <c r="HB3491"/>
      <c r="HC3491"/>
      <c r="HD3491"/>
      <c r="HE3491"/>
    </row>
    <row r="3492" spans="4:213" s="25" customFormat="1" x14ac:dyDescent="0.25">
      <c r="D3492" s="19"/>
      <c r="E3492" s="19"/>
      <c r="F3492" s="20"/>
      <c r="G3492" s="20"/>
      <c r="H3492" s="20"/>
      <c r="I3492" s="20"/>
      <c r="J3492" s="21"/>
      <c r="K3492" s="21"/>
      <c r="L3492" s="20"/>
      <c r="M3492" s="20"/>
      <c r="N3492" s="22"/>
      <c r="O3492" s="22"/>
      <c r="P3492" s="22"/>
      <c r="Q3492" s="22"/>
      <c r="R3492" s="19"/>
      <c r="S3492" s="19"/>
      <c r="T3492" s="19"/>
      <c r="U3492" s="20"/>
      <c r="V3492" s="20"/>
      <c r="W3492" s="20"/>
      <c r="X3492" s="27"/>
      <c r="Y3492" s="253"/>
      <c r="Z3492" s="30"/>
      <c r="AA3492" s="30"/>
      <c r="AB3492" s="31"/>
      <c r="AC3492" s="31"/>
      <c r="AD3492" s="31"/>
      <c r="AE3492" s="31"/>
      <c r="AF3492" s="31"/>
      <c r="AG3492" s="241"/>
      <c r="AH3492" s="31"/>
      <c r="AI3492" s="31"/>
      <c r="AJ3492" s="31"/>
      <c r="AK3492" s="31"/>
      <c r="AL3492" s="120"/>
      <c r="AQ3492" s="26"/>
      <c r="AW3492" s="19"/>
      <c r="AX3492" s="19"/>
      <c r="AY3492" s="19"/>
      <c r="AZ3492" s="19"/>
      <c r="BA3492" s="19"/>
      <c r="BB3492" s="19"/>
      <c r="BC3492" s="1"/>
      <c r="BD3492"/>
      <c r="BE3492"/>
      <c r="BF3492" s="1"/>
      <c r="BG3492"/>
      <c r="BH3492"/>
      <c r="BI3492"/>
      <c r="BJ3492" s="1"/>
      <c r="BK3492" s="1"/>
      <c r="BL3492"/>
      <c r="BM3492" s="1"/>
      <c r="BN3492" s="1"/>
      <c r="BO3492" s="1"/>
      <c r="BP3492" s="1"/>
      <c r="BQ3492" s="1"/>
      <c r="BR3492" s="1"/>
      <c r="BS3492" s="1"/>
      <c r="BT3492" s="22"/>
      <c r="BU3492" s="1"/>
      <c r="BV3492" s="1"/>
      <c r="BW3492" s="1"/>
      <c r="BX3492" s="1"/>
      <c r="BY3492" s="1"/>
      <c r="BZ3492" s="1"/>
      <c r="CA3492" s="1"/>
      <c r="CB3492" s="1"/>
      <c r="CC3492" s="1"/>
      <c r="CD3492" s="1"/>
      <c r="CE3492" s="1"/>
      <c r="CF3492" s="1"/>
      <c r="CG3492" s="1"/>
      <c r="CH3492" s="1"/>
      <c r="CI3492" s="1"/>
      <c r="CJ3492" s="1"/>
      <c r="CK3492" s="1"/>
      <c r="CL3492" s="1"/>
      <c r="CM3492" s="1"/>
      <c r="CN3492" s="1"/>
      <c r="CO3492" s="1"/>
      <c r="CP3492" s="1"/>
      <c r="CQ3492" s="1"/>
      <c r="CR3492" s="1"/>
      <c r="CS3492" s="1"/>
      <c r="CT3492" s="1"/>
      <c r="CU3492" s="1"/>
      <c r="CV3492" s="1"/>
      <c r="CW3492" s="1"/>
      <c r="CX3492" s="1"/>
      <c r="CY3492" s="1"/>
      <c r="CZ3492" s="1"/>
      <c r="DA3492" s="1"/>
      <c r="DB3492" s="1"/>
      <c r="DC3492" s="1"/>
      <c r="DD3492" s="1"/>
      <c r="DE3492" s="1"/>
      <c r="DF3492" s="1"/>
      <c r="DG3492" s="1"/>
      <c r="DH3492" s="1"/>
      <c r="DI3492" s="1"/>
      <c r="DJ3492" s="1"/>
      <c r="DK3492" s="1"/>
      <c r="DL3492" s="1"/>
      <c r="DM3492" s="1"/>
      <c r="DN3492" s="1"/>
      <c r="DO3492" s="1"/>
      <c r="DP3492" s="1"/>
      <c r="DQ3492" s="1"/>
      <c r="DR3492" s="1"/>
      <c r="DS3492" s="1"/>
      <c r="DT3492" s="1"/>
      <c r="DU3492" s="1"/>
      <c r="DV3492" s="1"/>
      <c r="DW3492" s="1"/>
      <c r="DX3492" s="1"/>
      <c r="DY3492" s="1"/>
      <c r="DZ3492" s="1"/>
      <c r="EA3492" s="1"/>
      <c r="EB3492" s="1"/>
      <c r="EC3492" s="1"/>
      <c r="ED3492" s="1"/>
      <c r="EE3492" s="1"/>
      <c r="EF3492" s="1"/>
      <c r="EG3492" s="1"/>
      <c r="EH3492" s="1"/>
      <c r="EI3492" s="1"/>
      <c r="EJ3492" s="1"/>
      <c r="EK3492" s="1"/>
      <c r="EL3492" s="1"/>
      <c r="EM3492" s="1"/>
      <c r="EN3492" s="1"/>
      <c r="EO3492" s="1"/>
      <c r="EP3492" s="1"/>
      <c r="EQ3492" s="1"/>
      <c r="ER3492" s="1"/>
      <c r="ES3492" s="1"/>
      <c r="ET3492" s="1"/>
      <c r="EU3492" s="1"/>
      <c r="EV3492" s="1"/>
      <c r="EW3492" s="1"/>
      <c r="EX3492" s="1"/>
      <c r="EY3492" s="1"/>
      <c r="EZ3492" s="1"/>
      <c r="FA3492" s="1"/>
      <c r="FB3492" s="1"/>
      <c r="FC3492" s="1"/>
      <c r="FD3492" s="1"/>
      <c r="FE3492" s="1"/>
      <c r="FF3492" s="1"/>
      <c r="FG3492" s="1"/>
      <c r="FH3492" s="1"/>
      <c r="FI3492" s="1"/>
      <c r="FJ3492" s="1"/>
      <c r="FK3492" s="1"/>
      <c r="FL3492" s="1"/>
      <c r="FM3492" s="1"/>
      <c r="FN3492" s="1"/>
      <c r="FO3492" s="1"/>
      <c r="FP3492" s="1"/>
      <c r="FQ3492" s="1"/>
      <c r="FR3492" s="1"/>
      <c r="FS3492" s="1"/>
      <c r="FT3492" s="1"/>
      <c r="FU3492" s="1"/>
      <c r="FV3492" s="1"/>
      <c r="FW3492" s="1"/>
      <c r="FX3492" s="1"/>
      <c r="FY3492" s="1"/>
      <c r="FZ3492" s="1"/>
      <c r="GA3492" s="1"/>
      <c r="GB3492" s="1"/>
      <c r="GC3492" s="1"/>
      <c r="GD3492" s="1"/>
      <c r="GE3492" s="1"/>
      <c r="GF3492" s="1"/>
      <c r="GG3492" s="1"/>
      <c r="GH3492" s="1"/>
      <c r="GI3492" s="1"/>
      <c r="GJ3492" s="1"/>
      <c r="GK3492"/>
      <c r="GL3492"/>
      <c r="GM3492"/>
      <c r="GN3492"/>
      <c r="GO3492"/>
      <c r="GP3492"/>
      <c r="GQ3492"/>
      <c r="GR3492"/>
      <c r="GS3492"/>
      <c r="GT3492"/>
      <c r="GU3492"/>
      <c r="GV3492"/>
      <c r="GW3492"/>
      <c r="GX3492"/>
      <c r="GY3492"/>
      <c r="GZ3492"/>
      <c r="HA3492"/>
      <c r="HB3492"/>
      <c r="HC3492"/>
      <c r="HD3492"/>
      <c r="HE3492"/>
    </row>
    <row r="3493" spans="4:213" s="25" customFormat="1" x14ac:dyDescent="0.25">
      <c r="D3493" s="19"/>
      <c r="E3493" s="19"/>
      <c r="F3493" s="20"/>
      <c r="G3493" s="20"/>
      <c r="H3493" s="20"/>
      <c r="I3493" s="20"/>
      <c r="J3493" s="21"/>
      <c r="K3493" s="21"/>
      <c r="L3493" s="20"/>
      <c r="M3493" s="20"/>
      <c r="N3493" s="22"/>
      <c r="O3493" s="22"/>
      <c r="P3493" s="22"/>
      <c r="Q3493" s="22"/>
      <c r="R3493" s="19"/>
      <c r="S3493" s="19"/>
      <c r="T3493" s="19"/>
      <c r="U3493" s="20"/>
      <c r="V3493" s="20"/>
      <c r="W3493" s="20"/>
      <c r="X3493" s="27"/>
      <c r="Y3493" s="253"/>
      <c r="Z3493" s="30"/>
      <c r="AA3493" s="30"/>
      <c r="AB3493" s="31"/>
      <c r="AC3493" s="31"/>
      <c r="AD3493" s="31"/>
      <c r="AE3493" s="31"/>
      <c r="AF3493" s="31"/>
      <c r="AG3493" s="241"/>
      <c r="AH3493" s="31"/>
      <c r="AI3493" s="31"/>
      <c r="AJ3493" s="31"/>
      <c r="AK3493" s="31"/>
      <c r="AL3493" s="120"/>
      <c r="AQ3493" s="26"/>
      <c r="AW3493" s="19"/>
      <c r="AX3493" s="19"/>
      <c r="AY3493" s="19"/>
      <c r="AZ3493" s="19"/>
      <c r="BA3493" s="19"/>
      <c r="BB3493" s="19"/>
      <c r="BC3493" s="1"/>
      <c r="BD3493"/>
      <c r="BE3493"/>
      <c r="BF3493" s="1"/>
      <c r="BG3493"/>
      <c r="BH3493"/>
      <c r="BI3493"/>
      <c r="BJ3493" s="1"/>
      <c r="BK3493" s="1"/>
      <c r="BL3493"/>
      <c r="BM3493" s="1"/>
      <c r="BN3493" s="1"/>
      <c r="BO3493" s="1"/>
      <c r="BP3493" s="1"/>
      <c r="BQ3493" s="1"/>
      <c r="BR3493" s="1"/>
      <c r="BS3493" s="1"/>
      <c r="BT3493" s="22"/>
      <c r="BU3493" s="1"/>
      <c r="BV3493" s="1"/>
      <c r="BW3493" s="1"/>
      <c r="BX3493" s="1"/>
      <c r="BY3493" s="1"/>
      <c r="BZ3493" s="1"/>
      <c r="CA3493" s="1"/>
      <c r="CB3493" s="1"/>
      <c r="CC3493" s="1"/>
      <c r="CD3493" s="1"/>
      <c r="CE3493" s="1"/>
      <c r="CF3493" s="1"/>
      <c r="CG3493" s="1"/>
      <c r="CH3493" s="1"/>
      <c r="CI3493" s="1"/>
      <c r="CJ3493" s="1"/>
      <c r="CK3493" s="1"/>
      <c r="CL3493" s="1"/>
      <c r="CM3493" s="1"/>
      <c r="CN3493" s="1"/>
      <c r="CO3493" s="1"/>
      <c r="CP3493" s="1"/>
      <c r="CQ3493" s="1"/>
      <c r="CR3493" s="1"/>
      <c r="CS3493" s="1"/>
      <c r="CT3493" s="1"/>
      <c r="CU3493" s="1"/>
      <c r="CV3493" s="1"/>
      <c r="CW3493" s="1"/>
      <c r="CX3493" s="1"/>
      <c r="CY3493" s="1"/>
      <c r="CZ3493" s="1"/>
      <c r="DA3493" s="1"/>
      <c r="DB3493" s="1"/>
      <c r="DC3493" s="1"/>
      <c r="DD3493" s="1"/>
      <c r="DE3493" s="1"/>
      <c r="DF3493" s="1"/>
      <c r="DG3493" s="1"/>
      <c r="DH3493" s="1"/>
      <c r="DI3493" s="1"/>
      <c r="DJ3493" s="1"/>
      <c r="DK3493" s="1"/>
      <c r="DL3493" s="1"/>
      <c r="DM3493" s="1"/>
      <c r="DN3493" s="1"/>
      <c r="DO3493" s="1"/>
      <c r="DP3493" s="1"/>
      <c r="DQ3493" s="1"/>
      <c r="DR3493" s="1"/>
      <c r="DS3493" s="1"/>
      <c r="DT3493" s="1"/>
      <c r="DU3493" s="1"/>
      <c r="DV3493" s="1"/>
      <c r="DW3493" s="1"/>
      <c r="DX3493" s="1"/>
      <c r="DY3493" s="1"/>
      <c r="DZ3493" s="1"/>
      <c r="EA3493" s="1"/>
      <c r="EB3493" s="1"/>
      <c r="EC3493" s="1"/>
      <c r="ED3493" s="1"/>
      <c r="EE3493" s="1"/>
      <c r="EF3493" s="1"/>
      <c r="EG3493" s="1"/>
      <c r="EH3493" s="1"/>
      <c r="EI3493" s="1"/>
      <c r="EJ3493" s="1"/>
      <c r="EK3493" s="1"/>
      <c r="EL3493" s="1"/>
      <c r="EM3493" s="1"/>
      <c r="EN3493" s="1"/>
      <c r="EO3493" s="1"/>
      <c r="EP3493" s="1"/>
      <c r="EQ3493" s="1"/>
      <c r="ER3493" s="1"/>
      <c r="ES3493" s="1"/>
      <c r="ET3493" s="1"/>
      <c r="EU3493" s="1"/>
      <c r="EV3493" s="1"/>
      <c r="EW3493" s="1"/>
      <c r="EX3493" s="1"/>
      <c r="EY3493" s="1"/>
      <c r="EZ3493" s="1"/>
      <c r="FA3493" s="1"/>
      <c r="FB3493" s="1"/>
      <c r="FC3493" s="1"/>
      <c r="FD3493" s="1"/>
      <c r="FE3493" s="1"/>
      <c r="FF3493" s="1"/>
      <c r="FG3493" s="1"/>
      <c r="FH3493" s="1"/>
      <c r="FI3493" s="1"/>
      <c r="FJ3493" s="1"/>
      <c r="FK3493" s="1"/>
      <c r="FL3493" s="1"/>
      <c r="FM3493" s="1"/>
      <c r="FN3493" s="1"/>
      <c r="FO3493" s="1"/>
      <c r="FP3493" s="1"/>
      <c r="FQ3493" s="1"/>
      <c r="FR3493" s="1"/>
      <c r="FS3493" s="1"/>
      <c r="FT3493" s="1"/>
      <c r="FU3493" s="1"/>
      <c r="FV3493" s="1"/>
      <c r="FW3493" s="1"/>
      <c r="FX3493" s="1"/>
      <c r="FY3493" s="1"/>
      <c r="FZ3493" s="1"/>
      <c r="GA3493" s="1"/>
      <c r="GB3493" s="1"/>
      <c r="GC3493" s="1"/>
      <c r="GD3493" s="1"/>
      <c r="GE3493" s="1"/>
      <c r="GF3493" s="1"/>
      <c r="GG3493" s="1"/>
      <c r="GH3493" s="1"/>
      <c r="GI3493" s="1"/>
      <c r="GJ3493" s="1"/>
      <c r="GK3493"/>
      <c r="GL3493"/>
      <c r="GM3493"/>
      <c r="GN3493"/>
      <c r="GO3493"/>
      <c r="GP3493"/>
      <c r="GQ3493"/>
      <c r="GR3493"/>
      <c r="GS3493"/>
      <c r="GT3493"/>
      <c r="GU3493"/>
      <c r="GV3493"/>
      <c r="GW3493"/>
      <c r="GX3493"/>
      <c r="GY3493"/>
      <c r="GZ3493"/>
      <c r="HA3493"/>
      <c r="HB3493"/>
      <c r="HC3493"/>
      <c r="HD3493"/>
      <c r="HE3493"/>
    </row>
    <row r="3494" spans="4:213" s="25" customFormat="1" x14ac:dyDescent="0.25">
      <c r="D3494" s="19"/>
      <c r="E3494" s="19"/>
      <c r="F3494" s="20"/>
      <c r="G3494" s="20"/>
      <c r="H3494" s="20"/>
      <c r="I3494" s="20"/>
      <c r="J3494" s="21"/>
      <c r="K3494" s="21"/>
      <c r="L3494" s="20"/>
      <c r="M3494" s="20"/>
      <c r="N3494" s="22"/>
      <c r="O3494" s="22"/>
      <c r="P3494" s="22"/>
      <c r="Q3494" s="22"/>
      <c r="R3494" s="19"/>
      <c r="S3494" s="19"/>
      <c r="T3494" s="19"/>
      <c r="U3494" s="20"/>
      <c r="V3494" s="20"/>
      <c r="W3494" s="20"/>
      <c r="X3494" s="27"/>
      <c r="Y3494" s="253"/>
      <c r="Z3494" s="30"/>
      <c r="AA3494" s="30"/>
      <c r="AB3494" s="31"/>
      <c r="AC3494" s="31"/>
      <c r="AD3494" s="31"/>
      <c r="AE3494" s="31"/>
      <c r="AF3494" s="31"/>
      <c r="AG3494" s="241"/>
      <c r="AH3494" s="31"/>
      <c r="AI3494" s="31"/>
      <c r="AJ3494" s="31"/>
      <c r="AK3494" s="31"/>
      <c r="AL3494" s="120"/>
      <c r="AQ3494" s="26"/>
      <c r="AW3494" s="19"/>
      <c r="AX3494" s="19"/>
      <c r="AY3494" s="19"/>
      <c r="AZ3494" s="19"/>
      <c r="BA3494" s="19"/>
      <c r="BB3494" s="19"/>
      <c r="BC3494" s="1"/>
      <c r="BD3494"/>
      <c r="BE3494"/>
      <c r="BF3494" s="1"/>
      <c r="BG3494"/>
      <c r="BH3494"/>
      <c r="BI3494"/>
      <c r="BJ3494" s="1"/>
      <c r="BK3494" s="1"/>
      <c r="BL3494"/>
      <c r="BM3494" s="1"/>
      <c r="BN3494" s="1"/>
      <c r="BO3494" s="1"/>
      <c r="BP3494" s="1"/>
      <c r="BQ3494" s="1"/>
      <c r="BR3494" s="1"/>
      <c r="BS3494" s="1"/>
      <c r="BT3494" s="22"/>
      <c r="BU3494" s="1"/>
      <c r="BV3494" s="1"/>
      <c r="BW3494" s="1"/>
      <c r="BX3494" s="1"/>
      <c r="BY3494" s="1"/>
      <c r="BZ3494" s="1"/>
      <c r="CA3494" s="1"/>
      <c r="CB3494" s="1"/>
      <c r="CC3494" s="1"/>
      <c r="CD3494" s="1"/>
      <c r="CE3494" s="1"/>
      <c r="CF3494" s="1"/>
      <c r="CG3494" s="1"/>
      <c r="CH3494" s="1"/>
      <c r="CI3494" s="1"/>
      <c r="CJ3494" s="1"/>
      <c r="CK3494" s="1"/>
      <c r="CL3494" s="1"/>
      <c r="CM3494" s="1"/>
      <c r="CN3494" s="1"/>
      <c r="CO3494" s="1"/>
      <c r="CP3494" s="1"/>
      <c r="CQ3494" s="1"/>
      <c r="CR3494" s="1"/>
      <c r="CS3494" s="1"/>
      <c r="CT3494" s="1"/>
      <c r="CU3494" s="1"/>
      <c r="CV3494" s="1"/>
      <c r="CW3494" s="1"/>
      <c r="CX3494" s="1"/>
      <c r="CY3494" s="1"/>
      <c r="CZ3494" s="1"/>
      <c r="DA3494" s="1"/>
      <c r="DB3494" s="1"/>
      <c r="DC3494" s="1"/>
      <c r="DD3494" s="1"/>
      <c r="DE3494" s="1"/>
      <c r="DF3494" s="1"/>
      <c r="DG3494" s="1"/>
      <c r="DH3494" s="1"/>
      <c r="DI3494" s="1"/>
      <c r="DJ3494" s="1"/>
      <c r="DK3494" s="1"/>
      <c r="DL3494" s="1"/>
      <c r="DM3494" s="1"/>
      <c r="DN3494" s="1"/>
      <c r="DO3494" s="1"/>
      <c r="DP3494" s="1"/>
      <c r="DQ3494" s="1"/>
      <c r="DR3494" s="1"/>
      <c r="DS3494" s="1"/>
      <c r="DT3494" s="1"/>
      <c r="DU3494" s="1"/>
      <c r="DV3494" s="1"/>
      <c r="DW3494" s="1"/>
      <c r="DX3494" s="1"/>
      <c r="DY3494" s="1"/>
      <c r="DZ3494" s="1"/>
      <c r="EA3494" s="1"/>
      <c r="EB3494" s="1"/>
      <c r="EC3494" s="1"/>
      <c r="ED3494" s="1"/>
      <c r="EE3494" s="1"/>
      <c r="EF3494" s="1"/>
      <c r="EG3494" s="1"/>
      <c r="EH3494" s="1"/>
      <c r="EI3494" s="1"/>
      <c r="EJ3494" s="1"/>
      <c r="EK3494" s="1"/>
      <c r="EL3494" s="1"/>
      <c r="EM3494" s="1"/>
      <c r="EN3494" s="1"/>
      <c r="EO3494" s="1"/>
      <c r="EP3494" s="1"/>
      <c r="EQ3494" s="1"/>
      <c r="ER3494" s="1"/>
      <c r="ES3494" s="1"/>
      <c r="ET3494" s="1"/>
      <c r="EU3494" s="1"/>
      <c r="EV3494" s="1"/>
      <c r="EW3494" s="1"/>
      <c r="EX3494" s="1"/>
      <c r="EY3494" s="1"/>
      <c r="EZ3494" s="1"/>
      <c r="FA3494" s="1"/>
      <c r="FB3494" s="1"/>
      <c r="FC3494" s="1"/>
      <c r="FD3494" s="1"/>
      <c r="FE3494" s="1"/>
      <c r="FF3494" s="1"/>
      <c r="FG3494" s="1"/>
      <c r="FH3494" s="1"/>
      <c r="FI3494" s="1"/>
      <c r="FJ3494" s="1"/>
      <c r="FK3494" s="1"/>
      <c r="FL3494" s="1"/>
      <c r="FM3494" s="1"/>
      <c r="FN3494" s="1"/>
      <c r="FO3494" s="1"/>
      <c r="FP3494" s="1"/>
      <c r="FQ3494" s="1"/>
      <c r="FR3494" s="1"/>
      <c r="FS3494" s="1"/>
      <c r="FT3494" s="1"/>
      <c r="FU3494" s="1"/>
      <c r="FV3494" s="1"/>
      <c r="FW3494" s="1"/>
      <c r="FX3494" s="1"/>
      <c r="FY3494" s="1"/>
      <c r="FZ3494" s="1"/>
      <c r="GA3494" s="1"/>
      <c r="GB3494" s="1"/>
      <c r="GC3494" s="1"/>
      <c r="GD3494" s="1"/>
      <c r="GE3494" s="1"/>
      <c r="GF3494" s="1"/>
      <c r="GG3494" s="1"/>
      <c r="GH3494" s="1"/>
      <c r="GI3494" s="1"/>
      <c r="GJ3494" s="1"/>
      <c r="GK3494"/>
      <c r="GL3494"/>
      <c r="GM3494"/>
      <c r="GN3494"/>
      <c r="GO3494"/>
      <c r="GP3494"/>
      <c r="GQ3494"/>
      <c r="GR3494"/>
      <c r="GS3494"/>
      <c r="GT3494"/>
      <c r="GU3494"/>
      <c r="GV3494"/>
      <c r="GW3494"/>
      <c r="GX3494"/>
      <c r="GY3494"/>
      <c r="GZ3494"/>
      <c r="HA3494"/>
      <c r="HB3494"/>
      <c r="HC3494"/>
      <c r="HD3494"/>
      <c r="HE3494"/>
    </row>
    <row r="3495" spans="4:213" s="25" customFormat="1" x14ac:dyDescent="0.25">
      <c r="D3495" s="19"/>
      <c r="E3495" s="19"/>
      <c r="F3495" s="20"/>
      <c r="G3495" s="20"/>
      <c r="H3495" s="20"/>
      <c r="I3495" s="20"/>
      <c r="J3495" s="21"/>
      <c r="K3495" s="21"/>
      <c r="L3495" s="20"/>
      <c r="M3495" s="20"/>
      <c r="N3495" s="22"/>
      <c r="O3495" s="22"/>
      <c r="P3495" s="22"/>
      <c r="Q3495" s="22"/>
      <c r="R3495" s="19"/>
      <c r="S3495" s="19"/>
      <c r="T3495" s="19"/>
      <c r="U3495" s="20"/>
      <c r="V3495" s="20"/>
      <c r="W3495" s="20"/>
      <c r="X3495" s="27"/>
      <c r="Y3495" s="253"/>
      <c r="Z3495" s="30"/>
      <c r="AA3495" s="30"/>
      <c r="AB3495" s="31"/>
      <c r="AC3495" s="31"/>
      <c r="AD3495" s="31"/>
      <c r="AE3495" s="31"/>
      <c r="AF3495" s="31"/>
      <c r="AG3495" s="241"/>
      <c r="AH3495" s="31"/>
      <c r="AI3495" s="31"/>
      <c r="AJ3495" s="31"/>
      <c r="AK3495" s="31"/>
      <c r="AL3495" s="120"/>
      <c r="AQ3495" s="26"/>
      <c r="AW3495" s="19"/>
      <c r="AX3495" s="19"/>
      <c r="AY3495" s="19"/>
      <c r="AZ3495" s="19"/>
      <c r="BA3495" s="19"/>
      <c r="BB3495" s="19"/>
      <c r="BC3495" s="1"/>
      <c r="BD3495"/>
      <c r="BE3495"/>
      <c r="BF3495" s="1"/>
      <c r="BG3495"/>
      <c r="BH3495"/>
      <c r="BI3495"/>
      <c r="BJ3495" s="1"/>
      <c r="BK3495" s="1"/>
      <c r="BL3495"/>
      <c r="BM3495" s="1"/>
      <c r="BN3495" s="1"/>
      <c r="BO3495" s="1"/>
      <c r="BP3495" s="1"/>
      <c r="BQ3495" s="1"/>
      <c r="BR3495" s="1"/>
      <c r="BS3495" s="1"/>
      <c r="BT3495" s="22"/>
      <c r="BU3495" s="1"/>
      <c r="BV3495" s="1"/>
      <c r="BW3495" s="1"/>
      <c r="BX3495" s="1"/>
      <c r="BY3495" s="1"/>
      <c r="BZ3495" s="1"/>
      <c r="CA3495" s="1"/>
      <c r="CB3495" s="1"/>
      <c r="CC3495" s="1"/>
      <c r="CD3495" s="1"/>
      <c r="CE3495" s="1"/>
      <c r="CF3495" s="1"/>
      <c r="CG3495" s="1"/>
      <c r="CH3495" s="1"/>
      <c r="CI3495" s="1"/>
      <c r="CJ3495" s="1"/>
      <c r="CK3495" s="1"/>
      <c r="CL3495" s="1"/>
      <c r="CM3495" s="1"/>
      <c r="CN3495" s="1"/>
      <c r="CO3495" s="1"/>
      <c r="CP3495" s="1"/>
      <c r="CQ3495" s="1"/>
      <c r="CR3495" s="1"/>
      <c r="CS3495" s="1"/>
      <c r="CT3495" s="1"/>
      <c r="CU3495" s="1"/>
      <c r="CV3495" s="1"/>
      <c r="CW3495" s="1"/>
      <c r="CX3495" s="1"/>
      <c r="CY3495" s="1"/>
      <c r="CZ3495" s="1"/>
      <c r="DA3495" s="1"/>
      <c r="DB3495" s="1"/>
      <c r="DC3495" s="1"/>
      <c r="DD3495" s="1"/>
      <c r="DE3495" s="1"/>
      <c r="DF3495" s="1"/>
      <c r="DG3495" s="1"/>
      <c r="DH3495" s="1"/>
      <c r="DI3495" s="1"/>
      <c r="DJ3495" s="1"/>
      <c r="DK3495" s="1"/>
      <c r="DL3495" s="1"/>
      <c r="DM3495" s="1"/>
      <c r="DN3495" s="1"/>
      <c r="DO3495" s="1"/>
      <c r="DP3495" s="1"/>
      <c r="DQ3495" s="1"/>
      <c r="DR3495" s="1"/>
      <c r="DS3495" s="1"/>
      <c r="DT3495" s="1"/>
      <c r="DU3495" s="1"/>
      <c r="DV3495" s="1"/>
      <c r="DW3495" s="1"/>
      <c r="DX3495" s="1"/>
      <c r="DY3495" s="1"/>
      <c r="DZ3495" s="1"/>
      <c r="EA3495" s="1"/>
      <c r="EB3495" s="1"/>
      <c r="EC3495" s="1"/>
      <c r="ED3495" s="1"/>
      <c r="EE3495" s="1"/>
      <c r="EF3495" s="1"/>
      <c r="EG3495" s="1"/>
      <c r="EH3495" s="1"/>
      <c r="EI3495" s="1"/>
      <c r="EJ3495" s="1"/>
      <c r="EK3495" s="1"/>
      <c r="EL3495" s="1"/>
      <c r="EM3495" s="1"/>
      <c r="EN3495" s="1"/>
      <c r="EO3495" s="1"/>
      <c r="EP3495" s="1"/>
      <c r="EQ3495" s="1"/>
      <c r="ER3495" s="1"/>
      <c r="ES3495" s="1"/>
      <c r="ET3495" s="1"/>
      <c r="EU3495" s="1"/>
      <c r="EV3495" s="1"/>
      <c r="EW3495" s="1"/>
      <c r="EX3495" s="1"/>
      <c r="EY3495" s="1"/>
      <c r="EZ3495" s="1"/>
      <c r="FA3495" s="1"/>
      <c r="FB3495" s="1"/>
      <c r="FC3495" s="1"/>
      <c r="FD3495" s="1"/>
      <c r="FE3495" s="1"/>
      <c r="FF3495" s="1"/>
      <c r="FG3495" s="1"/>
      <c r="FH3495" s="1"/>
      <c r="FI3495" s="1"/>
      <c r="FJ3495" s="1"/>
      <c r="FK3495" s="1"/>
      <c r="FL3495" s="1"/>
      <c r="FM3495" s="1"/>
      <c r="FN3495" s="1"/>
      <c r="FO3495" s="1"/>
      <c r="FP3495" s="1"/>
      <c r="FQ3495" s="1"/>
      <c r="FR3495" s="1"/>
      <c r="FS3495" s="1"/>
      <c r="FT3495" s="1"/>
      <c r="FU3495" s="1"/>
      <c r="FV3495" s="1"/>
      <c r="FW3495" s="1"/>
      <c r="FX3495" s="1"/>
      <c r="FY3495" s="1"/>
      <c r="FZ3495" s="1"/>
      <c r="GA3495" s="1"/>
      <c r="GB3495" s="1"/>
      <c r="GC3495" s="1"/>
      <c r="GD3495" s="1"/>
      <c r="GE3495" s="1"/>
      <c r="GF3495" s="1"/>
      <c r="GG3495" s="1"/>
      <c r="GH3495" s="1"/>
      <c r="GI3495" s="1"/>
      <c r="GJ3495" s="1"/>
      <c r="GK3495"/>
      <c r="GL3495"/>
      <c r="GM3495"/>
      <c r="GN3495"/>
      <c r="GO3495"/>
      <c r="GP3495"/>
      <c r="GQ3495"/>
      <c r="GR3495"/>
      <c r="GS3495"/>
      <c r="GT3495"/>
      <c r="GU3495"/>
      <c r="GV3495"/>
      <c r="GW3495"/>
      <c r="GX3495"/>
      <c r="GY3495"/>
      <c r="GZ3495"/>
      <c r="HA3495"/>
      <c r="HB3495"/>
      <c r="HC3495"/>
      <c r="HD3495"/>
      <c r="HE3495"/>
    </row>
    <row r="3496" spans="4:213" s="25" customFormat="1" x14ac:dyDescent="0.25">
      <c r="D3496" s="19"/>
      <c r="E3496" s="19"/>
      <c r="F3496" s="20"/>
      <c r="G3496" s="20"/>
      <c r="H3496" s="20"/>
      <c r="I3496" s="20"/>
      <c r="J3496" s="21"/>
      <c r="K3496" s="21"/>
      <c r="L3496" s="20"/>
      <c r="M3496" s="20"/>
      <c r="N3496" s="22"/>
      <c r="O3496" s="22"/>
      <c r="P3496" s="22"/>
      <c r="Q3496" s="22"/>
      <c r="R3496" s="19"/>
      <c r="S3496" s="19"/>
      <c r="T3496" s="19"/>
      <c r="U3496" s="20"/>
      <c r="V3496" s="20"/>
      <c r="W3496" s="20"/>
      <c r="X3496" s="27"/>
      <c r="Y3496" s="253"/>
      <c r="Z3496" s="30"/>
      <c r="AA3496" s="30"/>
      <c r="AB3496" s="31"/>
      <c r="AC3496" s="31"/>
      <c r="AD3496" s="31"/>
      <c r="AE3496" s="31"/>
      <c r="AF3496" s="31"/>
      <c r="AG3496" s="241"/>
      <c r="AH3496" s="31"/>
      <c r="AI3496" s="31"/>
      <c r="AJ3496" s="31"/>
      <c r="AK3496" s="31"/>
      <c r="AL3496" s="120"/>
      <c r="AQ3496" s="26"/>
      <c r="AW3496" s="19"/>
      <c r="AX3496" s="19"/>
      <c r="AY3496" s="19"/>
      <c r="AZ3496" s="19"/>
      <c r="BA3496" s="19"/>
      <c r="BB3496" s="19"/>
      <c r="BC3496" s="1"/>
      <c r="BD3496"/>
      <c r="BE3496"/>
      <c r="BF3496" s="1"/>
      <c r="BG3496"/>
      <c r="BH3496"/>
      <c r="BI3496"/>
      <c r="BJ3496" s="1"/>
      <c r="BK3496" s="1"/>
      <c r="BL3496"/>
      <c r="BM3496" s="1"/>
      <c r="BN3496" s="1"/>
      <c r="BO3496" s="1"/>
      <c r="BP3496" s="1"/>
      <c r="BQ3496" s="1"/>
      <c r="BR3496" s="1"/>
      <c r="BS3496" s="1"/>
      <c r="BT3496" s="22"/>
      <c r="BU3496" s="1"/>
      <c r="BV3496" s="1"/>
      <c r="BW3496" s="1"/>
      <c r="BX3496" s="1"/>
      <c r="BY3496" s="1"/>
      <c r="BZ3496" s="1"/>
      <c r="CA3496" s="1"/>
      <c r="CB3496" s="1"/>
      <c r="CC3496" s="1"/>
      <c r="CD3496" s="1"/>
      <c r="CE3496" s="1"/>
      <c r="CF3496" s="1"/>
      <c r="CG3496" s="1"/>
      <c r="CH3496" s="1"/>
      <c r="CI3496" s="1"/>
      <c r="CJ3496" s="1"/>
      <c r="CK3496" s="1"/>
      <c r="CL3496" s="1"/>
      <c r="CM3496" s="1"/>
      <c r="CN3496" s="1"/>
      <c r="CO3496" s="1"/>
      <c r="CP3496" s="1"/>
      <c r="CQ3496" s="1"/>
      <c r="CR3496" s="1"/>
      <c r="CS3496" s="1"/>
      <c r="CT3496" s="1"/>
      <c r="CU3496" s="1"/>
      <c r="CV3496" s="1"/>
      <c r="CW3496" s="1"/>
      <c r="CX3496" s="1"/>
      <c r="CY3496" s="1"/>
      <c r="CZ3496" s="1"/>
      <c r="DA3496" s="1"/>
      <c r="DB3496" s="1"/>
      <c r="DC3496" s="1"/>
      <c r="DD3496" s="1"/>
      <c r="DE3496" s="1"/>
      <c r="DF3496" s="1"/>
      <c r="DG3496" s="1"/>
      <c r="DH3496" s="1"/>
      <c r="DI3496" s="1"/>
      <c r="DJ3496" s="1"/>
      <c r="DK3496" s="1"/>
      <c r="DL3496" s="1"/>
      <c r="DM3496" s="1"/>
      <c r="DN3496" s="1"/>
      <c r="DO3496" s="1"/>
      <c r="DP3496" s="1"/>
      <c r="DQ3496" s="1"/>
      <c r="DR3496" s="1"/>
      <c r="DS3496" s="1"/>
      <c r="DT3496" s="1"/>
      <c r="DU3496" s="1"/>
      <c r="DV3496" s="1"/>
      <c r="DW3496" s="1"/>
      <c r="DX3496" s="1"/>
      <c r="DY3496" s="1"/>
      <c r="DZ3496" s="1"/>
      <c r="EA3496" s="1"/>
      <c r="EB3496" s="1"/>
      <c r="EC3496" s="1"/>
      <c r="ED3496" s="1"/>
      <c r="EE3496" s="1"/>
      <c r="EF3496" s="1"/>
      <c r="EG3496" s="1"/>
      <c r="EH3496" s="1"/>
      <c r="EI3496" s="1"/>
      <c r="EJ3496" s="1"/>
      <c r="EK3496" s="1"/>
      <c r="EL3496" s="1"/>
      <c r="EM3496" s="1"/>
      <c r="EN3496" s="1"/>
      <c r="EO3496" s="1"/>
      <c r="EP3496" s="1"/>
      <c r="EQ3496" s="1"/>
      <c r="ER3496" s="1"/>
      <c r="ES3496" s="1"/>
      <c r="ET3496" s="1"/>
      <c r="EU3496" s="1"/>
      <c r="EV3496" s="1"/>
      <c r="EW3496" s="1"/>
      <c r="EX3496" s="1"/>
      <c r="EY3496" s="1"/>
      <c r="EZ3496" s="1"/>
      <c r="FA3496" s="1"/>
      <c r="FB3496" s="1"/>
      <c r="FC3496" s="1"/>
      <c r="FD3496" s="1"/>
      <c r="FE3496" s="1"/>
      <c r="FF3496" s="1"/>
      <c r="FG3496" s="1"/>
      <c r="FH3496" s="1"/>
      <c r="FI3496" s="1"/>
      <c r="FJ3496" s="1"/>
      <c r="FK3496" s="1"/>
      <c r="FL3496" s="1"/>
      <c r="FM3496" s="1"/>
      <c r="FN3496" s="1"/>
      <c r="FO3496" s="1"/>
      <c r="FP3496" s="1"/>
      <c r="FQ3496" s="1"/>
      <c r="FR3496" s="1"/>
      <c r="FS3496" s="1"/>
      <c r="FT3496" s="1"/>
      <c r="FU3496" s="1"/>
      <c r="FV3496" s="1"/>
      <c r="FW3496" s="1"/>
      <c r="FX3496" s="1"/>
      <c r="FY3496" s="1"/>
      <c r="FZ3496" s="1"/>
      <c r="GA3496" s="1"/>
      <c r="GB3496" s="1"/>
      <c r="GC3496" s="1"/>
      <c r="GD3496" s="1"/>
      <c r="GE3496" s="1"/>
      <c r="GF3496" s="1"/>
      <c r="GG3496" s="1"/>
      <c r="GH3496" s="1"/>
      <c r="GI3496" s="1"/>
      <c r="GJ3496" s="1"/>
      <c r="GK3496"/>
      <c r="GL3496"/>
      <c r="GM3496"/>
      <c r="GN3496"/>
      <c r="GO3496"/>
      <c r="GP3496"/>
      <c r="GQ3496"/>
      <c r="GR3496"/>
      <c r="GS3496"/>
      <c r="GT3496"/>
      <c r="GU3496"/>
      <c r="GV3496"/>
      <c r="GW3496"/>
      <c r="GX3496"/>
      <c r="GY3496"/>
      <c r="GZ3496"/>
      <c r="HA3496"/>
      <c r="HB3496"/>
      <c r="HC3496"/>
      <c r="HD3496"/>
      <c r="HE3496"/>
    </row>
    <row r="3497" spans="4:213" s="25" customFormat="1" x14ac:dyDescent="0.25">
      <c r="D3497" s="19"/>
      <c r="E3497" s="19"/>
      <c r="F3497" s="20"/>
      <c r="G3497" s="20"/>
      <c r="H3497" s="20"/>
      <c r="I3497" s="20"/>
      <c r="J3497" s="21"/>
      <c r="K3497" s="21"/>
      <c r="L3497" s="20"/>
      <c r="M3497" s="20"/>
      <c r="N3497" s="22"/>
      <c r="O3497" s="22"/>
      <c r="P3497" s="22"/>
      <c r="Q3497" s="22"/>
      <c r="R3497" s="19"/>
      <c r="S3497" s="19"/>
      <c r="T3497" s="19"/>
      <c r="U3497" s="20"/>
      <c r="V3497" s="20"/>
      <c r="W3497" s="20"/>
      <c r="X3497" s="27"/>
      <c r="Y3497" s="253"/>
      <c r="Z3497" s="30"/>
      <c r="AA3497" s="30"/>
      <c r="AB3497" s="31"/>
      <c r="AC3497" s="31"/>
      <c r="AD3497" s="31"/>
      <c r="AE3497" s="31"/>
      <c r="AF3497" s="31"/>
      <c r="AG3497" s="241"/>
      <c r="AH3497" s="31"/>
      <c r="AI3497" s="31"/>
      <c r="AJ3497" s="31"/>
      <c r="AK3497" s="31"/>
      <c r="AL3497" s="120"/>
      <c r="AQ3497" s="26"/>
      <c r="AW3497" s="19"/>
      <c r="AX3497" s="19"/>
      <c r="AY3497" s="19"/>
      <c r="AZ3497" s="19"/>
      <c r="BA3497" s="19"/>
      <c r="BB3497" s="19"/>
      <c r="BC3497" s="1"/>
      <c r="BD3497"/>
      <c r="BE3497"/>
      <c r="BF3497" s="1"/>
      <c r="BG3497"/>
      <c r="BH3497"/>
      <c r="BI3497"/>
      <c r="BJ3497" s="1"/>
      <c r="BK3497" s="1"/>
      <c r="BL3497"/>
      <c r="BM3497" s="1"/>
      <c r="BN3497" s="1"/>
      <c r="BO3497" s="1"/>
      <c r="BP3497" s="1"/>
      <c r="BQ3497" s="1"/>
      <c r="BR3497" s="1"/>
      <c r="BS3497" s="1"/>
      <c r="BT3497" s="22"/>
      <c r="BU3497" s="1"/>
      <c r="BV3497" s="1"/>
      <c r="BW3497" s="1"/>
      <c r="BX3497" s="1"/>
      <c r="BY3497" s="1"/>
      <c r="BZ3497" s="1"/>
      <c r="CA3497" s="1"/>
      <c r="CB3497" s="1"/>
      <c r="CC3497" s="1"/>
      <c r="CD3497" s="1"/>
      <c r="CE3497" s="1"/>
      <c r="CF3497" s="1"/>
      <c r="CG3497" s="1"/>
      <c r="CH3497" s="1"/>
      <c r="CI3497" s="1"/>
      <c r="CJ3497" s="1"/>
      <c r="CK3497" s="1"/>
      <c r="CL3497" s="1"/>
      <c r="CM3497" s="1"/>
      <c r="CN3497" s="1"/>
      <c r="CO3497" s="1"/>
      <c r="CP3497" s="1"/>
      <c r="CQ3497" s="1"/>
      <c r="CR3497" s="1"/>
      <c r="CS3497" s="1"/>
      <c r="CT3497" s="1"/>
      <c r="CU3497" s="1"/>
      <c r="CV3497" s="1"/>
      <c r="CW3497" s="1"/>
      <c r="CX3497" s="1"/>
      <c r="CY3497" s="1"/>
      <c r="CZ3497" s="1"/>
      <c r="DA3497" s="1"/>
      <c r="DB3497" s="1"/>
      <c r="DC3497" s="1"/>
      <c r="DD3497" s="1"/>
      <c r="DE3497" s="1"/>
      <c r="DF3497" s="1"/>
      <c r="DG3497" s="1"/>
      <c r="DH3497" s="1"/>
      <c r="DI3497" s="1"/>
      <c r="DJ3497" s="1"/>
      <c r="DK3497" s="1"/>
      <c r="DL3497" s="1"/>
      <c r="DM3497" s="1"/>
      <c r="DN3497" s="1"/>
      <c r="DO3497" s="1"/>
      <c r="DP3497" s="1"/>
      <c r="DQ3497" s="1"/>
      <c r="DR3497" s="1"/>
      <c r="DS3497" s="1"/>
      <c r="DT3497" s="1"/>
      <c r="DU3497" s="1"/>
      <c r="DV3497" s="1"/>
      <c r="DW3497" s="1"/>
      <c r="DX3497" s="1"/>
      <c r="DY3497" s="1"/>
      <c r="DZ3497" s="1"/>
      <c r="EA3497" s="1"/>
      <c r="EB3497" s="1"/>
      <c r="EC3497" s="1"/>
      <c r="ED3497" s="1"/>
      <c r="EE3497" s="1"/>
      <c r="EF3497" s="1"/>
      <c r="EG3497" s="1"/>
      <c r="EH3497" s="1"/>
      <c r="EI3497" s="1"/>
      <c r="EJ3497" s="1"/>
      <c r="EK3497" s="1"/>
      <c r="EL3497" s="1"/>
      <c r="EM3497" s="1"/>
      <c r="EN3497" s="1"/>
      <c r="EO3497" s="1"/>
      <c r="EP3497" s="1"/>
      <c r="EQ3497" s="1"/>
      <c r="ER3497" s="1"/>
      <c r="ES3497" s="1"/>
      <c r="ET3497" s="1"/>
      <c r="EU3497" s="1"/>
      <c r="EV3497" s="1"/>
      <c r="EW3497" s="1"/>
      <c r="EX3497" s="1"/>
      <c r="EY3497" s="1"/>
      <c r="EZ3497" s="1"/>
      <c r="FA3497" s="1"/>
      <c r="FB3497" s="1"/>
      <c r="FC3497" s="1"/>
      <c r="FD3497" s="1"/>
      <c r="FE3497" s="1"/>
      <c r="FF3497" s="1"/>
      <c r="FG3497" s="1"/>
      <c r="FH3497" s="1"/>
      <c r="FI3497" s="1"/>
      <c r="FJ3497" s="1"/>
      <c r="FK3497" s="1"/>
      <c r="FL3497" s="1"/>
      <c r="FM3497" s="1"/>
      <c r="FN3497" s="1"/>
      <c r="FO3497" s="1"/>
      <c r="FP3497" s="1"/>
      <c r="FQ3497" s="1"/>
      <c r="FR3497" s="1"/>
      <c r="FS3497" s="1"/>
      <c r="FT3497" s="1"/>
      <c r="FU3497" s="1"/>
      <c r="FV3497" s="1"/>
      <c r="FW3497" s="1"/>
      <c r="FX3497" s="1"/>
      <c r="FY3497" s="1"/>
      <c r="FZ3497" s="1"/>
      <c r="GA3497" s="1"/>
      <c r="GB3497" s="1"/>
      <c r="GC3497" s="1"/>
      <c r="GD3497" s="1"/>
      <c r="GE3497" s="1"/>
      <c r="GF3497" s="1"/>
      <c r="GG3497" s="1"/>
      <c r="GH3497" s="1"/>
      <c r="GI3497" s="1"/>
      <c r="GJ3497" s="1"/>
      <c r="GK3497"/>
      <c r="GL3497"/>
      <c r="GM3497"/>
      <c r="GN3497"/>
      <c r="GO3497"/>
      <c r="GP3497"/>
      <c r="GQ3497"/>
      <c r="GR3497"/>
      <c r="GS3497"/>
      <c r="GT3497"/>
      <c r="GU3497"/>
      <c r="GV3497"/>
      <c r="GW3497"/>
      <c r="GX3497"/>
      <c r="GY3497"/>
      <c r="GZ3497"/>
      <c r="HA3497"/>
      <c r="HB3497"/>
      <c r="HC3497"/>
      <c r="HD3497"/>
      <c r="HE3497"/>
    </row>
    <row r="3498" spans="4:213" s="25" customFormat="1" x14ac:dyDescent="0.25">
      <c r="D3498" s="19"/>
      <c r="E3498" s="19"/>
      <c r="F3498" s="20"/>
      <c r="G3498" s="20"/>
      <c r="H3498" s="20"/>
      <c r="I3498" s="20"/>
      <c r="J3498" s="21"/>
      <c r="K3498" s="21"/>
      <c r="L3498" s="20"/>
      <c r="M3498" s="20"/>
      <c r="N3498" s="22"/>
      <c r="O3498" s="22"/>
      <c r="P3498" s="22"/>
      <c r="Q3498" s="22"/>
      <c r="R3498" s="19"/>
      <c r="S3498" s="19"/>
      <c r="T3498" s="19"/>
      <c r="U3498" s="20"/>
      <c r="V3498" s="20"/>
      <c r="W3498" s="20"/>
      <c r="X3498" s="27"/>
      <c r="Y3498" s="253"/>
      <c r="Z3498" s="30"/>
      <c r="AA3498" s="30"/>
      <c r="AB3498" s="31"/>
      <c r="AC3498" s="31"/>
      <c r="AD3498" s="31"/>
      <c r="AE3498" s="31"/>
      <c r="AF3498" s="31"/>
      <c r="AG3498" s="241"/>
      <c r="AH3498" s="31"/>
      <c r="AI3498" s="31"/>
      <c r="AJ3498" s="31"/>
      <c r="AK3498" s="31"/>
      <c r="AL3498" s="120"/>
      <c r="AQ3498" s="26"/>
      <c r="AW3498" s="19"/>
      <c r="AX3498" s="19"/>
      <c r="AY3498" s="19"/>
      <c r="AZ3498" s="19"/>
      <c r="BA3498" s="19"/>
      <c r="BB3498" s="19"/>
      <c r="BC3498" s="1"/>
      <c r="BD3498"/>
      <c r="BE3498"/>
      <c r="BF3498" s="1"/>
      <c r="BG3498"/>
      <c r="BH3498"/>
      <c r="BI3498"/>
      <c r="BJ3498" s="1"/>
      <c r="BK3498" s="1"/>
      <c r="BL3498"/>
      <c r="BM3498" s="1"/>
      <c r="BN3498" s="1"/>
      <c r="BO3498" s="1"/>
      <c r="BP3498" s="1"/>
      <c r="BQ3498" s="1"/>
      <c r="BR3498" s="1"/>
      <c r="BS3498" s="1"/>
      <c r="BT3498" s="22"/>
      <c r="BU3498" s="1"/>
      <c r="BV3498" s="1"/>
      <c r="BW3498" s="1"/>
      <c r="BX3498" s="1"/>
      <c r="BY3498" s="1"/>
      <c r="BZ3498" s="1"/>
      <c r="CA3498" s="1"/>
      <c r="CB3498" s="1"/>
      <c r="CC3498" s="1"/>
      <c r="CD3498" s="1"/>
      <c r="CE3498" s="1"/>
      <c r="CF3498" s="1"/>
      <c r="CG3498" s="1"/>
      <c r="CH3498" s="1"/>
      <c r="CI3498" s="1"/>
      <c r="CJ3498" s="1"/>
      <c r="CK3498" s="1"/>
      <c r="CL3498" s="1"/>
      <c r="CM3498" s="1"/>
      <c r="CN3498" s="1"/>
      <c r="CO3498" s="1"/>
      <c r="CP3498" s="1"/>
      <c r="CQ3498" s="1"/>
      <c r="CR3498" s="1"/>
      <c r="CS3498" s="1"/>
      <c r="CT3498" s="1"/>
      <c r="CU3498" s="1"/>
      <c r="CV3498" s="1"/>
      <c r="CW3498" s="1"/>
      <c r="CX3498" s="1"/>
      <c r="CY3498" s="1"/>
      <c r="CZ3498" s="1"/>
      <c r="DA3498" s="1"/>
      <c r="DB3498" s="1"/>
      <c r="DC3498" s="1"/>
      <c r="DD3498" s="1"/>
      <c r="DE3498" s="1"/>
      <c r="DF3498" s="1"/>
      <c r="DG3498" s="1"/>
      <c r="DH3498" s="1"/>
      <c r="DI3498" s="1"/>
      <c r="DJ3498" s="1"/>
      <c r="DK3498" s="1"/>
      <c r="DL3498" s="1"/>
      <c r="DM3498" s="1"/>
      <c r="DN3498" s="1"/>
      <c r="DO3498" s="1"/>
      <c r="DP3498" s="1"/>
      <c r="DQ3498" s="1"/>
      <c r="DR3498" s="1"/>
      <c r="DS3498" s="1"/>
      <c r="DT3498" s="1"/>
      <c r="DU3498" s="1"/>
      <c r="DV3498" s="1"/>
      <c r="DW3498" s="1"/>
      <c r="DX3498" s="1"/>
      <c r="DY3498" s="1"/>
      <c r="DZ3498" s="1"/>
      <c r="EA3498" s="1"/>
      <c r="EB3498" s="1"/>
      <c r="EC3498" s="1"/>
      <c r="ED3498" s="1"/>
      <c r="EE3498" s="1"/>
      <c r="EF3498" s="1"/>
      <c r="EG3498" s="1"/>
      <c r="EH3498" s="1"/>
      <c r="EI3498" s="1"/>
      <c r="EJ3498" s="1"/>
      <c r="EK3498" s="1"/>
      <c r="EL3498" s="1"/>
      <c r="EM3498" s="1"/>
      <c r="EN3498" s="1"/>
      <c r="EO3498" s="1"/>
      <c r="EP3498" s="1"/>
      <c r="EQ3498" s="1"/>
      <c r="ER3498" s="1"/>
      <c r="ES3498" s="1"/>
      <c r="ET3498" s="1"/>
      <c r="EU3498" s="1"/>
      <c r="EV3498" s="1"/>
      <c r="EW3498" s="1"/>
      <c r="EX3498" s="1"/>
      <c r="EY3498" s="1"/>
      <c r="EZ3498" s="1"/>
      <c r="FA3498" s="1"/>
      <c r="FB3498" s="1"/>
      <c r="FC3498" s="1"/>
      <c r="FD3498" s="1"/>
      <c r="FE3498" s="1"/>
      <c r="FF3498" s="1"/>
      <c r="FG3498" s="1"/>
      <c r="FH3498" s="1"/>
      <c r="FI3498" s="1"/>
      <c r="FJ3498" s="1"/>
      <c r="FK3498" s="1"/>
      <c r="FL3498" s="1"/>
      <c r="FM3498" s="1"/>
      <c r="FN3498" s="1"/>
      <c r="FO3498" s="1"/>
      <c r="FP3498" s="1"/>
      <c r="FQ3498" s="1"/>
      <c r="FR3498" s="1"/>
      <c r="FS3498" s="1"/>
      <c r="FT3498" s="1"/>
      <c r="FU3498" s="1"/>
      <c r="FV3498" s="1"/>
      <c r="FW3498" s="1"/>
      <c r="FX3498" s="1"/>
      <c r="FY3498" s="1"/>
      <c r="FZ3498" s="1"/>
      <c r="GA3498" s="1"/>
      <c r="GB3498" s="1"/>
      <c r="GC3498" s="1"/>
      <c r="GD3498" s="1"/>
      <c r="GE3498" s="1"/>
      <c r="GF3498" s="1"/>
      <c r="GG3498" s="1"/>
      <c r="GH3498" s="1"/>
      <c r="GI3498" s="1"/>
      <c r="GJ3498" s="1"/>
      <c r="GK3498"/>
      <c r="GL3498"/>
      <c r="GM3498"/>
      <c r="GN3498"/>
      <c r="GO3498"/>
      <c r="GP3498"/>
      <c r="GQ3498"/>
      <c r="GR3498"/>
      <c r="GS3498"/>
      <c r="GT3498"/>
      <c r="GU3498"/>
      <c r="GV3498"/>
      <c r="GW3498"/>
      <c r="GX3498"/>
      <c r="GY3498"/>
      <c r="GZ3498"/>
      <c r="HA3498"/>
      <c r="HB3498"/>
      <c r="HC3498"/>
      <c r="HD3498"/>
      <c r="HE3498"/>
    </row>
    <row r="3499" spans="4:213" s="25" customFormat="1" x14ac:dyDescent="0.25">
      <c r="D3499" s="19"/>
      <c r="E3499" s="19"/>
      <c r="F3499" s="20"/>
      <c r="G3499" s="20"/>
      <c r="H3499" s="20"/>
      <c r="I3499" s="20"/>
      <c r="J3499" s="21"/>
      <c r="K3499" s="21"/>
      <c r="L3499" s="20"/>
      <c r="M3499" s="20"/>
      <c r="N3499" s="22"/>
      <c r="O3499" s="22"/>
      <c r="P3499" s="22"/>
      <c r="Q3499" s="22"/>
      <c r="R3499" s="19"/>
      <c r="S3499" s="19"/>
      <c r="T3499" s="19"/>
      <c r="U3499" s="20"/>
      <c r="V3499" s="20"/>
      <c r="W3499" s="20"/>
      <c r="X3499" s="27"/>
      <c r="Y3499" s="253"/>
      <c r="Z3499" s="30"/>
      <c r="AA3499" s="30"/>
      <c r="AB3499" s="31"/>
      <c r="AC3499" s="31"/>
      <c r="AD3499" s="31"/>
      <c r="AE3499" s="31"/>
      <c r="AF3499" s="31"/>
      <c r="AG3499" s="241"/>
      <c r="AH3499" s="31"/>
      <c r="AI3499" s="31"/>
      <c r="AJ3499" s="31"/>
      <c r="AK3499" s="31"/>
      <c r="AL3499" s="120"/>
      <c r="AQ3499" s="26"/>
      <c r="AW3499" s="19"/>
      <c r="AX3499" s="19"/>
      <c r="AY3499" s="19"/>
      <c r="AZ3499" s="19"/>
      <c r="BA3499" s="19"/>
      <c r="BB3499" s="19"/>
      <c r="BC3499" s="1"/>
      <c r="BD3499"/>
      <c r="BE3499"/>
      <c r="BF3499" s="1"/>
      <c r="BG3499"/>
      <c r="BH3499"/>
      <c r="BI3499"/>
      <c r="BJ3499" s="1"/>
      <c r="BK3499" s="1"/>
      <c r="BL3499"/>
      <c r="BM3499" s="1"/>
      <c r="BN3499" s="1"/>
      <c r="BO3499" s="1"/>
      <c r="BP3499" s="1"/>
      <c r="BQ3499" s="1"/>
      <c r="BR3499" s="1"/>
      <c r="BS3499" s="1"/>
      <c r="BT3499" s="22"/>
      <c r="BU3499" s="1"/>
      <c r="BV3499" s="1"/>
      <c r="BW3499" s="1"/>
      <c r="BX3499" s="1"/>
      <c r="BY3499" s="1"/>
      <c r="BZ3499" s="1"/>
      <c r="CA3499" s="1"/>
      <c r="CB3499" s="1"/>
      <c r="CC3499" s="1"/>
      <c r="CD3499" s="1"/>
      <c r="CE3499" s="1"/>
      <c r="CF3499" s="1"/>
      <c r="CG3499" s="1"/>
      <c r="CH3499" s="1"/>
      <c r="CI3499" s="1"/>
      <c r="CJ3499" s="1"/>
      <c r="CK3499" s="1"/>
      <c r="CL3499" s="1"/>
      <c r="CM3499" s="1"/>
      <c r="CN3499" s="1"/>
      <c r="CO3499" s="1"/>
      <c r="CP3499" s="1"/>
      <c r="CQ3499" s="1"/>
      <c r="CR3499" s="1"/>
      <c r="CS3499" s="1"/>
      <c r="CT3499" s="1"/>
      <c r="CU3499" s="1"/>
      <c r="CV3499" s="1"/>
      <c r="CW3499" s="1"/>
      <c r="CX3499" s="1"/>
      <c r="CY3499" s="1"/>
      <c r="CZ3499" s="1"/>
      <c r="DA3499" s="1"/>
      <c r="DB3499" s="1"/>
      <c r="DC3499" s="1"/>
      <c r="DD3499" s="1"/>
      <c r="DE3499" s="1"/>
      <c r="DF3499" s="1"/>
      <c r="DG3499" s="1"/>
      <c r="DH3499" s="1"/>
      <c r="DI3499" s="1"/>
      <c r="DJ3499" s="1"/>
      <c r="DK3499" s="1"/>
      <c r="DL3499" s="1"/>
      <c r="DM3499" s="1"/>
      <c r="DN3499" s="1"/>
      <c r="DO3499" s="1"/>
      <c r="DP3499" s="1"/>
      <c r="DQ3499" s="1"/>
      <c r="DR3499" s="1"/>
      <c r="DS3499" s="1"/>
      <c r="DT3499" s="1"/>
      <c r="DU3499" s="1"/>
      <c r="DV3499" s="1"/>
      <c r="DW3499" s="1"/>
      <c r="DX3499" s="1"/>
      <c r="DY3499" s="1"/>
      <c r="DZ3499" s="1"/>
      <c r="EA3499" s="1"/>
      <c r="EB3499" s="1"/>
      <c r="EC3499" s="1"/>
      <c r="ED3499" s="1"/>
      <c r="EE3499" s="1"/>
      <c r="EF3499" s="1"/>
      <c r="EG3499" s="1"/>
      <c r="EH3499" s="1"/>
      <c r="EI3499" s="1"/>
      <c r="EJ3499" s="1"/>
      <c r="EK3499" s="1"/>
      <c r="EL3499" s="1"/>
      <c r="EM3499" s="1"/>
      <c r="EN3499" s="1"/>
      <c r="EO3499" s="1"/>
      <c r="EP3499" s="1"/>
      <c r="EQ3499" s="1"/>
      <c r="ER3499" s="1"/>
      <c r="ES3499" s="1"/>
      <c r="ET3499" s="1"/>
      <c r="EU3499" s="1"/>
      <c r="EV3499" s="1"/>
      <c r="EW3499" s="1"/>
      <c r="EX3499" s="1"/>
      <c r="EY3499" s="1"/>
      <c r="EZ3499" s="1"/>
      <c r="FA3499" s="1"/>
      <c r="FB3499" s="1"/>
      <c r="FC3499" s="1"/>
      <c r="FD3499" s="1"/>
      <c r="FE3499" s="1"/>
      <c r="FF3499" s="1"/>
      <c r="FG3499" s="1"/>
      <c r="FH3499" s="1"/>
      <c r="FI3499" s="1"/>
      <c r="FJ3499" s="1"/>
      <c r="FK3499" s="1"/>
      <c r="FL3499" s="1"/>
      <c r="FM3499" s="1"/>
      <c r="FN3499" s="1"/>
      <c r="FO3499" s="1"/>
      <c r="FP3499" s="1"/>
      <c r="FQ3499" s="1"/>
      <c r="FR3499" s="1"/>
      <c r="FS3499" s="1"/>
      <c r="FT3499" s="1"/>
      <c r="FU3499" s="1"/>
      <c r="FV3499" s="1"/>
      <c r="FW3499" s="1"/>
      <c r="FX3499" s="1"/>
      <c r="FY3499" s="1"/>
      <c r="FZ3499" s="1"/>
      <c r="GA3499" s="1"/>
      <c r="GB3499" s="1"/>
      <c r="GC3499" s="1"/>
      <c r="GD3499" s="1"/>
      <c r="GE3499" s="1"/>
      <c r="GF3499" s="1"/>
      <c r="GG3499" s="1"/>
      <c r="GH3499" s="1"/>
      <c r="GI3499" s="1"/>
      <c r="GJ3499" s="1"/>
      <c r="GK3499"/>
      <c r="GL3499"/>
      <c r="GM3499"/>
      <c r="GN3499"/>
      <c r="GO3499"/>
      <c r="GP3499"/>
      <c r="GQ3499"/>
      <c r="GR3499"/>
      <c r="GS3499"/>
      <c r="GT3499"/>
      <c r="GU3499"/>
      <c r="GV3499"/>
      <c r="GW3499"/>
      <c r="GX3499"/>
      <c r="GY3499"/>
      <c r="GZ3499"/>
      <c r="HA3499"/>
      <c r="HB3499"/>
      <c r="HC3499"/>
      <c r="HD3499"/>
      <c r="HE3499"/>
    </row>
    <row r="3500" spans="4:213" s="25" customFormat="1" x14ac:dyDescent="0.25">
      <c r="D3500" s="19"/>
      <c r="E3500" s="19"/>
      <c r="F3500" s="20"/>
      <c r="G3500" s="20"/>
      <c r="H3500" s="20"/>
      <c r="I3500" s="20"/>
      <c r="J3500" s="21"/>
      <c r="K3500" s="21"/>
      <c r="L3500" s="20"/>
      <c r="M3500" s="20"/>
      <c r="N3500" s="22"/>
      <c r="O3500" s="22"/>
      <c r="P3500" s="22"/>
      <c r="Q3500" s="22"/>
      <c r="R3500" s="19"/>
      <c r="S3500" s="19"/>
      <c r="T3500" s="19"/>
      <c r="U3500" s="20"/>
      <c r="V3500" s="20"/>
      <c r="W3500" s="20"/>
      <c r="X3500" s="27"/>
      <c r="Y3500" s="253"/>
      <c r="Z3500" s="30"/>
      <c r="AA3500" s="30"/>
      <c r="AB3500" s="31"/>
      <c r="AC3500" s="31"/>
      <c r="AD3500" s="31"/>
      <c r="AE3500" s="31"/>
      <c r="AF3500" s="31"/>
      <c r="AG3500" s="241"/>
      <c r="AH3500" s="31"/>
      <c r="AI3500" s="31"/>
      <c r="AJ3500" s="31"/>
      <c r="AK3500" s="31"/>
      <c r="AL3500" s="120"/>
      <c r="AQ3500" s="26"/>
      <c r="AW3500" s="19"/>
      <c r="AX3500" s="19"/>
      <c r="AY3500" s="19"/>
      <c r="AZ3500" s="19"/>
      <c r="BA3500" s="19"/>
      <c r="BB3500" s="19"/>
      <c r="BC3500" s="1"/>
      <c r="BD3500"/>
      <c r="BE3500"/>
      <c r="BF3500" s="1"/>
      <c r="BG3500"/>
      <c r="BH3500"/>
      <c r="BI3500"/>
      <c r="BJ3500" s="1"/>
      <c r="BK3500" s="1"/>
      <c r="BL3500"/>
      <c r="BM3500" s="1"/>
      <c r="BN3500" s="1"/>
      <c r="BO3500" s="1"/>
      <c r="BP3500" s="1"/>
      <c r="BQ3500" s="1"/>
      <c r="BR3500" s="1"/>
      <c r="BS3500" s="1"/>
      <c r="BT3500" s="22"/>
      <c r="BU3500" s="1"/>
      <c r="BV3500" s="1"/>
      <c r="BW3500" s="1"/>
      <c r="BX3500" s="1"/>
      <c r="BY3500" s="1"/>
      <c r="BZ3500" s="1"/>
      <c r="CA3500" s="1"/>
      <c r="CB3500" s="1"/>
      <c r="CC3500" s="1"/>
      <c r="CD3500" s="1"/>
      <c r="CE3500" s="1"/>
      <c r="CF3500" s="1"/>
      <c r="CG3500" s="1"/>
      <c r="CH3500" s="1"/>
      <c r="CI3500" s="1"/>
      <c r="CJ3500" s="1"/>
      <c r="CK3500" s="1"/>
      <c r="CL3500" s="1"/>
      <c r="CM3500" s="1"/>
      <c r="CN3500" s="1"/>
      <c r="CO3500" s="1"/>
      <c r="CP3500" s="1"/>
      <c r="CQ3500" s="1"/>
      <c r="CR3500" s="1"/>
      <c r="CS3500" s="1"/>
      <c r="CT3500" s="1"/>
      <c r="CU3500" s="1"/>
      <c r="CV3500" s="1"/>
      <c r="CW3500" s="1"/>
      <c r="CX3500" s="1"/>
      <c r="CY3500" s="1"/>
      <c r="CZ3500" s="1"/>
      <c r="DA3500" s="1"/>
      <c r="DB3500" s="1"/>
      <c r="DC3500" s="1"/>
      <c r="DD3500" s="1"/>
      <c r="DE3500" s="1"/>
      <c r="DF3500" s="1"/>
      <c r="DG3500" s="1"/>
      <c r="DH3500" s="1"/>
      <c r="DI3500" s="1"/>
      <c r="DJ3500" s="1"/>
      <c r="DK3500" s="1"/>
      <c r="DL3500" s="1"/>
      <c r="DM3500" s="1"/>
      <c r="DN3500" s="1"/>
      <c r="DO3500" s="1"/>
      <c r="DP3500" s="1"/>
      <c r="DQ3500" s="1"/>
      <c r="DR3500" s="1"/>
      <c r="DS3500" s="1"/>
      <c r="DT3500" s="1"/>
      <c r="DU3500" s="1"/>
      <c r="DV3500" s="1"/>
      <c r="DW3500" s="1"/>
      <c r="DX3500" s="1"/>
      <c r="DY3500" s="1"/>
      <c r="DZ3500" s="1"/>
      <c r="EA3500" s="1"/>
      <c r="EB3500" s="1"/>
      <c r="EC3500" s="1"/>
      <c r="ED3500" s="1"/>
      <c r="EE3500" s="1"/>
      <c r="EF3500" s="1"/>
      <c r="EG3500" s="1"/>
      <c r="EH3500" s="1"/>
      <c r="EI3500" s="1"/>
      <c r="EJ3500" s="1"/>
      <c r="EK3500" s="1"/>
      <c r="EL3500" s="1"/>
      <c r="EM3500" s="1"/>
      <c r="EN3500" s="1"/>
      <c r="EO3500" s="1"/>
      <c r="EP3500" s="1"/>
      <c r="EQ3500" s="1"/>
      <c r="ER3500" s="1"/>
      <c r="ES3500" s="1"/>
      <c r="ET3500" s="1"/>
      <c r="EU3500" s="1"/>
      <c r="EV3500" s="1"/>
      <c r="EW3500" s="1"/>
      <c r="EX3500" s="1"/>
      <c r="EY3500" s="1"/>
      <c r="EZ3500" s="1"/>
      <c r="FA3500" s="1"/>
      <c r="FB3500" s="1"/>
      <c r="FC3500" s="1"/>
      <c r="FD3500" s="1"/>
      <c r="FE3500" s="1"/>
      <c r="FF3500" s="1"/>
      <c r="FG3500" s="1"/>
      <c r="FH3500" s="1"/>
      <c r="FI3500" s="1"/>
      <c r="FJ3500" s="1"/>
      <c r="FK3500" s="1"/>
      <c r="FL3500" s="1"/>
      <c r="FM3500" s="1"/>
      <c r="FN3500" s="1"/>
      <c r="FO3500" s="1"/>
      <c r="FP3500" s="1"/>
      <c r="FQ3500" s="1"/>
      <c r="FR3500" s="1"/>
      <c r="FS3500" s="1"/>
      <c r="FT3500" s="1"/>
      <c r="FU3500" s="1"/>
      <c r="FV3500" s="1"/>
      <c r="FW3500" s="1"/>
      <c r="FX3500" s="1"/>
      <c r="FY3500" s="1"/>
      <c r="FZ3500" s="1"/>
      <c r="GA3500" s="1"/>
      <c r="GB3500" s="1"/>
      <c r="GC3500" s="1"/>
      <c r="GD3500" s="1"/>
      <c r="GE3500" s="1"/>
      <c r="GF3500" s="1"/>
      <c r="GG3500" s="1"/>
      <c r="GH3500" s="1"/>
      <c r="GI3500" s="1"/>
      <c r="GJ3500" s="1"/>
      <c r="GK3500"/>
      <c r="GL3500"/>
      <c r="GM3500"/>
      <c r="GN3500"/>
      <c r="GO3500"/>
      <c r="GP3500"/>
      <c r="GQ3500"/>
      <c r="GR3500"/>
      <c r="GS3500"/>
      <c r="GT3500"/>
      <c r="GU3500"/>
      <c r="GV3500"/>
      <c r="GW3500"/>
      <c r="GX3500"/>
      <c r="GY3500"/>
      <c r="GZ3500"/>
      <c r="HA3500"/>
      <c r="HB3500"/>
      <c r="HC3500"/>
      <c r="HD3500"/>
      <c r="HE3500"/>
    </row>
    <row r="3501" spans="4:213" s="25" customFormat="1" x14ac:dyDescent="0.25">
      <c r="D3501" s="19"/>
      <c r="E3501" s="19"/>
      <c r="F3501" s="20"/>
      <c r="G3501" s="20"/>
      <c r="H3501" s="20"/>
      <c r="I3501" s="20"/>
      <c r="J3501" s="21"/>
      <c r="K3501" s="21"/>
      <c r="L3501" s="20"/>
      <c r="M3501" s="20"/>
      <c r="N3501" s="22"/>
      <c r="O3501" s="22"/>
      <c r="P3501" s="22"/>
      <c r="Q3501" s="22"/>
      <c r="R3501" s="19"/>
      <c r="S3501" s="19"/>
      <c r="T3501" s="19"/>
      <c r="U3501" s="20"/>
      <c r="V3501" s="20"/>
      <c r="W3501" s="20"/>
      <c r="X3501" s="27"/>
      <c r="Y3501" s="253"/>
      <c r="Z3501" s="30"/>
      <c r="AA3501" s="30"/>
      <c r="AB3501" s="31"/>
      <c r="AC3501" s="31"/>
      <c r="AD3501" s="31"/>
      <c r="AE3501" s="31"/>
      <c r="AF3501" s="31"/>
      <c r="AG3501" s="241"/>
      <c r="AH3501" s="31"/>
      <c r="AI3501" s="31"/>
      <c r="AJ3501" s="31"/>
      <c r="AK3501" s="31"/>
      <c r="AL3501" s="120"/>
      <c r="AQ3501" s="26"/>
      <c r="AW3501" s="19"/>
      <c r="AX3501" s="19"/>
      <c r="AY3501" s="19"/>
      <c r="AZ3501" s="19"/>
      <c r="BA3501" s="19"/>
      <c r="BB3501" s="19"/>
      <c r="BC3501" s="1"/>
      <c r="BD3501"/>
      <c r="BE3501"/>
      <c r="BF3501" s="1"/>
      <c r="BG3501"/>
      <c r="BH3501"/>
      <c r="BI3501"/>
      <c r="BJ3501" s="1"/>
      <c r="BK3501" s="1"/>
      <c r="BL3501"/>
      <c r="BM3501" s="1"/>
      <c r="BN3501" s="1"/>
      <c r="BO3501" s="1"/>
      <c r="BP3501" s="1"/>
      <c r="BQ3501" s="1"/>
      <c r="BR3501" s="1"/>
      <c r="BS3501" s="1"/>
      <c r="BT3501" s="22"/>
      <c r="BU3501" s="1"/>
      <c r="BV3501" s="1"/>
      <c r="BW3501" s="1"/>
      <c r="BX3501" s="1"/>
      <c r="BY3501" s="1"/>
      <c r="BZ3501" s="1"/>
      <c r="CA3501" s="1"/>
      <c r="CB3501" s="1"/>
      <c r="CC3501" s="1"/>
      <c r="CD3501" s="1"/>
      <c r="CE3501" s="1"/>
      <c r="CF3501" s="1"/>
      <c r="CG3501" s="1"/>
      <c r="CH3501" s="1"/>
      <c r="CI3501" s="1"/>
      <c r="CJ3501" s="1"/>
      <c r="CK3501" s="1"/>
      <c r="CL3501" s="1"/>
      <c r="CM3501" s="1"/>
      <c r="CN3501" s="1"/>
      <c r="CO3501" s="1"/>
      <c r="CP3501" s="1"/>
      <c r="CQ3501" s="1"/>
      <c r="CR3501" s="1"/>
      <c r="CS3501" s="1"/>
      <c r="CT3501" s="1"/>
      <c r="CU3501" s="1"/>
      <c r="CV3501" s="1"/>
      <c r="CW3501" s="1"/>
      <c r="CX3501" s="1"/>
      <c r="CY3501" s="1"/>
      <c r="CZ3501" s="1"/>
      <c r="DA3501" s="1"/>
      <c r="DB3501" s="1"/>
      <c r="DC3501" s="1"/>
      <c r="DD3501" s="1"/>
      <c r="DE3501" s="1"/>
      <c r="DF3501" s="1"/>
      <c r="DG3501" s="1"/>
      <c r="DH3501" s="1"/>
      <c r="DI3501" s="1"/>
      <c r="DJ3501" s="1"/>
      <c r="DK3501" s="1"/>
      <c r="DL3501" s="1"/>
      <c r="DM3501" s="1"/>
      <c r="DN3501" s="1"/>
      <c r="DO3501" s="1"/>
      <c r="DP3501" s="1"/>
      <c r="DQ3501" s="1"/>
      <c r="DR3501" s="1"/>
      <c r="DS3501" s="1"/>
      <c r="DT3501" s="1"/>
      <c r="DU3501" s="1"/>
      <c r="DV3501" s="1"/>
      <c r="DW3501" s="1"/>
      <c r="DX3501" s="1"/>
      <c r="DY3501" s="1"/>
      <c r="DZ3501" s="1"/>
      <c r="EA3501" s="1"/>
      <c r="EB3501" s="1"/>
      <c r="EC3501" s="1"/>
      <c r="ED3501" s="1"/>
      <c r="EE3501" s="1"/>
      <c r="EF3501" s="1"/>
      <c r="EG3501" s="1"/>
      <c r="EH3501" s="1"/>
      <c r="EI3501" s="1"/>
      <c r="EJ3501" s="1"/>
      <c r="EK3501" s="1"/>
      <c r="EL3501" s="1"/>
      <c r="EM3501" s="1"/>
      <c r="EN3501" s="1"/>
      <c r="EO3501" s="1"/>
      <c r="EP3501" s="1"/>
      <c r="EQ3501" s="1"/>
      <c r="ER3501" s="1"/>
      <c r="ES3501" s="1"/>
      <c r="ET3501" s="1"/>
      <c r="EU3501" s="1"/>
      <c r="EV3501" s="1"/>
      <c r="EW3501" s="1"/>
      <c r="EX3501" s="1"/>
      <c r="EY3501" s="1"/>
      <c r="EZ3501" s="1"/>
      <c r="FA3501" s="1"/>
      <c r="FB3501" s="1"/>
      <c r="FC3501" s="1"/>
      <c r="FD3501" s="1"/>
      <c r="FE3501" s="1"/>
      <c r="FF3501" s="1"/>
      <c r="FG3501" s="1"/>
      <c r="FH3501" s="1"/>
      <c r="FI3501" s="1"/>
      <c r="FJ3501" s="1"/>
      <c r="FK3501" s="1"/>
      <c r="FL3501" s="1"/>
      <c r="FM3501" s="1"/>
      <c r="FN3501" s="1"/>
      <c r="FO3501" s="1"/>
      <c r="FP3501" s="1"/>
      <c r="FQ3501" s="1"/>
      <c r="FR3501" s="1"/>
      <c r="FS3501" s="1"/>
      <c r="FT3501" s="1"/>
      <c r="FU3501" s="1"/>
      <c r="FV3501" s="1"/>
      <c r="FW3501" s="1"/>
      <c r="FX3501" s="1"/>
      <c r="FY3501" s="1"/>
      <c r="FZ3501" s="1"/>
      <c r="GA3501" s="1"/>
      <c r="GB3501" s="1"/>
      <c r="GC3501" s="1"/>
      <c r="GD3501" s="1"/>
      <c r="GE3501" s="1"/>
      <c r="GF3501" s="1"/>
      <c r="GG3501" s="1"/>
      <c r="GH3501" s="1"/>
      <c r="GI3501" s="1"/>
      <c r="GJ3501" s="1"/>
      <c r="GK3501"/>
      <c r="GL3501"/>
      <c r="GM3501"/>
      <c r="GN3501"/>
      <c r="GO3501"/>
      <c r="GP3501"/>
      <c r="GQ3501"/>
      <c r="GR3501"/>
      <c r="GS3501"/>
      <c r="GT3501"/>
      <c r="GU3501"/>
      <c r="GV3501"/>
      <c r="GW3501"/>
      <c r="GX3501"/>
      <c r="GY3501"/>
      <c r="GZ3501"/>
      <c r="HA3501"/>
      <c r="HB3501"/>
      <c r="HC3501"/>
      <c r="HD3501"/>
      <c r="HE3501"/>
    </row>
    <row r="3502" spans="4:213" s="25" customFormat="1" x14ac:dyDescent="0.25">
      <c r="D3502" s="19"/>
      <c r="E3502" s="19"/>
      <c r="F3502" s="20"/>
      <c r="G3502" s="20"/>
      <c r="H3502" s="20"/>
      <c r="I3502" s="20"/>
      <c r="J3502" s="21"/>
      <c r="K3502" s="21"/>
      <c r="L3502" s="20"/>
      <c r="M3502" s="20"/>
      <c r="N3502" s="22"/>
      <c r="O3502" s="22"/>
      <c r="P3502" s="22"/>
      <c r="Q3502" s="22"/>
      <c r="R3502" s="19"/>
      <c r="S3502" s="19"/>
      <c r="T3502" s="19"/>
      <c r="U3502" s="20"/>
      <c r="V3502" s="20"/>
      <c r="W3502" s="20"/>
      <c r="X3502" s="27"/>
      <c r="Y3502" s="253"/>
      <c r="Z3502" s="30"/>
      <c r="AA3502" s="30"/>
      <c r="AB3502" s="31"/>
      <c r="AC3502" s="31"/>
      <c r="AD3502" s="31"/>
      <c r="AE3502" s="31"/>
      <c r="AF3502" s="31"/>
      <c r="AG3502" s="241"/>
      <c r="AH3502" s="31"/>
      <c r="AI3502" s="31"/>
      <c r="AJ3502" s="31"/>
      <c r="AK3502" s="31"/>
      <c r="AL3502" s="120"/>
      <c r="AQ3502" s="26"/>
      <c r="AW3502" s="19"/>
      <c r="AX3502" s="19"/>
      <c r="AY3502" s="19"/>
      <c r="AZ3502" s="19"/>
      <c r="BA3502" s="19"/>
      <c r="BB3502" s="19"/>
      <c r="BC3502" s="1"/>
      <c r="BD3502"/>
      <c r="BE3502"/>
      <c r="BF3502" s="1"/>
      <c r="BG3502"/>
      <c r="BH3502"/>
      <c r="BI3502"/>
      <c r="BJ3502" s="1"/>
      <c r="BK3502" s="1"/>
      <c r="BL3502"/>
      <c r="BM3502" s="1"/>
      <c r="BN3502" s="1"/>
      <c r="BO3502" s="1"/>
      <c r="BP3502" s="1"/>
      <c r="BQ3502" s="1"/>
      <c r="BR3502" s="1"/>
      <c r="BS3502" s="1"/>
      <c r="BT3502" s="22"/>
      <c r="BU3502" s="1"/>
      <c r="BV3502" s="1"/>
      <c r="BW3502" s="1"/>
      <c r="BX3502" s="1"/>
      <c r="BY3502" s="1"/>
      <c r="BZ3502" s="1"/>
      <c r="CA3502" s="1"/>
      <c r="CB3502" s="1"/>
      <c r="CC3502" s="1"/>
      <c r="CD3502" s="1"/>
      <c r="CE3502" s="1"/>
      <c r="CF3502" s="1"/>
      <c r="CG3502" s="1"/>
      <c r="CH3502" s="1"/>
      <c r="CI3502" s="1"/>
      <c r="CJ3502" s="1"/>
      <c r="CK3502" s="1"/>
      <c r="CL3502" s="1"/>
      <c r="CM3502" s="1"/>
      <c r="CN3502" s="1"/>
      <c r="CO3502" s="1"/>
      <c r="CP3502" s="1"/>
      <c r="CQ3502" s="1"/>
      <c r="CR3502" s="1"/>
      <c r="CS3502" s="1"/>
      <c r="CT3502" s="1"/>
      <c r="CU3502" s="1"/>
      <c r="CV3502" s="1"/>
      <c r="CW3502" s="1"/>
      <c r="CX3502" s="1"/>
      <c r="CY3502" s="1"/>
      <c r="CZ3502" s="1"/>
      <c r="DA3502" s="1"/>
      <c r="DB3502" s="1"/>
      <c r="DC3502" s="1"/>
      <c r="DD3502" s="1"/>
      <c r="DE3502" s="1"/>
      <c r="DF3502" s="1"/>
      <c r="DG3502" s="1"/>
      <c r="DH3502" s="1"/>
      <c r="DI3502" s="1"/>
      <c r="DJ3502" s="1"/>
      <c r="DK3502" s="1"/>
      <c r="DL3502" s="1"/>
      <c r="DM3502" s="1"/>
      <c r="DN3502" s="1"/>
      <c r="DO3502" s="1"/>
      <c r="DP3502" s="1"/>
      <c r="DQ3502" s="1"/>
      <c r="DR3502" s="1"/>
      <c r="DS3502" s="1"/>
      <c r="DT3502" s="1"/>
      <c r="DU3502" s="1"/>
      <c r="DV3502" s="1"/>
      <c r="DW3502" s="1"/>
      <c r="DX3502" s="1"/>
      <c r="DY3502" s="1"/>
      <c r="DZ3502" s="1"/>
      <c r="EA3502" s="1"/>
      <c r="EB3502" s="1"/>
      <c r="EC3502" s="1"/>
      <c r="ED3502" s="1"/>
      <c r="EE3502" s="1"/>
      <c r="EF3502" s="1"/>
      <c r="EG3502" s="1"/>
      <c r="EH3502" s="1"/>
      <c r="EI3502" s="1"/>
      <c r="EJ3502" s="1"/>
      <c r="EK3502" s="1"/>
      <c r="EL3502" s="1"/>
      <c r="EM3502" s="1"/>
      <c r="EN3502" s="1"/>
      <c r="EO3502" s="1"/>
      <c r="EP3502" s="1"/>
      <c r="EQ3502" s="1"/>
      <c r="ER3502" s="1"/>
      <c r="ES3502" s="1"/>
      <c r="ET3502" s="1"/>
      <c r="EU3502" s="1"/>
      <c r="EV3502" s="1"/>
      <c r="EW3502" s="1"/>
      <c r="EX3502" s="1"/>
      <c r="EY3502" s="1"/>
      <c r="EZ3502" s="1"/>
      <c r="FA3502" s="1"/>
      <c r="FB3502" s="1"/>
      <c r="FC3502" s="1"/>
      <c r="FD3502" s="1"/>
      <c r="FE3502" s="1"/>
      <c r="FF3502" s="1"/>
      <c r="FG3502" s="1"/>
      <c r="FH3502" s="1"/>
      <c r="FI3502" s="1"/>
      <c r="FJ3502" s="1"/>
      <c r="FK3502" s="1"/>
      <c r="FL3502" s="1"/>
      <c r="FM3502" s="1"/>
      <c r="FN3502" s="1"/>
      <c r="FO3502" s="1"/>
      <c r="FP3502" s="1"/>
      <c r="FQ3502" s="1"/>
      <c r="FR3502" s="1"/>
      <c r="FS3502" s="1"/>
      <c r="FT3502" s="1"/>
      <c r="FU3502" s="1"/>
      <c r="FV3502" s="1"/>
      <c r="FW3502" s="1"/>
      <c r="FX3502" s="1"/>
      <c r="FY3502" s="1"/>
      <c r="FZ3502" s="1"/>
      <c r="GA3502" s="1"/>
      <c r="GB3502" s="1"/>
      <c r="GC3502" s="1"/>
      <c r="GD3502" s="1"/>
      <c r="GE3502" s="1"/>
      <c r="GF3502" s="1"/>
      <c r="GG3502" s="1"/>
      <c r="GH3502" s="1"/>
      <c r="GI3502" s="1"/>
      <c r="GJ3502" s="1"/>
      <c r="GK3502"/>
      <c r="GL3502"/>
      <c r="GM3502"/>
      <c r="GN3502"/>
      <c r="GO3502"/>
      <c r="GP3502"/>
      <c r="GQ3502"/>
      <c r="GR3502"/>
      <c r="GS3502"/>
      <c r="GT3502"/>
      <c r="GU3502"/>
      <c r="GV3502"/>
      <c r="GW3502"/>
      <c r="GX3502"/>
      <c r="GY3502"/>
      <c r="GZ3502"/>
      <c r="HA3502"/>
      <c r="HB3502"/>
      <c r="HC3502"/>
      <c r="HD3502"/>
      <c r="HE3502"/>
    </row>
    <row r="3503" spans="4:213" s="25" customFormat="1" x14ac:dyDescent="0.25">
      <c r="D3503" s="19"/>
      <c r="E3503" s="19"/>
      <c r="F3503" s="20"/>
      <c r="G3503" s="20"/>
      <c r="H3503" s="20"/>
      <c r="I3503" s="20"/>
      <c r="J3503" s="21"/>
      <c r="K3503" s="21"/>
      <c r="L3503" s="20"/>
      <c r="M3503" s="20"/>
      <c r="N3503" s="22"/>
      <c r="O3503" s="22"/>
      <c r="P3503" s="22"/>
      <c r="Q3503" s="22"/>
      <c r="R3503" s="19"/>
      <c r="S3503" s="19"/>
      <c r="T3503" s="19"/>
      <c r="U3503" s="20"/>
      <c r="V3503" s="20"/>
      <c r="W3503" s="20"/>
      <c r="X3503" s="27"/>
      <c r="Y3503" s="253"/>
      <c r="Z3503" s="30"/>
      <c r="AA3503" s="30"/>
      <c r="AB3503" s="31"/>
      <c r="AC3503" s="31"/>
      <c r="AD3503" s="31"/>
      <c r="AE3503" s="31"/>
      <c r="AF3503" s="31"/>
      <c r="AG3503" s="241"/>
      <c r="AH3503" s="31"/>
      <c r="AI3503" s="31"/>
      <c r="AJ3503" s="31"/>
      <c r="AK3503" s="31"/>
      <c r="AL3503" s="120"/>
      <c r="AQ3503" s="26"/>
      <c r="AW3503" s="19"/>
      <c r="AX3503" s="19"/>
      <c r="AY3503" s="19"/>
      <c r="AZ3503" s="19"/>
      <c r="BA3503" s="19"/>
      <c r="BB3503" s="19"/>
      <c r="BC3503" s="1"/>
      <c r="BD3503"/>
      <c r="BE3503"/>
      <c r="BF3503" s="1"/>
      <c r="BG3503"/>
      <c r="BH3503"/>
      <c r="BI3503"/>
      <c r="BJ3503" s="1"/>
      <c r="BK3503" s="1"/>
      <c r="BL3503"/>
      <c r="BM3503" s="1"/>
      <c r="BN3503" s="1"/>
      <c r="BO3503" s="1"/>
      <c r="BP3503" s="1"/>
      <c r="BQ3503" s="1"/>
      <c r="BR3503" s="1"/>
      <c r="BS3503" s="1"/>
      <c r="BT3503" s="22"/>
      <c r="BU3503" s="1"/>
      <c r="BV3503" s="1"/>
      <c r="BW3503" s="1"/>
      <c r="BX3503" s="1"/>
      <c r="BY3503" s="1"/>
      <c r="BZ3503" s="1"/>
      <c r="CA3503" s="1"/>
      <c r="CB3503" s="1"/>
      <c r="CC3503" s="1"/>
      <c r="CD3503" s="1"/>
      <c r="CE3503" s="1"/>
      <c r="CF3503" s="1"/>
      <c r="CG3503" s="1"/>
      <c r="CH3503" s="1"/>
      <c r="CI3503" s="1"/>
      <c r="CJ3503" s="1"/>
      <c r="CK3503" s="1"/>
      <c r="CL3503" s="1"/>
      <c r="CM3503" s="1"/>
      <c r="CN3503" s="1"/>
      <c r="CO3503" s="1"/>
      <c r="CP3503" s="1"/>
      <c r="CQ3503" s="1"/>
      <c r="CR3503" s="1"/>
      <c r="CS3503" s="1"/>
      <c r="CT3503" s="1"/>
      <c r="CU3503" s="1"/>
      <c r="CV3503" s="1"/>
      <c r="CW3503" s="1"/>
      <c r="CX3503" s="1"/>
      <c r="CY3503" s="1"/>
      <c r="CZ3503" s="1"/>
      <c r="DA3503" s="1"/>
      <c r="DB3503" s="1"/>
      <c r="DC3503" s="1"/>
      <c r="DD3503" s="1"/>
      <c r="DE3503" s="1"/>
      <c r="DF3503" s="1"/>
      <c r="DG3503" s="1"/>
      <c r="DH3503" s="1"/>
      <c r="DI3503" s="1"/>
      <c r="DJ3503" s="1"/>
      <c r="DK3503" s="1"/>
      <c r="DL3503" s="1"/>
      <c r="DM3503" s="1"/>
      <c r="DN3503" s="1"/>
      <c r="DO3503" s="1"/>
      <c r="DP3503" s="1"/>
      <c r="DQ3503" s="1"/>
      <c r="DR3503" s="1"/>
      <c r="DS3503" s="1"/>
      <c r="DT3503" s="1"/>
      <c r="DU3503" s="1"/>
      <c r="DV3503" s="1"/>
      <c r="DW3503" s="1"/>
      <c r="DX3503" s="1"/>
      <c r="DY3503" s="1"/>
      <c r="DZ3503" s="1"/>
      <c r="EA3503" s="1"/>
      <c r="EB3503" s="1"/>
      <c r="EC3503" s="1"/>
      <c r="ED3503" s="1"/>
      <c r="EE3503" s="1"/>
      <c r="EF3503" s="1"/>
      <c r="EG3503" s="1"/>
      <c r="EH3503" s="1"/>
      <c r="EI3503" s="1"/>
      <c r="EJ3503" s="1"/>
      <c r="EK3503" s="1"/>
      <c r="EL3503" s="1"/>
      <c r="EM3503" s="1"/>
      <c r="EN3503" s="1"/>
      <c r="EO3503" s="1"/>
      <c r="EP3503" s="1"/>
      <c r="EQ3503" s="1"/>
      <c r="ER3503" s="1"/>
      <c r="ES3503" s="1"/>
      <c r="ET3503" s="1"/>
      <c r="EU3503" s="1"/>
      <c r="EV3503" s="1"/>
      <c r="EW3503" s="1"/>
      <c r="EX3503" s="1"/>
      <c r="EY3503" s="1"/>
      <c r="EZ3503" s="1"/>
      <c r="FA3503" s="1"/>
      <c r="FB3503" s="1"/>
      <c r="FC3503" s="1"/>
      <c r="FD3503" s="1"/>
      <c r="FE3503" s="1"/>
      <c r="FF3503" s="1"/>
      <c r="FG3503" s="1"/>
      <c r="FH3503" s="1"/>
      <c r="FI3503" s="1"/>
      <c r="FJ3503" s="1"/>
      <c r="FK3503" s="1"/>
      <c r="FL3503" s="1"/>
      <c r="FM3503" s="1"/>
      <c r="FN3503" s="1"/>
      <c r="FO3503" s="1"/>
      <c r="FP3503" s="1"/>
      <c r="FQ3503" s="1"/>
      <c r="FR3503" s="1"/>
      <c r="FS3503" s="1"/>
      <c r="FT3503" s="1"/>
      <c r="FU3503" s="1"/>
      <c r="FV3503" s="1"/>
      <c r="FW3503" s="1"/>
      <c r="FX3503" s="1"/>
      <c r="FY3503" s="1"/>
      <c r="FZ3503" s="1"/>
      <c r="GA3503" s="1"/>
      <c r="GB3503" s="1"/>
      <c r="GC3503" s="1"/>
      <c r="GD3503" s="1"/>
      <c r="GE3503" s="1"/>
      <c r="GF3503" s="1"/>
      <c r="GG3503" s="1"/>
      <c r="GH3503" s="1"/>
      <c r="GI3503" s="1"/>
      <c r="GJ3503" s="1"/>
      <c r="GK3503"/>
      <c r="GL3503"/>
      <c r="GM3503"/>
      <c r="GN3503"/>
      <c r="GO3503"/>
      <c r="GP3503"/>
      <c r="GQ3503"/>
      <c r="GR3503"/>
      <c r="GS3503"/>
      <c r="GT3503"/>
      <c r="GU3503"/>
      <c r="GV3503"/>
      <c r="GW3503"/>
      <c r="GX3503"/>
      <c r="GY3503"/>
      <c r="GZ3503"/>
      <c r="HA3503"/>
      <c r="HB3503"/>
      <c r="HC3503"/>
      <c r="HD3503"/>
      <c r="HE3503"/>
    </row>
    <row r="3504" spans="4:213" s="25" customFormat="1" x14ac:dyDescent="0.25">
      <c r="D3504" s="19"/>
      <c r="E3504" s="19"/>
      <c r="F3504" s="20"/>
      <c r="G3504" s="20"/>
      <c r="H3504" s="20"/>
      <c r="I3504" s="20"/>
      <c r="J3504" s="21"/>
      <c r="K3504" s="21"/>
      <c r="L3504" s="20"/>
      <c r="M3504" s="20"/>
      <c r="N3504" s="22"/>
      <c r="O3504" s="22"/>
      <c r="P3504" s="22"/>
      <c r="Q3504" s="22"/>
      <c r="R3504" s="19"/>
      <c r="S3504" s="19"/>
      <c r="T3504" s="19"/>
      <c r="U3504" s="20"/>
      <c r="V3504" s="20"/>
      <c r="W3504" s="20"/>
      <c r="X3504" s="27"/>
      <c r="Y3504" s="253"/>
      <c r="Z3504" s="30"/>
      <c r="AA3504" s="30"/>
      <c r="AB3504" s="31"/>
      <c r="AC3504" s="31"/>
      <c r="AD3504" s="31"/>
      <c r="AE3504" s="31"/>
      <c r="AF3504" s="31"/>
      <c r="AG3504" s="241"/>
      <c r="AH3504" s="31"/>
      <c r="AI3504" s="31"/>
      <c r="AJ3504" s="31"/>
      <c r="AK3504" s="31"/>
      <c r="AL3504" s="120"/>
      <c r="AQ3504" s="26"/>
      <c r="AW3504" s="19"/>
      <c r="AX3504" s="19"/>
      <c r="AY3504" s="19"/>
      <c r="AZ3504" s="19"/>
      <c r="BA3504" s="19"/>
      <c r="BB3504" s="19"/>
      <c r="BC3504" s="1"/>
      <c r="BD3504"/>
      <c r="BE3504"/>
      <c r="BF3504" s="1"/>
      <c r="BG3504"/>
      <c r="BH3504"/>
      <c r="BI3504"/>
      <c r="BJ3504" s="1"/>
      <c r="BK3504" s="1"/>
      <c r="BL3504"/>
      <c r="BM3504" s="1"/>
      <c r="BN3504" s="1"/>
      <c r="BO3504" s="1"/>
      <c r="BP3504" s="1"/>
      <c r="BQ3504" s="1"/>
      <c r="BR3504" s="1"/>
      <c r="BS3504" s="1"/>
      <c r="BT3504" s="22"/>
      <c r="BU3504" s="1"/>
      <c r="BV3504" s="1"/>
      <c r="BW3504" s="1"/>
      <c r="BX3504" s="1"/>
      <c r="BY3504" s="1"/>
      <c r="BZ3504" s="1"/>
      <c r="CA3504" s="1"/>
      <c r="CB3504" s="1"/>
      <c r="CC3504" s="1"/>
      <c r="CD3504" s="1"/>
      <c r="CE3504" s="1"/>
      <c r="CF3504" s="1"/>
      <c r="CG3504" s="1"/>
      <c r="CH3504" s="1"/>
      <c r="CI3504" s="1"/>
      <c r="CJ3504" s="1"/>
      <c r="CK3504" s="1"/>
      <c r="CL3504" s="1"/>
      <c r="CM3504" s="1"/>
      <c r="CN3504" s="1"/>
      <c r="CO3504" s="1"/>
      <c r="CP3504" s="1"/>
      <c r="CQ3504" s="1"/>
      <c r="CR3504" s="1"/>
      <c r="CS3504" s="1"/>
      <c r="CT3504" s="1"/>
      <c r="CU3504" s="1"/>
      <c r="CV3504" s="1"/>
      <c r="CW3504" s="1"/>
      <c r="CX3504" s="1"/>
      <c r="CY3504" s="1"/>
      <c r="CZ3504" s="1"/>
      <c r="DA3504" s="1"/>
      <c r="DB3504" s="1"/>
      <c r="DC3504" s="1"/>
      <c r="DD3504" s="1"/>
      <c r="DE3504" s="1"/>
      <c r="DF3504" s="1"/>
      <c r="DG3504" s="1"/>
      <c r="DH3504" s="1"/>
      <c r="DI3504" s="1"/>
      <c r="DJ3504" s="1"/>
      <c r="DK3504" s="1"/>
      <c r="DL3504" s="1"/>
      <c r="DM3504" s="1"/>
      <c r="DN3504" s="1"/>
      <c r="DO3504" s="1"/>
      <c r="DP3504" s="1"/>
      <c r="DQ3504" s="1"/>
      <c r="DR3504" s="1"/>
      <c r="DS3504" s="1"/>
      <c r="DT3504" s="1"/>
      <c r="DU3504" s="1"/>
      <c r="DV3504" s="1"/>
      <c r="DW3504" s="1"/>
      <c r="DX3504" s="1"/>
      <c r="DY3504" s="1"/>
      <c r="DZ3504" s="1"/>
      <c r="EA3504" s="1"/>
      <c r="EB3504" s="1"/>
      <c r="EC3504" s="1"/>
      <c r="ED3504" s="1"/>
      <c r="EE3504" s="1"/>
      <c r="EF3504" s="1"/>
      <c r="EG3504" s="1"/>
      <c r="EH3504" s="1"/>
      <c r="EI3504" s="1"/>
      <c r="EJ3504" s="1"/>
      <c r="EK3504" s="1"/>
      <c r="EL3504" s="1"/>
      <c r="EM3504" s="1"/>
      <c r="EN3504" s="1"/>
      <c r="EO3504" s="1"/>
      <c r="EP3504" s="1"/>
      <c r="EQ3504" s="1"/>
      <c r="ER3504" s="1"/>
      <c r="ES3504" s="1"/>
      <c r="ET3504" s="1"/>
      <c r="EU3504" s="1"/>
      <c r="EV3504" s="1"/>
      <c r="EW3504" s="1"/>
      <c r="EX3504" s="1"/>
      <c r="EY3504" s="1"/>
      <c r="EZ3504" s="1"/>
      <c r="FA3504" s="1"/>
      <c r="FB3504" s="1"/>
      <c r="FC3504" s="1"/>
      <c r="FD3504" s="1"/>
      <c r="FE3504" s="1"/>
      <c r="FF3504" s="1"/>
      <c r="FG3504" s="1"/>
      <c r="FH3504" s="1"/>
      <c r="FI3504" s="1"/>
      <c r="FJ3504" s="1"/>
      <c r="FK3504" s="1"/>
      <c r="FL3504" s="1"/>
      <c r="FM3504" s="1"/>
      <c r="FN3504" s="1"/>
      <c r="FO3504" s="1"/>
      <c r="FP3504" s="1"/>
      <c r="FQ3504" s="1"/>
      <c r="FR3504" s="1"/>
      <c r="FS3504" s="1"/>
      <c r="FT3504" s="1"/>
      <c r="FU3504" s="1"/>
      <c r="FV3504" s="1"/>
      <c r="FW3504" s="1"/>
      <c r="FX3504" s="1"/>
      <c r="FY3504" s="1"/>
      <c r="FZ3504" s="1"/>
      <c r="GA3504" s="1"/>
      <c r="GB3504" s="1"/>
      <c r="GC3504" s="1"/>
      <c r="GD3504" s="1"/>
      <c r="GE3504" s="1"/>
      <c r="GF3504" s="1"/>
      <c r="GG3504" s="1"/>
      <c r="GH3504" s="1"/>
      <c r="GI3504" s="1"/>
      <c r="GJ3504" s="1"/>
      <c r="GK3504"/>
      <c r="GL3504"/>
      <c r="GM3504"/>
      <c r="GN3504"/>
      <c r="GO3504"/>
      <c r="GP3504"/>
      <c r="GQ3504"/>
      <c r="GR3504"/>
      <c r="GS3504"/>
      <c r="GT3504"/>
      <c r="GU3504"/>
      <c r="GV3504"/>
      <c r="GW3504"/>
      <c r="GX3504"/>
      <c r="GY3504"/>
      <c r="GZ3504"/>
      <c r="HA3504"/>
      <c r="HB3504"/>
      <c r="HC3504"/>
      <c r="HD3504"/>
      <c r="HE3504"/>
    </row>
    <row r="3505" spans="4:213" s="25" customFormat="1" x14ac:dyDescent="0.25">
      <c r="D3505" s="19"/>
      <c r="E3505" s="19"/>
      <c r="F3505" s="20"/>
      <c r="G3505" s="20"/>
      <c r="H3505" s="20"/>
      <c r="I3505" s="20"/>
      <c r="J3505" s="21"/>
      <c r="K3505" s="21"/>
      <c r="L3505" s="20"/>
      <c r="M3505" s="20"/>
      <c r="N3505" s="22"/>
      <c r="O3505" s="22"/>
      <c r="P3505" s="22"/>
      <c r="Q3505" s="22"/>
      <c r="R3505" s="19"/>
      <c r="S3505" s="19"/>
      <c r="T3505" s="19"/>
      <c r="U3505" s="20"/>
      <c r="V3505" s="20"/>
      <c r="W3505" s="20"/>
      <c r="X3505" s="27"/>
      <c r="Y3505" s="253"/>
      <c r="Z3505" s="30"/>
      <c r="AA3505" s="30"/>
      <c r="AB3505" s="31"/>
      <c r="AC3505" s="31"/>
      <c r="AD3505" s="31"/>
      <c r="AE3505" s="31"/>
      <c r="AF3505" s="31"/>
      <c r="AG3505" s="241"/>
      <c r="AH3505" s="31"/>
      <c r="AI3505" s="31"/>
      <c r="AJ3505" s="31"/>
      <c r="AK3505" s="31"/>
      <c r="AL3505" s="120"/>
      <c r="AQ3505" s="26"/>
      <c r="AW3505" s="19"/>
      <c r="AX3505" s="19"/>
      <c r="AY3505" s="19"/>
      <c r="AZ3505" s="19"/>
      <c r="BA3505" s="19"/>
      <c r="BB3505" s="19"/>
      <c r="BC3505" s="1"/>
      <c r="BD3505"/>
      <c r="BE3505"/>
      <c r="BF3505" s="1"/>
      <c r="BG3505"/>
      <c r="BH3505"/>
      <c r="BI3505"/>
      <c r="BJ3505" s="1"/>
      <c r="BK3505" s="1"/>
      <c r="BL3505"/>
      <c r="BM3505" s="1"/>
      <c r="BN3505" s="1"/>
      <c r="BO3505" s="1"/>
      <c r="BP3505" s="1"/>
      <c r="BQ3505" s="1"/>
      <c r="BR3505" s="1"/>
      <c r="BS3505" s="1"/>
      <c r="BT3505" s="22"/>
      <c r="BU3505" s="1"/>
      <c r="BV3505" s="1"/>
      <c r="BW3505" s="1"/>
      <c r="BX3505" s="1"/>
      <c r="BY3505" s="1"/>
      <c r="BZ3505" s="1"/>
      <c r="CA3505" s="1"/>
      <c r="CB3505" s="1"/>
      <c r="CC3505" s="1"/>
      <c r="CD3505" s="1"/>
      <c r="CE3505" s="1"/>
      <c r="CF3505" s="1"/>
      <c r="CG3505" s="1"/>
      <c r="CH3505" s="1"/>
      <c r="CI3505" s="1"/>
      <c r="CJ3505" s="1"/>
      <c r="CK3505" s="1"/>
      <c r="CL3505" s="1"/>
      <c r="CM3505" s="1"/>
      <c r="CN3505" s="1"/>
      <c r="CO3505" s="1"/>
      <c r="CP3505" s="1"/>
      <c r="CQ3505" s="1"/>
      <c r="CR3505" s="1"/>
      <c r="CS3505" s="1"/>
      <c r="CT3505" s="1"/>
      <c r="CU3505" s="1"/>
      <c r="CV3505" s="1"/>
      <c r="CW3505" s="1"/>
      <c r="CX3505" s="1"/>
      <c r="CY3505" s="1"/>
      <c r="CZ3505" s="1"/>
      <c r="DA3505" s="1"/>
      <c r="DB3505" s="1"/>
      <c r="DC3505" s="1"/>
      <c r="DD3505" s="1"/>
      <c r="DE3505" s="1"/>
      <c r="DF3505" s="1"/>
      <c r="DG3505" s="1"/>
      <c r="DH3505" s="1"/>
      <c r="DI3505" s="1"/>
      <c r="DJ3505" s="1"/>
      <c r="DK3505" s="1"/>
      <c r="DL3505" s="1"/>
      <c r="DM3505" s="1"/>
      <c r="DN3505" s="1"/>
      <c r="DO3505" s="1"/>
      <c r="DP3505" s="1"/>
      <c r="DQ3505" s="1"/>
      <c r="DR3505" s="1"/>
      <c r="DS3505" s="1"/>
      <c r="DT3505" s="1"/>
      <c r="DU3505" s="1"/>
      <c r="DV3505" s="1"/>
      <c r="DW3505" s="1"/>
      <c r="DX3505" s="1"/>
      <c r="DY3505" s="1"/>
      <c r="DZ3505" s="1"/>
      <c r="EA3505" s="1"/>
      <c r="EB3505" s="1"/>
      <c r="EC3505" s="1"/>
      <c r="ED3505" s="1"/>
      <c r="EE3505" s="1"/>
      <c r="EF3505" s="1"/>
      <c r="EG3505" s="1"/>
      <c r="EH3505" s="1"/>
      <c r="EI3505" s="1"/>
      <c r="EJ3505" s="1"/>
      <c r="EK3505" s="1"/>
      <c r="EL3505" s="1"/>
      <c r="EM3505" s="1"/>
      <c r="EN3505" s="1"/>
      <c r="EO3505" s="1"/>
      <c r="EP3505" s="1"/>
      <c r="EQ3505" s="1"/>
      <c r="ER3505" s="1"/>
      <c r="ES3505" s="1"/>
      <c r="ET3505" s="1"/>
      <c r="EU3505" s="1"/>
      <c r="EV3505" s="1"/>
      <c r="EW3505" s="1"/>
      <c r="EX3505" s="1"/>
      <c r="EY3505" s="1"/>
      <c r="EZ3505" s="1"/>
      <c r="FA3505" s="1"/>
      <c r="FB3505" s="1"/>
      <c r="FC3505" s="1"/>
      <c r="FD3505" s="1"/>
      <c r="FE3505" s="1"/>
      <c r="FF3505" s="1"/>
      <c r="FG3505" s="1"/>
      <c r="FH3505" s="1"/>
      <c r="FI3505" s="1"/>
      <c r="FJ3505" s="1"/>
      <c r="FK3505" s="1"/>
      <c r="FL3505" s="1"/>
      <c r="FM3505" s="1"/>
      <c r="FN3505" s="1"/>
      <c r="FO3505" s="1"/>
      <c r="FP3505" s="1"/>
      <c r="FQ3505" s="1"/>
      <c r="FR3505" s="1"/>
      <c r="FS3505" s="1"/>
      <c r="FT3505" s="1"/>
      <c r="FU3505" s="1"/>
      <c r="FV3505" s="1"/>
      <c r="FW3505" s="1"/>
      <c r="FX3505" s="1"/>
      <c r="FY3505" s="1"/>
      <c r="FZ3505" s="1"/>
      <c r="GA3505" s="1"/>
      <c r="GB3505" s="1"/>
      <c r="GC3505" s="1"/>
      <c r="GD3505" s="1"/>
      <c r="GE3505" s="1"/>
      <c r="GF3505" s="1"/>
      <c r="GG3505" s="1"/>
      <c r="GH3505" s="1"/>
      <c r="GI3505" s="1"/>
      <c r="GJ3505" s="1"/>
      <c r="GK3505"/>
      <c r="GL3505"/>
      <c r="GM3505"/>
      <c r="GN3505"/>
      <c r="GO3505"/>
      <c r="GP3505"/>
      <c r="GQ3505"/>
      <c r="GR3505"/>
      <c r="GS3505"/>
      <c r="GT3505"/>
      <c r="GU3505"/>
      <c r="GV3505"/>
      <c r="GW3505"/>
      <c r="GX3505"/>
      <c r="GY3505"/>
      <c r="GZ3505"/>
      <c r="HA3505"/>
      <c r="HB3505"/>
      <c r="HC3505"/>
      <c r="HD3505"/>
      <c r="HE3505"/>
    </row>
    <row r="3506" spans="4:213" s="25" customFormat="1" x14ac:dyDescent="0.25">
      <c r="D3506" s="19"/>
      <c r="E3506" s="19"/>
      <c r="F3506" s="20"/>
      <c r="G3506" s="20"/>
      <c r="H3506" s="20"/>
      <c r="I3506" s="20"/>
      <c r="J3506" s="21"/>
      <c r="K3506" s="21"/>
      <c r="L3506" s="20"/>
      <c r="M3506" s="20"/>
      <c r="N3506" s="22"/>
      <c r="O3506" s="22"/>
      <c r="P3506" s="22"/>
      <c r="Q3506" s="22"/>
      <c r="R3506" s="19"/>
      <c r="S3506" s="19"/>
      <c r="T3506" s="19"/>
      <c r="U3506" s="20"/>
      <c r="V3506" s="20"/>
      <c r="W3506" s="20"/>
      <c r="X3506" s="27"/>
      <c r="Y3506" s="253"/>
      <c r="Z3506" s="30"/>
      <c r="AA3506" s="30"/>
      <c r="AB3506" s="31"/>
      <c r="AC3506" s="31"/>
      <c r="AD3506" s="31"/>
      <c r="AE3506" s="31"/>
      <c r="AF3506" s="31"/>
      <c r="AG3506" s="241"/>
      <c r="AH3506" s="31"/>
      <c r="AI3506" s="31"/>
      <c r="AJ3506" s="31"/>
      <c r="AK3506" s="31"/>
      <c r="AL3506" s="120"/>
      <c r="AQ3506" s="26"/>
      <c r="AW3506" s="19"/>
      <c r="AX3506" s="19"/>
      <c r="AY3506" s="19"/>
      <c r="AZ3506" s="19"/>
      <c r="BA3506" s="19"/>
      <c r="BB3506" s="19"/>
      <c r="BC3506" s="1"/>
      <c r="BD3506"/>
      <c r="BE3506"/>
      <c r="BF3506" s="1"/>
      <c r="BG3506"/>
      <c r="BH3506"/>
      <c r="BI3506"/>
      <c r="BJ3506" s="1"/>
      <c r="BK3506" s="1"/>
      <c r="BL3506"/>
      <c r="BM3506" s="1"/>
      <c r="BN3506" s="1"/>
      <c r="BO3506" s="1"/>
      <c r="BP3506" s="1"/>
      <c r="BQ3506" s="1"/>
      <c r="BR3506" s="1"/>
      <c r="BS3506" s="1"/>
      <c r="BT3506" s="22"/>
      <c r="BU3506" s="1"/>
      <c r="BV3506" s="1"/>
      <c r="BW3506" s="1"/>
      <c r="BX3506" s="1"/>
      <c r="BY3506" s="1"/>
      <c r="BZ3506" s="1"/>
      <c r="CA3506" s="1"/>
      <c r="CB3506" s="1"/>
      <c r="CC3506" s="1"/>
      <c r="CD3506" s="1"/>
      <c r="CE3506" s="1"/>
      <c r="CF3506" s="1"/>
      <c r="CG3506" s="1"/>
      <c r="CH3506" s="1"/>
      <c r="CI3506" s="1"/>
      <c r="CJ3506" s="1"/>
      <c r="CK3506" s="1"/>
      <c r="CL3506" s="1"/>
      <c r="CM3506" s="1"/>
      <c r="CN3506" s="1"/>
      <c r="CO3506" s="1"/>
      <c r="CP3506" s="1"/>
      <c r="CQ3506" s="1"/>
      <c r="CR3506" s="1"/>
      <c r="CS3506" s="1"/>
      <c r="CT3506" s="1"/>
      <c r="CU3506" s="1"/>
      <c r="CV3506" s="1"/>
      <c r="CW3506" s="1"/>
      <c r="CX3506" s="1"/>
      <c r="CY3506" s="1"/>
      <c r="CZ3506" s="1"/>
      <c r="DA3506" s="1"/>
      <c r="DB3506" s="1"/>
      <c r="DC3506" s="1"/>
      <c r="DD3506" s="1"/>
      <c r="DE3506" s="1"/>
      <c r="DF3506" s="1"/>
      <c r="DG3506" s="1"/>
      <c r="DH3506" s="1"/>
      <c r="DI3506" s="1"/>
      <c r="DJ3506" s="1"/>
      <c r="DK3506" s="1"/>
      <c r="DL3506" s="1"/>
      <c r="DM3506" s="1"/>
      <c r="DN3506" s="1"/>
      <c r="DO3506" s="1"/>
      <c r="DP3506" s="1"/>
      <c r="DQ3506" s="1"/>
      <c r="DR3506" s="1"/>
      <c r="DS3506" s="1"/>
      <c r="DT3506" s="1"/>
      <c r="DU3506" s="1"/>
      <c r="DV3506" s="1"/>
      <c r="DW3506" s="1"/>
      <c r="DX3506" s="1"/>
      <c r="DY3506" s="1"/>
      <c r="DZ3506" s="1"/>
      <c r="EA3506" s="1"/>
      <c r="EB3506" s="1"/>
      <c r="EC3506" s="1"/>
      <c r="ED3506" s="1"/>
      <c r="EE3506" s="1"/>
      <c r="EF3506" s="1"/>
      <c r="EG3506" s="1"/>
      <c r="EH3506" s="1"/>
      <c r="EI3506" s="1"/>
      <c r="EJ3506" s="1"/>
      <c r="EK3506" s="1"/>
      <c r="EL3506" s="1"/>
      <c r="EM3506" s="1"/>
      <c r="EN3506" s="1"/>
      <c r="EO3506" s="1"/>
      <c r="EP3506" s="1"/>
      <c r="EQ3506" s="1"/>
      <c r="ER3506" s="1"/>
      <c r="ES3506" s="1"/>
      <c r="ET3506" s="1"/>
      <c r="EU3506" s="1"/>
      <c r="EV3506" s="1"/>
      <c r="EW3506" s="1"/>
      <c r="EX3506" s="1"/>
      <c r="EY3506" s="1"/>
      <c r="EZ3506" s="1"/>
      <c r="FA3506" s="1"/>
      <c r="FB3506" s="1"/>
      <c r="FC3506" s="1"/>
      <c r="FD3506" s="1"/>
      <c r="FE3506" s="1"/>
      <c r="FF3506" s="1"/>
      <c r="FG3506" s="1"/>
      <c r="FH3506" s="1"/>
      <c r="FI3506" s="1"/>
      <c r="FJ3506" s="1"/>
      <c r="FK3506" s="1"/>
      <c r="FL3506" s="1"/>
      <c r="FM3506" s="1"/>
      <c r="FN3506" s="1"/>
      <c r="FO3506" s="1"/>
      <c r="FP3506" s="1"/>
      <c r="FQ3506" s="1"/>
      <c r="FR3506" s="1"/>
      <c r="FS3506" s="1"/>
      <c r="FT3506" s="1"/>
      <c r="FU3506" s="1"/>
      <c r="FV3506" s="1"/>
      <c r="FW3506" s="1"/>
      <c r="FX3506" s="1"/>
      <c r="FY3506" s="1"/>
      <c r="FZ3506" s="1"/>
      <c r="GA3506" s="1"/>
      <c r="GB3506" s="1"/>
      <c r="GC3506" s="1"/>
      <c r="GD3506" s="1"/>
      <c r="GE3506" s="1"/>
      <c r="GF3506" s="1"/>
      <c r="GG3506" s="1"/>
      <c r="GH3506" s="1"/>
      <c r="GI3506" s="1"/>
      <c r="GJ3506" s="1"/>
      <c r="GK3506"/>
      <c r="GL3506"/>
      <c r="GM3506"/>
      <c r="GN3506"/>
      <c r="GO3506"/>
      <c r="GP3506"/>
      <c r="GQ3506"/>
      <c r="GR3506"/>
      <c r="GS3506"/>
      <c r="GT3506"/>
      <c r="GU3506"/>
      <c r="GV3506"/>
      <c r="GW3506"/>
      <c r="GX3506"/>
      <c r="GY3506"/>
      <c r="GZ3506"/>
      <c r="HA3506"/>
      <c r="HB3506"/>
      <c r="HC3506"/>
      <c r="HD3506"/>
      <c r="HE3506"/>
    </row>
    <row r="3507" spans="4:213" s="25" customFormat="1" x14ac:dyDescent="0.25">
      <c r="D3507" s="19"/>
      <c r="E3507" s="19"/>
      <c r="F3507" s="20"/>
      <c r="G3507" s="20"/>
      <c r="H3507" s="20"/>
      <c r="I3507" s="20"/>
      <c r="J3507" s="21"/>
      <c r="K3507" s="21"/>
      <c r="L3507" s="20"/>
      <c r="M3507" s="20"/>
      <c r="N3507" s="22"/>
      <c r="O3507" s="22"/>
      <c r="P3507" s="22"/>
      <c r="Q3507" s="22"/>
      <c r="R3507" s="19"/>
      <c r="S3507" s="19"/>
      <c r="T3507" s="19"/>
      <c r="U3507" s="20"/>
      <c r="V3507" s="20"/>
      <c r="W3507" s="20"/>
      <c r="X3507" s="27"/>
      <c r="Y3507" s="253"/>
      <c r="Z3507" s="30"/>
      <c r="AA3507" s="30"/>
      <c r="AB3507" s="31"/>
      <c r="AC3507" s="31"/>
      <c r="AD3507" s="31"/>
      <c r="AE3507" s="31"/>
      <c r="AF3507" s="31"/>
      <c r="AG3507" s="241"/>
      <c r="AH3507" s="31"/>
      <c r="AI3507" s="31"/>
      <c r="AJ3507" s="31"/>
      <c r="AK3507" s="31"/>
      <c r="AL3507" s="120"/>
      <c r="AQ3507" s="26"/>
      <c r="AW3507" s="19"/>
      <c r="AX3507" s="19"/>
      <c r="AY3507" s="19"/>
      <c r="AZ3507" s="19"/>
      <c r="BA3507" s="19"/>
      <c r="BB3507" s="19"/>
      <c r="BC3507" s="1"/>
      <c r="BD3507"/>
      <c r="BE3507"/>
      <c r="BF3507" s="1"/>
      <c r="BG3507"/>
      <c r="BH3507"/>
      <c r="BI3507"/>
      <c r="BJ3507" s="1"/>
      <c r="BK3507" s="1"/>
      <c r="BL3507"/>
      <c r="BM3507" s="1"/>
      <c r="BN3507" s="1"/>
      <c r="BO3507" s="1"/>
      <c r="BP3507" s="1"/>
      <c r="BQ3507" s="1"/>
      <c r="BR3507" s="1"/>
      <c r="BS3507" s="1"/>
      <c r="BT3507" s="22"/>
      <c r="BU3507" s="1"/>
      <c r="BV3507" s="1"/>
      <c r="BW3507" s="1"/>
      <c r="BX3507" s="1"/>
      <c r="BY3507" s="1"/>
      <c r="BZ3507" s="1"/>
      <c r="CA3507" s="1"/>
      <c r="CB3507" s="1"/>
      <c r="CC3507" s="1"/>
      <c r="CD3507" s="1"/>
      <c r="CE3507" s="1"/>
      <c r="CF3507" s="1"/>
      <c r="CG3507" s="1"/>
      <c r="CH3507" s="1"/>
      <c r="CI3507" s="1"/>
      <c r="CJ3507" s="1"/>
      <c r="CK3507" s="1"/>
      <c r="CL3507" s="1"/>
      <c r="CM3507" s="1"/>
      <c r="CN3507" s="1"/>
      <c r="CO3507" s="1"/>
      <c r="CP3507" s="1"/>
      <c r="CQ3507" s="1"/>
      <c r="CR3507" s="1"/>
      <c r="CS3507" s="1"/>
      <c r="CT3507" s="1"/>
      <c r="CU3507" s="1"/>
      <c r="CV3507" s="1"/>
      <c r="CW3507" s="1"/>
      <c r="CX3507" s="1"/>
      <c r="CY3507" s="1"/>
      <c r="CZ3507" s="1"/>
      <c r="DA3507" s="1"/>
      <c r="DB3507" s="1"/>
      <c r="DC3507" s="1"/>
      <c r="DD3507" s="1"/>
      <c r="DE3507" s="1"/>
      <c r="DF3507" s="1"/>
      <c r="DG3507" s="1"/>
      <c r="DH3507" s="1"/>
      <c r="DI3507" s="1"/>
      <c r="DJ3507" s="1"/>
      <c r="DK3507" s="1"/>
      <c r="DL3507" s="1"/>
      <c r="DM3507" s="1"/>
      <c r="DN3507" s="1"/>
      <c r="DO3507" s="1"/>
      <c r="DP3507" s="1"/>
      <c r="DQ3507" s="1"/>
      <c r="DR3507" s="1"/>
      <c r="DS3507" s="1"/>
      <c r="DT3507" s="1"/>
      <c r="DU3507" s="1"/>
      <c r="DV3507" s="1"/>
      <c r="DW3507" s="1"/>
      <c r="DX3507" s="1"/>
      <c r="DY3507" s="1"/>
      <c r="DZ3507" s="1"/>
      <c r="EA3507" s="1"/>
      <c r="EB3507" s="1"/>
      <c r="EC3507" s="1"/>
      <c r="ED3507" s="1"/>
      <c r="EE3507" s="1"/>
      <c r="EF3507" s="1"/>
      <c r="EG3507" s="1"/>
      <c r="EH3507" s="1"/>
      <c r="EI3507" s="1"/>
      <c r="EJ3507" s="1"/>
      <c r="EK3507" s="1"/>
      <c r="EL3507" s="1"/>
      <c r="EM3507" s="1"/>
      <c r="EN3507" s="1"/>
      <c r="EO3507" s="1"/>
      <c r="EP3507" s="1"/>
      <c r="EQ3507" s="1"/>
      <c r="ER3507" s="1"/>
      <c r="ES3507" s="1"/>
      <c r="ET3507" s="1"/>
      <c r="EU3507" s="1"/>
      <c r="EV3507" s="1"/>
      <c r="EW3507" s="1"/>
      <c r="EX3507" s="1"/>
      <c r="EY3507" s="1"/>
      <c r="EZ3507" s="1"/>
      <c r="FA3507" s="1"/>
      <c r="FB3507" s="1"/>
      <c r="FC3507" s="1"/>
      <c r="FD3507" s="1"/>
      <c r="FE3507" s="1"/>
      <c r="FF3507" s="1"/>
      <c r="FG3507" s="1"/>
      <c r="FH3507" s="1"/>
      <c r="FI3507" s="1"/>
      <c r="FJ3507" s="1"/>
      <c r="FK3507" s="1"/>
      <c r="FL3507" s="1"/>
      <c r="FM3507" s="1"/>
      <c r="FN3507" s="1"/>
      <c r="FO3507" s="1"/>
      <c r="FP3507" s="1"/>
      <c r="FQ3507" s="1"/>
      <c r="FR3507" s="1"/>
      <c r="FS3507" s="1"/>
      <c r="FT3507" s="1"/>
      <c r="FU3507" s="1"/>
      <c r="FV3507" s="1"/>
      <c r="FW3507" s="1"/>
      <c r="FX3507" s="1"/>
      <c r="FY3507" s="1"/>
      <c r="FZ3507" s="1"/>
      <c r="GA3507" s="1"/>
      <c r="GB3507" s="1"/>
      <c r="GC3507" s="1"/>
      <c r="GD3507" s="1"/>
      <c r="GE3507" s="1"/>
      <c r="GF3507" s="1"/>
      <c r="GG3507" s="1"/>
      <c r="GH3507" s="1"/>
      <c r="GI3507" s="1"/>
      <c r="GJ3507" s="1"/>
      <c r="GK3507"/>
      <c r="GL3507"/>
      <c r="GM3507"/>
      <c r="GN3507"/>
      <c r="GO3507"/>
      <c r="GP3507"/>
      <c r="GQ3507"/>
      <c r="GR3507"/>
      <c r="GS3507"/>
      <c r="GT3507"/>
      <c r="GU3507"/>
      <c r="GV3507"/>
      <c r="GW3507"/>
      <c r="GX3507"/>
      <c r="GY3507"/>
      <c r="GZ3507"/>
      <c r="HA3507"/>
      <c r="HB3507"/>
      <c r="HC3507"/>
      <c r="HD3507"/>
      <c r="HE3507"/>
    </row>
    <row r="3508" spans="4:213" s="25" customFormat="1" x14ac:dyDescent="0.25">
      <c r="D3508" s="19"/>
      <c r="E3508" s="19"/>
      <c r="F3508" s="20"/>
      <c r="G3508" s="20"/>
      <c r="H3508" s="20"/>
      <c r="I3508" s="20"/>
      <c r="J3508" s="21"/>
      <c r="K3508" s="21"/>
      <c r="L3508" s="20"/>
      <c r="M3508" s="20"/>
      <c r="N3508" s="22"/>
      <c r="O3508" s="22"/>
      <c r="P3508" s="22"/>
      <c r="Q3508" s="22"/>
      <c r="R3508" s="19"/>
      <c r="S3508" s="19"/>
      <c r="T3508" s="19"/>
      <c r="U3508" s="20"/>
      <c r="V3508" s="20"/>
      <c r="W3508" s="20"/>
      <c r="X3508" s="27"/>
      <c r="Y3508" s="253"/>
      <c r="Z3508" s="30"/>
      <c r="AA3508" s="30"/>
      <c r="AB3508" s="31"/>
      <c r="AC3508" s="31"/>
      <c r="AD3508" s="31"/>
      <c r="AE3508" s="31"/>
      <c r="AF3508" s="31"/>
      <c r="AG3508" s="241"/>
      <c r="AH3508" s="31"/>
      <c r="AI3508" s="31"/>
      <c r="AJ3508" s="31"/>
      <c r="AK3508" s="31"/>
      <c r="AL3508" s="120"/>
      <c r="AQ3508" s="26"/>
      <c r="AW3508" s="19"/>
      <c r="AX3508" s="19"/>
      <c r="AY3508" s="19"/>
      <c r="AZ3508" s="19"/>
      <c r="BA3508" s="19"/>
      <c r="BB3508" s="19"/>
      <c r="BC3508" s="1"/>
      <c r="BD3508"/>
      <c r="BE3508"/>
      <c r="BF3508" s="1"/>
      <c r="BG3508"/>
      <c r="BH3508"/>
      <c r="BI3508"/>
      <c r="BJ3508" s="1"/>
      <c r="BK3508" s="1"/>
      <c r="BL3508"/>
      <c r="BM3508" s="1"/>
      <c r="BN3508" s="1"/>
      <c r="BO3508" s="1"/>
      <c r="BP3508" s="1"/>
      <c r="BQ3508" s="1"/>
      <c r="BR3508" s="1"/>
      <c r="BS3508" s="1"/>
      <c r="BT3508" s="22"/>
      <c r="BU3508" s="1"/>
      <c r="BV3508" s="1"/>
      <c r="BW3508" s="1"/>
      <c r="BX3508" s="1"/>
      <c r="BY3508" s="1"/>
      <c r="BZ3508" s="1"/>
      <c r="CA3508" s="1"/>
      <c r="CB3508" s="1"/>
      <c r="CC3508" s="1"/>
      <c r="CD3508" s="1"/>
      <c r="CE3508" s="1"/>
      <c r="CF3508" s="1"/>
      <c r="CG3508" s="1"/>
      <c r="CH3508" s="1"/>
      <c r="CI3508" s="1"/>
      <c r="CJ3508" s="1"/>
      <c r="CK3508" s="1"/>
      <c r="CL3508" s="1"/>
      <c r="CM3508" s="1"/>
      <c r="CN3508" s="1"/>
      <c r="CO3508" s="1"/>
      <c r="CP3508" s="1"/>
      <c r="CQ3508" s="1"/>
      <c r="CR3508" s="1"/>
      <c r="CS3508" s="1"/>
      <c r="CT3508" s="1"/>
      <c r="CU3508" s="1"/>
      <c r="CV3508" s="1"/>
      <c r="CW3508" s="1"/>
      <c r="CX3508" s="1"/>
      <c r="CY3508" s="1"/>
      <c r="CZ3508" s="1"/>
      <c r="DA3508" s="1"/>
      <c r="DB3508" s="1"/>
      <c r="DC3508" s="1"/>
      <c r="DD3508" s="1"/>
      <c r="DE3508" s="1"/>
      <c r="DF3508" s="1"/>
      <c r="DG3508" s="1"/>
      <c r="DH3508" s="1"/>
      <c r="DI3508" s="1"/>
      <c r="DJ3508" s="1"/>
      <c r="DK3508" s="1"/>
      <c r="DL3508" s="1"/>
      <c r="DM3508" s="1"/>
      <c r="DN3508" s="1"/>
      <c r="DO3508" s="1"/>
      <c r="DP3508" s="1"/>
      <c r="DQ3508" s="1"/>
      <c r="DR3508" s="1"/>
      <c r="DS3508" s="1"/>
      <c r="DT3508" s="1"/>
      <c r="DU3508" s="1"/>
      <c r="DV3508" s="1"/>
      <c r="DW3508" s="1"/>
      <c r="DX3508" s="1"/>
      <c r="DY3508" s="1"/>
      <c r="DZ3508" s="1"/>
      <c r="EA3508" s="1"/>
      <c r="EB3508" s="1"/>
      <c r="EC3508" s="1"/>
      <c r="ED3508" s="1"/>
      <c r="EE3508" s="1"/>
      <c r="EF3508" s="1"/>
      <c r="EG3508" s="1"/>
      <c r="EH3508" s="1"/>
      <c r="EI3508" s="1"/>
      <c r="EJ3508" s="1"/>
      <c r="EK3508" s="1"/>
      <c r="EL3508" s="1"/>
      <c r="EM3508" s="1"/>
      <c r="EN3508" s="1"/>
      <c r="EO3508" s="1"/>
      <c r="EP3508" s="1"/>
      <c r="EQ3508" s="1"/>
      <c r="ER3508" s="1"/>
      <c r="ES3508" s="1"/>
      <c r="ET3508" s="1"/>
      <c r="EU3508" s="1"/>
      <c r="EV3508" s="1"/>
      <c r="EW3508" s="1"/>
      <c r="EX3508" s="1"/>
      <c r="EY3508" s="1"/>
      <c r="EZ3508" s="1"/>
      <c r="FA3508" s="1"/>
      <c r="FB3508" s="1"/>
      <c r="FC3508" s="1"/>
      <c r="FD3508" s="1"/>
      <c r="FE3508" s="1"/>
      <c r="FF3508" s="1"/>
      <c r="FG3508" s="1"/>
      <c r="FH3508" s="1"/>
      <c r="FI3508" s="1"/>
      <c r="FJ3508" s="1"/>
      <c r="FK3508" s="1"/>
      <c r="FL3508" s="1"/>
      <c r="FM3508" s="1"/>
      <c r="FN3508" s="1"/>
      <c r="FO3508" s="1"/>
      <c r="FP3508" s="1"/>
      <c r="FQ3508" s="1"/>
      <c r="FR3508" s="1"/>
      <c r="FS3508" s="1"/>
      <c r="FT3508" s="1"/>
      <c r="FU3508" s="1"/>
      <c r="FV3508" s="1"/>
      <c r="FW3508" s="1"/>
      <c r="FX3508" s="1"/>
      <c r="FY3508" s="1"/>
      <c r="FZ3508" s="1"/>
      <c r="GA3508" s="1"/>
      <c r="GB3508" s="1"/>
      <c r="GC3508" s="1"/>
      <c r="GD3508" s="1"/>
      <c r="GE3508" s="1"/>
      <c r="GF3508" s="1"/>
      <c r="GG3508" s="1"/>
      <c r="GH3508" s="1"/>
      <c r="GI3508" s="1"/>
      <c r="GJ3508" s="1"/>
      <c r="GK3508"/>
      <c r="GL3508"/>
      <c r="GM3508"/>
      <c r="GN3508"/>
      <c r="GO3508"/>
      <c r="GP3508"/>
      <c r="GQ3508"/>
      <c r="GR3508"/>
      <c r="GS3508"/>
      <c r="GT3508"/>
      <c r="GU3508"/>
      <c r="GV3508"/>
      <c r="GW3508"/>
      <c r="GX3508"/>
      <c r="GY3508"/>
      <c r="GZ3508"/>
      <c r="HA3508"/>
      <c r="HB3508"/>
      <c r="HC3508"/>
      <c r="HD3508"/>
      <c r="HE3508"/>
    </row>
    <row r="3509" spans="4:213" s="25" customFormat="1" x14ac:dyDescent="0.25">
      <c r="D3509" s="19"/>
      <c r="E3509" s="19"/>
      <c r="F3509" s="20"/>
      <c r="G3509" s="20"/>
      <c r="H3509" s="20"/>
      <c r="I3509" s="20"/>
      <c r="J3509" s="21"/>
      <c r="K3509" s="21"/>
      <c r="L3509" s="20"/>
      <c r="M3509" s="20"/>
      <c r="N3509" s="22"/>
      <c r="O3509" s="22"/>
      <c r="P3509" s="22"/>
      <c r="Q3509" s="22"/>
      <c r="R3509" s="19"/>
      <c r="S3509" s="19"/>
      <c r="T3509" s="19"/>
      <c r="U3509" s="20"/>
      <c r="V3509" s="20"/>
      <c r="W3509" s="20"/>
      <c r="X3509" s="27"/>
      <c r="Y3509" s="253"/>
      <c r="Z3509" s="30"/>
      <c r="AA3509" s="30"/>
      <c r="AB3509" s="31"/>
      <c r="AC3509" s="31"/>
      <c r="AD3509" s="31"/>
      <c r="AE3509" s="31"/>
      <c r="AF3509" s="31"/>
      <c r="AG3509" s="241"/>
      <c r="AH3509" s="31"/>
      <c r="AI3509" s="31"/>
      <c r="AJ3509" s="31"/>
      <c r="AK3509" s="31"/>
      <c r="AL3509" s="120"/>
      <c r="AQ3509" s="26"/>
      <c r="AW3509" s="19"/>
      <c r="AX3509" s="19"/>
      <c r="AY3509" s="19"/>
      <c r="AZ3509" s="19"/>
      <c r="BA3509" s="19"/>
      <c r="BB3509" s="19"/>
      <c r="BC3509" s="1"/>
      <c r="BD3509"/>
      <c r="BE3509"/>
      <c r="BF3509" s="1"/>
      <c r="BG3509"/>
      <c r="BH3509"/>
      <c r="BI3509"/>
      <c r="BJ3509" s="1"/>
      <c r="BK3509" s="1"/>
      <c r="BL3509"/>
      <c r="BM3509" s="1"/>
      <c r="BN3509" s="1"/>
      <c r="BO3509" s="1"/>
      <c r="BP3509" s="1"/>
      <c r="BQ3509" s="1"/>
      <c r="BR3509" s="1"/>
      <c r="BS3509" s="1"/>
      <c r="BT3509" s="22"/>
      <c r="BU3509" s="1"/>
      <c r="BV3509" s="1"/>
      <c r="BW3509" s="1"/>
      <c r="BX3509" s="1"/>
      <c r="BY3509" s="1"/>
      <c r="BZ3509" s="1"/>
      <c r="CA3509" s="1"/>
      <c r="CB3509" s="1"/>
      <c r="CC3509" s="1"/>
      <c r="CD3509" s="1"/>
      <c r="CE3509" s="1"/>
      <c r="CF3509" s="1"/>
      <c r="CG3509" s="1"/>
      <c r="CH3509" s="1"/>
      <c r="CI3509" s="1"/>
      <c r="CJ3509" s="1"/>
      <c r="CK3509" s="1"/>
      <c r="CL3509" s="1"/>
      <c r="CM3509" s="1"/>
      <c r="CN3509" s="1"/>
      <c r="CO3509" s="1"/>
      <c r="CP3509" s="1"/>
      <c r="CQ3509" s="1"/>
      <c r="CR3509" s="1"/>
      <c r="CS3509" s="1"/>
      <c r="CT3509" s="1"/>
      <c r="CU3509" s="1"/>
      <c r="CV3509" s="1"/>
      <c r="CW3509" s="1"/>
      <c r="CX3509" s="1"/>
      <c r="CY3509" s="1"/>
      <c r="CZ3509" s="1"/>
      <c r="DA3509" s="1"/>
      <c r="DB3509" s="1"/>
      <c r="DC3509" s="1"/>
      <c r="DD3509" s="1"/>
      <c r="DE3509" s="1"/>
      <c r="DF3509" s="1"/>
      <c r="DG3509" s="1"/>
      <c r="DH3509" s="1"/>
      <c r="DI3509" s="1"/>
      <c r="DJ3509" s="1"/>
      <c r="DK3509" s="1"/>
      <c r="DL3509" s="1"/>
      <c r="DM3509" s="1"/>
      <c r="DN3509" s="1"/>
      <c r="DO3509" s="1"/>
      <c r="DP3509" s="1"/>
      <c r="DQ3509" s="1"/>
      <c r="DR3509" s="1"/>
      <c r="DS3509" s="1"/>
      <c r="DT3509" s="1"/>
      <c r="DU3509" s="1"/>
      <c r="DV3509" s="1"/>
      <c r="DW3509" s="1"/>
      <c r="DX3509" s="1"/>
      <c r="DY3509" s="1"/>
      <c r="DZ3509" s="1"/>
      <c r="EA3509" s="1"/>
      <c r="EB3509" s="1"/>
      <c r="EC3509" s="1"/>
      <c r="ED3509" s="1"/>
      <c r="EE3509" s="1"/>
      <c r="EF3509" s="1"/>
      <c r="EG3509" s="1"/>
      <c r="EH3509" s="1"/>
      <c r="EI3509" s="1"/>
      <c r="EJ3509" s="1"/>
      <c r="EK3509" s="1"/>
      <c r="EL3509" s="1"/>
      <c r="EM3509" s="1"/>
      <c r="EN3509" s="1"/>
      <c r="EO3509" s="1"/>
      <c r="EP3509" s="1"/>
      <c r="EQ3509" s="1"/>
      <c r="ER3509" s="1"/>
      <c r="ES3509" s="1"/>
      <c r="ET3509" s="1"/>
      <c r="EU3509" s="1"/>
      <c r="EV3509" s="1"/>
      <c r="EW3509" s="1"/>
      <c r="EX3509" s="1"/>
      <c r="EY3509" s="1"/>
      <c r="EZ3509" s="1"/>
      <c r="FA3509" s="1"/>
      <c r="FB3509" s="1"/>
      <c r="FC3509" s="1"/>
      <c r="FD3509" s="1"/>
      <c r="FE3509" s="1"/>
      <c r="FF3509" s="1"/>
      <c r="FG3509" s="1"/>
      <c r="FH3509" s="1"/>
      <c r="FI3509" s="1"/>
      <c r="FJ3509" s="1"/>
      <c r="FK3509" s="1"/>
      <c r="FL3509" s="1"/>
      <c r="FM3509" s="1"/>
      <c r="FN3509" s="1"/>
      <c r="FO3509" s="1"/>
      <c r="FP3509" s="1"/>
      <c r="FQ3509" s="1"/>
      <c r="FR3509" s="1"/>
      <c r="FS3509" s="1"/>
      <c r="FT3509" s="1"/>
      <c r="FU3509" s="1"/>
      <c r="FV3509" s="1"/>
      <c r="FW3509" s="1"/>
      <c r="FX3509" s="1"/>
      <c r="FY3509" s="1"/>
      <c r="FZ3509" s="1"/>
      <c r="GA3509" s="1"/>
      <c r="GB3509" s="1"/>
      <c r="GC3509" s="1"/>
      <c r="GD3509" s="1"/>
      <c r="GE3509" s="1"/>
      <c r="GF3509" s="1"/>
      <c r="GG3509" s="1"/>
      <c r="GH3509" s="1"/>
      <c r="GI3509" s="1"/>
      <c r="GJ3509" s="1"/>
      <c r="GK3509"/>
      <c r="GL3509"/>
      <c r="GM3509"/>
      <c r="GN3509"/>
      <c r="GO3509"/>
      <c r="GP3509"/>
      <c r="GQ3509"/>
      <c r="GR3509"/>
      <c r="GS3509"/>
      <c r="GT3509"/>
      <c r="GU3509"/>
      <c r="GV3509"/>
      <c r="GW3509"/>
      <c r="GX3509"/>
      <c r="GY3509"/>
      <c r="GZ3509"/>
      <c r="HA3509"/>
      <c r="HB3509"/>
      <c r="HC3509"/>
      <c r="HD3509"/>
      <c r="HE3509"/>
    </row>
    <row r="3510" spans="4:213" s="25" customFormat="1" x14ac:dyDescent="0.25">
      <c r="D3510" s="19"/>
      <c r="E3510" s="19"/>
      <c r="F3510" s="20"/>
      <c r="G3510" s="20"/>
      <c r="H3510" s="20"/>
      <c r="I3510" s="20"/>
      <c r="J3510" s="21"/>
      <c r="K3510" s="21"/>
      <c r="L3510" s="20"/>
      <c r="M3510" s="20"/>
      <c r="N3510" s="22"/>
      <c r="O3510" s="22"/>
      <c r="P3510" s="22"/>
      <c r="Q3510" s="22"/>
      <c r="R3510" s="19"/>
      <c r="S3510" s="19"/>
      <c r="T3510" s="19"/>
      <c r="U3510" s="20"/>
      <c r="V3510" s="20"/>
      <c r="W3510" s="20"/>
      <c r="X3510" s="27"/>
      <c r="Y3510" s="253"/>
      <c r="Z3510" s="30"/>
      <c r="AA3510" s="30"/>
      <c r="AB3510" s="31"/>
      <c r="AC3510" s="31"/>
      <c r="AD3510" s="31"/>
      <c r="AE3510" s="31"/>
      <c r="AF3510" s="31"/>
      <c r="AG3510" s="241"/>
      <c r="AH3510" s="31"/>
      <c r="AI3510" s="31"/>
      <c r="AJ3510" s="31"/>
      <c r="AK3510" s="31"/>
      <c r="AL3510" s="120"/>
      <c r="AQ3510" s="26"/>
      <c r="AW3510" s="19"/>
      <c r="AX3510" s="19"/>
      <c r="AY3510" s="19"/>
      <c r="AZ3510" s="19"/>
      <c r="BA3510" s="19"/>
      <c r="BB3510" s="19"/>
      <c r="BC3510" s="1"/>
      <c r="BD3510"/>
      <c r="BE3510"/>
      <c r="BF3510" s="1"/>
      <c r="BG3510"/>
      <c r="BH3510"/>
      <c r="BI3510"/>
      <c r="BJ3510" s="1"/>
      <c r="BK3510" s="1"/>
      <c r="BL3510"/>
      <c r="BM3510" s="1"/>
      <c r="BN3510" s="1"/>
      <c r="BO3510" s="1"/>
      <c r="BP3510" s="1"/>
      <c r="BQ3510" s="1"/>
      <c r="BR3510" s="1"/>
      <c r="BS3510" s="1"/>
      <c r="BT3510" s="22"/>
      <c r="BU3510" s="1"/>
      <c r="BV3510" s="1"/>
      <c r="BW3510" s="1"/>
      <c r="BX3510" s="1"/>
      <c r="BY3510" s="1"/>
      <c r="BZ3510" s="1"/>
      <c r="CA3510" s="1"/>
      <c r="CB3510" s="1"/>
      <c r="CC3510" s="1"/>
      <c r="CD3510" s="1"/>
      <c r="CE3510" s="1"/>
      <c r="CF3510" s="1"/>
      <c r="CG3510" s="1"/>
      <c r="CH3510" s="1"/>
      <c r="CI3510" s="1"/>
      <c r="CJ3510" s="1"/>
      <c r="CK3510" s="1"/>
      <c r="CL3510" s="1"/>
      <c r="CM3510" s="1"/>
      <c r="CN3510" s="1"/>
      <c r="CO3510" s="1"/>
      <c r="CP3510" s="1"/>
      <c r="CQ3510" s="1"/>
      <c r="CR3510" s="1"/>
      <c r="CS3510" s="1"/>
      <c r="CT3510" s="1"/>
      <c r="CU3510" s="1"/>
      <c r="CV3510" s="1"/>
      <c r="CW3510" s="1"/>
      <c r="CX3510" s="1"/>
      <c r="CY3510" s="1"/>
      <c r="CZ3510" s="1"/>
      <c r="DA3510" s="1"/>
      <c r="DB3510" s="1"/>
      <c r="DC3510" s="1"/>
      <c r="DD3510" s="1"/>
      <c r="DE3510" s="1"/>
      <c r="DF3510" s="1"/>
      <c r="DG3510" s="1"/>
      <c r="DH3510" s="1"/>
      <c r="DI3510" s="1"/>
      <c r="DJ3510" s="1"/>
      <c r="DK3510" s="1"/>
      <c r="DL3510" s="1"/>
      <c r="DM3510" s="1"/>
      <c r="DN3510" s="1"/>
      <c r="DO3510" s="1"/>
      <c r="DP3510" s="1"/>
      <c r="DQ3510" s="1"/>
      <c r="DR3510" s="1"/>
      <c r="DS3510" s="1"/>
      <c r="DT3510" s="1"/>
      <c r="DU3510" s="1"/>
      <c r="DV3510" s="1"/>
      <c r="DW3510" s="1"/>
      <c r="DX3510" s="1"/>
      <c r="DY3510" s="1"/>
      <c r="DZ3510" s="1"/>
      <c r="EA3510" s="1"/>
      <c r="EB3510" s="1"/>
      <c r="EC3510" s="1"/>
      <c r="ED3510" s="1"/>
      <c r="EE3510" s="1"/>
      <c r="EF3510" s="1"/>
      <c r="EG3510" s="1"/>
      <c r="EH3510" s="1"/>
      <c r="EI3510" s="1"/>
      <c r="EJ3510" s="1"/>
      <c r="EK3510" s="1"/>
      <c r="EL3510" s="1"/>
      <c r="EM3510" s="1"/>
      <c r="EN3510" s="1"/>
      <c r="EO3510" s="1"/>
      <c r="EP3510" s="1"/>
      <c r="EQ3510" s="1"/>
      <c r="ER3510" s="1"/>
      <c r="ES3510" s="1"/>
      <c r="ET3510" s="1"/>
      <c r="EU3510" s="1"/>
      <c r="EV3510" s="1"/>
      <c r="EW3510" s="1"/>
      <c r="EX3510" s="1"/>
      <c r="EY3510" s="1"/>
      <c r="EZ3510" s="1"/>
      <c r="FA3510" s="1"/>
      <c r="FB3510" s="1"/>
      <c r="FC3510" s="1"/>
      <c r="FD3510" s="1"/>
      <c r="FE3510" s="1"/>
      <c r="FF3510" s="1"/>
      <c r="FG3510" s="1"/>
      <c r="FH3510" s="1"/>
      <c r="FI3510" s="1"/>
      <c r="FJ3510" s="1"/>
      <c r="FK3510" s="1"/>
      <c r="FL3510" s="1"/>
      <c r="FM3510" s="1"/>
      <c r="FN3510" s="1"/>
      <c r="FO3510" s="1"/>
      <c r="FP3510" s="1"/>
      <c r="FQ3510" s="1"/>
      <c r="FR3510" s="1"/>
      <c r="FS3510" s="1"/>
      <c r="FT3510" s="1"/>
      <c r="FU3510" s="1"/>
      <c r="FV3510" s="1"/>
      <c r="FW3510" s="1"/>
      <c r="FX3510" s="1"/>
      <c r="FY3510" s="1"/>
      <c r="FZ3510" s="1"/>
      <c r="GA3510" s="1"/>
      <c r="GB3510" s="1"/>
      <c r="GC3510" s="1"/>
      <c r="GD3510" s="1"/>
      <c r="GE3510" s="1"/>
      <c r="GF3510" s="1"/>
      <c r="GG3510" s="1"/>
      <c r="GH3510" s="1"/>
      <c r="GI3510" s="1"/>
      <c r="GJ3510" s="1"/>
      <c r="GK3510"/>
      <c r="GL3510"/>
      <c r="GM3510"/>
      <c r="GN3510"/>
      <c r="GO3510"/>
      <c r="GP3510"/>
      <c r="GQ3510"/>
      <c r="GR3510"/>
      <c r="GS3510"/>
      <c r="GT3510"/>
      <c r="GU3510"/>
      <c r="GV3510"/>
      <c r="GW3510"/>
      <c r="GX3510"/>
      <c r="GY3510"/>
      <c r="GZ3510"/>
      <c r="HA3510"/>
      <c r="HB3510"/>
      <c r="HC3510"/>
      <c r="HD3510"/>
      <c r="HE3510"/>
    </row>
    <row r="3511" spans="4:213" s="25" customFormat="1" x14ac:dyDescent="0.25">
      <c r="D3511" s="19"/>
      <c r="E3511" s="19"/>
      <c r="F3511" s="20"/>
      <c r="G3511" s="20"/>
      <c r="H3511" s="20"/>
      <c r="I3511" s="20"/>
      <c r="J3511" s="21"/>
      <c r="K3511" s="21"/>
      <c r="L3511" s="20"/>
      <c r="M3511" s="20"/>
      <c r="N3511" s="22"/>
      <c r="O3511" s="22"/>
      <c r="P3511" s="22"/>
      <c r="Q3511" s="22"/>
      <c r="R3511" s="19"/>
      <c r="S3511" s="19"/>
      <c r="T3511" s="19"/>
      <c r="U3511" s="20"/>
      <c r="V3511" s="20"/>
      <c r="W3511" s="20"/>
      <c r="X3511" s="27"/>
      <c r="Y3511" s="253"/>
      <c r="Z3511" s="30"/>
      <c r="AA3511" s="30"/>
      <c r="AB3511" s="31"/>
      <c r="AC3511" s="31"/>
      <c r="AD3511" s="31"/>
      <c r="AE3511" s="31"/>
      <c r="AF3511" s="31"/>
      <c r="AG3511" s="241"/>
      <c r="AH3511" s="31"/>
      <c r="AI3511" s="31"/>
      <c r="AJ3511" s="31"/>
      <c r="AK3511" s="31"/>
      <c r="AL3511" s="120"/>
      <c r="AQ3511" s="26"/>
      <c r="AW3511" s="19"/>
      <c r="AX3511" s="19"/>
      <c r="AY3511" s="19"/>
      <c r="AZ3511" s="19"/>
      <c r="BA3511" s="19"/>
      <c r="BB3511" s="19"/>
      <c r="BC3511" s="1"/>
      <c r="BD3511"/>
      <c r="BE3511"/>
      <c r="BF3511" s="1"/>
      <c r="BG3511"/>
      <c r="BH3511"/>
      <c r="BI3511"/>
      <c r="BJ3511" s="1"/>
      <c r="BK3511" s="1"/>
      <c r="BL3511"/>
      <c r="BM3511" s="1"/>
      <c r="BN3511" s="1"/>
      <c r="BO3511" s="1"/>
      <c r="BP3511" s="1"/>
      <c r="BQ3511" s="1"/>
      <c r="BR3511" s="1"/>
      <c r="BS3511" s="1"/>
      <c r="BT3511" s="22"/>
      <c r="BU3511" s="1"/>
      <c r="BV3511" s="1"/>
      <c r="BW3511" s="1"/>
      <c r="BX3511" s="1"/>
      <c r="BY3511" s="1"/>
      <c r="BZ3511" s="1"/>
      <c r="CA3511" s="1"/>
      <c r="CB3511" s="1"/>
      <c r="CC3511" s="1"/>
      <c r="CD3511" s="1"/>
      <c r="CE3511" s="1"/>
      <c r="CF3511" s="1"/>
      <c r="CG3511" s="1"/>
      <c r="CH3511" s="1"/>
      <c r="CI3511" s="1"/>
      <c r="CJ3511" s="1"/>
      <c r="CK3511" s="1"/>
      <c r="CL3511" s="1"/>
      <c r="CM3511" s="1"/>
      <c r="CN3511" s="1"/>
      <c r="CO3511" s="1"/>
      <c r="CP3511" s="1"/>
      <c r="CQ3511" s="1"/>
      <c r="CR3511" s="1"/>
      <c r="CS3511" s="1"/>
      <c r="CT3511" s="1"/>
      <c r="CU3511" s="1"/>
      <c r="CV3511" s="1"/>
      <c r="CW3511" s="1"/>
      <c r="CX3511" s="1"/>
      <c r="CY3511" s="1"/>
      <c r="CZ3511" s="1"/>
      <c r="DA3511" s="1"/>
      <c r="DB3511" s="1"/>
      <c r="DC3511" s="1"/>
      <c r="DD3511" s="1"/>
      <c r="DE3511" s="1"/>
      <c r="DF3511" s="1"/>
      <c r="DG3511" s="1"/>
      <c r="DH3511" s="1"/>
      <c r="DI3511" s="1"/>
      <c r="DJ3511" s="1"/>
      <c r="DK3511" s="1"/>
      <c r="DL3511" s="1"/>
      <c r="DM3511" s="1"/>
      <c r="DN3511" s="1"/>
      <c r="DO3511" s="1"/>
      <c r="DP3511" s="1"/>
      <c r="DQ3511" s="1"/>
      <c r="DR3511" s="1"/>
      <c r="DS3511" s="1"/>
      <c r="DT3511" s="1"/>
      <c r="DU3511" s="1"/>
      <c r="DV3511" s="1"/>
      <c r="DW3511" s="1"/>
      <c r="DX3511" s="1"/>
      <c r="DY3511" s="1"/>
      <c r="DZ3511" s="1"/>
      <c r="EA3511" s="1"/>
      <c r="EB3511" s="1"/>
      <c r="EC3511" s="1"/>
      <c r="ED3511" s="1"/>
      <c r="EE3511" s="1"/>
      <c r="EF3511" s="1"/>
      <c r="EG3511" s="1"/>
      <c r="EH3511" s="1"/>
      <c r="EI3511" s="1"/>
      <c r="EJ3511" s="1"/>
      <c r="EK3511" s="1"/>
      <c r="EL3511" s="1"/>
      <c r="EM3511" s="1"/>
      <c r="EN3511" s="1"/>
      <c r="EO3511" s="1"/>
      <c r="EP3511" s="1"/>
      <c r="EQ3511" s="1"/>
      <c r="ER3511" s="1"/>
      <c r="ES3511" s="1"/>
      <c r="ET3511" s="1"/>
      <c r="EU3511" s="1"/>
      <c r="EV3511" s="1"/>
      <c r="EW3511" s="1"/>
      <c r="EX3511" s="1"/>
      <c r="EY3511" s="1"/>
      <c r="EZ3511" s="1"/>
      <c r="FA3511" s="1"/>
      <c r="FB3511" s="1"/>
      <c r="FC3511" s="1"/>
      <c r="FD3511" s="1"/>
      <c r="FE3511" s="1"/>
      <c r="FF3511" s="1"/>
      <c r="FG3511" s="1"/>
      <c r="FH3511" s="1"/>
      <c r="FI3511" s="1"/>
      <c r="FJ3511" s="1"/>
      <c r="FK3511" s="1"/>
      <c r="FL3511" s="1"/>
      <c r="FM3511" s="1"/>
      <c r="FN3511" s="1"/>
      <c r="FO3511" s="1"/>
      <c r="FP3511" s="1"/>
      <c r="FQ3511" s="1"/>
      <c r="FR3511" s="1"/>
      <c r="FS3511" s="1"/>
      <c r="FT3511" s="1"/>
      <c r="FU3511" s="1"/>
      <c r="FV3511" s="1"/>
      <c r="FW3511" s="1"/>
      <c r="FX3511" s="1"/>
      <c r="FY3511" s="1"/>
      <c r="FZ3511" s="1"/>
      <c r="GA3511" s="1"/>
      <c r="GB3511" s="1"/>
      <c r="GC3511" s="1"/>
      <c r="GD3511" s="1"/>
      <c r="GE3511" s="1"/>
      <c r="GF3511" s="1"/>
      <c r="GG3511" s="1"/>
      <c r="GH3511" s="1"/>
      <c r="GI3511" s="1"/>
      <c r="GJ3511" s="1"/>
      <c r="GK3511"/>
      <c r="GL3511"/>
      <c r="GM3511"/>
      <c r="GN3511"/>
      <c r="GO3511"/>
      <c r="GP3511"/>
      <c r="GQ3511"/>
      <c r="GR3511"/>
      <c r="GS3511"/>
      <c r="GT3511"/>
      <c r="GU3511"/>
      <c r="GV3511"/>
      <c r="GW3511"/>
      <c r="GX3511"/>
      <c r="GY3511"/>
      <c r="GZ3511"/>
      <c r="HA3511"/>
      <c r="HB3511"/>
      <c r="HC3511"/>
      <c r="HD3511"/>
      <c r="HE3511"/>
    </row>
    <row r="3512" spans="4:213" s="25" customFormat="1" x14ac:dyDescent="0.25">
      <c r="D3512" s="19"/>
      <c r="E3512" s="19"/>
      <c r="F3512" s="20"/>
      <c r="G3512" s="20"/>
      <c r="H3512" s="20"/>
      <c r="I3512" s="20"/>
      <c r="J3512" s="21"/>
      <c r="K3512" s="21"/>
      <c r="L3512" s="20"/>
      <c r="M3512" s="20"/>
      <c r="N3512" s="22"/>
      <c r="O3512" s="22"/>
      <c r="P3512" s="22"/>
      <c r="Q3512" s="22"/>
      <c r="R3512" s="19"/>
      <c r="S3512" s="19"/>
      <c r="T3512" s="19"/>
      <c r="U3512" s="20"/>
      <c r="V3512" s="20"/>
      <c r="W3512" s="20"/>
      <c r="X3512" s="27"/>
      <c r="Y3512" s="253"/>
      <c r="Z3512" s="30"/>
      <c r="AA3512" s="30"/>
      <c r="AB3512" s="31"/>
      <c r="AC3512" s="31"/>
      <c r="AD3512" s="31"/>
      <c r="AE3512" s="31"/>
      <c r="AF3512" s="31"/>
      <c r="AG3512" s="241"/>
      <c r="AH3512" s="31"/>
      <c r="AI3512" s="31"/>
      <c r="AJ3512" s="31"/>
      <c r="AK3512" s="31"/>
      <c r="AL3512" s="120"/>
      <c r="AQ3512" s="26"/>
      <c r="AW3512" s="19"/>
      <c r="AX3512" s="19"/>
      <c r="AY3512" s="19"/>
      <c r="AZ3512" s="19"/>
      <c r="BA3512" s="19"/>
      <c r="BB3512" s="19"/>
      <c r="BC3512" s="1"/>
      <c r="BD3512"/>
      <c r="BE3512"/>
      <c r="BF3512" s="1"/>
      <c r="BG3512"/>
      <c r="BH3512"/>
      <c r="BI3512"/>
      <c r="BJ3512" s="1"/>
      <c r="BK3512" s="1"/>
      <c r="BL3512"/>
      <c r="BM3512" s="1"/>
      <c r="BN3512" s="1"/>
      <c r="BO3512" s="1"/>
      <c r="BP3512" s="1"/>
      <c r="BQ3512" s="1"/>
      <c r="BR3512" s="1"/>
      <c r="BS3512" s="1"/>
      <c r="BT3512" s="22"/>
      <c r="BU3512" s="1"/>
      <c r="BV3512" s="1"/>
      <c r="BW3512" s="1"/>
      <c r="BX3512" s="1"/>
      <c r="BY3512" s="1"/>
      <c r="BZ3512" s="1"/>
      <c r="CA3512" s="1"/>
      <c r="CB3512" s="1"/>
      <c r="CC3512" s="1"/>
      <c r="CD3512" s="1"/>
      <c r="CE3512" s="1"/>
      <c r="CF3512" s="1"/>
      <c r="CG3512" s="1"/>
      <c r="CH3512" s="1"/>
      <c r="CI3512" s="1"/>
      <c r="CJ3512" s="1"/>
      <c r="CK3512" s="1"/>
      <c r="CL3512" s="1"/>
      <c r="CM3512" s="1"/>
      <c r="CN3512" s="1"/>
      <c r="CO3512" s="1"/>
      <c r="CP3512" s="1"/>
      <c r="CQ3512" s="1"/>
      <c r="CR3512" s="1"/>
      <c r="CS3512" s="1"/>
      <c r="CT3512" s="1"/>
      <c r="CU3512" s="1"/>
      <c r="CV3512" s="1"/>
      <c r="CW3512" s="1"/>
      <c r="CX3512" s="1"/>
      <c r="CY3512" s="1"/>
      <c r="CZ3512" s="1"/>
      <c r="DA3512" s="1"/>
      <c r="DB3512" s="1"/>
      <c r="DC3512" s="1"/>
      <c r="DD3512" s="1"/>
      <c r="DE3512" s="1"/>
      <c r="DF3512" s="1"/>
      <c r="DG3512" s="1"/>
      <c r="DH3512" s="1"/>
      <c r="DI3512" s="1"/>
      <c r="DJ3512" s="1"/>
      <c r="DK3512" s="1"/>
      <c r="DL3512" s="1"/>
      <c r="DM3512" s="1"/>
      <c r="DN3512" s="1"/>
      <c r="DO3512" s="1"/>
      <c r="DP3512" s="1"/>
      <c r="DQ3512" s="1"/>
      <c r="DR3512" s="1"/>
      <c r="DS3512" s="1"/>
      <c r="DT3512" s="1"/>
      <c r="DU3512" s="1"/>
      <c r="DV3512" s="1"/>
      <c r="DW3512" s="1"/>
      <c r="DX3512" s="1"/>
      <c r="DY3512" s="1"/>
      <c r="DZ3512" s="1"/>
      <c r="EA3512" s="1"/>
      <c r="EB3512" s="1"/>
      <c r="EC3512" s="1"/>
      <c r="ED3512" s="1"/>
      <c r="EE3512" s="1"/>
      <c r="EF3512" s="1"/>
      <c r="EG3512" s="1"/>
      <c r="EH3512" s="1"/>
      <c r="EI3512" s="1"/>
      <c r="EJ3512" s="1"/>
      <c r="EK3512" s="1"/>
      <c r="EL3512" s="1"/>
      <c r="EM3512" s="1"/>
      <c r="EN3512" s="1"/>
      <c r="EO3512" s="1"/>
      <c r="EP3512" s="1"/>
      <c r="EQ3512" s="1"/>
      <c r="ER3512" s="1"/>
      <c r="ES3512" s="1"/>
      <c r="ET3512" s="1"/>
      <c r="EU3512" s="1"/>
      <c r="EV3512" s="1"/>
      <c r="EW3512" s="1"/>
      <c r="EX3512" s="1"/>
      <c r="EY3512" s="1"/>
      <c r="EZ3512" s="1"/>
      <c r="FA3512" s="1"/>
      <c r="FB3512" s="1"/>
      <c r="FC3512" s="1"/>
      <c r="FD3512" s="1"/>
      <c r="FE3512" s="1"/>
      <c r="FF3512" s="1"/>
      <c r="FG3512" s="1"/>
      <c r="FH3512" s="1"/>
      <c r="FI3512" s="1"/>
      <c r="FJ3512" s="1"/>
      <c r="FK3512" s="1"/>
      <c r="FL3512" s="1"/>
      <c r="FM3512" s="1"/>
      <c r="FN3512" s="1"/>
      <c r="FO3512" s="1"/>
      <c r="FP3512" s="1"/>
      <c r="FQ3512" s="1"/>
      <c r="FR3512" s="1"/>
      <c r="FS3512" s="1"/>
      <c r="FT3512" s="1"/>
      <c r="FU3512" s="1"/>
      <c r="FV3512" s="1"/>
      <c r="FW3512" s="1"/>
      <c r="FX3512" s="1"/>
      <c r="FY3512" s="1"/>
      <c r="FZ3512" s="1"/>
      <c r="GA3512" s="1"/>
      <c r="GB3512" s="1"/>
      <c r="GC3512" s="1"/>
      <c r="GD3512" s="1"/>
      <c r="GE3512" s="1"/>
      <c r="GF3512" s="1"/>
      <c r="GG3512" s="1"/>
      <c r="GH3512" s="1"/>
      <c r="GI3512" s="1"/>
      <c r="GJ3512" s="1"/>
      <c r="GK3512"/>
      <c r="GL3512"/>
      <c r="GM3512"/>
      <c r="GN3512"/>
      <c r="GO3512"/>
      <c r="GP3512"/>
      <c r="GQ3512"/>
      <c r="GR3512"/>
      <c r="GS3512"/>
      <c r="GT3512"/>
      <c r="GU3512"/>
      <c r="GV3512"/>
      <c r="GW3512"/>
      <c r="GX3512"/>
      <c r="GY3512"/>
      <c r="GZ3512"/>
      <c r="HA3512"/>
      <c r="HB3512"/>
      <c r="HC3512"/>
      <c r="HD3512"/>
      <c r="HE3512"/>
    </row>
    <row r="3513" spans="4:213" s="25" customFormat="1" x14ac:dyDescent="0.25">
      <c r="D3513" s="19"/>
      <c r="E3513" s="19"/>
      <c r="F3513" s="20"/>
      <c r="G3513" s="20"/>
      <c r="H3513" s="20"/>
      <c r="I3513" s="20"/>
      <c r="J3513" s="21"/>
      <c r="K3513" s="21"/>
      <c r="L3513" s="20"/>
      <c r="M3513" s="20"/>
      <c r="N3513" s="22"/>
      <c r="O3513" s="22"/>
      <c r="P3513" s="22"/>
      <c r="Q3513" s="22"/>
      <c r="R3513" s="19"/>
      <c r="S3513" s="19"/>
      <c r="T3513" s="19"/>
      <c r="U3513" s="20"/>
      <c r="V3513" s="20"/>
      <c r="W3513" s="20"/>
      <c r="X3513" s="27"/>
      <c r="Y3513" s="253"/>
      <c r="Z3513" s="30"/>
      <c r="AA3513" s="30"/>
      <c r="AB3513" s="31"/>
      <c r="AC3513" s="31"/>
      <c r="AD3513" s="31"/>
      <c r="AE3513" s="31"/>
      <c r="AF3513" s="31"/>
      <c r="AG3513" s="241"/>
      <c r="AH3513" s="31"/>
      <c r="AI3513" s="31"/>
      <c r="AJ3513" s="31"/>
      <c r="AK3513" s="31"/>
      <c r="AL3513" s="120"/>
      <c r="AQ3513" s="26"/>
      <c r="AW3513" s="19"/>
      <c r="AX3513" s="19"/>
      <c r="AY3513" s="19"/>
      <c r="AZ3513" s="19"/>
      <c r="BA3513" s="19"/>
      <c r="BB3513" s="19"/>
      <c r="BC3513" s="1"/>
      <c r="BD3513"/>
      <c r="BE3513"/>
      <c r="BF3513" s="1"/>
      <c r="BG3513"/>
      <c r="BH3513"/>
      <c r="BI3513"/>
      <c r="BJ3513" s="1"/>
      <c r="BK3513" s="1"/>
      <c r="BL3513"/>
      <c r="BM3513" s="1"/>
      <c r="BN3513" s="1"/>
      <c r="BO3513" s="1"/>
      <c r="BP3513" s="1"/>
      <c r="BQ3513" s="1"/>
      <c r="BR3513" s="1"/>
      <c r="BS3513" s="1"/>
      <c r="BT3513" s="22"/>
      <c r="BU3513" s="1"/>
      <c r="BV3513" s="1"/>
      <c r="BW3513" s="1"/>
      <c r="BX3513" s="1"/>
      <c r="BY3513" s="1"/>
      <c r="BZ3513" s="1"/>
      <c r="CA3513" s="1"/>
      <c r="CB3513" s="1"/>
      <c r="CC3513" s="1"/>
      <c r="CD3513" s="1"/>
      <c r="CE3513" s="1"/>
      <c r="CF3513" s="1"/>
      <c r="CG3513" s="1"/>
      <c r="CH3513" s="1"/>
      <c r="CI3513" s="1"/>
      <c r="CJ3513" s="1"/>
      <c r="CK3513" s="1"/>
      <c r="CL3513" s="1"/>
      <c r="CM3513" s="1"/>
      <c r="CN3513" s="1"/>
      <c r="CO3513" s="1"/>
      <c r="CP3513" s="1"/>
      <c r="CQ3513" s="1"/>
      <c r="CR3513" s="1"/>
      <c r="CS3513" s="1"/>
      <c r="CT3513" s="1"/>
      <c r="CU3513" s="1"/>
      <c r="CV3513" s="1"/>
      <c r="CW3513" s="1"/>
      <c r="CX3513" s="1"/>
      <c r="CY3513" s="1"/>
      <c r="CZ3513" s="1"/>
      <c r="DA3513" s="1"/>
      <c r="DB3513" s="1"/>
      <c r="DC3513" s="1"/>
      <c r="DD3513" s="1"/>
      <c r="DE3513" s="1"/>
      <c r="DF3513" s="1"/>
      <c r="DG3513" s="1"/>
      <c r="DH3513" s="1"/>
      <c r="DI3513" s="1"/>
      <c r="DJ3513" s="1"/>
      <c r="DK3513" s="1"/>
      <c r="DL3513" s="1"/>
      <c r="DM3513" s="1"/>
      <c r="DN3513" s="1"/>
      <c r="DO3513" s="1"/>
      <c r="DP3513" s="1"/>
      <c r="DQ3513" s="1"/>
      <c r="DR3513" s="1"/>
      <c r="DS3513" s="1"/>
      <c r="DT3513" s="1"/>
      <c r="DU3513" s="1"/>
      <c r="DV3513" s="1"/>
      <c r="DW3513" s="1"/>
      <c r="DX3513" s="1"/>
      <c r="DY3513" s="1"/>
      <c r="DZ3513" s="1"/>
      <c r="EA3513" s="1"/>
      <c r="EB3513" s="1"/>
      <c r="EC3513" s="1"/>
      <c r="ED3513" s="1"/>
      <c r="EE3513" s="1"/>
      <c r="EF3513" s="1"/>
      <c r="EG3513" s="1"/>
      <c r="EH3513" s="1"/>
      <c r="EI3513" s="1"/>
      <c r="EJ3513" s="1"/>
      <c r="EK3513" s="1"/>
      <c r="EL3513" s="1"/>
      <c r="EM3513" s="1"/>
      <c r="EN3513" s="1"/>
      <c r="EO3513" s="1"/>
      <c r="EP3513" s="1"/>
      <c r="EQ3513" s="1"/>
      <c r="ER3513" s="1"/>
      <c r="ES3513" s="1"/>
      <c r="ET3513" s="1"/>
      <c r="EU3513" s="1"/>
      <c r="EV3513" s="1"/>
      <c r="EW3513" s="1"/>
      <c r="EX3513" s="1"/>
      <c r="EY3513" s="1"/>
      <c r="EZ3513" s="1"/>
      <c r="FA3513" s="1"/>
      <c r="FB3513" s="1"/>
      <c r="FC3513" s="1"/>
      <c r="FD3513" s="1"/>
      <c r="FE3513" s="1"/>
      <c r="FF3513" s="1"/>
      <c r="FG3513" s="1"/>
      <c r="FH3513" s="1"/>
      <c r="FI3513" s="1"/>
      <c r="FJ3513" s="1"/>
      <c r="FK3513" s="1"/>
      <c r="FL3513" s="1"/>
      <c r="FM3513" s="1"/>
      <c r="FN3513" s="1"/>
      <c r="FO3513" s="1"/>
      <c r="FP3513" s="1"/>
      <c r="FQ3513" s="1"/>
      <c r="FR3513" s="1"/>
      <c r="FS3513" s="1"/>
      <c r="FT3513" s="1"/>
      <c r="FU3513" s="1"/>
      <c r="FV3513" s="1"/>
      <c r="FW3513" s="1"/>
      <c r="FX3513" s="1"/>
      <c r="FY3513" s="1"/>
      <c r="FZ3513" s="1"/>
      <c r="GA3513" s="1"/>
      <c r="GB3513" s="1"/>
      <c r="GC3513" s="1"/>
      <c r="GD3513" s="1"/>
      <c r="GE3513" s="1"/>
      <c r="GF3513" s="1"/>
      <c r="GG3513" s="1"/>
      <c r="GH3513" s="1"/>
      <c r="GI3513" s="1"/>
      <c r="GJ3513" s="1"/>
      <c r="GK3513"/>
      <c r="GL3513"/>
      <c r="GM3513"/>
      <c r="GN3513"/>
      <c r="GO3513"/>
      <c r="GP3513"/>
      <c r="GQ3513"/>
      <c r="GR3513"/>
      <c r="GS3513"/>
      <c r="GT3513"/>
      <c r="GU3513"/>
      <c r="GV3513"/>
      <c r="GW3513"/>
      <c r="GX3513"/>
      <c r="GY3513"/>
      <c r="GZ3513"/>
      <c r="HA3513"/>
      <c r="HB3513"/>
      <c r="HC3513"/>
      <c r="HD3513"/>
      <c r="HE3513"/>
    </row>
    <row r="3514" spans="4:213" s="25" customFormat="1" x14ac:dyDescent="0.25">
      <c r="D3514" s="19"/>
      <c r="E3514" s="19"/>
      <c r="F3514" s="20"/>
      <c r="G3514" s="20"/>
      <c r="H3514" s="20"/>
      <c r="I3514" s="20"/>
      <c r="J3514" s="21"/>
      <c r="K3514" s="21"/>
      <c r="L3514" s="20"/>
      <c r="M3514" s="20"/>
      <c r="N3514" s="22"/>
      <c r="O3514" s="22"/>
      <c r="P3514" s="22"/>
      <c r="Q3514" s="22"/>
      <c r="R3514" s="19"/>
      <c r="S3514" s="19"/>
      <c r="T3514" s="19"/>
      <c r="U3514" s="20"/>
      <c r="V3514" s="20"/>
      <c r="W3514" s="20"/>
      <c r="X3514" s="27"/>
      <c r="Y3514" s="253"/>
      <c r="Z3514" s="30"/>
      <c r="AA3514" s="30"/>
      <c r="AB3514" s="31"/>
      <c r="AC3514" s="31"/>
      <c r="AD3514" s="31"/>
      <c r="AE3514" s="31"/>
      <c r="AF3514" s="31"/>
      <c r="AG3514" s="241"/>
      <c r="AH3514" s="31"/>
      <c r="AI3514" s="31"/>
      <c r="AJ3514" s="31"/>
      <c r="AK3514" s="31"/>
      <c r="AL3514" s="120"/>
      <c r="AQ3514" s="26"/>
      <c r="AW3514" s="19"/>
      <c r="AX3514" s="19"/>
      <c r="AY3514" s="19"/>
      <c r="AZ3514" s="19"/>
      <c r="BA3514" s="19"/>
      <c r="BB3514" s="19"/>
      <c r="BC3514" s="1"/>
      <c r="BD3514"/>
      <c r="BE3514"/>
      <c r="BF3514" s="1"/>
      <c r="BG3514"/>
      <c r="BH3514"/>
      <c r="BI3514"/>
      <c r="BJ3514" s="1"/>
      <c r="BK3514" s="1"/>
      <c r="BL3514"/>
      <c r="BM3514" s="1"/>
      <c r="BN3514" s="1"/>
      <c r="BO3514" s="1"/>
      <c r="BP3514" s="1"/>
      <c r="BQ3514" s="1"/>
      <c r="BR3514" s="1"/>
      <c r="BS3514" s="1"/>
      <c r="BT3514" s="22"/>
      <c r="BU3514" s="1"/>
      <c r="BV3514" s="1"/>
      <c r="BW3514" s="1"/>
      <c r="BX3514" s="1"/>
      <c r="BY3514" s="1"/>
      <c r="BZ3514" s="1"/>
      <c r="CA3514" s="1"/>
      <c r="CB3514" s="1"/>
      <c r="CC3514" s="1"/>
      <c r="CD3514" s="1"/>
      <c r="CE3514" s="1"/>
      <c r="CF3514" s="1"/>
      <c r="CG3514" s="1"/>
      <c r="CH3514" s="1"/>
      <c r="CI3514" s="1"/>
      <c r="CJ3514" s="1"/>
      <c r="CK3514" s="1"/>
      <c r="CL3514" s="1"/>
      <c r="CM3514" s="1"/>
      <c r="CN3514" s="1"/>
      <c r="CO3514" s="1"/>
      <c r="CP3514" s="1"/>
      <c r="CQ3514" s="1"/>
      <c r="CR3514" s="1"/>
      <c r="CS3514" s="1"/>
      <c r="CT3514" s="1"/>
      <c r="CU3514" s="1"/>
      <c r="CV3514" s="1"/>
      <c r="CW3514" s="1"/>
      <c r="CX3514" s="1"/>
      <c r="CY3514" s="1"/>
      <c r="CZ3514" s="1"/>
      <c r="DA3514" s="1"/>
      <c r="DB3514" s="1"/>
      <c r="DC3514" s="1"/>
      <c r="DD3514" s="1"/>
      <c r="DE3514" s="1"/>
      <c r="DF3514" s="1"/>
      <c r="DG3514" s="1"/>
      <c r="DH3514" s="1"/>
      <c r="DI3514" s="1"/>
      <c r="DJ3514" s="1"/>
      <c r="DK3514" s="1"/>
      <c r="DL3514" s="1"/>
      <c r="DM3514" s="1"/>
      <c r="DN3514" s="1"/>
      <c r="DO3514" s="1"/>
      <c r="DP3514" s="1"/>
      <c r="DQ3514" s="1"/>
      <c r="DR3514" s="1"/>
      <c r="DS3514" s="1"/>
      <c r="DT3514" s="1"/>
      <c r="DU3514" s="1"/>
      <c r="DV3514" s="1"/>
      <c r="DW3514" s="1"/>
      <c r="DX3514" s="1"/>
      <c r="DY3514" s="1"/>
      <c r="DZ3514" s="1"/>
      <c r="EA3514" s="1"/>
      <c r="EB3514" s="1"/>
      <c r="EC3514" s="1"/>
      <c r="ED3514" s="1"/>
      <c r="EE3514" s="1"/>
      <c r="EF3514" s="1"/>
      <c r="EG3514" s="1"/>
      <c r="EH3514" s="1"/>
      <c r="EI3514" s="1"/>
      <c r="EJ3514" s="1"/>
      <c r="EK3514" s="1"/>
      <c r="EL3514" s="1"/>
      <c r="EM3514" s="1"/>
      <c r="EN3514" s="1"/>
      <c r="EO3514" s="1"/>
      <c r="EP3514" s="1"/>
      <c r="EQ3514" s="1"/>
      <c r="ER3514" s="1"/>
      <c r="ES3514" s="1"/>
      <c r="ET3514" s="1"/>
      <c r="EU3514" s="1"/>
      <c r="EV3514" s="1"/>
      <c r="EW3514" s="1"/>
      <c r="EX3514" s="1"/>
      <c r="EY3514" s="1"/>
      <c r="EZ3514" s="1"/>
      <c r="FA3514" s="1"/>
      <c r="FB3514" s="1"/>
      <c r="FC3514" s="1"/>
      <c r="FD3514" s="1"/>
      <c r="FE3514" s="1"/>
      <c r="FF3514" s="1"/>
      <c r="FG3514" s="1"/>
      <c r="FH3514" s="1"/>
      <c r="FI3514" s="1"/>
      <c r="FJ3514" s="1"/>
      <c r="FK3514" s="1"/>
      <c r="FL3514" s="1"/>
      <c r="FM3514" s="1"/>
      <c r="FN3514" s="1"/>
      <c r="FO3514" s="1"/>
      <c r="FP3514" s="1"/>
      <c r="FQ3514" s="1"/>
      <c r="FR3514" s="1"/>
      <c r="FS3514" s="1"/>
      <c r="FT3514" s="1"/>
      <c r="FU3514" s="1"/>
      <c r="FV3514" s="1"/>
      <c r="FW3514" s="1"/>
      <c r="FX3514" s="1"/>
      <c r="FY3514" s="1"/>
      <c r="FZ3514" s="1"/>
      <c r="GA3514" s="1"/>
      <c r="GB3514" s="1"/>
      <c r="GC3514" s="1"/>
      <c r="GD3514" s="1"/>
      <c r="GE3514" s="1"/>
      <c r="GF3514" s="1"/>
      <c r="GG3514" s="1"/>
      <c r="GH3514" s="1"/>
      <c r="GI3514" s="1"/>
      <c r="GJ3514" s="1"/>
      <c r="GK3514"/>
      <c r="GL3514"/>
      <c r="GM3514"/>
      <c r="GN3514"/>
      <c r="GO3514"/>
      <c r="GP3514"/>
      <c r="GQ3514"/>
      <c r="GR3514"/>
      <c r="GS3514"/>
      <c r="GT3514"/>
      <c r="GU3514"/>
      <c r="GV3514"/>
      <c r="GW3514"/>
      <c r="GX3514"/>
      <c r="GY3514"/>
      <c r="GZ3514"/>
      <c r="HA3514"/>
      <c r="HB3514"/>
      <c r="HC3514"/>
      <c r="HD3514"/>
      <c r="HE3514"/>
    </row>
    <row r="3515" spans="4:213" s="25" customFormat="1" x14ac:dyDescent="0.25">
      <c r="D3515" s="19"/>
      <c r="E3515" s="19"/>
      <c r="F3515" s="20"/>
      <c r="G3515" s="20"/>
      <c r="H3515" s="20"/>
      <c r="I3515" s="20"/>
      <c r="J3515" s="21"/>
      <c r="K3515" s="21"/>
      <c r="L3515" s="20"/>
      <c r="M3515" s="20"/>
      <c r="N3515" s="22"/>
      <c r="O3515" s="22"/>
      <c r="P3515" s="22"/>
      <c r="Q3515" s="22"/>
      <c r="R3515" s="19"/>
      <c r="S3515" s="19"/>
      <c r="T3515" s="19"/>
      <c r="U3515" s="20"/>
      <c r="V3515" s="20"/>
      <c r="W3515" s="20"/>
      <c r="X3515" s="27"/>
      <c r="Y3515" s="253"/>
      <c r="Z3515" s="30"/>
      <c r="AA3515" s="30"/>
      <c r="AB3515" s="31"/>
      <c r="AC3515" s="31"/>
      <c r="AD3515" s="31"/>
      <c r="AE3515" s="31"/>
      <c r="AF3515" s="31"/>
      <c r="AG3515" s="241"/>
      <c r="AH3515" s="31"/>
      <c r="AI3515" s="31"/>
      <c r="AJ3515" s="31"/>
      <c r="AK3515" s="31"/>
      <c r="AL3515" s="120"/>
      <c r="AQ3515" s="26"/>
      <c r="AW3515" s="19"/>
      <c r="AX3515" s="19"/>
      <c r="AY3515" s="19"/>
      <c r="AZ3515" s="19"/>
      <c r="BA3515" s="19"/>
      <c r="BB3515" s="19"/>
      <c r="BC3515" s="1"/>
      <c r="BD3515"/>
      <c r="BE3515"/>
      <c r="BF3515" s="1"/>
      <c r="BG3515"/>
      <c r="BH3515"/>
      <c r="BI3515"/>
      <c r="BJ3515" s="1"/>
      <c r="BK3515" s="1"/>
      <c r="BL3515"/>
      <c r="BM3515" s="1"/>
      <c r="BN3515" s="1"/>
      <c r="BO3515" s="1"/>
      <c r="BP3515" s="1"/>
      <c r="BQ3515" s="1"/>
      <c r="BR3515" s="1"/>
      <c r="BS3515" s="1"/>
      <c r="BT3515" s="22"/>
      <c r="BU3515" s="1"/>
      <c r="BV3515" s="1"/>
      <c r="BW3515" s="1"/>
      <c r="BX3515" s="1"/>
      <c r="BY3515" s="1"/>
      <c r="BZ3515" s="1"/>
      <c r="CA3515" s="1"/>
      <c r="CB3515" s="1"/>
      <c r="CC3515" s="1"/>
      <c r="CD3515" s="1"/>
      <c r="CE3515" s="1"/>
      <c r="CF3515" s="1"/>
      <c r="CG3515" s="1"/>
      <c r="CH3515" s="1"/>
      <c r="CI3515" s="1"/>
      <c r="CJ3515" s="1"/>
      <c r="CK3515" s="1"/>
      <c r="CL3515" s="1"/>
      <c r="CM3515" s="1"/>
      <c r="CN3515" s="1"/>
      <c r="CO3515" s="1"/>
      <c r="CP3515" s="1"/>
      <c r="CQ3515" s="1"/>
      <c r="CR3515" s="1"/>
      <c r="CS3515" s="1"/>
      <c r="CT3515" s="1"/>
      <c r="CU3515" s="1"/>
      <c r="CV3515" s="1"/>
      <c r="CW3515" s="1"/>
      <c r="CX3515" s="1"/>
      <c r="CY3515" s="1"/>
      <c r="CZ3515" s="1"/>
      <c r="DA3515" s="1"/>
      <c r="DB3515" s="1"/>
      <c r="DC3515" s="1"/>
      <c r="DD3515" s="1"/>
      <c r="DE3515" s="1"/>
      <c r="DF3515" s="1"/>
      <c r="DG3515" s="1"/>
      <c r="DH3515" s="1"/>
      <c r="DI3515" s="1"/>
      <c r="DJ3515" s="1"/>
      <c r="DK3515" s="1"/>
      <c r="DL3515" s="1"/>
      <c r="DM3515" s="1"/>
      <c r="DN3515" s="1"/>
      <c r="DO3515" s="1"/>
      <c r="DP3515" s="1"/>
      <c r="DQ3515" s="1"/>
      <c r="DR3515" s="1"/>
      <c r="DS3515" s="1"/>
      <c r="DT3515" s="1"/>
      <c r="DU3515" s="1"/>
      <c r="DV3515" s="1"/>
      <c r="DW3515" s="1"/>
      <c r="DX3515" s="1"/>
      <c r="DY3515" s="1"/>
      <c r="DZ3515" s="1"/>
      <c r="EA3515" s="1"/>
      <c r="EB3515" s="1"/>
      <c r="EC3515" s="1"/>
      <c r="ED3515" s="1"/>
      <c r="EE3515" s="1"/>
      <c r="EF3515" s="1"/>
      <c r="EG3515" s="1"/>
      <c r="EH3515" s="1"/>
      <c r="EI3515" s="1"/>
      <c r="EJ3515" s="1"/>
      <c r="EK3515" s="1"/>
      <c r="EL3515" s="1"/>
      <c r="EM3515" s="1"/>
      <c r="EN3515" s="1"/>
      <c r="EO3515" s="1"/>
      <c r="EP3515" s="1"/>
      <c r="EQ3515" s="1"/>
      <c r="ER3515" s="1"/>
      <c r="ES3515" s="1"/>
      <c r="ET3515" s="1"/>
      <c r="EU3515" s="1"/>
      <c r="EV3515" s="1"/>
      <c r="EW3515" s="1"/>
      <c r="EX3515" s="1"/>
      <c r="EY3515" s="1"/>
      <c r="EZ3515" s="1"/>
      <c r="FA3515" s="1"/>
      <c r="FB3515" s="1"/>
      <c r="FC3515" s="1"/>
      <c r="FD3515" s="1"/>
      <c r="FE3515" s="1"/>
      <c r="FF3515" s="1"/>
      <c r="FG3515" s="1"/>
      <c r="FH3515" s="1"/>
      <c r="FI3515" s="1"/>
      <c r="FJ3515" s="1"/>
      <c r="FK3515" s="1"/>
      <c r="FL3515" s="1"/>
      <c r="FM3515" s="1"/>
      <c r="FN3515" s="1"/>
      <c r="FO3515" s="1"/>
      <c r="FP3515" s="1"/>
      <c r="FQ3515" s="1"/>
      <c r="FR3515" s="1"/>
      <c r="FS3515" s="1"/>
      <c r="FT3515" s="1"/>
      <c r="FU3515" s="1"/>
      <c r="FV3515" s="1"/>
      <c r="FW3515" s="1"/>
      <c r="FX3515" s="1"/>
      <c r="FY3515" s="1"/>
      <c r="FZ3515" s="1"/>
      <c r="GA3515" s="1"/>
      <c r="GB3515" s="1"/>
      <c r="GC3515" s="1"/>
      <c r="GD3515" s="1"/>
      <c r="GE3515" s="1"/>
      <c r="GF3515" s="1"/>
      <c r="GG3515" s="1"/>
      <c r="GH3515" s="1"/>
      <c r="GI3515" s="1"/>
      <c r="GJ3515" s="1"/>
      <c r="GK3515"/>
      <c r="GL3515"/>
      <c r="GM3515"/>
      <c r="GN3515"/>
      <c r="GO3515"/>
      <c r="GP3515"/>
      <c r="GQ3515"/>
      <c r="GR3515"/>
      <c r="GS3515"/>
      <c r="GT3515"/>
      <c r="GU3515"/>
      <c r="GV3515"/>
      <c r="GW3515"/>
      <c r="GX3515"/>
      <c r="GY3515"/>
      <c r="GZ3515"/>
      <c r="HA3515"/>
      <c r="HB3515"/>
      <c r="HC3515"/>
      <c r="HD3515"/>
      <c r="HE3515"/>
    </row>
    <row r="3516" spans="4:213" s="25" customFormat="1" x14ac:dyDescent="0.25">
      <c r="D3516" s="19"/>
      <c r="E3516" s="19"/>
      <c r="F3516" s="20"/>
      <c r="G3516" s="20"/>
      <c r="H3516" s="20"/>
      <c r="I3516" s="20"/>
      <c r="J3516" s="21"/>
      <c r="K3516" s="21"/>
      <c r="L3516" s="20"/>
      <c r="M3516" s="20"/>
      <c r="N3516" s="22"/>
      <c r="O3516" s="22"/>
      <c r="P3516" s="22"/>
      <c r="Q3516" s="22"/>
      <c r="R3516" s="19"/>
      <c r="S3516" s="19"/>
      <c r="T3516" s="19"/>
      <c r="U3516" s="20"/>
      <c r="V3516" s="20"/>
      <c r="W3516" s="20"/>
      <c r="X3516" s="27"/>
      <c r="Y3516" s="253"/>
      <c r="Z3516" s="30"/>
      <c r="AA3516" s="30"/>
      <c r="AB3516" s="31"/>
      <c r="AC3516" s="31"/>
      <c r="AD3516" s="31"/>
      <c r="AE3516" s="31"/>
      <c r="AF3516" s="31"/>
      <c r="AG3516" s="241"/>
      <c r="AH3516" s="31"/>
      <c r="AI3516" s="31"/>
      <c r="AJ3516" s="31"/>
      <c r="AK3516" s="31"/>
      <c r="AL3516" s="120"/>
      <c r="AQ3516" s="26"/>
      <c r="AW3516" s="19"/>
      <c r="AX3516" s="19"/>
      <c r="AY3516" s="19"/>
      <c r="AZ3516" s="19"/>
      <c r="BA3516" s="19"/>
      <c r="BB3516" s="19"/>
      <c r="BC3516" s="1"/>
      <c r="BD3516"/>
      <c r="BE3516"/>
      <c r="BF3516" s="1"/>
      <c r="BG3516"/>
      <c r="BH3516"/>
      <c r="BI3516"/>
      <c r="BJ3516" s="1"/>
      <c r="BK3516" s="1"/>
      <c r="BL3516"/>
      <c r="BM3516" s="1"/>
      <c r="BN3516" s="1"/>
      <c r="BO3516" s="1"/>
      <c r="BP3516" s="1"/>
      <c r="BQ3516" s="1"/>
      <c r="BR3516" s="1"/>
      <c r="BS3516" s="1"/>
      <c r="BT3516" s="22"/>
      <c r="BU3516" s="1"/>
      <c r="BV3516" s="1"/>
      <c r="BW3516" s="1"/>
      <c r="BX3516" s="1"/>
      <c r="BY3516" s="1"/>
      <c r="BZ3516" s="1"/>
      <c r="CA3516" s="1"/>
      <c r="CB3516" s="1"/>
      <c r="CC3516" s="1"/>
      <c r="CD3516" s="1"/>
      <c r="CE3516" s="1"/>
      <c r="CF3516" s="1"/>
      <c r="CG3516" s="1"/>
      <c r="CH3516" s="1"/>
      <c r="CI3516" s="1"/>
      <c r="CJ3516" s="1"/>
      <c r="CK3516" s="1"/>
      <c r="CL3516" s="1"/>
      <c r="CM3516" s="1"/>
      <c r="CN3516" s="1"/>
      <c r="CO3516" s="1"/>
      <c r="CP3516" s="1"/>
      <c r="CQ3516" s="1"/>
      <c r="CR3516" s="1"/>
      <c r="CS3516" s="1"/>
      <c r="CT3516" s="1"/>
      <c r="CU3516" s="1"/>
      <c r="CV3516" s="1"/>
      <c r="CW3516" s="1"/>
      <c r="CX3516" s="1"/>
      <c r="CY3516" s="1"/>
      <c r="CZ3516" s="1"/>
      <c r="DA3516" s="1"/>
      <c r="DB3516" s="1"/>
      <c r="DC3516" s="1"/>
      <c r="DD3516" s="1"/>
      <c r="DE3516" s="1"/>
      <c r="DF3516" s="1"/>
      <c r="DG3516" s="1"/>
      <c r="DH3516" s="1"/>
      <c r="DI3516" s="1"/>
      <c r="DJ3516" s="1"/>
      <c r="DK3516" s="1"/>
      <c r="DL3516" s="1"/>
      <c r="DM3516" s="1"/>
      <c r="DN3516" s="1"/>
      <c r="DO3516" s="1"/>
      <c r="DP3516" s="1"/>
      <c r="DQ3516" s="1"/>
      <c r="DR3516" s="1"/>
      <c r="DS3516" s="1"/>
      <c r="DT3516" s="1"/>
      <c r="DU3516" s="1"/>
      <c r="DV3516" s="1"/>
      <c r="DW3516" s="1"/>
      <c r="DX3516" s="1"/>
      <c r="DY3516" s="1"/>
      <c r="DZ3516" s="1"/>
      <c r="EA3516" s="1"/>
      <c r="EB3516" s="1"/>
      <c r="EC3516" s="1"/>
      <c r="ED3516" s="1"/>
      <c r="EE3516" s="1"/>
      <c r="EF3516" s="1"/>
      <c r="EG3516" s="1"/>
      <c r="EH3516" s="1"/>
      <c r="EI3516" s="1"/>
      <c r="EJ3516" s="1"/>
      <c r="EK3516" s="1"/>
      <c r="EL3516" s="1"/>
      <c r="EM3516" s="1"/>
      <c r="EN3516" s="1"/>
      <c r="EO3516" s="1"/>
      <c r="EP3516" s="1"/>
      <c r="EQ3516" s="1"/>
      <c r="ER3516" s="1"/>
      <c r="ES3516" s="1"/>
      <c r="ET3516" s="1"/>
      <c r="EU3516" s="1"/>
      <c r="EV3516" s="1"/>
      <c r="EW3516" s="1"/>
      <c r="EX3516" s="1"/>
      <c r="EY3516" s="1"/>
      <c r="EZ3516" s="1"/>
      <c r="FA3516" s="1"/>
      <c r="FB3516" s="1"/>
      <c r="FC3516" s="1"/>
      <c r="FD3516" s="1"/>
      <c r="FE3516" s="1"/>
      <c r="FF3516" s="1"/>
      <c r="FG3516" s="1"/>
      <c r="FH3516" s="1"/>
      <c r="FI3516" s="1"/>
      <c r="FJ3516" s="1"/>
      <c r="FK3516" s="1"/>
      <c r="FL3516" s="1"/>
      <c r="FM3516" s="1"/>
      <c r="FN3516" s="1"/>
      <c r="FO3516" s="1"/>
      <c r="FP3516" s="1"/>
      <c r="FQ3516" s="1"/>
      <c r="FR3516" s="1"/>
      <c r="FS3516" s="1"/>
      <c r="FT3516" s="1"/>
      <c r="FU3516" s="1"/>
      <c r="FV3516" s="1"/>
      <c r="FW3516" s="1"/>
      <c r="FX3516" s="1"/>
      <c r="FY3516" s="1"/>
      <c r="FZ3516" s="1"/>
      <c r="GA3516" s="1"/>
      <c r="GB3516" s="1"/>
      <c r="GC3516" s="1"/>
      <c r="GD3516" s="1"/>
      <c r="GE3516" s="1"/>
      <c r="GF3516" s="1"/>
      <c r="GG3516" s="1"/>
      <c r="GH3516" s="1"/>
      <c r="GI3516" s="1"/>
      <c r="GJ3516" s="1"/>
      <c r="GK3516"/>
      <c r="GL3516"/>
      <c r="GM3516"/>
      <c r="GN3516"/>
      <c r="GO3516"/>
      <c r="GP3516"/>
      <c r="GQ3516"/>
      <c r="GR3516"/>
      <c r="GS3516"/>
      <c r="GT3516"/>
      <c r="GU3516"/>
      <c r="GV3516"/>
      <c r="GW3516"/>
      <c r="GX3516"/>
      <c r="GY3516"/>
      <c r="GZ3516"/>
      <c r="HA3516"/>
      <c r="HB3516"/>
      <c r="HC3516"/>
      <c r="HD3516"/>
      <c r="HE3516"/>
    </row>
    <row r="3517" spans="4:213" s="25" customFormat="1" x14ac:dyDescent="0.25">
      <c r="D3517" s="19"/>
      <c r="E3517" s="19"/>
      <c r="F3517" s="20"/>
      <c r="G3517" s="20"/>
      <c r="H3517" s="20"/>
      <c r="I3517" s="20"/>
      <c r="J3517" s="21"/>
      <c r="K3517" s="21"/>
      <c r="L3517" s="20"/>
      <c r="M3517" s="20"/>
      <c r="N3517" s="22"/>
      <c r="O3517" s="22"/>
      <c r="P3517" s="22"/>
      <c r="Q3517" s="22"/>
      <c r="R3517" s="19"/>
      <c r="S3517" s="19"/>
      <c r="T3517" s="19"/>
      <c r="U3517" s="20"/>
      <c r="V3517" s="20"/>
      <c r="W3517" s="20"/>
      <c r="X3517" s="27"/>
      <c r="Y3517" s="253"/>
      <c r="Z3517" s="30"/>
      <c r="AA3517" s="30"/>
      <c r="AB3517" s="31"/>
      <c r="AC3517" s="31"/>
      <c r="AD3517" s="31"/>
      <c r="AE3517" s="31"/>
      <c r="AF3517" s="31"/>
      <c r="AG3517" s="241"/>
      <c r="AH3517" s="31"/>
      <c r="AI3517" s="31"/>
      <c r="AJ3517" s="31"/>
      <c r="AK3517" s="31"/>
      <c r="AL3517" s="120"/>
      <c r="AQ3517" s="26"/>
      <c r="AW3517" s="19"/>
      <c r="AX3517" s="19"/>
      <c r="AY3517" s="19"/>
      <c r="AZ3517" s="19"/>
      <c r="BA3517" s="19"/>
      <c r="BB3517" s="19"/>
      <c r="BC3517" s="1"/>
      <c r="BD3517"/>
      <c r="BE3517"/>
      <c r="BF3517" s="1"/>
      <c r="BG3517"/>
      <c r="BH3517"/>
      <c r="BI3517"/>
      <c r="BJ3517" s="1"/>
      <c r="BK3517" s="1"/>
      <c r="BL3517"/>
      <c r="BM3517" s="1"/>
      <c r="BN3517" s="1"/>
      <c r="BO3517" s="1"/>
      <c r="BP3517" s="1"/>
      <c r="BQ3517" s="1"/>
      <c r="BR3517" s="1"/>
      <c r="BS3517" s="1"/>
      <c r="BT3517" s="22"/>
      <c r="BU3517" s="1"/>
      <c r="BV3517" s="1"/>
      <c r="BW3517" s="1"/>
      <c r="BX3517" s="1"/>
      <c r="BY3517" s="1"/>
      <c r="BZ3517" s="1"/>
      <c r="CA3517" s="1"/>
      <c r="CB3517" s="1"/>
      <c r="CC3517" s="1"/>
      <c r="CD3517" s="1"/>
      <c r="CE3517" s="1"/>
      <c r="CF3517" s="1"/>
      <c r="CG3517" s="1"/>
      <c r="CH3517" s="1"/>
      <c r="CI3517" s="1"/>
      <c r="CJ3517" s="1"/>
      <c r="CK3517" s="1"/>
      <c r="CL3517" s="1"/>
      <c r="CM3517" s="1"/>
      <c r="CN3517" s="1"/>
      <c r="CO3517" s="1"/>
      <c r="CP3517" s="1"/>
      <c r="CQ3517" s="1"/>
      <c r="CR3517" s="1"/>
      <c r="CS3517" s="1"/>
      <c r="CT3517" s="1"/>
      <c r="CU3517" s="1"/>
      <c r="CV3517" s="1"/>
      <c r="CW3517" s="1"/>
      <c r="CX3517" s="1"/>
      <c r="CY3517" s="1"/>
      <c r="CZ3517" s="1"/>
      <c r="DA3517" s="1"/>
      <c r="DB3517" s="1"/>
      <c r="DC3517" s="1"/>
      <c r="DD3517" s="1"/>
      <c r="DE3517" s="1"/>
      <c r="DF3517" s="1"/>
      <c r="DG3517" s="1"/>
      <c r="DH3517" s="1"/>
      <c r="DI3517" s="1"/>
      <c r="DJ3517" s="1"/>
      <c r="DK3517" s="1"/>
      <c r="DL3517" s="1"/>
      <c r="DM3517" s="1"/>
      <c r="DN3517" s="1"/>
      <c r="DO3517" s="1"/>
      <c r="DP3517" s="1"/>
      <c r="DQ3517" s="1"/>
      <c r="DR3517" s="1"/>
      <c r="DS3517" s="1"/>
      <c r="DT3517" s="1"/>
      <c r="DU3517" s="1"/>
      <c r="DV3517" s="1"/>
      <c r="DW3517" s="1"/>
      <c r="DX3517" s="1"/>
      <c r="DY3517" s="1"/>
      <c r="DZ3517" s="1"/>
      <c r="EA3517" s="1"/>
      <c r="EB3517" s="1"/>
      <c r="EC3517" s="1"/>
      <c r="ED3517" s="1"/>
      <c r="EE3517" s="1"/>
      <c r="EF3517" s="1"/>
      <c r="EG3517" s="1"/>
      <c r="EH3517" s="1"/>
      <c r="EI3517" s="1"/>
      <c r="EJ3517" s="1"/>
      <c r="EK3517" s="1"/>
      <c r="EL3517" s="1"/>
      <c r="EM3517" s="1"/>
      <c r="EN3517" s="1"/>
      <c r="EO3517" s="1"/>
      <c r="EP3517" s="1"/>
      <c r="EQ3517" s="1"/>
      <c r="ER3517" s="1"/>
      <c r="ES3517" s="1"/>
      <c r="ET3517" s="1"/>
      <c r="EU3517" s="1"/>
      <c r="EV3517" s="1"/>
      <c r="EW3517" s="1"/>
      <c r="EX3517" s="1"/>
      <c r="EY3517" s="1"/>
      <c r="EZ3517" s="1"/>
      <c r="FA3517" s="1"/>
      <c r="FB3517" s="1"/>
      <c r="FC3517" s="1"/>
      <c r="FD3517" s="1"/>
      <c r="FE3517" s="1"/>
      <c r="FF3517" s="1"/>
      <c r="FG3517" s="1"/>
      <c r="FH3517" s="1"/>
      <c r="FI3517" s="1"/>
      <c r="FJ3517" s="1"/>
      <c r="FK3517" s="1"/>
      <c r="FL3517" s="1"/>
      <c r="FM3517" s="1"/>
      <c r="FN3517" s="1"/>
      <c r="FO3517" s="1"/>
      <c r="FP3517" s="1"/>
      <c r="FQ3517" s="1"/>
      <c r="FR3517" s="1"/>
      <c r="FS3517" s="1"/>
      <c r="FT3517" s="1"/>
      <c r="FU3517" s="1"/>
      <c r="FV3517" s="1"/>
      <c r="FW3517" s="1"/>
      <c r="FX3517" s="1"/>
      <c r="FY3517" s="1"/>
      <c r="FZ3517" s="1"/>
      <c r="GA3517" s="1"/>
      <c r="GB3517" s="1"/>
      <c r="GC3517" s="1"/>
      <c r="GD3517" s="1"/>
      <c r="GE3517" s="1"/>
      <c r="GF3517" s="1"/>
      <c r="GG3517" s="1"/>
      <c r="GH3517" s="1"/>
      <c r="GI3517" s="1"/>
      <c r="GJ3517" s="1"/>
      <c r="GK3517"/>
      <c r="GL3517"/>
      <c r="GM3517"/>
      <c r="GN3517"/>
      <c r="GO3517"/>
      <c r="GP3517"/>
      <c r="GQ3517"/>
      <c r="GR3517"/>
      <c r="GS3517"/>
      <c r="GT3517"/>
      <c r="GU3517"/>
      <c r="GV3517"/>
      <c r="GW3517"/>
      <c r="GX3517"/>
      <c r="GY3517"/>
      <c r="GZ3517"/>
      <c r="HA3517"/>
      <c r="HB3517"/>
      <c r="HC3517"/>
      <c r="HD3517"/>
      <c r="HE3517"/>
    </row>
    <row r="3518" spans="4:213" s="25" customFormat="1" x14ac:dyDescent="0.25">
      <c r="D3518" s="19"/>
      <c r="E3518" s="19"/>
      <c r="F3518" s="20"/>
      <c r="G3518" s="20"/>
      <c r="H3518" s="20"/>
      <c r="I3518" s="20"/>
      <c r="J3518" s="21"/>
      <c r="K3518" s="21"/>
      <c r="L3518" s="20"/>
      <c r="M3518" s="20"/>
      <c r="N3518" s="22"/>
      <c r="O3518" s="22"/>
      <c r="P3518" s="22"/>
      <c r="Q3518" s="22"/>
      <c r="R3518" s="19"/>
      <c r="S3518" s="19"/>
      <c r="T3518" s="19"/>
      <c r="U3518" s="20"/>
      <c r="V3518" s="20"/>
      <c r="W3518" s="20"/>
      <c r="X3518" s="27"/>
      <c r="Y3518" s="253"/>
      <c r="Z3518" s="30"/>
      <c r="AA3518" s="30"/>
      <c r="AB3518" s="31"/>
      <c r="AC3518" s="31"/>
      <c r="AD3518" s="31"/>
      <c r="AE3518" s="31"/>
      <c r="AF3518" s="31"/>
      <c r="AG3518" s="241"/>
      <c r="AH3518" s="31"/>
      <c r="AI3518" s="31"/>
      <c r="AJ3518" s="31"/>
      <c r="AK3518" s="31"/>
      <c r="AL3518" s="120"/>
      <c r="AQ3518" s="26"/>
      <c r="AW3518" s="19"/>
      <c r="AX3518" s="19"/>
      <c r="AY3518" s="19"/>
      <c r="AZ3518" s="19"/>
      <c r="BA3518" s="19"/>
      <c r="BB3518" s="19"/>
      <c r="BC3518" s="1"/>
      <c r="BD3518"/>
      <c r="BE3518"/>
      <c r="BF3518" s="1"/>
      <c r="BG3518"/>
      <c r="BH3518"/>
      <c r="BI3518"/>
      <c r="BJ3518" s="1"/>
      <c r="BK3518" s="1"/>
      <c r="BL3518"/>
      <c r="BM3518" s="1"/>
      <c r="BN3518" s="1"/>
      <c r="BO3518" s="1"/>
      <c r="BP3518" s="1"/>
      <c r="BQ3518" s="1"/>
      <c r="BR3518" s="1"/>
      <c r="BS3518" s="1"/>
      <c r="BT3518" s="22"/>
      <c r="BU3518" s="1"/>
      <c r="BV3518" s="1"/>
      <c r="BW3518" s="1"/>
      <c r="BX3518" s="1"/>
      <c r="BY3518" s="1"/>
      <c r="BZ3518" s="1"/>
      <c r="CA3518" s="1"/>
      <c r="CB3518" s="1"/>
      <c r="CC3518" s="1"/>
      <c r="CD3518" s="1"/>
      <c r="CE3518" s="1"/>
      <c r="CF3518" s="1"/>
      <c r="CG3518" s="1"/>
      <c r="CH3518" s="1"/>
      <c r="CI3518" s="1"/>
      <c r="CJ3518" s="1"/>
      <c r="CK3518" s="1"/>
      <c r="CL3518" s="1"/>
      <c r="CM3518" s="1"/>
      <c r="CN3518" s="1"/>
      <c r="CO3518" s="1"/>
      <c r="CP3518" s="1"/>
      <c r="CQ3518" s="1"/>
      <c r="CR3518" s="1"/>
      <c r="CS3518" s="1"/>
      <c r="CT3518" s="1"/>
      <c r="CU3518" s="1"/>
      <c r="CV3518" s="1"/>
      <c r="CW3518" s="1"/>
      <c r="CX3518" s="1"/>
      <c r="CY3518" s="1"/>
      <c r="CZ3518" s="1"/>
      <c r="DA3518" s="1"/>
      <c r="DB3518" s="1"/>
      <c r="DC3518" s="1"/>
      <c r="DD3518" s="1"/>
      <c r="DE3518" s="1"/>
      <c r="DF3518" s="1"/>
      <c r="DG3518" s="1"/>
      <c r="DH3518" s="1"/>
      <c r="DI3518" s="1"/>
      <c r="DJ3518" s="1"/>
      <c r="DK3518" s="1"/>
      <c r="DL3518" s="1"/>
      <c r="DM3518" s="1"/>
      <c r="DN3518" s="1"/>
      <c r="DO3518" s="1"/>
      <c r="DP3518" s="1"/>
      <c r="DQ3518" s="1"/>
      <c r="DR3518" s="1"/>
      <c r="DS3518" s="1"/>
      <c r="DT3518" s="1"/>
      <c r="DU3518" s="1"/>
      <c r="DV3518" s="1"/>
      <c r="DW3518" s="1"/>
      <c r="DX3518" s="1"/>
      <c r="DY3518" s="1"/>
      <c r="DZ3518" s="1"/>
      <c r="EA3518" s="1"/>
      <c r="EB3518" s="1"/>
      <c r="EC3518" s="1"/>
      <c r="ED3518" s="1"/>
      <c r="EE3518" s="1"/>
      <c r="EF3518" s="1"/>
      <c r="EG3518" s="1"/>
      <c r="EH3518" s="1"/>
      <c r="EI3518" s="1"/>
      <c r="EJ3518" s="1"/>
      <c r="EK3518" s="1"/>
      <c r="EL3518" s="1"/>
      <c r="EM3518" s="1"/>
      <c r="EN3518" s="1"/>
      <c r="EO3518" s="1"/>
      <c r="EP3518" s="1"/>
      <c r="EQ3518" s="1"/>
      <c r="ER3518" s="1"/>
      <c r="ES3518" s="1"/>
      <c r="ET3518" s="1"/>
      <c r="EU3518" s="1"/>
      <c r="EV3518" s="1"/>
      <c r="EW3518" s="1"/>
      <c r="EX3518" s="1"/>
      <c r="EY3518" s="1"/>
      <c r="EZ3518" s="1"/>
      <c r="FA3518" s="1"/>
      <c r="FB3518" s="1"/>
      <c r="FC3518" s="1"/>
      <c r="FD3518" s="1"/>
      <c r="FE3518" s="1"/>
      <c r="FF3518" s="1"/>
      <c r="FG3518" s="1"/>
      <c r="FH3518" s="1"/>
      <c r="FI3518" s="1"/>
      <c r="FJ3518" s="1"/>
      <c r="FK3518" s="1"/>
      <c r="FL3518" s="1"/>
      <c r="FM3518" s="1"/>
      <c r="FN3518" s="1"/>
      <c r="FO3518" s="1"/>
      <c r="FP3518" s="1"/>
      <c r="FQ3518" s="1"/>
      <c r="FR3518" s="1"/>
      <c r="FS3518" s="1"/>
      <c r="FT3518" s="1"/>
      <c r="FU3518" s="1"/>
      <c r="FV3518" s="1"/>
      <c r="FW3518" s="1"/>
      <c r="FX3518" s="1"/>
      <c r="FY3518" s="1"/>
      <c r="FZ3518" s="1"/>
      <c r="GA3518" s="1"/>
      <c r="GB3518" s="1"/>
      <c r="GC3518" s="1"/>
      <c r="GD3518" s="1"/>
      <c r="GE3518" s="1"/>
      <c r="GF3518" s="1"/>
      <c r="GG3518" s="1"/>
      <c r="GH3518" s="1"/>
      <c r="GI3518" s="1"/>
      <c r="GJ3518" s="1"/>
      <c r="GK3518"/>
      <c r="GL3518"/>
      <c r="GM3518"/>
      <c r="GN3518"/>
      <c r="GO3518"/>
      <c r="GP3518"/>
      <c r="GQ3518"/>
      <c r="GR3518"/>
      <c r="GS3518"/>
      <c r="GT3518"/>
      <c r="GU3518"/>
      <c r="GV3518"/>
      <c r="GW3518"/>
      <c r="GX3518"/>
      <c r="GY3518"/>
      <c r="GZ3518"/>
      <c r="HA3518"/>
      <c r="HB3518"/>
      <c r="HC3518"/>
      <c r="HD3518"/>
      <c r="HE3518"/>
    </row>
    <row r="3519" spans="4:213" s="25" customFormat="1" x14ac:dyDescent="0.25">
      <c r="D3519" s="19"/>
      <c r="E3519" s="19"/>
      <c r="F3519" s="20"/>
      <c r="G3519" s="20"/>
      <c r="H3519" s="20"/>
      <c r="I3519" s="20"/>
      <c r="J3519" s="21"/>
      <c r="K3519" s="21"/>
      <c r="L3519" s="20"/>
      <c r="M3519" s="20"/>
      <c r="N3519" s="22"/>
      <c r="O3519" s="22"/>
      <c r="P3519" s="22"/>
      <c r="Q3519" s="22"/>
      <c r="R3519" s="19"/>
      <c r="S3519" s="19"/>
      <c r="T3519" s="19"/>
      <c r="U3519" s="20"/>
      <c r="V3519" s="20"/>
      <c r="W3519" s="20"/>
      <c r="X3519" s="27"/>
      <c r="Y3519" s="253"/>
      <c r="Z3519" s="30"/>
      <c r="AA3519" s="30"/>
      <c r="AB3519" s="31"/>
      <c r="AC3519" s="31"/>
      <c r="AD3519" s="31"/>
      <c r="AE3519" s="31"/>
      <c r="AF3519" s="31"/>
      <c r="AG3519" s="241"/>
      <c r="AH3519" s="31"/>
      <c r="AI3519" s="31"/>
      <c r="AJ3519" s="31"/>
      <c r="AK3519" s="31"/>
      <c r="AL3519" s="120"/>
      <c r="AQ3519" s="26"/>
      <c r="AW3519" s="19"/>
      <c r="AX3519" s="19"/>
      <c r="AY3519" s="19"/>
      <c r="AZ3519" s="19"/>
      <c r="BA3519" s="19"/>
      <c r="BB3519" s="19"/>
      <c r="BC3519" s="1"/>
      <c r="BD3519"/>
      <c r="BE3519"/>
      <c r="BF3519" s="1"/>
      <c r="BG3519"/>
      <c r="BH3519"/>
      <c r="BI3519"/>
      <c r="BJ3519" s="1"/>
      <c r="BK3519" s="1"/>
      <c r="BL3519"/>
      <c r="BM3519" s="1"/>
      <c r="BN3519" s="1"/>
      <c r="BO3519" s="1"/>
      <c r="BP3519" s="1"/>
      <c r="BQ3519" s="1"/>
      <c r="BR3519" s="1"/>
      <c r="BS3519" s="1"/>
      <c r="BT3519" s="22"/>
      <c r="BU3519" s="1"/>
      <c r="BV3519" s="1"/>
      <c r="BW3519" s="1"/>
      <c r="BX3519" s="1"/>
      <c r="BY3519" s="1"/>
      <c r="BZ3519" s="1"/>
      <c r="CA3519" s="1"/>
      <c r="CB3519" s="1"/>
      <c r="CC3519" s="1"/>
      <c r="CD3519" s="1"/>
      <c r="CE3519" s="1"/>
      <c r="CF3519" s="1"/>
      <c r="CG3519" s="1"/>
      <c r="CH3519" s="1"/>
      <c r="CI3519" s="1"/>
      <c r="CJ3519" s="1"/>
      <c r="CK3519" s="1"/>
      <c r="CL3519" s="1"/>
      <c r="CM3519" s="1"/>
      <c r="CN3519" s="1"/>
      <c r="CO3519" s="1"/>
      <c r="CP3519" s="1"/>
      <c r="CQ3519" s="1"/>
      <c r="CR3519" s="1"/>
      <c r="CS3519" s="1"/>
      <c r="CT3519" s="1"/>
      <c r="CU3519" s="1"/>
      <c r="CV3519" s="1"/>
      <c r="CW3519" s="1"/>
      <c r="CX3519" s="1"/>
      <c r="CY3519" s="1"/>
      <c r="CZ3519" s="1"/>
      <c r="DA3519" s="1"/>
      <c r="DB3519" s="1"/>
      <c r="DC3519" s="1"/>
      <c r="DD3519" s="1"/>
      <c r="DE3519" s="1"/>
      <c r="DF3519" s="1"/>
      <c r="DG3519" s="1"/>
      <c r="DH3519" s="1"/>
      <c r="DI3519" s="1"/>
      <c r="DJ3519" s="1"/>
      <c r="DK3519" s="1"/>
      <c r="DL3519" s="1"/>
      <c r="DM3519" s="1"/>
      <c r="DN3519" s="1"/>
      <c r="DO3519" s="1"/>
      <c r="DP3519" s="1"/>
      <c r="DQ3519" s="1"/>
      <c r="DR3519" s="1"/>
      <c r="DS3519" s="1"/>
      <c r="DT3519" s="1"/>
      <c r="DU3519" s="1"/>
      <c r="DV3519" s="1"/>
      <c r="DW3519" s="1"/>
      <c r="DX3519" s="1"/>
      <c r="DY3519" s="1"/>
      <c r="DZ3519" s="1"/>
      <c r="EA3519" s="1"/>
      <c r="EB3519" s="1"/>
      <c r="EC3519" s="1"/>
      <c r="ED3519" s="1"/>
      <c r="EE3519" s="1"/>
      <c r="EF3519" s="1"/>
      <c r="EG3519" s="1"/>
      <c r="EH3519" s="1"/>
      <c r="EI3519" s="1"/>
      <c r="EJ3519" s="1"/>
      <c r="EK3519" s="1"/>
      <c r="EL3519" s="1"/>
      <c r="EM3519" s="1"/>
      <c r="EN3519" s="1"/>
      <c r="EO3519" s="1"/>
      <c r="EP3519" s="1"/>
      <c r="EQ3519" s="1"/>
      <c r="ER3519" s="1"/>
      <c r="ES3519" s="1"/>
      <c r="ET3519" s="1"/>
      <c r="EU3519" s="1"/>
      <c r="EV3519" s="1"/>
      <c r="EW3519" s="1"/>
      <c r="EX3519" s="1"/>
      <c r="EY3519" s="1"/>
      <c r="EZ3519" s="1"/>
      <c r="FA3519" s="1"/>
      <c r="FB3519" s="1"/>
      <c r="FC3519" s="1"/>
      <c r="FD3519" s="1"/>
      <c r="FE3519" s="1"/>
      <c r="FF3519" s="1"/>
      <c r="FG3519" s="1"/>
      <c r="FH3519" s="1"/>
      <c r="FI3519" s="1"/>
      <c r="FJ3519" s="1"/>
      <c r="FK3519" s="1"/>
      <c r="FL3519" s="1"/>
      <c r="FM3519" s="1"/>
      <c r="FN3519" s="1"/>
      <c r="FO3519" s="1"/>
      <c r="FP3519" s="1"/>
      <c r="FQ3519" s="1"/>
      <c r="FR3519" s="1"/>
      <c r="FS3519" s="1"/>
      <c r="FT3519" s="1"/>
      <c r="FU3519" s="1"/>
      <c r="FV3519" s="1"/>
      <c r="FW3519" s="1"/>
      <c r="FX3519" s="1"/>
      <c r="FY3519" s="1"/>
      <c r="FZ3519" s="1"/>
      <c r="GA3519" s="1"/>
      <c r="GB3519" s="1"/>
      <c r="GC3519" s="1"/>
      <c r="GD3519" s="1"/>
      <c r="GE3519" s="1"/>
      <c r="GF3519" s="1"/>
      <c r="GG3519" s="1"/>
      <c r="GH3519" s="1"/>
      <c r="GI3519" s="1"/>
      <c r="GJ3519" s="1"/>
      <c r="GK3519"/>
      <c r="GL3519"/>
      <c r="GM3519"/>
      <c r="GN3519"/>
      <c r="GO3519"/>
      <c r="GP3519"/>
      <c r="GQ3519"/>
      <c r="GR3519"/>
      <c r="GS3519"/>
      <c r="GT3519"/>
      <c r="GU3519"/>
      <c r="GV3519"/>
      <c r="GW3519"/>
      <c r="GX3519"/>
      <c r="GY3519"/>
      <c r="GZ3519"/>
      <c r="HA3519"/>
      <c r="HB3519"/>
      <c r="HC3519"/>
      <c r="HD3519"/>
      <c r="HE3519"/>
    </row>
    <row r="3520" spans="4:213" s="25" customFormat="1" x14ac:dyDescent="0.25">
      <c r="D3520" s="19"/>
      <c r="E3520" s="19"/>
      <c r="F3520" s="20"/>
      <c r="G3520" s="20"/>
      <c r="H3520" s="20"/>
      <c r="I3520" s="20"/>
      <c r="J3520" s="21"/>
      <c r="K3520" s="21"/>
      <c r="L3520" s="20"/>
      <c r="M3520" s="20"/>
      <c r="N3520" s="22"/>
      <c r="O3520" s="22"/>
      <c r="P3520" s="22"/>
      <c r="Q3520" s="22"/>
      <c r="R3520" s="19"/>
      <c r="S3520" s="19"/>
      <c r="T3520" s="19"/>
      <c r="U3520" s="20"/>
      <c r="V3520" s="20"/>
      <c r="W3520" s="20"/>
      <c r="X3520" s="27"/>
      <c r="Y3520" s="253"/>
      <c r="Z3520" s="30"/>
      <c r="AA3520" s="30"/>
      <c r="AB3520" s="31"/>
      <c r="AC3520" s="31"/>
      <c r="AD3520" s="31"/>
      <c r="AE3520" s="31"/>
      <c r="AF3520" s="31"/>
      <c r="AG3520" s="241"/>
      <c r="AH3520" s="31"/>
      <c r="AI3520" s="31"/>
      <c r="AJ3520" s="31"/>
      <c r="AK3520" s="31"/>
      <c r="AL3520" s="120"/>
      <c r="AQ3520" s="26"/>
      <c r="AW3520" s="19"/>
      <c r="AX3520" s="19"/>
      <c r="AY3520" s="19"/>
      <c r="AZ3520" s="19"/>
      <c r="BA3520" s="19"/>
      <c r="BB3520" s="19"/>
      <c r="BC3520" s="1"/>
      <c r="BD3520"/>
      <c r="BE3520"/>
      <c r="BF3520" s="1"/>
      <c r="BG3520"/>
      <c r="BH3520"/>
      <c r="BI3520"/>
      <c r="BJ3520" s="1"/>
      <c r="BK3520" s="1"/>
      <c r="BL3520"/>
      <c r="BM3520" s="1"/>
      <c r="BN3520" s="1"/>
      <c r="BO3520" s="1"/>
      <c r="BP3520" s="1"/>
      <c r="BQ3520" s="1"/>
      <c r="BR3520" s="1"/>
      <c r="BS3520" s="1"/>
      <c r="BT3520" s="22"/>
      <c r="BU3520" s="1"/>
      <c r="BV3520" s="1"/>
      <c r="BW3520" s="1"/>
      <c r="BX3520" s="1"/>
      <c r="BY3520" s="1"/>
      <c r="BZ3520" s="1"/>
      <c r="CA3520" s="1"/>
      <c r="CB3520" s="1"/>
      <c r="CC3520" s="1"/>
      <c r="CD3520" s="1"/>
      <c r="CE3520" s="1"/>
      <c r="CF3520" s="1"/>
      <c r="CG3520" s="1"/>
      <c r="CH3520" s="1"/>
      <c r="CI3520" s="1"/>
      <c r="CJ3520" s="1"/>
      <c r="CK3520" s="1"/>
      <c r="CL3520" s="1"/>
      <c r="CM3520" s="1"/>
      <c r="CN3520" s="1"/>
      <c r="CO3520" s="1"/>
      <c r="CP3520" s="1"/>
      <c r="CQ3520" s="1"/>
      <c r="CR3520" s="1"/>
      <c r="CS3520" s="1"/>
      <c r="CT3520" s="1"/>
      <c r="CU3520" s="1"/>
      <c r="CV3520" s="1"/>
      <c r="CW3520" s="1"/>
      <c r="CX3520" s="1"/>
      <c r="CY3520" s="1"/>
      <c r="CZ3520" s="1"/>
      <c r="DA3520" s="1"/>
      <c r="DB3520" s="1"/>
      <c r="DC3520" s="1"/>
      <c r="DD3520" s="1"/>
      <c r="DE3520" s="1"/>
      <c r="DF3520" s="1"/>
      <c r="DG3520" s="1"/>
      <c r="DH3520" s="1"/>
      <c r="DI3520" s="1"/>
      <c r="DJ3520" s="1"/>
      <c r="DK3520" s="1"/>
      <c r="DL3520" s="1"/>
      <c r="DM3520" s="1"/>
      <c r="DN3520" s="1"/>
      <c r="DO3520" s="1"/>
      <c r="DP3520" s="1"/>
      <c r="DQ3520" s="1"/>
      <c r="DR3520" s="1"/>
      <c r="DS3520" s="1"/>
      <c r="DT3520" s="1"/>
      <c r="DU3520" s="1"/>
      <c r="DV3520" s="1"/>
      <c r="DW3520" s="1"/>
      <c r="DX3520" s="1"/>
      <c r="DY3520" s="1"/>
      <c r="DZ3520" s="1"/>
      <c r="EA3520" s="1"/>
      <c r="EB3520" s="1"/>
      <c r="EC3520" s="1"/>
      <c r="ED3520" s="1"/>
      <c r="EE3520" s="1"/>
      <c r="EF3520" s="1"/>
      <c r="EG3520" s="1"/>
      <c r="EH3520" s="1"/>
      <c r="EI3520" s="1"/>
      <c r="EJ3520" s="1"/>
      <c r="EK3520" s="1"/>
      <c r="EL3520" s="1"/>
      <c r="EM3520" s="1"/>
      <c r="EN3520" s="1"/>
      <c r="EO3520" s="1"/>
      <c r="EP3520" s="1"/>
      <c r="EQ3520" s="1"/>
      <c r="ER3520" s="1"/>
      <c r="ES3520" s="1"/>
      <c r="ET3520" s="1"/>
      <c r="EU3520" s="1"/>
      <c r="EV3520" s="1"/>
      <c r="EW3520" s="1"/>
      <c r="EX3520" s="1"/>
      <c r="EY3520" s="1"/>
      <c r="EZ3520" s="1"/>
      <c r="FA3520" s="1"/>
      <c r="FB3520" s="1"/>
      <c r="FC3520" s="1"/>
      <c r="FD3520" s="1"/>
      <c r="FE3520" s="1"/>
      <c r="FF3520" s="1"/>
      <c r="FG3520" s="1"/>
      <c r="FH3520" s="1"/>
      <c r="FI3520" s="1"/>
      <c r="FJ3520" s="1"/>
      <c r="FK3520" s="1"/>
      <c r="FL3520" s="1"/>
      <c r="FM3520" s="1"/>
      <c r="FN3520" s="1"/>
      <c r="FO3520" s="1"/>
      <c r="FP3520" s="1"/>
      <c r="FQ3520" s="1"/>
      <c r="FR3520" s="1"/>
      <c r="FS3520" s="1"/>
      <c r="FT3520" s="1"/>
      <c r="FU3520" s="1"/>
      <c r="FV3520" s="1"/>
      <c r="FW3520" s="1"/>
      <c r="FX3520" s="1"/>
      <c r="FY3520" s="1"/>
      <c r="FZ3520" s="1"/>
      <c r="GA3520" s="1"/>
      <c r="GB3520" s="1"/>
      <c r="GC3520" s="1"/>
      <c r="GD3520" s="1"/>
      <c r="GE3520" s="1"/>
      <c r="GF3520" s="1"/>
      <c r="GG3520" s="1"/>
      <c r="GH3520" s="1"/>
      <c r="GI3520" s="1"/>
      <c r="GJ3520" s="1"/>
      <c r="GK3520"/>
      <c r="GL3520"/>
      <c r="GM3520"/>
      <c r="GN3520"/>
      <c r="GO3520"/>
      <c r="GP3520"/>
      <c r="GQ3520"/>
      <c r="GR3520"/>
      <c r="GS3520"/>
      <c r="GT3520"/>
      <c r="GU3520"/>
      <c r="GV3520"/>
      <c r="GW3520"/>
      <c r="GX3520"/>
      <c r="GY3520"/>
      <c r="GZ3520"/>
      <c r="HA3520"/>
      <c r="HB3520"/>
      <c r="HC3520"/>
      <c r="HD3520"/>
      <c r="HE3520"/>
    </row>
    <row r="3521" spans="4:213" s="25" customFormat="1" x14ac:dyDescent="0.25">
      <c r="D3521" s="19"/>
      <c r="E3521" s="19"/>
      <c r="F3521" s="20"/>
      <c r="G3521" s="20"/>
      <c r="H3521" s="20"/>
      <c r="I3521" s="20"/>
      <c r="J3521" s="21"/>
      <c r="K3521" s="21"/>
      <c r="L3521" s="20"/>
      <c r="M3521" s="20"/>
      <c r="N3521" s="22"/>
      <c r="O3521" s="22"/>
      <c r="P3521" s="22"/>
      <c r="Q3521" s="22"/>
      <c r="R3521" s="19"/>
      <c r="S3521" s="19"/>
      <c r="T3521" s="19"/>
      <c r="U3521" s="20"/>
      <c r="V3521" s="20"/>
      <c r="W3521" s="20"/>
      <c r="X3521" s="27"/>
      <c r="Y3521" s="253"/>
      <c r="Z3521" s="30"/>
      <c r="AA3521" s="30"/>
      <c r="AB3521" s="31"/>
      <c r="AC3521" s="31"/>
      <c r="AD3521" s="31"/>
      <c r="AE3521" s="31"/>
      <c r="AF3521" s="31"/>
      <c r="AG3521" s="241"/>
      <c r="AH3521" s="31"/>
      <c r="AI3521" s="31"/>
      <c r="AJ3521" s="31"/>
      <c r="AK3521" s="31"/>
      <c r="AL3521" s="120"/>
      <c r="AQ3521" s="26"/>
      <c r="AW3521" s="19"/>
      <c r="AX3521" s="19"/>
      <c r="AY3521" s="19"/>
      <c r="AZ3521" s="19"/>
      <c r="BA3521" s="19"/>
      <c r="BB3521" s="19"/>
      <c r="BC3521" s="1"/>
      <c r="BD3521"/>
      <c r="BE3521"/>
      <c r="BF3521" s="1"/>
      <c r="BG3521"/>
      <c r="BH3521"/>
      <c r="BI3521"/>
      <c r="BJ3521" s="1"/>
      <c r="BK3521" s="1"/>
      <c r="BL3521"/>
      <c r="BM3521" s="1"/>
      <c r="BN3521" s="1"/>
      <c r="BO3521" s="1"/>
      <c r="BP3521" s="1"/>
      <c r="BQ3521" s="1"/>
      <c r="BR3521" s="1"/>
      <c r="BS3521" s="1"/>
      <c r="BT3521" s="22"/>
      <c r="BU3521" s="1"/>
      <c r="BV3521" s="1"/>
      <c r="BW3521" s="1"/>
      <c r="BX3521" s="1"/>
      <c r="BY3521" s="1"/>
      <c r="BZ3521" s="1"/>
      <c r="CA3521" s="1"/>
      <c r="CB3521" s="1"/>
      <c r="CC3521" s="1"/>
      <c r="CD3521" s="1"/>
      <c r="CE3521" s="1"/>
      <c r="CF3521" s="1"/>
      <c r="CG3521" s="1"/>
      <c r="CH3521" s="1"/>
      <c r="CI3521" s="1"/>
      <c r="CJ3521" s="1"/>
      <c r="CK3521" s="1"/>
      <c r="CL3521" s="1"/>
      <c r="CM3521" s="1"/>
      <c r="CN3521" s="1"/>
      <c r="CO3521" s="1"/>
      <c r="CP3521" s="1"/>
      <c r="CQ3521" s="1"/>
      <c r="CR3521" s="1"/>
      <c r="CS3521" s="1"/>
      <c r="CT3521" s="1"/>
      <c r="CU3521" s="1"/>
      <c r="CV3521" s="1"/>
      <c r="CW3521" s="1"/>
      <c r="CX3521" s="1"/>
      <c r="CY3521" s="1"/>
      <c r="CZ3521" s="1"/>
      <c r="DA3521" s="1"/>
      <c r="DB3521" s="1"/>
      <c r="DC3521" s="1"/>
      <c r="DD3521" s="1"/>
      <c r="DE3521" s="1"/>
      <c r="DF3521" s="1"/>
      <c r="DG3521" s="1"/>
      <c r="DH3521" s="1"/>
      <c r="DI3521" s="1"/>
      <c r="DJ3521" s="1"/>
      <c r="DK3521" s="1"/>
      <c r="DL3521" s="1"/>
      <c r="DM3521" s="1"/>
      <c r="DN3521" s="1"/>
      <c r="DO3521" s="1"/>
      <c r="DP3521" s="1"/>
      <c r="DQ3521" s="1"/>
      <c r="DR3521" s="1"/>
      <c r="DS3521" s="1"/>
      <c r="DT3521" s="1"/>
      <c r="DU3521" s="1"/>
      <c r="DV3521" s="1"/>
      <c r="DW3521" s="1"/>
      <c r="DX3521" s="1"/>
      <c r="DY3521" s="1"/>
      <c r="DZ3521" s="1"/>
      <c r="EA3521" s="1"/>
      <c r="EB3521" s="1"/>
      <c r="EC3521" s="1"/>
      <c r="ED3521" s="1"/>
      <c r="EE3521" s="1"/>
      <c r="EF3521" s="1"/>
      <c r="EG3521" s="1"/>
      <c r="EH3521" s="1"/>
      <c r="EI3521" s="1"/>
      <c r="EJ3521" s="1"/>
      <c r="EK3521" s="1"/>
      <c r="EL3521" s="1"/>
      <c r="EM3521" s="1"/>
      <c r="EN3521" s="1"/>
      <c r="EO3521" s="1"/>
      <c r="EP3521" s="1"/>
      <c r="EQ3521" s="1"/>
      <c r="ER3521" s="1"/>
      <c r="ES3521" s="1"/>
      <c r="ET3521" s="1"/>
      <c r="EU3521" s="1"/>
      <c r="EV3521" s="1"/>
      <c r="EW3521" s="1"/>
      <c r="EX3521" s="1"/>
      <c r="EY3521" s="1"/>
      <c r="EZ3521" s="1"/>
      <c r="FA3521" s="1"/>
      <c r="FB3521" s="1"/>
      <c r="FC3521" s="1"/>
      <c r="FD3521" s="1"/>
      <c r="FE3521" s="1"/>
      <c r="FF3521" s="1"/>
      <c r="FG3521" s="1"/>
      <c r="FH3521" s="1"/>
      <c r="FI3521" s="1"/>
      <c r="FJ3521" s="1"/>
      <c r="FK3521" s="1"/>
      <c r="FL3521" s="1"/>
      <c r="FM3521" s="1"/>
      <c r="FN3521" s="1"/>
      <c r="FO3521" s="1"/>
      <c r="FP3521" s="1"/>
      <c r="FQ3521" s="1"/>
      <c r="FR3521" s="1"/>
      <c r="FS3521" s="1"/>
      <c r="FT3521" s="1"/>
      <c r="FU3521" s="1"/>
      <c r="FV3521" s="1"/>
      <c r="FW3521" s="1"/>
      <c r="FX3521" s="1"/>
      <c r="FY3521" s="1"/>
      <c r="FZ3521" s="1"/>
      <c r="GA3521" s="1"/>
      <c r="GB3521" s="1"/>
      <c r="GC3521" s="1"/>
      <c r="GD3521" s="1"/>
      <c r="GE3521" s="1"/>
      <c r="GF3521" s="1"/>
      <c r="GG3521" s="1"/>
      <c r="GH3521" s="1"/>
      <c r="GI3521" s="1"/>
      <c r="GJ3521" s="1"/>
      <c r="GK3521"/>
      <c r="GL3521"/>
      <c r="GM3521"/>
      <c r="GN3521"/>
      <c r="GO3521"/>
      <c r="GP3521"/>
      <c r="GQ3521"/>
      <c r="GR3521"/>
      <c r="GS3521"/>
      <c r="GT3521"/>
      <c r="GU3521"/>
      <c r="GV3521"/>
      <c r="GW3521"/>
      <c r="GX3521"/>
      <c r="GY3521"/>
      <c r="GZ3521"/>
      <c r="HA3521"/>
      <c r="HB3521"/>
      <c r="HC3521"/>
      <c r="HD3521"/>
      <c r="HE3521"/>
    </row>
    <row r="3522" spans="4:213" s="25" customFormat="1" x14ac:dyDescent="0.25">
      <c r="D3522" s="19"/>
      <c r="E3522" s="19"/>
      <c r="F3522" s="20"/>
      <c r="G3522" s="20"/>
      <c r="H3522" s="20"/>
      <c r="I3522" s="20"/>
      <c r="J3522" s="21"/>
      <c r="K3522" s="21"/>
      <c r="L3522" s="20"/>
      <c r="M3522" s="20"/>
      <c r="N3522" s="22"/>
      <c r="O3522" s="22"/>
      <c r="P3522" s="22"/>
      <c r="Q3522" s="22"/>
      <c r="R3522" s="19"/>
      <c r="S3522" s="19"/>
      <c r="T3522" s="19"/>
      <c r="U3522" s="20"/>
      <c r="V3522" s="20"/>
      <c r="W3522" s="20"/>
      <c r="X3522" s="27"/>
      <c r="Y3522" s="253"/>
      <c r="Z3522" s="30"/>
      <c r="AA3522" s="30"/>
      <c r="AB3522" s="31"/>
      <c r="AC3522" s="31"/>
      <c r="AD3522" s="31"/>
      <c r="AE3522" s="31"/>
      <c r="AF3522" s="31"/>
      <c r="AG3522" s="241"/>
      <c r="AH3522" s="31"/>
      <c r="AI3522" s="31"/>
      <c r="AJ3522" s="31"/>
      <c r="AK3522" s="31"/>
      <c r="AL3522" s="120"/>
      <c r="AQ3522" s="26"/>
      <c r="AW3522" s="19"/>
      <c r="AX3522" s="19"/>
      <c r="AY3522" s="19"/>
      <c r="AZ3522" s="19"/>
      <c r="BA3522" s="19"/>
      <c r="BB3522" s="19"/>
      <c r="BC3522" s="1"/>
      <c r="BD3522"/>
      <c r="BE3522"/>
      <c r="BF3522" s="1"/>
      <c r="BG3522"/>
      <c r="BH3522"/>
      <c r="BI3522"/>
      <c r="BJ3522" s="1"/>
      <c r="BK3522" s="1"/>
      <c r="BL3522"/>
      <c r="BM3522" s="1"/>
      <c r="BN3522" s="1"/>
      <c r="BO3522" s="1"/>
      <c r="BP3522" s="1"/>
      <c r="BQ3522" s="1"/>
      <c r="BR3522" s="1"/>
      <c r="BS3522" s="1"/>
      <c r="BT3522" s="22"/>
      <c r="BU3522" s="1"/>
      <c r="BV3522" s="1"/>
      <c r="BW3522" s="1"/>
      <c r="BX3522" s="1"/>
      <c r="BY3522" s="1"/>
      <c r="BZ3522" s="1"/>
      <c r="CA3522" s="1"/>
      <c r="CB3522" s="1"/>
      <c r="CC3522" s="1"/>
      <c r="CD3522" s="1"/>
      <c r="CE3522" s="1"/>
      <c r="CF3522" s="1"/>
      <c r="CG3522" s="1"/>
      <c r="CH3522" s="1"/>
      <c r="CI3522" s="1"/>
      <c r="CJ3522" s="1"/>
      <c r="CK3522" s="1"/>
      <c r="CL3522" s="1"/>
      <c r="CM3522" s="1"/>
      <c r="CN3522" s="1"/>
      <c r="CO3522" s="1"/>
      <c r="CP3522" s="1"/>
      <c r="CQ3522" s="1"/>
      <c r="CR3522" s="1"/>
      <c r="CS3522" s="1"/>
      <c r="CT3522" s="1"/>
      <c r="CU3522" s="1"/>
      <c r="CV3522" s="1"/>
      <c r="CW3522" s="1"/>
      <c r="CX3522" s="1"/>
      <c r="CY3522" s="1"/>
      <c r="CZ3522" s="1"/>
      <c r="DA3522" s="1"/>
      <c r="DB3522" s="1"/>
      <c r="DC3522" s="1"/>
      <c r="DD3522" s="1"/>
      <c r="DE3522" s="1"/>
      <c r="DF3522" s="1"/>
      <c r="DG3522" s="1"/>
      <c r="DH3522" s="1"/>
      <c r="DI3522" s="1"/>
      <c r="DJ3522" s="1"/>
      <c r="DK3522" s="1"/>
      <c r="DL3522" s="1"/>
      <c r="DM3522" s="1"/>
      <c r="DN3522" s="1"/>
      <c r="DO3522" s="1"/>
      <c r="DP3522" s="1"/>
      <c r="DQ3522" s="1"/>
      <c r="DR3522" s="1"/>
      <c r="DS3522" s="1"/>
      <c r="DT3522" s="1"/>
      <c r="DU3522" s="1"/>
      <c r="DV3522" s="1"/>
      <c r="DW3522" s="1"/>
      <c r="DX3522" s="1"/>
      <c r="DY3522" s="1"/>
      <c r="DZ3522" s="1"/>
      <c r="EA3522" s="1"/>
      <c r="EB3522" s="1"/>
      <c r="EC3522" s="1"/>
      <c r="ED3522" s="1"/>
      <c r="EE3522" s="1"/>
      <c r="EF3522" s="1"/>
      <c r="EG3522" s="1"/>
      <c r="EH3522" s="1"/>
      <c r="EI3522" s="1"/>
      <c r="EJ3522" s="1"/>
      <c r="EK3522" s="1"/>
      <c r="EL3522" s="1"/>
      <c r="EM3522" s="1"/>
      <c r="EN3522" s="1"/>
      <c r="EO3522" s="1"/>
      <c r="EP3522" s="1"/>
      <c r="EQ3522" s="1"/>
      <c r="ER3522" s="1"/>
      <c r="ES3522" s="1"/>
      <c r="ET3522" s="1"/>
      <c r="EU3522" s="1"/>
      <c r="EV3522" s="1"/>
      <c r="EW3522" s="1"/>
      <c r="EX3522" s="1"/>
      <c r="EY3522" s="1"/>
      <c r="EZ3522" s="1"/>
      <c r="FA3522" s="1"/>
      <c r="FB3522" s="1"/>
      <c r="FC3522" s="1"/>
      <c r="FD3522" s="1"/>
      <c r="FE3522" s="1"/>
      <c r="FF3522" s="1"/>
      <c r="FG3522" s="1"/>
      <c r="FH3522" s="1"/>
      <c r="FI3522" s="1"/>
      <c r="FJ3522" s="1"/>
      <c r="FK3522" s="1"/>
      <c r="FL3522" s="1"/>
      <c r="FM3522" s="1"/>
      <c r="FN3522" s="1"/>
      <c r="FO3522" s="1"/>
      <c r="FP3522" s="1"/>
      <c r="FQ3522" s="1"/>
      <c r="FR3522" s="1"/>
      <c r="FS3522" s="1"/>
      <c r="FT3522" s="1"/>
      <c r="FU3522" s="1"/>
      <c r="FV3522" s="1"/>
      <c r="FW3522" s="1"/>
      <c r="FX3522" s="1"/>
      <c r="FY3522" s="1"/>
      <c r="FZ3522" s="1"/>
      <c r="GA3522" s="1"/>
      <c r="GB3522" s="1"/>
      <c r="GC3522" s="1"/>
      <c r="GD3522" s="1"/>
      <c r="GE3522" s="1"/>
      <c r="GF3522" s="1"/>
      <c r="GG3522" s="1"/>
      <c r="GH3522" s="1"/>
      <c r="GI3522" s="1"/>
      <c r="GJ3522" s="1"/>
      <c r="GK3522"/>
      <c r="GL3522"/>
      <c r="GM3522"/>
      <c r="GN3522"/>
      <c r="GO3522"/>
      <c r="GP3522"/>
      <c r="GQ3522"/>
      <c r="GR3522"/>
      <c r="GS3522"/>
      <c r="GT3522"/>
      <c r="GU3522"/>
      <c r="GV3522"/>
      <c r="GW3522"/>
      <c r="GX3522"/>
      <c r="GY3522"/>
      <c r="GZ3522"/>
      <c r="HA3522"/>
      <c r="HB3522"/>
      <c r="HC3522"/>
      <c r="HD3522"/>
      <c r="HE3522"/>
    </row>
    <row r="3523" spans="4:213" s="25" customFormat="1" x14ac:dyDescent="0.25">
      <c r="D3523" s="19"/>
      <c r="E3523" s="19"/>
      <c r="F3523" s="20"/>
      <c r="G3523" s="20"/>
      <c r="H3523" s="20"/>
      <c r="I3523" s="20"/>
      <c r="J3523" s="21"/>
      <c r="K3523" s="21"/>
      <c r="L3523" s="20"/>
      <c r="M3523" s="20"/>
      <c r="N3523" s="22"/>
      <c r="O3523" s="22"/>
      <c r="P3523" s="22"/>
      <c r="Q3523" s="22"/>
      <c r="R3523" s="19"/>
      <c r="S3523" s="19"/>
      <c r="T3523" s="19"/>
      <c r="U3523" s="20"/>
      <c r="V3523" s="20"/>
      <c r="W3523" s="20"/>
      <c r="X3523" s="27"/>
      <c r="Y3523" s="253"/>
      <c r="Z3523" s="30"/>
      <c r="AA3523" s="30"/>
      <c r="AB3523" s="31"/>
      <c r="AC3523" s="31"/>
      <c r="AD3523" s="31"/>
      <c r="AE3523" s="31"/>
      <c r="AF3523" s="31"/>
      <c r="AG3523" s="241"/>
      <c r="AH3523" s="31"/>
      <c r="AI3523" s="31"/>
      <c r="AJ3523" s="31"/>
      <c r="AK3523" s="31"/>
      <c r="AL3523" s="120"/>
      <c r="AQ3523" s="26"/>
      <c r="AW3523" s="19"/>
      <c r="AX3523" s="19"/>
      <c r="AY3523" s="19"/>
      <c r="AZ3523" s="19"/>
      <c r="BA3523" s="19"/>
      <c r="BB3523" s="19"/>
      <c r="BC3523" s="1"/>
      <c r="BD3523"/>
      <c r="BE3523"/>
      <c r="BF3523" s="1"/>
      <c r="BG3523"/>
      <c r="BH3523"/>
      <c r="BI3523"/>
      <c r="BJ3523" s="1"/>
      <c r="BK3523" s="1"/>
      <c r="BL3523"/>
      <c r="BM3523" s="1"/>
      <c r="BN3523" s="1"/>
      <c r="BO3523" s="1"/>
      <c r="BP3523" s="1"/>
      <c r="BQ3523" s="1"/>
      <c r="BR3523" s="1"/>
      <c r="BS3523" s="1"/>
      <c r="BT3523" s="22"/>
      <c r="BU3523" s="1"/>
      <c r="BV3523" s="1"/>
      <c r="BW3523" s="1"/>
      <c r="BX3523" s="1"/>
      <c r="BY3523" s="1"/>
      <c r="BZ3523" s="1"/>
      <c r="CA3523" s="1"/>
      <c r="CB3523" s="1"/>
      <c r="CC3523" s="1"/>
      <c r="CD3523" s="1"/>
      <c r="CE3523" s="1"/>
      <c r="CF3523" s="1"/>
      <c r="CG3523" s="1"/>
      <c r="CH3523" s="1"/>
      <c r="CI3523" s="1"/>
      <c r="CJ3523" s="1"/>
      <c r="CK3523" s="1"/>
      <c r="CL3523" s="1"/>
      <c r="CM3523" s="1"/>
      <c r="CN3523" s="1"/>
      <c r="CO3523" s="1"/>
      <c r="CP3523" s="1"/>
      <c r="CQ3523" s="1"/>
      <c r="CR3523" s="1"/>
      <c r="CS3523" s="1"/>
      <c r="CT3523" s="1"/>
      <c r="CU3523" s="1"/>
      <c r="CV3523" s="1"/>
      <c r="CW3523" s="1"/>
      <c r="CX3523" s="1"/>
      <c r="CY3523" s="1"/>
      <c r="CZ3523" s="1"/>
      <c r="DA3523" s="1"/>
      <c r="DB3523" s="1"/>
      <c r="DC3523" s="1"/>
      <c r="DD3523" s="1"/>
      <c r="DE3523" s="1"/>
      <c r="DF3523" s="1"/>
      <c r="DG3523" s="1"/>
      <c r="DH3523" s="1"/>
      <c r="DI3523" s="1"/>
      <c r="DJ3523" s="1"/>
      <c r="DK3523" s="1"/>
      <c r="DL3523" s="1"/>
      <c r="DM3523" s="1"/>
      <c r="DN3523" s="1"/>
      <c r="DO3523" s="1"/>
      <c r="DP3523" s="1"/>
      <c r="DQ3523" s="1"/>
      <c r="DR3523" s="1"/>
      <c r="DS3523" s="1"/>
      <c r="DT3523" s="1"/>
      <c r="DU3523" s="1"/>
      <c r="DV3523" s="1"/>
      <c r="DW3523" s="1"/>
      <c r="DX3523" s="1"/>
      <c r="DY3523" s="1"/>
      <c r="DZ3523" s="1"/>
      <c r="EA3523" s="1"/>
      <c r="EB3523" s="1"/>
      <c r="EC3523" s="1"/>
      <c r="ED3523" s="1"/>
      <c r="EE3523" s="1"/>
      <c r="EF3523" s="1"/>
      <c r="EG3523" s="1"/>
      <c r="EH3523" s="1"/>
      <c r="EI3523" s="1"/>
      <c r="EJ3523" s="1"/>
      <c r="EK3523" s="1"/>
      <c r="EL3523" s="1"/>
      <c r="EM3523" s="1"/>
      <c r="EN3523" s="1"/>
      <c r="EO3523" s="1"/>
      <c r="EP3523" s="1"/>
      <c r="EQ3523" s="1"/>
      <c r="ER3523" s="1"/>
      <c r="ES3523" s="1"/>
      <c r="ET3523" s="1"/>
      <c r="EU3523" s="1"/>
      <c r="EV3523" s="1"/>
      <c r="EW3523" s="1"/>
      <c r="EX3523" s="1"/>
      <c r="EY3523" s="1"/>
      <c r="EZ3523" s="1"/>
      <c r="FA3523" s="1"/>
      <c r="FB3523" s="1"/>
      <c r="FC3523" s="1"/>
      <c r="FD3523" s="1"/>
      <c r="FE3523" s="1"/>
      <c r="FF3523" s="1"/>
      <c r="FG3523" s="1"/>
      <c r="FH3523" s="1"/>
      <c r="FI3523" s="1"/>
      <c r="FJ3523" s="1"/>
      <c r="FK3523" s="1"/>
      <c r="FL3523" s="1"/>
      <c r="FM3523" s="1"/>
      <c r="FN3523" s="1"/>
      <c r="FO3523" s="1"/>
      <c r="FP3523" s="1"/>
      <c r="FQ3523" s="1"/>
      <c r="FR3523" s="1"/>
      <c r="FS3523" s="1"/>
      <c r="FT3523" s="1"/>
      <c r="FU3523" s="1"/>
      <c r="FV3523" s="1"/>
      <c r="FW3523" s="1"/>
      <c r="FX3523" s="1"/>
      <c r="FY3523" s="1"/>
      <c r="FZ3523" s="1"/>
      <c r="GA3523" s="1"/>
      <c r="GB3523" s="1"/>
      <c r="GC3523" s="1"/>
      <c r="GD3523" s="1"/>
      <c r="GE3523" s="1"/>
      <c r="GF3523" s="1"/>
      <c r="GG3523" s="1"/>
      <c r="GH3523" s="1"/>
      <c r="GI3523" s="1"/>
      <c r="GJ3523" s="1"/>
      <c r="GK3523"/>
      <c r="GL3523"/>
      <c r="GM3523"/>
      <c r="GN3523"/>
      <c r="GO3523"/>
      <c r="GP3523"/>
      <c r="GQ3523"/>
      <c r="GR3523"/>
      <c r="GS3523"/>
      <c r="GT3523"/>
      <c r="GU3523"/>
      <c r="GV3523"/>
      <c r="GW3523"/>
      <c r="GX3523"/>
      <c r="GY3523"/>
      <c r="GZ3523"/>
      <c r="HA3523"/>
      <c r="HB3523"/>
      <c r="HC3523"/>
      <c r="HD3523"/>
      <c r="HE3523"/>
    </row>
    <row r="3524" spans="4:213" s="25" customFormat="1" x14ac:dyDescent="0.25">
      <c r="D3524" s="19"/>
      <c r="E3524" s="19"/>
      <c r="F3524" s="20"/>
      <c r="G3524" s="20"/>
      <c r="H3524" s="20"/>
      <c r="I3524" s="20"/>
      <c r="J3524" s="21"/>
      <c r="K3524" s="21"/>
      <c r="L3524" s="20"/>
      <c r="M3524" s="20"/>
      <c r="N3524" s="22"/>
      <c r="O3524" s="22"/>
      <c r="P3524" s="22"/>
      <c r="Q3524" s="22"/>
      <c r="R3524" s="19"/>
      <c r="S3524" s="19"/>
      <c r="T3524" s="19"/>
      <c r="U3524" s="20"/>
      <c r="V3524" s="20"/>
      <c r="W3524" s="20"/>
      <c r="X3524" s="27"/>
      <c r="Y3524" s="253"/>
      <c r="Z3524" s="30"/>
      <c r="AA3524" s="30"/>
      <c r="AB3524" s="31"/>
      <c r="AC3524" s="31"/>
      <c r="AD3524" s="31"/>
      <c r="AE3524" s="31"/>
      <c r="AF3524" s="31"/>
      <c r="AG3524" s="241"/>
      <c r="AH3524" s="31"/>
      <c r="AI3524" s="31"/>
      <c r="AJ3524" s="31"/>
      <c r="AK3524" s="31"/>
      <c r="AL3524" s="120"/>
      <c r="AQ3524" s="26"/>
      <c r="AW3524" s="19"/>
      <c r="AX3524" s="19"/>
      <c r="AY3524" s="19"/>
      <c r="AZ3524" s="19"/>
      <c r="BA3524" s="19"/>
      <c r="BB3524" s="19"/>
      <c r="BC3524" s="1"/>
      <c r="BD3524"/>
      <c r="BE3524"/>
      <c r="BF3524" s="1"/>
      <c r="BG3524"/>
      <c r="BH3524"/>
      <c r="BI3524"/>
      <c r="BJ3524" s="1"/>
      <c r="BK3524" s="1"/>
      <c r="BL3524"/>
      <c r="BM3524" s="1"/>
      <c r="BN3524" s="1"/>
      <c r="BO3524" s="1"/>
      <c r="BP3524" s="1"/>
      <c r="BQ3524" s="1"/>
      <c r="BR3524" s="1"/>
      <c r="BS3524" s="1"/>
      <c r="BT3524" s="22"/>
      <c r="BU3524" s="1"/>
      <c r="BV3524" s="1"/>
      <c r="BW3524" s="1"/>
      <c r="BX3524" s="1"/>
      <c r="BY3524" s="1"/>
      <c r="BZ3524" s="1"/>
      <c r="CA3524" s="1"/>
      <c r="CB3524" s="1"/>
      <c r="CC3524" s="1"/>
      <c r="CD3524" s="1"/>
      <c r="CE3524" s="1"/>
      <c r="CF3524" s="1"/>
      <c r="CG3524" s="1"/>
      <c r="CH3524" s="1"/>
      <c r="CI3524" s="1"/>
      <c r="CJ3524" s="1"/>
      <c r="CK3524" s="1"/>
      <c r="CL3524" s="1"/>
      <c r="CM3524" s="1"/>
      <c r="CN3524" s="1"/>
      <c r="CO3524" s="1"/>
      <c r="CP3524" s="1"/>
      <c r="CQ3524" s="1"/>
      <c r="CR3524" s="1"/>
      <c r="CS3524" s="1"/>
      <c r="CT3524" s="1"/>
      <c r="CU3524" s="1"/>
      <c r="CV3524" s="1"/>
      <c r="CW3524" s="1"/>
      <c r="CX3524" s="1"/>
      <c r="CY3524" s="1"/>
      <c r="CZ3524" s="1"/>
      <c r="DA3524" s="1"/>
      <c r="DB3524" s="1"/>
      <c r="DC3524" s="1"/>
      <c r="DD3524" s="1"/>
      <c r="DE3524" s="1"/>
      <c r="DF3524" s="1"/>
      <c r="DG3524" s="1"/>
      <c r="DH3524" s="1"/>
      <c r="DI3524" s="1"/>
      <c r="DJ3524" s="1"/>
      <c r="DK3524" s="1"/>
      <c r="DL3524" s="1"/>
      <c r="DM3524" s="1"/>
      <c r="DN3524" s="1"/>
      <c r="DO3524" s="1"/>
      <c r="DP3524" s="1"/>
      <c r="DQ3524" s="1"/>
      <c r="DR3524" s="1"/>
      <c r="DS3524" s="1"/>
      <c r="DT3524" s="1"/>
      <c r="DU3524" s="1"/>
      <c r="DV3524" s="1"/>
      <c r="DW3524" s="1"/>
      <c r="DX3524" s="1"/>
      <c r="DY3524" s="1"/>
      <c r="DZ3524" s="1"/>
      <c r="EA3524" s="1"/>
      <c r="EB3524" s="1"/>
      <c r="EC3524" s="1"/>
      <c r="ED3524" s="1"/>
      <c r="EE3524" s="1"/>
      <c r="EF3524" s="1"/>
      <c r="EG3524" s="1"/>
      <c r="EH3524" s="1"/>
      <c r="EI3524" s="1"/>
      <c r="EJ3524" s="1"/>
      <c r="EK3524" s="1"/>
      <c r="EL3524" s="1"/>
      <c r="EM3524" s="1"/>
      <c r="EN3524" s="1"/>
      <c r="EO3524" s="1"/>
      <c r="EP3524" s="1"/>
      <c r="EQ3524" s="1"/>
      <c r="ER3524" s="1"/>
      <c r="ES3524" s="1"/>
      <c r="ET3524" s="1"/>
      <c r="EU3524" s="1"/>
      <c r="EV3524" s="1"/>
      <c r="EW3524" s="1"/>
      <c r="EX3524" s="1"/>
      <c r="EY3524" s="1"/>
      <c r="EZ3524" s="1"/>
      <c r="FA3524" s="1"/>
      <c r="FB3524" s="1"/>
      <c r="FC3524" s="1"/>
      <c r="FD3524" s="1"/>
      <c r="FE3524" s="1"/>
      <c r="FF3524" s="1"/>
      <c r="FG3524" s="1"/>
      <c r="FH3524" s="1"/>
      <c r="FI3524" s="1"/>
      <c r="FJ3524" s="1"/>
      <c r="FK3524" s="1"/>
      <c r="FL3524" s="1"/>
      <c r="FM3524" s="1"/>
      <c r="FN3524" s="1"/>
      <c r="FO3524" s="1"/>
      <c r="FP3524" s="1"/>
      <c r="FQ3524" s="1"/>
      <c r="FR3524" s="1"/>
      <c r="FS3524" s="1"/>
      <c r="FT3524" s="1"/>
      <c r="FU3524" s="1"/>
      <c r="FV3524" s="1"/>
      <c r="FW3524" s="1"/>
      <c r="FX3524" s="1"/>
      <c r="FY3524" s="1"/>
      <c r="FZ3524" s="1"/>
      <c r="GA3524" s="1"/>
      <c r="GB3524" s="1"/>
      <c r="GC3524" s="1"/>
      <c r="GD3524" s="1"/>
      <c r="GE3524" s="1"/>
      <c r="GF3524" s="1"/>
      <c r="GG3524" s="1"/>
      <c r="GH3524" s="1"/>
      <c r="GI3524" s="1"/>
      <c r="GJ3524" s="1"/>
      <c r="GK3524"/>
      <c r="GL3524"/>
      <c r="GM3524"/>
      <c r="GN3524"/>
      <c r="GO3524"/>
      <c r="GP3524"/>
      <c r="GQ3524"/>
      <c r="GR3524"/>
      <c r="GS3524"/>
      <c r="GT3524"/>
      <c r="GU3524"/>
      <c r="GV3524"/>
      <c r="GW3524"/>
      <c r="GX3524"/>
      <c r="GY3524"/>
      <c r="GZ3524"/>
      <c r="HA3524"/>
      <c r="HB3524"/>
      <c r="HC3524"/>
      <c r="HD3524"/>
      <c r="HE3524"/>
    </row>
    <row r="3525" spans="4:213" s="25" customFormat="1" x14ac:dyDescent="0.25">
      <c r="D3525" s="19"/>
      <c r="E3525" s="19"/>
      <c r="F3525" s="20"/>
      <c r="G3525" s="20"/>
      <c r="H3525" s="20"/>
      <c r="I3525" s="20"/>
      <c r="J3525" s="21"/>
      <c r="K3525" s="21"/>
      <c r="L3525" s="20"/>
      <c r="M3525" s="20"/>
      <c r="N3525" s="22"/>
      <c r="O3525" s="22"/>
      <c r="P3525" s="22"/>
      <c r="Q3525" s="22"/>
      <c r="R3525" s="19"/>
      <c r="S3525" s="19"/>
      <c r="T3525" s="19"/>
      <c r="U3525" s="20"/>
      <c r="V3525" s="20"/>
      <c r="W3525" s="20"/>
      <c r="X3525" s="27"/>
      <c r="Y3525" s="253"/>
      <c r="Z3525" s="30"/>
      <c r="AA3525" s="30"/>
      <c r="AB3525" s="31"/>
      <c r="AC3525" s="31"/>
      <c r="AD3525" s="31"/>
      <c r="AE3525" s="31"/>
      <c r="AF3525" s="31"/>
      <c r="AG3525" s="241"/>
      <c r="AH3525" s="31"/>
      <c r="AI3525" s="31"/>
      <c r="AJ3525" s="31"/>
      <c r="AK3525" s="31"/>
      <c r="AL3525" s="120"/>
      <c r="AQ3525" s="26"/>
      <c r="AW3525" s="19"/>
      <c r="AX3525" s="19"/>
      <c r="AY3525" s="19"/>
      <c r="AZ3525" s="19"/>
      <c r="BA3525" s="19"/>
      <c r="BB3525" s="19"/>
      <c r="BC3525" s="1"/>
      <c r="BD3525"/>
      <c r="BE3525"/>
      <c r="BF3525" s="1"/>
      <c r="BG3525"/>
      <c r="BH3525"/>
      <c r="BI3525"/>
      <c r="BJ3525" s="1"/>
      <c r="BK3525" s="1"/>
      <c r="BL3525"/>
      <c r="BM3525" s="1"/>
      <c r="BN3525" s="1"/>
      <c r="BO3525" s="1"/>
      <c r="BP3525" s="1"/>
      <c r="BQ3525" s="1"/>
      <c r="BR3525" s="1"/>
      <c r="BS3525" s="1"/>
      <c r="BT3525" s="22"/>
      <c r="BU3525" s="1"/>
      <c r="BV3525" s="1"/>
      <c r="BW3525" s="1"/>
      <c r="BX3525" s="1"/>
      <c r="BY3525" s="1"/>
      <c r="BZ3525" s="1"/>
      <c r="CA3525" s="1"/>
      <c r="CB3525" s="1"/>
      <c r="CC3525" s="1"/>
      <c r="CD3525" s="1"/>
      <c r="CE3525" s="1"/>
      <c r="CF3525" s="1"/>
      <c r="CG3525" s="1"/>
      <c r="CH3525" s="1"/>
      <c r="CI3525" s="1"/>
      <c r="CJ3525" s="1"/>
      <c r="CK3525" s="1"/>
      <c r="CL3525" s="1"/>
      <c r="CM3525" s="1"/>
      <c r="CN3525" s="1"/>
      <c r="CO3525" s="1"/>
      <c r="CP3525" s="1"/>
      <c r="CQ3525" s="1"/>
      <c r="CR3525" s="1"/>
      <c r="CS3525" s="1"/>
      <c r="CT3525" s="1"/>
      <c r="CU3525" s="1"/>
      <c r="CV3525" s="1"/>
      <c r="CW3525" s="1"/>
      <c r="CX3525" s="1"/>
      <c r="CY3525" s="1"/>
      <c r="CZ3525" s="1"/>
      <c r="DA3525" s="1"/>
      <c r="DB3525" s="1"/>
      <c r="DC3525" s="1"/>
      <c r="DD3525" s="1"/>
      <c r="DE3525" s="1"/>
      <c r="DF3525" s="1"/>
      <c r="DG3525" s="1"/>
      <c r="DH3525" s="1"/>
      <c r="DI3525" s="1"/>
      <c r="DJ3525" s="1"/>
      <c r="DK3525" s="1"/>
      <c r="DL3525" s="1"/>
      <c r="DM3525" s="1"/>
      <c r="DN3525" s="1"/>
      <c r="DO3525" s="1"/>
      <c r="DP3525" s="1"/>
      <c r="DQ3525" s="1"/>
      <c r="DR3525" s="1"/>
      <c r="DS3525" s="1"/>
      <c r="DT3525" s="1"/>
      <c r="DU3525" s="1"/>
      <c r="DV3525" s="1"/>
      <c r="DW3525" s="1"/>
      <c r="DX3525" s="1"/>
      <c r="DY3525" s="1"/>
      <c r="DZ3525" s="1"/>
      <c r="EA3525" s="1"/>
      <c r="EB3525" s="1"/>
      <c r="EC3525" s="1"/>
      <c r="ED3525" s="1"/>
      <c r="EE3525" s="1"/>
      <c r="EF3525" s="1"/>
      <c r="EG3525" s="1"/>
      <c r="EH3525" s="1"/>
      <c r="EI3525" s="1"/>
      <c r="EJ3525" s="1"/>
      <c r="EK3525" s="1"/>
      <c r="EL3525" s="1"/>
      <c r="EM3525" s="1"/>
      <c r="EN3525" s="1"/>
      <c r="EO3525" s="1"/>
      <c r="EP3525" s="1"/>
      <c r="EQ3525" s="1"/>
      <c r="ER3525" s="1"/>
      <c r="ES3525" s="1"/>
      <c r="ET3525" s="1"/>
      <c r="EU3525" s="1"/>
      <c r="EV3525" s="1"/>
      <c r="EW3525" s="1"/>
      <c r="EX3525" s="1"/>
      <c r="EY3525" s="1"/>
      <c r="EZ3525" s="1"/>
      <c r="FA3525" s="1"/>
      <c r="FB3525" s="1"/>
      <c r="FC3525" s="1"/>
      <c r="FD3525" s="1"/>
      <c r="FE3525" s="1"/>
      <c r="FF3525" s="1"/>
      <c r="FG3525" s="1"/>
      <c r="FH3525" s="1"/>
      <c r="FI3525" s="1"/>
      <c r="FJ3525" s="1"/>
      <c r="FK3525" s="1"/>
      <c r="FL3525" s="1"/>
      <c r="FM3525" s="1"/>
      <c r="FN3525" s="1"/>
      <c r="FO3525" s="1"/>
      <c r="FP3525" s="1"/>
      <c r="FQ3525" s="1"/>
      <c r="FR3525" s="1"/>
      <c r="FS3525" s="1"/>
      <c r="FT3525" s="1"/>
      <c r="FU3525" s="1"/>
      <c r="FV3525" s="1"/>
      <c r="FW3525" s="1"/>
      <c r="FX3525" s="1"/>
      <c r="FY3525" s="1"/>
      <c r="FZ3525" s="1"/>
      <c r="GA3525" s="1"/>
      <c r="GB3525" s="1"/>
      <c r="GC3525" s="1"/>
      <c r="GD3525" s="1"/>
      <c r="GE3525" s="1"/>
      <c r="GF3525" s="1"/>
      <c r="GG3525" s="1"/>
      <c r="GH3525" s="1"/>
      <c r="GI3525" s="1"/>
      <c r="GJ3525" s="1"/>
      <c r="GK3525"/>
      <c r="GL3525"/>
      <c r="GM3525"/>
      <c r="GN3525"/>
      <c r="GO3525"/>
      <c r="GP3525"/>
      <c r="GQ3525"/>
      <c r="GR3525"/>
      <c r="GS3525"/>
      <c r="GT3525"/>
      <c r="GU3525"/>
      <c r="GV3525"/>
      <c r="GW3525"/>
      <c r="GX3525"/>
      <c r="GY3525"/>
      <c r="GZ3525"/>
      <c r="HA3525"/>
      <c r="HB3525"/>
      <c r="HC3525"/>
      <c r="HD3525"/>
      <c r="HE3525"/>
    </row>
    <row r="3526" spans="4:213" s="25" customFormat="1" x14ac:dyDescent="0.25">
      <c r="D3526" s="19"/>
      <c r="E3526" s="19"/>
      <c r="F3526" s="20"/>
      <c r="G3526" s="20"/>
      <c r="H3526" s="20"/>
      <c r="I3526" s="20"/>
      <c r="J3526" s="21"/>
      <c r="K3526" s="21"/>
      <c r="L3526" s="20"/>
      <c r="M3526" s="20"/>
      <c r="N3526" s="22"/>
      <c r="O3526" s="22"/>
      <c r="P3526" s="22"/>
      <c r="Q3526" s="22"/>
      <c r="R3526" s="19"/>
      <c r="S3526" s="19"/>
      <c r="T3526" s="19"/>
      <c r="U3526" s="20"/>
      <c r="V3526" s="20"/>
      <c r="W3526" s="20"/>
      <c r="X3526" s="27"/>
      <c r="Y3526" s="253"/>
      <c r="Z3526" s="30"/>
      <c r="AA3526" s="30"/>
      <c r="AB3526" s="31"/>
      <c r="AC3526" s="31"/>
      <c r="AD3526" s="31"/>
      <c r="AE3526" s="31"/>
      <c r="AF3526" s="31"/>
      <c r="AG3526" s="241"/>
      <c r="AH3526" s="31"/>
      <c r="AI3526" s="31"/>
      <c r="AJ3526" s="31"/>
      <c r="AK3526" s="31"/>
      <c r="AL3526" s="120"/>
      <c r="AQ3526" s="26"/>
      <c r="AW3526" s="19"/>
      <c r="AX3526" s="19"/>
      <c r="AY3526" s="19"/>
      <c r="AZ3526" s="19"/>
      <c r="BA3526" s="19"/>
      <c r="BB3526" s="19"/>
      <c r="BC3526" s="1"/>
      <c r="BD3526"/>
      <c r="BE3526"/>
      <c r="BF3526" s="1"/>
      <c r="BG3526"/>
      <c r="BH3526"/>
      <c r="BI3526"/>
      <c r="BJ3526" s="1"/>
      <c r="BK3526" s="1"/>
      <c r="BL3526"/>
      <c r="BM3526" s="1"/>
      <c r="BN3526" s="1"/>
      <c r="BO3526" s="1"/>
      <c r="BP3526" s="1"/>
      <c r="BQ3526" s="1"/>
      <c r="BR3526" s="1"/>
      <c r="BS3526" s="1"/>
      <c r="BT3526" s="22"/>
      <c r="BU3526" s="1"/>
      <c r="BV3526" s="1"/>
      <c r="BW3526" s="1"/>
      <c r="BX3526" s="1"/>
      <c r="BY3526" s="1"/>
      <c r="BZ3526" s="1"/>
      <c r="CA3526" s="1"/>
      <c r="CB3526" s="1"/>
      <c r="CC3526" s="1"/>
      <c r="CD3526" s="1"/>
      <c r="CE3526" s="1"/>
      <c r="CF3526" s="1"/>
      <c r="CG3526" s="1"/>
      <c r="CH3526" s="1"/>
      <c r="CI3526" s="1"/>
      <c r="CJ3526" s="1"/>
      <c r="CK3526" s="1"/>
      <c r="CL3526" s="1"/>
      <c r="CM3526" s="1"/>
      <c r="CN3526" s="1"/>
      <c r="CO3526" s="1"/>
      <c r="CP3526" s="1"/>
      <c r="CQ3526" s="1"/>
      <c r="CR3526" s="1"/>
      <c r="CS3526" s="1"/>
      <c r="CT3526" s="1"/>
      <c r="CU3526" s="1"/>
      <c r="CV3526" s="1"/>
      <c r="CW3526" s="1"/>
      <c r="CX3526" s="1"/>
      <c r="CY3526" s="1"/>
      <c r="CZ3526" s="1"/>
      <c r="DA3526" s="1"/>
      <c r="DB3526" s="1"/>
      <c r="DC3526" s="1"/>
      <c r="DD3526" s="1"/>
      <c r="DE3526" s="1"/>
      <c r="DF3526" s="1"/>
      <c r="DG3526" s="1"/>
      <c r="DH3526" s="1"/>
      <c r="DI3526" s="1"/>
      <c r="DJ3526" s="1"/>
      <c r="DK3526" s="1"/>
      <c r="DL3526" s="1"/>
      <c r="DM3526" s="1"/>
      <c r="DN3526" s="1"/>
      <c r="DO3526" s="1"/>
      <c r="DP3526" s="1"/>
      <c r="DQ3526" s="1"/>
      <c r="DR3526" s="1"/>
      <c r="DS3526" s="1"/>
      <c r="DT3526" s="1"/>
      <c r="DU3526" s="1"/>
      <c r="DV3526" s="1"/>
      <c r="DW3526" s="1"/>
      <c r="DX3526" s="1"/>
      <c r="DY3526" s="1"/>
      <c r="DZ3526" s="1"/>
      <c r="EA3526" s="1"/>
      <c r="EB3526" s="1"/>
      <c r="EC3526" s="1"/>
      <c r="ED3526" s="1"/>
      <c r="EE3526" s="1"/>
      <c r="EF3526" s="1"/>
      <c r="EG3526" s="1"/>
      <c r="EH3526" s="1"/>
      <c r="EI3526" s="1"/>
      <c r="EJ3526" s="1"/>
      <c r="EK3526" s="1"/>
      <c r="EL3526" s="1"/>
      <c r="EM3526" s="1"/>
      <c r="EN3526" s="1"/>
      <c r="EO3526" s="1"/>
      <c r="EP3526" s="1"/>
      <c r="EQ3526" s="1"/>
      <c r="ER3526" s="1"/>
      <c r="ES3526" s="1"/>
      <c r="ET3526" s="1"/>
      <c r="EU3526" s="1"/>
      <c r="EV3526" s="1"/>
      <c r="EW3526" s="1"/>
      <c r="EX3526" s="1"/>
      <c r="EY3526" s="1"/>
      <c r="EZ3526" s="1"/>
      <c r="FA3526" s="1"/>
      <c r="FB3526" s="1"/>
      <c r="FC3526" s="1"/>
      <c r="FD3526" s="1"/>
      <c r="FE3526" s="1"/>
      <c r="FF3526" s="1"/>
      <c r="FG3526" s="1"/>
      <c r="FH3526" s="1"/>
      <c r="FI3526" s="1"/>
      <c r="FJ3526" s="1"/>
      <c r="FK3526" s="1"/>
      <c r="FL3526" s="1"/>
      <c r="FM3526" s="1"/>
      <c r="FN3526" s="1"/>
      <c r="FO3526" s="1"/>
      <c r="FP3526" s="1"/>
      <c r="FQ3526" s="1"/>
      <c r="FR3526" s="1"/>
      <c r="FS3526" s="1"/>
      <c r="FT3526" s="1"/>
      <c r="FU3526" s="1"/>
      <c r="FV3526" s="1"/>
      <c r="FW3526" s="1"/>
      <c r="FX3526" s="1"/>
      <c r="FY3526" s="1"/>
      <c r="FZ3526" s="1"/>
      <c r="GA3526" s="1"/>
      <c r="GB3526" s="1"/>
      <c r="GC3526" s="1"/>
      <c r="GD3526" s="1"/>
      <c r="GE3526" s="1"/>
      <c r="GF3526" s="1"/>
      <c r="GG3526" s="1"/>
      <c r="GH3526" s="1"/>
      <c r="GI3526" s="1"/>
      <c r="GJ3526" s="1"/>
      <c r="GK3526"/>
      <c r="GL3526"/>
      <c r="GM3526"/>
      <c r="GN3526"/>
      <c r="GO3526"/>
      <c r="GP3526"/>
      <c r="GQ3526"/>
      <c r="GR3526"/>
      <c r="GS3526"/>
      <c r="GT3526"/>
      <c r="GU3526"/>
      <c r="GV3526"/>
      <c r="GW3526"/>
      <c r="GX3526"/>
      <c r="GY3526"/>
      <c r="GZ3526"/>
      <c r="HA3526"/>
      <c r="HB3526"/>
      <c r="HC3526"/>
      <c r="HD3526"/>
      <c r="HE3526"/>
    </row>
    <row r="3527" spans="4:213" s="25" customFormat="1" x14ac:dyDescent="0.25">
      <c r="D3527" s="19"/>
      <c r="E3527" s="19"/>
      <c r="F3527" s="20"/>
      <c r="G3527" s="20"/>
      <c r="H3527" s="20"/>
      <c r="I3527" s="20"/>
      <c r="J3527" s="21"/>
      <c r="K3527" s="21"/>
      <c r="L3527" s="20"/>
      <c r="M3527" s="20"/>
      <c r="N3527" s="22"/>
      <c r="O3527" s="22"/>
      <c r="P3527" s="22"/>
      <c r="Q3527" s="22"/>
      <c r="R3527" s="19"/>
      <c r="S3527" s="19"/>
      <c r="T3527" s="19"/>
      <c r="U3527" s="20"/>
      <c r="V3527" s="20"/>
      <c r="W3527" s="20"/>
      <c r="X3527" s="27"/>
      <c r="Y3527" s="253"/>
      <c r="Z3527" s="30"/>
      <c r="AA3527" s="30"/>
      <c r="AB3527" s="31"/>
      <c r="AC3527" s="31"/>
      <c r="AD3527" s="31"/>
      <c r="AE3527" s="31"/>
      <c r="AF3527" s="31"/>
      <c r="AG3527" s="241"/>
      <c r="AH3527" s="31"/>
      <c r="AI3527" s="31"/>
      <c r="AJ3527" s="31"/>
      <c r="AK3527" s="31"/>
      <c r="AL3527" s="120"/>
      <c r="AQ3527" s="26"/>
      <c r="AW3527" s="19"/>
      <c r="AX3527" s="19"/>
      <c r="AY3527" s="19"/>
      <c r="AZ3527" s="19"/>
      <c r="BA3527" s="19"/>
      <c r="BB3527" s="19"/>
      <c r="BC3527" s="1"/>
      <c r="BD3527"/>
      <c r="BE3527"/>
      <c r="BF3527" s="1"/>
      <c r="BG3527"/>
      <c r="BH3527"/>
      <c r="BI3527"/>
      <c r="BJ3527" s="1"/>
      <c r="BK3527" s="1"/>
      <c r="BL3527"/>
      <c r="BM3527" s="1"/>
      <c r="BN3527" s="1"/>
      <c r="BO3527" s="1"/>
      <c r="BP3527" s="1"/>
      <c r="BQ3527" s="1"/>
      <c r="BR3527" s="1"/>
      <c r="BS3527" s="1"/>
      <c r="BT3527" s="22"/>
      <c r="BU3527" s="1"/>
      <c r="BV3527" s="1"/>
      <c r="BW3527" s="1"/>
      <c r="BX3527" s="1"/>
      <c r="BY3527" s="1"/>
      <c r="BZ3527" s="1"/>
      <c r="CA3527" s="1"/>
      <c r="CB3527" s="1"/>
      <c r="CC3527" s="1"/>
      <c r="CD3527" s="1"/>
      <c r="CE3527" s="1"/>
      <c r="CF3527" s="1"/>
      <c r="CG3527" s="1"/>
      <c r="CH3527" s="1"/>
      <c r="CI3527" s="1"/>
      <c r="CJ3527" s="1"/>
      <c r="CK3527" s="1"/>
      <c r="CL3527" s="1"/>
      <c r="CM3527" s="1"/>
      <c r="CN3527" s="1"/>
      <c r="CO3527" s="1"/>
      <c r="CP3527" s="1"/>
      <c r="CQ3527" s="1"/>
      <c r="CR3527" s="1"/>
      <c r="CS3527" s="1"/>
      <c r="CT3527" s="1"/>
      <c r="CU3527" s="1"/>
      <c r="CV3527" s="1"/>
      <c r="CW3527" s="1"/>
      <c r="CX3527" s="1"/>
      <c r="CY3527" s="1"/>
      <c r="CZ3527" s="1"/>
      <c r="DA3527" s="1"/>
      <c r="DB3527" s="1"/>
      <c r="DC3527" s="1"/>
      <c r="DD3527" s="1"/>
      <c r="DE3527" s="1"/>
      <c r="DF3527" s="1"/>
      <c r="DG3527" s="1"/>
      <c r="DH3527" s="1"/>
      <c r="DI3527" s="1"/>
      <c r="DJ3527" s="1"/>
      <c r="DK3527" s="1"/>
      <c r="DL3527" s="1"/>
      <c r="DM3527" s="1"/>
      <c r="DN3527" s="1"/>
      <c r="DO3527" s="1"/>
      <c r="DP3527" s="1"/>
      <c r="DQ3527" s="1"/>
      <c r="DR3527" s="1"/>
      <c r="DS3527" s="1"/>
      <c r="DT3527" s="1"/>
      <c r="DU3527" s="1"/>
      <c r="DV3527" s="1"/>
      <c r="DW3527" s="1"/>
      <c r="DX3527" s="1"/>
      <c r="DY3527" s="1"/>
      <c r="DZ3527" s="1"/>
      <c r="EA3527" s="1"/>
      <c r="EB3527" s="1"/>
      <c r="EC3527" s="1"/>
      <c r="ED3527" s="1"/>
      <c r="EE3527" s="1"/>
      <c r="EF3527" s="1"/>
      <c r="EG3527" s="1"/>
      <c r="EH3527" s="1"/>
      <c r="EI3527" s="1"/>
      <c r="EJ3527" s="1"/>
      <c r="EK3527" s="1"/>
      <c r="EL3527" s="1"/>
      <c r="EM3527" s="1"/>
      <c r="EN3527" s="1"/>
      <c r="EO3527" s="1"/>
      <c r="EP3527" s="1"/>
      <c r="EQ3527" s="1"/>
      <c r="ER3527" s="1"/>
      <c r="ES3527" s="1"/>
      <c r="ET3527" s="1"/>
      <c r="EU3527" s="1"/>
      <c r="EV3527" s="1"/>
      <c r="EW3527" s="1"/>
      <c r="EX3527" s="1"/>
      <c r="EY3527" s="1"/>
      <c r="EZ3527" s="1"/>
      <c r="FA3527" s="1"/>
      <c r="FB3527" s="1"/>
      <c r="FC3527" s="1"/>
      <c r="FD3527" s="1"/>
      <c r="FE3527" s="1"/>
      <c r="FF3527" s="1"/>
      <c r="FG3527" s="1"/>
      <c r="FH3527" s="1"/>
      <c r="FI3527" s="1"/>
      <c r="FJ3527" s="1"/>
      <c r="FK3527" s="1"/>
      <c r="FL3527" s="1"/>
      <c r="FM3527" s="1"/>
      <c r="FN3527" s="1"/>
      <c r="FO3527" s="1"/>
      <c r="FP3527" s="1"/>
      <c r="FQ3527" s="1"/>
      <c r="FR3527" s="1"/>
      <c r="FS3527" s="1"/>
      <c r="FT3527" s="1"/>
      <c r="FU3527" s="1"/>
      <c r="FV3527" s="1"/>
      <c r="FW3527" s="1"/>
      <c r="FX3527" s="1"/>
      <c r="FY3527" s="1"/>
      <c r="FZ3527" s="1"/>
      <c r="GA3527" s="1"/>
      <c r="GB3527" s="1"/>
      <c r="GC3527" s="1"/>
      <c r="GD3527" s="1"/>
      <c r="GE3527" s="1"/>
      <c r="GF3527" s="1"/>
      <c r="GG3527" s="1"/>
      <c r="GH3527" s="1"/>
      <c r="GI3527" s="1"/>
      <c r="GJ3527" s="1"/>
      <c r="GK3527"/>
      <c r="GL3527"/>
      <c r="GM3527"/>
      <c r="GN3527"/>
      <c r="GO3527"/>
      <c r="GP3527"/>
      <c r="GQ3527"/>
      <c r="GR3527"/>
      <c r="GS3527"/>
      <c r="GT3527"/>
      <c r="GU3527"/>
      <c r="GV3527"/>
      <c r="GW3527"/>
      <c r="GX3527"/>
      <c r="GY3527"/>
      <c r="GZ3527"/>
      <c r="HA3527"/>
      <c r="HB3527"/>
      <c r="HC3527"/>
      <c r="HD3527"/>
      <c r="HE3527"/>
    </row>
    <row r="3528" spans="4:213" s="25" customFormat="1" x14ac:dyDescent="0.25">
      <c r="D3528" s="19"/>
      <c r="E3528" s="19"/>
      <c r="F3528" s="20"/>
      <c r="G3528" s="20"/>
      <c r="H3528" s="20"/>
      <c r="I3528" s="20"/>
      <c r="J3528" s="21"/>
      <c r="K3528" s="21"/>
      <c r="L3528" s="20"/>
      <c r="M3528" s="20"/>
      <c r="N3528" s="22"/>
      <c r="O3528" s="22"/>
      <c r="P3528" s="22"/>
      <c r="Q3528" s="22"/>
      <c r="R3528" s="19"/>
      <c r="S3528" s="19"/>
      <c r="T3528" s="19"/>
      <c r="U3528" s="20"/>
      <c r="V3528" s="20"/>
      <c r="W3528" s="20"/>
      <c r="X3528" s="27"/>
      <c r="Y3528" s="253"/>
      <c r="Z3528" s="30"/>
      <c r="AA3528" s="30"/>
      <c r="AB3528" s="31"/>
      <c r="AC3528" s="31"/>
      <c r="AD3528" s="31"/>
      <c r="AE3528" s="31"/>
      <c r="AF3528" s="31"/>
      <c r="AG3528" s="241"/>
      <c r="AH3528" s="31"/>
      <c r="AI3528" s="31"/>
      <c r="AJ3528" s="31"/>
      <c r="AK3528" s="31"/>
      <c r="AL3528" s="120"/>
      <c r="AQ3528" s="26"/>
      <c r="AW3528" s="19"/>
      <c r="AX3528" s="19"/>
      <c r="AY3528" s="19"/>
      <c r="AZ3528" s="19"/>
      <c r="BA3528" s="19"/>
      <c r="BB3528" s="19"/>
      <c r="BC3528" s="1"/>
      <c r="BD3528"/>
      <c r="BE3528"/>
      <c r="BF3528" s="1"/>
      <c r="BG3528"/>
      <c r="BH3528"/>
      <c r="BI3528"/>
      <c r="BJ3528" s="1"/>
      <c r="BK3528" s="1"/>
      <c r="BL3528"/>
      <c r="BM3528" s="1"/>
      <c r="BN3528" s="1"/>
      <c r="BO3528" s="1"/>
      <c r="BP3528" s="1"/>
      <c r="BQ3528" s="1"/>
      <c r="BR3528" s="1"/>
      <c r="BS3528" s="1"/>
      <c r="BT3528" s="22"/>
      <c r="BU3528" s="1"/>
      <c r="BV3528" s="1"/>
      <c r="BW3528" s="1"/>
      <c r="BX3528" s="1"/>
      <c r="BY3528" s="1"/>
      <c r="BZ3528" s="1"/>
      <c r="CA3528" s="1"/>
      <c r="CB3528" s="1"/>
      <c r="CC3528" s="1"/>
      <c r="CD3528" s="1"/>
      <c r="CE3528" s="1"/>
      <c r="CF3528" s="1"/>
      <c r="CG3528" s="1"/>
      <c r="CH3528" s="1"/>
      <c r="CI3528" s="1"/>
      <c r="CJ3528" s="1"/>
      <c r="CK3528" s="1"/>
      <c r="CL3528" s="1"/>
      <c r="CM3528" s="1"/>
      <c r="CN3528" s="1"/>
      <c r="CO3528" s="1"/>
      <c r="CP3528" s="1"/>
      <c r="CQ3528" s="1"/>
      <c r="CR3528" s="1"/>
      <c r="CS3528" s="1"/>
      <c r="CT3528" s="1"/>
      <c r="CU3528" s="1"/>
      <c r="CV3528" s="1"/>
      <c r="CW3528" s="1"/>
      <c r="CX3528" s="1"/>
      <c r="CY3528" s="1"/>
      <c r="CZ3528" s="1"/>
      <c r="DA3528" s="1"/>
      <c r="DB3528" s="1"/>
      <c r="DC3528" s="1"/>
      <c r="DD3528" s="1"/>
      <c r="DE3528" s="1"/>
      <c r="DF3528" s="1"/>
      <c r="DG3528" s="1"/>
      <c r="DH3528" s="1"/>
      <c r="DI3528" s="1"/>
      <c r="DJ3528" s="1"/>
      <c r="DK3528" s="1"/>
      <c r="DL3528" s="1"/>
      <c r="DM3528" s="1"/>
      <c r="DN3528" s="1"/>
      <c r="DO3528" s="1"/>
      <c r="DP3528" s="1"/>
      <c r="DQ3528" s="1"/>
      <c r="DR3528" s="1"/>
      <c r="DS3528" s="1"/>
      <c r="DT3528" s="1"/>
      <c r="DU3528" s="1"/>
      <c r="DV3528" s="1"/>
      <c r="DW3528" s="1"/>
      <c r="DX3528" s="1"/>
      <c r="DY3528" s="1"/>
      <c r="DZ3528" s="1"/>
      <c r="EA3528" s="1"/>
      <c r="EB3528" s="1"/>
      <c r="EC3528" s="1"/>
      <c r="ED3528" s="1"/>
      <c r="EE3528" s="1"/>
      <c r="EF3528" s="1"/>
      <c r="EG3528" s="1"/>
      <c r="EH3528" s="1"/>
      <c r="EI3528" s="1"/>
      <c r="EJ3528" s="1"/>
      <c r="EK3528" s="1"/>
      <c r="EL3528" s="1"/>
      <c r="EM3528" s="1"/>
      <c r="EN3528" s="1"/>
      <c r="EO3528" s="1"/>
      <c r="EP3528" s="1"/>
      <c r="EQ3528" s="1"/>
      <c r="ER3528" s="1"/>
      <c r="ES3528" s="1"/>
      <c r="ET3528" s="1"/>
      <c r="EU3528" s="1"/>
      <c r="EV3528" s="1"/>
      <c r="EW3528" s="1"/>
      <c r="EX3528" s="1"/>
      <c r="EY3528" s="1"/>
      <c r="EZ3528" s="1"/>
      <c r="FA3528" s="1"/>
      <c r="FB3528" s="1"/>
      <c r="FC3528" s="1"/>
      <c r="FD3528" s="1"/>
      <c r="FE3528" s="1"/>
      <c r="FF3528" s="1"/>
      <c r="FG3528" s="1"/>
      <c r="FH3528" s="1"/>
      <c r="FI3528" s="1"/>
      <c r="FJ3528" s="1"/>
      <c r="FK3528" s="1"/>
      <c r="FL3528" s="1"/>
      <c r="FM3528" s="1"/>
      <c r="FN3528" s="1"/>
      <c r="FO3528" s="1"/>
      <c r="FP3528" s="1"/>
      <c r="FQ3528" s="1"/>
      <c r="FR3528" s="1"/>
      <c r="FS3528" s="1"/>
      <c r="FT3528" s="1"/>
      <c r="FU3528" s="1"/>
      <c r="FV3528" s="1"/>
      <c r="FW3528" s="1"/>
      <c r="FX3528" s="1"/>
      <c r="FY3528" s="1"/>
      <c r="FZ3528" s="1"/>
      <c r="GA3528" s="1"/>
      <c r="GB3528" s="1"/>
      <c r="GC3528" s="1"/>
      <c r="GD3528" s="1"/>
      <c r="GE3528" s="1"/>
      <c r="GF3528" s="1"/>
      <c r="GG3528" s="1"/>
      <c r="GH3528" s="1"/>
      <c r="GI3528" s="1"/>
      <c r="GJ3528" s="1"/>
      <c r="GK3528"/>
      <c r="GL3528"/>
      <c r="GM3528"/>
      <c r="GN3528"/>
      <c r="GO3528"/>
      <c r="GP3528"/>
      <c r="GQ3528"/>
      <c r="GR3528"/>
      <c r="GS3528"/>
      <c r="GT3528"/>
      <c r="GU3528"/>
      <c r="GV3528"/>
      <c r="GW3528"/>
      <c r="GX3528"/>
      <c r="GY3528"/>
      <c r="GZ3528"/>
      <c r="HA3528"/>
      <c r="HB3528"/>
      <c r="HC3528"/>
      <c r="HD3528"/>
      <c r="HE3528"/>
    </row>
    <row r="3529" spans="4:213" s="25" customFormat="1" x14ac:dyDescent="0.25">
      <c r="D3529" s="19"/>
      <c r="E3529" s="19"/>
      <c r="F3529" s="20"/>
      <c r="G3529" s="20"/>
      <c r="H3529" s="20"/>
      <c r="I3529" s="20"/>
      <c r="J3529" s="21"/>
      <c r="K3529" s="21"/>
      <c r="L3529" s="20"/>
      <c r="M3529" s="20"/>
      <c r="N3529" s="22"/>
      <c r="O3529" s="22"/>
      <c r="P3529" s="22"/>
      <c r="Q3529" s="22"/>
      <c r="R3529" s="19"/>
      <c r="S3529" s="19"/>
      <c r="T3529" s="19"/>
      <c r="U3529" s="20"/>
      <c r="V3529" s="20"/>
      <c r="W3529" s="20"/>
      <c r="X3529" s="27"/>
      <c r="Y3529" s="253"/>
      <c r="Z3529" s="30"/>
      <c r="AA3529" s="30"/>
      <c r="AB3529" s="31"/>
      <c r="AC3529" s="31"/>
      <c r="AD3529" s="31"/>
      <c r="AE3529" s="31"/>
      <c r="AF3529" s="31"/>
      <c r="AG3529" s="241"/>
      <c r="AH3529" s="31"/>
      <c r="AI3529" s="31"/>
      <c r="AJ3529" s="31"/>
      <c r="AK3529" s="31"/>
      <c r="AL3529" s="120"/>
      <c r="AQ3529" s="26"/>
      <c r="AW3529" s="19"/>
      <c r="AX3529" s="19"/>
      <c r="AY3529" s="19"/>
      <c r="AZ3529" s="19"/>
      <c r="BA3529" s="19"/>
      <c r="BB3529" s="19"/>
      <c r="BC3529" s="1"/>
      <c r="BD3529"/>
      <c r="BE3529"/>
      <c r="BF3529" s="1"/>
      <c r="BG3529"/>
      <c r="BH3529"/>
      <c r="BI3529"/>
      <c r="BJ3529" s="1"/>
      <c r="BK3529" s="1"/>
      <c r="BL3529"/>
      <c r="BM3529" s="1"/>
      <c r="BN3529" s="1"/>
      <c r="BO3529" s="1"/>
      <c r="BP3529" s="1"/>
      <c r="BQ3529" s="1"/>
      <c r="BR3529" s="1"/>
      <c r="BS3529" s="1"/>
      <c r="BT3529" s="22"/>
      <c r="BU3529" s="1"/>
      <c r="BV3529" s="1"/>
      <c r="BW3529" s="1"/>
      <c r="BX3529" s="1"/>
      <c r="BY3529" s="1"/>
      <c r="BZ3529" s="1"/>
      <c r="CA3529" s="1"/>
      <c r="CB3529" s="1"/>
      <c r="CC3529" s="1"/>
      <c r="CD3529" s="1"/>
      <c r="CE3529" s="1"/>
      <c r="CF3529" s="1"/>
      <c r="CG3529" s="1"/>
      <c r="CH3529" s="1"/>
      <c r="CI3529" s="1"/>
      <c r="CJ3529" s="1"/>
      <c r="CK3529" s="1"/>
      <c r="CL3529" s="1"/>
      <c r="CM3529" s="1"/>
      <c r="CN3529" s="1"/>
      <c r="CO3529" s="1"/>
      <c r="CP3529" s="1"/>
      <c r="CQ3529" s="1"/>
      <c r="CR3529" s="1"/>
      <c r="CS3529" s="1"/>
      <c r="CT3529" s="1"/>
      <c r="CU3529" s="1"/>
      <c r="CV3529" s="1"/>
      <c r="CW3529" s="1"/>
      <c r="CX3529" s="1"/>
      <c r="CY3529" s="1"/>
      <c r="CZ3529" s="1"/>
      <c r="DA3529" s="1"/>
      <c r="DB3529" s="1"/>
      <c r="DC3529" s="1"/>
      <c r="DD3529" s="1"/>
      <c r="DE3529" s="1"/>
      <c r="DF3529" s="1"/>
      <c r="DG3529" s="1"/>
      <c r="DH3529" s="1"/>
      <c r="DI3529" s="1"/>
      <c r="DJ3529" s="1"/>
      <c r="DK3529" s="1"/>
      <c r="DL3529" s="1"/>
      <c r="DM3529" s="1"/>
      <c r="DN3529" s="1"/>
      <c r="DO3529" s="1"/>
      <c r="DP3529" s="1"/>
      <c r="DQ3529" s="1"/>
      <c r="DR3529" s="1"/>
      <c r="DS3529" s="1"/>
      <c r="DT3529" s="1"/>
      <c r="DU3529" s="1"/>
      <c r="DV3529" s="1"/>
      <c r="DW3529" s="1"/>
      <c r="DX3529" s="1"/>
      <c r="DY3529" s="1"/>
      <c r="DZ3529" s="1"/>
      <c r="EA3529" s="1"/>
      <c r="EB3529" s="1"/>
      <c r="EC3529" s="1"/>
      <c r="ED3529" s="1"/>
      <c r="EE3529" s="1"/>
      <c r="EF3529" s="1"/>
      <c r="EG3529" s="1"/>
      <c r="EH3529" s="1"/>
      <c r="EI3529" s="1"/>
      <c r="EJ3529" s="1"/>
      <c r="EK3529" s="1"/>
      <c r="EL3529" s="1"/>
      <c r="EM3529" s="1"/>
      <c r="EN3529" s="1"/>
      <c r="EO3529" s="1"/>
      <c r="EP3529" s="1"/>
      <c r="EQ3529" s="1"/>
      <c r="ER3529" s="1"/>
      <c r="ES3529" s="1"/>
      <c r="ET3529" s="1"/>
      <c r="EU3529" s="1"/>
      <c r="EV3529" s="1"/>
      <c r="EW3529" s="1"/>
      <c r="EX3529" s="1"/>
      <c r="EY3529" s="1"/>
      <c r="EZ3529" s="1"/>
      <c r="FA3529" s="1"/>
      <c r="FB3529" s="1"/>
      <c r="FC3529" s="1"/>
      <c r="FD3529" s="1"/>
      <c r="FE3529" s="1"/>
      <c r="FF3529" s="1"/>
      <c r="FG3529" s="1"/>
      <c r="FH3529" s="1"/>
      <c r="FI3529" s="1"/>
      <c r="FJ3529" s="1"/>
      <c r="FK3529" s="1"/>
      <c r="FL3529" s="1"/>
      <c r="FM3529" s="1"/>
      <c r="FN3529" s="1"/>
      <c r="FO3529" s="1"/>
      <c r="FP3529" s="1"/>
      <c r="FQ3529" s="1"/>
      <c r="FR3529" s="1"/>
      <c r="FS3529" s="1"/>
      <c r="FT3529" s="1"/>
      <c r="FU3529" s="1"/>
      <c r="FV3529" s="1"/>
      <c r="FW3529" s="1"/>
      <c r="FX3529" s="1"/>
      <c r="FY3529" s="1"/>
      <c r="FZ3529" s="1"/>
      <c r="GA3529" s="1"/>
      <c r="GB3529" s="1"/>
      <c r="GC3529" s="1"/>
      <c r="GD3529" s="1"/>
      <c r="GE3529" s="1"/>
      <c r="GF3529" s="1"/>
      <c r="GG3529" s="1"/>
      <c r="GH3529" s="1"/>
      <c r="GI3529" s="1"/>
      <c r="GJ3529" s="1"/>
      <c r="GK3529"/>
      <c r="GL3529"/>
      <c r="GM3529"/>
      <c r="GN3529"/>
      <c r="GO3529"/>
      <c r="GP3529"/>
      <c r="GQ3529"/>
      <c r="GR3529"/>
      <c r="GS3529"/>
      <c r="GT3529"/>
      <c r="GU3529"/>
      <c r="GV3529"/>
      <c r="GW3529"/>
      <c r="GX3529"/>
      <c r="GY3529"/>
      <c r="GZ3529"/>
      <c r="HA3529"/>
      <c r="HB3529"/>
      <c r="HC3529"/>
      <c r="HD3529"/>
      <c r="HE3529"/>
    </row>
    <row r="3530" spans="4:213" s="25" customFormat="1" x14ac:dyDescent="0.25">
      <c r="D3530" s="19"/>
      <c r="E3530" s="19"/>
      <c r="F3530" s="20"/>
      <c r="G3530" s="20"/>
      <c r="H3530" s="20"/>
      <c r="I3530" s="20"/>
      <c r="J3530" s="21"/>
      <c r="K3530" s="21"/>
      <c r="L3530" s="20"/>
      <c r="M3530" s="20"/>
      <c r="N3530" s="22"/>
      <c r="O3530" s="22"/>
      <c r="P3530" s="22"/>
      <c r="Q3530" s="22"/>
      <c r="R3530" s="19"/>
      <c r="S3530" s="19"/>
      <c r="T3530" s="19"/>
      <c r="U3530" s="20"/>
      <c r="V3530" s="20"/>
      <c r="W3530" s="20"/>
      <c r="X3530" s="27"/>
      <c r="Y3530" s="253"/>
      <c r="Z3530" s="30"/>
      <c r="AA3530" s="30"/>
      <c r="AB3530" s="31"/>
      <c r="AC3530" s="31"/>
      <c r="AD3530" s="31"/>
      <c r="AE3530" s="31"/>
      <c r="AF3530" s="31"/>
      <c r="AG3530" s="241"/>
      <c r="AH3530" s="31"/>
      <c r="AI3530" s="31"/>
      <c r="AJ3530" s="31"/>
      <c r="AK3530" s="31"/>
      <c r="AL3530" s="120"/>
      <c r="AQ3530" s="26"/>
      <c r="AW3530" s="19"/>
      <c r="AX3530" s="19"/>
      <c r="AY3530" s="19"/>
      <c r="AZ3530" s="19"/>
      <c r="BA3530" s="19"/>
      <c r="BB3530" s="19"/>
      <c r="BC3530" s="1"/>
      <c r="BD3530"/>
      <c r="BE3530"/>
      <c r="BF3530" s="1"/>
      <c r="BG3530"/>
      <c r="BH3530"/>
      <c r="BI3530"/>
      <c r="BJ3530" s="1"/>
      <c r="BK3530" s="1"/>
      <c r="BL3530"/>
      <c r="BM3530" s="1"/>
      <c r="BN3530" s="1"/>
      <c r="BO3530" s="1"/>
      <c r="BP3530" s="1"/>
      <c r="BQ3530" s="1"/>
      <c r="BR3530" s="1"/>
      <c r="BS3530" s="1"/>
      <c r="BT3530" s="22"/>
      <c r="BU3530" s="1"/>
      <c r="BV3530" s="1"/>
      <c r="BW3530" s="1"/>
      <c r="BX3530" s="1"/>
      <c r="BY3530" s="1"/>
      <c r="BZ3530" s="1"/>
      <c r="CA3530" s="1"/>
      <c r="CB3530" s="1"/>
      <c r="CC3530" s="1"/>
      <c r="CD3530" s="1"/>
      <c r="CE3530" s="1"/>
      <c r="CF3530" s="1"/>
      <c r="CG3530" s="1"/>
      <c r="CH3530" s="1"/>
      <c r="CI3530" s="1"/>
      <c r="CJ3530" s="1"/>
      <c r="CK3530" s="1"/>
      <c r="CL3530" s="1"/>
      <c r="CM3530" s="1"/>
      <c r="CN3530" s="1"/>
      <c r="CO3530" s="1"/>
      <c r="CP3530" s="1"/>
      <c r="CQ3530" s="1"/>
      <c r="CR3530" s="1"/>
      <c r="CS3530" s="1"/>
      <c r="CT3530" s="1"/>
      <c r="CU3530" s="1"/>
      <c r="CV3530" s="1"/>
      <c r="CW3530" s="1"/>
      <c r="CX3530" s="1"/>
      <c r="CY3530" s="1"/>
      <c r="CZ3530" s="1"/>
      <c r="DA3530" s="1"/>
      <c r="DB3530" s="1"/>
      <c r="DC3530" s="1"/>
      <c r="DD3530" s="1"/>
      <c r="DE3530" s="1"/>
      <c r="DF3530" s="1"/>
      <c r="DG3530" s="1"/>
      <c r="DH3530" s="1"/>
      <c r="DI3530" s="1"/>
      <c r="DJ3530" s="1"/>
      <c r="DK3530" s="1"/>
      <c r="DL3530" s="1"/>
      <c r="DM3530" s="1"/>
      <c r="DN3530" s="1"/>
      <c r="DO3530" s="1"/>
      <c r="DP3530" s="1"/>
      <c r="DQ3530" s="1"/>
      <c r="DR3530" s="1"/>
      <c r="DS3530" s="1"/>
      <c r="DT3530" s="1"/>
      <c r="DU3530" s="1"/>
      <c r="DV3530" s="1"/>
      <c r="DW3530" s="1"/>
      <c r="DX3530" s="1"/>
      <c r="DY3530" s="1"/>
      <c r="DZ3530" s="1"/>
      <c r="EA3530" s="1"/>
      <c r="EB3530" s="1"/>
      <c r="EC3530" s="1"/>
      <c r="ED3530" s="1"/>
      <c r="EE3530" s="1"/>
      <c r="EF3530" s="1"/>
      <c r="EG3530" s="1"/>
      <c r="EH3530" s="1"/>
      <c r="EI3530" s="1"/>
      <c r="EJ3530" s="1"/>
      <c r="EK3530" s="1"/>
      <c r="EL3530" s="1"/>
      <c r="EM3530" s="1"/>
      <c r="EN3530" s="1"/>
      <c r="EO3530" s="1"/>
      <c r="EP3530" s="1"/>
      <c r="EQ3530" s="1"/>
      <c r="ER3530" s="1"/>
      <c r="ES3530" s="1"/>
      <c r="ET3530" s="1"/>
      <c r="EU3530" s="1"/>
      <c r="EV3530" s="1"/>
      <c r="EW3530" s="1"/>
      <c r="EX3530" s="1"/>
      <c r="EY3530" s="1"/>
      <c r="EZ3530" s="1"/>
      <c r="FA3530" s="1"/>
      <c r="FB3530" s="1"/>
      <c r="FC3530" s="1"/>
      <c r="FD3530" s="1"/>
      <c r="FE3530" s="1"/>
      <c r="FF3530" s="1"/>
      <c r="FG3530" s="1"/>
      <c r="FH3530" s="1"/>
      <c r="FI3530" s="1"/>
      <c r="FJ3530" s="1"/>
      <c r="FK3530" s="1"/>
      <c r="FL3530" s="1"/>
      <c r="FM3530" s="1"/>
      <c r="FN3530" s="1"/>
      <c r="FO3530" s="1"/>
      <c r="FP3530" s="1"/>
      <c r="FQ3530" s="1"/>
      <c r="FR3530" s="1"/>
      <c r="FS3530" s="1"/>
      <c r="FT3530" s="1"/>
      <c r="FU3530" s="1"/>
      <c r="FV3530" s="1"/>
      <c r="FW3530" s="1"/>
      <c r="FX3530" s="1"/>
      <c r="FY3530" s="1"/>
      <c r="FZ3530" s="1"/>
      <c r="GA3530" s="1"/>
      <c r="GB3530" s="1"/>
      <c r="GC3530" s="1"/>
      <c r="GD3530" s="1"/>
      <c r="GE3530" s="1"/>
      <c r="GF3530" s="1"/>
      <c r="GG3530" s="1"/>
      <c r="GH3530" s="1"/>
      <c r="GI3530" s="1"/>
      <c r="GJ3530" s="1"/>
      <c r="GK3530"/>
      <c r="GL3530"/>
      <c r="GM3530"/>
      <c r="GN3530"/>
      <c r="GO3530"/>
      <c r="GP3530"/>
      <c r="GQ3530"/>
      <c r="GR3530"/>
      <c r="GS3530"/>
      <c r="GT3530"/>
      <c r="GU3530"/>
      <c r="GV3530"/>
      <c r="GW3530"/>
      <c r="GX3530"/>
      <c r="GY3530"/>
      <c r="GZ3530"/>
      <c r="HA3530"/>
      <c r="HB3530"/>
      <c r="HC3530"/>
      <c r="HD3530"/>
      <c r="HE3530"/>
    </row>
    <row r="3531" spans="4:213" s="25" customFormat="1" x14ac:dyDescent="0.25">
      <c r="D3531" s="19"/>
      <c r="E3531" s="19"/>
      <c r="F3531" s="20"/>
      <c r="G3531" s="20"/>
      <c r="H3531" s="20"/>
      <c r="I3531" s="20"/>
      <c r="J3531" s="21"/>
      <c r="K3531" s="21"/>
      <c r="L3531" s="20"/>
      <c r="M3531" s="20"/>
      <c r="N3531" s="22"/>
      <c r="O3531" s="22"/>
      <c r="P3531" s="22"/>
      <c r="Q3531" s="22"/>
      <c r="R3531" s="19"/>
      <c r="S3531" s="19"/>
      <c r="T3531" s="19"/>
      <c r="U3531" s="20"/>
      <c r="V3531" s="20"/>
      <c r="W3531" s="20"/>
      <c r="X3531" s="27"/>
      <c r="Y3531" s="253"/>
      <c r="Z3531" s="30"/>
      <c r="AA3531" s="30"/>
      <c r="AB3531" s="31"/>
      <c r="AC3531" s="31"/>
      <c r="AD3531" s="31"/>
      <c r="AE3531" s="31"/>
      <c r="AF3531" s="31"/>
      <c r="AG3531" s="241"/>
      <c r="AH3531" s="31"/>
      <c r="AI3531" s="31"/>
      <c r="AJ3531" s="31"/>
      <c r="AK3531" s="31"/>
      <c r="AL3531" s="120"/>
      <c r="AQ3531" s="26"/>
      <c r="AW3531" s="19"/>
      <c r="AX3531" s="19"/>
      <c r="AY3531" s="19"/>
      <c r="AZ3531" s="19"/>
      <c r="BA3531" s="19"/>
      <c r="BB3531" s="19"/>
      <c r="BC3531" s="1"/>
      <c r="BD3531"/>
      <c r="BE3531"/>
      <c r="BF3531" s="1"/>
      <c r="BG3531"/>
      <c r="BH3531"/>
      <c r="BI3531"/>
      <c r="BJ3531" s="1"/>
      <c r="BK3531" s="1"/>
      <c r="BL3531"/>
      <c r="BM3531" s="1"/>
      <c r="BN3531" s="1"/>
      <c r="BO3531" s="1"/>
      <c r="BP3531" s="1"/>
      <c r="BQ3531" s="1"/>
      <c r="BR3531" s="1"/>
      <c r="BS3531" s="1"/>
      <c r="BT3531" s="22"/>
      <c r="BU3531" s="1"/>
      <c r="BV3531" s="1"/>
      <c r="BW3531" s="1"/>
      <c r="BX3531" s="1"/>
      <c r="BY3531" s="1"/>
      <c r="BZ3531" s="1"/>
      <c r="CA3531" s="1"/>
      <c r="CB3531" s="1"/>
      <c r="CC3531" s="1"/>
      <c r="CD3531" s="1"/>
      <c r="CE3531" s="1"/>
      <c r="CF3531" s="1"/>
      <c r="CG3531" s="1"/>
      <c r="CH3531" s="1"/>
      <c r="CI3531" s="1"/>
      <c r="CJ3531" s="1"/>
      <c r="CK3531" s="1"/>
      <c r="CL3531" s="1"/>
      <c r="CM3531" s="1"/>
      <c r="CN3531" s="1"/>
      <c r="CO3531" s="1"/>
      <c r="CP3531" s="1"/>
      <c r="CQ3531" s="1"/>
      <c r="CR3531" s="1"/>
      <c r="CS3531" s="1"/>
      <c r="CT3531" s="1"/>
      <c r="CU3531" s="1"/>
      <c r="CV3531" s="1"/>
      <c r="CW3531" s="1"/>
      <c r="CX3531" s="1"/>
      <c r="CY3531" s="1"/>
      <c r="CZ3531" s="1"/>
      <c r="DA3531" s="1"/>
      <c r="DB3531" s="1"/>
      <c r="DC3531" s="1"/>
      <c r="DD3531" s="1"/>
      <c r="DE3531" s="1"/>
      <c r="DF3531" s="1"/>
      <c r="DG3531" s="1"/>
      <c r="DH3531" s="1"/>
      <c r="DI3531" s="1"/>
      <c r="DJ3531" s="1"/>
      <c r="DK3531" s="1"/>
      <c r="DL3531" s="1"/>
      <c r="DM3531" s="1"/>
      <c r="DN3531" s="1"/>
      <c r="DO3531" s="1"/>
      <c r="DP3531" s="1"/>
      <c r="DQ3531" s="1"/>
      <c r="DR3531" s="1"/>
      <c r="DS3531" s="1"/>
      <c r="DT3531" s="1"/>
      <c r="DU3531" s="1"/>
      <c r="DV3531" s="1"/>
      <c r="DW3531" s="1"/>
      <c r="DX3531" s="1"/>
      <c r="DY3531" s="1"/>
      <c r="DZ3531" s="1"/>
      <c r="EA3531" s="1"/>
      <c r="EB3531" s="1"/>
      <c r="EC3531" s="1"/>
      <c r="ED3531" s="1"/>
      <c r="EE3531" s="1"/>
      <c r="EF3531" s="1"/>
      <c r="EG3531" s="1"/>
      <c r="EH3531" s="1"/>
      <c r="EI3531" s="1"/>
      <c r="EJ3531" s="1"/>
      <c r="EK3531" s="1"/>
      <c r="EL3531" s="1"/>
      <c r="EM3531" s="1"/>
      <c r="EN3531" s="1"/>
      <c r="EO3531" s="1"/>
      <c r="EP3531" s="1"/>
      <c r="EQ3531" s="1"/>
      <c r="ER3531" s="1"/>
      <c r="ES3531" s="1"/>
      <c r="ET3531" s="1"/>
      <c r="EU3531" s="1"/>
      <c r="EV3531" s="1"/>
      <c r="EW3531" s="1"/>
      <c r="EX3531" s="1"/>
      <c r="EY3531" s="1"/>
      <c r="EZ3531" s="1"/>
      <c r="FA3531" s="1"/>
      <c r="FB3531" s="1"/>
      <c r="FC3531" s="1"/>
      <c r="FD3531" s="1"/>
      <c r="FE3531" s="1"/>
      <c r="FF3531" s="1"/>
      <c r="FG3531" s="1"/>
      <c r="FH3531" s="1"/>
      <c r="FI3531" s="1"/>
      <c r="FJ3531" s="1"/>
      <c r="FK3531" s="1"/>
      <c r="FL3531" s="1"/>
      <c r="FM3531" s="1"/>
      <c r="FN3531" s="1"/>
      <c r="FO3531" s="1"/>
      <c r="FP3531" s="1"/>
      <c r="FQ3531" s="1"/>
      <c r="FR3531" s="1"/>
      <c r="FS3531" s="1"/>
      <c r="FT3531" s="1"/>
      <c r="FU3531" s="1"/>
      <c r="FV3531" s="1"/>
      <c r="FW3531" s="1"/>
      <c r="FX3531" s="1"/>
      <c r="FY3531" s="1"/>
      <c r="FZ3531" s="1"/>
      <c r="GA3531" s="1"/>
      <c r="GB3531" s="1"/>
      <c r="GC3531" s="1"/>
      <c r="GD3531" s="1"/>
      <c r="GE3531" s="1"/>
      <c r="GF3531" s="1"/>
      <c r="GG3531" s="1"/>
      <c r="GH3531" s="1"/>
      <c r="GI3531" s="1"/>
      <c r="GJ3531" s="1"/>
      <c r="GK3531"/>
      <c r="GL3531"/>
      <c r="GM3531"/>
      <c r="GN3531"/>
      <c r="GO3531"/>
      <c r="GP3531"/>
      <c r="GQ3531"/>
      <c r="GR3531"/>
      <c r="GS3531"/>
      <c r="GT3531"/>
      <c r="GU3531"/>
      <c r="GV3531"/>
      <c r="GW3531"/>
      <c r="GX3531"/>
      <c r="GY3531"/>
      <c r="GZ3531"/>
      <c r="HA3531"/>
      <c r="HB3531"/>
      <c r="HC3531"/>
      <c r="HD3531"/>
      <c r="HE3531"/>
    </row>
    <row r="3532" spans="4:213" s="25" customFormat="1" x14ac:dyDescent="0.25">
      <c r="D3532" s="19"/>
      <c r="E3532" s="19"/>
      <c r="F3532" s="20"/>
      <c r="G3532" s="20"/>
      <c r="H3532" s="20"/>
      <c r="I3532" s="20"/>
      <c r="J3532" s="21"/>
      <c r="K3532" s="21"/>
      <c r="L3532" s="20"/>
      <c r="M3532" s="20"/>
      <c r="N3532" s="22"/>
      <c r="O3532" s="22"/>
      <c r="P3532" s="22"/>
      <c r="Q3532" s="22"/>
      <c r="R3532" s="19"/>
      <c r="S3532" s="19"/>
      <c r="T3532" s="19"/>
      <c r="U3532" s="20"/>
      <c r="V3532" s="20"/>
      <c r="W3532" s="20"/>
      <c r="X3532" s="27"/>
      <c r="Y3532" s="253"/>
      <c r="Z3532" s="30"/>
      <c r="AA3532" s="30"/>
      <c r="AB3532" s="31"/>
      <c r="AC3532" s="31"/>
      <c r="AD3532" s="31"/>
      <c r="AE3532" s="31"/>
      <c r="AF3532" s="31"/>
      <c r="AG3532" s="241"/>
      <c r="AH3532" s="31"/>
      <c r="AI3532" s="31"/>
      <c r="AJ3532" s="31"/>
      <c r="AK3532" s="31"/>
      <c r="AL3532" s="120"/>
      <c r="AQ3532" s="26"/>
      <c r="AW3532" s="19"/>
      <c r="AX3532" s="19"/>
      <c r="AY3532" s="19"/>
      <c r="AZ3532" s="19"/>
      <c r="BA3532" s="19"/>
      <c r="BB3532" s="19"/>
      <c r="BC3532" s="1"/>
      <c r="BD3532"/>
      <c r="BE3532"/>
      <c r="BF3532" s="1"/>
      <c r="BG3532"/>
      <c r="BH3532"/>
      <c r="BI3532"/>
      <c r="BJ3532" s="1"/>
      <c r="BK3532" s="1"/>
      <c r="BL3532"/>
      <c r="BM3532" s="1"/>
      <c r="BN3532" s="1"/>
      <c r="BO3532" s="1"/>
      <c r="BP3532" s="1"/>
      <c r="BQ3532" s="1"/>
      <c r="BR3532" s="1"/>
      <c r="BS3532" s="1"/>
      <c r="BT3532" s="22"/>
      <c r="BU3532" s="1"/>
      <c r="BV3532" s="1"/>
      <c r="BW3532" s="1"/>
      <c r="BX3532" s="1"/>
      <c r="BY3532" s="1"/>
      <c r="BZ3532" s="1"/>
      <c r="CA3532" s="1"/>
      <c r="CB3532" s="1"/>
      <c r="CC3532" s="1"/>
      <c r="CD3532" s="1"/>
      <c r="CE3532" s="1"/>
      <c r="CF3532" s="1"/>
      <c r="CG3532" s="1"/>
      <c r="CH3532" s="1"/>
      <c r="CI3532" s="1"/>
      <c r="CJ3532" s="1"/>
      <c r="CK3532" s="1"/>
      <c r="CL3532" s="1"/>
      <c r="CM3532" s="1"/>
      <c r="CN3532" s="1"/>
      <c r="CO3532" s="1"/>
      <c r="CP3532" s="1"/>
      <c r="CQ3532" s="1"/>
      <c r="CR3532" s="1"/>
      <c r="CS3532" s="1"/>
      <c r="CT3532" s="1"/>
      <c r="CU3532" s="1"/>
      <c r="CV3532" s="1"/>
      <c r="CW3532" s="1"/>
      <c r="CX3532" s="1"/>
      <c r="CY3532" s="1"/>
      <c r="CZ3532" s="1"/>
      <c r="DA3532" s="1"/>
      <c r="DB3532" s="1"/>
      <c r="DC3532" s="1"/>
      <c r="DD3532" s="1"/>
      <c r="DE3532" s="1"/>
      <c r="DF3532" s="1"/>
      <c r="DG3532" s="1"/>
      <c r="DH3532" s="1"/>
      <c r="DI3532" s="1"/>
      <c r="DJ3532" s="1"/>
      <c r="DK3532" s="1"/>
      <c r="DL3532" s="1"/>
      <c r="DM3532" s="1"/>
      <c r="DN3532" s="1"/>
      <c r="DO3532" s="1"/>
      <c r="DP3532" s="1"/>
      <c r="DQ3532" s="1"/>
      <c r="DR3532" s="1"/>
      <c r="DS3532" s="1"/>
      <c r="DT3532" s="1"/>
      <c r="DU3532" s="1"/>
      <c r="DV3532" s="1"/>
      <c r="DW3532" s="1"/>
      <c r="DX3532" s="1"/>
      <c r="DY3532" s="1"/>
      <c r="DZ3532" s="1"/>
      <c r="EA3532" s="1"/>
      <c r="EB3532" s="1"/>
      <c r="EC3532" s="1"/>
      <c r="ED3532" s="1"/>
      <c r="EE3532" s="1"/>
      <c r="EF3532" s="1"/>
      <c r="EG3532" s="1"/>
      <c r="EH3532" s="1"/>
      <c r="EI3532" s="1"/>
      <c r="EJ3532" s="1"/>
      <c r="EK3532" s="1"/>
      <c r="EL3532" s="1"/>
      <c r="EM3532" s="1"/>
      <c r="EN3532" s="1"/>
      <c r="EO3532" s="1"/>
      <c r="EP3532" s="1"/>
      <c r="EQ3532" s="1"/>
      <c r="ER3532" s="1"/>
      <c r="ES3532" s="1"/>
      <c r="ET3532" s="1"/>
      <c r="EU3532" s="1"/>
      <c r="EV3532" s="1"/>
      <c r="EW3532" s="1"/>
      <c r="EX3532" s="1"/>
      <c r="EY3532" s="1"/>
      <c r="EZ3532" s="1"/>
      <c r="FA3532" s="1"/>
      <c r="FB3532" s="1"/>
      <c r="FC3532" s="1"/>
      <c r="FD3532" s="1"/>
      <c r="FE3532" s="1"/>
      <c r="FF3532" s="1"/>
      <c r="FG3532" s="1"/>
      <c r="FH3532" s="1"/>
      <c r="FI3532" s="1"/>
      <c r="FJ3532" s="1"/>
      <c r="FK3532" s="1"/>
      <c r="FL3532" s="1"/>
      <c r="FM3532" s="1"/>
      <c r="FN3532" s="1"/>
      <c r="FO3532" s="1"/>
      <c r="FP3532" s="1"/>
      <c r="FQ3532" s="1"/>
      <c r="FR3532" s="1"/>
      <c r="FS3532" s="1"/>
      <c r="FT3532" s="1"/>
      <c r="FU3532" s="1"/>
      <c r="FV3532" s="1"/>
      <c r="FW3532" s="1"/>
      <c r="FX3532" s="1"/>
      <c r="FY3532" s="1"/>
      <c r="FZ3532" s="1"/>
      <c r="GA3532" s="1"/>
      <c r="GB3532" s="1"/>
      <c r="GC3532" s="1"/>
      <c r="GD3532" s="1"/>
      <c r="GE3532" s="1"/>
      <c r="GF3532" s="1"/>
      <c r="GG3532" s="1"/>
      <c r="GH3532" s="1"/>
      <c r="GI3532" s="1"/>
      <c r="GJ3532" s="1"/>
      <c r="GK3532"/>
      <c r="GL3532"/>
      <c r="GM3532"/>
      <c r="GN3532"/>
      <c r="GO3532"/>
      <c r="GP3532"/>
      <c r="GQ3532"/>
      <c r="GR3532"/>
      <c r="GS3532"/>
      <c r="GT3532"/>
      <c r="GU3532"/>
      <c r="GV3532"/>
      <c r="GW3532"/>
      <c r="GX3532"/>
      <c r="GY3532"/>
      <c r="GZ3532"/>
      <c r="HA3532"/>
      <c r="HB3532"/>
      <c r="HC3532"/>
      <c r="HD3532"/>
      <c r="HE3532"/>
    </row>
    <row r="3533" spans="4:213" s="25" customFormat="1" x14ac:dyDescent="0.25">
      <c r="D3533" s="19"/>
      <c r="E3533" s="19"/>
      <c r="F3533" s="20"/>
      <c r="G3533" s="20"/>
      <c r="H3533" s="20"/>
      <c r="I3533" s="20"/>
      <c r="J3533" s="21"/>
      <c r="K3533" s="21"/>
      <c r="L3533" s="20"/>
      <c r="M3533" s="20"/>
      <c r="N3533" s="22"/>
      <c r="O3533" s="22"/>
      <c r="P3533" s="22"/>
      <c r="Q3533" s="22"/>
      <c r="R3533" s="19"/>
      <c r="S3533" s="19"/>
      <c r="T3533" s="19"/>
      <c r="U3533" s="20"/>
      <c r="V3533" s="20"/>
      <c r="W3533" s="20"/>
      <c r="X3533" s="27"/>
      <c r="Y3533" s="253"/>
      <c r="Z3533" s="30"/>
      <c r="AA3533" s="30"/>
      <c r="AB3533" s="31"/>
      <c r="AC3533" s="31"/>
      <c r="AD3533" s="31"/>
      <c r="AE3533" s="31"/>
      <c r="AF3533" s="31"/>
      <c r="AG3533" s="241"/>
      <c r="AH3533" s="31"/>
      <c r="AI3533" s="31"/>
      <c r="AJ3533" s="31"/>
      <c r="AK3533" s="31"/>
      <c r="AL3533" s="120"/>
      <c r="AQ3533" s="26"/>
      <c r="AW3533" s="19"/>
      <c r="AX3533" s="19"/>
      <c r="AY3533" s="19"/>
      <c r="AZ3533" s="19"/>
      <c r="BA3533" s="19"/>
      <c r="BB3533" s="19"/>
      <c r="BC3533" s="1"/>
      <c r="BD3533"/>
      <c r="BE3533"/>
      <c r="BF3533" s="1"/>
      <c r="BG3533"/>
      <c r="BH3533"/>
      <c r="BI3533"/>
      <c r="BJ3533" s="1"/>
      <c r="BK3533" s="1"/>
      <c r="BL3533"/>
      <c r="BM3533" s="1"/>
      <c r="BN3533" s="1"/>
      <c r="BO3533" s="1"/>
      <c r="BP3533" s="1"/>
      <c r="BQ3533" s="1"/>
      <c r="BR3533" s="1"/>
      <c r="BS3533" s="1"/>
      <c r="BT3533" s="22"/>
      <c r="BU3533" s="1"/>
      <c r="BV3533" s="1"/>
      <c r="BW3533" s="1"/>
      <c r="BX3533" s="1"/>
      <c r="BY3533" s="1"/>
      <c r="BZ3533" s="1"/>
      <c r="CA3533" s="1"/>
      <c r="CB3533" s="1"/>
      <c r="CC3533" s="1"/>
      <c r="CD3533" s="1"/>
      <c r="CE3533" s="1"/>
      <c r="CF3533" s="1"/>
      <c r="CG3533" s="1"/>
      <c r="CH3533" s="1"/>
      <c r="CI3533" s="1"/>
      <c r="CJ3533" s="1"/>
      <c r="CK3533" s="1"/>
      <c r="CL3533" s="1"/>
      <c r="CM3533" s="1"/>
      <c r="CN3533" s="1"/>
      <c r="CO3533" s="1"/>
      <c r="CP3533" s="1"/>
      <c r="CQ3533" s="1"/>
      <c r="CR3533" s="1"/>
      <c r="CS3533" s="1"/>
      <c r="CT3533" s="1"/>
      <c r="CU3533" s="1"/>
      <c r="CV3533" s="1"/>
      <c r="CW3533" s="1"/>
      <c r="CX3533" s="1"/>
      <c r="CY3533" s="1"/>
      <c r="CZ3533" s="1"/>
      <c r="DA3533" s="1"/>
      <c r="DB3533" s="1"/>
      <c r="DC3533" s="1"/>
      <c r="DD3533" s="1"/>
      <c r="DE3533" s="1"/>
      <c r="DF3533" s="1"/>
      <c r="DG3533" s="1"/>
      <c r="DH3533" s="1"/>
      <c r="DI3533" s="1"/>
      <c r="DJ3533" s="1"/>
      <c r="DK3533" s="1"/>
      <c r="DL3533" s="1"/>
      <c r="DM3533" s="1"/>
      <c r="DN3533" s="1"/>
      <c r="DO3533" s="1"/>
      <c r="DP3533" s="1"/>
      <c r="DQ3533" s="1"/>
      <c r="DR3533" s="1"/>
      <c r="DS3533" s="1"/>
      <c r="DT3533" s="1"/>
      <c r="DU3533" s="1"/>
      <c r="DV3533" s="1"/>
      <c r="DW3533" s="1"/>
      <c r="DX3533" s="1"/>
      <c r="DY3533" s="1"/>
      <c r="DZ3533" s="1"/>
      <c r="EA3533" s="1"/>
      <c r="EB3533" s="1"/>
      <c r="EC3533" s="1"/>
      <c r="ED3533" s="1"/>
      <c r="EE3533" s="1"/>
      <c r="EF3533" s="1"/>
      <c r="EG3533" s="1"/>
      <c r="EH3533" s="1"/>
      <c r="EI3533" s="1"/>
      <c r="EJ3533" s="1"/>
      <c r="EK3533" s="1"/>
      <c r="EL3533" s="1"/>
      <c r="EM3533" s="1"/>
      <c r="EN3533" s="1"/>
      <c r="EO3533" s="1"/>
      <c r="EP3533" s="1"/>
      <c r="EQ3533" s="1"/>
      <c r="ER3533" s="1"/>
      <c r="ES3533" s="1"/>
      <c r="ET3533" s="1"/>
      <c r="EU3533" s="1"/>
      <c r="EV3533" s="1"/>
      <c r="EW3533" s="1"/>
      <c r="EX3533" s="1"/>
      <c r="EY3533" s="1"/>
      <c r="EZ3533" s="1"/>
      <c r="FA3533" s="1"/>
      <c r="FB3533" s="1"/>
      <c r="FC3533" s="1"/>
      <c r="FD3533" s="1"/>
      <c r="FE3533" s="1"/>
      <c r="FF3533" s="1"/>
      <c r="FG3533" s="1"/>
      <c r="FH3533" s="1"/>
      <c r="FI3533" s="1"/>
      <c r="FJ3533" s="1"/>
      <c r="FK3533" s="1"/>
      <c r="FL3533" s="1"/>
      <c r="FM3533" s="1"/>
      <c r="FN3533" s="1"/>
      <c r="FO3533" s="1"/>
      <c r="FP3533" s="1"/>
      <c r="FQ3533" s="1"/>
      <c r="FR3533" s="1"/>
      <c r="FS3533" s="1"/>
      <c r="FT3533" s="1"/>
      <c r="FU3533" s="1"/>
      <c r="FV3533" s="1"/>
      <c r="FW3533" s="1"/>
      <c r="FX3533" s="1"/>
      <c r="FY3533" s="1"/>
      <c r="FZ3533" s="1"/>
      <c r="GA3533" s="1"/>
      <c r="GB3533" s="1"/>
      <c r="GC3533" s="1"/>
      <c r="GD3533" s="1"/>
      <c r="GE3533" s="1"/>
      <c r="GF3533" s="1"/>
      <c r="GG3533" s="1"/>
      <c r="GH3533" s="1"/>
      <c r="GI3533" s="1"/>
      <c r="GJ3533" s="1"/>
      <c r="GK3533"/>
      <c r="GL3533"/>
      <c r="GM3533"/>
      <c r="GN3533"/>
      <c r="GO3533"/>
      <c r="GP3533"/>
      <c r="GQ3533"/>
      <c r="GR3533"/>
      <c r="GS3533"/>
      <c r="GT3533"/>
      <c r="GU3533"/>
      <c r="GV3533"/>
      <c r="GW3533"/>
      <c r="GX3533"/>
      <c r="GY3533"/>
      <c r="GZ3533"/>
      <c r="HA3533"/>
      <c r="HB3533"/>
      <c r="HC3533"/>
      <c r="HD3533"/>
      <c r="HE3533"/>
    </row>
    <row r="3534" spans="4:213" s="25" customFormat="1" x14ac:dyDescent="0.25">
      <c r="D3534" s="19"/>
      <c r="E3534" s="19"/>
      <c r="F3534" s="20"/>
      <c r="G3534" s="20"/>
      <c r="H3534" s="20"/>
      <c r="I3534" s="20"/>
      <c r="J3534" s="21"/>
      <c r="K3534" s="21"/>
      <c r="L3534" s="20"/>
      <c r="M3534" s="20"/>
      <c r="N3534" s="22"/>
      <c r="O3534" s="22"/>
      <c r="P3534" s="22"/>
      <c r="Q3534" s="22"/>
      <c r="R3534" s="19"/>
      <c r="S3534" s="19"/>
      <c r="T3534" s="19"/>
      <c r="U3534" s="20"/>
      <c r="V3534" s="20"/>
      <c r="W3534" s="20"/>
      <c r="X3534" s="27"/>
      <c r="Y3534" s="253"/>
      <c r="Z3534" s="30"/>
      <c r="AA3534" s="30"/>
      <c r="AB3534" s="31"/>
      <c r="AC3534" s="31"/>
      <c r="AD3534" s="31"/>
      <c r="AE3534" s="31"/>
      <c r="AF3534" s="31"/>
      <c r="AG3534" s="241"/>
      <c r="AH3534" s="31"/>
      <c r="AI3534" s="31"/>
      <c r="AJ3534" s="31"/>
      <c r="AK3534" s="31"/>
      <c r="AL3534" s="120"/>
      <c r="AQ3534" s="26"/>
      <c r="AW3534" s="19"/>
      <c r="AX3534" s="19"/>
      <c r="AY3534" s="19"/>
      <c r="AZ3534" s="19"/>
      <c r="BA3534" s="19"/>
      <c r="BB3534" s="19"/>
      <c r="BC3534" s="1"/>
      <c r="BD3534"/>
      <c r="BE3534"/>
      <c r="BF3534" s="1"/>
      <c r="BG3534"/>
      <c r="BH3534"/>
      <c r="BI3534"/>
      <c r="BJ3534" s="1"/>
      <c r="BK3534" s="1"/>
      <c r="BL3534"/>
      <c r="BM3534" s="1"/>
      <c r="BN3534" s="1"/>
      <c r="BO3534" s="1"/>
      <c r="BP3534" s="1"/>
      <c r="BQ3534" s="1"/>
      <c r="BR3534" s="1"/>
      <c r="BS3534" s="1"/>
      <c r="BT3534" s="22"/>
      <c r="BU3534" s="1"/>
      <c r="BV3534" s="1"/>
      <c r="BW3534" s="1"/>
      <c r="BX3534" s="1"/>
      <c r="BY3534" s="1"/>
      <c r="BZ3534" s="1"/>
      <c r="CA3534" s="1"/>
      <c r="CB3534" s="1"/>
      <c r="CC3534" s="1"/>
      <c r="CD3534" s="1"/>
      <c r="CE3534" s="1"/>
      <c r="CF3534" s="1"/>
      <c r="CG3534" s="1"/>
      <c r="CH3534" s="1"/>
      <c r="CI3534" s="1"/>
      <c r="CJ3534" s="1"/>
      <c r="CK3534" s="1"/>
      <c r="CL3534" s="1"/>
      <c r="CM3534" s="1"/>
      <c r="CN3534" s="1"/>
      <c r="CO3534" s="1"/>
      <c r="CP3534" s="1"/>
      <c r="CQ3534" s="1"/>
      <c r="CR3534" s="1"/>
      <c r="CS3534" s="1"/>
      <c r="CT3534" s="1"/>
      <c r="CU3534" s="1"/>
      <c r="CV3534" s="1"/>
      <c r="CW3534" s="1"/>
      <c r="CX3534" s="1"/>
      <c r="CY3534" s="1"/>
      <c r="CZ3534" s="1"/>
      <c r="DA3534" s="1"/>
      <c r="DB3534" s="1"/>
      <c r="DC3534" s="1"/>
      <c r="DD3534" s="1"/>
      <c r="DE3534" s="1"/>
      <c r="DF3534" s="1"/>
      <c r="DG3534" s="1"/>
      <c r="DH3534" s="1"/>
      <c r="DI3534" s="1"/>
      <c r="DJ3534" s="1"/>
      <c r="DK3534" s="1"/>
      <c r="DL3534" s="1"/>
      <c r="DM3534" s="1"/>
      <c r="DN3534" s="1"/>
      <c r="DO3534" s="1"/>
      <c r="DP3534" s="1"/>
      <c r="DQ3534" s="1"/>
      <c r="DR3534" s="1"/>
      <c r="DS3534" s="1"/>
      <c r="DT3534" s="1"/>
      <c r="DU3534" s="1"/>
      <c r="DV3534" s="1"/>
      <c r="DW3534" s="1"/>
      <c r="DX3534" s="1"/>
      <c r="DY3534" s="1"/>
      <c r="DZ3534" s="1"/>
      <c r="EA3534" s="1"/>
      <c r="EB3534" s="1"/>
      <c r="EC3534" s="1"/>
      <c r="ED3534" s="1"/>
      <c r="EE3534" s="1"/>
      <c r="EF3534" s="1"/>
      <c r="EG3534" s="1"/>
      <c r="EH3534" s="1"/>
      <c r="EI3534" s="1"/>
      <c r="EJ3534" s="1"/>
      <c r="EK3534" s="1"/>
      <c r="EL3534" s="1"/>
      <c r="EM3534" s="1"/>
      <c r="EN3534" s="1"/>
      <c r="EO3534" s="1"/>
      <c r="EP3534" s="1"/>
      <c r="EQ3534" s="1"/>
      <c r="ER3534" s="1"/>
      <c r="ES3534" s="1"/>
      <c r="ET3534" s="1"/>
      <c r="EU3534" s="1"/>
      <c r="EV3534" s="1"/>
      <c r="EW3534" s="1"/>
      <c r="EX3534" s="1"/>
      <c r="EY3534" s="1"/>
      <c r="EZ3534" s="1"/>
      <c r="FA3534" s="1"/>
      <c r="FB3534" s="1"/>
      <c r="FC3534" s="1"/>
      <c r="FD3534" s="1"/>
      <c r="FE3534" s="1"/>
      <c r="FF3534" s="1"/>
      <c r="FG3534" s="1"/>
      <c r="FH3534" s="1"/>
      <c r="FI3534" s="1"/>
      <c r="FJ3534" s="1"/>
      <c r="FK3534" s="1"/>
      <c r="FL3534" s="1"/>
      <c r="FM3534" s="1"/>
      <c r="FN3534" s="1"/>
      <c r="FO3534" s="1"/>
      <c r="FP3534" s="1"/>
      <c r="FQ3534" s="1"/>
      <c r="FR3534" s="1"/>
      <c r="FS3534" s="1"/>
      <c r="FT3534" s="1"/>
      <c r="FU3534" s="1"/>
      <c r="FV3534" s="1"/>
      <c r="FW3534" s="1"/>
      <c r="FX3534" s="1"/>
      <c r="FY3534" s="1"/>
      <c r="FZ3534" s="1"/>
      <c r="GA3534" s="1"/>
      <c r="GB3534" s="1"/>
      <c r="GC3534" s="1"/>
      <c r="GD3534" s="1"/>
      <c r="GE3534" s="1"/>
      <c r="GF3534" s="1"/>
      <c r="GG3534" s="1"/>
      <c r="GH3534" s="1"/>
      <c r="GI3534" s="1"/>
      <c r="GJ3534" s="1"/>
      <c r="GK3534"/>
      <c r="GL3534"/>
      <c r="GM3534"/>
      <c r="GN3534"/>
      <c r="GO3534"/>
      <c r="GP3534"/>
      <c r="GQ3534"/>
      <c r="GR3534"/>
      <c r="GS3534"/>
      <c r="GT3534"/>
      <c r="GU3534"/>
      <c r="GV3534"/>
      <c r="GW3534"/>
      <c r="GX3534"/>
      <c r="GY3534"/>
      <c r="GZ3534"/>
      <c r="HA3534"/>
      <c r="HB3534"/>
      <c r="HC3534"/>
      <c r="HD3534"/>
      <c r="HE3534"/>
    </row>
    <row r="3535" spans="4:213" s="25" customFormat="1" x14ac:dyDescent="0.25">
      <c r="D3535" s="19"/>
      <c r="E3535" s="19"/>
      <c r="F3535" s="20"/>
      <c r="G3535" s="20"/>
      <c r="H3535" s="20"/>
      <c r="I3535" s="20"/>
      <c r="J3535" s="21"/>
      <c r="K3535" s="21"/>
      <c r="L3535" s="20"/>
      <c r="M3535" s="20"/>
      <c r="N3535" s="22"/>
      <c r="O3535" s="22"/>
      <c r="P3535" s="22"/>
      <c r="Q3535" s="22"/>
      <c r="R3535" s="19"/>
      <c r="S3535" s="19"/>
      <c r="T3535" s="19"/>
      <c r="U3535" s="20"/>
      <c r="V3535" s="20"/>
      <c r="W3535" s="20"/>
      <c r="X3535" s="27"/>
      <c r="Y3535" s="253"/>
      <c r="Z3535" s="30"/>
      <c r="AA3535" s="30"/>
      <c r="AB3535" s="31"/>
      <c r="AC3535" s="31"/>
      <c r="AD3535" s="31"/>
      <c r="AE3535" s="31"/>
      <c r="AF3535" s="31"/>
      <c r="AG3535" s="241"/>
      <c r="AH3535" s="31"/>
      <c r="AI3535" s="31"/>
      <c r="AJ3535" s="31"/>
      <c r="AK3535" s="31"/>
      <c r="AL3535" s="120"/>
      <c r="AQ3535" s="26"/>
      <c r="AW3535" s="19"/>
      <c r="AX3535" s="19"/>
      <c r="AY3535" s="19"/>
      <c r="AZ3535" s="19"/>
      <c r="BA3535" s="19"/>
      <c r="BB3535" s="19"/>
      <c r="BC3535" s="1"/>
      <c r="BD3535"/>
      <c r="BE3535"/>
      <c r="BF3535" s="1"/>
      <c r="BG3535"/>
      <c r="BH3535"/>
      <c r="BI3535"/>
      <c r="BJ3535" s="1"/>
      <c r="BK3535" s="1"/>
      <c r="BL3535"/>
      <c r="BM3535" s="1"/>
      <c r="BN3535" s="1"/>
      <c r="BO3535" s="1"/>
      <c r="BP3535" s="1"/>
      <c r="BQ3535" s="1"/>
      <c r="BR3535" s="1"/>
      <c r="BS3535" s="1"/>
      <c r="BT3535" s="22"/>
      <c r="BU3535" s="1"/>
      <c r="BV3535" s="1"/>
      <c r="BW3535" s="1"/>
      <c r="BX3535" s="1"/>
      <c r="BY3535" s="1"/>
      <c r="BZ3535" s="1"/>
      <c r="CA3535" s="1"/>
      <c r="CB3535" s="1"/>
      <c r="CC3535" s="1"/>
      <c r="CD3535" s="1"/>
      <c r="CE3535" s="1"/>
      <c r="CF3535" s="1"/>
      <c r="CG3535" s="1"/>
      <c r="CH3535" s="1"/>
      <c r="CI3535" s="1"/>
      <c r="CJ3535" s="1"/>
      <c r="CK3535" s="1"/>
      <c r="CL3535" s="1"/>
      <c r="CM3535" s="1"/>
      <c r="CN3535" s="1"/>
      <c r="CO3535" s="1"/>
      <c r="CP3535" s="1"/>
      <c r="CQ3535" s="1"/>
      <c r="CR3535" s="1"/>
      <c r="CS3535" s="1"/>
      <c r="CT3535" s="1"/>
      <c r="CU3535" s="1"/>
      <c r="CV3535" s="1"/>
      <c r="CW3535" s="1"/>
      <c r="CX3535" s="1"/>
      <c r="CY3535" s="1"/>
      <c r="CZ3535" s="1"/>
      <c r="DA3535" s="1"/>
      <c r="DB3535" s="1"/>
      <c r="DC3535" s="1"/>
      <c r="DD3535" s="1"/>
      <c r="DE3535" s="1"/>
      <c r="DF3535" s="1"/>
      <c r="DG3535" s="1"/>
      <c r="DH3535" s="1"/>
      <c r="DI3535" s="1"/>
      <c r="DJ3535" s="1"/>
      <c r="DK3535" s="1"/>
      <c r="DL3535" s="1"/>
      <c r="DM3535" s="1"/>
      <c r="DN3535" s="1"/>
      <c r="DO3535" s="1"/>
      <c r="DP3535" s="1"/>
      <c r="DQ3535" s="1"/>
      <c r="DR3535" s="1"/>
      <c r="DS3535" s="1"/>
      <c r="DT3535" s="1"/>
      <c r="DU3535" s="1"/>
      <c r="DV3535" s="1"/>
      <c r="DW3535" s="1"/>
      <c r="DX3535" s="1"/>
      <c r="DY3535" s="1"/>
      <c r="DZ3535" s="1"/>
      <c r="EA3535" s="1"/>
      <c r="EB3535" s="1"/>
      <c r="EC3535" s="1"/>
      <c r="ED3535" s="1"/>
      <c r="EE3535" s="1"/>
      <c r="EF3535" s="1"/>
      <c r="EG3535" s="1"/>
      <c r="EH3535" s="1"/>
      <c r="EI3535" s="1"/>
      <c r="EJ3535" s="1"/>
      <c r="EK3535" s="1"/>
      <c r="EL3535" s="1"/>
      <c r="EM3535" s="1"/>
      <c r="EN3535" s="1"/>
      <c r="EO3535" s="1"/>
      <c r="EP3535" s="1"/>
      <c r="EQ3535" s="1"/>
      <c r="ER3535" s="1"/>
      <c r="ES3535" s="1"/>
      <c r="ET3535" s="1"/>
      <c r="EU3535" s="1"/>
      <c r="EV3535" s="1"/>
      <c r="EW3535" s="1"/>
      <c r="EX3535" s="1"/>
      <c r="EY3535" s="1"/>
      <c r="EZ3535" s="1"/>
      <c r="FA3535" s="1"/>
      <c r="FB3535" s="1"/>
      <c r="FC3535" s="1"/>
      <c r="FD3535" s="1"/>
      <c r="FE3535" s="1"/>
      <c r="FF3535" s="1"/>
      <c r="FG3535" s="1"/>
      <c r="FH3535" s="1"/>
      <c r="FI3535" s="1"/>
      <c r="FJ3535" s="1"/>
      <c r="FK3535" s="1"/>
      <c r="FL3535" s="1"/>
      <c r="FM3535" s="1"/>
      <c r="FN3535" s="1"/>
      <c r="FO3535" s="1"/>
      <c r="FP3535" s="1"/>
      <c r="FQ3535" s="1"/>
      <c r="FR3535" s="1"/>
      <c r="FS3535" s="1"/>
      <c r="FT3535" s="1"/>
      <c r="FU3535" s="1"/>
      <c r="FV3535" s="1"/>
      <c r="FW3535" s="1"/>
      <c r="FX3535" s="1"/>
      <c r="FY3535" s="1"/>
      <c r="FZ3535" s="1"/>
      <c r="GA3535" s="1"/>
      <c r="GB3535" s="1"/>
      <c r="GC3535" s="1"/>
      <c r="GD3535" s="1"/>
      <c r="GE3535" s="1"/>
      <c r="GF3535" s="1"/>
      <c r="GG3535" s="1"/>
      <c r="GH3535" s="1"/>
      <c r="GI3535" s="1"/>
      <c r="GJ3535" s="1"/>
      <c r="GK3535"/>
      <c r="GL3535"/>
      <c r="GM3535"/>
      <c r="GN3535"/>
      <c r="GO3535"/>
      <c r="GP3535"/>
      <c r="GQ3535"/>
      <c r="GR3535"/>
      <c r="GS3535"/>
      <c r="GT3535"/>
      <c r="GU3535"/>
      <c r="GV3535"/>
      <c r="GW3535"/>
      <c r="GX3535"/>
      <c r="GY3535"/>
      <c r="GZ3535"/>
      <c r="HA3535"/>
      <c r="HB3535"/>
      <c r="HC3535"/>
      <c r="HD3535"/>
      <c r="HE3535"/>
    </row>
    <row r="3536" spans="4:213" s="25" customFormat="1" x14ac:dyDescent="0.25">
      <c r="D3536" s="19"/>
      <c r="E3536" s="19"/>
      <c r="F3536" s="20"/>
      <c r="G3536" s="20"/>
      <c r="H3536" s="20"/>
      <c r="I3536" s="20"/>
      <c r="J3536" s="21"/>
      <c r="K3536" s="21"/>
      <c r="L3536" s="20"/>
      <c r="M3536" s="20"/>
      <c r="N3536" s="22"/>
      <c r="O3536" s="22"/>
      <c r="P3536" s="22"/>
      <c r="Q3536" s="22"/>
      <c r="R3536" s="19"/>
      <c r="S3536" s="19"/>
      <c r="T3536" s="19"/>
      <c r="U3536" s="20"/>
      <c r="V3536" s="20"/>
      <c r="W3536" s="20"/>
      <c r="X3536" s="27"/>
      <c r="Y3536" s="253"/>
      <c r="Z3536" s="30"/>
      <c r="AA3536" s="30"/>
      <c r="AB3536" s="31"/>
      <c r="AC3536" s="31"/>
      <c r="AD3536" s="31"/>
      <c r="AE3536" s="31"/>
      <c r="AF3536" s="31"/>
      <c r="AG3536" s="241"/>
      <c r="AH3536" s="31"/>
      <c r="AI3536" s="31"/>
      <c r="AJ3536" s="31"/>
      <c r="AK3536" s="31"/>
      <c r="AL3536" s="120"/>
      <c r="AQ3536" s="26"/>
      <c r="AW3536" s="19"/>
      <c r="AX3536" s="19"/>
      <c r="AY3536" s="19"/>
      <c r="AZ3536" s="19"/>
      <c r="BA3536" s="19"/>
      <c r="BB3536" s="19"/>
      <c r="BC3536" s="1"/>
      <c r="BD3536"/>
      <c r="BE3536"/>
      <c r="BF3536" s="1"/>
      <c r="BG3536"/>
      <c r="BH3536"/>
      <c r="BI3536"/>
      <c r="BJ3536" s="1"/>
      <c r="BK3536" s="1"/>
      <c r="BL3536"/>
      <c r="BM3536" s="1"/>
      <c r="BN3536" s="1"/>
      <c r="BO3536" s="1"/>
      <c r="BP3536" s="1"/>
      <c r="BQ3536" s="1"/>
      <c r="BR3536" s="1"/>
      <c r="BS3536" s="1"/>
      <c r="BT3536" s="22"/>
      <c r="BU3536" s="1"/>
      <c r="BV3536" s="1"/>
      <c r="BW3536" s="1"/>
      <c r="BX3536" s="1"/>
      <c r="BY3536" s="1"/>
      <c r="BZ3536" s="1"/>
      <c r="CA3536" s="1"/>
      <c r="CB3536" s="1"/>
      <c r="CC3536" s="1"/>
      <c r="CD3536" s="1"/>
      <c r="CE3536" s="1"/>
      <c r="CF3536" s="1"/>
      <c r="CG3536" s="1"/>
      <c r="CH3536" s="1"/>
      <c r="CI3536" s="1"/>
      <c r="CJ3536" s="1"/>
      <c r="CK3536" s="1"/>
      <c r="CL3536" s="1"/>
      <c r="CM3536" s="1"/>
      <c r="CN3536" s="1"/>
      <c r="CO3536" s="1"/>
      <c r="CP3536" s="1"/>
      <c r="CQ3536" s="1"/>
      <c r="CR3536" s="1"/>
      <c r="CS3536" s="1"/>
      <c r="CT3536" s="1"/>
      <c r="CU3536" s="1"/>
      <c r="CV3536" s="1"/>
      <c r="CW3536" s="1"/>
      <c r="CX3536" s="1"/>
      <c r="CY3536" s="1"/>
      <c r="CZ3536" s="1"/>
      <c r="DA3536" s="1"/>
      <c r="DB3536" s="1"/>
      <c r="DC3536" s="1"/>
      <c r="DD3536" s="1"/>
      <c r="DE3536" s="1"/>
      <c r="DF3536" s="1"/>
      <c r="DG3536" s="1"/>
      <c r="DH3536" s="1"/>
      <c r="DI3536" s="1"/>
      <c r="DJ3536" s="1"/>
      <c r="DK3536" s="1"/>
      <c r="DL3536" s="1"/>
      <c r="DM3536" s="1"/>
      <c r="DN3536" s="1"/>
      <c r="DO3536" s="1"/>
      <c r="DP3536" s="1"/>
      <c r="DQ3536" s="1"/>
      <c r="DR3536" s="1"/>
      <c r="DS3536" s="1"/>
      <c r="DT3536" s="1"/>
      <c r="DU3536" s="1"/>
      <c r="DV3536" s="1"/>
      <c r="DW3536" s="1"/>
      <c r="DX3536" s="1"/>
      <c r="DY3536" s="1"/>
      <c r="DZ3536" s="1"/>
      <c r="EA3536" s="1"/>
      <c r="EB3536" s="1"/>
      <c r="EC3536" s="1"/>
      <c r="ED3536" s="1"/>
      <c r="EE3536" s="1"/>
      <c r="EF3536" s="1"/>
      <c r="EG3536" s="1"/>
      <c r="EH3536" s="1"/>
      <c r="EI3536" s="1"/>
      <c r="EJ3536" s="1"/>
      <c r="EK3536" s="1"/>
      <c r="EL3536" s="1"/>
      <c r="EM3536" s="1"/>
      <c r="EN3536" s="1"/>
      <c r="EO3536" s="1"/>
      <c r="EP3536" s="1"/>
      <c r="EQ3536" s="1"/>
      <c r="ER3536" s="1"/>
      <c r="ES3536" s="1"/>
      <c r="ET3536" s="1"/>
      <c r="EU3536" s="1"/>
      <c r="EV3536" s="1"/>
      <c r="EW3536" s="1"/>
      <c r="EX3536" s="1"/>
      <c r="EY3536" s="1"/>
      <c r="EZ3536" s="1"/>
      <c r="FA3536" s="1"/>
      <c r="FB3536" s="1"/>
      <c r="FC3536" s="1"/>
      <c r="FD3536" s="1"/>
      <c r="FE3536" s="1"/>
      <c r="FF3536" s="1"/>
      <c r="FG3536" s="1"/>
      <c r="FH3536" s="1"/>
      <c r="FI3536" s="1"/>
      <c r="FJ3536" s="1"/>
      <c r="FK3536" s="1"/>
      <c r="FL3536" s="1"/>
      <c r="FM3536" s="1"/>
      <c r="FN3536" s="1"/>
      <c r="FO3536" s="1"/>
      <c r="FP3536" s="1"/>
      <c r="FQ3536" s="1"/>
      <c r="FR3536" s="1"/>
      <c r="FS3536" s="1"/>
      <c r="FT3536" s="1"/>
      <c r="FU3536" s="1"/>
      <c r="FV3536" s="1"/>
      <c r="FW3536" s="1"/>
      <c r="FX3536" s="1"/>
      <c r="FY3536" s="1"/>
      <c r="FZ3536" s="1"/>
      <c r="GA3536" s="1"/>
      <c r="GB3536" s="1"/>
      <c r="GC3536" s="1"/>
      <c r="GD3536" s="1"/>
      <c r="GE3536" s="1"/>
      <c r="GF3536" s="1"/>
      <c r="GG3536" s="1"/>
      <c r="GH3536" s="1"/>
      <c r="GI3536" s="1"/>
      <c r="GJ3536" s="1"/>
      <c r="GK3536"/>
      <c r="GL3536"/>
      <c r="GM3536"/>
      <c r="GN3536"/>
      <c r="GO3536"/>
      <c r="GP3536"/>
      <c r="GQ3536"/>
      <c r="GR3536"/>
      <c r="GS3536"/>
      <c r="GT3536"/>
      <c r="GU3536"/>
      <c r="GV3536"/>
      <c r="GW3536"/>
      <c r="GX3536"/>
      <c r="GY3536"/>
      <c r="GZ3536"/>
      <c r="HA3536"/>
      <c r="HB3536"/>
      <c r="HC3536"/>
      <c r="HD3536"/>
      <c r="HE3536"/>
    </row>
    <row r="3537" spans="4:213" s="25" customFormat="1" x14ac:dyDescent="0.25">
      <c r="D3537" s="19"/>
      <c r="E3537" s="19"/>
      <c r="F3537" s="20"/>
      <c r="G3537" s="20"/>
      <c r="H3537" s="20"/>
      <c r="I3537" s="20"/>
      <c r="J3537" s="21"/>
      <c r="K3537" s="21"/>
      <c r="L3537" s="20"/>
      <c r="M3537" s="20"/>
      <c r="N3537" s="22"/>
      <c r="O3537" s="22"/>
      <c r="P3537" s="22"/>
      <c r="Q3537" s="22"/>
      <c r="R3537" s="19"/>
      <c r="S3537" s="19"/>
      <c r="T3537" s="19"/>
      <c r="U3537" s="20"/>
      <c r="V3537" s="20"/>
      <c r="W3537" s="20"/>
      <c r="X3537" s="27"/>
      <c r="Y3537" s="253"/>
      <c r="Z3537" s="30"/>
      <c r="AA3537" s="30"/>
      <c r="AB3537" s="31"/>
      <c r="AC3537" s="31"/>
      <c r="AD3537" s="31"/>
      <c r="AE3537" s="31"/>
      <c r="AF3537" s="31"/>
      <c r="AG3537" s="241"/>
      <c r="AH3537" s="31"/>
      <c r="AI3537" s="31"/>
      <c r="AJ3537" s="31"/>
      <c r="AK3537" s="31"/>
      <c r="AL3537" s="120"/>
      <c r="AQ3537" s="26"/>
      <c r="AW3537" s="19"/>
      <c r="AX3537" s="19"/>
      <c r="AY3537" s="19"/>
      <c r="AZ3537" s="19"/>
      <c r="BA3537" s="19"/>
      <c r="BB3537" s="19"/>
      <c r="BC3537" s="1"/>
      <c r="BD3537"/>
      <c r="BE3537"/>
      <c r="BF3537" s="1"/>
      <c r="BG3537"/>
      <c r="BH3537"/>
      <c r="BI3537"/>
      <c r="BJ3537" s="1"/>
      <c r="BK3537" s="1"/>
      <c r="BL3537"/>
      <c r="BM3537" s="1"/>
      <c r="BN3537" s="1"/>
      <c r="BO3537" s="1"/>
      <c r="BP3537" s="1"/>
      <c r="BQ3537" s="1"/>
      <c r="BR3537" s="1"/>
      <c r="BS3537" s="1"/>
      <c r="BT3537" s="22"/>
      <c r="BU3537" s="1"/>
      <c r="BV3537" s="1"/>
      <c r="BW3537" s="1"/>
      <c r="BX3537" s="1"/>
      <c r="BY3537" s="1"/>
      <c r="BZ3537" s="1"/>
      <c r="CA3537" s="1"/>
      <c r="CB3537" s="1"/>
      <c r="CC3537" s="1"/>
      <c r="CD3537" s="1"/>
      <c r="CE3537" s="1"/>
      <c r="CF3537" s="1"/>
      <c r="CG3537" s="1"/>
      <c r="CH3537" s="1"/>
      <c r="CI3537" s="1"/>
      <c r="CJ3537" s="1"/>
      <c r="CK3537" s="1"/>
      <c r="CL3537" s="1"/>
      <c r="CM3537" s="1"/>
      <c r="CN3537" s="1"/>
      <c r="CO3537" s="1"/>
      <c r="CP3537" s="1"/>
      <c r="CQ3537" s="1"/>
      <c r="CR3537" s="1"/>
      <c r="CS3537" s="1"/>
      <c r="CT3537" s="1"/>
      <c r="CU3537" s="1"/>
      <c r="CV3537" s="1"/>
      <c r="CW3537" s="1"/>
      <c r="CX3537" s="1"/>
      <c r="CY3537" s="1"/>
      <c r="CZ3537" s="1"/>
      <c r="DA3537" s="1"/>
      <c r="DB3537" s="1"/>
      <c r="DC3537" s="1"/>
      <c r="DD3537" s="1"/>
      <c r="DE3537" s="1"/>
      <c r="DF3537" s="1"/>
      <c r="DG3537" s="1"/>
      <c r="DH3537" s="1"/>
      <c r="DI3537" s="1"/>
      <c r="DJ3537" s="1"/>
      <c r="DK3537" s="1"/>
      <c r="DL3537" s="1"/>
      <c r="DM3537" s="1"/>
      <c r="DN3537" s="1"/>
      <c r="DO3537" s="1"/>
      <c r="DP3537" s="1"/>
      <c r="DQ3537" s="1"/>
      <c r="DR3537" s="1"/>
      <c r="DS3537" s="1"/>
      <c r="DT3537" s="1"/>
      <c r="DU3537" s="1"/>
      <c r="DV3537" s="1"/>
      <c r="DW3537" s="1"/>
      <c r="DX3537" s="1"/>
      <c r="DY3537" s="1"/>
      <c r="DZ3537" s="1"/>
      <c r="EA3537" s="1"/>
      <c r="EB3537" s="1"/>
      <c r="EC3537" s="1"/>
      <c r="ED3537" s="1"/>
      <c r="EE3537" s="1"/>
      <c r="EF3537" s="1"/>
      <c r="EG3537" s="1"/>
      <c r="EH3537" s="1"/>
      <c r="EI3537" s="1"/>
      <c r="EJ3537" s="1"/>
      <c r="EK3537" s="1"/>
      <c r="EL3537" s="1"/>
      <c r="EM3537" s="1"/>
      <c r="EN3537" s="1"/>
      <c r="EO3537" s="1"/>
      <c r="EP3537" s="1"/>
      <c r="EQ3537" s="1"/>
      <c r="ER3537" s="1"/>
      <c r="ES3537" s="1"/>
      <c r="ET3537" s="1"/>
      <c r="EU3537" s="1"/>
      <c r="EV3537" s="1"/>
      <c r="EW3537" s="1"/>
      <c r="EX3537" s="1"/>
      <c r="EY3537" s="1"/>
      <c r="EZ3537" s="1"/>
      <c r="FA3537" s="1"/>
      <c r="FB3537" s="1"/>
      <c r="FC3537" s="1"/>
      <c r="FD3537" s="1"/>
      <c r="FE3537" s="1"/>
      <c r="FF3537" s="1"/>
      <c r="FG3537" s="1"/>
      <c r="FH3537" s="1"/>
      <c r="FI3537" s="1"/>
      <c r="FJ3537" s="1"/>
      <c r="FK3537" s="1"/>
      <c r="FL3537" s="1"/>
      <c r="FM3537" s="1"/>
      <c r="FN3537" s="1"/>
      <c r="FO3537" s="1"/>
      <c r="FP3537" s="1"/>
      <c r="FQ3537" s="1"/>
      <c r="FR3537" s="1"/>
      <c r="FS3537" s="1"/>
      <c r="FT3537" s="1"/>
      <c r="FU3537" s="1"/>
      <c r="FV3537" s="1"/>
      <c r="FW3537" s="1"/>
      <c r="FX3537" s="1"/>
      <c r="FY3537" s="1"/>
      <c r="FZ3537" s="1"/>
      <c r="GA3537" s="1"/>
      <c r="GB3537" s="1"/>
      <c r="GC3537" s="1"/>
      <c r="GD3537" s="1"/>
      <c r="GE3537" s="1"/>
      <c r="GF3537" s="1"/>
      <c r="GG3537" s="1"/>
      <c r="GH3537" s="1"/>
      <c r="GI3537" s="1"/>
      <c r="GJ3537" s="1"/>
      <c r="GK3537"/>
      <c r="GL3537"/>
      <c r="GM3537"/>
      <c r="GN3537"/>
      <c r="GO3537"/>
      <c r="GP3537"/>
      <c r="GQ3537"/>
      <c r="GR3537"/>
      <c r="GS3537"/>
      <c r="GT3537"/>
      <c r="GU3537"/>
      <c r="GV3537"/>
      <c r="GW3537"/>
      <c r="GX3537"/>
      <c r="GY3537"/>
      <c r="GZ3537"/>
      <c r="HA3537"/>
      <c r="HB3537"/>
      <c r="HC3537"/>
      <c r="HD3537"/>
      <c r="HE3537"/>
    </row>
    <row r="3538" spans="4:213" s="25" customFormat="1" x14ac:dyDescent="0.25">
      <c r="D3538" s="19"/>
      <c r="E3538" s="19"/>
      <c r="F3538" s="20"/>
      <c r="G3538" s="20"/>
      <c r="H3538" s="20"/>
      <c r="I3538" s="20"/>
      <c r="J3538" s="21"/>
      <c r="K3538" s="21"/>
      <c r="L3538" s="20"/>
      <c r="M3538" s="20"/>
      <c r="N3538" s="22"/>
      <c r="O3538" s="22"/>
      <c r="P3538" s="22"/>
      <c r="Q3538" s="22"/>
      <c r="R3538" s="19"/>
      <c r="S3538" s="19"/>
      <c r="T3538" s="19"/>
      <c r="U3538" s="20"/>
      <c r="V3538" s="20"/>
      <c r="W3538" s="20"/>
      <c r="X3538" s="27"/>
      <c r="Y3538" s="253"/>
      <c r="Z3538" s="30"/>
      <c r="AA3538" s="30"/>
      <c r="AB3538" s="31"/>
      <c r="AC3538" s="31"/>
      <c r="AD3538" s="31"/>
      <c r="AE3538" s="31"/>
      <c r="AF3538" s="31"/>
      <c r="AG3538" s="241"/>
      <c r="AH3538" s="31"/>
      <c r="AI3538" s="31"/>
      <c r="AJ3538" s="31"/>
      <c r="AK3538" s="31"/>
      <c r="AL3538" s="120"/>
      <c r="AQ3538" s="26"/>
      <c r="AW3538" s="19"/>
      <c r="AX3538" s="19"/>
      <c r="AY3538" s="19"/>
      <c r="AZ3538" s="19"/>
      <c r="BA3538" s="19"/>
      <c r="BB3538" s="19"/>
      <c r="BC3538" s="1"/>
      <c r="BD3538"/>
      <c r="BE3538"/>
      <c r="BF3538" s="1"/>
      <c r="BG3538"/>
      <c r="BH3538"/>
      <c r="BI3538"/>
      <c r="BJ3538" s="1"/>
      <c r="BK3538" s="1"/>
      <c r="BL3538"/>
      <c r="BM3538" s="1"/>
      <c r="BN3538" s="1"/>
      <c r="BO3538" s="1"/>
      <c r="BP3538" s="1"/>
      <c r="BQ3538" s="1"/>
      <c r="BR3538" s="1"/>
      <c r="BS3538" s="1"/>
      <c r="BT3538" s="22"/>
      <c r="BU3538" s="1"/>
      <c r="BV3538" s="1"/>
      <c r="BW3538" s="1"/>
      <c r="BX3538" s="1"/>
      <c r="BY3538" s="1"/>
      <c r="BZ3538" s="1"/>
      <c r="CA3538" s="1"/>
      <c r="CB3538" s="1"/>
      <c r="CC3538" s="1"/>
      <c r="CD3538" s="1"/>
      <c r="CE3538" s="1"/>
      <c r="CF3538" s="1"/>
      <c r="CG3538" s="1"/>
      <c r="CH3538" s="1"/>
      <c r="CI3538" s="1"/>
      <c r="CJ3538" s="1"/>
      <c r="CK3538" s="1"/>
      <c r="CL3538" s="1"/>
      <c r="CM3538" s="1"/>
      <c r="CN3538" s="1"/>
      <c r="CO3538" s="1"/>
      <c r="CP3538" s="1"/>
      <c r="CQ3538" s="1"/>
      <c r="CR3538" s="1"/>
      <c r="CS3538" s="1"/>
      <c r="CT3538" s="1"/>
      <c r="CU3538" s="1"/>
      <c r="CV3538" s="1"/>
      <c r="CW3538" s="1"/>
      <c r="CX3538" s="1"/>
      <c r="CY3538" s="1"/>
      <c r="CZ3538" s="1"/>
      <c r="DA3538" s="1"/>
      <c r="DB3538" s="1"/>
      <c r="DC3538" s="1"/>
      <c r="DD3538" s="1"/>
      <c r="DE3538" s="1"/>
      <c r="DF3538" s="1"/>
      <c r="DG3538" s="1"/>
      <c r="DH3538" s="1"/>
      <c r="DI3538" s="1"/>
      <c r="DJ3538" s="1"/>
      <c r="DK3538" s="1"/>
      <c r="DL3538" s="1"/>
      <c r="DM3538" s="1"/>
      <c r="DN3538" s="1"/>
      <c r="DO3538" s="1"/>
      <c r="DP3538" s="1"/>
      <c r="DQ3538" s="1"/>
      <c r="DR3538" s="1"/>
      <c r="DS3538" s="1"/>
      <c r="DT3538" s="1"/>
      <c r="DU3538" s="1"/>
      <c r="DV3538" s="1"/>
      <c r="DW3538" s="1"/>
      <c r="DX3538" s="1"/>
      <c r="DY3538" s="1"/>
      <c r="DZ3538" s="1"/>
      <c r="EA3538" s="1"/>
      <c r="EB3538" s="1"/>
      <c r="EC3538" s="1"/>
      <c r="ED3538" s="1"/>
      <c r="EE3538" s="1"/>
      <c r="EF3538" s="1"/>
      <c r="EG3538" s="1"/>
      <c r="EH3538" s="1"/>
      <c r="EI3538" s="1"/>
      <c r="EJ3538" s="1"/>
      <c r="EK3538" s="1"/>
      <c r="EL3538" s="1"/>
      <c r="EM3538" s="1"/>
      <c r="EN3538" s="1"/>
      <c r="EO3538" s="1"/>
      <c r="EP3538" s="1"/>
      <c r="EQ3538" s="1"/>
      <c r="ER3538" s="1"/>
      <c r="ES3538" s="1"/>
      <c r="ET3538" s="1"/>
      <c r="EU3538" s="1"/>
      <c r="EV3538" s="1"/>
      <c r="EW3538" s="1"/>
      <c r="EX3538" s="1"/>
      <c r="EY3538" s="1"/>
      <c r="EZ3538" s="1"/>
      <c r="FA3538" s="1"/>
      <c r="FB3538" s="1"/>
      <c r="FC3538" s="1"/>
      <c r="FD3538" s="1"/>
      <c r="FE3538" s="1"/>
      <c r="FF3538" s="1"/>
      <c r="FG3538" s="1"/>
      <c r="FH3538" s="1"/>
      <c r="FI3538" s="1"/>
      <c r="FJ3538" s="1"/>
      <c r="FK3538" s="1"/>
      <c r="FL3538" s="1"/>
      <c r="FM3538" s="1"/>
      <c r="FN3538" s="1"/>
      <c r="FO3538" s="1"/>
      <c r="FP3538" s="1"/>
      <c r="FQ3538" s="1"/>
      <c r="FR3538" s="1"/>
      <c r="FS3538" s="1"/>
      <c r="FT3538" s="1"/>
      <c r="FU3538" s="1"/>
      <c r="FV3538" s="1"/>
      <c r="FW3538" s="1"/>
      <c r="FX3538" s="1"/>
      <c r="FY3538" s="1"/>
      <c r="FZ3538" s="1"/>
      <c r="GA3538" s="1"/>
      <c r="GB3538" s="1"/>
      <c r="GC3538" s="1"/>
      <c r="GD3538" s="1"/>
      <c r="GE3538" s="1"/>
      <c r="GF3538" s="1"/>
      <c r="GG3538" s="1"/>
      <c r="GH3538" s="1"/>
      <c r="GI3538" s="1"/>
      <c r="GJ3538" s="1"/>
      <c r="GK3538"/>
      <c r="GL3538"/>
      <c r="GM3538"/>
      <c r="GN3538"/>
      <c r="GO3538"/>
      <c r="GP3538"/>
      <c r="GQ3538"/>
      <c r="GR3538"/>
      <c r="GS3538"/>
      <c r="GT3538"/>
      <c r="GU3538"/>
      <c r="GV3538"/>
      <c r="GW3538"/>
      <c r="GX3538"/>
      <c r="GY3538"/>
      <c r="GZ3538"/>
      <c r="HA3538"/>
      <c r="HB3538"/>
      <c r="HC3538"/>
      <c r="HD3538"/>
      <c r="HE3538"/>
    </row>
    <row r="3539" spans="4:213" s="25" customFormat="1" x14ac:dyDescent="0.25">
      <c r="D3539" s="19"/>
      <c r="E3539" s="19"/>
      <c r="F3539" s="20"/>
      <c r="G3539" s="20"/>
      <c r="H3539" s="20"/>
      <c r="I3539" s="20"/>
      <c r="J3539" s="21"/>
      <c r="K3539" s="21"/>
      <c r="L3539" s="20"/>
      <c r="M3539" s="20"/>
      <c r="N3539" s="22"/>
      <c r="O3539" s="22"/>
      <c r="P3539" s="22"/>
      <c r="Q3539" s="22"/>
      <c r="R3539" s="19"/>
      <c r="S3539" s="19"/>
      <c r="T3539" s="19"/>
      <c r="U3539" s="20"/>
      <c r="V3539" s="20"/>
      <c r="W3539" s="20"/>
      <c r="X3539" s="27"/>
      <c r="Y3539" s="253"/>
      <c r="Z3539" s="30"/>
      <c r="AA3539" s="30"/>
      <c r="AB3539" s="31"/>
      <c r="AC3539" s="31"/>
      <c r="AD3539" s="31"/>
      <c r="AE3539" s="31"/>
      <c r="AF3539" s="31"/>
      <c r="AG3539" s="241"/>
      <c r="AH3539" s="31"/>
      <c r="AI3539" s="31"/>
      <c r="AJ3539" s="31"/>
      <c r="AK3539" s="31"/>
      <c r="AL3539" s="120"/>
      <c r="AQ3539" s="26"/>
      <c r="AW3539" s="19"/>
      <c r="AX3539" s="19"/>
      <c r="AY3539" s="19"/>
      <c r="AZ3539" s="19"/>
      <c r="BA3539" s="19"/>
      <c r="BB3539" s="19"/>
      <c r="BC3539" s="1"/>
      <c r="BD3539"/>
      <c r="BE3539"/>
      <c r="BF3539" s="1"/>
      <c r="BG3539"/>
      <c r="BH3539"/>
      <c r="BI3539"/>
      <c r="BJ3539" s="1"/>
      <c r="BK3539" s="1"/>
      <c r="BL3539"/>
      <c r="BM3539" s="1"/>
      <c r="BN3539" s="1"/>
      <c r="BO3539" s="1"/>
      <c r="BP3539" s="1"/>
      <c r="BQ3539" s="1"/>
      <c r="BR3539" s="1"/>
      <c r="BS3539" s="1"/>
      <c r="BT3539" s="22"/>
      <c r="BU3539" s="1"/>
      <c r="BV3539" s="1"/>
      <c r="BW3539" s="1"/>
      <c r="BX3539" s="1"/>
      <c r="BY3539" s="1"/>
      <c r="BZ3539" s="1"/>
      <c r="CA3539" s="1"/>
      <c r="CB3539" s="1"/>
      <c r="CC3539" s="1"/>
      <c r="CD3539" s="1"/>
      <c r="CE3539" s="1"/>
      <c r="CF3539" s="1"/>
      <c r="CG3539" s="1"/>
      <c r="CH3539" s="1"/>
      <c r="CI3539" s="1"/>
      <c r="CJ3539" s="1"/>
      <c r="CK3539" s="1"/>
      <c r="CL3539" s="1"/>
      <c r="CM3539" s="1"/>
      <c r="CN3539" s="1"/>
      <c r="CO3539" s="1"/>
      <c r="CP3539" s="1"/>
      <c r="CQ3539" s="1"/>
      <c r="CR3539" s="1"/>
      <c r="CS3539" s="1"/>
      <c r="CT3539" s="1"/>
      <c r="CU3539" s="1"/>
      <c r="CV3539" s="1"/>
      <c r="CW3539" s="1"/>
      <c r="CX3539" s="1"/>
      <c r="CY3539" s="1"/>
      <c r="CZ3539" s="1"/>
      <c r="DA3539" s="1"/>
      <c r="DB3539" s="1"/>
      <c r="DC3539" s="1"/>
      <c r="DD3539" s="1"/>
      <c r="DE3539" s="1"/>
      <c r="DF3539" s="1"/>
      <c r="DG3539" s="1"/>
      <c r="DH3539" s="1"/>
      <c r="DI3539" s="1"/>
      <c r="DJ3539" s="1"/>
      <c r="DK3539" s="1"/>
      <c r="DL3539" s="1"/>
      <c r="DM3539" s="1"/>
      <c r="DN3539" s="1"/>
      <c r="DO3539" s="1"/>
      <c r="DP3539" s="1"/>
      <c r="DQ3539" s="1"/>
      <c r="DR3539" s="1"/>
      <c r="DS3539" s="1"/>
      <c r="DT3539" s="1"/>
      <c r="DU3539" s="1"/>
      <c r="DV3539" s="1"/>
      <c r="DW3539" s="1"/>
      <c r="DX3539" s="1"/>
      <c r="DY3539" s="1"/>
      <c r="DZ3539" s="1"/>
      <c r="EA3539" s="1"/>
      <c r="EB3539" s="1"/>
      <c r="EC3539" s="1"/>
      <c r="ED3539" s="1"/>
      <c r="EE3539" s="1"/>
      <c r="EF3539" s="1"/>
      <c r="EG3539" s="1"/>
      <c r="EH3539" s="1"/>
      <c r="EI3539" s="1"/>
      <c r="EJ3539" s="1"/>
      <c r="EK3539" s="1"/>
      <c r="EL3539" s="1"/>
      <c r="EM3539" s="1"/>
      <c r="EN3539" s="1"/>
      <c r="EO3539" s="1"/>
      <c r="EP3539" s="1"/>
      <c r="EQ3539" s="1"/>
      <c r="ER3539" s="1"/>
      <c r="ES3539" s="1"/>
      <c r="ET3539" s="1"/>
      <c r="EU3539" s="1"/>
      <c r="EV3539" s="1"/>
      <c r="EW3539" s="1"/>
      <c r="EX3539" s="1"/>
      <c r="EY3539" s="1"/>
      <c r="EZ3539" s="1"/>
      <c r="FA3539" s="1"/>
      <c r="FB3539" s="1"/>
      <c r="FC3539" s="1"/>
      <c r="FD3539" s="1"/>
      <c r="FE3539" s="1"/>
      <c r="FF3539" s="1"/>
      <c r="FG3539" s="1"/>
      <c r="FH3539" s="1"/>
      <c r="FI3539" s="1"/>
      <c r="FJ3539" s="1"/>
      <c r="FK3539" s="1"/>
      <c r="FL3539" s="1"/>
      <c r="FM3539" s="1"/>
      <c r="FN3539" s="1"/>
      <c r="FO3539" s="1"/>
      <c r="FP3539" s="1"/>
      <c r="FQ3539" s="1"/>
      <c r="FR3539" s="1"/>
      <c r="FS3539" s="1"/>
      <c r="FT3539" s="1"/>
      <c r="FU3539" s="1"/>
      <c r="FV3539" s="1"/>
      <c r="FW3539" s="1"/>
      <c r="FX3539" s="1"/>
      <c r="FY3539" s="1"/>
      <c r="FZ3539" s="1"/>
      <c r="GA3539" s="1"/>
      <c r="GB3539" s="1"/>
      <c r="GC3539" s="1"/>
      <c r="GD3539" s="1"/>
      <c r="GE3539" s="1"/>
      <c r="GF3539" s="1"/>
      <c r="GG3539" s="1"/>
      <c r="GH3539" s="1"/>
      <c r="GI3539" s="1"/>
      <c r="GJ3539" s="1"/>
      <c r="GK3539"/>
      <c r="GL3539"/>
      <c r="GM3539"/>
      <c r="GN3539"/>
      <c r="GO3539"/>
      <c r="GP3539"/>
      <c r="GQ3539"/>
      <c r="GR3539"/>
      <c r="GS3539"/>
      <c r="GT3539"/>
      <c r="GU3539"/>
      <c r="GV3539"/>
      <c r="GW3539"/>
      <c r="GX3539"/>
      <c r="GY3539"/>
      <c r="GZ3539"/>
      <c r="HA3539"/>
      <c r="HB3539"/>
      <c r="HC3539"/>
      <c r="HD3539"/>
      <c r="HE3539"/>
    </row>
    <row r="3540" spans="4:213" s="25" customFormat="1" x14ac:dyDescent="0.25">
      <c r="D3540" s="19"/>
      <c r="E3540" s="19"/>
      <c r="F3540" s="20"/>
      <c r="G3540" s="20"/>
      <c r="H3540" s="20"/>
      <c r="I3540" s="20"/>
      <c r="J3540" s="21"/>
      <c r="K3540" s="21"/>
      <c r="L3540" s="20"/>
      <c r="M3540" s="20"/>
      <c r="N3540" s="22"/>
      <c r="O3540" s="22"/>
      <c r="P3540" s="22"/>
      <c r="Q3540" s="22"/>
      <c r="R3540" s="19"/>
      <c r="S3540" s="19"/>
      <c r="T3540" s="19"/>
      <c r="U3540" s="20"/>
      <c r="V3540" s="20"/>
      <c r="W3540" s="20"/>
      <c r="X3540" s="27"/>
      <c r="Y3540" s="253"/>
      <c r="Z3540" s="30"/>
      <c r="AA3540" s="30"/>
      <c r="AB3540" s="31"/>
      <c r="AC3540" s="31"/>
      <c r="AD3540" s="31"/>
      <c r="AE3540" s="31"/>
      <c r="AF3540" s="31"/>
      <c r="AG3540" s="241"/>
      <c r="AH3540" s="31"/>
      <c r="AI3540" s="31"/>
      <c r="AJ3540" s="31"/>
      <c r="AK3540" s="31"/>
      <c r="AL3540" s="120"/>
      <c r="AQ3540" s="26"/>
      <c r="AW3540" s="19"/>
      <c r="AX3540" s="19"/>
      <c r="AY3540" s="19"/>
      <c r="AZ3540" s="19"/>
      <c r="BA3540" s="19"/>
      <c r="BB3540" s="19"/>
      <c r="BC3540" s="1"/>
      <c r="BD3540"/>
      <c r="BE3540"/>
      <c r="BF3540" s="1"/>
      <c r="BG3540"/>
      <c r="BH3540"/>
      <c r="BI3540"/>
      <c r="BJ3540" s="1"/>
      <c r="BK3540" s="1"/>
      <c r="BL3540"/>
      <c r="BM3540" s="1"/>
      <c r="BN3540" s="1"/>
      <c r="BO3540" s="1"/>
      <c r="BP3540" s="1"/>
      <c r="BQ3540" s="1"/>
      <c r="BR3540" s="1"/>
      <c r="BS3540" s="1"/>
      <c r="BT3540" s="22"/>
      <c r="BU3540" s="1"/>
      <c r="BV3540" s="1"/>
      <c r="BW3540" s="1"/>
      <c r="BX3540" s="1"/>
      <c r="BY3540" s="1"/>
      <c r="BZ3540" s="1"/>
      <c r="CA3540" s="1"/>
      <c r="CB3540" s="1"/>
      <c r="CC3540" s="1"/>
      <c r="CD3540" s="1"/>
      <c r="CE3540" s="1"/>
      <c r="CF3540" s="1"/>
      <c r="CG3540" s="1"/>
      <c r="CH3540" s="1"/>
      <c r="CI3540" s="1"/>
      <c r="CJ3540" s="1"/>
      <c r="CK3540" s="1"/>
      <c r="CL3540" s="1"/>
      <c r="CM3540" s="1"/>
      <c r="CN3540" s="1"/>
      <c r="CO3540" s="1"/>
      <c r="CP3540" s="1"/>
      <c r="CQ3540" s="1"/>
      <c r="CR3540" s="1"/>
      <c r="CS3540" s="1"/>
      <c r="CT3540" s="1"/>
      <c r="CU3540" s="1"/>
      <c r="CV3540" s="1"/>
      <c r="CW3540" s="1"/>
      <c r="CX3540" s="1"/>
      <c r="CY3540" s="1"/>
      <c r="CZ3540" s="1"/>
      <c r="DA3540" s="1"/>
      <c r="DB3540" s="1"/>
      <c r="DC3540" s="1"/>
      <c r="DD3540" s="1"/>
      <c r="DE3540" s="1"/>
      <c r="DF3540" s="1"/>
      <c r="DG3540" s="1"/>
      <c r="DH3540" s="1"/>
      <c r="DI3540" s="1"/>
      <c r="DJ3540" s="1"/>
      <c r="DK3540" s="1"/>
      <c r="DL3540" s="1"/>
      <c r="DM3540" s="1"/>
      <c r="DN3540" s="1"/>
      <c r="DO3540" s="1"/>
      <c r="DP3540" s="1"/>
      <c r="DQ3540" s="1"/>
      <c r="DR3540" s="1"/>
      <c r="DS3540" s="1"/>
      <c r="DT3540" s="1"/>
      <c r="DU3540" s="1"/>
      <c r="DV3540" s="1"/>
      <c r="DW3540" s="1"/>
      <c r="DX3540" s="1"/>
      <c r="DY3540" s="1"/>
      <c r="DZ3540" s="1"/>
      <c r="EA3540" s="1"/>
      <c r="EB3540" s="1"/>
      <c r="EC3540" s="1"/>
      <c r="ED3540" s="1"/>
      <c r="EE3540" s="1"/>
      <c r="EF3540" s="1"/>
      <c r="EG3540" s="1"/>
      <c r="EH3540" s="1"/>
      <c r="EI3540" s="1"/>
      <c r="EJ3540" s="1"/>
      <c r="EK3540" s="1"/>
      <c r="EL3540" s="1"/>
      <c r="EM3540" s="1"/>
      <c r="EN3540" s="1"/>
      <c r="EO3540" s="1"/>
      <c r="EP3540" s="1"/>
      <c r="EQ3540" s="1"/>
      <c r="ER3540" s="1"/>
      <c r="ES3540" s="1"/>
      <c r="ET3540" s="1"/>
      <c r="EU3540" s="1"/>
      <c r="EV3540" s="1"/>
      <c r="EW3540" s="1"/>
      <c r="EX3540" s="1"/>
      <c r="EY3540" s="1"/>
      <c r="EZ3540" s="1"/>
      <c r="FA3540" s="1"/>
      <c r="FB3540" s="1"/>
      <c r="FC3540" s="1"/>
      <c r="FD3540" s="1"/>
      <c r="FE3540" s="1"/>
      <c r="FF3540" s="1"/>
      <c r="FG3540" s="1"/>
      <c r="FH3540" s="1"/>
      <c r="FI3540" s="1"/>
      <c r="FJ3540" s="1"/>
      <c r="FK3540" s="1"/>
      <c r="FL3540" s="1"/>
      <c r="FM3540" s="1"/>
      <c r="FN3540" s="1"/>
      <c r="FO3540" s="1"/>
      <c r="FP3540" s="1"/>
      <c r="FQ3540" s="1"/>
      <c r="FR3540" s="1"/>
      <c r="FS3540" s="1"/>
      <c r="FT3540" s="1"/>
      <c r="FU3540" s="1"/>
      <c r="FV3540" s="1"/>
      <c r="FW3540" s="1"/>
      <c r="FX3540" s="1"/>
      <c r="FY3540" s="1"/>
      <c r="FZ3540" s="1"/>
      <c r="GA3540" s="1"/>
      <c r="GB3540" s="1"/>
      <c r="GC3540" s="1"/>
      <c r="GD3540" s="1"/>
      <c r="GE3540" s="1"/>
      <c r="GF3540" s="1"/>
      <c r="GG3540" s="1"/>
      <c r="GH3540" s="1"/>
      <c r="GI3540" s="1"/>
      <c r="GJ3540" s="1"/>
      <c r="GK3540"/>
      <c r="GL3540"/>
      <c r="GM3540"/>
      <c r="GN3540"/>
      <c r="GO3540"/>
      <c r="GP3540"/>
      <c r="GQ3540"/>
      <c r="GR3540"/>
      <c r="GS3540"/>
      <c r="GT3540"/>
      <c r="GU3540"/>
      <c r="GV3540"/>
      <c r="GW3540"/>
      <c r="GX3540"/>
      <c r="GY3540"/>
      <c r="GZ3540"/>
      <c r="HA3540"/>
      <c r="HB3540"/>
      <c r="HC3540"/>
      <c r="HD3540"/>
      <c r="HE3540"/>
    </row>
    <row r="3541" spans="4:213" s="25" customFormat="1" x14ac:dyDescent="0.25">
      <c r="D3541" s="19"/>
      <c r="E3541" s="19"/>
      <c r="F3541" s="20"/>
      <c r="G3541" s="20"/>
      <c r="H3541" s="20"/>
      <c r="I3541" s="20"/>
      <c r="J3541" s="21"/>
      <c r="K3541" s="21"/>
      <c r="L3541" s="20"/>
      <c r="M3541" s="20"/>
      <c r="N3541" s="22"/>
      <c r="O3541" s="22"/>
      <c r="P3541" s="22"/>
      <c r="Q3541" s="22"/>
      <c r="R3541" s="19"/>
      <c r="S3541" s="19"/>
      <c r="T3541" s="19"/>
      <c r="U3541" s="20"/>
      <c r="V3541" s="20"/>
      <c r="W3541" s="20"/>
      <c r="X3541" s="27"/>
      <c r="Y3541" s="253"/>
      <c r="Z3541" s="30"/>
      <c r="AA3541" s="30"/>
      <c r="AB3541" s="31"/>
      <c r="AC3541" s="31"/>
      <c r="AD3541" s="31"/>
      <c r="AE3541" s="31"/>
      <c r="AF3541" s="31"/>
      <c r="AG3541" s="241"/>
      <c r="AH3541" s="31"/>
      <c r="AI3541" s="31"/>
      <c r="AJ3541" s="31"/>
      <c r="AK3541" s="31"/>
      <c r="AL3541" s="120"/>
      <c r="AQ3541" s="26"/>
      <c r="AW3541" s="19"/>
      <c r="AX3541" s="19"/>
      <c r="AY3541" s="19"/>
      <c r="AZ3541" s="19"/>
      <c r="BA3541" s="19"/>
      <c r="BB3541" s="19"/>
      <c r="BC3541" s="1"/>
      <c r="BD3541"/>
      <c r="BE3541"/>
      <c r="BF3541" s="1"/>
      <c r="BG3541"/>
      <c r="BH3541"/>
      <c r="BI3541"/>
      <c r="BJ3541" s="1"/>
      <c r="BK3541" s="1"/>
      <c r="BL3541"/>
      <c r="BM3541" s="1"/>
      <c r="BN3541" s="1"/>
      <c r="BO3541" s="1"/>
      <c r="BP3541" s="1"/>
      <c r="BQ3541" s="1"/>
      <c r="BR3541" s="1"/>
      <c r="BS3541" s="1"/>
      <c r="BT3541" s="22"/>
      <c r="BU3541" s="1"/>
      <c r="BV3541" s="1"/>
      <c r="BW3541" s="1"/>
      <c r="BX3541" s="1"/>
      <c r="BY3541" s="1"/>
      <c r="BZ3541" s="1"/>
      <c r="CA3541" s="1"/>
      <c r="CB3541" s="1"/>
      <c r="CC3541" s="1"/>
      <c r="CD3541" s="1"/>
      <c r="CE3541" s="1"/>
      <c r="CF3541" s="1"/>
      <c r="CG3541" s="1"/>
      <c r="CH3541" s="1"/>
      <c r="CI3541" s="1"/>
      <c r="CJ3541" s="1"/>
      <c r="CK3541" s="1"/>
      <c r="CL3541" s="1"/>
      <c r="CM3541" s="1"/>
      <c r="CN3541" s="1"/>
      <c r="CO3541" s="1"/>
      <c r="CP3541" s="1"/>
      <c r="CQ3541" s="1"/>
      <c r="CR3541" s="1"/>
      <c r="CS3541" s="1"/>
      <c r="CT3541" s="1"/>
      <c r="CU3541" s="1"/>
      <c r="CV3541" s="1"/>
      <c r="CW3541" s="1"/>
      <c r="CX3541" s="1"/>
      <c r="CY3541" s="1"/>
      <c r="CZ3541" s="1"/>
      <c r="DA3541" s="1"/>
      <c r="DB3541" s="1"/>
      <c r="DC3541" s="1"/>
      <c r="DD3541" s="1"/>
      <c r="DE3541" s="1"/>
      <c r="DF3541" s="1"/>
      <c r="DG3541" s="1"/>
      <c r="DH3541" s="1"/>
      <c r="DI3541" s="1"/>
      <c r="DJ3541" s="1"/>
      <c r="DK3541" s="1"/>
      <c r="DL3541" s="1"/>
      <c r="DM3541" s="1"/>
      <c r="DN3541" s="1"/>
      <c r="DO3541" s="1"/>
      <c r="DP3541" s="1"/>
      <c r="DQ3541" s="1"/>
      <c r="DR3541" s="1"/>
      <c r="DS3541" s="1"/>
      <c r="DT3541" s="1"/>
      <c r="DU3541" s="1"/>
      <c r="DV3541" s="1"/>
      <c r="DW3541" s="1"/>
      <c r="DX3541" s="1"/>
      <c r="DY3541" s="1"/>
      <c r="DZ3541" s="1"/>
      <c r="EA3541" s="1"/>
      <c r="EB3541" s="1"/>
      <c r="EC3541" s="1"/>
      <c r="ED3541" s="1"/>
      <c r="EE3541" s="1"/>
      <c r="EF3541" s="1"/>
      <c r="EG3541" s="1"/>
      <c r="EH3541" s="1"/>
      <c r="EI3541" s="1"/>
      <c r="EJ3541" s="1"/>
      <c r="EK3541" s="1"/>
      <c r="EL3541" s="1"/>
      <c r="EM3541" s="1"/>
      <c r="EN3541" s="1"/>
      <c r="EO3541" s="1"/>
      <c r="EP3541" s="1"/>
      <c r="EQ3541" s="1"/>
      <c r="ER3541" s="1"/>
      <c r="ES3541" s="1"/>
      <c r="ET3541" s="1"/>
      <c r="EU3541" s="1"/>
      <c r="EV3541" s="1"/>
      <c r="EW3541" s="1"/>
      <c r="EX3541" s="1"/>
      <c r="EY3541" s="1"/>
      <c r="EZ3541" s="1"/>
      <c r="FA3541" s="1"/>
      <c r="FB3541" s="1"/>
      <c r="FC3541" s="1"/>
      <c r="FD3541" s="1"/>
      <c r="FE3541" s="1"/>
      <c r="FF3541" s="1"/>
      <c r="FG3541" s="1"/>
      <c r="FH3541" s="1"/>
      <c r="FI3541" s="1"/>
      <c r="FJ3541" s="1"/>
      <c r="FK3541" s="1"/>
      <c r="FL3541" s="1"/>
      <c r="FM3541" s="1"/>
      <c r="FN3541" s="1"/>
      <c r="FO3541" s="1"/>
      <c r="FP3541" s="1"/>
      <c r="FQ3541" s="1"/>
      <c r="FR3541" s="1"/>
      <c r="FS3541" s="1"/>
      <c r="FT3541" s="1"/>
      <c r="FU3541" s="1"/>
      <c r="FV3541" s="1"/>
      <c r="FW3541" s="1"/>
      <c r="FX3541" s="1"/>
      <c r="FY3541" s="1"/>
      <c r="FZ3541" s="1"/>
      <c r="GA3541" s="1"/>
      <c r="GB3541" s="1"/>
      <c r="GC3541" s="1"/>
      <c r="GD3541" s="1"/>
      <c r="GE3541" s="1"/>
      <c r="GF3541" s="1"/>
      <c r="GG3541" s="1"/>
      <c r="GH3541" s="1"/>
      <c r="GI3541" s="1"/>
      <c r="GJ3541" s="1"/>
      <c r="GK3541"/>
      <c r="GL3541"/>
      <c r="GM3541"/>
      <c r="GN3541"/>
      <c r="GO3541"/>
      <c r="GP3541"/>
      <c r="GQ3541"/>
      <c r="GR3541"/>
      <c r="GS3541"/>
      <c r="GT3541"/>
      <c r="GU3541"/>
      <c r="GV3541"/>
      <c r="GW3541"/>
      <c r="GX3541"/>
      <c r="GY3541"/>
      <c r="GZ3541"/>
      <c r="HA3541"/>
      <c r="HB3541"/>
      <c r="HC3541"/>
      <c r="HD3541"/>
      <c r="HE3541"/>
    </row>
    <row r="3542" spans="4:213" s="25" customFormat="1" x14ac:dyDescent="0.25">
      <c r="D3542" s="19"/>
      <c r="E3542" s="19"/>
      <c r="F3542" s="20"/>
      <c r="G3542" s="20"/>
      <c r="H3542" s="20"/>
      <c r="I3542" s="20"/>
      <c r="J3542" s="21"/>
      <c r="K3542" s="21"/>
      <c r="L3542" s="20"/>
      <c r="M3542" s="20"/>
      <c r="N3542" s="22"/>
      <c r="O3542" s="22"/>
      <c r="P3542" s="22"/>
      <c r="Q3542" s="22"/>
      <c r="R3542" s="19"/>
      <c r="S3542" s="19"/>
      <c r="T3542" s="19"/>
      <c r="U3542" s="20"/>
      <c r="V3542" s="20"/>
      <c r="W3542" s="20"/>
      <c r="X3542" s="27"/>
      <c r="Y3542" s="253"/>
      <c r="Z3542" s="30"/>
      <c r="AA3542" s="30"/>
      <c r="AB3542" s="31"/>
      <c r="AC3542" s="31"/>
      <c r="AD3542" s="31"/>
      <c r="AE3542" s="31"/>
      <c r="AF3542" s="31"/>
      <c r="AG3542" s="241"/>
      <c r="AH3542" s="31"/>
      <c r="AI3542" s="31"/>
      <c r="AJ3542" s="31"/>
      <c r="AK3542" s="31"/>
      <c r="AL3542" s="120"/>
      <c r="AQ3542" s="26"/>
      <c r="AW3542" s="19"/>
      <c r="AX3542" s="19"/>
      <c r="AY3542" s="19"/>
      <c r="AZ3542" s="19"/>
      <c r="BA3542" s="19"/>
      <c r="BB3542" s="19"/>
      <c r="BC3542" s="1"/>
      <c r="BD3542"/>
      <c r="BE3542"/>
      <c r="BF3542" s="1"/>
      <c r="BG3542"/>
      <c r="BH3542"/>
      <c r="BI3542"/>
      <c r="BJ3542" s="1"/>
      <c r="BK3542" s="1"/>
      <c r="BL3542"/>
      <c r="BM3542" s="1"/>
      <c r="BN3542" s="1"/>
      <c r="BO3542" s="1"/>
      <c r="BP3542" s="1"/>
      <c r="BQ3542" s="1"/>
      <c r="BR3542" s="1"/>
      <c r="BS3542" s="1"/>
      <c r="BT3542" s="22"/>
      <c r="BU3542" s="1"/>
      <c r="BV3542" s="1"/>
      <c r="BW3542" s="1"/>
      <c r="BX3542" s="1"/>
      <c r="BY3542" s="1"/>
      <c r="BZ3542" s="1"/>
      <c r="CA3542" s="1"/>
      <c r="CB3542" s="1"/>
      <c r="CC3542" s="1"/>
      <c r="CD3542" s="1"/>
      <c r="CE3542" s="1"/>
      <c r="CF3542" s="1"/>
      <c r="CG3542" s="1"/>
      <c r="CH3542" s="1"/>
      <c r="CI3542" s="1"/>
      <c r="CJ3542" s="1"/>
      <c r="CK3542" s="1"/>
      <c r="CL3542" s="1"/>
      <c r="CM3542" s="1"/>
      <c r="CN3542" s="1"/>
      <c r="CO3542" s="1"/>
      <c r="CP3542" s="1"/>
      <c r="CQ3542" s="1"/>
      <c r="CR3542" s="1"/>
      <c r="CS3542" s="1"/>
      <c r="CT3542" s="1"/>
      <c r="CU3542" s="1"/>
      <c r="CV3542" s="1"/>
      <c r="CW3542" s="1"/>
      <c r="CX3542" s="1"/>
      <c r="CY3542" s="1"/>
      <c r="CZ3542" s="1"/>
      <c r="DA3542" s="1"/>
      <c r="DB3542" s="1"/>
      <c r="DC3542" s="1"/>
      <c r="DD3542" s="1"/>
      <c r="DE3542" s="1"/>
      <c r="DF3542" s="1"/>
      <c r="DG3542" s="1"/>
      <c r="DH3542" s="1"/>
      <c r="DI3542" s="1"/>
      <c r="DJ3542" s="1"/>
      <c r="DK3542" s="1"/>
      <c r="DL3542" s="1"/>
      <c r="DM3542" s="1"/>
      <c r="DN3542" s="1"/>
      <c r="DO3542" s="1"/>
      <c r="DP3542" s="1"/>
      <c r="DQ3542" s="1"/>
      <c r="DR3542" s="1"/>
      <c r="DS3542" s="1"/>
      <c r="DT3542" s="1"/>
      <c r="DU3542" s="1"/>
      <c r="DV3542" s="1"/>
      <c r="DW3542" s="1"/>
      <c r="DX3542" s="1"/>
      <c r="DY3542" s="1"/>
      <c r="DZ3542" s="1"/>
      <c r="EA3542" s="1"/>
      <c r="EB3542" s="1"/>
      <c r="EC3542" s="1"/>
      <c r="ED3542" s="1"/>
      <c r="EE3542" s="1"/>
      <c r="EF3542" s="1"/>
      <c r="EG3542" s="1"/>
      <c r="EH3542" s="1"/>
      <c r="EI3542" s="1"/>
      <c r="EJ3542" s="1"/>
      <c r="EK3542" s="1"/>
      <c r="EL3542" s="1"/>
      <c r="EM3542" s="1"/>
      <c r="EN3542" s="1"/>
      <c r="EO3542" s="1"/>
      <c r="EP3542" s="1"/>
      <c r="EQ3542" s="1"/>
      <c r="ER3542" s="1"/>
      <c r="ES3542" s="1"/>
      <c r="ET3542" s="1"/>
      <c r="EU3542" s="1"/>
      <c r="EV3542" s="1"/>
      <c r="EW3542" s="1"/>
      <c r="EX3542" s="1"/>
      <c r="EY3542" s="1"/>
      <c r="EZ3542" s="1"/>
      <c r="FA3542" s="1"/>
      <c r="FB3542" s="1"/>
      <c r="FC3542" s="1"/>
      <c r="FD3542" s="1"/>
      <c r="FE3542" s="1"/>
      <c r="FF3542" s="1"/>
      <c r="FG3542" s="1"/>
      <c r="FH3542" s="1"/>
      <c r="FI3542" s="1"/>
      <c r="FJ3542" s="1"/>
      <c r="FK3542" s="1"/>
      <c r="FL3542" s="1"/>
      <c r="FM3542" s="1"/>
      <c r="FN3542" s="1"/>
      <c r="FO3542" s="1"/>
      <c r="FP3542" s="1"/>
      <c r="FQ3542" s="1"/>
      <c r="FR3542" s="1"/>
      <c r="FS3542" s="1"/>
      <c r="FT3542" s="1"/>
      <c r="FU3542" s="1"/>
      <c r="FV3542" s="1"/>
      <c r="FW3542" s="1"/>
      <c r="FX3542" s="1"/>
      <c r="FY3542" s="1"/>
      <c r="FZ3542" s="1"/>
      <c r="GA3542" s="1"/>
      <c r="GB3542" s="1"/>
      <c r="GC3542" s="1"/>
      <c r="GD3542" s="1"/>
      <c r="GE3542" s="1"/>
      <c r="GF3542" s="1"/>
      <c r="GG3542" s="1"/>
      <c r="GH3542" s="1"/>
      <c r="GI3542" s="1"/>
      <c r="GJ3542" s="1"/>
      <c r="GK3542"/>
      <c r="GL3542"/>
      <c r="GM3542"/>
      <c r="GN3542"/>
      <c r="GO3542"/>
      <c r="GP3542"/>
      <c r="GQ3542"/>
      <c r="GR3542"/>
      <c r="GS3542"/>
      <c r="GT3542"/>
      <c r="GU3542"/>
      <c r="GV3542"/>
      <c r="GW3542"/>
      <c r="GX3542"/>
      <c r="GY3542"/>
      <c r="GZ3542"/>
      <c r="HA3542"/>
      <c r="HB3542"/>
      <c r="HC3542"/>
      <c r="HD3542"/>
      <c r="HE3542"/>
    </row>
    <row r="3543" spans="4:213" s="25" customFormat="1" x14ac:dyDescent="0.25">
      <c r="D3543" s="19"/>
      <c r="E3543" s="19"/>
      <c r="F3543" s="20"/>
      <c r="G3543" s="20"/>
      <c r="H3543" s="20"/>
      <c r="I3543" s="20"/>
      <c r="J3543" s="21"/>
      <c r="K3543" s="21"/>
      <c r="L3543" s="20"/>
      <c r="M3543" s="20"/>
      <c r="N3543" s="22"/>
      <c r="O3543" s="22"/>
      <c r="P3543" s="22"/>
      <c r="Q3543" s="22"/>
      <c r="R3543" s="19"/>
      <c r="S3543" s="19"/>
      <c r="T3543" s="19"/>
      <c r="U3543" s="20"/>
      <c r="V3543" s="20"/>
      <c r="W3543" s="20"/>
      <c r="X3543" s="27"/>
      <c r="Y3543" s="253"/>
      <c r="Z3543" s="30"/>
      <c r="AA3543" s="30"/>
      <c r="AB3543" s="31"/>
      <c r="AC3543" s="31"/>
      <c r="AD3543" s="31"/>
      <c r="AE3543" s="31"/>
      <c r="AF3543" s="31"/>
      <c r="AG3543" s="241"/>
      <c r="AH3543" s="31"/>
      <c r="AI3543" s="31"/>
      <c r="AJ3543" s="31"/>
      <c r="AK3543" s="31"/>
      <c r="AL3543" s="120"/>
      <c r="AQ3543" s="26"/>
      <c r="AW3543" s="19"/>
      <c r="AX3543" s="19"/>
      <c r="AY3543" s="19"/>
      <c r="AZ3543" s="19"/>
      <c r="BA3543" s="19"/>
      <c r="BB3543" s="19"/>
      <c r="BC3543" s="1"/>
      <c r="BD3543"/>
      <c r="BE3543"/>
      <c r="BF3543" s="1"/>
      <c r="BG3543"/>
      <c r="BH3543"/>
      <c r="BI3543"/>
      <c r="BJ3543" s="1"/>
      <c r="BK3543" s="1"/>
      <c r="BL3543"/>
      <c r="BM3543" s="1"/>
      <c r="BN3543" s="1"/>
      <c r="BO3543" s="1"/>
      <c r="BP3543" s="1"/>
      <c r="BQ3543" s="1"/>
      <c r="BR3543" s="1"/>
      <c r="BS3543" s="1"/>
      <c r="BT3543" s="22"/>
      <c r="BU3543" s="1"/>
      <c r="BV3543" s="1"/>
      <c r="BW3543" s="1"/>
      <c r="BX3543" s="1"/>
      <c r="BY3543" s="1"/>
      <c r="BZ3543" s="1"/>
      <c r="CA3543" s="1"/>
      <c r="CB3543" s="1"/>
      <c r="CC3543" s="1"/>
      <c r="CD3543" s="1"/>
      <c r="CE3543" s="1"/>
      <c r="CF3543" s="1"/>
      <c r="CG3543" s="1"/>
      <c r="CH3543" s="1"/>
      <c r="CI3543" s="1"/>
      <c r="CJ3543" s="1"/>
      <c r="CK3543" s="1"/>
      <c r="CL3543" s="1"/>
      <c r="CM3543" s="1"/>
      <c r="CN3543" s="1"/>
      <c r="CO3543" s="1"/>
      <c r="CP3543" s="1"/>
      <c r="CQ3543" s="1"/>
      <c r="CR3543" s="1"/>
      <c r="CS3543" s="1"/>
      <c r="CT3543" s="1"/>
      <c r="CU3543" s="1"/>
      <c r="CV3543" s="1"/>
      <c r="CW3543" s="1"/>
      <c r="CX3543" s="1"/>
      <c r="CY3543" s="1"/>
      <c r="CZ3543" s="1"/>
      <c r="DA3543" s="1"/>
      <c r="DB3543" s="1"/>
      <c r="DC3543" s="1"/>
      <c r="DD3543" s="1"/>
      <c r="DE3543" s="1"/>
      <c r="DF3543" s="1"/>
      <c r="DG3543" s="1"/>
      <c r="DH3543" s="1"/>
      <c r="DI3543" s="1"/>
      <c r="DJ3543" s="1"/>
      <c r="DK3543" s="1"/>
      <c r="DL3543" s="1"/>
      <c r="DM3543" s="1"/>
      <c r="DN3543" s="1"/>
      <c r="DO3543" s="1"/>
      <c r="DP3543" s="1"/>
      <c r="DQ3543" s="1"/>
      <c r="DR3543" s="1"/>
      <c r="DS3543" s="1"/>
      <c r="DT3543" s="1"/>
      <c r="DU3543" s="1"/>
      <c r="DV3543" s="1"/>
      <c r="DW3543" s="1"/>
      <c r="DX3543" s="1"/>
      <c r="DY3543" s="1"/>
      <c r="DZ3543" s="1"/>
      <c r="EA3543" s="1"/>
      <c r="EB3543" s="1"/>
      <c r="EC3543" s="1"/>
      <c r="ED3543" s="1"/>
      <c r="EE3543" s="1"/>
      <c r="EF3543" s="1"/>
      <c r="EG3543" s="1"/>
      <c r="EH3543" s="1"/>
      <c r="EI3543" s="1"/>
      <c r="EJ3543" s="1"/>
      <c r="EK3543" s="1"/>
      <c r="EL3543" s="1"/>
      <c r="EM3543" s="1"/>
      <c r="EN3543" s="1"/>
      <c r="EO3543" s="1"/>
      <c r="EP3543" s="1"/>
      <c r="EQ3543" s="1"/>
      <c r="ER3543" s="1"/>
      <c r="ES3543" s="1"/>
      <c r="ET3543" s="1"/>
      <c r="EU3543" s="1"/>
      <c r="EV3543" s="1"/>
      <c r="EW3543" s="1"/>
      <c r="EX3543" s="1"/>
      <c r="EY3543" s="1"/>
      <c r="EZ3543" s="1"/>
      <c r="FA3543" s="1"/>
      <c r="FB3543" s="1"/>
      <c r="FC3543" s="1"/>
      <c r="FD3543" s="1"/>
      <c r="FE3543" s="1"/>
      <c r="FF3543" s="1"/>
      <c r="FG3543" s="1"/>
      <c r="FH3543" s="1"/>
      <c r="FI3543" s="1"/>
      <c r="FJ3543" s="1"/>
      <c r="FK3543" s="1"/>
      <c r="FL3543" s="1"/>
      <c r="FM3543" s="1"/>
      <c r="FN3543" s="1"/>
      <c r="FO3543" s="1"/>
      <c r="FP3543" s="1"/>
      <c r="FQ3543" s="1"/>
      <c r="FR3543" s="1"/>
      <c r="FS3543" s="1"/>
      <c r="FT3543" s="1"/>
      <c r="FU3543" s="1"/>
      <c r="FV3543" s="1"/>
      <c r="FW3543" s="1"/>
      <c r="FX3543" s="1"/>
      <c r="FY3543" s="1"/>
      <c r="FZ3543" s="1"/>
      <c r="GA3543" s="1"/>
      <c r="GB3543" s="1"/>
      <c r="GC3543" s="1"/>
      <c r="GD3543" s="1"/>
      <c r="GE3543" s="1"/>
      <c r="GF3543" s="1"/>
      <c r="GG3543" s="1"/>
      <c r="GH3543" s="1"/>
      <c r="GI3543" s="1"/>
      <c r="GJ3543" s="1"/>
      <c r="GK3543"/>
      <c r="GL3543"/>
      <c r="GM3543"/>
      <c r="GN3543"/>
      <c r="GO3543"/>
      <c r="GP3543"/>
      <c r="GQ3543"/>
      <c r="GR3543"/>
      <c r="GS3543"/>
      <c r="GT3543"/>
      <c r="GU3543"/>
      <c r="GV3543"/>
      <c r="GW3543"/>
      <c r="GX3543"/>
      <c r="GY3543"/>
      <c r="GZ3543"/>
      <c r="HA3543"/>
      <c r="HB3543"/>
      <c r="HC3543"/>
      <c r="HD3543"/>
      <c r="HE3543"/>
    </row>
    <row r="3544" spans="4:213" s="25" customFormat="1" x14ac:dyDescent="0.25">
      <c r="D3544" s="19"/>
      <c r="E3544" s="19"/>
      <c r="F3544" s="20"/>
      <c r="G3544" s="20"/>
      <c r="H3544" s="20"/>
      <c r="I3544" s="20"/>
      <c r="J3544" s="21"/>
      <c r="K3544" s="21"/>
      <c r="L3544" s="20"/>
      <c r="M3544" s="20"/>
      <c r="N3544" s="22"/>
      <c r="O3544" s="22"/>
      <c r="P3544" s="22"/>
      <c r="Q3544" s="22"/>
      <c r="R3544" s="19"/>
      <c r="S3544" s="19"/>
      <c r="T3544" s="19"/>
      <c r="U3544" s="20"/>
      <c r="V3544" s="20"/>
      <c r="W3544" s="20"/>
      <c r="X3544" s="27"/>
      <c r="Y3544" s="253"/>
      <c r="Z3544" s="30"/>
      <c r="AA3544" s="30"/>
      <c r="AB3544" s="31"/>
      <c r="AC3544" s="31"/>
      <c r="AD3544" s="31"/>
      <c r="AE3544" s="31"/>
      <c r="AF3544" s="31"/>
      <c r="AG3544" s="241"/>
      <c r="AH3544" s="31"/>
      <c r="AI3544" s="31"/>
      <c r="AJ3544" s="31"/>
      <c r="AK3544" s="31"/>
      <c r="AL3544" s="120"/>
      <c r="AQ3544" s="26"/>
      <c r="AW3544" s="19"/>
      <c r="AX3544" s="19"/>
      <c r="AY3544" s="19"/>
      <c r="AZ3544" s="19"/>
      <c r="BA3544" s="19"/>
      <c r="BB3544" s="19"/>
      <c r="BC3544" s="1"/>
      <c r="BD3544"/>
      <c r="BE3544"/>
      <c r="BF3544" s="1"/>
      <c r="BG3544"/>
      <c r="BH3544"/>
      <c r="BI3544"/>
      <c r="BJ3544" s="1"/>
      <c r="BK3544" s="1"/>
      <c r="BL3544"/>
      <c r="BM3544" s="1"/>
      <c r="BN3544" s="1"/>
      <c r="BO3544" s="1"/>
      <c r="BP3544" s="1"/>
      <c r="BQ3544" s="1"/>
      <c r="BR3544" s="1"/>
      <c r="BS3544" s="1"/>
      <c r="BT3544" s="22"/>
      <c r="BU3544" s="1"/>
      <c r="BV3544" s="1"/>
      <c r="BW3544" s="1"/>
      <c r="BX3544" s="1"/>
      <c r="BY3544" s="1"/>
      <c r="BZ3544" s="1"/>
      <c r="CA3544" s="1"/>
      <c r="CB3544" s="1"/>
      <c r="CC3544" s="1"/>
      <c r="CD3544" s="1"/>
      <c r="CE3544" s="1"/>
      <c r="CF3544" s="1"/>
      <c r="CG3544" s="1"/>
      <c r="CH3544" s="1"/>
      <c r="CI3544" s="1"/>
      <c r="CJ3544" s="1"/>
      <c r="CK3544" s="1"/>
      <c r="CL3544" s="1"/>
      <c r="CM3544" s="1"/>
      <c r="CN3544" s="1"/>
      <c r="CO3544" s="1"/>
      <c r="CP3544" s="1"/>
      <c r="CQ3544" s="1"/>
      <c r="CR3544" s="1"/>
      <c r="CS3544" s="1"/>
      <c r="CT3544" s="1"/>
      <c r="CU3544" s="1"/>
      <c r="CV3544" s="1"/>
      <c r="CW3544" s="1"/>
      <c r="CX3544" s="1"/>
      <c r="CY3544" s="1"/>
      <c r="CZ3544" s="1"/>
      <c r="DA3544" s="1"/>
      <c r="DB3544" s="1"/>
      <c r="DC3544" s="1"/>
      <c r="DD3544" s="1"/>
      <c r="DE3544" s="1"/>
      <c r="DF3544" s="1"/>
      <c r="DG3544" s="1"/>
      <c r="DH3544" s="1"/>
      <c r="DI3544" s="1"/>
      <c r="DJ3544" s="1"/>
      <c r="DK3544" s="1"/>
      <c r="DL3544" s="1"/>
      <c r="DM3544" s="1"/>
      <c r="DN3544" s="1"/>
      <c r="DO3544" s="1"/>
      <c r="DP3544" s="1"/>
      <c r="DQ3544" s="1"/>
      <c r="DR3544" s="1"/>
      <c r="DS3544" s="1"/>
      <c r="DT3544" s="1"/>
      <c r="DU3544" s="1"/>
      <c r="DV3544" s="1"/>
      <c r="DW3544" s="1"/>
      <c r="DX3544" s="1"/>
      <c r="DY3544" s="1"/>
      <c r="DZ3544" s="1"/>
      <c r="EA3544" s="1"/>
      <c r="EB3544" s="1"/>
      <c r="EC3544" s="1"/>
      <c r="ED3544" s="1"/>
      <c r="EE3544" s="1"/>
      <c r="EF3544" s="1"/>
      <c r="EG3544" s="1"/>
      <c r="EH3544" s="1"/>
      <c r="EI3544" s="1"/>
      <c r="EJ3544" s="1"/>
      <c r="EK3544" s="1"/>
      <c r="EL3544" s="1"/>
      <c r="EM3544" s="1"/>
      <c r="EN3544" s="1"/>
      <c r="EO3544" s="1"/>
      <c r="EP3544" s="1"/>
      <c r="EQ3544" s="1"/>
      <c r="ER3544" s="1"/>
      <c r="ES3544" s="1"/>
      <c r="ET3544" s="1"/>
      <c r="EU3544" s="1"/>
      <c r="EV3544" s="1"/>
      <c r="EW3544" s="1"/>
      <c r="EX3544" s="1"/>
      <c r="EY3544" s="1"/>
      <c r="EZ3544" s="1"/>
      <c r="FA3544" s="1"/>
      <c r="FB3544" s="1"/>
      <c r="FC3544" s="1"/>
      <c r="FD3544" s="1"/>
      <c r="FE3544" s="1"/>
      <c r="FF3544" s="1"/>
      <c r="FG3544" s="1"/>
      <c r="FH3544" s="1"/>
      <c r="FI3544" s="1"/>
      <c r="FJ3544" s="1"/>
      <c r="FK3544" s="1"/>
      <c r="FL3544" s="1"/>
      <c r="FM3544" s="1"/>
      <c r="FN3544" s="1"/>
      <c r="FO3544" s="1"/>
      <c r="FP3544" s="1"/>
      <c r="FQ3544" s="1"/>
      <c r="FR3544" s="1"/>
      <c r="FS3544" s="1"/>
      <c r="FT3544" s="1"/>
      <c r="FU3544" s="1"/>
      <c r="FV3544" s="1"/>
      <c r="FW3544" s="1"/>
      <c r="FX3544" s="1"/>
      <c r="FY3544" s="1"/>
      <c r="FZ3544" s="1"/>
      <c r="GA3544" s="1"/>
      <c r="GB3544" s="1"/>
      <c r="GC3544" s="1"/>
      <c r="GD3544" s="1"/>
      <c r="GE3544" s="1"/>
      <c r="GF3544" s="1"/>
      <c r="GG3544" s="1"/>
      <c r="GH3544" s="1"/>
      <c r="GI3544" s="1"/>
      <c r="GJ3544" s="1"/>
      <c r="GK3544"/>
      <c r="GL3544"/>
      <c r="GM3544"/>
      <c r="GN3544"/>
      <c r="GO3544"/>
      <c r="GP3544"/>
      <c r="GQ3544"/>
      <c r="GR3544"/>
      <c r="GS3544"/>
      <c r="GT3544"/>
      <c r="GU3544"/>
      <c r="GV3544"/>
      <c r="GW3544"/>
      <c r="GX3544"/>
      <c r="GY3544"/>
      <c r="GZ3544"/>
      <c r="HA3544"/>
      <c r="HB3544"/>
      <c r="HC3544"/>
      <c r="HD3544"/>
      <c r="HE3544"/>
    </row>
    <row r="3545" spans="4:213" s="25" customFormat="1" x14ac:dyDescent="0.25">
      <c r="D3545" s="19"/>
      <c r="E3545" s="19"/>
      <c r="F3545" s="20"/>
      <c r="G3545" s="20"/>
      <c r="H3545" s="20"/>
      <c r="I3545" s="20"/>
      <c r="J3545" s="21"/>
      <c r="K3545" s="21"/>
      <c r="L3545" s="20"/>
      <c r="M3545" s="20"/>
      <c r="N3545" s="22"/>
      <c r="O3545" s="22"/>
      <c r="P3545" s="22"/>
      <c r="Q3545" s="22"/>
      <c r="R3545" s="19"/>
      <c r="S3545" s="19"/>
      <c r="T3545" s="19"/>
      <c r="U3545" s="20"/>
      <c r="V3545" s="20"/>
      <c r="W3545" s="20"/>
      <c r="X3545" s="27"/>
      <c r="Y3545" s="253"/>
      <c r="Z3545" s="30"/>
      <c r="AA3545" s="30"/>
      <c r="AB3545" s="31"/>
      <c r="AC3545" s="31"/>
      <c r="AD3545" s="31"/>
      <c r="AE3545" s="31"/>
      <c r="AF3545" s="31"/>
      <c r="AG3545" s="241"/>
      <c r="AH3545" s="31"/>
      <c r="AI3545" s="31"/>
      <c r="AJ3545" s="31"/>
      <c r="AK3545" s="31"/>
      <c r="AL3545" s="120"/>
      <c r="AQ3545" s="26"/>
      <c r="AW3545" s="19"/>
      <c r="AX3545" s="19"/>
      <c r="AY3545" s="19"/>
      <c r="AZ3545" s="19"/>
      <c r="BA3545" s="19"/>
      <c r="BB3545" s="19"/>
      <c r="BC3545" s="1"/>
      <c r="BD3545"/>
      <c r="BE3545"/>
      <c r="BF3545" s="1"/>
      <c r="BG3545"/>
      <c r="BH3545"/>
      <c r="BI3545"/>
      <c r="BJ3545" s="1"/>
      <c r="BK3545" s="1"/>
      <c r="BL3545"/>
      <c r="BM3545" s="1"/>
      <c r="BN3545" s="1"/>
      <c r="BO3545" s="1"/>
      <c r="BP3545" s="1"/>
      <c r="BQ3545" s="1"/>
      <c r="BR3545" s="1"/>
      <c r="BS3545" s="1"/>
      <c r="BT3545" s="22"/>
      <c r="BU3545" s="1"/>
      <c r="BV3545" s="1"/>
      <c r="BW3545" s="1"/>
      <c r="BX3545" s="1"/>
      <c r="BY3545" s="1"/>
      <c r="BZ3545" s="1"/>
      <c r="CA3545" s="1"/>
      <c r="CB3545" s="1"/>
      <c r="CC3545" s="1"/>
      <c r="CD3545" s="1"/>
      <c r="CE3545" s="1"/>
      <c r="CF3545" s="1"/>
      <c r="CG3545" s="1"/>
      <c r="CH3545" s="1"/>
      <c r="CI3545" s="1"/>
      <c r="CJ3545" s="1"/>
      <c r="CK3545" s="1"/>
      <c r="CL3545" s="1"/>
      <c r="CM3545" s="1"/>
      <c r="CN3545" s="1"/>
      <c r="CO3545" s="1"/>
      <c r="CP3545" s="1"/>
      <c r="CQ3545" s="1"/>
      <c r="CR3545" s="1"/>
      <c r="CS3545" s="1"/>
      <c r="CT3545" s="1"/>
      <c r="CU3545" s="1"/>
      <c r="CV3545" s="1"/>
      <c r="CW3545" s="1"/>
      <c r="CX3545" s="1"/>
      <c r="CY3545" s="1"/>
      <c r="CZ3545" s="1"/>
      <c r="DA3545" s="1"/>
      <c r="DB3545" s="1"/>
      <c r="DC3545" s="1"/>
      <c r="DD3545" s="1"/>
      <c r="DE3545" s="1"/>
      <c r="DF3545" s="1"/>
      <c r="DG3545" s="1"/>
      <c r="DH3545" s="1"/>
      <c r="DI3545" s="1"/>
      <c r="DJ3545" s="1"/>
      <c r="DK3545" s="1"/>
      <c r="DL3545" s="1"/>
      <c r="DM3545" s="1"/>
      <c r="DN3545" s="1"/>
      <c r="DO3545" s="1"/>
      <c r="DP3545" s="1"/>
      <c r="DQ3545" s="1"/>
      <c r="DR3545" s="1"/>
      <c r="DS3545" s="1"/>
      <c r="DT3545" s="1"/>
      <c r="DU3545" s="1"/>
      <c r="DV3545" s="1"/>
      <c r="DW3545" s="1"/>
      <c r="DX3545" s="1"/>
      <c r="DY3545" s="1"/>
      <c r="DZ3545" s="1"/>
      <c r="EA3545" s="1"/>
      <c r="EB3545" s="1"/>
      <c r="EC3545" s="1"/>
      <c r="ED3545" s="1"/>
      <c r="EE3545" s="1"/>
      <c r="EF3545" s="1"/>
      <c r="EG3545" s="1"/>
      <c r="EH3545" s="1"/>
      <c r="EI3545" s="1"/>
      <c r="EJ3545" s="1"/>
      <c r="EK3545" s="1"/>
      <c r="EL3545" s="1"/>
      <c r="EM3545" s="1"/>
      <c r="EN3545" s="1"/>
      <c r="EO3545" s="1"/>
      <c r="EP3545" s="1"/>
      <c r="EQ3545" s="1"/>
      <c r="ER3545" s="1"/>
      <c r="ES3545" s="1"/>
      <c r="ET3545" s="1"/>
      <c r="EU3545" s="1"/>
      <c r="EV3545" s="1"/>
      <c r="EW3545" s="1"/>
      <c r="EX3545" s="1"/>
      <c r="EY3545" s="1"/>
      <c r="EZ3545" s="1"/>
      <c r="FA3545" s="1"/>
      <c r="FB3545" s="1"/>
      <c r="FC3545" s="1"/>
      <c r="FD3545" s="1"/>
      <c r="FE3545" s="1"/>
      <c r="FF3545" s="1"/>
      <c r="FG3545" s="1"/>
      <c r="FH3545" s="1"/>
      <c r="FI3545" s="1"/>
      <c r="FJ3545" s="1"/>
      <c r="FK3545" s="1"/>
      <c r="FL3545" s="1"/>
      <c r="FM3545" s="1"/>
      <c r="FN3545" s="1"/>
      <c r="FO3545" s="1"/>
      <c r="FP3545" s="1"/>
      <c r="FQ3545" s="1"/>
      <c r="FR3545" s="1"/>
      <c r="FS3545" s="1"/>
      <c r="FT3545" s="1"/>
      <c r="FU3545" s="1"/>
      <c r="FV3545" s="1"/>
      <c r="FW3545" s="1"/>
      <c r="FX3545" s="1"/>
      <c r="FY3545" s="1"/>
      <c r="FZ3545" s="1"/>
      <c r="GA3545" s="1"/>
      <c r="GB3545" s="1"/>
      <c r="GC3545" s="1"/>
      <c r="GD3545" s="1"/>
      <c r="GE3545" s="1"/>
      <c r="GF3545" s="1"/>
      <c r="GG3545" s="1"/>
      <c r="GH3545" s="1"/>
      <c r="GI3545" s="1"/>
      <c r="GJ3545" s="1"/>
      <c r="GK3545"/>
      <c r="GL3545"/>
      <c r="GM3545"/>
      <c r="GN3545"/>
      <c r="GO3545"/>
      <c r="GP3545"/>
      <c r="GQ3545"/>
      <c r="GR3545"/>
      <c r="GS3545"/>
      <c r="GT3545"/>
      <c r="GU3545"/>
      <c r="GV3545"/>
      <c r="GW3545"/>
      <c r="GX3545"/>
      <c r="GY3545"/>
      <c r="GZ3545"/>
      <c r="HA3545"/>
      <c r="HB3545"/>
      <c r="HC3545"/>
      <c r="HD3545"/>
      <c r="HE3545"/>
    </row>
    <row r="3546" spans="4:213" s="25" customFormat="1" x14ac:dyDescent="0.25">
      <c r="D3546" s="19"/>
      <c r="E3546" s="19"/>
      <c r="F3546" s="20"/>
      <c r="G3546" s="20"/>
      <c r="H3546" s="20"/>
      <c r="I3546" s="20"/>
      <c r="J3546" s="21"/>
      <c r="K3546" s="21"/>
      <c r="L3546" s="20"/>
      <c r="M3546" s="20"/>
      <c r="N3546" s="22"/>
      <c r="O3546" s="22"/>
      <c r="P3546" s="22"/>
      <c r="Q3546" s="22"/>
      <c r="R3546" s="19"/>
      <c r="S3546" s="19"/>
      <c r="T3546" s="19"/>
      <c r="U3546" s="20"/>
      <c r="V3546" s="20"/>
      <c r="W3546" s="20"/>
      <c r="X3546" s="27"/>
      <c r="Y3546" s="253"/>
      <c r="Z3546" s="30"/>
      <c r="AA3546" s="30"/>
      <c r="AB3546" s="31"/>
      <c r="AC3546" s="31"/>
      <c r="AD3546" s="31"/>
      <c r="AE3546" s="31"/>
      <c r="AF3546" s="31"/>
      <c r="AG3546" s="241"/>
      <c r="AH3546" s="31"/>
      <c r="AI3546" s="31"/>
      <c r="AJ3546" s="31"/>
      <c r="AK3546" s="31"/>
      <c r="AL3546" s="120"/>
      <c r="AQ3546" s="26"/>
      <c r="AW3546" s="19"/>
      <c r="AX3546" s="19"/>
      <c r="AY3546" s="19"/>
      <c r="AZ3546" s="19"/>
      <c r="BA3546" s="19"/>
      <c r="BB3546" s="19"/>
      <c r="BC3546" s="1"/>
      <c r="BD3546"/>
      <c r="BE3546"/>
      <c r="BF3546" s="1"/>
      <c r="BG3546"/>
      <c r="BH3546"/>
      <c r="BI3546"/>
      <c r="BJ3546" s="1"/>
      <c r="BK3546" s="1"/>
      <c r="BL3546"/>
      <c r="BM3546" s="1"/>
      <c r="BN3546" s="1"/>
      <c r="BO3546" s="1"/>
      <c r="BP3546" s="1"/>
      <c r="BQ3546" s="1"/>
      <c r="BR3546" s="1"/>
      <c r="BS3546" s="1"/>
      <c r="BT3546" s="22"/>
      <c r="BU3546" s="1"/>
      <c r="BV3546" s="1"/>
      <c r="BW3546" s="1"/>
      <c r="BX3546" s="1"/>
      <c r="BY3546" s="1"/>
      <c r="BZ3546" s="1"/>
      <c r="CA3546" s="1"/>
      <c r="CB3546" s="1"/>
      <c r="CC3546" s="1"/>
      <c r="CD3546" s="1"/>
      <c r="CE3546" s="1"/>
      <c r="CF3546" s="1"/>
      <c r="CG3546" s="1"/>
      <c r="CH3546" s="1"/>
      <c r="CI3546" s="1"/>
      <c r="CJ3546" s="1"/>
      <c r="CK3546" s="1"/>
      <c r="CL3546" s="1"/>
      <c r="CM3546" s="1"/>
      <c r="CN3546" s="1"/>
      <c r="CO3546" s="1"/>
      <c r="CP3546" s="1"/>
      <c r="CQ3546" s="1"/>
      <c r="CR3546" s="1"/>
      <c r="CS3546" s="1"/>
      <c r="CT3546" s="1"/>
      <c r="CU3546" s="1"/>
      <c r="CV3546" s="1"/>
      <c r="CW3546" s="1"/>
      <c r="CX3546" s="1"/>
      <c r="CY3546" s="1"/>
      <c r="CZ3546" s="1"/>
      <c r="DA3546" s="1"/>
      <c r="DB3546" s="1"/>
      <c r="DC3546" s="1"/>
      <c r="DD3546" s="1"/>
      <c r="DE3546" s="1"/>
      <c r="DF3546" s="1"/>
      <c r="DG3546" s="1"/>
      <c r="DH3546" s="1"/>
      <c r="DI3546" s="1"/>
      <c r="DJ3546" s="1"/>
      <c r="DK3546" s="1"/>
      <c r="DL3546" s="1"/>
      <c r="DM3546" s="1"/>
      <c r="DN3546" s="1"/>
      <c r="DO3546" s="1"/>
      <c r="DP3546" s="1"/>
      <c r="DQ3546" s="1"/>
      <c r="DR3546" s="1"/>
      <c r="DS3546" s="1"/>
      <c r="DT3546" s="1"/>
      <c r="DU3546" s="1"/>
      <c r="DV3546" s="1"/>
      <c r="DW3546" s="1"/>
      <c r="DX3546" s="1"/>
      <c r="DY3546" s="1"/>
      <c r="DZ3546" s="1"/>
      <c r="EA3546" s="1"/>
      <c r="EB3546" s="1"/>
      <c r="EC3546" s="1"/>
      <c r="ED3546" s="1"/>
      <c r="EE3546" s="1"/>
      <c r="EF3546" s="1"/>
      <c r="EG3546" s="1"/>
      <c r="EH3546" s="1"/>
      <c r="EI3546" s="1"/>
      <c r="EJ3546" s="1"/>
      <c r="EK3546" s="1"/>
      <c r="EL3546" s="1"/>
      <c r="EM3546" s="1"/>
      <c r="EN3546" s="1"/>
      <c r="EO3546" s="1"/>
      <c r="EP3546" s="1"/>
      <c r="EQ3546" s="1"/>
      <c r="ER3546" s="1"/>
      <c r="ES3546" s="1"/>
      <c r="ET3546" s="1"/>
      <c r="EU3546" s="1"/>
      <c r="EV3546" s="1"/>
      <c r="EW3546" s="1"/>
      <c r="EX3546" s="1"/>
      <c r="EY3546" s="1"/>
      <c r="EZ3546" s="1"/>
      <c r="FA3546" s="1"/>
      <c r="FB3546" s="1"/>
      <c r="FC3546" s="1"/>
      <c r="FD3546" s="1"/>
      <c r="FE3546" s="1"/>
      <c r="FF3546" s="1"/>
      <c r="FG3546" s="1"/>
      <c r="FH3546" s="1"/>
      <c r="FI3546" s="1"/>
      <c r="FJ3546" s="1"/>
      <c r="FK3546" s="1"/>
      <c r="FL3546" s="1"/>
      <c r="FM3546" s="1"/>
      <c r="FN3546" s="1"/>
      <c r="FO3546" s="1"/>
      <c r="FP3546" s="1"/>
      <c r="FQ3546" s="1"/>
      <c r="FR3546" s="1"/>
      <c r="FS3546" s="1"/>
      <c r="FT3546" s="1"/>
      <c r="FU3546" s="1"/>
      <c r="FV3546" s="1"/>
      <c r="FW3546" s="1"/>
      <c r="FX3546" s="1"/>
      <c r="FY3546" s="1"/>
      <c r="FZ3546" s="1"/>
      <c r="GA3546" s="1"/>
      <c r="GB3546" s="1"/>
      <c r="GC3546" s="1"/>
      <c r="GD3546" s="1"/>
      <c r="GE3546" s="1"/>
      <c r="GF3546" s="1"/>
      <c r="GG3546" s="1"/>
      <c r="GH3546" s="1"/>
      <c r="GI3546" s="1"/>
      <c r="GJ3546" s="1"/>
      <c r="GK3546"/>
      <c r="GL3546"/>
      <c r="GM3546"/>
      <c r="GN3546"/>
      <c r="GO3546"/>
      <c r="GP3546"/>
      <c r="GQ3546"/>
      <c r="GR3546"/>
      <c r="GS3546"/>
      <c r="GT3546"/>
      <c r="GU3546"/>
      <c r="GV3546"/>
      <c r="GW3546"/>
      <c r="GX3546"/>
      <c r="GY3546"/>
      <c r="GZ3546"/>
      <c r="HA3546"/>
      <c r="HB3546"/>
      <c r="HC3546"/>
      <c r="HD3546"/>
      <c r="HE3546"/>
    </row>
    <row r="3547" spans="4:213" s="25" customFormat="1" x14ac:dyDescent="0.25">
      <c r="D3547" s="19"/>
      <c r="E3547" s="19"/>
      <c r="F3547" s="20"/>
      <c r="G3547" s="20"/>
      <c r="H3547" s="20"/>
      <c r="I3547" s="20"/>
      <c r="J3547" s="21"/>
      <c r="K3547" s="21"/>
      <c r="L3547" s="20"/>
      <c r="M3547" s="20"/>
      <c r="N3547" s="22"/>
      <c r="O3547" s="22"/>
      <c r="P3547" s="22"/>
      <c r="Q3547" s="22"/>
      <c r="R3547" s="19"/>
      <c r="S3547" s="19"/>
      <c r="T3547" s="19"/>
      <c r="U3547" s="20"/>
      <c r="V3547" s="20"/>
      <c r="W3547" s="20"/>
      <c r="X3547" s="27"/>
      <c r="Y3547" s="253"/>
      <c r="Z3547" s="30"/>
      <c r="AA3547" s="30"/>
      <c r="AB3547" s="31"/>
      <c r="AC3547" s="31"/>
      <c r="AD3547" s="31"/>
      <c r="AE3547" s="31"/>
      <c r="AF3547" s="31"/>
      <c r="AG3547" s="241"/>
      <c r="AH3547" s="31"/>
      <c r="AI3547" s="31"/>
      <c r="AJ3547" s="31"/>
      <c r="AK3547" s="31"/>
      <c r="AL3547" s="120"/>
      <c r="AQ3547" s="26"/>
      <c r="AW3547" s="19"/>
      <c r="AX3547" s="19"/>
      <c r="AY3547" s="19"/>
      <c r="AZ3547" s="19"/>
      <c r="BA3547" s="19"/>
      <c r="BB3547" s="19"/>
      <c r="BC3547" s="1"/>
      <c r="BD3547"/>
      <c r="BE3547"/>
      <c r="BF3547" s="1"/>
      <c r="BG3547"/>
      <c r="BH3547"/>
      <c r="BI3547"/>
      <c r="BJ3547" s="1"/>
      <c r="BK3547" s="1"/>
      <c r="BL3547"/>
      <c r="BM3547" s="1"/>
      <c r="BN3547" s="1"/>
      <c r="BO3547" s="1"/>
      <c r="BP3547" s="1"/>
      <c r="BQ3547" s="1"/>
      <c r="BR3547" s="1"/>
      <c r="BS3547" s="1"/>
      <c r="BT3547" s="22"/>
      <c r="BU3547" s="1"/>
      <c r="BV3547" s="1"/>
      <c r="BW3547" s="1"/>
      <c r="BX3547" s="1"/>
      <c r="BY3547" s="1"/>
      <c r="BZ3547" s="1"/>
      <c r="CA3547" s="1"/>
      <c r="CB3547" s="1"/>
      <c r="CC3547" s="1"/>
      <c r="CD3547" s="1"/>
      <c r="CE3547" s="1"/>
      <c r="CF3547" s="1"/>
      <c r="CG3547" s="1"/>
      <c r="CH3547" s="1"/>
      <c r="CI3547" s="1"/>
      <c r="CJ3547" s="1"/>
      <c r="CK3547" s="1"/>
      <c r="CL3547" s="1"/>
      <c r="CM3547" s="1"/>
      <c r="CN3547" s="1"/>
      <c r="CO3547" s="1"/>
      <c r="CP3547" s="1"/>
      <c r="CQ3547" s="1"/>
      <c r="CR3547" s="1"/>
      <c r="CS3547" s="1"/>
      <c r="CT3547" s="1"/>
      <c r="CU3547" s="1"/>
      <c r="CV3547" s="1"/>
      <c r="CW3547" s="1"/>
      <c r="CX3547" s="1"/>
      <c r="CY3547" s="1"/>
      <c r="CZ3547" s="1"/>
      <c r="DA3547" s="1"/>
      <c r="DB3547" s="1"/>
      <c r="DC3547" s="1"/>
      <c r="DD3547" s="1"/>
      <c r="DE3547" s="1"/>
      <c r="DF3547" s="1"/>
      <c r="DG3547" s="1"/>
      <c r="DH3547" s="1"/>
      <c r="DI3547" s="1"/>
      <c r="DJ3547" s="1"/>
      <c r="DK3547" s="1"/>
      <c r="DL3547" s="1"/>
      <c r="DM3547" s="1"/>
      <c r="DN3547" s="1"/>
      <c r="DO3547" s="1"/>
      <c r="DP3547" s="1"/>
      <c r="DQ3547" s="1"/>
      <c r="DR3547" s="1"/>
      <c r="DS3547" s="1"/>
      <c r="DT3547" s="1"/>
      <c r="DU3547" s="1"/>
      <c r="DV3547" s="1"/>
      <c r="DW3547" s="1"/>
      <c r="DX3547" s="1"/>
      <c r="DY3547" s="1"/>
      <c r="DZ3547" s="1"/>
      <c r="EA3547" s="1"/>
      <c r="EB3547" s="1"/>
      <c r="EC3547" s="1"/>
      <c r="ED3547" s="1"/>
      <c r="EE3547" s="1"/>
      <c r="EF3547" s="1"/>
      <c r="EG3547" s="1"/>
      <c r="EH3547" s="1"/>
      <c r="EI3547" s="1"/>
      <c r="EJ3547" s="1"/>
      <c r="EK3547" s="1"/>
      <c r="EL3547" s="1"/>
      <c r="EM3547" s="1"/>
      <c r="EN3547" s="1"/>
      <c r="EO3547" s="1"/>
      <c r="EP3547" s="1"/>
      <c r="EQ3547" s="1"/>
      <c r="ER3547" s="1"/>
      <c r="ES3547" s="1"/>
      <c r="ET3547" s="1"/>
      <c r="EU3547" s="1"/>
      <c r="EV3547" s="1"/>
      <c r="EW3547" s="1"/>
      <c r="EX3547" s="1"/>
      <c r="EY3547" s="1"/>
      <c r="EZ3547" s="1"/>
      <c r="FA3547" s="1"/>
      <c r="FB3547" s="1"/>
      <c r="FC3547" s="1"/>
      <c r="FD3547" s="1"/>
      <c r="FE3547" s="1"/>
      <c r="FF3547" s="1"/>
      <c r="FG3547" s="1"/>
      <c r="FH3547" s="1"/>
      <c r="FI3547" s="1"/>
      <c r="FJ3547" s="1"/>
      <c r="FK3547" s="1"/>
      <c r="FL3547" s="1"/>
      <c r="FM3547" s="1"/>
      <c r="FN3547" s="1"/>
      <c r="FO3547" s="1"/>
      <c r="FP3547" s="1"/>
      <c r="FQ3547" s="1"/>
      <c r="FR3547" s="1"/>
      <c r="FS3547" s="1"/>
      <c r="FT3547" s="1"/>
      <c r="FU3547" s="1"/>
      <c r="FV3547" s="1"/>
      <c r="FW3547" s="1"/>
      <c r="FX3547" s="1"/>
      <c r="FY3547" s="1"/>
      <c r="FZ3547" s="1"/>
      <c r="GA3547" s="1"/>
      <c r="GB3547" s="1"/>
      <c r="GC3547" s="1"/>
      <c r="GD3547" s="1"/>
      <c r="GE3547" s="1"/>
      <c r="GF3547" s="1"/>
      <c r="GG3547" s="1"/>
      <c r="GH3547" s="1"/>
      <c r="GI3547" s="1"/>
      <c r="GJ3547" s="1"/>
      <c r="GK3547"/>
      <c r="GL3547"/>
      <c r="GM3547"/>
      <c r="GN3547"/>
      <c r="GO3547"/>
      <c r="GP3547"/>
      <c r="GQ3547"/>
      <c r="GR3547"/>
      <c r="GS3547"/>
      <c r="GT3547"/>
      <c r="GU3547"/>
      <c r="GV3547"/>
      <c r="GW3547"/>
      <c r="GX3547"/>
      <c r="GY3547"/>
      <c r="GZ3547"/>
      <c r="HA3547"/>
      <c r="HB3547"/>
      <c r="HC3547"/>
      <c r="HD3547"/>
      <c r="HE3547"/>
    </row>
    <row r="3548" spans="4:213" s="25" customFormat="1" x14ac:dyDescent="0.25">
      <c r="D3548" s="19"/>
      <c r="E3548" s="19"/>
      <c r="F3548" s="20"/>
      <c r="G3548" s="20"/>
      <c r="H3548" s="20"/>
      <c r="I3548" s="20"/>
      <c r="J3548" s="21"/>
      <c r="K3548" s="21"/>
      <c r="L3548" s="20"/>
      <c r="M3548" s="20"/>
      <c r="N3548" s="22"/>
      <c r="O3548" s="22"/>
      <c r="P3548" s="22"/>
      <c r="Q3548" s="22"/>
      <c r="R3548" s="19"/>
      <c r="S3548" s="19"/>
      <c r="T3548" s="19"/>
      <c r="U3548" s="20"/>
      <c r="V3548" s="20"/>
      <c r="W3548" s="20"/>
      <c r="X3548" s="27"/>
      <c r="Y3548" s="253"/>
      <c r="Z3548" s="30"/>
      <c r="AA3548" s="30"/>
      <c r="AB3548" s="31"/>
      <c r="AC3548" s="31"/>
      <c r="AD3548" s="31"/>
      <c r="AE3548" s="31"/>
      <c r="AF3548" s="31"/>
      <c r="AG3548" s="241"/>
      <c r="AH3548" s="31"/>
      <c r="AI3548" s="31"/>
      <c r="AJ3548" s="31"/>
      <c r="AK3548" s="31"/>
      <c r="AL3548" s="120"/>
      <c r="AQ3548" s="26"/>
      <c r="AW3548" s="19"/>
      <c r="AX3548" s="19"/>
      <c r="AY3548" s="19"/>
      <c r="AZ3548" s="19"/>
      <c r="BA3548" s="19"/>
      <c r="BB3548" s="19"/>
      <c r="BC3548" s="1"/>
      <c r="BD3548"/>
      <c r="BE3548"/>
      <c r="BF3548" s="1"/>
      <c r="BG3548"/>
      <c r="BH3548"/>
      <c r="BI3548"/>
      <c r="BJ3548" s="1"/>
      <c r="BK3548" s="1"/>
      <c r="BL3548"/>
      <c r="BM3548" s="1"/>
      <c r="BN3548" s="1"/>
      <c r="BO3548" s="1"/>
      <c r="BP3548" s="1"/>
      <c r="BQ3548" s="1"/>
      <c r="BR3548" s="1"/>
      <c r="BS3548" s="1"/>
      <c r="BT3548" s="22"/>
      <c r="BU3548" s="1"/>
      <c r="BV3548" s="1"/>
      <c r="BW3548" s="1"/>
      <c r="BX3548" s="1"/>
      <c r="BY3548" s="1"/>
      <c r="BZ3548" s="1"/>
      <c r="CA3548" s="1"/>
      <c r="CB3548" s="1"/>
      <c r="CC3548" s="1"/>
      <c r="CD3548" s="1"/>
      <c r="CE3548" s="1"/>
      <c r="CF3548" s="1"/>
      <c r="CG3548" s="1"/>
      <c r="CH3548" s="1"/>
      <c r="CI3548" s="1"/>
      <c r="CJ3548" s="1"/>
      <c r="CK3548" s="1"/>
      <c r="CL3548" s="1"/>
      <c r="CM3548" s="1"/>
      <c r="CN3548" s="1"/>
      <c r="CO3548" s="1"/>
      <c r="CP3548" s="1"/>
      <c r="CQ3548" s="1"/>
      <c r="CR3548" s="1"/>
      <c r="CS3548" s="1"/>
      <c r="CT3548" s="1"/>
      <c r="CU3548" s="1"/>
      <c r="CV3548" s="1"/>
      <c r="CW3548" s="1"/>
      <c r="CX3548" s="1"/>
      <c r="CY3548" s="1"/>
      <c r="CZ3548" s="1"/>
      <c r="DA3548" s="1"/>
      <c r="DB3548" s="1"/>
      <c r="DC3548" s="1"/>
      <c r="DD3548" s="1"/>
      <c r="DE3548" s="1"/>
      <c r="DF3548" s="1"/>
      <c r="DG3548" s="1"/>
      <c r="DH3548" s="1"/>
      <c r="DI3548" s="1"/>
      <c r="DJ3548" s="1"/>
      <c r="DK3548" s="1"/>
      <c r="DL3548" s="1"/>
      <c r="DM3548" s="1"/>
      <c r="DN3548" s="1"/>
      <c r="DO3548" s="1"/>
      <c r="DP3548" s="1"/>
      <c r="DQ3548" s="1"/>
      <c r="DR3548" s="1"/>
      <c r="DS3548" s="1"/>
      <c r="DT3548" s="1"/>
      <c r="DU3548" s="1"/>
      <c r="DV3548" s="1"/>
      <c r="DW3548" s="1"/>
      <c r="DX3548" s="1"/>
      <c r="DY3548" s="1"/>
      <c r="DZ3548" s="1"/>
      <c r="EA3548" s="1"/>
      <c r="EB3548" s="1"/>
      <c r="EC3548" s="1"/>
      <c r="ED3548" s="1"/>
      <c r="EE3548" s="1"/>
      <c r="EF3548" s="1"/>
      <c r="EG3548" s="1"/>
      <c r="EH3548" s="1"/>
      <c r="EI3548" s="1"/>
      <c r="EJ3548" s="1"/>
      <c r="EK3548" s="1"/>
      <c r="EL3548" s="1"/>
      <c r="EM3548" s="1"/>
      <c r="EN3548" s="1"/>
      <c r="EO3548" s="1"/>
      <c r="EP3548" s="1"/>
      <c r="EQ3548" s="1"/>
      <c r="ER3548" s="1"/>
      <c r="ES3548" s="1"/>
      <c r="ET3548" s="1"/>
      <c r="EU3548" s="1"/>
      <c r="EV3548" s="1"/>
      <c r="EW3548" s="1"/>
      <c r="EX3548" s="1"/>
      <c r="EY3548" s="1"/>
      <c r="EZ3548" s="1"/>
      <c r="FA3548" s="1"/>
      <c r="FB3548" s="1"/>
      <c r="FC3548" s="1"/>
      <c r="FD3548" s="1"/>
      <c r="FE3548" s="1"/>
      <c r="FF3548" s="1"/>
      <c r="FG3548" s="1"/>
      <c r="FH3548" s="1"/>
      <c r="FI3548" s="1"/>
      <c r="FJ3548" s="1"/>
      <c r="FK3548" s="1"/>
      <c r="FL3548" s="1"/>
      <c r="FM3548" s="1"/>
      <c r="FN3548" s="1"/>
      <c r="FO3548" s="1"/>
      <c r="FP3548" s="1"/>
      <c r="FQ3548" s="1"/>
      <c r="FR3548" s="1"/>
      <c r="FS3548" s="1"/>
      <c r="FT3548" s="1"/>
      <c r="FU3548" s="1"/>
      <c r="FV3548" s="1"/>
      <c r="FW3548" s="1"/>
      <c r="FX3548" s="1"/>
      <c r="FY3548" s="1"/>
      <c r="FZ3548" s="1"/>
      <c r="GA3548" s="1"/>
      <c r="GB3548" s="1"/>
      <c r="GC3548" s="1"/>
      <c r="GD3548" s="1"/>
      <c r="GE3548" s="1"/>
      <c r="GF3548" s="1"/>
      <c r="GG3548" s="1"/>
      <c r="GH3548" s="1"/>
      <c r="GI3548" s="1"/>
      <c r="GJ3548" s="1"/>
      <c r="GK3548"/>
      <c r="GL3548"/>
      <c r="GM3548"/>
      <c r="GN3548"/>
      <c r="GO3548"/>
      <c r="GP3548"/>
      <c r="GQ3548"/>
      <c r="GR3548"/>
      <c r="GS3548"/>
      <c r="GT3548"/>
      <c r="GU3548"/>
      <c r="GV3548"/>
      <c r="GW3548"/>
      <c r="GX3548"/>
      <c r="GY3548"/>
      <c r="GZ3548"/>
      <c r="HA3548"/>
      <c r="HB3548"/>
      <c r="HC3548"/>
      <c r="HD3548"/>
      <c r="HE3548"/>
    </row>
    <row r="3549" spans="4:213" s="25" customFormat="1" x14ac:dyDescent="0.25">
      <c r="D3549" s="19"/>
      <c r="E3549" s="19"/>
      <c r="F3549" s="20"/>
      <c r="G3549" s="20"/>
      <c r="H3549" s="20"/>
      <c r="I3549" s="20"/>
      <c r="J3549" s="21"/>
      <c r="K3549" s="21"/>
      <c r="L3549" s="20"/>
      <c r="M3549" s="20"/>
      <c r="N3549" s="22"/>
      <c r="O3549" s="22"/>
      <c r="P3549" s="22"/>
      <c r="Q3549" s="22"/>
      <c r="R3549" s="19"/>
      <c r="S3549" s="19"/>
      <c r="T3549" s="19"/>
      <c r="U3549" s="20"/>
      <c r="V3549" s="20"/>
      <c r="W3549" s="20"/>
      <c r="X3549" s="27"/>
      <c r="Y3549" s="253"/>
      <c r="Z3549" s="30"/>
      <c r="AA3549" s="30"/>
      <c r="AB3549" s="31"/>
      <c r="AC3549" s="31"/>
      <c r="AD3549" s="31"/>
      <c r="AE3549" s="31"/>
      <c r="AF3549" s="31"/>
      <c r="AG3549" s="241"/>
      <c r="AH3549" s="31"/>
      <c r="AI3549" s="31"/>
      <c r="AJ3549" s="31"/>
      <c r="AK3549" s="31"/>
      <c r="AL3549" s="120"/>
      <c r="AQ3549" s="26"/>
      <c r="AW3549" s="19"/>
      <c r="AX3549" s="19"/>
      <c r="AY3549" s="19"/>
      <c r="AZ3549" s="19"/>
      <c r="BA3549" s="19"/>
      <c r="BB3549" s="19"/>
      <c r="BC3549" s="1"/>
      <c r="BD3549"/>
      <c r="BE3549"/>
      <c r="BF3549" s="1"/>
      <c r="BG3549"/>
      <c r="BH3549"/>
      <c r="BI3549"/>
      <c r="BJ3549" s="1"/>
      <c r="BK3549" s="1"/>
      <c r="BL3549"/>
      <c r="BM3549" s="1"/>
      <c r="BN3549" s="1"/>
      <c r="BO3549" s="1"/>
      <c r="BP3549" s="1"/>
      <c r="BQ3549" s="1"/>
      <c r="BR3549" s="1"/>
      <c r="BS3549" s="1"/>
      <c r="BT3549" s="22"/>
      <c r="BU3549" s="1"/>
      <c r="BV3549" s="1"/>
      <c r="BW3549" s="1"/>
      <c r="BX3549" s="1"/>
      <c r="BY3549" s="1"/>
      <c r="BZ3549" s="1"/>
      <c r="CA3549" s="1"/>
      <c r="CB3549" s="1"/>
      <c r="CC3549" s="1"/>
      <c r="CD3549" s="1"/>
      <c r="CE3549" s="1"/>
      <c r="CF3549" s="1"/>
      <c r="CG3549" s="1"/>
      <c r="CH3549" s="1"/>
      <c r="CI3549" s="1"/>
      <c r="CJ3549" s="1"/>
      <c r="CK3549" s="1"/>
      <c r="CL3549" s="1"/>
      <c r="CM3549" s="1"/>
      <c r="CN3549" s="1"/>
      <c r="CO3549" s="1"/>
      <c r="CP3549" s="1"/>
      <c r="CQ3549" s="1"/>
      <c r="CR3549" s="1"/>
      <c r="CS3549" s="1"/>
      <c r="CT3549" s="1"/>
      <c r="CU3549" s="1"/>
      <c r="CV3549" s="1"/>
      <c r="CW3549" s="1"/>
      <c r="CX3549" s="1"/>
      <c r="CY3549" s="1"/>
      <c r="CZ3549" s="1"/>
      <c r="DA3549" s="1"/>
      <c r="DB3549" s="1"/>
      <c r="DC3549" s="1"/>
      <c r="DD3549" s="1"/>
      <c r="DE3549" s="1"/>
      <c r="DF3549" s="1"/>
      <c r="DG3549" s="1"/>
      <c r="DH3549" s="1"/>
      <c r="DI3549" s="1"/>
      <c r="DJ3549" s="1"/>
      <c r="DK3549" s="1"/>
      <c r="DL3549" s="1"/>
      <c r="DM3549" s="1"/>
      <c r="DN3549" s="1"/>
      <c r="DO3549" s="1"/>
      <c r="DP3549" s="1"/>
      <c r="DQ3549" s="1"/>
      <c r="DR3549" s="1"/>
      <c r="DS3549" s="1"/>
      <c r="DT3549" s="1"/>
      <c r="DU3549" s="1"/>
      <c r="DV3549" s="1"/>
      <c r="DW3549" s="1"/>
      <c r="DX3549" s="1"/>
      <c r="DY3549" s="1"/>
      <c r="DZ3549" s="1"/>
      <c r="EA3549" s="1"/>
      <c r="EB3549" s="1"/>
      <c r="EC3549" s="1"/>
      <c r="ED3549" s="1"/>
      <c r="EE3549" s="1"/>
      <c r="EF3549" s="1"/>
      <c r="EG3549" s="1"/>
      <c r="EH3549" s="1"/>
      <c r="EI3549" s="1"/>
      <c r="EJ3549" s="1"/>
      <c r="EK3549" s="1"/>
      <c r="EL3549" s="1"/>
      <c r="EM3549" s="1"/>
      <c r="EN3549" s="1"/>
      <c r="EO3549" s="1"/>
      <c r="EP3549" s="1"/>
      <c r="EQ3549" s="1"/>
      <c r="ER3549" s="1"/>
      <c r="ES3549" s="1"/>
      <c r="ET3549" s="1"/>
      <c r="EU3549" s="1"/>
      <c r="EV3549" s="1"/>
      <c r="EW3549" s="1"/>
      <c r="EX3549" s="1"/>
      <c r="EY3549" s="1"/>
      <c r="EZ3549" s="1"/>
      <c r="FA3549" s="1"/>
      <c r="FB3549" s="1"/>
      <c r="FC3549" s="1"/>
      <c r="FD3549" s="1"/>
      <c r="FE3549" s="1"/>
      <c r="FF3549" s="1"/>
      <c r="FG3549" s="1"/>
      <c r="FH3549" s="1"/>
      <c r="FI3549" s="1"/>
      <c r="FJ3549" s="1"/>
      <c r="FK3549" s="1"/>
      <c r="FL3549" s="1"/>
      <c r="FM3549" s="1"/>
      <c r="FN3549" s="1"/>
      <c r="FO3549" s="1"/>
      <c r="FP3549" s="1"/>
      <c r="FQ3549" s="1"/>
      <c r="FR3549" s="1"/>
      <c r="FS3549" s="1"/>
      <c r="FT3549" s="1"/>
      <c r="FU3549" s="1"/>
      <c r="FV3549" s="1"/>
      <c r="FW3549" s="1"/>
      <c r="FX3549" s="1"/>
      <c r="FY3549" s="1"/>
      <c r="FZ3549" s="1"/>
      <c r="GA3549" s="1"/>
      <c r="GB3549" s="1"/>
      <c r="GC3549" s="1"/>
      <c r="GD3549" s="1"/>
      <c r="GE3549" s="1"/>
      <c r="GF3549" s="1"/>
      <c r="GG3549" s="1"/>
      <c r="GH3549" s="1"/>
      <c r="GI3549" s="1"/>
      <c r="GJ3549" s="1"/>
      <c r="GK3549"/>
      <c r="GL3549"/>
      <c r="GM3549"/>
      <c r="GN3549"/>
      <c r="GO3549"/>
      <c r="GP3549"/>
      <c r="GQ3549"/>
      <c r="GR3549"/>
      <c r="GS3549"/>
      <c r="GT3549"/>
      <c r="GU3549"/>
      <c r="GV3549"/>
      <c r="GW3549"/>
      <c r="GX3549"/>
      <c r="GY3549"/>
      <c r="GZ3549"/>
      <c r="HA3549"/>
      <c r="HB3549"/>
      <c r="HC3549"/>
      <c r="HD3549"/>
      <c r="HE3549"/>
    </row>
    <row r="3550" spans="4:213" s="25" customFormat="1" x14ac:dyDescent="0.25">
      <c r="D3550" s="19"/>
      <c r="E3550" s="19"/>
      <c r="F3550" s="20"/>
      <c r="G3550" s="20"/>
      <c r="H3550" s="20"/>
      <c r="I3550" s="20"/>
      <c r="J3550" s="21"/>
      <c r="K3550" s="21"/>
      <c r="L3550" s="20"/>
      <c r="M3550" s="20"/>
      <c r="N3550" s="22"/>
      <c r="O3550" s="22"/>
      <c r="P3550" s="22"/>
      <c r="Q3550" s="22"/>
      <c r="R3550" s="19"/>
      <c r="S3550" s="19"/>
      <c r="T3550" s="19"/>
      <c r="U3550" s="20"/>
      <c r="V3550" s="20"/>
      <c r="W3550" s="20"/>
      <c r="X3550" s="27"/>
      <c r="Y3550" s="253"/>
      <c r="Z3550" s="30"/>
      <c r="AA3550" s="30"/>
      <c r="AB3550" s="31"/>
      <c r="AC3550" s="31"/>
      <c r="AD3550" s="31"/>
      <c r="AE3550" s="31"/>
      <c r="AF3550" s="31"/>
      <c r="AG3550" s="241"/>
      <c r="AH3550" s="31"/>
      <c r="AI3550" s="31"/>
      <c r="AJ3550" s="31"/>
      <c r="AK3550" s="31"/>
      <c r="AL3550" s="120"/>
      <c r="AQ3550" s="26"/>
      <c r="AW3550" s="19"/>
      <c r="AX3550" s="19"/>
      <c r="AY3550" s="19"/>
      <c r="AZ3550" s="19"/>
      <c r="BA3550" s="19"/>
      <c r="BB3550" s="19"/>
      <c r="BC3550" s="1"/>
      <c r="BD3550"/>
      <c r="BE3550"/>
      <c r="BF3550" s="1"/>
      <c r="BG3550"/>
      <c r="BH3550"/>
      <c r="BI3550"/>
      <c r="BJ3550" s="1"/>
      <c r="BK3550" s="1"/>
      <c r="BL3550"/>
      <c r="BM3550" s="1"/>
      <c r="BN3550" s="1"/>
      <c r="BO3550" s="1"/>
      <c r="BP3550" s="1"/>
      <c r="BQ3550" s="1"/>
      <c r="BR3550" s="1"/>
      <c r="BS3550" s="1"/>
      <c r="BT3550" s="22"/>
      <c r="BU3550" s="1"/>
      <c r="BV3550" s="1"/>
      <c r="BW3550" s="1"/>
      <c r="BX3550" s="1"/>
      <c r="BY3550" s="1"/>
      <c r="BZ3550" s="1"/>
      <c r="CA3550" s="1"/>
      <c r="CB3550" s="1"/>
      <c r="CC3550" s="1"/>
      <c r="CD3550" s="1"/>
      <c r="CE3550" s="1"/>
      <c r="CF3550" s="1"/>
      <c r="CG3550" s="1"/>
      <c r="CH3550" s="1"/>
      <c r="CI3550" s="1"/>
      <c r="CJ3550" s="1"/>
      <c r="CK3550" s="1"/>
      <c r="CL3550" s="1"/>
      <c r="CM3550" s="1"/>
      <c r="CN3550" s="1"/>
      <c r="CO3550" s="1"/>
      <c r="CP3550" s="1"/>
      <c r="CQ3550" s="1"/>
      <c r="CR3550" s="1"/>
      <c r="CS3550" s="1"/>
      <c r="CT3550" s="1"/>
      <c r="CU3550" s="1"/>
      <c r="CV3550" s="1"/>
      <c r="CW3550" s="1"/>
      <c r="CX3550" s="1"/>
      <c r="CY3550" s="1"/>
      <c r="CZ3550" s="1"/>
      <c r="DA3550" s="1"/>
      <c r="DB3550" s="1"/>
      <c r="DC3550" s="1"/>
      <c r="DD3550" s="1"/>
      <c r="DE3550" s="1"/>
      <c r="DF3550" s="1"/>
      <c r="DG3550" s="1"/>
      <c r="DH3550" s="1"/>
      <c r="DI3550" s="1"/>
      <c r="DJ3550" s="1"/>
      <c r="DK3550" s="1"/>
      <c r="DL3550" s="1"/>
      <c r="DM3550" s="1"/>
      <c r="DN3550" s="1"/>
      <c r="DO3550" s="1"/>
      <c r="DP3550" s="1"/>
      <c r="DQ3550" s="1"/>
      <c r="DR3550" s="1"/>
      <c r="DS3550" s="1"/>
      <c r="DT3550" s="1"/>
      <c r="DU3550" s="1"/>
      <c r="DV3550" s="1"/>
      <c r="DW3550" s="1"/>
      <c r="DX3550" s="1"/>
      <c r="DY3550" s="1"/>
      <c r="DZ3550" s="1"/>
      <c r="EA3550" s="1"/>
      <c r="EB3550" s="1"/>
      <c r="EC3550" s="1"/>
      <c r="ED3550" s="1"/>
      <c r="EE3550" s="1"/>
      <c r="EF3550" s="1"/>
      <c r="EG3550" s="1"/>
      <c r="EH3550" s="1"/>
      <c r="EI3550" s="1"/>
      <c r="EJ3550" s="1"/>
      <c r="EK3550" s="1"/>
      <c r="EL3550" s="1"/>
      <c r="EM3550" s="1"/>
      <c r="EN3550" s="1"/>
      <c r="EO3550" s="1"/>
      <c r="EP3550" s="1"/>
      <c r="EQ3550" s="1"/>
      <c r="ER3550" s="1"/>
      <c r="ES3550" s="1"/>
      <c r="ET3550" s="1"/>
      <c r="EU3550" s="1"/>
      <c r="EV3550" s="1"/>
      <c r="EW3550" s="1"/>
      <c r="EX3550" s="1"/>
      <c r="EY3550" s="1"/>
      <c r="EZ3550" s="1"/>
      <c r="FA3550" s="1"/>
      <c r="FB3550" s="1"/>
      <c r="FC3550" s="1"/>
      <c r="FD3550" s="1"/>
      <c r="FE3550" s="1"/>
      <c r="FF3550" s="1"/>
      <c r="FG3550" s="1"/>
      <c r="FH3550" s="1"/>
      <c r="FI3550" s="1"/>
      <c r="FJ3550" s="1"/>
      <c r="FK3550" s="1"/>
      <c r="FL3550" s="1"/>
      <c r="FM3550" s="1"/>
      <c r="FN3550" s="1"/>
      <c r="FO3550" s="1"/>
      <c r="FP3550" s="1"/>
      <c r="FQ3550" s="1"/>
      <c r="FR3550" s="1"/>
      <c r="FS3550" s="1"/>
      <c r="FT3550" s="1"/>
      <c r="FU3550" s="1"/>
      <c r="FV3550" s="1"/>
      <c r="FW3550" s="1"/>
      <c r="FX3550" s="1"/>
      <c r="FY3550" s="1"/>
      <c r="FZ3550" s="1"/>
      <c r="GA3550" s="1"/>
      <c r="GB3550" s="1"/>
      <c r="GC3550" s="1"/>
      <c r="GD3550" s="1"/>
      <c r="GE3550" s="1"/>
      <c r="GF3550" s="1"/>
      <c r="GG3550" s="1"/>
      <c r="GH3550" s="1"/>
      <c r="GI3550" s="1"/>
      <c r="GJ3550" s="1"/>
      <c r="GK3550"/>
      <c r="GL3550"/>
      <c r="GM3550"/>
      <c r="GN3550"/>
      <c r="GO3550"/>
      <c r="GP3550"/>
      <c r="GQ3550"/>
      <c r="GR3550"/>
      <c r="GS3550"/>
      <c r="GT3550"/>
      <c r="GU3550"/>
      <c r="GV3550"/>
      <c r="GW3550"/>
      <c r="GX3550"/>
      <c r="GY3550"/>
      <c r="GZ3550"/>
      <c r="HA3550"/>
      <c r="HB3550"/>
      <c r="HC3550"/>
      <c r="HD3550"/>
      <c r="HE3550"/>
    </row>
    <row r="3551" spans="4:213" s="25" customFormat="1" x14ac:dyDescent="0.25">
      <c r="D3551" s="19"/>
      <c r="E3551" s="19"/>
      <c r="F3551" s="20"/>
      <c r="G3551" s="20"/>
      <c r="H3551" s="20"/>
      <c r="I3551" s="20"/>
      <c r="J3551" s="21"/>
      <c r="K3551" s="21"/>
      <c r="L3551" s="20"/>
      <c r="M3551" s="20"/>
      <c r="N3551" s="22"/>
      <c r="O3551" s="22"/>
      <c r="P3551" s="22"/>
      <c r="Q3551" s="22"/>
      <c r="R3551" s="19"/>
      <c r="S3551" s="19"/>
      <c r="T3551" s="19"/>
      <c r="U3551" s="20"/>
      <c r="V3551" s="20"/>
      <c r="W3551" s="20"/>
      <c r="X3551" s="27"/>
      <c r="Y3551" s="253"/>
      <c r="Z3551" s="30"/>
      <c r="AA3551" s="30"/>
      <c r="AB3551" s="31"/>
      <c r="AC3551" s="31"/>
      <c r="AD3551" s="31"/>
      <c r="AE3551" s="31"/>
      <c r="AF3551" s="31"/>
      <c r="AG3551" s="241"/>
      <c r="AH3551" s="31"/>
      <c r="AI3551" s="31"/>
      <c r="AJ3551" s="31"/>
      <c r="AK3551" s="31"/>
      <c r="AL3551" s="120"/>
      <c r="AQ3551" s="26"/>
      <c r="AW3551" s="19"/>
      <c r="AX3551" s="19"/>
      <c r="AY3551" s="19"/>
      <c r="AZ3551" s="19"/>
      <c r="BA3551" s="19"/>
      <c r="BB3551" s="19"/>
      <c r="BC3551" s="1"/>
      <c r="BD3551"/>
      <c r="BE3551"/>
      <c r="BF3551" s="1"/>
      <c r="BG3551"/>
      <c r="BH3551"/>
      <c r="BI3551"/>
      <c r="BJ3551" s="1"/>
      <c r="BK3551" s="1"/>
      <c r="BL3551"/>
      <c r="BM3551" s="1"/>
      <c r="BN3551" s="1"/>
      <c r="BO3551" s="1"/>
      <c r="BP3551" s="1"/>
      <c r="BQ3551" s="1"/>
      <c r="BR3551" s="1"/>
      <c r="BS3551" s="1"/>
      <c r="BT3551" s="22"/>
      <c r="BU3551" s="1"/>
      <c r="BV3551" s="1"/>
      <c r="BW3551" s="1"/>
      <c r="BX3551" s="1"/>
      <c r="BY3551" s="1"/>
      <c r="BZ3551" s="1"/>
      <c r="CA3551" s="1"/>
      <c r="CB3551" s="1"/>
      <c r="CC3551" s="1"/>
      <c r="CD3551" s="1"/>
      <c r="CE3551" s="1"/>
      <c r="CF3551" s="1"/>
      <c r="CG3551" s="1"/>
      <c r="CH3551" s="1"/>
      <c r="CI3551" s="1"/>
      <c r="CJ3551" s="1"/>
      <c r="CK3551" s="1"/>
      <c r="CL3551" s="1"/>
      <c r="CM3551" s="1"/>
      <c r="CN3551" s="1"/>
      <c r="CO3551" s="1"/>
      <c r="CP3551" s="1"/>
      <c r="CQ3551" s="1"/>
      <c r="CR3551" s="1"/>
      <c r="CS3551" s="1"/>
      <c r="CT3551" s="1"/>
      <c r="CU3551" s="1"/>
      <c r="CV3551" s="1"/>
      <c r="CW3551" s="1"/>
      <c r="CX3551" s="1"/>
      <c r="CY3551" s="1"/>
      <c r="CZ3551" s="1"/>
      <c r="DA3551" s="1"/>
      <c r="DB3551" s="1"/>
      <c r="DC3551" s="1"/>
      <c r="DD3551" s="1"/>
      <c r="DE3551" s="1"/>
      <c r="DF3551" s="1"/>
      <c r="DG3551" s="1"/>
      <c r="DH3551" s="1"/>
      <c r="DI3551" s="1"/>
      <c r="DJ3551" s="1"/>
      <c r="DK3551" s="1"/>
      <c r="DL3551" s="1"/>
      <c r="DM3551" s="1"/>
      <c r="DN3551" s="1"/>
      <c r="DO3551" s="1"/>
      <c r="DP3551" s="1"/>
      <c r="DQ3551" s="1"/>
      <c r="DR3551" s="1"/>
      <c r="DS3551" s="1"/>
      <c r="DT3551" s="1"/>
      <c r="DU3551" s="1"/>
      <c r="DV3551" s="1"/>
      <c r="DW3551" s="1"/>
      <c r="DX3551" s="1"/>
      <c r="DY3551" s="1"/>
      <c r="DZ3551" s="1"/>
      <c r="EA3551" s="1"/>
      <c r="EB3551" s="1"/>
      <c r="EC3551" s="1"/>
      <c r="ED3551" s="1"/>
      <c r="EE3551" s="1"/>
      <c r="EF3551" s="1"/>
      <c r="EG3551" s="1"/>
      <c r="EH3551" s="1"/>
      <c r="EI3551" s="1"/>
      <c r="EJ3551" s="1"/>
      <c r="EK3551" s="1"/>
      <c r="EL3551" s="1"/>
      <c r="EM3551" s="1"/>
      <c r="EN3551" s="1"/>
      <c r="EO3551" s="1"/>
      <c r="EP3551" s="1"/>
      <c r="EQ3551" s="1"/>
      <c r="ER3551" s="1"/>
      <c r="ES3551" s="1"/>
      <c r="ET3551" s="1"/>
      <c r="EU3551" s="1"/>
      <c r="EV3551" s="1"/>
      <c r="EW3551" s="1"/>
      <c r="EX3551" s="1"/>
      <c r="EY3551" s="1"/>
      <c r="EZ3551" s="1"/>
      <c r="FA3551" s="1"/>
      <c r="FB3551" s="1"/>
      <c r="FC3551" s="1"/>
      <c r="FD3551" s="1"/>
      <c r="FE3551" s="1"/>
      <c r="FF3551" s="1"/>
      <c r="FG3551" s="1"/>
      <c r="FH3551" s="1"/>
      <c r="FI3551" s="1"/>
      <c r="FJ3551" s="1"/>
      <c r="FK3551" s="1"/>
      <c r="FL3551" s="1"/>
      <c r="FM3551" s="1"/>
      <c r="FN3551" s="1"/>
      <c r="FO3551" s="1"/>
      <c r="FP3551" s="1"/>
      <c r="FQ3551" s="1"/>
      <c r="FR3551" s="1"/>
      <c r="FS3551" s="1"/>
      <c r="FT3551" s="1"/>
      <c r="FU3551" s="1"/>
      <c r="FV3551" s="1"/>
      <c r="FW3551" s="1"/>
      <c r="FX3551" s="1"/>
      <c r="FY3551" s="1"/>
      <c r="FZ3551" s="1"/>
      <c r="GA3551" s="1"/>
      <c r="GB3551" s="1"/>
      <c r="GC3551" s="1"/>
      <c r="GD3551" s="1"/>
      <c r="GE3551" s="1"/>
      <c r="GF3551" s="1"/>
      <c r="GG3551" s="1"/>
      <c r="GH3551" s="1"/>
      <c r="GI3551" s="1"/>
      <c r="GJ3551" s="1"/>
      <c r="GK3551"/>
      <c r="GL3551"/>
      <c r="GM3551"/>
      <c r="GN3551"/>
      <c r="GO3551"/>
      <c r="GP3551"/>
      <c r="GQ3551"/>
      <c r="GR3551"/>
      <c r="GS3551"/>
      <c r="GT3551"/>
      <c r="GU3551"/>
      <c r="GV3551"/>
      <c r="GW3551"/>
      <c r="GX3551"/>
      <c r="GY3551"/>
      <c r="GZ3551"/>
      <c r="HA3551"/>
      <c r="HB3551"/>
      <c r="HC3551"/>
      <c r="HD3551"/>
      <c r="HE3551"/>
    </row>
    <row r="3552" spans="4:213" s="25" customFormat="1" x14ac:dyDescent="0.25">
      <c r="D3552" s="19"/>
      <c r="E3552" s="19"/>
      <c r="F3552" s="20"/>
      <c r="G3552" s="20"/>
      <c r="H3552" s="20"/>
      <c r="I3552" s="20"/>
      <c r="J3552" s="21"/>
      <c r="K3552" s="21"/>
      <c r="L3552" s="20"/>
      <c r="M3552" s="20"/>
      <c r="N3552" s="22"/>
      <c r="O3552" s="22"/>
      <c r="P3552" s="22"/>
      <c r="Q3552" s="22"/>
      <c r="R3552" s="19"/>
      <c r="S3552" s="19"/>
      <c r="T3552" s="19"/>
      <c r="U3552" s="20"/>
      <c r="V3552" s="20"/>
      <c r="W3552" s="20"/>
      <c r="X3552" s="27"/>
      <c r="Y3552" s="253"/>
      <c r="Z3552" s="30"/>
      <c r="AA3552" s="30"/>
      <c r="AB3552" s="31"/>
      <c r="AC3552" s="31"/>
      <c r="AD3552" s="31"/>
      <c r="AE3552" s="31"/>
      <c r="AF3552" s="31"/>
      <c r="AG3552" s="241"/>
      <c r="AH3552" s="31"/>
      <c r="AI3552" s="31"/>
      <c r="AJ3552" s="31"/>
      <c r="AK3552" s="31"/>
      <c r="AL3552" s="120"/>
      <c r="AQ3552" s="26"/>
      <c r="AW3552" s="19"/>
      <c r="AX3552" s="19"/>
      <c r="AY3552" s="19"/>
      <c r="AZ3552" s="19"/>
      <c r="BA3552" s="19"/>
      <c r="BB3552" s="19"/>
      <c r="BC3552" s="1"/>
      <c r="BD3552"/>
      <c r="BE3552"/>
      <c r="BF3552" s="1"/>
      <c r="BG3552"/>
      <c r="BH3552"/>
      <c r="BI3552"/>
      <c r="BJ3552" s="1"/>
      <c r="BK3552" s="1"/>
      <c r="BL3552"/>
      <c r="BM3552" s="1"/>
      <c r="BN3552" s="1"/>
      <c r="BO3552" s="1"/>
      <c r="BP3552" s="1"/>
      <c r="BQ3552" s="1"/>
      <c r="BR3552" s="1"/>
      <c r="BS3552" s="1"/>
      <c r="BT3552" s="22"/>
      <c r="BU3552" s="1"/>
      <c r="BV3552" s="1"/>
      <c r="BW3552" s="1"/>
      <c r="BX3552" s="1"/>
      <c r="BY3552" s="1"/>
      <c r="BZ3552" s="1"/>
      <c r="CA3552" s="1"/>
      <c r="CB3552" s="1"/>
      <c r="CC3552" s="1"/>
      <c r="CD3552" s="1"/>
      <c r="CE3552" s="1"/>
      <c r="CF3552" s="1"/>
      <c r="CG3552" s="1"/>
      <c r="CH3552" s="1"/>
      <c r="CI3552" s="1"/>
      <c r="CJ3552" s="1"/>
      <c r="CK3552" s="1"/>
      <c r="CL3552" s="1"/>
      <c r="CM3552" s="1"/>
      <c r="CN3552" s="1"/>
      <c r="CO3552" s="1"/>
      <c r="CP3552" s="1"/>
      <c r="CQ3552" s="1"/>
      <c r="CR3552" s="1"/>
      <c r="CS3552" s="1"/>
      <c r="CT3552" s="1"/>
      <c r="CU3552" s="1"/>
      <c r="CV3552" s="1"/>
      <c r="CW3552" s="1"/>
      <c r="CX3552" s="1"/>
      <c r="CY3552" s="1"/>
      <c r="CZ3552" s="1"/>
      <c r="DA3552" s="1"/>
      <c r="DB3552" s="1"/>
      <c r="DC3552" s="1"/>
      <c r="DD3552" s="1"/>
      <c r="DE3552" s="1"/>
      <c r="DF3552" s="1"/>
      <c r="DG3552" s="1"/>
      <c r="DH3552" s="1"/>
      <c r="DI3552" s="1"/>
      <c r="DJ3552" s="1"/>
      <c r="DK3552" s="1"/>
      <c r="DL3552" s="1"/>
      <c r="DM3552" s="1"/>
      <c r="DN3552" s="1"/>
      <c r="DO3552" s="1"/>
      <c r="DP3552" s="1"/>
      <c r="DQ3552" s="1"/>
      <c r="DR3552" s="1"/>
      <c r="DS3552" s="1"/>
      <c r="DT3552" s="1"/>
      <c r="DU3552" s="1"/>
      <c r="DV3552" s="1"/>
      <c r="DW3552" s="1"/>
      <c r="DX3552" s="1"/>
      <c r="DY3552" s="1"/>
      <c r="DZ3552" s="1"/>
      <c r="EA3552" s="1"/>
      <c r="EB3552" s="1"/>
      <c r="EC3552" s="1"/>
      <c r="ED3552" s="1"/>
      <c r="EE3552" s="1"/>
      <c r="EF3552" s="1"/>
      <c r="EG3552" s="1"/>
      <c r="EH3552" s="1"/>
      <c r="EI3552" s="1"/>
      <c r="EJ3552" s="1"/>
      <c r="EK3552" s="1"/>
      <c r="EL3552" s="1"/>
      <c r="EM3552" s="1"/>
      <c r="EN3552" s="1"/>
      <c r="EO3552" s="1"/>
      <c r="EP3552" s="1"/>
      <c r="EQ3552" s="1"/>
      <c r="ER3552" s="1"/>
      <c r="ES3552" s="1"/>
      <c r="ET3552" s="1"/>
      <c r="EU3552" s="1"/>
      <c r="EV3552" s="1"/>
      <c r="EW3552" s="1"/>
      <c r="EX3552" s="1"/>
      <c r="EY3552" s="1"/>
      <c r="EZ3552" s="1"/>
      <c r="FA3552" s="1"/>
      <c r="FB3552" s="1"/>
      <c r="FC3552" s="1"/>
      <c r="FD3552" s="1"/>
      <c r="FE3552" s="1"/>
      <c r="FF3552" s="1"/>
      <c r="FG3552" s="1"/>
      <c r="FH3552" s="1"/>
      <c r="FI3552" s="1"/>
      <c r="FJ3552" s="1"/>
      <c r="FK3552" s="1"/>
      <c r="FL3552" s="1"/>
      <c r="FM3552" s="1"/>
      <c r="FN3552" s="1"/>
      <c r="FO3552" s="1"/>
      <c r="FP3552" s="1"/>
      <c r="FQ3552" s="1"/>
      <c r="FR3552" s="1"/>
      <c r="FS3552" s="1"/>
      <c r="FT3552" s="1"/>
      <c r="FU3552" s="1"/>
      <c r="FV3552" s="1"/>
      <c r="FW3552" s="1"/>
      <c r="FX3552" s="1"/>
      <c r="FY3552" s="1"/>
      <c r="FZ3552" s="1"/>
      <c r="GA3552" s="1"/>
      <c r="GB3552" s="1"/>
      <c r="GC3552" s="1"/>
      <c r="GD3552" s="1"/>
      <c r="GE3552" s="1"/>
      <c r="GF3552" s="1"/>
      <c r="GG3552" s="1"/>
      <c r="GH3552" s="1"/>
      <c r="GI3552" s="1"/>
      <c r="GJ3552" s="1"/>
      <c r="GK3552"/>
      <c r="GL3552"/>
      <c r="GM3552"/>
      <c r="GN3552"/>
      <c r="GO3552"/>
      <c r="GP3552"/>
      <c r="GQ3552"/>
      <c r="GR3552"/>
      <c r="GS3552"/>
      <c r="GT3552"/>
      <c r="GU3552"/>
      <c r="GV3552"/>
      <c r="GW3552"/>
      <c r="GX3552"/>
      <c r="GY3552"/>
      <c r="GZ3552"/>
      <c r="HA3552"/>
      <c r="HB3552"/>
      <c r="HC3552"/>
      <c r="HD3552"/>
      <c r="HE3552"/>
    </row>
    <row r="3553" spans="4:213" s="25" customFormat="1" x14ac:dyDescent="0.25">
      <c r="D3553" s="19"/>
      <c r="E3553" s="19"/>
      <c r="F3553" s="20"/>
      <c r="G3553" s="20"/>
      <c r="H3553" s="20"/>
      <c r="I3553" s="20"/>
      <c r="J3553" s="21"/>
      <c r="K3553" s="21"/>
      <c r="L3553" s="20"/>
      <c r="M3553" s="20"/>
      <c r="N3553" s="22"/>
      <c r="O3553" s="22"/>
      <c r="P3553" s="22"/>
      <c r="Q3553" s="22"/>
      <c r="R3553" s="19"/>
      <c r="S3553" s="19"/>
      <c r="T3553" s="19"/>
      <c r="U3553" s="20"/>
      <c r="V3553" s="20"/>
      <c r="W3553" s="20"/>
      <c r="X3553" s="27"/>
      <c r="Y3553" s="253"/>
      <c r="Z3553" s="30"/>
      <c r="AA3553" s="30"/>
      <c r="AB3553" s="31"/>
      <c r="AC3553" s="31"/>
      <c r="AD3553" s="31"/>
      <c r="AE3553" s="31"/>
      <c r="AF3553" s="31"/>
      <c r="AG3553" s="241"/>
      <c r="AH3553" s="31"/>
      <c r="AI3553" s="31"/>
      <c r="AJ3553" s="31"/>
      <c r="AK3553" s="31"/>
      <c r="AL3553" s="120"/>
      <c r="AQ3553" s="26"/>
      <c r="AW3553" s="19"/>
      <c r="AX3553" s="19"/>
      <c r="AY3553" s="19"/>
      <c r="AZ3553" s="19"/>
      <c r="BA3553" s="19"/>
      <c r="BB3553" s="19"/>
      <c r="BC3553" s="1"/>
      <c r="BD3553"/>
      <c r="BE3553"/>
      <c r="BF3553" s="1"/>
      <c r="BG3553"/>
      <c r="BH3553"/>
      <c r="BI3553"/>
      <c r="BJ3553" s="1"/>
      <c r="BK3553" s="1"/>
      <c r="BL3553"/>
      <c r="BM3553" s="1"/>
      <c r="BN3553" s="1"/>
      <c r="BO3553" s="1"/>
      <c r="BP3553" s="1"/>
      <c r="BQ3553" s="1"/>
      <c r="BR3553" s="1"/>
      <c r="BS3553" s="1"/>
      <c r="BT3553" s="22"/>
      <c r="BU3553" s="1"/>
      <c r="BV3553" s="1"/>
      <c r="BW3553" s="1"/>
      <c r="BX3553" s="1"/>
      <c r="BY3553" s="1"/>
      <c r="BZ3553" s="1"/>
      <c r="CA3553" s="1"/>
      <c r="CB3553" s="1"/>
      <c r="CC3553" s="1"/>
      <c r="CD3553" s="1"/>
      <c r="CE3553" s="1"/>
      <c r="CF3553" s="1"/>
      <c r="CG3553" s="1"/>
      <c r="CH3553" s="1"/>
      <c r="CI3553" s="1"/>
      <c r="CJ3553" s="1"/>
      <c r="CK3553" s="1"/>
      <c r="CL3553" s="1"/>
      <c r="CM3553" s="1"/>
      <c r="CN3553" s="1"/>
      <c r="CO3553" s="1"/>
      <c r="CP3553" s="1"/>
      <c r="CQ3553" s="1"/>
      <c r="CR3553" s="1"/>
      <c r="CS3553" s="1"/>
      <c r="CT3553" s="1"/>
      <c r="CU3553" s="1"/>
      <c r="CV3553" s="1"/>
      <c r="CW3553" s="1"/>
      <c r="CX3553" s="1"/>
      <c r="CY3553" s="1"/>
      <c r="CZ3553" s="1"/>
      <c r="DA3553" s="1"/>
      <c r="DB3553" s="1"/>
      <c r="DC3553" s="1"/>
      <c r="DD3553" s="1"/>
      <c r="DE3553" s="1"/>
      <c r="DF3553" s="1"/>
      <c r="DG3553" s="1"/>
      <c r="DH3553" s="1"/>
      <c r="DI3553" s="1"/>
      <c r="DJ3553" s="1"/>
      <c r="DK3553" s="1"/>
      <c r="DL3553" s="1"/>
      <c r="DM3553" s="1"/>
      <c r="DN3553" s="1"/>
      <c r="DO3553" s="1"/>
      <c r="DP3553" s="1"/>
      <c r="DQ3553" s="1"/>
      <c r="DR3553" s="1"/>
      <c r="DS3553" s="1"/>
      <c r="DT3553" s="1"/>
      <c r="DU3553" s="1"/>
      <c r="DV3553" s="1"/>
      <c r="DW3553" s="1"/>
      <c r="DX3553" s="1"/>
      <c r="DY3553" s="1"/>
      <c r="DZ3553" s="1"/>
      <c r="EA3553" s="1"/>
      <c r="EB3553" s="1"/>
      <c r="EC3553" s="1"/>
      <c r="ED3553" s="1"/>
      <c r="EE3553" s="1"/>
      <c r="EF3553" s="1"/>
      <c r="EG3553" s="1"/>
      <c r="EH3553" s="1"/>
      <c r="EI3553" s="1"/>
      <c r="EJ3553" s="1"/>
      <c r="EK3553" s="1"/>
      <c r="EL3553" s="1"/>
      <c r="EM3553" s="1"/>
      <c r="EN3553" s="1"/>
      <c r="EO3553" s="1"/>
      <c r="EP3553" s="1"/>
      <c r="EQ3553" s="1"/>
      <c r="ER3553" s="1"/>
      <c r="ES3553" s="1"/>
      <c r="ET3553" s="1"/>
      <c r="EU3553" s="1"/>
      <c r="EV3553" s="1"/>
      <c r="EW3553" s="1"/>
      <c r="EX3553" s="1"/>
      <c r="EY3553" s="1"/>
      <c r="EZ3553" s="1"/>
      <c r="FA3553" s="1"/>
      <c r="FB3553" s="1"/>
      <c r="FC3553" s="1"/>
      <c r="FD3553" s="1"/>
      <c r="FE3553" s="1"/>
      <c r="FF3553" s="1"/>
      <c r="FG3553" s="1"/>
      <c r="FH3553" s="1"/>
      <c r="FI3553" s="1"/>
      <c r="FJ3553" s="1"/>
      <c r="FK3553" s="1"/>
      <c r="FL3553" s="1"/>
      <c r="FM3553" s="1"/>
      <c r="FN3553" s="1"/>
      <c r="FO3553" s="1"/>
      <c r="FP3553" s="1"/>
      <c r="FQ3553" s="1"/>
      <c r="FR3553" s="1"/>
      <c r="FS3553" s="1"/>
      <c r="FT3553" s="1"/>
      <c r="FU3553" s="1"/>
      <c r="FV3553" s="1"/>
      <c r="FW3553" s="1"/>
      <c r="FX3553" s="1"/>
      <c r="FY3553" s="1"/>
      <c r="FZ3553" s="1"/>
      <c r="GA3553" s="1"/>
      <c r="GB3553" s="1"/>
      <c r="GC3553" s="1"/>
      <c r="GD3553" s="1"/>
      <c r="GE3553" s="1"/>
      <c r="GF3553" s="1"/>
      <c r="GG3553" s="1"/>
      <c r="GH3553" s="1"/>
      <c r="GI3553" s="1"/>
      <c r="GJ3553" s="1"/>
      <c r="GK3553"/>
      <c r="GL3553"/>
      <c r="GM3553"/>
      <c r="GN3553"/>
      <c r="GO3553"/>
      <c r="GP3553"/>
      <c r="GQ3553"/>
      <c r="GR3553"/>
      <c r="GS3553"/>
      <c r="GT3553"/>
      <c r="GU3553"/>
      <c r="GV3553"/>
      <c r="GW3553"/>
      <c r="GX3553"/>
      <c r="GY3553"/>
      <c r="GZ3553"/>
      <c r="HA3553"/>
      <c r="HB3553"/>
      <c r="HC3553"/>
      <c r="HD3553"/>
      <c r="HE3553"/>
    </row>
    <row r="3554" spans="4:213" s="25" customFormat="1" x14ac:dyDescent="0.25">
      <c r="D3554" s="19"/>
      <c r="E3554" s="19"/>
      <c r="F3554" s="20"/>
      <c r="G3554" s="20"/>
      <c r="H3554" s="20"/>
      <c r="I3554" s="20"/>
      <c r="J3554" s="21"/>
      <c r="K3554" s="21"/>
      <c r="L3554" s="20"/>
      <c r="M3554" s="20"/>
      <c r="N3554" s="22"/>
      <c r="O3554" s="22"/>
      <c r="P3554" s="22"/>
      <c r="Q3554" s="22"/>
      <c r="R3554" s="19"/>
      <c r="S3554" s="19"/>
      <c r="T3554" s="19"/>
      <c r="U3554" s="20"/>
      <c r="V3554" s="20"/>
      <c r="W3554" s="20"/>
      <c r="X3554" s="27"/>
      <c r="Y3554" s="253"/>
      <c r="Z3554" s="30"/>
      <c r="AA3554" s="30"/>
      <c r="AB3554" s="31"/>
      <c r="AC3554" s="31"/>
      <c r="AD3554" s="31"/>
      <c r="AE3554" s="31"/>
      <c r="AF3554" s="31"/>
      <c r="AG3554" s="241"/>
      <c r="AH3554" s="31"/>
      <c r="AI3554" s="31"/>
      <c r="AJ3554" s="31"/>
      <c r="AK3554" s="31"/>
      <c r="AL3554" s="120"/>
      <c r="AQ3554" s="26"/>
      <c r="AW3554" s="19"/>
      <c r="AX3554" s="19"/>
      <c r="AY3554" s="19"/>
      <c r="AZ3554" s="19"/>
      <c r="BA3554" s="19"/>
      <c r="BB3554" s="19"/>
      <c r="BC3554" s="1"/>
      <c r="BD3554"/>
      <c r="BE3554"/>
      <c r="BF3554" s="1"/>
      <c r="BG3554"/>
      <c r="BH3554"/>
      <c r="BI3554"/>
      <c r="BJ3554" s="1"/>
      <c r="BK3554" s="1"/>
      <c r="BL3554"/>
      <c r="BM3554" s="1"/>
      <c r="BN3554" s="1"/>
      <c r="BO3554" s="1"/>
      <c r="BP3554" s="1"/>
      <c r="BQ3554" s="1"/>
      <c r="BR3554" s="1"/>
      <c r="BS3554" s="1"/>
      <c r="BT3554" s="22"/>
      <c r="BU3554" s="1"/>
      <c r="BV3554" s="1"/>
      <c r="BW3554" s="1"/>
      <c r="BX3554" s="1"/>
      <c r="BY3554" s="1"/>
      <c r="BZ3554" s="1"/>
      <c r="CA3554" s="1"/>
      <c r="CB3554" s="1"/>
      <c r="CC3554" s="1"/>
      <c r="CD3554" s="1"/>
      <c r="CE3554" s="1"/>
      <c r="CF3554" s="1"/>
      <c r="CG3554" s="1"/>
      <c r="CH3554" s="1"/>
      <c r="CI3554" s="1"/>
      <c r="CJ3554" s="1"/>
      <c r="CK3554" s="1"/>
      <c r="CL3554" s="1"/>
      <c r="CM3554" s="1"/>
      <c r="CN3554" s="1"/>
      <c r="CO3554" s="1"/>
      <c r="CP3554" s="1"/>
      <c r="CQ3554" s="1"/>
      <c r="CR3554" s="1"/>
      <c r="CS3554" s="1"/>
      <c r="CT3554" s="1"/>
      <c r="CU3554" s="1"/>
      <c r="CV3554" s="1"/>
      <c r="CW3554" s="1"/>
      <c r="CX3554" s="1"/>
      <c r="CY3554" s="1"/>
      <c r="CZ3554" s="1"/>
      <c r="DA3554" s="1"/>
      <c r="DB3554" s="1"/>
      <c r="DC3554" s="1"/>
      <c r="DD3554" s="1"/>
      <c r="DE3554" s="1"/>
      <c r="DF3554" s="1"/>
      <c r="DG3554" s="1"/>
      <c r="DH3554" s="1"/>
      <c r="DI3554" s="1"/>
      <c r="DJ3554" s="1"/>
      <c r="DK3554" s="1"/>
      <c r="DL3554" s="1"/>
      <c r="DM3554" s="1"/>
      <c r="DN3554" s="1"/>
      <c r="DO3554" s="1"/>
      <c r="DP3554" s="1"/>
      <c r="DQ3554" s="1"/>
      <c r="DR3554" s="1"/>
      <c r="DS3554" s="1"/>
      <c r="DT3554" s="1"/>
      <c r="DU3554" s="1"/>
      <c r="DV3554" s="1"/>
      <c r="DW3554" s="1"/>
      <c r="DX3554" s="1"/>
      <c r="DY3554" s="1"/>
      <c r="DZ3554" s="1"/>
      <c r="EA3554" s="1"/>
      <c r="EB3554" s="1"/>
      <c r="EC3554" s="1"/>
      <c r="ED3554" s="1"/>
      <c r="EE3554" s="1"/>
      <c r="EF3554" s="1"/>
      <c r="EG3554" s="1"/>
      <c r="EH3554" s="1"/>
      <c r="EI3554" s="1"/>
      <c r="EJ3554" s="1"/>
      <c r="EK3554" s="1"/>
      <c r="EL3554" s="1"/>
      <c r="EM3554" s="1"/>
      <c r="EN3554" s="1"/>
      <c r="EO3554" s="1"/>
      <c r="EP3554" s="1"/>
      <c r="EQ3554" s="1"/>
      <c r="ER3554" s="1"/>
      <c r="ES3554" s="1"/>
      <c r="ET3554" s="1"/>
      <c r="EU3554" s="1"/>
      <c r="EV3554" s="1"/>
      <c r="EW3554" s="1"/>
      <c r="EX3554" s="1"/>
      <c r="EY3554" s="1"/>
      <c r="EZ3554" s="1"/>
      <c r="FA3554" s="1"/>
      <c r="FB3554" s="1"/>
      <c r="FC3554" s="1"/>
      <c r="FD3554" s="1"/>
      <c r="FE3554" s="1"/>
      <c r="FF3554" s="1"/>
      <c r="FG3554" s="1"/>
      <c r="FH3554" s="1"/>
      <c r="FI3554" s="1"/>
      <c r="FJ3554" s="1"/>
      <c r="FK3554" s="1"/>
      <c r="FL3554" s="1"/>
      <c r="FM3554" s="1"/>
      <c r="FN3554" s="1"/>
      <c r="FO3554" s="1"/>
      <c r="FP3554" s="1"/>
      <c r="FQ3554" s="1"/>
      <c r="FR3554" s="1"/>
      <c r="FS3554" s="1"/>
      <c r="FT3554" s="1"/>
      <c r="FU3554" s="1"/>
      <c r="FV3554" s="1"/>
      <c r="FW3554" s="1"/>
      <c r="FX3554" s="1"/>
      <c r="FY3554" s="1"/>
      <c r="FZ3554" s="1"/>
      <c r="GA3554" s="1"/>
      <c r="GB3554" s="1"/>
      <c r="GC3554" s="1"/>
      <c r="GD3554" s="1"/>
      <c r="GE3554" s="1"/>
      <c r="GF3554" s="1"/>
      <c r="GG3554" s="1"/>
      <c r="GH3554" s="1"/>
      <c r="GI3554" s="1"/>
      <c r="GJ3554" s="1"/>
      <c r="GK3554"/>
      <c r="GL3554"/>
      <c r="GM3554"/>
      <c r="GN3554"/>
      <c r="GO3554"/>
      <c r="GP3554"/>
      <c r="GQ3554"/>
      <c r="GR3554"/>
      <c r="GS3554"/>
      <c r="GT3554"/>
      <c r="GU3554"/>
      <c r="GV3554"/>
      <c r="GW3554"/>
      <c r="GX3554"/>
      <c r="GY3554"/>
      <c r="GZ3554"/>
      <c r="HA3554"/>
      <c r="HB3554"/>
      <c r="HC3554"/>
      <c r="HD3554"/>
      <c r="HE3554"/>
    </row>
    <row r="3555" spans="4:213" s="25" customFormat="1" x14ac:dyDescent="0.25">
      <c r="D3555" s="19"/>
      <c r="E3555" s="19"/>
      <c r="F3555" s="20"/>
      <c r="G3555" s="20"/>
      <c r="H3555" s="20"/>
      <c r="I3555" s="20"/>
      <c r="J3555" s="21"/>
      <c r="K3555" s="21"/>
      <c r="L3555" s="20"/>
      <c r="M3555" s="20"/>
      <c r="N3555" s="22"/>
      <c r="O3555" s="22"/>
      <c r="P3555" s="22"/>
      <c r="Q3555" s="22"/>
      <c r="R3555" s="19"/>
      <c r="S3555" s="19"/>
      <c r="T3555" s="19"/>
      <c r="U3555" s="20"/>
      <c r="V3555" s="20"/>
      <c r="W3555" s="20"/>
      <c r="X3555" s="27"/>
      <c r="Y3555" s="253"/>
      <c r="Z3555" s="30"/>
      <c r="AA3555" s="30"/>
      <c r="AB3555" s="31"/>
      <c r="AC3555" s="31"/>
      <c r="AD3555" s="31"/>
      <c r="AE3555" s="31"/>
      <c r="AF3555" s="31"/>
      <c r="AG3555" s="241"/>
      <c r="AH3555" s="31"/>
      <c r="AI3555" s="31"/>
      <c r="AJ3555" s="31"/>
      <c r="AK3555" s="31"/>
      <c r="AL3555" s="120"/>
      <c r="AQ3555" s="26"/>
      <c r="AW3555" s="19"/>
      <c r="AX3555" s="19"/>
      <c r="AY3555" s="19"/>
      <c r="AZ3555" s="19"/>
      <c r="BA3555" s="19"/>
      <c r="BB3555" s="19"/>
      <c r="BC3555" s="1"/>
      <c r="BD3555"/>
      <c r="BE3555"/>
      <c r="BF3555" s="1"/>
      <c r="BG3555"/>
      <c r="BH3555"/>
      <c r="BI3555"/>
      <c r="BJ3555" s="1"/>
      <c r="BK3555" s="1"/>
      <c r="BL3555"/>
      <c r="BM3555" s="1"/>
      <c r="BN3555" s="1"/>
      <c r="BO3555" s="1"/>
      <c r="BP3555" s="1"/>
      <c r="BQ3555" s="1"/>
      <c r="BR3555" s="1"/>
      <c r="BS3555" s="1"/>
      <c r="BT3555" s="22"/>
      <c r="BU3555" s="1"/>
      <c r="BV3555" s="1"/>
      <c r="BW3555" s="1"/>
      <c r="BX3555" s="1"/>
      <c r="BY3555" s="1"/>
      <c r="BZ3555" s="1"/>
      <c r="CA3555" s="1"/>
      <c r="CB3555" s="1"/>
      <c r="CC3555" s="1"/>
      <c r="CD3555" s="1"/>
      <c r="CE3555" s="1"/>
      <c r="CF3555" s="1"/>
      <c r="CG3555" s="1"/>
      <c r="CH3555" s="1"/>
      <c r="CI3555" s="1"/>
      <c r="CJ3555" s="1"/>
      <c r="CK3555" s="1"/>
      <c r="CL3555" s="1"/>
      <c r="CM3555" s="1"/>
      <c r="CN3555" s="1"/>
      <c r="CO3555" s="1"/>
      <c r="CP3555" s="1"/>
      <c r="CQ3555" s="1"/>
      <c r="CR3555" s="1"/>
      <c r="CS3555" s="1"/>
      <c r="CT3555" s="1"/>
      <c r="CU3555" s="1"/>
      <c r="CV3555" s="1"/>
      <c r="CW3555" s="1"/>
      <c r="CX3555" s="1"/>
      <c r="CY3555" s="1"/>
      <c r="CZ3555" s="1"/>
      <c r="DA3555" s="1"/>
      <c r="DB3555" s="1"/>
      <c r="DC3555" s="1"/>
      <c r="DD3555" s="1"/>
      <c r="DE3555" s="1"/>
      <c r="DF3555" s="1"/>
      <c r="DG3555" s="1"/>
      <c r="DH3555" s="1"/>
      <c r="DI3555" s="1"/>
      <c r="DJ3555" s="1"/>
      <c r="DK3555" s="1"/>
      <c r="DL3555" s="1"/>
      <c r="DM3555" s="1"/>
      <c r="DN3555" s="1"/>
      <c r="DO3555" s="1"/>
      <c r="DP3555" s="1"/>
      <c r="DQ3555" s="1"/>
      <c r="DR3555" s="1"/>
      <c r="DS3555" s="1"/>
      <c r="DT3555" s="1"/>
      <c r="DU3555" s="1"/>
      <c r="DV3555" s="1"/>
      <c r="DW3555" s="1"/>
      <c r="DX3555" s="1"/>
      <c r="DY3555" s="1"/>
      <c r="DZ3555" s="1"/>
      <c r="EA3555" s="1"/>
      <c r="EB3555" s="1"/>
      <c r="EC3555" s="1"/>
      <c r="ED3555" s="1"/>
      <c r="EE3555" s="1"/>
      <c r="EF3555" s="1"/>
      <c r="EG3555" s="1"/>
      <c r="EH3555" s="1"/>
      <c r="EI3555" s="1"/>
      <c r="EJ3555" s="1"/>
      <c r="EK3555" s="1"/>
      <c r="EL3555" s="1"/>
      <c r="EM3555" s="1"/>
      <c r="EN3555" s="1"/>
      <c r="EO3555" s="1"/>
      <c r="EP3555" s="1"/>
      <c r="EQ3555" s="1"/>
      <c r="ER3555" s="1"/>
      <c r="ES3555" s="1"/>
      <c r="ET3555" s="1"/>
      <c r="EU3555" s="1"/>
      <c r="EV3555" s="1"/>
      <c r="EW3555" s="1"/>
      <c r="EX3555" s="1"/>
      <c r="EY3555" s="1"/>
      <c r="EZ3555" s="1"/>
      <c r="FA3555" s="1"/>
      <c r="FB3555" s="1"/>
      <c r="FC3555" s="1"/>
      <c r="FD3555" s="1"/>
      <c r="FE3555" s="1"/>
      <c r="FF3555" s="1"/>
      <c r="FG3555" s="1"/>
      <c r="FH3555" s="1"/>
      <c r="FI3555" s="1"/>
      <c r="FJ3555" s="1"/>
      <c r="FK3555" s="1"/>
      <c r="FL3555" s="1"/>
      <c r="FM3555" s="1"/>
      <c r="FN3555" s="1"/>
      <c r="FO3555" s="1"/>
      <c r="FP3555" s="1"/>
      <c r="FQ3555" s="1"/>
      <c r="FR3555" s="1"/>
      <c r="FS3555" s="1"/>
      <c r="FT3555" s="1"/>
      <c r="FU3555" s="1"/>
      <c r="FV3555" s="1"/>
      <c r="FW3555" s="1"/>
      <c r="FX3555" s="1"/>
      <c r="FY3555" s="1"/>
      <c r="FZ3555" s="1"/>
      <c r="GA3555" s="1"/>
      <c r="GB3555" s="1"/>
      <c r="GC3555" s="1"/>
      <c r="GD3555" s="1"/>
      <c r="GE3555" s="1"/>
      <c r="GF3555" s="1"/>
      <c r="GG3555" s="1"/>
      <c r="GH3555" s="1"/>
      <c r="GI3555" s="1"/>
      <c r="GJ3555" s="1"/>
      <c r="GK3555"/>
      <c r="GL3555"/>
      <c r="GM3555"/>
      <c r="GN3555"/>
      <c r="GO3555"/>
      <c r="GP3555"/>
      <c r="GQ3555"/>
      <c r="GR3555"/>
      <c r="GS3555"/>
      <c r="GT3555"/>
      <c r="GU3555"/>
      <c r="GV3555"/>
      <c r="GW3555"/>
      <c r="GX3555"/>
      <c r="GY3555"/>
      <c r="GZ3555"/>
      <c r="HA3555"/>
      <c r="HB3555"/>
      <c r="HC3555"/>
      <c r="HD3555"/>
      <c r="HE3555"/>
    </row>
    <row r="3556" spans="4:213" s="25" customFormat="1" x14ac:dyDescent="0.25">
      <c r="D3556" s="19"/>
      <c r="E3556" s="19"/>
      <c r="F3556" s="20"/>
      <c r="G3556" s="20"/>
      <c r="H3556" s="20"/>
      <c r="I3556" s="20"/>
      <c r="J3556" s="21"/>
      <c r="K3556" s="21"/>
      <c r="L3556" s="20"/>
      <c r="M3556" s="20"/>
      <c r="N3556" s="22"/>
      <c r="O3556" s="22"/>
      <c r="P3556" s="22"/>
      <c r="Q3556" s="22"/>
      <c r="R3556" s="19"/>
      <c r="S3556" s="19"/>
      <c r="T3556" s="19"/>
      <c r="U3556" s="20"/>
      <c r="V3556" s="20"/>
      <c r="W3556" s="20"/>
      <c r="X3556" s="27"/>
      <c r="Y3556" s="253"/>
      <c r="Z3556" s="30"/>
      <c r="AA3556" s="30"/>
      <c r="AB3556" s="31"/>
      <c r="AC3556" s="31"/>
      <c r="AD3556" s="31"/>
      <c r="AE3556" s="31"/>
      <c r="AF3556" s="31"/>
      <c r="AG3556" s="241"/>
      <c r="AH3556" s="31"/>
      <c r="AI3556" s="31"/>
      <c r="AJ3556" s="31"/>
      <c r="AK3556" s="31"/>
      <c r="AL3556" s="120"/>
      <c r="AQ3556" s="26"/>
      <c r="AW3556" s="19"/>
      <c r="AX3556" s="19"/>
      <c r="AY3556" s="19"/>
      <c r="AZ3556" s="19"/>
      <c r="BA3556" s="19"/>
      <c r="BB3556" s="19"/>
      <c r="BC3556" s="1"/>
      <c r="BD3556"/>
      <c r="BE3556"/>
      <c r="BF3556" s="1"/>
      <c r="BG3556"/>
      <c r="BH3556"/>
      <c r="BI3556"/>
      <c r="BJ3556" s="1"/>
      <c r="BK3556" s="1"/>
      <c r="BL3556"/>
      <c r="BM3556" s="1"/>
      <c r="BN3556" s="1"/>
      <c r="BO3556" s="1"/>
      <c r="BP3556" s="1"/>
      <c r="BQ3556" s="1"/>
      <c r="BR3556" s="1"/>
      <c r="BS3556" s="1"/>
      <c r="BT3556" s="22"/>
      <c r="BU3556" s="1"/>
      <c r="BV3556" s="1"/>
      <c r="BW3556" s="1"/>
      <c r="BX3556" s="1"/>
      <c r="BY3556" s="1"/>
      <c r="BZ3556" s="1"/>
      <c r="CA3556" s="1"/>
      <c r="CB3556" s="1"/>
      <c r="CC3556" s="1"/>
      <c r="CD3556" s="1"/>
      <c r="CE3556" s="1"/>
      <c r="CF3556" s="1"/>
      <c r="CG3556" s="1"/>
      <c r="CH3556" s="1"/>
      <c r="CI3556" s="1"/>
      <c r="CJ3556" s="1"/>
      <c r="CK3556" s="1"/>
      <c r="CL3556" s="1"/>
      <c r="CM3556" s="1"/>
      <c r="CN3556" s="1"/>
      <c r="CO3556" s="1"/>
      <c r="CP3556" s="1"/>
      <c r="CQ3556" s="1"/>
      <c r="CR3556" s="1"/>
      <c r="CS3556" s="1"/>
      <c r="CT3556" s="1"/>
      <c r="CU3556" s="1"/>
      <c r="CV3556" s="1"/>
      <c r="CW3556" s="1"/>
      <c r="CX3556" s="1"/>
      <c r="CY3556" s="1"/>
      <c r="CZ3556" s="1"/>
      <c r="DA3556" s="1"/>
      <c r="DB3556" s="1"/>
      <c r="DC3556" s="1"/>
      <c r="DD3556" s="1"/>
      <c r="DE3556" s="1"/>
      <c r="DF3556" s="1"/>
      <c r="DG3556" s="1"/>
      <c r="DH3556" s="1"/>
      <c r="DI3556" s="1"/>
      <c r="DJ3556" s="1"/>
      <c r="DK3556" s="1"/>
      <c r="DL3556" s="1"/>
      <c r="DM3556" s="1"/>
      <c r="DN3556" s="1"/>
      <c r="DO3556" s="1"/>
      <c r="DP3556" s="1"/>
      <c r="DQ3556" s="1"/>
      <c r="DR3556" s="1"/>
      <c r="DS3556" s="1"/>
      <c r="DT3556" s="1"/>
      <c r="DU3556" s="1"/>
      <c r="DV3556" s="1"/>
      <c r="DW3556" s="1"/>
      <c r="DX3556" s="1"/>
      <c r="DY3556" s="1"/>
      <c r="DZ3556" s="1"/>
      <c r="EA3556" s="1"/>
      <c r="EB3556" s="1"/>
      <c r="EC3556" s="1"/>
      <c r="ED3556" s="1"/>
      <c r="EE3556" s="1"/>
      <c r="EF3556" s="1"/>
      <c r="EG3556" s="1"/>
      <c r="EH3556" s="1"/>
      <c r="EI3556" s="1"/>
      <c r="EJ3556" s="1"/>
      <c r="EK3556" s="1"/>
      <c r="EL3556" s="1"/>
      <c r="EM3556" s="1"/>
      <c r="EN3556" s="1"/>
      <c r="EO3556" s="1"/>
      <c r="EP3556" s="1"/>
      <c r="EQ3556" s="1"/>
      <c r="ER3556" s="1"/>
      <c r="ES3556" s="1"/>
      <c r="ET3556" s="1"/>
      <c r="EU3556" s="1"/>
      <c r="EV3556" s="1"/>
      <c r="EW3556" s="1"/>
      <c r="EX3556" s="1"/>
      <c r="EY3556" s="1"/>
      <c r="EZ3556" s="1"/>
      <c r="FA3556" s="1"/>
      <c r="FB3556" s="1"/>
      <c r="FC3556" s="1"/>
      <c r="FD3556" s="1"/>
      <c r="FE3556" s="1"/>
      <c r="FF3556" s="1"/>
      <c r="FG3556" s="1"/>
      <c r="FH3556" s="1"/>
      <c r="FI3556" s="1"/>
      <c r="FJ3556" s="1"/>
      <c r="FK3556" s="1"/>
      <c r="FL3556" s="1"/>
      <c r="FM3556" s="1"/>
      <c r="FN3556" s="1"/>
      <c r="FO3556" s="1"/>
      <c r="FP3556" s="1"/>
      <c r="FQ3556" s="1"/>
      <c r="FR3556" s="1"/>
      <c r="FS3556" s="1"/>
      <c r="FT3556" s="1"/>
      <c r="FU3556" s="1"/>
      <c r="FV3556" s="1"/>
      <c r="FW3556" s="1"/>
      <c r="FX3556" s="1"/>
      <c r="FY3556" s="1"/>
      <c r="FZ3556" s="1"/>
      <c r="GA3556" s="1"/>
      <c r="GB3556" s="1"/>
      <c r="GC3556" s="1"/>
      <c r="GD3556" s="1"/>
      <c r="GE3556" s="1"/>
      <c r="GF3556" s="1"/>
      <c r="GG3556" s="1"/>
      <c r="GH3556" s="1"/>
      <c r="GI3556" s="1"/>
      <c r="GJ3556" s="1"/>
      <c r="GK3556"/>
      <c r="GL3556"/>
      <c r="GM3556"/>
      <c r="GN3556"/>
      <c r="GO3556"/>
      <c r="GP3556"/>
      <c r="GQ3556"/>
      <c r="GR3556"/>
      <c r="GS3556"/>
      <c r="GT3556"/>
      <c r="GU3556"/>
      <c r="GV3556"/>
      <c r="GW3556"/>
      <c r="GX3556"/>
      <c r="GY3556"/>
      <c r="GZ3556"/>
      <c r="HA3556"/>
      <c r="HB3556"/>
      <c r="HC3556"/>
      <c r="HD3556"/>
      <c r="HE3556"/>
    </row>
    <row r="3557" spans="4:213" s="25" customFormat="1" x14ac:dyDescent="0.25">
      <c r="D3557" s="19"/>
      <c r="E3557" s="19"/>
      <c r="F3557" s="20"/>
      <c r="G3557" s="20"/>
      <c r="H3557" s="20"/>
      <c r="I3557" s="20"/>
      <c r="J3557" s="21"/>
      <c r="K3557" s="21"/>
      <c r="L3557" s="20"/>
      <c r="M3557" s="20"/>
      <c r="N3557" s="22"/>
      <c r="O3557" s="22"/>
      <c r="P3557" s="22"/>
      <c r="Q3557" s="22"/>
      <c r="R3557" s="19"/>
      <c r="S3557" s="19"/>
      <c r="T3557" s="19"/>
      <c r="U3557" s="20"/>
      <c r="V3557" s="20"/>
      <c r="W3557" s="20"/>
      <c r="X3557" s="27"/>
      <c r="Y3557" s="253"/>
      <c r="Z3557" s="30"/>
      <c r="AA3557" s="30"/>
      <c r="AB3557" s="31"/>
      <c r="AC3557" s="31"/>
      <c r="AD3557" s="31"/>
      <c r="AE3557" s="31"/>
      <c r="AF3557" s="31"/>
      <c r="AG3557" s="241"/>
      <c r="AH3557" s="31"/>
      <c r="AI3557" s="31"/>
      <c r="AJ3557" s="31"/>
      <c r="AK3557" s="31"/>
      <c r="AL3557" s="120"/>
      <c r="AQ3557" s="26"/>
      <c r="AW3557" s="19"/>
      <c r="AX3557" s="19"/>
      <c r="AY3557" s="19"/>
      <c r="AZ3557" s="19"/>
      <c r="BA3557" s="19"/>
      <c r="BB3557" s="19"/>
      <c r="BC3557" s="1"/>
      <c r="BD3557"/>
      <c r="BE3557"/>
      <c r="BF3557" s="1"/>
      <c r="BG3557"/>
      <c r="BH3557"/>
      <c r="BI3557"/>
      <c r="BJ3557" s="1"/>
      <c r="BK3557" s="1"/>
      <c r="BL3557"/>
      <c r="BM3557" s="1"/>
      <c r="BN3557" s="1"/>
      <c r="BO3557" s="1"/>
      <c r="BP3557" s="1"/>
      <c r="BQ3557" s="1"/>
      <c r="BR3557" s="1"/>
      <c r="BS3557" s="1"/>
      <c r="BT3557" s="22"/>
      <c r="BU3557" s="1"/>
      <c r="BV3557" s="1"/>
      <c r="BW3557" s="1"/>
      <c r="BX3557" s="1"/>
      <c r="BY3557" s="1"/>
      <c r="BZ3557" s="1"/>
      <c r="CA3557" s="1"/>
      <c r="CB3557" s="1"/>
      <c r="CC3557" s="1"/>
      <c r="CD3557" s="1"/>
      <c r="CE3557" s="1"/>
      <c r="CF3557" s="1"/>
      <c r="CG3557" s="1"/>
      <c r="CH3557" s="1"/>
      <c r="CI3557" s="1"/>
      <c r="CJ3557" s="1"/>
      <c r="CK3557" s="1"/>
      <c r="CL3557" s="1"/>
      <c r="CM3557" s="1"/>
      <c r="CN3557" s="1"/>
      <c r="CO3557" s="1"/>
      <c r="CP3557" s="1"/>
      <c r="CQ3557" s="1"/>
      <c r="CR3557" s="1"/>
      <c r="CS3557" s="1"/>
      <c r="CT3557" s="1"/>
      <c r="CU3557" s="1"/>
      <c r="CV3557" s="1"/>
      <c r="CW3557" s="1"/>
      <c r="CX3557" s="1"/>
      <c r="CY3557" s="1"/>
      <c r="CZ3557" s="1"/>
      <c r="DA3557" s="1"/>
      <c r="DB3557" s="1"/>
      <c r="DC3557" s="1"/>
      <c r="DD3557" s="1"/>
      <c r="DE3557" s="1"/>
      <c r="DF3557" s="1"/>
      <c r="DG3557" s="1"/>
      <c r="DH3557" s="1"/>
      <c r="DI3557" s="1"/>
      <c r="DJ3557" s="1"/>
      <c r="DK3557" s="1"/>
      <c r="DL3557" s="1"/>
      <c r="DM3557" s="1"/>
      <c r="DN3557" s="1"/>
      <c r="DO3557" s="1"/>
      <c r="DP3557" s="1"/>
      <c r="DQ3557" s="1"/>
      <c r="DR3557" s="1"/>
      <c r="DS3557" s="1"/>
      <c r="DT3557" s="1"/>
      <c r="DU3557" s="1"/>
      <c r="DV3557" s="1"/>
      <c r="DW3557" s="1"/>
      <c r="DX3557" s="1"/>
      <c r="DY3557" s="1"/>
      <c r="DZ3557" s="1"/>
      <c r="EA3557" s="1"/>
      <c r="EB3557" s="1"/>
      <c r="EC3557" s="1"/>
      <c r="ED3557" s="1"/>
      <c r="EE3557" s="1"/>
      <c r="EF3557" s="1"/>
      <c r="EG3557" s="1"/>
      <c r="EH3557" s="1"/>
      <c r="EI3557" s="1"/>
      <c r="EJ3557" s="1"/>
      <c r="EK3557" s="1"/>
      <c r="EL3557" s="1"/>
      <c r="EM3557" s="1"/>
      <c r="EN3557" s="1"/>
      <c r="EO3557" s="1"/>
      <c r="EP3557" s="1"/>
      <c r="EQ3557" s="1"/>
      <c r="ER3557" s="1"/>
      <c r="ES3557" s="1"/>
      <c r="ET3557" s="1"/>
      <c r="EU3557" s="1"/>
      <c r="EV3557" s="1"/>
      <c r="EW3557" s="1"/>
      <c r="EX3557" s="1"/>
      <c r="EY3557" s="1"/>
      <c r="EZ3557" s="1"/>
      <c r="FA3557" s="1"/>
      <c r="FB3557" s="1"/>
      <c r="FC3557" s="1"/>
      <c r="FD3557" s="1"/>
      <c r="FE3557" s="1"/>
      <c r="FF3557" s="1"/>
      <c r="FG3557" s="1"/>
      <c r="FH3557" s="1"/>
      <c r="FI3557" s="1"/>
      <c r="FJ3557" s="1"/>
      <c r="FK3557" s="1"/>
      <c r="FL3557" s="1"/>
      <c r="FM3557" s="1"/>
      <c r="FN3557" s="1"/>
      <c r="FO3557" s="1"/>
      <c r="FP3557" s="1"/>
      <c r="FQ3557" s="1"/>
      <c r="FR3557" s="1"/>
      <c r="FS3557" s="1"/>
      <c r="FT3557" s="1"/>
      <c r="FU3557" s="1"/>
      <c r="FV3557" s="1"/>
      <c r="FW3557" s="1"/>
      <c r="FX3557" s="1"/>
      <c r="FY3557" s="1"/>
      <c r="FZ3557" s="1"/>
      <c r="GA3557" s="1"/>
      <c r="GB3557" s="1"/>
      <c r="GC3557" s="1"/>
      <c r="GD3557" s="1"/>
      <c r="GE3557" s="1"/>
      <c r="GF3557" s="1"/>
      <c r="GG3557" s="1"/>
      <c r="GH3557" s="1"/>
      <c r="GI3557" s="1"/>
      <c r="GJ3557" s="1"/>
      <c r="GK3557"/>
      <c r="GL3557"/>
      <c r="GM3557"/>
      <c r="GN3557"/>
      <c r="GO3557"/>
      <c r="GP3557"/>
      <c r="GQ3557"/>
      <c r="GR3557"/>
      <c r="GS3557"/>
      <c r="GT3557"/>
      <c r="GU3557"/>
      <c r="GV3557"/>
      <c r="GW3557"/>
      <c r="GX3557"/>
      <c r="GY3557"/>
      <c r="GZ3557"/>
      <c r="HA3557"/>
      <c r="HB3557"/>
      <c r="HC3557"/>
      <c r="HD3557"/>
      <c r="HE3557"/>
    </row>
    <row r="3558" spans="4:213" s="25" customFormat="1" x14ac:dyDescent="0.25">
      <c r="D3558" s="19"/>
      <c r="E3558" s="19"/>
      <c r="F3558" s="20"/>
      <c r="G3558" s="20"/>
      <c r="H3558" s="20"/>
      <c r="I3558" s="20"/>
      <c r="J3558" s="21"/>
      <c r="K3558" s="21"/>
      <c r="L3558" s="20"/>
      <c r="M3558" s="20"/>
      <c r="N3558" s="22"/>
      <c r="O3558" s="22"/>
      <c r="P3558" s="22"/>
      <c r="Q3558" s="22"/>
      <c r="R3558" s="19"/>
      <c r="S3558" s="19"/>
      <c r="T3558" s="19"/>
      <c r="U3558" s="20"/>
      <c r="V3558" s="20"/>
      <c r="W3558" s="20"/>
      <c r="X3558" s="27"/>
      <c r="Y3558" s="253"/>
      <c r="Z3558" s="30"/>
      <c r="AA3558" s="30"/>
      <c r="AB3558" s="31"/>
      <c r="AC3558" s="31"/>
      <c r="AD3558" s="31"/>
      <c r="AE3558" s="31"/>
      <c r="AF3558" s="31"/>
      <c r="AG3558" s="241"/>
      <c r="AH3558" s="31"/>
      <c r="AI3558" s="31"/>
      <c r="AJ3558" s="31"/>
      <c r="AK3558" s="31"/>
      <c r="AL3558" s="120"/>
      <c r="AQ3558" s="26"/>
      <c r="AW3558" s="19"/>
      <c r="AX3558" s="19"/>
      <c r="AY3558" s="19"/>
      <c r="AZ3558" s="19"/>
      <c r="BA3558" s="19"/>
      <c r="BB3558" s="19"/>
      <c r="BC3558" s="1"/>
      <c r="BD3558"/>
      <c r="BE3558"/>
      <c r="BF3558" s="1"/>
      <c r="BG3558"/>
      <c r="BH3558"/>
      <c r="BI3558"/>
      <c r="BJ3558" s="1"/>
      <c r="BK3558" s="1"/>
      <c r="BL3558"/>
      <c r="BM3558" s="1"/>
      <c r="BN3558" s="1"/>
      <c r="BO3558" s="1"/>
      <c r="BP3558" s="1"/>
      <c r="BQ3558" s="1"/>
      <c r="BR3558" s="1"/>
      <c r="BS3558" s="1"/>
      <c r="BT3558" s="22"/>
      <c r="BU3558" s="1"/>
      <c r="BV3558" s="1"/>
      <c r="BW3558" s="1"/>
      <c r="BX3558" s="1"/>
      <c r="BY3558" s="1"/>
      <c r="BZ3558" s="1"/>
      <c r="CA3558" s="1"/>
      <c r="CB3558" s="1"/>
      <c r="CC3558" s="1"/>
      <c r="CD3558" s="1"/>
      <c r="CE3558" s="1"/>
      <c r="CF3558" s="1"/>
      <c r="CG3558" s="1"/>
      <c r="CH3558" s="1"/>
      <c r="CI3558" s="1"/>
      <c r="CJ3558" s="1"/>
      <c r="CK3558" s="1"/>
      <c r="CL3558" s="1"/>
      <c r="CM3558" s="1"/>
      <c r="CN3558" s="1"/>
      <c r="CO3558" s="1"/>
      <c r="CP3558" s="1"/>
      <c r="CQ3558" s="1"/>
      <c r="CR3558" s="1"/>
      <c r="CS3558" s="1"/>
      <c r="CT3558" s="1"/>
      <c r="CU3558" s="1"/>
      <c r="CV3558" s="1"/>
      <c r="CW3558" s="1"/>
      <c r="CX3558" s="1"/>
      <c r="CY3558" s="1"/>
      <c r="CZ3558" s="1"/>
      <c r="DA3558" s="1"/>
      <c r="DB3558" s="1"/>
      <c r="DC3558" s="1"/>
      <c r="DD3558" s="1"/>
      <c r="DE3558" s="1"/>
      <c r="DF3558" s="1"/>
      <c r="DG3558" s="1"/>
      <c r="DH3558" s="1"/>
      <c r="DI3558" s="1"/>
      <c r="DJ3558" s="1"/>
      <c r="DK3558" s="1"/>
      <c r="DL3558" s="1"/>
      <c r="DM3558" s="1"/>
      <c r="DN3558" s="1"/>
      <c r="DO3558" s="1"/>
      <c r="DP3558" s="1"/>
      <c r="DQ3558" s="1"/>
      <c r="DR3558" s="1"/>
      <c r="DS3558" s="1"/>
      <c r="DT3558" s="1"/>
      <c r="DU3558" s="1"/>
      <c r="DV3558" s="1"/>
      <c r="DW3558" s="1"/>
      <c r="DX3558" s="1"/>
      <c r="DY3558" s="1"/>
      <c r="DZ3558" s="1"/>
      <c r="EA3558" s="1"/>
      <c r="EB3558" s="1"/>
      <c r="EC3558" s="1"/>
      <c r="ED3558" s="1"/>
      <c r="EE3558" s="1"/>
      <c r="EF3558" s="1"/>
      <c r="EG3558" s="1"/>
      <c r="EH3558" s="1"/>
      <c r="EI3558" s="1"/>
      <c r="EJ3558" s="1"/>
      <c r="EK3558" s="1"/>
      <c r="EL3558" s="1"/>
      <c r="EM3558" s="1"/>
      <c r="EN3558" s="1"/>
      <c r="EO3558" s="1"/>
      <c r="EP3558" s="1"/>
      <c r="EQ3558" s="1"/>
      <c r="ER3558" s="1"/>
      <c r="ES3558" s="1"/>
      <c r="ET3558" s="1"/>
      <c r="EU3558" s="1"/>
      <c r="EV3558" s="1"/>
      <c r="EW3558" s="1"/>
      <c r="EX3558" s="1"/>
      <c r="EY3558" s="1"/>
      <c r="EZ3558" s="1"/>
      <c r="FA3558" s="1"/>
      <c r="FB3558" s="1"/>
      <c r="FC3558" s="1"/>
      <c r="FD3558" s="1"/>
      <c r="FE3558" s="1"/>
      <c r="FF3558" s="1"/>
      <c r="FG3558" s="1"/>
      <c r="FH3558" s="1"/>
      <c r="FI3558" s="1"/>
      <c r="FJ3558" s="1"/>
      <c r="FK3558" s="1"/>
      <c r="FL3558" s="1"/>
      <c r="FM3558" s="1"/>
      <c r="FN3558" s="1"/>
      <c r="FO3558" s="1"/>
      <c r="FP3558" s="1"/>
      <c r="FQ3558" s="1"/>
      <c r="FR3558" s="1"/>
      <c r="FS3558" s="1"/>
      <c r="FT3558" s="1"/>
      <c r="FU3558" s="1"/>
      <c r="FV3558" s="1"/>
      <c r="FW3558" s="1"/>
      <c r="FX3558" s="1"/>
      <c r="FY3558" s="1"/>
      <c r="FZ3558" s="1"/>
      <c r="GA3558" s="1"/>
      <c r="GB3558" s="1"/>
      <c r="GC3558" s="1"/>
      <c r="GD3558" s="1"/>
      <c r="GE3558" s="1"/>
      <c r="GF3558" s="1"/>
      <c r="GG3558" s="1"/>
      <c r="GH3558" s="1"/>
      <c r="GI3558" s="1"/>
      <c r="GJ3558" s="1"/>
      <c r="GK3558"/>
      <c r="GL3558"/>
      <c r="GM3558"/>
      <c r="GN3558"/>
      <c r="GO3558"/>
      <c r="GP3558"/>
      <c r="GQ3558"/>
      <c r="GR3558"/>
      <c r="GS3558"/>
      <c r="GT3558"/>
      <c r="GU3558"/>
      <c r="GV3558"/>
      <c r="GW3558"/>
      <c r="GX3558"/>
      <c r="GY3558"/>
      <c r="GZ3558"/>
      <c r="HA3558"/>
      <c r="HB3558"/>
      <c r="HC3558"/>
      <c r="HD3558"/>
      <c r="HE3558"/>
    </row>
    <row r="3559" spans="4:213" s="25" customFormat="1" x14ac:dyDescent="0.25">
      <c r="D3559" s="19"/>
      <c r="E3559" s="19"/>
      <c r="F3559" s="20"/>
      <c r="G3559" s="20"/>
      <c r="H3559" s="20"/>
      <c r="I3559" s="20"/>
      <c r="J3559" s="21"/>
      <c r="K3559" s="21"/>
      <c r="L3559" s="20"/>
      <c r="M3559" s="20"/>
      <c r="N3559" s="22"/>
      <c r="O3559" s="22"/>
      <c r="P3559" s="22"/>
      <c r="Q3559" s="22"/>
      <c r="R3559" s="19"/>
      <c r="S3559" s="19"/>
      <c r="T3559" s="19"/>
      <c r="U3559" s="20"/>
      <c r="V3559" s="20"/>
      <c r="W3559" s="20"/>
      <c r="X3559" s="27"/>
      <c r="Y3559" s="253"/>
      <c r="Z3559" s="30"/>
      <c r="AA3559" s="30"/>
      <c r="AB3559" s="31"/>
      <c r="AC3559" s="31"/>
      <c r="AD3559" s="31"/>
      <c r="AE3559" s="31"/>
      <c r="AF3559" s="31"/>
      <c r="AG3559" s="241"/>
      <c r="AH3559" s="31"/>
      <c r="AI3559" s="31"/>
      <c r="AJ3559" s="31"/>
      <c r="AK3559" s="31"/>
      <c r="AL3559" s="120"/>
      <c r="AQ3559" s="26"/>
      <c r="AW3559" s="19"/>
      <c r="AX3559" s="19"/>
      <c r="AY3559" s="19"/>
      <c r="AZ3559" s="19"/>
      <c r="BA3559" s="19"/>
      <c r="BB3559" s="19"/>
      <c r="BC3559" s="1"/>
      <c r="BD3559"/>
      <c r="BE3559"/>
      <c r="BF3559" s="1"/>
      <c r="BG3559"/>
      <c r="BH3559"/>
      <c r="BI3559"/>
      <c r="BJ3559" s="1"/>
      <c r="BK3559" s="1"/>
      <c r="BL3559"/>
      <c r="BM3559" s="1"/>
      <c r="BN3559" s="1"/>
      <c r="BO3559" s="1"/>
      <c r="BP3559" s="1"/>
      <c r="BQ3559" s="1"/>
      <c r="BR3559" s="1"/>
      <c r="BS3559" s="1"/>
      <c r="BT3559" s="22"/>
      <c r="BU3559" s="1"/>
      <c r="BV3559" s="1"/>
      <c r="BW3559" s="1"/>
      <c r="BX3559" s="1"/>
      <c r="BY3559" s="1"/>
      <c r="BZ3559" s="1"/>
      <c r="CA3559" s="1"/>
      <c r="CB3559" s="1"/>
      <c r="CC3559" s="1"/>
      <c r="CD3559" s="1"/>
      <c r="CE3559" s="1"/>
      <c r="CF3559" s="1"/>
      <c r="CG3559" s="1"/>
      <c r="CH3559" s="1"/>
      <c r="CI3559" s="1"/>
      <c r="CJ3559" s="1"/>
      <c r="CK3559" s="1"/>
      <c r="CL3559" s="1"/>
      <c r="CM3559" s="1"/>
      <c r="CN3559" s="1"/>
      <c r="CO3559" s="1"/>
      <c r="CP3559" s="1"/>
      <c r="CQ3559" s="1"/>
      <c r="CR3559" s="1"/>
      <c r="CS3559" s="1"/>
      <c r="CT3559" s="1"/>
      <c r="CU3559" s="1"/>
      <c r="CV3559" s="1"/>
      <c r="CW3559" s="1"/>
      <c r="CX3559" s="1"/>
      <c r="CY3559" s="1"/>
      <c r="CZ3559" s="1"/>
      <c r="DA3559" s="1"/>
      <c r="DB3559" s="1"/>
      <c r="DC3559" s="1"/>
      <c r="DD3559" s="1"/>
      <c r="DE3559" s="1"/>
      <c r="DF3559" s="1"/>
      <c r="DG3559" s="1"/>
      <c r="DH3559" s="1"/>
      <c r="DI3559" s="1"/>
      <c r="DJ3559" s="1"/>
      <c r="DK3559" s="1"/>
      <c r="DL3559" s="1"/>
      <c r="DM3559" s="1"/>
      <c r="DN3559" s="1"/>
      <c r="DO3559" s="1"/>
      <c r="DP3559" s="1"/>
      <c r="DQ3559" s="1"/>
      <c r="DR3559" s="1"/>
      <c r="DS3559" s="1"/>
      <c r="DT3559" s="1"/>
      <c r="DU3559" s="1"/>
      <c r="DV3559" s="1"/>
      <c r="DW3559" s="1"/>
      <c r="DX3559" s="1"/>
      <c r="DY3559" s="1"/>
      <c r="DZ3559" s="1"/>
      <c r="EA3559" s="1"/>
      <c r="EB3559" s="1"/>
      <c r="EC3559" s="1"/>
      <c r="ED3559" s="1"/>
      <c r="EE3559" s="1"/>
      <c r="EF3559" s="1"/>
      <c r="EG3559" s="1"/>
      <c r="EH3559" s="1"/>
      <c r="EI3559" s="1"/>
      <c r="EJ3559" s="1"/>
      <c r="EK3559" s="1"/>
      <c r="EL3559" s="1"/>
      <c r="EM3559" s="1"/>
      <c r="EN3559" s="1"/>
      <c r="EO3559" s="1"/>
      <c r="EP3559" s="1"/>
      <c r="EQ3559" s="1"/>
      <c r="ER3559" s="1"/>
      <c r="ES3559" s="1"/>
      <c r="ET3559" s="1"/>
      <c r="EU3559" s="1"/>
      <c r="EV3559" s="1"/>
      <c r="EW3559" s="1"/>
      <c r="EX3559" s="1"/>
      <c r="EY3559" s="1"/>
      <c r="EZ3559" s="1"/>
      <c r="FA3559" s="1"/>
      <c r="FB3559" s="1"/>
      <c r="FC3559" s="1"/>
      <c r="FD3559" s="1"/>
      <c r="FE3559" s="1"/>
      <c r="FF3559" s="1"/>
      <c r="FG3559" s="1"/>
      <c r="FH3559" s="1"/>
      <c r="FI3559" s="1"/>
      <c r="FJ3559" s="1"/>
      <c r="FK3559" s="1"/>
      <c r="FL3559" s="1"/>
      <c r="FM3559" s="1"/>
      <c r="FN3559" s="1"/>
      <c r="FO3559" s="1"/>
      <c r="FP3559" s="1"/>
      <c r="FQ3559" s="1"/>
      <c r="FR3559" s="1"/>
      <c r="FS3559" s="1"/>
      <c r="FT3559" s="1"/>
      <c r="FU3559" s="1"/>
      <c r="FV3559" s="1"/>
      <c r="FW3559" s="1"/>
      <c r="FX3559" s="1"/>
      <c r="FY3559" s="1"/>
      <c r="FZ3559" s="1"/>
      <c r="GA3559" s="1"/>
      <c r="GB3559" s="1"/>
      <c r="GC3559" s="1"/>
      <c r="GD3559" s="1"/>
      <c r="GE3559" s="1"/>
      <c r="GF3559" s="1"/>
      <c r="GG3559" s="1"/>
      <c r="GH3559" s="1"/>
      <c r="GI3559" s="1"/>
      <c r="GJ3559" s="1"/>
      <c r="GK3559"/>
      <c r="GL3559"/>
      <c r="GM3559"/>
      <c r="GN3559"/>
      <c r="GO3559"/>
      <c r="GP3559"/>
      <c r="GQ3559"/>
      <c r="GR3559"/>
      <c r="GS3559"/>
      <c r="GT3559"/>
      <c r="GU3559"/>
      <c r="GV3559"/>
      <c r="GW3559"/>
      <c r="GX3559"/>
      <c r="GY3559"/>
      <c r="GZ3559"/>
      <c r="HA3559"/>
      <c r="HB3559"/>
      <c r="HC3559"/>
      <c r="HD3559"/>
      <c r="HE3559"/>
    </row>
    <row r="3560" spans="4:213" s="25" customFormat="1" x14ac:dyDescent="0.25">
      <c r="D3560" s="19"/>
      <c r="E3560" s="19"/>
      <c r="F3560" s="20"/>
      <c r="G3560" s="20"/>
      <c r="H3560" s="20"/>
      <c r="I3560" s="20"/>
      <c r="J3560" s="21"/>
      <c r="K3560" s="21"/>
      <c r="L3560" s="20"/>
      <c r="M3560" s="20"/>
      <c r="N3560" s="22"/>
      <c r="O3560" s="22"/>
      <c r="P3560" s="22"/>
      <c r="Q3560" s="22"/>
      <c r="R3560" s="19"/>
      <c r="S3560" s="19"/>
      <c r="T3560" s="19"/>
      <c r="U3560" s="20"/>
      <c r="V3560" s="20"/>
      <c r="W3560" s="20"/>
      <c r="X3560" s="27"/>
      <c r="Y3560" s="253"/>
      <c r="Z3560" s="30"/>
      <c r="AA3560" s="30"/>
      <c r="AB3560" s="31"/>
      <c r="AC3560" s="31"/>
      <c r="AD3560" s="31"/>
      <c r="AE3560" s="31"/>
      <c r="AF3560" s="31"/>
      <c r="AG3560" s="241"/>
      <c r="AH3560" s="31"/>
      <c r="AI3560" s="31"/>
      <c r="AJ3560" s="31"/>
      <c r="AK3560" s="31"/>
      <c r="AL3560" s="120"/>
      <c r="AQ3560" s="26"/>
      <c r="AW3560" s="19"/>
      <c r="AX3560" s="19"/>
      <c r="AY3560" s="19"/>
      <c r="AZ3560" s="19"/>
      <c r="BA3560" s="19"/>
      <c r="BB3560" s="19"/>
      <c r="BC3560" s="1"/>
      <c r="BD3560"/>
      <c r="BE3560"/>
      <c r="BF3560" s="1"/>
      <c r="BG3560"/>
      <c r="BH3560"/>
      <c r="BI3560"/>
      <c r="BJ3560" s="1"/>
      <c r="BK3560" s="1"/>
      <c r="BL3560"/>
      <c r="BM3560" s="1"/>
      <c r="BN3560" s="1"/>
      <c r="BO3560" s="1"/>
      <c r="BP3560" s="1"/>
      <c r="BQ3560" s="1"/>
      <c r="BR3560" s="1"/>
      <c r="BS3560" s="1"/>
      <c r="BT3560" s="22"/>
      <c r="BU3560" s="1"/>
      <c r="BV3560" s="1"/>
      <c r="BW3560" s="1"/>
      <c r="BX3560" s="1"/>
      <c r="BY3560" s="1"/>
      <c r="BZ3560" s="1"/>
      <c r="CA3560" s="1"/>
      <c r="CB3560" s="1"/>
      <c r="CC3560" s="1"/>
      <c r="CD3560" s="1"/>
      <c r="CE3560" s="1"/>
      <c r="CF3560" s="1"/>
      <c r="CG3560" s="1"/>
      <c r="CH3560" s="1"/>
      <c r="CI3560" s="1"/>
      <c r="CJ3560" s="1"/>
      <c r="CK3560" s="1"/>
      <c r="CL3560" s="1"/>
      <c r="CM3560" s="1"/>
      <c r="CN3560" s="1"/>
      <c r="CO3560" s="1"/>
      <c r="CP3560" s="1"/>
      <c r="CQ3560" s="1"/>
      <c r="CR3560" s="1"/>
      <c r="CS3560" s="1"/>
      <c r="CT3560" s="1"/>
      <c r="CU3560" s="1"/>
      <c r="CV3560" s="1"/>
      <c r="CW3560" s="1"/>
      <c r="CX3560" s="1"/>
      <c r="CY3560" s="1"/>
      <c r="CZ3560" s="1"/>
      <c r="DA3560" s="1"/>
      <c r="DB3560" s="1"/>
      <c r="DC3560" s="1"/>
      <c r="DD3560" s="1"/>
      <c r="DE3560" s="1"/>
      <c r="DF3560" s="1"/>
      <c r="DG3560" s="1"/>
      <c r="DH3560" s="1"/>
      <c r="DI3560" s="1"/>
      <c r="DJ3560" s="1"/>
      <c r="DK3560" s="1"/>
      <c r="DL3560" s="1"/>
      <c r="DM3560" s="1"/>
      <c r="DN3560" s="1"/>
      <c r="DO3560" s="1"/>
      <c r="DP3560" s="1"/>
      <c r="DQ3560" s="1"/>
      <c r="DR3560" s="1"/>
      <c r="DS3560" s="1"/>
      <c r="DT3560" s="1"/>
      <c r="DU3560" s="1"/>
      <c r="DV3560" s="1"/>
      <c r="DW3560" s="1"/>
      <c r="DX3560" s="1"/>
      <c r="DY3560" s="1"/>
      <c r="DZ3560" s="1"/>
      <c r="EA3560" s="1"/>
      <c r="EB3560" s="1"/>
      <c r="EC3560" s="1"/>
      <c r="ED3560" s="1"/>
      <c r="EE3560" s="1"/>
      <c r="EF3560" s="1"/>
      <c r="EG3560" s="1"/>
      <c r="EH3560" s="1"/>
      <c r="EI3560" s="1"/>
      <c r="EJ3560" s="1"/>
      <c r="EK3560" s="1"/>
      <c r="EL3560" s="1"/>
      <c r="EM3560" s="1"/>
      <c r="EN3560" s="1"/>
      <c r="EO3560" s="1"/>
      <c r="EP3560" s="1"/>
      <c r="EQ3560" s="1"/>
      <c r="ER3560" s="1"/>
      <c r="ES3560" s="1"/>
      <c r="ET3560" s="1"/>
      <c r="EU3560" s="1"/>
      <c r="EV3560" s="1"/>
      <c r="EW3560" s="1"/>
      <c r="EX3560" s="1"/>
      <c r="EY3560" s="1"/>
      <c r="EZ3560" s="1"/>
      <c r="FA3560" s="1"/>
      <c r="FB3560" s="1"/>
      <c r="FC3560" s="1"/>
      <c r="FD3560" s="1"/>
      <c r="FE3560" s="1"/>
      <c r="FF3560" s="1"/>
      <c r="FG3560" s="1"/>
      <c r="FH3560" s="1"/>
      <c r="FI3560" s="1"/>
      <c r="FJ3560" s="1"/>
      <c r="FK3560" s="1"/>
      <c r="FL3560" s="1"/>
      <c r="FM3560" s="1"/>
      <c r="FN3560" s="1"/>
      <c r="FO3560" s="1"/>
      <c r="FP3560" s="1"/>
      <c r="FQ3560" s="1"/>
      <c r="FR3560" s="1"/>
      <c r="FS3560" s="1"/>
      <c r="FT3560" s="1"/>
      <c r="FU3560" s="1"/>
      <c r="FV3560" s="1"/>
      <c r="FW3560" s="1"/>
      <c r="FX3560" s="1"/>
      <c r="FY3560" s="1"/>
      <c r="FZ3560" s="1"/>
      <c r="GA3560" s="1"/>
      <c r="GB3560" s="1"/>
      <c r="GC3560" s="1"/>
      <c r="GD3560" s="1"/>
      <c r="GE3560" s="1"/>
      <c r="GF3560" s="1"/>
      <c r="GG3560" s="1"/>
      <c r="GH3560" s="1"/>
      <c r="GI3560" s="1"/>
      <c r="GJ3560" s="1"/>
      <c r="GK3560"/>
      <c r="GL3560"/>
      <c r="GM3560"/>
      <c r="GN3560"/>
      <c r="GO3560"/>
      <c r="GP3560"/>
      <c r="GQ3560"/>
      <c r="GR3560"/>
      <c r="GS3560"/>
      <c r="GT3560"/>
      <c r="GU3560"/>
      <c r="GV3560"/>
      <c r="GW3560"/>
      <c r="GX3560"/>
      <c r="GY3560"/>
      <c r="GZ3560"/>
      <c r="HA3560"/>
      <c r="HB3560"/>
      <c r="HC3560"/>
      <c r="HD3560"/>
      <c r="HE3560"/>
    </row>
    <row r="3561" spans="4:213" s="25" customFormat="1" x14ac:dyDescent="0.25">
      <c r="D3561" s="19"/>
      <c r="E3561" s="19"/>
      <c r="F3561" s="20"/>
      <c r="G3561" s="20"/>
      <c r="H3561" s="20"/>
      <c r="I3561" s="20"/>
      <c r="J3561" s="21"/>
      <c r="K3561" s="21"/>
      <c r="L3561" s="20"/>
      <c r="M3561" s="20"/>
      <c r="N3561" s="22"/>
      <c r="O3561" s="22"/>
      <c r="P3561" s="22"/>
      <c r="Q3561" s="22"/>
      <c r="R3561" s="19"/>
      <c r="S3561" s="19"/>
      <c r="T3561" s="19"/>
      <c r="U3561" s="20"/>
      <c r="V3561" s="20"/>
      <c r="W3561" s="20"/>
      <c r="X3561" s="27"/>
      <c r="Y3561" s="253"/>
      <c r="Z3561" s="30"/>
      <c r="AA3561" s="30"/>
      <c r="AB3561" s="31"/>
      <c r="AC3561" s="31"/>
      <c r="AD3561" s="31"/>
      <c r="AE3561" s="31"/>
      <c r="AF3561" s="31"/>
      <c r="AG3561" s="241"/>
      <c r="AH3561" s="31"/>
      <c r="AI3561" s="31"/>
      <c r="AJ3561" s="31"/>
      <c r="AK3561" s="31"/>
      <c r="AL3561" s="120"/>
      <c r="AQ3561" s="26"/>
      <c r="AW3561" s="19"/>
      <c r="AX3561" s="19"/>
      <c r="AY3561" s="19"/>
      <c r="AZ3561" s="19"/>
      <c r="BA3561" s="19"/>
      <c r="BB3561" s="19"/>
      <c r="BC3561" s="1"/>
      <c r="BD3561"/>
      <c r="BE3561"/>
      <c r="BF3561" s="1"/>
      <c r="BG3561"/>
      <c r="BH3561"/>
      <c r="BI3561"/>
      <c r="BJ3561" s="1"/>
      <c r="BK3561" s="1"/>
      <c r="BL3561"/>
      <c r="BM3561" s="1"/>
      <c r="BN3561" s="1"/>
      <c r="BO3561" s="1"/>
      <c r="BP3561" s="1"/>
      <c r="BQ3561" s="1"/>
      <c r="BR3561" s="1"/>
      <c r="BS3561" s="1"/>
      <c r="BT3561" s="22"/>
      <c r="BU3561" s="1"/>
      <c r="BV3561" s="1"/>
      <c r="BW3561" s="1"/>
      <c r="BX3561" s="1"/>
      <c r="BY3561" s="1"/>
      <c r="BZ3561" s="1"/>
      <c r="CA3561" s="1"/>
      <c r="CB3561" s="1"/>
      <c r="CC3561" s="1"/>
      <c r="CD3561" s="1"/>
      <c r="CE3561" s="1"/>
      <c r="CF3561" s="1"/>
      <c r="CG3561" s="1"/>
      <c r="CH3561" s="1"/>
      <c r="CI3561" s="1"/>
      <c r="CJ3561" s="1"/>
      <c r="CK3561" s="1"/>
      <c r="CL3561" s="1"/>
      <c r="CM3561" s="1"/>
      <c r="CN3561" s="1"/>
      <c r="CO3561" s="1"/>
      <c r="CP3561" s="1"/>
      <c r="CQ3561" s="1"/>
      <c r="CR3561" s="1"/>
      <c r="CS3561" s="1"/>
      <c r="CT3561" s="1"/>
      <c r="CU3561" s="1"/>
      <c r="CV3561" s="1"/>
      <c r="CW3561" s="1"/>
      <c r="CX3561" s="1"/>
      <c r="CY3561" s="1"/>
      <c r="CZ3561" s="1"/>
      <c r="DA3561" s="1"/>
      <c r="DB3561" s="1"/>
      <c r="DC3561" s="1"/>
      <c r="DD3561" s="1"/>
      <c r="DE3561" s="1"/>
      <c r="DF3561" s="1"/>
      <c r="DG3561" s="1"/>
      <c r="DH3561" s="1"/>
      <c r="DI3561" s="1"/>
      <c r="DJ3561" s="1"/>
      <c r="DK3561" s="1"/>
      <c r="DL3561" s="1"/>
      <c r="DM3561" s="1"/>
      <c r="DN3561" s="1"/>
      <c r="DO3561" s="1"/>
      <c r="DP3561" s="1"/>
      <c r="DQ3561" s="1"/>
      <c r="DR3561" s="1"/>
      <c r="DS3561" s="1"/>
      <c r="DT3561" s="1"/>
      <c r="DU3561" s="1"/>
      <c r="DV3561" s="1"/>
      <c r="DW3561" s="1"/>
      <c r="DX3561" s="1"/>
      <c r="DY3561" s="1"/>
      <c r="DZ3561" s="1"/>
      <c r="EA3561" s="1"/>
      <c r="EB3561" s="1"/>
      <c r="EC3561" s="1"/>
      <c r="ED3561" s="1"/>
      <c r="EE3561" s="1"/>
      <c r="EF3561" s="1"/>
      <c r="EG3561" s="1"/>
      <c r="EH3561" s="1"/>
      <c r="EI3561" s="1"/>
      <c r="EJ3561" s="1"/>
      <c r="EK3561" s="1"/>
      <c r="EL3561" s="1"/>
      <c r="EM3561" s="1"/>
      <c r="EN3561" s="1"/>
      <c r="EO3561" s="1"/>
      <c r="EP3561" s="1"/>
      <c r="EQ3561" s="1"/>
      <c r="ER3561" s="1"/>
      <c r="ES3561" s="1"/>
      <c r="ET3561" s="1"/>
      <c r="EU3561" s="1"/>
      <c r="EV3561" s="1"/>
      <c r="EW3561" s="1"/>
      <c r="EX3561" s="1"/>
      <c r="EY3561" s="1"/>
      <c r="EZ3561" s="1"/>
      <c r="FA3561" s="1"/>
      <c r="FB3561" s="1"/>
      <c r="FC3561" s="1"/>
      <c r="FD3561" s="1"/>
      <c r="FE3561" s="1"/>
      <c r="FF3561" s="1"/>
      <c r="FG3561" s="1"/>
      <c r="FH3561" s="1"/>
      <c r="FI3561" s="1"/>
      <c r="FJ3561" s="1"/>
      <c r="FK3561" s="1"/>
      <c r="FL3561" s="1"/>
      <c r="FM3561" s="1"/>
      <c r="FN3561" s="1"/>
      <c r="FO3561" s="1"/>
      <c r="FP3561" s="1"/>
      <c r="FQ3561" s="1"/>
      <c r="FR3561" s="1"/>
      <c r="FS3561" s="1"/>
      <c r="FT3561" s="1"/>
      <c r="FU3561" s="1"/>
      <c r="FV3561" s="1"/>
      <c r="FW3561" s="1"/>
      <c r="FX3561" s="1"/>
      <c r="FY3561" s="1"/>
      <c r="FZ3561" s="1"/>
      <c r="GA3561" s="1"/>
      <c r="GB3561" s="1"/>
      <c r="GC3561" s="1"/>
      <c r="GD3561" s="1"/>
      <c r="GE3561" s="1"/>
      <c r="GF3561" s="1"/>
      <c r="GG3561" s="1"/>
      <c r="GH3561" s="1"/>
      <c r="GI3561" s="1"/>
      <c r="GJ3561" s="1"/>
      <c r="GK3561"/>
      <c r="GL3561"/>
      <c r="GM3561"/>
      <c r="GN3561"/>
      <c r="GO3561"/>
      <c r="GP3561"/>
      <c r="GQ3561"/>
      <c r="GR3561"/>
      <c r="GS3561"/>
      <c r="GT3561"/>
      <c r="GU3561"/>
      <c r="GV3561"/>
      <c r="GW3561"/>
      <c r="GX3561"/>
      <c r="GY3561"/>
      <c r="GZ3561"/>
      <c r="HA3561"/>
      <c r="HB3561"/>
      <c r="HC3561"/>
      <c r="HD3561"/>
      <c r="HE3561"/>
    </row>
    <row r="3562" spans="4:213" s="25" customFormat="1" x14ac:dyDescent="0.25">
      <c r="D3562" s="19"/>
      <c r="E3562" s="19"/>
      <c r="F3562" s="20"/>
      <c r="G3562" s="20"/>
      <c r="H3562" s="20"/>
      <c r="I3562" s="20"/>
      <c r="J3562" s="21"/>
      <c r="K3562" s="21"/>
      <c r="L3562" s="20"/>
      <c r="M3562" s="20"/>
      <c r="N3562" s="22"/>
      <c r="O3562" s="22"/>
      <c r="P3562" s="22"/>
      <c r="Q3562" s="22"/>
      <c r="R3562" s="19"/>
      <c r="S3562" s="19"/>
      <c r="T3562" s="19"/>
      <c r="U3562" s="20"/>
      <c r="V3562" s="20"/>
      <c r="W3562" s="20"/>
      <c r="X3562" s="27"/>
      <c r="Y3562" s="253"/>
      <c r="Z3562" s="30"/>
      <c r="AA3562" s="30"/>
      <c r="AB3562" s="31"/>
      <c r="AC3562" s="31"/>
      <c r="AD3562" s="31"/>
      <c r="AE3562" s="31"/>
      <c r="AF3562" s="31"/>
      <c r="AG3562" s="241"/>
      <c r="AH3562" s="31"/>
      <c r="AI3562" s="31"/>
      <c r="AJ3562" s="31"/>
      <c r="AK3562" s="31"/>
      <c r="AL3562" s="120"/>
      <c r="AQ3562" s="26"/>
      <c r="AW3562" s="19"/>
      <c r="AX3562" s="19"/>
      <c r="AY3562" s="19"/>
      <c r="AZ3562" s="19"/>
      <c r="BA3562" s="19"/>
      <c r="BB3562" s="19"/>
      <c r="BC3562" s="1"/>
      <c r="BD3562"/>
      <c r="BE3562"/>
      <c r="BF3562" s="1"/>
      <c r="BG3562"/>
      <c r="BH3562"/>
      <c r="BI3562"/>
      <c r="BJ3562" s="1"/>
      <c r="BK3562" s="1"/>
      <c r="BL3562"/>
      <c r="BM3562" s="1"/>
      <c r="BN3562" s="1"/>
      <c r="BO3562" s="1"/>
      <c r="BP3562" s="1"/>
      <c r="BQ3562" s="1"/>
      <c r="BR3562" s="1"/>
      <c r="BS3562" s="1"/>
      <c r="BT3562" s="22"/>
      <c r="BU3562" s="1"/>
      <c r="BV3562" s="1"/>
      <c r="BW3562" s="1"/>
      <c r="BX3562" s="1"/>
      <c r="BY3562" s="1"/>
      <c r="BZ3562" s="1"/>
      <c r="CA3562" s="1"/>
      <c r="CB3562" s="1"/>
      <c r="CC3562" s="1"/>
      <c r="CD3562" s="1"/>
      <c r="CE3562" s="1"/>
      <c r="CF3562" s="1"/>
      <c r="CG3562" s="1"/>
      <c r="CH3562" s="1"/>
      <c r="CI3562" s="1"/>
      <c r="CJ3562" s="1"/>
      <c r="CK3562" s="1"/>
      <c r="CL3562" s="1"/>
      <c r="CM3562" s="1"/>
      <c r="CN3562" s="1"/>
      <c r="CO3562" s="1"/>
      <c r="CP3562" s="1"/>
      <c r="CQ3562" s="1"/>
      <c r="CR3562" s="1"/>
      <c r="CS3562" s="1"/>
      <c r="CT3562" s="1"/>
      <c r="CU3562" s="1"/>
      <c r="CV3562" s="1"/>
      <c r="CW3562" s="1"/>
      <c r="CX3562" s="1"/>
      <c r="CY3562" s="1"/>
      <c r="CZ3562" s="1"/>
      <c r="DA3562" s="1"/>
      <c r="DB3562" s="1"/>
      <c r="DC3562" s="1"/>
      <c r="DD3562" s="1"/>
      <c r="DE3562" s="1"/>
      <c r="DF3562" s="1"/>
      <c r="DG3562" s="1"/>
      <c r="DH3562" s="1"/>
      <c r="DI3562" s="1"/>
      <c r="DJ3562" s="1"/>
      <c r="DK3562" s="1"/>
      <c r="DL3562" s="1"/>
      <c r="DM3562" s="1"/>
      <c r="DN3562" s="1"/>
      <c r="DO3562" s="1"/>
      <c r="DP3562" s="1"/>
      <c r="DQ3562" s="1"/>
      <c r="DR3562" s="1"/>
      <c r="DS3562" s="1"/>
      <c r="DT3562" s="1"/>
      <c r="DU3562" s="1"/>
      <c r="DV3562" s="1"/>
      <c r="DW3562" s="1"/>
      <c r="DX3562" s="1"/>
      <c r="DY3562" s="1"/>
      <c r="DZ3562" s="1"/>
      <c r="EA3562" s="1"/>
      <c r="EB3562" s="1"/>
      <c r="EC3562" s="1"/>
      <c r="ED3562" s="1"/>
      <c r="EE3562" s="1"/>
      <c r="EF3562" s="1"/>
      <c r="EG3562" s="1"/>
      <c r="EH3562" s="1"/>
      <c r="EI3562" s="1"/>
      <c r="EJ3562" s="1"/>
      <c r="EK3562" s="1"/>
      <c r="EL3562" s="1"/>
      <c r="EM3562" s="1"/>
      <c r="EN3562" s="1"/>
      <c r="EO3562" s="1"/>
      <c r="EP3562" s="1"/>
      <c r="EQ3562" s="1"/>
      <c r="ER3562" s="1"/>
      <c r="ES3562" s="1"/>
      <c r="ET3562" s="1"/>
      <c r="EU3562" s="1"/>
      <c r="EV3562" s="1"/>
      <c r="EW3562" s="1"/>
      <c r="EX3562" s="1"/>
      <c r="EY3562" s="1"/>
      <c r="EZ3562" s="1"/>
      <c r="FA3562" s="1"/>
      <c r="FB3562" s="1"/>
      <c r="FC3562" s="1"/>
      <c r="FD3562" s="1"/>
      <c r="FE3562" s="1"/>
      <c r="FF3562" s="1"/>
      <c r="FG3562" s="1"/>
      <c r="FH3562" s="1"/>
      <c r="FI3562" s="1"/>
      <c r="FJ3562" s="1"/>
      <c r="FK3562" s="1"/>
      <c r="FL3562" s="1"/>
      <c r="FM3562" s="1"/>
      <c r="FN3562" s="1"/>
      <c r="FO3562" s="1"/>
      <c r="FP3562" s="1"/>
      <c r="FQ3562" s="1"/>
      <c r="FR3562" s="1"/>
      <c r="FS3562" s="1"/>
      <c r="FT3562" s="1"/>
      <c r="FU3562" s="1"/>
      <c r="FV3562" s="1"/>
      <c r="FW3562" s="1"/>
      <c r="FX3562" s="1"/>
      <c r="FY3562" s="1"/>
      <c r="FZ3562" s="1"/>
      <c r="GA3562" s="1"/>
      <c r="GB3562" s="1"/>
      <c r="GC3562" s="1"/>
      <c r="GD3562" s="1"/>
      <c r="GE3562" s="1"/>
      <c r="GF3562" s="1"/>
      <c r="GG3562" s="1"/>
      <c r="GH3562" s="1"/>
      <c r="GI3562" s="1"/>
      <c r="GJ3562" s="1"/>
      <c r="GK3562"/>
      <c r="GL3562"/>
      <c r="GM3562"/>
      <c r="GN3562"/>
      <c r="GO3562"/>
      <c r="GP3562"/>
      <c r="GQ3562"/>
      <c r="GR3562"/>
      <c r="GS3562"/>
      <c r="GT3562"/>
      <c r="GU3562"/>
      <c r="GV3562"/>
      <c r="GW3562"/>
      <c r="GX3562"/>
      <c r="GY3562"/>
      <c r="GZ3562"/>
      <c r="HA3562"/>
      <c r="HB3562"/>
      <c r="HC3562"/>
      <c r="HD3562"/>
      <c r="HE3562"/>
    </row>
    <row r="3563" spans="4:213" s="25" customFormat="1" x14ac:dyDescent="0.25">
      <c r="D3563" s="19"/>
      <c r="E3563" s="19"/>
      <c r="F3563" s="20"/>
      <c r="G3563" s="20"/>
      <c r="H3563" s="20"/>
      <c r="I3563" s="20"/>
      <c r="J3563" s="21"/>
      <c r="K3563" s="21"/>
      <c r="L3563" s="20"/>
      <c r="M3563" s="20"/>
      <c r="N3563" s="22"/>
      <c r="O3563" s="22"/>
      <c r="P3563" s="22"/>
      <c r="Q3563" s="22"/>
      <c r="R3563" s="19"/>
      <c r="S3563" s="19"/>
      <c r="T3563" s="19"/>
      <c r="U3563" s="20"/>
      <c r="V3563" s="20"/>
      <c r="W3563" s="20"/>
      <c r="X3563" s="27"/>
      <c r="Y3563" s="253"/>
      <c r="Z3563" s="30"/>
      <c r="AA3563" s="30"/>
      <c r="AB3563" s="31"/>
      <c r="AC3563" s="31"/>
      <c r="AD3563" s="31"/>
      <c r="AE3563" s="31"/>
      <c r="AF3563" s="31"/>
      <c r="AG3563" s="241"/>
      <c r="AH3563" s="31"/>
      <c r="AI3563" s="31"/>
      <c r="AJ3563" s="31"/>
      <c r="AK3563" s="31"/>
      <c r="AL3563" s="120"/>
      <c r="AQ3563" s="26"/>
      <c r="AW3563" s="19"/>
      <c r="AX3563" s="19"/>
      <c r="AY3563" s="19"/>
      <c r="AZ3563" s="19"/>
      <c r="BA3563" s="19"/>
      <c r="BB3563" s="19"/>
      <c r="BC3563" s="1"/>
      <c r="BD3563"/>
      <c r="BE3563"/>
      <c r="BF3563" s="1"/>
      <c r="BG3563"/>
      <c r="BH3563"/>
      <c r="BI3563"/>
      <c r="BJ3563" s="1"/>
      <c r="BK3563" s="1"/>
      <c r="BL3563"/>
      <c r="BM3563" s="1"/>
      <c r="BN3563" s="1"/>
      <c r="BO3563" s="1"/>
      <c r="BP3563" s="1"/>
      <c r="BQ3563" s="1"/>
      <c r="BR3563" s="1"/>
      <c r="BS3563" s="1"/>
      <c r="BT3563" s="22"/>
      <c r="BU3563" s="1"/>
      <c r="BV3563" s="1"/>
      <c r="BW3563" s="1"/>
      <c r="BX3563" s="1"/>
      <c r="BY3563" s="1"/>
      <c r="BZ3563" s="1"/>
      <c r="CA3563" s="1"/>
      <c r="CB3563" s="1"/>
      <c r="CC3563" s="1"/>
      <c r="CD3563" s="1"/>
      <c r="CE3563" s="1"/>
      <c r="CF3563" s="1"/>
      <c r="CG3563" s="1"/>
      <c r="CH3563" s="1"/>
      <c r="CI3563" s="1"/>
      <c r="CJ3563" s="1"/>
      <c r="CK3563" s="1"/>
      <c r="CL3563" s="1"/>
      <c r="CM3563" s="1"/>
      <c r="CN3563" s="1"/>
      <c r="CO3563" s="1"/>
      <c r="CP3563" s="1"/>
      <c r="CQ3563" s="1"/>
      <c r="CR3563" s="1"/>
      <c r="CS3563" s="1"/>
      <c r="CT3563" s="1"/>
      <c r="CU3563" s="1"/>
      <c r="CV3563" s="1"/>
      <c r="CW3563" s="1"/>
      <c r="CX3563" s="1"/>
      <c r="CY3563" s="1"/>
      <c r="CZ3563" s="1"/>
      <c r="DA3563" s="1"/>
      <c r="DB3563" s="1"/>
      <c r="DC3563" s="1"/>
      <c r="DD3563" s="1"/>
      <c r="DE3563" s="1"/>
      <c r="DF3563" s="1"/>
      <c r="DG3563" s="1"/>
      <c r="DH3563" s="1"/>
      <c r="DI3563" s="1"/>
      <c r="DJ3563" s="1"/>
      <c r="DK3563" s="1"/>
      <c r="DL3563" s="1"/>
      <c r="DM3563" s="1"/>
      <c r="DN3563" s="1"/>
      <c r="DO3563" s="1"/>
      <c r="DP3563" s="1"/>
      <c r="DQ3563" s="1"/>
      <c r="DR3563" s="1"/>
      <c r="DS3563" s="1"/>
      <c r="DT3563" s="1"/>
      <c r="DU3563" s="1"/>
      <c r="DV3563" s="1"/>
      <c r="DW3563" s="1"/>
      <c r="DX3563" s="1"/>
      <c r="DY3563" s="1"/>
      <c r="DZ3563" s="1"/>
      <c r="EA3563" s="1"/>
      <c r="EB3563" s="1"/>
      <c r="EC3563" s="1"/>
      <c r="ED3563" s="1"/>
      <c r="EE3563" s="1"/>
      <c r="EF3563" s="1"/>
      <c r="EG3563" s="1"/>
      <c r="EH3563" s="1"/>
      <c r="EI3563" s="1"/>
      <c r="EJ3563" s="1"/>
      <c r="EK3563" s="1"/>
      <c r="EL3563" s="1"/>
      <c r="EM3563" s="1"/>
      <c r="EN3563" s="1"/>
      <c r="EO3563" s="1"/>
      <c r="EP3563" s="1"/>
      <c r="EQ3563" s="1"/>
      <c r="ER3563" s="1"/>
      <c r="ES3563" s="1"/>
      <c r="ET3563" s="1"/>
      <c r="EU3563" s="1"/>
      <c r="EV3563" s="1"/>
      <c r="EW3563" s="1"/>
      <c r="EX3563" s="1"/>
      <c r="EY3563" s="1"/>
      <c r="EZ3563" s="1"/>
      <c r="FA3563" s="1"/>
      <c r="FB3563" s="1"/>
      <c r="FC3563" s="1"/>
      <c r="FD3563" s="1"/>
      <c r="FE3563" s="1"/>
      <c r="FF3563" s="1"/>
      <c r="FG3563" s="1"/>
      <c r="FH3563" s="1"/>
      <c r="FI3563" s="1"/>
      <c r="FJ3563" s="1"/>
      <c r="FK3563" s="1"/>
      <c r="FL3563" s="1"/>
      <c r="FM3563" s="1"/>
      <c r="FN3563" s="1"/>
      <c r="FO3563" s="1"/>
      <c r="FP3563" s="1"/>
      <c r="FQ3563" s="1"/>
      <c r="FR3563" s="1"/>
      <c r="FS3563" s="1"/>
      <c r="FT3563" s="1"/>
      <c r="FU3563" s="1"/>
      <c r="FV3563" s="1"/>
      <c r="FW3563" s="1"/>
      <c r="FX3563" s="1"/>
      <c r="FY3563" s="1"/>
      <c r="FZ3563" s="1"/>
      <c r="GA3563" s="1"/>
      <c r="GB3563" s="1"/>
      <c r="GC3563" s="1"/>
      <c r="GD3563" s="1"/>
      <c r="GE3563" s="1"/>
      <c r="GF3563" s="1"/>
      <c r="GG3563" s="1"/>
      <c r="GH3563" s="1"/>
      <c r="GI3563" s="1"/>
      <c r="GJ3563" s="1"/>
      <c r="GK3563"/>
      <c r="GL3563"/>
      <c r="GM3563"/>
      <c r="GN3563"/>
      <c r="GO3563"/>
      <c r="GP3563"/>
      <c r="GQ3563"/>
      <c r="GR3563"/>
      <c r="GS3563"/>
      <c r="GT3563"/>
      <c r="GU3563"/>
      <c r="GV3563"/>
      <c r="GW3563"/>
      <c r="GX3563"/>
      <c r="GY3563"/>
      <c r="GZ3563"/>
      <c r="HA3563"/>
      <c r="HB3563"/>
      <c r="HC3563"/>
      <c r="HD3563"/>
      <c r="HE3563"/>
    </row>
    <row r="3564" spans="4:213" s="25" customFormat="1" x14ac:dyDescent="0.25">
      <c r="D3564" s="19"/>
      <c r="E3564" s="19"/>
      <c r="F3564" s="20"/>
      <c r="G3564" s="20"/>
      <c r="H3564" s="20"/>
      <c r="I3564" s="20"/>
      <c r="J3564" s="21"/>
      <c r="K3564" s="21"/>
      <c r="L3564" s="20"/>
      <c r="M3564" s="20"/>
      <c r="N3564" s="22"/>
      <c r="O3564" s="22"/>
      <c r="P3564" s="22"/>
      <c r="Q3564" s="22"/>
      <c r="R3564" s="19"/>
      <c r="S3564" s="19"/>
      <c r="T3564" s="19"/>
      <c r="U3564" s="20"/>
      <c r="V3564" s="20"/>
      <c r="W3564" s="20"/>
      <c r="X3564" s="27"/>
      <c r="Y3564" s="253"/>
      <c r="Z3564" s="30"/>
      <c r="AA3564" s="30"/>
      <c r="AB3564" s="31"/>
      <c r="AC3564" s="31"/>
      <c r="AD3564" s="31"/>
      <c r="AE3564" s="31"/>
      <c r="AF3564" s="31"/>
      <c r="AG3564" s="241"/>
      <c r="AH3564" s="31"/>
      <c r="AI3564" s="31"/>
      <c r="AJ3564" s="31"/>
      <c r="AK3564" s="31"/>
      <c r="AL3564" s="120"/>
      <c r="AQ3564" s="26"/>
      <c r="AW3564" s="19"/>
      <c r="AX3564" s="19"/>
      <c r="AY3564" s="19"/>
      <c r="AZ3564" s="19"/>
      <c r="BA3564" s="19"/>
      <c r="BB3564" s="19"/>
      <c r="BC3564" s="1"/>
      <c r="BD3564"/>
      <c r="BE3564"/>
      <c r="BF3564" s="1"/>
      <c r="BG3564"/>
      <c r="BH3564"/>
      <c r="BI3564"/>
      <c r="BJ3564" s="1"/>
      <c r="BK3564" s="1"/>
      <c r="BL3564"/>
      <c r="BM3564" s="1"/>
      <c r="BN3564" s="1"/>
      <c r="BO3564" s="1"/>
      <c r="BP3564" s="1"/>
      <c r="BQ3564" s="1"/>
      <c r="BR3564" s="1"/>
      <c r="BS3564" s="1"/>
      <c r="BT3564" s="22"/>
      <c r="BU3564" s="1"/>
      <c r="BV3564" s="1"/>
      <c r="BW3564" s="1"/>
      <c r="BX3564" s="1"/>
      <c r="BY3564" s="1"/>
      <c r="BZ3564" s="1"/>
      <c r="CA3564" s="1"/>
      <c r="CB3564" s="1"/>
      <c r="CC3564" s="1"/>
      <c r="CD3564" s="1"/>
      <c r="CE3564" s="1"/>
      <c r="CF3564" s="1"/>
      <c r="CG3564" s="1"/>
      <c r="CH3564" s="1"/>
      <c r="CI3564" s="1"/>
      <c r="CJ3564" s="1"/>
      <c r="CK3564" s="1"/>
      <c r="CL3564" s="1"/>
      <c r="CM3564" s="1"/>
      <c r="CN3564" s="1"/>
      <c r="CO3564" s="1"/>
      <c r="CP3564" s="1"/>
      <c r="CQ3564" s="1"/>
      <c r="CR3564" s="1"/>
      <c r="CS3564" s="1"/>
      <c r="CT3564" s="1"/>
      <c r="CU3564" s="1"/>
      <c r="CV3564" s="1"/>
      <c r="CW3564" s="1"/>
      <c r="CX3564" s="1"/>
      <c r="CY3564" s="1"/>
      <c r="CZ3564" s="1"/>
      <c r="DA3564" s="1"/>
      <c r="DB3564" s="1"/>
      <c r="DC3564" s="1"/>
      <c r="DD3564" s="1"/>
      <c r="DE3564" s="1"/>
      <c r="DF3564" s="1"/>
      <c r="DG3564" s="1"/>
      <c r="DH3564" s="1"/>
      <c r="DI3564" s="1"/>
      <c r="DJ3564" s="1"/>
      <c r="DK3564" s="1"/>
      <c r="DL3564" s="1"/>
      <c r="DM3564" s="1"/>
      <c r="DN3564" s="1"/>
      <c r="DO3564" s="1"/>
      <c r="DP3564" s="1"/>
      <c r="DQ3564" s="1"/>
      <c r="DR3564" s="1"/>
      <c r="DS3564" s="1"/>
      <c r="DT3564" s="1"/>
      <c r="DU3564" s="1"/>
      <c r="DV3564" s="1"/>
      <c r="DW3564" s="1"/>
      <c r="DX3564" s="1"/>
      <c r="DY3564" s="1"/>
      <c r="DZ3564" s="1"/>
      <c r="EA3564" s="1"/>
      <c r="EB3564" s="1"/>
      <c r="EC3564" s="1"/>
      <c r="ED3564" s="1"/>
      <c r="EE3564" s="1"/>
      <c r="EF3564" s="1"/>
      <c r="EG3564" s="1"/>
      <c r="EH3564" s="1"/>
      <c r="EI3564" s="1"/>
      <c r="EJ3564" s="1"/>
      <c r="EK3564" s="1"/>
      <c r="EL3564" s="1"/>
      <c r="EM3564" s="1"/>
      <c r="EN3564" s="1"/>
      <c r="EO3564" s="1"/>
      <c r="EP3564" s="1"/>
      <c r="EQ3564" s="1"/>
      <c r="ER3564" s="1"/>
      <c r="ES3564" s="1"/>
      <c r="ET3564" s="1"/>
      <c r="EU3564" s="1"/>
      <c r="EV3564" s="1"/>
      <c r="EW3564" s="1"/>
      <c r="EX3564" s="1"/>
      <c r="EY3564" s="1"/>
      <c r="EZ3564" s="1"/>
      <c r="FA3564" s="1"/>
      <c r="FB3564" s="1"/>
      <c r="FC3564" s="1"/>
      <c r="FD3564" s="1"/>
      <c r="FE3564" s="1"/>
      <c r="FF3564" s="1"/>
      <c r="FG3564" s="1"/>
      <c r="FH3564" s="1"/>
      <c r="FI3564" s="1"/>
      <c r="FJ3564" s="1"/>
      <c r="FK3564" s="1"/>
      <c r="FL3564" s="1"/>
      <c r="FM3564" s="1"/>
      <c r="FN3564" s="1"/>
      <c r="FO3564" s="1"/>
      <c r="FP3564" s="1"/>
      <c r="FQ3564" s="1"/>
      <c r="FR3564" s="1"/>
      <c r="FS3564" s="1"/>
      <c r="FT3564" s="1"/>
      <c r="FU3564" s="1"/>
      <c r="FV3564" s="1"/>
      <c r="FW3564" s="1"/>
      <c r="FX3564" s="1"/>
      <c r="FY3564" s="1"/>
      <c r="FZ3564" s="1"/>
      <c r="GA3564" s="1"/>
      <c r="GB3564" s="1"/>
      <c r="GC3564" s="1"/>
      <c r="GD3564" s="1"/>
      <c r="GE3564" s="1"/>
      <c r="GF3564" s="1"/>
      <c r="GG3564" s="1"/>
      <c r="GH3564" s="1"/>
      <c r="GI3564" s="1"/>
      <c r="GJ3564" s="1"/>
      <c r="GK3564"/>
      <c r="GL3564"/>
      <c r="GM3564"/>
      <c r="GN3564"/>
      <c r="GO3564"/>
      <c r="GP3564"/>
      <c r="GQ3564"/>
      <c r="GR3564"/>
      <c r="GS3564"/>
      <c r="GT3564"/>
      <c r="GU3564"/>
      <c r="GV3564"/>
      <c r="GW3564"/>
      <c r="GX3564"/>
      <c r="GY3564"/>
      <c r="GZ3564"/>
      <c r="HA3564"/>
      <c r="HB3564"/>
      <c r="HC3564"/>
      <c r="HD3564"/>
      <c r="HE3564"/>
    </row>
    <row r="3565" spans="4:213" s="25" customFormat="1" x14ac:dyDescent="0.25">
      <c r="D3565" s="19"/>
      <c r="E3565" s="19"/>
      <c r="F3565" s="20"/>
      <c r="G3565" s="20"/>
      <c r="H3565" s="20"/>
      <c r="I3565" s="20"/>
      <c r="J3565" s="21"/>
      <c r="K3565" s="21"/>
      <c r="L3565" s="20"/>
      <c r="M3565" s="20"/>
      <c r="N3565" s="22"/>
      <c r="O3565" s="22"/>
      <c r="P3565" s="22"/>
      <c r="Q3565" s="22"/>
      <c r="R3565" s="19"/>
      <c r="S3565" s="19"/>
      <c r="T3565" s="19"/>
      <c r="U3565" s="20"/>
      <c r="V3565" s="20"/>
      <c r="W3565" s="20"/>
      <c r="X3565" s="27"/>
      <c r="Y3565" s="253"/>
      <c r="Z3565" s="30"/>
      <c r="AA3565" s="30"/>
      <c r="AB3565" s="31"/>
      <c r="AC3565" s="31"/>
      <c r="AD3565" s="31"/>
      <c r="AE3565" s="31"/>
      <c r="AF3565" s="31"/>
      <c r="AG3565" s="241"/>
      <c r="AH3565" s="31"/>
      <c r="AI3565" s="31"/>
      <c r="AJ3565" s="31"/>
      <c r="AK3565" s="31"/>
      <c r="AL3565" s="120"/>
      <c r="AQ3565" s="26"/>
      <c r="AW3565" s="19"/>
      <c r="AX3565" s="19"/>
      <c r="AY3565" s="19"/>
      <c r="AZ3565" s="19"/>
      <c r="BA3565" s="19"/>
      <c r="BB3565" s="19"/>
      <c r="BC3565" s="1"/>
      <c r="BD3565"/>
      <c r="BE3565"/>
      <c r="BF3565" s="1"/>
      <c r="BG3565"/>
      <c r="BH3565"/>
      <c r="BI3565"/>
      <c r="BJ3565" s="1"/>
      <c r="BK3565" s="1"/>
      <c r="BL3565"/>
      <c r="BM3565" s="1"/>
      <c r="BN3565" s="1"/>
      <c r="BO3565" s="1"/>
      <c r="BP3565" s="1"/>
      <c r="BQ3565" s="1"/>
      <c r="BR3565" s="1"/>
      <c r="BS3565" s="1"/>
      <c r="BT3565" s="22"/>
      <c r="BU3565" s="1"/>
      <c r="BV3565" s="1"/>
      <c r="BW3565" s="1"/>
      <c r="BX3565" s="1"/>
      <c r="BY3565" s="1"/>
      <c r="BZ3565" s="1"/>
      <c r="CA3565" s="1"/>
      <c r="CB3565" s="1"/>
      <c r="CC3565" s="1"/>
      <c r="CD3565" s="1"/>
      <c r="CE3565" s="1"/>
      <c r="CF3565" s="1"/>
      <c r="CG3565" s="1"/>
      <c r="CH3565" s="1"/>
      <c r="CI3565" s="1"/>
      <c r="CJ3565" s="1"/>
      <c r="CK3565" s="1"/>
      <c r="CL3565" s="1"/>
      <c r="CM3565" s="1"/>
      <c r="CN3565" s="1"/>
      <c r="CO3565" s="1"/>
      <c r="CP3565" s="1"/>
      <c r="CQ3565" s="1"/>
      <c r="CR3565" s="1"/>
      <c r="CS3565" s="1"/>
      <c r="CT3565" s="1"/>
      <c r="CU3565" s="1"/>
      <c r="CV3565" s="1"/>
      <c r="CW3565" s="1"/>
      <c r="CX3565" s="1"/>
      <c r="CY3565" s="1"/>
      <c r="CZ3565" s="1"/>
      <c r="DA3565" s="1"/>
      <c r="DB3565" s="1"/>
      <c r="DC3565" s="1"/>
      <c r="DD3565" s="1"/>
      <c r="DE3565" s="1"/>
      <c r="DF3565" s="1"/>
      <c r="DG3565" s="1"/>
      <c r="DH3565" s="1"/>
      <c r="DI3565" s="1"/>
      <c r="DJ3565" s="1"/>
      <c r="DK3565" s="1"/>
      <c r="DL3565" s="1"/>
      <c r="DM3565" s="1"/>
      <c r="DN3565" s="1"/>
      <c r="DO3565" s="1"/>
      <c r="DP3565" s="1"/>
      <c r="DQ3565" s="1"/>
      <c r="DR3565" s="1"/>
      <c r="DS3565" s="1"/>
      <c r="DT3565" s="1"/>
      <c r="DU3565" s="1"/>
      <c r="DV3565" s="1"/>
      <c r="DW3565" s="1"/>
      <c r="DX3565" s="1"/>
      <c r="DY3565" s="1"/>
      <c r="DZ3565" s="1"/>
      <c r="EA3565" s="1"/>
      <c r="EB3565" s="1"/>
      <c r="EC3565" s="1"/>
      <c r="ED3565" s="1"/>
      <c r="EE3565" s="1"/>
      <c r="EF3565" s="1"/>
      <c r="EG3565" s="1"/>
      <c r="EH3565" s="1"/>
      <c r="EI3565" s="1"/>
      <c r="EJ3565" s="1"/>
      <c r="EK3565" s="1"/>
      <c r="EL3565" s="1"/>
      <c r="EM3565" s="1"/>
      <c r="EN3565" s="1"/>
      <c r="EO3565" s="1"/>
      <c r="EP3565" s="1"/>
      <c r="EQ3565" s="1"/>
      <c r="ER3565" s="1"/>
      <c r="ES3565" s="1"/>
      <c r="ET3565" s="1"/>
      <c r="EU3565" s="1"/>
      <c r="EV3565" s="1"/>
      <c r="EW3565" s="1"/>
      <c r="EX3565" s="1"/>
      <c r="EY3565" s="1"/>
      <c r="EZ3565" s="1"/>
      <c r="FA3565" s="1"/>
      <c r="FB3565" s="1"/>
      <c r="FC3565" s="1"/>
      <c r="FD3565" s="1"/>
      <c r="FE3565" s="1"/>
      <c r="FF3565" s="1"/>
      <c r="FG3565" s="1"/>
      <c r="FH3565" s="1"/>
      <c r="FI3565" s="1"/>
      <c r="FJ3565" s="1"/>
      <c r="FK3565" s="1"/>
      <c r="FL3565" s="1"/>
      <c r="FM3565" s="1"/>
      <c r="FN3565" s="1"/>
      <c r="FO3565" s="1"/>
      <c r="FP3565" s="1"/>
      <c r="FQ3565" s="1"/>
      <c r="FR3565" s="1"/>
      <c r="FS3565" s="1"/>
      <c r="FT3565" s="1"/>
      <c r="FU3565" s="1"/>
      <c r="FV3565" s="1"/>
      <c r="FW3565" s="1"/>
      <c r="FX3565" s="1"/>
      <c r="FY3565" s="1"/>
      <c r="FZ3565" s="1"/>
      <c r="GA3565" s="1"/>
      <c r="GB3565" s="1"/>
      <c r="GC3565" s="1"/>
      <c r="GD3565" s="1"/>
      <c r="GE3565" s="1"/>
      <c r="GF3565" s="1"/>
      <c r="GG3565" s="1"/>
      <c r="GH3565" s="1"/>
      <c r="GI3565" s="1"/>
      <c r="GJ3565" s="1"/>
      <c r="GK3565"/>
      <c r="GL3565"/>
      <c r="GM3565"/>
      <c r="GN3565"/>
      <c r="GO3565"/>
      <c r="GP3565"/>
      <c r="GQ3565"/>
      <c r="GR3565"/>
      <c r="GS3565"/>
      <c r="GT3565"/>
      <c r="GU3565"/>
      <c r="GV3565"/>
      <c r="GW3565"/>
      <c r="GX3565"/>
      <c r="GY3565"/>
      <c r="GZ3565"/>
      <c r="HA3565"/>
      <c r="HB3565"/>
      <c r="HC3565"/>
      <c r="HD3565"/>
      <c r="HE3565"/>
    </row>
    <row r="3566" spans="4:213" s="25" customFormat="1" x14ac:dyDescent="0.25">
      <c r="D3566" s="19"/>
      <c r="E3566" s="19"/>
      <c r="F3566" s="20"/>
      <c r="G3566" s="20"/>
      <c r="H3566" s="20"/>
      <c r="I3566" s="20"/>
      <c r="J3566" s="21"/>
      <c r="K3566" s="21"/>
      <c r="L3566" s="20"/>
      <c r="M3566" s="20"/>
      <c r="N3566" s="22"/>
      <c r="O3566" s="22"/>
      <c r="P3566" s="22"/>
      <c r="Q3566" s="22"/>
      <c r="R3566" s="19"/>
      <c r="S3566" s="19"/>
      <c r="T3566" s="19"/>
      <c r="U3566" s="20"/>
      <c r="V3566" s="20"/>
      <c r="W3566" s="20"/>
      <c r="X3566" s="27"/>
      <c r="Y3566" s="253"/>
      <c r="Z3566" s="30"/>
      <c r="AA3566" s="30"/>
      <c r="AB3566" s="31"/>
      <c r="AC3566" s="31"/>
      <c r="AD3566" s="31"/>
      <c r="AE3566" s="31"/>
      <c r="AF3566" s="31"/>
      <c r="AG3566" s="241"/>
      <c r="AH3566" s="31"/>
      <c r="AI3566" s="31"/>
      <c r="AJ3566" s="31"/>
      <c r="AK3566" s="31"/>
      <c r="AL3566" s="120"/>
      <c r="AQ3566" s="26"/>
      <c r="AW3566" s="19"/>
      <c r="AX3566" s="19"/>
      <c r="AY3566" s="19"/>
      <c r="AZ3566" s="19"/>
      <c r="BA3566" s="19"/>
      <c r="BB3566" s="19"/>
      <c r="BC3566" s="1"/>
      <c r="BD3566"/>
      <c r="BE3566"/>
      <c r="BF3566" s="1"/>
      <c r="BG3566"/>
      <c r="BH3566"/>
      <c r="BI3566"/>
      <c r="BJ3566" s="1"/>
      <c r="BK3566" s="1"/>
      <c r="BL3566"/>
      <c r="BM3566" s="1"/>
      <c r="BN3566" s="1"/>
      <c r="BO3566" s="1"/>
      <c r="BP3566" s="1"/>
      <c r="BQ3566" s="1"/>
      <c r="BR3566" s="1"/>
      <c r="BS3566" s="1"/>
      <c r="BT3566" s="22"/>
      <c r="BU3566" s="1"/>
      <c r="BV3566" s="1"/>
      <c r="BW3566" s="1"/>
      <c r="BX3566" s="1"/>
      <c r="BY3566" s="1"/>
      <c r="BZ3566" s="1"/>
      <c r="CA3566" s="1"/>
      <c r="CB3566" s="1"/>
      <c r="CC3566" s="1"/>
      <c r="CD3566" s="1"/>
      <c r="CE3566" s="1"/>
      <c r="CF3566" s="1"/>
      <c r="CG3566" s="1"/>
      <c r="CH3566" s="1"/>
      <c r="CI3566" s="1"/>
      <c r="CJ3566" s="1"/>
      <c r="CK3566" s="1"/>
      <c r="CL3566" s="1"/>
      <c r="CM3566" s="1"/>
      <c r="CN3566" s="1"/>
      <c r="CO3566" s="1"/>
      <c r="CP3566" s="1"/>
      <c r="CQ3566" s="1"/>
      <c r="CR3566" s="1"/>
      <c r="CS3566" s="1"/>
      <c r="CT3566" s="1"/>
      <c r="CU3566" s="1"/>
      <c r="CV3566" s="1"/>
      <c r="CW3566" s="1"/>
      <c r="CX3566" s="1"/>
      <c r="CY3566" s="1"/>
      <c r="CZ3566" s="1"/>
      <c r="DA3566" s="1"/>
      <c r="DB3566" s="1"/>
      <c r="DC3566" s="1"/>
      <c r="DD3566" s="1"/>
      <c r="DE3566" s="1"/>
      <c r="DF3566" s="1"/>
      <c r="DG3566" s="1"/>
      <c r="DH3566" s="1"/>
      <c r="DI3566" s="1"/>
      <c r="DJ3566" s="1"/>
      <c r="DK3566" s="1"/>
      <c r="DL3566" s="1"/>
      <c r="DM3566" s="1"/>
      <c r="DN3566" s="1"/>
      <c r="DO3566" s="1"/>
      <c r="DP3566" s="1"/>
      <c r="DQ3566" s="1"/>
      <c r="DR3566" s="1"/>
      <c r="DS3566" s="1"/>
      <c r="DT3566" s="1"/>
      <c r="DU3566" s="1"/>
      <c r="DV3566" s="1"/>
      <c r="DW3566" s="1"/>
      <c r="DX3566" s="1"/>
      <c r="DY3566" s="1"/>
      <c r="DZ3566" s="1"/>
      <c r="EA3566" s="1"/>
      <c r="EB3566" s="1"/>
      <c r="EC3566" s="1"/>
      <c r="ED3566" s="1"/>
      <c r="EE3566" s="1"/>
      <c r="EF3566" s="1"/>
      <c r="EG3566" s="1"/>
      <c r="EH3566" s="1"/>
      <c r="EI3566" s="1"/>
      <c r="EJ3566" s="1"/>
      <c r="EK3566" s="1"/>
      <c r="EL3566" s="1"/>
      <c r="EM3566" s="1"/>
      <c r="EN3566" s="1"/>
      <c r="EO3566" s="1"/>
      <c r="EP3566" s="1"/>
      <c r="EQ3566" s="1"/>
      <c r="ER3566" s="1"/>
      <c r="ES3566" s="1"/>
      <c r="ET3566" s="1"/>
      <c r="EU3566" s="1"/>
      <c r="EV3566" s="1"/>
      <c r="EW3566" s="1"/>
      <c r="EX3566" s="1"/>
      <c r="EY3566" s="1"/>
      <c r="EZ3566" s="1"/>
      <c r="FA3566" s="1"/>
      <c r="FB3566" s="1"/>
      <c r="FC3566" s="1"/>
      <c r="FD3566" s="1"/>
      <c r="FE3566" s="1"/>
      <c r="FF3566" s="1"/>
      <c r="FG3566" s="1"/>
      <c r="FH3566" s="1"/>
      <c r="FI3566" s="1"/>
      <c r="FJ3566" s="1"/>
      <c r="FK3566" s="1"/>
      <c r="FL3566" s="1"/>
      <c r="FM3566" s="1"/>
      <c r="FN3566" s="1"/>
      <c r="FO3566" s="1"/>
      <c r="FP3566" s="1"/>
      <c r="FQ3566" s="1"/>
      <c r="FR3566" s="1"/>
      <c r="FS3566" s="1"/>
      <c r="FT3566" s="1"/>
      <c r="FU3566" s="1"/>
      <c r="FV3566" s="1"/>
      <c r="FW3566" s="1"/>
      <c r="FX3566" s="1"/>
      <c r="FY3566" s="1"/>
      <c r="FZ3566" s="1"/>
      <c r="GA3566" s="1"/>
      <c r="GB3566" s="1"/>
      <c r="GC3566" s="1"/>
      <c r="GD3566" s="1"/>
      <c r="GE3566" s="1"/>
      <c r="GF3566" s="1"/>
      <c r="GG3566" s="1"/>
      <c r="GH3566" s="1"/>
      <c r="GI3566" s="1"/>
      <c r="GJ3566" s="1"/>
      <c r="GK3566"/>
      <c r="GL3566"/>
      <c r="GM3566"/>
      <c r="GN3566"/>
      <c r="GO3566"/>
      <c r="GP3566"/>
      <c r="GQ3566"/>
      <c r="GR3566"/>
      <c r="GS3566"/>
      <c r="GT3566"/>
      <c r="GU3566"/>
      <c r="GV3566"/>
      <c r="GW3566"/>
      <c r="GX3566"/>
      <c r="GY3566"/>
      <c r="GZ3566"/>
      <c r="HA3566"/>
      <c r="HB3566"/>
      <c r="HC3566"/>
      <c r="HD3566"/>
      <c r="HE3566"/>
    </row>
    <row r="3567" spans="4:213" s="25" customFormat="1" x14ac:dyDescent="0.25">
      <c r="D3567" s="19"/>
      <c r="E3567" s="19"/>
      <c r="F3567" s="20"/>
      <c r="G3567" s="20"/>
      <c r="H3567" s="20"/>
      <c r="I3567" s="20"/>
      <c r="J3567" s="21"/>
      <c r="K3567" s="21"/>
      <c r="L3567" s="20"/>
      <c r="M3567" s="20"/>
      <c r="N3567" s="22"/>
      <c r="O3567" s="22"/>
      <c r="P3567" s="22"/>
      <c r="Q3567" s="22"/>
      <c r="R3567" s="19"/>
      <c r="S3567" s="19"/>
      <c r="T3567" s="19"/>
      <c r="U3567" s="20"/>
      <c r="V3567" s="20"/>
      <c r="W3567" s="20"/>
      <c r="X3567" s="27"/>
      <c r="Y3567" s="253"/>
      <c r="Z3567" s="30"/>
      <c r="AA3567" s="30"/>
      <c r="AB3567" s="31"/>
      <c r="AC3567" s="31"/>
      <c r="AD3567" s="31"/>
      <c r="AE3567" s="31"/>
      <c r="AF3567" s="31"/>
      <c r="AG3567" s="241"/>
      <c r="AH3567" s="31"/>
      <c r="AI3567" s="31"/>
      <c r="AJ3567" s="31"/>
      <c r="AK3567" s="31"/>
      <c r="AL3567" s="120"/>
      <c r="AQ3567" s="26"/>
      <c r="AW3567" s="19"/>
      <c r="AX3567" s="19"/>
      <c r="AY3567" s="19"/>
      <c r="AZ3567" s="19"/>
      <c r="BA3567" s="19"/>
      <c r="BB3567" s="19"/>
      <c r="BC3567" s="1"/>
      <c r="BD3567"/>
      <c r="BE3567"/>
      <c r="BF3567" s="1"/>
      <c r="BG3567"/>
      <c r="BH3567"/>
      <c r="BI3567"/>
      <c r="BJ3567" s="1"/>
      <c r="BK3567" s="1"/>
      <c r="BL3567"/>
      <c r="BM3567" s="1"/>
      <c r="BN3567" s="1"/>
      <c r="BO3567" s="1"/>
      <c r="BP3567" s="1"/>
      <c r="BQ3567" s="1"/>
      <c r="BR3567" s="1"/>
      <c r="BS3567" s="1"/>
      <c r="BT3567" s="22"/>
      <c r="BU3567" s="1"/>
      <c r="BV3567" s="1"/>
      <c r="BW3567" s="1"/>
      <c r="BX3567" s="1"/>
      <c r="BY3567" s="1"/>
      <c r="BZ3567" s="1"/>
      <c r="CA3567" s="1"/>
      <c r="CB3567" s="1"/>
      <c r="CC3567" s="1"/>
      <c r="CD3567" s="1"/>
      <c r="CE3567" s="1"/>
      <c r="CF3567" s="1"/>
      <c r="CG3567" s="1"/>
      <c r="CH3567" s="1"/>
      <c r="CI3567" s="1"/>
      <c r="CJ3567" s="1"/>
      <c r="CK3567" s="1"/>
      <c r="CL3567" s="1"/>
      <c r="CM3567" s="1"/>
      <c r="CN3567" s="1"/>
      <c r="CO3567" s="1"/>
      <c r="CP3567" s="1"/>
      <c r="CQ3567" s="1"/>
      <c r="CR3567" s="1"/>
      <c r="CS3567" s="1"/>
      <c r="CT3567" s="1"/>
      <c r="CU3567" s="1"/>
      <c r="CV3567" s="1"/>
      <c r="CW3567" s="1"/>
      <c r="CX3567" s="1"/>
      <c r="CY3567" s="1"/>
      <c r="CZ3567" s="1"/>
      <c r="DA3567" s="1"/>
      <c r="DB3567" s="1"/>
      <c r="DC3567" s="1"/>
      <c r="DD3567" s="1"/>
      <c r="DE3567" s="1"/>
      <c r="DF3567" s="1"/>
      <c r="DG3567" s="1"/>
      <c r="DH3567" s="1"/>
      <c r="DI3567" s="1"/>
      <c r="DJ3567" s="1"/>
      <c r="DK3567" s="1"/>
      <c r="DL3567" s="1"/>
      <c r="DM3567" s="1"/>
      <c r="DN3567" s="1"/>
      <c r="DO3567" s="1"/>
      <c r="DP3567" s="1"/>
      <c r="DQ3567" s="1"/>
      <c r="DR3567" s="1"/>
      <c r="DS3567" s="1"/>
      <c r="DT3567" s="1"/>
      <c r="DU3567" s="1"/>
      <c r="DV3567" s="1"/>
      <c r="DW3567" s="1"/>
      <c r="DX3567" s="1"/>
      <c r="DY3567" s="1"/>
      <c r="DZ3567" s="1"/>
      <c r="EA3567" s="1"/>
      <c r="EB3567" s="1"/>
      <c r="EC3567" s="1"/>
      <c r="ED3567" s="1"/>
      <c r="EE3567" s="1"/>
      <c r="EF3567" s="1"/>
      <c r="EG3567" s="1"/>
      <c r="EH3567" s="1"/>
      <c r="EI3567" s="1"/>
      <c r="EJ3567" s="1"/>
      <c r="EK3567" s="1"/>
      <c r="EL3567" s="1"/>
      <c r="EM3567" s="1"/>
      <c r="EN3567" s="1"/>
      <c r="EO3567" s="1"/>
      <c r="EP3567" s="1"/>
      <c r="EQ3567" s="1"/>
      <c r="ER3567" s="1"/>
      <c r="ES3567" s="1"/>
      <c r="ET3567" s="1"/>
      <c r="EU3567" s="1"/>
      <c r="EV3567" s="1"/>
      <c r="EW3567" s="1"/>
      <c r="EX3567" s="1"/>
      <c r="EY3567" s="1"/>
      <c r="EZ3567" s="1"/>
      <c r="FA3567" s="1"/>
      <c r="FB3567" s="1"/>
      <c r="FC3567" s="1"/>
      <c r="FD3567" s="1"/>
      <c r="FE3567" s="1"/>
      <c r="FF3567" s="1"/>
      <c r="FG3567" s="1"/>
      <c r="FH3567" s="1"/>
      <c r="FI3567" s="1"/>
      <c r="FJ3567" s="1"/>
      <c r="FK3567" s="1"/>
      <c r="FL3567" s="1"/>
      <c r="FM3567" s="1"/>
      <c r="FN3567" s="1"/>
      <c r="FO3567" s="1"/>
      <c r="FP3567" s="1"/>
      <c r="FQ3567" s="1"/>
      <c r="FR3567" s="1"/>
      <c r="FS3567" s="1"/>
      <c r="FT3567" s="1"/>
      <c r="FU3567" s="1"/>
      <c r="FV3567" s="1"/>
      <c r="FW3567" s="1"/>
      <c r="FX3567" s="1"/>
      <c r="FY3567" s="1"/>
      <c r="FZ3567" s="1"/>
      <c r="GA3567" s="1"/>
      <c r="GB3567" s="1"/>
      <c r="GC3567" s="1"/>
      <c r="GD3567" s="1"/>
      <c r="GE3567" s="1"/>
      <c r="GF3567" s="1"/>
      <c r="GG3567" s="1"/>
      <c r="GH3567" s="1"/>
      <c r="GI3567" s="1"/>
      <c r="GJ3567" s="1"/>
      <c r="GK3567"/>
      <c r="GL3567"/>
      <c r="GM3567"/>
      <c r="GN3567"/>
      <c r="GO3567"/>
      <c r="GP3567"/>
      <c r="GQ3567"/>
      <c r="GR3567"/>
      <c r="GS3567"/>
      <c r="GT3567"/>
      <c r="GU3567"/>
      <c r="GV3567"/>
      <c r="GW3567"/>
      <c r="GX3567"/>
      <c r="GY3567"/>
      <c r="GZ3567"/>
      <c r="HA3567"/>
      <c r="HB3567"/>
      <c r="HC3567"/>
      <c r="HD3567"/>
      <c r="HE3567"/>
    </row>
    <row r="3568" spans="4:213" s="25" customFormat="1" x14ac:dyDescent="0.25">
      <c r="D3568" s="19"/>
      <c r="E3568" s="19"/>
      <c r="F3568" s="20"/>
      <c r="G3568" s="20"/>
      <c r="H3568" s="20"/>
      <c r="I3568" s="20"/>
      <c r="J3568" s="21"/>
      <c r="K3568" s="21"/>
      <c r="L3568" s="20"/>
      <c r="M3568" s="20"/>
      <c r="N3568" s="22"/>
      <c r="O3568" s="22"/>
      <c r="P3568" s="22"/>
      <c r="Q3568" s="22"/>
      <c r="R3568" s="19"/>
      <c r="S3568" s="19"/>
      <c r="T3568" s="19"/>
      <c r="U3568" s="20"/>
      <c r="V3568" s="20"/>
      <c r="W3568" s="20"/>
      <c r="X3568" s="27"/>
      <c r="Y3568" s="253"/>
      <c r="Z3568" s="30"/>
      <c r="AA3568" s="30"/>
      <c r="AB3568" s="31"/>
      <c r="AC3568" s="31"/>
      <c r="AD3568" s="31"/>
      <c r="AE3568" s="31"/>
      <c r="AF3568" s="31"/>
      <c r="AG3568" s="241"/>
      <c r="AH3568" s="31"/>
      <c r="AI3568" s="31"/>
      <c r="AJ3568" s="31"/>
      <c r="AK3568" s="31"/>
      <c r="AL3568" s="120"/>
      <c r="AQ3568" s="26"/>
      <c r="AW3568" s="19"/>
      <c r="AX3568" s="19"/>
      <c r="AY3568" s="19"/>
      <c r="AZ3568" s="19"/>
      <c r="BA3568" s="19"/>
      <c r="BB3568" s="19"/>
      <c r="BC3568" s="1"/>
      <c r="BD3568"/>
      <c r="BE3568"/>
      <c r="BF3568" s="1"/>
      <c r="BG3568"/>
      <c r="BH3568"/>
      <c r="BI3568"/>
      <c r="BJ3568" s="1"/>
      <c r="BK3568" s="1"/>
      <c r="BL3568"/>
      <c r="BM3568" s="1"/>
      <c r="BN3568" s="1"/>
      <c r="BO3568" s="1"/>
      <c r="BP3568" s="1"/>
      <c r="BQ3568" s="1"/>
      <c r="BR3568" s="1"/>
      <c r="BS3568" s="1"/>
      <c r="BT3568" s="22"/>
      <c r="BU3568" s="1"/>
      <c r="BV3568" s="1"/>
      <c r="BW3568" s="1"/>
      <c r="BX3568" s="1"/>
      <c r="BY3568" s="1"/>
      <c r="BZ3568" s="1"/>
      <c r="CA3568" s="1"/>
      <c r="CB3568" s="1"/>
      <c r="CC3568" s="1"/>
      <c r="CD3568" s="1"/>
      <c r="CE3568" s="1"/>
      <c r="CF3568" s="1"/>
      <c r="CG3568" s="1"/>
      <c r="CH3568" s="1"/>
      <c r="CI3568" s="1"/>
      <c r="CJ3568" s="1"/>
      <c r="CK3568" s="1"/>
      <c r="CL3568" s="1"/>
      <c r="CM3568" s="1"/>
      <c r="CN3568" s="1"/>
      <c r="CO3568" s="1"/>
      <c r="CP3568" s="1"/>
      <c r="CQ3568" s="1"/>
      <c r="CR3568" s="1"/>
      <c r="CS3568" s="1"/>
      <c r="CT3568" s="1"/>
      <c r="CU3568" s="1"/>
      <c r="CV3568" s="1"/>
      <c r="CW3568" s="1"/>
      <c r="CX3568" s="1"/>
      <c r="CY3568" s="1"/>
      <c r="CZ3568" s="1"/>
      <c r="DA3568" s="1"/>
      <c r="DB3568" s="1"/>
      <c r="DC3568" s="1"/>
      <c r="DD3568" s="1"/>
      <c r="DE3568" s="1"/>
      <c r="DF3568" s="1"/>
      <c r="DG3568" s="1"/>
      <c r="DH3568" s="1"/>
      <c r="DI3568" s="1"/>
      <c r="DJ3568" s="1"/>
      <c r="DK3568" s="1"/>
      <c r="DL3568" s="1"/>
      <c r="DM3568" s="1"/>
      <c r="DN3568" s="1"/>
      <c r="DO3568" s="1"/>
      <c r="DP3568" s="1"/>
      <c r="DQ3568" s="1"/>
      <c r="DR3568" s="1"/>
      <c r="DS3568" s="1"/>
      <c r="DT3568" s="1"/>
      <c r="DU3568" s="1"/>
      <c r="DV3568" s="1"/>
      <c r="DW3568" s="1"/>
      <c r="DX3568" s="1"/>
      <c r="DY3568" s="1"/>
      <c r="DZ3568" s="1"/>
      <c r="EA3568" s="1"/>
      <c r="EB3568" s="1"/>
      <c r="EC3568" s="1"/>
      <c r="ED3568" s="1"/>
      <c r="EE3568" s="1"/>
      <c r="EF3568" s="1"/>
      <c r="EG3568" s="1"/>
      <c r="EH3568" s="1"/>
      <c r="EI3568" s="1"/>
      <c r="EJ3568" s="1"/>
      <c r="EK3568" s="1"/>
      <c r="EL3568" s="1"/>
      <c r="EM3568" s="1"/>
      <c r="EN3568" s="1"/>
      <c r="EO3568" s="1"/>
      <c r="EP3568" s="1"/>
      <c r="EQ3568" s="1"/>
      <c r="ER3568" s="1"/>
      <c r="ES3568" s="1"/>
      <c r="ET3568" s="1"/>
      <c r="EU3568" s="1"/>
      <c r="EV3568" s="1"/>
      <c r="EW3568" s="1"/>
      <c r="EX3568" s="1"/>
      <c r="EY3568" s="1"/>
      <c r="EZ3568" s="1"/>
      <c r="FA3568" s="1"/>
      <c r="FB3568" s="1"/>
      <c r="FC3568" s="1"/>
      <c r="FD3568" s="1"/>
      <c r="FE3568" s="1"/>
      <c r="FF3568" s="1"/>
      <c r="FG3568" s="1"/>
      <c r="FH3568" s="1"/>
      <c r="FI3568" s="1"/>
      <c r="FJ3568" s="1"/>
      <c r="FK3568" s="1"/>
      <c r="FL3568" s="1"/>
      <c r="FM3568" s="1"/>
      <c r="FN3568" s="1"/>
      <c r="FO3568" s="1"/>
      <c r="FP3568" s="1"/>
      <c r="FQ3568" s="1"/>
      <c r="FR3568" s="1"/>
      <c r="FS3568" s="1"/>
      <c r="FT3568" s="1"/>
      <c r="FU3568" s="1"/>
      <c r="FV3568" s="1"/>
      <c r="FW3568" s="1"/>
      <c r="FX3568" s="1"/>
      <c r="FY3568" s="1"/>
      <c r="FZ3568" s="1"/>
      <c r="GA3568" s="1"/>
      <c r="GB3568" s="1"/>
      <c r="GC3568" s="1"/>
      <c r="GD3568" s="1"/>
      <c r="GE3568" s="1"/>
      <c r="GF3568" s="1"/>
      <c r="GG3568" s="1"/>
      <c r="GH3568" s="1"/>
      <c r="GI3568" s="1"/>
      <c r="GJ3568" s="1"/>
      <c r="GK3568"/>
      <c r="GL3568"/>
      <c r="GM3568"/>
      <c r="GN3568"/>
      <c r="GO3568"/>
      <c r="GP3568"/>
      <c r="GQ3568"/>
      <c r="GR3568"/>
      <c r="GS3568"/>
      <c r="GT3568"/>
      <c r="GU3568"/>
      <c r="GV3568"/>
      <c r="GW3568"/>
      <c r="GX3568"/>
      <c r="GY3568"/>
      <c r="GZ3568"/>
      <c r="HA3568"/>
      <c r="HB3568"/>
      <c r="HC3568"/>
      <c r="HD3568"/>
      <c r="HE3568"/>
    </row>
    <row r="3569" spans="4:213" s="25" customFormat="1" x14ac:dyDescent="0.25">
      <c r="D3569" s="19"/>
      <c r="E3569" s="19"/>
      <c r="F3569" s="20"/>
      <c r="G3569" s="20"/>
      <c r="H3569" s="20"/>
      <c r="I3569" s="20"/>
      <c r="J3569" s="21"/>
      <c r="K3569" s="21"/>
      <c r="L3569" s="20"/>
      <c r="M3569" s="20"/>
      <c r="N3569" s="22"/>
      <c r="O3569" s="22"/>
      <c r="P3569" s="22"/>
      <c r="Q3569" s="22"/>
      <c r="R3569" s="19"/>
      <c r="S3569" s="19"/>
      <c r="T3569" s="19"/>
      <c r="U3569" s="20"/>
      <c r="V3569" s="20"/>
      <c r="W3569" s="20"/>
      <c r="X3569" s="27"/>
      <c r="Y3569" s="253"/>
      <c r="Z3569" s="30"/>
      <c r="AA3569" s="30"/>
      <c r="AB3569" s="31"/>
      <c r="AC3569" s="31"/>
      <c r="AD3569" s="31"/>
      <c r="AE3569" s="31"/>
      <c r="AF3569" s="31"/>
      <c r="AG3569" s="241"/>
      <c r="AH3569" s="31"/>
      <c r="AI3569" s="31"/>
      <c r="AJ3569" s="31"/>
      <c r="AK3569" s="31"/>
      <c r="AL3569" s="120"/>
      <c r="AQ3569" s="26"/>
      <c r="AW3569" s="19"/>
      <c r="AX3569" s="19"/>
      <c r="AY3569" s="19"/>
      <c r="AZ3569" s="19"/>
      <c r="BA3569" s="19"/>
      <c r="BB3569" s="19"/>
      <c r="BC3569" s="1"/>
      <c r="BD3569"/>
      <c r="BE3569"/>
      <c r="BF3569" s="1"/>
      <c r="BG3569"/>
      <c r="BH3569"/>
      <c r="BI3569"/>
      <c r="BJ3569" s="1"/>
      <c r="BK3569" s="1"/>
      <c r="BL3569"/>
      <c r="BM3569" s="1"/>
      <c r="BN3569" s="1"/>
      <c r="BO3569" s="1"/>
      <c r="BP3569" s="1"/>
      <c r="BQ3569" s="1"/>
      <c r="BR3569" s="1"/>
      <c r="BS3569" s="1"/>
      <c r="BT3569" s="22"/>
      <c r="BU3569" s="1"/>
      <c r="BV3569" s="1"/>
      <c r="BW3569" s="1"/>
      <c r="BX3569" s="1"/>
      <c r="BY3569" s="1"/>
      <c r="BZ3569" s="1"/>
      <c r="CA3569" s="1"/>
      <c r="CB3569" s="1"/>
      <c r="CC3569" s="1"/>
      <c r="CD3569" s="1"/>
      <c r="CE3569" s="1"/>
      <c r="CF3569" s="1"/>
      <c r="CG3569" s="1"/>
      <c r="CH3569" s="1"/>
      <c r="CI3569" s="1"/>
      <c r="CJ3569" s="1"/>
      <c r="CK3569" s="1"/>
      <c r="CL3569" s="1"/>
      <c r="CM3569" s="1"/>
      <c r="CN3569" s="1"/>
      <c r="CO3569" s="1"/>
      <c r="CP3569" s="1"/>
      <c r="CQ3569" s="1"/>
      <c r="CR3569" s="1"/>
      <c r="CS3569" s="1"/>
      <c r="CT3569" s="1"/>
      <c r="CU3569" s="1"/>
      <c r="CV3569" s="1"/>
      <c r="CW3569" s="1"/>
      <c r="CX3569" s="1"/>
      <c r="CY3569" s="1"/>
      <c r="CZ3569" s="1"/>
      <c r="DA3569" s="1"/>
      <c r="DB3569" s="1"/>
      <c r="DC3569" s="1"/>
      <c r="DD3569" s="1"/>
      <c r="DE3569" s="1"/>
      <c r="DF3569" s="1"/>
      <c r="DG3569" s="1"/>
      <c r="DH3569" s="1"/>
      <c r="DI3569" s="1"/>
      <c r="DJ3569" s="1"/>
      <c r="DK3569" s="1"/>
      <c r="DL3569" s="1"/>
      <c r="DM3569" s="1"/>
      <c r="DN3569" s="1"/>
      <c r="DO3569" s="1"/>
      <c r="DP3569" s="1"/>
      <c r="DQ3569" s="1"/>
      <c r="DR3569" s="1"/>
      <c r="DS3569" s="1"/>
      <c r="DT3569" s="1"/>
      <c r="DU3569" s="1"/>
      <c r="DV3569" s="1"/>
      <c r="DW3569" s="1"/>
      <c r="DX3569" s="1"/>
      <c r="DY3569" s="1"/>
      <c r="DZ3569" s="1"/>
      <c r="EA3569" s="1"/>
      <c r="EB3569" s="1"/>
      <c r="EC3569" s="1"/>
      <c r="ED3569" s="1"/>
      <c r="EE3569" s="1"/>
      <c r="EF3569" s="1"/>
      <c r="EG3569" s="1"/>
      <c r="EH3569" s="1"/>
      <c r="EI3569" s="1"/>
      <c r="EJ3569" s="1"/>
      <c r="EK3569" s="1"/>
      <c r="EL3569" s="1"/>
      <c r="EM3569" s="1"/>
      <c r="EN3569" s="1"/>
      <c r="EO3569" s="1"/>
      <c r="EP3569" s="1"/>
      <c r="EQ3569" s="1"/>
      <c r="ER3569" s="1"/>
      <c r="ES3569" s="1"/>
      <c r="ET3569" s="1"/>
      <c r="EU3569" s="1"/>
      <c r="EV3569" s="1"/>
      <c r="EW3569" s="1"/>
      <c r="EX3569" s="1"/>
      <c r="EY3569" s="1"/>
      <c r="EZ3569" s="1"/>
      <c r="FA3569" s="1"/>
      <c r="FB3569" s="1"/>
      <c r="FC3569" s="1"/>
      <c r="FD3569" s="1"/>
      <c r="FE3569" s="1"/>
      <c r="FF3569" s="1"/>
      <c r="FG3569" s="1"/>
      <c r="FH3569" s="1"/>
      <c r="FI3569" s="1"/>
      <c r="FJ3569" s="1"/>
      <c r="FK3569" s="1"/>
      <c r="FL3569" s="1"/>
      <c r="FM3569" s="1"/>
      <c r="FN3569" s="1"/>
      <c r="FO3569" s="1"/>
      <c r="FP3569" s="1"/>
      <c r="FQ3569" s="1"/>
      <c r="FR3569" s="1"/>
      <c r="FS3569" s="1"/>
      <c r="FT3569" s="1"/>
      <c r="FU3569" s="1"/>
      <c r="FV3569" s="1"/>
      <c r="FW3569" s="1"/>
      <c r="FX3569" s="1"/>
      <c r="FY3569" s="1"/>
      <c r="FZ3569" s="1"/>
      <c r="GA3569" s="1"/>
      <c r="GB3569" s="1"/>
      <c r="GC3569" s="1"/>
      <c r="GD3569" s="1"/>
      <c r="GE3569" s="1"/>
      <c r="GF3569" s="1"/>
      <c r="GG3569" s="1"/>
      <c r="GH3569" s="1"/>
      <c r="GI3569" s="1"/>
      <c r="GJ3569" s="1"/>
      <c r="GK3569"/>
      <c r="GL3569"/>
      <c r="GM3569"/>
      <c r="GN3569"/>
      <c r="GO3569"/>
      <c r="GP3569"/>
      <c r="GQ3569"/>
      <c r="GR3569"/>
      <c r="GS3569"/>
      <c r="GT3569"/>
      <c r="GU3569"/>
      <c r="GV3569"/>
      <c r="GW3569"/>
      <c r="GX3569"/>
      <c r="GY3569"/>
      <c r="GZ3569"/>
      <c r="HA3569"/>
      <c r="HB3569"/>
      <c r="HC3569"/>
      <c r="HD3569"/>
      <c r="HE3569"/>
    </row>
    <row r="3570" spans="4:213" s="25" customFormat="1" x14ac:dyDescent="0.25">
      <c r="D3570" s="19"/>
      <c r="E3570" s="19"/>
      <c r="F3570" s="20"/>
      <c r="G3570" s="20"/>
      <c r="H3570" s="20"/>
      <c r="I3570" s="20"/>
      <c r="J3570" s="21"/>
      <c r="K3570" s="21"/>
      <c r="L3570" s="20"/>
      <c r="M3570" s="20"/>
      <c r="N3570" s="22"/>
      <c r="O3570" s="22"/>
      <c r="P3570" s="22"/>
      <c r="Q3570" s="22"/>
      <c r="R3570" s="19"/>
      <c r="S3570" s="19"/>
      <c r="T3570" s="19"/>
      <c r="U3570" s="20"/>
      <c r="V3570" s="20"/>
      <c r="W3570" s="20"/>
      <c r="X3570" s="27"/>
      <c r="Y3570" s="253"/>
      <c r="Z3570" s="30"/>
      <c r="AA3570" s="30"/>
      <c r="AB3570" s="31"/>
      <c r="AC3570" s="31"/>
      <c r="AD3570" s="31"/>
      <c r="AE3570" s="31"/>
      <c r="AF3570" s="31"/>
      <c r="AG3570" s="241"/>
      <c r="AH3570" s="31"/>
      <c r="AI3570" s="31"/>
      <c r="AJ3570" s="31"/>
      <c r="AK3570" s="31"/>
      <c r="AL3570" s="120"/>
      <c r="AQ3570" s="26"/>
      <c r="AW3570" s="19"/>
      <c r="AX3570" s="19"/>
      <c r="AY3570" s="19"/>
      <c r="AZ3570" s="19"/>
      <c r="BA3570" s="19"/>
      <c r="BB3570" s="19"/>
      <c r="BC3570" s="1"/>
      <c r="BD3570"/>
      <c r="BE3570"/>
      <c r="BF3570" s="1"/>
      <c r="BG3570"/>
      <c r="BH3570"/>
      <c r="BI3570"/>
      <c r="BJ3570" s="1"/>
      <c r="BK3570" s="1"/>
      <c r="BL3570"/>
      <c r="BM3570" s="1"/>
      <c r="BN3570" s="1"/>
      <c r="BO3570" s="1"/>
      <c r="BP3570" s="1"/>
      <c r="BQ3570" s="1"/>
      <c r="BR3570" s="1"/>
      <c r="BS3570" s="1"/>
      <c r="BT3570" s="22"/>
      <c r="BU3570" s="1"/>
      <c r="BV3570" s="1"/>
      <c r="BW3570" s="1"/>
      <c r="BX3570" s="1"/>
      <c r="BY3570" s="1"/>
      <c r="BZ3570" s="1"/>
      <c r="CA3570" s="1"/>
      <c r="CB3570" s="1"/>
      <c r="CC3570" s="1"/>
      <c r="CD3570" s="1"/>
      <c r="CE3570" s="1"/>
      <c r="CF3570" s="1"/>
      <c r="CG3570" s="1"/>
      <c r="CH3570" s="1"/>
      <c r="CI3570" s="1"/>
      <c r="CJ3570" s="1"/>
      <c r="CK3570" s="1"/>
      <c r="CL3570" s="1"/>
      <c r="CM3570" s="1"/>
      <c r="CN3570" s="1"/>
      <c r="CO3570" s="1"/>
      <c r="CP3570" s="1"/>
      <c r="CQ3570" s="1"/>
      <c r="CR3570" s="1"/>
      <c r="CS3570" s="1"/>
      <c r="CT3570" s="1"/>
      <c r="CU3570" s="1"/>
      <c r="CV3570" s="1"/>
      <c r="CW3570" s="1"/>
      <c r="CX3570" s="1"/>
      <c r="CY3570" s="1"/>
      <c r="CZ3570" s="1"/>
      <c r="DA3570" s="1"/>
      <c r="DB3570" s="1"/>
      <c r="DC3570" s="1"/>
      <c r="DD3570" s="1"/>
      <c r="DE3570" s="1"/>
      <c r="DF3570" s="1"/>
      <c r="DG3570" s="1"/>
      <c r="DH3570" s="1"/>
      <c r="DI3570" s="1"/>
      <c r="DJ3570" s="1"/>
      <c r="DK3570" s="1"/>
      <c r="DL3570" s="1"/>
      <c r="DM3570" s="1"/>
      <c r="DN3570" s="1"/>
      <c r="DO3570" s="1"/>
      <c r="DP3570" s="1"/>
      <c r="DQ3570" s="1"/>
      <c r="DR3570" s="1"/>
      <c r="DS3570" s="1"/>
      <c r="DT3570" s="1"/>
      <c r="DU3570" s="1"/>
      <c r="DV3570" s="1"/>
      <c r="DW3570" s="1"/>
      <c r="DX3570" s="1"/>
      <c r="DY3570" s="1"/>
      <c r="DZ3570" s="1"/>
      <c r="EA3570" s="1"/>
      <c r="EB3570" s="1"/>
      <c r="EC3570" s="1"/>
      <c r="ED3570" s="1"/>
      <c r="EE3570" s="1"/>
      <c r="EF3570" s="1"/>
      <c r="EG3570" s="1"/>
      <c r="EH3570" s="1"/>
      <c r="EI3570" s="1"/>
      <c r="EJ3570" s="1"/>
      <c r="EK3570" s="1"/>
      <c r="EL3570" s="1"/>
      <c r="EM3570" s="1"/>
      <c r="EN3570" s="1"/>
      <c r="EO3570" s="1"/>
      <c r="EP3570" s="1"/>
      <c r="EQ3570" s="1"/>
      <c r="ER3570" s="1"/>
      <c r="ES3570" s="1"/>
      <c r="ET3570" s="1"/>
      <c r="EU3570" s="1"/>
      <c r="EV3570" s="1"/>
      <c r="EW3570" s="1"/>
      <c r="EX3570" s="1"/>
      <c r="EY3570" s="1"/>
      <c r="EZ3570" s="1"/>
      <c r="FA3570" s="1"/>
      <c r="FB3570" s="1"/>
      <c r="FC3570" s="1"/>
      <c r="FD3570" s="1"/>
      <c r="FE3570" s="1"/>
      <c r="FF3570" s="1"/>
      <c r="FG3570" s="1"/>
      <c r="FH3570" s="1"/>
      <c r="FI3570" s="1"/>
      <c r="FJ3570" s="1"/>
      <c r="FK3570" s="1"/>
      <c r="FL3570" s="1"/>
      <c r="FM3570" s="1"/>
      <c r="FN3570" s="1"/>
      <c r="FO3570" s="1"/>
      <c r="FP3570" s="1"/>
      <c r="FQ3570" s="1"/>
      <c r="FR3570" s="1"/>
      <c r="FS3570" s="1"/>
      <c r="FT3570" s="1"/>
      <c r="FU3570" s="1"/>
      <c r="FV3570" s="1"/>
      <c r="FW3570" s="1"/>
      <c r="FX3570" s="1"/>
      <c r="FY3570" s="1"/>
      <c r="FZ3570" s="1"/>
      <c r="GA3570" s="1"/>
      <c r="GB3570" s="1"/>
      <c r="GC3570" s="1"/>
      <c r="GD3570" s="1"/>
      <c r="GE3570" s="1"/>
      <c r="GF3570" s="1"/>
      <c r="GG3570" s="1"/>
      <c r="GH3570" s="1"/>
      <c r="GI3570" s="1"/>
      <c r="GJ3570" s="1"/>
      <c r="GK3570"/>
      <c r="GL3570"/>
      <c r="GM3570"/>
      <c r="GN3570"/>
      <c r="GO3570"/>
      <c r="GP3570"/>
      <c r="GQ3570"/>
      <c r="GR3570"/>
      <c r="GS3570"/>
      <c r="GT3570"/>
      <c r="GU3570"/>
      <c r="GV3570"/>
      <c r="GW3570"/>
      <c r="GX3570"/>
      <c r="GY3570"/>
      <c r="GZ3570"/>
      <c r="HA3570"/>
      <c r="HB3570"/>
      <c r="HC3570"/>
      <c r="HD3570"/>
      <c r="HE3570"/>
    </row>
    <row r="3571" spans="4:213" s="25" customFormat="1" x14ac:dyDescent="0.25">
      <c r="D3571" s="19"/>
      <c r="E3571" s="19"/>
      <c r="F3571" s="20"/>
      <c r="G3571" s="20"/>
      <c r="H3571" s="20"/>
      <c r="I3571" s="20"/>
      <c r="J3571" s="21"/>
      <c r="K3571" s="21"/>
      <c r="L3571" s="20"/>
      <c r="M3571" s="20"/>
      <c r="N3571" s="22"/>
      <c r="O3571" s="22"/>
      <c r="P3571" s="22"/>
      <c r="Q3571" s="22"/>
      <c r="R3571" s="19"/>
      <c r="S3571" s="19"/>
      <c r="T3571" s="19"/>
      <c r="U3571" s="20"/>
      <c r="V3571" s="20"/>
      <c r="W3571" s="20"/>
      <c r="X3571" s="27"/>
      <c r="Y3571" s="253"/>
      <c r="Z3571" s="30"/>
      <c r="AA3571" s="30"/>
      <c r="AB3571" s="31"/>
      <c r="AC3571" s="31"/>
      <c r="AD3571" s="31"/>
      <c r="AE3571" s="31"/>
      <c r="AF3571" s="31"/>
      <c r="AG3571" s="241"/>
      <c r="AH3571" s="31"/>
      <c r="AI3571" s="31"/>
      <c r="AJ3571" s="31"/>
      <c r="AK3571" s="31"/>
      <c r="AL3571" s="120"/>
      <c r="AQ3571" s="26"/>
      <c r="AW3571" s="19"/>
      <c r="AX3571" s="19"/>
      <c r="AY3571" s="19"/>
      <c r="AZ3571" s="19"/>
      <c r="BA3571" s="19"/>
      <c r="BB3571" s="19"/>
      <c r="BC3571" s="1"/>
      <c r="BD3571"/>
      <c r="BE3571"/>
      <c r="BF3571" s="1"/>
      <c r="BG3571"/>
      <c r="BH3571"/>
      <c r="BI3571"/>
      <c r="BJ3571" s="1"/>
      <c r="BK3571" s="1"/>
      <c r="BL3571"/>
      <c r="BM3571" s="1"/>
      <c r="BN3571" s="1"/>
      <c r="BO3571" s="1"/>
      <c r="BP3571" s="1"/>
      <c r="BQ3571" s="1"/>
      <c r="BR3571" s="1"/>
      <c r="BS3571" s="1"/>
      <c r="BT3571" s="22"/>
      <c r="BU3571" s="1"/>
      <c r="BV3571" s="1"/>
      <c r="BW3571" s="1"/>
      <c r="BX3571" s="1"/>
      <c r="BY3571" s="1"/>
      <c r="BZ3571" s="1"/>
      <c r="CA3571" s="1"/>
      <c r="CB3571" s="1"/>
      <c r="CC3571" s="1"/>
      <c r="CD3571" s="1"/>
      <c r="CE3571" s="1"/>
      <c r="CF3571" s="1"/>
      <c r="CG3571" s="1"/>
      <c r="CH3571" s="1"/>
      <c r="CI3571" s="1"/>
      <c r="CJ3571" s="1"/>
      <c r="CK3571" s="1"/>
      <c r="CL3571" s="1"/>
      <c r="CM3571" s="1"/>
      <c r="CN3571" s="1"/>
      <c r="CO3571" s="1"/>
      <c r="CP3571" s="1"/>
      <c r="CQ3571" s="1"/>
      <c r="CR3571" s="1"/>
      <c r="CS3571" s="1"/>
      <c r="CT3571" s="1"/>
      <c r="CU3571" s="1"/>
      <c r="CV3571" s="1"/>
      <c r="CW3571" s="1"/>
      <c r="CX3571" s="1"/>
      <c r="CY3571" s="1"/>
      <c r="CZ3571" s="1"/>
      <c r="DA3571" s="1"/>
      <c r="DB3571" s="1"/>
      <c r="DC3571" s="1"/>
      <c r="DD3571" s="1"/>
      <c r="DE3571" s="1"/>
      <c r="DF3571" s="1"/>
      <c r="DG3571" s="1"/>
      <c r="DH3571" s="1"/>
      <c r="DI3571" s="1"/>
      <c r="DJ3571" s="1"/>
      <c r="DK3571" s="1"/>
      <c r="DL3571" s="1"/>
      <c r="DM3571" s="1"/>
      <c r="DN3571" s="1"/>
      <c r="DO3571" s="1"/>
      <c r="DP3571" s="1"/>
      <c r="DQ3571" s="1"/>
      <c r="DR3571" s="1"/>
      <c r="DS3571" s="1"/>
      <c r="DT3571" s="1"/>
      <c r="DU3571" s="1"/>
      <c r="DV3571" s="1"/>
      <c r="DW3571" s="1"/>
      <c r="DX3571" s="1"/>
      <c r="DY3571" s="1"/>
      <c r="DZ3571" s="1"/>
      <c r="EA3571" s="1"/>
      <c r="EB3571" s="1"/>
      <c r="EC3571" s="1"/>
      <c r="ED3571" s="1"/>
      <c r="EE3571" s="1"/>
      <c r="EF3571" s="1"/>
      <c r="EG3571" s="1"/>
      <c r="EH3571" s="1"/>
      <c r="EI3571" s="1"/>
      <c r="EJ3571" s="1"/>
      <c r="EK3571" s="1"/>
      <c r="EL3571" s="1"/>
      <c r="EM3571" s="1"/>
      <c r="EN3571" s="1"/>
      <c r="EO3571" s="1"/>
      <c r="EP3571" s="1"/>
      <c r="EQ3571" s="1"/>
      <c r="ER3571" s="1"/>
      <c r="ES3571" s="1"/>
      <c r="ET3571" s="1"/>
      <c r="EU3571" s="1"/>
      <c r="EV3571" s="1"/>
      <c r="EW3571" s="1"/>
      <c r="EX3571" s="1"/>
      <c r="EY3571" s="1"/>
      <c r="EZ3571" s="1"/>
      <c r="FA3571" s="1"/>
      <c r="FB3571" s="1"/>
      <c r="FC3571" s="1"/>
      <c r="FD3571" s="1"/>
      <c r="FE3571" s="1"/>
      <c r="FF3571" s="1"/>
      <c r="FG3571" s="1"/>
      <c r="FH3571" s="1"/>
      <c r="FI3571" s="1"/>
      <c r="FJ3571" s="1"/>
      <c r="FK3571" s="1"/>
      <c r="FL3571" s="1"/>
      <c r="FM3571" s="1"/>
      <c r="FN3571" s="1"/>
      <c r="FO3571" s="1"/>
      <c r="FP3571" s="1"/>
      <c r="FQ3571" s="1"/>
      <c r="FR3571" s="1"/>
      <c r="FS3571" s="1"/>
      <c r="FT3571" s="1"/>
      <c r="FU3571" s="1"/>
      <c r="FV3571" s="1"/>
      <c r="FW3571" s="1"/>
      <c r="FX3571" s="1"/>
      <c r="FY3571" s="1"/>
      <c r="FZ3571" s="1"/>
      <c r="GA3571" s="1"/>
      <c r="GB3571" s="1"/>
      <c r="GC3571" s="1"/>
      <c r="GD3571" s="1"/>
      <c r="GE3571" s="1"/>
      <c r="GF3571" s="1"/>
      <c r="GG3571" s="1"/>
      <c r="GH3571" s="1"/>
      <c r="GI3571" s="1"/>
      <c r="GJ3571" s="1"/>
      <c r="GK3571"/>
      <c r="GL3571"/>
      <c r="GM3571"/>
      <c r="GN3571"/>
      <c r="GO3571"/>
      <c r="GP3571"/>
      <c r="GQ3571"/>
      <c r="GR3571"/>
      <c r="GS3571"/>
      <c r="GT3571"/>
      <c r="GU3571"/>
      <c r="GV3571"/>
      <c r="GW3571"/>
      <c r="GX3571"/>
      <c r="GY3571"/>
      <c r="GZ3571"/>
      <c r="HA3571"/>
      <c r="HB3571"/>
      <c r="HC3571"/>
      <c r="HD3571"/>
      <c r="HE3571"/>
    </row>
    <row r="3572" spans="4:213" s="25" customFormat="1" x14ac:dyDescent="0.25">
      <c r="D3572" s="19"/>
      <c r="E3572" s="19"/>
      <c r="F3572" s="20"/>
      <c r="G3572" s="20"/>
      <c r="H3572" s="20"/>
      <c r="I3572" s="20"/>
      <c r="J3572" s="21"/>
      <c r="K3572" s="21"/>
      <c r="L3572" s="20"/>
      <c r="M3572" s="20"/>
      <c r="N3572" s="22"/>
      <c r="O3572" s="22"/>
      <c r="P3572" s="22"/>
      <c r="Q3572" s="22"/>
      <c r="R3572" s="19"/>
      <c r="S3572" s="19"/>
      <c r="T3572" s="19"/>
      <c r="U3572" s="20"/>
      <c r="V3572" s="20"/>
      <c r="W3572" s="20"/>
      <c r="X3572" s="27"/>
      <c r="Y3572" s="253"/>
      <c r="Z3572" s="30"/>
      <c r="AA3572" s="30"/>
      <c r="AB3572" s="31"/>
      <c r="AC3572" s="31"/>
      <c r="AD3572" s="31"/>
      <c r="AE3572" s="31"/>
      <c r="AF3572" s="31"/>
      <c r="AG3572" s="241"/>
      <c r="AH3572" s="31"/>
      <c r="AI3572" s="31"/>
      <c r="AJ3572" s="31"/>
      <c r="AK3572" s="31"/>
      <c r="AL3572" s="120"/>
      <c r="AQ3572" s="26"/>
      <c r="AW3572" s="19"/>
      <c r="AX3572" s="19"/>
      <c r="AY3572" s="19"/>
      <c r="AZ3572" s="19"/>
      <c r="BA3572" s="19"/>
      <c r="BB3572" s="19"/>
      <c r="BC3572" s="1"/>
      <c r="BD3572"/>
      <c r="BE3572"/>
      <c r="BF3572" s="1"/>
      <c r="BG3572"/>
      <c r="BH3572"/>
      <c r="BI3572"/>
      <c r="BJ3572" s="1"/>
      <c r="BK3572" s="1"/>
      <c r="BL3572"/>
      <c r="BM3572" s="1"/>
      <c r="BN3572" s="1"/>
      <c r="BO3572" s="1"/>
      <c r="BP3572" s="1"/>
      <c r="BQ3572" s="1"/>
      <c r="BR3572" s="1"/>
      <c r="BS3572" s="1"/>
      <c r="BT3572" s="22"/>
      <c r="BU3572" s="1"/>
      <c r="BV3572" s="1"/>
      <c r="BW3572" s="1"/>
      <c r="BX3572" s="1"/>
      <c r="BY3572" s="1"/>
      <c r="BZ3572" s="1"/>
      <c r="CA3572" s="1"/>
      <c r="CB3572" s="1"/>
      <c r="CC3572" s="1"/>
      <c r="CD3572" s="1"/>
      <c r="CE3572" s="1"/>
      <c r="CF3572" s="1"/>
      <c r="CG3572" s="1"/>
      <c r="CH3572" s="1"/>
      <c r="CI3572" s="1"/>
      <c r="CJ3572" s="1"/>
      <c r="CK3572" s="1"/>
      <c r="CL3572" s="1"/>
      <c r="CM3572" s="1"/>
      <c r="CN3572" s="1"/>
      <c r="CO3572" s="1"/>
      <c r="CP3572" s="1"/>
      <c r="CQ3572" s="1"/>
      <c r="CR3572" s="1"/>
      <c r="CS3572" s="1"/>
      <c r="CT3572" s="1"/>
      <c r="CU3572" s="1"/>
      <c r="CV3572" s="1"/>
      <c r="CW3572" s="1"/>
      <c r="CX3572" s="1"/>
      <c r="CY3572" s="1"/>
      <c r="CZ3572" s="1"/>
      <c r="DA3572" s="1"/>
      <c r="DB3572" s="1"/>
      <c r="DC3572" s="1"/>
      <c r="DD3572" s="1"/>
      <c r="DE3572" s="1"/>
      <c r="DF3572" s="1"/>
      <c r="DG3572" s="1"/>
      <c r="DH3572" s="1"/>
      <c r="DI3572" s="1"/>
      <c r="DJ3572" s="1"/>
      <c r="DK3572" s="1"/>
      <c r="DL3572" s="1"/>
      <c r="DM3572" s="1"/>
      <c r="DN3572" s="1"/>
      <c r="DO3572" s="1"/>
      <c r="DP3572" s="1"/>
      <c r="DQ3572" s="1"/>
      <c r="DR3572" s="1"/>
      <c r="DS3572" s="1"/>
      <c r="DT3572" s="1"/>
      <c r="DU3572" s="1"/>
      <c r="DV3572" s="1"/>
      <c r="DW3572" s="1"/>
      <c r="DX3572" s="1"/>
      <c r="DY3572" s="1"/>
      <c r="DZ3572" s="1"/>
      <c r="EA3572" s="1"/>
      <c r="EB3572" s="1"/>
      <c r="EC3572" s="1"/>
      <c r="ED3572" s="1"/>
      <c r="EE3572" s="1"/>
      <c r="EF3572" s="1"/>
      <c r="EG3572" s="1"/>
      <c r="EH3572" s="1"/>
      <c r="EI3572" s="1"/>
      <c r="EJ3572" s="1"/>
      <c r="EK3572" s="1"/>
      <c r="EL3572" s="1"/>
      <c r="EM3572" s="1"/>
      <c r="EN3572" s="1"/>
      <c r="EO3572" s="1"/>
      <c r="EP3572" s="1"/>
      <c r="EQ3572" s="1"/>
      <c r="ER3572" s="1"/>
      <c r="ES3572" s="1"/>
      <c r="ET3572" s="1"/>
      <c r="EU3572" s="1"/>
      <c r="EV3572" s="1"/>
      <c r="EW3572" s="1"/>
      <c r="EX3572" s="1"/>
      <c r="EY3572" s="1"/>
      <c r="EZ3572" s="1"/>
      <c r="FA3572" s="1"/>
      <c r="FB3572" s="1"/>
      <c r="FC3572" s="1"/>
      <c r="FD3572" s="1"/>
      <c r="FE3572" s="1"/>
      <c r="FF3572" s="1"/>
      <c r="FG3572" s="1"/>
      <c r="FH3572" s="1"/>
      <c r="FI3572" s="1"/>
      <c r="FJ3572" s="1"/>
      <c r="FK3572" s="1"/>
      <c r="FL3572" s="1"/>
      <c r="FM3572" s="1"/>
      <c r="FN3572" s="1"/>
      <c r="FO3572" s="1"/>
      <c r="FP3572" s="1"/>
      <c r="FQ3572" s="1"/>
      <c r="FR3572" s="1"/>
      <c r="FS3572" s="1"/>
      <c r="FT3572" s="1"/>
      <c r="FU3572" s="1"/>
      <c r="FV3572" s="1"/>
      <c r="FW3572" s="1"/>
      <c r="FX3572" s="1"/>
      <c r="FY3572" s="1"/>
      <c r="FZ3572" s="1"/>
      <c r="GA3572" s="1"/>
      <c r="GB3572" s="1"/>
      <c r="GC3572" s="1"/>
      <c r="GD3572" s="1"/>
      <c r="GE3572" s="1"/>
      <c r="GF3572" s="1"/>
      <c r="GG3572" s="1"/>
      <c r="GH3572" s="1"/>
      <c r="GI3572" s="1"/>
      <c r="GJ3572" s="1"/>
      <c r="GK3572"/>
      <c r="GL3572"/>
      <c r="GM3572"/>
      <c r="GN3572"/>
      <c r="GO3572"/>
      <c r="GP3572"/>
      <c r="GQ3572"/>
      <c r="GR3572"/>
      <c r="GS3572"/>
      <c r="GT3572"/>
      <c r="GU3572"/>
      <c r="GV3572"/>
      <c r="GW3572"/>
      <c r="GX3572"/>
      <c r="GY3572"/>
      <c r="GZ3572"/>
      <c r="HA3572"/>
      <c r="HB3572"/>
      <c r="HC3572"/>
      <c r="HD3572"/>
      <c r="HE3572"/>
    </row>
    <row r="3573" spans="4:213" s="25" customFormat="1" x14ac:dyDescent="0.25">
      <c r="D3573" s="19"/>
      <c r="E3573" s="19"/>
      <c r="F3573" s="20"/>
      <c r="G3573" s="20"/>
      <c r="H3573" s="20"/>
      <c r="I3573" s="20"/>
      <c r="J3573" s="21"/>
      <c r="K3573" s="21"/>
      <c r="L3573" s="20"/>
      <c r="M3573" s="20"/>
      <c r="N3573" s="22"/>
      <c r="O3573" s="22"/>
      <c r="P3573" s="22"/>
      <c r="Q3573" s="22"/>
      <c r="R3573" s="19"/>
      <c r="S3573" s="19"/>
      <c r="T3573" s="19"/>
      <c r="U3573" s="20"/>
      <c r="V3573" s="20"/>
      <c r="W3573" s="20"/>
      <c r="X3573" s="27"/>
      <c r="Y3573" s="253"/>
      <c r="Z3573" s="30"/>
      <c r="AA3573" s="30"/>
      <c r="AB3573" s="31"/>
      <c r="AC3573" s="31"/>
      <c r="AD3573" s="31"/>
      <c r="AE3573" s="31"/>
      <c r="AF3573" s="31"/>
      <c r="AG3573" s="241"/>
      <c r="AH3573" s="31"/>
      <c r="AI3573" s="31"/>
      <c r="AJ3573" s="31"/>
      <c r="AK3573" s="31"/>
      <c r="AL3573" s="120"/>
      <c r="AQ3573" s="26"/>
      <c r="AW3573" s="19"/>
      <c r="AX3573" s="19"/>
      <c r="AY3573" s="19"/>
      <c r="AZ3573" s="19"/>
      <c r="BA3573" s="19"/>
      <c r="BB3573" s="19"/>
      <c r="BC3573" s="1"/>
      <c r="BD3573"/>
      <c r="BE3573"/>
      <c r="BF3573" s="1"/>
      <c r="BG3573"/>
      <c r="BH3573"/>
      <c r="BI3573"/>
      <c r="BJ3573" s="1"/>
      <c r="BK3573" s="1"/>
      <c r="BL3573"/>
      <c r="BM3573" s="1"/>
      <c r="BN3573" s="1"/>
      <c r="BO3573" s="1"/>
      <c r="BP3573" s="1"/>
      <c r="BQ3573" s="1"/>
      <c r="BR3573" s="1"/>
      <c r="BS3573" s="1"/>
      <c r="BT3573" s="22"/>
      <c r="BU3573" s="1"/>
      <c r="BV3573" s="1"/>
      <c r="BW3573" s="1"/>
      <c r="BX3573" s="1"/>
      <c r="BY3573" s="1"/>
      <c r="BZ3573" s="1"/>
      <c r="CA3573" s="1"/>
      <c r="CB3573" s="1"/>
      <c r="CC3573" s="1"/>
      <c r="CD3573" s="1"/>
      <c r="CE3573" s="1"/>
      <c r="CF3573" s="1"/>
      <c r="CG3573" s="1"/>
      <c r="CH3573" s="1"/>
      <c r="CI3573" s="1"/>
      <c r="CJ3573" s="1"/>
      <c r="CK3573" s="1"/>
      <c r="CL3573" s="1"/>
      <c r="CM3573" s="1"/>
      <c r="CN3573" s="1"/>
      <c r="CO3573" s="1"/>
      <c r="CP3573" s="1"/>
      <c r="CQ3573" s="1"/>
      <c r="CR3573" s="1"/>
      <c r="CS3573" s="1"/>
      <c r="CT3573" s="1"/>
      <c r="CU3573" s="1"/>
      <c r="CV3573" s="1"/>
      <c r="CW3573" s="1"/>
      <c r="CX3573" s="1"/>
      <c r="CY3573" s="1"/>
      <c r="CZ3573" s="1"/>
      <c r="DA3573" s="1"/>
      <c r="DB3573" s="1"/>
      <c r="DC3573" s="1"/>
      <c r="DD3573" s="1"/>
      <c r="DE3573" s="1"/>
      <c r="DF3573" s="1"/>
      <c r="DG3573" s="1"/>
      <c r="DH3573" s="1"/>
      <c r="DI3573" s="1"/>
      <c r="DJ3573" s="1"/>
      <c r="DK3573" s="1"/>
      <c r="DL3573" s="1"/>
      <c r="DM3573" s="1"/>
      <c r="DN3573" s="1"/>
      <c r="DO3573" s="1"/>
      <c r="DP3573" s="1"/>
      <c r="DQ3573" s="1"/>
      <c r="DR3573" s="1"/>
      <c r="DS3573" s="1"/>
      <c r="DT3573" s="1"/>
      <c r="DU3573" s="1"/>
      <c r="DV3573" s="1"/>
      <c r="DW3573" s="1"/>
      <c r="DX3573" s="1"/>
      <c r="DY3573" s="1"/>
      <c r="DZ3573" s="1"/>
      <c r="EA3573" s="1"/>
      <c r="EB3573" s="1"/>
      <c r="EC3573" s="1"/>
      <c r="ED3573" s="1"/>
      <c r="EE3573" s="1"/>
      <c r="EF3573" s="1"/>
      <c r="EG3573" s="1"/>
      <c r="EH3573" s="1"/>
      <c r="EI3573" s="1"/>
      <c r="EJ3573" s="1"/>
      <c r="EK3573" s="1"/>
      <c r="EL3573" s="1"/>
      <c r="EM3573" s="1"/>
      <c r="EN3573" s="1"/>
      <c r="EO3573" s="1"/>
      <c r="EP3573" s="1"/>
      <c r="EQ3573" s="1"/>
      <c r="ER3573" s="1"/>
      <c r="ES3573" s="1"/>
      <c r="ET3573" s="1"/>
      <c r="EU3573" s="1"/>
      <c r="EV3573" s="1"/>
      <c r="EW3573" s="1"/>
      <c r="EX3573" s="1"/>
      <c r="EY3573" s="1"/>
      <c r="EZ3573" s="1"/>
      <c r="FA3573" s="1"/>
      <c r="FB3573" s="1"/>
      <c r="FC3573" s="1"/>
      <c r="FD3573" s="1"/>
      <c r="FE3573" s="1"/>
      <c r="FF3573" s="1"/>
      <c r="FG3573" s="1"/>
      <c r="FH3573" s="1"/>
      <c r="FI3573" s="1"/>
      <c r="FJ3573" s="1"/>
      <c r="FK3573" s="1"/>
      <c r="FL3573" s="1"/>
      <c r="FM3573" s="1"/>
      <c r="FN3573" s="1"/>
      <c r="FO3573" s="1"/>
      <c r="FP3573" s="1"/>
      <c r="FQ3573" s="1"/>
      <c r="FR3573" s="1"/>
      <c r="FS3573" s="1"/>
      <c r="FT3573" s="1"/>
      <c r="FU3573" s="1"/>
      <c r="FV3573" s="1"/>
      <c r="FW3573" s="1"/>
      <c r="FX3573" s="1"/>
      <c r="FY3573" s="1"/>
      <c r="FZ3573" s="1"/>
      <c r="GA3573" s="1"/>
      <c r="GB3573" s="1"/>
      <c r="GC3573" s="1"/>
      <c r="GD3573" s="1"/>
      <c r="GE3573" s="1"/>
      <c r="GF3573" s="1"/>
      <c r="GG3573" s="1"/>
      <c r="GH3573" s="1"/>
      <c r="GI3573" s="1"/>
      <c r="GJ3573" s="1"/>
      <c r="GK3573"/>
      <c r="GL3573"/>
      <c r="GM3573"/>
      <c r="GN3573"/>
      <c r="GO3573"/>
      <c r="GP3573"/>
      <c r="GQ3573"/>
      <c r="GR3573"/>
      <c r="GS3573"/>
      <c r="GT3573"/>
      <c r="GU3573"/>
      <c r="GV3573"/>
      <c r="GW3573"/>
      <c r="GX3573"/>
      <c r="GY3573"/>
      <c r="GZ3573"/>
      <c r="HA3573"/>
      <c r="HB3573"/>
      <c r="HC3573"/>
      <c r="HD3573"/>
      <c r="HE3573"/>
    </row>
    <row r="3574" spans="4:213" s="25" customFormat="1" x14ac:dyDescent="0.25">
      <c r="D3574" s="19"/>
      <c r="E3574" s="19"/>
      <c r="F3574" s="20"/>
      <c r="G3574" s="20"/>
      <c r="H3574" s="20"/>
      <c r="I3574" s="20"/>
      <c r="J3574" s="21"/>
      <c r="K3574" s="21"/>
      <c r="L3574" s="20"/>
      <c r="M3574" s="20"/>
      <c r="N3574" s="22"/>
      <c r="O3574" s="22"/>
      <c r="P3574" s="22"/>
      <c r="Q3574" s="22"/>
      <c r="R3574" s="19"/>
      <c r="S3574" s="19"/>
      <c r="T3574" s="19"/>
      <c r="U3574" s="20"/>
      <c r="V3574" s="20"/>
      <c r="W3574" s="20"/>
      <c r="X3574" s="27"/>
      <c r="Y3574" s="253"/>
      <c r="Z3574" s="30"/>
      <c r="AA3574" s="30"/>
      <c r="AB3574" s="31"/>
      <c r="AC3574" s="31"/>
      <c r="AD3574" s="31"/>
      <c r="AE3574" s="31"/>
      <c r="AF3574" s="31"/>
      <c r="AG3574" s="241"/>
      <c r="AH3574" s="31"/>
      <c r="AI3574" s="31"/>
      <c r="AJ3574" s="31"/>
      <c r="AK3574" s="31"/>
      <c r="AL3574" s="120"/>
      <c r="AQ3574" s="26"/>
      <c r="AW3574" s="19"/>
      <c r="AX3574" s="19"/>
      <c r="AY3574" s="19"/>
      <c r="AZ3574" s="19"/>
      <c r="BA3574" s="19"/>
      <c r="BB3574" s="19"/>
      <c r="BC3574" s="1"/>
      <c r="BD3574"/>
      <c r="BE3574"/>
      <c r="BF3574" s="1"/>
      <c r="BG3574"/>
      <c r="BH3574"/>
      <c r="BI3574"/>
      <c r="BJ3574" s="1"/>
      <c r="BK3574" s="1"/>
      <c r="BL3574"/>
      <c r="BM3574" s="1"/>
      <c r="BN3574" s="1"/>
      <c r="BO3574" s="1"/>
      <c r="BP3574" s="1"/>
      <c r="BQ3574" s="1"/>
      <c r="BR3574" s="1"/>
      <c r="BS3574" s="1"/>
      <c r="BT3574" s="22"/>
      <c r="BU3574" s="1"/>
      <c r="BV3574" s="1"/>
      <c r="BW3574" s="1"/>
      <c r="BX3574" s="1"/>
      <c r="BY3574" s="1"/>
      <c r="BZ3574" s="1"/>
      <c r="CA3574" s="1"/>
      <c r="CB3574" s="1"/>
      <c r="CC3574" s="1"/>
      <c r="CD3574" s="1"/>
      <c r="CE3574" s="1"/>
      <c r="CF3574" s="1"/>
      <c r="CG3574" s="1"/>
      <c r="CH3574" s="1"/>
      <c r="CI3574" s="1"/>
      <c r="CJ3574" s="1"/>
      <c r="CK3574" s="1"/>
      <c r="CL3574" s="1"/>
      <c r="CM3574" s="1"/>
      <c r="CN3574" s="1"/>
      <c r="CO3574" s="1"/>
      <c r="CP3574" s="1"/>
      <c r="CQ3574" s="1"/>
      <c r="CR3574" s="1"/>
      <c r="CS3574" s="1"/>
      <c r="CT3574" s="1"/>
      <c r="CU3574" s="1"/>
      <c r="CV3574" s="1"/>
      <c r="CW3574" s="1"/>
      <c r="CX3574" s="1"/>
      <c r="CY3574" s="1"/>
      <c r="CZ3574" s="1"/>
      <c r="DA3574" s="1"/>
      <c r="DB3574" s="1"/>
      <c r="DC3574" s="1"/>
      <c r="DD3574" s="1"/>
      <c r="DE3574" s="1"/>
      <c r="DF3574" s="1"/>
      <c r="DG3574" s="1"/>
      <c r="DH3574" s="1"/>
      <c r="DI3574" s="1"/>
      <c r="DJ3574" s="1"/>
      <c r="DK3574" s="1"/>
      <c r="DL3574" s="1"/>
      <c r="DM3574" s="1"/>
      <c r="DN3574" s="1"/>
      <c r="DO3574" s="1"/>
      <c r="DP3574" s="1"/>
      <c r="DQ3574" s="1"/>
      <c r="DR3574" s="1"/>
      <c r="DS3574" s="1"/>
      <c r="DT3574" s="1"/>
      <c r="DU3574" s="1"/>
      <c r="DV3574" s="1"/>
      <c r="DW3574" s="1"/>
      <c r="DX3574" s="1"/>
      <c r="DY3574" s="1"/>
      <c r="DZ3574" s="1"/>
      <c r="EA3574" s="1"/>
      <c r="EB3574" s="1"/>
      <c r="EC3574" s="1"/>
      <c r="ED3574" s="1"/>
      <c r="EE3574" s="1"/>
      <c r="EF3574" s="1"/>
      <c r="EG3574" s="1"/>
      <c r="EH3574" s="1"/>
      <c r="EI3574" s="1"/>
      <c r="EJ3574" s="1"/>
      <c r="EK3574" s="1"/>
      <c r="EL3574" s="1"/>
      <c r="EM3574" s="1"/>
      <c r="EN3574" s="1"/>
      <c r="EO3574" s="1"/>
      <c r="EP3574" s="1"/>
      <c r="EQ3574" s="1"/>
      <c r="ER3574" s="1"/>
      <c r="ES3574" s="1"/>
      <c r="ET3574" s="1"/>
      <c r="EU3574" s="1"/>
      <c r="EV3574" s="1"/>
      <c r="EW3574" s="1"/>
      <c r="EX3574" s="1"/>
      <c r="EY3574" s="1"/>
      <c r="EZ3574" s="1"/>
      <c r="FA3574" s="1"/>
      <c r="FB3574" s="1"/>
      <c r="FC3574" s="1"/>
      <c r="FD3574" s="1"/>
      <c r="FE3574" s="1"/>
      <c r="FF3574" s="1"/>
      <c r="FG3574" s="1"/>
      <c r="FH3574" s="1"/>
      <c r="FI3574" s="1"/>
      <c r="FJ3574" s="1"/>
      <c r="FK3574" s="1"/>
      <c r="FL3574" s="1"/>
      <c r="FM3574" s="1"/>
      <c r="FN3574" s="1"/>
      <c r="FO3574" s="1"/>
      <c r="FP3574" s="1"/>
      <c r="FQ3574" s="1"/>
      <c r="FR3574" s="1"/>
      <c r="FS3574" s="1"/>
      <c r="FT3574" s="1"/>
      <c r="FU3574" s="1"/>
      <c r="FV3574" s="1"/>
      <c r="FW3574" s="1"/>
      <c r="FX3574" s="1"/>
      <c r="FY3574" s="1"/>
      <c r="FZ3574" s="1"/>
      <c r="GA3574" s="1"/>
      <c r="GB3574" s="1"/>
      <c r="GC3574" s="1"/>
      <c r="GD3574" s="1"/>
      <c r="GE3574" s="1"/>
      <c r="GF3574" s="1"/>
      <c r="GG3574" s="1"/>
      <c r="GH3574" s="1"/>
      <c r="GI3574" s="1"/>
      <c r="GJ3574" s="1"/>
      <c r="GK3574"/>
      <c r="GL3574"/>
      <c r="GM3574"/>
      <c r="GN3574"/>
      <c r="GO3574"/>
      <c r="GP3574"/>
      <c r="GQ3574"/>
      <c r="GR3574"/>
      <c r="GS3574"/>
      <c r="GT3574"/>
      <c r="GU3574"/>
      <c r="GV3574"/>
      <c r="GW3574"/>
      <c r="GX3574"/>
      <c r="GY3574"/>
      <c r="GZ3574"/>
      <c r="HA3574"/>
      <c r="HB3574"/>
      <c r="HC3574"/>
      <c r="HD3574"/>
      <c r="HE3574"/>
    </row>
    <row r="3575" spans="4:213" s="25" customFormat="1" x14ac:dyDescent="0.25">
      <c r="D3575" s="19"/>
      <c r="E3575" s="19"/>
      <c r="F3575" s="20"/>
      <c r="G3575" s="20"/>
      <c r="H3575" s="20"/>
      <c r="I3575" s="20"/>
      <c r="J3575" s="21"/>
      <c r="K3575" s="21"/>
      <c r="L3575" s="20"/>
      <c r="M3575" s="20"/>
      <c r="N3575" s="22"/>
      <c r="O3575" s="22"/>
      <c r="P3575" s="22"/>
      <c r="Q3575" s="22"/>
      <c r="R3575" s="19"/>
      <c r="S3575" s="19"/>
      <c r="T3575" s="19"/>
      <c r="U3575" s="20"/>
      <c r="V3575" s="20"/>
      <c r="W3575" s="20"/>
      <c r="X3575" s="27"/>
      <c r="Y3575" s="253"/>
      <c r="Z3575" s="30"/>
      <c r="AA3575" s="30"/>
      <c r="AB3575" s="31"/>
      <c r="AC3575" s="31"/>
      <c r="AD3575" s="31"/>
      <c r="AE3575" s="31"/>
      <c r="AF3575" s="31"/>
      <c r="AG3575" s="241"/>
      <c r="AH3575" s="31"/>
      <c r="AI3575" s="31"/>
      <c r="AJ3575" s="31"/>
      <c r="AK3575" s="31"/>
      <c r="AL3575" s="120"/>
      <c r="AQ3575" s="26"/>
      <c r="AW3575" s="19"/>
      <c r="AX3575" s="19"/>
      <c r="AY3575" s="19"/>
      <c r="AZ3575" s="19"/>
      <c r="BA3575" s="19"/>
      <c r="BB3575" s="19"/>
      <c r="BC3575" s="1"/>
      <c r="BD3575"/>
      <c r="BE3575"/>
      <c r="BF3575" s="1"/>
      <c r="BG3575"/>
      <c r="BH3575"/>
      <c r="BI3575"/>
      <c r="BJ3575" s="1"/>
      <c r="BK3575" s="1"/>
      <c r="BL3575"/>
      <c r="BM3575" s="1"/>
      <c r="BN3575" s="1"/>
      <c r="BO3575" s="1"/>
      <c r="BP3575" s="1"/>
      <c r="BQ3575" s="1"/>
      <c r="BR3575" s="1"/>
      <c r="BS3575" s="1"/>
      <c r="BT3575" s="22"/>
      <c r="BU3575" s="1"/>
      <c r="BV3575" s="1"/>
      <c r="BW3575" s="1"/>
      <c r="BX3575" s="1"/>
      <c r="BY3575" s="1"/>
      <c r="BZ3575" s="1"/>
      <c r="CA3575" s="1"/>
      <c r="CB3575" s="1"/>
      <c r="CC3575" s="1"/>
      <c r="CD3575" s="1"/>
      <c r="CE3575" s="1"/>
      <c r="CF3575" s="1"/>
      <c r="CG3575" s="1"/>
      <c r="CH3575" s="1"/>
      <c r="CI3575" s="1"/>
      <c r="CJ3575" s="1"/>
      <c r="CK3575" s="1"/>
      <c r="CL3575" s="1"/>
      <c r="CM3575" s="1"/>
      <c r="CN3575" s="1"/>
      <c r="CO3575" s="1"/>
      <c r="CP3575" s="1"/>
      <c r="CQ3575" s="1"/>
      <c r="CR3575" s="1"/>
      <c r="CS3575" s="1"/>
      <c r="CT3575" s="1"/>
      <c r="CU3575" s="1"/>
      <c r="CV3575" s="1"/>
      <c r="CW3575" s="1"/>
      <c r="CX3575" s="1"/>
      <c r="CY3575" s="1"/>
      <c r="CZ3575" s="1"/>
      <c r="DA3575" s="1"/>
      <c r="DB3575" s="1"/>
      <c r="DC3575" s="1"/>
      <c r="DD3575" s="1"/>
      <c r="DE3575" s="1"/>
      <c r="DF3575" s="1"/>
      <c r="DG3575" s="1"/>
      <c r="DH3575" s="1"/>
      <c r="DI3575" s="1"/>
      <c r="DJ3575" s="1"/>
      <c r="DK3575" s="1"/>
      <c r="DL3575" s="1"/>
      <c r="DM3575" s="1"/>
      <c r="DN3575" s="1"/>
      <c r="DO3575" s="1"/>
      <c r="DP3575" s="1"/>
      <c r="DQ3575" s="1"/>
      <c r="DR3575" s="1"/>
      <c r="DS3575" s="1"/>
      <c r="DT3575" s="1"/>
      <c r="DU3575" s="1"/>
      <c r="DV3575" s="1"/>
      <c r="DW3575" s="1"/>
      <c r="DX3575" s="1"/>
      <c r="DY3575" s="1"/>
      <c r="DZ3575" s="1"/>
      <c r="EA3575" s="1"/>
      <c r="EB3575" s="1"/>
      <c r="EC3575" s="1"/>
      <c r="ED3575" s="1"/>
      <c r="EE3575" s="1"/>
      <c r="EF3575" s="1"/>
      <c r="EG3575" s="1"/>
      <c r="EH3575" s="1"/>
      <c r="EI3575" s="1"/>
      <c r="EJ3575" s="1"/>
      <c r="EK3575" s="1"/>
      <c r="EL3575" s="1"/>
      <c r="EM3575" s="1"/>
      <c r="EN3575" s="1"/>
      <c r="EO3575" s="1"/>
      <c r="EP3575" s="1"/>
      <c r="EQ3575" s="1"/>
      <c r="ER3575" s="1"/>
      <c r="ES3575" s="1"/>
      <c r="ET3575" s="1"/>
      <c r="EU3575" s="1"/>
      <c r="EV3575" s="1"/>
      <c r="EW3575" s="1"/>
      <c r="EX3575" s="1"/>
      <c r="EY3575" s="1"/>
      <c r="EZ3575" s="1"/>
      <c r="FA3575" s="1"/>
      <c r="FB3575" s="1"/>
      <c r="FC3575" s="1"/>
      <c r="FD3575" s="1"/>
      <c r="FE3575" s="1"/>
      <c r="FF3575" s="1"/>
      <c r="FG3575" s="1"/>
      <c r="FH3575" s="1"/>
      <c r="FI3575" s="1"/>
      <c r="FJ3575" s="1"/>
      <c r="FK3575" s="1"/>
      <c r="FL3575" s="1"/>
      <c r="FM3575" s="1"/>
      <c r="FN3575" s="1"/>
      <c r="FO3575" s="1"/>
      <c r="FP3575" s="1"/>
      <c r="FQ3575" s="1"/>
      <c r="FR3575" s="1"/>
      <c r="FS3575" s="1"/>
      <c r="FT3575" s="1"/>
      <c r="FU3575" s="1"/>
      <c r="FV3575" s="1"/>
      <c r="FW3575" s="1"/>
      <c r="FX3575" s="1"/>
      <c r="FY3575" s="1"/>
      <c r="FZ3575" s="1"/>
      <c r="GA3575" s="1"/>
      <c r="GB3575" s="1"/>
      <c r="GC3575" s="1"/>
      <c r="GD3575" s="1"/>
      <c r="GE3575" s="1"/>
      <c r="GF3575" s="1"/>
      <c r="GG3575" s="1"/>
      <c r="GH3575" s="1"/>
      <c r="GI3575" s="1"/>
      <c r="GJ3575" s="1"/>
      <c r="GK3575"/>
      <c r="GL3575"/>
      <c r="GM3575"/>
      <c r="GN3575"/>
      <c r="GO3575"/>
      <c r="GP3575"/>
      <c r="GQ3575"/>
      <c r="GR3575"/>
      <c r="GS3575"/>
      <c r="GT3575"/>
      <c r="GU3575"/>
      <c r="GV3575"/>
      <c r="GW3575"/>
      <c r="GX3575"/>
      <c r="GY3575"/>
      <c r="GZ3575"/>
      <c r="HA3575"/>
      <c r="HB3575"/>
      <c r="HC3575"/>
      <c r="HD3575"/>
      <c r="HE3575"/>
    </row>
    <row r="3576" spans="4:213" s="25" customFormat="1" x14ac:dyDescent="0.25">
      <c r="D3576" s="19"/>
      <c r="E3576" s="19"/>
      <c r="F3576" s="20"/>
      <c r="G3576" s="20"/>
      <c r="H3576" s="20"/>
      <c r="I3576" s="20"/>
      <c r="J3576" s="21"/>
      <c r="K3576" s="21"/>
      <c r="L3576" s="20"/>
      <c r="M3576" s="20"/>
      <c r="N3576" s="22"/>
      <c r="O3576" s="22"/>
      <c r="P3576" s="22"/>
      <c r="Q3576" s="22"/>
      <c r="R3576" s="19"/>
      <c r="S3576" s="19"/>
      <c r="T3576" s="19"/>
      <c r="U3576" s="20"/>
      <c r="V3576" s="20"/>
      <c r="W3576" s="20"/>
      <c r="X3576" s="27"/>
      <c r="Y3576" s="253"/>
      <c r="Z3576" s="30"/>
      <c r="AA3576" s="30"/>
      <c r="AB3576" s="31"/>
      <c r="AC3576" s="31"/>
      <c r="AD3576" s="31"/>
      <c r="AE3576" s="31"/>
      <c r="AF3576" s="31"/>
      <c r="AG3576" s="241"/>
      <c r="AH3576" s="31"/>
      <c r="AI3576" s="31"/>
      <c r="AJ3576" s="31"/>
      <c r="AK3576" s="31"/>
      <c r="AL3576" s="120"/>
      <c r="AQ3576" s="26"/>
      <c r="AW3576" s="19"/>
      <c r="AX3576" s="19"/>
      <c r="AY3576" s="19"/>
      <c r="AZ3576" s="19"/>
      <c r="BA3576" s="19"/>
      <c r="BB3576" s="19"/>
      <c r="BC3576" s="1"/>
      <c r="BD3576"/>
      <c r="BE3576"/>
      <c r="BF3576" s="1"/>
      <c r="BG3576"/>
      <c r="BH3576"/>
      <c r="BI3576"/>
      <c r="BJ3576" s="1"/>
      <c r="BK3576" s="1"/>
      <c r="BL3576"/>
      <c r="BM3576" s="1"/>
      <c r="BN3576" s="1"/>
      <c r="BO3576" s="1"/>
      <c r="BP3576" s="1"/>
      <c r="BQ3576" s="1"/>
      <c r="BR3576" s="1"/>
      <c r="BS3576" s="1"/>
      <c r="BT3576" s="22"/>
      <c r="BU3576" s="1"/>
      <c r="BV3576" s="1"/>
      <c r="BW3576" s="1"/>
      <c r="BX3576" s="1"/>
      <c r="BY3576" s="1"/>
      <c r="BZ3576" s="1"/>
      <c r="CA3576" s="1"/>
      <c r="CB3576" s="1"/>
      <c r="CC3576" s="1"/>
      <c r="CD3576" s="1"/>
      <c r="CE3576" s="1"/>
      <c r="CF3576" s="1"/>
      <c r="CG3576" s="1"/>
      <c r="CH3576" s="1"/>
      <c r="CI3576" s="1"/>
      <c r="CJ3576" s="1"/>
      <c r="CK3576" s="1"/>
      <c r="CL3576" s="1"/>
      <c r="CM3576" s="1"/>
      <c r="CN3576" s="1"/>
      <c r="CO3576" s="1"/>
      <c r="CP3576" s="1"/>
      <c r="CQ3576" s="1"/>
      <c r="CR3576" s="1"/>
      <c r="CS3576" s="1"/>
      <c r="CT3576" s="1"/>
      <c r="CU3576" s="1"/>
      <c r="CV3576" s="1"/>
      <c r="CW3576" s="1"/>
      <c r="CX3576" s="1"/>
      <c r="CY3576" s="1"/>
      <c r="CZ3576" s="1"/>
      <c r="DA3576" s="1"/>
      <c r="DB3576" s="1"/>
      <c r="DC3576" s="1"/>
      <c r="DD3576" s="1"/>
      <c r="DE3576" s="1"/>
      <c r="DF3576" s="1"/>
      <c r="DG3576" s="1"/>
      <c r="DH3576" s="1"/>
      <c r="DI3576" s="1"/>
      <c r="DJ3576" s="1"/>
      <c r="DK3576" s="1"/>
      <c r="DL3576" s="1"/>
      <c r="DM3576" s="1"/>
      <c r="DN3576" s="1"/>
      <c r="DO3576" s="1"/>
      <c r="DP3576" s="1"/>
      <c r="DQ3576" s="1"/>
      <c r="DR3576" s="1"/>
      <c r="DS3576" s="1"/>
      <c r="DT3576" s="1"/>
      <c r="DU3576" s="1"/>
      <c r="DV3576" s="1"/>
      <c r="DW3576" s="1"/>
      <c r="DX3576" s="1"/>
      <c r="DY3576" s="1"/>
      <c r="DZ3576" s="1"/>
      <c r="EA3576" s="1"/>
      <c r="EB3576" s="1"/>
      <c r="EC3576" s="1"/>
      <c r="ED3576" s="1"/>
      <c r="EE3576" s="1"/>
      <c r="EF3576" s="1"/>
      <c r="EG3576" s="1"/>
      <c r="EH3576" s="1"/>
      <c r="EI3576" s="1"/>
      <c r="EJ3576" s="1"/>
      <c r="EK3576" s="1"/>
      <c r="EL3576" s="1"/>
      <c r="EM3576" s="1"/>
      <c r="EN3576" s="1"/>
      <c r="EO3576" s="1"/>
      <c r="EP3576" s="1"/>
      <c r="EQ3576" s="1"/>
      <c r="ER3576" s="1"/>
      <c r="ES3576" s="1"/>
      <c r="ET3576" s="1"/>
      <c r="EU3576" s="1"/>
      <c r="EV3576" s="1"/>
      <c r="EW3576" s="1"/>
      <c r="EX3576" s="1"/>
      <c r="EY3576" s="1"/>
      <c r="EZ3576" s="1"/>
      <c r="FA3576" s="1"/>
      <c r="FB3576" s="1"/>
      <c r="FC3576" s="1"/>
      <c r="FD3576" s="1"/>
      <c r="FE3576" s="1"/>
      <c r="FF3576" s="1"/>
      <c r="FG3576" s="1"/>
      <c r="FH3576" s="1"/>
      <c r="FI3576" s="1"/>
      <c r="FJ3576" s="1"/>
      <c r="FK3576" s="1"/>
      <c r="FL3576" s="1"/>
      <c r="FM3576" s="1"/>
      <c r="FN3576" s="1"/>
      <c r="FO3576" s="1"/>
      <c r="FP3576" s="1"/>
      <c r="FQ3576" s="1"/>
      <c r="FR3576" s="1"/>
      <c r="FS3576" s="1"/>
      <c r="FT3576" s="1"/>
      <c r="FU3576" s="1"/>
      <c r="FV3576" s="1"/>
      <c r="FW3576" s="1"/>
      <c r="FX3576" s="1"/>
      <c r="FY3576" s="1"/>
      <c r="FZ3576" s="1"/>
      <c r="GA3576" s="1"/>
      <c r="GB3576" s="1"/>
      <c r="GC3576" s="1"/>
      <c r="GD3576" s="1"/>
      <c r="GE3576" s="1"/>
      <c r="GF3576" s="1"/>
      <c r="GG3576" s="1"/>
      <c r="GH3576" s="1"/>
      <c r="GI3576" s="1"/>
      <c r="GJ3576" s="1"/>
      <c r="GK3576"/>
      <c r="GL3576"/>
      <c r="GM3576"/>
      <c r="GN3576"/>
      <c r="GO3576"/>
      <c r="GP3576"/>
      <c r="GQ3576"/>
      <c r="GR3576"/>
      <c r="GS3576"/>
      <c r="GT3576"/>
      <c r="GU3576"/>
      <c r="GV3576"/>
      <c r="GW3576"/>
      <c r="GX3576"/>
      <c r="GY3576"/>
      <c r="GZ3576"/>
      <c r="HA3576"/>
      <c r="HB3576"/>
      <c r="HC3576"/>
      <c r="HD3576"/>
      <c r="HE3576"/>
    </row>
    <row r="3577" spans="4:213" s="25" customFormat="1" x14ac:dyDescent="0.25">
      <c r="D3577" s="19"/>
      <c r="E3577" s="19"/>
      <c r="F3577" s="20"/>
      <c r="G3577" s="20"/>
      <c r="H3577" s="20"/>
      <c r="I3577" s="20"/>
      <c r="J3577" s="21"/>
      <c r="K3577" s="21"/>
      <c r="L3577" s="20"/>
      <c r="M3577" s="20"/>
      <c r="N3577" s="22"/>
      <c r="O3577" s="22"/>
      <c r="P3577" s="22"/>
      <c r="Q3577" s="22"/>
      <c r="R3577" s="19"/>
      <c r="S3577" s="19"/>
      <c r="T3577" s="19"/>
      <c r="U3577" s="20"/>
      <c r="V3577" s="20"/>
      <c r="W3577" s="20"/>
      <c r="X3577" s="27"/>
      <c r="Y3577" s="253"/>
      <c r="Z3577" s="30"/>
      <c r="AA3577" s="30"/>
      <c r="AB3577" s="31"/>
      <c r="AC3577" s="31"/>
      <c r="AD3577" s="31"/>
      <c r="AE3577" s="31"/>
      <c r="AF3577" s="31"/>
      <c r="AG3577" s="241"/>
      <c r="AH3577" s="31"/>
      <c r="AI3577" s="31"/>
      <c r="AJ3577" s="31"/>
      <c r="AK3577" s="31"/>
      <c r="AL3577" s="120"/>
      <c r="AQ3577" s="26"/>
      <c r="AW3577" s="19"/>
      <c r="AX3577" s="19"/>
      <c r="AY3577" s="19"/>
      <c r="AZ3577" s="19"/>
      <c r="BA3577" s="19"/>
      <c r="BB3577" s="19"/>
      <c r="BC3577" s="1"/>
      <c r="BD3577"/>
      <c r="BE3577"/>
      <c r="BF3577" s="1"/>
      <c r="BG3577"/>
      <c r="BH3577"/>
      <c r="BI3577"/>
      <c r="BJ3577" s="1"/>
      <c r="BK3577" s="1"/>
      <c r="BL3577"/>
      <c r="BM3577" s="1"/>
      <c r="BN3577" s="1"/>
      <c r="BO3577" s="1"/>
      <c r="BP3577" s="1"/>
      <c r="BQ3577" s="1"/>
      <c r="BR3577" s="1"/>
      <c r="BS3577" s="1"/>
      <c r="BT3577" s="22"/>
      <c r="BU3577" s="1"/>
      <c r="BV3577" s="1"/>
      <c r="BW3577" s="1"/>
      <c r="BX3577" s="1"/>
      <c r="BY3577" s="1"/>
      <c r="BZ3577" s="1"/>
      <c r="CA3577" s="1"/>
      <c r="CB3577" s="1"/>
      <c r="CC3577" s="1"/>
      <c r="CD3577" s="1"/>
      <c r="CE3577" s="1"/>
      <c r="CF3577" s="1"/>
      <c r="CG3577" s="1"/>
      <c r="CH3577" s="1"/>
      <c r="CI3577" s="1"/>
      <c r="CJ3577" s="1"/>
      <c r="CK3577" s="1"/>
      <c r="CL3577" s="1"/>
      <c r="CM3577" s="1"/>
      <c r="CN3577" s="1"/>
      <c r="CO3577" s="1"/>
      <c r="CP3577" s="1"/>
      <c r="CQ3577" s="1"/>
      <c r="CR3577" s="1"/>
      <c r="CS3577" s="1"/>
      <c r="CT3577" s="1"/>
      <c r="CU3577" s="1"/>
      <c r="CV3577" s="1"/>
      <c r="CW3577" s="1"/>
      <c r="CX3577" s="1"/>
      <c r="CY3577" s="1"/>
      <c r="CZ3577" s="1"/>
      <c r="DA3577" s="1"/>
      <c r="DB3577" s="1"/>
      <c r="DC3577" s="1"/>
      <c r="DD3577" s="1"/>
      <c r="DE3577" s="1"/>
      <c r="DF3577" s="1"/>
      <c r="DG3577" s="1"/>
      <c r="DH3577" s="1"/>
      <c r="DI3577" s="1"/>
      <c r="DJ3577" s="1"/>
      <c r="DK3577" s="1"/>
      <c r="DL3577" s="1"/>
      <c r="DM3577" s="1"/>
      <c r="DN3577" s="1"/>
      <c r="DO3577" s="1"/>
      <c r="DP3577" s="1"/>
      <c r="DQ3577" s="1"/>
      <c r="DR3577" s="1"/>
      <c r="DS3577" s="1"/>
      <c r="DT3577" s="1"/>
      <c r="DU3577" s="1"/>
      <c r="DV3577" s="1"/>
      <c r="DW3577" s="1"/>
      <c r="DX3577" s="1"/>
      <c r="DY3577" s="1"/>
      <c r="DZ3577" s="1"/>
      <c r="EA3577" s="1"/>
      <c r="EB3577" s="1"/>
      <c r="EC3577" s="1"/>
      <c r="ED3577" s="1"/>
      <c r="EE3577" s="1"/>
      <c r="EF3577" s="1"/>
      <c r="EG3577" s="1"/>
      <c r="EH3577" s="1"/>
      <c r="EI3577" s="1"/>
      <c r="EJ3577" s="1"/>
      <c r="EK3577" s="1"/>
      <c r="EL3577" s="1"/>
      <c r="EM3577" s="1"/>
      <c r="EN3577" s="1"/>
      <c r="EO3577" s="1"/>
      <c r="EP3577" s="1"/>
      <c r="EQ3577" s="1"/>
      <c r="ER3577" s="1"/>
      <c r="ES3577" s="1"/>
      <c r="ET3577" s="1"/>
      <c r="EU3577" s="1"/>
      <c r="EV3577" s="1"/>
      <c r="EW3577" s="1"/>
      <c r="EX3577" s="1"/>
      <c r="EY3577" s="1"/>
      <c r="EZ3577" s="1"/>
      <c r="FA3577" s="1"/>
      <c r="FB3577" s="1"/>
      <c r="FC3577" s="1"/>
      <c r="FD3577" s="1"/>
      <c r="FE3577" s="1"/>
      <c r="FF3577" s="1"/>
      <c r="FG3577" s="1"/>
      <c r="FH3577" s="1"/>
      <c r="FI3577" s="1"/>
      <c r="FJ3577" s="1"/>
      <c r="FK3577" s="1"/>
      <c r="FL3577" s="1"/>
      <c r="FM3577" s="1"/>
      <c r="FN3577" s="1"/>
      <c r="FO3577" s="1"/>
      <c r="FP3577" s="1"/>
      <c r="FQ3577" s="1"/>
      <c r="FR3577" s="1"/>
      <c r="FS3577" s="1"/>
      <c r="FT3577" s="1"/>
      <c r="FU3577" s="1"/>
      <c r="FV3577" s="1"/>
      <c r="FW3577" s="1"/>
      <c r="FX3577" s="1"/>
      <c r="FY3577" s="1"/>
      <c r="FZ3577" s="1"/>
      <c r="GA3577" s="1"/>
      <c r="GB3577" s="1"/>
      <c r="GC3577" s="1"/>
      <c r="GD3577" s="1"/>
      <c r="GE3577" s="1"/>
      <c r="GF3577" s="1"/>
      <c r="GG3577" s="1"/>
      <c r="GH3577" s="1"/>
      <c r="GI3577" s="1"/>
      <c r="GJ3577" s="1"/>
      <c r="GK3577"/>
      <c r="GL3577"/>
      <c r="GM3577"/>
      <c r="GN3577"/>
      <c r="GO3577"/>
      <c r="GP3577"/>
      <c r="GQ3577"/>
      <c r="GR3577"/>
      <c r="GS3577"/>
      <c r="GT3577"/>
      <c r="GU3577"/>
      <c r="GV3577"/>
      <c r="GW3577"/>
      <c r="GX3577"/>
      <c r="GY3577"/>
      <c r="GZ3577"/>
      <c r="HA3577"/>
      <c r="HB3577"/>
      <c r="HC3577"/>
      <c r="HD3577"/>
      <c r="HE3577"/>
    </row>
    <row r="3578" spans="4:213" s="25" customFormat="1" x14ac:dyDescent="0.25">
      <c r="D3578" s="19"/>
      <c r="E3578" s="19"/>
      <c r="F3578" s="20"/>
      <c r="G3578" s="20"/>
      <c r="H3578" s="20"/>
      <c r="I3578" s="20"/>
      <c r="J3578" s="21"/>
      <c r="K3578" s="21"/>
      <c r="L3578" s="20"/>
      <c r="M3578" s="20"/>
      <c r="N3578" s="22"/>
      <c r="O3578" s="22"/>
      <c r="P3578" s="22"/>
      <c r="Q3578" s="22"/>
      <c r="R3578" s="19"/>
      <c r="S3578" s="19"/>
      <c r="T3578" s="19"/>
      <c r="U3578" s="20"/>
      <c r="V3578" s="20"/>
      <c r="W3578" s="20"/>
      <c r="X3578" s="27"/>
      <c r="Y3578" s="253"/>
      <c r="Z3578" s="30"/>
      <c r="AA3578" s="30"/>
      <c r="AB3578" s="31"/>
      <c r="AC3578" s="31"/>
      <c r="AD3578" s="31"/>
      <c r="AE3578" s="31"/>
      <c r="AF3578" s="31"/>
      <c r="AG3578" s="241"/>
      <c r="AH3578" s="31"/>
      <c r="AI3578" s="31"/>
      <c r="AJ3578" s="31"/>
      <c r="AK3578" s="31"/>
      <c r="AL3578" s="120"/>
      <c r="AQ3578" s="26"/>
      <c r="AW3578" s="19"/>
      <c r="AX3578" s="19"/>
      <c r="AY3578" s="19"/>
      <c r="AZ3578" s="19"/>
      <c r="BA3578" s="19"/>
      <c r="BB3578" s="19"/>
      <c r="BC3578" s="1"/>
      <c r="BD3578"/>
      <c r="BE3578"/>
      <c r="BF3578" s="1"/>
      <c r="BG3578"/>
      <c r="BH3578"/>
      <c r="BI3578"/>
      <c r="BJ3578" s="1"/>
      <c r="BK3578" s="1"/>
      <c r="BL3578"/>
      <c r="BM3578" s="1"/>
      <c r="BN3578" s="1"/>
      <c r="BO3578" s="1"/>
      <c r="BP3578" s="1"/>
      <c r="BQ3578" s="1"/>
      <c r="BR3578" s="1"/>
      <c r="BS3578" s="1"/>
      <c r="BT3578" s="22"/>
      <c r="BU3578" s="1"/>
      <c r="BV3578" s="1"/>
      <c r="BW3578" s="1"/>
      <c r="BX3578" s="1"/>
      <c r="BY3578" s="1"/>
      <c r="BZ3578" s="1"/>
      <c r="CA3578" s="1"/>
      <c r="CB3578" s="1"/>
      <c r="CC3578" s="1"/>
      <c r="CD3578" s="1"/>
      <c r="CE3578" s="1"/>
      <c r="CF3578" s="1"/>
      <c r="CG3578" s="1"/>
      <c r="CH3578" s="1"/>
      <c r="CI3578" s="1"/>
      <c r="CJ3578" s="1"/>
      <c r="CK3578" s="1"/>
      <c r="CL3578" s="1"/>
      <c r="CM3578" s="1"/>
      <c r="CN3578" s="1"/>
      <c r="CO3578" s="1"/>
      <c r="CP3578" s="1"/>
      <c r="CQ3578" s="1"/>
      <c r="CR3578" s="1"/>
      <c r="CS3578" s="1"/>
      <c r="CT3578" s="1"/>
      <c r="CU3578" s="1"/>
      <c r="CV3578" s="1"/>
      <c r="CW3578" s="1"/>
      <c r="CX3578" s="1"/>
      <c r="CY3578" s="1"/>
      <c r="CZ3578" s="1"/>
      <c r="DA3578" s="1"/>
      <c r="DB3578" s="1"/>
      <c r="DC3578" s="1"/>
      <c r="DD3578" s="1"/>
      <c r="DE3578" s="1"/>
      <c r="DF3578" s="1"/>
      <c r="DG3578" s="1"/>
      <c r="DH3578" s="1"/>
      <c r="DI3578" s="1"/>
      <c r="DJ3578" s="1"/>
      <c r="DK3578" s="1"/>
      <c r="DL3578" s="1"/>
      <c r="DM3578" s="1"/>
      <c r="DN3578" s="1"/>
      <c r="DO3578" s="1"/>
      <c r="DP3578" s="1"/>
      <c r="DQ3578" s="1"/>
      <c r="DR3578" s="1"/>
      <c r="DS3578" s="1"/>
      <c r="DT3578" s="1"/>
      <c r="DU3578" s="1"/>
      <c r="DV3578" s="1"/>
      <c r="DW3578" s="1"/>
      <c r="DX3578" s="1"/>
      <c r="DY3578" s="1"/>
      <c r="DZ3578" s="1"/>
      <c r="EA3578" s="1"/>
      <c r="EB3578" s="1"/>
      <c r="EC3578" s="1"/>
      <c r="ED3578" s="1"/>
      <c r="EE3578" s="1"/>
      <c r="EF3578" s="1"/>
      <c r="EG3578" s="1"/>
      <c r="EH3578" s="1"/>
      <c r="EI3578" s="1"/>
      <c r="EJ3578" s="1"/>
      <c r="EK3578" s="1"/>
      <c r="EL3578" s="1"/>
      <c r="EM3578" s="1"/>
      <c r="EN3578" s="1"/>
      <c r="EO3578" s="1"/>
      <c r="EP3578" s="1"/>
      <c r="EQ3578" s="1"/>
      <c r="ER3578" s="1"/>
      <c r="ES3578" s="1"/>
      <c r="ET3578" s="1"/>
      <c r="EU3578" s="1"/>
      <c r="EV3578" s="1"/>
      <c r="EW3578" s="1"/>
      <c r="EX3578" s="1"/>
      <c r="EY3578" s="1"/>
      <c r="EZ3578" s="1"/>
      <c r="FA3578" s="1"/>
      <c r="FB3578" s="1"/>
      <c r="FC3578" s="1"/>
      <c r="FD3578" s="1"/>
      <c r="FE3578" s="1"/>
      <c r="FF3578" s="1"/>
      <c r="FG3578" s="1"/>
      <c r="FH3578" s="1"/>
      <c r="FI3578" s="1"/>
      <c r="FJ3578" s="1"/>
      <c r="FK3578" s="1"/>
      <c r="FL3578" s="1"/>
      <c r="FM3578" s="1"/>
      <c r="FN3578" s="1"/>
      <c r="FO3578" s="1"/>
      <c r="FP3578" s="1"/>
      <c r="FQ3578" s="1"/>
      <c r="FR3578" s="1"/>
      <c r="FS3578" s="1"/>
      <c r="FT3578" s="1"/>
      <c r="FU3578" s="1"/>
      <c r="FV3578" s="1"/>
      <c r="FW3578" s="1"/>
      <c r="FX3578" s="1"/>
      <c r="FY3578" s="1"/>
      <c r="FZ3578" s="1"/>
      <c r="GA3578" s="1"/>
      <c r="GB3578" s="1"/>
      <c r="GC3578" s="1"/>
      <c r="GD3578" s="1"/>
      <c r="GE3578" s="1"/>
      <c r="GF3578" s="1"/>
      <c r="GG3578" s="1"/>
      <c r="GH3578" s="1"/>
      <c r="GI3578" s="1"/>
      <c r="GJ3578" s="1"/>
      <c r="GK3578"/>
      <c r="GL3578"/>
      <c r="GM3578"/>
      <c r="GN3578"/>
      <c r="GO3578"/>
      <c r="GP3578"/>
      <c r="GQ3578"/>
      <c r="GR3578"/>
      <c r="GS3578"/>
      <c r="GT3578"/>
      <c r="GU3578"/>
      <c r="GV3578"/>
      <c r="GW3578"/>
      <c r="GX3578"/>
      <c r="GY3578"/>
      <c r="GZ3578"/>
      <c r="HA3578"/>
      <c r="HB3578"/>
      <c r="HC3578"/>
      <c r="HD3578"/>
      <c r="HE3578"/>
    </row>
    <row r="3579" spans="4:213" s="25" customFormat="1" x14ac:dyDescent="0.25">
      <c r="D3579" s="19"/>
      <c r="E3579" s="19"/>
      <c r="F3579" s="20"/>
      <c r="G3579" s="20"/>
      <c r="H3579" s="20"/>
      <c r="I3579" s="20"/>
      <c r="J3579" s="21"/>
      <c r="K3579" s="21"/>
      <c r="L3579" s="20"/>
      <c r="M3579" s="20"/>
      <c r="N3579" s="22"/>
      <c r="O3579" s="22"/>
      <c r="P3579" s="22"/>
      <c r="Q3579" s="22"/>
      <c r="R3579" s="19"/>
      <c r="S3579" s="19"/>
      <c r="T3579" s="19"/>
      <c r="U3579" s="20"/>
      <c r="V3579" s="20"/>
      <c r="W3579" s="20"/>
      <c r="X3579" s="27"/>
      <c r="Y3579" s="253"/>
      <c r="Z3579" s="30"/>
      <c r="AA3579" s="30"/>
      <c r="AB3579" s="31"/>
      <c r="AC3579" s="31"/>
      <c r="AD3579" s="31"/>
      <c r="AE3579" s="31"/>
      <c r="AF3579" s="31"/>
      <c r="AG3579" s="241"/>
      <c r="AH3579" s="31"/>
      <c r="AI3579" s="31"/>
      <c r="AJ3579" s="31"/>
      <c r="AK3579" s="31"/>
      <c r="AL3579" s="120"/>
      <c r="AQ3579" s="26"/>
      <c r="AW3579" s="19"/>
      <c r="AX3579" s="19"/>
      <c r="AY3579" s="19"/>
      <c r="AZ3579" s="19"/>
      <c r="BA3579" s="19"/>
      <c r="BB3579" s="19"/>
      <c r="BC3579" s="1"/>
      <c r="BD3579"/>
      <c r="BE3579"/>
      <c r="BF3579" s="1"/>
      <c r="BG3579"/>
      <c r="BH3579"/>
      <c r="BI3579"/>
      <c r="BJ3579" s="1"/>
      <c r="BK3579" s="1"/>
      <c r="BL3579"/>
      <c r="BM3579" s="1"/>
      <c r="BN3579" s="1"/>
      <c r="BO3579" s="1"/>
      <c r="BP3579" s="1"/>
      <c r="BQ3579" s="1"/>
      <c r="BR3579" s="1"/>
      <c r="BS3579" s="1"/>
      <c r="BT3579" s="22"/>
      <c r="BU3579" s="1"/>
      <c r="BV3579" s="1"/>
      <c r="BW3579" s="1"/>
      <c r="BX3579" s="1"/>
      <c r="BY3579" s="1"/>
      <c r="BZ3579" s="1"/>
      <c r="CA3579" s="1"/>
      <c r="CB3579" s="1"/>
      <c r="CC3579" s="1"/>
      <c r="CD3579" s="1"/>
      <c r="CE3579" s="1"/>
      <c r="CF3579" s="1"/>
      <c r="CG3579" s="1"/>
      <c r="CH3579" s="1"/>
      <c r="CI3579" s="1"/>
      <c r="CJ3579" s="1"/>
      <c r="CK3579" s="1"/>
      <c r="CL3579" s="1"/>
      <c r="CM3579" s="1"/>
      <c r="CN3579" s="1"/>
      <c r="CO3579" s="1"/>
      <c r="CP3579" s="1"/>
      <c r="CQ3579" s="1"/>
      <c r="CR3579" s="1"/>
      <c r="CS3579" s="1"/>
      <c r="CT3579" s="1"/>
      <c r="CU3579" s="1"/>
      <c r="CV3579" s="1"/>
      <c r="CW3579" s="1"/>
      <c r="CX3579" s="1"/>
      <c r="CY3579" s="1"/>
      <c r="CZ3579" s="1"/>
      <c r="DA3579" s="1"/>
      <c r="DB3579" s="1"/>
      <c r="DC3579" s="1"/>
      <c r="DD3579" s="1"/>
      <c r="DE3579" s="1"/>
      <c r="DF3579" s="1"/>
      <c r="DG3579" s="1"/>
      <c r="DH3579" s="1"/>
      <c r="DI3579" s="1"/>
      <c r="DJ3579" s="1"/>
      <c r="DK3579" s="1"/>
      <c r="DL3579" s="1"/>
      <c r="DM3579" s="1"/>
      <c r="DN3579" s="1"/>
      <c r="DO3579" s="1"/>
      <c r="DP3579" s="1"/>
      <c r="DQ3579" s="1"/>
      <c r="DR3579" s="1"/>
      <c r="DS3579" s="1"/>
      <c r="DT3579" s="1"/>
      <c r="DU3579" s="1"/>
      <c r="DV3579" s="1"/>
      <c r="DW3579" s="1"/>
      <c r="DX3579" s="1"/>
      <c r="DY3579" s="1"/>
      <c r="DZ3579" s="1"/>
      <c r="EA3579" s="1"/>
      <c r="EB3579" s="1"/>
      <c r="EC3579" s="1"/>
      <c r="ED3579" s="1"/>
      <c r="EE3579" s="1"/>
      <c r="EF3579" s="1"/>
      <c r="EG3579" s="1"/>
      <c r="EH3579" s="1"/>
      <c r="EI3579" s="1"/>
      <c r="EJ3579" s="1"/>
      <c r="EK3579" s="1"/>
      <c r="EL3579" s="1"/>
      <c r="EM3579" s="1"/>
      <c r="EN3579" s="1"/>
      <c r="EO3579" s="1"/>
      <c r="EP3579" s="1"/>
      <c r="EQ3579" s="1"/>
      <c r="ER3579" s="1"/>
      <c r="ES3579" s="1"/>
      <c r="ET3579" s="1"/>
      <c r="EU3579" s="1"/>
      <c r="EV3579" s="1"/>
      <c r="EW3579" s="1"/>
      <c r="EX3579" s="1"/>
      <c r="EY3579" s="1"/>
      <c r="EZ3579" s="1"/>
      <c r="FA3579" s="1"/>
      <c r="FB3579" s="1"/>
      <c r="FC3579" s="1"/>
      <c r="FD3579" s="1"/>
      <c r="FE3579" s="1"/>
      <c r="FF3579" s="1"/>
      <c r="FG3579" s="1"/>
      <c r="FH3579" s="1"/>
      <c r="FI3579" s="1"/>
      <c r="FJ3579" s="1"/>
      <c r="FK3579" s="1"/>
      <c r="FL3579" s="1"/>
      <c r="FM3579" s="1"/>
      <c r="FN3579" s="1"/>
      <c r="FO3579" s="1"/>
      <c r="FP3579" s="1"/>
      <c r="FQ3579" s="1"/>
      <c r="FR3579" s="1"/>
      <c r="FS3579" s="1"/>
      <c r="FT3579" s="1"/>
      <c r="FU3579" s="1"/>
      <c r="FV3579" s="1"/>
      <c r="FW3579" s="1"/>
      <c r="FX3579" s="1"/>
      <c r="FY3579" s="1"/>
      <c r="FZ3579" s="1"/>
      <c r="GA3579" s="1"/>
      <c r="GB3579" s="1"/>
      <c r="GC3579" s="1"/>
      <c r="GD3579" s="1"/>
      <c r="GE3579" s="1"/>
      <c r="GF3579" s="1"/>
      <c r="GG3579" s="1"/>
      <c r="GH3579" s="1"/>
      <c r="GI3579" s="1"/>
      <c r="GJ3579" s="1"/>
      <c r="GK3579"/>
      <c r="GL3579"/>
      <c r="GM3579"/>
      <c r="GN3579"/>
      <c r="GO3579"/>
      <c r="GP3579"/>
      <c r="GQ3579"/>
      <c r="GR3579"/>
      <c r="GS3579"/>
      <c r="GT3579"/>
      <c r="GU3579"/>
      <c r="GV3579"/>
      <c r="GW3579"/>
      <c r="GX3579"/>
      <c r="GY3579"/>
      <c r="GZ3579"/>
      <c r="HA3579"/>
      <c r="HB3579"/>
      <c r="HC3579"/>
      <c r="HD3579"/>
      <c r="HE3579"/>
    </row>
    <row r="3580" spans="4:213" s="25" customFormat="1" x14ac:dyDescent="0.25">
      <c r="D3580" s="19"/>
      <c r="E3580" s="19"/>
      <c r="F3580" s="20"/>
      <c r="G3580" s="20"/>
      <c r="H3580" s="20"/>
      <c r="I3580" s="20"/>
      <c r="J3580" s="21"/>
      <c r="K3580" s="21"/>
      <c r="L3580" s="20"/>
      <c r="M3580" s="20"/>
      <c r="N3580" s="22"/>
      <c r="O3580" s="22"/>
      <c r="P3580" s="22"/>
      <c r="Q3580" s="22"/>
      <c r="R3580" s="19"/>
      <c r="S3580" s="19"/>
      <c r="T3580" s="19"/>
      <c r="U3580" s="20"/>
      <c r="V3580" s="20"/>
      <c r="W3580" s="20"/>
      <c r="X3580" s="27"/>
      <c r="Y3580" s="253"/>
      <c r="Z3580" s="30"/>
      <c r="AA3580" s="30"/>
      <c r="AB3580" s="31"/>
      <c r="AC3580" s="31"/>
      <c r="AD3580" s="31"/>
      <c r="AE3580" s="31"/>
      <c r="AF3580" s="31"/>
      <c r="AG3580" s="241"/>
      <c r="AH3580" s="31"/>
      <c r="AI3580" s="31"/>
      <c r="AJ3580" s="31"/>
      <c r="AK3580" s="31"/>
      <c r="AL3580" s="120"/>
      <c r="AQ3580" s="26"/>
      <c r="AW3580" s="19"/>
      <c r="AX3580" s="19"/>
      <c r="AY3580" s="19"/>
      <c r="AZ3580" s="19"/>
      <c r="BA3580" s="19"/>
      <c r="BB3580" s="19"/>
      <c r="BC3580" s="1"/>
      <c r="BD3580"/>
      <c r="BE3580"/>
      <c r="BF3580" s="1"/>
      <c r="BG3580"/>
      <c r="BH3580"/>
      <c r="BI3580"/>
      <c r="BJ3580" s="1"/>
      <c r="BK3580" s="1"/>
      <c r="BL3580"/>
      <c r="BM3580" s="1"/>
      <c r="BN3580" s="1"/>
      <c r="BO3580" s="1"/>
      <c r="BP3580" s="1"/>
      <c r="BQ3580" s="1"/>
      <c r="BR3580" s="1"/>
      <c r="BS3580" s="1"/>
      <c r="BT3580" s="22"/>
      <c r="BU3580" s="1"/>
      <c r="BV3580" s="1"/>
      <c r="BW3580" s="1"/>
      <c r="BX3580" s="1"/>
      <c r="BY3580" s="1"/>
      <c r="BZ3580" s="1"/>
      <c r="CA3580" s="1"/>
      <c r="CB3580" s="1"/>
      <c r="CC3580" s="1"/>
      <c r="CD3580" s="1"/>
      <c r="CE3580" s="1"/>
      <c r="CF3580" s="1"/>
      <c r="CG3580" s="1"/>
      <c r="CH3580" s="1"/>
      <c r="CI3580" s="1"/>
      <c r="CJ3580" s="1"/>
      <c r="CK3580" s="1"/>
      <c r="CL3580" s="1"/>
      <c r="CM3580" s="1"/>
      <c r="CN3580" s="1"/>
      <c r="CO3580" s="1"/>
      <c r="CP3580" s="1"/>
      <c r="CQ3580" s="1"/>
      <c r="CR3580" s="1"/>
      <c r="CS3580" s="1"/>
      <c r="CT3580" s="1"/>
      <c r="CU3580" s="1"/>
      <c r="CV3580" s="1"/>
      <c r="CW3580" s="1"/>
      <c r="CX3580" s="1"/>
      <c r="CY3580" s="1"/>
      <c r="CZ3580" s="1"/>
      <c r="DA3580" s="1"/>
      <c r="DB3580" s="1"/>
      <c r="DC3580" s="1"/>
      <c r="DD3580" s="1"/>
      <c r="DE3580" s="1"/>
      <c r="DF3580" s="1"/>
      <c r="DG3580" s="1"/>
      <c r="DH3580" s="1"/>
      <c r="DI3580" s="1"/>
      <c r="DJ3580" s="1"/>
      <c r="DK3580" s="1"/>
      <c r="DL3580" s="1"/>
      <c r="DM3580" s="1"/>
      <c r="DN3580" s="1"/>
      <c r="DO3580" s="1"/>
      <c r="DP3580" s="1"/>
      <c r="DQ3580" s="1"/>
      <c r="DR3580" s="1"/>
      <c r="DS3580" s="1"/>
      <c r="DT3580" s="1"/>
      <c r="DU3580" s="1"/>
      <c r="DV3580" s="1"/>
      <c r="DW3580" s="1"/>
      <c r="DX3580" s="1"/>
      <c r="DY3580" s="1"/>
      <c r="DZ3580" s="1"/>
      <c r="EA3580" s="1"/>
      <c r="EB3580" s="1"/>
      <c r="EC3580" s="1"/>
      <c r="ED3580" s="1"/>
      <c r="EE3580" s="1"/>
      <c r="EF3580" s="1"/>
      <c r="EG3580" s="1"/>
      <c r="EH3580" s="1"/>
      <c r="EI3580" s="1"/>
      <c r="EJ3580" s="1"/>
      <c r="EK3580" s="1"/>
      <c r="EL3580" s="1"/>
      <c r="EM3580" s="1"/>
      <c r="EN3580" s="1"/>
      <c r="EO3580" s="1"/>
      <c r="EP3580" s="1"/>
      <c r="EQ3580" s="1"/>
      <c r="ER3580" s="1"/>
      <c r="ES3580" s="1"/>
      <c r="ET3580" s="1"/>
      <c r="EU3580" s="1"/>
      <c r="EV3580" s="1"/>
      <c r="EW3580" s="1"/>
      <c r="EX3580" s="1"/>
      <c r="EY3580" s="1"/>
      <c r="EZ3580" s="1"/>
      <c r="FA3580" s="1"/>
      <c r="FB3580" s="1"/>
      <c r="FC3580" s="1"/>
      <c r="FD3580" s="1"/>
      <c r="FE3580" s="1"/>
      <c r="FF3580" s="1"/>
      <c r="FG3580" s="1"/>
      <c r="FH3580" s="1"/>
      <c r="FI3580" s="1"/>
      <c r="FJ3580" s="1"/>
      <c r="FK3580" s="1"/>
      <c r="FL3580" s="1"/>
      <c r="FM3580" s="1"/>
      <c r="FN3580" s="1"/>
      <c r="FO3580" s="1"/>
      <c r="FP3580" s="1"/>
      <c r="FQ3580" s="1"/>
      <c r="FR3580" s="1"/>
      <c r="FS3580" s="1"/>
      <c r="FT3580" s="1"/>
      <c r="FU3580" s="1"/>
      <c r="FV3580" s="1"/>
      <c r="FW3580" s="1"/>
      <c r="FX3580" s="1"/>
      <c r="FY3580" s="1"/>
      <c r="FZ3580" s="1"/>
      <c r="GA3580" s="1"/>
      <c r="GB3580" s="1"/>
      <c r="GC3580" s="1"/>
      <c r="GD3580" s="1"/>
      <c r="GE3580" s="1"/>
      <c r="GF3580" s="1"/>
      <c r="GG3580" s="1"/>
      <c r="GH3580" s="1"/>
      <c r="GI3580" s="1"/>
      <c r="GJ3580" s="1"/>
      <c r="GK3580"/>
      <c r="GL3580"/>
      <c r="GM3580"/>
      <c r="GN3580"/>
      <c r="GO3580"/>
      <c r="GP3580"/>
      <c r="GQ3580"/>
      <c r="GR3580"/>
      <c r="GS3580"/>
      <c r="GT3580"/>
      <c r="GU3580"/>
      <c r="GV3580"/>
      <c r="GW3580"/>
      <c r="GX3580"/>
      <c r="GY3580"/>
      <c r="GZ3580"/>
      <c r="HA3580"/>
      <c r="HB3580"/>
      <c r="HC3580"/>
      <c r="HD3580"/>
      <c r="HE3580"/>
    </row>
    <row r="3581" spans="4:213" s="25" customFormat="1" x14ac:dyDescent="0.25">
      <c r="D3581" s="19"/>
      <c r="E3581" s="19"/>
      <c r="F3581" s="20"/>
      <c r="G3581" s="20"/>
      <c r="H3581" s="20"/>
      <c r="I3581" s="20"/>
      <c r="J3581" s="21"/>
      <c r="K3581" s="21"/>
      <c r="L3581" s="20"/>
      <c r="M3581" s="20"/>
      <c r="N3581" s="22"/>
      <c r="O3581" s="22"/>
      <c r="P3581" s="22"/>
      <c r="Q3581" s="22"/>
      <c r="R3581" s="19"/>
      <c r="S3581" s="19"/>
      <c r="T3581" s="19"/>
      <c r="U3581" s="20"/>
      <c r="V3581" s="20"/>
      <c r="W3581" s="20"/>
      <c r="X3581" s="27"/>
      <c r="Y3581" s="253"/>
      <c r="Z3581" s="30"/>
      <c r="AA3581" s="30"/>
      <c r="AB3581" s="31"/>
      <c r="AC3581" s="31"/>
      <c r="AD3581" s="31"/>
      <c r="AE3581" s="31"/>
      <c r="AF3581" s="31"/>
      <c r="AG3581" s="241"/>
      <c r="AH3581" s="31"/>
      <c r="AI3581" s="31"/>
      <c r="AJ3581" s="31"/>
      <c r="AK3581" s="31"/>
      <c r="AL3581" s="120"/>
      <c r="AQ3581" s="26"/>
      <c r="AW3581" s="19"/>
      <c r="AX3581" s="19"/>
      <c r="AY3581" s="19"/>
      <c r="AZ3581" s="19"/>
      <c r="BA3581" s="19"/>
      <c r="BB3581" s="19"/>
      <c r="BC3581" s="1"/>
      <c r="BD3581"/>
      <c r="BE3581"/>
      <c r="BF3581" s="1"/>
      <c r="BG3581"/>
      <c r="BH3581"/>
      <c r="BI3581"/>
      <c r="BJ3581" s="1"/>
      <c r="BK3581" s="1"/>
      <c r="BL3581"/>
      <c r="BM3581" s="1"/>
      <c r="BN3581" s="1"/>
      <c r="BO3581" s="1"/>
      <c r="BP3581" s="1"/>
      <c r="BQ3581" s="1"/>
      <c r="BR3581" s="1"/>
      <c r="BS3581" s="1"/>
      <c r="BT3581" s="22"/>
      <c r="BU3581" s="1"/>
      <c r="BV3581" s="1"/>
      <c r="BW3581" s="1"/>
      <c r="BX3581" s="1"/>
      <c r="BY3581" s="1"/>
      <c r="BZ3581" s="1"/>
      <c r="CA3581" s="1"/>
      <c r="CB3581" s="1"/>
      <c r="CC3581" s="1"/>
      <c r="CD3581" s="1"/>
      <c r="CE3581" s="1"/>
      <c r="CF3581" s="1"/>
      <c r="CG3581" s="1"/>
      <c r="CH3581" s="1"/>
      <c r="CI3581" s="1"/>
      <c r="CJ3581" s="1"/>
      <c r="CK3581" s="1"/>
      <c r="CL3581" s="1"/>
      <c r="CM3581" s="1"/>
      <c r="CN3581" s="1"/>
      <c r="CO3581" s="1"/>
      <c r="CP3581" s="1"/>
      <c r="CQ3581" s="1"/>
      <c r="CR3581" s="1"/>
      <c r="CS3581" s="1"/>
      <c r="CT3581" s="1"/>
      <c r="CU3581" s="1"/>
      <c r="CV3581" s="1"/>
      <c r="CW3581" s="1"/>
      <c r="CX3581" s="1"/>
      <c r="CY3581" s="1"/>
      <c r="CZ3581" s="1"/>
      <c r="DA3581" s="1"/>
      <c r="DB3581" s="1"/>
      <c r="DC3581" s="1"/>
      <c r="DD3581" s="1"/>
      <c r="DE3581" s="1"/>
      <c r="DF3581" s="1"/>
      <c r="DG3581" s="1"/>
      <c r="DH3581" s="1"/>
      <c r="DI3581" s="1"/>
      <c r="DJ3581" s="1"/>
      <c r="DK3581" s="1"/>
      <c r="DL3581" s="1"/>
      <c r="DM3581" s="1"/>
      <c r="DN3581" s="1"/>
      <c r="DO3581" s="1"/>
      <c r="DP3581" s="1"/>
      <c r="DQ3581" s="1"/>
      <c r="DR3581" s="1"/>
      <c r="DS3581" s="1"/>
      <c r="DT3581" s="1"/>
      <c r="DU3581" s="1"/>
      <c r="DV3581" s="1"/>
      <c r="DW3581" s="1"/>
      <c r="DX3581" s="1"/>
      <c r="DY3581" s="1"/>
      <c r="DZ3581" s="1"/>
      <c r="EA3581" s="1"/>
      <c r="EB3581" s="1"/>
      <c r="EC3581" s="1"/>
      <c r="ED3581" s="1"/>
      <c r="EE3581" s="1"/>
      <c r="EF3581" s="1"/>
      <c r="EG3581" s="1"/>
      <c r="EH3581" s="1"/>
      <c r="EI3581" s="1"/>
      <c r="EJ3581" s="1"/>
      <c r="EK3581" s="1"/>
      <c r="EL3581" s="1"/>
      <c r="EM3581" s="1"/>
      <c r="EN3581" s="1"/>
      <c r="EO3581" s="1"/>
      <c r="EP3581" s="1"/>
      <c r="EQ3581" s="1"/>
      <c r="ER3581" s="1"/>
      <c r="ES3581" s="1"/>
      <c r="ET3581" s="1"/>
      <c r="EU3581" s="1"/>
      <c r="EV3581" s="1"/>
      <c r="EW3581" s="1"/>
      <c r="EX3581" s="1"/>
      <c r="EY3581" s="1"/>
      <c r="EZ3581" s="1"/>
      <c r="FA3581" s="1"/>
      <c r="FB3581" s="1"/>
      <c r="FC3581" s="1"/>
      <c r="FD3581" s="1"/>
      <c r="FE3581" s="1"/>
      <c r="FF3581" s="1"/>
      <c r="FG3581" s="1"/>
      <c r="FH3581" s="1"/>
      <c r="FI3581" s="1"/>
      <c r="FJ3581" s="1"/>
      <c r="FK3581" s="1"/>
      <c r="FL3581" s="1"/>
      <c r="FM3581" s="1"/>
      <c r="FN3581" s="1"/>
      <c r="FO3581" s="1"/>
      <c r="FP3581" s="1"/>
      <c r="FQ3581" s="1"/>
      <c r="FR3581" s="1"/>
      <c r="FS3581" s="1"/>
      <c r="FT3581" s="1"/>
      <c r="FU3581" s="1"/>
      <c r="FV3581" s="1"/>
      <c r="FW3581" s="1"/>
      <c r="FX3581" s="1"/>
      <c r="FY3581" s="1"/>
      <c r="FZ3581" s="1"/>
      <c r="GA3581" s="1"/>
      <c r="GB3581" s="1"/>
      <c r="GC3581" s="1"/>
      <c r="GD3581" s="1"/>
      <c r="GE3581" s="1"/>
      <c r="GF3581" s="1"/>
      <c r="GG3581" s="1"/>
      <c r="GH3581" s="1"/>
      <c r="GI3581" s="1"/>
      <c r="GJ3581" s="1"/>
      <c r="GK3581"/>
      <c r="GL3581"/>
      <c r="GM3581"/>
      <c r="GN3581"/>
      <c r="GO3581"/>
      <c r="GP3581"/>
      <c r="GQ3581"/>
      <c r="GR3581"/>
      <c r="GS3581"/>
      <c r="GT3581"/>
      <c r="GU3581"/>
      <c r="GV3581"/>
      <c r="GW3581"/>
      <c r="GX3581"/>
      <c r="GY3581"/>
      <c r="GZ3581"/>
      <c r="HA3581"/>
      <c r="HB3581"/>
      <c r="HC3581"/>
      <c r="HD3581"/>
      <c r="HE3581"/>
    </row>
    <row r="3582" spans="4:213" s="25" customFormat="1" x14ac:dyDescent="0.25">
      <c r="D3582" s="19"/>
      <c r="E3582" s="19"/>
      <c r="F3582" s="20"/>
      <c r="G3582" s="20"/>
      <c r="H3582" s="20"/>
      <c r="I3582" s="20"/>
      <c r="J3582" s="21"/>
      <c r="K3582" s="21"/>
      <c r="L3582" s="20"/>
      <c r="M3582" s="20"/>
      <c r="N3582" s="22"/>
      <c r="O3582" s="22"/>
      <c r="P3582" s="22"/>
      <c r="Q3582" s="22"/>
      <c r="R3582" s="19"/>
      <c r="S3582" s="19"/>
      <c r="T3582" s="19"/>
      <c r="U3582" s="20"/>
      <c r="V3582" s="20"/>
      <c r="W3582" s="20"/>
      <c r="X3582" s="27"/>
      <c r="Y3582" s="253"/>
      <c r="Z3582" s="30"/>
      <c r="AA3582" s="30"/>
      <c r="AB3582" s="31"/>
      <c r="AC3582" s="31"/>
      <c r="AD3582" s="31"/>
      <c r="AE3582" s="31"/>
      <c r="AF3582" s="31"/>
      <c r="AG3582" s="241"/>
      <c r="AH3582" s="31"/>
      <c r="AI3582" s="31"/>
      <c r="AJ3582" s="31"/>
      <c r="AK3582" s="31"/>
      <c r="AL3582" s="120"/>
      <c r="AQ3582" s="26"/>
      <c r="AW3582" s="19"/>
      <c r="AX3582" s="19"/>
      <c r="AY3582" s="19"/>
      <c r="AZ3582" s="19"/>
      <c r="BA3582" s="19"/>
      <c r="BB3582" s="19"/>
      <c r="BC3582" s="1"/>
      <c r="BD3582"/>
      <c r="BE3582"/>
      <c r="BF3582" s="1"/>
      <c r="BG3582"/>
      <c r="BH3582"/>
      <c r="BI3582"/>
      <c r="BJ3582" s="1"/>
      <c r="BK3582" s="1"/>
      <c r="BL3582"/>
      <c r="BM3582" s="1"/>
      <c r="BN3582" s="1"/>
      <c r="BO3582" s="1"/>
      <c r="BP3582" s="1"/>
      <c r="BQ3582" s="1"/>
      <c r="BR3582" s="1"/>
      <c r="BS3582" s="1"/>
      <c r="BT3582" s="22"/>
      <c r="BU3582" s="1"/>
      <c r="BV3582" s="1"/>
      <c r="BW3582" s="1"/>
      <c r="BX3582" s="1"/>
      <c r="BY3582" s="1"/>
      <c r="BZ3582" s="1"/>
      <c r="CA3582" s="1"/>
      <c r="CB3582" s="1"/>
      <c r="CC3582" s="1"/>
      <c r="CD3582" s="1"/>
      <c r="CE3582" s="1"/>
      <c r="CF3582" s="1"/>
      <c r="CG3582" s="1"/>
      <c r="CH3582" s="1"/>
      <c r="CI3582" s="1"/>
      <c r="CJ3582" s="1"/>
      <c r="CK3582" s="1"/>
      <c r="CL3582" s="1"/>
      <c r="CM3582" s="1"/>
      <c r="CN3582" s="1"/>
      <c r="CO3582" s="1"/>
      <c r="CP3582" s="1"/>
      <c r="CQ3582" s="1"/>
      <c r="CR3582" s="1"/>
      <c r="CS3582" s="1"/>
      <c r="CT3582" s="1"/>
      <c r="CU3582" s="1"/>
      <c r="CV3582" s="1"/>
      <c r="CW3582" s="1"/>
      <c r="CX3582" s="1"/>
      <c r="CY3582" s="1"/>
      <c r="CZ3582" s="1"/>
      <c r="DA3582" s="1"/>
      <c r="DB3582" s="1"/>
      <c r="DC3582" s="1"/>
      <c r="DD3582" s="1"/>
      <c r="DE3582" s="1"/>
      <c r="DF3582" s="1"/>
      <c r="DG3582" s="1"/>
      <c r="DH3582" s="1"/>
      <c r="DI3582" s="1"/>
      <c r="DJ3582" s="1"/>
      <c r="DK3582" s="1"/>
      <c r="DL3582" s="1"/>
      <c r="DM3582" s="1"/>
      <c r="DN3582" s="1"/>
      <c r="DO3582" s="1"/>
      <c r="DP3582" s="1"/>
      <c r="DQ3582" s="1"/>
      <c r="DR3582" s="1"/>
      <c r="DS3582" s="1"/>
      <c r="DT3582" s="1"/>
      <c r="DU3582" s="1"/>
      <c r="DV3582" s="1"/>
      <c r="DW3582" s="1"/>
      <c r="DX3582" s="1"/>
      <c r="DY3582" s="1"/>
      <c r="DZ3582" s="1"/>
      <c r="EA3582" s="1"/>
      <c r="EB3582" s="1"/>
      <c r="EC3582" s="1"/>
      <c r="ED3582" s="1"/>
      <c r="EE3582" s="1"/>
      <c r="EF3582" s="1"/>
      <c r="EG3582" s="1"/>
      <c r="EH3582" s="1"/>
      <c r="EI3582" s="1"/>
      <c r="EJ3582" s="1"/>
      <c r="EK3582" s="1"/>
      <c r="EL3582" s="1"/>
      <c r="EM3582" s="1"/>
      <c r="EN3582" s="1"/>
      <c r="EO3582" s="1"/>
      <c r="EP3582" s="1"/>
      <c r="EQ3582" s="1"/>
      <c r="ER3582" s="1"/>
      <c r="ES3582" s="1"/>
      <c r="ET3582" s="1"/>
      <c r="EU3582" s="1"/>
      <c r="EV3582" s="1"/>
      <c r="EW3582" s="1"/>
      <c r="EX3582" s="1"/>
      <c r="EY3582" s="1"/>
      <c r="EZ3582" s="1"/>
      <c r="FA3582" s="1"/>
      <c r="FB3582" s="1"/>
      <c r="FC3582" s="1"/>
      <c r="FD3582" s="1"/>
      <c r="FE3582" s="1"/>
      <c r="FF3582" s="1"/>
      <c r="FG3582" s="1"/>
      <c r="FH3582" s="1"/>
      <c r="FI3582" s="1"/>
      <c r="FJ3582" s="1"/>
      <c r="FK3582" s="1"/>
      <c r="FL3582" s="1"/>
      <c r="FM3582" s="1"/>
      <c r="FN3582" s="1"/>
      <c r="FO3582" s="1"/>
      <c r="FP3582" s="1"/>
      <c r="FQ3582" s="1"/>
      <c r="FR3582" s="1"/>
      <c r="FS3582" s="1"/>
      <c r="FT3582" s="1"/>
      <c r="FU3582" s="1"/>
      <c r="FV3582" s="1"/>
      <c r="FW3582" s="1"/>
      <c r="FX3582" s="1"/>
      <c r="FY3582" s="1"/>
      <c r="FZ3582" s="1"/>
      <c r="GA3582" s="1"/>
      <c r="GB3582" s="1"/>
      <c r="GC3582" s="1"/>
      <c r="GD3582" s="1"/>
      <c r="GE3582" s="1"/>
      <c r="GF3582" s="1"/>
      <c r="GG3582" s="1"/>
      <c r="GH3582" s="1"/>
      <c r="GI3582" s="1"/>
      <c r="GJ3582" s="1"/>
      <c r="GK3582"/>
      <c r="GL3582"/>
      <c r="GM3582"/>
      <c r="GN3582"/>
      <c r="GO3582"/>
      <c r="GP3582"/>
      <c r="GQ3582"/>
      <c r="GR3582"/>
      <c r="GS3582"/>
      <c r="GT3582"/>
      <c r="GU3582"/>
      <c r="GV3582"/>
      <c r="GW3582"/>
      <c r="GX3582"/>
      <c r="GY3582"/>
      <c r="GZ3582"/>
      <c r="HA3582"/>
      <c r="HB3582"/>
      <c r="HC3582"/>
      <c r="HD3582"/>
      <c r="HE3582"/>
    </row>
    <row r="3583" spans="4:213" s="25" customFormat="1" x14ac:dyDescent="0.25">
      <c r="D3583" s="19"/>
      <c r="E3583" s="19"/>
      <c r="F3583" s="20"/>
      <c r="G3583" s="20"/>
      <c r="H3583" s="20"/>
      <c r="I3583" s="20"/>
      <c r="J3583" s="21"/>
      <c r="K3583" s="21"/>
      <c r="L3583" s="20"/>
      <c r="M3583" s="20"/>
      <c r="N3583" s="22"/>
      <c r="O3583" s="22"/>
      <c r="P3583" s="22"/>
      <c r="Q3583" s="22"/>
      <c r="R3583" s="19"/>
      <c r="S3583" s="19"/>
      <c r="T3583" s="19"/>
      <c r="U3583" s="20"/>
      <c r="V3583" s="20"/>
      <c r="W3583" s="20"/>
      <c r="X3583" s="27"/>
      <c r="Y3583" s="253"/>
      <c r="Z3583" s="30"/>
      <c r="AA3583" s="30"/>
      <c r="AB3583" s="31"/>
      <c r="AC3583" s="31"/>
      <c r="AD3583" s="31"/>
      <c r="AE3583" s="31"/>
      <c r="AF3583" s="31"/>
      <c r="AG3583" s="241"/>
      <c r="AH3583" s="31"/>
      <c r="AI3583" s="31"/>
      <c r="AJ3583" s="31"/>
      <c r="AK3583" s="31"/>
      <c r="AL3583" s="120"/>
      <c r="AQ3583" s="26"/>
      <c r="AW3583" s="19"/>
      <c r="AX3583" s="19"/>
      <c r="AY3583" s="19"/>
      <c r="AZ3583" s="19"/>
      <c r="BA3583" s="19"/>
      <c r="BB3583" s="19"/>
      <c r="BC3583" s="1"/>
      <c r="BD3583"/>
      <c r="BE3583"/>
      <c r="BF3583" s="1"/>
      <c r="BG3583"/>
      <c r="BH3583"/>
      <c r="BI3583"/>
      <c r="BJ3583" s="1"/>
      <c r="BK3583" s="1"/>
      <c r="BL3583"/>
      <c r="BM3583" s="1"/>
      <c r="BN3583" s="1"/>
      <c r="BO3583" s="1"/>
      <c r="BP3583" s="1"/>
      <c r="BQ3583" s="1"/>
      <c r="BR3583" s="1"/>
      <c r="BS3583" s="1"/>
      <c r="BT3583" s="22"/>
      <c r="BU3583" s="1"/>
      <c r="BV3583" s="1"/>
      <c r="BW3583" s="1"/>
      <c r="BX3583" s="1"/>
      <c r="BY3583" s="1"/>
      <c r="BZ3583" s="1"/>
      <c r="CA3583" s="1"/>
      <c r="CB3583" s="1"/>
      <c r="CC3583" s="1"/>
      <c r="CD3583" s="1"/>
      <c r="CE3583" s="1"/>
      <c r="CF3583" s="1"/>
      <c r="CG3583" s="1"/>
      <c r="CH3583" s="1"/>
      <c r="CI3583" s="1"/>
      <c r="CJ3583" s="1"/>
      <c r="CK3583" s="1"/>
      <c r="CL3583" s="1"/>
      <c r="CM3583" s="1"/>
      <c r="CN3583" s="1"/>
      <c r="CO3583" s="1"/>
      <c r="CP3583" s="1"/>
      <c r="CQ3583" s="1"/>
      <c r="CR3583" s="1"/>
      <c r="CS3583" s="1"/>
      <c r="CT3583" s="1"/>
      <c r="CU3583" s="1"/>
      <c r="CV3583" s="1"/>
      <c r="CW3583" s="1"/>
      <c r="CX3583" s="1"/>
      <c r="CY3583" s="1"/>
      <c r="CZ3583" s="1"/>
      <c r="DA3583" s="1"/>
      <c r="DB3583" s="1"/>
      <c r="DC3583" s="1"/>
      <c r="DD3583" s="1"/>
      <c r="DE3583" s="1"/>
      <c r="DF3583" s="1"/>
      <c r="DG3583" s="1"/>
      <c r="DH3583" s="1"/>
      <c r="DI3583" s="1"/>
      <c r="DJ3583" s="1"/>
      <c r="DK3583" s="1"/>
      <c r="DL3583" s="1"/>
      <c r="DM3583" s="1"/>
      <c r="DN3583" s="1"/>
      <c r="DO3583" s="1"/>
      <c r="DP3583" s="1"/>
      <c r="DQ3583" s="1"/>
      <c r="DR3583" s="1"/>
      <c r="DS3583" s="1"/>
      <c r="DT3583" s="1"/>
      <c r="DU3583" s="1"/>
      <c r="DV3583" s="1"/>
      <c r="DW3583" s="1"/>
      <c r="DX3583" s="1"/>
      <c r="DY3583" s="1"/>
      <c r="DZ3583" s="1"/>
      <c r="EA3583" s="1"/>
      <c r="EB3583" s="1"/>
      <c r="EC3583" s="1"/>
      <c r="ED3583" s="1"/>
      <c r="EE3583" s="1"/>
      <c r="EF3583" s="1"/>
      <c r="EG3583" s="1"/>
      <c r="EH3583" s="1"/>
      <c r="EI3583" s="1"/>
      <c r="EJ3583" s="1"/>
      <c r="EK3583" s="1"/>
      <c r="EL3583" s="1"/>
      <c r="EM3583" s="1"/>
      <c r="EN3583" s="1"/>
      <c r="EO3583" s="1"/>
      <c r="EP3583" s="1"/>
      <c r="EQ3583" s="1"/>
      <c r="ER3583" s="1"/>
      <c r="ES3583" s="1"/>
      <c r="ET3583" s="1"/>
      <c r="EU3583" s="1"/>
      <c r="EV3583" s="1"/>
      <c r="EW3583" s="1"/>
      <c r="EX3583" s="1"/>
      <c r="EY3583" s="1"/>
      <c r="EZ3583" s="1"/>
      <c r="FA3583" s="1"/>
      <c r="FB3583" s="1"/>
      <c r="FC3583" s="1"/>
      <c r="FD3583" s="1"/>
      <c r="FE3583" s="1"/>
      <c r="FF3583" s="1"/>
      <c r="FG3583" s="1"/>
      <c r="FH3583" s="1"/>
      <c r="FI3583" s="1"/>
      <c r="FJ3583" s="1"/>
      <c r="FK3583" s="1"/>
      <c r="FL3583" s="1"/>
      <c r="FM3583" s="1"/>
      <c r="FN3583" s="1"/>
      <c r="FO3583" s="1"/>
      <c r="FP3583" s="1"/>
      <c r="FQ3583" s="1"/>
      <c r="FR3583" s="1"/>
      <c r="FS3583" s="1"/>
      <c r="FT3583" s="1"/>
      <c r="FU3583" s="1"/>
      <c r="FV3583" s="1"/>
      <c r="FW3583" s="1"/>
      <c r="FX3583" s="1"/>
      <c r="FY3583" s="1"/>
      <c r="FZ3583" s="1"/>
      <c r="GA3583" s="1"/>
      <c r="GB3583" s="1"/>
      <c r="GC3583" s="1"/>
      <c r="GD3583" s="1"/>
      <c r="GE3583" s="1"/>
      <c r="GF3583" s="1"/>
      <c r="GG3583" s="1"/>
      <c r="GH3583" s="1"/>
      <c r="GI3583" s="1"/>
      <c r="GJ3583" s="1"/>
      <c r="GK3583"/>
      <c r="GL3583"/>
      <c r="GM3583"/>
      <c r="GN3583"/>
      <c r="GO3583"/>
      <c r="GP3583"/>
      <c r="GQ3583"/>
      <c r="GR3583"/>
      <c r="GS3583"/>
      <c r="GT3583"/>
      <c r="GU3583"/>
      <c r="GV3583"/>
      <c r="GW3583"/>
      <c r="GX3583"/>
      <c r="GY3583"/>
      <c r="GZ3583"/>
      <c r="HA3583"/>
      <c r="HB3583"/>
      <c r="HC3583"/>
      <c r="HD3583"/>
      <c r="HE3583"/>
    </row>
    <row r="3584" spans="4:213" s="25" customFormat="1" x14ac:dyDescent="0.25">
      <c r="D3584" s="19"/>
      <c r="E3584" s="19"/>
      <c r="F3584" s="20"/>
      <c r="G3584" s="20"/>
      <c r="H3584" s="20"/>
      <c r="I3584" s="20"/>
      <c r="J3584" s="21"/>
      <c r="K3584" s="21"/>
      <c r="L3584" s="20"/>
      <c r="M3584" s="20"/>
      <c r="N3584" s="22"/>
      <c r="O3584" s="22"/>
      <c r="P3584" s="22"/>
      <c r="Q3584" s="22"/>
      <c r="R3584" s="19"/>
      <c r="S3584" s="19"/>
      <c r="T3584" s="19"/>
      <c r="U3584" s="20"/>
      <c r="V3584" s="20"/>
      <c r="W3584" s="20"/>
      <c r="X3584" s="27"/>
      <c r="Y3584" s="253"/>
      <c r="Z3584" s="30"/>
      <c r="AA3584" s="30"/>
      <c r="AB3584" s="31"/>
      <c r="AC3584" s="31"/>
      <c r="AD3584" s="31"/>
      <c r="AE3584" s="31"/>
      <c r="AF3584" s="31"/>
      <c r="AG3584" s="241"/>
      <c r="AH3584" s="31"/>
      <c r="AI3584" s="31"/>
      <c r="AJ3584" s="31"/>
      <c r="AK3584" s="31"/>
      <c r="AL3584" s="120"/>
      <c r="AQ3584" s="26"/>
      <c r="AW3584" s="19"/>
      <c r="AX3584" s="19"/>
      <c r="AY3584" s="19"/>
      <c r="AZ3584" s="19"/>
      <c r="BA3584" s="19"/>
      <c r="BB3584" s="19"/>
      <c r="BC3584" s="1"/>
      <c r="BD3584"/>
      <c r="BE3584"/>
      <c r="BF3584" s="1"/>
      <c r="BG3584"/>
      <c r="BH3584"/>
      <c r="BI3584"/>
      <c r="BJ3584" s="1"/>
      <c r="BK3584" s="1"/>
      <c r="BL3584"/>
      <c r="BM3584" s="1"/>
      <c r="BN3584" s="1"/>
      <c r="BO3584" s="1"/>
      <c r="BP3584" s="1"/>
      <c r="BQ3584" s="1"/>
      <c r="BR3584" s="1"/>
      <c r="BS3584" s="1"/>
      <c r="BT3584" s="22"/>
      <c r="BU3584" s="1"/>
      <c r="BV3584" s="1"/>
      <c r="BW3584" s="1"/>
      <c r="BX3584" s="1"/>
      <c r="BY3584" s="1"/>
      <c r="BZ3584" s="1"/>
      <c r="CA3584" s="1"/>
      <c r="CB3584" s="1"/>
      <c r="CC3584" s="1"/>
      <c r="CD3584" s="1"/>
      <c r="CE3584" s="1"/>
      <c r="CF3584" s="1"/>
      <c r="CG3584" s="1"/>
      <c r="CH3584" s="1"/>
      <c r="CI3584" s="1"/>
      <c r="CJ3584" s="1"/>
      <c r="CK3584" s="1"/>
      <c r="CL3584" s="1"/>
      <c r="CM3584" s="1"/>
      <c r="CN3584" s="1"/>
      <c r="CO3584" s="1"/>
      <c r="CP3584" s="1"/>
      <c r="CQ3584" s="1"/>
      <c r="CR3584" s="1"/>
      <c r="CS3584" s="1"/>
      <c r="CT3584" s="1"/>
      <c r="CU3584" s="1"/>
      <c r="CV3584" s="1"/>
      <c r="CW3584" s="1"/>
      <c r="CX3584" s="1"/>
      <c r="CY3584" s="1"/>
      <c r="CZ3584" s="1"/>
      <c r="DA3584" s="1"/>
      <c r="DB3584" s="1"/>
      <c r="DC3584" s="1"/>
      <c r="DD3584" s="1"/>
      <c r="DE3584" s="1"/>
      <c r="DF3584" s="1"/>
      <c r="DG3584" s="1"/>
      <c r="DH3584" s="1"/>
      <c r="DI3584" s="1"/>
      <c r="DJ3584" s="1"/>
      <c r="DK3584" s="1"/>
      <c r="DL3584" s="1"/>
      <c r="DM3584" s="1"/>
      <c r="DN3584" s="1"/>
      <c r="DO3584" s="1"/>
      <c r="DP3584" s="1"/>
      <c r="DQ3584" s="1"/>
      <c r="DR3584" s="1"/>
      <c r="DS3584" s="1"/>
      <c r="DT3584" s="1"/>
      <c r="DU3584" s="1"/>
      <c r="DV3584" s="1"/>
      <c r="DW3584" s="1"/>
      <c r="DX3584" s="1"/>
      <c r="DY3584" s="1"/>
      <c r="DZ3584" s="1"/>
      <c r="EA3584" s="1"/>
      <c r="EB3584" s="1"/>
      <c r="EC3584" s="1"/>
      <c r="ED3584" s="1"/>
      <c r="EE3584" s="1"/>
      <c r="EF3584" s="1"/>
      <c r="EG3584" s="1"/>
      <c r="EH3584" s="1"/>
      <c r="EI3584" s="1"/>
      <c r="EJ3584" s="1"/>
      <c r="EK3584" s="1"/>
      <c r="EL3584" s="1"/>
      <c r="EM3584" s="1"/>
      <c r="EN3584" s="1"/>
      <c r="EO3584" s="1"/>
      <c r="EP3584" s="1"/>
      <c r="EQ3584" s="1"/>
      <c r="ER3584" s="1"/>
      <c r="ES3584" s="1"/>
      <c r="ET3584" s="1"/>
      <c r="EU3584" s="1"/>
      <c r="EV3584" s="1"/>
      <c r="EW3584" s="1"/>
      <c r="EX3584" s="1"/>
      <c r="EY3584" s="1"/>
      <c r="EZ3584" s="1"/>
      <c r="FA3584" s="1"/>
      <c r="FB3584" s="1"/>
      <c r="FC3584" s="1"/>
      <c r="FD3584" s="1"/>
      <c r="FE3584" s="1"/>
      <c r="FF3584" s="1"/>
      <c r="FG3584" s="1"/>
      <c r="FH3584" s="1"/>
      <c r="FI3584" s="1"/>
      <c r="FJ3584" s="1"/>
      <c r="FK3584" s="1"/>
      <c r="FL3584" s="1"/>
      <c r="FM3584" s="1"/>
      <c r="FN3584" s="1"/>
      <c r="FO3584" s="1"/>
      <c r="FP3584" s="1"/>
      <c r="FQ3584" s="1"/>
      <c r="FR3584" s="1"/>
      <c r="FS3584" s="1"/>
      <c r="FT3584" s="1"/>
      <c r="FU3584" s="1"/>
      <c r="FV3584" s="1"/>
      <c r="FW3584" s="1"/>
      <c r="FX3584" s="1"/>
      <c r="FY3584" s="1"/>
      <c r="FZ3584" s="1"/>
      <c r="GA3584" s="1"/>
      <c r="GB3584" s="1"/>
      <c r="GC3584" s="1"/>
      <c r="GD3584" s="1"/>
      <c r="GE3584" s="1"/>
      <c r="GF3584" s="1"/>
      <c r="GG3584" s="1"/>
      <c r="GH3584" s="1"/>
      <c r="GI3584" s="1"/>
      <c r="GJ3584" s="1"/>
      <c r="GK3584"/>
      <c r="GL3584"/>
      <c r="GM3584"/>
      <c r="GN3584"/>
      <c r="GO3584"/>
      <c r="GP3584"/>
      <c r="GQ3584"/>
      <c r="GR3584"/>
      <c r="GS3584"/>
      <c r="GT3584"/>
      <c r="GU3584"/>
      <c r="GV3584"/>
      <c r="GW3584"/>
      <c r="GX3584"/>
      <c r="GY3584"/>
      <c r="GZ3584"/>
      <c r="HA3584"/>
      <c r="HB3584"/>
      <c r="HC3584"/>
      <c r="HD3584"/>
      <c r="HE3584"/>
    </row>
    <row r="3585" spans="4:213" s="25" customFormat="1" x14ac:dyDescent="0.25">
      <c r="D3585" s="19"/>
      <c r="E3585" s="19"/>
      <c r="F3585" s="20"/>
      <c r="G3585" s="20"/>
      <c r="H3585" s="20"/>
      <c r="I3585" s="20"/>
      <c r="J3585" s="21"/>
      <c r="K3585" s="21"/>
      <c r="L3585" s="20"/>
      <c r="M3585" s="20"/>
      <c r="N3585" s="22"/>
      <c r="O3585" s="22"/>
      <c r="P3585" s="22"/>
      <c r="Q3585" s="22"/>
      <c r="R3585" s="19"/>
      <c r="S3585" s="19"/>
      <c r="T3585" s="19"/>
      <c r="U3585" s="20"/>
      <c r="V3585" s="20"/>
      <c r="W3585" s="20"/>
      <c r="X3585" s="27"/>
      <c r="Y3585" s="253"/>
      <c r="Z3585" s="30"/>
      <c r="AA3585" s="30"/>
      <c r="AB3585" s="31"/>
      <c r="AC3585" s="31"/>
      <c r="AD3585" s="31"/>
      <c r="AE3585" s="31"/>
      <c r="AF3585" s="31"/>
      <c r="AG3585" s="241"/>
      <c r="AH3585" s="31"/>
      <c r="AI3585" s="31"/>
      <c r="AJ3585" s="31"/>
      <c r="AK3585" s="31"/>
      <c r="AL3585" s="120"/>
      <c r="AQ3585" s="26"/>
      <c r="AW3585" s="19"/>
      <c r="AX3585" s="19"/>
      <c r="AY3585" s="19"/>
      <c r="AZ3585" s="19"/>
      <c r="BA3585" s="19"/>
      <c r="BB3585" s="19"/>
      <c r="BC3585" s="1"/>
      <c r="BD3585"/>
      <c r="BE3585"/>
      <c r="BF3585" s="1"/>
      <c r="BG3585"/>
      <c r="BH3585"/>
      <c r="BI3585"/>
      <c r="BJ3585" s="1"/>
      <c r="BK3585" s="1"/>
      <c r="BL3585"/>
      <c r="BM3585" s="1"/>
      <c r="BN3585" s="1"/>
      <c r="BO3585" s="1"/>
      <c r="BP3585" s="1"/>
      <c r="BQ3585" s="1"/>
      <c r="BR3585" s="1"/>
      <c r="BS3585" s="1"/>
      <c r="BT3585" s="22"/>
      <c r="BU3585" s="1"/>
      <c r="BV3585" s="1"/>
      <c r="BW3585" s="1"/>
      <c r="BX3585" s="1"/>
      <c r="BY3585" s="1"/>
      <c r="BZ3585" s="1"/>
      <c r="CA3585" s="1"/>
      <c r="CB3585" s="1"/>
      <c r="CC3585" s="1"/>
      <c r="CD3585" s="1"/>
      <c r="CE3585" s="1"/>
      <c r="CF3585" s="1"/>
      <c r="CG3585" s="1"/>
      <c r="CH3585" s="1"/>
      <c r="CI3585" s="1"/>
      <c r="CJ3585" s="1"/>
      <c r="CK3585" s="1"/>
      <c r="CL3585" s="1"/>
      <c r="CM3585" s="1"/>
      <c r="CN3585" s="1"/>
      <c r="CO3585" s="1"/>
      <c r="CP3585" s="1"/>
      <c r="CQ3585" s="1"/>
      <c r="CR3585" s="1"/>
      <c r="CS3585" s="1"/>
      <c r="CT3585" s="1"/>
      <c r="CU3585" s="1"/>
      <c r="CV3585" s="1"/>
      <c r="CW3585" s="1"/>
      <c r="CX3585" s="1"/>
      <c r="CY3585" s="1"/>
      <c r="CZ3585" s="1"/>
      <c r="DA3585" s="1"/>
      <c r="DB3585" s="1"/>
      <c r="DC3585" s="1"/>
      <c r="DD3585" s="1"/>
      <c r="DE3585" s="1"/>
      <c r="DF3585" s="1"/>
      <c r="DG3585" s="1"/>
      <c r="DH3585" s="1"/>
      <c r="DI3585" s="1"/>
      <c r="DJ3585" s="1"/>
      <c r="DK3585" s="1"/>
      <c r="DL3585" s="1"/>
      <c r="DM3585" s="1"/>
      <c r="DN3585" s="1"/>
      <c r="DO3585" s="1"/>
      <c r="DP3585" s="1"/>
      <c r="DQ3585" s="1"/>
      <c r="DR3585" s="1"/>
      <c r="DS3585" s="1"/>
      <c r="DT3585" s="1"/>
      <c r="DU3585" s="1"/>
      <c r="DV3585" s="1"/>
      <c r="DW3585" s="1"/>
      <c r="DX3585" s="1"/>
      <c r="DY3585" s="1"/>
      <c r="DZ3585" s="1"/>
      <c r="EA3585" s="1"/>
      <c r="EB3585" s="1"/>
      <c r="EC3585" s="1"/>
      <c r="ED3585" s="1"/>
      <c r="EE3585" s="1"/>
      <c r="EF3585" s="1"/>
      <c r="EG3585" s="1"/>
      <c r="EH3585" s="1"/>
      <c r="EI3585" s="1"/>
      <c r="EJ3585" s="1"/>
      <c r="EK3585" s="1"/>
      <c r="EL3585" s="1"/>
      <c r="EM3585" s="1"/>
      <c r="EN3585" s="1"/>
      <c r="EO3585" s="1"/>
      <c r="EP3585" s="1"/>
      <c r="EQ3585" s="1"/>
      <c r="ER3585" s="1"/>
      <c r="ES3585" s="1"/>
      <c r="ET3585" s="1"/>
      <c r="EU3585" s="1"/>
      <c r="EV3585" s="1"/>
      <c r="EW3585" s="1"/>
      <c r="EX3585" s="1"/>
      <c r="EY3585" s="1"/>
      <c r="EZ3585" s="1"/>
      <c r="FA3585" s="1"/>
      <c r="FB3585" s="1"/>
      <c r="FC3585" s="1"/>
      <c r="FD3585" s="1"/>
      <c r="FE3585" s="1"/>
      <c r="FF3585" s="1"/>
      <c r="FG3585" s="1"/>
      <c r="FH3585" s="1"/>
      <c r="FI3585" s="1"/>
      <c r="FJ3585" s="1"/>
      <c r="FK3585" s="1"/>
      <c r="FL3585" s="1"/>
      <c r="FM3585" s="1"/>
      <c r="FN3585" s="1"/>
      <c r="FO3585" s="1"/>
      <c r="FP3585" s="1"/>
      <c r="FQ3585" s="1"/>
      <c r="FR3585" s="1"/>
      <c r="FS3585" s="1"/>
      <c r="FT3585" s="1"/>
      <c r="FU3585" s="1"/>
      <c r="FV3585" s="1"/>
      <c r="FW3585" s="1"/>
      <c r="FX3585" s="1"/>
      <c r="FY3585" s="1"/>
      <c r="FZ3585" s="1"/>
      <c r="GA3585" s="1"/>
      <c r="GB3585" s="1"/>
      <c r="GC3585" s="1"/>
      <c r="GD3585" s="1"/>
      <c r="GE3585" s="1"/>
      <c r="GF3585" s="1"/>
      <c r="GG3585" s="1"/>
      <c r="GH3585" s="1"/>
      <c r="GI3585" s="1"/>
      <c r="GJ3585" s="1"/>
      <c r="GK3585"/>
      <c r="GL3585"/>
      <c r="GM3585"/>
      <c r="GN3585"/>
      <c r="GO3585"/>
      <c r="GP3585"/>
      <c r="GQ3585"/>
      <c r="GR3585"/>
      <c r="GS3585"/>
      <c r="GT3585"/>
      <c r="GU3585"/>
      <c r="GV3585"/>
      <c r="GW3585"/>
      <c r="GX3585"/>
      <c r="GY3585"/>
      <c r="GZ3585"/>
      <c r="HA3585"/>
      <c r="HB3585"/>
      <c r="HC3585"/>
      <c r="HD3585"/>
      <c r="HE3585"/>
    </row>
    <row r="3586" spans="4:213" s="25" customFormat="1" x14ac:dyDescent="0.25">
      <c r="D3586" s="19"/>
      <c r="E3586" s="19"/>
      <c r="F3586" s="20"/>
      <c r="G3586" s="20"/>
      <c r="H3586" s="20"/>
      <c r="I3586" s="20"/>
      <c r="J3586" s="21"/>
      <c r="K3586" s="21"/>
      <c r="L3586" s="20"/>
      <c r="M3586" s="20"/>
      <c r="N3586" s="22"/>
      <c r="O3586" s="22"/>
      <c r="P3586" s="22"/>
      <c r="Q3586" s="22"/>
      <c r="R3586" s="19"/>
      <c r="S3586" s="19"/>
      <c r="T3586" s="19"/>
      <c r="U3586" s="20"/>
      <c r="V3586" s="20"/>
      <c r="W3586" s="20"/>
      <c r="X3586" s="27"/>
      <c r="Y3586" s="253"/>
      <c r="Z3586" s="30"/>
      <c r="AA3586" s="30"/>
      <c r="AB3586" s="31"/>
      <c r="AC3586" s="31"/>
      <c r="AD3586" s="31"/>
      <c r="AE3586" s="31"/>
      <c r="AF3586" s="31"/>
      <c r="AG3586" s="241"/>
      <c r="AH3586" s="31"/>
      <c r="AI3586" s="31"/>
      <c r="AJ3586" s="31"/>
      <c r="AK3586" s="31"/>
      <c r="AL3586" s="120"/>
      <c r="AQ3586" s="26"/>
      <c r="AW3586" s="19"/>
      <c r="AX3586" s="19"/>
      <c r="AY3586" s="19"/>
      <c r="AZ3586" s="19"/>
      <c r="BA3586" s="19"/>
      <c r="BB3586" s="19"/>
      <c r="BC3586" s="1"/>
      <c r="BD3586"/>
      <c r="BE3586"/>
      <c r="BF3586" s="1"/>
      <c r="BG3586"/>
      <c r="BH3586"/>
      <c r="BI3586"/>
      <c r="BJ3586" s="1"/>
      <c r="BK3586" s="1"/>
      <c r="BL3586"/>
      <c r="BM3586" s="1"/>
      <c r="BN3586" s="1"/>
      <c r="BO3586" s="1"/>
      <c r="BP3586" s="1"/>
      <c r="BQ3586" s="1"/>
      <c r="BR3586" s="1"/>
      <c r="BS3586" s="1"/>
      <c r="BT3586" s="22"/>
      <c r="BU3586" s="1"/>
      <c r="BV3586" s="1"/>
      <c r="BW3586" s="1"/>
      <c r="BX3586" s="1"/>
      <c r="BY3586" s="1"/>
      <c r="BZ3586" s="1"/>
      <c r="CA3586" s="1"/>
      <c r="CB3586" s="1"/>
      <c r="CC3586" s="1"/>
      <c r="CD3586" s="1"/>
      <c r="CE3586" s="1"/>
      <c r="CF3586" s="1"/>
      <c r="CG3586" s="1"/>
      <c r="CH3586" s="1"/>
      <c r="CI3586" s="1"/>
      <c r="CJ3586" s="1"/>
      <c r="CK3586" s="1"/>
      <c r="CL3586" s="1"/>
      <c r="CM3586" s="1"/>
      <c r="CN3586" s="1"/>
      <c r="CO3586" s="1"/>
      <c r="CP3586" s="1"/>
      <c r="CQ3586" s="1"/>
      <c r="CR3586" s="1"/>
      <c r="CS3586" s="1"/>
      <c r="CT3586" s="1"/>
      <c r="CU3586" s="1"/>
      <c r="CV3586" s="1"/>
      <c r="CW3586" s="1"/>
      <c r="CX3586" s="1"/>
      <c r="CY3586" s="1"/>
      <c r="CZ3586" s="1"/>
      <c r="DA3586" s="1"/>
      <c r="DB3586" s="1"/>
      <c r="DC3586" s="1"/>
      <c r="DD3586" s="1"/>
      <c r="DE3586" s="1"/>
      <c r="DF3586" s="1"/>
      <c r="DG3586" s="1"/>
      <c r="DH3586" s="1"/>
      <c r="DI3586" s="1"/>
      <c r="DJ3586" s="1"/>
      <c r="DK3586" s="1"/>
      <c r="DL3586" s="1"/>
      <c r="DM3586" s="1"/>
      <c r="DN3586" s="1"/>
      <c r="DO3586" s="1"/>
      <c r="DP3586" s="1"/>
      <c r="DQ3586" s="1"/>
      <c r="DR3586" s="1"/>
      <c r="DS3586" s="1"/>
      <c r="DT3586" s="1"/>
      <c r="DU3586" s="1"/>
      <c r="DV3586" s="1"/>
      <c r="DW3586" s="1"/>
      <c r="DX3586" s="1"/>
      <c r="DY3586" s="1"/>
      <c r="DZ3586" s="1"/>
      <c r="EA3586" s="1"/>
      <c r="EB3586" s="1"/>
      <c r="EC3586" s="1"/>
      <c r="ED3586" s="1"/>
      <c r="EE3586" s="1"/>
      <c r="EF3586" s="1"/>
      <c r="EG3586" s="1"/>
      <c r="EH3586" s="1"/>
      <c r="EI3586" s="1"/>
      <c r="EJ3586" s="1"/>
      <c r="EK3586" s="1"/>
      <c r="EL3586" s="1"/>
      <c r="EM3586" s="1"/>
      <c r="EN3586" s="1"/>
      <c r="EO3586" s="1"/>
      <c r="EP3586" s="1"/>
      <c r="EQ3586" s="1"/>
      <c r="ER3586" s="1"/>
      <c r="ES3586" s="1"/>
      <c r="ET3586" s="1"/>
      <c r="EU3586" s="1"/>
      <c r="EV3586" s="1"/>
      <c r="EW3586" s="1"/>
      <c r="EX3586" s="1"/>
      <c r="EY3586" s="1"/>
      <c r="EZ3586" s="1"/>
      <c r="FA3586" s="1"/>
      <c r="FB3586" s="1"/>
      <c r="FC3586" s="1"/>
      <c r="FD3586" s="1"/>
      <c r="FE3586" s="1"/>
      <c r="FF3586" s="1"/>
      <c r="FG3586" s="1"/>
      <c r="FH3586" s="1"/>
      <c r="FI3586" s="1"/>
      <c r="FJ3586" s="1"/>
      <c r="FK3586" s="1"/>
      <c r="FL3586" s="1"/>
      <c r="FM3586" s="1"/>
      <c r="FN3586" s="1"/>
      <c r="FO3586" s="1"/>
      <c r="FP3586" s="1"/>
      <c r="FQ3586" s="1"/>
      <c r="FR3586" s="1"/>
      <c r="FS3586" s="1"/>
      <c r="FT3586" s="1"/>
      <c r="FU3586" s="1"/>
      <c r="FV3586" s="1"/>
      <c r="FW3586" s="1"/>
      <c r="FX3586" s="1"/>
      <c r="FY3586" s="1"/>
      <c r="FZ3586" s="1"/>
      <c r="GA3586" s="1"/>
      <c r="GB3586" s="1"/>
      <c r="GC3586" s="1"/>
      <c r="GD3586" s="1"/>
      <c r="GE3586" s="1"/>
      <c r="GF3586" s="1"/>
      <c r="GG3586" s="1"/>
      <c r="GH3586" s="1"/>
      <c r="GI3586" s="1"/>
      <c r="GJ3586" s="1"/>
      <c r="GK3586"/>
      <c r="GL3586"/>
      <c r="GM3586"/>
      <c r="GN3586"/>
      <c r="GO3586"/>
      <c r="GP3586"/>
      <c r="GQ3586"/>
      <c r="GR3586"/>
      <c r="GS3586"/>
      <c r="GT3586"/>
      <c r="GU3586"/>
      <c r="GV3586"/>
      <c r="GW3586"/>
      <c r="GX3586"/>
      <c r="GY3586"/>
      <c r="GZ3586"/>
      <c r="HA3586"/>
      <c r="HB3586"/>
      <c r="HC3586"/>
      <c r="HD3586"/>
      <c r="HE3586"/>
    </row>
    <row r="3587" spans="4:213" s="25" customFormat="1" x14ac:dyDescent="0.25">
      <c r="D3587" s="19"/>
      <c r="E3587" s="19"/>
      <c r="F3587" s="20"/>
      <c r="G3587" s="20"/>
      <c r="H3587" s="20"/>
      <c r="I3587" s="20"/>
      <c r="J3587" s="21"/>
      <c r="K3587" s="21"/>
      <c r="L3587" s="20"/>
      <c r="M3587" s="20"/>
      <c r="N3587" s="22"/>
      <c r="O3587" s="22"/>
      <c r="P3587" s="22"/>
      <c r="Q3587" s="22"/>
      <c r="R3587" s="19"/>
      <c r="S3587" s="19"/>
      <c r="T3587" s="19"/>
      <c r="U3587" s="20"/>
      <c r="V3587" s="20"/>
      <c r="W3587" s="20"/>
      <c r="X3587" s="27"/>
      <c r="Y3587" s="253"/>
      <c r="Z3587" s="30"/>
      <c r="AA3587" s="30"/>
      <c r="AB3587" s="31"/>
      <c r="AC3587" s="31"/>
      <c r="AD3587" s="31"/>
      <c r="AE3587" s="31"/>
      <c r="AF3587" s="31"/>
      <c r="AG3587" s="241"/>
      <c r="AH3587" s="31"/>
      <c r="AI3587" s="31"/>
      <c r="AJ3587" s="31"/>
      <c r="AK3587" s="31"/>
      <c r="AL3587" s="120"/>
      <c r="AQ3587" s="26"/>
      <c r="AW3587" s="19"/>
      <c r="AX3587" s="19"/>
      <c r="AY3587" s="19"/>
      <c r="AZ3587" s="19"/>
      <c r="BA3587" s="19"/>
      <c r="BB3587" s="19"/>
      <c r="BC3587" s="1"/>
      <c r="BD3587"/>
      <c r="BE3587"/>
      <c r="BF3587" s="1"/>
      <c r="BG3587"/>
      <c r="BH3587"/>
      <c r="BI3587"/>
      <c r="BJ3587" s="1"/>
      <c r="BK3587" s="1"/>
      <c r="BL3587"/>
      <c r="BM3587" s="1"/>
      <c r="BN3587" s="1"/>
      <c r="BO3587" s="1"/>
      <c r="BP3587" s="1"/>
      <c r="BQ3587" s="1"/>
      <c r="BR3587" s="1"/>
      <c r="BS3587" s="1"/>
      <c r="BT3587" s="22"/>
      <c r="BU3587" s="1"/>
      <c r="BV3587" s="1"/>
      <c r="BW3587" s="1"/>
      <c r="BX3587" s="1"/>
      <c r="BY3587" s="1"/>
      <c r="BZ3587" s="1"/>
      <c r="CA3587" s="1"/>
      <c r="CB3587" s="1"/>
      <c r="CC3587" s="1"/>
      <c r="CD3587" s="1"/>
      <c r="CE3587" s="1"/>
      <c r="CF3587" s="1"/>
      <c r="CG3587" s="1"/>
      <c r="CH3587" s="1"/>
      <c r="CI3587" s="1"/>
      <c r="CJ3587" s="1"/>
      <c r="CK3587" s="1"/>
      <c r="CL3587" s="1"/>
      <c r="CM3587" s="1"/>
      <c r="CN3587" s="1"/>
      <c r="CO3587" s="1"/>
      <c r="CP3587" s="1"/>
      <c r="CQ3587" s="1"/>
      <c r="CR3587" s="1"/>
      <c r="CS3587" s="1"/>
      <c r="CT3587" s="1"/>
      <c r="CU3587" s="1"/>
      <c r="CV3587" s="1"/>
      <c r="CW3587" s="1"/>
      <c r="CX3587" s="1"/>
      <c r="CY3587" s="1"/>
      <c r="CZ3587" s="1"/>
      <c r="DA3587" s="1"/>
      <c r="DB3587" s="1"/>
      <c r="DC3587" s="1"/>
      <c r="DD3587" s="1"/>
      <c r="DE3587" s="1"/>
      <c r="DF3587" s="1"/>
      <c r="DG3587" s="1"/>
      <c r="DH3587" s="1"/>
      <c r="DI3587" s="1"/>
      <c r="DJ3587" s="1"/>
      <c r="DK3587" s="1"/>
      <c r="DL3587" s="1"/>
      <c r="DM3587" s="1"/>
      <c r="DN3587" s="1"/>
      <c r="DO3587" s="1"/>
      <c r="DP3587" s="1"/>
      <c r="DQ3587" s="1"/>
      <c r="DR3587" s="1"/>
      <c r="DS3587" s="1"/>
      <c r="DT3587" s="1"/>
      <c r="DU3587" s="1"/>
      <c r="DV3587" s="1"/>
      <c r="DW3587" s="1"/>
      <c r="DX3587" s="1"/>
      <c r="DY3587" s="1"/>
      <c r="DZ3587" s="1"/>
      <c r="EA3587" s="1"/>
      <c r="EB3587" s="1"/>
      <c r="EC3587" s="1"/>
      <c r="ED3587" s="1"/>
      <c r="EE3587" s="1"/>
      <c r="EF3587" s="1"/>
      <c r="EG3587" s="1"/>
      <c r="EH3587" s="1"/>
      <c r="EI3587" s="1"/>
      <c r="EJ3587" s="1"/>
      <c r="EK3587" s="1"/>
      <c r="EL3587" s="1"/>
      <c r="EM3587" s="1"/>
      <c r="EN3587" s="1"/>
      <c r="EO3587" s="1"/>
      <c r="EP3587" s="1"/>
      <c r="EQ3587" s="1"/>
      <c r="ER3587" s="1"/>
      <c r="ES3587" s="1"/>
      <c r="ET3587" s="1"/>
      <c r="EU3587" s="1"/>
      <c r="EV3587" s="1"/>
      <c r="EW3587" s="1"/>
      <c r="EX3587" s="1"/>
      <c r="EY3587" s="1"/>
      <c r="EZ3587" s="1"/>
      <c r="FA3587" s="1"/>
      <c r="FB3587" s="1"/>
      <c r="FC3587" s="1"/>
      <c r="FD3587" s="1"/>
      <c r="FE3587" s="1"/>
      <c r="FF3587" s="1"/>
      <c r="FG3587" s="1"/>
      <c r="FH3587" s="1"/>
      <c r="FI3587" s="1"/>
      <c r="FJ3587" s="1"/>
      <c r="FK3587" s="1"/>
      <c r="FL3587" s="1"/>
      <c r="FM3587" s="1"/>
      <c r="FN3587" s="1"/>
      <c r="FO3587" s="1"/>
      <c r="FP3587" s="1"/>
      <c r="FQ3587" s="1"/>
      <c r="FR3587" s="1"/>
      <c r="FS3587" s="1"/>
      <c r="FT3587" s="1"/>
      <c r="FU3587" s="1"/>
      <c r="FV3587" s="1"/>
      <c r="FW3587" s="1"/>
      <c r="FX3587" s="1"/>
      <c r="FY3587" s="1"/>
      <c r="FZ3587" s="1"/>
      <c r="GA3587" s="1"/>
      <c r="GB3587" s="1"/>
      <c r="GC3587" s="1"/>
      <c r="GD3587" s="1"/>
      <c r="GE3587" s="1"/>
      <c r="GF3587" s="1"/>
      <c r="GG3587" s="1"/>
      <c r="GH3587" s="1"/>
      <c r="GI3587" s="1"/>
      <c r="GJ3587" s="1"/>
      <c r="GK3587"/>
      <c r="GL3587"/>
      <c r="GM3587"/>
      <c r="GN3587"/>
      <c r="GO3587"/>
      <c r="GP3587"/>
      <c r="GQ3587"/>
      <c r="GR3587"/>
      <c r="GS3587"/>
      <c r="GT3587"/>
      <c r="GU3587"/>
      <c r="GV3587"/>
      <c r="GW3587"/>
      <c r="GX3587"/>
      <c r="GY3587"/>
      <c r="GZ3587"/>
      <c r="HA3587"/>
      <c r="HB3587"/>
      <c r="HC3587"/>
      <c r="HD3587"/>
      <c r="HE3587"/>
    </row>
    <row r="3588" spans="4:213" s="25" customFormat="1" x14ac:dyDescent="0.25">
      <c r="D3588" s="19"/>
      <c r="E3588" s="19"/>
      <c r="F3588" s="20"/>
      <c r="G3588" s="20"/>
      <c r="H3588" s="20"/>
      <c r="I3588" s="20"/>
      <c r="J3588" s="21"/>
      <c r="K3588" s="21"/>
      <c r="L3588" s="20"/>
      <c r="M3588" s="20"/>
      <c r="N3588" s="22"/>
      <c r="O3588" s="22"/>
      <c r="P3588" s="22"/>
      <c r="Q3588" s="22"/>
      <c r="R3588" s="19"/>
      <c r="S3588" s="19"/>
      <c r="T3588" s="19"/>
      <c r="U3588" s="20"/>
      <c r="V3588" s="20"/>
      <c r="W3588" s="20"/>
      <c r="X3588" s="27"/>
      <c r="Y3588" s="253"/>
      <c r="Z3588" s="30"/>
      <c r="AA3588" s="30"/>
      <c r="AB3588" s="31"/>
      <c r="AC3588" s="31"/>
      <c r="AD3588" s="31"/>
      <c r="AE3588" s="31"/>
      <c r="AF3588" s="31"/>
      <c r="AG3588" s="241"/>
      <c r="AH3588" s="31"/>
      <c r="AI3588" s="31"/>
      <c r="AJ3588" s="31"/>
      <c r="AK3588" s="31"/>
      <c r="AL3588" s="120"/>
      <c r="AQ3588" s="26"/>
      <c r="AW3588" s="19"/>
      <c r="AX3588" s="19"/>
      <c r="AY3588" s="19"/>
      <c r="AZ3588" s="19"/>
      <c r="BA3588" s="19"/>
      <c r="BB3588" s="19"/>
      <c r="BC3588" s="1"/>
      <c r="BD3588"/>
      <c r="BE3588"/>
      <c r="BF3588" s="1"/>
      <c r="BG3588"/>
      <c r="BH3588"/>
      <c r="BI3588"/>
      <c r="BJ3588" s="1"/>
      <c r="BK3588" s="1"/>
      <c r="BL3588"/>
      <c r="BM3588" s="1"/>
      <c r="BN3588" s="1"/>
      <c r="BO3588" s="1"/>
      <c r="BP3588" s="1"/>
      <c r="BQ3588" s="1"/>
      <c r="BR3588" s="1"/>
      <c r="BS3588" s="1"/>
      <c r="BT3588" s="22"/>
      <c r="BU3588" s="1"/>
      <c r="BV3588" s="1"/>
      <c r="BW3588" s="1"/>
      <c r="BX3588" s="1"/>
      <c r="BY3588" s="1"/>
      <c r="BZ3588" s="1"/>
      <c r="CA3588" s="1"/>
      <c r="CB3588" s="1"/>
      <c r="CC3588" s="1"/>
      <c r="CD3588" s="1"/>
      <c r="CE3588" s="1"/>
      <c r="CF3588" s="1"/>
      <c r="CG3588" s="1"/>
      <c r="CH3588" s="1"/>
      <c r="CI3588" s="1"/>
      <c r="CJ3588" s="1"/>
      <c r="CK3588" s="1"/>
      <c r="CL3588" s="1"/>
      <c r="CM3588" s="1"/>
      <c r="CN3588" s="1"/>
      <c r="CO3588" s="1"/>
      <c r="CP3588" s="1"/>
      <c r="CQ3588" s="1"/>
      <c r="CR3588" s="1"/>
      <c r="CS3588" s="1"/>
      <c r="CT3588" s="1"/>
      <c r="CU3588" s="1"/>
      <c r="CV3588" s="1"/>
      <c r="CW3588" s="1"/>
      <c r="CX3588" s="1"/>
      <c r="CY3588" s="1"/>
      <c r="CZ3588" s="1"/>
      <c r="DA3588" s="1"/>
      <c r="DB3588" s="1"/>
      <c r="DC3588" s="1"/>
      <c r="DD3588" s="1"/>
      <c r="DE3588" s="1"/>
      <c r="DF3588" s="1"/>
      <c r="DG3588" s="1"/>
      <c r="DH3588" s="1"/>
      <c r="DI3588" s="1"/>
      <c r="DJ3588" s="1"/>
      <c r="DK3588" s="1"/>
      <c r="DL3588" s="1"/>
      <c r="DM3588" s="1"/>
      <c r="DN3588" s="1"/>
      <c r="DO3588" s="1"/>
      <c r="DP3588" s="1"/>
      <c r="DQ3588" s="1"/>
      <c r="DR3588" s="1"/>
      <c r="DS3588" s="1"/>
      <c r="DT3588" s="1"/>
      <c r="DU3588" s="1"/>
      <c r="DV3588" s="1"/>
      <c r="DW3588" s="1"/>
      <c r="DX3588" s="1"/>
      <c r="DY3588" s="1"/>
      <c r="DZ3588" s="1"/>
      <c r="EA3588" s="1"/>
      <c r="EB3588" s="1"/>
      <c r="EC3588" s="1"/>
      <c r="ED3588" s="1"/>
      <c r="EE3588" s="1"/>
      <c r="EF3588" s="1"/>
      <c r="EG3588" s="1"/>
      <c r="EH3588" s="1"/>
      <c r="EI3588" s="1"/>
      <c r="EJ3588" s="1"/>
      <c r="EK3588" s="1"/>
      <c r="EL3588" s="1"/>
      <c r="EM3588" s="1"/>
      <c r="EN3588" s="1"/>
      <c r="EO3588" s="1"/>
      <c r="EP3588" s="1"/>
      <c r="EQ3588" s="1"/>
      <c r="ER3588" s="1"/>
      <c r="ES3588" s="1"/>
      <c r="ET3588" s="1"/>
      <c r="EU3588" s="1"/>
      <c r="EV3588" s="1"/>
      <c r="EW3588" s="1"/>
      <c r="EX3588" s="1"/>
      <c r="EY3588" s="1"/>
      <c r="EZ3588" s="1"/>
      <c r="FA3588" s="1"/>
      <c r="FB3588" s="1"/>
      <c r="FC3588" s="1"/>
      <c r="FD3588" s="1"/>
      <c r="FE3588" s="1"/>
      <c r="FF3588" s="1"/>
      <c r="FG3588" s="1"/>
      <c r="FH3588" s="1"/>
      <c r="FI3588" s="1"/>
      <c r="FJ3588" s="1"/>
      <c r="FK3588" s="1"/>
      <c r="FL3588" s="1"/>
      <c r="FM3588" s="1"/>
      <c r="FN3588" s="1"/>
      <c r="FO3588" s="1"/>
      <c r="FP3588" s="1"/>
      <c r="FQ3588" s="1"/>
      <c r="FR3588" s="1"/>
      <c r="FS3588" s="1"/>
      <c r="FT3588" s="1"/>
      <c r="FU3588" s="1"/>
      <c r="FV3588" s="1"/>
      <c r="FW3588" s="1"/>
      <c r="FX3588" s="1"/>
      <c r="FY3588" s="1"/>
      <c r="FZ3588" s="1"/>
      <c r="GA3588" s="1"/>
      <c r="GB3588" s="1"/>
      <c r="GC3588" s="1"/>
      <c r="GD3588" s="1"/>
      <c r="GE3588" s="1"/>
      <c r="GF3588" s="1"/>
      <c r="GG3588" s="1"/>
      <c r="GH3588" s="1"/>
      <c r="GI3588" s="1"/>
      <c r="GJ3588" s="1"/>
      <c r="GK3588"/>
      <c r="GL3588"/>
      <c r="GM3588"/>
      <c r="GN3588"/>
      <c r="GO3588"/>
      <c r="GP3588"/>
      <c r="GQ3588"/>
      <c r="GR3588"/>
      <c r="GS3588"/>
      <c r="GT3588"/>
      <c r="GU3588"/>
      <c r="GV3588"/>
      <c r="GW3588"/>
      <c r="GX3588"/>
      <c r="GY3588"/>
      <c r="GZ3588"/>
      <c r="HA3588"/>
      <c r="HB3588"/>
      <c r="HC3588"/>
      <c r="HD3588"/>
      <c r="HE3588"/>
    </row>
    <row r="3589" spans="4:213" s="25" customFormat="1" x14ac:dyDescent="0.25">
      <c r="D3589" s="19"/>
      <c r="E3589" s="19"/>
      <c r="F3589" s="20"/>
      <c r="G3589" s="20"/>
      <c r="H3589" s="20"/>
      <c r="I3589" s="20"/>
      <c r="J3589" s="21"/>
      <c r="K3589" s="21"/>
      <c r="L3589" s="20"/>
      <c r="M3589" s="20"/>
      <c r="N3589" s="22"/>
      <c r="O3589" s="22"/>
      <c r="P3589" s="22"/>
      <c r="Q3589" s="22"/>
      <c r="R3589" s="19"/>
      <c r="S3589" s="19"/>
      <c r="T3589" s="19"/>
      <c r="U3589" s="20"/>
      <c r="V3589" s="20"/>
      <c r="W3589" s="20"/>
      <c r="X3589" s="27"/>
      <c r="Y3589" s="253"/>
      <c r="Z3589" s="30"/>
      <c r="AA3589" s="30"/>
      <c r="AB3589" s="31"/>
      <c r="AC3589" s="31"/>
      <c r="AD3589" s="31"/>
      <c r="AE3589" s="31"/>
      <c r="AF3589" s="31"/>
      <c r="AG3589" s="241"/>
      <c r="AH3589" s="31"/>
      <c r="AI3589" s="31"/>
      <c r="AJ3589" s="31"/>
      <c r="AK3589" s="31"/>
      <c r="AL3589" s="120"/>
      <c r="AQ3589" s="26"/>
      <c r="AW3589" s="19"/>
      <c r="AX3589" s="19"/>
      <c r="AY3589" s="19"/>
      <c r="AZ3589" s="19"/>
      <c r="BA3589" s="19"/>
      <c r="BB3589" s="19"/>
      <c r="BC3589" s="1"/>
      <c r="BD3589"/>
      <c r="BE3589"/>
      <c r="BF3589" s="1"/>
      <c r="BG3589"/>
      <c r="BH3589"/>
      <c r="BI3589"/>
      <c r="BJ3589" s="1"/>
      <c r="BK3589" s="1"/>
      <c r="BL3589"/>
      <c r="BM3589" s="1"/>
      <c r="BN3589" s="1"/>
      <c r="BO3589" s="1"/>
      <c r="BP3589" s="1"/>
      <c r="BQ3589" s="1"/>
      <c r="BR3589" s="1"/>
      <c r="BS3589" s="1"/>
      <c r="BT3589" s="22"/>
      <c r="BU3589" s="1"/>
      <c r="BV3589" s="1"/>
      <c r="BW3589" s="1"/>
      <c r="BX3589" s="1"/>
      <c r="BY3589" s="1"/>
      <c r="BZ3589" s="1"/>
      <c r="CA3589" s="1"/>
      <c r="CB3589" s="1"/>
      <c r="CC3589" s="1"/>
      <c r="CD3589" s="1"/>
      <c r="CE3589" s="1"/>
      <c r="CF3589" s="1"/>
      <c r="CG3589" s="1"/>
      <c r="CH3589" s="1"/>
      <c r="CI3589" s="1"/>
      <c r="CJ3589" s="1"/>
      <c r="CK3589" s="1"/>
      <c r="CL3589" s="1"/>
      <c r="CM3589" s="1"/>
      <c r="CN3589" s="1"/>
      <c r="CO3589" s="1"/>
      <c r="CP3589" s="1"/>
      <c r="CQ3589" s="1"/>
      <c r="CR3589" s="1"/>
      <c r="CS3589" s="1"/>
      <c r="CT3589" s="1"/>
      <c r="CU3589" s="1"/>
      <c r="CV3589" s="1"/>
      <c r="CW3589" s="1"/>
      <c r="CX3589" s="1"/>
      <c r="CY3589" s="1"/>
      <c r="CZ3589" s="1"/>
      <c r="DA3589" s="1"/>
      <c r="DB3589" s="1"/>
      <c r="DC3589" s="1"/>
      <c r="DD3589" s="1"/>
      <c r="DE3589" s="1"/>
      <c r="DF3589" s="1"/>
      <c r="DG3589" s="1"/>
      <c r="DH3589" s="1"/>
      <c r="DI3589" s="1"/>
      <c r="DJ3589" s="1"/>
      <c r="DK3589" s="1"/>
      <c r="DL3589" s="1"/>
      <c r="DM3589" s="1"/>
      <c r="DN3589" s="1"/>
      <c r="DO3589" s="1"/>
      <c r="DP3589" s="1"/>
      <c r="DQ3589" s="1"/>
      <c r="DR3589" s="1"/>
      <c r="DS3589" s="1"/>
      <c r="DT3589" s="1"/>
      <c r="DU3589" s="1"/>
      <c r="DV3589" s="1"/>
      <c r="DW3589" s="1"/>
      <c r="DX3589" s="1"/>
      <c r="DY3589" s="1"/>
      <c r="DZ3589" s="1"/>
      <c r="EA3589" s="1"/>
      <c r="EB3589" s="1"/>
      <c r="EC3589" s="1"/>
      <c r="ED3589" s="1"/>
      <c r="EE3589" s="1"/>
      <c r="EF3589" s="1"/>
      <c r="EG3589" s="1"/>
      <c r="EH3589" s="1"/>
      <c r="EI3589" s="1"/>
      <c r="EJ3589" s="1"/>
      <c r="EK3589" s="1"/>
      <c r="EL3589" s="1"/>
      <c r="EM3589" s="1"/>
      <c r="EN3589" s="1"/>
      <c r="EO3589" s="1"/>
      <c r="EP3589" s="1"/>
      <c r="EQ3589" s="1"/>
      <c r="ER3589" s="1"/>
      <c r="ES3589" s="1"/>
      <c r="ET3589" s="1"/>
      <c r="EU3589" s="1"/>
      <c r="EV3589" s="1"/>
      <c r="EW3589" s="1"/>
      <c r="EX3589" s="1"/>
      <c r="EY3589" s="1"/>
      <c r="EZ3589" s="1"/>
      <c r="FA3589" s="1"/>
      <c r="FB3589" s="1"/>
      <c r="FC3589" s="1"/>
      <c r="FD3589" s="1"/>
      <c r="FE3589" s="1"/>
      <c r="FF3589" s="1"/>
      <c r="FG3589" s="1"/>
      <c r="FH3589" s="1"/>
      <c r="FI3589" s="1"/>
      <c r="FJ3589" s="1"/>
      <c r="FK3589" s="1"/>
      <c r="FL3589" s="1"/>
      <c r="FM3589" s="1"/>
      <c r="FN3589" s="1"/>
      <c r="FO3589" s="1"/>
      <c r="FP3589" s="1"/>
      <c r="FQ3589" s="1"/>
      <c r="FR3589" s="1"/>
      <c r="FS3589" s="1"/>
      <c r="FT3589" s="1"/>
      <c r="FU3589" s="1"/>
      <c r="FV3589" s="1"/>
      <c r="FW3589" s="1"/>
      <c r="FX3589" s="1"/>
      <c r="FY3589" s="1"/>
      <c r="FZ3589" s="1"/>
      <c r="GA3589" s="1"/>
      <c r="GB3589" s="1"/>
      <c r="GC3589" s="1"/>
      <c r="GD3589" s="1"/>
      <c r="GE3589" s="1"/>
      <c r="GF3589" s="1"/>
      <c r="GG3589" s="1"/>
      <c r="GH3589" s="1"/>
      <c r="GI3589" s="1"/>
      <c r="GJ3589" s="1"/>
      <c r="GK3589"/>
      <c r="GL3589"/>
      <c r="GM3589"/>
      <c r="GN3589"/>
      <c r="GO3589"/>
      <c r="GP3589"/>
      <c r="GQ3589"/>
      <c r="GR3589"/>
      <c r="GS3589"/>
      <c r="GT3589"/>
      <c r="GU3589"/>
      <c r="GV3589"/>
      <c r="GW3589"/>
      <c r="GX3589"/>
      <c r="GY3589"/>
      <c r="GZ3589"/>
      <c r="HA3589"/>
      <c r="HB3589"/>
      <c r="HC3589"/>
      <c r="HD3589"/>
      <c r="HE3589"/>
    </row>
    <row r="3590" spans="4:213" s="25" customFormat="1" x14ac:dyDescent="0.25">
      <c r="D3590" s="19"/>
      <c r="E3590" s="19"/>
      <c r="F3590" s="20"/>
      <c r="G3590" s="20"/>
      <c r="H3590" s="20"/>
      <c r="I3590" s="20"/>
      <c r="J3590" s="21"/>
      <c r="K3590" s="21"/>
      <c r="L3590" s="20"/>
      <c r="M3590" s="20"/>
      <c r="N3590" s="22"/>
      <c r="O3590" s="22"/>
      <c r="P3590" s="22"/>
      <c r="Q3590" s="22"/>
      <c r="R3590" s="19"/>
      <c r="S3590" s="19"/>
      <c r="T3590" s="19"/>
      <c r="U3590" s="20"/>
      <c r="V3590" s="20"/>
      <c r="W3590" s="20"/>
      <c r="X3590" s="27"/>
      <c r="Y3590" s="253"/>
      <c r="Z3590" s="30"/>
      <c r="AA3590" s="30"/>
      <c r="AB3590" s="31"/>
      <c r="AC3590" s="31"/>
      <c r="AD3590" s="31"/>
      <c r="AE3590" s="31"/>
      <c r="AF3590" s="31"/>
      <c r="AG3590" s="241"/>
      <c r="AH3590" s="31"/>
      <c r="AI3590" s="31"/>
      <c r="AJ3590" s="31"/>
      <c r="AK3590" s="31"/>
      <c r="AL3590" s="120"/>
      <c r="AQ3590" s="26"/>
      <c r="AW3590" s="19"/>
      <c r="AX3590" s="19"/>
      <c r="AY3590" s="19"/>
      <c r="AZ3590" s="19"/>
      <c r="BA3590" s="19"/>
      <c r="BB3590" s="19"/>
      <c r="BC3590" s="1"/>
      <c r="BD3590"/>
      <c r="BE3590"/>
      <c r="BF3590" s="1"/>
      <c r="BG3590"/>
      <c r="BH3590"/>
      <c r="BI3590"/>
      <c r="BJ3590" s="1"/>
      <c r="BK3590" s="1"/>
      <c r="BL3590"/>
      <c r="BM3590" s="1"/>
      <c r="BN3590" s="1"/>
      <c r="BO3590" s="1"/>
      <c r="BP3590" s="1"/>
      <c r="BQ3590" s="1"/>
      <c r="BR3590" s="1"/>
      <c r="BS3590" s="1"/>
      <c r="BT3590" s="22"/>
      <c r="BU3590" s="1"/>
      <c r="BV3590" s="1"/>
      <c r="BW3590" s="1"/>
      <c r="BX3590" s="1"/>
      <c r="BY3590" s="1"/>
      <c r="BZ3590" s="1"/>
      <c r="CA3590" s="1"/>
      <c r="CB3590" s="1"/>
      <c r="CC3590" s="1"/>
      <c r="CD3590" s="1"/>
      <c r="CE3590" s="1"/>
      <c r="CF3590" s="1"/>
      <c r="CG3590" s="1"/>
      <c r="CH3590" s="1"/>
      <c r="CI3590" s="1"/>
      <c r="CJ3590" s="1"/>
      <c r="CK3590" s="1"/>
      <c r="CL3590" s="1"/>
      <c r="CM3590" s="1"/>
      <c r="CN3590" s="1"/>
      <c r="CO3590" s="1"/>
      <c r="CP3590" s="1"/>
      <c r="CQ3590" s="1"/>
      <c r="CR3590" s="1"/>
      <c r="CS3590" s="1"/>
      <c r="CT3590" s="1"/>
      <c r="CU3590" s="1"/>
      <c r="CV3590" s="1"/>
      <c r="CW3590" s="1"/>
      <c r="CX3590" s="1"/>
      <c r="CY3590" s="1"/>
      <c r="CZ3590" s="1"/>
      <c r="DA3590" s="1"/>
      <c r="DB3590" s="1"/>
      <c r="DC3590" s="1"/>
      <c r="DD3590" s="1"/>
      <c r="DE3590" s="1"/>
      <c r="DF3590" s="1"/>
      <c r="DG3590" s="1"/>
      <c r="DH3590" s="1"/>
      <c r="DI3590" s="1"/>
      <c r="DJ3590" s="1"/>
      <c r="DK3590" s="1"/>
      <c r="DL3590" s="1"/>
      <c r="DM3590" s="1"/>
      <c r="DN3590" s="1"/>
      <c r="DO3590" s="1"/>
      <c r="DP3590" s="1"/>
      <c r="DQ3590" s="1"/>
      <c r="DR3590" s="1"/>
      <c r="DS3590" s="1"/>
      <c r="DT3590" s="1"/>
      <c r="DU3590" s="1"/>
      <c r="DV3590" s="1"/>
      <c r="DW3590" s="1"/>
      <c r="DX3590" s="1"/>
      <c r="DY3590" s="1"/>
      <c r="DZ3590" s="1"/>
      <c r="EA3590" s="1"/>
      <c r="EB3590" s="1"/>
      <c r="EC3590" s="1"/>
      <c r="ED3590" s="1"/>
      <c r="EE3590" s="1"/>
      <c r="EF3590" s="1"/>
      <c r="EG3590" s="1"/>
      <c r="EH3590" s="1"/>
      <c r="EI3590" s="1"/>
      <c r="EJ3590" s="1"/>
      <c r="EK3590" s="1"/>
      <c r="EL3590" s="1"/>
      <c r="EM3590" s="1"/>
      <c r="EN3590" s="1"/>
      <c r="EO3590" s="1"/>
      <c r="EP3590" s="1"/>
      <c r="EQ3590" s="1"/>
      <c r="ER3590" s="1"/>
      <c r="ES3590" s="1"/>
      <c r="ET3590" s="1"/>
      <c r="EU3590" s="1"/>
      <c r="EV3590" s="1"/>
      <c r="EW3590" s="1"/>
      <c r="EX3590" s="1"/>
      <c r="EY3590" s="1"/>
      <c r="EZ3590" s="1"/>
      <c r="FA3590" s="1"/>
      <c r="FB3590" s="1"/>
      <c r="FC3590" s="1"/>
      <c r="FD3590" s="1"/>
      <c r="FE3590" s="1"/>
      <c r="FF3590" s="1"/>
      <c r="FG3590" s="1"/>
      <c r="FH3590" s="1"/>
      <c r="FI3590" s="1"/>
      <c r="FJ3590" s="1"/>
      <c r="FK3590" s="1"/>
      <c r="FL3590" s="1"/>
      <c r="FM3590" s="1"/>
      <c r="FN3590" s="1"/>
      <c r="FO3590" s="1"/>
      <c r="FP3590" s="1"/>
      <c r="FQ3590" s="1"/>
      <c r="FR3590" s="1"/>
      <c r="FS3590" s="1"/>
      <c r="FT3590" s="1"/>
      <c r="FU3590" s="1"/>
      <c r="FV3590" s="1"/>
      <c r="FW3590" s="1"/>
      <c r="FX3590" s="1"/>
      <c r="FY3590" s="1"/>
      <c r="FZ3590" s="1"/>
      <c r="GA3590" s="1"/>
      <c r="GB3590" s="1"/>
      <c r="GC3590" s="1"/>
      <c r="GD3590" s="1"/>
      <c r="GE3590" s="1"/>
      <c r="GF3590" s="1"/>
      <c r="GG3590" s="1"/>
      <c r="GH3590" s="1"/>
      <c r="GI3590" s="1"/>
      <c r="GJ3590" s="1"/>
      <c r="GK3590"/>
      <c r="GL3590"/>
      <c r="GM3590"/>
      <c r="GN3590"/>
      <c r="GO3590"/>
      <c r="GP3590"/>
      <c r="GQ3590"/>
      <c r="GR3590"/>
      <c r="GS3590"/>
      <c r="GT3590"/>
      <c r="GU3590"/>
      <c r="GV3590"/>
      <c r="GW3590"/>
      <c r="GX3590"/>
      <c r="GY3590"/>
      <c r="GZ3590"/>
      <c r="HA3590"/>
      <c r="HB3590"/>
      <c r="HC3590"/>
      <c r="HD3590"/>
      <c r="HE3590"/>
    </row>
    <row r="3591" spans="4:213" s="25" customFormat="1" x14ac:dyDescent="0.25">
      <c r="D3591" s="19"/>
      <c r="E3591" s="19"/>
      <c r="F3591" s="20"/>
      <c r="G3591" s="20"/>
      <c r="H3591" s="20"/>
      <c r="I3591" s="20"/>
      <c r="J3591" s="21"/>
      <c r="K3591" s="21"/>
      <c r="L3591" s="20"/>
      <c r="M3591" s="20"/>
      <c r="N3591" s="22"/>
      <c r="O3591" s="22"/>
      <c r="P3591" s="22"/>
      <c r="Q3591" s="22"/>
      <c r="R3591" s="19"/>
      <c r="S3591" s="19"/>
      <c r="T3591" s="19"/>
      <c r="U3591" s="20"/>
      <c r="V3591" s="20"/>
      <c r="W3591" s="20"/>
      <c r="X3591" s="27"/>
      <c r="Y3591" s="253"/>
      <c r="Z3591" s="30"/>
      <c r="AA3591" s="30"/>
      <c r="AB3591" s="31"/>
      <c r="AC3591" s="31"/>
      <c r="AD3591" s="31"/>
      <c r="AE3591" s="31"/>
      <c r="AF3591" s="31"/>
      <c r="AG3591" s="241"/>
      <c r="AH3591" s="31"/>
      <c r="AI3591" s="31"/>
      <c r="AJ3591" s="31"/>
      <c r="AK3591" s="31"/>
      <c r="AL3591" s="120"/>
      <c r="AQ3591" s="26"/>
      <c r="AW3591" s="19"/>
      <c r="AX3591" s="19"/>
      <c r="AY3591" s="19"/>
      <c r="AZ3591" s="19"/>
      <c r="BA3591" s="19"/>
      <c r="BB3591" s="19"/>
      <c r="BC3591" s="1"/>
      <c r="BD3591"/>
      <c r="BE3591"/>
      <c r="BF3591" s="1"/>
      <c r="BG3591"/>
      <c r="BH3591"/>
      <c r="BI3591"/>
      <c r="BJ3591" s="1"/>
      <c r="BK3591" s="1"/>
      <c r="BL3591"/>
      <c r="BM3591" s="1"/>
      <c r="BN3591" s="1"/>
      <c r="BO3591" s="1"/>
      <c r="BP3591" s="1"/>
      <c r="BQ3591" s="1"/>
      <c r="BR3591" s="1"/>
      <c r="BS3591" s="1"/>
      <c r="BT3591" s="22"/>
      <c r="BU3591" s="1"/>
      <c r="BV3591" s="1"/>
      <c r="BW3591" s="1"/>
      <c r="BX3591" s="1"/>
      <c r="BY3591" s="1"/>
      <c r="BZ3591" s="1"/>
      <c r="CA3591" s="1"/>
      <c r="CB3591" s="1"/>
      <c r="CC3591" s="1"/>
      <c r="CD3591" s="1"/>
      <c r="CE3591" s="1"/>
      <c r="CF3591" s="1"/>
      <c r="CG3591" s="1"/>
      <c r="CH3591" s="1"/>
      <c r="CI3591" s="1"/>
      <c r="CJ3591" s="1"/>
      <c r="CK3591" s="1"/>
      <c r="CL3591" s="1"/>
      <c r="CM3591" s="1"/>
      <c r="CN3591" s="1"/>
      <c r="CO3591" s="1"/>
      <c r="CP3591" s="1"/>
      <c r="CQ3591" s="1"/>
      <c r="CR3591" s="1"/>
      <c r="CS3591" s="1"/>
      <c r="CT3591" s="1"/>
      <c r="CU3591" s="1"/>
      <c r="CV3591" s="1"/>
      <c r="CW3591" s="1"/>
      <c r="CX3591" s="1"/>
      <c r="CY3591" s="1"/>
      <c r="CZ3591" s="1"/>
      <c r="DA3591" s="1"/>
      <c r="DB3591" s="1"/>
      <c r="DC3591" s="1"/>
      <c r="DD3591" s="1"/>
      <c r="DE3591" s="1"/>
      <c r="DF3591" s="1"/>
      <c r="DG3591" s="1"/>
      <c r="DH3591" s="1"/>
      <c r="DI3591" s="1"/>
      <c r="DJ3591" s="1"/>
      <c r="DK3591" s="1"/>
      <c r="DL3591" s="1"/>
      <c r="DM3591" s="1"/>
      <c r="DN3591" s="1"/>
      <c r="DO3591" s="1"/>
      <c r="DP3591" s="1"/>
      <c r="DQ3591" s="1"/>
      <c r="DR3591" s="1"/>
      <c r="DS3591" s="1"/>
      <c r="DT3591" s="1"/>
      <c r="DU3591" s="1"/>
      <c r="DV3591" s="1"/>
      <c r="DW3591" s="1"/>
      <c r="DX3591" s="1"/>
      <c r="DY3591" s="1"/>
      <c r="DZ3591" s="1"/>
      <c r="EA3591" s="1"/>
      <c r="EB3591" s="1"/>
      <c r="EC3591" s="1"/>
      <c r="ED3591" s="1"/>
      <c r="EE3591" s="1"/>
      <c r="EF3591" s="1"/>
      <c r="EG3591" s="1"/>
      <c r="EH3591" s="1"/>
      <c r="EI3591" s="1"/>
      <c r="EJ3591" s="1"/>
      <c r="EK3591" s="1"/>
      <c r="EL3591" s="1"/>
      <c r="EM3591" s="1"/>
      <c r="EN3591" s="1"/>
      <c r="EO3591" s="1"/>
      <c r="EP3591" s="1"/>
      <c r="EQ3591" s="1"/>
      <c r="ER3591" s="1"/>
      <c r="ES3591" s="1"/>
      <c r="ET3591" s="1"/>
      <c r="EU3591" s="1"/>
      <c r="EV3591" s="1"/>
      <c r="EW3591" s="1"/>
      <c r="EX3591" s="1"/>
      <c r="EY3591" s="1"/>
      <c r="EZ3591" s="1"/>
      <c r="FA3591" s="1"/>
      <c r="FB3591" s="1"/>
      <c r="FC3591" s="1"/>
      <c r="FD3591" s="1"/>
      <c r="FE3591" s="1"/>
      <c r="FF3591" s="1"/>
      <c r="FG3591" s="1"/>
      <c r="FH3591" s="1"/>
      <c r="FI3591" s="1"/>
      <c r="FJ3591" s="1"/>
      <c r="FK3591" s="1"/>
      <c r="FL3591" s="1"/>
      <c r="FM3591" s="1"/>
      <c r="FN3591" s="1"/>
      <c r="FO3591" s="1"/>
      <c r="FP3591" s="1"/>
      <c r="FQ3591" s="1"/>
      <c r="FR3591" s="1"/>
      <c r="FS3591" s="1"/>
      <c r="FT3591" s="1"/>
      <c r="FU3591" s="1"/>
      <c r="FV3591" s="1"/>
      <c r="FW3591" s="1"/>
      <c r="FX3591" s="1"/>
      <c r="FY3591" s="1"/>
      <c r="FZ3591" s="1"/>
      <c r="GA3591" s="1"/>
      <c r="GB3591" s="1"/>
      <c r="GC3591" s="1"/>
      <c r="GD3591" s="1"/>
      <c r="GE3591" s="1"/>
      <c r="GF3591" s="1"/>
      <c r="GG3591" s="1"/>
      <c r="GH3591" s="1"/>
      <c r="GI3591" s="1"/>
      <c r="GJ3591" s="1"/>
      <c r="GK3591"/>
      <c r="GL3591"/>
      <c r="GM3591"/>
      <c r="GN3591"/>
      <c r="GO3591"/>
      <c r="GP3591"/>
      <c r="GQ3591"/>
      <c r="GR3591"/>
      <c r="GS3591"/>
      <c r="GT3591"/>
      <c r="GU3591"/>
      <c r="GV3591"/>
      <c r="GW3591"/>
      <c r="GX3591"/>
      <c r="GY3591"/>
      <c r="GZ3591"/>
      <c r="HA3591"/>
      <c r="HB3591"/>
      <c r="HC3591"/>
      <c r="HD3591"/>
      <c r="HE3591"/>
    </row>
    <row r="3592" spans="4:213" s="25" customFormat="1" x14ac:dyDescent="0.25">
      <c r="D3592" s="19"/>
      <c r="E3592" s="19"/>
      <c r="F3592" s="20"/>
      <c r="G3592" s="20"/>
      <c r="H3592" s="20"/>
      <c r="I3592" s="20"/>
      <c r="J3592" s="21"/>
      <c r="K3592" s="21"/>
      <c r="L3592" s="20"/>
      <c r="M3592" s="20"/>
      <c r="N3592" s="22"/>
      <c r="O3592" s="22"/>
      <c r="P3592" s="22"/>
      <c r="Q3592" s="22"/>
      <c r="R3592" s="19"/>
      <c r="S3592" s="19"/>
      <c r="T3592" s="19"/>
      <c r="U3592" s="20"/>
      <c r="V3592" s="20"/>
      <c r="W3592" s="20"/>
      <c r="X3592" s="27"/>
      <c r="Y3592" s="253"/>
      <c r="Z3592" s="30"/>
      <c r="AA3592" s="30"/>
      <c r="AB3592" s="31"/>
      <c r="AC3592" s="31"/>
      <c r="AD3592" s="31"/>
      <c r="AE3592" s="31"/>
      <c r="AF3592" s="31"/>
      <c r="AG3592" s="241"/>
      <c r="AH3592" s="31"/>
      <c r="AI3592" s="31"/>
      <c r="AJ3592" s="31"/>
      <c r="AK3592" s="31"/>
      <c r="AL3592" s="120"/>
      <c r="AQ3592" s="26"/>
      <c r="AW3592" s="19"/>
      <c r="AX3592" s="19"/>
      <c r="AY3592" s="19"/>
      <c r="AZ3592" s="19"/>
      <c r="BA3592" s="19"/>
      <c r="BB3592" s="19"/>
      <c r="BC3592" s="1"/>
      <c r="BD3592"/>
      <c r="BE3592"/>
      <c r="BF3592" s="1"/>
      <c r="BG3592"/>
      <c r="BH3592"/>
      <c r="BI3592"/>
      <c r="BJ3592" s="1"/>
      <c r="BK3592" s="1"/>
      <c r="BL3592"/>
      <c r="BM3592" s="1"/>
      <c r="BN3592" s="1"/>
      <c r="BO3592" s="1"/>
      <c r="BP3592" s="1"/>
      <c r="BQ3592" s="1"/>
      <c r="BR3592" s="1"/>
      <c r="BS3592" s="1"/>
      <c r="BT3592" s="22"/>
      <c r="BU3592" s="1"/>
      <c r="BV3592" s="1"/>
      <c r="BW3592" s="1"/>
      <c r="BX3592" s="1"/>
      <c r="BY3592" s="1"/>
      <c r="BZ3592" s="1"/>
      <c r="CA3592" s="1"/>
      <c r="CB3592" s="1"/>
      <c r="CC3592" s="1"/>
      <c r="CD3592" s="1"/>
      <c r="CE3592" s="1"/>
      <c r="CF3592" s="1"/>
      <c r="CG3592" s="1"/>
      <c r="CH3592" s="1"/>
      <c r="CI3592" s="1"/>
      <c r="CJ3592" s="1"/>
      <c r="CK3592" s="1"/>
      <c r="CL3592" s="1"/>
      <c r="CM3592" s="1"/>
      <c r="CN3592" s="1"/>
      <c r="CO3592" s="1"/>
      <c r="CP3592" s="1"/>
      <c r="CQ3592" s="1"/>
      <c r="CR3592" s="1"/>
      <c r="CS3592" s="1"/>
      <c r="CT3592" s="1"/>
      <c r="CU3592" s="1"/>
      <c r="CV3592" s="1"/>
      <c r="CW3592" s="1"/>
      <c r="CX3592" s="1"/>
      <c r="CY3592" s="1"/>
      <c r="CZ3592" s="1"/>
      <c r="DA3592" s="1"/>
      <c r="DB3592" s="1"/>
      <c r="DC3592" s="1"/>
      <c r="DD3592" s="1"/>
      <c r="DE3592" s="1"/>
      <c r="DF3592" s="1"/>
      <c r="DG3592" s="1"/>
      <c r="DH3592" s="1"/>
      <c r="DI3592" s="1"/>
      <c r="DJ3592" s="1"/>
      <c r="DK3592" s="1"/>
      <c r="DL3592" s="1"/>
      <c r="DM3592" s="1"/>
      <c r="DN3592" s="1"/>
      <c r="DO3592" s="1"/>
      <c r="DP3592" s="1"/>
      <c r="DQ3592" s="1"/>
      <c r="DR3592" s="1"/>
      <c r="DS3592" s="1"/>
      <c r="DT3592" s="1"/>
      <c r="DU3592" s="1"/>
      <c r="DV3592" s="1"/>
      <c r="DW3592" s="1"/>
      <c r="DX3592" s="1"/>
      <c r="DY3592" s="1"/>
      <c r="DZ3592" s="1"/>
      <c r="EA3592" s="1"/>
      <c r="EB3592" s="1"/>
      <c r="EC3592" s="1"/>
      <c r="ED3592" s="1"/>
      <c r="EE3592" s="1"/>
      <c r="EF3592" s="1"/>
      <c r="EG3592" s="1"/>
      <c r="EH3592" s="1"/>
      <c r="EI3592" s="1"/>
      <c r="EJ3592" s="1"/>
      <c r="EK3592" s="1"/>
      <c r="EL3592" s="1"/>
      <c r="EM3592" s="1"/>
      <c r="EN3592" s="1"/>
      <c r="EO3592" s="1"/>
      <c r="EP3592" s="1"/>
      <c r="EQ3592" s="1"/>
      <c r="ER3592" s="1"/>
      <c r="ES3592" s="1"/>
      <c r="ET3592" s="1"/>
      <c r="EU3592" s="1"/>
      <c r="EV3592" s="1"/>
      <c r="EW3592" s="1"/>
      <c r="EX3592" s="1"/>
      <c r="EY3592" s="1"/>
      <c r="EZ3592" s="1"/>
      <c r="FA3592" s="1"/>
      <c r="FB3592" s="1"/>
      <c r="FC3592" s="1"/>
      <c r="FD3592" s="1"/>
      <c r="FE3592" s="1"/>
      <c r="FF3592" s="1"/>
      <c r="FG3592" s="1"/>
      <c r="FH3592" s="1"/>
      <c r="FI3592" s="1"/>
      <c r="FJ3592" s="1"/>
      <c r="FK3592" s="1"/>
      <c r="FL3592" s="1"/>
      <c r="FM3592" s="1"/>
      <c r="FN3592" s="1"/>
      <c r="FO3592" s="1"/>
      <c r="FP3592" s="1"/>
      <c r="FQ3592" s="1"/>
      <c r="FR3592" s="1"/>
      <c r="FS3592" s="1"/>
      <c r="FT3592" s="1"/>
      <c r="FU3592" s="1"/>
      <c r="FV3592" s="1"/>
      <c r="FW3592" s="1"/>
      <c r="FX3592" s="1"/>
      <c r="FY3592" s="1"/>
      <c r="FZ3592" s="1"/>
      <c r="GA3592" s="1"/>
      <c r="GB3592" s="1"/>
      <c r="GC3592" s="1"/>
      <c r="GD3592" s="1"/>
      <c r="GE3592" s="1"/>
      <c r="GF3592" s="1"/>
      <c r="GG3592" s="1"/>
      <c r="GH3592" s="1"/>
      <c r="GI3592" s="1"/>
      <c r="GJ3592" s="1"/>
      <c r="GK3592"/>
      <c r="GL3592"/>
      <c r="GM3592"/>
      <c r="GN3592"/>
      <c r="GO3592"/>
      <c r="GP3592"/>
      <c r="GQ3592"/>
      <c r="GR3592"/>
      <c r="GS3592"/>
      <c r="GT3592"/>
      <c r="GU3592"/>
      <c r="GV3592"/>
      <c r="GW3592"/>
      <c r="GX3592"/>
      <c r="GY3592"/>
      <c r="GZ3592"/>
      <c r="HA3592"/>
      <c r="HB3592"/>
      <c r="HC3592"/>
      <c r="HD3592"/>
      <c r="HE3592"/>
    </row>
    <row r="3593" spans="4:213" s="25" customFormat="1" x14ac:dyDescent="0.25">
      <c r="D3593" s="19"/>
      <c r="E3593" s="19"/>
      <c r="F3593" s="20"/>
      <c r="G3593" s="20"/>
      <c r="H3593" s="20"/>
      <c r="I3593" s="20"/>
      <c r="J3593" s="21"/>
      <c r="K3593" s="21"/>
      <c r="L3593" s="20"/>
      <c r="M3593" s="20"/>
      <c r="N3593" s="22"/>
      <c r="O3593" s="22"/>
      <c r="P3593" s="22"/>
      <c r="Q3593" s="22"/>
      <c r="R3593" s="19"/>
      <c r="S3593" s="19"/>
      <c r="T3593" s="19"/>
      <c r="U3593" s="20"/>
      <c r="V3593" s="20"/>
      <c r="W3593" s="20"/>
      <c r="X3593" s="27"/>
      <c r="Y3593" s="253"/>
      <c r="Z3593" s="30"/>
      <c r="AA3593" s="30"/>
      <c r="AB3593" s="31"/>
      <c r="AC3593" s="31"/>
      <c r="AD3593" s="31"/>
      <c r="AE3593" s="31"/>
      <c r="AF3593" s="31"/>
      <c r="AG3593" s="241"/>
      <c r="AH3593" s="31"/>
      <c r="AI3593" s="31"/>
      <c r="AJ3593" s="31"/>
      <c r="AK3593" s="31"/>
      <c r="AL3593" s="120"/>
      <c r="AQ3593" s="26"/>
      <c r="AW3593" s="19"/>
      <c r="AX3593" s="19"/>
      <c r="AY3593" s="19"/>
      <c r="AZ3593" s="19"/>
      <c r="BA3593" s="19"/>
      <c r="BB3593" s="19"/>
      <c r="BC3593" s="1"/>
      <c r="BD3593"/>
      <c r="BE3593"/>
      <c r="BF3593" s="1"/>
      <c r="BG3593"/>
      <c r="BH3593"/>
      <c r="BI3593"/>
      <c r="BJ3593" s="1"/>
      <c r="BK3593" s="1"/>
      <c r="BL3593"/>
      <c r="BM3593" s="1"/>
      <c r="BN3593" s="1"/>
      <c r="BO3593" s="1"/>
      <c r="BP3593" s="1"/>
      <c r="BQ3593" s="1"/>
      <c r="BR3593" s="1"/>
      <c r="BS3593" s="1"/>
      <c r="BT3593" s="22"/>
      <c r="BU3593" s="1"/>
      <c r="BV3593" s="1"/>
      <c r="BW3593" s="1"/>
      <c r="BX3593" s="1"/>
      <c r="BY3593" s="1"/>
      <c r="BZ3593" s="1"/>
      <c r="CA3593" s="1"/>
      <c r="CB3593" s="1"/>
      <c r="CC3593" s="1"/>
      <c r="CD3593" s="1"/>
      <c r="CE3593" s="1"/>
      <c r="CF3593" s="1"/>
      <c r="CG3593" s="1"/>
      <c r="CH3593" s="1"/>
      <c r="CI3593" s="1"/>
      <c r="CJ3593" s="1"/>
      <c r="CK3593" s="1"/>
      <c r="CL3593" s="1"/>
      <c r="CM3593" s="1"/>
      <c r="CN3593" s="1"/>
      <c r="CO3593" s="1"/>
      <c r="CP3593" s="1"/>
      <c r="CQ3593" s="1"/>
      <c r="CR3593" s="1"/>
      <c r="CS3593" s="1"/>
      <c r="CT3593" s="1"/>
      <c r="CU3593" s="1"/>
      <c r="CV3593" s="1"/>
      <c r="CW3593" s="1"/>
      <c r="CX3593" s="1"/>
      <c r="CY3593" s="1"/>
      <c r="CZ3593" s="1"/>
      <c r="DA3593" s="1"/>
      <c r="DB3593" s="1"/>
      <c r="DC3593" s="1"/>
      <c r="DD3593" s="1"/>
      <c r="DE3593" s="1"/>
      <c r="DF3593" s="1"/>
      <c r="DG3593" s="1"/>
      <c r="DH3593" s="1"/>
      <c r="DI3593" s="1"/>
      <c r="DJ3593" s="1"/>
      <c r="DK3593" s="1"/>
      <c r="DL3593" s="1"/>
      <c r="DM3593" s="1"/>
      <c r="DN3593" s="1"/>
      <c r="DO3593" s="1"/>
      <c r="DP3593" s="1"/>
      <c r="DQ3593" s="1"/>
      <c r="DR3593" s="1"/>
      <c r="DS3593" s="1"/>
      <c r="DT3593" s="1"/>
      <c r="DU3593" s="1"/>
      <c r="DV3593" s="1"/>
      <c r="DW3593" s="1"/>
      <c r="DX3593" s="1"/>
      <c r="DY3593" s="1"/>
      <c r="DZ3593" s="1"/>
      <c r="EA3593" s="1"/>
      <c r="EB3593" s="1"/>
      <c r="EC3593" s="1"/>
      <c r="ED3593" s="1"/>
      <c r="EE3593" s="1"/>
      <c r="EF3593" s="1"/>
      <c r="EG3593" s="1"/>
      <c r="EH3593" s="1"/>
      <c r="EI3593" s="1"/>
      <c r="EJ3593" s="1"/>
      <c r="EK3593" s="1"/>
      <c r="EL3593" s="1"/>
      <c r="EM3593" s="1"/>
      <c r="EN3593" s="1"/>
      <c r="EO3593" s="1"/>
      <c r="EP3593" s="1"/>
      <c r="EQ3593" s="1"/>
      <c r="ER3593" s="1"/>
      <c r="ES3593" s="1"/>
      <c r="ET3593" s="1"/>
      <c r="EU3593" s="1"/>
      <c r="EV3593" s="1"/>
      <c r="EW3593" s="1"/>
      <c r="EX3593" s="1"/>
      <c r="EY3593" s="1"/>
      <c r="EZ3593" s="1"/>
      <c r="FA3593" s="1"/>
      <c r="FB3593" s="1"/>
      <c r="FC3593" s="1"/>
      <c r="FD3593" s="1"/>
      <c r="FE3593" s="1"/>
      <c r="FF3593" s="1"/>
      <c r="FG3593" s="1"/>
      <c r="FH3593" s="1"/>
      <c r="FI3593" s="1"/>
      <c r="FJ3593" s="1"/>
      <c r="FK3593" s="1"/>
      <c r="FL3593" s="1"/>
      <c r="FM3593" s="1"/>
      <c r="FN3593" s="1"/>
      <c r="FO3593" s="1"/>
      <c r="FP3593" s="1"/>
      <c r="FQ3593" s="1"/>
      <c r="FR3593" s="1"/>
      <c r="FS3593" s="1"/>
      <c r="FT3593" s="1"/>
      <c r="FU3593" s="1"/>
      <c r="FV3593" s="1"/>
      <c r="FW3593" s="1"/>
      <c r="FX3593" s="1"/>
      <c r="FY3593" s="1"/>
      <c r="FZ3593" s="1"/>
      <c r="GA3593" s="1"/>
      <c r="GB3593" s="1"/>
      <c r="GC3593" s="1"/>
      <c r="GD3593" s="1"/>
      <c r="GE3593" s="1"/>
      <c r="GF3593" s="1"/>
      <c r="GG3593" s="1"/>
      <c r="GH3593" s="1"/>
      <c r="GI3593" s="1"/>
      <c r="GJ3593" s="1"/>
      <c r="GK3593"/>
      <c r="GL3593"/>
      <c r="GM3593"/>
      <c r="GN3593"/>
      <c r="GO3593"/>
      <c r="GP3593"/>
      <c r="GQ3593"/>
      <c r="GR3593"/>
      <c r="GS3593"/>
      <c r="GT3593"/>
      <c r="GU3593"/>
      <c r="GV3593"/>
      <c r="GW3593"/>
      <c r="GX3593"/>
      <c r="GY3593"/>
      <c r="GZ3593"/>
      <c r="HA3593"/>
      <c r="HB3593"/>
      <c r="HC3593"/>
      <c r="HD3593"/>
      <c r="HE3593"/>
    </row>
    <row r="3594" spans="4:213" s="25" customFormat="1" x14ac:dyDescent="0.25">
      <c r="D3594" s="19"/>
      <c r="E3594" s="19"/>
      <c r="F3594" s="20"/>
      <c r="G3594" s="20"/>
      <c r="H3594" s="20"/>
      <c r="I3594" s="20"/>
      <c r="J3594" s="21"/>
      <c r="K3594" s="21"/>
      <c r="L3594" s="20"/>
      <c r="M3594" s="20"/>
      <c r="N3594" s="22"/>
      <c r="O3594" s="22"/>
      <c r="P3594" s="22"/>
      <c r="Q3594" s="22"/>
      <c r="R3594" s="19"/>
      <c r="S3594" s="19"/>
      <c r="T3594" s="19"/>
      <c r="U3594" s="20"/>
      <c r="V3594" s="20"/>
      <c r="W3594" s="20"/>
      <c r="X3594" s="27"/>
      <c r="Y3594" s="253"/>
      <c r="Z3594" s="30"/>
      <c r="AA3594" s="30"/>
      <c r="AB3594" s="31"/>
      <c r="AC3594" s="31"/>
      <c r="AD3594" s="31"/>
      <c r="AE3594" s="31"/>
      <c r="AF3594" s="31"/>
      <c r="AG3594" s="241"/>
      <c r="AH3594" s="31"/>
      <c r="AI3594" s="31"/>
      <c r="AJ3594" s="31"/>
      <c r="AK3594" s="31"/>
      <c r="AL3594" s="120"/>
      <c r="AQ3594" s="26"/>
      <c r="AW3594" s="19"/>
      <c r="AX3594" s="19"/>
      <c r="AY3594" s="19"/>
      <c r="AZ3594" s="19"/>
      <c r="BA3594" s="19"/>
      <c r="BB3594" s="19"/>
      <c r="BC3594" s="1"/>
      <c r="BD3594"/>
      <c r="BE3594"/>
      <c r="BF3594" s="1"/>
      <c r="BG3594"/>
      <c r="BH3594"/>
      <c r="BI3594"/>
      <c r="BJ3594" s="1"/>
      <c r="BK3594" s="1"/>
      <c r="BL3594"/>
      <c r="BM3594" s="1"/>
      <c r="BN3594" s="1"/>
      <c r="BO3594" s="1"/>
      <c r="BP3594" s="1"/>
      <c r="BQ3594" s="1"/>
      <c r="BR3594" s="1"/>
      <c r="BS3594" s="1"/>
      <c r="BT3594" s="22"/>
      <c r="BU3594" s="1"/>
      <c r="BV3594" s="1"/>
      <c r="BW3594" s="1"/>
      <c r="BX3594" s="1"/>
      <c r="BY3594" s="1"/>
      <c r="BZ3594" s="1"/>
      <c r="CA3594" s="1"/>
      <c r="CB3594" s="1"/>
      <c r="CC3594" s="1"/>
      <c r="CD3594" s="1"/>
      <c r="CE3594" s="1"/>
      <c r="CF3594" s="1"/>
      <c r="CG3594" s="1"/>
      <c r="CH3594" s="1"/>
      <c r="CI3594" s="1"/>
      <c r="CJ3594" s="1"/>
      <c r="CK3594" s="1"/>
      <c r="CL3594" s="1"/>
      <c r="CM3594" s="1"/>
      <c r="CN3594" s="1"/>
      <c r="CO3594" s="1"/>
      <c r="CP3594" s="1"/>
      <c r="CQ3594" s="1"/>
      <c r="CR3594" s="1"/>
      <c r="CS3594" s="1"/>
      <c r="CT3594" s="1"/>
      <c r="CU3594" s="1"/>
      <c r="CV3594" s="1"/>
      <c r="CW3594" s="1"/>
      <c r="CX3594" s="1"/>
      <c r="CY3594" s="1"/>
      <c r="CZ3594" s="1"/>
      <c r="DA3594" s="1"/>
      <c r="DB3594" s="1"/>
      <c r="DC3594" s="1"/>
      <c r="DD3594" s="1"/>
      <c r="DE3594" s="1"/>
      <c r="DF3594" s="1"/>
      <c r="DG3594" s="1"/>
      <c r="DH3594" s="1"/>
      <c r="DI3594" s="1"/>
      <c r="DJ3594" s="1"/>
      <c r="DK3594" s="1"/>
      <c r="DL3594" s="1"/>
      <c r="DM3594" s="1"/>
      <c r="DN3594" s="1"/>
      <c r="DO3594" s="1"/>
      <c r="DP3594" s="1"/>
      <c r="DQ3594" s="1"/>
      <c r="DR3594" s="1"/>
      <c r="DS3594" s="1"/>
      <c r="DT3594" s="1"/>
      <c r="DU3594" s="1"/>
      <c r="DV3594" s="1"/>
      <c r="DW3594" s="1"/>
      <c r="DX3594" s="1"/>
      <c r="DY3594" s="1"/>
      <c r="DZ3594" s="1"/>
      <c r="EA3594" s="1"/>
      <c r="EB3594" s="1"/>
      <c r="EC3594" s="1"/>
      <c r="ED3594" s="1"/>
      <c r="EE3594" s="1"/>
      <c r="EF3594" s="1"/>
      <c r="EG3594" s="1"/>
      <c r="EH3594" s="1"/>
      <c r="EI3594" s="1"/>
      <c r="EJ3594" s="1"/>
      <c r="EK3594" s="1"/>
      <c r="EL3594" s="1"/>
      <c r="EM3594" s="1"/>
      <c r="EN3594" s="1"/>
      <c r="EO3594" s="1"/>
      <c r="EP3594" s="1"/>
      <c r="EQ3594" s="1"/>
      <c r="ER3594" s="1"/>
      <c r="ES3594" s="1"/>
      <c r="ET3594" s="1"/>
      <c r="EU3594" s="1"/>
      <c r="EV3594" s="1"/>
      <c r="EW3594" s="1"/>
      <c r="EX3594" s="1"/>
      <c r="EY3594" s="1"/>
      <c r="EZ3594" s="1"/>
      <c r="FA3594" s="1"/>
      <c r="FB3594" s="1"/>
      <c r="FC3594" s="1"/>
      <c r="FD3594" s="1"/>
      <c r="FE3594" s="1"/>
      <c r="FF3594" s="1"/>
      <c r="FG3594" s="1"/>
      <c r="FH3594" s="1"/>
      <c r="FI3594" s="1"/>
      <c r="FJ3594" s="1"/>
      <c r="FK3594" s="1"/>
      <c r="FL3594" s="1"/>
      <c r="FM3594" s="1"/>
      <c r="FN3594" s="1"/>
      <c r="FO3594" s="1"/>
      <c r="FP3594" s="1"/>
      <c r="FQ3594" s="1"/>
      <c r="FR3594" s="1"/>
      <c r="FS3594" s="1"/>
      <c r="FT3594" s="1"/>
      <c r="FU3594" s="1"/>
      <c r="FV3594" s="1"/>
      <c r="FW3594" s="1"/>
      <c r="FX3594" s="1"/>
      <c r="FY3594" s="1"/>
      <c r="FZ3594" s="1"/>
      <c r="GA3594" s="1"/>
      <c r="GB3594" s="1"/>
      <c r="GC3594" s="1"/>
      <c r="GD3594" s="1"/>
      <c r="GE3594" s="1"/>
      <c r="GF3594" s="1"/>
      <c r="GG3594" s="1"/>
      <c r="GH3594" s="1"/>
      <c r="GI3594" s="1"/>
      <c r="GJ3594" s="1"/>
      <c r="GK3594"/>
      <c r="GL3594"/>
      <c r="GM3594"/>
      <c r="GN3594"/>
      <c r="GO3594"/>
      <c r="GP3594"/>
      <c r="GQ3594"/>
      <c r="GR3594"/>
      <c r="GS3594"/>
      <c r="GT3594"/>
      <c r="GU3594"/>
      <c r="GV3594"/>
      <c r="GW3594"/>
      <c r="GX3594"/>
      <c r="GY3594"/>
      <c r="GZ3594"/>
      <c r="HA3594"/>
      <c r="HB3594"/>
      <c r="HC3594"/>
      <c r="HD3594"/>
      <c r="HE3594"/>
    </row>
    <row r="3595" spans="4:213" s="25" customFormat="1" x14ac:dyDescent="0.25">
      <c r="D3595" s="19"/>
      <c r="E3595" s="19"/>
      <c r="F3595" s="20"/>
      <c r="G3595" s="20"/>
      <c r="H3595" s="20"/>
      <c r="I3595" s="20"/>
      <c r="J3595" s="21"/>
      <c r="K3595" s="21"/>
      <c r="L3595" s="20"/>
      <c r="M3595" s="20"/>
      <c r="N3595" s="22"/>
      <c r="O3595" s="22"/>
      <c r="P3595" s="22"/>
      <c r="Q3595" s="22"/>
      <c r="R3595" s="19"/>
      <c r="S3595" s="19"/>
      <c r="T3595" s="19"/>
      <c r="U3595" s="20"/>
      <c r="V3595" s="20"/>
      <c r="W3595" s="20"/>
      <c r="X3595" s="27"/>
      <c r="Y3595" s="253"/>
      <c r="Z3595" s="30"/>
      <c r="AA3595" s="30"/>
      <c r="AB3595" s="31"/>
      <c r="AC3595" s="31"/>
      <c r="AD3595" s="31"/>
      <c r="AE3595" s="31"/>
      <c r="AF3595" s="31"/>
      <c r="AG3595" s="241"/>
      <c r="AH3595" s="31"/>
      <c r="AI3595" s="31"/>
      <c r="AJ3595" s="31"/>
      <c r="AK3595" s="31"/>
      <c r="AL3595" s="120"/>
      <c r="AQ3595" s="26"/>
      <c r="AW3595" s="19"/>
      <c r="AX3595" s="19"/>
      <c r="AY3595" s="19"/>
      <c r="AZ3595" s="19"/>
      <c r="BA3595" s="19"/>
      <c r="BB3595" s="19"/>
      <c r="BC3595" s="1"/>
      <c r="BD3595"/>
      <c r="BE3595"/>
      <c r="BF3595" s="1"/>
      <c r="BG3595"/>
      <c r="BH3595"/>
      <c r="BI3595"/>
      <c r="BJ3595" s="1"/>
      <c r="BK3595" s="1"/>
      <c r="BL3595"/>
      <c r="BM3595" s="1"/>
      <c r="BN3595" s="1"/>
      <c r="BO3595" s="1"/>
      <c r="BP3595" s="1"/>
      <c r="BQ3595" s="1"/>
      <c r="BR3595" s="1"/>
      <c r="BS3595" s="1"/>
      <c r="BT3595" s="22"/>
      <c r="BU3595" s="1"/>
      <c r="BV3595" s="1"/>
      <c r="BW3595" s="1"/>
      <c r="BX3595" s="1"/>
      <c r="BY3595" s="1"/>
      <c r="BZ3595" s="1"/>
      <c r="CA3595" s="1"/>
      <c r="CB3595" s="1"/>
      <c r="CC3595" s="1"/>
      <c r="CD3595" s="1"/>
      <c r="CE3595" s="1"/>
      <c r="CF3595" s="1"/>
      <c r="CG3595" s="1"/>
      <c r="CH3595" s="1"/>
      <c r="CI3595" s="1"/>
      <c r="CJ3595" s="1"/>
      <c r="CK3595" s="1"/>
      <c r="CL3595" s="1"/>
      <c r="CM3595" s="1"/>
      <c r="CN3595" s="1"/>
      <c r="CO3595" s="1"/>
      <c r="CP3595" s="1"/>
      <c r="CQ3595" s="1"/>
      <c r="CR3595" s="1"/>
      <c r="CS3595" s="1"/>
      <c r="CT3595" s="1"/>
      <c r="CU3595" s="1"/>
      <c r="CV3595" s="1"/>
      <c r="CW3595" s="1"/>
      <c r="CX3595" s="1"/>
      <c r="CY3595" s="1"/>
      <c r="CZ3595" s="1"/>
      <c r="DA3595" s="1"/>
      <c r="DB3595" s="1"/>
      <c r="DC3595" s="1"/>
      <c r="DD3595" s="1"/>
      <c r="DE3595" s="1"/>
      <c r="DF3595" s="1"/>
      <c r="DG3595" s="1"/>
      <c r="DH3595" s="1"/>
      <c r="DI3595" s="1"/>
      <c r="DJ3595" s="1"/>
      <c r="DK3595" s="1"/>
      <c r="DL3595" s="1"/>
      <c r="DM3595" s="1"/>
      <c r="DN3595" s="1"/>
      <c r="DO3595" s="1"/>
      <c r="DP3595" s="1"/>
      <c r="DQ3595" s="1"/>
      <c r="DR3595" s="1"/>
      <c r="DS3595" s="1"/>
      <c r="DT3595" s="1"/>
      <c r="DU3595" s="1"/>
      <c r="DV3595" s="1"/>
      <c r="DW3595" s="1"/>
      <c r="DX3595" s="1"/>
      <c r="DY3595" s="1"/>
      <c r="DZ3595" s="1"/>
      <c r="EA3595" s="1"/>
      <c r="EB3595" s="1"/>
      <c r="EC3595" s="1"/>
      <c r="ED3595" s="1"/>
      <c r="EE3595" s="1"/>
      <c r="EF3595" s="1"/>
      <c r="EG3595" s="1"/>
      <c r="EH3595" s="1"/>
      <c r="EI3595" s="1"/>
      <c r="EJ3595" s="1"/>
      <c r="EK3595" s="1"/>
      <c r="EL3595" s="1"/>
      <c r="EM3595" s="1"/>
      <c r="EN3595" s="1"/>
      <c r="EO3595" s="1"/>
      <c r="EP3595" s="1"/>
      <c r="EQ3595" s="1"/>
      <c r="ER3595" s="1"/>
      <c r="ES3595" s="1"/>
      <c r="ET3595" s="1"/>
      <c r="EU3595" s="1"/>
      <c r="EV3595" s="1"/>
      <c r="EW3595" s="1"/>
      <c r="EX3595" s="1"/>
      <c r="EY3595" s="1"/>
      <c r="EZ3595" s="1"/>
      <c r="FA3595" s="1"/>
      <c r="FB3595" s="1"/>
      <c r="FC3595" s="1"/>
      <c r="FD3595" s="1"/>
      <c r="FE3595" s="1"/>
      <c r="FF3595" s="1"/>
      <c r="FG3595" s="1"/>
      <c r="FH3595" s="1"/>
      <c r="FI3595" s="1"/>
      <c r="FJ3595" s="1"/>
      <c r="FK3595" s="1"/>
      <c r="FL3595" s="1"/>
      <c r="FM3595" s="1"/>
      <c r="FN3595" s="1"/>
      <c r="FO3595" s="1"/>
      <c r="FP3595" s="1"/>
      <c r="FQ3595" s="1"/>
      <c r="FR3595" s="1"/>
      <c r="FS3595" s="1"/>
      <c r="FT3595" s="1"/>
      <c r="FU3595" s="1"/>
      <c r="FV3595" s="1"/>
      <c r="FW3595" s="1"/>
      <c r="FX3595" s="1"/>
      <c r="FY3595" s="1"/>
      <c r="FZ3595" s="1"/>
      <c r="GA3595" s="1"/>
      <c r="GB3595" s="1"/>
      <c r="GC3595" s="1"/>
      <c r="GD3595" s="1"/>
      <c r="GE3595" s="1"/>
      <c r="GF3595" s="1"/>
      <c r="GG3595" s="1"/>
      <c r="GH3595" s="1"/>
      <c r="GI3595" s="1"/>
      <c r="GJ3595" s="1"/>
      <c r="GK3595"/>
      <c r="GL3595"/>
      <c r="GM3595"/>
      <c r="GN3595"/>
      <c r="GO3595"/>
      <c r="GP3595"/>
      <c r="GQ3595"/>
      <c r="GR3595"/>
      <c r="GS3595"/>
      <c r="GT3595"/>
      <c r="GU3595"/>
      <c r="GV3595"/>
      <c r="GW3595"/>
      <c r="GX3595"/>
      <c r="GY3595"/>
      <c r="GZ3595"/>
      <c r="HA3595"/>
      <c r="HB3595"/>
      <c r="HC3595"/>
      <c r="HD3595"/>
      <c r="HE3595"/>
    </row>
    <row r="3596" spans="4:213" s="25" customFormat="1" x14ac:dyDescent="0.25">
      <c r="D3596" s="19"/>
      <c r="E3596" s="19"/>
      <c r="F3596" s="20"/>
      <c r="G3596" s="20"/>
      <c r="H3596" s="20"/>
      <c r="I3596" s="20"/>
      <c r="J3596" s="21"/>
      <c r="K3596" s="21"/>
      <c r="L3596" s="20"/>
      <c r="M3596" s="20"/>
      <c r="N3596" s="22"/>
      <c r="O3596" s="22"/>
      <c r="P3596" s="22"/>
      <c r="Q3596" s="22"/>
      <c r="R3596" s="19"/>
      <c r="S3596" s="19"/>
      <c r="T3596" s="19"/>
      <c r="U3596" s="20"/>
      <c r="V3596" s="20"/>
      <c r="W3596" s="20"/>
      <c r="X3596" s="27"/>
      <c r="Y3596" s="253"/>
      <c r="Z3596" s="30"/>
      <c r="AA3596" s="30"/>
      <c r="AB3596" s="31"/>
      <c r="AC3596" s="31"/>
      <c r="AD3596" s="31"/>
      <c r="AE3596" s="31"/>
      <c r="AF3596" s="31"/>
      <c r="AG3596" s="241"/>
      <c r="AH3596" s="31"/>
      <c r="AI3596" s="31"/>
      <c r="AJ3596" s="31"/>
      <c r="AK3596" s="31"/>
      <c r="AL3596" s="120"/>
      <c r="AQ3596" s="26"/>
      <c r="AW3596" s="19"/>
      <c r="AX3596" s="19"/>
      <c r="AY3596" s="19"/>
      <c r="AZ3596" s="19"/>
      <c r="BA3596" s="19"/>
      <c r="BB3596" s="19"/>
      <c r="BC3596" s="1"/>
      <c r="BD3596"/>
      <c r="BE3596"/>
      <c r="BF3596" s="1"/>
      <c r="BG3596"/>
      <c r="BH3596"/>
      <c r="BI3596"/>
      <c r="BJ3596" s="1"/>
      <c r="BK3596" s="1"/>
      <c r="BL3596"/>
      <c r="BM3596" s="1"/>
      <c r="BN3596" s="1"/>
      <c r="BO3596" s="1"/>
      <c r="BP3596" s="1"/>
      <c r="BQ3596" s="1"/>
      <c r="BR3596" s="1"/>
      <c r="BS3596" s="1"/>
      <c r="BT3596" s="22"/>
      <c r="BU3596" s="1"/>
      <c r="BV3596" s="1"/>
      <c r="BW3596" s="1"/>
      <c r="BX3596" s="1"/>
      <c r="BY3596" s="1"/>
      <c r="BZ3596" s="1"/>
      <c r="CA3596" s="1"/>
      <c r="CB3596" s="1"/>
      <c r="CC3596" s="1"/>
      <c r="CD3596" s="1"/>
      <c r="CE3596" s="1"/>
      <c r="CF3596" s="1"/>
      <c r="CG3596" s="1"/>
      <c r="CH3596" s="1"/>
      <c r="CI3596" s="1"/>
      <c r="CJ3596" s="1"/>
      <c r="CK3596" s="1"/>
      <c r="CL3596" s="1"/>
      <c r="CM3596" s="1"/>
      <c r="CN3596" s="1"/>
      <c r="CO3596" s="1"/>
      <c r="CP3596" s="1"/>
      <c r="CQ3596" s="1"/>
      <c r="CR3596" s="1"/>
      <c r="CS3596" s="1"/>
      <c r="CT3596" s="1"/>
      <c r="CU3596" s="1"/>
      <c r="CV3596" s="1"/>
      <c r="CW3596" s="1"/>
      <c r="CX3596" s="1"/>
      <c r="CY3596" s="1"/>
      <c r="CZ3596" s="1"/>
      <c r="DA3596" s="1"/>
      <c r="DB3596" s="1"/>
      <c r="DC3596" s="1"/>
      <c r="DD3596" s="1"/>
      <c r="DE3596" s="1"/>
      <c r="DF3596" s="1"/>
      <c r="DG3596" s="1"/>
      <c r="DH3596" s="1"/>
      <c r="DI3596" s="1"/>
      <c r="DJ3596" s="1"/>
      <c r="DK3596" s="1"/>
      <c r="DL3596" s="1"/>
      <c r="DM3596" s="1"/>
      <c r="DN3596" s="1"/>
      <c r="DO3596" s="1"/>
      <c r="DP3596" s="1"/>
      <c r="DQ3596" s="1"/>
      <c r="DR3596" s="1"/>
      <c r="DS3596" s="1"/>
      <c r="DT3596" s="1"/>
      <c r="DU3596" s="1"/>
      <c r="DV3596" s="1"/>
      <c r="DW3596" s="1"/>
      <c r="DX3596" s="1"/>
      <c r="DY3596" s="1"/>
      <c r="DZ3596" s="1"/>
      <c r="EA3596" s="1"/>
      <c r="EB3596" s="1"/>
      <c r="EC3596" s="1"/>
      <c r="ED3596" s="1"/>
      <c r="EE3596" s="1"/>
      <c r="EF3596" s="1"/>
      <c r="EG3596" s="1"/>
      <c r="EH3596" s="1"/>
      <c r="EI3596" s="1"/>
      <c r="EJ3596" s="1"/>
      <c r="EK3596" s="1"/>
      <c r="EL3596" s="1"/>
      <c r="EM3596" s="1"/>
      <c r="EN3596" s="1"/>
      <c r="EO3596" s="1"/>
      <c r="EP3596" s="1"/>
      <c r="EQ3596" s="1"/>
      <c r="ER3596" s="1"/>
      <c r="ES3596" s="1"/>
      <c r="ET3596" s="1"/>
      <c r="EU3596" s="1"/>
      <c r="EV3596" s="1"/>
      <c r="EW3596" s="1"/>
      <c r="EX3596" s="1"/>
      <c r="EY3596" s="1"/>
      <c r="EZ3596" s="1"/>
      <c r="FA3596" s="1"/>
      <c r="FB3596" s="1"/>
      <c r="FC3596" s="1"/>
      <c r="FD3596" s="1"/>
      <c r="FE3596" s="1"/>
      <c r="FF3596" s="1"/>
      <c r="FG3596" s="1"/>
      <c r="FH3596" s="1"/>
      <c r="FI3596" s="1"/>
      <c r="FJ3596" s="1"/>
      <c r="FK3596" s="1"/>
      <c r="FL3596" s="1"/>
      <c r="FM3596" s="1"/>
      <c r="FN3596" s="1"/>
      <c r="FO3596" s="1"/>
      <c r="FP3596" s="1"/>
      <c r="FQ3596" s="1"/>
      <c r="FR3596" s="1"/>
      <c r="FS3596" s="1"/>
      <c r="FT3596" s="1"/>
      <c r="FU3596" s="1"/>
      <c r="FV3596" s="1"/>
      <c r="FW3596" s="1"/>
      <c r="FX3596" s="1"/>
      <c r="FY3596" s="1"/>
      <c r="FZ3596" s="1"/>
      <c r="GA3596" s="1"/>
      <c r="GB3596" s="1"/>
      <c r="GC3596" s="1"/>
      <c r="GD3596" s="1"/>
      <c r="GE3596" s="1"/>
      <c r="GF3596" s="1"/>
      <c r="GG3596" s="1"/>
      <c r="GH3596" s="1"/>
      <c r="GI3596" s="1"/>
      <c r="GJ3596" s="1"/>
      <c r="GK3596"/>
      <c r="GL3596"/>
      <c r="GM3596"/>
      <c r="GN3596"/>
      <c r="GO3596"/>
      <c r="GP3596"/>
      <c r="GQ3596"/>
      <c r="GR3596"/>
      <c r="GS3596"/>
      <c r="GT3596"/>
      <c r="GU3596"/>
      <c r="GV3596"/>
      <c r="GW3596"/>
      <c r="GX3596"/>
      <c r="GY3596"/>
      <c r="GZ3596"/>
      <c r="HA3596"/>
      <c r="HB3596"/>
      <c r="HC3596"/>
      <c r="HD3596"/>
      <c r="HE3596"/>
    </row>
    <row r="3597" spans="4:213" s="25" customFormat="1" x14ac:dyDescent="0.25">
      <c r="D3597" s="19"/>
      <c r="E3597" s="19"/>
      <c r="F3597" s="20"/>
      <c r="G3597" s="20"/>
      <c r="H3597" s="20"/>
      <c r="I3597" s="20"/>
      <c r="J3597" s="21"/>
      <c r="K3597" s="21"/>
      <c r="L3597" s="20"/>
      <c r="M3597" s="20"/>
      <c r="N3597" s="22"/>
      <c r="O3597" s="22"/>
      <c r="P3597" s="22"/>
      <c r="Q3597" s="22"/>
      <c r="R3597" s="19"/>
      <c r="S3597" s="19"/>
      <c r="T3597" s="19"/>
      <c r="U3597" s="20"/>
      <c r="V3597" s="20"/>
      <c r="W3597" s="20"/>
      <c r="X3597" s="27"/>
      <c r="Y3597" s="253"/>
      <c r="Z3597" s="30"/>
      <c r="AA3597" s="30"/>
      <c r="AB3597" s="31"/>
      <c r="AC3597" s="31"/>
      <c r="AD3597" s="31"/>
      <c r="AE3597" s="31"/>
      <c r="AF3597" s="31"/>
      <c r="AG3597" s="241"/>
      <c r="AH3597" s="31"/>
      <c r="AI3597" s="31"/>
      <c r="AJ3597" s="31"/>
      <c r="AK3597" s="31"/>
      <c r="AL3597" s="120"/>
      <c r="AQ3597" s="26"/>
      <c r="AW3597" s="19"/>
      <c r="AX3597" s="19"/>
      <c r="AY3597" s="19"/>
      <c r="AZ3597" s="19"/>
      <c r="BA3597" s="19"/>
      <c r="BB3597" s="19"/>
      <c r="BC3597" s="1"/>
      <c r="BD3597"/>
      <c r="BE3597"/>
      <c r="BF3597" s="1"/>
      <c r="BG3597"/>
      <c r="BH3597"/>
      <c r="BI3597"/>
      <c r="BJ3597" s="1"/>
      <c r="BK3597" s="1"/>
      <c r="BL3597"/>
      <c r="BM3597" s="1"/>
      <c r="BN3597" s="1"/>
      <c r="BO3597" s="1"/>
      <c r="BP3597" s="1"/>
      <c r="BQ3597" s="1"/>
      <c r="BR3597" s="1"/>
      <c r="BS3597" s="1"/>
      <c r="BT3597" s="22"/>
      <c r="BU3597" s="1"/>
      <c r="BV3597" s="1"/>
      <c r="BW3597" s="1"/>
      <c r="BX3597" s="1"/>
      <c r="BY3597" s="1"/>
      <c r="BZ3597" s="1"/>
      <c r="CA3597" s="1"/>
      <c r="CB3597" s="1"/>
      <c r="CC3597" s="1"/>
      <c r="CD3597" s="1"/>
      <c r="CE3597" s="1"/>
      <c r="CF3597" s="1"/>
      <c r="CG3597" s="1"/>
      <c r="CH3597" s="1"/>
      <c r="CI3597" s="1"/>
      <c r="CJ3597" s="1"/>
      <c r="CK3597" s="1"/>
      <c r="CL3597" s="1"/>
      <c r="CM3597" s="1"/>
      <c r="CN3597" s="1"/>
      <c r="CO3597" s="1"/>
      <c r="CP3597" s="1"/>
      <c r="CQ3597" s="1"/>
      <c r="CR3597" s="1"/>
      <c r="CS3597" s="1"/>
      <c r="CT3597" s="1"/>
      <c r="CU3597" s="1"/>
      <c r="CV3597" s="1"/>
      <c r="CW3597" s="1"/>
      <c r="CX3597" s="1"/>
      <c r="CY3597" s="1"/>
      <c r="CZ3597" s="1"/>
      <c r="DA3597" s="1"/>
      <c r="DB3597" s="1"/>
      <c r="DC3597" s="1"/>
      <c r="DD3597" s="1"/>
      <c r="DE3597" s="1"/>
      <c r="DF3597" s="1"/>
      <c r="DG3597" s="1"/>
      <c r="DH3597" s="1"/>
      <c r="DI3597" s="1"/>
      <c r="DJ3597" s="1"/>
      <c r="DK3597" s="1"/>
      <c r="DL3597" s="1"/>
      <c r="DM3597" s="1"/>
      <c r="DN3597" s="1"/>
      <c r="DO3597" s="1"/>
      <c r="DP3597" s="1"/>
      <c r="DQ3597" s="1"/>
      <c r="DR3597" s="1"/>
      <c r="DS3597" s="1"/>
      <c r="DT3597" s="1"/>
      <c r="DU3597" s="1"/>
      <c r="DV3597" s="1"/>
      <c r="DW3597" s="1"/>
      <c r="DX3597" s="1"/>
      <c r="DY3597" s="1"/>
      <c r="DZ3597" s="1"/>
      <c r="EA3597" s="1"/>
      <c r="EB3597" s="1"/>
      <c r="EC3597" s="1"/>
      <c r="ED3597" s="1"/>
      <c r="EE3597" s="1"/>
      <c r="EF3597" s="1"/>
      <c r="EG3597" s="1"/>
      <c r="EH3597" s="1"/>
      <c r="EI3597" s="1"/>
      <c r="EJ3597" s="1"/>
      <c r="EK3597" s="1"/>
      <c r="EL3597" s="1"/>
      <c r="EM3597" s="1"/>
      <c r="EN3597" s="1"/>
      <c r="EO3597" s="1"/>
      <c r="EP3597" s="1"/>
      <c r="EQ3597" s="1"/>
      <c r="ER3597" s="1"/>
      <c r="ES3597" s="1"/>
      <c r="ET3597" s="1"/>
      <c r="EU3597" s="1"/>
      <c r="EV3597" s="1"/>
      <c r="EW3597" s="1"/>
      <c r="EX3597" s="1"/>
      <c r="EY3597" s="1"/>
      <c r="EZ3597" s="1"/>
      <c r="FA3597" s="1"/>
      <c r="FB3597" s="1"/>
      <c r="FC3597" s="1"/>
      <c r="FD3597" s="1"/>
      <c r="FE3597" s="1"/>
      <c r="FF3597" s="1"/>
      <c r="FG3597" s="1"/>
      <c r="FH3597" s="1"/>
      <c r="FI3597" s="1"/>
      <c r="FJ3597" s="1"/>
      <c r="FK3597" s="1"/>
      <c r="FL3597" s="1"/>
      <c r="FM3597" s="1"/>
      <c r="FN3597" s="1"/>
      <c r="FO3597" s="1"/>
      <c r="FP3597" s="1"/>
      <c r="FQ3597" s="1"/>
      <c r="FR3597" s="1"/>
      <c r="FS3597" s="1"/>
      <c r="FT3597" s="1"/>
      <c r="FU3597" s="1"/>
      <c r="FV3597" s="1"/>
      <c r="FW3597" s="1"/>
      <c r="FX3597" s="1"/>
      <c r="FY3597" s="1"/>
      <c r="FZ3597" s="1"/>
      <c r="GA3597" s="1"/>
      <c r="GB3597" s="1"/>
      <c r="GC3597" s="1"/>
      <c r="GD3597" s="1"/>
      <c r="GE3597" s="1"/>
      <c r="GF3597" s="1"/>
      <c r="GG3597" s="1"/>
      <c r="GH3597" s="1"/>
      <c r="GI3597" s="1"/>
      <c r="GJ3597" s="1"/>
      <c r="GK3597"/>
      <c r="GL3597"/>
      <c r="GM3597"/>
      <c r="GN3597"/>
      <c r="GO3597"/>
      <c r="GP3597"/>
      <c r="GQ3597"/>
      <c r="GR3597"/>
      <c r="GS3597"/>
      <c r="GT3597"/>
      <c r="GU3597"/>
      <c r="GV3597"/>
      <c r="GW3597"/>
      <c r="GX3597"/>
      <c r="GY3597"/>
      <c r="GZ3597"/>
      <c r="HA3597"/>
      <c r="HB3597"/>
      <c r="HC3597"/>
      <c r="HD3597"/>
      <c r="HE3597"/>
    </row>
    <row r="3598" spans="4:213" s="25" customFormat="1" x14ac:dyDescent="0.25">
      <c r="D3598" s="19"/>
      <c r="E3598" s="19"/>
      <c r="F3598" s="20"/>
      <c r="G3598" s="20"/>
      <c r="H3598" s="20"/>
      <c r="I3598" s="20"/>
      <c r="J3598" s="21"/>
      <c r="K3598" s="21"/>
      <c r="L3598" s="20"/>
      <c r="M3598" s="20"/>
      <c r="N3598" s="22"/>
      <c r="O3598" s="22"/>
      <c r="P3598" s="22"/>
      <c r="Q3598" s="22"/>
      <c r="R3598" s="19"/>
      <c r="S3598" s="19"/>
      <c r="T3598" s="19"/>
      <c r="U3598" s="20"/>
      <c r="V3598" s="20"/>
      <c r="W3598" s="20"/>
      <c r="X3598" s="27"/>
      <c r="Y3598" s="253"/>
      <c r="Z3598" s="30"/>
      <c r="AA3598" s="30"/>
      <c r="AB3598" s="31"/>
      <c r="AC3598" s="31"/>
      <c r="AD3598" s="31"/>
      <c r="AE3598" s="31"/>
      <c r="AF3598" s="31"/>
      <c r="AG3598" s="241"/>
      <c r="AH3598" s="31"/>
      <c r="AI3598" s="31"/>
      <c r="AJ3598" s="31"/>
      <c r="AK3598" s="31"/>
      <c r="AL3598" s="120"/>
      <c r="AQ3598" s="26"/>
      <c r="AW3598" s="19"/>
      <c r="AX3598" s="19"/>
      <c r="AY3598" s="19"/>
      <c r="AZ3598" s="19"/>
      <c r="BA3598" s="19"/>
      <c r="BB3598" s="19"/>
      <c r="BC3598" s="1"/>
      <c r="BD3598"/>
      <c r="BE3598"/>
      <c r="BF3598" s="1"/>
      <c r="BG3598"/>
      <c r="BH3598"/>
      <c r="BI3598"/>
      <c r="BJ3598" s="1"/>
      <c r="BK3598" s="1"/>
      <c r="BL3598"/>
      <c r="BM3598" s="1"/>
      <c r="BN3598" s="1"/>
      <c r="BO3598" s="1"/>
      <c r="BP3598" s="1"/>
      <c r="BQ3598" s="1"/>
      <c r="BR3598" s="1"/>
      <c r="BS3598" s="1"/>
      <c r="BT3598" s="22"/>
      <c r="BU3598" s="1"/>
      <c r="BV3598" s="1"/>
      <c r="BW3598" s="1"/>
      <c r="BX3598" s="1"/>
      <c r="BY3598" s="1"/>
      <c r="BZ3598" s="1"/>
      <c r="CA3598" s="1"/>
      <c r="CB3598" s="1"/>
      <c r="CC3598" s="1"/>
      <c r="CD3598" s="1"/>
      <c r="CE3598" s="1"/>
      <c r="CF3598" s="1"/>
      <c r="CG3598" s="1"/>
      <c r="CH3598" s="1"/>
      <c r="CI3598" s="1"/>
      <c r="CJ3598" s="1"/>
      <c r="CK3598" s="1"/>
      <c r="CL3598" s="1"/>
      <c r="CM3598" s="1"/>
      <c r="CN3598" s="1"/>
      <c r="CO3598" s="1"/>
      <c r="CP3598" s="1"/>
      <c r="CQ3598" s="1"/>
      <c r="CR3598" s="1"/>
      <c r="CS3598" s="1"/>
      <c r="CT3598" s="1"/>
      <c r="CU3598" s="1"/>
      <c r="CV3598" s="1"/>
      <c r="CW3598" s="1"/>
      <c r="CX3598" s="1"/>
      <c r="CY3598" s="1"/>
      <c r="CZ3598" s="1"/>
      <c r="DA3598" s="1"/>
      <c r="DB3598" s="1"/>
      <c r="DC3598" s="1"/>
      <c r="DD3598" s="1"/>
      <c r="DE3598" s="1"/>
      <c r="DF3598" s="1"/>
      <c r="DG3598" s="1"/>
      <c r="DH3598" s="1"/>
      <c r="DI3598" s="1"/>
      <c r="DJ3598" s="1"/>
      <c r="DK3598" s="1"/>
      <c r="DL3598" s="1"/>
      <c r="DM3598" s="1"/>
      <c r="DN3598" s="1"/>
      <c r="DO3598" s="1"/>
      <c r="DP3598" s="1"/>
      <c r="DQ3598" s="1"/>
      <c r="DR3598" s="1"/>
      <c r="DS3598" s="1"/>
      <c r="DT3598" s="1"/>
      <c r="DU3598" s="1"/>
      <c r="DV3598" s="1"/>
      <c r="DW3598" s="1"/>
      <c r="DX3598" s="1"/>
      <c r="DY3598" s="1"/>
      <c r="DZ3598" s="1"/>
      <c r="EA3598" s="1"/>
      <c r="EB3598" s="1"/>
      <c r="EC3598" s="1"/>
      <c r="ED3598" s="1"/>
      <c r="EE3598" s="1"/>
      <c r="EF3598" s="1"/>
      <c r="EG3598" s="1"/>
      <c r="EH3598" s="1"/>
      <c r="EI3598" s="1"/>
      <c r="EJ3598" s="1"/>
      <c r="EK3598" s="1"/>
      <c r="EL3598" s="1"/>
      <c r="EM3598" s="1"/>
      <c r="EN3598" s="1"/>
      <c r="EO3598" s="1"/>
      <c r="EP3598" s="1"/>
      <c r="EQ3598" s="1"/>
      <c r="ER3598" s="1"/>
      <c r="ES3598" s="1"/>
      <c r="ET3598" s="1"/>
      <c r="EU3598" s="1"/>
      <c r="EV3598" s="1"/>
      <c r="EW3598" s="1"/>
      <c r="EX3598" s="1"/>
      <c r="EY3598" s="1"/>
      <c r="EZ3598" s="1"/>
      <c r="FA3598" s="1"/>
      <c r="FB3598" s="1"/>
      <c r="FC3598" s="1"/>
      <c r="FD3598" s="1"/>
      <c r="FE3598" s="1"/>
      <c r="FF3598" s="1"/>
      <c r="FG3598" s="1"/>
      <c r="FH3598" s="1"/>
      <c r="FI3598" s="1"/>
      <c r="FJ3598" s="1"/>
      <c r="FK3598" s="1"/>
      <c r="FL3598" s="1"/>
      <c r="FM3598" s="1"/>
      <c r="FN3598" s="1"/>
      <c r="FO3598" s="1"/>
      <c r="FP3598" s="1"/>
      <c r="FQ3598" s="1"/>
      <c r="FR3598" s="1"/>
      <c r="FS3598" s="1"/>
      <c r="FT3598" s="1"/>
      <c r="FU3598" s="1"/>
      <c r="FV3598" s="1"/>
      <c r="FW3598" s="1"/>
      <c r="FX3598" s="1"/>
      <c r="FY3598" s="1"/>
      <c r="FZ3598" s="1"/>
      <c r="GA3598" s="1"/>
      <c r="GB3598" s="1"/>
      <c r="GC3598" s="1"/>
      <c r="GD3598" s="1"/>
      <c r="GE3598" s="1"/>
      <c r="GF3598" s="1"/>
      <c r="GG3598" s="1"/>
      <c r="GH3598" s="1"/>
      <c r="GI3598" s="1"/>
      <c r="GJ3598" s="1"/>
      <c r="GK3598"/>
      <c r="GL3598"/>
      <c r="GM3598"/>
      <c r="GN3598"/>
      <c r="GO3598"/>
      <c r="GP3598"/>
      <c r="GQ3598"/>
      <c r="GR3598"/>
      <c r="GS3598"/>
      <c r="GT3598"/>
      <c r="GU3598"/>
      <c r="GV3598"/>
      <c r="GW3598"/>
      <c r="GX3598"/>
      <c r="GY3598"/>
      <c r="GZ3598"/>
      <c r="HA3598"/>
      <c r="HB3598"/>
      <c r="HC3598"/>
      <c r="HD3598"/>
      <c r="HE3598"/>
    </row>
    <row r="3599" spans="4:213" s="25" customFormat="1" x14ac:dyDescent="0.25">
      <c r="D3599" s="19"/>
      <c r="E3599" s="19"/>
      <c r="F3599" s="20"/>
      <c r="G3599" s="20"/>
      <c r="H3599" s="20"/>
      <c r="I3599" s="20"/>
      <c r="J3599" s="21"/>
      <c r="K3599" s="21"/>
      <c r="L3599" s="20"/>
      <c r="M3599" s="20"/>
      <c r="N3599" s="22"/>
      <c r="O3599" s="22"/>
      <c r="P3599" s="22"/>
      <c r="Q3599" s="22"/>
      <c r="R3599" s="19"/>
      <c r="S3599" s="19"/>
      <c r="T3599" s="19"/>
      <c r="U3599" s="20"/>
      <c r="V3599" s="20"/>
      <c r="W3599" s="20"/>
      <c r="X3599" s="27"/>
      <c r="Y3599" s="253"/>
      <c r="Z3599" s="30"/>
      <c r="AA3599" s="30"/>
      <c r="AB3599" s="31"/>
      <c r="AC3599" s="31"/>
      <c r="AD3599" s="31"/>
      <c r="AE3599" s="31"/>
      <c r="AF3599" s="31"/>
      <c r="AG3599" s="241"/>
      <c r="AH3599" s="31"/>
      <c r="AI3599" s="31"/>
      <c r="AJ3599" s="31"/>
      <c r="AK3599" s="31"/>
      <c r="AL3599" s="120"/>
      <c r="AQ3599" s="26"/>
      <c r="AW3599" s="19"/>
      <c r="AX3599" s="19"/>
      <c r="AY3599" s="19"/>
      <c r="AZ3599" s="19"/>
      <c r="BA3599" s="19"/>
      <c r="BB3599" s="19"/>
      <c r="BC3599" s="1"/>
      <c r="BD3599"/>
      <c r="BE3599"/>
      <c r="BF3599" s="1"/>
      <c r="BG3599"/>
      <c r="BH3599"/>
      <c r="BI3599"/>
      <c r="BJ3599" s="1"/>
      <c r="BK3599" s="1"/>
      <c r="BL3599"/>
      <c r="BM3599" s="1"/>
      <c r="BN3599" s="1"/>
      <c r="BO3599" s="1"/>
      <c r="BP3599" s="1"/>
      <c r="BQ3599" s="1"/>
      <c r="BR3599" s="1"/>
      <c r="BS3599" s="1"/>
      <c r="BT3599" s="22"/>
      <c r="BU3599" s="1"/>
      <c r="BV3599" s="1"/>
      <c r="BW3599" s="1"/>
      <c r="BX3599" s="1"/>
      <c r="BY3599" s="1"/>
      <c r="BZ3599" s="1"/>
      <c r="CA3599" s="1"/>
      <c r="CB3599" s="1"/>
      <c r="CC3599" s="1"/>
      <c r="CD3599" s="1"/>
      <c r="CE3599" s="1"/>
      <c r="CF3599" s="1"/>
      <c r="CG3599" s="1"/>
      <c r="CH3599" s="1"/>
      <c r="CI3599" s="1"/>
      <c r="CJ3599" s="1"/>
      <c r="CK3599" s="1"/>
      <c r="CL3599" s="1"/>
      <c r="CM3599" s="1"/>
      <c r="CN3599" s="1"/>
      <c r="CO3599" s="1"/>
      <c r="CP3599" s="1"/>
      <c r="CQ3599" s="1"/>
      <c r="CR3599" s="1"/>
      <c r="CS3599" s="1"/>
      <c r="CT3599" s="1"/>
      <c r="CU3599" s="1"/>
      <c r="CV3599" s="1"/>
      <c r="CW3599" s="1"/>
      <c r="CX3599" s="1"/>
      <c r="CY3599" s="1"/>
      <c r="CZ3599" s="1"/>
      <c r="DA3599" s="1"/>
      <c r="DB3599" s="1"/>
      <c r="DC3599" s="1"/>
      <c r="DD3599" s="1"/>
      <c r="DE3599" s="1"/>
      <c r="DF3599" s="1"/>
      <c r="DG3599" s="1"/>
      <c r="DH3599" s="1"/>
      <c r="DI3599" s="1"/>
      <c r="DJ3599" s="1"/>
      <c r="DK3599" s="1"/>
      <c r="DL3599" s="1"/>
      <c r="DM3599" s="1"/>
      <c r="DN3599" s="1"/>
      <c r="DO3599" s="1"/>
      <c r="DP3599" s="1"/>
      <c r="DQ3599" s="1"/>
      <c r="DR3599" s="1"/>
      <c r="DS3599" s="1"/>
      <c r="DT3599" s="1"/>
      <c r="DU3599" s="1"/>
      <c r="DV3599" s="1"/>
      <c r="DW3599" s="1"/>
      <c r="DX3599" s="1"/>
      <c r="DY3599" s="1"/>
      <c r="DZ3599" s="1"/>
      <c r="EA3599" s="1"/>
      <c r="EB3599" s="1"/>
      <c r="EC3599" s="1"/>
      <c r="ED3599" s="1"/>
      <c r="EE3599" s="1"/>
      <c r="EF3599" s="1"/>
      <c r="EG3599" s="1"/>
      <c r="EH3599" s="1"/>
      <c r="EI3599" s="1"/>
      <c r="EJ3599" s="1"/>
      <c r="EK3599" s="1"/>
      <c r="EL3599" s="1"/>
      <c r="EM3599" s="1"/>
      <c r="EN3599" s="1"/>
      <c r="EO3599" s="1"/>
      <c r="EP3599" s="1"/>
      <c r="EQ3599" s="1"/>
      <c r="ER3599" s="1"/>
      <c r="ES3599" s="1"/>
      <c r="ET3599" s="1"/>
      <c r="EU3599" s="1"/>
      <c r="EV3599" s="1"/>
      <c r="EW3599" s="1"/>
      <c r="EX3599" s="1"/>
      <c r="EY3599" s="1"/>
      <c r="EZ3599" s="1"/>
      <c r="FA3599" s="1"/>
      <c r="FB3599" s="1"/>
      <c r="FC3599" s="1"/>
      <c r="FD3599" s="1"/>
      <c r="FE3599" s="1"/>
      <c r="FF3599" s="1"/>
      <c r="FG3599" s="1"/>
      <c r="FH3599" s="1"/>
      <c r="FI3599" s="1"/>
      <c r="FJ3599" s="1"/>
      <c r="FK3599" s="1"/>
      <c r="FL3599" s="1"/>
      <c r="FM3599" s="1"/>
      <c r="FN3599" s="1"/>
      <c r="FO3599" s="1"/>
      <c r="FP3599" s="1"/>
      <c r="FQ3599" s="1"/>
      <c r="FR3599" s="1"/>
      <c r="FS3599" s="1"/>
      <c r="FT3599" s="1"/>
      <c r="FU3599" s="1"/>
      <c r="FV3599" s="1"/>
      <c r="FW3599" s="1"/>
      <c r="FX3599" s="1"/>
      <c r="FY3599" s="1"/>
      <c r="FZ3599" s="1"/>
      <c r="GA3599" s="1"/>
      <c r="GB3599" s="1"/>
      <c r="GC3599" s="1"/>
      <c r="GD3599" s="1"/>
      <c r="GE3599" s="1"/>
      <c r="GF3599" s="1"/>
      <c r="GG3599" s="1"/>
      <c r="GH3599" s="1"/>
      <c r="GI3599" s="1"/>
      <c r="GJ3599" s="1"/>
      <c r="GK3599"/>
      <c r="GL3599"/>
      <c r="GM3599"/>
      <c r="GN3599"/>
      <c r="GO3599"/>
      <c r="GP3599"/>
      <c r="GQ3599"/>
      <c r="GR3599"/>
      <c r="GS3599"/>
      <c r="GT3599"/>
      <c r="GU3599"/>
      <c r="GV3599"/>
      <c r="GW3599"/>
      <c r="GX3599"/>
      <c r="GY3599"/>
      <c r="GZ3599"/>
      <c r="HA3599"/>
      <c r="HB3599"/>
      <c r="HC3599"/>
      <c r="HD3599"/>
      <c r="HE3599"/>
    </row>
    <row r="3600" spans="4:213" s="25" customFormat="1" x14ac:dyDescent="0.25">
      <c r="D3600" s="19"/>
      <c r="E3600" s="19"/>
      <c r="F3600" s="20"/>
      <c r="G3600" s="20"/>
      <c r="H3600" s="20"/>
      <c r="I3600" s="20"/>
      <c r="J3600" s="21"/>
      <c r="K3600" s="21"/>
      <c r="L3600" s="20"/>
      <c r="M3600" s="20"/>
      <c r="N3600" s="22"/>
      <c r="O3600" s="22"/>
      <c r="P3600" s="22"/>
      <c r="Q3600" s="22"/>
      <c r="R3600" s="19"/>
      <c r="S3600" s="19"/>
      <c r="T3600" s="19"/>
      <c r="U3600" s="20"/>
      <c r="V3600" s="20"/>
      <c r="W3600" s="20"/>
      <c r="X3600" s="27"/>
      <c r="Y3600" s="253"/>
      <c r="Z3600" s="30"/>
      <c r="AA3600" s="30"/>
      <c r="AB3600" s="31"/>
      <c r="AC3600" s="31"/>
      <c r="AD3600" s="31"/>
      <c r="AE3600" s="31"/>
      <c r="AF3600" s="31"/>
      <c r="AG3600" s="241"/>
      <c r="AH3600" s="31"/>
      <c r="AI3600" s="31"/>
      <c r="AJ3600" s="31"/>
      <c r="AK3600" s="31"/>
      <c r="AL3600" s="120"/>
      <c r="AQ3600" s="26"/>
      <c r="AW3600" s="19"/>
      <c r="AX3600" s="19"/>
      <c r="AY3600" s="19"/>
      <c r="AZ3600" s="19"/>
      <c r="BA3600" s="19"/>
      <c r="BB3600" s="19"/>
      <c r="BC3600" s="1"/>
      <c r="BD3600"/>
      <c r="BE3600"/>
      <c r="BF3600" s="1"/>
      <c r="BG3600"/>
      <c r="BH3600"/>
      <c r="BI3600"/>
      <c r="BJ3600" s="1"/>
      <c r="BK3600" s="1"/>
      <c r="BL3600"/>
      <c r="BM3600" s="1"/>
      <c r="BN3600" s="1"/>
      <c r="BO3600" s="1"/>
      <c r="BP3600" s="1"/>
      <c r="BQ3600" s="1"/>
      <c r="BR3600" s="1"/>
      <c r="BS3600" s="1"/>
      <c r="BT3600" s="22"/>
      <c r="BU3600" s="1"/>
      <c r="BV3600" s="1"/>
      <c r="BW3600" s="1"/>
      <c r="BX3600" s="1"/>
      <c r="BY3600" s="1"/>
      <c r="BZ3600" s="1"/>
      <c r="CA3600" s="1"/>
      <c r="CB3600" s="1"/>
      <c r="CC3600" s="1"/>
      <c r="CD3600" s="1"/>
      <c r="CE3600" s="1"/>
      <c r="CF3600" s="1"/>
      <c r="CG3600" s="1"/>
      <c r="CH3600" s="1"/>
      <c r="CI3600" s="1"/>
      <c r="CJ3600" s="1"/>
      <c r="CK3600" s="1"/>
      <c r="CL3600" s="1"/>
      <c r="CM3600" s="1"/>
      <c r="CN3600" s="1"/>
      <c r="CO3600" s="1"/>
      <c r="CP3600" s="1"/>
      <c r="CQ3600" s="1"/>
      <c r="CR3600" s="1"/>
      <c r="CS3600" s="1"/>
      <c r="CT3600" s="1"/>
      <c r="CU3600" s="1"/>
      <c r="CV3600" s="1"/>
      <c r="CW3600" s="1"/>
      <c r="CX3600" s="1"/>
      <c r="CY3600" s="1"/>
      <c r="CZ3600" s="1"/>
      <c r="DA3600" s="1"/>
      <c r="DB3600" s="1"/>
      <c r="DC3600" s="1"/>
      <c r="DD3600" s="1"/>
      <c r="DE3600" s="1"/>
      <c r="DF3600" s="1"/>
      <c r="DG3600" s="1"/>
      <c r="DH3600" s="1"/>
      <c r="DI3600" s="1"/>
      <c r="DJ3600" s="1"/>
      <c r="DK3600" s="1"/>
      <c r="DL3600" s="1"/>
      <c r="DM3600" s="1"/>
      <c r="DN3600" s="1"/>
      <c r="DO3600" s="1"/>
      <c r="DP3600" s="1"/>
      <c r="DQ3600" s="1"/>
      <c r="DR3600" s="1"/>
      <c r="DS3600" s="1"/>
      <c r="DT3600" s="1"/>
      <c r="DU3600" s="1"/>
      <c r="DV3600" s="1"/>
      <c r="DW3600" s="1"/>
      <c r="DX3600" s="1"/>
      <c r="DY3600" s="1"/>
      <c r="DZ3600" s="1"/>
      <c r="EA3600" s="1"/>
      <c r="EB3600" s="1"/>
      <c r="EC3600" s="1"/>
      <c r="ED3600" s="1"/>
      <c r="EE3600" s="1"/>
      <c r="EF3600" s="1"/>
      <c r="EG3600" s="1"/>
      <c r="EH3600" s="1"/>
      <c r="EI3600" s="1"/>
      <c r="EJ3600" s="1"/>
      <c r="EK3600" s="1"/>
      <c r="EL3600" s="1"/>
      <c r="EM3600" s="1"/>
      <c r="EN3600" s="1"/>
      <c r="EO3600" s="1"/>
      <c r="EP3600" s="1"/>
      <c r="EQ3600" s="1"/>
      <c r="ER3600" s="1"/>
      <c r="ES3600" s="1"/>
      <c r="ET3600" s="1"/>
      <c r="EU3600" s="1"/>
      <c r="EV3600" s="1"/>
      <c r="EW3600" s="1"/>
      <c r="EX3600" s="1"/>
      <c r="EY3600" s="1"/>
      <c r="EZ3600" s="1"/>
      <c r="FA3600" s="1"/>
      <c r="FB3600" s="1"/>
      <c r="FC3600" s="1"/>
      <c r="FD3600" s="1"/>
      <c r="FE3600" s="1"/>
      <c r="FF3600" s="1"/>
      <c r="FG3600" s="1"/>
      <c r="FH3600" s="1"/>
      <c r="FI3600" s="1"/>
      <c r="FJ3600" s="1"/>
      <c r="FK3600" s="1"/>
      <c r="FL3600" s="1"/>
      <c r="FM3600" s="1"/>
      <c r="FN3600" s="1"/>
      <c r="FO3600" s="1"/>
      <c r="FP3600" s="1"/>
      <c r="FQ3600" s="1"/>
      <c r="FR3600" s="1"/>
      <c r="FS3600" s="1"/>
      <c r="FT3600" s="1"/>
      <c r="FU3600" s="1"/>
      <c r="FV3600" s="1"/>
      <c r="FW3600" s="1"/>
      <c r="FX3600" s="1"/>
      <c r="FY3600" s="1"/>
      <c r="FZ3600" s="1"/>
      <c r="GA3600" s="1"/>
      <c r="GB3600" s="1"/>
      <c r="GC3600" s="1"/>
      <c r="GD3600" s="1"/>
      <c r="GE3600" s="1"/>
      <c r="GF3600" s="1"/>
      <c r="GG3600" s="1"/>
      <c r="GH3600" s="1"/>
      <c r="GI3600" s="1"/>
      <c r="GJ3600" s="1"/>
      <c r="GK3600"/>
      <c r="GL3600"/>
      <c r="GM3600"/>
      <c r="GN3600"/>
      <c r="GO3600"/>
      <c r="GP3600"/>
      <c r="GQ3600"/>
      <c r="GR3600"/>
      <c r="GS3600"/>
      <c r="GT3600"/>
      <c r="GU3600"/>
      <c r="GV3600"/>
      <c r="GW3600"/>
      <c r="GX3600"/>
      <c r="GY3600"/>
      <c r="GZ3600"/>
      <c r="HA3600"/>
      <c r="HB3600"/>
      <c r="HC3600"/>
      <c r="HD3600"/>
      <c r="HE3600"/>
    </row>
    <row r="3601" spans="4:213" s="25" customFormat="1" x14ac:dyDescent="0.25">
      <c r="D3601" s="19"/>
      <c r="E3601" s="19"/>
      <c r="F3601" s="20"/>
      <c r="G3601" s="20"/>
      <c r="H3601" s="20"/>
      <c r="I3601" s="20"/>
      <c r="J3601" s="21"/>
      <c r="K3601" s="21"/>
      <c r="L3601" s="20"/>
      <c r="M3601" s="20"/>
      <c r="N3601" s="22"/>
      <c r="O3601" s="22"/>
      <c r="P3601" s="22"/>
      <c r="Q3601" s="22"/>
      <c r="R3601" s="19"/>
      <c r="S3601" s="19"/>
      <c r="T3601" s="19"/>
      <c r="U3601" s="20"/>
      <c r="V3601" s="20"/>
      <c r="W3601" s="20"/>
      <c r="X3601" s="27"/>
      <c r="Y3601" s="253"/>
      <c r="Z3601" s="30"/>
      <c r="AA3601" s="30"/>
      <c r="AB3601" s="31"/>
      <c r="AC3601" s="31"/>
      <c r="AD3601" s="31"/>
      <c r="AE3601" s="31"/>
      <c r="AF3601" s="31"/>
      <c r="AG3601" s="241"/>
      <c r="AH3601" s="31"/>
      <c r="AI3601" s="31"/>
      <c r="AJ3601" s="31"/>
      <c r="AK3601" s="31"/>
      <c r="AL3601" s="120"/>
      <c r="AQ3601" s="26"/>
      <c r="AW3601" s="19"/>
      <c r="AX3601" s="19"/>
      <c r="AY3601" s="19"/>
      <c r="AZ3601" s="19"/>
      <c r="BA3601" s="19"/>
      <c r="BB3601" s="19"/>
      <c r="BC3601" s="1"/>
      <c r="BD3601"/>
      <c r="BE3601"/>
      <c r="BF3601" s="1"/>
      <c r="BG3601"/>
      <c r="BH3601"/>
      <c r="BI3601"/>
      <c r="BJ3601" s="1"/>
      <c r="BK3601" s="1"/>
      <c r="BL3601"/>
      <c r="BM3601" s="1"/>
      <c r="BN3601" s="1"/>
      <c r="BO3601" s="1"/>
      <c r="BP3601" s="1"/>
      <c r="BQ3601" s="1"/>
      <c r="BR3601" s="1"/>
      <c r="BS3601" s="1"/>
      <c r="BT3601" s="22"/>
      <c r="BU3601" s="1"/>
      <c r="BV3601" s="1"/>
      <c r="BW3601" s="1"/>
      <c r="BX3601" s="1"/>
      <c r="BY3601" s="1"/>
      <c r="BZ3601" s="1"/>
      <c r="CA3601" s="1"/>
      <c r="CB3601" s="1"/>
      <c r="CC3601" s="1"/>
      <c r="CD3601" s="1"/>
      <c r="CE3601" s="1"/>
      <c r="CF3601" s="1"/>
      <c r="CG3601" s="1"/>
      <c r="CH3601" s="1"/>
      <c r="CI3601" s="1"/>
      <c r="CJ3601" s="1"/>
      <c r="CK3601" s="1"/>
      <c r="CL3601" s="1"/>
      <c r="CM3601" s="1"/>
      <c r="CN3601" s="1"/>
      <c r="CO3601" s="1"/>
      <c r="CP3601" s="1"/>
      <c r="CQ3601" s="1"/>
      <c r="CR3601" s="1"/>
      <c r="CS3601" s="1"/>
      <c r="CT3601" s="1"/>
      <c r="CU3601" s="1"/>
      <c r="CV3601" s="1"/>
      <c r="CW3601" s="1"/>
      <c r="CX3601" s="1"/>
      <c r="CY3601" s="1"/>
      <c r="CZ3601" s="1"/>
      <c r="DA3601" s="1"/>
      <c r="DB3601" s="1"/>
      <c r="DC3601" s="1"/>
      <c r="DD3601" s="1"/>
      <c r="DE3601" s="1"/>
      <c r="DF3601" s="1"/>
      <c r="DG3601" s="1"/>
      <c r="DH3601" s="1"/>
      <c r="DI3601" s="1"/>
      <c r="DJ3601" s="1"/>
      <c r="DK3601" s="1"/>
      <c r="DL3601" s="1"/>
      <c r="DM3601" s="1"/>
      <c r="DN3601" s="1"/>
      <c r="DO3601" s="1"/>
      <c r="DP3601" s="1"/>
      <c r="DQ3601" s="1"/>
      <c r="DR3601" s="1"/>
      <c r="DS3601" s="1"/>
      <c r="DT3601" s="1"/>
      <c r="DU3601" s="1"/>
      <c r="DV3601" s="1"/>
      <c r="DW3601" s="1"/>
      <c r="DX3601" s="1"/>
      <c r="DY3601" s="1"/>
      <c r="DZ3601" s="1"/>
      <c r="EA3601" s="1"/>
      <c r="EB3601" s="1"/>
      <c r="EC3601" s="1"/>
      <c r="ED3601" s="1"/>
      <c r="EE3601" s="1"/>
      <c r="EF3601" s="1"/>
      <c r="EG3601" s="1"/>
      <c r="EH3601" s="1"/>
      <c r="EI3601" s="1"/>
      <c r="EJ3601" s="1"/>
      <c r="EK3601" s="1"/>
      <c r="EL3601" s="1"/>
      <c r="EM3601" s="1"/>
      <c r="EN3601" s="1"/>
      <c r="EO3601" s="1"/>
      <c r="EP3601" s="1"/>
      <c r="EQ3601" s="1"/>
      <c r="ER3601" s="1"/>
      <c r="ES3601" s="1"/>
      <c r="ET3601" s="1"/>
      <c r="EU3601" s="1"/>
      <c r="EV3601" s="1"/>
      <c r="EW3601" s="1"/>
      <c r="EX3601" s="1"/>
      <c r="EY3601" s="1"/>
      <c r="EZ3601" s="1"/>
      <c r="FA3601" s="1"/>
      <c r="FB3601" s="1"/>
      <c r="FC3601" s="1"/>
      <c r="FD3601" s="1"/>
      <c r="FE3601" s="1"/>
      <c r="FF3601" s="1"/>
      <c r="FG3601" s="1"/>
      <c r="FH3601" s="1"/>
      <c r="FI3601" s="1"/>
      <c r="FJ3601" s="1"/>
      <c r="FK3601" s="1"/>
      <c r="FL3601" s="1"/>
      <c r="FM3601" s="1"/>
      <c r="FN3601" s="1"/>
      <c r="FO3601" s="1"/>
      <c r="FP3601" s="1"/>
      <c r="FQ3601" s="1"/>
      <c r="FR3601" s="1"/>
      <c r="FS3601" s="1"/>
      <c r="FT3601" s="1"/>
      <c r="FU3601" s="1"/>
      <c r="FV3601" s="1"/>
      <c r="FW3601" s="1"/>
      <c r="FX3601" s="1"/>
      <c r="FY3601" s="1"/>
      <c r="FZ3601" s="1"/>
      <c r="GA3601" s="1"/>
      <c r="GB3601" s="1"/>
      <c r="GC3601" s="1"/>
      <c r="GD3601" s="1"/>
      <c r="GE3601" s="1"/>
      <c r="GF3601" s="1"/>
      <c r="GG3601" s="1"/>
      <c r="GH3601" s="1"/>
      <c r="GI3601" s="1"/>
      <c r="GJ3601" s="1"/>
      <c r="GK3601"/>
      <c r="GL3601"/>
      <c r="GM3601"/>
      <c r="GN3601"/>
      <c r="GO3601"/>
      <c r="GP3601"/>
      <c r="GQ3601"/>
      <c r="GR3601"/>
      <c r="GS3601"/>
      <c r="GT3601"/>
      <c r="GU3601"/>
      <c r="GV3601"/>
      <c r="GW3601"/>
      <c r="GX3601"/>
      <c r="GY3601"/>
      <c r="GZ3601"/>
      <c r="HA3601"/>
      <c r="HB3601"/>
      <c r="HC3601"/>
      <c r="HD3601"/>
      <c r="HE3601"/>
    </row>
    <row r="3602" spans="4:213" s="25" customFormat="1" x14ac:dyDescent="0.25">
      <c r="D3602" s="19"/>
      <c r="E3602" s="19"/>
      <c r="F3602" s="20"/>
      <c r="G3602" s="20"/>
      <c r="H3602" s="20"/>
      <c r="I3602" s="20"/>
      <c r="J3602" s="21"/>
      <c r="K3602" s="21"/>
      <c r="L3602" s="20"/>
      <c r="M3602" s="20"/>
      <c r="N3602" s="22"/>
      <c r="O3602" s="22"/>
      <c r="P3602" s="22"/>
      <c r="Q3602" s="22"/>
      <c r="R3602" s="19"/>
      <c r="S3602" s="19"/>
      <c r="T3602" s="19"/>
      <c r="U3602" s="20"/>
      <c r="V3602" s="20"/>
      <c r="W3602" s="20"/>
      <c r="X3602" s="27"/>
      <c r="Y3602" s="253"/>
      <c r="Z3602" s="30"/>
      <c r="AA3602" s="30"/>
      <c r="AB3602" s="31"/>
      <c r="AC3602" s="31"/>
      <c r="AD3602" s="31"/>
      <c r="AE3602" s="31"/>
      <c r="AF3602" s="31"/>
      <c r="AG3602" s="241"/>
      <c r="AH3602" s="31"/>
      <c r="AI3602" s="31"/>
      <c r="AJ3602" s="31"/>
      <c r="AK3602" s="31"/>
      <c r="AL3602" s="120"/>
      <c r="AQ3602" s="26"/>
      <c r="AW3602" s="19"/>
      <c r="AX3602" s="19"/>
      <c r="AY3602" s="19"/>
      <c r="AZ3602" s="19"/>
      <c r="BA3602" s="19"/>
      <c r="BB3602" s="19"/>
      <c r="BC3602" s="1"/>
      <c r="BD3602"/>
      <c r="BE3602"/>
      <c r="BF3602" s="1"/>
      <c r="BG3602"/>
      <c r="BH3602"/>
      <c r="BI3602"/>
      <c r="BJ3602" s="1"/>
      <c r="BK3602" s="1"/>
      <c r="BL3602"/>
      <c r="BM3602" s="1"/>
      <c r="BN3602" s="1"/>
      <c r="BO3602" s="1"/>
      <c r="BP3602" s="1"/>
      <c r="BQ3602" s="1"/>
      <c r="BR3602" s="1"/>
      <c r="BS3602" s="1"/>
      <c r="BT3602" s="22"/>
      <c r="BU3602" s="1"/>
      <c r="BV3602" s="1"/>
      <c r="BW3602" s="1"/>
      <c r="BX3602" s="1"/>
      <c r="BY3602" s="1"/>
      <c r="BZ3602" s="1"/>
      <c r="CA3602" s="1"/>
      <c r="CB3602" s="1"/>
      <c r="CC3602" s="1"/>
      <c r="CD3602" s="1"/>
      <c r="CE3602" s="1"/>
      <c r="CF3602" s="1"/>
      <c r="CG3602" s="1"/>
      <c r="CH3602" s="1"/>
      <c r="CI3602" s="1"/>
      <c r="CJ3602" s="1"/>
      <c r="CK3602" s="1"/>
      <c r="CL3602" s="1"/>
      <c r="CM3602" s="1"/>
      <c r="CN3602" s="1"/>
      <c r="CO3602" s="1"/>
      <c r="CP3602" s="1"/>
      <c r="CQ3602" s="1"/>
      <c r="CR3602" s="1"/>
      <c r="CS3602" s="1"/>
      <c r="CT3602" s="1"/>
      <c r="CU3602" s="1"/>
      <c r="CV3602" s="1"/>
      <c r="CW3602" s="1"/>
      <c r="CX3602" s="1"/>
      <c r="CY3602" s="1"/>
      <c r="CZ3602" s="1"/>
      <c r="DA3602" s="1"/>
      <c r="DB3602" s="1"/>
      <c r="DC3602" s="1"/>
      <c r="DD3602" s="1"/>
      <c r="DE3602" s="1"/>
      <c r="DF3602" s="1"/>
      <c r="DG3602" s="1"/>
      <c r="DH3602" s="1"/>
      <c r="DI3602" s="1"/>
      <c r="DJ3602" s="1"/>
      <c r="DK3602" s="1"/>
      <c r="DL3602" s="1"/>
      <c r="DM3602" s="1"/>
      <c r="DN3602" s="1"/>
      <c r="DO3602" s="1"/>
      <c r="DP3602" s="1"/>
      <c r="DQ3602" s="1"/>
      <c r="DR3602" s="1"/>
      <c r="DS3602" s="1"/>
      <c r="DT3602" s="1"/>
      <c r="DU3602" s="1"/>
      <c r="DV3602" s="1"/>
      <c r="DW3602" s="1"/>
      <c r="DX3602" s="1"/>
      <c r="DY3602" s="1"/>
      <c r="DZ3602" s="1"/>
      <c r="EA3602" s="1"/>
      <c r="EB3602" s="1"/>
      <c r="EC3602" s="1"/>
      <c r="ED3602" s="1"/>
      <c r="EE3602" s="1"/>
      <c r="EF3602" s="1"/>
      <c r="EG3602" s="1"/>
      <c r="EH3602" s="1"/>
      <c r="EI3602" s="1"/>
      <c r="EJ3602" s="1"/>
      <c r="EK3602" s="1"/>
      <c r="EL3602" s="1"/>
      <c r="EM3602" s="1"/>
      <c r="EN3602" s="1"/>
      <c r="EO3602" s="1"/>
      <c r="EP3602" s="1"/>
      <c r="EQ3602" s="1"/>
      <c r="ER3602" s="1"/>
      <c r="ES3602" s="1"/>
      <c r="ET3602" s="1"/>
      <c r="EU3602" s="1"/>
      <c r="EV3602" s="1"/>
      <c r="EW3602" s="1"/>
      <c r="EX3602" s="1"/>
      <c r="EY3602" s="1"/>
      <c r="EZ3602" s="1"/>
      <c r="FA3602" s="1"/>
      <c r="FB3602" s="1"/>
      <c r="FC3602" s="1"/>
      <c r="FD3602" s="1"/>
      <c r="FE3602" s="1"/>
      <c r="FF3602" s="1"/>
      <c r="FG3602" s="1"/>
      <c r="FH3602" s="1"/>
      <c r="FI3602" s="1"/>
      <c r="FJ3602" s="1"/>
      <c r="FK3602" s="1"/>
      <c r="FL3602" s="1"/>
      <c r="FM3602" s="1"/>
      <c r="FN3602" s="1"/>
      <c r="FO3602" s="1"/>
      <c r="FP3602" s="1"/>
      <c r="FQ3602" s="1"/>
      <c r="FR3602" s="1"/>
      <c r="FS3602" s="1"/>
      <c r="FT3602" s="1"/>
      <c r="FU3602" s="1"/>
      <c r="FV3602" s="1"/>
      <c r="FW3602" s="1"/>
      <c r="FX3602" s="1"/>
      <c r="FY3602" s="1"/>
      <c r="FZ3602" s="1"/>
      <c r="GA3602" s="1"/>
      <c r="GB3602" s="1"/>
      <c r="GC3602" s="1"/>
      <c r="GD3602" s="1"/>
      <c r="GE3602" s="1"/>
      <c r="GF3602" s="1"/>
      <c r="GG3602" s="1"/>
      <c r="GH3602" s="1"/>
      <c r="GI3602" s="1"/>
      <c r="GJ3602" s="1"/>
      <c r="GK3602"/>
      <c r="GL3602"/>
      <c r="GM3602"/>
      <c r="GN3602"/>
      <c r="GO3602"/>
      <c r="GP3602"/>
      <c r="GQ3602"/>
      <c r="GR3602"/>
      <c r="GS3602"/>
      <c r="GT3602"/>
      <c r="GU3602"/>
      <c r="GV3602"/>
      <c r="GW3602"/>
      <c r="GX3602"/>
      <c r="GY3602"/>
      <c r="GZ3602"/>
      <c r="HA3602"/>
      <c r="HB3602"/>
      <c r="HC3602"/>
      <c r="HD3602"/>
      <c r="HE3602"/>
    </row>
    <row r="3603" spans="4:213" s="25" customFormat="1" x14ac:dyDescent="0.25">
      <c r="D3603" s="19"/>
      <c r="E3603" s="19"/>
      <c r="F3603" s="20"/>
      <c r="G3603" s="20"/>
      <c r="H3603" s="20"/>
      <c r="I3603" s="20"/>
      <c r="J3603" s="21"/>
      <c r="K3603" s="21"/>
      <c r="L3603" s="20"/>
      <c r="M3603" s="20"/>
      <c r="N3603" s="22"/>
      <c r="O3603" s="22"/>
      <c r="P3603" s="22"/>
      <c r="Q3603" s="22"/>
      <c r="R3603" s="19"/>
      <c r="S3603" s="19"/>
      <c r="T3603" s="19"/>
      <c r="U3603" s="20"/>
      <c r="V3603" s="20"/>
      <c r="W3603" s="20"/>
      <c r="X3603" s="27"/>
      <c r="Y3603" s="253"/>
      <c r="Z3603" s="30"/>
      <c r="AA3603" s="30"/>
      <c r="AB3603" s="31"/>
      <c r="AC3603" s="31"/>
      <c r="AD3603" s="31"/>
      <c r="AE3603" s="31"/>
      <c r="AF3603" s="31"/>
      <c r="AG3603" s="241"/>
      <c r="AH3603" s="31"/>
      <c r="AI3603" s="31"/>
      <c r="AJ3603" s="31"/>
      <c r="AK3603" s="31"/>
      <c r="AL3603" s="120"/>
      <c r="AQ3603" s="26"/>
      <c r="AW3603" s="19"/>
      <c r="AX3603" s="19"/>
      <c r="AY3603" s="19"/>
      <c r="AZ3603" s="19"/>
      <c r="BA3603" s="19"/>
      <c r="BB3603" s="19"/>
      <c r="BC3603" s="1"/>
      <c r="BD3603"/>
      <c r="BE3603"/>
      <c r="BF3603" s="1"/>
      <c r="BG3603"/>
      <c r="BH3603"/>
      <c r="BI3603"/>
      <c r="BJ3603" s="1"/>
      <c r="BK3603" s="1"/>
      <c r="BL3603"/>
      <c r="BM3603" s="1"/>
      <c r="BN3603" s="1"/>
      <c r="BO3603" s="1"/>
      <c r="BP3603" s="1"/>
      <c r="BQ3603" s="1"/>
      <c r="BR3603" s="1"/>
      <c r="BS3603" s="1"/>
      <c r="BT3603" s="22"/>
      <c r="BU3603" s="1"/>
      <c r="BV3603" s="1"/>
      <c r="BW3603" s="1"/>
      <c r="BX3603" s="1"/>
      <c r="BY3603" s="1"/>
      <c r="BZ3603" s="1"/>
      <c r="CA3603" s="1"/>
      <c r="CB3603" s="1"/>
      <c r="CC3603" s="1"/>
      <c r="CD3603" s="1"/>
      <c r="CE3603" s="1"/>
      <c r="CF3603" s="1"/>
      <c r="CG3603" s="1"/>
      <c r="CH3603" s="1"/>
      <c r="CI3603" s="1"/>
      <c r="CJ3603" s="1"/>
      <c r="CK3603" s="1"/>
      <c r="CL3603" s="1"/>
      <c r="CM3603" s="1"/>
      <c r="CN3603" s="1"/>
      <c r="CO3603" s="1"/>
      <c r="CP3603" s="1"/>
      <c r="CQ3603" s="1"/>
      <c r="CR3603" s="1"/>
      <c r="CS3603" s="1"/>
      <c r="CT3603" s="1"/>
      <c r="CU3603" s="1"/>
      <c r="CV3603" s="1"/>
      <c r="CW3603" s="1"/>
      <c r="CX3603" s="1"/>
      <c r="CY3603" s="1"/>
      <c r="CZ3603" s="1"/>
      <c r="DA3603" s="1"/>
      <c r="DB3603" s="1"/>
      <c r="DC3603" s="1"/>
      <c r="DD3603" s="1"/>
      <c r="DE3603" s="1"/>
      <c r="DF3603" s="1"/>
      <c r="DG3603" s="1"/>
      <c r="DH3603" s="1"/>
      <c r="DI3603" s="1"/>
      <c r="DJ3603" s="1"/>
      <c r="DK3603" s="1"/>
      <c r="DL3603" s="1"/>
      <c r="DM3603" s="1"/>
      <c r="DN3603" s="1"/>
      <c r="DO3603" s="1"/>
      <c r="DP3603" s="1"/>
      <c r="DQ3603" s="1"/>
      <c r="DR3603" s="1"/>
      <c r="DS3603" s="1"/>
      <c r="DT3603" s="1"/>
      <c r="DU3603" s="1"/>
      <c r="DV3603" s="1"/>
      <c r="DW3603" s="1"/>
      <c r="DX3603" s="1"/>
      <c r="DY3603" s="1"/>
      <c r="DZ3603" s="1"/>
      <c r="EA3603" s="1"/>
      <c r="EB3603" s="1"/>
      <c r="EC3603" s="1"/>
      <c r="ED3603" s="1"/>
      <c r="EE3603" s="1"/>
      <c r="EF3603" s="1"/>
      <c r="EG3603" s="1"/>
      <c r="EH3603" s="1"/>
      <c r="EI3603" s="1"/>
      <c r="EJ3603" s="1"/>
      <c r="EK3603" s="1"/>
      <c r="EL3603" s="1"/>
      <c r="EM3603" s="1"/>
      <c r="EN3603" s="1"/>
      <c r="EO3603" s="1"/>
      <c r="EP3603" s="1"/>
      <c r="EQ3603" s="1"/>
      <c r="ER3603" s="1"/>
      <c r="ES3603" s="1"/>
      <c r="ET3603" s="1"/>
      <c r="EU3603" s="1"/>
      <c r="EV3603" s="1"/>
      <c r="EW3603" s="1"/>
      <c r="EX3603" s="1"/>
      <c r="EY3603" s="1"/>
      <c r="EZ3603" s="1"/>
      <c r="FA3603" s="1"/>
      <c r="FB3603" s="1"/>
      <c r="FC3603" s="1"/>
      <c r="FD3603" s="1"/>
      <c r="FE3603" s="1"/>
      <c r="FF3603" s="1"/>
      <c r="FG3603" s="1"/>
      <c r="FH3603" s="1"/>
      <c r="FI3603" s="1"/>
      <c r="FJ3603" s="1"/>
      <c r="FK3603" s="1"/>
      <c r="FL3603" s="1"/>
      <c r="FM3603" s="1"/>
      <c r="FN3603" s="1"/>
      <c r="FO3603" s="1"/>
      <c r="FP3603" s="1"/>
      <c r="FQ3603" s="1"/>
      <c r="FR3603" s="1"/>
      <c r="FS3603" s="1"/>
      <c r="FT3603" s="1"/>
      <c r="FU3603" s="1"/>
      <c r="FV3603" s="1"/>
      <c r="FW3603" s="1"/>
      <c r="FX3603" s="1"/>
      <c r="FY3603" s="1"/>
      <c r="FZ3603" s="1"/>
      <c r="GA3603" s="1"/>
      <c r="GB3603" s="1"/>
      <c r="GC3603" s="1"/>
      <c r="GD3603" s="1"/>
      <c r="GE3603" s="1"/>
      <c r="GF3603" s="1"/>
      <c r="GG3603" s="1"/>
      <c r="GH3603" s="1"/>
      <c r="GI3603" s="1"/>
      <c r="GJ3603" s="1"/>
      <c r="GK3603"/>
      <c r="GL3603"/>
      <c r="GM3603"/>
      <c r="GN3603"/>
      <c r="GO3603"/>
      <c r="GP3603"/>
      <c r="GQ3603"/>
      <c r="GR3603"/>
      <c r="GS3603"/>
      <c r="GT3603"/>
      <c r="GU3603"/>
      <c r="GV3603"/>
      <c r="GW3603"/>
      <c r="GX3603"/>
      <c r="GY3603"/>
      <c r="GZ3603"/>
      <c r="HA3603"/>
      <c r="HB3603"/>
      <c r="HC3603"/>
      <c r="HD3603"/>
      <c r="HE3603"/>
    </row>
    <row r="3604" spans="4:213" s="25" customFormat="1" x14ac:dyDescent="0.25">
      <c r="D3604" s="19"/>
      <c r="E3604" s="19"/>
      <c r="F3604" s="20"/>
      <c r="G3604" s="20"/>
      <c r="H3604" s="20"/>
      <c r="I3604" s="20"/>
      <c r="J3604" s="21"/>
      <c r="K3604" s="21"/>
      <c r="L3604" s="20"/>
      <c r="M3604" s="20"/>
      <c r="N3604" s="22"/>
      <c r="O3604" s="22"/>
      <c r="P3604" s="22"/>
      <c r="Q3604" s="22"/>
      <c r="R3604" s="19"/>
      <c r="S3604" s="19"/>
      <c r="T3604" s="19"/>
      <c r="U3604" s="20"/>
      <c r="V3604" s="20"/>
      <c r="W3604" s="20"/>
      <c r="X3604" s="27"/>
      <c r="Y3604" s="253"/>
      <c r="Z3604" s="30"/>
      <c r="AA3604" s="30"/>
      <c r="AB3604" s="31"/>
      <c r="AC3604" s="31"/>
      <c r="AD3604" s="31"/>
      <c r="AE3604" s="31"/>
      <c r="AF3604" s="31"/>
      <c r="AG3604" s="241"/>
      <c r="AH3604" s="31"/>
      <c r="AI3604" s="31"/>
      <c r="AJ3604" s="31"/>
      <c r="AK3604" s="31"/>
      <c r="AL3604" s="120"/>
      <c r="AQ3604" s="26"/>
      <c r="AW3604" s="19"/>
      <c r="AX3604" s="19"/>
      <c r="AY3604" s="19"/>
      <c r="AZ3604" s="19"/>
      <c r="BA3604" s="19"/>
      <c r="BB3604" s="19"/>
      <c r="BC3604" s="1"/>
      <c r="BD3604"/>
      <c r="BE3604"/>
      <c r="BF3604" s="1"/>
      <c r="BG3604"/>
      <c r="BH3604"/>
      <c r="BI3604"/>
      <c r="BJ3604" s="1"/>
      <c r="BK3604" s="1"/>
      <c r="BL3604"/>
      <c r="BM3604" s="1"/>
      <c r="BN3604" s="1"/>
      <c r="BO3604" s="1"/>
      <c r="BP3604" s="1"/>
      <c r="BQ3604" s="1"/>
      <c r="BR3604" s="1"/>
      <c r="BS3604" s="1"/>
      <c r="BT3604" s="22"/>
      <c r="BU3604" s="1"/>
      <c r="BV3604" s="1"/>
      <c r="BW3604" s="1"/>
      <c r="BX3604" s="1"/>
      <c r="BY3604" s="1"/>
      <c r="BZ3604" s="1"/>
      <c r="CA3604" s="1"/>
      <c r="CB3604" s="1"/>
      <c r="CC3604" s="1"/>
      <c r="CD3604" s="1"/>
      <c r="CE3604" s="1"/>
      <c r="CF3604" s="1"/>
      <c r="CG3604" s="1"/>
      <c r="CH3604" s="1"/>
      <c r="CI3604" s="1"/>
      <c r="CJ3604" s="1"/>
      <c r="CK3604" s="1"/>
      <c r="CL3604" s="1"/>
      <c r="CM3604" s="1"/>
      <c r="CN3604" s="1"/>
      <c r="CO3604" s="1"/>
      <c r="CP3604" s="1"/>
      <c r="CQ3604" s="1"/>
      <c r="CR3604" s="1"/>
      <c r="CS3604" s="1"/>
      <c r="CT3604" s="1"/>
      <c r="CU3604" s="1"/>
      <c r="CV3604" s="1"/>
      <c r="CW3604" s="1"/>
      <c r="CX3604" s="1"/>
      <c r="CY3604" s="1"/>
      <c r="CZ3604" s="1"/>
      <c r="DA3604" s="1"/>
      <c r="DB3604" s="1"/>
      <c r="DC3604" s="1"/>
      <c r="DD3604" s="1"/>
      <c r="DE3604" s="1"/>
      <c r="DF3604" s="1"/>
      <c r="DG3604" s="1"/>
      <c r="DH3604" s="1"/>
      <c r="DI3604" s="1"/>
      <c r="DJ3604" s="1"/>
      <c r="DK3604" s="1"/>
      <c r="DL3604" s="1"/>
      <c r="DM3604" s="1"/>
      <c r="DN3604" s="1"/>
      <c r="DO3604" s="1"/>
      <c r="DP3604" s="1"/>
      <c r="DQ3604" s="1"/>
      <c r="DR3604" s="1"/>
      <c r="DS3604" s="1"/>
      <c r="DT3604" s="1"/>
      <c r="DU3604" s="1"/>
      <c r="DV3604" s="1"/>
      <c r="DW3604" s="1"/>
      <c r="DX3604" s="1"/>
      <c r="DY3604" s="1"/>
      <c r="DZ3604" s="1"/>
      <c r="EA3604" s="1"/>
      <c r="EB3604" s="1"/>
      <c r="EC3604" s="1"/>
      <c r="ED3604" s="1"/>
      <c r="EE3604" s="1"/>
      <c r="EF3604" s="1"/>
      <c r="EG3604" s="1"/>
      <c r="EH3604" s="1"/>
      <c r="EI3604" s="1"/>
      <c r="EJ3604" s="1"/>
      <c r="EK3604" s="1"/>
      <c r="EL3604" s="1"/>
      <c r="EM3604" s="1"/>
      <c r="EN3604" s="1"/>
      <c r="EO3604" s="1"/>
      <c r="EP3604" s="1"/>
      <c r="EQ3604" s="1"/>
      <c r="ER3604" s="1"/>
      <c r="ES3604" s="1"/>
      <c r="ET3604" s="1"/>
      <c r="EU3604" s="1"/>
      <c r="EV3604" s="1"/>
      <c r="EW3604" s="1"/>
      <c r="EX3604" s="1"/>
      <c r="EY3604" s="1"/>
      <c r="EZ3604" s="1"/>
      <c r="FA3604" s="1"/>
      <c r="FB3604" s="1"/>
      <c r="FC3604" s="1"/>
      <c r="FD3604" s="1"/>
      <c r="FE3604" s="1"/>
      <c r="FF3604" s="1"/>
      <c r="FG3604" s="1"/>
      <c r="FH3604" s="1"/>
      <c r="FI3604" s="1"/>
      <c r="FJ3604" s="1"/>
      <c r="FK3604" s="1"/>
      <c r="FL3604" s="1"/>
      <c r="FM3604" s="1"/>
      <c r="FN3604" s="1"/>
      <c r="FO3604" s="1"/>
      <c r="FP3604" s="1"/>
      <c r="FQ3604" s="1"/>
      <c r="FR3604" s="1"/>
      <c r="FS3604" s="1"/>
      <c r="FT3604" s="1"/>
      <c r="FU3604" s="1"/>
      <c r="FV3604" s="1"/>
      <c r="FW3604" s="1"/>
      <c r="FX3604" s="1"/>
      <c r="FY3604" s="1"/>
      <c r="FZ3604" s="1"/>
      <c r="GA3604" s="1"/>
      <c r="GB3604" s="1"/>
      <c r="GC3604" s="1"/>
      <c r="GD3604" s="1"/>
      <c r="GE3604" s="1"/>
      <c r="GF3604" s="1"/>
      <c r="GG3604" s="1"/>
      <c r="GH3604" s="1"/>
      <c r="GI3604" s="1"/>
      <c r="GJ3604" s="1"/>
      <c r="GK3604"/>
      <c r="GL3604"/>
      <c r="GM3604"/>
      <c r="GN3604"/>
      <c r="GO3604"/>
      <c r="GP3604"/>
      <c r="GQ3604"/>
      <c r="GR3604"/>
      <c r="GS3604"/>
      <c r="GT3604"/>
      <c r="GU3604"/>
      <c r="GV3604"/>
      <c r="GW3604"/>
      <c r="GX3604"/>
      <c r="GY3604"/>
      <c r="GZ3604"/>
      <c r="HA3604"/>
      <c r="HB3604"/>
      <c r="HC3604"/>
      <c r="HD3604"/>
      <c r="HE3604"/>
    </row>
    <row r="3605" spans="4:213" s="25" customFormat="1" x14ac:dyDescent="0.25">
      <c r="D3605" s="19"/>
      <c r="E3605" s="19"/>
      <c r="F3605" s="20"/>
      <c r="G3605" s="20"/>
      <c r="H3605" s="20"/>
      <c r="I3605" s="20"/>
      <c r="J3605" s="21"/>
      <c r="K3605" s="21"/>
      <c r="L3605" s="20"/>
      <c r="M3605" s="20"/>
      <c r="N3605" s="22"/>
      <c r="O3605" s="22"/>
      <c r="P3605" s="22"/>
      <c r="Q3605" s="22"/>
      <c r="R3605" s="19"/>
      <c r="S3605" s="19"/>
      <c r="T3605" s="19"/>
      <c r="U3605" s="20"/>
      <c r="V3605" s="20"/>
      <c r="W3605" s="20"/>
      <c r="X3605" s="27"/>
      <c r="Y3605" s="253"/>
      <c r="Z3605" s="30"/>
      <c r="AA3605" s="30"/>
      <c r="AB3605" s="31"/>
      <c r="AC3605" s="31"/>
      <c r="AD3605" s="31"/>
      <c r="AE3605" s="31"/>
      <c r="AF3605" s="31"/>
      <c r="AG3605" s="241"/>
      <c r="AH3605" s="31"/>
      <c r="AI3605" s="31"/>
      <c r="AJ3605" s="31"/>
      <c r="AK3605" s="31"/>
      <c r="AL3605" s="120"/>
      <c r="AQ3605" s="26"/>
      <c r="AW3605" s="19"/>
      <c r="AX3605" s="19"/>
      <c r="AY3605" s="19"/>
      <c r="AZ3605" s="19"/>
      <c r="BA3605" s="19"/>
      <c r="BB3605" s="19"/>
      <c r="BC3605" s="1"/>
      <c r="BD3605"/>
      <c r="BE3605"/>
      <c r="BF3605" s="1"/>
      <c r="BG3605"/>
      <c r="BH3605"/>
      <c r="BI3605"/>
      <c r="BJ3605" s="1"/>
      <c r="BK3605" s="1"/>
      <c r="BL3605"/>
      <c r="BM3605" s="1"/>
      <c r="BN3605" s="1"/>
      <c r="BO3605" s="1"/>
      <c r="BP3605" s="1"/>
      <c r="BQ3605" s="1"/>
      <c r="BR3605" s="1"/>
      <c r="BS3605" s="1"/>
      <c r="BT3605" s="22"/>
      <c r="BU3605" s="1"/>
      <c r="BV3605" s="1"/>
      <c r="BW3605" s="1"/>
      <c r="BX3605" s="1"/>
      <c r="BY3605" s="1"/>
      <c r="BZ3605" s="1"/>
      <c r="CA3605" s="1"/>
      <c r="CB3605" s="1"/>
      <c r="CC3605" s="1"/>
      <c r="CD3605" s="1"/>
      <c r="CE3605" s="1"/>
      <c r="CF3605" s="1"/>
      <c r="CG3605" s="1"/>
      <c r="CH3605" s="1"/>
      <c r="CI3605" s="1"/>
      <c r="CJ3605" s="1"/>
      <c r="CK3605" s="1"/>
      <c r="CL3605" s="1"/>
      <c r="CM3605" s="1"/>
      <c r="CN3605" s="1"/>
      <c r="CO3605" s="1"/>
      <c r="CP3605" s="1"/>
      <c r="CQ3605" s="1"/>
      <c r="CR3605" s="1"/>
      <c r="CS3605" s="1"/>
      <c r="CT3605" s="1"/>
      <c r="CU3605" s="1"/>
      <c r="CV3605" s="1"/>
      <c r="CW3605" s="1"/>
      <c r="CX3605" s="1"/>
      <c r="CY3605" s="1"/>
      <c r="CZ3605" s="1"/>
      <c r="DA3605" s="1"/>
      <c r="DB3605" s="1"/>
      <c r="DC3605" s="1"/>
      <c r="DD3605" s="1"/>
      <c r="DE3605" s="1"/>
      <c r="DF3605" s="1"/>
      <c r="DG3605" s="1"/>
      <c r="DH3605" s="1"/>
      <c r="DI3605" s="1"/>
      <c r="DJ3605" s="1"/>
      <c r="DK3605" s="1"/>
      <c r="DL3605" s="1"/>
      <c r="DM3605" s="1"/>
      <c r="DN3605" s="1"/>
      <c r="DO3605" s="1"/>
      <c r="DP3605" s="1"/>
      <c r="DQ3605" s="1"/>
      <c r="DR3605" s="1"/>
      <c r="DS3605" s="1"/>
      <c r="DT3605" s="1"/>
      <c r="DU3605" s="1"/>
      <c r="DV3605" s="1"/>
      <c r="DW3605" s="1"/>
      <c r="DX3605" s="1"/>
      <c r="DY3605" s="1"/>
      <c r="DZ3605" s="1"/>
      <c r="EA3605" s="1"/>
      <c r="EB3605" s="1"/>
      <c r="EC3605" s="1"/>
      <c r="ED3605" s="1"/>
      <c r="EE3605" s="1"/>
      <c r="EF3605" s="1"/>
      <c r="EG3605" s="1"/>
      <c r="EH3605" s="1"/>
      <c r="EI3605" s="1"/>
      <c r="EJ3605" s="1"/>
      <c r="EK3605" s="1"/>
      <c r="EL3605" s="1"/>
      <c r="EM3605" s="1"/>
      <c r="EN3605" s="1"/>
      <c r="EO3605" s="1"/>
      <c r="EP3605" s="1"/>
      <c r="EQ3605" s="1"/>
      <c r="ER3605" s="1"/>
      <c r="ES3605" s="1"/>
      <c r="ET3605" s="1"/>
      <c r="EU3605" s="1"/>
      <c r="EV3605" s="1"/>
      <c r="EW3605" s="1"/>
      <c r="EX3605" s="1"/>
      <c r="EY3605" s="1"/>
      <c r="EZ3605" s="1"/>
      <c r="FA3605" s="1"/>
      <c r="FB3605" s="1"/>
      <c r="FC3605" s="1"/>
      <c r="FD3605" s="1"/>
      <c r="FE3605" s="1"/>
      <c r="FF3605" s="1"/>
      <c r="FG3605" s="1"/>
      <c r="FH3605" s="1"/>
      <c r="FI3605" s="1"/>
      <c r="FJ3605" s="1"/>
      <c r="FK3605" s="1"/>
      <c r="FL3605" s="1"/>
      <c r="FM3605" s="1"/>
      <c r="FN3605" s="1"/>
      <c r="FO3605" s="1"/>
      <c r="FP3605" s="1"/>
      <c r="FQ3605" s="1"/>
      <c r="FR3605" s="1"/>
      <c r="FS3605" s="1"/>
      <c r="FT3605" s="1"/>
      <c r="FU3605" s="1"/>
      <c r="FV3605" s="1"/>
      <c r="FW3605" s="1"/>
      <c r="FX3605" s="1"/>
      <c r="FY3605" s="1"/>
      <c r="FZ3605" s="1"/>
      <c r="GA3605" s="1"/>
      <c r="GB3605" s="1"/>
      <c r="GC3605" s="1"/>
      <c r="GD3605" s="1"/>
      <c r="GE3605" s="1"/>
      <c r="GF3605" s="1"/>
      <c r="GG3605" s="1"/>
      <c r="GH3605" s="1"/>
      <c r="GI3605" s="1"/>
      <c r="GJ3605" s="1"/>
      <c r="GK3605"/>
      <c r="GL3605"/>
      <c r="GM3605"/>
      <c r="GN3605"/>
      <c r="GO3605"/>
      <c r="GP3605"/>
      <c r="GQ3605"/>
      <c r="GR3605"/>
      <c r="GS3605"/>
      <c r="GT3605"/>
      <c r="GU3605"/>
      <c r="GV3605"/>
      <c r="GW3605"/>
      <c r="GX3605"/>
      <c r="GY3605"/>
      <c r="GZ3605"/>
      <c r="HA3605"/>
      <c r="HB3605"/>
      <c r="HC3605"/>
      <c r="HD3605"/>
      <c r="HE3605"/>
    </row>
    <row r="3606" spans="4:213" s="25" customFormat="1" x14ac:dyDescent="0.25">
      <c r="D3606" s="19"/>
      <c r="E3606" s="19"/>
      <c r="F3606" s="20"/>
      <c r="G3606" s="20"/>
      <c r="H3606" s="20"/>
      <c r="I3606" s="20"/>
      <c r="J3606" s="21"/>
      <c r="K3606" s="21"/>
      <c r="L3606" s="20"/>
      <c r="M3606" s="20"/>
      <c r="N3606" s="22"/>
      <c r="O3606" s="22"/>
      <c r="P3606" s="22"/>
      <c r="Q3606" s="22"/>
      <c r="R3606" s="19"/>
      <c r="S3606" s="19"/>
      <c r="T3606" s="19"/>
      <c r="U3606" s="20"/>
      <c r="V3606" s="20"/>
      <c r="W3606" s="20"/>
      <c r="X3606" s="27"/>
      <c r="Y3606" s="253"/>
      <c r="Z3606" s="30"/>
      <c r="AA3606" s="30"/>
      <c r="AB3606" s="31"/>
      <c r="AC3606" s="31"/>
      <c r="AD3606" s="31"/>
      <c r="AE3606" s="31"/>
      <c r="AF3606" s="31"/>
      <c r="AG3606" s="241"/>
      <c r="AH3606" s="31"/>
      <c r="AI3606" s="31"/>
      <c r="AJ3606" s="31"/>
      <c r="AK3606" s="31"/>
      <c r="AL3606" s="120"/>
      <c r="AQ3606" s="26"/>
      <c r="AW3606" s="19"/>
      <c r="AX3606" s="19"/>
      <c r="AY3606" s="19"/>
      <c r="AZ3606" s="19"/>
      <c r="BA3606" s="19"/>
      <c r="BB3606" s="19"/>
      <c r="BC3606" s="1"/>
      <c r="BD3606"/>
      <c r="BE3606"/>
      <c r="BF3606" s="1"/>
      <c r="BG3606"/>
      <c r="BH3606"/>
      <c r="BI3606"/>
      <c r="BJ3606" s="1"/>
      <c r="BK3606" s="1"/>
      <c r="BL3606"/>
      <c r="BM3606" s="1"/>
      <c r="BN3606" s="1"/>
      <c r="BO3606" s="1"/>
      <c r="BP3606" s="1"/>
      <c r="BQ3606" s="1"/>
      <c r="BR3606" s="1"/>
      <c r="BS3606" s="1"/>
      <c r="BT3606" s="22"/>
      <c r="BU3606" s="1"/>
      <c r="BV3606" s="1"/>
      <c r="BW3606" s="1"/>
      <c r="BX3606" s="1"/>
      <c r="BY3606" s="1"/>
      <c r="BZ3606" s="1"/>
      <c r="CA3606" s="1"/>
      <c r="CB3606" s="1"/>
      <c r="CC3606" s="1"/>
      <c r="CD3606" s="1"/>
      <c r="CE3606" s="1"/>
      <c r="CF3606" s="1"/>
      <c r="CG3606" s="1"/>
      <c r="CH3606" s="1"/>
      <c r="CI3606" s="1"/>
      <c r="CJ3606" s="1"/>
      <c r="CK3606" s="1"/>
      <c r="CL3606" s="1"/>
      <c r="CM3606" s="1"/>
      <c r="CN3606" s="1"/>
      <c r="CO3606" s="1"/>
      <c r="CP3606" s="1"/>
      <c r="CQ3606" s="1"/>
      <c r="CR3606" s="1"/>
      <c r="CS3606" s="1"/>
      <c r="CT3606" s="1"/>
      <c r="CU3606" s="1"/>
      <c r="CV3606" s="1"/>
      <c r="CW3606" s="1"/>
      <c r="CX3606" s="1"/>
      <c r="CY3606" s="1"/>
      <c r="CZ3606" s="1"/>
      <c r="DA3606" s="1"/>
      <c r="DB3606" s="1"/>
      <c r="DC3606" s="1"/>
      <c r="DD3606" s="1"/>
      <c r="DE3606" s="1"/>
      <c r="DF3606" s="1"/>
      <c r="DG3606" s="1"/>
      <c r="DH3606" s="1"/>
      <c r="DI3606" s="1"/>
      <c r="DJ3606" s="1"/>
      <c r="DK3606" s="1"/>
      <c r="DL3606" s="1"/>
      <c r="DM3606" s="1"/>
      <c r="DN3606" s="1"/>
      <c r="DO3606" s="1"/>
      <c r="DP3606" s="1"/>
      <c r="DQ3606" s="1"/>
      <c r="DR3606" s="1"/>
      <c r="DS3606" s="1"/>
      <c r="DT3606" s="1"/>
      <c r="DU3606" s="1"/>
      <c r="DV3606" s="1"/>
      <c r="DW3606" s="1"/>
      <c r="DX3606" s="1"/>
      <c r="DY3606" s="1"/>
      <c r="DZ3606" s="1"/>
      <c r="EA3606" s="1"/>
      <c r="EB3606" s="1"/>
      <c r="EC3606" s="1"/>
      <c r="ED3606" s="1"/>
      <c r="EE3606" s="1"/>
      <c r="EF3606" s="1"/>
      <c r="EG3606" s="1"/>
      <c r="EH3606" s="1"/>
      <c r="EI3606" s="1"/>
      <c r="EJ3606" s="1"/>
      <c r="EK3606" s="1"/>
      <c r="EL3606" s="1"/>
      <c r="EM3606" s="1"/>
      <c r="EN3606" s="1"/>
      <c r="EO3606" s="1"/>
      <c r="EP3606" s="1"/>
      <c r="EQ3606" s="1"/>
      <c r="ER3606" s="1"/>
      <c r="ES3606" s="1"/>
      <c r="ET3606" s="1"/>
      <c r="EU3606" s="1"/>
      <c r="EV3606" s="1"/>
      <c r="EW3606" s="1"/>
      <c r="EX3606" s="1"/>
      <c r="EY3606" s="1"/>
      <c r="EZ3606" s="1"/>
      <c r="FA3606" s="1"/>
      <c r="FB3606" s="1"/>
      <c r="FC3606" s="1"/>
      <c r="FD3606" s="1"/>
      <c r="FE3606" s="1"/>
      <c r="FF3606" s="1"/>
      <c r="FG3606" s="1"/>
      <c r="FH3606" s="1"/>
      <c r="FI3606" s="1"/>
      <c r="FJ3606" s="1"/>
      <c r="FK3606" s="1"/>
      <c r="FL3606" s="1"/>
      <c r="FM3606" s="1"/>
      <c r="FN3606" s="1"/>
      <c r="FO3606" s="1"/>
      <c r="FP3606" s="1"/>
      <c r="FQ3606" s="1"/>
      <c r="FR3606" s="1"/>
      <c r="FS3606" s="1"/>
      <c r="FT3606" s="1"/>
      <c r="FU3606" s="1"/>
      <c r="FV3606" s="1"/>
      <c r="FW3606" s="1"/>
      <c r="FX3606" s="1"/>
      <c r="FY3606" s="1"/>
      <c r="FZ3606" s="1"/>
      <c r="GA3606" s="1"/>
      <c r="GB3606" s="1"/>
      <c r="GC3606" s="1"/>
      <c r="GD3606" s="1"/>
      <c r="GE3606" s="1"/>
      <c r="GF3606" s="1"/>
      <c r="GG3606" s="1"/>
      <c r="GH3606" s="1"/>
      <c r="GI3606" s="1"/>
      <c r="GJ3606" s="1"/>
      <c r="GK3606"/>
      <c r="GL3606"/>
      <c r="GM3606"/>
      <c r="GN3606"/>
      <c r="GO3606"/>
      <c r="GP3606"/>
      <c r="GQ3606"/>
      <c r="GR3606"/>
      <c r="GS3606"/>
      <c r="GT3606"/>
      <c r="GU3606"/>
      <c r="GV3606"/>
      <c r="GW3606"/>
      <c r="GX3606"/>
      <c r="GY3606"/>
      <c r="GZ3606"/>
      <c r="HA3606"/>
      <c r="HB3606"/>
      <c r="HC3606"/>
      <c r="HD3606"/>
      <c r="HE3606"/>
    </row>
    <row r="3607" spans="4:213" s="25" customFormat="1" x14ac:dyDescent="0.25">
      <c r="D3607" s="19"/>
      <c r="E3607" s="19"/>
      <c r="F3607" s="20"/>
      <c r="G3607" s="20"/>
      <c r="H3607" s="20"/>
      <c r="I3607" s="20"/>
      <c r="J3607" s="21"/>
      <c r="K3607" s="21"/>
      <c r="L3607" s="20"/>
      <c r="M3607" s="20"/>
      <c r="N3607" s="22"/>
      <c r="O3607" s="22"/>
      <c r="P3607" s="22"/>
      <c r="Q3607" s="22"/>
      <c r="R3607" s="19"/>
      <c r="S3607" s="19"/>
      <c r="T3607" s="19"/>
      <c r="U3607" s="20"/>
      <c r="V3607" s="20"/>
      <c r="W3607" s="20"/>
      <c r="X3607" s="27"/>
      <c r="Y3607" s="253"/>
      <c r="Z3607" s="30"/>
      <c r="AA3607" s="30"/>
      <c r="AB3607" s="31"/>
      <c r="AC3607" s="31"/>
      <c r="AD3607" s="31"/>
      <c r="AE3607" s="31"/>
      <c r="AF3607" s="31"/>
      <c r="AG3607" s="241"/>
      <c r="AH3607" s="31"/>
      <c r="AI3607" s="31"/>
      <c r="AJ3607" s="31"/>
      <c r="AK3607" s="31"/>
      <c r="AL3607" s="120"/>
      <c r="AQ3607" s="26"/>
      <c r="AW3607" s="19"/>
      <c r="AX3607" s="19"/>
      <c r="AY3607" s="19"/>
      <c r="AZ3607" s="19"/>
      <c r="BA3607" s="19"/>
      <c r="BB3607" s="19"/>
      <c r="BC3607" s="1"/>
      <c r="BD3607"/>
      <c r="BE3607"/>
      <c r="BF3607" s="1"/>
      <c r="BG3607"/>
      <c r="BH3607"/>
      <c r="BI3607"/>
      <c r="BJ3607" s="1"/>
      <c r="BK3607" s="1"/>
      <c r="BL3607"/>
      <c r="BM3607" s="1"/>
      <c r="BN3607" s="1"/>
      <c r="BO3607" s="1"/>
      <c r="BP3607" s="1"/>
      <c r="BQ3607" s="1"/>
      <c r="BR3607" s="1"/>
      <c r="BS3607" s="1"/>
      <c r="BT3607" s="22"/>
      <c r="BU3607" s="1"/>
      <c r="BV3607" s="1"/>
      <c r="BW3607" s="1"/>
      <c r="BX3607" s="1"/>
      <c r="BY3607" s="1"/>
      <c r="BZ3607" s="1"/>
      <c r="CA3607" s="1"/>
      <c r="CB3607" s="1"/>
      <c r="CC3607" s="1"/>
      <c r="CD3607" s="1"/>
      <c r="CE3607" s="1"/>
      <c r="CF3607" s="1"/>
      <c r="CG3607" s="1"/>
      <c r="CH3607" s="1"/>
      <c r="CI3607" s="1"/>
      <c r="CJ3607" s="1"/>
      <c r="CK3607" s="1"/>
      <c r="CL3607" s="1"/>
      <c r="CM3607" s="1"/>
      <c r="CN3607" s="1"/>
      <c r="CO3607" s="1"/>
      <c r="CP3607" s="1"/>
      <c r="CQ3607" s="1"/>
      <c r="CR3607" s="1"/>
      <c r="CS3607" s="1"/>
      <c r="CT3607" s="1"/>
      <c r="CU3607" s="1"/>
      <c r="CV3607" s="1"/>
      <c r="CW3607" s="1"/>
      <c r="CX3607" s="1"/>
      <c r="CY3607" s="1"/>
      <c r="CZ3607" s="1"/>
      <c r="DA3607" s="1"/>
      <c r="DB3607" s="1"/>
      <c r="DC3607" s="1"/>
      <c r="DD3607" s="1"/>
      <c r="DE3607" s="1"/>
      <c r="DF3607" s="1"/>
      <c r="DG3607" s="1"/>
      <c r="DH3607" s="1"/>
      <c r="DI3607" s="1"/>
      <c r="DJ3607" s="1"/>
      <c r="DK3607" s="1"/>
      <c r="DL3607" s="1"/>
      <c r="DM3607" s="1"/>
      <c r="DN3607" s="1"/>
      <c r="DO3607" s="1"/>
      <c r="DP3607" s="1"/>
      <c r="DQ3607" s="1"/>
      <c r="DR3607" s="1"/>
      <c r="DS3607" s="1"/>
      <c r="DT3607" s="1"/>
      <c r="DU3607" s="1"/>
      <c r="DV3607" s="1"/>
      <c r="DW3607" s="1"/>
      <c r="DX3607" s="1"/>
      <c r="DY3607" s="1"/>
      <c r="DZ3607" s="1"/>
      <c r="EA3607" s="1"/>
      <c r="EB3607" s="1"/>
      <c r="EC3607" s="1"/>
      <c r="ED3607" s="1"/>
      <c r="EE3607" s="1"/>
      <c r="EF3607" s="1"/>
      <c r="EG3607" s="1"/>
      <c r="EH3607" s="1"/>
      <c r="EI3607" s="1"/>
      <c r="EJ3607" s="1"/>
      <c r="EK3607" s="1"/>
      <c r="EL3607" s="1"/>
      <c r="EM3607" s="1"/>
      <c r="EN3607" s="1"/>
      <c r="EO3607" s="1"/>
      <c r="EP3607" s="1"/>
      <c r="EQ3607" s="1"/>
      <c r="ER3607" s="1"/>
      <c r="ES3607" s="1"/>
      <c r="ET3607" s="1"/>
      <c r="EU3607" s="1"/>
      <c r="EV3607" s="1"/>
      <c r="EW3607" s="1"/>
      <c r="EX3607" s="1"/>
      <c r="EY3607" s="1"/>
      <c r="EZ3607" s="1"/>
      <c r="FA3607" s="1"/>
      <c r="FB3607" s="1"/>
      <c r="FC3607" s="1"/>
      <c r="FD3607" s="1"/>
      <c r="FE3607" s="1"/>
      <c r="FF3607" s="1"/>
      <c r="FG3607" s="1"/>
      <c r="FH3607" s="1"/>
      <c r="FI3607" s="1"/>
      <c r="FJ3607" s="1"/>
      <c r="FK3607" s="1"/>
      <c r="FL3607" s="1"/>
      <c r="FM3607" s="1"/>
      <c r="FN3607" s="1"/>
      <c r="FO3607" s="1"/>
      <c r="FP3607" s="1"/>
      <c r="FQ3607" s="1"/>
      <c r="FR3607" s="1"/>
      <c r="FS3607" s="1"/>
      <c r="FT3607" s="1"/>
      <c r="FU3607" s="1"/>
      <c r="FV3607" s="1"/>
      <c r="FW3607" s="1"/>
      <c r="FX3607" s="1"/>
      <c r="FY3607" s="1"/>
      <c r="FZ3607" s="1"/>
      <c r="GA3607" s="1"/>
      <c r="GB3607" s="1"/>
      <c r="GC3607" s="1"/>
      <c r="GD3607" s="1"/>
      <c r="GE3607" s="1"/>
      <c r="GF3607" s="1"/>
      <c r="GG3607" s="1"/>
      <c r="GH3607" s="1"/>
      <c r="GI3607" s="1"/>
      <c r="GJ3607" s="1"/>
      <c r="GK3607"/>
      <c r="GL3607"/>
      <c r="GM3607"/>
      <c r="GN3607"/>
      <c r="GO3607"/>
      <c r="GP3607"/>
      <c r="GQ3607"/>
      <c r="GR3607"/>
      <c r="GS3607"/>
      <c r="GT3607"/>
      <c r="GU3607"/>
      <c r="GV3607"/>
      <c r="GW3607"/>
      <c r="GX3607"/>
      <c r="GY3607"/>
      <c r="GZ3607"/>
      <c r="HA3607"/>
      <c r="HB3607"/>
      <c r="HC3607"/>
      <c r="HD3607"/>
      <c r="HE3607"/>
    </row>
    <row r="3608" spans="4:213" s="25" customFormat="1" x14ac:dyDescent="0.25">
      <c r="D3608" s="19"/>
      <c r="E3608" s="19"/>
      <c r="F3608" s="20"/>
      <c r="G3608" s="20"/>
      <c r="H3608" s="20"/>
      <c r="I3608" s="20"/>
      <c r="J3608" s="21"/>
      <c r="K3608" s="21"/>
      <c r="L3608" s="20"/>
      <c r="M3608" s="20"/>
      <c r="N3608" s="22"/>
      <c r="O3608" s="22"/>
      <c r="P3608" s="22"/>
      <c r="Q3608" s="22"/>
      <c r="R3608" s="19"/>
      <c r="S3608" s="19"/>
      <c r="T3608" s="19"/>
      <c r="U3608" s="20"/>
      <c r="V3608" s="20"/>
      <c r="W3608" s="20"/>
      <c r="X3608" s="27"/>
      <c r="Y3608" s="253"/>
      <c r="Z3608" s="30"/>
      <c r="AA3608" s="30"/>
      <c r="AB3608" s="31"/>
      <c r="AC3608" s="31"/>
      <c r="AD3608" s="31"/>
      <c r="AE3608" s="31"/>
      <c r="AF3608" s="31"/>
      <c r="AG3608" s="241"/>
      <c r="AH3608" s="31"/>
      <c r="AI3608" s="31"/>
      <c r="AJ3608" s="31"/>
      <c r="AK3608" s="31"/>
      <c r="AL3608" s="120"/>
      <c r="AQ3608" s="26"/>
      <c r="AW3608" s="19"/>
      <c r="AX3608" s="19"/>
      <c r="AY3608" s="19"/>
      <c r="AZ3608" s="19"/>
      <c r="BA3608" s="19"/>
      <c r="BB3608" s="19"/>
      <c r="BC3608" s="1"/>
      <c r="BD3608"/>
      <c r="BE3608"/>
      <c r="BF3608" s="1"/>
      <c r="BG3608"/>
      <c r="BH3608"/>
      <c r="BI3608"/>
      <c r="BJ3608" s="1"/>
      <c r="BK3608" s="1"/>
      <c r="BL3608"/>
      <c r="BM3608" s="1"/>
      <c r="BN3608" s="1"/>
      <c r="BO3608" s="1"/>
      <c r="BP3608" s="1"/>
      <c r="BQ3608" s="1"/>
      <c r="BR3608" s="1"/>
      <c r="BS3608" s="1"/>
      <c r="BT3608" s="22"/>
      <c r="BU3608" s="1"/>
      <c r="BV3608" s="1"/>
      <c r="BW3608" s="1"/>
      <c r="BX3608" s="1"/>
      <c r="BY3608" s="1"/>
      <c r="BZ3608" s="1"/>
      <c r="CA3608" s="1"/>
      <c r="CB3608" s="1"/>
      <c r="CC3608" s="1"/>
      <c r="CD3608" s="1"/>
      <c r="CE3608" s="1"/>
      <c r="CF3608" s="1"/>
      <c r="CG3608" s="1"/>
      <c r="CH3608" s="1"/>
      <c r="CI3608" s="1"/>
      <c r="CJ3608" s="1"/>
      <c r="CK3608" s="1"/>
      <c r="CL3608" s="1"/>
      <c r="CM3608" s="1"/>
      <c r="CN3608" s="1"/>
      <c r="CO3608" s="1"/>
      <c r="CP3608" s="1"/>
      <c r="CQ3608" s="1"/>
      <c r="CR3608" s="1"/>
      <c r="CS3608" s="1"/>
      <c r="CT3608" s="1"/>
      <c r="CU3608" s="1"/>
      <c r="CV3608" s="1"/>
      <c r="CW3608" s="1"/>
      <c r="CX3608" s="1"/>
      <c r="CY3608" s="1"/>
      <c r="CZ3608" s="1"/>
      <c r="DA3608" s="1"/>
      <c r="DB3608" s="1"/>
      <c r="DC3608" s="1"/>
      <c r="DD3608" s="1"/>
      <c r="DE3608" s="1"/>
      <c r="DF3608" s="1"/>
      <c r="DG3608" s="1"/>
      <c r="DH3608" s="1"/>
      <c r="DI3608" s="1"/>
      <c r="DJ3608" s="1"/>
      <c r="DK3608" s="1"/>
      <c r="DL3608" s="1"/>
      <c r="DM3608" s="1"/>
      <c r="DN3608" s="1"/>
      <c r="DO3608" s="1"/>
      <c r="DP3608" s="1"/>
      <c r="DQ3608" s="1"/>
      <c r="DR3608" s="1"/>
      <c r="DS3608" s="1"/>
      <c r="DT3608" s="1"/>
      <c r="DU3608" s="1"/>
      <c r="DV3608" s="1"/>
      <c r="DW3608" s="1"/>
      <c r="DX3608" s="1"/>
      <c r="DY3608" s="1"/>
      <c r="DZ3608" s="1"/>
      <c r="EA3608" s="1"/>
      <c r="EB3608" s="1"/>
      <c r="EC3608" s="1"/>
      <c r="ED3608" s="1"/>
      <c r="EE3608" s="1"/>
      <c r="EF3608" s="1"/>
      <c r="EG3608" s="1"/>
      <c r="EH3608" s="1"/>
      <c r="EI3608" s="1"/>
      <c r="EJ3608" s="1"/>
      <c r="EK3608" s="1"/>
      <c r="EL3608" s="1"/>
      <c r="EM3608" s="1"/>
      <c r="EN3608" s="1"/>
      <c r="EO3608" s="1"/>
      <c r="EP3608" s="1"/>
      <c r="EQ3608" s="1"/>
      <c r="ER3608" s="1"/>
      <c r="ES3608" s="1"/>
      <c r="ET3608" s="1"/>
      <c r="EU3608" s="1"/>
      <c r="EV3608" s="1"/>
      <c r="EW3608" s="1"/>
      <c r="EX3608" s="1"/>
      <c r="EY3608" s="1"/>
      <c r="EZ3608" s="1"/>
      <c r="FA3608" s="1"/>
      <c r="FB3608" s="1"/>
      <c r="FC3608" s="1"/>
      <c r="FD3608" s="1"/>
      <c r="FE3608" s="1"/>
      <c r="FF3608" s="1"/>
      <c r="FG3608" s="1"/>
      <c r="FH3608" s="1"/>
      <c r="FI3608" s="1"/>
      <c r="FJ3608" s="1"/>
      <c r="FK3608" s="1"/>
      <c r="FL3608" s="1"/>
      <c r="FM3608" s="1"/>
      <c r="FN3608" s="1"/>
      <c r="FO3608" s="1"/>
      <c r="FP3608" s="1"/>
      <c r="FQ3608" s="1"/>
      <c r="FR3608" s="1"/>
      <c r="FS3608" s="1"/>
      <c r="FT3608" s="1"/>
      <c r="FU3608" s="1"/>
      <c r="FV3608" s="1"/>
      <c r="FW3608" s="1"/>
      <c r="FX3608" s="1"/>
      <c r="FY3608" s="1"/>
      <c r="FZ3608" s="1"/>
      <c r="GA3608" s="1"/>
      <c r="GB3608" s="1"/>
      <c r="GC3608" s="1"/>
      <c r="GD3608" s="1"/>
      <c r="GE3608" s="1"/>
      <c r="GF3608" s="1"/>
      <c r="GG3608" s="1"/>
      <c r="GH3608" s="1"/>
      <c r="GI3608" s="1"/>
      <c r="GJ3608" s="1"/>
      <c r="GK3608"/>
      <c r="GL3608"/>
      <c r="GM3608"/>
      <c r="GN3608"/>
      <c r="GO3608"/>
      <c r="GP3608"/>
      <c r="GQ3608"/>
      <c r="GR3608"/>
      <c r="GS3608"/>
      <c r="GT3608"/>
      <c r="GU3608"/>
      <c r="GV3608"/>
      <c r="GW3608"/>
      <c r="GX3608"/>
      <c r="GY3608"/>
      <c r="GZ3608"/>
      <c r="HA3608"/>
      <c r="HB3608"/>
      <c r="HC3608"/>
      <c r="HD3608"/>
      <c r="HE3608"/>
    </row>
    <row r="3609" spans="4:213" s="25" customFormat="1" x14ac:dyDescent="0.25">
      <c r="D3609" s="19"/>
      <c r="E3609" s="19"/>
      <c r="F3609" s="20"/>
      <c r="G3609" s="20"/>
      <c r="H3609" s="20"/>
      <c r="I3609" s="20"/>
      <c r="J3609" s="21"/>
      <c r="K3609" s="21"/>
      <c r="L3609" s="20"/>
      <c r="M3609" s="20"/>
      <c r="N3609" s="22"/>
      <c r="O3609" s="22"/>
      <c r="P3609" s="22"/>
      <c r="Q3609" s="22"/>
      <c r="R3609" s="19"/>
      <c r="S3609" s="19"/>
      <c r="T3609" s="19"/>
      <c r="U3609" s="20"/>
      <c r="V3609" s="20"/>
      <c r="W3609" s="20"/>
      <c r="X3609" s="27"/>
      <c r="Y3609" s="253"/>
      <c r="Z3609" s="30"/>
      <c r="AA3609" s="30"/>
      <c r="AB3609" s="31"/>
      <c r="AC3609" s="31"/>
      <c r="AD3609" s="31"/>
      <c r="AE3609" s="31"/>
      <c r="AF3609" s="31"/>
      <c r="AG3609" s="241"/>
      <c r="AH3609" s="31"/>
      <c r="AI3609" s="31"/>
      <c r="AJ3609" s="31"/>
      <c r="AK3609" s="31"/>
      <c r="AL3609" s="120"/>
      <c r="AQ3609" s="26"/>
      <c r="AW3609" s="19"/>
      <c r="AX3609" s="19"/>
      <c r="AY3609" s="19"/>
      <c r="AZ3609" s="19"/>
      <c r="BA3609" s="19"/>
      <c r="BB3609" s="19"/>
      <c r="BC3609" s="1"/>
      <c r="BD3609"/>
      <c r="BE3609"/>
      <c r="BF3609" s="1"/>
      <c r="BG3609"/>
      <c r="BH3609"/>
      <c r="BI3609"/>
      <c r="BJ3609" s="1"/>
      <c r="BK3609" s="1"/>
      <c r="BL3609"/>
      <c r="BM3609" s="1"/>
      <c r="BN3609" s="1"/>
      <c r="BO3609" s="1"/>
      <c r="BP3609" s="1"/>
      <c r="BQ3609" s="1"/>
      <c r="BR3609" s="1"/>
      <c r="BS3609" s="1"/>
      <c r="BT3609" s="22"/>
      <c r="BU3609" s="1"/>
      <c r="BV3609" s="1"/>
      <c r="BW3609" s="1"/>
      <c r="BX3609" s="1"/>
      <c r="BY3609" s="1"/>
      <c r="BZ3609" s="1"/>
      <c r="CA3609" s="1"/>
      <c r="CB3609" s="1"/>
      <c r="CC3609" s="1"/>
      <c r="CD3609" s="1"/>
      <c r="CE3609" s="1"/>
      <c r="CF3609" s="1"/>
      <c r="CG3609" s="1"/>
      <c r="CH3609" s="1"/>
      <c r="CI3609" s="1"/>
      <c r="CJ3609" s="1"/>
      <c r="CK3609" s="1"/>
      <c r="CL3609" s="1"/>
      <c r="CM3609" s="1"/>
      <c r="CN3609" s="1"/>
      <c r="CO3609" s="1"/>
      <c r="CP3609" s="1"/>
      <c r="CQ3609" s="1"/>
      <c r="CR3609" s="1"/>
      <c r="CS3609" s="1"/>
      <c r="CT3609" s="1"/>
      <c r="CU3609" s="1"/>
      <c r="CV3609" s="1"/>
      <c r="CW3609" s="1"/>
      <c r="CX3609" s="1"/>
      <c r="CY3609" s="1"/>
      <c r="CZ3609" s="1"/>
      <c r="DA3609" s="1"/>
      <c r="DB3609" s="1"/>
      <c r="DC3609" s="1"/>
      <c r="DD3609" s="1"/>
      <c r="DE3609" s="1"/>
      <c r="DF3609" s="1"/>
      <c r="DG3609" s="1"/>
      <c r="DH3609" s="1"/>
      <c r="DI3609" s="1"/>
      <c r="DJ3609" s="1"/>
      <c r="DK3609" s="1"/>
      <c r="DL3609" s="1"/>
      <c r="DM3609" s="1"/>
      <c r="DN3609" s="1"/>
      <c r="DO3609" s="1"/>
      <c r="DP3609" s="1"/>
      <c r="DQ3609" s="1"/>
      <c r="DR3609" s="1"/>
      <c r="DS3609" s="1"/>
      <c r="DT3609" s="1"/>
      <c r="DU3609" s="1"/>
      <c r="DV3609" s="1"/>
      <c r="DW3609" s="1"/>
      <c r="DX3609" s="1"/>
      <c r="DY3609" s="1"/>
      <c r="DZ3609" s="1"/>
      <c r="EA3609" s="1"/>
      <c r="EB3609" s="1"/>
      <c r="EC3609" s="1"/>
      <c r="ED3609" s="1"/>
      <c r="EE3609" s="1"/>
      <c r="EF3609" s="1"/>
      <c r="EG3609" s="1"/>
      <c r="EH3609" s="1"/>
      <c r="EI3609" s="1"/>
      <c r="EJ3609" s="1"/>
      <c r="EK3609" s="1"/>
      <c r="EL3609" s="1"/>
      <c r="EM3609" s="1"/>
      <c r="EN3609" s="1"/>
      <c r="EO3609" s="1"/>
      <c r="EP3609" s="1"/>
      <c r="EQ3609" s="1"/>
      <c r="ER3609" s="1"/>
      <c r="ES3609" s="1"/>
      <c r="ET3609" s="1"/>
      <c r="EU3609" s="1"/>
      <c r="EV3609" s="1"/>
      <c r="EW3609" s="1"/>
      <c r="EX3609" s="1"/>
      <c r="EY3609" s="1"/>
      <c r="EZ3609" s="1"/>
      <c r="FA3609" s="1"/>
      <c r="FB3609" s="1"/>
      <c r="FC3609" s="1"/>
      <c r="FD3609" s="1"/>
      <c r="FE3609" s="1"/>
      <c r="FF3609" s="1"/>
      <c r="FG3609" s="1"/>
      <c r="FH3609" s="1"/>
      <c r="FI3609" s="1"/>
      <c r="FJ3609" s="1"/>
      <c r="FK3609" s="1"/>
      <c r="FL3609" s="1"/>
      <c r="FM3609" s="1"/>
      <c r="FN3609" s="1"/>
      <c r="FO3609" s="1"/>
      <c r="FP3609" s="1"/>
      <c r="FQ3609" s="1"/>
      <c r="FR3609" s="1"/>
      <c r="FS3609" s="1"/>
      <c r="FT3609" s="1"/>
      <c r="FU3609" s="1"/>
      <c r="FV3609" s="1"/>
      <c r="FW3609" s="1"/>
      <c r="FX3609" s="1"/>
      <c r="FY3609" s="1"/>
      <c r="FZ3609" s="1"/>
      <c r="GA3609" s="1"/>
      <c r="GB3609" s="1"/>
      <c r="GC3609" s="1"/>
      <c r="GD3609" s="1"/>
      <c r="GE3609" s="1"/>
      <c r="GF3609" s="1"/>
      <c r="GG3609" s="1"/>
      <c r="GH3609" s="1"/>
      <c r="GI3609" s="1"/>
      <c r="GJ3609" s="1"/>
      <c r="GK3609"/>
      <c r="GL3609"/>
      <c r="GM3609"/>
      <c r="GN3609"/>
      <c r="GO3609"/>
      <c r="GP3609"/>
      <c r="GQ3609"/>
      <c r="GR3609"/>
      <c r="GS3609"/>
      <c r="GT3609"/>
      <c r="GU3609"/>
      <c r="GV3609"/>
      <c r="GW3609"/>
      <c r="GX3609"/>
      <c r="GY3609"/>
      <c r="GZ3609"/>
      <c r="HA3609"/>
      <c r="HB3609"/>
      <c r="HC3609"/>
      <c r="HD3609"/>
      <c r="HE3609"/>
    </row>
    <row r="3610" spans="4:213" s="25" customFormat="1" x14ac:dyDescent="0.25">
      <c r="D3610" s="19"/>
      <c r="E3610" s="19"/>
      <c r="F3610" s="20"/>
      <c r="G3610" s="20"/>
      <c r="H3610" s="20"/>
      <c r="I3610" s="20"/>
      <c r="J3610" s="21"/>
      <c r="K3610" s="21"/>
      <c r="L3610" s="20"/>
      <c r="M3610" s="20"/>
      <c r="N3610" s="22"/>
      <c r="O3610" s="22"/>
      <c r="P3610" s="22"/>
      <c r="Q3610" s="22"/>
      <c r="R3610" s="19"/>
      <c r="S3610" s="19"/>
      <c r="T3610" s="19"/>
      <c r="U3610" s="20"/>
      <c r="V3610" s="20"/>
      <c r="W3610" s="20"/>
      <c r="X3610" s="27"/>
      <c r="Y3610" s="253"/>
      <c r="Z3610" s="30"/>
      <c r="AA3610" s="30"/>
      <c r="AB3610" s="31"/>
      <c r="AC3610" s="31"/>
      <c r="AD3610" s="31"/>
      <c r="AE3610" s="31"/>
      <c r="AF3610" s="31"/>
      <c r="AG3610" s="241"/>
      <c r="AH3610" s="31"/>
      <c r="AI3610" s="31"/>
      <c r="AJ3610" s="31"/>
      <c r="AK3610" s="31"/>
      <c r="AL3610" s="120"/>
      <c r="AQ3610" s="26"/>
      <c r="AW3610" s="19"/>
      <c r="AX3610" s="19"/>
      <c r="AY3610" s="19"/>
      <c r="AZ3610" s="19"/>
      <c r="BA3610" s="19"/>
      <c r="BB3610" s="19"/>
      <c r="BC3610" s="1"/>
      <c r="BD3610"/>
      <c r="BE3610"/>
      <c r="BF3610" s="1"/>
      <c r="BG3610"/>
      <c r="BH3610"/>
      <c r="BI3610"/>
      <c r="BJ3610" s="1"/>
      <c r="BK3610" s="1"/>
      <c r="BL3610"/>
      <c r="BM3610" s="1"/>
      <c r="BN3610" s="1"/>
      <c r="BO3610" s="1"/>
      <c r="BP3610" s="1"/>
      <c r="BQ3610" s="1"/>
      <c r="BR3610" s="1"/>
      <c r="BS3610" s="1"/>
      <c r="BT3610" s="22"/>
      <c r="BU3610" s="1"/>
      <c r="BV3610" s="1"/>
      <c r="BW3610" s="1"/>
      <c r="BX3610" s="1"/>
      <c r="BY3610" s="1"/>
      <c r="BZ3610" s="1"/>
      <c r="CA3610" s="1"/>
      <c r="CB3610" s="1"/>
      <c r="CC3610" s="1"/>
      <c r="CD3610" s="1"/>
      <c r="CE3610" s="1"/>
      <c r="CF3610" s="1"/>
      <c r="CG3610" s="1"/>
      <c r="CH3610" s="1"/>
      <c r="CI3610" s="1"/>
      <c r="CJ3610" s="1"/>
      <c r="CK3610" s="1"/>
      <c r="CL3610" s="1"/>
      <c r="CM3610" s="1"/>
      <c r="CN3610" s="1"/>
      <c r="CO3610" s="1"/>
      <c r="CP3610" s="1"/>
      <c r="CQ3610" s="1"/>
      <c r="CR3610" s="1"/>
      <c r="CS3610" s="1"/>
      <c r="CT3610" s="1"/>
      <c r="CU3610" s="1"/>
      <c r="CV3610" s="1"/>
      <c r="CW3610" s="1"/>
      <c r="CX3610" s="1"/>
      <c r="CY3610" s="1"/>
      <c r="CZ3610" s="1"/>
      <c r="DA3610" s="1"/>
      <c r="DB3610" s="1"/>
      <c r="DC3610" s="1"/>
      <c r="DD3610" s="1"/>
      <c r="DE3610" s="1"/>
      <c r="DF3610" s="1"/>
      <c r="DG3610" s="1"/>
      <c r="DH3610" s="1"/>
      <c r="DI3610" s="1"/>
      <c r="DJ3610" s="1"/>
      <c r="DK3610" s="1"/>
      <c r="DL3610" s="1"/>
      <c r="DM3610" s="1"/>
      <c r="DN3610" s="1"/>
      <c r="DO3610" s="1"/>
      <c r="DP3610" s="1"/>
      <c r="DQ3610" s="1"/>
      <c r="DR3610" s="1"/>
      <c r="DS3610" s="1"/>
      <c r="DT3610" s="1"/>
      <c r="DU3610" s="1"/>
      <c r="DV3610" s="1"/>
      <c r="DW3610" s="1"/>
      <c r="DX3610" s="1"/>
      <c r="DY3610" s="1"/>
      <c r="DZ3610" s="1"/>
      <c r="EA3610" s="1"/>
      <c r="EB3610" s="1"/>
      <c r="EC3610" s="1"/>
      <c r="ED3610" s="1"/>
      <c r="EE3610" s="1"/>
      <c r="EF3610" s="1"/>
      <c r="EG3610" s="1"/>
      <c r="EH3610" s="1"/>
      <c r="EI3610" s="1"/>
      <c r="EJ3610" s="1"/>
      <c r="EK3610" s="1"/>
      <c r="EL3610" s="1"/>
      <c r="EM3610" s="1"/>
      <c r="EN3610" s="1"/>
      <c r="EO3610" s="1"/>
      <c r="EP3610" s="1"/>
      <c r="EQ3610" s="1"/>
      <c r="ER3610" s="1"/>
      <c r="ES3610" s="1"/>
      <c r="ET3610" s="1"/>
      <c r="EU3610" s="1"/>
      <c r="EV3610" s="1"/>
      <c r="EW3610" s="1"/>
      <c r="EX3610" s="1"/>
      <c r="EY3610" s="1"/>
      <c r="EZ3610" s="1"/>
      <c r="FA3610" s="1"/>
      <c r="FB3610" s="1"/>
      <c r="FC3610" s="1"/>
      <c r="FD3610" s="1"/>
      <c r="FE3610" s="1"/>
      <c r="FF3610" s="1"/>
      <c r="FG3610" s="1"/>
      <c r="FH3610" s="1"/>
      <c r="FI3610" s="1"/>
      <c r="FJ3610" s="1"/>
      <c r="FK3610" s="1"/>
      <c r="FL3610" s="1"/>
      <c r="FM3610" s="1"/>
      <c r="FN3610" s="1"/>
      <c r="FO3610" s="1"/>
      <c r="FP3610" s="1"/>
      <c r="FQ3610" s="1"/>
      <c r="FR3610" s="1"/>
      <c r="FS3610" s="1"/>
      <c r="FT3610" s="1"/>
      <c r="FU3610" s="1"/>
      <c r="FV3610" s="1"/>
      <c r="FW3610" s="1"/>
      <c r="FX3610" s="1"/>
      <c r="FY3610" s="1"/>
      <c r="FZ3610" s="1"/>
      <c r="GA3610" s="1"/>
      <c r="GB3610" s="1"/>
      <c r="GC3610" s="1"/>
      <c r="GD3610" s="1"/>
      <c r="GE3610" s="1"/>
      <c r="GF3610" s="1"/>
      <c r="GG3610" s="1"/>
      <c r="GH3610" s="1"/>
      <c r="GI3610" s="1"/>
      <c r="GJ3610" s="1"/>
      <c r="GK3610"/>
      <c r="GL3610"/>
      <c r="GM3610"/>
      <c r="GN3610"/>
      <c r="GO3610"/>
      <c r="GP3610"/>
      <c r="GQ3610"/>
      <c r="GR3610"/>
      <c r="GS3610"/>
      <c r="GT3610"/>
      <c r="GU3610"/>
      <c r="GV3610"/>
      <c r="GW3610"/>
      <c r="GX3610"/>
      <c r="GY3610"/>
      <c r="GZ3610"/>
      <c r="HA3610"/>
      <c r="HB3610"/>
      <c r="HC3610"/>
      <c r="HD3610"/>
      <c r="HE3610"/>
    </row>
    <row r="3611" spans="4:213" s="25" customFormat="1" x14ac:dyDescent="0.25">
      <c r="D3611" s="19"/>
      <c r="E3611" s="19"/>
      <c r="F3611" s="20"/>
      <c r="G3611" s="20"/>
      <c r="H3611" s="20"/>
      <c r="I3611" s="20"/>
      <c r="J3611" s="21"/>
      <c r="K3611" s="21"/>
      <c r="L3611" s="20"/>
      <c r="M3611" s="20"/>
      <c r="N3611" s="22"/>
      <c r="O3611" s="22"/>
      <c r="P3611" s="22"/>
      <c r="Q3611" s="22"/>
      <c r="R3611" s="19"/>
      <c r="S3611" s="19"/>
      <c r="T3611" s="19"/>
      <c r="U3611" s="20"/>
      <c r="V3611" s="20"/>
      <c r="W3611" s="20"/>
      <c r="X3611" s="27"/>
      <c r="Y3611" s="253"/>
      <c r="Z3611" s="30"/>
      <c r="AA3611" s="30"/>
      <c r="AB3611" s="31"/>
      <c r="AC3611" s="31"/>
      <c r="AD3611" s="31"/>
      <c r="AE3611" s="31"/>
      <c r="AF3611" s="31"/>
      <c r="AG3611" s="241"/>
      <c r="AH3611" s="31"/>
      <c r="AI3611" s="31"/>
      <c r="AJ3611" s="31"/>
      <c r="AK3611" s="31"/>
      <c r="AL3611" s="120"/>
      <c r="AQ3611" s="26"/>
      <c r="AW3611" s="19"/>
      <c r="AX3611" s="19"/>
      <c r="AY3611" s="19"/>
      <c r="AZ3611" s="19"/>
      <c r="BA3611" s="19"/>
      <c r="BB3611" s="19"/>
      <c r="BC3611" s="1"/>
      <c r="BD3611"/>
      <c r="BE3611"/>
      <c r="BF3611" s="1"/>
      <c r="BG3611"/>
      <c r="BH3611"/>
      <c r="BI3611"/>
      <c r="BJ3611" s="1"/>
      <c r="BK3611" s="1"/>
      <c r="BL3611"/>
      <c r="BM3611" s="1"/>
      <c r="BN3611" s="1"/>
      <c r="BO3611" s="1"/>
      <c r="BP3611" s="1"/>
      <c r="BQ3611" s="1"/>
      <c r="BR3611" s="1"/>
      <c r="BS3611" s="1"/>
      <c r="BT3611" s="22"/>
      <c r="BU3611" s="1"/>
      <c r="BV3611" s="1"/>
      <c r="BW3611" s="1"/>
      <c r="BX3611" s="1"/>
      <c r="BY3611" s="1"/>
      <c r="BZ3611" s="1"/>
      <c r="CA3611" s="1"/>
      <c r="CB3611" s="1"/>
      <c r="CC3611" s="1"/>
      <c r="CD3611" s="1"/>
      <c r="CE3611" s="1"/>
      <c r="CF3611" s="1"/>
      <c r="CG3611" s="1"/>
      <c r="CH3611" s="1"/>
      <c r="CI3611" s="1"/>
      <c r="CJ3611" s="1"/>
      <c r="CK3611" s="1"/>
      <c r="CL3611" s="1"/>
      <c r="CM3611" s="1"/>
      <c r="CN3611" s="1"/>
      <c r="CO3611" s="1"/>
      <c r="CP3611" s="1"/>
      <c r="CQ3611" s="1"/>
      <c r="CR3611" s="1"/>
      <c r="CS3611" s="1"/>
      <c r="CT3611" s="1"/>
      <c r="CU3611" s="1"/>
      <c r="CV3611" s="1"/>
      <c r="CW3611" s="1"/>
      <c r="CX3611" s="1"/>
      <c r="CY3611" s="1"/>
      <c r="CZ3611" s="1"/>
      <c r="DA3611" s="1"/>
      <c r="DB3611" s="1"/>
      <c r="DC3611" s="1"/>
      <c r="DD3611" s="1"/>
      <c r="DE3611" s="1"/>
      <c r="DF3611" s="1"/>
      <c r="DG3611" s="1"/>
      <c r="DH3611" s="1"/>
      <c r="DI3611" s="1"/>
      <c r="DJ3611" s="1"/>
      <c r="DK3611" s="1"/>
      <c r="DL3611" s="1"/>
      <c r="DM3611" s="1"/>
      <c r="DN3611" s="1"/>
      <c r="DO3611" s="1"/>
      <c r="DP3611" s="1"/>
      <c r="DQ3611" s="1"/>
      <c r="DR3611" s="1"/>
      <c r="DS3611" s="1"/>
      <c r="DT3611" s="1"/>
      <c r="DU3611" s="1"/>
      <c r="DV3611" s="1"/>
      <c r="DW3611" s="1"/>
      <c r="DX3611" s="1"/>
      <c r="DY3611" s="1"/>
      <c r="DZ3611" s="1"/>
      <c r="EA3611" s="1"/>
      <c r="EB3611" s="1"/>
      <c r="EC3611" s="1"/>
      <c r="ED3611" s="1"/>
      <c r="EE3611" s="1"/>
      <c r="EF3611" s="1"/>
      <c r="EG3611" s="1"/>
      <c r="EH3611" s="1"/>
      <c r="EI3611" s="1"/>
      <c r="EJ3611" s="1"/>
      <c r="EK3611" s="1"/>
      <c r="EL3611" s="1"/>
      <c r="EM3611" s="1"/>
      <c r="EN3611" s="1"/>
      <c r="EO3611" s="1"/>
      <c r="EP3611" s="1"/>
      <c r="EQ3611" s="1"/>
      <c r="ER3611" s="1"/>
      <c r="ES3611" s="1"/>
      <c r="ET3611" s="1"/>
      <c r="EU3611" s="1"/>
      <c r="EV3611" s="1"/>
      <c r="EW3611" s="1"/>
      <c r="EX3611" s="1"/>
      <c r="EY3611" s="1"/>
      <c r="EZ3611" s="1"/>
      <c r="FA3611" s="1"/>
      <c r="FB3611" s="1"/>
      <c r="FC3611" s="1"/>
      <c r="FD3611" s="1"/>
      <c r="FE3611" s="1"/>
      <c r="FF3611" s="1"/>
      <c r="FG3611" s="1"/>
      <c r="FH3611" s="1"/>
      <c r="FI3611" s="1"/>
      <c r="FJ3611" s="1"/>
      <c r="FK3611" s="1"/>
      <c r="FL3611" s="1"/>
      <c r="FM3611" s="1"/>
      <c r="FN3611" s="1"/>
      <c r="FO3611" s="1"/>
      <c r="FP3611" s="1"/>
      <c r="FQ3611" s="1"/>
      <c r="FR3611" s="1"/>
      <c r="FS3611" s="1"/>
      <c r="FT3611" s="1"/>
      <c r="FU3611" s="1"/>
      <c r="FV3611" s="1"/>
      <c r="FW3611" s="1"/>
      <c r="FX3611" s="1"/>
      <c r="FY3611" s="1"/>
      <c r="FZ3611" s="1"/>
      <c r="GA3611" s="1"/>
      <c r="GB3611" s="1"/>
      <c r="GC3611" s="1"/>
      <c r="GD3611" s="1"/>
      <c r="GE3611" s="1"/>
      <c r="GF3611" s="1"/>
      <c r="GG3611" s="1"/>
      <c r="GH3611" s="1"/>
      <c r="GI3611" s="1"/>
      <c r="GJ3611" s="1"/>
      <c r="GK3611"/>
      <c r="GL3611"/>
      <c r="GM3611"/>
      <c r="GN3611"/>
      <c r="GO3611"/>
      <c r="GP3611"/>
      <c r="GQ3611"/>
      <c r="GR3611"/>
      <c r="GS3611"/>
      <c r="GT3611"/>
      <c r="GU3611"/>
      <c r="GV3611"/>
      <c r="GW3611"/>
      <c r="GX3611"/>
      <c r="GY3611"/>
      <c r="GZ3611"/>
      <c r="HA3611"/>
      <c r="HB3611"/>
      <c r="HC3611"/>
      <c r="HD3611"/>
      <c r="HE3611"/>
    </row>
    <row r="3612" spans="4:213" s="25" customFormat="1" x14ac:dyDescent="0.25">
      <c r="D3612" s="19"/>
      <c r="E3612" s="19"/>
      <c r="F3612" s="20"/>
      <c r="G3612" s="20"/>
      <c r="H3612" s="20"/>
      <c r="I3612" s="20"/>
      <c r="J3612" s="21"/>
      <c r="K3612" s="21"/>
      <c r="L3612" s="20"/>
      <c r="M3612" s="20"/>
      <c r="N3612" s="22"/>
      <c r="O3612" s="22"/>
      <c r="P3612" s="22"/>
      <c r="Q3612" s="22"/>
      <c r="R3612" s="19"/>
      <c r="S3612" s="19"/>
      <c r="T3612" s="19"/>
      <c r="U3612" s="20"/>
      <c r="V3612" s="20"/>
      <c r="W3612" s="20"/>
      <c r="X3612" s="27"/>
      <c r="Y3612" s="253"/>
      <c r="Z3612" s="30"/>
      <c r="AA3612" s="30"/>
      <c r="AB3612" s="31"/>
      <c r="AC3612" s="31"/>
      <c r="AD3612" s="31"/>
      <c r="AE3612" s="31"/>
      <c r="AF3612" s="31"/>
      <c r="AG3612" s="241"/>
      <c r="AH3612" s="31"/>
      <c r="AI3612" s="31"/>
      <c r="AJ3612" s="31"/>
      <c r="AK3612" s="31"/>
      <c r="AL3612" s="120"/>
      <c r="AQ3612" s="26"/>
      <c r="AW3612" s="19"/>
      <c r="AX3612" s="19"/>
      <c r="AY3612" s="19"/>
      <c r="AZ3612" s="19"/>
      <c r="BA3612" s="19"/>
      <c r="BB3612" s="19"/>
      <c r="BC3612" s="1"/>
      <c r="BD3612"/>
      <c r="BE3612"/>
      <c r="BF3612" s="1"/>
      <c r="BG3612"/>
      <c r="BH3612"/>
      <c r="BI3612"/>
      <c r="BJ3612" s="1"/>
      <c r="BK3612" s="1"/>
      <c r="BL3612"/>
      <c r="BM3612" s="1"/>
      <c r="BN3612" s="1"/>
      <c r="BO3612" s="1"/>
      <c r="BP3612" s="1"/>
      <c r="BQ3612" s="1"/>
      <c r="BR3612" s="1"/>
      <c r="BS3612" s="1"/>
      <c r="BT3612" s="22"/>
      <c r="BU3612" s="1"/>
      <c r="BV3612" s="1"/>
      <c r="BW3612" s="1"/>
      <c r="BX3612" s="1"/>
      <c r="BY3612" s="1"/>
      <c r="BZ3612" s="1"/>
      <c r="CA3612" s="1"/>
      <c r="CB3612" s="1"/>
      <c r="CC3612" s="1"/>
      <c r="CD3612" s="1"/>
      <c r="CE3612" s="1"/>
      <c r="CF3612" s="1"/>
      <c r="CG3612" s="1"/>
      <c r="CH3612" s="1"/>
      <c r="CI3612" s="1"/>
      <c r="CJ3612" s="1"/>
      <c r="CK3612" s="1"/>
      <c r="CL3612" s="1"/>
      <c r="CM3612" s="1"/>
      <c r="CN3612" s="1"/>
      <c r="CO3612" s="1"/>
      <c r="CP3612" s="1"/>
      <c r="CQ3612" s="1"/>
      <c r="CR3612" s="1"/>
      <c r="CS3612" s="1"/>
      <c r="CT3612" s="1"/>
      <c r="CU3612" s="1"/>
      <c r="CV3612" s="1"/>
      <c r="CW3612" s="1"/>
      <c r="CX3612" s="1"/>
      <c r="CY3612" s="1"/>
      <c r="CZ3612" s="1"/>
      <c r="DA3612" s="1"/>
      <c r="DB3612" s="1"/>
      <c r="DC3612" s="1"/>
      <c r="DD3612" s="1"/>
      <c r="DE3612" s="1"/>
      <c r="DF3612" s="1"/>
      <c r="DG3612" s="1"/>
      <c r="DH3612" s="1"/>
      <c r="DI3612" s="1"/>
      <c r="DJ3612" s="1"/>
      <c r="DK3612" s="1"/>
      <c r="DL3612" s="1"/>
      <c r="DM3612" s="1"/>
      <c r="DN3612" s="1"/>
      <c r="DO3612" s="1"/>
      <c r="DP3612" s="1"/>
      <c r="DQ3612" s="1"/>
      <c r="DR3612" s="1"/>
      <c r="DS3612" s="1"/>
      <c r="DT3612" s="1"/>
      <c r="DU3612" s="1"/>
      <c r="DV3612" s="1"/>
      <c r="DW3612" s="1"/>
      <c r="DX3612" s="1"/>
      <c r="DY3612" s="1"/>
      <c r="DZ3612" s="1"/>
      <c r="EA3612" s="1"/>
      <c r="EB3612" s="1"/>
      <c r="EC3612" s="1"/>
      <c r="ED3612" s="1"/>
      <c r="EE3612" s="1"/>
      <c r="EF3612" s="1"/>
      <c r="EG3612" s="1"/>
      <c r="EH3612" s="1"/>
      <c r="EI3612" s="1"/>
      <c r="EJ3612" s="1"/>
      <c r="EK3612" s="1"/>
      <c r="EL3612" s="1"/>
      <c r="EM3612" s="1"/>
      <c r="EN3612" s="1"/>
      <c r="EO3612" s="1"/>
      <c r="EP3612" s="1"/>
      <c r="EQ3612" s="1"/>
      <c r="ER3612" s="1"/>
      <c r="ES3612" s="1"/>
      <c r="ET3612" s="1"/>
      <c r="EU3612" s="1"/>
      <c r="EV3612" s="1"/>
      <c r="EW3612" s="1"/>
      <c r="EX3612" s="1"/>
      <c r="EY3612" s="1"/>
      <c r="EZ3612" s="1"/>
      <c r="FA3612" s="1"/>
      <c r="FB3612" s="1"/>
      <c r="FC3612" s="1"/>
      <c r="FD3612" s="1"/>
      <c r="FE3612" s="1"/>
      <c r="FF3612" s="1"/>
      <c r="FG3612" s="1"/>
      <c r="FH3612" s="1"/>
      <c r="FI3612" s="1"/>
      <c r="FJ3612" s="1"/>
      <c r="FK3612" s="1"/>
      <c r="FL3612" s="1"/>
      <c r="FM3612" s="1"/>
      <c r="FN3612" s="1"/>
      <c r="FO3612" s="1"/>
      <c r="FP3612" s="1"/>
      <c r="FQ3612" s="1"/>
      <c r="FR3612" s="1"/>
      <c r="FS3612" s="1"/>
      <c r="FT3612" s="1"/>
      <c r="FU3612" s="1"/>
      <c r="FV3612" s="1"/>
      <c r="FW3612" s="1"/>
      <c r="FX3612" s="1"/>
      <c r="FY3612" s="1"/>
      <c r="FZ3612" s="1"/>
      <c r="GA3612" s="1"/>
      <c r="GB3612" s="1"/>
      <c r="GC3612" s="1"/>
      <c r="GD3612" s="1"/>
      <c r="GE3612" s="1"/>
      <c r="GF3612" s="1"/>
      <c r="GG3612" s="1"/>
      <c r="GH3612" s="1"/>
      <c r="GI3612" s="1"/>
      <c r="GJ3612" s="1"/>
      <c r="GK3612"/>
      <c r="GL3612"/>
      <c r="GM3612"/>
      <c r="GN3612"/>
      <c r="GO3612"/>
      <c r="GP3612"/>
      <c r="GQ3612"/>
      <c r="GR3612"/>
      <c r="GS3612"/>
      <c r="GT3612"/>
      <c r="GU3612"/>
      <c r="GV3612"/>
      <c r="GW3612"/>
      <c r="GX3612"/>
      <c r="GY3612"/>
      <c r="GZ3612"/>
      <c r="HA3612"/>
      <c r="HB3612"/>
      <c r="HC3612"/>
      <c r="HD3612"/>
      <c r="HE3612"/>
    </row>
    <row r="3613" spans="4:213" s="25" customFormat="1" x14ac:dyDescent="0.25">
      <c r="D3613" s="19"/>
      <c r="E3613" s="19"/>
      <c r="F3613" s="20"/>
      <c r="G3613" s="20"/>
      <c r="H3613" s="20"/>
      <c r="I3613" s="20"/>
      <c r="J3613" s="21"/>
      <c r="K3613" s="21"/>
      <c r="L3613" s="20"/>
      <c r="M3613" s="20"/>
      <c r="N3613" s="22"/>
      <c r="O3613" s="22"/>
      <c r="P3613" s="22"/>
      <c r="Q3613" s="22"/>
      <c r="R3613" s="19"/>
      <c r="S3613" s="19"/>
      <c r="T3613" s="19"/>
      <c r="U3613" s="20"/>
      <c r="V3613" s="20"/>
      <c r="W3613" s="20"/>
      <c r="X3613" s="27"/>
      <c r="Y3613" s="253"/>
      <c r="Z3613" s="30"/>
      <c r="AA3613" s="30"/>
      <c r="AB3613" s="31"/>
      <c r="AC3613" s="31"/>
      <c r="AD3613" s="31"/>
      <c r="AE3613" s="31"/>
      <c r="AF3613" s="31"/>
      <c r="AG3613" s="241"/>
      <c r="AH3613" s="31"/>
      <c r="AI3613" s="31"/>
      <c r="AJ3613" s="31"/>
      <c r="AK3613" s="31"/>
      <c r="AL3613" s="120"/>
      <c r="AQ3613" s="26"/>
      <c r="AW3613" s="19"/>
      <c r="AX3613" s="19"/>
      <c r="AY3613" s="19"/>
      <c r="AZ3613" s="19"/>
      <c r="BA3613" s="19"/>
      <c r="BB3613" s="19"/>
      <c r="BC3613" s="1"/>
      <c r="BD3613"/>
      <c r="BE3613"/>
      <c r="BF3613" s="1"/>
      <c r="BG3613"/>
      <c r="BH3613"/>
      <c r="BI3613"/>
      <c r="BJ3613" s="1"/>
      <c r="BK3613" s="1"/>
      <c r="BL3613"/>
      <c r="BM3613" s="1"/>
      <c r="BN3613" s="1"/>
      <c r="BO3613" s="1"/>
      <c r="BP3613" s="1"/>
      <c r="BQ3613" s="1"/>
      <c r="BR3613" s="1"/>
      <c r="BS3613" s="1"/>
      <c r="BT3613" s="22"/>
      <c r="BU3613" s="1"/>
      <c r="BV3613" s="1"/>
      <c r="BW3613" s="1"/>
      <c r="BX3613" s="1"/>
      <c r="BY3613" s="1"/>
      <c r="BZ3613" s="1"/>
      <c r="CA3613" s="1"/>
      <c r="CB3613" s="1"/>
      <c r="CC3613" s="1"/>
      <c r="CD3613" s="1"/>
      <c r="CE3613" s="1"/>
      <c r="CF3613" s="1"/>
      <c r="CG3613" s="1"/>
      <c r="CH3613" s="1"/>
      <c r="CI3613" s="1"/>
      <c r="CJ3613" s="1"/>
      <c r="CK3613" s="1"/>
      <c r="CL3613" s="1"/>
      <c r="CM3613" s="1"/>
      <c r="CN3613" s="1"/>
      <c r="CO3613" s="1"/>
      <c r="CP3613" s="1"/>
      <c r="CQ3613" s="1"/>
      <c r="CR3613" s="1"/>
      <c r="CS3613" s="1"/>
      <c r="CT3613" s="1"/>
      <c r="CU3613" s="1"/>
      <c r="CV3613" s="1"/>
      <c r="CW3613" s="1"/>
      <c r="CX3613" s="1"/>
      <c r="CY3613" s="1"/>
      <c r="CZ3613" s="1"/>
      <c r="DA3613" s="1"/>
      <c r="DB3613" s="1"/>
      <c r="DC3613" s="1"/>
      <c r="DD3613" s="1"/>
      <c r="DE3613" s="1"/>
      <c r="DF3613" s="1"/>
      <c r="DG3613" s="1"/>
      <c r="DH3613" s="1"/>
      <c r="DI3613" s="1"/>
      <c r="DJ3613" s="1"/>
      <c r="DK3613" s="1"/>
      <c r="DL3613" s="1"/>
      <c r="DM3613" s="1"/>
      <c r="DN3613" s="1"/>
      <c r="DO3613" s="1"/>
      <c r="DP3613" s="1"/>
      <c r="DQ3613" s="1"/>
      <c r="DR3613" s="1"/>
      <c r="DS3613" s="1"/>
      <c r="DT3613" s="1"/>
      <c r="DU3613" s="1"/>
      <c r="DV3613" s="1"/>
      <c r="DW3613" s="1"/>
      <c r="DX3613" s="1"/>
      <c r="DY3613" s="1"/>
      <c r="DZ3613" s="1"/>
      <c r="EA3613" s="1"/>
      <c r="EB3613" s="1"/>
      <c r="EC3613" s="1"/>
      <c r="ED3613" s="1"/>
      <c r="EE3613" s="1"/>
      <c r="EF3613" s="1"/>
      <c r="EG3613" s="1"/>
      <c r="EH3613" s="1"/>
      <c r="EI3613" s="1"/>
      <c r="EJ3613" s="1"/>
      <c r="EK3613" s="1"/>
      <c r="EL3613" s="1"/>
      <c r="EM3613" s="1"/>
      <c r="EN3613" s="1"/>
      <c r="EO3613" s="1"/>
      <c r="EP3613" s="1"/>
      <c r="EQ3613" s="1"/>
      <c r="ER3613" s="1"/>
      <c r="ES3613" s="1"/>
      <c r="ET3613" s="1"/>
      <c r="EU3613" s="1"/>
      <c r="EV3613" s="1"/>
      <c r="EW3613" s="1"/>
      <c r="EX3613" s="1"/>
      <c r="EY3613" s="1"/>
      <c r="EZ3613" s="1"/>
      <c r="FA3613" s="1"/>
      <c r="FB3613" s="1"/>
      <c r="FC3613" s="1"/>
      <c r="FD3613" s="1"/>
      <c r="FE3613" s="1"/>
      <c r="FF3613" s="1"/>
      <c r="FG3613" s="1"/>
      <c r="FH3613" s="1"/>
      <c r="FI3613" s="1"/>
      <c r="FJ3613" s="1"/>
      <c r="FK3613" s="1"/>
      <c r="FL3613" s="1"/>
      <c r="FM3613" s="1"/>
      <c r="FN3613" s="1"/>
      <c r="FO3613" s="1"/>
      <c r="FP3613" s="1"/>
      <c r="FQ3613" s="1"/>
      <c r="FR3613" s="1"/>
      <c r="FS3613" s="1"/>
      <c r="FT3613" s="1"/>
      <c r="FU3613" s="1"/>
      <c r="FV3613" s="1"/>
      <c r="FW3613" s="1"/>
      <c r="FX3613" s="1"/>
      <c r="FY3613" s="1"/>
      <c r="FZ3613" s="1"/>
      <c r="GA3613" s="1"/>
      <c r="GB3613" s="1"/>
      <c r="GC3613" s="1"/>
      <c r="GD3613" s="1"/>
      <c r="GE3613" s="1"/>
      <c r="GF3613" s="1"/>
      <c r="GG3613" s="1"/>
      <c r="GH3613" s="1"/>
      <c r="GI3613" s="1"/>
      <c r="GJ3613" s="1"/>
      <c r="GK3613"/>
      <c r="GL3613"/>
      <c r="GM3613"/>
      <c r="GN3613"/>
      <c r="GO3613"/>
      <c r="GP3613"/>
      <c r="GQ3613"/>
      <c r="GR3613"/>
      <c r="GS3613"/>
      <c r="GT3613"/>
      <c r="GU3613"/>
      <c r="GV3613"/>
      <c r="GW3613"/>
      <c r="GX3613"/>
      <c r="GY3613"/>
      <c r="GZ3613"/>
      <c r="HA3613"/>
      <c r="HB3613"/>
      <c r="HC3613"/>
      <c r="HD3613"/>
      <c r="HE3613"/>
    </row>
    <row r="3614" spans="4:213" s="25" customFormat="1" x14ac:dyDescent="0.25">
      <c r="D3614" s="19"/>
      <c r="E3614" s="19"/>
      <c r="F3614" s="20"/>
      <c r="G3614" s="20"/>
      <c r="H3614" s="20"/>
      <c r="I3614" s="20"/>
      <c r="J3614" s="21"/>
      <c r="K3614" s="21"/>
      <c r="L3614" s="20"/>
      <c r="M3614" s="20"/>
      <c r="N3614" s="22"/>
      <c r="O3614" s="22"/>
      <c r="P3614" s="22"/>
      <c r="Q3614" s="22"/>
      <c r="R3614" s="19"/>
      <c r="S3614" s="19"/>
      <c r="T3614" s="19"/>
      <c r="U3614" s="20"/>
      <c r="V3614" s="20"/>
      <c r="W3614" s="20"/>
      <c r="X3614" s="27"/>
      <c r="Y3614" s="253"/>
      <c r="Z3614" s="30"/>
      <c r="AA3614" s="30"/>
      <c r="AB3614" s="31"/>
      <c r="AC3614" s="31"/>
      <c r="AD3614" s="31"/>
      <c r="AE3614" s="31"/>
      <c r="AF3614" s="31"/>
      <c r="AG3614" s="241"/>
      <c r="AH3614" s="31"/>
      <c r="AI3614" s="31"/>
      <c r="AJ3614" s="31"/>
      <c r="AK3614" s="31"/>
      <c r="AL3614" s="120"/>
      <c r="AQ3614" s="26"/>
      <c r="AW3614" s="19"/>
      <c r="AX3614" s="19"/>
      <c r="AY3614" s="19"/>
      <c r="AZ3614" s="19"/>
      <c r="BA3614" s="19"/>
      <c r="BB3614" s="19"/>
      <c r="BC3614" s="1"/>
      <c r="BD3614"/>
      <c r="BE3614"/>
      <c r="BF3614" s="1"/>
      <c r="BG3614"/>
      <c r="BH3614"/>
      <c r="BI3614"/>
      <c r="BJ3614" s="1"/>
      <c r="BK3614" s="1"/>
      <c r="BL3614"/>
      <c r="BM3614" s="1"/>
      <c r="BN3614" s="1"/>
      <c r="BO3614" s="1"/>
      <c r="BP3614" s="1"/>
      <c r="BQ3614" s="1"/>
      <c r="BR3614" s="1"/>
      <c r="BS3614" s="1"/>
      <c r="BT3614" s="22"/>
      <c r="BU3614" s="1"/>
      <c r="BV3614" s="1"/>
      <c r="BW3614" s="1"/>
      <c r="BX3614" s="1"/>
      <c r="BY3614" s="1"/>
      <c r="BZ3614" s="1"/>
      <c r="CA3614" s="1"/>
      <c r="CB3614" s="1"/>
      <c r="CC3614" s="1"/>
      <c r="CD3614" s="1"/>
      <c r="CE3614" s="1"/>
      <c r="CF3614" s="1"/>
      <c r="CG3614" s="1"/>
      <c r="CH3614" s="1"/>
      <c r="CI3614" s="1"/>
      <c r="CJ3614" s="1"/>
      <c r="CK3614" s="1"/>
      <c r="CL3614" s="1"/>
      <c r="CM3614" s="1"/>
      <c r="CN3614" s="1"/>
      <c r="CO3614" s="1"/>
      <c r="CP3614" s="1"/>
      <c r="CQ3614" s="1"/>
      <c r="CR3614" s="1"/>
      <c r="CS3614" s="1"/>
      <c r="CT3614" s="1"/>
      <c r="CU3614" s="1"/>
      <c r="CV3614" s="1"/>
      <c r="CW3614" s="1"/>
      <c r="CX3614" s="1"/>
      <c r="CY3614" s="1"/>
      <c r="CZ3614" s="1"/>
      <c r="DA3614" s="1"/>
      <c r="DB3614" s="1"/>
      <c r="DC3614" s="1"/>
      <c r="DD3614" s="1"/>
      <c r="DE3614" s="1"/>
      <c r="DF3614" s="1"/>
      <c r="DG3614" s="1"/>
      <c r="DH3614" s="1"/>
      <c r="DI3614" s="1"/>
      <c r="DJ3614" s="1"/>
      <c r="DK3614" s="1"/>
      <c r="DL3614" s="1"/>
      <c r="DM3614" s="1"/>
      <c r="DN3614" s="1"/>
      <c r="DO3614" s="1"/>
      <c r="DP3614" s="1"/>
      <c r="DQ3614" s="1"/>
      <c r="DR3614" s="1"/>
      <c r="DS3614" s="1"/>
      <c r="DT3614" s="1"/>
      <c r="DU3614" s="1"/>
      <c r="DV3614" s="1"/>
      <c r="DW3614" s="1"/>
      <c r="DX3614" s="1"/>
      <c r="DY3614" s="1"/>
      <c r="DZ3614" s="1"/>
      <c r="EA3614" s="1"/>
      <c r="EB3614" s="1"/>
      <c r="EC3614" s="1"/>
      <c r="ED3614" s="1"/>
      <c r="EE3614" s="1"/>
      <c r="EF3614" s="1"/>
      <c r="EG3614" s="1"/>
      <c r="EH3614" s="1"/>
      <c r="EI3614" s="1"/>
      <c r="EJ3614" s="1"/>
      <c r="EK3614" s="1"/>
      <c r="EL3614" s="1"/>
      <c r="EM3614" s="1"/>
      <c r="EN3614" s="1"/>
      <c r="EO3614" s="1"/>
      <c r="EP3614" s="1"/>
      <c r="EQ3614" s="1"/>
      <c r="ER3614" s="1"/>
      <c r="ES3614" s="1"/>
      <c r="ET3614" s="1"/>
      <c r="EU3614" s="1"/>
      <c r="EV3614" s="1"/>
      <c r="EW3614" s="1"/>
      <c r="EX3614" s="1"/>
      <c r="EY3614" s="1"/>
      <c r="EZ3614" s="1"/>
      <c r="FA3614" s="1"/>
      <c r="FB3614" s="1"/>
      <c r="FC3614" s="1"/>
      <c r="FD3614" s="1"/>
      <c r="FE3614" s="1"/>
      <c r="FF3614" s="1"/>
      <c r="FG3614" s="1"/>
      <c r="FH3614" s="1"/>
      <c r="FI3614" s="1"/>
      <c r="FJ3614" s="1"/>
      <c r="FK3614" s="1"/>
      <c r="FL3614" s="1"/>
      <c r="FM3614" s="1"/>
      <c r="FN3614" s="1"/>
      <c r="FO3614" s="1"/>
      <c r="FP3614" s="1"/>
      <c r="FQ3614" s="1"/>
      <c r="FR3614" s="1"/>
      <c r="FS3614" s="1"/>
      <c r="FT3614" s="1"/>
      <c r="FU3614" s="1"/>
      <c r="FV3614" s="1"/>
      <c r="FW3614" s="1"/>
      <c r="FX3614" s="1"/>
      <c r="FY3614" s="1"/>
      <c r="FZ3614" s="1"/>
      <c r="GA3614" s="1"/>
      <c r="GB3614" s="1"/>
      <c r="GC3614" s="1"/>
      <c r="GD3614" s="1"/>
      <c r="GE3614" s="1"/>
      <c r="GF3614" s="1"/>
      <c r="GG3614" s="1"/>
      <c r="GH3614" s="1"/>
      <c r="GI3614" s="1"/>
      <c r="GJ3614" s="1"/>
      <c r="GK3614"/>
      <c r="GL3614"/>
      <c r="GM3614"/>
      <c r="GN3614"/>
      <c r="GO3614"/>
      <c r="GP3614"/>
      <c r="GQ3614"/>
      <c r="GR3614"/>
      <c r="GS3614"/>
      <c r="GT3614"/>
      <c r="GU3614"/>
      <c r="GV3614"/>
      <c r="GW3614"/>
      <c r="GX3614"/>
      <c r="GY3614"/>
      <c r="GZ3614"/>
      <c r="HA3614"/>
      <c r="HB3614"/>
      <c r="HC3614"/>
      <c r="HD3614"/>
      <c r="HE3614"/>
    </row>
    <row r="3615" spans="4:213" s="25" customFormat="1" x14ac:dyDescent="0.25">
      <c r="D3615" s="19"/>
      <c r="E3615" s="19"/>
      <c r="F3615" s="20"/>
      <c r="G3615" s="20"/>
      <c r="H3615" s="20"/>
      <c r="I3615" s="20"/>
      <c r="J3615" s="21"/>
      <c r="K3615" s="21"/>
      <c r="L3615" s="20"/>
      <c r="M3615" s="20"/>
      <c r="N3615" s="22"/>
      <c r="O3615" s="22"/>
      <c r="P3615" s="22"/>
      <c r="Q3615" s="22"/>
      <c r="R3615" s="19"/>
      <c r="S3615" s="19"/>
      <c r="T3615" s="19"/>
      <c r="U3615" s="20"/>
      <c r="V3615" s="20"/>
      <c r="W3615" s="20"/>
      <c r="X3615" s="27"/>
      <c r="Y3615" s="253"/>
      <c r="Z3615" s="30"/>
      <c r="AA3615" s="30"/>
      <c r="AB3615" s="31"/>
      <c r="AC3615" s="31"/>
      <c r="AD3615" s="31"/>
      <c r="AE3615" s="31"/>
      <c r="AF3615" s="31"/>
      <c r="AG3615" s="241"/>
      <c r="AH3615" s="31"/>
      <c r="AI3615" s="31"/>
      <c r="AJ3615" s="31"/>
      <c r="AK3615" s="31"/>
      <c r="AL3615" s="120"/>
      <c r="AQ3615" s="26"/>
      <c r="AW3615" s="19"/>
      <c r="AX3615" s="19"/>
      <c r="AY3615" s="19"/>
      <c r="AZ3615" s="19"/>
      <c r="BA3615" s="19"/>
      <c r="BB3615" s="19"/>
      <c r="BC3615" s="1"/>
      <c r="BD3615"/>
      <c r="BE3615"/>
      <c r="BF3615" s="1"/>
      <c r="BG3615"/>
      <c r="BH3615"/>
      <c r="BI3615"/>
      <c r="BJ3615" s="1"/>
      <c r="BK3615" s="1"/>
      <c r="BL3615"/>
      <c r="BM3615" s="1"/>
      <c r="BN3615" s="1"/>
      <c r="BO3615" s="1"/>
      <c r="BP3615" s="1"/>
      <c r="BQ3615" s="1"/>
      <c r="BR3615" s="1"/>
      <c r="BS3615" s="1"/>
      <c r="BT3615" s="22"/>
      <c r="BU3615" s="1"/>
      <c r="BV3615" s="1"/>
      <c r="BW3615" s="1"/>
      <c r="BX3615" s="1"/>
      <c r="BY3615" s="1"/>
      <c r="BZ3615" s="1"/>
      <c r="CA3615" s="1"/>
      <c r="CB3615" s="1"/>
      <c r="CC3615" s="1"/>
      <c r="CD3615" s="1"/>
      <c r="CE3615" s="1"/>
      <c r="CF3615" s="1"/>
      <c r="CG3615" s="1"/>
      <c r="CH3615" s="1"/>
      <c r="CI3615" s="1"/>
      <c r="CJ3615" s="1"/>
      <c r="CK3615" s="1"/>
      <c r="CL3615" s="1"/>
      <c r="CM3615" s="1"/>
      <c r="CN3615" s="1"/>
      <c r="CO3615" s="1"/>
      <c r="CP3615" s="1"/>
      <c r="CQ3615" s="1"/>
      <c r="CR3615" s="1"/>
      <c r="CS3615" s="1"/>
      <c r="CT3615" s="1"/>
      <c r="CU3615" s="1"/>
      <c r="CV3615" s="1"/>
      <c r="CW3615" s="1"/>
      <c r="CX3615" s="1"/>
      <c r="CY3615" s="1"/>
      <c r="CZ3615" s="1"/>
      <c r="DA3615" s="1"/>
      <c r="DB3615" s="1"/>
      <c r="DC3615" s="1"/>
      <c r="DD3615" s="1"/>
      <c r="DE3615" s="1"/>
      <c r="DF3615" s="1"/>
      <c r="DG3615" s="1"/>
      <c r="DH3615" s="1"/>
      <c r="DI3615" s="1"/>
      <c r="DJ3615" s="1"/>
      <c r="DK3615" s="1"/>
      <c r="DL3615" s="1"/>
      <c r="DM3615" s="1"/>
      <c r="DN3615" s="1"/>
      <c r="DO3615" s="1"/>
      <c r="DP3615" s="1"/>
      <c r="DQ3615" s="1"/>
      <c r="DR3615" s="1"/>
      <c r="DS3615" s="1"/>
      <c r="DT3615" s="1"/>
      <c r="DU3615" s="1"/>
      <c r="DV3615" s="1"/>
      <c r="DW3615" s="1"/>
      <c r="DX3615" s="1"/>
      <c r="DY3615" s="1"/>
      <c r="DZ3615" s="1"/>
      <c r="EA3615" s="1"/>
      <c r="EB3615" s="1"/>
      <c r="EC3615" s="1"/>
      <c r="ED3615" s="1"/>
      <c r="EE3615" s="1"/>
      <c r="EF3615" s="1"/>
      <c r="EG3615" s="1"/>
      <c r="EH3615" s="1"/>
      <c r="EI3615" s="1"/>
      <c r="EJ3615" s="1"/>
      <c r="EK3615" s="1"/>
      <c r="EL3615" s="1"/>
      <c r="EM3615" s="1"/>
      <c r="EN3615" s="1"/>
      <c r="EO3615" s="1"/>
      <c r="EP3615" s="1"/>
      <c r="EQ3615" s="1"/>
      <c r="ER3615" s="1"/>
      <c r="ES3615" s="1"/>
      <c r="ET3615" s="1"/>
      <c r="EU3615" s="1"/>
      <c r="EV3615" s="1"/>
      <c r="EW3615" s="1"/>
      <c r="EX3615" s="1"/>
      <c r="EY3615" s="1"/>
      <c r="EZ3615" s="1"/>
      <c r="FA3615" s="1"/>
      <c r="FB3615" s="1"/>
      <c r="FC3615" s="1"/>
      <c r="FD3615" s="1"/>
      <c r="FE3615" s="1"/>
      <c r="FF3615" s="1"/>
      <c r="FG3615" s="1"/>
      <c r="FH3615" s="1"/>
      <c r="FI3615" s="1"/>
      <c r="FJ3615" s="1"/>
      <c r="FK3615" s="1"/>
      <c r="FL3615" s="1"/>
      <c r="FM3615" s="1"/>
      <c r="FN3615" s="1"/>
      <c r="FO3615" s="1"/>
      <c r="FP3615" s="1"/>
      <c r="FQ3615" s="1"/>
      <c r="FR3615" s="1"/>
      <c r="FS3615" s="1"/>
      <c r="FT3615" s="1"/>
      <c r="FU3615" s="1"/>
      <c r="FV3615" s="1"/>
      <c r="FW3615" s="1"/>
      <c r="FX3615" s="1"/>
      <c r="FY3615" s="1"/>
      <c r="FZ3615" s="1"/>
      <c r="GA3615" s="1"/>
      <c r="GB3615" s="1"/>
      <c r="GC3615" s="1"/>
      <c r="GD3615" s="1"/>
      <c r="GE3615" s="1"/>
      <c r="GF3615" s="1"/>
      <c r="GG3615" s="1"/>
      <c r="GH3615" s="1"/>
      <c r="GI3615" s="1"/>
      <c r="GJ3615" s="1"/>
      <c r="GK3615"/>
      <c r="GL3615"/>
      <c r="GM3615"/>
      <c r="GN3615"/>
      <c r="GO3615"/>
      <c r="GP3615"/>
      <c r="GQ3615"/>
      <c r="GR3615"/>
      <c r="GS3615"/>
      <c r="GT3615"/>
      <c r="GU3615"/>
      <c r="GV3615"/>
      <c r="GW3615"/>
      <c r="GX3615"/>
      <c r="GY3615"/>
      <c r="GZ3615"/>
      <c r="HA3615"/>
      <c r="HB3615"/>
      <c r="HC3615"/>
      <c r="HD3615"/>
      <c r="HE3615"/>
    </row>
    <row r="3616" spans="4:213" s="25" customFormat="1" x14ac:dyDescent="0.25">
      <c r="D3616" s="19"/>
      <c r="E3616" s="19"/>
      <c r="F3616" s="20"/>
      <c r="G3616" s="20"/>
      <c r="H3616" s="20"/>
      <c r="I3616" s="20"/>
      <c r="J3616" s="21"/>
      <c r="K3616" s="21"/>
      <c r="L3616" s="20"/>
      <c r="M3616" s="20"/>
      <c r="N3616" s="22"/>
      <c r="O3616" s="22"/>
      <c r="P3616" s="22"/>
      <c r="Q3616" s="22"/>
      <c r="R3616" s="19"/>
      <c r="S3616" s="19"/>
      <c r="T3616" s="19"/>
      <c r="U3616" s="20"/>
      <c r="V3616" s="20"/>
      <c r="W3616" s="20"/>
      <c r="X3616" s="27"/>
      <c r="Y3616" s="253"/>
      <c r="Z3616" s="30"/>
      <c r="AA3616" s="30"/>
      <c r="AB3616" s="31"/>
      <c r="AC3616" s="31"/>
      <c r="AD3616" s="31"/>
      <c r="AE3616" s="31"/>
      <c r="AF3616" s="31"/>
      <c r="AG3616" s="241"/>
      <c r="AH3616" s="31"/>
      <c r="AI3616" s="31"/>
      <c r="AJ3616" s="31"/>
      <c r="AK3616" s="31"/>
      <c r="AL3616" s="120"/>
      <c r="AQ3616" s="26"/>
      <c r="AW3616" s="19"/>
      <c r="AX3616" s="19"/>
      <c r="AY3616" s="19"/>
      <c r="AZ3616" s="19"/>
      <c r="BA3616" s="19"/>
      <c r="BB3616" s="19"/>
      <c r="BC3616" s="1"/>
      <c r="BD3616"/>
      <c r="BE3616"/>
      <c r="BF3616" s="1"/>
      <c r="BG3616"/>
      <c r="BH3616"/>
      <c r="BI3616"/>
      <c r="BJ3616" s="1"/>
      <c r="BK3616" s="1"/>
      <c r="BL3616"/>
      <c r="BM3616" s="1"/>
      <c r="BN3616" s="1"/>
      <c r="BO3616" s="1"/>
      <c r="BP3616" s="1"/>
      <c r="BQ3616" s="1"/>
      <c r="BR3616" s="1"/>
      <c r="BS3616" s="1"/>
      <c r="BT3616" s="22"/>
      <c r="BU3616" s="1"/>
      <c r="BV3616" s="1"/>
      <c r="BW3616" s="1"/>
      <c r="BX3616" s="1"/>
      <c r="BY3616" s="1"/>
      <c r="BZ3616" s="1"/>
      <c r="CA3616" s="1"/>
      <c r="CB3616" s="1"/>
      <c r="CC3616" s="1"/>
      <c r="CD3616" s="1"/>
      <c r="CE3616" s="1"/>
      <c r="CF3616" s="1"/>
      <c r="CG3616" s="1"/>
      <c r="CH3616" s="1"/>
      <c r="CI3616" s="1"/>
      <c r="CJ3616" s="1"/>
      <c r="CK3616" s="1"/>
      <c r="CL3616" s="1"/>
      <c r="CM3616" s="1"/>
      <c r="CN3616" s="1"/>
      <c r="CO3616" s="1"/>
      <c r="CP3616" s="1"/>
      <c r="CQ3616" s="1"/>
      <c r="CR3616" s="1"/>
      <c r="CS3616" s="1"/>
      <c r="CT3616" s="1"/>
      <c r="CU3616" s="1"/>
      <c r="CV3616" s="1"/>
      <c r="CW3616" s="1"/>
      <c r="CX3616" s="1"/>
      <c r="CY3616" s="1"/>
      <c r="CZ3616" s="1"/>
      <c r="DA3616" s="1"/>
      <c r="DB3616" s="1"/>
      <c r="DC3616" s="1"/>
      <c r="DD3616" s="1"/>
      <c r="DE3616" s="1"/>
      <c r="DF3616" s="1"/>
      <c r="DG3616" s="1"/>
      <c r="DH3616" s="1"/>
      <c r="DI3616" s="1"/>
      <c r="DJ3616" s="1"/>
      <c r="DK3616" s="1"/>
      <c r="DL3616" s="1"/>
      <c r="DM3616" s="1"/>
      <c r="DN3616" s="1"/>
      <c r="DO3616" s="1"/>
      <c r="DP3616" s="1"/>
      <c r="DQ3616" s="1"/>
      <c r="DR3616" s="1"/>
      <c r="DS3616" s="1"/>
      <c r="DT3616" s="1"/>
      <c r="DU3616" s="1"/>
      <c r="DV3616" s="1"/>
      <c r="DW3616" s="1"/>
      <c r="DX3616" s="1"/>
      <c r="DY3616" s="1"/>
      <c r="DZ3616" s="1"/>
      <c r="EA3616" s="1"/>
      <c r="EB3616" s="1"/>
      <c r="EC3616" s="1"/>
      <c r="ED3616" s="1"/>
      <c r="EE3616" s="1"/>
      <c r="EF3616" s="1"/>
      <c r="EG3616" s="1"/>
      <c r="EH3616" s="1"/>
      <c r="EI3616" s="1"/>
      <c r="EJ3616" s="1"/>
      <c r="EK3616" s="1"/>
      <c r="EL3616" s="1"/>
      <c r="EM3616" s="1"/>
      <c r="EN3616" s="1"/>
      <c r="EO3616" s="1"/>
      <c r="EP3616" s="1"/>
      <c r="EQ3616" s="1"/>
      <c r="ER3616" s="1"/>
      <c r="ES3616" s="1"/>
      <c r="ET3616" s="1"/>
      <c r="EU3616" s="1"/>
      <c r="EV3616" s="1"/>
      <c r="EW3616" s="1"/>
      <c r="EX3616" s="1"/>
      <c r="EY3616" s="1"/>
      <c r="EZ3616" s="1"/>
      <c r="FA3616" s="1"/>
      <c r="FB3616" s="1"/>
      <c r="FC3616" s="1"/>
      <c r="FD3616" s="1"/>
      <c r="FE3616" s="1"/>
      <c r="FF3616" s="1"/>
      <c r="FG3616" s="1"/>
      <c r="FH3616" s="1"/>
      <c r="FI3616" s="1"/>
      <c r="FJ3616" s="1"/>
      <c r="FK3616" s="1"/>
      <c r="FL3616" s="1"/>
      <c r="FM3616" s="1"/>
      <c r="FN3616" s="1"/>
      <c r="FO3616" s="1"/>
      <c r="FP3616" s="1"/>
      <c r="FQ3616" s="1"/>
      <c r="FR3616" s="1"/>
      <c r="FS3616" s="1"/>
      <c r="FT3616" s="1"/>
      <c r="FU3616" s="1"/>
      <c r="FV3616" s="1"/>
      <c r="FW3616" s="1"/>
      <c r="FX3616" s="1"/>
      <c r="FY3616" s="1"/>
      <c r="FZ3616" s="1"/>
      <c r="GA3616" s="1"/>
      <c r="GB3616" s="1"/>
      <c r="GC3616" s="1"/>
      <c r="GD3616" s="1"/>
      <c r="GE3616" s="1"/>
      <c r="GF3616" s="1"/>
      <c r="GG3616" s="1"/>
      <c r="GH3616" s="1"/>
      <c r="GI3616" s="1"/>
      <c r="GJ3616" s="1"/>
      <c r="GK3616"/>
      <c r="GL3616"/>
      <c r="GM3616"/>
      <c r="GN3616"/>
      <c r="GO3616"/>
      <c r="GP3616"/>
      <c r="GQ3616"/>
      <c r="GR3616"/>
      <c r="GS3616"/>
      <c r="GT3616"/>
      <c r="GU3616"/>
      <c r="GV3616"/>
      <c r="GW3616"/>
      <c r="GX3616"/>
      <c r="GY3616"/>
      <c r="GZ3616"/>
      <c r="HA3616"/>
      <c r="HB3616"/>
      <c r="HC3616"/>
      <c r="HD3616"/>
      <c r="HE3616"/>
    </row>
    <row r="3617" spans="4:213" s="25" customFormat="1" x14ac:dyDescent="0.25">
      <c r="D3617" s="19"/>
      <c r="E3617" s="19"/>
      <c r="F3617" s="20"/>
      <c r="G3617" s="20"/>
      <c r="H3617" s="20"/>
      <c r="I3617" s="20"/>
      <c r="J3617" s="21"/>
      <c r="K3617" s="21"/>
      <c r="L3617" s="20"/>
      <c r="M3617" s="20"/>
      <c r="N3617" s="22"/>
      <c r="O3617" s="22"/>
      <c r="P3617" s="22"/>
      <c r="Q3617" s="22"/>
      <c r="R3617" s="19"/>
      <c r="S3617" s="19"/>
      <c r="T3617" s="19"/>
      <c r="U3617" s="20"/>
      <c r="V3617" s="20"/>
      <c r="W3617" s="20"/>
      <c r="X3617" s="27"/>
      <c r="Y3617" s="253"/>
      <c r="Z3617" s="30"/>
      <c r="AA3617" s="30"/>
      <c r="AB3617" s="31"/>
      <c r="AC3617" s="31"/>
      <c r="AD3617" s="31"/>
      <c r="AE3617" s="31"/>
      <c r="AF3617" s="31"/>
      <c r="AG3617" s="241"/>
      <c r="AH3617" s="31"/>
      <c r="AI3617" s="31"/>
      <c r="AJ3617" s="31"/>
      <c r="AK3617" s="31"/>
      <c r="AL3617" s="120"/>
      <c r="AQ3617" s="26"/>
      <c r="AW3617" s="19"/>
      <c r="AX3617" s="19"/>
      <c r="AY3617" s="19"/>
      <c r="AZ3617" s="19"/>
      <c r="BA3617" s="19"/>
      <c r="BB3617" s="19"/>
      <c r="BC3617" s="1"/>
      <c r="BD3617"/>
      <c r="BE3617"/>
      <c r="BF3617" s="1"/>
      <c r="BG3617"/>
      <c r="BH3617"/>
      <c r="BI3617"/>
      <c r="BJ3617" s="1"/>
      <c r="BK3617" s="1"/>
      <c r="BL3617"/>
      <c r="BM3617" s="1"/>
      <c r="BN3617" s="1"/>
      <c r="BO3617" s="1"/>
      <c r="BP3617" s="1"/>
      <c r="BQ3617" s="1"/>
      <c r="BR3617" s="1"/>
      <c r="BS3617" s="1"/>
      <c r="BT3617" s="22"/>
      <c r="BU3617" s="1"/>
      <c r="BV3617" s="1"/>
      <c r="BW3617" s="1"/>
      <c r="BX3617" s="1"/>
      <c r="BY3617" s="1"/>
      <c r="BZ3617" s="1"/>
      <c r="CA3617" s="1"/>
      <c r="CB3617" s="1"/>
      <c r="CC3617" s="1"/>
      <c r="CD3617" s="1"/>
      <c r="CE3617" s="1"/>
      <c r="CF3617" s="1"/>
      <c r="CG3617" s="1"/>
      <c r="CH3617" s="1"/>
      <c r="CI3617" s="1"/>
      <c r="CJ3617" s="1"/>
      <c r="CK3617" s="1"/>
      <c r="CL3617" s="1"/>
      <c r="CM3617" s="1"/>
      <c r="CN3617" s="1"/>
      <c r="CO3617" s="1"/>
      <c r="CP3617" s="1"/>
      <c r="CQ3617" s="1"/>
      <c r="CR3617" s="1"/>
      <c r="CS3617" s="1"/>
      <c r="CT3617" s="1"/>
      <c r="CU3617" s="1"/>
      <c r="CV3617" s="1"/>
      <c r="CW3617" s="1"/>
      <c r="CX3617" s="1"/>
      <c r="CY3617" s="1"/>
      <c r="CZ3617" s="1"/>
      <c r="DA3617" s="1"/>
      <c r="DB3617" s="1"/>
      <c r="DC3617" s="1"/>
      <c r="DD3617" s="1"/>
      <c r="DE3617" s="1"/>
      <c r="DF3617" s="1"/>
      <c r="DG3617" s="1"/>
      <c r="DH3617" s="1"/>
      <c r="DI3617" s="1"/>
      <c r="DJ3617" s="1"/>
      <c r="DK3617" s="1"/>
      <c r="DL3617" s="1"/>
      <c r="DM3617" s="1"/>
      <c r="DN3617" s="1"/>
      <c r="DO3617" s="1"/>
      <c r="DP3617" s="1"/>
      <c r="DQ3617" s="1"/>
      <c r="DR3617" s="1"/>
      <c r="DS3617" s="1"/>
      <c r="DT3617" s="1"/>
      <c r="DU3617" s="1"/>
      <c r="DV3617" s="1"/>
      <c r="DW3617" s="1"/>
      <c r="DX3617" s="1"/>
      <c r="DY3617" s="1"/>
      <c r="DZ3617" s="1"/>
      <c r="EA3617" s="1"/>
      <c r="EB3617" s="1"/>
      <c r="EC3617" s="1"/>
      <c r="ED3617" s="1"/>
      <c r="EE3617" s="1"/>
      <c r="EF3617" s="1"/>
      <c r="EG3617" s="1"/>
      <c r="EH3617" s="1"/>
      <c r="EI3617" s="1"/>
      <c r="EJ3617" s="1"/>
      <c r="EK3617" s="1"/>
      <c r="EL3617" s="1"/>
      <c r="EM3617" s="1"/>
      <c r="EN3617" s="1"/>
      <c r="EO3617" s="1"/>
      <c r="EP3617" s="1"/>
      <c r="EQ3617" s="1"/>
      <c r="ER3617" s="1"/>
      <c r="ES3617" s="1"/>
      <c r="ET3617" s="1"/>
      <c r="EU3617" s="1"/>
      <c r="EV3617" s="1"/>
      <c r="EW3617" s="1"/>
      <c r="EX3617" s="1"/>
      <c r="EY3617" s="1"/>
      <c r="EZ3617" s="1"/>
      <c r="FA3617" s="1"/>
      <c r="FB3617" s="1"/>
      <c r="FC3617" s="1"/>
      <c r="FD3617" s="1"/>
      <c r="FE3617" s="1"/>
      <c r="FF3617" s="1"/>
      <c r="FG3617" s="1"/>
      <c r="FH3617" s="1"/>
      <c r="FI3617" s="1"/>
      <c r="FJ3617" s="1"/>
      <c r="FK3617" s="1"/>
      <c r="FL3617" s="1"/>
      <c r="FM3617" s="1"/>
      <c r="FN3617" s="1"/>
      <c r="FO3617" s="1"/>
      <c r="FP3617" s="1"/>
      <c r="FQ3617" s="1"/>
      <c r="FR3617" s="1"/>
      <c r="FS3617" s="1"/>
      <c r="FT3617" s="1"/>
      <c r="FU3617" s="1"/>
      <c r="FV3617" s="1"/>
      <c r="FW3617" s="1"/>
      <c r="FX3617" s="1"/>
      <c r="FY3617" s="1"/>
      <c r="FZ3617" s="1"/>
      <c r="GA3617" s="1"/>
      <c r="GB3617" s="1"/>
      <c r="GC3617" s="1"/>
      <c r="GD3617" s="1"/>
      <c r="GE3617" s="1"/>
      <c r="GF3617" s="1"/>
      <c r="GG3617" s="1"/>
      <c r="GH3617" s="1"/>
      <c r="GI3617" s="1"/>
      <c r="GJ3617" s="1"/>
      <c r="GK3617"/>
      <c r="GL3617"/>
      <c r="GM3617"/>
      <c r="GN3617"/>
      <c r="GO3617"/>
      <c r="GP3617"/>
      <c r="GQ3617"/>
      <c r="GR3617"/>
      <c r="GS3617"/>
      <c r="GT3617"/>
      <c r="GU3617"/>
      <c r="GV3617"/>
      <c r="GW3617"/>
      <c r="GX3617"/>
      <c r="GY3617"/>
      <c r="GZ3617"/>
      <c r="HA3617"/>
      <c r="HB3617"/>
      <c r="HC3617"/>
      <c r="HD3617"/>
      <c r="HE3617"/>
    </row>
    <row r="3618" spans="4:213" s="25" customFormat="1" x14ac:dyDescent="0.25">
      <c r="D3618" s="19"/>
      <c r="E3618" s="19"/>
      <c r="F3618" s="20"/>
      <c r="G3618" s="20"/>
      <c r="H3618" s="20"/>
      <c r="I3618" s="20"/>
      <c r="J3618" s="21"/>
      <c r="K3618" s="21"/>
      <c r="L3618" s="20"/>
      <c r="M3618" s="20"/>
      <c r="N3618" s="22"/>
      <c r="O3618" s="22"/>
      <c r="P3618" s="22"/>
      <c r="Q3618" s="22"/>
      <c r="R3618" s="19"/>
      <c r="S3618" s="19"/>
      <c r="T3618" s="19"/>
      <c r="U3618" s="20"/>
      <c r="V3618" s="20"/>
      <c r="W3618" s="20"/>
      <c r="X3618" s="27"/>
      <c r="Y3618" s="253"/>
      <c r="Z3618" s="30"/>
      <c r="AA3618" s="30"/>
      <c r="AB3618" s="31"/>
      <c r="AC3618" s="31"/>
      <c r="AD3618" s="31"/>
      <c r="AE3618" s="31"/>
      <c r="AF3618" s="31"/>
      <c r="AG3618" s="241"/>
      <c r="AH3618" s="31"/>
      <c r="AI3618" s="31"/>
      <c r="AJ3618" s="31"/>
      <c r="AK3618" s="31"/>
      <c r="AL3618" s="120"/>
      <c r="AQ3618" s="26"/>
      <c r="AW3618" s="19"/>
      <c r="AX3618" s="19"/>
      <c r="AY3618" s="19"/>
      <c r="AZ3618" s="19"/>
      <c r="BA3618" s="19"/>
      <c r="BB3618" s="19"/>
      <c r="BC3618" s="1"/>
      <c r="BD3618"/>
      <c r="BE3618"/>
      <c r="BF3618" s="1"/>
      <c r="BG3618"/>
      <c r="BH3618"/>
      <c r="BI3618"/>
      <c r="BJ3618" s="1"/>
      <c r="BK3618" s="1"/>
      <c r="BL3618"/>
      <c r="BM3618" s="1"/>
      <c r="BN3618" s="1"/>
      <c r="BO3618" s="1"/>
      <c r="BP3618" s="1"/>
      <c r="BQ3618" s="1"/>
      <c r="BR3618" s="1"/>
      <c r="BS3618" s="1"/>
      <c r="BT3618" s="22"/>
      <c r="BU3618" s="1"/>
      <c r="BV3618" s="1"/>
      <c r="BW3618" s="1"/>
      <c r="BX3618" s="1"/>
      <c r="BY3618" s="1"/>
      <c r="BZ3618" s="1"/>
      <c r="CA3618" s="1"/>
      <c r="CB3618" s="1"/>
      <c r="CC3618" s="1"/>
      <c r="CD3618" s="1"/>
      <c r="CE3618" s="1"/>
      <c r="CF3618" s="1"/>
      <c r="CG3618" s="1"/>
      <c r="CH3618" s="1"/>
      <c r="CI3618" s="1"/>
      <c r="CJ3618" s="1"/>
      <c r="CK3618" s="1"/>
      <c r="CL3618" s="1"/>
      <c r="CM3618" s="1"/>
      <c r="CN3618" s="1"/>
      <c r="CO3618" s="1"/>
      <c r="CP3618" s="1"/>
      <c r="CQ3618" s="1"/>
      <c r="CR3618" s="1"/>
      <c r="CS3618" s="1"/>
      <c r="CT3618" s="1"/>
      <c r="CU3618" s="1"/>
      <c r="CV3618" s="1"/>
      <c r="CW3618" s="1"/>
      <c r="CX3618" s="1"/>
      <c r="CY3618" s="1"/>
      <c r="CZ3618" s="1"/>
      <c r="DA3618" s="1"/>
      <c r="DB3618" s="1"/>
      <c r="DC3618" s="1"/>
      <c r="DD3618" s="1"/>
      <c r="DE3618" s="1"/>
      <c r="DF3618" s="1"/>
      <c r="DG3618" s="1"/>
      <c r="DH3618" s="1"/>
      <c r="DI3618" s="1"/>
      <c r="DJ3618" s="1"/>
      <c r="DK3618" s="1"/>
      <c r="DL3618" s="1"/>
      <c r="DM3618" s="1"/>
      <c r="DN3618" s="1"/>
      <c r="DO3618" s="1"/>
      <c r="DP3618" s="1"/>
      <c r="DQ3618" s="1"/>
      <c r="DR3618" s="1"/>
      <c r="DS3618" s="1"/>
      <c r="DT3618" s="1"/>
      <c r="DU3618" s="1"/>
      <c r="DV3618" s="1"/>
      <c r="DW3618" s="1"/>
      <c r="DX3618" s="1"/>
      <c r="DY3618" s="1"/>
      <c r="DZ3618" s="1"/>
      <c r="EA3618" s="1"/>
      <c r="EB3618" s="1"/>
      <c r="EC3618" s="1"/>
      <c r="ED3618" s="1"/>
      <c r="EE3618" s="1"/>
      <c r="EF3618" s="1"/>
      <c r="EG3618" s="1"/>
      <c r="EH3618" s="1"/>
      <c r="EI3618" s="1"/>
      <c r="EJ3618" s="1"/>
      <c r="EK3618" s="1"/>
      <c r="EL3618" s="1"/>
      <c r="EM3618" s="1"/>
      <c r="EN3618" s="1"/>
      <c r="EO3618" s="1"/>
      <c r="EP3618" s="1"/>
      <c r="EQ3618" s="1"/>
      <c r="ER3618" s="1"/>
      <c r="ES3618" s="1"/>
      <c r="ET3618" s="1"/>
      <c r="EU3618" s="1"/>
      <c r="EV3618" s="1"/>
      <c r="EW3618" s="1"/>
      <c r="EX3618" s="1"/>
      <c r="EY3618" s="1"/>
      <c r="EZ3618" s="1"/>
      <c r="FA3618" s="1"/>
      <c r="FB3618" s="1"/>
      <c r="FC3618" s="1"/>
      <c r="FD3618" s="1"/>
      <c r="FE3618" s="1"/>
      <c r="FF3618" s="1"/>
      <c r="FG3618" s="1"/>
      <c r="FH3618" s="1"/>
      <c r="FI3618" s="1"/>
      <c r="FJ3618" s="1"/>
      <c r="FK3618" s="1"/>
      <c r="FL3618" s="1"/>
      <c r="FM3618" s="1"/>
      <c r="FN3618" s="1"/>
      <c r="FO3618" s="1"/>
      <c r="FP3618" s="1"/>
      <c r="FQ3618" s="1"/>
      <c r="FR3618" s="1"/>
      <c r="FS3618" s="1"/>
      <c r="FT3618" s="1"/>
      <c r="FU3618" s="1"/>
      <c r="FV3618" s="1"/>
      <c r="FW3618" s="1"/>
      <c r="FX3618" s="1"/>
      <c r="FY3618" s="1"/>
      <c r="FZ3618" s="1"/>
      <c r="GA3618" s="1"/>
      <c r="GB3618" s="1"/>
      <c r="GC3618" s="1"/>
      <c r="GD3618" s="1"/>
      <c r="GE3618" s="1"/>
      <c r="GF3618" s="1"/>
      <c r="GG3618" s="1"/>
      <c r="GH3618" s="1"/>
      <c r="GI3618" s="1"/>
      <c r="GJ3618" s="1"/>
      <c r="GK3618"/>
      <c r="GL3618"/>
      <c r="GM3618"/>
      <c r="GN3618"/>
      <c r="GO3618"/>
      <c r="GP3618"/>
      <c r="GQ3618"/>
      <c r="GR3618"/>
      <c r="GS3618"/>
      <c r="GT3618"/>
      <c r="GU3618"/>
      <c r="GV3618"/>
      <c r="GW3618"/>
      <c r="GX3618"/>
      <c r="GY3618"/>
      <c r="GZ3618"/>
      <c r="HA3618"/>
      <c r="HB3618"/>
      <c r="HC3618"/>
      <c r="HD3618"/>
      <c r="HE3618"/>
    </row>
    <row r="3619" spans="4:213" s="25" customFormat="1" x14ac:dyDescent="0.25">
      <c r="D3619" s="19"/>
      <c r="E3619" s="19"/>
      <c r="F3619" s="20"/>
      <c r="G3619" s="20"/>
      <c r="H3619" s="20"/>
      <c r="I3619" s="20"/>
      <c r="J3619" s="21"/>
      <c r="K3619" s="21"/>
      <c r="L3619" s="20"/>
      <c r="M3619" s="20"/>
      <c r="N3619" s="22"/>
      <c r="O3619" s="22"/>
      <c r="P3619" s="22"/>
      <c r="Q3619" s="22"/>
      <c r="R3619" s="19"/>
      <c r="S3619" s="19"/>
      <c r="T3619" s="19"/>
      <c r="U3619" s="20"/>
      <c r="V3619" s="20"/>
      <c r="W3619" s="20"/>
      <c r="X3619" s="27"/>
      <c r="Y3619" s="253"/>
      <c r="Z3619" s="30"/>
      <c r="AA3619" s="30"/>
      <c r="AB3619" s="31"/>
      <c r="AC3619" s="31"/>
      <c r="AD3619" s="31"/>
      <c r="AE3619" s="31"/>
      <c r="AF3619" s="31"/>
      <c r="AG3619" s="241"/>
      <c r="AH3619" s="31"/>
      <c r="AI3619" s="31"/>
      <c r="AJ3619" s="31"/>
      <c r="AK3619" s="31"/>
      <c r="AL3619" s="120"/>
      <c r="AQ3619" s="26"/>
      <c r="AW3619" s="19"/>
      <c r="AX3619" s="19"/>
      <c r="AY3619" s="19"/>
      <c r="AZ3619" s="19"/>
      <c r="BA3619" s="19"/>
      <c r="BB3619" s="19"/>
      <c r="BC3619" s="1"/>
      <c r="BD3619"/>
      <c r="BE3619"/>
      <c r="BF3619" s="1"/>
      <c r="BG3619"/>
      <c r="BH3619"/>
      <c r="BI3619"/>
      <c r="BJ3619" s="1"/>
      <c r="BK3619" s="1"/>
      <c r="BL3619"/>
      <c r="BM3619" s="1"/>
      <c r="BN3619" s="1"/>
      <c r="BO3619" s="1"/>
      <c r="BP3619" s="1"/>
      <c r="BQ3619" s="1"/>
      <c r="BR3619" s="1"/>
      <c r="BS3619" s="1"/>
      <c r="BT3619" s="22"/>
      <c r="BU3619" s="1"/>
      <c r="BV3619" s="1"/>
      <c r="BW3619" s="1"/>
      <c r="BX3619" s="1"/>
      <c r="BY3619" s="1"/>
      <c r="BZ3619" s="1"/>
      <c r="CA3619" s="1"/>
      <c r="CB3619" s="1"/>
      <c r="CC3619" s="1"/>
      <c r="CD3619" s="1"/>
      <c r="CE3619" s="1"/>
      <c r="CF3619" s="1"/>
      <c r="CG3619" s="1"/>
      <c r="CH3619" s="1"/>
      <c r="CI3619" s="1"/>
      <c r="CJ3619" s="1"/>
      <c r="CK3619" s="1"/>
      <c r="CL3619" s="1"/>
      <c r="CM3619" s="1"/>
      <c r="CN3619" s="1"/>
      <c r="CO3619" s="1"/>
      <c r="CP3619" s="1"/>
      <c r="CQ3619" s="1"/>
      <c r="CR3619" s="1"/>
      <c r="CS3619" s="1"/>
      <c r="CT3619" s="1"/>
      <c r="CU3619" s="1"/>
      <c r="CV3619" s="1"/>
      <c r="CW3619" s="1"/>
      <c r="CX3619" s="1"/>
      <c r="CY3619" s="1"/>
      <c r="CZ3619" s="1"/>
      <c r="DA3619" s="1"/>
      <c r="DB3619" s="1"/>
      <c r="DC3619" s="1"/>
      <c r="DD3619" s="1"/>
      <c r="DE3619" s="1"/>
      <c r="DF3619" s="1"/>
      <c r="DG3619" s="1"/>
      <c r="DH3619" s="1"/>
      <c r="DI3619" s="1"/>
      <c r="DJ3619" s="1"/>
      <c r="DK3619" s="1"/>
      <c r="DL3619" s="1"/>
      <c r="DM3619" s="1"/>
      <c r="DN3619" s="1"/>
      <c r="DO3619" s="1"/>
      <c r="DP3619" s="1"/>
      <c r="DQ3619" s="1"/>
      <c r="DR3619" s="1"/>
      <c r="DS3619" s="1"/>
      <c r="DT3619" s="1"/>
      <c r="DU3619" s="1"/>
      <c r="DV3619" s="1"/>
      <c r="DW3619" s="1"/>
      <c r="DX3619" s="1"/>
      <c r="DY3619" s="1"/>
      <c r="DZ3619" s="1"/>
      <c r="EA3619" s="1"/>
      <c r="EB3619" s="1"/>
      <c r="EC3619" s="1"/>
      <c r="ED3619" s="1"/>
      <c r="EE3619" s="1"/>
      <c r="EF3619" s="1"/>
      <c r="EG3619" s="1"/>
      <c r="EH3619" s="1"/>
      <c r="EI3619" s="1"/>
      <c r="EJ3619" s="1"/>
      <c r="EK3619" s="1"/>
      <c r="EL3619" s="1"/>
      <c r="EM3619" s="1"/>
      <c r="EN3619" s="1"/>
      <c r="EO3619" s="1"/>
      <c r="EP3619" s="1"/>
      <c r="EQ3619" s="1"/>
      <c r="ER3619" s="1"/>
      <c r="ES3619" s="1"/>
      <c r="ET3619" s="1"/>
      <c r="EU3619" s="1"/>
      <c r="EV3619" s="1"/>
      <c r="EW3619" s="1"/>
      <c r="EX3619" s="1"/>
      <c r="EY3619" s="1"/>
      <c r="EZ3619" s="1"/>
      <c r="FA3619" s="1"/>
      <c r="FB3619" s="1"/>
      <c r="FC3619" s="1"/>
      <c r="FD3619" s="1"/>
      <c r="FE3619" s="1"/>
      <c r="FF3619" s="1"/>
      <c r="FG3619" s="1"/>
      <c r="FH3619" s="1"/>
      <c r="FI3619" s="1"/>
      <c r="FJ3619" s="1"/>
      <c r="FK3619" s="1"/>
      <c r="FL3619" s="1"/>
      <c r="FM3619" s="1"/>
      <c r="FN3619" s="1"/>
      <c r="FO3619" s="1"/>
      <c r="FP3619" s="1"/>
      <c r="FQ3619" s="1"/>
      <c r="FR3619" s="1"/>
      <c r="FS3619" s="1"/>
      <c r="FT3619" s="1"/>
      <c r="FU3619" s="1"/>
      <c r="FV3619" s="1"/>
      <c r="FW3619" s="1"/>
      <c r="FX3619" s="1"/>
      <c r="FY3619" s="1"/>
      <c r="FZ3619" s="1"/>
      <c r="GA3619" s="1"/>
      <c r="GB3619" s="1"/>
      <c r="GC3619" s="1"/>
      <c r="GD3619" s="1"/>
      <c r="GE3619" s="1"/>
      <c r="GF3619" s="1"/>
      <c r="GG3619" s="1"/>
      <c r="GH3619" s="1"/>
      <c r="GI3619" s="1"/>
      <c r="GJ3619" s="1"/>
      <c r="GK3619"/>
      <c r="GL3619"/>
      <c r="GM3619"/>
      <c r="GN3619"/>
      <c r="GO3619"/>
      <c r="GP3619"/>
      <c r="GQ3619"/>
      <c r="GR3619"/>
      <c r="GS3619"/>
      <c r="GT3619"/>
      <c r="GU3619"/>
      <c r="GV3619"/>
      <c r="GW3619"/>
      <c r="GX3619"/>
      <c r="GY3619"/>
      <c r="GZ3619"/>
      <c r="HA3619"/>
      <c r="HB3619"/>
      <c r="HC3619"/>
      <c r="HD3619"/>
      <c r="HE3619"/>
    </row>
    <row r="3620" spans="4:213" s="25" customFormat="1" x14ac:dyDescent="0.25">
      <c r="D3620" s="19"/>
      <c r="E3620" s="19"/>
      <c r="F3620" s="20"/>
      <c r="G3620" s="20"/>
      <c r="H3620" s="20"/>
      <c r="I3620" s="20"/>
      <c r="J3620" s="21"/>
      <c r="K3620" s="21"/>
      <c r="L3620" s="20"/>
      <c r="M3620" s="20"/>
      <c r="N3620" s="22"/>
      <c r="O3620" s="22"/>
      <c r="P3620" s="22"/>
      <c r="Q3620" s="22"/>
      <c r="R3620" s="19"/>
      <c r="S3620" s="19"/>
      <c r="T3620" s="19"/>
      <c r="U3620" s="20"/>
      <c r="V3620" s="20"/>
      <c r="W3620" s="20"/>
      <c r="X3620" s="27"/>
      <c r="Y3620" s="253"/>
      <c r="Z3620" s="30"/>
      <c r="AA3620" s="30"/>
      <c r="AB3620" s="31"/>
      <c r="AC3620" s="31"/>
      <c r="AD3620" s="31"/>
      <c r="AE3620" s="31"/>
      <c r="AF3620" s="31"/>
      <c r="AG3620" s="241"/>
      <c r="AH3620" s="31"/>
      <c r="AI3620" s="31"/>
      <c r="AJ3620" s="31"/>
      <c r="AK3620" s="31"/>
      <c r="AL3620" s="120"/>
      <c r="AQ3620" s="26"/>
      <c r="AW3620" s="19"/>
      <c r="AX3620" s="19"/>
      <c r="AY3620" s="19"/>
      <c r="AZ3620" s="19"/>
      <c r="BA3620" s="19"/>
      <c r="BB3620" s="19"/>
      <c r="BC3620" s="1"/>
      <c r="BD3620"/>
      <c r="BE3620"/>
      <c r="BF3620" s="1"/>
      <c r="BG3620"/>
      <c r="BH3620"/>
      <c r="BI3620"/>
      <c r="BJ3620" s="1"/>
      <c r="BK3620" s="1"/>
      <c r="BL3620"/>
      <c r="BM3620" s="1"/>
      <c r="BN3620" s="1"/>
      <c r="BO3620" s="1"/>
      <c r="BP3620" s="1"/>
      <c r="BQ3620" s="1"/>
      <c r="BR3620" s="1"/>
      <c r="BS3620" s="1"/>
      <c r="BT3620" s="22"/>
      <c r="BU3620" s="1"/>
      <c r="BV3620" s="1"/>
      <c r="BW3620" s="1"/>
      <c r="BX3620" s="1"/>
      <c r="BY3620" s="1"/>
      <c r="BZ3620" s="1"/>
      <c r="CA3620" s="1"/>
      <c r="CB3620" s="1"/>
      <c r="CC3620" s="1"/>
      <c r="CD3620" s="1"/>
      <c r="CE3620" s="1"/>
      <c r="CF3620" s="1"/>
      <c r="CG3620" s="1"/>
      <c r="CH3620" s="1"/>
      <c r="CI3620" s="1"/>
      <c r="CJ3620" s="1"/>
      <c r="CK3620" s="1"/>
      <c r="CL3620" s="1"/>
      <c r="CM3620" s="1"/>
      <c r="CN3620" s="1"/>
      <c r="CO3620" s="1"/>
      <c r="CP3620" s="1"/>
      <c r="CQ3620" s="1"/>
      <c r="CR3620" s="1"/>
      <c r="CS3620" s="1"/>
      <c r="CT3620" s="1"/>
      <c r="CU3620" s="1"/>
      <c r="CV3620" s="1"/>
      <c r="CW3620" s="1"/>
      <c r="CX3620" s="1"/>
      <c r="CY3620" s="1"/>
      <c r="CZ3620" s="1"/>
      <c r="DA3620" s="1"/>
      <c r="DB3620" s="1"/>
      <c r="DC3620" s="1"/>
      <c r="DD3620" s="1"/>
      <c r="DE3620" s="1"/>
      <c r="DF3620" s="1"/>
      <c r="DG3620" s="1"/>
      <c r="DH3620" s="1"/>
      <c r="DI3620" s="1"/>
      <c r="DJ3620" s="1"/>
      <c r="DK3620" s="1"/>
      <c r="DL3620" s="1"/>
      <c r="DM3620" s="1"/>
      <c r="DN3620" s="1"/>
      <c r="DO3620" s="1"/>
      <c r="DP3620" s="1"/>
      <c r="DQ3620" s="1"/>
      <c r="DR3620" s="1"/>
      <c r="DS3620" s="1"/>
      <c r="DT3620" s="1"/>
      <c r="DU3620" s="1"/>
      <c r="DV3620" s="1"/>
      <c r="DW3620" s="1"/>
      <c r="DX3620" s="1"/>
      <c r="DY3620" s="1"/>
      <c r="DZ3620" s="1"/>
      <c r="EA3620" s="1"/>
      <c r="EB3620" s="1"/>
      <c r="EC3620" s="1"/>
      <c r="ED3620" s="1"/>
      <c r="EE3620" s="1"/>
      <c r="EF3620" s="1"/>
      <c r="EG3620" s="1"/>
      <c r="EH3620" s="1"/>
      <c r="EI3620" s="1"/>
      <c r="EJ3620" s="1"/>
      <c r="EK3620" s="1"/>
      <c r="EL3620" s="1"/>
      <c r="EM3620" s="1"/>
      <c r="EN3620" s="1"/>
      <c r="EO3620" s="1"/>
      <c r="EP3620" s="1"/>
      <c r="EQ3620" s="1"/>
      <c r="ER3620" s="1"/>
      <c r="ES3620" s="1"/>
      <c r="ET3620" s="1"/>
      <c r="EU3620" s="1"/>
      <c r="EV3620" s="1"/>
      <c r="EW3620" s="1"/>
      <c r="EX3620" s="1"/>
      <c r="EY3620" s="1"/>
      <c r="EZ3620" s="1"/>
      <c r="FA3620" s="1"/>
      <c r="FB3620" s="1"/>
      <c r="FC3620" s="1"/>
      <c r="FD3620" s="1"/>
      <c r="FE3620" s="1"/>
      <c r="FF3620" s="1"/>
      <c r="FG3620" s="1"/>
      <c r="FH3620" s="1"/>
      <c r="FI3620" s="1"/>
      <c r="FJ3620" s="1"/>
      <c r="FK3620" s="1"/>
      <c r="FL3620" s="1"/>
      <c r="FM3620" s="1"/>
      <c r="FN3620" s="1"/>
      <c r="FO3620" s="1"/>
      <c r="FP3620" s="1"/>
      <c r="FQ3620" s="1"/>
      <c r="FR3620" s="1"/>
      <c r="FS3620" s="1"/>
      <c r="FT3620" s="1"/>
      <c r="FU3620" s="1"/>
      <c r="FV3620" s="1"/>
      <c r="FW3620" s="1"/>
      <c r="FX3620" s="1"/>
      <c r="FY3620" s="1"/>
      <c r="FZ3620" s="1"/>
      <c r="GA3620" s="1"/>
      <c r="GB3620" s="1"/>
      <c r="GC3620" s="1"/>
      <c r="GD3620" s="1"/>
      <c r="GE3620" s="1"/>
      <c r="GF3620" s="1"/>
      <c r="GG3620" s="1"/>
      <c r="GH3620" s="1"/>
      <c r="GI3620" s="1"/>
      <c r="GJ3620" s="1"/>
      <c r="GK3620"/>
      <c r="GL3620"/>
      <c r="GM3620"/>
      <c r="GN3620"/>
      <c r="GO3620"/>
      <c r="GP3620"/>
      <c r="GQ3620"/>
      <c r="GR3620"/>
      <c r="GS3620"/>
      <c r="GT3620"/>
      <c r="GU3620"/>
      <c r="GV3620"/>
      <c r="GW3620"/>
      <c r="GX3620"/>
      <c r="GY3620"/>
      <c r="GZ3620"/>
      <c r="HA3620"/>
      <c r="HB3620"/>
      <c r="HC3620"/>
      <c r="HD3620"/>
      <c r="HE3620"/>
    </row>
    <row r="3621" spans="4:213" s="25" customFormat="1" x14ac:dyDescent="0.25">
      <c r="D3621" s="19"/>
      <c r="E3621" s="19"/>
      <c r="F3621" s="20"/>
      <c r="G3621" s="20"/>
      <c r="H3621" s="20"/>
      <c r="I3621" s="20"/>
      <c r="J3621" s="21"/>
      <c r="K3621" s="21"/>
      <c r="L3621" s="20"/>
      <c r="M3621" s="20"/>
      <c r="N3621" s="22"/>
      <c r="O3621" s="22"/>
      <c r="P3621" s="22"/>
      <c r="Q3621" s="22"/>
      <c r="R3621" s="19"/>
      <c r="S3621" s="19"/>
      <c r="T3621" s="19"/>
      <c r="U3621" s="20"/>
      <c r="V3621" s="20"/>
      <c r="W3621" s="20"/>
      <c r="X3621" s="27"/>
      <c r="Y3621" s="253"/>
      <c r="Z3621" s="30"/>
      <c r="AA3621" s="30"/>
      <c r="AB3621" s="31"/>
      <c r="AC3621" s="31"/>
      <c r="AD3621" s="31"/>
      <c r="AE3621" s="31"/>
      <c r="AF3621" s="31"/>
      <c r="AG3621" s="241"/>
      <c r="AH3621" s="31"/>
      <c r="AI3621" s="31"/>
      <c r="AJ3621" s="31"/>
      <c r="AK3621" s="31"/>
      <c r="AL3621" s="120"/>
      <c r="AQ3621" s="26"/>
      <c r="AW3621" s="19"/>
      <c r="AX3621" s="19"/>
      <c r="AY3621" s="19"/>
      <c r="AZ3621" s="19"/>
      <c r="BA3621" s="19"/>
      <c r="BB3621" s="19"/>
      <c r="BC3621" s="1"/>
      <c r="BD3621"/>
      <c r="BE3621"/>
      <c r="BF3621" s="1"/>
      <c r="BG3621"/>
      <c r="BH3621"/>
      <c r="BI3621"/>
      <c r="BJ3621" s="1"/>
      <c r="BK3621" s="1"/>
      <c r="BL3621"/>
      <c r="BM3621" s="1"/>
      <c r="BN3621" s="1"/>
      <c r="BO3621" s="1"/>
      <c r="BP3621" s="1"/>
      <c r="BQ3621" s="1"/>
      <c r="BR3621" s="1"/>
      <c r="BS3621" s="1"/>
      <c r="BT3621" s="22"/>
      <c r="BU3621" s="1"/>
      <c r="BV3621" s="1"/>
      <c r="BW3621" s="1"/>
      <c r="BX3621" s="1"/>
      <c r="BY3621" s="1"/>
      <c r="BZ3621" s="1"/>
      <c r="CA3621" s="1"/>
      <c r="CB3621" s="1"/>
      <c r="CC3621" s="1"/>
      <c r="CD3621" s="1"/>
      <c r="CE3621" s="1"/>
      <c r="CF3621" s="1"/>
      <c r="CG3621" s="1"/>
      <c r="CH3621" s="1"/>
      <c r="CI3621" s="1"/>
      <c r="CJ3621" s="1"/>
      <c r="CK3621" s="1"/>
      <c r="CL3621" s="1"/>
      <c r="CM3621" s="1"/>
      <c r="CN3621" s="1"/>
      <c r="CO3621" s="1"/>
      <c r="CP3621" s="1"/>
      <c r="CQ3621" s="1"/>
      <c r="CR3621" s="1"/>
      <c r="CS3621" s="1"/>
      <c r="CT3621" s="1"/>
      <c r="CU3621" s="1"/>
      <c r="CV3621" s="1"/>
      <c r="CW3621" s="1"/>
      <c r="CX3621" s="1"/>
      <c r="CY3621" s="1"/>
      <c r="CZ3621" s="1"/>
      <c r="DA3621" s="1"/>
      <c r="DB3621" s="1"/>
      <c r="DC3621" s="1"/>
      <c r="DD3621" s="1"/>
      <c r="DE3621" s="1"/>
      <c r="DF3621" s="1"/>
      <c r="DG3621" s="1"/>
      <c r="DH3621" s="1"/>
      <c r="DI3621" s="1"/>
      <c r="DJ3621" s="1"/>
      <c r="DK3621" s="1"/>
      <c r="DL3621" s="1"/>
      <c r="DM3621" s="1"/>
      <c r="DN3621" s="1"/>
      <c r="DO3621" s="1"/>
      <c r="DP3621" s="1"/>
      <c r="DQ3621" s="1"/>
      <c r="DR3621" s="1"/>
      <c r="DS3621" s="1"/>
      <c r="DT3621" s="1"/>
      <c r="DU3621" s="1"/>
      <c r="DV3621" s="1"/>
      <c r="DW3621" s="1"/>
      <c r="DX3621" s="1"/>
      <c r="DY3621" s="1"/>
      <c r="DZ3621" s="1"/>
      <c r="EA3621" s="1"/>
      <c r="EB3621" s="1"/>
      <c r="EC3621" s="1"/>
      <c r="ED3621" s="1"/>
      <c r="EE3621" s="1"/>
      <c r="EF3621" s="1"/>
      <c r="EG3621" s="1"/>
      <c r="EH3621" s="1"/>
      <c r="EI3621" s="1"/>
      <c r="EJ3621" s="1"/>
      <c r="EK3621" s="1"/>
      <c r="EL3621" s="1"/>
      <c r="EM3621" s="1"/>
      <c r="EN3621" s="1"/>
      <c r="EO3621" s="1"/>
      <c r="EP3621" s="1"/>
      <c r="EQ3621" s="1"/>
      <c r="ER3621" s="1"/>
      <c r="ES3621" s="1"/>
      <c r="ET3621" s="1"/>
      <c r="EU3621" s="1"/>
      <c r="EV3621" s="1"/>
      <c r="EW3621" s="1"/>
      <c r="EX3621" s="1"/>
      <c r="EY3621" s="1"/>
      <c r="EZ3621" s="1"/>
      <c r="FA3621" s="1"/>
      <c r="FB3621" s="1"/>
      <c r="FC3621" s="1"/>
      <c r="FD3621" s="1"/>
      <c r="FE3621" s="1"/>
      <c r="FF3621" s="1"/>
      <c r="FG3621" s="1"/>
      <c r="FH3621" s="1"/>
      <c r="FI3621" s="1"/>
      <c r="FJ3621" s="1"/>
      <c r="FK3621" s="1"/>
      <c r="FL3621" s="1"/>
      <c r="FM3621" s="1"/>
      <c r="FN3621" s="1"/>
      <c r="FO3621" s="1"/>
      <c r="FP3621" s="1"/>
      <c r="FQ3621" s="1"/>
      <c r="FR3621" s="1"/>
      <c r="FS3621" s="1"/>
      <c r="FT3621" s="1"/>
      <c r="FU3621" s="1"/>
      <c r="FV3621" s="1"/>
      <c r="FW3621" s="1"/>
      <c r="FX3621" s="1"/>
      <c r="FY3621" s="1"/>
      <c r="FZ3621" s="1"/>
      <c r="GA3621" s="1"/>
      <c r="GB3621" s="1"/>
      <c r="GC3621" s="1"/>
      <c r="GD3621" s="1"/>
      <c r="GE3621" s="1"/>
      <c r="GF3621" s="1"/>
      <c r="GG3621" s="1"/>
      <c r="GH3621" s="1"/>
      <c r="GI3621" s="1"/>
      <c r="GJ3621" s="1"/>
      <c r="GK3621"/>
      <c r="GL3621"/>
      <c r="GM3621"/>
      <c r="GN3621"/>
      <c r="GO3621"/>
      <c r="GP3621"/>
      <c r="GQ3621"/>
      <c r="GR3621"/>
      <c r="GS3621"/>
      <c r="GT3621"/>
      <c r="GU3621"/>
      <c r="GV3621"/>
      <c r="GW3621"/>
      <c r="GX3621"/>
      <c r="GY3621"/>
      <c r="GZ3621"/>
      <c r="HA3621"/>
      <c r="HB3621"/>
      <c r="HC3621"/>
      <c r="HD3621"/>
      <c r="HE3621"/>
    </row>
    <row r="3622" spans="4:213" s="25" customFormat="1" x14ac:dyDescent="0.25">
      <c r="D3622" s="19"/>
      <c r="E3622" s="19"/>
      <c r="F3622" s="20"/>
      <c r="G3622" s="20"/>
      <c r="H3622" s="20"/>
      <c r="I3622" s="20"/>
      <c r="J3622" s="21"/>
      <c r="K3622" s="21"/>
      <c r="L3622" s="20"/>
      <c r="M3622" s="20"/>
      <c r="N3622" s="22"/>
      <c r="O3622" s="22"/>
      <c r="P3622" s="22"/>
      <c r="Q3622" s="22"/>
      <c r="R3622" s="19"/>
      <c r="S3622" s="19"/>
      <c r="T3622" s="19"/>
      <c r="U3622" s="20"/>
      <c r="V3622" s="20"/>
      <c r="W3622" s="20"/>
      <c r="X3622" s="27"/>
      <c r="Y3622" s="253"/>
      <c r="Z3622" s="30"/>
      <c r="AA3622" s="30"/>
      <c r="AB3622" s="31"/>
      <c r="AC3622" s="31"/>
      <c r="AD3622" s="31"/>
      <c r="AE3622" s="31"/>
      <c r="AF3622" s="31"/>
      <c r="AG3622" s="241"/>
      <c r="AH3622" s="31"/>
      <c r="AI3622" s="31"/>
      <c r="AJ3622" s="31"/>
      <c r="AK3622" s="31"/>
      <c r="AL3622" s="120"/>
      <c r="AQ3622" s="26"/>
      <c r="AW3622" s="19"/>
      <c r="AX3622" s="19"/>
      <c r="AY3622" s="19"/>
      <c r="AZ3622" s="19"/>
      <c r="BA3622" s="19"/>
      <c r="BB3622" s="19"/>
      <c r="BC3622" s="1"/>
      <c r="BD3622"/>
      <c r="BE3622"/>
      <c r="BF3622" s="1"/>
      <c r="BG3622"/>
      <c r="BH3622"/>
      <c r="BI3622"/>
      <c r="BJ3622" s="1"/>
      <c r="BK3622" s="1"/>
      <c r="BL3622"/>
      <c r="BM3622" s="1"/>
      <c r="BN3622" s="1"/>
      <c r="BO3622" s="1"/>
      <c r="BP3622" s="1"/>
      <c r="BQ3622" s="1"/>
      <c r="BR3622" s="1"/>
      <c r="BS3622" s="1"/>
      <c r="BT3622" s="22"/>
      <c r="BU3622" s="1"/>
      <c r="BV3622" s="1"/>
      <c r="BW3622" s="1"/>
      <c r="BX3622" s="1"/>
      <c r="BY3622" s="1"/>
      <c r="BZ3622" s="1"/>
      <c r="CA3622" s="1"/>
      <c r="CB3622" s="1"/>
      <c r="CC3622" s="1"/>
      <c r="CD3622" s="1"/>
      <c r="CE3622" s="1"/>
      <c r="CF3622" s="1"/>
      <c r="CG3622" s="1"/>
      <c r="CH3622" s="1"/>
      <c r="CI3622" s="1"/>
      <c r="CJ3622" s="1"/>
      <c r="CK3622" s="1"/>
      <c r="CL3622" s="1"/>
      <c r="CM3622" s="1"/>
      <c r="CN3622" s="1"/>
      <c r="CO3622" s="1"/>
      <c r="CP3622" s="1"/>
      <c r="CQ3622" s="1"/>
      <c r="CR3622" s="1"/>
      <c r="CS3622" s="1"/>
      <c r="CT3622" s="1"/>
      <c r="CU3622" s="1"/>
      <c r="CV3622" s="1"/>
      <c r="CW3622" s="1"/>
      <c r="CX3622" s="1"/>
      <c r="CY3622" s="1"/>
      <c r="CZ3622" s="1"/>
      <c r="DA3622" s="1"/>
      <c r="DB3622" s="1"/>
      <c r="DC3622" s="1"/>
      <c r="DD3622" s="1"/>
      <c r="DE3622" s="1"/>
      <c r="DF3622" s="1"/>
      <c r="DG3622" s="1"/>
      <c r="DH3622" s="1"/>
      <c r="DI3622" s="1"/>
      <c r="DJ3622" s="1"/>
      <c r="DK3622" s="1"/>
      <c r="DL3622" s="1"/>
      <c r="DM3622" s="1"/>
      <c r="DN3622" s="1"/>
      <c r="DO3622" s="1"/>
      <c r="DP3622" s="1"/>
      <c r="DQ3622" s="1"/>
      <c r="DR3622" s="1"/>
      <c r="DS3622" s="1"/>
      <c r="DT3622" s="1"/>
      <c r="DU3622" s="1"/>
      <c r="DV3622" s="1"/>
      <c r="DW3622" s="1"/>
      <c r="DX3622" s="1"/>
      <c r="DY3622" s="1"/>
      <c r="DZ3622" s="1"/>
      <c r="EA3622" s="1"/>
      <c r="EB3622" s="1"/>
      <c r="EC3622" s="1"/>
      <c r="ED3622" s="1"/>
      <c r="EE3622" s="1"/>
      <c r="EF3622" s="1"/>
      <c r="EG3622" s="1"/>
      <c r="EH3622" s="1"/>
      <c r="EI3622" s="1"/>
      <c r="EJ3622" s="1"/>
      <c r="EK3622" s="1"/>
      <c r="EL3622" s="1"/>
      <c r="EM3622" s="1"/>
      <c r="EN3622" s="1"/>
      <c r="EO3622" s="1"/>
      <c r="EP3622" s="1"/>
      <c r="EQ3622" s="1"/>
      <c r="ER3622" s="1"/>
      <c r="ES3622" s="1"/>
      <c r="ET3622" s="1"/>
      <c r="EU3622" s="1"/>
      <c r="EV3622" s="1"/>
      <c r="EW3622" s="1"/>
      <c r="EX3622" s="1"/>
      <c r="EY3622" s="1"/>
      <c r="EZ3622" s="1"/>
      <c r="FA3622" s="1"/>
      <c r="FB3622" s="1"/>
      <c r="FC3622" s="1"/>
      <c r="FD3622" s="1"/>
      <c r="FE3622" s="1"/>
      <c r="FF3622" s="1"/>
      <c r="FG3622" s="1"/>
      <c r="FH3622" s="1"/>
      <c r="FI3622" s="1"/>
      <c r="FJ3622" s="1"/>
      <c r="FK3622" s="1"/>
      <c r="FL3622" s="1"/>
      <c r="FM3622" s="1"/>
      <c r="FN3622" s="1"/>
      <c r="FO3622" s="1"/>
      <c r="FP3622" s="1"/>
      <c r="FQ3622" s="1"/>
      <c r="FR3622" s="1"/>
      <c r="FS3622" s="1"/>
      <c r="FT3622" s="1"/>
      <c r="FU3622" s="1"/>
      <c r="FV3622" s="1"/>
      <c r="FW3622" s="1"/>
      <c r="FX3622" s="1"/>
      <c r="FY3622" s="1"/>
      <c r="FZ3622" s="1"/>
      <c r="GA3622" s="1"/>
      <c r="GB3622" s="1"/>
      <c r="GC3622" s="1"/>
      <c r="GD3622" s="1"/>
      <c r="GE3622" s="1"/>
      <c r="GF3622" s="1"/>
      <c r="GG3622" s="1"/>
      <c r="GH3622" s="1"/>
      <c r="GI3622" s="1"/>
      <c r="GJ3622" s="1"/>
      <c r="GK3622"/>
      <c r="GL3622"/>
      <c r="GM3622"/>
      <c r="GN3622"/>
      <c r="GO3622"/>
      <c r="GP3622"/>
      <c r="GQ3622"/>
      <c r="GR3622"/>
      <c r="GS3622"/>
      <c r="GT3622"/>
      <c r="GU3622"/>
      <c r="GV3622"/>
      <c r="GW3622"/>
      <c r="GX3622"/>
      <c r="GY3622"/>
      <c r="GZ3622"/>
      <c r="HA3622"/>
      <c r="HB3622"/>
      <c r="HC3622"/>
      <c r="HD3622"/>
      <c r="HE3622"/>
    </row>
    <row r="3623" spans="4:213" s="25" customFormat="1" x14ac:dyDescent="0.25">
      <c r="D3623" s="19"/>
      <c r="E3623" s="19"/>
      <c r="F3623" s="20"/>
      <c r="G3623" s="20"/>
      <c r="H3623" s="20"/>
      <c r="I3623" s="20"/>
      <c r="J3623" s="21"/>
      <c r="K3623" s="21"/>
      <c r="L3623" s="20"/>
      <c r="M3623" s="20"/>
      <c r="N3623" s="22"/>
      <c r="O3623" s="22"/>
      <c r="P3623" s="22"/>
      <c r="Q3623" s="22"/>
      <c r="R3623" s="19"/>
      <c r="S3623" s="19"/>
      <c r="T3623" s="19"/>
      <c r="U3623" s="20"/>
      <c r="V3623" s="20"/>
      <c r="W3623" s="20"/>
      <c r="X3623" s="27"/>
      <c r="Y3623" s="253"/>
      <c r="Z3623" s="30"/>
      <c r="AA3623" s="30"/>
      <c r="AB3623" s="31"/>
      <c r="AC3623" s="31"/>
      <c r="AD3623" s="31"/>
      <c r="AE3623" s="31"/>
      <c r="AF3623" s="31"/>
      <c r="AG3623" s="241"/>
      <c r="AH3623" s="31"/>
      <c r="AI3623" s="31"/>
      <c r="AJ3623" s="31"/>
      <c r="AK3623" s="31"/>
      <c r="AL3623" s="120"/>
      <c r="AQ3623" s="26"/>
      <c r="AW3623" s="19"/>
      <c r="AX3623" s="19"/>
      <c r="AY3623" s="19"/>
      <c r="AZ3623" s="19"/>
      <c r="BA3623" s="19"/>
      <c r="BB3623" s="19"/>
      <c r="BC3623" s="1"/>
      <c r="BD3623"/>
      <c r="BE3623"/>
      <c r="BF3623" s="1"/>
      <c r="BG3623"/>
      <c r="BH3623"/>
      <c r="BI3623"/>
      <c r="BJ3623" s="1"/>
      <c r="BK3623" s="1"/>
      <c r="BL3623"/>
      <c r="BM3623" s="1"/>
      <c r="BN3623" s="1"/>
      <c r="BO3623" s="1"/>
      <c r="BP3623" s="1"/>
      <c r="BQ3623" s="1"/>
      <c r="BR3623" s="1"/>
      <c r="BS3623" s="1"/>
      <c r="BT3623" s="22"/>
      <c r="BU3623" s="1"/>
      <c r="BV3623" s="1"/>
      <c r="BW3623" s="1"/>
      <c r="BX3623" s="1"/>
      <c r="BY3623" s="1"/>
      <c r="BZ3623" s="1"/>
      <c r="CA3623" s="1"/>
      <c r="CB3623" s="1"/>
      <c r="CC3623" s="1"/>
      <c r="CD3623" s="1"/>
      <c r="CE3623" s="1"/>
      <c r="CF3623" s="1"/>
      <c r="CG3623" s="1"/>
      <c r="CH3623" s="1"/>
      <c r="CI3623" s="1"/>
      <c r="CJ3623" s="1"/>
      <c r="CK3623" s="1"/>
      <c r="CL3623" s="1"/>
      <c r="CM3623" s="1"/>
      <c r="CN3623" s="1"/>
      <c r="CO3623" s="1"/>
      <c r="CP3623" s="1"/>
      <c r="CQ3623" s="1"/>
      <c r="CR3623" s="1"/>
      <c r="CS3623" s="1"/>
      <c r="CT3623" s="1"/>
      <c r="CU3623" s="1"/>
      <c r="CV3623" s="1"/>
      <c r="CW3623" s="1"/>
      <c r="CX3623" s="1"/>
      <c r="CY3623" s="1"/>
      <c r="CZ3623" s="1"/>
      <c r="DA3623" s="1"/>
      <c r="DB3623" s="1"/>
      <c r="DC3623" s="1"/>
      <c r="DD3623" s="1"/>
      <c r="DE3623" s="1"/>
      <c r="DF3623" s="1"/>
      <c r="DG3623" s="1"/>
      <c r="DH3623" s="1"/>
      <c r="DI3623" s="1"/>
      <c r="DJ3623" s="1"/>
      <c r="DK3623" s="1"/>
      <c r="DL3623" s="1"/>
      <c r="DM3623" s="1"/>
      <c r="DN3623" s="1"/>
      <c r="DO3623" s="1"/>
      <c r="DP3623" s="1"/>
      <c r="DQ3623" s="1"/>
      <c r="DR3623" s="1"/>
      <c r="DS3623" s="1"/>
      <c r="DT3623" s="1"/>
      <c r="DU3623" s="1"/>
      <c r="DV3623" s="1"/>
      <c r="DW3623" s="1"/>
      <c r="DX3623" s="1"/>
      <c r="DY3623" s="1"/>
      <c r="DZ3623" s="1"/>
      <c r="EA3623" s="1"/>
      <c r="EB3623" s="1"/>
      <c r="EC3623" s="1"/>
      <c r="ED3623" s="1"/>
      <c r="EE3623" s="1"/>
      <c r="EF3623" s="1"/>
      <c r="EG3623" s="1"/>
      <c r="EH3623" s="1"/>
      <c r="EI3623" s="1"/>
      <c r="EJ3623" s="1"/>
      <c r="EK3623" s="1"/>
      <c r="EL3623" s="1"/>
      <c r="EM3623" s="1"/>
      <c r="EN3623" s="1"/>
      <c r="EO3623" s="1"/>
      <c r="EP3623" s="1"/>
      <c r="EQ3623" s="1"/>
      <c r="ER3623" s="1"/>
      <c r="ES3623" s="1"/>
      <c r="ET3623" s="1"/>
      <c r="EU3623" s="1"/>
      <c r="EV3623" s="1"/>
      <c r="EW3623" s="1"/>
      <c r="EX3623" s="1"/>
      <c r="EY3623" s="1"/>
      <c r="EZ3623" s="1"/>
      <c r="FA3623" s="1"/>
      <c r="FB3623" s="1"/>
      <c r="FC3623" s="1"/>
      <c r="FD3623" s="1"/>
      <c r="FE3623" s="1"/>
      <c r="FF3623" s="1"/>
      <c r="FG3623" s="1"/>
      <c r="FH3623" s="1"/>
      <c r="FI3623" s="1"/>
      <c r="FJ3623" s="1"/>
      <c r="FK3623" s="1"/>
      <c r="FL3623" s="1"/>
      <c r="FM3623" s="1"/>
      <c r="FN3623" s="1"/>
      <c r="FO3623" s="1"/>
      <c r="FP3623" s="1"/>
      <c r="FQ3623" s="1"/>
      <c r="FR3623" s="1"/>
      <c r="FS3623" s="1"/>
      <c r="FT3623" s="1"/>
      <c r="FU3623" s="1"/>
      <c r="FV3623" s="1"/>
      <c r="FW3623" s="1"/>
      <c r="FX3623" s="1"/>
      <c r="FY3623" s="1"/>
      <c r="FZ3623" s="1"/>
      <c r="GA3623" s="1"/>
      <c r="GB3623" s="1"/>
      <c r="GC3623" s="1"/>
      <c r="GD3623" s="1"/>
      <c r="GE3623" s="1"/>
      <c r="GF3623" s="1"/>
      <c r="GG3623" s="1"/>
      <c r="GH3623" s="1"/>
      <c r="GI3623" s="1"/>
      <c r="GJ3623" s="1"/>
      <c r="GK3623"/>
      <c r="GL3623"/>
      <c r="GM3623"/>
      <c r="GN3623"/>
      <c r="GO3623"/>
      <c r="GP3623"/>
      <c r="GQ3623"/>
      <c r="GR3623"/>
      <c r="GS3623"/>
      <c r="GT3623"/>
      <c r="GU3623"/>
      <c r="GV3623"/>
      <c r="GW3623"/>
      <c r="GX3623"/>
      <c r="GY3623"/>
      <c r="GZ3623"/>
      <c r="HA3623"/>
      <c r="HB3623"/>
      <c r="HC3623"/>
      <c r="HD3623"/>
      <c r="HE3623"/>
    </row>
    <row r="3624" spans="4:213" s="25" customFormat="1" x14ac:dyDescent="0.25">
      <c r="D3624" s="19"/>
      <c r="E3624" s="19"/>
      <c r="F3624" s="20"/>
      <c r="G3624" s="20"/>
      <c r="H3624" s="20"/>
      <c r="I3624" s="20"/>
      <c r="J3624" s="21"/>
      <c r="K3624" s="21"/>
      <c r="L3624" s="20"/>
      <c r="M3624" s="20"/>
      <c r="N3624" s="22"/>
      <c r="O3624" s="22"/>
      <c r="P3624" s="22"/>
      <c r="Q3624" s="22"/>
      <c r="R3624" s="19"/>
      <c r="S3624" s="19"/>
      <c r="T3624" s="19"/>
      <c r="U3624" s="20"/>
      <c r="V3624" s="20"/>
      <c r="W3624" s="20"/>
      <c r="X3624" s="27"/>
      <c r="Y3624" s="253"/>
      <c r="Z3624" s="30"/>
      <c r="AA3624" s="30"/>
      <c r="AB3624" s="31"/>
      <c r="AC3624" s="31"/>
      <c r="AD3624" s="31"/>
      <c r="AE3624" s="31"/>
      <c r="AF3624" s="31"/>
      <c r="AG3624" s="241"/>
      <c r="AH3624" s="31"/>
      <c r="AI3624" s="31"/>
      <c r="AJ3624" s="31"/>
      <c r="AK3624" s="31"/>
      <c r="AL3624" s="120"/>
      <c r="AQ3624" s="26"/>
      <c r="AW3624" s="19"/>
      <c r="AX3624" s="19"/>
      <c r="AY3624" s="19"/>
      <c r="AZ3624" s="19"/>
      <c r="BA3624" s="19"/>
      <c r="BB3624" s="19"/>
      <c r="BC3624" s="1"/>
      <c r="BD3624"/>
      <c r="BE3624"/>
      <c r="BF3624" s="1"/>
      <c r="BG3624"/>
      <c r="BH3624"/>
      <c r="BI3624"/>
      <c r="BJ3624" s="1"/>
      <c r="BK3624" s="1"/>
      <c r="BL3624"/>
      <c r="BM3624" s="1"/>
      <c r="BN3624" s="1"/>
      <c r="BO3624" s="1"/>
      <c r="BP3624" s="1"/>
      <c r="BQ3624" s="1"/>
      <c r="BR3624" s="1"/>
      <c r="BS3624" s="1"/>
      <c r="BT3624" s="22"/>
      <c r="BU3624" s="1"/>
      <c r="BV3624" s="1"/>
      <c r="BW3624" s="1"/>
      <c r="BX3624" s="1"/>
      <c r="BY3624" s="1"/>
      <c r="BZ3624" s="1"/>
      <c r="CA3624" s="1"/>
      <c r="CB3624" s="1"/>
      <c r="CC3624" s="1"/>
      <c r="CD3624" s="1"/>
      <c r="CE3624" s="1"/>
      <c r="CF3624" s="1"/>
      <c r="CG3624" s="1"/>
      <c r="CH3624" s="1"/>
      <c r="CI3624" s="1"/>
      <c r="CJ3624" s="1"/>
      <c r="CK3624" s="1"/>
      <c r="CL3624" s="1"/>
      <c r="CM3624" s="1"/>
      <c r="CN3624" s="1"/>
      <c r="CO3624" s="1"/>
      <c r="CP3624" s="1"/>
      <c r="CQ3624" s="1"/>
      <c r="CR3624" s="1"/>
      <c r="CS3624" s="1"/>
      <c r="CT3624" s="1"/>
      <c r="CU3624" s="1"/>
      <c r="CV3624" s="1"/>
      <c r="CW3624" s="1"/>
      <c r="CX3624" s="1"/>
      <c r="CY3624" s="1"/>
      <c r="CZ3624" s="1"/>
      <c r="DA3624" s="1"/>
      <c r="DB3624" s="1"/>
      <c r="DC3624" s="1"/>
      <c r="DD3624" s="1"/>
      <c r="DE3624" s="1"/>
      <c r="DF3624" s="1"/>
      <c r="DG3624" s="1"/>
      <c r="DH3624" s="1"/>
      <c r="DI3624" s="1"/>
      <c r="DJ3624" s="1"/>
      <c r="DK3624" s="1"/>
      <c r="DL3624" s="1"/>
      <c r="DM3624" s="1"/>
      <c r="DN3624" s="1"/>
      <c r="DO3624" s="1"/>
      <c r="DP3624" s="1"/>
      <c r="DQ3624" s="1"/>
      <c r="DR3624" s="1"/>
      <c r="DS3624" s="1"/>
      <c r="DT3624" s="1"/>
      <c r="DU3624" s="1"/>
      <c r="DV3624" s="1"/>
      <c r="DW3624" s="1"/>
      <c r="DX3624" s="1"/>
      <c r="DY3624" s="1"/>
      <c r="DZ3624" s="1"/>
      <c r="EA3624" s="1"/>
      <c r="EB3624" s="1"/>
      <c r="EC3624" s="1"/>
      <c r="ED3624" s="1"/>
      <c r="EE3624" s="1"/>
      <c r="EF3624" s="1"/>
      <c r="EG3624" s="1"/>
      <c r="EH3624" s="1"/>
      <c r="EI3624" s="1"/>
      <c r="EJ3624" s="1"/>
      <c r="EK3624" s="1"/>
      <c r="EL3624" s="1"/>
      <c r="EM3624" s="1"/>
      <c r="EN3624" s="1"/>
      <c r="EO3624" s="1"/>
      <c r="EP3624" s="1"/>
      <c r="EQ3624" s="1"/>
      <c r="ER3624" s="1"/>
      <c r="ES3624" s="1"/>
      <c r="ET3624" s="1"/>
      <c r="EU3624" s="1"/>
      <c r="EV3624" s="1"/>
      <c r="EW3624" s="1"/>
      <c r="EX3624" s="1"/>
      <c r="EY3624" s="1"/>
      <c r="EZ3624" s="1"/>
      <c r="FA3624" s="1"/>
      <c r="FB3624" s="1"/>
      <c r="FC3624" s="1"/>
      <c r="FD3624" s="1"/>
      <c r="FE3624" s="1"/>
      <c r="FF3624" s="1"/>
      <c r="FG3624" s="1"/>
      <c r="FH3624" s="1"/>
      <c r="FI3624" s="1"/>
      <c r="FJ3624" s="1"/>
      <c r="FK3624" s="1"/>
      <c r="FL3624" s="1"/>
      <c r="FM3624" s="1"/>
      <c r="FN3624" s="1"/>
      <c r="FO3624" s="1"/>
      <c r="FP3624" s="1"/>
      <c r="FQ3624" s="1"/>
      <c r="FR3624" s="1"/>
      <c r="FS3624" s="1"/>
      <c r="FT3624" s="1"/>
      <c r="FU3624" s="1"/>
      <c r="FV3624" s="1"/>
      <c r="FW3624" s="1"/>
      <c r="FX3624" s="1"/>
      <c r="FY3624" s="1"/>
      <c r="FZ3624" s="1"/>
      <c r="GA3624" s="1"/>
      <c r="GB3624" s="1"/>
      <c r="GC3624" s="1"/>
      <c r="GD3624" s="1"/>
      <c r="GE3624" s="1"/>
      <c r="GF3624" s="1"/>
      <c r="GG3624" s="1"/>
      <c r="GH3624" s="1"/>
      <c r="GI3624" s="1"/>
      <c r="GJ3624" s="1"/>
      <c r="GK3624"/>
      <c r="GL3624"/>
      <c r="GM3624"/>
      <c r="GN3624"/>
      <c r="GO3624"/>
      <c r="GP3624"/>
      <c r="GQ3624"/>
      <c r="GR3624"/>
      <c r="GS3624"/>
      <c r="GT3624"/>
      <c r="GU3624"/>
      <c r="GV3624"/>
      <c r="GW3624"/>
      <c r="GX3624"/>
      <c r="GY3624"/>
      <c r="GZ3624"/>
      <c r="HA3624"/>
      <c r="HB3624"/>
      <c r="HC3624"/>
      <c r="HD3624"/>
      <c r="HE3624"/>
    </row>
    <row r="3625" spans="4:213" s="25" customFormat="1" x14ac:dyDescent="0.25">
      <c r="D3625" s="19"/>
      <c r="E3625" s="19"/>
      <c r="F3625" s="20"/>
      <c r="G3625" s="20"/>
      <c r="H3625" s="20"/>
      <c r="I3625" s="20"/>
      <c r="J3625" s="21"/>
      <c r="K3625" s="21"/>
      <c r="L3625" s="20"/>
      <c r="M3625" s="20"/>
      <c r="N3625" s="22"/>
      <c r="O3625" s="22"/>
      <c r="P3625" s="22"/>
      <c r="Q3625" s="22"/>
      <c r="R3625" s="19"/>
      <c r="S3625" s="19"/>
      <c r="T3625" s="19"/>
      <c r="U3625" s="20"/>
      <c r="V3625" s="20"/>
      <c r="W3625" s="20"/>
      <c r="X3625" s="27"/>
      <c r="Y3625" s="253"/>
      <c r="Z3625" s="30"/>
      <c r="AA3625" s="30"/>
      <c r="AB3625" s="31"/>
      <c r="AC3625" s="31"/>
      <c r="AD3625" s="31"/>
      <c r="AE3625" s="31"/>
      <c r="AF3625" s="31"/>
      <c r="AG3625" s="241"/>
      <c r="AH3625" s="31"/>
      <c r="AI3625" s="31"/>
      <c r="AJ3625" s="31"/>
      <c r="AK3625" s="31"/>
      <c r="AL3625" s="120"/>
      <c r="AQ3625" s="26"/>
      <c r="AW3625" s="19"/>
      <c r="AX3625" s="19"/>
      <c r="AY3625" s="19"/>
      <c r="AZ3625" s="19"/>
      <c r="BA3625" s="19"/>
      <c r="BB3625" s="19"/>
      <c r="BC3625" s="1"/>
      <c r="BD3625"/>
      <c r="BE3625"/>
      <c r="BF3625" s="1"/>
      <c r="BG3625"/>
      <c r="BH3625"/>
      <c r="BI3625"/>
      <c r="BJ3625" s="1"/>
      <c r="BK3625" s="1"/>
      <c r="BL3625"/>
      <c r="BM3625" s="1"/>
      <c r="BN3625" s="1"/>
      <c r="BO3625" s="1"/>
      <c r="BP3625" s="1"/>
      <c r="BQ3625" s="1"/>
      <c r="BR3625" s="1"/>
      <c r="BS3625" s="1"/>
      <c r="BT3625" s="22"/>
      <c r="BU3625" s="1"/>
      <c r="BV3625" s="1"/>
      <c r="BW3625" s="1"/>
      <c r="BX3625" s="1"/>
      <c r="BY3625" s="1"/>
      <c r="BZ3625" s="1"/>
      <c r="CA3625" s="1"/>
      <c r="CB3625" s="1"/>
      <c r="CC3625" s="1"/>
      <c r="CD3625" s="1"/>
      <c r="CE3625" s="1"/>
      <c r="CF3625" s="1"/>
      <c r="CG3625" s="1"/>
      <c r="CH3625" s="1"/>
      <c r="CI3625" s="1"/>
      <c r="CJ3625" s="1"/>
      <c r="CK3625" s="1"/>
      <c r="CL3625" s="1"/>
      <c r="CM3625" s="1"/>
      <c r="CN3625" s="1"/>
      <c r="CO3625" s="1"/>
      <c r="CP3625" s="1"/>
      <c r="CQ3625" s="1"/>
      <c r="CR3625" s="1"/>
      <c r="CS3625" s="1"/>
      <c r="CT3625" s="1"/>
      <c r="CU3625" s="1"/>
      <c r="CV3625" s="1"/>
      <c r="CW3625" s="1"/>
      <c r="CX3625" s="1"/>
      <c r="CY3625" s="1"/>
      <c r="CZ3625" s="1"/>
      <c r="DA3625" s="1"/>
      <c r="DB3625" s="1"/>
      <c r="DC3625" s="1"/>
      <c r="DD3625" s="1"/>
      <c r="DE3625" s="1"/>
      <c r="DF3625" s="1"/>
      <c r="DG3625" s="1"/>
      <c r="DH3625" s="1"/>
      <c r="DI3625" s="1"/>
      <c r="DJ3625" s="1"/>
      <c r="DK3625" s="1"/>
      <c r="DL3625" s="1"/>
      <c r="DM3625" s="1"/>
      <c r="DN3625" s="1"/>
      <c r="DO3625" s="1"/>
      <c r="DP3625" s="1"/>
      <c r="DQ3625" s="1"/>
      <c r="DR3625" s="1"/>
      <c r="DS3625" s="1"/>
      <c r="DT3625" s="1"/>
      <c r="DU3625" s="1"/>
      <c r="DV3625" s="1"/>
      <c r="DW3625" s="1"/>
      <c r="DX3625" s="1"/>
      <c r="DY3625" s="1"/>
      <c r="DZ3625" s="1"/>
      <c r="EA3625" s="1"/>
      <c r="EB3625" s="1"/>
      <c r="EC3625" s="1"/>
      <c r="ED3625" s="1"/>
      <c r="EE3625" s="1"/>
      <c r="EF3625" s="1"/>
      <c r="EG3625" s="1"/>
      <c r="EH3625" s="1"/>
      <c r="EI3625" s="1"/>
      <c r="EJ3625" s="1"/>
      <c r="EK3625" s="1"/>
      <c r="EL3625" s="1"/>
      <c r="EM3625" s="1"/>
      <c r="EN3625" s="1"/>
      <c r="EO3625" s="1"/>
      <c r="EP3625" s="1"/>
      <c r="EQ3625" s="1"/>
      <c r="ER3625" s="1"/>
      <c r="ES3625" s="1"/>
      <c r="ET3625" s="1"/>
      <c r="EU3625" s="1"/>
      <c r="EV3625" s="1"/>
      <c r="EW3625" s="1"/>
      <c r="EX3625" s="1"/>
      <c r="EY3625" s="1"/>
      <c r="EZ3625" s="1"/>
      <c r="FA3625" s="1"/>
      <c r="FB3625" s="1"/>
      <c r="FC3625" s="1"/>
      <c r="FD3625" s="1"/>
      <c r="FE3625" s="1"/>
      <c r="FF3625" s="1"/>
      <c r="FG3625" s="1"/>
      <c r="FH3625" s="1"/>
      <c r="FI3625" s="1"/>
      <c r="FJ3625" s="1"/>
      <c r="FK3625" s="1"/>
      <c r="FL3625" s="1"/>
      <c r="FM3625" s="1"/>
      <c r="FN3625" s="1"/>
      <c r="FO3625" s="1"/>
      <c r="FP3625" s="1"/>
      <c r="FQ3625" s="1"/>
      <c r="FR3625" s="1"/>
      <c r="FS3625" s="1"/>
      <c r="FT3625" s="1"/>
      <c r="FU3625" s="1"/>
      <c r="FV3625" s="1"/>
      <c r="FW3625" s="1"/>
      <c r="FX3625" s="1"/>
      <c r="FY3625" s="1"/>
      <c r="FZ3625" s="1"/>
      <c r="GA3625" s="1"/>
      <c r="GB3625" s="1"/>
      <c r="GC3625" s="1"/>
      <c r="GD3625" s="1"/>
      <c r="GE3625" s="1"/>
      <c r="GF3625" s="1"/>
      <c r="GG3625" s="1"/>
      <c r="GH3625" s="1"/>
      <c r="GI3625" s="1"/>
      <c r="GJ3625" s="1"/>
      <c r="GK3625"/>
      <c r="GL3625"/>
      <c r="GM3625"/>
      <c r="GN3625"/>
      <c r="GO3625"/>
      <c r="GP3625"/>
      <c r="GQ3625"/>
      <c r="GR3625"/>
      <c r="GS3625"/>
      <c r="GT3625"/>
      <c r="GU3625"/>
      <c r="GV3625"/>
      <c r="GW3625"/>
      <c r="GX3625"/>
      <c r="GY3625"/>
      <c r="GZ3625"/>
      <c r="HA3625"/>
      <c r="HB3625"/>
      <c r="HC3625"/>
      <c r="HD3625"/>
      <c r="HE3625"/>
    </row>
    <row r="3626" spans="4:213" s="25" customFormat="1" x14ac:dyDescent="0.25">
      <c r="D3626" s="19"/>
      <c r="E3626" s="19"/>
      <c r="F3626" s="20"/>
      <c r="G3626" s="20"/>
      <c r="H3626" s="20"/>
      <c r="I3626" s="20"/>
      <c r="J3626" s="21"/>
      <c r="K3626" s="21"/>
      <c r="L3626" s="20"/>
      <c r="M3626" s="20"/>
      <c r="N3626" s="22"/>
      <c r="O3626" s="22"/>
      <c r="P3626" s="22"/>
      <c r="Q3626" s="22"/>
      <c r="R3626" s="19"/>
      <c r="S3626" s="19"/>
      <c r="T3626" s="19"/>
      <c r="U3626" s="20"/>
      <c r="V3626" s="20"/>
      <c r="W3626" s="20"/>
      <c r="X3626" s="27"/>
      <c r="Y3626" s="253"/>
      <c r="Z3626" s="30"/>
      <c r="AA3626" s="30"/>
      <c r="AB3626" s="31"/>
      <c r="AC3626" s="31"/>
      <c r="AD3626" s="31"/>
      <c r="AE3626" s="31"/>
      <c r="AF3626" s="31"/>
      <c r="AG3626" s="241"/>
      <c r="AH3626" s="31"/>
      <c r="AI3626" s="31"/>
      <c r="AJ3626" s="31"/>
      <c r="AK3626" s="31"/>
      <c r="AL3626" s="120"/>
      <c r="AQ3626" s="26"/>
      <c r="AW3626" s="19"/>
      <c r="AX3626" s="19"/>
      <c r="AY3626" s="19"/>
      <c r="AZ3626" s="19"/>
      <c r="BA3626" s="19"/>
      <c r="BB3626" s="19"/>
      <c r="BC3626" s="1"/>
      <c r="BD3626"/>
      <c r="BE3626"/>
      <c r="BF3626" s="1"/>
      <c r="BG3626"/>
      <c r="BH3626"/>
      <c r="BI3626"/>
      <c r="BJ3626" s="1"/>
      <c r="BK3626" s="1"/>
      <c r="BL3626"/>
      <c r="BM3626" s="1"/>
      <c r="BN3626" s="1"/>
      <c r="BO3626" s="1"/>
      <c r="BP3626" s="1"/>
      <c r="BQ3626" s="1"/>
      <c r="BR3626" s="1"/>
      <c r="BS3626" s="1"/>
      <c r="BT3626" s="22"/>
      <c r="BU3626" s="1"/>
      <c r="BV3626" s="1"/>
      <c r="BW3626" s="1"/>
      <c r="BX3626" s="1"/>
      <c r="BY3626" s="1"/>
      <c r="BZ3626" s="1"/>
      <c r="CA3626" s="1"/>
      <c r="CB3626" s="1"/>
      <c r="CC3626" s="1"/>
      <c r="CD3626" s="1"/>
      <c r="CE3626" s="1"/>
      <c r="CF3626" s="1"/>
      <c r="CG3626" s="1"/>
      <c r="CH3626" s="1"/>
      <c r="CI3626" s="1"/>
      <c r="CJ3626" s="1"/>
      <c r="CK3626" s="1"/>
      <c r="CL3626" s="1"/>
      <c r="CM3626" s="1"/>
      <c r="CN3626" s="1"/>
      <c r="CO3626" s="1"/>
      <c r="CP3626" s="1"/>
      <c r="CQ3626" s="1"/>
      <c r="CR3626" s="1"/>
      <c r="CS3626" s="1"/>
      <c r="CT3626" s="1"/>
      <c r="CU3626" s="1"/>
      <c r="CV3626" s="1"/>
      <c r="CW3626" s="1"/>
      <c r="CX3626" s="1"/>
      <c r="CY3626" s="1"/>
      <c r="CZ3626" s="1"/>
      <c r="DA3626" s="1"/>
      <c r="DB3626" s="1"/>
      <c r="DC3626" s="1"/>
      <c r="DD3626" s="1"/>
      <c r="DE3626" s="1"/>
      <c r="DF3626" s="1"/>
      <c r="DG3626" s="1"/>
      <c r="DH3626" s="1"/>
      <c r="DI3626" s="1"/>
      <c r="DJ3626" s="1"/>
      <c r="DK3626" s="1"/>
      <c r="DL3626" s="1"/>
      <c r="DM3626" s="1"/>
      <c r="DN3626" s="1"/>
      <c r="DO3626" s="1"/>
      <c r="DP3626" s="1"/>
      <c r="DQ3626" s="1"/>
      <c r="DR3626" s="1"/>
      <c r="DS3626" s="1"/>
      <c r="DT3626" s="1"/>
      <c r="DU3626" s="1"/>
      <c r="DV3626" s="1"/>
      <c r="DW3626" s="1"/>
      <c r="DX3626" s="1"/>
      <c r="DY3626" s="1"/>
      <c r="DZ3626" s="1"/>
      <c r="EA3626" s="1"/>
      <c r="EB3626" s="1"/>
      <c r="EC3626" s="1"/>
      <c r="ED3626" s="1"/>
      <c r="EE3626" s="1"/>
      <c r="EF3626" s="1"/>
      <c r="EG3626" s="1"/>
      <c r="EH3626" s="1"/>
      <c r="EI3626" s="1"/>
      <c r="EJ3626" s="1"/>
      <c r="EK3626" s="1"/>
      <c r="EL3626" s="1"/>
      <c r="EM3626" s="1"/>
      <c r="EN3626" s="1"/>
      <c r="EO3626" s="1"/>
      <c r="EP3626" s="1"/>
      <c r="EQ3626" s="1"/>
      <c r="ER3626" s="1"/>
      <c r="ES3626" s="1"/>
      <c r="ET3626" s="1"/>
      <c r="EU3626" s="1"/>
      <c r="EV3626" s="1"/>
      <c r="EW3626" s="1"/>
      <c r="EX3626" s="1"/>
      <c r="EY3626" s="1"/>
      <c r="EZ3626" s="1"/>
      <c r="FA3626" s="1"/>
      <c r="FB3626" s="1"/>
      <c r="FC3626" s="1"/>
      <c r="FD3626" s="1"/>
      <c r="FE3626" s="1"/>
      <c r="FF3626" s="1"/>
      <c r="FG3626" s="1"/>
      <c r="FH3626" s="1"/>
      <c r="FI3626" s="1"/>
      <c r="FJ3626" s="1"/>
      <c r="FK3626" s="1"/>
      <c r="FL3626" s="1"/>
      <c r="FM3626" s="1"/>
      <c r="FN3626" s="1"/>
      <c r="FO3626" s="1"/>
      <c r="FP3626" s="1"/>
      <c r="FQ3626" s="1"/>
      <c r="FR3626" s="1"/>
      <c r="FS3626" s="1"/>
      <c r="FT3626" s="1"/>
      <c r="FU3626" s="1"/>
      <c r="FV3626" s="1"/>
      <c r="FW3626" s="1"/>
      <c r="FX3626" s="1"/>
      <c r="FY3626" s="1"/>
      <c r="FZ3626" s="1"/>
      <c r="GA3626" s="1"/>
      <c r="GB3626" s="1"/>
      <c r="GC3626" s="1"/>
      <c r="GD3626" s="1"/>
      <c r="GE3626" s="1"/>
      <c r="GF3626" s="1"/>
      <c r="GG3626" s="1"/>
      <c r="GH3626" s="1"/>
      <c r="GI3626" s="1"/>
      <c r="GJ3626" s="1"/>
      <c r="GK3626"/>
      <c r="GL3626"/>
      <c r="GM3626"/>
      <c r="GN3626"/>
      <c r="GO3626"/>
      <c r="GP3626"/>
      <c r="GQ3626"/>
      <c r="GR3626"/>
      <c r="GS3626"/>
      <c r="GT3626"/>
      <c r="GU3626"/>
      <c r="GV3626"/>
      <c r="GW3626"/>
      <c r="GX3626"/>
      <c r="GY3626"/>
      <c r="GZ3626"/>
      <c r="HA3626"/>
      <c r="HB3626"/>
      <c r="HC3626"/>
      <c r="HD3626"/>
      <c r="HE3626"/>
    </row>
    <row r="3627" spans="4:213" s="25" customFormat="1" x14ac:dyDescent="0.25">
      <c r="D3627" s="19"/>
      <c r="E3627" s="19"/>
      <c r="F3627" s="20"/>
      <c r="G3627" s="20"/>
      <c r="H3627" s="20"/>
      <c r="I3627" s="20"/>
      <c r="J3627" s="21"/>
      <c r="K3627" s="21"/>
      <c r="L3627" s="20"/>
      <c r="M3627" s="20"/>
      <c r="N3627" s="22"/>
      <c r="O3627" s="22"/>
      <c r="P3627" s="22"/>
      <c r="Q3627" s="22"/>
      <c r="R3627" s="19"/>
      <c r="S3627" s="19"/>
      <c r="T3627" s="19"/>
      <c r="U3627" s="20"/>
      <c r="V3627" s="20"/>
      <c r="W3627" s="20"/>
      <c r="X3627" s="27"/>
      <c r="Y3627" s="253"/>
      <c r="Z3627" s="30"/>
      <c r="AA3627" s="30"/>
      <c r="AB3627" s="31"/>
      <c r="AC3627" s="31"/>
      <c r="AD3627" s="31"/>
      <c r="AE3627" s="31"/>
      <c r="AF3627" s="31"/>
      <c r="AG3627" s="241"/>
      <c r="AH3627" s="31"/>
      <c r="AI3627" s="31"/>
      <c r="AJ3627" s="31"/>
      <c r="AK3627" s="31"/>
      <c r="AL3627" s="120"/>
      <c r="AQ3627" s="26"/>
      <c r="AW3627" s="19"/>
      <c r="AX3627" s="19"/>
      <c r="AY3627" s="19"/>
      <c r="AZ3627" s="19"/>
      <c r="BA3627" s="19"/>
      <c r="BB3627" s="19"/>
      <c r="BC3627" s="1"/>
      <c r="BD3627"/>
      <c r="BE3627"/>
      <c r="BF3627" s="1"/>
      <c r="BG3627"/>
      <c r="BH3627"/>
      <c r="BI3627"/>
      <c r="BJ3627" s="1"/>
      <c r="BK3627" s="1"/>
      <c r="BL3627"/>
      <c r="BM3627" s="1"/>
      <c r="BN3627" s="1"/>
      <c r="BO3627" s="1"/>
      <c r="BP3627" s="1"/>
      <c r="BQ3627" s="1"/>
      <c r="BR3627" s="1"/>
      <c r="BS3627" s="1"/>
      <c r="BT3627" s="22"/>
      <c r="BU3627" s="1"/>
      <c r="BV3627" s="1"/>
      <c r="BW3627" s="1"/>
      <c r="BX3627" s="1"/>
      <c r="BY3627" s="1"/>
      <c r="BZ3627" s="1"/>
      <c r="CA3627" s="1"/>
      <c r="CB3627" s="1"/>
      <c r="CC3627" s="1"/>
      <c r="CD3627" s="1"/>
      <c r="CE3627" s="1"/>
      <c r="CF3627" s="1"/>
      <c r="CG3627" s="1"/>
      <c r="CH3627" s="1"/>
      <c r="CI3627" s="1"/>
      <c r="CJ3627" s="1"/>
      <c r="CK3627" s="1"/>
      <c r="CL3627" s="1"/>
      <c r="CM3627" s="1"/>
      <c r="CN3627" s="1"/>
      <c r="CO3627" s="1"/>
      <c r="CP3627" s="1"/>
      <c r="CQ3627" s="1"/>
      <c r="CR3627" s="1"/>
      <c r="CS3627" s="1"/>
      <c r="CT3627" s="1"/>
      <c r="CU3627" s="1"/>
      <c r="CV3627" s="1"/>
      <c r="CW3627" s="1"/>
      <c r="CX3627" s="1"/>
      <c r="CY3627" s="1"/>
      <c r="CZ3627" s="1"/>
      <c r="DA3627" s="1"/>
      <c r="DB3627" s="1"/>
      <c r="DC3627" s="1"/>
      <c r="DD3627" s="1"/>
      <c r="DE3627" s="1"/>
      <c r="DF3627" s="1"/>
      <c r="DG3627" s="1"/>
      <c r="DH3627" s="1"/>
      <c r="DI3627" s="1"/>
      <c r="DJ3627" s="1"/>
      <c r="DK3627" s="1"/>
      <c r="DL3627" s="1"/>
      <c r="DM3627" s="1"/>
      <c r="DN3627" s="1"/>
      <c r="DO3627" s="1"/>
      <c r="DP3627" s="1"/>
      <c r="DQ3627" s="1"/>
      <c r="DR3627" s="1"/>
      <c r="DS3627" s="1"/>
      <c r="DT3627" s="1"/>
      <c r="DU3627" s="1"/>
      <c r="DV3627" s="1"/>
      <c r="DW3627" s="1"/>
      <c r="DX3627" s="1"/>
      <c r="DY3627" s="1"/>
      <c r="DZ3627" s="1"/>
      <c r="EA3627" s="1"/>
      <c r="EB3627" s="1"/>
      <c r="EC3627" s="1"/>
      <c r="ED3627" s="1"/>
      <c r="EE3627" s="1"/>
      <c r="EF3627" s="1"/>
      <c r="EG3627" s="1"/>
      <c r="EH3627" s="1"/>
      <c r="EI3627" s="1"/>
      <c r="EJ3627" s="1"/>
      <c r="EK3627" s="1"/>
      <c r="EL3627" s="1"/>
      <c r="EM3627" s="1"/>
      <c r="EN3627" s="1"/>
      <c r="EO3627" s="1"/>
      <c r="EP3627" s="1"/>
      <c r="EQ3627" s="1"/>
      <c r="ER3627" s="1"/>
      <c r="ES3627" s="1"/>
      <c r="ET3627" s="1"/>
      <c r="EU3627" s="1"/>
      <c r="EV3627" s="1"/>
      <c r="EW3627" s="1"/>
      <c r="EX3627" s="1"/>
      <c r="EY3627" s="1"/>
      <c r="EZ3627" s="1"/>
      <c r="FA3627" s="1"/>
      <c r="FB3627" s="1"/>
      <c r="FC3627" s="1"/>
      <c r="FD3627" s="1"/>
      <c r="FE3627" s="1"/>
      <c r="FF3627" s="1"/>
      <c r="FG3627" s="1"/>
      <c r="FH3627" s="1"/>
      <c r="FI3627" s="1"/>
      <c r="FJ3627" s="1"/>
      <c r="FK3627" s="1"/>
      <c r="FL3627" s="1"/>
      <c r="FM3627" s="1"/>
      <c r="FN3627" s="1"/>
      <c r="FO3627" s="1"/>
      <c r="FP3627" s="1"/>
      <c r="FQ3627" s="1"/>
      <c r="FR3627" s="1"/>
      <c r="FS3627" s="1"/>
      <c r="FT3627" s="1"/>
      <c r="FU3627" s="1"/>
      <c r="FV3627" s="1"/>
      <c r="FW3627" s="1"/>
      <c r="FX3627" s="1"/>
      <c r="FY3627" s="1"/>
      <c r="FZ3627" s="1"/>
      <c r="GA3627" s="1"/>
      <c r="GB3627" s="1"/>
      <c r="GC3627" s="1"/>
      <c r="GD3627" s="1"/>
      <c r="GE3627" s="1"/>
      <c r="GF3627" s="1"/>
      <c r="GG3627" s="1"/>
      <c r="GH3627" s="1"/>
      <c r="GI3627" s="1"/>
      <c r="GJ3627" s="1"/>
      <c r="GK3627"/>
      <c r="GL3627"/>
      <c r="GM3627"/>
      <c r="GN3627"/>
      <c r="GO3627"/>
      <c r="GP3627"/>
      <c r="GQ3627"/>
      <c r="GR3627"/>
      <c r="GS3627"/>
      <c r="GT3627"/>
      <c r="GU3627"/>
      <c r="GV3627"/>
      <c r="GW3627"/>
      <c r="GX3627"/>
      <c r="GY3627"/>
      <c r="GZ3627"/>
      <c r="HA3627"/>
      <c r="HB3627"/>
      <c r="HC3627"/>
      <c r="HD3627"/>
      <c r="HE3627"/>
    </row>
    <row r="3628" spans="4:213" s="25" customFormat="1" x14ac:dyDescent="0.25">
      <c r="D3628" s="19"/>
      <c r="E3628" s="19"/>
      <c r="F3628" s="20"/>
      <c r="G3628" s="20"/>
      <c r="H3628" s="20"/>
      <c r="I3628" s="20"/>
      <c r="J3628" s="21"/>
      <c r="K3628" s="21"/>
      <c r="L3628" s="20"/>
      <c r="M3628" s="20"/>
      <c r="N3628" s="22"/>
      <c r="O3628" s="22"/>
      <c r="P3628" s="22"/>
      <c r="Q3628" s="22"/>
      <c r="R3628" s="19"/>
      <c r="S3628" s="19"/>
      <c r="T3628" s="19"/>
      <c r="U3628" s="20"/>
      <c r="V3628" s="20"/>
      <c r="W3628" s="20"/>
      <c r="X3628" s="27"/>
      <c r="Y3628" s="253"/>
      <c r="Z3628" s="30"/>
      <c r="AA3628" s="30"/>
      <c r="AB3628" s="31"/>
      <c r="AC3628" s="31"/>
      <c r="AD3628" s="31"/>
      <c r="AE3628" s="31"/>
      <c r="AF3628" s="31"/>
      <c r="AG3628" s="241"/>
      <c r="AH3628" s="31"/>
      <c r="AI3628" s="31"/>
      <c r="AJ3628" s="31"/>
      <c r="AK3628" s="31"/>
      <c r="AL3628" s="120"/>
      <c r="AQ3628" s="26"/>
      <c r="AW3628" s="19"/>
      <c r="AX3628" s="19"/>
      <c r="AY3628" s="19"/>
      <c r="AZ3628" s="19"/>
      <c r="BA3628" s="19"/>
      <c r="BB3628" s="19"/>
      <c r="BC3628" s="1"/>
      <c r="BD3628"/>
      <c r="BE3628"/>
      <c r="BF3628" s="1"/>
      <c r="BG3628"/>
      <c r="BH3628"/>
      <c r="BI3628"/>
      <c r="BJ3628" s="1"/>
      <c r="BK3628" s="1"/>
      <c r="BL3628"/>
      <c r="BM3628" s="1"/>
      <c r="BN3628" s="1"/>
      <c r="BO3628" s="1"/>
      <c r="BP3628" s="1"/>
      <c r="BQ3628" s="1"/>
      <c r="BR3628" s="1"/>
      <c r="BS3628" s="1"/>
      <c r="BT3628" s="22"/>
      <c r="BU3628" s="1"/>
      <c r="BV3628" s="1"/>
      <c r="BW3628" s="1"/>
      <c r="BX3628" s="1"/>
      <c r="BY3628" s="1"/>
      <c r="BZ3628" s="1"/>
      <c r="CA3628" s="1"/>
      <c r="CB3628" s="1"/>
      <c r="CC3628" s="1"/>
      <c r="CD3628" s="1"/>
      <c r="CE3628" s="1"/>
      <c r="CF3628" s="1"/>
      <c r="CG3628" s="1"/>
      <c r="CH3628" s="1"/>
      <c r="CI3628" s="1"/>
      <c r="CJ3628" s="1"/>
      <c r="CK3628" s="1"/>
      <c r="CL3628" s="1"/>
      <c r="CM3628" s="1"/>
      <c r="CN3628" s="1"/>
      <c r="CO3628" s="1"/>
      <c r="CP3628" s="1"/>
      <c r="CQ3628" s="1"/>
      <c r="CR3628" s="1"/>
      <c r="CS3628" s="1"/>
      <c r="CT3628" s="1"/>
      <c r="CU3628" s="1"/>
      <c r="CV3628" s="1"/>
      <c r="CW3628" s="1"/>
      <c r="CX3628" s="1"/>
      <c r="CY3628" s="1"/>
      <c r="CZ3628" s="1"/>
      <c r="DA3628" s="1"/>
      <c r="DB3628" s="1"/>
      <c r="DC3628" s="1"/>
      <c r="DD3628" s="1"/>
      <c r="DE3628" s="1"/>
      <c r="DF3628" s="1"/>
      <c r="DG3628" s="1"/>
      <c r="DH3628" s="1"/>
      <c r="DI3628" s="1"/>
      <c r="DJ3628" s="1"/>
      <c r="DK3628" s="1"/>
      <c r="DL3628" s="1"/>
      <c r="DM3628" s="1"/>
      <c r="DN3628" s="1"/>
      <c r="DO3628" s="1"/>
      <c r="DP3628" s="1"/>
      <c r="DQ3628" s="1"/>
      <c r="DR3628" s="1"/>
      <c r="DS3628" s="1"/>
      <c r="DT3628" s="1"/>
      <c r="DU3628" s="1"/>
      <c r="DV3628" s="1"/>
      <c r="DW3628" s="1"/>
      <c r="DX3628" s="1"/>
      <c r="DY3628" s="1"/>
      <c r="DZ3628" s="1"/>
      <c r="EA3628" s="1"/>
      <c r="EB3628" s="1"/>
      <c r="EC3628" s="1"/>
      <c r="ED3628" s="1"/>
      <c r="EE3628" s="1"/>
      <c r="EF3628" s="1"/>
      <c r="EG3628" s="1"/>
      <c r="EH3628" s="1"/>
      <c r="EI3628" s="1"/>
      <c r="EJ3628" s="1"/>
      <c r="EK3628" s="1"/>
      <c r="EL3628" s="1"/>
      <c r="EM3628" s="1"/>
      <c r="EN3628" s="1"/>
      <c r="EO3628" s="1"/>
      <c r="EP3628" s="1"/>
      <c r="EQ3628" s="1"/>
      <c r="ER3628" s="1"/>
      <c r="ES3628" s="1"/>
      <c r="ET3628" s="1"/>
      <c r="EU3628" s="1"/>
      <c r="EV3628" s="1"/>
      <c r="EW3628" s="1"/>
      <c r="EX3628" s="1"/>
      <c r="EY3628" s="1"/>
      <c r="EZ3628" s="1"/>
      <c r="FA3628" s="1"/>
      <c r="FB3628" s="1"/>
      <c r="FC3628" s="1"/>
      <c r="FD3628" s="1"/>
      <c r="FE3628" s="1"/>
      <c r="FF3628" s="1"/>
      <c r="FG3628" s="1"/>
      <c r="FH3628" s="1"/>
      <c r="FI3628" s="1"/>
      <c r="FJ3628" s="1"/>
      <c r="FK3628" s="1"/>
      <c r="FL3628" s="1"/>
      <c r="FM3628" s="1"/>
      <c r="FN3628" s="1"/>
      <c r="FO3628" s="1"/>
      <c r="FP3628" s="1"/>
      <c r="FQ3628" s="1"/>
      <c r="FR3628" s="1"/>
      <c r="FS3628" s="1"/>
      <c r="FT3628" s="1"/>
      <c r="FU3628" s="1"/>
      <c r="FV3628" s="1"/>
      <c r="FW3628" s="1"/>
      <c r="FX3628" s="1"/>
      <c r="FY3628" s="1"/>
      <c r="FZ3628" s="1"/>
      <c r="GA3628" s="1"/>
      <c r="GB3628" s="1"/>
      <c r="GC3628" s="1"/>
      <c r="GD3628" s="1"/>
      <c r="GE3628" s="1"/>
      <c r="GF3628" s="1"/>
      <c r="GG3628" s="1"/>
      <c r="GH3628" s="1"/>
      <c r="GI3628" s="1"/>
      <c r="GJ3628" s="1"/>
      <c r="GK3628"/>
      <c r="GL3628"/>
      <c r="GM3628"/>
      <c r="GN3628"/>
      <c r="GO3628"/>
      <c r="GP3628"/>
      <c r="GQ3628"/>
      <c r="GR3628"/>
      <c r="GS3628"/>
      <c r="GT3628"/>
      <c r="GU3628"/>
      <c r="GV3628"/>
      <c r="GW3628"/>
      <c r="GX3628"/>
      <c r="GY3628"/>
      <c r="GZ3628"/>
      <c r="HA3628"/>
      <c r="HB3628"/>
      <c r="HC3628"/>
      <c r="HD3628"/>
      <c r="HE3628"/>
    </row>
    <row r="3629" spans="4:213" s="25" customFormat="1" x14ac:dyDescent="0.25">
      <c r="D3629" s="19"/>
      <c r="E3629" s="19"/>
      <c r="F3629" s="20"/>
      <c r="G3629" s="20"/>
      <c r="H3629" s="20"/>
      <c r="I3629" s="20"/>
      <c r="J3629" s="21"/>
      <c r="K3629" s="21"/>
      <c r="L3629" s="20"/>
      <c r="M3629" s="20"/>
      <c r="N3629" s="22"/>
      <c r="O3629" s="22"/>
      <c r="P3629" s="22"/>
      <c r="Q3629" s="22"/>
      <c r="R3629" s="19"/>
      <c r="S3629" s="19"/>
      <c r="T3629" s="19"/>
      <c r="U3629" s="20"/>
      <c r="V3629" s="20"/>
      <c r="W3629" s="20"/>
      <c r="X3629" s="27"/>
      <c r="Y3629" s="253"/>
      <c r="Z3629" s="30"/>
      <c r="AA3629" s="30"/>
      <c r="AB3629" s="31"/>
      <c r="AC3629" s="31"/>
      <c r="AD3629" s="31"/>
      <c r="AE3629" s="31"/>
      <c r="AF3629" s="31"/>
      <c r="AG3629" s="241"/>
      <c r="AH3629" s="31"/>
      <c r="AI3629" s="31"/>
      <c r="AJ3629" s="31"/>
      <c r="AK3629" s="31"/>
      <c r="AL3629" s="120"/>
      <c r="AQ3629" s="26"/>
      <c r="AW3629" s="19"/>
      <c r="AX3629" s="19"/>
      <c r="AY3629" s="19"/>
      <c r="AZ3629" s="19"/>
      <c r="BA3629" s="19"/>
      <c r="BB3629" s="19"/>
      <c r="BC3629" s="1"/>
      <c r="BD3629"/>
      <c r="BE3629"/>
      <c r="BF3629" s="1"/>
      <c r="BG3629"/>
      <c r="BH3629"/>
      <c r="BI3629"/>
      <c r="BJ3629" s="1"/>
      <c r="BK3629" s="1"/>
      <c r="BL3629"/>
      <c r="BM3629" s="1"/>
      <c r="BN3629" s="1"/>
      <c r="BO3629" s="1"/>
      <c r="BP3629" s="1"/>
      <c r="BQ3629" s="1"/>
      <c r="BR3629" s="1"/>
      <c r="BS3629" s="1"/>
      <c r="BT3629" s="22"/>
      <c r="BU3629" s="1"/>
      <c r="BV3629" s="1"/>
      <c r="BW3629" s="1"/>
      <c r="BX3629" s="1"/>
      <c r="BY3629" s="1"/>
      <c r="BZ3629" s="1"/>
      <c r="CA3629" s="1"/>
      <c r="CB3629" s="1"/>
      <c r="CC3629" s="1"/>
      <c r="CD3629" s="1"/>
      <c r="CE3629" s="1"/>
      <c r="CF3629" s="1"/>
      <c r="CG3629" s="1"/>
      <c r="CH3629" s="1"/>
      <c r="CI3629" s="1"/>
      <c r="CJ3629" s="1"/>
      <c r="CK3629" s="1"/>
      <c r="CL3629" s="1"/>
      <c r="CM3629" s="1"/>
      <c r="CN3629" s="1"/>
      <c r="CO3629" s="1"/>
      <c r="CP3629" s="1"/>
      <c r="CQ3629" s="1"/>
      <c r="CR3629" s="1"/>
      <c r="CS3629" s="1"/>
      <c r="CT3629" s="1"/>
      <c r="CU3629" s="1"/>
      <c r="CV3629" s="1"/>
      <c r="CW3629" s="1"/>
      <c r="CX3629" s="1"/>
      <c r="CY3629" s="1"/>
      <c r="CZ3629" s="1"/>
      <c r="DA3629" s="1"/>
      <c r="DB3629" s="1"/>
      <c r="DC3629" s="1"/>
      <c r="DD3629" s="1"/>
      <c r="DE3629" s="1"/>
      <c r="DF3629" s="1"/>
      <c r="DG3629" s="1"/>
      <c r="DH3629" s="1"/>
      <c r="DI3629" s="1"/>
      <c r="DJ3629" s="1"/>
      <c r="DK3629" s="1"/>
      <c r="DL3629" s="1"/>
      <c r="DM3629" s="1"/>
      <c r="DN3629" s="1"/>
      <c r="DO3629" s="1"/>
      <c r="DP3629" s="1"/>
      <c r="DQ3629" s="1"/>
      <c r="DR3629" s="1"/>
      <c r="DS3629" s="1"/>
      <c r="DT3629" s="1"/>
      <c r="DU3629" s="1"/>
      <c r="DV3629" s="1"/>
      <c r="DW3629" s="1"/>
      <c r="DX3629" s="1"/>
      <c r="DY3629" s="1"/>
      <c r="DZ3629" s="1"/>
      <c r="EA3629" s="1"/>
      <c r="EB3629" s="1"/>
      <c r="EC3629" s="1"/>
      <c r="ED3629" s="1"/>
      <c r="EE3629" s="1"/>
      <c r="EF3629" s="1"/>
      <c r="EG3629" s="1"/>
      <c r="EH3629" s="1"/>
      <c r="EI3629" s="1"/>
      <c r="EJ3629" s="1"/>
      <c r="EK3629" s="1"/>
      <c r="EL3629" s="1"/>
      <c r="EM3629" s="1"/>
      <c r="EN3629" s="1"/>
      <c r="EO3629" s="1"/>
      <c r="EP3629" s="1"/>
      <c r="EQ3629" s="1"/>
      <c r="ER3629" s="1"/>
      <c r="ES3629" s="1"/>
      <c r="ET3629" s="1"/>
      <c r="EU3629" s="1"/>
      <c r="EV3629" s="1"/>
      <c r="EW3629" s="1"/>
      <c r="EX3629" s="1"/>
      <c r="EY3629" s="1"/>
      <c r="EZ3629" s="1"/>
      <c r="FA3629" s="1"/>
      <c r="FB3629" s="1"/>
      <c r="FC3629" s="1"/>
      <c r="FD3629" s="1"/>
      <c r="FE3629" s="1"/>
      <c r="FF3629" s="1"/>
      <c r="FG3629" s="1"/>
      <c r="FH3629" s="1"/>
      <c r="FI3629" s="1"/>
      <c r="FJ3629" s="1"/>
      <c r="FK3629" s="1"/>
      <c r="FL3629" s="1"/>
      <c r="FM3629" s="1"/>
      <c r="FN3629" s="1"/>
      <c r="FO3629" s="1"/>
      <c r="FP3629" s="1"/>
      <c r="FQ3629" s="1"/>
      <c r="FR3629" s="1"/>
      <c r="FS3629" s="1"/>
      <c r="FT3629" s="1"/>
      <c r="FU3629" s="1"/>
      <c r="FV3629" s="1"/>
      <c r="FW3629" s="1"/>
      <c r="FX3629" s="1"/>
      <c r="FY3629" s="1"/>
      <c r="FZ3629" s="1"/>
      <c r="GA3629" s="1"/>
      <c r="GB3629" s="1"/>
      <c r="GC3629" s="1"/>
      <c r="GD3629" s="1"/>
      <c r="GE3629" s="1"/>
      <c r="GF3629" s="1"/>
      <c r="GG3629" s="1"/>
      <c r="GH3629" s="1"/>
      <c r="GI3629" s="1"/>
      <c r="GJ3629" s="1"/>
      <c r="GK3629"/>
      <c r="GL3629"/>
      <c r="GM3629"/>
      <c r="GN3629"/>
      <c r="GO3629"/>
      <c r="GP3629"/>
      <c r="GQ3629"/>
      <c r="GR3629"/>
      <c r="GS3629"/>
      <c r="GT3629"/>
      <c r="GU3629"/>
      <c r="GV3629"/>
      <c r="GW3629"/>
      <c r="GX3629"/>
      <c r="GY3629"/>
      <c r="GZ3629"/>
      <c r="HA3629"/>
      <c r="HB3629"/>
      <c r="HC3629"/>
      <c r="HD3629"/>
      <c r="HE3629"/>
    </row>
    <row r="3630" spans="4:213" s="25" customFormat="1" x14ac:dyDescent="0.25">
      <c r="D3630" s="19"/>
      <c r="E3630" s="19"/>
      <c r="F3630" s="20"/>
      <c r="G3630" s="20"/>
      <c r="H3630" s="20"/>
      <c r="I3630" s="20"/>
      <c r="J3630" s="21"/>
      <c r="K3630" s="21"/>
      <c r="L3630" s="20"/>
      <c r="M3630" s="20"/>
      <c r="N3630" s="22"/>
      <c r="O3630" s="22"/>
      <c r="P3630" s="22"/>
      <c r="Q3630" s="22"/>
      <c r="R3630" s="19"/>
      <c r="S3630" s="19"/>
      <c r="T3630" s="19"/>
      <c r="U3630" s="20"/>
      <c r="V3630" s="20"/>
      <c r="W3630" s="20"/>
      <c r="X3630" s="27"/>
      <c r="Y3630" s="253"/>
      <c r="Z3630" s="30"/>
      <c r="AA3630" s="30"/>
      <c r="AB3630" s="31"/>
      <c r="AC3630" s="31"/>
      <c r="AD3630" s="31"/>
      <c r="AE3630" s="31"/>
      <c r="AF3630" s="31"/>
      <c r="AG3630" s="241"/>
      <c r="AH3630" s="31"/>
      <c r="AI3630" s="31"/>
      <c r="AJ3630" s="31"/>
      <c r="AK3630" s="31"/>
      <c r="AL3630" s="120"/>
      <c r="AQ3630" s="26"/>
      <c r="AW3630" s="19"/>
      <c r="AX3630" s="19"/>
      <c r="AY3630" s="19"/>
      <c r="AZ3630" s="19"/>
      <c r="BA3630" s="19"/>
      <c r="BB3630" s="19"/>
      <c r="BC3630" s="1"/>
      <c r="BD3630"/>
      <c r="BE3630"/>
      <c r="BF3630" s="1"/>
      <c r="BG3630"/>
      <c r="BH3630"/>
      <c r="BI3630"/>
      <c r="BJ3630" s="1"/>
      <c r="BK3630" s="1"/>
      <c r="BL3630"/>
      <c r="BM3630" s="1"/>
      <c r="BN3630" s="1"/>
      <c r="BO3630" s="1"/>
      <c r="BP3630" s="1"/>
      <c r="BQ3630" s="1"/>
      <c r="BR3630" s="1"/>
      <c r="BS3630" s="1"/>
      <c r="BT3630" s="22"/>
      <c r="BU3630" s="1"/>
      <c r="BV3630" s="1"/>
      <c r="BW3630" s="1"/>
      <c r="BX3630" s="1"/>
      <c r="BY3630" s="1"/>
      <c r="BZ3630" s="1"/>
      <c r="CA3630" s="1"/>
      <c r="CB3630" s="1"/>
      <c r="CC3630" s="1"/>
      <c r="CD3630" s="1"/>
      <c r="CE3630" s="1"/>
      <c r="CF3630" s="1"/>
      <c r="CG3630" s="1"/>
      <c r="CH3630" s="1"/>
      <c r="CI3630" s="1"/>
      <c r="CJ3630" s="1"/>
      <c r="CK3630" s="1"/>
      <c r="CL3630" s="1"/>
      <c r="CM3630" s="1"/>
      <c r="CN3630" s="1"/>
      <c r="CO3630" s="1"/>
      <c r="CP3630" s="1"/>
      <c r="CQ3630" s="1"/>
      <c r="CR3630" s="1"/>
      <c r="CS3630" s="1"/>
      <c r="CT3630" s="1"/>
      <c r="CU3630" s="1"/>
      <c r="CV3630" s="1"/>
      <c r="CW3630" s="1"/>
      <c r="CX3630" s="1"/>
      <c r="CY3630" s="1"/>
      <c r="CZ3630" s="1"/>
      <c r="DA3630" s="1"/>
      <c r="DB3630" s="1"/>
      <c r="DC3630" s="1"/>
      <c r="DD3630" s="1"/>
      <c r="DE3630" s="1"/>
      <c r="DF3630" s="1"/>
      <c r="DG3630" s="1"/>
      <c r="DH3630" s="1"/>
      <c r="DI3630" s="1"/>
      <c r="DJ3630" s="1"/>
      <c r="DK3630" s="1"/>
      <c r="DL3630" s="1"/>
      <c r="DM3630" s="1"/>
      <c r="DN3630" s="1"/>
      <c r="DO3630" s="1"/>
      <c r="DP3630" s="1"/>
      <c r="DQ3630" s="1"/>
      <c r="DR3630" s="1"/>
      <c r="DS3630" s="1"/>
      <c r="DT3630" s="1"/>
      <c r="DU3630" s="1"/>
      <c r="DV3630" s="1"/>
      <c r="DW3630" s="1"/>
      <c r="DX3630" s="1"/>
      <c r="DY3630" s="1"/>
      <c r="DZ3630" s="1"/>
      <c r="EA3630" s="1"/>
      <c r="EB3630" s="1"/>
      <c r="EC3630" s="1"/>
      <c r="ED3630" s="1"/>
      <c r="EE3630" s="1"/>
      <c r="EF3630" s="1"/>
      <c r="EG3630" s="1"/>
      <c r="EH3630" s="1"/>
      <c r="EI3630" s="1"/>
      <c r="EJ3630" s="1"/>
      <c r="EK3630" s="1"/>
      <c r="EL3630" s="1"/>
      <c r="EM3630" s="1"/>
      <c r="EN3630" s="1"/>
      <c r="EO3630" s="1"/>
      <c r="EP3630" s="1"/>
      <c r="EQ3630" s="1"/>
      <c r="ER3630" s="1"/>
      <c r="ES3630" s="1"/>
      <c r="ET3630" s="1"/>
      <c r="EU3630" s="1"/>
      <c r="EV3630" s="1"/>
      <c r="EW3630" s="1"/>
      <c r="EX3630" s="1"/>
      <c r="EY3630" s="1"/>
      <c r="EZ3630" s="1"/>
      <c r="FA3630" s="1"/>
      <c r="FB3630" s="1"/>
      <c r="FC3630" s="1"/>
      <c r="FD3630" s="1"/>
      <c r="FE3630" s="1"/>
      <c r="FF3630" s="1"/>
      <c r="FG3630" s="1"/>
      <c r="FH3630" s="1"/>
      <c r="FI3630" s="1"/>
      <c r="FJ3630" s="1"/>
      <c r="FK3630" s="1"/>
      <c r="FL3630" s="1"/>
      <c r="FM3630" s="1"/>
      <c r="FN3630" s="1"/>
      <c r="FO3630" s="1"/>
      <c r="FP3630" s="1"/>
      <c r="FQ3630" s="1"/>
      <c r="FR3630" s="1"/>
      <c r="FS3630" s="1"/>
      <c r="FT3630" s="1"/>
      <c r="FU3630" s="1"/>
      <c r="FV3630" s="1"/>
      <c r="FW3630" s="1"/>
      <c r="FX3630" s="1"/>
      <c r="FY3630" s="1"/>
      <c r="FZ3630" s="1"/>
      <c r="GA3630" s="1"/>
      <c r="GB3630" s="1"/>
      <c r="GC3630" s="1"/>
      <c r="GD3630" s="1"/>
      <c r="GE3630" s="1"/>
      <c r="GF3630" s="1"/>
      <c r="GG3630" s="1"/>
      <c r="GH3630" s="1"/>
      <c r="GI3630" s="1"/>
      <c r="GJ3630" s="1"/>
      <c r="GK3630"/>
      <c r="GL3630"/>
      <c r="GM3630"/>
      <c r="GN3630"/>
      <c r="GO3630"/>
      <c r="GP3630"/>
      <c r="GQ3630"/>
      <c r="GR3630"/>
      <c r="GS3630"/>
      <c r="GT3630"/>
      <c r="GU3630"/>
      <c r="GV3630"/>
      <c r="GW3630"/>
      <c r="GX3630"/>
      <c r="GY3630"/>
      <c r="GZ3630"/>
      <c r="HA3630"/>
      <c r="HB3630"/>
      <c r="HC3630"/>
      <c r="HD3630"/>
      <c r="HE3630"/>
    </row>
    <row r="3631" spans="4:213" s="25" customFormat="1" x14ac:dyDescent="0.25">
      <c r="D3631" s="19"/>
      <c r="E3631" s="19"/>
      <c r="F3631" s="20"/>
      <c r="G3631" s="20"/>
      <c r="H3631" s="20"/>
      <c r="I3631" s="20"/>
      <c r="J3631" s="21"/>
      <c r="K3631" s="21"/>
      <c r="L3631" s="20"/>
      <c r="M3631" s="20"/>
      <c r="N3631" s="22"/>
      <c r="O3631" s="22"/>
      <c r="P3631" s="22"/>
      <c r="Q3631" s="22"/>
      <c r="R3631" s="19"/>
      <c r="S3631" s="19"/>
      <c r="T3631" s="19"/>
      <c r="U3631" s="20"/>
      <c r="V3631" s="20"/>
      <c r="W3631" s="20"/>
      <c r="X3631" s="27"/>
      <c r="Y3631" s="253"/>
      <c r="Z3631" s="30"/>
      <c r="AA3631" s="30"/>
      <c r="AB3631" s="31"/>
      <c r="AC3631" s="31"/>
      <c r="AD3631" s="31"/>
      <c r="AE3631" s="31"/>
      <c r="AF3631" s="31"/>
      <c r="AG3631" s="241"/>
      <c r="AH3631" s="31"/>
      <c r="AI3631" s="31"/>
      <c r="AJ3631" s="31"/>
      <c r="AK3631" s="31"/>
      <c r="AL3631" s="120"/>
      <c r="AQ3631" s="26"/>
      <c r="AW3631" s="19"/>
      <c r="AX3631" s="19"/>
      <c r="AY3631" s="19"/>
      <c r="AZ3631" s="19"/>
      <c r="BA3631" s="19"/>
      <c r="BB3631" s="19"/>
      <c r="BC3631" s="1"/>
      <c r="BD3631"/>
      <c r="BE3631"/>
      <c r="BF3631" s="1"/>
      <c r="BG3631"/>
      <c r="BH3631"/>
      <c r="BI3631"/>
      <c r="BJ3631" s="1"/>
      <c r="BK3631" s="1"/>
      <c r="BL3631"/>
      <c r="BM3631" s="1"/>
      <c r="BN3631" s="1"/>
      <c r="BO3631" s="1"/>
      <c r="BP3631" s="1"/>
      <c r="BQ3631" s="1"/>
      <c r="BR3631" s="1"/>
      <c r="BS3631" s="1"/>
      <c r="BT3631" s="22"/>
      <c r="BU3631" s="1"/>
      <c r="BV3631" s="1"/>
      <c r="BW3631" s="1"/>
      <c r="BX3631" s="1"/>
      <c r="BY3631" s="1"/>
      <c r="BZ3631" s="1"/>
      <c r="CA3631" s="1"/>
      <c r="CB3631" s="1"/>
      <c r="CC3631" s="1"/>
      <c r="CD3631" s="1"/>
      <c r="CE3631" s="1"/>
      <c r="CF3631" s="1"/>
      <c r="CG3631" s="1"/>
      <c r="CH3631" s="1"/>
      <c r="CI3631" s="1"/>
      <c r="CJ3631" s="1"/>
      <c r="CK3631" s="1"/>
      <c r="CL3631" s="1"/>
      <c r="CM3631" s="1"/>
      <c r="CN3631" s="1"/>
      <c r="CO3631" s="1"/>
      <c r="CP3631" s="1"/>
      <c r="CQ3631" s="1"/>
      <c r="CR3631" s="1"/>
      <c r="CS3631" s="1"/>
      <c r="CT3631" s="1"/>
      <c r="CU3631" s="1"/>
      <c r="CV3631" s="1"/>
      <c r="CW3631" s="1"/>
      <c r="CX3631" s="1"/>
      <c r="CY3631" s="1"/>
      <c r="CZ3631" s="1"/>
      <c r="DA3631" s="1"/>
      <c r="DB3631" s="1"/>
      <c r="DC3631" s="1"/>
      <c r="DD3631" s="1"/>
      <c r="DE3631" s="1"/>
      <c r="DF3631" s="1"/>
      <c r="DG3631" s="1"/>
      <c r="DH3631" s="1"/>
      <c r="DI3631" s="1"/>
      <c r="DJ3631" s="1"/>
      <c r="DK3631" s="1"/>
      <c r="DL3631" s="1"/>
      <c r="DM3631" s="1"/>
      <c r="DN3631" s="1"/>
      <c r="DO3631" s="1"/>
      <c r="DP3631" s="1"/>
      <c r="DQ3631" s="1"/>
      <c r="DR3631" s="1"/>
      <c r="DS3631" s="1"/>
      <c r="DT3631" s="1"/>
      <c r="DU3631" s="1"/>
      <c r="DV3631" s="1"/>
      <c r="DW3631" s="1"/>
      <c r="DX3631" s="1"/>
      <c r="DY3631" s="1"/>
      <c r="DZ3631" s="1"/>
      <c r="EA3631" s="1"/>
      <c r="EB3631" s="1"/>
      <c r="EC3631" s="1"/>
      <c r="ED3631" s="1"/>
      <c r="EE3631" s="1"/>
      <c r="EF3631" s="1"/>
      <c r="EG3631" s="1"/>
      <c r="EH3631" s="1"/>
      <c r="EI3631" s="1"/>
      <c r="EJ3631" s="1"/>
      <c r="EK3631" s="1"/>
      <c r="EL3631" s="1"/>
      <c r="EM3631" s="1"/>
      <c r="EN3631" s="1"/>
      <c r="EO3631" s="1"/>
      <c r="EP3631" s="1"/>
      <c r="EQ3631" s="1"/>
      <c r="ER3631" s="1"/>
      <c r="ES3631" s="1"/>
      <c r="ET3631" s="1"/>
      <c r="EU3631" s="1"/>
      <c r="EV3631" s="1"/>
      <c r="EW3631" s="1"/>
      <c r="EX3631" s="1"/>
      <c r="EY3631" s="1"/>
      <c r="EZ3631" s="1"/>
      <c r="FA3631" s="1"/>
      <c r="FB3631" s="1"/>
      <c r="FC3631" s="1"/>
      <c r="FD3631" s="1"/>
      <c r="FE3631" s="1"/>
      <c r="FF3631" s="1"/>
      <c r="FG3631" s="1"/>
      <c r="FH3631" s="1"/>
      <c r="FI3631" s="1"/>
      <c r="FJ3631" s="1"/>
      <c r="FK3631" s="1"/>
      <c r="FL3631" s="1"/>
      <c r="FM3631" s="1"/>
      <c r="FN3631" s="1"/>
      <c r="FO3631" s="1"/>
      <c r="FP3631" s="1"/>
      <c r="FQ3631" s="1"/>
      <c r="FR3631" s="1"/>
      <c r="FS3631" s="1"/>
      <c r="FT3631" s="1"/>
      <c r="FU3631" s="1"/>
      <c r="FV3631" s="1"/>
      <c r="FW3631" s="1"/>
      <c r="FX3631" s="1"/>
      <c r="FY3631" s="1"/>
      <c r="FZ3631" s="1"/>
      <c r="GA3631" s="1"/>
      <c r="GB3631" s="1"/>
      <c r="GC3631" s="1"/>
      <c r="GD3631" s="1"/>
      <c r="GE3631" s="1"/>
      <c r="GF3631" s="1"/>
      <c r="GG3631" s="1"/>
      <c r="GH3631" s="1"/>
      <c r="GI3631" s="1"/>
      <c r="GJ3631" s="1"/>
      <c r="GK3631"/>
      <c r="GL3631"/>
      <c r="GM3631"/>
      <c r="GN3631"/>
      <c r="GO3631"/>
      <c r="GP3631"/>
      <c r="GQ3631"/>
      <c r="GR3631"/>
      <c r="GS3631"/>
      <c r="GT3631"/>
      <c r="GU3631"/>
      <c r="GV3631"/>
      <c r="GW3631"/>
      <c r="GX3631"/>
      <c r="GY3631"/>
      <c r="GZ3631"/>
      <c r="HA3631"/>
      <c r="HB3631"/>
      <c r="HC3631"/>
      <c r="HD3631"/>
      <c r="HE3631"/>
    </row>
    <row r="3632" spans="4:213" s="25" customFormat="1" x14ac:dyDescent="0.25">
      <c r="D3632" s="19"/>
      <c r="E3632" s="19"/>
      <c r="F3632" s="20"/>
      <c r="G3632" s="20"/>
      <c r="H3632" s="20"/>
      <c r="I3632" s="20"/>
      <c r="J3632" s="21"/>
      <c r="K3632" s="21"/>
      <c r="L3632" s="20"/>
      <c r="M3632" s="20"/>
      <c r="N3632" s="22"/>
      <c r="O3632" s="22"/>
      <c r="P3632" s="22"/>
      <c r="Q3632" s="22"/>
      <c r="R3632" s="19"/>
      <c r="S3632" s="19"/>
      <c r="T3632" s="19"/>
      <c r="U3632" s="20"/>
      <c r="V3632" s="20"/>
      <c r="W3632" s="20"/>
      <c r="X3632" s="27"/>
      <c r="Y3632" s="253"/>
      <c r="Z3632" s="30"/>
      <c r="AA3632" s="30"/>
      <c r="AB3632" s="31"/>
      <c r="AC3632" s="31"/>
      <c r="AD3632" s="31"/>
      <c r="AE3632" s="31"/>
      <c r="AF3632" s="31"/>
      <c r="AG3632" s="241"/>
      <c r="AH3632" s="31"/>
      <c r="AI3632" s="31"/>
      <c r="AJ3632" s="31"/>
      <c r="AK3632" s="31"/>
      <c r="AL3632" s="120"/>
      <c r="AQ3632" s="26"/>
      <c r="AW3632" s="19"/>
      <c r="AX3632" s="19"/>
      <c r="AY3632" s="19"/>
      <c r="AZ3632" s="19"/>
      <c r="BA3632" s="19"/>
      <c r="BB3632" s="19"/>
      <c r="BC3632" s="1"/>
      <c r="BD3632"/>
      <c r="BE3632"/>
      <c r="BF3632" s="1"/>
      <c r="BG3632"/>
      <c r="BH3632"/>
      <c r="BI3632"/>
      <c r="BJ3632" s="1"/>
      <c r="BK3632" s="1"/>
      <c r="BL3632"/>
      <c r="BM3632" s="1"/>
      <c r="BN3632" s="1"/>
      <c r="BO3632" s="1"/>
      <c r="BP3632" s="1"/>
      <c r="BQ3632" s="1"/>
      <c r="BR3632" s="1"/>
      <c r="BS3632" s="1"/>
      <c r="BT3632" s="22"/>
      <c r="BU3632" s="1"/>
      <c r="BV3632" s="1"/>
      <c r="BW3632" s="1"/>
      <c r="BX3632" s="1"/>
      <c r="BY3632" s="1"/>
      <c r="BZ3632" s="1"/>
      <c r="CA3632" s="1"/>
      <c r="CB3632" s="1"/>
      <c r="CC3632" s="1"/>
      <c r="CD3632" s="1"/>
      <c r="CE3632" s="1"/>
      <c r="CF3632" s="1"/>
      <c r="CG3632" s="1"/>
      <c r="CH3632" s="1"/>
      <c r="CI3632" s="1"/>
      <c r="CJ3632" s="1"/>
      <c r="CK3632" s="1"/>
      <c r="CL3632" s="1"/>
      <c r="CM3632" s="1"/>
      <c r="CN3632" s="1"/>
      <c r="CO3632" s="1"/>
      <c r="CP3632" s="1"/>
      <c r="CQ3632" s="1"/>
      <c r="CR3632" s="1"/>
      <c r="CS3632" s="1"/>
      <c r="CT3632" s="1"/>
      <c r="CU3632" s="1"/>
      <c r="CV3632" s="1"/>
      <c r="CW3632" s="1"/>
      <c r="CX3632" s="1"/>
      <c r="CY3632" s="1"/>
      <c r="CZ3632" s="1"/>
      <c r="DA3632" s="1"/>
      <c r="DB3632" s="1"/>
      <c r="DC3632" s="1"/>
      <c r="DD3632" s="1"/>
      <c r="DE3632" s="1"/>
      <c r="DF3632" s="1"/>
      <c r="DG3632" s="1"/>
      <c r="DH3632" s="1"/>
      <c r="DI3632" s="1"/>
      <c r="DJ3632" s="1"/>
      <c r="DK3632" s="1"/>
      <c r="DL3632" s="1"/>
      <c r="DM3632" s="1"/>
      <c r="DN3632" s="1"/>
      <c r="DO3632" s="1"/>
      <c r="DP3632" s="1"/>
      <c r="DQ3632" s="1"/>
      <c r="DR3632" s="1"/>
      <c r="DS3632" s="1"/>
      <c r="DT3632" s="1"/>
      <c r="DU3632" s="1"/>
      <c r="DV3632" s="1"/>
      <c r="DW3632" s="1"/>
      <c r="DX3632" s="1"/>
      <c r="DY3632" s="1"/>
      <c r="DZ3632" s="1"/>
      <c r="EA3632" s="1"/>
      <c r="EB3632" s="1"/>
      <c r="EC3632" s="1"/>
      <c r="ED3632" s="1"/>
      <c r="EE3632" s="1"/>
      <c r="EF3632" s="1"/>
      <c r="EG3632" s="1"/>
      <c r="EH3632" s="1"/>
      <c r="EI3632" s="1"/>
      <c r="EJ3632" s="1"/>
      <c r="EK3632" s="1"/>
      <c r="EL3632" s="1"/>
      <c r="EM3632" s="1"/>
      <c r="EN3632" s="1"/>
      <c r="EO3632" s="1"/>
      <c r="EP3632" s="1"/>
      <c r="EQ3632" s="1"/>
      <c r="ER3632" s="1"/>
      <c r="ES3632" s="1"/>
      <c r="ET3632" s="1"/>
      <c r="EU3632" s="1"/>
      <c r="EV3632" s="1"/>
      <c r="EW3632" s="1"/>
      <c r="EX3632" s="1"/>
      <c r="EY3632" s="1"/>
      <c r="EZ3632" s="1"/>
      <c r="FA3632" s="1"/>
      <c r="FB3632" s="1"/>
      <c r="FC3632" s="1"/>
      <c r="FD3632" s="1"/>
      <c r="FE3632" s="1"/>
      <c r="FF3632" s="1"/>
      <c r="FG3632" s="1"/>
      <c r="FH3632" s="1"/>
      <c r="FI3632" s="1"/>
      <c r="FJ3632" s="1"/>
      <c r="FK3632" s="1"/>
      <c r="FL3632" s="1"/>
      <c r="FM3632" s="1"/>
      <c r="FN3632" s="1"/>
      <c r="FO3632" s="1"/>
      <c r="FP3632" s="1"/>
      <c r="FQ3632" s="1"/>
      <c r="FR3632" s="1"/>
      <c r="FS3632" s="1"/>
      <c r="FT3632" s="1"/>
      <c r="FU3632" s="1"/>
      <c r="FV3632" s="1"/>
      <c r="FW3632" s="1"/>
      <c r="FX3632" s="1"/>
      <c r="FY3632" s="1"/>
      <c r="FZ3632" s="1"/>
      <c r="GA3632" s="1"/>
      <c r="GB3632" s="1"/>
      <c r="GC3632" s="1"/>
      <c r="GD3632" s="1"/>
      <c r="GE3632" s="1"/>
      <c r="GF3632" s="1"/>
      <c r="GG3632" s="1"/>
      <c r="GH3632" s="1"/>
      <c r="GI3632" s="1"/>
      <c r="GJ3632" s="1"/>
      <c r="GK3632"/>
      <c r="GL3632"/>
      <c r="GM3632"/>
      <c r="GN3632"/>
      <c r="GO3632"/>
      <c r="GP3632"/>
      <c r="GQ3632"/>
      <c r="GR3632"/>
      <c r="GS3632"/>
      <c r="GT3632"/>
      <c r="GU3632"/>
      <c r="GV3632"/>
      <c r="GW3632"/>
      <c r="GX3632"/>
      <c r="GY3632"/>
      <c r="GZ3632"/>
      <c r="HA3632"/>
      <c r="HB3632"/>
      <c r="HC3632"/>
      <c r="HD3632"/>
      <c r="HE3632"/>
    </row>
    <row r="3633" spans="4:213" s="25" customFormat="1" x14ac:dyDescent="0.25">
      <c r="D3633" s="19"/>
      <c r="E3633" s="19"/>
      <c r="F3633" s="20"/>
      <c r="G3633" s="20"/>
      <c r="H3633" s="20"/>
      <c r="I3633" s="20"/>
      <c r="J3633" s="21"/>
      <c r="K3633" s="21"/>
      <c r="L3633" s="20"/>
      <c r="M3633" s="20"/>
      <c r="N3633" s="22"/>
      <c r="O3633" s="22"/>
      <c r="P3633" s="22"/>
      <c r="Q3633" s="22"/>
      <c r="R3633" s="19"/>
      <c r="S3633" s="19"/>
      <c r="T3633" s="19"/>
      <c r="U3633" s="20"/>
      <c r="V3633" s="20"/>
      <c r="W3633" s="20"/>
      <c r="X3633" s="27"/>
      <c r="Y3633" s="253"/>
      <c r="Z3633" s="30"/>
      <c r="AA3633" s="30"/>
      <c r="AB3633" s="31"/>
      <c r="AC3633" s="31"/>
      <c r="AD3633" s="31"/>
      <c r="AE3633" s="31"/>
      <c r="AF3633" s="31"/>
      <c r="AG3633" s="241"/>
      <c r="AH3633" s="31"/>
      <c r="AI3633" s="31"/>
      <c r="AJ3633" s="31"/>
      <c r="AK3633" s="31"/>
      <c r="AL3633" s="120"/>
      <c r="AQ3633" s="26"/>
      <c r="AW3633" s="19"/>
      <c r="AX3633" s="19"/>
      <c r="AY3633" s="19"/>
      <c r="AZ3633" s="19"/>
      <c r="BA3633" s="19"/>
      <c r="BB3633" s="19"/>
      <c r="BC3633" s="1"/>
      <c r="BD3633"/>
      <c r="BE3633"/>
      <c r="BF3633" s="1"/>
      <c r="BG3633"/>
      <c r="BH3633"/>
      <c r="BI3633"/>
      <c r="BJ3633" s="1"/>
      <c r="BK3633" s="1"/>
      <c r="BL3633"/>
      <c r="BM3633" s="1"/>
      <c r="BN3633" s="1"/>
      <c r="BO3633" s="1"/>
      <c r="BP3633" s="1"/>
      <c r="BQ3633" s="1"/>
      <c r="BR3633" s="1"/>
      <c r="BS3633" s="1"/>
      <c r="BT3633" s="22"/>
      <c r="BU3633" s="1"/>
      <c r="BV3633" s="1"/>
      <c r="BW3633" s="1"/>
      <c r="BX3633" s="1"/>
      <c r="BY3633" s="1"/>
      <c r="BZ3633" s="1"/>
      <c r="CA3633" s="1"/>
      <c r="CB3633" s="1"/>
      <c r="CC3633" s="1"/>
      <c r="CD3633" s="1"/>
      <c r="CE3633" s="1"/>
      <c r="CF3633" s="1"/>
      <c r="CG3633" s="1"/>
      <c r="CH3633" s="1"/>
      <c r="CI3633" s="1"/>
      <c r="CJ3633" s="1"/>
      <c r="CK3633" s="1"/>
      <c r="CL3633" s="1"/>
      <c r="CM3633" s="1"/>
      <c r="CN3633" s="1"/>
      <c r="CO3633" s="1"/>
      <c r="CP3633" s="1"/>
      <c r="CQ3633" s="1"/>
      <c r="CR3633" s="1"/>
      <c r="CS3633" s="1"/>
      <c r="CT3633" s="1"/>
      <c r="CU3633" s="1"/>
      <c r="CV3633" s="1"/>
      <c r="CW3633" s="1"/>
      <c r="CX3633" s="1"/>
      <c r="CY3633" s="1"/>
      <c r="CZ3633" s="1"/>
      <c r="DA3633" s="1"/>
      <c r="DB3633" s="1"/>
      <c r="DC3633" s="1"/>
      <c r="DD3633" s="1"/>
      <c r="DE3633" s="1"/>
      <c r="DF3633" s="1"/>
      <c r="DG3633" s="1"/>
      <c r="DH3633" s="1"/>
      <c r="DI3633" s="1"/>
      <c r="DJ3633" s="1"/>
      <c r="DK3633" s="1"/>
      <c r="DL3633" s="1"/>
      <c r="DM3633" s="1"/>
      <c r="DN3633" s="1"/>
      <c r="DO3633" s="1"/>
      <c r="DP3633" s="1"/>
      <c r="DQ3633" s="1"/>
      <c r="DR3633" s="1"/>
      <c r="DS3633" s="1"/>
      <c r="DT3633" s="1"/>
      <c r="DU3633" s="1"/>
      <c r="DV3633" s="1"/>
      <c r="DW3633" s="1"/>
      <c r="DX3633" s="1"/>
      <c r="DY3633" s="1"/>
      <c r="DZ3633" s="1"/>
      <c r="EA3633" s="1"/>
      <c r="EB3633" s="1"/>
      <c r="EC3633" s="1"/>
      <c r="ED3633" s="1"/>
      <c r="EE3633" s="1"/>
      <c r="EF3633" s="1"/>
      <c r="EG3633" s="1"/>
      <c r="EH3633" s="1"/>
      <c r="EI3633" s="1"/>
      <c r="EJ3633" s="1"/>
      <c r="EK3633" s="1"/>
      <c r="EL3633" s="1"/>
      <c r="EM3633" s="1"/>
      <c r="EN3633" s="1"/>
      <c r="EO3633" s="1"/>
      <c r="EP3633" s="1"/>
      <c r="EQ3633" s="1"/>
      <c r="ER3633" s="1"/>
      <c r="ES3633" s="1"/>
      <c r="ET3633" s="1"/>
      <c r="EU3633" s="1"/>
      <c r="EV3633" s="1"/>
      <c r="EW3633" s="1"/>
      <c r="EX3633" s="1"/>
      <c r="EY3633" s="1"/>
      <c r="EZ3633" s="1"/>
      <c r="FA3633" s="1"/>
      <c r="FB3633" s="1"/>
      <c r="FC3633" s="1"/>
      <c r="FD3633" s="1"/>
      <c r="FE3633" s="1"/>
      <c r="FF3633" s="1"/>
      <c r="FG3633" s="1"/>
      <c r="FH3633" s="1"/>
      <c r="FI3633" s="1"/>
      <c r="FJ3633" s="1"/>
      <c r="FK3633" s="1"/>
      <c r="FL3633" s="1"/>
      <c r="FM3633" s="1"/>
      <c r="FN3633" s="1"/>
      <c r="FO3633" s="1"/>
      <c r="FP3633" s="1"/>
      <c r="FQ3633" s="1"/>
      <c r="FR3633" s="1"/>
      <c r="FS3633" s="1"/>
      <c r="FT3633" s="1"/>
      <c r="FU3633" s="1"/>
      <c r="FV3633" s="1"/>
      <c r="FW3633" s="1"/>
      <c r="FX3633" s="1"/>
      <c r="FY3633" s="1"/>
      <c r="FZ3633" s="1"/>
      <c r="GA3633" s="1"/>
      <c r="GB3633" s="1"/>
      <c r="GC3633" s="1"/>
      <c r="GD3633" s="1"/>
      <c r="GE3633" s="1"/>
      <c r="GF3633" s="1"/>
      <c r="GG3633" s="1"/>
      <c r="GH3633" s="1"/>
      <c r="GI3633" s="1"/>
      <c r="GJ3633" s="1"/>
      <c r="GK3633"/>
      <c r="GL3633"/>
      <c r="GM3633"/>
      <c r="GN3633"/>
      <c r="GO3633"/>
      <c r="GP3633"/>
      <c r="GQ3633"/>
      <c r="GR3633"/>
      <c r="GS3633"/>
      <c r="GT3633"/>
      <c r="GU3633"/>
      <c r="GV3633"/>
      <c r="GW3633"/>
      <c r="GX3633"/>
      <c r="GY3633"/>
      <c r="GZ3633"/>
      <c r="HA3633"/>
      <c r="HB3633"/>
      <c r="HC3633"/>
      <c r="HD3633"/>
      <c r="HE3633"/>
    </row>
    <row r="3634" spans="4:213" s="25" customFormat="1" x14ac:dyDescent="0.25">
      <c r="D3634" s="19"/>
      <c r="E3634" s="19"/>
      <c r="F3634" s="20"/>
      <c r="G3634" s="20"/>
      <c r="H3634" s="20"/>
      <c r="I3634" s="20"/>
      <c r="J3634" s="21"/>
      <c r="K3634" s="21"/>
      <c r="L3634" s="20"/>
      <c r="M3634" s="20"/>
      <c r="N3634" s="22"/>
      <c r="O3634" s="22"/>
      <c r="P3634" s="22"/>
      <c r="Q3634" s="22"/>
      <c r="R3634" s="19"/>
      <c r="S3634" s="19"/>
      <c r="T3634" s="19"/>
      <c r="U3634" s="20"/>
      <c r="V3634" s="20"/>
      <c r="W3634" s="20"/>
      <c r="X3634" s="27"/>
      <c r="Y3634" s="253"/>
      <c r="Z3634" s="30"/>
      <c r="AA3634" s="30"/>
      <c r="AB3634" s="31"/>
      <c r="AC3634" s="31"/>
      <c r="AD3634" s="31"/>
      <c r="AE3634" s="31"/>
      <c r="AF3634" s="31"/>
      <c r="AG3634" s="241"/>
      <c r="AH3634" s="31"/>
      <c r="AI3634" s="31"/>
      <c r="AJ3634" s="31"/>
      <c r="AK3634" s="31"/>
      <c r="AL3634" s="120"/>
      <c r="AQ3634" s="26"/>
      <c r="AW3634" s="19"/>
      <c r="AX3634" s="19"/>
      <c r="AY3634" s="19"/>
      <c r="AZ3634" s="19"/>
      <c r="BA3634" s="19"/>
      <c r="BB3634" s="19"/>
      <c r="BC3634" s="1"/>
      <c r="BD3634"/>
      <c r="BE3634"/>
      <c r="BF3634" s="1"/>
      <c r="BG3634"/>
      <c r="BH3634"/>
      <c r="BI3634"/>
      <c r="BJ3634" s="1"/>
      <c r="BK3634" s="1"/>
      <c r="BL3634"/>
      <c r="BM3634" s="1"/>
      <c r="BN3634" s="1"/>
      <c r="BO3634" s="1"/>
      <c r="BP3634" s="1"/>
      <c r="BQ3634" s="1"/>
      <c r="BR3634" s="1"/>
      <c r="BS3634" s="1"/>
      <c r="BT3634" s="22"/>
      <c r="BU3634" s="1"/>
      <c r="BV3634" s="1"/>
      <c r="BW3634" s="1"/>
      <c r="BX3634" s="1"/>
      <c r="BY3634" s="1"/>
      <c r="BZ3634" s="1"/>
      <c r="CA3634" s="1"/>
      <c r="CB3634" s="1"/>
      <c r="CC3634" s="1"/>
      <c r="CD3634" s="1"/>
      <c r="CE3634" s="1"/>
      <c r="CF3634" s="1"/>
      <c r="CG3634" s="1"/>
      <c r="CH3634" s="1"/>
      <c r="CI3634" s="1"/>
      <c r="CJ3634" s="1"/>
      <c r="CK3634" s="1"/>
      <c r="CL3634" s="1"/>
      <c r="CM3634" s="1"/>
      <c r="CN3634" s="1"/>
      <c r="CO3634" s="1"/>
      <c r="CP3634" s="1"/>
      <c r="CQ3634" s="1"/>
      <c r="CR3634" s="1"/>
      <c r="CS3634" s="1"/>
      <c r="CT3634" s="1"/>
      <c r="CU3634" s="1"/>
      <c r="CV3634" s="1"/>
      <c r="CW3634" s="1"/>
      <c r="CX3634" s="1"/>
      <c r="CY3634" s="1"/>
      <c r="CZ3634" s="1"/>
      <c r="DA3634" s="1"/>
      <c r="DB3634" s="1"/>
      <c r="DC3634" s="1"/>
      <c r="DD3634" s="1"/>
      <c r="DE3634" s="1"/>
      <c r="DF3634" s="1"/>
      <c r="DG3634" s="1"/>
      <c r="DH3634" s="1"/>
      <c r="DI3634" s="1"/>
      <c r="DJ3634" s="1"/>
      <c r="DK3634" s="1"/>
      <c r="DL3634" s="1"/>
      <c r="DM3634" s="1"/>
      <c r="DN3634" s="1"/>
      <c r="DO3634" s="1"/>
      <c r="DP3634" s="1"/>
      <c r="DQ3634" s="1"/>
      <c r="DR3634" s="1"/>
      <c r="DS3634" s="1"/>
      <c r="DT3634" s="1"/>
      <c r="DU3634" s="1"/>
      <c r="DV3634" s="1"/>
      <c r="DW3634" s="1"/>
      <c r="DX3634" s="1"/>
      <c r="DY3634" s="1"/>
      <c r="DZ3634" s="1"/>
      <c r="EA3634" s="1"/>
      <c r="EB3634" s="1"/>
      <c r="EC3634" s="1"/>
      <c r="ED3634" s="1"/>
      <c r="EE3634" s="1"/>
      <c r="EF3634" s="1"/>
      <c r="EG3634" s="1"/>
      <c r="EH3634" s="1"/>
      <c r="EI3634" s="1"/>
      <c r="EJ3634" s="1"/>
      <c r="EK3634" s="1"/>
      <c r="EL3634" s="1"/>
      <c r="EM3634" s="1"/>
      <c r="EN3634" s="1"/>
      <c r="EO3634" s="1"/>
      <c r="EP3634" s="1"/>
      <c r="EQ3634" s="1"/>
      <c r="ER3634" s="1"/>
      <c r="ES3634" s="1"/>
      <c r="ET3634" s="1"/>
      <c r="EU3634" s="1"/>
      <c r="EV3634" s="1"/>
      <c r="EW3634" s="1"/>
      <c r="EX3634" s="1"/>
      <c r="EY3634" s="1"/>
      <c r="EZ3634" s="1"/>
      <c r="FA3634" s="1"/>
      <c r="FB3634" s="1"/>
      <c r="FC3634" s="1"/>
      <c r="FD3634" s="1"/>
      <c r="FE3634" s="1"/>
      <c r="FF3634" s="1"/>
      <c r="FG3634" s="1"/>
      <c r="FH3634" s="1"/>
      <c r="FI3634" s="1"/>
      <c r="FJ3634" s="1"/>
      <c r="FK3634" s="1"/>
      <c r="FL3634" s="1"/>
      <c r="FM3634" s="1"/>
      <c r="FN3634" s="1"/>
      <c r="FO3634" s="1"/>
      <c r="FP3634" s="1"/>
      <c r="FQ3634" s="1"/>
      <c r="FR3634" s="1"/>
      <c r="FS3634" s="1"/>
      <c r="FT3634" s="1"/>
      <c r="FU3634" s="1"/>
      <c r="FV3634" s="1"/>
      <c r="FW3634" s="1"/>
      <c r="FX3634" s="1"/>
      <c r="FY3634" s="1"/>
      <c r="FZ3634" s="1"/>
      <c r="GA3634" s="1"/>
      <c r="GB3634" s="1"/>
      <c r="GC3634" s="1"/>
      <c r="GD3634" s="1"/>
      <c r="GE3634" s="1"/>
      <c r="GF3634" s="1"/>
      <c r="GG3634" s="1"/>
      <c r="GH3634" s="1"/>
      <c r="GI3634" s="1"/>
      <c r="GJ3634" s="1"/>
      <c r="GK3634"/>
      <c r="GL3634"/>
      <c r="GM3634"/>
      <c r="GN3634"/>
      <c r="GO3634"/>
      <c r="GP3634"/>
      <c r="GQ3634"/>
      <c r="GR3634"/>
      <c r="GS3634"/>
      <c r="GT3634"/>
      <c r="GU3634"/>
      <c r="GV3634"/>
      <c r="GW3634"/>
      <c r="GX3634"/>
      <c r="GY3634"/>
      <c r="GZ3634"/>
      <c r="HA3634"/>
      <c r="HB3634"/>
      <c r="HC3634"/>
      <c r="HD3634"/>
      <c r="HE3634"/>
    </row>
    <row r="3635" spans="4:213" s="25" customFormat="1" x14ac:dyDescent="0.25">
      <c r="D3635" s="19"/>
      <c r="E3635" s="19"/>
      <c r="F3635" s="20"/>
      <c r="G3635" s="20"/>
      <c r="H3635" s="20"/>
      <c r="I3635" s="20"/>
      <c r="J3635" s="21"/>
      <c r="K3635" s="21"/>
      <c r="L3635" s="20"/>
      <c r="M3635" s="20"/>
      <c r="N3635" s="22"/>
      <c r="O3635" s="22"/>
      <c r="P3635" s="22"/>
      <c r="Q3635" s="22"/>
      <c r="R3635" s="19"/>
      <c r="S3635" s="19"/>
      <c r="T3635" s="19"/>
      <c r="U3635" s="20"/>
      <c r="V3635" s="20"/>
      <c r="W3635" s="20"/>
      <c r="X3635" s="27"/>
      <c r="Y3635" s="253"/>
      <c r="Z3635" s="30"/>
      <c r="AA3635" s="30"/>
      <c r="AB3635" s="31"/>
      <c r="AC3635" s="31"/>
      <c r="AD3635" s="31"/>
      <c r="AE3635" s="31"/>
      <c r="AF3635" s="31"/>
      <c r="AG3635" s="241"/>
      <c r="AH3635" s="31"/>
      <c r="AI3635" s="31"/>
      <c r="AJ3635" s="31"/>
      <c r="AK3635" s="31"/>
      <c r="AL3635" s="120"/>
      <c r="AQ3635" s="26"/>
      <c r="AW3635" s="19"/>
      <c r="AX3635" s="19"/>
      <c r="AY3635" s="19"/>
      <c r="AZ3635" s="19"/>
      <c r="BA3635" s="19"/>
      <c r="BB3635" s="19"/>
      <c r="BC3635" s="1"/>
      <c r="BD3635"/>
      <c r="BE3635"/>
      <c r="BF3635" s="1"/>
      <c r="BG3635"/>
      <c r="BH3635"/>
      <c r="BI3635"/>
      <c r="BJ3635" s="1"/>
      <c r="BK3635" s="1"/>
      <c r="BL3635"/>
      <c r="BM3635" s="1"/>
      <c r="BN3635" s="1"/>
      <c r="BO3635" s="1"/>
      <c r="BP3635" s="1"/>
      <c r="BQ3635" s="1"/>
      <c r="BR3635" s="1"/>
      <c r="BS3635" s="1"/>
      <c r="BT3635" s="22"/>
      <c r="BU3635" s="1"/>
      <c r="BV3635" s="1"/>
      <c r="BW3635" s="1"/>
      <c r="BX3635" s="1"/>
      <c r="BY3635" s="1"/>
      <c r="BZ3635" s="1"/>
      <c r="CA3635" s="1"/>
      <c r="CB3635" s="1"/>
      <c r="CC3635" s="1"/>
      <c r="CD3635" s="1"/>
      <c r="CE3635" s="1"/>
      <c r="CF3635" s="1"/>
      <c r="CG3635" s="1"/>
      <c r="CH3635" s="1"/>
      <c r="CI3635" s="1"/>
      <c r="CJ3635" s="1"/>
      <c r="CK3635" s="1"/>
      <c r="CL3635" s="1"/>
      <c r="CM3635" s="1"/>
      <c r="CN3635" s="1"/>
      <c r="CO3635" s="1"/>
      <c r="CP3635" s="1"/>
      <c r="CQ3635" s="1"/>
      <c r="CR3635" s="1"/>
      <c r="CS3635" s="1"/>
      <c r="CT3635" s="1"/>
      <c r="CU3635" s="1"/>
      <c r="CV3635" s="1"/>
      <c r="CW3635" s="1"/>
      <c r="CX3635" s="1"/>
      <c r="CY3635" s="1"/>
      <c r="CZ3635" s="1"/>
      <c r="DA3635" s="1"/>
      <c r="DB3635" s="1"/>
      <c r="DC3635" s="1"/>
      <c r="DD3635" s="1"/>
      <c r="DE3635" s="1"/>
      <c r="DF3635" s="1"/>
      <c r="DG3635" s="1"/>
      <c r="DH3635" s="1"/>
      <c r="DI3635" s="1"/>
      <c r="DJ3635" s="1"/>
      <c r="DK3635" s="1"/>
      <c r="DL3635" s="1"/>
      <c r="DM3635" s="1"/>
      <c r="DN3635" s="1"/>
      <c r="DO3635" s="1"/>
      <c r="DP3635" s="1"/>
      <c r="DQ3635" s="1"/>
      <c r="DR3635" s="1"/>
      <c r="DS3635" s="1"/>
      <c r="DT3635" s="1"/>
      <c r="DU3635" s="1"/>
      <c r="DV3635" s="1"/>
      <c r="DW3635" s="1"/>
      <c r="DX3635" s="1"/>
      <c r="DY3635" s="1"/>
      <c r="DZ3635" s="1"/>
      <c r="EA3635" s="1"/>
      <c r="EB3635" s="1"/>
      <c r="EC3635" s="1"/>
      <c r="ED3635" s="1"/>
      <c r="EE3635" s="1"/>
      <c r="EF3635" s="1"/>
      <c r="EG3635" s="1"/>
      <c r="EH3635" s="1"/>
      <c r="EI3635" s="1"/>
      <c r="EJ3635" s="1"/>
      <c r="EK3635" s="1"/>
      <c r="EL3635" s="1"/>
      <c r="EM3635" s="1"/>
      <c r="EN3635" s="1"/>
      <c r="EO3635" s="1"/>
      <c r="EP3635" s="1"/>
      <c r="EQ3635" s="1"/>
      <c r="ER3635" s="1"/>
      <c r="ES3635" s="1"/>
      <c r="ET3635" s="1"/>
      <c r="EU3635" s="1"/>
      <c r="EV3635" s="1"/>
      <c r="EW3635" s="1"/>
      <c r="EX3635" s="1"/>
      <c r="EY3635" s="1"/>
      <c r="EZ3635" s="1"/>
      <c r="FA3635" s="1"/>
      <c r="FB3635" s="1"/>
      <c r="FC3635" s="1"/>
      <c r="FD3635" s="1"/>
      <c r="FE3635" s="1"/>
      <c r="FF3635" s="1"/>
      <c r="FG3635" s="1"/>
      <c r="FH3635" s="1"/>
      <c r="FI3635" s="1"/>
      <c r="FJ3635" s="1"/>
      <c r="FK3635" s="1"/>
      <c r="FL3635" s="1"/>
      <c r="FM3635" s="1"/>
      <c r="FN3635" s="1"/>
      <c r="FO3635" s="1"/>
      <c r="FP3635" s="1"/>
      <c r="FQ3635" s="1"/>
      <c r="FR3635" s="1"/>
      <c r="FS3635" s="1"/>
      <c r="FT3635" s="1"/>
      <c r="FU3635" s="1"/>
      <c r="FV3635" s="1"/>
      <c r="FW3635" s="1"/>
      <c r="FX3635" s="1"/>
      <c r="FY3635" s="1"/>
      <c r="FZ3635" s="1"/>
      <c r="GA3635" s="1"/>
      <c r="GB3635" s="1"/>
      <c r="GC3635" s="1"/>
      <c r="GD3635" s="1"/>
      <c r="GE3635" s="1"/>
      <c r="GF3635" s="1"/>
      <c r="GG3635" s="1"/>
      <c r="GH3635" s="1"/>
      <c r="GI3635" s="1"/>
      <c r="GJ3635" s="1"/>
      <c r="GK3635"/>
      <c r="GL3635"/>
      <c r="GM3635"/>
      <c r="GN3635"/>
      <c r="GO3635"/>
      <c r="GP3635"/>
      <c r="GQ3635"/>
      <c r="GR3635"/>
      <c r="GS3635"/>
      <c r="GT3635"/>
      <c r="GU3635"/>
      <c r="GV3635"/>
      <c r="GW3635"/>
      <c r="GX3635"/>
      <c r="GY3635"/>
      <c r="GZ3635"/>
      <c r="HA3635"/>
      <c r="HB3635"/>
      <c r="HC3635"/>
      <c r="HD3635"/>
      <c r="HE3635"/>
    </row>
    <row r="3636" spans="4:213" s="25" customFormat="1" x14ac:dyDescent="0.25">
      <c r="D3636" s="19"/>
      <c r="E3636" s="19"/>
      <c r="F3636" s="20"/>
      <c r="G3636" s="20"/>
      <c r="H3636" s="20"/>
      <c r="I3636" s="20"/>
      <c r="J3636" s="21"/>
      <c r="K3636" s="21"/>
      <c r="L3636" s="20"/>
      <c r="M3636" s="20"/>
      <c r="N3636" s="22"/>
      <c r="O3636" s="22"/>
      <c r="P3636" s="22"/>
      <c r="Q3636" s="22"/>
      <c r="R3636" s="19"/>
      <c r="S3636" s="19"/>
      <c r="T3636" s="19"/>
      <c r="U3636" s="20"/>
      <c r="V3636" s="20"/>
      <c r="W3636" s="20"/>
      <c r="X3636" s="27"/>
      <c r="Y3636" s="253"/>
      <c r="Z3636" s="30"/>
      <c r="AA3636" s="30"/>
      <c r="AB3636" s="31"/>
      <c r="AC3636" s="31"/>
      <c r="AD3636" s="31"/>
      <c r="AE3636" s="31"/>
      <c r="AF3636" s="31"/>
      <c r="AG3636" s="241"/>
      <c r="AH3636" s="31"/>
      <c r="AI3636" s="31"/>
      <c r="AJ3636" s="31"/>
      <c r="AK3636" s="31"/>
      <c r="AL3636" s="120"/>
      <c r="AQ3636" s="26"/>
      <c r="AW3636" s="19"/>
      <c r="AX3636" s="19"/>
      <c r="AY3636" s="19"/>
      <c r="AZ3636" s="19"/>
      <c r="BA3636" s="19"/>
      <c r="BB3636" s="19"/>
      <c r="BC3636" s="1"/>
      <c r="BD3636"/>
      <c r="BE3636"/>
      <c r="BF3636" s="1"/>
      <c r="BG3636"/>
      <c r="BH3636"/>
      <c r="BI3636"/>
      <c r="BJ3636" s="1"/>
      <c r="BK3636" s="1"/>
      <c r="BL3636"/>
      <c r="BM3636" s="1"/>
      <c r="BN3636" s="1"/>
      <c r="BO3636" s="1"/>
      <c r="BP3636" s="1"/>
      <c r="BQ3636" s="1"/>
      <c r="BR3636" s="1"/>
      <c r="BS3636" s="1"/>
      <c r="BT3636" s="22"/>
      <c r="BU3636" s="1"/>
      <c r="BV3636" s="1"/>
      <c r="BW3636" s="1"/>
      <c r="BX3636" s="1"/>
      <c r="BY3636" s="1"/>
      <c r="BZ3636" s="1"/>
      <c r="CA3636" s="1"/>
      <c r="CB3636" s="1"/>
      <c r="CC3636" s="1"/>
      <c r="CD3636" s="1"/>
      <c r="CE3636" s="1"/>
      <c r="CF3636" s="1"/>
      <c r="CG3636" s="1"/>
      <c r="CH3636" s="1"/>
      <c r="CI3636" s="1"/>
      <c r="CJ3636" s="1"/>
      <c r="CK3636" s="1"/>
      <c r="CL3636" s="1"/>
      <c r="CM3636" s="1"/>
      <c r="CN3636" s="1"/>
      <c r="CO3636" s="1"/>
      <c r="CP3636" s="1"/>
      <c r="CQ3636" s="1"/>
      <c r="CR3636" s="1"/>
      <c r="CS3636" s="1"/>
      <c r="CT3636" s="1"/>
      <c r="CU3636" s="1"/>
      <c r="CV3636" s="1"/>
      <c r="CW3636" s="1"/>
      <c r="CX3636" s="1"/>
      <c r="CY3636" s="1"/>
      <c r="CZ3636" s="1"/>
      <c r="DA3636" s="1"/>
      <c r="DB3636" s="1"/>
      <c r="DC3636" s="1"/>
      <c r="DD3636" s="1"/>
      <c r="DE3636" s="1"/>
      <c r="DF3636" s="1"/>
      <c r="DG3636" s="1"/>
      <c r="DH3636" s="1"/>
      <c r="DI3636" s="1"/>
      <c r="DJ3636" s="1"/>
      <c r="DK3636" s="1"/>
      <c r="DL3636" s="1"/>
      <c r="DM3636" s="1"/>
      <c r="DN3636" s="1"/>
      <c r="DO3636" s="1"/>
      <c r="DP3636" s="1"/>
      <c r="DQ3636" s="1"/>
      <c r="DR3636" s="1"/>
      <c r="DS3636" s="1"/>
      <c r="DT3636" s="1"/>
      <c r="DU3636" s="1"/>
      <c r="DV3636" s="1"/>
      <c r="DW3636" s="1"/>
      <c r="DX3636" s="1"/>
      <c r="DY3636" s="1"/>
      <c r="DZ3636" s="1"/>
      <c r="EA3636" s="1"/>
      <c r="EB3636" s="1"/>
      <c r="EC3636" s="1"/>
      <c r="ED3636" s="1"/>
      <c r="EE3636" s="1"/>
      <c r="EF3636" s="1"/>
      <c r="EG3636" s="1"/>
      <c r="EH3636" s="1"/>
      <c r="EI3636" s="1"/>
      <c r="EJ3636" s="1"/>
      <c r="EK3636" s="1"/>
      <c r="EL3636" s="1"/>
      <c r="EM3636" s="1"/>
      <c r="EN3636" s="1"/>
      <c r="EO3636" s="1"/>
      <c r="EP3636" s="1"/>
      <c r="EQ3636" s="1"/>
      <c r="ER3636" s="1"/>
      <c r="ES3636" s="1"/>
      <c r="ET3636" s="1"/>
      <c r="EU3636" s="1"/>
      <c r="EV3636" s="1"/>
      <c r="EW3636" s="1"/>
      <c r="EX3636" s="1"/>
      <c r="EY3636" s="1"/>
      <c r="EZ3636" s="1"/>
      <c r="FA3636" s="1"/>
      <c r="FB3636" s="1"/>
      <c r="FC3636" s="1"/>
      <c r="FD3636" s="1"/>
      <c r="FE3636" s="1"/>
      <c r="FF3636" s="1"/>
      <c r="FG3636" s="1"/>
      <c r="FH3636" s="1"/>
      <c r="FI3636" s="1"/>
      <c r="FJ3636" s="1"/>
      <c r="FK3636" s="1"/>
      <c r="FL3636" s="1"/>
      <c r="FM3636" s="1"/>
      <c r="FN3636" s="1"/>
      <c r="FO3636" s="1"/>
      <c r="FP3636" s="1"/>
      <c r="FQ3636" s="1"/>
      <c r="FR3636" s="1"/>
      <c r="FS3636" s="1"/>
      <c r="FT3636" s="1"/>
      <c r="FU3636" s="1"/>
      <c r="FV3636" s="1"/>
      <c r="FW3636" s="1"/>
      <c r="FX3636" s="1"/>
      <c r="FY3636" s="1"/>
      <c r="FZ3636" s="1"/>
      <c r="GA3636" s="1"/>
      <c r="GB3636" s="1"/>
      <c r="GC3636" s="1"/>
      <c r="GD3636" s="1"/>
      <c r="GE3636" s="1"/>
      <c r="GF3636" s="1"/>
      <c r="GG3636" s="1"/>
      <c r="GH3636" s="1"/>
      <c r="GI3636" s="1"/>
      <c r="GJ3636" s="1"/>
      <c r="GK3636"/>
      <c r="GL3636"/>
      <c r="GM3636"/>
      <c r="GN3636"/>
      <c r="GO3636"/>
      <c r="GP3636"/>
      <c r="GQ3636"/>
      <c r="GR3636"/>
      <c r="GS3636"/>
      <c r="GT3636"/>
      <c r="GU3636"/>
      <c r="GV3636"/>
      <c r="GW3636"/>
      <c r="GX3636"/>
      <c r="GY3636"/>
      <c r="GZ3636"/>
      <c r="HA3636"/>
      <c r="HB3636"/>
      <c r="HC3636"/>
      <c r="HD3636"/>
      <c r="HE3636"/>
    </row>
    <row r="3637" spans="4:213" s="25" customFormat="1" x14ac:dyDescent="0.25">
      <c r="D3637" s="19"/>
      <c r="E3637" s="19"/>
      <c r="F3637" s="20"/>
      <c r="G3637" s="20"/>
      <c r="H3637" s="20"/>
      <c r="I3637" s="20"/>
      <c r="J3637" s="21"/>
      <c r="K3637" s="21"/>
      <c r="L3637" s="20"/>
      <c r="M3637" s="20"/>
      <c r="N3637" s="22"/>
      <c r="O3637" s="22"/>
      <c r="P3637" s="22"/>
      <c r="Q3637" s="22"/>
      <c r="R3637" s="19"/>
      <c r="S3637" s="19"/>
      <c r="T3637" s="19"/>
      <c r="U3637" s="20"/>
      <c r="V3637" s="20"/>
      <c r="W3637" s="20"/>
      <c r="X3637" s="27"/>
      <c r="Y3637" s="253"/>
      <c r="Z3637" s="30"/>
      <c r="AA3637" s="30"/>
      <c r="AB3637" s="31"/>
      <c r="AC3637" s="31"/>
      <c r="AD3637" s="31"/>
      <c r="AE3637" s="31"/>
      <c r="AF3637" s="31"/>
      <c r="AG3637" s="241"/>
      <c r="AH3637" s="31"/>
      <c r="AI3637" s="31"/>
      <c r="AJ3637" s="31"/>
      <c r="AK3637" s="31"/>
      <c r="AL3637" s="120"/>
      <c r="AQ3637" s="26"/>
      <c r="AW3637" s="19"/>
      <c r="AX3637" s="19"/>
      <c r="AY3637" s="19"/>
      <c r="AZ3637" s="19"/>
      <c r="BA3637" s="19"/>
      <c r="BB3637" s="19"/>
      <c r="BC3637" s="1"/>
      <c r="BD3637"/>
      <c r="BE3637"/>
      <c r="BF3637" s="1"/>
      <c r="BG3637"/>
      <c r="BH3637"/>
      <c r="BI3637"/>
      <c r="BJ3637" s="1"/>
      <c r="BK3637" s="1"/>
      <c r="BL3637"/>
      <c r="BM3637" s="1"/>
      <c r="BN3637" s="1"/>
      <c r="BO3637" s="1"/>
      <c r="BP3637" s="1"/>
      <c r="BQ3637" s="1"/>
      <c r="BR3637" s="1"/>
      <c r="BS3637" s="1"/>
      <c r="BT3637" s="22"/>
      <c r="BU3637" s="1"/>
      <c r="BV3637" s="1"/>
      <c r="BW3637" s="1"/>
      <c r="BX3637" s="1"/>
      <c r="BY3637" s="1"/>
      <c r="BZ3637" s="1"/>
      <c r="CA3637" s="1"/>
      <c r="CB3637" s="1"/>
      <c r="CC3637" s="1"/>
      <c r="CD3637" s="1"/>
      <c r="CE3637" s="1"/>
      <c r="CF3637" s="1"/>
      <c r="CG3637" s="1"/>
      <c r="CH3637" s="1"/>
      <c r="CI3637" s="1"/>
      <c r="CJ3637" s="1"/>
      <c r="CK3637" s="1"/>
      <c r="CL3637" s="1"/>
      <c r="CM3637" s="1"/>
      <c r="CN3637" s="1"/>
      <c r="CO3637" s="1"/>
      <c r="CP3637" s="1"/>
      <c r="CQ3637" s="1"/>
      <c r="CR3637" s="1"/>
      <c r="CS3637" s="1"/>
      <c r="CT3637" s="1"/>
      <c r="CU3637" s="1"/>
      <c r="CV3637" s="1"/>
      <c r="CW3637" s="1"/>
      <c r="CX3637" s="1"/>
      <c r="CY3637" s="1"/>
      <c r="CZ3637" s="1"/>
      <c r="DA3637" s="1"/>
      <c r="DB3637" s="1"/>
      <c r="DC3637" s="1"/>
      <c r="DD3637" s="1"/>
      <c r="DE3637" s="1"/>
      <c r="DF3637" s="1"/>
      <c r="DG3637" s="1"/>
      <c r="DH3637" s="1"/>
      <c r="DI3637" s="1"/>
      <c r="DJ3637" s="1"/>
      <c r="DK3637" s="1"/>
      <c r="DL3637" s="1"/>
      <c r="DM3637" s="1"/>
      <c r="DN3637" s="1"/>
      <c r="DO3637" s="1"/>
      <c r="DP3637" s="1"/>
      <c r="DQ3637" s="1"/>
      <c r="DR3637" s="1"/>
      <c r="DS3637" s="1"/>
      <c r="DT3637" s="1"/>
      <c r="DU3637" s="1"/>
      <c r="DV3637" s="1"/>
      <c r="DW3637" s="1"/>
      <c r="DX3637" s="1"/>
      <c r="DY3637" s="1"/>
      <c r="DZ3637" s="1"/>
      <c r="EA3637" s="1"/>
      <c r="EB3637" s="1"/>
      <c r="EC3637" s="1"/>
      <c r="ED3637" s="1"/>
      <c r="EE3637" s="1"/>
      <c r="EF3637" s="1"/>
      <c r="EG3637" s="1"/>
      <c r="EH3637" s="1"/>
      <c r="EI3637" s="1"/>
      <c r="EJ3637" s="1"/>
      <c r="EK3637" s="1"/>
      <c r="EL3637" s="1"/>
      <c r="EM3637" s="1"/>
      <c r="EN3637" s="1"/>
      <c r="EO3637" s="1"/>
      <c r="EP3637" s="1"/>
      <c r="EQ3637" s="1"/>
      <c r="ER3637" s="1"/>
      <c r="ES3637" s="1"/>
      <c r="ET3637" s="1"/>
      <c r="EU3637" s="1"/>
      <c r="EV3637" s="1"/>
      <c r="EW3637" s="1"/>
      <c r="EX3637" s="1"/>
      <c r="EY3637" s="1"/>
      <c r="EZ3637" s="1"/>
      <c r="FA3637" s="1"/>
      <c r="FB3637" s="1"/>
      <c r="FC3637" s="1"/>
      <c r="FD3637" s="1"/>
      <c r="FE3637" s="1"/>
      <c r="FF3637" s="1"/>
      <c r="FG3637" s="1"/>
      <c r="FH3637" s="1"/>
      <c r="FI3637" s="1"/>
      <c r="FJ3637" s="1"/>
      <c r="FK3637" s="1"/>
      <c r="FL3637" s="1"/>
      <c r="FM3637" s="1"/>
      <c r="FN3637" s="1"/>
      <c r="FO3637" s="1"/>
      <c r="FP3637" s="1"/>
      <c r="FQ3637" s="1"/>
      <c r="FR3637" s="1"/>
      <c r="FS3637" s="1"/>
      <c r="FT3637" s="1"/>
      <c r="FU3637" s="1"/>
      <c r="FV3637" s="1"/>
      <c r="FW3637" s="1"/>
      <c r="FX3637" s="1"/>
      <c r="FY3637" s="1"/>
      <c r="FZ3637" s="1"/>
      <c r="GA3637" s="1"/>
      <c r="GB3637" s="1"/>
      <c r="GC3637" s="1"/>
      <c r="GD3637" s="1"/>
      <c r="GE3637" s="1"/>
      <c r="GF3637" s="1"/>
      <c r="GG3637" s="1"/>
      <c r="GH3637" s="1"/>
      <c r="GI3637" s="1"/>
      <c r="GJ3637" s="1"/>
      <c r="GK3637"/>
      <c r="GL3637"/>
      <c r="GM3637"/>
      <c r="GN3637"/>
      <c r="GO3637"/>
      <c r="GP3637"/>
      <c r="GQ3637"/>
      <c r="GR3637"/>
      <c r="GS3637"/>
      <c r="GT3637"/>
      <c r="GU3637"/>
      <c r="GV3637"/>
      <c r="GW3637"/>
      <c r="GX3637"/>
      <c r="GY3637"/>
      <c r="GZ3637"/>
      <c r="HA3637"/>
      <c r="HB3637"/>
      <c r="HC3637"/>
      <c r="HD3637"/>
      <c r="HE3637"/>
    </row>
    <row r="3638" spans="4:213" s="25" customFormat="1" x14ac:dyDescent="0.25">
      <c r="D3638" s="19"/>
      <c r="E3638" s="19"/>
      <c r="F3638" s="20"/>
      <c r="G3638" s="20"/>
      <c r="H3638" s="20"/>
      <c r="I3638" s="20"/>
      <c r="J3638" s="21"/>
      <c r="K3638" s="21"/>
      <c r="L3638" s="20"/>
      <c r="M3638" s="20"/>
      <c r="N3638" s="22"/>
      <c r="O3638" s="22"/>
      <c r="P3638" s="22"/>
      <c r="Q3638" s="22"/>
      <c r="R3638" s="19"/>
      <c r="S3638" s="19"/>
      <c r="T3638" s="19"/>
      <c r="U3638" s="20"/>
      <c r="V3638" s="20"/>
      <c r="W3638" s="20"/>
      <c r="X3638" s="27"/>
      <c r="Y3638" s="253"/>
      <c r="Z3638" s="30"/>
      <c r="AA3638" s="30"/>
      <c r="AB3638" s="31"/>
      <c r="AC3638" s="31"/>
      <c r="AD3638" s="31"/>
      <c r="AE3638" s="31"/>
      <c r="AF3638" s="31"/>
      <c r="AG3638" s="241"/>
      <c r="AH3638" s="31"/>
      <c r="AI3638" s="31"/>
      <c r="AJ3638" s="31"/>
      <c r="AK3638" s="31"/>
      <c r="AL3638" s="120"/>
      <c r="AQ3638" s="26"/>
      <c r="AW3638" s="19"/>
      <c r="AX3638" s="19"/>
      <c r="AY3638" s="19"/>
      <c r="AZ3638" s="19"/>
      <c r="BA3638" s="19"/>
      <c r="BB3638" s="19"/>
      <c r="BC3638" s="1"/>
      <c r="BD3638"/>
      <c r="BE3638"/>
      <c r="BF3638" s="1"/>
      <c r="BG3638"/>
      <c r="BH3638"/>
      <c r="BI3638"/>
      <c r="BJ3638" s="1"/>
      <c r="BK3638" s="1"/>
      <c r="BL3638"/>
      <c r="BM3638" s="1"/>
      <c r="BN3638" s="1"/>
      <c r="BO3638" s="1"/>
      <c r="BP3638" s="1"/>
      <c r="BQ3638" s="1"/>
      <c r="BR3638" s="1"/>
      <c r="BS3638" s="1"/>
      <c r="BT3638" s="22"/>
      <c r="BU3638" s="1"/>
      <c r="BV3638" s="1"/>
      <c r="BW3638" s="1"/>
      <c r="BX3638" s="1"/>
      <c r="BY3638" s="1"/>
      <c r="BZ3638" s="1"/>
      <c r="CA3638" s="1"/>
      <c r="CB3638" s="1"/>
      <c r="CC3638" s="1"/>
      <c r="CD3638" s="1"/>
      <c r="CE3638" s="1"/>
      <c r="CF3638" s="1"/>
      <c r="CG3638" s="1"/>
      <c r="CH3638" s="1"/>
      <c r="CI3638" s="1"/>
      <c r="CJ3638" s="1"/>
      <c r="CK3638" s="1"/>
      <c r="CL3638" s="1"/>
      <c r="CM3638" s="1"/>
      <c r="CN3638" s="1"/>
      <c r="CO3638" s="1"/>
      <c r="CP3638" s="1"/>
      <c r="CQ3638" s="1"/>
      <c r="CR3638" s="1"/>
      <c r="CS3638" s="1"/>
      <c r="CT3638" s="1"/>
      <c r="CU3638" s="1"/>
      <c r="CV3638" s="1"/>
      <c r="CW3638" s="1"/>
      <c r="CX3638" s="1"/>
      <c r="CY3638" s="1"/>
      <c r="CZ3638" s="1"/>
      <c r="DA3638" s="1"/>
      <c r="DB3638" s="1"/>
      <c r="DC3638" s="1"/>
      <c r="DD3638" s="1"/>
      <c r="DE3638" s="1"/>
      <c r="DF3638" s="1"/>
      <c r="DG3638" s="1"/>
      <c r="DH3638" s="1"/>
      <c r="DI3638" s="1"/>
      <c r="DJ3638" s="1"/>
      <c r="DK3638" s="1"/>
      <c r="DL3638" s="1"/>
      <c r="DM3638" s="1"/>
      <c r="DN3638" s="1"/>
      <c r="DO3638" s="1"/>
      <c r="DP3638" s="1"/>
      <c r="DQ3638" s="1"/>
      <c r="DR3638" s="1"/>
      <c r="DS3638" s="1"/>
      <c r="DT3638" s="1"/>
      <c r="DU3638" s="1"/>
      <c r="DV3638" s="1"/>
      <c r="DW3638" s="1"/>
      <c r="DX3638" s="1"/>
      <c r="DY3638" s="1"/>
      <c r="DZ3638" s="1"/>
      <c r="EA3638" s="1"/>
      <c r="EB3638" s="1"/>
      <c r="EC3638" s="1"/>
      <c r="ED3638" s="1"/>
      <c r="EE3638" s="1"/>
      <c r="EF3638" s="1"/>
      <c r="EG3638" s="1"/>
      <c r="EH3638" s="1"/>
      <c r="EI3638" s="1"/>
      <c r="EJ3638" s="1"/>
      <c r="EK3638" s="1"/>
      <c r="EL3638" s="1"/>
      <c r="EM3638" s="1"/>
      <c r="EN3638" s="1"/>
      <c r="EO3638" s="1"/>
      <c r="EP3638" s="1"/>
      <c r="EQ3638" s="1"/>
      <c r="ER3638" s="1"/>
      <c r="ES3638" s="1"/>
      <c r="ET3638" s="1"/>
      <c r="EU3638" s="1"/>
      <c r="EV3638" s="1"/>
      <c r="EW3638" s="1"/>
      <c r="EX3638" s="1"/>
      <c r="EY3638" s="1"/>
      <c r="EZ3638" s="1"/>
      <c r="FA3638" s="1"/>
      <c r="FB3638" s="1"/>
      <c r="FC3638" s="1"/>
      <c r="FD3638" s="1"/>
      <c r="FE3638" s="1"/>
      <c r="FF3638" s="1"/>
      <c r="FG3638" s="1"/>
      <c r="FH3638" s="1"/>
      <c r="FI3638" s="1"/>
      <c r="FJ3638" s="1"/>
      <c r="FK3638" s="1"/>
      <c r="FL3638" s="1"/>
      <c r="FM3638" s="1"/>
      <c r="FN3638" s="1"/>
      <c r="FO3638" s="1"/>
      <c r="FP3638" s="1"/>
      <c r="FQ3638" s="1"/>
      <c r="FR3638" s="1"/>
      <c r="FS3638" s="1"/>
      <c r="FT3638" s="1"/>
      <c r="FU3638" s="1"/>
      <c r="FV3638" s="1"/>
      <c r="FW3638" s="1"/>
      <c r="FX3638" s="1"/>
      <c r="FY3638" s="1"/>
      <c r="FZ3638" s="1"/>
      <c r="GA3638" s="1"/>
      <c r="GB3638" s="1"/>
      <c r="GC3638" s="1"/>
      <c r="GD3638" s="1"/>
      <c r="GE3638" s="1"/>
      <c r="GF3638" s="1"/>
      <c r="GG3638" s="1"/>
      <c r="GH3638" s="1"/>
      <c r="GI3638" s="1"/>
      <c r="GJ3638" s="1"/>
      <c r="GK3638"/>
      <c r="GL3638"/>
      <c r="GM3638"/>
      <c r="GN3638"/>
      <c r="GO3638"/>
      <c r="GP3638"/>
      <c r="GQ3638"/>
      <c r="GR3638"/>
      <c r="GS3638"/>
      <c r="GT3638"/>
      <c r="GU3638"/>
      <c r="GV3638"/>
      <c r="GW3638"/>
      <c r="GX3638"/>
      <c r="GY3638"/>
      <c r="GZ3638"/>
      <c r="HA3638"/>
      <c r="HB3638"/>
      <c r="HC3638"/>
      <c r="HD3638"/>
      <c r="HE3638"/>
    </row>
    <row r="3639" spans="4:213" s="25" customFormat="1" x14ac:dyDescent="0.25">
      <c r="D3639" s="19"/>
      <c r="E3639" s="19"/>
      <c r="F3639" s="20"/>
      <c r="G3639" s="20"/>
      <c r="H3639" s="20"/>
      <c r="I3639" s="20"/>
      <c r="J3639" s="21"/>
      <c r="K3639" s="21"/>
      <c r="L3639" s="20"/>
      <c r="M3639" s="20"/>
      <c r="N3639" s="22"/>
      <c r="O3639" s="22"/>
      <c r="P3639" s="22"/>
      <c r="Q3639" s="22"/>
      <c r="R3639" s="19"/>
      <c r="S3639" s="19"/>
      <c r="T3639" s="19"/>
      <c r="U3639" s="20"/>
      <c r="V3639" s="20"/>
      <c r="W3639" s="20"/>
      <c r="X3639" s="27"/>
      <c r="Y3639" s="253"/>
      <c r="Z3639" s="30"/>
      <c r="AA3639" s="30"/>
      <c r="AB3639" s="31"/>
      <c r="AC3639" s="31"/>
      <c r="AD3639" s="31"/>
      <c r="AE3639" s="31"/>
      <c r="AF3639" s="31"/>
      <c r="AG3639" s="241"/>
      <c r="AH3639" s="31"/>
      <c r="AI3639" s="31"/>
      <c r="AJ3639" s="31"/>
      <c r="AK3639" s="31"/>
      <c r="AL3639" s="120"/>
      <c r="AQ3639" s="26"/>
      <c r="AW3639" s="19"/>
      <c r="AX3639" s="19"/>
      <c r="AY3639" s="19"/>
      <c r="AZ3639" s="19"/>
      <c r="BA3639" s="19"/>
      <c r="BB3639" s="19"/>
      <c r="BC3639" s="1"/>
      <c r="BD3639"/>
      <c r="BE3639"/>
      <c r="BF3639" s="1"/>
      <c r="BG3639"/>
      <c r="BH3639"/>
      <c r="BI3639"/>
      <c r="BJ3639" s="1"/>
      <c r="BK3639" s="1"/>
      <c r="BL3639"/>
      <c r="BM3639" s="1"/>
      <c r="BN3639" s="1"/>
      <c r="BO3639" s="1"/>
      <c r="BP3639" s="1"/>
      <c r="BQ3639" s="1"/>
      <c r="BR3639" s="1"/>
      <c r="BS3639" s="1"/>
      <c r="BT3639" s="22"/>
      <c r="BU3639" s="1"/>
      <c r="BV3639" s="1"/>
      <c r="BW3639" s="1"/>
      <c r="BX3639" s="1"/>
      <c r="BY3639" s="1"/>
      <c r="BZ3639" s="1"/>
      <c r="CA3639" s="1"/>
      <c r="CB3639" s="1"/>
      <c r="CC3639" s="1"/>
      <c r="CD3639" s="1"/>
      <c r="CE3639" s="1"/>
      <c r="CF3639" s="1"/>
      <c r="CG3639" s="1"/>
      <c r="CH3639" s="1"/>
      <c r="CI3639" s="1"/>
      <c r="CJ3639" s="1"/>
      <c r="CK3639" s="1"/>
      <c r="CL3639" s="1"/>
      <c r="CM3639" s="1"/>
      <c r="CN3639" s="1"/>
      <c r="CO3639" s="1"/>
      <c r="CP3639" s="1"/>
      <c r="CQ3639" s="1"/>
      <c r="CR3639" s="1"/>
      <c r="CS3639" s="1"/>
      <c r="CT3639" s="1"/>
      <c r="CU3639" s="1"/>
      <c r="CV3639" s="1"/>
      <c r="CW3639" s="1"/>
      <c r="CX3639" s="1"/>
      <c r="CY3639" s="1"/>
      <c r="CZ3639" s="1"/>
      <c r="DA3639" s="1"/>
      <c r="DB3639" s="1"/>
      <c r="DC3639" s="1"/>
      <c r="DD3639" s="1"/>
      <c r="DE3639" s="1"/>
      <c r="DF3639" s="1"/>
      <c r="DG3639" s="1"/>
      <c r="DH3639" s="1"/>
      <c r="DI3639" s="1"/>
      <c r="DJ3639" s="1"/>
      <c r="DK3639" s="1"/>
      <c r="DL3639" s="1"/>
      <c r="DM3639" s="1"/>
      <c r="DN3639" s="1"/>
      <c r="DO3639" s="1"/>
      <c r="DP3639" s="1"/>
      <c r="DQ3639" s="1"/>
      <c r="DR3639" s="1"/>
      <c r="DS3639" s="1"/>
      <c r="DT3639" s="1"/>
      <c r="DU3639" s="1"/>
      <c r="DV3639" s="1"/>
      <c r="DW3639" s="1"/>
      <c r="DX3639" s="1"/>
      <c r="DY3639" s="1"/>
      <c r="DZ3639" s="1"/>
      <c r="EA3639" s="1"/>
      <c r="EB3639" s="1"/>
      <c r="EC3639" s="1"/>
      <c r="ED3639" s="1"/>
      <c r="EE3639" s="1"/>
      <c r="EF3639" s="1"/>
      <c r="EG3639" s="1"/>
      <c r="EH3639" s="1"/>
      <c r="EI3639" s="1"/>
      <c r="EJ3639" s="1"/>
      <c r="EK3639" s="1"/>
      <c r="EL3639" s="1"/>
      <c r="EM3639" s="1"/>
      <c r="EN3639" s="1"/>
      <c r="EO3639" s="1"/>
      <c r="EP3639" s="1"/>
      <c r="EQ3639" s="1"/>
      <c r="ER3639" s="1"/>
      <c r="ES3639" s="1"/>
      <c r="ET3639" s="1"/>
      <c r="EU3639" s="1"/>
      <c r="EV3639" s="1"/>
      <c r="EW3639" s="1"/>
      <c r="EX3639" s="1"/>
      <c r="EY3639" s="1"/>
      <c r="EZ3639" s="1"/>
      <c r="FA3639" s="1"/>
      <c r="FB3639" s="1"/>
      <c r="FC3639" s="1"/>
      <c r="FD3639" s="1"/>
      <c r="FE3639" s="1"/>
      <c r="FF3639" s="1"/>
      <c r="FG3639" s="1"/>
      <c r="FH3639" s="1"/>
      <c r="FI3639" s="1"/>
      <c r="FJ3639" s="1"/>
      <c r="FK3639" s="1"/>
      <c r="FL3639" s="1"/>
      <c r="FM3639" s="1"/>
      <c r="FN3639" s="1"/>
      <c r="FO3639" s="1"/>
      <c r="FP3639" s="1"/>
      <c r="FQ3639" s="1"/>
      <c r="FR3639" s="1"/>
      <c r="FS3639" s="1"/>
      <c r="FT3639" s="1"/>
      <c r="FU3639" s="1"/>
      <c r="FV3639" s="1"/>
      <c r="FW3639" s="1"/>
      <c r="FX3639" s="1"/>
      <c r="FY3639" s="1"/>
      <c r="FZ3639" s="1"/>
      <c r="GA3639" s="1"/>
      <c r="GB3639" s="1"/>
      <c r="GC3639" s="1"/>
      <c r="GD3639" s="1"/>
      <c r="GE3639" s="1"/>
      <c r="GF3639" s="1"/>
      <c r="GG3639" s="1"/>
      <c r="GH3639" s="1"/>
      <c r="GI3639" s="1"/>
      <c r="GJ3639" s="1"/>
      <c r="GK3639"/>
      <c r="GL3639"/>
      <c r="GM3639"/>
      <c r="GN3639"/>
      <c r="GO3639"/>
      <c r="GP3639"/>
      <c r="GQ3639"/>
      <c r="GR3639"/>
      <c r="GS3639"/>
      <c r="GT3639"/>
      <c r="GU3639"/>
      <c r="GV3639"/>
      <c r="GW3639"/>
      <c r="GX3639"/>
      <c r="GY3639"/>
      <c r="GZ3639"/>
      <c r="HA3639"/>
      <c r="HB3639"/>
      <c r="HC3639"/>
      <c r="HD3639"/>
      <c r="HE3639"/>
    </row>
    <row r="3640" spans="4:213" s="25" customFormat="1" x14ac:dyDescent="0.25">
      <c r="D3640" s="19"/>
      <c r="E3640" s="19"/>
      <c r="F3640" s="20"/>
      <c r="G3640" s="20"/>
      <c r="H3640" s="20"/>
      <c r="I3640" s="20"/>
      <c r="J3640" s="21"/>
      <c r="K3640" s="21"/>
      <c r="L3640" s="20"/>
      <c r="M3640" s="20"/>
      <c r="N3640" s="22"/>
      <c r="O3640" s="22"/>
      <c r="P3640" s="22"/>
      <c r="Q3640" s="22"/>
      <c r="R3640" s="19"/>
      <c r="S3640" s="19"/>
      <c r="T3640" s="19"/>
      <c r="U3640" s="20"/>
      <c r="V3640" s="20"/>
      <c r="W3640" s="20"/>
      <c r="X3640" s="27"/>
      <c r="Y3640" s="253"/>
      <c r="Z3640" s="30"/>
      <c r="AA3640" s="30"/>
      <c r="AB3640" s="31"/>
      <c r="AC3640" s="31"/>
      <c r="AD3640" s="31"/>
      <c r="AE3640" s="31"/>
      <c r="AF3640" s="31"/>
      <c r="AG3640" s="241"/>
      <c r="AH3640" s="31"/>
      <c r="AI3640" s="31"/>
      <c r="AJ3640" s="31"/>
      <c r="AK3640" s="31"/>
      <c r="AL3640" s="120"/>
      <c r="AQ3640" s="26"/>
      <c r="AW3640" s="19"/>
      <c r="AX3640" s="19"/>
      <c r="AY3640" s="19"/>
      <c r="AZ3640" s="19"/>
      <c r="BA3640" s="19"/>
      <c r="BB3640" s="19"/>
      <c r="BC3640" s="1"/>
      <c r="BD3640"/>
      <c r="BE3640"/>
      <c r="BF3640" s="1"/>
      <c r="BG3640"/>
      <c r="BH3640"/>
      <c r="BI3640"/>
      <c r="BJ3640" s="1"/>
      <c r="BK3640" s="1"/>
      <c r="BL3640"/>
      <c r="BM3640" s="1"/>
      <c r="BN3640" s="1"/>
      <c r="BO3640" s="1"/>
      <c r="BP3640" s="1"/>
      <c r="BQ3640" s="1"/>
      <c r="BR3640" s="1"/>
      <c r="BS3640" s="1"/>
      <c r="BT3640" s="22"/>
      <c r="BU3640" s="1"/>
      <c r="BV3640" s="1"/>
      <c r="BW3640" s="1"/>
      <c r="BX3640" s="1"/>
      <c r="BY3640" s="1"/>
      <c r="BZ3640" s="1"/>
      <c r="CA3640" s="1"/>
      <c r="CB3640" s="1"/>
      <c r="CC3640" s="1"/>
      <c r="CD3640" s="1"/>
      <c r="CE3640" s="1"/>
      <c r="CF3640" s="1"/>
      <c r="CG3640" s="1"/>
      <c r="CH3640" s="1"/>
      <c r="CI3640" s="1"/>
      <c r="CJ3640" s="1"/>
      <c r="CK3640" s="1"/>
      <c r="CL3640" s="1"/>
      <c r="CM3640" s="1"/>
      <c r="CN3640" s="1"/>
      <c r="CO3640" s="1"/>
      <c r="CP3640" s="1"/>
      <c r="CQ3640" s="1"/>
      <c r="CR3640" s="1"/>
      <c r="CS3640" s="1"/>
      <c r="CT3640" s="1"/>
      <c r="CU3640" s="1"/>
      <c r="CV3640" s="1"/>
      <c r="CW3640" s="1"/>
      <c r="CX3640" s="1"/>
      <c r="CY3640" s="1"/>
      <c r="CZ3640" s="1"/>
      <c r="DA3640" s="1"/>
      <c r="DB3640" s="1"/>
      <c r="DC3640" s="1"/>
      <c r="DD3640" s="1"/>
      <c r="DE3640" s="1"/>
      <c r="DF3640" s="1"/>
      <c r="DG3640" s="1"/>
      <c r="DH3640" s="1"/>
      <c r="DI3640" s="1"/>
      <c r="DJ3640" s="1"/>
      <c r="DK3640" s="1"/>
      <c r="DL3640" s="1"/>
      <c r="DM3640" s="1"/>
      <c r="DN3640" s="1"/>
      <c r="DO3640" s="1"/>
      <c r="DP3640" s="1"/>
      <c r="DQ3640" s="1"/>
      <c r="DR3640" s="1"/>
      <c r="DS3640" s="1"/>
      <c r="DT3640" s="1"/>
      <c r="DU3640" s="1"/>
      <c r="DV3640" s="1"/>
      <c r="DW3640" s="1"/>
      <c r="DX3640" s="1"/>
      <c r="DY3640" s="1"/>
      <c r="DZ3640" s="1"/>
      <c r="EA3640" s="1"/>
      <c r="EB3640" s="1"/>
      <c r="EC3640" s="1"/>
      <c r="ED3640" s="1"/>
      <c r="EE3640" s="1"/>
      <c r="EF3640" s="1"/>
      <c r="EG3640" s="1"/>
      <c r="EH3640" s="1"/>
      <c r="EI3640" s="1"/>
      <c r="EJ3640" s="1"/>
      <c r="EK3640" s="1"/>
      <c r="EL3640" s="1"/>
      <c r="EM3640" s="1"/>
      <c r="EN3640" s="1"/>
      <c r="EO3640" s="1"/>
      <c r="EP3640" s="1"/>
      <c r="EQ3640" s="1"/>
      <c r="ER3640" s="1"/>
      <c r="ES3640" s="1"/>
      <c r="ET3640" s="1"/>
      <c r="EU3640" s="1"/>
      <c r="EV3640" s="1"/>
      <c r="EW3640" s="1"/>
      <c r="EX3640" s="1"/>
      <c r="EY3640" s="1"/>
      <c r="EZ3640" s="1"/>
      <c r="FA3640" s="1"/>
      <c r="FB3640" s="1"/>
      <c r="FC3640" s="1"/>
      <c r="FD3640" s="1"/>
      <c r="FE3640" s="1"/>
      <c r="FF3640" s="1"/>
      <c r="FG3640" s="1"/>
      <c r="FH3640" s="1"/>
      <c r="FI3640" s="1"/>
      <c r="FJ3640" s="1"/>
      <c r="FK3640" s="1"/>
      <c r="FL3640" s="1"/>
      <c r="FM3640" s="1"/>
      <c r="FN3640" s="1"/>
      <c r="FO3640" s="1"/>
      <c r="FP3640" s="1"/>
      <c r="FQ3640" s="1"/>
      <c r="FR3640" s="1"/>
      <c r="FS3640" s="1"/>
      <c r="FT3640" s="1"/>
      <c r="FU3640" s="1"/>
      <c r="FV3640" s="1"/>
      <c r="FW3640" s="1"/>
      <c r="FX3640" s="1"/>
      <c r="FY3640" s="1"/>
      <c r="FZ3640" s="1"/>
      <c r="GA3640" s="1"/>
      <c r="GB3640" s="1"/>
      <c r="GC3640" s="1"/>
      <c r="GD3640" s="1"/>
      <c r="GE3640" s="1"/>
      <c r="GF3640" s="1"/>
      <c r="GG3640" s="1"/>
      <c r="GH3640" s="1"/>
      <c r="GI3640" s="1"/>
      <c r="GJ3640" s="1"/>
      <c r="GK3640"/>
      <c r="GL3640"/>
      <c r="GM3640"/>
      <c r="GN3640"/>
      <c r="GO3640"/>
      <c r="GP3640"/>
      <c r="GQ3640"/>
      <c r="GR3640"/>
      <c r="GS3640"/>
      <c r="GT3640"/>
      <c r="GU3640"/>
      <c r="GV3640"/>
      <c r="GW3640"/>
      <c r="GX3640"/>
      <c r="GY3640"/>
      <c r="GZ3640"/>
      <c r="HA3640"/>
      <c r="HB3640"/>
      <c r="HC3640"/>
      <c r="HD3640"/>
      <c r="HE3640"/>
    </row>
    <row r="3641" spans="4:213" s="25" customFormat="1" x14ac:dyDescent="0.25">
      <c r="D3641" s="19"/>
      <c r="E3641" s="19"/>
      <c r="F3641" s="20"/>
      <c r="G3641" s="20"/>
      <c r="H3641" s="20"/>
      <c r="I3641" s="20"/>
      <c r="J3641" s="21"/>
      <c r="K3641" s="21"/>
      <c r="L3641" s="20"/>
      <c r="M3641" s="20"/>
      <c r="N3641" s="22"/>
      <c r="O3641" s="22"/>
      <c r="P3641" s="22"/>
      <c r="Q3641" s="22"/>
      <c r="R3641" s="19"/>
      <c r="S3641" s="19"/>
      <c r="T3641" s="19"/>
      <c r="U3641" s="20"/>
      <c r="V3641" s="20"/>
      <c r="W3641" s="20"/>
      <c r="X3641" s="27"/>
      <c r="Y3641" s="253"/>
      <c r="Z3641" s="30"/>
      <c r="AA3641" s="30"/>
      <c r="AB3641" s="31"/>
      <c r="AC3641" s="31"/>
      <c r="AD3641" s="31"/>
      <c r="AE3641" s="31"/>
      <c r="AF3641" s="31"/>
      <c r="AG3641" s="241"/>
      <c r="AH3641" s="31"/>
      <c r="AI3641" s="31"/>
      <c r="AJ3641" s="31"/>
      <c r="AK3641" s="31"/>
      <c r="AL3641" s="120"/>
      <c r="AQ3641" s="26"/>
      <c r="AW3641" s="19"/>
      <c r="AX3641" s="19"/>
      <c r="AY3641" s="19"/>
      <c r="AZ3641" s="19"/>
      <c r="BA3641" s="19"/>
      <c r="BB3641" s="19"/>
      <c r="BC3641" s="1"/>
      <c r="BD3641"/>
      <c r="BE3641"/>
      <c r="BF3641" s="1"/>
      <c r="BG3641"/>
      <c r="BH3641"/>
      <c r="BI3641"/>
      <c r="BJ3641" s="1"/>
      <c r="BK3641" s="1"/>
      <c r="BL3641"/>
      <c r="BM3641" s="1"/>
      <c r="BN3641" s="1"/>
      <c r="BO3641" s="1"/>
      <c r="BP3641" s="1"/>
      <c r="BQ3641" s="1"/>
      <c r="BR3641" s="1"/>
      <c r="BS3641" s="1"/>
      <c r="BT3641" s="22"/>
      <c r="BU3641" s="1"/>
      <c r="BV3641" s="1"/>
      <c r="BW3641" s="1"/>
      <c r="BX3641" s="1"/>
      <c r="BY3641" s="1"/>
      <c r="BZ3641" s="1"/>
      <c r="CA3641" s="1"/>
      <c r="CB3641" s="1"/>
      <c r="CC3641" s="1"/>
      <c r="CD3641" s="1"/>
      <c r="CE3641" s="1"/>
      <c r="CF3641" s="1"/>
      <c r="CG3641" s="1"/>
      <c r="CH3641" s="1"/>
      <c r="CI3641" s="1"/>
      <c r="CJ3641" s="1"/>
      <c r="CK3641" s="1"/>
      <c r="CL3641" s="1"/>
      <c r="CM3641" s="1"/>
      <c r="CN3641" s="1"/>
      <c r="CO3641" s="1"/>
      <c r="CP3641" s="1"/>
      <c r="CQ3641" s="1"/>
      <c r="CR3641" s="1"/>
      <c r="CS3641" s="1"/>
      <c r="CT3641" s="1"/>
      <c r="CU3641" s="1"/>
      <c r="CV3641" s="1"/>
      <c r="CW3641" s="1"/>
      <c r="CX3641" s="1"/>
      <c r="CY3641" s="1"/>
      <c r="CZ3641" s="1"/>
      <c r="DA3641" s="1"/>
      <c r="DB3641" s="1"/>
      <c r="DC3641" s="1"/>
      <c r="DD3641" s="1"/>
      <c r="DE3641" s="1"/>
      <c r="DF3641" s="1"/>
      <c r="DG3641" s="1"/>
      <c r="DH3641" s="1"/>
      <c r="DI3641" s="1"/>
      <c r="DJ3641" s="1"/>
      <c r="DK3641" s="1"/>
      <c r="DL3641" s="1"/>
      <c r="DM3641" s="1"/>
      <c r="DN3641" s="1"/>
      <c r="DO3641" s="1"/>
      <c r="DP3641" s="1"/>
      <c r="DQ3641" s="1"/>
      <c r="DR3641" s="1"/>
      <c r="DS3641" s="1"/>
      <c r="DT3641" s="1"/>
      <c r="DU3641" s="1"/>
      <c r="DV3641" s="1"/>
      <c r="DW3641" s="1"/>
      <c r="DX3641" s="1"/>
      <c r="DY3641" s="1"/>
      <c r="DZ3641" s="1"/>
      <c r="EA3641" s="1"/>
      <c r="EB3641" s="1"/>
      <c r="EC3641" s="1"/>
      <c r="ED3641" s="1"/>
      <c r="EE3641" s="1"/>
      <c r="EF3641" s="1"/>
      <c r="EG3641" s="1"/>
      <c r="EH3641" s="1"/>
      <c r="EI3641" s="1"/>
      <c r="EJ3641" s="1"/>
      <c r="EK3641" s="1"/>
      <c r="EL3641" s="1"/>
      <c r="EM3641" s="1"/>
      <c r="EN3641" s="1"/>
      <c r="EO3641" s="1"/>
      <c r="EP3641" s="1"/>
      <c r="EQ3641" s="1"/>
      <c r="ER3641" s="1"/>
      <c r="ES3641" s="1"/>
      <c r="ET3641" s="1"/>
      <c r="EU3641" s="1"/>
      <c r="EV3641" s="1"/>
      <c r="EW3641" s="1"/>
      <c r="EX3641" s="1"/>
      <c r="EY3641" s="1"/>
      <c r="EZ3641" s="1"/>
      <c r="FA3641" s="1"/>
      <c r="FB3641" s="1"/>
      <c r="FC3641" s="1"/>
      <c r="FD3641" s="1"/>
      <c r="FE3641" s="1"/>
      <c r="FF3641" s="1"/>
      <c r="FG3641" s="1"/>
      <c r="FH3641" s="1"/>
      <c r="FI3641" s="1"/>
      <c r="FJ3641" s="1"/>
      <c r="FK3641" s="1"/>
      <c r="FL3641" s="1"/>
      <c r="FM3641" s="1"/>
      <c r="FN3641" s="1"/>
      <c r="FO3641" s="1"/>
      <c r="FP3641" s="1"/>
      <c r="FQ3641" s="1"/>
      <c r="FR3641" s="1"/>
      <c r="FS3641" s="1"/>
      <c r="FT3641" s="1"/>
      <c r="FU3641" s="1"/>
      <c r="FV3641" s="1"/>
      <c r="FW3641" s="1"/>
      <c r="FX3641" s="1"/>
      <c r="FY3641" s="1"/>
      <c r="FZ3641" s="1"/>
      <c r="GA3641" s="1"/>
      <c r="GB3641" s="1"/>
      <c r="GC3641" s="1"/>
      <c r="GD3641" s="1"/>
      <c r="GE3641" s="1"/>
      <c r="GF3641" s="1"/>
      <c r="GG3641" s="1"/>
      <c r="GH3641" s="1"/>
      <c r="GI3641" s="1"/>
      <c r="GJ3641" s="1"/>
      <c r="GK3641"/>
      <c r="GL3641"/>
      <c r="GM3641"/>
      <c r="GN3641"/>
      <c r="GO3641"/>
      <c r="GP3641"/>
      <c r="GQ3641"/>
      <c r="GR3641"/>
      <c r="GS3641"/>
      <c r="GT3641"/>
      <c r="GU3641"/>
      <c r="GV3641"/>
      <c r="GW3641"/>
      <c r="GX3641"/>
      <c r="GY3641"/>
      <c r="GZ3641"/>
      <c r="HA3641"/>
      <c r="HB3641"/>
      <c r="HC3641"/>
      <c r="HD3641"/>
      <c r="HE3641"/>
    </row>
    <row r="3642" spans="4:213" s="25" customFormat="1" x14ac:dyDescent="0.25">
      <c r="D3642" s="19"/>
      <c r="E3642" s="19"/>
      <c r="F3642" s="20"/>
      <c r="G3642" s="20"/>
      <c r="H3642" s="20"/>
      <c r="I3642" s="20"/>
      <c r="J3642" s="21"/>
      <c r="K3642" s="21"/>
      <c r="L3642" s="20"/>
      <c r="M3642" s="20"/>
      <c r="N3642" s="22"/>
      <c r="O3642" s="22"/>
      <c r="P3642" s="22"/>
      <c r="Q3642" s="22"/>
      <c r="R3642" s="19"/>
      <c r="S3642" s="19"/>
      <c r="T3642" s="19"/>
      <c r="U3642" s="20"/>
      <c r="V3642" s="20"/>
      <c r="W3642" s="20"/>
      <c r="X3642" s="27"/>
      <c r="Y3642" s="253"/>
      <c r="Z3642" s="30"/>
      <c r="AA3642" s="30"/>
      <c r="AB3642" s="31"/>
      <c r="AC3642" s="31"/>
      <c r="AD3642" s="31"/>
      <c r="AE3642" s="31"/>
      <c r="AF3642" s="31"/>
      <c r="AG3642" s="241"/>
      <c r="AH3642" s="31"/>
      <c r="AI3642" s="31"/>
      <c r="AJ3642" s="31"/>
      <c r="AK3642" s="31"/>
      <c r="AL3642" s="120"/>
      <c r="AQ3642" s="26"/>
      <c r="AW3642" s="19"/>
      <c r="AX3642" s="19"/>
      <c r="AY3642" s="19"/>
      <c r="AZ3642" s="19"/>
      <c r="BA3642" s="19"/>
      <c r="BB3642" s="19"/>
      <c r="BC3642" s="1"/>
      <c r="BD3642"/>
      <c r="BE3642"/>
      <c r="BF3642" s="1"/>
      <c r="BG3642"/>
      <c r="BH3642"/>
      <c r="BI3642"/>
      <c r="BJ3642" s="1"/>
      <c r="BK3642" s="1"/>
      <c r="BL3642"/>
      <c r="BM3642" s="1"/>
      <c r="BN3642" s="1"/>
      <c r="BO3642" s="1"/>
      <c r="BP3642" s="1"/>
      <c r="BQ3642" s="1"/>
      <c r="BR3642" s="1"/>
      <c r="BS3642" s="1"/>
      <c r="BT3642" s="22"/>
      <c r="BU3642" s="1"/>
      <c r="BV3642" s="1"/>
      <c r="BW3642" s="1"/>
      <c r="BX3642" s="1"/>
      <c r="BY3642" s="1"/>
      <c r="BZ3642" s="1"/>
      <c r="CA3642" s="1"/>
      <c r="CB3642" s="1"/>
      <c r="CC3642" s="1"/>
      <c r="CD3642" s="1"/>
      <c r="CE3642" s="1"/>
      <c r="CF3642" s="1"/>
      <c r="CG3642" s="1"/>
      <c r="CH3642" s="1"/>
      <c r="CI3642" s="1"/>
      <c r="CJ3642" s="1"/>
      <c r="CK3642" s="1"/>
      <c r="CL3642" s="1"/>
      <c r="CM3642" s="1"/>
      <c r="CN3642" s="1"/>
      <c r="CO3642" s="1"/>
      <c r="CP3642" s="1"/>
      <c r="CQ3642" s="1"/>
      <c r="CR3642" s="1"/>
      <c r="CS3642" s="1"/>
      <c r="CT3642" s="1"/>
      <c r="CU3642" s="1"/>
      <c r="CV3642" s="1"/>
      <c r="CW3642" s="1"/>
      <c r="CX3642" s="1"/>
      <c r="CY3642" s="1"/>
      <c r="CZ3642" s="1"/>
      <c r="DA3642" s="1"/>
      <c r="DB3642" s="1"/>
      <c r="DC3642" s="1"/>
      <c r="DD3642" s="1"/>
      <c r="DE3642" s="1"/>
      <c r="DF3642" s="1"/>
      <c r="DG3642" s="1"/>
      <c r="DH3642" s="1"/>
      <c r="DI3642" s="1"/>
      <c r="DJ3642" s="1"/>
      <c r="DK3642" s="1"/>
      <c r="DL3642" s="1"/>
      <c r="DM3642" s="1"/>
      <c r="DN3642" s="1"/>
      <c r="DO3642" s="1"/>
      <c r="DP3642" s="1"/>
      <c r="DQ3642" s="1"/>
      <c r="DR3642" s="1"/>
      <c r="DS3642" s="1"/>
      <c r="DT3642" s="1"/>
      <c r="DU3642" s="1"/>
      <c r="DV3642" s="1"/>
      <c r="DW3642" s="1"/>
      <c r="DX3642" s="1"/>
      <c r="DY3642" s="1"/>
      <c r="DZ3642" s="1"/>
      <c r="EA3642" s="1"/>
      <c r="EB3642" s="1"/>
      <c r="EC3642" s="1"/>
      <c r="ED3642" s="1"/>
      <c r="EE3642" s="1"/>
      <c r="EF3642" s="1"/>
      <c r="EG3642" s="1"/>
      <c r="EH3642" s="1"/>
      <c r="EI3642" s="1"/>
      <c r="EJ3642" s="1"/>
      <c r="EK3642" s="1"/>
      <c r="EL3642" s="1"/>
      <c r="EM3642" s="1"/>
      <c r="EN3642" s="1"/>
      <c r="EO3642" s="1"/>
      <c r="EP3642" s="1"/>
      <c r="EQ3642" s="1"/>
      <c r="ER3642" s="1"/>
      <c r="ES3642" s="1"/>
      <c r="ET3642" s="1"/>
      <c r="EU3642" s="1"/>
      <c r="EV3642" s="1"/>
      <c r="EW3642" s="1"/>
      <c r="EX3642" s="1"/>
      <c r="EY3642" s="1"/>
      <c r="EZ3642" s="1"/>
      <c r="FA3642" s="1"/>
      <c r="FB3642" s="1"/>
      <c r="FC3642" s="1"/>
      <c r="FD3642" s="1"/>
      <c r="FE3642" s="1"/>
      <c r="FF3642" s="1"/>
      <c r="FG3642" s="1"/>
      <c r="FH3642" s="1"/>
      <c r="FI3642" s="1"/>
      <c r="FJ3642" s="1"/>
      <c r="FK3642" s="1"/>
      <c r="FL3642" s="1"/>
      <c r="FM3642" s="1"/>
      <c r="FN3642" s="1"/>
      <c r="FO3642" s="1"/>
      <c r="FP3642" s="1"/>
      <c r="FQ3642" s="1"/>
      <c r="FR3642" s="1"/>
      <c r="FS3642" s="1"/>
      <c r="FT3642" s="1"/>
      <c r="FU3642" s="1"/>
      <c r="FV3642" s="1"/>
      <c r="FW3642" s="1"/>
      <c r="FX3642" s="1"/>
      <c r="FY3642" s="1"/>
      <c r="FZ3642" s="1"/>
      <c r="GA3642" s="1"/>
      <c r="GB3642" s="1"/>
      <c r="GC3642" s="1"/>
      <c r="GD3642" s="1"/>
      <c r="GE3642" s="1"/>
      <c r="GF3642" s="1"/>
      <c r="GG3642" s="1"/>
      <c r="GH3642" s="1"/>
      <c r="GI3642" s="1"/>
      <c r="GJ3642" s="1"/>
      <c r="GK3642"/>
      <c r="GL3642"/>
      <c r="GM3642"/>
      <c r="GN3642"/>
      <c r="GO3642"/>
      <c r="GP3642"/>
      <c r="GQ3642"/>
      <c r="GR3642"/>
      <c r="GS3642"/>
      <c r="GT3642"/>
      <c r="GU3642"/>
      <c r="GV3642"/>
      <c r="GW3642"/>
      <c r="GX3642"/>
      <c r="GY3642"/>
      <c r="GZ3642"/>
      <c r="HA3642"/>
      <c r="HB3642"/>
      <c r="HC3642"/>
      <c r="HD3642"/>
      <c r="HE3642"/>
    </row>
    <row r="3643" spans="4:213" s="25" customFormat="1" x14ac:dyDescent="0.25">
      <c r="D3643" s="19"/>
      <c r="E3643" s="19"/>
      <c r="F3643" s="20"/>
      <c r="G3643" s="20"/>
      <c r="H3643" s="20"/>
      <c r="I3643" s="20"/>
      <c r="J3643" s="21"/>
      <c r="K3643" s="21"/>
      <c r="L3643" s="20"/>
      <c r="M3643" s="20"/>
      <c r="N3643" s="22"/>
      <c r="O3643" s="22"/>
      <c r="P3643" s="22"/>
      <c r="Q3643" s="22"/>
      <c r="R3643" s="19"/>
      <c r="S3643" s="19"/>
      <c r="T3643" s="19"/>
      <c r="U3643" s="20"/>
      <c r="V3643" s="20"/>
      <c r="W3643" s="20"/>
      <c r="X3643" s="27"/>
      <c r="Y3643" s="253"/>
      <c r="Z3643" s="30"/>
      <c r="AA3643" s="30"/>
      <c r="AB3643" s="31"/>
      <c r="AC3643" s="31"/>
      <c r="AD3643" s="31"/>
      <c r="AE3643" s="31"/>
      <c r="AF3643" s="31"/>
      <c r="AG3643" s="241"/>
      <c r="AH3643" s="31"/>
      <c r="AI3643" s="31"/>
      <c r="AJ3643" s="31"/>
      <c r="AK3643" s="31"/>
      <c r="AL3643" s="120"/>
      <c r="AQ3643" s="26"/>
      <c r="AW3643" s="19"/>
      <c r="AX3643" s="19"/>
      <c r="AY3643" s="19"/>
      <c r="AZ3643" s="19"/>
      <c r="BA3643" s="19"/>
      <c r="BB3643" s="19"/>
      <c r="BC3643" s="1"/>
      <c r="BD3643"/>
      <c r="BE3643"/>
      <c r="BF3643" s="1"/>
      <c r="BG3643"/>
      <c r="BH3643"/>
      <c r="BI3643"/>
      <c r="BJ3643" s="1"/>
      <c r="BK3643" s="1"/>
      <c r="BL3643"/>
      <c r="BM3643" s="1"/>
      <c r="BN3643" s="1"/>
      <c r="BO3643" s="1"/>
      <c r="BP3643" s="1"/>
      <c r="BQ3643" s="1"/>
      <c r="BR3643" s="1"/>
      <c r="BS3643" s="1"/>
      <c r="BT3643" s="22"/>
      <c r="BU3643" s="1"/>
      <c r="BV3643" s="1"/>
      <c r="BW3643" s="1"/>
      <c r="BX3643" s="1"/>
      <c r="BY3643" s="1"/>
      <c r="BZ3643" s="1"/>
      <c r="CA3643" s="1"/>
      <c r="CB3643" s="1"/>
      <c r="CC3643" s="1"/>
      <c r="CD3643" s="1"/>
      <c r="CE3643" s="1"/>
      <c r="CF3643" s="1"/>
      <c r="CG3643" s="1"/>
      <c r="CH3643" s="1"/>
      <c r="CI3643" s="1"/>
      <c r="CJ3643" s="1"/>
      <c r="CK3643" s="1"/>
      <c r="CL3643" s="1"/>
      <c r="CM3643" s="1"/>
      <c r="CN3643" s="1"/>
      <c r="CO3643" s="1"/>
      <c r="CP3643" s="1"/>
      <c r="CQ3643" s="1"/>
      <c r="CR3643" s="1"/>
      <c r="CS3643" s="1"/>
      <c r="CT3643" s="1"/>
      <c r="CU3643" s="1"/>
      <c r="CV3643" s="1"/>
      <c r="CW3643" s="1"/>
      <c r="CX3643" s="1"/>
      <c r="CY3643" s="1"/>
      <c r="CZ3643" s="1"/>
      <c r="DA3643" s="1"/>
      <c r="DB3643" s="1"/>
      <c r="DC3643" s="1"/>
      <c r="DD3643" s="1"/>
      <c r="DE3643" s="1"/>
      <c r="DF3643" s="1"/>
      <c r="DG3643" s="1"/>
      <c r="DH3643" s="1"/>
      <c r="DI3643" s="1"/>
      <c r="DJ3643" s="1"/>
      <c r="DK3643" s="1"/>
      <c r="DL3643" s="1"/>
      <c r="DM3643" s="1"/>
      <c r="DN3643" s="1"/>
      <c r="DO3643" s="1"/>
      <c r="DP3643" s="1"/>
      <c r="DQ3643" s="1"/>
      <c r="DR3643" s="1"/>
      <c r="DS3643" s="1"/>
      <c r="DT3643" s="1"/>
      <c r="DU3643" s="1"/>
      <c r="DV3643" s="1"/>
      <c r="DW3643" s="1"/>
      <c r="DX3643" s="1"/>
      <c r="DY3643" s="1"/>
      <c r="DZ3643" s="1"/>
      <c r="EA3643" s="1"/>
      <c r="EB3643" s="1"/>
      <c r="EC3643" s="1"/>
      <c r="ED3643" s="1"/>
      <c r="EE3643" s="1"/>
      <c r="EF3643" s="1"/>
      <c r="EG3643" s="1"/>
      <c r="EH3643" s="1"/>
      <c r="EI3643" s="1"/>
      <c r="EJ3643" s="1"/>
      <c r="EK3643" s="1"/>
      <c r="EL3643" s="1"/>
      <c r="EM3643" s="1"/>
      <c r="EN3643" s="1"/>
      <c r="EO3643" s="1"/>
      <c r="EP3643" s="1"/>
      <c r="EQ3643" s="1"/>
      <c r="ER3643" s="1"/>
      <c r="ES3643" s="1"/>
      <c r="ET3643" s="1"/>
      <c r="EU3643" s="1"/>
      <c r="EV3643" s="1"/>
      <c r="EW3643" s="1"/>
      <c r="EX3643" s="1"/>
      <c r="EY3643" s="1"/>
      <c r="EZ3643" s="1"/>
      <c r="FA3643" s="1"/>
      <c r="FB3643" s="1"/>
      <c r="FC3643" s="1"/>
      <c r="FD3643" s="1"/>
      <c r="FE3643" s="1"/>
      <c r="FF3643" s="1"/>
      <c r="FG3643" s="1"/>
      <c r="FH3643" s="1"/>
      <c r="FI3643" s="1"/>
      <c r="FJ3643" s="1"/>
      <c r="FK3643" s="1"/>
      <c r="FL3643" s="1"/>
      <c r="FM3643" s="1"/>
      <c r="FN3643" s="1"/>
      <c r="FO3643" s="1"/>
      <c r="FP3643" s="1"/>
      <c r="FQ3643" s="1"/>
      <c r="FR3643" s="1"/>
      <c r="FS3643" s="1"/>
      <c r="FT3643" s="1"/>
      <c r="FU3643" s="1"/>
      <c r="FV3643" s="1"/>
      <c r="FW3643" s="1"/>
      <c r="FX3643" s="1"/>
      <c r="FY3643" s="1"/>
      <c r="FZ3643" s="1"/>
      <c r="GA3643" s="1"/>
      <c r="GB3643" s="1"/>
      <c r="GC3643" s="1"/>
      <c r="GD3643" s="1"/>
      <c r="GE3643" s="1"/>
      <c r="GF3643" s="1"/>
      <c r="GG3643" s="1"/>
      <c r="GH3643" s="1"/>
      <c r="GI3643" s="1"/>
      <c r="GJ3643" s="1"/>
      <c r="GK3643"/>
      <c r="GL3643"/>
      <c r="GM3643"/>
      <c r="GN3643"/>
      <c r="GO3643"/>
      <c r="GP3643"/>
      <c r="GQ3643"/>
      <c r="GR3643"/>
      <c r="GS3643"/>
      <c r="GT3643"/>
      <c r="GU3643"/>
      <c r="GV3643"/>
      <c r="GW3643"/>
      <c r="GX3643"/>
      <c r="GY3643"/>
      <c r="GZ3643"/>
      <c r="HA3643"/>
      <c r="HB3643"/>
      <c r="HC3643"/>
      <c r="HD3643"/>
      <c r="HE3643"/>
    </row>
    <row r="3644" spans="4:213" s="25" customFormat="1" x14ac:dyDescent="0.25">
      <c r="D3644" s="19"/>
      <c r="E3644" s="19"/>
      <c r="F3644" s="20"/>
      <c r="G3644" s="20"/>
      <c r="H3644" s="20"/>
      <c r="I3644" s="20"/>
      <c r="J3644" s="21"/>
      <c r="K3644" s="21"/>
      <c r="L3644" s="20"/>
      <c r="M3644" s="20"/>
      <c r="N3644" s="22"/>
      <c r="O3644" s="22"/>
      <c r="P3644" s="22"/>
      <c r="Q3644" s="22"/>
      <c r="R3644" s="19"/>
      <c r="S3644" s="19"/>
      <c r="T3644" s="19"/>
      <c r="U3644" s="20"/>
      <c r="V3644" s="20"/>
      <c r="W3644" s="20"/>
      <c r="X3644" s="27"/>
      <c r="Y3644" s="253"/>
      <c r="Z3644" s="30"/>
      <c r="AA3644" s="30"/>
      <c r="AB3644" s="31"/>
      <c r="AC3644" s="31"/>
      <c r="AD3644" s="31"/>
      <c r="AE3644" s="31"/>
      <c r="AF3644" s="31"/>
      <c r="AG3644" s="241"/>
      <c r="AH3644" s="31"/>
      <c r="AI3644" s="31"/>
      <c r="AJ3644" s="31"/>
      <c r="AK3644" s="31"/>
      <c r="AL3644" s="120"/>
      <c r="AQ3644" s="26"/>
      <c r="AW3644" s="19"/>
      <c r="AX3644" s="19"/>
      <c r="AY3644" s="19"/>
      <c r="AZ3644" s="19"/>
      <c r="BA3644" s="19"/>
      <c r="BB3644" s="19"/>
      <c r="BC3644" s="1"/>
      <c r="BD3644"/>
      <c r="BE3644"/>
      <c r="BF3644" s="1"/>
      <c r="BG3644"/>
      <c r="BH3644"/>
      <c r="BI3644"/>
      <c r="BJ3644" s="1"/>
      <c r="BK3644" s="1"/>
      <c r="BL3644"/>
      <c r="BM3644" s="1"/>
      <c r="BN3644" s="1"/>
      <c r="BO3644" s="1"/>
      <c r="BP3644" s="1"/>
      <c r="BQ3644" s="1"/>
      <c r="BR3644" s="1"/>
      <c r="BS3644" s="1"/>
      <c r="BT3644" s="22"/>
      <c r="BU3644" s="1"/>
      <c r="BV3644" s="1"/>
      <c r="BW3644" s="1"/>
      <c r="BX3644" s="1"/>
      <c r="BY3644" s="1"/>
      <c r="BZ3644" s="1"/>
      <c r="CA3644" s="1"/>
      <c r="CB3644" s="1"/>
      <c r="CC3644" s="1"/>
      <c r="CD3644" s="1"/>
      <c r="CE3644" s="1"/>
      <c r="CF3644" s="1"/>
      <c r="CG3644" s="1"/>
      <c r="CH3644" s="1"/>
      <c r="CI3644" s="1"/>
      <c r="CJ3644" s="1"/>
      <c r="CK3644" s="1"/>
      <c r="CL3644" s="1"/>
      <c r="CM3644" s="1"/>
      <c r="CN3644" s="1"/>
      <c r="CO3644" s="1"/>
      <c r="CP3644" s="1"/>
      <c r="CQ3644" s="1"/>
      <c r="CR3644" s="1"/>
      <c r="CS3644" s="1"/>
      <c r="CT3644" s="1"/>
      <c r="CU3644" s="1"/>
      <c r="CV3644" s="1"/>
      <c r="CW3644" s="1"/>
      <c r="CX3644" s="1"/>
      <c r="CY3644" s="1"/>
      <c r="CZ3644" s="1"/>
      <c r="DA3644" s="1"/>
      <c r="DB3644" s="1"/>
      <c r="DC3644" s="1"/>
      <c r="DD3644" s="1"/>
      <c r="DE3644" s="1"/>
      <c r="DF3644" s="1"/>
      <c r="DG3644" s="1"/>
      <c r="DH3644" s="1"/>
      <c r="DI3644" s="1"/>
      <c r="DJ3644" s="1"/>
      <c r="DK3644" s="1"/>
      <c r="DL3644" s="1"/>
      <c r="DM3644" s="1"/>
      <c r="DN3644" s="1"/>
      <c r="DO3644" s="1"/>
      <c r="DP3644" s="1"/>
      <c r="DQ3644" s="1"/>
      <c r="DR3644" s="1"/>
      <c r="DS3644" s="1"/>
      <c r="DT3644" s="1"/>
      <c r="DU3644" s="1"/>
      <c r="DV3644" s="1"/>
      <c r="DW3644" s="1"/>
      <c r="DX3644" s="1"/>
      <c r="DY3644" s="1"/>
      <c r="DZ3644" s="1"/>
      <c r="EA3644" s="1"/>
      <c r="EB3644" s="1"/>
      <c r="EC3644" s="1"/>
      <c r="ED3644" s="1"/>
      <c r="EE3644" s="1"/>
      <c r="EF3644" s="1"/>
      <c r="EG3644" s="1"/>
      <c r="EH3644" s="1"/>
      <c r="EI3644" s="1"/>
      <c r="EJ3644" s="1"/>
      <c r="EK3644" s="1"/>
      <c r="EL3644" s="1"/>
      <c r="EM3644" s="1"/>
      <c r="EN3644" s="1"/>
      <c r="EO3644" s="1"/>
      <c r="EP3644" s="1"/>
      <c r="EQ3644" s="1"/>
      <c r="ER3644" s="1"/>
      <c r="ES3644" s="1"/>
      <c r="ET3644" s="1"/>
      <c r="EU3644" s="1"/>
      <c r="EV3644" s="1"/>
      <c r="EW3644" s="1"/>
      <c r="EX3644" s="1"/>
      <c r="EY3644" s="1"/>
      <c r="EZ3644" s="1"/>
      <c r="FA3644" s="1"/>
      <c r="FB3644" s="1"/>
      <c r="FC3644" s="1"/>
      <c r="FD3644" s="1"/>
      <c r="FE3644" s="1"/>
      <c r="FF3644" s="1"/>
      <c r="FG3644" s="1"/>
      <c r="FH3644" s="1"/>
      <c r="FI3644" s="1"/>
      <c r="FJ3644" s="1"/>
      <c r="FK3644" s="1"/>
      <c r="FL3644" s="1"/>
      <c r="FM3644" s="1"/>
      <c r="FN3644" s="1"/>
      <c r="FO3644" s="1"/>
      <c r="FP3644" s="1"/>
      <c r="FQ3644" s="1"/>
      <c r="FR3644" s="1"/>
      <c r="FS3644" s="1"/>
      <c r="FT3644" s="1"/>
      <c r="FU3644" s="1"/>
      <c r="FV3644" s="1"/>
      <c r="FW3644" s="1"/>
      <c r="FX3644" s="1"/>
      <c r="FY3644" s="1"/>
      <c r="FZ3644" s="1"/>
      <c r="GA3644" s="1"/>
      <c r="GB3644" s="1"/>
      <c r="GC3644" s="1"/>
      <c r="GD3644" s="1"/>
      <c r="GE3644" s="1"/>
      <c r="GF3644" s="1"/>
      <c r="GG3644" s="1"/>
      <c r="GH3644" s="1"/>
      <c r="GI3644" s="1"/>
      <c r="GJ3644" s="1"/>
      <c r="GK3644"/>
      <c r="GL3644"/>
      <c r="GM3644"/>
      <c r="GN3644"/>
      <c r="GO3644"/>
      <c r="GP3644"/>
      <c r="GQ3644"/>
      <c r="GR3644"/>
      <c r="GS3644"/>
      <c r="GT3644"/>
      <c r="GU3644"/>
      <c r="GV3644"/>
      <c r="GW3644"/>
      <c r="GX3644"/>
      <c r="GY3644"/>
      <c r="GZ3644"/>
      <c r="HA3644"/>
      <c r="HB3644"/>
      <c r="HC3644"/>
      <c r="HD3644"/>
      <c r="HE3644"/>
    </row>
    <row r="3645" spans="4:213" s="25" customFormat="1" x14ac:dyDescent="0.25">
      <c r="D3645" s="19"/>
      <c r="E3645" s="19"/>
      <c r="F3645" s="20"/>
      <c r="G3645" s="20"/>
      <c r="H3645" s="20"/>
      <c r="I3645" s="20"/>
      <c r="J3645" s="21"/>
      <c r="K3645" s="21"/>
      <c r="L3645" s="20"/>
      <c r="M3645" s="20"/>
      <c r="N3645" s="22"/>
      <c r="O3645" s="22"/>
      <c r="P3645" s="22"/>
      <c r="Q3645" s="22"/>
      <c r="R3645" s="19"/>
      <c r="S3645" s="19"/>
      <c r="T3645" s="19"/>
      <c r="U3645" s="20"/>
      <c r="V3645" s="20"/>
      <c r="W3645" s="20"/>
      <c r="X3645" s="27"/>
      <c r="Y3645" s="253"/>
      <c r="Z3645" s="30"/>
      <c r="AA3645" s="30"/>
      <c r="AB3645" s="31"/>
      <c r="AC3645" s="31"/>
      <c r="AD3645" s="31"/>
      <c r="AE3645" s="31"/>
      <c r="AF3645" s="31"/>
      <c r="AG3645" s="241"/>
      <c r="AH3645" s="31"/>
      <c r="AI3645" s="31"/>
      <c r="AJ3645" s="31"/>
      <c r="AK3645" s="31"/>
      <c r="AL3645" s="120"/>
      <c r="AQ3645" s="26"/>
      <c r="AW3645" s="19"/>
      <c r="AX3645" s="19"/>
      <c r="AY3645" s="19"/>
      <c r="AZ3645" s="19"/>
      <c r="BA3645" s="19"/>
      <c r="BB3645" s="19"/>
      <c r="BC3645" s="1"/>
      <c r="BD3645"/>
      <c r="BE3645"/>
      <c r="BF3645" s="1"/>
      <c r="BG3645"/>
      <c r="BH3645"/>
      <c r="BI3645"/>
      <c r="BJ3645" s="1"/>
      <c r="BK3645" s="1"/>
      <c r="BL3645"/>
      <c r="BM3645" s="1"/>
      <c r="BN3645" s="1"/>
      <c r="BO3645" s="1"/>
      <c r="BP3645" s="1"/>
      <c r="BQ3645" s="1"/>
      <c r="BR3645" s="1"/>
      <c r="BS3645" s="1"/>
      <c r="BT3645" s="22"/>
      <c r="BU3645" s="1"/>
      <c r="BV3645" s="1"/>
      <c r="BW3645" s="1"/>
      <c r="BX3645" s="1"/>
      <c r="BY3645" s="1"/>
      <c r="BZ3645" s="1"/>
      <c r="CA3645" s="1"/>
      <c r="CB3645" s="1"/>
      <c r="CC3645" s="1"/>
      <c r="CD3645" s="1"/>
      <c r="CE3645" s="1"/>
      <c r="CF3645" s="1"/>
      <c r="CG3645" s="1"/>
      <c r="CH3645" s="1"/>
      <c r="CI3645" s="1"/>
      <c r="CJ3645" s="1"/>
      <c r="CK3645" s="1"/>
      <c r="CL3645" s="1"/>
      <c r="CM3645" s="1"/>
      <c r="CN3645" s="1"/>
      <c r="CO3645" s="1"/>
      <c r="CP3645" s="1"/>
      <c r="CQ3645" s="1"/>
      <c r="CR3645" s="1"/>
      <c r="CS3645" s="1"/>
      <c r="CT3645" s="1"/>
      <c r="CU3645" s="1"/>
      <c r="CV3645" s="1"/>
      <c r="CW3645" s="1"/>
      <c r="CX3645" s="1"/>
      <c r="CY3645" s="1"/>
      <c r="CZ3645" s="1"/>
      <c r="DA3645" s="1"/>
      <c r="DB3645" s="1"/>
      <c r="DC3645" s="1"/>
      <c r="DD3645" s="1"/>
      <c r="DE3645" s="1"/>
      <c r="DF3645" s="1"/>
      <c r="DG3645" s="1"/>
      <c r="DH3645" s="1"/>
      <c r="DI3645" s="1"/>
      <c r="DJ3645" s="1"/>
      <c r="DK3645" s="1"/>
      <c r="DL3645" s="1"/>
      <c r="DM3645" s="1"/>
      <c r="DN3645" s="1"/>
      <c r="DO3645" s="1"/>
      <c r="DP3645" s="1"/>
      <c r="DQ3645" s="1"/>
      <c r="DR3645" s="1"/>
      <c r="DS3645" s="1"/>
      <c r="DT3645" s="1"/>
      <c r="DU3645" s="1"/>
      <c r="DV3645" s="1"/>
      <c r="DW3645" s="1"/>
      <c r="DX3645" s="1"/>
      <c r="DY3645" s="1"/>
      <c r="DZ3645" s="1"/>
      <c r="EA3645" s="1"/>
      <c r="EB3645" s="1"/>
      <c r="EC3645" s="1"/>
      <c r="ED3645" s="1"/>
      <c r="EE3645" s="1"/>
      <c r="EF3645" s="1"/>
      <c r="EG3645" s="1"/>
      <c r="EH3645" s="1"/>
      <c r="EI3645" s="1"/>
      <c r="EJ3645" s="1"/>
      <c r="EK3645" s="1"/>
      <c r="EL3645" s="1"/>
      <c r="EM3645" s="1"/>
      <c r="EN3645" s="1"/>
      <c r="EO3645" s="1"/>
      <c r="EP3645" s="1"/>
      <c r="EQ3645" s="1"/>
      <c r="ER3645" s="1"/>
      <c r="ES3645" s="1"/>
      <c r="ET3645" s="1"/>
      <c r="EU3645" s="1"/>
      <c r="EV3645" s="1"/>
      <c r="EW3645" s="1"/>
      <c r="EX3645" s="1"/>
      <c r="EY3645" s="1"/>
      <c r="EZ3645" s="1"/>
      <c r="FA3645" s="1"/>
      <c r="FB3645" s="1"/>
      <c r="FC3645" s="1"/>
      <c r="FD3645" s="1"/>
      <c r="FE3645" s="1"/>
      <c r="FF3645" s="1"/>
      <c r="FG3645" s="1"/>
      <c r="FH3645" s="1"/>
      <c r="FI3645" s="1"/>
      <c r="FJ3645" s="1"/>
      <c r="FK3645" s="1"/>
      <c r="FL3645" s="1"/>
      <c r="FM3645" s="1"/>
      <c r="FN3645" s="1"/>
      <c r="FO3645" s="1"/>
      <c r="FP3645" s="1"/>
      <c r="FQ3645" s="1"/>
      <c r="FR3645" s="1"/>
      <c r="FS3645" s="1"/>
      <c r="FT3645" s="1"/>
      <c r="FU3645" s="1"/>
      <c r="FV3645" s="1"/>
      <c r="FW3645" s="1"/>
      <c r="FX3645" s="1"/>
      <c r="FY3645" s="1"/>
      <c r="FZ3645" s="1"/>
      <c r="GA3645" s="1"/>
      <c r="GB3645" s="1"/>
      <c r="GC3645" s="1"/>
      <c r="GD3645" s="1"/>
      <c r="GE3645" s="1"/>
      <c r="GF3645" s="1"/>
      <c r="GG3645" s="1"/>
      <c r="GH3645" s="1"/>
      <c r="GI3645" s="1"/>
      <c r="GJ3645" s="1"/>
      <c r="GK3645"/>
      <c r="GL3645"/>
      <c r="GM3645"/>
      <c r="GN3645"/>
      <c r="GO3645"/>
      <c r="GP3645"/>
      <c r="GQ3645"/>
      <c r="GR3645"/>
      <c r="GS3645"/>
      <c r="GT3645"/>
      <c r="GU3645"/>
      <c r="GV3645"/>
      <c r="GW3645"/>
      <c r="GX3645"/>
      <c r="GY3645"/>
      <c r="GZ3645"/>
      <c r="HA3645"/>
      <c r="HB3645"/>
      <c r="HC3645"/>
      <c r="HD3645"/>
      <c r="HE3645"/>
    </row>
    <row r="3646" spans="4:213" s="25" customFormat="1" x14ac:dyDescent="0.25">
      <c r="D3646" s="19"/>
      <c r="E3646" s="19"/>
      <c r="F3646" s="20"/>
      <c r="G3646" s="20"/>
      <c r="H3646" s="20"/>
      <c r="I3646" s="20"/>
      <c r="J3646" s="21"/>
      <c r="K3646" s="21"/>
      <c r="L3646" s="20"/>
      <c r="M3646" s="20"/>
      <c r="N3646" s="22"/>
      <c r="O3646" s="22"/>
      <c r="P3646" s="22"/>
      <c r="Q3646" s="22"/>
      <c r="R3646" s="19"/>
      <c r="S3646" s="19"/>
      <c r="T3646" s="19"/>
      <c r="U3646" s="20"/>
      <c r="V3646" s="20"/>
      <c r="W3646" s="20"/>
      <c r="X3646" s="27"/>
      <c r="Y3646" s="253"/>
      <c r="Z3646" s="30"/>
      <c r="AA3646" s="30"/>
      <c r="AB3646" s="31"/>
      <c r="AC3646" s="31"/>
      <c r="AD3646" s="31"/>
      <c r="AE3646" s="31"/>
      <c r="AF3646" s="31"/>
      <c r="AG3646" s="241"/>
      <c r="AH3646" s="31"/>
      <c r="AI3646" s="31"/>
      <c r="AJ3646" s="31"/>
      <c r="AK3646" s="31"/>
      <c r="AL3646" s="120"/>
      <c r="AQ3646" s="26"/>
      <c r="AW3646" s="19"/>
      <c r="AX3646" s="19"/>
      <c r="AY3646" s="19"/>
      <c r="AZ3646" s="19"/>
      <c r="BA3646" s="19"/>
      <c r="BB3646" s="19"/>
      <c r="BC3646" s="1"/>
      <c r="BD3646"/>
      <c r="BE3646"/>
      <c r="BF3646" s="1"/>
      <c r="BG3646"/>
      <c r="BH3646"/>
      <c r="BI3646"/>
      <c r="BJ3646" s="1"/>
      <c r="BK3646" s="1"/>
      <c r="BL3646"/>
      <c r="BM3646" s="1"/>
      <c r="BN3646" s="1"/>
      <c r="BO3646" s="1"/>
      <c r="BP3646" s="1"/>
      <c r="BQ3646" s="1"/>
      <c r="BR3646" s="1"/>
      <c r="BS3646" s="1"/>
      <c r="BT3646" s="22"/>
      <c r="BU3646" s="1"/>
      <c r="BV3646" s="1"/>
      <c r="BW3646" s="1"/>
      <c r="BX3646" s="1"/>
      <c r="BY3646" s="1"/>
      <c r="BZ3646" s="1"/>
      <c r="CA3646" s="1"/>
      <c r="CB3646" s="1"/>
      <c r="CC3646" s="1"/>
      <c r="CD3646" s="1"/>
      <c r="CE3646" s="1"/>
      <c r="CF3646" s="1"/>
      <c r="CG3646" s="1"/>
      <c r="CH3646" s="1"/>
      <c r="CI3646" s="1"/>
      <c r="CJ3646" s="1"/>
      <c r="CK3646" s="1"/>
      <c r="CL3646" s="1"/>
      <c r="CM3646" s="1"/>
      <c r="CN3646" s="1"/>
      <c r="CO3646" s="1"/>
      <c r="CP3646" s="1"/>
      <c r="CQ3646" s="1"/>
      <c r="CR3646" s="1"/>
      <c r="CS3646" s="1"/>
      <c r="CT3646" s="1"/>
      <c r="CU3646" s="1"/>
      <c r="CV3646" s="1"/>
      <c r="CW3646" s="1"/>
      <c r="CX3646" s="1"/>
      <c r="CY3646" s="1"/>
      <c r="CZ3646" s="1"/>
      <c r="DA3646" s="1"/>
      <c r="DB3646" s="1"/>
      <c r="DC3646" s="1"/>
      <c r="DD3646" s="1"/>
      <c r="DE3646" s="1"/>
      <c r="DF3646" s="1"/>
      <c r="DG3646" s="1"/>
      <c r="DH3646" s="1"/>
      <c r="DI3646" s="1"/>
      <c r="DJ3646" s="1"/>
      <c r="DK3646" s="1"/>
      <c r="DL3646" s="1"/>
      <c r="DM3646" s="1"/>
      <c r="DN3646" s="1"/>
      <c r="DO3646" s="1"/>
      <c r="DP3646" s="1"/>
      <c r="DQ3646" s="1"/>
      <c r="DR3646" s="1"/>
      <c r="DS3646" s="1"/>
      <c r="DT3646" s="1"/>
      <c r="DU3646" s="1"/>
      <c r="DV3646" s="1"/>
      <c r="DW3646" s="1"/>
      <c r="DX3646" s="1"/>
      <c r="DY3646" s="1"/>
      <c r="DZ3646" s="1"/>
      <c r="EA3646" s="1"/>
      <c r="EB3646" s="1"/>
      <c r="EC3646" s="1"/>
      <c r="ED3646" s="1"/>
      <c r="EE3646" s="1"/>
      <c r="EF3646" s="1"/>
      <c r="EG3646" s="1"/>
      <c r="EH3646" s="1"/>
      <c r="EI3646" s="1"/>
      <c r="EJ3646" s="1"/>
      <c r="EK3646" s="1"/>
      <c r="EL3646" s="1"/>
      <c r="EM3646" s="1"/>
      <c r="EN3646" s="1"/>
      <c r="EO3646" s="1"/>
      <c r="EP3646" s="1"/>
      <c r="EQ3646" s="1"/>
      <c r="ER3646" s="1"/>
      <c r="ES3646" s="1"/>
      <c r="ET3646" s="1"/>
      <c r="EU3646" s="1"/>
      <c r="EV3646" s="1"/>
      <c r="EW3646" s="1"/>
      <c r="EX3646" s="1"/>
      <c r="EY3646" s="1"/>
      <c r="EZ3646" s="1"/>
      <c r="FA3646" s="1"/>
      <c r="FB3646" s="1"/>
      <c r="FC3646" s="1"/>
      <c r="FD3646" s="1"/>
      <c r="FE3646" s="1"/>
      <c r="FF3646" s="1"/>
      <c r="FG3646" s="1"/>
      <c r="FH3646" s="1"/>
      <c r="FI3646" s="1"/>
      <c r="FJ3646" s="1"/>
      <c r="FK3646" s="1"/>
      <c r="FL3646" s="1"/>
      <c r="FM3646" s="1"/>
      <c r="FN3646" s="1"/>
      <c r="FO3646" s="1"/>
      <c r="FP3646" s="1"/>
      <c r="FQ3646" s="1"/>
      <c r="FR3646" s="1"/>
      <c r="FS3646" s="1"/>
      <c r="FT3646" s="1"/>
      <c r="FU3646" s="1"/>
      <c r="FV3646" s="1"/>
      <c r="FW3646" s="1"/>
      <c r="FX3646" s="1"/>
      <c r="FY3646" s="1"/>
      <c r="FZ3646" s="1"/>
      <c r="GA3646" s="1"/>
      <c r="GB3646" s="1"/>
      <c r="GC3646" s="1"/>
      <c r="GD3646" s="1"/>
      <c r="GE3646" s="1"/>
      <c r="GF3646" s="1"/>
      <c r="GG3646" s="1"/>
      <c r="GH3646" s="1"/>
      <c r="GI3646" s="1"/>
      <c r="GJ3646" s="1"/>
      <c r="GK3646"/>
      <c r="GL3646"/>
      <c r="GM3646"/>
      <c r="GN3646"/>
      <c r="GO3646"/>
      <c r="GP3646"/>
      <c r="GQ3646"/>
      <c r="GR3646"/>
      <c r="GS3646"/>
      <c r="GT3646"/>
      <c r="GU3646"/>
      <c r="GV3646"/>
      <c r="GW3646"/>
      <c r="GX3646"/>
      <c r="GY3646"/>
      <c r="GZ3646"/>
      <c r="HA3646"/>
      <c r="HB3646"/>
      <c r="HC3646"/>
      <c r="HD3646"/>
      <c r="HE3646"/>
    </row>
    <row r="3647" spans="4:213" s="25" customFormat="1" x14ac:dyDescent="0.25">
      <c r="D3647" s="19"/>
      <c r="E3647" s="19"/>
      <c r="F3647" s="20"/>
      <c r="G3647" s="20"/>
      <c r="H3647" s="20"/>
      <c r="I3647" s="20"/>
      <c r="J3647" s="21"/>
      <c r="K3647" s="21"/>
      <c r="L3647" s="20"/>
      <c r="M3647" s="20"/>
      <c r="N3647" s="22"/>
      <c r="O3647" s="22"/>
      <c r="P3647" s="22"/>
      <c r="Q3647" s="22"/>
      <c r="R3647" s="19"/>
      <c r="S3647" s="19"/>
      <c r="T3647" s="19"/>
      <c r="U3647" s="20"/>
      <c r="V3647" s="20"/>
      <c r="W3647" s="20"/>
      <c r="X3647" s="27"/>
      <c r="Y3647" s="253"/>
      <c r="Z3647" s="30"/>
      <c r="AA3647" s="30"/>
      <c r="AB3647" s="31"/>
      <c r="AC3647" s="31"/>
      <c r="AD3647" s="31"/>
      <c r="AE3647" s="31"/>
      <c r="AF3647" s="31"/>
      <c r="AG3647" s="241"/>
      <c r="AH3647" s="31"/>
      <c r="AI3647" s="31"/>
      <c r="AJ3647" s="31"/>
      <c r="AK3647" s="31"/>
      <c r="AL3647" s="120"/>
      <c r="AQ3647" s="26"/>
      <c r="AW3647" s="19"/>
      <c r="AX3647" s="19"/>
      <c r="AY3647" s="19"/>
      <c r="AZ3647" s="19"/>
      <c r="BA3647" s="19"/>
      <c r="BB3647" s="19"/>
      <c r="BC3647" s="1"/>
      <c r="BD3647"/>
      <c r="BE3647"/>
      <c r="BF3647" s="1"/>
      <c r="BG3647"/>
      <c r="BH3647"/>
      <c r="BI3647"/>
      <c r="BJ3647" s="1"/>
      <c r="BK3647" s="1"/>
      <c r="BL3647"/>
      <c r="BM3647" s="1"/>
      <c r="BN3647" s="1"/>
      <c r="BO3647" s="1"/>
      <c r="BP3647" s="1"/>
      <c r="BQ3647" s="1"/>
      <c r="BR3647" s="1"/>
      <c r="BS3647" s="1"/>
      <c r="BT3647" s="22"/>
      <c r="BU3647" s="1"/>
      <c r="BV3647" s="1"/>
      <c r="BW3647" s="1"/>
      <c r="BX3647" s="1"/>
      <c r="BY3647" s="1"/>
      <c r="BZ3647" s="1"/>
      <c r="CA3647" s="1"/>
      <c r="CB3647" s="1"/>
      <c r="CC3647" s="1"/>
      <c r="CD3647" s="1"/>
      <c r="CE3647" s="1"/>
      <c r="CF3647" s="1"/>
      <c r="CG3647" s="1"/>
      <c r="CH3647" s="1"/>
      <c r="CI3647" s="1"/>
      <c r="CJ3647" s="1"/>
      <c r="CK3647" s="1"/>
      <c r="CL3647" s="1"/>
      <c r="CM3647" s="1"/>
      <c r="CN3647" s="1"/>
      <c r="CO3647" s="1"/>
      <c r="CP3647" s="1"/>
      <c r="CQ3647" s="1"/>
      <c r="CR3647" s="1"/>
      <c r="CS3647" s="1"/>
      <c r="CT3647" s="1"/>
      <c r="CU3647" s="1"/>
      <c r="CV3647" s="1"/>
      <c r="CW3647" s="1"/>
      <c r="CX3647" s="1"/>
      <c r="CY3647" s="1"/>
      <c r="CZ3647" s="1"/>
      <c r="DA3647" s="1"/>
      <c r="DB3647" s="1"/>
      <c r="DC3647" s="1"/>
      <c r="DD3647" s="1"/>
      <c r="DE3647" s="1"/>
      <c r="DF3647" s="1"/>
      <c r="DG3647" s="1"/>
      <c r="DH3647" s="1"/>
      <c r="DI3647" s="1"/>
      <c r="DJ3647" s="1"/>
      <c r="DK3647" s="1"/>
      <c r="DL3647" s="1"/>
      <c r="DM3647" s="1"/>
      <c r="DN3647" s="1"/>
      <c r="DO3647" s="1"/>
      <c r="DP3647" s="1"/>
      <c r="DQ3647" s="1"/>
      <c r="DR3647" s="1"/>
      <c r="DS3647" s="1"/>
      <c r="DT3647" s="1"/>
      <c r="DU3647" s="1"/>
      <c r="DV3647" s="1"/>
      <c r="DW3647" s="1"/>
      <c r="DX3647" s="1"/>
      <c r="DY3647" s="1"/>
      <c r="DZ3647" s="1"/>
      <c r="EA3647" s="1"/>
      <c r="EB3647" s="1"/>
      <c r="EC3647" s="1"/>
      <c r="ED3647" s="1"/>
      <c r="EE3647" s="1"/>
      <c r="EF3647" s="1"/>
      <c r="EG3647" s="1"/>
      <c r="EH3647" s="1"/>
      <c r="EI3647" s="1"/>
      <c r="EJ3647" s="1"/>
      <c r="EK3647" s="1"/>
      <c r="EL3647" s="1"/>
      <c r="EM3647" s="1"/>
      <c r="EN3647" s="1"/>
      <c r="EO3647" s="1"/>
      <c r="EP3647" s="1"/>
      <c r="EQ3647" s="1"/>
      <c r="ER3647" s="1"/>
      <c r="ES3647" s="1"/>
      <c r="ET3647" s="1"/>
      <c r="EU3647" s="1"/>
      <c r="EV3647" s="1"/>
      <c r="EW3647" s="1"/>
      <c r="EX3647" s="1"/>
      <c r="EY3647" s="1"/>
      <c r="EZ3647" s="1"/>
      <c r="FA3647" s="1"/>
      <c r="FB3647" s="1"/>
      <c r="FC3647" s="1"/>
      <c r="FD3647" s="1"/>
      <c r="FE3647" s="1"/>
      <c r="FF3647" s="1"/>
      <c r="FG3647" s="1"/>
      <c r="FH3647" s="1"/>
      <c r="FI3647" s="1"/>
      <c r="FJ3647" s="1"/>
      <c r="FK3647" s="1"/>
      <c r="FL3647" s="1"/>
      <c r="FM3647" s="1"/>
      <c r="FN3647" s="1"/>
      <c r="FO3647" s="1"/>
      <c r="FP3647" s="1"/>
      <c r="FQ3647" s="1"/>
      <c r="FR3647" s="1"/>
      <c r="FS3647" s="1"/>
      <c r="FT3647" s="1"/>
      <c r="FU3647" s="1"/>
      <c r="FV3647" s="1"/>
      <c r="FW3647" s="1"/>
      <c r="FX3647" s="1"/>
      <c r="FY3647" s="1"/>
      <c r="FZ3647" s="1"/>
      <c r="GA3647" s="1"/>
      <c r="GB3647" s="1"/>
      <c r="GC3647" s="1"/>
      <c r="GD3647" s="1"/>
      <c r="GE3647" s="1"/>
      <c r="GF3647" s="1"/>
      <c r="GG3647" s="1"/>
      <c r="GH3647" s="1"/>
      <c r="GI3647" s="1"/>
      <c r="GJ3647" s="1"/>
      <c r="GK3647"/>
      <c r="GL3647"/>
      <c r="GM3647"/>
      <c r="GN3647"/>
      <c r="GO3647"/>
      <c r="GP3647"/>
      <c r="GQ3647"/>
      <c r="GR3647"/>
      <c r="GS3647"/>
      <c r="GT3647"/>
      <c r="GU3647"/>
      <c r="GV3647"/>
      <c r="GW3647"/>
      <c r="GX3647"/>
      <c r="GY3647"/>
      <c r="GZ3647"/>
      <c r="HA3647"/>
      <c r="HB3647"/>
      <c r="HC3647"/>
      <c r="HD3647"/>
      <c r="HE3647"/>
    </row>
    <row r="3648" spans="4:213" s="25" customFormat="1" x14ac:dyDescent="0.25">
      <c r="D3648" s="19"/>
      <c r="E3648" s="19"/>
      <c r="F3648" s="20"/>
      <c r="G3648" s="20"/>
      <c r="H3648" s="20"/>
      <c r="I3648" s="20"/>
      <c r="J3648" s="21"/>
      <c r="K3648" s="21"/>
      <c r="L3648" s="20"/>
      <c r="M3648" s="20"/>
      <c r="N3648" s="22"/>
      <c r="O3648" s="22"/>
      <c r="P3648" s="22"/>
      <c r="Q3648" s="22"/>
      <c r="R3648" s="19"/>
      <c r="S3648" s="19"/>
      <c r="T3648" s="19"/>
      <c r="U3648" s="20"/>
      <c r="V3648" s="20"/>
      <c r="W3648" s="20"/>
      <c r="X3648" s="27"/>
      <c r="Y3648" s="253"/>
      <c r="Z3648" s="30"/>
      <c r="AA3648" s="30"/>
      <c r="AB3648" s="31"/>
      <c r="AC3648" s="31"/>
      <c r="AD3648" s="31"/>
      <c r="AE3648" s="31"/>
      <c r="AF3648" s="31"/>
      <c r="AG3648" s="241"/>
      <c r="AH3648" s="31"/>
      <c r="AI3648" s="31"/>
      <c r="AJ3648" s="31"/>
      <c r="AK3648" s="31"/>
      <c r="AL3648" s="120"/>
      <c r="AQ3648" s="26"/>
      <c r="AW3648" s="19"/>
      <c r="AX3648" s="19"/>
      <c r="AY3648" s="19"/>
      <c r="AZ3648" s="19"/>
      <c r="BA3648" s="19"/>
      <c r="BB3648" s="19"/>
      <c r="BC3648" s="1"/>
      <c r="BD3648"/>
      <c r="BE3648"/>
      <c r="BF3648" s="1"/>
      <c r="BG3648"/>
      <c r="BH3648"/>
      <c r="BI3648"/>
      <c r="BJ3648" s="1"/>
      <c r="BK3648" s="1"/>
      <c r="BL3648"/>
      <c r="BM3648" s="1"/>
      <c r="BN3648" s="1"/>
      <c r="BO3648" s="1"/>
      <c r="BP3648" s="1"/>
      <c r="BQ3648" s="1"/>
      <c r="BR3648" s="1"/>
      <c r="BS3648" s="1"/>
      <c r="BT3648" s="22"/>
      <c r="BU3648" s="1"/>
      <c r="BV3648" s="1"/>
      <c r="BW3648" s="1"/>
      <c r="BX3648" s="1"/>
      <c r="BY3648" s="1"/>
      <c r="BZ3648" s="1"/>
      <c r="CA3648" s="1"/>
      <c r="CB3648" s="1"/>
      <c r="CC3648" s="1"/>
      <c r="CD3648" s="1"/>
      <c r="CE3648" s="1"/>
      <c r="CF3648" s="1"/>
      <c r="CG3648" s="1"/>
      <c r="CH3648" s="1"/>
      <c r="CI3648" s="1"/>
      <c r="CJ3648" s="1"/>
      <c r="CK3648" s="1"/>
      <c r="CL3648" s="1"/>
      <c r="CM3648" s="1"/>
      <c r="CN3648" s="1"/>
      <c r="CO3648" s="1"/>
      <c r="CP3648" s="1"/>
      <c r="CQ3648" s="1"/>
      <c r="CR3648" s="1"/>
      <c r="CS3648" s="1"/>
      <c r="CT3648" s="1"/>
      <c r="CU3648" s="1"/>
      <c r="CV3648" s="1"/>
      <c r="CW3648" s="1"/>
      <c r="CX3648" s="1"/>
      <c r="CY3648" s="1"/>
      <c r="CZ3648" s="1"/>
      <c r="DA3648" s="1"/>
      <c r="DB3648" s="1"/>
      <c r="DC3648" s="1"/>
      <c r="DD3648" s="1"/>
      <c r="DE3648" s="1"/>
      <c r="DF3648" s="1"/>
      <c r="DG3648" s="1"/>
      <c r="DH3648" s="1"/>
      <c r="DI3648" s="1"/>
      <c r="DJ3648" s="1"/>
      <c r="DK3648" s="1"/>
      <c r="DL3648" s="1"/>
      <c r="DM3648" s="1"/>
      <c r="DN3648" s="1"/>
      <c r="DO3648" s="1"/>
      <c r="DP3648" s="1"/>
      <c r="DQ3648" s="1"/>
      <c r="DR3648" s="1"/>
      <c r="DS3648" s="1"/>
      <c r="DT3648" s="1"/>
      <c r="DU3648" s="1"/>
      <c r="DV3648" s="1"/>
      <c r="DW3648" s="1"/>
      <c r="DX3648" s="1"/>
      <c r="DY3648" s="1"/>
      <c r="DZ3648" s="1"/>
      <c r="EA3648" s="1"/>
      <c r="EB3648" s="1"/>
      <c r="EC3648" s="1"/>
      <c r="ED3648" s="1"/>
      <c r="EE3648" s="1"/>
      <c r="EF3648" s="1"/>
      <c r="EG3648" s="1"/>
      <c r="EH3648" s="1"/>
      <c r="EI3648" s="1"/>
      <c r="EJ3648" s="1"/>
      <c r="EK3648" s="1"/>
      <c r="EL3648" s="1"/>
      <c r="EM3648" s="1"/>
      <c r="EN3648" s="1"/>
      <c r="EO3648" s="1"/>
      <c r="EP3648" s="1"/>
      <c r="EQ3648" s="1"/>
      <c r="ER3648" s="1"/>
      <c r="ES3648" s="1"/>
      <c r="ET3648" s="1"/>
      <c r="EU3648" s="1"/>
      <c r="EV3648" s="1"/>
      <c r="EW3648" s="1"/>
      <c r="EX3648" s="1"/>
      <c r="EY3648" s="1"/>
      <c r="EZ3648" s="1"/>
      <c r="FA3648" s="1"/>
      <c r="FB3648" s="1"/>
      <c r="FC3648" s="1"/>
      <c r="FD3648" s="1"/>
      <c r="FE3648" s="1"/>
      <c r="FF3648" s="1"/>
      <c r="FG3648" s="1"/>
      <c r="FH3648" s="1"/>
      <c r="FI3648" s="1"/>
      <c r="FJ3648" s="1"/>
      <c r="FK3648" s="1"/>
      <c r="FL3648" s="1"/>
      <c r="FM3648" s="1"/>
      <c r="FN3648" s="1"/>
      <c r="FO3648" s="1"/>
      <c r="FP3648" s="1"/>
      <c r="FQ3648" s="1"/>
      <c r="FR3648" s="1"/>
      <c r="FS3648" s="1"/>
      <c r="FT3648" s="1"/>
      <c r="FU3648" s="1"/>
      <c r="FV3648" s="1"/>
      <c r="FW3648" s="1"/>
      <c r="FX3648" s="1"/>
      <c r="FY3648" s="1"/>
      <c r="FZ3648" s="1"/>
      <c r="GA3648" s="1"/>
      <c r="GB3648" s="1"/>
      <c r="GC3648" s="1"/>
      <c r="GD3648" s="1"/>
      <c r="GE3648" s="1"/>
      <c r="GF3648" s="1"/>
      <c r="GG3648" s="1"/>
      <c r="GH3648" s="1"/>
      <c r="GI3648" s="1"/>
      <c r="GJ3648" s="1"/>
      <c r="GK3648"/>
      <c r="GL3648"/>
      <c r="GM3648"/>
      <c r="GN3648"/>
      <c r="GO3648"/>
      <c r="GP3648"/>
      <c r="GQ3648"/>
      <c r="GR3648"/>
      <c r="GS3648"/>
      <c r="GT3648"/>
      <c r="GU3648"/>
      <c r="GV3648"/>
      <c r="GW3648"/>
      <c r="GX3648"/>
      <c r="GY3648"/>
      <c r="GZ3648"/>
      <c r="HA3648"/>
      <c r="HB3648"/>
      <c r="HC3648"/>
      <c r="HD3648"/>
      <c r="HE3648"/>
    </row>
    <row r="3649" spans="4:213" s="25" customFormat="1" x14ac:dyDescent="0.25">
      <c r="D3649" s="19"/>
      <c r="E3649" s="19"/>
      <c r="F3649" s="20"/>
      <c r="G3649" s="20"/>
      <c r="H3649" s="20"/>
      <c r="I3649" s="20"/>
      <c r="J3649" s="21"/>
      <c r="K3649" s="21"/>
      <c r="L3649" s="20"/>
      <c r="M3649" s="20"/>
      <c r="N3649" s="22"/>
      <c r="O3649" s="22"/>
      <c r="P3649" s="22"/>
      <c r="Q3649" s="22"/>
      <c r="R3649" s="19"/>
      <c r="S3649" s="19"/>
      <c r="T3649" s="19"/>
      <c r="U3649" s="20"/>
      <c r="V3649" s="20"/>
      <c r="W3649" s="20"/>
      <c r="X3649" s="27"/>
      <c r="Y3649" s="253"/>
      <c r="Z3649" s="30"/>
      <c r="AA3649" s="30"/>
      <c r="AB3649" s="31"/>
      <c r="AC3649" s="31"/>
      <c r="AD3649" s="31"/>
      <c r="AE3649" s="31"/>
      <c r="AF3649" s="31"/>
      <c r="AG3649" s="241"/>
      <c r="AH3649" s="31"/>
      <c r="AI3649" s="31"/>
      <c r="AJ3649" s="31"/>
      <c r="AK3649" s="31"/>
      <c r="AL3649" s="120"/>
      <c r="AQ3649" s="26"/>
      <c r="AW3649" s="19"/>
      <c r="AX3649" s="19"/>
      <c r="AY3649" s="19"/>
      <c r="AZ3649" s="19"/>
      <c r="BA3649" s="19"/>
      <c r="BB3649" s="19"/>
      <c r="BC3649" s="1"/>
      <c r="BD3649"/>
      <c r="BE3649"/>
      <c r="BF3649" s="1"/>
      <c r="BG3649"/>
      <c r="BH3649"/>
      <c r="BI3649"/>
      <c r="BJ3649" s="1"/>
      <c r="BK3649" s="1"/>
      <c r="BL3649"/>
      <c r="BM3649" s="1"/>
      <c r="BN3649" s="1"/>
      <c r="BO3649" s="1"/>
      <c r="BP3649" s="1"/>
      <c r="BQ3649" s="1"/>
      <c r="BR3649" s="1"/>
      <c r="BS3649" s="1"/>
      <c r="BT3649" s="22"/>
      <c r="BU3649" s="1"/>
      <c r="BV3649" s="1"/>
      <c r="BW3649" s="1"/>
      <c r="BX3649" s="1"/>
      <c r="BY3649" s="1"/>
      <c r="BZ3649" s="1"/>
      <c r="CA3649" s="1"/>
      <c r="CB3649" s="1"/>
      <c r="CC3649" s="1"/>
      <c r="CD3649" s="1"/>
      <c r="CE3649" s="1"/>
      <c r="CF3649" s="1"/>
      <c r="CG3649" s="1"/>
      <c r="CH3649" s="1"/>
      <c r="CI3649" s="1"/>
      <c r="CJ3649" s="1"/>
      <c r="CK3649" s="1"/>
      <c r="CL3649" s="1"/>
      <c r="CM3649" s="1"/>
      <c r="CN3649" s="1"/>
      <c r="CO3649" s="1"/>
      <c r="CP3649" s="1"/>
      <c r="CQ3649" s="1"/>
      <c r="CR3649" s="1"/>
      <c r="CS3649" s="1"/>
      <c r="CT3649" s="1"/>
      <c r="CU3649" s="1"/>
      <c r="CV3649" s="1"/>
      <c r="CW3649" s="1"/>
      <c r="CX3649" s="1"/>
      <c r="CY3649" s="1"/>
      <c r="CZ3649" s="1"/>
      <c r="DA3649" s="1"/>
      <c r="DB3649" s="1"/>
      <c r="DC3649" s="1"/>
      <c r="DD3649" s="1"/>
      <c r="DE3649" s="1"/>
      <c r="DF3649" s="1"/>
      <c r="DG3649" s="1"/>
      <c r="DH3649" s="1"/>
      <c r="DI3649" s="1"/>
      <c r="DJ3649" s="1"/>
      <c r="DK3649" s="1"/>
      <c r="DL3649" s="1"/>
      <c r="DM3649" s="1"/>
      <c r="DN3649" s="1"/>
      <c r="DO3649" s="1"/>
      <c r="DP3649" s="1"/>
      <c r="DQ3649" s="1"/>
      <c r="DR3649" s="1"/>
      <c r="DS3649" s="1"/>
      <c r="DT3649" s="1"/>
      <c r="DU3649" s="1"/>
      <c r="DV3649" s="1"/>
      <c r="DW3649" s="1"/>
      <c r="DX3649" s="1"/>
      <c r="DY3649" s="1"/>
      <c r="DZ3649" s="1"/>
      <c r="EA3649" s="1"/>
      <c r="EB3649" s="1"/>
      <c r="EC3649" s="1"/>
      <c r="ED3649" s="1"/>
      <c r="EE3649" s="1"/>
      <c r="EF3649" s="1"/>
      <c r="EG3649" s="1"/>
      <c r="EH3649" s="1"/>
      <c r="EI3649" s="1"/>
      <c r="EJ3649" s="1"/>
      <c r="EK3649" s="1"/>
      <c r="EL3649" s="1"/>
      <c r="EM3649" s="1"/>
      <c r="EN3649" s="1"/>
      <c r="EO3649" s="1"/>
      <c r="EP3649" s="1"/>
      <c r="EQ3649" s="1"/>
      <c r="ER3649" s="1"/>
      <c r="ES3649" s="1"/>
      <c r="ET3649" s="1"/>
      <c r="EU3649" s="1"/>
      <c r="EV3649" s="1"/>
      <c r="EW3649" s="1"/>
      <c r="EX3649" s="1"/>
      <c r="EY3649" s="1"/>
      <c r="EZ3649" s="1"/>
      <c r="FA3649" s="1"/>
      <c r="FB3649" s="1"/>
      <c r="FC3649" s="1"/>
      <c r="FD3649" s="1"/>
      <c r="FE3649" s="1"/>
      <c r="FF3649" s="1"/>
      <c r="FG3649" s="1"/>
      <c r="FH3649" s="1"/>
      <c r="FI3649" s="1"/>
      <c r="FJ3649" s="1"/>
      <c r="FK3649" s="1"/>
      <c r="FL3649" s="1"/>
      <c r="FM3649" s="1"/>
      <c r="FN3649" s="1"/>
      <c r="FO3649" s="1"/>
      <c r="FP3649" s="1"/>
      <c r="FQ3649" s="1"/>
      <c r="FR3649" s="1"/>
      <c r="FS3649" s="1"/>
      <c r="FT3649" s="1"/>
      <c r="FU3649" s="1"/>
      <c r="FV3649" s="1"/>
      <c r="FW3649" s="1"/>
      <c r="FX3649" s="1"/>
      <c r="FY3649" s="1"/>
      <c r="FZ3649" s="1"/>
      <c r="GA3649" s="1"/>
      <c r="GB3649" s="1"/>
      <c r="GC3649" s="1"/>
      <c r="GD3649" s="1"/>
      <c r="GE3649" s="1"/>
      <c r="GF3649" s="1"/>
      <c r="GG3649" s="1"/>
      <c r="GH3649" s="1"/>
      <c r="GI3649" s="1"/>
      <c r="GJ3649" s="1"/>
      <c r="GK3649"/>
      <c r="GL3649"/>
      <c r="GM3649"/>
      <c r="GN3649"/>
      <c r="GO3649"/>
      <c r="GP3649"/>
      <c r="GQ3649"/>
      <c r="GR3649"/>
      <c r="GS3649"/>
      <c r="GT3649"/>
      <c r="GU3649"/>
      <c r="GV3649"/>
      <c r="GW3649"/>
      <c r="GX3649"/>
      <c r="GY3649"/>
      <c r="GZ3649"/>
      <c r="HA3649"/>
      <c r="HB3649"/>
      <c r="HC3649"/>
      <c r="HD3649"/>
      <c r="HE3649"/>
    </row>
    <row r="3650" spans="4:213" s="25" customFormat="1" x14ac:dyDescent="0.25">
      <c r="D3650" s="19"/>
      <c r="E3650" s="19"/>
      <c r="F3650" s="20"/>
      <c r="G3650" s="20"/>
      <c r="H3650" s="20"/>
      <c r="I3650" s="20"/>
      <c r="J3650" s="21"/>
      <c r="K3650" s="21"/>
      <c r="L3650" s="20"/>
      <c r="M3650" s="20"/>
      <c r="N3650" s="22"/>
      <c r="O3650" s="22"/>
      <c r="P3650" s="22"/>
      <c r="Q3650" s="22"/>
      <c r="R3650" s="19"/>
      <c r="S3650" s="19"/>
      <c r="T3650" s="19"/>
      <c r="U3650" s="20"/>
      <c r="V3650" s="20"/>
      <c r="W3650" s="20"/>
      <c r="X3650" s="27"/>
      <c r="Y3650" s="253"/>
      <c r="Z3650" s="30"/>
      <c r="AA3650" s="30"/>
      <c r="AB3650" s="31"/>
      <c r="AC3650" s="31"/>
      <c r="AD3650" s="31"/>
      <c r="AE3650" s="31"/>
      <c r="AF3650" s="31"/>
      <c r="AG3650" s="241"/>
      <c r="AH3650" s="31"/>
      <c r="AI3650" s="31"/>
      <c r="AJ3650" s="31"/>
      <c r="AK3650" s="31"/>
      <c r="AL3650" s="120"/>
      <c r="AQ3650" s="26"/>
      <c r="AW3650" s="19"/>
      <c r="AX3650" s="19"/>
      <c r="AY3650" s="19"/>
      <c r="AZ3650" s="19"/>
      <c r="BA3650" s="19"/>
      <c r="BB3650" s="19"/>
      <c r="BC3650" s="1"/>
      <c r="BD3650"/>
      <c r="BE3650"/>
      <c r="BF3650" s="1"/>
      <c r="BG3650"/>
      <c r="BH3650"/>
      <c r="BI3650"/>
      <c r="BJ3650" s="1"/>
      <c r="BK3650" s="1"/>
      <c r="BL3650"/>
      <c r="BM3650" s="1"/>
      <c r="BN3650" s="1"/>
      <c r="BO3650" s="1"/>
      <c r="BP3650" s="1"/>
      <c r="BQ3650" s="1"/>
      <c r="BR3650" s="1"/>
      <c r="BS3650" s="1"/>
      <c r="BT3650" s="22"/>
      <c r="BU3650" s="1"/>
      <c r="BV3650" s="1"/>
      <c r="BW3650" s="1"/>
      <c r="BX3650" s="1"/>
      <c r="BY3650" s="1"/>
      <c r="BZ3650" s="1"/>
      <c r="CA3650" s="1"/>
      <c r="CB3650" s="1"/>
      <c r="CC3650" s="1"/>
      <c r="CD3650" s="1"/>
      <c r="CE3650" s="1"/>
      <c r="CF3650" s="1"/>
      <c r="CG3650" s="1"/>
      <c r="CH3650" s="1"/>
      <c r="CI3650" s="1"/>
      <c r="CJ3650" s="1"/>
      <c r="CK3650" s="1"/>
      <c r="CL3650" s="1"/>
      <c r="CM3650" s="1"/>
      <c r="CN3650" s="1"/>
      <c r="CO3650" s="1"/>
      <c r="CP3650" s="1"/>
      <c r="CQ3650" s="1"/>
      <c r="CR3650" s="1"/>
      <c r="CS3650" s="1"/>
      <c r="CT3650" s="1"/>
      <c r="CU3650" s="1"/>
      <c r="CV3650" s="1"/>
      <c r="CW3650" s="1"/>
      <c r="CX3650" s="1"/>
      <c r="CY3650" s="1"/>
      <c r="CZ3650" s="1"/>
      <c r="DA3650" s="1"/>
      <c r="DB3650" s="1"/>
      <c r="DC3650" s="1"/>
      <c r="DD3650" s="1"/>
      <c r="DE3650" s="1"/>
      <c r="DF3650" s="1"/>
      <c r="DG3650" s="1"/>
      <c r="DH3650" s="1"/>
      <c r="DI3650" s="1"/>
      <c r="DJ3650" s="1"/>
      <c r="DK3650" s="1"/>
      <c r="DL3650" s="1"/>
      <c r="DM3650" s="1"/>
      <c r="DN3650" s="1"/>
      <c r="DO3650" s="1"/>
      <c r="DP3650" s="1"/>
      <c r="DQ3650" s="1"/>
      <c r="DR3650" s="1"/>
      <c r="DS3650" s="1"/>
      <c r="DT3650" s="1"/>
      <c r="DU3650" s="1"/>
      <c r="DV3650" s="1"/>
      <c r="DW3650" s="1"/>
      <c r="DX3650" s="1"/>
      <c r="DY3650" s="1"/>
      <c r="DZ3650" s="1"/>
      <c r="EA3650" s="1"/>
      <c r="EB3650" s="1"/>
      <c r="EC3650" s="1"/>
      <c r="ED3650" s="1"/>
      <c r="EE3650" s="1"/>
      <c r="EF3650" s="1"/>
      <c r="EG3650" s="1"/>
      <c r="EH3650" s="1"/>
      <c r="EI3650" s="1"/>
      <c r="EJ3650" s="1"/>
      <c r="EK3650" s="1"/>
      <c r="EL3650" s="1"/>
      <c r="EM3650" s="1"/>
      <c r="EN3650" s="1"/>
      <c r="EO3650" s="1"/>
      <c r="EP3650" s="1"/>
      <c r="EQ3650" s="1"/>
      <c r="ER3650" s="1"/>
      <c r="ES3650" s="1"/>
      <c r="ET3650" s="1"/>
      <c r="EU3650" s="1"/>
      <c r="EV3650" s="1"/>
      <c r="EW3650" s="1"/>
      <c r="EX3650" s="1"/>
      <c r="EY3650" s="1"/>
      <c r="EZ3650" s="1"/>
      <c r="FA3650" s="1"/>
      <c r="FB3650" s="1"/>
      <c r="FC3650" s="1"/>
      <c r="FD3650" s="1"/>
      <c r="FE3650" s="1"/>
      <c r="FF3650" s="1"/>
      <c r="FG3650" s="1"/>
      <c r="FH3650" s="1"/>
      <c r="FI3650" s="1"/>
      <c r="FJ3650" s="1"/>
      <c r="FK3650" s="1"/>
      <c r="FL3650" s="1"/>
      <c r="FM3650" s="1"/>
      <c r="FN3650" s="1"/>
      <c r="FO3650" s="1"/>
      <c r="FP3650" s="1"/>
      <c r="FQ3650" s="1"/>
      <c r="FR3650" s="1"/>
      <c r="FS3650" s="1"/>
      <c r="FT3650" s="1"/>
      <c r="FU3650" s="1"/>
      <c r="FV3650" s="1"/>
      <c r="FW3650" s="1"/>
      <c r="FX3650" s="1"/>
      <c r="FY3650" s="1"/>
      <c r="FZ3650" s="1"/>
      <c r="GA3650" s="1"/>
      <c r="GB3650" s="1"/>
      <c r="GC3650" s="1"/>
      <c r="GD3650" s="1"/>
      <c r="GE3650" s="1"/>
      <c r="GF3650" s="1"/>
      <c r="GG3650" s="1"/>
      <c r="GH3650" s="1"/>
      <c r="GI3650" s="1"/>
      <c r="GJ3650" s="1"/>
      <c r="GK3650"/>
      <c r="GL3650"/>
      <c r="GM3650"/>
      <c r="GN3650"/>
      <c r="GO3650"/>
      <c r="GP3650"/>
      <c r="GQ3650"/>
      <c r="GR3650"/>
      <c r="GS3650"/>
      <c r="GT3650"/>
      <c r="GU3650"/>
      <c r="GV3650"/>
      <c r="GW3650"/>
      <c r="GX3650"/>
      <c r="GY3650"/>
      <c r="GZ3650"/>
      <c r="HA3650"/>
      <c r="HB3650"/>
      <c r="HC3650"/>
      <c r="HD3650"/>
      <c r="HE3650"/>
    </row>
    <row r="3651" spans="4:213" s="25" customFormat="1" x14ac:dyDescent="0.25">
      <c r="D3651" s="19"/>
      <c r="E3651" s="19"/>
      <c r="F3651" s="20"/>
      <c r="G3651" s="20"/>
      <c r="H3651" s="20"/>
      <c r="I3651" s="20"/>
      <c r="J3651" s="21"/>
      <c r="K3651" s="21"/>
      <c r="L3651" s="20"/>
      <c r="M3651" s="20"/>
      <c r="N3651" s="22"/>
      <c r="O3651" s="22"/>
      <c r="P3651" s="22"/>
      <c r="Q3651" s="22"/>
      <c r="R3651" s="19"/>
      <c r="S3651" s="19"/>
      <c r="T3651" s="19"/>
      <c r="U3651" s="20"/>
      <c r="V3651" s="20"/>
      <c r="W3651" s="20"/>
      <c r="X3651" s="27"/>
      <c r="Y3651" s="253"/>
      <c r="Z3651" s="30"/>
      <c r="AA3651" s="30"/>
      <c r="AB3651" s="31"/>
      <c r="AC3651" s="31"/>
      <c r="AD3651" s="31"/>
      <c r="AE3651" s="31"/>
      <c r="AF3651" s="31"/>
      <c r="AG3651" s="241"/>
      <c r="AH3651" s="31"/>
      <c r="AI3651" s="31"/>
      <c r="AJ3651" s="31"/>
      <c r="AK3651" s="31"/>
      <c r="AL3651" s="120"/>
      <c r="AQ3651" s="26"/>
      <c r="AW3651" s="19"/>
      <c r="AX3651" s="19"/>
      <c r="AY3651" s="19"/>
      <c r="AZ3651" s="19"/>
      <c r="BA3651" s="19"/>
      <c r="BB3651" s="19"/>
      <c r="BC3651" s="1"/>
      <c r="BD3651"/>
      <c r="BE3651"/>
      <c r="BF3651" s="1"/>
      <c r="BG3651"/>
      <c r="BH3651"/>
      <c r="BI3651"/>
      <c r="BJ3651" s="1"/>
      <c r="BK3651" s="1"/>
      <c r="BL3651"/>
      <c r="BM3651" s="1"/>
      <c r="BN3651" s="1"/>
      <c r="BO3651" s="1"/>
      <c r="BP3651" s="1"/>
      <c r="BQ3651" s="1"/>
      <c r="BR3651" s="1"/>
      <c r="BS3651" s="1"/>
      <c r="BT3651" s="22"/>
      <c r="BU3651" s="1"/>
      <c r="BV3651" s="1"/>
      <c r="BW3651" s="1"/>
      <c r="BX3651" s="1"/>
      <c r="BY3651" s="1"/>
      <c r="BZ3651" s="1"/>
      <c r="CA3651" s="1"/>
      <c r="CB3651" s="1"/>
      <c r="CC3651" s="1"/>
      <c r="CD3651" s="1"/>
      <c r="CE3651" s="1"/>
      <c r="CF3651" s="1"/>
      <c r="CG3651" s="1"/>
      <c r="CH3651" s="1"/>
      <c r="CI3651" s="1"/>
      <c r="CJ3651" s="1"/>
      <c r="CK3651" s="1"/>
      <c r="CL3651" s="1"/>
      <c r="CM3651" s="1"/>
      <c r="CN3651" s="1"/>
      <c r="CO3651" s="1"/>
      <c r="CP3651" s="1"/>
      <c r="CQ3651" s="1"/>
      <c r="CR3651" s="1"/>
      <c r="CS3651" s="1"/>
      <c r="CT3651" s="1"/>
      <c r="CU3651" s="1"/>
      <c r="CV3651" s="1"/>
      <c r="CW3651" s="1"/>
      <c r="CX3651" s="1"/>
      <c r="CY3651" s="1"/>
      <c r="CZ3651" s="1"/>
      <c r="DA3651" s="1"/>
      <c r="DB3651" s="1"/>
      <c r="DC3651" s="1"/>
      <c r="DD3651" s="1"/>
      <c r="DE3651" s="1"/>
      <c r="DF3651" s="1"/>
      <c r="DG3651" s="1"/>
      <c r="DH3651" s="1"/>
      <c r="DI3651" s="1"/>
      <c r="DJ3651" s="1"/>
      <c r="DK3651" s="1"/>
      <c r="DL3651" s="1"/>
      <c r="DM3651" s="1"/>
      <c r="DN3651" s="1"/>
      <c r="DO3651" s="1"/>
      <c r="DP3651" s="1"/>
      <c r="DQ3651" s="1"/>
      <c r="DR3651" s="1"/>
      <c r="DS3651" s="1"/>
      <c r="DT3651" s="1"/>
      <c r="DU3651" s="1"/>
      <c r="DV3651" s="1"/>
      <c r="DW3651" s="1"/>
      <c r="DX3651" s="1"/>
      <c r="DY3651" s="1"/>
      <c r="DZ3651" s="1"/>
      <c r="EA3651" s="1"/>
      <c r="EB3651" s="1"/>
      <c r="EC3651" s="1"/>
      <c r="ED3651" s="1"/>
      <c r="EE3651" s="1"/>
      <c r="EF3651" s="1"/>
      <c r="EG3651" s="1"/>
      <c r="EH3651" s="1"/>
      <c r="EI3651" s="1"/>
      <c r="EJ3651" s="1"/>
      <c r="EK3651" s="1"/>
      <c r="EL3651" s="1"/>
      <c r="EM3651" s="1"/>
      <c r="EN3651" s="1"/>
      <c r="EO3651" s="1"/>
      <c r="EP3651" s="1"/>
      <c r="EQ3651" s="1"/>
      <c r="ER3651" s="1"/>
      <c r="ES3651" s="1"/>
      <c r="ET3651" s="1"/>
      <c r="EU3651" s="1"/>
      <c r="EV3651" s="1"/>
      <c r="EW3651" s="1"/>
      <c r="EX3651" s="1"/>
      <c r="EY3651" s="1"/>
      <c r="EZ3651" s="1"/>
      <c r="FA3651" s="1"/>
      <c r="FB3651" s="1"/>
      <c r="FC3651" s="1"/>
      <c r="FD3651" s="1"/>
      <c r="FE3651" s="1"/>
      <c r="FF3651" s="1"/>
      <c r="FG3651" s="1"/>
      <c r="FH3651" s="1"/>
      <c r="FI3651" s="1"/>
      <c r="FJ3651" s="1"/>
      <c r="FK3651" s="1"/>
      <c r="FL3651" s="1"/>
      <c r="FM3651" s="1"/>
      <c r="FN3651" s="1"/>
      <c r="FO3651" s="1"/>
      <c r="FP3651" s="1"/>
      <c r="FQ3651" s="1"/>
      <c r="FR3651" s="1"/>
      <c r="FS3651" s="1"/>
      <c r="FT3651" s="1"/>
      <c r="FU3651" s="1"/>
      <c r="FV3651" s="1"/>
      <c r="FW3651" s="1"/>
      <c r="FX3651" s="1"/>
      <c r="FY3651" s="1"/>
      <c r="FZ3651" s="1"/>
      <c r="GA3651" s="1"/>
      <c r="GB3651" s="1"/>
      <c r="GC3651" s="1"/>
      <c r="GD3651" s="1"/>
      <c r="GE3651" s="1"/>
      <c r="GF3651" s="1"/>
      <c r="GG3651" s="1"/>
      <c r="GH3651" s="1"/>
      <c r="GI3651" s="1"/>
      <c r="GJ3651" s="1"/>
      <c r="GK3651"/>
      <c r="GL3651"/>
      <c r="GM3651"/>
      <c r="GN3651"/>
      <c r="GO3651"/>
      <c r="GP3651"/>
      <c r="GQ3651"/>
      <c r="GR3651"/>
      <c r="GS3651"/>
      <c r="GT3651"/>
      <c r="GU3651"/>
      <c r="GV3651"/>
      <c r="GW3651"/>
      <c r="GX3651"/>
      <c r="GY3651"/>
      <c r="GZ3651"/>
      <c r="HA3651"/>
      <c r="HB3651"/>
      <c r="HC3651"/>
      <c r="HD3651"/>
      <c r="HE3651"/>
    </row>
    <row r="3652" spans="4:213" s="25" customFormat="1" x14ac:dyDescent="0.25">
      <c r="D3652" s="19"/>
      <c r="E3652" s="19"/>
      <c r="F3652" s="20"/>
      <c r="G3652" s="20"/>
      <c r="H3652" s="20"/>
      <c r="I3652" s="20"/>
      <c r="J3652" s="21"/>
      <c r="K3652" s="21"/>
      <c r="L3652" s="20"/>
      <c r="M3652" s="20"/>
      <c r="N3652" s="22"/>
      <c r="O3652" s="22"/>
      <c r="P3652" s="22"/>
      <c r="Q3652" s="22"/>
      <c r="R3652" s="19"/>
      <c r="S3652" s="19"/>
      <c r="T3652" s="19"/>
      <c r="U3652" s="20"/>
      <c r="V3652" s="20"/>
      <c r="W3652" s="20"/>
      <c r="X3652" s="27"/>
      <c r="Y3652" s="253"/>
      <c r="Z3652" s="30"/>
      <c r="AA3652" s="30"/>
      <c r="AB3652" s="31"/>
      <c r="AC3652" s="31"/>
      <c r="AD3652" s="31"/>
      <c r="AE3652" s="31"/>
      <c r="AF3652" s="31"/>
      <c r="AG3652" s="241"/>
      <c r="AH3652" s="31"/>
      <c r="AI3652" s="31"/>
      <c r="AJ3652" s="31"/>
      <c r="AK3652" s="31"/>
      <c r="AL3652" s="120"/>
      <c r="AQ3652" s="26"/>
      <c r="AW3652" s="19"/>
      <c r="AX3652" s="19"/>
      <c r="AY3652" s="19"/>
      <c r="AZ3652" s="19"/>
      <c r="BA3652" s="19"/>
      <c r="BB3652" s="19"/>
      <c r="BC3652" s="1"/>
      <c r="BD3652"/>
      <c r="BE3652"/>
      <c r="BF3652" s="1"/>
      <c r="BG3652"/>
      <c r="BH3652"/>
      <c r="BI3652"/>
      <c r="BJ3652" s="1"/>
      <c r="BK3652" s="1"/>
      <c r="BL3652"/>
      <c r="BM3652" s="1"/>
      <c r="BN3652" s="1"/>
      <c r="BO3652" s="1"/>
      <c r="BP3652" s="1"/>
      <c r="BQ3652" s="1"/>
      <c r="BR3652" s="1"/>
      <c r="BS3652" s="1"/>
      <c r="BT3652" s="22"/>
      <c r="BU3652" s="1"/>
      <c r="BV3652" s="1"/>
      <c r="BW3652" s="1"/>
      <c r="BX3652" s="1"/>
      <c r="BY3652" s="1"/>
      <c r="BZ3652" s="1"/>
      <c r="CA3652" s="1"/>
      <c r="CB3652" s="1"/>
      <c r="CC3652" s="1"/>
      <c r="CD3652" s="1"/>
      <c r="CE3652" s="1"/>
      <c r="CF3652" s="1"/>
      <c r="CG3652" s="1"/>
      <c r="CH3652" s="1"/>
      <c r="CI3652" s="1"/>
      <c r="CJ3652" s="1"/>
      <c r="CK3652" s="1"/>
      <c r="CL3652" s="1"/>
      <c r="CM3652" s="1"/>
      <c r="CN3652" s="1"/>
      <c r="CO3652" s="1"/>
      <c r="CP3652" s="1"/>
      <c r="CQ3652" s="1"/>
      <c r="CR3652" s="1"/>
      <c r="CS3652" s="1"/>
      <c r="CT3652" s="1"/>
      <c r="CU3652" s="1"/>
      <c r="CV3652" s="1"/>
      <c r="CW3652" s="1"/>
      <c r="CX3652" s="1"/>
      <c r="CY3652" s="1"/>
      <c r="CZ3652" s="1"/>
      <c r="DA3652" s="1"/>
      <c r="DB3652" s="1"/>
      <c r="DC3652" s="1"/>
      <c r="DD3652" s="1"/>
      <c r="DE3652" s="1"/>
      <c r="DF3652" s="1"/>
      <c r="DG3652" s="1"/>
      <c r="DH3652" s="1"/>
      <c r="DI3652" s="1"/>
      <c r="DJ3652" s="1"/>
      <c r="DK3652" s="1"/>
      <c r="DL3652" s="1"/>
      <c r="DM3652" s="1"/>
      <c r="DN3652" s="1"/>
      <c r="DO3652" s="1"/>
      <c r="DP3652" s="1"/>
      <c r="DQ3652" s="1"/>
      <c r="DR3652" s="1"/>
      <c r="DS3652" s="1"/>
      <c r="DT3652" s="1"/>
      <c r="DU3652" s="1"/>
      <c r="DV3652" s="1"/>
      <c r="DW3652" s="1"/>
      <c r="DX3652" s="1"/>
      <c r="DY3652" s="1"/>
      <c r="DZ3652" s="1"/>
      <c r="EA3652" s="1"/>
      <c r="EB3652" s="1"/>
      <c r="EC3652" s="1"/>
      <c r="ED3652" s="1"/>
      <c r="EE3652" s="1"/>
      <c r="EF3652" s="1"/>
      <c r="EG3652" s="1"/>
      <c r="EH3652" s="1"/>
      <c r="EI3652" s="1"/>
      <c r="EJ3652" s="1"/>
      <c r="EK3652" s="1"/>
      <c r="EL3652" s="1"/>
      <c r="EM3652" s="1"/>
      <c r="EN3652" s="1"/>
      <c r="EO3652" s="1"/>
      <c r="EP3652" s="1"/>
      <c r="EQ3652" s="1"/>
      <c r="ER3652" s="1"/>
      <c r="ES3652" s="1"/>
      <c r="ET3652" s="1"/>
      <c r="EU3652" s="1"/>
      <c r="EV3652" s="1"/>
      <c r="EW3652" s="1"/>
      <c r="EX3652" s="1"/>
      <c r="EY3652" s="1"/>
      <c r="EZ3652" s="1"/>
      <c r="FA3652" s="1"/>
      <c r="FB3652" s="1"/>
      <c r="FC3652" s="1"/>
      <c r="FD3652" s="1"/>
      <c r="FE3652" s="1"/>
      <c r="FF3652" s="1"/>
      <c r="FG3652" s="1"/>
      <c r="FH3652" s="1"/>
      <c r="FI3652" s="1"/>
      <c r="FJ3652" s="1"/>
      <c r="FK3652" s="1"/>
      <c r="FL3652" s="1"/>
      <c r="FM3652" s="1"/>
      <c r="FN3652" s="1"/>
      <c r="FO3652" s="1"/>
      <c r="FP3652" s="1"/>
      <c r="FQ3652" s="1"/>
      <c r="FR3652" s="1"/>
      <c r="FS3652" s="1"/>
      <c r="FT3652" s="1"/>
      <c r="FU3652" s="1"/>
      <c r="FV3652" s="1"/>
      <c r="FW3652" s="1"/>
      <c r="FX3652" s="1"/>
      <c r="FY3652" s="1"/>
      <c r="FZ3652" s="1"/>
      <c r="GA3652" s="1"/>
      <c r="GB3652" s="1"/>
      <c r="GC3652" s="1"/>
      <c r="GD3652" s="1"/>
      <c r="GE3652" s="1"/>
      <c r="GF3652" s="1"/>
      <c r="GG3652" s="1"/>
      <c r="GH3652" s="1"/>
      <c r="GI3652" s="1"/>
      <c r="GJ3652" s="1"/>
      <c r="GK3652"/>
      <c r="GL3652"/>
      <c r="GM3652"/>
      <c r="GN3652"/>
      <c r="GO3652"/>
      <c r="GP3652"/>
      <c r="GQ3652"/>
      <c r="GR3652"/>
      <c r="GS3652"/>
      <c r="GT3652"/>
      <c r="GU3652"/>
      <c r="GV3652"/>
      <c r="GW3652"/>
      <c r="GX3652"/>
      <c r="GY3652"/>
      <c r="GZ3652"/>
      <c r="HA3652"/>
      <c r="HB3652"/>
      <c r="HC3652"/>
      <c r="HD3652"/>
      <c r="HE3652"/>
    </row>
    <row r="3653" spans="4:213" s="25" customFormat="1" x14ac:dyDescent="0.25">
      <c r="D3653" s="19"/>
      <c r="E3653" s="19"/>
      <c r="F3653" s="20"/>
      <c r="G3653" s="20"/>
      <c r="H3653" s="20"/>
      <c r="I3653" s="20"/>
      <c r="J3653" s="21"/>
      <c r="K3653" s="21"/>
      <c r="L3653" s="20"/>
      <c r="M3653" s="20"/>
      <c r="N3653" s="22"/>
      <c r="O3653" s="22"/>
      <c r="P3653" s="22"/>
      <c r="Q3653" s="22"/>
      <c r="R3653" s="19"/>
      <c r="S3653" s="19"/>
      <c r="T3653" s="19"/>
      <c r="U3653" s="20"/>
      <c r="V3653" s="20"/>
      <c r="W3653" s="20"/>
      <c r="X3653" s="27"/>
      <c r="Y3653" s="253"/>
      <c r="Z3653" s="30"/>
      <c r="AA3653" s="30"/>
      <c r="AB3653" s="31"/>
      <c r="AC3653" s="31"/>
      <c r="AD3653" s="31"/>
      <c r="AE3653" s="31"/>
      <c r="AF3653" s="31"/>
      <c r="AG3653" s="241"/>
      <c r="AH3653" s="31"/>
      <c r="AI3653" s="31"/>
      <c r="AJ3653" s="31"/>
      <c r="AK3653" s="31"/>
      <c r="AL3653" s="120"/>
      <c r="AQ3653" s="26"/>
      <c r="AW3653" s="19"/>
      <c r="AX3653" s="19"/>
      <c r="AY3653" s="19"/>
      <c r="AZ3653" s="19"/>
      <c r="BA3653" s="19"/>
      <c r="BB3653" s="19"/>
      <c r="BC3653" s="1"/>
      <c r="BD3653"/>
      <c r="BE3653"/>
      <c r="BF3653" s="1"/>
      <c r="BG3653"/>
      <c r="BH3653"/>
      <c r="BI3653"/>
      <c r="BJ3653" s="1"/>
      <c r="BK3653" s="1"/>
      <c r="BL3653"/>
      <c r="BM3653" s="1"/>
      <c r="BN3653" s="1"/>
      <c r="BO3653" s="1"/>
      <c r="BP3653" s="1"/>
      <c r="BQ3653" s="1"/>
      <c r="BR3653" s="1"/>
      <c r="BS3653" s="1"/>
      <c r="BT3653" s="22"/>
      <c r="BU3653" s="1"/>
      <c r="BV3653" s="1"/>
      <c r="BW3653" s="1"/>
      <c r="BX3653" s="1"/>
      <c r="BY3653" s="1"/>
      <c r="BZ3653" s="1"/>
      <c r="CA3653" s="1"/>
      <c r="CB3653" s="1"/>
      <c r="CC3653" s="1"/>
      <c r="CD3653" s="1"/>
      <c r="CE3653" s="1"/>
      <c r="CF3653" s="1"/>
      <c r="CG3653" s="1"/>
      <c r="CH3653" s="1"/>
      <c r="CI3653" s="1"/>
      <c r="CJ3653" s="1"/>
      <c r="CK3653" s="1"/>
      <c r="CL3653" s="1"/>
      <c r="CM3653" s="1"/>
      <c r="CN3653" s="1"/>
      <c r="CO3653" s="1"/>
      <c r="CP3653" s="1"/>
      <c r="CQ3653" s="1"/>
      <c r="CR3653" s="1"/>
      <c r="CS3653" s="1"/>
      <c r="CT3653" s="1"/>
      <c r="CU3653" s="1"/>
      <c r="CV3653" s="1"/>
      <c r="CW3653" s="1"/>
      <c r="CX3653" s="1"/>
      <c r="CY3653" s="1"/>
      <c r="CZ3653" s="1"/>
      <c r="DA3653" s="1"/>
      <c r="DB3653" s="1"/>
      <c r="DC3653" s="1"/>
      <c r="DD3653" s="1"/>
      <c r="DE3653" s="1"/>
      <c r="DF3653" s="1"/>
      <c r="DG3653" s="1"/>
      <c r="DH3653" s="1"/>
      <c r="DI3653" s="1"/>
      <c r="DJ3653" s="1"/>
      <c r="DK3653" s="1"/>
      <c r="DL3653" s="1"/>
      <c r="DM3653" s="1"/>
      <c r="DN3653" s="1"/>
      <c r="DO3653" s="1"/>
      <c r="DP3653" s="1"/>
      <c r="DQ3653" s="1"/>
      <c r="DR3653" s="1"/>
      <c r="DS3653" s="1"/>
      <c r="DT3653" s="1"/>
      <c r="DU3653" s="1"/>
      <c r="DV3653" s="1"/>
      <c r="DW3653" s="1"/>
      <c r="DX3653" s="1"/>
      <c r="DY3653" s="1"/>
      <c r="DZ3653" s="1"/>
      <c r="EA3653" s="1"/>
      <c r="EB3653" s="1"/>
      <c r="EC3653" s="1"/>
      <c r="ED3653" s="1"/>
      <c r="EE3653" s="1"/>
      <c r="EF3653" s="1"/>
      <c r="EG3653" s="1"/>
      <c r="EH3653" s="1"/>
      <c r="EI3653" s="1"/>
      <c r="EJ3653" s="1"/>
      <c r="EK3653" s="1"/>
      <c r="EL3653" s="1"/>
      <c r="EM3653" s="1"/>
      <c r="EN3653" s="1"/>
      <c r="EO3653" s="1"/>
      <c r="EP3653" s="1"/>
      <c r="EQ3653" s="1"/>
      <c r="ER3653" s="1"/>
      <c r="ES3653" s="1"/>
      <c r="ET3653" s="1"/>
      <c r="EU3653" s="1"/>
      <c r="EV3653" s="1"/>
      <c r="EW3653" s="1"/>
      <c r="EX3653" s="1"/>
      <c r="EY3653" s="1"/>
      <c r="EZ3653" s="1"/>
      <c r="FA3653" s="1"/>
      <c r="FB3653" s="1"/>
      <c r="FC3653" s="1"/>
      <c r="FD3653" s="1"/>
      <c r="FE3653" s="1"/>
      <c r="FF3653" s="1"/>
      <c r="FG3653" s="1"/>
      <c r="FH3653" s="1"/>
      <c r="FI3653" s="1"/>
      <c r="FJ3653" s="1"/>
      <c r="FK3653" s="1"/>
      <c r="FL3653" s="1"/>
      <c r="FM3653" s="1"/>
      <c r="FN3653" s="1"/>
      <c r="FO3653" s="1"/>
      <c r="FP3653" s="1"/>
      <c r="FQ3653" s="1"/>
      <c r="FR3653" s="1"/>
      <c r="FS3653" s="1"/>
      <c r="FT3653" s="1"/>
      <c r="FU3653" s="1"/>
      <c r="FV3653" s="1"/>
      <c r="FW3653" s="1"/>
      <c r="FX3653" s="1"/>
      <c r="FY3653" s="1"/>
      <c r="FZ3653" s="1"/>
      <c r="GA3653" s="1"/>
      <c r="GB3653" s="1"/>
      <c r="GC3653" s="1"/>
      <c r="GD3653" s="1"/>
      <c r="GE3653" s="1"/>
      <c r="GF3653" s="1"/>
      <c r="GG3653" s="1"/>
      <c r="GH3653" s="1"/>
      <c r="GI3653" s="1"/>
      <c r="GJ3653" s="1"/>
      <c r="GK3653"/>
      <c r="GL3653"/>
      <c r="GM3653"/>
      <c r="GN3653"/>
      <c r="GO3653"/>
      <c r="GP3653"/>
      <c r="GQ3653"/>
      <c r="GR3653"/>
      <c r="GS3653"/>
      <c r="GT3653"/>
      <c r="GU3653"/>
      <c r="GV3653"/>
      <c r="GW3653"/>
      <c r="GX3653"/>
      <c r="GY3653"/>
      <c r="GZ3653"/>
      <c r="HA3653"/>
      <c r="HB3653"/>
      <c r="HC3653"/>
      <c r="HD3653"/>
      <c r="HE3653"/>
    </row>
    <row r="3654" spans="4:213" s="25" customFormat="1" x14ac:dyDescent="0.25">
      <c r="D3654" s="19"/>
      <c r="E3654" s="19"/>
      <c r="F3654" s="20"/>
      <c r="G3654" s="20"/>
      <c r="H3654" s="20"/>
      <c r="I3654" s="20"/>
      <c r="J3654" s="21"/>
      <c r="K3654" s="21"/>
      <c r="L3654" s="20"/>
      <c r="M3654" s="20"/>
      <c r="N3654" s="22"/>
      <c r="O3654" s="22"/>
      <c r="P3654" s="22"/>
      <c r="Q3654" s="22"/>
      <c r="R3654" s="19"/>
      <c r="S3654" s="19"/>
      <c r="T3654" s="19"/>
      <c r="U3654" s="20"/>
      <c r="V3654" s="20"/>
      <c r="W3654" s="20"/>
      <c r="X3654" s="27"/>
      <c r="Y3654" s="253"/>
      <c r="Z3654" s="30"/>
      <c r="AA3654" s="30"/>
      <c r="AB3654" s="31"/>
      <c r="AC3654" s="31"/>
      <c r="AD3654" s="31"/>
      <c r="AE3654" s="31"/>
      <c r="AF3654" s="31"/>
      <c r="AG3654" s="241"/>
      <c r="AH3654" s="31"/>
      <c r="AI3654" s="31"/>
      <c r="AJ3654" s="31"/>
      <c r="AK3654" s="31"/>
      <c r="AL3654" s="120"/>
      <c r="AQ3654" s="26"/>
      <c r="AW3654" s="19"/>
      <c r="AX3654" s="19"/>
      <c r="AY3654" s="19"/>
      <c r="AZ3654" s="19"/>
      <c r="BA3654" s="19"/>
      <c r="BB3654" s="19"/>
      <c r="BC3654" s="1"/>
      <c r="BD3654"/>
      <c r="BE3654"/>
      <c r="BF3654" s="1"/>
      <c r="BG3654"/>
      <c r="BH3654"/>
      <c r="BI3654"/>
      <c r="BJ3654" s="1"/>
      <c r="BK3654" s="1"/>
      <c r="BL3654"/>
      <c r="BM3654" s="1"/>
      <c r="BN3654" s="1"/>
      <c r="BO3654" s="1"/>
      <c r="BP3654" s="1"/>
      <c r="BQ3654" s="1"/>
      <c r="BR3654" s="1"/>
      <c r="BS3654" s="1"/>
      <c r="BT3654" s="22"/>
      <c r="BU3654" s="1"/>
      <c r="BV3654" s="1"/>
      <c r="BW3654" s="1"/>
      <c r="BX3654" s="1"/>
      <c r="BY3654" s="1"/>
      <c r="BZ3654" s="1"/>
      <c r="CA3654" s="1"/>
      <c r="CB3654" s="1"/>
      <c r="CC3654" s="1"/>
      <c r="CD3654" s="1"/>
      <c r="CE3654" s="1"/>
      <c r="CF3654" s="1"/>
      <c r="CG3654" s="1"/>
      <c r="CH3654" s="1"/>
      <c r="CI3654" s="1"/>
      <c r="CJ3654" s="1"/>
      <c r="CK3654" s="1"/>
      <c r="CL3654" s="1"/>
      <c r="CM3654" s="1"/>
      <c r="CN3654" s="1"/>
      <c r="CO3654" s="1"/>
      <c r="CP3654" s="1"/>
      <c r="CQ3654" s="1"/>
      <c r="CR3654" s="1"/>
      <c r="CS3654" s="1"/>
      <c r="CT3654" s="1"/>
      <c r="CU3654" s="1"/>
      <c r="CV3654" s="1"/>
      <c r="CW3654" s="1"/>
      <c r="CX3654" s="1"/>
      <c r="CY3654" s="1"/>
      <c r="CZ3654" s="1"/>
      <c r="DA3654" s="1"/>
      <c r="DB3654" s="1"/>
      <c r="DC3654" s="1"/>
      <c r="DD3654" s="1"/>
      <c r="DE3654" s="1"/>
      <c r="DF3654" s="1"/>
      <c r="DG3654" s="1"/>
      <c r="DH3654" s="1"/>
      <c r="DI3654" s="1"/>
      <c r="DJ3654" s="1"/>
      <c r="DK3654" s="1"/>
      <c r="DL3654" s="1"/>
      <c r="DM3654" s="1"/>
      <c r="DN3654" s="1"/>
      <c r="DO3654" s="1"/>
      <c r="DP3654" s="1"/>
      <c r="DQ3654" s="1"/>
      <c r="DR3654" s="1"/>
      <c r="DS3654" s="1"/>
      <c r="DT3654" s="1"/>
      <c r="DU3654" s="1"/>
      <c r="DV3654" s="1"/>
      <c r="DW3654" s="1"/>
      <c r="DX3654" s="1"/>
      <c r="DY3654" s="1"/>
      <c r="DZ3654" s="1"/>
      <c r="EA3654" s="1"/>
      <c r="EB3654" s="1"/>
      <c r="EC3654" s="1"/>
      <c r="ED3654" s="1"/>
      <c r="EE3654" s="1"/>
      <c r="EF3654" s="1"/>
      <c r="EG3654" s="1"/>
      <c r="EH3654" s="1"/>
      <c r="EI3654" s="1"/>
      <c r="EJ3654" s="1"/>
      <c r="EK3654" s="1"/>
      <c r="EL3654" s="1"/>
      <c r="EM3654" s="1"/>
      <c r="EN3654" s="1"/>
      <c r="EO3654" s="1"/>
      <c r="EP3654" s="1"/>
      <c r="EQ3654" s="1"/>
      <c r="ER3654" s="1"/>
      <c r="ES3654" s="1"/>
      <c r="ET3654" s="1"/>
      <c r="EU3654" s="1"/>
      <c r="EV3654" s="1"/>
      <c r="EW3654" s="1"/>
      <c r="EX3654" s="1"/>
      <c r="EY3654" s="1"/>
      <c r="EZ3654" s="1"/>
      <c r="FA3654" s="1"/>
      <c r="FB3654" s="1"/>
      <c r="FC3654" s="1"/>
      <c r="FD3654" s="1"/>
      <c r="FE3654" s="1"/>
      <c r="FF3654" s="1"/>
      <c r="FG3654" s="1"/>
      <c r="FH3654" s="1"/>
      <c r="FI3654" s="1"/>
      <c r="FJ3654" s="1"/>
      <c r="FK3654" s="1"/>
      <c r="FL3654" s="1"/>
      <c r="FM3654" s="1"/>
      <c r="FN3654" s="1"/>
      <c r="FO3654" s="1"/>
      <c r="FP3654" s="1"/>
      <c r="FQ3654" s="1"/>
      <c r="FR3654" s="1"/>
      <c r="FS3654" s="1"/>
      <c r="FT3654" s="1"/>
      <c r="FU3654" s="1"/>
      <c r="FV3654" s="1"/>
      <c r="FW3654" s="1"/>
      <c r="FX3654" s="1"/>
      <c r="FY3654" s="1"/>
      <c r="FZ3654" s="1"/>
      <c r="GA3654" s="1"/>
      <c r="GB3654" s="1"/>
      <c r="GC3654" s="1"/>
      <c r="GD3654" s="1"/>
      <c r="GE3654" s="1"/>
      <c r="GF3654" s="1"/>
      <c r="GG3654" s="1"/>
      <c r="GH3654" s="1"/>
      <c r="GI3654" s="1"/>
      <c r="GJ3654" s="1"/>
      <c r="GK3654"/>
      <c r="GL3654"/>
      <c r="GM3654"/>
      <c r="GN3654"/>
      <c r="GO3654"/>
      <c r="GP3654"/>
      <c r="GQ3654"/>
      <c r="GR3654"/>
      <c r="GS3654"/>
      <c r="GT3654"/>
      <c r="GU3654"/>
      <c r="GV3654"/>
      <c r="GW3654"/>
      <c r="GX3654"/>
      <c r="GY3654"/>
      <c r="GZ3654"/>
      <c r="HA3654"/>
      <c r="HB3654"/>
      <c r="HC3654"/>
      <c r="HD3654"/>
      <c r="HE3654"/>
    </row>
    <row r="3655" spans="4:213" s="25" customFormat="1" x14ac:dyDescent="0.25">
      <c r="D3655" s="19"/>
      <c r="E3655" s="19"/>
      <c r="F3655" s="20"/>
      <c r="G3655" s="20"/>
      <c r="H3655" s="20"/>
      <c r="I3655" s="20"/>
      <c r="J3655" s="21"/>
      <c r="K3655" s="21"/>
      <c r="L3655" s="20"/>
      <c r="M3655" s="20"/>
      <c r="N3655" s="22"/>
      <c r="O3655" s="22"/>
      <c r="P3655" s="22"/>
      <c r="Q3655" s="22"/>
      <c r="R3655" s="19"/>
      <c r="S3655" s="19"/>
      <c r="T3655" s="19"/>
      <c r="U3655" s="20"/>
      <c r="V3655" s="20"/>
      <c r="W3655" s="20"/>
      <c r="X3655" s="27"/>
      <c r="Y3655" s="253"/>
      <c r="Z3655" s="30"/>
      <c r="AA3655" s="30"/>
      <c r="AB3655" s="31"/>
      <c r="AC3655" s="31"/>
      <c r="AD3655" s="31"/>
      <c r="AE3655" s="31"/>
      <c r="AF3655" s="31"/>
      <c r="AG3655" s="241"/>
      <c r="AH3655" s="31"/>
      <c r="AI3655" s="31"/>
      <c r="AJ3655" s="31"/>
      <c r="AK3655" s="31"/>
      <c r="AL3655" s="120"/>
      <c r="AQ3655" s="26"/>
      <c r="AW3655" s="19"/>
      <c r="AX3655" s="19"/>
      <c r="AY3655" s="19"/>
      <c r="AZ3655" s="19"/>
      <c r="BA3655" s="19"/>
      <c r="BB3655" s="19"/>
      <c r="BC3655" s="1"/>
      <c r="BD3655"/>
      <c r="BE3655"/>
      <c r="BF3655" s="1"/>
      <c r="BG3655"/>
      <c r="BH3655"/>
      <c r="BI3655"/>
      <c r="BJ3655" s="1"/>
      <c r="BK3655" s="1"/>
      <c r="BL3655"/>
      <c r="BM3655" s="1"/>
      <c r="BN3655" s="1"/>
      <c r="BO3655" s="1"/>
      <c r="BP3655" s="1"/>
      <c r="BQ3655" s="1"/>
      <c r="BR3655" s="1"/>
      <c r="BS3655" s="1"/>
      <c r="BT3655" s="22"/>
      <c r="BU3655" s="1"/>
      <c r="BV3655" s="1"/>
      <c r="BW3655" s="1"/>
      <c r="BX3655" s="1"/>
      <c r="BY3655" s="1"/>
      <c r="BZ3655" s="1"/>
      <c r="CA3655" s="1"/>
      <c r="CB3655" s="1"/>
      <c r="CC3655" s="1"/>
      <c r="CD3655" s="1"/>
      <c r="CE3655" s="1"/>
      <c r="CF3655" s="1"/>
      <c r="CG3655" s="1"/>
      <c r="CH3655" s="1"/>
      <c r="CI3655" s="1"/>
      <c r="CJ3655" s="1"/>
      <c r="CK3655" s="1"/>
      <c r="CL3655" s="1"/>
      <c r="CM3655" s="1"/>
      <c r="CN3655" s="1"/>
      <c r="CO3655" s="1"/>
      <c r="CP3655" s="1"/>
      <c r="CQ3655" s="1"/>
      <c r="CR3655" s="1"/>
      <c r="CS3655" s="1"/>
      <c r="CT3655" s="1"/>
      <c r="CU3655" s="1"/>
      <c r="CV3655" s="1"/>
      <c r="CW3655" s="1"/>
      <c r="CX3655" s="1"/>
      <c r="CY3655" s="1"/>
      <c r="CZ3655" s="1"/>
      <c r="DA3655" s="1"/>
      <c r="DB3655" s="1"/>
      <c r="DC3655" s="1"/>
      <c r="DD3655" s="1"/>
      <c r="DE3655" s="1"/>
      <c r="DF3655" s="1"/>
      <c r="DG3655" s="1"/>
      <c r="DH3655" s="1"/>
      <c r="DI3655" s="1"/>
      <c r="DJ3655" s="1"/>
      <c r="DK3655" s="1"/>
      <c r="DL3655" s="1"/>
      <c r="DM3655" s="1"/>
      <c r="DN3655" s="1"/>
      <c r="DO3655" s="1"/>
      <c r="DP3655" s="1"/>
      <c r="DQ3655" s="1"/>
      <c r="DR3655" s="1"/>
      <c r="DS3655" s="1"/>
      <c r="DT3655" s="1"/>
      <c r="DU3655" s="1"/>
      <c r="DV3655" s="1"/>
      <c r="DW3655" s="1"/>
      <c r="DX3655" s="1"/>
      <c r="DY3655" s="1"/>
      <c r="DZ3655" s="1"/>
      <c r="EA3655" s="1"/>
      <c r="EB3655" s="1"/>
      <c r="EC3655" s="1"/>
      <c r="ED3655" s="1"/>
      <c r="EE3655" s="1"/>
      <c r="EF3655" s="1"/>
      <c r="EG3655" s="1"/>
      <c r="EH3655" s="1"/>
      <c r="EI3655" s="1"/>
      <c r="EJ3655" s="1"/>
      <c r="EK3655" s="1"/>
      <c r="EL3655" s="1"/>
      <c r="EM3655" s="1"/>
      <c r="EN3655" s="1"/>
      <c r="EO3655" s="1"/>
      <c r="EP3655" s="1"/>
      <c r="EQ3655" s="1"/>
      <c r="ER3655" s="1"/>
      <c r="ES3655" s="1"/>
      <c r="ET3655" s="1"/>
      <c r="EU3655" s="1"/>
      <c r="EV3655" s="1"/>
      <c r="EW3655" s="1"/>
      <c r="EX3655" s="1"/>
      <c r="EY3655" s="1"/>
      <c r="EZ3655" s="1"/>
      <c r="FA3655" s="1"/>
      <c r="FB3655" s="1"/>
      <c r="FC3655" s="1"/>
      <c r="FD3655" s="1"/>
      <c r="FE3655" s="1"/>
      <c r="FF3655" s="1"/>
      <c r="FG3655" s="1"/>
      <c r="FH3655" s="1"/>
      <c r="FI3655" s="1"/>
      <c r="FJ3655" s="1"/>
      <c r="FK3655" s="1"/>
      <c r="FL3655" s="1"/>
      <c r="FM3655" s="1"/>
      <c r="FN3655" s="1"/>
      <c r="FO3655" s="1"/>
      <c r="FP3655" s="1"/>
      <c r="FQ3655" s="1"/>
      <c r="FR3655" s="1"/>
      <c r="FS3655" s="1"/>
      <c r="FT3655" s="1"/>
      <c r="FU3655" s="1"/>
      <c r="FV3655" s="1"/>
      <c r="FW3655" s="1"/>
      <c r="FX3655" s="1"/>
      <c r="FY3655" s="1"/>
      <c r="FZ3655" s="1"/>
      <c r="GA3655" s="1"/>
      <c r="GB3655" s="1"/>
      <c r="GC3655" s="1"/>
      <c r="GD3655" s="1"/>
      <c r="GE3655" s="1"/>
      <c r="GF3655" s="1"/>
      <c r="GG3655" s="1"/>
      <c r="GH3655" s="1"/>
      <c r="GI3655" s="1"/>
      <c r="GJ3655" s="1"/>
      <c r="GK3655"/>
      <c r="GL3655"/>
      <c r="GM3655"/>
      <c r="GN3655"/>
      <c r="GO3655"/>
      <c r="GP3655"/>
      <c r="GQ3655"/>
      <c r="GR3655"/>
      <c r="GS3655"/>
      <c r="GT3655"/>
      <c r="GU3655"/>
      <c r="GV3655"/>
      <c r="GW3655"/>
      <c r="GX3655"/>
      <c r="GY3655"/>
      <c r="GZ3655"/>
      <c r="HA3655"/>
      <c r="HB3655"/>
      <c r="HC3655"/>
      <c r="HD3655"/>
      <c r="HE3655"/>
    </row>
    <row r="3656" spans="4:213" s="25" customFormat="1" x14ac:dyDescent="0.25">
      <c r="D3656" s="19"/>
      <c r="E3656" s="19"/>
      <c r="F3656" s="20"/>
      <c r="G3656" s="20"/>
      <c r="H3656" s="20"/>
      <c r="I3656" s="20"/>
      <c r="J3656" s="21"/>
      <c r="K3656" s="21"/>
      <c r="L3656" s="20"/>
      <c r="M3656" s="20"/>
      <c r="N3656" s="22"/>
      <c r="O3656" s="22"/>
      <c r="P3656" s="22"/>
      <c r="Q3656" s="22"/>
      <c r="R3656" s="19"/>
      <c r="S3656" s="19"/>
      <c r="T3656" s="19"/>
      <c r="U3656" s="20"/>
      <c r="V3656" s="20"/>
      <c r="W3656" s="20"/>
      <c r="X3656" s="27"/>
      <c r="Y3656" s="253"/>
      <c r="Z3656" s="30"/>
      <c r="AA3656" s="30"/>
      <c r="AB3656" s="31"/>
      <c r="AC3656" s="31"/>
      <c r="AD3656" s="31"/>
      <c r="AE3656" s="31"/>
      <c r="AF3656" s="31"/>
      <c r="AG3656" s="241"/>
      <c r="AH3656" s="31"/>
      <c r="AI3656" s="31"/>
      <c r="AJ3656" s="31"/>
      <c r="AK3656" s="31"/>
      <c r="AL3656" s="120"/>
      <c r="AQ3656" s="26"/>
      <c r="AW3656" s="19"/>
      <c r="AX3656" s="19"/>
      <c r="AY3656" s="19"/>
      <c r="AZ3656" s="19"/>
      <c r="BA3656" s="19"/>
      <c r="BB3656" s="19"/>
      <c r="BC3656" s="1"/>
      <c r="BD3656"/>
      <c r="BE3656"/>
      <c r="BF3656" s="1"/>
      <c r="BG3656"/>
      <c r="BH3656"/>
      <c r="BI3656"/>
      <c r="BJ3656" s="1"/>
      <c r="BK3656" s="1"/>
      <c r="BL3656"/>
      <c r="BM3656" s="1"/>
      <c r="BN3656" s="1"/>
      <c r="BO3656" s="1"/>
      <c r="BP3656" s="1"/>
      <c r="BQ3656" s="1"/>
      <c r="BR3656" s="1"/>
      <c r="BS3656" s="1"/>
      <c r="BT3656" s="22"/>
      <c r="BU3656" s="1"/>
      <c r="BV3656" s="1"/>
      <c r="BW3656" s="1"/>
      <c r="BX3656" s="1"/>
      <c r="BY3656" s="1"/>
      <c r="BZ3656" s="1"/>
      <c r="CA3656" s="1"/>
      <c r="CB3656" s="1"/>
      <c r="CC3656" s="1"/>
      <c r="CD3656" s="1"/>
      <c r="CE3656" s="1"/>
      <c r="CF3656" s="1"/>
      <c r="CG3656" s="1"/>
      <c r="CH3656" s="1"/>
      <c r="CI3656" s="1"/>
      <c r="CJ3656" s="1"/>
      <c r="CK3656" s="1"/>
      <c r="CL3656" s="1"/>
      <c r="CM3656" s="1"/>
      <c r="CN3656" s="1"/>
      <c r="CO3656" s="1"/>
      <c r="CP3656" s="1"/>
      <c r="CQ3656" s="1"/>
      <c r="CR3656" s="1"/>
      <c r="CS3656" s="1"/>
      <c r="CT3656" s="1"/>
      <c r="CU3656" s="1"/>
      <c r="CV3656" s="1"/>
      <c r="CW3656" s="1"/>
      <c r="CX3656" s="1"/>
      <c r="CY3656" s="1"/>
      <c r="CZ3656" s="1"/>
      <c r="DA3656" s="1"/>
      <c r="DB3656" s="1"/>
      <c r="DC3656" s="1"/>
      <c r="DD3656" s="1"/>
      <c r="DE3656" s="1"/>
      <c r="DF3656" s="1"/>
      <c r="DG3656" s="1"/>
      <c r="DH3656" s="1"/>
      <c r="DI3656" s="1"/>
      <c r="DJ3656" s="1"/>
      <c r="DK3656" s="1"/>
      <c r="DL3656" s="1"/>
      <c r="DM3656" s="1"/>
      <c r="DN3656" s="1"/>
      <c r="DO3656" s="1"/>
      <c r="DP3656" s="1"/>
      <c r="DQ3656" s="1"/>
      <c r="DR3656" s="1"/>
      <c r="DS3656" s="1"/>
      <c r="DT3656" s="1"/>
      <c r="DU3656" s="1"/>
      <c r="DV3656" s="1"/>
      <c r="DW3656" s="1"/>
      <c r="DX3656" s="1"/>
      <c r="DY3656" s="1"/>
      <c r="DZ3656" s="1"/>
      <c r="EA3656" s="1"/>
      <c r="EB3656" s="1"/>
      <c r="EC3656" s="1"/>
      <c r="ED3656" s="1"/>
      <c r="EE3656" s="1"/>
      <c r="EF3656" s="1"/>
      <c r="EG3656" s="1"/>
      <c r="EH3656" s="1"/>
      <c r="EI3656" s="1"/>
      <c r="EJ3656" s="1"/>
      <c r="EK3656" s="1"/>
      <c r="EL3656" s="1"/>
      <c r="EM3656" s="1"/>
      <c r="EN3656" s="1"/>
      <c r="EO3656" s="1"/>
      <c r="EP3656" s="1"/>
      <c r="EQ3656" s="1"/>
      <c r="ER3656" s="1"/>
      <c r="ES3656" s="1"/>
      <c r="ET3656" s="1"/>
      <c r="EU3656" s="1"/>
      <c r="EV3656" s="1"/>
      <c r="EW3656" s="1"/>
      <c r="EX3656" s="1"/>
      <c r="EY3656" s="1"/>
      <c r="EZ3656" s="1"/>
      <c r="FA3656" s="1"/>
      <c r="FB3656" s="1"/>
      <c r="FC3656" s="1"/>
      <c r="FD3656" s="1"/>
      <c r="FE3656" s="1"/>
      <c r="FF3656" s="1"/>
      <c r="FG3656" s="1"/>
      <c r="FH3656" s="1"/>
      <c r="FI3656" s="1"/>
      <c r="FJ3656" s="1"/>
      <c r="FK3656" s="1"/>
      <c r="FL3656" s="1"/>
      <c r="FM3656" s="1"/>
      <c r="FN3656" s="1"/>
      <c r="FO3656" s="1"/>
      <c r="FP3656" s="1"/>
      <c r="FQ3656" s="1"/>
      <c r="FR3656" s="1"/>
      <c r="FS3656" s="1"/>
      <c r="FT3656" s="1"/>
      <c r="FU3656" s="1"/>
      <c r="FV3656" s="1"/>
      <c r="FW3656" s="1"/>
      <c r="FX3656" s="1"/>
      <c r="FY3656" s="1"/>
      <c r="FZ3656" s="1"/>
      <c r="GA3656" s="1"/>
      <c r="GB3656" s="1"/>
      <c r="GC3656" s="1"/>
      <c r="GD3656" s="1"/>
      <c r="GE3656" s="1"/>
      <c r="GF3656" s="1"/>
      <c r="GG3656" s="1"/>
      <c r="GH3656" s="1"/>
      <c r="GI3656" s="1"/>
      <c r="GJ3656" s="1"/>
      <c r="GK3656"/>
      <c r="GL3656"/>
      <c r="GM3656"/>
      <c r="GN3656"/>
      <c r="GO3656"/>
      <c r="GP3656"/>
      <c r="GQ3656"/>
      <c r="GR3656"/>
      <c r="GS3656"/>
      <c r="GT3656"/>
      <c r="GU3656"/>
      <c r="GV3656"/>
      <c r="GW3656"/>
      <c r="GX3656"/>
      <c r="GY3656"/>
      <c r="GZ3656"/>
      <c r="HA3656"/>
      <c r="HB3656"/>
      <c r="HC3656"/>
      <c r="HD3656"/>
      <c r="HE3656"/>
    </row>
    <row r="3657" spans="4:213" s="25" customFormat="1" x14ac:dyDescent="0.25">
      <c r="D3657" s="19"/>
      <c r="E3657" s="19"/>
      <c r="F3657" s="20"/>
      <c r="G3657" s="20"/>
      <c r="H3657" s="20"/>
      <c r="I3657" s="20"/>
      <c r="J3657" s="21"/>
      <c r="K3657" s="21"/>
      <c r="L3657" s="20"/>
      <c r="M3657" s="20"/>
      <c r="N3657" s="22"/>
      <c r="O3657" s="22"/>
      <c r="P3657" s="22"/>
      <c r="Q3657" s="22"/>
      <c r="R3657" s="19"/>
      <c r="S3657" s="19"/>
      <c r="T3657" s="19"/>
      <c r="U3657" s="20"/>
      <c r="V3657" s="20"/>
      <c r="W3657" s="20"/>
      <c r="X3657" s="27"/>
      <c r="Y3657" s="253"/>
      <c r="Z3657" s="30"/>
      <c r="AA3657" s="30"/>
      <c r="AB3657" s="31"/>
      <c r="AC3657" s="31"/>
      <c r="AD3657" s="31"/>
      <c r="AE3657" s="31"/>
      <c r="AF3657" s="31"/>
      <c r="AG3657" s="241"/>
      <c r="AH3657" s="31"/>
      <c r="AI3657" s="31"/>
      <c r="AJ3657" s="31"/>
      <c r="AK3657" s="31"/>
      <c r="AL3657" s="120"/>
      <c r="AQ3657" s="26"/>
      <c r="AW3657" s="19"/>
      <c r="AX3657" s="19"/>
      <c r="AY3657" s="19"/>
      <c r="AZ3657" s="19"/>
      <c r="BA3657" s="19"/>
      <c r="BB3657" s="19"/>
      <c r="BC3657" s="1"/>
      <c r="BD3657"/>
      <c r="BE3657"/>
      <c r="BF3657" s="1"/>
      <c r="BG3657"/>
      <c r="BH3657"/>
      <c r="BI3657"/>
      <c r="BJ3657" s="1"/>
      <c r="BK3657" s="1"/>
      <c r="BL3657"/>
      <c r="BM3657" s="1"/>
      <c r="BN3657" s="1"/>
      <c r="BO3657" s="1"/>
      <c r="BP3657" s="1"/>
      <c r="BQ3657" s="1"/>
      <c r="BR3657" s="1"/>
      <c r="BS3657" s="1"/>
      <c r="BT3657" s="22"/>
      <c r="BU3657" s="1"/>
      <c r="BV3657" s="1"/>
      <c r="BW3657" s="1"/>
      <c r="BX3657" s="1"/>
      <c r="BY3657" s="1"/>
      <c r="BZ3657" s="1"/>
      <c r="CA3657" s="1"/>
      <c r="CB3657" s="1"/>
      <c r="CC3657" s="1"/>
      <c r="CD3657" s="1"/>
      <c r="CE3657" s="1"/>
      <c r="CF3657" s="1"/>
      <c r="CG3657" s="1"/>
      <c r="CH3657" s="1"/>
      <c r="CI3657" s="1"/>
      <c r="CJ3657" s="1"/>
      <c r="CK3657" s="1"/>
      <c r="CL3657" s="1"/>
      <c r="CM3657" s="1"/>
      <c r="CN3657" s="1"/>
      <c r="CO3657" s="1"/>
      <c r="CP3657" s="1"/>
      <c r="CQ3657" s="1"/>
      <c r="CR3657" s="1"/>
      <c r="CS3657" s="1"/>
      <c r="CT3657" s="1"/>
      <c r="CU3657" s="1"/>
      <c r="CV3657" s="1"/>
      <c r="CW3657" s="1"/>
      <c r="CX3657" s="1"/>
      <c r="CY3657" s="1"/>
      <c r="CZ3657" s="1"/>
      <c r="DA3657" s="1"/>
      <c r="DB3657" s="1"/>
      <c r="DC3657" s="1"/>
      <c r="DD3657" s="1"/>
      <c r="DE3657" s="1"/>
      <c r="DF3657" s="1"/>
      <c r="DG3657" s="1"/>
      <c r="DH3657" s="1"/>
      <c r="DI3657" s="1"/>
      <c r="DJ3657" s="1"/>
      <c r="DK3657" s="1"/>
      <c r="DL3657" s="1"/>
      <c r="DM3657" s="1"/>
      <c r="DN3657" s="1"/>
      <c r="DO3657" s="1"/>
      <c r="DP3657" s="1"/>
      <c r="DQ3657" s="1"/>
      <c r="DR3657" s="1"/>
      <c r="DS3657" s="1"/>
      <c r="DT3657" s="1"/>
      <c r="DU3657" s="1"/>
      <c r="DV3657" s="1"/>
      <c r="DW3657" s="1"/>
      <c r="DX3657" s="1"/>
      <c r="DY3657" s="1"/>
      <c r="DZ3657" s="1"/>
      <c r="EA3657" s="1"/>
      <c r="EB3657" s="1"/>
      <c r="EC3657" s="1"/>
      <c r="ED3657" s="1"/>
      <c r="EE3657" s="1"/>
      <c r="EF3657" s="1"/>
      <c r="EG3657" s="1"/>
      <c r="EH3657" s="1"/>
      <c r="EI3657" s="1"/>
      <c r="EJ3657" s="1"/>
      <c r="EK3657" s="1"/>
      <c r="EL3657" s="1"/>
      <c r="EM3657" s="1"/>
      <c r="EN3657" s="1"/>
      <c r="EO3657" s="1"/>
      <c r="EP3657" s="1"/>
      <c r="EQ3657" s="1"/>
      <c r="ER3657" s="1"/>
      <c r="ES3657" s="1"/>
      <c r="ET3657" s="1"/>
      <c r="EU3657" s="1"/>
      <c r="EV3657" s="1"/>
      <c r="EW3657" s="1"/>
      <c r="EX3657" s="1"/>
      <c r="EY3657" s="1"/>
      <c r="EZ3657" s="1"/>
      <c r="FA3657" s="1"/>
      <c r="FB3657" s="1"/>
      <c r="FC3657" s="1"/>
      <c r="FD3657" s="1"/>
      <c r="FE3657" s="1"/>
      <c r="FF3657" s="1"/>
      <c r="FG3657" s="1"/>
      <c r="FH3657" s="1"/>
      <c r="FI3657" s="1"/>
      <c r="FJ3657" s="1"/>
      <c r="FK3657" s="1"/>
      <c r="FL3657" s="1"/>
      <c r="FM3657" s="1"/>
      <c r="FN3657" s="1"/>
      <c r="FO3657" s="1"/>
      <c r="FP3657" s="1"/>
      <c r="FQ3657" s="1"/>
      <c r="FR3657" s="1"/>
      <c r="FS3657" s="1"/>
      <c r="FT3657" s="1"/>
      <c r="FU3657" s="1"/>
      <c r="FV3657" s="1"/>
      <c r="FW3657" s="1"/>
      <c r="FX3657" s="1"/>
      <c r="FY3657" s="1"/>
      <c r="FZ3657" s="1"/>
      <c r="GA3657" s="1"/>
      <c r="GB3657" s="1"/>
      <c r="GC3657" s="1"/>
      <c r="GD3657" s="1"/>
      <c r="GE3657" s="1"/>
      <c r="GF3657" s="1"/>
      <c r="GG3657" s="1"/>
      <c r="GH3657" s="1"/>
      <c r="GI3657" s="1"/>
      <c r="GJ3657" s="1"/>
      <c r="GK3657"/>
      <c r="GL3657"/>
      <c r="GM3657"/>
      <c r="GN3657"/>
      <c r="GO3657"/>
      <c r="GP3657"/>
      <c r="GQ3657"/>
      <c r="GR3657"/>
      <c r="GS3657"/>
      <c r="GT3657"/>
      <c r="GU3657"/>
      <c r="GV3657"/>
      <c r="GW3657"/>
      <c r="GX3657"/>
      <c r="GY3657"/>
      <c r="GZ3657"/>
      <c r="HA3657"/>
      <c r="HB3657"/>
      <c r="HC3657"/>
      <c r="HD3657"/>
      <c r="HE3657"/>
    </row>
    <row r="3658" spans="4:213" s="25" customFormat="1" x14ac:dyDescent="0.25">
      <c r="D3658" s="19"/>
      <c r="E3658" s="19"/>
      <c r="F3658" s="20"/>
      <c r="G3658" s="20"/>
      <c r="H3658" s="20"/>
      <c r="I3658" s="20"/>
      <c r="J3658" s="21"/>
      <c r="K3658" s="21"/>
      <c r="L3658" s="20"/>
      <c r="M3658" s="20"/>
      <c r="N3658" s="22"/>
      <c r="O3658" s="22"/>
      <c r="P3658" s="22"/>
      <c r="Q3658" s="22"/>
      <c r="R3658" s="19"/>
      <c r="S3658" s="19"/>
      <c r="T3658" s="19"/>
      <c r="U3658" s="20"/>
      <c r="V3658" s="20"/>
      <c r="W3658" s="20"/>
      <c r="X3658" s="27"/>
      <c r="Y3658" s="253"/>
      <c r="Z3658" s="30"/>
      <c r="AA3658" s="30"/>
      <c r="AB3658" s="31"/>
      <c r="AC3658" s="31"/>
      <c r="AD3658" s="31"/>
      <c r="AE3658" s="31"/>
      <c r="AF3658" s="31"/>
      <c r="AG3658" s="241"/>
      <c r="AH3658" s="31"/>
      <c r="AI3658" s="31"/>
      <c r="AJ3658" s="31"/>
      <c r="AK3658" s="31"/>
      <c r="AL3658" s="120"/>
      <c r="AQ3658" s="26"/>
      <c r="AW3658" s="19"/>
      <c r="AX3658" s="19"/>
      <c r="AY3658" s="19"/>
      <c r="AZ3658" s="19"/>
      <c r="BA3658" s="19"/>
      <c r="BB3658" s="19"/>
      <c r="BC3658" s="1"/>
      <c r="BD3658"/>
      <c r="BE3658"/>
      <c r="BF3658" s="1"/>
      <c r="BG3658"/>
      <c r="BH3658"/>
      <c r="BI3658"/>
      <c r="BJ3658" s="1"/>
      <c r="BK3658" s="1"/>
      <c r="BL3658"/>
      <c r="BM3658" s="1"/>
      <c r="BN3658" s="1"/>
      <c r="BO3658" s="1"/>
      <c r="BP3658" s="1"/>
      <c r="BQ3658" s="1"/>
      <c r="BR3658" s="1"/>
      <c r="BS3658" s="1"/>
      <c r="BT3658" s="22"/>
      <c r="BU3658" s="1"/>
      <c r="BV3658" s="1"/>
      <c r="BW3658" s="1"/>
      <c r="BX3658" s="1"/>
      <c r="BY3658" s="1"/>
      <c r="BZ3658" s="1"/>
      <c r="CA3658" s="1"/>
      <c r="CB3658" s="1"/>
      <c r="CC3658" s="1"/>
      <c r="CD3658" s="1"/>
      <c r="CE3658" s="1"/>
      <c r="CF3658" s="1"/>
      <c r="CG3658" s="1"/>
      <c r="CH3658" s="1"/>
      <c r="CI3658" s="1"/>
      <c r="CJ3658" s="1"/>
      <c r="CK3658" s="1"/>
      <c r="CL3658" s="1"/>
      <c r="CM3658" s="1"/>
      <c r="CN3658" s="1"/>
      <c r="CO3658" s="1"/>
      <c r="CP3658" s="1"/>
      <c r="CQ3658" s="1"/>
      <c r="CR3658" s="1"/>
      <c r="CS3658" s="1"/>
      <c r="CT3658" s="1"/>
      <c r="CU3658" s="1"/>
      <c r="CV3658" s="1"/>
      <c r="CW3658" s="1"/>
      <c r="CX3658" s="1"/>
      <c r="CY3658" s="1"/>
      <c r="CZ3658" s="1"/>
      <c r="DA3658" s="1"/>
      <c r="DB3658" s="1"/>
      <c r="DC3658" s="1"/>
      <c r="DD3658" s="1"/>
      <c r="DE3658" s="1"/>
      <c r="DF3658" s="1"/>
      <c r="DG3658" s="1"/>
      <c r="DH3658" s="1"/>
      <c r="DI3658" s="1"/>
      <c r="DJ3658" s="1"/>
      <c r="DK3658" s="1"/>
      <c r="DL3658" s="1"/>
      <c r="DM3658" s="1"/>
      <c r="DN3658" s="1"/>
      <c r="DO3658" s="1"/>
      <c r="DP3658" s="1"/>
      <c r="DQ3658" s="1"/>
      <c r="DR3658" s="1"/>
      <c r="DS3658" s="1"/>
      <c r="DT3658" s="1"/>
      <c r="DU3658" s="1"/>
      <c r="DV3658" s="1"/>
      <c r="DW3658" s="1"/>
      <c r="DX3658" s="1"/>
      <c r="DY3658" s="1"/>
      <c r="DZ3658" s="1"/>
      <c r="EA3658" s="1"/>
      <c r="EB3658" s="1"/>
      <c r="EC3658" s="1"/>
      <c r="ED3658" s="1"/>
      <c r="EE3658" s="1"/>
      <c r="EF3658" s="1"/>
      <c r="EG3658" s="1"/>
      <c r="EH3658" s="1"/>
      <c r="EI3658" s="1"/>
      <c r="EJ3658" s="1"/>
      <c r="EK3658" s="1"/>
      <c r="EL3658" s="1"/>
      <c r="EM3658" s="1"/>
      <c r="EN3658" s="1"/>
      <c r="EO3658" s="1"/>
      <c r="EP3658" s="1"/>
      <c r="EQ3658" s="1"/>
      <c r="ER3658" s="1"/>
      <c r="ES3658" s="1"/>
      <c r="ET3658" s="1"/>
      <c r="EU3658" s="1"/>
      <c r="EV3658" s="1"/>
      <c r="EW3658" s="1"/>
      <c r="EX3658" s="1"/>
      <c r="EY3658" s="1"/>
      <c r="EZ3658" s="1"/>
      <c r="FA3658" s="1"/>
      <c r="FB3658" s="1"/>
      <c r="FC3658" s="1"/>
      <c r="FD3658" s="1"/>
      <c r="FE3658" s="1"/>
      <c r="FF3658" s="1"/>
      <c r="FG3658" s="1"/>
      <c r="FH3658" s="1"/>
      <c r="FI3658" s="1"/>
      <c r="FJ3658" s="1"/>
      <c r="FK3658" s="1"/>
      <c r="FL3658" s="1"/>
      <c r="FM3658" s="1"/>
      <c r="FN3658" s="1"/>
      <c r="FO3658" s="1"/>
      <c r="FP3658" s="1"/>
      <c r="FQ3658" s="1"/>
      <c r="FR3658" s="1"/>
      <c r="FS3658" s="1"/>
      <c r="FT3658" s="1"/>
      <c r="FU3658" s="1"/>
      <c r="FV3658" s="1"/>
      <c r="FW3658" s="1"/>
      <c r="FX3658" s="1"/>
      <c r="FY3658" s="1"/>
      <c r="FZ3658" s="1"/>
      <c r="GA3658" s="1"/>
      <c r="GB3658" s="1"/>
      <c r="GC3658" s="1"/>
      <c r="GD3658" s="1"/>
      <c r="GE3658" s="1"/>
      <c r="GF3658" s="1"/>
      <c r="GG3658" s="1"/>
      <c r="GH3658" s="1"/>
      <c r="GI3658" s="1"/>
      <c r="GJ3658" s="1"/>
      <c r="GK3658"/>
      <c r="GL3658"/>
      <c r="GM3658"/>
      <c r="GN3658"/>
      <c r="GO3658"/>
      <c r="GP3658"/>
      <c r="GQ3658"/>
      <c r="GR3658"/>
      <c r="GS3658"/>
      <c r="GT3658"/>
      <c r="GU3658"/>
      <c r="GV3658"/>
      <c r="GW3658"/>
      <c r="GX3658"/>
      <c r="GY3658"/>
      <c r="GZ3658"/>
      <c r="HA3658"/>
      <c r="HB3658"/>
      <c r="HC3658"/>
      <c r="HD3658"/>
      <c r="HE3658"/>
    </row>
    <row r="3659" spans="4:213" s="25" customFormat="1" x14ac:dyDescent="0.25">
      <c r="D3659" s="19"/>
      <c r="E3659" s="19"/>
      <c r="F3659" s="20"/>
      <c r="G3659" s="20"/>
      <c r="H3659" s="20"/>
      <c r="I3659" s="20"/>
      <c r="J3659" s="21"/>
      <c r="K3659" s="21"/>
      <c r="L3659" s="20"/>
      <c r="M3659" s="20"/>
      <c r="N3659" s="22"/>
      <c r="O3659" s="22"/>
      <c r="P3659" s="22"/>
      <c r="Q3659" s="22"/>
      <c r="R3659" s="19"/>
      <c r="S3659" s="19"/>
      <c r="T3659" s="19"/>
      <c r="U3659" s="20"/>
      <c r="V3659" s="20"/>
      <c r="W3659" s="20"/>
      <c r="X3659" s="27"/>
      <c r="Y3659" s="253"/>
      <c r="Z3659" s="30"/>
      <c r="AA3659" s="30"/>
      <c r="AB3659" s="31"/>
      <c r="AC3659" s="31"/>
      <c r="AD3659" s="31"/>
      <c r="AE3659" s="31"/>
      <c r="AF3659" s="31"/>
      <c r="AG3659" s="241"/>
      <c r="AH3659" s="31"/>
      <c r="AI3659" s="31"/>
      <c r="AJ3659" s="31"/>
      <c r="AK3659" s="31"/>
      <c r="AL3659" s="120"/>
      <c r="AQ3659" s="26"/>
      <c r="AW3659" s="19"/>
      <c r="AX3659" s="19"/>
      <c r="AY3659" s="19"/>
      <c r="AZ3659" s="19"/>
      <c r="BA3659" s="19"/>
      <c r="BB3659" s="19"/>
      <c r="BC3659" s="1"/>
      <c r="BD3659"/>
      <c r="BE3659"/>
      <c r="BF3659" s="1"/>
      <c r="BG3659"/>
      <c r="BH3659"/>
      <c r="BI3659"/>
      <c r="BJ3659" s="1"/>
      <c r="BK3659" s="1"/>
      <c r="BL3659"/>
      <c r="BM3659" s="1"/>
      <c r="BN3659" s="1"/>
      <c r="BO3659" s="1"/>
      <c r="BP3659" s="1"/>
      <c r="BQ3659" s="1"/>
      <c r="BR3659" s="1"/>
      <c r="BS3659" s="1"/>
      <c r="BT3659" s="22"/>
      <c r="BU3659" s="1"/>
      <c r="BV3659" s="1"/>
      <c r="BW3659" s="1"/>
      <c r="BX3659" s="1"/>
      <c r="BY3659" s="1"/>
      <c r="BZ3659" s="1"/>
      <c r="CA3659" s="1"/>
      <c r="CB3659" s="1"/>
      <c r="CC3659" s="1"/>
      <c r="CD3659" s="1"/>
      <c r="CE3659" s="1"/>
      <c r="CF3659" s="1"/>
      <c r="CG3659" s="1"/>
      <c r="CH3659" s="1"/>
      <c r="CI3659" s="1"/>
      <c r="CJ3659" s="1"/>
      <c r="CK3659" s="1"/>
      <c r="CL3659" s="1"/>
      <c r="CM3659" s="1"/>
      <c r="CN3659" s="1"/>
      <c r="CO3659" s="1"/>
      <c r="CP3659" s="1"/>
      <c r="CQ3659" s="1"/>
      <c r="CR3659" s="1"/>
      <c r="CS3659" s="1"/>
      <c r="CT3659" s="1"/>
      <c r="CU3659" s="1"/>
      <c r="CV3659" s="1"/>
      <c r="CW3659" s="1"/>
      <c r="CX3659" s="1"/>
      <c r="CY3659" s="1"/>
      <c r="CZ3659" s="1"/>
      <c r="DA3659" s="1"/>
      <c r="DB3659" s="1"/>
      <c r="DC3659" s="1"/>
      <c r="DD3659" s="1"/>
      <c r="DE3659" s="1"/>
      <c r="DF3659" s="1"/>
      <c r="DG3659" s="1"/>
      <c r="DH3659" s="1"/>
      <c r="DI3659" s="1"/>
      <c r="DJ3659" s="1"/>
      <c r="DK3659" s="1"/>
      <c r="DL3659" s="1"/>
      <c r="DM3659" s="1"/>
      <c r="DN3659" s="1"/>
      <c r="DO3659" s="1"/>
      <c r="DP3659" s="1"/>
      <c r="DQ3659" s="1"/>
      <c r="DR3659" s="1"/>
      <c r="DS3659" s="1"/>
      <c r="DT3659" s="1"/>
      <c r="DU3659" s="1"/>
      <c r="DV3659" s="1"/>
      <c r="DW3659" s="1"/>
      <c r="DX3659" s="1"/>
      <c r="DY3659" s="1"/>
      <c r="DZ3659" s="1"/>
      <c r="EA3659" s="1"/>
      <c r="EB3659" s="1"/>
      <c r="EC3659" s="1"/>
      <c r="ED3659" s="1"/>
      <c r="EE3659" s="1"/>
      <c r="EF3659" s="1"/>
      <c r="EG3659" s="1"/>
      <c r="EH3659" s="1"/>
      <c r="EI3659" s="1"/>
      <c r="EJ3659" s="1"/>
      <c r="EK3659" s="1"/>
      <c r="EL3659" s="1"/>
      <c r="EM3659" s="1"/>
      <c r="EN3659" s="1"/>
      <c r="EO3659" s="1"/>
      <c r="EP3659" s="1"/>
      <c r="EQ3659" s="1"/>
      <c r="ER3659" s="1"/>
      <c r="ES3659" s="1"/>
      <c r="ET3659" s="1"/>
      <c r="EU3659" s="1"/>
      <c r="EV3659" s="1"/>
      <c r="EW3659" s="1"/>
      <c r="EX3659" s="1"/>
      <c r="EY3659" s="1"/>
      <c r="EZ3659" s="1"/>
      <c r="FA3659" s="1"/>
      <c r="FB3659" s="1"/>
      <c r="FC3659" s="1"/>
      <c r="FD3659" s="1"/>
      <c r="FE3659" s="1"/>
      <c r="FF3659" s="1"/>
      <c r="FG3659" s="1"/>
      <c r="FH3659" s="1"/>
      <c r="FI3659" s="1"/>
      <c r="FJ3659" s="1"/>
      <c r="FK3659" s="1"/>
      <c r="FL3659" s="1"/>
      <c r="FM3659" s="1"/>
      <c r="FN3659" s="1"/>
      <c r="FO3659" s="1"/>
      <c r="FP3659" s="1"/>
      <c r="FQ3659" s="1"/>
      <c r="FR3659" s="1"/>
      <c r="FS3659" s="1"/>
      <c r="FT3659" s="1"/>
      <c r="FU3659" s="1"/>
      <c r="FV3659" s="1"/>
      <c r="FW3659" s="1"/>
      <c r="FX3659" s="1"/>
      <c r="FY3659" s="1"/>
      <c r="FZ3659" s="1"/>
      <c r="GA3659" s="1"/>
      <c r="GB3659" s="1"/>
      <c r="GC3659" s="1"/>
      <c r="GD3659" s="1"/>
      <c r="GE3659" s="1"/>
      <c r="GF3659" s="1"/>
      <c r="GG3659" s="1"/>
      <c r="GH3659" s="1"/>
      <c r="GI3659" s="1"/>
      <c r="GJ3659" s="1"/>
      <c r="GK3659"/>
      <c r="GL3659"/>
      <c r="GM3659"/>
      <c r="GN3659"/>
      <c r="GO3659"/>
      <c r="GP3659"/>
      <c r="GQ3659"/>
      <c r="GR3659"/>
      <c r="GS3659"/>
      <c r="GT3659"/>
      <c r="GU3659"/>
      <c r="GV3659"/>
      <c r="GW3659"/>
      <c r="GX3659"/>
      <c r="GY3659"/>
      <c r="GZ3659"/>
      <c r="HA3659"/>
      <c r="HB3659"/>
      <c r="HC3659"/>
      <c r="HD3659"/>
      <c r="HE3659"/>
    </row>
    <row r="3660" spans="4:213" s="25" customFormat="1" x14ac:dyDescent="0.25">
      <c r="D3660" s="19"/>
      <c r="E3660" s="19"/>
      <c r="F3660" s="20"/>
      <c r="G3660" s="20"/>
      <c r="H3660" s="20"/>
      <c r="I3660" s="20"/>
      <c r="J3660" s="21"/>
      <c r="K3660" s="21"/>
      <c r="L3660" s="20"/>
      <c r="M3660" s="20"/>
      <c r="N3660" s="22"/>
      <c r="O3660" s="22"/>
      <c r="P3660" s="22"/>
      <c r="Q3660" s="22"/>
      <c r="R3660" s="19"/>
      <c r="S3660" s="19"/>
      <c r="T3660" s="19"/>
      <c r="U3660" s="20"/>
      <c r="V3660" s="20"/>
      <c r="W3660" s="20"/>
      <c r="X3660" s="27"/>
      <c r="Y3660" s="253"/>
      <c r="Z3660" s="30"/>
      <c r="AA3660" s="30"/>
      <c r="AB3660" s="31"/>
      <c r="AC3660" s="31"/>
      <c r="AD3660" s="31"/>
      <c r="AE3660" s="31"/>
      <c r="AF3660" s="31"/>
      <c r="AG3660" s="241"/>
      <c r="AH3660" s="31"/>
      <c r="AI3660" s="31"/>
      <c r="AJ3660" s="31"/>
      <c r="AK3660" s="31"/>
      <c r="AL3660" s="120"/>
      <c r="AQ3660" s="26"/>
      <c r="AW3660" s="19"/>
      <c r="AX3660" s="19"/>
      <c r="AY3660" s="19"/>
      <c r="AZ3660" s="19"/>
      <c r="BA3660" s="19"/>
      <c r="BB3660" s="19"/>
      <c r="BC3660" s="1"/>
      <c r="BD3660"/>
      <c r="BE3660"/>
      <c r="BF3660" s="1"/>
      <c r="BG3660"/>
      <c r="BH3660"/>
      <c r="BI3660"/>
      <c r="BJ3660" s="1"/>
      <c r="BK3660" s="1"/>
      <c r="BL3660"/>
      <c r="BM3660" s="1"/>
      <c r="BN3660" s="1"/>
      <c r="BO3660" s="1"/>
      <c r="BP3660" s="1"/>
      <c r="BQ3660" s="1"/>
      <c r="BR3660" s="1"/>
      <c r="BS3660" s="1"/>
      <c r="BT3660" s="22"/>
      <c r="BU3660" s="1"/>
      <c r="BV3660" s="1"/>
      <c r="BW3660" s="1"/>
      <c r="BX3660" s="1"/>
      <c r="BY3660" s="1"/>
      <c r="BZ3660" s="1"/>
      <c r="CA3660" s="1"/>
      <c r="CB3660" s="1"/>
      <c r="CC3660" s="1"/>
      <c r="CD3660" s="1"/>
      <c r="CE3660" s="1"/>
      <c r="CF3660" s="1"/>
      <c r="CG3660" s="1"/>
      <c r="CH3660" s="1"/>
      <c r="CI3660" s="1"/>
      <c r="CJ3660" s="1"/>
      <c r="CK3660" s="1"/>
      <c r="CL3660" s="1"/>
      <c r="CM3660" s="1"/>
      <c r="CN3660" s="1"/>
      <c r="CO3660" s="1"/>
      <c r="CP3660" s="1"/>
      <c r="CQ3660" s="1"/>
      <c r="CR3660" s="1"/>
      <c r="CS3660" s="1"/>
      <c r="CT3660" s="1"/>
      <c r="CU3660" s="1"/>
      <c r="CV3660" s="1"/>
      <c r="CW3660" s="1"/>
      <c r="CX3660" s="1"/>
      <c r="CY3660" s="1"/>
      <c r="CZ3660" s="1"/>
      <c r="DA3660" s="1"/>
      <c r="DB3660" s="1"/>
      <c r="DC3660" s="1"/>
      <c r="DD3660" s="1"/>
      <c r="DE3660" s="1"/>
      <c r="DF3660" s="1"/>
      <c r="DG3660" s="1"/>
      <c r="DH3660" s="1"/>
      <c r="DI3660" s="1"/>
      <c r="DJ3660" s="1"/>
      <c r="DK3660" s="1"/>
      <c r="DL3660" s="1"/>
      <c r="DM3660" s="1"/>
      <c r="DN3660" s="1"/>
      <c r="DO3660" s="1"/>
      <c r="DP3660" s="1"/>
      <c r="DQ3660" s="1"/>
      <c r="DR3660" s="1"/>
      <c r="DS3660" s="1"/>
      <c r="DT3660" s="1"/>
      <c r="DU3660" s="1"/>
      <c r="DV3660" s="1"/>
      <c r="DW3660" s="1"/>
      <c r="DX3660" s="1"/>
      <c r="DY3660" s="1"/>
      <c r="DZ3660" s="1"/>
      <c r="EA3660" s="1"/>
      <c r="EB3660" s="1"/>
      <c r="EC3660" s="1"/>
      <c r="ED3660" s="1"/>
      <c r="EE3660" s="1"/>
      <c r="EF3660" s="1"/>
      <c r="EG3660" s="1"/>
      <c r="EH3660" s="1"/>
      <c r="EI3660" s="1"/>
      <c r="EJ3660" s="1"/>
      <c r="EK3660" s="1"/>
      <c r="EL3660" s="1"/>
      <c r="EM3660" s="1"/>
      <c r="EN3660" s="1"/>
      <c r="EO3660" s="1"/>
      <c r="EP3660" s="1"/>
      <c r="EQ3660" s="1"/>
      <c r="ER3660" s="1"/>
      <c r="ES3660" s="1"/>
      <c r="ET3660" s="1"/>
      <c r="EU3660" s="1"/>
      <c r="EV3660" s="1"/>
      <c r="EW3660" s="1"/>
      <c r="EX3660" s="1"/>
      <c r="EY3660" s="1"/>
      <c r="EZ3660" s="1"/>
      <c r="FA3660" s="1"/>
      <c r="FB3660" s="1"/>
      <c r="FC3660" s="1"/>
      <c r="FD3660" s="1"/>
      <c r="FE3660" s="1"/>
      <c r="FF3660" s="1"/>
      <c r="FG3660" s="1"/>
      <c r="FH3660" s="1"/>
      <c r="FI3660" s="1"/>
      <c r="FJ3660" s="1"/>
      <c r="FK3660" s="1"/>
      <c r="FL3660" s="1"/>
      <c r="FM3660" s="1"/>
      <c r="FN3660" s="1"/>
      <c r="FO3660" s="1"/>
      <c r="FP3660" s="1"/>
      <c r="FQ3660" s="1"/>
      <c r="FR3660" s="1"/>
      <c r="FS3660" s="1"/>
      <c r="FT3660" s="1"/>
      <c r="FU3660" s="1"/>
      <c r="FV3660" s="1"/>
      <c r="FW3660" s="1"/>
      <c r="FX3660" s="1"/>
      <c r="FY3660" s="1"/>
      <c r="FZ3660" s="1"/>
      <c r="GA3660" s="1"/>
      <c r="GB3660" s="1"/>
      <c r="GC3660" s="1"/>
      <c r="GD3660" s="1"/>
      <c r="GE3660" s="1"/>
      <c r="GF3660" s="1"/>
      <c r="GG3660" s="1"/>
      <c r="GH3660" s="1"/>
      <c r="GI3660" s="1"/>
      <c r="GJ3660" s="1"/>
      <c r="GK3660"/>
      <c r="GL3660"/>
      <c r="GM3660"/>
      <c r="GN3660"/>
      <c r="GO3660"/>
      <c r="GP3660"/>
      <c r="GQ3660"/>
      <c r="GR3660"/>
      <c r="GS3660"/>
      <c r="GT3660"/>
      <c r="GU3660"/>
      <c r="GV3660"/>
      <c r="GW3660"/>
      <c r="GX3660"/>
      <c r="GY3660"/>
      <c r="GZ3660"/>
      <c r="HA3660"/>
      <c r="HB3660"/>
      <c r="HC3660"/>
      <c r="HD3660"/>
      <c r="HE3660"/>
    </row>
    <row r="3661" spans="4:213" s="25" customFormat="1" x14ac:dyDescent="0.25">
      <c r="D3661" s="19"/>
      <c r="E3661" s="19"/>
      <c r="F3661" s="20"/>
      <c r="G3661" s="20"/>
      <c r="H3661" s="20"/>
      <c r="I3661" s="20"/>
      <c r="J3661" s="21"/>
      <c r="K3661" s="21"/>
      <c r="L3661" s="20"/>
      <c r="M3661" s="20"/>
      <c r="N3661" s="22"/>
      <c r="O3661" s="22"/>
      <c r="P3661" s="22"/>
      <c r="Q3661" s="22"/>
      <c r="R3661" s="19"/>
      <c r="S3661" s="19"/>
      <c r="T3661" s="19"/>
      <c r="U3661" s="20"/>
      <c r="V3661" s="20"/>
      <c r="W3661" s="20"/>
      <c r="X3661" s="27"/>
      <c r="Y3661" s="253"/>
      <c r="Z3661" s="30"/>
      <c r="AA3661" s="30"/>
      <c r="AB3661" s="31"/>
      <c r="AC3661" s="31"/>
      <c r="AD3661" s="31"/>
      <c r="AE3661" s="31"/>
      <c r="AF3661" s="31"/>
      <c r="AG3661" s="241"/>
      <c r="AH3661" s="31"/>
      <c r="AI3661" s="31"/>
      <c r="AJ3661" s="31"/>
      <c r="AK3661" s="31"/>
      <c r="AL3661" s="120"/>
      <c r="AQ3661" s="26"/>
      <c r="AW3661" s="19"/>
      <c r="AX3661" s="19"/>
      <c r="AY3661" s="19"/>
      <c r="AZ3661" s="19"/>
      <c r="BA3661" s="19"/>
      <c r="BB3661" s="19"/>
      <c r="BC3661" s="1"/>
      <c r="BD3661"/>
      <c r="BE3661"/>
      <c r="BF3661" s="1"/>
      <c r="BG3661"/>
      <c r="BH3661"/>
      <c r="BI3661"/>
      <c r="BJ3661" s="1"/>
      <c r="BK3661" s="1"/>
      <c r="BL3661"/>
      <c r="BM3661" s="1"/>
      <c r="BN3661" s="1"/>
      <c r="BO3661" s="1"/>
      <c r="BP3661" s="1"/>
      <c r="BQ3661" s="1"/>
      <c r="BR3661" s="1"/>
      <c r="BS3661" s="1"/>
      <c r="BT3661" s="22"/>
      <c r="BU3661" s="1"/>
      <c r="BV3661" s="1"/>
      <c r="BW3661" s="1"/>
      <c r="BX3661" s="1"/>
      <c r="BY3661" s="1"/>
      <c r="BZ3661" s="1"/>
      <c r="CA3661" s="1"/>
      <c r="CB3661" s="1"/>
      <c r="CC3661" s="1"/>
      <c r="CD3661" s="1"/>
      <c r="CE3661" s="1"/>
      <c r="CF3661" s="1"/>
      <c r="CG3661" s="1"/>
      <c r="CH3661" s="1"/>
      <c r="CI3661" s="1"/>
      <c r="CJ3661" s="1"/>
      <c r="CK3661" s="1"/>
      <c r="CL3661" s="1"/>
      <c r="CM3661" s="1"/>
      <c r="CN3661" s="1"/>
      <c r="CO3661" s="1"/>
      <c r="CP3661" s="1"/>
      <c r="CQ3661" s="1"/>
      <c r="CR3661" s="1"/>
      <c r="CS3661" s="1"/>
      <c r="CT3661" s="1"/>
      <c r="CU3661" s="1"/>
      <c r="CV3661" s="1"/>
      <c r="CW3661" s="1"/>
      <c r="CX3661" s="1"/>
      <c r="CY3661" s="1"/>
      <c r="CZ3661" s="1"/>
      <c r="DA3661" s="1"/>
      <c r="DB3661" s="1"/>
      <c r="DC3661" s="1"/>
      <c r="DD3661" s="1"/>
      <c r="DE3661" s="1"/>
      <c r="DF3661" s="1"/>
      <c r="DG3661" s="1"/>
      <c r="DH3661" s="1"/>
      <c r="DI3661" s="1"/>
      <c r="DJ3661" s="1"/>
      <c r="DK3661" s="1"/>
      <c r="DL3661" s="1"/>
      <c r="DM3661" s="1"/>
      <c r="DN3661" s="1"/>
      <c r="DO3661" s="1"/>
      <c r="DP3661" s="1"/>
      <c r="DQ3661" s="1"/>
      <c r="DR3661" s="1"/>
      <c r="DS3661" s="1"/>
      <c r="DT3661" s="1"/>
      <c r="DU3661" s="1"/>
      <c r="DV3661" s="1"/>
      <c r="DW3661" s="1"/>
      <c r="DX3661" s="1"/>
      <c r="DY3661" s="1"/>
      <c r="DZ3661" s="1"/>
      <c r="EA3661" s="1"/>
      <c r="EB3661" s="1"/>
      <c r="EC3661" s="1"/>
      <c r="ED3661" s="1"/>
      <c r="EE3661" s="1"/>
      <c r="EF3661" s="1"/>
      <c r="EG3661" s="1"/>
      <c r="EH3661" s="1"/>
      <c r="EI3661" s="1"/>
      <c r="EJ3661" s="1"/>
      <c r="EK3661" s="1"/>
      <c r="EL3661" s="1"/>
      <c r="EM3661" s="1"/>
      <c r="EN3661" s="1"/>
      <c r="EO3661" s="1"/>
      <c r="EP3661" s="1"/>
      <c r="EQ3661" s="1"/>
      <c r="ER3661" s="1"/>
      <c r="ES3661" s="1"/>
      <c r="ET3661" s="1"/>
      <c r="EU3661" s="1"/>
      <c r="EV3661" s="1"/>
      <c r="EW3661" s="1"/>
      <c r="EX3661" s="1"/>
      <c r="EY3661" s="1"/>
      <c r="EZ3661" s="1"/>
      <c r="FA3661" s="1"/>
      <c r="FB3661" s="1"/>
      <c r="FC3661" s="1"/>
      <c r="FD3661" s="1"/>
      <c r="FE3661" s="1"/>
      <c r="FF3661" s="1"/>
      <c r="FG3661" s="1"/>
      <c r="FH3661" s="1"/>
      <c r="FI3661" s="1"/>
      <c r="FJ3661" s="1"/>
      <c r="FK3661" s="1"/>
      <c r="FL3661" s="1"/>
      <c r="FM3661" s="1"/>
      <c r="FN3661" s="1"/>
      <c r="FO3661" s="1"/>
      <c r="FP3661" s="1"/>
      <c r="FQ3661" s="1"/>
      <c r="FR3661" s="1"/>
      <c r="FS3661" s="1"/>
      <c r="FT3661" s="1"/>
      <c r="FU3661" s="1"/>
      <c r="FV3661" s="1"/>
      <c r="FW3661" s="1"/>
      <c r="FX3661" s="1"/>
      <c r="FY3661" s="1"/>
      <c r="FZ3661" s="1"/>
      <c r="GA3661" s="1"/>
      <c r="GB3661" s="1"/>
      <c r="GC3661" s="1"/>
      <c r="GD3661" s="1"/>
      <c r="GE3661" s="1"/>
      <c r="GF3661" s="1"/>
      <c r="GG3661" s="1"/>
      <c r="GH3661" s="1"/>
      <c r="GI3661" s="1"/>
      <c r="GJ3661" s="1"/>
      <c r="GK3661"/>
      <c r="GL3661"/>
      <c r="GM3661"/>
      <c r="GN3661"/>
      <c r="GO3661"/>
      <c r="GP3661"/>
      <c r="GQ3661"/>
      <c r="GR3661"/>
      <c r="GS3661"/>
      <c r="GT3661"/>
      <c r="GU3661"/>
      <c r="GV3661"/>
      <c r="GW3661"/>
      <c r="GX3661"/>
      <c r="GY3661"/>
      <c r="GZ3661"/>
      <c r="HA3661"/>
      <c r="HB3661"/>
      <c r="HC3661"/>
      <c r="HD3661"/>
      <c r="HE3661"/>
    </row>
    <row r="3662" spans="4:213" s="25" customFormat="1" x14ac:dyDescent="0.25">
      <c r="D3662" s="19"/>
      <c r="E3662" s="19"/>
      <c r="F3662" s="20"/>
      <c r="G3662" s="20"/>
      <c r="H3662" s="20"/>
      <c r="I3662" s="20"/>
      <c r="J3662" s="21"/>
      <c r="K3662" s="21"/>
      <c r="L3662" s="20"/>
      <c r="M3662" s="20"/>
      <c r="N3662" s="22"/>
      <c r="O3662" s="22"/>
      <c r="P3662" s="22"/>
      <c r="Q3662" s="22"/>
      <c r="R3662" s="19"/>
      <c r="S3662" s="19"/>
      <c r="T3662" s="19"/>
      <c r="U3662" s="20"/>
      <c r="V3662" s="20"/>
      <c r="W3662" s="20"/>
      <c r="X3662" s="27"/>
      <c r="Y3662" s="253"/>
      <c r="Z3662" s="30"/>
      <c r="AA3662" s="30"/>
      <c r="AB3662" s="31"/>
      <c r="AC3662" s="31"/>
      <c r="AD3662" s="31"/>
      <c r="AE3662" s="31"/>
      <c r="AF3662" s="31"/>
      <c r="AG3662" s="241"/>
      <c r="AH3662" s="31"/>
      <c r="AI3662" s="31"/>
      <c r="AJ3662" s="31"/>
      <c r="AK3662" s="31"/>
      <c r="AL3662" s="120"/>
      <c r="AQ3662" s="26"/>
      <c r="AW3662" s="19"/>
      <c r="AX3662" s="19"/>
      <c r="AY3662" s="19"/>
      <c r="AZ3662" s="19"/>
      <c r="BA3662" s="19"/>
      <c r="BB3662" s="19"/>
      <c r="BC3662" s="1"/>
      <c r="BD3662"/>
      <c r="BE3662"/>
      <c r="BF3662" s="1"/>
      <c r="BG3662"/>
      <c r="BH3662"/>
      <c r="BI3662"/>
      <c r="BJ3662" s="1"/>
      <c r="BK3662" s="1"/>
      <c r="BL3662"/>
      <c r="BM3662" s="1"/>
      <c r="BN3662" s="1"/>
      <c r="BO3662" s="1"/>
      <c r="BP3662" s="1"/>
      <c r="BQ3662" s="1"/>
      <c r="BR3662" s="1"/>
      <c r="BS3662" s="1"/>
      <c r="BT3662" s="22"/>
      <c r="BU3662" s="1"/>
      <c r="BV3662" s="1"/>
      <c r="BW3662" s="1"/>
      <c r="BX3662" s="1"/>
      <c r="BY3662" s="1"/>
      <c r="BZ3662" s="1"/>
      <c r="CA3662" s="1"/>
      <c r="CB3662" s="1"/>
      <c r="CC3662" s="1"/>
      <c r="CD3662" s="1"/>
      <c r="CE3662" s="1"/>
      <c r="CF3662" s="1"/>
      <c r="CG3662" s="1"/>
      <c r="CH3662" s="1"/>
      <c r="CI3662" s="1"/>
      <c r="CJ3662" s="1"/>
      <c r="CK3662" s="1"/>
      <c r="CL3662" s="1"/>
      <c r="CM3662" s="1"/>
      <c r="CN3662" s="1"/>
      <c r="CO3662" s="1"/>
      <c r="CP3662" s="1"/>
      <c r="CQ3662" s="1"/>
      <c r="CR3662" s="1"/>
      <c r="CS3662" s="1"/>
      <c r="CT3662" s="1"/>
      <c r="CU3662" s="1"/>
      <c r="CV3662" s="1"/>
      <c r="CW3662" s="1"/>
      <c r="CX3662" s="1"/>
      <c r="CY3662" s="1"/>
      <c r="CZ3662" s="1"/>
      <c r="DA3662" s="1"/>
      <c r="DB3662" s="1"/>
      <c r="DC3662" s="1"/>
      <c r="DD3662" s="1"/>
      <c r="DE3662" s="1"/>
      <c r="DF3662" s="1"/>
      <c r="DG3662" s="1"/>
      <c r="DH3662" s="1"/>
      <c r="DI3662" s="1"/>
      <c r="DJ3662" s="1"/>
      <c r="DK3662" s="1"/>
      <c r="DL3662" s="1"/>
      <c r="DM3662" s="1"/>
      <c r="DN3662" s="1"/>
      <c r="DO3662" s="1"/>
      <c r="DP3662" s="1"/>
      <c r="DQ3662" s="1"/>
      <c r="DR3662" s="1"/>
      <c r="DS3662" s="1"/>
      <c r="DT3662" s="1"/>
      <c r="DU3662" s="1"/>
      <c r="DV3662" s="1"/>
      <c r="DW3662" s="1"/>
      <c r="DX3662" s="1"/>
      <c r="DY3662" s="1"/>
      <c r="DZ3662" s="1"/>
      <c r="EA3662" s="1"/>
      <c r="EB3662" s="1"/>
      <c r="EC3662" s="1"/>
      <c r="ED3662" s="1"/>
      <c r="EE3662" s="1"/>
      <c r="EF3662" s="1"/>
      <c r="EG3662" s="1"/>
      <c r="EH3662" s="1"/>
      <c r="EI3662" s="1"/>
      <c r="EJ3662" s="1"/>
      <c r="EK3662" s="1"/>
      <c r="EL3662" s="1"/>
      <c r="EM3662" s="1"/>
      <c r="EN3662" s="1"/>
      <c r="EO3662" s="1"/>
      <c r="EP3662" s="1"/>
      <c r="EQ3662" s="1"/>
      <c r="ER3662" s="1"/>
      <c r="ES3662" s="1"/>
      <c r="ET3662" s="1"/>
      <c r="EU3662" s="1"/>
      <c r="EV3662" s="1"/>
      <c r="EW3662" s="1"/>
      <c r="EX3662" s="1"/>
      <c r="EY3662" s="1"/>
      <c r="EZ3662" s="1"/>
      <c r="FA3662" s="1"/>
      <c r="FB3662" s="1"/>
      <c r="FC3662" s="1"/>
      <c r="FD3662" s="1"/>
      <c r="FE3662" s="1"/>
      <c r="FF3662" s="1"/>
      <c r="FG3662" s="1"/>
      <c r="FH3662" s="1"/>
      <c r="FI3662" s="1"/>
      <c r="FJ3662" s="1"/>
      <c r="FK3662" s="1"/>
      <c r="FL3662" s="1"/>
      <c r="FM3662" s="1"/>
      <c r="FN3662" s="1"/>
      <c r="FO3662" s="1"/>
      <c r="FP3662" s="1"/>
      <c r="FQ3662" s="1"/>
      <c r="FR3662" s="1"/>
      <c r="FS3662" s="1"/>
      <c r="FT3662" s="1"/>
      <c r="FU3662" s="1"/>
      <c r="FV3662" s="1"/>
      <c r="FW3662" s="1"/>
      <c r="FX3662" s="1"/>
      <c r="FY3662" s="1"/>
      <c r="FZ3662" s="1"/>
      <c r="GA3662" s="1"/>
      <c r="GB3662" s="1"/>
      <c r="GC3662" s="1"/>
      <c r="GD3662" s="1"/>
      <c r="GE3662" s="1"/>
      <c r="GF3662" s="1"/>
      <c r="GG3662" s="1"/>
      <c r="GH3662" s="1"/>
      <c r="GI3662" s="1"/>
      <c r="GJ3662" s="1"/>
      <c r="GK3662"/>
      <c r="GL3662"/>
      <c r="GM3662"/>
      <c r="GN3662"/>
      <c r="GO3662"/>
      <c r="GP3662"/>
      <c r="GQ3662"/>
      <c r="GR3662"/>
      <c r="GS3662"/>
      <c r="GT3662"/>
      <c r="GU3662"/>
      <c r="GV3662"/>
      <c r="GW3662"/>
      <c r="GX3662"/>
      <c r="GY3662"/>
      <c r="GZ3662"/>
      <c r="HA3662"/>
      <c r="HB3662"/>
      <c r="HC3662"/>
      <c r="HD3662"/>
      <c r="HE3662"/>
    </row>
    <row r="3663" spans="4:213" s="25" customFormat="1" x14ac:dyDescent="0.25">
      <c r="D3663" s="19"/>
      <c r="E3663" s="19"/>
      <c r="F3663" s="20"/>
      <c r="G3663" s="20"/>
      <c r="H3663" s="20"/>
      <c r="I3663" s="20"/>
      <c r="J3663" s="21"/>
      <c r="K3663" s="21"/>
      <c r="L3663" s="20"/>
      <c r="M3663" s="20"/>
      <c r="N3663" s="22"/>
      <c r="O3663" s="22"/>
      <c r="P3663" s="22"/>
      <c r="Q3663" s="22"/>
      <c r="R3663" s="19"/>
      <c r="S3663" s="19"/>
      <c r="T3663" s="19"/>
      <c r="U3663" s="20"/>
      <c r="V3663" s="20"/>
      <c r="W3663" s="20"/>
      <c r="X3663" s="27"/>
      <c r="Y3663" s="253"/>
      <c r="Z3663" s="30"/>
      <c r="AA3663" s="30"/>
      <c r="AB3663" s="31"/>
      <c r="AC3663" s="31"/>
      <c r="AD3663" s="31"/>
      <c r="AE3663" s="31"/>
      <c r="AF3663" s="31"/>
      <c r="AG3663" s="241"/>
      <c r="AH3663" s="31"/>
      <c r="AI3663" s="31"/>
      <c r="AJ3663" s="31"/>
      <c r="AK3663" s="31"/>
      <c r="AL3663" s="120"/>
      <c r="AQ3663" s="26"/>
      <c r="AW3663" s="19"/>
      <c r="AX3663" s="19"/>
      <c r="AY3663" s="19"/>
      <c r="AZ3663" s="19"/>
      <c r="BA3663" s="19"/>
      <c r="BB3663" s="19"/>
      <c r="BC3663" s="1"/>
      <c r="BD3663"/>
      <c r="BE3663"/>
      <c r="BF3663" s="1"/>
      <c r="BG3663"/>
      <c r="BH3663"/>
      <c r="BI3663"/>
      <c r="BJ3663" s="1"/>
      <c r="BK3663" s="1"/>
      <c r="BL3663"/>
      <c r="BM3663" s="1"/>
      <c r="BN3663" s="1"/>
      <c r="BO3663" s="1"/>
      <c r="BP3663" s="1"/>
      <c r="BQ3663" s="1"/>
      <c r="BR3663" s="1"/>
      <c r="BS3663" s="1"/>
      <c r="BT3663" s="22"/>
      <c r="BU3663" s="1"/>
      <c r="BV3663" s="1"/>
      <c r="BW3663" s="1"/>
      <c r="BX3663" s="1"/>
      <c r="BY3663" s="1"/>
      <c r="BZ3663" s="1"/>
      <c r="CA3663" s="1"/>
      <c r="CB3663" s="1"/>
      <c r="CC3663" s="1"/>
      <c r="CD3663" s="1"/>
      <c r="CE3663" s="1"/>
      <c r="CF3663" s="1"/>
      <c r="CG3663" s="1"/>
      <c r="CH3663" s="1"/>
      <c r="CI3663" s="1"/>
      <c r="CJ3663" s="1"/>
      <c r="CK3663" s="1"/>
      <c r="CL3663" s="1"/>
      <c r="CM3663" s="1"/>
      <c r="CN3663" s="1"/>
      <c r="CO3663" s="1"/>
      <c r="CP3663" s="1"/>
      <c r="CQ3663" s="1"/>
      <c r="CR3663" s="1"/>
      <c r="CS3663" s="1"/>
      <c r="CT3663" s="1"/>
      <c r="CU3663" s="1"/>
      <c r="CV3663" s="1"/>
      <c r="CW3663" s="1"/>
      <c r="CX3663" s="1"/>
      <c r="CY3663" s="1"/>
      <c r="CZ3663" s="1"/>
      <c r="DA3663" s="1"/>
      <c r="DB3663" s="1"/>
      <c r="DC3663" s="1"/>
      <c r="DD3663" s="1"/>
      <c r="DE3663" s="1"/>
      <c r="DF3663" s="1"/>
      <c r="DG3663" s="1"/>
      <c r="DH3663" s="1"/>
      <c r="DI3663" s="1"/>
      <c r="DJ3663" s="1"/>
      <c r="DK3663" s="1"/>
      <c r="DL3663" s="1"/>
      <c r="DM3663" s="1"/>
      <c r="DN3663" s="1"/>
      <c r="DO3663" s="1"/>
      <c r="DP3663" s="1"/>
      <c r="DQ3663" s="1"/>
      <c r="DR3663" s="1"/>
      <c r="DS3663" s="1"/>
      <c r="DT3663" s="1"/>
      <c r="DU3663" s="1"/>
      <c r="DV3663" s="1"/>
      <c r="DW3663" s="1"/>
      <c r="DX3663" s="1"/>
      <c r="DY3663" s="1"/>
      <c r="DZ3663" s="1"/>
      <c r="EA3663" s="1"/>
      <c r="EB3663" s="1"/>
      <c r="EC3663" s="1"/>
      <c r="ED3663" s="1"/>
      <c r="EE3663" s="1"/>
      <c r="EF3663" s="1"/>
      <c r="EG3663" s="1"/>
      <c r="EH3663" s="1"/>
      <c r="EI3663" s="1"/>
      <c r="EJ3663" s="1"/>
      <c r="EK3663" s="1"/>
      <c r="EL3663" s="1"/>
      <c r="EM3663" s="1"/>
      <c r="EN3663" s="1"/>
      <c r="EO3663" s="1"/>
      <c r="EP3663" s="1"/>
      <c r="EQ3663" s="1"/>
      <c r="ER3663" s="1"/>
      <c r="ES3663" s="1"/>
      <c r="ET3663" s="1"/>
      <c r="EU3663" s="1"/>
      <c r="EV3663" s="1"/>
      <c r="EW3663" s="1"/>
      <c r="EX3663" s="1"/>
      <c r="EY3663" s="1"/>
      <c r="EZ3663" s="1"/>
      <c r="FA3663" s="1"/>
      <c r="FB3663" s="1"/>
      <c r="FC3663" s="1"/>
      <c r="FD3663" s="1"/>
      <c r="FE3663" s="1"/>
      <c r="FF3663" s="1"/>
      <c r="FG3663" s="1"/>
      <c r="FH3663" s="1"/>
      <c r="FI3663" s="1"/>
      <c r="FJ3663" s="1"/>
      <c r="FK3663" s="1"/>
      <c r="FL3663" s="1"/>
      <c r="FM3663" s="1"/>
      <c r="FN3663" s="1"/>
      <c r="FO3663" s="1"/>
      <c r="FP3663" s="1"/>
      <c r="FQ3663" s="1"/>
      <c r="FR3663" s="1"/>
      <c r="FS3663" s="1"/>
      <c r="FT3663" s="1"/>
      <c r="FU3663" s="1"/>
      <c r="FV3663" s="1"/>
      <c r="FW3663" s="1"/>
      <c r="FX3663" s="1"/>
      <c r="FY3663" s="1"/>
      <c r="FZ3663" s="1"/>
      <c r="GA3663" s="1"/>
      <c r="GB3663" s="1"/>
      <c r="GC3663" s="1"/>
      <c r="GD3663" s="1"/>
      <c r="GE3663" s="1"/>
      <c r="GF3663" s="1"/>
      <c r="GG3663" s="1"/>
      <c r="GH3663" s="1"/>
      <c r="GI3663" s="1"/>
      <c r="GJ3663" s="1"/>
      <c r="GK3663"/>
      <c r="GL3663"/>
      <c r="GM3663"/>
      <c r="GN3663"/>
      <c r="GO3663"/>
      <c r="GP3663"/>
      <c r="GQ3663"/>
      <c r="GR3663"/>
      <c r="GS3663"/>
      <c r="GT3663"/>
      <c r="GU3663"/>
      <c r="GV3663"/>
      <c r="GW3663"/>
      <c r="GX3663"/>
      <c r="GY3663"/>
      <c r="GZ3663"/>
      <c r="HA3663"/>
      <c r="HB3663"/>
      <c r="HC3663"/>
      <c r="HD3663"/>
      <c r="HE3663"/>
    </row>
    <row r="3664" spans="4:213" s="25" customFormat="1" x14ac:dyDescent="0.25">
      <c r="D3664" s="19"/>
      <c r="E3664" s="19"/>
      <c r="F3664" s="20"/>
      <c r="G3664" s="20"/>
      <c r="H3664" s="20"/>
      <c r="I3664" s="20"/>
      <c r="J3664" s="21"/>
      <c r="K3664" s="21"/>
      <c r="L3664" s="20"/>
      <c r="M3664" s="20"/>
      <c r="N3664" s="22"/>
      <c r="O3664" s="22"/>
      <c r="P3664" s="22"/>
      <c r="Q3664" s="22"/>
      <c r="R3664" s="19"/>
      <c r="S3664" s="19"/>
      <c r="T3664" s="19"/>
      <c r="U3664" s="20"/>
      <c r="V3664" s="20"/>
      <c r="W3664" s="20"/>
      <c r="X3664" s="27"/>
      <c r="Y3664" s="253"/>
      <c r="Z3664" s="30"/>
      <c r="AA3664" s="30"/>
      <c r="AB3664" s="31"/>
      <c r="AC3664" s="31"/>
      <c r="AD3664" s="31"/>
      <c r="AE3664" s="31"/>
      <c r="AF3664" s="31"/>
      <c r="AG3664" s="241"/>
      <c r="AH3664" s="31"/>
      <c r="AI3664" s="31"/>
      <c r="AJ3664" s="31"/>
      <c r="AK3664" s="31"/>
      <c r="AL3664" s="120"/>
      <c r="AQ3664" s="26"/>
      <c r="AW3664" s="19"/>
      <c r="AX3664" s="19"/>
      <c r="AY3664" s="19"/>
      <c r="AZ3664" s="19"/>
      <c r="BA3664" s="19"/>
      <c r="BB3664" s="19"/>
      <c r="BC3664" s="1"/>
      <c r="BD3664"/>
      <c r="BE3664"/>
      <c r="BF3664" s="1"/>
      <c r="BG3664"/>
      <c r="BH3664"/>
      <c r="BI3664"/>
      <c r="BJ3664" s="1"/>
      <c r="BK3664" s="1"/>
      <c r="BL3664"/>
      <c r="BM3664" s="1"/>
      <c r="BN3664" s="1"/>
      <c r="BO3664" s="1"/>
      <c r="BP3664" s="1"/>
      <c r="BQ3664" s="1"/>
      <c r="BR3664" s="1"/>
      <c r="BS3664" s="1"/>
      <c r="BT3664" s="22"/>
      <c r="BU3664" s="1"/>
      <c r="BV3664" s="1"/>
      <c r="BW3664" s="1"/>
      <c r="BX3664" s="1"/>
      <c r="BY3664" s="1"/>
      <c r="BZ3664" s="1"/>
      <c r="CA3664" s="1"/>
      <c r="CB3664" s="1"/>
      <c r="CC3664" s="1"/>
      <c r="CD3664" s="1"/>
      <c r="CE3664" s="1"/>
      <c r="CF3664" s="1"/>
      <c r="CG3664" s="1"/>
      <c r="CH3664" s="1"/>
      <c r="CI3664" s="1"/>
      <c r="CJ3664" s="1"/>
      <c r="CK3664" s="1"/>
      <c r="CL3664" s="1"/>
      <c r="CM3664" s="1"/>
      <c r="CN3664" s="1"/>
      <c r="CO3664" s="1"/>
      <c r="CP3664" s="1"/>
      <c r="CQ3664" s="1"/>
      <c r="CR3664" s="1"/>
      <c r="CS3664" s="1"/>
      <c r="CT3664" s="1"/>
      <c r="CU3664" s="1"/>
      <c r="CV3664" s="1"/>
      <c r="CW3664" s="1"/>
      <c r="CX3664" s="1"/>
      <c r="CY3664" s="1"/>
      <c r="CZ3664" s="1"/>
      <c r="DA3664" s="1"/>
      <c r="DB3664" s="1"/>
      <c r="DC3664" s="1"/>
      <c r="DD3664" s="1"/>
      <c r="DE3664" s="1"/>
      <c r="DF3664" s="1"/>
      <c r="DG3664" s="1"/>
      <c r="DH3664" s="1"/>
      <c r="DI3664" s="1"/>
      <c r="DJ3664" s="1"/>
      <c r="DK3664" s="1"/>
      <c r="DL3664" s="1"/>
      <c r="DM3664" s="1"/>
      <c r="DN3664" s="1"/>
      <c r="DO3664" s="1"/>
      <c r="DP3664" s="1"/>
      <c r="DQ3664" s="1"/>
      <c r="DR3664" s="1"/>
      <c r="DS3664" s="1"/>
      <c r="DT3664" s="1"/>
      <c r="DU3664" s="1"/>
      <c r="DV3664" s="1"/>
      <c r="DW3664" s="1"/>
      <c r="DX3664" s="1"/>
      <c r="DY3664" s="1"/>
      <c r="DZ3664" s="1"/>
      <c r="EA3664" s="1"/>
      <c r="EB3664" s="1"/>
      <c r="EC3664" s="1"/>
      <c r="ED3664" s="1"/>
      <c r="EE3664" s="1"/>
      <c r="EF3664" s="1"/>
      <c r="EG3664" s="1"/>
      <c r="EH3664" s="1"/>
      <c r="EI3664" s="1"/>
      <c r="EJ3664" s="1"/>
      <c r="EK3664" s="1"/>
      <c r="EL3664" s="1"/>
      <c r="EM3664" s="1"/>
      <c r="EN3664" s="1"/>
      <c r="EO3664" s="1"/>
      <c r="EP3664" s="1"/>
      <c r="EQ3664" s="1"/>
      <c r="ER3664" s="1"/>
      <c r="ES3664" s="1"/>
      <c r="ET3664" s="1"/>
      <c r="EU3664" s="1"/>
      <c r="EV3664" s="1"/>
      <c r="EW3664" s="1"/>
      <c r="EX3664" s="1"/>
      <c r="EY3664" s="1"/>
      <c r="EZ3664" s="1"/>
      <c r="FA3664" s="1"/>
      <c r="FB3664" s="1"/>
      <c r="FC3664" s="1"/>
      <c r="FD3664" s="1"/>
      <c r="FE3664" s="1"/>
      <c r="FF3664" s="1"/>
      <c r="FG3664" s="1"/>
      <c r="FH3664" s="1"/>
      <c r="FI3664" s="1"/>
      <c r="FJ3664" s="1"/>
      <c r="FK3664" s="1"/>
      <c r="FL3664" s="1"/>
      <c r="FM3664" s="1"/>
      <c r="FN3664" s="1"/>
      <c r="FO3664" s="1"/>
      <c r="FP3664" s="1"/>
      <c r="FQ3664" s="1"/>
      <c r="FR3664" s="1"/>
      <c r="FS3664" s="1"/>
      <c r="FT3664" s="1"/>
      <c r="FU3664" s="1"/>
      <c r="FV3664" s="1"/>
      <c r="FW3664" s="1"/>
      <c r="FX3664" s="1"/>
      <c r="FY3664" s="1"/>
      <c r="FZ3664" s="1"/>
      <c r="GA3664" s="1"/>
      <c r="GB3664" s="1"/>
      <c r="GC3664" s="1"/>
      <c r="GD3664" s="1"/>
      <c r="GE3664" s="1"/>
      <c r="GF3664" s="1"/>
      <c r="GG3664" s="1"/>
      <c r="GH3664" s="1"/>
      <c r="GI3664" s="1"/>
      <c r="GJ3664" s="1"/>
      <c r="GK3664"/>
      <c r="GL3664"/>
      <c r="GM3664"/>
      <c r="GN3664"/>
      <c r="GO3664"/>
      <c r="GP3664"/>
      <c r="GQ3664"/>
      <c r="GR3664"/>
      <c r="GS3664"/>
      <c r="GT3664"/>
      <c r="GU3664"/>
      <c r="GV3664"/>
      <c r="GW3664"/>
      <c r="GX3664"/>
      <c r="GY3664"/>
      <c r="GZ3664"/>
      <c r="HA3664"/>
      <c r="HB3664"/>
      <c r="HC3664"/>
      <c r="HD3664"/>
      <c r="HE3664"/>
    </row>
    <row r="3665" spans="4:213" s="25" customFormat="1" x14ac:dyDescent="0.25">
      <c r="D3665" s="19"/>
      <c r="E3665" s="19"/>
      <c r="F3665" s="20"/>
      <c r="G3665" s="20"/>
      <c r="H3665" s="20"/>
      <c r="I3665" s="20"/>
      <c r="J3665" s="21"/>
      <c r="K3665" s="21"/>
      <c r="L3665" s="20"/>
      <c r="M3665" s="20"/>
      <c r="N3665" s="22"/>
      <c r="O3665" s="22"/>
      <c r="P3665" s="22"/>
      <c r="Q3665" s="22"/>
      <c r="R3665" s="19"/>
      <c r="S3665" s="19"/>
      <c r="T3665" s="19"/>
      <c r="U3665" s="20"/>
      <c r="V3665" s="20"/>
      <c r="W3665" s="20"/>
      <c r="X3665" s="27"/>
      <c r="Y3665" s="253"/>
      <c r="Z3665" s="30"/>
      <c r="AA3665" s="30"/>
      <c r="AB3665" s="31"/>
      <c r="AC3665" s="31"/>
      <c r="AD3665" s="31"/>
      <c r="AE3665" s="31"/>
      <c r="AF3665" s="31"/>
      <c r="AG3665" s="241"/>
      <c r="AH3665" s="31"/>
      <c r="AI3665" s="31"/>
      <c r="AJ3665" s="31"/>
      <c r="AK3665" s="31"/>
      <c r="AL3665" s="120"/>
      <c r="AQ3665" s="26"/>
      <c r="AW3665" s="19"/>
      <c r="AX3665" s="19"/>
      <c r="AY3665" s="19"/>
      <c r="AZ3665" s="19"/>
      <c r="BA3665" s="19"/>
      <c r="BB3665" s="19"/>
      <c r="BC3665" s="1"/>
      <c r="BD3665"/>
      <c r="BE3665"/>
      <c r="BF3665" s="1"/>
      <c r="BG3665"/>
      <c r="BH3665"/>
      <c r="BI3665"/>
      <c r="BJ3665" s="1"/>
      <c r="BK3665" s="1"/>
      <c r="BL3665"/>
      <c r="BM3665" s="1"/>
      <c r="BN3665" s="1"/>
      <c r="BO3665" s="1"/>
      <c r="BP3665" s="1"/>
      <c r="BQ3665" s="1"/>
      <c r="BR3665" s="1"/>
      <c r="BS3665" s="1"/>
      <c r="BT3665" s="22"/>
      <c r="BU3665" s="1"/>
      <c r="BV3665" s="1"/>
      <c r="BW3665" s="1"/>
      <c r="BX3665" s="1"/>
      <c r="BY3665" s="1"/>
      <c r="BZ3665" s="1"/>
      <c r="CA3665" s="1"/>
      <c r="CB3665" s="1"/>
      <c r="CC3665" s="1"/>
      <c r="CD3665" s="1"/>
      <c r="CE3665" s="1"/>
      <c r="CF3665" s="1"/>
      <c r="CG3665" s="1"/>
      <c r="CH3665" s="1"/>
      <c r="CI3665" s="1"/>
      <c r="CJ3665" s="1"/>
      <c r="CK3665" s="1"/>
      <c r="CL3665" s="1"/>
      <c r="CM3665" s="1"/>
      <c r="CN3665" s="1"/>
      <c r="CO3665" s="1"/>
      <c r="CP3665" s="1"/>
      <c r="CQ3665" s="1"/>
      <c r="CR3665" s="1"/>
      <c r="CS3665" s="1"/>
      <c r="CT3665" s="1"/>
      <c r="CU3665" s="1"/>
      <c r="CV3665" s="1"/>
      <c r="CW3665" s="1"/>
      <c r="CX3665" s="1"/>
      <c r="CY3665" s="1"/>
      <c r="CZ3665" s="1"/>
      <c r="DA3665" s="1"/>
      <c r="DB3665" s="1"/>
      <c r="DC3665" s="1"/>
      <c r="DD3665" s="1"/>
      <c r="DE3665" s="1"/>
      <c r="DF3665" s="1"/>
      <c r="DG3665" s="1"/>
      <c r="DH3665" s="1"/>
      <c r="DI3665" s="1"/>
      <c r="DJ3665" s="1"/>
      <c r="DK3665" s="1"/>
      <c r="DL3665" s="1"/>
      <c r="DM3665" s="1"/>
      <c r="DN3665" s="1"/>
      <c r="DO3665" s="1"/>
      <c r="DP3665" s="1"/>
      <c r="DQ3665" s="1"/>
      <c r="DR3665" s="1"/>
      <c r="DS3665" s="1"/>
      <c r="DT3665" s="1"/>
      <c r="DU3665" s="1"/>
      <c r="DV3665" s="1"/>
      <c r="DW3665" s="1"/>
      <c r="DX3665" s="1"/>
      <c r="DY3665" s="1"/>
      <c r="DZ3665" s="1"/>
      <c r="EA3665" s="1"/>
      <c r="EB3665" s="1"/>
      <c r="EC3665" s="1"/>
      <c r="ED3665" s="1"/>
      <c r="EE3665" s="1"/>
      <c r="EF3665" s="1"/>
      <c r="EG3665" s="1"/>
      <c r="EH3665" s="1"/>
      <c r="EI3665" s="1"/>
      <c r="EJ3665" s="1"/>
      <c r="EK3665" s="1"/>
      <c r="EL3665" s="1"/>
      <c r="EM3665" s="1"/>
      <c r="EN3665" s="1"/>
      <c r="EO3665" s="1"/>
      <c r="EP3665" s="1"/>
      <c r="EQ3665" s="1"/>
      <c r="ER3665" s="1"/>
      <c r="ES3665" s="1"/>
      <c r="ET3665" s="1"/>
      <c r="EU3665" s="1"/>
      <c r="EV3665" s="1"/>
      <c r="EW3665" s="1"/>
      <c r="EX3665" s="1"/>
      <c r="EY3665" s="1"/>
      <c r="EZ3665" s="1"/>
      <c r="FA3665" s="1"/>
      <c r="FB3665" s="1"/>
      <c r="FC3665" s="1"/>
      <c r="FD3665" s="1"/>
      <c r="FE3665" s="1"/>
      <c r="FF3665" s="1"/>
      <c r="FG3665" s="1"/>
      <c r="FH3665" s="1"/>
      <c r="FI3665" s="1"/>
      <c r="FJ3665" s="1"/>
      <c r="FK3665" s="1"/>
      <c r="FL3665" s="1"/>
      <c r="FM3665" s="1"/>
      <c r="FN3665" s="1"/>
      <c r="FO3665" s="1"/>
      <c r="FP3665" s="1"/>
      <c r="FQ3665" s="1"/>
      <c r="FR3665" s="1"/>
      <c r="FS3665" s="1"/>
      <c r="FT3665" s="1"/>
      <c r="FU3665" s="1"/>
      <c r="FV3665" s="1"/>
      <c r="FW3665" s="1"/>
      <c r="FX3665" s="1"/>
      <c r="FY3665" s="1"/>
      <c r="FZ3665" s="1"/>
      <c r="GA3665" s="1"/>
      <c r="GB3665" s="1"/>
      <c r="GC3665" s="1"/>
      <c r="GD3665" s="1"/>
      <c r="GE3665" s="1"/>
      <c r="GF3665" s="1"/>
      <c r="GG3665" s="1"/>
      <c r="GH3665" s="1"/>
      <c r="GI3665" s="1"/>
      <c r="GJ3665" s="1"/>
      <c r="GK3665"/>
      <c r="GL3665"/>
      <c r="GM3665"/>
      <c r="GN3665"/>
      <c r="GO3665"/>
      <c r="GP3665"/>
      <c r="GQ3665"/>
      <c r="GR3665"/>
      <c r="GS3665"/>
      <c r="GT3665"/>
      <c r="GU3665"/>
      <c r="GV3665"/>
      <c r="GW3665"/>
      <c r="GX3665"/>
      <c r="GY3665"/>
      <c r="GZ3665"/>
      <c r="HA3665"/>
      <c r="HB3665"/>
      <c r="HC3665"/>
      <c r="HD3665"/>
      <c r="HE3665"/>
    </row>
    <row r="3666" spans="4:213" s="25" customFormat="1" x14ac:dyDescent="0.25">
      <c r="D3666" s="19"/>
      <c r="E3666" s="19"/>
      <c r="F3666" s="20"/>
      <c r="G3666" s="20"/>
      <c r="H3666" s="20"/>
      <c r="I3666" s="20"/>
      <c r="J3666" s="21"/>
      <c r="K3666" s="21"/>
      <c r="L3666" s="20"/>
      <c r="M3666" s="20"/>
      <c r="N3666" s="22"/>
      <c r="O3666" s="22"/>
      <c r="P3666" s="22"/>
      <c r="Q3666" s="22"/>
      <c r="R3666" s="19"/>
      <c r="S3666" s="19"/>
      <c r="T3666" s="19"/>
      <c r="U3666" s="20"/>
      <c r="V3666" s="20"/>
      <c r="W3666" s="20"/>
      <c r="X3666" s="27"/>
      <c r="Y3666" s="253"/>
      <c r="Z3666" s="30"/>
      <c r="AA3666" s="30"/>
      <c r="AB3666" s="31"/>
      <c r="AC3666" s="31"/>
      <c r="AD3666" s="31"/>
      <c r="AE3666" s="31"/>
      <c r="AF3666" s="31"/>
      <c r="AG3666" s="241"/>
      <c r="AH3666" s="31"/>
      <c r="AI3666" s="31"/>
      <c r="AJ3666" s="31"/>
      <c r="AK3666" s="31"/>
      <c r="AL3666" s="120"/>
      <c r="AQ3666" s="26"/>
      <c r="AW3666" s="19"/>
      <c r="AX3666" s="19"/>
      <c r="AY3666" s="19"/>
      <c r="AZ3666" s="19"/>
      <c r="BA3666" s="19"/>
      <c r="BB3666" s="19"/>
      <c r="BC3666" s="1"/>
      <c r="BD3666"/>
      <c r="BE3666"/>
      <c r="BF3666" s="1"/>
      <c r="BG3666"/>
      <c r="BH3666"/>
      <c r="BI3666"/>
      <c r="BJ3666" s="1"/>
      <c r="BK3666" s="1"/>
      <c r="BL3666"/>
      <c r="BM3666" s="1"/>
      <c r="BN3666" s="1"/>
      <c r="BO3666" s="1"/>
      <c r="BP3666" s="1"/>
      <c r="BQ3666" s="1"/>
      <c r="BR3666" s="1"/>
      <c r="BS3666" s="1"/>
      <c r="BT3666" s="22"/>
      <c r="BU3666" s="1"/>
      <c r="BV3666" s="1"/>
      <c r="BW3666" s="1"/>
      <c r="BX3666" s="1"/>
      <c r="BY3666" s="1"/>
      <c r="BZ3666" s="1"/>
      <c r="CA3666" s="1"/>
      <c r="CB3666" s="1"/>
      <c r="CC3666" s="1"/>
      <c r="CD3666" s="1"/>
      <c r="CE3666" s="1"/>
      <c r="CF3666" s="1"/>
      <c r="CG3666" s="1"/>
      <c r="CH3666" s="1"/>
      <c r="CI3666" s="1"/>
      <c r="CJ3666" s="1"/>
      <c r="CK3666" s="1"/>
      <c r="CL3666" s="1"/>
      <c r="CM3666" s="1"/>
      <c r="CN3666" s="1"/>
      <c r="CO3666" s="1"/>
      <c r="CP3666" s="1"/>
      <c r="CQ3666" s="1"/>
      <c r="CR3666" s="1"/>
      <c r="CS3666" s="1"/>
      <c r="CT3666" s="1"/>
      <c r="CU3666" s="1"/>
      <c r="CV3666" s="1"/>
      <c r="CW3666" s="1"/>
      <c r="CX3666" s="1"/>
      <c r="CY3666" s="1"/>
      <c r="CZ3666" s="1"/>
      <c r="DA3666" s="1"/>
      <c r="DB3666" s="1"/>
      <c r="DC3666" s="1"/>
      <c r="DD3666" s="1"/>
      <c r="DE3666" s="1"/>
      <c r="DF3666" s="1"/>
      <c r="DG3666" s="1"/>
      <c r="DH3666" s="1"/>
      <c r="DI3666" s="1"/>
      <c r="DJ3666" s="1"/>
      <c r="DK3666" s="1"/>
      <c r="DL3666" s="1"/>
      <c r="DM3666" s="1"/>
      <c r="DN3666" s="1"/>
      <c r="DO3666" s="1"/>
      <c r="DP3666" s="1"/>
      <c r="DQ3666" s="1"/>
      <c r="DR3666" s="1"/>
      <c r="DS3666" s="1"/>
      <c r="DT3666" s="1"/>
      <c r="DU3666" s="1"/>
      <c r="DV3666" s="1"/>
      <c r="DW3666" s="1"/>
      <c r="DX3666" s="1"/>
      <c r="DY3666" s="1"/>
      <c r="DZ3666" s="1"/>
      <c r="EA3666" s="1"/>
      <c r="EB3666" s="1"/>
      <c r="EC3666" s="1"/>
      <c r="ED3666" s="1"/>
      <c r="EE3666" s="1"/>
      <c r="EF3666" s="1"/>
      <c r="EG3666" s="1"/>
      <c r="EH3666" s="1"/>
      <c r="EI3666" s="1"/>
      <c r="EJ3666" s="1"/>
      <c r="EK3666" s="1"/>
      <c r="EL3666" s="1"/>
      <c r="EM3666" s="1"/>
      <c r="EN3666" s="1"/>
      <c r="EO3666" s="1"/>
      <c r="EP3666" s="1"/>
      <c r="EQ3666" s="1"/>
      <c r="ER3666" s="1"/>
      <c r="ES3666" s="1"/>
      <c r="ET3666" s="1"/>
      <c r="EU3666" s="1"/>
      <c r="EV3666" s="1"/>
      <c r="EW3666" s="1"/>
      <c r="EX3666" s="1"/>
      <c r="EY3666" s="1"/>
      <c r="EZ3666" s="1"/>
      <c r="FA3666" s="1"/>
      <c r="FB3666" s="1"/>
      <c r="FC3666" s="1"/>
      <c r="FD3666" s="1"/>
      <c r="FE3666" s="1"/>
      <c r="FF3666" s="1"/>
      <c r="FG3666" s="1"/>
      <c r="FH3666" s="1"/>
      <c r="FI3666" s="1"/>
      <c r="FJ3666" s="1"/>
      <c r="FK3666" s="1"/>
      <c r="FL3666" s="1"/>
      <c r="FM3666" s="1"/>
      <c r="FN3666" s="1"/>
      <c r="FO3666" s="1"/>
      <c r="FP3666" s="1"/>
      <c r="FQ3666" s="1"/>
      <c r="FR3666" s="1"/>
      <c r="FS3666" s="1"/>
      <c r="FT3666" s="1"/>
      <c r="FU3666" s="1"/>
      <c r="FV3666" s="1"/>
      <c r="FW3666" s="1"/>
      <c r="FX3666" s="1"/>
      <c r="FY3666" s="1"/>
      <c r="FZ3666" s="1"/>
      <c r="GA3666" s="1"/>
      <c r="GB3666" s="1"/>
      <c r="GC3666" s="1"/>
      <c r="GD3666" s="1"/>
      <c r="GE3666" s="1"/>
      <c r="GF3666" s="1"/>
      <c r="GG3666" s="1"/>
      <c r="GH3666" s="1"/>
      <c r="GI3666" s="1"/>
      <c r="GJ3666" s="1"/>
      <c r="GK3666"/>
      <c r="GL3666"/>
      <c r="GM3666"/>
      <c r="GN3666"/>
      <c r="GO3666"/>
      <c r="GP3666"/>
      <c r="GQ3666"/>
      <c r="GR3666"/>
      <c r="GS3666"/>
      <c r="GT3666"/>
      <c r="GU3666"/>
      <c r="GV3666"/>
      <c r="GW3666"/>
      <c r="GX3666"/>
      <c r="GY3666"/>
      <c r="GZ3666"/>
      <c r="HA3666"/>
      <c r="HB3666"/>
      <c r="HC3666"/>
      <c r="HD3666"/>
      <c r="HE3666"/>
    </row>
    <row r="3667" spans="4:213" s="25" customFormat="1" x14ac:dyDescent="0.25">
      <c r="D3667" s="19"/>
      <c r="E3667" s="19"/>
      <c r="F3667" s="20"/>
      <c r="G3667" s="20"/>
      <c r="H3667" s="20"/>
      <c r="I3667" s="20"/>
      <c r="J3667" s="21"/>
      <c r="K3667" s="21"/>
      <c r="L3667" s="20"/>
      <c r="M3667" s="20"/>
      <c r="N3667" s="22"/>
      <c r="O3667" s="22"/>
      <c r="P3667" s="22"/>
      <c r="Q3667" s="22"/>
      <c r="R3667" s="19"/>
      <c r="S3667" s="19"/>
      <c r="T3667" s="19"/>
      <c r="U3667" s="20"/>
      <c r="V3667" s="20"/>
      <c r="W3667" s="20"/>
      <c r="X3667" s="27"/>
      <c r="Y3667" s="253"/>
      <c r="Z3667" s="30"/>
      <c r="AA3667" s="30"/>
      <c r="AB3667" s="31"/>
      <c r="AC3667" s="31"/>
      <c r="AD3667" s="31"/>
      <c r="AE3667" s="31"/>
      <c r="AF3667" s="31"/>
      <c r="AG3667" s="241"/>
      <c r="AH3667" s="31"/>
      <c r="AI3667" s="31"/>
      <c r="AJ3667" s="31"/>
      <c r="AK3667" s="31"/>
      <c r="AL3667" s="120"/>
      <c r="AQ3667" s="26"/>
      <c r="AW3667" s="19"/>
      <c r="AX3667" s="19"/>
      <c r="AY3667" s="19"/>
      <c r="AZ3667" s="19"/>
      <c r="BA3667" s="19"/>
      <c r="BB3667" s="19"/>
      <c r="BC3667" s="1"/>
      <c r="BD3667"/>
      <c r="BE3667"/>
      <c r="BF3667" s="1"/>
      <c r="BG3667"/>
      <c r="BH3667"/>
      <c r="BI3667"/>
      <c r="BJ3667" s="1"/>
      <c r="BK3667" s="1"/>
      <c r="BL3667"/>
      <c r="BM3667" s="1"/>
      <c r="BN3667" s="1"/>
      <c r="BO3667" s="1"/>
      <c r="BP3667" s="1"/>
      <c r="BQ3667" s="1"/>
      <c r="BR3667" s="1"/>
      <c r="BS3667" s="1"/>
      <c r="BT3667" s="22"/>
      <c r="BU3667" s="1"/>
      <c r="BV3667" s="1"/>
      <c r="BW3667" s="1"/>
      <c r="BX3667" s="1"/>
      <c r="BY3667" s="1"/>
      <c r="BZ3667" s="1"/>
      <c r="CA3667" s="1"/>
      <c r="CB3667" s="1"/>
      <c r="CC3667" s="1"/>
      <c r="CD3667" s="1"/>
      <c r="CE3667" s="1"/>
      <c r="CF3667" s="1"/>
      <c r="CG3667" s="1"/>
      <c r="CH3667" s="1"/>
      <c r="CI3667" s="1"/>
      <c r="CJ3667" s="1"/>
      <c r="CK3667" s="1"/>
      <c r="CL3667" s="1"/>
      <c r="CM3667" s="1"/>
      <c r="CN3667" s="1"/>
      <c r="CO3667" s="1"/>
      <c r="CP3667" s="1"/>
      <c r="CQ3667" s="1"/>
      <c r="CR3667" s="1"/>
      <c r="CS3667" s="1"/>
      <c r="CT3667" s="1"/>
      <c r="CU3667" s="1"/>
      <c r="CV3667" s="1"/>
      <c r="CW3667" s="1"/>
      <c r="CX3667" s="1"/>
      <c r="CY3667" s="1"/>
      <c r="CZ3667" s="1"/>
      <c r="DA3667" s="1"/>
      <c r="DB3667" s="1"/>
      <c r="DC3667" s="1"/>
      <c r="DD3667" s="1"/>
      <c r="DE3667" s="1"/>
      <c r="DF3667" s="1"/>
      <c r="DG3667" s="1"/>
      <c r="DH3667" s="1"/>
      <c r="DI3667" s="1"/>
      <c r="DJ3667" s="1"/>
      <c r="DK3667" s="1"/>
      <c r="DL3667" s="1"/>
      <c r="DM3667" s="1"/>
      <c r="DN3667" s="1"/>
      <c r="DO3667" s="1"/>
      <c r="DP3667" s="1"/>
      <c r="DQ3667" s="1"/>
      <c r="DR3667" s="1"/>
      <c r="DS3667" s="1"/>
      <c r="DT3667" s="1"/>
      <c r="DU3667" s="1"/>
      <c r="DV3667" s="1"/>
      <c r="DW3667" s="1"/>
      <c r="DX3667" s="1"/>
      <c r="DY3667" s="1"/>
      <c r="DZ3667" s="1"/>
      <c r="EA3667" s="1"/>
      <c r="EB3667" s="1"/>
      <c r="EC3667" s="1"/>
      <c r="ED3667" s="1"/>
      <c r="EE3667" s="1"/>
      <c r="EF3667" s="1"/>
      <c r="EG3667" s="1"/>
      <c r="EH3667" s="1"/>
      <c r="EI3667" s="1"/>
      <c r="EJ3667" s="1"/>
      <c r="EK3667" s="1"/>
      <c r="EL3667" s="1"/>
      <c r="EM3667" s="1"/>
      <c r="EN3667" s="1"/>
      <c r="EO3667" s="1"/>
      <c r="EP3667" s="1"/>
      <c r="EQ3667" s="1"/>
      <c r="ER3667" s="1"/>
      <c r="ES3667" s="1"/>
      <c r="ET3667" s="1"/>
      <c r="EU3667" s="1"/>
      <c r="EV3667" s="1"/>
      <c r="EW3667" s="1"/>
      <c r="EX3667" s="1"/>
      <c r="EY3667" s="1"/>
      <c r="EZ3667" s="1"/>
      <c r="FA3667" s="1"/>
      <c r="FB3667" s="1"/>
      <c r="FC3667" s="1"/>
      <c r="FD3667" s="1"/>
      <c r="FE3667" s="1"/>
      <c r="FF3667" s="1"/>
      <c r="FG3667" s="1"/>
      <c r="FH3667" s="1"/>
      <c r="FI3667" s="1"/>
      <c r="FJ3667" s="1"/>
      <c r="FK3667" s="1"/>
      <c r="FL3667" s="1"/>
      <c r="FM3667" s="1"/>
      <c r="FN3667" s="1"/>
      <c r="FO3667" s="1"/>
      <c r="FP3667" s="1"/>
      <c r="FQ3667" s="1"/>
      <c r="FR3667" s="1"/>
      <c r="FS3667" s="1"/>
      <c r="FT3667" s="1"/>
      <c r="FU3667" s="1"/>
      <c r="FV3667" s="1"/>
      <c r="FW3667" s="1"/>
      <c r="FX3667" s="1"/>
      <c r="FY3667" s="1"/>
      <c r="FZ3667" s="1"/>
      <c r="GA3667" s="1"/>
      <c r="GB3667" s="1"/>
      <c r="GC3667" s="1"/>
      <c r="GD3667" s="1"/>
      <c r="GE3667" s="1"/>
      <c r="GF3667" s="1"/>
      <c r="GG3667" s="1"/>
      <c r="GH3667" s="1"/>
      <c r="GI3667" s="1"/>
      <c r="GJ3667" s="1"/>
      <c r="GK3667"/>
      <c r="GL3667"/>
      <c r="GM3667"/>
      <c r="GN3667"/>
      <c r="GO3667"/>
      <c r="GP3667"/>
      <c r="GQ3667"/>
      <c r="GR3667"/>
      <c r="GS3667"/>
      <c r="GT3667"/>
      <c r="GU3667"/>
      <c r="GV3667"/>
      <c r="GW3667"/>
      <c r="GX3667"/>
      <c r="GY3667"/>
      <c r="GZ3667"/>
      <c r="HA3667"/>
      <c r="HB3667"/>
      <c r="HC3667"/>
      <c r="HD3667"/>
      <c r="HE3667"/>
    </row>
    <row r="3668" spans="4:213" s="25" customFormat="1" x14ac:dyDescent="0.25">
      <c r="D3668" s="19"/>
      <c r="E3668" s="19"/>
      <c r="F3668" s="20"/>
      <c r="G3668" s="20"/>
      <c r="H3668" s="20"/>
      <c r="I3668" s="20"/>
      <c r="J3668" s="21"/>
      <c r="K3668" s="21"/>
      <c r="L3668" s="20"/>
      <c r="M3668" s="20"/>
      <c r="N3668" s="22"/>
      <c r="O3668" s="22"/>
      <c r="P3668" s="22"/>
      <c r="Q3668" s="22"/>
      <c r="R3668" s="19"/>
      <c r="S3668" s="19"/>
      <c r="T3668" s="19"/>
      <c r="U3668" s="20"/>
      <c r="V3668" s="20"/>
      <c r="W3668" s="20"/>
      <c r="X3668" s="27"/>
      <c r="Y3668" s="253"/>
      <c r="Z3668" s="30"/>
      <c r="AA3668" s="30"/>
      <c r="AB3668" s="31"/>
      <c r="AC3668" s="31"/>
      <c r="AD3668" s="31"/>
      <c r="AE3668" s="31"/>
      <c r="AF3668" s="31"/>
      <c r="AG3668" s="241"/>
      <c r="AH3668" s="31"/>
      <c r="AI3668" s="31"/>
      <c r="AJ3668" s="31"/>
      <c r="AK3668" s="31"/>
      <c r="AL3668" s="120"/>
      <c r="AQ3668" s="26"/>
      <c r="AW3668" s="19"/>
      <c r="AX3668" s="19"/>
      <c r="AY3668" s="19"/>
      <c r="AZ3668" s="19"/>
      <c r="BA3668" s="19"/>
      <c r="BB3668" s="19"/>
      <c r="BC3668" s="1"/>
      <c r="BD3668"/>
      <c r="BE3668"/>
      <c r="BF3668" s="1"/>
      <c r="BG3668"/>
      <c r="BH3668"/>
      <c r="BI3668"/>
      <c r="BJ3668" s="1"/>
      <c r="BK3668" s="1"/>
      <c r="BL3668"/>
      <c r="BM3668" s="1"/>
      <c r="BN3668" s="1"/>
      <c r="BO3668" s="1"/>
      <c r="BP3668" s="1"/>
      <c r="BQ3668" s="1"/>
      <c r="BR3668" s="1"/>
      <c r="BS3668" s="1"/>
      <c r="BT3668" s="22"/>
      <c r="BU3668" s="1"/>
      <c r="BV3668" s="1"/>
      <c r="BW3668" s="1"/>
      <c r="BX3668" s="1"/>
      <c r="BY3668" s="1"/>
      <c r="BZ3668" s="1"/>
      <c r="CA3668" s="1"/>
      <c r="CB3668" s="1"/>
      <c r="CC3668" s="1"/>
      <c r="CD3668" s="1"/>
      <c r="CE3668" s="1"/>
      <c r="CF3668" s="1"/>
      <c r="CG3668" s="1"/>
      <c r="CH3668" s="1"/>
      <c r="CI3668" s="1"/>
      <c r="CJ3668" s="1"/>
      <c r="CK3668" s="1"/>
      <c r="CL3668" s="1"/>
      <c r="CM3668" s="1"/>
      <c r="CN3668" s="1"/>
      <c r="CO3668" s="1"/>
      <c r="CP3668" s="1"/>
      <c r="CQ3668" s="1"/>
      <c r="CR3668" s="1"/>
      <c r="CS3668" s="1"/>
      <c r="CT3668" s="1"/>
      <c r="CU3668" s="1"/>
      <c r="CV3668" s="1"/>
      <c r="CW3668" s="1"/>
      <c r="CX3668" s="1"/>
      <c r="CY3668" s="1"/>
      <c r="CZ3668" s="1"/>
      <c r="DA3668" s="1"/>
      <c r="DB3668" s="1"/>
      <c r="DC3668" s="1"/>
      <c r="DD3668" s="1"/>
      <c r="DE3668" s="1"/>
      <c r="DF3668" s="1"/>
      <c r="DG3668" s="1"/>
      <c r="DH3668" s="1"/>
      <c r="DI3668" s="1"/>
      <c r="DJ3668" s="1"/>
      <c r="DK3668" s="1"/>
      <c r="DL3668" s="1"/>
      <c r="DM3668" s="1"/>
      <c r="DN3668" s="1"/>
      <c r="DO3668" s="1"/>
      <c r="DP3668" s="1"/>
      <c r="DQ3668" s="1"/>
      <c r="DR3668" s="1"/>
      <c r="DS3668" s="1"/>
      <c r="DT3668" s="1"/>
      <c r="DU3668" s="1"/>
      <c r="DV3668" s="1"/>
      <c r="DW3668" s="1"/>
      <c r="DX3668" s="1"/>
      <c r="DY3668" s="1"/>
      <c r="DZ3668" s="1"/>
      <c r="EA3668" s="1"/>
      <c r="EB3668" s="1"/>
      <c r="EC3668" s="1"/>
      <c r="ED3668" s="1"/>
      <c r="EE3668" s="1"/>
      <c r="EF3668" s="1"/>
      <c r="EG3668" s="1"/>
      <c r="EH3668" s="1"/>
      <c r="EI3668" s="1"/>
      <c r="EJ3668" s="1"/>
      <c r="EK3668" s="1"/>
      <c r="EL3668" s="1"/>
      <c r="EM3668" s="1"/>
      <c r="EN3668" s="1"/>
      <c r="EO3668" s="1"/>
      <c r="EP3668" s="1"/>
      <c r="EQ3668" s="1"/>
      <c r="ER3668" s="1"/>
      <c r="ES3668" s="1"/>
      <c r="ET3668" s="1"/>
      <c r="EU3668" s="1"/>
      <c r="EV3668" s="1"/>
      <c r="EW3668" s="1"/>
      <c r="EX3668" s="1"/>
      <c r="EY3668" s="1"/>
      <c r="EZ3668" s="1"/>
      <c r="FA3668" s="1"/>
      <c r="FB3668" s="1"/>
      <c r="FC3668" s="1"/>
      <c r="FD3668" s="1"/>
      <c r="FE3668" s="1"/>
      <c r="FF3668" s="1"/>
      <c r="FG3668" s="1"/>
      <c r="FH3668" s="1"/>
      <c r="FI3668" s="1"/>
      <c r="FJ3668" s="1"/>
      <c r="FK3668" s="1"/>
      <c r="FL3668" s="1"/>
      <c r="FM3668" s="1"/>
      <c r="FN3668" s="1"/>
      <c r="FO3668" s="1"/>
      <c r="FP3668" s="1"/>
      <c r="FQ3668" s="1"/>
      <c r="FR3668" s="1"/>
      <c r="FS3668" s="1"/>
      <c r="FT3668" s="1"/>
      <c r="FU3668" s="1"/>
      <c r="FV3668" s="1"/>
      <c r="FW3668" s="1"/>
      <c r="FX3668" s="1"/>
      <c r="FY3668" s="1"/>
      <c r="FZ3668" s="1"/>
      <c r="GA3668" s="1"/>
      <c r="GB3668" s="1"/>
      <c r="GC3668" s="1"/>
      <c r="GD3668" s="1"/>
      <c r="GE3668" s="1"/>
      <c r="GF3668" s="1"/>
      <c r="GG3668" s="1"/>
      <c r="GH3668" s="1"/>
      <c r="GI3668" s="1"/>
      <c r="GJ3668" s="1"/>
      <c r="GK3668"/>
      <c r="GL3668"/>
      <c r="GM3668"/>
      <c r="GN3668"/>
      <c r="GO3668"/>
      <c r="GP3668"/>
      <c r="GQ3668"/>
      <c r="GR3668"/>
      <c r="GS3668"/>
      <c r="GT3668"/>
      <c r="GU3668"/>
      <c r="GV3668"/>
      <c r="GW3668"/>
      <c r="GX3668"/>
      <c r="GY3668"/>
      <c r="GZ3668"/>
      <c r="HA3668"/>
      <c r="HB3668"/>
      <c r="HC3668"/>
      <c r="HD3668"/>
      <c r="HE3668"/>
    </row>
    <row r="3669" spans="4:213" s="25" customFormat="1" x14ac:dyDescent="0.25">
      <c r="D3669" s="19"/>
      <c r="E3669" s="19"/>
      <c r="F3669" s="20"/>
      <c r="G3669" s="20"/>
      <c r="H3669" s="20"/>
      <c r="I3669" s="20"/>
      <c r="J3669" s="21"/>
      <c r="K3669" s="21"/>
      <c r="L3669" s="20"/>
      <c r="M3669" s="20"/>
      <c r="N3669" s="22"/>
      <c r="O3669" s="22"/>
      <c r="P3669" s="22"/>
      <c r="Q3669" s="22"/>
      <c r="R3669" s="19"/>
      <c r="S3669" s="19"/>
      <c r="T3669" s="19"/>
      <c r="U3669" s="20"/>
      <c r="V3669" s="20"/>
      <c r="W3669" s="20"/>
      <c r="X3669" s="27"/>
      <c r="Y3669" s="253"/>
      <c r="Z3669" s="30"/>
      <c r="AA3669" s="30"/>
      <c r="AB3669" s="31"/>
      <c r="AC3669" s="31"/>
      <c r="AD3669" s="31"/>
      <c r="AE3669" s="31"/>
      <c r="AF3669" s="31"/>
      <c r="AG3669" s="241"/>
      <c r="AH3669" s="31"/>
      <c r="AI3669" s="31"/>
      <c r="AJ3669" s="31"/>
      <c r="AK3669" s="31"/>
      <c r="AL3669" s="120"/>
      <c r="AQ3669" s="26"/>
      <c r="AW3669" s="19"/>
      <c r="AX3669" s="19"/>
      <c r="AY3669" s="19"/>
      <c r="AZ3669" s="19"/>
      <c r="BA3669" s="19"/>
      <c r="BB3669" s="19"/>
      <c r="BC3669" s="1"/>
      <c r="BD3669"/>
      <c r="BE3669"/>
      <c r="BF3669" s="1"/>
      <c r="BG3669"/>
      <c r="BH3669"/>
      <c r="BI3669"/>
      <c r="BJ3669" s="1"/>
      <c r="BK3669" s="1"/>
      <c r="BL3669"/>
      <c r="BM3669" s="1"/>
      <c r="BN3669" s="1"/>
      <c r="BO3669" s="1"/>
      <c r="BP3669" s="1"/>
      <c r="BQ3669" s="1"/>
      <c r="BR3669" s="1"/>
      <c r="BS3669" s="1"/>
      <c r="BT3669" s="22"/>
      <c r="BU3669" s="1"/>
      <c r="BV3669" s="1"/>
      <c r="BW3669" s="1"/>
      <c r="BX3669" s="1"/>
      <c r="BY3669" s="1"/>
      <c r="BZ3669" s="1"/>
      <c r="CA3669" s="1"/>
      <c r="CB3669" s="1"/>
      <c r="CC3669" s="1"/>
      <c r="CD3669" s="1"/>
      <c r="CE3669" s="1"/>
      <c r="CF3669" s="1"/>
      <c r="CG3669" s="1"/>
      <c r="CH3669" s="1"/>
      <c r="CI3669" s="1"/>
      <c r="CJ3669" s="1"/>
      <c r="CK3669" s="1"/>
      <c r="CL3669" s="1"/>
      <c r="CM3669" s="1"/>
      <c r="CN3669" s="1"/>
      <c r="CO3669" s="1"/>
      <c r="CP3669" s="1"/>
      <c r="CQ3669" s="1"/>
      <c r="CR3669" s="1"/>
      <c r="CS3669" s="1"/>
      <c r="CT3669" s="1"/>
      <c r="CU3669" s="1"/>
      <c r="CV3669" s="1"/>
      <c r="CW3669" s="1"/>
      <c r="CX3669" s="1"/>
      <c r="CY3669" s="1"/>
      <c r="CZ3669" s="1"/>
      <c r="DA3669" s="1"/>
      <c r="DB3669" s="1"/>
      <c r="DC3669" s="1"/>
      <c r="DD3669" s="1"/>
      <c r="DE3669" s="1"/>
      <c r="DF3669" s="1"/>
      <c r="DG3669" s="1"/>
      <c r="DH3669" s="1"/>
      <c r="DI3669" s="1"/>
      <c r="DJ3669" s="1"/>
      <c r="DK3669" s="1"/>
      <c r="DL3669" s="1"/>
      <c r="DM3669" s="1"/>
      <c r="DN3669" s="1"/>
      <c r="DO3669" s="1"/>
      <c r="DP3669" s="1"/>
      <c r="DQ3669" s="1"/>
      <c r="DR3669" s="1"/>
      <c r="DS3669" s="1"/>
      <c r="DT3669" s="1"/>
      <c r="DU3669" s="1"/>
      <c r="DV3669" s="1"/>
      <c r="DW3669" s="1"/>
      <c r="DX3669" s="1"/>
      <c r="DY3669" s="1"/>
      <c r="DZ3669" s="1"/>
      <c r="EA3669" s="1"/>
      <c r="EB3669" s="1"/>
      <c r="EC3669" s="1"/>
      <c r="ED3669" s="1"/>
      <c r="EE3669" s="1"/>
      <c r="EF3669" s="1"/>
      <c r="EG3669" s="1"/>
      <c r="EH3669" s="1"/>
      <c r="EI3669" s="1"/>
      <c r="EJ3669" s="1"/>
      <c r="EK3669" s="1"/>
      <c r="EL3669" s="1"/>
      <c r="EM3669" s="1"/>
      <c r="EN3669" s="1"/>
      <c r="EO3669" s="1"/>
      <c r="EP3669" s="1"/>
      <c r="EQ3669" s="1"/>
      <c r="ER3669" s="1"/>
      <c r="ES3669" s="1"/>
      <c r="ET3669" s="1"/>
      <c r="EU3669" s="1"/>
      <c r="EV3669" s="1"/>
      <c r="EW3669" s="1"/>
      <c r="EX3669" s="1"/>
      <c r="EY3669" s="1"/>
      <c r="EZ3669" s="1"/>
      <c r="FA3669" s="1"/>
      <c r="FB3669" s="1"/>
      <c r="FC3669" s="1"/>
      <c r="FD3669" s="1"/>
      <c r="FE3669" s="1"/>
      <c r="FF3669" s="1"/>
      <c r="FG3669" s="1"/>
      <c r="FH3669" s="1"/>
      <c r="FI3669" s="1"/>
      <c r="FJ3669" s="1"/>
      <c r="FK3669" s="1"/>
      <c r="FL3669" s="1"/>
      <c r="FM3669" s="1"/>
      <c r="FN3669" s="1"/>
      <c r="FO3669" s="1"/>
      <c r="FP3669" s="1"/>
      <c r="FQ3669" s="1"/>
      <c r="FR3669" s="1"/>
      <c r="FS3669" s="1"/>
      <c r="FT3669" s="1"/>
      <c r="FU3669" s="1"/>
      <c r="FV3669" s="1"/>
      <c r="FW3669" s="1"/>
      <c r="FX3669" s="1"/>
      <c r="FY3669" s="1"/>
      <c r="FZ3669" s="1"/>
      <c r="GA3669" s="1"/>
      <c r="GB3669" s="1"/>
      <c r="GC3669" s="1"/>
      <c r="GD3669" s="1"/>
      <c r="GE3669" s="1"/>
      <c r="GF3669" s="1"/>
      <c r="GG3669" s="1"/>
      <c r="GH3669" s="1"/>
      <c r="GI3669" s="1"/>
      <c r="GJ3669" s="1"/>
      <c r="GK3669"/>
      <c r="GL3669"/>
      <c r="GM3669"/>
      <c r="GN3669"/>
      <c r="GO3669"/>
      <c r="GP3669"/>
      <c r="GQ3669"/>
      <c r="GR3669"/>
      <c r="GS3669"/>
      <c r="GT3669"/>
      <c r="GU3669"/>
      <c r="GV3669"/>
      <c r="GW3669"/>
      <c r="GX3669"/>
      <c r="GY3669"/>
      <c r="GZ3669"/>
      <c r="HA3669"/>
      <c r="HB3669"/>
      <c r="HC3669"/>
      <c r="HD3669"/>
      <c r="HE3669"/>
    </row>
    <row r="3670" spans="4:213" s="25" customFormat="1" x14ac:dyDescent="0.25">
      <c r="D3670" s="19"/>
      <c r="E3670" s="19"/>
      <c r="F3670" s="20"/>
      <c r="G3670" s="20"/>
      <c r="H3670" s="20"/>
      <c r="I3670" s="20"/>
      <c r="J3670" s="21"/>
      <c r="K3670" s="21"/>
      <c r="L3670" s="20"/>
      <c r="M3670" s="20"/>
      <c r="N3670" s="22"/>
      <c r="O3670" s="22"/>
      <c r="P3670" s="22"/>
      <c r="Q3670" s="22"/>
      <c r="R3670" s="19"/>
      <c r="S3670" s="19"/>
      <c r="T3670" s="19"/>
      <c r="U3670" s="20"/>
      <c r="V3670" s="20"/>
      <c r="W3670" s="20"/>
      <c r="X3670" s="27"/>
      <c r="Y3670" s="253"/>
      <c r="Z3670" s="30"/>
      <c r="AA3670" s="30"/>
      <c r="AB3670" s="31"/>
      <c r="AC3670" s="31"/>
      <c r="AD3670" s="31"/>
      <c r="AE3670" s="31"/>
      <c r="AF3670" s="31"/>
      <c r="AG3670" s="241"/>
      <c r="AH3670" s="31"/>
      <c r="AI3670" s="31"/>
      <c r="AJ3670" s="31"/>
      <c r="AK3670" s="31"/>
      <c r="AL3670" s="120"/>
      <c r="AQ3670" s="26"/>
      <c r="AW3670" s="19"/>
      <c r="AX3670" s="19"/>
      <c r="AY3670" s="19"/>
      <c r="AZ3670" s="19"/>
      <c r="BA3670" s="19"/>
      <c r="BB3670" s="19"/>
      <c r="BC3670" s="1"/>
      <c r="BD3670"/>
      <c r="BE3670"/>
      <c r="BF3670" s="1"/>
      <c r="BG3670"/>
      <c r="BH3670"/>
      <c r="BI3670"/>
      <c r="BJ3670" s="1"/>
      <c r="BK3670" s="1"/>
      <c r="BL3670"/>
      <c r="BM3670" s="1"/>
      <c r="BN3670" s="1"/>
      <c r="BO3670" s="1"/>
      <c r="BP3670" s="1"/>
      <c r="BQ3670" s="1"/>
      <c r="BR3670" s="1"/>
      <c r="BS3670" s="1"/>
      <c r="BT3670" s="22"/>
      <c r="BU3670" s="1"/>
      <c r="BV3670" s="1"/>
      <c r="BW3670" s="1"/>
      <c r="BX3670" s="1"/>
      <c r="BY3670" s="1"/>
      <c r="BZ3670" s="1"/>
      <c r="CA3670" s="1"/>
      <c r="CB3670" s="1"/>
      <c r="CC3670" s="1"/>
      <c r="CD3670" s="1"/>
      <c r="CE3670" s="1"/>
      <c r="CF3670" s="1"/>
      <c r="CG3670" s="1"/>
      <c r="CH3670" s="1"/>
      <c r="CI3670" s="1"/>
      <c r="CJ3670" s="1"/>
      <c r="CK3670" s="1"/>
      <c r="CL3670" s="1"/>
      <c r="CM3670" s="1"/>
      <c r="CN3670" s="1"/>
      <c r="CO3670" s="1"/>
      <c r="CP3670" s="1"/>
      <c r="CQ3670" s="1"/>
      <c r="CR3670" s="1"/>
      <c r="CS3670" s="1"/>
      <c r="CT3670" s="1"/>
      <c r="CU3670" s="1"/>
      <c r="CV3670" s="1"/>
      <c r="CW3670" s="1"/>
      <c r="CX3670" s="1"/>
      <c r="CY3670" s="1"/>
      <c r="CZ3670" s="1"/>
      <c r="DA3670" s="1"/>
      <c r="DB3670" s="1"/>
      <c r="DC3670" s="1"/>
      <c r="DD3670" s="1"/>
      <c r="DE3670" s="1"/>
      <c r="DF3670" s="1"/>
      <c r="DG3670" s="1"/>
      <c r="DH3670" s="1"/>
      <c r="DI3670" s="1"/>
      <c r="DJ3670" s="1"/>
      <c r="DK3670" s="1"/>
      <c r="DL3670" s="1"/>
      <c r="DM3670" s="1"/>
      <c r="DN3670" s="1"/>
      <c r="DO3670" s="1"/>
      <c r="DP3670" s="1"/>
      <c r="DQ3670" s="1"/>
      <c r="DR3670" s="1"/>
      <c r="DS3670" s="1"/>
      <c r="DT3670" s="1"/>
      <c r="DU3670" s="1"/>
      <c r="DV3670" s="1"/>
      <c r="DW3670" s="1"/>
      <c r="DX3670" s="1"/>
      <c r="DY3670" s="1"/>
      <c r="DZ3670" s="1"/>
      <c r="EA3670" s="1"/>
      <c r="EB3670" s="1"/>
      <c r="EC3670" s="1"/>
      <c r="ED3670" s="1"/>
      <c r="EE3670" s="1"/>
      <c r="EF3670" s="1"/>
      <c r="EG3670" s="1"/>
      <c r="EH3670" s="1"/>
      <c r="EI3670" s="1"/>
      <c r="EJ3670" s="1"/>
      <c r="EK3670" s="1"/>
      <c r="EL3670" s="1"/>
      <c r="EM3670" s="1"/>
      <c r="EN3670" s="1"/>
      <c r="EO3670" s="1"/>
      <c r="EP3670" s="1"/>
      <c r="EQ3670" s="1"/>
      <c r="ER3670" s="1"/>
      <c r="ES3670" s="1"/>
      <c r="ET3670" s="1"/>
      <c r="EU3670" s="1"/>
      <c r="EV3670" s="1"/>
      <c r="EW3670" s="1"/>
      <c r="EX3670" s="1"/>
      <c r="EY3670" s="1"/>
      <c r="EZ3670" s="1"/>
      <c r="FA3670" s="1"/>
      <c r="FB3670" s="1"/>
      <c r="FC3670" s="1"/>
      <c r="FD3670" s="1"/>
      <c r="FE3670" s="1"/>
      <c r="FF3670" s="1"/>
      <c r="FG3670" s="1"/>
      <c r="FH3670" s="1"/>
      <c r="FI3670" s="1"/>
      <c r="FJ3670" s="1"/>
      <c r="FK3670" s="1"/>
      <c r="FL3670" s="1"/>
      <c r="FM3670" s="1"/>
      <c r="FN3670" s="1"/>
      <c r="FO3670" s="1"/>
      <c r="FP3670" s="1"/>
      <c r="FQ3670" s="1"/>
      <c r="FR3670" s="1"/>
      <c r="FS3670" s="1"/>
      <c r="FT3670" s="1"/>
      <c r="FU3670" s="1"/>
      <c r="FV3670" s="1"/>
      <c r="FW3670" s="1"/>
      <c r="FX3670" s="1"/>
      <c r="FY3670" s="1"/>
      <c r="FZ3670" s="1"/>
      <c r="GA3670" s="1"/>
      <c r="GB3670" s="1"/>
      <c r="GC3670" s="1"/>
      <c r="GD3670" s="1"/>
      <c r="GE3670" s="1"/>
      <c r="GF3670" s="1"/>
      <c r="GG3670" s="1"/>
      <c r="GH3670" s="1"/>
      <c r="GI3670" s="1"/>
      <c r="GJ3670" s="1"/>
      <c r="GK3670"/>
      <c r="GL3670"/>
      <c r="GM3670"/>
      <c r="GN3670"/>
      <c r="GO3670"/>
      <c r="GP3670"/>
      <c r="GQ3670"/>
      <c r="GR3670"/>
      <c r="GS3670"/>
      <c r="GT3670"/>
      <c r="GU3670"/>
      <c r="GV3670"/>
      <c r="GW3670"/>
      <c r="GX3670"/>
      <c r="GY3670"/>
      <c r="GZ3670"/>
      <c r="HA3670"/>
      <c r="HB3670"/>
      <c r="HC3670"/>
      <c r="HD3670"/>
      <c r="HE3670"/>
    </row>
    <row r="3671" spans="4:213" s="25" customFormat="1" x14ac:dyDescent="0.25">
      <c r="D3671" s="19"/>
      <c r="E3671" s="19"/>
      <c r="F3671" s="20"/>
      <c r="G3671" s="20"/>
      <c r="H3671" s="20"/>
      <c r="I3671" s="20"/>
      <c r="J3671" s="21"/>
      <c r="K3671" s="21"/>
      <c r="L3671" s="20"/>
      <c r="M3671" s="20"/>
      <c r="N3671" s="22"/>
      <c r="O3671" s="22"/>
      <c r="P3671" s="22"/>
      <c r="Q3671" s="22"/>
      <c r="R3671" s="19"/>
      <c r="S3671" s="19"/>
      <c r="T3671" s="19"/>
      <c r="U3671" s="20"/>
      <c r="V3671" s="20"/>
      <c r="W3671" s="20"/>
      <c r="X3671" s="27"/>
      <c r="Y3671" s="253"/>
      <c r="Z3671" s="30"/>
      <c r="AA3671" s="30"/>
      <c r="AB3671" s="31"/>
      <c r="AC3671" s="31"/>
      <c r="AD3671" s="31"/>
      <c r="AE3671" s="31"/>
      <c r="AF3671" s="31"/>
      <c r="AG3671" s="241"/>
      <c r="AH3671" s="31"/>
      <c r="AI3671" s="31"/>
      <c r="AJ3671" s="31"/>
      <c r="AK3671" s="31"/>
      <c r="AL3671" s="120"/>
      <c r="AQ3671" s="26"/>
      <c r="AW3671" s="19"/>
      <c r="AX3671" s="19"/>
      <c r="AY3671" s="19"/>
      <c r="AZ3671" s="19"/>
      <c r="BA3671" s="19"/>
      <c r="BB3671" s="19"/>
      <c r="BC3671" s="1"/>
      <c r="BD3671"/>
      <c r="BE3671"/>
      <c r="BF3671" s="1"/>
      <c r="BG3671"/>
      <c r="BH3671"/>
      <c r="BI3671"/>
      <c r="BJ3671" s="1"/>
      <c r="BK3671" s="1"/>
      <c r="BL3671"/>
      <c r="BM3671" s="1"/>
      <c r="BN3671" s="1"/>
      <c r="BO3671" s="1"/>
      <c r="BP3671" s="1"/>
      <c r="BQ3671" s="1"/>
      <c r="BR3671" s="1"/>
      <c r="BS3671" s="1"/>
      <c r="BT3671" s="22"/>
      <c r="BU3671" s="1"/>
      <c r="BV3671" s="1"/>
      <c r="BW3671" s="1"/>
      <c r="BX3671" s="1"/>
      <c r="BY3671" s="1"/>
      <c r="BZ3671" s="1"/>
      <c r="CA3671" s="1"/>
      <c r="CB3671" s="1"/>
      <c r="CC3671" s="1"/>
      <c r="CD3671" s="1"/>
      <c r="CE3671" s="1"/>
      <c r="CF3671" s="1"/>
      <c r="CG3671" s="1"/>
      <c r="CH3671" s="1"/>
      <c r="CI3671" s="1"/>
      <c r="CJ3671" s="1"/>
      <c r="CK3671" s="1"/>
      <c r="CL3671" s="1"/>
      <c r="CM3671" s="1"/>
      <c r="CN3671" s="1"/>
      <c r="CO3671" s="1"/>
      <c r="CP3671" s="1"/>
      <c r="CQ3671" s="1"/>
      <c r="CR3671" s="1"/>
      <c r="CS3671" s="1"/>
      <c r="CT3671" s="1"/>
      <c r="CU3671" s="1"/>
      <c r="CV3671" s="1"/>
      <c r="CW3671" s="1"/>
      <c r="CX3671" s="1"/>
      <c r="CY3671" s="1"/>
      <c r="CZ3671" s="1"/>
      <c r="DA3671" s="1"/>
      <c r="DB3671" s="1"/>
      <c r="DC3671" s="1"/>
      <c r="DD3671" s="1"/>
      <c r="DE3671" s="1"/>
      <c r="DF3671" s="1"/>
      <c r="DG3671" s="1"/>
      <c r="DH3671" s="1"/>
      <c r="DI3671" s="1"/>
      <c r="DJ3671" s="1"/>
      <c r="DK3671" s="1"/>
      <c r="DL3671" s="1"/>
      <c r="DM3671" s="1"/>
      <c r="DN3671" s="1"/>
      <c r="DO3671" s="1"/>
      <c r="DP3671" s="1"/>
      <c r="DQ3671" s="1"/>
      <c r="DR3671" s="1"/>
      <c r="DS3671" s="1"/>
      <c r="DT3671" s="1"/>
      <c r="DU3671" s="1"/>
      <c r="DV3671" s="1"/>
      <c r="DW3671" s="1"/>
      <c r="DX3671" s="1"/>
      <c r="DY3671" s="1"/>
      <c r="DZ3671" s="1"/>
      <c r="EA3671" s="1"/>
      <c r="EB3671" s="1"/>
      <c r="EC3671" s="1"/>
      <c r="ED3671" s="1"/>
      <c r="EE3671" s="1"/>
      <c r="EF3671" s="1"/>
      <c r="EG3671" s="1"/>
      <c r="EH3671" s="1"/>
      <c r="EI3671" s="1"/>
      <c r="EJ3671" s="1"/>
      <c r="EK3671" s="1"/>
      <c r="EL3671" s="1"/>
      <c r="EM3671" s="1"/>
      <c r="EN3671" s="1"/>
      <c r="EO3671" s="1"/>
      <c r="EP3671" s="1"/>
      <c r="EQ3671" s="1"/>
      <c r="ER3671" s="1"/>
      <c r="ES3671" s="1"/>
      <c r="ET3671" s="1"/>
      <c r="EU3671" s="1"/>
      <c r="EV3671" s="1"/>
      <c r="EW3671" s="1"/>
      <c r="EX3671" s="1"/>
      <c r="EY3671" s="1"/>
      <c r="EZ3671" s="1"/>
      <c r="FA3671" s="1"/>
      <c r="FB3671" s="1"/>
      <c r="FC3671" s="1"/>
      <c r="FD3671" s="1"/>
      <c r="FE3671" s="1"/>
      <c r="FF3671" s="1"/>
      <c r="FG3671" s="1"/>
      <c r="FH3671" s="1"/>
      <c r="FI3671" s="1"/>
      <c r="FJ3671" s="1"/>
      <c r="FK3671" s="1"/>
      <c r="FL3671" s="1"/>
      <c r="FM3671" s="1"/>
      <c r="FN3671" s="1"/>
      <c r="FO3671" s="1"/>
      <c r="FP3671" s="1"/>
      <c r="FQ3671" s="1"/>
      <c r="FR3671" s="1"/>
      <c r="FS3671" s="1"/>
      <c r="FT3671" s="1"/>
      <c r="FU3671" s="1"/>
      <c r="FV3671" s="1"/>
      <c r="FW3671" s="1"/>
      <c r="FX3671" s="1"/>
      <c r="FY3671" s="1"/>
      <c r="FZ3671" s="1"/>
      <c r="GA3671" s="1"/>
      <c r="GB3671" s="1"/>
      <c r="GC3671" s="1"/>
      <c r="GD3671" s="1"/>
      <c r="GE3671" s="1"/>
      <c r="GF3671" s="1"/>
      <c r="GG3671" s="1"/>
      <c r="GH3671" s="1"/>
      <c r="GI3671" s="1"/>
      <c r="GJ3671" s="1"/>
      <c r="GK3671"/>
      <c r="GL3671"/>
      <c r="GM3671"/>
      <c r="GN3671"/>
      <c r="GO3671"/>
      <c r="GP3671"/>
      <c r="GQ3671"/>
      <c r="GR3671"/>
      <c r="GS3671"/>
      <c r="GT3671"/>
      <c r="GU3671"/>
      <c r="GV3671"/>
      <c r="GW3671"/>
      <c r="GX3671"/>
      <c r="GY3671"/>
      <c r="GZ3671"/>
      <c r="HA3671"/>
      <c r="HB3671"/>
      <c r="HC3671"/>
      <c r="HD3671"/>
      <c r="HE3671"/>
    </row>
    <row r="3672" spans="4:213" s="25" customFormat="1" x14ac:dyDescent="0.25">
      <c r="D3672" s="19"/>
      <c r="E3672" s="19"/>
      <c r="F3672" s="20"/>
      <c r="G3672" s="20"/>
      <c r="H3672" s="20"/>
      <c r="I3672" s="20"/>
      <c r="J3672" s="21"/>
      <c r="K3672" s="21"/>
      <c r="L3672" s="20"/>
      <c r="M3672" s="20"/>
      <c r="N3672" s="22"/>
      <c r="O3672" s="22"/>
      <c r="P3672" s="22"/>
      <c r="Q3672" s="22"/>
      <c r="R3672" s="19"/>
      <c r="S3672" s="19"/>
      <c r="T3672" s="19"/>
      <c r="U3672" s="20"/>
      <c r="V3672" s="20"/>
      <c r="W3672" s="20"/>
      <c r="X3672" s="27"/>
      <c r="Y3672" s="253"/>
      <c r="Z3672" s="30"/>
      <c r="AA3672" s="30"/>
      <c r="AB3672" s="31"/>
      <c r="AC3672" s="31"/>
      <c r="AD3672" s="31"/>
      <c r="AE3672" s="31"/>
      <c r="AF3672" s="31"/>
      <c r="AG3672" s="241"/>
      <c r="AH3672" s="31"/>
      <c r="AI3672" s="31"/>
      <c r="AJ3672" s="31"/>
      <c r="AK3672" s="31"/>
      <c r="AL3672" s="120"/>
      <c r="AQ3672" s="26"/>
      <c r="AW3672" s="19"/>
      <c r="AX3672" s="19"/>
      <c r="AY3672" s="19"/>
      <c r="AZ3672" s="19"/>
      <c r="BA3672" s="19"/>
      <c r="BB3672" s="19"/>
      <c r="BC3672" s="1"/>
      <c r="BD3672"/>
      <c r="BE3672"/>
      <c r="BF3672" s="1"/>
      <c r="BG3672"/>
      <c r="BH3672"/>
      <c r="BI3672"/>
      <c r="BJ3672" s="1"/>
      <c r="BK3672" s="1"/>
      <c r="BL3672"/>
      <c r="BM3672" s="1"/>
      <c r="BN3672" s="1"/>
      <c r="BO3672" s="1"/>
      <c r="BP3672" s="1"/>
      <c r="BQ3672" s="1"/>
      <c r="BR3672" s="1"/>
      <c r="BS3672" s="1"/>
      <c r="BT3672" s="22"/>
      <c r="BU3672" s="1"/>
      <c r="BV3672" s="1"/>
      <c r="BW3672" s="1"/>
      <c r="BX3672" s="1"/>
      <c r="BY3672" s="1"/>
      <c r="BZ3672" s="1"/>
      <c r="CA3672" s="1"/>
      <c r="CB3672" s="1"/>
      <c r="CC3672" s="1"/>
      <c r="CD3672" s="1"/>
      <c r="CE3672" s="1"/>
      <c r="CF3672" s="1"/>
      <c r="CG3672" s="1"/>
      <c r="CH3672" s="1"/>
      <c r="CI3672" s="1"/>
      <c r="CJ3672" s="1"/>
      <c r="CK3672" s="1"/>
      <c r="CL3672" s="1"/>
      <c r="CM3672" s="1"/>
      <c r="CN3672" s="1"/>
      <c r="CO3672" s="1"/>
      <c r="CP3672" s="1"/>
      <c r="CQ3672" s="1"/>
      <c r="CR3672" s="1"/>
      <c r="CS3672" s="1"/>
      <c r="CT3672" s="1"/>
      <c r="CU3672" s="1"/>
      <c r="CV3672" s="1"/>
      <c r="CW3672" s="1"/>
      <c r="CX3672" s="1"/>
      <c r="CY3672" s="1"/>
      <c r="CZ3672" s="1"/>
      <c r="DA3672" s="1"/>
      <c r="DB3672" s="1"/>
      <c r="DC3672" s="1"/>
      <c r="DD3672" s="1"/>
      <c r="DE3672" s="1"/>
      <c r="DF3672" s="1"/>
      <c r="DG3672" s="1"/>
      <c r="DH3672" s="1"/>
      <c r="DI3672" s="1"/>
      <c r="DJ3672" s="1"/>
      <c r="DK3672" s="1"/>
      <c r="DL3672" s="1"/>
      <c r="DM3672" s="1"/>
      <c r="DN3672" s="1"/>
      <c r="DO3672" s="1"/>
      <c r="DP3672" s="1"/>
      <c r="DQ3672" s="1"/>
      <c r="DR3672" s="1"/>
      <c r="DS3672" s="1"/>
      <c r="DT3672" s="1"/>
      <c r="DU3672" s="1"/>
      <c r="DV3672" s="1"/>
      <c r="DW3672" s="1"/>
      <c r="DX3672" s="1"/>
      <c r="DY3672" s="1"/>
      <c r="DZ3672" s="1"/>
      <c r="EA3672" s="1"/>
      <c r="EB3672" s="1"/>
      <c r="EC3672" s="1"/>
      <c r="ED3672" s="1"/>
      <c r="EE3672" s="1"/>
      <c r="EF3672" s="1"/>
      <c r="EG3672" s="1"/>
      <c r="EH3672" s="1"/>
      <c r="EI3672" s="1"/>
      <c r="EJ3672" s="1"/>
      <c r="EK3672" s="1"/>
      <c r="EL3672" s="1"/>
      <c r="EM3672" s="1"/>
      <c r="EN3672" s="1"/>
      <c r="EO3672" s="1"/>
      <c r="EP3672" s="1"/>
      <c r="EQ3672" s="1"/>
      <c r="ER3672" s="1"/>
      <c r="ES3672" s="1"/>
      <c r="ET3672" s="1"/>
      <c r="EU3672" s="1"/>
      <c r="EV3672" s="1"/>
      <c r="EW3672" s="1"/>
      <c r="EX3672" s="1"/>
      <c r="EY3672" s="1"/>
      <c r="EZ3672" s="1"/>
      <c r="FA3672" s="1"/>
      <c r="FB3672" s="1"/>
      <c r="FC3672" s="1"/>
      <c r="FD3672" s="1"/>
      <c r="FE3672" s="1"/>
      <c r="FF3672" s="1"/>
      <c r="FG3672" s="1"/>
      <c r="FH3672" s="1"/>
      <c r="FI3672" s="1"/>
      <c r="FJ3672" s="1"/>
      <c r="FK3672" s="1"/>
      <c r="FL3672" s="1"/>
      <c r="FM3672" s="1"/>
      <c r="FN3672" s="1"/>
      <c r="FO3672" s="1"/>
      <c r="FP3672" s="1"/>
      <c r="FQ3672" s="1"/>
      <c r="FR3672" s="1"/>
      <c r="FS3672" s="1"/>
      <c r="FT3672" s="1"/>
      <c r="FU3672" s="1"/>
      <c r="FV3672" s="1"/>
      <c r="FW3672" s="1"/>
      <c r="FX3672" s="1"/>
      <c r="FY3672" s="1"/>
      <c r="FZ3672" s="1"/>
      <c r="GA3672" s="1"/>
      <c r="GB3672" s="1"/>
      <c r="GC3672" s="1"/>
      <c r="GD3672" s="1"/>
      <c r="GE3672" s="1"/>
      <c r="GF3672" s="1"/>
      <c r="GG3672" s="1"/>
      <c r="GH3672" s="1"/>
      <c r="GI3672" s="1"/>
      <c r="GJ3672" s="1"/>
      <c r="GK3672"/>
      <c r="GL3672"/>
      <c r="GM3672"/>
      <c r="GN3672"/>
      <c r="GO3672"/>
      <c r="GP3672"/>
      <c r="GQ3672"/>
      <c r="GR3672"/>
      <c r="GS3672"/>
      <c r="GT3672"/>
      <c r="GU3672"/>
      <c r="GV3672"/>
      <c r="GW3672"/>
      <c r="GX3672"/>
      <c r="GY3672"/>
      <c r="GZ3672"/>
      <c r="HA3672"/>
      <c r="HB3672"/>
      <c r="HC3672"/>
      <c r="HD3672"/>
      <c r="HE3672"/>
    </row>
    <row r="3673" spans="4:213" s="25" customFormat="1" x14ac:dyDescent="0.25">
      <c r="D3673" s="19"/>
      <c r="E3673" s="19"/>
      <c r="F3673" s="20"/>
      <c r="G3673" s="20"/>
      <c r="H3673" s="20"/>
      <c r="I3673" s="20"/>
      <c r="J3673" s="21"/>
      <c r="K3673" s="21"/>
      <c r="L3673" s="20"/>
      <c r="M3673" s="20"/>
      <c r="N3673" s="22"/>
      <c r="O3673" s="22"/>
      <c r="P3673" s="22"/>
      <c r="Q3673" s="22"/>
      <c r="R3673" s="19"/>
      <c r="S3673" s="19"/>
      <c r="T3673" s="19"/>
      <c r="U3673" s="20"/>
      <c r="V3673" s="20"/>
      <c r="W3673" s="20"/>
      <c r="X3673" s="27"/>
      <c r="Y3673" s="253"/>
      <c r="Z3673" s="30"/>
      <c r="AA3673" s="30"/>
      <c r="AB3673" s="31"/>
      <c r="AC3673" s="31"/>
      <c r="AD3673" s="31"/>
      <c r="AE3673" s="31"/>
      <c r="AF3673" s="31"/>
      <c r="AG3673" s="241"/>
      <c r="AH3673" s="31"/>
      <c r="AI3673" s="31"/>
      <c r="AJ3673" s="31"/>
      <c r="AK3673" s="31"/>
      <c r="AL3673" s="120"/>
      <c r="AQ3673" s="26"/>
      <c r="AW3673" s="19"/>
      <c r="AX3673" s="19"/>
      <c r="AY3673" s="19"/>
      <c r="AZ3673" s="19"/>
      <c r="BA3673" s="19"/>
      <c r="BB3673" s="19"/>
      <c r="BC3673" s="1"/>
      <c r="BD3673"/>
      <c r="BE3673"/>
      <c r="BF3673" s="1"/>
      <c r="BG3673"/>
      <c r="BH3673"/>
      <c r="BI3673"/>
      <c r="BJ3673" s="1"/>
      <c r="BK3673" s="1"/>
      <c r="BL3673"/>
      <c r="BM3673" s="1"/>
      <c r="BN3673" s="1"/>
      <c r="BO3673" s="1"/>
      <c r="BP3673" s="1"/>
      <c r="BQ3673" s="1"/>
      <c r="BR3673" s="1"/>
      <c r="BS3673" s="1"/>
      <c r="BT3673" s="22"/>
      <c r="BU3673" s="1"/>
      <c r="BV3673" s="1"/>
      <c r="BW3673" s="1"/>
      <c r="BX3673" s="1"/>
      <c r="BY3673" s="1"/>
      <c r="BZ3673" s="1"/>
      <c r="CA3673" s="1"/>
      <c r="CB3673" s="1"/>
      <c r="CC3673" s="1"/>
      <c r="CD3673" s="1"/>
      <c r="CE3673" s="1"/>
      <c r="CF3673" s="1"/>
      <c r="CG3673" s="1"/>
      <c r="CH3673" s="1"/>
      <c r="CI3673" s="1"/>
      <c r="CJ3673" s="1"/>
      <c r="CK3673" s="1"/>
      <c r="CL3673" s="1"/>
      <c r="CM3673" s="1"/>
      <c r="CN3673" s="1"/>
      <c r="CO3673" s="1"/>
      <c r="CP3673" s="1"/>
      <c r="CQ3673" s="1"/>
      <c r="CR3673" s="1"/>
      <c r="CS3673" s="1"/>
      <c r="CT3673" s="1"/>
      <c r="CU3673" s="1"/>
      <c r="CV3673" s="1"/>
      <c r="CW3673" s="1"/>
      <c r="CX3673" s="1"/>
      <c r="CY3673" s="1"/>
      <c r="CZ3673" s="1"/>
      <c r="DA3673" s="1"/>
      <c r="DB3673" s="1"/>
      <c r="DC3673" s="1"/>
      <c r="DD3673" s="1"/>
      <c r="DE3673" s="1"/>
      <c r="DF3673" s="1"/>
      <c r="DG3673" s="1"/>
      <c r="DH3673" s="1"/>
      <c r="DI3673" s="1"/>
      <c r="DJ3673" s="1"/>
      <c r="DK3673" s="1"/>
      <c r="DL3673" s="1"/>
      <c r="DM3673" s="1"/>
      <c r="DN3673" s="1"/>
      <c r="DO3673" s="1"/>
      <c r="DP3673" s="1"/>
      <c r="DQ3673" s="1"/>
      <c r="DR3673" s="1"/>
      <c r="DS3673" s="1"/>
      <c r="DT3673" s="1"/>
      <c r="DU3673" s="1"/>
      <c r="DV3673" s="1"/>
      <c r="DW3673" s="1"/>
      <c r="DX3673" s="1"/>
      <c r="DY3673" s="1"/>
      <c r="DZ3673" s="1"/>
      <c r="EA3673" s="1"/>
      <c r="EB3673" s="1"/>
      <c r="EC3673" s="1"/>
      <c r="ED3673" s="1"/>
      <c r="EE3673" s="1"/>
      <c r="EF3673" s="1"/>
      <c r="EG3673" s="1"/>
      <c r="EH3673" s="1"/>
      <c r="EI3673" s="1"/>
      <c r="EJ3673" s="1"/>
      <c r="EK3673" s="1"/>
      <c r="EL3673" s="1"/>
      <c r="EM3673" s="1"/>
      <c r="EN3673" s="1"/>
      <c r="EO3673" s="1"/>
      <c r="EP3673" s="1"/>
      <c r="EQ3673" s="1"/>
      <c r="ER3673" s="1"/>
      <c r="ES3673" s="1"/>
      <c r="ET3673" s="1"/>
      <c r="EU3673" s="1"/>
      <c r="EV3673" s="1"/>
      <c r="EW3673" s="1"/>
      <c r="EX3673" s="1"/>
      <c r="EY3673" s="1"/>
      <c r="EZ3673" s="1"/>
      <c r="FA3673" s="1"/>
      <c r="FB3673" s="1"/>
      <c r="FC3673" s="1"/>
      <c r="FD3673" s="1"/>
      <c r="FE3673" s="1"/>
      <c r="FF3673" s="1"/>
      <c r="FG3673" s="1"/>
      <c r="FH3673" s="1"/>
      <c r="FI3673" s="1"/>
      <c r="FJ3673" s="1"/>
      <c r="FK3673" s="1"/>
      <c r="FL3673" s="1"/>
      <c r="FM3673" s="1"/>
      <c r="FN3673" s="1"/>
      <c r="FO3673" s="1"/>
      <c r="FP3673" s="1"/>
      <c r="FQ3673" s="1"/>
      <c r="FR3673" s="1"/>
      <c r="FS3673" s="1"/>
      <c r="FT3673" s="1"/>
      <c r="FU3673" s="1"/>
      <c r="FV3673" s="1"/>
      <c r="FW3673" s="1"/>
      <c r="FX3673" s="1"/>
      <c r="FY3673" s="1"/>
      <c r="FZ3673" s="1"/>
      <c r="GA3673" s="1"/>
      <c r="GB3673" s="1"/>
      <c r="GC3673" s="1"/>
      <c r="GD3673" s="1"/>
      <c r="GE3673" s="1"/>
      <c r="GF3673" s="1"/>
      <c r="GG3673" s="1"/>
      <c r="GH3673" s="1"/>
      <c r="GI3673" s="1"/>
      <c r="GJ3673" s="1"/>
      <c r="GK3673"/>
      <c r="GL3673"/>
      <c r="GM3673"/>
      <c r="GN3673"/>
      <c r="GO3673"/>
      <c r="GP3673"/>
      <c r="GQ3673"/>
      <c r="GR3673"/>
      <c r="GS3673"/>
      <c r="GT3673"/>
      <c r="GU3673"/>
      <c r="GV3673"/>
      <c r="GW3673"/>
      <c r="GX3673"/>
      <c r="GY3673"/>
      <c r="GZ3673"/>
      <c r="HA3673"/>
      <c r="HB3673"/>
      <c r="HC3673"/>
      <c r="HD3673"/>
      <c r="HE3673"/>
    </row>
    <row r="3674" spans="4:213" s="25" customFormat="1" x14ac:dyDescent="0.25">
      <c r="D3674" s="19"/>
      <c r="E3674" s="19"/>
      <c r="F3674" s="20"/>
      <c r="G3674" s="20"/>
      <c r="H3674" s="20"/>
      <c r="I3674" s="20"/>
      <c r="J3674" s="21"/>
      <c r="K3674" s="21"/>
      <c r="L3674" s="20"/>
      <c r="M3674" s="20"/>
      <c r="N3674" s="22"/>
      <c r="O3674" s="22"/>
      <c r="P3674" s="22"/>
      <c r="Q3674" s="22"/>
      <c r="R3674" s="19"/>
      <c r="S3674" s="19"/>
      <c r="T3674" s="19"/>
      <c r="U3674" s="20"/>
      <c r="V3674" s="20"/>
      <c r="W3674" s="20"/>
      <c r="X3674" s="27"/>
      <c r="Y3674" s="253"/>
      <c r="Z3674" s="30"/>
      <c r="AA3674" s="30"/>
      <c r="AB3674" s="31"/>
      <c r="AC3674" s="31"/>
      <c r="AD3674" s="31"/>
      <c r="AE3674" s="31"/>
      <c r="AF3674" s="31"/>
      <c r="AG3674" s="241"/>
      <c r="AH3674" s="31"/>
      <c r="AI3674" s="31"/>
      <c r="AJ3674" s="31"/>
      <c r="AK3674" s="31"/>
      <c r="AL3674" s="120"/>
      <c r="AQ3674" s="26"/>
      <c r="AW3674" s="19"/>
      <c r="AX3674" s="19"/>
      <c r="AY3674" s="19"/>
      <c r="AZ3674" s="19"/>
      <c r="BA3674" s="19"/>
      <c r="BB3674" s="19"/>
      <c r="BC3674" s="1"/>
      <c r="BD3674"/>
      <c r="BE3674"/>
      <c r="BF3674" s="1"/>
      <c r="BG3674"/>
      <c r="BH3674"/>
      <c r="BI3674"/>
      <c r="BJ3674" s="1"/>
      <c r="BK3674" s="1"/>
      <c r="BL3674"/>
      <c r="BM3674" s="1"/>
      <c r="BN3674" s="1"/>
      <c r="BO3674" s="1"/>
      <c r="BP3674" s="1"/>
      <c r="BQ3674" s="1"/>
      <c r="BR3674" s="1"/>
      <c r="BS3674" s="1"/>
      <c r="BT3674" s="22"/>
      <c r="BU3674" s="1"/>
      <c r="BV3674" s="1"/>
      <c r="BW3674" s="1"/>
      <c r="BX3674" s="1"/>
      <c r="BY3674" s="1"/>
      <c r="BZ3674" s="1"/>
      <c r="CA3674" s="1"/>
      <c r="CB3674" s="1"/>
      <c r="CC3674" s="1"/>
      <c r="CD3674" s="1"/>
      <c r="CE3674" s="1"/>
      <c r="CF3674" s="1"/>
      <c r="CG3674" s="1"/>
      <c r="CH3674" s="1"/>
      <c r="CI3674" s="1"/>
      <c r="CJ3674" s="1"/>
      <c r="CK3674" s="1"/>
      <c r="CL3674" s="1"/>
      <c r="CM3674" s="1"/>
      <c r="CN3674" s="1"/>
      <c r="CO3674" s="1"/>
      <c r="CP3674" s="1"/>
      <c r="CQ3674" s="1"/>
      <c r="CR3674" s="1"/>
      <c r="CS3674" s="1"/>
      <c r="CT3674" s="1"/>
      <c r="CU3674" s="1"/>
      <c r="CV3674" s="1"/>
      <c r="CW3674" s="1"/>
      <c r="CX3674" s="1"/>
      <c r="CY3674" s="1"/>
      <c r="CZ3674" s="1"/>
      <c r="DA3674" s="1"/>
      <c r="DB3674" s="1"/>
      <c r="DC3674" s="1"/>
      <c r="DD3674" s="1"/>
      <c r="DE3674" s="1"/>
      <c r="DF3674" s="1"/>
      <c r="DG3674" s="1"/>
      <c r="DH3674" s="1"/>
      <c r="DI3674" s="1"/>
      <c r="DJ3674" s="1"/>
      <c r="DK3674" s="1"/>
      <c r="DL3674" s="1"/>
      <c r="DM3674" s="1"/>
      <c r="DN3674" s="1"/>
      <c r="DO3674" s="1"/>
      <c r="DP3674" s="1"/>
      <c r="DQ3674" s="1"/>
      <c r="DR3674" s="1"/>
      <c r="DS3674" s="1"/>
      <c r="DT3674" s="1"/>
      <c r="DU3674" s="1"/>
      <c r="DV3674" s="1"/>
      <c r="DW3674" s="1"/>
      <c r="DX3674" s="1"/>
      <c r="DY3674" s="1"/>
      <c r="DZ3674" s="1"/>
      <c r="EA3674" s="1"/>
      <c r="EB3674" s="1"/>
      <c r="EC3674" s="1"/>
      <c r="ED3674" s="1"/>
      <c r="EE3674" s="1"/>
      <c r="EF3674" s="1"/>
      <c r="EG3674" s="1"/>
      <c r="EH3674" s="1"/>
      <c r="EI3674" s="1"/>
      <c r="EJ3674" s="1"/>
      <c r="EK3674" s="1"/>
      <c r="EL3674" s="1"/>
      <c r="EM3674" s="1"/>
      <c r="EN3674" s="1"/>
      <c r="EO3674" s="1"/>
      <c r="EP3674" s="1"/>
      <c r="EQ3674" s="1"/>
      <c r="ER3674" s="1"/>
      <c r="ES3674" s="1"/>
      <c r="ET3674" s="1"/>
      <c r="EU3674" s="1"/>
      <c r="EV3674" s="1"/>
      <c r="EW3674" s="1"/>
      <c r="EX3674" s="1"/>
      <c r="EY3674" s="1"/>
      <c r="EZ3674" s="1"/>
      <c r="FA3674" s="1"/>
      <c r="FB3674" s="1"/>
      <c r="FC3674" s="1"/>
      <c r="FD3674" s="1"/>
      <c r="FE3674" s="1"/>
      <c r="FF3674" s="1"/>
      <c r="FG3674" s="1"/>
      <c r="FH3674" s="1"/>
      <c r="FI3674" s="1"/>
      <c r="FJ3674" s="1"/>
      <c r="FK3674" s="1"/>
      <c r="FL3674" s="1"/>
      <c r="FM3674" s="1"/>
      <c r="FN3674" s="1"/>
      <c r="FO3674" s="1"/>
      <c r="FP3674" s="1"/>
      <c r="FQ3674" s="1"/>
      <c r="FR3674" s="1"/>
      <c r="FS3674" s="1"/>
      <c r="FT3674" s="1"/>
      <c r="FU3674" s="1"/>
      <c r="FV3674" s="1"/>
      <c r="FW3674" s="1"/>
      <c r="FX3674" s="1"/>
      <c r="FY3674" s="1"/>
      <c r="FZ3674" s="1"/>
      <c r="GA3674" s="1"/>
      <c r="GB3674" s="1"/>
      <c r="GC3674" s="1"/>
      <c r="GD3674" s="1"/>
      <c r="GE3674" s="1"/>
      <c r="GF3674" s="1"/>
      <c r="GG3674" s="1"/>
      <c r="GH3674" s="1"/>
      <c r="GI3674" s="1"/>
      <c r="GJ3674" s="1"/>
      <c r="GK3674"/>
      <c r="GL3674"/>
      <c r="GM3674"/>
      <c r="GN3674"/>
      <c r="GO3674"/>
      <c r="GP3674"/>
      <c r="GQ3674"/>
      <c r="GR3674"/>
      <c r="GS3674"/>
      <c r="GT3674"/>
      <c r="GU3674"/>
      <c r="GV3674"/>
      <c r="GW3674"/>
      <c r="GX3674"/>
      <c r="GY3674"/>
      <c r="GZ3674"/>
      <c r="HA3674"/>
      <c r="HB3674"/>
      <c r="HC3674"/>
      <c r="HD3674"/>
      <c r="HE3674"/>
    </row>
    <row r="3675" spans="4:213" s="25" customFormat="1" x14ac:dyDescent="0.25">
      <c r="D3675" s="19"/>
      <c r="E3675" s="19"/>
      <c r="F3675" s="20"/>
      <c r="G3675" s="20"/>
      <c r="H3675" s="20"/>
      <c r="I3675" s="20"/>
      <c r="J3675" s="21"/>
      <c r="K3675" s="21"/>
      <c r="L3675" s="20"/>
      <c r="M3675" s="20"/>
      <c r="N3675" s="22"/>
      <c r="O3675" s="22"/>
      <c r="P3675" s="22"/>
      <c r="Q3675" s="22"/>
      <c r="R3675" s="19"/>
      <c r="S3675" s="19"/>
      <c r="T3675" s="19"/>
      <c r="U3675" s="20"/>
      <c r="V3675" s="20"/>
      <c r="W3675" s="20"/>
      <c r="X3675" s="27"/>
      <c r="Y3675" s="253"/>
      <c r="Z3675" s="30"/>
      <c r="AA3675" s="30"/>
      <c r="AB3675" s="31"/>
      <c r="AC3675" s="31"/>
      <c r="AD3675" s="31"/>
      <c r="AE3675" s="31"/>
      <c r="AF3675" s="31"/>
      <c r="AG3675" s="241"/>
      <c r="AH3675" s="31"/>
      <c r="AI3675" s="31"/>
      <c r="AJ3675" s="31"/>
      <c r="AK3675" s="31"/>
      <c r="AL3675" s="120"/>
      <c r="AQ3675" s="26"/>
      <c r="AW3675" s="19"/>
      <c r="AX3675" s="19"/>
      <c r="AY3675" s="19"/>
      <c r="AZ3675" s="19"/>
      <c r="BA3675" s="19"/>
      <c r="BB3675" s="19"/>
      <c r="BC3675" s="1"/>
      <c r="BD3675"/>
      <c r="BE3675"/>
      <c r="BF3675" s="1"/>
      <c r="BG3675"/>
      <c r="BH3675"/>
      <c r="BI3675"/>
      <c r="BJ3675" s="1"/>
      <c r="BK3675" s="1"/>
      <c r="BL3675"/>
      <c r="BM3675" s="1"/>
      <c r="BN3675" s="1"/>
      <c r="BO3675" s="1"/>
      <c r="BP3675" s="1"/>
      <c r="BQ3675" s="1"/>
      <c r="BR3675" s="1"/>
      <c r="BS3675" s="1"/>
      <c r="BT3675" s="22"/>
      <c r="BU3675" s="1"/>
      <c r="BV3675" s="1"/>
      <c r="BW3675" s="1"/>
      <c r="BX3675" s="1"/>
      <c r="BY3675" s="1"/>
      <c r="BZ3675" s="1"/>
      <c r="CA3675" s="1"/>
      <c r="CB3675" s="1"/>
      <c r="CC3675" s="1"/>
      <c r="CD3675" s="1"/>
      <c r="CE3675" s="1"/>
      <c r="CF3675" s="1"/>
      <c r="CG3675" s="1"/>
      <c r="CH3675" s="1"/>
      <c r="CI3675" s="1"/>
      <c r="CJ3675" s="1"/>
      <c r="CK3675" s="1"/>
      <c r="CL3675" s="1"/>
      <c r="CM3675" s="1"/>
      <c r="CN3675" s="1"/>
      <c r="CO3675" s="1"/>
      <c r="CP3675" s="1"/>
      <c r="CQ3675" s="1"/>
      <c r="CR3675" s="1"/>
      <c r="CS3675" s="1"/>
      <c r="CT3675" s="1"/>
      <c r="CU3675" s="1"/>
      <c r="CV3675" s="1"/>
      <c r="CW3675" s="1"/>
      <c r="CX3675" s="1"/>
      <c r="CY3675" s="1"/>
      <c r="CZ3675" s="1"/>
      <c r="DA3675" s="1"/>
      <c r="DB3675" s="1"/>
      <c r="DC3675" s="1"/>
      <c r="DD3675" s="1"/>
      <c r="DE3675" s="1"/>
      <c r="DF3675" s="1"/>
      <c r="DG3675" s="1"/>
      <c r="DH3675" s="1"/>
      <c r="DI3675" s="1"/>
      <c r="DJ3675" s="1"/>
      <c r="DK3675" s="1"/>
      <c r="DL3675" s="1"/>
      <c r="DM3675" s="1"/>
      <c r="DN3675" s="1"/>
      <c r="DO3675" s="1"/>
      <c r="DP3675" s="1"/>
      <c r="DQ3675" s="1"/>
      <c r="DR3675" s="1"/>
      <c r="DS3675" s="1"/>
      <c r="DT3675" s="1"/>
      <c r="DU3675" s="1"/>
      <c r="DV3675" s="1"/>
      <c r="DW3675" s="1"/>
      <c r="DX3675" s="1"/>
      <c r="DY3675" s="1"/>
      <c r="DZ3675" s="1"/>
      <c r="EA3675" s="1"/>
      <c r="EB3675" s="1"/>
      <c r="EC3675" s="1"/>
      <c r="ED3675" s="1"/>
      <c r="EE3675" s="1"/>
      <c r="EF3675" s="1"/>
      <c r="EG3675" s="1"/>
      <c r="EH3675" s="1"/>
      <c r="EI3675" s="1"/>
      <c r="EJ3675" s="1"/>
      <c r="EK3675" s="1"/>
      <c r="EL3675" s="1"/>
      <c r="EM3675" s="1"/>
      <c r="EN3675" s="1"/>
      <c r="EO3675" s="1"/>
      <c r="EP3675" s="1"/>
      <c r="EQ3675" s="1"/>
      <c r="ER3675" s="1"/>
      <c r="ES3675" s="1"/>
      <c r="ET3675" s="1"/>
      <c r="EU3675" s="1"/>
      <c r="EV3675" s="1"/>
      <c r="EW3675" s="1"/>
      <c r="EX3675" s="1"/>
      <c r="EY3675" s="1"/>
      <c r="EZ3675" s="1"/>
      <c r="FA3675" s="1"/>
      <c r="FB3675" s="1"/>
      <c r="FC3675" s="1"/>
      <c r="FD3675" s="1"/>
      <c r="FE3675" s="1"/>
      <c r="FF3675" s="1"/>
      <c r="FG3675" s="1"/>
      <c r="FH3675" s="1"/>
      <c r="FI3675" s="1"/>
      <c r="FJ3675" s="1"/>
      <c r="FK3675" s="1"/>
      <c r="FL3675" s="1"/>
      <c r="FM3675" s="1"/>
      <c r="FN3675" s="1"/>
      <c r="FO3675" s="1"/>
      <c r="FP3675" s="1"/>
      <c r="FQ3675" s="1"/>
      <c r="FR3675" s="1"/>
      <c r="FS3675" s="1"/>
      <c r="FT3675" s="1"/>
      <c r="FU3675" s="1"/>
      <c r="FV3675" s="1"/>
      <c r="FW3675" s="1"/>
      <c r="FX3675" s="1"/>
      <c r="FY3675" s="1"/>
      <c r="FZ3675" s="1"/>
      <c r="GA3675" s="1"/>
      <c r="GB3675" s="1"/>
      <c r="GC3675" s="1"/>
      <c r="GD3675" s="1"/>
      <c r="GE3675" s="1"/>
      <c r="GF3675" s="1"/>
      <c r="GG3675" s="1"/>
      <c r="GH3675" s="1"/>
      <c r="GI3675" s="1"/>
      <c r="GJ3675" s="1"/>
      <c r="GK3675"/>
      <c r="GL3675"/>
      <c r="GM3675"/>
      <c r="GN3675"/>
      <c r="GO3675"/>
      <c r="GP3675"/>
      <c r="GQ3675"/>
      <c r="GR3675"/>
      <c r="GS3675"/>
      <c r="GT3675"/>
      <c r="GU3675"/>
      <c r="GV3675"/>
      <c r="GW3675"/>
      <c r="GX3675"/>
      <c r="GY3675"/>
      <c r="GZ3675"/>
      <c r="HA3675"/>
      <c r="HB3675"/>
      <c r="HC3675"/>
      <c r="HD3675"/>
      <c r="HE3675"/>
    </row>
    <row r="3676" spans="4:213" s="25" customFormat="1" x14ac:dyDescent="0.25">
      <c r="D3676" s="19"/>
      <c r="E3676" s="19"/>
      <c r="F3676" s="20"/>
      <c r="G3676" s="20"/>
      <c r="H3676" s="20"/>
      <c r="I3676" s="20"/>
      <c r="J3676" s="21"/>
      <c r="K3676" s="21"/>
      <c r="L3676" s="20"/>
      <c r="M3676" s="20"/>
      <c r="N3676" s="22"/>
      <c r="O3676" s="22"/>
      <c r="P3676" s="22"/>
      <c r="Q3676" s="22"/>
      <c r="R3676" s="19"/>
      <c r="S3676" s="19"/>
      <c r="T3676" s="19"/>
      <c r="U3676" s="20"/>
      <c r="V3676" s="20"/>
      <c r="W3676" s="20"/>
      <c r="X3676" s="27"/>
      <c r="Y3676" s="253"/>
      <c r="Z3676" s="30"/>
      <c r="AA3676" s="30"/>
      <c r="AB3676" s="31"/>
      <c r="AC3676" s="31"/>
      <c r="AD3676" s="31"/>
      <c r="AE3676" s="31"/>
      <c r="AF3676" s="31"/>
      <c r="AG3676" s="241"/>
      <c r="AH3676" s="31"/>
      <c r="AI3676" s="31"/>
      <c r="AJ3676" s="31"/>
      <c r="AK3676" s="31"/>
      <c r="AL3676" s="120"/>
      <c r="AQ3676" s="26"/>
      <c r="AW3676" s="19"/>
      <c r="AX3676" s="19"/>
      <c r="AY3676" s="19"/>
      <c r="AZ3676" s="19"/>
      <c r="BA3676" s="19"/>
      <c r="BB3676" s="19"/>
      <c r="BC3676" s="1"/>
      <c r="BD3676"/>
      <c r="BE3676"/>
      <c r="BF3676" s="1"/>
      <c r="BG3676"/>
      <c r="BH3676"/>
      <c r="BI3676"/>
      <c r="BJ3676" s="1"/>
      <c r="BK3676" s="1"/>
      <c r="BL3676"/>
      <c r="BM3676" s="1"/>
      <c r="BN3676" s="1"/>
      <c r="BO3676" s="1"/>
      <c r="BP3676" s="1"/>
      <c r="BQ3676" s="1"/>
      <c r="BR3676" s="1"/>
      <c r="BS3676" s="1"/>
      <c r="BT3676" s="22"/>
      <c r="BU3676" s="1"/>
      <c r="BV3676" s="1"/>
      <c r="BW3676" s="1"/>
      <c r="BX3676" s="1"/>
      <c r="BY3676" s="1"/>
      <c r="BZ3676" s="1"/>
      <c r="CA3676" s="1"/>
      <c r="CB3676" s="1"/>
      <c r="CC3676" s="1"/>
      <c r="CD3676" s="1"/>
      <c r="CE3676" s="1"/>
      <c r="CF3676" s="1"/>
      <c r="CG3676" s="1"/>
      <c r="CH3676" s="1"/>
      <c r="CI3676" s="1"/>
      <c r="CJ3676" s="1"/>
      <c r="CK3676" s="1"/>
      <c r="CL3676" s="1"/>
      <c r="CM3676" s="1"/>
      <c r="CN3676" s="1"/>
      <c r="CO3676" s="1"/>
      <c r="CP3676" s="1"/>
      <c r="CQ3676" s="1"/>
      <c r="CR3676" s="1"/>
      <c r="CS3676" s="1"/>
      <c r="CT3676" s="1"/>
      <c r="CU3676" s="1"/>
      <c r="CV3676" s="1"/>
      <c r="CW3676" s="1"/>
      <c r="CX3676" s="1"/>
      <c r="CY3676" s="1"/>
      <c r="CZ3676" s="1"/>
      <c r="DA3676" s="1"/>
      <c r="DB3676" s="1"/>
      <c r="DC3676" s="1"/>
      <c r="DD3676" s="1"/>
      <c r="DE3676" s="1"/>
      <c r="DF3676" s="1"/>
      <c r="DG3676" s="1"/>
      <c r="DH3676" s="1"/>
      <c r="DI3676" s="1"/>
      <c r="DJ3676" s="1"/>
      <c r="DK3676" s="1"/>
      <c r="DL3676" s="1"/>
      <c r="DM3676" s="1"/>
      <c r="DN3676" s="1"/>
      <c r="DO3676" s="1"/>
      <c r="DP3676" s="1"/>
      <c r="DQ3676" s="1"/>
      <c r="DR3676" s="1"/>
      <c r="DS3676" s="1"/>
      <c r="DT3676" s="1"/>
      <c r="DU3676" s="1"/>
      <c r="DV3676" s="1"/>
      <c r="DW3676" s="1"/>
      <c r="DX3676" s="1"/>
      <c r="DY3676" s="1"/>
      <c r="DZ3676" s="1"/>
      <c r="EA3676" s="1"/>
      <c r="EB3676" s="1"/>
      <c r="EC3676" s="1"/>
      <c r="ED3676" s="1"/>
      <c r="EE3676" s="1"/>
      <c r="EF3676" s="1"/>
      <c r="EG3676" s="1"/>
      <c r="EH3676" s="1"/>
      <c r="EI3676" s="1"/>
      <c r="EJ3676" s="1"/>
      <c r="EK3676" s="1"/>
      <c r="EL3676" s="1"/>
      <c r="EM3676" s="1"/>
      <c r="EN3676" s="1"/>
      <c r="EO3676" s="1"/>
      <c r="EP3676" s="1"/>
      <c r="EQ3676" s="1"/>
      <c r="ER3676" s="1"/>
      <c r="ES3676" s="1"/>
      <c r="ET3676" s="1"/>
      <c r="EU3676" s="1"/>
      <c r="EV3676" s="1"/>
      <c r="EW3676" s="1"/>
      <c r="EX3676" s="1"/>
      <c r="EY3676" s="1"/>
      <c r="EZ3676" s="1"/>
      <c r="FA3676" s="1"/>
      <c r="FB3676" s="1"/>
      <c r="FC3676" s="1"/>
      <c r="FD3676" s="1"/>
      <c r="FE3676" s="1"/>
      <c r="FF3676" s="1"/>
      <c r="FG3676" s="1"/>
      <c r="FH3676" s="1"/>
      <c r="FI3676" s="1"/>
      <c r="FJ3676" s="1"/>
      <c r="FK3676" s="1"/>
      <c r="FL3676" s="1"/>
      <c r="FM3676" s="1"/>
      <c r="FN3676" s="1"/>
      <c r="FO3676" s="1"/>
      <c r="FP3676" s="1"/>
      <c r="FQ3676" s="1"/>
      <c r="FR3676" s="1"/>
      <c r="FS3676" s="1"/>
      <c r="FT3676" s="1"/>
      <c r="FU3676" s="1"/>
      <c r="FV3676" s="1"/>
      <c r="FW3676" s="1"/>
      <c r="FX3676" s="1"/>
      <c r="FY3676" s="1"/>
      <c r="FZ3676" s="1"/>
      <c r="GA3676" s="1"/>
      <c r="GB3676" s="1"/>
      <c r="GC3676" s="1"/>
      <c r="GD3676" s="1"/>
      <c r="GE3676" s="1"/>
      <c r="GF3676" s="1"/>
      <c r="GG3676" s="1"/>
      <c r="GH3676" s="1"/>
      <c r="GI3676" s="1"/>
      <c r="GJ3676" s="1"/>
      <c r="GK3676"/>
      <c r="GL3676"/>
      <c r="GM3676"/>
      <c r="GN3676"/>
      <c r="GO3676"/>
      <c r="GP3676"/>
      <c r="GQ3676"/>
      <c r="GR3676"/>
      <c r="GS3676"/>
      <c r="GT3676"/>
      <c r="GU3676"/>
      <c r="GV3676"/>
      <c r="GW3676"/>
      <c r="GX3676"/>
      <c r="GY3676"/>
      <c r="GZ3676"/>
      <c r="HA3676"/>
      <c r="HB3676"/>
      <c r="HC3676"/>
      <c r="HD3676"/>
      <c r="HE3676"/>
    </row>
    <row r="3677" spans="4:213" s="25" customFormat="1" x14ac:dyDescent="0.25">
      <c r="D3677" s="19"/>
      <c r="E3677" s="19"/>
      <c r="F3677" s="20"/>
      <c r="G3677" s="20"/>
      <c r="H3677" s="20"/>
      <c r="I3677" s="20"/>
      <c r="J3677" s="21"/>
      <c r="K3677" s="21"/>
      <c r="L3677" s="20"/>
      <c r="M3677" s="20"/>
      <c r="N3677" s="22"/>
      <c r="O3677" s="22"/>
      <c r="P3677" s="22"/>
      <c r="Q3677" s="22"/>
      <c r="R3677" s="19"/>
      <c r="S3677" s="19"/>
      <c r="T3677" s="19"/>
      <c r="U3677" s="20"/>
      <c r="V3677" s="20"/>
      <c r="W3677" s="20"/>
      <c r="X3677" s="27"/>
      <c r="Y3677" s="253"/>
      <c r="Z3677" s="30"/>
      <c r="AA3677" s="30"/>
      <c r="AB3677" s="31"/>
      <c r="AC3677" s="31"/>
      <c r="AD3677" s="31"/>
      <c r="AE3677" s="31"/>
      <c r="AF3677" s="31"/>
      <c r="AG3677" s="241"/>
      <c r="AH3677" s="31"/>
      <c r="AI3677" s="31"/>
      <c r="AJ3677" s="31"/>
      <c r="AK3677" s="31"/>
      <c r="AL3677" s="120"/>
      <c r="AQ3677" s="26"/>
      <c r="AW3677" s="19"/>
      <c r="AX3677" s="19"/>
      <c r="AY3677" s="19"/>
      <c r="AZ3677" s="19"/>
      <c r="BA3677" s="19"/>
      <c r="BB3677" s="19"/>
      <c r="BC3677" s="1"/>
      <c r="BD3677"/>
      <c r="BE3677"/>
      <c r="BF3677" s="1"/>
      <c r="BG3677"/>
      <c r="BH3677"/>
      <c r="BI3677"/>
      <c r="BJ3677" s="1"/>
      <c r="BK3677" s="1"/>
      <c r="BL3677"/>
      <c r="BM3677" s="1"/>
      <c r="BN3677" s="1"/>
      <c r="BO3677" s="1"/>
      <c r="BP3677" s="1"/>
      <c r="BQ3677" s="1"/>
      <c r="BR3677" s="1"/>
      <c r="BS3677" s="1"/>
      <c r="BT3677" s="22"/>
      <c r="BU3677" s="1"/>
      <c r="BV3677" s="1"/>
      <c r="BW3677" s="1"/>
      <c r="BX3677" s="1"/>
      <c r="BY3677" s="1"/>
      <c r="BZ3677" s="1"/>
      <c r="CA3677" s="1"/>
      <c r="CB3677" s="1"/>
      <c r="CC3677" s="1"/>
      <c r="CD3677" s="1"/>
      <c r="CE3677" s="1"/>
      <c r="CF3677" s="1"/>
      <c r="CG3677" s="1"/>
      <c r="CH3677" s="1"/>
      <c r="CI3677" s="1"/>
      <c r="CJ3677" s="1"/>
      <c r="CK3677" s="1"/>
      <c r="CL3677" s="1"/>
      <c r="CM3677" s="1"/>
      <c r="CN3677" s="1"/>
      <c r="CO3677" s="1"/>
      <c r="CP3677" s="1"/>
      <c r="CQ3677" s="1"/>
      <c r="CR3677" s="1"/>
      <c r="CS3677" s="1"/>
      <c r="CT3677" s="1"/>
      <c r="CU3677" s="1"/>
      <c r="CV3677" s="1"/>
      <c r="CW3677" s="1"/>
      <c r="CX3677" s="1"/>
      <c r="CY3677" s="1"/>
      <c r="CZ3677" s="1"/>
      <c r="DA3677" s="1"/>
      <c r="DB3677" s="1"/>
      <c r="DC3677" s="1"/>
      <c r="DD3677" s="1"/>
      <c r="DE3677" s="1"/>
      <c r="DF3677" s="1"/>
      <c r="DG3677" s="1"/>
      <c r="DH3677" s="1"/>
      <c r="DI3677" s="1"/>
      <c r="DJ3677" s="1"/>
      <c r="DK3677" s="1"/>
      <c r="DL3677" s="1"/>
      <c r="DM3677" s="1"/>
      <c r="DN3677" s="1"/>
      <c r="DO3677" s="1"/>
      <c r="DP3677" s="1"/>
      <c r="DQ3677" s="1"/>
      <c r="DR3677" s="1"/>
      <c r="DS3677" s="1"/>
      <c r="DT3677" s="1"/>
      <c r="DU3677" s="1"/>
      <c r="DV3677" s="1"/>
      <c r="DW3677" s="1"/>
      <c r="DX3677" s="1"/>
      <c r="DY3677" s="1"/>
      <c r="DZ3677" s="1"/>
      <c r="EA3677" s="1"/>
      <c r="EB3677" s="1"/>
      <c r="EC3677" s="1"/>
      <c r="ED3677" s="1"/>
      <c r="EE3677" s="1"/>
      <c r="EF3677" s="1"/>
      <c r="EG3677" s="1"/>
      <c r="EH3677" s="1"/>
      <c r="EI3677" s="1"/>
      <c r="EJ3677" s="1"/>
      <c r="EK3677" s="1"/>
      <c r="EL3677" s="1"/>
      <c r="EM3677" s="1"/>
      <c r="EN3677" s="1"/>
      <c r="EO3677" s="1"/>
      <c r="EP3677" s="1"/>
      <c r="EQ3677" s="1"/>
      <c r="ER3677" s="1"/>
      <c r="ES3677" s="1"/>
      <c r="ET3677" s="1"/>
      <c r="EU3677" s="1"/>
      <c r="EV3677" s="1"/>
      <c r="EW3677" s="1"/>
      <c r="EX3677" s="1"/>
      <c r="EY3677" s="1"/>
      <c r="EZ3677" s="1"/>
      <c r="FA3677" s="1"/>
      <c r="FB3677" s="1"/>
      <c r="FC3677" s="1"/>
      <c r="FD3677" s="1"/>
      <c r="FE3677" s="1"/>
      <c r="FF3677" s="1"/>
      <c r="FG3677" s="1"/>
      <c r="FH3677" s="1"/>
      <c r="FI3677" s="1"/>
      <c r="FJ3677" s="1"/>
      <c r="FK3677" s="1"/>
      <c r="FL3677" s="1"/>
      <c r="FM3677" s="1"/>
      <c r="FN3677" s="1"/>
      <c r="FO3677" s="1"/>
      <c r="FP3677" s="1"/>
      <c r="FQ3677" s="1"/>
      <c r="FR3677" s="1"/>
      <c r="FS3677" s="1"/>
      <c r="FT3677" s="1"/>
      <c r="FU3677" s="1"/>
      <c r="FV3677" s="1"/>
      <c r="FW3677" s="1"/>
      <c r="FX3677" s="1"/>
      <c r="FY3677" s="1"/>
      <c r="FZ3677" s="1"/>
      <c r="GA3677" s="1"/>
      <c r="GB3677" s="1"/>
      <c r="GC3677" s="1"/>
      <c r="GD3677" s="1"/>
      <c r="GE3677" s="1"/>
      <c r="GF3677" s="1"/>
      <c r="GG3677" s="1"/>
      <c r="GH3677" s="1"/>
      <c r="GI3677" s="1"/>
      <c r="GJ3677" s="1"/>
      <c r="GK3677"/>
      <c r="GL3677"/>
      <c r="GM3677"/>
      <c r="GN3677"/>
      <c r="GO3677"/>
      <c r="GP3677"/>
      <c r="GQ3677"/>
      <c r="GR3677"/>
      <c r="GS3677"/>
      <c r="GT3677"/>
      <c r="GU3677"/>
      <c r="GV3677"/>
      <c r="GW3677"/>
      <c r="GX3677"/>
      <c r="GY3677"/>
      <c r="GZ3677"/>
      <c r="HA3677"/>
      <c r="HB3677"/>
      <c r="HC3677"/>
      <c r="HD3677"/>
      <c r="HE3677"/>
    </row>
    <row r="3678" spans="4:213" s="25" customFormat="1" x14ac:dyDescent="0.25">
      <c r="D3678" s="19"/>
      <c r="E3678" s="19"/>
      <c r="F3678" s="20"/>
      <c r="G3678" s="20"/>
      <c r="H3678" s="20"/>
      <c r="I3678" s="20"/>
      <c r="J3678" s="21"/>
      <c r="K3678" s="21"/>
      <c r="L3678" s="20"/>
      <c r="M3678" s="20"/>
      <c r="N3678" s="22"/>
      <c r="O3678" s="22"/>
      <c r="P3678" s="22"/>
      <c r="Q3678" s="22"/>
      <c r="R3678" s="19"/>
      <c r="S3678" s="19"/>
      <c r="T3678" s="19"/>
      <c r="U3678" s="20"/>
      <c r="V3678" s="20"/>
      <c r="W3678" s="20"/>
      <c r="X3678" s="27"/>
      <c r="Y3678" s="253"/>
      <c r="Z3678" s="30"/>
      <c r="AA3678" s="30"/>
      <c r="AB3678" s="31"/>
      <c r="AC3678" s="31"/>
      <c r="AD3678" s="31"/>
      <c r="AE3678" s="31"/>
      <c r="AF3678" s="31"/>
      <c r="AG3678" s="241"/>
      <c r="AH3678" s="31"/>
      <c r="AI3678" s="31"/>
      <c r="AJ3678" s="31"/>
      <c r="AK3678" s="31"/>
      <c r="AL3678" s="120"/>
      <c r="AQ3678" s="26"/>
      <c r="AW3678" s="19"/>
      <c r="AX3678" s="19"/>
      <c r="AY3678" s="19"/>
      <c r="AZ3678" s="19"/>
      <c r="BA3678" s="19"/>
      <c r="BB3678" s="19"/>
      <c r="BC3678" s="1"/>
      <c r="BD3678"/>
      <c r="BE3678"/>
      <c r="BF3678" s="1"/>
      <c r="BG3678"/>
      <c r="BH3678"/>
      <c r="BI3678"/>
      <c r="BJ3678" s="1"/>
      <c r="BK3678" s="1"/>
      <c r="BL3678"/>
      <c r="BM3678" s="1"/>
      <c r="BN3678" s="1"/>
      <c r="BO3678" s="1"/>
      <c r="BP3678" s="1"/>
      <c r="BQ3678" s="1"/>
      <c r="BR3678" s="1"/>
      <c r="BS3678" s="1"/>
      <c r="BT3678" s="22"/>
      <c r="BU3678" s="1"/>
      <c r="BV3678" s="1"/>
      <c r="BW3678" s="1"/>
      <c r="BX3678" s="1"/>
      <c r="BY3678" s="1"/>
      <c r="BZ3678" s="1"/>
      <c r="CA3678" s="1"/>
      <c r="CB3678" s="1"/>
      <c r="CC3678" s="1"/>
      <c r="CD3678" s="1"/>
      <c r="CE3678" s="1"/>
      <c r="CF3678" s="1"/>
      <c r="CG3678" s="1"/>
      <c r="CH3678" s="1"/>
      <c r="CI3678" s="1"/>
      <c r="CJ3678" s="1"/>
      <c r="CK3678" s="1"/>
      <c r="CL3678" s="1"/>
      <c r="CM3678" s="1"/>
      <c r="CN3678" s="1"/>
      <c r="CO3678" s="1"/>
      <c r="CP3678" s="1"/>
      <c r="CQ3678" s="1"/>
      <c r="CR3678" s="1"/>
      <c r="CS3678" s="1"/>
      <c r="CT3678" s="1"/>
      <c r="CU3678" s="1"/>
      <c r="CV3678" s="1"/>
      <c r="CW3678" s="1"/>
      <c r="CX3678" s="1"/>
      <c r="CY3678" s="1"/>
      <c r="CZ3678" s="1"/>
      <c r="DA3678" s="1"/>
      <c r="DB3678" s="1"/>
      <c r="DC3678" s="1"/>
      <c r="DD3678" s="1"/>
      <c r="DE3678" s="1"/>
      <c r="DF3678" s="1"/>
      <c r="DG3678" s="1"/>
      <c r="DH3678" s="1"/>
      <c r="DI3678" s="1"/>
      <c r="DJ3678" s="1"/>
      <c r="DK3678" s="1"/>
      <c r="DL3678" s="1"/>
      <c r="DM3678" s="1"/>
      <c r="DN3678" s="1"/>
      <c r="DO3678" s="1"/>
      <c r="DP3678" s="1"/>
      <c r="DQ3678" s="1"/>
      <c r="DR3678" s="1"/>
      <c r="DS3678" s="1"/>
      <c r="DT3678" s="1"/>
      <c r="DU3678" s="1"/>
      <c r="DV3678" s="1"/>
      <c r="DW3678" s="1"/>
      <c r="DX3678" s="1"/>
      <c r="DY3678" s="1"/>
      <c r="DZ3678" s="1"/>
      <c r="EA3678" s="1"/>
      <c r="EB3678" s="1"/>
      <c r="EC3678" s="1"/>
      <c r="ED3678" s="1"/>
      <c r="EE3678" s="1"/>
      <c r="EF3678" s="1"/>
      <c r="EG3678" s="1"/>
      <c r="EH3678" s="1"/>
      <c r="EI3678" s="1"/>
      <c r="EJ3678" s="1"/>
      <c r="EK3678" s="1"/>
      <c r="EL3678" s="1"/>
      <c r="EM3678" s="1"/>
      <c r="EN3678" s="1"/>
      <c r="EO3678" s="1"/>
      <c r="EP3678" s="1"/>
      <c r="EQ3678" s="1"/>
      <c r="ER3678" s="1"/>
      <c r="ES3678" s="1"/>
      <c r="ET3678" s="1"/>
      <c r="EU3678" s="1"/>
      <c r="EV3678" s="1"/>
      <c r="EW3678" s="1"/>
      <c r="EX3678" s="1"/>
      <c r="EY3678" s="1"/>
      <c r="EZ3678" s="1"/>
      <c r="FA3678" s="1"/>
      <c r="FB3678" s="1"/>
      <c r="FC3678" s="1"/>
      <c r="FD3678" s="1"/>
      <c r="FE3678" s="1"/>
      <c r="FF3678" s="1"/>
      <c r="FG3678" s="1"/>
      <c r="FH3678" s="1"/>
      <c r="FI3678" s="1"/>
      <c r="FJ3678" s="1"/>
      <c r="FK3678" s="1"/>
      <c r="FL3678" s="1"/>
      <c r="FM3678" s="1"/>
      <c r="FN3678" s="1"/>
      <c r="FO3678" s="1"/>
      <c r="FP3678" s="1"/>
      <c r="FQ3678" s="1"/>
      <c r="FR3678" s="1"/>
      <c r="FS3678" s="1"/>
      <c r="FT3678" s="1"/>
      <c r="FU3678" s="1"/>
      <c r="FV3678" s="1"/>
      <c r="FW3678" s="1"/>
      <c r="FX3678" s="1"/>
      <c r="FY3678" s="1"/>
      <c r="FZ3678" s="1"/>
      <c r="GA3678" s="1"/>
      <c r="GB3678" s="1"/>
      <c r="GC3678" s="1"/>
      <c r="GD3678" s="1"/>
      <c r="GE3678" s="1"/>
      <c r="GF3678" s="1"/>
      <c r="GG3678" s="1"/>
      <c r="GH3678" s="1"/>
      <c r="GI3678" s="1"/>
      <c r="GJ3678" s="1"/>
      <c r="GK3678"/>
      <c r="GL3678"/>
      <c r="GM3678"/>
      <c r="GN3678"/>
      <c r="GO3678"/>
      <c r="GP3678"/>
      <c r="GQ3678"/>
      <c r="GR3678"/>
      <c r="GS3678"/>
      <c r="GT3678"/>
      <c r="GU3678"/>
      <c r="GV3678"/>
      <c r="GW3678"/>
      <c r="GX3678"/>
      <c r="GY3678"/>
      <c r="GZ3678"/>
      <c r="HA3678"/>
      <c r="HB3678"/>
      <c r="HC3678"/>
      <c r="HD3678"/>
      <c r="HE3678"/>
    </row>
    <row r="3679" spans="4:213" s="25" customFormat="1" x14ac:dyDescent="0.25">
      <c r="D3679" s="19"/>
      <c r="E3679" s="19"/>
      <c r="F3679" s="20"/>
      <c r="G3679" s="20"/>
      <c r="H3679" s="20"/>
      <c r="I3679" s="20"/>
      <c r="J3679" s="21"/>
      <c r="K3679" s="21"/>
      <c r="L3679" s="20"/>
      <c r="M3679" s="20"/>
      <c r="N3679" s="22"/>
      <c r="O3679" s="22"/>
      <c r="P3679" s="22"/>
      <c r="Q3679" s="22"/>
      <c r="R3679" s="19"/>
      <c r="S3679" s="19"/>
      <c r="T3679" s="19"/>
      <c r="U3679" s="20"/>
      <c r="V3679" s="20"/>
      <c r="W3679" s="20"/>
      <c r="X3679" s="27"/>
      <c r="Y3679" s="253"/>
      <c r="Z3679" s="30"/>
      <c r="AA3679" s="30"/>
      <c r="AB3679" s="31"/>
      <c r="AC3679" s="31"/>
      <c r="AD3679" s="31"/>
      <c r="AE3679" s="31"/>
      <c r="AF3679" s="31"/>
      <c r="AG3679" s="241"/>
      <c r="AH3679" s="31"/>
      <c r="AI3679" s="31"/>
      <c r="AJ3679" s="31"/>
      <c r="AK3679" s="31"/>
      <c r="AL3679" s="120"/>
      <c r="AQ3679" s="26"/>
      <c r="AW3679" s="19"/>
      <c r="AX3679" s="19"/>
      <c r="AY3679" s="19"/>
      <c r="AZ3679" s="19"/>
      <c r="BA3679" s="19"/>
      <c r="BB3679" s="19"/>
      <c r="BC3679" s="1"/>
      <c r="BD3679"/>
      <c r="BE3679"/>
      <c r="BF3679" s="1"/>
      <c r="BG3679"/>
      <c r="BH3679"/>
      <c r="BI3679"/>
      <c r="BJ3679" s="1"/>
      <c r="BK3679" s="1"/>
      <c r="BL3679"/>
      <c r="BM3679" s="1"/>
      <c r="BN3679" s="1"/>
      <c r="BO3679" s="1"/>
      <c r="BP3679" s="1"/>
      <c r="BQ3679" s="1"/>
      <c r="BR3679" s="1"/>
      <c r="BS3679" s="1"/>
      <c r="BT3679" s="22"/>
      <c r="BU3679" s="1"/>
      <c r="BV3679" s="1"/>
      <c r="BW3679" s="1"/>
      <c r="BX3679" s="1"/>
      <c r="BY3679" s="1"/>
      <c r="BZ3679" s="1"/>
      <c r="CA3679" s="1"/>
      <c r="CB3679" s="1"/>
      <c r="CC3679" s="1"/>
      <c r="CD3679" s="1"/>
      <c r="CE3679" s="1"/>
      <c r="CF3679" s="1"/>
      <c r="CG3679" s="1"/>
      <c r="CH3679" s="1"/>
      <c r="CI3679" s="1"/>
      <c r="CJ3679" s="1"/>
      <c r="CK3679" s="1"/>
      <c r="CL3679" s="1"/>
      <c r="CM3679" s="1"/>
      <c r="CN3679" s="1"/>
      <c r="CO3679" s="1"/>
      <c r="CP3679" s="1"/>
      <c r="CQ3679" s="1"/>
      <c r="CR3679" s="1"/>
      <c r="CS3679" s="1"/>
      <c r="CT3679" s="1"/>
      <c r="CU3679" s="1"/>
      <c r="CV3679" s="1"/>
      <c r="CW3679" s="1"/>
      <c r="CX3679" s="1"/>
      <c r="CY3679" s="1"/>
      <c r="CZ3679" s="1"/>
      <c r="DA3679" s="1"/>
      <c r="DB3679" s="1"/>
      <c r="DC3679" s="1"/>
      <c r="DD3679" s="1"/>
      <c r="DE3679" s="1"/>
      <c r="DF3679" s="1"/>
      <c r="DG3679" s="1"/>
      <c r="DH3679" s="1"/>
      <c r="DI3679" s="1"/>
      <c r="DJ3679" s="1"/>
      <c r="DK3679" s="1"/>
      <c r="DL3679" s="1"/>
      <c r="DM3679" s="1"/>
      <c r="DN3679" s="1"/>
      <c r="DO3679" s="1"/>
      <c r="DP3679" s="1"/>
      <c r="DQ3679" s="1"/>
      <c r="DR3679" s="1"/>
      <c r="DS3679" s="1"/>
      <c r="DT3679" s="1"/>
      <c r="DU3679" s="1"/>
      <c r="DV3679" s="1"/>
      <c r="DW3679" s="1"/>
      <c r="DX3679" s="1"/>
      <c r="DY3679" s="1"/>
      <c r="DZ3679" s="1"/>
      <c r="EA3679" s="1"/>
      <c r="EB3679" s="1"/>
      <c r="EC3679" s="1"/>
      <c r="ED3679" s="1"/>
      <c r="EE3679" s="1"/>
      <c r="EF3679" s="1"/>
      <c r="EG3679" s="1"/>
      <c r="EH3679" s="1"/>
      <c r="EI3679" s="1"/>
      <c r="EJ3679" s="1"/>
      <c r="EK3679" s="1"/>
      <c r="EL3679" s="1"/>
      <c r="EM3679" s="1"/>
      <c r="EN3679" s="1"/>
      <c r="EO3679" s="1"/>
      <c r="EP3679" s="1"/>
      <c r="EQ3679" s="1"/>
      <c r="ER3679" s="1"/>
      <c r="ES3679" s="1"/>
      <c r="ET3679" s="1"/>
      <c r="EU3679" s="1"/>
      <c r="EV3679" s="1"/>
      <c r="EW3679" s="1"/>
      <c r="EX3679" s="1"/>
      <c r="EY3679" s="1"/>
      <c r="EZ3679" s="1"/>
      <c r="FA3679" s="1"/>
      <c r="FB3679" s="1"/>
      <c r="FC3679" s="1"/>
      <c r="FD3679" s="1"/>
      <c r="FE3679" s="1"/>
      <c r="FF3679" s="1"/>
      <c r="FG3679" s="1"/>
      <c r="FH3679" s="1"/>
      <c r="FI3679" s="1"/>
      <c r="FJ3679" s="1"/>
      <c r="FK3679" s="1"/>
      <c r="FL3679" s="1"/>
      <c r="FM3679" s="1"/>
      <c r="FN3679" s="1"/>
      <c r="FO3679" s="1"/>
      <c r="FP3679" s="1"/>
      <c r="FQ3679" s="1"/>
      <c r="FR3679" s="1"/>
      <c r="FS3679" s="1"/>
      <c r="FT3679" s="1"/>
      <c r="FU3679" s="1"/>
      <c r="FV3679" s="1"/>
      <c r="FW3679" s="1"/>
      <c r="FX3679" s="1"/>
      <c r="FY3679" s="1"/>
      <c r="FZ3679" s="1"/>
      <c r="GA3679" s="1"/>
      <c r="GB3679" s="1"/>
      <c r="GC3679" s="1"/>
      <c r="GD3679" s="1"/>
      <c r="GE3679" s="1"/>
      <c r="GF3679" s="1"/>
      <c r="GG3679" s="1"/>
      <c r="GH3679" s="1"/>
      <c r="GI3679" s="1"/>
      <c r="GJ3679" s="1"/>
      <c r="GK3679"/>
      <c r="GL3679"/>
      <c r="GM3679"/>
      <c r="GN3679"/>
      <c r="GO3679"/>
      <c r="GP3679"/>
      <c r="GQ3679"/>
      <c r="GR3679"/>
      <c r="GS3679"/>
      <c r="GT3679"/>
      <c r="GU3679"/>
      <c r="GV3679"/>
      <c r="GW3679"/>
      <c r="GX3679"/>
      <c r="GY3679"/>
      <c r="GZ3679"/>
      <c r="HA3679"/>
      <c r="HB3679"/>
      <c r="HC3679"/>
      <c r="HD3679"/>
      <c r="HE3679"/>
    </row>
    <row r="3680" spans="4:213" s="25" customFormat="1" x14ac:dyDescent="0.25">
      <c r="D3680" s="19"/>
      <c r="E3680" s="19"/>
      <c r="F3680" s="20"/>
      <c r="G3680" s="20"/>
      <c r="H3680" s="20"/>
      <c r="I3680" s="20"/>
      <c r="J3680" s="21"/>
      <c r="K3680" s="21"/>
      <c r="L3680" s="20"/>
      <c r="M3680" s="20"/>
      <c r="N3680" s="22"/>
      <c r="O3680" s="22"/>
      <c r="P3680" s="22"/>
      <c r="Q3680" s="22"/>
      <c r="R3680" s="19"/>
      <c r="S3680" s="19"/>
      <c r="T3680" s="19"/>
      <c r="U3680" s="20"/>
      <c r="V3680" s="20"/>
      <c r="W3680" s="20"/>
      <c r="X3680" s="27"/>
      <c r="Y3680" s="253"/>
      <c r="Z3680" s="30"/>
      <c r="AA3680" s="30"/>
      <c r="AB3680" s="31"/>
      <c r="AC3680" s="31"/>
      <c r="AD3680" s="31"/>
      <c r="AE3680" s="31"/>
      <c r="AF3680" s="31"/>
      <c r="AG3680" s="241"/>
      <c r="AH3680" s="31"/>
      <c r="AI3680" s="31"/>
      <c r="AJ3680" s="31"/>
      <c r="AK3680" s="31"/>
      <c r="AL3680" s="120"/>
      <c r="AQ3680" s="26"/>
      <c r="AW3680" s="19"/>
      <c r="AX3680" s="19"/>
      <c r="AY3680" s="19"/>
      <c r="AZ3680" s="19"/>
      <c r="BA3680" s="19"/>
      <c r="BB3680" s="19"/>
      <c r="BC3680" s="1"/>
      <c r="BD3680"/>
      <c r="BE3680"/>
      <c r="BF3680" s="1"/>
      <c r="BG3680"/>
      <c r="BH3680"/>
      <c r="BI3680"/>
      <c r="BJ3680" s="1"/>
      <c r="BK3680" s="1"/>
      <c r="BL3680"/>
      <c r="BM3680" s="1"/>
      <c r="BN3680" s="1"/>
      <c r="BO3680" s="1"/>
      <c r="BP3680" s="1"/>
      <c r="BQ3680" s="1"/>
      <c r="BR3680" s="1"/>
      <c r="BS3680" s="1"/>
      <c r="BT3680" s="22"/>
      <c r="BU3680" s="1"/>
      <c r="BV3680" s="1"/>
      <c r="BW3680" s="1"/>
      <c r="BX3680" s="1"/>
      <c r="BY3680" s="1"/>
      <c r="BZ3680" s="1"/>
      <c r="CA3680" s="1"/>
      <c r="CB3680" s="1"/>
      <c r="CC3680" s="1"/>
      <c r="CD3680" s="1"/>
      <c r="CE3680" s="1"/>
      <c r="CF3680" s="1"/>
      <c r="CG3680" s="1"/>
      <c r="CH3680" s="1"/>
      <c r="CI3680" s="1"/>
      <c r="CJ3680" s="1"/>
      <c r="CK3680" s="1"/>
      <c r="CL3680" s="1"/>
      <c r="CM3680" s="1"/>
      <c r="CN3680" s="1"/>
      <c r="CO3680" s="1"/>
      <c r="CP3680" s="1"/>
      <c r="CQ3680" s="1"/>
      <c r="CR3680" s="1"/>
      <c r="CS3680" s="1"/>
      <c r="CT3680" s="1"/>
      <c r="CU3680" s="1"/>
      <c r="CV3680" s="1"/>
      <c r="CW3680" s="1"/>
      <c r="CX3680" s="1"/>
      <c r="CY3680" s="1"/>
      <c r="CZ3680" s="1"/>
      <c r="DA3680" s="1"/>
      <c r="DB3680" s="1"/>
      <c r="DC3680" s="1"/>
      <c r="DD3680" s="1"/>
      <c r="DE3680" s="1"/>
      <c r="DF3680" s="1"/>
      <c r="DG3680" s="1"/>
      <c r="DH3680" s="1"/>
      <c r="DI3680" s="1"/>
      <c r="DJ3680" s="1"/>
      <c r="DK3680" s="1"/>
      <c r="DL3680" s="1"/>
      <c r="DM3680" s="1"/>
      <c r="DN3680" s="1"/>
      <c r="DO3680" s="1"/>
      <c r="DP3680" s="1"/>
      <c r="DQ3680" s="1"/>
      <c r="DR3680" s="1"/>
      <c r="DS3680" s="1"/>
      <c r="DT3680" s="1"/>
      <c r="DU3680" s="1"/>
      <c r="DV3680" s="1"/>
      <c r="DW3680" s="1"/>
      <c r="DX3680" s="1"/>
      <c r="DY3680" s="1"/>
      <c r="DZ3680" s="1"/>
      <c r="EA3680" s="1"/>
      <c r="EB3680" s="1"/>
      <c r="EC3680" s="1"/>
      <c r="ED3680" s="1"/>
      <c r="EE3680" s="1"/>
      <c r="EF3680" s="1"/>
      <c r="EG3680" s="1"/>
      <c r="EH3680" s="1"/>
      <c r="EI3680" s="1"/>
      <c r="EJ3680" s="1"/>
      <c r="EK3680" s="1"/>
      <c r="EL3680" s="1"/>
      <c r="EM3680" s="1"/>
      <c r="EN3680" s="1"/>
      <c r="EO3680" s="1"/>
      <c r="EP3680" s="1"/>
      <c r="EQ3680" s="1"/>
      <c r="ER3680" s="1"/>
      <c r="ES3680" s="1"/>
      <c r="ET3680" s="1"/>
      <c r="EU3680" s="1"/>
      <c r="EV3680" s="1"/>
      <c r="EW3680" s="1"/>
      <c r="EX3680" s="1"/>
      <c r="EY3680" s="1"/>
      <c r="EZ3680" s="1"/>
      <c r="FA3680" s="1"/>
      <c r="FB3680" s="1"/>
      <c r="FC3680" s="1"/>
      <c r="FD3680" s="1"/>
      <c r="FE3680" s="1"/>
      <c r="FF3680" s="1"/>
      <c r="FG3680" s="1"/>
      <c r="FH3680" s="1"/>
      <c r="FI3680" s="1"/>
      <c r="FJ3680" s="1"/>
      <c r="FK3680" s="1"/>
      <c r="FL3680" s="1"/>
      <c r="FM3680" s="1"/>
      <c r="FN3680" s="1"/>
      <c r="FO3680" s="1"/>
      <c r="FP3680" s="1"/>
      <c r="FQ3680" s="1"/>
      <c r="FR3680" s="1"/>
      <c r="FS3680" s="1"/>
      <c r="FT3680" s="1"/>
      <c r="FU3680" s="1"/>
      <c r="FV3680" s="1"/>
      <c r="FW3680" s="1"/>
      <c r="FX3680" s="1"/>
      <c r="FY3680" s="1"/>
      <c r="FZ3680" s="1"/>
      <c r="GA3680" s="1"/>
      <c r="GB3680" s="1"/>
      <c r="GC3680" s="1"/>
      <c r="GD3680" s="1"/>
      <c r="GE3680" s="1"/>
      <c r="GF3680" s="1"/>
      <c r="GG3680" s="1"/>
      <c r="GH3680" s="1"/>
      <c r="GI3680" s="1"/>
      <c r="GJ3680" s="1"/>
      <c r="GK3680"/>
      <c r="GL3680"/>
      <c r="GM3680"/>
      <c r="GN3680"/>
      <c r="GO3680"/>
      <c r="GP3680"/>
      <c r="GQ3680"/>
      <c r="GR3680"/>
      <c r="GS3680"/>
      <c r="GT3680"/>
      <c r="GU3680"/>
      <c r="GV3680"/>
      <c r="GW3680"/>
      <c r="GX3680"/>
      <c r="GY3680"/>
      <c r="GZ3680"/>
      <c r="HA3680"/>
      <c r="HB3680"/>
      <c r="HC3680"/>
      <c r="HD3680"/>
      <c r="HE3680"/>
    </row>
    <row r="3681" spans="4:213" s="25" customFormat="1" x14ac:dyDescent="0.25">
      <c r="D3681" s="19"/>
      <c r="E3681" s="19"/>
      <c r="F3681" s="20"/>
      <c r="G3681" s="20"/>
      <c r="H3681" s="20"/>
      <c r="I3681" s="20"/>
      <c r="J3681" s="21"/>
      <c r="K3681" s="21"/>
      <c r="L3681" s="20"/>
      <c r="M3681" s="20"/>
      <c r="N3681" s="22"/>
      <c r="O3681" s="22"/>
      <c r="P3681" s="22"/>
      <c r="Q3681" s="22"/>
      <c r="R3681" s="19"/>
      <c r="S3681" s="19"/>
      <c r="T3681" s="19"/>
      <c r="U3681" s="20"/>
      <c r="V3681" s="20"/>
      <c r="W3681" s="20"/>
      <c r="X3681" s="27"/>
      <c r="Y3681" s="253"/>
      <c r="Z3681" s="30"/>
      <c r="AA3681" s="30"/>
      <c r="AB3681" s="31"/>
      <c r="AC3681" s="31"/>
      <c r="AD3681" s="31"/>
      <c r="AE3681" s="31"/>
      <c r="AF3681" s="31"/>
      <c r="AG3681" s="241"/>
      <c r="AH3681" s="31"/>
      <c r="AI3681" s="31"/>
      <c r="AJ3681" s="31"/>
      <c r="AK3681" s="31"/>
      <c r="AL3681" s="120"/>
      <c r="AQ3681" s="26"/>
      <c r="AW3681" s="19"/>
      <c r="AX3681" s="19"/>
      <c r="AY3681" s="19"/>
      <c r="AZ3681" s="19"/>
      <c r="BA3681" s="19"/>
      <c r="BB3681" s="19"/>
      <c r="BC3681" s="1"/>
      <c r="BD3681"/>
      <c r="BE3681"/>
      <c r="BF3681" s="1"/>
      <c r="BG3681"/>
      <c r="BH3681"/>
      <c r="BI3681"/>
      <c r="BJ3681" s="1"/>
      <c r="BK3681" s="1"/>
      <c r="BL3681"/>
      <c r="BM3681" s="1"/>
      <c r="BN3681" s="1"/>
      <c r="BO3681" s="1"/>
      <c r="BP3681" s="1"/>
      <c r="BQ3681" s="1"/>
      <c r="BR3681" s="1"/>
      <c r="BS3681" s="1"/>
      <c r="BT3681" s="22"/>
      <c r="BU3681" s="1"/>
      <c r="BV3681" s="1"/>
      <c r="BW3681" s="1"/>
      <c r="BX3681" s="1"/>
      <c r="BY3681" s="1"/>
      <c r="BZ3681" s="1"/>
      <c r="CA3681" s="1"/>
      <c r="CB3681" s="1"/>
      <c r="CC3681" s="1"/>
      <c r="CD3681" s="1"/>
      <c r="CE3681" s="1"/>
      <c r="CF3681" s="1"/>
      <c r="CG3681" s="1"/>
      <c r="CH3681" s="1"/>
      <c r="CI3681" s="1"/>
      <c r="CJ3681" s="1"/>
      <c r="CK3681" s="1"/>
      <c r="CL3681" s="1"/>
      <c r="CM3681" s="1"/>
      <c r="CN3681" s="1"/>
      <c r="CO3681" s="1"/>
      <c r="CP3681" s="1"/>
      <c r="CQ3681" s="1"/>
      <c r="CR3681" s="1"/>
      <c r="CS3681" s="1"/>
      <c r="CT3681" s="1"/>
      <c r="CU3681" s="1"/>
      <c r="CV3681" s="1"/>
      <c r="CW3681" s="1"/>
      <c r="CX3681" s="1"/>
      <c r="CY3681" s="1"/>
      <c r="CZ3681" s="1"/>
      <c r="DA3681" s="1"/>
      <c r="DB3681" s="1"/>
      <c r="DC3681" s="1"/>
      <c r="DD3681" s="1"/>
      <c r="DE3681" s="1"/>
      <c r="DF3681" s="1"/>
      <c r="DG3681" s="1"/>
      <c r="DH3681" s="1"/>
      <c r="DI3681" s="1"/>
      <c r="DJ3681" s="1"/>
      <c r="DK3681" s="1"/>
      <c r="DL3681" s="1"/>
      <c r="DM3681" s="1"/>
      <c r="DN3681" s="1"/>
      <c r="DO3681" s="1"/>
      <c r="DP3681" s="1"/>
      <c r="DQ3681" s="1"/>
      <c r="DR3681" s="1"/>
      <c r="DS3681" s="1"/>
      <c r="DT3681" s="1"/>
      <c r="DU3681" s="1"/>
      <c r="DV3681" s="1"/>
      <c r="DW3681" s="1"/>
      <c r="DX3681" s="1"/>
      <c r="DY3681" s="1"/>
      <c r="DZ3681" s="1"/>
      <c r="EA3681" s="1"/>
      <c r="EB3681" s="1"/>
      <c r="EC3681" s="1"/>
      <c r="ED3681" s="1"/>
      <c r="EE3681" s="1"/>
      <c r="EF3681" s="1"/>
      <c r="EG3681" s="1"/>
      <c r="EH3681" s="1"/>
      <c r="EI3681" s="1"/>
      <c r="EJ3681" s="1"/>
      <c r="EK3681" s="1"/>
      <c r="EL3681" s="1"/>
      <c r="EM3681" s="1"/>
      <c r="EN3681" s="1"/>
      <c r="EO3681" s="1"/>
      <c r="EP3681" s="1"/>
      <c r="EQ3681" s="1"/>
      <c r="ER3681" s="1"/>
      <c r="ES3681" s="1"/>
      <c r="ET3681" s="1"/>
      <c r="EU3681" s="1"/>
      <c r="EV3681" s="1"/>
      <c r="EW3681" s="1"/>
      <c r="EX3681" s="1"/>
      <c r="EY3681" s="1"/>
      <c r="EZ3681" s="1"/>
      <c r="FA3681" s="1"/>
      <c r="FB3681" s="1"/>
      <c r="FC3681" s="1"/>
      <c r="FD3681" s="1"/>
      <c r="FE3681" s="1"/>
      <c r="FF3681" s="1"/>
      <c r="FG3681" s="1"/>
      <c r="FH3681" s="1"/>
      <c r="FI3681" s="1"/>
      <c r="FJ3681" s="1"/>
      <c r="FK3681" s="1"/>
      <c r="FL3681" s="1"/>
      <c r="FM3681" s="1"/>
      <c r="FN3681" s="1"/>
      <c r="FO3681" s="1"/>
      <c r="FP3681" s="1"/>
      <c r="FQ3681" s="1"/>
      <c r="FR3681" s="1"/>
      <c r="FS3681" s="1"/>
      <c r="FT3681" s="1"/>
      <c r="FU3681" s="1"/>
      <c r="FV3681" s="1"/>
      <c r="FW3681" s="1"/>
      <c r="FX3681" s="1"/>
      <c r="FY3681" s="1"/>
      <c r="FZ3681" s="1"/>
      <c r="GA3681" s="1"/>
      <c r="GB3681" s="1"/>
      <c r="GC3681" s="1"/>
      <c r="GD3681" s="1"/>
      <c r="GE3681" s="1"/>
      <c r="GF3681" s="1"/>
      <c r="GG3681" s="1"/>
      <c r="GH3681" s="1"/>
      <c r="GI3681" s="1"/>
      <c r="GJ3681" s="1"/>
      <c r="GK3681"/>
      <c r="GL3681"/>
      <c r="GM3681"/>
      <c r="GN3681"/>
      <c r="GO3681"/>
      <c r="GP3681"/>
      <c r="GQ3681"/>
      <c r="GR3681"/>
      <c r="GS3681"/>
      <c r="GT3681"/>
      <c r="GU3681"/>
      <c r="GV3681"/>
      <c r="GW3681"/>
      <c r="GX3681"/>
      <c r="GY3681"/>
      <c r="GZ3681"/>
      <c r="HA3681"/>
      <c r="HB3681"/>
      <c r="HC3681"/>
      <c r="HD3681"/>
      <c r="HE3681"/>
    </row>
    <row r="3682" spans="4:213" s="25" customFormat="1" x14ac:dyDescent="0.25">
      <c r="D3682" s="19"/>
      <c r="E3682" s="19"/>
      <c r="F3682" s="20"/>
      <c r="G3682" s="20"/>
      <c r="H3682" s="20"/>
      <c r="I3682" s="20"/>
      <c r="J3682" s="21"/>
      <c r="K3682" s="21"/>
      <c r="L3682" s="20"/>
      <c r="M3682" s="20"/>
      <c r="N3682" s="22"/>
      <c r="O3682" s="22"/>
      <c r="P3682" s="22"/>
      <c r="Q3682" s="22"/>
      <c r="R3682" s="19"/>
      <c r="S3682" s="19"/>
      <c r="T3682" s="19"/>
      <c r="U3682" s="20"/>
      <c r="V3682" s="20"/>
      <c r="W3682" s="20"/>
      <c r="X3682" s="27"/>
      <c r="Y3682" s="253"/>
      <c r="Z3682" s="30"/>
      <c r="AA3682" s="30"/>
      <c r="AB3682" s="31"/>
      <c r="AC3682" s="31"/>
      <c r="AD3682" s="31"/>
      <c r="AE3682" s="31"/>
      <c r="AF3682" s="31"/>
      <c r="AG3682" s="241"/>
      <c r="AH3682" s="31"/>
      <c r="AI3682" s="31"/>
      <c r="AJ3682" s="31"/>
      <c r="AK3682" s="31"/>
      <c r="AL3682" s="120"/>
      <c r="AQ3682" s="26"/>
      <c r="AW3682" s="19"/>
      <c r="AX3682" s="19"/>
      <c r="AY3682" s="19"/>
      <c r="AZ3682" s="19"/>
      <c r="BA3682" s="19"/>
      <c r="BB3682" s="19"/>
      <c r="BC3682" s="1"/>
      <c r="BD3682"/>
      <c r="BE3682"/>
      <c r="BF3682" s="1"/>
      <c r="BG3682"/>
      <c r="BH3682"/>
      <c r="BI3682"/>
      <c r="BJ3682" s="1"/>
      <c r="BK3682" s="1"/>
      <c r="BL3682"/>
      <c r="BM3682" s="1"/>
      <c r="BN3682" s="1"/>
      <c r="BO3682" s="1"/>
      <c r="BP3682" s="1"/>
      <c r="BQ3682" s="1"/>
      <c r="BR3682" s="1"/>
      <c r="BS3682" s="1"/>
      <c r="BT3682" s="22"/>
      <c r="BU3682" s="1"/>
      <c r="BV3682" s="1"/>
      <c r="BW3682" s="1"/>
      <c r="BX3682" s="1"/>
      <c r="BY3682" s="1"/>
      <c r="BZ3682" s="1"/>
      <c r="CA3682" s="1"/>
      <c r="CB3682" s="1"/>
      <c r="CC3682" s="1"/>
      <c r="CD3682" s="1"/>
      <c r="CE3682" s="1"/>
      <c r="CF3682" s="1"/>
      <c r="CG3682" s="1"/>
      <c r="CH3682" s="1"/>
      <c r="CI3682" s="1"/>
      <c r="CJ3682" s="1"/>
      <c r="CK3682" s="1"/>
      <c r="CL3682" s="1"/>
      <c r="CM3682" s="1"/>
      <c r="CN3682" s="1"/>
      <c r="CO3682" s="1"/>
      <c r="CP3682" s="1"/>
      <c r="CQ3682" s="1"/>
      <c r="CR3682" s="1"/>
      <c r="CS3682" s="1"/>
      <c r="CT3682" s="1"/>
      <c r="CU3682" s="1"/>
      <c r="CV3682" s="1"/>
      <c r="CW3682" s="1"/>
      <c r="CX3682" s="1"/>
      <c r="CY3682" s="1"/>
      <c r="CZ3682" s="1"/>
      <c r="DA3682" s="1"/>
      <c r="DB3682" s="1"/>
      <c r="DC3682" s="1"/>
      <c r="DD3682" s="1"/>
      <c r="DE3682" s="1"/>
      <c r="DF3682" s="1"/>
      <c r="DG3682" s="1"/>
      <c r="DH3682" s="1"/>
      <c r="DI3682" s="1"/>
      <c r="DJ3682" s="1"/>
      <c r="DK3682" s="1"/>
      <c r="DL3682" s="1"/>
      <c r="DM3682" s="1"/>
      <c r="DN3682" s="1"/>
      <c r="DO3682" s="1"/>
      <c r="DP3682" s="1"/>
      <c r="DQ3682" s="1"/>
      <c r="DR3682" s="1"/>
      <c r="DS3682" s="1"/>
      <c r="DT3682" s="1"/>
      <c r="DU3682" s="1"/>
      <c r="DV3682" s="1"/>
      <c r="DW3682" s="1"/>
      <c r="DX3682" s="1"/>
      <c r="DY3682" s="1"/>
      <c r="DZ3682" s="1"/>
      <c r="EA3682" s="1"/>
      <c r="EB3682" s="1"/>
      <c r="EC3682" s="1"/>
      <c r="ED3682" s="1"/>
      <c r="EE3682" s="1"/>
      <c r="EF3682" s="1"/>
      <c r="EG3682" s="1"/>
      <c r="EH3682" s="1"/>
      <c r="EI3682" s="1"/>
      <c r="EJ3682" s="1"/>
      <c r="EK3682" s="1"/>
      <c r="EL3682" s="1"/>
      <c r="EM3682" s="1"/>
      <c r="EN3682" s="1"/>
      <c r="EO3682" s="1"/>
      <c r="EP3682" s="1"/>
      <c r="EQ3682" s="1"/>
      <c r="ER3682" s="1"/>
      <c r="ES3682" s="1"/>
      <c r="ET3682" s="1"/>
      <c r="EU3682" s="1"/>
      <c r="EV3682" s="1"/>
      <c r="EW3682" s="1"/>
      <c r="EX3682" s="1"/>
      <c r="EY3682" s="1"/>
      <c r="EZ3682" s="1"/>
      <c r="FA3682" s="1"/>
      <c r="FB3682" s="1"/>
      <c r="FC3682" s="1"/>
      <c r="FD3682" s="1"/>
      <c r="FE3682" s="1"/>
      <c r="FF3682" s="1"/>
      <c r="FG3682" s="1"/>
      <c r="FH3682" s="1"/>
      <c r="FI3682" s="1"/>
      <c r="FJ3682" s="1"/>
      <c r="FK3682" s="1"/>
      <c r="FL3682" s="1"/>
      <c r="FM3682" s="1"/>
      <c r="FN3682" s="1"/>
      <c r="FO3682" s="1"/>
      <c r="FP3682" s="1"/>
      <c r="FQ3682" s="1"/>
      <c r="FR3682" s="1"/>
      <c r="FS3682" s="1"/>
      <c r="FT3682" s="1"/>
      <c r="FU3682" s="1"/>
      <c r="FV3682" s="1"/>
      <c r="FW3682" s="1"/>
      <c r="FX3682" s="1"/>
      <c r="FY3682" s="1"/>
      <c r="FZ3682" s="1"/>
      <c r="GA3682" s="1"/>
      <c r="GB3682" s="1"/>
      <c r="GC3682" s="1"/>
      <c r="GD3682" s="1"/>
      <c r="GE3682" s="1"/>
      <c r="GF3682" s="1"/>
      <c r="GG3682" s="1"/>
      <c r="GH3682" s="1"/>
      <c r="GI3682" s="1"/>
      <c r="GJ3682" s="1"/>
      <c r="GK3682"/>
      <c r="GL3682"/>
      <c r="GM3682"/>
      <c r="GN3682"/>
      <c r="GO3682"/>
      <c r="GP3682"/>
      <c r="GQ3682"/>
      <c r="GR3682"/>
      <c r="GS3682"/>
      <c r="GT3682"/>
      <c r="GU3682"/>
      <c r="GV3682"/>
      <c r="GW3682"/>
      <c r="GX3682"/>
      <c r="GY3682"/>
      <c r="GZ3682"/>
      <c r="HA3682"/>
      <c r="HB3682"/>
      <c r="HC3682"/>
      <c r="HD3682"/>
      <c r="HE3682"/>
    </row>
    <row r="3683" spans="4:213" s="25" customFormat="1" x14ac:dyDescent="0.25">
      <c r="D3683" s="19"/>
      <c r="E3683" s="19"/>
      <c r="F3683" s="20"/>
      <c r="G3683" s="20"/>
      <c r="H3683" s="20"/>
      <c r="I3683" s="20"/>
      <c r="J3683" s="21"/>
      <c r="K3683" s="21"/>
      <c r="L3683" s="20"/>
      <c r="M3683" s="20"/>
      <c r="N3683" s="22"/>
      <c r="O3683" s="22"/>
      <c r="P3683" s="22"/>
      <c r="Q3683" s="22"/>
      <c r="R3683" s="19"/>
      <c r="S3683" s="19"/>
      <c r="T3683" s="19"/>
      <c r="U3683" s="20"/>
      <c r="V3683" s="20"/>
      <c r="W3683" s="20"/>
      <c r="X3683" s="27"/>
      <c r="Y3683" s="253"/>
      <c r="Z3683" s="30"/>
      <c r="AA3683" s="30"/>
      <c r="AB3683" s="31"/>
      <c r="AC3683" s="31"/>
      <c r="AD3683" s="31"/>
      <c r="AE3683" s="31"/>
      <c r="AF3683" s="31"/>
      <c r="AG3683" s="241"/>
      <c r="AH3683" s="31"/>
      <c r="AI3683" s="31"/>
      <c r="AJ3683" s="31"/>
      <c r="AK3683" s="31"/>
      <c r="AL3683" s="120"/>
      <c r="AQ3683" s="26"/>
      <c r="AW3683" s="19"/>
      <c r="AX3683" s="19"/>
      <c r="AY3683" s="19"/>
      <c r="AZ3683" s="19"/>
      <c r="BA3683" s="19"/>
      <c r="BB3683" s="19"/>
      <c r="BC3683" s="1"/>
      <c r="BD3683"/>
      <c r="BE3683"/>
      <c r="BF3683" s="1"/>
      <c r="BG3683"/>
      <c r="BH3683"/>
      <c r="BI3683"/>
      <c r="BJ3683" s="1"/>
      <c r="BK3683" s="1"/>
      <c r="BL3683"/>
      <c r="BM3683" s="1"/>
      <c r="BN3683" s="1"/>
      <c r="BO3683" s="1"/>
      <c r="BP3683" s="1"/>
      <c r="BQ3683" s="1"/>
      <c r="BR3683" s="1"/>
      <c r="BS3683" s="1"/>
      <c r="BT3683" s="22"/>
      <c r="BU3683" s="1"/>
      <c r="BV3683" s="1"/>
      <c r="BW3683" s="1"/>
      <c r="BX3683" s="1"/>
      <c r="BY3683" s="1"/>
      <c r="BZ3683" s="1"/>
      <c r="CA3683" s="1"/>
      <c r="CB3683" s="1"/>
      <c r="CC3683" s="1"/>
      <c r="CD3683" s="1"/>
      <c r="CE3683" s="1"/>
      <c r="CF3683" s="1"/>
      <c r="CG3683" s="1"/>
      <c r="CH3683" s="1"/>
      <c r="CI3683" s="1"/>
      <c r="CJ3683" s="1"/>
      <c r="CK3683" s="1"/>
      <c r="CL3683" s="1"/>
      <c r="CM3683" s="1"/>
      <c r="CN3683" s="1"/>
      <c r="CO3683" s="1"/>
      <c r="CP3683" s="1"/>
      <c r="CQ3683" s="1"/>
      <c r="CR3683" s="1"/>
      <c r="CS3683" s="1"/>
      <c r="CT3683" s="1"/>
      <c r="CU3683" s="1"/>
      <c r="CV3683" s="1"/>
      <c r="CW3683" s="1"/>
      <c r="CX3683" s="1"/>
      <c r="CY3683" s="1"/>
      <c r="CZ3683" s="1"/>
      <c r="DA3683" s="1"/>
      <c r="DB3683" s="1"/>
      <c r="DC3683" s="1"/>
      <c r="DD3683" s="1"/>
      <c r="DE3683" s="1"/>
      <c r="DF3683" s="1"/>
      <c r="DG3683" s="1"/>
      <c r="DH3683" s="1"/>
      <c r="DI3683" s="1"/>
      <c r="DJ3683" s="1"/>
      <c r="DK3683" s="1"/>
      <c r="DL3683" s="1"/>
      <c r="DM3683" s="1"/>
      <c r="DN3683" s="1"/>
      <c r="DO3683" s="1"/>
      <c r="DP3683" s="1"/>
      <c r="DQ3683" s="1"/>
      <c r="DR3683" s="1"/>
      <c r="DS3683" s="1"/>
      <c r="DT3683" s="1"/>
      <c r="DU3683" s="1"/>
      <c r="DV3683" s="1"/>
      <c r="DW3683" s="1"/>
      <c r="DX3683" s="1"/>
      <c r="DY3683" s="1"/>
      <c r="DZ3683" s="1"/>
      <c r="EA3683" s="1"/>
      <c r="EB3683" s="1"/>
      <c r="EC3683" s="1"/>
      <c r="ED3683" s="1"/>
      <c r="EE3683" s="1"/>
      <c r="EF3683" s="1"/>
      <c r="EG3683" s="1"/>
      <c r="EH3683" s="1"/>
      <c r="EI3683" s="1"/>
      <c r="EJ3683" s="1"/>
      <c r="EK3683" s="1"/>
      <c r="EL3683" s="1"/>
      <c r="EM3683" s="1"/>
      <c r="EN3683" s="1"/>
      <c r="EO3683" s="1"/>
      <c r="EP3683" s="1"/>
      <c r="EQ3683" s="1"/>
      <c r="ER3683" s="1"/>
      <c r="ES3683" s="1"/>
      <c r="ET3683" s="1"/>
      <c r="EU3683" s="1"/>
      <c r="EV3683" s="1"/>
      <c r="EW3683" s="1"/>
      <c r="EX3683" s="1"/>
      <c r="EY3683" s="1"/>
      <c r="EZ3683" s="1"/>
      <c r="FA3683" s="1"/>
      <c r="FB3683" s="1"/>
      <c r="FC3683" s="1"/>
      <c r="FD3683" s="1"/>
      <c r="FE3683" s="1"/>
      <c r="FF3683" s="1"/>
      <c r="FG3683" s="1"/>
      <c r="FH3683" s="1"/>
      <c r="FI3683" s="1"/>
      <c r="FJ3683" s="1"/>
      <c r="FK3683" s="1"/>
      <c r="FL3683" s="1"/>
      <c r="FM3683" s="1"/>
      <c r="FN3683" s="1"/>
      <c r="FO3683" s="1"/>
      <c r="FP3683" s="1"/>
      <c r="FQ3683" s="1"/>
      <c r="FR3683" s="1"/>
      <c r="FS3683" s="1"/>
      <c r="FT3683" s="1"/>
      <c r="FU3683" s="1"/>
      <c r="FV3683" s="1"/>
      <c r="FW3683" s="1"/>
      <c r="FX3683" s="1"/>
      <c r="FY3683" s="1"/>
      <c r="FZ3683" s="1"/>
      <c r="GA3683" s="1"/>
      <c r="GB3683" s="1"/>
      <c r="GC3683" s="1"/>
      <c r="GD3683" s="1"/>
      <c r="GE3683" s="1"/>
      <c r="GF3683" s="1"/>
      <c r="GG3683" s="1"/>
      <c r="GH3683" s="1"/>
      <c r="GI3683" s="1"/>
      <c r="GJ3683" s="1"/>
      <c r="GK3683"/>
      <c r="GL3683"/>
      <c r="GM3683"/>
      <c r="GN3683"/>
      <c r="GO3683"/>
      <c r="GP3683"/>
      <c r="GQ3683"/>
      <c r="GR3683"/>
      <c r="GS3683"/>
      <c r="GT3683"/>
      <c r="GU3683"/>
      <c r="GV3683"/>
      <c r="GW3683"/>
      <c r="GX3683"/>
      <c r="GY3683"/>
      <c r="GZ3683"/>
      <c r="HA3683"/>
      <c r="HB3683"/>
      <c r="HC3683"/>
      <c r="HD3683"/>
      <c r="HE3683"/>
    </row>
    <row r="3684" spans="4:213" s="25" customFormat="1" x14ac:dyDescent="0.25">
      <c r="D3684" s="19"/>
      <c r="E3684" s="19"/>
      <c r="F3684" s="20"/>
      <c r="G3684" s="20"/>
      <c r="H3684" s="20"/>
      <c r="I3684" s="20"/>
      <c r="J3684" s="21"/>
      <c r="K3684" s="21"/>
      <c r="L3684" s="20"/>
      <c r="M3684" s="20"/>
      <c r="N3684" s="22"/>
      <c r="O3684" s="22"/>
      <c r="P3684" s="22"/>
      <c r="Q3684" s="22"/>
      <c r="R3684" s="19"/>
      <c r="S3684" s="19"/>
      <c r="T3684" s="19"/>
      <c r="U3684" s="20"/>
      <c r="V3684" s="20"/>
      <c r="W3684" s="20"/>
      <c r="X3684" s="27"/>
      <c r="Y3684" s="253"/>
      <c r="Z3684" s="30"/>
      <c r="AA3684" s="30"/>
      <c r="AB3684" s="31"/>
      <c r="AC3684" s="31"/>
      <c r="AD3684" s="31"/>
      <c r="AE3684" s="31"/>
      <c r="AF3684" s="31"/>
      <c r="AG3684" s="241"/>
      <c r="AH3684" s="31"/>
      <c r="AI3684" s="31"/>
      <c r="AJ3684" s="31"/>
      <c r="AK3684" s="31"/>
      <c r="AL3684" s="120"/>
      <c r="AQ3684" s="26"/>
      <c r="AW3684" s="19"/>
      <c r="AX3684" s="19"/>
      <c r="AY3684" s="19"/>
      <c r="AZ3684" s="19"/>
      <c r="BA3684" s="19"/>
      <c r="BB3684" s="19"/>
      <c r="BC3684" s="1"/>
      <c r="BD3684"/>
      <c r="BE3684"/>
      <c r="BF3684" s="1"/>
      <c r="BG3684"/>
      <c r="BH3684"/>
      <c r="BI3684"/>
      <c r="BJ3684" s="1"/>
      <c r="BK3684" s="1"/>
      <c r="BL3684"/>
      <c r="BM3684" s="1"/>
      <c r="BN3684" s="1"/>
      <c r="BO3684" s="1"/>
      <c r="BP3684" s="1"/>
      <c r="BQ3684" s="1"/>
      <c r="BR3684" s="1"/>
      <c r="BS3684" s="1"/>
      <c r="BT3684" s="22"/>
      <c r="BU3684" s="1"/>
      <c r="BV3684" s="1"/>
      <c r="BW3684" s="1"/>
      <c r="BX3684" s="1"/>
      <c r="BY3684" s="1"/>
      <c r="BZ3684" s="1"/>
      <c r="CA3684" s="1"/>
      <c r="CB3684" s="1"/>
      <c r="CC3684" s="1"/>
      <c r="CD3684" s="1"/>
      <c r="CE3684" s="1"/>
      <c r="CF3684" s="1"/>
      <c r="CG3684" s="1"/>
      <c r="CH3684" s="1"/>
      <c r="CI3684" s="1"/>
      <c r="CJ3684" s="1"/>
      <c r="CK3684" s="1"/>
      <c r="CL3684" s="1"/>
      <c r="CM3684" s="1"/>
      <c r="CN3684" s="1"/>
      <c r="CO3684" s="1"/>
      <c r="CP3684" s="1"/>
      <c r="CQ3684" s="1"/>
      <c r="CR3684" s="1"/>
      <c r="CS3684" s="1"/>
      <c r="CT3684" s="1"/>
      <c r="CU3684" s="1"/>
      <c r="CV3684" s="1"/>
      <c r="CW3684" s="1"/>
      <c r="CX3684" s="1"/>
      <c r="CY3684" s="1"/>
      <c r="CZ3684" s="1"/>
      <c r="DA3684" s="1"/>
      <c r="DB3684" s="1"/>
      <c r="DC3684" s="1"/>
      <c r="DD3684" s="1"/>
      <c r="DE3684" s="1"/>
      <c r="DF3684" s="1"/>
      <c r="DG3684" s="1"/>
      <c r="DH3684" s="1"/>
      <c r="DI3684" s="1"/>
      <c r="DJ3684" s="1"/>
      <c r="DK3684" s="1"/>
      <c r="DL3684" s="1"/>
      <c r="DM3684" s="1"/>
      <c r="DN3684" s="1"/>
      <c r="DO3684" s="1"/>
      <c r="DP3684" s="1"/>
      <c r="DQ3684" s="1"/>
      <c r="DR3684" s="1"/>
      <c r="DS3684" s="1"/>
      <c r="DT3684" s="1"/>
      <c r="DU3684" s="1"/>
      <c r="DV3684" s="1"/>
      <c r="DW3684" s="1"/>
      <c r="DX3684" s="1"/>
      <c r="DY3684" s="1"/>
      <c r="DZ3684" s="1"/>
      <c r="EA3684" s="1"/>
      <c r="EB3684" s="1"/>
      <c r="EC3684" s="1"/>
      <c r="ED3684" s="1"/>
      <c r="EE3684" s="1"/>
      <c r="EF3684" s="1"/>
      <c r="EG3684" s="1"/>
      <c r="EH3684" s="1"/>
      <c r="EI3684" s="1"/>
      <c r="EJ3684" s="1"/>
      <c r="EK3684" s="1"/>
      <c r="EL3684" s="1"/>
      <c r="EM3684" s="1"/>
      <c r="EN3684" s="1"/>
      <c r="EO3684" s="1"/>
      <c r="EP3684" s="1"/>
      <c r="EQ3684" s="1"/>
      <c r="ER3684" s="1"/>
      <c r="ES3684" s="1"/>
      <c r="ET3684" s="1"/>
      <c r="EU3684" s="1"/>
      <c r="EV3684" s="1"/>
      <c r="EW3684" s="1"/>
      <c r="EX3684" s="1"/>
      <c r="EY3684" s="1"/>
      <c r="EZ3684" s="1"/>
      <c r="FA3684" s="1"/>
      <c r="FB3684" s="1"/>
      <c r="FC3684" s="1"/>
      <c r="FD3684" s="1"/>
      <c r="FE3684" s="1"/>
      <c r="FF3684" s="1"/>
      <c r="FG3684" s="1"/>
      <c r="FH3684" s="1"/>
      <c r="FI3684" s="1"/>
      <c r="FJ3684" s="1"/>
      <c r="FK3684" s="1"/>
      <c r="FL3684" s="1"/>
      <c r="FM3684" s="1"/>
      <c r="FN3684" s="1"/>
      <c r="FO3684" s="1"/>
      <c r="FP3684" s="1"/>
      <c r="FQ3684" s="1"/>
      <c r="FR3684" s="1"/>
      <c r="FS3684" s="1"/>
      <c r="FT3684" s="1"/>
      <c r="FU3684" s="1"/>
      <c r="FV3684" s="1"/>
      <c r="FW3684" s="1"/>
      <c r="FX3684" s="1"/>
      <c r="FY3684" s="1"/>
      <c r="FZ3684" s="1"/>
      <c r="GA3684" s="1"/>
      <c r="GB3684" s="1"/>
      <c r="GC3684" s="1"/>
      <c r="GD3684" s="1"/>
      <c r="GE3684" s="1"/>
      <c r="GF3684" s="1"/>
      <c r="GG3684" s="1"/>
      <c r="GH3684" s="1"/>
      <c r="GI3684" s="1"/>
      <c r="GJ3684" s="1"/>
      <c r="GK3684"/>
      <c r="GL3684"/>
      <c r="GM3684"/>
      <c r="GN3684"/>
      <c r="GO3684"/>
      <c r="GP3684"/>
      <c r="GQ3684"/>
      <c r="GR3684"/>
      <c r="GS3684"/>
      <c r="GT3684"/>
      <c r="GU3684"/>
      <c r="GV3684"/>
      <c r="GW3684"/>
      <c r="GX3684"/>
      <c r="GY3684"/>
      <c r="GZ3684"/>
      <c r="HA3684"/>
      <c r="HB3684"/>
      <c r="HC3684"/>
      <c r="HD3684"/>
      <c r="HE3684"/>
    </row>
    <row r="3685" spans="4:213" s="25" customFormat="1" x14ac:dyDescent="0.25">
      <c r="D3685" s="19"/>
      <c r="E3685" s="19"/>
      <c r="F3685" s="20"/>
      <c r="G3685" s="20"/>
      <c r="H3685" s="20"/>
      <c r="I3685" s="20"/>
      <c r="J3685" s="21"/>
      <c r="K3685" s="21"/>
      <c r="L3685" s="20"/>
      <c r="M3685" s="20"/>
      <c r="N3685" s="22"/>
      <c r="O3685" s="22"/>
      <c r="P3685" s="22"/>
      <c r="Q3685" s="22"/>
      <c r="R3685" s="19"/>
      <c r="S3685" s="19"/>
      <c r="T3685" s="19"/>
      <c r="U3685" s="20"/>
      <c r="V3685" s="20"/>
      <c r="W3685" s="20"/>
      <c r="X3685" s="27"/>
      <c r="Y3685" s="253"/>
      <c r="Z3685" s="30"/>
      <c r="AA3685" s="30"/>
      <c r="AB3685" s="31"/>
      <c r="AC3685" s="31"/>
      <c r="AD3685" s="31"/>
      <c r="AE3685" s="31"/>
      <c r="AF3685" s="31"/>
      <c r="AG3685" s="241"/>
      <c r="AH3685" s="31"/>
      <c r="AI3685" s="31"/>
      <c r="AJ3685" s="31"/>
      <c r="AK3685" s="31"/>
      <c r="AL3685" s="120"/>
      <c r="AQ3685" s="26"/>
      <c r="AW3685" s="19"/>
      <c r="AX3685" s="19"/>
      <c r="AY3685" s="19"/>
      <c r="AZ3685" s="19"/>
      <c r="BA3685" s="19"/>
      <c r="BB3685" s="19"/>
      <c r="BC3685" s="1"/>
      <c r="BD3685"/>
      <c r="BE3685"/>
      <c r="BF3685" s="1"/>
      <c r="BG3685"/>
      <c r="BH3685"/>
      <c r="BI3685"/>
      <c r="BJ3685" s="1"/>
      <c r="BK3685" s="1"/>
      <c r="BL3685"/>
      <c r="BM3685" s="1"/>
      <c r="BN3685" s="1"/>
      <c r="BO3685" s="1"/>
      <c r="BP3685" s="1"/>
      <c r="BQ3685" s="1"/>
      <c r="BR3685" s="1"/>
      <c r="BS3685" s="1"/>
      <c r="BT3685" s="22"/>
      <c r="BU3685" s="1"/>
      <c r="BV3685" s="1"/>
      <c r="BW3685" s="1"/>
      <c r="BX3685" s="1"/>
      <c r="BY3685" s="1"/>
      <c r="BZ3685" s="1"/>
      <c r="CA3685" s="1"/>
      <c r="CB3685" s="1"/>
      <c r="CC3685" s="1"/>
      <c r="CD3685" s="1"/>
      <c r="CE3685" s="1"/>
      <c r="CF3685" s="1"/>
      <c r="CG3685" s="1"/>
      <c r="CH3685" s="1"/>
      <c r="CI3685" s="1"/>
      <c r="CJ3685" s="1"/>
      <c r="CK3685" s="1"/>
      <c r="CL3685" s="1"/>
      <c r="CM3685" s="1"/>
      <c r="CN3685" s="1"/>
      <c r="CO3685" s="1"/>
      <c r="CP3685" s="1"/>
      <c r="CQ3685" s="1"/>
      <c r="CR3685" s="1"/>
      <c r="CS3685" s="1"/>
      <c r="CT3685" s="1"/>
      <c r="CU3685" s="1"/>
      <c r="CV3685" s="1"/>
      <c r="CW3685" s="1"/>
      <c r="CX3685" s="1"/>
      <c r="CY3685" s="1"/>
      <c r="CZ3685" s="1"/>
      <c r="DA3685" s="1"/>
      <c r="DB3685" s="1"/>
      <c r="DC3685" s="1"/>
      <c r="DD3685" s="1"/>
      <c r="DE3685" s="1"/>
      <c r="DF3685" s="1"/>
      <c r="DG3685" s="1"/>
      <c r="DH3685" s="1"/>
      <c r="DI3685" s="1"/>
      <c r="DJ3685" s="1"/>
      <c r="DK3685" s="1"/>
      <c r="DL3685" s="1"/>
      <c r="DM3685" s="1"/>
      <c r="DN3685" s="1"/>
      <c r="DO3685" s="1"/>
      <c r="DP3685" s="1"/>
      <c r="DQ3685" s="1"/>
      <c r="DR3685" s="1"/>
      <c r="DS3685" s="1"/>
      <c r="DT3685" s="1"/>
      <c r="DU3685" s="1"/>
      <c r="DV3685" s="1"/>
      <c r="DW3685" s="1"/>
      <c r="DX3685" s="1"/>
      <c r="DY3685" s="1"/>
      <c r="DZ3685" s="1"/>
      <c r="EA3685" s="1"/>
      <c r="EB3685" s="1"/>
      <c r="EC3685" s="1"/>
      <c r="ED3685" s="1"/>
      <c r="EE3685" s="1"/>
      <c r="EF3685" s="1"/>
      <c r="EG3685" s="1"/>
      <c r="EH3685" s="1"/>
      <c r="EI3685" s="1"/>
      <c r="EJ3685" s="1"/>
      <c r="EK3685" s="1"/>
      <c r="EL3685" s="1"/>
      <c r="EM3685" s="1"/>
      <c r="EN3685" s="1"/>
      <c r="EO3685" s="1"/>
      <c r="EP3685" s="1"/>
      <c r="EQ3685" s="1"/>
      <c r="ER3685" s="1"/>
      <c r="ES3685" s="1"/>
      <c r="ET3685" s="1"/>
      <c r="EU3685" s="1"/>
      <c r="EV3685" s="1"/>
      <c r="EW3685" s="1"/>
      <c r="EX3685" s="1"/>
      <c r="EY3685" s="1"/>
      <c r="EZ3685" s="1"/>
      <c r="FA3685" s="1"/>
      <c r="FB3685" s="1"/>
      <c r="FC3685" s="1"/>
      <c r="FD3685" s="1"/>
      <c r="FE3685" s="1"/>
      <c r="FF3685" s="1"/>
      <c r="FG3685" s="1"/>
      <c r="FH3685" s="1"/>
      <c r="FI3685" s="1"/>
      <c r="FJ3685" s="1"/>
      <c r="FK3685" s="1"/>
      <c r="FL3685" s="1"/>
      <c r="FM3685" s="1"/>
      <c r="FN3685" s="1"/>
      <c r="FO3685" s="1"/>
      <c r="FP3685" s="1"/>
      <c r="FQ3685" s="1"/>
      <c r="FR3685" s="1"/>
      <c r="FS3685" s="1"/>
      <c r="FT3685" s="1"/>
      <c r="FU3685" s="1"/>
      <c r="FV3685" s="1"/>
      <c r="FW3685" s="1"/>
      <c r="FX3685" s="1"/>
      <c r="FY3685" s="1"/>
      <c r="FZ3685" s="1"/>
      <c r="GA3685" s="1"/>
      <c r="GB3685" s="1"/>
      <c r="GC3685" s="1"/>
      <c r="GD3685" s="1"/>
      <c r="GE3685" s="1"/>
      <c r="GF3685" s="1"/>
      <c r="GG3685" s="1"/>
      <c r="GH3685" s="1"/>
      <c r="GI3685" s="1"/>
      <c r="GJ3685" s="1"/>
      <c r="GK3685"/>
      <c r="GL3685"/>
      <c r="GM3685"/>
      <c r="GN3685"/>
      <c r="GO3685"/>
      <c r="GP3685"/>
      <c r="GQ3685"/>
      <c r="GR3685"/>
      <c r="GS3685"/>
      <c r="GT3685"/>
      <c r="GU3685"/>
      <c r="GV3685"/>
      <c r="GW3685"/>
      <c r="GX3685"/>
      <c r="GY3685"/>
      <c r="GZ3685"/>
      <c r="HA3685"/>
      <c r="HB3685"/>
      <c r="HC3685"/>
      <c r="HD3685"/>
      <c r="HE3685"/>
    </row>
    <row r="3686" spans="4:213" s="25" customFormat="1" x14ac:dyDescent="0.25">
      <c r="D3686" s="19"/>
      <c r="E3686" s="19"/>
      <c r="F3686" s="20"/>
      <c r="G3686" s="20"/>
      <c r="H3686" s="20"/>
      <c r="I3686" s="20"/>
      <c r="J3686" s="21"/>
      <c r="K3686" s="21"/>
      <c r="L3686" s="20"/>
      <c r="M3686" s="20"/>
      <c r="N3686" s="22"/>
      <c r="O3686" s="22"/>
      <c r="P3686" s="22"/>
      <c r="Q3686" s="22"/>
      <c r="R3686" s="19"/>
      <c r="S3686" s="19"/>
      <c r="T3686" s="19"/>
      <c r="U3686" s="20"/>
      <c r="V3686" s="20"/>
      <c r="W3686" s="20"/>
      <c r="X3686" s="27"/>
      <c r="Y3686" s="253"/>
      <c r="Z3686" s="30"/>
      <c r="AA3686" s="30"/>
      <c r="AB3686" s="31"/>
      <c r="AC3686" s="31"/>
      <c r="AD3686" s="31"/>
      <c r="AE3686" s="31"/>
      <c r="AF3686" s="31"/>
      <c r="AG3686" s="241"/>
      <c r="AH3686" s="31"/>
      <c r="AI3686" s="31"/>
      <c r="AJ3686" s="31"/>
      <c r="AK3686" s="31"/>
      <c r="AL3686" s="120"/>
      <c r="AQ3686" s="26"/>
      <c r="AW3686" s="19"/>
      <c r="AX3686" s="19"/>
      <c r="AY3686" s="19"/>
      <c r="AZ3686" s="19"/>
      <c r="BA3686" s="19"/>
      <c r="BB3686" s="19"/>
      <c r="BC3686" s="1"/>
      <c r="BD3686"/>
      <c r="BE3686"/>
      <c r="BF3686" s="1"/>
      <c r="BG3686"/>
      <c r="BH3686"/>
      <c r="BI3686"/>
      <c r="BJ3686" s="1"/>
      <c r="BK3686" s="1"/>
      <c r="BL3686"/>
      <c r="BM3686" s="1"/>
      <c r="BN3686" s="1"/>
      <c r="BO3686" s="1"/>
      <c r="BP3686" s="1"/>
      <c r="BQ3686" s="1"/>
      <c r="BR3686" s="1"/>
      <c r="BS3686" s="1"/>
      <c r="BT3686" s="22"/>
      <c r="BU3686" s="1"/>
      <c r="BV3686" s="1"/>
      <c r="BW3686" s="1"/>
      <c r="BX3686" s="1"/>
      <c r="BY3686" s="1"/>
      <c r="BZ3686" s="1"/>
      <c r="CA3686" s="1"/>
      <c r="CB3686" s="1"/>
      <c r="CC3686" s="1"/>
      <c r="CD3686" s="1"/>
      <c r="CE3686" s="1"/>
      <c r="CF3686" s="1"/>
      <c r="CG3686" s="1"/>
      <c r="CH3686" s="1"/>
      <c r="CI3686" s="1"/>
      <c r="CJ3686" s="1"/>
      <c r="CK3686" s="1"/>
      <c r="CL3686" s="1"/>
      <c r="CM3686" s="1"/>
      <c r="CN3686" s="1"/>
      <c r="CO3686" s="1"/>
      <c r="CP3686" s="1"/>
      <c r="CQ3686" s="1"/>
      <c r="CR3686" s="1"/>
      <c r="CS3686" s="1"/>
      <c r="CT3686" s="1"/>
      <c r="CU3686" s="1"/>
      <c r="CV3686" s="1"/>
      <c r="CW3686" s="1"/>
      <c r="CX3686" s="1"/>
      <c r="CY3686" s="1"/>
      <c r="CZ3686" s="1"/>
      <c r="DA3686" s="1"/>
      <c r="DB3686" s="1"/>
      <c r="DC3686" s="1"/>
      <c r="DD3686" s="1"/>
      <c r="DE3686" s="1"/>
      <c r="DF3686" s="1"/>
      <c r="DG3686" s="1"/>
      <c r="DH3686" s="1"/>
      <c r="DI3686" s="1"/>
      <c r="DJ3686" s="1"/>
      <c r="DK3686" s="1"/>
      <c r="DL3686" s="1"/>
      <c r="DM3686" s="1"/>
      <c r="DN3686" s="1"/>
      <c r="DO3686" s="1"/>
      <c r="DP3686" s="1"/>
      <c r="DQ3686" s="1"/>
      <c r="DR3686" s="1"/>
      <c r="DS3686" s="1"/>
      <c r="DT3686" s="1"/>
      <c r="DU3686" s="1"/>
      <c r="DV3686" s="1"/>
      <c r="DW3686" s="1"/>
      <c r="DX3686" s="1"/>
      <c r="DY3686" s="1"/>
      <c r="DZ3686" s="1"/>
      <c r="EA3686" s="1"/>
      <c r="EB3686" s="1"/>
      <c r="EC3686" s="1"/>
      <c r="ED3686" s="1"/>
      <c r="EE3686" s="1"/>
      <c r="EF3686" s="1"/>
      <c r="EG3686" s="1"/>
      <c r="EH3686" s="1"/>
      <c r="EI3686" s="1"/>
      <c r="EJ3686" s="1"/>
      <c r="EK3686" s="1"/>
      <c r="EL3686" s="1"/>
      <c r="EM3686" s="1"/>
      <c r="EN3686" s="1"/>
      <c r="EO3686" s="1"/>
      <c r="EP3686" s="1"/>
      <c r="EQ3686" s="1"/>
      <c r="ER3686" s="1"/>
      <c r="ES3686" s="1"/>
      <c r="ET3686" s="1"/>
      <c r="EU3686" s="1"/>
      <c r="EV3686" s="1"/>
      <c r="EW3686" s="1"/>
      <c r="EX3686" s="1"/>
      <c r="EY3686" s="1"/>
      <c r="EZ3686" s="1"/>
      <c r="FA3686" s="1"/>
      <c r="FB3686" s="1"/>
      <c r="FC3686" s="1"/>
      <c r="FD3686" s="1"/>
      <c r="FE3686" s="1"/>
      <c r="FF3686" s="1"/>
      <c r="FG3686" s="1"/>
      <c r="FH3686" s="1"/>
      <c r="FI3686" s="1"/>
      <c r="FJ3686" s="1"/>
      <c r="FK3686" s="1"/>
      <c r="FL3686" s="1"/>
      <c r="FM3686" s="1"/>
      <c r="FN3686" s="1"/>
      <c r="FO3686" s="1"/>
      <c r="FP3686" s="1"/>
      <c r="FQ3686" s="1"/>
      <c r="FR3686" s="1"/>
      <c r="FS3686" s="1"/>
      <c r="FT3686" s="1"/>
      <c r="FU3686" s="1"/>
      <c r="FV3686" s="1"/>
      <c r="FW3686" s="1"/>
      <c r="FX3686" s="1"/>
      <c r="FY3686" s="1"/>
      <c r="FZ3686" s="1"/>
      <c r="GA3686" s="1"/>
      <c r="GB3686" s="1"/>
      <c r="GC3686" s="1"/>
      <c r="GD3686" s="1"/>
      <c r="GE3686" s="1"/>
      <c r="GF3686" s="1"/>
      <c r="GG3686" s="1"/>
      <c r="GH3686" s="1"/>
      <c r="GI3686" s="1"/>
      <c r="GJ3686" s="1"/>
      <c r="GK3686"/>
      <c r="GL3686"/>
      <c r="GM3686"/>
      <c r="GN3686"/>
      <c r="GO3686"/>
      <c r="GP3686"/>
      <c r="GQ3686"/>
      <c r="GR3686"/>
      <c r="GS3686"/>
      <c r="GT3686"/>
      <c r="GU3686"/>
      <c r="GV3686"/>
      <c r="GW3686"/>
      <c r="GX3686"/>
      <c r="GY3686"/>
      <c r="GZ3686"/>
      <c r="HA3686"/>
      <c r="HB3686"/>
      <c r="HC3686"/>
      <c r="HD3686"/>
      <c r="HE3686"/>
    </row>
    <row r="3687" spans="4:213" s="25" customFormat="1" x14ac:dyDescent="0.25">
      <c r="D3687" s="19"/>
      <c r="E3687" s="19"/>
      <c r="F3687" s="20"/>
      <c r="G3687" s="20"/>
      <c r="H3687" s="20"/>
      <c r="I3687" s="20"/>
      <c r="J3687" s="21"/>
      <c r="K3687" s="21"/>
      <c r="L3687" s="20"/>
      <c r="M3687" s="20"/>
      <c r="N3687" s="22"/>
      <c r="O3687" s="22"/>
      <c r="P3687" s="22"/>
      <c r="Q3687" s="22"/>
      <c r="R3687" s="19"/>
      <c r="S3687" s="19"/>
      <c r="T3687" s="19"/>
      <c r="U3687" s="20"/>
      <c r="V3687" s="20"/>
      <c r="W3687" s="20"/>
      <c r="X3687" s="27"/>
      <c r="Y3687" s="253"/>
      <c r="Z3687" s="30"/>
      <c r="AA3687" s="30"/>
      <c r="AB3687" s="31"/>
      <c r="AC3687" s="31"/>
      <c r="AD3687" s="31"/>
      <c r="AE3687" s="31"/>
      <c r="AF3687" s="31"/>
      <c r="AG3687" s="241"/>
      <c r="AH3687" s="31"/>
      <c r="AI3687" s="31"/>
      <c r="AJ3687" s="31"/>
      <c r="AK3687" s="31"/>
      <c r="AL3687" s="120"/>
      <c r="AQ3687" s="26"/>
      <c r="AW3687" s="19"/>
      <c r="AX3687" s="19"/>
      <c r="AY3687" s="19"/>
      <c r="AZ3687" s="19"/>
      <c r="BA3687" s="19"/>
      <c r="BB3687" s="19"/>
      <c r="BC3687" s="1"/>
      <c r="BD3687"/>
      <c r="BE3687"/>
      <c r="BF3687" s="1"/>
      <c r="BG3687"/>
      <c r="BH3687"/>
      <c r="BI3687"/>
      <c r="BJ3687" s="1"/>
      <c r="BK3687" s="1"/>
      <c r="BL3687"/>
      <c r="BM3687" s="1"/>
      <c r="BN3687" s="1"/>
      <c r="BO3687" s="1"/>
      <c r="BP3687" s="1"/>
      <c r="BQ3687" s="1"/>
      <c r="BR3687" s="1"/>
      <c r="BS3687" s="1"/>
      <c r="BT3687" s="22"/>
      <c r="BU3687" s="1"/>
      <c r="BV3687" s="1"/>
      <c r="BW3687" s="1"/>
      <c r="BX3687" s="1"/>
      <c r="BY3687" s="1"/>
      <c r="BZ3687" s="1"/>
      <c r="CA3687" s="1"/>
      <c r="CB3687" s="1"/>
      <c r="CC3687" s="1"/>
      <c r="CD3687" s="1"/>
      <c r="CE3687" s="1"/>
      <c r="CF3687" s="1"/>
      <c r="CG3687" s="1"/>
      <c r="CH3687" s="1"/>
      <c r="CI3687" s="1"/>
      <c r="CJ3687" s="1"/>
      <c r="CK3687" s="1"/>
      <c r="CL3687" s="1"/>
      <c r="CM3687" s="1"/>
      <c r="CN3687" s="1"/>
      <c r="CO3687" s="1"/>
      <c r="CP3687" s="1"/>
      <c r="CQ3687" s="1"/>
      <c r="CR3687" s="1"/>
      <c r="CS3687" s="1"/>
      <c r="CT3687" s="1"/>
      <c r="CU3687" s="1"/>
      <c r="CV3687" s="1"/>
      <c r="CW3687" s="1"/>
      <c r="CX3687" s="1"/>
      <c r="CY3687" s="1"/>
      <c r="CZ3687" s="1"/>
      <c r="DA3687" s="1"/>
      <c r="DB3687" s="1"/>
      <c r="DC3687" s="1"/>
      <c r="DD3687" s="1"/>
      <c r="DE3687" s="1"/>
      <c r="DF3687" s="1"/>
      <c r="DG3687" s="1"/>
      <c r="DH3687" s="1"/>
      <c r="DI3687" s="1"/>
      <c r="DJ3687" s="1"/>
      <c r="DK3687" s="1"/>
      <c r="DL3687" s="1"/>
      <c r="DM3687" s="1"/>
      <c r="DN3687" s="1"/>
      <c r="DO3687" s="1"/>
      <c r="DP3687" s="1"/>
      <c r="DQ3687" s="1"/>
      <c r="DR3687" s="1"/>
      <c r="DS3687" s="1"/>
      <c r="DT3687" s="1"/>
      <c r="DU3687" s="1"/>
      <c r="DV3687" s="1"/>
      <c r="DW3687" s="1"/>
      <c r="DX3687" s="1"/>
      <c r="DY3687" s="1"/>
      <c r="DZ3687" s="1"/>
      <c r="EA3687" s="1"/>
      <c r="EB3687" s="1"/>
      <c r="EC3687" s="1"/>
      <c r="ED3687" s="1"/>
      <c r="EE3687" s="1"/>
      <c r="EF3687" s="1"/>
      <c r="EG3687" s="1"/>
      <c r="EH3687" s="1"/>
      <c r="EI3687" s="1"/>
      <c r="EJ3687" s="1"/>
      <c r="EK3687" s="1"/>
      <c r="EL3687" s="1"/>
      <c r="EM3687" s="1"/>
      <c r="EN3687" s="1"/>
      <c r="EO3687" s="1"/>
      <c r="EP3687" s="1"/>
      <c r="EQ3687" s="1"/>
      <c r="ER3687" s="1"/>
      <c r="ES3687" s="1"/>
      <c r="ET3687" s="1"/>
      <c r="EU3687" s="1"/>
      <c r="EV3687" s="1"/>
      <c r="EW3687" s="1"/>
      <c r="EX3687" s="1"/>
      <c r="EY3687" s="1"/>
      <c r="EZ3687" s="1"/>
      <c r="FA3687" s="1"/>
      <c r="FB3687" s="1"/>
      <c r="FC3687" s="1"/>
      <c r="FD3687" s="1"/>
      <c r="FE3687" s="1"/>
      <c r="FF3687" s="1"/>
      <c r="FG3687" s="1"/>
      <c r="FH3687" s="1"/>
      <c r="FI3687" s="1"/>
      <c r="FJ3687" s="1"/>
      <c r="FK3687" s="1"/>
      <c r="FL3687" s="1"/>
      <c r="FM3687" s="1"/>
      <c r="FN3687" s="1"/>
      <c r="FO3687" s="1"/>
      <c r="FP3687" s="1"/>
      <c r="FQ3687" s="1"/>
      <c r="FR3687" s="1"/>
      <c r="FS3687" s="1"/>
      <c r="FT3687" s="1"/>
      <c r="FU3687" s="1"/>
      <c r="FV3687" s="1"/>
      <c r="FW3687" s="1"/>
      <c r="FX3687" s="1"/>
      <c r="FY3687" s="1"/>
      <c r="FZ3687" s="1"/>
      <c r="GA3687" s="1"/>
      <c r="GB3687" s="1"/>
      <c r="GC3687" s="1"/>
      <c r="GD3687" s="1"/>
      <c r="GE3687" s="1"/>
      <c r="GF3687" s="1"/>
      <c r="GG3687" s="1"/>
      <c r="GH3687" s="1"/>
      <c r="GI3687" s="1"/>
      <c r="GJ3687" s="1"/>
      <c r="GK3687"/>
      <c r="GL3687"/>
      <c r="GM3687"/>
      <c r="GN3687"/>
      <c r="GO3687"/>
      <c r="GP3687"/>
      <c r="GQ3687"/>
      <c r="GR3687"/>
      <c r="GS3687"/>
      <c r="GT3687"/>
      <c r="GU3687"/>
      <c r="GV3687"/>
      <c r="GW3687"/>
      <c r="GX3687"/>
      <c r="GY3687"/>
      <c r="GZ3687"/>
      <c r="HA3687"/>
      <c r="HB3687"/>
      <c r="HC3687"/>
      <c r="HD3687"/>
      <c r="HE3687"/>
    </row>
    <row r="3688" spans="4:213" s="25" customFormat="1" x14ac:dyDescent="0.25">
      <c r="D3688" s="19"/>
      <c r="E3688" s="19"/>
      <c r="F3688" s="20"/>
      <c r="G3688" s="20"/>
      <c r="H3688" s="20"/>
      <c r="I3688" s="20"/>
      <c r="J3688" s="21"/>
      <c r="K3688" s="21"/>
      <c r="L3688" s="20"/>
      <c r="M3688" s="20"/>
      <c r="N3688" s="22"/>
      <c r="O3688" s="22"/>
      <c r="P3688" s="22"/>
      <c r="Q3688" s="22"/>
      <c r="R3688" s="19"/>
      <c r="S3688" s="19"/>
      <c r="T3688" s="19"/>
      <c r="U3688" s="20"/>
      <c r="V3688" s="20"/>
      <c r="W3688" s="20"/>
      <c r="X3688" s="27"/>
      <c r="Y3688" s="253"/>
      <c r="Z3688" s="30"/>
      <c r="AA3688" s="30"/>
      <c r="AB3688" s="31"/>
      <c r="AC3688" s="31"/>
      <c r="AD3688" s="31"/>
      <c r="AE3688" s="31"/>
      <c r="AF3688" s="31"/>
      <c r="AG3688" s="241"/>
      <c r="AH3688" s="31"/>
      <c r="AI3688" s="31"/>
      <c r="AJ3688" s="31"/>
      <c r="AK3688" s="31"/>
      <c r="AL3688" s="120"/>
      <c r="AQ3688" s="26"/>
      <c r="AW3688" s="19"/>
      <c r="AX3688" s="19"/>
      <c r="AY3688" s="19"/>
      <c r="AZ3688" s="19"/>
      <c r="BA3688" s="19"/>
      <c r="BB3688" s="19"/>
      <c r="BC3688" s="1"/>
      <c r="BD3688"/>
      <c r="BE3688"/>
      <c r="BF3688" s="1"/>
      <c r="BG3688"/>
      <c r="BH3688"/>
      <c r="BI3688"/>
      <c r="BJ3688" s="1"/>
      <c r="BK3688" s="1"/>
      <c r="BL3688"/>
      <c r="BM3688" s="1"/>
      <c r="BN3688" s="1"/>
      <c r="BO3688" s="1"/>
      <c r="BP3688" s="1"/>
      <c r="BQ3688" s="1"/>
      <c r="BR3688" s="1"/>
      <c r="BS3688" s="1"/>
      <c r="BT3688" s="22"/>
      <c r="BU3688" s="1"/>
      <c r="BV3688" s="1"/>
      <c r="BW3688" s="1"/>
      <c r="BX3688" s="1"/>
      <c r="BY3688" s="1"/>
      <c r="BZ3688" s="1"/>
      <c r="CA3688" s="1"/>
      <c r="CB3688" s="1"/>
      <c r="CC3688" s="1"/>
      <c r="CD3688" s="1"/>
      <c r="CE3688" s="1"/>
      <c r="CF3688" s="1"/>
      <c r="CG3688" s="1"/>
      <c r="CH3688" s="1"/>
      <c r="CI3688" s="1"/>
      <c r="CJ3688" s="1"/>
      <c r="CK3688" s="1"/>
      <c r="CL3688" s="1"/>
      <c r="CM3688" s="1"/>
      <c r="CN3688" s="1"/>
      <c r="CO3688" s="1"/>
      <c r="CP3688" s="1"/>
      <c r="CQ3688" s="1"/>
      <c r="CR3688" s="1"/>
      <c r="CS3688" s="1"/>
      <c r="CT3688" s="1"/>
      <c r="CU3688" s="1"/>
      <c r="CV3688" s="1"/>
      <c r="CW3688" s="1"/>
      <c r="CX3688" s="1"/>
      <c r="CY3688" s="1"/>
      <c r="CZ3688" s="1"/>
      <c r="DA3688" s="1"/>
      <c r="DB3688" s="1"/>
      <c r="DC3688" s="1"/>
      <c r="DD3688" s="1"/>
      <c r="DE3688" s="1"/>
      <c r="DF3688" s="1"/>
      <c r="DG3688" s="1"/>
      <c r="DH3688" s="1"/>
      <c r="DI3688" s="1"/>
      <c r="DJ3688" s="1"/>
      <c r="DK3688" s="1"/>
      <c r="DL3688" s="1"/>
      <c r="DM3688" s="1"/>
      <c r="DN3688" s="1"/>
      <c r="DO3688" s="1"/>
      <c r="DP3688" s="1"/>
      <c r="DQ3688" s="1"/>
      <c r="DR3688" s="1"/>
      <c r="DS3688" s="1"/>
      <c r="DT3688" s="1"/>
      <c r="DU3688" s="1"/>
      <c r="DV3688" s="1"/>
      <c r="DW3688" s="1"/>
      <c r="DX3688" s="1"/>
      <c r="DY3688" s="1"/>
      <c r="DZ3688" s="1"/>
      <c r="EA3688" s="1"/>
      <c r="EB3688" s="1"/>
      <c r="EC3688" s="1"/>
      <c r="ED3688" s="1"/>
      <c r="EE3688" s="1"/>
      <c r="EF3688" s="1"/>
      <c r="EG3688" s="1"/>
      <c r="EH3688" s="1"/>
      <c r="EI3688" s="1"/>
      <c r="EJ3688" s="1"/>
      <c r="EK3688" s="1"/>
      <c r="EL3688" s="1"/>
      <c r="EM3688" s="1"/>
      <c r="EN3688" s="1"/>
      <c r="EO3688" s="1"/>
      <c r="EP3688" s="1"/>
      <c r="EQ3688" s="1"/>
      <c r="ER3688" s="1"/>
      <c r="ES3688" s="1"/>
      <c r="ET3688" s="1"/>
      <c r="EU3688" s="1"/>
      <c r="EV3688" s="1"/>
      <c r="EW3688" s="1"/>
      <c r="EX3688" s="1"/>
      <c r="EY3688" s="1"/>
      <c r="EZ3688" s="1"/>
      <c r="FA3688" s="1"/>
      <c r="FB3688" s="1"/>
      <c r="FC3688" s="1"/>
      <c r="FD3688" s="1"/>
      <c r="FE3688" s="1"/>
      <c r="FF3688" s="1"/>
      <c r="FG3688" s="1"/>
      <c r="FH3688" s="1"/>
      <c r="FI3688" s="1"/>
      <c r="FJ3688" s="1"/>
      <c r="FK3688" s="1"/>
      <c r="FL3688" s="1"/>
      <c r="FM3688" s="1"/>
      <c r="FN3688" s="1"/>
      <c r="FO3688" s="1"/>
      <c r="FP3688" s="1"/>
      <c r="FQ3688" s="1"/>
      <c r="FR3688" s="1"/>
      <c r="FS3688" s="1"/>
      <c r="FT3688" s="1"/>
      <c r="FU3688" s="1"/>
      <c r="FV3688" s="1"/>
      <c r="FW3688" s="1"/>
      <c r="FX3688" s="1"/>
      <c r="FY3688" s="1"/>
      <c r="FZ3688" s="1"/>
      <c r="GA3688" s="1"/>
      <c r="GB3688" s="1"/>
      <c r="GC3688" s="1"/>
      <c r="GD3688" s="1"/>
      <c r="GE3688" s="1"/>
      <c r="GF3688" s="1"/>
      <c r="GG3688" s="1"/>
      <c r="GH3688" s="1"/>
      <c r="GI3688" s="1"/>
      <c r="GJ3688" s="1"/>
      <c r="GK3688"/>
      <c r="GL3688"/>
      <c r="GM3688"/>
      <c r="GN3688"/>
      <c r="GO3688"/>
      <c r="GP3688"/>
      <c r="GQ3688"/>
      <c r="GR3688"/>
      <c r="GS3688"/>
      <c r="GT3688"/>
      <c r="GU3688"/>
      <c r="GV3688"/>
      <c r="GW3688"/>
      <c r="GX3688"/>
      <c r="GY3688"/>
      <c r="GZ3688"/>
      <c r="HA3688"/>
      <c r="HB3688"/>
      <c r="HC3688"/>
      <c r="HD3688"/>
      <c r="HE3688"/>
    </row>
    <row r="3689" spans="4:213" s="25" customFormat="1" x14ac:dyDescent="0.25">
      <c r="D3689" s="19"/>
      <c r="E3689" s="19"/>
      <c r="F3689" s="20"/>
      <c r="G3689" s="20"/>
      <c r="H3689" s="20"/>
      <c r="I3689" s="20"/>
      <c r="J3689" s="21"/>
      <c r="K3689" s="21"/>
      <c r="L3689" s="20"/>
      <c r="M3689" s="20"/>
      <c r="N3689" s="22"/>
      <c r="O3689" s="22"/>
      <c r="P3689" s="22"/>
      <c r="Q3689" s="22"/>
      <c r="R3689" s="19"/>
      <c r="S3689" s="19"/>
      <c r="T3689" s="19"/>
      <c r="U3689" s="20"/>
      <c r="V3689" s="20"/>
      <c r="W3689" s="20"/>
      <c r="X3689" s="27"/>
      <c r="Y3689" s="253"/>
      <c r="Z3689" s="30"/>
      <c r="AA3689" s="30"/>
      <c r="AB3689" s="31"/>
      <c r="AC3689" s="31"/>
      <c r="AD3689" s="31"/>
      <c r="AE3689" s="31"/>
      <c r="AF3689" s="31"/>
      <c r="AG3689" s="241"/>
      <c r="AH3689" s="31"/>
      <c r="AI3689" s="31"/>
      <c r="AJ3689" s="31"/>
      <c r="AK3689" s="31"/>
      <c r="AL3689" s="120"/>
      <c r="AQ3689" s="26"/>
      <c r="AW3689" s="19"/>
      <c r="AX3689" s="19"/>
      <c r="AY3689" s="19"/>
      <c r="AZ3689" s="19"/>
      <c r="BA3689" s="19"/>
      <c r="BB3689" s="19"/>
      <c r="BC3689" s="1"/>
      <c r="BD3689"/>
      <c r="BE3689"/>
      <c r="BF3689" s="1"/>
      <c r="BG3689"/>
      <c r="BH3689"/>
      <c r="BI3689"/>
      <c r="BJ3689" s="1"/>
      <c r="BK3689" s="1"/>
      <c r="BL3689"/>
      <c r="BM3689" s="1"/>
      <c r="BN3689" s="1"/>
      <c r="BO3689" s="1"/>
      <c r="BP3689" s="1"/>
      <c r="BQ3689" s="1"/>
      <c r="BR3689" s="1"/>
      <c r="BS3689" s="1"/>
      <c r="BT3689" s="22"/>
      <c r="BU3689" s="1"/>
      <c r="BV3689" s="1"/>
      <c r="BW3689" s="1"/>
      <c r="BX3689" s="1"/>
      <c r="BY3689" s="1"/>
      <c r="BZ3689" s="1"/>
      <c r="CA3689" s="1"/>
      <c r="CB3689" s="1"/>
      <c r="CC3689" s="1"/>
      <c r="CD3689" s="1"/>
      <c r="CE3689" s="1"/>
      <c r="CF3689" s="1"/>
      <c r="CG3689" s="1"/>
      <c r="CH3689" s="1"/>
      <c r="CI3689" s="1"/>
      <c r="CJ3689" s="1"/>
      <c r="CK3689" s="1"/>
      <c r="CL3689" s="1"/>
      <c r="CM3689" s="1"/>
      <c r="CN3689" s="1"/>
      <c r="CO3689" s="1"/>
      <c r="CP3689" s="1"/>
      <c r="CQ3689" s="1"/>
      <c r="CR3689" s="1"/>
      <c r="CS3689" s="1"/>
      <c r="CT3689" s="1"/>
      <c r="CU3689" s="1"/>
      <c r="CV3689" s="1"/>
      <c r="CW3689" s="1"/>
      <c r="CX3689" s="1"/>
      <c r="CY3689" s="1"/>
      <c r="CZ3689" s="1"/>
      <c r="DA3689" s="1"/>
      <c r="DB3689" s="1"/>
      <c r="DC3689" s="1"/>
      <c r="DD3689" s="1"/>
      <c r="DE3689" s="1"/>
      <c r="DF3689" s="1"/>
      <c r="DG3689" s="1"/>
      <c r="DH3689" s="1"/>
      <c r="DI3689" s="1"/>
      <c r="DJ3689" s="1"/>
      <c r="DK3689" s="1"/>
      <c r="DL3689" s="1"/>
      <c r="DM3689" s="1"/>
      <c r="DN3689" s="1"/>
      <c r="DO3689" s="1"/>
      <c r="DP3689" s="1"/>
      <c r="DQ3689" s="1"/>
      <c r="DR3689" s="1"/>
      <c r="DS3689" s="1"/>
      <c r="DT3689" s="1"/>
      <c r="DU3689" s="1"/>
      <c r="DV3689" s="1"/>
      <c r="DW3689" s="1"/>
      <c r="DX3689" s="1"/>
      <c r="DY3689" s="1"/>
      <c r="DZ3689" s="1"/>
      <c r="EA3689" s="1"/>
      <c r="EB3689" s="1"/>
      <c r="EC3689" s="1"/>
      <c r="ED3689" s="1"/>
      <c r="EE3689" s="1"/>
      <c r="EF3689" s="1"/>
      <c r="EG3689" s="1"/>
      <c r="EH3689" s="1"/>
      <c r="EI3689" s="1"/>
      <c r="EJ3689" s="1"/>
      <c r="EK3689" s="1"/>
      <c r="EL3689" s="1"/>
      <c r="EM3689" s="1"/>
      <c r="EN3689" s="1"/>
      <c r="EO3689" s="1"/>
      <c r="EP3689" s="1"/>
      <c r="EQ3689" s="1"/>
      <c r="ER3689" s="1"/>
      <c r="ES3689" s="1"/>
      <c r="ET3689" s="1"/>
      <c r="EU3689" s="1"/>
      <c r="EV3689" s="1"/>
      <c r="EW3689" s="1"/>
      <c r="EX3689" s="1"/>
      <c r="EY3689" s="1"/>
      <c r="EZ3689" s="1"/>
      <c r="FA3689" s="1"/>
      <c r="FB3689" s="1"/>
      <c r="FC3689" s="1"/>
      <c r="FD3689" s="1"/>
      <c r="FE3689" s="1"/>
      <c r="FF3689" s="1"/>
      <c r="FG3689" s="1"/>
      <c r="FH3689" s="1"/>
      <c r="FI3689" s="1"/>
      <c r="FJ3689" s="1"/>
      <c r="FK3689" s="1"/>
      <c r="FL3689" s="1"/>
      <c r="FM3689" s="1"/>
      <c r="FN3689" s="1"/>
      <c r="FO3689" s="1"/>
      <c r="FP3689" s="1"/>
      <c r="FQ3689" s="1"/>
      <c r="FR3689" s="1"/>
      <c r="FS3689" s="1"/>
      <c r="FT3689" s="1"/>
      <c r="FU3689" s="1"/>
      <c r="FV3689" s="1"/>
      <c r="FW3689" s="1"/>
      <c r="FX3689" s="1"/>
      <c r="FY3689" s="1"/>
      <c r="FZ3689" s="1"/>
      <c r="GA3689" s="1"/>
      <c r="GB3689" s="1"/>
      <c r="GC3689" s="1"/>
      <c r="GD3689" s="1"/>
      <c r="GE3689" s="1"/>
      <c r="GF3689" s="1"/>
      <c r="GG3689" s="1"/>
      <c r="GH3689" s="1"/>
      <c r="GI3689" s="1"/>
      <c r="GJ3689" s="1"/>
      <c r="GK3689"/>
      <c r="GL3689"/>
      <c r="GM3689"/>
      <c r="GN3689"/>
      <c r="GO3689"/>
      <c r="GP3689"/>
      <c r="GQ3689"/>
      <c r="GR3689"/>
      <c r="GS3689"/>
      <c r="GT3689"/>
      <c r="GU3689"/>
      <c r="GV3689"/>
      <c r="GW3689"/>
      <c r="GX3689"/>
      <c r="GY3689"/>
      <c r="GZ3689"/>
      <c r="HA3689"/>
      <c r="HB3689"/>
      <c r="HC3689"/>
      <c r="HD3689"/>
      <c r="HE3689"/>
    </row>
    <row r="3690" spans="4:213" s="25" customFormat="1" x14ac:dyDescent="0.25">
      <c r="D3690" s="19"/>
      <c r="E3690" s="19"/>
      <c r="F3690" s="20"/>
      <c r="G3690" s="20"/>
      <c r="H3690" s="20"/>
      <c r="I3690" s="20"/>
      <c r="J3690" s="21"/>
      <c r="K3690" s="21"/>
      <c r="L3690" s="20"/>
      <c r="M3690" s="20"/>
      <c r="N3690" s="22"/>
      <c r="O3690" s="22"/>
      <c r="P3690" s="22"/>
      <c r="Q3690" s="22"/>
      <c r="R3690" s="19"/>
      <c r="S3690" s="19"/>
      <c r="T3690" s="19"/>
      <c r="U3690" s="20"/>
      <c r="V3690" s="20"/>
      <c r="W3690" s="20"/>
      <c r="X3690" s="27"/>
      <c r="Y3690" s="253"/>
      <c r="Z3690" s="30"/>
      <c r="AA3690" s="30"/>
      <c r="AB3690" s="31"/>
      <c r="AC3690" s="31"/>
      <c r="AD3690" s="31"/>
      <c r="AE3690" s="31"/>
      <c r="AF3690" s="31"/>
      <c r="AG3690" s="241"/>
      <c r="AH3690" s="31"/>
      <c r="AI3690" s="31"/>
      <c r="AJ3690" s="31"/>
      <c r="AK3690" s="31"/>
      <c r="AL3690" s="120"/>
      <c r="AQ3690" s="26"/>
      <c r="AW3690" s="19"/>
      <c r="AX3690" s="19"/>
      <c r="AY3690" s="19"/>
      <c r="AZ3690" s="19"/>
      <c r="BA3690" s="19"/>
      <c r="BB3690" s="19"/>
      <c r="BC3690" s="1"/>
      <c r="BD3690"/>
      <c r="BE3690"/>
      <c r="BF3690" s="1"/>
      <c r="BG3690"/>
      <c r="BH3690"/>
      <c r="BI3690"/>
      <c r="BJ3690" s="1"/>
      <c r="BK3690" s="1"/>
      <c r="BL3690"/>
      <c r="BM3690" s="1"/>
      <c r="BN3690" s="1"/>
      <c r="BO3690" s="1"/>
      <c r="BP3690" s="1"/>
      <c r="BQ3690" s="1"/>
      <c r="BR3690" s="1"/>
      <c r="BS3690" s="1"/>
      <c r="BT3690" s="22"/>
      <c r="BU3690" s="1"/>
      <c r="BV3690" s="1"/>
      <c r="BW3690" s="1"/>
      <c r="BX3690" s="1"/>
      <c r="BY3690" s="1"/>
      <c r="BZ3690" s="1"/>
      <c r="CA3690" s="1"/>
      <c r="CB3690" s="1"/>
      <c r="CC3690" s="1"/>
      <c r="CD3690" s="1"/>
      <c r="CE3690" s="1"/>
      <c r="CF3690" s="1"/>
      <c r="CG3690" s="1"/>
      <c r="CH3690" s="1"/>
      <c r="CI3690" s="1"/>
      <c r="CJ3690" s="1"/>
      <c r="CK3690" s="1"/>
      <c r="CL3690" s="1"/>
      <c r="CM3690" s="1"/>
      <c r="CN3690" s="1"/>
      <c r="CO3690" s="1"/>
      <c r="CP3690" s="1"/>
      <c r="CQ3690" s="1"/>
      <c r="CR3690" s="1"/>
      <c r="CS3690" s="1"/>
      <c r="CT3690" s="1"/>
      <c r="CU3690" s="1"/>
      <c r="CV3690" s="1"/>
      <c r="CW3690" s="1"/>
      <c r="CX3690" s="1"/>
      <c r="CY3690" s="1"/>
      <c r="CZ3690" s="1"/>
      <c r="DA3690" s="1"/>
      <c r="DB3690" s="1"/>
      <c r="DC3690" s="1"/>
      <c r="DD3690" s="1"/>
      <c r="DE3690" s="1"/>
      <c r="DF3690" s="1"/>
      <c r="DG3690" s="1"/>
      <c r="DH3690" s="1"/>
      <c r="DI3690" s="1"/>
      <c r="DJ3690" s="1"/>
      <c r="DK3690" s="1"/>
      <c r="DL3690" s="1"/>
      <c r="DM3690" s="1"/>
      <c r="DN3690" s="1"/>
      <c r="DO3690" s="1"/>
      <c r="DP3690" s="1"/>
      <c r="DQ3690" s="1"/>
      <c r="DR3690" s="1"/>
      <c r="DS3690" s="1"/>
      <c r="DT3690" s="1"/>
      <c r="DU3690" s="1"/>
      <c r="DV3690" s="1"/>
      <c r="DW3690" s="1"/>
      <c r="DX3690" s="1"/>
      <c r="DY3690" s="1"/>
      <c r="DZ3690" s="1"/>
      <c r="EA3690" s="1"/>
      <c r="EB3690" s="1"/>
      <c r="EC3690" s="1"/>
      <c r="ED3690" s="1"/>
      <c r="EE3690" s="1"/>
      <c r="EF3690" s="1"/>
      <c r="EG3690" s="1"/>
      <c r="EH3690" s="1"/>
      <c r="EI3690" s="1"/>
      <c r="EJ3690" s="1"/>
      <c r="EK3690" s="1"/>
      <c r="EL3690" s="1"/>
      <c r="EM3690" s="1"/>
      <c r="EN3690" s="1"/>
      <c r="EO3690" s="1"/>
      <c r="EP3690" s="1"/>
      <c r="EQ3690" s="1"/>
      <c r="ER3690" s="1"/>
      <c r="ES3690" s="1"/>
      <c r="ET3690" s="1"/>
      <c r="EU3690" s="1"/>
      <c r="EV3690" s="1"/>
      <c r="EW3690" s="1"/>
      <c r="EX3690" s="1"/>
      <c r="EY3690" s="1"/>
      <c r="EZ3690" s="1"/>
      <c r="FA3690" s="1"/>
      <c r="FB3690" s="1"/>
      <c r="FC3690" s="1"/>
      <c r="FD3690" s="1"/>
      <c r="FE3690" s="1"/>
      <c r="FF3690" s="1"/>
      <c r="FG3690" s="1"/>
      <c r="FH3690" s="1"/>
      <c r="FI3690" s="1"/>
      <c r="FJ3690" s="1"/>
      <c r="FK3690" s="1"/>
      <c r="FL3690" s="1"/>
      <c r="FM3690" s="1"/>
      <c r="FN3690" s="1"/>
      <c r="FO3690" s="1"/>
      <c r="FP3690" s="1"/>
      <c r="FQ3690" s="1"/>
      <c r="FR3690" s="1"/>
      <c r="FS3690" s="1"/>
      <c r="FT3690" s="1"/>
      <c r="FU3690" s="1"/>
      <c r="FV3690" s="1"/>
      <c r="FW3690" s="1"/>
      <c r="FX3690" s="1"/>
      <c r="FY3690" s="1"/>
      <c r="FZ3690" s="1"/>
      <c r="GA3690" s="1"/>
      <c r="GB3690" s="1"/>
      <c r="GC3690" s="1"/>
      <c r="GD3690" s="1"/>
      <c r="GE3690" s="1"/>
      <c r="GF3690" s="1"/>
      <c r="GG3690" s="1"/>
      <c r="GH3690" s="1"/>
      <c r="GI3690" s="1"/>
      <c r="GJ3690" s="1"/>
      <c r="GK3690"/>
      <c r="GL3690"/>
      <c r="GM3690"/>
      <c r="GN3690"/>
      <c r="GO3690"/>
      <c r="GP3690"/>
      <c r="GQ3690"/>
      <c r="GR3690"/>
      <c r="GS3690"/>
      <c r="GT3690"/>
      <c r="GU3690"/>
      <c r="GV3690"/>
      <c r="GW3690"/>
      <c r="GX3690"/>
      <c r="GY3690"/>
      <c r="GZ3690"/>
      <c r="HA3690"/>
      <c r="HB3690"/>
      <c r="HC3690"/>
      <c r="HD3690"/>
      <c r="HE3690"/>
    </row>
    <row r="3691" spans="4:213" s="25" customFormat="1" x14ac:dyDescent="0.25">
      <c r="D3691" s="19"/>
      <c r="E3691" s="19"/>
      <c r="F3691" s="20"/>
      <c r="G3691" s="20"/>
      <c r="H3691" s="20"/>
      <c r="I3691" s="20"/>
      <c r="J3691" s="21"/>
      <c r="K3691" s="21"/>
      <c r="L3691" s="20"/>
      <c r="M3691" s="20"/>
      <c r="N3691" s="22"/>
      <c r="O3691" s="22"/>
      <c r="P3691" s="22"/>
      <c r="Q3691" s="22"/>
      <c r="R3691" s="19"/>
      <c r="S3691" s="19"/>
      <c r="T3691" s="19"/>
      <c r="U3691" s="20"/>
      <c r="V3691" s="20"/>
      <c r="W3691" s="20"/>
      <c r="X3691" s="27"/>
      <c r="Y3691" s="253"/>
      <c r="Z3691" s="30"/>
      <c r="AA3691" s="30"/>
      <c r="AB3691" s="31"/>
      <c r="AC3691" s="31"/>
      <c r="AD3691" s="31"/>
      <c r="AE3691" s="31"/>
      <c r="AF3691" s="31"/>
      <c r="AG3691" s="241"/>
      <c r="AH3691" s="31"/>
      <c r="AI3691" s="31"/>
      <c r="AJ3691" s="31"/>
      <c r="AK3691" s="31"/>
      <c r="AL3691" s="120"/>
      <c r="AQ3691" s="26"/>
      <c r="AW3691" s="19"/>
      <c r="AX3691" s="19"/>
      <c r="AY3691" s="19"/>
      <c r="AZ3691" s="19"/>
      <c r="BA3691" s="19"/>
      <c r="BB3691" s="19"/>
      <c r="BC3691" s="1"/>
      <c r="BD3691"/>
      <c r="BE3691"/>
      <c r="BF3691" s="1"/>
      <c r="BG3691"/>
      <c r="BH3691"/>
      <c r="BI3691"/>
      <c r="BJ3691" s="1"/>
      <c r="BK3691" s="1"/>
      <c r="BL3691"/>
      <c r="BM3691" s="1"/>
      <c r="BN3691" s="1"/>
      <c r="BO3691" s="1"/>
      <c r="BP3691" s="1"/>
      <c r="BQ3691" s="1"/>
      <c r="BR3691" s="1"/>
      <c r="BS3691" s="1"/>
      <c r="BT3691" s="22"/>
      <c r="BU3691" s="1"/>
      <c r="BV3691" s="1"/>
      <c r="BW3691" s="1"/>
      <c r="BX3691" s="1"/>
      <c r="BY3691" s="1"/>
      <c r="BZ3691" s="1"/>
      <c r="CA3691" s="1"/>
      <c r="CB3691" s="1"/>
      <c r="CC3691" s="1"/>
      <c r="CD3691" s="1"/>
      <c r="CE3691" s="1"/>
      <c r="CF3691" s="1"/>
      <c r="CG3691" s="1"/>
      <c r="CH3691" s="1"/>
      <c r="CI3691" s="1"/>
      <c r="CJ3691" s="1"/>
      <c r="CK3691" s="1"/>
      <c r="CL3691" s="1"/>
      <c r="CM3691" s="1"/>
      <c r="CN3691" s="1"/>
      <c r="CO3691" s="1"/>
      <c r="CP3691" s="1"/>
      <c r="CQ3691" s="1"/>
      <c r="CR3691" s="1"/>
      <c r="CS3691" s="1"/>
      <c r="CT3691" s="1"/>
      <c r="CU3691" s="1"/>
      <c r="CV3691" s="1"/>
      <c r="CW3691" s="1"/>
      <c r="CX3691" s="1"/>
      <c r="CY3691" s="1"/>
      <c r="CZ3691" s="1"/>
      <c r="DA3691" s="1"/>
      <c r="DB3691" s="1"/>
      <c r="DC3691" s="1"/>
      <c r="DD3691" s="1"/>
      <c r="DE3691" s="1"/>
      <c r="DF3691" s="1"/>
      <c r="DG3691" s="1"/>
      <c r="DH3691" s="1"/>
      <c r="DI3691" s="1"/>
      <c r="DJ3691" s="1"/>
      <c r="DK3691" s="1"/>
      <c r="DL3691" s="1"/>
      <c r="DM3691" s="1"/>
      <c r="DN3691" s="1"/>
      <c r="DO3691" s="1"/>
      <c r="DP3691" s="1"/>
      <c r="DQ3691" s="1"/>
      <c r="DR3691" s="1"/>
      <c r="DS3691" s="1"/>
      <c r="DT3691" s="1"/>
      <c r="DU3691" s="1"/>
      <c r="DV3691" s="1"/>
      <c r="DW3691" s="1"/>
      <c r="DX3691" s="1"/>
      <c r="DY3691" s="1"/>
      <c r="DZ3691" s="1"/>
      <c r="EA3691" s="1"/>
      <c r="EB3691" s="1"/>
      <c r="EC3691" s="1"/>
      <c r="ED3691" s="1"/>
      <c r="EE3691" s="1"/>
      <c r="EF3691" s="1"/>
      <c r="EG3691" s="1"/>
      <c r="EH3691" s="1"/>
      <c r="EI3691" s="1"/>
      <c r="EJ3691" s="1"/>
      <c r="EK3691" s="1"/>
      <c r="EL3691" s="1"/>
      <c r="EM3691" s="1"/>
      <c r="EN3691" s="1"/>
      <c r="EO3691" s="1"/>
      <c r="EP3691" s="1"/>
      <c r="EQ3691" s="1"/>
      <c r="ER3691" s="1"/>
      <c r="ES3691" s="1"/>
      <c r="ET3691" s="1"/>
      <c r="EU3691" s="1"/>
      <c r="EV3691" s="1"/>
      <c r="EW3691" s="1"/>
      <c r="EX3691" s="1"/>
      <c r="EY3691" s="1"/>
      <c r="EZ3691" s="1"/>
      <c r="FA3691" s="1"/>
      <c r="FB3691" s="1"/>
      <c r="FC3691" s="1"/>
      <c r="FD3691" s="1"/>
      <c r="FE3691" s="1"/>
      <c r="FF3691" s="1"/>
      <c r="FG3691" s="1"/>
      <c r="FH3691" s="1"/>
      <c r="FI3691" s="1"/>
      <c r="FJ3691" s="1"/>
      <c r="FK3691" s="1"/>
      <c r="FL3691" s="1"/>
      <c r="FM3691" s="1"/>
      <c r="FN3691" s="1"/>
      <c r="FO3691" s="1"/>
      <c r="FP3691" s="1"/>
      <c r="FQ3691" s="1"/>
      <c r="FR3691" s="1"/>
      <c r="FS3691" s="1"/>
      <c r="FT3691" s="1"/>
      <c r="FU3691" s="1"/>
      <c r="FV3691" s="1"/>
      <c r="FW3691" s="1"/>
      <c r="FX3691" s="1"/>
      <c r="FY3691" s="1"/>
      <c r="FZ3691" s="1"/>
      <c r="GA3691" s="1"/>
      <c r="GB3691" s="1"/>
      <c r="GC3691" s="1"/>
      <c r="GD3691" s="1"/>
      <c r="GE3691" s="1"/>
      <c r="GF3691" s="1"/>
      <c r="GG3691" s="1"/>
      <c r="GH3691" s="1"/>
      <c r="GI3691" s="1"/>
      <c r="GJ3691" s="1"/>
      <c r="GK3691"/>
      <c r="GL3691"/>
      <c r="GM3691"/>
      <c r="GN3691"/>
      <c r="GO3691"/>
      <c r="GP3691"/>
      <c r="GQ3691"/>
      <c r="GR3691"/>
      <c r="GS3691"/>
      <c r="GT3691"/>
      <c r="GU3691"/>
      <c r="GV3691"/>
      <c r="GW3691"/>
      <c r="GX3691"/>
      <c r="GY3691"/>
      <c r="GZ3691"/>
      <c r="HA3691"/>
      <c r="HB3691"/>
      <c r="HC3691"/>
      <c r="HD3691"/>
      <c r="HE3691"/>
    </row>
    <row r="3692" spans="4:213" s="25" customFormat="1" x14ac:dyDescent="0.25">
      <c r="D3692" s="19"/>
      <c r="E3692" s="19"/>
      <c r="F3692" s="20"/>
      <c r="G3692" s="20"/>
      <c r="H3692" s="20"/>
      <c r="I3692" s="20"/>
      <c r="J3692" s="21"/>
      <c r="K3692" s="21"/>
      <c r="L3692" s="20"/>
      <c r="M3692" s="20"/>
      <c r="N3692" s="22"/>
      <c r="O3692" s="22"/>
      <c r="P3692" s="22"/>
      <c r="Q3692" s="22"/>
      <c r="R3692" s="19"/>
      <c r="S3692" s="19"/>
      <c r="T3692" s="19"/>
      <c r="U3692" s="20"/>
      <c r="V3692" s="20"/>
      <c r="W3692" s="20"/>
      <c r="X3692" s="27"/>
      <c r="Y3692" s="253"/>
      <c r="Z3692" s="30"/>
      <c r="AA3692" s="30"/>
      <c r="AB3692" s="31"/>
      <c r="AC3692" s="31"/>
      <c r="AD3692" s="31"/>
      <c r="AE3692" s="31"/>
      <c r="AF3692" s="31"/>
      <c r="AG3692" s="241"/>
      <c r="AH3692" s="31"/>
      <c r="AI3692" s="31"/>
      <c r="AJ3692" s="31"/>
      <c r="AK3692" s="31"/>
      <c r="AL3692" s="120"/>
      <c r="AQ3692" s="26"/>
      <c r="AW3692" s="19"/>
      <c r="AX3692" s="19"/>
      <c r="AY3692" s="19"/>
      <c r="AZ3692" s="19"/>
      <c r="BA3692" s="19"/>
      <c r="BB3692" s="19"/>
      <c r="BC3692" s="1"/>
      <c r="BD3692"/>
      <c r="BE3692"/>
      <c r="BF3692" s="1"/>
      <c r="BG3692"/>
      <c r="BH3692"/>
      <c r="BI3692"/>
      <c r="BJ3692" s="1"/>
      <c r="BK3692" s="1"/>
      <c r="BL3692"/>
      <c r="BM3692" s="1"/>
      <c r="BN3692" s="1"/>
      <c r="BO3692" s="1"/>
      <c r="BP3692" s="1"/>
      <c r="BQ3692" s="1"/>
      <c r="BR3692" s="1"/>
      <c r="BS3692" s="1"/>
      <c r="BT3692" s="22"/>
      <c r="BU3692" s="1"/>
      <c r="BV3692" s="1"/>
      <c r="BW3692" s="1"/>
      <c r="BX3692" s="1"/>
      <c r="BY3692" s="1"/>
      <c r="BZ3692" s="1"/>
      <c r="CA3692" s="1"/>
      <c r="CB3692" s="1"/>
      <c r="CC3692" s="1"/>
      <c r="CD3692" s="1"/>
      <c r="CE3692" s="1"/>
      <c r="CF3692" s="1"/>
      <c r="CG3692" s="1"/>
      <c r="CH3692" s="1"/>
      <c r="CI3692" s="1"/>
      <c r="CJ3692" s="1"/>
      <c r="CK3692" s="1"/>
      <c r="CL3692" s="1"/>
      <c r="CM3692" s="1"/>
      <c r="CN3692" s="1"/>
      <c r="CO3692" s="1"/>
      <c r="CP3692" s="1"/>
      <c r="CQ3692" s="1"/>
      <c r="CR3692" s="1"/>
      <c r="CS3692" s="1"/>
      <c r="CT3692" s="1"/>
      <c r="CU3692" s="1"/>
      <c r="CV3692" s="1"/>
      <c r="CW3692" s="1"/>
      <c r="CX3692" s="1"/>
      <c r="CY3692" s="1"/>
      <c r="CZ3692" s="1"/>
      <c r="DA3692" s="1"/>
      <c r="DB3692" s="1"/>
      <c r="DC3692" s="1"/>
      <c r="DD3692" s="1"/>
      <c r="DE3692" s="1"/>
      <c r="DF3692" s="1"/>
      <c r="DG3692" s="1"/>
      <c r="DH3692" s="1"/>
      <c r="DI3692" s="1"/>
      <c r="DJ3692" s="1"/>
      <c r="DK3692" s="1"/>
      <c r="DL3692" s="1"/>
      <c r="DM3692" s="1"/>
      <c r="DN3692" s="1"/>
      <c r="DO3692" s="1"/>
      <c r="DP3692" s="1"/>
      <c r="DQ3692" s="1"/>
      <c r="DR3692" s="1"/>
      <c r="DS3692" s="1"/>
      <c r="DT3692" s="1"/>
      <c r="DU3692" s="1"/>
      <c r="DV3692" s="1"/>
      <c r="DW3692" s="1"/>
      <c r="DX3692" s="1"/>
      <c r="DY3692" s="1"/>
      <c r="DZ3692" s="1"/>
      <c r="EA3692" s="1"/>
      <c r="EB3692" s="1"/>
      <c r="EC3692" s="1"/>
      <c r="ED3692" s="1"/>
      <c r="EE3692" s="1"/>
      <c r="EF3692" s="1"/>
      <c r="EG3692" s="1"/>
      <c r="EH3692" s="1"/>
      <c r="EI3692" s="1"/>
      <c r="EJ3692" s="1"/>
      <c r="EK3692" s="1"/>
      <c r="EL3692" s="1"/>
      <c r="EM3692" s="1"/>
      <c r="EN3692" s="1"/>
      <c r="EO3692" s="1"/>
      <c r="EP3692" s="1"/>
      <c r="EQ3692" s="1"/>
      <c r="ER3692" s="1"/>
      <c r="ES3692" s="1"/>
      <c r="ET3692" s="1"/>
      <c r="EU3692" s="1"/>
      <c r="EV3692" s="1"/>
      <c r="EW3692" s="1"/>
      <c r="EX3692" s="1"/>
      <c r="EY3692" s="1"/>
      <c r="EZ3692" s="1"/>
      <c r="FA3692" s="1"/>
      <c r="FB3692" s="1"/>
      <c r="FC3692" s="1"/>
      <c r="FD3692" s="1"/>
      <c r="FE3692" s="1"/>
      <c r="FF3692" s="1"/>
      <c r="FG3692" s="1"/>
      <c r="FH3692" s="1"/>
      <c r="FI3692" s="1"/>
      <c r="FJ3692" s="1"/>
      <c r="FK3692" s="1"/>
      <c r="FL3692" s="1"/>
      <c r="FM3692" s="1"/>
      <c r="FN3692" s="1"/>
      <c r="FO3692" s="1"/>
      <c r="FP3692" s="1"/>
      <c r="FQ3692" s="1"/>
      <c r="FR3692" s="1"/>
      <c r="FS3692" s="1"/>
      <c r="FT3692" s="1"/>
      <c r="FU3692" s="1"/>
      <c r="FV3692" s="1"/>
      <c r="FW3692" s="1"/>
      <c r="FX3692" s="1"/>
      <c r="FY3692" s="1"/>
      <c r="FZ3692" s="1"/>
      <c r="GA3692" s="1"/>
      <c r="GB3692" s="1"/>
      <c r="GC3692" s="1"/>
      <c r="GD3692" s="1"/>
      <c r="GE3692" s="1"/>
      <c r="GF3692" s="1"/>
      <c r="GG3692" s="1"/>
      <c r="GH3692" s="1"/>
      <c r="GI3692" s="1"/>
      <c r="GJ3692" s="1"/>
      <c r="GK3692"/>
      <c r="GL3692"/>
      <c r="GM3692"/>
      <c r="GN3692"/>
      <c r="GO3692"/>
      <c r="GP3692"/>
      <c r="GQ3692"/>
      <c r="GR3692"/>
      <c r="GS3692"/>
      <c r="GT3692"/>
      <c r="GU3692"/>
      <c r="GV3692"/>
      <c r="GW3692"/>
      <c r="GX3692"/>
      <c r="GY3692"/>
      <c r="GZ3692"/>
      <c r="HA3692"/>
      <c r="HB3692"/>
      <c r="HC3692"/>
      <c r="HD3692"/>
      <c r="HE3692"/>
    </row>
    <row r="3693" spans="4:213" s="25" customFormat="1" x14ac:dyDescent="0.25">
      <c r="D3693" s="19"/>
      <c r="E3693" s="19"/>
      <c r="F3693" s="20"/>
      <c r="G3693" s="20"/>
      <c r="H3693" s="20"/>
      <c r="I3693" s="20"/>
      <c r="J3693" s="21"/>
      <c r="K3693" s="21"/>
      <c r="L3693" s="20"/>
      <c r="M3693" s="20"/>
      <c r="N3693" s="22"/>
      <c r="O3693" s="22"/>
      <c r="P3693" s="22"/>
      <c r="Q3693" s="22"/>
      <c r="R3693" s="19"/>
      <c r="S3693" s="19"/>
      <c r="T3693" s="19"/>
      <c r="U3693" s="20"/>
      <c r="V3693" s="20"/>
      <c r="W3693" s="20"/>
      <c r="X3693" s="27"/>
      <c r="Y3693" s="253"/>
      <c r="Z3693" s="30"/>
      <c r="AA3693" s="30"/>
      <c r="AB3693" s="31"/>
      <c r="AC3693" s="31"/>
      <c r="AD3693" s="31"/>
      <c r="AE3693" s="31"/>
      <c r="AF3693" s="31"/>
      <c r="AG3693" s="241"/>
      <c r="AH3693" s="31"/>
      <c r="AI3693" s="31"/>
      <c r="AJ3693" s="31"/>
      <c r="AK3693" s="31"/>
      <c r="AL3693" s="120"/>
      <c r="AQ3693" s="26"/>
      <c r="AW3693" s="19"/>
      <c r="AX3693" s="19"/>
      <c r="AY3693" s="19"/>
      <c r="AZ3693" s="19"/>
      <c r="BA3693" s="19"/>
      <c r="BB3693" s="19"/>
      <c r="BC3693" s="1"/>
      <c r="BD3693"/>
      <c r="BE3693"/>
      <c r="BF3693" s="1"/>
      <c r="BG3693"/>
      <c r="BH3693"/>
      <c r="BI3693"/>
      <c r="BJ3693" s="1"/>
      <c r="BK3693" s="1"/>
      <c r="BL3693"/>
      <c r="BM3693" s="1"/>
      <c r="BN3693" s="1"/>
      <c r="BO3693" s="1"/>
      <c r="BP3693" s="1"/>
      <c r="BQ3693" s="1"/>
      <c r="BR3693" s="1"/>
      <c r="BS3693" s="1"/>
      <c r="BT3693" s="22"/>
      <c r="BU3693" s="1"/>
      <c r="BV3693" s="1"/>
      <c r="BW3693" s="1"/>
      <c r="BX3693" s="1"/>
      <c r="BY3693" s="1"/>
      <c r="BZ3693" s="1"/>
      <c r="CA3693" s="1"/>
      <c r="CB3693" s="1"/>
      <c r="CC3693" s="1"/>
      <c r="CD3693" s="1"/>
      <c r="CE3693" s="1"/>
      <c r="CF3693" s="1"/>
      <c r="CG3693" s="1"/>
      <c r="CH3693" s="1"/>
      <c r="CI3693" s="1"/>
      <c r="CJ3693" s="1"/>
      <c r="CK3693" s="1"/>
      <c r="CL3693" s="1"/>
      <c r="CM3693" s="1"/>
      <c r="CN3693" s="1"/>
      <c r="CO3693" s="1"/>
      <c r="CP3693" s="1"/>
      <c r="CQ3693" s="1"/>
      <c r="CR3693" s="1"/>
      <c r="CS3693" s="1"/>
      <c r="CT3693" s="1"/>
      <c r="CU3693" s="1"/>
      <c r="CV3693" s="1"/>
      <c r="CW3693" s="1"/>
      <c r="CX3693" s="1"/>
      <c r="CY3693" s="1"/>
      <c r="CZ3693" s="1"/>
      <c r="DA3693" s="1"/>
      <c r="DB3693" s="1"/>
      <c r="DC3693" s="1"/>
      <c r="DD3693" s="1"/>
      <c r="DE3693" s="1"/>
      <c r="DF3693" s="1"/>
      <c r="DG3693" s="1"/>
      <c r="DH3693" s="1"/>
      <c r="DI3693" s="1"/>
      <c r="DJ3693" s="1"/>
      <c r="DK3693" s="1"/>
      <c r="DL3693" s="1"/>
      <c r="DM3693" s="1"/>
      <c r="DN3693" s="1"/>
      <c r="DO3693" s="1"/>
      <c r="DP3693" s="1"/>
      <c r="DQ3693" s="1"/>
      <c r="DR3693" s="1"/>
      <c r="DS3693" s="1"/>
      <c r="DT3693" s="1"/>
      <c r="DU3693" s="1"/>
      <c r="DV3693" s="1"/>
      <c r="DW3693" s="1"/>
      <c r="DX3693" s="1"/>
      <c r="DY3693" s="1"/>
      <c r="DZ3693" s="1"/>
      <c r="EA3693" s="1"/>
      <c r="EB3693" s="1"/>
      <c r="EC3693" s="1"/>
      <c r="ED3693" s="1"/>
      <c r="EE3693" s="1"/>
      <c r="EF3693" s="1"/>
      <c r="EG3693" s="1"/>
      <c r="EH3693" s="1"/>
      <c r="EI3693" s="1"/>
      <c r="EJ3693" s="1"/>
      <c r="EK3693" s="1"/>
      <c r="EL3693" s="1"/>
      <c r="EM3693" s="1"/>
      <c r="EN3693" s="1"/>
      <c r="EO3693" s="1"/>
      <c r="EP3693" s="1"/>
      <c r="EQ3693" s="1"/>
      <c r="ER3693" s="1"/>
      <c r="ES3693" s="1"/>
      <c r="ET3693" s="1"/>
      <c r="EU3693" s="1"/>
      <c r="EV3693" s="1"/>
      <c r="EW3693" s="1"/>
      <c r="EX3693" s="1"/>
      <c r="EY3693" s="1"/>
      <c r="EZ3693" s="1"/>
      <c r="FA3693" s="1"/>
      <c r="FB3693" s="1"/>
      <c r="FC3693" s="1"/>
      <c r="FD3693" s="1"/>
      <c r="FE3693" s="1"/>
      <c r="FF3693" s="1"/>
      <c r="FG3693" s="1"/>
      <c r="FH3693" s="1"/>
      <c r="FI3693" s="1"/>
      <c r="FJ3693" s="1"/>
      <c r="FK3693" s="1"/>
      <c r="FL3693" s="1"/>
      <c r="FM3693" s="1"/>
      <c r="FN3693" s="1"/>
      <c r="FO3693" s="1"/>
      <c r="FP3693" s="1"/>
      <c r="FQ3693" s="1"/>
      <c r="FR3693" s="1"/>
      <c r="FS3693" s="1"/>
      <c r="FT3693" s="1"/>
      <c r="FU3693" s="1"/>
      <c r="FV3693" s="1"/>
      <c r="FW3693" s="1"/>
      <c r="FX3693" s="1"/>
      <c r="FY3693" s="1"/>
      <c r="FZ3693" s="1"/>
      <c r="GA3693" s="1"/>
      <c r="GB3693" s="1"/>
      <c r="GC3693" s="1"/>
      <c r="GD3693" s="1"/>
      <c r="GE3693" s="1"/>
      <c r="GF3693" s="1"/>
      <c r="GG3693" s="1"/>
      <c r="GH3693" s="1"/>
      <c r="GI3693" s="1"/>
      <c r="GJ3693" s="1"/>
      <c r="GK3693"/>
      <c r="GL3693"/>
      <c r="GM3693"/>
      <c r="GN3693"/>
      <c r="GO3693"/>
      <c r="GP3693"/>
      <c r="GQ3693"/>
      <c r="GR3693"/>
      <c r="GS3693"/>
      <c r="GT3693"/>
      <c r="GU3693"/>
      <c r="GV3693"/>
      <c r="GW3693"/>
      <c r="GX3693"/>
      <c r="GY3693"/>
      <c r="GZ3693"/>
      <c r="HA3693"/>
      <c r="HB3693"/>
      <c r="HC3693"/>
      <c r="HD3693"/>
      <c r="HE3693"/>
    </row>
    <row r="3694" spans="4:213" s="25" customFormat="1" x14ac:dyDescent="0.25">
      <c r="D3694" s="19"/>
      <c r="E3694" s="19"/>
      <c r="F3694" s="20"/>
      <c r="G3694" s="20"/>
      <c r="H3694" s="20"/>
      <c r="I3694" s="20"/>
      <c r="J3694" s="21"/>
      <c r="K3694" s="21"/>
      <c r="L3694" s="20"/>
      <c r="M3694" s="20"/>
      <c r="N3694" s="22"/>
      <c r="O3694" s="22"/>
      <c r="P3694" s="22"/>
      <c r="Q3694" s="22"/>
      <c r="R3694" s="19"/>
      <c r="S3694" s="19"/>
      <c r="T3694" s="19"/>
      <c r="U3694" s="20"/>
      <c r="V3694" s="20"/>
      <c r="W3694" s="20"/>
      <c r="X3694" s="27"/>
      <c r="Y3694" s="253"/>
      <c r="Z3694" s="30"/>
      <c r="AA3694" s="30"/>
      <c r="AB3694" s="31"/>
      <c r="AC3694" s="31"/>
      <c r="AD3694" s="31"/>
      <c r="AE3694" s="31"/>
      <c r="AF3694" s="31"/>
      <c r="AG3694" s="241"/>
      <c r="AH3694" s="31"/>
      <c r="AI3694" s="31"/>
      <c r="AJ3694" s="31"/>
      <c r="AK3694" s="31"/>
      <c r="AL3694" s="120"/>
      <c r="AQ3694" s="26"/>
      <c r="AW3694" s="19"/>
      <c r="AX3694" s="19"/>
      <c r="AY3694" s="19"/>
      <c r="AZ3694" s="19"/>
      <c r="BA3694" s="19"/>
      <c r="BB3694" s="19"/>
      <c r="BC3694" s="1"/>
      <c r="BD3694"/>
      <c r="BE3694"/>
      <c r="BF3694" s="1"/>
      <c r="BG3694"/>
      <c r="BH3694"/>
      <c r="BI3694"/>
      <c r="BJ3694" s="1"/>
      <c r="BK3694" s="1"/>
      <c r="BL3694"/>
      <c r="BM3694" s="1"/>
      <c r="BN3694" s="1"/>
      <c r="BO3694" s="1"/>
      <c r="BP3694" s="1"/>
      <c r="BQ3694" s="1"/>
      <c r="BR3694" s="1"/>
      <c r="BS3694" s="1"/>
      <c r="BT3694" s="22"/>
      <c r="BU3694" s="1"/>
      <c r="BV3694" s="1"/>
      <c r="BW3694" s="1"/>
      <c r="BX3694" s="1"/>
      <c r="BY3694" s="1"/>
      <c r="BZ3694" s="1"/>
      <c r="CA3694" s="1"/>
      <c r="CB3694" s="1"/>
      <c r="CC3694" s="1"/>
      <c r="CD3694" s="1"/>
      <c r="CE3694" s="1"/>
      <c r="CF3694" s="1"/>
      <c r="CG3694" s="1"/>
      <c r="CH3694" s="1"/>
      <c r="CI3694" s="1"/>
      <c r="CJ3694" s="1"/>
      <c r="CK3694" s="1"/>
      <c r="CL3694" s="1"/>
      <c r="CM3694" s="1"/>
      <c r="CN3694" s="1"/>
      <c r="CO3694" s="1"/>
      <c r="CP3694" s="1"/>
      <c r="CQ3694" s="1"/>
      <c r="CR3694" s="1"/>
      <c r="CS3694" s="1"/>
      <c r="CT3694" s="1"/>
      <c r="CU3694" s="1"/>
      <c r="CV3694" s="1"/>
      <c r="CW3694" s="1"/>
      <c r="CX3694" s="1"/>
      <c r="CY3694" s="1"/>
      <c r="CZ3694" s="1"/>
      <c r="DA3694" s="1"/>
      <c r="DB3694" s="1"/>
      <c r="DC3694" s="1"/>
      <c r="DD3694" s="1"/>
      <c r="DE3694" s="1"/>
      <c r="DF3694" s="1"/>
      <c r="DG3694" s="1"/>
      <c r="DH3694" s="1"/>
      <c r="DI3694" s="1"/>
      <c r="DJ3694" s="1"/>
      <c r="DK3694" s="1"/>
      <c r="DL3694" s="1"/>
      <c r="DM3694" s="1"/>
      <c r="DN3694" s="1"/>
      <c r="DO3694" s="1"/>
      <c r="DP3694" s="1"/>
      <c r="DQ3694" s="1"/>
      <c r="DR3694" s="1"/>
      <c r="DS3694" s="1"/>
      <c r="DT3694" s="1"/>
      <c r="DU3694" s="1"/>
      <c r="DV3694" s="1"/>
      <c r="DW3694" s="1"/>
      <c r="DX3694" s="1"/>
      <c r="DY3694" s="1"/>
      <c r="DZ3694" s="1"/>
      <c r="EA3694" s="1"/>
      <c r="EB3694" s="1"/>
      <c r="EC3694" s="1"/>
      <c r="ED3694" s="1"/>
      <c r="EE3694" s="1"/>
      <c r="EF3694" s="1"/>
      <c r="EG3694" s="1"/>
      <c r="EH3694" s="1"/>
      <c r="EI3694" s="1"/>
      <c r="EJ3694" s="1"/>
      <c r="EK3694" s="1"/>
      <c r="EL3694" s="1"/>
      <c r="EM3694" s="1"/>
      <c r="EN3694" s="1"/>
      <c r="EO3694" s="1"/>
      <c r="EP3694" s="1"/>
      <c r="EQ3694" s="1"/>
      <c r="ER3694" s="1"/>
      <c r="ES3694" s="1"/>
      <c r="ET3694" s="1"/>
      <c r="EU3694" s="1"/>
      <c r="EV3694" s="1"/>
      <c r="EW3694" s="1"/>
      <c r="EX3694" s="1"/>
      <c r="EY3694" s="1"/>
      <c r="EZ3694" s="1"/>
      <c r="FA3694" s="1"/>
      <c r="FB3694" s="1"/>
      <c r="FC3694" s="1"/>
      <c r="FD3694" s="1"/>
      <c r="FE3694" s="1"/>
      <c r="FF3694" s="1"/>
      <c r="FG3694" s="1"/>
      <c r="FH3694" s="1"/>
      <c r="FI3694" s="1"/>
      <c r="FJ3694" s="1"/>
      <c r="FK3694" s="1"/>
      <c r="FL3694" s="1"/>
      <c r="FM3694" s="1"/>
      <c r="FN3694" s="1"/>
      <c r="FO3694" s="1"/>
      <c r="FP3694" s="1"/>
      <c r="FQ3694" s="1"/>
      <c r="FR3694" s="1"/>
      <c r="FS3694" s="1"/>
      <c r="FT3694" s="1"/>
      <c r="FU3694" s="1"/>
      <c r="FV3694" s="1"/>
      <c r="FW3694" s="1"/>
      <c r="FX3694" s="1"/>
      <c r="FY3694" s="1"/>
      <c r="FZ3694" s="1"/>
      <c r="GA3694" s="1"/>
      <c r="GB3694" s="1"/>
      <c r="GC3694" s="1"/>
      <c r="GD3694" s="1"/>
      <c r="GE3694" s="1"/>
      <c r="GF3694" s="1"/>
      <c r="GG3694" s="1"/>
      <c r="GH3694" s="1"/>
      <c r="GI3694" s="1"/>
      <c r="GJ3694" s="1"/>
      <c r="GK3694"/>
      <c r="GL3694"/>
      <c r="GM3694"/>
      <c r="GN3694"/>
      <c r="GO3694"/>
      <c r="GP3694"/>
      <c r="GQ3694"/>
      <c r="GR3694"/>
      <c r="GS3694"/>
      <c r="GT3694"/>
      <c r="GU3694"/>
      <c r="GV3694"/>
      <c r="GW3694"/>
      <c r="GX3694"/>
      <c r="GY3694"/>
      <c r="GZ3694"/>
      <c r="HA3694"/>
      <c r="HB3694"/>
      <c r="HC3694"/>
      <c r="HD3694"/>
      <c r="HE3694"/>
    </row>
    <row r="3695" spans="4:213" s="25" customFormat="1" x14ac:dyDescent="0.25">
      <c r="D3695" s="19"/>
      <c r="E3695" s="19"/>
      <c r="F3695" s="20"/>
      <c r="G3695" s="20"/>
      <c r="H3695" s="20"/>
      <c r="I3695" s="20"/>
      <c r="J3695" s="21"/>
      <c r="K3695" s="21"/>
      <c r="L3695" s="20"/>
      <c r="M3695" s="20"/>
      <c r="N3695" s="22"/>
      <c r="O3695" s="22"/>
      <c r="P3695" s="22"/>
      <c r="Q3695" s="22"/>
      <c r="R3695" s="19"/>
      <c r="S3695" s="19"/>
      <c r="T3695" s="19"/>
      <c r="U3695" s="20"/>
      <c r="V3695" s="20"/>
      <c r="W3695" s="20"/>
      <c r="X3695" s="27"/>
      <c r="Y3695" s="253"/>
      <c r="Z3695" s="30"/>
      <c r="AA3695" s="30"/>
      <c r="AB3695" s="31"/>
      <c r="AC3695" s="31"/>
      <c r="AD3695" s="31"/>
      <c r="AE3695" s="31"/>
      <c r="AF3695" s="31"/>
      <c r="AG3695" s="241"/>
      <c r="AH3695" s="31"/>
      <c r="AI3695" s="31"/>
      <c r="AJ3695" s="31"/>
      <c r="AK3695" s="31"/>
      <c r="AL3695" s="120"/>
      <c r="AQ3695" s="26"/>
      <c r="AW3695" s="19"/>
      <c r="AX3695" s="19"/>
      <c r="AY3695" s="19"/>
      <c r="AZ3695" s="19"/>
      <c r="BA3695" s="19"/>
      <c r="BB3695" s="19"/>
      <c r="BC3695" s="1"/>
      <c r="BD3695"/>
      <c r="BE3695"/>
      <c r="BF3695" s="1"/>
      <c r="BG3695"/>
      <c r="BH3695"/>
      <c r="BI3695"/>
      <c r="BJ3695" s="1"/>
      <c r="BK3695" s="1"/>
      <c r="BL3695"/>
      <c r="BM3695" s="1"/>
      <c r="BN3695" s="1"/>
      <c r="BO3695" s="1"/>
      <c r="BP3695" s="1"/>
      <c r="BQ3695" s="1"/>
      <c r="BR3695" s="1"/>
      <c r="BS3695" s="1"/>
      <c r="BT3695" s="22"/>
      <c r="BU3695" s="1"/>
      <c r="BV3695" s="1"/>
      <c r="BW3695" s="1"/>
      <c r="BX3695" s="1"/>
      <c r="BY3695" s="1"/>
      <c r="BZ3695" s="1"/>
      <c r="CA3695" s="1"/>
      <c r="CB3695" s="1"/>
      <c r="CC3695" s="1"/>
      <c r="CD3695" s="1"/>
      <c r="CE3695" s="1"/>
      <c r="CF3695" s="1"/>
      <c r="CG3695" s="1"/>
      <c r="CH3695" s="1"/>
      <c r="CI3695" s="1"/>
      <c r="CJ3695" s="1"/>
      <c r="CK3695" s="1"/>
      <c r="CL3695" s="1"/>
      <c r="CM3695" s="1"/>
      <c r="CN3695" s="1"/>
      <c r="CO3695" s="1"/>
      <c r="CP3695" s="1"/>
      <c r="CQ3695" s="1"/>
      <c r="CR3695" s="1"/>
      <c r="CS3695" s="1"/>
      <c r="CT3695" s="1"/>
      <c r="CU3695" s="1"/>
      <c r="CV3695" s="1"/>
      <c r="CW3695" s="1"/>
      <c r="CX3695" s="1"/>
      <c r="CY3695" s="1"/>
      <c r="CZ3695" s="1"/>
      <c r="DA3695" s="1"/>
      <c r="DB3695" s="1"/>
      <c r="DC3695" s="1"/>
      <c r="DD3695" s="1"/>
      <c r="DE3695" s="1"/>
      <c r="DF3695" s="1"/>
      <c r="DG3695" s="1"/>
      <c r="DH3695" s="1"/>
      <c r="DI3695" s="1"/>
      <c r="DJ3695" s="1"/>
      <c r="DK3695" s="1"/>
      <c r="DL3695" s="1"/>
      <c r="DM3695" s="1"/>
      <c r="DN3695" s="1"/>
      <c r="DO3695" s="1"/>
      <c r="DP3695" s="1"/>
      <c r="DQ3695" s="1"/>
      <c r="DR3695" s="1"/>
      <c r="DS3695" s="1"/>
      <c r="DT3695" s="1"/>
      <c r="DU3695" s="1"/>
      <c r="DV3695" s="1"/>
      <c r="DW3695" s="1"/>
      <c r="DX3695" s="1"/>
      <c r="DY3695" s="1"/>
      <c r="DZ3695" s="1"/>
      <c r="EA3695" s="1"/>
      <c r="EB3695" s="1"/>
      <c r="EC3695" s="1"/>
      <c r="ED3695" s="1"/>
      <c r="EE3695" s="1"/>
      <c r="EF3695" s="1"/>
      <c r="EG3695" s="1"/>
      <c r="EH3695" s="1"/>
      <c r="EI3695" s="1"/>
      <c r="EJ3695" s="1"/>
      <c r="EK3695" s="1"/>
      <c r="EL3695" s="1"/>
      <c r="EM3695" s="1"/>
      <c r="EN3695" s="1"/>
      <c r="EO3695" s="1"/>
      <c r="EP3695" s="1"/>
      <c r="EQ3695" s="1"/>
      <c r="ER3695" s="1"/>
      <c r="ES3695" s="1"/>
      <c r="ET3695" s="1"/>
      <c r="EU3695" s="1"/>
      <c r="EV3695" s="1"/>
      <c r="EW3695" s="1"/>
      <c r="EX3695" s="1"/>
      <c r="EY3695" s="1"/>
      <c r="EZ3695" s="1"/>
      <c r="FA3695" s="1"/>
      <c r="FB3695" s="1"/>
      <c r="FC3695" s="1"/>
      <c r="FD3695" s="1"/>
      <c r="FE3695" s="1"/>
      <c r="FF3695" s="1"/>
      <c r="FG3695" s="1"/>
      <c r="FH3695" s="1"/>
      <c r="FI3695" s="1"/>
      <c r="FJ3695" s="1"/>
      <c r="FK3695" s="1"/>
      <c r="FL3695" s="1"/>
      <c r="FM3695" s="1"/>
      <c r="FN3695" s="1"/>
      <c r="FO3695" s="1"/>
      <c r="FP3695" s="1"/>
      <c r="FQ3695" s="1"/>
      <c r="FR3695" s="1"/>
      <c r="FS3695" s="1"/>
      <c r="FT3695" s="1"/>
      <c r="FU3695" s="1"/>
      <c r="FV3695" s="1"/>
      <c r="FW3695" s="1"/>
      <c r="FX3695" s="1"/>
      <c r="FY3695" s="1"/>
      <c r="FZ3695" s="1"/>
      <c r="GA3695" s="1"/>
      <c r="GB3695" s="1"/>
      <c r="GC3695" s="1"/>
      <c r="GD3695" s="1"/>
      <c r="GE3695" s="1"/>
      <c r="GF3695" s="1"/>
      <c r="GG3695" s="1"/>
      <c r="GH3695" s="1"/>
      <c r="GI3695" s="1"/>
      <c r="GJ3695" s="1"/>
      <c r="GK3695"/>
      <c r="GL3695"/>
      <c r="GM3695"/>
      <c r="GN3695"/>
      <c r="GO3695"/>
      <c r="GP3695"/>
      <c r="GQ3695"/>
      <c r="GR3695"/>
      <c r="GS3695"/>
      <c r="GT3695"/>
      <c r="GU3695"/>
      <c r="GV3695"/>
      <c r="GW3695"/>
      <c r="GX3695"/>
      <c r="GY3695"/>
      <c r="GZ3695"/>
      <c r="HA3695"/>
      <c r="HB3695"/>
      <c r="HC3695"/>
      <c r="HD3695"/>
      <c r="HE3695"/>
    </row>
    <row r="3696" spans="4:213" s="25" customFormat="1" x14ac:dyDescent="0.25">
      <c r="D3696" s="19"/>
      <c r="E3696" s="19"/>
      <c r="F3696" s="20"/>
      <c r="G3696" s="20"/>
      <c r="H3696" s="20"/>
      <c r="I3696" s="20"/>
      <c r="J3696" s="21"/>
      <c r="K3696" s="21"/>
      <c r="L3696" s="20"/>
      <c r="M3696" s="20"/>
      <c r="N3696" s="22"/>
      <c r="O3696" s="22"/>
      <c r="P3696" s="22"/>
      <c r="Q3696" s="22"/>
      <c r="R3696" s="19"/>
      <c r="S3696" s="19"/>
      <c r="T3696" s="19"/>
      <c r="U3696" s="20"/>
      <c r="V3696" s="20"/>
      <c r="W3696" s="20"/>
      <c r="X3696" s="27"/>
      <c r="Y3696" s="253"/>
      <c r="Z3696" s="30"/>
      <c r="AA3696" s="30"/>
      <c r="AB3696" s="31"/>
      <c r="AC3696" s="31"/>
      <c r="AD3696" s="31"/>
      <c r="AE3696" s="31"/>
      <c r="AF3696" s="31"/>
      <c r="AG3696" s="241"/>
      <c r="AH3696" s="31"/>
      <c r="AI3696" s="31"/>
      <c r="AJ3696" s="31"/>
      <c r="AK3696" s="31"/>
      <c r="AL3696" s="120"/>
      <c r="AQ3696" s="26"/>
      <c r="AW3696" s="19"/>
      <c r="AX3696" s="19"/>
      <c r="AY3696" s="19"/>
      <c r="AZ3696" s="19"/>
      <c r="BA3696" s="19"/>
      <c r="BB3696" s="19"/>
      <c r="BC3696" s="1"/>
      <c r="BD3696"/>
      <c r="BE3696"/>
      <c r="BF3696" s="1"/>
      <c r="BG3696"/>
      <c r="BH3696"/>
      <c r="BI3696"/>
      <c r="BJ3696" s="1"/>
      <c r="BK3696" s="1"/>
      <c r="BL3696"/>
      <c r="BM3696" s="1"/>
      <c r="BN3696" s="1"/>
      <c r="BO3696" s="1"/>
      <c r="BP3696" s="1"/>
      <c r="BQ3696" s="1"/>
      <c r="BR3696" s="1"/>
      <c r="BS3696" s="1"/>
      <c r="BT3696" s="22"/>
      <c r="BU3696" s="1"/>
      <c r="BV3696" s="1"/>
      <c r="BW3696" s="1"/>
      <c r="BX3696" s="1"/>
      <c r="BY3696" s="1"/>
      <c r="BZ3696" s="1"/>
      <c r="CA3696" s="1"/>
      <c r="CB3696" s="1"/>
      <c r="CC3696" s="1"/>
      <c r="CD3696" s="1"/>
      <c r="CE3696" s="1"/>
      <c r="CF3696" s="1"/>
      <c r="CG3696" s="1"/>
      <c r="CH3696" s="1"/>
      <c r="CI3696" s="1"/>
      <c r="CJ3696" s="1"/>
      <c r="CK3696" s="1"/>
      <c r="CL3696" s="1"/>
      <c r="CM3696" s="1"/>
      <c r="CN3696" s="1"/>
      <c r="CO3696" s="1"/>
      <c r="CP3696" s="1"/>
      <c r="CQ3696" s="1"/>
      <c r="CR3696" s="1"/>
      <c r="CS3696" s="1"/>
      <c r="CT3696" s="1"/>
      <c r="CU3696" s="1"/>
      <c r="CV3696" s="1"/>
      <c r="CW3696" s="1"/>
      <c r="CX3696" s="1"/>
      <c r="CY3696" s="1"/>
      <c r="CZ3696" s="1"/>
      <c r="DA3696" s="1"/>
      <c r="DB3696" s="1"/>
      <c r="DC3696" s="1"/>
      <c r="DD3696" s="1"/>
      <c r="DE3696" s="1"/>
      <c r="DF3696" s="1"/>
      <c r="DG3696" s="1"/>
      <c r="DH3696" s="1"/>
      <c r="DI3696" s="1"/>
      <c r="DJ3696" s="1"/>
      <c r="DK3696" s="1"/>
      <c r="DL3696" s="1"/>
      <c r="DM3696" s="1"/>
      <c r="DN3696" s="1"/>
      <c r="DO3696" s="1"/>
      <c r="DP3696" s="1"/>
      <c r="DQ3696" s="1"/>
      <c r="DR3696" s="1"/>
      <c r="DS3696" s="1"/>
      <c r="DT3696" s="1"/>
      <c r="DU3696" s="1"/>
      <c r="DV3696" s="1"/>
      <c r="DW3696" s="1"/>
      <c r="DX3696" s="1"/>
      <c r="DY3696" s="1"/>
      <c r="DZ3696" s="1"/>
      <c r="EA3696" s="1"/>
      <c r="EB3696" s="1"/>
      <c r="EC3696" s="1"/>
      <c r="ED3696" s="1"/>
      <c r="EE3696" s="1"/>
      <c r="EF3696" s="1"/>
      <c r="EG3696" s="1"/>
      <c r="EH3696" s="1"/>
      <c r="EI3696" s="1"/>
      <c r="EJ3696" s="1"/>
      <c r="EK3696" s="1"/>
      <c r="EL3696" s="1"/>
      <c r="EM3696" s="1"/>
      <c r="EN3696" s="1"/>
      <c r="EO3696" s="1"/>
      <c r="EP3696" s="1"/>
      <c r="EQ3696" s="1"/>
      <c r="ER3696" s="1"/>
      <c r="ES3696" s="1"/>
      <c r="ET3696" s="1"/>
      <c r="EU3696" s="1"/>
      <c r="EV3696" s="1"/>
      <c r="EW3696" s="1"/>
      <c r="EX3696" s="1"/>
      <c r="EY3696" s="1"/>
      <c r="EZ3696" s="1"/>
      <c r="FA3696" s="1"/>
      <c r="FB3696" s="1"/>
      <c r="FC3696" s="1"/>
      <c r="FD3696" s="1"/>
      <c r="FE3696" s="1"/>
      <c r="FF3696" s="1"/>
      <c r="FG3696" s="1"/>
      <c r="FH3696" s="1"/>
      <c r="FI3696" s="1"/>
      <c r="FJ3696" s="1"/>
      <c r="FK3696" s="1"/>
      <c r="FL3696" s="1"/>
      <c r="FM3696" s="1"/>
      <c r="FN3696" s="1"/>
      <c r="FO3696" s="1"/>
      <c r="FP3696" s="1"/>
      <c r="FQ3696" s="1"/>
      <c r="FR3696" s="1"/>
      <c r="FS3696" s="1"/>
      <c r="FT3696" s="1"/>
      <c r="FU3696" s="1"/>
      <c r="FV3696" s="1"/>
      <c r="FW3696" s="1"/>
      <c r="FX3696" s="1"/>
      <c r="FY3696" s="1"/>
      <c r="FZ3696" s="1"/>
      <c r="GA3696" s="1"/>
      <c r="GB3696" s="1"/>
      <c r="GC3696" s="1"/>
      <c r="GD3696" s="1"/>
      <c r="GE3696" s="1"/>
      <c r="GF3696" s="1"/>
      <c r="GG3696" s="1"/>
      <c r="GH3696" s="1"/>
      <c r="GI3696" s="1"/>
      <c r="GJ3696" s="1"/>
      <c r="GK3696"/>
      <c r="GL3696"/>
      <c r="GM3696"/>
      <c r="GN3696"/>
      <c r="GO3696"/>
      <c r="GP3696"/>
      <c r="GQ3696"/>
      <c r="GR3696"/>
      <c r="GS3696"/>
      <c r="GT3696"/>
      <c r="GU3696"/>
      <c r="GV3696"/>
      <c r="GW3696"/>
      <c r="GX3696"/>
      <c r="GY3696"/>
      <c r="GZ3696"/>
      <c r="HA3696"/>
      <c r="HB3696"/>
      <c r="HC3696"/>
      <c r="HD3696"/>
      <c r="HE3696"/>
    </row>
    <row r="3697" spans="4:213" s="25" customFormat="1" x14ac:dyDescent="0.25">
      <c r="D3697" s="19"/>
      <c r="E3697" s="19"/>
      <c r="F3697" s="20"/>
      <c r="G3697" s="20"/>
      <c r="H3697" s="20"/>
      <c r="I3697" s="20"/>
      <c r="J3697" s="21"/>
      <c r="K3697" s="21"/>
      <c r="L3697" s="20"/>
      <c r="M3697" s="20"/>
      <c r="N3697" s="22"/>
      <c r="O3697" s="22"/>
      <c r="P3697" s="22"/>
      <c r="Q3697" s="22"/>
      <c r="R3697" s="19"/>
      <c r="S3697" s="19"/>
      <c r="T3697" s="19"/>
      <c r="U3697" s="20"/>
      <c r="V3697" s="20"/>
      <c r="W3697" s="20"/>
      <c r="X3697" s="27"/>
      <c r="Y3697" s="253"/>
      <c r="Z3697" s="30"/>
      <c r="AA3697" s="30"/>
      <c r="AB3697" s="31"/>
      <c r="AC3697" s="31"/>
      <c r="AD3697" s="31"/>
      <c r="AE3697" s="31"/>
      <c r="AF3697" s="31"/>
      <c r="AG3697" s="241"/>
      <c r="AH3697" s="31"/>
      <c r="AI3697" s="31"/>
      <c r="AJ3697" s="31"/>
      <c r="AK3697" s="31"/>
      <c r="AL3697" s="120"/>
      <c r="AQ3697" s="26"/>
      <c r="AW3697" s="19"/>
      <c r="AX3697" s="19"/>
      <c r="AY3697" s="19"/>
      <c r="AZ3697" s="19"/>
      <c r="BA3697" s="19"/>
      <c r="BB3697" s="19"/>
      <c r="BC3697" s="1"/>
      <c r="BD3697"/>
      <c r="BE3697"/>
      <c r="BF3697" s="1"/>
      <c r="BG3697"/>
      <c r="BH3697"/>
      <c r="BI3697"/>
      <c r="BJ3697" s="1"/>
      <c r="BK3697" s="1"/>
      <c r="BL3697"/>
      <c r="BM3697" s="1"/>
      <c r="BN3697" s="1"/>
      <c r="BO3697" s="1"/>
      <c r="BP3697" s="1"/>
      <c r="BQ3697" s="1"/>
      <c r="BR3697" s="1"/>
      <c r="BS3697" s="1"/>
      <c r="BT3697" s="22"/>
      <c r="BU3697" s="1"/>
      <c r="BV3697" s="1"/>
      <c r="BW3697" s="1"/>
      <c r="BX3697" s="1"/>
      <c r="BY3697" s="1"/>
      <c r="BZ3697" s="1"/>
      <c r="CA3697" s="1"/>
      <c r="CB3697" s="1"/>
      <c r="CC3697" s="1"/>
      <c r="CD3697" s="1"/>
      <c r="CE3697" s="1"/>
      <c r="CF3697" s="1"/>
      <c r="CG3697" s="1"/>
      <c r="CH3697" s="1"/>
      <c r="CI3697" s="1"/>
      <c r="CJ3697" s="1"/>
      <c r="CK3697" s="1"/>
      <c r="CL3697" s="1"/>
      <c r="CM3697" s="1"/>
      <c r="CN3697" s="1"/>
      <c r="CO3697" s="1"/>
      <c r="CP3697" s="1"/>
      <c r="CQ3697" s="1"/>
      <c r="CR3697" s="1"/>
      <c r="CS3697" s="1"/>
      <c r="CT3697" s="1"/>
      <c r="CU3697" s="1"/>
      <c r="CV3697" s="1"/>
      <c r="CW3697" s="1"/>
      <c r="CX3697" s="1"/>
      <c r="CY3697" s="1"/>
      <c r="CZ3697" s="1"/>
      <c r="DA3697" s="1"/>
      <c r="DB3697" s="1"/>
      <c r="DC3697" s="1"/>
      <c r="DD3697" s="1"/>
      <c r="DE3697" s="1"/>
      <c r="DF3697" s="1"/>
      <c r="DG3697" s="1"/>
      <c r="DH3697" s="1"/>
      <c r="DI3697" s="1"/>
      <c r="DJ3697" s="1"/>
      <c r="DK3697" s="1"/>
      <c r="DL3697" s="1"/>
      <c r="DM3697" s="1"/>
      <c r="DN3697" s="1"/>
      <c r="DO3697" s="1"/>
      <c r="DP3697" s="1"/>
      <c r="DQ3697" s="1"/>
      <c r="DR3697" s="1"/>
      <c r="DS3697" s="1"/>
      <c r="DT3697" s="1"/>
      <c r="DU3697" s="1"/>
      <c r="DV3697" s="1"/>
      <c r="DW3697" s="1"/>
      <c r="DX3697" s="1"/>
      <c r="DY3697" s="1"/>
      <c r="DZ3697" s="1"/>
      <c r="EA3697" s="1"/>
      <c r="EB3697" s="1"/>
      <c r="EC3697" s="1"/>
      <c r="ED3697" s="1"/>
      <c r="EE3697" s="1"/>
      <c r="EF3697" s="1"/>
      <c r="EG3697" s="1"/>
      <c r="EH3697" s="1"/>
      <c r="EI3697" s="1"/>
      <c r="EJ3697" s="1"/>
      <c r="EK3697" s="1"/>
      <c r="EL3697" s="1"/>
      <c r="EM3697" s="1"/>
      <c r="EN3697" s="1"/>
      <c r="EO3697" s="1"/>
      <c r="EP3697" s="1"/>
      <c r="EQ3697" s="1"/>
      <c r="ER3697" s="1"/>
      <c r="ES3697" s="1"/>
      <c r="ET3697" s="1"/>
      <c r="EU3697" s="1"/>
      <c r="EV3697" s="1"/>
      <c r="EW3697" s="1"/>
      <c r="EX3697" s="1"/>
      <c r="EY3697" s="1"/>
      <c r="EZ3697" s="1"/>
      <c r="FA3697" s="1"/>
      <c r="FB3697" s="1"/>
      <c r="FC3697" s="1"/>
      <c r="FD3697" s="1"/>
      <c r="FE3697" s="1"/>
      <c r="FF3697" s="1"/>
      <c r="FG3697" s="1"/>
      <c r="FH3697" s="1"/>
      <c r="FI3697" s="1"/>
      <c r="FJ3697" s="1"/>
      <c r="FK3697" s="1"/>
      <c r="FL3697" s="1"/>
      <c r="FM3697" s="1"/>
      <c r="FN3697" s="1"/>
      <c r="FO3697" s="1"/>
      <c r="FP3697" s="1"/>
      <c r="FQ3697" s="1"/>
      <c r="FR3697" s="1"/>
      <c r="FS3697" s="1"/>
      <c r="FT3697" s="1"/>
      <c r="FU3697" s="1"/>
      <c r="FV3697" s="1"/>
      <c r="FW3697" s="1"/>
      <c r="FX3697" s="1"/>
      <c r="FY3697" s="1"/>
      <c r="FZ3697" s="1"/>
      <c r="GA3697" s="1"/>
      <c r="GB3697" s="1"/>
      <c r="GC3697" s="1"/>
      <c r="GD3697" s="1"/>
      <c r="GE3697" s="1"/>
      <c r="GF3697" s="1"/>
      <c r="GG3697" s="1"/>
      <c r="GH3697" s="1"/>
      <c r="GI3697" s="1"/>
      <c r="GJ3697" s="1"/>
      <c r="GK3697"/>
      <c r="GL3697"/>
      <c r="GM3697"/>
      <c r="GN3697"/>
      <c r="GO3697"/>
      <c r="GP3697"/>
      <c r="GQ3697"/>
      <c r="GR3697"/>
      <c r="GS3697"/>
      <c r="GT3697"/>
      <c r="GU3697"/>
      <c r="GV3697"/>
      <c r="GW3697"/>
      <c r="GX3697"/>
      <c r="GY3697"/>
      <c r="GZ3697"/>
      <c r="HA3697"/>
      <c r="HB3697"/>
      <c r="HC3697"/>
      <c r="HD3697"/>
      <c r="HE3697"/>
    </row>
    <row r="3698" spans="4:213" s="25" customFormat="1" x14ac:dyDescent="0.25">
      <c r="D3698" s="19"/>
      <c r="E3698" s="19"/>
      <c r="F3698" s="20"/>
      <c r="G3698" s="20"/>
      <c r="H3698" s="20"/>
      <c r="I3698" s="20"/>
      <c r="J3698" s="21"/>
      <c r="K3698" s="21"/>
      <c r="L3698" s="20"/>
      <c r="M3698" s="20"/>
      <c r="N3698" s="22"/>
      <c r="O3698" s="22"/>
      <c r="P3698" s="22"/>
      <c r="Q3698" s="22"/>
      <c r="R3698" s="19"/>
      <c r="S3698" s="19"/>
      <c r="T3698" s="19"/>
      <c r="U3698" s="20"/>
      <c r="V3698" s="20"/>
      <c r="W3698" s="20"/>
      <c r="X3698" s="27"/>
      <c r="Y3698" s="253"/>
      <c r="Z3698" s="30"/>
      <c r="AA3698" s="30"/>
      <c r="AB3698" s="31"/>
      <c r="AC3698" s="31"/>
      <c r="AD3698" s="31"/>
      <c r="AE3698" s="31"/>
      <c r="AF3698" s="31"/>
      <c r="AG3698" s="241"/>
      <c r="AH3698" s="31"/>
      <c r="AI3698" s="31"/>
      <c r="AJ3698" s="31"/>
      <c r="AK3698" s="31"/>
      <c r="AL3698" s="120"/>
      <c r="AQ3698" s="26"/>
      <c r="AW3698" s="19"/>
      <c r="AX3698" s="19"/>
      <c r="AY3698" s="19"/>
      <c r="AZ3698" s="19"/>
      <c r="BA3698" s="19"/>
      <c r="BB3698" s="19"/>
      <c r="BC3698" s="1"/>
      <c r="BD3698"/>
      <c r="BE3698"/>
      <c r="BF3698" s="1"/>
      <c r="BG3698"/>
      <c r="BH3698"/>
      <c r="BI3698"/>
      <c r="BJ3698" s="1"/>
      <c r="BK3698" s="1"/>
      <c r="BL3698"/>
      <c r="BM3698" s="1"/>
      <c r="BN3698" s="1"/>
      <c r="BO3698" s="1"/>
      <c r="BP3698" s="1"/>
      <c r="BQ3698" s="1"/>
      <c r="BR3698" s="1"/>
      <c r="BS3698" s="1"/>
      <c r="BT3698" s="22"/>
      <c r="BU3698" s="1"/>
      <c r="BV3698" s="1"/>
      <c r="BW3698" s="1"/>
      <c r="BX3698" s="1"/>
      <c r="BY3698" s="1"/>
      <c r="BZ3698" s="1"/>
      <c r="CA3698" s="1"/>
      <c r="CB3698" s="1"/>
      <c r="CC3698" s="1"/>
      <c r="CD3698" s="1"/>
      <c r="CE3698" s="1"/>
      <c r="CF3698" s="1"/>
      <c r="CG3698" s="1"/>
      <c r="CH3698" s="1"/>
      <c r="CI3698" s="1"/>
      <c r="CJ3698" s="1"/>
      <c r="CK3698" s="1"/>
      <c r="CL3698" s="1"/>
      <c r="CM3698" s="1"/>
      <c r="CN3698" s="1"/>
      <c r="CO3698" s="1"/>
      <c r="CP3698" s="1"/>
      <c r="CQ3698" s="1"/>
      <c r="CR3698" s="1"/>
      <c r="CS3698" s="1"/>
      <c r="CT3698" s="1"/>
      <c r="CU3698" s="1"/>
      <c r="CV3698" s="1"/>
      <c r="CW3698" s="1"/>
      <c r="CX3698" s="1"/>
      <c r="CY3698" s="1"/>
      <c r="CZ3698" s="1"/>
      <c r="DA3698" s="1"/>
      <c r="DB3698" s="1"/>
      <c r="DC3698" s="1"/>
      <c r="DD3698" s="1"/>
      <c r="DE3698" s="1"/>
      <c r="DF3698" s="1"/>
      <c r="DG3698" s="1"/>
      <c r="DH3698" s="1"/>
      <c r="DI3698" s="1"/>
      <c r="DJ3698" s="1"/>
      <c r="DK3698" s="1"/>
      <c r="DL3698" s="1"/>
      <c r="DM3698" s="1"/>
      <c r="DN3698" s="1"/>
      <c r="DO3698" s="1"/>
      <c r="DP3698" s="1"/>
      <c r="DQ3698" s="1"/>
      <c r="DR3698" s="1"/>
      <c r="DS3698" s="1"/>
      <c r="DT3698" s="1"/>
      <c r="DU3698" s="1"/>
      <c r="DV3698" s="1"/>
      <c r="DW3698" s="1"/>
      <c r="DX3698" s="1"/>
      <c r="DY3698" s="1"/>
      <c r="DZ3698" s="1"/>
      <c r="EA3698" s="1"/>
      <c r="EB3698" s="1"/>
      <c r="EC3698" s="1"/>
      <c r="ED3698" s="1"/>
      <c r="EE3698" s="1"/>
      <c r="EF3698" s="1"/>
      <c r="EG3698" s="1"/>
      <c r="EH3698" s="1"/>
      <c r="EI3698" s="1"/>
      <c r="EJ3698" s="1"/>
      <c r="EK3698" s="1"/>
      <c r="EL3698" s="1"/>
      <c r="EM3698" s="1"/>
      <c r="EN3698" s="1"/>
      <c r="EO3698" s="1"/>
      <c r="EP3698" s="1"/>
      <c r="EQ3698" s="1"/>
      <c r="ER3698" s="1"/>
      <c r="ES3698" s="1"/>
      <c r="ET3698" s="1"/>
      <c r="EU3698" s="1"/>
      <c r="EV3698" s="1"/>
      <c r="EW3698" s="1"/>
      <c r="EX3698" s="1"/>
      <c r="EY3698" s="1"/>
      <c r="EZ3698" s="1"/>
      <c r="FA3698" s="1"/>
      <c r="FB3698" s="1"/>
      <c r="FC3698" s="1"/>
      <c r="FD3698" s="1"/>
      <c r="FE3698" s="1"/>
      <c r="FF3698" s="1"/>
      <c r="FG3698" s="1"/>
      <c r="FH3698" s="1"/>
      <c r="FI3698" s="1"/>
      <c r="FJ3698" s="1"/>
      <c r="FK3698" s="1"/>
      <c r="FL3698" s="1"/>
      <c r="FM3698" s="1"/>
      <c r="FN3698" s="1"/>
      <c r="FO3698" s="1"/>
      <c r="FP3698" s="1"/>
      <c r="FQ3698" s="1"/>
      <c r="FR3698" s="1"/>
      <c r="FS3698" s="1"/>
      <c r="FT3698" s="1"/>
      <c r="FU3698" s="1"/>
      <c r="FV3698" s="1"/>
      <c r="FW3698" s="1"/>
      <c r="FX3698" s="1"/>
      <c r="FY3698" s="1"/>
      <c r="FZ3698" s="1"/>
      <c r="GA3698" s="1"/>
      <c r="GB3698" s="1"/>
      <c r="GC3698" s="1"/>
      <c r="GD3698" s="1"/>
      <c r="GE3698" s="1"/>
      <c r="GF3698" s="1"/>
      <c r="GG3698" s="1"/>
      <c r="GH3698" s="1"/>
      <c r="GI3698" s="1"/>
      <c r="GJ3698" s="1"/>
      <c r="GK3698"/>
      <c r="GL3698"/>
      <c r="GM3698"/>
      <c r="GN3698"/>
      <c r="GO3698"/>
      <c r="GP3698"/>
      <c r="GQ3698"/>
      <c r="GR3698"/>
      <c r="GS3698"/>
      <c r="GT3698"/>
      <c r="GU3698"/>
      <c r="GV3698"/>
      <c r="GW3698"/>
      <c r="GX3698"/>
      <c r="GY3698"/>
      <c r="GZ3698"/>
      <c r="HA3698"/>
      <c r="HB3698"/>
      <c r="HC3698"/>
      <c r="HD3698"/>
      <c r="HE3698"/>
    </row>
    <row r="3699" spans="4:213" s="25" customFormat="1" x14ac:dyDescent="0.25">
      <c r="D3699" s="19"/>
      <c r="E3699" s="19"/>
      <c r="F3699" s="20"/>
      <c r="G3699" s="20"/>
      <c r="H3699" s="20"/>
      <c r="I3699" s="20"/>
      <c r="J3699" s="21"/>
      <c r="K3699" s="21"/>
      <c r="L3699" s="20"/>
      <c r="M3699" s="20"/>
      <c r="N3699" s="22"/>
      <c r="O3699" s="22"/>
      <c r="P3699" s="22"/>
      <c r="Q3699" s="22"/>
      <c r="R3699" s="19"/>
      <c r="S3699" s="19"/>
      <c r="T3699" s="19"/>
      <c r="U3699" s="20"/>
      <c r="V3699" s="20"/>
      <c r="W3699" s="20"/>
      <c r="X3699" s="27"/>
      <c r="Y3699" s="253"/>
      <c r="Z3699" s="30"/>
      <c r="AA3699" s="30"/>
      <c r="AB3699" s="31"/>
      <c r="AC3699" s="31"/>
      <c r="AD3699" s="31"/>
      <c r="AE3699" s="31"/>
      <c r="AF3699" s="31"/>
      <c r="AG3699" s="241"/>
      <c r="AH3699" s="31"/>
      <c r="AI3699" s="31"/>
      <c r="AJ3699" s="31"/>
      <c r="AK3699" s="31"/>
      <c r="AL3699" s="120"/>
      <c r="AQ3699" s="26"/>
      <c r="AW3699" s="19"/>
      <c r="AX3699" s="19"/>
      <c r="AY3699" s="19"/>
      <c r="AZ3699" s="19"/>
      <c r="BA3699" s="19"/>
      <c r="BB3699" s="19"/>
      <c r="BC3699" s="1"/>
      <c r="BD3699"/>
      <c r="BE3699"/>
      <c r="BF3699" s="1"/>
      <c r="BG3699"/>
      <c r="BH3699"/>
      <c r="BI3699"/>
      <c r="BJ3699" s="1"/>
      <c r="BK3699" s="1"/>
      <c r="BL3699"/>
      <c r="BM3699" s="1"/>
      <c r="BN3699" s="1"/>
      <c r="BO3699" s="1"/>
      <c r="BP3699" s="1"/>
      <c r="BQ3699" s="1"/>
      <c r="BR3699" s="1"/>
      <c r="BS3699" s="1"/>
      <c r="BT3699" s="22"/>
      <c r="BU3699" s="1"/>
      <c r="BV3699" s="1"/>
      <c r="BW3699" s="1"/>
      <c r="BX3699" s="1"/>
      <c r="BY3699" s="1"/>
      <c r="BZ3699" s="1"/>
      <c r="CA3699" s="1"/>
      <c r="CB3699" s="1"/>
      <c r="CC3699" s="1"/>
      <c r="CD3699" s="1"/>
      <c r="CE3699" s="1"/>
      <c r="CF3699" s="1"/>
      <c r="CG3699" s="1"/>
      <c r="CH3699" s="1"/>
      <c r="CI3699" s="1"/>
      <c r="CJ3699" s="1"/>
      <c r="CK3699" s="1"/>
      <c r="CL3699" s="1"/>
      <c r="CM3699" s="1"/>
      <c r="CN3699" s="1"/>
      <c r="CO3699" s="1"/>
      <c r="CP3699" s="1"/>
      <c r="CQ3699" s="1"/>
      <c r="CR3699" s="1"/>
      <c r="CS3699" s="1"/>
      <c r="CT3699" s="1"/>
      <c r="CU3699" s="1"/>
      <c r="CV3699" s="1"/>
      <c r="CW3699" s="1"/>
      <c r="CX3699" s="1"/>
      <c r="CY3699" s="1"/>
      <c r="CZ3699" s="1"/>
      <c r="DA3699" s="1"/>
      <c r="DB3699" s="1"/>
      <c r="DC3699" s="1"/>
      <c r="DD3699" s="1"/>
      <c r="DE3699" s="1"/>
      <c r="DF3699" s="1"/>
      <c r="DG3699" s="1"/>
      <c r="DH3699" s="1"/>
      <c r="DI3699" s="1"/>
      <c r="DJ3699" s="1"/>
      <c r="DK3699" s="1"/>
      <c r="DL3699" s="1"/>
      <c r="DM3699" s="1"/>
      <c r="DN3699" s="1"/>
      <c r="DO3699" s="1"/>
      <c r="DP3699" s="1"/>
      <c r="DQ3699" s="1"/>
      <c r="DR3699" s="1"/>
      <c r="DS3699" s="1"/>
      <c r="DT3699" s="1"/>
      <c r="DU3699" s="1"/>
      <c r="DV3699" s="1"/>
      <c r="DW3699" s="1"/>
      <c r="DX3699" s="1"/>
      <c r="DY3699" s="1"/>
      <c r="DZ3699" s="1"/>
      <c r="EA3699" s="1"/>
      <c r="EB3699" s="1"/>
      <c r="EC3699" s="1"/>
      <c r="ED3699" s="1"/>
      <c r="EE3699" s="1"/>
      <c r="EF3699" s="1"/>
      <c r="EG3699" s="1"/>
      <c r="EH3699" s="1"/>
      <c r="EI3699" s="1"/>
      <c r="EJ3699" s="1"/>
      <c r="EK3699" s="1"/>
      <c r="EL3699" s="1"/>
      <c r="EM3699" s="1"/>
      <c r="EN3699" s="1"/>
      <c r="EO3699" s="1"/>
      <c r="EP3699" s="1"/>
      <c r="EQ3699" s="1"/>
      <c r="ER3699" s="1"/>
      <c r="ES3699" s="1"/>
      <c r="ET3699" s="1"/>
      <c r="EU3699" s="1"/>
      <c r="EV3699" s="1"/>
      <c r="EW3699" s="1"/>
      <c r="EX3699" s="1"/>
      <c r="EY3699" s="1"/>
      <c r="EZ3699" s="1"/>
      <c r="FA3699" s="1"/>
      <c r="FB3699" s="1"/>
      <c r="FC3699" s="1"/>
      <c r="FD3699" s="1"/>
      <c r="FE3699" s="1"/>
      <c r="FF3699" s="1"/>
      <c r="FG3699" s="1"/>
      <c r="FH3699" s="1"/>
      <c r="FI3699" s="1"/>
      <c r="FJ3699" s="1"/>
      <c r="FK3699" s="1"/>
      <c r="FL3699" s="1"/>
      <c r="FM3699" s="1"/>
      <c r="FN3699" s="1"/>
      <c r="FO3699" s="1"/>
      <c r="FP3699" s="1"/>
      <c r="FQ3699" s="1"/>
      <c r="FR3699" s="1"/>
      <c r="FS3699" s="1"/>
      <c r="FT3699" s="1"/>
      <c r="FU3699" s="1"/>
      <c r="FV3699" s="1"/>
      <c r="FW3699" s="1"/>
      <c r="FX3699" s="1"/>
      <c r="FY3699" s="1"/>
      <c r="FZ3699" s="1"/>
      <c r="GA3699" s="1"/>
      <c r="GB3699" s="1"/>
      <c r="GC3699" s="1"/>
      <c r="GD3699" s="1"/>
      <c r="GE3699" s="1"/>
      <c r="GF3699" s="1"/>
      <c r="GG3699" s="1"/>
      <c r="GH3699" s="1"/>
      <c r="GI3699" s="1"/>
      <c r="GJ3699" s="1"/>
      <c r="GK3699"/>
      <c r="GL3699"/>
      <c r="GM3699"/>
      <c r="GN3699"/>
      <c r="GO3699"/>
      <c r="GP3699"/>
      <c r="GQ3699"/>
      <c r="GR3699"/>
      <c r="GS3699"/>
      <c r="GT3699"/>
      <c r="GU3699"/>
      <c r="GV3699"/>
      <c r="GW3699"/>
      <c r="GX3699"/>
      <c r="GY3699"/>
      <c r="GZ3699"/>
      <c r="HA3699"/>
      <c r="HB3699"/>
      <c r="HC3699"/>
      <c r="HD3699"/>
      <c r="HE3699"/>
    </row>
    <row r="3700" spans="4:213" s="25" customFormat="1" x14ac:dyDescent="0.25">
      <c r="D3700" s="19"/>
      <c r="E3700" s="19"/>
      <c r="F3700" s="20"/>
      <c r="G3700" s="20"/>
      <c r="H3700" s="20"/>
      <c r="I3700" s="20"/>
      <c r="J3700" s="21"/>
      <c r="K3700" s="21"/>
      <c r="L3700" s="20"/>
      <c r="M3700" s="20"/>
      <c r="N3700" s="22"/>
      <c r="O3700" s="22"/>
      <c r="P3700" s="22"/>
      <c r="Q3700" s="22"/>
      <c r="R3700" s="19"/>
      <c r="S3700" s="19"/>
      <c r="T3700" s="19"/>
      <c r="U3700" s="20"/>
      <c r="V3700" s="20"/>
      <c r="W3700" s="20"/>
      <c r="X3700" s="27"/>
      <c r="Y3700" s="253"/>
      <c r="Z3700" s="30"/>
      <c r="AA3700" s="30"/>
      <c r="AB3700" s="31"/>
      <c r="AC3700" s="31"/>
      <c r="AD3700" s="31"/>
      <c r="AE3700" s="31"/>
      <c r="AF3700" s="31"/>
      <c r="AG3700" s="241"/>
      <c r="AH3700" s="31"/>
      <c r="AI3700" s="31"/>
      <c r="AJ3700" s="31"/>
      <c r="AK3700" s="31"/>
      <c r="AL3700" s="120"/>
      <c r="AQ3700" s="26"/>
      <c r="AW3700" s="19"/>
      <c r="AX3700" s="19"/>
      <c r="AY3700" s="19"/>
      <c r="AZ3700" s="19"/>
      <c r="BA3700" s="19"/>
      <c r="BB3700" s="19"/>
      <c r="BC3700" s="1"/>
      <c r="BD3700"/>
      <c r="BE3700"/>
      <c r="BF3700" s="1"/>
      <c r="BG3700"/>
      <c r="BH3700"/>
      <c r="BI3700"/>
      <c r="BJ3700" s="1"/>
      <c r="BK3700" s="1"/>
      <c r="BL3700"/>
      <c r="BM3700" s="1"/>
      <c r="BN3700" s="1"/>
      <c r="BO3700" s="1"/>
      <c r="BP3700" s="1"/>
      <c r="BQ3700" s="1"/>
      <c r="BR3700" s="1"/>
      <c r="BS3700" s="1"/>
      <c r="BT3700" s="22"/>
      <c r="BU3700" s="1"/>
      <c r="BV3700" s="1"/>
      <c r="BW3700" s="1"/>
      <c r="BX3700" s="1"/>
      <c r="BY3700" s="1"/>
      <c r="BZ3700" s="1"/>
      <c r="CA3700" s="1"/>
      <c r="CB3700" s="1"/>
      <c r="CC3700" s="1"/>
      <c r="CD3700" s="1"/>
      <c r="CE3700" s="1"/>
      <c r="CF3700" s="1"/>
      <c r="CG3700" s="1"/>
      <c r="CH3700" s="1"/>
      <c r="CI3700" s="1"/>
      <c r="CJ3700" s="1"/>
      <c r="CK3700" s="1"/>
      <c r="CL3700" s="1"/>
      <c r="CM3700" s="1"/>
      <c r="CN3700" s="1"/>
      <c r="CO3700" s="1"/>
      <c r="CP3700" s="1"/>
      <c r="CQ3700" s="1"/>
      <c r="CR3700" s="1"/>
      <c r="CS3700" s="1"/>
      <c r="CT3700" s="1"/>
      <c r="CU3700" s="1"/>
      <c r="CV3700" s="1"/>
      <c r="CW3700" s="1"/>
      <c r="CX3700" s="1"/>
      <c r="CY3700" s="1"/>
      <c r="CZ3700" s="1"/>
      <c r="DA3700" s="1"/>
      <c r="DB3700" s="1"/>
      <c r="DC3700" s="1"/>
      <c r="DD3700" s="1"/>
      <c r="DE3700" s="1"/>
      <c r="DF3700" s="1"/>
      <c r="DG3700" s="1"/>
      <c r="DH3700" s="1"/>
      <c r="DI3700" s="1"/>
      <c r="DJ3700" s="1"/>
      <c r="DK3700" s="1"/>
      <c r="DL3700" s="1"/>
      <c r="DM3700" s="1"/>
      <c r="DN3700" s="1"/>
      <c r="DO3700" s="1"/>
      <c r="DP3700" s="1"/>
      <c r="DQ3700" s="1"/>
      <c r="DR3700" s="1"/>
      <c r="DS3700" s="1"/>
      <c r="DT3700" s="1"/>
      <c r="DU3700" s="1"/>
      <c r="DV3700" s="1"/>
      <c r="DW3700" s="1"/>
      <c r="DX3700" s="1"/>
      <c r="DY3700" s="1"/>
      <c r="DZ3700" s="1"/>
      <c r="EA3700" s="1"/>
      <c r="EB3700" s="1"/>
      <c r="EC3700" s="1"/>
      <c r="ED3700" s="1"/>
      <c r="EE3700" s="1"/>
      <c r="EF3700" s="1"/>
      <c r="EG3700" s="1"/>
      <c r="EH3700" s="1"/>
      <c r="EI3700" s="1"/>
      <c r="EJ3700" s="1"/>
      <c r="EK3700" s="1"/>
      <c r="EL3700" s="1"/>
      <c r="EM3700" s="1"/>
      <c r="EN3700" s="1"/>
      <c r="EO3700" s="1"/>
      <c r="EP3700" s="1"/>
      <c r="EQ3700" s="1"/>
      <c r="ER3700" s="1"/>
      <c r="ES3700" s="1"/>
      <c r="ET3700" s="1"/>
      <c r="EU3700" s="1"/>
      <c r="EV3700" s="1"/>
      <c r="EW3700" s="1"/>
      <c r="EX3700" s="1"/>
      <c r="EY3700" s="1"/>
      <c r="EZ3700" s="1"/>
      <c r="FA3700" s="1"/>
      <c r="FB3700" s="1"/>
      <c r="FC3700" s="1"/>
      <c r="FD3700" s="1"/>
      <c r="FE3700" s="1"/>
      <c r="FF3700" s="1"/>
      <c r="FG3700" s="1"/>
      <c r="FH3700" s="1"/>
      <c r="FI3700" s="1"/>
      <c r="FJ3700" s="1"/>
      <c r="FK3700" s="1"/>
      <c r="FL3700" s="1"/>
      <c r="FM3700" s="1"/>
      <c r="FN3700" s="1"/>
      <c r="FO3700" s="1"/>
      <c r="FP3700" s="1"/>
      <c r="FQ3700" s="1"/>
      <c r="FR3700" s="1"/>
      <c r="FS3700" s="1"/>
      <c r="FT3700" s="1"/>
      <c r="FU3700" s="1"/>
      <c r="FV3700" s="1"/>
      <c r="FW3700" s="1"/>
      <c r="FX3700" s="1"/>
      <c r="FY3700" s="1"/>
      <c r="FZ3700" s="1"/>
      <c r="GA3700" s="1"/>
      <c r="GB3700" s="1"/>
      <c r="GC3700" s="1"/>
      <c r="GD3700" s="1"/>
      <c r="GE3700" s="1"/>
      <c r="GF3700" s="1"/>
      <c r="GG3700" s="1"/>
      <c r="GH3700" s="1"/>
      <c r="GI3700" s="1"/>
      <c r="GJ3700" s="1"/>
      <c r="GK3700"/>
      <c r="GL3700"/>
      <c r="GM3700"/>
      <c r="GN3700"/>
      <c r="GO3700"/>
      <c r="GP3700"/>
      <c r="GQ3700"/>
      <c r="GR3700"/>
      <c r="GS3700"/>
      <c r="GT3700"/>
      <c r="GU3700"/>
      <c r="GV3700"/>
      <c r="GW3700"/>
      <c r="GX3700"/>
      <c r="GY3700"/>
      <c r="GZ3700"/>
      <c r="HA3700"/>
      <c r="HB3700"/>
      <c r="HC3700"/>
      <c r="HD3700"/>
      <c r="HE3700"/>
    </row>
    <row r="3701" spans="4:213" s="25" customFormat="1" x14ac:dyDescent="0.25">
      <c r="D3701" s="19"/>
      <c r="E3701" s="19"/>
      <c r="F3701" s="20"/>
      <c r="G3701" s="20"/>
      <c r="H3701" s="20"/>
      <c r="I3701" s="20"/>
      <c r="J3701" s="21"/>
      <c r="K3701" s="21"/>
      <c r="L3701" s="20"/>
      <c r="M3701" s="20"/>
      <c r="N3701" s="22"/>
      <c r="O3701" s="22"/>
      <c r="P3701" s="22"/>
      <c r="Q3701" s="22"/>
      <c r="R3701" s="19"/>
      <c r="S3701" s="19"/>
      <c r="T3701" s="19"/>
      <c r="U3701" s="20"/>
      <c r="V3701" s="20"/>
      <c r="W3701" s="20"/>
      <c r="X3701" s="27"/>
      <c r="Y3701" s="253"/>
      <c r="Z3701" s="30"/>
      <c r="AA3701" s="30"/>
      <c r="AB3701" s="31"/>
      <c r="AC3701" s="31"/>
      <c r="AD3701" s="31"/>
      <c r="AE3701" s="31"/>
      <c r="AF3701" s="31"/>
      <c r="AG3701" s="241"/>
      <c r="AH3701" s="31"/>
      <c r="AI3701" s="31"/>
      <c r="AJ3701" s="31"/>
      <c r="AK3701" s="31"/>
      <c r="AL3701" s="120"/>
      <c r="AQ3701" s="26"/>
      <c r="AW3701" s="19"/>
      <c r="AX3701" s="19"/>
      <c r="AY3701" s="19"/>
      <c r="AZ3701" s="19"/>
      <c r="BA3701" s="19"/>
      <c r="BB3701" s="19"/>
      <c r="BC3701" s="1"/>
      <c r="BD3701"/>
      <c r="BE3701"/>
      <c r="BF3701" s="1"/>
      <c r="BG3701"/>
      <c r="BH3701"/>
      <c r="BI3701"/>
      <c r="BJ3701" s="1"/>
      <c r="BK3701" s="1"/>
      <c r="BL3701"/>
      <c r="BM3701" s="1"/>
      <c r="BN3701" s="1"/>
      <c r="BO3701" s="1"/>
      <c r="BP3701" s="1"/>
      <c r="BQ3701" s="1"/>
      <c r="BR3701" s="1"/>
      <c r="BS3701" s="1"/>
      <c r="BT3701" s="22"/>
      <c r="BU3701" s="1"/>
      <c r="BV3701" s="1"/>
      <c r="BW3701" s="1"/>
      <c r="BX3701" s="1"/>
      <c r="BY3701" s="1"/>
      <c r="BZ3701" s="1"/>
      <c r="CA3701" s="1"/>
      <c r="CB3701" s="1"/>
      <c r="CC3701" s="1"/>
      <c r="CD3701" s="1"/>
      <c r="CE3701" s="1"/>
      <c r="CF3701" s="1"/>
      <c r="CG3701" s="1"/>
      <c r="CH3701" s="1"/>
      <c r="CI3701" s="1"/>
      <c r="CJ3701" s="1"/>
      <c r="CK3701" s="1"/>
      <c r="CL3701" s="1"/>
      <c r="CM3701" s="1"/>
      <c r="CN3701" s="1"/>
      <c r="CO3701" s="1"/>
      <c r="CP3701" s="1"/>
      <c r="CQ3701" s="1"/>
      <c r="CR3701" s="1"/>
      <c r="CS3701" s="1"/>
      <c r="CT3701" s="1"/>
      <c r="CU3701" s="1"/>
      <c r="CV3701" s="1"/>
      <c r="CW3701" s="1"/>
      <c r="CX3701" s="1"/>
      <c r="CY3701" s="1"/>
      <c r="CZ3701" s="1"/>
      <c r="DA3701" s="1"/>
      <c r="DB3701" s="1"/>
      <c r="DC3701" s="1"/>
      <c r="DD3701" s="1"/>
      <c r="DE3701" s="1"/>
      <c r="DF3701" s="1"/>
      <c r="DG3701" s="1"/>
      <c r="DH3701" s="1"/>
      <c r="DI3701" s="1"/>
      <c r="DJ3701" s="1"/>
      <c r="DK3701" s="1"/>
      <c r="DL3701" s="1"/>
      <c r="DM3701" s="1"/>
      <c r="DN3701" s="1"/>
      <c r="DO3701" s="1"/>
      <c r="DP3701" s="1"/>
      <c r="DQ3701" s="1"/>
      <c r="DR3701" s="1"/>
      <c r="DS3701" s="1"/>
      <c r="DT3701" s="1"/>
      <c r="DU3701" s="1"/>
      <c r="DV3701" s="1"/>
      <c r="DW3701" s="1"/>
      <c r="DX3701" s="1"/>
      <c r="DY3701" s="1"/>
      <c r="DZ3701" s="1"/>
      <c r="EA3701" s="1"/>
      <c r="EB3701" s="1"/>
      <c r="EC3701" s="1"/>
      <c r="ED3701" s="1"/>
      <c r="EE3701" s="1"/>
      <c r="EF3701" s="1"/>
      <c r="EG3701" s="1"/>
      <c r="EH3701" s="1"/>
      <c r="EI3701" s="1"/>
      <c r="EJ3701" s="1"/>
      <c r="EK3701" s="1"/>
      <c r="EL3701" s="1"/>
      <c r="EM3701" s="1"/>
      <c r="EN3701" s="1"/>
      <c r="EO3701" s="1"/>
      <c r="EP3701" s="1"/>
      <c r="EQ3701" s="1"/>
      <c r="ER3701" s="1"/>
      <c r="ES3701" s="1"/>
      <c r="ET3701" s="1"/>
      <c r="EU3701" s="1"/>
      <c r="EV3701" s="1"/>
      <c r="EW3701" s="1"/>
      <c r="EX3701" s="1"/>
      <c r="EY3701" s="1"/>
      <c r="EZ3701" s="1"/>
      <c r="FA3701" s="1"/>
      <c r="FB3701" s="1"/>
      <c r="FC3701" s="1"/>
      <c r="FD3701" s="1"/>
      <c r="FE3701" s="1"/>
      <c r="FF3701" s="1"/>
      <c r="FG3701" s="1"/>
      <c r="FH3701" s="1"/>
      <c r="FI3701" s="1"/>
      <c r="FJ3701" s="1"/>
      <c r="FK3701" s="1"/>
      <c r="FL3701" s="1"/>
      <c r="FM3701" s="1"/>
      <c r="FN3701" s="1"/>
      <c r="FO3701" s="1"/>
      <c r="FP3701" s="1"/>
      <c r="FQ3701" s="1"/>
      <c r="FR3701" s="1"/>
      <c r="FS3701" s="1"/>
      <c r="FT3701" s="1"/>
      <c r="FU3701" s="1"/>
      <c r="FV3701" s="1"/>
      <c r="FW3701" s="1"/>
      <c r="FX3701" s="1"/>
      <c r="FY3701" s="1"/>
      <c r="FZ3701" s="1"/>
      <c r="GA3701" s="1"/>
      <c r="GB3701" s="1"/>
      <c r="GC3701" s="1"/>
      <c r="GD3701" s="1"/>
      <c r="GE3701" s="1"/>
      <c r="GF3701" s="1"/>
      <c r="GG3701" s="1"/>
      <c r="GH3701" s="1"/>
      <c r="GI3701" s="1"/>
      <c r="GJ3701" s="1"/>
      <c r="GK3701"/>
      <c r="GL3701"/>
      <c r="GM3701"/>
      <c r="GN3701"/>
      <c r="GO3701"/>
      <c r="GP3701"/>
      <c r="GQ3701"/>
      <c r="GR3701"/>
      <c r="GS3701"/>
      <c r="GT3701"/>
      <c r="GU3701"/>
      <c r="GV3701"/>
      <c r="GW3701"/>
      <c r="GX3701"/>
      <c r="GY3701"/>
      <c r="GZ3701"/>
      <c r="HA3701"/>
      <c r="HB3701"/>
      <c r="HC3701"/>
      <c r="HD3701"/>
      <c r="HE3701"/>
    </row>
    <row r="3702" spans="4:213" s="25" customFormat="1" x14ac:dyDescent="0.25">
      <c r="D3702" s="19"/>
      <c r="E3702" s="19"/>
      <c r="F3702" s="20"/>
      <c r="G3702" s="20"/>
      <c r="H3702" s="20"/>
      <c r="I3702" s="20"/>
      <c r="J3702" s="21"/>
      <c r="K3702" s="21"/>
      <c r="L3702" s="20"/>
      <c r="M3702" s="20"/>
      <c r="N3702" s="22"/>
      <c r="O3702" s="22"/>
      <c r="P3702" s="22"/>
      <c r="Q3702" s="22"/>
      <c r="R3702" s="19"/>
      <c r="S3702" s="19"/>
      <c r="T3702" s="19"/>
      <c r="U3702" s="20"/>
      <c r="V3702" s="20"/>
      <c r="W3702" s="20"/>
      <c r="X3702" s="27"/>
      <c r="Y3702" s="253"/>
      <c r="Z3702" s="30"/>
      <c r="AA3702" s="30"/>
      <c r="AB3702" s="31"/>
      <c r="AC3702" s="31"/>
      <c r="AD3702" s="31"/>
      <c r="AE3702" s="31"/>
      <c r="AF3702" s="31"/>
      <c r="AG3702" s="241"/>
      <c r="AH3702" s="31"/>
      <c r="AI3702" s="31"/>
      <c r="AJ3702" s="31"/>
      <c r="AK3702" s="31"/>
      <c r="AL3702" s="120"/>
      <c r="AQ3702" s="26"/>
      <c r="AW3702" s="19"/>
      <c r="AX3702" s="19"/>
      <c r="AY3702" s="19"/>
      <c r="AZ3702" s="19"/>
      <c r="BA3702" s="19"/>
      <c r="BB3702" s="19"/>
      <c r="BC3702" s="1"/>
      <c r="BD3702"/>
      <c r="BE3702"/>
      <c r="BF3702" s="1"/>
      <c r="BG3702"/>
      <c r="BH3702"/>
      <c r="BI3702"/>
      <c r="BJ3702" s="1"/>
      <c r="BK3702" s="1"/>
      <c r="BL3702"/>
      <c r="BM3702" s="1"/>
      <c r="BN3702" s="1"/>
      <c r="BO3702" s="1"/>
      <c r="BP3702" s="1"/>
      <c r="BQ3702" s="1"/>
      <c r="BR3702" s="1"/>
      <c r="BS3702" s="1"/>
      <c r="BT3702" s="22"/>
      <c r="BU3702" s="1"/>
      <c r="BV3702" s="1"/>
      <c r="BW3702" s="1"/>
      <c r="BX3702" s="1"/>
      <c r="BY3702" s="1"/>
      <c r="BZ3702" s="1"/>
      <c r="CA3702" s="1"/>
      <c r="CB3702" s="1"/>
      <c r="CC3702" s="1"/>
      <c r="CD3702" s="1"/>
      <c r="CE3702" s="1"/>
      <c r="CF3702" s="1"/>
      <c r="CG3702" s="1"/>
      <c r="CH3702" s="1"/>
      <c r="CI3702" s="1"/>
      <c r="CJ3702" s="1"/>
      <c r="CK3702" s="1"/>
      <c r="CL3702" s="1"/>
      <c r="CM3702" s="1"/>
      <c r="CN3702" s="1"/>
      <c r="CO3702" s="1"/>
      <c r="CP3702" s="1"/>
      <c r="CQ3702" s="1"/>
      <c r="CR3702" s="1"/>
      <c r="CS3702" s="1"/>
      <c r="CT3702" s="1"/>
      <c r="CU3702" s="1"/>
      <c r="CV3702" s="1"/>
      <c r="CW3702" s="1"/>
      <c r="CX3702" s="1"/>
      <c r="CY3702" s="1"/>
      <c r="CZ3702" s="1"/>
      <c r="DA3702" s="1"/>
      <c r="DB3702" s="1"/>
      <c r="DC3702" s="1"/>
      <c r="DD3702" s="1"/>
      <c r="DE3702" s="1"/>
      <c r="DF3702" s="1"/>
      <c r="DG3702" s="1"/>
      <c r="DH3702" s="1"/>
      <c r="DI3702" s="1"/>
      <c r="DJ3702" s="1"/>
      <c r="DK3702" s="1"/>
      <c r="DL3702" s="1"/>
      <c r="DM3702" s="1"/>
      <c r="DN3702" s="1"/>
      <c r="DO3702" s="1"/>
      <c r="DP3702" s="1"/>
      <c r="DQ3702" s="1"/>
      <c r="DR3702" s="1"/>
      <c r="DS3702" s="1"/>
      <c r="DT3702" s="1"/>
      <c r="DU3702" s="1"/>
      <c r="DV3702" s="1"/>
      <c r="DW3702" s="1"/>
      <c r="DX3702" s="1"/>
      <c r="DY3702" s="1"/>
      <c r="DZ3702" s="1"/>
      <c r="EA3702" s="1"/>
      <c r="EB3702" s="1"/>
      <c r="EC3702" s="1"/>
      <c r="ED3702" s="1"/>
      <c r="EE3702" s="1"/>
      <c r="EF3702" s="1"/>
      <c r="EG3702" s="1"/>
      <c r="EH3702" s="1"/>
      <c r="EI3702" s="1"/>
      <c r="EJ3702" s="1"/>
      <c r="EK3702" s="1"/>
      <c r="EL3702" s="1"/>
      <c r="EM3702" s="1"/>
      <c r="EN3702" s="1"/>
      <c r="EO3702" s="1"/>
      <c r="EP3702" s="1"/>
      <c r="EQ3702" s="1"/>
      <c r="ER3702" s="1"/>
      <c r="ES3702" s="1"/>
      <c r="ET3702" s="1"/>
      <c r="EU3702" s="1"/>
      <c r="EV3702" s="1"/>
      <c r="EW3702" s="1"/>
      <c r="EX3702" s="1"/>
      <c r="EY3702" s="1"/>
      <c r="EZ3702" s="1"/>
      <c r="FA3702" s="1"/>
      <c r="FB3702" s="1"/>
      <c r="FC3702" s="1"/>
      <c r="FD3702" s="1"/>
      <c r="FE3702" s="1"/>
      <c r="FF3702" s="1"/>
      <c r="FG3702" s="1"/>
      <c r="FH3702" s="1"/>
      <c r="FI3702" s="1"/>
      <c r="FJ3702" s="1"/>
      <c r="FK3702" s="1"/>
      <c r="FL3702" s="1"/>
      <c r="FM3702" s="1"/>
      <c r="FN3702" s="1"/>
      <c r="FO3702" s="1"/>
      <c r="FP3702" s="1"/>
      <c r="FQ3702" s="1"/>
      <c r="FR3702" s="1"/>
      <c r="FS3702" s="1"/>
      <c r="FT3702" s="1"/>
      <c r="FU3702" s="1"/>
      <c r="FV3702" s="1"/>
      <c r="FW3702" s="1"/>
      <c r="FX3702" s="1"/>
      <c r="FY3702" s="1"/>
      <c r="FZ3702" s="1"/>
      <c r="GA3702" s="1"/>
      <c r="GB3702" s="1"/>
      <c r="GC3702" s="1"/>
      <c r="GD3702" s="1"/>
      <c r="GE3702" s="1"/>
      <c r="GF3702" s="1"/>
      <c r="GG3702" s="1"/>
      <c r="GH3702" s="1"/>
      <c r="GI3702" s="1"/>
      <c r="GJ3702" s="1"/>
      <c r="GK3702"/>
      <c r="GL3702"/>
      <c r="GM3702"/>
      <c r="GN3702"/>
      <c r="GO3702"/>
      <c r="GP3702"/>
      <c r="GQ3702"/>
      <c r="GR3702"/>
      <c r="GS3702"/>
      <c r="GT3702"/>
      <c r="GU3702"/>
      <c r="GV3702"/>
      <c r="GW3702"/>
      <c r="GX3702"/>
      <c r="GY3702"/>
      <c r="GZ3702"/>
      <c r="HA3702"/>
      <c r="HB3702"/>
      <c r="HC3702"/>
      <c r="HD3702"/>
      <c r="HE3702"/>
    </row>
    <row r="3703" spans="4:213" s="25" customFormat="1" x14ac:dyDescent="0.25">
      <c r="D3703" s="19"/>
      <c r="E3703" s="19"/>
      <c r="F3703" s="20"/>
      <c r="G3703" s="20"/>
      <c r="H3703" s="20"/>
      <c r="I3703" s="20"/>
      <c r="J3703" s="21"/>
      <c r="K3703" s="21"/>
      <c r="L3703" s="20"/>
      <c r="M3703" s="20"/>
      <c r="N3703" s="22"/>
      <c r="O3703" s="22"/>
      <c r="P3703" s="22"/>
      <c r="Q3703" s="22"/>
      <c r="R3703" s="19"/>
      <c r="S3703" s="19"/>
      <c r="T3703" s="19"/>
      <c r="U3703" s="20"/>
      <c r="V3703" s="20"/>
      <c r="W3703" s="20"/>
      <c r="X3703" s="27"/>
      <c r="Y3703" s="253"/>
      <c r="Z3703" s="30"/>
      <c r="AA3703" s="30"/>
      <c r="AB3703" s="31"/>
      <c r="AC3703" s="31"/>
      <c r="AD3703" s="31"/>
      <c r="AE3703" s="31"/>
      <c r="AF3703" s="31"/>
      <c r="AG3703" s="241"/>
      <c r="AH3703" s="31"/>
      <c r="AI3703" s="31"/>
      <c r="AJ3703" s="31"/>
      <c r="AK3703" s="31"/>
      <c r="AL3703" s="120"/>
      <c r="AQ3703" s="26"/>
      <c r="AW3703" s="19"/>
      <c r="AX3703" s="19"/>
      <c r="AY3703" s="19"/>
      <c r="AZ3703" s="19"/>
      <c r="BA3703" s="19"/>
      <c r="BB3703" s="19"/>
      <c r="BC3703" s="1"/>
      <c r="BD3703"/>
      <c r="BE3703"/>
      <c r="BF3703" s="1"/>
      <c r="BG3703"/>
      <c r="BH3703"/>
      <c r="BI3703"/>
      <c r="BJ3703" s="1"/>
      <c r="BK3703" s="1"/>
      <c r="BL3703"/>
      <c r="BM3703" s="1"/>
      <c r="BN3703" s="1"/>
      <c r="BO3703" s="1"/>
      <c r="BP3703" s="1"/>
      <c r="BQ3703" s="1"/>
      <c r="BR3703" s="1"/>
      <c r="BS3703" s="1"/>
      <c r="BT3703" s="22"/>
      <c r="BU3703" s="1"/>
      <c r="BV3703" s="1"/>
      <c r="BW3703" s="1"/>
      <c r="BX3703" s="1"/>
      <c r="BY3703" s="1"/>
      <c r="BZ3703" s="1"/>
      <c r="CA3703" s="1"/>
      <c r="CB3703" s="1"/>
      <c r="CC3703" s="1"/>
      <c r="CD3703" s="1"/>
      <c r="CE3703" s="1"/>
      <c r="CF3703" s="1"/>
      <c r="CG3703" s="1"/>
      <c r="CH3703" s="1"/>
      <c r="CI3703" s="1"/>
      <c r="CJ3703" s="1"/>
      <c r="CK3703" s="1"/>
      <c r="CL3703" s="1"/>
      <c r="CM3703" s="1"/>
      <c r="CN3703" s="1"/>
      <c r="CO3703" s="1"/>
      <c r="CP3703" s="1"/>
      <c r="CQ3703" s="1"/>
      <c r="CR3703" s="1"/>
      <c r="CS3703" s="1"/>
      <c r="CT3703" s="1"/>
      <c r="CU3703" s="1"/>
      <c r="CV3703" s="1"/>
      <c r="CW3703" s="1"/>
      <c r="CX3703" s="1"/>
      <c r="CY3703" s="1"/>
      <c r="CZ3703" s="1"/>
      <c r="DA3703" s="1"/>
      <c r="DB3703" s="1"/>
      <c r="DC3703" s="1"/>
      <c r="DD3703" s="1"/>
      <c r="DE3703" s="1"/>
      <c r="DF3703" s="1"/>
      <c r="DG3703" s="1"/>
      <c r="DH3703" s="1"/>
      <c r="DI3703" s="1"/>
      <c r="DJ3703" s="1"/>
      <c r="DK3703" s="1"/>
      <c r="DL3703" s="1"/>
      <c r="DM3703" s="1"/>
      <c r="DN3703" s="1"/>
      <c r="DO3703" s="1"/>
      <c r="DP3703" s="1"/>
      <c r="DQ3703" s="1"/>
      <c r="DR3703" s="1"/>
      <c r="DS3703" s="1"/>
      <c r="DT3703" s="1"/>
      <c r="DU3703" s="1"/>
      <c r="DV3703" s="1"/>
      <c r="DW3703" s="1"/>
      <c r="DX3703" s="1"/>
      <c r="DY3703" s="1"/>
      <c r="DZ3703" s="1"/>
      <c r="EA3703" s="1"/>
      <c r="EB3703" s="1"/>
      <c r="EC3703" s="1"/>
      <c r="ED3703" s="1"/>
      <c r="EE3703" s="1"/>
      <c r="EF3703" s="1"/>
      <c r="EG3703" s="1"/>
      <c r="EH3703" s="1"/>
      <c r="EI3703" s="1"/>
      <c r="EJ3703" s="1"/>
      <c r="EK3703" s="1"/>
      <c r="EL3703" s="1"/>
      <c r="EM3703" s="1"/>
      <c r="EN3703" s="1"/>
      <c r="EO3703" s="1"/>
      <c r="EP3703" s="1"/>
      <c r="EQ3703" s="1"/>
      <c r="ER3703" s="1"/>
      <c r="ES3703" s="1"/>
      <c r="ET3703" s="1"/>
      <c r="EU3703" s="1"/>
      <c r="EV3703" s="1"/>
      <c r="EW3703" s="1"/>
      <c r="EX3703" s="1"/>
      <c r="EY3703" s="1"/>
      <c r="EZ3703" s="1"/>
      <c r="FA3703" s="1"/>
      <c r="FB3703" s="1"/>
      <c r="FC3703" s="1"/>
      <c r="FD3703" s="1"/>
      <c r="FE3703" s="1"/>
      <c r="FF3703" s="1"/>
      <c r="FG3703" s="1"/>
      <c r="FH3703" s="1"/>
      <c r="FI3703" s="1"/>
      <c r="FJ3703" s="1"/>
      <c r="FK3703" s="1"/>
      <c r="FL3703" s="1"/>
      <c r="FM3703" s="1"/>
      <c r="FN3703" s="1"/>
      <c r="FO3703" s="1"/>
      <c r="FP3703" s="1"/>
      <c r="FQ3703" s="1"/>
      <c r="FR3703" s="1"/>
      <c r="FS3703" s="1"/>
      <c r="FT3703" s="1"/>
      <c r="FU3703" s="1"/>
      <c r="FV3703" s="1"/>
      <c r="FW3703" s="1"/>
      <c r="FX3703" s="1"/>
      <c r="FY3703" s="1"/>
      <c r="FZ3703" s="1"/>
      <c r="GA3703" s="1"/>
      <c r="GB3703" s="1"/>
      <c r="GC3703" s="1"/>
      <c r="GD3703" s="1"/>
      <c r="GE3703" s="1"/>
      <c r="GF3703" s="1"/>
      <c r="GG3703" s="1"/>
      <c r="GH3703" s="1"/>
      <c r="GI3703" s="1"/>
      <c r="GJ3703" s="1"/>
      <c r="GK3703"/>
      <c r="GL3703"/>
      <c r="GM3703"/>
      <c r="GN3703"/>
      <c r="GO3703"/>
      <c r="GP3703"/>
      <c r="GQ3703"/>
      <c r="GR3703"/>
      <c r="GS3703"/>
      <c r="GT3703"/>
      <c r="GU3703"/>
      <c r="GV3703"/>
      <c r="GW3703"/>
      <c r="GX3703"/>
      <c r="GY3703"/>
      <c r="GZ3703"/>
      <c r="HA3703"/>
      <c r="HB3703"/>
      <c r="HC3703"/>
      <c r="HD3703"/>
      <c r="HE3703"/>
    </row>
    <row r="3704" spans="4:213" s="25" customFormat="1" x14ac:dyDescent="0.25">
      <c r="D3704" s="19"/>
      <c r="E3704" s="19"/>
      <c r="F3704" s="20"/>
      <c r="G3704" s="20"/>
      <c r="H3704" s="20"/>
      <c r="I3704" s="20"/>
      <c r="J3704" s="21"/>
      <c r="K3704" s="21"/>
      <c r="L3704" s="20"/>
      <c r="M3704" s="20"/>
      <c r="N3704" s="22"/>
      <c r="O3704" s="22"/>
      <c r="P3704" s="22"/>
      <c r="Q3704" s="22"/>
      <c r="R3704" s="19"/>
      <c r="S3704" s="19"/>
      <c r="T3704" s="19"/>
      <c r="U3704" s="20"/>
      <c r="V3704" s="20"/>
      <c r="W3704" s="20"/>
      <c r="X3704" s="27"/>
      <c r="Y3704" s="253"/>
      <c r="Z3704" s="30"/>
      <c r="AA3704" s="30"/>
      <c r="AB3704" s="31"/>
      <c r="AC3704" s="31"/>
      <c r="AD3704" s="31"/>
      <c r="AE3704" s="31"/>
      <c r="AF3704" s="31"/>
      <c r="AG3704" s="241"/>
      <c r="AH3704" s="31"/>
      <c r="AI3704" s="31"/>
      <c r="AJ3704" s="31"/>
      <c r="AK3704" s="31"/>
      <c r="AL3704" s="120"/>
      <c r="AQ3704" s="26"/>
      <c r="AW3704" s="19"/>
      <c r="AX3704" s="19"/>
      <c r="AY3704" s="19"/>
      <c r="AZ3704" s="19"/>
      <c r="BA3704" s="19"/>
      <c r="BB3704" s="19"/>
      <c r="BC3704" s="1"/>
      <c r="BD3704"/>
      <c r="BE3704"/>
      <c r="BF3704" s="1"/>
      <c r="BG3704"/>
      <c r="BH3704"/>
      <c r="BI3704"/>
      <c r="BJ3704" s="1"/>
      <c r="BK3704" s="1"/>
      <c r="BL3704"/>
      <c r="BM3704" s="1"/>
      <c r="BN3704" s="1"/>
      <c r="BO3704" s="1"/>
      <c r="BP3704" s="1"/>
      <c r="BQ3704" s="1"/>
      <c r="BR3704" s="1"/>
      <c r="BS3704" s="1"/>
      <c r="BT3704" s="22"/>
      <c r="BU3704" s="1"/>
      <c r="BV3704" s="1"/>
      <c r="BW3704" s="1"/>
      <c r="BX3704" s="1"/>
      <c r="BY3704" s="1"/>
      <c r="BZ3704" s="1"/>
      <c r="CA3704" s="1"/>
      <c r="CB3704" s="1"/>
      <c r="CC3704" s="1"/>
      <c r="CD3704" s="1"/>
      <c r="CE3704" s="1"/>
      <c r="CF3704" s="1"/>
      <c r="CG3704" s="1"/>
      <c r="CH3704" s="1"/>
      <c r="CI3704" s="1"/>
      <c r="CJ3704" s="1"/>
      <c r="CK3704" s="1"/>
      <c r="CL3704" s="1"/>
      <c r="CM3704" s="1"/>
      <c r="CN3704" s="1"/>
      <c r="CO3704" s="1"/>
      <c r="CP3704" s="1"/>
      <c r="CQ3704" s="1"/>
      <c r="CR3704" s="1"/>
      <c r="CS3704" s="1"/>
      <c r="CT3704" s="1"/>
      <c r="CU3704" s="1"/>
      <c r="CV3704" s="1"/>
      <c r="CW3704" s="1"/>
      <c r="CX3704" s="1"/>
      <c r="CY3704" s="1"/>
      <c r="CZ3704" s="1"/>
      <c r="DA3704" s="1"/>
      <c r="DB3704" s="1"/>
      <c r="DC3704" s="1"/>
      <c r="DD3704" s="1"/>
      <c r="DE3704" s="1"/>
      <c r="DF3704" s="1"/>
      <c r="DG3704" s="1"/>
      <c r="DH3704" s="1"/>
      <c r="DI3704" s="1"/>
      <c r="DJ3704" s="1"/>
      <c r="DK3704" s="1"/>
      <c r="DL3704" s="1"/>
      <c r="DM3704" s="1"/>
      <c r="DN3704" s="1"/>
      <c r="DO3704" s="1"/>
      <c r="DP3704" s="1"/>
      <c r="DQ3704" s="1"/>
      <c r="DR3704" s="1"/>
      <c r="DS3704" s="1"/>
      <c r="DT3704" s="1"/>
      <c r="DU3704" s="1"/>
      <c r="DV3704" s="1"/>
      <c r="DW3704" s="1"/>
      <c r="DX3704" s="1"/>
      <c r="DY3704" s="1"/>
      <c r="DZ3704" s="1"/>
      <c r="EA3704" s="1"/>
      <c r="EB3704" s="1"/>
      <c r="EC3704" s="1"/>
      <c r="ED3704" s="1"/>
      <c r="EE3704" s="1"/>
      <c r="EF3704" s="1"/>
      <c r="EG3704" s="1"/>
      <c r="EH3704" s="1"/>
      <c r="EI3704" s="1"/>
      <c r="EJ3704" s="1"/>
      <c r="EK3704" s="1"/>
      <c r="EL3704" s="1"/>
      <c r="EM3704" s="1"/>
      <c r="EN3704" s="1"/>
      <c r="EO3704" s="1"/>
      <c r="EP3704" s="1"/>
      <c r="EQ3704" s="1"/>
      <c r="ER3704" s="1"/>
      <c r="ES3704" s="1"/>
      <c r="ET3704" s="1"/>
      <c r="EU3704" s="1"/>
      <c r="EV3704" s="1"/>
      <c r="EW3704" s="1"/>
      <c r="EX3704" s="1"/>
      <c r="EY3704" s="1"/>
      <c r="EZ3704" s="1"/>
      <c r="FA3704" s="1"/>
      <c r="FB3704" s="1"/>
      <c r="FC3704" s="1"/>
      <c r="FD3704" s="1"/>
      <c r="FE3704" s="1"/>
      <c r="FF3704" s="1"/>
      <c r="FG3704" s="1"/>
      <c r="FH3704" s="1"/>
      <c r="FI3704" s="1"/>
      <c r="FJ3704" s="1"/>
      <c r="FK3704" s="1"/>
      <c r="FL3704" s="1"/>
      <c r="FM3704" s="1"/>
      <c r="FN3704" s="1"/>
      <c r="FO3704" s="1"/>
      <c r="FP3704" s="1"/>
      <c r="FQ3704" s="1"/>
      <c r="FR3704" s="1"/>
      <c r="FS3704" s="1"/>
      <c r="FT3704" s="1"/>
      <c r="FU3704" s="1"/>
      <c r="FV3704" s="1"/>
      <c r="FW3704" s="1"/>
      <c r="FX3704" s="1"/>
      <c r="FY3704" s="1"/>
      <c r="FZ3704" s="1"/>
      <c r="GA3704" s="1"/>
      <c r="GB3704" s="1"/>
      <c r="GC3704" s="1"/>
      <c r="GD3704" s="1"/>
      <c r="GE3704" s="1"/>
      <c r="GF3704" s="1"/>
      <c r="GG3704" s="1"/>
      <c r="GH3704" s="1"/>
      <c r="GI3704" s="1"/>
      <c r="GJ3704" s="1"/>
      <c r="GK3704"/>
      <c r="GL3704"/>
      <c r="GM3704"/>
      <c r="GN3704"/>
      <c r="GO3704"/>
      <c r="GP3704"/>
      <c r="GQ3704"/>
      <c r="GR3704"/>
      <c r="GS3704"/>
      <c r="GT3704"/>
      <c r="GU3704"/>
      <c r="GV3704"/>
      <c r="GW3704"/>
      <c r="GX3704"/>
      <c r="GY3704"/>
      <c r="GZ3704"/>
      <c r="HA3704"/>
      <c r="HB3704"/>
      <c r="HC3704"/>
      <c r="HD3704"/>
      <c r="HE3704"/>
    </row>
    <row r="3705" spans="4:213" s="25" customFormat="1" x14ac:dyDescent="0.25">
      <c r="D3705" s="19"/>
      <c r="E3705" s="19"/>
      <c r="F3705" s="20"/>
      <c r="G3705" s="20"/>
      <c r="H3705" s="20"/>
      <c r="I3705" s="20"/>
      <c r="J3705" s="21"/>
      <c r="K3705" s="21"/>
      <c r="L3705" s="20"/>
      <c r="M3705" s="20"/>
      <c r="N3705" s="22"/>
      <c r="O3705" s="22"/>
      <c r="P3705" s="22"/>
      <c r="Q3705" s="22"/>
      <c r="R3705" s="19"/>
      <c r="S3705" s="19"/>
      <c r="T3705" s="19"/>
      <c r="U3705" s="20"/>
      <c r="V3705" s="20"/>
      <c r="W3705" s="20"/>
      <c r="X3705" s="27"/>
      <c r="Y3705" s="253"/>
      <c r="Z3705" s="30"/>
      <c r="AA3705" s="30"/>
      <c r="AB3705" s="31"/>
      <c r="AC3705" s="31"/>
      <c r="AD3705" s="31"/>
      <c r="AE3705" s="31"/>
      <c r="AF3705" s="31"/>
      <c r="AG3705" s="241"/>
      <c r="AH3705" s="31"/>
      <c r="AI3705" s="31"/>
      <c r="AJ3705" s="31"/>
      <c r="AK3705" s="31"/>
      <c r="AL3705" s="120"/>
      <c r="AQ3705" s="26"/>
      <c r="AW3705" s="19"/>
      <c r="AX3705" s="19"/>
      <c r="AY3705" s="19"/>
      <c r="AZ3705" s="19"/>
      <c r="BA3705" s="19"/>
      <c r="BB3705" s="19"/>
      <c r="BC3705" s="1"/>
      <c r="BD3705"/>
      <c r="BE3705"/>
      <c r="BF3705" s="1"/>
      <c r="BG3705"/>
      <c r="BH3705"/>
      <c r="BI3705"/>
      <c r="BJ3705" s="1"/>
      <c r="BK3705" s="1"/>
      <c r="BL3705"/>
      <c r="BM3705" s="1"/>
      <c r="BN3705" s="1"/>
      <c r="BO3705" s="1"/>
      <c r="BP3705" s="1"/>
      <c r="BQ3705" s="1"/>
      <c r="BR3705" s="1"/>
      <c r="BS3705" s="1"/>
      <c r="BT3705" s="22"/>
      <c r="BU3705" s="1"/>
      <c r="BV3705" s="1"/>
      <c r="BW3705" s="1"/>
      <c r="BX3705" s="1"/>
      <c r="BY3705" s="1"/>
      <c r="BZ3705" s="1"/>
      <c r="CA3705" s="1"/>
      <c r="CB3705" s="1"/>
      <c r="CC3705" s="1"/>
      <c r="CD3705" s="1"/>
      <c r="CE3705" s="1"/>
      <c r="CF3705" s="1"/>
      <c r="CG3705" s="1"/>
      <c r="CH3705" s="1"/>
      <c r="CI3705" s="1"/>
      <c r="CJ3705" s="1"/>
      <c r="CK3705" s="1"/>
      <c r="CL3705" s="1"/>
      <c r="CM3705" s="1"/>
      <c r="CN3705" s="1"/>
      <c r="CO3705" s="1"/>
      <c r="CP3705" s="1"/>
      <c r="CQ3705" s="1"/>
      <c r="CR3705" s="1"/>
      <c r="CS3705" s="1"/>
      <c r="CT3705" s="1"/>
      <c r="CU3705" s="1"/>
      <c r="CV3705" s="1"/>
      <c r="CW3705" s="1"/>
      <c r="CX3705" s="1"/>
      <c r="CY3705" s="1"/>
      <c r="CZ3705" s="1"/>
      <c r="DA3705" s="1"/>
      <c r="DB3705" s="1"/>
      <c r="DC3705" s="1"/>
      <c r="DD3705" s="1"/>
      <c r="DE3705" s="1"/>
      <c r="DF3705" s="1"/>
      <c r="DG3705" s="1"/>
      <c r="DH3705" s="1"/>
      <c r="DI3705" s="1"/>
      <c r="DJ3705" s="1"/>
      <c r="DK3705" s="1"/>
      <c r="DL3705" s="1"/>
      <c r="DM3705" s="1"/>
      <c r="DN3705" s="1"/>
      <c r="DO3705" s="1"/>
      <c r="DP3705" s="1"/>
      <c r="DQ3705" s="1"/>
      <c r="DR3705" s="1"/>
      <c r="DS3705" s="1"/>
      <c r="DT3705" s="1"/>
      <c r="DU3705" s="1"/>
      <c r="DV3705" s="1"/>
      <c r="DW3705" s="1"/>
      <c r="DX3705" s="1"/>
      <c r="DY3705" s="1"/>
      <c r="DZ3705" s="1"/>
      <c r="EA3705" s="1"/>
      <c r="EB3705" s="1"/>
      <c r="EC3705" s="1"/>
      <c r="ED3705" s="1"/>
      <c r="EE3705" s="1"/>
      <c r="EF3705" s="1"/>
      <c r="EG3705" s="1"/>
      <c r="EH3705" s="1"/>
      <c r="EI3705" s="1"/>
      <c r="EJ3705" s="1"/>
      <c r="EK3705" s="1"/>
      <c r="EL3705" s="1"/>
      <c r="EM3705" s="1"/>
      <c r="EN3705" s="1"/>
      <c r="EO3705" s="1"/>
      <c r="EP3705" s="1"/>
      <c r="EQ3705" s="1"/>
      <c r="ER3705" s="1"/>
      <c r="ES3705" s="1"/>
      <c r="ET3705" s="1"/>
      <c r="EU3705" s="1"/>
      <c r="EV3705" s="1"/>
      <c r="EW3705" s="1"/>
      <c r="EX3705" s="1"/>
      <c r="EY3705" s="1"/>
      <c r="EZ3705" s="1"/>
      <c r="FA3705" s="1"/>
      <c r="FB3705" s="1"/>
      <c r="FC3705" s="1"/>
      <c r="FD3705" s="1"/>
      <c r="FE3705" s="1"/>
      <c r="FF3705" s="1"/>
      <c r="FG3705" s="1"/>
      <c r="FH3705" s="1"/>
      <c r="FI3705" s="1"/>
      <c r="FJ3705" s="1"/>
      <c r="FK3705" s="1"/>
      <c r="FL3705" s="1"/>
      <c r="FM3705" s="1"/>
      <c r="FN3705" s="1"/>
      <c r="FO3705" s="1"/>
      <c r="FP3705" s="1"/>
      <c r="FQ3705" s="1"/>
      <c r="FR3705" s="1"/>
      <c r="FS3705" s="1"/>
      <c r="FT3705" s="1"/>
      <c r="FU3705" s="1"/>
      <c r="FV3705" s="1"/>
      <c r="FW3705" s="1"/>
      <c r="FX3705" s="1"/>
      <c r="FY3705" s="1"/>
      <c r="FZ3705" s="1"/>
      <c r="GA3705" s="1"/>
      <c r="GB3705" s="1"/>
      <c r="GC3705" s="1"/>
      <c r="GD3705" s="1"/>
      <c r="GE3705" s="1"/>
      <c r="GF3705" s="1"/>
      <c r="GG3705" s="1"/>
      <c r="GH3705" s="1"/>
      <c r="GI3705" s="1"/>
      <c r="GJ3705" s="1"/>
      <c r="GK3705"/>
      <c r="GL3705"/>
      <c r="GM3705"/>
      <c r="GN3705"/>
      <c r="GO3705"/>
      <c r="GP3705"/>
      <c r="GQ3705"/>
      <c r="GR3705"/>
      <c r="GS3705"/>
      <c r="GT3705"/>
      <c r="GU3705"/>
      <c r="GV3705"/>
      <c r="GW3705"/>
      <c r="GX3705"/>
      <c r="GY3705"/>
      <c r="GZ3705"/>
      <c r="HA3705"/>
      <c r="HB3705"/>
      <c r="HC3705"/>
      <c r="HD3705"/>
      <c r="HE3705"/>
    </row>
    <row r="3706" spans="4:213" s="25" customFormat="1" x14ac:dyDescent="0.25">
      <c r="D3706" s="19"/>
      <c r="E3706" s="19"/>
      <c r="F3706" s="20"/>
      <c r="G3706" s="20"/>
      <c r="H3706" s="20"/>
      <c r="I3706" s="20"/>
      <c r="J3706" s="21"/>
      <c r="K3706" s="21"/>
      <c r="L3706" s="20"/>
      <c r="M3706" s="20"/>
      <c r="N3706" s="22"/>
      <c r="O3706" s="22"/>
      <c r="P3706" s="22"/>
      <c r="Q3706" s="22"/>
      <c r="R3706" s="19"/>
      <c r="S3706" s="19"/>
      <c r="T3706" s="19"/>
      <c r="U3706" s="20"/>
      <c r="V3706" s="20"/>
      <c r="W3706" s="20"/>
      <c r="X3706" s="27"/>
      <c r="Y3706" s="253"/>
      <c r="Z3706" s="30"/>
      <c r="AA3706" s="30"/>
      <c r="AB3706" s="31"/>
      <c r="AC3706" s="31"/>
      <c r="AD3706" s="31"/>
      <c r="AE3706" s="31"/>
      <c r="AF3706" s="31"/>
      <c r="AG3706" s="241"/>
      <c r="AH3706" s="31"/>
      <c r="AI3706" s="31"/>
      <c r="AJ3706" s="31"/>
      <c r="AK3706" s="31"/>
      <c r="AL3706" s="120"/>
      <c r="AQ3706" s="26"/>
      <c r="AW3706" s="19"/>
      <c r="AX3706" s="19"/>
      <c r="AY3706" s="19"/>
      <c r="AZ3706" s="19"/>
      <c r="BA3706" s="19"/>
      <c r="BB3706" s="19"/>
      <c r="BC3706" s="1"/>
      <c r="BD3706"/>
      <c r="BE3706"/>
      <c r="BF3706" s="1"/>
      <c r="BG3706"/>
      <c r="BH3706"/>
      <c r="BI3706"/>
      <c r="BJ3706" s="1"/>
      <c r="BK3706" s="1"/>
      <c r="BL3706"/>
      <c r="BM3706" s="1"/>
      <c r="BN3706" s="1"/>
      <c r="BO3706" s="1"/>
      <c r="BP3706" s="1"/>
      <c r="BQ3706" s="1"/>
      <c r="BR3706" s="1"/>
      <c r="BS3706" s="1"/>
      <c r="BT3706" s="22"/>
      <c r="BU3706" s="1"/>
      <c r="BV3706" s="1"/>
      <c r="BW3706" s="1"/>
      <c r="BX3706" s="1"/>
      <c r="BY3706" s="1"/>
      <c r="BZ3706" s="1"/>
      <c r="CA3706" s="1"/>
      <c r="CB3706" s="1"/>
      <c r="CC3706" s="1"/>
      <c r="CD3706" s="1"/>
      <c r="CE3706" s="1"/>
      <c r="CF3706" s="1"/>
      <c r="CG3706" s="1"/>
      <c r="CH3706" s="1"/>
      <c r="CI3706" s="1"/>
      <c r="CJ3706" s="1"/>
      <c r="CK3706" s="1"/>
      <c r="CL3706" s="1"/>
      <c r="CM3706" s="1"/>
      <c r="CN3706" s="1"/>
      <c r="CO3706" s="1"/>
      <c r="CP3706" s="1"/>
      <c r="CQ3706" s="1"/>
      <c r="CR3706" s="1"/>
      <c r="CS3706" s="1"/>
      <c r="CT3706" s="1"/>
      <c r="CU3706" s="1"/>
      <c r="CV3706" s="1"/>
      <c r="CW3706" s="1"/>
      <c r="CX3706" s="1"/>
      <c r="CY3706" s="1"/>
      <c r="CZ3706" s="1"/>
      <c r="DA3706" s="1"/>
      <c r="DB3706" s="1"/>
      <c r="DC3706" s="1"/>
      <c r="DD3706" s="1"/>
      <c r="DE3706" s="1"/>
      <c r="DF3706" s="1"/>
      <c r="DG3706" s="1"/>
      <c r="DH3706" s="1"/>
      <c r="DI3706" s="1"/>
      <c r="DJ3706" s="1"/>
      <c r="DK3706" s="1"/>
      <c r="DL3706" s="1"/>
      <c r="DM3706" s="1"/>
      <c r="DN3706" s="1"/>
      <c r="DO3706" s="1"/>
      <c r="DP3706" s="1"/>
      <c r="DQ3706" s="1"/>
      <c r="DR3706" s="1"/>
      <c r="DS3706" s="1"/>
      <c r="DT3706" s="1"/>
      <c r="DU3706" s="1"/>
      <c r="DV3706" s="1"/>
      <c r="DW3706" s="1"/>
      <c r="DX3706" s="1"/>
      <c r="DY3706" s="1"/>
      <c r="DZ3706" s="1"/>
      <c r="EA3706" s="1"/>
      <c r="EB3706" s="1"/>
      <c r="EC3706" s="1"/>
      <c r="ED3706" s="1"/>
      <c r="EE3706" s="1"/>
      <c r="EF3706" s="1"/>
      <c r="EG3706" s="1"/>
      <c r="EH3706" s="1"/>
      <c r="EI3706" s="1"/>
      <c r="EJ3706" s="1"/>
      <c r="EK3706" s="1"/>
      <c r="EL3706" s="1"/>
      <c r="EM3706" s="1"/>
      <c r="EN3706" s="1"/>
      <c r="EO3706" s="1"/>
      <c r="EP3706" s="1"/>
      <c r="EQ3706" s="1"/>
      <c r="ER3706" s="1"/>
      <c r="ES3706" s="1"/>
      <c r="ET3706" s="1"/>
      <c r="EU3706" s="1"/>
      <c r="EV3706" s="1"/>
      <c r="EW3706" s="1"/>
      <c r="EX3706" s="1"/>
      <c r="EY3706" s="1"/>
      <c r="EZ3706" s="1"/>
      <c r="FA3706" s="1"/>
      <c r="FB3706" s="1"/>
      <c r="FC3706" s="1"/>
      <c r="FD3706" s="1"/>
      <c r="FE3706" s="1"/>
      <c r="FF3706" s="1"/>
      <c r="FG3706" s="1"/>
      <c r="FH3706" s="1"/>
      <c r="FI3706" s="1"/>
      <c r="FJ3706" s="1"/>
      <c r="FK3706" s="1"/>
      <c r="FL3706" s="1"/>
      <c r="FM3706" s="1"/>
      <c r="FN3706" s="1"/>
      <c r="FO3706" s="1"/>
      <c r="FP3706" s="1"/>
      <c r="FQ3706" s="1"/>
      <c r="FR3706" s="1"/>
      <c r="FS3706" s="1"/>
      <c r="FT3706" s="1"/>
      <c r="FU3706" s="1"/>
      <c r="FV3706" s="1"/>
      <c r="FW3706" s="1"/>
      <c r="FX3706" s="1"/>
      <c r="FY3706" s="1"/>
      <c r="FZ3706" s="1"/>
      <c r="GA3706" s="1"/>
      <c r="GB3706" s="1"/>
      <c r="GC3706" s="1"/>
      <c r="GD3706" s="1"/>
      <c r="GE3706" s="1"/>
      <c r="GF3706" s="1"/>
      <c r="GG3706" s="1"/>
      <c r="GH3706" s="1"/>
      <c r="GI3706" s="1"/>
      <c r="GJ3706" s="1"/>
      <c r="GK3706"/>
      <c r="GL3706"/>
      <c r="GM3706"/>
      <c r="GN3706"/>
      <c r="GO3706"/>
      <c r="GP3706"/>
      <c r="GQ3706"/>
      <c r="GR3706"/>
      <c r="GS3706"/>
      <c r="GT3706"/>
      <c r="GU3706"/>
      <c r="GV3706"/>
      <c r="GW3706"/>
      <c r="GX3706"/>
      <c r="GY3706"/>
      <c r="GZ3706"/>
      <c r="HA3706"/>
      <c r="HB3706"/>
      <c r="HC3706"/>
      <c r="HD3706"/>
      <c r="HE3706"/>
    </row>
    <row r="3707" spans="4:213" s="25" customFormat="1" x14ac:dyDescent="0.25">
      <c r="D3707" s="19"/>
      <c r="E3707" s="19"/>
      <c r="F3707" s="20"/>
      <c r="G3707" s="20"/>
      <c r="H3707" s="20"/>
      <c r="I3707" s="20"/>
      <c r="J3707" s="21"/>
      <c r="K3707" s="21"/>
      <c r="L3707" s="20"/>
      <c r="M3707" s="20"/>
      <c r="N3707" s="22"/>
      <c r="O3707" s="22"/>
      <c r="P3707" s="22"/>
      <c r="Q3707" s="22"/>
      <c r="R3707" s="19"/>
      <c r="S3707" s="19"/>
      <c r="T3707" s="19"/>
      <c r="U3707" s="20"/>
      <c r="V3707" s="20"/>
      <c r="W3707" s="20"/>
      <c r="X3707" s="27"/>
      <c r="Y3707" s="253"/>
      <c r="Z3707" s="30"/>
      <c r="AA3707" s="30"/>
      <c r="AB3707" s="31"/>
      <c r="AC3707" s="31"/>
      <c r="AD3707" s="31"/>
      <c r="AE3707" s="31"/>
      <c r="AF3707" s="31"/>
      <c r="AG3707" s="241"/>
      <c r="AH3707" s="31"/>
      <c r="AI3707" s="31"/>
      <c r="AJ3707" s="31"/>
      <c r="AK3707" s="31"/>
      <c r="AL3707" s="120"/>
      <c r="AQ3707" s="26"/>
      <c r="AW3707" s="19"/>
      <c r="AX3707" s="19"/>
      <c r="AY3707" s="19"/>
      <c r="AZ3707" s="19"/>
      <c r="BA3707" s="19"/>
      <c r="BB3707" s="19"/>
      <c r="BC3707" s="1"/>
      <c r="BD3707"/>
      <c r="BE3707"/>
      <c r="BF3707" s="1"/>
      <c r="BG3707"/>
      <c r="BH3707"/>
      <c r="BI3707"/>
      <c r="BJ3707" s="1"/>
      <c r="BK3707" s="1"/>
      <c r="BL3707"/>
      <c r="BM3707" s="1"/>
      <c r="BN3707" s="1"/>
      <c r="BO3707" s="1"/>
      <c r="BP3707" s="1"/>
      <c r="BQ3707" s="1"/>
      <c r="BR3707" s="1"/>
      <c r="BS3707" s="1"/>
      <c r="BT3707" s="22"/>
      <c r="BU3707" s="1"/>
      <c r="BV3707" s="1"/>
      <c r="BW3707" s="1"/>
      <c r="BX3707" s="1"/>
      <c r="BY3707" s="1"/>
      <c r="BZ3707" s="1"/>
      <c r="CA3707" s="1"/>
      <c r="CB3707" s="1"/>
      <c r="CC3707" s="1"/>
      <c r="CD3707" s="1"/>
      <c r="CE3707" s="1"/>
      <c r="CF3707" s="1"/>
      <c r="CG3707" s="1"/>
      <c r="CH3707" s="1"/>
      <c r="CI3707" s="1"/>
      <c r="CJ3707" s="1"/>
      <c r="CK3707" s="1"/>
      <c r="CL3707" s="1"/>
      <c r="CM3707" s="1"/>
      <c r="CN3707" s="1"/>
      <c r="CO3707" s="1"/>
      <c r="CP3707" s="1"/>
      <c r="CQ3707" s="1"/>
      <c r="CR3707" s="1"/>
      <c r="CS3707" s="1"/>
      <c r="CT3707" s="1"/>
      <c r="CU3707" s="1"/>
      <c r="CV3707" s="1"/>
      <c r="CW3707" s="1"/>
      <c r="CX3707" s="1"/>
      <c r="CY3707" s="1"/>
      <c r="CZ3707" s="1"/>
      <c r="DA3707" s="1"/>
      <c r="DB3707" s="1"/>
      <c r="DC3707" s="1"/>
      <c r="DD3707" s="1"/>
      <c r="DE3707" s="1"/>
      <c r="DF3707" s="1"/>
      <c r="DG3707" s="1"/>
      <c r="DH3707" s="1"/>
      <c r="DI3707" s="1"/>
      <c r="DJ3707" s="1"/>
      <c r="DK3707" s="1"/>
      <c r="DL3707" s="1"/>
      <c r="DM3707" s="1"/>
      <c r="DN3707" s="1"/>
      <c r="DO3707" s="1"/>
      <c r="DP3707" s="1"/>
      <c r="DQ3707" s="1"/>
      <c r="DR3707" s="1"/>
      <c r="DS3707" s="1"/>
      <c r="DT3707" s="1"/>
      <c r="DU3707" s="1"/>
      <c r="DV3707" s="1"/>
      <c r="DW3707" s="1"/>
      <c r="DX3707" s="1"/>
      <c r="DY3707" s="1"/>
      <c r="DZ3707" s="1"/>
      <c r="EA3707" s="1"/>
      <c r="EB3707" s="1"/>
      <c r="EC3707" s="1"/>
      <c r="ED3707" s="1"/>
      <c r="EE3707" s="1"/>
      <c r="EF3707" s="1"/>
      <c r="EG3707" s="1"/>
      <c r="EH3707" s="1"/>
      <c r="EI3707" s="1"/>
      <c r="EJ3707" s="1"/>
      <c r="EK3707" s="1"/>
      <c r="EL3707" s="1"/>
      <c r="EM3707" s="1"/>
      <c r="EN3707" s="1"/>
      <c r="EO3707" s="1"/>
      <c r="EP3707" s="1"/>
      <c r="EQ3707" s="1"/>
      <c r="ER3707" s="1"/>
      <c r="ES3707" s="1"/>
      <c r="ET3707" s="1"/>
      <c r="EU3707" s="1"/>
      <c r="EV3707" s="1"/>
      <c r="EW3707" s="1"/>
      <c r="EX3707" s="1"/>
      <c r="EY3707" s="1"/>
      <c r="EZ3707" s="1"/>
      <c r="FA3707" s="1"/>
      <c r="FB3707" s="1"/>
      <c r="FC3707" s="1"/>
      <c r="FD3707" s="1"/>
      <c r="FE3707" s="1"/>
      <c r="FF3707" s="1"/>
      <c r="FG3707" s="1"/>
      <c r="FH3707" s="1"/>
      <c r="FI3707" s="1"/>
      <c r="FJ3707" s="1"/>
      <c r="FK3707" s="1"/>
      <c r="FL3707" s="1"/>
      <c r="FM3707" s="1"/>
      <c r="FN3707" s="1"/>
      <c r="FO3707" s="1"/>
      <c r="FP3707" s="1"/>
      <c r="FQ3707" s="1"/>
      <c r="FR3707" s="1"/>
      <c r="FS3707" s="1"/>
      <c r="FT3707" s="1"/>
      <c r="FU3707" s="1"/>
      <c r="FV3707" s="1"/>
      <c r="FW3707" s="1"/>
      <c r="FX3707" s="1"/>
      <c r="FY3707" s="1"/>
      <c r="FZ3707" s="1"/>
      <c r="GA3707" s="1"/>
      <c r="GB3707" s="1"/>
      <c r="GC3707" s="1"/>
      <c r="GD3707" s="1"/>
      <c r="GE3707" s="1"/>
      <c r="GF3707" s="1"/>
      <c r="GG3707" s="1"/>
      <c r="GH3707" s="1"/>
      <c r="GI3707" s="1"/>
      <c r="GJ3707" s="1"/>
      <c r="GK3707"/>
      <c r="GL3707"/>
      <c r="GM3707"/>
      <c r="GN3707"/>
      <c r="GO3707"/>
      <c r="GP3707"/>
      <c r="GQ3707"/>
      <c r="GR3707"/>
      <c r="GS3707"/>
      <c r="GT3707"/>
      <c r="GU3707"/>
      <c r="GV3707"/>
      <c r="GW3707"/>
      <c r="GX3707"/>
      <c r="GY3707"/>
      <c r="GZ3707"/>
      <c r="HA3707"/>
      <c r="HB3707"/>
      <c r="HC3707"/>
      <c r="HD3707"/>
      <c r="HE3707"/>
    </row>
    <row r="3708" spans="4:213" s="25" customFormat="1" x14ac:dyDescent="0.25">
      <c r="D3708" s="19"/>
      <c r="E3708" s="19"/>
      <c r="F3708" s="20"/>
      <c r="G3708" s="20"/>
      <c r="H3708" s="20"/>
      <c r="I3708" s="20"/>
      <c r="J3708" s="21"/>
      <c r="K3708" s="21"/>
      <c r="L3708" s="20"/>
      <c r="M3708" s="20"/>
      <c r="N3708" s="22"/>
      <c r="O3708" s="22"/>
      <c r="P3708" s="22"/>
      <c r="Q3708" s="22"/>
      <c r="R3708" s="19"/>
      <c r="S3708" s="19"/>
      <c r="T3708" s="19"/>
      <c r="U3708" s="20"/>
      <c r="V3708" s="20"/>
      <c r="W3708" s="20"/>
      <c r="X3708" s="27"/>
      <c r="Y3708" s="253"/>
      <c r="Z3708" s="30"/>
      <c r="AA3708" s="30"/>
      <c r="AB3708" s="31"/>
      <c r="AC3708" s="31"/>
      <c r="AD3708" s="31"/>
      <c r="AE3708" s="31"/>
      <c r="AF3708" s="31"/>
      <c r="AG3708" s="241"/>
      <c r="AH3708" s="31"/>
      <c r="AI3708" s="31"/>
      <c r="AJ3708" s="31"/>
      <c r="AK3708" s="31"/>
      <c r="AL3708" s="120"/>
      <c r="AQ3708" s="26"/>
      <c r="AW3708" s="19"/>
      <c r="AX3708" s="19"/>
      <c r="AY3708" s="19"/>
      <c r="AZ3708" s="19"/>
      <c r="BA3708" s="19"/>
      <c r="BB3708" s="19"/>
      <c r="BC3708" s="1"/>
      <c r="BD3708"/>
      <c r="BE3708"/>
      <c r="BF3708" s="1"/>
      <c r="BG3708"/>
      <c r="BH3708"/>
      <c r="BI3708"/>
      <c r="BJ3708" s="1"/>
      <c r="BK3708" s="1"/>
      <c r="BL3708"/>
      <c r="BM3708" s="1"/>
      <c r="BN3708" s="1"/>
      <c r="BO3708" s="1"/>
      <c r="BP3708" s="1"/>
      <c r="BQ3708" s="1"/>
      <c r="BR3708" s="1"/>
      <c r="BS3708" s="1"/>
      <c r="BT3708" s="22"/>
      <c r="BU3708" s="1"/>
      <c r="BV3708" s="1"/>
      <c r="BW3708" s="1"/>
      <c r="BX3708" s="1"/>
      <c r="BY3708" s="1"/>
      <c r="BZ3708" s="1"/>
      <c r="CA3708" s="1"/>
      <c r="CB3708" s="1"/>
      <c r="CC3708" s="1"/>
      <c r="CD3708" s="1"/>
      <c r="CE3708" s="1"/>
      <c r="CF3708" s="1"/>
      <c r="CG3708" s="1"/>
      <c r="CH3708" s="1"/>
      <c r="CI3708" s="1"/>
      <c r="CJ3708" s="1"/>
      <c r="CK3708" s="1"/>
      <c r="CL3708" s="1"/>
      <c r="CM3708" s="1"/>
      <c r="CN3708" s="1"/>
      <c r="CO3708" s="1"/>
      <c r="CP3708" s="1"/>
      <c r="CQ3708" s="1"/>
      <c r="CR3708" s="1"/>
      <c r="CS3708" s="1"/>
      <c r="CT3708" s="1"/>
      <c r="CU3708" s="1"/>
      <c r="CV3708" s="1"/>
      <c r="CW3708" s="1"/>
      <c r="CX3708" s="1"/>
      <c r="CY3708" s="1"/>
      <c r="CZ3708" s="1"/>
      <c r="DA3708" s="1"/>
      <c r="DB3708" s="1"/>
      <c r="DC3708" s="1"/>
      <c r="DD3708" s="1"/>
      <c r="DE3708" s="1"/>
      <c r="DF3708" s="1"/>
      <c r="DG3708" s="1"/>
      <c r="DH3708" s="1"/>
      <c r="DI3708" s="1"/>
      <c r="DJ3708" s="1"/>
      <c r="DK3708" s="1"/>
      <c r="DL3708" s="1"/>
      <c r="DM3708" s="1"/>
      <c r="DN3708" s="1"/>
      <c r="DO3708" s="1"/>
      <c r="DP3708" s="1"/>
      <c r="DQ3708" s="1"/>
      <c r="DR3708" s="1"/>
      <c r="DS3708" s="1"/>
      <c r="DT3708" s="1"/>
      <c r="DU3708" s="1"/>
      <c r="DV3708" s="1"/>
      <c r="DW3708" s="1"/>
      <c r="DX3708" s="1"/>
      <c r="DY3708" s="1"/>
      <c r="DZ3708" s="1"/>
      <c r="EA3708" s="1"/>
      <c r="EB3708" s="1"/>
      <c r="EC3708" s="1"/>
      <c r="ED3708" s="1"/>
      <c r="EE3708" s="1"/>
      <c r="EF3708" s="1"/>
      <c r="EG3708" s="1"/>
      <c r="EH3708" s="1"/>
      <c r="EI3708" s="1"/>
      <c r="EJ3708" s="1"/>
      <c r="EK3708" s="1"/>
      <c r="EL3708" s="1"/>
      <c r="EM3708" s="1"/>
      <c r="EN3708" s="1"/>
      <c r="EO3708" s="1"/>
      <c r="EP3708" s="1"/>
      <c r="EQ3708" s="1"/>
      <c r="ER3708" s="1"/>
      <c r="ES3708" s="1"/>
      <c r="ET3708" s="1"/>
      <c r="EU3708" s="1"/>
      <c r="EV3708" s="1"/>
      <c r="EW3708" s="1"/>
      <c r="EX3708" s="1"/>
      <c r="EY3708" s="1"/>
      <c r="EZ3708" s="1"/>
      <c r="FA3708" s="1"/>
      <c r="FB3708" s="1"/>
      <c r="FC3708" s="1"/>
      <c r="FD3708" s="1"/>
      <c r="FE3708" s="1"/>
      <c r="FF3708" s="1"/>
      <c r="FG3708" s="1"/>
      <c r="FH3708" s="1"/>
      <c r="FI3708" s="1"/>
      <c r="FJ3708" s="1"/>
      <c r="FK3708" s="1"/>
      <c r="FL3708" s="1"/>
      <c r="FM3708" s="1"/>
      <c r="FN3708" s="1"/>
      <c r="FO3708" s="1"/>
      <c r="FP3708" s="1"/>
      <c r="FQ3708" s="1"/>
      <c r="FR3708" s="1"/>
      <c r="FS3708" s="1"/>
      <c r="FT3708" s="1"/>
      <c r="FU3708" s="1"/>
      <c r="FV3708" s="1"/>
      <c r="FW3708" s="1"/>
      <c r="FX3708" s="1"/>
      <c r="FY3708" s="1"/>
      <c r="FZ3708" s="1"/>
      <c r="GA3708" s="1"/>
      <c r="GB3708" s="1"/>
      <c r="GC3708" s="1"/>
      <c r="GD3708" s="1"/>
      <c r="GE3708" s="1"/>
      <c r="GF3708" s="1"/>
      <c r="GG3708" s="1"/>
      <c r="GH3708" s="1"/>
      <c r="GI3708" s="1"/>
      <c r="GJ3708" s="1"/>
      <c r="GK3708"/>
      <c r="GL3708"/>
      <c r="GM3708"/>
      <c r="GN3708"/>
      <c r="GO3708"/>
      <c r="GP3708"/>
      <c r="GQ3708"/>
      <c r="GR3708"/>
      <c r="GS3708"/>
      <c r="GT3708"/>
      <c r="GU3708"/>
      <c r="GV3708"/>
      <c r="GW3708"/>
      <c r="GX3708"/>
      <c r="GY3708"/>
      <c r="GZ3708"/>
      <c r="HA3708"/>
      <c r="HB3708"/>
      <c r="HC3708"/>
      <c r="HD3708"/>
      <c r="HE3708"/>
    </row>
    <row r="3709" spans="4:213" s="25" customFormat="1" x14ac:dyDescent="0.25">
      <c r="D3709" s="19"/>
      <c r="E3709" s="19"/>
      <c r="F3709" s="20"/>
      <c r="G3709" s="20"/>
      <c r="H3709" s="20"/>
      <c r="I3709" s="20"/>
      <c r="J3709" s="21"/>
      <c r="K3709" s="21"/>
      <c r="L3709" s="20"/>
      <c r="M3709" s="20"/>
      <c r="N3709" s="22"/>
      <c r="O3709" s="22"/>
      <c r="P3709" s="22"/>
      <c r="Q3709" s="22"/>
      <c r="R3709" s="19"/>
      <c r="S3709" s="19"/>
      <c r="T3709" s="19"/>
      <c r="U3709" s="20"/>
      <c r="V3709" s="20"/>
      <c r="W3709" s="20"/>
      <c r="X3709" s="27"/>
      <c r="Y3709" s="253"/>
      <c r="Z3709" s="30"/>
      <c r="AA3709" s="30"/>
      <c r="AB3709" s="31"/>
      <c r="AC3709" s="31"/>
      <c r="AD3709" s="31"/>
      <c r="AE3709" s="31"/>
      <c r="AF3709" s="31"/>
      <c r="AG3709" s="241"/>
      <c r="AH3709" s="31"/>
      <c r="AI3709" s="31"/>
      <c r="AJ3709" s="31"/>
      <c r="AK3709" s="31"/>
      <c r="AL3709" s="120"/>
      <c r="AQ3709" s="26"/>
      <c r="AW3709" s="19"/>
      <c r="AX3709" s="19"/>
      <c r="AY3709" s="19"/>
      <c r="AZ3709" s="19"/>
      <c r="BA3709" s="19"/>
      <c r="BB3709" s="19"/>
      <c r="BC3709" s="1"/>
      <c r="BD3709"/>
      <c r="BE3709"/>
      <c r="BF3709" s="1"/>
      <c r="BG3709"/>
      <c r="BH3709"/>
      <c r="BI3709"/>
      <c r="BJ3709" s="1"/>
      <c r="BK3709" s="1"/>
      <c r="BL3709"/>
      <c r="BM3709" s="1"/>
      <c r="BN3709" s="1"/>
      <c r="BO3709" s="1"/>
      <c r="BP3709" s="1"/>
      <c r="BQ3709" s="1"/>
      <c r="BR3709" s="1"/>
      <c r="BS3709" s="1"/>
      <c r="BT3709" s="22"/>
      <c r="BU3709" s="1"/>
      <c r="BV3709" s="1"/>
      <c r="BW3709" s="1"/>
      <c r="BX3709" s="1"/>
      <c r="BY3709" s="1"/>
      <c r="BZ3709" s="1"/>
      <c r="CA3709" s="1"/>
      <c r="CB3709" s="1"/>
      <c r="CC3709" s="1"/>
      <c r="CD3709" s="1"/>
      <c r="CE3709" s="1"/>
      <c r="CF3709" s="1"/>
      <c r="CG3709" s="1"/>
      <c r="CH3709" s="1"/>
      <c r="CI3709" s="1"/>
      <c r="CJ3709" s="1"/>
      <c r="CK3709" s="1"/>
      <c r="CL3709" s="1"/>
      <c r="CM3709" s="1"/>
      <c r="CN3709" s="1"/>
      <c r="CO3709" s="1"/>
      <c r="CP3709" s="1"/>
      <c r="CQ3709" s="1"/>
      <c r="CR3709" s="1"/>
      <c r="CS3709" s="1"/>
      <c r="CT3709" s="1"/>
      <c r="CU3709" s="1"/>
      <c r="CV3709" s="1"/>
      <c r="CW3709" s="1"/>
      <c r="CX3709" s="1"/>
      <c r="CY3709" s="1"/>
      <c r="CZ3709" s="1"/>
      <c r="DA3709" s="1"/>
      <c r="DB3709" s="1"/>
      <c r="DC3709" s="1"/>
      <c r="DD3709" s="1"/>
      <c r="DE3709" s="1"/>
      <c r="DF3709" s="1"/>
      <c r="DG3709" s="1"/>
      <c r="DH3709" s="1"/>
      <c r="DI3709" s="1"/>
      <c r="DJ3709" s="1"/>
      <c r="DK3709" s="1"/>
      <c r="DL3709" s="1"/>
      <c r="DM3709" s="1"/>
      <c r="DN3709" s="1"/>
      <c r="DO3709" s="1"/>
      <c r="DP3709" s="1"/>
      <c r="DQ3709" s="1"/>
      <c r="DR3709" s="1"/>
      <c r="DS3709" s="1"/>
      <c r="DT3709" s="1"/>
      <c r="DU3709" s="1"/>
      <c r="DV3709" s="1"/>
      <c r="DW3709" s="1"/>
      <c r="DX3709" s="1"/>
      <c r="DY3709" s="1"/>
      <c r="DZ3709" s="1"/>
      <c r="EA3709" s="1"/>
      <c r="EB3709" s="1"/>
      <c r="EC3709" s="1"/>
      <c r="ED3709" s="1"/>
      <c r="EE3709" s="1"/>
      <c r="EF3709" s="1"/>
      <c r="EG3709" s="1"/>
      <c r="EH3709" s="1"/>
      <c r="EI3709" s="1"/>
      <c r="EJ3709" s="1"/>
      <c r="EK3709" s="1"/>
      <c r="EL3709" s="1"/>
      <c r="EM3709" s="1"/>
      <c r="EN3709" s="1"/>
      <c r="EO3709" s="1"/>
      <c r="EP3709" s="1"/>
      <c r="EQ3709" s="1"/>
      <c r="ER3709" s="1"/>
      <c r="ES3709" s="1"/>
      <c r="ET3709" s="1"/>
      <c r="EU3709" s="1"/>
      <c r="EV3709" s="1"/>
      <c r="EW3709" s="1"/>
      <c r="EX3709" s="1"/>
      <c r="EY3709" s="1"/>
      <c r="EZ3709" s="1"/>
      <c r="FA3709" s="1"/>
      <c r="FB3709" s="1"/>
      <c r="FC3709" s="1"/>
      <c r="FD3709" s="1"/>
      <c r="FE3709" s="1"/>
      <c r="FF3709" s="1"/>
      <c r="FG3709" s="1"/>
      <c r="FH3709" s="1"/>
      <c r="FI3709" s="1"/>
      <c r="FJ3709" s="1"/>
      <c r="FK3709" s="1"/>
      <c r="FL3709" s="1"/>
      <c r="FM3709" s="1"/>
      <c r="FN3709" s="1"/>
      <c r="FO3709" s="1"/>
      <c r="FP3709" s="1"/>
      <c r="FQ3709" s="1"/>
      <c r="FR3709" s="1"/>
      <c r="FS3709" s="1"/>
      <c r="FT3709" s="1"/>
      <c r="FU3709" s="1"/>
      <c r="FV3709" s="1"/>
      <c r="FW3709" s="1"/>
      <c r="FX3709" s="1"/>
      <c r="FY3709" s="1"/>
      <c r="FZ3709" s="1"/>
      <c r="GA3709" s="1"/>
      <c r="GB3709" s="1"/>
      <c r="GC3709" s="1"/>
      <c r="GD3709" s="1"/>
      <c r="GE3709" s="1"/>
      <c r="GF3709" s="1"/>
      <c r="GG3709" s="1"/>
      <c r="GH3709" s="1"/>
      <c r="GI3709" s="1"/>
      <c r="GJ3709" s="1"/>
      <c r="GK3709"/>
      <c r="GL3709"/>
      <c r="GM3709"/>
      <c r="GN3709"/>
      <c r="GO3709"/>
      <c r="GP3709"/>
      <c r="GQ3709"/>
      <c r="GR3709"/>
      <c r="GS3709"/>
      <c r="GT3709"/>
      <c r="GU3709"/>
      <c r="GV3709"/>
      <c r="GW3709"/>
      <c r="GX3709"/>
      <c r="GY3709"/>
      <c r="GZ3709"/>
      <c r="HA3709"/>
      <c r="HB3709"/>
      <c r="HC3709"/>
      <c r="HD3709"/>
      <c r="HE3709"/>
    </row>
    <row r="3710" spans="4:213" s="25" customFormat="1" x14ac:dyDescent="0.25">
      <c r="D3710" s="19"/>
      <c r="E3710" s="19"/>
      <c r="F3710" s="20"/>
      <c r="G3710" s="20"/>
      <c r="H3710" s="20"/>
      <c r="I3710" s="20"/>
      <c r="J3710" s="21"/>
      <c r="K3710" s="21"/>
      <c r="L3710" s="20"/>
      <c r="M3710" s="20"/>
      <c r="N3710" s="22"/>
      <c r="O3710" s="22"/>
      <c r="P3710" s="22"/>
      <c r="Q3710" s="22"/>
      <c r="R3710" s="19"/>
      <c r="S3710" s="19"/>
      <c r="T3710" s="19"/>
      <c r="U3710" s="20"/>
      <c r="V3710" s="20"/>
      <c r="W3710" s="20"/>
      <c r="X3710" s="27"/>
      <c r="Y3710" s="253"/>
      <c r="Z3710" s="30"/>
      <c r="AA3710" s="30"/>
      <c r="AB3710" s="31"/>
      <c r="AC3710" s="31"/>
      <c r="AD3710" s="31"/>
      <c r="AE3710" s="31"/>
      <c r="AF3710" s="31"/>
      <c r="AG3710" s="241"/>
      <c r="AH3710" s="31"/>
      <c r="AI3710" s="31"/>
      <c r="AJ3710" s="31"/>
      <c r="AK3710" s="31"/>
      <c r="AL3710" s="120"/>
      <c r="AQ3710" s="26"/>
      <c r="AW3710" s="19"/>
      <c r="AX3710" s="19"/>
      <c r="AY3710" s="19"/>
      <c r="AZ3710" s="19"/>
      <c r="BA3710" s="19"/>
      <c r="BB3710" s="19"/>
      <c r="BC3710" s="1"/>
      <c r="BD3710"/>
      <c r="BE3710"/>
      <c r="BF3710" s="1"/>
      <c r="BG3710"/>
      <c r="BH3710"/>
      <c r="BI3710"/>
      <c r="BJ3710" s="1"/>
      <c r="BK3710" s="1"/>
      <c r="BL3710"/>
      <c r="BM3710" s="1"/>
      <c r="BN3710" s="1"/>
      <c r="BO3710" s="1"/>
      <c r="BP3710" s="1"/>
      <c r="BQ3710" s="1"/>
      <c r="BR3710" s="1"/>
      <c r="BS3710" s="1"/>
      <c r="BT3710" s="22"/>
      <c r="BU3710" s="1"/>
      <c r="BV3710" s="1"/>
      <c r="BW3710" s="1"/>
      <c r="BX3710" s="1"/>
      <c r="BY3710" s="1"/>
      <c r="BZ3710" s="1"/>
      <c r="CA3710" s="1"/>
      <c r="CB3710" s="1"/>
      <c r="CC3710" s="1"/>
      <c r="CD3710" s="1"/>
      <c r="CE3710" s="1"/>
      <c r="CF3710" s="1"/>
      <c r="CG3710" s="1"/>
      <c r="CH3710" s="1"/>
      <c r="CI3710" s="1"/>
      <c r="CJ3710" s="1"/>
      <c r="CK3710" s="1"/>
      <c r="CL3710" s="1"/>
      <c r="CM3710" s="1"/>
      <c r="CN3710" s="1"/>
      <c r="CO3710" s="1"/>
      <c r="CP3710" s="1"/>
      <c r="CQ3710" s="1"/>
      <c r="CR3710" s="1"/>
      <c r="CS3710" s="1"/>
      <c r="CT3710" s="1"/>
      <c r="CU3710" s="1"/>
      <c r="CV3710" s="1"/>
      <c r="CW3710" s="1"/>
      <c r="CX3710" s="1"/>
      <c r="CY3710" s="1"/>
      <c r="CZ3710" s="1"/>
      <c r="DA3710" s="1"/>
      <c r="DB3710" s="1"/>
      <c r="DC3710" s="1"/>
      <c r="DD3710" s="1"/>
      <c r="DE3710" s="1"/>
      <c r="DF3710" s="1"/>
      <c r="DG3710" s="1"/>
      <c r="DH3710" s="1"/>
      <c r="DI3710" s="1"/>
      <c r="DJ3710" s="1"/>
      <c r="DK3710" s="1"/>
      <c r="DL3710" s="1"/>
      <c r="DM3710" s="1"/>
      <c r="DN3710" s="1"/>
      <c r="DO3710" s="1"/>
      <c r="DP3710" s="1"/>
      <c r="DQ3710" s="1"/>
      <c r="DR3710" s="1"/>
      <c r="DS3710" s="1"/>
      <c r="DT3710" s="1"/>
      <c r="DU3710" s="1"/>
      <c r="DV3710" s="1"/>
      <c r="DW3710" s="1"/>
      <c r="DX3710" s="1"/>
      <c r="DY3710" s="1"/>
      <c r="DZ3710" s="1"/>
      <c r="EA3710" s="1"/>
      <c r="EB3710" s="1"/>
      <c r="EC3710" s="1"/>
      <c r="ED3710" s="1"/>
      <c r="EE3710" s="1"/>
      <c r="EF3710" s="1"/>
      <c r="EG3710" s="1"/>
      <c r="EH3710" s="1"/>
      <c r="EI3710" s="1"/>
      <c r="EJ3710" s="1"/>
      <c r="EK3710" s="1"/>
      <c r="EL3710" s="1"/>
      <c r="EM3710" s="1"/>
      <c r="EN3710" s="1"/>
      <c r="EO3710" s="1"/>
      <c r="EP3710" s="1"/>
      <c r="EQ3710" s="1"/>
      <c r="ER3710" s="1"/>
      <c r="ES3710" s="1"/>
      <c r="ET3710" s="1"/>
      <c r="EU3710" s="1"/>
      <c r="EV3710" s="1"/>
      <c r="EW3710" s="1"/>
      <c r="EX3710" s="1"/>
      <c r="EY3710" s="1"/>
      <c r="EZ3710" s="1"/>
      <c r="FA3710" s="1"/>
      <c r="FB3710" s="1"/>
      <c r="FC3710" s="1"/>
      <c r="FD3710" s="1"/>
      <c r="FE3710" s="1"/>
      <c r="FF3710" s="1"/>
      <c r="FG3710" s="1"/>
      <c r="FH3710" s="1"/>
      <c r="FI3710" s="1"/>
      <c r="FJ3710" s="1"/>
      <c r="FK3710" s="1"/>
      <c r="FL3710" s="1"/>
      <c r="FM3710" s="1"/>
      <c r="FN3710" s="1"/>
      <c r="FO3710" s="1"/>
      <c r="FP3710" s="1"/>
      <c r="FQ3710" s="1"/>
      <c r="FR3710" s="1"/>
      <c r="FS3710" s="1"/>
      <c r="FT3710" s="1"/>
      <c r="FU3710" s="1"/>
      <c r="FV3710" s="1"/>
      <c r="FW3710" s="1"/>
      <c r="FX3710" s="1"/>
      <c r="FY3710" s="1"/>
      <c r="FZ3710" s="1"/>
      <c r="GA3710" s="1"/>
      <c r="GB3710" s="1"/>
      <c r="GC3710" s="1"/>
      <c r="GD3710" s="1"/>
      <c r="GE3710" s="1"/>
      <c r="GF3710" s="1"/>
      <c r="GG3710" s="1"/>
      <c r="GH3710" s="1"/>
      <c r="GI3710" s="1"/>
      <c r="GJ3710" s="1"/>
      <c r="GK3710"/>
      <c r="GL3710"/>
      <c r="GM3710"/>
      <c r="GN3710"/>
      <c r="GO3710"/>
      <c r="GP3710"/>
      <c r="GQ3710"/>
      <c r="GR3710"/>
      <c r="GS3710"/>
      <c r="GT3710"/>
      <c r="GU3710"/>
      <c r="GV3710"/>
      <c r="GW3710"/>
      <c r="GX3710"/>
      <c r="GY3710"/>
      <c r="GZ3710"/>
      <c r="HA3710"/>
      <c r="HB3710"/>
      <c r="HC3710"/>
      <c r="HD3710"/>
      <c r="HE3710"/>
    </row>
    <row r="3711" spans="4:213" s="25" customFormat="1" x14ac:dyDescent="0.25">
      <c r="D3711" s="19"/>
      <c r="E3711" s="19"/>
      <c r="F3711" s="20"/>
      <c r="G3711" s="20"/>
      <c r="H3711" s="20"/>
      <c r="I3711" s="20"/>
      <c r="J3711" s="21"/>
      <c r="K3711" s="21"/>
      <c r="L3711" s="20"/>
      <c r="M3711" s="20"/>
      <c r="N3711" s="22"/>
      <c r="O3711" s="22"/>
      <c r="P3711" s="22"/>
      <c r="Q3711" s="22"/>
      <c r="R3711" s="19"/>
      <c r="S3711" s="19"/>
      <c r="T3711" s="19"/>
      <c r="U3711" s="20"/>
      <c r="V3711" s="20"/>
      <c r="W3711" s="20"/>
      <c r="X3711" s="27"/>
      <c r="Y3711" s="253"/>
      <c r="Z3711" s="30"/>
      <c r="AA3711" s="30"/>
      <c r="AB3711" s="31"/>
      <c r="AC3711" s="31"/>
      <c r="AD3711" s="31"/>
      <c r="AE3711" s="31"/>
      <c r="AF3711" s="31"/>
      <c r="AG3711" s="241"/>
      <c r="AH3711" s="31"/>
      <c r="AI3711" s="31"/>
      <c r="AJ3711" s="31"/>
      <c r="AK3711" s="31"/>
      <c r="AL3711" s="120"/>
      <c r="AQ3711" s="26"/>
      <c r="AW3711" s="19"/>
      <c r="AX3711" s="19"/>
      <c r="AY3711" s="19"/>
      <c r="AZ3711" s="19"/>
      <c r="BA3711" s="19"/>
      <c r="BB3711" s="19"/>
      <c r="BC3711" s="1"/>
      <c r="BD3711"/>
      <c r="BE3711"/>
      <c r="BF3711" s="1"/>
      <c r="BG3711"/>
      <c r="BH3711"/>
      <c r="BI3711"/>
      <c r="BJ3711" s="1"/>
      <c r="BK3711" s="1"/>
      <c r="BL3711"/>
      <c r="BM3711" s="1"/>
      <c r="BN3711" s="1"/>
      <c r="BO3711" s="1"/>
      <c r="BP3711" s="1"/>
      <c r="BQ3711" s="1"/>
      <c r="BR3711" s="1"/>
      <c r="BS3711" s="1"/>
      <c r="BT3711" s="22"/>
      <c r="BU3711" s="1"/>
      <c r="BV3711" s="1"/>
      <c r="BW3711" s="1"/>
      <c r="BX3711" s="1"/>
      <c r="BY3711" s="1"/>
      <c r="BZ3711" s="1"/>
      <c r="CA3711" s="1"/>
      <c r="CB3711" s="1"/>
      <c r="CC3711" s="1"/>
      <c r="CD3711" s="1"/>
      <c r="CE3711" s="1"/>
      <c r="CF3711" s="1"/>
      <c r="CG3711" s="1"/>
      <c r="CH3711" s="1"/>
      <c r="CI3711" s="1"/>
      <c r="CJ3711" s="1"/>
      <c r="CK3711" s="1"/>
      <c r="CL3711" s="1"/>
      <c r="CM3711" s="1"/>
      <c r="CN3711" s="1"/>
      <c r="CO3711" s="1"/>
      <c r="CP3711" s="1"/>
      <c r="CQ3711" s="1"/>
      <c r="CR3711" s="1"/>
      <c r="CS3711" s="1"/>
      <c r="CT3711" s="1"/>
      <c r="CU3711" s="1"/>
      <c r="CV3711" s="1"/>
      <c r="CW3711" s="1"/>
      <c r="CX3711" s="1"/>
      <c r="CY3711" s="1"/>
      <c r="CZ3711" s="1"/>
      <c r="DA3711" s="1"/>
      <c r="DB3711" s="1"/>
      <c r="DC3711" s="1"/>
      <c r="DD3711" s="1"/>
      <c r="DE3711" s="1"/>
      <c r="DF3711" s="1"/>
      <c r="DG3711" s="1"/>
      <c r="DH3711" s="1"/>
      <c r="DI3711" s="1"/>
      <c r="DJ3711" s="1"/>
      <c r="DK3711" s="1"/>
      <c r="DL3711" s="1"/>
      <c r="DM3711" s="1"/>
      <c r="DN3711" s="1"/>
      <c r="DO3711" s="1"/>
      <c r="DP3711" s="1"/>
      <c r="DQ3711" s="1"/>
      <c r="DR3711" s="1"/>
      <c r="DS3711" s="1"/>
      <c r="DT3711" s="1"/>
      <c r="DU3711" s="1"/>
      <c r="DV3711" s="1"/>
      <c r="DW3711" s="1"/>
      <c r="DX3711" s="1"/>
      <c r="DY3711" s="1"/>
      <c r="DZ3711" s="1"/>
      <c r="EA3711" s="1"/>
      <c r="EB3711" s="1"/>
      <c r="EC3711" s="1"/>
      <c r="ED3711" s="1"/>
      <c r="EE3711" s="1"/>
      <c r="EF3711" s="1"/>
      <c r="EG3711" s="1"/>
      <c r="EH3711" s="1"/>
      <c r="EI3711" s="1"/>
      <c r="EJ3711" s="1"/>
      <c r="EK3711" s="1"/>
      <c r="EL3711" s="1"/>
      <c r="EM3711" s="1"/>
      <c r="EN3711" s="1"/>
      <c r="EO3711" s="1"/>
      <c r="EP3711" s="1"/>
      <c r="EQ3711" s="1"/>
      <c r="ER3711" s="1"/>
      <c r="ES3711" s="1"/>
      <c r="ET3711" s="1"/>
      <c r="EU3711" s="1"/>
      <c r="EV3711" s="1"/>
      <c r="EW3711" s="1"/>
      <c r="EX3711" s="1"/>
      <c r="EY3711" s="1"/>
      <c r="EZ3711" s="1"/>
      <c r="FA3711" s="1"/>
      <c r="FB3711" s="1"/>
      <c r="FC3711" s="1"/>
      <c r="FD3711" s="1"/>
      <c r="FE3711" s="1"/>
      <c r="FF3711" s="1"/>
      <c r="FG3711" s="1"/>
      <c r="FH3711" s="1"/>
      <c r="FI3711" s="1"/>
      <c r="FJ3711" s="1"/>
      <c r="FK3711" s="1"/>
      <c r="FL3711" s="1"/>
      <c r="FM3711" s="1"/>
      <c r="FN3711" s="1"/>
      <c r="FO3711" s="1"/>
      <c r="FP3711" s="1"/>
      <c r="FQ3711" s="1"/>
      <c r="FR3711" s="1"/>
      <c r="FS3711" s="1"/>
      <c r="FT3711" s="1"/>
      <c r="FU3711" s="1"/>
      <c r="FV3711" s="1"/>
      <c r="FW3711" s="1"/>
      <c r="FX3711" s="1"/>
      <c r="FY3711" s="1"/>
      <c r="FZ3711" s="1"/>
      <c r="GA3711" s="1"/>
      <c r="GB3711" s="1"/>
      <c r="GC3711" s="1"/>
      <c r="GD3711" s="1"/>
      <c r="GE3711" s="1"/>
      <c r="GF3711" s="1"/>
      <c r="GG3711" s="1"/>
      <c r="GH3711" s="1"/>
      <c r="GI3711" s="1"/>
      <c r="GJ3711" s="1"/>
      <c r="GK3711"/>
      <c r="GL3711"/>
      <c r="GM3711"/>
      <c r="GN3711"/>
      <c r="GO3711"/>
      <c r="GP3711"/>
      <c r="GQ3711"/>
      <c r="GR3711"/>
      <c r="GS3711"/>
      <c r="GT3711"/>
      <c r="GU3711"/>
      <c r="GV3711"/>
      <c r="GW3711"/>
      <c r="GX3711"/>
      <c r="GY3711"/>
      <c r="GZ3711"/>
      <c r="HA3711"/>
      <c r="HB3711"/>
      <c r="HC3711"/>
      <c r="HD3711"/>
      <c r="HE3711"/>
    </row>
    <row r="3712" spans="4:213" s="25" customFormat="1" x14ac:dyDescent="0.25">
      <c r="D3712" s="19"/>
      <c r="E3712" s="19"/>
      <c r="F3712" s="20"/>
      <c r="G3712" s="20"/>
      <c r="H3712" s="20"/>
      <c r="I3712" s="20"/>
      <c r="J3712" s="21"/>
      <c r="K3712" s="21"/>
      <c r="L3712" s="20"/>
      <c r="M3712" s="20"/>
      <c r="N3712" s="22"/>
      <c r="O3712" s="22"/>
      <c r="P3712" s="22"/>
      <c r="Q3712" s="22"/>
      <c r="R3712" s="19"/>
      <c r="S3712" s="19"/>
      <c r="T3712" s="19"/>
      <c r="U3712" s="20"/>
      <c r="V3712" s="20"/>
      <c r="W3712" s="20"/>
      <c r="X3712" s="27"/>
      <c r="Y3712" s="253"/>
      <c r="Z3712" s="30"/>
      <c r="AA3712" s="30"/>
      <c r="AB3712" s="31"/>
      <c r="AC3712" s="31"/>
      <c r="AD3712" s="31"/>
      <c r="AE3712" s="31"/>
      <c r="AF3712" s="31"/>
      <c r="AG3712" s="241"/>
      <c r="AH3712" s="31"/>
      <c r="AI3712" s="31"/>
      <c r="AJ3712" s="31"/>
      <c r="AK3712" s="31"/>
      <c r="AL3712" s="120"/>
      <c r="AQ3712" s="26"/>
      <c r="AW3712" s="19"/>
      <c r="AX3712" s="19"/>
      <c r="AY3712" s="19"/>
      <c r="AZ3712" s="19"/>
      <c r="BA3712" s="19"/>
      <c r="BB3712" s="19"/>
      <c r="BC3712" s="1"/>
      <c r="BD3712"/>
      <c r="BE3712"/>
      <c r="BF3712" s="1"/>
      <c r="BG3712"/>
      <c r="BH3712"/>
      <c r="BI3712"/>
      <c r="BJ3712" s="1"/>
      <c r="BK3712" s="1"/>
      <c r="BL3712"/>
      <c r="BM3712" s="1"/>
      <c r="BN3712" s="1"/>
      <c r="BO3712" s="1"/>
      <c r="BP3712" s="1"/>
      <c r="BQ3712" s="1"/>
      <c r="BR3712" s="1"/>
      <c r="BS3712" s="1"/>
      <c r="BT3712" s="22"/>
      <c r="BU3712" s="1"/>
      <c r="BV3712" s="1"/>
      <c r="BW3712" s="1"/>
      <c r="BX3712" s="1"/>
      <c r="BY3712" s="1"/>
      <c r="BZ3712" s="1"/>
      <c r="CA3712" s="1"/>
      <c r="CB3712" s="1"/>
      <c r="CC3712" s="1"/>
      <c r="CD3712" s="1"/>
      <c r="CE3712" s="1"/>
      <c r="CF3712" s="1"/>
      <c r="CG3712" s="1"/>
      <c r="CH3712" s="1"/>
      <c r="CI3712" s="1"/>
      <c r="CJ3712" s="1"/>
      <c r="CK3712" s="1"/>
      <c r="CL3712" s="1"/>
      <c r="CM3712" s="1"/>
      <c r="CN3712" s="1"/>
      <c r="CO3712" s="1"/>
      <c r="CP3712" s="1"/>
      <c r="CQ3712" s="1"/>
      <c r="CR3712" s="1"/>
      <c r="CS3712" s="1"/>
      <c r="CT3712" s="1"/>
      <c r="CU3712" s="1"/>
      <c r="CV3712" s="1"/>
      <c r="CW3712" s="1"/>
      <c r="CX3712" s="1"/>
      <c r="CY3712" s="1"/>
      <c r="CZ3712" s="1"/>
      <c r="DA3712" s="1"/>
      <c r="DB3712" s="1"/>
      <c r="DC3712" s="1"/>
      <c r="DD3712" s="1"/>
      <c r="DE3712" s="1"/>
      <c r="DF3712" s="1"/>
      <c r="DG3712" s="1"/>
      <c r="DH3712" s="1"/>
      <c r="DI3712" s="1"/>
      <c r="DJ3712" s="1"/>
      <c r="DK3712" s="1"/>
      <c r="DL3712" s="1"/>
      <c r="DM3712" s="1"/>
      <c r="DN3712" s="1"/>
      <c r="DO3712" s="1"/>
      <c r="DP3712" s="1"/>
      <c r="DQ3712" s="1"/>
      <c r="DR3712" s="1"/>
      <c r="DS3712" s="1"/>
      <c r="DT3712" s="1"/>
      <c r="DU3712" s="1"/>
      <c r="DV3712" s="1"/>
      <c r="DW3712" s="1"/>
      <c r="DX3712" s="1"/>
      <c r="DY3712" s="1"/>
      <c r="DZ3712" s="1"/>
      <c r="EA3712" s="1"/>
      <c r="EB3712" s="1"/>
      <c r="EC3712" s="1"/>
      <c r="ED3712" s="1"/>
      <c r="EE3712" s="1"/>
      <c r="EF3712" s="1"/>
      <c r="EG3712" s="1"/>
      <c r="EH3712" s="1"/>
      <c r="EI3712" s="1"/>
      <c r="EJ3712" s="1"/>
      <c r="EK3712" s="1"/>
      <c r="EL3712" s="1"/>
      <c r="EM3712" s="1"/>
      <c r="EN3712" s="1"/>
      <c r="EO3712" s="1"/>
      <c r="EP3712" s="1"/>
      <c r="EQ3712" s="1"/>
      <c r="ER3712" s="1"/>
      <c r="ES3712" s="1"/>
      <c r="ET3712" s="1"/>
      <c r="EU3712" s="1"/>
      <c r="EV3712" s="1"/>
      <c r="EW3712" s="1"/>
      <c r="EX3712" s="1"/>
      <c r="EY3712" s="1"/>
      <c r="EZ3712" s="1"/>
      <c r="FA3712" s="1"/>
      <c r="FB3712" s="1"/>
      <c r="FC3712" s="1"/>
      <c r="FD3712" s="1"/>
      <c r="FE3712" s="1"/>
      <c r="FF3712" s="1"/>
      <c r="FG3712" s="1"/>
      <c r="FH3712" s="1"/>
      <c r="FI3712" s="1"/>
      <c r="FJ3712" s="1"/>
      <c r="FK3712" s="1"/>
      <c r="FL3712" s="1"/>
      <c r="FM3712" s="1"/>
      <c r="FN3712" s="1"/>
      <c r="FO3712" s="1"/>
      <c r="FP3712" s="1"/>
      <c r="FQ3712" s="1"/>
      <c r="FR3712" s="1"/>
      <c r="FS3712" s="1"/>
      <c r="FT3712" s="1"/>
      <c r="FU3712" s="1"/>
      <c r="FV3712" s="1"/>
      <c r="FW3712" s="1"/>
      <c r="FX3712" s="1"/>
      <c r="FY3712" s="1"/>
      <c r="FZ3712" s="1"/>
      <c r="GA3712" s="1"/>
      <c r="GB3712" s="1"/>
      <c r="GC3712" s="1"/>
      <c r="GD3712" s="1"/>
      <c r="GE3712" s="1"/>
      <c r="GF3712" s="1"/>
      <c r="GG3712" s="1"/>
      <c r="GH3712" s="1"/>
      <c r="GI3712" s="1"/>
      <c r="GJ3712" s="1"/>
      <c r="GK3712"/>
      <c r="GL3712"/>
      <c r="GM3712"/>
      <c r="GN3712"/>
      <c r="GO3712"/>
      <c r="GP3712"/>
      <c r="GQ3712"/>
      <c r="GR3712"/>
      <c r="GS3712"/>
      <c r="GT3712"/>
      <c r="GU3712"/>
      <c r="GV3712"/>
      <c r="GW3712"/>
      <c r="GX3712"/>
      <c r="GY3712"/>
      <c r="GZ3712"/>
      <c r="HA3712"/>
      <c r="HB3712"/>
      <c r="HC3712"/>
      <c r="HD3712"/>
      <c r="HE3712"/>
    </row>
    <row r="3713" spans="4:213" s="25" customFormat="1" x14ac:dyDescent="0.25">
      <c r="D3713" s="19"/>
      <c r="E3713" s="19"/>
      <c r="F3713" s="20"/>
      <c r="G3713" s="20"/>
      <c r="H3713" s="20"/>
      <c r="I3713" s="20"/>
      <c r="J3713" s="21"/>
      <c r="K3713" s="21"/>
      <c r="L3713" s="20"/>
      <c r="M3713" s="20"/>
      <c r="N3713" s="22"/>
      <c r="O3713" s="22"/>
      <c r="P3713" s="22"/>
      <c r="Q3713" s="22"/>
      <c r="R3713" s="19"/>
      <c r="S3713" s="19"/>
      <c r="T3713" s="19"/>
      <c r="U3713" s="20"/>
      <c r="V3713" s="20"/>
      <c r="W3713" s="20"/>
      <c r="X3713" s="27"/>
      <c r="Y3713" s="253"/>
      <c r="Z3713" s="30"/>
      <c r="AA3713" s="30"/>
      <c r="AB3713" s="31"/>
      <c r="AC3713" s="31"/>
      <c r="AD3713" s="31"/>
      <c r="AE3713" s="31"/>
      <c r="AF3713" s="31"/>
      <c r="AG3713" s="241"/>
      <c r="AH3713" s="31"/>
      <c r="AI3713" s="31"/>
      <c r="AJ3713" s="31"/>
      <c r="AK3713" s="31"/>
      <c r="AL3713" s="120"/>
      <c r="AQ3713" s="26"/>
      <c r="AW3713" s="19"/>
      <c r="AX3713" s="19"/>
      <c r="AY3713" s="19"/>
      <c r="AZ3713" s="19"/>
      <c r="BA3713" s="19"/>
      <c r="BB3713" s="19"/>
      <c r="BC3713" s="1"/>
      <c r="BD3713"/>
      <c r="BE3713"/>
      <c r="BF3713" s="1"/>
      <c r="BG3713"/>
      <c r="BH3713"/>
      <c r="BI3713"/>
      <c r="BJ3713" s="1"/>
      <c r="BK3713" s="1"/>
      <c r="BL3713"/>
      <c r="BM3713" s="1"/>
      <c r="BN3713" s="1"/>
      <c r="BO3713" s="1"/>
      <c r="BP3713" s="1"/>
      <c r="BQ3713" s="1"/>
      <c r="BR3713" s="1"/>
      <c r="BS3713" s="1"/>
      <c r="BT3713" s="22"/>
      <c r="BU3713" s="1"/>
      <c r="BV3713" s="1"/>
      <c r="BW3713" s="1"/>
      <c r="BX3713" s="1"/>
      <c r="BY3713" s="1"/>
      <c r="BZ3713" s="1"/>
      <c r="CA3713" s="1"/>
      <c r="CB3713" s="1"/>
      <c r="CC3713" s="1"/>
      <c r="CD3713" s="1"/>
      <c r="CE3713" s="1"/>
      <c r="CF3713" s="1"/>
      <c r="CG3713" s="1"/>
      <c r="CH3713" s="1"/>
      <c r="CI3713" s="1"/>
      <c r="CJ3713" s="1"/>
      <c r="CK3713" s="1"/>
      <c r="CL3713" s="1"/>
      <c r="CM3713" s="1"/>
      <c r="CN3713" s="1"/>
      <c r="CO3713" s="1"/>
      <c r="CP3713" s="1"/>
      <c r="CQ3713" s="1"/>
      <c r="CR3713" s="1"/>
      <c r="CS3713" s="1"/>
      <c r="CT3713" s="1"/>
      <c r="CU3713" s="1"/>
      <c r="CV3713" s="1"/>
      <c r="CW3713" s="1"/>
      <c r="CX3713" s="1"/>
      <c r="CY3713" s="1"/>
      <c r="CZ3713" s="1"/>
      <c r="DA3713" s="1"/>
      <c r="DB3713" s="1"/>
      <c r="DC3713" s="1"/>
      <c r="DD3713" s="1"/>
      <c r="DE3713" s="1"/>
      <c r="DF3713" s="1"/>
      <c r="DG3713" s="1"/>
      <c r="DH3713" s="1"/>
      <c r="DI3713" s="1"/>
      <c r="DJ3713" s="1"/>
      <c r="DK3713" s="1"/>
      <c r="DL3713" s="1"/>
      <c r="DM3713" s="1"/>
      <c r="DN3713" s="1"/>
      <c r="DO3713" s="1"/>
      <c r="DP3713" s="1"/>
      <c r="DQ3713" s="1"/>
      <c r="DR3713" s="1"/>
      <c r="DS3713" s="1"/>
      <c r="DT3713" s="1"/>
      <c r="DU3713" s="1"/>
      <c r="DV3713" s="1"/>
      <c r="DW3713" s="1"/>
      <c r="DX3713" s="1"/>
      <c r="DY3713" s="1"/>
      <c r="DZ3713" s="1"/>
      <c r="EA3713" s="1"/>
      <c r="EB3713" s="1"/>
      <c r="EC3713" s="1"/>
      <c r="ED3713" s="1"/>
      <c r="EE3713" s="1"/>
      <c r="EF3713" s="1"/>
      <c r="EG3713" s="1"/>
      <c r="EH3713" s="1"/>
      <c r="EI3713" s="1"/>
      <c r="EJ3713" s="1"/>
      <c r="EK3713" s="1"/>
      <c r="EL3713" s="1"/>
      <c r="EM3713" s="1"/>
      <c r="EN3713" s="1"/>
      <c r="EO3713" s="1"/>
      <c r="EP3713" s="1"/>
      <c r="EQ3713" s="1"/>
      <c r="ER3713" s="1"/>
      <c r="ES3713" s="1"/>
      <c r="ET3713" s="1"/>
      <c r="EU3713" s="1"/>
      <c r="EV3713" s="1"/>
      <c r="EW3713" s="1"/>
      <c r="EX3713" s="1"/>
      <c r="EY3713" s="1"/>
      <c r="EZ3713" s="1"/>
      <c r="FA3713" s="1"/>
      <c r="FB3713" s="1"/>
      <c r="FC3713" s="1"/>
      <c r="FD3713" s="1"/>
      <c r="FE3713" s="1"/>
      <c r="FF3713" s="1"/>
      <c r="FG3713" s="1"/>
      <c r="FH3713" s="1"/>
      <c r="FI3713" s="1"/>
      <c r="FJ3713" s="1"/>
      <c r="FK3713" s="1"/>
      <c r="FL3713" s="1"/>
      <c r="FM3713" s="1"/>
      <c r="FN3713" s="1"/>
      <c r="FO3713" s="1"/>
      <c r="FP3713" s="1"/>
      <c r="FQ3713" s="1"/>
      <c r="FR3713" s="1"/>
      <c r="FS3713" s="1"/>
      <c r="FT3713" s="1"/>
      <c r="FU3713" s="1"/>
      <c r="FV3713" s="1"/>
      <c r="FW3713" s="1"/>
      <c r="FX3713" s="1"/>
      <c r="FY3713" s="1"/>
      <c r="FZ3713" s="1"/>
      <c r="GA3713" s="1"/>
      <c r="GB3713" s="1"/>
      <c r="GC3713" s="1"/>
      <c r="GD3713" s="1"/>
      <c r="GE3713" s="1"/>
      <c r="GF3713" s="1"/>
      <c r="GG3713" s="1"/>
      <c r="GH3713" s="1"/>
      <c r="GI3713" s="1"/>
      <c r="GJ3713" s="1"/>
      <c r="GK3713"/>
      <c r="GL3713"/>
      <c r="GM3713"/>
      <c r="GN3713"/>
      <c r="GO3713"/>
      <c r="GP3713"/>
      <c r="GQ3713"/>
      <c r="GR3713"/>
      <c r="GS3713"/>
      <c r="GT3713"/>
      <c r="GU3713"/>
      <c r="GV3713"/>
      <c r="GW3713"/>
      <c r="GX3713"/>
      <c r="GY3713"/>
      <c r="GZ3713"/>
      <c r="HA3713"/>
      <c r="HB3713"/>
      <c r="HC3713"/>
      <c r="HD3713"/>
      <c r="HE3713"/>
    </row>
    <row r="3714" spans="4:213" s="25" customFormat="1" x14ac:dyDescent="0.25">
      <c r="D3714" s="19"/>
      <c r="E3714" s="19"/>
      <c r="F3714" s="20"/>
      <c r="G3714" s="20"/>
      <c r="H3714" s="20"/>
      <c r="I3714" s="20"/>
      <c r="J3714" s="21"/>
      <c r="K3714" s="21"/>
      <c r="L3714" s="20"/>
      <c r="M3714" s="20"/>
      <c r="N3714" s="22"/>
      <c r="O3714" s="22"/>
      <c r="P3714" s="22"/>
      <c r="Q3714" s="22"/>
      <c r="R3714" s="19"/>
      <c r="S3714" s="19"/>
      <c r="T3714" s="19"/>
      <c r="U3714" s="20"/>
      <c r="V3714" s="20"/>
      <c r="W3714" s="20"/>
      <c r="X3714" s="27"/>
      <c r="Y3714" s="253"/>
      <c r="Z3714" s="30"/>
      <c r="AA3714" s="30"/>
      <c r="AB3714" s="31"/>
      <c r="AC3714" s="31"/>
      <c r="AD3714" s="31"/>
      <c r="AE3714" s="31"/>
      <c r="AF3714" s="31"/>
      <c r="AG3714" s="241"/>
      <c r="AH3714" s="31"/>
      <c r="AI3714" s="31"/>
      <c r="AJ3714" s="31"/>
      <c r="AK3714" s="31"/>
      <c r="AL3714" s="120"/>
      <c r="AQ3714" s="26"/>
      <c r="AW3714" s="19"/>
      <c r="AX3714" s="19"/>
      <c r="AY3714" s="19"/>
      <c r="AZ3714" s="19"/>
      <c r="BA3714" s="19"/>
      <c r="BB3714" s="19"/>
      <c r="BC3714" s="1"/>
      <c r="BD3714"/>
      <c r="BE3714"/>
      <c r="BF3714" s="1"/>
      <c r="BG3714"/>
      <c r="BH3714"/>
      <c r="BI3714"/>
      <c r="BJ3714" s="1"/>
      <c r="BK3714" s="1"/>
      <c r="BL3714"/>
      <c r="BM3714" s="1"/>
      <c r="BN3714" s="1"/>
      <c r="BO3714" s="1"/>
      <c r="BP3714" s="1"/>
      <c r="BQ3714" s="1"/>
      <c r="BR3714" s="1"/>
      <c r="BS3714" s="1"/>
      <c r="BT3714" s="22"/>
      <c r="BU3714" s="1"/>
      <c r="BV3714" s="1"/>
      <c r="BW3714" s="1"/>
      <c r="BX3714" s="1"/>
      <c r="BY3714" s="1"/>
      <c r="BZ3714" s="1"/>
      <c r="CA3714" s="1"/>
      <c r="CB3714" s="1"/>
      <c r="CC3714" s="1"/>
      <c r="CD3714" s="1"/>
      <c r="CE3714" s="1"/>
      <c r="CF3714" s="1"/>
      <c r="CG3714" s="1"/>
      <c r="CH3714" s="1"/>
      <c r="CI3714" s="1"/>
      <c r="CJ3714" s="1"/>
      <c r="CK3714" s="1"/>
      <c r="CL3714" s="1"/>
      <c r="CM3714" s="1"/>
      <c r="CN3714" s="1"/>
      <c r="CO3714" s="1"/>
      <c r="CP3714" s="1"/>
      <c r="CQ3714" s="1"/>
      <c r="CR3714" s="1"/>
      <c r="CS3714" s="1"/>
      <c r="CT3714" s="1"/>
      <c r="CU3714" s="1"/>
      <c r="CV3714" s="1"/>
      <c r="CW3714" s="1"/>
      <c r="CX3714" s="1"/>
      <c r="CY3714" s="1"/>
      <c r="CZ3714" s="1"/>
      <c r="DA3714" s="1"/>
      <c r="DB3714" s="1"/>
      <c r="DC3714" s="1"/>
      <c r="DD3714" s="1"/>
      <c r="DE3714" s="1"/>
      <c r="DF3714" s="1"/>
      <c r="DG3714" s="1"/>
      <c r="DH3714" s="1"/>
      <c r="DI3714" s="1"/>
      <c r="DJ3714" s="1"/>
      <c r="DK3714" s="1"/>
      <c r="DL3714" s="1"/>
      <c r="DM3714" s="1"/>
      <c r="DN3714" s="1"/>
      <c r="DO3714" s="1"/>
      <c r="DP3714" s="1"/>
      <c r="DQ3714" s="1"/>
      <c r="DR3714" s="1"/>
      <c r="DS3714" s="1"/>
      <c r="DT3714" s="1"/>
      <c r="DU3714" s="1"/>
      <c r="DV3714" s="1"/>
      <c r="DW3714" s="1"/>
      <c r="DX3714" s="1"/>
      <c r="DY3714" s="1"/>
      <c r="DZ3714" s="1"/>
      <c r="EA3714" s="1"/>
      <c r="EB3714" s="1"/>
      <c r="EC3714" s="1"/>
      <c r="ED3714" s="1"/>
      <c r="EE3714" s="1"/>
      <c r="EF3714" s="1"/>
      <c r="EG3714" s="1"/>
      <c r="EH3714" s="1"/>
      <c r="EI3714" s="1"/>
      <c r="EJ3714" s="1"/>
      <c r="EK3714" s="1"/>
      <c r="EL3714" s="1"/>
      <c r="EM3714" s="1"/>
      <c r="EN3714" s="1"/>
      <c r="EO3714" s="1"/>
      <c r="EP3714" s="1"/>
      <c r="EQ3714" s="1"/>
      <c r="ER3714" s="1"/>
      <c r="ES3714" s="1"/>
      <c r="ET3714" s="1"/>
      <c r="EU3714" s="1"/>
      <c r="EV3714" s="1"/>
      <c r="EW3714" s="1"/>
      <c r="EX3714" s="1"/>
      <c r="EY3714" s="1"/>
      <c r="EZ3714" s="1"/>
      <c r="FA3714" s="1"/>
      <c r="FB3714" s="1"/>
      <c r="FC3714" s="1"/>
      <c r="FD3714" s="1"/>
      <c r="FE3714" s="1"/>
      <c r="FF3714" s="1"/>
      <c r="FG3714" s="1"/>
      <c r="FH3714" s="1"/>
      <c r="FI3714" s="1"/>
      <c r="FJ3714" s="1"/>
      <c r="FK3714" s="1"/>
      <c r="FL3714" s="1"/>
      <c r="FM3714" s="1"/>
      <c r="FN3714" s="1"/>
      <c r="FO3714" s="1"/>
      <c r="FP3714" s="1"/>
      <c r="FQ3714" s="1"/>
      <c r="FR3714" s="1"/>
      <c r="FS3714" s="1"/>
      <c r="FT3714" s="1"/>
      <c r="FU3714" s="1"/>
      <c r="FV3714" s="1"/>
      <c r="FW3714" s="1"/>
      <c r="FX3714" s="1"/>
      <c r="FY3714" s="1"/>
      <c r="FZ3714" s="1"/>
      <c r="GA3714" s="1"/>
      <c r="GB3714" s="1"/>
      <c r="GC3714" s="1"/>
      <c r="GD3714" s="1"/>
      <c r="GE3714" s="1"/>
      <c r="GF3714" s="1"/>
      <c r="GG3714" s="1"/>
      <c r="GH3714" s="1"/>
      <c r="GI3714" s="1"/>
      <c r="GJ3714" s="1"/>
      <c r="GK3714"/>
      <c r="GL3714"/>
      <c r="GM3714"/>
      <c r="GN3714"/>
      <c r="GO3714"/>
      <c r="GP3714"/>
      <c r="GQ3714"/>
      <c r="GR3714"/>
      <c r="GS3714"/>
      <c r="GT3714"/>
      <c r="GU3714"/>
      <c r="GV3714"/>
      <c r="GW3714"/>
      <c r="GX3714"/>
      <c r="GY3714"/>
      <c r="GZ3714"/>
      <c r="HA3714"/>
      <c r="HB3714"/>
      <c r="HC3714"/>
      <c r="HD3714"/>
      <c r="HE3714"/>
    </row>
    <row r="3715" spans="4:213" s="25" customFormat="1" x14ac:dyDescent="0.25">
      <c r="D3715" s="19"/>
      <c r="E3715" s="19"/>
      <c r="F3715" s="20"/>
      <c r="G3715" s="20"/>
      <c r="H3715" s="20"/>
      <c r="I3715" s="20"/>
      <c r="J3715" s="21"/>
      <c r="K3715" s="21"/>
      <c r="L3715" s="20"/>
      <c r="M3715" s="20"/>
      <c r="N3715" s="22"/>
      <c r="O3715" s="22"/>
      <c r="P3715" s="22"/>
      <c r="Q3715" s="22"/>
      <c r="R3715" s="19"/>
      <c r="S3715" s="19"/>
      <c r="T3715" s="19"/>
      <c r="U3715" s="20"/>
      <c r="V3715" s="20"/>
      <c r="W3715" s="20"/>
      <c r="X3715" s="27"/>
      <c r="Y3715" s="253"/>
      <c r="Z3715" s="30"/>
      <c r="AA3715" s="30"/>
      <c r="AB3715" s="31"/>
      <c r="AC3715" s="31"/>
      <c r="AD3715" s="31"/>
      <c r="AE3715" s="31"/>
      <c r="AF3715" s="31"/>
      <c r="AG3715" s="241"/>
      <c r="AH3715" s="31"/>
      <c r="AI3715" s="31"/>
      <c r="AJ3715" s="31"/>
      <c r="AK3715" s="31"/>
      <c r="AL3715" s="120"/>
      <c r="AQ3715" s="26"/>
      <c r="AW3715" s="19"/>
      <c r="AX3715" s="19"/>
      <c r="AY3715" s="19"/>
      <c r="AZ3715" s="19"/>
      <c r="BA3715" s="19"/>
      <c r="BB3715" s="19"/>
      <c r="BC3715" s="1"/>
      <c r="BD3715"/>
      <c r="BE3715"/>
      <c r="BF3715" s="1"/>
      <c r="BG3715"/>
      <c r="BH3715"/>
      <c r="BI3715"/>
      <c r="BJ3715" s="1"/>
      <c r="BK3715" s="1"/>
      <c r="BL3715"/>
      <c r="BM3715" s="1"/>
      <c r="BN3715" s="1"/>
      <c r="BO3715" s="1"/>
      <c r="BP3715" s="1"/>
      <c r="BQ3715" s="1"/>
      <c r="BR3715" s="1"/>
      <c r="BS3715" s="1"/>
      <c r="BT3715" s="22"/>
      <c r="BU3715" s="1"/>
      <c r="BV3715" s="1"/>
      <c r="BW3715" s="1"/>
      <c r="BX3715" s="1"/>
      <c r="BY3715" s="1"/>
      <c r="BZ3715" s="1"/>
      <c r="CA3715" s="1"/>
      <c r="CB3715" s="1"/>
      <c r="CC3715" s="1"/>
      <c r="CD3715" s="1"/>
      <c r="CE3715" s="1"/>
      <c r="CF3715" s="1"/>
      <c r="CG3715" s="1"/>
      <c r="CH3715" s="1"/>
      <c r="CI3715" s="1"/>
      <c r="CJ3715" s="1"/>
      <c r="CK3715" s="1"/>
      <c r="CL3715" s="1"/>
      <c r="CM3715" s="1"/>
      <c r="CN3715" s="1"/>
      <c r="CO3715" s="1"/>
      <c r="CP3715" s="1"/>
      <c r="CQ3715" s="1"/>
      <c r="CR3715" s="1"/>
      <c r="CS3715" s="1"/>
      <c r="CT3715" s="1"/>
      <c r="CU3715" s="1"/>
      <c r="CV3715" s="1"/>
      <c r="CW3715" s="1"/>
      <c r="CX3715" s="1"/>
      <c r="CY3715" s="1"/>
      <c r="CZ3715" s="1"/>
      <c r="DA3715" s="1"/>
      <c r="DB3715" s="1"/>
      <c r="DC3715" s="1"/>
      <c r="DD3715" s="1"/>
      <c r="DE3715" s="1"/>
      <c r="DF3715" s="1"/>
      <c r="DG3715" s="1"/>
      <c r="DH3715" s="1"/>
      <c r="DI3715" s="1"/>
      <c r="DJ3715" s="1"/>
      <c r="DK3715" s="1"/>
      <c r="DL3715" s="1"/>
      <c r="DM3715" s="1"/>
      <c r="DN3715" s="1"/>
      <c r="DO3715" s="1"/>
      <c r="DP3715" s="1"/>
      <c r="DQ3715" s="1"/>
      <c r="DR3715" s="1"/>
      <c r="DS3715" s="1"/>
      <c r="DT3715" s="1"/>
      <c r="DU3715" s="1"/>
      <c r="DV3715" s="1"/>
      <c r="DW3715" s="1"/>
      <c r="DX3715" s="1"/>
      <c r="DY3715" s="1"/>
      <c r="DZ3715" s="1"/>
      <c r="EA3715" s="1"/>
      <c r="EB3715" s="1"/>
      <c r="EC3715" s="1"/>
      <c r="ED3715" s="1"/>
      <c r="EE3715" s="1"/>
      <c r="EF3715" s="1"/>
      <c r="EG3715" s="1"/>
      <c r="EH3715" s="1"/>
      <c r="EI3715" s="1"/>
      <c r="EJ3715" s="1"/>
      <c r="EK3715" s="1"/>
      <c r="EL3715" s="1"/>
      <c r="EM3715" s="1"/>
      <c r="EN3715" s="1"/>
      <c r="EO3715" s="1"/>
      <c r="EP3715" s="1"/>
      <c r="EQ3715" s="1"/>
      <c r="ER3715" s="1"/>
      <c r="ES3715" s="1"/>
      <c r="ET3715" s="1"/>
      <c r="EU3715" s="1"/>
      <c r="EV3715" s="1"/>
      <c r="EW3715" s="1"/>
      <c r="EX3715" s="1"/>
      <c r="EY3715" s="1"/>
      <c r="EZ3715" s="1"/>
      <c r="FA3715" s="1"/>
      <c r="FB3715" s="1"/>
      <c r="FC3715" s="1"/>
      <c r="FD3715" s="1"/>
      <c r="FE3715" s="1"/>
      <c r="FF3715" s="1"/>
      <c r="FG3715" s="1"/>
      <c r="FH3715" s="1"/>
      <c r="FI3715" s="1"/>
      <c r="FJ3715" s="1"/>
      <c r="FK3715" s="1"/>
      <c r="FL3715" s="1"/>
      <c r="FM3715" s="1"/>
      <c r="FN3715" s="1"/>
      <c r="FO3715" s="1"/>
      <c r="FP3715" s="1"/>
      <c r="FQ3715" s="1"/>
      <c r="FR3715" s="1"/>
      <c r="FS3715" s="1"/>
      <c r="FT3715" s="1"/>
      <c r="FU3715" s="1"/>
      <c r="FV3715" s="1"/>
      <c r="FW3715" s="1"/>
      <c r="FX3715" s="1"/>
      <c r="FY3715" s="1"/>
      <c r="FZ3715" s="1"/>
      <c r="GA3715" s="1"/>
      <c r="GB3715" s="1"/>
      <c r="GC3715" s="1"/>
      <c r="GD3715" s="1"/>
      <c r="GE3715" s="1"/>
      <c r="GF3715" s="1"/>
      <c r="GG3715" s="1"/>
      <c r="GH3715" s="1"/>
      <c r="GI3715" s="1"/>
      <c r="GJ3715" s="1"/>
      <c r="GK3715"/>
      <c r="GL3715"/>
      <c r="GM3715"/>
      <c r="GN3715"/>
      <c r="GO3715"/>
      <c r="GP3715"/>
      <c r="GQ3715"/>
      <c r="GR3715"/>
      <c r="GS3715"/>
      <c r="GT3715"/>
      <c r="GU3715"/>
      <c r="GV3715"/>
      <c r="GW3715"/>
      <c r="GX3715"/>
      <c r="GY3715"/>
      <c r="GZ3715"/>
      <c r="HA3715"/>
      <c r="HB3715"/>
      <c r="HC3715"/>
      <c r="HD3715"/>
      <c r="HE3715"/>
    </row>
    <row r="3716" spans="4:213" s="25" customFormat="1" x14ac:dyDescent="0.25">
      <c r="D3716" s="19"/>
      <c r="E3716" s="19"/>
      <c r="F3716" s="20"/>
      <c r="G3716" s="20"/>
      <c r="H3716" s="20"/>
      <c r="I3716" s="20"/>
      <c r="J3716" s="21"/>
      <c r="K3716" s="21"/>
      <c r="L3716" s="20"/>
      <c r="M3716" s="20"/>
      <c r="N3716" s="22"/>
      <c r="O3716" s="22"/>
      <c r="P3716" s="22"/>
      <c r="Q3716" s="22"/>
      <c r="R3716" s="19"/>
      <c r="S3716" s="19"/>
      <c r="T3716" s="19"/>
      <c r="U3716" s="20"/>
      <c r="V3716" s="20"/>
      <c r="W3716" s="20"/>
      <c r="X3716" s="27"/>
      <c r="Y3716" s="253"/>
      <c r="Z3716" s="30"/>
      <c r="AA3716" s="30"/>
      <c r="AB3716" s="31"/>
      <c r="AC3716" s="31"/>
      <c r="AD3716" s="31"/>
      <c r="AE3716" s="31"/>
      <c r="AF3716" s="31"/>
      <c r="AG3716" s="241"/>
      <c r="AH3716" s="31"/>
      <c r="AI3716" s="31"/>
      <c r="AJ3716" s="31"/>
      <c r="AK3716" s="31"/>
      <c r="AL3716" s="120"/>
      <c r="AQ3716" s="26"/>
      <c r="AW3716" s="19"/>
      <c r="AX3716" s="19"/>
      <c r="AY3716" s="19"/>
      <c r="AZ3716" s="19"/>
      <c r="BA3716" s="19"/>
      <c r="BB3716" s="19"/>
      <c r="BC3716" s="1"/>
      <c r="BD3716"/>
      <c r="BE3716"/>
      <c r="BF3716" s="1"/>
      <c r="BG3716"/>
      <c r="BH3716"/>
      <c r="BI3716"/>
      <c r="BJ3716" s="1"/>
      <c r="BK3716" s="1"/>
      <c r="BL3716"/>
      <c r="BM3716" s="1"/>
      <c r="BN3716" s="1"/>
      <c r="BO3716" s="1"/>
      <c r="BP3716" s="1"/>
      <c r="BQ3716" s="1"/>
      <c r="BR3716" s="1"/>
      <c r="BS3716" s="1"/>
      <c r="BT3716" s="22"/>
      <c r="BU3716" s="1"/>
      <c r="BV3716" s="1"/>
      <c r="BW3716" s="1"/>
      <c r="BX3716" s="1"/>
      <c r="BY3716" s="1"/>
      <c r="BZ3716" s="1"/>
      <c r="CA3716" s="1"/>
      <c r="CB3716" s="1"/>
      <c r="CC3716" s="1"/>
      <c r="CD3716" s="1"/>
      <c r="CE3716" s="1"/>
      <c r="CF3716" s="1"/>
      <c r="CG3716" s="1"/>
      <c r="CH3716" s="1"/>
      <c r="CI3716" s="1"/>
      <c r="CJ3716" s="1"/>
      <c r="CK3716" s="1"/>
      <c r="CL3716" s="1"/>
      <c r="CM3716" s="1"/>
      <c r="CN3716" s="1"/>
      <c r="CO3716" s="1"/>
      <c r="CP3716" s="1"/>
      <c r="CQ3716" s="1"/>
      <c r="CR3716" s="1"/>
      <c r="CS3716" s="1"/>
      <c r="CT3716" s="1"/>
      <c r="CU3716" s="1"/>
      <c r="CV3716" s="1"/>
      <c r="CW3716" s="1"/>
      <c r="CX3716" s="1"/>
      <c r="CY3716" s="1"/>
      <c r="CZ3716" s="1"/>
      <c r="DA3716" s="1"/>
      <c r="DB3716" s="1"/>
      <c r="DC3716" s="1"/>
      <c r="DD3716" s="1"/>
      <c r="DE3716" s="1"/>
      <c r="DF3716" s="1"/>
      <c r="DG3716" s="1"/>
      <c r="DH3716" s="1"/>
      <c r="DI3716" s="1"/>
      <c r="DJ3716" s="1"/>
      <c r="DK3716" s="1"/>
      <c r="DL3716" s="1"/>
      <c r="DM3716" s="1"/>
      <c r="DN3716" s="1"/>
      <c r="DO3716" s="1"/>
      <c r="DP3716" s="1"/>
      <c r="DQ3716" s="1"/>
      <c r="DR3716" s="1"/>
      <c r="DS3716" s="1"/>
      <c r="DT3716" s="1"/>
      <c r="DU3716" s="1"/>
      <c r="DV3716" s="1"/>
      <c r="DW3716" s="1"/>
      <c r="DX3716" s="1"/>
      <c r="DY3716" s="1"/>
      <c r="DZ3716" s="1"/>
      <c r="EA3716" s="1"/>
      <c r="EB3716" s="1"/>
      <c r="EC3716" s="1"/>
      <c r="ED3716" s="1"/>
      <c r="EE3716" s="1"/>
      <c r="EF3716" s="1"/>
      <c r="EG3716" s="1"/>
      <c r="EH3716" s="1"/>
      <c r="EI3716" s="1"/>
      <c r="EJ3716" s="1"/>
      <c r="EK3716" s="1"/>
      <c r="EL3716" s="1"/>
      <c r="EM3716" s="1"/>
      <c r="EN3716" s="1"/>
      <c r="EO3716" s="1"/>
      <c r="EP3716" s="1"/>
      <c r="EQ3716" s="1"/>
      <c r="ER3716" s="1"/>
      <c r="ES3716" s="1"/>
      <c r="ET3716" s="1"/>
      <c r="EU3716" s="1"/>
      <c r="EV3716" s="1"/>
      <c r="EW3716" s="1"/>
      <c r="EX3716" s="1"/>
      <c r="EY3716" s="1"/>
      <c r="EZ3716" s="1"/>
      <c r="FA3716" s="1"/>
      <c r="FB3716" s="1"/>
      <c r="FC3716" s="1"/>
      <c r="FD3716" s="1"/>
      <c r="FE3716" s="1"/>
      <c r="FF3716" s="1"/>
      <c r="FG3716" s="1"/>
      <c r="FH3716" s="1"/>
      <c r="FI3716" s="1"/>
      <c r="FJ3716" s="1"/>
      <c r="FK3716" s="1"/>
      <c r="FL3716" s="1"/>
      <c r="FM3716" s="1"/>
      <c r="FN3716" s="1"/>
      <c r="FO3716" s="1"/>
      <c r="FP3716" s="1"/>
      <c r="FQ3716" s="1"/>
      <c r="FR3716" s="1"/>
      <c r="FS3716" s="1"/>
      <c r="FT3716" s="1"/>
      <c r="FU3716" s="1"/>
      <c r="FV3716" s="1"/>
      <c r="FW3716" s="1"/>
      <c r="FX3716" s="1"/>
      <c r="FY3716" s="1"/>
      <c r="FZ3716" s="1"/>
      <c r="GA3716" s="1"/>
      <c r="GB3716" s="1"/>
      <c r="GC3716" s="1"/>
      <c r="GD3716" s="1"/>
      <c r="GE3716" s="1"/>
      <c r="GF3716" s="1"/>
      <c r="GG3716" s="1"/>
      <c r="GH3716" s="1"/>
      <c r="GI3716" s="1"/>
      <c r="GJ3716" s="1"/>
      <c r="GK3716"/>
      <c r="GL3716"/>
      <c r="GM3716"/>
      <c r="GN3716"/>
      <c r="GO3716"/>
      <c r="GP3716"/>
      <c r="GQ3716"/>
      <c r="GR3716"/>
      <c r="GS3716"/>
      <c r="GT3716"/>
      <c r="GU3716"/>
      <c r="GV3716"/>
      <c r="GW3716"/>
      <c r="GX3716"/>
      <c r="GY3716"/>
      <c r="GZ3716"/>
      <c r="HA3716"/>
      <c r="HB3716"/>
      <c r="HC3716"/>
      <c r="HD3716"/>
      <c r="HE3716"/>
    </row>
    <row r="3717" spans="4:213" s="25" customFormat="1" x14ac:dyDescent="0.25">
      <c r="D3717" s="19"/>
      <c r="E3717" s="19"/>
      <c r="F3717" s="20"/>
      <c r="G3717" s="20"/>
      <c r="H3717" s="20"/>
      <c r="I3717" s="20"/>
      <c r="J3717" s="21"/>
      <c r="K3717" s="21"/>
      <c r="L3717" s="20"/>
      <c r="M3717" s="20"/>
      <c r="N3717" s="22"/>
      <c r="O3717" s="22"/>
      <c r="P3717" s="22"/>
      <c r="Q3717" s="22"/>
      <c r="R3717" s="19"/>
      <c r="S3717" s="19"/>
      <c r="T3717" s="19"/>
      <c r="U3717" s="20"/>
      <c r="V3717" s="20"/>
      <c r="W3717" s="20"/>
      <c r="X3717" s="27"/>
      <c r="Y3717" s="253"/>
      <c r="Z3717" s="30"/>
      <c r="AA3717" s="30"/>
      <c r="AB3717" s="31"/>
      <c r="AC3717" s="31"/>
      <c r="AD3717" s="31"/>
      <c r="AE3717" s="31"/>
      <c r="AF3717" s="31"/>
      <c r="AG3717" s="241"/>
      <c r="AH3717" s="31"/>
      <c r="AI3717" s="31"/>
      <c r="AJ3717" s="31"/>
      <c r="AK3717" s="31"/>
      <c r="AL3717" s="120"/>
      <c r="AQ3717" s="26"/>
      <c r="AW3717" s="19"/>
      <c r="AX3717" s="19"/>
      <c r="AY3717" s="19"/>
      <c r="AZ3717" s="19"/>
      <c r="BA3717" s="19"/>
      <c r="BB3717" s="19"/>
      <c r="BC3717" s="1"/>
      <c r="BD3717"/>
      <c r="BE3717"/>
      <c r="BF3717" s="1"/>
      <c r="BG3717"/>
      <c r="BH3717"/>
      <c r="BI3717"/>
      <c r="BJ3717" s="1"/>
      <c r="BK3717" s="1"/>
      <c r="BL3717"/>
      <c r="BM3717" s="1"/>
      <c r="BN3717" s="1"/>
      <c r="BO3717" s="1"/>
      <c r="BP3717" s="1"/>
      <c r="BQ3717" s="1"/>
      <c r="BR3717" s="1"/>
      <c r="BS3717" s="1"/>
      <c r="BT3717" s="22"/>
      <c r="BU3717" s="1"/>
      <c r="BV3717" s="1"/>
      <c r="BW3717" s="1"/>
      <c r="BX3717" s="1"/>
      <c r="BY3717" s="1"/>
      <c r="BZ3717" s="1"/>
      <c r="CA3717" s="1"/>
      <c r="CB3717" s="1"/>
      <c r="CC3717" s="1"/>
      <c r="CD3717" s="1"/>
      <c r="CE3717" s="1"/>
      <c r="CF3717" s="1"/>
      <c r="CG3717" s="1"/>
      <c r="CH3717" s="1"/>
      <c r="CI3717" s="1"/>
      <c r="CJ3717" s="1"/>
      <c r="CK3717" s="1"/>
      <c r="CL3717" s="1"/>
      <c r="CM3717" s="1"/>
      <c r="CN3717" s="1"/>
      <c r="CO3717" s="1"/>
      <c r="CP3717" s="1"/>
      <c r="CQ3717" s="1"/>
      <c r="CR3717" s="1"/>
      <c r="CS3717" s="1"/>
      <c r="CT3717" s="1"/>
      <c r="CU3717" s="1"/>
      <c r="CV3717" s="1"/>
      <c r="CW3717" s="1"/>
      <c r="CX3717" s="1"/>
      <c r="CY3717" s="1"/>
      <c r="CZ3717" s="1"/>
      <c r="DA3717" s="1"/>
      <c r="DB3717" s="1"/>
      <c r="DC3717" s="1"/>
      <c r="DD3717" s="1"/>
      <c r="DE3717" s="1"/>
      <c r="DF3717" s="1"/>
      <c r="DG3717" s="1"/>
      <c r="DH3717" s="1"/>
      <c r="DI3717" s="1"/>
      <c r="DJ3717" s="1"/>
      <c r="DK3717" s="1"/>
      <c r="DL3717" s="1"/>
      <c r="DM3717" s="1"/>
      <c r="DN3717" s="1"/>
      <c r="DO3717" s="1"/>
      <c r="DP3717" s="1"/>
      <c r="DQ3717" s="1"/>
      <c r="DR3717" s="1"/>
      <c r="DS3717" s="1"/>
      <c r="DT3717" s="1"/>
      <c r="DU3717" s="1"/>
      <c r="DV3717" s="1"/>
      <c r="DW3717" s="1"/>
      <c r="DX3717" s="1"/>
      <c r="DY3717" s="1"/>
      <c r="DZ3717" s="1"/>
      <c r="EA3717" s="1"/>
      <c r="EB3717" s="1"/>
      <c r="EC3717" s="1"/>
      <c r="ED3717" s="1"/>
      <c r="EE3717" s="1"/>
      <c r="EF3717" s="1"/>
      <c r="EG3717" s="1"/>
      <c r="EH3717" s="1"/>
      <c r="EI3717" s="1"/>
      <c r="EJ3717" s="1"/>
      <c r="EK3717" s="1"/>
      <c r="EL3717" s="1"/>
      <c r="EM3717" s="1"/>
      <c r="EN3717" s="1"/>
      <c r="EO3717" s="1"/>
      <c r="EP3717" s="1"/>
      <c r="EQ3717" s="1"/>
      <c r="ER3717" s="1"/>
      <c r="ES3717" s="1"/>
      <c r="ET3717" s="1"/>
      <c r="EU3717" s="1"/>
      <c r="EV3717" s="1"/>
      <c r="EW3717" s="1"/>
      <c r="EX3717" s="1"/>
      <c r="EY3717" s="1"/>
      <c r="EZ3717" s="1"/>
      <c r="FA3717" s="1"/>
      <c r="FB3717" s="1"/>
      <c r="FC3717" s="1"/>
      <c r="FD3717" s="1"/>
      <c r="FE3717" s="1"/>
      <c r="FF3717" s="1"/>
      <c r="FG3717" s="1"/>
      <c r="FH3717" s="1"/>
      <c r="FI3717" s="1"/>
      <c r="FJ3717" s="1"/>
      <c r="FK3717" s="1"/>
      <c r="FL3717" s="1"/>
      <c r="FM3717" s="1"/>
      <c r="FN3717" s="1"/>
      <c r="FO3717" s="1"/>
      <c r="FP3717" s="1"/>
      <c r="FQ3717" s="1"/>
      <c r="FR3717" s="1"/>
      <c r="FS3717" s="1"/>
      <c r="FT3717" s="1"/>
      <c r="FU3717" s="1"/>
      <c r="FV3717" s="1"/>
      <c r="FW3717" s="1"/>
      <c r="FX3717" s="1"/>
      <c r="FY3717" s="1"/>
      <c r="FZ3717" s="1"/>
      <c r="GA3717" s="1"/>
      <c r="GB3717" s="1"/>
      <c r="GC3717" s="1"/>
      <c r="GD3717" s="1"/>
      <c r="GE3717" s="1"/>
      <c r="GF3717" s="1"/>
      <c r="GG3717" s="1"/>
      <c r="GH3717" s="1"/>
      <c r="GI3717" s="1"/>
      <c r="GJ3717" s="1"/>
      <c r="GK3717"/>
      <c r="GL3717"/>
      <c r="GM3717"/>
      <c r="GN3717"/>
      <c r="GO3717"/>
      <c r="GP3717"/>
      <c r="GQ3717"/>
      <c r="GR3717"/>
      <c r="GS3717"/>
      <c r="GT3717"/>
      <c r="GU3717"/>
      <c r="GV3717"/>
      <c r="GW3717"/>
      <c r="GX3717"/>
      <c r="GY3717"/>
      <c r="GZ3717"/>
      <c r="HA3717"/>
      <c r="HB3717"/>
      <c r="HC3717"/>
      <c r="HD3717"/>
      <c r="HE3717"/>
    </row>
    <row r="3718" spans="4:213" s="25" customFormat="1" x14ac:dyDescent="0.25">
      <c r="D3718" s="19"/>
      <c r="E3718" s="19"/>
      <c r="F3718" s="20"/>
      <c r="G3718" s="20"/>
      <c r="H3718" s="20"/>
      <c r="I3718" s="20"/>
      <c r="J3718" s="21"/>
      <c r="K3718" s="21"/>
      <c r="L3718" s="20"/>
      <c r="M3718" s="20"/>
      <c r="N3718" s="22"/>
      <c r="O3718" s="22"/>
      <c r="P3718" s="22"/>
      <c r="Q3718" s="22"/>
      <c r="R3718" s="19"/>
      <c r="S3718" s="19"/>
      <c r="T3718" s="19"/>
      <c r="U3718" s="20"/>
      <c r="V3718" s="20"/>
      <c r="W3718" s="20"/>
      <c r="X3718" s="27"/>
      <c r="Y3718" s="253"/>
      <c r="Z3718" s="30"/>
      <c r="AA3718" s="30"/>
      <c r="AB3718" s="31"/>
      <c r="AC3718" s="31"/>
      <c r="AD3718" s="31"/>
      <c r="AE3718" s="31"/>
      <c r="AF3718" s="31"/>
      <c r="AG3718" s="241"/>
      <c r="AH3718" s="31"/>
      <c r="AI3718" s="31"/>
      <c r="AJ3718" s="31"/>
      <c r="AK3718" s="31"/>
      <c r="AL3718" s="120"/>
      <c r="AQ3718" s="26"/>
      <c r="AW3718" s="19"/>
      <c r="AX3718" s="19"/>
      <c r="AY3718" s="19"/>
      <c r="AZ3718" s="19"/>
      <c r="BA3718" s="19"/>
      <c r="BB3718" s="19"/>
      <c r="BC3718" s="1"/>
      <c r="BD3718"/>
      <c r="BE3718"/>
      <c r="BF3718" s="1"/>
      <c r="BG3718"/>
      <c r="BH3718"/>
      <c r="BI3718"/>
      <c r="BJ3718" s="1"/>
      <c r="BK3718" s="1"/>
      <c r="BL3718"/>
      <c r="BM3718" s="1"/>
      <c r="BN3718" s="1"/>
      <c r="BO3718" s="1"/>
      <c r="BP3718" s="1"/>
      <c r="BQ3718" s="1"/>
      <c r="BR3718" s="1"/>
      <c r="BS3718" s="1"/>
      <c r="BT3718" s="22"/>
      <c r="BU3718" s="1"/>
      <c r="BV3718" s="1"/>
      <c r="BW3718" s="1"/>
      <c r="BX3718" s="1"/>
      <c r="BY3718" s="1"/>
      <c r="BZ3718" s="1"/>
      <c r="CA3718" s="1"/>
      <c r="CB3718" s="1"/>
      <c r="CC3718" s="1"/>
      <c r="CD3718" s="1"/>
      <c r="CE3718" s="1"/>
      <c r="CF3718" s="1"/>
      <c r="CG3718" s="1"/>
      <c r="CH3718" s="1"/>
      <c r="CI3718" s="1"/>
      <c r="CJ3718" s="1"/>
      <c r="CK3718" s="1"/>
      <c r="CL3718" s="1"/>
      <c r="CM3718" s="1"/>
      <c r="CN3718" s="1"/>
      <c r="CO3718" s="1"/>
      <c r="CP3718" s="1"/>
      <c r="CQ3718" s="1"/>
      <c r="CR3718" s="1"/>
      <c r="CS3718" s="1"/>
      <c r="CT3718" s="1"/>
      <c r="CU3718" s="1"/>
      <c r="CV3718" s="1"/>
      <c r="CW3718" s="1"/>
      <c r="CX3718" s="1"/>
      <c r="CY3718" s="1"/>
      <c r="CZ3718" s="1"/>
      <c r="DA3718" s="1"/>
      <c r="DB3718" s="1"/>
      <c r="DC3718" s="1"/>
      <c r="DD3718" s="1"/>
      <c r="DE3718" s="1"/>
      <c r="DF3718" s="1"/>
      <c r="DG3718" s="1"/>
      <c r="DH3718" s="1"/>
      <c r="DI3718" s="1"/>
      <c r="DJ3718" s="1"/>
      <c r="DK3718" s="1"/>
      <c r="DL3718" s="1"/>
      <c r="DM3718" s="1"/>
      <c r="DN3718" s="1"/>
      <c r="DO3718" s="1"/>
      <c r="DP3718" s="1"/>
      <c r="DQ3718" s="1"/>
      <c r="DR3718" s="1"/>
      <c r="DS3718" s="1"/>
      <c r="DT3718" s="1"/>
      <c r="DU3718" s="1"/>
      <c r="DV3718" s="1"/>
      <c r="DW3718" s="1"/>
      <c r="DX3718" s="1"/>
      <c r="DY3718" s="1"/>
      <c r="DZ3718" s="1"/>
      <c r="EA3718" s="1"/>
      <c r="EB3718" s="1"/>
      <c r="EC3718" s="1"/>
      <c r="ED3718" s="1"/>
      <c r="EE3718" s="1"/>
      <c r="EF3718" s="1"/>
      <c r="EG3718" s="1"/>
      <c r="EH3718" s="1"/>
      <c r="EI3718" s="1"/>
      <c r="EJ3718" s="1"/>
      <c r="EK3718" s="1"/>
      <c r="EL3718" s="1"/>
      <c r="EM3718" s="1"/>
      <c r="EN3718" s="1"/>
      <c r="EO3718" s="1"/>
      <c r="EP3718" s="1"/>
      <c r="EQ3718" s="1"/>
      <c r="ER3718" s="1"/>
      <c r="ES3718" s="1"/>
      <c r="ET3718" s="1"/>
      <c r="EU3718" s="1"/>
      <c r="EV3718" s="1"/>
      <c r="EW3718" s="1"/>
      <c r="EX3718" s="1"/>
      <c r="EY3718" s="1"/>
      <c r="EZ3718" s="1"/>
      <c r="FA3718" s="1"/>
      <c r="FB3718" s="1"/>
      <c r="FC3718" s="1"/>
      <c r="FD3718" s="1"/>
      <c r="FE3718" s="1"/>
      <c r="FF3718" s="1"/>
      <c r="FG3718" s="1"/>
      <c r="FH3718" s="1"/>
      <c r="FI3718" s="1"/>
      <c r="FJ3718" s="1"/>
      <c r="FK3718" s="1"/>
      <c r="FL3718" s="1"/>
      <c r="FM3718" s="1"/>
      <c r="FN3718" s="1"/>
      <c r="FO3718" s="1"/>
      <c r="FP3718" s="1"/>
      <c r="FQ3718" s="1"/>
      <c r="FR3718" s="1"/>
      <c r="FS3718" s="1"/>
      <c r="FT3718" s="1"/>
      <c r="FU3718" s="1"/>
      <c r="FV3718" s="1"/>
      <c r="FW3718" s="1"/>
      <c r="FX3718" s="1"/>
      <c r="FY3718" s="1"/>
      <c r="FZ3718" s="1"/>
      <c r="GA3718" s="1"/>
      <c r="GB3718" s="1"/>
      <c r="GC3718" s="1"/>
      <c r="GD3718" s="1"/>
      <c r="GE3718" s="1"/>
      <c r="GF3718" s="1"/>
      <c r="GG3718" s="1"/>
      <c r="GH3718" s="1"/>
      <c r="GI3718" s="1"/>
      <c r="GJ3718" s="1"/>
      <c r="GK3718"/>
      <c r="GL3718"/>
      <c r="GM3718"/>
      <c r="GN3718"/>
      <c r="GO3718"/>
      <c r="GP3718"/>
      <c r="GQ3718"/>
      <c r="GR3718"/>
      <c r="GS3718"/>
      <c r="GT3718"/>
      <c r="GU3718"/>
      <c r="GV3718"/>
      <c r="GW3718"/>
      <c r="GX3718"/>
      <c r="GY3718"/>
      <c r="GZ3718"/>
      <c r="HA3718"/>
      <c r="HB3718"/>
      <c r="HC3718"/>
      <c r="HD3718"/>
      <c r="HE3718"/>
    </row>
    <row r="3719" spans="4:213" s="25" customFormat="1" x14ac:dyDescent="0.25">
      <c r="D3719" s="19"/>
      <c r="E3719" s="19"/>
      <c r="F3719" s="20"/>
      <c r="G3719" s="20"/>
      <c r="H3719" s="20"/>
      <c r="I3719" s="20"/>
      <c r="J3719" s="21"/>
      <c r="K3719" s="21"/>
      <c r="L3719" s="20"/>
      <c r="M3719" s="20"/>
      <c r="N3719" s="22"/>
      <c r="O3719" s="22"/>
      <c r="P3719" s="22"/>
      <c r="Q3719" s="22"/>
      <c r="R3719" s="19"/>
      <c r="S3719" s="19"/>
      <c r="T3719" s="19"/>
      <c r="U3719" s="20"/>
      <c r="V3719" s="20"/>
      <c r="W3719" s="20"/>
      <c r="X3719" s="27"/>
      <c r="Y3719" s="253"/>
      <c r="Z3719" s="30"/>
      <c r="AA3719" s="30"/>
      <c r="AB3719" s="31"/>
      <c r="AC3719" s="31"/>
      <c r="AD3719" s="31"/>
      <c r="AE3719" s="31"/>
      <c r="AF3719" s="31"/>
      <c r="AG3719" s="241"/>
      <c r="AH3719" s="31"/>
      <c r="AI3719" s="31"/>
      <c r="AJ3719" s="31"/>
      <c r="AK3719" s="31"/>
      <c r="AL3719" s="120"/>
      <c r="AQ3719" s="26"/>
      <c r="AW3719" s="19"/>
      <c r="AX3719" s="19"/>
      <c r="AY3719" s="19"/>
      <c r="AZ3719" s="19"/>
      <c r="BA3719" s="19"/>
      <c r="BB3719" s="19"/>
      <c r="BC3719" s="1"/>
      <c r="BD3719"/>
      <c r="BE3719"/>
      <c r="BF3719" s="1"/>
      <c r="BG3719"/>
      <c r="BH3719"/>
      <c r="BI3719"/>
      <c r="BJ3719" s="1"/>
      <c r="BK3719" s="1"/>
      <c r="BL3719"/>
      <c r="BM3719" s="1"/>
      <c r="BN3719" s="1"/>
      <c r="BO3719" s="1"/>
      <c r="BP3719" s="1"/>
      <c r="BQ3719" s="1"/>
      <c r="BR3719" s="1"/>
      <c r="BS3719" s="1"/>
      <c r="BT3719" s="22"/>
      <c r="BU3719" s="1"/>
      <c r="BV3719" s="1"/>
      <c r="BW3719" s="1"/>
      <c r="BX3719" s="1"/>
      <c r="BY3719" s="1"/>
      <c r="BZ3719" s="1"/>
      <c r="CA3719" s="1"/>
      <c r="CB3719" s="1"/>
      <c r="CC3719" s="1"/>
      <c r="CD3719" s="1"/>
      <c r="CE3719" s="1"/>
      <c r="CF3719" s="1"/>
      <c r="CG3719" s="1"/>
      <c r="CH3719" s="1"/>
      <c r="CI3719" s="1"/>
      <c r="CJ3719" s="1"/>
      <c r="CK3719" s="1"/>
      <c r="CL3719" s="1"/>
      <c r="CM3719" s="1"/>
      <c r="CN3719" s="1"/>
      <c r="CO3719" s="1"/>
      <c r="CP3719" s="1"/>
      <c r="CQ3719" s="1"/>
      <c r="CR3719" s="1"/>
      <c r="CS3719" s="1"/>
      <c r="CT3719" s="1"/>
      <c r="CU3719" s="1"/>
      <c r="CV3719" s="1"/>
      <c r="CW3719" s="1"/>
      <c r="CX3719" s="1"/>
      <c r="CY3719" s="1"/>
      <c r="CZ3719" s="1"/>
      <c r="DA3719" s="1"/>
      <c r="DB3719" s="1"/>
      <c r="DC3719" s="1"/>
      <c r="DD3719" s="1"/>
      <c r="DE3719" s="1"/>
      <c r="DF3719" s="1"/>
      <c r="DG3719" s="1"/>
      <c r="DH3719" s="1"/>
      <c r="DI3719" s="1"/>
      <c r="DJ3719" s="1"/>
      <c r="DK3719" s="1"/>
      <c r="DL3719" s="1"/>
      <c r="DM3719" s="1"/>
      <c r="DN3719" s="1"/>
      <c r="DO3719" s="1"/>
      <c r="DP3719" s="1"/>
      <c r="DQ3719" s="1"/>
      <c r="DR3719" s="1"/>
      <c r="DS3719" s="1"/>
      <c r="DT3719" s="1"/>
      <c r="DU3719" s="1"/>
      <c r="DV3719" s="1"/>
      <c r="DW3719" s="1"/>
      <c r="DX3719" s="1"/>
      <c r="DY3719" s="1"/>
      <c r="DZ3719" s="1"/>
      <c r="EA3719" s="1"/>
      <c r="EB3719" s="1"/>
      <c r="EC3719" s="1"/>
      <c r="ED3719" s="1"/>
      <c r="EE3719" s="1"/>
      <c r="EF3719" s="1"/>
      <c r="EG3719" s="1"/>
      <c r="EH3719" s="1"/>
      <c r="EI3719" s="1"/>
      <c r="EJ3719" s="1"/>
      <c r="EK3719" s="1"/>
      <c r="EL3719" s="1"/>
      <c r="EM3719" s="1"/>
      <c r="EN3719" s="1"/>
      <c r="EO3719" s="1"/>
      <c r="EP3719" s="1"/>
      <c r="EQ3719" s="1"/>
      <c r="ER3719" s="1"/>
      <c r="ES3719" s="1"/>
      <c r="ET3719" s="1"/>
      <c r="EU3719" s="1"/>
      <c r="EV3719" s="1"/>
      <c r="EW3719" s="1"/>
      <c r="EX3719" s="1"/>
      <c r="EY3719" s="1"/>
      <c r="EZ3719" s="1"/>
      <c r="FA3719" s="1"/>
      <c r="FB3719" s="1"/>
      <c r="FC3719" s="1"/>
      <c r="FD3719" s="1"/>
      <c r="FE3719" s="1"/>
      <c r="FF3719" s="1"/>
      <c r="FG3719" s="1"/>
      <c r="FH3719" s="1"/>
      <c r="FI3719" s="1"/>
      <c r="FJ3719" s="1"/>
      <c r="FK3719" s="1"/>
      <c r="FL3719" s="1"/>
      <c r="FM3719" s="1"/>
      <c r="FN3719" s="1"/>
      <c r="FO3719" s="1"/>
      <c r="FP3719" s="1"/>
      <c r="FQ3719" s="1"/>
      <c r="FR3719" s="1"/>
      <c r="FS3719" s="1"/>
      <c r="FT3719" s="1"/>
      <c r="FU3719" s="1"/>
      <c r="FV3719" s="1"/>
      <c r="FW3719" s="1"/>
      <c r="FX3719" s="1"/>
      <c r="FY3719" s="1"/>
      <c r="FZ3719" s="1"/>
      <c r="GA3719" s="1"/>
      <c r="GB3719" s="1"/>
      <c r="GC3719" s="1"/>
      <c r="GD3719" s="1"/>
      <c r="GE3719" s="1"/>
      <c r="GF3719" s="1"/>
      <c r="GG3719" s="1"/>
      <c r="GH3719" s="1"/>
      <c r="GI3719" s="1"/>
      <c r="GJ3719" s="1"/>
      <c r="GK3719"/>
      <c r="GL3719"/>
      <c r="GM3719"/>
      <c r="GN3719"/>
      <c r="GO3719"/>
      <c r="GP3719"/>
      <c r="GQ3719"/>
      <c r="GR3719"/>
      <c r="GS3719"/>
      <c r="GT3719"/>
      <c r="GU3719"/>
      <c r="GV3719"/>
      <c r="GW3719"/>
      <c r="GX3719"/>
      <c r="GY3719"/>
      <c r="GZ3719"/>
      <c r="HA3719"/>
      <c r="HB3719"/>
      <c r="HC3719"/>
      <c r="HD3719"/>
      <c r="HE3719"/>
    </row>
    <row r="3720" spans="4:213" s="25" customFormat="1" x14ac:dyDescent="0.25">
      <c r="D3720" s="19"/>
      <c r="E3720" s="19"/>
      <c r="F3720" s="20"/>
      <c r="G3720" s="20"/>
      <c r="H3720" s="20"/>
      <c r="I3720" s="20"/>
      <c r="J3720" s="21"/>
      <c r="K3720" s="21"/>
      <c r="L3720" s="20"/>
      <c r="M3720" s="20"/>
      <c r="N3720" s="22"/>
      <c r="O3720" s="22"/>
      <c r="P3720" s="22"/>
      <c r="Q3720" s="22"/>
      <c r="R3720" s="19"/>
      <c r="S3720" s="19"/>
      <c r="T3720" s="19"/>
      <c r="U3720" s="20"/>
      <c r="V3720" s="20"/>
      <c r="W3720" s="20"/>
      <c r="X3720" s="27"/>
      <c r="Y3720" s="253"/>
      <c r="Z3720" s="30"/>
      <c r="AA3720" s="30"/>
      <c r="AB3720" s="31"/>
      <c r="AC3720" s="31"/>
      <c r="AD3720" s="31"/>
      <c r="AE3720" s="31"/>
      <c r="AF3720" s="31"/>
      <c r="AG3720" s="241"/>
      <c r="AH3720" s="31"/>
      <c r="AI3720" s="31"/>
      <c r="AJ3720" s="31"/>
      <c r="AK3720" s="31"/>
      <c r="AL3720" s="120"/>
      <c r="AQ3720" s="26"/>
      <c r="AW3720" s="19"/>
      <c r="AX3720" s="19"/>
      <c r="AY3720" s="19"/>
      <c r="AZ3720" s="19"/>
      <c r="BA3720" s="19"/>
      <c r="BB3720" s="19"/>
      <c r="BC3720" s="1"/>
      <c r="BD3720"/>
      <c r="BE3720"/>
      <c r="BF3720" s="1"/>
      <c r="BG3720"/>
      <c r="BH3720"/>
      <c r="BI3720"/>
      <c r="BJ3720" s="1"/>
      <c r="BK3720" s="1"/>
      <c r="BL3720"/>
      <c r="BM3720" s="1"/>
      <c r="BN3720" s="1"/>
      <c r="BO3720" s="1"/>
      <c r="BP3720" s="1"/>
      <c r="BQ3720" s="1"/>
      <c r="BR3720" s="1"/>
      <c r="BS3720" s="1"/>
      <c r="BT3720" s="22"/>
      <c r="BU3720" s="1"/>
      <c r="BV3720" s="1"/>
      <c r="BW3720" s="1"/>
      <c r="BX3720" s="1"/>
      <c r="BY3720" s="1"/>
      <c r="BZ3720" s="1"/>
      <c r="CA3720" s="1"/>
      <c r="CB3720" s="1"/>
      <c r="CC3720" s="1"/>
      <c r="CD3720" s="1"/>
      <c r="CE3720" s="1"/>
      <c r="CF3720" s="1"/>
      <c r="CG3720" s="1"/>
      <c r="CH3720" s="1"/>
      <c r="CI3720" s="1"/>
      <c r="CJ3720" s="1"/>
      <c r="CK3720" s="1"/>
      <c r="CL3720" s="1"/>
      <c r="CM3720" s="1"/>
      <c r="CN3720" s="1"/>
      <c r="CO3720" s="1"/>
      <c r="CP3720" s="1"/>
      <c r="CQ3720" s="1"/>
      <c r="CR3720" s="1"/>
      <c r="CS3720" s="1"/>
      <c r="CT3720" s="1"/>
      <c r="CU3720" s="1"/>
      <c r="CV3720" s="1"/>
      <c r="CW3720" s="1"/>
      <c r="CX3720" s="1"/>
      <c r="CY3720" s="1"/>
      <c r="CZ3720" s="1"/>
      <c r="DA3720" s="1"/>
      <c r="DB3720" s="1"/>
      <c r="DC3720" s="1"/>
      <c r="DD3720" s="1"/>
      <c r="DE3720" s="1"/>
      <c r="DF3720" s="1"/>
      <c r="DG3720" s="1"/>
      <c r="DH3720" s="1"/>
      <c r="DI3720" s="1"/>
      <c r="DJ3720" s="1"/>
      <c r="DK3720" s="1"/>
      <c r="DL3720" s="1"/>
      <c r="DM3720" s="1"/>
      <c r="DN3720" s="1"/>
      <c r="DO3720" s="1"/>
      <c r="DP3720" s="1"/>
      <c r="DQ3720" s="1"/>
      <c r="DR3720" s="1"/>
      <c r="DS3720" s="1"/>
      <c r="DT3720" s="1"/>
      <c r="DU3720" s="1"/>
      <c r="DV3720" s="1"/>
      <c r="DW3720" s="1"/>
      <c r="DX3720" s="1"/>
      <c r="DY3720" s="1"/>
      <c r="DZ3720" s="1"/>
      <c r="EA3720" s="1"/>
      <c r="EB3720" s="1"/>
      <c r="EC3720" s="1"/>
      <c r="ED3720" s="1"/>
      <c r="EE3720" s="1"/>
      <c r="EF3720" s="1"/>
      <c r="EG3720" s="1"/>
      <c r="EH3720" s="1"/>
      <c r="EI3720" s="1"/>
      <c r="EJ3720" s="1"/>
      <c r="EK3720" s="1"/>
      <c r="EL3720" s="1"/>
      <c r="EM3720" s="1"/>
      <c r="EN3720" s="1"/>
      <c r="EO3720" s="1"/>
      <c r="EP3720" s="1"/>
      <c r="EQ3720" s="1"/>
      <c r="ER3720" s="1"/>
      <c r="ES3720" s="1"/>
      <c r="ET3720" s="1"/>
      <c r="EU3720" s="1"/>
      <c r="EV3720" s="1"/>
      <c r="EW3720" s="1"/>
      <c r="EX3720" s="1"/>
      <c r="EY3720" s="1"/>
      <c r="EZ3720" s="1"/>
      <c r="FA3720" s="1"/>
      <c r="FB3720" s="1"/>
      <c r="FC3720" s="1"/>
      <c r="FD3720" s="1"/>
      <c r="FE3720" s="1"/>
      <c r="FF3720" s="1"/>
      <c r="FG3720" s="1"/>
      <c r="FH3720" s="1"/>
      <c r="FI3720" s="1"/>
      <c r="FJ3720" s="1"/>
      <c r="FK3720" s="1"/>
      <c r="FL3720" s="1"/>
      <c r="FM3720" s="1"/>
      <c r="FN3720" s="1"/>
      <c r="FO3720" s="1"/>
      <c r="FP3720" s="1"/>
      <c r="FQ3720" s="1"/>
      <c r="FR3720" s="1"/>
      <c r="FS3720" s="1"/>
      <c r="FT3720" s="1"/>
      <c r="FU3720" s="1"/>
      <c r="FV3720" s="1"/>
      <c r="FW3720" s="1"/>
      <c r="FX3720" s="1"/>
      <c r="FY3720" s="1"/>
      <c r="FZ3720" s="1"/>
      <c r="GA3720" s="1"/>
      <c r="GB3720" s="1"/>
      <c r="GC3720" s="1"/>
      <c r="GD3720" s="1"/>
      <c r="GE3720" s="1"/>
      <c r="GF3720" s="1"/>
      <c r="GG3720" s="1"/>
      <c r="GH3720" s="1"/>
      <c r="GI3720" s="1"/>
      <c r="GJ3720" s="1"/>
      <c r="GK3720"/>
      <c r="GL3720"/>
      <c r="GM3720"/>
      <c r="GN3720"/>
      <c r="GO3720"/>
      <c r="GP3720"/>
      <c r="GQ3720"/>
      <c r="GR3720"/>
      <c r="GS3720"/>
      <c r="GT3720"/>
      <c r="GU3720"/>
      <c r="GV3720"/>
      <c r="GW3720"/>
      <c r="GX3720"/>
      <c r="GY3720"/>
      <c r="GZ3720"/>
      <c r="HA3720"/>
      <c r="HB3720"/>
      <c r="HC3720"/>
      <c r="HD3720"/>
      <c r="HE3720"/>
    </row>
    <row r="3721" spans="4:213" s="25" customFormat="1" x14ac:dyDescent="0.25">
      <c r="D3721" s="19"/>
      <c r="E3721" s="19"/>
      <c r="F3721" s="20"/>
      <c r="G3721" s="20"/>
      <c r="H3721" s="20"/>
      <c r="I3721" s="20"/>
      <c r="J3721" s="21"/>
      <c r="K3721" s="21"/>
      <c r="L3721" s="20"/>
      <c r="M3721" s="20"/>
      <c r="N3721" s="22"/>
      <c r="O3721" s="22"/>
      <c r="P3721" s="22"/>
      <c r="Q3721" s="22"/>
      <c r="R3721" s="19"/>
      <c r="S3721" s="19"/>
      <c r="T3721" s="19"/>
      <c r="U3721" s="20"/>
      <c r="V3721" s="20"/>
      <c r="W3721" s="20"/>
      <c r="X3721" s="27"/>
      <c r="Y3721" s="253"/>
      <c r="Z3721" s="30"/>
      <c r="AA3721" s="30"/>
      <c r="AB3721" s="31"/>
      <c r="AC3721" s="31"/>
      <c r="AD3721" s="31"/>
      <c r="AE3721" s="31"/>
      <c r="AF3721" s="31"/>
      <c r="AG3721" s="241"/>
      <c r="AH3721" s="31"/>
      <c r="AI3721" s="31"/>
      <c r="AJ3721" s="31"/>
      <c r="AK3721" s="31"/>
      <c r="AL3721" s="120"/>
      <c r="AQ3721" s="26"/>
      <c r="AW3721" s="19"/>
      <c r="AX3721" s="19"/>
      <c r="AY3721" s="19"/>
      <c r="AZ3721" s="19"/>
      <c r="BA3721" s="19"/>
      <c r="BB3721" s="19"/>
      <c r="BC3721" s="1"/>
      <c r="BD3721"/>
      <c r="BE3721"/>
      <c r="BF3721" s="1"/>
      <c r="BG3721"/>
      <c r="BH3721"/>
      <c r="BI3721"/>
      <c r="BJ3721" s="1"/>
      <c r="BK3721" s="1"/>
      <c r="BL3721"/>
      <c r="BM3721" s="1"/>
      <c r="BN3721" s="1"/>
      <c r="BO3721" s="1"/>
      <c r="BP3721" s="1"/>
      <c r="BQ3721" s="1"/>
      <c r="BR3721" s="1"/>
      <c r="BS3721" s="1"/>
      <c r="BT3721" s="22"/>
      <c r="BU3721" s="1"/>
      <c r="BV3721" s="1"/>
      <c r="BW3721" s="1"/>
      <c r="BX3721" s="1"/>
      <c r="BY3721" s="1"/>
      <c r="BZ3721" s="1"/>
      <c r="CA3721" s="1"/>
      <c r="CB3721" s="1"/>
      <c r="CC3721" s="1"/>
      <c r="CD3721" s="1"/>
      <c r="CE3721" s="1"/>
      <c r="CF3721" s="1"/>
      <c r="CG3721" s="1"/>
      <c r="CH3721" s="1"/>
      <c r="CI3721" s="1"/>
      <c r="CJ3721" s="1"/>
      <c r="CK3721" s="1"/>
      <c r="CL3721" s="1"/>
      <c r="CM3721" s="1"/>
      <c r="CN3721" s="1"/>
      <c r="CO3721" s="1"/>
      <c r="CP3721" s="1"/>
      <c r="CQ3721" s="1"/>
      <c r="CR3721" s="1"/>
      <c r="CS3721" s="1"/>
      <c r="CT3721" s="1"/>
      <c r="CU3721" s="1"/>
      <c r="CV3721" s="1"/>
      <c r="CW3721" s="1"/>
      <c r="CX3721" s="1"/>
      <c r="CY3721" s="1"/>
      <c r="CZ3721" s="1"/>
      <c r="DA3721" s="1"/>
      <c r="DB3721" s="1"/>
      <c r="DC3721" s="1"/>
      <c r="DD3721" s="1"/>
      <c r="DE3721" s="1"/>
      <c r="DF3721" s="1"/>
      <c r="DG3721" s="1"/>
      <c r="DH3721" s="1"/>
      <c r="DI3721" s="1"/>
      <c r="DJ3721" s="1"/>
      <c r="DK3721" s="1"/>
      <c r="DL3721" s="1"/>
      <c r="DM3721" s="1"/>
      <c r="DN3721" s="1"/>
      <c r="DO3721" s="1"/>
      <c r="DP3721" s="1"/>
      <c r="DQ3721" s="1"/>
      <c r="DR3721" s="1"/>
      <c r="DS3721" s="1"/>
      <c r="DT3721" s="1"/>
      <c r="DU3721" s="1"/>
      <c r="DV3721" s="1"/>
      <c r="DW3721" s="1"/>
      <c r="DX3721" s="1"/>
      <c r="DY3721" s="1"/>
      <c r="DZ3721" s="1"/>
      <c r="EA3721" s="1"/>
      <c r="EB3721" s="1"/>
      <c r="EC3721" s="1"/>
      <c r="ED3721" s="1"/>
      <c r="EE3721" s="1"/>
      <c r="EF3721" s="1"/>
      <c r="EG3721" s="1"/>
      <c r="EH3721" s="1"/>
      <c r="EI3721" s="1"/>
      <c r="EJ3721" s="1"/>
      <c r="EK3721" s="1"/>
      <c r="EL3721" s="1"/>
      <c r="EM3721" s="1"/>
      <c r="EN3721" s="1"/>
      <c r="EO3721" s="1"/>
      <c r="EP3721" s="1"/>
      <c r="EQ3721" s="1"/>
      <c r="ER3721" s="1"/>
      <c r="ES3721" s="1"/>
      <c r="ET3721" s="1"/>
      <c r="EU3721" s="1"/>
      <c r="EV3721" s="1"/>
      <c r="EW3721" s="1"/>
      <c r="EX3721" s="1"/>
      <c r="EY3721" s="1"/>
      <c r="EZ3721" s="1"/>
      <c r="FA3721" s="1"/>
      <c r="FB3721" s="1"/>
      <c r="FC3721" s="1"/>
      <c r="FD3721" s="1"/>
      <c r="FE3721" s="1"/>
      <c r="FF3721" s="1"/>
      <c r="FG3721" s="1"/>
      <c r="FH3721" s="1"/>
      <c r="FI3721" s="1"/>
      <c r="FJ3721" s="1"/>
      <c r="FK3721" s="1"/>
      <c r="FL3721" s="1"/>
      <c r="FM3721" s="1"/>
      <c r="FN3721" s="1"/>
      <c r="FO3721" s="1"/>
      <c r="FP3721" s="1"/>
      <c r="FQ3721" s="1"/>
      <c r="FR3721" s="1"/>
      <c r="FS3721" s="1"/>
      <c r="FT3721" s="1"/>
      <c r="FU3721" s="1"/>
      <c r="FV3721" s="1"/>
      <c r="FW3721" s="1"/>
      <c r="FX3721" s="1"/>
      <c r="FY3721" s="1"/>
      <c r="FZ3721" s="1"/>
      <c r="GA3721" s="1"/>
      <c r="GB3721" s="1"/>
      <c r="GC3721" s="1"/>
      <c r="GD3721" s="1"/>
      <c r="GE3721" s="1"/>
      <c r="GF3721" s="1"/>
      <c r="GG3721" s="1"/>
      <c r="GH3721" s="1"/>
      <c r="GI3721" s="1"/>
      <c r="GJ3721" s="1"/>
      <c r="GK3721"/>
      <c r="GL3721"/>
      <c r="GM3721"/>
      <c r="GN3721"/>
      <c r="GO3721"/>
      <c r="GP3721"/>
      <c r="GQ3721"/>
      <c r="GR3721"/>
      <c r="GS3721"/>
      <c r="GT3721"/>
      <c r="GU3721"/>
      <c r="GV3721"/>
      <c r="GW3721"/>
      <c r="GX3721"/>
      <c r="GY3721"/>
      <c r="GZ3721"/>
      <c r="HA3721"/>
      <c r="HB3721"/>
      <c r="HC3721"/>
      <c r="HD3721"/>
      <c r="HE3721"/>
    </row>
    <row r="3722" spans="4:213" s="25" customFormat="1" x14ac:dyDescent="0.25">
      <c r="D3722" s="19"/>
      <c r="E3722" s="19"/>
      <c r="F3722" s="20"/>
      <c r="G3722" s="20"/>
      <c r="H3722" s="20"/>
      <c r="I3722" s="20"/>
      <c r="J3722" s="21"/>
      <c r="K3722" s="21"/>
      <c r="L3722" s="20"/>
      <c r="M3722" s="20"/>
      <c r="N3722" s="22"/>
      <c r="O3722" s="22"/>
      <c r="P3722" s="22"/>
      <c r="Q3722" s="22"/>
      <c r="R3722" s="19"/>
      <c r="S3722" s="19"/>
      <c r="T3722" s="19"/>
      <c r="U3722" s="20"/>
      <c r="V3722" s="20"/>
      <c r="W3722" s="20"/>
      <c r="X3722" s="27"/>
      <c r="Y3722" s="253"/>
      <c r="Z3722" s="30"/>
      <c r="AA3722" s="30"/>
      <c r="AB3722" s="31"/>
      <c r="AC3722" s="31"/>
      <c r="AD3722" s="31"/>
      <c r="AE3722" s="31"/>
      <c r="AF3722" s="31"/>
      <c r="AG3722" s="241"/>
      <c r="AH3722" s="31"/>
      <c r="AI3722" s="31"/>
      <c r="AJ3722" s="31"/>
      <c r="AK3722" s="31"/>
      <c r="AL3722" s="120"/>
      <c r="AQ3722" s="26"/>
      <c r="AW3722" s="19"/>
      <c r="AX3722" s="19"/>
      <c r="AY3722" s="19"/>
      <c r="AZ3722" s="19"/>
      <c r="BA3722" s="19"/>
      <c r="BB3722" s="19"/>
      <c r="BC3722" s="1"/>
      <c r="BD3722"/>
      <c r="BE3722"/>
      <c r="BF3722" s="1"/>
      <c r="BG3722"/>
      <c r="BH3722"/>
      <c r="BI3722"/>
      <c r="BJ3722" s="1"/>
      <c r="BK3722" s="1"/>
      <c r="BL3722"/>
      <c r="BM3722" s="1"/>
      <c r="BN3722" s="1"/>
      <c r="BO3722" s="1"/>
      <c r="BP3722" s="1"/>
      <c r="BQ3722" s="1"/>
      <c r="BR3722" s="1"/>
      <c r="BS3722" s="1"/>
      <c r="BT3722" s="22"/>
      <c r="BU3722" s="1"/>
      <c r="BV3722" s="1"/>
      <c r="BW3722" s="1"/>
      <c r="BX3722" s="1"/>
      <c r="BY3722" s="1"/>
      <c r="BZ3722" s="1"/>
      <c r="CA3722" s="1"/>
      <c r="CB3722" s="1"/>
      <c r="CC3722" s="1"/>
      <c r="CD3722" s="1"/>
      <c r="CE3722" s="1"/>
      <c r="CF3722" s="1"/>
      <c r="CG3722" s="1"/>
      <c r="CH3722" s="1"/>
      <c r="CI3722" s="1"/>
      <c r="CJ3722" s="1"/>
      <c r="CK3722" s="1"/>
      <c r="CL3722" s="1"/>
      <c r="CM3722" s="1"/>
      <c r="CN3722" s="1"/>
      <c r="CO3722" s="1"/>
      <c r="CP3722" s="1"/>
      <c r="CQ3722" s="1"/>
      <c r="CR3722" s="1"/>
      <c r="CS3722" s="1"/>
      <c r="CT3722" s="1"/>
      <c r="CU3722" s="1"/>
      <c r="CV3722" s="1"/>
      <c r="CW3722" s="1"/>
      <c r="CX3722" s="1"/>
      <c r="CY3722" s="1"/>
      <c r="CZ3722" s="1"/>
      <c r="DA3722" s="1"/>
      <c r="DB3722" s="1"/>
      <c r="DC3722" s="1"/>
      <c r="DD3722" s="1"/>
      <c r="DE3722" s="1"/>
      <c r="DF3722" s="1"/>
      <c r="DG3722" s="1"/>
      <c r="DH3722" s="1"/>
      <c r="DI3722" s="1"/>
      <c r="DJ3722" s="1"/>
      <c r="DK3722" s="1"/>
      <c r="DL3722" s="1"/>
      <c r="DM3722" s="1"/>
      <c r="DN3722" s="1"/>
      <c r="DO3722" s="1"/>
      <c r="DP3722" s="1"/>
      <c r="DQ3722" s="1"/>
      <c r="DR3722" s="1"/>
      <c r="DS3722" s="1"/>
      <c r="DT3722" s="1"/>
      <c r="DU3722" s="1"/>
      <c r="DV3722" s="1"/>
      <c r="DW3722" s="1"/>
      <c r="DX3722" s="1"/>
      <c r="DY3722" s="1"/>
      <c r="DZ3722" s="1"/>
      <c r="EA3722" s="1"/>
      <c r="EB3722" s="1"/>
      <c r="EC3722" s="1"/>
      <c r="ED3722" s="1"/>
      <c r="EE3722" s="1"/>
      <c r="EF3722" s="1"/>
      <c r="EG3722" s="1"/>
      <c r="EH3722" s="1"/>
      <c r="EI3722" s="1"/>
      <c r="EJ3722" s="1"/>
      <c r="EK3722" s="1"/>
      <c r="EL3722" s="1"/>
      <c r="EM3722" s="1"/>
      <c r="EN3722" s="1"/>
      <c r="EO3722" s="1"/>
      <c r="EP3722" s="1"/>
      <c r="EQ3722" s="1"/>
      <c r="ER3722" s="1"/>
      <c r="ES3722" s="1"/>
      <c r="ET3722" s="1"/>
      <c r="EU3722" s="1"/>
      <c r="EV3722" s="1"/>
      <c r="EW3722" s="1"/>
      <c r="EX3722" s="1"/>
      <c r="EY3722" s="1"/>
      <c r="EZ3722" s="1"/>
      <c r="FA3722" s="1"/>
      <c r="FB3722" s="1"/>
      <c r="FC3722" s="1"/>
      <c r="FD3722" s="1"/>
      <c r="FE3722" s="1"/>
      <c r="FF3722" s="1"/>
      <c r="FG3722" s="1"/>
      <c r="FH3722" s="1"/>
      <c r="FI3722" s="1"/>
      <c r="FJ3722" s="1"/>
      <c r="FK3722" s="1"/>
      <c r="FL3722" s="1"/>
      <c r="FM3722" s="1"/>
      <c r="FN3722" s="1"/>
      <c r="FO3722" s="1"/>
      <c r="FP3722" s="1"/>
      <c r="FQ3722" s="1"/>
      <c r="FR3722" s="1"/>
      <c r="FS3722" s="1"/>
      <c r="FT3722" s="1"/>
      <c r="FU3722" s="1"/>
      <c r="FV3722" s="1"/>
      <c r="FW3722" s="1"/>
      <c r="FX3722" s="1"/>
      <c r="FY3722" s="1"/>
      <c r="FZ3722" s="1"/>
      <c r="GA3722" s="1"/>
      <c r="GB3722" s="1"/>
      <c r="GC3722" s="1"/>
      <c r="GD3722" s="1"/>
      <c r="GE3722" s="1"/>
      <c r="GF3722" s="1"/>
      <c r="GG3722" s="1"/>
      <c r="GH3722" s="1"/>
      <c r="GI3722" s="1"/>
      <c r="GJ3722" s="1"/>
      <c r="GK3722"/>
      <c r="GL3722"/>
      <c r="GM3722"/>
      <c r="GN3722"/>
      <c r="GO3722"/>
      <c r="GP3722"/>
      <c r="GQ3722"/>
      <c r="GR3722"/>
      <c r="GS3722"/>
      <c r="GT3722"/>
      <c r="GU3722"/>
      <c r="GV3722"/>
      <c r="GW3722"/>
      <c r="GX3722"/>
      <c r="GY3722"/>
      <c r="GZ3722"/>
      <c r="HA3722"/>
      <c r="HB3722"/>
      <c r="HC3722"/>
      <c r="HD3722"/>
      <c r="HE3722"/>
    </row>
    <row r="3723" spans="4:213" s="25" customFormat="1" x14ac:dyDescent="0.25">
      <c r="D3723" s="19"/>
      <c r="E3723" s="19"/>
      <c r="F3723" s="20"/>
      <c r="G3723" s="20"/>
      <c r="H3723" s="20"/>
      <c r="I3723" s="20"/>
      <c r="J3723" s="21"/>
      <c r="K3723" s="21"/>
      <c r="L3723" s="20"/>
      <c r="M3723" s="20"/>
      <c r="N3723" s="22"/>
      <c r="O3723" s="22"/>
      <c r="P3723" s="22"/>
      <c r="Q3723" s="22"/>
      <c r="R3723" s="19"/>
      <c r="S3723" s="19"/>
      <c r="T3723" s="19"/>
      <c r="U3723" s="20"/>
      <c r="V3723" s="20"/>
      <c r="W3723" s="20"/>
      <c r="X3723" s="27"/>
      <c r="Y3723" s="253"/>
      <c r="Z3723" s="30"/>
      <c r="AA3723" s="30"/>
      <c r="AB3723" s="31"/>
      <c r="AC3723" s="31"/>
      <c r="AD3723" s="31"/>
      <c r="AE3723" s="31"/>
      <c r="AF3723" s="31"/>
      <c r="AG3723" s="241"/>
      <c r="AH3723" s="31"/>
      <c r="AI3723" s="31"/>
      <c r="AJ3723" s="31"/>
      <c r="AK3723" s="31"/>
      <c r="AL3723" s="120"/>
      <c r="AQ3723" s="26"/>
      <c r="AW3723" s="19"/>
      <c r="AX3723" s="19"/>
      <c r="AY3723" s="19"/>
      <c r="AZ3723" s="19"/>
      <c r="BA3723" s="19"/>
      <c r="BB3723" s="19"/>
      <c r="BC3723" s="1"/>
      <c r="BD3723"/>
      <c r="BE3723"/>
      <c r="BF3723" s="1"/>
      <c r="BG3723"/>
      <c r="BH3723"/>
      <c r="BI3723"/>
      <c r="BJ3723" s="1"/>
      <c r="BK3723" s="1"/>
      <c r="BL3723"/>
      <c r="BM3723" s="1"/>
      <c r="BN3723" s="1"/>
      <c r="BO3723" s="1"/>
      <c r="BP3723" s="1"/>
      <c r="BQ3723" s="1"/>
      <c r="BR3723" s="1"/>
      <c r="BS3723" s="1"/>
      <c r="BT3723" s="22"/>
      <c r="BU3723" s="1"/>
      <c r="BV3723" s="1"/>
      <c r="BW3723" s="1"/>
      <c r="BX3723" s="1"/>
      <c r="BY3723" s="1"/>
      <c r="BZ3723" s="1"/>
      <c r="CA3723" s="1"/>
      <c r="CB3723" s="1"/>
      <c r="CC3723" s="1"/>
      <c r="CD3723" s="1"/>
      <c r="CE3723" s="1"/>
      <c r="CF3723" s="1"/>
      <c r="CG3723" s="1"/>
      <c r="CH3723" s="1"/>
      <c r="CI3723" s="1"/>
      <c r="CJ3723" s="1"/>
      <c r="CK3723" s="1"/>
      <c r="CL3723" s="1"/>
      <c r="CM3723" s="1"/>
      <c r="CN3723" s="1"/>
      <c r="CO3723" s="1"/>
      <c r="CP3723" s="1"/>
      <c r="CQ3723" s="1"/>
      <c r="CR3723" s="1"/>
      <c r="CS3723" s="1"/>
      <c r="CT3723" s="1"/>
      <c r="CU3723" s="1"/>
      <c r="CV3723" s="1"/>
      <c r="CW3723" s="1"/>
      <c r="CX3723" s="1"/>
      <c r="CY3723" s="1"/>
      <c r="CZ3723" s="1"/>
      <c r="DA3723" s="1"/>
      <c r="DB3723" s="1"/>
      <c r="DC3723" s="1"/>
      <c r="DD3723" s="1"/>
      <c r="DE3723" s="1"/>
      <c r="DF3723" s="1"/>
      <c r="DG3723" s="1"/>
      <c r="DH3723" s="1"/>
      <c r="DI3723" s="1"/>
      <c r="DJ3723" s="1"/>
      <c r="DK3723" s="1"/>
      <c r="DL3723" s="1"/>
      <c r="DM3723" s="1"/>
      <c r="DN3723" s="1"/>
      <c r="DO3723" s="1"/>
      <c r="DP3723" s="1"/>
      <c r="DQ3723" s="1"/>
      <c r="DR3723" s="1"/>
      <c r="DS3723" s="1"/>
      <c r="DT3723" s="1"/>
      <c r="DU3723" s="1"/>
      <c r="DV3723" s="1"/>
      <c r="DW3723" s="1"/>
      <c r="DX3723" s="1"/>
      <c r="DY3723" s="1"/>
      <c r="DZ3723" s="1"/>
      <c r="EA3723" s="1"/>
      <c r="EB3723" s="1"/>
      <c r="EC3723" s="1"/>
      <c r="ED3723" s="1"/>
      <c r="EE3723" s="1"/>
      <c r="EF3723" s="1"/>
      <c r="EG3723" s="1"/>
      <c r="EH3723" s="1"/>
      <c r="EI3723" s="1"/>
      <c r="EJ3723" s="1"/>
      <c r="EK3723" s="1"/>
      <c r="EL3723" s="1"/>
      <c r="EM3723" s="1"/>
      <c r="EN3723" s="1"/>
      <c r="EO3723" s="1"/>
      <c r="EP3723" s="1"/>
      <c r="EQ3723" s="1"/>
      <c r="ER3723" s="1"/>
      <c r="ES3723" s="1"/>
      <c r="ET3723" s="1"/>
      <c r="EU3723" s="1"/>
      <c r="EV3723" s="1"/>
      <c r="EW3723" s="1"/>
      <c r="EX3723" s="1"/>
      <c r="EY3723" s="1"/>
      <c r="EZ3723" s="1"/>
      <c r="FA3723" s="1"/>
      <c r="FB3723" s="1"/>
      <c r="FC3723" s="1"/>
      <c r="FD3723" s="1"/>
      <c r="FE3723" s="1"/>
      <c r="FF3723" s="1"/>
      <c r="FG3723" s="1"/>
      <c r="FH3723" s="1"/>
      <c r="FI3723" s="1"/>
      <c r="FJ3723" s="1"/>
      <c r="FK3723" s="1"/>
      <c r="FL3723" s="1"/>
      <c r="FM3723" s="1"/>
      <c r="FN3723" s="1"/>
      <c r="FO3723" s="1"/>
      <c r="FP3723" s="1"/>
      <c r="FQ3723" s="1"/>
      <c r="FR3723" s="1"/>
      <c r="FS3723" s="1"/>
      <c r="FT3723" s="1"/>
      <c r="FU3723" s="1"/>
      <c r="FV3723" s="1"/>
      <c r="FW3723" s="1"/>
      <c r="FX3723" s="1"/>
      <c r="FY3723" s="1"/>
      <c r="FZ3723" s="1"/>
      <c r="GA3723" s="1"/>
      <c r="GB3723" s="1"/>
      <c r="GC3723" s="1"/>
      <c r="GD3723" s="1"/>
      <c r="GE3723" s="1"/>
      <c r="GF3723" s="1"/>
      <c r="GG3723" s="1"/>
      <c r="GH3723" s="1"/>
      <c r="GI3723" s="1"/>
      <c r="GJ3723" s="1"/>
      <c r="GK3723"/>
      <c r="GL3723"/>
      <c r="GM3723"/>
      <c r="GN3723"/>
      <c r="GO3723"/>
      <c r="GP3723"/>
      <c r="GQ3723"/>
      <c r="GR3723"/>
      <c r="GS3723"/>
      <c r="GT3723"/>
      <c r="GU3723"/>
      <c r="GV3723"/>
      <c r="GW3723"/>
      <c r="GX3723"/>
      <c r="GY3723"/>
      <c r="GZ3723"/>
      <c r="HA3723"/>
      <c r="HB3723"/>
      <c r="HC3723"/>
      <c r="HD3723"/>
      <c r="HE3723"/>
    </row>
    <row r="3724" spans="4:213" s="25" customFormat="1" x14ac:dyDescent="0.25">
      <c r="D3724" s="19"/>
      <c r="E3724" s="19"/>
      <c r="F3724" s="20"/>
      <c r="G3724" s="20"/>
      <c r="H3724" s="20"/>
      <c r="I3724" s="20"/>
      <c r="J3724" s="21"/>
      <c r="K3724" s="21"/>
      <c r="L3724" s="20"/>
      <c r="M3724" s="20"/>
      <c r="N3724" s="22"/>
      <c r="O3724" s="22"/>
      <c r="P3724" s="22"/>
      <c r="Q3724" s="22"/>
      <c r="R3724" s="19"/>
      <c r="S3724" s="19"/>
      <c r="T3724" s="19"/>
      <c r="U3724" s="20"/>
      <c r="V3724" s="20"/>
      <c r="W3724" s="20"/>
      <c r="X3724" s="27"/>
      <c r="Y3724" s="253"/>
      <c r="Z3724" s="30"/>
      <c r="AA3724" s="30"/>
      <c r="AB3724" s="31"/>
      <c r="AC3724" s="31"/>
      <c r="AD3724" s="31"/>
      <c r="AE3724" s="31"/>
      <c r="AF3724" s="31"/>
      <c r="AG3724" s="241"/>
      <c r="AH3724" s="31"/>
      <c r="AI3724" s="31"/>
      <c r="AJ3724" s="31"/>
      <c r="AK3724" s="31"/>
      <c r="AL3724" s="120"/>
      <c r="AQ3724" s="26"/>
      <c r="AW3724" s="19"/>
      <c r="AX3724" s="19"/>
      <c r="AY3724" s="19"/>
      <c r="AZ3724" s="19"/>
      <c r="BA3724" s="19"/>
      <c r="BB3724" s="19"/>
      <c r="BC3724" s="1"/>
      <c r="BD3724"/>
      <c r="BE3724"/>
      <c r="BF3724" s="1"/>
      <c r="BG3724"/>
      <c r="BH3724"/>
      <c r="BI3724"/>
      <c r="BJ3724" s="1"/>
      <c r="BK3724" s="1"/>
      <c r="BL3724"/>
      <c r="BM3724" s="1"/>
      <c r="BN3724" s="1"/>
      <c r="BO3724" s="1"/>
      <c r="BP3724" s="1"/>
      <c r="BQ3724" s="1"/>
      <c r="BR3724" s="1"/>
      <c r="BS3724" s="1"/>
      <c r="BT3724" s="22"/>
      <c r="BU3724" s="1"/>
      <c r="BV3724" s="1"/>
      <c r="BW3724" s="1"/>
      <c r="BX3724" s="1"/>
      <c r="BY3724" s="1"/>
      <c r="BZ3724" s="1"/>
      <c r="CA3724" s="1"/>
      <c r="CB3724" s="1"/>
      <c r="CC3724" s="1"/>
      <c r="CD3724" s="1"/>
      <c r="CE3724" s="1"/>
      <c r="CF3724" s="1"/>
      <c r="CG3724" s="1"/>
      <c r="CH3724" s="1"/>
      <c r="CI3724" s="1"/>
      <c r="CJ3724" s="1"/>
      <c r="CK3724" s="1"/>
      <c r="CL3724" s="1"/>
      <c r="CM3724" s="1"/>
      <c r="CN3724" s="1"/>
      <c r="CO3724" s="1"/>
      <c r="CP3724" s="1"/>
      <c r="CQ3724" s="1"/>
      <c r="CR3724" s="1"/>
      <c r="CS3724" s="1"/>
      <c r="CT3724" s="1"/>
      <c r="CU3724" s="1"/>
      <c r="CV3724" s="1"/>
      <c r="CW3724" s="1"/>
      <c r="CX3724" s="1"/>
      <c r="CY3724" s="1"/>
      <c r="CZ3724" s="1"/>
      <c r="DA3724" s="1"/>
      <c r="DB3724" s="1"/>
      <c r="DC3724" s="1"/>
      <c r="DD3724" s="1"/>
      <c r="DE3724" s="1"/>
      <c r="DF3724" s="1"/>
      <c r="DG3724" s="1"/>
      <c r="DH3724" s="1"/>
      <c r="DI3724" s="1"/>
      <c r="DJ3724" s="1"/>
      <c r="DK3724" s="1"/>
      <c r="DL3724" s="1"/>
      <c r="DM3724" s="1"/>
      <c r="DN3724" s="1"/>
      <c r="DO3724" s="1"/>
      <c r="DP3724" s="1"/>
      <c r="DQ3724" s="1"/>
      <c r="DR3724" s="1"/>
      <c r="DS3724" s="1"/>
      <c r="DT3724" s="1"/>
      <c r="DU3724" s="1"/>
      <c r="DV3724" s="1"/>
      <c r="DW3724" s="1"/>
      <c r="DX3724" s="1"/>
      <c r="DY3724" s="1"/>
      <c r="DZ3724" s="1"/>
      <c r="EA3724" s="1"/>
      <c r="EB3724" s="1"/>
      <c r="EC3724" s="1"/>
      <c r="ED3724" s="1"/>
      <c r="EE3724" s="1"/>
      <c r="EF3724" s="1"/>
      <c r="EG3724" s="1"/>
      <c r="EH3724" s="1"/>
      <c r="EI3724" s="1"/>
      <c r="EJ3724" s="1"/>
      <c r="EK3724" s="1"/>
      <c r="EL3724" s="1"/>
      <c r="EM3724" s="1"/>
      <c r="EN3724" s="1"/>
      <c r="EO3724" s="1"/>
      <c r="EP3724" s="1"/>
      <c r="EQ3724" s="1"/>
      <c r="ER3724" s="1"/>
      <c r="ES3724" s="1"/>
      <c r="ET3724" s="1"/>
      <c r="EU3724" s="1"/>
      <c r="EV3724" s="1"/>
      <c r="EW3724" s="1"/>
      <c r="EX3724" s="1"/>
      <c r="EY3724" s="1"/>
      <c r="EZ3724" s="1"/>
      <c r="FA3724" s="1"/>
      <c r="FB3724" s="1"/>
      <c r="FC3724" s="1"/>
      <c r="FD3724" s="1"/>
      <c r="FE3724" s="1"/>
      <c r="FF3724" s="1"/>
      <c r="FG3724" s="1"/>
      <c r="FH3724" s="1"/>
      <c r="FI3724" s="1"/>
      <c r="FJ3724" s="1"/>
      <c r="FK3724" s="1"/>
      <c r="FL3724" s="1"/>
      <c r="FM3724" s="1"/>
      <c r="FN3724" s="1"/>
      <c r="FO3724" s="1"/>
      <c r="FP3724" s="1"/>
      <c r="FQ3724" s="1"/>
      <c r="FR3724" s="1"/>
      <c r="FS3724" s="1"/>
      <c r="FT3724" s="1"/>
      <c r="FU3724" s="1"/>
      <c r="FV3724" s="1"/>
      <c r="FW3724" s="1"/>
      <c r="FX3724" s="1"/>
      <c r="FY3724" s="1"/>
      <c r="FZ3724" s="1"/>
      <c r="GA3724" s="1"/>
      <c r="GB3724" s="1"/>
      <c r="GC3724" s="1"/>
      <c r="GD3724" s="1"/>
      <c r="GE3724" s="1"/>
      <c r="GF3724" s="1"/>
      <c r="GG3724" s="1"/>
      <c r="GH3724" s="1"/>
      <c r="GI3724" s="1"/>
      <c r="GJ3724" s="1"/>
      <c r="GK3724"/>
      <c r="GL3724"/>
      <c r="GM3724"/>
      <c r="GN3724"/>
      <c r="GO3724"/>
      <c r="GP3724"/>
      <c r="GQ3724"/>
      <c r="GR3724"/>
      <c r="GS3724"/>
      <c r="GT3724"/>
      <c r="GU3724"/>
      <c r="GV3724"/>
      <c r="GW3724"/>
      <c r="GX3724"/>
      <c r="GY3724"/>
      <c r="GZ3724"/>
      <c r="HA3724"/>
      <c r="HB3724"/>
      <c r="HC3724"/>
      <c r="HD3724"/>
      <c r="HE3724"/>
    </row>
    <row r="3725" spans="4:213" s="25" customFormat="1" x14ac:dyDescent="0.25">
      <c r="D3725" s="19"/>
      <c r="E3725" s="19"/>
      <c r="F3725" s="20"/>
      <c r="G3725" s="20"/>
      <c r="H3725" s="20"/>
      <c r="I3725" s="20"/>
      <c r="J3725" s="21"/>
      <c r="K3725" s="21"/>
      <c r="L3725" s="20"/>
      <c r="M3725" s="20"/>
      <c r="N3725" s="22"/>
      <c r="O3725" s="22"/>
      <c r="P3725" s="22"/>
      <c r="Q3725" s="22"/>
      <c r="R3725" s="19"/>
      <c r="S3725" s="19"/>
      <c r="T3725" s="19"/>
      <c r="U3725" s="20"/>
      <c r="V3725" s="20"/>
      <c r="W3725" s="20"/>
      <c r="X3725" s="27"/>
      <c r="Y3725" s="253"/>
      <c r="Z3725" s="30"/>
      <c r="AA3725" s="30"/>
      <c r="AB3725" s="31"/>
      <c r="AC3725" s="31"/>
      <c r="AD3725" s="31"/>
      <c r="AE3725" s="31"/>
      <c r="AF3725" s="31"/>
      <c r="AG3725" s="241"/>
      <c r="AH3725" s="31"/>
      <c r="AI3725" s="31"/>
      <c r="AJ3725" s="31"/>
      <c r="AK3725" s="31"/>
      <c r="AL3725" s="120"/>
      <c r="AQ3725" s="26"/>
      <c r="AW3725" s="19"/>
      <c r="AX3725" s="19"/>
      <c r="AY3725" s="19"/>
      <c r="AZ3725" s="19"/>
      <c r="BA3725" s="19"/>
      <c r="BB3725" s="19"/>
      <c r="BC3725" s="1"/>
      <c r="BD3725"/>
      <c r="BE3725"/>
      <c r="BF3725" s="1"/>
      <c r="BG3725"/>
      <c r="BH3725"/>
      <c r="BI3725"/>
      <c r="BJ3725" s="1"/>
      <c r="BK3725" s="1"/>
      <c r="BL3725"/>
      <c r="BM3725" s="1"/>
      <c r="BN3725" s="1"/>
      <c r="BO3725" s="1"/>
      <c r="BP3725" s="1"/>
      <c r="BQ3725" s="1"/>
      <c r="BR3725" s="1"/>
      <c r="BS3725" s="1"/>
      <c r="BT3725" s="22"/>
      <c r="BU3725" s="1"/>
      <c r="BV3725" s="1"/>
      <c r="BW3725" s="1"/>
      <c r="BX3725" s="1"/>
      <c r="BY3725" s="1"/>
      <c r="BZ3725" s="1"/>
      <c r="CA3725" s="1"/>
      <c r="CB3725" s="1"/>
      <c r="CC3725" s="1"/>
      <c r="CD3725" s="1"/>
      <c r="CE3725" s="1"/>
      <c r="CF3725" s="1"/>
      <c r="CG3725" s="1"/>
      <c r="CH3725" s="1"/>
      <c r="CI3725" s="1"/>
      <c r="CJ3725" s="1"/>
      <c r="CK3725" s="1"/>
      <c r="CL3725" s="1"/>
      <c r="CM3725" s="1"/>
      <c r="CN3725" s="1"/>
      <c r="CO3725" s="1"/>
      <c r="CP3725" s="1"/>
      <c r="CQ3725" s="1"/>
      <c r="CR3725" s="1"/>
      <c r="CS3725" s="1"/>
      <c r="CT3725" s="1"/>
      <c r="CU3725" s="1"/>
      <c r="CV3725" s="1"/>
      <c r="CW3725" s="1"/>
      <c r="CX3725" s="1"/>
      <c r="CY3725" s="1"/>
      <c r="CZ3725" s="1"/>
      <c r="DA3725" s="1"/>
      <c r="DB3725" s="1"/>
      <c r="DC3725" s="1"/>
      <c r="DD3725" s="1"/>
      <c r="DE3725" s="1"/>
      <c r="DF3725" s="1"/>
      <c r="DG3725" s="1"/>
      <c r="DH3725" s="1"/>
      <c r="DI3725" s="1"/>
      <c r="DJ3725" s="1"/>
      <c r="DK3725" s="1"/>
      <c r="DL3725" s="1"/>
      <c r="DM3725" s="1"/>
      <c r="DN3725" s="1"/>
      <c r="DO3725" s="1"/>
      <c r="DP3725" s="1"/>
      <c r="DQ3725" s="1"/>
      <c r="DR3725" s="1"/>
      <c r="DS3725" s="1"/>
      <c r="DT3725" s="1"/>
      <c r="DU3725" s="1"/>
      <c r="DV3725" s="1"/>
      <c r="DW3725" s="1"/>
      <c r="DX3725" s="1"/>
      <c r="DY3725" s="1"/>
      <c r="DZ3725" s="1"/>
      <c r="EA3725" s="1"/>
      <c r="EB3725" s="1"/>
      <c r="EC3725" s="1"/>
      <c r="ED3725" s="1"/>
      <c r="EE3725" s="1"/>
      <c r="EF3725" s="1"/>
      <c r="EG3725" s="1"/>
      <c r="EH3725" s="1"/>
      <c r="EI3725" s="1"/>
      <c r="EJ3725" s="1"/>
      <c r="EK3725" s="1"/>
      <c r="EL3725" s="1"/>
      <c r="EM3725" s="1"/>
      <c r="EN3725" s="1"/>
      <c r="EO3725" s="1"/>
      <c r="EP3725" s="1"/>
      <c r="EQ3725" s="1"/>
      <c r="ER3725" s="1"/>
      <c r="ES3725" s="1"/>
      <c r="ET3725" s="1"/>
      <c r="EU3725" s="1"/>
      <c r="EV3725" s="1"/>
      <c r="EW3725" s="1"/>
      <c r="EX3725" s="1"/>
      <c r="EY3725" s="1"/>
      <c r="EZ3725" s="1"/>
      <c r="FA3725" s="1"/>
      <c r="FB3725" s="1"/>
      <c r="FC3725" s="1"/>
      <c r="FD3725" s="1"/>
      <c r="FE3725" s="1"/>
      <c r="FF3725" s="1"/>
      <c r="FG3725" s="1"/>
      <c r="FH3725" s="1"/>
      <c r="FI3725" s="1"/>
      <c r="FJ3725" s="1"/>
      <c r="FK3725" s="1"/>
      <c r="FL3725" s="1"/>
      <c r="FM3725" s="1"/>
      <c r="FN3725" s="1"/>
      <c r="FO3725" s="1"/>
      <c r="FP3725" s="1"/>
      <c r="FQ3725" s="1"/>
      <c r="FR3725" s="1"/>
      <c r="FS3725" s="1"/>
      <c r="FT3725" s="1"/>
      <c r="FU3725" s="1"/>
      <c r="FV3725" s="1"/>
      <c r="FW3725" s="1"/>
      <c r="FX3725" s="1"/>
      <c r="FY3725" s="1"/>
      <c r="FZ3725" s="1"/>
      <c r="GA3725" s="1"/>
      <c r="GB3725" s="1"/>
      <c r="GC3725" s="1"/>
      <c r="GD3725" s="1"/>
      <c r="GE3725" s="1"/>
      <c r="GF3725" s="1"/>
      <c r="GG3725" s="1"/>
      <c r="GH3725" s="1"/>
      <c r="GI3725" s="1"/>
      <c r="GJ3725" s="1"/>
      <c r="GK3725"/>
      <c r="GL3725"/>
      <c r="GM3725"/>
      <c r="GN3725"/>
      <c r="GO3725"/>
      <c r="GP3725"/>
      <c r="GQ3725"/>
      <c r="GR3725"/>
      <c r="GS3725"/>
      <c r="GT3725"/>
      <c r="GU3725"/>
      <c r="GV3725"/>
      <c r="GW3725"/>
      <c r="GX3725"/>
      <c r="GY3725"/>
      <c r="GZ3725"/>
      <c r="HA3725"/>
      <c r="HB3725"/>
      <c r="HC3725"/>
      <c r="HD3725"/>
      <c r="HE3725"/>
    </row>
    <row r="3726" spans="4:213" s="25" customFormat="1" x14ac:dyDescent="0.25">
      <c r="D3726" s="19"/>
      <c r="E3726" s="19"/>
      <c r="F3726" s="20"/>
      <c r="G3726" s="20"/>
      <c r="H3726" s="20"/>
      <c r="I3726" s="20"/>
      <c r="J3726" s="21"/>
      <c r="K3726" s="21"/>
      <c r="L3726" s="20"/>
      <c r="M3726" s="20"/>
      <c r="N3726" s="22"/>
      <c r="O3726" s="22"/>
      <c r="P3726" s="22"/>
      <c r="Q3726" s="22"/>
      <c r="R3726" s="19"/>
      <c r="S3726" s="19"/>
      <c r="T3726" s="19"/>
      <c r="U3726" s="20"/>
      <c r="V3726" s="20"/>
      <c r="W3726" s="20"/>
      <c r="X3726" s="27"/>
      <c r="Y3726" s="253"/>
      <c r="Z3726" s="30"/>
      <c r="AA3726" s="30"/>
      <c r="AB3726" s="31"/>
      <c r="AC3726" s="31"/>
      <c r="AD3726" s="31"/>
      <c r="AE3726" s="31"/>
      <c r="AF3726" s="31"/>
      <c r="AG3726" s="241"/>
      <c r="AH3726" s="31"/>
      <c r="AI3726" s="31"/>
      <c r="AJ3726" s="31"/>
      <c r="AK3726" s="31"/>
      <c r="AL3726" s="120"/>
      <c r="AQ3726" s="26"/>
      <c r="AW3726" s="19"/>
      <c r="AX3726" s="19"/>
      <c r="AY3726" s="19"/>
      <c r="AZ3726" s="19"/>
      <c r="BA3726" s="19"/>
      <c r="BB3726" s="19"/>
      <c r="BC3726" s="1"/>
      <c r="BD3726"/>
      <c r="BE3726"/>
      <c r="BF3726" s="1"/>
      <c r="BG3726"/>
      <c r="BH3726"/>
      <c r="BI3726"/>
      <c r="BJ3726" s="1"/>
      <c r="BK3726" s="1"/>
      <c r="BL3726"/>
      <c r="BM3726" s="1"/>
      <c r="BN3726" s="1"/>
      <c r="BO3726" s="1"/>
      <c r="BP3726" s="1"/>
      <c r="BQ3726" s="1"/>
      <c r="BR3726" s="1"/>
      <c r="BS3726" s="1"/>
      <c r="BT3726" s="22"/>
      <c r="BU3726" s="1"/>
      <c r="BV3726" s="1"/>
      <c r="BW3726" s="1"/>
      <c r="BX3726" s="1"/>
      <c r="BY3726" s="1"/>
      <c r="BZ3726" s="1"/>
      <c r="CA3726" s="1"/>
      <c r="CB3726" s="1"/>
      <c r="CC3726" s="1"/>
      <c r="CD3726" s="1"/>
      <c r="CE3726" s="1"/>
      <c r="CF3726" s="1"/>
      <c r="CG3726" s="1"/>
      <c r="CH3726" s="1"/>
      <c r="CI3726" s="1"/>
      <c r="CJ3726" s="1"/>
      <c r="CK3726" s="1"/>
      <c r="CL3726" s="1"/>
      <c r="CM3726" s="1"/>
      <c r="CN3726" s="1"/>
      <c r="CO3726" s="1"/>
      <c r="CP3726" s="1"/>
      <c r="CQ3726" s="1"/>
      <c r="CR3726" s="1"/>
      <c r="CS3726" s="1"/>
      <c r="CT3726" s="1"/>
      <c r="CU3726" s="1"/>
      <c r="CV3726" s="1"/>
      <c r="CW3726" s="1"/>
      <c r="CX3726" s="1"/>
      <c r="CY3726" s="1"/>
      <c r="CZ3726" s="1"/>
      <c r="DA3726" s="1"/>
      <c r="DB3726" s="1"/>
      <c r="DC3726" s="1"/>
      <c r="DD3726" s="1"/>
      <c r="DE3726" s="1"/>
      <c r="DF3726" s="1"/>
      <c r="DG3726" s="1"/>
      <c r="DH3726" s="1"/>
      <c r="DI3726" s="1"/>
      <c r="DJ3726" s="1"/>
      <c r="DK3726" s="1"/>
      <c r="DL3726" s="1"/>
      <c r="DM3726" s="1"/>
      <c r="DN3726" s="1"/>
      <c r="DO3726" s="1"/>
      <c r="DP3726" s="1"/>
      <c r="DQ3726" s="1"/>
      <c r="DR3726" s="1"/>
      <c r="DS3726" s="1"/>
      <c r="DT3726" s="1"/>
      <c r="DU3726" s="1"/>
      <c r="DV3726" s="1"/>
      <c r="DW3726" s="1"/>
      <c r="DX3726" s="1"/>
      <c r="DY3726" s="1"/>
      <c r="DZ3726" s="1"/>
      <c r="EA3726" s="1"/>
      <c r="EB3726" s="1"/>
      <c r="EC3726" s="1"/>
      <c r="ED3726" s="1"/>
      <c r="EE3726" s="1"/>
      <c r="EF3726" s="1"/>
      <c r="EG3726" s="1"/>
      <c r="EH3726" s="1"/>
      <c r="EI3726" s="1"/>
      <c r="EJ3726" s="1"/>
      <c r="EK3726" s="1"/>
      <c r="EL3726" s="1"/>
      <c r="EM3726" s="1"/>
      <c r="EN3726" s="1"/>
      <c r="EO3726" s="1"/>
      <c r="EP3726" s="1"/>
      <c r="EQ3726" s="1"/>
      <c r="ER3726" s="1"/>
      <c r="ES3726" s="1"/>
      <c r="ET3726" s="1"/>
      <c r="EU3726" s="1"/>
      <c r="EV3726" s="1"/>
      <c r="EW3726" s="1"/>
      <c r="EX3726" s="1"/>
      <c r="EY3726" s="1"/>
      <c r="EZ3726" s="1"/>
      <c r="FA3726" s="1"/>
      <c r="FB3726" s="1"/>
      <c r="FC3726" s="1"/>
      <c r="FD3726" s="1"/>
      <c r="FE3726" s="1"/>
      <c r="FF3726" s="1"/>
      <c r="FG3726" s="1"/>
      <c r="FH3726" s="1"/>
      <c r="FI3726" s="1"/>
      <c r="FJ3726" s="1"/>
      <c r="FK3726" s="1"/>
      <c r="FL3726" s="1"/>
      <c r="FM3726" s="1"/>
      <c r="FN3726" s="1"/>
      <c r="FO3726" s="1"/>
      <c r="FP3726" s="1"/>
      <c r="FQ3726" s="1"/>
      <c r="FR3726" s="1"/>
      <c r="FS3726" s="1"/>
      <c r="FT3726" s="1"/>
      <c r="FU3726" s="1"/>
      <c r="FV3726" s="1"/>
      <c r="FW3726" s="1"/>
      <c r="FX3726" s="1"/>
      <c r="FY3726" s="1"/>
      <c r="FZ3726" s="1"/>
      <c r="GA3726" s="1"/>
      <c r="GB3726" s="1"/>
      <c r="GC3726" s="1"/>
      <c r="GD3726" s="1"/>
      <c r="GE3726" s="1"/>
      <c r="GF3726" s="1"/>
      <c r="GG3726" s="1"/>
      <c r="GH3726" s="1"/>
      <c r="GI3726" s="1"/>
      <c r="GJ3726" s="1"/>
      <c r="GK3726"/>
      <c r="GL3726"/>
      <c r="GM3726"/>
      <c r="GN3726"/>
      <c r="GO3726"/>
      <c r="GP3726"/>
      <c r="GQ3726"/>
      <c r="GR3726"/>
      <c r="GS3726"/>
      <c r="GT3726"/>
      <c r="GU3726"/>
      <c r="GV3726"/>
      <c r="GW3726"/>
      <c r="GX3726"/>
      <c r="GY3726"/>
      <c r="GZ3726"/>
      <c r="HA3726"/>
      <c r="HB3726"/>
      <c r="HC3726"/>
      <c r="HD3726"/>
      <c r="HE3726"/>
    </row>
    <row r="3727" spans="4:213" s="25" customFormat="1" x14ac:dyDescent="0.25">
      <c r="D3727" s="19"/>
      <c r="E3727" s="19"/>
      <c r="F3727" s="20"/>
      <c r="G3727" s="20"/>
      <c r="H3727" s="20"/>
      <c r="I3727" s="20"/>
      <c r="J3727" s="21"/>
      <c r="K3727" s="21"/>
      <c r="L3727" s="20"/>
      <c r="M3727" s="20"/>
      <c r="N3727" s="22"/>
      <c r="O3727" s="22"/>
      <c r="P3727" s="22"/>
      <c r="Q3727" s="22"/>
      <c r="R3727" s="19"/>
      <c r="S3727" s="19"/>
      <c r="T3727" s="19"/>
      <c r="U3727" s="20"/>
      <c r="V3727" s="20"/>
      <c r="W3727" s="20"/>
      <c r="X3727" s="27"/>
      <c r="Y3727" s="253"/>
      <c r="Z3727" s="30"/>
      <c r="AA3727" s="30"/>
      <c r="AB3727" s="31"/>
      <c r="AC3727" s="31"/>
      <c r="AD3727" s="31"/>
      <c r="AE3727" s="31"/>
      <c r="AF3727" s="31"/>
      <c r="AG3727" s="241"/>
      <c r="AH3727" s="31"/>
      <c r="AI3727" s="31"/>
      <c r="AJ3727" s="31"/>
      <c r="AK3727" s="31"/>
      <c r="AL3727" s="120"/>
      <c r="AQ3727" s="26"/>
      <c r="AW3727" s="19"/>
      <c r="AX3727" s="19"/>
      <c r="AY3727" s="19"/>
      <c r="AZ3727" s="19"/>
      <c r="BA3727" s="19"/>
      <c r="BB3727" s="19"/>
      <c r="BC3727" s="1"/>
      <c r="BD3727"/>
      <c r="BE3727"/>
      <c r="BF3727" s="1"/>
      <c r="BG3727"/>
      <c r="BH3727"/>
      <c r="BI3727"/>
      <c r="BJ3727" s="1"/>
      <c r="BK3727" s="1"/>
      <c r="BL3727"/>
      <c r="BM3727" s="1"/>
      <c r="BN3727" s="1"/>
      <c r="BO3727" s="1"/>
      <c r="BP3727" s="1"/>
      <c r="BQ3727" s="1"/>
      <c r="BR3727" s="1"/>
      <c r="BS3727" s="1"/>
      <c r="BT3727" s="22"/>
      <c r="BU3727" s="1"/>
      <c r="BV3727" s="1"/>
      <c r="BW3727" s="1"/>
      <c r="BX3727" s="1"/>
      <c r="BY3727" s="1"/>
      <c r="BZ3727" s="1"/>
      <c r="CA3727" s="1"/>
      <c r="CB3727" s="1"/>
      <c r="CC3727" s="1"/>
      <c r="CD3727" s="1"/>
      <c r="CE3727" s="1"/>
      <c r="CF3727" s="1"/>
      <c r="CG3727" s="1"/>
      <c r="CH3727" s="1"/>
      <c r="CI3727" s="1"/>
      <c r="CJ3727" s="1"/>
      <c r="CK3727" s="1"/>
      <c r="CL3727" s="1"/>
      <c r="CM3727" s="1"/>
      <c r="CN3727" s="1"/>
      <c r="CO3727" s="1"/>
      <c r="CP3727" s="1"/>
      <c r="CQ3727" s="1"/>
      <c r="CR3727" s="1"/>
      <c r="CS3727" s="1"/>
      <c r="CT3727" s="1"/>
      <c r="CU3727" s="1"/>
      <c r="CV3727" s="1"/>
      <c r="CW3727" s="1"/>
      <c r="CX3727" s="1"/>
      <c r="CY3727" s="1"/>
      <c r="CZ3727" s="1"/>
      <c r="DA3727" s="1"/>
      <c r="DB3727" s="1"/>
      <c r="DC3727" s="1"/>
      <c r="DD3727" s="1"/>
      <c r="DE3727" s="1"/>
      <c r="DF3727" s="1"/>
      <c r="DG3727" s="1"/>
      <c r="DH3727" s="1"/>
      <c r="DI3727" s="1"/>
      <c r="DJ3727" s="1"/>
      <c r="DK3727" s="1"/>
      <c r="DL3727" s="1"/>
      <c r="DM3727" s="1"/>
      <c r="DN3727" s="1"/>
      <c r="DO3727" s="1"/>
      <c r="DP3727" s="1"/>
      <c r="DQ3727" s="1"/>
      <c r="DR3727" s="1"/>
      <c r="DS3727" s="1"/>
      <c r="DT3727" s="1"/>
      <c r="DU3727" s="1"/>
      <c r="DV3727" s="1"/>
      <c r="DW3727" s="1"/>
      <c r="DX3727" s="1"/>
      <c r="DY3727" s="1"/>
      <c r="DZ3727" s="1"/>
      <c r="EA3727" s="1"/>
      <c r="EB3727" s="1"/>
      <c r="EC3727" s="1"/>
      <c r="ED3727" s="1"/>
      <c r="EE3727" s="1"/>
      <c r="EF3727" s="1"/>
      <c r="EG3727" s="1"/>
      <c r="EH3727" s="1"/>
      <c r="EI3727" s="1"/>
      <c r="EJ3727" s="1"/>
      <c r="EK3727" s="1"/>
      <c r="EL3727" s="1"/>
      <c r="EM3727" s="1"/>
      <c r="EN3727" s="1"/>
      <c r="EO3727" s="1"/>
      <c r="EP3727" s="1"/>
      <c r="EQ3727" s="1"/>
      <c r="ER3727" s="1"/>
      <c r="ES3727" s="1"/>
      <c r="ET3727" s="1"/>
      <c r="EU3727" s="1"/>
      <c r="EV3727" s="1"/>
      <c r="EW3727" s="1"/>
      <c r="EX3727" s="1"/>
      <c r="EY3727" s="1"/>
      <c r="EZ3727" s="1"/>
      <c r="FA3727" s="1"/>
      <c r="FB3727" s="1"/>
      <c r="FC3727" s="1"/>
      <c r="FD3727" s="1"/>
      <c r="FE3727" s="1"/>
      <c r="FF3727" s="1"/>
      <c r="FG3727" s="1"/>
      <c r="FH3727" s="1"/>
      <c r="FI3727" s="1"/>
      <c r="FJ3727" s="1"/>
      <c r="FK3727" s="1"/>
      <c r="FL3727" s="1"/>
      <c r="FM3727" s="1"/>
      <c r="FN3727" s="1"/>
      <c r="FO3727" s="1"/>
      <c r="FP3727" s="1"/>
      <c r="FQ3727" s="1"/>
      <c r="FR3727" s="1"/>
      <c r="FS3727" s="1"/>
      <c r="FT3727" s="1"/>
      <c r="FU3727" s="1"/>
      <c r="FV3727" s="1"/>
      <c r="FW3727" s="1"/>
      <c r="FX3727" s="1"/>
      <c r="FY3727" s="1"/>
      <c r="FZ3727" s="1"/>
      <c r="GA3727" s="1"/>
      <c r="GB3727" s="1"/>
      <c r="GC3727" s="1"/>
      <c r="GD3727" s="1"/>
      <c r="GE3727" s="1"/>
      <c r="GF3727" s="1"/>
      <c r="GG3727" s="1"/>
      <c r="GH3727" s="1"/>
      <c r="GI3727" s="1"/>
      <c r="GJ3727" s="1"/>
      <c r="GK3727"/>
      <c r="GL3727"/>
      <c r="GM3727"/>
      <c r="GN3727"/>
      <c r="GO3727"/>
      <c r="GP3727"/>
      <c r="GQ3727"/>
      <c r="GR3727"/>
      <c r="GS3727"/>
      <c r="GT3727"/>
      <c r="GU3727"/>
      <c r="GV3727"/>
      <c r="GW3727"/>
      <c r="GX3727"/>
      <c r="GY3727"/>
      <c r="GZ3727"/>
      <c r="HA3727"/>
      <c r="HB3727"/>
      <c r="HC3727"/>
      <c r="HD3727"/>
      <c r="HE3727"/>
    </row>
    <row r="3728" spans="4:213" s="25" customFormat="1" x14ac:dyDescent="0.25">
      <c r="D3728" s="19"/>
      <c r="E3728" s="19"/>
      <c r="F3728" s="20"/>
      <c r="G3728" s="20"/>
      <c r="H3728" s="20"/>
      <c r="I3728" s="20"/>
      <c r="J3728" s="21"/>
      <c r="K3728" s="21"/>
      <c r="L3728" s="20"/>
      <c r="M3728" s="20"/>
      <c r="N3728" s="22"/>
      <c r="O3728" s="22"/>
      <c r="P3728" s="22"/>
      <c r="Q3728" s="22"/>
      <c r="R3728" s="19"/>
      <c r="S3728" s="19"/>
      <c r="T3728" s="19"/>
      <c r="U3728" s="20"/>
      <c r="V3728" s="20"/>
      <c r="W3728" s="20"/>
      <c r="X3728" s="27"/>
      <c r="Y3728" s="253"/>
      <c r="Z3728" s="30"/>
      <c r="AA3728" s="30"/>
      <c r="AB3728" s="31"/>
      <c r="AC3728" s="31"/>
      <c r="AD3728" s="31"/>
      <c r="AE3728" s="31"/>
      <c r="AF3728" s="31"/>
      <c r="AG3728" s="241"/>
      <c r="AH3728" s="31"/>
      <c r="AI3728" s="31"/>
      <c r="AJ3728" s="31"/>
      <c r="AK3728" s="31"/>
      <c r="AL3728" s="120"/>
      <c r="AQ3728" s="26"/>
      <c r="AW3728" s="19"/>
      <c r="AX3728" s="19"/>
      <c r="AY3728" s="19"/>
      <c r="AZ3728" s="19"/>
      <c r="BA3728" s="19"/>
      <c r="BB3728" s="19"/>
      <c r="BC3728" s="1"/>
      <c r="BD3728"/>
      <c r="BE3728"/>
      <c r="BF3728" s="1"/>
      <c r="BG3728"/>
      <c r="BH3728"/>
      <c r="BI3728"/>
      <c r="BJ3728" s="1"/>
      <c r="BK3728" s="1"/>
      <c r="BL3728"/>
      <c r="BM3728" s="1"/>
      <c r="BN3728" s="1"/>
      <c r="BO3728" s="1"/>
      <c r="BP3728" s="1"/>
      <c r="BQ3728" s="1"/>
      <c r="BR3728" s="1"/>
      <c r="BS3728" s="1"/>
      <c r="BT3728" s="22"/>
      <c r="BU3728" s="1"/>
      <c r="BV3728" s="1"/>
      <c r="BW3728" s="1"/>
      <c r="BX3728" s="1"/>
      <c r="BY3728" s="1"/>
      <c r="BZ3728" s="1"/>
      <c r="CA3728" s="1"/>
      <c r="CB3728" s="1"/>
      <c r="CC3728" s="1"/>
      <c r="CD3728" s="1"/>
      <c r="CE3728" s="1"/>
      <c r="CF3728" s="1"/>
      <c r="CG3728" s="1"/>
      <c r="CH3728" s="1"/>
      <c r="CI3728" s="1"/>
      <c r="CJ3728" s="1"/>
      <c r="CK3728" s="1"/>
      <c r="CL3728" s="1"/>
      <c r="CM3728" s="1"/>
      <c r="CN3728" s="1"/>
      <c r="CO3728" s="1"/>
      <c r="CP3728" s="1"/>
      <c r="CQ3728" s="1"/>
      <c r="CR3728" s="1"/>
      <c r="CS3728" s="1"/>
      <c r="CT3728" s="1"/>
      <c r="CU3728" s="1"/>
      <c r="CV3728" s="1"/>
      <c r="CW3728" s="1"/>
      <c r="CX3728" s="1"/>
      <c r="CY3728" s="1"/>
      <c r="CZ3728" s="1"/>
      <c r="DA3728" s="1"/>
      <c r="DB3728" s="1"/>
      <c r="DC3728" s="1"/>
      <c r="DD3728" s="1"/>
      <c r="DE3728" s="1"/>
      <c r="DF3728" s="1"/>
      <c r="DG3728" s="1"/>
      <c r="DH3728" s="1"/>
      <c r="DI3728" s="1"/>
      <c r="DJ3728" s="1"/>
      <c r="DK3728" s="1"/>
      <c r="DL3728" s="1"/>
      <c r="DM3728" s="1"/>
      <c r="DN3728" s="1"/>
      <c r="DO3728" s="1"/>
      <c r="DP3728" s="1"/>
      <c r="DQ3728" s="1"/>
      <c r="DR3728" s="1"/>
      <c r="DS3728" s="1"/>
      <c r="DT3728" s="1"/>
      <c r="DU3728" s="1"/>
      <c r="DV3728" s="1"/>
      <c r="DW3728" s="1"/>
      <c r="DX3728" s="1"/>
      <c r="DY3728" s="1"/>
      <c r="DZ3728" s="1"/>
      <c r="EA3728" s="1"/>
      <c r="EB3728" s="1"/>
      <c r="EC3728" s="1"/>
      <c r="ED3728" s="1"/>
      <c r="EE3728" s="1"/>
      <c r="EF3728" s="1"/>
      <c r="EG3728" s="1"/>
      <c r="EH3728" s="1"/>
      <c r="EI3728" s="1"/>
      <c r="EJ3728" s="1"/>
      <c r="EK3728" s="1"/>
      <c r="EL3728" s="1"/>
      <c r="EM3728" s="1"/>
      <c r="EN3728" s="1"/>
      <c r="EO3728" s="1"/>
      <c r="EP3728" s="1"/>
      <c r="EQ3728" s="1"/>
      <c r="ER3728" s="1"/>
      <c r="ES3728" s="1"/>
      <c r="ET3728" s="1"/>
      <c r="EU3728" s="1"/>
      <c r="EV3728" s="1"/>
      <c r="EW3728" s="1"/>
      <c r="EX3728" s="1"/>
      <c r="EY3728" s="1"/>
      <c r="EZ3728" s="1"/>
      <c r="FA3728" s="1"/>
      <c r="FB3728" s="1"/>
      <c r="FC3728" s="1"/>
      <c r="FD3728" s="1"/>
      <c r="FE3728" s="1"/>
      <c r="FF3728" s="1"/>
      <c r="FG3728" s="1"/>
      <c r="FH3728" s="1"/>
      <c r="FI3728" s="1"/>
      <c r="FJ3728" s="1"/>
      <c r="FK3728" s="1"/>
      <c r="FL3728" s="1"/>
      <c r="FM3728" s="1"/>
      <c r="FN3728" s="1"/>
      <c r="FO3728" s="1"/>
      <c r="FP3728" s="1"/>
      <c r="FQ3728" s="1"/>
      <c r="FR3728" s="1"/>
      <c r="FS3728" s="1"/>
      <c r="FT3728" s="1"/>
      <c r="FU3728" s="1"/>
      <c r="FV3728" s="1"/>
      <c r="FW3728" s="1"/>
      <c r="FX3728" s="1"/>
      <c r="FY3728" s="1"/>
      <c r="FZ3728" s="1"/>
      <c r="GA3728" s="1"/>
      <c r="GB3728" s="1"/>
      <c r="GC3728" s="1"/>
      <c r="GD3728" s="1"/>
      <c r="GE3728" s="1"/>
      <c r="GF3728" s="1"/>
      <c r="GG3728" s="1"/>
      <c r="GH3728" s="1"/>
      <c r="GI3728" s="1"/>
      <c r="GJ3728" s="1"/>
      <c r="GK3728"/>
      <c r="GL3728"/>
      <c r="GM3728"/>
      <c r="GN3728"/>
      <c r="GO3728"/>
      <c r="GP3728"/>
      <c r="GQ3728"/>
      <c r="GR3728"/>
      <c r="GS3728"/>
      <c r="GT3728"/>
      <c r="GU3728"/>
      <c r="GV3728"/>
      <c r="GW3728"/>
      <c r="GX3728"/>
      <c r="GY3728"/>
      <c r="GZ3728"/>
      <c r="HA3728"/>
      <c r="HB3728"/>
      <c r="HC3728"/>
      <c r="HD3728"/>
      <c r="HE3728"/>
    </row>
    <row r="3729" spans="4:213" s="25" customFormat="1" x14ac:dyDescent="0.25">
      <c r="D3729" s="19"/>
      <c r="E3729" s="19"/>
      <c r="F3729" s="20"/>
      <c r="G3729" s="20"/>
      <c r="H3729" s="20"/>
      <c r="I3729" s="20"/>
      <c r="J3729" s="21"/>
      <c r="K3729" s="21"/>
      <c r="L3729" s="20"/>
      <c r="M3729" s="20"/>
      <c r="N3729" s="22"/>
      <c r="O3729" s="22"/>
      <c r="P3729" s="22"/>
      <c r="Q3729" s="22"/>
      <c r="R3729" s="19"/>
      <c r="S3729" s="19"/>
      <c r="T3729" s="19"/>
      <c r="U3729" s="20"/>
      <c r="V3729" s="20"/>
      <c r="W3729" s="20"/>
      <c r="X3729" s="27"/>
      <c r="Y3729" s="253"/>
      <c r="Z3729" s="30"/>
      <c r="AA3729" s="30"/>
      <c r="AB3729" s="31"/>
      <c r="AC3729" s="31"/>
      <c r="AD3729" s="31"/>
      <c r="AE3729" s="31"/>
      <c r="AF3729" s="31"/>
      <c r="AG3729" s="241"/>
      <c r="AH3729" s="31"/>
      <c r="AI3729" s="31"/>
      <c r="AJ3729" s="31"/>
      <c r="AK3729" s="31"/>
      <c r="AL3729" s="120"/>
      <c r="AQ3729" s="26"/>
      <c r="AW3729" s="19"/>
      <c r="AX3729" s="19"/>
      <c r="AY3729" s="19"/>
      <c r="AZ3729" s="19"/>
      <c r="BA3729" s="19"/>
      <c r="BB3729" s="19"/>
      <c r="BC3729" s="1"/>
      <c r="BD3729"/>
      <c r="BE3729"/>
      <c r="BF3729" s="1"/>
      <c r="BG3729"/>
      <c r="BH3729"/>
      <c r="BI3729"/>
      <c r="BJ3729" s="1"/>
      <c r="BK3729" s="1"/>
      <c r="BL3729"/>
      <c r="BM3729" s="1"/>
      <c r="BN3729" s="1"/>
      <c r="BO3729" s="1"/>
      <c r="BP3729" s="1"/>
      <c r="BQ3729" s="1"/>
      <c r="BR3729" s="1"/>
      <c r="BS3729" s="1"/>
      <c r="BT3729" s="22"/>
      <c r="BU3729" s="1"/>
      <c r="BV3729" s="1"/>
      <c r="BW3729" s="1"/>
      <c r="BX3729" s="1"/>
      <c r="BY3729" s="1"/>
      <c r="BZ3729" s="1"/>
      <c r="CA3729" s="1"/>
      <c r="CB3729" s="1"/>
      <c r="CC3729" s="1"/>
      <c r="CD3729" s="1"/>
      <c r="CE3729" s="1"/>
      <c r="CF3729" s="1"/>
      <c r="CG3729" s="1"/>
      <c r="CH3729" s="1"/>
      <c r="CI3729" s="1"/>
      <c r="CJ3729" s="1"/>
      <c r="CK3729" s="1"/>
      <c r="CL3729" s="1"/>
      <c r="CM3729" s="1"/>
      <c r="CN3729" s="1"/>
      <c r="CO3729" s="1"/>
      <c r="CP3729" s="1"/>
      <c r="CQ3729" s="1"/>
      <c r="CR3729" s="1"/>
      <c r="CS3729" s="1"/>
      <c r="CT3729" s="1"/>
      <c r="CU3729" s="1"/>
      <c r="CV3729" s="1"/>
      <c r="CW3729" s="1"/>
      <c r="CX3729" s="1"/>
      <c r="CY3729" s="1"/>
      <c r="CZ3729" s="1"/>
      <c r="DA3729" s="1"/>
      <c r="DB3729" s="1"/>
      <c r="DC3729" s="1"/>
      <c r="DD3729" s="1"/>
      <c r="DE3729" s="1"/>
      <c r="DF3729" s="1"/>
      <c r="DG3729" s="1"/>
      <c r="DH3729" s="1"/>
      <c r="DI3729" s="1"/>
      <c r="DJ3729" s="1"/>
      <c r="DK3729" s="1"/>
      <c r="DL3729" s="1"/>
      <c r="DM3729" s="1"/>
      <c r="DN3729" s="1"/>
      <c r="DO3729" s="1"/>
      <c r="DP3729" s="1"/>
      <c r="DQ3729" s="1"/>
      <c r="DR3729" s="1"/>
      <c r="DS3729" s="1"/>
      <c r="DT3729" s="1"/>
      <c r="DU3729" s="1"/>
      <c r="DV3729" s="1"/>
      <c r="DW3729" s="1"/>
      <c r="DX3729" s="1"/>
      <c r="DY3729" s="1"/>
      <c r="DZ3729" s="1"/>
      <c r="EA3729" s="1"/>
      <c r="EB3729" s="1"/>
      <c r="EC3729" s="1"/>
      <c r="ED3729" s="1"/>
      <c r="EE3729" s="1"/>
      <c r="EF3729" s="1"/>
      <c r="EG3729" s="1"/>
      <c r="EH3729" s="1"/>
      <c r="EI3729" s="1"/>
      <c r="EJ3729" s="1"/>
      <c r="EK3729" s="1"/>
      <c r="EL3729" s="1"/>
      <c r="EM3729" s="1"/>
      <c r="EN3729" s="1"/>
      <c r="EO3729" s="1"/>
      <c r="EP3729" s="1"/>
      <c r="EQ3729" s="1"/>
      <c r="ER3729" s="1"/>
      <c r="ES3729" s="1"/>
      <c r="ET3729" s="1"/>
      <c r="EU3729" s="1"/>
      <c r="EV3729" s="1"/>
      <c r="EW3729" s="1"/>
      <c r="EX3729" s="1"/>
      <c r="EY3729" s="1"/>
      <c r="EZ3729" s="1"/>
      <c r="FA3729" s="1"/>
      <c r="FB3729" s="1"/>
      <c r="FC3729" s="1"/>
      <c r="FD3729" s="1"/>
      <c r="FE3729" s="1"/>
      <c r="FF3729" s="1"/>
      <c r="FG3729" s="1"/>
      <c r="FH3729" s="1"/>
      <c r="FI3729" s="1"/>
      <c r="FJ3729" s="1"/>
      <c r="FK3729" s="1"/>
      <c r="FL3729" s="1"/>
      <c r="FM3729" s="1"/>
      <c r="FN3729" s="1"/>
      <c r="FO3729" s="1"/>
      <c r="FP3729" s="1"/>
      <c r="FQ3729" s="1"/>
      <c r="FR3729" s="1"/>
      <c r="FS3729" s="1"/>
      <c r="FT3729" s="1"/>
      <c r="FU3729" s="1"/>
      <c r="FV3729" s="1"/>
      <c r="FW3729" s="1"/>
      <c r="FX3729" s="1"/>
      <c r="FY3729" s="1"/>
      <c r="FZ3729" s="1"/>
      <c r="GA3729" s="1"/>
      <c r="GB3729" s="1"/>
      <c r="GC3729" s="1"/>
      <c r="GD3729" s="1"/>
      <c r="GE3729" s="1"/>
      <c r="GF3729" s="1"/>
      <c r="GG3729" s="1"/>
      <c r="GH3729" s="1"/>
      <c r="GI3729" s="1"/>
      <c r="GJ3729" s="1"/>
      <c r="GK3729"/>
      <c r="GL3729"/>
      <c r="GM3729"/>
      <c r="GN3729"/>
      <c r="GO3729"/>
      <c r="GP3729"/>
      <c r="GQ3729"/>
      <c r="GR3729"/>
      <c r="GS3729"/>
      <c r="GT3729"/>
      <c r="GU3729"/>
      <c r="GV3729"/>
      <c r="GW3729"/>
      <c r="GX3729"/>
      <c r="GY3729"/>
      <c r="GZ3729"/>
      <c r="HA3729"/>
      <c r="HB3729"/>
      <c r="HC3729"/>
      <c r="HD3729"/>
      <c r="HE3729"/>
    </row>
    <row r="3730" spans="4:213" s="25" customFormat="1" x14ac:dyDescent="0.25">
      <c r="D3730" s="19"/>
      <c r="E3730" s="19"/>
      <c r="F3730" s="20"/>
      <c r="G3730" s="20"/>
      <c r="H3730" s="20"/>
      <c r="I3730" s="20"/>
      <c r="J3730" s="21"/>
      <c r="K3730" s="21"/>
      <c r="L3730" s="20"/>
      <c r="M3730" s="20"/>
      <c r="N3730" s="22"/>
      <c r="O3730" s="22"/>
      <c r="P3730" s="22"/>
      <c r="Q3730" s="22"/>
      <c r="R3730" s="19"/>
      <c r="S3730" s="19"/>
      <c r="T3730" s="19"/>
      <c r="U3730" s="20"/>
      <c r="V3730" s="20"/>
      <c r="W3730" s="20"/>
      <c r="X3730" s="27"/>
      <c r="Y3730" s="253"/>
      <c r="Z3730" s="30"/>
      <c r="AA3730" s="30"/>
      <c r="AB3730" s="31"/>
      <c r="AC3730" s="31"/>
      <c r="AD3730" s="31"/>
      <c r="AE3730" s="31"/>
      <c r="AF3730" s="31"/>
      <c r="AG3730" s="241"/>
      <c r="AH3730" s="31"/>
      <c r="AI3730" s="31"/>
      <c r="AJ3730" s="31"/>
      <c r="AK3730" s="31"/>
      <c r="AL3730" s="120"/>
      <c r="AQ3730" s="26"/>
      <c r="AW3730" s="19"/>
      <c r="AX3730" s="19"/>
      <c r="AY3730" s="19"/>
      <c r="AZ3730" s="19"/>
      <c r="BA3730" s="19"/>
      <c r="BB3730" s="19"/>
      <c r="BC3730" s="1"/>
      <c r="BD3730"/>
      <c r="BE3730"/>
      <c r="BF3730" s="1"/>
      <c r="BG3730"/>
      <c r="BH3730"/>
      <c r="BI3730"/>
      <c r="BJ3730" s="1"/>
      <c r="BK3730" s="1"/>
      <c r="BL3730"/>
      <c r="BM3730" s="1"/>
      <c r="BN3730" s="1"/>
      <c r="BO3730" s="1"/>
      <c r="BP3730" s="1"/>
      <c r="BQ3730" s="1"/>
      <c r="BR3730" s="1"/>
      <c r="BS3730" s="1"/>
      <c r="BT3730" s="22"/>
      <c r="BU3730" s="1"/>
      <c r="BV3730" s="1"/>
      <c r="BW3730" s="1"/>
      <c r="BX3730" s="1"/>
      <c r="BY3730" s="1"/>
      <c r="BZ3730" s="1"/>
      <c r="CA3730" s="1"/>
      <c r="CB3730" s="1"/>
      <c r="CC3730" s="1"/>
      <c r="CD3730" s="1"/>
      <c r="CE3730" s="1"/>
      <c r="CF3730" s="1"/>
      <c r="CG3730" s="1"/>
      <c r="CH3730" s="1"/>
      <c r="CI3730" s="1"/>
      <c r="CJ3730" s="1"/>
      <c r="CK3730" s="1"/>
      <c r="CL3730" s="1"/>
      <c r="CM3730" s="1"/>
      <c r="CN3730" s="1"/>
      <c r="CO3730" s="1"/>
      <c r="CP3730" s="1"/>
      <c r="CQ3730" s="1"/>
      <c r="CR3730" s="1"/>
      <c r="CS3730" s="1"/>
      <c r="CT3730" s="1"/>
      <c r="CU3730" s="1"/>
      <c r="CV3730" s="1"/>
      <c r="CW3730" s="1"/>
      <c r="CX3730" s="1"/>
      <c r="CY3730" s="1"/>
      <c r="CZ3730" s="1"/>
      <c r="DA3730" s="1"/>
      <c r="DB3730" s="1"/>
      <c r="DC3730" s="1"/>
      <c r="DD3730" s="1"/>
      <c r="DE3730" s="1"/>
      <c r="DF3730" s="1"/>
      <c r="DG3730" s="1"/>
      <c r="DH3730" s="1"/>
      <c r="DI3730" s="1"/>
      <c r="DJ3730" s="1"/>
      <c r="DK3730" s="1"/>
      <c r="DL3730" s="1"/>
      <c r="DM3730" s="1"/>
      <c r="DN3730" s="1"/>
      <c r="DO3730" s="1"/>
      <c r="DP3730" s="1"/>
      <c r="DQ3730" s="1"/>
      <c r="DR3730" s="1"/>
      <c r="DS3730" s="1"/>
      <c r="DT3730" s="1"/>
      <c r="DU3730" s="1"/>
      <c r="DV3730" s="1"/>
      <c r="DW3730" s="1"/>
      <c r="DX3730" s="1"/>
      <c r="DY3730" s="1"/>
      <c r="DZ3730" s="1"/>
      <c r="EA3730" s="1"/>
      <c r="EB3730" s="1"/>
      <c r="EC3730" s="1"/>
      <c r="ED3730" s="1"/>
      <c r="EE3730" s="1"/>
      <c r="EF3730" s="1"/>
      <c r="EG3730" s="1"/>
      <c r="EH3730" s="1"/>
      <c r="EI3730" s="1"/>
      <c r="EJ3730" s="1"/>
      <c r="EK3730" s="1"/>
      <c r="EL3730" s="1"/>
      <c r="EM3730" s="1"/>
      <c r="EN3730" s="1"/>
      <c r="EO3730" s="1"/>
      <c r="EP3730" s="1"/>
      <c r="EQ3730" s="1"/>
      <c r="ER3730" s="1"/>
      <c r="ES3730" s="1"/>
      <c r="ET3730" s="1"/>
      <c r="EU3730" s="1"/>
      <c r="EV3730" s="1"/>
      <c r="EW3730" s="1"/>
      <c r="EX3730" s="1"/>
      <c r="EY3730" s="1"/>
      <c r="EZ3730" s="1"/>
      <c r="FA3730" s="1"/>
      <c r="FB3730" s="1"/>
      <c r="FC3730" s="1"/>
      <c r="FD3730" s="1"/>
      <c r="FE3730" s="1"/>
      <c r="FF3730" s="1"/>
      <c r="FG3730" s="1"/>
      <c r="FH3730" s="1"/>
      <c r="FI3730" s="1"/>
      <c r="FJ3730" s="1"/>
      <c r="FK3730" s="1"/>
      <c r="FL3730" s="1"/>
      <c r="FM3730" s="1"/>
      <c r="FN3730" s="1"/>
      <c r="FO3730" s="1"/>
      <c r="FP3730" s="1"/>
      <c r="FQ3730" s="1"/>
      <c r="FR3730" s="1"/>
      <c r="FS3730" s="1"/>
      <c r="FT3730" s="1"/>
      <c r="FU3730" s="1"/>
      <c r="FV3730" s="1"/>
      <c r="FW3730" s="1"/>
      <c r="FX3730" s="1"/>
      <c r="FY3730" s="1"/>
      <c r="FZ3730" s="1"/>
      <c r="GA3730" s="1"/>
      <c r="GB3730" s="1"/>
      <c r="GC3730" s="1"/>
      <c r="GD3730" s="1"/>
      <c r="GE3730" s="1"/>
      <c r="GF3730" s="1"/>
      <c r="GG3730" s="1"/>
      <c r="GH3730" s="1"/>
      <c r="GI3730" s="1"/>
      <c r="GJ3730" s="1"/>
      <c r="GK3730"/>
      <c r="GL3730"/>
      <c r="GM3730"/>
      <c r="GN3730"/>
      <c r="GO3730"/>
      <c r="GP3730"/>
      <c r="GQ3730"/>
      <c r="GR3730"/>
      <c r="GS3730"/>
      <c r="GT3730"/>
      <c r="GU3730"/>
      <c r="GV3730"/>
      <c r="GW3730"/>
      <c r="GX3730"/>
      <c r="GY3730"/>
      <c r="GZ3730"/>
      <c r="HA3730"/>
      <c r="HB3730"/>
      <c r="HC3730"/>
      <c r="HD3730"/>
      <c r="HE3730"/>
    </row>
    <row r="3731" spans="4:213" s="25" customFormat="1" x14ac:dyDescent="0.25">
      <c r="D3731" s="19"/>
      <c r="E3731" s="19"/>
      <c r="F3731" s="20"/>
      <c r="G3731" s="20"/>
      <c r="H3731" s="20"/>
      <c r="I3731" s="20"/>
      <c r="J3731" s="21"/>
      <c r="K3731" s="21"/>
      <c r="L3731" s="20"/>
      <c r="M3731" s="20"/>
      <c r="N3731" s="22"/>
      <c r="O3731" s="22"/>
      <c r="P3731" s="22"/>
      <c r="Q3731" s="22"/>
      <c r="R3731" s="19"/>
      <c r="S3731" s="19"/>
      <c r="T3731" s="19"/>
      <c r="U3731" s="20"/>
      <c r="V3731" s="20"/>
      <c r="W3731" s="20"/>
      <c r="X3731" s="27"/>
      <c r="Y3731" s="253"/>
      <c r="Z3731" s="30"/>
      <c r="AA3731" s="30"/>
      <c r="AB3731" s="31"/>
      <c r="AC3731" s="31"/>
      <c r="AD3731" s="31"/>
      <c r="AE3731" s="31"/>
      <c r="AF3731" s="31"/>
      <c r="AG3731" s="241"/>
      <c r="AH3731" s="31"/>
      <c r="AI3731" s="31"/>
      <c r="AJ3731" s="31"/>
      <c r="AK3731" s="31"/>
      <c r="AL3731" s="120"/>
      <c r="AQ3731" s="26"/>
      <c r="AW3731" s="19"/>
      <c r="AX3731" s="19"/>
      <c r="AY3731" s="19"/>
      <c r="AZ3731" s="19"/>
      <c r="BA3731" s="19"/>
      <c r="BB3731" s="19"/>
      <c r="BC3731" s="1"/>
      <c r="BD3731"/>
      <c r="BE3731"/>
      <c r="BF3731" s="1"/>
      <c r="BG3731"/>
      <c r="BH3731"/>
      <c r="BI3731"/>
      <c r="BJ3731" s="1"/>
      <c r="BK3731" s="1"/>
      <c r="BL3731"/>
      <c r="BM3731" s="1"/>
      <c r="BN3731" s="1"/>
      <c r="BO3731" s="1"/>
      <c r="BP3731" s="1"/>
      <c r="BQ3731" s="1"/>
      <c r="BR3731" s="1"/>
      <c r="BS3731" s="1"/>
      <c r="BT3731" s="22"/>
      <c r="BU3731" s="1"/>
      <c r="BV3731" s="1"/>
      <c r="BW3731" s="1"/>
      <c r="BX3731" s="1"/>
      <c r="BY3731" s="1"/>
      <c r="BZ3731" s="1"/>
      <c r="CA3731" s="1"/>
      <c r="CB3731" s="1"/>
      <c r="CC3731" s="1"/>
      <c r="CD3731" s="1"/>
      <c r="CE3731" s="1"/>
      <c r="CF3731" s="1"/>
      <c r="CG3731" s="1"/>
      <c r="CH3731" s="1"/>
      <c r="CI3731" s="1"/>
      <c r="CJ3731" s="1"/>
      <c r="CK3731" s="1"/>
      <c r="CL3731" s="1"/>
      <c r="CM3731" s="1"/>
      <c r="CN3731" s="1"/>
      <c r="CO3731" s="1"/>
      <c r="CP3731" s="1"/>
      <c r="CQ3731" s="1"/>
      <c r="CR3731" s="1"/>
      <c r="CS3731" s="1"/>
      <c r="CT3731" s="1"/>
      <c r="CU3731" s="1"/>
      <c r="CV3731" s="1"/>
      <c r="CW3731" s="1"/>
      <c r="CX3731" s="1"/>
      <c r="CY3731" s="1"/>
      <c r="CZ3731" s="1"/>
      <c r="DA3731" s="1"/>
      <c r="DB3731" s="1"/>
      <c r="DC3731" s="1"/>
      <c r="DD3731" s="1"/>
      <c r="DE3731" s="1"/>
      <c r="DF3731" s="1"/>
      <c r="DG3731" s="1"/>
      <c r="DH3731" s="1"/>
      <c r="DI3731" s="1"/>
      <c r="DJ3731" s="1"/>
      <c r="DK3731" s="1"/>
      <c r="DL3731" s="1"/>
      <c r="DM3731" s="1"/>
      <c r="DN3731" s="1"/>
      <c r="DO3731" s="1"/>
      <c r="DP3731" s="1"/>
      <c r="DQ3731" s="1"/>
      <c r="DR3731" s="1"/>
      <c r="DS3731" s="1"/>
      <c r="DT3731" s="1"/>
      <c r="DU3731" s="1"/>
      <c r="DV3731" s="1"/>
      <c r="DW3731" s="1"/>
      <c r="DX3731" s="1"/>
      <c r="DY3731" s="1"/>
      <c r="DZ3731" s="1"/>
      <c r="EA3731" s="1"/>
      <c r="EB3731" s="1"/>
      <c r="EC3731" s="1"/>
      <c r="ED3731" s="1"/>
      <c r="EE3731" s="1"/>
      <c r="EF3731" s="1"/>
      <c r="EG3731" s="1"/>
      <c r="EH3731" s="1"/>
      <c r="EI3731" s="1"/>
      <c r="EJ3731" s="1"/>
      <c r="EK3731" s="1"/>
      <c r="EL3731" s="1"/>
      <c r="EM3731" s="1"/>
      <c r="EN3731" s="1"/>
      <c r="EO3731" s="1"/>
      <c r="EP3731" s="1"/>
      <c r="EQ3731" s="1"/>
      <c r="ER3731" s="1"/>
      <c r="ES3731" s="1"/>
      <c r="ET3731" s="1"/>
      <c r="EU3731" s="1"/>
      <c r="EV3731" s="1"/>
      <c r="EW3731" s="1"/>
      <c r="EX3731" s="1"/>
      <c r="EY3731" s="1"/>
      <c r="EZ3731" s="1"/>
      <c r="FA3731" s="1"/>
      <c r="FB3731" s="1"/>
      <c r="FC3731" s="1"/>
      <c r="FD3731" s="1"/>
      <c r="FE3731" s="1"/>
      <c r="FF3731" s="1"/>
      <c r="FG3731" s="1"/>
      <c r="FH3731" s="1"/>
      <c r="FI3731" s="1"/>
      <c r="FJ3731" s="1"/>
      <c r="FK3731" s="1"/>
      <c r="FL3731" s="1"/>
      <c r="FM3731" s="1"/>
      <c r="FN3731" s="1"/>
      <c r="FO3731" s="1"/>
      <c r="FP3731" s="1"/>
      <c r="FQ3731" s="1"/>
      <c r="FR3731" s="1"/>
      <c r="FS3731" s="1"/>
      <c r="FT3731" s="1"/>
      <c r="FU3731" s="1"/>
      <c r="FV3731" s="1"/>
      <c r="FW3731" s="1"/>
      <c r="FX3731" s="1"/>
      <c r="FY3731" s="1"/>
      <c r="FZ3731" s="1"/>
      <c r="GA3731" s="1"/>
      <c r="GB3731" s="1"/>
      <c r="GC3731" s="1"/>
      <c r="GD3731" s="1"/>
      <c r="GE3731" s="1"/>
      <c r="GF3731" s="1"/>
      <c r="GG3731" s="1"/>
      <c r="GH3731" s="1"/>
      <c r="GI3731" s="1"/>
      <c r="GJ3731" s="1"/>
      <c r="GK3731"/>
      <c r="GL3731"/>
      <c r="GM3731"/>
      <c r="GN3731"/>
      <c r="GO3731"/>
      <c r="GP3731"/>
      <c r="GQ3731"/>
      <c r="GR3731"/>
      <c r="GS3731"/>
      <c r="GT3731"/>
      <c r="GU3731"/>
      <c r="GV3731"/>
      <c r="GW3731"/>
      <c r="GX3731"/>
      <c r="GY3731"/>
      <c r="GZ3731"/>
      <c r="HA3731"/>
      <c r="HB3731"/>
      <c r="HC3731"/>
      <c r="HD3731"/>
      <c r="HE3731"/>
    </row>
    <row r="3732" spans="4:213" s="25" customFormat="1" x14ac:dyDescent="0.25">
      <c r="D3732" s="19"/>
      <c r="E3732" s="19"/>
      <c r="F3732" s="20"/>
      <c r="G3732" s="20"/>
      <c r="H3732" s="20"/>
      <c r="I3732" s="20"/>
      <c r="J3732" s="21"/>
      <c r="K3732" s="21"/>
      <c r="L3732" s="20"/>
      <c r="M3732" s="20"/>
      <c r="N3732" s="22"/>
      <c r="O3732" s="22"/>
      <c r="P3732" s="22"/>
      <c r="Q3732" s="22"/>
      <c r="R3732" s="19"/>
      <c r="S3732" s="19"/>
      <c r="T3732" s="19"/>
      <c r="U3732" s="20"/>
      <c r="V3732" s="20"/>
      <c r="W3732" s="20"/>
      <c r="X3732" s="27"/>
      <c r="Y3732" s="253"/>
      <c r="Z3732" s="30"/>
      <c r="AA3732" s="30"/>
      <c r="AB3732" s="31"/>
      <c r="AC3732" s="31"/>
      <c r="AD3732" s="31"/>
      <c r="AE3732" s="31"/>
      <c r="AF3732" s="31"/>
      <c r="AG3732" s="241"/>
      <c r="AH3732" s="31"/>
      <c r="AI3732" s="31"/>
      <c r="AJ3732" s="31"/>
      <c r="AK3732" s="31"/>
      <c r="AL3732" s="120"/>
      <c r="AQ3732" s="26"/>
      <c r="AW3732" s="19"/>
      <c r="AX3732" s="19"/>
      <c r="AY3732" s="19"/>
      <c r="AZ3732" s="19"/>
      <c r="BA3732" s="19"/>
      <c r="BB3732" s="19"/>
      <c r="BC3732" s="1"/>
      <c r="BD3732"/>
      <c r="BE3732"/>
      <c r="BF3732" s="1"/>
      <c r="BG3732"/>
      <c r="BH3732"/>
      <c r="BI3732"/>
      <c r="BJ3732" s="1"/>
      <c r="BK3732" s="1"/>
      <c r="BL3732"/>
      <c r="BM3732" s="1"/>
      <c r="BN3732" s="1"/>
      <c r="BO3732" s="1"/>
      <c r="BP3732" s="1"/>
      <c r="BQ3732" s="1"/>
      <c r="BR3732" s="1"/>
      <c r="BS3732" s="1"/>
      <c r="BT3732" s="22"/>
      <c r="BU3732" s="1"/>
      <c r="BV3732" s="1"/>
      <c r="BW3732" s="1"/>
      <c r="BX3732" s="1"/>
      <c r="BY3732" s="1"/>
      <c r="BZ3732" s="1"/>
      <c r="CA3732" s="1"/>
      <c r="CB3732" s="1"/>
      <c r="CC3732" s="1"/>
      <c r="CD3732" s="1"/>
      <c r="CE3732" s="1"/>
      <c r="CF3732" s="1"/>
      <c r="CG3732" s="1"/>
      <c r="CH3732" s="1"/>
      <c r="CI3732" s="1"/>
      <c r="CJ3732" s="1"/>
      <c r="CK3732" s="1"/>
      <c r="CL3732" s="1"/>
      <c r="CM3732" s="1"/>
      <c r="CN3732" s="1"/>
      <c r="CO3732" s="1"/>
      <c r="CP3732" s="1"/>
      <c r="CQ3732" s="1"/>
      <c r="CR3732" s="1"/>
      <c r="CS3732" s="1"/>
      <c r="CT3732" s="1"/>
      <c r="CU3732" s="1"/>
      <c r="CV3732" s="1"/>
      <c r="CW3732" s="1"/>
      <c r="CX3732" s="1"/>
      <c r="CY3732" s="1"/>
      <c r="CZ3732" s="1"/>
      <c r="DA3732" s="1"/>
      <c r="DB3732" s="1"/>
      <c r="DC3732" s="1"/>
      <c r="DD3732" s="1"/>
      <c r="DE3732" s="1"/>
      <c r="DF3732" s="1"/>
      <c r="DG3732" s="1"/>
      <c r="DH3732" s="1"/>
      <c r="DI3732" s="1"/>
      <c r="DJ3732" s="1"/>
      <c r="DK3732" s="1"/>
      <c r="DL3732" s="1"/>
      <c r="DM3732" s="1"/>
      <c r="DN3732" s="1"/>
      <c r="DO3732" s="1"/>
      <c r="DP3732" s="1"/>
      <c r="DQ3732" s="1"/>
      <c r="DR3732" s="1"/>
      <c r="DS3732" s="1"/>
      <c r="DT3732" s="1"/>
      <c r="DU3732" s="1"/>
      <c r="DV3732" s="1"/>
      <c r="DW3732" s="1"/>
      <c r="DX3732" s="1"/>
      <c r="DY3732" s="1"/>
      <c r="DZ3732" s="1"/>
      <c r="EA3732" s="1"/>
      <c r="EB3732" s="1"/>
      <c r="EC3732" s="1"/>
      <c r="ED3732" s="1"/>
      <c r="EE3732" s="1"/>
      <c r="EF3732" s="1"/>
      <c r="EG3732" s="1"/>
      <c r="EH3732" s="1"/>
      <c r="EI3732" s="1"/>
      <c r="EJ3732" s="1"/>
      <c r="EK3732" s="1"/>
      <c r="EL3732" s="1"/>
      <c r="EM3732" s="1"/>
      <c r="EN3732" s="1"/>
      <c r="EO3732" s="1"/>
      <c r="EP3732" s="1"/>
      <c r="EQ3732" s="1"/>
      <c r="ER3732" s="1"/>
      <c r="ES3732" s="1"/>
      <c r="ET3732" s="1"/>
      <c r="EU3732" s="1"/>
      <c r="EV3732" s="1"/>
      <c r="EW3732" s="1"/>
      <c r="EX3732" s="1"/>
      <c r="EY3732" s="1"/>
      <c r="EZ3732" s="1"/>
      <c r="FA3732" s="1"/>
      <c r="FB3732" s="1"/>
      <c r="FC3732" s="1"/>
      <c r="FD3732" s="1"/>
      <c r="FE3732" s="1"/>
      <c r="FF3732" s="1"/>
      <c r="FG3732" s="1"/>
      <c r="FH3732" s="1"/>
      <c r="FI3732" s="1"/>
      <c r="FJ3732" s="1"/>
      <c r="FK3732" s="1"/>
      <c r="FL3732" s="1"/>
      <c r="FM3732" s="1"/>
      <c r="FN3732" s="1"/>
      <c r="FO3732" s="1"/>
      <c r="FP3732" s="1"/>
      <c r="FQ3732" s="1"/>
      <c r="FR3732" s="1"/>
      <c r="FS3732" s="1"/>
      <c r="FT3732" s="1"/>
      <c r="FU3732" s="1"/>
      <c r="FV3732" s="1"/>
      <c r="FW3732" s="1"/>
      <c r="FX3732" s="1"/>
      <c r="FY3732" s="1"/>
      <c r="FZ3732" s="1"/>
      <c r="GA3732" s="1"/>
      <c r="GB3732" s="1"/>
      <c r="GC3732" s="1"/>
      <c r="GD3732" s="1"/>
      <c r="GE3732" s="1"/>
      <c r="GF3732" s="1"/>
      <c r="GG3732" s="1"/>
      <c r="GH3732" s="1"/>
      <c r="GI3732" s="1"/>
      <c r="GJ3732" s="1"/>
      <c r="GK3732"/>
      <c r="GL3732"/>
      <c r="GM3732"/>
      <c r="GN3732"/>
      <c r="GO3732"/>
      <c r="GP3732"/>
      <c r="GQ3732"/>
      <c r="GR3732"/>
      <c r="GS3732"/>
      <c r="GT3732"/>
      <c r="GU3732"/>
      <c r="GV3732"/>
      <c r="GW3732"/>
      <c r="GX3732"/>
      <c r="GY3732"/>
      <c r="GZ3732"/>
      <c r="HA3732"/>
      <c r="HB3732"/>
      <c r="HC3732"/>
      <c r="HD3732"/>
      <c r="HE3732"/>
    </row>
    <row r="3733" spans="4:213" s="25" customFormat="1" x14ac:dyDescent="0.25">
      <c r="D3733" s="19"/>
      <c r="E3733" s="19"/>
      <c r="F3733" s="20"/>
      <c r="G3733" s="20"/>
      <c r="H3733" s="20"/>
      <c r="I3733" s="20"/>
      <c r="J3733" s="21"/>
      <c r="K3733" s="21"/>
      <c r="L3733" s="20"/>
      <c r="M3733" s="20"/>
      <c r="N3733" s="22"/>
      <c r="O3733" s="22"/>
      <c r="P3733" s="22"/>
      <c r="Q3733" s="22"/>
      <c r="R3733" s="19"/>
      <c r="S3733" s="19"/>
      <c r="T3733" s="19"/>
      <c r="U3733" s="20"/>
      <c r="V3733" s="20"/>
      <c r="W3733" s="20"/>
      <c r="X3733" s="27"/>
      <c r="Y3733" s="253"/>
      <c r="Z3733" s="30"/>
      <c r="AA3733" s="30"/>
      <c r="AB3733" s="31"/>
      <c r="AC3733" s="31"/>
      <c r="AD3733" s="31"/>
      <c r="AE3733" s="31"/>
      <c r="AF3733" s="31"/>
      <c r="AG3733" s="241"/>
      <c r="AH3733" s="31"/>
      <c r="AI3733" s="31"/>
      <c r="AJ3733" s="31"/>
      <c r="AK3733" s="31"/>
      <c r="AL3733" s="120"/>
      <c r="AQ3733" s="26"/>
      <c r="AW3733" s="19"/>
      <c r="AX3733" s="19"/>
      <c r="AY3733" s="19"/>
      <c r="AZ3733" s="19"/>
      <c r="BA3733" s="19"/>
      <c r="BB3733" s="19"/>
      <c r="BC3733" s="1"/>
      <c r="BD3733"/>
      <c r="BE3733"/>
      <c r="BF3733" s="1"/>
      <c r="BG3733"/>
      <c r="BH3733"/>
      <c r="BI3733"/>
      <c r="BJ3733" s="1"/>
      <c r="BK3733" s="1"/>
      <c r="BL3733"/>
      <c r="BM3733" s="1"/>
      <c r="BN3733" s="1"/>
      <c r="BO3733" s="1"/>
      <c r="BP3733" s="1"/>
      <c r="BQ3733" s="1"/>
      <c r="BR3733" s="1"/>
      <c r="BS3733" s="1"/>
      <c r="BT3733" s="22"/>
      <c r="BU3733" s="1"/>
      <c r="BV3733" s="1"/>
      <c r="BW3733" s="1"/>
      <c r="BX3733" s="1"/>
      <c r="BY3733" s="1"/>
      <c r="BZ3733" s="1"/>
      <c r="CA3733" s="1"/>
      <c r="CB3733" s="1"/>
      <c r="CC3733" s="1"/>
      <c r="CD3733" s="1"/>
      <c r="CE3733" s="1"/>
      <c r="CF3733" s="1"/>
      <c r="CG3733" s="1"/>
      <c r="CH3733" s="1"/>
      <c r="CI3733" s="1"/>
      <c r="CJ3733" s="1"/>
      <c r="CK3733" s="1"/>
      <c r="CL3733" s="1"/>
      <c r="CM3733" s="1"/>
      <c r="CN3733" s="1"/>
      <c r="CO3733" s="1"/>
      <c r="CP3733" s="1"/>
      <c r="CQ3733" s="1"/>
      <c r="CR3733" s="1"/>
      <c r="CS3733" s="1"/>
      <c r="CT3733" s="1"/>
      <c r="CU3733" s="1"/>
      <c r="CV3733" s="1"/>
      <c r="CW3733" s="1"/>
      <c r="CX3733" s="1"/>
      <c r="CY3733" s="1"/>
      <c r="CZ3733" s="1"/>
      <c r="DA3733" s="1"/>
      <c r="DB3733" s="1"/>
      <c r="DC3733" s="1"/>
      <c r="DD3733" s="1"/>
      <c r="DE3733" s="1"/>
      <c r="DF3733" s="1"/>
      <c r="DG3733" s="1"/>
      <c r="DH3733" s="1"/>
      <c r="DI3733" s="1"/>
      <c r="DJ3733" s="1"/>
      <c r="DK3733" s="1"/>
      <c r="DL3733" s="1"/>
      <c r="DM3733" s="1"/>
      <c r="DN3733" s="1"/>
      <c r="DO3733" s="1"/>
      <c r="DP3733" s="1"/>
      <c r="DQ3733" s="1"/>
      <c r="DR3733" s="1"/>
      <c r="DS3733" s="1"/>
      <c r="DT3733" s="1"/>
      <c r="DU3733" s="1"/>
      <c r="DV3733" s="1"/>
      <c r="DW3733" s="1"/>
      <c r="DX3733" s="1"/>
      <c r="DY3733" s="1"/>
      <c r="DZ3733" s="1"/>
      <c r="EA3733" s="1"/>
      <c r="EB3733" s="1"/>
      <c r="EC3733" s="1"/>
      <c r="ED3733" s="1"/>
      <c r="EE3733" s="1"/>
      <c r="EF3733" s="1"/>
      <c r="EG3733" s="1"/>
      <c r="EH3733" s="1"/>
      <c r="EI3733" s="1"/>
      <c r="EJ3733" s="1"/>
      <c r="EK3733" s="1"/>
      <c r="EL3733" s="1"/>
      <c r="EM3733" s="1"/>
      <c r="EN3733" s="1"/>
      <c r="EO3733" s="1"/>
      <c r="EP3733" s="1"/>
      <c r="EQ3733" s="1"/>
      <c r="ER3733" s="1"/>
      <c r="ES3733" s="1"/>
      <c r="ET3733" s="1"/>
      <c r="EU3733" s="1"/>
      <c r="EV3733" s="1"/>
      <c r="EW3733" s="1"/>
      <c r="EX3733" s="1"/>
      <c r="EY3733" s="1"/>
      <c r="EZ3733" s="1"/>
      <c r="FA3733" s="1"/>
      <c r="FB3733" s="1"/>
      <c r="FC3733" s="1"/>
      <c r="FD3733" s="1"/>
      <c r="FE3733" s="1"/>
      <c r="FF3733" s="1"/>
      <c r="FG3733" s="1"/>
      <c r="FH3733" s="1"/>
      <c r="FI3733" s="1"/>
      <c r="FJ3733" s="1"/>
      <c r="FK3733" s="1"/>
      <c r="FL3733" s="1"/>
      <c r="FM3733" s="1"/>
      <c r="FN3733" s="1"/>
      <c r="FO3733" s="1"/>
      <c r="FP3733" s="1"/>
      <c r="FQ3733" s="1"/>
      <c r="FR3733" s="1"/>
      <c r="FS3733" s="1"/>
      <c r="FT3733" s="1"/>
      <c r="FU3733" s="1"/>
      <c r="FV3733" s="1"/>
      <c r="FW3733" s="1"/>
      <c r="FX3733" s="1"/>
      <c r="FY3733" s="1"/>
      <c r="FZ3733" s="1"/>
      <c r="GA3733" s="1"/>
      <c r="GB3733" s="1"/>
      <c r="GC3733" s="1"/>
      <c r="GD3733" s="1"/>
      <c r="GE3733" s="1"/>
      <c r="GF3733" s="1"/>
      <c r="GG3733" s="1"/>
      <c r="GH3733" s="1"/>
      <c r="GI3733" s="1"/>
      <c r="GJ3733" s="1"/>
      <c r="GK3733"/>
      <c r="GL3733"/>
      <c r="GM3733"/>
      <c r="GN3733"/>
      <c r="GO3733"/>
      <c r="GP3733"/>
      <c r="GQ3733"/>
      <c r="GR3733"/>
      <c r="GS3733"/>
      <c r="GT3733"/>
      <c r="GU3733"/>
      <c r="GV3733"/>
      <c r="GW3733"/>
      <c r="GX3733"/>
      <c r="GY3733"/>
      <c r="GZ3733"/>
      <c r="HA3733"/>
      <c r="HB3733"/>
      <c r="HC3733"/>
      <c r="HD3733"/>
      <c r="HE3733"/>
    </row>
    <row r="3734" spans="4:213" s="25" customFormat="1" x14ac:dyDescent="0.25">
      <c r="D3734" s="19"/>
      <c r="E3734" s="19"/>
      <c r="F3734" s="20"/>
      <c r="G3734" s="20"/>
      <c r="H3734" s="20"/>
      <c r="I3734" s="20"/>
      <c r="J3734" s="21"/>
      <c r="K3734" s="21"/>
      <c r="L3734" s="20"/>
      <c r="M3734" s="20"/>
      <c r="N3734" s="22"/>
      <c r="O3734" s="22"/>
      <c r="P3734" s="22"/>
      <c r="Q3734" s="22"/>
      <c r="R3734" s="19"/>
      <c r="S3734" s="19"/>
      <c r="T3734" s="19"/>
      <c r="U3734" s="20"/>
      <c r="V3734" s="20"/>
      <c r="W3734" s="20"/>
      <c r="X3734" s="27"/>
      <c r="Y3734" s="253"/>
      <c r="Z3734" s="30"/>
      <c r="AA3734" s="30"/>
      <c r="AB3734" s="31"/>
      <c r="AC3734" s="31"/>
      <c r="AD3734" s="31"/>
      <c r="AE3734" s="31"/>
      <c r="AF3734" s="31"/>
      <c r="AG3734" s="241"/>
      <c r="AH3734" s="31"/>
      <c r="AI3734" s="31"/>
      <c r="AJ3734" s="31"/>
      <c r="AK3734" s="31"/>
      <c r="AL3734" s="120"/>
      <c r="AQ3734" s="26"/>
      <c r="AW3734" s="19"/>
      <c r="AX3734" s="19"/>
      <c r="AY3734" s="19"/>
      <c r="AZ3734" s="19"/>
      <c r="BA3734" s="19"/>
      <c r="BB3734" s="19"/>
      <c r="BC3734" s="1"/>
      <c r="BD3734"/>
      <c r="BE3734"/>
      <c r="BF3734" s="1"/>
      <c r="BG3734"/>
      <c r="BH3734"/>
      <c r="BI3734"/>
      <c r="BJ3734" s="1"/>
      <c r="BK3734" s="1"/>
      <c r="BL3734"/>
      <c r="BM3734" s="1"/>
      <c r="BN3734" s="1"/>
      <c r="BO3734" s="1"/>
      <c r="BP3734" s="1"/>
      <c r="BQ3734" s="1"/>
      <c r="BR3734" s="1"/>
      <c r="BS3734" s="1"/>
      <c r="BT3734" s="22"/>
      <c r="BU3734" s="1"/>
      <c r="BV3734" s="1"/>
      <c r="BW3734" s="1"/>
      <c r="BX3734" s="1"/>
      <c r="BY3734" s="1"/>
      <c r="BZ3734" s="1"/>
      <c r="CA3734" s="1"/>
      <c r="CB3734" s="1"/>
      <c r="CC3734" s="1"/>
      <c r="CD3734" s="1"/>
      <c r="CE3734" s="1"/>
      <c r="CF3734" s="1"/>
      <c r="CG3734" s="1"/>
      <c r="CH3734" s="1"/>
      <c r="CI3734" s="1"/>
      <c r="CJ3734" s="1"/>
      <c r="CK3734" s="1"/>
      <c r="CL3734" s="1"/>
      <c r="CM3734" s="1"/>
      <c r="CN3734" s="1"/>
      <c r="CO3734" s="1"/>
      <c r="CP3734" s="1"/>
      <c r="CQ3734" s="1"/>
      <c r="CR3734" s="1"/>
      <c r="CS3734" s="1"/>
      <c r="CT3734" s="1"/>
      <c r="CU3734" s="1"/>
      <c r="CV3734" s="1"/>
      <c r="CW3734" s="1"/>
      <c r="CX3734" s="1"/>
      <c r="CY3734" s="1"/>
      <c r="CZ3734" s="1"/>
      <c r="DA3734" s="1"/>
      <c r="DB3734" s="1"/>
      <c r="DC3734" s="1"/>
      <c r="DD3734" s="1"/>
      <c r="DE3734" s="1"/>
      <c r="DF3734" s="1"/>
      <c r="DG3734" s="1"/>
      <c r="DH3734" s="1"/>
      <c r="DI3734" s="1"/>
      <c r="DJ3734" s="1"/>
      <c r="DK3734" s="1"/>
      <c r="DL3734" s="1"/>
      <c r="DM3734" s="1"/>
      <c r="DN3734" s="1"/>
      <c r="DO3734" s="1"/>
      <c r="DP3734" s="1"/>
      <c r="DQ3734" s="1"/>
      <c r="DR3734" s="1"/>
      <c r="DS3734" s="1"/>
      <c r="DT3734" s="1"/>
      <c r="DU3734" s="1"/>
      <c r="DV3734" s="1"/>
      <c r="DW3734" s="1"/>
      <c r="DX3734" s="1"/>
      <c r="DY3734" s="1"/>
      <c r="DZ3734" s="1"/>
      <c r="EA3734" s="1"/>
      <c r="EB3734" s="1"/>
      <c r="EC3734" s="1"/>
      <c r="ED3734" s="1"/>
      <c r="EE3734" s="1"/>
      <c r="EF3734" s="1"/>
      <c r="EG3734" s="1"/>
      <c r="EH3734" s="1"/>
      <c r="EI3734" s="1"/>
      <c r="EJ3734" s="1"/>
      <c r="EK3734" s="1"/>
      <c r="EL3734" s="1"/>
      <c r="EM3734" s="1"/>
      <c r="EN3734" s="1"/>
      <c r="EO3734" s="1"/>
      <c r="EP3734" s="1"/>
      <c r="EQ3734" s="1"/>
      <c r="ER3734" s="1"/>
      <c r="ES3734" s="1"/>
      <c r="ET3734" s="1"/>
      <c r="EU3734" s="1"/>
      <c r="EV3734" s="1"/>
      <c r="EW3734" s="1"/>
      <c r="EX3734" s="1"/>
      <c r="EY3734" s="1"/>
      <c r="EZ3734" s="1"/>
      <c r="FA3734" s="1"/>
      <c r="FB3734" s="1"/>
      <c r="FC3734" s="1"/>
      <c r="FD3734" s="1"/>
      <c r="FE3734" s="1"/>
      <c r="FF3734" s="1"/>
      <c r="FG3734" s="1"/>
      <c r="FH3734" s="1"/>
      <c r="FI3734" s="1"/>
      <c r="FJ3734" s="1"/>
      <c r="FK3734" s="1"/>
      <c r="FL3734" s="1"/>
      <c r="FM3734" s="1"/>
      <c r="FN3734" s="1"/>
      <c r="FO3734" s="1"/>
      <c r="FP3734" s="1"/>
      <c r="FQ3734" s="1"/>
      <c r="FR3734" s="1"/>
      <c r="FS3734" s="1"/>
      <c r="FT3734" s="1"/>
      <c r="FU3734" s="1"/>
      <c r="FV3734" s="1"/>
      <c r="FW3734" s="1"/>
      <c r="FX3734" s="1"/>
      <c r="FY3734" s="1"/>
      <c r="FZ3734" s="1"/>
      <c r="GA3734" s="1"/>
      <c r="GB3734" s="1"/>
      <c r="GC3734" s="1"/>
      <c r="GD3734" s="1"/>
      <c r="GE3734" s="1"/>
      <c r="GF3734" s="1"/>
      <c r="GG3734" s="1"/>
      <c r="GH3734" s="1"/>
      <c r="GI3734" s="1"/>
      <c r="GJ3734" s="1"/>
      <c r="GK3734"/>
      <c r="GL3734"/>
      <c r="GM3734"/>
      <c r="GN3734"/>
      <c r="GO3734"/>
      <c r="GP3734"/>
      <c r="GQ3734"/>
      <c r="GR3734"/>
      <c r="GS3734"/>
      <c r="GT3734"/>
      <c r="GU3734"/>
      <c r="GV3734"/>
      <c r="GW3734"/>
      <c r="GX3734"/>
      <c r="GY3734"/>
      <c r="GZ3734"/>
      <c r="HA3734"/>
      <c r="HB3734"/>
      <c r="HC3734"/>
      <c r="HD3734"/>
      <c r="HE3734"/>
    </row>
    <row r="3735" spans="4:213" s="25" customFormat="1" x14ac:dyDescent="0.25">
      <c r="D3735" s="19"/>
      <c r="E3735" s="19"/>
      <c r="F3735" s="20"/>
      <c r="G3735" s="20"/>
      <c r="H3735" s="20"/>
      <c r="I3735" s="20"/>
      <c r="J3735" s="21"/>
      <c r="K3735" s="21"/>
      <c r="L3735" s="20"/>
      <c r="M3735" s="20"/>
      <c r="N3735" s="22"/>
      <c r="O3735" s="22"/>
      <c r="P3735" s="22"/>
      <c r="Q3735" s="22"/>
      <c r="R3735" s="19"/>
      <c r="S3735" s="19"/>
      <c r="T3735" s="19"/>
      <c r="U3735" s="20"/>
      <c r="V3735" s="20"/>
      <c r="W3735" s="20"/>
      <c r="X3735" s="27"/>
      <c r="Y3735" s="253"/>
      <c r="Z3735" s="30"/>
      <c r="AA3735" s="30"/>
      <c r="AB3735" s="31"/>
      <c r="AC3735" s="31"/>
      <c r="AD3735" s="31"/>
      <c r="AE3735" s="31"/>
      <c r="AF3735" s="31"/>
      <c r="AG3735" s="241"/>
      <c r="AH3735" s="31"/>
      <c r="AI3735" s="31"/>
      <c r="AJ3735" s="31"/>
      <c r="AK3735" s="31"/>
      <c r="AL3735" s="120"/>
      <c r="AQ3735" s="26"/>
      <c r="AW3735" s="19"/>
      <c r="AX3735" s="19"/>
      <c r="AY3735" s="19"/>
      <c r="AZ3735" s="19"/>
      <c r="BA3735" s="19"/>
      <c r="BB3735" s="19"/>
      <c r="BC3735" s="1"/>
      <c r="BD3735"/>
      <c r="BE3735"/>
      <c r="BF3735" s="1"/>
      <c r="BG3735"/>
      <c r="BH3735"/>
      <c r="BI3735"/>
      <c r="BJ3735" s="1"/>
      <c r="BK3735" s="1"/>
      <c r="BL3735"/>
      <c r="BM3735" s="1"/>
      <c r="BN3735" s="1"/>
      <c r="BO3735" s="1"/>
      <c r="BP3735" s="1"/>
      <c r="BQ3735" s="1"/>
      <c r="BR3735" s="1"/>
      <c r="BS3735" s="1"/>
      <c r="BT3735" s="22"/>
      <c r="BU3735" s="1"/>
      <c r="BV3735" s="1"/>
      <c r="BW3735" s="1"/>
      <c r="BX3735" s="1"/>
      <c r="BY3735" s="1"/>
      <c r="BZ3735" s="1"/>
      <c r="CA3735" s="1"/>
      <c r="CB3735" s="1"/>
      <c r="CC3735" s="1"/>
      <c r="CD3735" s="1"/>
      <c r="CE3735" s="1"/>
      <c r="CF3735" s="1"/>
      <c r="CG3735" s="1"/>
      <c r="CH3735" s="1"/>
      <c r="CI3735" s="1"/>
      <c r="CJ3735" s="1"/>
      <c r="CK3735" s="1"/>
      <c r="CL3735" s="1"/>
      <c r="CM3735" s="1"/>
      <c r="CN3735" s="1"/>
      <c r="CO3735" s="1"/>
      <c r="CP3735" s="1"/>
      <c r="CQ3735" s="1"/>
      <c r="CR3735" s="1"/>
      <c r="CS3735" s="1"/>
      <c r="CT3735" s="1"/>
      <c r="CU3735" s="1"/>
      <c r="CV3735" s="1"/>
      <c r="CW3735" s="1"/>
      <c r="CX3735" s="1"/>
      <c r="CY3735" s="1"/>
      <c r="CZ3735" s="1"/>
      <c r="DA3735" s="1"/>
      <c r="DB3735" s="1"/>
      <c r="DC3735" s="1"/>
      <c r="DD3735" s="1"/>
      <c r="DE3735" s="1"/>
      <c r="DF3735" s="1"/>
      <c r="DG3735" s="1"/>
      <c r="DH3735" s="1"/>
      <c r="DI3735" s="1"/>
      <c r="DJ3735" s="1"/>
      <c r="DK3735" s="1"/>
      <c r="DL3735" s="1"/>
      <c r="DM3735" s="1"/>
      <c r="DN3735" s="1"/>
      <c r="DO3735" s="1"/>
      <c r="DP3735" s="1"/>
      <c r="DQ3735" s="1"/>
      <c r="DR3735" s="1"/>
      <c r="DS3735" s="1"/>
      <c r="DT3735" s="1"/>
      <c r="DU3735" s="1"/>
      <c r="DV3735" s="1"/>
      <c r="DW3735" s="1"/>
      <c r="DX3735" s="1"/>
      <c r="DY3735" s="1"/>
      <c r="DZ3735" s="1"/>
      <c r="EA3735" s="1"/>
      <c r="EB3735" s="1"/>
      <c r="EC3735" s="1"/>
      <c r="ED3735" s="1"/>
      <c r="EE3735" s="1"/>
      <c r="EF3735" s="1"/>
      <c r="EG3735" s="1"/>
      <c r="EH3735" s="1"/>
      <c r="EI3735" s="1"/>
      <c r="EJ3735" s="1"/>
      <c r="EK3735" s="1"/>
      <c r="EL3735" s="1"/>
      <c r="EM3735" s="1"/>
      <c r="EN3735" s="1"/>
      <c r="EO3735" s="1"/>
      <c r="EP3735" s="1"/>
      <c r="EQ3735" s="1"/>
      <c r="ER3735" s="1"/>
      <c r="ES3735" s="1"/>
      <c r="ET3735" s="1"/>
      <c r="EU3735" s="1"/>
      <c r="EV3735" s="1"/>
      <c r="EW3735" s="1"/>
      <c r="EX3735" s="1"/>
      <c r="EY3735" s="1"/>
      <c r="EZ3735" s="1"/>
      <c r="FA3735" s="1"/>
      <c r="FB3735" s="1"/>
      <c r="FC3735" s="1"/>
      <c r="FD3735" s="1"/>
      <c r="FE3735" s="1"/>
      <c r="FF3735" s="1"/>
      <c r="FG3735" s="1"/>
      <c r="FH3735" s="1"/>
      <c r="FI3735" s="1"/>
      <c r="FJ3735" s="1"/>
      <c r="FK3735" s="1"/>
      <c r="FL3735" s="1"/>
      <c r="FM3735" s="1"/>
      <c r="FN3735" s="1"/>
      <c r="FO3735" s="1"/>
      <c r="FP3735" s="1"/>
      <c r="FQ3735" s="1"/>
      <c r="FR3735" s="1"/>
      <c r="FS3735" s="1"/>
      <c r="FT3735" s="1"/>
      <c r="FU3735" s="1"/>
      <c r="FV3735" s="1"/>
      <c r="FW3735" s="1"/>
      <c r="FX3735" s="1"/>
      <c r="FY3735" s="1"/>
      <c r="FZ3735" s="1"/>
      <c r="GA3735" s="1"/>
      <c r="GB3735" s="1"/>
      <c r="GC3735" s="1"/>
      <c r="GD3735" s="1"/>
      <c r="GE3735" s="1"/>
      <c r="GF3735" s="1"/>
      <c r="GG3735" s="1"/>
      <c r="GH3735" s="1"/>
      <c r="GI3735" s="1"/>
      <c r="GJ3735" s="1"/>
      <c r="GK3735"/>
      <c r="GL3735"/>
      <c r="GM3735"/>
      <c r="GN3735"/>
      <c r="GO3735"/>
      <c r="GP3735"/>
      <c r="GQ3735"/>
      <c r="GR3735"/>
      <c r="GS3735"/>
      <c r="GT3735"/>
      <c r="GU3735"/>
      <c r="GV3735"/>
      <c r="GW3735"/>
      <c r="GX3735"/>
      <c r="GY3735"/>
      <c r="GZ3735"/>
      <c r="HA3735"/>
      <c r="HB3735"/>
      <c r="HC3735"/>
      <c r="HD3735"/>
      <c r="HE3735"/>
    </row>
    <row r="3736" spans="4:213" s="25" customFormat="1" x14ac:dyDescent="0.25">
      <c r="D3736" s="19"/>
      <c r="E3736" s="19"/>
      <c r="F3736" s="20"/>
      <c r="G3736" s="20"/>
      <c r="H3736" s="20"/>
      <c r="I3736" s="20"/>
      <c r="J3736" s="21"/>
      <c r="K3736" s="21"/>
      <c r="L3736" s="20"/>
      <c r="M3736" s="20"/>
      <c r="N3736" s="22"/>
      <c r="O3736" s="22"/>
      <c r="P3736" s="22"/>
      <c r="Q3736" s="22"/>
      <c r="R3736" s="19"/>
      <c r="S3736" s="19"/>
      <c r="T3736" s="19"/>
      <c r="U3736" s="20"/>
      <c r="V3736" s="20"/>
      <c r="W3736" s="20"/>
      <c r="X3736" s="27"/>
      <c r="Y3736" s="253"/>
      <c r="Z3736" s="30"/>
      <c r="AA3736" s="30"/>
      <c r="AB3736" s="31"/>
      <c r="AC3736" s="31"/>
      <c r="AD3736" s="31"/>
      <c r="AE3736" s="31"/>
      <c r="AF3736" s="31"/>
      <c r="AG3736" s="241"/>
      <c r="AH3736" s="31"/>
      <c r="AI3736" s="31"/>
      <c r="AJ3736" s="31"/>
      <c r="AK3736" s="31"/>
      <c r="AL3736" s="120"/>
      <c r="AQ3736" s="26"/>
      <c r="AW3736" s="19"/>
      <c r="AX3736" s="19"/>
      <c r="AY3736" s="19"/>
      <c r="AZ3736" s="19"/>
      <c r="BA3736" s="19"/>
      <c r="BB3736" s="19"/>
      <c r="BC3736" s="1"/>
      <c r="BD3736"/>
      <c r="BE3736"/>
      <c r="BF3736" s="1"/>
      <c r="BG3736"/>
      <c r="BH3736"/>
      <c r="BI3736"/>
      <c r="BJ3736" s="1"/>
      <c r="BK3736" s="1"/>
      <c r="BL3736"/>
      <c r="BM3736" s="1"/>
      <c r="BN3736" s="1"/>
      <c r="BO3736" s="1"/>
      <c r="BP3736" s="1"/>
      <c r="BQ3736" s="1"/>
      <c r="BR3736" s="1"/>
      <c r="BS3736" s="1"/>
      <c r="BT3736" s="22"/>
      <c r="BU3736" s="1"/>
      <c r="BV3736" s="1"/>
      <c r="BW3736" s="1"/>
      <c r="BX3736" s="1"/>
      <c r="BY3736" s="1"/>
      <c r="BZ3736" s="1"/>
      <c r="CA3736" s="1"/>
      <c r="CB3736" s="1"/>
      <c r="CC3736" s="1"/>
      <c r="CD3736" s="1"/>
      <c r="CE3736" s="1"/>
      <c r="CF3736" s="1"/>
      <c r="CG3736" s="1"/>
      <c r="CH3736" s="1"/>
      <c r="CI3736" s="1"/>
      <c r="CJ3736" s="1"/>
      <c r="CK3736" s="1"/>
      <c r="CL3736" s="1"/>
      <c r="CM3736" s="1"/>
      <c r="CN3736" s="1"/>
      <c r="CO3736" s="1"/>
      <c r="CP3736" s="1"/>
      <c r="CQ3736" s="1"/>
      <c r="CR3736" s="1"/>
      <c r="CS3736" s="1"/>
      <c r="CT3736" s="1"/>
      <c r="CU3736" s="1"/>
      <c r="CV3736" s="1"/>
      <c r="CW3736" s="1"/>
      <c r="CX3736" s="1"/>
      <c r="CY3736" s="1"/>
      <c r="CZ3736" s="1"/>
      <c r="DA3736" s="1"/>
      <c r="DB3736" s="1"/>
      <c r="DC3736" s="1"/>
      <c r="DD3736" s="1"/>
      <c r="DE3736" s="1"/>
      <c r="DF3736" s="1"/>
      <c r="DG3736" s="1"/>
      <c r="DH3736" s="1"/>
      <c r="DI3736" s="1"/>
      <c r="DJ3736" s="1"/>
      <c r="DK3736" s="1"/>
      <c r="DL3736" s="1"/>
      <c r="DM3736" s="1"/>
      <c r="DN3736" s="1"/>
      <c r="DO3736" s="1"/>
      <c r="DP3736" s="1"/>
      <c r="DQ3736" s="1"/>
      <c r="DR3736" s="1"/>
      <c r="DS3736" s="1"/>
      <c r="DT3736" s="1"/>
      <c r="DU3736" s="1"/>
      <c r="DV3736" s="1"/>
      <c r="DW3736" s="1"/>
      <c r="DX3736" s="1"/>
      <c r="DY3736" s="1"/>
      <c r="DZ3736" s="1"/>
      <c r="EA3736" s="1"/>
      <c r="EB3736" s="1"/>
      <c r="EC3736" s="1"/>
      <c r="ED3736" s="1"/>
      <c r="EE3736" s="1"/>
      <c r="EF3736" s="1"/>
      <c r="EG3736" s="1"/>
      <c r="EH3736" s="1"/>
      <c r="EI3736" s="1"/>
      <c r="EJ3736" s="1"/>
      <c r="EK3736" s="1"/>
      <c r="EL3736" s="1"/>
      <c r="EM3736" s="1"/>
      <c r="EN3736" s="1"/>
      <c r="EO3736" s="1"/>
      <c r="EP3736" s="1"/>
      <c r="EQ3736" s="1"/>
      <c r="ER3736" s="1"/>
      <c r="ES3736" s="1"/>
      <c r="ET3736" s="1"/>
      <c r="EU3736" s="1"/>
      <c r="EV3736" s="1"/>
      <c r="EW3736" s="1"/>
      <c r="EX3736" s="1"/>
      <c r="EY3736" s="1"/>
      <c r="EZ3736" s="1"/>
      <c r="FA3736" s="1"/>
      <c r="FB3736" s="1"/>
      <c r="FC3736" s="1"/>
      <c r="FD3736" s="1"/>
      <c r="FE3736" s="1"/>
      <c r="FF3736" s="1"/>
      <c r="FG3736" s="1"/>
      <c r="FH3736" s="1"/>
      <c r="FI3736" s="1"/>
      <c r="FJ3736" s="1"/>
      <c r="FK3736" s="1"/>
      <c r="FL3736" s="1"/>
      <c r="FM3736" s="1"/>
      <c r="FN3736" s="1"/>
      <c r="FO3736" s="1"/>
      <c r="FP3736" s="1"/>
      <c r="FQ3736" s="1"/>
      <c r="FR3736" s="1"/>
      <c r="FS3736" s="1"/>
      <c r="FT3736" s="1"/>
      <c r="FU3736" s="1"/>
      <c r="FV3736" s="1"/>
      <c r="FW3736" s="1"/>
      <c r="FX3736" s="1"/>
      <c r="FY3736" s="1"/>
      <c r="FZ3736" s="1"/>
      <c r="GA3736" s="1"/>
      <c r="GB3736" s="1"/>
      <c r="GC3736" s="1"/>
      <c r="GD3736" s="1"/>
      <c r="GE3736" s="1"/>
      <c r="GF3736" s="1"/>
      <c r="GG3736" s="1"/>
      <c r="GH3736" s="1"/>
      <c r="GI3736" s="1"/>
      <c r="GJ3736" s="1"/>
      <c r="GK3736"/>
      <c r="GL3736"/>
      <c r="GM3736"/>
      <c r="GN3736"/>
      <c r="GO3736"/>
      <c r="GP3736"/>
      <c r="GQ3736"/>
      <c r="GR3736"/>
      <c r="GS3736"/>
      <c r="GT3736"/>
      <c r="GU3736"/>
      <c r="GV3736"/>
      <c r="GW3736"/>
      <c r="GX3736"/>
      <c r="GY3736"/>
      <c r="GZ3736"/>
      <c r="HA3736"/>
      <c r="HB3736"/>
      <c r="HC3736"/>
      <c r="HD3736"/>
      <c r="HE3736"/>
    </row>
    <row r="3737" spans="4:213" s="25" customFormat="1" x14ac:dyDescent="0.25">
      <c r="D3737" s="19"/>
      <c r="E3737" s="19"/>
      <c r="F3737" s="20"/>
      <c r="G3737" s="20"/>
      <c r="H3737" s="20"/>
      <c r="I3737" s="20"/>
      <c r="J3737" s="21"/>
      <c r="K3737" s="21"/>
      <c r="L3737" s="20"/>
      <c r="M3737" s="20"/>
      <c r="N3737" s="22"/>
      <c r="O3737" s="22"/>
      <c r="P3737" s="22"/>
      <c r="Q3737" s="22"/>
      <c r="R3737" s="19"/>
      <c r="S3737" s="19"/>
      <c r="T3737" s="19"/>
      <c r="U3737" s="20"/>
      <c r="V3737" s="20"/>
      <c r="W3737" s="20"/>
      <c r="X3737" s="27"/>
      <c r="Y3737" s="253"/>
      <c r="Z3737" s="30"/>
      <c r="AA3737" s="30"/>
      <c r="AB3737" s="31"/>
      <c r="AC3737" s="31"/>
      <c r="AD3737" s="31"/>
      <c r="AE3737" s="31"/>
      <c r="AF3737" s="31"/>
      <c r="AG3737" s="241"/>
      <c r="AH3737" s="31"/>
      <c r="AI3737" s="31"/>
      <c r="AJ3737" s="31"/>
      <c r="AK3737" s="31"/>
      <c r="AL3737" s="120"/>
      <c r="AQ3737" s="26"/>
      <c r="AW3737" s="19"/>
      <c r="AX3737" s="19"/>
      <c r="AY3737" s="19"/>
      <c r="AZ3737" s="19"/>
      <c r="BA3737" s="19"/>
      <c r="BB3737" s="19"/>
      <c r="BC3737" s="1"/>
      <c r="BD3737"/>
      <c r="BE3737"/>
      <c r="BF3737" s="1"/>
      <c r="BG3737"/>
      <c r="BH3737"/>
      <c r="BI3737"/>
      <c r="BJ3737" s="1"/>
      <c r="BK3737" s="1"/>
      <c r="BL3737"/>
      <c r="BM3737" s="1"/>
      <c r="BN3737" s="1"/>
      <c r="BO3737" s="1"/>
      <c r="BP3737" s="1"/>
      <c r="BQ3737" s="1"/>
      <c r="BR3737" s="1"/>
      <c r="BS3737" s="1"/>
      <c r="BT3737" s="22"/>
      <c r="BU3737" s="1"/>
      <c r="BV3737" s="1"/>
      <c r="BW3737" s="1"/>
      <c r="BX3737" s="1"/>
      <c r="BY3737" s="1"/>
      <c r="BZ3737" s="1"/>
      <c r="CA3737" s="1"/>
      <c r="CB3737" s="1"/>
      <c r="CC3737" s="1"/>
      <c r="CD3737" s="1"/>
      <c r="CE3737" s="1"/>
      <c r="CF3737" s="1"/>
      <c r="CG3737" s="1"/>
      <c r="CH3737" s="1"/>
      <c r="CI3737" s="1"/>
      <c r="CJ3737" s="1"/>
      <c r="CK3737" s="1"/>
      <c r="CL3737" s="1"/>
      <c r="CM3737" s="1"/>
      <c r="CN3737" s="1"/>
      <c r="CO3737" s="1"/>
      <c r="CP3737" s="1"/>
      <c r="CQ3737" s="1"/>
      <c r="CR3737" s="1"/>
      <c r="CS3737" s="1"/>
      <c r="CT3737" s="1"/>
      <c r="CU3737" s="1"/>
      <c r="CV3737" s="1"/>
      <c r="CW3737" s="1"/>
      <c r="CX3737" s="1"/>
      <c r="CY3737" s="1"/>
      <c r="CZ3737" s="1"/>
      <c r="DA3737" s="1"/>
      <c r="DB3737" s="1"/>
      <c r="DC3737" s="1"/>
      <c r="DD3737" s="1"/>
      <c r="DE3737" s="1"/>
      <c r="DF3737" s="1"/>
      <c r="DG3737" s="1"/>
      <c r="DH3737" s="1"/>
      <c r="DI3737" s="1"/>
      <c r="DJ3737" s="1"/>
      <c r="DK3737" s="1"/>
      <c r="DL3737" s="1"/>
      <c r="DM3737" s="1"/>
      <c r="DN3737" s="1"/>
      <c r="DO3737" s="1"/>
      <c r="DP3737" s="1"/>
      <c r="DQ3737" s="1"/>
      <c r="DR3737" s="1"/>
      <c r="DS3737" s="1"/>
      <c r="DT3737" s="1"/>
      <c r="DU3737" s="1"/>
      <c r="DV3737" s="1"/>
      <c r="DW3737" s="1"/>
      <c r="DX3737" s="1"/>
      <c r="DY3737" s="1"/>
      <c r="DZ3737" s="1"/>
      <c r="EA3737" s="1"/>
      <c r="EB3737" s="1"/>
      <c r="EC3737" s="1"/>
      <c r="ED3737" s="1"/>
      <c r="EE3737" s="1"/>
      <c r="EF3737" s="1"/>
      <c r="EG3737" s="1"/>
      <c r="EH3737" s="1"/>
      <c r="EI3737" s="1"/>
      <c r="EJ3737" s="1"/>
      <c r="EK3737" s="1"/>
      <c r="EL3737" s="1"/>
      <c r="EM3737" s="1"/>
      <c r="EN3737" s="1"/>
      <c r="EO3737" s="1"/>
      <c r="EP3737" s="1"/>
      <c r="EQ3737" s="1"/>
      <c r="ER3737" s="1"/>
      <c r="ES3737" s="1"/>
      <c r="ET3737" s="1"/>
      <c r="EU3737" s="1"/>
      <c r="EV3737" s="1"/>
      <c r="EW3737" s="1"/>
      <c r="EX3737" s="1"/>
      <c r="EY3737" s="1"/>
      <c r="EZ3737" s="1"/>
      <c r="FA3737" s="1"/>
      <c r="FB3737" s="1"/>
      <c r="FC3737" s="1"/>
      <c r="FD3737" s="1"/>
      <c r="FE3737" s="1"/>
      <c r="FF3737" s="1"/>
      <c r="FG3737" s="1"/>
      <c r="FH3737" s="1"/>
      <c r="FI3737" s="1"/>
      <c r="FJ3737" s="1"/>
      <c r="FK3737" s="1"/>
      <c r="FL3737" s="1"/>
      <c r="FM3737" s="1"/>
      <c r="FN3737" s="1"/>
      <c r="FO3737" s="1"/>
      <c r="FP3737" s="1"/>
      <c r="FQ3737" s="1"/>
      <c r="FR3737" s="1"/>
      <c r="FS3737" s="1"/>
      <c r="FT3737" s="1"/>
      <c r="FU3737" s="1"/>
      <c r="FV3737" s="1"/>
      <c r="FW3737" s="1"/>
      <c r="FX3737" s="1"/>
      <c r="FY3737" s="1"/>
      <c r="FZ3737" s="1"/>
      <c r="GA3737" s="1"/>
      <c r="GB3737" s="1"/>
      <c r="GC3737" s="1"/>
      <c r="GD3737" s="1"/>
      <c r="GE3737" s="1"/>
      <c r="GF3737" s="1"/>
      <c r="GG3737" s="1"/>
      <c r="GH3737" s="1"/>
      <c r="GI3737" s="1"/>
      <c r="GJ3737" s="1"/>
      <c r="GK3737"/>
      <c r="GL3737"/>
      <c r="GM3737"/>
      <c r="GN3737"/>
      <c r="GO3737"/>
      <c r="GP3737"/>
      <c r="GQ3737"/>
      <c r="GR3737"/>
      <c r="GS3737"/>
      <c r="GT3737"/>
      <c r="GU3737"/>
      <c r="GV3737"/>
      <c r="GW3737"/>
      <c r="GX3737"/>
      <c r="GY3737"/>
      <c r="GZ3737"/>
      <c r="HA3737"/>
      <c r="HB3737"/>
      <c r="HC3737"/>
      <c r="HD3737"/>
      <c r="HE3737"/>
    </row>
    <row r="3738" spans="4:213" s="25" customFormat="1" x14ac:dyDescent="0.25">
      <c r="D3738" s="19"/>
      <c r="E3738" s="19"/>
      <c r="F3738" s="20"/>
      <c r="G3738" s="20"/>
      <c r="H3738" s="20"/>
      <c r="I3738" s="20"/>
      <c r="J3738" s="21"/>
      <c r="K3738" s="21"/>
      <c r="L3738" s="20"/>
      <c r="M3738" s="20"/>
      <c r="N3738" s="22"/>
      <c r="O3738" s="22"/>
      <c r="P3738" s="22"/>
      <c r="Q3738" s="22"/>
      <c r="R3738" s="19"/>
      <c r="S3738" s="19"/>
      <c r="T3738" s="19"/>
      <c r="U3738" s="20"/>
      <c r="V3738" s="20"/>
      <c r="W3738" s="20"/>
      <c r="X3738" s="27"/>
      <c r="Y3738" s="253"/>
      <c r="Z3738" s="30"/>
      <c r="AA3738" s="30"/>
      <c r="AB3738" s="31"/>
      <c r="AC3738" s="31"/>
      <c r="AD3738" s="31"/>
      <c r="AE3738" s="31"/>
      <c r="AF3738" s="31"/>
      <c r="AG3738" s="241"/>
      <c r="AH3738" s="31"/>
      <c r="AI3738" s="31"/>
      <c r="AJ3738" s="31"/>
      <c r="AK3738" s="31"/>
      <c r="AL3738" s="120"/>
      <c r="AQ3738" s="26"/>
      <c r="AW3738" s="19"/>
      <c r="AX3738" s="19"/>
      <c r="AY3738" s="19"/>
      <c r="AZ3738" s="19"/>
      <c r="BA3738" s="19"/>
      <c r="BB3738" s="19"/>
      <c r="BC3738" s="1"/>
      <c r="BD3738"/>
      <c r="BE3738"/>
      <c r="BF3738" s="1"/>
      <c r="BG3738"/>
      <c r="BH3738"/>
      <c r="BI3738"/>
      <c r="BJ3738" s="1"/>
      <c r="BK3738" s="1"/>
      <c r="BL3738"/>
      <c r="BM3738" s="1"/>
      <c r="BN3738" s="1"/>
      <c r="BO3738" s="1"/>
      <c r="BP3738" s="1"/>
      <c r="BQ3738" s="1"/>
      <c r="BR3738" s="1"/>
      <c r="BS3738" s="1"/>
      <c r="BT3738" s="22"/>
      <c r="BU3738" s="1"/>
      <c r="BV3738" s="1"/>
      <c r="BW3738" s="1"/>
      <c r="BX3738" s="1"/>
      <c r="BY3738" s="1"/>
      <c r="BZ3738" s="1"/>
      <c r="CA3738" s="1"/>
      <c r="CB3738" s="1"/>
      <c r="CC3738" s="1"/>
      <c r="CD3738" s="1"/>
      <c r="CE3738" s="1"/>
      <c r="CF3738" s="1"/>
      <c r="CG3738" s="1"/>
      <c r="CH3738" s="1"/>
      <c r="CI3738" s="1"/>
      <c r="CJ3738" s="1"/>
      <c r="CK3738" s="1"/>
      <c r="CL3738" s="1"/>
      <c r="CM3738" s="1"/>
      <c r="CN3738" s="1"/>
      <c r="CO3738" s="1"/>
      <c r="CP3738" s="1"/>
      <c r="CQ3738" s="1"/>
      <c r="CR3738" s="1"/>
      <c r="CS3738" s="1"/>
      <c r="CT3738" s="1"/>
      <c r="CU3738" s="1"/>
      <c r="CV3738" s="1"/>
      <c r="CW3738" s="1"/>
      <c r="CX3738" s="1"/>
      <c r="CY3738" s="1"/>
      <c r="CZ3738" s="1"/>
      <c r="DA3738" s="1"/>
      <c r="DB3738" s="1"/>
      <c r="DC3738" s="1"/>
      <c r="DD3738" s="1"/>
      <c r="DE3738" s="1"/>
      <c r="DF3738" s="1"/>
      <c r="DG3738" s="1"/>
      <c r="DH3738" s="1"/>
      <c r="DI3738" s="1"/>
      <c r="DJ3738" s="1"/>
      <c r="DK3738" s="1"/>
      <c r="DL3738" s="1"/>
      <c r="DM3738" s="1"/>
      <c r="DN3738" s="1"/>
      <c r="DO3738" s="1"/>
      <c r="DP3738" s="1"/>
      <c r="DQ3738" s="1"/>
      <c r="DR3738" s="1"/>
      <c r="DS3738" s="1"/>
      <c r="DT3738" s="1"/>
      <c r="DU3738" s="1"/>
      <c r="DV3738" s="1"/>
      <c r="DW3738" s="1"/>
      <c r="DX3738" s="1"/>
      <c r="DY3738" s="1"/>
      <c r="DZ3738" s="1"/>
      <c r="EA3738" s="1"/>
      <c r="EB3738" s="1"/>
      <c r="EC3738" s="1"/>
      <c r="ED3738" s="1"/>
      <c r="EE3738" s="1"/>
      <c r="EF3738" s="1"/>
      <c r="EG3738" s="1"/>
      <c r="EH3738" s="1"/>
      <c r="EI3738" s="1"/>
      <c r="EJ3738" s="1"/>
      <c r="EK3738" s="1"/>
      <c r="EL3738" s="1"/>
      <c r="EM3738" s="1"/>
      <c r="EN3738" s="1"/>
      <c r="EO3738" s="1"/>
      <c r="EP3738" s="1"/>
      <c r="EQ3738" s="1"/>
      <c r="ER3738" s="1"/>
      <c r="ES3738" s="1"/>
      <c r="ET3738" s="1"/>
      <c r="EU3738" s="1"/>
      <c r="EV3738" s="1"/>
      <c r="EW3738" s="1"/>
      <c r="EX3738" s="1"/>
      <c r="EY3738" s="1"/>
      <c r="EZ3738" s="1"/>
      <c r="FA3738" s="1"/>
      <c r="FB3738" s="1"/>
      <c r="FC3738" s="1"/>
      <c r="FD3738" s="1"/>
      <c r="FE3738" s="1"/>
      <c r="FF3738" s="1"/>
      <c r="FG3738" s="1"/>
      <c r="FH3738" s="1"/>
      <c r="FI3738" s="1"/>
      <c r="FJ3738" s="1"/>
      <c r="FK3738" s="1"/>
      <c r="FL3738" s="1"/>
      <c r="FM3738" s="1"/>
      <c r="FN3738" s="1"/>
      <c r="FO3738" s="1"/>
      <c r="FP3738" s="1"/>
      <c r="FQ3738" s="1"/>
      <c r="FR3738" s="1"/>
      <c r="FS3738" s="1"/>
      <c r="FT3738" s="1"/>
      <c r="FU3738" s="1"/>
      <c r="FV3738" s="1"/>
      <c r="FW3738" s="1"/>
      <c r="FX3738" s="1"/>
      <c r="FY3738" s="1"/>
      <c r="FZ3738" s="1"/>
      <c r="GA3738" s="1"/>
      <c r="GB3738" s="1"/>
      <c r="GC3738" s="1"/>
      <c r="GD3738" s="1"/>
      <c r="GE3738" s="1"/>
      <c r="GF3738" s="1"/>
      <c r="GG3738" s="1"/>
      <c r="GH3738" s="1"/>
      <c r="GI3738" s="1"/>
      <c r="GJ3738" s="1"/>
      <c r="GK3738"/>
      <c r="GL3738"/>
      <c r="GM3738"/>
      <c r="GN3738"/>
      <c r="GO3738"/>
      <c r="GP3738"/>
      <c r="GQ3738"/>
      <c r="GR3738"/>
      <c r="GS3738"/>
      <c r="GT3738"/>
      <c r="GU3738"/>
      <c r="GV3738"/>
      <c r="GW3738"/>
      <c r="GX3738"/>
      <c r="GY3738"/>
      <c r="GZ3738"/>
      <c r="HA3738"/>
      <c r="HB3738"/>
      <c r="HC3738"/>
      <c r="HD3738"/>
      <c r="HE3738"/>
    </row>
    <row r="3739" spans="4:213" s="25" customFormat="1" x14ac:dyDescent="0.25">
      <c r="D3739" s="19"/>
      <c r="E3739" s="19"/>
      <c r="F3739" s="20"/>
      <c r="G3739" s="20"/>
      <c r="H3739" s="20"/>
      <c r="I3739" s="20"/>
      <c r="J3739" s="21"/>
      <c r="K3739" s="21"/>
      <c r="L3739" s="20"/>
      <c r="M3739" s="20"/>
      <c r="N3739" s="22"/>
      <c r="O3739" s="22"/>
      <c r="P3739" s="22"/>
      <c r="Q3739" s="22"/>
      <c r="R3739" s="19"/>
      <c r="S3739" s="19"/>
      <c r="T3739" s="19"/>
      <c r="U3739" s="20"/>
      <c r="V3739" s="20"/>
      <c r="W3739" s="20"/>
      <c r="X3739" s="27"/>
      <c r="Y3739" s="253"/>
      <c r="Z3739" s="30"/>
      <c r="AA3739" s="30"/>
      <c r="AB3739" s="31"/>
      <c r="AC3739" s="31"/>
      <c r="AD3739" s="31"/>
      <c r="AE3739" s="31"/>
      <c r="AF3739" s="31"/>
      <c r="AG3739" s="241"/>
      <c r="AH3739" s="31"/>
      <c r="AI3739" s="31"/>
      <c r="AJ3739" s="31"/>
      <c r="AK3739" s="31"/>
      <c r="AL3739" s="120"/>
      <c r="AQ3739" s="26"/>
      <c r="AW3739" s="19"/>
      <c r="AX3739" s="19"/>
      <c r="AY3739" s="19"/>
      <c r="AZ3739" s="19"/>
      <c r="BA3739" s="19"/>
      <c r="BB3739" s="19"/>
      <c r="BC3739" s="1"/>
      <c r="BD3739"/>
      <c r="BE3739"/>
      <c r="BF3739" s="1"/>
      <c r="BG3739"/>
      <c r="BH3739"/>
      <c r="BI3739"/>
      <c r="BJ3739" s="1"/>
      <c r="BK3739" s="1"/>
      <c r="BL3739"/>
      <c r="BM3739" s="1"/>
      <c r="BN3739" s="1"/>
      <c r="BO3739" s="1"/>
      <c r="BP3739" s="1"/>
      <c r="BQ3739" s="1"/>
      <c r="BR3739" s="1"/>
      <c r="BS3739" s="1"/>
      <c r="BT3739" s="22"/>
      <c r="BU3739" s="1"/>
      <c r="BV3739" s="1"/>
      <c r="BW3739" s="1"/>
      <c r="BX3739" s="1"/>
      <c r="BY3739" s="1"/>
      <c r="BZ3739" s="1"/>
      <c r="CA3739" s="1"/>
      <c r="CB3739" s="1"/>
      <c r="CC3739" s="1"/>
      <c r="CD3739" s="1"/>
      <c r="CE3739" s="1"/>
      <c r="CF3739" s="1"/>
      <c r="CG3739" s="1"/>
      <c r="CH3739" s="1"/>
      <c r="CI3739" s="1"/>
      <c r="CJ3739" s="1"/>
      <c r="CK3739" s="1"/>
      <c r="CL3739" s="1"/>
      <c r="CM3739" s="1"/>
      <c r="CN3739" s="1"/>
      <c r="CO3739" s="1"/>
      <c r="CP3739" s="1"/>
      <c r="CQ3739" s="1"/>
      <c r="CR3739" s="1"/>
      <c r="CS3739" s="1"/>
      <c r="CT3739" s="1"/>
      <c r="CU3739" s="1"/>
      <c r="CV3739" s="1"/>
      <c r="CW3739" s="1"/>
      <c r="CX3739" s="1"/>
      <c r="CY3739" s="1"/>
      <c r="CZ3739" s="1"/>
      <c r="DA3739" s="1"/>
      <c r="DB3739" s="1"/>
      <c r="DC3739" s="1"/>
      <c r="DD3739" s="1"/>
      <c r="DE3739" s="1"/>
      <c r="DF3739" s="1"/>
      <c r="DG3739" s="1"/>
      <c r="DH3739" s="1"/>
      <c r="DI3739" s="1"/>
      <c r="DJ3739" s="1"/>
      <c r="DK3739" s="1"/>
      <c r="DL3739" s="1"/>
      <c r="DM3739" s="1"/>
      <c r="DN3739" s="1"/>
      <c r="DO3739" s="1"/>
      <c r="DP3739" s="1"/>
      <c r="DQ3739" s="1"/>
      <c r="DR3739" s="1"/>
      <c r="DS3739" s="1"/>
      <c r="DT3739" s="1"/>
      <c r="DU3739" s="1"/>
      <c r="DV3739" s="1"/>
      <c r="DW3739" s="1"/>
      <c r="DX3739" s="1"/>
      <c r="DY3739" s="1"/>
      <c r="DZ3739" s="1"/>
      <c r="EA3739" s="1"/>
      <c r="EB3739" s="1"/>
      <c r="EC3739" s="1"/>
      <c r="ED3739" s="1"/>
      <c r="EE3739" s="1"/>
      <c r="EF3739" s="1"/>
      <c r="EG3739" s="1"/>
      <c r="EH3739" s="1"/>
      <c r="EI3739" s="1"/>
      <c r="EJ3739" s="1"/>
      <c r="EK3739" s="1"/>
      <c r="EL3739" s="1"/>
      <c r="EM3739" s="1"/>
      <c r="EN3739" s="1"/>
      <c r="EO3739" s="1"/>
      <c r="EP3739" s="1"/>
      <c r="EQ3739" s="1"/>
      <c r="ER3739" s="1"/>
      <c r="ES3739" s="1"/>
      <c r="ET3739" s="1"/>
      <c r="EU3739" s="1"/>
      <c r="EV3739" s="1"/>
      <c r="EW3739" s="1"/>
      <c r="EX3739" s="1"/>
      <c r="EY3739" s="1"/>
      <c r="EZ3739" s="1"/>
      <c r="FA3739" s="1"/>
      <c r="FB3739" s="1"/>
      <c r="FC3739" s="1"/>
      <c r="FD3739" s="1"/>
      <c r="FE3739" s="1"/>
      <c r="FF3739" s="1"/>
      <c r="FG3739" s="1"/>
      <c r="FH3739" s="1"/>
      <c r="FI3739" s="1"/>
      <c r="FJ3739" s="1"/>
      <c r="FK3739" s="1"/>
      <c r="FL3739" s="1"/>
      <c r="FM3739" s="1"/>
      <c r="FN3739" s="1"/>
      <c r="FO3739" s="1"/>
      <c r="FP3739" s="1"/>
      <c r="FQ3739" s="1"/>
      <c r="FR3739" s="1"/>
      <c r="FS3739" s="1"/>
      <c r="FT3739" s="1"/>
      <c r="FU3739" s="1"/>
      <c r="FV3739" s="1"/>
      <c r="FW3739" s="1"/>
      <c r="FX3739" s="1"/>
      <c r="FY3739" s="1"/>
      <c r="FZ3739" s="1"/>
      <c r="GA3739" s="1"/>
      <c r="GB3739" s="1"/>
      <c r="GC3739" s="1"/>
      <c r="GD3739" s="1"/>
      <c r="GE3739" s="1"/>
      <c r="GF3739" s="1"/>
      <c r="GG3739" s="1"/>
      <c r="GH3739" s="1"/>
      <c r="GI3739" s="1"/>
      <c r="GJ3739" s="1"/>
      <c r="GK3739"/>
      <c r="GL3739"/>
      <c r="GM3739"/>
      <c r="GN3739"/>
      <c r="GO3739"/>
      <c r="GP3739"/>
      <c r="GQ3739"/>
      <c r="GR3739"/>
      <c r="GS3739"/>
      <c r="GT3739"/>
      <c r="GU3739"/>
      <c r="GV3739"/>
      <c r="GW3739"/>
      <c r="GX3739"/>
      <c r="GY3739"/>
      <c r="GZ3739"/>
      <c r="HA3739"/>
      <c r="HB3739"/>
      <c r="HC3739"/>
      <c r="HD3739"/>
      <c r="HE3739"/>
    </row>
    <row r="3740" spans="4:213" s="25" customFormat="1" x14ac:dyDescent="0.25">
      <c r="D3740" s="19"/>
      <c r="E3740" s="19"/>
      <c r="F3740" s="20"/>
      <c r="G3740" s="20"/>
      <c r="H3740" s="20"/>
      <c r="I3740" s="20"/>
      <c r="J3740" s="21"/>
      <c r="K3740" s="21"/>
      <c r="L3740" s="20"/>
      <c r="M3740" s="20"/>
      <c r="N3740" s="22"/>
      <c r="O3740" s="22"/>
      <c r="P3740" s="22"/>
      <c r="Q3740" s="22"/>
      <c r="R3740" s="19"/>
      <c r="S3740" s="19"/>
      <c r="T3740" s="19"/>
      <c r="U3740" s="20"/>
      <c r="V3740" s="20"/>
      <c r="W3740" s="20"/>
      <c r="X3740" s="27"/>
      <c r="Y3740" s="253"/>
      <c r="Z3740" s="30"/>
      <c r="AA3740" s="30"/>
      <c r="AB3740" s="31"/>
      <c r="AC3740" s="31"/>
      <c r="AD3740" s="31"/>
      <c r="AE3740" s="31"/>
      <c r="AF3740" s="31"/>
      <c r="AG3740" s="241"/>
      <c r="AH3740" s="31"/>
      <c r="AI3740" s="31"/>
      <c r="AJ3740" s="31"/>
      <c r="AK3740" s="31"/>
      <c r="AL3740" s="120"/>
      <c r="AQ3740" s="26"/>
      <c r="AW3740" s="19"/>
      <c r="AX3740" s="19"/>
      <c r="AY3740" s="19"/>
      <c r="AZ3740" s="19"/>
      <c r="BA3740" s="19"/>
      <c r="BB3740" s="19"/>
      <c r="BC3740" s="1"/>
      <c r="BD3740"/>
      <c r="BE3740"/>
      <c r="BF3740" s="1"/>
      <c r="BG3740"/>
      <c r="BH3740"/>
      <c r="BI3740"/>
      <c r="BJ3740" s="1"/>
      <c r="BK3740" s="1"/>
      <c r="BL3740"/>
      <c r="BM3740" s="1"/>
      <c r="BN3740" s="1"/>
      <c r="BO3740" s="1"/>
      <c r="BP3740" s="1"/>
      <c r="BQ3740" s="1"/>
      <c r="BR3740" s="1"/>
      <c r="BS3740" s="1"/>
      <c r="BT3740" s="22"/>
      <c r="BU3740" s="1"/>
      <c r="BV3740" s="1"/>
      <c r="BW3740" s="1"/>
      <c r="BX3740" s="1"/>
      <c r="BY3740" s="1"/>
      <c r="BZ3740" s="1"/>
      <c r="CA3740" s="1"/>
      <c r="CB3740" s="1"/>
      <c r="CC3740" s="1"/>
      <c r="CD3740" s="1"/>
      <c r="CE3740" s="1"/>
      <c r="CF3740" s="1"/>
      <c r="CG3740" s="1"/>
      <c r="CH3740" s="1"/>
      <c r="CI3740" s="1"/>
      <c r="CJ3740" s="1"/>
      <c r="CK3740" s="1"/>
      <c r="CL3740" s="1"/>
      <c r="CM3740" s="1"/>
      <c r="CN3740" s="1"/>
      <c r="CO3740" s="1"/>
      <c r="CP3740" s="1"/>
      <c r="CQ3740" s="1"/>
      <c r="CR3740" s="1"/>
      <c r="CS3740" s="1"/>
      <c r="CT3740" s="1"/>
      <c r="CU3740" s="1"/>
      <c r="CV3740" s="1"/>
      <c r="CW3740" s="1"/>
      <c r="CX3740" s="1"/>
      <c r="CY3740" s="1"/>
      <c r="CZ3740" s="1"/>
      <c r="DA3740" s="1"/>
      <c r="DB3740" s="1"/>
      <c r="DC3740" s="1"/>
      <c r="DD3740" s="1"/>
      <c r="DE3740" s="1"/>
      <c r="DF3740" s="1"/>
      <c r="DG3740" s="1"/>
      <c r="DH3740" s="1"/>
      <c r="DI3740" s="1"/>
      <c r="DJ3740" s="1"/>
      <c r="DK3740" s="1"/>
      <c r="DL3740" s="1"/>
      <c r="DM3740" s="1"/>
      <c r="DN3740" s="1"/>
      <c r="DO3740" s="1"/>
      <c r="DP3740" s="1"/>
      <c r="DQ3740" s="1"/>
      <c r="DR3740" s="1"/>
      <c r="DS3740" s="1"/>
      <c r="DT3740" s="1"/>
      <c r="DU3740" s="1"/>
      <c r="DV3740" s="1"/>
      <c r="DW3740" s="1"/>
      <c r="DX3740" s="1"/>
      <c r="DY3740" s="1"/>
      <c r="DZ3740" s="1"/>
      <c r="EA3740" s="1"/>
      <c r="EB3740" s="1"/>
      <c r="EC3740" s="1"/>
      <c r="ED3740" s="1"/>
      <c r="EE3740" s="1"/>
      <c r="EF3740" s="1"/>
      <c r="EG3740" s="1"/>
      <c r="EH3740" s="1"/>
      <c r="EI3740" s="1"/>
      <c r="EJ3740" s="1"/>
      <c r="EK3740" s="1"/>
      <c r="EL3740" s="1"/>
      <c r="EM3740" s="1"/>
      <c r="EN3740" s="1"/>
      <c r="EO3740" s="1"/>
      <c r="EP3740" s="1"/>
      <c r="EQ3740" s="1"/>
      <c r="ER3740" s="1"/>
      <c r="ES3740" s="1"/>
      <c r="ET3740" s="1"/>
      <c r="EU3740" s="1"/>
      <c r="EV3740" s="1"/>
      <c r="EW3740" s="1"/>
      <c r="EX3740" s="1"/>
      <c r="EY3740" s="1"/>
      <c r="EZ3740" s="1"/>
      <c r="FA3740" s="1"/>
      <c r="FB3740" s="1"/>
      <c r="FC3740" s="1"/>
      <c r="FD3740" s="1"/>
      <c r="FE3740" s="1"/>
      <c r="FF3740" s="1"/>
      <c r="FG3740" s="1"/>
      <c r="FH3740" s="1"/>
      <c r="FI3740" s="1"/>
      <c r="FJ3740" s="1"/>
      <c r="FK3740" s="1"/>
      <c r="FL3740" s="1"/>
      <c r="FM3740" s="1"/>
      <c r="FN3740" s="1"/>
      <c r="FO3740" s="1"/>
      <c r="FP3740" s="1"/>
      <c r="FQ3740" s="1"/>
      <c r="FR3740" s="1"/>
      <c r="FS3740" s="1"/>
      <c r="FT3740" s="1"/>
      <c r="FU3740" s="1"/>
      <c r="FV3740" s="1"/>
      <c r="FW3740" s="1"/>
      <c r="FX3740" s="1"/>
      <c r="FY3740" s="1"/>
      <c r="FZ3740" s="1"/>
      <c r="GA3740" s="1"/>
      <c r="GB3740" s="1"/>
      <c r="GC3740" s="1"/>
      <c r="GD3740" s="1"/>
      <c r="GE3740" s="1"/>
      <c r="GF3740" s="1"/>
      <c r="GG3740" s="1"/>
      <c r="GH3740" s="1"/>
      <c r="GI3740" s="1"/>
      <c r="GJ3740" s="1"/>
      <c r="GK3740"/>
      <c r="GL3740"/>
      <c r="GM3740"/>
      <c r="GN3740"/>
      <c r="GO3740"/>
      <c r="GP3740"/>
      <c r="GQ3740"/>
      <c r="GR3740"/>
      <c r="GS3740"/>
      <c r="GT3740"/>
      <c r="GU3740"/>
      <c r="GV3740"/>
      <c r="GW3740"/>
      <c r="GX3740"/>
      <c r="GY3740"/>
      <c r="GZ3740"/>
      <c r="HA3740"/>
      <c r="HB3740"/>
      <c r="HC3740"/>
      <c r="HD3740"/>
      <c r="HE3740"/>
    </row>
    <row r="3741" spans="4:213" s="25" customFormat="1" x14ac:dyDescent="0.25">
      <c r="D3741" s="19"/>
      <c r="E3741" s="19"/>
      <c r="F3741" s="20"/>
      <c r="G3741" s="20"/>
      <c r="H3741" s="20"/>
      <c r="I3741" s="20"/>
      <c r="J3741" s="21"/>
      <c r="K3741" s="21"/>
      <c r="L3741" s="20"/>
      <c r="M3741" s="20"/>
      <c r="N3741" s="22"/>
      <c r="O3741" s="22"/>
      <c r="P3741" s="22"/>
      <c r="Q3741" s="22"/>
      <c r="R3741" s="19"/>
      <c r="S3741" s="19"/>
      <c r="T3741" s="19"/>
      <c r="U3741" s="20"/>
      <c r="V3741" s="20"/>
      <c r="W3741" s="20"/>
      <c r="X3741" s="27"/>
      <c r="Y3741" s="253"/>
      <c r="Z3741" s="30"/>
      <c r="AA3741" s="30"/>
      <c r="AB3741" s="31"/>
      <c r="AC3741" s="31"/>
      <c r="AD3741" s="31"/>
      <c r="AE3741" s="31"/>
      <c r="AF3741" s="31"/>
      <c r="AG3741" s="241"/>
      <c r="AH3741" s="31"/>
      <c r="AI3741" s="31"/>
      <c r="AJ3741" s="31"/>
      <c r="AK3741" s="31"/>
      <c r="AL3741" s="120"/>
      <c r="AQ3741" s="26"/>
      <c r="AW3741" s="19"/>
      <c r="AX3741" s="19"/>
      <c r="AY3741" s="19"/>
      <c r="AZ3741" s="19"/>
      <c r="BA3741" s="19"/>
      <c r="BB3741" s="19"/>
      <c r="BC3741" s="1"/>
      <c r="BD3741"/>
      <c r="BE3741"/>
      <c r="BF3741" s="1"/>
      <c r="BG3741"/>
      <c r="BH3741"/>
      <c r="BI3741"/>
      <c r="BJ3741" s="1"/>
      <c r="BK3741" s="1"/>
      <c r="BL3741"/>
      <c r="BM3741" s="1"/>
      <c r="BN3741" s="1"/>
      <c r="BO3741" s="1"/>
      <c r="BP3741" s="1"/>
      <c r="BQ3741" s="1"/>
      <c r="BR3741" s="1"/>
      <c r="BS3741" s="1"/>
      <c r="BT3741" s="22"/>
      <c r="BU3741" s="1"/>
      <c r="BV3741" s="1"/>
      <c r="BW3741" s="1"/>
      <c r="BX3741" s="1"/>
      <c r="BY3741" s="1"/>
      <c r="BZ3741" s="1"/>
      <c r="CA3741" s="1"/>
      <c r="CB3741" s="1"/>
      <c r="CC3741" s="1"/>
      <c r="CD3741" s="1"/>
      <c r="CE3741" s="1"/>
      <c r="CF3741" s="1"/>
      <c r="CG3741" s="1"/>
      <c r="CH3741" s="1"/>
      <c r="CI3741" s="1"/>
      <c r="CJ3741" s="1"/>
      <c r="CK3741" s="1"/>
      <c r="CL3741" s="1"/>
      <c r="CM3741" s="1"/>
      <c r="CN3741" s="1"/>
      <c r="CO3741" s="1"/>
      <c r="CP3741" s="1"/>
      <c r="CQ3741" s="1"/>
      <c r="CR3741" s="1"/>
      <c r="CS3741" s="1"/>
      <c r="CT3741" s="1"/>
      <c r="CU3741" s="1"/>
      <c r="CV3741" s="1"/>
      <c r="CW3741" s="1"/>
      <c r="CX3741" s="1"/>
      <c r="CY3741" s="1"/>
      <c r="CZ3741" s="1"/>
      <c r="DA3741" s="1"/>
      <c r="DB3741" s="1"/>
      <c r="DC3741" s="1"/>
      <c r="DD3741" s="1"/>
      <c r="DE3741" s="1"/>
      <c r="DF3741" s="1"/>
      <c r="DG3741" s="1"/>
      <c r="DH3741" s="1"/>
      <c r="DI3741" s="1"/>
      <c r="DJ3741" s="1"/>
      <c r="DK3741" s="1"/>
      <c r="DL3741" s="1"/>
      <c r="DM3741" s="1"/>
      <c r="DN3741" s="1"/>
      <c r="DO3741" s="1"/>
      <c r="DP3741" s="1"/>
      <c r="DQ3741" s="1"/>
      <c r="DR3741" s="1"/>
      <c r="DS3741" s="1"/>
      <c r="DT3741" s="1"/>
      <c r="DU3741" s="1"/>
      <c r="DV3741" s="1"/>
      <c r="DW3741" s="1"/>
      <c r="DX3741" s="1"/>
      <c r="DY3741" s="1"/>
      <c r="DZ3741" s="1"/>
      <c r="EA3741" s="1"/>
      <c r="EB3741" s="1"/>
      <c r="EC3741" s="1"/>
      <c r="ED3741" s="1"/>
      <c r="EE3741" s="1"/>
      <c r="EF3741" s="1"/>
      <c r="EG3741" s="1"/>
      <c r="EH3741" s="1"/>
      <c r="EI3741" s="1"/>
      <c r="EJ3741" s="1"/>
      <c r="EK3741" s="1"/>
      <c r="EL3741" s="1"/>
      <c r="EM3741" s="1"/>
      <c r="EN3741" s="1"/>
      <c r="EO3741" s="1"/>
      <c r="EP3741" s="1"/>
      <c r="EQ3741" s="1"/>
      <c r="ER3741" s="1"/>
      <c r="ES3741" s="1"/>
      <c r="ET3741" s="1"/>
      <c r="EU3741" s="1"/>
      <c r="EV3741" s="1"/>
      <c r="EW3741" s="1"/>
      <c r="EX3741" s="1"/>
      <c r="EY3741" s="1"/>
      <c r="EZ3741" s="1"/>
      <c r="FA3741" s="1"/>
      <c r="FB3741" s="1"/>
      <c r="FC3741" s="1"/>
      <c r="FD3741" s="1"/>
      <c r="FE3741" s="1"/>
      <c r="FF3741" s="1"/>
      <c r="FG3741" s="1"/>
      <c r="FH3741" s="1"/>
      <c r="FI3741" s="1"/>
      <c r="FJ3741" s="1"/>
      <c r="FK3741" s="1"/>
      <c r="FL3741" s="1"/>
      <c r="FM3741" s="1"/>
      <c r="FN3741" s="1"/>
      <c r="FO3741" s="1"/>
      <c r="FP3741" s="1"/>
      <c r="FQ3741" s="1"/>
      <c r="FR3741" s="1"/>
      <c r="FS3741" s="1"/>
      <c r="FT3741" s="1"/>
      <c r="FU3741" s="1"/>
      <c r="FV3741" s="1"/>
      <c r="FW3741" s="1"/>
      <c r="FX3741" s="1"/>
      <c r="FY3741" s="1"/>
      <c r="FZ3741" s="1"/>
      <c r="GA3741" s="1"/>
      <c r="GB3741" s="1"/>
      <c r="GC3741" s="1"/>
      <c r="GD3741" s="1"/>
      <c r="GE3741" s="1"/>
      <c r="GF3741" s="1"/>
      <c r="GG3741" s="1"/>
      <c r="GH3741" s="1"/>
      <c r="GI3741" s="1"/>
      <c r="GJ3741" s="1"/>
      <c r="GK3741"/>
      <c r="GL3741"/>
      <c r="GM3741"/>
      <c r="GN3741"/>
      <c r="GO3741"/>
      <c r="GP3741"/>
      <c r="GQ3741"/>
      <c r="GR3741"/>
      <c r="GS3741"/>
      <c r="GT3741"/>
      <c r="GU3741"/>
      <c r="GV3741"/>
      <c r="GW3741"/>
      <c r="GX3741"/>
      <c r="GY3741"/>
      <c r="GZ3741"/>
      <c r="HA3741"/>
      <c r="HB3741"/>
      <c r="HC3741"/>
      <c r="HD3741"/>
      <c r="HE3741"/>
    </row>
    <row r="3742" spans="4:213" s="25" customFormat="1" x14ac:dyDescent="0.25">
      <c r="D3742" s="19"/>
      <c r="E3742" s="19"/>
      <c r="F3742" s="20"/>
      <c r="G3742" s="20"/>
      <c r="H3742" s="20"/>
      <c r="I3742" s="20"/>
      <c r="J3742" s="21"/>
      <c r="K3742" s="21"/>
      <c r="L3742" s="20"/>
      <c r="M3742" s="20"/>
      <c r="N3742" s="22"/>
      <c r="O3742" s="22"/>
      <c r="P3742" s="22"/>
      <c r="Q3742" s="22"/>
      <c r="R3742" s="19"/>
      <c r="S3742" s="19"/>
      <c r="T3742" s="19"/>
      <c r="U3742" s="20"/>
      <c r="V3742" s="20"/>
      <c r="W3742" s="20"/>
      <c r="X3742" s="27"/>
      <c r="Y3742" s="253"/>
      <c r="Z3742" s="30"/>
      <c r="AA3742" s="30"/>
      <c r="AB3742" s="31"/>
      <c r="AC3742" s="31"/>
      <c r="AD3742" s="31"/>
      <c r="AE3742" s="31"/>
      <c r="AF3742" s="31"/>
      <c r="AG3742" s="241"/>
      <c r="AH3742" s="31"/>
      <c r="AI3742" s="31"/>
      <c r="AJ3742" s="31"/>
      <c r="AK3742" s="31"/>
      <c r="AL3742" s="120"/>
      <c r="AQ3742" s="26"/>
      <c r="AW3742" s="19"/>
      <c r="AX3742" s="19"/>
      <c r="AY3742" s="19"/>
      <c r="AZ3742" s="19"/>
      <c r="BA3742" s="19"/>
      <c r="BB3742" s="19"/>
      <c r="BC3742" s="1"/>
      <c r="BD3742"/>
      <c r="BE3742"/>
      <c r="BF3742" s="1"/>
      <c r="BG3742"/>
      <c r="BH3742"/>
      <c r="BI3742"/>
      <c r="BJ3742" s="1"/>
      <c r="BK3742" s="1"/>
      <c r="BL3742"/>
      <c r="BM3742" s="1"/>
      <c r="BN3742" s="1"/>
      <c r="BO3742" s="1"/>
      <c r="BP3742" s="1"/>
      <c r="BQ3742" s="1"/>
      <c r="BR3742" s="1"/>
      <c r="BS3742" s="1"/>
      <c r="BT3742" s="22"/>
      <c r="BU3742" s="1"/>
      <c r="BV3742" s="1"/>
      <c r="BW3742" s="1"/>
      <c r="BX3742" s="1"/>
      <c r="BY3742" s="1"/>
      <c r="BZ3742" s="1"/>
      <c r="CA3742" s="1"/>
      <c r="CB3742" s="1"/>
      <c r="CC3742" s="1"/>
      <c r="CD3742" s="1"/>
      <c r="CE3742" s="1"/>
      <c r="CF3742" s="1"/>
      <c r="CG3742" s="1"/>
      <c r="CH3742" s="1"/>
      <c r="CI3742" s="1"/>
      <c r="CJ3742" s="1"/>
      <c r="CK3742" s="1"/>
      <c r="CL3742" s="1"/>
      <c r="CM3742" s="1"/>
      <c r="CN3742" s="1"/>
      <c r="CO3742" s="1"/>
      <c r="CP3742" s="1"/>
      <c r="CQ3742" s="1"/>
      <c r="CR3742" s="1"/>
      <c r="CS3742" s="1"/>
      <c r="CT3742" s="1"/>
      <c r="CU3742" s="1"/>
      <c r="CV3742" s="1"/>
      <c r="CW3742" s="1"/>
      <c r="CX3742" s="1"/>
      <c r="CY3742" s="1"/>
      <c r="CZ3742" s="1"/>
      <c r="DA3742" s="1"/>
      <c r="DB3742" s="1"/>
      <c r="DC3742" s="1"/>
      <c r="DD3742" s="1"/>
      <c r="DE3742" s="1"/>
      <c r="DF3742" s="1"/>
      <c r="DG3742" s="1"/>
      <c r="DH3742" s="1"/>
      <c r="DI3742" s="1"/>
      <c r="DJ3742" s="1"/>
      <c r="DK3742" s="1"/>
      <c r="DL3742" s="1"/>
      <c r="DM3742" s="1"/>
      <c r="DN3742" s="1"/>
      <c r="DO3742" s="1"/>
      <c r="DP3742" s="1"/>
      <c r="DQ3742" s="1"/>
      <c r="DR3742" s="1"/>
      <c r="DS3742" s="1"/>
      <c r="DT3742" s="1"/>
      <c r="DU3742" s="1"/>
      <c r="DV3742" s="1"/>
      <c r="DW3742" s="1"/>
      <c r="DX3742" s="1"/>
      <c r="DY3742" s="1"/>
      <c r="DZ3742" s="1"/>
      <c r="EA3742" s="1"/>
      <c r="EB3742" s="1"/>
      <c r="EC3742" s="1"/>
      <c r="ED3742" s="1"/>
      <c r="EE3742" s="1"/>
      <c r="EF3742" s="1"/>
      <c r="EG3742" s="1"/>
      <c r="EH3742" s="1"/>
      <c r="EI3742" s="1"/>
      <c r="EJ3742" s="1"/>
      <c r="EK3742" s="1"/>
      <c r="EL3742" s="1"/>
      <c r="EM3742" s="1"/>
      <c r="EN3742" s="1"/>
      <c r="EO3742" s="1"/>
      <c r="EP3742" s="1"/>
      <c r="EQ3742" s="1"/>
      <c r="ER3742" s="1"/>
      <c r="ES3742" s="1"/>
      <c r="ET3742" s="1"/>
      <c r="EU3742" s="1"/>
      <c r="EV3742" s="1"/>
      <c r="EW3742" s="1"/>
      <c r="EX3742" s="1"/>
      <c r="EY3742" s="1"/>
      <c r="EZ3742" s="1"/>
      <c r="FA3742" s="1"/>
      <c r="FB3742" s="1"/>
      <c r="FC3742" s="1"/>
      <c r="FD3742" s="1"/>
      <c r="FE3742" s="1"/>
      <c r="FF3742" s="1"/>
      <c r="FG3742" s="1"/>
      <c r="FH3742" s="1"/>
      <c r="FI3742" s="1"/>
      <c r="FJ3742" s="1"/>
      <c r="FK3742" s="1"/>
      <c r="FL3742" s="1"/>
      <c r="FM3742" s="1"/>
      <c r="FN3742" s="1"/>
      <c r="FO3742" s="1"/>
      <c r="FP3742" s="1"/>
      <c r="FQ3742" s="1"/>
      <c r="FR3742" s="1"/>
      <c r="FS3742" s="1"/>
      <c r="FT3742" s="1"/>
      <c r="FU3742" s="1"/>
      <c r="FV3742" s="1"/>
      <c r="FW3742" s="1"/>
      <c r="FX3742" s="1"/>
      <c r="FY3742" s="1"/>
      <c r="FZ3742" s="1"/>
      <c r="GA3742" s="1"/>
      <c r="GB3742" s="1"/>
      <c r="GC3742" s="1"/>
      <c r="GD3742" s="1"/>
      <c r="GE3742" s="1"/>
      <c r="GF3742" s="1"/>
      <c r="GG3742" s="1"/>
      <c r="GH3742" s="1"/>
      <c r="GI3742" s="1"/>
      <c r="GJ3742" s="1"/>
      <c r="GK3742"/>
      <c r="GL3742"/>
      <c r="GM3742"/>
      <c r="GN3742"/>
      <c r="GO3742"/>
      <c r="GP3742"/>
      <c r="GQ3742"/>
      <c r="GR3742"/>
      <c r="GS3742"/>
      <c r="GT3742"/>
      <c r="GU3742"/>
      <c r="GV3742"/>
      <c r="GW3742"/>
      <c r="GX3742"/>
      <c r="GY3742"/>
      <c r="GZ3742"/>
      <c r="HA3742"/>
      <c r="HB3742"/>
      <c r="HC3742"/>
      <c r="HD3742"/>
      <c r="HE3742"/>
    </row>
    <row r="3743" spans="4:213" s="25" customFormat="1" x14ac:dyDescent="0.25">
      <c r="D3743" s="19"/>
      <c r="E3743" s="19"/>
      <c r="F3743" s="20"/>
      <c r="G3743" s="20"/>
      <c r="H3743" s="20"/>
      <c r="I3743" s="20"/>
      <c r="J3743" s="21"/>
      <c r="K3743" s="21"/>
      <c r="L3743" s="20"/>
      <c r="M3743" s="20"/>
      <c r="N3743" s="22"/>
      <c r="O3743" s="22"/>
      <c r="P3743" s="22"/>
      <c r="Q3743" s="22"/>
      <c r="R3743" s="19"/>
      <c r="S3743" s="19"/>
      <c r="T3743" s="19"/>
      <c r="U3743" s="20"/>
      <c r="V3743" s="20"/>
      <c r="W3743" s="20"/>
      <c r="X3743" s="27"/>
      <c r="Y3743" s="253"/>
      <c r="Z3743" s="30"/>
      <c r="AA3743" s="30"/>
      <c r="AB3743" s="31"/>
      <c r="AC3743" s="31"/>
      <c r="AD3743" s="31"/>
      <c r="AE3743" s="31"/>
      <c r="AF3743" s="31"/>
      <c r="AG3743" s="241"/>
      <c r="AH3743" s="31"/>
      <c r="AI3743" s="31"/>
      <c r="AJ3743" s="31"/>
      <c r="AK3743" s="31"/>
      <c r="AL3743" s="120"/>
      <c r="AQ3743" s="26"/>
      <c r="AW3743" s="19"/>
      <c r="AX3743" s="19"/>
      <c r="AY3743" s="19"/>
      <c r="AZ3743" s="19"/>
      <c r="BA3743" s="19"/>
      <c r="BB3743" s="19"/>
      <c r="BC3743" s="1"/>
      <c r="BD3743"/>
      <c r="BE3743"/>
      <c r="BF3743" s="1"/>
      <c r="BG3743"/>
      <c r="BH3743"/>
      <c r="BI3743"/>
      <c r="BJ3743" s="1"/>
      <c r="BK3743" s="1"/>
      <c r="BL3743"/>
      <c r="BM3743" s="1"/>
      <c r="BN3743" s="1"/>
      <c r="BO3743" s="1"/>
      <c r="BP3743" s="1"/>
      <c r="BQ3743" s="1"/>
      <c r="BR3743" s="1"/>
      <c r="BS3743" s="1"/>
      <c r="BT3743" s="22"/>
      <c r="BU3743" s="1"/>
      <c r="BV3743" s="1"/>
      <c r="BW3743" s="1"/>
      <c r="BX3743" s="1"/>
      <c r="BY3743" s="1"/>
      <c r="BZ3743" s="1"/>
      <c r="CA3743" s="1"/>
      <c r="CB3743" s="1"/>
      <c r="CC3743" s="1"/>
      <c r="CD3743" s="1"/>
      <c r="CE3743" s="1"/>
      <c r="CF3743" s="1"/>
      <c r="CG3743" s="1"/>
      <c r="CH3743" s="1"/>
      <c r="CI3743" s="1"/>
      <c r="CJ3743" s="1"/>
      <c r="CK3743" s="1"/>
      <c r="CL3743" s="1"/>
      <c r="CM3743" s="1"/>
      <c r="CN3743" s="1"/>
      <c r="CO3743" s="1"/>
      <c r="CP3743" s="1"/>
      <c r="CQ3743" s="1"/>
      <c r="CR3743" s="1"/>
      <c r="CS3743" s="1"/>
      <c r="CT3743" s="1"/>
      <c r="CU3743" s="1"/>
      <c r="CV3743" s="1"/>
      <c r="CW3743" s="1"/>
      <c r="CX3743" s="1"/>
      <c r="CY3743" s="1"/>
      <c r="CZ3743" s="1"/>
      <c r="DA3743" s="1"/>
      <c r="DB3743" s="1"/>
      <c r="DC3743" s="1"/>
      <c r="DD3743" s="1"/>
      <c r="DE3743" s="1"/>
      <c r="DF3743" s="1"/>
      <c r="DG3743" s="1"/>
      <c r="DH3743" s="1"/>
      <c r="DI3743" s="1"/>
      <c r="DJ3743" s="1"/>
      <c r="DK3743" s="1"/>
      <c r="DL3743" s="1"/>
      <c r="DM3743" s="1"/>
      <c r="DN3743" s="1"/>
      <c r="DO3743" s="1"/>
      <c r="DP3743" s="1"/>
      <c r="DQ3743" s="1"/>
      <c r="DR3743" s="1"/>
      <c r="DS3743" s="1"/>
      <c r="DT3743" s="1"/>
      <c r="DU3743" s="1"/>
      <c r="DV3743" s="1"/>
      <c r="DW3743" s="1"/>
      <c r="DX3743" s="1"/>
      <c r="DY3743" s="1"/>
      <c r="DZ3743" s="1"/>
      <c r="EA3743" s="1"/>
      <c r="EB3743" s="1"/>
      <c r="EC3743" s="1"/>
      <c r="ED3743" s="1"/>
      <c r="EE3743" s="1"/>
      <c r="EF3743" s="1"/>
      <c r="EG3743" s="1"/>
      <c r="EH3743" s="1"/>
      <c r="EI3743" s="1"/>
      <c r="EJ3743" s="1"/>
      <c r="EK3743" s="1"/>
      <c r="EL3743" s="1"/>
      <c r="EM3743" s="1"/>
      <c r="EN3743" s="1"/>
      <c r="EO3743" s="1"/>
      <c r="EP3743" s="1"/>
      <c r="EQ3743" s="1"/>
      <c r="ER3743" s="1"/>
      <c r="ES3743" s="1"/>
      <c r="ET3743" s="1"/>
      <c r="EU3743" s="1"/>
      <c r="EV3743" s="1"/>
      <c r="EW3743" s="1"/>
      <c r="EX3743" s="1"/>
      <c r="EY3743" s="1"/>
      <c r="EZ3743" s="1"/>
      <c r="FA3743" s="1"/>
      <c r="FB3743" s="1"/>
      <c r="FC3743" s="1"/>
      <c r="FD3743" s="1"/>
      <c r="FE3743" s="1"/>
      <c r="FF3743" s="1"/>
      <c r="FG3743" s="1"/>
      <c r="FH3743" s="1"/>
      <c r="FI3743" s="1"/>
      <c r="FJ3743" s="1"/>
      <c r="FK3743" s="1"/>
      <c r="FL3743" s="1"/>
      <c r="FM3743" s="1"/>
      <c r="FN3743" s="1"/>
      <c r="FO3743" s="1"/>
      <c r="FP3743" s="1"/>
      <c r="FQ3743" s="1"/>
      <c r="FR3743" s="1"/>
      <c r="FS3743" s="1"/>
      <c r="FT3743" s="1"/>
      <c r="FU3743" s="1"/>
      <c r="FV3743" s="1"/>
      <c r="FW3743" s="1"/>
      <c r="FX3743" s="1"/>
      <c r="FY3743" s="1"/>
      <c r="FZ3743" s="1"/>
      <c r="GA3743" s="1"/>
      <c r="GB3743" s="1"/>
      <c r="GC3743" s="1"/>
      <c r="GD3743" s="1"/>
      <c r="GE3743" s="1"/>
      <c r="GF3743" s="1"/>
      <c r="GG3743" s="1"/>
      <c r="GH3743" s="1"/>
      <c r="GI3743" s="1"/>
      <c r="GJ3743" s="1"/>
      <c r="GK3743"/>
      <c r="GL3743"/>
      <c r="GM3743"/>
      <c r="GN3743"/>
      <c r="GO3743"/>
      <c r="GP3743"/>
      <c r="GQ3743"/>
      <c r="GR3743"/>
      <c r="GS3743"/>
      <c r="GT3743"/>
      <c r="GU3743"/>
      <c r="GV3743"/>
      <c r="GW3743"/>
      <c r="GX3743"/>
      <c r="GY3743"/>
      <c r="GZ3743"/>
      <c r="HA3743"/>
      <c r="HB3743"/>
      <c r="HC3743"/>
      <c r="HD3743"/>
      <c r="HE3743"/>
    </row>
    <row r="3744" spans="4:213" s="25" customFormat="1" x14ac:dyDescent="0.25">
      <c r="D3744" s="19"/>
      <c r="E3744" s="19"/>
      <c r="F3744" s="20"/>
      <c r="G3744" s="20"/>
      <c r="H3744" s="20"/>
      <c r="I3744" s="20"/>
      <c r="J3744" s="21"/>
      <c r="K3744" s="21"/>
      <c r="L3744" s="20"/>
      <c r="M3744" s="20"/>
      <c r="N3744" s="22"/>
      <c r="O3744" s="22"/>
      <c r="P3744" s="22"/>
      <c r="Q3744" s="22"/>
      <c r="R3744" s="19"/>
      <c r="S3744" s="19"/>
      <c r="T3744" s="19"/>
      <c r="U3744" s="20"/>
      <c r="V3744" s="20"/>
      <c r="W3744" s="20"/>
      <c r="X3744" s="27"/>
      <c r="Y3744" s="253"/>
      <c r="Z3744" s="30"/>
      <c r="AA3744" s="30"/>
      <c r="AB3744" s="31"/>
      <c r="AC3744" s="31"/>
      <c r="AD3744" s="31"/>
      <c r="AE3744" s="31"/>
      <c r="AF3744" s="31"/>
      <c r="AG3744" s="241"/>
      <c r="AH3744" s="31"/>
      <c r="AI3744" s="31"/>
      <c r="AJ3744" s="31"/>
      <c r="AK3744" s="31"/>
      <c r="AL3744" s="120"/>
      <c r="AQ3744" s="26"/>
      <c r="AW3744" s="19"/>
      <c r="AX3744" s="19"/>
      <c r="AY3744" s="19"/>
      <c r="AZ3744" s="19"/>
      <c r="BA3744" s="19"/>
      <c r="BB3744" s="19"/>
      <c r="BC3744" s="1"/>
      <c r="BD3744"/>
      <c r="BE3744"/>
      <c r="BF3744" s="1"/>
      <c r="BG3744"/>
      <c r="BH3744"/>
      <c r="BI3744"/>
      <c r="BJ3744" s="1"/>
      <c r="BK3744" s="1"/>
      <c r="BL3744"/>
      <c r="BM3744" s="1"/>
      <c r="BN3744" s="1"/>
      <c r="BO3744" s="1"/>
      <c r="BP3744" s="1"/>
      <c r="BQ3744" s="1"/>
      <c r="BR3744" s="1"/>
      <c r="BS3744" s="1"/>
      <c r="BT3744" s="22"/>
      <c r="BU3744" s="1"/>
      <c r="BV3744" s="1"/>
      <c r="BW3744" s="1"/>
      <c r="BX3744" s="1"/>
      <c r="BY3744" s="1"/>
      <c r="BZ3744" s="1"/>
      <c r="CA3744" s="1"/>
      <c r="CB3744" s="1"/>
      <c r="CC3744" s="1"/>
      <c r="CD3744" s="1"/>
      <c r="CE3744" s="1"/>
      <c r="CF3744" s="1"/>
      <c r="CG3744" s="1"/>
      <c r="CH3744" s="1"/>
      <c r="CI3744" s="1"/>
      <c r="CJ3744" s="1"/>
      <c r="CK3744" s="1"/>
      <c r="CL3744" s="1"/>
      <c r="CM3744" s="1"/>
      <c r="CN3744" s="1"/>
      <c r="CO3744" s="1"/>
      <c r="CP3744" s="1"/>
      <c r="CQ3744" s="1"/>
      <c r="CR3744" s="1"/>
      <c r="CS3744" s="1"/>
      <c r="CT3744" s="1"/>
      <c r="CU3744" s="1"/>
      <c r="CV3744" s="1"/>
      <c r="CW3744" s="1"/>
      <c r="CX3744" s="1"/>
      <c r="CY3744" s="1"/>
      <c r="CZ3744" s="1"/>
      <c r="DA3744" s="1"/>
      <c r="DB3744" s="1"/>
      <c r="DC3744" s="1"/>
      <c r="DD3744" s="1"/>
      <c r="DE3744" s="1"/>
      <c r="DF3744" s="1"/>
      <c r="DG3744" s="1"/>
      <c r="DH3744" s="1"/>
      <c r="DI3744" s="1"/>
      <c r="DJ3744" s="1"/>
      <c r="DK3744" s="1"/>
      <c r="DL3744" s="1"/>
      <c r="DM3744" s="1"/>
      <c r="DN3744" s="1"/>
      <c r="DO3744" s="1"/>
      <c r="DP3744" s="1"/>
      <c r="DQ3744" s="1"/>
      <c r="DR3744" s="1"/>
      <c r="DS3744" s="1"/>
      <c r="DT3744" s="1"/>
      <c r="DU3744" s="1"/>
      <c r="DV3744" s="1"/>
      <c r="DW3744" s="1"/>
      <c r="DX3744" s="1"/>
      <c r="DY3744" s="1"/>
      <c r="DZ3744" s="1"/>
      <c r="EA3744" s="1"/>
      <c r="EB3744" s="1"/>
      <c r="EC3744" s="1"/>
      <c r="ED3744" s="1"/>
      <c r="EE3744" s="1"/>
      <c r="EF3744" s="1"/>
      <c r="EG3744" s="1"/>
      <c r="EH3744" s="1"/>
      <c r="EI3744" s="1"/>
      <c r="EJ3744" s="1"/>
      <c r="EK3744" s="1"/>
      <c r="EL3744" s="1"/>
      <c r="EM3744" s="1"/>
      <c r="EN3744" s="1"/>
      <c r="EO3744" s="1"/>
      <c r="EP3744" s="1"/>
      <c r="EQ3744" s="1"/>
      <c r="ER3744" s="1"/>
      <c r="ES3744" s="1"/>
      <c r="ET3744" s="1"/>
      <c r="EU3744" s="1"/>
      <c r="EV3744" s="1"/>
      <c r="EW3744" s="1"/>
      <c r="EX3744" s="1"/>
      <c r="EY3744" s="1"/>
      <c r="EZ3744" s="1"/>
      <c r="FA3744" s="1"/>
      <c r="FB3744" s="1"/>
      <c r="FC3744" s="1"/>
      <c r="FD3744" s="1"/>
      <c r="FE3744" s="1"/>
      <c r="FF3744" s="1"/>
      <c r="FG3744" s="1"/>
      <c r="FH3744" s="1"/>
      <c r="FI3744" s="1"/>
      <c r="FJ3744" s="1"/>
      <c r="FK3744" s="1"/>
      <c r="FL3744" s="1"/>
      <c r="FM3744" s="1"/>
      <c r="FN3744" s="1"/>
      <c r="FO3744" s="1"/>
      <c r="FP3744" s="1"/>
      <c r="FQ3744" s="1"/>
      <c r="FR3744" s="1"/>
      <c r="FS3744" s="1"/>
      <c r="FT3744" s="1"/>
      <c r="FU3744" s="1"/>
      <c r="FV3744" s="1"/>
      <c r="FW3744" s="1"/>
      <c r="FX3744" s="1"/>
      <c r="FY3744" s="1"/>
      <c r="FZ3744" s="1"/>
      <c r="GA3744" s="1"/>
      <c r="GB3744" s="1"/>
      <c r="GC3744" s="1"/>
      <c r="GD3744" s="1"/>
      <c r="GE3744" s="1"/>
      <c r="GF3744" s="1"/>
      <c r="GG3744" s="1"/>
      <c r="GH3744" s="1"/>
      <c r="GI3744" s="1"/>
      <c r="GJ3744" s="1"/>
      <c r="GK3744"/>
      <c r="GL3744"/>
      <c r="GM3744"/>
      <c r="GN3744"/>
      <c r="GO3744"/>
      <c r="GP3744"/>
      <c r="GQ3744"/>
      <c r="GR3744"/>
      <c r="GS3744"/>
      <c r="GT3744"/>
      <c r="GU3744"/>
      <c r="GV3744"/>
      <c r="GW3744"/>
      <c r="GX3744"/>
      <c r="GY3744"/>
      <c r="GZ3744"/>
      <c r="HA3744"/>
      <c r="HB3744"/>
      <c r="HC3744"/>
      <c r="HD3744"/>
      <c r="HE3744"/>
    </row>
    <row r="3745" spans="4:213" s="25" customFormat="1" x14ac:dyDescent="0.25">
      <c r="D3745" s="19"/>
      <c r="E3745" s="19"/>
      <c r="F3745" s="20"/>
      <c r="G3745" s="20"/>
      <c r="H3745" s="20"/>
      <c r="I3745" s="20"/>
      <c r="J3745" s="21"/>
      <c r="K3745" s="21"/>
      <c r="L3745" s="20"/>
      <c r="M3745" s="20"/>
      <c r="N3745" s="22"/>
      <c r="O3745" s="22"/>
      <c r="P3745" s="22"/>
      <c r="Q3745" s="22"/>
      <c r="R3745" s="19"/>
      <c r="S3745" s="19"/>
      <c r="T3745" s="19"/>
      <c r="U3745" s="20"/>
      <c r="V3745" s="20"/>
      <c r="W3745" s="20"/>
      <c r="X3745" s="27"/>
      <c r="Y3745" s="253"/>
      <c r="Z3745" s="30"/>
      <c r="AA3745" s="30"/>
      <c r="AB3745" s="31"/>
      <c r="AC3745" s="31"/>
      <c r="AD3745" s="31"/>
      <c r="AE3745" s="31"/>
      <c r="AF3745" s="31"/>
      <c r="AG3745" s="241"/>
      <c r="AH3745" s="31"/>
      <c r="AI3745" s="31"/>
      <c r="AJ3745" s="31"/>
      <c r="AK3745" s="31"/>
      <c r="AL3745" s="120"/>
      <c r="AQ3745" s="26"/>
      <c r="AW3745" s="19"/>
      <c r="AX3745" s="19"/>
      <c r="AY3745" s="19"/>
      <c r="AZ3745" s="19"/>
      <c r="BA3745" s="19"/>
      <c r="BB3745" s="19"/>
      <c r="BC3745" s="1"/>
      <c r="BD3745"/>
      <c r="BE3745"/>
      <c r="BF3745" s="1"/>
      <c r="BG3745"/>
      <c r="BH3745"/>
      <c r="BI3745"/>
      <c r="BJ3745" s="1"/>
      <c r="BK3745" s="1"/>
      <c r="BL3745"/>
      <c r="BM3745" s="1"/>
      <c r="BN3745" s="1"/>
      <c r="BO3745" s="1"/>
      <c r="BP3745" s="1"/>
      <c r="BQ3745" s="1"/>
      <c r="BR3745" s="1"/>
      <c r="BS3745" s="1"/>
      <c r="BT3745" s="22"/>
      <c r="BU3745" s="1"/>
      <c r="BV3745" s="1"/>
      <c r="BW3745" s="1"/>
      <c r="BX3745" s="1"/>
      <c r="BY3745" s="1"/>
      <c r="BZ3745" s="1"/>
      <c r="CA3745" s="1"/>
      <c r="CB3745" s="1"/>
      <c r="CC3745" s="1"/>
      <c r="CD3745" s="1"/>
      <c r="CE3745" s="1"/>
      <c r="CF3745" s="1"/>
      <c r="CG3745" s="1"/>
      <c r="CH3745" s="1"/>
      <c r="CI3745" s="1"/>
      <c r="CJ3745" s="1"/>
      <c r="CK3745" s="1"/>
      <c r="CL3745" s="1"/>
      <c r="CM3745" s="1"/>
      <c r="CN3745" s="1"/>
      <c r="CO3745" s="1"/>
      <c r="CP3745" s="1"/>
      <c r="CQ3745" s="1"/>
      <c r="CR3745" s="1"/>
      <c r="CS3745" s="1"/>
      <c r="CT3745" s="1"/>
      <c r="CU3745" s="1"/>
      <c r="CV3745" s="1"/>
      <c r="CW3745" s="1"/>
      <c r="CX3745" s="1"/>
      <c r="CY3745" s="1"/>
      <c r="CZ3745" s="1"/>
      <c r="DA3745" s="1"/>
      <c r="DB3745" s="1"/>
      <c r="DC3745" s="1"/>
      <c r="DD3745" s="1"/>
      <c r="DE3745" s="1"/>
      <c r="DF3745" s="1"/>
      <c r="DG3745" s="1"/>
      <c r="DH3745" s="1"/>
      <c r="DI3745" s="1"/>
      <c r="DJ3745" s="1"/>
      <c r="DK3745" s="1"/>
      <c r="DL3745" s="1"/>
      <c r="DM3745" s="1"/>
      <c r="DN3745" s="1"/>
      <c r="DO3745" s="1"/>
      <c r="DP3745" s="1"/>
      <c r="DQ3745" s="1"/>
      <c r="DR3745" s="1"/>
      <c r="DS3745" s="1"/>
      <c r="DT3745" s="1"/>
      <c r="DU3745" s="1"/>
      <c r="DV3745" s="1"/>
      <c r="DW3745" s="1"/>
      <c r="DX3745" s="1"/>
      <c r="DY3745" s="1"/>
      <c r="DZ3745" s="1"/>
      <c r="EA3745" s="1"/>
      <c r="EB3745" s="1"/>
      <c r="EC3745" s="1"/>
      <c r="ED3745" s="1"/>
      <c r="EE3745" s="1"/>
      <c r="EF3745" s="1"/>
      <c r="EG3745" s="1"/>
      <c r="EH3745" s="1"/>
      <c r="EI3745" s="1"/>
      <c r="EJ3745" s="1"/>
      <c r="EK3745" s="1"/>
      <c r="EL3745" s="1"/>
      <c r="EM3745" s="1"/>
      <c r="EN3745" s="1"/>
      <c r="EO3745" s="1"/>
      <c r="EP3745" s="1"/>
      <c r="EQ3745" s="1"/>
      <c r="ER3745" s="1"/>
      <c r="ES3745" s="1"/>
      <c r="ET3745" s="1"/>
      <c r="EU3745" s="1"/>
      <c r="EV3745" s="1"/>
      <c r="EW3745" s="1"/>
      <c r="EX3745" s="1"/>
      <c r="EY3745" s="1"/>
      <c r="EZ3745" s="1"/>
      <c r="FA3745" s="1"/>
      <c r="FB3745" s="1"/>
      <c r="FC3745" s="1"/>
      <c r="FD3745" s="1"/>
      <c r="FE3745" s="1"/>
      <c r="FF3745" s="1"/>
      <c r="FG3745" s="1"/>
      <c r="FH3745" s="1"/>
      <c r="FI3745" s="1"/>
      <c r="FJ3745" s="1"/>
      <c r="FK3745" s="1"/>
      <c r="FL3745" s="1"/>
      <c r="FM3745" s="1"/>
      <c r="FN3745" s="1"/>
      <c r="FO3745" s="1"/>
      <c r="FP3745" s="1"/>
      <c r="FQ3745" s="1"/>
      <c r="FR3745" s="1"/>
      <c r="FS3745" s="1"/>
      <c r="FT3745" s="1"/>
      <c r="FU3745" s="1"/>
      <c r="FV3745" s="1"/>
      <c r="FW3745" s="1"/>
      <c r="FX3745" s="1"/>
      <c r="FY3745" s="1"/>
      <c r="FZ3745" s="1"/>
      <c r="GA3745" s="1"/>
      <c r="GB3745" s="1"/>
      <c r="GC3745" s="1"/>
      <c r="GD3745" s="1"/>
      <c r="GE3745" s="1"/>
      <c r="GF3745" s="1"/>
      <c r="GG3745" s="1"/>
      <c r="GH3745" s="1"/>
      <c r="GI3745" s="1"/>
      <c r="GJ3745" s="1"/>
      <c r="GK3745"/>
      <c r="GL3745"/>
      <c r="GM3745"/>
      <c r="GN3745"/>
      <c r="GO3745"/>
      <c r="GP3745"/>
      <c r="GQ3745"/>
      <c r="GR3745"/>
      <c r="GS3745"/>
      <c r="GT3745"/>
      <c r="GU3745"/>
      <c r="GV3745"/>
      <c r="GW3745"/>
      <c r="GX3745"/>
      <c r="GY3745"/>
      <c r="GZ3745"/>
      <c r="HA3745"/>
      <c r="HB3745"/>
      <c r="HC3745"/>
      <c r="HD3745"/>
      <c r="HE3745"/>
    </row>
    <row r="3746" spans="4:213" s="25" customFormat="1" x14ac:dyDescent="0.25">
      <c r="D3746" s="19"/>
      <c r="E3746" s="19"/>
      <c r="F3746" s="20"/>
      <c r="G3746" s="20"/>
      <c r="H3746" s="20"/>
      <c r="I3746" s="20"/>
      <c r="J3746" s="21"/>
      <c r="K3746" s="21"/>
      <c r="L3746" s="20"/>
      <c r="M3746" s="20"/>
      <c r="N3746" s="22"/>
      <c r="O3746" s="22"/>
      <c r="P3746" s="22"/>
      <c r="Q3746" s="22"/>
      <c r="R3746" s="19"/>
      <c r="S3746" s="19"/>
      <c r="T3746" s="19"/>
      <c r="U3746" s="20"/>
      <c r="V3746" s="20"/>
      <c r="W3746" s="20"/>
      <c r="X3746" s="27"/>
      <c r="Y3746" s="253"/>
      <c r="Z3746" s="30"/>
      <c r="AA3746" s="30"/>
      <c r="AB3746" s="31"/>
      <c r="AC3746" s="31"/>
      <c r="AD3746" s="31"/>
      <c r="AE3746" s="31"/>
      <c r="AF3746" s="31"/>
      <c r="AG3746" s="241"/>
      <c r="AH3746" s="31"/>
      <c r="AI3746" s="31"/>
      <c r="AJ3746" s="31"/>
      <c r="AK3746" s="31"/>
      <c r="AL3746" s="120"/>
      <c r="AQ3746" s="26"/>
      <c r="AW3746" s="19"/>
      <c r="AX3746" s="19"/>
      <c r="AY3746" s="19"/>
      <c r="AZ3746" s="19"/>
      <c r="BA3746" s="19"/>
      <c r="BB3746" s="19"/>
      <c r="BC3746" s="1"/>
      <c r="BD3746"/>
      <c r="BE3746"/>
      <c r="BF3746" s="1"/>
      <c r="BG3746"/>
      <c r="BH3746"/>
      <c r="BI3746"/>
      <c r="BJ3746" s="1"/>
      <c r="BK3746" s="1"/>
      <c r="BL3746"/>
      <c r="BM3746" s="1"/>
      <c r="BN3746" s="1"/>
      <c r="BO3746" s="1"/>
      <c r="BP3746" s="1"/>
      <c r="BQ3746" s="1"/>
      <c r="BR3746" s="1"/>
      <c r="BS3746" s="1"/>
      <c r="BT3746" s="22"/>
      <c r="BU3746" s="1"/>
      <c r="BV3746" s="1"/>
      <c r="BW3746" s="1"/>
      <c r="BX3746" s="1"/>
      <c r="BY3746" s="1"/>
      <c r="BZ3746" s="1"/>
      <c r="CA3746" s="1"/>
      <c r="CB3746" s="1"/>
      <c r="CC3746" s="1"/>
      <c r="CD3746" s="1"/>
      <c r="CE3746" s="1"/>
      <c r="CF3746" s="1"/>
      <c r="CG3746" s="1"/>
      <c r="CH3746" s="1"/>
      <c r="CI3746" s="1"/>
      <c r="CJ3746" s="1"/>
      <c r="CK3746" s="1"/>
      <c r="CL3746" s="1"/>
      <c r="CM3746" s="1"/>
      <c r="CN3746" s="1"/>
      <c r="CO3746" s="1"/>
      <c r="CP3746" s="1"/>
      <c r="CQ3746" s="1"/>
      <c r="CR3746" s="1"/>
      <c r="CS3746" s="1"/>
      <c r="CT3746" s="1"/>
      <c r="CU3746" s="1"/>
      <c r="CV3746" s="1"/>
      <c r="CW3746" s="1"/>
      <c r="CX3746" s="1"/>
      <c r="CY3746" s="1"/>
      <c r="CZ3746" s="1"/>
      <c r="DA3746" s="1"/>
      <c r="DB3746" s="1"/>
      <c r="DC3746" s="1"/>
      <c r="DD3746" s="1"/>
      <c r="DE3746" s="1"/>
      <c r="DF3746" s="1"/>
      <c r="DG3746" s="1"/>
      <c r="DH3746" s="1"/>
      <c r="DI3746" s="1"/>
      <c r="DJ3746" s="1"/>
      <c r="DK3746" s="1"/>
      <c r="DL3746" s="1"/>
      <c r="DM3746" s="1"/>
      <c r="DN3746" s="1"/>
      <c r="DO3746" s="1"/>
      <c r="DP3746" s="1"/>
      <c r="DQ3746" s="1"/>
      <c r="DR3746" s="1"/>
      <c r="DS3746" s="1"/>
      <c r="DT3746" s="1"/>
      <c r="DU3746" s="1"/>
      <c r="DV3746" s="1"/>
      <c r="DW3746" s="1"/>
      <c r="DX3746" s="1"/>
      <c r="DY3746" s="1"/>
      <c r="DZ3746" s="1"/>
      <c r="EA3746" s="1"/>
      <c r="EB3746" s="1"/>
      <c r="EC3746" s="1"/>
      <c r="ED3746" s="1"/>
      <c r="EE3746" s="1"/>
      <c r="EF3746" s="1"/>
      <c r="EG3746" s="1"/>
      <c r="EH3746" s="1"/>
      <c r="EI3746" s="1"/>
      <c r="EJ3746" s="1"/>
      <c r="EK3746" s="1"/>
      <c r="EL3746" s="1"/>
      <c r="EM3746" s="1"/>
      <c r="EN3746" s="1"/>
      <c r="EO3746" s="1"/>
      <c r="EP3746" s="1"/>
      <c r="EQ3746" s="1"/>
      <c r="ER3746" s="1"/>
      <c r="ES3746" s="1"/>
      <c r="ET3746" s="1"/>
      <c r="EU3746" s="1"/>
      <c r="EV3746" s="1"/>
      <c r="EW3746" s="1"/>
      <c r="EX3746" s="1"/>
      <c r="EY3746" s="1"/>
      <c r="EZ3746" s="1"/>
      <c r="FA3746" s="1"/>
      <c r="FB3746" s="1"/>
      <c r="FC3746" s="1"/>
      <c r="FD3746" s="1"/>
      <c r="FE3746" s="1"/>
      <c r="FF3746" s="1"/>
      <c r="FG3746" s="1"/>
      <c r="FH3746" s="1"/>
      <c r="FI3746" s="1"/>
      <c r="FJ3746" s="1"/>
      <c r="FK3746" s="1"/>
      <c r="FL3746" s="1"/>
      <c r="FM3746" s="1"/>
      <c r="FN3746" s="1"/>
      <c r="FO3746" s="1"/>
      <c r="FP3746" s="1"/>
      <c r="FQ3746" s="1"/>
      <c r="FR3746" s="1"/>
      <c r="FS3746" s="1"/>
      <c r="FT3746" s="1"/>
      <c r="FU3746" s="1"/>
      <c r="FV3746" s="1"/>
      <c r="FW3746" s="1"/>
      <c r="FX3746" s="1"/>
      <c r="FY3746" s="1"/>
      <c r="FZ3746" s="1"/>
      <c r="GA3746" s="1"/>
      <c r="GB3746" s="1"/>
      <c r="GC3746" s="1"/>
      <c r="GD3746" s="1"/>
      <c r="GE3746" s="1"/>
      <c r="GF3746" s="1"/>
      <c r="GG3746" s="1"/>
      <c r="GH3746" s="1"/>
      <c r="GI3746" s="1"/>
      <c r="GJ3746" s="1"/>
      <c r="GK3746"/>
      <c r="GL3746"/>
      <c r="GM3746"/>
      <c r="GN3746"/>
      <c r="GO3746"/>
      <c r="GP3746"/>
      <c r="GQ3746"/>
      <c r="GR3746"/>
      <c r="GS3746"/>
      <c r="GT3746"/>
      <c r="GU3746"/>
      <c r="GV3746"/>
      <c r="GW3746"/>
      <c r="GX3746"/>
      <c r="GY3746"/>
      <c r="GZ3746"/>
      <c r="HA3746"/>
      <c r="HB3746"/>
      <c r="HC3746"/>
      <c r="HD3746"/>
      <c r="HE3746"/>
    </row>
    <row r="3747" spans="4:213" s="25" customFormat="1" x14ac:dyDescent="0.25">
      <c r="D3747" s="19"/>
      <c r="E3747" s="19"/>
      <c r="F3747" s="20"/>
      <c r="G3747" s="20"/>
      <c r="H3747" s="20"/>
      <c r="I3747" s="20"/>
      <c r="J3747" s="21"/>
      <c r="K3747" s="21"/>
      <c r="L3747" s="20"/>
      <c r="M3747" s="20"/>
      <c r="N3747" s="22"/>
      <c r="O3747" s="22"/>
      <c r="P3747" s="22"/>
      <c r="Q3747" s="22"/>
      <c r="R3747" s="19"/>
      <c r="S3747" s="19"/>
      <c r="T3747" s="19"/>
      <c r="U3747" s="20"/>
      <c r="V3747" s="20"/>
      <c r="W3747" s="20"/>
      <c r="X3747" s="27"/>
      <c r="Y3747" s="253"/>
      <c r="Z3747" s="30"/>
      <c r="AA3747" s="30"/>
      <c r="AB3747" s="31"/>
      <c r="AC3747" s="31"/>
      <c r="AD3747" s="31"/>
      <c r="AE3747" s="31"/>
      <c r="AF3747" s="31"/>
      <c r="AG3747" s="241"/>
      <c r="AH3747" s="31"/>
      <c r="AI3747" s="31"/>
      <c r="AJ3747" s="31"/>
      <c r="AK3747" s="31"/>
      <c r="AL3747" s="120"/>
      <c r="AQ3747" s="26"/>
      <c r="AW3747" s="19"/>
      <c r="AX3747" s="19"/>
      <c r="AY3747" s="19"/>
      <c r="AZ3747" s="19"/>
      <c r="BA3747" s="19"/>
      <c r="BB3747" s="19"/>
      <c r="BC3747" s="1"/>
      <c r="BD3747"/>
      <c r="BE3747"/>
      <c r="BF3747" s="1"/>
      <c r="BG3747"/>
      <c r="BH3747"/>
      <c r="BI3747"/>
      <c r="BJ3747" s="1"/>
      <c r="BK3747" s="1"/>
      <c r="BL3747"/>
      <c r="BM3747" s="1"/>
      <c r="BN3747" s="1"/>
      <c r="BO3747" s="1"/>
      <c r="BP3747" s="1"/>
      <c r="BQ3747" s="1"/>
      <c r="BR3747" s="1"/>
      <c r="BS3747" s="1"/>
      <c r="BT3747" s="22"/>
      <c r="BU3747" s="1"/>
      <c r="BV3747" s="1"/>
      <c r="BW3747" s="1"/>
      <c r="BX3747" s="1"/>
      <c r="BY3747" s="1"/>
      <c r="BZ3747" s="1"/>
      <c r="CA3747" s="1"/>
      <c r="CB3747" s="1"/>
      <c r="CC3747" s="1"/>
      <c r="CD3747" s="1"/>
      <c r="CE3747" s="1"/>
      <c r="CF3747" s="1"/>
      <c r="CG3747" s="1"/>
      <c r="CH3747" s="1"/>
      <c r="CI3747" s="1"/>
      <c r="CJ3747" s="1"/>
      <c r="CK3747" s="1"/>
      <c r="CL3747" s="1"/>
      <c r="CM3747" s="1"/>
      <c r="CN3747" s="1"/>
      <c r="CO3747" s="1"/>
      <c r="CP3747" s="1"/>
      <c r="CQ3747" s="1"/>
      <c r="CR3747" s="1"/>
      <c r="CS3747" s="1"/>
      <c r="CT3747" s="1"/>
      <c r="CU3747" s="1"/>
      <c r="CV3747" s="1"/>
      <c r="CW3747" s="1"/>
      <c r="CX3747" s="1"/>
      <c r="CY3747" s="1"/>
      <c r="CZ3747" s="1"/>
      <c r="DA3747" s="1"/>
      <c r="DB3747" s="1"/>
      <c r="DC3747" s="1"/>
      <c r="DD3747" s="1"/>
      <c r="DE3747" s="1"/>
      <c r="DF3747" s="1"/>
      <c r="DG3747" s="1"/>
      <c r="DH3747" s="1"/>
      <c r="DI3747" s="1"/>
      <c r="DJ3747" s="1"/>
      <c r="DK3747" s="1"/>
      <c r="DL3747" s="1"/>
      <c r="DM3747" s="1"/>
      <c r="DN3747" s="1"/>
      <c r="DO3747" s="1"/>
      <c r="DP3747" s="1"/>
      <c r="DQ3747" s="1"/>
      <c r="DR3747" s="1"/>
      <c r="DS3747" s="1"/>
      <c r="DT3747" s="1"/>
      <c r="DU3747" s="1"/>
      <c r="DV3747" s="1"/>
      <c r="DW3747" s="1"/>
      <c r="DX3747" s="1"/>
      <c r="DY3747" s="1"/>
      <c r="DZ3747" s="1"/>
      <c r="EA3747" s="1"/>
      <c r="EB3747" s="1"/>
      <c r="EC3747" s="1"/>
      <c r="ED3747" s="1"/>
      <c r="EE3747" s="1"/>
      <c r="EF3747" s="1"/>
      <c r="EG3747" s="1"/>
      <c r="EH3747" s="1"/>
      <c r="EI3747" s="1"/>
      <c r="EJ3747" s="1"/>
      <c r="EK3747" s="1"/>
      <c r="EL3747" s="1"/>
      <c r="EM3747" s="1"/>
      <c r="EN3747" s="1"/>
      <c r="EO3747" s="1"/>
      <c r="EP3747" s="1"/>
      <c r="EQ3747" s="1"/>
      <c r="ER3747" s="1"/>
      <c r="ES3747" s="1"/>
      <c r="ET3747" s="1"/>
      <c r="EU3747" s="1"/>
      <c r="EV3747" s="1"/>
      <c r="EW3747" s="1"/>
      <c r="EX3747" s="1"/>
      <c r="EY3747" s="1"/>
      <c r="EZ3747" s="1"/>
      <c r="FA3747" s="1"/>
      <c r="FB3747" s="1"/>
      <c r="FC3747" s="1"/>
      <c r="FD3747" s="1"/>
      <c r="FE3747" s="1"/>
      <c r="FF3747" s="1"/>
      <c r="FG3747" s="1"/>
      <c r="FH3747" s="1"/>
      <c r="FI3747" s="1"/>
      <c r="FJ3747" s="1"/>
      <c r="FK3747" s="1"/>
      <c r="FL3747" s="1"/>
      <c r="FM3747" s="1"/>
      <c r="FN3747" s="1"/>
      <c r="FO3747" s="1"/>
      <c r="FP3747" s="1"/>
      <c r="FQ3747" s="1"/>
      <c r="FR3747" s="1"/>
      <c r="FS3747" s="1"/>
      <c r="FT3747" s="1"/>
      <c r="FU3747" s="1"/>
      <c r="FV3747" s="1"/>
      <c r="FW3747" s="1"/>
      <c r="FX3747" s="1"/>
      <c r="FY3747" s="1"/>
      <c r="FZ3747" s="1"/>
      <c r="GA3747" s="1"/>
      <c r="GB3747" s="1"/>
      <c r="GC3747" s="1"/>
      <c r="GD3747" s="1"/>
      <c r="GE3747" s="1"/>
      <c r="GF3747" s="1"/>
      <c r="GG3747" s="1"/>
      <c r="GH3747" s="1"/>
      <c r="GI3747" s="1"/>
      <c r="GJ3747" s="1"/>
      <c r="GK3747"/>
      <c r="GL3747"/>
      <c r="GM3747"/>
      <c r="GN3747"/>
      <c r="GO3747"/>
      <c r="GP3747"/>
      <c r="GQ3747"/>
      <c r="GR3747"/>
      <c r="GS3747"/>
      <c r="GT3747"/>
      <c r="GU3747"/>
      <c r="GV3747"/>
      <c r="GW3747"/>
      <c r="GX3747"/>
      <c r="GY3747"/>
      <c r="GZ3747"/>
      <c r="HA3747"/>
      <c r="HB3747"/>
      <c r="HC3747"/>
      <c r="HD3747"/>
      <c r="HE3747"/>
    </row>
    <row r="3748" spans="4:213" s="25" customFormat="1" x14ac:dyDescent="0.25">
      <c r="D3748" s="19"/>
      <c r="E3748" s="19"/>
      <c r="F3748" s="20"/>
      <c r="G3748" s="20"/>
      <c r="H3748" s="20"/>
      <c r="I3748" s="20"/>
      <c r="J3748" s="21"/>
      <c r="K3748" s="21"/>
      <c r="L3748" s="20"/>
      <c r="M3748" s="20"/>
      <c r="N3748" s="22"/>
      <c r="O3748" s="22"/>
      <c r="P3748" s="22"/>
      <c r="Q3748" s="22"/>
      <c r="R3748" s="19"/>
      <c r="S3748" s="19"/>
      <c r="T3748" s="19"/>
      <c r="U3748" s="20"/>
      <c r="V3748" s="20"/>
      <c r="W3748" s="20"/>
      <c r="X3748" s="27"/>
      <c r="Y3748" s="253"/>
      <c r="Z3748" s="30"/>
      <c r="AA3748" s="30"/>
      <c r="AB3748" s="31"/>
      <c r="AC3748" s="31"/>
      <c r="AD3748" s="31"/>
      <c r="AE3748" s="31"/>
      <c r="AF3748" s="31"/>
      <c r="AG3748" s="241"/>
      <c r="AH3748" s="31"/>
      <c r="AI3748" s="31"/>
      <c r="AJ3748" s="31"/>
      <c r="AK3748" s="31"/>
      <c r="AL3748" s="120"/>
      <c r="AQ3748" s="26"/>
      <c r="AW3748" s="19"/>
      <c r="AX3748" s="19"/>
      <c r="AY3748" s="19"/>
      <c r="AZ3748" s="19"/>
      <c r="BA3748" s="19"/>
      <c r="BB3748" s="19"/>
      <c r="BC3748" s="1"/>
      <c r="BD3748"/>
      <c r="BE3748"/>
      <c r="BF3748" s="1"/>
      <c r="BG3748"/>
      <c r="BH3748"/>
      <c r="BI3748"/>
      <c r="BJ3748" s="1"/>
      <c r="BK3748" s="1"/>
      <c r="BL3748"/>
      <c r="BM3748" s="1"/>
      <c r="BN3748" s="1"/>
      <c r="BO3748" s="1"/>
      <c r="BP3748" s="1"/>
      <c r="BQ3748" s="1"/>
      <c r="BR3748" s="1"/>
      <c r="BS3748" s="1"/>
      <c r="BT3748" s="22"/>
      <c r="BU3748" s="1"/>
      <c r="BV3748" s="1"/>
      <c r="BW3748" s="1"/>
      <c r="BX3748" s="1"/>
      <c r="BY3748" s="1"/>
      <c r="BZ3748" s="1"/>
      <c r="CA3748" s="1"/>
      <c r="CB3748" s="1"/>
      <c r="CC3748" s="1"/>
      <c r="CD3748" s="1"/>
      <c r="CE3748" s="1"/>
      <c r="CF3748" s="1"/>
      <c r="CG3748" s="1"/>
      <c r="CH3748" s="1"/>
      <c r="CI3748" s="1"/>
      <c r="CJ3748" s="1"/>
      <c r="CK3748" s="1"/>
      <c r="CL3748" s="1"/>
      <c r="CM3748" s="1"/>
      <c r="CN3748" s="1"/>
      <c r="CO3748" s="1"/>
      <c r="CP3748" s="1"/>
      <c r="CQ3748" s="1"/>
      <c r="CR3748" s="1"/>
      <c r="CS3748" s="1"/>
      <c r="CT3748" s="1"/>
      <c r="CU3748" s="1"/>
      <c r="CV3748" s="1"/>
      <c r="CW3748" s="1"/>
      <c r="CX3748" s="1"/>
      <c r="CY3748" s="1"/>
      <c r="CZ3748" s="1"/>
      <c r="DA3748" s="1"/>
      <c r="DB3748" s="1"/>
      <c r="DC3748" s="1"/>
      <c r="DD3748" s="1"/>
      <c r="DE3748" s="1"/>
      <c r="DF3748" s="1"/>
      <c r="DG3748" s="1"/>
      <c r="DH3748" s="1"/>
      <c r="DI3748" s="1"/>
      <c r="DJ3748" s="1"/>
      <c r="DK3748" s="1"/>
      <c r="DL3748" s="1"/>
      <c r="DM3748" s="1"/>
      <c r="DN3748" s="1"/>
      <c r="DO3748" s="1"/>
      <c r="DP3748" s="1"/>
      <c r="DQ3748" s="1"/>
      <c r="DR3748" s="1"/>
      <c r="DS3748" s="1"/>
      <c r="DT3748" s="1"/>
      <c r="DU3748" s="1"/>
      <c r="DV3748" s="1"/>
      <c r="DW3748" s="1"/>
      <c r="DX3748" s="1"/>
      <c r="DY3748" s="1"/>
      <c r="DZ3748" s="1"/>
      <c r="EA3748" s="1"/>
      <c r="EB3748" s="1"/>
      <c r="EC3748" s="1"/>
      <c r="ED3748" s="1"/>
      <c r="EE3748" s="1"/>
      <c r="EF3748" s="1"/>
      <c r="EG3748" s="1"/>
      <c r="EH3748" s="1"/>
      <c r="EI3748" s="1"/>
      <c r="EJ3748" s="1"/>
      <c r="EK3748" s="1"/>
      <c r="EL3748" s="1"/>
      <c r="EM3748" s="1"/>
      <c r="EN3748" s="1"/>
      <c r="EO3748" s="1"/>
      <c r="EP3748" s="1"/>
      <c r="EQ3748" s="1"/>
      <c r="ER3748" s="1"/>
      <c r="ES3748" s="1"/>
      <c r="ET3748" s="1"/>
      <c r="EU3748" s="1"/>
      <c r="EV3748" s="1"/>
      <c r="EW3748" s="1"/>
      <c r="EX3748" s="1"/>
      <c r="EY3748" s="1"/>
      <c r="EZ3748" s="1"/>
      <c r="FA3748" s="1"/>
      <c r="FB3748" s="1"/>
      <c r="FC3748" s="1"/>
      <c r="FD3748" s="1"/>
      <c r="FE3748" s="1"/>
      <c r="FF3748" s="1"/>
      <c r="FG3748" s="1"/>
      <c r="FH3748" s="1"/>
      <c r="FI3748" s="1"/>
      <c r="FJ3748" s="1"/>
      <c r="FK3748" s="1"/>
      <c r="FL3748" s="1"/>
      <c r="FM3748" s="1"/>
      <c r="FN3748" s="1"/>
      <c r="FO3748" s="1"/>
      <c r="FP3748" s="1"/>
      <c r="FQ3748" s="1"/>
      <c r="FR3748" s="1"/>
      <c r="FS3748" s="1"/>
      <c r="FT3748" s="1"/>
      <c r="FU3748" s="1"/>
      <c r="FV3748" s="1"/>
      <c r="FW3748" s="1"/>
      <c r="FX3748" s="1"/>
      <c r="FY3748" s="1"/>
      <c r="FZ3748" s="1"/>
      <c r="GA3748" s="1"/>
      <c r="GB3748" s="1"/>
      <c r="GC3748" s="1"/>
      <c r="GD3748" s="1"/>
      <c r="GE3748" s="1"/>
      <c r="GF3748" s="1"/>
      <c r="GG3748" s="1"/>
      <c r="GH3748" s="1"/>
      <c r="GI3748" s="1"/>
      <c r="GJ3748" s="1"/>
      <c r="GK3748"/>
      <c r="GL3748"/>
      <c r="GM3748"/>
      <c r="GN3748"/>
      <c r="GO3748"/>
      <c r="GP3748"/>
      <c r="GQ3748"/>
      <c r="GR3748"/>
      <c r="GS3748"/>
      <c r="GT3748"/>
      <c r="GU3748"/>
      <c r="GV3748"/>
      <c r="GW3748"/>
      <c r="GX3748"/>
      <c r="GY3748"/>
      <c r="GZ3748"/>
      <c r="HA3748"/>
      <c r="HB3748"/>
      <c r="HC3748"/>
      <c r="HD3748"/>
      <c r="HE3748"/>
    </row>
    <row r="3749" spans="4:213" s="25" customFormat="1" x14ac:dyDescent="0.25">
      <c r="D3749" s="19"/>
      <c r="E3749" s="19"/>
      <c r="F3749" s="20"/>
      <c r="G3749" s="20"/>
      <c r="H3749" s="20"/>
      <c r="I3749" s="20"/>
      <c r="J3749" s="21"/>
      <c r="K3749" s="21"/>
      <c r="L3749" s="20"/>
      <c r="M3749" s="20"/>
      <c r="N3749" s="22"/>
      <c r="O3749" s="22"/>
      <c r="P3749" s="22"/>
      <c r="Q3749" s="22"/>
      <c r="R3749" s="19"/>
      <c r="S3749" s="19"/>
      <c r="T3749" s="19"/>
      <c r="U3749" s="20"/>
      <c r="V3749" s="20"/>
      <c r="W3749" s="20"/>
      <c r="X3749" s="27"/>
      <c r="Y3749" s="253"/>
      <c r="Z3749" s="30"/>
      <c r="AA3749" s="30"/>
      <c r="AB3749" s="31"/>
      <c r="AC3749" s="31"/>
      <c r="AD3749" s="31"/>
      <c r="AE3749" s="31"/>
      <c r="AF3749" s="31"/>
      <c r="AG3749" s="241"/>
      <c r="AH3749" s="31"/>
      <c r="AI3749" s="31"/>
      <c r="AJ3749" s="31"/>
      <c r="AK3749" s="31"/>
      <c r="AL3749" s="120"/>
      <c r="AQ3749" s="26"/>
      <c r="AW3749" s="19"/>
      <c r="AX3749" s="19"/>
      <c r="AY3749" s="19"/>
      <c r="AZ3749" s="19"/>
      <c r="BA3749" s="19"/>
      <c r="BB3749" s="19"/>
      <c r="BC3749" s="1"/>
      <c r="BD3749"/>
      <c r="BE3749"/>
      <c r="BF3749" s="1"/>
      <c r="BG3749"/>
      <c r="BH3749"/>
      <c r="BI3749"/>
      <c r="BJ3749" s="1"/>
      <c r="BK3749" s="1"/>
      <c r="BL3749"/>
      <c r="BM3749" s="1"/>
      <c r="BN3749" s="1"/>
      <c r="BO3749" s="1"/>
      <c r="BP3749" s="1"/>
      <c r="BQ3749" s="1"/>
      <c r="BR3749" s="1"/>
      <c r="BS3749" s="1"/>
      <c r="BT3749" s="22"/>
      <c r="BU3749" s="1"/>
      <c r="BV3749" s="1"/>
      <c r="BW3749" s="1"/>
      <c r="BX3749" s="1"/>
      <c r="BY3749" s="1"/>
      <c r="BZ3749" s="1"/>
      <c r="CA3749" s="1"/>
      <c r="CB3749" s="1"/>
      <c r="CC3749" s="1"/>
      <c r="CD3749" s="1"/>
      <c r="CE3749" s="1"/>
      <c r="CF3749" s="1"/>
      <c r="CG3749" s="1"/>
      <c r="CH3749" s="1"/>
      <c r="CI3749" s="1"/>
      <c r="CJ3749" s="1"/>
      <c r="CK3749" s="1"/>
      <c r="CL3749" s="1"/>
      <c r="CM3749" s="1"/>
      <c r="CN3749" s="1"/>
      <c r="CO3749" s="1"/>
      <c r="CP3749" s="1"/>
      <c r="CQ3749" s="1"/>
      <c r="CR3749" s="1"/>
      <c r="CS3749" s="1"/>
      <c r="CT3749" s="1"/>
      <c r="CU3749" s="1"/>
      <c r="CV3749" s="1"/>
      <c r="CW3749" s="1"/>
      <c r="CX3749" s="1"/>
      <c r="CY3749" s="1"/>
      <c r="CZ3749" s="1"/>
      <c r="DA3749" s="1"/>
      <c r="DB3749" s="1"/>
      <c r="DC3749" s="1"/>
      <c r="DD3749" s="1"/>
      <c r="DE3749" s="1"/>
      <c r="DF3749" s="1"/>
      <c r="DG3749" s="1"/>
      <c r="DH3749" s="1"/>
      <c r="DI3749" s="1"/>
      <c r="DJ3749" s="1"/>
      <c r="DK3749" s="1"/>
      <c r="DL3749" s="1"/>
      <c r="DM3749" s="1"/>
      <c r="DN3749" s="1"/>
      <c r="DO3749" s="1"/>
      <c r="DP3749" s="1"/>
      <c r="DQ3749" s="1"/>
      <c r="DR3749" s="1"/>
      <c r="DS3749" s="1"/>
      <c r="DT3749" s="1"/>
      <c r="DU3749" s="1"/>
      <c r="DV3749" s="1"/>
      <c r="DW3749" s="1"/>
      <c r="DX3749" s="1"/>
      <c r="DY3749" s="1"/>
      <c r="DZ3749" s="1"/>
      <c r="EA3749" s="1"/>
      <c r="EB3749" s="1"/>
      <c r="EC3749" s="1"/>
      <c r="ED3749" s="1"/>
      <c r="EE3749" s="1"/>
      <c r="EF3749" s="1"/>
      <c r="EG3749" s="1"/>
      <c r="EH3749" s="1"/>
      <c r="EI3749" s="1"/>
      <c r="EJ3749" s="1"/>
      <c r="EK3749" s="1"/>
      <c r="EL3749" s="1"/>
      <c r="EM3749" s="1"/>
      <c r="EN3749" s="1"/>
      <c r="EO3749" s="1"/>
      <c r="EP3749" s="1"/>
      <c r="EQ3749" s="1"/>
      <c r="ER3749" s="1"/>
      <c r="ES3749" s="1"/>
      <c r="ET3749" s="1"/>
      <c r="EU3749" s="1"/>
      <c r="EV3749" s="1"/>
      <c r="EW3749" s="1"/>
      <c r="EX3749" s="1"/>
      <c r="EY3749" s="1"/>
      <c r="EZ3749" s="1"/>
      <c r="FA3749" s="1"/>
      <c r="FB3749" s="1"/>
      <c r="FC3749" s="1"/>
      <c r="FD3749" s="1"/>
      <c r="FE3749" s="1"/>
      <c r="FF3749" s="1"/>
      <c r="FG3749" s="1"/>
      <c r="FH3749" s="1"/>
      <c r="FI3749" s="1"/>
      <c r="FJ3749" s="1"/>
      <c r="FK3749" s="1"/>
      <c r="FL3749" s="1"/>
      <c r="FM3749" s="1"/>
      <c r="FN3749" s="1"/>
      <c r="FO3749" s="1"/>
      <c r="FP3749" s="1"/>
      <c r="FQ3749" s="1"/>
      <c r="FR3749" s="1"/>
      <c r="FS3749" s="1"/>
      <c r="FT3749" s="1"/>
      <c r="FU3749" s="1"/>
      <c r="FV3749" s="1"/>
      <c r="FW3749" s="1"/>
      <c r="FX3749" s="1"/>
      <c r="FY3749" s="1"/>
      <c r="FZ3749" s="1"/>
      <c r="GA3749" s="1"/>
      <c r="GB3749" s="1"/>
      <c r="GC3749" s="1"/>
      <c r="GD3749" s="1"/>
      <c r="GE3749" s="1"/>
      <c r="GF3749" s="1"/>
      <c r="GG3749" s="1"/>
      <c r="GH3749" s="1"/>
      <c r="GI3749" s="1"/>
      <c r="GJ3749" s="1"/>
      <c r="GK3749"/>
      <c r="GL3749"/>
      <c r="GM3749"/>
      <c r="GN3749"/>
      <c r="GO3749"/>
      <c r="GP3749"/>
      <c r="GQ3749"/>
      <c r="GR3749"/>
      <c r="GS3749"/>
      <c r="GT3749"/>
      <c r="GU3749"/>
      <c r="GV3749"/>
      <c r="GW3749"/>
      <c r="GX3749"/>
      <c r="GY3749"/>
      <c r="GZ3749"/>
      <c r="HA3749"/>
      <c r="HB3749"/>
      <c r="HC3749"/>
      <c r="HD3749"/>
      <c r="HE3749"/>
    </row>
    <row r="3750" spans="4:213" s="25" customFormat="1" x14ac:dyDescent="0.25">
      <c r="D3750" s="19"/>
      <c r="E3750" s="19"/>
      <c r="F3750" s="20"/>
      <c r="G3750" s="20"/>
      <c r="H3750" s="20"/>
      <c r="I3750" s="20"/>
      <c r="J3750" s="21"/>
      <c r="K3750" s="21"/>
      <c r="L3750" s="20"/>
      <c r="M3750" s="20"/>
      <c r="N3750" s="22"/>
      <c r="O3750" s="22"/>
      <c r="P3750" s="22"/>
      <c r="Q3750" s="22"/>
      <c r="R3750" s="19"/>
      <c r="S3750" s="19"/>
      <c r="T3750" s="19"/>
      <c r="U3750" s="20"/>
      <c r="V3750" s="20"/>
      <c r="W3750" s="20"/>
      <c r="X3750" s="27"/>
      <c r="Y3750" s="253"/>
      <c r="Z3750" s="30"/>
      <c r="AA3750" s="30"/>
      <c r="AB3750" s="31"/>
      <c r="AC3750" s="31"/>
      <c r="AD3750" s="31"/>
      <c r="AE3750" s="31"/>
      <c r="AF3750" s="31"/>
      <c r="AG3750" s="241"/>
      <c r="AH3750" s="31"/>
      <c r="AI3750" s="31"/>
      <c r="AJ3750" s="31"/>
      <c r="AK3750" s="31"/>
      <c r="AL3750" s="120"/>
      <c r="AQ3750" s="26"/>
      <c r="AW3750" s="19"/>
      <c r="AX3750" s="19"/>
      <c r="AY3750" s="19"/>
      <c r="AZ3750" s="19"/>
      <c r="BA3750" s="19"/>
      <c r="BB3750" s="19"/>
      <c r="BC3750" s="1"/>
      <c r="BD3750"/>
      <c r="BE3750"/>
      <c r="BF3750" s="1"/>
      <c r="BG3750"/>
      <c r="BH3750"/>
      <c r="BI3750"/>
      <c r="BJ3750" s="1"/>
      <c r="BK3750" s="1"/>
      <c r="BL3750"/>
      <c r="BM3750" s="1"/>
      <c r="BN3750" s="1"/>
      <c r="BO3750" s="1"/>
      <c r="BP3750" s="1"/>
      <c r="BQ3750" s="1"/>
      <c r="BR3750" s="1"/>
      <c r="BS3750" s="1"/>
      <c r="BT3750" s="22"/>
      <c r="BU3750" s="1"/>
      <c r="BV3750" s="1"/>
      <c r="BW3750" s="1"/>
      <c r="BX3750" s="1"/>
      <c r="BY3750" s="1"/>
      <c r="BZ3750" s="1"/>
      <c r="CA3750" s="1"/>
      <c r="CB3750" s="1"/>
      <c r="CC3750" s="1"/>
      <c r="CD3750" s="1"/>
      <c r="CE3750" s="1"/>
      <c r="CF3750" s="1"/>
      <c r="CG3750" s="1"/>
      <c r="CH3750" s="1"/>
      <c r="CI3750" s="1"/>
      <c r="CJ3750" s="1"/>
      <c r="CK3750" s="1"/>
      <c r="CL3750" s="1"/>
      <c r="CM3750" s="1"/>
      <c r="CN3750" s="1"/>
      <c r="CO3750" s="1"/>
      <c r="CP3750" s="1"/>
      <c r="CQ3750" s="1"/>
      <c r="CR3750" s="1"/>
      <c r="CS3750" s="1"/>
      <c r="CT3750" s="1"/>
      <c r="CU3750" s="1"/>
      <c r="CV3750" s="1"/>
      <c r="CW3750" s="1"/>
      <c r="CX3750" s="1"/>
      <c r="CY3750" s="1"/>
      <c r="CZ3750" s="1"/>
      <c r="DA3750" s="1"/>
      <c r="DB3750" s="1"/>
      <c r="DC3750" s="1"/>
      <c r="DD3750" s="1"/>
      <c r="DE3750" s="1"/>
      <c r="DF3750" s="1"/>
      <c r="DG3750" s="1"/>
      <c r="DH3750" s="1"/>
      <c r="DI3750" s="1"/>
      <c r="DJ3750" s="1"/>
      <c r="DK3750" s="1"/>
      <c r="DL3750" s="1"/>
      <c r="DM3750" s="1"/>
      <c r="DN3750" s="1"/>
      <c r="DO3750" s="1"/>
      <c r="DP3750" s="1"/>
      <c r="DQ3750" s="1"/>
      <c r="DR3750" s="1"/>
      <c r="DS3750" s="1"/>
      <c r="DT3750" s="1"/>
      <c r="DU3750" s="1"/>
      <c r="DV3750" s="1"/>
      <c r="DW3750" s="1"/>
      <c r="DX3750" s="1"/>
      <c r="DY3750" s="1"/>
      <c r="DZ3750" s="1"/>
      <c r="EA3750" s="1"/>
      <c r="EB3750" s="1"/>
      <c r="EC3750" s="1"/>
      <c r="ED3750" s="1"/>
      <c r="EE3750" s="1"/>
      <c r="EF3750" s="1"/>
      <c r="EG3750" s="1"/>
      <c r="EH3750" s="1"/>
      <c r="EI3750" s="1"/>
      <c r="EJ3750" s="1"/>
      <c r="EK3750" s="1"/>
      <c r="EL3750" s="1"/>
      <c r="EM3750" s="1"/>
      <c r="EN3750" s="1"/>
      <c r="EO3750" s="1"/>
      <c r="EP3750" s="1"/>
      <c r="EQ3750" s="1"/>
      <c r="ER3750" s="1"/>
      <c r="ES3750" s="1"/>
      <c r="ET3750" s="1"/>
      <c r="EU3750" s="1"/>
      <c r="EV3750" s="1"/>
      <c r="EW3750" s="1"/>
      <c r="EX3750" s="1"/>
      <c r="EY3750" s="1"/>
      <c r="EZ3750" s="1"/>
      <c r="FA3750" s="1"/>
      <c r="FB3750" s="1"/>
      <c r="FC3750" s="1"/>
      <c r="FD3750" s="1"/>
      <c r="FE3750" s="1"/>
      <c r="FF3750" s="1"/>
      <c r="FG3750" s="1"/>
      <c r="FH3750" s="1"/>
      <c r="FI3750" s="1"/>
      <c r="FJ3750" s="1"/>
      <c r="FK3750" s="1"/>
      <c r="FL3750" s="1"/>
      <c r="FM3750" s="1"/>
      <c r="FN3750" s="1"/>
      <c r="FO3750" s="1"/>
      <c r="FP3750" s="1"/>
      <c r="FQ3750" s="1"/>
      <c r="FR3750" s="1"/>
      <c r="FS3750" s="1"/>
      <c r="FT3750" s="1"/>
      <c r="FU3750" s="1"/>
      <c r="FV3750" s="1"/>
      <c r="FW3750" s="1"/>
      <c r="FX3750" s="1"/>
      <c r="FY3750" s="1"/>
      <c r="FZ3750" s="1"/>
      <c r="GA3750" s="1"/>
      <c r="GB3750" s="1"/>
      <c r="GC3750" s="1"/>
      <c r="GD3750" s="1"/>
      <c r="GE3750" s="1"/>
      <c r="GF3750" s="1"/>
      <c r="GG3750" s="1"/>
      <c r="GH3750" s="1"/>
      <c r="GI3750" s="1"/>
      <c r="GJ3750" s="1"/>
      <c r="GK3750"/>
      <c r="GL3750"/>
      <c r="GM3750"/>
      <c r="GN3750"/>
      <c r="GO3750"/>
      <c r="GP3750"/>
      <c r="GQ3750"/>
      <c r="GR3750"/>
      <c r="GS3750"/>
      <c r="GT3750"/>
      <c r="GU3750"/>
      <c r="GV3750"/>
      <c r="GW3750"/>
      <c r="GX3750"/>
      <c r="GY3750"/>
      <c r="GZ3750"/>
      <c r="HA3750"/>
      <c r="HB3750"/>
      <c r="HC3750"/>
      <c r="HD3750"/>
      <c r="HE3750"/>
    </row>
    <row r="3751" spans="4:213" s="25" customFormat="1" x14ac:dyDescent="0.25">
      <c r="D3751" s="19"/>
      <c r="E3751" s="19"/>
      <c r="F3751" s="20"/>
      <c r="G3751" s="20"/>
      <c r="H3751" s="20"/>
      <c r="I3751" s="20"/>
      <c r="J3751" s="21"/>
      <c r="K3751" s="21"/>
      <c r="L3751" s="20"/>
      <c r="M3751" s="20"/>
      <c r="N3751" s="22"/>
      <c r="O3751" s="22"/>
      <c r="P3751" s="22"/>
      <c r="Q3751" s="22"/>
      <c r="R3751" s="19"/>
      <c r="S3751" s="19"/>
      <c r="T3751" s="19"/>
      <c r="U3751" s="20"/>
      <c r="V3751" s="20"/>
      <c r="W3751" s="20"/>
      <c r="X3751" s="27"/>
      <c r="Y3751" s="253"/>
      <c r="Z3751" s="30"/>
      <c r="AA3751" s="30"/>
      <c r="AB3751" s="31"/>
      <c r="AC3751" s="31"/>
      <c r="AD3751" s="31"/>
      <c r="AE3751" s="31"/>
      <c r="AF3751" s="31"/>
      <c r="AG3751" s="241"/>
      <c r="AH3751" s="31"/>
      <c r="AI3751" s="31"/>
      <c r="AJ3751" s="31"/>
      <c r="AK3751" s="31"/>
      <c r="AL3751" s="120"/>
      <c r="AQ3751" s="26"/>
      <c r="AW3751" s="19"/>
      <c r="AX3751" s="19"/>
      <c r="AY3751" s="19"/>
      <c r="AZ3751" s="19"/>
      <c r="BA3751" s="19"/>
      <c r="BB3751" s="19"/>
      <c r="BC3751" s="1"/>
      <c r="BD3751"/>
      <c r="BE3751"/>
      <c r="BF3751" s="1"/>
      <c r="BG3751"/>
      <c r="BH3751"/>
      <c r="BI3751"/>
      <c r="BJ3751" s="1"/>
      <c r="BK3751" s="1"/>
      <c r="BL3751"/>
      <c r="BM3751" s="1"/>
      <c r="BN3751" s="1"/>
      <c r="BO3751" s="1"/>
      <c r="BP3751" s="1"/>
      <c r="BQ3751" s="1"/>
      <c r="BR3751" s="1"/>
      <c r="BS3751" s="1"/>
      <c r="BT3751" s="22"/>
      <c r="BU3751" s="1"/>
      <c r="BV3751" s="1"/>
      <c r="BW3751" s="1"/>
      <c r="BX3751" s="1"/>
      <c r="BY3751" s="1"/>
      <c r="BZ3751" s="1"/>
      <c r="CA3751" s="1"/>
      <c r="CB3751" s="1"/>
      <c r="CC3751" s="1"/>
      <c r="CD3751" s="1"/>
      <c r="CE3751" s="1"/>
      <c r="CF3751" s="1"/>
      <c r="CG3751" s="1"/>
      <c r="CH3751" s="1"/>
      <c r="CI3751" s="1"/>
      <c r="CJ3751" s="1"/>
      <c r="CK3751" s="1"/>
      <c r="CL3751" s="1"/>
      <c r="CM3751" s="1"/>
      <c r="CN3751" s="1"/>
      <c r="CO3751" s="1"/>
      <c r="CP3751" s="1"/>
      <c r="CQ3751" s="1"/>
      <c r="CR3751" s="1"/>
      <c r="CS3751" s="1"/>
      <c r="CT3751" s="1"/>
      <c r="CU3751" s="1"/>
      <c r="CV3751" s="1"/>
      <c r="CW3751" s="1"/>
      <c r="CX3751" s="1"/>
      <c r="CY3751" s="1"/>
      <c r="CZ3751" s="1"/>
      <c r="DA3751" s="1"/>
      <c r="DB3751" s="1"/>
      <c r="DC3751" s="1"/>
      <c r="DD3751" s="1"/>
      <c r="DE3751" s="1"/>
      <c r="DF3751" s="1"/>
      <c r="DG3751" s="1"/>
      <c r="DH3751" s="1"/>
      <c r="DI3751" s="1"/>
      <c r="DJ3751" s="1"/>
      <c r="DK3751" s="1"/>
      <c r="DL3751" s="1"/>
      <c r="DM3751" s="1"/>
      <c r="DN3751" s="1"/>
      <c r="DO3751" s="1"/>
      <c r="DP3751" s="1"/>
      <c r="DQ3751" s="1"/>
      <c r="DR3751" s="1"/>
      <c r="DS3751" s="1"/>
      <c r="DT3751" s="1"/>
      <c r="DU3751" s="1"/>
      <c r="DV3751" s="1"/>
      <c r="DW3751" s="1"/>
      <c r="DX3751" s="1"/>
      <c r="DY3751" s="1"/>
      <c r="DZ3751" s="1"/>
      <c r="EA3751" s="1"/>
      <c r="EB3751" s="1"/>
      <c r="EC3751" s="1"/>
      <c r="ED3751" s="1"/>
      <c r="EE3751" s="1"/>
      <c r="EF3751" s="1"/>
      <c r="EG3751" s="1"/>
      <c r="EH3751" s="1"/>
      <c r="EI3751" s="1"/>
      <c r="EJ3751" s="1"/>
      <c r="EK3751" s="1"/>
      <c r="EL3751" s="1"/>
      <c r="EM3751" s="1"/>
      <c r="EN3751" s="1"/>
      <c r="EO3751" s="1"/>
      <c r="EP3751" s="1"/>
      <c r="EQ3751" s="1"/>
      <c r="ER3751" s="1"/>
      <c r="ES3751" s="1"/>
      <c r="ET3751" s="1"/>
      <c r="EU3751" s="1"/>
      <c r="EV3751" s="1"/>
      <c r="EW3751" s="1"/>
      <c r="EX3751" s="1"/>
      <c r="EY3751" s="1"/>
      <c r="EZ3751" s="1"/>
      <c r="FA3751" s="1"/>
      <c r="FB3751" s="1"/>
      <c r="FC3751" s="1"/>
      <c r="FD3751" s="1"/>
      <c r="FE3751" s="1"/>
      <c r="FF3751" s="1"/>
      <c r="FG3751" s="1"/>
      <c r="FH3751" s="1"/>
      <c r="FI3751" s="1"/>
      <c r="FJ3751" s="1"/>
      <c r="FK3751" s="1"/>
      <c r="FL3751" s="1"/>
      <c r="FM3751" s="1"/>
      <c r="FN3751" s="1"/>
      <c r="FO3751" s="1"/>
      <c r="FP3751" s="1"/>
      <c r="FQ3751" s="1"/>
      <c r="FR3751" s="1"/>
      <c r="FS3751" s="1"/>
      <c r="FT3751" s="1"/>
      <c r="FU3751" s="1"/>
      <c r="FV3751" s="1"/>
      <c r="FW3751" s="1"/>
      <c r="FX3751" s="1"/>
      <c r="FY3751" s="1"/>
      <c r="FZ3751" s="1"/>
      <c r="GA3751" s="1"/>
      <c r="GB3751" s="1"/>
      <c r="GC3751" s="1"/>
      <c r="GD3751" s="1"/>
      <c r="GE3751" s="1"/>
      <c r="GF3751" s="1"/>
      <c r="GG3751" s="1"/>
      <c r="GH3751" s="1"/>
      <c r="GI3751" s="1"/>
      <c r="GJ3751" s="1"/>
      <c r="GK3751"/>
      <c r="GL3751"/>
      <c r="GM3751"/>
      <c r="GN3751"/>
      <c r="GO3751"/>
      <c r="GP3751"/>
      <c r="GQ3751"/>
      <c r="GR3751"/>
      <c r="GS3751"/>
      <c r="GT3751"/>
      <c r="GU3751"/>
      <c r="GV3751"/>
      <c r="GW3751"/>
      <c r="GX3751"/>
      <c r="GY3751"/>
      <c r="GZ3751"/>
      <c r="HA3751"/>
      <c r="HB3751"/>
      <c r="HC3751"/>
      <c r="HD3751"/>
      <c r="HE3751"/>
    </row>
    <row r="3752" spans="4:213" s="25" customFormat="1" x14ac:dyDescent="0.25">
      <c r="D3752" s="19"/>
      <c r="E3752" s="19"/>
      <c r="F3752" s="20"/>
      <c r="G3752" s="20"/>
      <c r="H3752" s="20"/>
      <c r="I3752" s="20"/>
      <c r="J3752" s="21"/>
      <c r="K3752" s="21"/>
      <c r="L3752" s="20"/>
      <c r="M3752" s="20"/>
      <c r="N3752" s="22"/>
      <c r="O3752" s="22"/>
      <c r="P3752" s="22"/>
      <c r="Q3752" s="22"/>
      <c r="R3752" s="19"/>
      <c r="S3752" s="19"/>
      <c r="T3752" s="19"/>
      <c r="U3752" s="20"/>
      <c r="V3752" s="20"/>
      <c r="W3752" s="20"/>
      <c r="X3752" s="27"/>
      <c r="Y3752" s="253"/>
      <c r="Z3752" s="30"/>
      <c r="AA3752" s="30"/>
      <c r="AB3752" s="31"/>
      <c r="AC3752" s="31"/>
      <c r="AD3752" s="31"/>
      <c r="AE3752" s="31"/>
      <c r="AF3752" s="31"/>
      <c r="AG3752" s="241"/>
      <c r="AH3752" s="31"/>
      <c r="AI3752" s="31"/>
      <c r="AJ3752" s="31"/>
      <c r="AK3752" s="31"/>
      <c r="AL3752" s="120"/>
      <c r="AQ3752" s="26"/>
      <c r="AW3752" s="19"/>
      <c r="AX3752" s="19"/>
      <c r="AY3752" s="19"/>
      <c r="AZ3752" s="19"/>
      <c r="BA3752" s="19"/>
      <c r="BB3752" s="19"/>
      <c r="BC3752" s="1"/>
      <c r="BD3752"/>
      <c r="BE3752"/>
      <c r="BF3752" s="1"/>
      <c r="BG3752"/>
      <c r="BH3752"/>
      <c r="BI3752"/>
      <c r="BJ3752" s="1"/>
      <c r="BK3752" s="1"/>
      <c r="BL3752"/>
      <c r="BM3752" s="1"/>
      <c r="BN3752" s="1"/>
      <c r="BO3752" s="1"/>
      <c r="BP3752" s="1"/>
      <c r="BQ3752" s="1"/>
      <c r="BR3752" s="1"/>
      <c r="BS3752" s="1"/>
      <c r="BT3752" s="22"/>
      <c r="BU3752" s="1"/>
      <c r="BV3752" s="1"/>
      <c r="BW3752" s="1"/>
      <c r="BX3752" s="1"/>
      <c r="BY3752" s="1"/>
      <c r="BZ3752" s="1"/>
      <c r="CA3752" s="1"/>
      <c r="CB3752" s="1"/>
      <c r="CC3752" s="1"/>
      <c r="CD3752" s="1"/>
      <c r="CE3752" s="1"/>
      <c r="CF3752" s="1"/>
      <c r="CG3752" s="1"/>
      <c r="CH3752" s="1"/>
      <c r="CI3752" s="1"/>
      <c r="CJ3752" s="1"/>
      <c r="CK3752" s="1"/>
      <c r="CL3752" s="1"/>
      <c r="CM3752" s="1"/>
      <c r="CN3752" s="1"/>
      <c r="CO3752" s="1"/>
      <c r="CP3752" s="1"/>
      <c r="CQ3752" s="1"/>
      <c r="CR3752" s="1"/>
      <c r="CS3752" s="1"/>
      <c r="CT3752" s="1"/>
      <c r="CU3752" s="1"/>
      <c r="CV3752" s="1"/>
      <c r="CW3752" s="1"/>
      <c r="CX3752" s="1"/>
      <c r="CY3752" s="1"/>
      <c r="CZ3752" s="1"/>
      <c r="DA3752" s="1"/>
      <c r="DB3752" s="1"/>
      <c r="DC3752" s="1"/>
      <c r="DD3752" s="1"/>
      <c r="DE3752" s="1"/>
      <c r="DF3752" s="1"/>
      <c r="DG3752" s="1"/>
      <c r="DH3752" s="1"/>
      <c r="DI3752" s="1"/>
      <c r="DJ3752" s="1"/>
      <c r="DK3752" s="1"/>
      <c r="DL3752" s="1"/>
      <c r="DM3752" s="1"/>
      <c r="DN3752" s="1"/>
      <c r="DO3752" s="1"/>
      <c r="DP3752" s="1"/>
      <c r="DQ3752" s="1"/>
      <c r="DR3752" s="1"/>
      <c r="DS3752" s="1"/>
      <c r="DT3752" s="1"/>
      <c r="DU3752" s="1"/>
      <c r="DV3752" s="1"/>
      <c r="DW3752" s="1"/>
      <c r="DX3752" s="1"/>
      <c r="DY3752" s="1"/>
      <c r="DZ3752" s="1"/>
      <c r="EA3752" s="1"/>
      <c r="EB3752" s="1"/>
      <c r="EC3752" s="1"/>
      <c r="ED3752" s="1"/>
      <c r="EE3752" s="1"/>
      <c r="EF3752" s="1"/>
      <c r="EG3752" s="1"/>
      <c r="EH3752" s="1"/>
      <c r="EI3752" s="1"/>
      <c r="EJ3752" s="1"/>
      <c r="EK3752" s="1"/>
      <c r="EL3752" s="1"/>
      <c r="EM3752" s="1"/>
      <c r="EN3752" s="1"/>
      <c r="EO3752" s="1"/>
      <c r="EP3752" s="1"/>
      <c r="EQ3752" s="1"/>
      <c r="ER3752" s="1"/>
      <c r="ES3752" s="1"/>
      <c r="ET3752" s="1"/>
      <c r="EU3752" s="1"/>
      <c r="EV3752" s="1"/>
      <c r="EW3752" s="1"/>
      <c r="EX3752" s="1"/>
      <c r="EY3752" s="1"/>
      <c r="EZ3752" s="1"/>
      <c r="FA3752" s="1"/>
      <c r="FB3752" s="1"/>
      <c r="FC3752" s="1"/>
      <c r="FD3752" s="1"/>
      <c r="FE3752" s="1"/>
      <c r="FF3752" s="1"/>
      <c r="FG3752" s="1"/>
      <c r="FH3752" s="1"/>
      <c r="FI3752" s="1"/>
      <c r="FJ3752" s="1"/>
      <c r="FK3752" s="1"/>
      <c r="FL3752" s="1"/>
      <c r="FM3752" s="1"/>
      <c r="FN3752" s="1"/>
      <c r="FO3752" s="1"/>
      <c r="FP3752" s="1"/>
      <c r="FQ3752" s="1"/>
      <c r="FR3752" s="1"/>
      <c r="FS3752" s="1"/>
      <c r="FT3752" s="1"/>
      <c r="FU3752" s="1"/>
      <c r="FV3752" s="1"/>
      <c r="FW3752" s="1"/>
      <c r="FX3752" s="1"/>
      <c r="FY3752" s="1"/>
      <c r="FZ3752" s="1"/>
      <c r="GA3752" s="1"/>
      <c r="GB3752" s="1"/>
      <c r="GC3752" s="1"/>
      <c r="GD3752" s="1"/>
      <c r="GE3752" s="1"/>
      <c r="GF3752" s="1"/>
      <c r="GG3752" s="1"/>
      <c r="GH3752" s="1"/>
      <c r="GI3752" s="1"/>
      <c r="GJ3752" s="1"/>
      <c r="GK3752"/>
      <c r="GL3752"/>
      <c r="GM3752"/>
      <c r="GN3752"/>
      <c r="GO3752"/>
      <c r="GP3752"/>
      <c r="GQ3752"/>
      <c r="GR3752"/>
      <c r="GS3752"/>
      <c r="GT3752"/>
      <c r="GU3752"/>
      <c r="GV3752"/>
      <c r="GW3752"/>
      <c r="GX3752"/>
      <c r="GY3752"/>
      <c r="GZ3752"/>
      <c r="HA3752"/>
      <c r="HB3752"/>
      <c r="HC3752"/>
      <c r="HD3752"/>
      <c r="HE3752"/>
    </row>
    <row r="3753" spans="4:213" s="25" customFormat="1" x14ac:dyDescent="0.25">
      <c r="D3753" s="19"/>
      <c r="E3753" s="19"/>
      <c r="F3753" s="20"/>
      <c r="G3753" s="20"/>
      <c r="H3753" s="20"/>
      <c r="I3753" s="20"/>
      <c r="J3753" s="21"/>
      <c r="K3753" s="21"/>
      <c r="L3753" s="20"/>
      <c r="M3753" s="20"/>
      <c r="N3753" s="22"/>
      <c r="O3753" s="22"/>
      <c r="P3753" s="22"/>
      <c r="Q3753" s="22"/>
      <c r="R3753" s="19"/>
      <c r="S3753" s="19"/>
      <c r="T3753" s="19"/>
      <c r="U3753" s="20"/>
      <c r="V3753" s="20"/>
      <c r="W3753" s="20"/>
      <c r="X3753" s="27"/>
      <c r="Y3753" s="253"/>
      <c r="Z3753" s="30"/>
      <c r="AA3753" s="30"/>
      <c r="AB3753" s="31"/>
      <c r="AC3753" s="31"/>
      <c r="AD3753" s="31"/>
      <c r="AE3753" s="31"/>
      <c r="AF3753" s="31"/>
      <c r="AG3753" s="241"/>
      <c r="AH3753" s="31"/>
      <c r="AI3753" s="31"/>
      <c r="AJ3753" s="31"/>
      <c r="AK3753" s="31"/>
      <c r="AL3753" s="120"/>
      <c r="AQ3753" s="26"/>
      <c r="AW3753" s="19"/>
      <c r="AX3753" s="19"/>
      <c r="AY3753" s="19"/>
      <c r="AZ3753" s="19"/>
      <c r="BA3753" s="19"/>
      <c r="BB3753" s="19"/>
      <c r="BC3753" s="1"/>
      <c r="BD3753"/>
      <c r="BE3753"/>
      <c r="BF3753" s="1"/>
      <c r="BG3753"/>
      <c r="BH3753"/>
      <c r="BI3753"/>
      <c r="BJ3753" s="1"/>
      <c r="BK3753" s="1"/>
      <c r="BL3753"/>
      <c r="BM3753" s="1"/>
      <c r="BN3753" s="1"/>
      <c r="BO3753" s="1"/>
      <c r="BP3753" s="1"/>
      <c r="BQ3753" s="1"/>
      <c r="BR3753" s="1"/>
      <c r="BS3753" s="1"/>
      <c r="BT3753" s="22"/>
      <c r="BU3753" s="1"/>
      <c r="BV3753" s="1"/>
      <c r="BW3753" s="1"/>
      <c r="BX3753" s="1"/>
      <c r="BY3753" s="1"/>
      <c r="BZ3753" s="1"/>
      <c r="CA3753" s="1"/>
      <c r="CB3753" s="1"/>
      <c r="CC3753" s="1"/>
      <c r="CD3753" s="1"/>
      <c r="CE3753" s="1"/>
      <c r="CF3753" s="1"/>
      <c r="CG3753" s="1"/>
      <c r="CH3753" s="1"/>
      <c r="CI3753" s="1"/>
      <c r="CJ3753" s="1"/>
      <c r="CK3753" s="1"/>
      <c r="CL3753" s="1"/>
      <c r="CM3753" s="1"/>
      <c r="CN3753" s="1"/>
      <c r="CO3753" s="1"/>
      <c r="CP3753" s="1"/>
      <c r="CQ3753" s="1"/>
      <c r="CR3753" s="1"/>
      <c r="CS3753" s="1"/>
      <c r="CT3753" s="1"/>
      <c r="CU3753" s="1"/>
      <c r="CV3753" s="1"/>
      <c r="CW3753" s="1"/>
      <c r="CX3753" s="1"/>
      <c r="CY3753" s="1"/>
      <c r="CZ3753" s="1"/>
      <c r="DA3753" s="1"/>
      <c r="DB3753" s="1"/>
      <c r="DC3753" s="1"/>
      <c r="DD3753" s="1"/>
      <c r="DE3753" s="1"/>
      <c r="DF3753" s="1"/>
      <c r="DG3753" s="1"/>
      <c r="DH3753" s="1"/>
      <c r="DI3753" s="1"/>
      <c r="DJ3753" s="1"/>
      <c r="DK3753" s="1"/>
      <c r="DL3753" s="1"/>
      <c r="DM3753" s="1"/>
      <c r="DN3753" s="1"/>
      <c r="DO3753" s="1"/>
      <c r="DP3753" s="1"/>
      <c r="DQ3753" s="1"/>
      <c r="DR3753" s="1"/>
      <c r="DS3753" s="1"/>
      <c r="DT3753" s="1"/>
      <c r="DU3753" s="1"/>
      <c r="DV3753" s="1"/>
      <c r="DW3753" s="1"/>
      <c r="DX3753" s="1"/>
      <c r="DY3753" s="1"/>
      <c r="DZ3753" s="1"/>
      <c r="EA3753" s="1"/>
      <c r="EB3753" s="1"/>
      <c r="EC3753" s="1"/>
      <c r="ED3753" s="1"/>
      <c r="EE3753" s="1"/>
      <c r="EF3753" s="1"/>
      <c r="EG3753" s="1"/>
      <c r="EH3753" s="1"/>
      <c r="EI3753" s="1"/>
      <c r="EJ3753" s="1"/>
      <c r="EK3753" s="1"/>
      <c r="EL3753" s="1"/>
      <c r="EM3753" s="1"/>
      <c r="EN3753" s="1"/>
      <c r="EO3753" s="1"/>
      <c r="EP3753" s="1"/>
      <c r="EQ3753" s="1"/>
      <c r="ER3753" s="1"/>
      <c r="ES3753" s="1"/>
      <c r="ET3753" s="1"/>
      <c r="EU3753" s="1"/>
      <c r="EV3753" s="1"/>
      <c r="EW3753" s="1"/>
      <c r="EX3753" s="1"/>
      <c r="EY3753" s="1"/>
      <c r="EZ3753" s="1"/>
      <c r="FA3753" s="1"/>
      <c r="FB3753" s="1"/>
      <c r="FC3753" s="1"/>
      <c r="FD3753" s="1"/>
      <c r="FE3753" s="1"/>
      <c r="FF3753" s="1"/>
      <c r="FG3753" s="1"/>
      <c r="FH3753" s="1"/>
      <c r="FI3753" s="1"/>
      <c r="FJ3753" s="1"/>
      <c r="FK3753" s="1"/>
      <c r="FL3753" s="1"/>
      <c r="FM3753" s="1"/>
      <c r="FN3753" s="1"/>
      <c r="FO3753" s="1"/>
      <c r="FP3753" s="1"/>
      <c r="FQ3753" s="1"/>
      <c r="FR3753" s="1"/>
      <c r="FS3753" s="1"/>
      <c r="FT3753" s="1"/>
      <c r="FU3753" s="1"/>
      <c r="FV3753" s="1"/>
      <c r="FW3753" s="1"/>
      <c r="FX3753" s="1"/>
      <c r="FY3753" s="1"/>
      <c r="FZ3753" s="1"/>
      <c r="GA3753" s="1"/>
      <c r="GB3753" s="1"/>
      <c r="GC3753" s="1"/>
      <c r="GD3753" s="1"/>
      <c r="GE3753" s="1"/>
      <c r="GF3753" s="1"/>
      <c r="GG3753" s="1"/>
      <c r="GH3753" s="1"/>
      <c r="GI3753" s="1"/>
      <c r="GJ3753" s="1"/>
      <c r="GK3753"/>
      <c r="GL3753"/>
      <c r="GM3753"/>
      <c r="GN3753"/>
      <c r="GO3753"/>
      <c r="GP3753"/>
      <c r="GQ3753"/>
      <c r="GR3753"/>
      <c r="GS3753"/>
      <c r="GT3753"/>
      <c r="GU3753"/>
      <c r="GV3753"/>
      <c r="GW3753"/>
      <c r="GX3753"/>
      <c r="GY3753"/>
      <c r="GZ3753"/>
      <c r="HA3753"/>
      <c r="HB3753"/>
      <c r="HC3753"/>
      <c r="HD3753"/>
      <c r="HE3753"/>
    </row>
    <row r="3754" spans="4:213" s="25" customFormat="1" x14ac:dyDescent="0.25">
      <c r="D3754" s="19"/>
      <c r="E3754" s="19"/>
      <c r="F3754" s="20"/>
      <c r="G3754" s="20"/>
      <c r="H3754" s="20"/>
      <c r="I3754" s="20"/>
      <c r="J3754" s="21"/>
      <c r="K3754" s="21"/>
      <c r="L3754" s="20"/>
      <c r="M3754" s="20"/>
      <c r="N3754" s="22"/>
      <c r="O3754" s="22"/>
      <c r="P3754" s="22"/>
      <c r="Q3754" s="22"/>
      <c r="R3754" s="19"/>
      <c r="S3754" s="19"/>
      <c r="T3754" s="19"/>
      <c r="U3754" s="20"/>
      <c r="V3754" s="20"/>
      <c r="W3754" s="20"/>
      <c r="X3754" s="27"/>
      <c r="Y3754" s="253"/>
      <c r="Z3754" s="30"/>
      <c r="AA3754" s="30"/>
      <c r="AB3754" s="31"/>
      <c r="AC3754" s="31"/>
      <c r="AD3754" s="31"/>
      <c r="AE3754" s="31"/>
      <c r="AF3754" s="31"/>
      <c r="AG3754" s="241"/>
      <c r="AH3754" s="31"/>
      <c r="AI3754" s="31"/>
      <c r="AJ3754" s="31"/>
      <c r="AK3754" s="31"/>
      <c r="AL3754" s="120"/>
      <c r="AQ3754" s="26"/>
      <c r="AW3754" s="19"/>
      <c r="AX3754" s="19"/>
      <c r="AY3754" s="19"/>
      <c r="AZ3754" s="19"/>
      <c r="BA3754" s="19"/>
      <c r="BB3754" s="19"/>
      <c r="BC3754" s="1"/>
      <c r="BD3754"/>
      <c r="BE3754"/>
      <c r="BF3754" s="1"/>
      <c r="BG3754"/>
      <c r="BH3754"/>
      <c r="BI3754"/>
      <c r="BJ3754" s="1"/>
      <c r="BK3754" s="1"/>
      <c r="BL3754"/>
      <c r="BM3754" s="1"/>
      <c r="BN3754" s="1"/>
      <c r="BO3754" s="1"/>
      <c r="BP3754" s="1"/>
      <c r="BQ3754" s="1"/>
      <c r="BR3754" s="1"/>
      <c r="BS3754" s="1"/>
      <c r="BT3754" s="22"/>
      <c r="BU3754" s="1"/>
      <c r="BV3754" s="1"/>
      <c r="BW3754" s="1"/>
      <c r="BX3754" s="1"/>
      <c r="BY3754" s="1"/>
      <c r="BZ3754" s="1"/>
      <c r="CA3754" s="1"/>
      <c r="CB3754" s="1"/>
      <c r="CC3754" s="1"/>
      <c r="CD3754" s="1"/>
      <c r="CE3754" s="1"/>
      <c r="CF3754" s="1"/>
      <c r="CG3754" s="1"/>
      <c r="CH3754" s="1"/>
      <c r="CI3754" s="1"/>
      <c r="CJ3754" s="1"/>
      <c r="CK3754" s="1"/>
      <c r="CL3754" s="1"/>
      <c r="CM3754" s="1"/>
      <c r="CN3754" s="1"/>
      <c r="CO3754" s="1"/>
      <c r="CP3754" s="1"/>
      <c r="CQ3754" s="1"/>
      <c r="CR3754" s="1"/>
      <c r="CS3754" s="1"/>
      <c r="CT3754" s="1"/>
      <c r="CU3754" s="1"/>
      <c r="CV3754" s="1"/>
      <c r="CW3754" s="1"/>
      <c r="CX3754" s="1"/>
      <c r="CY3754" s="1"/>
      <c r="CZ3754" s="1"/>
      <c r="DA3754" s="1"/>
      <c r="DB3754" s="1"/>
      <c r="DC3754" s="1"/>
      <c r="DD3754" s="1"/>
      <c r="DE3754" s="1"/>
      <c r="DF3754" s="1"/>
      <c r="DG3754" s="1"/>
      <c r="DH3754" s="1"/>
      <c r="DI3754" s="1"/>
      <c r="DJ3754" s="1"/>
      <c r="DK3754" s="1"/>
      <c r="DL3754" s="1"/>
      <c r="DM3754" s="1"/>
      <c r="DN3754" s="1"/>
      <c r="DO3754" s="1"/>
      <c r="DP3754" s="1"/>
      <c r="DQ3754" s="1"/>
      <c r="DR3754" s="1"/>
      <c r="DS3754" s="1"/>
      <c r="DT3754" s="1"/>
      <c r="DU3754" s="1"/>
      <c r="DV3754" s="1"/>
      <c r="DW3754" s="1"/>
      <c r="DX3754" s="1"/>
      <c r="DY3754" s="1"/>
      <c r="DZ3754" s="1"/>
      <c r="EA3754" s="1"/>
      <c r="EB3754" s="1"/>
      <c r="EC3754" s="1"/>
      <c r="ED3754" s="1"/>
      <c r="EE3754" s="1"/>
      <c r="EF3754" s="1"/>
      <c r="EG3754" s="1"/>
      <c r="EH3754" s="1"/>
      <c r="EI3754" s="1"/>
      <c r="EJ3754" s="1"/>
      <c r="EK3754" s="1"/>
      <c r="EL3754" s="1"/>
      <c r="EM3754" s="1"/>
      <c r="EN3754" s="1"/>
      <c r="EO3754" s="1"/>
      <c r="EP3754" s="1"/>
      <c r="EQ3754" s="1"/>
      <c r="ER3754" s="1"/>
      <c r="ES3754" s="1"/>
      <c r="ET3754" s="1"/>
      <c r="EU3754" s="1"/>
      <c r="EV3754" s="1"/>
      <c r="EW3754" s="1"/>
      <c r="EX3754" s="1"/>
      <c r="EY3754" s="1"/>
      <c r="EZ3754" s="1"/>
      <c r="FA3754" s="1"/>
      <c r="FB3754" s="1"/>
      <c r="FC3754" s="1"/>
      <c r="FD3754" s="1"/>
      <c r="FE3754" s="1"/>
      <c r="FF3754" s="1"/>
      <c r="FG3754" s="1"/>
      <c r="FH3754" s="1"/>
      <c r="FI3754" s="1"/>
      <c r="FJ3754" s="1"/>
      <c r="FK3754" s="1"/>
      <c r="FL3754" s="1"/>
      <c r="FM3754" s="1"/>
      <c r="FN3754" s="1"/>
      <c r="FO3754" s="1"/>
      <c r="FP3754" s="1"/>
      <c r="FQ3754" s="1"/>
      <c r="FR3754" s="1"/>
      <c r="FS3754" s="1"/>
      <c r="FT3754" s="1"/>
      <c r="FU3754" s="1"/>
      <c r="FV3754" s="1"/>
      <c r="FW3754" s="1"/>
      <c r="FX3754" s="1"/>
      <c r="FY3754" s="1"/>
      <c r="FZ3754" s="1"/>
      <c r="GA3754" s="1"/>
      <c r="GB3754" s="1"/>
      <c r="GC3754" s="1"/>
      <c r="GD3754" s="1"/>
      <c r="GE3754" s="1"/>
      <c r="GF3754" s="1"/>
      <c r="GG3754" s="1"/>
      <c r="GH3754" s="1"/>
      <c r="GI3754" s="1"/>
      <c r="GJ3754" s="1"/>
      <c r="GK3754"/>
      <c r="GL3754"/>
      <c r="GM3754"/>
      <c r="GN3754"/>
      <c r="GO3754"/>
      <c r="GP3754"/>
      <c r="GQ3754"/>
      <c r="GR3754"/>
      <c r="GS3754"/>
      <c r="GT3754"/>
      <c r="GU3754"/>
      <c r="GV3754"/>
      <c r="GW3754"/>
      <c r="GX3754"/>
      <c r="GY3754"/>
      <c r="GZ3754"/>
      <c r="HA3754"/>
      <c r="HB3754"/>
      <c r="HC3754"/>
      <c r="HD3754"/>
      <c r="HE3754"/>
    </row>
    <row r="3755" spans="4:213" s="25" customFormat="1" x14ac:dyDescent="0.25">
      <c r="D3755" s="19"/>
      <c r="E3755" s="19"/>
      <c r="F3755" s="20"/>
      <c r="G3755" s="20"/>
      <c r="H3755" s="20"/>
      <c r="I3755" s="20"/>
      <c r="J3755" s="21"/>
      <c r="K3755" s="21"/>
      <c r="L3755" s="20"/>
      <c r="M3755" s="20"/>
      <c r="N3755" s="22"/>
      <c r="O3755" s="22"/>
      <c r="P3755" s="22"/>
      <c r="Q3755" s="22"/>
      <c r="R3755" s="19"/>
      <c r="S3755" s="19"/>
      <c r="T3755" s="19"/>
      <c r="U3755" s="20"/>
      <c r="V3755" s="20"/>
      <c r="W3755" s="20"/>
      <c r="X3755" s="27"/>
      <c r="Y3755" s="253"/>
      <c r="Z3755" s="30"/>
      <c r="AA3755" s="30"/>
      <c r="AB3755" s="31"/>
      <c r="AC3755" s="31"/>
      <c r="AD3755" s="31"/>
      <c r="AE3755" s="31"/>
      <c r="AF3755" s="31"/>
      <c r="AG3755" s="241"/>
      <c r="AH3755" s="31"/>
      <c r="AI3755" s="31"/>
      <c r="AJ3755" s="31"/>
      <c r="AK3755" s="31"/>
      <c r="AL3755" s="120"/>
      <c r="AQ3755" s="26"/>
      <c r="AW3755" s="19"/>
      <c r="AX3755" s="19"/>
      <c r="AY3755" s="19"/>
      <c r="AZ3755" s="19"/>
      <c r="BA3755" s="19"/>
      <c r="BB3755" s="19"/>
      <c r="BC3755" s="1"/>
      <c r="BD3755"/>
      <c r="BE3755"/>
      <c r="BF3755" s="1"/>
      <c r="BG3755"/>
      <c r="BH3755"/>
      <c r="BI3755"/>
      <c r="BJ3755" s="1"/>
      <c r="BK3755" s="1"/>
      <c r="BL3755"/>
      <c r="BM3755" s="1"/>
      <c r="BN3755" s="1"/>
      <c r="BO3755" s="1"/>
      <c r="BP3755" s="1"/>
      <c r="BQ3755" s="1"/>
      <c r="BR3755" s="1"/>
      <c r="BS3755" s="1"/>
      <c r="BT3755" s="22"/>
      <c r="BU3755" s="1"/>
      <c r="BV3755" s="1"/>
      <c r="BW3755" s="1"/>
      <c r="BX3755" s="1"/>
      <c r="BY3755" s="1"/>
      <c r="BZ3755" s="1"/>
      <c r="CA3755" s="1"/>
      <c r="CB3755" s="1"/>
      <c r="CC3755" s="1"/>
      <c r="CD3755" s="1"/>
      <c r="CE3755" s="1"/>
      <c r="CF3755" s="1"/>
      <c r="CG3755" s="1"/>
      <c r="CH3755" s="1"/>
      <c r="CI3755" s="1"/>
      <c r="CJ3755" s="1"/>
      <c r="CK3755" s="1"/>
      <c r="CL3755" s="1"/>
      <c r="CM3755" s="1"/>
      <c r="CN3755" s="1"/>
      <c r="CO3755" s="1"/>
      <c r="CP3755" s="1"/>
      <c r="CQ3755" s="1"/>
      <c r="CR3755" s="1"/>
      <c r="CS3755" s="1"/>
      <c r="CT3755" s="1"/>
      <c r="CU3755" s="1"/>
      <c r="CV3755" s="1"/>
      <c r="CW3755" s="1"/>
      <c r="CX3755" s="1"/>
      <c r="CY3755" s="1"/>
      <c r="CZ3755" s="1"/>
      <c r="DA3755" s="1"/>
      <c r="DB3755" s="1"/>
      <c r="DC3755" s="1"/>
      <c r="DD3755" s="1"/>
      <c r="DE3755" s="1"/>
      <c r="DF3755" s="1"/>
      <c r="DG3755" s="1"/>
      <c r="DH3755" s="1"/>
      <c r="DI3755" s="1"/>
      <c r="DJ3755" s="1"/>
      <c r="DK3755" s="1"/>
      <c r="DL3755" s="1"/>
      <c r="DM3755" s="1"/>
      <c r="DN3755" s="1"/>
      <c r="DO3755" s="1"/>
      <c r="DP3755" s="1"/>
      <c r="DQ3755" s="1"/>
      <c r="DR3755" s="1"/>
      <c r="DS3755" s="1"/>
      <c r="DT3755" s="1"/>
      <c r="DU3755" s="1"/>
      <c r="DV3755" s="1"/>
      <c r="DW3755" s="1"/>
      <c r="DX3755" s="1"/>
      <c r="DY3755" s="1"/>
      <c r="DZ3755" s="1"/>
      <c r="EA3755" s="1"/>
      <c r="EB3755" s="1"/>
      <c r="EC3755" s="1"/>
      <c r="ED3755" s="1"/>
      <c r="EE3755" s="1"/>
      <c r="EF3755" s="1"/>
      <c r="EG3755" s="1"/>
      <c r="EH3755" s="1"/>
      <c r="EI3755" s="1"/>
      <c r="EJ3755" s="1"/>
      <c r="EK3755" s="1"/>
      <c r="EL3755" s="1"/>
      <c r="EM3755" s="1"/>
      <c r="EN3755" s="1"/>
      <c r="EO3755" s="1"/>
      <c r="EP3755" s="1"/>
      <c r="EQ3755" s="1"/>
      <c r="ER3755" s="1"/>
      <c r="ES3755" s="1"/>
      <c r="ET3755" s="1"/>
      <c r="EU3755" s="1"/>
      <c r="EV3755" s="1"/>
      <c r="EW3755" s="1"/>
      <c r="EX3755" s="1"/>
      <c r="EY3755" s="1"/>
      <c r="EZ3755" s="1"/>
      <c r="FA3755" s="1"/>
      <c r="FB3755" s="1"/>
      <c r="FC3755" s="1"/>
      <c r="FD3755" s="1"/>
      <c r="FE3755" s="1"/>
      <c r="FF3755" s="1"/>
      <c r="FG3755" s="1"/>
      <c r="FH3755" s="1"/>
      <c r="FI3755" s="1"/>
      <c r="FJ3755" s="1"/>
      <c r="FK3755" s="1"/>
      <c r="FL3755" s="1"/>
      <c r="FM3755" s="1"/>
      <c r="FN3755" s="1"/>
      <c r="FO3755" s="1"/>
      <c r="FP3755" s="1"/>
      <c r="FQ3755" s="1"/>
      <c r="FR3755" s="1"/>
      <c r="FS3755" s="1"/>
      <c r="FT3755" s="1"/>
      <c r="FU3755" s="1"/>
      <c r="FV3755" s="1"/>
      <c r="FW3755" s="1"/>
      <c r="FX3755" s="1"/>
      <c r="FY3755" s="1"/>
      <c r="FZ3755" s="1"/>
      <c r="GA3755" s="1"/>
      <c r="GB3755" s="1"/>
      <c r="GC3755" s="1"/>
      <c r="GD3755" s="1"/>
      <c r="GE3755" s="1"/>
      <c r="GF3755" s="1"/>
      <c r="GG3755" s="1"/>
      <c r="GH3755" s="1"/>
      <c r="GI3755" s="1"/>
      <c r="GJ3755" s="1"/>
      <c r="GK3755"/>
      <c r="GL3755"/>
      <c r="GM3755"/>
      <c r="GN3755"/>
      <c r="GO3755"/>
      <c r="GP3755"/>
      <c r="GQ3755"/>
      <c r="GR3755"/>
      <c r="GS3755"/>
      <c r="GT3755"/>
      <c r="GU3755"/>
      <c r="GV3755"/>
      <c r="GW3755"/>
      <c r="GX3755"/>
      <c r="GY3755"/>
      <c r="GZ3755"/>
      <c r="HA3755"/>
      <c r="HB3755"/>
      <c r="HC3755"/>
      <c r="HD3755"/>
      <c r="HE3755"/>
    </row>
    <row r="3756" spans="4:213" s="25" customFormat="1" x14ac:dyDescent="0.25">
      <c r="D3756" s="19"/>
      <c r="E3756" s="19"/>
      <c r="F3756" s="20"/>
      <c r="G3756" s="20"/>
      <c r="H3756" s="20"/>
      <c r="I3756" s="20"/>
      <c r="J3756" s="21"/>
      <c r="K3756" s="21"/>
      <c r="L3756" s="20"/>
      <c r="M3756" s="20"/>
      <c r="N3756" s="22"/>
      <c r="O3756" s="22"/>
      <c r="P3756" s="22"/>
      <c r="Q3756" s="22"/>
      <c r="R3756" s="19"/>
      <c r="S3756" s="19"/>
      <c r="T3756" s="19"/>
      <c r="U3756" s="20"/>
      <c r="V3756" s="20"/>
      <c r="W3756" s="20"/>
      <c r="X3756" s="27"/>
      <c r="Y3756" s="253"/>
      <c r="Z3756" s="30"/>
      <c r="AA3756" s="30"/>
      <c r="AB3756" s="31"/>
      <c r="AC3756" s="31"/>
      <c r="AD3756" s="31"/>
      <c r="AE3756" s="31"/>
      <c r="AF3756" s="31"/>
      <c r="AG3756" s="241"/>
      <c r="AH3756" s="31"/>
      <c r="AI3756" s="31"/>
      <c r="AJ3756" s="31"/>
      <c r="AK3756" s="31"/>
      <c r="AL3756" s="120"/>
      <c r="AQ3756" s="26"/>
      <c r="AW3756" s="19"/>
      <c r="AX3756" s="19"/>
      <c r="AY3756" s="19"/>
      <c r="AZ3756" s="19"/>
      <c r="BA3756" s="19"/>
      <c r="BB3756" s="19"/>
      <c r="BC3756" s="1"/>
      <c r="BD3756"/>
      <c r="BE3756"/>
      <c r="BF3756" s="1"/>
      <c r="BG3756"/>
      <c r="BH3756"/>
      <c r="BI3756"/>
      <c r="BJ3756" s="1"/>
      <c r="BK3756" s="1"/>
      <c r="BL3756"/>
      <c r="BM3756" s="1"/>
      <c r="BN3756" s="1"/>
      <c r="BO3756" s="1"/>
      <c r="BP3756" s="1"/>
      <c r="BQ3756" s="1"/>
      <c r="BR3756" s="1"/>
      <c r="BS3756" s="1"/>
      <c r="BT3756" s="22"/>
      <c r="BU3756" s="1"/>
      <c r="BV3756" s="1"/>
      <c r="BW3756" s="1"/>
      <c r="BX3756" s="1"/>
      <c r="BY3756" s="1"/>
      <c r="BZ3756" s="1"/>
      <c r="CA3756" s="1"/>
      <c r="CB3756" s="1"/>
      <c r="CC3756" s="1"/>
      <c r="CD3756" s="1"/>
      <c r="CE3756" s="1"/>
      <c r="CF3756" s="1"/>
      <c r="CG3756" s="1"/>
      <c r="CH3756" s="1"/>
      <c r="CI3756" s="1"/>
      <c r="CJ3756" s="1"/>
      <c r="CK3756" s="1"/>
      <c r="CL3756" s="1"/>
      <c r="CM3756" s="1"/>
      <c r="CN3756" s="1"/>
      <c r="CO3756" s="1"/>
      <c r="CP3756" s="1"/>
      <c r="CQ3756" s="1"/>
      <c r="CR3756" s="1"/>
      <c r="CS3756" s="1"/>
      <c r="CT3756" s="1"/>
      <c r="CU3756" s="1"/>
      <c r="CV3756" s="1"/>
      <c r="CW3756" s="1"/>
      <c r="CX3756" s="1"/>
      <c r="CY3756" s="1"/>
      <c r="CZ3756" s="1"/>
      <c r="DA3756" s="1"/>
      <c r="DB3756" s="1"/>
      <c r="DC3756" s="1"/>
      <c r="DD3756" s="1"/>
      <c r="DE3756" s="1"/>
      <c r="DF3756" s="1"/>
      <c r="DG3756" s="1"/>
      <c r="DH3756" s="1"/>
      <c r="DI3756" s="1"/>
      <c r="DJ3756" s="1"/>
      <c r="DK3756" s="1"/>
      <c r="DL3756" s="1"/>
      <c r="DM3756" s="1"/>
      <c r="DN3756" s="1"/>
      <c r="DO3756" s="1"/>
      <c r="DP3756" s="1"/>
      <c r="DQ3756" s="1"/>
      <c r="DR3756" s="1"/>
      <c r="DS3756" s="1"/>
      <c r="DT3756" s="1"/>
      <c r="DU3756" s="1"/>
      <c r="DV3756" s="1"/>
      <c r="DW3756" s="1"/>
      <c r="DX3756" s="1"/>
      <c r="DY3756" s="1"/>
      <c r="DZ3756" s="1"/>
      <c r="EA3756" s="1"/>
      <c r="EB3756" s="1"/>
      <c r="EC3756" s="1"/>
      <c r="ED3756" s="1"/>
      <c r="EE3756" s="1"/>
      <c r="EF3756" s="1"/>
      <c r="EG3756" s="1"/>
      <c r="EH3756" s="1"/>
      <c r="EI3756" s="1"/>
      <c r="EJ3756" s="1"/>
      <c r="EK3756" s="1"/>
      <c r="EL3756" s="1"/>
      <c r="EM3756" s="1"/>
      <c r="EN3756" s="1"/>
      <c r="EO3756" s="1"/>
      <c r="EP3756" s="1"/>
      <c r="EQ3756" s="1"/>
      <c r="ER3756" s="1"/>
      <c r="ES3756" s="1"/>
      <c r="ET3756" s="1"/>
      <c r="EU3756" s="1"/>
      <c r="EV3756" s="1"/>
      <c r="EW3756" s="1"/>
      <c r="EX3756" s="1"/>
      <c r="EY3756" s="1"/>
      <c r="EZ3756" s="1"/>
      <c r="FA3756" s="1"/>
      <c r="FB3756" s="1"/>
      <c r="FC3756" s="1"/>
      <c r="FD3756" s="1"/>
      <c r="FE3756" s="1"/>
      <c r="FF3756" s="1"/>
      <c r="FG3756" s="1"/>
      <c r="FH3756" s="1"/>
      <c r="FI3756" s="1"/>
      <c r="FJ3756" s="1"/>
      <c r="FK3756" s="1"/>
      <c r="FL3756" s="1"/>
      <c r="FM3756" s="1"/>
      <c r="FN3756" s="1"/>
      <c r="FO3756" s="1"/>
      <c r="FP3756" s="1"/>
      <c r="FQ3756" s="1"/>
      <c r="FR3756" s="1"/>
      <c r="FS3756" s="1"/>
      <c r="FT3756" s="1"/>
      <c r="FU3756" s="1"/>
      <c r="FV3756" s="1"/>
      <c r="FW3756" s="1"/>
      <c r="FX3756" s="1"/>
      <c r="FY3756" s="1"/>
      <c r="FZ3756" s="1"/>
      <c r="GA3756" s="1"/>
      <c r="GB3756" s="1"/>
      <c r="GC3756" s="1"/>
      <c r="GD3756" s="1"/>
      <c r="GE3756" s="1"/>
      <c r="GF3756" s="1"/>
      <c r="GG3756" s="1"/>
      <c r="GH3756" s="1"/>
      <c r="GI3756" s="1"/>
      <c r="GJ3756" s="1"/>
      <c r="GK3756"/>
      <c r="GL3756"/>
      <c r="GM3756"/>
      <c r="GN3756"/>
      <c r="GO3756"/>
      <c r="GP3756"/>
      <c r="GQ3756"/>
      <c r="GR3756"/>
      <c r="GS3756"/>
      <c r="GT3756"/>
      <c r="GU3756"/>
      <c r="GV3756"/>
      <c r="GW3756"/>
      <c r="GX3756"/>
      <c r="GY3756"/>
      <c r="GZ3756"/>
      <c r="HA3756"/>
      <c r="HB3756"/>
      <c r="HC3756"/>
      <c r="HD3756"/>
      <c r="HE3756"/>
    </row>
    <row r="3757" spans="4:213" s="25" customFormat="1" x14ac:dyDescent="0.25">
      <c r="D3757" s="19"/>
      <c r="E3757" s="19"/>
      <c r="F3757" s="20"/>
      <c r="G3757" s="20"/>
      <c r="H3757" s="20"/>
      <c r="I3757" s="20"/>
      <c r="J3757" s="21"/>
      <c r="K3757" s="21"/>
      <c r="L3757" s="20"/>
      <c r="M3757" s="20"/>
      <c r="N3757" s="22"/>
      <c r="O3757" s="22"/>
      <c r="P3757" s="22"/>
      <c r="Q3757" s="22"/>
      <c r="R3757" s="19"/>
      <c r="S3757" s="19"/>
      <c r="T3757" s="19"/>
      <c r="U3757" s="20"/>
      <c r="V3757" s="20"/>
      <c r="W3757" s="20"/>
      <c r="X3757" s="27"/>
      <c r="Y3757" s="253"/>
      <c r="Z3757" s="30"/>
      <c r="AA3757" s="30"/>
      <c r="AB3757" s="31"/>
      <c r="AC3757" s="31"/>
      <c r="AD3757" s="31"/>
      <c r="AE3757" s="31"/>
      <c r="AF3757" s="31"/>
      <c r="AG3757" s="241"/>
      <c r="AH3757" s="31"/>
      <c r="AI3757" s="31"/>
      <c r="AJ3757" s="31"/>
      <c r="AK3757" s="31"/>
      <c r="AL3757" s="120"/>
      <c r="AQ3757" s="26"/>
      <c r="AW3757" s="19"/>
      <c r="AX3757" s="19"/>
      <c r="AY3757" s="19"/>
      <c r="AZ3757" s="19"/>
      <c r="BA3757" s="19"/>
      <c r="BB3757" s="19"/>
      <c r="BC3757" s="1"/>
      <c r="BD3757"/>
      <c r="BE3757"/>
      <c r="BF3757" s="1"/>
      <c r="BG3757"/>
      <c r="BH3757"/>
      <c r="BI3757"/>
      <c r="BJ3757" s="1"/>
      <c r="BK3757" s="1"/>
      <c r="BL3757"/>
      <c r="BM3757" s="1"/>
      <c r="BN3757" s="1"/>
      <c r="BO3757" s="1"/>
      <c r="BP3757" s="1"/>
      <c r="BQ3757" s="1"/>
      <c r="BR3757" s="1"/>
      <c r="BS3757" s="1"/>
      <c r="BT3757" s="22"/>
      <c r="BU3757" s="1"/>
      <c r="BV3757" s="1"/>
      <c r="BW3757" s="1"/>
      <c r="BX3757" s="1"/>
      <c r="BY3757" s="1"/>
      <c r="BZ3757" s="1"/>
      <c r="CA3757" s="1"/>
      <c r="CB3757" s="1"/>
      <c r="CC3757" s="1"/>
      <c r="CD3757" s="1"/>
      <c r="CE3757" s="1"/>
      <c r="CF3757" s="1"/>
      <c r="CG3757" s="1"/>
      <c r="CH3757" s="1"/>
      <c r="CI3757" s="1"/>
      <c r="CJ3757" s="1"/>
      <c r="CK3757" s="1"/>
      <c r="CL3757" s="1"/>
      <c r="CM3757" s="1"/>
      <c r="CN3757" s="1"/>
      <c r="CO3757" s="1"/>
      <c r="CP3757" s="1"/>
      <c r="CQ3757" s="1"/>
      <c r="CR3757" s="1"/>
      <c r="CS3757" s="1"/>
      <c r="CT3757" s="1"/>
      <c r="CU3757" s="1"/>
      <c r="CV3757" s="1"/>
      <c r="CW3757" s="1"/>
      <c r="CX3757" s="1"/>
      <c r="CY3757" s="1"/>
      <c r="CZ3757" s="1"/>
      <c r="DA3757" s="1"/>
      <c r="DB3757" s="1"/>
      <c r="DC3757" s="1"/>
      <c r="DD3757" s="1"/>
      <c r="DE3757" s="1"/>
      <c r="DF3757" s="1"/>
      <c r="DG3757" s="1"/>
      <c r="DH3757" s="1"/>
      <c r="DI3757" s="1"/>
      <c r="DJ3757" s="1"/>
      <c r="DK3757" s="1"/>
      <c r="DL3757" s="1"/>
      <c r="DM3757" s="1"/>
      <c r="DN3757" s="1"/>
      <c r="DO3757" s="1"/>
      <c r="DP3757" s="1"/>
      <c r="DQ3757" s="1"/>
      <c r="DR3757" s="1"/>
      <c r="DS3757" s="1"/>
      <c r="DT3757" s="1"/>
      <c r="DU3757" s="1"/>
      <c r="DV3757" s="1"/>
      <c r="DW3757" s="1"/>
      <c r="DX3757" s="1"/>
      <c r="DY3757" s="1"/>
      <c r="DZ3757" s="1"/>
      <c r="EA3757" s="1"/>
      <c r="EB3757" s="1"/>
      <c r="EC3757" s="1"/>
      <c r="ED3757" s="1"/>
      <c r="EE3757" s="1"/>
      <c r="EF3757" s="1"/>
      <c r="EG3757" s="1"/>
      <c r="EH3757" s="1"/>
      <c r="EI3757" s="1"/>
      <c r="EJ3757" s="1"/>
      <c r="EK3757" s="1"/>
      <c r="EL3757" s="1"/>
      <c r="EM3757" s="1"/>
      <c r="EN3757" s="1"/>
      <c r="EO3757" s="1"/>
      <c r="EP3757" s="1"/>
      <c r="EQ3757" s="1"/>
      <c r="ER3757" s="1"/>
      <c r="ES3757" s="1"/>
      <c r="ET3757" s="1"/>
      <c r="EU3757" s="1"/>
      <c r="EV3757" s="1"/>
      <c r="EW3757" s="1"/>
      <c r="EX3757" s="1"/>
      <c r="EY3757" s="1"/>
      <c r="EZ3757" s="1"/>
      <c r="FA3757" s="1"/>
      <c r="FB3757" s="1"/>
      <c r="FC3757" s="1"/>
      <c r="FD3757" s="1"/>
      <c r="FE3757" s="1"/>
      <c r="FF3757" s="1"/>
      <c r="FG3757" s="1"/>
      <c r="FH3757" s="1"/>
      <c r="FI3757" s="1"/>
      <c r="FJ3757" s="1"/>
      <c r="FK3757" s="1"/>
      <c r="FL3757" s="1"/>
      <c r="FM3757" s="1"/>
      <c r="FN3757" s="1"/>
      <c r="FO3757" s="1"/>
      <c r="FP3757" s="1"/>
      <c r="FQ3757" s="1"/>
      <c r="FR3757" s="1"/>
      <c r="FS3757" s="1"/>
      <c r="FT3757" s="1"/>
      <c r="FU3757" s="1"/>
      <c r="FV3757" s="1"/>
      <c r="FW3757" s="1"/>
      <c r="FX3757" s="1"/>
      <c r="FY3757" s="1"/>
      <c r="FZ3757" s="1"/>
      <c r="GA3757" s="1"/>
      <c r="GB3757" s="1"/>
      <c r="GC3757" s="1"/>
      <c r="GD3757" s="1"/>
      <c r="GE3757" s="1"/>
      <c r="GF3757" s="1"/>
      <c r="GG3757" s="1"/>
      <c r="GH3757" s="1"/>
      <c r="GI3757" s="1"/>
      <c r="GJ3757" s="1"/>
      <c r="GK3757"/>
      <c r="GL3757"/>
      <c r="GM3757"/>
      <c r="GN3757"/>
      <c r="GO3757"/>
      <c r="GP3757"/>
      <c r="GQ3757"/>
      <c r="GR3757"/>
      <c r="GS3757"/>
      <c r="GT3757"/>
      <c r="GU3757"/>
      <c r="GV3757"/>
      <c r="GW3757"/>
      <c r="GX3757"/>
      <c r="GY3757"/>
      <c r="GZ3757"/>
      <c r="HA3757"/>
      <c r="HB3757"/>
      <c r="HC3757"/>
      <c r="HD3757"/>
      <c r="HE3757"/>
    </row>
    <row r="3758" spans="4:213" s="25" customFormat="1" x14ac:dyDescent="0.25">
      <c r="D3758" s="19"/>
      <c r="E3758" s="19"/>
      <c r="F3758" s="20"/>
      <c r="G3758" s="20"/>
      <c r="H3758" s="20"/>
      <c r="I3758" s="20"/>
      <c r="J3758" s="21"/>
      <c r="K3758" s="21"/>
      <c r="L3758" s="20"/>
      <c r="M3758" s="20"/>
      <c r="N3758" s="22"/>
      <c r="O3758" s="22"/>
      <c r="P3758" s="22"/>
      <c r="Q3758" s="22"/>
      <c r="R3758" s="19"/>
      <c r="S3758" s="19"/>
      <c r="T3758" s="19"/>
      <c r="U3758" s="20"/>
      <c r="V3758" s="20"/>
      <c r="W3758" s="20"/>
      <c r="X3758" s="27"/>
      <c r="Y3758" s="253"/>
      <c r="Z3758" s="30"/>
      <c r="AA3758" s="30"/>
      <c r="AB3758" s="31"/>
      <c r="AC3758" s="31"/>
      <c r="AD3758" s="31"/>
      <c r="AE3758" s="31"/>
      <c r="AF3758" s="31"/>
      <c r="AG3758" s="241"/>
      <c r="AH3758" s="31"/>
      <c r="AI3758" s="31"/>
      <c r="AJ3758" s="31"/>
      <c r="AK3758" s="31"/>
      <c r="AL3758" s="120"/>
      <c r="AQ3758" s="26"/>
      <c r="AW3758" s="19"/>
      <c r="AX3758" s="19"/>
      <c r="AY3758" s="19"/>
      <c r="AZ3758" s="19"/>
      <c r="BA3758" s="19"/>
      <c r="BB3758" s="19"/>
      <c r="BC3758" s="1"/>
      <c r="BD3758"/>
      <c r="BE3758"/>
      <c r="BF3758" s="1"/>
      <c r="BG3758"/>
      <c r="BH3758"/>
      <c r="BI3758"/>
      <c r="BJ3758" s="1"/>
      <c r="BK3758" s="1"/>
      <c r="BL3758"/>
      <c r="BM3758" s="1"/>
      <c r="BN3758" s="1"/>
      <c r="BO3758" s="1"/>
      <c r="BP3758" s="1"/>
      <c r="BQ3758" s="1"/>
      <c r="BR3758" s="1"/>
      <c r="BS3758" s="1"/>
      <c r="BT3758" s="22"/>
      <c r="BU3758" s="1"/>
      <c r="BV3758" s="1"/>
      <c r="BW3758" s="1"/>
      <c r="BX3758" s="1"/>
      <c r="BY3758" s="1"/>
      <c r="BZ3758" s="1"/>
      <c r="CA3758" s="1"/>
      <c r="CB3758" s="1"/>
      <c r="CC3758" s="1"/>
      <c r="CD3758" s="1"/>
      <c r="CE3758" s="1"/>
      <c r="CF3758" s="1"/>
      <c r="CG3758" s="1"/>
      <c r="CH3758" s="1"/>
      <c r="CI3758" s="1"/>
      <c r="CJ3758" s="1"/>
      <c r="CK3758" s="1"/>
      <c r="CL3758" s="1"/>
      <c r="CM3758" s="1"/>
      <c r="CN3758" s="1"/>
      <c r="CO3758" s="1"/>
      <c r="CP3758" s="1"/>
      <c r="CQ3758" s="1"/>
      <c r="CR3758" s="1"/>
      <c r="CS3758" s="1"/>
      <c r="CT3758" s="1"/>
      <c r="CU3758" s="1"/>
      <c r="CV3758" s="1"/>
      <c r="CW3758" s="1"/>
      <c r="CX3758" s="1"/>
      <c r="CY3758" s="1"/>
      <c r="CZ3758" s="1"/>
      <c r="DA3758" s="1"/>
      <c r="DB3758" s="1"/>
      <c r="DC3758" s="1"/>
      <c r="DD3758" s="1"/>
      <c r="DE3758" s="1"/>
      <c r="DF3758" s="1"/>
      <c r="DG3758" s="1"/>
      <c r="DH3758" s="1"/>
      <c r="DI3758" s="1"/>
      <c r="DJ3758" s="1"/>
      <c r="DK3758" s="1"/>
      <c r="DL3758" s="1"/>
      <c r="DM3758" s="1"/>
      <c r="DN3758" s="1"/>
      <c r="DO3758" s="1"/>
      <c r="DP3758" s="1"/>
      <c r="DQ3758" s="1"/>
      <c r="DR3758" s="1"/>
      <c r="DS3758" s="1"/>
      <c r="DT3758" s="1"/>
      <c r="DU3758" s="1"/>
      <c r="DV3758" s="1"/>
      <c r="DW3758" s="1"/>
      <c r="DX3758" s="1"/>
      <c r="DY3758" s="1"/>
      <c r="DZ3758" s="1"/>
      <c r="EA3758" s="1"/>
      <c r="EB3758" s="1"/>
      <c r="EC3758" s="1"/>
      <c r="ED3758" s="1"/>
      <c r="EE3758" s="1"/>
      <c r="EF3758" s="1"/>
      <c r="EG3758" s="1"/>
      <c r="EH3758" s="1"/>
      <c r="EI3758" s="1"/>
      <c r="EJ3758" s="1"/>
      <c r="EK3758" s="1"/>
      <c r="EL3758" s="1"/>
      <c r="EM3758" s="1"/>
      <c r="EN3758" s="1"/>
      <c r="EO3758" s="1"/>
      <c r="EP3758" s="1"/>
      <c r="EQ3758" s="1"/>
      <c r="ER3758" s="1"/>
      <c r="ES3758" s="1"/>
      <c r="ET3758" s="1"/>
      <c r="EU3758" s="1"/>
      <c r="EV3758" s="1"/>
      <c r="EW3758" s="1"/>
      <c r="EX3758" s="1"/>
      <c r="EY3758" s="1"/>
      <c r="EZ3758" s="1"/>
      <c r="FA3758" s="1"/>
      <c r="FB3758" s="1"/>
      <c r="FC3758" s="1"/>
      <c r="FD3758" s="1"/>
      <c r="FE3758" s="1"/>
      <c r="FF3758" s="1"/>
      <c r="FG3758" s="1"/>
      <c r="FH3758" s="1"/>
      <c r="FI3758" s="1"/>
      <c r="FJ3758" s="1"/>
      <c r="FK3758" s="1"/>
      <c r="FL3758" s="1"/>
      <c r="FM3758" s="1"/>
      <c r="FN3758" s="1"/>
      <c r="FO3758" s="1"/>
      <c r="FP3758" s="1"/>
      <c r="FQ3758" s="1"/>
      <c r="FR3758" s="1"/>
      <c r="FS3758" s="1"/>
      <c r="FT3758" s="1"/>
      <c r="FU3758" s="1"/>
      <c r="FV3758" s="1"/>
      <c r="FW3758" s="1"/>
      <c r="FX3758" s="1"/>
      <c r="FY3758" s="1"/>
      <c r="FZ3758" s="1"/>
      <c r="GA3758" s="1"/>
      <c r="GB3758" s="1"/>
      <c r="GC3758" s="1"/>
      <c r="GD3758" s="1"/>
      <c r="GE3758" s="1"/>
      <c r="GF3758" s="1"/>
      <c r="GG3758" s="1"/>
      <c r="GH3758" s="1"/>
      <c r="GI3758" s="1"/>
      <c r="GJ3758" s="1"/>
      <c r="GK3758"/>
      <c r="GL3758"/>
      <c r="GM3758"/>
      <c r="GN3758"/>
      <c r="GO3758"/>
      <c r="GP3758"/>
      <c r="GQ3758"/>
      <c r="GR3758"/>
      <c r="GS3758"/>
      <c r="GT3758"/>
      <c r="GU3758"/>
      <c r="GV3758"/>
      <c r="GW3758"/>
      <c r="GX3758"/>
      <c r="GY3758"/>
      <c r="GZ3758"/>
      <c r="HA3758"/>
      <c r="HB3758"/>
      <c r="HC3758"/>
      <c r="HD3758"/>
      <c r="HE3758"/>
    </row>
    <row r="3759" spans="4:213" s="25" customFormat="1" x14ac:dyDescent="0.25">
      <c r="D3759" s="19"/>
      <c r="E3759" s="19"/>
      <c r="F3759" s="20"/>
      <c r="G3759" s="20"/>
      <c r="H3759" s="20"/>
      <c r="I3759" s="20"/>
      <c r="J3759" s="21"/>
      <c r="K3759" s="21"/>
      <c r="L3759" s="20"/>
      <c r="M3759" s="20"/>
      <c r="N3759" s="22"/>
      <c r="O3759" s="22"/>
      <c r="P3759" s="22"/>
      <c r="Q3759" s="22"/>
      <c r="R3759" s="19"/>
      <c r="S3759" s="19"/>
      <c r="T3759" s="19"/>
      <c r="U3759" s="20"/>
      <c r="V3759" s="20"/>
      <c r="W3759" s="20"/>
      <c r="X3759" s="27"/>
      <c r="Y3759" s="253"/>
      <c r="Z3759" s="30"/>
      <c r="AA3759" s="30"/>
      <c r="AB3759" s="31"/>
      <c r="AC3759" s="31"/>
      <c r="AD3759" s="31"/>
      <c r="AE3759" s="31"/>
      <c r="AF3759" s="31"/>
      <c r="AG3759" s="241"/>
      <c r="AH3759" s="31"/>
      <c r="AI3759" s="31"/>
      <c r="AJ3759" s="31"/>
      <c r="AK3759" s="31"/>
      <c r="AL3759" s="120"/>
      <c r="AQ3759" s="26"/>
      <c r="AW3759" s="19"/>
      <c r="AX3759" s="19"/>
      <c r="AY3759" s="19"/>
      <c r="AZ3759" s="19"/>
      <c r="BA3759" s="19"/>
      <c r="BB3759" s="19"/>
      <c r="BC3759" s="1"/>
      <c r="BD3759"/>
      <c r="BE3759"/>
      <c r="BF3759" s="1"/>
      <c r="BG3759"/>
      <c r="BH3759"/>
      <c r="BI3759"/>
      <c r="BJ3759" s="1"/>
      <c r="BK3759" s="1"/>
      <c r="BL3759"/>
      <c r="BM3759" s="1"/>
      <c r="BN3759" s="1"/>
      <c r="BO3759" s="1"/>
      <c r="BP3759" s="1"/>
      <c r="BQ3759" s="1"/>
      <c r="BR3759" s="1"/>
      <c r="BS3759" s="1"/>
      <c r="BT3759" s="22"/>
      <c r="BU3759" s="1"/>
      <c r="BV3759" s="1"/>
      <c r="BW3759" s="1"/>
      <c r="BX3759" s="1"/>
      <c r="BY3759" s="1"/>
      <c r="BZ3759" s="1"/>
      <c r="CA3759" s="1"/>
      <c r="CB3759" s="1"/>
      <c r="CC3759" s="1"/>
      <c r="CD3759" s="1"/>
      <c r="CE3759" s="1"/>
      <c r="CF3759" s="1"/>
      <c r="CG3759" s="1"/>
      <c r="CH3759" s="1"/>
      <c r="CI3759" s="1"/>
      <c r="CJ3759" s="1"/>
      <c r="CK3759" s="1"/>
      <c r="CL3759" s="1"/>
      <c r="CM3759" s="1"/>
      <c r="CN3759" s="1"/>
      <c r="CO3759" s="1"/>
      <c r="CP3759" s="1"/>
      <c r="CQ3759" s="1"/>
      <c r="CR3759" s="1"/>
      <c r="CS3759" s="1"/>
      <c r="CT3759" s="1"/>
      <c r="CU3759" s="1"/>
      <c r="CV3759" s="1"/>
      <c r="CW3759" s="1"/>
      <c r="CX3759" s="1"/>
      <c r="CY3759" s="1"/>
      <c r="CZ3759" s="1"/>
      <c r="DA3759" s="1"/>
      <c r="DB3759" s="1"/>
      <c r="DC3759" s="1"/>
      <c r="DD3759" s="1"/>
      <c r="DE3759" s="1"/>
      <c r="DF3759" s="1"/>
      <c r="DG3759" s="1"/>
      <c r="DH3759" s="1"/>
      <c r="DI3759" s="1"/>
      <c r="DJ3759" s="1"/>
      <c r="DK3759" s="1"/>
      <c r="DL3759" s="1"/>
      <c r="DM3759" s="1"/>
      <c r="DN3759" s="1"/>
      <c r="DO3759" s="1"/>
      <c r="DP3759" s="1"/>
      <c r="DQ3759" s="1"/>
      <c r="DR3759" s="1"/>
      <c r="DS3759" s="1"/>
      <c r="DT3759" s="1"/>
      <c r="DU3759" s="1"/>
      <c r="DV3759" s="1"/>
      <c r="DW3759" s="1"/>
      <c r="DX3759" s="1"/>
      <c r="DY3759" s="1"/>
      <c r="DZ3759" s="1"/>
      <c r="EA3759" s="1"/>
      <c r="EB3759" s="1"/>
      <c r="EC3759" s="1"/>
      <c r="ED3759" s="1"/>
      <c r="EE3759" s="1"/>
      <c r="EF3759" s="1"/>
      <c r="EG3759" s="1"/>
      <c r="EH3759" s="1"/>
      <c r="EI3759" s="1"/>
      <c r="EJ3759" s="1"/>
      <c r="EK3759" s="1"/>
      <c r="EL3759" s="1"/>
      <c r="EM3759" s="1"/>
      <c r="EN3759" s="1"/>
      <c r="EO3759" s="1"/>
      <c r="EP3759" s="1"/>
      <c r="EQ3759" s="1"/>
      <c r="ER3759" s="1"/>
      <c r="ES3759" s="1"/>
      <c r="ET3759" s="1"/>
      <c r="EU3759" s="1"/>
      <c r="EV3759" s="1"/>
      <c r="EW3759" s="1"/>
      <c r="EX3759" s="1"/>
      <c r="EY3759" s="1"/>
      <c r="EZ3759" s="1"/>
      <c r="FA3759" s="1"/>
      <c r="FB3759" s="1"/>
      <c r="FC3759" s="1"/>
      <c r="FD3759" s="1"/>
      <c r="FE3759" s="1"/>
      <c r="FF3759" s="1"/>
      <c r="FG3759" s="1"/>
      <c r="FH3759" s="1"/>
      <c r="FI3759" s="1"/>
      <c r="FJ3759" s="1"/>
      <c r="FK3759" s="1"/>
      <c r="FL3759" s="1"/>
      <c r="FM3759" s="1"/>
      <c r="FN3759" s="1"/>
      <c r="FO3759" s="1"/>
      <c r="FP3759" s="1"/>
      <c r="FQ3759" s="1"/>
      <c r="FR3759" s="1"/>
      <c r="FS3759" s="1"/>
      <c r="FT3759" s="1"/>
      <c r="FU3759" s="1"/>
      <c r="FV3759" s="1"/>
      <c r="FW3759" s="1"/>
      <c r="FX3759" s="1"/>
      <c r="FY3759" s="1"/>
      <c r="FZ3759" s="1"/>
      <c r="GA3759" s="1"/>
      <c r="GB3759" s="1"/>
      <c r="GC3759" s="1"/>
      <c r="GD3759" s="1"/>
      <c r="GE3759" s="1"/>
      <c r="GF3759" s="1"/>
      <c r="GG3759" s="1"/>
      <c r="GH3759" s="1"/>
      <c r="GI3759" s="1"/>
      <c r="GJ3759" s="1"/>
      <c r="GK3759"/>
      <c r="GL3759"/>
      <c r="GM3759"/>
      <c r="GN3759"/>
      <c r="GO3759"/>
      <c r="GP3759"/>
      <c r="GQ3759"/>
      <c r="GR3759"/>
      <c r="GS3759"/>
      <c r="GT3759"/>
      <c r="GU3759"/>
      <c r="GV3759"/>
      <c r="GW3759"/>
      <c r="GX3759"/>
      <c r="GY3759"/>
      <c r="GZ3759"/>
      <c r="HA3759"/>
      <c r="HB3759"/>
      <c r="HC3759"/>
      <c r="HD3759"/>
      <c r="HE3759"/>
    </row>
    <row r="3760" spans="4:213" s="25" customFormat="1" x14ac:dyDescent="0.25">
      <c r="D3760" s="19"/>
      <c r="E3760" s="19"/>
      <c r="F3760" s="20"/>
      <c r="G3760" s="20"/>
      <c r="H3760" s="20"/>
      <c r="I3760" s="20"/>
      <c r="J3760" s="21"/>
      <c r="K3760" s="21"/>
      <c r="L3760" s="20"/>
      <c r="M3760" s="20"/>
      <c r="N3760" s="22"/>
      <c r="O3760" s="22"/>
      <c r="P3760" s="22"/>
      <c r="Q3760" s="22"/>
      <c r="R3760" s="19"/>
      <c r="S3760" s="19"/>
      <c r="T3760" s="19"/>
      <c r="U3760" s="20"/>
      <c r="V3760" s="20"/>
      <c r="W3760" s="20"/>
      <c r="X3760" s="27"/>
      <c r="Y3760" s="253"/>
      <c r="Z3760" s="30"/>
      <c r="AA3760" s="30"/>
      <c r="AB3760" s="31"/>
      <c r="AC3760" s="31"/>
      <c r="AD3760" s="31"/>
      <c r="AE3760" s="31"/>
      <c r="AF3760" s="31"/>
      <c r="AG3760" s="241"/>
      <c r="AH3760" s="31"/>
      <c r="AI3760" s="31"/>
      <c r="AJ3760" s="31"/>
      <c r="AK3760" s="31"/>
      <c r="AL3760" s="120"/>
      <c r="AQ3760" s="26"/>
      <c r="AW3760" s="19"/>
      <c r="AX3760" s="19"/>
      <c r="AY3760" s="19"/>
      <c r="AZ3760" s="19"/>
      <c r="BA3760" s="19"/>
      <c r="BB3760" s="19"/>
      <c r="BC3760" s="1"/>
      <c r="BD3760"/>
      <c r="BE3760"/>
      <c r="BF3760" s="1"/>
      <c r="BG3760"/>
      <c r="BH3760"/>
      <c r="BI3760"/>
      <c r="BJ3760" s="1"/>
      <c r="BK3760" s="1"/>
      <c r="BL3760"/>
      <c r="BM3760" s="1"/>
      <c r="BN3760" s="1"/>
      <c r="BO3760" s="1"/>
      <c r="BP3760" s="1"/>
      <c r="BQ3760" s="1"/>
      <c r="BR3760" s="1"/>
      <c r="BS3760" s="1"/>
      <c r="BT3760" s="22"/>
      <c r="BU3760" s="1"/>
      <c r="BV3760" s="1"/>
      <c r="BW3760" s="1"/>
      <c r="BX3760" s="1"/>
      <c r="BY3760" s="1"/>
      <c r="BZ3760" s="1"/>
      <c r="CA3760" s="1"/>
      <c r="CB3760" s="1"/>
      <c r="CC3760" s="1"/>
      <c r="CD3760" s="1"/>
      <c r="CE3760" s="1"/>
      <c r="CF3760" s="1"/>
      <c r="CG3760" s="1"/>
      <c r="CH3760" s="1"/>
      <c r="CI3760" s="1"/>
      <c r="CJ3760" s="1"/>
      <c r="CK3760" s="1"/>
      <c r="CL3760" s="1"/>
      <c r="CM3760" s="1"/>
      <c r="CN3760" s="1"/>
      <c r="CO3760" s="1"/>
      <c r="CP3760" s="1"/>
      <c r="CQ3760" s="1"/>
      <c r="CR3760" s="1"/>
      <c r="CS3760" s="1"/>
      <c r="CT3760" s="1"/>
      <c r="CU3760" s="1"/>
      <c r="CV3760" s="1"/>
      <c r="CW3760" s="1"/>
      <c r="CX3760" s="1"/>
      <c r="CY3760" s="1"/>
      <c r="CZ3760" s="1"/>
      <c r="DA3760" s="1"/>
      <c r="DB3760" s="1"/>
      <c r="DC3760" s="1"/>
      <c r="DD3760" s="1"/>
      <c r="DE3760" s="1"/>
      <c r="DF3760" s="1"/>
      <c r="DG3760" s="1"/>
      <c r="DH3760" s="1"/>
      <c r="DI3760" s="1"/>
      <c r="DJ3760" s="1"/>
      <c r="DK3760" s="1"/>
      <c r="DL3760" s="1"/>
      <c r="DM3760" s="1"/>
      <c r="DN3760" s="1"/>
      <c r="DO3760" s="1"/>
      <c r="DP3760" s="1"/>
      <c r="DQ3760" s="1"/>
      <c r="DR3760" s="1"/>
      <c r="DS3760" s="1"/>
      <c r="DT3760" s="1"/>
      <c r="DU3760" s="1"/>
      <c r="DV3760" s="1"/>
      <c r="DW3760" s="1"/>
      <c r="DX3760" s="1"/>
      <c r="DY3760" s="1"/>
      <c r="DZ3760" s="1"/>
      <c r="EA3760" s="1"/>
      <c r="EB3760" s="1"/>
      <c r="EC3760" s="1"/>
      <c r="ED3760" s="1"/>
      <c r="EE3760" s="1"/>
      <c r="EF3760" s="1"/>
      <c r="EG3760" s="1"/>
      <c r="EH3760" s="1"/>
      <c r="EI3760" s="1"/>
      <c r="EJ3760" s="1"/>
      <c r="EK3760" s="1"/>
      <c r="EL3760" s="1"/>
      <c r="EM3760" s="1"/>
      <c r="EN3760" s="1"/>
      <c r="EO3760" s="1"/>
      <c r="EP3760" s="1"/>
      <c r="EQ3760" s="1"/>
      <c r="ER3760" s="1"/>
      <c r="ES3760" s="1"/>
      <c r="ET3760" s="1"/>
      <c r="EU3760" s="1"/>
      <c r="EV3760" s="1"/>
      <c r="EW3760" s="1"/>
      <c r="EX3760" s="1"/>
      <c r="EY3760" s="1"/>
      <c r="EZ3760" s="1"/>
      <c r="FA3760" s="1"/>
      <c r="FB3760" s="1"/>
      <c r="FC3760" s="1"/>
      <c r="FD3760" s="1"/>
      <c r="FE3760" s="1"/>
      <c r="FF3760" s="1"/>
      <c r="FG3760" s="1"/>
      <c r="FH3760" s="1"/>
      <c r="FI3760" s="1"/>
      <c r="FJ3760" s="1"/>
      <c r="FK3760" s="1"/>
      <c r="FL3760" s="1"/>
      <c r="FM3760" s="1"/>
      <c r="FN3760" s="1"/>
      <c r="FO3760" s="1"/>
      <c r="FP3760" s="1"/>
      <c r="FQ3760" s="1"/>
      <c r="FR3760" s="1"/>
      <c r="FS3760" s="1"/>
      <c r="FT3760" s="1"/>
      <c r="FU3760" s="1"/>
      <c r="FV3760" s="1"/>
      <c r="FW3760" s="1"/>
      <c r="FX3760" s="1"/>
      <c r="FY3760" s="1"/>
      <c r="FZ3760" s="1"/>
      <c r="GA3760" s="1"/>
      <c r="GB3760" s="1"/>
      <c r="GC3760" s="1"/>
      <c r="GD3760" s="1"/>
      <c r="GE3760" s="1"/>
      <c r="GF3760" s="1"/>
      <c r="GG3760" s="1"/>
      <c r="GH3760" s="1"/>
      <c r="GI3760" s="1"/>
      <c r="GJ3760" s="1"/>
      <c r="GK3760"/>
      <c r="GL3760"/>
      <c r="GM3760"/>
      <c r="GN3760"/>
      <c r="GO3760"/>
      <c r="GP3760"/>
      <c r="GQ3760"/>
      <c r="GR3760"/>
      <c r="GS3760"/>
      <c r="GT3760"/>
      <c r="GU3760"/>
      <c r="GV3760"/>
      <c r="GW3760"/>
      <c r="GX3760"/>
      <c r="GY3760"/>
      <c r="GZ3760"/>
      <c r="HA3760"/>
      <c r="HB3760"/>
      <c r="HC3760"/>
      <c r="HD3760"/>
      <c r="HE3760"/>
    </row>
    <row r="3761" spans="4:213" s="25" customFormat="1" x14ac:dyDescent="0.25">
      <c r="D3761" s="19"/>
      <c r="E3761" s="19"/>
      <c r="F3761" s="20"/>
      <c r="G3761" s="20"/>
      <c r="H3761" s="20"/>
      <c r="I3761" s="20"/>
      <c r="J3761" s="21"/>
      <c r="K3761" s="21"/>
      <c r="L3761" s="20"/>
      <c r="M3761" s="20"/>
      <c r="N3761" s="22"/>
      <c r="O3761" s="22"/>
      <c r="P3761" s="22"/>
      <c r="Q3761" s="22"/>
      <c r="R3761" s="19"/>
      <c r="S3761" s="19"/>
      <c r="T3761" s="19"/>
      <c r="U3761" s="20"/>
      <c r="V3761" s="20"/>
      <c r="W3761" s="20"/>
      <c r="X3761" s="27"/>
      <c r="Y3761" s="253"/>
      <c r="Z3761" s="30"/>
      <c r="AA3761" s="30"/>
      <c r="AB3761" s="31"/>
      <c r="AC3761" s="31"/>
      <c r="AD3761" s="31"/>
      <c r="AE3761" s="31"/>
      <c r="AF3761" s="31"/>
      <c r="AG3761" s="241"/>
      <c r="AH3761" s="31"/>
      <c r="AI3761" s="31"/>
      <c r="AJ3761" s="31"/>
      <c r="AK3761" s="31"/>
      <c r="AL3761" s="120"/>
      <c r="AQ3761" s="26"/>
      <c r="AW3761" s="19"/>
      <c r="AX3761" s="19"/>
      <c r="AY3761" s="19"/>
      <c r="AZ3761" s="19"/>
      <c r="BA3761" s="19"/>
      <c r="BB3761" s="19"/>
      <c r="BC3761" s="1"/>
      <c r="BD3761"/>
      <c r="BE3761"/>
      <c r="BF3761" s="1"/>
      <c r="BG3761"/>
      <c r="BH3761"/>
      <c r="BI3761"/>
      <c r="BJ3761" s="1"/>
      <c r="BK3761" s="1"/>
      <c r="BL3761"/>
      <c r="BM3761" s="1"/>
      <c r="BN3761" s="1"/>
      <c r="BO3761" s="1"/>
      <c r="BP3761" s="1"/>
      <c r="BQ3761" s="1"/>
      <c r="BR3761" s="1"/>
      <c r="BS3761" s="1"/>
      <c r="BT3761" s="22"/>
      <c r="BU3761" s="1"/>
      <c r="BV3761" s="1"/>
      <c r="BW3761" s="1"/>
      <c r="BX3761" s="1"/>
      <c r="BY3761" s="1"/>
      <c r="BZ3761" s="1"/>
      <c r="CA3761" s="1"/>
      <c r="CB3761" s="1"/>
      <c r="CC3761" s="1"/>
      <c r="CD3761" s="1"/>
      <c r="CE3761" s="1"/>
      <c r="CF3761" s="1"/>
      <c r="CG3761" s="1"/>
      <c r="CH3761" s="1"/>
      <c r="CI3761" s="1"/>
      <c r="CJ3761" s="1"/>
      <c r="CK3761" s="1"/>
      <c r="CL3761" s="1"/>
      <c r="CM3761" s="1"/>
      <c r="CN3761" s="1"/>
      <c r="CO3761" s="1"/>
      <c r="CP3761" s="1"/>
      <c r="CQ3761" s="1"/>
      <c r="CR3761" s="1"/>
      <c r="CS3761" s="1"/>
      <c r="CT3761" s="1"/>
      <c r="CU3761" s="1"/>
      <c r="CV3761" s="1"/>
      <c r="CW3761" s="1"/>
      <c r="CX3761" s="1"/>
      <c r="CY3761" s="1"/>
      <c r="CZ3761" s="1"/>
      <c r="DA3761" s="1"/>
      <c r="DB3761" s="1"/>
      <c r="DC3761" s="1"/>
      <c r="DD3761" s="1"/>
      <c r="DE3761" s="1"/>
      <c r="DF3761" s="1"/>
      <c r="DG3761" s="1"/>
      <c r="DH3761" s="1"/>
      <c r="DI3761" s="1"/>
      <c r="DJ3761" s="1"/>
      <c r="DK3761" s="1"/>
      <c r="DL3761" s="1"/>
      <c r="DM3761" s="1"/>
      <c r="DN3761" s="1"/>
      <c r="DO3761" s="1"/>
      <c r="DP3761" s="1"/>
      <c r="DQ3761" s="1"/>
      <c r="DR3761" s="1"/>
      <c r="DS3761" s="1"/>
      <c r="DT3761" s="1"/>
      <c r="DU3761" s="1"/>
      <c r="DV3761" s="1"/>
      <c r="DW3761" s="1"/>
      <c r="DX3761" s="1"/>
      <c r="DY3761" s="1"/>
      <c r="DZ3761" s="1"/>
      <c r="EA3761" s="1"/>
      <c r="EB3761" s="1"/>
      <c r="EC3761" s="1"/>
      <c r="ED3761" s="1"/>
      <c r="EE3761" s="1"/>
      <c r="EF3761" s="1"/>
      <c r="EG3761" s="1"/>
      <c r="EH3761" s="1"/>
      <c r="EI3761" s="1"/>
      <c r="EJ3761" s="1"/>
      <c r="EK3761" s="1"/>
      <c r="EL3761" s="1"/>
      <c r="EM3761" s="1"/>
      <c r="EN3761" s="1"/>
      <c r="EO3761" s="1"/>
      <c r="EP3761" s="1"/>
      <c r="EQ3761" s="1"/>
      <c r="ER3761" s="1"/>
      <c r="ES3761" s="1"/>
      <c r="ET3761" s="1"/>
      <c r="EU3761" s="1"/>
      <c r="EV3761" s="1"/>
      <c r="EW3761" s="1"/>
      <c r="EX3761" s="1"/>
      <c r="EY3761" s="1"/>
      <c r="EZ3761" s="1"/>
      <c r="FA3761" s="1"/>
      <c r="FB3761" s="1"/>
      <c r="FC3761" s="1"/>
      <c r="FD3761" s="1"/>
      <c r="FE3761" s="1"/>
      <c r="FF3761" s="1"/>
      <c r="FG3761" s="1"/>
      <c r="FH3761" s="1"/>
      <c r="FI3761" s="1"/>
      <c r="FJ3761" s="1"/>
      <c r="FK3761" s="1"/>
      <c r="FL3761" s="1"/>
      <c r="FM3761" s="1"/>
      <c r="FN3761" s="1"/>
      <c r="FO3761" s="1"/>
      <c r="FP3761" s="1"/>
      <c r="FQ3761" s="1"/>
      <c r="FR3761" s="1"/>
      <c r="FS3761" s="1"/>
      <c r="FT3761" s="1"/>
      <c r="FU3761" s="1"/>
      <c r="FV3761" s="1"/>
      <c r="FW3761" s="1"/>
      <c r="FX3761" s="1"/>
      <c r="FY3761" s="1"/>
      <c r="FZ3761" s="1"/>
      <c r="GA3761" s="1"/>
      <c r="GB3761" s="1"/>
      <c r="GC3761" s="1"/>
      <c r="GD3761" s="1"/>
      <c r="GE3761" s="1"/>
      <c r="GF3761" s="1"/>
      <c r="GG3761" s="1"/>
      <c r="GH3761" s="1"/>
      <c r="GI3761" s="1"/>
      <c r="GJ3761" s="1"/>
      <c r="GK3761"/>
      <c r="GL3761"/>
      <c r="GM3761"/>
      <c r="GN3761"/>
      <c r="GO3761"/>
      <c r="GP3761"/>
      <c r="GQ3761"/>
      <c r="GR3761"/>
      <c r="GS3761"/>
      <c r="GT3761"/>
      <c r="GU3761"/>
      <c r="GV3761"/>
      <c r="GW3761"/>
      <c r="GX3761"/>
      <c r="GY3761"/>
      <c r="GZ3761"/>
      <c r="HA3761"/>
      <c r="HB3761"/>
      <c r="HC3761"/>
      <c r="HD3761"/>
      <c r="HE3761"/>
    </row>
    <row r="3762" spans="4:213" s="25" customFormat="1" x14ac:dyDescent="0.25">
      <c r="D3762" s="19"/>
      <c r="E3762" s="19"/>
      <c r="F3762" s="20"/>
      <c r="G3762" s="20"/>
      <c r="H3762" s="20"/>
      <c r="I3762" s="20"/>
      <c r="J3762" s="21"/>
      <c r="K3762" s="21"/>
      <c r="L3762" s="20"/>
      <c r="M3762" s="20"/>
      <c r="N3762" s="22"/>
      <c r="O3762" s="22"/>
      <c r="P3762" s="22"/>
      <c r="Q3762" s="22"/>
      <c r="R3762" s="19"/>
      <c r="S3762" s="19"/>
      <c r="T3762" s="19"/>
      <c r="U3762" s="20"/>
      <c r="V3762" s="20"/>
      <c r="W3762" s="20"/>
      <c r="X3762" s="27"/>
      <c r="Y3762" s="253"/>
      <c r="Z3762" s="30"/>
      <c r="AA3762" s="30"/>
      <c r="AB3762" s="31"/>
      <c r="AC3762" s="31"/>
      <c r="AD3762" s="31"/>
      <c r="AE3762" s="31"/>
      <c r="AF3762" s="31"/>
      <c r="AG3762" s="241"/>
      <c r="AH3762" s="31"/>
      <c r="AI3762" s="31"/>
      <c r="AJ3762" s="31"/>
      <c r="AK3762" s="31"/>
      <c r="AL3762" s="120"/>
      <c r="AQ3762" s="26"/>
      <c r="AW3762" s="19"/>
      <c r="AX3762" s="19"/>
      <c r="AY3762" s="19"/>
      <c r="AZ3762" s="19"/>
      <c r="BA3762" s="19"/>
      <c r="BB3762" s="19"/>
      <c r="BC3762" s="1"/>
      <c r="BD3762"/>
      <c r="BE3762"/>
      <c r="BF3762" s="1"/>
      <c r="BG3762"/>
      <c r="BH3762"/>
      <c r="BI3762"/>
      <c r="BJ3762" s="1"/>
      <c r="BK3762" s="1"/>
      <c r="BL3762"/>
      <c r="BM3762" s="1"/>
      <c r="BN3762" s="1"/>
      <c r="BO3762" s="1"/>
      <c r="BP3762" s="1"/>
      <c r="BQ3762" s="1"/>
      <c r="BR3762" s="1"/>
      <c r="BS3762" s="1"/>
      <c r="BT3762" s="22"/>
      <c r="BU3762" s="1"/>
      <c r="BV3762" s="1"/>
      <c r="BW3762" s="1"/>
      <c r="BX3762" s="1"/>
      <c r="BY3762" s="1"/>
      <c r="BZ3762" s="1"/>
      <c r="CA3762" s="1"/>
      <c r="CB3762" s="1"/>
      <c r="CC3762" s="1"/>
      <c r="CD3762" s="1"/>
      <c r="CE3762" s="1"/>
      <c r="CF3762" s="1"/>
      <c r="CG3762" s="1"/>
      <c r="CH3762" s="1"/>
      <c r="CI3762" s="1"/>
      <c r="CJ3762" s="1"/>
      <c r="CK3762" s="1"/>
      <c r="CL3762" s="1"/>
      <c r="CM3762" s="1"/>
      <c r="CN3762" s="1"/>
      <c r="CO3762" s="1"/>
      <c r="CP3762" s="1"/>
      <c r="CQ3762" s="1"/>
      <c r="CR3762" s="1"/>
      <c r="CS3762" s="1"/>
      <c r="CT3762" s="1"/>
      <c r="CU3762" s="1"/>
      <c r="CV3762" s="1"/>
      <c r="CW3762" s="1"/>
      <c r="CX3762" s="1"/>
      <c r="CY3762" s="1"/>
      <c r="CZ3762" s="1"/>
      <c r="DA3762" s="1"/>
      <c r="DB3762" s="1"/>
      <c r="DC3762" s="1"/>
      <c r="DD3762" s="1"/>
      <c r="DE3762" s="1"/>
      <c r="DF3762" s="1"/>
      <c r="DG3762" s="1"/>
      <c r="DH3762" s="1"/>
      <c r="DI3762" s="1"/>
      <c r="DJ3762" s="1"/>
      <c r="DK3762" s="1"/>
      <c r="DL3762" s="1"/>
      <c r="DM3762" s="1"/>
      <c r="DN3762" s="1"/>
      <c r="DO3762" s="1"/>
      <c r="DP3762" s="1"/>
      <c r="DQ3762" s="1"/>
      <c r="DR3762" s="1"/>
      <c r="DS3762" s="1"/>
      <c r="DT3762" s="1"/>
      <c r="DU3762" s="1"/>
      <c r="DV3762" s="1"/>
      <c r="DW3762" s="1"/>
      <c r="DX3762" s="1"/>
      <c r="DY3762" s="1"/>
      <c r="DZ3762" s="1"/>
      <c r="EA3762" s="1"/>
      <c r="EB3762" s="1"/>
      <c r="EC3762" s="1"/>
      <c r="ED3762" s="1"/>
      <c r="EE3762" s="1"/>
      <c r="EF3762" s="1"/>
      <c r="EG3762" s="1"/>
      <c r="EH3762" s="1"/>
      <c r="EI3762" s="1"/>
      <c r="EJ3762" s="1"/>
      <c r="EK3762" s="1"/>
      <c r="EL3762" s="1"/>
      <c r="EM3762" s="1"/>
      <c r="EN3762" s="1"/>
      <c r="EO3762" s="1"/>
      <c r="EP3762" s="1"/>
      <c r="EQ3762" s="1"/>
      <c r="ER3762" s="1"/>
      <c r="ES3762" s="1"/>
      <c r="ET3762" s="1"/>
      <c r="EU3762" s="1"/>
      <c r="EV3762" s="1"/>
      <c r="EW3762" s="1"/>
      <c r="EX3762" s="1"/>
      <c r="EY3762" s="1"/>
      <c r="EZ3762" s="1"/>
      <c r="FA3762" s="1"/>
      <c r="FB3762" s="1"/>
      <c r="FC3762" s="1"/>
      <c r="FD3762" s="1"/>
      <c r="FE3762" s="1"/>
      <c r="FF3762" s="1"/>
      <c r="FG3762" s="1"/>
      <c r="FH3762" s="1"/>
      <c r="FI3762" s="1"/>
      <c r="FJ3762" s="1"/>
      <c r="FK3762" s="1"/>
      <c r="FL3762" s="1"/>
      <c r="FM3762" s="1"/>
      <c r="FN3762" s="1"/>
      <c r="FO3762" s="1"/>
      <c r="FP3762" s="1"/>
      <c r="FQ3762" s="1"/>
      <c r="FR3762" s="1"/>
      <c r="FS3762" s="1"/>
      <c r="FT3762" s="1"/>
      <c r="FU3762" s="1"/>
      <c r="FV3762" s="1"/>
      <c r="FW3762" s="1"/>
      <c r="FX3762" s="1"/>
      <c r="FY3762" s="1"/>
      <c r="FZ3762" s="1"/>
      <c r="GA3762" s="1"/>
      <c r="GB3762" s="1"/>
      <c r="GC3762" s="1"/>
      <c r="GD3762" s="1"/>
      <c r="GE3762" s="1"/>
      <c r="GF3762" s="1"/>
      <c r="GG3762" s="1"/>
      <c r="GH3762" s="1"/>
      <c r="GI3762" s="1"/>
      <c r="GJ3762" s="1"/>
      <c r="GK3762"/>
      <c r="GL3762"/>
      <c r="GM3762"/>
      <c r="GN3762"/>
      <c r="GO3762"/>
      <c r="GP3762"/>
      <c r="GQ3762"/>
      <c r="GR3762"/>
      <c r="GS3762"/>
      <c r="GT3762"/>
      <c r="GU3762"/>
      <c r="GV3762"/>
      <c r="GW3762"/>
      <c r="GX3762"/>
      <c r="GY3762"/>
      <c r="GZ3762"/>
      <c r="HA3762"/>
      <c r="HB3762"/>
      <c r="HC3762"/>
      <c r="HD3762"/>
      <c r="HE3762"/>
    </row>
    <row r="3763" spans="4:213" s="25" customFormat="1" x14ac:dyDescent="0.25">
      <c r="D3763" s="19"/>
      <c r="E3763" s="19"/>
      <c r="F3763" s="20"/>
      <c r="G3763" s="20"/>
      <c r="H3763" s="20"/>
      <c r="I3763" s="20"/>
      <c r="J3763" s="21"/>
      <c r="K3763" s="21"/>
      <c r="L3763" s="20"/>
      <c r="M3763" s="20"/>
      <c r="N3763" s="22"/>
      <c r="O3763" s="22"/>
      <c r="P3763" s="22"/>
      <c r="Q3763" s="22"/>
      <c r="R3763" s="19"/>
      <c r="S3763" s="19"/>
      <c r="T3763" s="19"/>
      <c r="U3763" s="20"/>
      <c r="V3763" s="20"/>
      <c r="W3763" s="20"/>
      <c r="X3763" s="27"/>
      <c r="Y3763" s="253"/>
      <c r="Z3763" s="30"/>
      <c r="AA3763" s="30"/>
      <c r="AB3763" s="31"/>
      <c r="AC3763" s="31"/>
      <c r="AD3763" s="31"/>
      <c r="AE3763" s="31"/>
      <c r="AF3763" s="31"/>
      <c r="AG3763" s="241"/>
      <c r="AH3763" s="31"/>
      <c r="AI3763" s="31"/>
      <c r="AJ3763" s="31"/>
      <c r="AK3763" s="31"/>
      <c r="AL3763" s="120"/>
      <c r="AQ3763" s="26"/>
      <c r="AW3763" s="19"/>
      <c r="AX3763" s="19"/>
      <c r="AY3763" s="19"/>
      <c r="AZ3763" s="19"/>
      <c r="BA3763" s="19"/>
      <c r="BB3763" s="19"/>
      <c r="BC3763" s="1"/>
      <c r="BD3763"/>
      <c r="BE3763"/>
      <c r="BF3763" s="1"/>
      <c r="BG3763"/>
      <c r="BH3763"/>
      <c r="BI3763"/>
      <c r="BJ3763" s="1"/>
      <c r="BK3763" s="1"/>
      <c r="BL3763"/>
      <c r="BM3763" s="1"/>
      <c r="BN3763" s="1"/>
      <c r="BO3763" s="1"/>
      <c r="BP3763" s="1"/>
      <c r="BQ3763" s="1"/>
      <c r="BR3763" s="1"/>
      <c r="BS3763" s="1"/>
      <c r="BT3763" s="22"/>
      <c r="BU3763" s="1"/>
      <c r="BV3763" s="1"/>
      <c r="BW3763" s="1"/>
      <c r="BX3763" s="1"/>
      <c r="BY3763" s="1"/>
      <c r="BZ3763" s="1"/>
      <c r="CA3763" s="1"/>
      <c r="CB3763" s="1"/>
      <c r="CC3763" s="1"/>
      <c r="CD3763" s="1"/>
      <c r="CE3763" s="1"/>
      <c r="CF3763" s="1"/>
      <c r="CG3763" s="1"/>
      <c r="CH3763" s="1"/>
      <c r="CI3763" s="1"/>
      <c r="CJ3763" s="1"/>
      <c r="CK3763" s="1"/>
      <c r="CL3763" s="1"/>
      <c r="CM3763" s="1"/>
      <c r="CN3763" s="1"/>
      <c r="CO3763" s="1"/>
      <c r="CP3763" s="1"/>
      <c r="CQ3763" s="1"/>
      <c r="CR3763" s="1"/>
      <c r="CS3763" s="1"/>
      <c r="CT3763" s="1"/>
      <c r="CU3763" s="1"/>
      <c r="CV3763" s="1"/>
      <c r="CW3763" s="1"/>
      <c r="CX3763" s="1"/>
      <c r="CY3763" s="1"/>
      <c r="CZ3763" s="1"/>
      <c r="DA3763" s="1"/>
      <c r="DB3763" s="1"/>
      <c r="DC3763" s="1"/>
      <c r="DD3763" s="1"/>
      <c r="DE3763" s="1"/>
      <c r="DF3763" s="1"/>
      <c r="DG3763" s="1"/>
      <c r="DH3763" s="1"/>
      <c r="DI3763" s="1"/>
      <c r="DJ3763" s="1"/>
      <c r="DK3763" s="1"/>
      <c r="DL3763" s="1"/>
      <c r="DM3763" s="1"/>
      <c r="DN3763" s="1"/>
      <c r="DO3763" s="1"/>
      <c r="DP3763" s="1"/>
      <c r="DQ3763" s="1"/>
      <c r="DR3763" s="1"/>
      <c r="DS3763" s="1"/>
      <c r="DT3763" s="1"/>
      <c r="DU3763" s="1"/>
      <c r="DV3763" s="1"/>
      <c r="DW3763" s="1"/>
      <c r="DX3763" s="1"/>
      <c r="DY3763" s="1"/>
      <c r="DZ3763" s="1"/>
      <c r="EA3763" s="1"/>
      <c r="EB3763" s="1"/>
      <c r="EC3763" s="1"/>
      <c r="ED3763" s="1"/>
      <c r="EE3763" s="1"/>
      <c r="EF3763" s="1"/>
      <c r="EG3763" s="1"/>
      <c r="EH3763" s="1"/>
      <c r="EI3763" s="1"/>
      <c r="EJ3763" s="1"/>
      <c r="EK3763" s="1"/>
      <c r="EL3763" s="1"/>
      <c r="EM3763" s="1"/>
      <c r="EN3763" s="1"/>
      <c r="EO3763" s="1"/>
      <c r="EP3763" s="1"/>
      <c r="EQ3763" s="1"/>
      <c r="ER3763" s="1"/>
      <c r="ES3763" s="1"/>
      <c r="ET3763" s="1"/>
      <c r="EU3763" s="1"/>
      <c r="EV3763" s="1"/>
      <c r="EW3763" s="1"/>
      <c r="EX3763" s="1"/>
      <c r="EY3763" s="1"/>
      <c r="EZ3763" s="1"/>
      <c r="FA3763" s="1"/>
      <c r="FB3763" s="1"/>
      <c r="FC3763" s="1"/>
      <c r="FD3763" s="1"/>
      <c r="FE3763" s="1"/>
      <c r="FF3763" s="1"/>
      <c r="FG3763" s="1"/>
      <c r="FH3763" s="1"/>
      <c r="FI3763" s="1"/>
      <c r="FJ3763" s="1"/>
      <c r="FK3763" s="1"/>
      <c r="FL3763" s="1"/>
      <c r="FM3763" s="1"/>
      <c r="FN3763" s="1"/>
      <c r="FO3763" s="1"/>
      <c r="FP3763" s="1"/>
      <c r="FQ3763" s="1"/>
      <c r="FR3763" s="1"/>
      <c r="FS3763" s="1"/>
      <c r="FT3763" s="1"/>
      <c r="FU3763" s="1"/>
      <c r="FV3763" s="1"/>
      <c r="FW3763" s="1"/>
      <c r="FX3763" s="1"/>
      <c r="FY3763" s="1"/>
      <c r="FZ3763" s="1"/>
      <c r="GA3763" s="1"/>
      <c r="GB3763" s="1"/>
      <c r="GC3763" s="1"/>
      <c r="GD3763" s="1"/>
      <c r="GE3763" s="1"/>
      <c r="GF3763" s="1"/>
      <c r="GG3763" s="1"/>
      <c r="GH3763" s="1"/>
      <c r="GI3763" s="1"/>
      <c r="GJ3763" s="1"/>
      <c r="GK3763"/>
      <c r="GL3763"/>
      <c r="GM3763"/>
      <c r="GN3763"/>
      <c r="GO3763"/>
      <c r="GP3763"/>
      <c r="GQ3763"/>
      <c r="GR3763"/>
      <c r="GS3763"/>
      <c r="GT3763"/>
      <c r="GU3763"/>
      <c r="GV3763"/>
      <c r="GW3763"/>
      <c r="GX3763"/>
      <c r="GY3763"/>
      <c r="GZ3763"/>
      <c r="HA3763"/>
      <c r="HB3763"/>
      <c r="HC3763"/>
      <c r="HD3763"/>
      <c r="HE3763"/>
    </row>
    <row r="3764" spans="4:213" s="25" customFormat="1" x14ac:dyDescent="0.25">
      <c r="D3764" s="19"/>
      <c r="E3764" s="19"/>
      <c r="F3764" s="20"/>
      <c r="G3764" s="20"/>
      <c r="H3764" s="20"/>
      <c r="I3764" s="20"/>
      <c r="J3764" s="21"/>
      <c r="K3764" s="21"/>
      <c r="L3764" s="20"/>
      <c r="M3764" s="20"/>
      <c r="N3764" s="22"/>
      <c r="O3764" s="22"/>
      <c r="P3764" s="22"/>
      <c r="Q3764" s="22"/>
      <c r="R3764" s="19"/>
      <c r="S3764" s="19"/>
      <c r="T3764" s="19"/>
      <c r="U3764" s="20"/>
      <c r="V3764" s="20"/>
      <c r="W3764" s="20"/>
      <c r="X3764" s="27"/>
      <c r="Y3764" s="253"/>
      <c r="Z3764" s="30"/>
      <c r="AA3764" s="30"/>
      <c r="AB3764" s="31"/>
      <c r="AC3764" s="31"/>
      <c r="AD3764" s="31"/>
      <c r="AE3764" s="31"/>
      <c r="AF3764" s="31"/>
      <c r="AG3764" s="241"/>
      <c r="AH3764" s="31"/>
      <c r="AI3764" s="31"/>
      <c r="AJ3764" s="31"/>
      <c r="AK3764" s="31"/>
      <c r="AL3764" s="120"/>
      <c r="AQ3764" s="26"/>
      <c r="AW3764" s="19"/>
      <c r="AX3764" s="19"/>
      <c r="AY3764" s="19"/>
      <c r="AZ3764" s="19"/>
      <c r="BA3764" s="19"/>
      <c r="BB3764" s="19"/>
      <c r="BC3764" s="1"/>
      <c r="BD3764"/>
      <c r="BE3764"/>
      <c r="BF3764" s="1"/>
      <c r="BG3764"/>
      <c r="BH3764"/>
      <c r="BI3764"/>
      <c r="BJ3764" s="1"/>
      <c r="BK3764" s="1"/>
      <c r="BL3764"/>
      <c r="BM3764" s="1"/>
      <c r="BN3764" s="1"/>
      <c r="BO3764" s="1"/>
      <c r="BP3764" s="1"/>
      <c r="BQ3764" s="1"/>
      <c r="BR3764" s="1"/>
      <c r="BS3764" s="1"/>
      <c r="BT3764" s="22"/>
      <c r="BU3764" s="1"/>
      <c r="BV3764" s="1"/>
      <c r="BW3764" s="1"/>
      <c r="BX3764" s="1"/>
      <c r="BY3764" s="1"/>
      <c r="BZ3764" s="1"/>
      <c r="CA3764" s="1"/>
      <c r="CB3764" s="1"/>
      <c r="CC3764" s="1"/>
      <c r="CD3764" s="1"/>
      <c r="CE3764" s="1"/>
      <c r="CF3764" s="1"/>
      <c r="CG3764" s="1"/>
      <c r="CH3764" s="1"/>
      <c r="CI3764" s="1"/>
      <c r="CJ3764" s="1"/>
      <c r="CK3764" s="1"/>
      <c r="CL3764" s="1"/>
      <c r="CM3764" s="1"/>
      <c r="CN3764" s="1"/>
      <c r="CO3764" s="1"/>
      <c r="CP3764" s="1"/>
      <c r="CQ3764" s="1"/>
      <c r="CR3764" s="1"/>
      <c r="CS3764" s="1"/>
      <c r="CT3764" s="1"/>
      <c r="CU3764" s="1"/>
      <c r="CV3764" s="1"/>
      <c r="CW3764" s="1"/>
      <c r="CX3764" s="1"/>
      <c r="CY3764" s="1"/>
      <c r="CZ3764" s="1"/>
      <c r="DA3764" s="1"/>
      <c r="DB3764" s="1"/>
      <c r="DC3764" s="1"/>
      <c r="DD3764" s="1"/>
      <c r="DE3764" s="1"/>
      <c r="DF3764" s="1"/>
      <c r="DG3764" s="1"/>
      <c r="DH3764" s="1"/>
      <c r="DI3764" s="1"/>
      <c r="DJ3764" s="1"/>
      <c r="DK3764" s="1"/>
      <c r="DL3764" s="1"/>
      <c r="DM3764" s="1"/>
      <c r="DN3764" s="1"/>
      <c r="DO3764" s="1"/>
      <c r="DP3764" s="1"/>
      <c r="DQ3764" s="1"/>
      <c r="DR3764" s="1"/>
      <c r="DS3764" s="1"/>
      <c r="DT3764" s="1"/>
      <c r="DU3764" s="1"/>
      <c r="DV3764" s="1"/>
      <c r="DW3764" s="1"/>
      <c r="DX3764" s="1"/>
      <c r="DY3764" s="1"/>
      <c r="DZ3764" s="1"/>
      <c r="EA3764" s="1"/>
      <c r="EB3764" s="1"/>
      <c r="EC3764" s="1"/>
      <c r="ED3764" s="1"/>
      <c r="EE3764" s="1"/>
      <c r="EF3764" s="1"/>
      <c r="EG3764" s="1"/>
      <c r="EH3764" s="1"/>
      <c r="EI3764" s="1"/>
      <c r="EJ3764" s="1"/>
      <c r="EK3764" s="1"/>
      <c r="EL3764" s="1"/>
      <c r="EM3764" s="1"/>
      <c r="EN3764" s="1"/>
      <c r="EO3764" s="1"/>
      <c r="EP3764" s="1"/>
      <c r="EQ3764" s="1"/>
      <c r="ER3764" s="1"/>
      <c r="ES3764" s="1"/>
      <c r="ET3764" s="1"/>
      <c r="EU3764" s="1"/>
      <c r="EV3764" s="1"/>
      <c r="EW3764" s="1"/>
      <c r="EX3764" s="1"/>
      <c r="EY3764" s="1"/>
      <c r="EZ3764" s="1"/>
      <c r="FA3764" s="1"/>
      <c r="FB3764" s="1"/>
      <c r="FC3764" s="1"/>
      <c r="FD3764" s="1"/>
      <c r="FE3764" s="1"/>
      <c r="FF3764" s="1"/>
      <c r="FG3764" s="1"/>
      <c r="FH3764" s="1"/>
      <c r="FI3764" s="1"/>
      <c r="FJ3764" s="1"/>
      <c r="FK3764" s="1"/>
      <c r="FL3764" s="1"/>
      <c r="FM3764" s="1"/>
      <c r="FN3764" s="1"/>
      <c r="FO3764" s="1"/>
      <c r="FP3764" s="1"/>
      <c r="FQ3764" s="1"/>
      <c r="FR3764" s="1"/>
      <c r="FS3764" s="1"/>
      <c r="FT3764" s="1"/>
      <c r="FU3764" s="1"/>
      <c r="FV3764" s="1"/>
      <c r="FW3764" s="1"/>
      <c r="FX3764" s="1"/>
      <c r="FY3764" s="1"/>
      <c r="FZ3764" s="1"/>
      <c r="GA3764" s="1"/>
      <c r="GB3764" s="1"/>
      <c r="GC3764" s="1"/>
      <c r="GD3764" s="1"/>
      <c r="GE3764" s="1"/>
      <c r="GF3764" s="1"/>
      <c r="GG3764" s="1"/>
      <c r="GH3764" s="1"/>
      <c r="GI3764" s="1"/>
      <c r="GJ3764" s="1"/>
      <c r="GK3764"/>
      <c r="GL3764"/>
      <c r="GM3764"/>
      <c r="GN3764"/>
      <c r="GO3764"/>
      <c r="GP3764"/>
      <c r="GQ3764"/>
      <c r="GR3764"/>
      <c r="GS3764"/>
      <c r="GT3764"/>
      <c r="GU3764"/>
      <c r="GV3764"/>
      <c r="GW3764"/>
      <c r="GX3764"/>
      <c r="GY3764"/>
      <c r="GZ3764"/>
      <c r="HA3764"/>
      <c r="HB3764"/>
      <c r="HC3764"/>
      <c r="HD3764"/>
      <c r="HE3764"/>
    </row>
    <row r="3765" spans="4:213" s="25" customFormat="1" x14ac:dyDescent="0.25">
      <c r="D3765" s="19"/>
      <c r="E3765" s="19"/>
      <c r="F3765" s="20"/>
      <c r="G3765" s="20"/>
      <c r="H3765" s="20"/>
      <c r="I3765" s="20"/>
      <c r="J3765" s="21"/>
      <c r="K3765" s="21"/>
      <c r="L3765" s="20"/>
      <c r="M3765" s="20"/>
      <c r="N3765" s="22"/>
      <c r="O3765" s="22"/>
      <c r="P3765" s="22"/>
      <c r="Q3765" s="22"/>
      <c r="R3765" s="19"/>
      <c r="S3765" s="19"/>
      <c r="T3765" s="19"/>
      <c r="U3765" s="20"/>
      <c r="V3765" s="20"/>
      <c r="W3765" s="20"/>
      <c r="X3765" s="27"/>
      <c r="Y3765" s="253"/>
      <c r="Z3765" s="30"/>
      <c r="AA3765" s="30"/>
      <c r="AB3765" s="31"/>
      <c r="AC3765" s="31"/>
      <c r="AD3765" s="31"/>
      <c r="AE3765" s="31"/>
      <c r="AF3765" s="31"/>
      <c r="AG3765" s="241"/>
      <c r="AH3765" s="31"/>
      <c r="AI3765" s="31"/>
      <c r="AJ3765" s="31"/>
      <c r="AK3765" s="31"/>
      <c r="AL3765" s="120"/>
      <c r="AQ3765" s="26"/>
      <c r="AW3765" s="19"/>
      <c r="AX3765" s="19"/>
      <c r="AY3765" s="19"/>
      <c r="AZ3765" s="19"/>
      <c r="BA3765" s="19"/>
      <c r="BB3765" s="19"/>
      <c r="BC3765" s="1"/>
      <c r="BD3765"/>
      <c r="BE3765"/>
      <c r="BF3765" s="1"/>
      <c r="BG3765"/>
      <c r="BH3765"/>
      <c r="BI3765"/>
      <c r="BJ3765" s="1"/>
      <c r="BK3765" s="1"/>
      <c r="BL3765"/>
      <c r="BM3765" s="1"/>
      <c r="BN3765" s="1"/>
      <c r="BO3765" s="1"/>
      <c r="BP3765" s="1"/>
      <c r="BQ3765" s="1"/>
      <c r="BR3765" s="1"/>
      <c r="BS3765" s="1"/>
      <c r="BT3765" s="22"/>
      <c r="BU3765" s="1"/>
      <c r="BV3765" s="1"/>
      <c r="BW3765" s="1"/>
      <c r="BX3765" s="1"/>
      <c r="BY3765" s="1"/>
      <c r="BZ3765" s="1"/>
      <c r="CA3765" s="1"/>
      <c r="CB3765" s="1"/>
      <c r="CC3765" s="1"/>
      <c r="CD3765" s="1"/>
      <c r="CE3765" s="1"/>
      <c r="CF3765" s="1"/>
      <c r="CG3765" s="1"/>
      <c r="CH3765" s="1"/>
      <c r="CI3765" s="1"/>
      <c r="CJ3765" s="1"/>
      <c r="CK3765" s="1"/>
      <c r="CL3765" s="1"/>
      <c r="CM3765" s="1"/>
      <c r="CN3765" s="1"/>
      <c r="CO3765" s="1"/>
      <c r="CP3765" s="1"/>
      <c r="CQ3765" s="1"/>
      <c r="CR3765" s="1"/>
      <c r="CS3765" s="1"/>
      <c r="CT3765" s="1"/>
      <c r="CU3765" s="1"/>
      <c r="CV3765" s="1"/>
      <c r="CW3765" s="1"/>
      <c r="CX3765" s="1"/>
      <c r="CY3765" s="1"/>
      <c r="CZ3765" s="1"/>
      <c r="DA3765" s="1"/>
      <c r="DB3765" s="1"/>
      <c r="DC3765" s="1"/>
      <c r="DD3765" s="1"/>
      <c r="DE3765" s="1"/>
      <c r="DF3765" s="1"/>
      <c r="DG3765" s="1"/>
      <c r="DH3765" s="1"/>
      <c r="DI3765" s="1"/>
      <c r="DJ3765" s="1"/>
      <c r="DK3765" s="1"/>
      <c r="DL3765" s="1"/>
      <c r="DM3765" s="1"/>
      <c r="DN3765" s="1"/>
      <c r="DO3765" s="1"/>
      <c r="DP3765" s="1"/>
      <c r="DQ3765" s="1"/>
      <c r="DR3765" s="1"/>
      <c r="DS3765" s="1"/>
      <c r="DT3765" s="1"/>
      <c r="DU3765" s="1"/>
      <c r="DV3765" s="1"/>
      <c r="DW3765" s="1"/>
      <c r="DX3765" s="1"/>
      <c r="DY3765" s="1"/>
      <c r="DZ3765" s="1"/>
      <c r="EA3765" s="1"/>
      <c r="EB3765" s="1"/>
      <c r="EC3765" s="1"/>
      <c r="ED3765" s="1"/>
      <c r="EE3765" s="1"/>
      <c r="EF3765" s="1"/>
      <c r="EG3765" s="1"/>
      <c r="EH3765" s="1"/>
      <c r="EI3765" s="1"/>
      <c r="EJ3765" s="1"/>
      <c r="EK3765" s="1"/>
      <c r="EL3765" s="1"/>
      <c r="EM3765" s="1"/>
      <c r="EN3765" s="1"/>
      <c r="EO3765" s="1"/>
      <c r="EP3765" s="1"/>
      <c r="EQ3765" s="1"/>
      <c r="ER3765" s="1"/>
      <c r="ES3765" s="1"/>
      <c r="ET3765" s="1"/>
      <c r="EU3765" s="1"/>
      <c r="EV3765" s="1"/>
      <c r="EW3765" s="1"/>
      <c r="EX3765" s="1"/>
      <c r="EY3765" s="1"/>
      <c r="EZ3765" s="1"/>
      <c r="FA3765" s="1"/>
      <c r="FB3765" s="1"/>
      <c r="FC3765" s="1"/>
      <c r="FD3765" s="1"/>
      <c r="FE3765" s="1"/>
      <c r="FF3765" s="1"/>
      <c r="FG3765" s="1"/>
      <c r="FH3765" s="1"/>
      <c r="FI3765" s="1"/>
      <c r="FJ3765" s="1"/>
      <c r="FK3765" s="1"/>
      <c r="FL3765" s="1"/>
      <c r="FM3765" s="1"/>
      <c r="FN3765" s="1"/>
      <c r="FO3765" s="1"/>
      <c r="FP3765" s="1"/>
      <c r="FQ3765" s="1"/>
      <c r="FR3765" s="1"/>
      <c r="FS3765" s="1"/>
      <c r="FT3765" s="1"/>
      <c r="FU3765" s="1"/>
      <c r="FV3765" s="1"/>
      <c r="FW3765" s="1"/>
      <c r="FX3765" s="1"/>
      <c r="FY3765" s="1"/>
      <c r="FZ3765" s="1"/>
      <c r="GA3765" s="1"/>
      <c r="GB3765" s="1"/>
      <c r="GC3765" s="1"/>
      <c r="GD3765" s="1"/>
      <c r="GE3765" s="1"/>
      <c r="GF3765" s="1"/>
      <c r="GG3765" s="1"/>
      <c r="GH3765" s="1"/>
      <c r="GI3765" s="1"/>
      <c r="GJ3765" s="1"/>
      <c r="GK3765"/>
      <c r="GL3765"/>
      <c r="GM3765"/>
      <c r="GN3765"/>
      <c r="GO3765"/>
      <c r="GP3765"/>
      <c r="GQ3765"/>
      <c r="GR3765"/>
      <c r="GS3765"/>
      <c r="GT3765"/>
      <c r="GU3765"/>
      <c r="GV3765"/>
      <c r="GW3765"/>
      <c r="GX3765"/>
      <c r="GY3765"/>
      <c r="GZ3765"/>
      <c r="HA3765"/>
      <c r="HB3765"/>
      <c r="HC3765"/>
      <c r="HD3765"/>
      <c r="HE3765"/>
    </row>
    <row r="3766" spans="4:213" s="25" customFormat="1" x14ac:dyDescent="0.25">
      <c r="D3766" s="19"/>
      <c r="E3766" s="19"/>
      <c r="F3766" s="20"/>
      <c r="G3766" s="20"/>
      <c r="H3766" s="20"/>
      <c r="I3766" s="20"/>
      <c r="J3766" s="21"/>
      <c r="K3766" s="21"/>
      <c r="L3766" s="20"/>
      <c r="M3766" s="20"/>
      <c r="N3766" s="22"/>
      <c r="O3766" s="22"/>
      <c r="P3766" s="22"/>
      <c r="Q3766" s="22"/>
      <c r="R3766" s="19"/>
      <c r="S3766" s="19"/>
      <c r="T3766" s="19"/>
      <c r="U3766" s="20"/>
      <c r="V3766" s="20"/>
      <c r="W3766" s="20"/>
      <c r="X3766" s="27"/>
      <c r="Y3766" s="253"/>
      <c r="Z3766" s="30"/>
      <c r="AA3766" s="30"/>
      <c r="AB3766" s="31"/>
      <c r="AC3766" s="31"/>
      <c r="AD3766" s="31"/>
      <c r="AE3766" s="31"/>
      <c r="AF3766" s="31"/>
      <c r="AG3766" s="241"/>
      <c r="AH3766" s="31"/>
      <c r="AI3766" s="31"/>
      <c r="AJ3766" s="31"/>
      <c r="AK3766" s="31"/>
      <c r="AL3766" s="120"/>
      <c r="AQ3766" s="26"/>
      <c r="AW3766" s="19"/>
      <c r="AX3766" s="19"/>
      <c r="AY3766" s="19"/>
      <c r="AZ3766" s="19"/>
      <c r="BA3766" s="19"/>
      <c r="BB3766" s="19"/>
      <c r="BC3766" s="1"/>
      <c r="BD3766"/>
      <c r="BE3766"/>
      <c r="BF3766" s="1"/>
      <c r="BG3766"/>
      <c r="BH3766"/>
      <c r="BI3766"/>
      <c r="BJ3766" s="1"/>
      <c r="BK3766" s="1"/>
      <c r="BL3766"/>
      <c r="BM3766" s="1"/>
      <c r="BN3766" s="1"/>
      <c r="BO3766" s="1"/>
      <c r="BP3766" s="1"/>
      <c r="BQ3766" s="1"/>
      <c r="BR3766" s="1"/>
      <c r="BS3766" s="1"/>
      <c r="BT3766" s="22"/>
      <c r="BU3766" s="1"/>
      <c r="BV3766" s="1"/>
      <c r="BW3766" s="1"/>
      <c r="BX3766" s="1"/>
      <c r="BY3766" s="1"/>
      <c r="BZ3766" s="1"/>
      <c r="CA3766" s="1"/>
      <c r="CB3766" s="1"/>
      <c r="CC3766" s="1"/>
      <c r="CD3766" s="1"/>
      <c r="CE3766" s="1"/>
      <c r="CF3766" s="1"/>
      <c r="CG3766" s="1"/>
      <c r="CH3766" s="1"/>
      <c r="CI3766" s="1"/>
      <c r="CJ3766" s="1"/>
      <c r="CK3766" s="1"/>
      <c r="CL3766" s="1"/>
      <c r="CM3766" s="1"/>
      <c r="CN3766" s="1"/>
      <c r="CO3766" s="1"/>
      <c r="CP3766" s="1"/>
      <c r="CQ3766" s="1"/>
      <c r="CR3766" s="1"/>
      <c r="CS3766" s="1"/>
      <c r="CT3766" s="1"/>
      <c r="CU3766" s="1"/>
      <c r="CV3766" s="1"/>
      <c r="CW3766" s="1"/>
      <c r="CX3766" s="1"/>
      <c r="CY3766" s="1"/>
      <c r="CZ3766" s="1"/>
      <c r="DA3766" s="1"/>
      <c r="DB3766" s="1"/>
      <c r="DC3766" s="1"/>
      <c r="DD3766" s="1"/>
      <c r="DE3766" s="1"/>
      <c r="DF3766" s="1"/>
      <c r="DG3766" s="1"/>
      <c r="DH3766" s="1"/>
      <c r="DI3766" s="1"/>
      <c r="DJ3766" s="1"/>
      <c r="DK3766" s="1"/>
      <c r="DL3766" s="1"/>
      <c r="DM3766" s="1"/>
      <c r="DN3766" s="1"/>
      <c r="DO3766" s="1"/>
      <c r="DP3766" s="1"/>
      <c r="DQ3766" s="1"/>
      <c r="DR3766" s="1"/>
      <c r="DS3766" s="1"/>
      <c r="DT3766" s="1"/>
      <c r="DU3766" s="1"/>
      <c r="DV3766" s="1"/>
      <c r="DW3766" s="1"/>
      <c r="DX3766" s="1"/>
      <c r="DY3766" s="1"/>
      <c r="DZ3766" s="1"/>
      <c r="EA3766" s="1"/>
      <c r="EB3766" s="1"/>
      <c r="EC3766" s="1"/>
      <c r="ED3766" s="1"/>
      <c r="EE3766" s="1"/>
      <c r="EF3766" s="1"/>
      <c r="EG3766" s="1"/>
      <c r="EH3766" s="1"/>
      <c r="EI3766" s="1"/>
      <c r="EJ3766" s="1"/>
      <c r="EK3766" s="1"/>
      <c r="EL3766" s="1"/>
      <c r="EM3766" s="1"/>
      <c r="EN3766" s="1"/>
      <c r="EO3766" s="1"/>
      <c r="EP3766" s="1"/>
      <c r="EQ3766" s="1"/>
      <c r="ER3766" s="1"/>
      <c r="ES3766" s="1"/>
      <c r="ET3766" s="1"/>
      <c r="EU3766" s="1"/>
      <c r="EV3766" s="1"/>
      <c r="EW3766" s="1"/>
      <c r="EX3766" s="1"/>
      <c r="EY3766" s="1"/>
      <c r="EZ3766" s="1"/>
      <c r="FA3766" s="1"/>
      <c r="FB3766" s="1"/>
      <c r="FC3766" s="1"/>
      <c r="FD3766" s="1"/>
      <c r="FE3766" s="1"/>
      <c r="FF3766" s="1"/>
      <c r="FG3766" s="1"/>
      <c r="FH3766" s="1"/>
      <c r="FI3766" s="1"/>
      <c r="FJ3766" s="1"/>
      <c r="FK3766" s="1"/>
      <c r="FL3766" s="1"/>
      <c r="FM3766" s="1"/>
      <c r="FN3766" s="1"/>
      <c r="FO3766" s="1"/>
      <c r="FP3766" s="1"/>
      <c r="FQ3766" s="1"/>
      <c r="FR3766" s="1"/>
      <c r="FS3766" s="1"/>
      <c r="FT3766" s="1"/>
      <c r="FU3766" s="1"/>
      <c r="FV3766" s="1"/>
      <c r="FW3766" s="1"/>
      <c r="FX3766" s="1"/>
      <c r="FY3766" s="1"/>
      <c r="FZ3766" s="1"/>
      <c r="GA3766" s="1"/>
      <c r="GB3766" s="1"/>
      <c r="GC3766" s="1"/>
      <c r="GD3766" s="1"/>
      <c r="GE3766" s="1"/>
      <c r="GF3766" s="1"/>
      <c r="GG3766" s="1"/>
      <c r="GH3766" s="1"/>
      <c r="GI3766" s="1"/>
      <c r="GJ3766" s="1"/>
      <c r="GK3766"/>
      <c r="GL3766"/>
      <c r="GM3766"/>
      <c r="GN3766"/>
      <c r="GO3766"/>
      <c r="GP3766"/>
      <c r="GQ3766"/>
      <c r="GR3766"/>
      <c r="GS3766"/>
      <c r="GT3766"/>
      <c r="GU3766"/>
      <c r="GV3766"/>
      <c r="GW3766"/>
      <c r="GX3766"/>
      <c r="GY3766"/>
      <c r="GZ3766"/>
      <c r="HA3766"/>
      <c r="HB3766"/>
      <c r="HC3766"/>
      <c r="HD3766"/>
      <c r="HE3766"/>
    </row>
    <row r="3767" spans="4:213" s="25" customFormat="1" x14ac:dyDescent="0.25">
      <c r="D3767" s="19"/>
      <c r="E3767" s="19"/>
      <c r="F3767" s="20"/>
      <c r="G3767" s="20"/>
      <c r="H3767" s="20"/>
      <c r="I3767" s="20"/>
      <c r="J3767" s="21"/>
      <c r="K3767" s="21"/>
      <c r="L3767" s="20"/>
      <c r="M3767" s="20"/>
      <c r="N3767" s="22"/>
      <c r="O3767" s="22"/>
      <c r="P3767" s="22"/>
      <c r="Q3767" s="22"/>
      <c r="R3767" s="19"/>
      <c r="S3767" s="19"/>
      <c r="T3767" s="19"/>
      <c r="U3767" s="20"/>
      <c r="V3767" s="20"/>
      <c r="W3767" s="20"/>
      <c r="X3767" s="27"/>
      <c r="Y3767" s="253"/>
      <c r="Z3767" s="30"/>
      <c r="AA3767" s="30"/>
      <c r="AB3767" s="31"/>
      <c r="AC3767" s="31"/>
      <c r="AD3767" s="31"/>
      <c r="AE3767" s="31"/>
      <c r="AF3767" s="31"/>
      <c r="AG3767" s="241"/>
      <c r="AH3767" s="31"/>
      <c r="AI3767" s="31"/>
      <c r="AJ3767" s="31"/>
      <c r="AK3767" s="31"/>
      <c r="AL3767" s="120"/>
      <c r="AQ3767" s="26"/>
      <c r="AW3767" s="19"/>
      <c r="AX3767" s="19"/>
      <c r="AY3767" s="19"/>
      <c r="AZ3767" s="19"/>
      <c r="BA3767" s="19"/>
      <c r="BB3767" s="19"/>
      <c r="BC3767" s="1"/>
      <c r="BD3767"/>
      <c r="BE3767"/>
      <c r="BF3767" s="1"/>
      <c r="BG3767"/>
      <c r="BH3767"/>
      <c r="BI3767"/>
      <c r="BJ3767" s="1"/>
      <c r="BK3767" s="1"/>
      <c r="BL3767"/>
      <c r="BM3767" s="1"/>
      <c r="BN3767" s="1"/>
      <c r="BO3767" s="1"/>
      <c r="BP3767" s="1"/>
      <c r="BQ3767" s="1"/>
      <c r="BR3767" s="1"/>
      <c r="BS3767" s="1"/>
      <c r="BT3767" s="22"/>
      <c r="BU3767" s="1"/>
      <c r="BV3767" s="1"/>
      <c r="BW3767" s="1"/>
      <c r="BX3767" s="1"/>
      <c r="BY3767" s="1"/>
      <c r="BZ3767" s="1"/>
      <c r="CA3767" s="1"/>
      <c r="CB3767" s="1"/>
      <c r="CC3767" s="1"/>
      <c r="CD3767" s="1"/>
      <c r="CE3767" s="1"/>
      <c r="CF3767" s="1"/>
      <c r="CG3767" s="1"/>
      <c r="CH3767" s="1"/>
      <c r="CI3767" s="1"/>
      <c r="CJ3767" s="1"/>
      <c r="CK3767" s="1"/>
      <c r="CL3767" s="1"/>
      <c r="CM3767" s="1"/>
      <c r="CN3767" s="1"/>
      <c r="CO3767" s="1"/>
      <c r="CP3767" s="1"/>
      <c r="CQ3767" s="1"/>
      <c r="CR3767" s="1"/>
      <c r="CS3767" s="1"/>
      <c r="CT3767" s="1"/>
      <c r="CU3767" s="1"/>
      <c r="CV3767" s="1"/>
      <c r="CW3767" s="1"/>
      <c r="CX3767" s="1"/>
      <c r="CY3767" s="1"/>
      <c r="CZ3767" s="1"/>
      <c r="DA3767" s="1"/>
      <c r="DB3767" s="1"/>
      <c r="DC3767" s="1"/>
      <c r="DD3767" s="1"/>
      <c r="DE3767" s="1"/>
      <c r="DF3767" s="1"/>
      <c r="DG3767" s="1"/>
      <c r="DH3767" s="1"/>
      <c r="DI3767" s="1"/>
      <c r="DJ3767" s="1"/>
      <c r="DK3767" s="1"/>
      <c r="DL3767" s="1"/>
      <c r="DM3767" s="1"/>
      <c r="DN3767" s="1"/>
      <c r="DO3767" s="1"/>
      <c r="DP3767" s="1"/>
      <c r="DQ3767" s="1"/>
      <c r="DR3767" s="1"/>
      <c r="DS3767" s="1"/>
      <c r="DT3767" s="1"/>
      <c r="DU3767" s="1"/>
      <c r="DV3767" s="1"/>
      <c r="DW3767" s="1"/>
      <c r="DX3767" s="1"/>
      <c r="DY3767" s="1"/>
      <c r="DZ3767" s="1"/>
      <c r="EA3767" s="1"/>
      <c r="EB3767" s="1"/>
      <c r="EC3767" s="1"/>
      <c r="ED3767" s="1"/>
      <c r="EE3767" s="1"/>
      <c r="EF3767" s="1"/>
      <c r="EG3767" s="1"/>
      <c r="EH3767" s="1"/>
      <c r="EI3767" s="1"/>
      <c r="EJ3767" s="1"/>
      <c r="EK3767" s="1"/>
      <c r="EL3767" s="1"/>
      <c r="EM3767" s="1"/>
      <c r="EN3767" s="1"/>
      <c r="EO3767" s="1"/>
      <c r="EP3767" s="1"/>
      <c r="EQ3767" s="1"/>
      <c r="ER3767" s="1"/>
      <c r="ES3767" s="1"/>
      <c r="ET3767" s="1"/>
      <c r="EU3767" s="1"/>
      <c r="EV3767" s="1"/>
      <c r="EW3767" s="1"/>
      <c r="EX3767" s="1"/>
      <c r="EY3767" s="1"/>
      <c r="EZ3767" s="1"/>
      <c r="FA3767" s="1"/>
      <c r="FB3767" s="1"/>
      <c r="FC3767" s="1"/>
      <c r="FD3767" s="1"/>
      <c r="FE3767" s="1"/>
      <c r="FF3767" s="1"/>
      <c r="FG3767" s="1"/>
      <c r="FH3767" s="1"/>
      <c r="FI3767" s="1"/>
      <c r="FJ3767" s="1"/>
      <c r="FK3767" s="1"/>
      <c r="FL3767" s="1"/>
      <c r="FM3767" s="1"/>
      <c r="FN3767" s="1"/>
      <c r="FO3767" s="1"/>
      <c r="FP3767" s="1"/>
      <c r="FQ3767" s="1"/>
      <c r="FR3767" s="1"/>
      <c r="FS3767" s="1"/>
      <c r="FT3767" s="1"/>
      <c r="FU3767" s="1"/>
      <c r="FV3767" s="1"/>
      <c r="FW3767" s="1"/>
      <c r="FX3767" s="1"/>
      <c r="FY3767" s="1"/>
      <c r="FZ3767" s="1"/>
      <c r="GA3767" s="1"/>
      <c r="GB3767" s="1"/>
      <c r="GC3767" s="1"/>
      <c r="GD3767" s="1"/>
      <c r="GE3767" s="1"/>
      <c r="GF3767" s="1"/>
      <c r="GG3767" s="1"/>
      <c r="GH3767" s="1"/>
      <c r="GI3767" s="1"/>
      <c r="GJ3767" s="1"/>
      <c r="GK3767"/>
      <c r="GL3767"/>
      <c r="GM3767"/>
      <c r="GN3767"/>
      <c r="GO3767"/>
      <c r="GP3767"/>
      <c r="GQ3767"/>
      <c r="GR3767"/>
      <c r="GS3767"/>
      <c r="GT3767"/>
      <c r="GU3767"/>
      <c r="GV3767"/>
      <c r="GW3767"/>
      <c r="GX3767"/>
      <c r="GY3767"/>
      <c r="GZ3767"/>
      <c r="HA3767"/>
      <c r="HB3767"/>
      <c r="HC3767"/>
      <c r="HD3767"/>
      <c r="HE3767"/>
    </row>
    <row r="3768" spans="4:213" s="25" customFormat="1" x14ac:dyDescent="0.25">
      <c r="D3768" s="19"/>
      <c r="E3768" s="19"/>
      <c r="F3768" s="20"/>
      <c r="G3768" s="20"/>
      <c r="H3768" s="20"/>
      <c r="I3768" s="20"/>
      <c r="J3768" s="21"/>
      <c r="K3768" s="21"/>
      <c r="L3768" s="20"/>
      <c r="M3768" s="20"/>
      <c r="N3768" s="22"/>
      <c r="O3768" s="22"/>
      <c r="P3768" s="22"/>
      <c r="Q3768" s="22"/>
      <c r="R3768" s="19"/>
      <c r="S3768" s="19"/>
      <c r="T3768" s="19"/>
      <c r="U3768" s="20"/>
      <c r="V3768" s="20"/>
      <c r="W3768" s="20"/>
      <c r="X3768" s="27"/>
      <c r="Y3768" s="253"/>
      <c r="Z3768" s="30"/>
      <c r="AA3768" s="30"/>
      <c r="AB3768" s="31"/>
      <c r="AC3768" s="31"/>
      <c r="AD3768" s="31"/>
      <c r="AE3768" s="31"/>
      <c r="AF3768" s="31"/>
      <c r="AG3768" s="241"/>
      <c r="AH3768" s="31"/>
      <c r="AI3768" s="31"/>
      <c r="AJ3768" s="31"/>
      <c r="AK3768" s="31"/>
      <c r="AL3768" s="120"/>
      <c r="AQ3768" s="26"/>
      <c r="AW3768" s="19"/>
      <c r="AX3768" s="19"/>
      <c r="AY3768" s="19"/>
      <c r="AZ3768" s="19"/>
      <c r="BA3768" s="19"/>
      <c r="BB3768" s="19"/>
      <c r="BC3768" s="1"/>
      <c r="BD3768"/>
      <c r="BE3768"/>
      <c r="BF3768" s="1"/>
      <c r="BG3768"/>
      <c r="BH3768"/>
      <c r="BI3768"/>
      <c r="BJ3768" s="1"/>
      <c r="BK3768" s="1"/>
      <c r="BL3768"/>
      <c r="BM3768" s="1"/>
      <c r="BN3768" s="1"/>
      <c r="BO3768" s="1"/>
      <c r="BP3768" s="1"/>
      <c r="BQ3768" s="1"/>
      <c r="BR3768" s="1"/>
      <c r="BS3768" s="1"/>
      <c r="BT3768" s="22"/>
      <c r="BU3768" s="1"/>
      <c r="BV3768" s="1"/>
      <c r="BW3768" s="1"/>
      <c r="BX3768" s="1"/>
      <c r="BY3768" s="1"/>
      <c r="BZ3768" s="1"/>
      <c r="CA3768" s="1"/>
      <c r="CB3768" s="1"/>
      <c r="CC3768" s="1"/>
      <c r="CD3768" s="1"/>
      <c r="CE3768" s="1"/>
      <c r="CF3768" s="1"/>
      <c r="CG3768" s="1"/>
      <c r="CH3768" s="1"/>
      <c r="CI3768" s="1"/>
      <c r="CJ3768" s="1"/>
      <c r="CK3768" s="1"/>
      <c r="CL3768" s="1"/>
      <c r="CM3768" s="1"/>
      <c r="CN3768" s="1"/>
      <c r="CO3768" s="1"/>
      <c r="CP3768" s="1"/>
      <c r="CQ3768" s="1"/>
      <c r="CR3768" s="1"/>
      <c r="CS3768" s="1"/>
      <c r="CT3768" s="1"/>
      <c r="CU3768" s="1"/>
      <c r="CV3768" s="1"/>
      <c r="CW3768" s="1"/>
      <c r="CX3768" s="1"/>
      <c r="CY3768" s="1"/>
      <c r="CZ3768" s="1"/>
      <c r="DA3768" s="1"/>
      <c r="DB3768" s="1"/>
      <c r="DC3768" s="1"/>
      <c r="DD3768" s="1"/>
      <c r="DE3768" s="1"/>
      <c r="DF3768" s="1"/>
      <c r="DG3768" s="1"/>
      <c r="DH3768" s="1"/>
      <c r="DI3768" s="1"/>
      <c r="DJ3768" s="1"/>
      <c r="DK3768" s="1"/>
      <c r="DL3768" s="1"/>
      <c r="DM3768" s="1"/>
      <c r="DN3768" s="1"/>
      <c r="DO3768" s="1"/>
      <c r="DP3768" s="1"/>
      <c r="DQ3768" s="1"/>
      <c r="DR3768" s="1"/>
      <c r="DS3768" s="1"/>
      <c r="DT3768" s="1"/>
      <c r="DU3768" s="1"/>
      <c r="DV3768" s="1"/>
      <c r="DW3768" s="1"/>
      <c r="DX3768" s="1"/>
      <c r="DY3768" s="1"/>
      <c r="DZ3768" s="1"/>
      <c r="EA3768" s="1"/>
      <c r="EB3768" s="1"/>
      <c r="EC3768" s="1"/>
      <c r="ED3768" s="1"/>
      <c r="EE3768" s="1"/>
      <c r="EF3768" s="1"/>
      <c r="EG3768" s="1"/>
      <c r="EH3768" s="1"/>
      <c r="EI3768" s="1"/>
      <c r="EJ3768" s="1"/>
      <c r="EK3768" s="1"/>
      <c r="EL3768" s="1"/>
      <c r="EM3768" s="1"/>
      <c r="EN3768" s="1"/>
      <c r="EO3768" s="1"/>
      <c r="EP3768" s="1"/>
      <c r="EQ3768" s="1"/>
      <c r="ER3768" s="1"/>
      <c r="ES3768" s="1"/>
      <c r="ET3768" s="1"/>
      <c r="EU3768" s="1"/>
      <c r="EV3768" s="1"/>
      <c r="EW3768" s="1"/>
      <c r="EX3768" s="1"/>
      <c r="EY3768" s="1"/>
      <c r="EZ3768" s="1"/>
      <c r="FA3768" s="1"/>
      <c r="FB3768" s="1"/>
      <c r="FC3768" s="1"/>
      <c r="FD3768" s="1"/>
      <c r="FE3768" s="1"/>
      <c r="FF3768" s="1"/>
      <c r="FG3768" s="1"/>
      <c r="FH3768" s="1"/>
      <c r="FI3768" s="1"/>
      <c r="FJ3768" s="1"/>
      <c r="FK3768" s="1"/>
      <c r="FL3768" s="1"/>
      <c r="FM3768" s="1"/>
      <c r="FN3768" s="1"/>
      <c r="FO3768" s="1"/>
      <c r="FP3768" s="1"/>
      <c r="FQ3768" s="1"/>
      <c r="FR3768" s="1"/>
      <c r="FS3768" s="1"/>
      <c r="FT3768" s="1"/>
      <c r="FU3768" s="1"/>
      <c r="FV3768" s="1"/>
      <c r="FW3768" s="1"/>
      <c r="FX3768" s="1"/>
      <c r="FY3768" s="1"/>
      <c r="FZ3768" s="1"/>
      <c r="GA3768" s="1"/>
      <c r="GB3768" s="1"/>
      <c r="GC3768" s="1"/>
      <c r="GD3768" s="1"/>
      <c r="GE3768" s="1"/>
      <c r="GF3768" s="1"/>
      <c r="GG3768" s="1"/>
      <c r="GH3768" s="1"/>
      <c r="GI3768" s="1"/>
      <c r="GJ3768" s="1"/>
      <c r="GK3768"/>
      <c r="GL3768"/>
      <c r="GM3768"/>
      <c r="GN3768"/>
      <c r="GO3768"/>
      <c r="GP3768"/>
      <c r="GQ3768"/>
      <c r="GR3768"/>
      <c r="GS3768"/>
      <c r="GT3768"/>
      <c r="GU3768"/>
      <c r="GV3768"/>
      <c r="GW3768"/>
      <c r="GX3768"/>
      <c r="GY3768"/>
      <c r="GZ3768"/>
      <c r="HA3768"/>
      <c r="HB3768"/>
      <c r="HC3768"/>
      <c r="HD3768"/>
      <c r="HE3768"/>
    </row>
    <row r="3769" spans="4:213" s="25" customFormat="1" x14ac:dyDescent="0.25">
      <c r="D3769" s="19"/>
      <c r="E3769" s="19"/>
      <c r="F3769" s="20"/>
      <c r="G3769" s="20"/>
      <c r="H3769" s="20"/>
      <c r="I3769" s="20"/>
      <c r="J3769" s="21"/>
      <c r="K3769" s="21"/>
      <c r="L3769" s="20"/>
      <c r="M3769" s="20"/>
      <c r="N3769" s="22"/>
      <c r="O3769" s="22"/>
      <c r="P3769" s="22"/>
      <c r="Q3769" s="22"/>
      <c r="R3769" s="19"/>
      <c r="S3769" s="19"/>
      <c r="T3769" s="19"/>
      <c r="U3769" s="20"/>
      <c r="V3769" s="20"/>
      <c r="W3769" s="20"/>
      <c r="X3769" s="27"/>
      <c r="Y3769" s="253"/>
      <c r="Z3769" s="30"/>
      <c r="AA3769" s="30"/>
      <c r="AB3769" s="31"/>
      <c r="AC3769" s="31"/>
      <c r="AD3769" s="31"/>
      <c r="AE3769" s="31"/>
      <c r="AF3769" s="31"/>
      <c r="AG3769" s="241"/>
      <c r="AH3769" s="31"/>
      <c r="AI3769" s="31"/>
      <c r="AJ3769" s="31"/>
      <c r="AK3769" s="31"/>
      <c r="AL3769" s="120"/>
      <c r="AQ3769" s="26"/>
      <c r="AW3769" s="19"/>
      <c r="AX3769" s="19"/>
      <c r="AY3769" s="19"/>
      <c r="AZ3769" s="19"/>
      <c r="BA3769" s="19"/>
      <c r="BB3769" s="19"/>
      <c r="BC3769" s="1"/>
      <c r="BD3769"/>
      <c r="BE3769"/>
      <c r="BF3769" s="1"/>
      <c r="BG3769"/>
      <c r="BH3769"/>
      <c r="BI3769"/>
      <c r="BJ3769" s="1"/>
      <c r="BK3769" s="1"/>
      <c r="BL3769"/>
      <c r="BM3769" s="1"/>
      <c r="BN3769" s="1"/>
      <c r="BO3769" s="1"/>
      <c r="BP3769" s="1"/>
      <c r="BQ3769" s="1"/>
      <c r="BR3769" s="1"/>
      <c r="BS3769" s="1"/>
      <c r="BT3769" s="22"/>
      <c r="BU3769" s="1"/>
      <c r="BV3769" s="1"/>
      <c r="BW3769" s="1"/>
      <c r="BX3769" s="1"/>
      <c r="BY3769" s="1"/>
      <c r="BZ3769" s="1"/>
      <c r="CA3769" s="1"/>
      <c r="CB3769" s="1"/>
      <c r="CC3769" s="1"/>
      <c r="CD3769" s="1"/>
      <c r="CE3769" s="1"/>
      <c r="CF3769" s="1"/>
      <c r="CG3769" s="1"/>
      <c r="CH3769" s="1"/>
      <c r="CI3769" s="1"/>
      <c r="CJ3769" s="1"/>
      <c r="CK3769" s="1"/>
      <c r="CL3769" s="1"/>
      <c r="CM3769" s="1"/>
      <c r="CN3769" s="1"/>
      <c r="CO3769" s="1"/>
      <c r="CP3769" s="1"/>
      <c r="CQ3769" s="1"/>
      <c r="CR3769" s="1"/>
      <c r="CS3769" s="1"/>
      <c r="CT3769" s="1"/>
      <c r="CU3769" s="1"/>
      <c r="CV3769" s="1"/>
      <c r="CW3769" s="1"/>
      <c r="CX3769" s="1"/>
      <c r="CY3769" s="1"/>
      <c r="CZ3769" s="1"/>
      <c r="DA3769" s="1"/>
      <c r="DB3769" s="1"/>
      <c r="DC3769" s="1"/>
      <c r="DD3769" s="1"/>
      <c r="DE3769" s="1"/>
      <c r="DF3769" s="1"/>
      <c r="DG3769" s="1"/>
      <c r="DH3769" s="1"/>
      <c r="DI3769" s="1"/>
      <c r="DJ3769" s="1"/>
      <c r="DK3769" s="1"/>
      <c r="DL3769" s="1"/>
      <c r="DM3769" s="1"/>
      <c r="DN3769" s="1"/>
      <c r="DO3769" s="1"/>
      <c r="DP3769" s="1"/>
      <c r="DQ3769" s="1"/>
      <c r="DR3769" s="1"/>
      <c r="DS3769" s="1"/>
      <c r="DT3769" s="1"/>
      <c r="DU3769" s="1"/>
      <c r="DV3769" s="1"/>
      <c r="DW3769" s="1"/>
      <c r="DX3769" s="1"/>
      <c r="DY3769" s="1"/>
      <c r="DZ3769" s="1"/>
      <c r="EA3769" s="1"/>
      <c r="EB3769" s="1"/>
      <c r="EC3769" s="1"/>
      <c r="ED3769" s="1"/>
      <c r="EE3769" s="1"/>
      <c r="EF3769" s="1"/>
      <c r="EG3769" s="1"/>
      <c r="EH3769" s="1"/>
      <c r="EI3769" s="1"/>
      <c r="EJ3769" s="1"/>
      <c r="EK3769" s="1"/>
      <c r="EL3769" s="1"/>
      <c r="EM3769" s="1"/>
      <c r="EN3769" s="1"/>
      <c r="EO3769" s="1"/>
      <c r="EP3769" s="1"/>
      <c r="EQ3769" s="1"/>
      <c r="ER3769" s="1"/>
      <c r="ES3769" s="1"/>
      <c r="ET3769" s="1"/>
      <c r="EU3769" s="1"/>
      <c r="EV3769" s="1"/>
      <c r="EW3769" s="1"/>
      <c r="EX3769" s="1"/>
      <c r="EY3769" s="1"/>
      <c r="EZ3769" s="1"/>
      <c r="FA3769" s="1"/>
      <c r="FB3769" s="1"/>
      <c r="FC3769" s="1"/>
      <c r="FD3769" s="1"/>
      <c r="FE3769" s="1"/>
      <c r="FF3769" s="1"/>
      <c r="FG3769" s="1"/>
      <c r="FH3769" s="1"/>
      <c r="FI3769" s="1"/>
      <c r="FJ3769" s="1"/>
      <c r="FK3769" s="1"/>
      <c r="FL3769" s="1"/>
      <c r="FM3769" s="1"/>
      <c r="FN3769" s="1"/>
      <c r="FO3769" s="1"/>
      <c r="FP3769" s="1"/>
      <c r="FQ3769" s="1"/>
      <c r="FR3769" s="1"/>
      <c r="FS3769" s="1"/>
      <c r="FT3769" s="1"/>
      <c r="FU3769" s="1"/>
      <c r="FV3769" s="1"/>
      <c r="FW3769" s="1"/>
      <c r="FX3769" s="1"/>
      <c r="FY3769" s="1"/>
      <c r="FZ3769" s="1"/>
      <c r="GA3769" s="1"/>
      <c r="GB3769" s="1"/>
      <c r="GC3769" s="1"/>
      <c r="GD3769" s="1"/>
      <c r="GE3769" s="1"/>
      <c r="GF3769" s="1"/>
      <c r="GG3769" s="1"/>
      <c r="GH3769" s="1"/>
      <c r="GI3769" s="1"/>
      <c r="GJ3769" s="1"/>
      <c r="GK3769"/>
      <c r="GL3769"/>
      <c r="GM3769"/>
      <c r="GN3769"/>
      <c r="GO3769"/>
      <c r="GP3769"/>
      <c r="GQ3769"/>
      <c r="GR3769"/>
      <c r="GS3769"/>
      <c r="GT3769"/>
      <c r="GU3769"/>
      <c r="GV3769"/>
      <c r="GW3769"/>
      <c r="GX3769"/>
      <c r="GY3769"/>
      <c r="GZ3769"/>
      <c r="HA3769"/>
      <c r="HB3769"/>
      <c r="HC3769"/>
      <c r="HD3769"/>
      <c r="HE3769"/>
    </row>
    <row r="3770" spans="4:213" s="25" customFormat="1" x14ac:dyDescent="0.25">
      <c r="D3770" s="19"/>
      <c r="E3770" s="19"/>
      <c r="F3770" s="20"/>
      <c r="G3770" s="20"/>
      <c r="H3770" s="20"/>
      <c r="I3770" s="20"/>
      <c r="J3770" s="21"/>
      <c r="K3770" s="21"/>
      <c r="L3770" s="20"/>
      <c r="M3770" s="20"/>
      <c r="N3770" s="22"/>
      <c r="O3770" s="22"/>
      <c r="P3770" s="22"/>
      <c r="Q3770" s="22"/>
      <c r="R3770" s="19"/>
      <c r="S3770" s="19"/>
      <c r="T3770" s="19"/>
      <c r="U3770" s="20"/>
      <c r="V3770" s="20"/>
      <c r="W3770" s="20"/>
      <c r="X3770" s="27"/>
      <c r="Y3770" s="253"/>
      <c r="Z3770" s="30"/>
      <c r="AA3770" s="30"/>
      <c r="AB3770" s="31"/>
      <c r="AC3770" s="31"/>
      <c r="AD3770" s="31"/>
      <c r="AE3770" s="31"/>
      <c r="AF3770" s="31"/>
      <c r="AG3770" s="241"/>
      <c r="AH3770" s="31"/>
      <c r="AI3770" s="31"/>
      <c r="AJ3770" s="31"/>
      <c r="AK3770" s="31"/>
      <c r="AL3770" s="120"/>
      <c r="AQ3770" s="26"/>
      <c r="AW3770" s="19"/>
      <c r="AX3770" s="19"/>
      <c r="AY3770" s="19"/>
      <c r="AZ3770" s="19"/>
      <c r="BA3770" s="19"/>
      <c r="BB3770" s="19"/>
      <c r="BC3770" s="1"/>
      <c r="BD3770"/>
      <c r="BE3770"/>
      <c r="BF3770" s="1"/>
      <c r="BG3770"/>
      <c r="BH3770"/>
      <c r="BI3770"/>
      <c r="BJ3770" s="1"/>
      <c r="BK3770" s="1"/>
      <c r="BL3770"/>
      <c r="BM3770" s="1"/>
      <c r="BN3770" s="1"/>
      <c r="BO3770" s="1"/>
      <c r="BP3770" s="1"/>
      <c r="BQ3770" s="1"/>
      <c r="BR3770" s="1"/>
      <c r="BS3770" s="1"/>
      <c r="BT3770" s="22"/>
      <c r="BU3770" s="1"/>
      <c r="BV3770" s="1"/>
      <c r="BW3770" s="1"/>
      <c r="BX3770" s="1"/>
      <c r="BY3770" s="1"/>
      <c r="BZ3770" s="1"/>
      <c r="CA3770" s="1"/>
      <c r="CB3770" s="1"/>
      <c r="CC3770" s="1"/>
      <c r="CD3770" s="1"/>
      <c r="CE3770" s="1"/>
      <c r="CF3770" s="1"/>
      <c r="CG3770" s="1"/>
      <c r="CH3770" s="1"/>
      <c r="CI3770" s="1"/>
      <c r="CJ3770" s="1"/>
      <c r="CK3770" s="1"/>
      <c r="CL3770" s="1"/>
      <c r="CM3770" s="1"/>
      <c r="CN3770" s="1"/>
      <c r="CO3770" s="1"/>
      <c r="CP3770" s="1"/>
      <c r="CQ3770" s="1"/>
      <c r="CR3770" s="1"/>
      <c r="CS3770" s="1"/>
      <c r="CT3770" s="1"/>
      <c r="CU3770" s="1"/>
      <c r="CV3770" s="1"/>
      <c r="CW3770" s="1"/>
      <c r="CX3770" s="1"/>
      <c r="CY3770" s="1"/>
      <c r="CZ3770" s="1"/>
      <c r="DA3770" s="1"/>
      <c r="DB3770" s="1"/>
      <c r="DC3770" s="1"/>
      <c r="DD3770" s="1"/>
      <c r="DE3770" s="1"/>
      <c r="DF3770" s="1"/>
      <c r="DG3770" s="1"/>
      <c r="DH3770" s="1"/>
      <c r="DI3770" s="1"/>
      <c r="DJ3770" s="1"/>
      <c r="DK3770" s="1"/>
      <c r="DL3770" s="1"/>
      <c r="DM3770" s="1"/>
      <c r="DN3770" s="1"/>
      <c r="DO3770" s="1"/>
      <c r="DP3770" s="1"/>
      <c r="DQ3770" s="1"/>
      <c r="DR3770" s="1"/>
      <c r="DS3770" s="1"/>
      <c r="DT3770" s="1"/>
      <c r="DU3770" s="1"/>
      <c r="DV3770" s="1"/>
      <c r="DW3770" s="1"/>
      <c r="DX3770" s="1"/>
      <c r="DY3770" s="1"/>
      <c r="DZ3770" s="1"/>
      <c r="EA3770" s="1"/>
      <c r="EB3770" s="1"/>
      <c r="EC3770" s="1"/>
      <c r="ED3770" s="1"/>
      <c r="EE3770" s="1"/>
      <c r="EF3770" s="1"/>
      <c r="EG3770" s="1"/>
      <c r="EH3770" s="1"/>
      <c r="EI3770" s="1"/>
      <c r="EJ3770" s="1"/>
      <c r="EK3770" s="1"/>
      <c r="EL3770" s="1"/>
      <c r="EM3770" s="1"/>
      <c r="EN3770" s="1"/>
      <c r="EO3770" s="1"/>
      <c r="EP3770" s="1"/>
      <c r="EQ3770" s="1"/>
      <c r="ER3770" s="1"/>
      <c r="ES3770" s="1"/>
      <c r="ET3770" s="1"/>
      <c r="EU3770" s="1"/>
      <c r="EV3770" s="1"/>
      <c r="EW3770" s="1"/>
      <c r="EX3770" s="1"/>
      <c r="EY3770" s="1"/>
      <c r="EZ3770" s="1"/>
      <c r="FA3770" s="1"/>
      <c r="FB3770" s="1"/>
      <c r="FC3770" s="1"/>
      <c r="FD3770" s="1"/>
      <c r="FE3770" s="1"/>
      <c r="FF3770" s="1"/>
      <c r="FG3770" s="1"/>
      <c r="FH3770" s="1"/>
      <c r="FI3770" s="1"/>
      <c r="FJ3770" s="1"/>
      <c r="FK3770" s="1"/>
      <c r="FL3770" s="1"/>
      <c r="FM3770" s="1"/>
      <c r="FN3770" s="1"/>
      <c r="FO3770" s="1"/>
      <c r="FP3770" s="1"/>
      <c r="FQ3770" s="1"/>
      <c r="FR3770" s="1"/>
      <c r="FS3770" s="1"/>
      <c r="FT3770" s="1"/>
      <c r="FU3770" s="1"/>
      <c r="FV3770" s="1"/>
      <c r="FW3770" s="1"/>
      <c r="FX3770" s="1"/>
      <c r="FY3770" s="1"/>
      <c r="FZ3770" s="1"/>
      <c r="GA3770" s="1"/>
      <c r="GB3770" s="1"/>
      <c r="GC3770" s="1"/>
      <c r="GD3770" s="1"/>
      <c r="GE3770" s="1"/>
      <c r="GF3770" s="1"/>
      <c r="GG3770" s="1"/>
      <c r="GH3770" s="1"/>
      <c r="GI3770" s="1"/>
      <c r="GJ3770" s="1"/>
      <c r="GK3770"/>
      <c r="GL3770"/>
      <c r="GM3770"/>
      <c r="GN3770"/>
      <c r="GO3770"/>
      <c r="GP3770"/>
      <c r="GQ3770"/>
      <c r="GR3770"/>
      <c r="GS3770"/>
      <c r="GT3770"/>
      <c r="GU3770"/>
      <c r="GV3770"/>
      <c r="GW3770"/>
      <c r="GX3770"/>
      <c r="GY3770"/>
      <c r="GZ3770"/>
      <c r="HA3770"/>
      <c r="HB3770"/>
      <c r="HC3770"/>
      <c r="HD3770"/>
      <c r="HE3770"/>
    </row>
    <row r="3771" spans="4:213" s="25" customFormat="1" x14ac:dyDescent="0.25">
      <c r="D3771" s="19"/>
      <c r="E3771" s="19"/>
      <c r="F3771" s="20"/>
      <c r="G3771" s="20"/>
      <c r="H3771" s="20"/>
      <c r="I3771" s="20"/>
      <c r="J3771" s="21"/>
      <c r="K3771" s="21"/>
      <c r="L3771" s="20"/>
      <c r="M3771" s="20"/>
      <c r="N3771" s="22"/>
      <c r="O3771" s="22"/>
      <c r="P3771" s="22"/>
      <c r="Q3771" s="22"/>
      <c r="R3771" s="19"/>
      <c r="S3771" s="19"/>
      <c r="T3771" s="19"/>
      <c r="U3771" s="20"/>
      <c r="V3771" s="20"/>
      <c r="W3771" s="20"/>
      <c r="X3771" s="27"/>
      <c r="Y3771" s="253"/>
      <c r="Z3771" s="30"/>
      <c r="AA3771" s="30"/>
      <c r="AB3771" s="31"/>
      <c r="AC3771" s="31"/>
      <c r="AD3771" s="31"/>
      <c r="AE3771" s="31"/>
      <c r="AF3771" s="31"/>
      <c r="AG3771" s="241"/>
      <c r="AH3771" s="31"/>
      <c r="AI3771" s="31"/>
      <c r="AJ3771" s="31"/>
      <c r="AK3771" s="31"/>
      <c r="AL3771" s="120"/>
      <c r="AQ3771" s="26"/>
      <c r="AW3771" s="19"/>
      <c r="AX3771" s="19"/>
      <c r="AY3771" s="19"/>
      <c r="AZ3771" s="19"/>
      <c r="BA3771" s="19"/>
      <c r="BB3771" s="19"/>
      <c r="BC3771" s="1"/>
      <c r="BD3771"/>
      <c r="BE3771"/>
      <c r="BF3771" s="1"/>
      <c r="BG3771"/>
      <c r="BH3771"/>
      <c r="BI3771"/>
      <c r="BJ3771" s="1"/>
      <c r="BK3771" s="1"/>
      <c r="BL3771"/>
      <c r="BM3771" s="1"/>
      <c r="BN3771" s="1"/>
      <c r="BO3771" s="1"/>
      <c r="BP3771" s="1"/>
      <c r="BQ3771" s="1"/>
      <c r="BR3771" s="1"/>
      <c r="BS3771" s="1"/>
      <c r="BT3771" s="22"/>
      <c r="BU3771" s="1"/>
      <c r="BV3771" s="1"/>
      <c r="BW3771" s="1"/>
      <c r="BX3771" s="1"/>
      <c r="BY3771" s="1"/>
      <c r="BZ3771" s="1"/>
      <c r="CA3771" s="1"/>
      <c r="CB3771" s="1"/>
      <c r="CC3771" s="1"/>
      <c r="CD3771" s="1"/>
      <c r="CE3771" s="1"/>
      <c r="CF3771" s="1"/>
      <c r="CG3771" s="1"/>
      <c r="CH3771" s="1"/>
      <c r="CI3771" s="1"/>
      <c r="CJ3771" s="1"/>
      <c r="CK3771" s="1"/>
      <c r="CL3771" s="1"/>
      <c r="CM3771" s="1"/>
      <c r="CN3771" s="1"/>
      <c r="CO3771" s="1"/>
      <c r="CP3771" s="1"/>
      <c r="CQ3771" s="1"/>
      <c r="CR3771" s="1"/>
      <c r="CS3771" s="1"/>
      <c r="CT3771" s="1"/>
      <c r="CU3771" s="1"/>
      <c r="CV3771" s="1"/>
      <c r="CW3771" s="1"/>
      <c r="CX3771" s="1"/>
      <c r="CY3771" s="1"/>
      <c r="CZ3771" s="1"/>
      <c r="DA3771" s="1"/>
      <c r="DB3771" s="1"/>
      <c r="DC3771" s="1"/>
      <c r="DD3771" s="1"/>
      <c r="DE3771" s="1"/>
      <c r="DF3771" s="1"/>
      <c r="DG3771" s="1"/>
      <c r="DH3771" s="1"/>
      <c r="DI3771" s="1"/>
      <c r="DJ3771" s="1"/>
      <c r="DK3771" s="1"/>
      <c r="DL3771" s="1"/>
      <c r="DM3771" s="1"/>
      <c r="DN3771" s="1"/>
      <c r="DO3771" s="1"/>
      <c r="DP3771" s="1"/>
      <c r="DQ3771" s="1"/>
      <c r="DR3771" s="1"/>
      <c r="DS3771" s="1"/>
      <c r="DT3771" s="1"/>
      <c r="DU3771" s="1"/>
      <c r="DV3771" s="1"/>
      <c r="DW3771" s="1"/>
      <c r="DX3771" s="1"/>
      <c r="DY3771" s="1"/>
      <c r="DZ3771" s="1"/>
      <c r="EA3771" s="1"/>
      <c r="EB3771" s="1"/>
      <c r="EC3771" s="1"/>
      <c r="ED3771" s="1"/>
      <c r="EE3771" s="1"/>
      <c r="EF3771" s="1"/>
      <c r="EG3771" s="1"/>
      <c r="EH3771" s="1"/>
      <c r="EI3771" s="1"/>
      <c r="EJ3771" s="1"/>
      <c r="EK3771" s="1"/>
      <c r="EL3771" s="1"/>
      <c r="EM3771" s="1"/>
      <c r="EN3771" s="1"/>
      <c r="EO3771" s="1"/>
      <c r="EP3771" s="1"/>
      <c r="EQ3771" s="1"/>
      <c r="ER3771" s="1"/>
      <c r="ES3771" s="1"/>
      <c r="ET3771" s="1"/>
      <c r="EU3771" s="1"/>
      <c r="EV3771" s="1"/>
      <c r="EW3771" s="1"/>
      <c r="EX3771" s="1"/>
      <c r="EY3771" s="1"/>
      <c r="EZ3771" s="1"/>
      <c r="FA3771" s="1"/>
      <c r="FB3771" s="1"/>
      <c r="FC3771" s="1"/>
      <c r="FD3771" s="1"/>
      <c r="FE3771" s="1"/>
      <c r="FF3771" s="1"/>
      <c r="FG3771" s="1"/>
      <c r="FH3771" s="1"/>
      <c r="FI3771" s="1"/>
      <c r="FJ3771" s="1"/>
      <c r="FK3771" s="1"/>
      <c r="FL3771" s="1"/>
      <c r="FM3771" s="1"/>
      <c r="FN3771" s="1"/>
      <c r="FO3771" s="1"/>
      <c r="FP3771" s="1"/>
      <c r="FQ3771" s="1"/>
      <c r="FR3771" s="1"/>
      <c r="FS3771" s="1"/>
      <c r="FT3771" s="1"/>
      <c r="FU3771" s="1"/>
      <c r="FV3771" s="1"/>
      <c r="FW3771" s="1"/>
      <c r="FX3771" s="1"/>
      <c r="FY3771" s="1"/>
      <c r="FZ3771" s="1"/>
      <c r="GA3771" s="1"/>
      <c r="GB3771" s="1"/>
      <c r="GC3771" s="1"/>
      <c r="GD3771" s="1"/>
      <c r="GE3771" s="1"/>
      <c r="GF3771" s="1"/>
      <c r="GG3771" s="1"/>
      <c r="GH3771" s="1"/>
      <c r="GI3771" s="1"/>
      <c r="GJ3771" s="1"/>
      <c r="GK3771"/>
      <c r="GL3771"/>
      <c r="GM3771"/>
      <c r="GN3771"/>
      <c r="GO3771"/>
      <c r="GP3771"/>
      <c r="GQ3771"/>
      <c r="GR3771"/>
      <c r="GS3771"/>
      <c r="GT3771"/>
      <c r="GU3771"/>
      <c r="GV3771"/>
      <c r="GW3771"/>
      <c r="GX3771"/>
      <c r="GY3771"/>
      <c r="GZ3771"/>
      <c r="HA3771"/>
      <c r="HB3771"/>
      <c r="HC3771"/>
      <c r="HD3771"/>
      <c r="HE3771"/>
    </row>
    <row r="3772" spans="4:213" s="25" customFormat="1" x14ac:dyDescent="0.25">
      <c r="D3772" s="19"/>
      <c r="E3772" s="19"/>
      <c r="F3772" s="20"/>
      <c r="G3772" s="20"/>
      <c r="H3772" s="20"/>
      <c r="I3772" s="20"/>
      <c r="J3772" s="21"/>
      <c r="K3772" s="21"/>
      <c r="L3772" s="20"/>
      <c r="M3772" s="20"/>
      <c r="N3772" s="22"/>
      <c r="O3772" s="22"/>
      <c r="P3772" s="22"/>
      <c r="Q3772" s="22"/>
      <c r="R3772" s="19"/>
      <c r="S3772" s="19"/>
      <c r="T3772" s="19"/>
      <c r="U3772" s="20"/>
      <c r="V3772" s="20"/>
      <c r="W3772" s="20"/>
      <c r="X3772" s="27"/>
      <c r="Y3772" s="253"/>
      <c r="Z3772" s="30"/>
      <c r="AA3772" s="30"/>
      <c r="AB3772" s="31"/>
      <c r="AC3772" s="31"/>
      <c r="AD3772" s="31"/>
      <c r="AE3772" s="31"/>
      <c r="AF3772" s="31"/>
      <c r="AG3772" s="241"/>
      <c r="AH3772" s="31"/>
      <c r="AI3772" s="31"/>
      <c r="AJ3772" s="31"/>
      <c r="AK3772" s="31"/>
      <c r="AL3772" s="120"/>
      <c r="AQ3772" s="26"/>
      <c r="AW3772" s="19"/>
      <c r="AX3772" s="19"/>
      <c r="AY3772" s="19"/>
      <c r="AZ3772" s="19"/>
      <c r="BA3772" s="19"/>
      <c r="BB3772" s="19"/>
      <c r="BC3772" s="1"/>
      <c r="BD3772"/>
      <c r="BE3772"/>
      <c r="BF3772" s="1"/>
      <c r="BG3772"/>
      <c r="BH3772"/>
      <c r="BI3772"/>
      <c r="BJ3772" s="1"/>
      <c r="BK3772" s="1"/>
      <c r="BL3772"/>
      <c r="BM3772" s="1"/>
      <c r="BN3772" s="1"/>
      <c r="BO3772" s="1"/>
      <c r="BP3772" s="1"/>
      <c r="BQ3772" s="1"/>
      <c r="BR3772" s="1"/>
      <c r="BS3772" s="1"/>
      <c r="BT3772" s="22"/>
      <c r="BU3772" s="1"/>
      <c r="BV3772" s="1"/>
      <c r="BW3772" s="1"/>
      <c r="BX3772" s="1"/>
      <c r="BY3772" s="1"/>
      <c r="BZ3772" s="1"/>
      <c r="CA3772" s="1"/>
      <c r="CB3772" s="1"/>
      <c r="CC3772" s="1"/>
      <c r="CD3772" s="1"/>
      <c r="CE3772" s="1"/>
      <c r="CF3772" s="1"/>
      <c r="CG3772" s="1"/>
      <c r="CH3772" s="1"/>
      <c r="CI3772" s="1"/>
      <c r="CJ3772" s="1"/>
      <c r="CK3772" s="1"/>
      <c r="CL3772" s="1"/>
      <c r="CM3772" s="1"/>
      <c r="CN3772" s="1"/>
      <c r="CO3772" s="1"/>
      <c r="CP3772" s="1"/>
      <c r="CQ3772" s="1"/>
      <c r="CR3772" s="1"/>
      <c r="CS3772" s="1"/>
      <c r="CT3772" s="1"/>
      <c r="CU3772" s="1"/>
      <c r="CV3772" s="1"/>
      <c r="CW3772" s="1"/>
      <c r="CX3772" s="1"/>
      <c r="CY3772" s="1"/>
      <c r="CZ3772" s="1"/>
      <c r="DA3772" s="1"/>
      <c r="DB3772" s="1"/>
      <c r="DC3772" s="1"/>
      <c r="DD3772" s="1"/>
      <c r="DE3772" s="1"/>
      <c r="DF3772" s="1"/>
      <c r="DG3772" s="1"/>
      <c r="DH3772" s="1"/>
      <c r="DI3772" s="1"/>
      <c r="DJ3772" s="1"/>
      <c r="DK3772" s="1"/>
      <c r="DL3772" s="1"/>
      <c r="DM3772" s="1"/>
      <c r="DN3772" s="1"/>
      <c r="DO3772" s="1"/>
      <c r="DP3772" s="1"/>
      <c r="DQ3772" s="1"/>
      <c r="DR3772" s="1"/>
      <c r="DS3772" s="1"/>
      <c r="DT3772" s="1"/>
      <c r="DU3772" s="1"/>
      <c r="DV3772" s="1"/>
      <c r="DW3772" s="1"/>
      <c r="DX3772" s="1"/>
      <c r="DY3772" s="1"/>
      <c r="DZ3772" s="1"/>
      <c r="EA3772" s="1"/>
      <c r="EB3772" s="1"/>
      <c r="EC3772" s="1"/>
      <c r="ED3772" s="1"/>
      <c r="EE3772" s="1"/>
      <c r="EF3772" s="1"/>
      <c r="EG3772" s="1"/>
      <c r="EH3772" s="1"/>
      <c r="EI3772" s="1"/>
      <c r="EJ3772" s="1"/>
      <c r="EK3772" s="1"/>
      <c r="EL3772" s="1"/>
      <c r="EM3772" s="1"/>
      <c r="EN3772" s="1"/>
      <c r="EO3772" s="1"/>
      <c r="EP3772" s="1"/>
      <c r="EQ3772" s="1"/>
      <c r="ER3772" s="1"/>
      <c r="ES3772" s="1"/>
      <c r="ET3772" s="1"/>
      <c r="EU3772" s="1"/>
      <c r="EV3772" s="1"/>
      <c r="EW3772" s="1"/>
      <c r="EX3772" s="1"/>
      <c r="EY3772" s="1"/>
      <c r="EZ3772" s="1"/>
      <c r="FA3772" s="1"/>
      <c r="FB3772" s="1"/>
      <c r="FC3772" s="1"/>
      <c r="FD3772" s="1"/>
      <c r="FE3772" s="1"/>
      <c r="FF3772" s="1"/>
      <c r="FG3772" s="1"/>
      <c r="FH3772" s="1"/>
      <c r="FI3772" s="1"/>
      <c r="FJ3772" s="1"/>
      <c r="FK3772" s="1"/>
      <c r="FL3772" s="1"/>
      <c r="FM3772" s="1"/>
      <c r="FN3772" s="1"/>
      <c r="FO3772" s="1"/>
      <c r="FP3772" s="1"/>
      <c r="FQ3772" s="1"/>
      <c r="FR3772" s="1"/>
      <c r="FS3772" s="1"/>
      <c r="FT3772" s="1"/>
      <c r="FU3772" s="1"/>
      <c r="FV3772" s="1"/>
      <c r="FW3772" s="1"/>
      <c r="FX3772" s="1"/>
      <c r="FY3772" s="1"/>
      <c r="FZ3772" s="1"/>
      <c r="GA3772" s="1"/>
      <c r="GB3772" s="1"/>
      <c r="GC3772" s="1"/>
      <c r="GD3772" s="1"/>
      <c r="GE3772" s="1"/>
      <c r="GF3772" s="1"/>
      <c r="GG3772" s="1"/>
      <c r="GH3772" s="1"/>
      <c r="GI3772" s="1"/>
      <c r="GJ3772" s="1"/>
      <c r="GK3772"/>
      <c r="GL3772"/>
      <c r="GM3772"/>
      <c r="GN3772"/>
      <c r="GO3772"/>
      <c r="GP3772"/>
      <c r="GQ3772"/>
      <c r="GR3772"/>
      <c r="GS3772"/>
      <c r="GT3772"/>
      <c r="GU3772"/>
      <c r="GV3772"/>
      <c r="GW3772"/>
      <c r="GX3772"/>
      <c r="GY3772"/>
      <c r="GZ3772"/>
      <c r="HA3772"/>
      <c r="HB3772"/>
      <c r="HC3772"/>
      <c r="HD3772"/>
      <c r="HE3772"/>
    </row>
    <row r="3773" spans="4:213" s="25" customFormat="1" x14ac:dyDescent="0.25">
      <c r="D3773" s="19"/>
      <c r="E3773" s="19"/>
      <c r="F3773" s="20"/>
      <c r="G3773" s="20"/>
      <c r="H3773" s="20"/>
      <c r="I3773" s="20"/>
      <c r="J3773" s="21"/>
      <c r="K3773" s="21"/>
      <c r="L3773" s="20"/>
      <c r="M3773" s="20"/>
      <c r="N3773" s="22"/>
      <c r="O3773" s="22"/>
      <c r="P3773" s="22"/>
      <c r="Q3773" s="22"/>
      <c r="R3773" s="19"/>
      <c r="S3773" s="19"/>
      <c r="T3773" s="19"/>
      <c r="U3773" s="20"/>
      <c r="V3773" s="20"/>
      <c r="W3773" s="20"/>
      <c r="X3773" s="27"/>
      <c r="Y3773" s="253"/>
      <c r="Z3773" s="30"/>
      <c r="AA3773" s="30"/>
      <c r="AB3773" s="31"/>
      <c r="AC3773" s="31"/>
      <c r="AD3773" s="31"/>
      <c r="AE3773" s="31"/>
      <c r="AF3773" s="31"/>
      <c r="AG3773" s="241"/>
      <c r="AH3773" s="31"/>
      <c r="AI3773" s="31"/>
      <c r="AJ3773" s="31"/>
      <c r="AK3773" s="31"/>
      <c r="AL3773" s="120"/>
      <c r="AQ3773" s="26"/>
      <c r="AW3773" s="19"/>
      <c r="AX3773" s="19"/>
      <c r="AY3773" s="19"/>
      <c r="AZ3773" s="19"/>
      <c r="BA3773" s="19"/>
      <c r="BB3773" s="19"/>
      <c r="BC3773" s="1"/>
      <c r="BD3773"/>
      <c r="BE3773"/>
      <c r="BF3773" s="1"/>
      <c r="BG3773"/>
      <c r="BH3773"/>
      <c r="BI3773"/>
      <c r="BJ3773" s="1"/>
      <c r="BK3773" s="1"/>
      <c r="BL3773"/>
      <c r="BM3773" s="1"/>
      <c r="BN3773" s="1"/>
      <c r="BO3773" s="1"/>
      <c r="BP3773" s="1"/>
      <c r="BQ3773" s="1"/>
      <c r="BR3773" s="1"/>
      <c r="BS3773" s="1"/>
      <c r="BT3773" s="22"/>
      <c r="BU3773" s="1"/>
      <c r="BV3773" s="1"/>
      <c r="BW3773" s="1"/>
      <c r="BX3773" s="1"/>
      <c r="BY3773" s="1"/>
      <c r="BZ3773" s="1"/>
      <c r="CA3773" s="1"/>
      <c r="CB3773" s="1"/>
      <c r="CC3773" s="1"/>
      <c r="CD3773" s="1"/>
      <c r="CE3773" s="1"/>
      <c r="CF3773" s="1"/>
      <c r="CG3773" s="1"/>
      <c r="CH3773" s="1"/>
      <c r="CI3773" s="1"/>
      <c r="CJ3773" s="1"/>
      <c r="CK3773" s="1"/>
      <c r="CL3773" s="1"/>
      <c r="CM3773" s="1"/>
      <c r="CN3773" s="1"/>
      <c r="CO3773" s="1"/>
      <c r="CP3773" s="1"/>
      <c r="CQ3773" s="1"/>
      <c r="CR3773" s="1"/>
      <c r="CS3773" s="1"/>
      <c r="CT3773" s="1"/>
      <c r="CU3773" s="1"/>
      <c r="CV3773" s="1"/>
      <c r="CW3773" s="1"/>
      <c r="CX3773" s="1"/>
      <c r="CY3773" s="1"/>
      <c r="CZ3773" s="1"/>
      <c r="DA3773" s="1"/>
      <c r="DB3773" s="1"/>
      <c r="DC3773" s="1"/>
      <c r="DD3773" s="1"/>
      <c r="DE3773" s="1"/>
      <c r="DF3773" s="1"/>
      <c r="DG3773" s="1"/>
      <c r="DH3773" s="1"/>
      <c r="DI3773" s="1"/>
      <c r="DJ3773" s="1"/>
      <c r="DK3773" s="1"/>
      <c r="DL3773" s="1"/>
      <c r="DM3773" s="1"/>
      <c r="DN3773" s="1"/>
      <c r="DO3773" s="1"/>
      <c r="DP3773" s="1"/>
      <c r="DQ3773" s="1"/>
      <c r="DR3773" s="1"/>
      <c r="DS3773" s="1"/>
      <c r="DT3773" s="1"/>
      <c r="DU3773" s="1"/>
      <c r="DV3773" s="1"/>
      <c r="DW3773" s="1"/>
      <c r="DX3773" s="1"/>
      <c r="DY3773" s="1"/>
      <c r="DZ3773" s="1"/>
      <c r="EA3773" s="1"/>
      <c r="EB3773" s="1"/>
      <c r="EC3773" s="1"/>
      <c r="ED3773" s="1"/>
      <c r="EE3773" s="1"/>
      <c r="EF3773" s="1"/>
      <c r="EG3773" s="1"/>
      <c r="EH3773" s="1"/>
      <c r="EI3773" s="1"/>
      <c r="EJ3773" s="1"/>
      <c r="EK3773" s="1"/>
      <c r="EL3773" s="1"/>
      <c r="EM3773" s="1"/>
      <c r="EN3773" s="1"/>
      <c r="EO3773" s="1"/>
      <c r="EP3773" s="1"/>
      <c r="EQ3773" s="1"/>
      <c r="ER3773" s="1"/>
      <c r="ES3773" s="1"/>
      <c r="ET3773" s="1"/>
      <c r="EU3773" s="1"/>
      <c r="EV3773" s="1"/>
      <c r="EW3773" s="1"/>
      <c r="EX3773" s="1"/>
      <c r="EY3773" s="1"/>
      <c r="EZ3773" s="1"/>
      <c r="FA3773" s="1"/>
      <c r="FB3773" s="1"/>
      <c r="FC3773" s="1"/>
      <c r="FD3773" s="1"/>
      <c r="FE3773" s="1"/>
      <c r="FF3773" s="1"/>
      <c r="FG3773" s="1"/>
      <c r="FH3773" s="1"/>
      <c r="FI3773" s="1"/>
      <c r="FJ3773" s="1"/>
      <c r="FK3773" s="1"/>
      <c r="FL3773" s="1"/>
      <c r="FM3773" s="1"/>
      <c r="FN3773" s="1"/>
      <c r="FO3773" s="1"/>
      <c r="FP3773" s="1"/>
      <c r="FQ3773" s="1"/>
      <c r="FR3773" s="1"/>
      <c r="FS3773" s="1"/>
      <c r="FT3773" s="1"/>
      <c r="FU3773" s="1"/>
      <c r="FV3773" s="1"/>
      <c r="FW3773" s="1"/>
      <c r="FX3773" s="1"/>
      <c r="FY3773" s="1"/>
      <c r="FZ3773" s="1"/>
      <c r="GA3773" s="1"/>
      <c r="GB3773" s="1"/>
      <c r="GC3773" s="1"/>
      <c r="GD3773" s="1"/>
      <c r="GE3773" s="1"/>
      <c r="GF3773" s="1"/>
      <c r="GG3773" s="1"/>
      <c r="GH3773" s="1"/>
      <c r="GI3773" s="1"/>
      <c r="GJ3773" s="1"/>
      <c r="GK3773"/>
      <c r="GL3773"/>
      <c r="GM3773"/>
      <c r="GN3773"/>
      <c r="GO3773"/>
      <c r="GP3773"/>
      <c r="GQ3773"/>
      <c r="GR3773"/>
      <c r="GS3773"/>
      <c r="GT3773"/>
      <c r="GU3773"/>
      <c r="GV3773"/>
      <c r="GW3773"/>
      <c r="GX3773"/>
      <c r="GY3773"/>
      <c r="GZ3773"/>
      <c r="HA3773"/>
      <c r="HB3773"/>
      <c r="HC3773"/>
      <c r="HD3773"/>
      <c r="HE3773"/>
    </row>
    <row r="3774" spans="4:213" s="25" customFormat="1" x14ac:dyDescent="0.25">
      <c r="D3774" s="19"/>
      <c r="E3774" s="19"/>
      <c r="F3774" s="20"/>
      <c r="G3774" s="20"/>
      <c r="H3774" s="20"/>
      <c r="I3774" s="20"/>
      <c r="J3774" s="21"/>
      <c r="K3774" s="21"/>
      <c r="L3774" s="20"/>
      <c r="M3774" s="20"/>
      <c r="N3774" s="22"/>
      <c r="O3774" s="22"/>
      <c r="P3774" s="22"/>
      <c r="Q3774" s="22"/>
      <c r="R3774" s="19"/>
      <c r="S3774" s="19"/>
      <c r="T3774" s="19"/>
      <c r="U3774" s="20"/>
      <c r="V3774" s="20"/>
      <c r="W3774" s="20"/>
      <c r="X3774" s="27"/>
      <c r="Y3774" s="253"/>
      <c r="Z3774" s="30"/>
      <c r="AA3774" s="30"/>
      <c r="AB3774" s="31"/>
      <c r="AC3774" s="31"/>
      <c r="AD3774" s="31"/>
      <c r="AE3774" s="31"/>
      <c r="AF3774" s="31"/>
      <c r="AG3774" s="241"/>
      <c r="AH3774" s="31"/>
      <c r="AI3774" s="31"/>
      <c r="AJ3774" s="31"/>
      <c r="AK3774" s="31"/>
      <c r="AL3774" s="120"/>
      <c r="AQ3774" s="26"/>
      <c r="AW3774" s="19"/>
      <c r="AX3774" s="19"/>
      <c r="AY3774" s="19"/>
      <c r="AZ3774" s="19"/>
      <c r="BA3774" s="19"/>
      <c r="BB3774" s="19"/>
      <c r="BC3774" s="1"/>
      <c r="BD3774"/>
      <c r="BE3774"/>
      <c r="BF3774" s="1"/>
      <c r="BG3774"/>
      <c r="BH3774"/>
      <c r="BI3774"/>
      <c r="BJ3774" s="1"/>
      <c r="BK3774" s="1"/>
      <c r="BL3774"/>
      <c r="BM3774" s="1"/>
      <c r="BN3774" s="1"/>
      <c r="BO3774" s="1"/>
      <c r="BP3774" s="1"/>
      <c r="BQ3774" s="1"/>
      <c r="BR3774" s="1"/>
      <c r="BS3774" s="1"/>
      <c r="BT3774" s="22"/>
      <c r="BU3774" s="1"/>
      <c r="BV3774" s="1"/>
      <c r="BW3774" s="1"/>
      <c r="BX3774" s="1"/>
      <c r="BY3774" s="1"/>
      <c r="BZ3774" s="1"/>
      <c r="CA3774" s="1"/>
      <c r="CB3774" s="1"/>
      <c r="CC3774" s="1"/>
      <c r="CD3774" s="1"/>
      <c r="CE3774" s="1"/>
      <c r="CF3774" s="1"/>
      <c r="CG3774" s="1"/>
      <c r="CH3774" s="1"/>
      <c r="CI3774" s="1"/>
      <c r="CJ3774" s="1"/>
      <c r="CK3774" s="1"/>
      <c r="CL3774" s="1"/>
      <c r="CM3774" s="1"/>
      <c r="CN3774" s="1"/>
      <c r="CO3774" s="1"/>
      <c r="CP3774" s="1"/>
      <c r="CQ3774" s="1"/>
      <c r="CR3774" s="1"/>
      <c r="CS3774" s="1"/>
      <c r="CT3774" s="1"/>
      <c r="CU3774" s="1"/>
      <c r="CV3774" s="1"/>
      <c r="CW3774" s="1"/>
      <c r="CX3774" s="1"/>
      <c r="CY3774" s="1"/>
      <c r="CZ3774" s="1"/>
      <c r="DA3774" s="1"/>
      <c r="DB3774" s="1"/>
      <c r="DC3774" s="1"/>
      <c r="DD3774" s="1"/>
      <c r="DE3774" s="1"/>
      <c r="DF3774" s="1"/>
      <c r="DG3774" s="1"/>
      <c r="DH3774" s="1"/>
      <c r="DI3774" s="1"/>
      <c r="DJ3774" s="1"/>
      <c r="DK3774" s="1"/>
      <c r="DL3774" s="1"/>
      <c r="DM3774" s="1"/>
      <c r="DN3774" s="1"/>
      <c r="DO3774" s="1"/>
      <c r="DP3774" s="1"/>
      <c r="DQ3774" s="1"/>
      <c r="DR3774" s="1"/>
      <c r="DS3774" s="1"/>
      <c r="DT3774" s="1"/>
      <c r="DU3774" s="1"/>
      <c r="DV3774" s="1"/>
      <c r="DW3774" s="1"/>
      <c r="DX3774" s="1"/>
      <c r="DY3774" s="1"/>
      <c r="DZ3774" s="1"/>
      <c r="EA3774" s="1"/>
      <c r="EB3774" s="1"/>
      <c r="EC3774" s="1"/>
      <c r="ED3774" s="1"/>
      <c r="EE3774" s="1"/>
      <c r="EF3774" s="1"/>
      <c r="EG3774" s="1"/>
      <c r="EH3774" s="1"/>
      <c r="EI3774" s="1"/>
      <c r="EJ3774" s="1"/>
      <c r="EK3774" s="1"/>
      <c r="EL3774" s="1"/>
      <c r="EM3774" s="1"/>
      <c r="EN3774" s="1"/>
      <c r="EO3774" s="1"/>
      <c r="EP3774" s="1"/>
      <c r="EQ3774" s="1"/>
      <c r="ER3774" s="1"/>
      <c r="ES3774" s="1"/>
      <c r="ET3774" s="1"/>
      <c r="EU3774" s="1"/>
      <c r="EV3774" s="1"/>
      <c r="EW3774" s="1"/>
      <c r="EX3774" s="1"/>
      <c r="EY3774" s="1"/>
      <c r="EZ3774" s="1"/>
      <c r="FA3774" s="1"/>
      <c r="FB3774" s="1"/>
      <c r="FC3774" s="1"/>
      <c r="FD3774" s="1"/>
      <c r="FE3774" s="1"/>
      <c r="FF3774" s="1"/>
      <c r="FG3774" s="1"/>
      <c r="FH3774" s="1"/>
      <c r="FI3774" s="1"/>
      <c r="FJ3774" s="1"/>
      <c r="FK3774" s="1"/>
      <c r="FL3774" s="1"/>
      <c r="FM3774" s="1"/>
      <c r="FN3774" s="1"/>
      <c r="FO3774" s="1"/>
      <c r="FP3774" s="1"/>
      <c r="FQ3774" s="1"/>
      <c r="FR3774" s="1"/>
      <c r="FS3774" s="1"/>
      <c r="FT3774" s="1"/>
      <c r="FU3774" s="1"/>
      <c r="FV3774" s="1"/>
      <c r="FW3774" s="1"/>
      <c r="FX3774" s="1"/>
      <c r="FY3774" s="1"/>
      <c r="FZ3774" s="1"/>
      <c r="GA3774" s="1"/>
      <c r="GB3774" s="1"/>
      <c r="GC3774" s="1"/>
      <c r="GD3774" s="1"/>
      <c r="GE3774" s="1"/>
      <c r="GF3774" s="1"/>
      <c r="GG3774" s="1"/>
      <c r="GH3774" s="1"/>
      <c r="GI3774" s="1"/>
      <c r="GJ3774" s="1"/>
      <c r="GK3774"/>
      <c r="GL3774"/>
      <c r="GM3774"/>
      <c r="GN3774"/>
      <c r="GO3774"/>
      <c r="GP3774"/>
      <c r="GQ3774"/>
      <c r="GR3774"/>
      <c r="GS3774"/>
      <c r="GT3774"/>
      <c r="GU3774"/>
      <c r="GV3774"/>
      <c r="GW3774"/>
      <c r="GX3774"/>
      <c r="GY3774"/>
      <c r="GZ3774"/>
      <c r="HA3774"/>
      <c r="HB3774"/>
      <c r="HC3774"/>
      <c r="HD3774"/>
      <c r="HE3774"/>
    </row>
    <row r="3775" spans="4:213" s="25" customFormat="1" x14ac:dyDescent="0.25">
      <c r="D3775" s="19"/>
      <c r="E3775" s="19"/>
      <c r="F3775" s="20"/>
      <c r="G3775" s="20"/>
      <c r="H3775" s="20"/>
      <c r="I3775" s="20"/>
      <c r="J3775" s="21"/>
      <c r="K3775" s="21"/>
      <c r="L3775" s="20"/>
      <c r="M3775" s="20"/>
      <c r="N3775" s="22"/>
      <c r="O3775" s="22"/>
      <c r="P3775" s="22"/>
      <c r="Q3775" s="22"/>
      <c r="R3775" s="19"/>
      <c r="S3775" s="19"/>
      <c r="T3775" s="19"/>
      <c r="U3775" s="20"/>
      <c r="V3775" s="20"/>
      <c r="W3775" s="20"/>
      <c r="X3775" s="27"/>
      <c r="Y3775" s="253"/>
      <c r="Z3775" s="30"/>
      <c r="AA3775" s="30"/>
      <c r="AB3775" s="31"/>
      <c r="AC3775" s="31"/>
      <c r="AD3775" s="31"/>
      <c r="AE3775" s="31"/>
      <c r="AF3775" s="31"/>
      <c r="AG3775" s="241"/>
      <c r="AH3775" s="31"/>
      <c r="AI3775" s="31"/>
      <c r="AJ3775" s="31"/>
      <c r="AK3775" s="31"/>
      <c r="AL3775" s="120"/>
      <c r="AQ3775" s="26"/>
      <c r="AW3775" s="19"/>
      <c r="AX3775" s="19"/>
      <c r="AY3775" s="19"/>
      <c r="AZ3775" s="19"/>
      <c r="BA3775" s="19"/>
      <c r="BB3775" s="19"/>
      <c r="BC3775" s="1"/>
      <c r="BD3775"/>
      <c r="BE3775"/>
      <c r="BF3775" s="1"/>
      <c r="BG3775"/>
      <c r="BH3775"/>
      <c r="BI3775"/>
      <c r="BJ3775" s="1"/>
      <c r="BK3775" s="1"/>
      <c r="BL3775"/>
      <c r="BM3775" s="1"/>
      <c r="BN3775" s="1"/>
      <c r="BO3775" s="1"/>
      <c r="BP3775" s="1"/>
      <c r="BQ3775" s="1"/>
      <c r="BR3775" s="1"/>
      <c r="BS3775" s="1"/>
      <c r="BT3775" s="22"/>
      <c r="BU3775" s="1"/>
      <c r="BV3775" s="1"/>
      <c r="BW3775" s="1"/>
      <c r="BX3775" s="1"/>
      <c r="BY3775" s="1"/>
      <c r="BZ3775" s="1"/>
      <c r="CA3775" s="1"/>
      <c r="CB3775" s="1"/>
      <c r="CC3775" s="1"/>
      <c r="CD3775" s="1"/>
      <c r="CE3775" s="1"/>
      <c r="CF3775" s="1"/>
      <c r="CG3775" s="1"/>
      <c r="CH3775" s="1"/>
      <c r="CI3775" s="1"/>
      <c r="CJ3775" s="1"/>
      <c r="CK3775" s="1"/>
      <c r="CL3775" s="1"/>
      <c r="CM3775" s="1"/>
      <c r="CN3775" s="1"/>
      <c r="CO3775" s="1"/>
      <c r="CP3775" s="1"/>
      <c r="CQ3775" s="1"/>
      <c r="CR3775" s="1"/>
      <c r="CS3775" s="1"/>
      <c r="CT3775" s="1"/>
      <c r="CU3775" s="1"/>
      <c r="CV3775" s="1"/>
      <c r="CW3775" s="1"/>
      <c r="CX3775" s="1"/>
      <c r="CY3775" s="1"/>
      <c r="CZ3775" s="1"/>
      <c r="DA3775" s="1"/>
      <c r="DB3775" s="1"/>
      <c r="DC3775" s="1"/>
      <c r="DD3775" s="1"/>
      <c r="DE3775" s="1"/>
      <c r="DF3775" s="1"/>
      <c r="DG3775" s="1"/>
      <c r="DH3775" s="1"/>
      <c r="DI3775" s="1"/>
      <c r="DJ3775" s="1"/>
      <c r="DK3775" s="1"/>
      <c r="DL3775" s="1"/>
      <c r="DM3775" s="1"/>
      <c r="DN3775" s="1"/>
      <c r="DO3775" s="1"/>
      <c r="DP3775" s="1"/>
      <c r="DQ3775" s="1"/>
      <c r="DR3775" s="1"/>
      <c r="DS3775" s="1"/>
      <c r="DT3775" s="1"/>
      <c r="DU3775" s="1"/>
      <c r="DV3775" s="1"/>
      <c r="DW3775" s="1"/>
      <c r="DX3775" s="1"/>
      <c r="DY3775" s="1"/>
      <c r="DZ3775" s="1"/>
      <c r="EA3775" s="1"/>
      <c r="EB3775" s="1"/>
      <c r="EC3775" s="1"/>
      <c r="ED3775" s="1"/>
      <c r="EE3775" s="1"/>
      <c r="EF3775" s="1"/>
      <c r="EG3775" s="1"/>
      <c r="EH3775" s="1"/>
      <c r="EI3775" s="1"/>
      <c r="EJ3775" s="1"/>
      <c r="EK3775" s="1"/>
      <c r="EL3775" s="1"/>
      <c r="EM3775" s="1"/>
      <c r="EN3775" s="1"/>
      <c r="EO3775" s="1"/>
      <c r="EP3775" s="1"/>
      <c r="EQ3775" s="1"/>
      <c r="ER3775" s="1"/>
      <c r="ES3775" s="1"/>
      <c r="ET3775" s="1"/>
      <c r="EU3775" s="1"/>
      <c r="EV3775" s="1"/>
      <c r="EW3775" s="1"/>
      <c r="EX3775" s="1"/>
      <c r="EY3775" s="1"/>
      <c r="EZ3775" s="1"/>
      <c r="FA3775" s="1"/>
      <c r="FB3775" s="1"/>
      <c r="FC3775" s="1"/>
      <c r="FD3775" s="1"/>
      <c r="FE3775" s="1"/>
      <c r="FF3775" s="1"/>
      <c r="FG3775" s="1"/>
      <c r="FH3775" s="1"/>
      <c r="FI3775" s="1"/>
      <c r="FJ3775" s="1"/>
      <c r="FK3775" s="1"/>
      <c r="FL3775" s="1"/>
      <c r="FM3775" s="1"/>
      <c r="FN3775" s="1"/>
      <c r="FO3775" s="1"/>
      <c r="FP3775" s="1"/>
      <c r="FQ3775" s="1"/>
      <c r="FR3775" s="1"/>
      <c r="FS3775" s="1"/>
      <c r="FT3775" s="1"/>
      <c r="FU3775" s="1"/>
      <c r="FV3775" s="1"/>
      <c r="FW3775" s="1"/>
      <c r="FX3775" s="1"/>
      <c r="FY3775" s="1"/>
      <c r="FZ3775" s="1"/>
      <c r="GA3775" s="1"/>
      <c r="GB3775" s="1"/>
      <c r="GC3775" s="1"/>
      <c r="GD3775" s="1"/>
      <c r="GE3775" s="1"/>
      <c r="GF3775" s="1"/>
      <c r="GG3775" s="1"/>
      <c r="GH3775" s="1"/>
      <c r="GI3775" s="1"/>
      <c r="GJ3775" s="1"/>
      <c r="GK3775"/>
      <c r="GL3775"/>
      <c r="GM3775"/>
      <c r="GN3775"/>
      <c r="GO3775"/>
      <c r="GP3775"/>
      <c r="GQ3775"/>
      <c r="GR3775"/>
      <c r="GS3775"/>
      <c r="GT3775"/>
      <c r="GU3775"/>
      <c r="GV3775"/>
      <c r="GW3775"/>
      <c r="GX3775"/>
      <c r="GY3775"/>
      <c r="GZ3775"/>
      <c r="HA3775"/>
      <c r="HB3775"/>
      <c r="HC3775"/>
      <c r="HD3775"/>
      <c r="HE3775"/>
    </row>
    <row r="3776" spans="4:213" s="25" customFormat="1" x14ac:dyDescent="0.25">
      <c r="D3776" s="19"/>
      <c r="E3776" s="19"/>
      <c r="F3776" s="20"/>
      <c r="G3776" s="20"/>
      <c r="H3776" s="20"/>
      <c r="I3776" s="20"/>
      <c r="J3776" s="21"/>
      <c r="K3776" s="21"/>
      <c r="L3776" s="20"/>
      <c r="M3776" s="20"/>
      <c r="N3776" s="22"/>
      <c r="O3776" s="22"/>
      <c r="P3776" s="22"/>
      <c r="Q3776" s="22"/>
      <c r="R3776" s="19"/>
      <c r="S3776" s="19"/>
      <c r="T3776" s="19"/>
      <c r="U3776" s="20"/>
      <c r="V3776" s="20"/>
      <c r="W3776" s="20"/>
      <c r="X3776" s="27"/>
      <c r="Y3776" s="253"/>
      <c r="Z3776" s="30"/>
      <c r="AA3776" s="30"/>
      <c r="AB3776" s="31"/>
      <c r="AC3776" s="31"/>
      <c r="AD3776" s="31"/>
      <c r="AE3776" s="31"/>
      <c r="AF3776" s="31"/>
      <c r="AG3776" s="241"/>
      <c r="AH3776" s="31"/>
      <c r="AI3776" s="31"/>
      <c r="AJ3776" s="31"/>
      <c r="AK3776" s="31"/>
      <c r="AL3776" s="120"/>
      <c r="AQ3776" s="26"/>
      <c r="AW3776" s="19"/>
      <c r="AX3776" s="19"/>
      <c r="AY3776" s="19"/>
      <c r="AZ3776" s="19"/>
      <c r="BA3776" s="19"/>
      <c r="BB3776" s="19"/>
      <c r="BC3776" s="1"/>
      <c r="BD3776"/>
      <c r="BE3776"/>
      <c r="BF3776" s="1"/>
      <c r="BG3776"/>
      <c r="BH3776"/>
      <c r="BI3776"/>
      <c r="BJ3776" s="1"/>
      <c r="BK3776" s="1"/>
      <c r="BL3776"/>
      <c r="BM3776" s="1"/>
      <c r="BN3776" s="1"/>
      <c r="BO3776" s="1"/>
      <c r="BP3776" s="1"/>
      <c r="BQ3776" s="1"/>
      <c r="BR3776" s="1"/>
      <c r="BS3776" s="1"/>
      <c r="BT3776" s="22"/>
      <c r="BU3776" s="1"/>
      <c r="BV3776" s="1"/>
      <c r="BW3776" s="1"/>
      <c r="BX3776" s="1"/>
      <c r="BY3776" s="1"/>
      <c r="BZ3776" s="1"/>
      <c r="CA3776" s="1"/>
      <c r="CB3776" s="1"/>
      <c r="CC3776" s="1"/>
      <c r="CD3776" s="1"/>
      <c r="CE3776" s="1"/>
      <c r="CF3776" s="1"/>
      <c r="CG3776" s="1"/>
      <c r="CH3776" s="1"/>
      <c r="CI3776" s="1"/>
      <c r="CJ3776" s="1"/>
      <c r="CK3776" s="1"/>
      <c r="CL3776" s="1"/>
      <c r="CM3776" s="1"/>
      <c r="CN3776" s="1"/>
      <c r="CO3776" s="1"/>
      <c r="CP3776" s="1"/>
      <c r="CQ3776" s="1"/>
      <c r="CR3776" s="1"/>
      <c r="CS3776" s="1"/>
      <c r="CT3776" s="1"/>
      <c r="CU3776" s="1"/>
      <c r="CV3776" s="1"/>
      <c r="CW3776" s="1"/>
      <c r="CX3776" s="1"/>
      <c r="CY3776" s="1"/>
      <c r="CZ3776" s="1"/>
      <c r="DA3776" s="1"/>
      <c r="DB3776" s="1"/>
      <c r="DC3776" s="1"/>
      <c r="DD3776" s="1"/>
      <c r="DE3776" s="1"/>
      <c r="DF3776" s="1"/>
      <c r="DG3776" s="1"/>
      <c r="DH3776" s="1"/>
      <c r="DI3776" s="1"/>
      <c r="DJ3776" s="1"/>
      <c r="DK3776" s="1"/>
      <c r="DL3776" s="1"/>
      <c r="DM3776" s="1"/>
      <c r="DN3776" s="1"/>
      <c r="DO3776" s="1"/>
      <c r="DP3776" s="1"/>
      <c r="DQ3776" s="1"/>
      <c r="DR3776" s="1"/>
      <c r="DS3776" s="1"/>
      <c r="DT3776" s="1"/>
      <c r="DU3776" s="1"/>
      <c r="DV3776" s="1"/>
      <c r="DW3776" s="1"/>
      <c r="DX3776" s="1"/>
      <c r="DY3776" s="1"/>
      <c r="DZ3776" s="1"/>
      <c r="EA3776" s="1"/>
      <c r="EB3776" s="1"/>
      <c r="EC3776" s="1"/>
      <c r="ED3776" s="1"/>
      <c r="EE3776" s="1"/>
      <c r="EF3776" s="1"/>
      <c r="EG3776" s="1"/>
      <c r="EH3776" s="1"/>
      <c r="EI3776" s="1"/>
      <c r="EJ3776" s="1"/>
      <c r="EK3776" s="1"/>
      <c r="EL3776" s="1"/>
      <c r="EM3776" s="1"/>
      <c r="EN3776" s="1"/>
      <c r="EO3776" s="1"/>
      <c r="EP3776" s="1"/>
      <c r="EQ3776" s="1"/>
      <c r="ER3776" s="1"/>
      <c r="ES3776" s="1"/>
      <c r="ET3776" s="1"/>
      <c r="EU3776" s="1"/>
      <c r="EV3776" s="1"/>
      <c r="EW3776" s="1"/>
      <c r="EX3776" s="1"/>
      <c r="EY3776" s="1"/>
      <c r="EZ3776" s="1"/>
      <c r="FA3776" s="1"/>
      <c r="FB3776" s="1"/>
      <c r="FC3776" s="1"/>
      <c r="FD3776" s="1"/>
      <c r="FE3776" s="1"/>
      <c r="FF3776" s="1"/>
      <c r="FG3776" s="1"/>
      <c r="FH3776" s="1"/>
      <c r="FI3776" s="1"/>
      <c r="FJ3776" s="1"/>
      <c r="FK3776" s="1"/>
      <c r="FL3776" s="1"/>
      <c r="FM3776" s="1"/>
      <c r="FN3776" s="1"/>
      <c r="FO3776" s="1"/>
      <c r="FP3776" s="1"/>
      <c r="FQ3776" s="1"/>
      <c r="FR3776" s="1"/>
      <c r="FS3776" s="1"/>
      <c r="FT3776" s="1"/>
      <c r="FU3776" s="1"/>
      <c r="FV3776" s="1"/>
      <c r="FW3776" s="1"/>
      <c r="FX3776" s="1"/>
      <c r="FY3776" s="1"/>
      <c r="FZ3776" s="1"/>
      <c r="GA3776" s="1"/>
      <c r="GB3776" s="1"/>
      <c r="GC3776" s="1"/>
      <c r="GD3776" s="1"/>
      <c r="GE3776" s="1"/>
      <c r="GF3776" s="1"/>
      <c r="GG3776" s="1"/>
      <c r="GH3776" s="1"/>
      <c r="GI3776" s="1"/>
      <c r="GJ3776" s="1"/>
      <c r="GK3776"/>
      <c r="GL3776"/>
      <c r="GM3776"/>
      <c r="GN3776"/>
      <c r="GO3776"/>
      <c r="GP3776"/>
      <c r="GQ3776"/>
      <c r="GR3776"/>
      <c r="GS3776"/>
      <c r="GT3776"/>
      <c r="GU3776"/>
      <c r="GV3776"/>
      <c r="GW3776"/>
      <c r="GX3776"/>
      <c r="GY3776"/>
      <c r="GZ3776"/>
      <c r="HA3776"/>
      <c r="HB3776"/>
      <c r="HC3776"/>
      <c r="HD3776"/>
      <c r="HE3776"/>
    </row>
    <row r="3777" spans="4:213" s="25" customFormat="1" x14ac:dyDescent="0.25">
      <c r="D3777" s="19"/>
      <c r="E3777" s="19"/>
      <c r="F3777" s="20"/>
      <c r="G3777" s="20"/>
      <c r="H3777" s="20"/>
      <c r="I3777" s="20"/>
      <c r="J3777" s="21"/>
      <c r="K3777" s="21"/>
      <c r="L3777" s="20"/>
      <c r="M3777" s="20"/>
      <c r="N3777" s="22"/>
      <c r="O3777" s="22"/>
      <c r="P3777" s="22"/>
      <c r="Q3777" s="22"/>
      <c r="R3777" s="19"/>
      <c r="S3777" s="19"/>
      <c r="T3777" s="19"/>
      <c r="U3777" s="20"/>
      <c r="V3777" s="20"/>
      <c r="W3777" s="20"/>
      <c r="X3777" s="27"/>
      <c r="Y3777" s="253"/>
      <c r="Z3777" s="30"/>
      <c r="AA3777" s="30"/>
      <c r="AB3777" s="31"/>
      <c r="AC3777" s="31"/>
      <c r="AD3777" s="31"/>
      <c r="AE3777" s="31"/>
      <c r="AF3777" s="31"/>
      <c r="AG3777" s="241"/>
      <c r="AH3777" s="31"/>
      <c r="AI3777" s="31"/>
      <c r="AJ3777" s="31"/>
      <c r="AK3777" s="31"/>
      <c r="AL3777" s="120"/>
      <c r="AQ3777" s="26"/>
      <c r="AW3777" s="19"/>
      <c r="AX3777" s="19"/>
      <c r="AY3777" s="19"/>
      <c r="AZ3777" s="19"/>
      <c r="BA3777" s="19"/>
      <c r="BB3777" s="19"/>
      <c r="BC3777" s="1"/>
      <c r="BD3777"/>
      <c r="BE3777"/>
      <c r="BF3777" s="1"/>
      <c r="BG3777"/>
      <c r="BH3777"/>
      <c r="BI3777"/>
      <c r="BJ3777" s="1"/>
      <c r="BK3777" s="1"/>
      <c r="BL3777"/>
      <c r="BM3777" s="1"/>
      <c r="BN3777" s="1"/>
      <c r="BO3777" s="1"/>
      <c r="BP3777" s="1"/>
      <c r="BQ3777" s="1"/>
      <c r="BR3777" s="1"/>
      <c r="BS3777" s="1"/>
      <c r="BT3777" s="22"/>
      <c r="BU3777" s="1"/>
      <c r="BV3777" s="1"/>
      <c r="BW3777" s="1"/>
      <c r="BX3777" s="1"/>
      <c r="BY3777" s="1"/>
      <c r="BZ3777" s="1"/>
      <c r="CA3777" s="1"/>
      <c r="CB3777" s="1"/>
      <c r="CC3777" s="1"/>
      <c r="CD3777" s="1"/>
      <c r="CE3777" s="1"/>
      <c r="CF3777" s="1"/>
      <c r="CG3777" s="1"/>
      <c r="CH3777" s="1"/>
      <c r="CI3777" s="1"/>
      <c r="CJ3777" s="1"/>
      <c r="CK3777" s="1"/>
      <c r="CL3777" s="1"/>
      <c r="CM3777" s="1"/>
      <c r="CN3777" s="1"/>
      <c r="CO3777" s="1"/>
      <c r="CP3777" s="1"/>
      <c r="CQ3777" s="1"/>
      <c r="CR3777" s="1"/>
      <c r="CS3777" s="1"/>
      <c r="CT3777" s="1"/>
      <c r="CU3777" s="1"/>
      <c r="CV3777" s="1"/>
      <c r="CW3777" s="1"/>
      <c r="CX3777" s="1"/>
      <c r="CY3777" s="1"/>
      <c r="CZ3777" s="1"/>
      <c r="DA3777" s="1"/>
      <c r="DB3777" s="1"/>
      <c r="DC3777" s="1"/>
      <c r="DD3777" s="1"/>
      <c r="DE3777" s="1"/>
      <c r="DF3777" s="1"/>
      <c r="DG3777" s="1"/>
      <c r="DH3777" s="1"/>
      <c r="DI3777" s="1"/>
      <c r="DJ3777" s="1"/>
      <c r="DK3777" s="1"/>
      <c r="DL3777" s="1"/>
      <c r="DM3777" s="1"/>
      <c r="DN3777" s="1"/>
      <c r="DO3777" s="1"/>
      <c r="DP3777" s="1"/>
      <c r="DQ3777" s="1"/>
      <c r="DR3777" s="1"/>
      <c r="DS3777" s="1"/>
      <c r="DT3777" s="1"/>
      <c r="DU3777" s="1"/>
      <c r="DV3777" s="1"/>
      <c r="DW3777" s="1"/>
      <c r="DX3777" s="1"/>
      <c r="DY3777" s="1"/>
      <c r="DZ3777" s="1"/>
      <c r="EA3777" s="1"/>
      <c r="EB3777" s="1"/>
      <c r="EC3777" s="1"/>
      <c r="ED3777" s="1"/>
      <c r="EE3777" s="1"/>
      <c r="EF3777" s="1"/>
      <c r="EG3777" s="1"/>
      <c r="EH3777" s="1"/>
      <c r="EI3777" s="1"/>
      <c r="EJ3777" s="1"/>
      <c r="EK3777" s="1"/>
      <c r="EL3777" s="1"/>
      <c r="EM3777" s="1"/>
      <c r="EN3777" s="1"/>
      <c r="EO3777" s="1"/>
      <c r="EP3777" s="1"/>
      <c r="EQ3777" s="1"/>
      <c r="ER3777" s="1"/>
      <c r="ES3777" s="1"/>
      <c r="ET3777" s="1"/>
      <c r="EU3777" s="1"/>
      <c r="EV3777" s="1"/>
      <c r="EW3777" s="1"/>
      <c r="EX3777" s="1"/>
      <c r="EY3777" s="1"/>
      <c r="EZ3777" s="1"/>
      <c r="FA3777" s="1"/>
      <c r="FB3777" s="1"/>
      <c r="FC3777" s="1"/>
      <c r="FD3777" s="1"/>
      <c r="FE3777" s="1"/>
      <c r="FF3777" s="1"/>
      <c r="FG3777" s="1"/>
      <c r="FH3777" s="1"/>
      <c r="FI3777" s="1"/>
      <c r="FJ3777" s="1"/>
      <c r="FK3777" s="1"/>
      <c r="FL3777" s="1"/>
      <c r="FM3777" s="1"/>
      <c r="FN3777" s="1"/>
      <c r="FO3777" s="1"/>
      <c r="FP3777" s="1"/>
      <c r="FQ3777" s="1"/>
      <c r="FR3777" s="1"/>
      <c r="FS3777" s="1"/>
      <c r="FT3777" s="1"/>
      <c r="FU3777" s="1"/>
      <c r="FV3777" s="1"/>
      <c r="FW3777" s="1"/>
      <c r="FX3777" s="1"/>
      <c r="FY3777" s="1"/>
      <c r="FZ3777" s="1"/>
      <c r="GA3777" s="1"/>
      <c r="GB3777" s="1"/>
      <c r="GC3777" s="1"/>
      <c r="GD3777" s="1"/>
      <c r="GE3777" s="1"/>
      <c r="GF3777" s="1"/>
      <c r="GG3777" s="1"/>
      <c r="GH3777" s="1"/>
      <c r="GI3777" s="1"/>
      <c r="GJ3777" s="1"/>
      <c r="GK3777"/>
      <c r="GL3777"/>
      <c r="GM3777"/>
      <c r="GN3777"/>
      <c r="GO3777"/>
      <c r="GP3777"/>
      <c r="GQ3777"/>
      <c r="GR3777"/>
      <c r="GS3777"/>
      <c r="GT3777"/>
      <c r="GU3777"/>
      <c r="GV3777"/>
      <c r="GW3777"/>
      <c r="GX3777"/>
      <c r="GY3777"/>
      <c r="GZ3777"/>
      <c r="HA3777"/>
      <c r="HB3777"/>
      <c r="HC3777"/>
      <c r="HD3777"/>
      <c r="HE3777"/>
    </row>
    <row r="3778" spans="4:213" s="25" customFormat="1" x14ac:dyDescent="0.25">
      <c r="D3778" s="19"/>
      <c r="E3778" s="19"/>
      <c r="F3778" s="20"/>
      <c r="G3778" s="20"/>
      <c r="H3778" s="20"/>
      <c r="I3778" s="20"/>
      <c r="J3778" s="21"/>
      <c r="K3778" s="21"/>
      <c r="L3778" s="20"/>
      <c r="M3778" s="20"/>
      <c r="N3778" s="22"/>
      <c r="O3778" s="22"/>
      <c r="P3778" s="22"/>
      <c r="Q3778" s="22"/>
      <c r="R3778" s="19"/>
      <c r="S3778" s="19"/>
      <c r="T3778" s="19"/>
      <c r="U3778" s="20"/>
      <c r="V3778" s="20"/>
      <c r="W3778" s="20"/>
      <c r="X3778" s="27"/>
      <c r="Y3778" s="253"/>
      <c r="Z3778" s="30"/>
      <c r="AA3778" s="30"/>
      <c r="AB3778" s="31"/>
      <c r="AC3778" s="31"/>
      <c r="AD3778" s="31"/>
      <c r="AE3778" s="31"/>
      <c r="AF3778" s="31"/>
      <c r="AG3778" s="241"/>
      <c r="AH3778" s="31"/>
      <c r="AI3778" s="31"/>
      <c r="AJ3778" s="31"/>
      <c r="AK3778" s="31"/>
      <c r="AL3778" s="120"/>
      <c r="AQ3778" s="26"/>
      <c r="AW3778" s="19"/>
      <c r="AX3778" s="19"/>
      <c r="AY3778" s="19"/>
      <c r="AZ3778" s="19"/>
      <c r="BA3778" s="19"/>
      <c r="BB3778" s="19"/>
      <c r="BC3778" s="1"/>
      <c r="BD3778"/>
      <c r="BE3778"/>
      <c r="BF3778" s="1"/>
      <c r="BG3778"/>
      <c r="BH3778"/>
      <c r="BI3778"/>
      <c r="BJ3778" s="1"/>
      <c r="BK3778" s="1"/>
      <c r="BL3778"/>
      <c r="BM3778" s="1"/>
      <c r="BN3778" s="1"/>
      <c r="BO3778" s="1"/>
      <c r="BP3778" s="1"/>
      <c r="BQ3778" s="1"/>
      <c r="BR3778" s="1"/>
      <c r="BS3778" s="1"/>
      <c r="BT3778" s="22"/>
      <c r="BU3778" s="1"/>
      <c r="BV3778" s="1"/>
      <c r="BW3778" s="1"/>
      <c r="BX3778" s="1"/>
      <c r="BY3778" s="1"/>
      <c r="BZ3778" s="1"/>
      <c r="CA3778" s="1"/>
      <c r="CB3778" s="1"/>
      <c r="CC3778" s="1"/>
      <c r="CD3778" s="1"/>
      <c r="CE3778" s="1"/>
      <c r="CF3778" s="1"/>
      <c r="CG3778" s="1"/>
      <c r="CH3778" s="1"/>
      <c r="CI3778" s="1"/>
      <c r="CJ3778" s="1"/>
      <c r="CK3778" s="1"/>
      <c r="CL3778" s="1"/>
      <c r="CM3778" s="1"/>
      <c r="CN3778" s="1"/>
      <c r="CO3778" s="1"/>
      <c r="CP3778" s="1"/>
      <c r="CQ3778" s="1"/>
      <c r="CR3778" s="1"/>
      <c r="CS3778" s="1"/>
      <c r="CT3778" s="1"/>
      <c r="CU3778" s="1"/>
      <c r="CV3778" s="1"/>
      <c r="CW3778" s="1"/>
      <c r="CX3778" s="1"/>
      <c r="CY3778" s="1"/>
      <c r="CZ3778" s="1"/>
      <c r="DA3778" s="1"/>
      <c r="DB3778" s="1"/>
      <c r="DC3778" s="1"/>
      <c r="DD3778" s="1"/>
      <c r="DE3778" s="1"/>
      <c r="DF3778" s="1"/>
      <c r="DG3778" s="1"/>
      <c r="DH3778" s="1"/>
      <c r="DI3778" s="1"/>
      <c r="DJ3778" s="1"/>
      <c r="DK3778" s="1"/>
      <c r="DL3778" s="1"/>
      <c r="DM3778" s="1"/>
      <c r="DN3778" s="1"/>
      <c r="DO3778" s="1"/>
      <c r="DP3778" s="1"/>
      <c r="DQ3778" s="1"/>
      <c r="DR3778" s="1"/>
      <c r="DS3778" s="1"/>
      <c r="DT3778" s="1"/>
      <c r="DU3778" s="1"/>
      <c r="DV3778" s="1"/>
      <c r="DW3778" s="1"/>
      <c r="DX3778" s="1"/>
      <c r="DY3778" s="1"/>
      <c r="DZ3778" s="1"/>
      <c r="EA3778" s="1"/>
      <c r="EB3778" s="1"/>
      <c r="EC3778" s="1"/>
      <c r="ED3778" s="1"/>
      <c r="EE3778" s="1"/>
      <c r="EF3778" s="1"/>
      <c r="EG3778" s="1"/>
      <c r="EH3778" s="1"/>
      <c r="EI3778" s="1"/>
      <c r="EJ3778" s="1"/>
      <c r="EK3778" s="1"/>
      <c r="EL3778" s="1"/>
      <c r="EM3778" s="1"/>
      <c r="EN3778" s="1"/>
      <c r="EO3778" s="1"/>
      <c r="EP3778" s="1"/>
      <c r="EQ3778" s="1"/>
      <c r="ER3778" s="1"/>
      <c r="ES3778" s="1"/>
      <c r="ET3778" s="1"/>
      <c r="EU3778" s="1"/>
      <c r="EV3778" s="1"/>
      <c r="EW3778" s="1"/>
      <c r="EX3778" s="1"/>
      <c r="EY3778" s="1"/>
      <c r="EZ3778" s="1"/>
      <c r="FA3778" s="1"/>
      <c r="FB3778" s="1"/>
      <c r="FC3778" s="1"/>
      <c r="FD3778" s="1"/>
      <c r="FE3778" s="1"/>
      <c r="FF3778" s="1"/>
      <c r="FG3778" s="1"/>
      <c r="FH3778" s="1"/>
      <c r="FI3778" s="1"/>
      <c r="FJ3778" s="1"/>
      <c r="FK3778" s="1"/>
      <c r="FL3778" s="1"/>
      <c r="FM3778" s="1"/>
      <c r="FN3778" s="1"/>
      <c r="FO3778" s="1"/>
      <c r="FP3778" s="1"/>
      <c r="FQ3778" s="1"/>
      <c r="FR3778" s="1"/>
      <c r="FS3778" s="1"/>
      <c r="FT3778" s="1"/>
      <c r="FU3778" s="1"/>
      <c r="FV3778" s="1"/>
      <c r="FW3778" s="1"/>
      <c r="FX3778" s="1"/>
      <c r="FY3778" s="1"/>
      <c r="FZ3778" s="1"/>
      <c r="GA3778" s="1"/>
      <c r="GB3778" s="1"/>
      <c r="GC3778" s="1"/>
      <c r="GD3778" s="1"/>
      <c r="GE3778" s="1"/>
      <c r="GF3778" s="1"/>
      <c r="GG3778" s="1"/>
      <c r="GH3778" s="1"/>
      <c r="GI3778" s="1"/>
      <c r="GJ3778" s="1"/>
      <c r="GK3778"/>
      <c r="GL3778"/>
      <c r="GM3778"/>
      <c r="GN3778"/>
      <c r="GO3778"/>
      <c r="GP3778"/>
      <c r="GQ3778"/>
      <c r="GR3778"/>
      <c r="GS3778"/>
      <c r="GT3778"/>
      <c r="GU3778"/>
      <c r="GV3778"/>
      <c r="GW3778"/>
      <c r="GX3778"/>
      <c r="GY3778"/>
      <c r="GZ3778"/>
      <c r="HA3778"/>
      <c r="HB3778"/>
      <c r="HC3778"/>
      <c r="HD3778"/>
      <c r="HE3778"/>
    </row>
    <row r="3779" spans="4:213" s="25" customFormat="1" x14ac:dyDescent="0.25">
      <c r="D3779" s="19"/>
      <c r="E3779" s="19"/>
      <c r="F3779" s="20"/>
      <c r="G3779" s="20"/>
      <c r="H3779" s="20"/>
      <c r="I3779" s="20"/>
      <c r="J3779" s="21"/>
      <c r="K3779" s="21"/>
      <c r="L3779" s="20"/>
      <c r="M3779" s="20"/>
      <c r="N3779" s="22"/>
      <c r="O3779" s="22"/>
      <c r="P3779" s="22"/>
      <c r="Q3779" s="22"/>
      <c r="R3779" s="19"/>
      <c r="S3779" s="19"/>
      <c r="T3779" s="19"/>
      <c r="U3779" s="20"/>
      <c r="V3779" s="20"/>
      <c r="W3779" s="20"/>
      <c r="X3779" s="27"/>
      <c r="Y3779" s="253"/>
      <c r="Z3779" s="30"/>
      <c r="AA3779" s="30"/>
      <c r="AB3779" s="31"/>
      <c r="AC3779" s="31"/>
      <c r="AD3779" s="31"/>
      <c r="AE3779" s="31"/>
      <c r="AF3779" s="31"/>
      <c r="AG3779" s="241"/>
      <c r="AH3779" s="31"/>
      <c r="AI3779" s="31"/>
      <c r="AJ3779" s="31"/>
      <c r="AK3779" s="31"/>
      <c r="AL3779" s="120"/>
      <c r="AQ3779" s="26"/>
      <c r="AW3779" s="19"/>
      <c r="AX3779" s="19"/>
      <c r="AY3779" s="19"/>
      <c r="AZ3779" s="19"/>
      <c r="BA3779" s="19"/>
      <c r="BB3779" s="19"/>
      <c r="BC3779" s="1"/>
      <c r="BD3779"/>
      <c r="BE3779"/>
      <c r="BF3779" s="1"/>
      <c r="BG3779"/>
      <c r="BH3779"/>
      <c r="BI3779"/>
      <c r="BJ3779" s="1"/>
      <c r="BK3779" s="1"/>
      <c r="BL3779"/>
      <c r="BM3779" s="1"/>
      <c r="BN3779" s="1"/>
      <c r="BO3779" s="1"/>
      <c r="BP3779" s="1"/>
      <c r="BQ3779" s="1"/>
      <c r="BR3779" s="1"/>
      <c r="BS3779" s="1"/>
      <c r="BT3779" s="22"/>
      <c r="BU3779" s="1"/>
      <c r="BV3779" s="1"/>
      <c r="BW3779" s="1"/>
      <c r="BX3779" s="1"/>
      <c r="BY3779" s="1"/>
      <c r="BZ3779" s="1"/>
      <c r="CA3779" s="1"/>
      <c r="CB3779" s="1"/>
      <c r="CC3779" s="1"/>
      <c r="CD3779" s="1"/>
      <c r="CE3779" s="1"/>
      <c r="CF3779" s="1"/>
      <c r="CG3779" s="1"/>
      <c r="CH3779" s="1"/>
      <c r="CI3779" s="1"/>
      <c r="CJ3779" s="1"/>
      <c r="CK3779" s="1"/>
      <c r="CL3779" s="1"/>
      <c r="CM3779" s="1"/>
      <c r="CN3779" s="1"/>
      <c r="CO3779" s="1"/>
      <c r="CP3779" s="1"/>
      <c r="CQ3779" s="1"/>
      <c r="CR3779" s="1"/>
      <c r="CS3779" s="1"/>
      <c r="CT3779" s="1"/>
      <c r="CU3779" s="1"/>
      <c r="CV3779" s="1"/>
      <c r="CW3779" s="1"/>
      <c r="CX3779" s="1"/>
      <c r="CY3779" s="1"/>
      <c r="CZ3779" s="1"/>
      <c r="DA3779" s="1"/>
      <c r="DB3779" s="1"/>
      <c r="DC3779" s="1"/>
      <c r="DD3779" s="1"/>
      <c r="DE3779" s="1"/>
      <c r="DF3779" s="1"/>
      <c r="DG3779" s="1"/>
      <c r="DH3779" s="1"/>
      <c r="DI3779" s="1"/>
      <c r="DJ3779" s="1"/>
      <c r="DK3779" s="1"/>
      <c r="DL3779" s="1"/>
      <c r="DM3779" s="1"/>
      <c r="DN3779" s="1"/>
      <c r="DO3779" s="1"/>
      <c r="DP3779" s="1"/>
      <c r="DQ3779" s="1"/>
      <c r="DR3779" s="1"/>
      <c r="DS3779" s="1"/>
      <c r="DT3779" s="1"/>
      <c r="DU3779" s="1"/>
      <c r="DV3779" s="1"/>
      <c r="DW3779" s="1"/>
      <c r="DX3779" s="1"/>
      <c r="DY3779" s="1"/>
      <c r="DZ3779" s="1"/>
      <c r="EA3779" s="1"/>
      <c r="EB3779" s="1"/>
      <c r="EC3779" s="1"/>
      <c r="ED3779" s="1"/>
      <c r="EE3779" s="1"/>
      <c r="EF3779" s="1"/>
      <c r="EG3779" s="1"/>
      <c r="EH3779" s="1"/>
      <c r="EI3779" s="1"/>
      <c r="EJ3779" s="1"/>
      <c r="EK3779" s="1"/>
      <c r="EL3779" s="1"/>
      <c r="EM3779" s="1"/>
      <c r="EN3779" s="1"/>
      <c r="EO3779" s="1"/>
      <c r="EP3779" s="1"/>
      <c r="EQ3779" s="1"/>
      <c r="ER3779" s="1"/>
      <c r="ES3779" s="1"/>
      <c r="ET3779" s="1"/>
      <c r="EU3779" s="1"/>
      <c r="EV3779" s="1"/>
      <c r="EW3779" s="1"/>
      <c r="EX3779" s="1"/>
      <c r="EY3779" s="1"/>
      <c r="EZ3779" s="1"/>
      <c r="FA3779" s="1"/>
      <c r="FB3779" s="1"/>
      <c r="FC3779" s="1"/>
      <c r="FD3779" s="1"/>
      <c r="FE3779" s="1"/>
      <c r="FF3779" s="1"/>
      <c r="FG3779" s="1"/>
      <c r="FH3779" s="1"/>
      <c r="FI3779" s="1"/>
      <c r="FJ3779" s="1"/>
      <c r="FK3779" s="1"/>
      <c r="FL3779" s="1"/>
      <c r="FM3779" s="1"/>
      <c r="FN3779" s="1"/>
      <c r="FO3779" s="1"/>
      <c r="FP3779" s="1"/>
      <c r="FQ3779" s="1"/>
      <c r="FR3779" s="1"/>
      <c r="FS3779" s="1"/>
      <c r="FT3779" s="1"/>
      <c r="FU3779" s="1"/>
      <c r="FV3779" s="1"/>
      <c r="FW3779" s="1"/>
      <c r="FX3779" s="1"/>
      <c r="FY3779" s="1"/>
      <c r="FZ3779" s="1"/>
      <c r="GA3779" s="1"/>
      <c r="GB3779" s="1"/>
      <c r="GC3779" s="1"/>
      <c r="GD3779" s="1"/>
      <c r="GE3779" s="1"/>
      <c r="GF3779" s="1"/>
      <c r="GG3779" s="1"/>
      <c r="GH3779" s="1"/>
      <c r="GI3779" s="1"/>
      <c r="GJ3779" s="1"/>
      <c r="GK3779"/>
      <c r="GL3779"/>
      <c r="GM3779"/>
      <c r="GN3779"/>
      <c r="GO3779"/>
      <c r="GP3779"/>
      <c r="GQ3779"/>
      <c r="GR3779"/>
      <c r="GS3779"/>
      <c r="GT3779"/>
      <c r="GU3779"/>
      <c r="GV3779"/>
      <c r="GW3779"/>
      <c r="GX3779"/>
      <c r="GY3779"/>
      <c r="GZ3779"/>
      <c r="HA3779"/>
      <c r="HB3779"/>
      <c r="HC3779"/>
      <c r="HD3779"/>
      <c r="HE3779"/>
    </row>
    <row r="3780" spans="4:213" s="25" customFormat="1" x14ac:dyDescent="0.25">
      <c r="D3780" s="19"/>
      <c r="E3780" s="19"/>
      <c r="F3780" s="20"/>
      <c r="G3780" s="20"/>
      <c r="H3780" s="20"/>
      <c r="I3780" s="20"/>
      <c r="J3780" s="21"/>
      <c r="K3780" s="21"/>
      <c r="L3780" s="20"/>
      <c r="M3780" s="20"/>
      <c r="N3780" s="22"/>
      <c r="O3780" s="22"/>
      <c r="P3780" s="22"/>
      <c r="Q3780" s="22"/>
      <c r="R3780" s="19"/>
      <c r="S3780" s="19"/>
      <c r="T3780" s="19"/>
      <c r="U3780" s="20"/>
      <c r="V3780" s="20"/>
      <c r="W3780" s="20"/>
      <c r="X3780" s="27"/>
      <c r="Y3780" s="253"/>
      <c r="Z3780" s="30"/>
      <c r="AA3780" s="30"/>
      <c r="AB3780" s="31"/>
      <c r="AC3780" s="31"/>
      <c r="AD3780" s="31"/>
      <c r="AE3780" s="31"/>
      <c r="AF3780" s="31"/>
      <c r="AG3780" s="241"/>
      <c r="AH3780" s="31"/>
      <c r="AI3780" s="31"/>
      <c r="AJ3780" s="31"/>
      <c r="AK3780" s="31"/>
      <c r="AL3780" s="120"/>
      <c r="AQ3780" s="26"/>
      <c r="AW3780" s="19"/>
      <c r="AX3780" s="19"/>
      <c r="AY3780" s="19"/>
      <c r="AZ3780" s="19"/>
      <c r="BA3780" s="19"/>
      <c r="BB3780" s="19"/>
      <c r="BC3780" s="1"/>
      <c r="BD3780"/>
      <c r="BE3780"/>
      <c r="BF3780" s="1"/>
      <c r="BG3780"/>
      <c r="BH3780"/>
      <c r="BI3780"/>
      <c r="BJ3780" s="1"/>
      <c r="BK3780" s="1"/>
      <c r="BL3780"/>
      <c r="BM3780" s="1"/>
      <c r="BN3780" s="1"/>
      <c r="BO3780" s="1"/>
      <c r="BP3780" s="1"/>
      <c r="BQ3780" s="1"/>
      <c r="BR3780" s="1"/>
      <c r="BS3780" s="1"/>
      <c r="BT3780" s="22"/>
      <c r="BU3780" s="1"/>
      <c r="BV3780" s="1"/>
      <c r="BW3780" s="1"/>
      <c r="BX3780" s="1"/>
      <c r="BY3780" s="1"/>
      <c r="BZ3780" s="1"/>
      <c r="CA3780" s="1"/>
      <c r="CB3780" s="1"/>
      <c r="CC3780" s="1"/>
      <c r="CD3780" s="1"/>
      <c r="CE3780" s="1"/>
      <c r="CF3780" s="1"/>
      <c r="CG3780" s="1"/>
      <c r="CH3780" s="1"/>
      <c r="CI3780" s="1"/>
      <c r="CJ3780" s="1"/>
      <c r="CK3780" s="1"/>
      <c r="CL3780" s="1"/>
      <c r="CM3780" s="1"/>
      <c r="CN3780" s="1"/>
      <c r="CO3780" s="1"/>
      <c r="CP3780" s="1"/>
      <c r="CQ3780" s="1"/>
      <c r="CR3780" s="1"/>
      <c r="CS3780" s="1"/>
      <c r="CT3780" s="1"/>
      <c r="CU3780" s="1"/>
      <c r="CV3780" s="1"/>
      <c r="CW3780" s="1"/>
      <c r="CX3780" s="1"/>
      <c r="CY3780" s="1"/>
      <c r="CZ3780" s="1"/>
      <c r="DA3780" s="1"/>
      <c r="DB3780" s="1"/>
      <c r="DC3780" s="1"/>
      <c r="DD3780" s="1"/>
      <c r="DE3780" s="1"/>
      <c r="DF3780" s="1"/>
      <c r="DG3780" s="1"/>
      <c r="DH3780" s="1"/>
      <c r="DI3780" s="1"/>
      <c r="DJ3780" s="1"/>
      <c r="DK3780" s="1"/>
      <c r="DL3780" s="1"/>
      <c r="DM3780" s="1"/>
      <c r="DN3780" s="1"/>
      <c r="DO3780" s="1"/>
      <c r="DP3780" s="1"/>
      <c r="DQ3780" s="1"/>
      <c r="DR3780" s="1"/>
      <c r="DS3780" s="1"/>
      <c r="DT3780" s="1"/>
      <c r="DU3780" s="1"/>
      <c r="DV3780" s="1"/>
      <c r="DW3780" s="1"/>
      <c r="DX3780" s="1"/>
      <c r="DY3780" s="1"/>
      <c r="DZ3780" s="1"/>
      <c r="EA3780" s="1"/>
      <c r="EB3780" s="1"/>
      <c r="EC3780" s="1"/>
      <c r="ED3780" s="1"/>
      <c r="EE3780" s="1"/>
      <c r="EF3780" s="1"/>
      <c r="EG3780" s="1"/>
      <c r="EH3780" s="1"/>
      <c r="EI3780" s="1"/>
      <c r="EJ3780" s="1"/>
      <c r="EK3780" s="1"/>
      <c r="EL3780" s="1"/>
      <c r="EM3780" s="1"/>
      <c r="EN3780" s="1"/>
      <c r="EO3780" s="1"/>
      <c r="EP3780" s="1"/>
      <c r="EQ3780" s="1"/>
      <c r="ER3780" s="1"/>
      <c r="ES3780" s="1"/>
      <c r="ET3780" s="1"/>
      <c r="EU3780" s="1"/>
      <c r="EV3780" s="1"/>
      <c r="EW3780" s="1"/>
      <c r="EX3780" s="1"/>
      <c r="EY3780" s="1"/>
      <c r="EZ3780" s="1"/>
      <c r="FA3780" s="1"/>
      <c r="FB3780" s="1"/>
      <c r="FC3780" s="1"/>
      <c r="FD3780" s="1"/>
      <c r="FE3780" s="1"/>
      <c r="FF3780" s="1"/>
      <c r="FG3780" s="1"/>
      <c r="FH3780" s="1"/>
      <c r="FI3780" s="1"/>
      <c r="FJ3780" s="1"/>
      <c r="FK3780" s="1"/>
      <c r="FL3780" s="1"/>
      <c r="FM3780" s="1"/>
      <c r="FN3780" s="1"/>
      <c r="FO3780" s="1"/>
      <c r="FP3780" s="1"/>
      <c r="FQ3780" s="1"/>
      <c r="FR3780" s="1"/>
      <c r="FS3780" s="1"/>
      <c r="FT3780" s="1"/>
      <c r="FU3780" s="1"/>
      <c r="FV3780" s="1"/>
      <c r="FW3780" s="1"/>
      <c r="FX3780" s="1"/>
      <c r="FY3780" s="1"/>
      <c r="FZ3780" s="1"/>
      <c r="GA3780" s="1"/>
      <c r="GB3780" s="1"/>
      <c r="GC3780" s="1"/>
      <c r="GD3780" s="1"/>
      <c r="GE3780" s="1"/>
      <c r="GF3780" s="1"/>
      <c r="GG3780" s="1"/>
      <c r="GH3780" s="1"/>
      <c r="GI3780" s="1"/>
      <c r="GJ3780" s="1"/>
      <c r="GK3780"/>
      <c r="GL3780"/>
      <c r="GM3780"/>
      <c r="GN3780"/>
      <c r="GO3780"/>
      <c r="GP3780"/>
      <c r="GQ3780"/>
      <c r="GR3780"/>
      <c r="GS3780"/>
      <c r="GT3780"/>
      <c r="GU3780"/>
      <c r="GV3780"/>
      <c r="GW3780"/>
      <c r="GX3780"/>
      <c r="GY3780"/>
      <c r="GZ3780"/>
      <c r="HA3780"/>
      <c r="HB3780"/>
      <c r="HC3780"/>
      <c r="HD3780"/>
      <c r="HE3780"/>
    </row>
    <row r="3781" spans="4:213" s="25" customFormat="1" x14ac:dyDescent="0.25">
      <c r="D3781" s="19"/>
      <c r="E3781" s="19"/>
      <c r="F3781" s="20"/>
      <c r="G3781" s="20"/>
      <c r="H3781" s="20"/>
      <c r="I3781" s="20"/>
      <c r="J3781" s="21"/>
      <c r="K3781" s="21"/>
      <c r="L3781" s="20"/>
      <c r="M3781" s="20"/>
      <c r="N3781" s="22"/>
      <c r="O3781" s="22"/>
      <c r="P3781" s="22"/>
      <c r="Q3781" s="22"/>
      <c r="R3781" s="19"/>
      <c r="S3781" s="19"/>
      <c r="T3781" s="19"/>
      <c r="U3781" s="20"/>
      <c r="V3781" s="20"/>
      <c r="W3781" s="20"/>
      <c r="X3781" s="27"/>
      <c r="Y3781" s="253"/>
      <c r="Z3781" s="30"/>
      <c r="AA3781" s="30"/>
      <c r="AB3781" s="31"/>
      <c r="AC3781" s="31"/>
      <c r="AD3781" s="31"/>
      <c r="AE3781" s="31"/>
      <c r="AF3781" s="31"/>
      <c r="AG3781" s="241"/>
      <c r="AH3781" s="31"/>
      <c r="AI3781" s="31"/>
      <c r="AJ3781" s="31"/>
      <c r="AK3781" s="31"/>
      <c r="AL3781" s="120"/>
      <c r="AQ3781" s="26"/>
      <c r="AW3781" s="19"/>
      <c r="AX3781" s="19"/>
      <c r="AY3781" s="19"/>
      <c r="AZ3781" s="19"/>
      <c r="BA3781" s="19"/>
      <c r="BB3781" s="19"/>
      <c r="BC3781" s="1"/>
      <c r="BD3781"/>
      <c r="BE3781"/>
      <c r="BF3781" s="1"/>
      <c r="BG3781"/>
      <c r="BH3781"/>
      <c r="BI3781"/>
      <c r="BJ3781" s="1"/>
      <c r="BK3781" s="1"/>
      <c r="BL3781"/>
      <c r="BM3781" s="1"/>
      <c r="BN3781" s="1"/>
      <c r="BO3781" s="1"/>
      <c r="BP3781" s="1"/>
      <c r="BQ3781" s="1"/>
      <c r="BR3781" s="1"/>
      <c r="BS3781" s="1"/>
      <c r="BT3781" s="22"/>
      <c r="BU3781" s="1"/>
      <c r="BV3781" s="1"/>
      <c r="BW3781" s="1"/>
      <c r="BX3781" s="1"/>
      <c r="BY3781" s="1"/>
      <c r="BZ3781" s="1"/>
      <c r="CA3781" s="1"/>
      <c r="CB3781" s="1"/>
      <c r="CC3781" s="1"/>
      <c r="CD3781" s="1"/>
      <c r="CE3781" s="1"/>
      <c r="CF3781" s="1"/>
      <c r="CG3781" s="1"/>
      <c r="CH3781" s="1"/>
      <c r="CI3781" s="1"/>
      <c r="CJ3781" s="1"/>
      <c r="CK3781" s="1"/>
      <c r="CL3781" s="1"/>
      <c r="CM3781" s="1"/>
      <c r="CN3781" s="1"/>
      <c r="CO3781" s="1"/>
      <c r="CP3781" s="1"/>
      <c r="CQ3781" s="1"/>
      <c r="CR3781" s="1"/>
      <c r="CS3781" s="1"/>
      <c r="CT3781" s="1"/>
      <c r="CU3781" s="1"/>
      <c r="CV3781" s="1"/>
      <c r="CW3781" s="1"/>
      <c r="CX3781" s="1"/>
      <c r="CY3781" s="1"/>
      <c r="CZ3781" s="1"/>
      <c r="DA3781" s="1"/>
      <c r="DB3781" s="1"/>
      <c r="DC3781" s="1"/>
      <c r="DD3781" s="1"/>
      <c r="DE3781" s="1"/>
      <c r="DF3781" s="1"/>
      <c r="DG3781" s="1"/>
      <c r="DH3781" s="1"/>
      <c r="DI3781" s="1"/>
      <c r="DJ3781" s="1"/>
      <c r="DK3781" s="1"/>
      <c r="DL3781" s="1"/>
      <c r="DM3781" s="1"/>
      <c r="DN3781" s="1"/>
      <c r="DO3781" s="1"/>
      <c r="DP3781" s="1"/>
      <c r="DQ3781" s="1"/>
      <c r="DR3781" s="1"/>
      <c r="DS3781" s="1"/>
      <c r="DT3781" s="1"/>
      <c r="DU3781" s="1"/>
      <c r="DV3781" s="1"/>
      <c r="DW3781" s="1"/>
      <c r="DX3781" s="1"/>
      <c r="DY3781" s="1"/>
      <c r="DZ3781" s="1"/>
      <c r="EA3781" s="1"/>
      <c r="EB3781" s="1"/>
      <c r="EC3781" s="1"/>
      <c r="ED3781" s="1"/>
      <c r="EE3781" s="1"/>
      <c r="EF3781" s="1"/>
      <c r="EG3781" s="1"/>
      <c r="EH3781" s="1"/>
      <c r="EI3781" s="1"/>
      <c r="EJ3781" s="1"/>
      <c r="EK3781" s="1"/>
      <c r="EL3781" s="1"/>
      <c r="EM3781" s="1"/>
      <c r="EN3781" s="1"/>
      <c r="EO3781" s="1"/>
      <c r="EP3781" s="1"/>
      <c r="EQ3781" s="1"/>
      <c r="ER3781" s="1"/>
      <c r="ES3781" s="1"/>
      <c r="ET3781" s="1"/>
      <c r="EU3781" s="1"/>
      <c r="EV3781" s="1"/>
      <c r="EW3781" s="1"/>
      <c r="EX3781" s="1"/>
      <c r="EY3781" s="1"/>
      <c r="EZ3781" s="1"/>
      <c r="FA3781" s="1"/>
      <c r="FB3781" s="1"/>
      <c r="FC3781" s="1"/>
      <c r="FD3781" s="1"/>
      <c r="FE3781" s="1"/>
      <c r="FF3781" s="1"/>
      <c r="FG3781" s="1"/>
      <c r="FH3781" s="1"/>
      <c r="FI3781" s="1"/>
      <c r="FJ3781" s="1"/>
      <c r="FK3781" s="1"/>
      <c r="FL3781" s="1"/>
      <c r="FM3781" s="1"/>
      <c r="FN3781" s="1"/>
      <c r="FO3781" s="1"/>
      <c r="FP3781" s="1"/>
      <c r="FQ3781" s="1"/>
      <c r="FR3781" s="1"/>
      <c r="FS3781" s="1"/>
      <c r="FT3781" s="1"/>
      <c r="FU3781" s="1"/>
      <c r="FV3781" s="1"/>
      <c r="FW3781" s="1"/>
      <c r="FX3781" s="1"/>
      <c r="FY3781" s="1"/>
      <c r="FZ3781" s="1"/>
      <c r="GA3781" s="1"/>
      <c r="GB3781" s="1"/>
      <c r="GC3781" s="1"/>
      <c r="GD3781" s="1"/>
      <c r="GE3781" s="1"/>
      <c r="GF3781" s="1"/>
      <c r="GG3781" s="1"/>
      <c r="GH3781" s="1"/>
      <c r="GI3781" s="1"/>
      <c r="GJ3781" s="1"/>
      <c r="GK3781"/>
      <c r="GL3781"/>
      <c r="GM3781"/>
      <c r="GN3781"/>
      <c r="GO3781"/>
      <c r="GP3781"/>
      <c r="GQ3781"/>
      <c r="GR3781"/>
      <c r="GS3781"/>
      <c r="GT3781"/>
      <c r="GU3781"/>
      <c r="GV3781"/>
      <c r="GW3781"/>
      <c r="GX3781"/>
      <c r="GY3781"/>
      <c r="GZ3781"/>
      <c r="HA3781"/>
      <c r="HB3781"/>
      <c r="HC3781"/>
      <c r="HD3781"/>
      <c r="HE3781"/>
    </row>
    <row r="3782" spans="4:213" s="25" customFormat="1" x14ac:dyDescent="0.25">
      <c r="D3782" s="19"/>
      <c r="E3782" s="19"/>
      <c r="F3782" s="20"/>
      <c r="G3782" s="20"/>
      <c r="H3782" s="20"/>
      <c r="I3782" s="20"/>
      <c r="J3782" s="21"/>
      <c r="K3782" s="21"/>
      <c r="L3782" s="20"/>
      <c r="M3782" s="20"/>
      <c r="N3782" s="22"/>
      <c r="O3782" s="22"/>
      <c r="P3782" s="22"/>
      <c r="Q3782" s="22"/>
      <c r="R3782" s="19"/>
      <c r="S3782" s="19"/>
      <c r="T3782" s="19"/>
      <c r="U3782" s="20"/>
      <c r="V3782" s="20"/>
      <c r="W3782" s="20"/>
      <c r="X3782" s="27"/>
      <c r="Y3782" s="253"/>
      <c r="Z3782" s="30"/>
      <c r="AA3782" s="30"/>
      <c r="AB3782" s="31"/>
      <c r="AC3782" s="31"/>
      <c r="AD3782" s="31"/>
      <c r="AE3782" s="31"/>
      <c r="AF3782" s="31"/>
      <c r="AG3782" s="241"/>
      <c r="AH3782" s="31"/>
      <c r="AI3782" s="31"/>
      <c r="AJ3782" s="31"/>
      <c r="AK3782" s="31"/>
      <c r="AL3782" s="120"/>
      <c r="AQ3782" s="26"/>
      <c r="AW3782" s="19"/>
      <c r="AX3782" s="19"/>
      <c r="AY3782" s="19"/>
      <c r="AZ3782" s="19"/>
      <c r="BA3782" s="19"/>
      <c r="BB3782" s="19"/>
      <c r="BC3782" s="1"/>
      <c r="BD3782"/>
      <c r="BE3782"/>
      <c r="BF3782" s="1"/>
      <c r="BG3782"/>
      <c r="BH3782"/>
      <c r="BI3782"/>
      <c r="BJ3782" s="1"/>
      <c r="BK3782" s="1"/>
      <c r="BL3782"/>
      <c r="BM3782" s="1"/>
      <c r="BN3782" s="1"/>
      <c r="BO3782" s="1"/>
      <c r="BP3782" s="1"/>
      <c r="BQ3782" s="1"/>
      <c r="BR3782" s="1"/>
      <c r="BS3782" s="1"/>
      <c r="BT3782" s="22"/>
      <c r="BU3782" s="1"/>
      <c r="BV3782" s="1"/>
      <c r="BW3782" s="1"/>
      <c r="BX3782" s="1"/>
      <c r="BY3782" s="1"/>
      <c r="BZ3782" s="1"/>
      <c r="CA3782" s="1"/>
      <c r="CB3782" s="1"/>
      <c r="CC3782" s="1"/>
      <c r="CD3782" s="1"/>
      <c r="CE3782" s="1"/>
      <c r="CF3782" s="1"/>
      <c r="CG3782" s="1"/>
      <c r="CH3782" s="1"/>
      <c r="CI3782" s="1"/>
      <c r="CJ3782" s="1"/>
      <c r="CK3782" s="1"/>
      <c r="CL3782" s="1"/>
      <c r="CM3782" s="1"/>
      <c r="CN3782" s="1"/>
      <c r="CO3782" s="1"/>
      <c r="CP3782" s="1"/>
      <c r="CQ3782" s="1"/>
      <c r="CR3782" s="1"/>
      <c r="CS3782" s="1"/>
      <c r="CT3782" s="1"/>
      <c r="CU3782" s="1"/>
      <c r="CV3782" s="1"/>
      <c r="CW3782" s="1"/>
      <c r="CX3782" s="1"/>
      <c r="CY3782" s="1"/>
      <c r="CZ3782" s="1"/>
      <c r="DA3782" s="1"/>
      <c r="DB3782" s="1"/>
      <c r="DC3782" s="1"/>
      <c r="DD3782" s="1"/>
      <c r="DE3782" s="1"/>
      <c r="DF3782" s="1"/>
      <c r="DG3782" s="1"/>
      <c r="DH3782" s="1"/>
      <c r="DI3782" s="1"/>
      <c r="DJ3782" s="1"/>
      <c r="DK3782" s="1"/>
      <c r="DL3782" s="1"/>
      <c r="DM3782" s="1"/>
      <c r="DN3782" s="1"/>
      <c r="DO3782" s="1"/>
      <c r="DP3782" s="1"/>
      <c r="DQ3782" s="1"/>
      <c r="DR3782" s="1"/>
      <c r="DS3782" s="1"/>
      <c r="DT3782" s="1"/>
      <c r="DU3782" s="1"/>
      <c r="DV3782" s="1"/>
      <c r="DW3782" s="1"/>
      <c r="DX3782" s="1"/>
      <c r="DY3782" s="1"/>
      <c r="DZ3782" s="1"/>
      <c r="EA3782" s="1"/>
      <c r="EB3782" s="1"/>
      <c r="EC3782" s="1"/>
      <c r="ED3782" s="1"/>
      <c r="EE3782" s="1"/>
      <c r="EF3782" s="1"/>
      <c r="EG3782" s="1"/>
      <c r="EH3782" s="1"/>
      <c r="EI3782" s="1"/>
      <c r="EJ3782" s="1"/>
      <c r="EK3782" s="1"/>
      <c r="EL3782" s="1"/>
      <c r="EM3782" s="1"/>
      <c r="EN3782" s="1"/>
      <c r="EO3782" s="1"/>
      <c r="EP3782" s="1"/>
      <c r="EQ3782" s="1"/>
      <c r="ER3782" s="1"/>
      <c r="ES3782" s="1"/>
      <c r="ET3782" s="1"/>
      <c r="EU3782" s="1"/>
      <c r="EV3782" s="1"/>
      <c r="EW3782" s="1"/>
      <c r="EX3782" s="1"/>
      <c r="EY3782" s="1"/>
      <c r="EZ3782" s="1"/>
      <c r="FA3782" s="1"/>
      <c r="FB3782" s="1"/>
      <c r="FC3782" s="1"/>
      <c r="FD3782" s="1"/>
      <c r="FE3782" s="1"/>
      <c r="FF3782" s="1"/>
      <c r="FG3782" s="1"/>
      <c r="FH3782" s="1"/>
      <c r="FI3782" s="1"/>
      <c r="FJ3782" s="1"/>
      <c r="FK3782" s="1"/>
      <c r="FL3782" s="1"/>
      <c r="FM3782" s="1"/>
      <c r="FN3782" s="1"/>
      <c r="FO3782" s="1"/>
      <c r="FP3782" s="1"/>
      <c r="FQ3782" s="1"/>
      <c r="FR3782" s="1"/>
      <c r="FS3782" s="1"/>
      <c r="FT3782" s="1"/>
      <c r="FU3782" s="1"/>
      <c r="FV3782" s="1"/>
      <c r="FW3782" s="1"/>
      <c r="FX3782" s="1"/>
      <c r="FY3782" s="1"/>
      <c r="FZ3782" s="1"/>
      <c r="GA3782" s="1"/>
      <c r="GB3782" s="1"/>
      <c r="GC3782" s="1"/>
      <c r="GD3782" s="1"/>
      <c r="GE3782" s="1"/>
      <c r="GF3782" s="1"/>
      <c r="GG3782" s="1"/>
      <c r="GH3782" s="1"/>
      <c r="GI3782" s="1"/>
      <c r="GJ3782" s="1"/>
      <c r="GK3782"/>
      <c r="GL3782"/>
      <c r="GM3782"/>
      <c r="GN3782"/>
      <c r="GO3782"/>
      <c r="GP3782"/>
      <c r="GQ3782"/>
      <c r="GR3782"/>
      <c r="GS3782"/>
      <c r="GT3782"/>
      <c r="GU3782"/>
      <c r="GV3782"/>
      <c r="GW3782"/>
      <c r="GX3782"/>
      <c r="GY3782"/>
      <c r="GZ3782"/>
      <c r="HA3782"/>
      <c r="HB3782"/>
      <c r="HC3782"/>
      <c r="HD3782"/>
      <c r="HE3782"/>
    </row>
    <row r="3783" spans="4:213" s="25" customFormat="1" x14ac:dyDescent="0.25">
      <c r="D3783" s="19"/>
      <c r="E3783" s="19"/>
      <c r="F3783" s="20"/>
      <c r="G3783" s="20"/>
      <c r="H3783" s="20"/>
      <c r="I3783" s="20"/>
      <c r="J3783" s="21"/>
      <c r="K3783" s="21"/>
      <c r="L3783" s="20"/>
      <c r="M3783" s="20"/>
      <c r="N3783" s="22"/>
      <c r="O3783" s="22"/>
      <c r="P3783" s="22"/>
      <c r="Q3783" s="22"/>
      <c r="R3783" s="19"/>
      <c r="S3783" s="19"/>
      <c r="T3783" s="19"/>
      <c r="U3783" s="20"/>
      <c r="V3783" s="20"/>
      <c r="W3783" s="20"/>
      <c r="X3783" s="27"/>
      <c r="Y3783" s="253"/>
      <c r="Z3783" s="30"/>
      <c r="AA3783" s="30"/>
      <c r="AB3783" s="31"/>
      <c r="AC3783" s="31"/>
      <c r="AD3783" s="31"/>
      <c r="AE3783" s="31"/>
      <c r="AF3783" s="31"/>
      <c r="AG3783" s="241"/>
      <c r="AH3783" s="31"/>
      <c r="AI3783" s="31"/>
      <c r="AJ3783" s="31"/>
      <c r="AK3783" s="31"/>
      <c r="AL3783" s="120"/>
      <c r="AQ3783" s="26"/>
      <c r="AW3783" s="19"/>
      <c r="AX3783" s="19"/>
      <c r="AY3783" s="19"/>
      <c r="AZ3783" s="19"/>
      <c r="BA3783" s="19"/>
      <c r="BB3783" s="19"/>
      <c r="BC3783" s="1"/>
      <c r="BD3783"/>
      <c r="BE3783"/>
      <c r="BF3783" s="1"/>
      <c r="BG3783"/>
      <c r="BH3783"/>
      <c r="BI3783"/>
      <c r="BJ3783" s="1"/>
      <c r="BK3783" s="1"/>
      <c r="BL3783"/>
      <c r="BM3783" s="1"/>
      <c r="BN3783" s="1"/>
      <c r="BO3783" s="1"/>
      <c r="BP3783" s="1"/>
      <c r="BQ3783" s="1"/>
      <c r="BR3783" s="1"/>
      <c r="BS3783" s="1"/>
      <c r="BT3783" s="22"/>
      <c r="BU3783" s="1"/>
      <c r="BV3783" s="1"/>
      <c r="BW3783" s="1"/>
      <c r="BX3783" s="1"/>
      <c r="BY3783" s="1"/>
      <c r="BZ3783" s="1"/>
      <c r="CA3783" s="1"/>
      <c r="CB3783" s="1"/>
      <c r="CC3783" s="1"/>
      <c r="CD3783" s="1"/>
      <c r="CE3783" s="1"/>
      <c r="CF3783" s="1"/>
      <c r="CG3783" s="1"/>
      <c r="CH3783" s="1"/>
      <c r="CI3783" s="1"/>
      <c r="CJ3783" s="1"/>
      <c r="CK3783" s="1"/>
      <c r="CL3783" s="1"/>
      <c r="CM3783" s="1"/>
      <c r="CN3783" s="1"/>
      <c r="CO3783" s="1"/>
      <c r="CP3783" s="1"/>
      <c r="CQ3783" s="1"/>
      <c r="CR3783" s="1"/>
      <c r="CS3783" s="1"/>
      <c r="CT3783" s="1"/>
      <c r="CU3783" s="1"/>
      <c r="CV3783" s="1"/>
      <c r="CW3783" s="1"/>
      <c r="CX3783" s="1"/>
      <c r="CY3783" s="1"/>
      <c r="CZ3783" s="1"/>
      <c r="DA3783" s="1"/>
      <c r="DB3783" s="1"/>
      <c r="DC3783" s="1"/>
      <c r="DD3783" s="1"/>
      <c r="DE3783" s="1"/>
      <c r="DF3783" s="1"/>
      <c r="DG3783" s="1"/>
      <c r="DH3783" s="1"/>
      <c r="DI3783" s="1"/>
      <c r="DJ3783" s="1"/>
      <c r="DK3783" s="1"/>
      <c r="DL3783" s="1"/>
      <c r="DM3783" s="1"/>
      <c r="DN3783" s="1"/>
      <c r="DO3783" s="1"/>
      <c r="DP3783" s="1"/>
      <c r="DQ3783" s="1"/>
      <c r="DR3783" s="1"/>
      <c r="DS3783" s="1"/>
      <c r="DT3783" s="1"/>
      <c r="DU3783" s="1"/>
      <c r="DV3783" s="1"/>
      <c r="DW3783" s="1"/>
      <c r="DX3783" s="1"/>
      <c r="DY3783" s="1"/>
      <c r="DZ3783" s="1"/>
      <c r="EA3783" s="1"/>
      <c r="EB3783" s="1"/>
      <c r="EC3783" s="1"/>
      <c r="ED3783" s="1"/>
      <c r="EE3783" s="1"/>
      <c r="EF3783" s="1"/>
      <c r="EG3783" s="1"/>
      <c r="EH3783" s="1"/>
      <c r="EI3783" s="1"/>
      <c r="EJ3783" s="1"/>
      <c r="EK3783" s="1"/>
      <c r="EL3783" s="1"/>
      <c r="EM3783" s="1"/>
      <c r="EN3783" s="1"/>
      <c r="EO3783" s="1"/>
      <c r="EP3783" s="1"/>
      <c r="EQ3783" s="1"/>
      <c r="ER3783" s="1"/>
      <c r="ES3783" s="1"/>
      <c r="ET3783" s="1"/>
      <c r="EU3783" s="1"/>
      <c r="EV3783" s="1"/>
      <c r="EW3783" s="1"/>
      <c r="EX3783" s="1"/>
      <c r="EY3783" s="1"/>
      <c r="EZ3783" s="1"/>
      <c r="FA3783" s="1"/>
      <c r="FB3783" s="1"/>
      <c r="FC3783" s="1"/>
      <c r="FD3783" s="1"/>
      <c r="FE3783" s="1"/>
      <c r="FF3783" s="1"/>
      <c r="FG3783" s="1"/>
      <c r="FH3783" s="1"/>
      <c r="FI3783" s="1"/>
      <c r="FJ3783" s="1"/>
      <c r="FK3783" s="1"/>
      <c r="FL3783" s="1"/>
      <c r="FM3783" s="1"/>
      <c r="FN3783" s="1"/>
      <c r="FO3783" s="1"/>
      <c r="FP3783" s="1"/>
      <c r="FQ3783" s="1"/>
      <c r="FR3783" s="1"/>
      <c r="FS3783" s="1"/>
      <c r="FT3783" s="1"/>
      <c r="FU3783" s="1"/>
      <c r="FV3783" s="1"/>
      <c r="FW3783" s="1"/>
      <c r="FX3783" s="1"/>
      <c r="FY3783" s="1"/>
      <c r="FZ3783" s="1"/>
      <c r="GA3783" s="1"/>
      <c r="GB3783" s="1"/>
      <c r="GC3783" s="1"/>
      <c r="GD3783" s="1"/>
      <c r="GE3783" s="1"/>
      <c r="GF3783" s="1"/>
      <c r="GG3783" s="1"/>
      <c r="GH3783" s="1"/>
      <c r="GI3783" s="1"/>
      <c r="GJ3783" s="1"/>
      <c r="GK3783"/>
      <c r="GL3783"/>
      <c r="GM3783"/>
      <c r="GN3783"/>
      <c r="GO3783"/>
      <c r="GP3783"/>
      <c r="GQ3783"/>
      <c r="GR3783"/>
      <c r="GS3783"/>
      <c r="GT3783"/>
      <c r="GU3783"/>
      <c r="GV3783"/>
      <c r="GW3783"/>
      <c r="GX3783"/>
      <c r="GY3783"/>
      <c r="GZ3783"/>
      <c r="HA3783"/>
      <c r="HB3783"/>
      <c r="HC3783"/>
      <c r="HD3783"/>
      <c r="HE3783"/>
    </row>
    <row r="3784" spans="4:213" s="25" customFormat="1" x14ac:dyDescent="0.25">
      <c r="D3784" s="19"/>
      <c r="E3784" s="19"/>
      <c r="F3784" s="20"/>
      <c r="G3784" s="20"/>
      <c r="H3784" s="20"/>
      <c r="I3784" s="20"/>
      <c r="J3784" s="21"/>
      <c r="K3784" s="21"/>
      <c r="L3784" s="20"/>
      <c r="M3784" s="20"/>
      <c r="N3784" s="22"/>
      <c r="O3784" s="22"/>
      <c r="P3784" s="22"/>
      <c r="Q3784" s="22"/>
      <c r="R3784" s="19"/>
      <c r="S3784" s="19"/>
      <c r="T3784" s="19"/>
      <c r="U3784" s="20"/>
      <c r="V3784" s="20"/>
      <c r="W3784" s="20"/>
      <c r="X3784" s="27"/>
      <c r="Y3784" s="253"/>
      <c r="Z3784" s="30"/>
      <c r="AA3784" s="30"/>
      <c r="AB3784" s="31"/>
      <c r="AC3784" s="31"/>
      <c r="AD3784" s="31"/>
      <c r="AE3784" s="31"/>
      <c r="AF3784" s="31"/>
      <c r="AG3784" s="241"/>
      <c r="AH3784" s="31"/>
      <c r="AI3784" s="31"/>
      <c r="AJ3784" s="31"/>
      <c r="AK3784" s="31"/>
      <c r="AL3784" s="120"/>
      <c r="AQ3784" s="26"/>
      <c r="AW3784" s="19"/>
      <c r="AX3784" s="19"/>
      <c r="AY3784" s="19"/>
      <c r="AZ3784" s="19"/>
      <c r="BA3784" s="19"/>
      <c r="BB3784" s="19"/>
      <c r="BC3784" s="1"/>
      <c r="BD3784"/>
      <c r="BE3784"/>
      <c r="BF3784" s="1"/>
      <c r="BG3784"/>
      <c r="BH3784"/>
      <c r="BI3784"/>
      <c r="BJ3784" s="1"/>
      <c r="BK3784" s="1"/>
      <c r="BL3784"/>
      <c r="BM3784" s="1"/>
      <c r="BN3784" s="1"/>
      <c r="BO3784" s="1"/>
      <c r="BP3784" s="1"/>
      <c r="BQ3784" s="1"/>
      <c r="BR3784" s="1"/>
      <c r="BS3784" s="1"/>
      <c r="BT3784" s="22"/>
      <c r="BU3784" s="1"/>
      <c r="BV3784" s="1"/>
      <c r="BW3784" s="1"/>
      <c r="BX3784" s="1"/>
      <c r="BY3784" s="1"/>
      <c r="BZ3784" s="1"/>
      <c r="CA3784" s="1"/>
      <c r="CB3784" s="1"/>
      <c r="CC3784" s="1"/>
      <c r="CD3784" s="1"/>
      <c r="CE3784" s="1"/>
      <c r="CF3784" s="1"/>
      <c r="CG3784" s="1"/>
      <c r="CH3784" s="1"/>
      <c r="CI3784" s="1"/>
      <c r="CJ3784" s="1"/>
      <c r="CK3784" s="1"/>
      <c r="CL3784" s="1"/>
      <c r="CM3784" s="1"/>
      <c r="CN3784" s="1"/>
      <c r="CO3784" s="1"/>
      <c r="CP3784" s="1"/>
      <c r="CQ3784" s="1"/>
      <c r="CR3784" s="1"/>
      <c r="CS3784" s="1"/>
      <c r="CT3784" s="1"/>
      <c r="CU3784" s="1"/>
      <c r="CV3784" s="1"/>
      <c r="CW3784" s="1"/>
      <c r="CX3784" s="1"/>
      <c r="CY3784" s="1"/>
      <c r="CZ3784" s="1"/>
      <c r="DA3784" s="1"/>
      <c r="DB3784" s="1"/>
      <c r="DC3784" s="1"/>
      <c r="DD3784" s="1"/>
      <c r="DE3784" s="1"/>
      <c r="DF3784" s="1"/>
      <c r="DG3784" s="1"/>
      <c r="DH3784" s="1"/>
      <c r="DI3784" s="1"/>
      <c r="DJ3784" s="1"/>
      <c r="DK3784" s="1"/>
      <c r="DL3784" s="1"/>
      <c r="DM3784" s="1"/>
      <c r="DN3784" s="1"/>
      <c r="DO3784" s="1"/>
      <c r="DP3784" s="1"/>
      <c r="DQ3784" s="1"/>
      <c r="DR3784" s="1"/>
      <c r="DS3784" s="1"/>
      <c r="DT3784" s="1"/>
      <c r="DU3784" s="1"/>
      <c r="DV3784" s="1"/>
      <c r="DW3784" s="1"/>
      <c r="DX3784" s="1"/>
      <c r="DY3784" s="1"/>
      <c r="DZ3784" s="1"/>
      <c r="EA3784" s="1"/>
      <c r="EB3784" s="1"/>
      <c r="EC3784" s="1"/>
      <c r="ED3784" s="1"/>
      <c r="EE3784" s="1"/>
      <c r="EF3784" s="1"/>
      <c r="EG3784" s="1"/>
      <c r="EH3784" s="1"/>
      <c r="EI3784" s="1"/>
      <c r="EJ3784" s="1"/>
      <c r="EK3784" s="1"/>
      <c r="EL3784" s="1"/>
      <c r="EM3784" s="1"/>
      <c r="EN3784" s="1"/>
      <c r="EO3784" s="1"/>
      <c r="EP3784" s="1"/>
      <c r="EQ3784" s="1"/>
      <c r="ER3784" s="1"/>
      <c r="ES3784" s="1"/>
      <c r="ET3784" s="1"/>
      <c r="EU3784" s="1"/>
      <c r="EV3784" s="1"/>
      <c r="EW3784" s="1"/>
      <c r="EX3784" s="1"/>
      <c r="EY3784" s="1"/>
      <c r="EZ3784" s="1"/>
      <c r="FA3784" s="1"/>
      <c r="FB3784" s="1"/>
      <c r="FC3784" s="1"/>
      <c r="FD3784" s="1"/>
      <c r="FE3784" s="1"/>
      <c r="FF3784" s="1"/>
      <c r="FG3784" s="1"/>
      <c r="FH3784" s="1"/>
      <c r="FI3784" s="1"/>
      <c r="FJ3784" s="1"/>
      <c r="FK3784" s="1"/>
      <c r="FL3784" s="1"/>
      <c r="FM3784" s="1"/>
      <c r="FN3784" s="1"/>
      <c r="FO3784" s="1"/>
      <c r="FP3784" s="1"/>
      <c r="FQ3784" s="1"/>
      <c r="FR3784" s="1"/>
      <c r="FS3784" s="1"/>
      <c r="FT3784" s="1"/>
      <c r="FU3784" s="1"/>
      <c r="FV3784" s="1"/>
      <c r="FW3784" s="1"/>
      <c r="FX3784" s="1"/>
      <c r="FY3784" s="1"/>
      <c r="FZ3784" s="1"/>
      <c r="GA3784" s="1"/>
      <c r="GB3784" s="1"/>
      <c r="GC3784" s="1"/>
      <c r="GD3784" s="1"/>
      <c r="GE3784" s="1"/>
      <c r="GF3784" s="1"/>
      <c r="GG3784" s="1"/>
      <c r="GH3784" s="1"/>
      <c r="GI3784" s="1"/>
      <c r="GJ3784" s="1"/>
      <c r="GK3784"/>
      <c r="GL3784"/>
      <c r="GM3784"/>
      <c r="GN3784"/>
      <c r="GO3784"/>
      <c r="GP3784"/>
      <c r="GQ3784"/>
      <c r="GR3784"/>
      <c r="GS3784"/>
      <c r="GT3784"/>
      <c r="GU3784"/>
      <c r="GV3784"/>
      <c r="GW3784"/>
      <c r="GX3784"/>
      <c r="GY3784"/>
      <c r="GZ3784"/>
      <c r="HA3784"/>
      <c r="HB3784"/>
      <c r="HC3784"/>
      <c r="HD3784"/>
      <c r="HE3784"/>
    </row>
    <row r="3785" spans="4:213" s="25" customFormat="1" x14ac:dyDescent="0.25">
      <c r="D3785" s="19"/>
      <c r="E3785" s="19"/>
      <c r="F3785" s="20"/>
      <c r="G3785" s="20"/>
      <c r="H3785" s="20"/>
      <c r="I3785" s="20"/>
      <c r="J3785" s="21"/>
      <c r="K3785" s="21"/>
      <c r="L3785" s="20"/>
      <c r="M3785" s="20"/>
      <c r="N3785" s="22"/>
      <c r="O3785" s="22"/>
      <c r="P3785" s="22"/>
      <c r="Q3785" s="22"/>
      <c r="R3785" s="19"/>
      <c r="S3785" s="19"/>
      <c r="T3785" s="19"/>
      <c r="U3785" s="20"/>
      <c r="V3785" s="20"/>
      <c r="W3785" s="20"/>
      <c r="X3785" s="27"/>
      <c r="Y3785" s="253"/>
      <c r="Z3785" s="30"/>
      <c r="AA3785" s="30"/>
      <c r="AB3785" s="31"/>
      <c r="AC3785" s="31"/>
      <c r="AD3785" s="31"/>
      <c r="AE3785" s="31"/>
      <c r="AF3785" s="31"/>
      <c r="AG3785" s="241"/>
      <c r="AH3785" s="31"/>
      <c r="AI3785" s="31"/>
      <c r="AJ3785" s="31"/>
      <c r="AK3785" s="31"/>
      <c r="AL3785" s="120"/>
      <c r="AQ3785" s="26"/>
      <c r="AW3785" s="19"/>
      <c r="AX3785" s="19"/>
      <c r="AY3785" s="19"/>
      <c r="AZ3785" s="19"/>
      <c r="BA3785" s="19"/>
      <c r="BB3785" s="19"/>
      <c r="BC3785" s="1"/>
      <c r="BD3785"/>
      <c r="BE3785"/>
      <c r="BF3785" s="1"/>
      <c r="BG3785"/>
      <c r="BH3785"/>
      <c r="BI3785"/>
      <c r="BJ3785" s="1"/>
      <c r="BK3785" s="1"/>
      <c r="BL3785"/>
      <c r="BM3785" s="1"/>
      <c r="BN3785" s="1"/>
      <c r="BO3785" s="1"/>
      <c r="BP3785" s="1"/>
      <c r="BQ3785" s="1"/>
      <c r="BR3785" s="1"/>
      <c r="BS3785" s="1"/>
      <c r="BT3785" s="22"/>
      <c r="BU3785" s="1"/>
      <c r="BV3785" s="1"/>
      <c r="BW3785" s="1"/>
      <c r="BX3785" s="1"/>
      <c r="BY3785" s="1"/>
      <c r="BZ3785" s="1"/>
      <c r="CA3785" s="1"/>
      <c r="CB3785" s="1"/>
      <c r="CC3785" s="1"/>
      <c r="CD3785" s="1"/>
      <c r="CE3785" s="1"/>
      <c r="CF3785" s="1"/>
      <c r="CG3785" s="1"/>
      <c r="CH3785" s="1"/>
      <c r="CI3785" s="1"/>
      <c r="CJ3785" s="1"/>
      <c r="CK3785" s="1"/>
      <c r="CL3785" s="1"/>
      <c r="CM3785" s="1"/>
      <c r="CN3785" s="1"/>
      <c r="CO3785" s="1"/>
      <c r="CP3785" s="1"/>
      <c r="CQ3785" s="1"/>
      <c r="CR3785" s="1"/>
      <c r="CS3785" s="1"/>
      <c r="CT3785" s="1"/>
      <c r="CU3785" s="1"/>
      <c r="CV3785" s="1"/>
      <c r="CW3785" s="1"/>
      <c r="CX3785" s="1"/>
      <c r="CY3785" s="1"/>
      <c r="CZ3785" s="1"/>
      <c r="DA3785" s="1"/>
      <c r="DB3785" s="1"/>
      <c r="DC3785" s="1"/>
      <c r="DD3785" s="1"/>
      <c r="DE3785" s="1"/>
      <c r="DF3785" s="1"/>
      <c r="DG3785" s="1"/>
      <c r="DH3785" s="1"/>
      <c r="DI3785" s="1"/>
      <c r="DJ3785" s="1"/>
      <c r="DK3785" s="1"/>
      <c r="DL3785" s="1"/>
      <c r="DM3785" s="1"/>
      <c r="DN3785" s="1"/>
      <c r="DO3785" s="1"/>
      <c r="DP3785" s="1"/>
      <c r="DQ3785" s="1"/>
      <c r="DR3785" s="1"/>
      <c r="DS3785" s="1"/>
      <c r="DT3785" s="1"/>
      <c r="DU3785" s="1"/>
      <c r="DV3785" s="1"/>
      <c r="DW3785" s="1"/>
      <c r="DX3785" s="1"/>
      <c r="DY3785" s="1"/>
      <c r="DZ3785" s="1"/>
      <c r="EA3785" s="1"/>
      <c r="EB3785" s="1"/>
      <c r="EC3785" s="1"/>
      <c r="ED3785" s="1"/>
      <c r="EE3785" s="1"/>
      <c r="EF3785" s="1"/>
      <c r="EG3785" s="1"/>
      <c r="EH3785" s="1"/>
      <c r="EI3785" s="1"/>
      <c r="EJ3785" s="1"/>
      <c r="EK3785" s="1"/>
      <c r="EL3785" s="1"/>
      <c r="EM3785" s="1"/>
      <c r="EN3785" s="1"/>
      <c r="EO3785" s="1"/>
      <c r="EP3785" s="1"/>
      <c r="EQ3785" s="1"/>
      <c r="ER3785" s="1"/>
      <c r="ES3785" s="1"/>
      <c r="ET3785" s="1"/>
      <c r="EU3785" s="1"/>
      <c r="EV3785" s="1"/>
      <c r="EW3785" s="1"/>
      <c r="EX3785" s="1"/>
      <c r="EY3785" s="1"/>
      <c r="EZ3785" s="1"/>
      <c r="FA3785" s="1"/>
      <c r="FB3785" s="1"/>
      <c r="FC3785" s="1"/>
      <c r="FD3785" s="1"/>
      <c r="FE3785" s="1"/>
      <c r="FF3785" s="1"/>
      <c r="FG3785" s="1"/>
      <c r="FH3785" s="1"/>
      <c r="FI3785" s="1"/>
      <c r="FJ3785" s="1"/>
      <c r="FK3785" s="1"/>
      <c r="FL3785" s="1"/>
      <c r="FM3785" s="1"/>
      <c r="FN3785" s="1"/>
      <c r="FO3785" s="1"/>
      <c r="FP3785" s="1"/>
      <c r="FQ3785" s="1"/>
      <c r="FR3785" s="1"/>
      <c r="FS3785" s="1"/>
      <c r="FT3785" s="1"/>
      <c r="FU3785" s="1"/>
      <c r="FV3785" s="1"/>
      <c r="FW3785" s="1"/>
      <c r="FX3785" s="1"/>
      <c r="FY3785" s="1"/>
      <c r="FZ3785" s="1"/>
      <c r="GA3785" s="1"/>
      <c r="GB3785" s="1"/>
      <c r="GC3785" s="1"/>
      <c r="GD3785" s="1"/>
      <c r="GE3785" s="1"/>
      <c r="GF3785" s="1"/>
      <c r="GG3785" s="1"/>
      <c r="GH3785" s="1"/>
      <c r="GI3785" s="1"/>
      <c r="GJ3785" s="1"/>
      <c r="GK3785"/>
      <c r="GL3785"/>
      <c r="GM3785"/>
      <c r="GN3785"/>
      <c r="GO3785"/>
      <c r="GP3785"/>
      <c r="GQ3785"/>
      <c r="GR3785"/>
      <c r="GS3785"/>
      <c r="GT3785"/>
      <c r="GU3785"/>
      <c r="GV3785"/>
      <c r="GW3785"/>
      <c r="GX3785"/>
      <c r="GY3785"/>
      <c r="GZ3785"/>
      <c r="HA3785"/>
      <c r="HB3785"/>
      <c r="HC3785"/>
      <c r="HD3785"/>
      <c r="HE3785"/>
    </row>
    <row r="3786" spans="4:213" s="25" customFormat="1" x14ac:dyDescent="0.25">
      <c r="D3786" s="19"/>
      <c r="E3786" s="19"/>
      <c r="F3786" s="20"/>
      <c r="G3786" s="20"/>
      <c r="H3786" s="20"/>
      <c r="I3786" s="20"/>
      <c r="J3786" s="21"/>
      <c r="K3786" s="21"/>
      <c r="L3786" s="20"/>
      <c r="M3786" s="20"/>
      <c r="N3786" s="22"/>
      <c r="O3786" s="22"/>
      <c r="P3786" s="22"/>
      <c r="Q3786" s="22"/>
      <c r="R3786" s="19"/>
      <c r="S3786" s="19"/>
      <c r="T3786" s="19"/>
      <c r="U3786" s="20"/>
      <c r="V3786" s="20"/>
      <c r="W3786" s="20"/>
      <c r="X3786" s="27"/>
      <c r="Y3786" s="253"/>
      <c r="Z3786" s="30"/>
      <c r="AA3786" s="30"/>
      <c r="AB3786" s="31"/>
      <c r="AC3786" s="31"/>
      <c r="AD3786" s="31"/>
      <c r="AE3786" s="31"/>
      <c r="AF3786" s="31"/>
      <c r="AG3786" s="241"/>
      <c r="AH3786" s="31"/>
      <c r="AI3786" s="31"/>
      <c r="AJ3786" s="31"/>
      <c r="AK3786" s="31"/>
      <c r="AL3786" s="120"/>
      <c r="AQ3786" s="26"/>
      <c r="AW3786" s="19"/>
      <c r="AX3786" s="19"/>
      <c r="AY3786" s="19"/>
      <c r="AZ3786" s="19"/>
      <c r="BA3786" s="19"/>
      <c r="BB3786" s="19"/>
      <c r="BC3786" s="1"/>
      <c r="BD3786"/>
      <c r="BE3786"/>
      <c r="BF3786" s="1"/>
      <c r="BG3786"/>
      <c r="BH3786"/>
      <c r="BI3786"/>
      <c r="BJ3786" s="1"/>
      <c r="BK3786" s="1"/>
      <c r="BL3786"/>
      <c r="BM3786" s="1"/>
      <c r="BN3786" s="1"/>
      <c r="BO3786" s="1"/>
      <c r="BP3786" s="1"/>
      <c r="BQ3786" s="1"/>
      <c r="BR3786" s="1"/>
      <c r="BS3786" s="1"/>
      <c r="BT3786" s="22"/>
      <c r="BU3786" s="1"/>
      <c r="BV3786" s="1"/>
      <c r="BW3786" s="1"/>
      <c r="BX3786" s="1"/>
      <c r="BY3786" s="1"/>
      <c r="BZ3786" s="1"/>
      <c r="CA3786" s="1"/>
      <c r="CB3786" s="1"/>
      <c r="CC3786" s="1"/>
      <c r="CD3786" s="1"/>
      <c r="CE3786" s="1"/>
      <c r="CF3786" s="1"/>
      <c r="CG3786" s="1"/>
      <c r="CH3786" s="1"/>
      <c r="CI3786" s="1"/>
      <c r="CJ3786" s="1"/>
      <c r="CK3786" s="1"/>
      <c r="CL3786" s="1"/>
      <c r="CM3786" s="1"/>
      <c r="CN3786" s="1"/>
      <c r="CO3786" s="1"/>
      <c r="CP3786" s="1"/>
      <c r="CQ3786" s="1"/>
      <c r="CR3786" s="1"/>
      <c r="CS3786" s="1"/>
      <c r="CT3786" s="1"/>
      <c r="CU3786" s="1"/>
      <c r="CV3786" s="1"/>
      <c r="CW3786" s="1"/>
      <c r="CX3786" s="1"/>
      <c r="CY3786" s="1"/>
      <c r="CZ3786" s="1"/>
      <c r="DA3786" s="1"/>
      <c r="DB3786" s="1"/>
      <c r="DC3786" s="1"/>
      <c r="DD3786" s="1"/>
      <c r="DE3786" s="1"/>
      <c r="DF3786" s="1"/>
      <c r="DG3786" s="1"/>
      <c r="DH3786" s="1"/>
      <c r="DI3786" s="1"/>
      <c r="DJ3786" s="1"/>
      <c r="DK3786" s="1"/>
      <c r="DL3786" s="1"/>
      <c r="DM3786" s="1"/>
      <c r="DN3786" s="1"/>
      <c r="DO3786" s="1"/>
      <c r="DP3786" s="1"/>
      <c r="DQ3786" s="1"/>
      <c r="DR3786" s="1"/>
      <c r="DS3786" s="1"/>
      <c r="DT3786" s="1"/>
      <c r="DU3786" s="1"/>
      <c r="DV3786" s="1"/>
      <c r="DW3786" s="1"/>
      <c r="DX3786" s="1"/>
      <c r="DY3786" s="1"/>
      <c r="DZ3786" s="1"/>
      <c r="EA3786" s="1"/>
      <c r="EB3786" s="1"/>
      <c r="EC3786" s="1"/>
      <c r="ED3786" s="1"/>
      <c r="EE3786" s="1"/>
      <c r="EF3786" s="1"/>
      <c r="EG3786" s="1"/>
      <c r="EH3786" s="1"/>
      <c r="EI3786" s="1"/>
      <c r="EJ3786" s="1"/>
      <c r="EK3786" s="1"/>
      <c r="EL3786" s="1"/>
      <c r="EM3786" s="1"/>
      <c r="EN3786" s="1"/>
      <c r="EO3786" s="1"/>
      <c r="EP3786" s="1"/>
      <c r="EQ3786" s="1"/>
      <c r="ER3786" s="1"/>
      <c r="ES3786" s="1"/>
      <c r="ET3786" s="1"/>
      <c r="EU3786" s="1"/>
      <c r="EV3786" s="1"/>
      <c r="EW3786" s="1"/>
      <c r="EX3786" s="1"/>
      <c r="EY3786" s="1"/>
      <c r="EZ3786" s="1"/>
      <c r="FA3786" s="1"/>
      <c r="FB3786" s="1"/>
      <c r="FC3786" s="1"/>
      <c r="FD3786" s="1"/>
      <c r="FE3786" s="1"/>
      <c r="FF3786" s="1"/>
      <c r="FG3786" s="1"/>
      <c r="FH3786" s="1"/>
      <c r="FI3786" s="1"/>
      <c r="FJ3786" s="1"/>
      <c r="FK3786" s="1"/>
      <c r="FL3786" s="1"/>
      <c r="FM3786" s="1"/>
      <c r="FN3786" s="1"/>
      <c r="FO3786" s="1"/>
      <c r="FP3786" s="1"/>
      <c r="FQ3786" s="1"/>
      <c r="FR3786" s="1"/>
      <c r="FS3786" s="1"/>
      <c r="FT3786" s="1"/>
      <c r="FU3786" s="1"/>
      <c r="FV3786" s="1"/>
      <c r="FW3786" s="1"/>
      <c r="FX3786" s="1"/>
      <c r="FY3786" s="1"/>
      <c r="FZ3786" s="1"/>
      <c r="GA3786" s="1"/>
      <c r="GB3786" s="1"/>
      <c r="GC3786" s="1"/>
      <c r="GD3786" s="1"/>
      <c r="GE3786" s="1"/>
      <c r="GF3786" s="1"/>
      <c r="GG3786" s="1"/>
      <c r="GH3786" s="1"/>
      <c r="GI3786" s="1"/>
      <c r="GJ3786" s="1"/>
      <c r="GK3786"/>
      <c r="GL3786"/>
      <c r="GM3786"/>
      <c r="GN3786"/>
      <c r="GO3786"/>
      <c r="GP3786"/>
      <c r="GQ3786"/>
      <c r="GR3786"/>
      <c r="GS3786"/>
      <c r="GT3786"/>
      <c r="GU3786"/>
      <c r="GV3786"/>
      <c r="GW3786"/>
      <c r="GX3786"/>
      <c r="GY3786"/>
      <c r="GZ3786"/>
      <c r="HA3786"/>
      <c r="HB3786"/>
      <c r="HC3786"/>
      <c r="HD3786"/>
      <c r="HE3786"/>
    </row>
    <row r="3787" spans="4:213" s="25" customFormat="1" x14ac:dyDescent="0.25">
      <c r="D3787" s="19"/>
      <c r="E3787" s="19"/>
      <c r="F3787" s="20"/>
      <c r="G3787" s="20"/>
      <c r="H3787" s="20"/>
      <c r="I3787" s="20"/>
      <c r="J3787" s="21"/>
      <c r="K3787" s="21"/>
      <c r="L3787" s="20"/>
      <c r="M3787" s="20"/>
      <c r="N3787" s="22"/>
      <c r="O3787" s="22"/>
      <c r="P3787" s="22"/>
      <c r="Q3787" s="22"/>
      <c r="R3787" s="19"/>
      <c r="S3787" s="19"/>
      <c r="T3787" s="19"/>
      <c r="U3787" s="20"/>
      <c r="V3787" s="20"/>
      <c r="W3787" s="20"/>
      <c r="X3787" s="27"/>
      <c r="Y3787" s="253"/>
      <c r="Z3787" s="30"/>
      <c r="AA3787" s="30"/>
      <c r="AB3787" s="31"/>
      <c r="AC3787" s="31"/>
      <c r="AD3787" s="31"/>
      <c r="AE3787" s="31"/>
      <c r="AF3787" s="31"/>
      <c r="AG3787" s="241"/>
      <c r="AH3787" s="31"/>
      <c r="AI3787" s="31"/>
      <c r="AJ3787" s="31"/>
      <c r="AK3787" s="31"/>
      <c r="AL3787" s="120"/>
      <c r="AQ3787" s="26"/>
      <c r="AW3787" s="19"/>
      <c r="AX3787" s="19"/>
      <c r="AY3787" s="19"/>
      <c r="AZ3787" s="19"/>
      <c r="BA3787" s="19"/>
      <c r="BB3787" s="19"/>
      <c r="BC3787" s="1"/>
      <c r="BD3787"/>
      <c r="BE3787"/>
      <c r="BF3787" s="1"/>
      <c r="BG3787"/>
      <c r="BH3787"/>
      <c r="BI3787"/>
      <c r="BJ3787" s="1"/>
      <c r="BK3787" s="1"/>
      <c r="BL3787"/>
      <c r="BM3787" s="1"/>
      <c r="BN3787" s="1"/>
      <c r="BO3787" s="1"/>
      <c r="BP3787" s="1"/>
      <c r="BQ3787" s="1"/>
      <c r="BR3787" s="1"/>
      <c r="BS3787" s="1"/>
      <c r="BT3787" s="22"/>
      <c r="BU3787" s="1"/>
      <c r="BV3787" s="1"/>
      <c r="BW3787" s="1"/>
      <c r="BX3787" s="1"/>
      <c r="BY3787" s="1"/>
      <c r="BZ3787" s="1"/>
      <c r="CA3787" s="1"/>
      <c r="CB3787" s="1"/>
      <c r="CC3787" s="1"/>
      <c r="CD3787" s="1"/>
      <c r="CE3787" s="1"/>
      <c r="CF3787" s="1"/>
      <c r="CG3787" s="1"/>
      <c r="CH3787" s="1"/>
      <c r="CI3787" s="1"/>
      <c r="CJ3787" s="1"/>
      <c r="CK3787" s="1"/>
      <c r="CL3787" s="1"/>
      <c r="CM3787" s="1"/>
      <c r="CN3787" s="1"/>
      <c r="CO3787" s="1"/>
      <c r="CP3787" s="1"/>
      <c r="CQ3787" s="1"/>
      <c r="CR3787" s="1"/>
      <c r="CS3787" s="1"/>
      <c r="CT3787" s="1"/>
      <c r="CU3787" s="1"/>
      <c r="CV3787" s="1"/>
      <c r="CW3787" s="1"/>
      <c r="CX3787" s="1"/>
      <c r="CY3787" s="1"/>
      <c r="CZ3787" s="1"/>
      <c r="DA3787" s="1"/>
      <c r="DB3787" s="1"/>
      <c r="DC3787" s="1"/>
      <c r="DD3787" s="1"/>
      <c r="DE3787" s="1"/>
      <c r="DF3787" s="1"/>
      <c r="DG3787" s="1"/>
      <c r="DH3787" s="1"/>
      <c r="DI3787" s="1"/>
      <c r="DJ3787" s="1"/>
      <c r="DK3787" s="1"/>
      <c r="DL3787" s="1"/>
      <c r="DM3787" s="1"/>
      <c r="DN3787" s="1"/>
      <c r="DO3787" s="1"/>
      <c r="DP3787" s="1"/>
      <c r="DQ3787" s="1"/>
      <c r="DR3787" s="1"/>
      <c r="DS3787" s="1"/>
      <c r="DT3787" s="1"/>
      <c r="DU3787" s="1"/>
      <c r="DV3787" s="1"/>
      <c r="DW3787" s="1"/>
      <c r="DX3787" s="1"/>
      <c r="DY3787" s="1"/>
      <c r="DZ3787" s="1"/>
      <c r="EA3787" s="1"/>
      <c r="EB3787" s="1"/>
      <c r="EC3787" s="1"/>
      <c r="ED3787" s="1"/>
      <c r="EE3787" s="1"/>
      <c r="EF3787" s="1"/>
      <c r="EG3787" s="1"/>
      <c r="EH3787" s="1"/>
      <c r="EI3787" s="1"/>
      <c r="EJ3787" s="1"/>
      <c r="EK3787" s="1"/>
      <c r="EL3787" s="1"/>
      <c r="EM3787" s="1"/>
      <c r="EN3787" s="1"/>
      <c r="EO3787" s="1"/>
      <c r="EP3787" s="1"/>
      <c r="EQ3787" s="1"/>
      <c r="ER3787" s="1"/>
      <c r="ES3787" s="1"/>
      <c r="ET3787" s="1"/>
      <c r="EU3787" s="1"/>
      <c r="EV3787" s="1"/>
      <c r="EW3787" s="1"/>
      <c r="EX3787" s="1"/>
      <c r="EY3787" s="1"/>
      <c r="EZ3787" s="1"/>
      <c r="FA3787" s="1"/>
      <c r="FB3787" s="1"/>
      <c r="FC3787" s="1"/>
      <c r="FD3787" s="1"/>
      <c r="FE3787" s="1"/>
      <c r="FF3787" s="1"/>
      <c r="FG3787" s="1"/>
      <c r="FH3787" s="1"/>
      <c r="FI3787" s="1"/>
      <c r="FJ3787" s="1"/>
      <c r="FK3787" s="1"/>
      <c r="FL3787" s="1"/>
      <c r="FM3787" s="1"/>
      <c r="FN3787" s="1"/>
      <c r="FO3787" s="1"/>
      <c r="FP3787" s="1"/>
      <c r="FQ3787" s="1"/>
      <c r="FR3787" s="1"/>
      <c r="FS3787" s="1"/>
      <c r="FT3787" s="1"/>
      <c r="FU3787" s="1"/>
      <c r="FV3787" s="1"/>
      <c r="FW3787" s="1"/>
      <c r="FX3787" s="1"/>
      <c r="FY3787" s="1"/>
      <c r="FZ3787" s="1"/>
      <c r="GA3787" s="1"/>
      <c r="GB3787" s="1"/>
      <c r="GC3787" s="1"/>
      <c r="GD3787" s="1"/>
      <c r="GE3787" s="1"/>
      <c r="GF3787" s="1"/>
      <c r="GG3787" s="1"/>
      <c r="GH3787" s="1"/>
      <c r="GI3787" s="1"/>
      <c r="GJ3787" s="1"/>
      <c r="GK3787"/>
      <c r="GL3787"/>
      <c r="GM3787"/>
      <c r="GN3787"/>
      <c r="GO3787"/>
      <c r="GP3787"/>
      <c r="GQ3787"/>
      <c r="GR3787"/>
      <c r="GS3787"/>
      <c r="GT3787"/>
      <c r="GU3787"/>
      <c r="GV3787"/>
      <c r="GW3787"/>
      <c r="GX3787"/>
      <c r="GY3787"/>
      <c r="GZ3787"/>
      <c r="HA3787"/>
      <c r="HB3787"/>
      <c r="HC3787"/>
      <c r="HD3787"/>
      <c r="HE3787"/>
    </row>
    <row r="3788" spans="4:213" s="25" customFormat="1" x14ac:dyDescent="0.25">
      <c r="D3788" s="19"/>
      <c r="E3788" s="19"/>
      <c r="F3788" s="20"/>
      <c r="G3788" s="20"/>
      <c r="H3788" s="20"/>
      <c r="I3788" s="20"/>
      <c r="J3788" s="21"/>
      <c r="K3788" s="21"/>
      <c r="L3788" s="20"/>
      <c r="M3788" s="20"/>
      <c r="N3788" s="22"/>
      <c r="O3788" s="22"/>
      <c r="P3788" s="22"/>
      <c r="Q3788" s="22"/>
      <c r="R3788" s="19"/>
      <c r="S3788" s="19"/>
      <c r="T3788" s="19"/>
      <c r="U3788" s="20"/>
      <c r="V3788" s="20"/>
      <c r="W3788" s="20"/>
      <c r="X3788" s="27"/>
      <c r="Y3788" s="253"/>
      <c r="Z3788" s="30"/>
      <c r="AA3788" s="30"/>
      <c r="AB3788" s="31"/>
      <c r="AC3788" s="31"/>
      <c r="AD3788" s="31"/>
      <c r="AE3788" s="31"/>
      <c r="AF3788" s="31"/>
      <c r="AG3788" s="241"/>
      <c r="AH3788" s="31"/>
      <c r="AI3788" s="31"/>
      <c r="AJ3788" s="31"/>
      <c r="AK3788" s="31"/>
      <c r="AL3788" s="120"/>
      <c r="AQ3788" s="26"/>
      <c r="AW3788" s="19"/>
      <c r="AX3788" s="19"/>
      <c r="AY3788" s="19"/>
      <c r="AZ3788" s="19"/>
      <c r="BA3788" s="19"/>
      <c r="BB3788" s="19"/>
      <c r="BC3788" s="1"/>
      <c r="BD3788"/>
      <c r="BE3788"/>
      <c r="BF3788" s="1"/>
      <c r="BG3788"/>
      <c r="BH3788"/>
      <c r="BI3788"/>
      <c r="BJ3788" s="1"/>
      <c r="BK3788" s="1"/>
      <c r="BL3788"/>
      <c r="BM3788" s="1"/>
      <c r="BN3788" s="1"/>
      <c r="BO3788" s="1"/>
      <c r="BP3788" s="1"/>
      <c r="BQ3788" s="1"/>
      <c r="BR3788" s="1"/>
      <c r="BS3788" s="1"/>
      <c r="BT3788" s="22"/>
      <c r="BU3788" s="1"/>
      <c r="BV3788" s="1"/>
      <c r="BW3788" s="1"/>
      <c r="BX3788" s="1"/>
      <c r="BY3788" s="1"/>
      <c r="BZ3788" s="1"/>
      <c r="CA3788" s="1"/>
      <c r="CB3788" s="1"/>
      <c r="CC3788" s="1"/>
      <c r="CD3788" s="1"/>
      <c r="CE3788" s="1"/>
      <c r="CF3788" s="1"/>
      <c r="CG3788" s="1"/>
      <c r="CH3788" s="1"/>
      <c r="CI3788" s="1"/>
      <c r="CJ3788" s="1"/>
      <c r="CK3788" s="1"/>
      <c r="CL3788" s="1"/>
      <c r="CM3788" s="1"/>
      <c r="CN3788" s="1"/>
      <c r="CO3788" s="1"/>
      <c r="CP3788" s="1"/>
      <c r="CQ3788" s="1"/>
      <c r="CR3788" s="1"/>
      <c r="CS3788" s="1"/>
      <c r="CT3788" s="1"/>
      <c r="CU3788" s="1"/>
      <c r="CV3788" s="1"/>
      <c r="CW3788" s="1"/>
      <c r="CX3788" s="1"/>
      <c r="CY3788" s="1"/>
      <c r="CZ3788" s="1"/>
      <c r="DA3788" s="1"/>
      <c r="DB3788" s="1"/>
      <c r="DC3788" s="1"/>
      <c r="DD3788" s="1"/>
      <c r="DE3788" s="1"/>
      <c r="DF3788" s="1"/>
      <c r="DG3788" s="1"/>
      <c r="DH3788" s="1"/>
      <c r="DI3788" s="1"/>
      <c r="DJ3788" s="1"/>
      <c r="DK3788" s="1"/>
      <c r="DL3788" s="1"/>
      <c r="DM3788" s="1"/>
      <c r="DN3788" s="1"/>
      <c r="DO3788" s="1"/>
      <c r="DP3788" s="1"/>
      <c r="DQ3788" s="1"/>
      <c r="DR3788" s="1"/>
      <c r="DS3788" s="1"/>
      <c r="DT3788" s="1"/>
      <c r="DU3788" s="1"/>
      <c r="DV3788" s="1"/>
      <c r="DW3788" s="1"/>
      <c r="DX3788" s="1"/>
      <c r="DY3788" s="1"/>
      <c r="DZ3788" s="1"/>
      <c r="EA3788" s="1"/>
      <c r="EB3788" s="1"/>
      <c r="EC3788" s="1"/>
      <c r="ED3788" s="1"/>
      <c r="EE3788" s="1"/>
      <c r="EF3788" s="1"/>
      <c r="EG3788" s="1"/>
      <c r="EH3788" s="1"/>
      <c r="EI3788" s="1"/>
      <c r="EJ3788" s="1"/>
      <c r="EK3788" s="1"/>
      <c r="EL3788" s="1"/>
      <c r="EM3788" s="1"/>
      <c r="EN3788" s="1"/>
      <c r="EO3788" s="1"/>
      <c r="EP3788" s="1"/>
      <c r="EQ3788" s="1"/>
      <c r="ER3788" s="1"/>
      <c r="ES3788" s="1"/>
      <c r="ET3788" s="1"/>
      <c r="EU3788" s="1"/>
      <c r="EV3788" s="1"/>
      <c r="EW3788" s="1"/>
      <c r="EX3788" s="1"/>
      <c r="EY3788" s="1"/>
      <c r="EZ3788" s="1"/>
      <c r="FA3788" s="1"/>
      <c r="FB3788" s="1"/>
      <c r="FC3788" s="1"/>
      <c r="FD3788" s="1"/>
      <c r="FE3788" s="1"/>
      <c r="FF3788" s="1"/>
      <c r="FG3788" s="1"/>
      <c r="FH3788" s="1"/>
      <c r="FI3788" s="1"/>
      <c r="FJ3788" s="1"/>
      <c r="FK3788" s="1"/>
      <c r="FL3788" s="1"/>
      <c r="FM3788" s="1"/>
      <c r="FN3788" s="1"/>
      <c r="FO3788" s="1"/>
      <c r="FP3788" s="1"/>
      <c r="FQ3788" s="1"/>
      <c r="FR3788" s="1"/>
      <c r="FS3788" s="1"/>
      <c r="FT3788" s="1"/>
      <c r="FU3788" s="1"/>
      <c r="FV3788" s="1"/>
      <c r="FW3788" s="1"/>
      <c r="FX3788" s="1"/>
      <c r="FY3788" s="1"/>
      <c r="FZ3788" s="1"/>
      <c r="GA3788" s="1"/>
      <c r="GB3788" s="1"/>
      <c r="GC3788" s="1"/>
      <c r="GD3788" s="1"/>
      <c r="GE3788" s="1"/>
      <c r="GF3788" s="1"/>
      <c r="GG3788" s="1"/>
      <c r="GH3788" s="1"/>
      <c r="GI3788" s="1"/>
      <c r="GJ3788" s="1"/>
      <c r="GK3788"/>
      <c r="GL3788"/>
      <c r="GM3788"/>
      <c r="GN3788"/>
      <c r="GO3788"/>
      <c r="GP3788"/>
      <c r="GQ3788"/>
      <c r="GR3788"/>
      <c r="GS3788"/>
      <c r="GT3788"/>
      <c r="GU3788"/>
      <c r="GV3788"/>
      <c r="GW3788"/>
      <c r="GX3788"/>
      <c r="GY3788"/>
      <c r="GZ3788"/>
      <c r="HA3788"/>
      <c r="HB3788"/>
      <c r="HC3788"/>
      <c r="HD3788"/>
      <c r="HE3788"/>
    </row>
    <row r="3789" spans="4:213" s="25" customFormat="1" x14ac:dyDescent="0.25">
      <c r="D3789" s="19"/>
      <c r="E3789" s="19"/>
      <c r="F3789" s="20"/>
      <c r="G3789" s="20"/>
      <c r="H3789" s="20"/>
      <c r="I3789" s="20"/>
      <c r="J3789" s="21"/>
      <c r="K3789" s="21"/>
      <c r="L3789" s="20"/>
      <c r="M3789" s="20"/>
      <c r="N3789" s="22"/>
      <c r="O3789" s="22"/>
      <c r="P3789" s="22"/>
      <c r="Q3789" s="22"/>
      <c r="R3789" s="19"/>
      <c r="S3789" s="19"/>
      <c r="T3789" s="19"/>
      <c r="U3789" s="20"/>
      <c r="V3789" s="20"/>
      <c r="W3789" s="20"/>
      <c r="X3789" s="27"/>
      <c r="Y3789" s="253"/>
      <c r="Z3789" s="30"/>
      <c r="AA3789" s="30"/>
      <c r="AB3789" s="31"/>
      <c r="AC3789" s="31"/>
      <c r="AD3789" s="31"/>
      <c r="AE3789" s="31"/>
      <c r="AF3789" s="31"/>
      <c r="AG3789" s="241"/>
      <c r="AH3789" s="31"/>
      <c r="AI3789" s="31"/>
      <c r="AJ3789" s="31"/>
      <c r="AK3789" s="31"/>
      <c r="AL3789" s="120"/>
      <c r="AQ3789" s="26"/>
      <c r="AW3789" s="19"/>
      <c r="AX3789" s="19"/>
      <c r="AY3789" s="19"/>
      <c r="AZ3789" s="19"/>
      <c r="BA3789" s="19"/>
      <c r="BB3789" s="19"/>
      <c r="BC3789" s="1"/>
      <c r="BD3789"/>
      <c r="BE3789"/>
      <c r="BF3789" s="1"/>
      <c r="BG3789"/>
      <c r="BH3789"/>
      <c r="BI3789"/>
      <c r="BJ3789" s="1"/>
      <c r="BK3789" s="1"/>
      <c r="BL3789"/>
      <c r="BM3789" s="1"/>
      <c r="BN3789" s="1"/>
      <c r="BO3789" s="1"/>
      <c r="BP3789" s="1"/>
      <c r="BQ3789" s="1"/>
      <c r="BR3789" s="1"/>
      <c r="BS3789" s="1"/>
      <c r="BT3789" s="22"/>
      <c r="BU3789" s="1"/>
      <c r="BV3789" s="1"/>
      <c r="BW3789" s="1"/>
      <c r="BX3789" s="1"/>
      <c r="BY3789" s="1"/>
      <c r="BZ3789" s="1"/>
      <c r="CA3789" s="1"/>
      <c r="CB3789" s="1"/>
      <c r="CC3789" s="1"/>
      <c r="CD3789" s="1"/>
      <c r="CE3789" s="1"/>
      <c r="CF3789" s="1"/>
      <c r="CG3789" s="1"/>
      <c r="CH3789" s="1"/>
      <c r="CI3789" s="1"/>
      <c r="CJ3789" s="1"/>
      <c r="CK3789" s="1"/>
      <c r="CL3789" s="1"/>
      <c r="CM3789" s="1"/>
      <c r="CN3789" s="1"/>
      <c r="CO3789" s="1"/>
      <c r="CP3789" s="1"/>
      <c r="CQ3789" s="1"/>
      <c r="CR3789" s="1"/>
      <c r="CS3789" s="1"/>
      <c r="CT3789" s="1"/>
      <c r="CU3789" s="1"/>
      <c r="CV3789" s="1"/>
      <c r="CW3789" s="1"/>
      <c r="CX3789" s="1"/>
      <c r="CY3789" s="1"/>
      <c r="CZ3789" s="1"/>
      <c r="DA3789" s="1"/>
      <c r="DB3789" s="1"/>
      <c r="DC3789" s="1"/>
      <c r="DD3789" s="1"/>
      <c r="DE3789" s="1"/>
      <c r="DF3789" s="1"/>
      <c r="DG3789" s="1"/>
      <c r="DH3789" s="1"/>
      <c r="DI3789" s="1"/>
      <c r="DJ3789" s="1"/>
      <c r="DK3789" s="1"/>
      <c r="DL3789" s="1"/>
      <c r="DM3789" s="1"/>
      <c r="DN3789" s="1"/>
      <c r="DO3789" s="1"/>
      <c r="DP3789" s="1"/>
      <c r="DQ3789" s="1"/>
      <c r="DR3789" s="1"/>
      <c r="DS3789" s="1"/>
      <c r="DT3789" s="1"/>
      <c r="DU3789" s="1"/>
      <c r="DV3789" s="1"/>
      <c r="DW3789" s="1"/>
      <c r="DX3789" s="1"/>
      <c r="DY3789" s="1"/>
      <c r="DZ3789" s="1"/>
      <c r="EA3789" s="1"/>
      <c r="EB3789" s="1"/>
      <c r="EC3789" s="1"/>
      <c r="ED3789" s="1"/>
      <c r="EE3789" s="1"/>
      <c r="EF3789" s="1"/>
      <c r="EG3789" s="1"/>
      <c r="EH3789" s="1"/>
      <c r="EI3789" s="1"/>
      <c r="EJ3789" s="1"/>
      <c r="EK3789" s="1"/>
      <c r="EL3789" s="1"/>
      <c r="EM3789" s="1"/>
      <c r="EN3789" s="1"/>
      <c r="EO3789" s="1"/>
      <c r="EP3789" s="1"/>
      <c r="EQ3789" s="1"/>
      <c r="ER3789" s="1"/>
      <c r="ES3789" s="1"/>
      <c r="ET3789" s="1"/>
      <c r="EU3789" s="1"/>
      <c r="EV3789" s="1"/>
      <c r="EW3789" s="1"/>
      <c r="EX3789" s="1"/>
      <c r="EY3789" s="1"/>
      <c r="EZ3789" s="1"/>
      <c r="FA3789" s="1"/>
      <c r="FB3789" s="1"/>
      <c r="FC3789" s="1"/>
      <c r="FD3789" s="1"/>
      <c r="FE3789" s="1"/>
      <c r="FF3789" s="1"/>
      <c r="FG3789" s="1"/>
      <c r="FH3789" s="1"/>
      <c r="FI3789" s="1"/>
      <c r="FJ3789" s="1"/>
      <c r="FK3789" s="1"/>
      <c r="FL3789" s="1"/>
      <c r="FM3789" s="1"/>
      <c r="FN3789" s="1"/>
      <c r="FO3789" s="1"/>
      <c r="FP3789" s="1"/>
      <c r="FQ3789" s="1"/>
      <c r="FR3789" s="1"/>
      <c r="FS3789" s="1"/>
      <c r="FT3789" s="1"/>
      <c r="FU3789" s="1"/>
      <c r="FV3789" s="1"/>
      <c r="FW3789" s="1"/>
      <c r="FX3789" s="1"/>
      <c r="FY3789" s="1"/>
      <c r="FZ3789" s="1"/>
      <c r="GA3789" s="1"/>
      <c r="GB3789" s="1"/>
      <c r="GC3789" s="1"/>
      <c r="GD3789" s="1"/>
      <c r="GE3789" s="1"/>
      <c r="GF3789" s="1"/>
      <c r="GG3789" s="1"/>
      <c r="GH3789" s="1"/>
      <c r="GI3789" s="1"/>
      <c r="GJ3789" s="1"/>
      <c r="GK3789"/>
      <c r="GL3789"/>
      <c r="GM3789"/>
      <c r="GN3789"/>
      <c r="GO3789"/>
      <c r="GP3789"/>
      <c r="GQ3789"/>
      <c r="GR3789"/>
      <c r="GS3789"/>
      <c r="GT3789"/>
      <c r="GU3789"/>
      <c r="GV3789"/>
      <c r="GW3789"/>
      <c r="GX3789"/>
      <c r="GY3789"/>
      <c r="GZ3789"/>
      <c r="HA3789"/>
      <c r="HB3789"/>
      <c r="HC3789"/>
      <c r="HD3789"/>
      <c r="HE3789"/>
    </row>
    <row r="3790" spans="4:213" s="25" customFormat="1" x14ac:dyDescent="0.25">
      <c r="D3790" s="19"/>
      <c r="E3790" s="19"/>
      <c r="F3790" s="20"/>
      <c r="G3790" s="20"/>
      <c r="H3790" s="20"/>
      <c r="I3790" s="20"/>
      <c r="J3790" s="21"/>
      <c r="K3790" s="21"/>
      <c r="L3790" s="20"/>
      <c r="M3790" s="20"/>
      <c r="N3790" s="22"/>
      <c r="O3790" s="22"/>
      <c r="P3790" s="22"/>
      <c r="Q3790" s="22"/>
      <c r="R3790" s="19"/>
      <c r="S3790" s="19"/>
      <c r="T3790" s="19"/>
      <c r="U3790" s="20"/>
      <c r="V3790" s="20"/>
      <c r="W3790" s="20"/>
      <c r="X3790" s="27"/>
      <c r="Y3790" s="253"/>
      <c r="Z3790" s="30"/>
      <c r="AA3790" s="30"/>
      <c r="AB3790" s="31"/>
      <c r="AC3790" s="31"/>
      <c r="AD3790" s="31"/>
      <c r="AE3790" s="31"/>
      <c r="AF3790" s="31"/>
      <c r="AG3790" s="241"/>
      <c r="AH3790" s="31"/>
      <c r="AI3790" s="31"/>
      <c r="AJ3790" s="31"/>
      <c r="AK3790" s="31"/>
      <c r="AL3790" s="120"/>
      <c r="AQ3790" s="26"/>
      <c r="AW3790" s="19"/>
      <c r="AX3790" s="19"/>
      <c r="AY3790" s="19"/>
      <c r="AZ3790" s="19"/>
      <c r="BA3790" s="19"/>
      <c r="BB3790" s="19"/>
      <c r="BC3790" s="1"/>
      <c r="BD3790"/>
      <c r="BE3790"/>
      <c r="BF3790" s="1"/>
      <c r="BG3790"/>
      <c r="BH3790"/>
      <c r="BI3790"/>
      <c r="BJ3790" s="1"/>
      <c r="BK3790" s="1"/>
      <c r="BL3790"/>
      <c r="BM3790" s="1"/>
      <c r="BN3790" s="1"/>
      <c r="BO3790" s="1"/>
      <c r="BP3790" s="1"/>
      <c r="BQ3790" s="1"/>
      <c r="BR3790" s="1"/>
      <c r="BS3790" s="1"/>
      <c r="BT3790" s="22"/>
      <c r="BU3790" s="1"/>
      <c r="BV3790" s="1"/>
      <c r="BW3790" s="1"/>
      <c r="BX3790" s="1"/>
      <c r="BY3790" s="1"/>
      <c r="BZ3790" s="1"/>
      <c r="CA3790" s="1"/>
      <c r="CB3790" s="1"/>
      <c r="CC3790" s="1"/>
      <c r="CD3790" s="1"/>
      <c r="CE3790" s="1"/>
      <c r="CF3790" s="1"/>
      <c r="CG3790" s="1"/>
      <c r="CH3790" s="1"/>
      <c r="CI3790" s="1"/>
      <c r="CJ3790" s="1"/>
      <c r="CK3790" s="1"/>
      <c r="CL3790" s="1"/>
      <c r="CM3790" s="1"/>
      <c r="CN3790" s="1"/>
      <c r="CO3790" s="1"/>
      <c r="CP3790" s="1"/>
      <c r="CQ3790" s="1"/>
      <c r="CR3790" s="1"/>
      <c r="CS3790" s="1"/>
      <c r="CT3790" s="1"/>
      <c r="CU3790" s="1"/>
      <c r="CV3790" s="1"/>
      <c r="CW3790" s="1"/>
      <c r="CX3790" s="1"/>
      <c r="CY3790" s="1"/>
      <c r="CZ3790" s="1"/>
      <c r="DA3790" s="1"/>
      <c r="DB3790" s="1"/>
      <c r="DC3790" s="1"/>
      <c r="DD3790" s="1"/>
      <c r="DE3790" s="1"/>
      <c r="DF3790" s="1"/>
      <c r="DG3790" s="1"/>
      <c r="DH3790" s="1"/>
      <c r="DI3790" s="1"/>
      <c r="DJ3790" s="1"/>
      <c r="DK3790" s="1"/>
      <c r="DL3790" s="1"/>
      <c r="DM3790" s="1"/>
      <c r="DN3790" s="1"/>
      <c r="DO3790" s="1"/>
      <c r="DP3790" s="1"/>
      <c r="DQ3790" s="1"/>
      <c r="DR3790" s="1"/>
      <c r="DS3790" s="1"/>
      <c r="DT3790" s="1"/>
      <c r="DU3790" s="1"/>
      <c r="DV3790" s="1"/>
      <c r="DW3790" s="1"/>
      <c r="DX3790" s="1"/>
      <c r="DY3790" s="1"/>
      <c r="DZ3790" s="1"/>
      <c r="EA3790" s="1"/>
      <c r="EB3790" s="1"/>
      <c r="EC3790" s="1"/>
      <c r="ED3790" s="1"/>
      <c r="EE3790" s="1"/>
      <c r="EF3790" s="1"/>
      <c r="EG3790" s="1"/>
      <c r="EH3790" s="1"/>
      <c r="EI3790" s="1"/>
      <c r="EJ3790" s="1"/>
      <c r="EK3790" s="1"/>
      <c r="EL3790" s="1"/>
      <c r="EM3790" s="1"/>
      <c r="EN3790" s="1"/>
      <c r="EO3790" s="1"/>
      <c r="EP3790" s="1"/>
      <c r="EQ3790" s="1"/>
      <c r="ER3790" s="1"/>
      <c r="ES3790" s="1"/>
      <c r="ET3790" s="1"/>
      <c r="EU3790" s="1"/>
      <c r="EV3790" s="1"/>
      <c r="EW3790" s="1"/>
      <c r="EX3790" s="1"/>
      <c r="EY3790" s="1"/>
      <c r="EZ3790" s="1"/>
      <c r="FA3790" s="1"/>
      <c r="FB3790" s="1"/>
      <c r="FC3790" s="1"/>
      <c r="FD3790" s="1"/>
      <c r="FE3790" s="1"/>
      <c r="FF3790" s="1"/>
      <c r="FG3790" s="1"/>
      <c r="FH3790" s="1"/>
      <c r="FI3790" s="1"/>
      <c r="FJ3790" s="1"/>
      <c r="FK3790" s="1"/>
      <c r="FL3790" s="1"/>
      <c r="FM3790" s="1"/>
      <c r="FN3790" s="1"/>
      <c r="FO3790" s="1"/>
      <c r="FP3790" s="1"/>
      <c r="FQ3790" s="1"/>
      <c r="FR3790" s="1"/>
      <c r="FS3790" s="1"/>
      <c r="FT3790" s="1"/>
      <c r="FU3790" s="1"/>
      <c r="FV3790" s="1"/>
      <c r="FW3790" s="1"/>
      <c r="FX3790" s="1"/>
      <c r="FY3790" s="1"/>
      <c r="FZ3790" s="1"/>
      <c r="GA3790" s="1"/>
      <c r="GB3790" s="1"/>
      <c r="GC3790" s="1"/>
      <c r="GD3790" s="1"/>
      <c r="GE3790" s="1"/>
      <c r="GF3790" s="1"/>
      <c r="GG3790" s="1"/>
      <c r="GH3790" s="1"/>
      <c r="GI3790" s="1"/>
      <c r="GJ3790" s="1"/>
      <c r="GK3790"/>
      <c r="GL3790"/>
      <c r="GM3790"/>
      <c r="GN3790"/>
      <c r="GO3790"/>
      <c r="GP3790"/>
      <c r="GQ3790"/>
      <c r="GR3790"/>
      <c r="GS3790"/>
      <c r="GT3790"/>
      <c r="GU3790"/>
      <c r="GV3790"/>
      <c r="GW3790"/>
      <c r="GX3790"/>
      <c r="GY3790"/>
      <c r="GZ3790"/>
      <c r="HA3790"/>
      <c r="HB3790"/>
      <c r="HC3790"/>
      <c r="HD3790"/>
      <c r="HE3790"/>
    </row>
    <row r="3791" spans="4:213" s="25" customFormat="1" x14ac:dyDescent="0.25">
      <c r="D3791" s="19"/>
      <c r="E3791" s="19"/>
      <c r="F3791" s="20"/>
      <c r="G3791" s="20"/>
      <c r="H3791" s="20"/>
      <c r="I3791" s="20"/>
      <c r="J3791" s="21"/>
      <c r="K3791" s="21"/>
      <c r="L3791" s="20"/>
      <c r="M3791" s="20"/>
      <c r="N3791" s="22"/>
      <c r="O3791" s="22"/>
      <c r="P3791" s="22"/>
      <c r="Q3791" s="22"/>
      <c r="R3791" s="19"/>
      <c r="S3791" s="19"/>
      <c r="T3791" s="19"/>
      <c r="U3791" s="20"/>
      <c r="V3791" s="20"/>
      <c r="W3791" s="20"/>
      <c r="X3791" s="27"/>
      <c r="Y3791" s="253"/>
      <c r="Z3791" s="30"/>
      <c r="AA3791" s="30"/>
      <c r="AB3791" s="31"/>
      <c r="AC3791" s="31"/>
      <c r="AD3791" s="31"/>
      <c r="AE3791" s="31"/>
      <c r="AF3791" s="31"/>
      <c r="AG3791" s="241"/>
      <c r="AH3791" s="31"/>
      <c r="AI3791" s="31"/>
      <c r="AJ3791" s="31"/>
      <c r="AK3791" s="31"/>
      <c r="AL3791" s="120"/>
      <c r="AQ3791" s="26"/>
      <c r="AW3791" s="19"/>
      <c r="AX3791" s="19"/>
      <c r="AY3791" s="19"/>
      <c r="AZ3791" s="19"/>
      <c r="BA3791" s="19"/>
      <c r="BB3791" s="19"/>
      <c r="BC3791" s="1"/>
      <c r="BD3791"/>
      <c r="BE3791"/>
      <c r="BF3791" s="1"/>
      <c r="BG3791"/>
      <c r="BH3791"/>
      <c r="BI3791"/>
      <c r="BJ3791" s="1"/>
      <c r="BK3791" s="1"/>
      <c r="BL3791"/>
      <c r="BM3791" s="1"/>
      <c r="BN3791" s="1"/>
      <c r="BO3791" s="1"/>
      <c r="BP3791" s="1"/>
      <c r="BQ3791" s="1"/>
      <c r="BR3791" s="1"/>
      <c r="BS3791" s="1"/>
      <c r="BT3791" s="22"/>
      <c r="BU3791" s="1"/>
      <c r="BV3791" s="1"/>
      <c r="BW3791" s="1"/>
      <c r="BX3791" s="1"/>
      <c r="BY3791" s="1"/>
      <c r="BZ3791" s="1"/>
      <c r="CA3791" s="1"/>
      <c r="CB3791" s="1"/>
      <c r="CC3791" s="1"/>
      <c r="CD3791" s="1"/>
      <c r="CE3791" s="1"/>
      <c r="CF3791" s="1"/>
      <c r="CG3791" s="1"/>
      <c r="CH3791" s="1"/>
      <c r="CI3791" s="1"/>
      <c r="CJ3791" s="1"/>
      <c r="CK3791" s="1"/>
      <c r="CL3791" s="1"/>
      <c r="CM3791" s="1"/>
      <c r="CN3791" s="1"/>
      <c r="CO3791" s="1"/>
      <c r="CP3791" s="1"/>
      <c r="CQ3791" s="1"/>
      <c r="CR3791" s="1"/>
      <c r="CS3791" s="1"/>
      <c r="CT3791" s="1"/>
      <c r="CU3791" s="1"/>
      <c r="CV3791" s="1"/>
      <c r="CW3791" s="1"/>
      <c r="CX3791" s="1"/>
      <c r="CY3791" s="1"/>
      <c r="CZ3791" s="1"/>
      <c r="DA3791" s="1"/>
      <c r="DB3791" s="1"/>
      <c r="DC3791" s="1"/>
      <c r="DD3791" s="1"/>
      <c r="DE3791" s="1"/>
      <c r="DF3791" s="1"/>
      <c r="DG3791" s="1"/>
      <c r="DH3791" s="1"/>
      <c r="DI3791" s="1"/>
      <c r="DJ3791" s="1"/>
      <c r="DK3791" s="1"/>
      <c r="DL3791" s="1"/>
      <c r="DM3791" s="1"/>
      <c r="DN3791" s="1"/>
      <c r="DO3791" s="1"/>
      <c r="DP3791" s="1"/>
      <c r="DQ3791" s="1"/>
      <c r="DR3791" s="1"/>
      <c r="DS3791" s="1"/>
      <c r="DT3791" s="1"/>
      <c r="DU3791" s="1"/>
      <c r="DV3791" s="1"/>
      <c r="DW3791" s="1"/>
      <c r="DX3791" s="1"/>
      <c r="DY3791" s="1"/>
      <c r="DZ3791" s="1"/>
      <c r="EA3791" s="1"/>
      <c r="EB3791" s="1"/>
      <c r="EC3791" s="1"/>
      <c r="ED3791" s="1"/>
      <c r="EE3791" s="1"/>
      <c r="EF3791" s="1"/>
      <c r="EG3791" s="1"/>
      <c r="EH3791" s="1"/>
      <c r="EI3791" s="1"/>
      <c r="EJ3791" s="1"/>
      <c r="EK3791" s="1"/>
      <c r="EL3791" s="1"/>
      <c r="EM3791" s="1"/>
      <c r="EN3791" s="1"/>
      <c r="EO3791" s="1"/>
      <c r="EP3791" s="1"/>
      <c r="EQ3791" s="1"/>
      <c r="ER3791" s="1"/>
      <c r="ES3791" s="1"/>
      <c r="ET3791" s="1"/>
      <c r="EU3791" s="1"/>
      <c r="EV3791" s="1"/>
      <c r="EW3791" s="1"/>
      <c r="EX3791" s="1"/>
      <c r="EY3791" s="1"/>
      <c r="EZ3791" s="1"/>
      <c r="FA3791" s="1"/>
      <c r="FB3791" s="1"/>
      <c r="FC3791" s="1"/>
      <c r="FD3791" s="1"/>
      <c r="FE3791" s="1"/>
      <c r="FF3791" s="1"/>
      <c r="FG3791" s="1"/>
      <c r="FH3791" s="1"/>
      <c r="FI3791" s="1"/>
      <c r="FJ3791" s="1"/>
      <c r="FK3791" s="1"/>
      <c r="FL3791" s="1"/>
      <c r="FM3791" s="1"/>
      <c r="FN3791" s="1"/>
      <c r="FO3791" s="1"/>
      <c r="FP3791" s="1"/>
      <c r="FQ3791" s="1"/>
      <c r="FR3791" s="1"/>
      <c r="FS3791" s="1"/>
      <c r="FT3791" s="1"/>
      <c r="FU3791" s="1"/>
      <c r="FV3791" s="1"/>
      <c r="FW3791" s="1"/>
      <c r="FX3791" s="1"/>
      <c r="FY3791" s="1"/>
      <c r="FZ3791" s="1"/>
      <c r="GA3791" s="1"/>
      <c r="GB3791" s="1"/>
      <c r="GC3791" s="1"/>
      <c r="GD3791" s="1"/>
      <c r="GE3791" s="1"/>
      <c r="GF3791" s="1"/>
      <c r="GG3791" s="1"/>
      <c r="GH3791" s="1"/>
      <c r="GI3791" s="1"/>
      <c r="GJ3791" s="1"/>
      <c r="GK3791"/>
      <c r="GL3791"/>
      <c r="GM3791"/>
      <c r="GN3791"/>
      <c r="GO3791"/>
      <c r="GP3791"/>
      <c r="GQ3791"/>
      <c r="GR3791"/>
      <c r="GS3791"/>
      <c r="GT3791"/>
      <c r="GU3791"/>
      <c r="GV3791"/>
      <c r="GW3791"/>
      <c r="GX3791"/>
      <c r="GY3791"/>
      <c r="GZ3791"/>
      <c r="HA3791"/>
      <c r="HB3791"/>
      <c r="HC3791"/>
      <c r="HD3791"/>
      <c r="HE3791"/>
    </row>
    <row r="3792" spans="4:213" s="25" customFormat="1" x14ac:dyDescent="0.25">
      <c r="D3792" s="19"/>
      <c r="E3792" s="19"/>
      <c r="F3792" s="20"/>
      <c r="G3792" s="20"/>
      <c r="H3792" s="20"/>
      <c r="I3792" s="20"/>
      <c r="J3792" s="21"/>
      <c r="K3792" s="21"/>
      <c r="L3792" s="20"/>
      <c r="M3792" s="20"/>
      <c r="N3792" s="22"/>
      <c r="O3792" s="22"/>
      <c r="P3792" s="22"/>
      <c r="Q3792" s="22"/>
      <c r="R3792" s="19"/>
      <c r="S3792" s="19"/>
      <c r="T3792" s="19"/>
      <c r="U3792" s="20"/>
      <c r="V3792" s="20"/>
      <c r="W3792" s="20"/>
      <c r="X3792" s="27"/>
      <c r="Y3792" s="253"/>
      <c r="Z3792" s="30"/>
      <c r="AA3792" s="30"/>
      <c r="AB3792" s="31"/>
      <c r="AC3792" s="31"/>
      <c r="AD3792" s="31"/>
      <c r="AE3792" s="31"/>
      <c r="AF3792" s="31"/>
      <c r="AG3792" s="241"/>
      <c r="AH3792" s="31"/>
      <c r="AI3792" s="31"/>
      <c r="AJ3792" s="31"/>
      <c r="AK3792" s="31"/>
      <c r="AL3792" s="120"/>
      <c r="AQ3792" s="26"/>
      <c r="AW3792" s="19"/>
      <c r="AX3792" s="19"/>
      <c r="AY3792" s="19"/>
      <c r="AZ3792" s="19"/>
      <c r="BA3792" s="19"/>
      <c r="BB3792" s="19"/>
      <c r="BC3792" s="1"/>
      <c r="BD3792"/>
      <c r="BE3792"/>
      <c r="BF3792" s="1"/>
      <c r="BG3792"/>
      <c r="BH3792"/>
      <c r="BI3792"/>
      <c r="BJ3792" s="1"/>
      <c r="BK3792" s="1"/>
      <c r="BL3792"/>
      <c r="BM3792" s="1"/>
      <c r="BN3792" s="1"/>
      <c r="BO3792" s="1"/>
      <c r="BP3792" s="1"/>
      <c r="BQ3792" s="1"/>
      <c r="BR3792" s="1"/>
      <c r="BS3792" s="1"/>
      <c r="BT3792" s="22"/>
      <c r="BU3792" s="1"/>
      <c r="BV3792" s="1"/>
      <c r="BW3792" s="1"/>
      <c r="BX3792" s="1"/>
      <c r="BY3792" s="1"/>
      <c r="BZ3792" s="1"/>
      <c r="CA3792" s="1"/>
      <c r="CB3792" s="1"/>
      <c r="CC3792" s="1"/>
      <c r="CD3792" s="1"/>
      <c r="CE3792" s="1"/>
      <c r="CF3792" s="1"/>
      <c r="CG3792" s="1"/>
      <c r="CH3792" s="1"/>
      <c r="CI3792" s="1"/>
      <c r="CJ3792" s="1"/>
      <c r="CK3792" s="1"/>
      <c r="CL3792" s="1"/>
      <c r="CM3792" s="1"/>
      <c r="CN3792" s="1"/>
      <c r="CO3792" s="1"/>
      <c r="CP3792" s="1"/>
      <c r="CQ3792" s="1"/>
      <c r="CR3792" s="1"/>
      <c r="CS3792" s="1"/>
      <c r="CT3792" s="1"/>
      <c r="CU3792" s="1"/>
      <c r="CV3792" s="1"/>
      <c r="CW3792" s="1"/>
      <c r="CX3792" s="1"/>
      <c r="CY3792" s="1"/>
      <c r="CZ3792" s="1"/>
      <c r="DA3792" s="1"/>
      <c r="DB3792" s="1"/>
      <c r="DC3792" s="1"/>
      <c r="DD3792" s="1"/>
      <c r="DE3792" s="1"/>
      <c r="DF3792" s="1"/>
      <c r="DG3792" s="1"/>
      <c r="DH3792" s="1"/>
      <c r="DI3792" s="1"/>
      <c r="DJ3792" s="1"/>
      <c r="DK3792" s="1"/>
      <c r="DL3792" s="1"/>
      <c r="DM3792" s="1"/>
      <c r="DN3792" s="1"/>
      <c r="DO3792" s="1"/>
      <c r="DP3792" s="1"/>
      <c r="DQ3792" s="1"/>
      <c r="DR3792" s="1"/>
      <c r="DS3792" s="1"/>
      <c r="DT3792" s="1"/>
      <c r="DU3792" s="1"/>
      <c r="DV3792" s="1"/>
      <c r="DW3792" s="1"/>
      <c r="DX3792" s="1"/>
      <c r="DY3792" s="1"/>
      <c r="DZ3792" s="1"/>
      <c r="EA3792" s="1"/>
      <c r="EB3792" s="1"/>
      <c r="EC3792" s="1"/>
      <c r="ED3792" s="1"/>
      <c r="EE3792" s="1"/>
      <c r="EF3792" s="1"/>
      <c r="EG3792" s="1"/>
      <c r="EH3792" s="1"/>
      <c r="EI3792" s="1"/>
      <c r="EJ3792" s="1"/>
      <c r="EK3792" s="1"/>
      <c r="EL3792" s="1"/>
      <c r="EM3792" s="1"/>
      <c r="EN3792" s="1"/>
      <c r="EO3792" s="1"/>
      <c r="EP3792" s="1"/>
      <c r="EQ3792" s="1"/>
      <c r="ER3792" s="1"/>
      <c r="ES3792" s="1"/>
      <c r="ET3792" s="1"/>
      <c r="EU3792" s="1"/>
      <c r="EV3792" s="1"/>
      <c r="EW3792" s="1"/>
      <c r="EX3792" s="1"/>
      <c r="EY3792" s="1"/>
      <c r="EZ3792" s="1"/>
      <c r="FA3792" s="1"/>
      <c r="FB3792" s="1"/>
      <c r="FC3792" s="1"/>
      <c r="FD3792" s="1"/>
      <c r="FE3792" s="1"/>
      <c r="FF3792" s="1"/>
      <c r="FG3792" s="1"/>
      <c r="FH3792" s="1"/>
      <c r="FI3792" s="1"/>
      <c r="FJ3792" s="1"/>
      <c r="FK3792" s="1"/>
      <c r="FL3792" s="1"/>
      <c r="FM3792" s="1"/>
      <c r="FN3792" s="1"/>
      <c r="FO3792" s="1"/>
      <c r="FP3792" s="1"/>
      <c r="FQ3792" s="1"/>
      <c r="FR3792" s="1"/>
      <c r="FS3792" s="1"/>
      <c r="FT3792" s="1"/>
      <c r="FU3792" s="1"/>
      <c r="FV3792" s="1"/>
      <c r="FW3792" s="1"/>
      <c r="FX3792" s="1"/>
      <c r="FY3792" s="1"/>
      <c r="FZ3792" s="1"/>
      <c r="GA3792" s="1"/>
      <c r="GB3792" s="1"/>
      <c r="GC3792" s="1"/>
      <c r="GD3792" s="1"/>
      <c r="GE3792" s="1"/>
      <c r="GF3792" s="1"/>
      <c r="GG3792" s="1"/>
      <c r="GH3792" s="1"/>
      <c r="GI3792" s="1"/>
      <c r="GJ3792" s="1"/>
      <c r="GK3792"/>
      <c r="GL3792"/>
      <c r="GM3792"/>
      <c r="GN3792"/>
      <c r="GO3792"/>
      <c r="GP3792"/>
      <c r="GQ3792"/>
      <c r="GR3792"/>
      <c r="GS3792"/>
      <c r="GT3792"/>
      <c r="GU3792"/>
      <c r="GV3792"/>
      <c r="GW3792"/>
      <c r="GX3792"/>
      <c r="GY3792"/>
      <c r="GZ3792"/>
      <c r="HA3792"/>
      <c r="HB3792"/>
      <c r="HC3792"/>
      <c r="HD3792"/>
      <c r="HE3792"/>
    </row>
    <row r="3793" spans="4:213" s="25" customFormat="1" x14ac:dyDescent="0.25">
      <c r="D3793" s="19"/>
      <c r="E3793" s="19"/>
      <c r="F3793" s="20"/>
      <c r="G3793" s="20"/>
      <c r="H3793" s="20"/>
      <c r="I3793" s="20"/>
      <c r="J3793" s="21"/>
      <c r="K3793" s="21"/>
      <c r="L3793" s="20"/>
      <c r="M3793" s="20"/>
      <c r="N3793" s="22"/>
      <c r="O3793" s="22"/>
      <c r="P3793" s="22"/>
      <c r="Q3793" s="22"/>
      <c r="R3793" s="19"/>
      <c r="S3793" s="19"/>
      <c r="T3793" s="19"/>
      <c r="U3793" s="20"/>
      <c r="V3793" s="20"/>
      <c r="W3793" s="20"/>
      <c r="X3793" s="27"/>
      <c r="Y3793" s="253"/>
      <c r="Z3793" s="30"/>
      <c r="AA3793" s="30"/>
      <c r="AB3793" s="31"/>
      <c r="AC3793" s="31"/>
      <c r="AD3793" s="31"/>
      <c r="AE3793" s="31"/>
      <c r="AF3793" s="31"/>
      <c r="AG3793" s="241"/>
      <c r="AH3793" s="31"/>
      <c r="AI3793" s="31"/>
      <c r="AJ3793" s="31"/>
      <c r="AK3793" s="31"/>
      <c r="AL3793" s="120"/>
      <c r="AQ3793" s="26"/>
      <c r="AW3793" s="19"/>
      <c r="AX3793" s="19"/>
      <c r="AY3793" s="19"/>
      <c r="AZ3793" s="19"/>
      <c r="BA3793" s="19"/>
      <c r="BB3793" s="19"/>
      <c r="BC3793" s="1"/>
      <c r="BD3793"/>
      <c r="BE3793"/>
      <c r="BF3793" s="1"/>
      <c r="BG3793"/>
      <c r="BH3793"/>
      <c r="BI3793"/>
      <c r="BJ3793" s="1"/>
      <c r="BK3793" s="1"/>
      <c r="BL3793"/>
      <c r="BM3793" s="1"/>
      <c r="BN3793" s="1"/>
      <c r="BO3793" s="1"/>
      <c r="BP3793" s="1"/>
      <c r="BQ3793" s="1"/>
      <c r="BR3793" s="1"/>
      <c r="BS3793" s="1"/>
      <c r="BT3793" s="22"/>
      <c r="BU3793" s="1"/>
      <c r="BV3793" s="1"/>
      <c r="BW3793" s="1"/>
      <c r="BX3793" s="1"/>
      <c r="BY3793" s="1"/>
      <c r="BZ3793" s="1"/>
      <c r="CA3793" s="1"/>
      <c r="CB3793" s="1"/>
      <c r="CC3793" s="1"/>
      <c r="CD3793" s="1"/>
      <c r="CE3793" s="1"/>
      <c r="CF3793" s="1"/>
      <c r="CG3793" s="1"/>
      <c r="CH3793" s="1"/>
      <c r="CI3793" s="1"/>
      <c r="CJ3793" s="1"/>
      <c r="CK3793" s="1"/>
      <c r="CL3793" s="1"/>
      <c r="CM3793" s="1"/>
      <c r="CN3793" s="1"/>
      <c r="CO3793" s="1"/>
      <c r="CP3793" s="1"/>
      <c r="CQ3793" s="1"/>
      <c r="CR3793" s="1"/>
      <c r="CS3793" s="1"/>
      <c r="CT3793" s="1"/>
      <c r="CU3793" s="1"/>
      <c r="CV3793" s="1"/>
      <c r="CW3793" s="1"/>
      <c r="CX3793" s="1"/>
      <c r="CY3793" s="1"/>
      <c r="CZ3793" s="1"/>
      <c r="DA3793" s="1"/>
      <c r="DB3793" s="1"/>
      <c r="DC3793" s="1"/>
      <c r="DD3793" s="1"/>
      <c r="DE3793" s="1"/>
      <c r="DF3793" s="1"/>
      <c r="DG3793" s="1"/>
      <c r="DH3793" s="1"/>
      <c r="DI3793" s="1"/>
      <c r="DJ3793" s="1"/>
      <c r="DK3793" s="1"/>
      <c r="DL3793" s="1"/>
      <c r="DM3793" s="1"/>
      <c r="DN3793" s="1"/>
      <c r="DO3793" s="1"/>
      <c r="DP3793" s="1"/>
      <c r="DQ3793" s="1"/>
      <c r="DR3793" s="1"/>
      <c r="DS3793" s="1"/>
      <c r="DT3793" s="1"/>
      <c r="DU3793" s="1"/>
      <c r="DV3793" s="1"/>
      <c r="DW3793" s="1"/>
      <c r="DX3793" s="1"/>
      <c r="DY3793" s="1"/>
      <c r="DZ3793" s="1"/>
      <c r="EA3793" s="1"/>
      <c r="EB3793" s="1"/>
      <c r="EC3793" s="1"/>
      <c r="ED3793" s="1"/>
      <c r="EE3793" s="1"/>
      <c r="EF3793" s="1"/>
      <c r="EG3793" s="1"/>
      <c r="EH3793" s="1"/>
      <c r="EI3793" s="1"/>
      <c r="EJ3793" s="1"/>
      <c r="EK3793" s="1"/>
      <c r="EL3793" s="1"/>
      <c r="EM3793" s="1"/>
      <c r="EN3793" s="1"/>
      <c r="EO3793" s="1"/>
      <c r="EP3793" s="1"/>
      <c r="EQ3793" s="1"/>
      <c r="ER3793" s="1"/>
      <c r="ES3793" s="1"/>
      <c r="ET3793" s="1"/>
      <c r="EU3793" s="1"/>
      <c r="EV3793" s="1"/>
      <c r="EW3793" s="1"/>
      <c r="EX3793" s="1"/>
      <c r="EY3793" s="1"/>
      <c r="EZ3793" s="1"/>
      <c r="FA3793" s="1"/>
      <c r="FB3793" s="1"/>
      <c r="FC3793" s="1"/>
      <c r="FD3793" s="1"/>
      <c r="FE3793" s="1"/>
      <c r="FF3793" s="1"/>
      <c r="FG3793" s="1"/>
      <c r="FH3793" s="1"/>
      <c r="FI3793" s="1"/>
      <c r="FJ3793" s="1"/>
      <c r="FK3793" s="1"/>
      <c r="FL3793" s="1"/>
      <c r="FM3793" s="1"/>
      <c r="FN3793" s="1"/>
      <c r="FO3793" s="1"/>
      <c r="FP3793" s="1"/>
      <c r="FQ3793" s="1"/>
      <c r="FR3793" s="1"/>
      <c r="FS3793" s="1"/>
      <c r="FT3793" s="1"/>
      <c r="FU3793" s="1"/>
      <c r="FV3793" s="1"/>
      <c r="FW3793" s="1"/>
      <c r="FX3793" s="1"/>
      <c r="FY3793" s="1"/>
      <c r="FZ3793" s="1"/>
      <c r="GA3793" s="1"/>
      <c r="GB3793" s="1"/>
      <c r="GC3793" s="1"/>
      <c r="GD3793" s="1"/>
      <c r="GE3793" s="1"/>
      <c r="GF3793" s="1"/>
      <c r="GG3793" s="1"/>
      <c r="GH3793" s="1"/>
      <c r="GI3793" s="1"/>
      <c r="GJ3793" s="1"/>
      <c r="GK3793"/>
      <c r="GL3793"/>
      <c r="GM3793"/>
      <c r="GN3793"/>
      <c r="GO3793"/>
      <c r="GP3793"/>
      <c r="GQ3793"/>
      <c r="GR3793"/>
      <c r="GS3793"/>
      <c r="GT3793"/>
      <c r="GU3793"/>
      <c r="GV3793"/>
      <c r="GW3793"/>
      <c r="GX3793"/>
      <c r="GY3793"/>
      <c r="GZ3793"/>
      <c r="HA3793"/>
      <c r="HB3793"/>
      <c r="HC3793"/>
      <c r="HD3793"/>
      <c r="HE3793"/>
    </row>
    <row r="3794" spans="4:213" s="25" customFormat="1" x14ac:dyDescent="0.25">
      <c r="D3794" s="19"/>
      <c r="E3794" s="19"/>
      <c r="F3794" s="20"/>
      <c r="G3794" s="20"/>
      <c r="H3794" s="20"/>
      <c r="I3794" s="20"/>
      <c r="J3794" s="21"/>
      <c r="K3794" s="21"/>
      <c r="L3794" s="20"/>
      <c r="M3794" s="20"/>
      <c r="N3794" s="22"/>
      <c r="O3794" s="22"/>
      <c r="P3794" s="22"/>
      <c r="Q3794" s="22"/>
      <c r="R3794" s="19"/>
      <c r="S3794" s="19"/>
      <c r="T3794" s="19"/>
      <c r="U3794" s="20"/>
      <c r="V3794" s="20"/>
      <c r="W3794" s="20"/>
      <c r="X3794" s="27"/>
      <c r="Y3794" s="253"/>
      <c r="Z3794" s="30"/>
      <c r="AA3794" s="30"/>
      <c r="AB3794" s="31"/>
      <c r="AC3794" s="31"/>
      <c r="AD3794" s="31"/>
      <c r="AE3794" s="31"/>
      <c r="AF3794" s="31"/>
      <c r="AG3794" s="241"/>
      <c r="AH3794" s="31"/>
      <c r="AI3794" s="31"/>
      <c r="AJ3794" s="31"/>
      <c r="AK3794" s="31"/>
      <c r="AL3794" s="120"/>
      <c r="AQ3794" s="26"/>
      <c r="AW3794" s="19"/>
      <c r="AX3794" s="19"/>
      <c r="AY3794" s="19"/>
      <c r="AZ3794" s="19"/>
      <c r="BA3794" s="19"/>
      <c r="BB3794" s="19"/>
      <c r="BC3794" s="1"/>
      <c r="BD3794"/>
      <c r="BE3794"/>
      <c r="BF3794" s="1"/>
      <c r="BG3794"/>
      <c r="BH3794"/>
      <c r="BI3794"/>
      <c r="BJ3794" s="1"/>
      <c r="BK3794" s="1"/>
      <c r="BL3794"/>
      <c r="BM3794" s="1"/>
      <c r="BN3794" s="1"/>
      <c r="BO3794" s="1"/>
      <c r="BP3794" s="1"/>
      <c r="BQ3794" s="1"/>
      <c r="BR3794" s="1"/>
      <c r="BS3794" s="1"/>
      <c r="BT3794" s="22"/>
      <c r="BU3794" s="1"/>
      <c r="BV3794" s="1"/>
      <c r="BW3794" s="1"/>
      <c r="BX3794" s="1"/>
      <c r="BY3794" s="1"/>
      <c r="BZ3794" s="1"/>
      <c r="CA3794" s="1"/>
      <c r="CB3794" s="1"/>
      <c r="CC3794" s="1"/>
      <c r="CD3794" s="1"/>
      <c r="CE3794" s="1"/>
      <c r="CF3794" s="1"/>
      <c r="CG3794" s="1"/>
      <c r="CH3794" s="1"/>
      <c r="CI3794" s="1"/>
      <c r="CJ3794" s="1"/>
      <c r="CK3794" s="1"/>
      <c r="CL3794" s="1"/>
      <c r="CM3794" s="1"/>
      <c r="CN3794" s="1"/>
      <c r="CO3794" s="1"/>
      <c r="CP3794" s="1"/>
      <c r="CQ3794" s="1"/>
      <c r="CR3794" s="1"/>
      <c r="CS3794" s="1"/>
      <c r="CT3794" s="1"/>
      <c r="CU3794" s="1"/>
      <c r="CV3794" s="1"/>
      <c r="CW3794" s="1"/>
      <c r="CX3794" s="1"/>
      <c r="CY3794" s="1"/>
      <c r="CZ3794" s="1"/>
      <c r="DA3794" s="1"/>
      <c r="DB3794" s="1"/>
      <c r="DC3794" s="1"/>
      <c r="DD3794" s="1"/>
      <c r="DE3794" s="1"/>
      <c r="DF3794" s="1"/>
      <c r="DG3794" s="1"/>
      <c r="DH3794" s="1"/>
      <c r="DI3794" s="1"/>
      <c r="DJ3794" s="1"/>
      <c r="DK3794" s="1"/>
      <c r="DL3794" s="1"/>
      <c r="DM3794" s="1"/>
      <c r="DN3794" s="1"/>
      <c r="DO3794" s="1"/>
      <c r="DP3794" s="1"/>
      <c r="DQ3794" s="1"/>
      <c r="DR3794" s="1"/>
      <c r="DS3794" s="1"/>
      <c r="DT3794" s="1"/>
      <c r="DU3794" s="1"/>
      <c r="DV3794" s="1"/>
      <c r="DW3794" s="1"/>
      <c r="DX3794" s="1"/>
      <c r="DY3794" s="1"/>
      <c r="DZ3794" s="1"/>
      <c r="EA3794" s="1"/>
      <c r="EB3794" s="1"/>
      <c r="EC3794" s="1"/>
      <c r="ED3794" s="1"/>
      <c r="EE3794" s="1"/>
      <c r="EF3794" s="1"/>
      <c r="EG3794" s="1"/>
      <c r="EH3794" s="1"/>
      <c r="EI3794" s="1"/>
      <c r="EJ3794" s="1"/>
      <c r="EK3794" s="1"/>
      <c r="EL3794" s="1"/>
      <c r="EM3794" s="1"/>
      <c r="EN3794" s="1"/>
      <c r="EO3794" s="1"/>
      <c r="EP3794" s="1"/>
      <c r="EQ3794" s="1"/>
      <c r="ER3794" s="1"/>
      <c r="ES3794" s="1"/>
      <c r="ET3794" s="1"/>
      <c r="EU3794" s="1"/>
      <c r="EV3794" s="1"/>
      <c r="EW3794" s="1"/>
      <c r="EX3794" s="1"/>
      <c r="EY3794" s="1"/>
      <c r="EZ3794" s="1"/>
      <c r="FA3794" s="1"/>
      <c r="FB3794" s="1"/>
      <c r="FC3794" s="1"/>
      <c r="FD3794" s="1"/>
      <c r="FE3794" s="1"/>
      <c r="FF3794" s="1"/>
      <c r="FG3794" s="1"/>
      <c r="FH3794" s="1"/>
      <c r="FI3794" s="1"/>
      <c r="FJ3794" s="1"/>
      <c r="FK3794" s="1"/>
      <c r="FL3794" s="1"/>
      <c r="FM3794" s="1"/>
      <c r="FN3794" s="1"/>
      <c r="FO3794" s="1"/>
      <c r="FP3794" s="1"/>
      <c r="FQ3794" s="1"/>
      <c r="FR3794" s="1"/>
      <c r="FS3794" s="1"/>
      <c r="FT3794" s="1"/>
      <c r="FU3794" s="1"/>
      <c r="FV3794" s="1"/>
      <c r="FW3794" s="1"/>
      <c r="FX3794" s="1"/>
      <c r="FY3794" s="1"/>
      <c r="FZ3794" s="1"/>
      <c r="GA3794" s="1"/>
      <c r="GB3794" s="1"/>
      <c r="GC3794" s="1"/>
      <c r="GD3794" s="1"/>
      <c r="GE3794" s="1"/>
      <c r="GF3794" s="1"/>
      <c r="GG3794" s="1"/>
      <c r="GH3794" s="1"/>
      <c r="GI3794" s="1"/>
      <c r="GJ3794" s="1"/>
      <c r="GK3794"/>
      <c r="GL3794"/>
      <c r="GM3794"/>
      <c r="GN3794"/>
      <c r="GO3794"/>
      <c r="GP3794"/>
      <c r="GQ3794"/>
      <c r="GR3794"/>
      <c r="GS3794"/>
      <c r="GT3794"/>
      <c r="GU3794"/>
      <c r="GV3794"/>
      <c r="GW3794"/>
      <c r="GX3794"/>
      <c r="GY3794"/>
      <c r="GZ3794"/>
      <c r="HA3794"/>
      <c r="HB3794"/>
      <c r="HC3794"/>
      <c r="HD3794"/>
      <c r="HE3794"/>
    </row>
    <row r="3795" spans="4:213" s="25" customFormat="1" x14ac:dyDescent="0.25">
      <c r="D3795" s="19"/>
      <c r="E3795" s="19"/>
      <c r="F3795" s="20"/>
      <c r="G3795" s="20"/>
      <c r="H3795" s="20"/>
      <c r="I3795" s="20"/>
      <c r="J3795" s="21"/>
      <c r="K3795" s="21"/>
      <c r="L3795" s="20"/>
      <c r="M3795" s="20"/>
      <c r="N3795" s="22"/>
      <c r="O3795" s="22"/>
      <c r="P3795" s="22"/>
      <c r="Q3795" s="22"/>
      <c r="R3795" s="19"/>
      <c r="S3795" s="19"/>
      <c r="T3795" s="19"/>
      <c r="U3795" s="20"/>
      <c r="V3795" s="20"/>
      <c r="W3795" s="20"/>
      <c r="X3795" s="27"/>
      <c r="Y3795" s="253"/>
      <c r="Z3795" s="30"/>
      <c r="AA3795" s="30"/>
      <c r="AB3795" s="31"/>
      <c r="AC3795" s="31"/>
      <c r="AD3795" s="31"/>
      <c r="AE3795" s="31"/>
      <c r="AF3795" s="31"/>
      <c r="AG3795" s="241"/>
      <c r="AH3795" s="31"/>
      <c r="AI3795" s="31"/>
      <c r="AJ3795" s="31"/>
      <c r="AK3795" s="31"/>
      <c r="AL3795" s="120"/>
      <c r="AQ3795" s="26"/>
      <c r="AW3795" s="19"/>
      <c r="AX3795" s="19"/>
      <c r="AY3795" s="19"/>
      <c r="AZ3795" s="19"/>
      <c r="BA3795" s="19"/>
      <c r="BB3795" s="19"/>
      <c r="BC3795" s="1"/>
      <c r="BD3795"/>
      <c r="BE3795"/>
      <c r="BF3795" s="1"/>
      <c r="BG3795"/>
      <c r="BH3795"/>
      <c r="BI3795"/>
      <c r="BJ3795" s="1"/>
      <c r="BK3795" s="1"/>
      <c r="BL3795"/>
      <c r="BM3795" s="1"/>
      <c r="BN3795" s="1"/>
      <c r="BO3795" s="1"/>
      <c r="BP3795" s="1"/>
      <c r="BQ3795" s="1"/>
      <c r="BR3795" s="1"/>
      <c r="BS3795" s="1"/>
      <c r="BT3795" s="22"/>
      <c r="BU3795" s="1"/>
      <c r="BV3795" s="1"/>
      <c r="BW3795" s="1"/>
      <c r="BX3795" s="1"/>
      <c r="BY3795" s="1"/>
      <c r="BZ3795" s="1"/>
      <c r="CA3795" s="1"/>
      <c r="CB3795" s="1"/>
      <c r="CC3795" s="1"/>
      <c r="CD3795" s="1"/>
      <c r="CE3795" s="1"/>
      <c r="CF3795" s="1"/>
      <c r="CG3795" s="1"/>
      <c r="CH3795" s="1"/>
      <c r="CI3795" s="1"/>
      <c r="CJ3795" s="1"/>
      <c r="CK3795" s="1"/>
      <c r="CL3795" s="1"/>
      <c r="CM3795" s="1"/>
      <c r="CN3795" s="1"/>
      <c r="CO3795" s="1"/>
      <c r="CP3795" s="1"/>
      <c r="CQ3795" s="1"/>
      <c r="CR3795" s="1"/>
      <c r="CS3795" s="1"/>
      <c r="CT3795" s="1"/>
      <c r="CU3795" s="1"/>
      <c r="CV3795" s="1"/>
      <c r="CW3795" s="1"/>
      <c r="CX3795" s="1"/>
      <c r="CY3795" s="1"/>
      <c r="CZ3795" s="1"/>
      <c r="DA3795" s="1"/>
      <c r="DB3795" s="1"/>
      <c r="DC3795" s="1"/>
      <c r="DD3795" s="1"/>
      <c r="DE3795" s="1"/>
      <c r="DF3795" s="1"/>
      <c r="DG3795" s="1"/>
      <c r="DH3795" s="1"/>
      <c r="DI3795" s="1"/>
      <c r="DJ3795" s="1"/>
      <c r="DK3795" s="1"/>
      <c r="DL3795" s="1"/>
      <c r="DM3795" s="1"/>
      <c r="DN3795" s="1"/>
      <c r="DO3795" s="1"/>
      <c r="DP3795" s="1"/>
      <c r="DQ3795" s="1"/>
      <c r="DR3795" s="1"/>
      <c r="DS3795" s="1"/>
      <c r="DT3795" s="1"/>
      <c r="DU3795" s="1"/>
      <c r="DV3795" s="1"/>
      <c r="DW3795" s="1"/>
      <c r="DX3795" s="1"/>
      <c r="DY3795" s="1"/>
      <c r="DZ3795" s="1"/>
      <c r="EA3795" s="1"/>
      <c r="EB3795" s="1"/>
      <c r="EC3795" s="1"/>
      <c r="ED3795" s="1"/>
      <c r="EE3795" s="1"/>
      <c r="EF3795" s="1"/>
      <c r="EG3795" s="1"/>
      <c r="EH3795" s="1"/>
      <c r="EI3795" s="1"/>
      <c r="EJ3795" s="1"/>
      <c r="EK3795" s="1"/>
      <c r="EL3795" s="1"/>
      <c r="EM3795" s="1"/>
      <c r="EN3795" s="1"/>
      <c r="EO3795" s="1"/>
      <c r="EP3795" s="1"/>
      <c r="EQ3795" s="1"/>
      <c r="ER3795" s="1"/>
      <c r="ES3795" s="1"/>
      <c r="ET3795" s="1"/>
      <c r="EU3795" s="1"/>
      <c r="EV3795" s="1"/>
      <c r="EW3795" s="1"/>
      <c r="EX3795" s="1"/>
      <c r="EY3795" s="1"/>
      <c r="EZ3795" s="1"/>
      <c r="FA3795" s="1"/>
      <c r="FB3795" s="1"/>
      <c r="FC3795" s="1"/>
      <c r="FD3795" s="1"/>
      <c r="FE3795" s="1"/>
      <c r="FF3795" s="1"/>
      <c r="FG3795" s="1"/>
      <c r="FH3795" s="1"/>
      <c r="FI3795" s="1"/>
      <c r="FJ3795" s="1"/>
      <c r="FK3795" s="1"/>
      <c r="FL3795" s="1"/>
      <c r="FM3795" s="1"/>
      <c r="FN3795" s="1"/>
      <c r="FO3795" s="1"/>
      <c r="FP3795" s="1"/>
      <c r="FQ3795" s="1"/>
      <c r="FR3795" s="1"/>
      <c r="FS3795" s="1"/>
      <c r="FT3795" s="1"/>
      <c r="FU3795" s="1"/>
      <c r="FV3795" s="1"/>
      <c r="FW3795" s="1"/>
      <c r="FX3795" s="1"/>
      <c r="FY3795" s="1"/>
      <c r="FZ3795" s="1"/>
      <c r="GA3795" s="1"/>
      <c r="GB3795" s="1"/>
      <c r="GC3795" s="1"/>
      <c r="GD3795" s="1"/>
      <c r="GE3795" s="1"/>
      <c r="GF3795" s="1"/>
      <c r="GG3795" s="1"/>
      <c r="GH3795" s="1"/>
      <c r="GI3795" s="1"/>
      <c r="GJ3795" s="1"/>
      <c r="GK3795"/>
      <c r="GL3795"/>
      <c r="GM3795"/>
      <c r="GN3795"/>
      <c r="GO3795"/>
      <c r="GP3795"/>
      <c r="GQ3795"/>
      <c r="GR3795"/>
      <c r="GS3795"/>
      <c r="GT3795"/>
      <c r="GU3795"/>
      <c r="GV3795"/>
      <c r="GW3795"/>
      <c r="GX3795"/>
      <c r="GY3795"/>
      <c r="GZ3795"/>
      <c r="HA3795"/>
      <c r="HB3795"/>
      <c r="HC3795"/>
      <c r="HD3795"/>
      <c r="HE3795"/>
    </row>
    <row r="3796" spans="4:213" s="25" customFormat="1" x14ac:dyDescent="0.25">
      <c r="D3796" s="19"/>
      <c r="E3796" s="19"/>
      <c r="F3796" s="20"/>
      <c r="G3796" s="20"/>
      <c r="H3796" s="20"/>
      <c r="I3796" s="20"/>
      <c r="J3796" s="21"/>
      <c r="K3796" s="21"/>
      <c r="L3796" s="20"/>
      <c r="M3796" s="20"/>
      <c r="N3796" s="22"/>
      <c r="O3796" s="22"/>
      <c r="P3796" s="22"/>
      <c r="Q3796" s="22"/>
      <c r="R3796" s="19"/>
      <c r="S3796" s="19"/>
      <c r="T3796" s="19"/>
      <c r="U3796" s="20"/>
      <c r="V3796" s="20"/>
      <c r="W3796" s="20"/>
      <c r="X3796" s="27"/>
      <c r="Y3796" s="253"/>
      <c r="Z3796" s="30"/>
      <c r="AA3796" s="30"/>
      <c r="AB3796" s="31"/>
      <c r="AC3796" s="31"/>
      <c r="AD3796" s="31"/>
      <c r="AE3796" s="31"/>
      <c r="AF3796" s="31"/>
      <c r="AG3796" s="241"/>
      <c r="AH3796" s="31"/>
      <c r="AI3796" s="31"/>
      <c r="AJ3796" s="31"/>
      <c r="AK3796" s="31"/>
      <c r="AL3796" s="120"/>
      <c r="AQ3796" s="26"/>
      <c r="AW3796" s="19"/>
      <c r="AX3796" s="19"/>
      <c r="AY3796" s="19"/>
      <c r="AZ3796" s="19"/>
      <c r="BA3796" s="19"/>
      <c r="BB3796" s="19"/>
      <c r="BC3796" s="1"/>
      <c r="BD3796"/>
      <c r="BE3796"/>
      <c r="BF3796" s="1"/>
      <c r="BG3796"/>
      <c r="BH3796"/>
      <c r="BI3796"/>
      <c r="BJ3796" s="1"/>
      <c r="BK3796" s="1"/>
      <c r="BL3796"/>
      <c r="BM3796" s="1"/>
      <c r="BN3796" s="1"/>
      <c r="BO3796" s="1"/>
      <c r="BP3796" s="1"/>
      <c r="BQ3796" s="1"/>
      <c r="BR3796" s="1"/>
      <c r="BS3796" s="1"/>
      <c r="BT3796" s="22"/>
      <c r="BU3796" s="1"/>
      <c r="BV3796" s="1"/>
      <c r="BW3796" s="1"/>
      <c r="BX3796" s="1"/>
      <c r="BY3796" s="1"/>
      <c r="BZ3796" s="1"/>
      <c r="CA3796" s="1"/>
      <c r="CB3796" s="1"/>
      <c r="CC3796" s="1"/>
      <c r="CD3796" s="1"/>
      <c r="CE3796" s="1"/>
      <c r="CF3796" s="1"/>
      <c r="CG3796" s="1"/>
      <c r="CH3796" s="1"/>
      <c r="CI3796" s="1"/>
      <c r="CJ3796" s="1"/>
      <c r="CK3796" s="1"/>
      <c r="CL3796" s="1"/>
      <c r="CM3796" s="1"/>
      <c r="CN3796" s="1"/>
      <c r="CO3796" s="1"/>
      <c r="CP3796" s="1"/>
      <c r="CQ3796" s="1"/>
      <c r="CR3796" s="1"/>
      <c r="CS3796" s="1"/>
      <c r="CT3796" s="1"/>
      <c r="CU3796" s="1"/>
      <c r="CV3796" s="1"/>
      <c r="CW3796" s="1"/>
      <c r="CX3796" s="1"/>
      <c r="CY3796" s="1"/>
      <c r="CZ3796" s="1"/>
      <c r="DA3796" s="1"/>
      <c r="DB3796" s="1"/>
      <c r="DC3796" s="1"/>
      <c r="DD3796" s="1"/>
      <c r="DE3796" s="1"/>
      <c r="DF3796" s="1"/>
      <c r="DG3796" s="1"/>
      <c r="DH3796" s="1"/>
      <c r="DI3796" s="1"/>
      <c r="DJ3796" s="1"/>
      <c r="DK3796" s="1"/>
      <c r="DL3796" s="1"/>
      <c r="DM3796" s="1"/>
      <c r="DN3796" s="1"/>
      <c r="DO3796" s="1"/>
      <c r="DP3796" s="1"/>
      <c r="DQ3796" s="1"/>
      <c r="DR3796" s="1"/>
      <c r="DS3796" s="1"/>
      <c r="DT3796" s="1"/>
      <c r="DU3796" s="1"/>
      <c r="DV3796" s="1"/>
      <c r="DW3796" s="1"/>
      <c r="DX3796" s="1"/>
      <c r="DY3796" s="1"/>
      <c r="DZ3796" s="1"/>
      <c r="EA3796" s="1"/>
      <c r="EB3796" s="1"/>
      <c r="EC3796" s="1"/>
      <c r="ED3796" s="1"/>
      <c r="EE3796" s="1"/>
      <c r="EF3796" s="1"/>
      <c r="EG3796" s="1"/>
      <c r="EH3796" s="1"/>
      <c r="EI3796" s="1"/>
      <c r="EJ3796" s="1"/>
      <c r="EK3796" s="1"/>
      <c r="EL3796" s="1"/>
      <c r="EM3796" s="1"/>
      <c r="EN3796" s="1"/>
      <c r="EO3796" s="1"/>
      <c r="EP3796" s="1"/>
      <c r="EQ3796" s="1"/>
      <c r="ER3796" s="1"/>
      <c r="ES3796" s="1"/>
      <c r="ET3796" s="1"/>
      <c r="EU3796" s="1"/>
      <c r="EV3796" s="1"/>
      <c r="EW3796" s="1"/>
      <c r="EX3796" s="1"/>
      <c r="EY3796" s="1"/>
      <c r="EZ3796" s="1"/>
      <c r="FA3796" s="1"/>
      <c r="FB3796" s="1"/>
      <c r="FC3796" s="1"/>
      <c r="FD3796" s="1"/>
      <c r="FE3796" s="1"/>
      <c r="FF3796" s="1"/>
      <c r="FG3796" s="1"/>
      <c r="FH3796" s="1"/>
      <c r="FI3796" s="1"/>
      <c r="FJ3796" s="1"/>
      <c r="FK3796" s="1"/>
      <c r="FL3796" s="1"/>
      <c r="FM3796" s="1"/>
      <c r="FN3796" s="1"/>
      <c r="FO3796" s="1"/>
      <c r="FP3796" s="1"/>
      <c r="FQ3796" s="1"/>
      <c r="FR3796" s="1"/>
      <c r="FS3796" s="1"/>
      <c r="FT3796" s="1"/>
      <c r="FU3796" s="1"/>
      <c r="FV3796" s="1"/>
      <c r="FW3796" s="1"/>
      <c r="FX3796" s="1"/>
      <c r="FY3796" s="1"/>
      <c r="FZ3796" s="1"/>
      <c r="GA3796" s="1"/>
      <c r="GB3796" s="1"/>
      <c r="GC3796" s="1"/>
      <c r="GD3796" s="1"/>
      <c r="GE3796" s="1"/>
      <c r="GF3796" s="1"/>
      <c r="GG3796" s="1"/>
      <c r="GH3796" s="1"/>
      <c r="GI3796" s="1"/>
      <c r="GJ3796" s="1"/>
      <c r="GK3796"/>
      <c r="GL3796"/>
      <c r="GM3796"/>
      <c r="GN3796"/>
      <c r="GO3796"/>
      <c r="GP3796"/>
      <c r="GQ3796"/>
      <c r="GR3796"/>
      <c r="GS3796"/>
      <c r="GT3796"/>
      <c r="GU3796"/>
      <c r="GV3796"/>
      <c r="GW3796"/>
      <c r="GX3796"/>
      <c r="GY3796"/>
      <c r="GZ3796"/>
      <c r="HA3796"/>
      <c r="HB3796"/>
      <c r="HC3796"/>
      <c r="HD3796"/>
      <c r="HE3796"/>
    </row>
    <row r="3797" spans="4:213" s="25" customFormat="1" x14ac:dyDescent="0.25">
      <c r="D3797" s="19"/>
      <c r="E3797" s="19"/>
      <c r="F3797" s="20"/>
      <c r="G3797" s="20"/>
      <c r="H3797" s="20"/>
      <c r="I3797" s="20"/>
      <c r="J3797" s="21"/>
      <c r="K3797" s="21"/>
      <c r="L3797" s="20"/>
      <c r="M3797" s="20"/>
      <c r="N3797" s="22"/>
      <c r="O3797" s="22"/>
      <c r="P3797" s="22"/>
      <c r="Q3797" s="22"/>
      <c r="R3797" s="19"/>
      <c r="S3797" s="19"/>
      <c r="T3797" s="19"/>
      <c r="U3797" s="20"/>
      <c r="V3797" s="20"/>
      <c r="W3797" s="20"/>
      <c r="X3797" s="27"/>
      <c r="Y3797" s="253"/>
      <c r="Z3797" s="30"/>
      <c r="AA3797" s="30"/>
      <c r="AB3797" s="31"/>
      <c r="AC3797" s="31"/>
      <c r="AD3797" s="31"/>
      <c r="AE3797" s="31"/>
      <c r="AF3797" s="31"/>
      <c r="AG3797" s="241"/>
      <c r="AH3797" s="31"/>
      <c r="AI3797" s="31"/>
      <c r="AJ3797" s="31"/>
      <c r="AK3797" s="31"/>
      <c r="AL3797" s="120"/>
      <c r="AQ3797" s="26"/>
      <c r="AW3797" s="19"/>
      <c r="AX3797" s="19"/>
      <c r="AY3797" s="19"/>
      <c r="AZ3797" s="19"/>
      <c r="BA3797" s="19"/>
      <c r="BB3797" s="19"/>
      <c r="BC3797" s="1"/>
      <c r="BD3797"/>
      <c r="BE3797"/>
      <c r="BF3797" s="1"/>
      <c r="BG3797"/>
      <c r="BH3797"/>
      <c r="BI3797"/>
      <c r="BJ3797" s="1"/>
      <c r="BK3797" s="1"/>
      <c r="BL3797"/>
      <c r="BM3797" s="1"/>
      <c r="BN3797" s="1"/>
      <c r="BO3797" s="1"/>
      <c r="BP3797" s="1"/>
      <c r="BQ3797" s="1"/>
      <c r="BR3797" s="1"/>
      <c r="BS3797" s="1"/>
      <c r="BT3797" s="22"/>
      <c r="BU3797" s="1"/>
      <c r="BV3797" s="1"/>
      <c r="BW3797" s="1"/>
      <c r="BX3797" s="1"/>
      <c r="BY3797" s="1"/>
      <c r="BZ3797" s="1"/>
      <c r="CA3797" s="1"/>
      <c r="CB3797" s="1"/>
      <c r="CC3797" s="1"/>
      <c r="CD3797" s="1"/>
      <c r="CE3797" s="1"/>
      <c r="CF3797" s="1"/>
      <c r="CG3797" s="1"/>
      <c r="CH3797" s="1"/>
      <c r="CI3797" s="1"/>
      <c r="CJ3797" s="1"/>
      <c r="CK3797" s="1"/>
      <c r="CL3797" s="1"/>
      <c r="CM3797" s="1"/>
      <c r="CN3797" s="1"/>
      <c r="CO3797" s="1"/>
      <c r="CP3797" s="1"/>
      <c r="CQ3797" s="1"/>
      <c r="CR3797" s="1"/>
      <c r="CS3797" s="1"/>
      <c r="CT3797" s="1"/>
      <c r="CU3797" s="1"/>
      <c r="CV3797" s="1"/>
      <c r="CW3797" s="1"/>
      <c r="CX3797" s="1"/>
      <c r="CY3797" s="1"/>
      <c r="CZ3797" s="1"/>
      <c r="DA3797" s="1"/>
      <c r="DB3797" s="1"/>
      <c r="DC3797" s="1"/>
      <c r="DD3797" s="1"/>
      <c r="DE3797" s="1"/>
      <c r="DF3797" s="1"/>
      <c r="DG3797" s="1"/>
      <c r="DH3797" s="1"/>
      <c r="DI3797" s="1"/>
      <c r="DJ3797" s="1"/>
      <c r="DK3797" s="1"/>
      <c r="DL3797" s="1"/>
      <c r="DM3797" s="1"/>
      <c r="DN3797" s="1"/>
      <c r="DO3797" s="1"/>
      <c r="DP3797" s="1"/>
      <c r="DQ3797" s="1"/>
      <c r="DR3797" s="1"/>
      <c r="DS3797" s="1"/>
      <c r="DT3797" s="1"/>
      <c r="DU3797" s="1"/>
      <c r="DV3797" s="1"/>
      <c r="DW3797" s="1"/>
      <c r="DX3797" s="1"/>
      <c r="DY3797" s="1"/>
      <c r="DZ3797" s="1"/>
      <c r="EA3797" s="1"/>
      <c r="EB3797" s="1"/>
      <c r="EC3797" s="1"/>
      <c r="ED3797" s="1"/>
      <c r="EE3797" s="1"/>
      <c r="EF3797" s="1"/>
      <c r="EG3797" s="1"/>
      <c r="EH3797" s="1"/>
      <c r="EI3797" s="1"/>
      <c r="EJ3797" s="1"/>
      <c r="EK3797" s="1"/>
      <c r="EL3797" s="1"/>
      <c r="EM3797" s="1"/>
      <c r="EN3797" s="1"/>
      <c r="EO3797" s="1"/>
      <c r="EP3797" s="1"/>
      <c r="EQ3797" s="1"/>
      <c r="ER3797" s="1"/>
      <c r="ES3797" s="1"/>
      <c r="ET3797" s="1"/>
      <c r="EU3797" s="1"/>
      <c r="EV3797" s="1"/>
      <c r="EW3797" s="1"/>
      <c r="EX3797" s="1"/>
      <c r="EY3797" s="1"/>
      <c r="EZ3797" s="1"/>
      <c r="FA3797" s="1"/>
      <c r="FB3797" s="1"/>
      <c r="FC3797" s="1"/>
      <c r="FD3797" s="1"/>
      <c r="FE3797" s="1"/>
      <c r="FF3797" s="1"/>
      <c r="FG3797" s="1"/>
      <c r="FH3797" s="1"/>
      <c r="FI3797" s="1"/>
      <c r="FJ3797" s="1"/>
      <c r="FK3797" s="1"/>
      <c r="FL3797" s="1"/>
      <c r="FM3797" s="1"/>
      <c r="FN3797" s="1"/>
      <c r="FO3797" s="1"/>
      <c r="FP3797" s="1"/>
      <c r="FQ3797" s="1"/>
      <c r="FR3797" s="1"/>
      <c r="FS3797" s="1"/>
      <c r="FT3797" s="1"/>
      <c r="FU3797" s="1"/>
      <c r="FV3797" s="1"/>
      <c r="FW3797" s="1"/>
      <c r="FX3797" s="1"/>
      <c r="FY3797" s="1"/>
      <c r="FZ3797" s="1"/>
      <c r="GA3797" s="1"/>
      <c r="GB3797" s="1"/>
      <c r="GC3797" s="1"/>
      <c r="GD3797" s="1"/>
      <c r="GE3797" s="1"/>
      <c r="GF3797" s="1"/>
      <c r="GG3797" s="1"/>
      <c r="GH3797" s="1"/>
      <c r="GI3797" s="1"/>
      <c r="GJ3797" s="1"/>
      <c r="GK3797"/>
      <c r="GL3797"/>
      <c r="GM3797"/>
      <c r="GN3797"/>
      <c r="GO3797"/>
      <c r="GP3797"/>
      <c r="GQ3797"/>
      <c r="GR3797"/>
      <c r="GS3797"/>
      <c r="GT3797"/>
      <c r="GU3797"/>
      <c r="GV3797"/>
      <c r="GW3797"/>
      <c r="GX3797"/>
      <c r="GY3797"/>
      <c r="GZ3797"/>
      <c r="HA3797"/>
      <c r="HB3797"/>
      <c r="HC3797"/>
      <c r="HD3797"/>
      <c r="HE3797"/>
    </row>
    <row r="3798" spans="4:213" s="25" customFormat="1" x14ac:dyDescent="0.25">
      <c r="D3798" s="19"/>
      <c r="E3798" s="19"/>
      <c r="F3798" s="20"/>
      <c r="G3798" s="20"/>
      <c r="H3798" s="20"/>
      <c r="I3798" s="20"/>
      <c r="J3798" s="21"/>
      <c r="K3798" s="21"/>
      <c r="L3798" s="20"/>
      <c r="M3798" s="20"/>
      <c r="N3798" s="22"/>
      <c r="O3798" s="22"/>
      <c r="P3798" s="22"/>
      <c r="Q3798" s="22"/>
      <c r="R3798" s="19"/>
      <c r="S3798" s="19"/>
      <c r="T3798" s="19"/>
      <c r="U3798" s="20"/>
      <c r="V3798" s="20"/>
      <c r="W3798" s="20"/>
      <c r="X3798" s="27"/>
      <c r="Y3798" s="253"/>
      <c r="Z3798" s="30"/>
      <c r="AA3798" s="30"/>
      <c r="AB3798" s="31"/>
      <c r="AC3798" s="31"/>
      <c r="AD3798" s="31"/>
      <c r="AE3798" s="31"/>
      <c r="AF3798" s="31"/>
      <c r="AG3798" s="241"/>
      <c r="AH3798" s="31"/>
      <c r="AI3798" s="31"/>
      <c r="AJ3798" s="31"/>
      <c r="AK3798" s="31"/>
      <c r="AL3798" s="120"/>
      <c r="AQ3798" s="26"/>
      <c r="AW3798" s="19"/>
      <c r="AX3798" s="19"/>
      <c r="AY3798" s="19"/>
      <c r="AZ3798" s="19"/>
      <c r="BA3798" s="19"/>
      <c r="BB3798" s="19"/>
      <c r="BC3798" s="1"/>
      <c r="BD3798"/>
      <c r="BE3798"/>
      <c r="BF3798" s="1"/>
      <c r="BG3798"/>
      <c r="BH3798"/>
      <c r="BI3798"/>
      <c r="BJ3798" s="1"/>
      <c r="BK3798" s="1"/>
      <c r="BL3798"/>
      <c r="BM3798" s="1"/>
      <c r="BN3798" s="1"/>
      <c r="BO3798" s="1"/>
      <c r="BP3798" s="1"/>
      <c r="BQ3798" s="1"/>
      <c r="BR3798" s="1"/>
      <c r="BS3798" s="1"/>
      <c r="BT3798" s="22"/>
      <c r="BU3798" s="1"/>
      <c r="BV3798" s="1"/>
      <c r="BW3798" s="1"/>
      <c r="BX3798" s="1"/>
      <c r="BY3798" s="1"/>
      <c r="BZ3798" s="1"/>
      <c r="CA3798" s="1"/>
      <c r="CB3798" s="1"/>
      <c r="CC3798" s="1"/>
      <c r="CD3798" s="1"/>
      <c r="CE3798" s="1"/>
      <c r="CF3798" s="1"/>
      <c r="CG3798" s="1"/>
      <c r="CH3798" s="1"/>
      <c r="CI3798" s="1"/>
      <c r="CJ3798" s="1"/>
      <c r="CK3798" s="1"/>
      <c r="CL3798" s="1"/>
      <c r="CM3798" s="1"/>
      <c r="CN3798" s="1"/>
      <c r="CO3798" s="1"/>
      <c r="CP3798" s="1"/>
      <c r="CQ3798" s="1"/>
      <c r="CR3798" s="1"/>
      <c r="CS3798" s="1"/>
      <c r="CT3798" s="1"/>
      <c r="CU3798" s="1"/>
      <c r="CV3798" s="1"/>
      <c r="CW3798" s="1"/>
      <c r="CX3798" s="1"/>
      <c r="CY3798" s="1"/>
      <c r="CZ3798" s="1"/>
      <c r="DA3798" s="1"/>
      <c r="DB3798" s="1"/>
      <c r="DC3798" s="1"/>
      <c r="DD3798" s="1"/>
      <c r="DE3798" s="1"/>
      <c r="DF3798" s="1"/>
      <c r="DG3798" s="1"/>
      <c r="DH3798" s="1"/>
      <c r="DI3798" s="1"/>
      <c r="DJ3798" s="1"/>
      <c r="DK3798" s="1"/>
      <c r="DL3798" s="1"/>
      <c r="DM3798" s="1"/>
      <c r="DN3798" s="1"/>
      <c r="DO3798" s="1"/>
      <c r="DP3798" s="1"/>
      <c r="DQ3798" s="1"/>
      <c r="DR3798" s="1"/>
      <c r="DS3798" s="1"/>
      <c r="DT3798" s="1"/>
      <c r="DU3798" s="1"/>
      <c r="DV3798" s="1"/>
      <c r="DW3798" s="1"/>
      <c r="DX3798" s="1"/>
      <c r="DY3798" s="1"/>
      <c r="DZ3798" s="1"/>
      <c r="EA3798" s="1"/>
      <c r="EB3798" s="1"/>
      <c r="EC3798" s="1"/>
      <c r="ED3798" s="1"/>
      <c r="EE3798" s="1"/>
      <c r="EF3798" s="1"/>
      <c r="EG3798" s="1"/>
      <c r="EH3798" s="1"/>
      <c r="EI3798" s="1"/>
      <c r="EJ3798" s="1"/>
      <c r="EK3798" s="1"/>
      <c r="EL3798" s="1"/>
      <c r="EM3798" s="1"/>
      <c r="EN3798" s="1"/>
      <c r="EO3798" s="1"/>
      <c r="EP3798" s="1"/>
      <c r="EQ3798" s="1"/>
      <c r="ER3798" s="1"/>
      <c r="ES3798" s="1"/>
      <c r="ET3798" s="1"/>
      <c r="EU3798" s="1"/>
      <c r="EV3798" s="1"/>
      <c r="EW3798" s="1"/>
      <c r="EX3798" s="1"/>
      <c r="EY3798" s="1"/>
      <c r="EZ3798" s="1"/>
      <c r="FA3798" s="1"/>
      <c r="FB3798" s="1"/>
      <c r="FC3798" s="1"/>
      <c r="FD3798" s="1"/>
      <c r="FE3798" s="1"/>
      <c r="FF3798" s="1"/>
      <c r="FG3798" s="1"/>
      <c r="FH3798" s="1"/>
      <c r="FI3798" s="1"/>
      <c r="FJ3798" s="1"/>
      <c r="FK3798" s="1"/>
      <c r="FL3798" s="1"/>
      <c r="FM3798" s="1"/>
      <c r="FN3798" s="1"/>
      <c r="FO3798" s="1"/>
      <c r="FP3798" s="1"/>
      <c r="FQ3798" s="1"/>
      <c r="FR3798" s="1"/>
      <c r="FS3798" s="1"/>
      <c r="FT3798" s="1"/>
      <c r="FU3798" s="1"/>
      <c r="FV3798" s="1"/>
      <c r="FW3798" s="1"/>
      <c r="FX3798" s="1"/>
      <c r="FY3798" s="1"/>
      <c r="FZ3798" s="1"/>
      <c r="GA3798" s="1"/>
      <c r="GB3798" s="1"/>
      <c r="GC3798" s="1"/>
      <c r="GD3798" s="1"/>
      <c r="GE3798" s="1"/>
      <c r="GF3798" s="1"/>
      <c r="GG3798" s="1"/>
      <c r="GH3798" s="1"/>
      <c r="GI3798" s="1"/>
      <c r="GJ3798" s="1"/>
      <c r="GK3798"/>
      <c r="GL3798"/>
      <c r="GM3798"/>
      <c r="GN3798"/>
      <c r="GO3798"/>
      <c r="GP3798"/>
      <c r="GQ3798"/>
      <c r="GR3798"/>
      <c r="GS3798"/>
      <c r="GT3798"/>
      <c r="GU3798"/>
      <c r="GV3798"/>
      <c r="GW3798"/>
      <c r="GX3798"/>
      <c r="GY3798"/>
      <c r="GZ3798"/>
      <c r="HA3798"/>
      <c r="HB3798"/>
      <c r="HC3798"/>
      <c r="HD3798"/>
      <c r="HE3798"/>
    </row>
    <row r="3799" spans="4:213" s="25" customFormat="1" x14ac:dyDescent="0.25">
      <c r="D3799" s="19"/>
      <c r="E3799" s="19"/>
      <c r="F3799" s="20"/>
      <c r="G3799" s="20"/>
      <c r="H3799" s="20"/>
      <c r="I3799" s="20"/>
      <c r="J3799" s="21"/>
      <c r="K3799" s="21"/>
      <c r="L3799" s="20"/>
      <c r="M3799" s="20"/>
      <c r="N3799" s="22"/>
      <c r="O3799" s="22"/>
      <c r="P3799" s="22"/>
      <c r="Q3799" s="22"/>
      <c r="R3799" s="19"/>
      <c r="S3799" s="19"/>
      <c r="T3799" s="19"/>
      <c r="U3799" s="20"/>
      <c r="V3799" s="20"/>
      <c r="W3799" s="20"/>
      <c r="X3799" s="27"/>
      <c r="Y3799" s="253"/>
      <c r="Z3799" s="30"/>
      <c r="AA3799" s="30"/>
      <c r="AB3799" s="31"/>
      <c r="AC3799" s="31"/>
      <c r="AD3799" s="31"/>
      <c r="AE3799" s="31"/>
      <c r="AF3799" s="31"/>
      <c r="AG3799" s="241"/>
      <c r="AH3799" s="31"/>
      <c r="AI3799" s="31"/>
      <c r="AJ3799" s="31"/>
      <c r="AK3799" s="31"/>
      <c r="AL3799" s="120"/>
      <c r="AQ3799" s="26"/>
      <c r="AW3799" s="19"/>
      <c r="AX3799" s="19"/>
      <c r="AY3799" s="19"/>
      <c r="AZ3799" s="19"/>
      <c r="BA3799" s="19"/>
      <c r="BB3799" s="19"/>
      <c r="BC3799" s="1"/>
      <c r="BD3799"/>
      <c r="BE3799"/>
      <c r="BF3799" s="1"/>
      <c r="BG3799"/>
      <c r="BH3799"/>
      <c r="BI3799"/>
      <c r="BJ3799" s="1"/>
      <c r="BK3799" s="1"/>
      <c r="BL3799"/>
      <c r="BM3799" s="1"/>
      <c r="BN3799" s="1"/>
      <c r="BO3799" s="1"/>
      <c r="BP3799" s="1"/>
      <c r="BQ3799" s="1"/>
      <c r="BR3799" s="1"/>
      <c r="BS3799" s="1"/>
      <c r="BT3799" s="22"/>
      <c r="BU3799" s="1"/>
      <c r="BV3799" s="1"/>
      <c r="BW3799" s="1"/>
      <c r="BX3799" s="1"/>
      <c r="BY3799" s="1"/>
      <c r="BZ3799" s="1"/>
      <c r="CA3799" s="1"/>
      <c r="CB3799" s="1"/>
      <c r="CC3799" s="1"/>
      <c r="CD3799" s="1"/>
      <c r="CE3799" s="1"/>
      <c r="CF3799" s="1"/>
      <c r="CG3799" s="1"/>
      <c r="CH3799" s="1"/>
      <c r="CI3799" s="1"/>
      <c r="CJ3799" s="1"/>
      <c r="CK3799" s="1"/>
      <c r="CL3799" s="1"/>
      <c r="CM3799" s="1"/>
      <c r="CN3799" s="1"/>
      <c r="CO3799" s="1"/>
      <c r="CP3799" s="1"/>
      <c r="CQ3799" s="1"/>
      <c r="CR3799" s="1"/>
      <c r="CS3799" s="1"/>
      <c r="CT3799" s="1"/>
      <c r="CU3799" s="1"/>
      <c r="CV3799" s="1"/>
      <c r="CW3799" s="1"/>
      <c r="CX3799" s="1"/>
      <c r="CY3799" s="1"/>
      <c r="CZ3799" s="1"/>
      <c r="DA3799" s="1"/>
      <c r="DB3799" s="1"/>
      <c r="DC3799" s="1"/>
      <c r="DD3799" s="1"/>
      <c r="DE3799" s="1"/>
      <c r="DF3799" s="1"/>
      <c r="DG3799" s="1"/>
      <c r="DH3799" s="1"/>
      <c r="DI3799" s="1"/>
      <c r="DJ3799" s="1"/>
      <c r="DK3799" s="1"/>
      <c r="DL3799" s="1"/>
      <c r="DM3799" s="1"/>
      <c r="DN3799" s="1"/>
      <c r="DO3799" s="1"/>
      <c r="DP3799" s="1"/>
      <c r="DQ3799" s="1"/>
      <c r="DR3799" s="1"/>
      <c r="DS3799" s="1"/>
      <c r="DT3799" s="1"/>
      <c r="DU3799" s="1"/>
      <c r="DV3799" s="1"/>
      <c r="DW3799" s="1"/>
      <c r="DX3799" s="1"/>
      <c r="DY3799" s="1"/>
      <c r="DZ3799" s="1"/>
      <c r="EA3799" s="1"/>
      <c r="EB3799" s="1"/>
      <c r="EC3799" s="1"/>
      <c r="ED3799" s="1"/>
      <c r="EE3799" s="1"/>
      <c r="EF3799" s="1"/>
      <c r="EG3799" s="1"/>
      <c r="EH3799" s="1"/>
      <c r="EI3799" s="1"/>
      <c r="EJ3799" s="1"/>
      <c r="EK3799" s="1"/>
      <c r="EL3799" s="1"/>
      <c r="EM3799" s="1"/>
      <c r="EN3799" s="1"/>
      <c r="EO3799" s="1"/>
      <c r="EP3799" s="1"/>
      <c r="EQ3799" s="1"/>
      <c r="ER3799" s="1"/>
      <c r="ES3799" s="1"/>
      <c r="ET3799" s="1"/>
      <c r="EU3799" s="1"/>
      <c r="EV3799" s="1"/>
      <c r="EW3799" s="1"/>
      <c r="EX3799" s="1"/>
      <c r="EY3799" s="1"/>
      <c r="EZ3799" s="1"/>
      <c r="FA3799" s="1"/>
      <c r="FB3799" s="1"/>
      <c r="FC3799" s="1"/>
      <c r="FD3799" s="1"/>
      <c r="FE3799" s="1"/>
      <c r="FF3799" s="1"/>
      <c r="FG3799" s="1"/>
      <c r="FH3799" s="1"/>
      <c r="FI3799" s="1"/>
      <c r="FJ3799" s="1"/>
      <c r="FK3799" s="1"/>
      <c r="FL3799" s="1"/>
      <c r="FM3799" s="1"/>
      <c r="FN3799" s="1"/>
      <c r="FO3799" s="1"/>
      <c r="FP3799" s="1"/>
      <c r="FQ3799" s="1"/>
      <c r="FR3799" s="1"/>
      <c r="FS3799" s="1"/>
      <c r="FT3799" s="1"/>
      <c r="FU3799" s="1"/>
      <c r="FV3799" s="1"/>
      <c r="FW3799" s="1"/>
      <c r="FX3799" s="1"/>
      <c r="FY3799" s="1"/>
      <c r="FZ3799" s="1"/>
      <c r="GA3799" s="1"/>
      <c r="GB3799" s="1"/>
      <c r="GC3799" s="1"/>
      <c r="GD3799" s="1"/>
      <c r="GE3799" s="1"/>
      <c r="GF3799" s="1"/>
      <c r="GG3799" s="1"/>
      <c r="GH3799" s="1"/>
      <c r="GI3799" s="1"/>
      <c r="GJ3799" s="1"/>
      <c r="GK3799"/>
      <c r="GL3799"/>
      <c r="GM3799"/>
      <c r="GN3799"/>
      <c r="GO3799"/>
      <c r="GP3799"/>
      <c r="GQ3799"/>
      <c r="GR3799"/>
      <c r="GS3799"/>
      <c r="GT3799"/>
      <c r="GU3799"/>
      <c r="GV3799"/>
      <c r="GW3799"/>
      <c r="GX3799"/>
      <c r="GY3799"/>
      <c r="GZ3799"/>
      <c r="HA3799"/>
      <c r="HB3799"/>
      <c r="HC3799"/>
      <c r="HD3799"/>
      <c r="HE3799"/>
    </row>
    <row r="3800" spans="4:213" s="25" customFormat="1" x14ac:dyDescent="0.25">
      <c r="D3800" s="19"/>
      <c r="E3800" s="19"/>
      <c r="F3800" s="20"/>
      <c r="G3800" s="20"/>
      <c r="H3800" s="20"/>
      <c r="I3800" s="20"/>
      <c r="J3800" s="21"/>
      <c r="K3800" s="21"/>
      <c r="L3800" s="20"/>
      <c r="M3800" s="20"/>
      <c r="N3800" s="22"/>
      <c r="O3800" s="22"/>
      <c r="P3800" s="22"/>
      <c r="Q3800" s="22"/>
      <c r="R3800" s="19"/>
      <c r="S3800" s="19"/>
      <c r="T3800" s="19"/>
      <c r="U3800" s="20"/>
      <c r="V3800" s="20"/>
      <c r="W3800" s="20"/>
      <c r="X3800" s="27"/>
      <c r="Y3800" s="253"/>
      <c r="Z3800" s="30"/>
      <c r="AA3800" s="30"/>
      <c r="AB3800" s="31"/>
      <c r="AC3800" s="31"/>
      <c r="AD3800" s="31"/>
      <c r="AE3800" s="31"/>
      <c r="AF3800" s="31"/>
      <c r="AG3800" s="241"/>
      <c r="AH3800" s="31"/>
      <c r="AI3800" s="31"/>
      <c r="AJ3800" s="31"/>
      <c r="AK3800" s="31"/>
      <c r="AL3800" s="120"/>
      <c r="AQ3800" s="26"/>
      <c r="AW3800" s="19"/>
      <c r="AX3800" s="19"/>
      <c r="AY3800" s="19"/>
      <c r="AZ3800" s="19"/>
      <c r="BA3800" s="19"/>
      <c r="BB3800" s="19"/>
      <c r="BC3800" s="1"/>
      <c r="BD3800"/>
      <c r="BE3800"/>
      <c r="BF3800" s="1"/>
      <c r="BG3800"/>
      <c r="BH3800"/>
      <c r="BI3800"/>
      <c r="BJ3800" s="1"/>
      <c r="BK3800" s="1"/>
      <c r="BL3800"/>
      <c r="BM3800" s="1"/>
      <c r="BN3800" s="1"/>
      <c r="BO3800" s="1"/>
      <c r="BP3800" s="1"/>
      <c r="BQ3800" s="1"/>
      <c r="BR3800" s="1"/>
      <c r="BS3800" s="1"/>
      <c r="BT3800" s="22"/>
      <c r="BU3800" s="1"/>
      <c r="BV3800" s="1"/>
      <c r="BW3800" s="1"/>
      <c r="BX3800" s="1"/>
      <c r="BY3800" s="1"/>
      <c r="BZ3800" s="1"/>
      <c r="CA3800" s="1"/>
      <c r="CB3800" s="1"/>
      <c r="CC3800" s="1"/>
      <c r="CD3800" s="1"/>
      <c r="CE3800" s="1"/>
      <c r="CF3800" s="1"/>
      <c r="CG3800" s="1"/>
      <c r="CH3800" s="1"/>
      <c r="CI3800" s="1"/>
      <c r="CJ3800" s="1"/>
      <c r="CK3800" s="1"/>
      <c r="CL3800" s="1"/>
      <c r="CM3800" s="1"/>
      <c r="CN3800" s="1"/>
      <c r="CO3800" s="1"/>
      <c r="CP3800" s="1"/>
      <c r="CQ3800" s="1"/>
      <c r="CR3800" s="1"/>
      <c r="CS3800" s="1"/>
      <c r="CT3800" s="1"/>
      <c r="CU3800" s="1"/>
      <c r="CV3800" s="1"/>
      <c r="CW3800" s="1"/>
      <c r="CX3800" s="1"/>
      <c r="CY3800" s="1"/>
      <c r="CZ3800" s="1"/>
      <c r="DA3800" s="1"/>
      <c r="DB3800" s="1"/>
      <c r="DC3800" s="1"/>
      <c r="DD3800" s="1"/>
      <c r="DE3800" s="1"/>
      <c r="DF3800" s="1"/>
      <c r="DG3800" s="1"/>
      <c r="DH3800" s="1"/>
      <c r="DI3800" s="1"/>
      <c r="DJ3800" s="1"/>
      <c r="DK3800" s="1"/>
      <c r="DL3800" s="1"/>
      <c r="DM3800" s="1"/>
      <c r="DN3800" s="1"/>
      <c r="DO3800" s="1"/>
      <c r="DP3800" s="1"/>
      <c r="DQ3800" s="1"/>
      <c r="DR3800" s="1"/>
      <c r="DS3800" s="1"/>
      <c r="DT3800" s="1"/>
      <c r="DU3800" s="1"/>
      <c r="DV3800" s="1"/>
      <c r="DW3800" s="1"/>
      <c r="DX3800" s="1"/>
      <c r="DY3800" s="1"/>
      <c r="DZ3800" s="1"/>
      <c r="EA3800" s="1"/>
      <c r="EB3800" s="1"/>
      <c r="EC3800" s="1"/>
      <c r="ED3800" s="1"/>
      <c r="EE3800" s="1"/>
      <c r="EF3800" s="1"/>
      <c r="EG3800" s="1"/>
      <c r="EH3800" s="1"/>
      <c r="EI3800" s="1"/>
      <c r="EJ3800" s="1"/>
      <c r="EK3800" s="1"/>
      <c r="EL3800" s="1"/>
      <c r="EM3800" s="1"/>
      <c r="EN3800" s="1"/>
      <c r="EO3800" s="1"/>
      <c r="EP3800" s="1"/>
      <c r="EQ3800" s="1"/>
      <c r="ER3800" s="1"/>
      <c r="ES3800" s="1"/>
      <c r="ET3800" s="1"/>
      <c r="EU3800" s="1"/>
      <c r="EV3800" s="1"/>
      <c r="EW3800" s="1"/>
      <c r="EX3800" s="1"/>
      <c r="EY3800" s="1"/>
      <c r="EZ3800" s="1"/>
      <c r="FA3800" s="1"/>
      <c r="FB3800" s="1"/>
      <c r="FC3800" s="1"/>
      <c r="FD3800" s="1"/>
      <c r="FE3800" s="1"/>
      <c r="FF3800" s="1"/>
      <c r="FG3800" s="1"/>
      <c r="FH3800" s="1"/>
      <c r="FI3800" s="1"/>
      <c r="FJ3800" s="1"/>
      <c r="FK3800" s="1"/>
      <c r="FL3800" s="1"/>
      <c r="FM3800" s="1"/>
      <c r="FN3800" s="1"/>
      <c r="FO3800" s="1"/>
      <c r="FP3800" s="1"/>
      <c r="FQ3800" s="1"/>
      <c r="FR3800" s="1"/>
      <c r="FS3800" s="1"/>
      <c r="FT3800" s="1"/>
      <c r="FU3800" s="1"/>
      <c r="FV3800" s="1"/>
      <c r="FW3800" s="1"/>
      <c r="FX3800" s="1"/>
      <c r="FY3800" s="1"/>
      <c r="FZ3800" s="1"/>
      <c r="GA3800" s="1"/>
      <c r="GB3800" s="1"/>
      <c r="GC3800" s="1"/>
      <c r="GD3800" s="1"/>
      <c r="GE3800" s="1"/>
      <c r="GF3800" s="1"/>
      <c r="GG3800" s="1"/>
      <c r="GH3800" s="1"/>
      <c r="GI3800" s="1"/>
      <c r="GJ3800" s="1"/>
      <c r="GK3800"/>
      <c r="GL3800"/>
      <c r="GM3800"/>
      <c r="GN3800"/>
      <c r="GO3800"/>
      <c r="GP3800"/>
      <c r="GQ3800"/>
      <c r="GR3800"/>
      <c r="GS3800"/>
      <c r="GT3800"/>
      <c r="GU3800"/>
      <c r="GV3800"/>
      <c r="GW3800"/>
      <c r="GX3800"/>
      <c r="GY3800"/>
      <c r="GZ3800"/>
      <c r="HA3800"/>
      <c r="HB3800"/>
      <c r="HC3800"/>
      <c r="HD3800"/>
      <c r="HE3800"/>
    </row>
    <row r="3801" spans="4:213" s="25" customFormat="1" x14ac:dyDescent="0.25">
      <c r="D3801" s="19"/>
      <c r="E3801" s="19"/>
      <c r="F3801" s="20"/>
      <c r="G3801" s="20"/>
      <c r="H3801" s="20"/>
      <c r="I3801" s="20"/>
      <c r="J3801" s="21"/>
      <c r="K3801" s="21"/>
      <c r="L3801" s="20"/>
      <c r="M3801" s="20"/>
      <c r="N3801" s="22"/>
      <c r="O3801" s="22"/>
      <c r="P3801" s="22"/>
      <c r="Q3801" s="22"/>
      <c r="R3801" s="19"/>
      <c r="S3801" s="19"/>
      <c r="T3801" s="19"/>
      <c r="U3801" s="20"/>
      <c r="V3801" s="20"/>
      <c r="W3801" s="20"/>
      <c r="X3801" s="27"/>
      <c r="Y3801" s="253"/>
      <c r="Z3801" s="30"/>
      <c r="AA3801" s="30"/>
      <c r="AB3801" s="31"/>
      <c r="AC3801" s="31"/>
      <c r="AD3801" s="31"/>
      <c r="AE3801" s="31"/>
      <c r="AF3801" s="31"/>
      <c r="AG3801" s="241"/>
      <c r="AH3801" s="31"/>
      <c r="AI3801" s="31"/>
      <c r="AJ3801" s="31"/>
      <c r="AK3801" s="31"/>
      <c r="AL3801" s="120"/>
      <c r="AQ3801" s="26"/>
      <c r="AW3801" s="19"/>
      <c r="AX3801" s="19"/>
      <c r="AY3801" s="19"/>
      <c r="AZ3801" s="19"/>
      <c r="BA3801" s="19"/>
      <c r="BB3801" s="19"/>
      <c r="BC3801" s="1"/>
      <c r="BD3801"/>
      <c r="BE3801"/>
      <c r="BF3801" s="1"/>
      <c r="BG3801"/>
      <c r="BH3801"/>
      <c r="BI3801"/>
      <c r="BJ3801" s="1"/>
      <c r="BK3801" s="1"/>
      <c r="BL3801"/>
      <c r="BM3801" s="1"/>
      <c r="BN3801" s="1"/>
      <c r="BO3801" s="1"/>
      <c r="BP3801" s="1"/>
      <c r="BQ3801" s="1"/>
      <c r="BR3801" s="1"/>
      <c r="BS3801" s="1"/>
      <c r="BT3801" s="22"/>
      <c r="BU3801" s="1"/>
      <c r="BV3801" s="1"/>
      <c r="BW3801" s="1"/>
      <c r="BX3801" s="1"/>
      <c r="BY3801" s="1"/>
      <c r="BZ3801" s="1"/>
      <c r="CA3801" s="1"/>
      <c r="CB3801" s="1"/>
      <c r="CC3801" s="1"/>
      <c r="CD3801" s="1"/>
      <c r="CE3801" s="1"/>
      <c r="CF3801" s="1"/>
      <c r="CG3801" s="1"/>
      <c r="CH3801" s="1"/>
      <c r="CI3801" s="1"/>
      <c r="CJ3801" s="1"/>
      <c r="CK3801" s="1"/>
      <c r="CL3801" s="1"/>
      <c r="CM3801" s="1"/>
      <c r="CN3801" s="1"/>
      <c r="CO3801" s="1"/>
      <c r="CP3801" s="1"/>
      <c r="CQ3801" s="1"/>
      <c r="CR3801" s="1"/>
      <c r="CS3801" s="1"/>
      <c r="CT3801" s="1"/>
      <c r="CU3801" s="1"/>
      <c r="CV3801" s="1"/>
      <c r="CW3801" s="1"/>
      <c r="CX3801" s="1"/>
      <c r="CY3801" s="1"/>
      <c r="CZ3801" s="1"/>
      <c r="DA3801" s="1"/>
      <c r="DB3801" s="1"/>
      <c r="DC3801" s="1"/>
      <c r="DD3801" s="1"/>
      <c r="DE3801" s="1"/>
      <c r="DF3801" s="1"/>
      <c r="DG3801" s="1"/>
      <c r="DH3801" s="1"/>
      <c r="DI3801" s="1"/>
      <c r="DJ3801" s="1"/>
      <c r="DK3801" s="1"/>
      <c r="DL3801" s="1"/>
      <c r="DM3801" s="1"/>
      <c r="DN3801" s="1"/>
      <c r="DO3801" s="1"/>
      <c r="DP3801" s="1"/>
      <c r="DQ3801" s="1"/>
      <c r="DR3801" s="1"/>
      <c r="DS3801" s="1"/>
      <c r="DT3801" s="1"/>
      <c r="DU3801" s="1"/>
      <c r="DV3801" s="1"/>
      <c r="DW3801" s="1"/>
      <c r="DX3801" s="1"/>
      <c r="DY3801" s="1"/>
      <c r="DZ3801" s="1"/>
      <c r="EA3801" s="1"/>
      <c r="EB3801" s="1"/>
      <c r="EC3801" s="1"/>
      <c r="ED3801" s="1"/>
      <c r="EE3801" s="1"/>
      <c r="EF3801" s="1"/>
      <c r="EG3801" s="1"/>
      <c r="EH3801" s="1"/>
      <c r="EI3801" s="1"/>
      <c r="EJ3801" s="1"/>
      <c r="EK3801" s="1"/>
      <c r="EL3801" s="1"/>
      <c r="EM3801" s="1"/>
      <c r="EN3801" s="1"/>
      <c r="EO3801" s="1"/>
      <c r="EP3801" s="1"/>
      <c r="EQ3801" s="1"/>
      <c r="ER3801" s="1"/>
      <c r="ES3801" s="1"/>
      <c r="ET3801" s="1"/>
      <c r="EU3801" s="1"/>
      <c r="EV3801" s="1"/>
      <c r="EW3801" s="1"/>
      <c r="EX3801" s="1"/>
      <c r="EY3801" s="1"/>
      <c r="EZ3801" s="1"/>
      <c r="FA3801" s="1"/>
      <c r="FB3801" s="1"/>
      <c r="FC3801" s="1"/>
      <c r="FD3801" s="1"/>
      <c r="FE3801" s="1"/>
      <c r="FF3801" s="1"/>
      <c r="FG3801" s="1"/>
      <c r="FH3801" s="1"/>
      <c r="FI3801" s="1"/>
      <c r="FJ3801" s="1"/>
      <c r="FK3801" s="1"/>
      <c r="FL3801" s="1"/>
      <c r="FM3801" s="1"/>
      <c r="FN3801" s="1"/>
      <c r="FO3801" s="1"/>
      <c r="FP3801" s="1"/>
      <c r="FQ3801" s="1"/>
      <c r="FR3801" s="1"/>
      <c r="FS3801" s="1"/>
      <c r="FT3801" s="1"/>
      <c r="FU3801" s="1"/>
      <c r="FV3801" s="1"/>
      <c r="FW3801" s="1"/>
      <c r="FX3801" s="1"/>
      <c r="FY3801" s="1"/>
      <c r="FZ3801" s="1"/>
      <c r="GA3801" s="1"/>
      <c r="GB3801" s="1"/>
      <c r="GC3801" s="1"/>
      <c r="GD3801" s="1"/>
      <c r="GE3801" s="1"/>
      <c r="GF3801" s="1"/>
      <c r="GG3801" s="1"/>
      <c r="GH3801" s="1"/>
      <c r="GI3801" s="1"/>
      <c r="GJ3801" s="1"/>
      <c r="GK3801"/>
      <c r="GL3801"/>
      <c r="GM3801"/>
      <c r="GN3801"/>
      <c r="GO3801"/>
      <c r="GP3801"/>
      <c r="GQ3801"/>
      <c r="GR3801"/>
      <c r="GS3801"/>
      <c r="GT3801"/>
      <c r="GU3801"/>
      <c r="GV3801"/>
      <c r="GW3801"/>
      <c r="GX3801"/>
      <c r="GY3801"/>
      <c r="GZ3801"/>
      <c r="HA3801"/>
      <c r="HB3801"/>
      <c r="HC3801"/>
      <c r="HD3801"/>
      <c r="HE3801"/>
    </row>
    <row r="3802" spans="4:213" s="25" customFormat="1" x14ac:dyDescent="0.25">
      <c r="D3802" s="19"/>
      <c r="E3802" s="19"/>
      <c r="F3802" s="20"/>
      <c r="G3802" s="20"/>
      <c r="H3802" s="20"/>
      <c r="I3802" s="20"/>
      <c r="J3802" s="21"/>
      <c r="K3802" s="21"/>
      <c r="L3802" s="20"/>
      <c r="M3802" s="20"/>
      <c r="N3802" s="22"/>
      <c r="O3802" s="22"/>
      <c r="P3802" s="22"/>
      <c r="Q3802" s="22"/>
      <c r="R3802" s="19"/>
      <c r="S3802" s="19"/>
      <c r="T3802" s="19"/>
      <c r="U3802" s="20"/>
      <c r="V3802" s="20"/>
      <c r="W3802" s="20"/>
      <c r="X3802" s="27"/>
      <c r="Y3802" s="253"/>
      <c r="Z3802" s="30"/>
      <c r="AA3802" s="30"/>
      <c r="AB3802" s="31"/>
      <c r="AC3802" s="31"/>
      <c r="AD3802" s="31"/>
      <c r="AE3802" s="31"/>
      <c r="AF3802" s="31"/>
      <c r="AG3802" s="241"/>
      <c r="AH3802" s="31"/>
      <c r="AI3802" s="31"/>
      <c r="AJ3802" s="31"/>
      <c r="AK3802" s="31"/>
      <c r="AL3802" s="120"/>
      <c r="AQ3802" s="26"/>
      <c r="AW3802" s="19"/>
      <c r="AX3802" s="19"/>
      <c r="AY3802" s="19"/>
      <c r="AZ3802" s="19"/>
      <c r="BA3802" s="19"/>
      <c r="BB3802" s="19"/>
      <c r="BC3802" s="1"/>
      <c r="BD3802"/>
      <c r="BE3802"/>
      <c r="BF3802" s="1"/>
      <c r="BG3802"/>
      <c r="BH3802"/>
      <c r="BI3802"/>
      <c r="BJ3802" s="1"/>
      <c r="BK3802" s="1"/>
      <c r="BL3802"/>
      <c r="BM3802" s="1"/>
      <c r="BN3802" s="1"/>
      <c r="BO3802" s="1"/>
      <c r="BP3802" s="1"/>
      <c r="BQ3802" s="1"/>
      <c r="BR3802" s="1"/>
      <c r="BS3802" s="1"/>
      <c r="BT3802" s="22"/>
      <c r="BU3802" s="1"/>
      <c r="BV3802" s="1"/>
      <c r="BW3802" s="1"/>
      <c r="BX3802" s="1"/>
      <c r="BY3802" s="1"/>
      <c r="BZ3802" s="1"/>
      <c r="CA3802" s="1"/>
      <c r="CB3802" s="1"/>
      <c r="CC3802" s="1"/>
      <c r="CD3802" s="1"/>
      <c r="CE3802" s="1"/>
      <c r="CF3802" s="1"/>
      <c r="CG3802" s="1"/>
      <c r="CH3802" s="1"/>
      <c r="CI3802" s="1"/>
      <c r="CJ3802" s="1"/>
      <c r="CK3802" s="1"/>
      <c r="CL3802" s="1"/>
      <c r="CM3802" s="1"/>
      <c r="CN3802" s="1"/>
      <c r="CO3802" s="1"/>
      <c r="CP3802" s="1"/>
      <c r="CQ3802" s="1"/>
      <c r="CR3802" s="1"/>
      <c r="CS3802" s="1"/>
      <c r="CT3802" s="1"/>
      <c r="CU3802" s="1"/>
      <c r="CV3802" s="1"/>
      <c r="CW3802" s="1"/>
      <c r="CX3802" s="1"/>
      <c r="CY3802" s="1"/>
      <c r="CZ3802" s="1"/>
      <c r="DA3802" s="1"/>
      <c r="DB3802" s="1"/>
      <c r="DC3802" s="1"/>
      <c r="DD3802" s="1"/>
      <c r="DE3802" s="1"/>
      <c r="DF3802" s="1"/>
      <c r="DG3802" s="1"/>
      <c r="DH3802" s="1"/>
      <c r="DI3802" s="1"/>
      <c r="DJ3802" s="1"/>
      <c r="DK3802" s="1"/>
      <c r="DL3802" s="1"/>
      <c r="DM3802" s="1"/>
      <c r="DN3802" s="1"/>
      <c r="DO3802" s="1"/>
      <c r="DP3802" s="1"/>
      <c r="DQ3802" s="1"/>
      <c r="DR3802" s="1"/>
      <c r="DS3802" s="1"/>
      <c r="DT3802" s="1"/>
      <c r="DU3802" s="1"/>
      <c r="DV3802" s="1"/>
      <c r="DW3802" s="1"/>
      <c r="DX3802" s="1"/>
      <c r="DY3802" s="1"/>
      <c r="DZ3802" s="1"/>
      <c r="EA3802" s="1"/>
      <c r="EB3802" s="1"/>
      <c r="EC3802" s="1"/>
      <c r="ED3802" s="1"/>
      <c r="EE3802" s="1"/>
      <c r="EF3802" s="1"/>
      <c r="EG3802" s="1"/>
      <c r="EH3802" s="1"/>
      <c r="EI3802" s="1"/>
      <c r="EJ3802" s="1"/>
      <c r="EK3802" s="1"/>
      <c r="EL3802" s="1"/>
      <c r="EM3802" s="1"/>
      <c r="EN3802" s="1"/>
      <c r="EO3802" s="1"/>
      <c r="EP3802" s="1"/>
      <c r="EQ3802" s="1"/>
      <c r="ER3802" s="1"/>
      <c r="ES3802" s="1"/>
      <c r="ET3802" s="1"/>
      <c r="EU3802" s="1"/>
      <c r="EV3802" s="1"/>
      <c r="EW3802" s="1"/>
      <c r="EX3802" s="1"/>
      <c r="EY3802" s="1"/>
      <c r="EZ3802" s="1"/>
      <c r="FA3802" s="1"/>
      <c r="FB3802" s="1"/>
      <c r="FC3802" s="1"/>
      <c r="FD3802" s="1"/>
      <c r="FE3802" s="1"/>
      <c r="FF3802" s="1"/>
      <c r="FG3802" s="1"/>
      <c r="FH3802" s="1"/>
      <c r="FI3802" s="1"/>
      <c r="FJ3802" s="1"/>
      <c r="FK3802" s="1"/>
      <c r="FL3802" s="1"/>
      <c r="FM3802" s="1"/>
      <c r="FN3802" s="1"/>
      <c r="FO3802" s="1"/>
      <c r="FP3802" s="1"/>
      <c r="FQ3802" s="1"/>
      <c r="FR3802" s="1"/>
      <c r="FS3802" s="1"/>
      <c r="FT3802" s="1"/>
      <c r="FU3802" s="1"/>
      <c r="FV3802" s="1"/>
      <c r="FW3802" s="1"/>
      <c r="FX3802" s="1"/>
      <c r="FY3802" s="1"/>
      <c r="FZ3802" s="1"/>
      <c r="GA3802" s="1"/>
      <c r="GB3802" s="1"/>
      <c r="GC3802" s="1"/>
      <c r="GD3802" s="1"/>
      <c r="GE3802" s="1"/>
      <c r="GF3802" s="1"/>
      <c r="GG3802" s="1"/>
      <c r="GH3802" s="1"/>
      <c r="GI3802" s="1"/>
      <c r="GJ3802" s="1"/>
      <c r="GK3802"/>
      <c r="GL3802"/>
      <c r="GM3802"/>
      <c r="GN3802"/>
      <c r="GO3802"/>
      <c r="GP3802"/>
      <c r="GQ3802"/>
      <c r="GR3802"/>
      <c r="GS3802"/>
      <c r="GT3802"/>
      <c r="GU3802"/>
      <c r="GV3802"/>
      <c r="GW3802"/>
      <c r="GX3802"/>
      <c r="GY3802"/>
      <c r="GZ3802"/>
      <c r="HA3802"/>
      <c r="HB3802"/>
      <c r="HC3802"/>
      <c r="HD3802"/>
      <c r="HE3802"/>
    </row>
    <row r="3803" spans="4:213" s="25" customFormat="1" x14ac:dyDescent="0.25">
      <c r="D3803" s="19"/>
      <c r="E3803" s="19"/>
      <c r="F3803" s="20"/>
      <c r="G3803" s="20"/>
      <c r="H3803" s="20"/>
      <c r="I3803" s="20"/>
      <c r="J3803" s="21"/>
      <c r="K3803" s="21"/>
      <c r="L3803" s="20"/>
      <c r="M3803" s="20"/>
      <c r="N3803" s="22"/>
      <c r="O3803" s="22"/>
      <c r="P3803" s="22"/>
      <c r="Q3803" s="22"/>
      <c r="R3803" s="19"/>
      <c r="S3803" s="19"/>
      <c r="T3803" s="19"/>
      <c r="U3803" s="20"/>
      <c r="V3803" s="20"/>
      <c r="W3803" s="20"/>
      <c r="X3803" s="27"/>
      <c r="Y3803" s="253"/>
      <c r="Z3803" s="30"/>
      <c r="AA3803" s="30"/>
      <c r="AB3803" s="31"/>
      <c r="AC3803" s="31"/>
      <c r="AD3803" s="31"/>
      <c r="AE3803" s="31"/>
      <c r="AF3803" s="31"/>
      <c r="AG3803" s="241"/>
      <c r="AH3803" s="31"/>
      <c r="AI3803" s="31"/>
      <c r="AJ3803" s="31"/>
      <c r="AK3803" s="31"/>
      <c r="AL3803" s="120"/>
      <c r="AQ3803" s="26"/>
      <c r="AW3803" s="19"/>
      <c r="AX3803" s="19"/>
      <c r="AY3803" s="19"/>
      <c r="AZ3803" s="19"/>
      <c r="BA3803" s="19"/>
      <c r="BB3803" s="19"/>
      <c r="BC3803" s="1"/>
      <c r="BD3803"/>
      <c r="BE3803"/>
      <c r="BF3803" s="1"/>
      <c r="BG3803"/>
      <c r="BH3803"/>
      <c r="BI3803"/>
      <c r="BJ3803" s="1"/>
      <c r="BK3803" s="1"/>
      <c r="BL3803"/>
      <c r="BM3803" s="1"/>
      <c r="BN3803" s="1"/>
      <c r="BO3803" s="1"/>
      <c r="BP3803" s="1"/>
      <c r="BQ3803" s="1"/>
      <c r="BR3803" s="1"/>
      <c r="BS3803" s="1"/>
      <c r="BT3803" s="22"/>
      <c r="BU3803" s="1"/>
      <c r="BV3803" s="1"/>
      <c r="BW3803" s="1"/>
      <c r="BX3803" s="1"/>
      <c r="BY3803" s="1"/>
      <c r="BZ3803" s="1"/>
      <c r="CA3803" s="1"/>
      <c r="CB3803" s="1"/>
      <c r="CC3803" s="1"/>
      <c r="CD3803" s="1"/>
      <c r="CE3803" s="1"/>
      <c r="CF3803" s="1"/>
      <c r="CG3803" s="1"/>
      <c r="CH3803" s="1"/>
      <c r="CI3803" s="1"/>
      <c r="CJ3803" s="1"/>
      <c r="CK3803" s="1"/>
      <c r="CL3803" s="1"/>
      <c r="CM3803" s="1"/>
      <c r="CN3803" s="1"/>
      <c r="CO3803" s="1"/>
      <c r="CP3803" s="1"/>
      <c r="CQ3803" s="1"/>
      <c r="CR3803" s="1"/>
      <c r="CS3803" s="1"/>
      <c r="CT3803" s="1"/>
      <c r="CU3803" s="1"/>
      <c r="CV3803" s="1"/>
      <c r="CW3803" s="1"/>
      <c r="CX3803" s="1"/>
      <c r="CY3803" s="1"/>
      <c r="CZ3803" s="1"/>
      <c r="DA3803" s="1"/>
      <c r="DB3803" s="1"/>
      <c r="DC3803" s="1"/>
      <c r="DD3803" s="1"/>
      <c r="DE3803" s="1"/>
      <c r="DF3803" s="1"/>
      <c r="DG3803" s="1"/>
      <c r="DH3803" s="1"/>
      <c r="DI3803" s="1"/>
      <c r="DJ3803" s="1"/>
      <c r="DK3803" s="1"/>
      <c r="DL3803" s="1"/>
      <c r="DM3803" s="1"/>
      <c r="DN3803" s="1"/>
      <c r="DO3803" s="1"/>
      <c r="DP3803" s="1"/>
      <c r="DQ3803" s="1"/>
      <c r="DR3803" s="1"/>
      <c r="DS3803" s="1"/>
      <c r="DT3803" s="1"/>
      <c r="DU3803" s="1"/>
      <c r="DV3803" s="1"/>
      <c r="DW3803" s="1"/>
      <c r="DX3803" s="1"/>
      <c r="DY3803" s="1"/>
      <c r="DZ3803" s="1"/>
      <c r="EA3803" s="1"/>
      <c r="EB3803" s="1"/>
      <c r="EC3803" s="1"/>
      <c r="ED3803" s="1"/>
      <c r="EE3803" s="1"/>
      <c r="EF3803" s="1"/>
      <c r="EG3803" s="1"/>
      <c r="EH3803" s="1"/>
      <c r="EI3803" s="1"/>
      <c r="EJ3803" s="1"/>
      <c r="EK3803" s="1"/>
      <c r="EL3803" s="1"/>
      <c r="EM3803" s="1"/>
      <c r="EN3803" s="1"/>
      <c r="EO3803" s="1"/>
      <c r="EP3803" s="1"/>
      <c r="EQ3803" s="1"/>
      <c r="ER3803" s="1"/>
      <c r="ES3803" s="1"/>
      <c r="ET3803" s="1"/>
      <c r="EU3803" s="1"/>
      <c r="EV3803" s="1"/>
      <c r="EW3803" s="1"/>
      <c r="EX3803" s="1"/>
      <c r="EY3803" s="1"/>
      <c r="EZ3803" s="1"/>
      <c r="FA3803" s="1"/>
      <c r="FB3803" s="1"/>
      <c r="FC3803" s="1"/>
      <c r="FD3803" s="1"/>
      <c r="FE3803" s="1"/>
      <c r="FF3803" s="1"/>
      <c r="FG3803" s="1"/>
      <c r="FH3803" s="1"/>
      <c r="FI3803" s="1"/>
      <c r="FJ3803" s="1"/>
      <c r="FK3803" s="1"/>
      <c r="FL3803" s="1"/>
      <c r="FM3803" s="1"/>
      <c r="FN3803" s="1"/>
      <c r="FO3803" s="1"/>
      <c r="FP3803" s="1"/>
      <c r="FQ3803" s="1"/>
      <c r="FR3803" s="1"/>
      <c r="FS3803" s="1"/>
      <c r="FT3803" s="1"/>
      <c r="FU3803" s="1"/>
      <c r="FV3803" s="1"/>
      <c r="FW3803" s="1"/>
      <c r="FX3803" s="1"/>
      <c r="FY3803" s="1"/>
      <c r="FZ3803" s="1"/>
      <c r="GA3803" s="1"/>
      <c r="GB3803" s="1"/>
      <c r="GC3803" s="1"/>
      <c r="GD3803" s="1"/>
      <c r="GE3803" s="1"/>
      <c r="GF3803" s="1"/>
      <c r="GG3803" s="1"/>
      <c r="GH3803" s="1"/>
      <c r="GI3803" s="1"/>
      <c r="GJ3803" s="1"/>
      <c r="GK3803"/>
      <c r="GL3803"/>
      <c r="GM3803"/>
      <c r="GN3803"/>
      <c r="GO3803"/>
      <c r="GP3803"/>
      <c r="GQ3803"/>
      <c r="GR3803"/>
      <c r="GS3803"/>
      <c r="GT3803"/>
      <c r="GU3803"/>
      <c r="GV3803"/>
      <c r="GW3803"/>
      <c r="GX3803"/>
      <c r="GY3803"/>
      <c r="GZ3803"/>
      <c r="HA3803"/>
      <c r="HB3803"/>
      <c r="HC3803"/>
      <c r="HD3803"/>
      <c r="HE3803"/>
    </row>
    <row r="3804" spans="4:213" s="25" customFormat="1" x14ac:dyDescent="0.25">
      <c r="D3804" s="19"/>
      <c r="E3804" s="19"/>
      <c r="F3804" s="20"/>
      <c r="G3804" s="20"/>
      <c r="H3804" s="20"/>
      <c r="I3804" s="20"/>
      <c r="J3804" s="21"/>
      <c r="K3804" s="21"/>
      <c r="L3804" s="20"/>
      <c r="M3804" s="20"/>
      <c r="N3804" s="22"/>
      <c r="O3804" s="22"/>
      <c r="P3804" s="22"/>
      <c r="Q3804" s="22"/>
      <c r="R3804" s="19"/>
      <c r="S3804" s="19"/>
      <c r="T3804" s="19"/>
      <c r="U3804" s="20"/>
      <c r="V3804" s="20"/>
      <c r="W3804" s="20"/>
      <c r="X3804" s="27"/>
      <c r="Y3804" s="253"/>
      <c r="Z3804" s="30"/>
      <c r="AA3804" s="30"/>
      <c r="AB3804" s="31"/>
      <c r="AC3804" s="31"/>
      <c r="AD3804" s="31"/>
      <c r="AE3804" s="31"/>
      <c r="AF3804" s="31"/>
      <c r="AG3804" s="241"/>
      <c r="AH3804" s="31"/>
      <c r="AI3804" s="31"/>
      <c r="AJ3804" s="31"/>
      <c r="AK3804" s="31"/>
      <c r="AL3804" s="120"/>
      <c r="AQ3804" s="26"/>
      <c r="AW3804" s="19"/>
      <c r="AX3804" s="19"/>
      <c r="AY3804" s="19"/>
      <c r="AZ3804" s="19"/>
      <c r="BA3804" s="19"/>
      <c r="BB3804" s="19"/>
      <c r="BC3804" s="1"/>
      <c r="BD3804"/>
      <c r="BE3804"/>
      <c r="BF3804" s="1"/>
      <c r="BG3804"/>
      <c r="BH3804"/>
      <c r="BI3804"/>
      <c r="BJ3804" s="1"/>
      <c r="BK3804" s="1"/>
      <c r="BL3804"/>
      <c r="BM3804" s="1"/>
      <c r="BN3804" s="1"/>
      <c r="BO3804" s="1"/>
      <c r="BP3804" s="1"/>
      <c r="BQ3804" s="1"/>
      <c r="BR3804" s="1"/>
      <c r="BS3804" s="1"/>
      <c r="BT3804" s="22"/>
      <c r="BU3804" s="1"/>
      <c r="BV3804" s="1"/>
      <c r="BW3804" s="1"/>
      <c r="BX3804" s="1"/>
      <c r="BY3804" s="1"/>
      <c r="BZ3804" s="1"/>
      <c r="CA3804" s="1"/>
      <c r="CB3804" s="1"/>
      <c r="CC3804" s="1"/>
      <c r="CD3804" s="1"/>
      <c r="CE3804" s="1"/>
      <c r="CF3804" s="1"/>
      <c r="CG3804" s="1"/>
      <c r="CH3804" s="1"/>
      <c r="CI3804" s="1"/>
      <c r="CJ3804" s="1"/>
      <c r="CK3804" s="1"/>
      <c r="CL3804" s="1"/>
      <c r="CM3804" s="1"/>
      <c r="CN3804" s="1"/>
      <c r="CO3804" s="1"/>
      <c r="CP3804" s="1"/>
      <c r="CQ3804" s="1"/>
      <c r="CR3804" s="1"/>
      <c r="CS3804" s="1"/>
      <c r="CT3804" s="1"/>
      <c r="CU3804" s="1"/>
      <c r="CV3804" s="1"/>
      <c r="CW3804" s="1"/>
      <c r="CX3804" s="1"/>
      <c r="CY3804" s="1"/>
      <c r="CZ3804" s="1"/>
      <c r="DA3804" s="1"/>
      <c r="DB3804" s="1"/>
      <c r="DC3804" s="1"/>
      <c r="DD3804" s="1"/>
      <c r="DE3804" s="1"/>
      <c r="DF3804" s="1"/>
      <c r="DG3804" s="1"/>
      <c r="DH3804" s="1"/>
      <c r="DI3804" s="1"/>
      <c r="DJ3804" s="1"/>
      <c r="DK3804" s="1"/>
      <c r="DL3804" s="1"/>
      <c r="DM3804" s="1"/>
      <c r="DN3804" s="1"/>
      <c r="DO3804" s="1"/>
      <c r="DP3804" s="1"/>
      <c r="DQ3804" s="1"/>
      <c r="DR3804" s="1"/>
      <c r="DS3804" s="1"/>
      <c r="DT3804" s="1"/>
      <c r="DU3804" s="1"/>
      <c r="DV3804" s="1"/>
      <c r="DW3804" s="1"/>
      <c r="DX3804" s="1"/>
      <c r="DY3804" s="1"/>
      <c r="DZ3804" s="1"/>
      <c r="EA3804" s="1"/>
      <c r="EB3804" s="1"/>
      <c r="EC3804" s="1"/>
      <c r="ED3804" s="1"/>
      <c r="EE3804" s="1"/>
      <c r="EF3804" s="1"/>
      <c r="EG3804" s="1"/>
      <c r="EH3804" s="1"/>
      <c r="EI3804" s="1"/>
      <c r="EJ3804" s="1"/>
      <c r="EK3804" s="1"/>
      <c r="EL3804" s="1"/>
      <c r="EM3804" s="1"/>
      <c r="EN3804" s="1"/>
      <c r="EO3804" s="1"/>
      <c r="EP3804" s="1"/>
      <c r="EQ3804" s="1"/>
      <c r="ER3804" s="1"/>
      <c r="ES3804" s="1"/>
      <c r="ET3804" s="1"/>
      <c r="EU3804" s="1"/>
      <c r="EV3804" s="1"/>
      <c r="EW3804" s="1"/>
      <c r="EX3804" s="1"/>
      <c r="EY3804" s="1"/>
      <c r="EZ3804" s="1"/>
      <c r="FA3804" s="1"/>
      <c r="FB3804" s="1"/>
      <c r="FC3804" s="1"/>
      <c r="FD3804" s="1"/>
      <c r="FE3804" s="1"/>
      <c r="FF3804" s="1"/>
      <c r="FG3804" s="1"/>
      <c r="FH3804" s="1"/>
      <c r="FI3804" s="1"/>
      <c r="FJ3804" s="1"/>
      <c r="FK3804" s="1"/>
      <c r="FL3804" s="1"/>
      <c r="FM3804" s="1"/>
      <c r="FN3804" s="1"/>
      <c r="FO3804" s="1"/>
      <c r="FP3804" s="1"/>
      <c r="FQ3804" s="1"/>
      <c r="FR3804" s="1"/>
      <c r="FS3804" s="1"/>
      <c r="FT3804" s="1"/>
      <c r="FU3804" s="1"/>
      <c r="FV3804" s="1"/>
      <c r="FW3804" s="1"/>
      <c r="FX3804" s="1"/>
      <c r="FY3804" s="1"/>
      <c r="FZ3804" s="1"/>
      <c r="GA3804" s="1"/>
      <c r="GB3804" s="1"/>
      <c r="GC3804" s="1"/>
      <c r="GD3804" s="1"/>
      <c r="GE3804" s="1"/>
      <c r="GF3804" s="1"/>
      <c r="GG3804" s="1"/>
      <c r="GH3804" s="1"/>
      <c r="GI3804" s="1"/>
      <c r="GJ3804" s="1"/>
      <c r="GK3804"/>
      <c r="GL3804"/>
      <c r="GM3804"/>
      <c r="GN3804"/>
      <c r="GO3804"/>
      <c r="GP3804"/>
      <c r="GQ3804"/>
      <c r="GR3804"/>
      <c r="GS3804"/>
      <c r="GT3804"/>
      <c r="GU3804"/>
      <c r="GV3804"/>
      <c r="GW3804"/>
      <c r="GX3804"/>
      <c r="GY3804"/>
      <c r="GZ3804"/>
      <c r="HA3804"/>
      <c r="HB3804"/>
      <c r="HC3804"/>
      <c r="HD3804"/>
      <c r="HE3804"/>
    </row>
    <row r="3805" spans="4:213" s="25" customFormat="1" x14ac:dyDescent="0.25">
      <c r="D3805" s="19"/>
      <c r="E3805" s="19"/>
      <c r="F3805" s="20"/>
      <c r="G3805" s="20"/>
      <c r="H3805" s="20"/>
      <c r="I3805" s="20"/>
      <c r="J3805" s="21"/>
      <c r="K3805" s="21"/>
      <c r="L3805" s="20"/>
      <c r="M3805" s="20"/>
      <c r="N3805" s="22"/>
      <c r="O3805" s="22"/>
      <c r="P3805" s="22"/>
      <c r="Q3805" s="22"/>
      <c r="R3805" s="19"/>
      <c r="S3805" s="19"/>
      <c r="T3805" s="19"/>
      <c r="U3805" s="20"/>
      <c r="V3805" s="20"/>
      <c r="W3805" s="20"/>
      <c r="X3805" s="27"/>
      <c r="Y3805" s="253"/>
      <c r="Z3805" s="30"/>
      <c r="AA3805" s="30"/>
      <c r="AB3805" s="31"/>
      <c r="AC3805" s="31"/>
      <c r="AD3805" s="31"/>
      <c r="AE3805" s="31"/>
      <c r="AF3805" s="31"/>
      <c r="AG3805" s="241"/>
      <c r="AH3805" s="31"/>
      <c r="AI3805" s="31"/>
      <c r="AJ3805" s="31"/>
      <c r="AK3805" s="31"/>
      <c r="AL3805" s="120"/>
      <c r="AQ3805" s="26"/>
      <c r="AW3805" s="19"/>
      <c r="AX3805" s="19"/>
      <c r="AY3805" s="19"/>
      <c r="AZ3805" s="19"/>
      <c r="BA3805" s="19"/>
      <c r="BB3805" s="19"/>
      <c r="BC3805" s="1"/>
      <c r="BD3805"/>
      <c r="BE3805"/>
      <c r="BF3805" s="1"/>
      <c r="BG3805"/>
      <c r="BH3805"/>
      <c r="BI3805"/>
      <c r="BJ3805" s="1"/>
      <c r="BK3805" s="1"/>
      <c r="BL3805"/>
      <c r="BM3805" s="1"/>
      <c r="BN3805" s="1"/>
      <c r="BO3805" s="1"/>
      <c r="BP3805" s="1"/>
      <c r="BQ3805" s="1"/>
      <c r="BR3805" s="1"/>
      <c r="BS3805" s="1"/>
      <c r="BT3805" s="22"/>
      <c r="BU3805" s="1"/>
      <c r="BV3805" s="1"/>
      <c r="BW3805" s="1"/>
      <c r="BX3805" s="1"/>
      <c r="BY3805" s="1"/>
      <c r="BZ3805" s="1"/>
      <c r="CA3805" s="1"/>
      <c r="CB3805" s="1"/>
      <c r="CC3805" s="1"/>
      <c r="CD3805" s="1"/>
      <c r="CE3805" s="1"/>
      <c r="CF3805" s="1"/>
      <c r="CG3805" s="1"/>
      <c r="CH3805" s="1"/>
      <c r="CI3805" s="1"/>
      <c r="CJ3805" s="1"/>
      <c r="CK3805" s="1"/>
      <c r="CL3805" s="1"/>
      <c r="CM3805" s="1"/>
      <c r="CN3805" s="1"/>
      <c r="CO3805" s="1"/>
      <c r="CP3805" s="1"/>
      <c r="CQ3805" s="1"/>
      <c r="CR3805" s="1"/>
      <c r="CS3805" s="1"/>
      <c r="CT3805" s="1"/>
      <c r="CU3805" s="1"/>
      <c r="CV3805" s="1"/>
      <c r="CW3805" s="1"/>
      <c r="CX3805" s="1"/>
      <c r="CY3805" s="1"/>
      <c r="CZ3805" s="1"/>
      <c r="DA3805" s="1"/>
      <c r="DB3805" s="1"/>
      <c r="DC3805" s="1"/>
      <c r="DD3805" s="1"/>
      <c r="DE3805" s="1"/>
      <c r="DF3805" s="1"/>
      <c r="DG3805" s="1"/>
      <c r="DH3805" s="1"/>
      <c r="DI3805" s="1"/>
      <c r="DJ3805" s="1"/>
      <c r="DK3805" s="1"/>
      <c r="DL3805" s="1"/>
      <c r="DM3805" s="1"/>
      <c r="DN3805" s="1"/>
      <c r="DO3805" s="1"/>
      <c r="DP3805" s="1"/>
      <c r="DQ3805" s="1"/>
      <c r="DR3805" s="1"/>
      <c r="DS3805" s="1"/>
      <c r="DT3805" s="1"/>
      <c r="DU3805" s="1"/>
      <c r="DV3805" s="1"/>
      <c r="DW3805" s="1"/>
      <c r="DX3805" s="1"/>
      <c r="DY3805" s="1"/>
      <c r="DZ3805" s="1"/>
      <c r="EA3805" s="1"/>
      <c r="EB3805" s="1"/>
      <c r="EC3805" s="1"/>
      <c r="ED3805" s="1"/>
      <c r="EE3805" s="1"/>
      <c r="EF3805" s="1"/>
      <c r="EG3805" s="1"/>
      <c r="EH3805" s="1"/>
      <c r="EI3805" s="1"/>
      <c r="EJ3805" s="1"/>
      <c r="EK3805" s="1"/>
      <c r="EL3805" s="1"/>
      <c r="EM3805" s="1"/>
      <c r="EN3805" s="1"/>
      <c r="EO3805" s="1"/>
      <c r="EP3805" s="1"/>
      <c r="EQ3805" s="1"/>
      <c r="ER3805" s="1"/>
      <c r="ES3805" s="1"/>
      <c r="ET3805" s="1"/>
      <c r="EU3805" s="1"/>
      <c r="EV3805" s="1"/>
      <c r="EW3805" s="1"/>
      <c r="EX3805" s="1"/>
      <c r="EY3805" s="1"/>
      <c r="EZ3805" s="1"/>
      <c r="FA3805" s="1"/>
      <c r="FB3805" s="1"/>
      <c r="FC3805" s="1"/>
      <c r="FD3805" s="1"/>
      <c r="FE3805" s="1"/>
      <c r="FF3805" s="1"/>
      <c r="FG3805" s="1"/>
      <c r="FH3805" s="1"/>
      <c r="FI3805" s="1"/>
      <c r="FJ3805" s="1"/>
      <c r="FK3805" s="1"/>
      <c r="FL3805" s="1"/>
      <c r="FM3805" s="1"/>
      <c r="FN3805" s="1"/>
      <c r="FO3805" s="1"/>
      <c r="FP3805" s="1"/>
      <c r="FQ3805" s="1"/>
      <c r="FR3805" s="1"/>
      <c r="FS3805" s="1"/>
      <c r="FT3805" s="1"/>
      <c r="FU3805" s="1"/>
      <c r="FV3805" s="1"/>
      <c r="FW3805" s="1"/>
      <c r="FX3805" s="1"/>
      <c r="FY3805" s="1"/>
      <c r="FZ3805" s="1"/>
      <c r="GA3805" s="1"/>
      <c r="GB3805" s="1"/>
      <c r="GC3805" s="1"/>
      <c r="GD3805" s="1"/>
      <c r="GE3805" s="1"/>
      <c r="GF3805" s="1"/>
      <c r="GG3805" s="1"/>
      <c r="GH3805" s="1"/>
      <c r="GI3805" s="1"/>
      <c r="GJ3805" s="1"/>
      <c r="GK3805"/>
      <c r="GL3805"/>
      <c r="GM3805"/>
      <c r="GN3805"/>
      <c r="GO3805"/>
      <c r="GP3805"/>
      <c r="GQ3805"/>
      <c r="GR3805"/>
      <c r="GS3805"/>
      <c r="GT3805"/>
      <c r="GU3805"/>
      <c r="GV3805"/>
      <c r="GW3805"/>
      <c r="GX3805"/>
      <c r="GY3805"/>
      <c r="GZ3805"/>
      <c r="HA3805"/>
      <c r="HB3805"/>
      <c r="HC3805"/>
      <c r="HD3805"/>
      <c r="HE3805"/>
    </row>
    <row r="3806" spans="4:213" s="25" customFormat="1" x14ac:dyDescent="0.25">
      <c r="D3806" s="19"/>
      <c r="E3806" s="19"/>
      <c r="F3806" s="20"/>
      <c r="G3806" s="20"/>
      <c r="H3806" s="20"/>
      <c r="I3806" s="20"/>
      <c r="J3806" s="21"/>
      <c r="K3806" s="21"/>
      <c r="L3806" s="20"/>
      <c r="M3806" s="20"/>
      <c r="N3806" s="22"/>
      <c r="O3806" s="22"/>
      <c r="P3806" s="22"/>
      <c r="Q3806" s="22"/>
      <c r="R3806" s="19"/>
      <c r="S3806" s="19"/>
      <c r="T3806" s="19"/>
      <c r="U3806" s="20"/>
      <c r="V3806" s="20"/>
      <c r="W3806" s="20"/>
      <c r="X3806" s="27"/>
      <c r="Y3806" s="253"/>
      <c r="Z3806" s="30"/>
      <c r="AA3806" s="30"/>
      <c r="AB3806" s="31"/>
      <c r="AC3806" s="31"/>
      <c r="AD3806" s="31"/>
      <c r="AE3806" s="31"/>
      <c r="AF3806" s="31"/>
      <c r="AG3806" s="241"/>
      <c r="AH3806" s="31"/>
      <c r="AI3806" s="31"/>
      <c r="AJ3806" s="31"/>
      <c r="AK3806" s="31"/>
      <c r="AL3806" s="120"/>
      <c r="AQ3806" s="26"/>
      <c r="AW3806" s="19"/>
      <c r="AX3806" s="19"/>
      <c r="AY3806" s="19"/>
      <c r="AZ3806" s="19"/>
      <c r="BA3806" s="19"/>
      <c r="BB3806" s="19"/>
      <c r="BC3806" s="1"/>
      <c r="BD3806"/>
      <c r="BE3806"/>
      <c r="BF3806" s="1"/>
      <c r="BG3806"/>
      <c r="BH3806"/>
      <c r="BI3806"/>
      <c r="BJ3806" s="1"/>
      <c r="BK3806" s="1"/>
      <c r="BL3806"/>
      <c r="BM3806" s="1"/>
      <c r="BN3806" s="1"/>
      <c r="BO3806" s="1"/>
      <c r="BP3806" s="1"/>
      <c r="BQ3806" s="1"/>
      <c r="BR3806" s="1"/>
      <c r="BS3806" s="1"/>
      <c r="BT3806" s="22"/>
      <c r="BU3806" s="1"/>
      <c r="BV3806" s="1"/>
      <c r="BW3806" s="1"/>
      <c r="BX3806" s="1"/>
      <c r="BY3806" s="1"/>
      <c r="BZ3806" s="1"/>
      <c r="CA3806" s="1"/>
      <c r="CB3806" s="1"/>
      <c r="CC3806" s="1"/>
      <c r="CD3806" s="1"/>
      <c r="CE3806" s="1"/>
      <c r="CF3806" s="1"/>
      <c r="CG3806" s="1"/>
      <c r="CH3806" s="1"/>
      <c r="CI3806" s="1"/>
      <c r="CJ3806" s="1"/>
      <c r="CK3806" s="1"/>
      <c r="CL3806" s="1"/>
      <c r="CM3806" s="1"/>
      <c r="CN3806" s="1"/>
      <c r="CO3806" s="1"/>
      <c r="CP3806" s="1"/>
      <c r="CQ3806" s="1"/>
      <c r="CR3806" s="1"/>
      <c r="CS3806" s="1"/>
      <c r="CT3806" s="1"/>
      <c r="CU3806" s="1"/>
      <c r="CV3806" s="1"/>
      <c r="CW3806" s="1"/>
      <c r="CX3806" s="1"/>
      <c r="CY3806" s="1"/>
      <c r="CZ3806" s="1"/>
      <c r="DA3806" s="1"/>
      <c r="DB3806" s="1"/>
      <c r="DC3806" s="1"/>
      <c r="DD3806" s="1"/>
      <c r="DE3806" s="1"/>
      <c r="DF3806" s="1"/>
      <c r="DG3806" s="1"/>
      <c r="DH3806" s="1"/>
      <c r="DI3806" s="1"/>
      <c r="DJ3806" s="1"/>
      <c r="DK3806" s="1"/>
      <c r="DL3806" s="1"/>
      <c r="DM3806" s="1"/>
      <c r="DN3806" s="1"/>
      <c r="DO3806" s="1"/>
      <c r="DP3806" s="1"/>
      <c r="DQ3806" s="1"/>
      <c r="DR3806" s="1"/>
      <c r="DS3806" s="1"/>
      <c r="DT3806" s="1"/>
      <c r="DU3806" s="1"/>
      <c r="DV3806" s="1"/>
      <c r="DW3806" s="1"/>
      <c r="DX3806" s="1"/>
      <c r="DY3806" s="1"/>
      <c r="DZ3806" s="1"/>
      <c r="EA3806" s="1"/>
      <c r="EB3806" s="1"/>
      <c r="EC3806" s="1"/>
      <c r="ED3806" s="1"/>
      <c r="EE3806" s="1"/>
      <c r="EF3806" s="1"/>
      <c r="EG3806" s="1"/>
      <c r="EH3806" s="1"/>
      <c r="EI3806" s="1"/>
      <c r="EJ3806" s="1"/>
      <c r="EK3806" s="1"/>
      <c r="EL3806" s="1"/>
      <c r="EM3806" s="1"/>
      <c r="EN3806" s="1"/>
      <c r="EO3806" s="1"/>
      <c r="EP3806" s="1"/>
      <c r="EQ3806" s="1"/>
      <c r="ER3806" s="1"/>
      <c r="ES3806" s="1"/>
      <c r="ET3806" s="1"/>
      <c r="EU3806" s="1"/>
      <c r="EV3806" s="1"/>
      <c r="EW3806" s="1"/>
      <c r="EX3806" s="1"/>
      <c r="EY3806" s="1"/>
      <c r="EZ3806" s="1"/>
      <c r="FA3806" s="1"/>
      <c r="FB3806" s="1"/>
      <c r="FC3806" s="1"/>
      <c r="FD3806" s="1"/>
      <c r="FE3806" s="1"/>
      <c r="FF3806" s="1"/>
      <c r="FG3806" s="1"/>
      <c r="FH3806" s="1"/>
      <c r="FI3806" s="1"/>
      <c r="FJ3806" s="1"/>
      <c r="FK3806" s="1"/>
      <c r="FL3806" s="1"/>
      <c r="FM3806" s="1"/>
      <c r="FN3806" s="1"/>
      <c r="FO3806" s="1"/>
      <c r="FP3806" s="1"/>
      <c r="FQ3806" s="1"/>
      <c r="FR3806" s="1"/>
      <c r="FS3806" s="1"/>
      <c r="FT3806" s="1"/>
      <c r="FU3806" s="1"/>
      <c r="FV3806" s="1"/>
      <c r="FW3806" s="1"/>
      <c r="FX3806" s="1"/>
      <c r="FY3806" s="1"/>
      <c r="FZ3806" s="1"/>
      <c r="GA3806" s="1"/>
      <c r="GB3806" s="1"/>
      <c r="GC3806" s="1"/>
      <c r="GD3806" s="1"/>
      <c r="GE3806" s="1"/>
      <c r="GF3806" s="1"/>
      <c r="GG3806" s="1"/>
      <c r="GH3806" s="1"/>
      <c r="GI3806" s="1"/>
      <c r="GJ3806" s="1"/>
      <c r="GK3806"/>
      <c r="GL3806"/>
      <c r="GM3806"/>
      <c r="GN3806"/>
      <c r="GO3806"/>
      <c r="GP3806"/>
      <c r="GQ3806"/>
      <c r="GR3806"/>
      <c r="GS3806"/>
      <c r="GT3806"/>
      <c r="GU3806"/>
      <c r="GV3806"/>
      <c r="GW3806"/>
      <c r="GX3806"/>
      <c r="GY3806"/>
      <c r="GZ3806"/>
      <c r="HA3806"/>
      <c r="HB3806"/>
      <c r="HC3806"/>
      <c r="HD3806"/>
      <c r="HE3806"/>
    </row>
    <row r="3807" spans="4:213" s="25" customFormat="1" x14ac:dyDescent="0.25">
      <c r="D3807" s="19"/>
      <c r="E3807" s="19"/>
      <c r="F3807" s="20"/>
      <c r="G3807" s="20"/>
      <c r="H3807" s="20"/>
      <c r="I3807" s="20"/>
      <c r="J3807" s="21"/>
      <c r="K3807" s="21"/>
      <c r="L3807" s="20"/>
      <c r="M3807" s="20"/>
      <c r="N3807" s="22"/>
      <c r="O3807" s="22"/>
      <c r="P3807" s="22"/>
      <c r="Q3807" s="22"/>
      <c r="R3807" s="19"/>
      <c r="S3807" s="19"/>
      <c r="T3807" s="19"/>
      <c r="U3807" s="20"/>
      <c r="V3807" s="20"/>
      <c r="W3807" s="20"/>
      <c r="X3807" s="27"/>
      <c r="Y3807" s="253"/>
      <c r="Z3807" s="30"/>
      <c r="AA3807" s="30"/>
      <c r="AB3807" s="31"/>
      <c r="AC3807" s="31"/>
      <c r="AD3807" s="31"/>
      <c r="AE3807" s="31"/>
      <c r="AF3807" s="31"/>
      <c r="AG3807" s="241"/>
      <c r="AH3807" s="31"/>
      <c r="AI3807" s="31"/>
      <c r="AJ3807" s="31"/>
      <c r="AK3807" s="31"/>
      <c r="AL3807" s="120"/>
      <c r="AQ3807" s="26"/>
      <c r="AW3807" s="19"/>
      <c r="AX3807" s="19"/>
      <c r="AY3807" s="19"/>
      <c r="AZ3807" s="19"/>
      <c r="BA3807" s="19"/>
      <c r="BB3807" s="19"/>
      <c r="BC3807" s="1"/>
      <c r="BD3807"/>
      <c r="BE3807"/>
      <c r="BF3807" s="1"/>
      <c r="BG3807"/>
      <c r="BH3807"/>
      <c r="BI3807"/>
      <c r="BJ3807" s="1"/>
      <c r="BK3807" s="1"/>
      <c r="BL3807"/>
      <c r="BM3807" s="1"/>
      <c r="BN3807" s="1"/>
      <c r="BO3807" s="1"/>
      <c r="BP3807" s="1"/>
      <c r="BQ3807" s="1"/>
      <c r="BR3807" s="1"/>
      <c r="BS3807" s="1"/>
      <c r="BT3807" s="22"/>
      <c r="BU3807" s="1"/>
      <c r="BV3807" s="1"/>
      <c r="BW3807" s="1"/>
      <c r="BX3807" s="1"/>
      <c r="BY3807" s="1"/>
      <c r="BZ3807" s="1"/>
      <c r="CA3807" s="1"/>
      <c r="CB3807" s="1"/>
      <c r="CC3807" s="1"/>
      <c r="CD3807" s="1"/>
      <c r="CE3807" s="1"/>
      <c r="CF3807" s="1"/>
      <c r="CG3807" s="1"/>
      <c r="CH3807" s="1"/>
      <c r="CI3807" s="1"/>
      <c r="CJ3807" s="1"/>
      <c r="CK3807" s="1"/>
      <c r="CL3807" s="1"/>
      <c r="CM3807" s="1"/>
      <c r="CN3807" s="1"/>
      <c r="CO3807" s="1"/>
      <c r="CP3807" s="1"/>
      <c r="CQ3807" s="1"/>
      <c r="CR3807" s="1"/>
      <c r="CS3807" s="1"/>
      <c r="CT3807" s="1"/>
      <c r="CU3807" s="1"/>
      <c r="CV3807" s="1"/>
      <c r="CW3807" s="1"/>
      <c r="CX3807" s="1"/>
      <c r="CY3807" s="1"/>
      <c r="CZ3807" s="1"/>
      <c r="DA3807" s="1"/>
      <c r="DB3807" s="1"/>
      <c r="DC3807" s="1"/>
      <c r="DD3807" s="1"/>
      <c r="DE3807" s="1"/>
      <c r="DF3807" s="1"/>
      <c r="DG3807" s="1"/>
      <c r="DH3807" s="1"/>
      <c r="DI3807" s="1"/>
      <c r="DJ3807" s="1"/>
      <c r="DK3807" s="1"/>
      <c r="DL3807" s="1"/>
      <c r="DM3807" s="1"/>
      <c r="DN3807" s="1"/>
      <c r="DO3807" s="1"/>
      <c r="DP3807" s="1"/>
      <c r="DQ3807" s="1"/>
      <c r="DR3807" s="1"/>
      <c r="DS3807" s="1"/>
      <c r="DT3807" s="1"/>
      <c r="DU3807" s="1"/>
      <c r="DV3807" s="1"/>
      <c r="DW3807" s="1"/>
      <c r="DX3807" s="1"/>
      <c r="DY3807" s="1"/>
      <c r="DZ3807" s="1"/>
      <c r="EA3807" s="1"/>
      <c r="EB3807" s="1"/>
      <c r="EC3807" s="1"/>
      <c r="ED3807" s="1"/>
      <c r="EE3807" s="1"/>
      <c r="EF3807" s="1"/>
      <c r="EG3807" s="1"/>
      <c r="EH3807" s="1"/>
      <c r="EI3807" s="1"/>
      <c r="EJ3807" s="1"/>
      <c r="EK3807" s="1"/>
      <c r="EL3807" s="1"/>
      <c r="EM3807" s="1"/>
      <c r="EN3807" s="1"/>
      <c r="EO3807" s="1"/>
      <c r="EP3807" s="1"/>
      <c r="EQ3807" s="1"/>
      <c r="ER3807" s="1"/>
      <c r="ES3807" s="1"/>
      <c r="ET3807" s="1"/>
      <c r="EU3807" s="1"/>
      <c r="EV3807" s="1"/>
      <c r="EW3807" s="1"/>
      <c r="EX3807" s="1"/>
      <c r="EY3807" s="1"/>
      <c r="EZ3807" s="1"/>
      <c r="FA3807" s="1"/>
      <c r="FB3807" s="1"/>
      <c r="FC3807" s="1"/>
      <c r="FD3807" s="1"/>
      <c r="FE3807" s="1"/>
      <c r="FF3807" s="1"/>
      <c r="FG3807" s="1"/>
      <c r="FH3807" s="1"/>
      <c r="FI3807" s="1"/>
      <c r="FJ3807" s="1"/>
      <c r="FK3807" s="1"/>
      <c r="FL3807" s="1"/>
      <c r="FM3807" s="1"/>
      <c r="FN3807" s="1"/>
      <c r="FO3807" s="1"/>
      <c r="FP3807" s="1"/>
      <c r="FQ3807" s="1"/>
      <c r="FR3807" s="1"/>
      <c r="FS3807" s="1"/>
      <c r="FT3807" s="1"/>
      <c r="FU3807" s="1"/>
      <c r="FV3807" s="1"/>
      <c r="FW3807" s="1"/>
      <c r="FX3807" s="1"/>
      <c r="FY3807" s="1"/>
      <c r="FZ3807" s="1"/>
      <c r="GA3807" s="1"/>
      <c r="GB3807" s="1"/>
      <c r="GC3807" s="1"/>
      <c r="GD3807" s="1"/>
      <c r="GE3807" s="1"/>
      <c r="GF3807" s="1"/>
      <c r="GG3807" s="1"/>
      <c r="GH3807" s="1"/>
      <c r="GI3807" s="1"/>
      <c r="GJ3807" s="1"/>
      <c r="GK3807"/>
      <c r="GL3807"/>
      <c r="GM3807"/>
      <c r="GN3807"/>
      <c r="GO3807"/>
      <c r="GP3807"/>
      <c r="GQ3807"/>
      <c r="GR3807"/>
      <c r="GS3807"/>
      <c r="GT3807"/>
      <c r="GU3807"/>
      <c r="GV3807"/>
      <c r="GW3807"/>
      <c r="GX3807"/>
      <c r="GY3807"/>
      <c r="GZ3807"/>
      <c r="HA3807"/>
      <c r="HB3807"/>
      <c r="HC3807"/>
      <c r="HD3807"/>
      <c r="HE3807"/>
    </row>
    <row r="3808" spans="4:213" s="25" customFormat="1" x14ac:dyDescent="0.25">
      <c r="D3808" s="19"/>
      <c r="E3808" s="19"/>
      <c r="F3808" s="20"/>
      <c r="G3808" s="20"/>
      <c r="H3808" s="20"/>
      <c r="I3808" s="20"/>
      <c r="J3808" s="21"/>
      <c r="K3808" s="21"/>
      <c r="L3808" s="20"/>
      <c r="M3808" s="20"/>
      <c r="N3808" s="22"/>
      <c r="O3808" s="22"/>
      <c r="P3808" s="22"/>
      <c r="Q3808" s="22"/>
      <c r="R3808" s="19"/>
      <c r="S3808" s="19"/>
      <c r="T3808" s="19"/>
      <c r="U3808" s="20"/>
      <c r="V3808" s="20"/>
      <c r="W3808" s="20"/>
      <c r="X3808" s="27"/>
      <c r="Y3808" s="253"/>
      <c r="Z3808" s="30"/>
      <c r="AA3808" s="30"/>
      <c r="AB3808" s="31"/>
      <c r="AC3808" s="31"/>
      <c r="AD3808" s="31"/>
      <c r="AE3808" s="31"/>
      <c r="AF3808" s="31"/>
      <c r="AG3808" s="241"/>
      <c r="AH3808" s="31"/>
      <c r="AI3808" s="31"/>
      <c r="AJ3808" s="31"/>
      <c r="AK3808" s="31"/>
      <c r="AL3808" s="120"/>
      <c r="AQ3808" s="26"/>
      <c r="AW3808" s="19"/>
      <c r="AX3808" s="19"/>
      <c r="AY3808" s="19"/>
      <c r="AZ3808" s="19"/>
      <c r="BA3808" s="19"/>
      <c r="BB3808" s="19"/>
      <c r="BC3808" s="1"/>
      <c r="BD3808"/>
      <c r="BE3808"/>
      <c r="BF3808" s="1"/>
      <c r="BG3808"/>
      <c r="BH3808"/>
      <c r="BI3808"/>
      <c r="BJ3808" s="1"/>
      <c r="BK3808" s="1"/>
      <c r="BL3808"/>
      <c r="BM3808" s="1"/>
      <c r="BN3808" s="1"/>
      <c r="BO3808" s="1"/>
      <c r="BP3808" s="1"/>
      <c r="BQ3808" s="1"/>
      <c r="BR3808" s="1"/>
      <c r="BS3808" s="1"/>
      <c r="BT3808" s="22"/>
      <c r="BU3808" s="1"/>
      <c r="BV3808" s="1"/>
      <c r="BW3808" s="1"/>
      <c r="BX3808" s="1"/>
      <c r="BY3808" s="1"/>
      <c r="BZ3808" s="1"/>
      <c r="CA3808" s="1"/>
      <c r="CB3808" s="1"/>
      <c r="CC3808" s="1"/>
      <c r="CD3808" s="1"/>
      <c r="CE3808" s="1"/>
      <c r="CF3808" s="1"/>
      <c r="CG3808" s="1"/>
      <c r="CH3808" s="1"/>
      <c r="CI3808" s="1"/>
      <c r="CJ3808" s="1"/>
      <c r="CK3808" s="1"/>
      <c r="CL3808" s="1"/>
      <c r="CM3808" s="1"/>
      <c r="CN3808" s="1"/>
      <c r="CO3808" s="1"/>
      <c r="CP3808" s="1"/>
      <c r="CQ3808" s="1"/>
      <c r="CR3808" s="1"/>
      <c r="CS3808" s="1"/>
      <c r="CT3808" s="1"/>
      <c r="CU3808" s="1"/>
      <c r="CV3808" s="1"/>
      <c r="CW3808" s="1"/>
      <c r="CX3808" s="1"/>
      <c r="CY3808" s="1"/>
      <c r="CZ3808" s="1"/>
      <c r="DA3808" s="1"/>
      <c r="DB3808" s="1"/>
      <c r="DC3808" s="1"/>
      <c r="DD3808" s="1"/>
      <c r="DE3808" s="1"/>
      <c r="DF3808" s="1"/>
      <c r="DG3808" s="1"/>
      <c r="DH3808" s="1"/>
      <c r="DI3808" s="1"/>
      <c r="DJ3808" s="1"/>
      <c r="DK3808" s="1"/>
      <c r="DL3808" s="1"/>
      <c r="DM3808" s="1"/>
      <c r="DN3808" s="1"/>
      <c r="DO3808" s="1"/>
      <c r="DP3808" s="1"/>
      <c r="DQ3808" s="1"/>
      <c r="DR3808" s="1"/>
      <c r="DS3808" s="1"/>
      <c r="DT3808" s="1"/>
      <c r="DU3808" s="1"/>
      <c r="DV3808" s="1"/>
      <c r="DW3808" s="1"/>
      <c r="DX3808" s="1"/>
      <c r="DY3808" s="1"/>
      <c r="DZ3808" s="1"/>
      <c r="EA3808" s="1"/>
      <c r="EB3808" s="1"/>
      <c r="EC3808" s="1"/>
      <c r="ED3808" s="1"/>
      <c r="EE3808" s="1"/>
      <c r="EF3808" s="1"/>
      <c r="EG3808" s="1"/>
      <c r="EH3808" s="1"/>
      <c r="EI3808" s="1"/>
      <c r="EJ3808" s="1"/>
      <c r="EK3808" s="1"/>
      <c r="EL3808" s="1"/>
      <c r="EM3808" s="1"/>
      <c r="EN3808" s="1"/>
      <c r="EO3808" s="1"/>
      <c r="EP3808" s="1"/>
      <c r="EQ3808" s="1"/>
      <c r="ER3808" s="1"/>
      <c r="ES3808" s="1"/>
      <c r="ET3808" s="1"/>
      <c r="EU3808" s="1"/>
      <c r="EV3808" s="1"/>
      <c r="EW3808" s="1"/>
      <c r="EX3808" s="1"/>
      <c r="EY3808" s="1"/>
      <c r="EZ3808" s="1"/>
      <c r="FA3808" s="1"/>
      <c r="FB3808" s="1"/>
      <c r="FC3808" s="1"/>
      <c r="FD3808" s="1"/>
      <c r="FE3808" s="1"/>
      <c r="FF3808" s="1"/>
      <c r="FG3808" s="1"/>
      <c r="FH3808" s="1"/>
      <c r="FI3808" s="1"/>
      <c r="FJ3808" s="1"/>
      <c r="FK3808" s="1"/>
      <c r="FL3808" s="1"/>
      <c r="FM3808" s="1"/>
      <c r="FN3808" s="1"/>
      <c r="FO3808" s="1"/>
      <c r="FP3808" s="1"/>
      <c r="FQ3808" s="1"/>
      <c r="FR3808" s="1"/>
      <c r="FS3808" s="1"/>
      <c r="FT3808" s="1"/>
      <c r="FU3808" s="1"/>
      <c r="FV3808" s="1"/>
      <c r="FW3808" s="1"/>
      <c r="FX3808" s="1"/>
      <c r="FY3808" s="1"/>
      <c r="FZ3808" s="1"/>
      <c r="GA3808" s="1"/>
      <c r="GB3808" s="1"/>
      <c r="GC3808" s="1"/>
      <c r="GD3808" s="1"/>
      <c r="GE3808" s="1"/>
      <c r="GF3808" s="1"/>
      <c r="GG3808" s="1"/>
      <c r="GH3808" s="1"/>
      <c r="GI3808" s="1"/>
      <c r="GJ3808" s="1"/>
      <c r="GK3808"/>
      <c r="GL3808"/>
      <c r="GM3808"/>
      <c r="GN3808"/>
      <c r="GO3808"/>
      <c r="GP3808"/>
      <c r="GQ3808"/>
      <c r="GR3808"/>
      <c r="GS3808"/>
      <c r="GT3808"/>
      <c r="GU3808"/>
      <c r="GV3808"/>
      <c r="GW3808"/>
      <c r="GX3808"/>
      <c r="GY3808"/>
      <c r="GZ3808"/>
      <c r="HA3808"/>
      <c r="HB3808"/>
      <c r="HC3808"/>
      <c r="HD3808"/>
      <c r="HE3808"/>
    </row>
    <row r="3809" spans="4:213" s="25" customFormat="1" x14ac:dyDescent="0.25">
      <c r="D3809" s="19"/>
      <c r="E3809" s="19"/>
      <c r="F3809" s="20"/>
      <c r="G3809" s="20"/>
      <c r="H3809" s="20"/>
      <c r="I3809" s="20"/>
      <c r="J3809" s="21"/>
      <c r="K3809" s="21"/>
      <c r="L3809" s="20"/>
      <c r="M3809" s="20"/>
      <c r="N3809" s="22"/>
      <c r="O3809" s="22"/>
      <c r="P3809" s="22"/>
      <c r="Q3809" s="22"/>
      <c r="R3809" s="19"/>
      <c r="S3809" s="19"/>
      <c r="T3809" s="19"/>
      <c r="U3809" s="20"/>
      <c r="V3809" s="20"/>
      <c r="W3809" s="20"/>
      <c r="X3809" s="27"/>
      <c r="Y3809" s="253"/>
      <c r="Z3809" s="30"/>
      <c r="AA3809" s="30"/>
      <c r="AB3809" s="31"/>
      <c r="AC3809" s="31"/>
      <c r="AD3809" s="31"/>
      <c r="AE3809" s="31"/>
      <c r="AF3809" s="31"/>
      <c r="AG3809" s="241"/>
      <c r="AH3809" s="31"/>
      <c r="AI3809" s="31"/>
      <c r="AJ3809" s="31"/>
      <c r="AK3809" s="31"/>
      <c r="AL3809" s="120"/>
      <c r="AQ3809" s="26"/>
      <c r="AW3809" s="19"/>
      <c r="AX3809" s="19"/>
      <c r="AY3809" s="19"/>
      <c r="AZ3809" s="19"/>
      <c r="BA3809" s="19"/>
      <c r="BB3809" s="19"/>
      <c r="BC3809" s="1"/>
      <c r="BD3809"/>
      <c r="BE3809"/>
      <c r="BF3809" s="1"/>
      <c r="BG3809"/>
      <c r="BH3809"/>
      <c r="BI3809"/>
      <c r="BJ3809" s="1"/>
      <c r="BK3809" s="1"/>
      <c r="BL3809"/>
      <c r="BM3809" s="1"/>
      <c r="BN3809" s="1"/>
      <c r="BO3809" s="1"/>
      <c r="BP3809" s="1"/>
      <c r="BQ3809" s="1"/>
      <c r="BR3809" s="1"/>
      <c r="BS3809" s="1"/>
      <c r="BT3809" s="22"/>
      <c r="BU3809" s="1"/>
      <c r="BV3809" s="1"/>
      <c r="BW3809" s="1"/>
      <c r="BX3809" s="1"/>
      <c r="BY3809" s="1"/>
      <c r="BZ3809" s="1"/>
      <c r="CA3809" s="1"/>
      <c r="CB3809" s="1"/>
      <c r="CC3809" s="1"/>
      <c r="CD3809" s="1"/>
      <c r="CE3809" s="1"/>
      <c r="CF3809" s="1"/>
      <c r="CG3809" s="1"/>
      <c r="CH3809" s="1"/>
      <c r="CI3809" s="1"/>
      <c r="CJ3809" s="1"/>
      <c r="CK3809" s="1"/>
      <c r="CL3809" s="1"/>
      <c r="CM3809" s="1"/>
      <c r="CN3809" s="1"/>
      <c r="CO3809" s="1"/>
      <c r="CP3809" s="1"/>
      <c r="CQ3809" s="1"/>
      <c r="CR3809" s="1"/>
      <c r="CS3809" s="1"/>
      <c r="CT3809" s="1"/>
      <c r="CU3809" s="1"/>
      <c r="CV3809" s="1"/>
      <c r="CW3809" s="1"/>
      <c r="CX3809" s="1"/>
      <c r="CY3809" s="1"/>
      <c r="CZ3809" s="1"/>
      <c r="DA3809" s="1"/>
      <c r="DB3809" s="1"/>
      <c r="DC3809" s="1"/>
      <c r="DD3809" s="1"/>
      <c r="DE3809" s="1"/>
      <c r="DF3809" s="1"/>
      <c r="DG3809" s="1"/>
      <c r="DH3809" s="1"/>
      <c r="DI3809" s="1"/>
      <c r="DJ3809" s="1"/>
      <c r="DK3809" s="1"/>
      <c r="DL3809" s="1"/>
      <c r="DM3809" s="1"/>
      <c r="DN3809" s="1"/>
      <c r="DO3809" s="1"/>
      <c r="DP3809" s="1"/>
      <c r="DQ3809" s="1"/>
      <c r="DR3809" s="1"/>
      <c r="DS3809" s="1"/>
      <c r="DT3809" s="1"/>
      <c r="DU3809" s="1"/>
      <c r="DV3809" s="1"/>
      <c r="DW3809" s="1"/>
      <c r="DX3809" s="1"/>
      <c r="DY3809" s="1"/>
      <c r="DZ3809" s="1"/>
      <c r="EA3809" s="1"/>
      <c r="EB3809" s="1"/>
      <c r="EC3809" s="1"/>
      <c r="ED3809" s="1"/>
      <c r="EE3809" s="1"/>
      <c r="EF3809" s="1"/>
      <c r="EG3809" s="1"/>
      <c r="EH3809" s="1"/>
      <c r="EI3809" s="1"/>
      <c r="EJ3809" s="1"/>
      <c r="EK3809" s="1"/>
      <c r="EL3809" s="1"/>
      <c r="EM3809" s="1"/>
      <c r="EN3809" s="1"/>
      <c r="EO3809" s="1"/>
      <c r="EP3809" s="1"/>
      <c r="EQ3809" s="1"/>
      <c r="ER3809" s="1"/>
      <c r="ES3809" s="1"/>
      <c r="ET3809" s="1"/>
      <c r="EU3809" s="1"/>
      <c r="EV3809" s="1"/>
      <c r="EW3809" s="1"/>
      <c r="EX3809" s="1"/>
      <c r="EY3809" s="1"/>
      <c r="EZ3809" s="1"/>
      <c r="FA3809" s="1"/>
      <c r="FB3809" s="1"/>
      <c r="FC3809" s="1"/>
      <c r="FD3809" s="1"/>
      <c r="FE3809" s="1"/>
      <c r="FF3809" s="1"/>
      <c r="FG3809" s="1"/>
      <c r="FH3809" s="1"/>
      <c r="FI3809" s="1"/>
      <c r="FJ3809" s="1"/>
      <c r="FK3809" s="1"/>
      <c r="FL3809" s="1"/>
      <c r="FM3809" s="1"/>
      <c r="FN3809" s="1"/>
      <c r="FO3809" s="1"/>
      <c r="FP3809" s="1"/>
      <c r="FQ3809" s="1"/>
      <c r="FR3809" s="1"/>
      <c r="FS3809" s="1"/>
      <c r="FT3809" s="1"/>
      <c r="FU3809" s="1"/>
      <c r="FV3809" s="1"/>
      <c r="FW3809" s="1"/>
      <c r="FX3809" s="1"/>
      <c r="FY3809" s="1"/>
      <c r="FZ3809" s="1"/>
      <c r="GA3809" s="1"/>
      <c r="GB3809" s="1"/>
      <c r="GC3809" s="1"/>
      <c r="GD3809" s="1"/>
      <c r="GE3809" s="1"/>
      <c r="GF3809" s="1"/>
      <c r="GG3809" s="1"/>
      <c r="GH3809" s="1"/>
      <c r="GI3809" s="1"/>
      <c r="GJ3809" s="1"/>
      <c r="GK3809"/>
      <c r="GL3809"/>
      <c r="GM3809"/>
      <c r="GN3809"/>
      <c r="GO3809"/>
      <c r="GP3809"/>
      <c r="GQ3809"/>
      <c r="GR3809"/>
      <c r="GS3809"/>
      <c r="GT3809"/>
      <c r="GU3809"/>
      <c r="GV3809"/>
      <c r="GW3809"/>
      <c r="GX3809"/>
      <c r="GY3809"/>
      <c r="GZ3809"/>
      <c r="HA3809"/>
      <c r="HB3809"/>
      <c r="HC3809"/>
      <c r="HD3809"/>
      <c r="HE3809"/>
    </row>
    <row r="3810" spans="4:213" s="25" customFormat="1" x14ac:dyDescent="0.25">
      <c r="D3810" s="19"/>
      <c r="E3810" s="19"/>
      <c r="F3810" s="20"/>
      <c r="G3810" s="20"/>
      <c r="H3810" s="20"/>
      <c r="I3810" s="20"/>
      <c r="J3810" s="21"/>
      <c r="K3810" s="21"/>
      <c r="L3810" s="20"/>
      <c r="M3810" s="20"/>
      <c r="N3810" s="22"/>
      <c r="O3810" s="22"/>
      <c r="P3810" s="22"/>
      <c r="Q3810" s="22"/>
      <c r="R3810" s="19"/>
      <c r="S3810" s="19"/>
      <c r="T3810" s="19"/>
      <c r="U3810" s="20"/>
      <c r="V3810" s="20"/>
      <c r="W3810" s="20"/>
      <c r="X3810" s="27"/>
      <c r="Y3810" s="253"/>
      <c r="Z3810" s="30"/>
      <c r="AA3810" s="30"/>
      <c r="AB3810" s="31"/>
      <c r="AC3810" s="31"/>
      <c r="AD3810" s="31"/>
      <c r="AE3810" s="31"/>
      <c r="AF3810" s="31"/>
      <c r="AG3810" s="241"/>
      <c r="AH3810" s="31"/>
      <c r="AI3810" s="31"/>
      <c r="AJ3810" s="31"/>
      <c r="AK3810" s="31"/>
      <c r="AL3810" s="120"/>
      <c r="AQ3810" s="26"/>
      <c r="AW3810" s="19"/>
      <c r="AX3810" s="19"/>
      <c r="AY3810" s="19"/>
      <c r="AZ3810" s="19"/>
      <c r="BA3810" s="19"/>
      <c r="BB3810" s="19"/>
      <c r="BC3810" s="1"/>
      <c r="BD3810"/>
      <c r="BE3810"/>
      <c r="BF3810" s="1"/>
      <c r="BG3810"/>
      <c r="BH3810"/>
      <c r="BI3810"/>
      <c r="BJ3810" s="1"/>
      <c r="BK3810" s="1"/>
      <c r="BL3810"/>
      <c r="BM3810" s="1"/>
      <c r="BN3810" s="1"/>
      <c r="BO3810" s="1"/>
      <c r="BP3810" s="1"/>
      <c r="BQ3810" s="1"/>
      <c r="BR3810" s="1"/>
      <c r="BS3810" s="1"/>
      <c r="BT3810" s="22"/>
      <c r="BU3810" s="1"/>
      <c r="BV3810" s="1"/>
      <c r="BW3810" s="1"/>
      <c r="BX3810" s="1"/>
      <c r="BY3810" s="1"/>
      <c r="BZ3810" s="1"/>
      <c r="CA3810" s="1"/>
      <c r="CB3810" s="1"/>
      <c r="CC3810" s="1"/>
      <c r="CD3810" s="1"/>
      <c r="CE3810" s="1"/>
      <c r="CF3810" s="1"/>
      <c r="CG3810" s="1"/>
      <c r="CH3810" s="1"/>
      <c r="CI3810" s="1"/>
      <c r="CJ3810" s="1"/>
      <c r="CK3810" s="1"/>
      <c r="CL3810" s="1"/>
      <c r="CM3810" s="1"/>
      <c r="CN3810" s="1"/>
      <c r="CO3810" s="1"/>
      <c r="CP3810" s="1"/>
      <c r="CQ3810" s="1"/>
      <c r="CR3810" s="1"/>
      <c r="CS3810" s="1"/>
      <c r="CT3810" s="1"/>
      <c r="CU3810" s="1"/>
      <c r="CV3810" s="1"/>
      <c r="CW3810" s="1"/>
      <c r="CX3810" s="1"/>
      <c r="CY3810" s="1"/>
      <c r="CZ3810" s="1"/>
      <c r="DA3810" s="1"/>
      <c r="DB3810" s="1"/>
      <c r="DC3810" s="1"/>
      <c r="DD3810" s="1"/>
      <c r="DE3810" s="1"/>
      <c r="DF3810" s="1"/>
      <c r="DG3810" s="1"/>
      <c r="DH3810" s="1"/>
      <c r="DI3810" s="1"/>
      <c r="DJ3810" s="1"/>
      <c r="DK3810" s="1"/>
      <c r="DL3810" s="1"/>
      <c r="DM3810" s="1"/>
      <c r="DN3810" s="1"/>
      <c r="DO3810" s="1"/>
      <c r="DP3810" s="1"/>
      <c r="DQ3810" s="1"/>
      <c r="DR3810" s="1"/>
      <c r="DS3810" s="1"/>
      <c r="DT3810" s="1"/>
      <c r="DU3810" s="1"/>
      <c r="DV3810" s="1"/>
      <c r="DW3810" s="1"/>
      <c r="DX3810" s="1"/>
      <c r="DY3810" s="1"/>
      <c r="DZ3810" s="1"/>
      <c r="EA3810" s="1"/>
      <c r="EB3810" s="1"/>
      <c r="EC3810" s="1"/>
      <c r="ED3810" s="1"/>
      <c r="EE3810" s="1"/>
      <c r="EF3810" s="1"/>
      <c r="EG3810" s="1"/>
      <c r="EH3810" s="1"/>
      <c r="EI3810" s="1"/>
      <c r="EJ3810" s="1"/>
      <c r="EK3810" s="1"/>
      <c r="EL3810" s="1"/>
      <c r="EM3810" s="1"/>
      <c r="EN3810" s="1"/>
      <c r="EO3810" s="1"/>
      <c r="EP3810" s="1"/>
      <c r="EQ3810" s="1"/>
      <c r="ER3810" s="1"/>
      <c r="ES3810" s="1"/>
      <c r="ET3810" s="1"/>
      <c r="EU3810" s="1"/>
      <c r="EV3810" s="1"/>
      <c r="EW3810" s="1"/>
      <c r="EX3810" s="1"/>
      <c r="EY3810" s="1"/>
      <c r="EZ3810" s="1"/>
      <c r="FA3810" s="1"/>
      <c r="FB3810" s="1"/>
      <c r="FC3810" s="1"/>
      <c r="FD3810" s="1"/>
      <c r="FE3810" s="1"/>
      <c r="FF3810" s="1"/>
      <c r="FG3810" s="1"/>
      <c r="FH3810" s="1"/>
      <c r="FI3810" s="1"/>
      <c r="FJ3810" s="1"/>
      <c r="FK3810" s="1"/>
      <c r="FL3810" s="1"/>
      <c r="FM3810" s="1"/>
      <c r="FN3810" s="1"/>
      <c r="FO3810" s="1"/>
      <c r="FP3810" s="1"/>
      <c r="FQ3810" s="1"/>
      <c r="FR3810" s="1"/>
      <c r="FS3810" s="1"/>
      <c r="FT3810" s="1"/>
      <c r="FU3810" s="1"/>
      <c r="FV3810" s="1"/>
      <c r="FW3810" s="1"/>
      <c r="FX3810" s="1"/>
      <c r="FY3810" s="1"/>
      <c r="FZ3810" s="1"/>
      <c r="GA3810" s="1"/>
      <c r="GB3810" s="1"/>
      <c r="GC3810" s="1"/>
      <c r="GD3810" s="1"/>
      <c r="GE3810" s="1"/>
      <c r="GF3810" s="1"/>
      <c r="GG3810" s="1"/>
      <c r="GH3810" s="1"/>
      <c r="GI3810" s="1"/>
      <c r="GJ3810" s="1"/>
      <c r="GK3810"/>
      <c r="GL3810"/>
      <c r="GM3810"/>
      <c r="GN3810"/>
      <c r="GO3810"/>
      <c r="GP3810"/>
      <c r="GQ3810"/>
      <c r="GR3810"/>
      <c r="GS3810"/>
      <c r="GT3810"/>
      <c r="GU3810"/>
      <c r="GV3810"/>
      <c r="GW3810"/>
      <c r="GX3810"/>
      <c r="GY3810"/>
      <c r="GZ3810"/>
      <c r="HA3810"/>
      <c r="HB3810"/>
      <c r="HC3810"/>
      <c r="HD3810"/>
      <c r="HE3810"/>
    </row>
    <row r="3811" spans="4:213" s="25" customFormat="1" x14ac:dyDescent="0.25">
      <c r="D3811" s="19"/>
      <c r="E3811" s="19"/>
      <c r="F3811" s="20"/>
      <c r="G3811" s="20"/>
      <c r="H3811" s="20"/>
      <c r="I3811" s="20"/>
      <c r="J3811" s="21"/>
      <c r="K3811" s="21"/>
      <c r="L3811" s="20"/>
      <c r="M3811" s="20"/>
      <c r="N3811" s="22"/>
      <c r="O3811" s="22"/>
      <c r="P3811" s="22"/>
      <c r="Q3811" s="22"/>
      <c r="R3811" s="19"/>
      <c r="S3811" s="19"/>
      <c r="T3811" s="19"/>
      <c r="U3811" s="20"/>
      <c r="V3811" s="20"/>
      <c r="W3811" s="20"/>
      <c r="X3811" s="27"/>
      <c r="Y3811" s="253"/>
      <c r="Z3811" s="30"/>
      <c r="AA3811" s="30"/>
      <c r="AB3811" s="31"/>
      <c r="AC3811" s="31"/>
      <c r="AD3811" s="31"/>
      <c r="AE3811" s="31"/>
      <c r="AF3811" s="31"/>
      <c r="AG3811" s="241"/>
      <c r="AH3811" s="31"/>
      <c r="AI3811" s="31"/>
      <c r="AJ3811" s="31"/>
      <c r="AK3811" s="31"/>
      <c r="AL3811" s="120"/>
      <c r="AQ3811" s="26"/>
      <c r="AW3811" s="19"/>
      <c r="AX3811" s="19"/>
      <c r="AY3811" s="19"/>
      <c r="AZ3811" s="19"/>
      <c r="BA3811" s="19"/>
      <c r="BB3811" s="19"/>
      <c r="BC3811" s="1"/>
      <c r="BD3811"/>
      <c r="BE3811"/>
      <c r="BF3811" s="1"/>
      <c r="BG3811"/>
      <c r="BH3811"/>
      <c r="BI3811"/>
      <c r="BJ3811" s="1"/>
      <c r="BK3811" s="1"/>
      <c r="BL3811"/>
      <c r="BM3811" s="1"/>
      <c r="BN3811" s="1"/>
      <c r="BO3811" s="1"/>
      <c r="BP3811" s="1"/>
      <c r="BQ3811" s="1"/>
      <c r="BR3811" s="1"/>
      <c r="BS3811" s="1"/>
      <c r="BT3811" s="22"/>
      <c r="BU3811" s="1"/>
      <c r="BV3811" s="1"/>
      <c r="BW3811" s="1"/>
      <c r="BX3811" s="1"/>
      <c r="BY3811" s="1"/>
      <c r="BZ3811" s="1"/>
      <c r="CA3811" s="1"/>
      <c r="CB3811" s="1"/>
      <c r="CC3811" s="1"/>
      <c r="CD3811" s="1"/>
      <c r="CE3811" s="1"/>
      <c r="CF3811" s="1"/>
      <c r="CG3811" s="1"/>
      <c r="CH3811" s="1"/>
      <c r="CI3811" s="1"/>
      <c r="CJ3811" s="1"/>
      <c r="CK3811" s="1"/>
      <c r="CL3811" s="1"/>
      <c r="CM3811" s="1"/>
      <c r="CN3811" s="1"/>
      <c r="CO3811" s="1"/>
      <c r="CP3811" s="1"/>
      <c r="CQ3811" s="1"/>
      <c r="CR3811" s="1"/>
      <c r="CS3811" s="1"/>
      <c r="CT3811" s="1"/>
      <c r="CU3811" s="1"/>
      <c r="CV3811" s="1"/>
      <c r="CW3811" s="1"/>
      <c r="CX3811" s="1"/>
      <c r="CY3811" s="1"/>
      <c r="CZ3811" s="1"/>
      <c r="DA3811" s="1"/>
      <c r="DB3811" s="1"/>
      <c r="DC3811" s="1"/>
      <c r="DD3811" s="1"/>
      <c r="DE3811" s="1"/>
      <c r="DF3811" s="1"/>
      <c r="DG3811" s="1"/>
      <c r="DH3811" s="1"/>
      <c r="DI3811" s="1"/>
      <c r="DJ3811" s="1"/>
      <c r="DK3811" s="1"/>
      <c r="DL3811" s="1"/>
      <c r="DM3811" s="1"/>
      <c r="DN3811" s="1"/>
      <c r="DO3811" s="1"/>
      <c r="DP3811" s="1"/>
      <c r="DQ3811" s="1"/>
      <c r="DR3811" s="1"/>
      <c r="DS3811" s="1"/>
      <c r="DT3811" s="1"/>
      <c r="DU3811" s="1"/>
      <c r="DV3811" s="1"/>
      <c r="DW3811" s="1"/>
      <c r="DX3811" s="1"/>
      <c r="DY3811" s="1"/>
      <c r="DZ3811" s="1"/>
      <c r="EA3811" s="1"/>
      <c r="EB3811" s="1"/>
      <c r="EC3811" s="1"/>
      <c r="ED3811" s="1"/>
      <c r="EE3811" s="1"/>
      <c r="EF3811" s="1"/>
      <c r="EG3811" s="1"/>
      <c r="EH3811" s="1"/>
      <c r="EI3811" s="1"/>
      <c r="EJ3811" s="1"/>
      <c r="EK3811" s="1"/>
      <c r="EL3811" s="1"/>
      <c r="EM3811" s="1"/>
      <c r="EN3811" s="1"/>
      <c r="EO3811" s="1"/>
      <c r="EP3811" s="1"/>
      <c r="EQ3811" s="1"/>
      <c r="ER3811" s="1"/>
      <c r="ES3811" s="1"/>
      <c r="ET3811" s="1"/>
      <c r="EU3811" s="1"/>
      <c r="EV3811" s="1"/>
      <c r="EW3811" s="1"/>
      <c r="EX3811" s="1"/>
      <c r="EY3811" s="1"/>
      <c r="EZ3811" s="1"/>
      <c r="FA3811" s="1"/>
      <c r="FB3811" s="1"/>
      <c r="FC3811" s="1"/>
      <c r="FD3811" s="1"/>
      <c r="FE3811" s="1"/>
      <c r="FF3811" s="1"/>
      <c r="FG3811" s="1"/>
      <c r="FH3811" s="1"/>
      <c r="FI3811" s="1"/>
      <c r="FJ3811" s="1"/>
      <c r="FK3811" s="1"/>
      <c r="FL3811" s="1"/>
      <c r="FM3811" s="1"/>
      <c r="FN3811" s="1"/>
      <c r="FO3811" s="1"/>
      <c r="FP3811" s="1"/>
      <c r="FQ3811" s="1"/>
      <c r="FR3811" s="1"/>
      <c r="FS3811" s="1"/>
      <c r="FT3811" s="1"/>
      <c r="FU3811" s="1"/>
      <c r="FV3811" s="1"/>
      <c r="FW3811" s="1"/>
      <c r="FX3811" s="1"/>
      <c r="FY3811" s="1"/>
      <c r="FZ3811" s="1"/>
      <c r="GA3811" s="1"/>
      <c r="GB3811" s="1"/>
      <c r="GC3811" s="1"/>
      <c r="GD3811" s="1"/>
      <c r="GE3811" s="1"/>
      <c r="GF3811" s="1"/>
      <c r="GG3811" s="1"/>
      <c r="GH3811" s="1"/>
      <c r="GI3811" s="1"/>
      <c r="GJ3811" s="1"/>
      <c r="GK3811"/>
      <c r="GL3811"/>
      <c r="GM3811"/>
      <c r="GN3811"/>
      <c r="GO3811"/>
      <c r="GP3811"/>
      <c r="GQ3811"/>
      <c r="GR3811"/>
      <c r="GS3811"/>
      <c r="GT3811"/>
      <c r="GU3811"/>
      <c r="GV3811"/>
      <c r="GW3811"/>
      <c r="GX3811"/>
      <c r="GY3811"/>
      <c r="GZ3811"/>
      <c r="HA3811"/>
      <c r="HB3811"/>
      <c r="HC3811"/>
      <c r="HD3811"/>
      <c r="HE3811"/>
    </row>
    <row r="3812" spans="4:213" s="25" customFormat="1" x14ac:dyDescent="0.25">
      <c r="D3812" s="19"/>
      <c r="E3812" s="19"/>
      <c r="F3812" s="20"/>
      <c r="G3812" s="20"/>
      <c r="H3812" s="20"/>
      <c r="I3812" s="20"/>
      <c r="J3812" s="21"/>
      <c r="K3812" s="21"/>
      <c r="L3812" s="20"/>
      <c r="M3812" s="20"/>
      <c r="N3812" s="22"/>
      <c r="O3812" s="22"/>
      <c r="P3812" s="22"/>
      <c r="Q3812" s="22"/>
      <c r="R3812" s="19"/>
      <c r="S3812" s="19"/>
      <c r="T3812" s="19"/>
      <c r="U3812" s="20"/>
      <c r="V3812" s="20"/>
      <c r="W3812" s="20"/>
      <c r="X3812" s="27"/>
      <c r="Y3812" s="253"/>
      <c r="Z3812" s="30"/>
      <c r="AA3812" s="30"/>
      <c r="AB3812" s="31"/>
      <c r="AC3812" s="31"/>
      <c r="AD3812" s="31"/>
      <c r="AE3812" s="31"/>
      <c r="AF3812" s="31"/>
      <c r="AG3812" s="241"/>
      <c r="AH3812" s="31"/>
      <c r="AI3812" s="31"/>
      <c r="AJ3812" s="31"/>
      <c r="AK3812" s="31"/>
      <c r="AL3812" s="120"/>
      <c r="AQ3812" s="26"/>
      <c r="AW3812" s="19"/>
      <c r="AX3812" s="19"/>
      <c r="AY3812" s="19"/>
      <c r="AZ3812" s="19"/>
      <c r="BA3812" s="19"/>
      <c r="BB3812" s="19"/>
      <c r="BC3812" s="1"/>
      <c r="BD3812"/>
      <c r="BE3812"/>
      <c r="BF3812" s="1"/>
      <c r="BG3812"/>
      <c r="BH3812"/>
      <c r="BI3812"/>
      <c r="BJ3812" s="1"/>
      <c r="BK3812" s="1"/>
      <c r="BL3812"/>
      <c r="BM3812" s="1"/>
      <c r="BN3812" s="1"/>
      <c r="BO3812" s="1"/>
      <c r="BP3812" s="1"/>
      <c r="BQ3812" s="1"/>
      <c r="BR3812" s="1"/>
      <c r="BS3812" s="1"/>
      <c r="BT3812" s="22"/>
      <c r="BU3812" s="1"/>
      <c r="BV3812" s="1"/>
      <c r="BW3812" s="1"/>
      <c r="BX3812" s="1"/>
      <c r="BY3812" s="1"/>
      <c r="BZ3812" s="1"/>
      <c r="CA3812" s="1"/>
      <c r="CB3812" s="1"/>
      <c r="CC3812" s="1"/>
      <c r="CD3812" s="1"/>
      <c r="CE3812" s="1"/>
      <c r="CF3812" s="1"/>
      <c r="CG3812" s="1"/>
      <c r="CH3812" s="1"/>
      <c r="CI3812" s="1"/>
      <c r="CJ3812" s="1"/>
      <c r="CK3812" s="1"/>
      <c r="CL3812" s="1"/>
      <c r="CM3812" s="1"/>
      <c r="CN3812" s="1"/>
      <c r="CO3812" s="1"/>
      <c r="CP3812" s="1"/>
      <c r="CQ3812" s="1"/>
      <c r="CR3812" s="1"/>
      <c r="CS3812" s="1"/>
      <c r="CT3812" s="1"/>
      <c r="CU3812" s="1"/>
      <c r="CV3812" s="1"/>
      <c r="CW3812" s="1"/>
      <c r="CX3812" s="1"/>
      <c r="CY3812" s="1"/>
      <c r="CZ3812" s="1"/>
      <c r="DA3812" s="1"/>
      <c r="DB3812" s="1"/>
      <c r="DC3812" s="1"/>
      <c r="DD3812" s="1"/>
      <c r="DE3812" s="1"/>
      <c r="DF3812" s="1"/>
      <c r="DG3812" s="1"/>
      <c r="DH3812" s="1"/>
      <c r="DI3812" s="1"/>
      <c r="DJ3812" s="1"/>
      <c r="DK3812" s="1"/>
      <c r="DL3812" s="1"/>
      <c r="DM3812" s="1"/>
      <c r="DN3812" s="1"/>
      <c r="DO3812" s="1"/>
      <c r="DP3812" s="1"/>
      <c r="DQ3812" s="1"/>
      <c r="DR3812" s="1"/>
      <c r="DS3812" s="1"/>
      <c r="DT3812" s="1"/>
      <c r="DU3812" s="1"/>
      <c r="DV3812" s="1"/>
      <c r="DW3812" s="1"/>
      <c r="DX3812" s="1"/>
      <c r="DY3812" s="1"/>
      <c r="DZ3812" s="1"/>
      <c r="EA3812" s="1"/>
      <c r="EB3812" s="1"/>
      <c r="EC3812" s="1"/>
      <c r="ED3812" s="1"/>
      <c r="EE3812" s="1"/>
      <c r="EF3812" s="1"/>
      <c r="EG3812" s="1"/>
      <c r="EH3812" s="1"/>
      <c r="EI3812" s="1"/>
      <c r="EJ3812" s="1"/>
      <c r="EK3812" s="1"/>
      <c r="EL3812" s="1"/>
      <c r="EM3812" s="1"/>
      <c r="EN3812" s="1"/>
      <c r="EO3812" s="1"/>
      <c r="EP3812" s="1"/>
      <c r="EQ3812" s="1"/>
      <c r="ER3812" s="1"/>
      <c r="ES3812" s="1"/>
      <c r="ET3812" s="1"/>
      <c r="EU3812" s="1"/>
      <c r="EV3812" s="1"/>
      <c r="EW3812" s="1"/>
      <c r="EX3812" s="1"/>
      <c r="EY3812" s="1"/>
      <c r="EZ3812" s="1"/>
      <c r="FA3812" s="1"/>
      <c r="FB3812" s="1"/>
      <c r="FC3812" s="1"/>
      <c r="FD3812" s="1"/>
      <c r="FE3812" s="1"/>
      <c r="FF3812" s="1"/>
      <c r="FG3812" s="1"/>
      <c r="FH3812" s="1"/>
      <c r="FI3812" s="1"/>
      <c r="FJ3812" s="1"/>
      <c r="FK3812" s="1"/>
      <c r="FL3812" s="1"/>
      <c r="FM3812" s="1"/>
      <c r="FN3812" s="1"/>
      <c r="FO3812" s="1"/>
      <c r="FP3812" s="1"/>
      <c r="FQ3812" s="1"/>
      <c r="FR3812" s="1"/>
      <c r="FS3812" s="1"/>
      <c r="FT3812" s="1"/>
      <c r="FU3812" s="1"/>
      <c r="FV3812" s="1"/>
      <c r="FW3812" s="1"/>
      <c r="FX3812" s="1"/>
      <c r="FY3812" s="1"/>
      <c r="FZ3812" s="1"/>
      <c r="GA3812" s="1"/>
      <c r="GB3812" s="1"/>
      <c r="GC3812" s="1"/>
      <c r="GD3812" s="1"/>
      <c r="GE3812" s="1"/>
      <c r="GF3812" s="1"/>
      <c r="GG3812" s="1"/>
      <c r="GH3812" s="1"/>
      <c r="GI3812" s="1"/>
      <c r="GJ3812" s="1"/>
      <c r="GK3812"/>
      <c r="GL3812"/>
      <c r="GM3812"/>
      <c r="GN3812"/>
      <c r="GO3812"/>
      <c r="GP3812"/>
      <c r="GQ3812"/>
      <c r="GR3812"/>
      <c r="GS3812"/>
      <c r="GT3812"/>
      <c r="GU3812"/>
      <c r="GV3812"/>
      <c r="GW3812"/>
      <c r="GX3812"/>
      <c r="GY3812"/>
      <c r="GZ3812"/>
      <c r="HA3812"/>
      <c r="HB3812"/>
      <c r="HC3812"/>
      <c r="HD3812"/>
      <c r="HE3812"/>
    </row>
    <row r="3813" spans="4:213" s="25" customFormat="1" x14ac:dyDescent="0.25">
      <c r="D3813" s="19"/>
      <c r="E3813" s="19"/>
      <c r="F3813" s="20"/>
      <c r="G3813" s="20"/>
      <c r="H3813" s="20"/>
      <c r="I3813" s="20"/>
      <c r="J3813" s="21"/>
      <c r="K3813" s="21"/>
      <c r="L3813" s="20"/>
      <c r="M3813" s="20"/>
      <c r="N3813" s="22"/>
      <c r="O3813" s="22"/>
      <c r="P3813" s="22"/>
      <c r="Q3813" s="22"/>
      <c r="R3813" s="19"/>
      <c r="S3813" s="19"/>
      <c r="T3813" s="19"/>
      <c r="U3813" s="20"/>
      <c r="V3813" s="20"/>
      <c r="W3813" s="20"/>
      <c r="X3813" s="27"/>
      <c r="Y3813" s="253"/>
      <c r="Z3813" s="30"/>
      <c r="AA3813" s="30"/>
      <c r="AB3813" s="31"/>
      <c r="AC3813" s="31"/>
      <c r="AD3813" s="31"/>
      <c r="AE3813" s="31"/>
      <c r="AF3813" s="31"/>
      <c r="AG3813" s="241"/>
      <c r="AH3813" s="31"/>
      <c r="AI3813" s="31"/>
      <c r="AJ3813" s="31"/>
      <c r="AK3813" s="31"/>
      <c r="AL3813" s="120"/>
      <c r="AQ3813" s="26"/>
      <c r="AW3813" s="19"/>
      <c r="AX3813" s="19"/>
      <c r="AY3813" s="19"/>
      <c r="AZ3813" s="19"/>
      <c r="BA3813" s="19"/>
      <c r="BB3813" s="19"/>
      <c r="BC3813" s="1"/>
      <c r="BD3813"/>
      <c r="BE3813"/>
      <c r="BF3813" s="1"/>
      <c r="BG3813"/>
      <c r="BH3813"/>
      <c r="BI3813"/>
      <c r="BJ3813" s="1"/>
      <c r="BK3813" s="1"/>
      <c r="BL3813"/>
      <c r="BM3813" s="1"/>
      <c r="BN3813" s="1"/>
      <c r="BO3813" s="1"/>
      <c r="BP3813" s="1"/>
      <c r="BQ3813" s="1"/>
      <c r="BR3813" s="1"/>
      <c r="BS3813" s="1"/>
      <c r="BT3813" s="22"/>
      <c r="BU3813" s="1"/>
      <c r="BV3813" s="1"/>
      <c r="BW3813" s="1"/>
      <c r="BX3813" s="1"/>
      <c r="BY3813" s="1"/>
      <c r="BZ3813" s="1"/>
      <c r="CA3813" s="1"/>
      <c r="CB3813" s="1"/>
      <c r="CC3813" s="1"/>
      <c r="CD3813" s="1"/>
      <c r="CE3813" s="1"/>
      <c r="CF3813" s="1"/>
      <c r="CG3813" s="1"/>
      <c r="CH3813" s="1"/>
      <c r="CI3813" s="1"/>
      <c r="CJ3813" s="1"/>
      <c r="CK3813" s="1"/>
      <c r="CL3813" s="1"/>
      <c r="CM3813" s="1"/>
      <c r="CN3813" s="1"/>
      <c r="CO3813" s="1"/>
      <c r="CP3813" s="1"/>
      <c r="CQ3813" s="1"/>
      <c r="CR3813" s="1"/>
      <c r="CS3813" s="1"/>
      <c r="CT3813" s="1"/>
      <c r="CU3813" s="1"/>
      <c r="CV3813" s="1"/>
      <c r="CW3813" s="1"/>
      <c r="CX3813" s="1"/>
      <c r="CY3813" s="1"/>
      <c r="CZ3813" s="1"/>
      <c r="DA3813" s="1"/>
      <c r="DB3813" s="1"/>
      <c r="DC3813" s="1"/>
      <c r="DD3813" s="1"/>
      <c r="DE3813" s="1"/>
      <c r="DF3813" s="1"/>
      <c r="DG3813" s="1"/>
      <c r="DH3813" s="1"/>
      <c r="DI3813" s="1"/>
      <c r="DJ3813" s="1"/>
      <c r="DK3813" s="1"/>
      <c r="DL3813" s="1"/>
      <c r="DM3813" s="1"/>
      <c r="DN3813" s="1"/>
      <c r="DO3813" s="1"/>
      <c r="DP3813" s="1"/>
      <c r="DQ3813" s="1"/>
      <c r="DR3813" s="1"/>
      <c r="DS3813" s="1"/>
      <c r="DT3813" s="1"/>
      <c r="DU3813" s="1"/>
      <c r="DV3813" s="1"/>
      <c r="DW3813" s="1"/>
      <c r="DX3813" s="1"/>
      <c r="DY3813" s="1"/>
      <c r="DZ3813" s="1"/>
      <c r="EA3813" s="1"/>
      <c r="EB3813" s="1"/>
      <c r="EC3813" s="1"/>
      <c r="ED3813" s="1"/>
      <c r="EE3813" s="1"/>
      <c r="EF3813" s="1"/>
      <c r="EG3813" s="1"/>
      <c r="EH3813" s="1"/>
      <c r="EI3813" s="1"/>
      <c r="EJ3813" s="1"/>
      <c r="EK3813" s="1"/>
      <c r="EL3813" s="1"/>
      <c r="EM3813" s="1"/>
      <c r="EN3813" s="1"/>
      <c r="EO3813" s="1"/>
      <c r="EP3813" s="1"/>
      <c r="EQ3813" s="1"/>
      <c r="ER3813" s="1"/>
      <c r="ES3813" s="1"/>
      <c r="ET3813" s="1"/>
      <c r="EU3813" s="1"/>
      <c r="EV3813" s="1"/>
      <c r="EW3813" s="1"/>
      <c r="EX3813" s="1"/>
      <c r="EY3813" s="1"/>
      <c r="EZ3813" s="1"/>
      <c r="FA3813" s="1"/>
      <c r="FB3813" s="1"/>
      <c r="FC3813" s="1"/>
      <c r="FD3813" s="1"/>
      <c r="FE3813" s="1"/>
      <c r="FF3813" s="1"/>
      <c r="FG3813" s="1"/>
      <c r="FH3813" s="1"/>
      <c r="FI3813" s="1"/>
      <c r="FJ3813" s="1"/>
      <c r="FK3813" s="1"/>
      <c r="FL3813" s="1"/>
      <c r="FM3813" s="1"/>
      <c r="FN3813" s="1"/>
      <c r="FO3813" s="1"/>
      <c r="FP3813" s="1"/>
      <c r="FQ3813" s="1"/>
      <c r="FR3813" s="1"/>
      <c r="FS3813" s="1"/>
      <c r="FT3813" s="1"/>
      <c r="FU3813" s="1"/>
      <c r="FV3813" s="1"/>
      <c r="FW3813" s="1"/>
      <c r="FX3813" s="1"/>
      <c r="FY3813" s="1"/>
      <c r="FZ3813" s="1"/>
      <c r="GA3813" s="1"/>
      <c r="GB3813" s="1"/>
      <c r="GC3813" s="1"/>
      <c r="GD3813" s="1"/>
      <c r="GE3813" s="1"/>
      <c r="GF3813" s="1"/>
      <c r="GG3813" s="1"/>
      <c r="GH3813" s="1"/>
      <c r="GI3813" s="1"/>
      <c r="GJ3813" s="1"/>
      <c r="GK3813"/>
      <c r="GL3813"/>
      <c r="GM3813"/>
      <c r="GN3813"/>
      <c r="GO3813"/>
      <c r="GP3813"/>
      <c r="GQ3813"/>
      <c r="GR3813"/>
      <c r="GS3813"/>
      <c r="GT3813"/>
      <c r="GU3813"/>
      <c r="GV3813"/>
      <c r="GW3813"/>
      <c r="GX3813"/>
      <c r="GY3813"/>
      <c r="GZ3813"/>
      <c r="HA3813"/>
      <c r="HB3813"/>
      <c r="HC3813"/>
      <c r="HD3813"/>
      <c r="HE3813"/>
    </row>
    <row r="3814" spans="4:213" s="25" customFormat="1" x14ac:dyDescent="0.25">
      <c r="D3814" s="19"/>
      <c r="E3814" s="19"/>
      <c r="F3814" s="20"/>
      <c r="G3814" s="20"/>
      <c r="H3814" s="20"/>
      <c r="I3814" s="20"/>
      <c r="J3814" s="21"/>
      <c r="K3814" s="21"/>
      <c r="L3814" s="20"/>
      <c r="M3814" s="20"/>
      <c r="N3814" s="22"/>
      <c r="O3814" s="22"/>
      <c r="P3814" s="22"/>
      <c r="Q3814" s="22"/>
      <c r="R3814" s="19"/>
      <c r="S3814" s="19"/>
      <c r="T3814" s="19"/>
      <c r="U3814" s="20"/>
      <c r="V3814" s="20"/>
      <c r="W3814" s="20"/>
      <c r="X3814" s="27"/>
      <c r="Y3814" s="253"/>
      <c r="Z3814" s="30"/>
      <c r="AA3814" s="30"/>
      <c r="AB3814" s="31"/>
      <c r="AC3814" s="31"/>
      <c r="AD3814" s="31"/>
      <c r="AE3814" s="31"/>
      <c r="AF3814" s="31"/>
      <c r="AG3814" s="241"/>
      <c r="AH3814" s="31"/>
      <c r="AI3814" s="31"/>
      <c r="AJ3814" s="31"/>
      <c r="AK3814" s="31"/>
      <c r="AL3814" s="120"/>
      <c r="AQ3814" s="26"/>
      <c r="AW3814" s="19"/>
      <c r="AX3814" s="19"/>
      <c r="AY3814" s="19"/>
      <c r="AZ3814" s="19"/>
      <c r="BA3814" s="19"/>
      <c r="BB3814" s="19"/>
      <c r="BC3814" s="1"/>
      <c r="BD3814"/>
      <c r="BE3814"/>
      <c r="BF3814" s="1"/>
      <c r="BG3814"/>
      <c r="BH3814"/>
      <c r="BI3814"/>
      <c r="BJ3814" s="1"/>
      <c r="BK3814" s="1"/>
      <c r="BL3814"/>
      <c r="BM3814" s="1"/>
      <c r="BN3814" s="1"/>
      <c r="BO3814" s="1"/>
      <c r="BP3814" s="1"/>
      <c r="BQ3814" s="1"/>
      <c r="BR3814" s="1"/>
      <c r="BS3814" s="1"/>
      <c r="BT3814" s="22"/>
      <c r="BU3814" s="1"/>
      <c r="BV3814" s="1"/>
      <c r="BW3814" s="1"/>
      <c r="BX3814" s="1"/>
      <c r="BY3814" s="1"/>
      <c r="BZ3814" s="1"/>
      <c r="CA3814" s="1"/>
      <c r="CB3814" s="1"/>
      <c r="CC3814" s="1"/>
      <c r="CD3814" s="1"/>
      <c r="CE3814" s="1"/>
      <c r="CF3814" s="1"/>
      <c r="CG3814" s="1"/>
      <c r="CH3814" s="1"/>
      <c r="CI3814" s="1"/>
      <c r="CJ3814" s="1"/>
      <c r="CK3814" s="1"/>
      <c r="CL3814" s="1"/>
      <c r="CM3814" s="1"/>
      <c r="CN3814" s="1"/>
      <c r="CO3814" s="1"/>
      <c r="CP3814" s="1"/>
      <c r="CQ3814" s="1"/>
      <c r="CR3814" s="1"/>
      <c r="CS3814" s="1"/>
      <c r="CT3814" s="1"/>
      <c r="CU3814" s="1"/>
      <c r="CV3814" s="1"/>
      <c r="CW3814" s="1"/>
      <c r="CX3814" s="1"/>
      <c r="CY3814" s="1"/>
      <c r="CZ3814" s="1"/>
      <c r="DA3814" s="1"/>
      <c r="DB3814" s="1"/>
      <c r="DC3814" s="1"/>
      <c r="DD3814" s="1"/>
      <c r="DE3814" s="1"/>
      <c r="DF3814" s="1"/>
      <c r="DG3814" s="1"/>
      <c r="DH3814" s="1"/>
      <c r="DI3814" s="1"/>
      <c r="DJ3814" s="1"/>
      <c r="DK3814" s="1"/>
      <c r="DL3814" s="1"/>
      <c r="DM3814" s="1"/>
      <c r="DN3814" s="1"/>
      <c r="DO3814" s="1"/>
      <c r="DP3814" s="1"/>
      <c r="DQ3814" s="1"/>
      <c r="DR3814" s="1"/>
      <c r="DS3814" s="1"/>
      <c r="DT3814" s="1"/>
      <c r="DU3814" s="1"/>
      <c r="DV3814" s="1"/>
      <c r="DW3814" s="1"/>
      <c r="DX3814" s="1"/>
      <c r="DY3814" s="1"/>
      <c r="DZ3814" s="1"/>
      <c r="EA3814" s="1"/>
      <c r="EB3814" s="1"/>
      <c r="EC3814" s="1"/>
      <c r="ED3814" s="1"/>
      <c r="EE3814" s="1"/>
      <c r="EF3814" s="1"/>
      <c r="EG3814" s="1"/>
      <c r="EH3814" s="1"/>
      <c r="EI3814" s="1"/>
      <c r="EJ3814" s="1"/>
      <c r="EK3814" s="1"/>
      <c r="EL3814" s="1"/>
      <c r="EM3814" s="1"/>
      <c r="EN3814" s="1"/>
      <c r="EO3814" s="1"/>
      <c r="EP3814" s="1"/>
      <c r="EQ3814" s="1"/>
      <c r="ER3814" s="1"/>
      <c r="ES3814" s="1"/>
      <c r="ET3814" s="1"/>
      <c r="EU3814" s="1"/>
      <c r="EV3814" s="1"/>
      <c r="EW3814" s="1"/>
      <c r="EX3814" s="1"/>
      <c r="EY3814" s="1"/>
      <c r="EZ3814" s="1"/>
      <c r="FA3814" s="1"/>
      <c r="FB3814" s="1"/>
      <c r="FC3814" s="1"/>
      <c r="FD3814" s="1"/>
      <c r="FE3814" s="1"/>
      <c r="FF3814" s="1"/>
      <c r="FG3814" s="1"/>
      <c r="FH3814" s="1"/>
      <c r="FI3814" s="1"/>
      <c r="FJ3814" s="1"/>
      <c r="FK3814" s="1"/>
      <c r="FL3814" s="1"/>
      <c r="FM3814" s="1"/>
      <c r="FN3814" s="1"/>
      <c r="FO3814" s="1"/>
      <c r="FP3814" s="1"/>
      <c r="FQ3814" s="1"/>
      <c r="FR3814" s="1"/>
      <c r="FS3814" s="1"/>
      <c r="FT3814" s="1"/>
      <c r="FU3814" s="1"/>
      <c r="FV3814" s="1"/>
      <c r="FW3814" s="1"/>
      <c r="FX3814" s="1"/>
      <c r="FY3814" s="1"/>
      <c r="FZ3814" s="1"/>
      <c r="GA3814" s="1"/>
      <c r="GB3814" s="1"/>
      <c r="GC3814" s="1"/>
      <c r="GD3814" s="1"/>
      <c r="GE3814" s="1"/>
      <c r="GF3814" s="1"/>
      <c r="GG3814" s="1"/>
      <c r="GH3814" s="1"/>
      <c r="GI3814" s="1"/>
      <c r="GJ3814" s="1"/>
      <c r="GK3814"/>
      <c r="GL3814"/>
      <c r="GM3814"/>
      <c r="GN3814"/>
      <c r="GO3814"/>
      <c r="GP3814"/>
      <c r="GQ3814"/>
      <c r="GR3814"/>
      <c r="GS3814"/>
      <c r="GT3814"/>
      <c r="GU3814"/>
      <c r="GV3814"/>
      <c r="GW3814"/>
      <c r="GX3814"/>
      <c r="GY3814"/>
      <c r="GZ3814"/>
      <c r="HA3814"/>
      <c r="HB3814"/>
      <c r="HC3814"/>
      <c r="HD3814"/>
      <c r="HE3814"/>
    </row>
    <row r="3815" spans="4:213" s="25" customFormat="1" x14ac:dyDescent="0.25">
      <c r="D3815" s="19"/>
      <c r="E3815" s="19"/>
      <c r="F3815" s="20"/>
      <c r="G3815" s="20"/>
      <c r="H3815" s="20"/>
      <c r="I3815" s="20"/>
      <c r="J3815" s="21"/>
      <c r="K3815" s="21"/>
      <c r="L3815" s="20"/>
      <c r="M3815" s="20"/>
      <c r="N3815" s="22"/>
      <c r="O3815" s="22"/>
      <c r="P3815" s="22"/>
      <c r="Q3815" s="22"/>
      <c r="R3815" s="19"/>
      <c r="S3815" s="19"/>
      <c r="T3815" s="19"/>
      <c r="U3815" s="20"/>
      <c r="V3815" s="20"/>
      <c r="W3815" s="20"/>
      <c r="X3815" s="27"/>
      <c r="Y3815" s="253"/>
      <c r="Z3815" s="30"/>
      <c r="AA3815" s="30"/>
      <c r="AB3815" s="31"/>
      <c r="AC3815" s="31"/>
      <c r="AD3815" s="31"/>
      <c r="AE3815" s="31"/>
      <c r="AF3815" s="31"/>
      <c r="AG3815" s="241"/>
      <c r="AH3815" s="31"/>
      <c r="AI3815" s="31"/>
      <c r="AJ3815" s="31"/>
      <c r="AK3815" s="31"/>
      <c r="AL3815" s="120"/>
      <c r="AQ3815" s="26"/>
      <c r="AW3815" s="19"/>
      <c r="AX3815" s="19"/>
      <c r="AY3815" s="19"/>
      <c r="AZ3815" s="19"/>
      <c r="BA3815" s="19"/>
      <c r="BB3815" s="19"/>
      <c r="BC3815" s="1"/>
      <c r="BD3815"/>
      <c r="BE3815"/>
      <c r="BF3815" s="1"/>
      <c r="BG3815"/>
      <c r="BH3815"/>
      <c r="BI3815"/>
      <c r="BJ3815" s="1"/>
      <c r="BK3815" s="1"/>
      <c r="BL3815"/>
      <c r="BM3815" s="1"/>
      <c r="BN3815" s="1"/>
      <c r="BO3815" s="1"/>
      <c r="BP3815" s="1"/>
      <c r="BQ3815" s="1"/>
      <c r="BR3815" s="1"/>
      <c r="BS3815" s="1"/>
      <c r="BT3815" s="22"/>
      <c r="BU3815" s="1"/>
      <c r="BV3815" s="1"/>
      <c r="BW3815" s="1"/>
      <c r="BX3815" s="1"/>
      <c r="BY3815" s="1"/>
      <c r="BZ3815" s="1"/>
      <c r="CA3815" s="1"/>
      <c r="CB3815" s="1"/>
      <c r="CC3815" s="1"/>
      <c r="CD3815" s="1"/>
      <c r="CE3815" s="1"/>
      <c r="CF3815" s="1"/>
      <c r="CG3815" s="1"/>
      <c r="CH3815" s="1"/>
      <c r="CI3815" s="1"/>
      <c r="CJ3815" s="1"/>
      <c r="CK3815" s="1"/>
      <c r="CL3815" s="1"/>
      <c r="CM3815" s="1"/>
      <c r="CN3815" s="1"/>
      <c r="CO3815" s="1"/>
      <c r="CP3815" s="1"/>
      <c r="CQ3815" s="1"/>
      <c r="CR3815" s="1"/>
      <c r="CS3815" s="1"/>
      <c r="CT3815" s="1"/>
      <c r="CU3815" s="1"/>
      <c r="CV3815" s="1"/>
      <c r="CW3815" s="1"/>
      <c r="CX3815" s="1"/>
      <c r="CY3815" s="1"/>
      <c r="CZ3815" s="1"/>
      <c r="DA3815" s="1"/>
      <c r="DB3815" s="1"/>
      <c r="DC3815" s="1"/>
      <c r="DD3815" s="1"/>
      <c r="DE3815" s="1"/>
      <c r="DF3815" s="1"/>
      <c r="DG3815" s="1"/>
      <c r="DH3815" s="1"/>
      <c r="DI3815" s="1"/>
      <c r="DJ3815" s="1"/>
      <c r="DK3815" s="1"/>
      <c r="DL3815" s="1"/>
      <c r="DM3815" s="1"/>
      <c r="DN3815" s="1"/>
      <c r="DO3815" s="1"/>
      <c r="DP3815" s="1"/>
      <c r="DQ3815" s="1"/>
      <c r="DR3815" s="1"/>
      <c r="DS3815" s="1"/>
      <c r="DT3815" s="1"/>
      <c r="DU3815" s="1"/>
      <c r="DV3815" s="1"/>
      <c r="DW3815" s="1"/>
      <c r="DX3815" s="1"/>
      <c r="DY3815" s="1"/>
      <c r="DZ3815" s="1"/>
      <c r="EA3815" s="1"/>
      <c r="EB3815" s="1"/>
      <c r="EC3815" s="1"/>
      <c r="ED3815" s="1"/>
      <c r="EE3815" s="1"/>
      <c r="EF3815" s="1"/>
      <c r="EG3815" s="1"/>
      <c r="EH3815" s="1"/>
      <c r="EI3815" s="1"/>
      <c r="EJ3815" s="1"/>
      <c r="EK3815" s="1"/>
      <c r="EL3815" s="1"/>
      <c r="EM3815" s="1"/>
      <c r="EN3815" s="1"/>
      <c r="EO3815" s="1"/>
      <c r="EP3815" s="1"/>
      <c r="EQ3815" s="1"/>
      <c r="ER3815" s="1"/>
      <c r="ES3815" s="1"/>
      <c r="ET3815" s="1"/>
      <c r="EU3815" s="1"/>
      <c r="EV3815" s="1"/>
      <c r="EW3815" s="1"/>
      <c r="EX3815" s="1"/>
      <c r="EY3815" s="1"/>
      <c r="EZ3815" s="1"/>
      <c r="FA3815" s="1"/>
      <c r="FB3815" s="1"/>
      <c r="FC3815" s="1"/>
      <c r="FD3815" s="1"/>
      <c r="FE3815" s="1"/>
      <c r="FF3815" s="1"/>
      <c r="FG3815" s="1"/>
      <c r="FH3815" s="1"/>
      <c r="FI3815" s="1"/>
      <c r="FJ3815" s="1"/>
      <c r="FK3815" s="1"/>
      <c r="FL3815" s="1"/>
      <c r="FM3815" s="1"/>
      <c r="FN3815" s="1"/>
      <c r="FO3815" s="1"/>
      <c r="FP3815" s="1"/>
      <c r="FQ3815" s="1"/>
      <c r="FR3815" s="1"/>
      <c r="FS3815" s="1"/>
      <c r="FT3815" s="1"/>
      <c r="FU3815" s="1"/>
      <c r="FV3815" s="1"/>
      <c r="FW3815" s="1"/>
      <c r="FX3815" s="1"/>
      <c r="FY3815" s="1"/>
      <c r="FZ3815" s="1"/>
      <c r="GA3815" s="1"/>
      <c r="GB3815" s="1"/>
      <c r="GC3815" s="1"/>
      <c r="GD3815" s="1"/>
      <c r="GE3815" s="1"/>
      <c r="GF3815" s="1"/>
      <c r="GG3815" s="1"/>
      <c r="GH3815" s="1"/>
      <c r="GI3815" s="1"/>
      <c r="GJ3815" s="1"/>
      <c r="GK3815"/>
      <c r="GL3815"/>
      <c r="GM3815"/>
      <c r="GN3815"/>
      <c r="GO3815"/>
      <c r="GP3815"/>
      <c r="GQ3815"/>
      <c r="GR3815"/>
      <c r="GS3815"/>
      <c r="GT3815"/>
      <c r="GU3815"/>
      <c r="GV3815"/>
      <c r="GW3815"/>
      <c r="GX3815"/>
      <c r="GY3815"/>
      <c r="GZ3815"/>
      <c r="HA3815"/>
      <c r="HB3815"/>
      <c r="HC3815"/>
      <c r="HD3815"/>
      <c r="HE3815"/>
    </row>
    <row r="3816" spans="4:213" s="25" customFormat="1" x14ac:dyDescent="0.25">
      <c r="D3816" s="19"/>
      <c r="E3816" s="19"/>
      <c r="F3816" s="20"/>
      <c r="G3816" s="20"/>
      <c r="H3816" s="20"/>
      <c r="I3816" s="20"/>
      <c r="J3816" s="21"/>
      <c r="K3816" s="21"/>
      <c r="L3816" s="20"/>
      <c r="M3816" s="20"/>
      <c r="N3816" s="22"/>
      <c r="O3816" s="22"/>
      <c r="P3816" s="22"/>
      <c r="Q3816" s="22"/>
      <c r="R3816" s="19"/>
      <c r="S3816" s="19"/>
      <c r="T3816" s="19"/>
      <c r="U3816" s="20"/>
      <c r="V3816" s="20"/>
      <c r="W3816" s="20"/>
      <c r="X3816" s="27"/>
      <c r="Y3816" s="253"/>
      <c r="Z3816" s="30"/>
      <c r="AA3816" s="30"/>
      <c r="AB3816" s="31"/>
      <c r="AC3816" s="31"/>
      <c r="AD3816" s="31"/>
      <c r="AE3816" s="31"/>
      <c r="AF3816" s="31"/>
      <c r="AG3816" s="241"/>
      <c r="AH3816" s="31"/>
      <c r="AI3816" s="31"/>
      <c r="AJ3816" s="31"/>
      <c r="AK3816" s="31"/>
      <c r="AL3816" s="120"/>
      <c r="AQ3816" s="26"/>
      <c r="AW3816" s="19"/>
      <c r="AX3816" s="19"/>
      <c r="AY3816" s="19"/>
      <c r="AZ3816" s="19"/>
      <c r="BA3816" s="19"/>
      <c r="BB3816" s="19"/>
      <c r="BC3816" s="1"/>
      <c r="BD3816"/>
      <c r="BE3816"/>
      <c r="BF3816" s="1"/>
      <c r="BG3816"/>
      <c r="BH3816"/>
      <c r="BI3816"/>
      <c r="BJ3816" s="1"/>
      <c r="BK3816" s="1"/>
      <c r="BL3816"/>
      <c r="BM3816" s="1"/>
      <c r="BN3816" s="1"/>
      <c r="BO3816" s="1"/>
      <c r="BP3816" s="1"/>
      <c r="BQ3816" s="1"/>
      <c r="BR3816" s="1"/>
      <c r="BS3816" s="1"/>
      <c r="BT3816" s="22"/>
      <c r="BU3816" s="1"/>
      <c r="BV3816" s="1"/>
      <c r="BW3816" s="1"/>
      <c r="BX3816" s="1"/>
      <c r="BY3816" s="1"/>
      <c r="BZ3816" s="1"/>
      <c r="CA3816" s="1"/>
      <c r="CB3816" s="1"/>
      <c r="CC3816" s="1"/>
      <c r="CD3816" s="1"/>
      <c r="CE3816" s="1"/>
      <c r="CF3816" s="1"/>
      <c r="CG3816" s="1"/>
      <c r="CH3816" s="1"/>
      <c r="CI3816" s="1"/>
      <c r="CJ3816" s="1"/>
      <c r="CK3816" s="1"/>
      <c r="CL3816" s="1"/>
      <c r="CM3816" s="1"/>
      <c r="CN3816" s="1"/>
      <c r="CO3816" s="1"/>
      <c r="CP3816" s="1"/>
      <c r="CQ3816" s="1"/>
      <c r="CR3816" s="1"/>
      <c r="CS3816" s="1"/>
      <c r="CT3816" s="1"/>
      <c r="CU3816" s="1"/>
      <c r="CV3816" s="1"/>
      <c r="CW3816" s="1"/>
      <c r="CX3816" s="1"/>
      <c r="CY3816" s="1"/>
      <c r="CZ3816" s="1"/>
      <c r="DA3816" s="1"/>
      <c r="DB3816" s="1"/>
      <c r="DC3816" s="1"/>
      <c r="DD3816" s="1"/>
      <c r="DE3816" s="1"/>
      <c r="DF3816" s="1"/>
      <c r="DG3816" s="1"/>
      <c r="DH3816" s="1"/>
      <c r="DI3816" s="1"/>
      <c r="DJ3816" s="1"/>
      <c r="DK3816" s="1"/>
      <c r="DL3816" s="1"/>
      <c r="DM3816" s="1"/>
      <c r="DN3816" s="1"/>
      <c r="DO3816" s="1"/>
      <c r="DP3816" s="1"/>
      <c r="DQ3816" s="1"/>
      <c r="DR3816" s="1"/>
      <c r="DS3816" s="1"/>
      <c r="DT3816" s="1"/>
      <c r="DU3816" s="1"/>
      <c r="DV3816" s="1"/>
      <c r="DW3816" s="1"/>
      <c r="DX3816" s="1"/>
      <c r="DY3816" s="1"/>
      <c r="DZ3816" s="1"/>
      <c r="EA3816" s="1"/>
      <c r="EB3816" s="1"/>
      <c r="EC3816" s="1"/>
      <c r="ED3816" s="1"/>
      <c r="EE3816" s="1"/>
      <c r="EF3816" s="1"/>
      <c r="EG3816" s="1"/>
      <c r="EH3816" s="1"/>
      <c r="EI3816" s="1"/>
      <c r="EJ3816" s="1"/>
      <c r="EK3816" s="1"/>
      <c r="EL3816" s="1"/>
      <c r="EM3816" s="1"/>
      <c r="EN3816" s="1"/>
      <c r="EO3816" s="1"/>
      <c r="EP3816" s="1"/>
      <c r="EQ3816" s="1"/>
      <c r="ER3816" s="1"/>
      <c r="ES3816" s="1"/>
      <c r="ET3816" s="1"/>
      <c r="EU3816" s="1"/>
      <c r="EV3816" s="1"/>
      <c r="EW3816" s="1"/>
      <c r="EX3816" s="1"/>
      <c r="EY3816" s="1"/>
      <c r="EZ3816" s="1"/>
      <c r="FA3816" s="1"/>
      <c r="FB3816" s="1"/>
      <c r="FC3816" s="1"/>
      <c r="FD3816" s="1"/>
      <c r="FE3816" s="1"/>
      <c r="FF3816" s="1"/>
      <c r="FG3816" s="1"/>
      <c r="FH3816" s="1"/>
      <c r="FI3816" s="1"/>
      <c r="FJ3816" s="1"/>
      <c r="FK3816" s="1"/>
      <c r="FL3816" s="1"/>
      <c r="FM3816" s="1"/>
      <c r="FN3816" s="1"/>
      <c r="FO3816" s="1"/>
      <c r="FP3816" s="1"/>
      <c r="FQ3816" s="1"/>
      <c r="FR3816" s="1"/>
      <c r="FS3816" s="1"/>
      <c r="FT3816" s="1"/>
      <c r="FU3816" s="1"/>
      <c r="FV3816" s="1"/>
      <c r="FW3816" s="1"/>
      <c r="FX3816" s="1"/>
      <c r="FY3816" s="1"/>
      <c r="FZ3816" s="1"/>
      <c r="GA3816" s="1"/>
      <c r="GB3816" s="1"/>
      <c r="GC3816" s="1"/>
      <c r="GD3816" s="1"/>
      <c r="GE3816" s="1"/>
      <c r="GF3816" s="1"/>
      <c r="GG3816" s="1"/>
      <c r="GH3816" s="1"/>
      <c r="GI3816" s="1"/>
      <c r="GJ3816" s="1"/>
      <c r="GK3816"/>
      <c r="GL3816"/>
      <c r="GM3816"/>
      <c r="GN3816"/>
      <c r="GO3816"/>
      <c r="GP3816"/>
      <c r="GQ3816"/>
      <c r="GR3816"/>
      <c r="GS3816"/>
      <c r="GT3816"/>
      <c r="GU3816"/>
      <c r="GV3816"/>
      <c r="GW3816"/>
      <c r="GX3816"/>
      <c r="GY3816"/>
      <c r="GZ3816"/>
      <c r="HA3816"/>
      <c r="HB3816"/>
      <c r="HC3816"/>
      <c r="HD3816"/>
      <c r="HE3816"/>
    </row>
    <row r="3817" spans="4:213" s="25" customFormat="1" x14ac:dyDescent="0.25">
      <c r="D3817" s="19"/>
      <c r="E3817" s="19"/>
      <c r="F3817" s="20"/>
      <c r="G3817" s="20"/>
      <c r="H3817" s="20"/>
      <c r="I3817" s="20"/>
      <c r="J3817" s="21"/>
      <c r="K3817" s="21"/>
      <c r="L3817" s="20"/>
      <c r="M3817" s="20"/>
      <c r="N3817" s="22"/>
      <c r="O3817" s="22"/>
      <c r="P3817" s="22"/>
      <c r="Q3817" s="22"/>
      <c r="R3817" s="19"/>
      <c r="S3817" s="19"/>
      <c r="T3817" s="19"/>
      <c r="U3817" s="20"/>
      <c r="V3817" s="20"/>
      <c r="W3817" s="20"/>
      <c r="X3817" s="27"/>
      <c r="Y3817" s="253"/>
      <c r="Z3817" s="30"/>
      <c r="AA3817" s="30"/>
      <c r="AB3817" s="31"/>
      <c r="AC3817" s="31"/>
      <c r="AD3817" s="31"/>
      <c r="AE3817" s="31"/>
      <c r="AF3817" s="31"/>
      <c r="AG3817" s="241"/>
      <c r="AH3817" s="31"/>
      <c r="AI3817" s="31"/>
      <c r="AJ3817" s="31"/>
      <c r="AK3817" s="31"/>
      <c r="AL3817" s="120"/>
      <c r="AQ3817" s="26"/>
      <c r="AW3817" s="19"/>
      <c r="AX3817" s="19"/>
      <c r="AY3817" s="19"/>
      <c r="AZ3817" s="19"/>
      <c r="BA3817" s="19"/>
      <c r="BB3817" s="19"/>
      <c r="BC3817" s="1"/>
      <c r="BD3817"/>
      <c r="BE3817"/>
      <c r="BF3817" s="1"/>
      <c r="BG3817"/>
      <c r="BH3817"/>
      <c r="BI3817"/>
      <c r="BJ3817" s="1"/>
      <c r="BK3817" s="1"/>
      <c r="BL3817"/>
      <c r="BM3817" s="1"/>
      <c r="BN3817" s="1"/>
      <c r="BO3817" s="1"/>
      <c r="BP3817" s="1"/>
      <c r="BQ3817" s="1"/>
      <c r="BR3817" s="1"/>
      <c r="BS3817" s="1"/>
      <c r="BT3817" s="22"/>
      <c r="BU3817" s="1"/>
      <c r="BV3817" s="1"/>
      <c r="BW3817" s="1"/>
      <c r="BX3817" s="1"/>
      <c r="BY3817" s="1"/>
      <c r="BZ3817" s="1"/>
      <c r="CA3817" s="1"/>
      <c r="CB3817" s="1"/>
      <c r="CC3817" s="1"/>
      <c r="CD3817" s="1"/>
      <c r="CE3817" s="1"/>
      <c r="CF3817" s="1"/>
      <c r="CG3817" s="1"/>
      <c r="CH3817" s="1"/>
      <c r="CI3817" s="1"/>
      <c r="CJ3817" s="1"/>
      <c r="CK3817" s="1"/>
      <c r="CL3817" s="1"/>
      <c r="CM3817" s="1"/>
      <c r="CN3817" s="1"/>
      <c r="CO3817" s="1"/>
      <c r="CP3817" s="1"/>
      <c r="CQ3817" s="1"/>
      <c r="CR3817" s="1"/>
      <c r="CS3817" s="1"/>
      <c r="CT3817" s="1"/>
      <c r="CU3817" s="1"/>
      <c r="CV3817" s="1"/>
      <c r="CW3817" s="1"/>
      <c r="CX3817" s="1"/>
      <c r="CY3817" s="1"/>
      <c r="CZ3817" s="1"/>
      <c r="DA3817" s="1"/>
      <c r="DB3817" s="1"/>
      <c r="DC3817" s="1"/>
      <c r="DD3817" s="1"/>
      <c r="DE3817" s="1"/>
      <c r="DF3817" s="1"/>
      <c r="DG3817" s="1"/>
      <c r="DH3817" s="1"/>
      <c r="DI3817" s="1"/>
      <c r="DJ3817" s="1"/>
      <c r="DK3817" s="1"/>
      <c r="DL3817" s="1"/>
      <c r="DM3817" s="1"/>
      <c r="DN3817" s="1"/>
      <c r="DO3817" s="1"/>
      <c r="DP3817" s="1"/>
      <c r="DQ3817" s="1"/>
      <c r="DR3817" s="1"/>
      <c r="DS3817" s="1"/>
      <c r="DT3817" s="1"/>
      <c r="DU3817" s="1"/>
      <c r="DV3817" s="1"/>
      <c r="DW3817" s="1"/>
      <c r="DX3817" s="1"/>
      <c r="DY3817" s="1"/>
      <c r="DZ3817" s="1"/>
      <c r="EA3817" s="1"/>
      <c r="EB3817" s="1"/>
      <c r="EC3817" s="1"/>
      <c r="ED3817" s="1"/>
      <c r="EE3817" s="1"/>
      <c r="EF3817" s="1"/>
      <c r="EG3817" s="1"/>
      <c r="EH3817" s="1"/>
      <c r="EI3817" s="1"/>
      <c r="EJ3817" s="1"/>
      <c r="EK3817" s="1"/>
      <c r="EL3817" s="1"/>
      <c r="EM3817" s="1"/>
      <c r="EN3817" s="1"/>
      <c r="EO3817" s="1"/>
      <c r="EP3817" s="1"/>
      <c r="EQ3817" s="1"/>
      <c r="ER3817" s="1"/>
      <c r="ES3817" s="1"/>
      <c r="ET3817" s="1"/>
      <c r="EU3817" s="1"/>
      <c r="EV3817" s="1"/>
      <c r="EW3817" s="1"/>
      <c r="EX3817" s="1"/>
      <c r="EY3817" s="1"/>
      <c r="EZ3817" s="1"/>
      <c r="FA3817" s="1"/>
      <c r="FB3817" s="1"/>
      <c r="FC3817" s="1"/>
      <c r="FD3817" s="1"/>
      <c r="FE3817" s="1"/>
      <c r="FF3817" s="1"/>
      <c r="FG3817" s="1"/>
      <c r="FH3817" s="1"/>
      <c r="FI3817" s="1"/>
      <c r="FJ3817" s="1"/>
      <c r="FK3817" s="1"/>
      <c r="FL3817" s="1"/>
      <c r="FM3817" s="1"/>
      <c r="FN3817" s="1"/>
      <c r="FO3817" s="1"/>
      <c r="FP3817" s="1"/>
      <c r="FQ3817" s="1"/>
      <c r="FR3817" s="1"/>
      <c r="FS3817" s="1"/>
      <c r="FT3817" s="1"/>
      <c r="FU3817" s="1"/>
      <c r="FV3817" s="1"/>
      <c r="FW3817" s="1"/>
      <c r="FX3817" s="1"/>
      <c r="FY3817" s="1"/>
      <c r="FZ3817" s="1"/>
      <c r="GA3817" s="1"/>
      <c r="GB3817" s="1"/>
      <c r="GC3817" s="1"/>
      <c r="GD3817" s="1"/>
      <c r="GE3817" s="1"/>
      <c r="GF3817" s="1"/>
      <c r="GG3817" s="1"/>
      <c r="GH3817" s="1"/>
      <c r="GI3817" s="1"/>
      <c r="GJ3817" s="1"/>
      <c r="GK3817"/>
      <c r="GL3817"/>
      <c r="GM3817"/>
      <c r="GN3817"/>
      <c r="GO3817"/>
      <c r="GP3817"/>
      <c r="GQ3817"/>
      <c r="GR3817"/>
      <c r="GS3817"/>
      <c r="GT3817"/>
      <c r="GU3817"/>
      <c r="GV3817"/>
      <c r="GW3817"/>
      <c r="GX3817"/>
      <c r="GY3817"/>
      <c r="GZ3817"/>
      <c r="HA3817"/>
      <c r="HB3817"/>
      <c r="HC3817"/>
      <c r="HD3817"/>
      <c r="HE3817"/>
    </row>
    <row r="3818" spans="4:213" s="25" customFormat="1" x14ac:dyDescent="0.25">
      <c r="D3818" s="19"/>
      <c r="E3818" s="19"/>
      <c r="F3818" s="20"/>
      <c r="G3818" s="20"/>
      <c r="H3818" s="20"/>
      <c r="I3818" s="20"/>
      <c r="J3818" s="21"/>
      <c r="K3818" s="21"/>
      <c r="L3818" s="20"/>
      <c r="M3818" s="20"/>
      <c r="N3818" s="22"/>
      <c r="O3818" s="22"/>
      <c r="P3818" s="22"/>
      <c r="Q3818" s="22"/>
      <c r="R3818" s="19"/>
      <c r="S3818" s="19"/>
      <c r="T3818" s="19"/>
      <c r="U3818" s="20"/>
      <c r="V3818" s="20"/>
      <c r="W3818" s="20"/>
      <c r="X3818" s="27"/>
      <c r="Y3818" s="253"/>
      <c r="Z3818" s="30"/>
      <c r="AA3818" s="30"/>
      <c r="AB3818" s="31"/>
      <c r="AC3818" s="31"/>
      <c r="AD3818" s="31"/>
      <c r="AE3818" s="31"/>
      <c r="AF3818" s="31"/>
      <c r="AG3818" s="241"/>
      <c r="AH3818" s="31"/>
      <c r="AI3818" s="31"/>
      <c r="AJ3818" s="31"/>
      <c r="AK3818" s="31"/>
      <c r="AL3818" s="120"/>
      <c r="AQ3818" s="26"/>
      <c r="AW3818" s="19"/>
      <c r="AX3818" s="19"/>
      <c r="AY3818" s="19"/>
      <c r="AZ3818" s="19"/>
      <c r="BA3818" s="19"/>
      <c r="BB3818" s="19"/>
      <c r="BC3818" s="1"/>
      <c r="BD3818"/>
      <c r="BE3818"/>
      <c r="BF3818" s="1"/>
      <c r="BG3818"/>
      <c r="BH3818"/>
      <c r="BI3818"/>
      <c r="BJ3818" s="1"/>
      <c r="BK3818" s="1"/>
      <c r="BL3818"/>
      <c r="BM3818" s="1"/>
      <c r="BN3818" s="1"/>
      <c r="BO3818" s="1"/>
      <c r="BP3818" s="1"/>
      <c r="BQ3818" s="1"/>
      <c r="BR3818" s="1"/>
      <c r="BS3818" s="1"/>
      <c r="BT3818" s="22"/>
      <c r="BU3818" s="1"/>
      <c r="BV3818" s="1"/>
      <c r="BW3818" s="1"/>
      <c r="BX3818" s="1"/>
      <c r="BY3818" s="1"/>
      <c r="BZ3818" s="1"/>
      <c r="CA3818" s="1"/>
      <c r="CB3818" s="1"/>
      <c r="CC3818" s="1"/>
      <c r="CD3818" s="1"/>
      <c r="CE3818" s="1"/>
      <c r="CF3818" s="1"/>
      <c r="CG3818" s="1"/>
      <c r="CH3818" s="1"/>
      <c r="CI3818" s="1"/>
      <c r="CJ3818" s="1"/>
      <c r="CK3818" s="1"/>
      <c r="CL3818" s="1"/>
      <c r="CM3818" s="1"/>
      <c r="CN3818" s="1"/>
      <c r="CO3818" s="1"/>
      <c r="CP3818" s="1"/>
      <c r="CQ3818" s="1"/>
      <c r="CR3818" s="1"/>
      <c r="CS3818" s="1"/>
      <c r="CT3818" s="1"/>
      <c r="CU3818" s="1"/>
      <c r="CV3818" s="1"/>
      <c r="CW3818" s="1"/>
      <c r="CX3818" s="1"/>
      <c r="CY3818" s="1"/>
      <c r="CZ3818" s="1"/>
      <c r="DA3818" s="1"/>
      <c r="DB3818" s="1"/>
      <c r="DC3818" s="1"/>
      <c r="DD3818" s="1"/>
      <c r="DE3818" s="1"/>
      <c r="DF3818" s="1"/>
      <c r="DG3818" s="1"/>
      <c r="DH3818" s="1"/>
      <c r="DI3818" s="1"/>
      <c r="DJ3818" s="1"/>
      <c r="DK3818" s="1"/>
      <c r="DL3818" s="1"/>
      <c r="DM3818" s="1"/>
      <c r="DN3818" s="1"/>
      <c r="DO3818" s="1"/>
      <c r="DP3818" s="1"/>
      <c r="DQ3818" s="1"/>
      <c r="DR3818" s="1"/>
      <c r="DS3818" s="1"/>
      <c r="DT3818" s="1"/>
      <c r="DU3818" s="1"/>
      <c r="DV3818" s="1"/>
      <c r="DW3818" s="1"/>
      <c r="DX3818" s="1"/>
      <c r="DY3818" s="1"/>
      <c r="DZ3818" s="1"/>
      <c r="EA3818" s="1"/>
      <c r="EB3818" s="1"/>
      <c r="EC3818" s="1"/>
      <c r="ED3818" s="1"/>
      <c r="EE3818" s="1"/>
      <c r="EF3818" s="1"/>
      <c r="EG3818" s="1"/>
      <c r="EH3818" s="1"/>
      <c r="EI3818" s="1"/>
      <c r="EJ3818" s="1"/>
      <c r="EK3818" s="1"/>
      <c r="EL3818" s="1"/>
      <c r="EM3818" s="1"/>
      <c r="EN3818" s="1"/>
      <c r="EO3818" s="1"/>
      <c r="EP3818" s="1"/>
      <c r="EQ3818" s="1"/>
      <c r="ER3818" s="1"/>
      <c r="ES3818" s="1"/>
      <c r="ET3818" s="1"/>
      <c r="EU3818" s="1"/>
      <c r="EV3818" s="1"/>
      <c r="EW3818" s="1"/>
      <c r="EX3818" s="1"/>
      <c r="EY3818" s="1"/>
      <c r="EZ3818" s="1"/>
      <c r="FA3818" s="1"/>
      <c r="FB3818" s="1"/>
      <c r="FC3818" s="1"/>
      <c r="FD3818" s="1"/>
      <c r="FE3818" s="1"/>
      <c r="FF3818" s="1"/>
      <c r="FG3818" s="1"/>
      <c r="FH3818" s="1"/>
      <c r="FI3818" s="1"/>
      <c r="FJ3818" s="1"/>
      <c r="FK3818" s="1"/>
      <c r="FL3818" s="1"/>
      <c r="FM3818" s="1"/>
      <c r="FN3818" s="1"/>
      <c r="FO3818" s="1"/>
      <c r="FP3818" s="1"/>
      <c r="FQ3818" s="1"/>
      <c r="FR3818" s="1"/>
      <c r="FS3818" s="1"/>
      <c r="FT3818" s="1"/>
      <c r="FU3818" s="1"/>
      <c r="FV3818" s="1"/>
      <c r="FW3818" s="1"/>
      <c r="FX3818" s="1"/>
      <c r="FY3818" s="1"/>
      <c r="FZ3818" s="1"/>
      <c r="GA3818" s="1"/>
      <c r="GB3818" s="1"/>
      <c r="GC3818" s="1"/>
      <c r="GD3818" s="1"/>
      <c r="GE3818" s="1"/>
      <c r="GF3818" s="1"/>
      <c r="GG3818" s="1"/>
      <c r="GH3818" s="1"/>
      <c r="GI3818" s="1"/>
      <c r="GJ3818" s="1"/>
      <c r="GK3818"/>
      <c r="GL3818"/>
      <c r="GM3818"/>
      <c r="GN3818"/>
      <c r="GO3818"/>
      <c r="GP3818"/>
      <c r="GQ3818"/>
      <c r="GR3818"/>
      <c r="GS3818"/>
      <c r="GT3818"/>
      <c r="GU3818"/>
      <c r="GV3818"/>
      <c r="GW3818"/>
      <c r="GX3818"/>
      <c r="GY3818"/>
      <c r="GZ3818"/>
      <c r="HA3818"/>
      <c r="HB3818"/>
      <c r="HC3818"/>
      <c r="HD3818"/>
      <c r="HE3818"/>
    </row>
    <row r="3819" spans="4:213" s="25" customFormat="1" x14ac:dyDescent="0.25">
      <c r="D3819" s="19"/>
      <c r="E3819" s="19"/>
      <c r="F3819" s="20"/>
      <c r="G3819" s="20"/>
      <c r="H3819" s="20"/>
      <c r="I3819" s="20"/>
      <c r="J3819" s="21"/>
      <c r="K3819" s="21"/>
      <c r="L3819" s="20"/>
      <c r="M3819" s="20"/>
      <c r="N3819" s="22"/>
      <c r="O3819" s="22"/>
      <c r="P3819" s="22"/>
      <c r="Q3819" s="22"/>
      <c r="R3819" s="19"/>
      <c r="S3819" s="19"/>
      <c r="T3819" s="19"/>
      <c r="U3819" s="20"/>
      <c r="V3819" s="20"/>
      <c r="W3819" s="20"/>
      <c r="X3819" s="27"/>
      <c r="Y3819" s="253"/>
      <c r="Z3819" s="30"/>
      <c r="AA3819" s="30"/>
      <c r="AB3819" s="31"/>
      <c r="AC3819" s="31"/>
      <c r="AD3819" s="31"/>
      <c r="AE3819" s="31"/>
      <c r="AF3819" s="31"/>
      <c r="AG3819" s="241"/>
      <c r="AH3819" s="31"/>
      <c r="AI3819" s="31"/>
      <c r="AJ3819" s="31"/>
      <c r="AK3819" s="31"/>
      <c r="AL3819" s="120"/>
      <c r="AQ3819" s="26"/>
      <c r="AW3819" s="19"/>
      <c r="AX3819" s="19"/>
      <c r="AY3819" s="19"/>
      <c r="AZ3819" s="19"/>
      <c r="BA3819" s="19"/>
      <c r="BB3819" s="19"/>
      <c r="BC3819" s="1"/>
      <c r="BD3819"/>
      <c r="BE3819"/>
      <c r="BF3819" s="1"/>
      <c r="BG3819"/>
      <c r="BH3819"/>
      <c r="BI3819"/>
      <c r="BJ3819" s="1"/>
      <c r="BK3819" s="1"/>
      <c r="BL3819"/>
      <c r="BM3819" s="1"/>
      <c r="BN3819" s="1"/>
      <c r="BO3819" s="1"/>
      <c r="BP3819" s="1"/>
      <c r="BQ3819" s="1"/>
      <c r="BR3819" s="1"/>
      <c r="BS3819" s="1"/>
      <c r="BT3819" s="22"/>
      <c r="BU3819" s="1"/>
      <c r="BV3819" s="1"/>
      <c r="BW3819" s="1"/>
      <c r="BX3819" s="1"/>
      <c r="BY3819" s="1"/>
      <c r="BZ3819" s="1"/>
      <c r="CA3819" s="1"/>
      <c r="CB3819" s="1"/>
      <c r="CC3819" s="1"/>
      <c r="CD3819" s="1"/>
      <c r="CE3819" s="1"/>
      <c r="CF3819" s="1"/>
      <c r="CG3819" s="1"/>
      <c r="CH3819" s="1"/>
      <c r="CI3819" s="1"/>
      <c r="CJ3819" s="1"/>
      <c r="CK3819" s="1"/>
      <c r="CL3819" s="1"/>
      <c r="CM3819" s="1"/>
      <c r="CN3819" s="1"/>
      <c r="CO3819" s="1"/>
      <c r="CP3819" s="1"/>
      <c r="CQ3819" s="1"/>
      <c r="CR3819" s="1"/>
      <c r="CS3819" s="1"/>
      <c r="CT3819" s="1"/>
      <c r="CU3819" s="1"/>
      <c r="CV3819" s="1"/>
      <c r="CW3819" s="1"/>
      <c r="CX3819" s="1"/>
      <c r="CY3819" s="1"/>
      <c r="CZ3819" s="1"/>
      <c r="DA3819" s="1"/>
      <c r="DB3819" s="1"/>
      <c r="DC3819" s="1"/>
      <c r="DD3819" s="1"/>
      <c r="DE3819" s="1"/>
      <c r="DF3819" s="1"/>
      <c r="DG3819" s="1"/>
      <c r="DH3819" s="1"/>
      <c r="DI3819" s="1"/>
      <c r="DJ3819" s="1"/>
      <c r="DK3819" s="1"/>
      <c r="DL3819" s="1"/>
      <c r="DM3819" s="1"/>
      <c r="DN3819" s="1"/>
      <c r="DO3819" s="1"/>
      <c r="DP3819" s="1"/>
      <c r="DQ3819" s="1"/>
      <c r="DR3819" s="1"/>
      <c r="DS3819" s="1"/>
      <c r="DT3819" s="1"/>
      <c r="DU3819" s="1"/>
      <c r="DV3819" s="1"/>
      <c r="DW3819" s="1"/>
      <c r="DX3819" s="1"/>
      <c r="DY3819" s="1"/>
      <c r="DZ3819" s="1"/>
      <c r="EA3819" s="1"/>
      <c r="EB3819" s="1"/>
      <c r="EC3819" s="1"/>
      <c r="ED3819" s="1"/>
      <c r="EE3819" s="1"/>
      <c r="EF3819" s="1"/>
      <c r="EG3819" s="1"/>
      <c r="EH3819" s="1"/>
      <c r="EI3819" s="1"/>
      <c r="EJ3819" s="1"/>
      <c r="EK3819" s="1"/>
      <c r="EL3819" s="1"/>
      <c r="EM3819" s="1"/>
      <c r="EN3819" s="1"/>
      <c r="EO3819" s="1"/>
      <c r="EP3819" s="1"/>
      <c r="EQ3819" s="1"/>
      <c r="ER3819" s="1"/>
      <c r="ES3819" s="1"/>
      <c r="ET3819" s="1"/>
      <c r="EU3819" s="1"/>
      <c r="EV3819" s="1"/>
      <c r="EW3819" s="1"/>
      <c r="EX3819" s="1"/>
      <c r="EY3819" s="1"/>
      <c r="EZ3819" s="1"/>
      <c r="FA3819" s="1"/>
      <c r="FB3819" s="1"/>
      <c r="FC3819" s="1"/>
      <c r="FD3819" s="1"/>
      <c r="FE3819" s="1"/>
      <c r="FF3819" s="1"/>
      <c r="FG3819" s="1"/>
      <c r="FH3819" s="1"/>
      <c r="FI3819" s="1"/>
      <c r="FJ3819" s="1"/>
      <c r="FK3819" s="1"/>
      <c r="FL3819" s="1"/>
      <c r="FM3819" s="1"/>
      <c r="FN3819" s="1"/>
      <c r="FO3819" s="1"/>
      <c r="FP3819" s="1"/>
      <c r="FQ3819" s="1"/>
      <c r="FR3819" s="1"/>
      <c r="FS3819" s="1"/>
      <c r="FT3819" s="1"/>
      <c r="FU3819" s="1"/>
      <c r="FV3819" s="1"/>
      <c r="FW3819" s="1"/>
      <c r="FX3819" s="1"/>
      <c r="FY3819" s="1"/>
      <c r="FZ3819" s="1"/>
      <c r="GA3819" s="1"/>
      <c r="GB3819" s="1"/>
      <c r="GC3819" s="1"/>
      <c r="GD3819" s="1"/>
      <c r="GE3819" s="1"/>
      <c r="GF3819" s="1"/>
      <c r="GG3819" s="1"/>
      <c r="GH3819" s="1"/>
      <c r="GI3819" s="1"/>
      <c r="GJ3819" s="1"/>
      <c r="GK3819"/>
      <c r="GL3819"/>
      <c r="GM3819"/>
      <c r="GN3819"/>
      <c r="GO3819"/>
      <c r="GP3819"/>
      <c r="GQ3819"/>
      <c r="GR3819"/>
      <c r="GS3819"/>
      <c r="GT3819"/>
      <c r="GU3819"/>
      <c r="GV3819"/>
      <c r="GW3819"/>
      <c r="GX3819"/>
      <c r="GY3819"/>
      <c r="GZ3819"/>
      <c r="HA3819"/>
      <c r="HB3819"/>
      <c r="HC3819"/>
      <c r="HD3819"/>
      <c r="HE3819"/>
    </row>
    <row r="3820" spans="4:213" s="25" customFormat="1" x14ac:dyDescent="0.25">
      <c r="D3820" s="19"/>
      <c r="E3820" s="19"/>
      <c r="F3820" s="20"/>
      <c r="G3820" s="20"/>
      <c r="H3820" s="20"/>
      <c r="I3820" s="20"/>
      <c r="J3820" s="21"/>
      <c r="K3820" s="21"/>
      <c r="L3820" s="20"/>
      <c r="M3820" s="20"/>
      <c r="N3820" s="22"/>
      <c r="O3820" s="22"/>
      <c r="P3820" s="22"/>
      <c r="Q3820" s="22"/>
      <c r="R3820" s="19"/>
      <c r="S3820" s="19"/>
      <c r="T3820" s="19"/>
      <c r="U3820" s="20"/>
      <c r="V3820" s="20"/>
      <c r="W3820" s="20"/>
      <c r="X3820" s="27"/>
      <c r="Y3820" s="253"/>
      <c r="Z3820" s="30"/>
      <c r="AA3820" s="30"/>
      <c r="AB3820" s="31"/>
      <c r="AC3820" s="31"/>
      <c r="AD3820" s="31"/>
      <c r="AE3820" s="31"/>
      <c r="AF3820" s="31"/>
      <c r="AG3820" s="241"/>
      <c r="AH3820" s="31"/>
      <c r="AI3820" s="31"/>
      <c r="AJ3820" s="31"/>
      <c r="AK3820" s="31"/>
      <c r="AL3820" s="120"/>
      <c r="AQ3820" s="26"/>
      <c r="AW3820" s="19"/>
      <c r="AX3820" s="19"/>
      <c r="AY3820" s="19"/>
      <c r="AZ3820" s="19"/>
      <c r="BA3820" s="19"/>
      <c r="BB3820" s="19"/>
      <c r="BC3820" s="1"/>
      <c r="BD3820"/>
      <c r="BE3820"/>
      <c r="BF3820" s="1"/>
      <c r="BG3820"/>
      <c r="BH3820"/>
      <c r="BI3820"/>
      <c r="BJ3820" s="1"/>
      <c r="BK3820" s="1"/>
      <c r="BL3820"/>
      <c r="BM3820" s="1"/>
      <c r="BN3820" s="1"/>
      <c r="BO3820" s="1"/>
      <c r="BP3820" s="1"/>
      <c r="BQ3820" s="1"/>
      <c r="BR3820" s="1"/>
      <c r="BS3820" s="1"/>
      <c r="BT3820" s="22"/>
      <c r="BU3820" s="1"/>
      <c r="BV3820" s="1"/>
      <c r="BW3820" s="1"/>
      <c r="BX3820" s="1"/>
      <c r="BY3820" s="1"/>
      <c r="BZ3820" s="1"/>
      <c r="CA3820" s="1"/>
      <c r="CB3820" s="1"/>
      <c r="CC3820" s="1"/>
      <c r="CD3820" s="1"/>
      <c r="CE3820" s="1"/>
      <c r="CF3820" s="1"/>
      <c r="CG3820" s="1"/>
      <c r="CH3820" s="1"/>
      <c r="CI3820" s="1"/>
      <c r="CJ3820" s="1"/>
      <c r="CK3820" s="1"/>
      <c r="CL3820" s="1"/>
      <c r="CM3820" s="1"/>
      <c r="CN3820" s="1"/>
      <c r="CO3820" s="1"/>
      <c r="CP3820" s="1"/>
      <c r="CQ3820" s="1"/>
      <c r="CR3820" s="1"/>
      <c r="CS3820" s="1"/>
      <c r="CT3820" s="1"/>
      <c r="CU3820" s="1"/>
      <c r="CV3820" s="1"/>
      <c r="CW3820" s="1"/>
      <c r="CX3820" s="1"/>
      <c r="CY3820" s="1"/>
      <c r="CZ3820" s="1"/>
      <c r="DA3820" s="1"/>
      <c r="DB3820" s="1"/>
      <c r="DC3820" s="1"/>
      <c r="DD3820" s="1"/>
      <c r="DE3820" s="1"/>
      <c r="DF3820" s="1"/>
      <c r="DG3820" s="1"/>
      <c r="DH3820" s="1"/>
      <c r="DI3820" s="1"/>
      <c r="DJ3820" s="1"/>
      <c r="DK3820" s="1"/>
      <c r="DL3820" s="1"/>
      <c r="DM3820" s="1"/>
      <c r="DN3820" s="1"/>
      <c r="DO3820" s="1"/>
      <c r="DP3820" s="1"/>
      <c r="DQ3820" s="1"/>
      <c r="DR3820" s="1"/>
      <c r="DS3820" s="1"/>
      <c r="DT3820" s="1"/>
      <c r="DU3820" s="1"/>
      <c r="DV3820" s="1"/>
      <c r="DW3820" s="1"/>
      <c r="DX3820" s="1"/>
      <c r="DY3820" s="1"/>
      <c r="DZ3820" s="1"/>
      <c r="EA3820" s="1"/>
      <c r="EB3820" s="1"/>
      <c r="EC3820" s="1"/>
      <c r="ED3820" s="1"/>
      <c r="EE3820" s="1"/>
      <c r="EF3820" s="1"/>
      <c r="EG3820" s="1"/>
      <c r="EH3820" s="1"/>
      <c r="EI3820" s="1"/>
      <c r="EJ3820" s="1"/>
      <c r="EK3820" s="1"/>
      <c r="EL3820" s="1"/>
      <c r="EM3820" s="1"/>
      <c r="EN3820" s="1"/>
      <c r="EO3820" s="1"/>
      <c r="EP3820" s="1"/>
      <c r="EQ3820" s="1"/>
      <c r="ER3820" s="1"/>
      <c r="ES3820" s="1"/>
      <c r="ET3820" s="1"/>
      <c r="EU3820" s="1"/>
      <c r="EV3820" s="1"/>
      <c r="EW3820" s="1"/>
      <c r="EX3820" s="1"/>
      <c r="EY3820" s="1"/>
      <c r="EZ3820" s="1"/>
      <c r="FA3820" s="1"/>
      <c r="FB3820" s="1"/>
      <c r="FC3820" s="1"/>
      <c r="FD3820" s="1"/>
      <c r="FE3820" s="1"/>
      <c r="FF3820" s="1"/>
      <c r="FG3820" s="1"/>
      <c r="FH3820" s="1"/>
      <c r="FI3820" s="1"/>
      <c r="FJ3820" s="1"/>
      <c r="FK3820" s="1"/>
      <c r="FL3820" s="1"/>
      <c r="FM3820" s="1"/>
      <c r="FN3820" s="1"/>
      <c r="FO3820" s="1"/>
      <c r="FP3820" s="1"/>
      <c r="FQ3820" s="1"/>
      <c r="FR3820" s="1"/>
      <c r="FS3820" s="1"/>
      <c r="FT3820" s="1"/>
      <c r="FU3820" s="1"/>
      <c r="FV3820" s="1"/>
      <c r="FW3820" s="1"/>
      <c r="FX3820" s="1"/>
      <c r="FY3820" s="1"/>
      <c r="FZ3820" s="1"/>
      <c r="GA3820" s="1"/>
      <c r="GB3820" s="1"/>
      <c r="GC3820" s="1"/>
      <c r="GD3820" s="1"/>
      <c r="GE3820" s="1"/>
      <c r="GF3820" s="1"/>
      <c r="GG3820" s="1"/>
      <c r="GH3820" s="1"/>
      <c r="GI3820" s="1"/>
      <c r="GJ3820" s="1"/>
      <c r="GK3820"/>
      <c r="GL3820"/>
      <c r="GM3820"/>
      <c r="GN3820"/>
      <c r="GO3820"/>
      <c r="GP3820"/>
      <c r="GQ3820"/>
      <c r="GR3820"/>
      <c r="GS3820"/>
      <c r="GT3820"/>
      <c r="GU3820"/>
      <c r="GV3820"/>
      <c r="GW3820"/>
      <c r="GX3820"/>
      <c r="GY3820"/>
      <c r="GZ3820"/>
      <c r="HA3820"/>
      <c r="HB3820"/>
      <c r="HC3820"/>
      <c r="HD3820"/>
      <c r="HE3820"/>
    </row>
    <row r="3821" spans="4:213" s="25" customFormat="1" x14ac:dyDescent="0.25">
      <c r="D3821" s="19"/>
      <c r="E3821" s="19"/>
      <c r="F3821" s="20"/>
      <c r="G3821" s="20"/>
      <c r="H3821" s="20"/>
      <c r="I3821" s="20"/>
      <c r="J3821" s="21"/>
      <c r="K3821" s="21"/>
      <c r="L3821" s="20"/>
      <c r="M3821" s="20"/>
      <c r="N3821" s="22"/>
      <c r="O3821" s="22"/>
      <c r="P3821" s="22"/>
      <c r="Q3821" s="22"/>
      <c r="R3821" s="19"/>
      <c r="S3821" s="19"/>
      <c r="T3821" s="19"/>
      <c r="U3821" s="20"/>
      <c r="V3821" s="20"/>
      <c r="W3821" s="20"/>
      <c r="X3821" s="27"/>
      <c r="Y3821" s="253"/>
      <c r="Z3821" s="30"/>
      <c r="AA3821" s="30"/>
      <c r="AB3821" s="31"/>
      <c r="AC3821" s="31"/>
      <c r="AD3821" s="31"/>
      <c r="AE3821" s="31"/>
      <c r="AF3821" s="31"/>
      <c r="AG3821" s="241"/>
      <c r="AH3821" s="31"/>
      <c r="AI3821" s="31"/>
      <c r="AJ3821" s="31"/>
      <c r="AK3821" s="31"/>
      <c r="AL3821" s="120"/>
      <c r="AQ3821" s="26"/>
      <c r="AW3821" s="19"/>
      <c r="AX3821" s="19"/>
      <c r="AY3821" s="19"/>
      <c r="AZ3821" s="19"/>
      <c r="BA3821" s="19"/>
      <c r="BB3821" s="19"/>
      <c r="BC3821" s="1"/>
      <c r="BD3821"/>
      <c r="BE3821"/>
      <c r="BF3821" s="1"/>
      <c r="BG3821"/>
      <c r="BH3821"/>
      <c r="BI3821"/>
      <c r="BJ3821" s="1"/>
      <c r="BK3821" s="1"/>
      <c r="BL3821"/>
      <c r="BM3821" s="1"/>
      <c r="BN3821" s="1"/>
      <c r="BO3821" s="1"/>
      <c r="BP3821" s="1"/>
      <c r="BQ3821" s="1"/>
      <c r="BR3821" s="1"/>
      <c r="BS3821" s="1"/>
      <c r="BT3821" s="22"/>
      <c r="BU3821" s="1"/>
      <c r="BV3821" s="1"/>
      <c r="BW3821" s="1"/>
      <c r="BX3821" s="1"/>
      <c r="BY3821" s="1"/>
      <c r="BZ3821" s="1"/>
      <c r="CA3821" s="1"/>
      <c r="CB3821" s="1"/>
      <c r="CC3821" s="1"/>
      <c r="CD3821" s="1"/>
      <c r="CE3821" s="1"/>
      <c r="CF3821" s="1"/>
      <c r="CG3821" s="1"/>
      <c r="CH3821" s="1"/>
      <c r="CI3821" s="1"/>
      <c r="CJ3821" s="1"/>
      <c r="CK3821" s="1"/>
      <c r="CL3821" s="1"/>
      <c r="CM3821" s="1"/>
      <c r="CN3821" s="1"/>
      <c r="CO3821" s="1"/>
      <c r="CP3821" s="1"/>
      <c r="CQ3821" s="1"/>
      <c r="CR3821" s="1"/>
      <c r="CS3821" s="1"/>
      <c r="CT3821" s="1"/>
      <c r="CU3821" s="1"/>
      <c r="CV3821" s="1"/>
      <c r="CW3821" s="1"/>
      <c r="CX3821" s="1"/>
      <c r="CY3821" s="1"/>
      <c r="CZ3821" s="1"/>
      <c r="DA3821" s="1"/>
      <c r="DB3821" s="1"/>
      <c r="DC3821" s="1"/>
      <c r="DD3821" s="1"/>
      <c r="DE3821" s="1"/>
      <c r="DF3821" s="1"/>
      <c r="DG3821" s="1"/>
      <c r="DH3821" s="1"/>
      <c r="DI3821" s="1"/>
      <c r="DJ3821" s="1"/>
      <c r="DK3821" s="1"/>
      <c r="DL3821" s="1"/>
      <c r="DM3821" s="1"/>
      <c r="DN3821" s="1"/>
      <c r="DO3821" s="1"/>
      <c r="DP3821" s="1"/>
      <c r="DQ3821" s="1"/>
      <c r="DR3821" s="1"/>
      <c r="DS3821" s="1"/>
      <c r="DT3821" s="1"/>
      <c r="DU3821" s="1"/>
      <c r="DV3821" s="1"/>
      <c r="DW3821" s="1"/>
      <c r="DX3821" s="1"/>
      <c r="DY3821" s="1"/>
      <c r="DZ3821" s="1"/>
      <c r="EA3821" s="1"/>
      <c r="EB3821" s="1"/>
      <c r="EC3821" s="1"/>
      <c r="ED3821" s="1"/>
      <c r="EE3821" s="1"/>
      <c r="EF3821" s="1"/>
      <c r="EG3821" s="1"/>
      <c r="EH3821" s="1"/>
      <c r="EI3821" s="1"/>
      <c r="EJ3821" s="1"/>
      <c r="EK3821" s="1"/>
      <c r="EL3821" s="1"/>
      <c r="EM3821" s="1"/>
      <c r="EN3821" s="1"/>
      <c r="EO3821" s="1"/>
      <c r="EP3821" s="1"/>
      <c r="EQ3821" s="1"/>
      <c r="ER3821" s="1"/>
      <c r="ES3821" s="1"/>
      <c r="ET3821" s="1"/>
      <c r="EU3821" s="1"/>
      <c r="EV3821" s="1"/>
      <c r="EW3821" s="1"/>
      <c r="EX3821" s="1"/>
      <c r="EY3821" s="1"/>
      <c r="EZ3821" s="1"/>
      <c r="FA3821" s="1"/>
      <c r="FB3821" s="1"/>
      <c r="FC3821" s="1"/>
      <c r="FD3821" s="1"/>
      <c r="FE3821" s="1"/>
      <c r="FF3821" s="1"/>
      <c r="FG3821" s="1"/>
      <c r="FH3821" s="1"/>
      <c r="FI3821" s="1"/>
      <c r="FJ3821" s="1"/>
      <c r="FK3821" s="1"/>
      <c r="FL3821" s="1"/>
      <c r="FM3821" s="1"/>
      <c r="FN3821" s="1"/>
      <c r="FO3821" s="1"/>
      <c r="FP3821" s="1"/>
      <c r="FQ3821" s="1"/>
      <c r="FR3821" s="1"/>
      <c r="FS3821" s="1"/>
      <c r="FT3821" s="1"/>
      <c r="FU3821" s="1"/>
      <c r="FV3821" s="1"/>
      <c r="FW3821" s="1"/>
      <c r="FX3821" s="1"/>
      <c r="FY3821" s="1"/>
      <c r="FZ3821" s="1"/>
      <c r="GA3821" s="1"/>
      <c r="GB3821" s="1"/>
      <c r="GC3821" s="1"/>
      <c r="GD3821" s="1"/>
      <c r="GE3821" s="1"/>
      <c r="GF3821" s="1"/>
      <c r="GG3821" s="1"/>
      <c r="GH3821" s="1"/>
      <c r="GI3821" s="1"/>
      <c r="GJ3821" s="1"/>
      <c r="GK3821"/>
      <c r="GL3821"/>
      <c r="GM3821"/>
      <c r="GN3821"/>
      <c r="GO3821"/>
      <c r="GP3821"/>
      <c r="GQ3821"/>
      <c r="GR3821"/>
      <c r="GS3821"/>
      <c r="GT3821"/>
      <c r="GU3821"/>
      <c r="GV3821"/>
      <c r="GW3821"/>
      <c r="GX3821"/>
      <c r="GY3821"/>
      <c r="GZ3821"/>
      <c r="HA3821"/>
      <c r="HB3821"/>
      <c r="HC3821"/>
      <c r="HD3821"/>
      <c r="HE3821"/>
    </row>
    <row r="3822" spans="4:213" s="25" customFormat="1" x14ac:dyDescent="0.25">
      <c r="D3822" s="19"/>
      <c r="E3822" s="19"/>
      <c r="F3822" s="20"/>
      <c r="G3822" s="20"/>
      <c r="H3822" s="20"/>
      <c r="I3822" s="20"/>
      <c r="J3822" s="21"/>
      <c r="K3822" s="21"/>
      <c r="L3822" s="20"/>
      <c r="M3822" s="20"/>
      <c r="N3822" s="22"/>
      <c r="O3822" s="22"/>
      <c r="P3822" s="22"/>
      <c r="Q3822" s="22"/>
      <c r="R3822" s="19"/>
      <c r="S3822" s="19"/>
      <c r="T3822" s="19"/>
      <c r="U3822" s="20"/>
      <c r="V3822" s="20"/>
      <c r="W3822" s="20"/>
      <c r="X3822" s="27"/>
      <c r="Y3822" s="253"/>
      <c r="Z3822" s="30"/>
      <c r="AA3822" s="30"/>
      <c r="AB3822" s="31"/>
      <c r="AC3822" s="31"/>
      <c r="AD3822" s="31"/>
      <c r="AE3822" s="31"/>
      <c r="AF3822" s="31"/>
      <c r="AG3822" s="241"/>
      <c r="AH3822" s="31"/>
      <c r="AI3822" s="31"/>
      <c r="AJ3822" s="31"/>
      <c r="AK3822" s="31"/>
      <c r="AL3822" s="120"/>
      <c r="AQ3822" s="26"/>
      <c r="AW3822" s="19"/>
      <c r="AX3822" s="19"/>
      <c r="AY3822" s="19"/>
      <c r="AZ3822" s="19"/>
      <c r="BA3822" s="19"/>
      <c r="BB3822" s="19"/>
      <c r="BC3822" s="1"/>
      <c r="BD3822"/>
      <c r="BE3822"/>
      <c r="BF3822" s="1"/>
      <c r="BG3822"/>
      <c r="BH3822"/>
      <c r="BI3822"/>
      <c r="BJ3822" s="1"/>
      <c r="BK3822" s="1"/>
      <c r="BL3822"/>
      <c r="BM3822" s="1"/>
      <c r="BN3822" s="1"/>
      <c r="BO3822" s="1"/>
      <c r="BP3822" s="1"/>
      <c r="BQ3822" s="1"/>
      <c r="BR3822" s="1"/>
      <c r="BS3822" s="1"/>
      <c r="BT3822" s="22"/>
      <c r="BU3822" s="1"/>
      <c r="BV3822" s="1"/>
      <c r="BW3822" s="1"/>
      <c r="BX3822" s="1"/>
      <c r="BY3822" s="1"/>
      <c r="BZ3822" s="1"/>
      <c r="CA3822" s="1"/>
      <c r="CB3822" s="1"/>
      <c r="CC3822" s="1"/>
      <c r="CD3822" s="1"/>
      <c r="CE3822" s="1"/>
      <c r="CF3822" s="1"/>
      <c r="CG3822" s="1"/>
      <c r="CH3822" s="1"/>
      <c r="CI3822" s="1"/>
      <c r="CJ3822" s="1"/>
      <c r="CK3822" s="1"/>
      <c r="CL3822" s="1"/>
      <c r="CM3822" s="1"/>
      <c r="CN3822" s="1"/>
      <c r="CO3822" s="1"/>
      <c r="CP3822" s="1"/>
      <c r="CQ3822" s="1"/>
      <c r="CR3822" s="1"/>
      <c r="CS3822" s="1"/>
      <c r="CT3822" s="1"/>
      <c r="CU3822" s="1"/>
      <c r="CV3822" s="1"/>
      <c r="CW3822" s="1"/>
      <c r="CX3822" s="1"/>
      <c r="CY3822" s="1"/>
      <c r="CZ3822" s="1"/>
      <c r="DA3822" s="1"/>
      <c r="DB3822" s="1"/>
      <c r="DC3822" s="1"/>
      <c r="DD3822" s="1"/>
      <c r="DE3822" s="1"/>
      <c r="DF3822" s="1"/>
      <c r="DG3822" s="1"/>
      <c r="DH3822" s="1"/>
      <c r="DI3822" s="1"/>
      <c r="DJ3822" s="1"/>
      <c r="DK3822" s="1"/>
      <c r="DL3822" s="1"/>
      <c r="DM3822" s="1"/>
      <c r="DN3822" s="1"/>
      <c r="DO3822" s="1"/>
      <c r="DP3822" s="1"/>
      <c r="DQ3822" s="1"/>
      <c r="DR3822" s="1"/>
      <c r="DS3822" s="1"/>
      <c r="DT3822" s="1"/>
      <c r="DU3822" s="1"/>
      <c r="DV3822" s="1"/>
      <c r="DW3822" s="1"/>
      <c r="DX3822" s="1"/>
      <c r="DY3822" s="1"/>
      <c r="DZ3822" s="1"/>
      <c r="EA3822" s="1"/>
      <c r="EB3822" s="1"/>
      <c r="EC3822" s="1"/>
      <c r="ED3822" s="1"/>
      <c r="EE3822" s="1"/>
      <c r="EF3822" s="1"/>
      <c r="EG3822" s="1"/>
      <c r="EH3822" s="1"/>
      <c r="EI3822" s="1"/>
      <c r="EJ3822" s="1"/>
      <c r="EK3822" s="1"/>
      <c r="EL3822" s="1"/>
      <c r="EM3822" s="1"/>
      <c r="EN3822" s="1"/>
      <c r="EO3822" s="1"/>
      <c r="EP3822" s="1"/>
      <c r="EQ3822" s="1"/>
      <c r="ER3822" s="1"/>
      <c r="ES3822" s="1"/>
      <c r="ET3822" s="1"/>
      <c r="EU3822" s="1"/>
      <c r="EV3822" s="1"/>
      <c r="EW3822" s="1"/>
      <c r="EX3822" s="1"/>
      <c r="EY3822" s="1"/>
      <c r="EZ3822" s="1"/>
      <c r="FA3822" s="1"/>
      <c r="FB3822" s="1"/>
      <c r="FC3822" s="1"/>
      <c r="FD3822" s="1"/>
      <c r="FE3822" s="1"/>
      <c r="FF3822" s="1"/>
      <c r="FG3822" s="1"/>
      <c r="FH3822" s="1"/>
      <c r="FI3822" s="1"/>
      <c r="FJ3822" s="1"/>
      <c r="FK3822" s="1"/>
      <c r="FL3822" s="1"/>
      <c r="FM3822" s="1"/>
      <c r="FN3822" s="1"/>
      <c r="FO3822" s="1"/>
      <c r="FP3822" s="1"/>
      <c r="FQ3822" s="1"/>
      <c r="FR3822" s="1"/>
      <c r="FS3822" s="1"/>
      <c r="FT3822" s="1"/>
      <c r="FU3822" s="1"/>
      <c r="FV3822" s="1"/>
      <c r="FW3822" s="1"/>
      <c r="FX3822" s="1"/>
      <c r="FY3822" s="1"/>
      <c r="FZ3822" s="1"/>
      <c r="GA3822" s="1"/>
      <c r="GB3822" s="1"/>
      <c r="GC3822" s="1"/>
      <c r="GD3822" s="1"/>
      <c r="GE3822" s="1"/>
      <c r="GF3822" s="1"/>
      <c r="GG3822" s="1"/>
      <c r="GH3822" s="1"/>
      <c r="GI3822" s="1"/>
      <c r="GJ3822" s="1"/>
      <c r="GK3822"/>
      <c r="GL3822"/>
      <c r="GM3822"/>
      <c r="GN3822"/>
      <c r="GO3822"/>
      <c r="GP3822"/>
      <c r="GQ3822"/>
      <c r="GR3822"/>
      <c r="GS3822"/>
      <c r="GT3822"/>
      <c r="GU3822"/>
      <c r="GV3822"/>
      <c r="GW3822"/>
      <c r="GX3822"/>
      <c r="GY3822"/>
      <c r="GZ3822"/>
      <c r="HA3822"/>
      <c r="HB3822"/>
      <c r="HC3822"/>
      <c r="HD3822"/>
      <c r="HE3822"/>
    </row>
    <row r="3823" spans="4:213" s="25" customFormat="1" x14ac:dyDescent="0.25">
      <c r="D3823" s="19"/>
      <c r="E3823" s="19"/>
      <c r="F3823" s="20"/>
      <c r="G3823" s="20"/>
      <c r="H3823" s="20"/>
      <c r="I3823" s="20"/>
      <c r="J3823" s="21"/>
      <c r="K3823" s="21"/>
      <c r="L3823" s="20"/>
      <c r="M3823" s="20"/>
      <c r="N3823" s="22"/>
      <c r="O3823" s="22"/>
      <c r="P3823" s="22"/>
      <c r="Q3823" s="22"/>
      <c r="R3823" s="19"/>
      <c r="S3823" s="19"/>
      <c r="T3823" s="19"/>
      <c r="U3823" s="20"/>
      <c r="V3823" s="20"/>
      <c r="W3823" s="20"/>
      <c r="X3823" s="27"/>
      <c r="Y3823" s="253"/>
      <c r="Z3823" s="30"/>
      <c r="AA3823" s="30"/>
      <c r="AB3823" s="31"/>
      <c r="AC3823" s="31"/>
      <c r="AD3823" s="31"/>
      <c r="AE3823" s="31"/>
      <c r="AF3823" s="31"/>
      <c r="AG3823" s="241"/>
      <c r="AH3823" s="31"/>
      <c r="AI3823" s="31"/>
      <c r="AJ3823" s="31"/>
      <c r="AK3823" s="31"/>
      <c r="AL3823" s="120"/>
      <c r="AQ3823" s="26"/>
      <c r="AW3823" s="19"/>
      <c r="AX3823" s="19"/>
      <c r="AY3823" s="19"/>
      <c r="AZ3823" s="19"/>
      <c r="BA3823" s="19"/>
      <c r="BB3823" s="19"/>
      <c r="BC3823" s="1"/>
      <c r="BD3823"/>
      <c r="BE3823"/>
      <c r="BF3823" s="1"/>
      <c r="BG3823"/>
      <c r="BH3823"/>
      <c r="BI3823"/>
      <c r="BJ3823" s="1"/>
      <c r="BK3823" s="1"/>
      <c r="BL3823"/>
      <c r="BM3823" s="1"/>
      <c r="BN3823" s="1"/>
      <c r="BO3823" s="1"/>
      <c r="BP3823" s="1"/>
      <c r="BQ3823" s="1"/>
      <c r="BR3823" s="1"/>
      <c r="BS3823" s="1"/>
      <c r="BT3823" s="22"/>
      <c r="BU3823" s="1"/>
      <c r="BV3823" s="1"/>
      <c r="BW3823" s="1"/>
      <c r="BX3823" s="1"/>
      <c r="BY3823" s="1"/>
      <c r="BZ3823" s="1"/>
      <c r="CA3823" s="1"/>
      <c r="CB3823" s="1"/>
      <c r="CC3823" s="1"/>
      <c r="CD3823" s="1"/>
      <c r="CE3823" s="1"/>
      <c r="CF3823" s="1"/>
      <c r="CG3823" s="1"/>
      <c r="CH3823" s="1"/>
      <c r="CI3823" s="1"/>
      <c r="CJ3823" s="1"/>
      <c r="CK3823" s="1"/>
      <c r="CL3823" s="1"/>
      <c r="CM3823" s="1"/>
      <c r="CN3823" s="1"/>
      <c r="CO3823" s="1"/>
      <c r="CP3823" s="1"/>
      <c r="CQ3823" s="1"/>
      <c r="CR3823" s="1"/>
      <c r="CS3823" s="1"/>
      <c r="CT3823" s="1"/>
      <c r="CU3823" s="1"/>
      <c r="CV3823" s="1"/>
      <c r="CW3823" s="1"/>
      <c r="CX3823" s="1"/>
      <c r="CY3823" s="1"/>
      <c r="CZ3823" s="1"/>
      <c r="DA3823" s="1"/>
      <c r="DB3823" s="1"/>
      <c r="DC3823" s="1"/>
      <c r="DD3823" s="1"/>
      <c r="DE3823" s="1"/>
      <c r="DF3823" s="1"/>
      <c r="DG3823" s="1"/>
      <c r="DH3823" s="1"/>
      <c r="DI3823" s="1"/>
      <c r="DJ3823" s="1"/>
      <c r="DK3823" s="1"/>
      <c r="DL3823" s="1"/>
      <c r="DM3823" s="1"/>
      <c r="DN3823" s="1"/>
      <c r="DO3823" s="1"/>
      <c r="DP3823" s="1"/>
      <c r="DQ3823" s="1"/>
      <c r="DR3823" s="1"/>
      <c r="DS3823" s="1"/>
      <c r="DT3823" s="1"/>
      <c r="DU3823" s="1"/>
      <c r="DV3823" s="1"/>
      <c r="DW3823" s="1"/>
      <c r="DX3823" s="1"/>
      <c r="DY3823" s="1"/>
      <c r="DZ3823" s="1"/>
      <c r="EA3823" s="1"/>
      <c r="EB3823" s="1"/>
      <c r="EC3823" s="1"/>
      <c r="ED3823" s="1"/>
      <c r="EE3823" s="1"/>
      <c r="EF3823" s="1"/>
      <c r="EG3823" s="1"/>
      <c r="EH3823" s="1"/>
      <c r="EI3823" s="1"/>
      <c r="EJ3823" s="1"/>
      <c r="EK3823" s="1"/>
      <c r="EL3823" s="1"/>
      <c r="EM3823" s="1"/>
      <c r="EN3823" s="1"/>
      <c r="EO3823" s="1"/>
      <c r="EP3823" s="1"/>
      <c r="EQ3823" s="1"/>
      <c r="ER3823" s="1"/>
      <c r="ES3823" s="1"/>
      <c r="ET3823" s="1"/>
      <c r="EU3823" s="1"/>
      <c r="EV3823" s="1"/>
      <c r="EW3823" s="1"/>
      <c r="EX3823" s="1"/>
      <c r="EY3823" s="1"/>
      <c r="EZ3823" s="1"/>
      <c r="FA3823" s="1"/>
      <c r="FB3823" s="1"/>
      <c r="FC3823" s="1"/>
      <c r="FD3823" s="1"/>
      <c r="FE3823" s="1"/>
      <c r="FF3823" s="1"/>
      <c r="FG3823" s="1"/>
      <c r="FH3823" s="1"/>
      <c r="FI3823" s="1"/>
      <c r="FJ3823" s="1"/>
      <c r="FK3823" s="1"/>
      <c r="FL3823" s="1"/>
      <c r="FM3823" s="1"/>
      <c r="FN3823" s="1"/>
      <c r="FO3823" s="1"/>
      <c r="FP3823" s="1"/>
      <c r="FQ3823" s="1"/>
      <c r="FR3823" s="1"/>
      <c r="FS3823" s="1"/>
      <c r="FT3823" s="1"/>
      <c r="FU3823" s="1"/>
      <c r="FV3823" s="1"/>
      <c r="FW3823" s="1"/>
      <c r="FX3823" s="1"/>
      <c r="FY3823" s="1"/>
      <c r="FZ3823" s="1"/>
      <c r="GA3823" s="1"/>
      <c r="GB3823" s="1"/>
      <c r="GC3823" s="1"/>
      <c r="GD3823" s="1"/>
      <c r="GE3823" s="1"/>
      <c r="GF3823" s="1"/>
      <c r="GG3823" s="1"/>
      <c r="GH3823" s="1"/>
      <c r="GI3823" s="1"/>
      <c r="GJ3823" s="1"/>
      <c r="GK3823"/>
      <c r="GL3823"/>
      <c r="GM3823"/>
      <c r="GN3823"/>
      <c r="GO3823"/>
      <c r="GP3823"/>
      <c r="GQ3823"/>
      <c r="GR3823"/>
      <c r="GS3823"/>
      <c r="GT3823"/>
      <c r="GU3823"/>
      <c r="GV3823"/>
      <c r="GW3823"/>
      <c r="GX3823"/>
      <c r="GY3823"/>
      <c r="GZ3823"/>
      <c r="HA3823"/>
      <c r="HB3823"/>
      <c r="HC3823"/>
      <c r="HD3823"/>
      <c r="HE3823"/>
    </row>
    <row r="3824" spans="4:213" s="25" customFormat="1" x14ac:dyDescent="0.25">
      <c r="D3824" s="19"/>
      <c r="E3824" s="19"/>
      <c r="F3824" s="20"/>
      <c r="G3824" s="20"/>
      <c r="H3824" s="20"/>
      <c r="I3824" s="20"/>
      <c r="J3824" s="21"/>
      <c r="K3824" s="21"/>
      <c r="L3824" s="20"/>
      <c r="M3824" s="20"/>
      <c r="N3824" s="22"/>
      <c r="O3824" s="22"/>
      <c r="P3824" s="22"/>
      <c r="Q3824" s="22"/>
      <c r="R3824" s="19"/>
      <c r="S3824" s="19"/>
      <c r="T3824" s="19"/>
      <c r="U3824" s="20"/>
      <c r="V3824" s="20"/>
      <c r="W3824" s="20"/>
      <c r="X3824" s="27"/>
      <c r="Y3824" s="253"/>
      <c r="Z3824" s="30"/>
      <c r="AA3824" s="30"/>
      <c r="AB3824" s="31"/>
      <c r="AC3824" s="31"/>
      <c r="AD3824" s="31"/>
      <c r="AE3824" s="31"/>
      <c r="AF3824" s="31"/>
      <c r="AG3824" s="241"/>
      <c r="AH3824" s="31"/>
      <c r="AI3824" s="31"/>
      <c r="AJ3824" s="31"/>
      <c r="AK3824" s="31"/>
      <c r="AL3824" s="120"/>
      <c r="AQ3824" s="26"/>
      <c r="AW3824" s="19"/>
      <c r="AX3824" s="19"/>
      <c r="AY3824" s="19"/>
      <c r="AZ3824" s="19"/>
      <c r="BA3824" s="19"/>
      <c r="BB3824" s="19"/>
      <c r="BC3824" s="1"/>
      <c r="BD3824"/>
      <c r="BE3824"/>
      <c r="BF3824" s="1"/>
      <c r="BG3824"/>
      <c r="BH3824"/>
      <c r="BI3824"/>
      <c r="BJ3824" s="1"/>
      <c r="BK3824" s="1"/>
      <c r="BL3824"/>
      <c r="BM3824" s="1"/>
      <c r="BN3824" s="1"/>
      <c r="BO3824" s="1"/>
      <c r="BP3824" s="1"/>
      <c r="BQ3824" s="1"/>
      <c r="BR3824" s="1"/>
      <c r="BS3824" s="1"/>
      <c r="BT3824" s="22"/>
      <c r="BU3824" s="1"/>
      <c r="BV3824" s="1"/>
      <c r="BW3824" s="1"/>
      <c r="BX3824" s="1"/>
      <c r="BY3824" s="1"/>
      <c r="BZ3824" s="1"/>
      <c r="CA3824" s="1"/>
      <c r="CB3824" s="1"/>
      <c r="CC3824" s="1"/>
      <c r="CD3824" s="1"/>
      <c r="CE3824" s="1"/>
      <c r="CF3824" s="1"/>
      <c r="CG3824" s="1"/>
      <c r="CH3824" s="1"/>
      <c r="CI3824" s="1"/>
      <c r="CJ3824" s="1"/>
      <c r="CK3824" s="1"/>
      <c r="CL3824" s="1"/>
      <c r="CM3824" s="1"/>
      <c r="CN3824" s="1"/>
      <c r="CO3824" s="1"/>
      <c r="CP3824" s="1"/>
      <c r="CQ3824" s="1"/>
      <c r="CR3824" s="1"/>
      <c r="CS3824" s="1"/>
      <c r="CT3824" s="1"/>
      <c r="CU3824" s="1"/>
      <c r="CV3824" s="1"/>
      <c r="CW3824" s="1"/>
      <c r="CX3824" s="1"/>
      <c r="CY3824" s="1"/>
      <c r="CZ3824" s="1"/>
      <c r="DA3824" s="1"/>
      <c r="DB3824" s="1"/>
      <c r="DC3824" s="1"/>
      <c r="DD3824" s="1"/>
      <c r="DE3824" s="1"/>
      <c r="DF3824" s="1"/>
      <c r="DG3824" s="1"/>
      <c r="DH3824" s="1"/>
      <c r="DI3824" s="1"/>
      <c r="DJ3824" s="1"/>
      <c r="DK3824" s="1"/>
      <c r="DL3824" s="1"/>
      <c r="DM3824" s="1"/>
      <c r="DN3824" s="1"/>
      <c r="DO3824" s="1"/>
      <c r="DP3824" s="1"/>
      <c r="DQ3824" s="1"/>
      <c r="DR3824" s="1"/>
      <c r="DS3824" s="1"/>
      <c r="DT3824" s="1"/>
      <c r="DU3824" s="1"/>
      <c r="DV3824" s="1"/>
      <c r="DW3824" s="1"/>
      <c r="DX3824" s="1"/>
      <c r="DY3824" s="1"/>
      <c r="DZ3824" s="1"/>
      <c r="EA3824" s="1"/>
      <c r="EB3824" s="1"/>
      <c r="EC3824" s="1"/>
      <c r="ED3824" s="1"/>
      <c r="EE3824" s="1"/>
      <c r="EF3824" s="1"/>
      <c r="EG3824" s="1"/>
      <c r="EH3824" s="1"/>
      <c r="EI3824" s="1"/>
      <c r="EJ3824" s="1"/>
      <c r="EK3824" s="1"/>
      <c r="EL3824" s="1"/>
      <c r="EM3824" s="1"/>
      <c r="EN3824" s="1"/>
      <c r="EO3824" s="1"/>
      <c r="EP3824" s="1"/>
      <c r="EQ3824" s="1"/>
      <c r="ER3824" s="1"/>
      <c r="ES3824" s="1"/>
      <c r="ET3824" s="1"/>
      <c r="EU3824" s="1"/>
      <c r="EV3824" s="1"/>
      <c r="EW3824" s="1"/>
      <c r="EX3824" s="1"/>
      <c r="EY3824" s="1"/>
      <c r="EZ3824" s="1"/>
      <c r="FA3824" s="1"/>
      <c r="FB3824" s="1"/>
      <c r="FC3824" s="1"/>
      <c r="FD3824" s="1"/>
      <c r="FE3824" s="1"/>
      <c r="FF3824" s="1"/>
      <c r="FG3824" s="1"/>
      <c r="FH3824" s="1"/>
      <c r="FI3824" s="1"/>
      <c r="FJ3824" s="1"/>
      <c r="FK3824" s="1"/>
      <c r="FL3824" s="1"/>
      <c r="FM3824" s="1"/>
      <c r="FN3824" s="1"/>
      <c r="FO3824" s="1"/>
      <c r="FP3824" s="1"/>
      <c r="FQ3824" s="1"/>
      <c r="FR3824" s="1"/>
      <c r="FS3824" s="1"/>
      <c r="FT3824" s="1"/>
      <c r="FU3824" s="1"/>
      <c r="FV3824" s="1"/>
      <c r="FW3824" s="1"/>
      <c r="FX3824" s="1"/>
      <c r="FY3824" s="1"/>
      <c r="FZ3824" s="1"/>
      <c r="GA3824" s="1"/>
      <c r="GB3824" s="1"/>
      <c r="GC3824" s="1"/>
      <c r="GD3824" s="1"/>
      <c r="GE3824" s="1"/>
      <c r="GF3824" s="1"/>
      <c r="GG3824" s="1"/>
      <c r="GH3824" s="1"/>
      <c r="GI3824" s="1"/>
      <c r="GJ3824" s="1"/>
      <c r="GK3824"/>
      <c r="GL3824"/>
      <c r="GM3824"/>
      <c r="GN3824"/>
      <c r="GO3824"/>
      <c r="GP3824"/>
      <c r="GQ3824"/>
      <c r="GR3824"/>
      <c r="GS3824"/>
      <c r="GT3824"/>
      <c r="GU3824"/>
      <c r="GV3824"/>
      <c r="GW3824"/>
      <c r="GX3824"/>
      <c r="GY3824"/>
      <c r="GZ3824"/>
      <c r="HA3824"/>
      <c r="HB3824"/>
      <c r="HC3824"/>
      <c r="HD3824"/>
      <c r="HE3824"/>
    </row>
    <row r="3825" spans="4:213" s="25" customFormat="1" x14ac:dyDescent="0.25">
      <c r="D3825" s="19"/>
      <c r="E3825" s="19"/>
      <c r="F3825" s="20"/>
      <c r="G3825" s="20"/>
      <c r="H3825" s="20"/>
      <c r="I3825" s="20"/>
      <c r="J3825" s="21"/>
      <c r="K3825" s="21"/>
      <c r="L3825" s="20"/>
      <c r="M3825" s="20"/>
      <c r="N3825" s="22"/>
      <c r="O3825" s="22"/>
      <c r="P3825" s="22"/>
      <c r="Q3825" s="22"/>
      <c r="R3825" s="19"/>
      <c r="S3825" s="19"/>
      <c r="T3825" s="19"/>
      <c r="U3825" s="20"/>
      <c r="V3825" s="20"/>
      <c r="W3825" s="20"/>
      <c r="X3825" s="27"/>
      <c r="Y3825" s="253"/>
      <c r="Z3825" s="30"/>
      <c r="AA3825" s="30"/>
      <c r="AB3825" s="31"/>
      <c r="AC3825" s="31"/>
      <c r="AD3825" s="31"/>
      <c r="AE3825" s="31"/>
      <c r="AF3825" s="31"/>
      <c r="AG3825" s="241"/>
      <c r="AH3825" s="31"/>
      <c r="AI3825" s="31"/>
      <c r="AJ3825" s="31"/>
      <c r="AK3825" s="31"/>
      <c r="AL3825" s="120"/>
      <c r="AQ3825" s="26"/>
      <c r="AW3825" s="19"/>
      <c r="AX3825" s="19"/>
      <c r="AY3825" s="19"/>
      <c r="AZ3825" s="19"/>
      <c r="BA3825" s="19"/>
      <c r="BB3825" s="19"/>
      <c r="BC3825" s="1"/>
      <c r="BD3825"/>
      <c r="BE3825"/>
      <c r="BF3825" s="1"/>
      <c r="BG3825"/>
      <c r="BH3825"/>
      <c r="BI3825"/>
      <c r="BJ3825" s="1"/>
      <c r="BK3825" s="1"/>
      <c r="BL3825"/>
      <c r="BM3825" s="1"/>
      <c r="BN3825" s="1"/>
      <c r="BO3825" s="1"/>
      <c r="BP3825" s="1"/>
      <c r="BQ3825" s="1"/>
      <c r="BR3825" s="1"/>
      <c r="BS3825" s="1"/>
      <c r="BT3825" s="22"/>
      <c r="BU3825" s="1"/>
      <c r="BV3825" s="1"/>
      <c r="BW3825" s="1"/>
      <c r="BX3825" s="1"/>
      <c r="BY3825" s="1"/>
      <c r="BZ3825" s="1"/>
      <c r="CA3825" s="1"/>
      <c r="CB3825" s="1"/>
      <c r="CC3825" s="1"/>
      <c r="CD3825" s="1"/>
      <c r="CE3825" s="1"/>
      <c r="CF3825" s="1"/>
      <c r="CG3825" s="1"/>
      <c r="CH3825" s="1"/>
      <c r="CI3825" s="1"/>
      <c r="CJ3825" s="1"/>
      <c r="CK3825" s="1"/>
      <c r="CL3825" s="1"/>
      <c r="CM3825" s="1"/>
      <c r="CN3825" s="1"/>
      <c r="CO3825" s="1"/>
      <c r="CP3825" s="1"/>
      <c r="CQ3825" s="1"/>
      <c r="CR3825" s="1"/>
      <c r="CS3825" s="1"/>
      <c r="CT3825" s="1"/>
      <c r="CU3825" s="1"/>
      <c r="CV3825" s="1"/>
      <c r="CW3825" s="1"/>
      <c r="CX3825" s="1"/>
      <c r="CY3825" s="1"/>
      <c r="CZ3825" s="1"/>
      <c r="DA3825" s="1"/>
      <c r="DB3825" s="1"/>
      <c r="DC3825" s="1"/>
      <c r="DD3825" s="1"/>
      <c r="DE3825" s="1"/>
      <c r="DF3825" s="1"/>
      <c r="DG3825" s="1"/>
      <c r="DH3825" s="1"/>
      <c r="DI3825" s="1"/>
      <c r="DJ3825" s="1"/>
      <c r="DK3825" s="1"/>
      <c r="DL3825" s="1"/>
      <c r="DM3825" s="1"/>
      <c r="DN3825" s="1"/>
      <c r="DO3825" s="1"/>
      <c r="DP3825" s="1"/>
      <c r="DQ3825" s="1"/>
      <c r="DR3825" s="1"/>
      <c r="DS3825" s="1"/>
      <c r="DT3825" s="1"/>
      <c r="DU3825" s="1"/>
      <c r="DV3825" s="1"/>
      <c r="DW3825" s="1"/>
      <c r="DX3825" s="1"/>
      <c r="DY3825" s="1"/>
      <c r="DZ3825" s="1"/>
      <c r="EA3825" s="1"/>
      <c r="EB3825" s="1"/>
      <c r="EC3825" s="1"/>
      <c r="ED3825" s="1"/>
      <c r="EE3825" s="1"/>
      <c r="EF3825" s="1"/>
      <c r="EG3825" s="1"/>
      <c r="EH3825" s="1"/>
      <c r="EI3825" s="1"/>
      <c r="EJ3825" s="1"/>
      <c r="EK3825" s="1"/>
      <c r="EL3825" s="1"/>
      <c r="EM3825" s="1"/>
      <c r="EN3825" s="1"/>
      <c r="EO3825" s="1"/>
      <c r="EP3825" s="1"/>
      <c r="EQ3825" s="1"/>
      <c r="ER3825" s="1"/>
      <c r="ES3825" s="1"/>
      <c r="ET3825" s="1"/>
      <c r="EU3825" s="1"/>
      <c r="EV3825" s="1"/>
      <c r="EW3825" s="1"/>
      <c r="EX3825" s="1"/>
      <c r="EY3825" s="1"/>
      <c r="EZ3825" s="1"/>
      <c r="FA3825" s="1"/>
      <c r="FB3825" s="1"/>
      <c r="FC3825" s="1"/>
      <c r="FD3825" s="1"/>
      <c r="FE3825" s="1"/>
      <c r="FF3825" s="1"/>
      <c r="FG3825" s="1"/>
      <c r="FH3825" s="1"/>
      <c r="FI3825" s="1"/>
      <c r="FJ3825" s="1"/>
      <c r="FK3825" s="1"/>
      <c r="FL3825" s="1"/>
      <c r="FM3825" s="1"/>
      <c r="FN3825" s="1"/>
      <c r="FO3825" s="1"/>
      <c r="FP3825" s="1"/>
      <c r="FQ3825" s="1"/>
      <c r="FR3825" s="1"/>
      <c r="FS3825" s="1"/>
      <c r="FT3825" s="1"/>
      <c r="FU3825" s="1"/>
      <c r="FV3825" s="1"/>
      <c r="FW3825" s="1"/>
      <c r="FX3825" s="1"/>
      <c r="FY3825" s="1"/>
      <c r="FZ3825" s="1"/>
      <c r="GA3825" s="1"/>
      <c r="GB3825" s="1"/>
      <c r="GC3825" s="1"/>
      <c r="GD3825" s="1"/>
      <c r="GE3825" s="1"/>
      <c r="GF3825" s="1"/>
      <c r="GG3825" s="1"/>
      <c r="GH3825" s="1"/>
      <c r="GI3825" s="1"/>
      <c r="GJ3825" s="1"/>
      <c r="GK3825"/>
      <c r="GL3825"/>
      <c r="GM3825"/>
      <c r="GN3825"/>
      <c r="GO3825"/>
      <c r="GP3825"/>
      <c r="GQ3825"/>
      <c r="GR3825"/>
      <c r="GS3825"/>
      <c r="GT3825"/>
      <c r="GU3825"/>
      <c r="GV3825"/>
      <c r="GW3825"/>
      <c r="GX3825"/>
      <c r="GY3825"/>
      <c r="GZ3825"/>
      <c r="HA3825"/>
      <c r="HB3825"/>
      <c r="HC3825"/>
      <c r="HD3825"/>
      <c r="HE3825"/>
    </row>
    <row r="3826" spans="4:213" s="25" customFormat="1" x14ac:dyDescent="0.25">
      <c r="D3826" s="19"/>
      <c r="E3826" s="19"/>
      <c r="F3826" s="20"/>
      <c r="G3826" s="20"/>
      <c r="H3826" s="20"/>
      <c r="I3826" s="20"/>
      <c r="J3826" s="21"/>
      <c r="K3826" s="21"/>
      <c r="L3826" s="20"/>
      <c r="M3826" s="20"/>
      <c r="N3826" s="22"/>
      <c r="O3826" s="22"/>
      <c r="P3826" s="22"/>
      <c r="Q3826" s="22"/>
      <c r="R3826" s="19"/>
      <c r="S3826" s="19"/>
      <c r="T3826" s="19"/>
      <c r="U3826" s="20"/>
      <c r="V3826" s="20"/>
      <c r="W3826" s="20"/>
      <c r="X3826" s="27"/>
      <c r="Y3826" s="253"/>
      <c r="Z3826" s="30"/>
      <c r="AA3826" s="30"/>
      <c r="AB3826" s="31"/>
      <c r="AC3826" s="31"/>
      <c r="AD3826" s="31"/>
      <c r="AE3826" s="31"/>
      <c r="AF3826" s="31"/>
      <c r="AG3826" s="241"/>
      <c r="AH3826" s="31"/>
      <c r="AI3826" s="31"/>
      <c r="AJ3826" s="31"/>
      <c r="AK3826" s="31"/>
      <c r="AL3826" s="120"/>
      <c r="AQ3826" s="26"/>
      <c r="AW3826" s="19"/>
      <c r="AX3826" s="19"/>
      <c r="AY3826" s="19"/>
      <c r="AZ3826" s="19"/>
      <c r="BA3826" s="19"/>
      <c r="BB3826" s="19"/>
      <c r="BC3826" s="1"/>
      <c r="BD3826"/>
      <c r="BE3826"/>
      <c r="BF3826" s="1"/>
      <c r="BG3826"/>
      <c r="BH3826"/>
      <c r="BI3826"/>
      <c r="BJ3826" s="1"/>
      <c r="BK3826" s="1"/>
      <c r="BL3826"/>
      <c r="BM3826" s="1"/>
      <c r="BN3826" s="1"/>
      <c r="BO3826" s="1"/>
      <c r="BP3826" s="1"/>
      <c r="BQ3826" s="1"/>
      <c r="BR3826" s="1"/>
      <c r="BS3826" s="1"/>
      <c r="BT3826" s="22"/>
      <c r="BU3826" s="1"/>
      <c r="BV3826" s="1"/>
      <c r="BW3826" s="1"/>
      <c r="BX3826" s="1"/>
      <c r="BY3826" s="1"/>
      <c r="BZ3826" s="1"/>
      <c r="CA3826" s="1"/>
      <c r="CB3826" s="1"/>
      <c r="CC3826" s="1"/>
      <c r="CD3826" s="1"/>
      <c r="CE3826" s="1"/>
      <c r="CF3826" s="1"/>
      <c r="CG3826" s="1"/>
      <c r="CH3826" s="1"/>
      <c r="CI3826" s="1"/>
      <c r="CJ3826" s="1"/>
      <c r="CK3826" s="1"/>
      <c r="CL3826" s="1"/>
      <c r="CM3826" s="1"/>
      <c r="CN3826" s="1"/>
      <c r="CO3826" s="1"/>
      <c r="CP3826" s="1"/>
      <c r="CQ3826" s="1"/>
      <c r="CR3826" s="1"/>
      <c r="CS3826" s="1"/>
      <c r="CT3826" s="1"/>
      <c r="CU3826" s="1"/>
      <c r="CV3826" s="1"/>
      <c r="CW3826" s="1"/>
      <c r="CX3826" s="1"/>
      <c r="CY3826" s="1"/>
      <c r="CZ3826" s="1"/>
      <c r="DA3826" s="1"/>
      <c r="DB3826" s="1"/>
      <c r="DC3826" s="1"/>
      <c r="DD3826" s="1"/>
      <c r="DE3826" s="1"/>
      <c r="DF3826" s="1"/>
      <c r="DG3826" s="1"/>
      <c r="DH3826" s="1"/>
      <c r="DI3826" s="1"/>
      <c r="DJ3826" s="1"/>
      <c r="DK3826" s="1"/>
      <c r="DL3826" s="1"/>
      <c r="DM3826" s="1"/>
      <c r="DN3826" s="1"/>
      <c r="DO3826" s="1"/>
      <c r="DP3826" s="1"/>
      <c r="DQ3826" s="1"/>
      <c r="DR3826" s="1"/>
      <c r="DS3826" s="1"/>
      <c r="DT3826" s="1"/>
      <c r="DU3826" s="1"/>
      <c r="DV3826" s="1"/>
      <c r="DW3826" s="1"/>
      <c r="DX3826" s="1"/>
      <c r="DY3826" s="1"/>
      <c r="DZ3826" s="1"/>
      <c r="EA3826" s="1"/>
      <c r="EB3826" s="1"/>
      <c r="EC3826" s="1"/>
      <c r="ED3826" s="1"/>
      <c r="EE3826" s="1"/>
      <c r="EF3826" s="1"/>
      <c r="EG3826" s="1"/>
      <c r="EH3826" s="1"/>
      <c r="EI3826" s="1"/>
      <c r="EJ3826" s="1"/>
      <c r="EK3826" s="1"/>
      <c r="EL3826" s="1"/>
      <c r="EM3826" s="1"/>
      <c r="EN3826" s="1"/>
      <c r="EO3826" s="1"/>
      <c r="EP3826" s="1"/>
      <c r="EQ3826" s="1"/>
      <c r="ER3826" s="1"/>
      <c r="ES3826" s="1"/>
      <c r="ET3826" s="1"/>
      <c r="EU3826" s="1"/>
      <c r="EV3826" s="1"/>
      <c r="EW3826" s="1"/>
      <c r="EX3826" s="1"/>
      <c r="EY3826" s="1"/>
      <c r="EZ3826" s="1"/>
      <c r="FA3826" s="1"/>
      <c r="FB3826" s="1"/>
      <c r="FC3826" s="1"/>
      <c r="FD3826" s="1"/>
      <c r="FE3826" s="1"/>
      <c r="FF3826" s="1"/>
      <c r="FG3826" s="1"/>
      <c r="FH3826" s="1"/>
      <c r="FI3826" s="1"/>
      <c r="FJ3826" s="1"/>
      <c r="FK3826" s="1"/>
      <c r="FL3826" s="1"/>
      <c r="FM3826" s="1"/>
      <c r="FN3826" s="1"/>
      <c r="FO3826" s="1"/>
      <c r="FP3826" s="1"/>
      <c r="FQ3826" s="1"/>
      <c r="FR3826" s="1"/>
      <c r="FS3826" s="1"/>
      <c r="FT3826" s="1"/>
      <c r="FU3826" s="1"/>
      <c r="FV3826" s="1"/>
      <c r="FW3826" s="1"/>
      <c r="FX3826" s="1"/>
      <c r="FY3826" s="1"/>
      <c r="FZ3826" s="1"/>
      <c r="GA3826" s="1"/>
      <c r="GB3826" s="1"/>
      <c r="GC3826" s="1"/>
      <c r="GD3826" s="1"/>
      <c r="GE3826" s="1"/>
      <c r="GF3826" s="1"/>
      <c r="GG3826" s="1"/>
      <c r="GH3826" s="1"/>
      <c r="GI3826" s="1"/>
      <c r="GJ3826" s="1"/>
      <c r="GK3826"/>
      <c r="GL3826"/>
      <c r="GM3826"/>
      <c r="GN3826"/>
      <c r="GO3826"/>
      <c r="GP3826"/>
      <c r="GQ3826"/>
      <c r="GR3826"/>
      <c r="GS3826"/>
      <c r="GT3826"/>
      <c r="GU3826"/>
      <c r="GV3826"/>
      <c r="GW3826"/>
      <c r="GX3826"/>
      <c r="GY3826"/>
      <c r="GZ3826"/>
      <c r="HA3826"/>
      <c r="HB3826"/>
      <c r="HC3826"/>
      <c r="HD3826"/>
      <c r="HE3826"/>
    </row>
    <row r="3827" spans="4:213" s="25" customFormat="1" x14ac:dyDescent="0.25">
      <c r="D3827" s="19"/>
      <c r="E3827" s="19"/>
      <c r="F3827" s="20"/>
      <c r="G3827" s="20"/>
      <c r="H3827" s="20"/>
      <c r="I3827" s="20"/>
      <c r="J3827" s="21"/>
      <c r="K3827" s="21"/>
      <c r="L3827" s="20"/>
      <c r="M3827" s="20"/>
      <c r="N3827" s="22"/>
      <c r="O3827" s="22"/>
      <c r="P3827" s="22"/>
      <c r="Q3827" s="22"/>
      <c r="R3827" s="19"/>
      <c r="S3827" s="19"/>
      <c r="T3827" s="19"/>
      <c r="U3827" s="20"/>
      <c r="V3827" s="20"/>
      <c r="W3827" s="20"/>
      <c r="X3827" s="27"/>
      <c r="Y3827" s="253"/>
      <c r="Z3827" s="30"/>
      <c r="AA3827" s="30"/>
      <c r="AB3827" s="31"/>
      <c r="AC3827" s="31"/>
      <c r="AD3827" s="31"/>
      <c r="AE3827" s="31"/>
      <c r="AF3827" s="31"/>
      <c r="AG3827" s="241"/>
      <c r="AH3827" s="31"/>
      <c r="AI3827" s="31"/>
      <c r="AJ3827" s="31"/>
      <c r="AK3827" s="31"/>
      <c r="AL3827" s="120"/>
      <c r="AQ3827" s="26"/>
      <c r="AW3827" s="19"/>
      <c r="AX3827" s="19"/>
      <c r="AY3827" s="19"/>
      <c r="AZ3827" s="19"/>
      <c r="BA3827" s="19"/>
      <c r="BB3827" s="19"/>
      <c r="BC3827" s="1"/>
      <c r="BD3827"/>
      <c r="BE3827"/>
      <c r="BF3827" s="1"/>
      <c r="BG3827"/>
      <c r="BH3827"/>
      <c r="BI3827"/>
      <c r="BJ3827" s="1"/>
      <c r="BK3827" s="1"/>
      <c r="BL3827"/>
      <c r="BM3827" s="1"/>
      <c r="BN3827" s="1"/>
      <c r="BO3827" s="1"/>
      <c r="BP3827" s="1"/>
      <c r="BQ3827" s="1"/>
      <c r="BR3827" s="1"/>
      <c r="BS3827" s="1"/>
      <c r="BT3827" s="22"/>
      <c r="BU3827" s="1"/>
      <c r="BV3827" s="1"/>
      <c r="BW3827" s="1"/>
      <c r="BX3827" s="1"/>
      <c r="BY3827" s="1"/>
      <c r="BZ3827" s="1"/>
      <c r="CA3827" s="1"/>
      <c r="CB3827" s="1"/>
      <c r="CC3827" s="1"/>
      <c r="CD3827" s="1"/>
      <c r="CE3827" s="1"/>
      <c r="CF3827" s="1"/>
      <c r="CG3827" s="1"/>
      <c r="CH3827" s="1"/>
      <c r="CI3827" s="1"/>
      <c r="CJ3827" s="1"/>
      <c r="CK3827" s="1"/>
      <c r="CL3827" s="1"/>
      <c r="CM3827" s="1"/>
      <c r="CN3827" s="1"/>
      <c r="CO3827" s="1"/>
      <c r="CP3827" s="1"/>
      <c r="CQ3827" s="1"/>
      <c r="CR3827" s="1"/>
      <c r="CS3827" s="1"/>
      <c r="CT3827" s="1"/>
      <c r="CU3827" s="1"/>
      <c r="CV3827" s="1"/>
      <c r="CW3827" s="1"/>
      <c r="CX3827" s="1"/>
      <c r="CY3827" s="1"/>
      <c r="CZ3827" s="1"/>
      <c r="DA3827" s="1"/>
      <c r="DB3827" s="1"/>
      <c r="DC3827" s="1"/>
      <c r="DD3827" s="1"/>
      <c r="DE3827" s="1"/>
      <c r="DF3827" s="1"/>
      <c r="DG3827" s="1"/>
      <c r="DH3827" s="1"/>
      <c r="DI3827" s="1"/>
      <c r="DJ3827" s="1"/>
      <c r="DK3827" s="1"/>
      <c r="DL3827" s="1"/>
      <c r="DM3827" s="1"/>
      <c r="DN3827" s="1"/>
      <c r="DO3827" s="1"/>
      <c r="DP3827" s="1"/>
      <c r="DQ3827" s="1"/>
      <c r="DR3827" s="1"/>
      <c r="DS3827" s="1"/>
      <c r="DT3827" s="1"/>
      <c r="DU3827" s="1"/>
      <c r="DV3827" s="1"/>
      <c r="DW3827" s="1"/>
      <c r="DX3827" s="1"/>
      <c r="DY3827" s="1"/>
      <c r="DZ3827" s="1"/>
      <c r="EA3827" s="1"/>
      <c r="EB3827" s="1"/>
      <c r="EC3827" s="1"/>
      <c r="ED3827" s="1"/>
      <c r="EE3827" s="1"/>
      <c r="EF3827" s="1"/>
      <c r="EG3827" s="1"/>
      <c r="EH3827" s="1"/>
      <c r="EI3827" s="1"/>
      <c r="EJ3827" s="1"/>
      <c r="EK3827" s="1"/>
      <c r="EL3827" s="1"/>
      <c r="EM3827" s="1"/>
      <c r="EN3827" s="1"/>
      <c r="EO3827" s="1"/>
      <c r="EP3827" s="1"/>
      <c r="EQ3827" s="1"/>
      <c r="ER3827" s="1"/>
      <c r="ES3827" s="1"/>
      <c r="ET3827" s="1"/>
      <c r="EU3827" s="1"/>
      <c r="EV3827" s="1"/>
      <c r="EW3827" s="1"/>
      <c r="EX3827" s="1"/>
      <c r="EY3827" s="1"/>
      <c r="EZ3827" s="1"/>
      <c r="FA3827" s="1"/>
      <c r="FB3827" s="1"/>
      <c r="FC3827" s="1"/>
      <c r="FD3827" s="1"/>
      <c r="FE3827" s="1"/>
      <c r="FF3827" s="1"/>
      <c r="FG3827" s="1"/>
      <c r="FH3827" s="1"/>
      <c r="FI3827" s="1"/>
      <c r="FJ3827" s="1"/>
      <c r="FK3827" s="1"/>
      <c r="FL3827" s="1"/>
      <c r="FM3827" s="1"/>
      <c r="FN3827" s="1"/>
      <c r="FO3827" s="1"/>
      <c r="FP3827" s="1"/>
      <c r="FQ3827" s="1"/>
      <c r="FR3827" s="1"/>
      <c r="FS3827" s="1"/>
      <c r="FT3827" s="1"/>
      <c r="FU3827" s="1"/>
      <c r="FV3827" s="1"/>
      <c r="FW3827" s="1"/>
      <c r="FX3827" s="1"/>
      <c r="FY3827" s="1"/>
      <c r="FZ3827" s="1"/>
      <c r="GA3827" s="1"/>
      <c r="GB3827" s="1"/>
      <c r="GC3827" s="1"/>
      <c r="GD3827" s="1"/>
      <c r="GE3827" s="1"/>
      <c r="GF3827" s="1"/>
      <c r="GG3827" s="1"/>
      <c r="GH3827" s="1"/>
      <c r="GI3827" s="1"/>
      <c r="GJ3827" s="1"/>
      <c r="GK3827"/>
      <c r="GL3827"/>
      <c r="GM3827"/>
      <c r="GN3827"/>
      <c r="GO3827"/>
      <c r="GP3827"/>
      <c r="GQ3827"/>
      <c r="GR3827"/>
      <c r="GS3827"/>
      <c r="GT3827"/>
      <c r="GU3827"/>
      <c r="GV3827"/>
      <c r="GW3827"/>
      <c r="GX3827"/>
      <c r="GY3827"/>
      <c r="GZ3827"/>
      <c r="HA3827"/>
      <c r="HB3827"/>
      <c r="HC3827"/>
      <c r="HD3827"/>
      <c r="HE3827"/>
    </row>
    <row r="3828" spans="4:213" s="25" customFormat="1" x14ac:dyDescent="0.25">
      <c r="D3828" s="19"/>
      <c r="E3828" s="19"/>
      <c r="F3828" s="20"/>
      <c r="G3828" s="20"/>
      <c r="H3828" s="20"/>
      <c r="I3828" s="20"/>
      <c r="J3828" s="21"/>
      <c r="K3828" s="21"/>
      <c r="L3828" s="20"/>
      <c r="M3828" s="20"/>
      <c r="N3828" s="22"/>
      <c r="O3828" s="22"/>
      <c r="P3828" s="22"/>
      <c r="Q3828" s="22"/>
      <c r="R3828" s="19"/>
      <c r="S3828" s="19"/>
      <c r="T3828" s="19"/>
      <c r="U3828" s="20"/>
      <c r="V3828" s="20"/>
      <c r="W3828" s="20"/>
      <c r="X3828" s="27"/>
      <c r="Y3828" s="253"/>
      <c r="Z3828" s="30"/>
      <c r="AA3828" s="30"/>
      <c r="AB3828" s="31"/>
      <c r="AC3828" s="31"/>
      <c r="AD3828" s="31"/>
      <c r="AE3828" s="31"/>
      <c r="AF3828" s="31"/>
      <c r="AG3828" s="241"/>
      <c r="AH3828" s="31"/>
      <c r="AI3828" s="31"/>
      <c r="AJ3828" s="31"/>
      <c r="AK3828" s="31"/>
      <c r="AL3828" s="120"/>
      <c r="AQ3828" s="26"/>
      <c r="AW3828" s="19"/>
      <c r="AX3828" s="19"/>
      <c r="AY3828" s="19"/>
      <c r="AZ3828" s="19"/>
      <c r="BA3828" s="19"/>
      <c r="BB3828" s="19"/>
      <c r="BC3828" s="1"/>
      <c r="BD3828"/>
      <c r="BE3828"/>
      <c r="BF3828" s="1"/>
      <c r="BG3828"/>
      <c r="BH3828"/>
      <c r="BI3828"/>
      <c r="BJ3828" s="1"/>
      <c r="BK3828" s="1"/>
      <c r="BL3828"/>
      <c r="BM3828" s="1"/>
      <c r="BN3828" s="1"/>
      <c r="BO3828" s="1"/>
      <c r="BP3828" s="1"/>
      <c r="BQ3828" s="1"/>
      <c r="BR3828" s="1"/>
      <c r="BS3828" s="1"/>
      <c r="BT3828" s="22"/>
      <c r="BU3828" s="1"/>
      <c r="BV3828" s="1"/>
      <c r="BW3828" s="1"/>
      <c r="BX3828" s="1"/>
      <c r="BY3828" s="1"/>
      <c r="BZ3828" s="1"/>
      <c r="CA3828" s="1"/>
      <c r="CB3828" s="1"/>
      <c r="CC3828" s="1"/>
      <c r="CD3828" s="1"/>
      <c r="CE3828" s="1"/>
      <c r="CF3828" s="1"/>
      <c r="CG3828" s="1"/>
      <c r="CH3828" s="1"/>
      <c r="CI3828" s="1"/>
      <c r="CJ3828" s="1"/>
      <c r="CK3828" s="1"/>
      <c r="CL3828" s="1"/>
      <c r="CM3828" s="1"/>
      <c r="CN3828" s="1"/>
      <c r="CO3828" s="1"/>
      <c r="CP3828" s="1"/>
      <c r="CQ3828" s="1"/>
      <c r="CR3828" s="1"/>
      <c r="CS3828" s="1"/>
      <c r="CT3828" s="1"/>
      <c r="CU3828" s="1"/>
      <c r="CV3828" s="1"/>
      <c r="CW3828" s="1"/>
      <c r="CX3828" s="1"/>
      <c r="CY3828" s="1"/>
      <c r="CZ3828" s="1"/>
      <c r="DA3828" s="1"/>
      <c r="DB3828" s="1"/>
      <c r="DC3828" s="1"/>
      <c r="DD3828" s="1"/>
      <c r="DE3828" s="1"/>
      <c r="DF3828" s="1"/>
      <c r="DG3828" s="1"/>
      <c r="DH3828" s="1"/>
      <c r="DI3828" s="1"/>
      <c r="DJ3828" s="1"/>
      <c r="DK3828" s="1"/>
      <c r="DL3828" s="1"/>
      <c r="DM3828" s="1"/>
      <c r="DN3828" s="1"/>
      <c r="DO3828" s="1"/>
      <c r="DP3828" s="1"/>
      <c r="DQ3828" s="1"/>
      <c r="DR3828" s="1"/>
      <c r="DS3828" s="1"/>
      <c r="DT3828" s="1"/>
      <c r="DU3828" s="1"/>
      <c r="DV3828" s="1"/>
      <c r="DW3828" s="1"/>
      <c r="DX3828" s="1"/>
      <c r="DY3828" s="1"/>
      <c r="DZ3828" s="1"/>
      <c r="EA3828" s="1"/>
      <c r="EB3828" s="1"/>
      <c r="EC3828" s="1"/>
      <c r="ED3828" s="1"/>
      <c r="EE3828" s="1"/>
      <c r="EF3828" s="1"/>
      <c r="EG3828" s="1"/>
      <c r="EH3828" s="1"/>
      <c r="EI3828" s="1"/>
      <c r="EJ3828" s="1"/>
      <c r="EK3828" s="1"/>
      <c r="EL3828" s="1"/>
      <c r="EM3828" s="1"/>
      <c r="EN3828" s="1"/>
      <c r="EO3828" s="1"/>
      <c r="EP3828" s="1"/>
      <c r="EQ3828" s="1"/>
      <c r="ER3828" s="1"/>
      <c r="ES3828" s="1"/>
      <c r="ET3828" s="1"/>
      <c r="EU3828" s="1"/>
      <c r="EV3828" s="1"/>
      <c r="EW3828" s="1"/>
      <c r="EX3828" s="1"/>
      <c r="EY3828" s="1"/>
      <c r="EZ3828" s="1"/>
      <c r="FA3828" s="1"/>
      <c r="FB3828" s="1"/>
      <c r="FC3828" s="1"/>
      <c r="FD3828" s="1"/>
      <c r="FE3828" s="1"/>
      <c r="FF3828" s="1"/>
      <c r="FG3828" s="1"/>
      <c r="FH3828" s="1"/>
      <c r="FI3828" s="1"/>
      <c r="FJ3828" s="1"/>
      <c r="FK3828" s="1"/>
      <c r="FL3828" s="1"/>
      <c r="FM3828" s="1"/>
      <c r="FN3828" s="1"/>
      <c r="FO3828" s="1"/>
      <c r="FP3828" s="1"/>
      <c r="FQ3828" s="1"/>
      <c r="FR3828" s="1"/>
      <c r="FS3828" s="1"/>
      <c r="FT3828" s="1"/>
      <c r="FU3828" s="1"/>
      <c r="FV3828" s="1"/>
      <c r="FW3828" s="1"/>
      <c r="FX3828" s="1"/>
      <c r="FY3828" s="1"/>
      <c r="FZ3828" s="1"/>
      <c r="GA3828" s="1"/>
      <c r="GB3828" s="1"/>
      <c r="GC3828" s="1"/>
      <c r="GD3828" s="1"/>
      <c r="GE3828" s="1"/>
      <c r="GF3828" s="1"/>
      <c r="GG3828" s="1"/>
      <c r="GH3828" s="1"/>
      <c r="GI3828" s="1"/>
      <c r="GJ3828" s="1"/>
      <c r="GK3828"/>
      <c r="GL3828"/>
      <c r="GM3828"/>
      <c r="GN3828"/>
      <c r="GO3828"/>
      <c r="GP3828"/>
      <c r="GQ3828"/>
      <c r="GR3828"/>
      <c r="GS3828"/>
      <c r="GT3828"/>
      <c r="GU3828"/>
      <c r="GV3828"/>
      <c r="GW3828"/>
      <c r="GX3828"/>
      <c r="GY3828"/>
      <c r="GZ3828"/>
      <c r="HA3828"/>
      <c r="HB3828"/>
      <c r="HC3828"/>
      <c r="HD3828"/>
      <c r="HE3828"/>
    </row>
    <row r="3829" spans="4:213" s="25" customFormat="1" x14ac:dyDescent="0.25">
      <c r="D3829" s="19"/>
      <c r="E3829" s="19"/>
      <c r="F3829" s="20"/>
      <c r="G3829" s="20"/>
      <c r="H3829" s="20"/>
      <c r="I3829" s="20"/>
      <c r="J3829" s="21"/>
      <c r="K3829" s="21"/>
      <c r="L3829" s="20"/>
      <c r="M3829" s="20"/>
      <c r="N3829" s="22"/>
      <c r="O3829" s="22"/>
      <c r="P3829" s="22"/>
      <c r="Q3829" s="22"/>
      <c r="R3829" s="19"/>
      <c r="S3829" s="19"/>
      <c r="T3829" s="19"/>
      <c r="U3829" s="20"/>
      <c r="V3829" s="20"/>
      <c r="W3829" s="20"/>
      <c r="X3829" s="27"/>
      <c r="Y3829" s="253"/>
      <c r="Z3829" s="30"/>
      <c r="AA3829" s="30"/>
      <c r="AB3829" s="31"/>
      <c r="AC3829" s="31"/>
      <c r="AD3829" s="31"/>
      <c r="AE3829" s="31"/>
      <c r="AF3829" s="31"/>
      <c r="AG3829" s="241"/>
      <c r="AH3829" s="31"/>
      <c r="AI3829" s="31"/>
      <c r="AJ3829" s="31"/>
      <c r="AK3829" s="31"/>
      <c r="AL3829" s="120"/>
      <c r="AQ3829" s="26"/>
      <c r="AW3829" s="19"/>
      <c r="AX3829" s="19"/>
      <c r="AY3829" s="19"/>
      <c r="AZ3829" s="19"/>
      <c r="BA3829" s="19"/>
      <c r="BB3829" s="19"/>
      <c r="BC3829" s="1"/>
      <c r="BD3829"/>
      <c r="BE3829"/>
      <c r="BF3829" s="1"/>
      <c r="BG3829"/>
      <c r="BH3829"/>
      <c r="BI3829"/>
      <c r="BJ3829" s="1"/>
      <c r="BK3829" s="1"/>
      <c r="BL3829"/>
      <c r="BM3829" s="1"/>
      <c r="BN3829" s="1"/>
      <c r="BO3829" s="1"/>
      <c r="BP3829" s="1"/>
      <c r="BQ3829" s="1"/>
      <c r="BR3829" s="1"/>
      <c r="BS3829" s="1"/>
      <c r="BT3829" s="22"/>
      <c r="BU3829" s="1"/>
      <c r="BV3829" s="1"/>
      <c r="BW3829" s="1"/>
      <c r="BX3829" s="1"/>
      <c r="BY3829" s="1"/>
      <c r="BZ3829" s="1"/>
      <c r="CA3829" s="1"/>
      <c r="CB3829" s="1"/>
      <c r="CC3829" s="1"/>
      <c r="CD3829" s="1"/>
      <c r="CE3829" s="1"/>
      <c r="CF3829" s="1"/>
      <c r="CG3829" s="1"/>
      <c r="CH3829" s="1"/>
      <c r="CI3829" s="1"/>
      <c r="CJ3829" s="1"/>
      <c r="CK3829" s="1"/>
      <c r="CL3829" s="1"/>
      <c r="CM3829" s="1"/>
      <c r="CN3829" s="1"/>
      <c r="CO3829" s="1"/>
      <c r="CP3829" s="1"/>
      <c r="CQ3829" s="1"/>
      <c r="CR3829" s="1"/>
      <c r="CS3829" s="1"/>
      <c r="CT3829" s="1"/>
      <c r="CU3829" s="1"/>
      <c r="CV3829" s="1"/>
      <c r="CW3829" s="1"/>
      <c r="CX3829" s="1"/>
      <c r="CY3829" s="1"/>
      <c r="CZ3829" s="1"/>
      <c r="DA3829" s="1"/>
      <c r="DB3829" s="1"/>
      <c r="DC3829" s="1"/>
      <c r="DD3829" s="1"/>
      <c r="DE3829" s="1"/>
      <c r="DF3829" s="1"/>
      <c r="DG3829" s="1"/>
      <c r="DH3829" s="1"/>
      <c r="DI3829" s="1"/>
      <c r="DJ3829" s="1"/>
      <c r="DK3829" s="1"/>
      <c r="DL3829" s="1"/>
      <c r="DM3829" s="1"/>
      <c r="DN3829" s="1"/>
      <c r="DO3829" s="1"/>
      <c r="DP3829" s="1"/>
      <c r="DQ3829" s="1"/>
      <c r="DR3829" s="1"/>
      <c r="DS3829" s="1"/>
      <c r="DT3829" s="1"/>
      <c r="DU3829" s="1"/>
      <c r="DV3829" s="1"/>
      <c r="DW3829" s="1"/>
      <c r="DX3829" s="1"/>
      <c r="DY3829" s="1"/>
      <c r="DZ3829" s="1"/>
      <c r="EA3829" s="1"/>
      <c r="EB3829" s="1"/>
      <c r="EC3829" s="1"/>
      <c r="ED3829" s="1"/>
      <c r="EE3829" s="1"/>
      <c r="EF3829" s="1"/>
      <c r="EG3829" s="1"/>
      <c r="EH3829" s="1"/>
      <c r="EI3829" s="1"/>
      <c r="EJ3829" s="1"/>
      <c r="EK3829" s="1"/>
      <c r="EL3829" s="1"/>
      <c r="EM3829" s="1"/>
      <c r="EN3829" s="1"/>
      <c r="EO3829" s="1"/>
      <c r="EP3829" s="1"/>
      <c r="EQ3829" s="1"/>
      <c r="ER3829" s="1"/>
      <c r="ES3829" s="1"/>
      <c r="ET3829" s="1"/>
      <c r="EU3829" s="1"/>
      <c r="EV3829" s="1"/>
      <c r="EW3829" s="1"/>
      <c r="EX3829" s="1"/>
      <c r="EY3829" s="1"/>
      <c r="EZ3829" s="1"/>
      <c r="FA3829" s="1"/>
      <c r="FB3829" s="1"/>
      <c r="FC3829" s="1"/>
      <c r="FD3829" s="1"/>
      <c r="FE3829" s="1"/>
      <c r="FF3829" s="1"/>
      <c r="FG3829" s="1"/>
      <c r="FH3829" s="1"/>
      <c r="FI3829" s="1"/>
      <c r="FJ3829" s="1"/>
      <c r="FK3829" s="1"/>
      <c r="FL3829" s="1"/>
      <c r="FM3829" s="1"/>
      <c r="FN3829" s="1"/>
      <c r="FO3829" s="1"/>
      <c r="FP3829" s="1"/>
      <c r="FQ3829" s="1"/>
      <c r="FR3829" s="1"/>
      <c r="FS3829" s="1"/>
      <c r="FT3829" s="1"/>
      <c r="FU3829" s="1"/>
      <c r="FV3829" s="1"/>
      <c r="FW3829" s="1"/>
      <c r="FX3829" s="1"/>
      <c r="FY3829" s="1"/>
      <c r="FZ3829" s="1"/>
      <c r="GA3829" s="1"/>
      <c r="GB3829" s="1"/>
      <c r="GC3829" s="1"/>
      <c r="GD3829" s="1"/>
      <c r="GE3829" s="1"/>
      <c r="GF3829" s="1"/>
      <c r="GG3829" s="1"/>
      <c r="GH3829" s="1"/>
      <c r="GI3829" s="1"/>
      <c r="GJ3829" s="1"/>
      <c r="GK3829"/>
      <c r="GL3829"/>
      <c r="GM3829"/>
      <c r="GN3829"/>
      <c r="GO3829"/>
      <c r="GP3829"/>
      <c r="GQ3829"/>
      <c r="GR3829"/>
      <c r="GS3829"/>
      <c r="GT3829"/>
      <c r="GU3829"/>
      <c r="GV3829"/>
      <c r="GW3829"/>
      <c r="GX3829"/>
      <c r="GY3829"/>
      <c r="GZ3829"/>
      <c r="HA3829"/>
      <c r="HB3829"/>
      <c r="HC3829"/>
      <c r="HD3829"/>
      <c r="HE3829"/>
    </row>
    <row r="3830" spans="4:213" s="25" customFormat="1" x14ac:dyDescent="0.25">
      <c r="D3830" s="19"/>
      <c r="E3830" s="19"/>
      <c r="F3830" s="20"/>
      <c r="G3830" s="20"/>
      <c r="H3830" s="20"/>
      <c r="I3830" s="20"/>
      <c r="J3830" s="21"/>
      <c r="K3830" s="21"/>
      <c r="L3830" s="20"/>
      <c r="M3830" s="20"/>
      <c r="N3830" s="22"/>
      <c r="O3830" s="22"/>
      <c r="P3830" s="22"/>
      <c r="Q3830" s="22"/>
      <c r="R3830" s="19"/>
      <c r="S3830" s="19"/>
      <c r="T3830" s="19"/>
      <c r="U3830" s="20"/>
      <c r="V3830" s="20"/>
      <c r="W3830" s="20"/>
      <c r="X3830" s="27"/>
      <c r="Y3830" s="253"/>
      <c r="Z3830" s="30"/>
      <c r="AA3830" s="30"/>
      <c r="AB3830" s="31"/>
      <c r="AC3830" s="31"/>
      <c r="AD3830" s="31"/>
      <c r="AE3830" s="31"/>
      <c r="AF3830" s="31"/>
      <c r="AG3830" s="241"/>
      <c r="AH3830" s="31"/>
      <c r="AI3830" s="31"/>
      <c r="AJ3830" s="31"/>
      <c r="AK3830" s="31"/>
      <c r="AL3830" s="120"/>
      <c r="AQ3830" s="26"/>
      <c r="AW3830" s="19"/>
      <c r="AX3830" s="19"/>
      <c r="AY3830" s="19"/>
      <c r="AZ3830" s="19"/>
      <c r="BA3830" s="19"/>
      <c r="BB3830" s="19"/>
      <c r="BC3830" s="1"/>
      <c r="BD3830"/>
      <c r="BE3830"/>
      <c r="BF3830" s="1"/>
      <c r="BG3830"/>
      <c r="BH3830"/>
      <c r="BI3830"/>
      <c r="BJ3830" s="1"/>
      <c r="BK3830" s="1"/>
      <c r="BL3830"/>
      <c r="BM3830" s="1"/>
      <c r="BN3830" s="1"/>
      <c r="BO3830" s="1"/>
      <c r="BP3830" s="1"/>
      <c r="BQ3830" s="1"/>
      <c r="BR3830" s="1"/>
      <c r="BS3830" s="1"/>
      <c r="BT3830" s="22"/>
      <c r="BU3830" s="1"/>
      <c r="BV3830" s="1"/>
      <c r="BW3830" s="1"/>
      <c r="BX3830" s="1"/>
      <c r="BY3830" s="1"/>
      <c r="BZ3830" s="1"/>
      <c r="CA3830" s="1"/>
      <c r="CB3830" s="1"/>
      <c r="CC3830" s="1"/>
      <c r="CD3830" s="1"/>
      <c r="CE3830" s="1"/>
      <c r="CF3830" s="1"/>
      <c r="CG3830" s="1"/>
      <c r="CH3830" s="1"/>
      <c r="CI3830" s="1"/>
      <c r="CJ3830" s="1"/>
      <c r="CK3830" s="1"/>
      <c r="CL3830" s="1"/>
      <c r="CM3830" s="1"/>
      <c r="CN3830" s="1"/>
      <c r="CO3830" s="1"/>
      <c r="CP3830" s="1"/>
      <c r="CQ3830" s="1"/>
      <c r="CR3830" s="1"/>
      <c r="CS3830" s="1"/>
      <c r="CT3830" s="1"/>
      <c r="CU3830" s="1"/>
      <c r="CV3830" s="1"/>
      <c r="CW3830" s="1"/>
      <c r="CX3830" s="1"/>
      <c r="CY3830" s="1"/>
      <c r="CZ3830" s="1"/>
      <c r="DA3830" s="1"/>
      <c r="DB3830" s="1"/>
      <c r="DC3830" s="1"/>
      <c r="DD3830" s="1"/>
      <c r="DE3830" s="1"/>
      <c r="DF3830" s="1"/>
      <c r="DG3830" s="1"/>
      <c r="DH3830" s="1"/>
      <c r="DI3830" s="1"/>
      <c r="DJ3830" s="1"/>
      <c r="DK3830" s="1"/>
      <c r="DL3830" s="1"/>
      <c r="DM3830" s="1"/>
      <c r="DN3830" s="1"/>
      <c r="DO3830" s="1"/>
      <c r="DP3830" s="1"/>
      <c r="DQ3830" s="1"/>
      <c r="DR3830" s="1"/>
      <c r="DS3830" s="1"/>
      <c r="DT3830" s="1"/>
      <c r="DU3830" s="1"/>
      <c r="DV3830" s="1"/>
      <c r="DW3830" s="1"/>
      <c r="DX3830" s="1"/>
      <c r="DY3830" s="1"/>
      <c r="DZ3830" s="1"/>
      <c r="EA3830" s="1"/>
      <c r="EB3830" s="1"/>
      <c r="EC3830" s="1"/>
      <c r="ED3830" s="1"/>
      <c r="EE3830" s="1"/>
      <c r="EF3830" s="1"/>
      <c r="EG3830" s="1"/>
      <c r="EH3830" s="1"/>
      <c r="EI3830" s="1"/>
      <c r="EJ3830" s="1"/>
      <c r="EK3830" s="1"/>
      <c r="EL3830" s="1"/>
      <c r="EM3830" s="1"/>
      <c r="EN3830" s="1"/>
      <c r="EO3830" s="1"/>
      <c r="EP3830" s="1"/>
      <c r="EQ3830" s="1"/>
      <c r="ER3830" s="1"/>
      <c r="ES3830" s="1"/>
      <c r="ET3830" s="1"/>
      <c r="EU3830" s="1"/>
      <c r="EV3830" s="1"/>
      <c r="EW3830" s="1"/>
      <c r="EX3830" s="1"/>
      <c r="EY3830" s="1"/>
      <c r="EZ3830" s="1"/>
      <c r="FA3830" s="1"/>
      <c r="FB3830" s="1"/>
      <c r="FC3830" s="1"/>
      <c r="FD3830" s="1"/>
      <c r="FE3830" s="1"/>
      <c r="FF3830" s="1"/>
      <c r="FG3830" s="1"/>
      <c r="FH3830" s="1"/>
      <c r="FI3830" s="1"/>
      <c r="FJ3830" s="1"/>
      <c r="FK3830" s="1"/>
      <c r="FL3830" s="1"/>
      <c r="FM3830" s="1"/>
      <c r="FN3830" s="1"/>
      <c r="FO3830" s="1"/>
      <c r="FP3830" s="1"/>
      <c r="FQ3830" s="1"/>
      <c r="FR3830" s="1"/>
      <c r="FS3830" s="1"/>
      <c r="FT3830" s="1"/>
      <c r="FU3830" s="1"/>
      <c r="FV3830" s="1"/>
      <c r="FW3830" s="1"/>
      <c r="FX3830" s="1"/>
      <c r="FY3830" s="1"/>
      <c r="FZ3830" s="1"/>
      <c r="GA3830" s="1"/>
      <c r="GB3830" s="1"/>
      <c r="GC3830" s="1"/>
      <c r="GD3830" s="1"/>
      <c r="GE3830" s="1"/>
      <c r="GF3830" s="1"/>
      <c r="GG3830" s="1"/>
      <c r="GH3830" s="1"/>
      <c r="GI3830" s="1"/>
      <c r="GJ3830" s="1"/>
      <c r="GK3830"/>
      <c r="GL3830"/>
      <c r="GM3830"/>
      <c r="GN3830"/>
      <c r="GO3830"/>
      <c r="GP3830"/>
      <c r="GQ3830"/>
      <c r="GR3830"/>
      <c r="GS3830"/>
      <c r="GT3830"/>
      <c r="GU3830"/>
      <c r="GV3830"/>
      <c r="GW3830"/>
      <c r="GX3830"/>
      <c r="GY3830"/>
      <c r="GZ3830"/>
      <c r="HA3830"/>
      <c r="HB3830"/>
      <c r="HC3830"/>
      <c r="HD3830"/>
      <c r="HE3830"/>
    </row>
    <row r="3831" spans="4:213" s="25" customFormat="1" x14ac:dyDescent="0.25">
      <c r="D3831" s="19"/>
      <c r="E3831" s="19"/>
      <c r="F3831" s="20"/>
      <c r="G3831" s="20"/>
      <c r="H3831" s="20"/>
      <c r="I3831" s="20"/>
      <c r="J3831" s="21"/>
      <c r="K3831" s="21"/>
      <c r="L3831" s="20"/>
      <c r="M3831" s="20"/>
      <c r="N3831" s="22"/>
      <c r="O3831" s="22"/>
      <c r="P3831" s="22"/>
      <c r="Q3831" s="22"/>
      <c r="R3831" s="19"/>
      <c r="S3831" s="19"/>
      <c r="T3831" s="19"/>
      <c r="U3831" s="20"/>
      <c r="V3831" s="20"/>
      <c r="W3831" s="20"/>
      <c r="X3831" s="27"/>
      <c r="Y3831" s="253"/>
      <c r="Z3831" s="30"/>
      <c r="AA3831" s="30"/>
      <c r="AB3831" s="31"/>
      <c r="AC3831" s="31"/>
      <c r="AD3831" s="31"/>
      <c r="AE3831" s="31"/>
      <c r="AF3831" s="31"/>
      <c r="AG3831" s="241"/>
      <c r="AH3831" s="31"/>
      <c r="AI3831" s="31"/>
      <c r="AJ3831" s="31"/>
      <c r="AK3831" s="31"/>
      <c r="AL3831" s="120"/>
      <c r="AQ3831" s="26"/>
      <c r="AW3831" s="19"/>
      <c r="AX3831" s="19"/>
      <c r="AY3831" s="19"/>
      <c r="AZ3831" s="19"/>
      <c r="BA3831" s="19"/>
      <c r="BB3831" s="19"/>
      <c r="BC3831" s="1"/>
      <c r="BD3831"/>
      <c r="BE3831"/>
      <c r="BF3831" s="1"/>
      <c r="BG3831"/>
      <c r="BH3831"/>
      <c r="BI3831"/>
      <c r="BJ3831" s="1"/>
      <c r="BK3831" s="1"/>
      <c r="BL3831"/>
      <c r="BM3831" s="1"/>
      <c r="BN3831" s="1"/>
      <c r="BO3831" s="1"/>
      <c r="BP3831" s="1"/>
      <c r="BQ3831" s="1"/>
      <c r="BR3831" s="1"/>
      <c r="BS3831" s="1"/>
      <c r="BT3831" s="22"/>
      <c r="BU3831" s="1"/>
      <c r="BV3831" s="1"/>
      <c r="BW3831" s="1"/>
      <c r="BX3831" s="1"/>
      <c r="BY3831" s="1"/>
      <c r="BZ3831" s="1"/>
      <c r="CA3831" s="1"/>
      <c r="CB3831" s="1"/>
      <c r="CC3831" s="1"/>
      <c r="CD3831" s="1"/>
      <c r="CE3831" s="1"/>
      <c r="CF3831" s="1"/>
      <c r="CG3831" s="1"/>
      <c r="CH3831" s="1"/>
      <c r="CI3831" s="1"/>
      <c r="CJ3831" s="1"/>
      <c r="CK3831" s="1"/>
      <c r="CL3831" s="1"/>
      <c r="CM3831" s="1"/>
      <c r="CN3831" s="1"/>
      <c r="CO3831" s="1"/>
      <c r="CP3831" s="1"/>
      <c r="CQ3831" s="1"/>
      <c r="CR3831" s="1"/>
      <c r="CS3831" s="1"/>
      <c r="CT3831" s="1"/>
      <c r="CU3831" s="1"/>
      <c r="CV3831" s="1"/>
      <c r="CW3831" s="1"/>
      <c r="CX3831" s="1"/>
      <c r="CY3831" s="1"/>
      <c r="CZ3831" s="1"/>
      <c r="DA3831" s="1"/>
      <c r="DB3831" s="1"/>
      <c r="DC3831" s="1"/>
      <c r="DD3831" s="1"/>
      <c r="DE3831" s="1"/>
      <c r="DF3831" s="1"/>
      <c r="DG3831" s="1"/>
      <c r="DH3831" s="1"/>
      <c r="DI3831" s="1"/>
      <c r="DJ3831" s="1"/>
      <c r="DK3831" s="1"/>
      <c r="DL3831" s="1"/>
      <c r="DM3831" s="1"/>
      <c r="DN3831" s="1"/>
      <c r="DO3831" s="1"/>
      <c r="DP3831" s="1"/>
      <c r="DQ3831" s="1"/>
      <c r="DR3831" s="1"/>
      <c r="DS3831" s="1"/>
      <c r="DT3831" s="1"/>
      <c r="DU3831" s="1"/>
      <c r="DV3831" s="1"/>
      <c r="DW3831" s="1"/>
      <c r="DX3831" s="1"/>
      <c r="DY3831" s="1"/>
      <c r="DZ3831" s="1"/>
      <c r="EA3831" s="1"/>
      <c r="EB3831" s="1"/>
      <c r="EC3831" s="1"/>
      <c r="ED3831" s="1"/>
      <c r="EE3831" s="1"/>
      <c r="EF3831" s="1"/>
      <c r="EG3831" s="1"/>
      <c r="EH3831" s="1"/>
      <c r="EI3831" s="1"/>
      <c r="EJ3831" s="1"/>
      <c r="EK3831" s="1"/>
      <c r="EL3831" s="1"/>
      <c r="EM3831" s="1"/>
      <c r="EN3831" s="1"/>
      <c r="EO3831" s="1"/>
      <c r="EP3831" s="1"/>
      <c r="EQ3831" s="1"/>
      <c r="ER3831" s="1"/>
      <c r="ES3831" s="1"/>
      <c r="ET3831" s="1"/>
      <c r="EU3831" s="1"/>
      <c r="EV3831" s="1"/>
      <c r="EW3831" s="1"/>
      <c r="EX3831" s="1"/>
      <c r="EY3831" s="1"/>
      <c r="EZ3831" s="1"/>
      <c r="FA3831" s="1"/>
      <c r="FB3831" s="1"/>
      <c r="FC3831" s="1"/>
      <c r="FD3831" s="1"/>
      <c r="FE3831" s="1"/>
      <c r="FF3831" s="1"/>
      <c r="FG3831" s="1"/>
      <c r="FH3831" s="1"/>
      <c r="FI3831" s="1"/>
      <c r="FJ3831" s="1"/>
      <c r="FK3831" s="1"/>
      <c r="FL3831" s="1"/>
      <c r="FM3831" s="1"/>
      <c r="FN3831" s="1"/>
      <c r="FO3831" s="1"/>
      <c r="FP3831" s="1"/>
      <c r="FQ3831" s="1"/>
      <c r="FR3831" s="1"/>
      <c r="FS3831" s="1"/>
      <c r="FT3831" s="1"/>
      <c r="FU3831" s="1"/>
      <c r="FV3831" s="1"/>
      <c r="FW3831" s="1"/>
      <c r="FX3831" s="1"/>
      <c r="FY3831" s="1"/>
      <c r="FZ3831" s="1"/>
      <c r="GA3831" s="1"/>
      <c r="GB3831" s="1"/>
      <c r="GC3831" s="1"/>
      <c r="GD3831" s="1"/>
      <c r="GE3831" s="1"/>
      <c r="GF3831" s="1"/>
      <c r="GG3831" s="1"/>
      <c r="GH3831" s="1"/>
      <c r="GI3831" s="1"/>
      <c r="GJ3831" s="1"/>
      <c r="GK3831"/>
      <c r="GL3831"/>
      <c r="GM3831"/>
      <c r="GN3831"/>
      <c r="GO3831"/>
      <c r="GP3831"/>
      <c r="GQ3831"/>
      <c r="GR3831"/>
      <c r="GS3831"/>
      <c r="GT3831"/>
      <c r="GU3831"/>
      <c r="GV3831"/>
      <c r="GW3831"/>
      <c r="GX3831"/>
      <c r="GY3831"/>
      <c r="GZ3831"/>
      <c r="HA3831"/>
      <c r="HB3831"/>
      <c r="HC3831"/>
      <c r="HD3831"/>
      <c r="HE3831"/>
    </row>
    <row r="3832" spans="4:213" s="25" customFormat="1" x14ac:dyDescent="0.25">
      <c r="D3832" s="19"/>
      <c r="E3832" s="19"/>
      <c r="F3832" s="20"/>
      <c r="G3832" s="20"/>
      <c r="H3832" s="20"/>
      <c r="I3832" s="20"/>
      <c r="J3832" s="21"/>
      <c r="K3832" s="21"/>
      <c r="L3832" s="20"/>
      <c r="M3832" s="20"/>
      <c r="N3832" s="22"/>
      <c r="O3832" s="22"/>
      <c r="P3832" s="22"/>
      <c r="Q3832" s="22"/>
      <c r="R3832" s="19"/>
      <c r="S3832" s="19"/>
      <c r="T3832" s="19"/>
      <c r="U3832" s="20"/>
      <c r="V3832" s="20"/>
      <c r="W3832" s="20"/>
      <c r="X3832" s="27"/>
      <c r="Y3832" s="253"/>
      <c r="Z3832" s="30"/>
      <c r="AA3832" s="30"/>
      <c r="AB3832" s="31"/>
      <c r="AC3832" s="31"/>
      <c r="AD3832" s="31"/>
      <c r="AE3832" s="31"/>
      <c r="AF3832" s="31"/>
      <c r="AG3832" s="241"/>
      <c r="AH3832" s="31"/>
      <c r="AI3832" s="31"/>
      <c r="AJ3832" s="31"/>
      <c r="AK3832" s="31"/>
      <c r="AL3832" s="120"/>
      <c r="AQ3832" s="26"/>
      <c r="AW3832" s="19"/>
      <c r="AX3832" s="19"/>
      <c r="AY3832" s="19"/>
      <c r="AZ3832" s="19"/>
      <c r="BA3832" s="19"/>
      <c r="BB3832" s="19"/>
      <c r="BC3832" s="1"/>
      <c r="BD3832"/>
      <c r="BE3832"/>
      <c r="BF3832" s="1"/>
      <c r="BG3832"/>
      <c r="BH3832"/>
      <c r="BI3832"/>
      <c r="BJ3832" s="1"/>
      <c r="BK3832" s="1"/>
      <c r="BL3832"/>
      <c r="BM3832" s="1"/>
      <c r="BN3832" s="1"/>
      <c r="BO3832" s="1"/>
      <c r="BP3832" s="1"/>
      <c r="BQ3832" s="1"/>
      <c r="BR3832" s="1"/>
      <c r="BS3832" s="1"/>
      <c r="BT3832" s="22"/>
      <c r="BU3832" s="1"/>
      <c r="BV3832" s="1"/>
      <c r="BW3832" s="1"/>
      <c r="BX3832" s="1"/>
      <c r="BY3832" s="1"/>
      <c r="BZ3832" s="1"/>
      <c r="CA3832" s="1"/>
      <c r="CB3832" s="1"/>
      <c r="CC3832" s="1"/>
      <c r="CD3832" s="1"/>
      <c r="CE3832" s="1"/>
      <c r="CF3832" s="1"/>
      <c r="CG3832" s="1"/>
      <c r="CH3832" s="1"/>
      <c r="CI3832" s="1"/>
      <c r="CJ3832" s="1"/>
      <c r="CK3832" s="1"/>
      <c r="CL3832" s="1"/>
      <c r="CM3832" s="1"/>
      <c r="CN3832" s="1"/>
      <c r="CO3832" s="1"/>
      <c r="CP3832" s="1"/>
      <c r="CQ3832" s="1"/>
      <c r="CR3832" s="1"/>
      <c r="CS3832" s="1"/>
      <c r="CT3832" s="1"/>
      <c r="CU3832" s="1"/>
      <c r="CV3832" s="1"/>
      <c r="CW3832" s="1"/>
      <c r="CX3832" s="1"/>
      <c r="CY3832" s="1"/>
      <c r="CZ3832" s="1"/>
      <c r="DA3832" s="1"/>
      <c r="DB3832" s="1"/>
      <c r="DC3832" s="1"/>
      <c r="DD3832" s="1"/>
      <c r="DE3832" s="1"/>
      <c r="DF3832" s="1"/>
      <c r="DG3832" s="1"/>
      <c r="DH3832" s="1"/>
      <c r="DI3832" s="1"/>
      <c r="DJ3832" s="1"/>
      <c r="DK3832" s="1"/>
      <c r="DL3832" s="1"/>
      <c r="DM3832" s="1"/>
      <c r="DN3832" s="1"/>
      <c r="DO3832" s="1"/>
      <c r="DP3832" s="1"/>
      <c r="DQ3832" s="1"/>
      <c r="DR3832" s="1"/>
      <c r="DS3832" s="1"/>
      <c r="DT3832" s="1"/>
      <c r="DU3832" s="1"/>
      <c r="DV3832" s="1"/>
      <c r="DW3832" s="1"/>
      <c r="DX3832" s="1"/>
      <c r="DY3832" s="1"/>
      <c r="DZ3832" s="1"/>
      <c r="EA3832" s="1"/>
      <c r="EB3832" s="1"/>
      <c r="EC3832" s="1"/>
      <c r="ED3832" s="1"/>
      <c r="EE3832" s="1"/>
      <c r="EF3832" s="1"/>
      <c r="EG3832" s="1"/>
      <c r="EH3832" s="1"/>
      <c r="EI3832" s="1"/>
      <c r="EJ3832" s="1"/>
      <c r="EK3832" s="1"/>
      <c r="EL3832" s="1"/>
      <c r="EM3832" s="1"/>
      <c r="EN3832" s="1"/>
      <c r="EO3832" s="1"/>
      <c r="EP3832" s="1"/>
      <c r="EQ3832" s="1"/>
      <c r="ER3832" s="1"/>
      <c r="ES3832" s="1"/>
      <c r="ET3832" s="1"/>
      <c r="EU3832" s="1"/>
      <c r="EV3832" s="1"/>
      <c r="EW3832" s="1"/>
      <c r="EX3832" s="1"/>
      <c r="EY3832" s="1"/>
      <c r="EZ3832" s="1"/>
      <c r="FA3832" s="1"/>
      <c r="FB3832" s="1"/>
      <c r="FC3832" s="1"/>
      <c r="FD3832" s="1"/>
      <c r="FE3832" s="1"/>
      <c r="FF3832" s="1"/>
      <c r="FG3832" s="1"/>
      <c r="FH3832" s="1"/>
      <c r="FI3832" s="1"/>
      <c r="FJ3832" s="1"/>
      <c r="FK3832" s="1"/>
      <c r="FL3832" s="1"/>
      <c r="FM3832" s="1"/>
      <c r="FN3832" s="1"/>
      <c r="FO3832" s="1"/>
      <c r="FP3832" s="1"/>
      <c r="FQ3832" s="1"/>
      <c r="FR3832" s="1"/>
      <c r="FS3832" s="1"/>
      <c r="FT3832" s="1"/>
      <c r="FU3832" s="1"/>
      <c r="FV3832" s="1"/>
      <c r="FW3832" s="1"/>
      <c r="FX3832" s="1"/>
      <c r="FY3832" s="1"/>
      <c r="FZ3832" s="1"/>
      <c r="GA3832" s="1"/>
      <c r="GB3832" s="1"/>
      <c r="GC3832" s="1"/>
      <c r="GD3832" s="1"/>
      <c r="GE3832" s="1"/>
      <c r="GF3832" s="1"/>
      <c r="GG3832" s="1"/>
      <c r="GH3832" s="1"/>
      <c r="GI3832" s="1"/>
      <c r="GJ3832" s="1"/>
      <c r="GK3832"/>
      <c r="GL3832"/>
      <c r="GM3832"/>
      <c r="GN3832"/>
      <c r="GO3832"/>
      <c r="GP3832"/>
      <c r="GQ3832"/>
      <c r="GR3832"/>
      <c r="GS3832"/>
      <c r="GT3832"/>
      <c r="GU3832"/>
      <c r="GV3832"/>
      <c r="GW3832"/>
      <c r="GX3832"/>
      <c r="GY3832"/>
      <c r="GZ3832"/>
      <c r="HA3832"/>
      <c r="HB3832"/>
      <c r="HC3832"/>
      <c r="HD3832"/>
      <c r="HE3832"/>
    </row>
    <row r="3833" spans="4:213" s="25" customFormat="1" x14ac:dyDescent="0.25">
      <c r="D3833" s="19"/>
      <c r="E3833" s="19"/>
      <c r="F3833" s="20"/>
      <c r="G3833" s="20"/>
      <c r="H3833" s="20"/>
      <c r="I3833" s="20"/>
      <c r="J3833" s="21"/>
      <c r="K3833" s="21"/>
      <c r="L3833" s="20"/>
      <c r="M3833" s="20"/>
      <c r="N3833" s="22"/>
      <c r="O3833" s="22"/>
      <c r="P3833" s="22"/>
      <c r="Q3833" s="22"/>
      <c r="R3833" s="19"/>
      <c r="S3833" s="19"/>
      <c r="T3833" s="19"/>
      <c r="U3833" s="20"/>
      <c r="V3833" s="20"/>
      <c r="W3833" s="20"/>
      <c r="X3833" s="27"/>
      <c r="Y3833" s="253"/>
      <c r="Z3833" s="30"/>
      <c r="AA3833" s="30"/>
      <c r="AB3833" s="31"/>
      <c r="AC3833" s="31"/>
      <c r="AD3833" s="31"/>
      <c r="AE3833" s="31"/>
      <c r="AF3833" s="31"/>
      <c r="AG3833" s="241"/>
      <c r="AH3833" s="31"/>
      <c r="AI3833" s="31"/>
      <c r="AJ3833" s="31"/>
      <c r="AK3833" s="31"/>
      <c r="AL3833" s="120"/>
      <c r="AQ3833" s="26"/>
      <c r="AW3833" s="19"/>
      <c r="AX3833" s="19"/>
      <c r="AY3833" s="19"/>
      <c r="AZ3833" s="19"/>
      <c r="BA3833" s="19"/>
      <c r="BB3833" s="19"/>
      <c r="BC3833" s="1"/>
      <c r="BD3833"/>
      <c r="BE3833"/>
      <c r="BF3833" s="1"/>
      <c r="BG3833"/>
      <c r="BH3833"/>
      <c r="BI3833"/>
      <c r="BJ3833" s="1"/>
      <c r="BK3833" s="1"/>
      <c r="BL3833"/>
      <c r="BM3833" s="1"/>
      <c r="BN3833" s="1"/>
      <c r="BO3833" s="1"/>
      <c r="BP3833" s="1"/>
      <c r="BQ3833" s="1"/>
      <c r="BR3833" s="1"/>
      <c r="BS3833" s="1"/>
      <c r="BT3833" s="22"/>
      <c r="BU3833" s="1"/>
      <c r="BV3833" s="1"/>
      <c r="BW3833" s="1"/>
      <c r="BX3833" s="1"/>
      <c r="BY3833" s="1"/>
      <c r="BZ3833" s="1"/>
      <c r="CA3833" s="1"/>
      <c r="CB3833" s="1"/>
      <c r="CC3833" s="1"/>
      <c r="CD3833" s="1"/>
      <c r="CE3833" s="1"/>
      <c r="CF3833" s="1"/>
      <c r="CG3833" s="1"/>
      <c r="CH3833" s="1"/>
      <c r="CI3833" s="1"/>
      <c r="CJ3833" s="1"/>
      <c r="CK3833" s="1"/>
      <c r="CL3833" s="1"/>
      <c r="CM3833" s="1"/>
      <c r="CN3833" s="1"/>
      <c r="CO3833" s="1"/>
      <c r="CP3833" s="1"/>
      <c r="CQ3833" s="1"/>
      <c r="CR3833" s="1"/>
      <c r="CS3833" s="1"/>
      <c r="CT3833" s="1"/>
      <c r="CU3833" s="1"/>
      <c r="CV3833" s="1"/>
      <c r="CW3833" s="1"/>
      <c r="CX3833" s="1"/>
      <c r="CY3833" s="1"/>
      <c r="CZ3833" s="1"/>
      <c r="DA3833" s="1"/>
      <c r="DB3833" s="1"/>
      <c r="DC3833" s="1"/>
      <c r="DD3833" s="1"/>
      <c r="DE3833" s="1"/>
      <c r="DF3833" s="1"/>
      <c r="DG3833" s="1"/>
      <c r="DH3833" s="1"/>
      <c r="DI3833" s="1"/>
      <c r="DJ3833" s="1"/>
      <c r="DK3833" s="1"/>
      <c r="DL3833" s="1"/>
      <c r="DM3833" s="1"/>
      <c r="DN3833" s="1"/>
      <c r="DO3833" s="1"/>
      <c r="DP3833" s="1"/>
      <c r="DQ3833" s="1"/>
      <c r="DR3833" s="1"/>
      <c r="DS3833" s="1"/>
      <c r="DT3833" s="1"/>
      <c r="DU3833" s="1"/>
      <c r="DV3833" s="1"/>
      <c r="DW3833" s="1"/>
      <c r="DX3833" s="1"/>
      <c r="DY3833" s="1"/>
      <c r="DZ3833" s="1"/>
      <c r="EA3833" s="1"/>
      <c r="EB3833" s="1"/>
      <c r="EC3833" s="1"/>
      <c r="ED3833" s="1"/>
      <c r="EE3833" s="1"/>
      <c r="EF3833" s="1"/>
      <c r="EG3833" s="1"/>
      <c r="EH3833" s="1"/>
      <c r="EI3833" s="1"/>
      <c r="EJ3833" s="1"/>
      <c r="EK3833" s="1"/>
      <c r="EL3833" s="1"/>
      <c r="EM3833" s="1"/>
      <c r="EN3833" s="1"/>
      <c r="EO3833" s="1"/>
      <c r="EP3833" s="1"/>
      <c r="EQ3833" s="1"/>
      <c r="ER3833" s="1"/>
      <c r="ES3833" s="1"/>
      <c r="ET3833" s="1"/>
      <c r="EU3833" s="1"/>
      <c r="EV3833" s="1"/>
      <c r="EW3833" s="1"/>
      <c r="EX3833" s="1"/>
      <c r="EY3833" s="1"/>
      <c r="EZ3833" s="1"/>
      <c r="FA3833" s="1"/>
      <c r="FB3833" s="1"/>
      <c r="FC3833" s="1"/>
      <c r="FD3833" s="1"/>
      <c r="FE3833" s="1"/>
      <c r="FF3833" s="1"/>
      <c r="FG3833" s="1"/>
      <c r="FH3833" s="1"/>
      <c r="FI3833" s="1"/>
      <c r="FJ3833" s="1"/>
      <c r="FK3833" s="1"/>
      <c r="FL3833" s="1"/>
      <c r="FM3833" s="1"/>
      <c r="FN3833" s="1"/>
      <c r="FO3833" s="1"/>
      <c r="FP3833" s="1"/>
      <c r="FQ3833" s="1"/>
      <c r="FR3833" s="1"/>
      <c r="FS3833" s="1"/>
      <c r="FT3833" s="1"/>
      <c r="FU3833" s="1"/>
      <c r="FV3833" s="1"/>
      <c r="FW3833" s="1"/>
      <c r="FX3833" s="1"/>
      <c r="FY3833" s="1"/>
      <c r="FZ3833" s="1"/>
      <c r="GA3833" s="1"/>
      <c r="GB3833" s="1"/>
      <c r="GC3833" s="1"/>
      <c r="GD3833" s="1"/>
      <c r="GE3833" s="1"/>
      <c r="GF3833" s="1"/>
      <c r="GG3833" s="1"/>
      <c r="GH3833" s="1"/>
      <c r="GI3833" s="1"/>
      <c r="GJ3833" s="1"/>
      <c r="GK3833"/>
      <c r="GL3833"/>
      <c r="GM3833"/>
      <c r="GN3833"/>
      <c r="GO3833"/>
      <c r="GP3833"/>
      <c r="GQ3833"/>
      <c r="GR3833"/>
      <c r="GS3833"/>
      <c r="GT3833"/>
      <c r="GU3833"/>
      <c r="GV3833"/>
      <c r="GW3833"/>
      <c r="GX3833"/>
      <c r="GY3833"/>
      <c r="GZ3833"/>
      <c r="HA3833"/>
      <c r="HB3833"/>
      <c r="HC3833"/>
      <c r="HD3833"/>
      <c r="HE3833"/>
    </row>
    <row r="3834" spans="4:213" s="25" customFormat="1" x14ac:dyDescent="0.25">
      <c r="D3834" s="19"/>
      <c r="E3834" s="19"/>
      <c r="F3834" s="20"/>
      <c r="G3834" s="20"/>
      <c r="H3834" s="20"/>
      <c r="I3834" s="20"/>
      <c r="J3834" s="21"/>
      <c r="K3834" s="21"/>
      <c r="L3834" s="20"/>
      <c r="M3834" s="20"/>
      <c r="N3834" s="22"/>
      <c r="O3834" s="22"/>
      <c r="P3834" s="22"/>
      <c r="Q3834" s="22"/>
      <c r="R3834" s="19"/>
      <c r="S3834" s="19"/>
      <c r="T3834" s="19"/>
      <c r="U3834" s="20"/>
      <c r="V3834" s="20"/>
      <c r="W3834" s="20"/>
      <c r="X3834" s="27"/>
      <c r="Y3834" s="253"/>
      <c r="Z3834" s="30"/>
      <c r="AA3834" s="30"/>
      <c r="AB3834" s="31"/>
      <c r="AC3834" s="31"/>
      <c r="AD3834" s="31"/>
      <c r="AE3834" s="31"/>
      <c r="AF3834" s="31"/>
      <c r="AG3834" s="241"/>
      <c r="AH3834" s="31"/>
      <c r="AI3834" s="31"/>
      <c r="AJ3834" s="31"/>
      <c r="AK3834" s="31"/>
      <c r="AL3834" s="120"/>
      <c r="AQ3834" s="26"/>
      <c r="AW3834" s="19"/>
      <c r="AX3834" s="19"/>
      <c r="AY3834" s="19"/>
      <c r="AZ3834" s="19"/>
      <c r="BA3834" s="19"/>
      <c r="BB3834" s="19"/>
      <c r="BC3834" s="1"/>
      <c r="BD3834"/>
      <c r="BE3834"/>
      <c r="BF3834" s="1"/>
      <c r="BG3834"/>
      <c r="BH3834"/>
      <c r="BI3834"/>
      <c r="BJ3834" s="1"/>
      <c r="BK3834" s="1"/>
      <c r="BL3834"/>
      <c r="BM3834" s="1"/>
      <c r="BN3834" s="1"/>
      <c r="BO3834" s="1"/>
      <c r="BP3834" s="1"/>
      <c r="BQ3834" s="1"/>
      <c r="BR3834" s="1"/>
      <c r="BS3834" s="1"/>
      <c r="BT3834" s="22"/>
      <c r="BU3834" s="1"/>
      <c r="BV3834" s="1"/>
      <c r="BW3834" s="1"/>
      <c r="BX3834" s="1"/>
      <c r="BY3834" s="1"/>
      <c r="BZ3834" s="1"/>
      <c r="CA3834" s="1"/>
      <c r="CB3834" s="1"/>
      <c r="CC3834" s="1"/>
      <c r="CD3834" s="1"/>
      <c r="CE3834" s="1"/>
      <c r="CF3834" s="1"/>
      <c r="CG3834" s="1"/>
      <c r="CH3834" s="1"/>
      <c r="CI3834" s="1"/>
      <c r="CJ3834" s="1"/>
      <c r="CK3834" s="1"/>
      <c r="CL3834" s="1"/>
      <c r="CM3834" s="1"/>
      <c r="CN3834" s="1"/>
      <c r="CO3834" s="1"/>
      <c r="CP3834" s="1"/>
      <c r="CQ3834" s="1"/>
      <c r="CR3834" s="1"/>
      <c r="CS3834" s="1"/>
      <c r="CT3834" s="1"/>
      <c r="CU3834" s="1"/>
      <c r="CV3834" s="1"/>
      <c r="CW3834" s="1"/>
      <c r="CX3834" s="1"/>
      <c r="CY3834" s="1"/>
      <c r="CZ3834" s="1"/>
      <c r="DA3834" s="1"/>
      <c r="DB3834" s="1"/>
      <c r="DC3834" s="1"/>
      <c r="DD3834" s="1"/>
      <c r="DE3834" s="1"/>
      <c r="DF3834" s="1"/>
      <c r="DG3834" s="1"/>
      <c r="DH3834" s="1"/>
      <c r="DI3834" s="1"/>
      <c r="DJ3834" s="1"/>
      <c r="DK3834" s="1"/>
      <c r="DL3834" s="1"/>
      <c r="DM3834" s="1"/>
      <c r="DN3834" s="1"/>
      <c r="DO3834" s="1"/>
      <c r="DP3834" s="1"/>
      <c r="DQ3834" s="1"/>
      <c r="DR3834" s="1"/>
      <c r="DS3834" s="1"/>
      <c r="DT3834" s="1"/>
      <c r="DU3834" s="1"/>
      <c r="DV3834" s="1"/>
      <c r="DW3834" s="1"/>
      <c r="DX3834" s="1"/>
      <c r="DY3834" s="1"/>
      <c r="DZ3834" s="1"/>
      <c r="EA3834" s="1"/>
      <c r="EB3834" s="1"/>
      <c r="EC3834" s="1"/>
      <c r="ED3834" s="1"/>
      <c r="EE3834" s="1"/>
      <c r="EF3834" s="1"/>
      <c r="EG3834" s="1"/>
      <c r="EH3834" s="1"/>
      <c r="EI3834" s="1"/>
      <c r="EJ3834" s="1"/>
      <c r="EK3834" s="1"/>
      <c r="EL3834" s="1"/>
      <c r="EM3834" s="1"/>
      <c r="EN3834" s="1"/>
      <c r="EO3834" s="1"/>
      <c r="EP3834" s="1"/>
      <c r="EQ3834" s="1"/>
      <c r="ER3834" s="1"/>
      <c r="ES3834" s="1"/>
      <c r="ET3834" s="1"/>
      <c r="EU3834" s="1"/>
      <c r="EV3834" s="1"/>
      <c r="EW3834" s="1"/>
      <c r="EX3834" s="1"/>
      <c r="EY3834" s="1"/>
      <c r="EZ3834" s="1"/>
      <c r="FA3834" s="1"/>
      <c r="FB3834" s="1"/>
      <c r="FC3834" s="1"/>
      <c r="FD3834" s="1"/>
      <c r="FE3834" s="1"/>
      <c r="FF3834" s="1"/>
      <c r="FG3834" s="1"/>
      <c r="FH3834" s="1"/>
      <c r="FI3834" s="1"/>
      <c r="FJ3834" s="1"/>
      <c r="FK3834" s="1"/>
      <c r="FL3834" s="1"/>
      <c r="FM3834" s="1"/>
      <c r="FN3834" s="1"/>
      <c r="FO3834" s="1"/>
      <c r="FP3834" s="1"/>
      <c r="FQ3834" s="1"/>
      <c r="FR3834" s="1"/>
      <c r="FS3834" s="1"/>
      <c r="FT3834" s="1"/>
      <c r="FU3834" s="1"/>
      <c r="FV3834" s="1"/>
      <c r="FW3834" s="1"/>
      <c r="FX3834" s="1"/>
      <c r="FY3834" s="1"/>
      <c r="FZ3834" s="1"/>
      <c r="GA3834" s="1"/>
      <c r="GB3834" s="1"/>
      <c r="GC3834" s="1"/>
      <c r="GD3834" s="1"/>
      <c r="GE3834" s="1"/>
      <c r="GF3834" s="1"/>
      <c r="GG3834" s="1"/>
      <c r="GH3834" s="1"/>
      <c r="GI3834" s="1"/>
      <c r="GJ3834" s="1"/>
      <c r="GK3834"/>
      <c r="GL3834"/>
      <c r="GM3834"/>
      <c r="GN3834"/>
      <c r="GO3834"/>
      <c r="GP3834"/>
      <c r="GQ3834"/>
      <c r="GR3834"/>
      <c r="GS3834"/>
      <c r="GT3834"/>
      <c r="GU3834"/>
      <c r="GV3834"/>
      <c r="GW3834"/>
      <c r="GX3834"/>
      <c r="GY3834"/>
      <c r="GZ3834"/>
      <c r="HA3834"/>
      <c r="HB3834"/>
      <c r="HC3834"/>
      <c r="HD3834"/>
      <c r="HE3834"/>
    </row>
    <row r="3835" spans="4:213" s="25" customFormat="1" x14ac:dyDescent="0.25">
      <c r="D3835" s="19"/>
      <c r="E3835" s="19"/>
      <c r="F3835" s="20"/>
      <c r="G3835" s="20"/>
      <c r="H3835" s="20"/>
      <c r="I3835" s="20"/>
      <c r="J3835" s="21"/>
      <c r="K3835" s="21"/>
      <c r="L3835" s="20"/>
      <c r="M3835" s="20"/>
      <c r="N3835" s="22"/>
      <c r="O3835" s="22"/>
      <c r="P3835" s="22"/>
      <c r="Q3835" s="22"/>
      <c r="R3835" s="19"/>
      <c r="S3835" s="19"/>
      <c r="T3835" s="19"/>
      <c r="U3835" s="20"/>
      <c r="V3835" s="20"/>
      <c r="W3835" s="20"/>
      <c r="X3835" s="27"/>
      <c r="Y3835" s="253"/>
      <c r="Z3835" s="30"/>
      <c r="AA3835" s="30"/>
      <c r="AB3835" s="31"/>
      <c r="AC3835" s="31"/>
      <c r="AD3835" s="31"/>
      <c r="AE3835" s="31"/>
      <c r="AF3835" s="31"/>
      <c r="AG3835" s="241"/>
      <c r="AH3835" s="31"/>
      <c r="AI3835" s="31"/>
      <c r="AJ3835" s="31"/>
      <c r="AK3835" s="31"/>
      <c r="AL3835" s="120"/>
      <c r="AQ3835" s="26"/>
      <c r="AW3835" s="19"/>
      <c r="AX3835" s="19"/>
      <c r="AY3835" s="19"/>
      <c r="AZ3835" s="19"/>
      <c r="BA3835" s="19"/>
      <c r="BB3835" s="19"/>
      <c r="BC3835" s="1"/>
      <c r="BD3835"/>
      <c r="BE3835"/>
      <c r="BF3835" s="1"/>
      <c r="BG3835"/>
      <c r="BH3835"/>
      <c r="BI3835"/>
      <c r="BJ3835" s="1"/>
      <c r="BK3835" s="1"/>
      <c r="BL3835"/>
      <c r="BM3835" s="1"/>
      <c r="BN3835" s="1"/>
      <c r="BO3835" s="1"/>
      <c r="BP3835" s="1"/>
      <c r="BQ3835" s="1"/>
      <c r="BR3835" s="1"/>
      <c r="BS3835" s="1"/>
      <c r="BT3835" s="22"/>
      <c r="BU3835" s="1"/>
      <c r="BV3835" s="1"/>
      <c r="BW3835" s="1"/>
      <c r="BX3835" s="1"/>
      <c r="BY3835" s="1"/>
      <c r="BZ3835" s="1"/>
      <c r="CA3835" s="1"/>
      <c r="CB3835" s="1"/>
      <c r="CC3835" s="1"/>
      <c r="CD3835" s="1"/>
      <c r="CE3835" s="1"/>
      <c r="CF3835" s="1"/>
      <c r="CG3835" s="1"/>
      <c r="CH3835" s="1"/>
      <c r="CI3835" s="1"/>
      <c r="CJ3835" s="1"/>
      <c r="CK3835" s="1"/>
      <c r="CL3835" s="1"/>
      <c r="CM3835" s="1"/>
      <c r="CN3835" s="1"/>
      <c r="CO3835" s="1"/>
      <c r="CP3835" s="1"/>
      <c r="CQ3835" s="1"/>
      <c r="CR3835" s="1"/>
      <c r="CS3835" s="1"/>
      <c r="CT3835" s="1"/>
      <c r="CU3835" s="1"/>
      <c r="CV3835" s="1"/>
      <c r="CW3835" s="1"/>
      <c r="CX3835" s="1"/>
      <c r="CY3835" s="1"/>
      <c r="CZ3835" s="1"/>
      <c r="DA3835" s="1"/>
      <c r="DB3835" s="1"/>
      <c r="DC3835" s="1"/>
      <c r="DD3835" s="1"/>
      <c r="DE3835" s="1"/>
      <c r="DF3835" s="1"/>
      <c r="DG3835" s="1"/>
      <c r="DH3835" s="1"/>
      <c r="DI3835" s="1"/>
      <c r="DJ3835" s="1"/>
      <c r="DK3835" s="1"/>
      <c r="DL3835" s="1"/>
      <c r="DM3835" s="1"/>
      <c r="DN3835" s="1"/>
      <c r="DO3835" s="1"/>
      <c r="DP3835" s="1"/>
      <c r="DQ3835" s="1"/>
      <c r="DR3835" s="1"/>
      <c r="DS3835" s="1"/>
      <c r="DT3835" s="1"/>
      <c r="DU3835" s="1"/>
      <c r="DV3835" s="1"/>
      <c r="DW3835" s="1"/>
      <c r="DX3835" s="1"/>
      <c r="DY3835" s="1"/>
      <c r="DZ3835" s="1"/>
      <c r="EA3835" s="1"/>
      <c r="EB3835" s="1"/>
      <c r="EC3835" s="1"/>
      <c r="ED3835" s="1"/>
      <c r="EE3835" s="1"/>
      <c r="EF3835" s="1"/>
      <c r="EG3835" s="1"/>
      <c r="EH3835" s="1"/>
      <c r="EI3835" s="1"/>
      <c r="EJ3835" s="1"/>
      <c r="EK3835" s="1"/>
      <c r="EL3835" s="1"/>
      <c r="EM3835" s="1"/>
      <c r="EN3835" s="1"/>
      <c r="EO3835" s="1"/>
      <c r="EP3835" s="1"/>
      <c r="EQ3835" s="1"/>
      <c r="ER3835" s="1"/>
      <c r="ES3835" s="1"/>
      <c r="ET3835" s="1"/>
      <c r="EU3835" s="1"/>
      <c r="EV3835" s="1"/>
      <c r="EW3835" s="1"/>
      <c r="EX3835" s="1"/>
      <c r="EY3835" s="1"/>
      <c r="EZ3835" s="1"/>
      <c r="FA3835" s="1"/>
      <c r="FB3835" s="1"/>
      <c r="FC3835" s="1"/>
      <c r="FD3835" s="1"/>
      <c r="FE3835" s="1"/>
      <c r="FF3835" s="1"/>
      <c r="FG3835" s="1"/>
      <c r="FH3835" s="1"/>
      <c r="FI3835" s="1"/>
      <c r="FJ3835" s="1"/>
      <c r="FK3835" s="1"/>
      <c r="FL3835" s="1"/>
      <c r="FM3835" s="1"/>
      <c r="FN3835" s="1"/>
      <c r="FO3835" s="1"/>
      <c r="FP3835" s="1"/>
      <c r="FQ3835" s="1"/>
      <c r="FR3835" s="1"/>
      <c r="FS3835" s="1"/>
      <c r="FT3835" s="1"/>
      <c r="FU3835" s="1"/>
      <c r="FV3835" s="1"/>
      <c r="FW3835" s="1"/>
      <c r="FX3835" s="1"/>
      <c r="FY3835" s="1"/>
      <c r="FZ3835" s="1"/>
      <c r="GA3835" s="1"/>
      <c r="GB3835" s="1"/>
      <c r="GC3835" s="1"/>
      <c r="GD3835" s="1"/>
      <c r="GE3835" s="1"/>
      <c r="GF3835" s="1"/>
      <c r="GG3835" s="1"/>
      <c r="GH3835" s="1"/>
      <c r="GI3835" s="1"/>
      <c r="GJ3835" s="1"/>
      <c r="GK3835"/>
      <c r="GL3835"/>
      <c r="GM3835"/>
      <c r="GN3835"/>
      <c r="GO3835"/>
      <c r="GP3835"/>
      <c r="GQ3835"/>
      <c r="GR3835"/>
      <c r="GS3835"/>
      <c r="GT3835"/>
      <c r="GU3835"/>
      <c r="GV3835"/>
      <c r="GW3835"/>
      <c r="GX3835"/>
      <c r="GY3835"/>
      <c r="GZ3835"/>
      <c r="HA3835"/>
      <c r="HB3835"/>
      <c r="HC3835"/>
      <c r="HD3835"/>
      <c r="HE3835"/>
    </row>
    <row r="3836" spans="4:213" s="25" customFormat="1" x14ac:dyDescent="0.25">
      <c r="D3836" s="19"/>
      <c r="E3836" s="19"/>
      <c r="F3836" s="20"/>
      <c r="G3836" s="20"/>
      <c r="H3836" s="20"/>
      <c r="I3836" s="20"/>
      <c r="J3836" s="21"/>
      <c r="K3836" s="21"/>
      <c r="L3836" s="20"/>
      <c r="M3836" s="20"/>
      <c r="N3836" s="22"/>
      <c r="O3836" s="22"/>
      <c r="P3836" s="22"/>
      <c r="Q3836" s="22"/>
      <c r="R3836" s="19"/>
      <c r="S3836" s="19"/>
      <c r="T3836" s="19"/>
      <c r="U3836" s="20"/>
      <c r="V3836" s="20"/>
      <c r="W3836" s="20"/>
      <c r="X3836" s="27"/>
      <c r="Y3836" s="253"/>
      <c r="Z3836" s="30"/>
      <c r="AA3836" s="30"/>
      <c r="AB3836" s="31"/>
      <c r="AC3836" s="31"/>
      <c r="AD3836" s="31"/>
      <c r="AE3836" s="31"/>
      <c r="AF3836" s="31"/>
      <c r="AG3836" s="241"/>
      <c r="AH3836" s="31"/>
      <c r="AI3836" s="31"/>
      <c r="AJ3836" s="31"/>
      <c r="AK3836" s="31"/>
      <c r="AL3836" s="120"/>
      <c r="AQ3836" s="26"/>
      <c r="AW3836" s="19"/>
      <c r="AX3836" s="19"/>
      <c r="AY3836" s="19"/>
      <c r="AZ3836" s="19"/>
      <c r="BA3836" s="19"/>
      <c r="BB3836" s="19"/>
      <c r="BC3836" s="1"/>
      <c r="BD3836"/>
      <c r="BE3836"/>
      <c r="BF3836" s="1"/>
      <c r="BG3836"/>
      <c r="BH3836"/>
      <c r="BI3836"/>
      <c r="BJ3836" s="1"/>
      <c r="BK3836" s="1"/>
      <c r="BL3836"/>
      <c r="BM3836" s="1"/>
      <c r="BN3836" s="1"/>
      <c r="BO3836" s="1"/>
      <c r="BP3836" s="1"/>
      <c r="BQ3836" s="1"/>
      <c r="BR3836" s="1"/>
      <c r="BS3836" s="1"/>
      <c r="BT3836" s="22"/>
      <c r="BU3836" s="1"/>
      <c r="BV3836" s="1"/>
      <c r="BW3836" s="1"/>
      <c r="BX3836" s="1"/>
      <c r="BY3836" s="1"/>
      <c r="BZ3836" s="1"/>
      <c r="CA3836" s="1"/>
      <c r="CB3836" s="1"/>
      <c r="CC3836" s="1"/>
      <c r="CD3836" s="1"/>
      <c r="CE3836" s="1"/>
      <c r="CF3836" s="1"/>
      <c r="CG3836" s="1"/>
      <c r="CH3836" s="1"/>
      <c r="CI3836" s="1"/>
      <c r="CJ3836" s="1"/>
      <c r="CK3836" s="1"/>
      <c r="CL3836" s="1"/>
      <c r="CM3836" s="1"/>
      <c r="CN3836" s="1"/>
      <c r="CO3836" s="1"/>
      <c r="CP3836" s="1"/>
      <c r="CQ3836" s="1"/>
      <c r="CR3836" s="1"/>
      <c r="CS3836" s="1"/>
      <c r="CT3836" s="1"/>
      <c r="CU3836" s="1"/>
      <c r="CV3836" s="1"/>
      <c r="CW3836" s="1"/>
      <c r="CX3836" s="1"/>
      <c r="CY3836" s="1"/>
      <c r="CZ3836" s="1"/>
      <c r="DA3836" s="1"/>
      <c r="DB3836" s="1"/>
      <c r="DC3836" s="1"/>
      <c r="DD3836" s="1"/>
      <c r="DE3836" s="1"/>
      <c r="DF3836" s="1"/>
      <c r="DG3836" s="1"/>
      <c r="DH3836" s="1"/>
      <c r="DI3836" s="1"/>
      <c r="DJ3836" s="1"/>
      <c r="DK3836" s="1"/>
      <c r="DL3836" s="1"/>
      <c r="DM3836" s="1"/>
      <c r="DN3836" s="1"/>
      <c r="DO3836" s="1"/>
      <c r="DP3836" s="1"/>
      <c r="DQ3836" s="1"/>
      <c r="DR3836" s="1"/>
      <c r="DS3836" s="1"/>
      <c r="DT3836" s="1"/>
      <c r="DU3836" s="1"/>
      <c r="DV3836" s="1"/>
      <c r="DW3836" s="1"/>
      <c r="DX3836" s="1"/>
      <c r="DY3836" s="1"/>
      <c r="DZ3836" s="1"/>
      <c r="EA3836" s="1"/>
      <c r="EB3836" s="1"/>
      <c r="EC3836" s="1"/>
      <c r="ED3836" s="1"/>
      <c r="EE3836" s="1"/>
      <c r="EF3836" s="1"/>
      <c r="EG3836" s="1"/>
      <c r="EH3836" s="1"/>
      <c r="EI3836" s="1"/>
      <c r="EJ3836" s="1"/>
      <c r="EK3836" s="1"/>
      <c r="EL3836" s="1"/>
      <c r="EM3836" s="1"/>
      <c r="EN3836" s="1"/>
      <c r="EO3836" s="1"/>
      <c r="EP3836" s="1"/>
      <c r="EQ3836" s="1"/>
      <c r="ER3836" s="1"/>
      <c r="ES3836" s="1"/>
      <c r="ET3836" s="1"/>
      <c r="EU3836" s="1"/>
      <c r="EV3836" s="1"/>
      <c r="EW3836" s="1"/>
      <c r="EX3836" s="1"/>
      <c r="EY3836" s="1"/>
      <c r="EZ3836" s="1"/>
      <c r="FA3836" s="1"/>
      <c r="FB3836" s="1"/>
      <c r="FC3836" s="1"/>
      <c r="FD3836" s="1"/>
      <c r="FE3836" s="1"/>
      <c r="FF3836" s="1"/>
      <c r="FG3836" s="1"/>
      <c r="FH3836" s="1"/>
      <c r="FI3836" s="1"/>
      <c r="FJ3836" s="1"/>
      <c r="FK3836" s="1"/>
      <c r="FL3836" s="1"/>
      <c r="FM3836" s="1"/>
      <c r="FN3836" s="1"/>
      <c r="FO3836" s="1"/>
      <c r="FP3836" s="1"/>
      <c r="FQ3836" s="1"/>
      <c r="FR3836" s="1"/>
      <c r="FS3836" s="1"/>
      <c r="FT3836" s="1"/>
      <c r="FU3836" s="1"/>
      <c r="FV3836" s="1"/>
      <c r="FW3836" s="1"/>
      <c r="FX3836" s="1"/>
      <c r="FY3836" s="1"/>
      <c r="FZ3836" s="1"/>
      <c r="GA3836" s="1"/>
      <c r="GB3836" s="1"/>
      <c r="GC3836" s="1"/>
      <c r="GD3836" s="1"/>
      <c r="GE3836" s="1"/>
      <c r="GF3836" s="1"/>
      <c r="GG3836" s="1"/>
      <c r="GH3836" s="1"/>
      <c r="GI3836" s="1"/>
      <c r="GJ3836" s="1"/>
      <c r="GK3836"/>
      <c r="GL3836"/>
      <c r="GM3836"/>
      <c r="GN3836"/>
      <c r="GO3836"/>
      <c r="GP3836"/>
      <c r="GQ3836"/>
      <c r="GR3836"/>
      <c r="GS3836"/>
      <c r="GT3836"/>
      <c r="GU3836"/>
      <c r="GV3836"/>
      <c r="GW3836"/>
      <c r="GX3836"/>
      <c r="GY3836"/>
      <c r="GZ3836"/>
      <c r="HA3836"/>
      <c r="HB3836"/>
      <c r="HC3836"/>
      <c r="HD3836"/>
      <c r="HE3836"/>
    </row>
    <row r="3837" spans="4:213" s="25" customFormat="1" x14ac:dyDescent="0.25">
      <c r="D3837" s="19"/>
      <c r="E3837" s="19"/>
      <c r="F3837" s="20"/>
      <c r="G3837" s="20"/>
      <c r="H3837" s="20"/>
      <c r="I3837" s="20"/>
      <c r="J3837" s="21"/>
      <c r="K3837" s="21"/>
      <c r="L3837" s="20"/>
      <c r="M3837" s="20"/>
      <c r="N3837" s="22"/>
      <c r="O3837" s="22"/>
      <c r="P3837" s="22"/>
      <c r="Q3837" s="22"/>
      <c r="R3837" s="19"/>
      <c r="S3837" s="19"/>
      <c r="T3837" s="19"/>
      <c r="U3837" s="20"/>
      <c r="V3837" s="20"/>
      <c r="W3837" s="20"/>
      <c r="X3837" s="27"/>
      <c r="Y3837" s="253"/>
      <c r="Z3837" s="30"/>
      <c r="AA3837" s="30"/>
      <c r="AB3837" s="31"/>
      <c r="AC3837" s="31"/>
      <c r="AD3837" s="31"/>
      <c r="AE3837" s="31"/>
      <c r="AF3837" s="31"/>
      <c r="AG3837" s="241"/>
      <c r="AH3837" s="31"/>
      <c r="AI3837" s="31"/>
      <c r="AJ3837" s="31"/>
      <c r="AK3837" s="31"/>
      <c r="AL3837" s="120"/>
      <c r="AQ3837" s="26"/>
      <c r="AW3837" s="19"/>
      <c r="AX3837" s="19"/>
      <c r="AY3837" s="19"/>
      <c r="AZ3837" s="19"/>
      <c r="BA3837" s="19"/>
      <c r="BB3837" s="19"/>
      <c r="BC3837" s="1"/>
      <c r="BD3837"/>
      <c r="BE3837"/>
      <c r="BF3837" s="1"/>
      <c r="BG3837"/>
      <c r="BH3837"/>
      <c r="BI3837"/>
      <c r="BJ3837" s="1"/>
      <c r="BK3837" s="1"/>
      <c r="BL3837"/>
      <c r="BM3837" s="1"/>
      <c r="BN3837" s="1"/>
      <c r="BO3837" s="1"/>
      <c r="BP3837" s="1"/>
      <c r="BQ3837" s="1"/>
      <c r="BR3837" s="1"/>
      <c r="BS3837" s="1"/>
      <c r="BT3837" s="22"/>
      <c r="BU3837" s="1"/>
      <c r="BV3837" s="1"/>
      <c r="BW3837" s="1"/>
      <c r="BX3837" s="1"/>
      <c r="BY3837" s="1"/>
      <c r="BZ3837" s="1"/>
      <c r="CA3837" s="1"/>
      <c r="CB3837" s="1"/>
      <c r="CC3837" s="1"/>
      <c r="CD3837" s="1"/>
      <c r="CE3837" s="1"/>
      <c r="CF3837" s="1"/>
      <c r="CG3837" s="1"/>
      <c r="CH3837" s="1"/>
      <c r="CI3837" s="1"/>
      <c r="CJ3837" s="1"/>
      <c r="CK3837" s="1"/>
      <c r="CL3837" s="1"/>
      <c r="CM3837" s="1"/>
      <c r="CN3837" s="1"/>
      <c r="CO3837" s="1"/>
      <c r="CP3837" s="1"/>
      <c r="CQ3837" s="1"/>
      <c r="CR3837" s="1"/>
      <c r="CS3837" s="1"/>
      <c r="CT3837" s="1"/>
      <c r="CU3837" s="1"/>
      <c r="CV3837" s="1"/>
      <c r="CW3837" s="1"/>
      <c r="CX3837" s="1"/>
      <c r="CY3837" s="1"/>
      <c r="CZ3837" s="1"/>
      <c r="DA3837" s="1"/>
      <c r="DB3837" s="1"/>
      <c r="DC3837" s="1"/>
      <c r="DD3837" s="1"/>
      <c r="DE3837" s="1"/>
      <c r="DF3837" s="1"/>
      <c r="DG3837" s="1"/>
      <c r="DH3837" s="1"/>
      <c r="DI3837" s="1"/>
      <c r="DJ3837" s="1"/>
      <c r="DK3837" s="1"/>
      <c r="DL3837" s="1"/>
      <c r="DM3837" s="1"/>
      <c r="DN3837" s="1"/>
      <c r="DO3837" s="1"/>
      <c r="DP3837" s="1"/>
      <c r="DQ3837" s="1"/>
      <c r="DR3837" s="1"/>
      <c r="DS3837" s="1"/>
      <c r="DT3837" s="1"/>
      <c r="DU3837" s="1"/>
      <c r="DV3837" s="1"/>
      <c r="DW3837" s="1"/>
      <c r="DX3837" s="1"/>
      <c r="DY3837" s="1"/>
      <c r="DZ3837" s="1"/>
      <c r="EA3837" s="1"/>
      <c r="EB3837" s="1"/>
      <c r="EC3837" s="1"/>
      <c r="ED3837" s="1"/>
      <c r="EE3837" s="1"/>
      <c r="EF3837" s="1"/>
      <c r="EG3837" s="1"/>
      <c r="EH3837" s="1"/>
      <c r="EI3837" s="1"/>
      <c r="EJ3837" s="1"/>
      <c r="EK3837" s="1"/>
      <c r="EL3837" s="1"/>
      <c r="EM3837" s="1"/>
      <c r="EN3837" s="1"/>
      <c r="EO3837" s="1"/>
      <c r="EP3837" s="1"/>
      <c r="EQ3837" s="1"/>
      <c r="ER3837" s="1"/>
      <c r="ES3837" s="1"/>
      <c r="ET3837" s="1"/>
      <c r="EU3837" s="1"/>
      <c r="EV3837" s="1"/>
      <c r="EW3837" s="1"/>
      <c r="EX3837" s="1"/>
      <c r="EY3837" s="1"/>
      <c r="EZ3837" s="1"/>
      <c r="FA3837" s="1"/>
      <c r="FB3837" s="1"/>
      <c r="FC3837" s="1"/>
      <c r="FD3837" s="1"/>
      <c r="FE3837" s="1"/>
      <c r="FF3837" s="1"/>
      <c r="FG3837" s="1"/>
      <c r="FH3837" s="1"/>
      <c r="FI3837" s="1"/>
      <c r="FJ3837" s="1"/>
      <c r="FK3837" s="1"/>
      <c r="FL3837" s="1"/>
      <c r="FM3837" s="1"/>
      <c r="FN3837" s="1"/>
      <c r="FO3837" s="1"/>
      <c r="FP3837" s="1"/>
      <c r="FQ3837" s="1"/>
      <c r="FR3837" s="1"/>
      <c r="FS3837" s="1"/>
      <c r="FT3837" s="1"/>
      <c r="FU3837" s="1"/>
      <c r="FV3837" s="1"/>
      <c r="FW3837" s="1"/>
      <c r="FX3837" s="1"/>
      <c r="FY3837" s="1"/>
      <c r="FZ3837" s="1"/>
      <c r="GA3837" s="1"/>
      <c r="GB3837" s="1"/>
      <c r="GC3837" s="1"/>
      <c r="GD3837" s="1"/>
      <c r="GE3837" s="1"/>
      <c r="GF3837" s="1"/>
      <c r="GG3837" s="1"/>
      <c r="GH3837" s="1"/>
      <c r="GI3837" s="1"/>
      <c r="GJ3837" s="1"/>
      <c r="GK3837"/>
      <c r="GL3837"/>
      <c r="GM3837"/>
      <c r="GN3837"/>
      <c r="GO3837"/>
      <c r="GP3837"/>
      <c r="GQ3837"/>
      <c r="GR3837"/>
      <c r="GS3837"/>
      <c r="GT3837"/>
      <c r="GU3837"/>
      <c r="GV3837"/>
      <c r="GW3837"/>
      <c r="GX3837"/>
      <c r="GY3837"/>
      <c r="GZ3837"/>
      <c r="HA3837"/>
      <c r="HB3837"/>
      <c r="HC3837"/>
      <c r="HD3837"/>
      <c r="HE3837"/>
    </row>
    <row r="3838" spans="4:213" s="25" customFormat="1" x14ac:dyDescent="0.25">
      <c r="D3838" s="19"/>
      <c r="E3838" s="19"/>
      <c r="F3838" s="20"/>
      <c r="G3838" s="20"/>
      <c r="H3838" s="20"/>
      <c r="I3838" s="20"/>
      <c r="J3838" s="21"/>
      <c r="K3838" s="21"/>
      <c r="L3838" s="20"/>
      <c r="M3838" s="20"/>
      <c r="N3838" s="22"/>
      <c r="O3838" s="22"/>
      <c r="P3838" s="22"/>
      <c r="Q3838" s="22"/>
      <c r="R3838" s="19"/>
      <c r="S3838" s="19"/>
      <c r="T3838" s="19"/>
      <c r="U3838" s="20"/>
      <c r="V3838" s="20"/>
      <c r="W3838" s="20"/>
      <c r="X3838" s="27"/>
      <c r="Y3838" s="253"/>
      <c r="Z3838" s="30"/>
      <c r="AA3838" s="30"/>
      <c r="AB3838" s="31"/>
      <c r="AC3838" s="31"/>
      <c r="AD3838" s="31"/>
      <c r="AE3838" s="31"/>
      <c r="AF3838" s="31"/>
      <c r="AG3838" s="241"/>
      <c r="AH3838" s="31"/>
      <c r="AI3838" s="31"/>
      <c r="AJ3838" s="31"/>
      <c r="AK3838" s="31"/>
      <c r="AL3838" s="120"/>
      <c r="AQ3838" s="26"/>
      <c r="AW3838" s="19"/>
      <c r="AX3838" s="19"/>
      <c r="AY3838" s="19"/>
      <c r="AZ3838" s="19"/>
      <c r="BA3838" s="19"/>
      <c r="BB3838" s="19"/>
      <c r="BC3838" s="1"/>
      <c r="BD3838"/>
      <c r="BE3838"/>
      <c r="BF3838" s="1"/>
      <c r="BG3838"/>
      <c r="BH3838"/>
      <c r="BI3838"/>
      <c r="BJ3838" s="1"/>
      <c r="BK3838" s="1"/>
      <c r="BL3838"/>
      <c r="BM3838" s="1"/>
      <c r="BN3838" s="1"/>
      <c r="BO3838" s="1"/>
      <c r="BP3838" s="1"/>
      <c r="BQ3838" s="1"/>
      <c r="BR3838" s="1"/>
      <c r="BS3838" s="1"/>
      <c r="BT3838" s="22"/>
      <c r="BU3838" s="1"/>
      <c r="BV3838" s="1"/>
      <c r="BW3838" s="1"/>
      <c r="BX3838" s="1"/>
      <c r="BY3838" s="1"/>
      <c r="BZ3838" s="1"/>
      <c r="CA3838" s="1"/>
      <c r="CB3838" s="1"/>
      <c r="CC3838" s="1"/>
      <c r="CD3838" s="1"/>
      <c r="CE3838" s="1"/>
      <c r="CF3838" s="1"/>
      <c r="CG3838" s="1"/>
      <c r="CH3838" s="1"/>
      <c r="CI3838" s="1"/>
      <c r="CJ3838" s="1"/>
      <c r="CK3838" s="1"/>
      <c r="CL3838" s="1"/>
      <c r="CM3838" s="1"/>
      <c r="CN3838" s="1"/>
      <c r="CO3838" s="1"/>
      <c r="CP3838" s="1"/>
      <c r="CQ3838" s="1"/>
      <c r="CR3838" s="1"/>
      <c r="CS3838" s="1"/>
      <c r="CT3838" s="1"/>
      <c r="CU3838" s="1"/>
      <c r="CV3838" s="1"/>
      <c r="CW3838" s="1"/>
      <c r="CX3838" s="1"/>
      <c r="CY3838" s="1"/>
      <c r="CZ3838" s="1"/>
      <c r="DA3838" s="1"/>
      <c r="DB3838" s="1"/>
      <c r="DC3838" s="1"/>
      <c r="DD3838" s="1"/>
      <c r="DE3838" s="1"/>
      <c r="DF3838" s="1"/>
      <c r="DG3838" s="1"/>
      <c r="DH3838" s="1"/>
      <c r="DI3838" s="1"/>
      <c r="DJ3838" s="1"/>
      <c r="DK3838" s="1"/>
      <c r="DL3838" s="1"/>
      <c r="DM3838" s="1"/>
      <c r="DN3838" s="1"/>
      <c r="DO3838" s="1"/>
      <c r="DP3838" s="1"/>
      <c r="DQ3838" s="1"/>
      <c r="DR3838" s="1"/>
      <c r="DS3838" s="1"/>
      <c r="DT3838" s="1"/>
      <c r="DU3838" s="1"/>
      <c r="DV3838" s="1"/>
      <c r="DW3838" s="1"/>
      <c r="DX3838" s="1"/>
      <c r="DY3838" s="1"/>
      <c r="DZ3838" s="1"/>
      <c r="EA3838" s="1"/>
      <c r="EB3838" s="1"/>
      <c r="EC3838" s="1"/>
      <c r="ED3838" s="1"/>
      <c r="EE3838" s="1"/>
      <c r="EF3838" s="1"/>
      <c r="EG3838" s="1"/>
      <c r="EH3838" s="1"/>
      <c r="EI3838" s="1"/>
      <c r="EJ3838" s="1"/>
      <c r="EK3838" s="1"/>
      <c r="EL3838" s="1"/>
      <c r="EM3838" s="1"/>
      <c r="EN3838" s="1"/>
      <c r="EO3838" s="1"/>
      <c r="EP3838" s="1"/>
      <c r="EQ3838" s="1"/>
      <c r="ER3838" s="1"/>
      <c r="ES3838" s="1"/>
      <c r="ET3838" s="1"/>
      <c r="EU3838" s="1"/>
      <c r="EV3838" s="1"/>
      <c r="EW3838" s="1"/>
      <c r="EX3838" s="1"/>
      <c r="EY3838" s="1"/>
      <c r="EZ3838" s="1"/>
      <c r="FA3838" s="1"/>
      <c r="FB3838" s="1"/>
      <c r="FC3838" s="1"/>
      <c r="FD3838" s="1"/>
      <c r="FE3838" s="1"/>
      <c r="FF3838" s="1"/>
      <c r="FG3838" s="1"/>
      <c r="FH3838" s="1"/>
      <c r="FI3838" s="1"/>
      <c r="FJ3838" s="1"/>
      <c r="FK3838" s="1"/>
      <c r="FL3838" s="1"/>
      <c r="FM3838" s="1"/>
      <c r="FN3838" s="1"/>
      <c r="FO3838" s="1"/>
      <c r="FP3838" s="1"/>
      <c r="FQ3838" s="1"/>
      <c r="FR3838" s="1"/>
      <c r="FS3838" s="1"/>
      <c r="FT3838" s="1"/>
      <c r="FU3838" s="1"/>
      <c r="FV3838" s="1"/>
      <c r="FW3838" s="1"/>
      <c r="FX3838" s="1"/>
      <c r="FY3838" s="1"/>
      <c r="FZ3838" s="1"/>
      <c r="GA3838" s="1"/>
      <c r="GB3838" s="1"/>
      <c r="GC3838" s="1"/>
      <c r="GD3838" s="1"/>
      <c r="GE3838" s="1"/>
      <c r="GF3838" s="1"/>
      <c r="GG3838" s="1"/>
      <c r="GH3838" s="1"/>
      <c r="GI3838" s="1"/>
      <c r="GJ3838" s="1"/>
      <c r="GK3838"/>
      <c r="GL3838"/>
      <c r="GM3838"/>
      <c r="GN3838"/>
      <c r="GO3838"/>
      <c r="GP3838"/>
      <c r="GQ3838"/>
      <c r="GR3838"/>
      <c r="GS3838"/>
      <c r="GT3838"/>
      <c r="GU3838"/>
      <c r="GV3838"/>
      <c r="GW3838"/>
      <c r="GX3838"/>
      <c r="GY3838"/>
      <c r="GZ3838"/>
      <c r="HA3838"/>
      <c r="HB3838"/>
      <c r="HC3838"/>
      <c r="HD3838"/>
      <c r="HE3838"/>
    </row>
    <row r="3839" spans="4:213" s="25" customFormat="1" x14ac:dyDescent="0.25">
      <c r="D3839" s="19"/>
      <c r="E3839" s="19"/>
      <c r="F3839" s="20"/>
      <c r="G3839" s="20"/>
      <c r="H3839" s="20"/>
      <c r="I3839" s="20"/>
      <c r="J3839" s="21"/>
      <c r="K3839" s="21"/>
      <c r="L3839" s="20"/>
      <c r="M3839" s="20"/>
      <c r="N3839" s="22"/>
      <c r="O3839" s="22"/>
      <c r="P3839" s="22"/>
      <c r="Q3839" s="22"/>
      <c r="R3839" s="19"/>
      <c r="S3839" s="19"/>
      <c r="T3839" s="19"/>
      <c r="U3839" s="20"/>
      <c r="V3839" s="20"/>
      <c r="W3839" s="20"/>
      <c r="X3839" s="27"/>
      <c r="Y3839" s="253"/>
      <c r="Z3839" s="30"/>
      <c r="AA3839" s="30"/>
      <c r="AB3839" s="31"/>
      <c r="AC3839" s="31"/>
      <c r="AD3839" s="31"/>
      <c r="AE3839" s="31"/>
      <c r="AF3839" s="31"/>
      <c r="AG3839" s="241"/>
      <c r="AH3839" s="31"/>
      <c r="AI3839" s="31"/>
      <c r="AJ3839" s="31"/>
      <c r="AK3839" s="31"/>
      <c r="AL3839" s="120"/>
      <c r="AQ3839" s="26"/>
      <c r="AW3839" s="19"/>
      <c r="AX3839" s="19"/>
      <c r="AY3839" s="19"/>
      <c r="AZ3839" s="19"/>
      <c r="BA3839" s="19"/>
      <c r="BB3839" s="19"/>
      <c r="BC3839" s="1"/>
      <c r="BD3839"/>
      <c r="BE3839"/>
      <c r="BF3839" s="1"/>
      <c r="BG3839"/>
      <c r="BH3839"/>
      <c r="BI3839"/>
      <c r="BJ3839" s="1"/>
      <c r="BK3839" s="1"/>
      <c r="BL3839"/>
      <c r="BM3839" s="1"/>
      <c r="BN3839" s="1"/>
      <c r="BO3839" s="1"/>
      <c r="BP3839" s="1"/>
      <c r="BQ3839" s="1"/>
      <c r="BR3839" s="1"/>
      <c r="BS3839" s="1"/>
      <c r="BT3839" s="22"/>
      <c r="BU3839" s="1"/>
      <c r="BV3839" s="1"/>
      <c r="BW3839" s="1"/>
      <c r="BX3839" s="1"/>
      <c r="BY3839" s="1"/>
      <c r="BZ3839" s="1"/>
      <c r="CA3839" s="1"/>
      <c r="CB3839" s="1"/>
      <c r="CC3839" s="1"/>
      <c r="CD3839" s="1"/>
      <c r="CE3839" s="1"/>
      <c r="CF3839" s="1"/>
      <c r="CG3839" s="1"/>
      <c r="CH3839" s="1"/>
      <c r="CI3839" s="1"/>
      <c r="CJ3839" s="1"/>
      <c r="CK3839" s="1"/>
      <c r="CL3839" s="1"/>
      <c r="CM3839" s="1"/>
      <c r="CN3839" s="1"/>
      <c r="CO3839" s="1"/>
      <c r="CP3839" s="1"/>
      <c r="CQ3839" s="1"/>
      <c r="CR3839" s="1"/>
      <c r="CS3839" s="1"/>
      <c r="CT3839" s="1"/>
      <c r="CU3839" s="1"/>
      <c r="CV3839" s="1"/>
      <c r="CW3839" s="1"/>
      <c r="CX3839" s="1"/>
      <c r="CY3839" s="1"/>
      <c r="CZ3839" s="1"/>
      <c r="DA3839" s="1"/>
      <c r="DB3839" s="1"/>
      <c r="DC3839" s="1"/>
      <c r="DD3839" s="1"/>
      <c r="DE3839" s="1"/>
      <c r="DF3839" s="1"/>
      <c r="DG3839" s="1"/>
      <c r="DH3839" s="1"/>
      <c r="DI3839" s="1"/>
      <c r="DJ3839" s="1"/>
      <c r="DK3839" s="1"/>
      <c r="DL3839" s="1"/>
      <c r="DM3839" s="1"/>
      <c r="DN3839" s="1"/>
      <c r="DO3839" s="1"/>
      <c r="DP3839" s="1"/>
      <c r="DQ3839" s="1"/>
      <c r="DR3839" s="1"/>
      <c r="DS3839" s="1"/>
      <c r="DT3839" s="1"/>
      <c r="DU3839" s="1"/>
      <c r="DV3839" s="1"/>
      <c r="DW3839" s="1"/>
      <c r="DX3839" s="1"/>
      <c r="DY3839" s="1"/>
      <c r="DZ3839" s="1"/>
      <c r="EA3839" s="1"/>
      <c r="EB3839" s="1"/>
      <c r="EC3839" s="1"/>
      <c r="ED3839" s="1"/>
      <c r="EE3839" s="1"/>
      <c r="EF3839" s="1"/>
      <c r="EG3839" s="1"/>
      <c r="EH3839" s="1"/>
      <c r="EI3839" s="1"/>
      <c r="EJ3839" s="1"/>
      <c r="EK3839" s="1"/>
      <c r="EL3839" s="1"/>
      <c r="EM3839" s="1"/>
      <c r="EN3839" s="1"/>
      <c r="EO3839" s="1"/>
      <c r="EP3839" s="1"/>
      <c r="EQ3839" s="1"/>
      <c r="ER3839" s="1"/>
      <c r="ES3839" s="1"/>
      <c r="ET3839" s="1"/>
      <c r="EU3839" s="1"/>
      <c r="EV3839" s="1"/>
      <c r="EW3839" s="1"/>
      <c r="EX3839" s="1"/>
      <c r="EY3839" s="1"/>
      <c r="EZ3839" s="1"/>
      <c r="FA3839" s="1"/>
      <c r="FB3839" s="1"/>
      <c r="FC3839" s="1"/>
      <c r="FD3839" s="1"/>
      <c r="FE3839" s="1"/>
      <c r="FF3839" s="1"/>
      <c r="FG3839" s="1"/>
      <c r="FH3839" s="1"/>
      <c r="FI3839" s="1"/>
      <c r="FJ3839" s="1"/>
      <c r="FK3839" s="1"/>
      <c r="FL3839" s="1"/>
      <c r="FM3839" s="1"/>
      <c r="FN3839" s="1"/>
      <c r="FO3839" s="1"/>
      <c r="FP3839" s="1"/>
      <c r="FQ3839" s="1"/>
      <c r="FR3839" s="1"/>
      <c r="FS3839" s="1"/>
      <c r="FT3839" s="1"/>
      <c r="FU3839" s="1"/>
      <c r="FV3839" s="1"/>
      <c r="FW3839" s="1"/>
      <c r="FX3839" s="1"/>
      <c r="FY3839" s="1"/>
      <c r="FZ3839" s="1"/>
      <c r="GA3839" s="1"/>
      <c r="GB3839" s="1"/>
      <c r="GC3839" s="1"/>
      <c r="GD3839" s="1"/>
      <c r="GE3839" s="1"/>
      <c r="GF3839" s="1"/>
      <c r="GG3839" s="1"/>
      <c r="GH3839" s="1"/>
      <c r="GI3839" s="1"/>
      <c r="GJ3839" s="1"/>
      <c r="GK3839"/>
      <c r="GL3839"/>
      <c r="GM3839"/>
      <c r="GN3839"/>
      <c r="GO3839"/>
      <c r="GP3839"/>
      <c r="GQ3839"/>
      <c r="GR3839"/>
      <c r="GS3839"/>
      <c r="GT3839"/>
      <c r="GU3839"/>
      <c r="GV3839"/>
      <c r="GW3839"/>
      <c r="GX3839"/>
      <c r="GY3839"/>
      <c r="GZ3839"/>
      <c r="HA3839"/>
      <c r="HB3839"/>
      <c r="HC3839"/>
      <c r="HD3839"/>
      <c r="HE3839"/>
    </row>
    <row r="3840" spans="4:213" s="25" customFormat="1" x14ac:dyDescent="0.25">
      <c r="D3840" s="19"/>
      <c r="E3840" s="19"/>
      <c r="F3840" s="20"/>
      <c r="G3840" s="20"/>
      <c r="H3840" s="20"/>
      <c r="I3840" s="20"/>
      <c r="J3840" s="21"/>
      <c r="K3840" s="21"/>
      <c r="L3840" s="20"/>
      <c r="M3840" s="20"/>
      <c r="N3840" s="22"/>
      <c r="O3840" s="22"/>
      <c r="P3840" s="22"/>
      <c r="Q3840" s="22"/>
      <c r="R3840" s="19"/>
      <c r="S3840" s="19"/>
      <c r="T3840" s="19"/>
      <c r="U3840" s="20"/>
      <c r="V3840" s="20"/>
      <c r="W3840" s="20"/>
      <c r="X3840" s="27"/>
      <c r="Y3840" s="253"/>
      <c r="Z3840" s="30"/>
      <c r="AA3840" s="30"/>
      <c r="AB3840" s="31"/>
      <c r="AC3840" s="31"/>
      <c r="AD3840" s="31"/>
      <c r="AE3840" s="31"/>
      <c r="AF3840" s="31"/>
      <c r="AG3840" s="241"/>
      <c r="AH3840" s="31"/>
      <c r="AI3840" s="31"/>
      <c r="AJ3840" s="31"/>
      <c r="AK3840" s="31"/>
      <c r="AL3840" s="120"/>
      <c r="AQ3840" s="26"/>
      <c r="AW3840" s="19"/>
      <c r="AX3840" s="19"/>
      <c r="AY3840" s="19"/>
      <c r="AZ3840" s="19"/>
      <c r="BA3840" s="19"/>
      <c r="BB3840" s="19"/>
      <c r="BC3840" s="1"/>
      <c r="BD3840"/>
      <c r="BE3840"/>
      <c r="BF3840" s="1"/>
      <c r="BG3840"/>
      <c r="BH3840"/>
      <c r="BI3840"/>
      <c r="BJ3840" s="1"/>
      <c r="BK3840" s="1"/>
      <c r="BL3840"/>
      <c r="BM3840" s="1"/>
      <c r="BN3840" s="1"/>
      <c r="BO3840" s="1"/>
      <c r="BP3840" s="1"/>
      <c r="BQ3840" s="1"/>
      <c r="BR3840" s="1"/>
      <c r="BS3840" s="1"/>
      <c r="BT3840" s="22"/>
      <c r="BU3840" s="1"/>
      <c r="BV3840" s="1"/>
      <c r="BW3840" s="1"/>
      <c r="BX3840" s="1"/>
      <c r="BY3840" s="1"/>
      <c r="BZ3840" s="1"/>
      <c r="CA3840" s="1"/>
      <c r="CB3840" s="1"/>
      <c r="CC3840" s="1"/>
      <c r="CD3840" s="1"/>
      <c r="CE3840" s="1"/>
      <c r="CF3840" s="1"/>
      <c r="CG3840" s="1"/>
      <c r="CH3840" s="1"/>
      <c r="CI3840" s="1"/>
      <c r="CJ3840" s="1"/>
      <c r="CK3840" s="1"/>
      <c r="CL3840" s="1"/>
      <c r="CM3840" s="1"/>
      <c r="CN3840" s="1"/>
      <c r="CO3840" s="1"/>
      <c r="CP3840" s="1"/>
      <c r="CQ3840" s="1"/>
      <c r="CR3840" s="1"/>
      <c r="CS3840" s="1"/>
      <c r="CT3840" s="1"/>
      <c r="CU3840" s="1"/>
      <c r="CV3840" s="1"/>
      <c r="CW3840" s="1"/>
      <c r="CX3840" s="1"/>
      <c r="CY3840" s="1"/>
      <c r="CZ3840" s="1"/>
      <c r="DA3840" s="1"/>
      <c r="DB3840" s="1"/>
      <c r="DC3840" s="1"/>
      <c r="DD3840" s="1"/>
      <c r="DE3840" s="1"/>
      <c r="DF3840" s="1"/>
      <c r="DG3840" s="1"/>
      <c r="DH3840" s="1"/>
      <c r="DI3840" s="1"/>
      <c r="DJ3840" s="1"/>
      <c r="DK3840" s="1"/>
      <c r="DL3840" s="1"/>
      <c r="DM3840" s="1"/>
      <c r="DN3840" s="1"/>
      <c r="DO3840" s="1"/>
      <c r="DP3840" s="1"/>
      <c r="DQ3840" s="1"/>
      <c r="DR3840" s="1"/>
      <c r="DS3840" s="1"/>
      <c r="DT3840" s="1"/>
      <c r="DU3840" s="1"/>
      <c r="DV3840" s="1"/>
      <c r="DW3840" s="1"/>
      <c r="DX3840" s="1"/>
      <c r="DY3840" s="1"/>
      <c r="DZ3840" s="1"/>
      <c r="EA3840" s="1"/>
      <c r="EB3840" s="1"/>
      <c r="EC3840" s="1"/>
      <c r="ED3840" s="1"/>
      <c r="EE3840" s="1"/>
      <c r="EF3840" s="1"/>
      <c r="EG3840" s="1"/>
      <c r="EH3840" s="1"/>
      <c r="EI3840" s="1"/>
      <c r="EJ3840" s="1"/>
      <c r="EK3840" s="1"/>
      <c r="EL3840" s="1"/>
      <c r="EM3840" s="1"/>
      <c r="EN3840" s="1"/>
      <c r="EO3840" s="1"/>
      <c r="EP3840" s="1"/>
      <c r="EQ3840" s="1"/>
      <c r="ER3840" s="1"/>
      <c r="ES3840" s="1"/>
      <c r="ET3840" s="1"/>
      <c r="EU3840" s="1"/>
      <c r="EV3840" s="1"/>
      <c r="EW3840" s="1"/>
      <c r="EX3840" s="1"/>
      <c r="EY3840" s="1"/>
      <c r="EZ3840" s="1"/>
      <c r="FA3840" s="1"/>
      <c r="FB3840" s="1"/>
      <c r="FC3840" s="1"/>
      <c r="FD3840" s="1"/>
      <c r="FE3840" s="1"/>
      <c r="FF3840" s="1"/>
      <c r="FG3840" s="1"/>
      <c r="FH3840" s="1"/>
      <c r="FI3840" s="1"/>
      <c r="FJ3840" s="1"/>
      <c r="FK3840" s="1"/>
      <c r="FL3840" s="1"/>
      <c r="FM3840" s="1"/>
      <c r="FN3840" s="1"/>
      <c r="FO3840" s="1"/>
      <c r="FP3840" s="1"/>
      <c r="FQ3840" s="1"/>
      <c r="FR3840" s="1"/>
      <c r="FS3840" s="1"/>
      <c r="FT3840" s="1"/>
      <c r="FU3840" s="1"/>
      <c r="FV3840" s="1"/>
      <c r="FW3840" s="1"/>
      <c r="FX3840" s="1"/>
      <c r="FY3840" s="1"/>
      <c r="FZ3840" s="1"/>
      <c r="GA3840" s="1"/>
      <c r="GB3840" s="1"/>
      <c r="GC3840" s="1"/>
      <c r="GD3840" s="1"/>
      <c r="GE3840" s="1"/>
      <c r="GF3840" s="1"/>
      <c r="GG3840" s="1"/>
      <c r="GH3840" s="1"/>
      <c r="GI3840" s="1"/>
      <c r="GJ3840" s="1"/>
      <c r="GK3840"/>
      <c r="GL3840"/>
      <c r="GM3840"/>
      <c r="GN3840"/>
      <c r="GO3840"/>
      <c r="GP3840"/>
      <c r="GQ3840"/>
      <c r="GR3840"/>
      <c r="GS3840"/>
      <c r="GT3840"/>
      <c r="GU3840"/>
      <c r="GV3840"/>
      <c r="GW3840"/>
      <c r="GX3840"/>
      <c r="GY3840"/>
      <c r="GZ3840"/>
      <c r="HA3840"/>
      <c r="HB3840"/>
      <c r="HC3840"/>
      <c r="HD3840"/>
      <c r="HE3840"/>
    </row>
    <row r="3841" spans="4:213" s="25" customFormat="1" x14ac:dyDescent="0.25">
      <c r="D3841" s="19"/>
      <c r="E3841" s="19"/>
      <c r="F3841" s="20"/>
      <c r="G3841" s="20"/>
      <c r="H3841" s="20"/>
      <c r="I3841" s="20"/>
      <c r="J3841" s="21"/>
      <c r="K3841" s="21"/>
      <c r="L3841" s="20"/>
      <c r="M3841" s="20"/>
      <c r="N3841" s="22"/>
      <c r="O3841" s="22"/>
      <c r="P3841" s="22"/>
      <c r="Q3841" s="22"/>
      <c r="R3841" s="19"/>
      <c r="S3841" s="19"/>
      <c r="T3841" s="19"/>
      <c r="U3841" s="20"/>
      <c r="V3841" s="20"/>
      <c r="W3841" s="20"/>
      <c r="X3841" s="27"/>
      <c r="Y3841" s="253"/>
      <c r="Z3841" s="30"/>
      <c r="AA3841" s="30"/>
      <c r="AB3841" s="31"/>
      <c r="AC3841" s="31"/>
      <c r="AD3841" s="31"/>
      <c r="AE3841" s="31"/>
      <c r="AF3841" s="31"/>
      <c r="AG3841" s="241"/>
      <c r="AH3841" s="31"/>
      <c r="AI3841" s="31"/>
      <c r="AJ3841" s="31"/>
      <c r="AK3841" s="31"/>
      <c r="AL3841" s="120"/>
      <c r="AQ3841" s="26"/>
      <c r="AW3841" s="19"/>
      <c r="AX3841" s="19"/>
      <c r="AY3841" s="19"/>
      <c r="AZ3841" s="19"/>
      <c r="BA3841" s="19"/>
      <c r="BB3841" s="19"/>
      <c r="BC3841" s="1"/>
      <c r="BD3841"/>
      <c r="BE3841"/>
      <c r="BF3841" s="1"/>
      <c r="BG3841"/>
      <c r="BH3841"/>
      <c r="BI3841"/>
      <c r="BJ3841" s="1"/>
      <c r="BK3841" s="1"/>
      <c r="BL3841"/>
      <c r="BM3841" s="1"/>
      <c r="BN3841" s="1"/>
      <c r="BO3841" s="1"/>
      <c r="BP3841" s="1"/>
      <c r="BQ3841" s="1"/>
      <c r="BR3841" s="1"/>
      <c r="BS3841" s="1"/>
      <c r="BT3841" s="22"/>
      <c r="BU3841" s="1"/>
      <c r="BV3841" s="1"/>
      <c r="BW3841" s="1"/>
      <c r="BX3841" s="1"/>
      <c r="BY3841" s="1"/>
      <c r="BZ3841" s="1"/>
      <c r="CA3841" s="1"/>
      <c r="CB3841" s="1"/>
      <c r="CC3841" s="1"/>
      <c r="CD3841" s="1"/>
      <c r="CE3841" s="1"/>
      <c r="CF3841" s="1"/>
      <c r="CG3841" s="1"/>
      <c r="CH3841" s="1"/>
      <c r="CI3841" s="1"/>
      <c r="CJ3841" s="1"/>
      <c r="CK3841" s="1"/>
      <c r="CL3841" s="1"/>
      <c r="CM3841" s="1"/>
      <c r="CN3841" s="1"/>
      <c r="CO3841" s="1"/>
      <c r="CP3841" s="1"/>
      <c r="CQ3841" s="1"/>
      <c r="CR3841" s="1"/>
      <c r="CS3841" s="1"/>
      <c r="CT3841" s="1"/>
      <c r="CU3841" s="1"/>
      <c r="CV3841" s="1"/>
      <c r="CW3841" s="1"/>
      <c r="CX3841" s="1"/>
      <c r="CY3841" s="1"/>
      <c r="CZ3841" s="1"/>
      <c r="DA3841" s="1"/>
      <c r="DB3841" s="1"/>
      <c r="DC3841" s="1"/>
      <c r="DD3841" s="1"/>
      <c r="DE3841" s="1"/>
      <c r="DF3841" s="1"/>
      <c r="DG3841" s="1"/>
      <c r="DH3841" s="1"/>
      <c r="DI3841" s="1"/>
      <c r="DJ3841" s="1"/>
      <c r="DK3841" s="1"/>
      <c r="DL3841" s="1"/>
      <c r="DM3841" s="1"/>
      <c r="DN3841" s="1"/>
      <c r="DO3841" s="1"/>
      <c r="DP3841" s="1"/>
      <c r="DQ3841" s="1"/>
      <c r="DR3841" s="1"/>
      <c r="DS3841" s="1"/>
      <c r="DT3841" s="1"/>
      <c r="DU3841" s="1"/>
      <c r="DV3841" s="1"/>
      <c r="DW3841" s="1"/>
      <c r="DX3841" s="1"/>
      <c r="DY3841" s="1"/>
      <c r="DZ3841" s="1"/>
      <c r="EA3841" s="1"/>
      <c r="EB3841" s="1"/>
      <c r="EC3841" s="1"/>
      <c r="ED3841" s="1"/>
      <c r="EE3841" s="1"/>
      <c r="EF3841" s="1"/>
      <c r="EG3841" s="1"/>
      <c r="EH3841" s="1"/>
      <c r="EI3841" s="1"/>
      <c r="EJ3841" s="1"/>
      <c r="EK3841" s="1"/>
      <c r="EL3841" s="1"/>
      <c r="EM3841" s="1"/>
      <c r="EN3841" s="1"/>
      <c r="EO3841" s="1"/>
      <c r="EP3841" s="1"/>
      <c r="EQ3841" s="1"/>
      <c r="ER3841" s="1"/>
      <c r="ES3841" s="1"/>
      <c r="ET3841" s="1"/>
      <c r="EU3841" s="1"/>
      <c r="EV3841" s="1"/>
      <c r="EW3841" s="1"/>
      <c r="EX3841" s="1"/>
      <c r="EY3841" s="1"/>
      <c r="EZ3841" s="1"/>
      <c r="FA3841" s="1"/>
      <c r="FB3841" s="1"/>
      <c r="FC3841" s="1"/>
      <c r="FD3841" s="1"/>
      <c r="FE3841" s="1"/>
      <c r="FF3841" s="1"/>
      <c r="FG3841" s="1"/>
      <c r="FH3841" s="1"/>
      <c r="FI3841" s="1"/>
      <c r="FJ3841" s="1"/>
      <c r="FK3841" s="1"/>
      <c r="FL3841" s="1"/>
      <c r="FM3841" s="1"/>
      <c r="FN3841" s="1"/>
      <c r="FO3841" s="1"/>
      <c r="FP3841" s="1"/>
      <c r="FQ3841" s="1"/>
      <c r="FR3841" s="1"/>
      <c r="FS3841" s="1"/>
      <c r="FT3841" s="1"/>
      <c r="FU3841" s="1"/>
      <c r="FV3841" s="1"/>
      <c r="FW3841" s="1"/>
      <c r="FX3841" s="1"/>
      <c r="FY3841" s="1"/>
      <c r="FZ3841" s="1"/>
      <c r="GA3841" s="1"/>
      <c r="GB3841" s="1"/>
      <c r="GC3841" s="1"/>
      <c r="GD3841" s="1"/>
      <c r="GE3841" s="1"/>
      <c r="GF3841" s="1"/>
      <c r="GG3841" s="1"/>
      <c r="GH3841" s="1"/>
      <c r="GI3841" s="1"/>
      <c r="GJ3841" s="1"/>
      <c r="GK3841"/>
      <c r="GL3841"/>
      <c r="GM3841"/>
      <c r="GN3841"/>
      <c r="GO3841"/>
      <c r="GP3841"/>
      <c r="GQ3841"/>
      <c r="GR3841"/>
      <c r="GS3841"/>
      <c r="GT3841"/>
      <c r="GU3841"/>
      <c r="GV3841"/>
      <c r="GW3841"/>
      <c r="GX3841"/>
      <c r="GY3841"/>
      <c r="GZ3841"/>
      <c r="HA3841"/>
      <c r="HB3841"/>
      <c r="HC3841"/>
      <c r="HD3841"/>
      <c r="HE3841"/>
    </row>
    <row r="3842" spans="4:213" s="25" customFormat="1" x14ac:dyDescent="0.25">
      <c r="D3842" s="19"/>
      <c r="E3842" s="19"/>
      <c r="F3842" s="20"/>
      <c r="G3842" s="20"/>
      <c r="H3842" s="20"/>
      <c r="I3842" s="20"/>
      <c r="J3842" s="21"/>
      <c r="K3842" s="21"/>
      <c r="L3842" s="20"/>
      <c r="M3842" s="20"/>
      <c r="N3842" s="22"/>
      <c r="O3842" s="22"/>
      <c r="P3842" s="22"/>
      <c r="Q3842" s="22"/>
      <c r="R3842" s="19"/>
      <c r="S3842" s="19"/>
      <c r="T3842" s="19"/>
      <c r="U3842" s="20"/>
      <c r="V3842" s="20"/>
      <c r="W3842" s="20"/>
      <c r="X3842" s="27"/>
      <c r="Y3842" s="253"/>
      <c r="Z3842" s="30"/>
      <c r="AA3842" s="30"/>
      <c r="AB3842" s="31"/>
      <c r="AC3842" s="31"/>
      <c r="AD3842" s="31"/>
      <c r="AE3842" s="31"/>
      <c r="AF3842" s="31"/>
      <c r="AG3842" s="241"/>
      <c r="AH3842" s="31"/>
      <c r="AI3842" s="31"/>
      <c r="AJ3842" s="31"/>
      <c r="AK3842" s="31"/>
      <c r="AL3842" s="120"/>
      <c r="AQ3842" s="26"/>
      <c r="AW3842" s="19"/>
      <c r="AX3842" s="19"/>
      <c r="AY3842" s="19"/>
      <c r="AZ3842" s="19"/>
      <c r="BA3842" s="19"/>
      <c r="BB3842" s="19"/>
      <c r="BC3842" s="1"/>
      <c r="BD3842"/>
      <c r="BE3842"/>
      <c r="BF3842" s="1"/>
      <c r="BG3842"/>
      <c r="BH3842"/>
      <c r="BI3842"/>
      <c r="BJ3842" s="1"/>
      <c r="BK3842" s="1"/>
      <c r="BL3842"/>
      <c r="BM3842" s="1"/>
      <c r="BN3842" s="1"/>
      <c r="BO3842" s="1"/>
      <c r="BP3842" s="1"/>
      <c r="BQ3842" s="1"/>
      <c r="BR3842" s="1"/>
      <c r="BS3842" s="1"/>
      <c r="BT3842" s="22"/>
      <c r="BU3842" s="1"/>
      <c r="BV3842" s="1"/>
      <c r="BW3842" s="1"/>
      <c r="BX3842" s="1"/>
      <c r="BY3842" s="1"/>
      <c r="BZ3842" s="1"/>
      <c r="CA3842" s="1"/>
      <c r="CB3842" s="1"/>
      <c r="CC3842" s="1"/>
      <c r="CD3842" s="1"/>
      <c r="CE3842" s="1"/>
      <c r="CF3842" s="1"/>
      <c r="CG3842" s="1"/>
      <c r="CH3842" s="1"/>
      <c r="CI3842" s="1"/>
      <c r="CJ3842" s="1"/>
      <c r="CK3842" s="1"/>
      <c r="CL3842" s="1"/>
      <c r="CM3842" s="1"/>
      <c r="CN3842" s="1"/>
      <c r="CO3842" s="1"/>
      <c r="CP3842" s="1"/>
      <c r="CQ3842" s="1"/>
      <c r="CR3842" s="1"/>
      <c r="CS3842" s="1"/>
      <c r="CT3842" s="1"/>
      <c r="CU3842" s="1"/>
      <c r="CV3842" s="1"/>
      <c r="CW3842" s="1"/>
      <c r="CX3842" s="1"/>
      <c r="CY3842" s="1"/>
      <c r="CZ3842" s="1"/>
      <c r="DA3842" s="1"/>
      <c r="DB3842" s="1"/>
      <c r="DC3842" s="1"/>
      <c r="DD3842" s="1"/>
      <c r="DE3842" s="1"/>
      <c r="DF3842" s="1"/>
      <c r="DG3842" s="1"/>
      <c r="DH3842" s="1"/>
      <c r="DI3842" s="1"/>
      <c r="DJ3842" s="1"/>
      <c r="DK3842" s="1"/>
      <c r="DL3842" s="1"/>
      <c r="DM3842" s="1"/>
      <c r="DN3842" s="1"/>
      <c r="DO3842" s="1"/>
      <c r="DP3842" s="1"/>
      <c r="DQ3842" s="1"/>
      <c r="DR3842" s="1"/>
      <c r="DS3842" s="1"/>
      <c r="DT3842" s="1"/>
      <c r="DU3842" s="1"/>
      <c r="DV3842" s="1"/>
      <c r="DW3842" s="1"/>
      <c r="DX3842" s="1"/>
      <c r="DY3842" s="1"/>
      <c r="DZ3842" s="1"/>
      <c r="EA3842" s="1"/>
      <c r="EB3842" s="1"/>
      <c r="EC3842" s="1"/>
      <c r="ED3842" s="1"/>
      <c r="EE3842" s="1"/>
      <c r="EF3842" s="1"/>
      <c r="EG3842" s="1"/>
      <c r="EH3842" s="1"/>
      <c r="EI3842" s="1"/>
      <c r="EJ3842" s="1"/>
      <c r="EK3842" s="1"/>
      <c r="EL3842" s="1"/>
      <c r="EM3842" s="1"/>
      <c r="EN3842" s="1"/>
      <c r="EO3842" s="1"/>
      <c r="EP3842" s="1"/>
      <c r="EQ3842" s="1"/>
      <c r="ER3842" s="1"/>
      <c r="ES3842" s="1"/>
      <c r="ET3842" s="1"/>
      <c r="EU3842" s="1"/>
      <c r="EV3842" s="1"/>
      <c r="EW3842" s="1"/>
      <c r="EX3842" s="1"/>
      <c r="EY3842" s="1"/>
      <c r="EZ3842" s="1"/>
      <c r="FA3842" s="1"/>
      <c r="FB3842" s="1"/>
      <c r="FC3842" s="1"/>
      <c r="FD3842" s="1"/>
      <c r="FE3842" s="1"/>
      <c r="FF3842" s="1"/>
      <c r="FG3842" s="1"/>
      <c r="FH3842" s="1"/>
      <c r="FI3842" s="1"/>
      <c r="FJ3842" s="1"/>
      <c r="FK3842" s="1"/>
      <c r="FL3842" s="1"/>
      <c r="FM3842" s="1"/>
      <c r="FN3842" s="1"/>
      <c r="FO3842" s="1"/>
      <c r="FP3842" s="1"/>
      <c r="FQ3842" s="1"/>
      <c r="FR3842" s="1"/>
      <c r="FS3842" s="1"/>
      <c r="FT3842" s="1"/>
      <c r="FU3842" s="1"/>
      <c r="FV3842" s="1"/>
      <c r="FW3842" s="1"/>
      <c r="FX3842" s="1"/>
      <c r="FY3842" s="1"/>
      <c r="FZ3842" s="1"/>
      <c r="GA3842" s="1"/>
      <c r="GB3842" s="1"/>
      <c r="GC3842" s="1"/>
      <c r="GD3842" s="1"/>
      <c r="GE3842" s="1"/>
      <c r="GF3842" s="1"/>
      <c r="GG3842" s="1"/>
      <c r="GH3842" s="1"/>
      <c r="GI3842" s="1"/>
      <c r="GJ3842" s="1"/>
      <c r="GK3842"/>
      <c r="GL3842"/>
      <c r="GM3842"/>
      <c r="GN3842"/>
      <c r="GO3842"/>
      <c r="GP3842"/>
      <c r="GQ3842"/>
      <c r="GR3842"/>
      <c r="GS3842"/>
      <c r="GT3842"/>
      <c r="GU3842"/>
      <c r="GV3842"/>
      <c r="GW3842"/>
      <c r="GX3842"/>
      <c r="GY3842"/>
      <c r="GZ3842"/>
      <c r="HA3842"/>
      <c r="HB3842"/>
      <c r="HC3842"/>
      <c r="HD3842"/>
      <c r="HE3842"/>
    </row>
    <row r="3843" spans="4:213" s="25" customFormat="1" x14ac:dyDescent="0.25">
      <c r="D3843" s="19"/>
      <c r="E3843" s="19"/>
      <c r="F3843" s="20"/>
      <c r="G3843" s="20"/>
      <c r="H3843" s="20"/>
      <c r="I3843" s="20"/>
      <c r="J3843" s="21"/>
      <c r="K3843" s="21"/>
      <c r="L3843" s="20"/>
      <c r="M3843" s="20"/>
      <c r="N3843" s="22"/>
      <c r="O3843" s="22"/>
      <c r="P3843" s="22"/>
      <c r="Q3843" s="22"/>
      <c r="R3843" s="19"/>
      <c r="S3843" s="19"/>
      <c r="T3843" s="19"/>
      <c r="U3843" s="20"/>
      <c r="V3843" s="20"/>
      <c r="W3843" s="20"/>
      <c r="X3843" s="27"/>
      <c r="Y3843" s="253"/>
      <c r="Z3843" s="30"/>
      <c r="AA3843" s="30"/>
      <c r="AB3843" s="31"/>
      <c r="AC3843" s="31"/>
      <c r="AD3843" s="31"/>
      <c r="AE3843" s="31"/>
      <c r="AF3843" s="31"/>
      <c r="AG3843" s="241"/>
      <c r="AH3843" s="31"/>
      <c r="AI3843" s="31"/>
      <c r="AJ3843" s="31"/>
      <c r="AK3843" s="31"/>
      <c r="AL3843" s="120"/>
      <c r="AQ3843" s="26"/>
      <c r="AW3843" s="19"/>
      <c r="AX3843" s="19"/>
      <c r="AY3843" s="19"/>
      <c r="AZ3843" s="19"/>
      <c r="BA3843" s="19"/>
      <c r="BB3843" s="19"/>
      <c r="BC3843" s="1"/>
      <c r="BD3843"/>
      <c r="BE3843"/>
      <c r="BF3843" s="1"/>
      <c r="BG3843"/>
      <c r="BH3843"/>
      <c r="BI3843"/>
      <c r="BJ3843" s="1"/>
      <c r="BK3843" s="1"/>
      <c r="BL3843"/>
      <c r="BM3843" s="1"/>
      <c r="BN3843" s="1"/>
      <c r="BO3843" s="1"/>
      <c r="BP3843" s="1"/>
      <c r="BQ3843" s="1"/>
      <c r="BR3843" s="1"/>
      <c r="BS3843" s="1"/>
      <c r="BT3843" s="22"/>
      <c r="BU3843" s="1"/>
      <c r="BV3843" s="1"/>
      <c r="BW3843" s="1"/>
      <c r="BX3843" s="1"/>
      <c r="BY3843" s="1"/>
      <c r="BZ3843" s="1"/>
      <c r="CA3843" s="1"/>
      <c r="CB3843" s="1"/>
      <c r="CC3843" s="1"/>
      <c r="CD3843" s="1"/>
      <c r="CE3843" s="1"/>
      <c r="CF3843" s="1"/>
      <c r="CG3843" s="1"/>
      <c r="CH3843" s="1"/>
      <c r="CI3843" s="1"/>
      <c r="CJ3843" s="1"/>
      <c r="CK3843" s="1"/>
      <c r="CL3843" s="1"/>
      <c r="CM3843" s="1"/>
      <c r="CN3843" s="1"/>
      <c r="CO3843" s="1"/>
      <c r="CP3843" s="1"/>
      <c r="CQ3843" s="1"/>
      <c r="CR3843" s="1"/>
      <c r="CS3843" s="1"/>
      <c r="CT3843" s="1"/>
      <c r="CU3843" s="1"/>
      <c r="CV3843" s="1"/>
      <c r="CW3843" s="1"/>
      <c r="CX3843" s="1"/>
      <c r="CY3843" s="1"/>
      <c r="CZ3843" s="1"/>
      <c r="DA3843" s="1"/>
      <c r="DB3843" s="1"/>
      <c r="DC3843" s="1"/>
      <c r="DD3843" s="1"/>
      <c r="DE3843" s="1"/>
      <c r="DF3843" s="1"/>
      <c r="DG3843" s="1"/>
      <c r="DH3843" s="1"/>
      <c r="DI3843" s="1"/>
      <c r="DJ3843" s="1"/>
      <c r="DK3843" s="1"/>
      <c r="DL3843" s="1"/>
      <c r="DM3843" s="1"/>
      <c r="DN3843" s="1"/>
      <c r="DO3843" s="1"/>
      <c r="DP3843" s="1"/>
      <c r="DQ3843" s="1"/>
      <c r="DR3843" s="1"/>
      <c r="DS3843" s="1"/>
      <c r="DT3843" s="1"/>
      <c r="DU3843" s="1"/>
      <c r="DV3843" s="1"/>
      <c r="DW3843" s="1"/>
      <c r="DX3843" s="1"/>
      <c r="DY3843" s="1"/>
      <c r="DZ3843" s="1"/>
      <c r="EA3843" s="1"/>
      <c r="EB3843" s="1"/>
      <c r="EC3843" s="1"/>
      <c r="ED3843" s="1"/>
      <c r="EE3843" s="1"/>
      <c r="EF3843" s="1"/>
      <c r="EG3843" s="1"/>
      <c r="EH3843" s="1"/>
      <c r="EI3843" s="1"/>
      <c r="EJ3843" s="1"/>
      <c r="EK3843" s="1"/>
      <c r="EL3843" s="1"/>
      <c r="EM3843" s="1"/>
      <c r="EN3843" s="1"/>
      <c r="EO3843" s="1"/>
      <c r="EP3843" s="1"/>
      <c r="EQ3843" s="1"/>
      <c r="ER3843" s="1"/>
      <c r="ES3843" s="1"/>
      <c r="ET3843" s="1"/>
      <c r="EU3843" s="1"/>
      <c r="EV3843" s="1"/>
      <c r="EW3843" s="1"/>
      <c r="EX3843" s="1"/>
      <c r="EY3843" s="1"/>
      <c r="EZ3843" s="1"/>
      <c r="FA3843" s="1"/>
      <c r="FB3843" s="1"/>
      <c r="FC3843" s="1"/>
      <c r="FD3843" s="1"/>
      <c r="FE3843" s="1"/>
      <c r="FF3843" s="1"/>
      <c r="FG3843" s="1"/>
      <c r="FH3843" s="1"/>
      <c r="FI3843" s="1"/>
      <c r="FJ3843" s="1"/>
      <c r="FK3843" s="1"/>
      <c r="FL3843" s="1"/>
      <c r="FM3843" s="1"/>
      <c r="FN3843" s="1"/>
      <c r="FO3843" s="1"/>
      <c r="FP3843" s="1"/>
      <c r="FQ3843" s="1"/>
      <c r="FR3843" s="1"/>
      <c r="FS3843" s="1"/>
      <c r="FT3843" s="1"/>
      <c r="FU3843" s="1"/>
      <c r="FV3843" s="1"/>
      <c r="FW3843" s="1"/>
      <c r="FX3843" s="1"/>
      <c r="FY3843" s="1"/>
      <c r="FZ3843" s="1"/>
      <c r="GA3843" s="1"/>
      <c r="GB3843" s="1"/>
      <c r="GC3843" s="1"/>
      <c r="GD3843" s="1"/>
      <c r="GE3843" s="1"/>
      <c r="GF3843" s="1"/>
      <c r="GG3843" s="1"/>
      <c r="GH3843" s="1"/>
      <c r="GI3843" s="1"/>
      <c r="GJ3843" s="1"/>
      <c r="GK3843"/>
      <c r="GL3843"/>
      <c r="GM3843"/>
      <c r="GN3843"/>
      <c r="GO3843"/>
      <c r="GP3843"/>
      <c r="GQ3843"/>
      <c r="GR3843"/>
      <c r="GS3843"/>
      <c r="GT3843"/>
      <c r="GU3843"/>
      <c r="GV3843"/>
      <c r="GW3843"/>
      <c r="GX3843"/>
      <c r="GY3843"/>
      <c r="GZ3843"/>
      <c r="HA3843"/>
      <c r="HB3843"/>
      <c r="HC3843"/>
      <c r="HD3843"/>
      <c r="HE3843"/>
    </row>
    <row r="3844" spans="4:213" s="25" customFormat="1" x14ac:dyDescent="0.25">
      <c r="D3844" s="19"/>
      <c r="E3844" s="19"/>
      <c r="F3844" s="20"/>
      <c r="G3844" s="20"/>
      <c r="H3844" s="20"/>
      <c r="I3844" s="20"/>
      <c r="J3844" s="21"/>
      <c r="K3844" s="21"/>
      <c r="L3844" s="20"/>
      <c r="M3844" s="20"/>
      <c r="N3844" s="22"/>
      <c r="O3844" s="22"/>
      <c r="P3844" s="22"/>
      <c r="Q3844" s="22"/>
      <c r="R3844" s="19"/>
      <c r="S3844" s="19"/>
      <c r="T3844" s="19"/>
      <c r="U3844" s="20"/>
      <c r="V3844" s="20"/>
      <c r="W3844" s="20"/>
      <c r="X3844" s="27"/>
      <c r="Y3844" s="253"/>
      <c r="Z3844" s="30"/>
      <c r="AA3844" s="30"/>
      <c r="AB3844" s="31"/>
      <c r="AC3844" s="31"/>
      <c r="AD3844" s="31"/>
      <c r="AE3844" s="31"/>
      <c r="AF3844" s="31"/>
      <c r="AG3844" s="241"/>
      <c r="AH3844" s="31"/>
      <c r="AI3844" s="31"/>
      <c r="AJ3844" s="31"/>
      <c r="AK3844" s="31"/>
      <c r="AL3844" s="120"/>
      <c r="AQ3844" s="26"/>
      <c r="AW3844" s="19"/>
      <c r="AX3844" s="19"/>
      <c r="AY3844" s="19"/>
      <c r="AZ3844" s="19"/>
      <c r="BA3844" s="19"/>
      <c r="BB3844" s="19"/>
      <c r="BC3844" s="1"/>
      <c r="BD3844"/>
      <c r="BE3844"/>
      <c r="BF3844" s="1"/>
      <c r="BG3844"/>
      <c r="BH3844"/>
      <c r="BI3844"/>
      <c r="BJ3844" s="1"/>
      <c r="BK3844" s="1"/>
      <c r="BL3844"/>
      <c r="BM3844" s="1"/>
      <c r="BN3844" s="1"/>
      <c r="BO3844" s="1"/>
      <c r="BP3844" s="1"/>
      <c r="BQ3844" s="1"/>
      <c r="BR3844" s="1"/>
      <c r="BS3844" s="1"/>
      <c r="BT3844" s="22"/>
      <c r="BU3844" s="1"/>
      <c r="BV3844" s="1"/>
      <c r="BW3844" s="1"/>
      <c r="BX3844" s="1"/>
      <c r="BY3844" s="1"/>
      <c r="BZ3844" s="1"/>
      <c r="CA3844" s="1"/>
      <c r="CB3844" s="1"/>
      <c r="CC3844" s="1"/>
      <c r="CD3844" s="1"/>
      <c r="CE3844" s="1"/>
      <c r="CF3844" s="1"/>
      <c r="CG3844" s="1"/>
      <c r="CH3844" s="1"/>
      <c r="CI3844" s="1"/>
      <c r="CJ3844" s="1"/>
      <c r="CK3844" s="1"/>
      <c r="CL3844" s="1"/>
      <c r="CM3844" s="1"/>
      <c r="CN3844" s="1"/>
      <c r="CO3844" s="1"/>
      <c r="CP3844" s="1"/>
      <c r="CQ3844" s="1"/>
      <c r="CR3844" s="1"/>
      <c r="CS3844" s="1"/>
      <c r="CT3844" s="1"/>
      <c r="CU3844" s="1"/>
      <c r="CV3844" s="1"/>
      <c r="CW3844" s="1"/>
      <c r="CX3844" s="1"/>
      <c r="CY3844" s="1"/>
      <c r="CZ3844" s="1"/>
      <c r="DA3844" s="1"/>
      <c r="DB3844" s="1"/>
      <c r="DC3844" s="1"/>
      <c r="DD3844" s="1"/>
      <c r="DE3844" s="1"/>
      <c r="DF3844" s="1"/>
      <c r="DG3844" s="1"/>
      <c r="DH3844" s="1"/>
      <c r="DI3844" s="1"/>
      <c r="DJ3844" s="1"/>
      <c r="DK3844" s="1"/>
      <c r="DL3844" s="1"/>
      <c r="DM3844" s="1"/>
      <c r="DN3844" s="1"/>
      <c r="DO3844" s="1"/>
      <c r="DP3844" s="1"/>
      <c r="DQ3844" s="1"/>
      <c r="DR3844" s="1"/>
      <c r="DS3844" s="1"/>
      <c r="DT3844" s="1"/>
      <c r="DU3844" s="1"/>
      <c r="DV3844" s="1"/>
      <c r="DW3844" s="1"/>
      <c r="DX3844" s="1"/>
      <c r="DY3844" s="1"/>
      <c r="DZ3844" s="1"/>
      <c r="EA3844" s="1"/>
      <c r="EB3844" s="1"/>
      <c r="EC3844" s="1"/>
      <c r="ED3844" s="1"/>
      <c r="EE3844" s="1"/>
      <c r="EF3844" s="1"/>
      <c r="EG3844" s="1"/>
      <c r="EH3844" s="1"/>
      <c r="EI3844" s="1"/>
      <c r="EJ3844" s="1"/>
      <c r="EK3844" s="1"/>
      <c r="EL3844" s="1"/>
      <c r="EM3844" s="1"/>
      <c r="EN3844" s="1"/>
      <c r="EO3844" s="1"/>
      <c r="EP3844" s="1"/>
      <c r="EQ3844" s="1"/>
      <c r="ER3844" s="1"/>
      <c r="ES3844" s="1"/>
      <c r="ET3844" s="1"/>
      <c r="EU3844" s="1"/>
      <c r="EV3844" s="1"/>
      <c r="EW3844" s="1"/>
      <c r="EX3844" s="1"/>
      <c r="EY3844" s="1"/>
      <c r="EZ3844" s="1"/>
      <c r="FA3844" s="1"/>
      <c r="FB3844" s="1"/>
      <c r="FC3844" s="1"/>
      <c r="FD3844" s="1"/>
      <c r="FE3844" s="1"/>
      <c r="FF3844" s="1"/>
      <c r="FG3844" s="1"/>
      <c r="FH3844" s="1"/>
      <c r="FI3844" s="1"/>
      <c r="FJ3844" s="1"/>
      <c r="FK3844" s="1"/>
      <c r="FL3844" s="1"/>
      <c r="FM3844" s="1"/>
      <c r="FN3844" s="1"/>
      <c r="FO3844" s="1"/>
      <c r="FP3844" s="1"/>
      <c r="FQ3844" s="1"/>
      <c r="FR3844" s="1"/>
      <c r="FS3844" s="1"/>
      <c r="FT3844" s="1"/>
      <c r="FU3844" s="1"/>
      <c r="FV3844" s="1"/>
      <c r="FW3844" s="1"/>
      <c r="FX3844" s="1"/>
      <c r="FY3844" s="1"/>
      <c r="FZ3844" s="1"/>
      <c r="GA3844" s="1"/>
      <c r="GB3844" s="1"/>
      <c r="GC3844" s="1"/>
      <c r="GD3844" s="1"/>
      <c r="GE3844" s="1"/>
      <c r="GF3844" s="1"/>
      <c r="GG3844" s="1"/>
      <c r="GH3844" s="1"/>
      <c r="GI3844" s="1"/>
      <c r="GJ3844" s="1"/>
      <c r="GK3844"/>
      <c r="GL3844"/>
      <c r="GM3844"/>
      <c r="GN3844"/>
      <c r="GO3844"/>
      <c r="GP3844"/>
      <c r="GQ3844"/>
      <c r="GR3844"/>
      <c r="GS3844"/>
      <c r="GT3844"/>
      <c r="GU3844"/>
      <c r="GV3844"/>
      <c r="GW3844"/>
      <c r="GX3844"/>
      <c r="GY3844"/>
      <c r="GZ3844"/>
      <c r="HA3844"/>
      <c r="HB3844"/>
      <c r="HC3844"/>
      <c r="HD3844"/>
      <c r="HE3844"/>
    </row>
    <row r="3845" spans="4:213" s="25" customFormat="1" x14ac:dyDescent="0.25">
      <c r="D3845" s="19"/>
      <c r="E3845" s="19"/>
      <c r="F3845" s="20"/>
      <c r="G3845" s="20"/>
      <c r="H3845" s="20"/>
      <c r="I3845" s="20"/>
      <c r="J3845" s="21"/>
      <c r="K3845" s="21"/>
      <c r="L3845" s="20"/>
      <c r="M3845" s="20"/>
      <c r="N3845" s="22"/>
      <c r="O3845" s="22"/>
      <c r="P3845" s="22"/>
      <c r="Q3845" s="22"/>
      <c r="R3845" s="19"/>
      <c r="S3845" s="19"/>
      <c r="T3845" s="19"/>
      <c r="U3845" s="20"/>
      <c r="V3845" s="20"/>
      <c r="W3845" s="20"/>
      <c r="X3845" s="27"/>
      <c r="Y3845" s="253"/>
      <c r="Z3845" s="30"/>
      <c r="AA3845" s="30"/>
      <c r="AB3845" s="31"/>
      <c r="AC3845" s="31"/>
      <c r="AD3845" s="31"/>
      <c r="AE3845" s="31"/>
      <c r="AF3845" s="31"/>
      <c r="AG3845" s="241"/>
      <c r="AH3845" s="31"/>
      <c r="AI3845" s="31"/>
      <c r="AJ3845" s="31"/>
      <c r="AK3845" s="31"/>
      <c r="AL3845" s="120"/>
      <c r="AQ3845" s="26"/>
      <c r="AW3845" s="19"/>
      <c r="AX3845" s="19"/>
      <c r="AY3845" s="19"/>
      <c r="AZ3845" s="19"/>
      <c r="BA3845" s="19"/>
      <c r="BB3845" s="19"/>
      <c r="BC3845" s="1"/>
      <c r="BD3845"/>
      <c r="BE3845"/>
      <c r="BF3845" s="1"/>
      <c r="BG3845"/>
      <c r="BH3845"/>
      <c r="BI3845"/>
      <c r="BJ3845" s="1"/>
      <c r="BK3845" s="1"/>
      <c r="BL3845"/>
      <c r="BM3845" s="1"/>
      <c r="BN3845" s="1"/>
      <c r="BO3845" s="1"/>
      <c r="BP3845" s="1"/>
      <c r="BQ3845" s="1"/>
      <c r="BR3845" s="1"/>
      <c r="BS3845" s="1"/>
      <c r="BT3845" s="22"/>
      <c r="BU3845" s="1"/>
      <c r="BV3845" s="1"/>
      <c r="BW3845" s="1"/>
      <c r="BX3845" s="1"/>
      <c r="BY3845" s="1"/>
      <c r="BZ3845" s="1"/>
      <c r="CA3845" s="1"/>
      <c r="CB3845" s="1"/>
      <c r="CC3845" s="1"/>
      <c r="CD3845" s="1"/>
      <c r="CE3845" s="1"/>
      <c r="CF3845" s="1"/>
      <c r="CG3845" s="1"/>
      <c r="CH3845" s="1"/>
      <c r="CI3845" s="1"/>
      <c r="CJ3845" s="1"/>
      <c r="CK3845" s="1"/>
      <c r="CL3845" s="1"/>
      <c r="CM3845" s="1"/>
      <c r="CN3845" s="1"/>
      <c r="CO3845" s="1"/>
      <c r="CP3845" s="1"/>
      <c r="CQ3845" s="1"/>
      <c r="CR3845" s="1"/>
      <c r="CS3845" s="1"/>
      <c r="CT3845" s="1"/>
      <c r="CU3845" s="1"/>
      <c r="CV3845" s="1"/>
      <c r="CW3845" s="1"/>
      <c r="CX3845" s="1"/>
      <c r="CY3845" s="1"/>
      <c r="CZ3845" s="1"/>
      <c r="DA3845" s="1"/>
      <c r="DB3845" s="1"/>
      <c r="DC3845" s="1"/>
      <c r="DD3845" s="1"/>
      <c r="DE3845" s="1"/>
      <c r="DF3845" s="1"/>
      <c r="DG3845" s="1"/>
      <c r="DH3845" s="1"/>
      <c r="DI3845" s="1"/>
      <c r="DJ3845" s="1"/>
      <c r="DK3845" s="1"/>
      <c r="DL3845" s="1"/>
      <c r="DM3845" s="1"/>
      <c r="DN3845" s="1"/>
      <c r="DO3845" s="1"/>
      <c r="DP3845" s="1"/>
      <c r="DQ3845" s="1"/>
      <c r="DR3845" s="1"/>
      <c r="DS3845" s="1"/>
      <c r="DT3845" s="1"/>
      <c r="DU3845" s="1"/>
      <c r="DV3845" s="1"/>
      <c r="DW3845" s="1"/>
      <c r="DX3845" s="1"/>
      <c r="DY3845" s="1"/>
      <c r="DZ3845" s="1"/>
      <c r="EA3845" s="1"/>
      <c r="EB3845" s="1"/>
      <c r="EC3845" s="1"/>
      <c r="ED3845" s="1"/>
      <c r="EE3845" s="1"/>
      <c r="EF3845" s="1"/>
      <c r="EG3845" s="1"/>
      <c r="EH3845" s="1"/>
      <c r="EI3845" s="1"/>
      <c r="EJ3845" s="1"/>
      <c r="EK3845" s="1"/>
      <c r="EL3845" s="1"/>
      <c r="EM3845" s="1"/>
      <c r="EN3845" s="1"/>
      <c r="EO3845" s="1"/>
      <c r="EP3845" s="1"/>
      <c r="EQ3845" s="1"/>
      <c r="ER3845" s="1"/>
      <c r="ES3845" s="1"/>
      <c r="ET3845" s="1"/>
      <c r="EU3845" s="1"/>
      <c r="EV3845" s="1"/>
      <c r="EW3845" s="1"/>
      <c r="EX3845" s="1"/>
      <c r="EY3845" s="1"/>
      <c r="EZ3845" s="1"/>
      <c r="FA3845" s="1"/>
      <c r="FB3845" s="1"/>
      <c r="FC3845" s="1"/>
      <c r="FD3845" s="1"/>
      <c r="FE3845" s="1"/>
      <c r="FF3845" s="1"/>
      <c r="FG3845" s="1"/>
      <c r="FH3845" s="1"/>
      <c r="FI3845" s="1"/>
      <c r="FJ3845" s="1"/>
      <c r="FK3845" s="1"/>
      <c r="FL3845" s="1"/>
      <c r="FM3845" s="1"/>
      <c r="FN3845" s="1"/>
      <c r="FO3845" s="1"/>
      <c r="FP3845" s="1"/>
      <c r="FQ3845" s="1"/>
      <c r="FR3845" s="1"/>
      <c r="FS3845" s="1"/>
      <c r="FT3845" s="1"/>
      <c r="FU3845" s="1"/>
      <c r="FV3845" s="1"/>
      <c r="FW3845" s="1"/>
      <c r="FX3845" s="1"/>
      <c r="FY3845" s="1"/>
      <c r="FZ3845" s="1"/>
      <c r="GA3845" s="1"/>
      <c r="GB3845" s="1"/>
      <c r="GC3845" s="1"/>
      <c r="GD3845" s="1"/>
      <c r="GE3845" s="1"/>
      <c r="GF3845" s="1"/>
      <c r="GG3845" s="1"/>
      <c r="GH3845" s="1"/>
      <c r="GI3845" s="1"/>
      <c r="GJ3845" s="1"/>
      <c r="GK3845"/>
      <c r="GL3845"/>
      <c r="GM3845"/>
      <c r="GN3845"/>
      <c r="GO3845"/>
      <c r="GP3845"/>
      <c r="GQ3845"/>
      <c r="GR3845"/>
      <c r="GS3845"/>
      <c r="GT3845"/>
      <c r="GU3845"/>
      <c r="GV3845"/>
      <c r="GW3845"/>
      <c r="GX3845"/>
      <c r="GY3845"/>
      <c r="GZ3845"/>
      <c r="HA3845"/>
      <c r="HB3845"/>
      <c r="HC3845"/>
      <c r="HD3845"/>
      <c r="HE3845"/>
    </row>
    <row r="3846" spans="4:213" s="25" customFormat="1" x14ac:dyDescent="0.25">
      <c r="D3846" s="19"/>
      <c r="E3846" s="19"/>
      <c r="F3846" s="20"/>
      <c r="G3846" s="20"/>
      <c r="H3846" s="20"/>
      <c r="I3846" s="20"/>
      <c r="J3846" s="21"/>
      <c r="K3846" s="21"/>
      <c r="L3846" s="20"/>
      <c r="M3846" s="20"/>
      <c r="N3846" s="22"/>
      <c r="O3846" s="22"/>
      <c r="P3846" s="22"/>
      <c r="Q3846" s="22"/>
      <c r="R3846" s="19"/>
      <c r="S3846" s="19"/>
      <c r="T3846" s="19"/>
      <c r="U3846" s="20"/>
      <c r="V3846" s="20"/>
      <c r="W3846" s="20"/>
      <c r="X3846" s="27"/>
      <c r="Y3846" s="253"/>
      <c r="Z3846" s="30"/>
      <c r="AA3846" s="30"/>
      <c r="AB3846" s="31"/>
      <c r="AC3846" s="31"/>
      <c r="AD3846" s="31"/>
      <c r="AE3846" s="31"/>
      <c r="AF3846" s="31"/>
      <c r="AG3846" s="241"/>
      <c r="AH3846" s="31"/>
      <c r="AI3846" s="31"/>
      <c r="AJ3846" s="31"/>
      <c r="AK3846" s="31"/>
      <c r="AL3846" s="120"/>
      <c r="AQ3846" s="26"/>
      <c r="AW3846" s="19"/>
      <c r="AX3846" s="19"/>
      <c r="AY3846" s="19"/>
      <c r="AZ3846" s="19"/>
      <c r="BA3846" s="19"/>
      <c r="BB3846" s="19"/>
      <c r="BC3846" s="1"/>
      <c r="BD3846"/>
      <c r="BE3846"/>
      <c r="BF3846" s="1"/>
      <c r="BG3846"/>
      <c r="BH3846"/>
      <c r="BI3846"/>
      <c r="BJ3846" s="1"/>
      <c r="BK3846" s="1"/>
      <c r="BL3846"/>
      <c r="BM3846" s="1"/>
      <c r="BN3846" s="1"/>
      <c r="BO3846" s="1"/>
      <c r="BP3846" s="1"/>
      <c r="BQ3846" s="1"/>
      <c r="BR3846" s="1"/>
      <c r="BS3846" s="1"/>
      <c r="BT3846" s="22"/>
      <c r="BU3846" s="1"/>
      <c r="BV3846" s="1"/>
      <c r="BW3846" s="1"/>
      <c r="BX3846" s="1"/>
      <c r="BY3846" s="1"/>
      <c r="BZ3846" s="1"/>
      <c r="CA3846" s="1"/>
      <c r="CB3846" s="1"/>
      <c r="CC3846" s="1"/>
      <c r="CD3846" s="1"/>
      <c r="CE3846" s="1"/>
      <c r="CF3846" s="1"/>
      <c r="CG3846" s="1"/>
      <c r="CH3846" s="1"/>
      <c r="CI3846" s="1"/>
      <c r="CJ3846" s="1"/>
      <c r="CK3846" s="1"/>
      <c r="CL3846" s="1"/>
      <c r="CM3846" s="1"/>
      <c r="CN3846" s="1"/>
      <c r="CO3846" s="1"/>
      <c r="CP3846" s="1"/>
      <c r="CQ3846" s="1"/>
      <c r="CR3846" s="1"/>
      <c r="CS3846" s="1"/>
      <c r="CT3846" s="1"/>
      <c r="CU3846" s="1"/>
      <c r="CV3846" s="1"/>
      <c r="CW3846" s="1"/>
      <c r="CX3846" s="1"/>
      <c r="CY3846" s="1"/>
      <c r="CZ3846" s="1"/>
      <c r="DA3846" s="1"/>
      <c r="DB3846" s="1"/>
      <c r="DC3846" s="1"/>
      <c r="DD3846" s="1"/>
      <c r="DE3846" s="1"/>
      <c r="DF3846" s="1"/>
      <c r="DG3846" s="1"/>
      <c r="DH3846" s="1"/>
      <c r="DI3846" s="1"/>
      <c r="DJ3846" s="1"/>
      <c r="DK3846" s="1"/>
      <c r="DL3846" s="1"/>
      <c r="DM3846" s="1"/>
      <c r="DN3846" s="1"/>
      <c r="DO3846" s="1"/>
      <c r="DP3846" s="1"/>
      <c r="DQ3846" s="1"/>
      <c r="DR3846" s="1"/>
      <c r="DS3846" s="1"/>
      <c r="DT3846" s="1"/>
      <c r="DU3846" s="1"/>
      <c r="DV3846" s="1"/>
      <c r="DW3846" s="1"/>
      <c r="DX3846" s="1"/>
      <c r="DY3846" s="1"/>
      <c r="DZ3846" s="1"/>
      <c r="EA3846" s="1"/>
      <c r="EB3846" s="1"/>
      <c r="EC3846" s="1"/>
      <c r="ED3846" s="1"/>
      <c r="EE3846" s="1"/>
      <c r="EF3846" s="1"/>
      <c r="EG3846" s="1"/>
      <c r="EH3846" s="1"/>
      <c r="EI3846" s="1"/>
      <c r="EJ3846" s="1"/>
      <c r="EK3846" s="1"/>
      <c r="EL3846" s="1"/>
      <c r="EM3846" s="1"/>
      <c r="EN3846" s="1"/>
      <c r="EO3846" s="1"/>
      <c r="EP3846" s="1"/>
      <c r="EQ3846" s="1"/>
      <c r="ER3846" s="1"/>
      <c r="ES3846" s="1"/>
      <c r="ET3846" s="1"/>
      <c r="EU3846" s="1"/>
      <c r="EV3846" s="1"/>
      <c r="EW3846" s="1"/>
      <c r="EX3846" s="1"/>
      <c r="EY3846" s="1"/>
      <c r="EZ3846" s="1"/>
      <c r="FA3846" s="1"/>
      <c r="FB3846" s="1"/>
      <c r="FC3846" s="1"/>
      <c r="FD3846" s="1"/>
      <c r="FE3846" s="1"/>
      <c r="FF3846" s="1"/>
      <c r="FG3846" s="1"/>
      <c r="FH3846" s="1"/>
      <c r="FI3846" s="1"/>
      <c r="FJ3846" s="1"/>
      <c r="FK3846" s="1"/>
      <c r="FL3846" s="1"/>
      <c r="FM3846" s="1"/>
      <c r="FN3846" s="1"/>
      <c r="FO3846" s="1"/>
      <c r="FP3846" s="1"/>
      <c r="FQ3846" s="1"/>
      <c r="FR3846" s="1"/>
      <c r="FS3846" s="1"/>
      <c r="FT3846" s="1"/>
      <c r="FU3846" s="1"/>
      <c r="FV3846" s="1"/>
      <c r="FW3846" s="1"/>
      <c r="FX3846" s="1"/>
      <c r="FY3846" s="1"/>
      <c r="FZ3846" s="1"/>
      <c r="GA3846" s="1"/>
      <c r="GB3846" s="1"/>
      <c r="GC3846" s="1"/>
      <c r="GD3846" s="1"/>
      <c r="GE3846" s="1"/>
      <c r="GF3846" s="1"/>
      <c r="GG3846" s="1"/>
      <c r="GH3846" s="1"/>
      <c r="GI3846" s="1"/>
      <c r="GJ3846" s="1"/>
      <c r="GK3846"/>
      <c r="GL3846"/>
      <c r="GM3846"/>
      <c r="GN3846"/>
      <c r="GO3846"/>
      <c r="GP3846"/>
      <c r="GQ3846"/>
      <c r="GR3846"/>
      <c r="GS3846"/>
      <c r="GT3846"/>
      <c r="GU3846"/>
      <c r="GV3846"/>
      <c r="GW3846"/>
      <c r="GX3846"/>
      <c r="GY3846"/>
      <c r="GZ3846"/>
      <c r="HA3846"/>
      <c r="HB3846"/>
      <c r="HC3846"/>
      <c r="HD3846"/>
      <c r="HE3846"/>
    </row>
    <row r="3847" spans="4:213" s="25" customFormat="1" x14ac:dyDescent="0.25">
      <c r="D3847" s="19"/>
      <c r="E3847" s="19"/>
      <c r="F3847" s="20"/>
      <c r="G3847" s="20"/>
      <c r="H3847" s="20"/>
      <c r="I3847" s="20"/>
      <c r="J3847" s="21"/>
      <c r="K3847" s="21"/>
      <c r="L3847" s="20"/>
      <c r="M3847" s="20"/>
      <c r="N3847" s="22"/>
      <c r="O3847" s="22"/>
      <c r="P3847" s="22"/>
      <c r="Q3847" s="22"/>
      <c r="R3847" s="19"/>
      <c r="S3847" s="19"/>
      <c r="T3847" s="19"/>
      <c r="U3847" s="20"/>
      <c r="V3847" s="20"/>
      <c r="W3847" s="20"/>
      <c r="X3847" s="27"/>
      <c r="Y3847" s="253"/>
      <c r="Z3847" s="30"/>
      <c r="AA3847" s="30"/>
      <c r="AB3847" s="31"/>
      <c r="AC3847" s="31"/>
      <c r="AD3847" s="31"/>
      <c r="AE3847" s="31"/>
      <c r="AF3847" s="31"/>
      <c r="AG3847" s="241"/>
      <c r="AH3847" s="31"/>
      <c r="AI3847" s="31"/>
      <c r="AJ3847" s="31"/>
      <c r="AK3847" s="31"/>
      <c r="AL3847" s="120"/>
      <c r="AQ3847" s="26"/>
      <c r="AW3847" s="19"/>
      <c r="AX3847" s="19"/>
      <c r="AY3847" s="19"/>
      <c r="AZ3847" s="19"/>
      <c r="BA3847" s="19"/>
      <c r="BB3847" s="19"/>
      <c r="BC3847" s="1"/>
      <c r="BD3847"/>
      <c r="BE3847"/>
      <c r="BF3847" s="1"/>
      <c r="BG3847"/>
      <c r="BH3847"/>
      <c r="BI3847"/>
      <c r="BJ3847" s="1"/>
      <c r="BK3847" s="1"/>
      <c r="BL3847"/>
      <c r="BM3847" s="1"/>
      <c r="BN3847" s="1"/>
      <c r="BO3847" s="1"/>
      <c r="BP3847" s="1"/>
      <c r="BQ3847" s="1"/>
      <c r="BR3847" s="1"/>
      <c r="BS3847" s="1"/>
      <c r="BT3847" s="22"/>
      <c r="BU3847" s="1"/>
      <c r="BV3847" s="1"/>
      <c r="BW3847" s="1"/>
      <c r="BX3847" s="1"/>
      <c r="BY3847" s="1"/>
      <c r="BZ3847" s="1"/>
      <c r="CA3847" s="1"/>
      <c r="CB3847" s="1"/>
      <c r="CC3847" s="1"/>
      <c r="CD3847" s="1"/>
      <c r="CE3847" s="1"/>
      <c r="CF3847" s="1"/>
      <c r="CG3847" s="1"/>
      <c r="CH3847" s="1"/>
      <c r="CI3847" s="1"/>
      <c r="CJ3847" s="1"/>
      <c r="CK3847" s="1"/>
      <c r="CL3847" s="1"/>
      <c r="CM3847" s="1"/>
      <c r="CN3847" s="1"/>
      <c r="CO3847" s="1"/>
      <c r="CP3847" s="1"/>
      <c r="CQ3847" s="1"/>
      <c r="CR3847" s="1"/>
      <c r="CS3847" s="1"/>
      <c r="CT3847" s="1"/>
      <c r="CU3847" s="1"/>
      <c r="CV3847" s="1"/>
      <c r="CW3847" s="1"/>
      <c r="CX3847" s="1"/>
      <c r="CY3847" s="1"/>
      <c r="CZ3847" s="1"/>
      <c r="DA3847" s="1"/>
      <c r="DB3847" s="1"/>
      <c r="DC3847" s="1"/>
      <c r="DD3847" s="1"/>
      <c r="DE3847" s="1"/>
      <c r="DF3847" s="1"/>
      <c r="DG3847" s="1"/>
      <c r="DH3847" s="1"/>
      <c r="DI3847" s="1"/>
      <c r="DJ3847" s="1"/>
      <c r="DK3847" s="1"/>
      <c r="DL3847" s="1"/>
      <c r="DM3847" s="1"/>
      <c r="DN3847" s="1"/>
      <c r="DO3847" s="1"/>
      <c r="DP3847" s="1"/>
      <c r="DQ3847" s="1"/>
      <c r="DR3847" s="1"/>
      <c r="DS3847" s="1"/>
      <c r="DT3847" s="1"/>
      <c r="DU3847" s="1"/>
      <c r="DV3847" s="1"/>
      <c r="DW3847" s="1"/>
      <c r="DX3847" s="1"/>
      <c r="DY3847" s="1"/>
      <c r="DZ3847" s="1"/>
      <c r="EA3847" s="1"/>
      <c r="EB3847" s="1"/>
      <c r="EC3847" s="1"/>
      <c r="ED3847" s="1"/>
      <c r="EE3847" s="1"/>
      <c r="EF3847" s="1"/>
      <c r="EG3847" s="1"/>
      <c r="EH3847" s="1"/>
      <c r="EI3847" s="1"/>
      <c r="EJ3847" s="1"/>
      <c r="EK3847" s="1"/>
      <c r="EL3847" s="1"/>
      <c r="EM3847" s="1"/>
      <c r="EN3847" s="1"/>
      <c r="EO3847" s="1"/>
      <c r="EP3847" s="1"/>
      <c r="EQ3847" s="1"/>
      <c r="ER3847" s="1"/>
      <c r="ES3847" s="1"/>
      <c r="ET3847" s="1"/>
      <c r="EU3847" s="1"/>
      <c r="EV3847" s="1"/>
      <c r="EW3847" s="1"/>
      <c r="EX3847" s="1"/>
      <c r="EY3847" s="1"/>
      <c r="EZ3847" s="1"/>
      <c r="FA3847" s="1"/>
      <c r="FB3847" s="1"/>
      <c r="FC3847" s="1"/>
      <c r="FD3847" s="1"/>
      <c r="FE3847" s="1"/>
      <c r="FF3847" s="1"/>
      <c r="FG3847" s="1"/>
      <c r="FH3847" s="1"/>
      <c r="FI3847" s="1"/>
      <c r="FJ3847" s="1"/>
      <c r="FK3847" s="1"/>
      <c r="FL3847" s="1"/>
      <c r="FM3847" s="1"/>
      <c r="FN3847" s="1"/>
      <c r="FO3847" s="1"/>
      <c r="FP3847" s="1"/>
      <c r="FQ3847" s="1"/>
      <c r="FR3847" s="1"/>
      <c r="FS3847" s="1"/>
      <c r="FT3847" s="1"/>
      <c r="FU3847" s="1"/>
      <c r="FV3847" s="1"/>
      <c r="FW3847" s="1"/>
      <c r="FX3847" s="1"/>
      <c r="FY3847" s="1"/>
      <c r="FZ3847" s="1"/>
      <c r="GA3847" s="1"/>
      <c r="GB3847" s="1"/>
      <c r="GC3847" s="1"/>
      <c r="GD3847" s="1"/>
      <c r="GE3847" s="1"/>
      <c r="GF3847" s="1"/>
      <c r="GG3847" s="1"/>
      <c r="GH3847" s="1"/>
      <c r="GI3847" s="1"/>
      <c r="GJ3847" s="1"/>
      <c r="GK3847"/>
      <c r="GL3847"/>
      <c r="GM3847"/>
      <c r="GN3847"/>
      <c r="GO3847"/>
      <c r="GP3847"/>
      <c r="GQ3847"/>
      <c r="GR3847"/>
      <c r="GS3847"/>
      <c r="GT3847"/>
      <c r="GU3847"/>
      <c r="GV3847"/>
      <c r="GW3847"/>
      <c r="GX3847"/>
      <c r="GY3847"/>
      <c r="GZ3847"/>
      <c r="HA3847"/>
      <c r="HB3847"/>
      <c r="HC3847"/>
      <c r="HD3847"/>
      <c r="HE3847"/>
    </row>
    <row r="3848" spans="4:213" s="25" customFormat="1" x14ac:dyDescent="0.25">
      <c r="D3848" s="19"/>
      <c r="E3848" s="19"/>
      <c r="F3848" s="20"/>
      <c r="G3848" s="20"/>
      <c r="H3848" s="20"/>
      <c r="I3848" s="20"/>
      <c r="J3848" s="21"/>
      <c r="K3848" s="21"/>
      <c r="L3848" s="20"/>
      <c r="M3848" s="20"/>
      <c r="N3848" s="22"/>
      <c r="O3848" s="22"/>
      <c r="P3848" s="22"/>
      <c r="Q3848" s="22"/>
      <c r="R3848" s="19"/>
      <c r="S3848" s="19"/>
      <c r="T3848" s="19"/>
      <c r="U3848" s="20"/>
      <c r="V3848" s="20"/>
      <c r="W3848" s="20"/>
      <c r="X3848" s="27"/>
      <c r="Y3848" s="253"/>
      <c r="Z3848" s="30"/>
      <c r="AA3848" s="30"/>
      <c r="AB3848" s="31"/>
      <c r="AC3848" s="31"/>
      <c r="AD3848" s="31"/>
      <c r="AE3848" s="31"/>
      <c r="AF3848" s="31"/>
      <c r="AG3848" s="241"/>
      <c r="AH3848" s="31"/>
      <c r="AI3848" s="31"/>
      <c r="AJ3848" s="31"/>
      <c r="AK3848" s="31"/>
      <c r="AL3848" s="120"/>
      <c r="AQ3848" s="26"/>
      <c r="AW3848" s="19"/>
      <c r="AX3848" s="19"/>
      <c r="AY3848" s="19"/>
      <c r="AZ3848" s="19"/>
      <c r="BA3848" s="19"/>
      <c r="BB3848" s="19"/>
      <c r="BC3848" s="1"/>
      <c r="BD3848"/>
      <c r="BE3848"/>
      <c r="BF3848" s="1"/>
      <c r="BG3848"/>
      <c r="BH3848"/>
      <c r="BI3848"/>
      <c r="BJ3848" s="1"/>
      <c r="BK3848" s="1"/>
      <c r="BL3848"/>
      <c r="BM3848" s="1"/>
      <c r="BN3848" s="1"/>
      <c r="BO3848" s="1"/>
      <c r="BP3848" s="1"/>
      <c r="BQ3848" s="1"/>
      <c r="BR3848" s="1"/>
      <c r="BS3848" s="1"/>
      <c r="BT3848" s="22"/>
      <c r="BU3848" s="1"/>
      <c r="BV3848" s="1"/>
      <c r="BW3848" s="1"/>
      <c r="BX3848" s="1"/>
      <c r="BY3848" s="1"/>
      <c r="BZ3848" s="1"/>
      <c r="CA3848" s="1"/>
      <c r="CB3848" s="1"/>
      <c r="CC3848" s="1"/>
      <c r="CD3848" s="1"/>
      <c r="CE3848" s="1"/>
      <c r="CF3848" s="1"/>
      <c r="CG3848" s="1"/>
      <c r="CH3848" s="1"/>
      <c r="CI3848" s="1"/>
      <c r="CJ3848" s="1"/>
      <c r="CK3848" s="1"/>
      <c r="CL3848" s="1"/>
      <c r="CM3848" s="1"/>
      <c r="CN3848" s="1"/>
      <c r="CO3848" s="1"/>
      <c r="CP3848" s="1"/>
      <c r="CQ3848" s="1"/>
      <c r="CR3848" s="1"/>
      <c r="CS3848" s="1"/>
      <c r="CT3848" s="1"/>
      <c r="CU3848" s="1"/>
      <c r="CV3848" s="1"/>
      <c r="CW3848" s="1"/>
      <c r="CX3848" s="1"/>
      <c r="CY3848" s="1"/>
      <c r="CZ3848" s="1"/>
      <c r="DA3848" s="1"/>
      <c r="DB3848" s="1"/>
      <c r="DC3848" s="1"/>
      <c r="DD3848" s="1"/>
      <c r="DE3848" s="1"/>
      <c r="DF3848" s="1"/>
      <c r="DG3848" s="1"/>
      <c r="DH3848" s="1"/>
      <c r="DI3848" s="1"/>
      <c r="DJ3848" s="1"/>
      <c r="DK3848" s="1"/>
      <c r="DL3848" s="1"/>
      <c r="DM3848" s="1"/>
      <c r="DN3848" s="1"/>
      <c r="DO3848" s="1"/>
      <c r="DP3848" s="1"/>
      <c r="DQ3848" s="1"/>
      <c r="DR3848" s="1"/>
      <c r="DS3848" s="1"/>
      <c r="DT3848" s="1"/>
      <c r="DU3848" s="1"/>
      <c r="DV3848" s="1"/>
      <c r="DW3848" s="1"/>
      <c r="DX3848" s="1"/>
      <c r="DY3848" s="1"/>
      <c r="DZ3848" s="1"/>
      <c r="EA3848" s="1"/>
      <c r="EB3848" s="1"/>
      <c r="EC3848" s="1"/>
      <c r="ED3848" s="1"/>
      <c r="EE3848" s="1"/>
      <c r="EF3848" s="1"/>
      <c r="EG3848" s="1"/>
      <c r="EH3848" s="1"/>
      <c r="EI3848" s="1"/>
      <c r="EJ3848" s="1"/>
      <c r="EK3848" s="1"/>
      <c r="EL3848" s="1"/>
      <c r="EM3848" s="1"/>
      <c r="EN3848" s="1"/>
      <c r="EO3848" s="1"/>
      <c r="EP3848" s="1"/>
      <c r="EQ3848" s="1"/>
      <c r="ER3848" s="1"/>
      <c r="ES3848" s="1"/>
      <c r="ET3848" s="1"/>
      <c r="EU3848" s="1"/>
      <c r="EV3848" s="1"/>
      <c r="EW3848" s="1"/>
      <c r="EX3848" s="1"/>
      <c r="EY3848" s="1"/>
      <c r="EZ3848" s="1"/>
      <c r="FA3848" s="1"/>
      <c r="FB3848" s="1"/>
      <c r="FC3848" s="1"/>
      <c r="FD3848" s="1"/>
      <c r="FE3848" s="1"/>
      <c r="FF3848" s="1"/>
      <c r="FG3848" s="1"/>
      <c r="FH3848" s="1"/>
      <c r="FI3848" s="1"/>
      <c r="FJ3848" s="1"/>
      <c r="FK3848" s="1"/>
      <c r="FL3848" s="1"/>
      <c r="FM3848" s="1"/>
      <c r="FN3848" s="1"/>
      <c r="FO3848" s="1"/>
      <c r="FP3848" s="1"/>
      <c r="FQ3848" s="1"/>
      <c r="FR3848" s="1"/>
      <c r="FS3848" s="1"/>
      <c r="FT3848" s="1"/>
      <c r="FU3848" s="1"/>
      <c r="FV3848" s="1"/>
      <c r="FW3848" s="1"/>
      <c r="FX3848" s="1"/>
      <c r="FY3848" s="1"/>
      <c r="FZ3848" s="1"/>
      <c r="GA3848" s="1"/>
      <c r="GB3848" s="1"/>
      <c r="GC3848" s="1"/>
      <c r="GD3848" s="1"/>
      <c r="GE3848" s="1"/>
      <c r="GF3848" s="1"/>
      <c r="GG3848" s="1"/>
      <c r="GH3848" s="1"/>
      <c r="GI3848" s="1"/>
      <c r="GJ3848" s="1"/>
      <c r="GK3848"/>
      <c r="GL3848"/>
      <c r="GM3848"/>
      <c r="GN3848"/>
      <c r="GO3848"/>
      <c r="GP3848"/>
      <c r="GQ3848"/>
      <c r="GR3848"/>
      <c r="GS3848"/>
      <c r="GT3848"/>
      <c r="GU3848"/>
      <c r="GV3848"/>
      <c r="GW3848"/>
      <c r="GX3848"/>
      <c r="GY3848"/>
      <c r="GZ3848"/>
      <c r="HA3848"/>
      <c r="HB3848"/>
      <c r="HC3848"/>
      <c r="HD3848"/>
      <c r="HE3848"/>
    </row>
    <row r="3849" spans="4:213" s="25" customFormat="1" x14ac:dyDescent="0.25">
      <c r="D3849" s="19"/>
      <c r="E3849" s="19"/>
      <c r="F3849" s="20"/>
      <c r="G3849" s="20"/>
      <c r="H3849" s="20"/>
      <c r="I3849" s="20"/>
      <c r="J3849" s="21"/>
      <c r="K3849" s="21"/>
      <c r="L3849" s="20"/>
      <c r="M3849" s="20"/>
      <c r="N3849" s="22"/>
      <c r="O3849" s="22"/>
      <c r="P3849" s="22"/>
      <c r="Q3849" s="22"/>
      <c r="R3849" s="19"/>
      <c r="S3849" s="19"/>
      <c r="T3849" s="19"/>
      <c r="U3849" s="20"/>
      <c r="V3849" s="20"/>
      <c r="W3849" s="20"/>
      <c r="X3849" s="27"/>
      <c r="Y3849" s="253"/>
      <c r="Z3849" s="30"/>
      <c r="AA3849" s="30"/>
      <c r="AB3849" s="31"/>
      <c r="AC3849" s="31"/>
      <c r="AD3849" s="31"/>
      <c r="AE3849" s="31"/>
      <c r="AF3849" s="31"/>
      <c r="AG3849" s="241"/>
      <c r="AH3849" s="31"/>
      <c r="AI3849" s="31"/>
      <c r="AJ3849" s="31"/>
      <c r="AK3849" s="31"/>
      <c r="AL3849" s="120"/>
      <c r="AQ3849" s="26"/>
      <c r="AW3849" s="19"/>
      <c r="AX3849" s="19"/>
      <c r="AY3849" s="19"/>
      <c r="AZ3849" s="19"/>
      <c r="BA3849" s="19"/>
      <c r="BB3849" s="19"/>
      <c r="BC3849" s="1"/>
      <c r="BD3849"/>
      <c r="BE3849"/>
      <c r="BF3849" s="1"/>
      <c r="BG3849"/>
      <c r="BH3849"/>
      <c r="BI3849"/>
      <c r="BJ3849" s="1"/>
      <c r="BK3849" s="1"/>
      <c r="BL3849"/>
      <c r="BM3849" s="1"/>
      <c r="BN3849" s="1"/>
      <c r="BO3849" s="1"/>
      <c r="BP3849" s="1"/>
      <c r="BQ3849" s="1"/>
      <c r="BR3849" s="1"/>
      <c r="BS3849" s="1"/>
      <c r="BT3849" s="22"/>
      <c r="BU3849" s="1"/>
      <c r="BV3849" s="1"/>
      <c r="BW3849" s="1"/>
      <c r="BX3849" s="1"/>
      <c r="BY3849" s="1"/>
      <c r="BZ3849" s="1"/>
      <c r="CA3849" s="1"/>
      <c r="CB3849" s="1"/>
      <c r="CC3849" s="1"/>
      <c r="CD3849" s="1"/>
      <c r="CE3849" s="1"/>
      <c r="CF3849" s="1"/>
      <c r="CG3849" s="1"/>
      <c r="CH3849" s="1"/>
      <c r="CI3849" s="1"/>
      <c r="CJ3849" s="1"/>
      <c r="CK3849" s="1"/>
      <c r="CL3849" s="1"/>
      <c r="CM3849" s="1"/>
      <c r="CN3849" s="1"/>
      <c r="CO3849" s="1"/>
      <c r="CP3849" s="1"/>
      <c r="CQ3849" s="1"/>
      <c r="CR3849" s="1"/>
      <c r="CS3849" s="1"/>
      <c r="CT3849" s="1"/>
      <c r="CU3849" s="1"/>
      <c r="CV3849" s="1"/>
      <c r="CW3849" s="1"/>
      <c r="CX3849" s="1"/>
      <c r="CY3849" s="1"/>
      <c r="CZ3849" s="1"/>
      <c r="DA3849" s="1"/>
      <c r="DB3849" s="1"/>
      <c r="DC3849" s="1"/>
      <c r="DD3849" s="1"/>
      <c r="DE3849" s="1"/>
      <c r="DF3849" s="1"/>
      <c r="DG3849" s="1"/>
      <c r="DH3849" s="1"/>
      <c r="DI3849" s="1"/>
      <c r="DJ3849" s="1"/>
      <c r="DK3849" s="1"/>
      <c r="DL3849" s="1"/>
      <c r="DM3849" s="1"/>
      <c r="DN3849" s="1"/>
      <c r="DO3849" s="1"/>
      <c r="DP3849" s="1"/>
      <c r="DQ3849" s="1"/>
      <c r="DR3849" s="1"/>
      <c r="DS3849" s="1"/>
      <c r="DT3849" s="1"/>
      <c r="DU3849" s="1"/>
      <c r="DV3849" s="1"/>
      <c r="DW3849" s="1"/>
      <c r="DX3849" s="1"/>
      <c r="DY3849" s="1"/>
      <c r="DZ3849" s="1"/>
      <c r="EA3849" s="1"/>
      <c r="EB3849" s="1"/>
      <c r="EC3849" s="1"/>
      <c r="ED3849" s="1"/>
      <c r="EE3849" s="1"/>
      <c r="EF3849" s="1"/>
      <c r="EG3849" s="1"/>
      <c r="EH3849" s="1"/>
      <c r="EI3849" s="1"/>
      <c r="EJ3849" s="1"/>
      <c r="EK3849" s="1"/>
      <c r="EL3849" s="1"/>
      <c r="EM3849" s="1"/>
      <c r="EN3849" s="1"/>
      <c r="EO3849" s="1"/>
      <c r="EP3849" s="1"/>
      <c r="EQ3849" s="1"/>
      <c r="ER3849" s="1"/>
      <c r="ES3849" s="1"/>
      <c r="ET3849" s="1"/>
      <c r="EU3849" s="1"/>
      <c r="EV3849" s="1"/>
      <c r="EW3849" s="1"/>
      <c r="EX3849" s="1"/>
      <c r="EY3849" s="1"/>
      <c r="EZ3849" s="1"/>
      <c r="FA3849" s="1"/>
      <c r="FB3849" s="1"/>
      <c r="FC3849" s="1"/>
      <c r="FD3849" s="1"/>
      <c r="FE3849" s="1"/>
      <c r="FF3849" s="1"/>
      <c r="FG3849" s="1"/>
      <c r="FH3849" s="1"/>
      <c r="FI3849" s="1"/>
      <c r="FJ3849" s="1"/>
      <c r="FK3849" s="1"/>
      <c r="FL3849" s="1"/>
      <c r="FM3849" s="1"/>
      <c r="FN3849" s="1"/>
      <c r="FO3849" s="1"/>
      <c r="FP3849" s="1"/>
      <c r="FQ3849" s="1"/>
      <c r="FR3849" s="1"/>
      <c r="FS3849" s="1"/>
      <c r="FT3849" s="1"/>
      <c r="FU3849" s="1"/>
      <c r="FV3849" s="1"/>
      <c r="FW3849" s="1"/>
      <c r="FX3849" s="1"/>
      <c r="FY3849" s="1"/>
      <c r="FZ3849" s="1"/>
      <c r="GA3849" s="1"/>
      <c r="GB3849" s="1"/>
      <c r="GC3849" s="1"/>
      <c r="GD3849" s="1"/>
      <c r="GE3849" s="1"/>
      <c r="GF3849" s="1"/>
      <c r="GG3849" s="1"/>
      <c r="GH3849" s="1"/>
      <c r="GI3849" s="1"/>
      <c r="GJ3849" s="1"/>
      <c r="GK3849"/>
      <c r="GL3849"/>
      <c r="GM3849"/>
      <c r="GN3849"/>
      <c r="GO3849"/>
      <c r="GP3849"/>
      <c r="GQ3849"/>
      <c r="GR3849"/>
      <c r="GS3849"/>
      <c r="GT3849"/>
      <c r="GU3849"/>
      <c r="GV3849"/>
      <c r="GW3849"/>
      <c r="GX3849"/>
      <c r="GY3849"/>
      <c r="GZ3849"/>
      <c r="HA3849"/>
      <c r="HB3849"/>
      <c r="HC3849"/>
      <c r="HD3849"/>
      <c r="HE3849"/>
    </row>
    <row r="3850" spans="4:213" s="25" customFormat="1" x14ac:dyDescent="0.25">
      <c r="D3850" s="19"/>
      <c r="E3850" s="19"/>
      <c r="F3850" s="20"/>
      <c r="G3850" s="20"/>
      <c r="H3850" s="20"/>
      <c r="I3850" s="20"/>
      <c r="J3850" s="21"/>
      <c r="K3850" s="21"/>
      <c r="L3850" s="20"/>
      <c r="M3850" s="20"/>
      <c r="N3850" s="22"/>
      <c r="O3850" s="22"/>
      <c r="P3850" s="22"/>
      <c r="Q3850" s="22"/>
      <c r="R3850" s="19"/>
      <c r="S3850" s="19"/>
      <c r="T3850" s="19"/>
      <c r="U3850" s="20"/>
      <c r="V3850" s="20"/>
      <c r="W3850" s="20"/>
      <c r="X3850" s="27"/>
      <c r="Y3850" s="253"/>
      <c r="Z3850" s="30"/>
      <c r="AA3850" s="30"/>
      <c r="AB3850" s="31"/>
      <c r="AC3850" s="31"/>
      <c r="AD3850" s="31"/>
      <c r="AE3850" s="31"/>
      <c r="AF3850" s="31"/>
      <c r="AG3850" s="241"/>
      <c r="AH3850" s="31"/>
      <c r="AI3850" s="31"/>
      <c r="AJ3850" s="31"/>
      <c r="AK3850" s="31"/>
      <c r="AL3850" s="120"/>
      <c r="AQ3850" s="26"/>
      <c r="AW3850" s="19"/>
      <c r="AX3850" s="19"/>
      <c r="AY3850" s="19"/>
      <c r="AZ3850" s="19"/>
      <c r="BA3850" s="19"/>
      <c r="BB3850" s="19"/>
      <c r="BC3850" s="1"/>
      <c r="BD3850"/>
      <c r="BE3850"/>
      <c r="BF3850" s="1"/>
      <c r="BG3850"/>
      <c r="BH3850"/>
      <c r="BI3850"/>
      <c r="BJ3850" s="1"/>
      <c r="BK3850" s="1"/>
      <c r="BL3850"/>
      <c r="BM3850" s="1"/>
      <c r="BN3850" s="1"/>
      <c r="BO3850" s="1"/>
      <c r="BP3850" s="1"/>
      <c r="BQ3850" s="1"/>
      <c r="BR3850" s="1"/>
      <c r="BS3850" s="1"/>
      <c r="BT3850" s="22"/>
      <c r="BU3850" s="1"/>
      <c r="BV3850" s="1"/>
      <c r="BW3850" s="1"/>
      <c r="BX3850" s="1"/>
      <c r="BY3850" s="1"/>
      <c r="BZ3850" s="1"/>
      <c r="CA3850" s="1"/>
      <c r="CB3850" s="1"/>
      <c r="CC3850" s="1"/>
      <c r="CD3850" s="1"/>
      <c r="CE3850" s="1"/>
      <c r="CF3850" s="1"/>
      <c r="CG3850" s="1"/>
      <c r="CH3850" s="1"/>
      <c r="CI3850" s="1"/>
      <c r="CJ3850" s="1"/>
      <c r="CK3850" s="1"/>
      <c r="CL3850" s="1"/>
      <c r="CM3850" s="1"/>
      <c r="CN3850" s="1"/>
      <c r="CO3850" s="1"/>
      <c r="CP3850" s="1"/>
      <c r="CQ3850" s="1"/>
      <c r="CR3850" s="1"/>
      <c r="CS3850" s="1"/>
      <c r="CT3850" s="1"/>
      <c r="CU3850" s="1"/>
      <c r="CV3850" s="1"/>
      <c r="CW3850" s="1"/>
      <c r="CX3850" s="1"/>
      <c r="CY3850" s="1"/>
      <c r="CZ3850" s="1"/>
      <c r="DA3850" s="1"/>
      <c r="DB3850" s="1"/>
      <c r="DC3850" s="1"/>
      <c r="DD3850" s="1"/>
      <c r="DE3850" s="1"/>
      <c r="DF3850" s="1"/>
      <c r="DG3850" s="1"/>
      <c r="DH3850" s="1"/>
      <c r="DI3850" s="1"/>
      <c r="DJ3850" s="1"/>
      <c r="DK3850" s="1"/>
      <c r="DL3850" s="1"/>
      <c r="DM3850" s="1"/>
      <c r="DN3850" s="1"/>
      <c r="DO3850" s="1"/>
      <c r="DP3850" s="1"/>
      <c r="DQ3850" s="1"/>
      <c r="DR3850" s="1"/>
      <c r="DS3850" s="1"/>
      <c r="DT3850" s="1"/>
      <c r="DU3850" s="1"/>
      <c r="DV3850" s="1"/>
      <c r="DW3850" s="1"/>
      <c r="DX3850" s="1"/>
      <c r="DY3850" s="1"/>
      <c r="DZ3850" s="1"/>
      <c r="EA3850" s="1"/>
      <c r="EB3850" s="1"/>
      <c r="EC3850" s="1"/>
      <c r="ED3850" s="1"/>
      <c r="EE3850" s="1"/>
      <c r="EF3850" s="1"/>
      <c r="EG3850" s="1"/>
      <c r="EH3850" s="1"/>
      <c r="EI3850" s="1"/>
      <c r="EJ3850" s="1"/>
      <c r="EK3850" s="1"/>
      <c r="EL3850" s="1"/>
      <c r="EM3850" s="1"/>
      <c r="EN3850" s="1"/>
      <c r="EO3850" s="1"/>
      <c r="EP3850" s="1"/>
      <c r="EQ3850" s="1"/>
      <c r="ER3850" s="1"/>
      <c r="ES3850" s="1"/>
      <c r="ET3850" s="1"/>
      <c r="EU3850" s="1"/>
      <c r="EV3850" s="1"/>
      <c r="EW3850" s="1"/>
      <c r="EX3850" s="1"/>
      <c r="EY3850" s="1"/>
      <c r="EZ3850" s="1"/>
      <c r="FA3850" s="1"/>
      <c r="FB3850" s="1"/>
      <c r="FC3850" s="1"/>
      <c r="FD3850" s="1"/>
      <c r="FE3850" s="1"/>
      <c r="FF3850" s="1"/>
      <c r="FG3850" s="1"/>
      <c r="FH3850" s="1"/>
      <c r="FI3850" s="1"/>
      <c r="FJ3850" s="1"/>
      <c r="FK3850" s="1"/>
      <c r="FL3850" s="1"/>
      <c r="FM3850" s="1"/>
      <c r="FN3850" s="1"/>
      <c r="FO3850" s="1"/>
      <c r="FP3850" s="1"/>
      <c r="FQ3850" s="1"/>
      <c r="FR3850" s="1"/>
      <c r="FS3850" s="1"/>
      <c r="FT3850" s="1"/>
      <c r="FU3850" s="1"/>
      <c r="FV3850" s="1"/>
      <c r="FW3850" s="1"/>
      <c r="FX3850" s="1"/>
      <c r="FY3850" s="1"/>
      <c r="FZ3850" s="1"/>
      <c r="GA3850" s="1"/>
      <c r="GB3850" s="1"/>
      <c r="GC3850" s="1"/>
      <c r="GD3850" s="1"/>
      <c r="GE3850" s="1"/>
      <c r="GF3850" s="1"/>
      <c r="GG3850" s="1"/>
      <c r="GH3850" s="1"/>
      <c r="GI3850" s="1"/>
      <c r="GJ3850" s="1"/>
      <c r="GK3850"/>
      <c r="GL3850"/>
      <c r="GM3850"/>
      <c r="GN3850"/>
      <c r="GO3850"/>
      <c r="GP3850"/>
      <c r="GQ3850"/>
      <c r="GR3850"/>
      <c r="GS3850"/>
      <c r="GT3850"/>
      <c r="GU3850"/>
      <c r="GV3850"/>
      <c r="GW3850"/>
      <c r="GX3850"/>
      <c r="GY3850"/>
      <c r="GZ3850"/>
      <c r="HA3850"/>
      <c r="HB3850"/>
      <c r="HC3850"/>
      <c r="HD3850"/>
      <c r="HE3850"/>
    </row>
    <row r="3851" spans="4:213" s="25" customFormat="1" x14ac:dyDescent="0.25">
      <c r="D3851" s="19"/>
      <c r="E3851" s="19"/>
      <c r="F3851" s="20"/>
      <c r="G3851" s="20"/>
      <c r="H3851" s="20"/>
      <c r="I3851" s="20"/>
      <c r="J3851" s="21"/>
      <c r="K3851" s="21"/>
      <c r="L3851" s="20"/>
      <c r="M3851" s="20"/>
      <c r="N3851" s="22"/>
      <c r="O3851" s="22"/>
      <c r="P3851" s="22"/>
      <c r="Q3851" s="22"/>
      <c r="R3851" s="19"/>
      <c r="S3851" s="19"/>
      <c r="T3851" s="19"/>
      <c r="U3851" s="20"/>
      <c r="V3851" s="20"/>
      <c r="W3851" s="20"/>
      <c r="X3851" s="27"/>
      <c r="Y3851" s="253"/>
      <c r="Z3851" s="30"/>
      <c r="AA3851" s="30"/>
      <c r="AB3851" s="31"/>
      <c r="AC3851" s="31"/>
      <c r="AD3851" s="31"/>
      <c r="AE3851" s="31"/>
      <c r="AF3851" s="31"/>
      <c r="AG3851" s="241"/>
      <c r="AH3851" s="31"/>
      <c r="AI3851" s="31"/>
      <c r="AJ3851" s="31"/>
      <c r="AK3851" s="31"/>
      <c r="AL3851" s="120"/>
      <c r="AQ3851" s="26"/>
      <c r="AW3851" s="19"/>
      <c r="AX3851" s="19"/>
      <c r="AY3851" s="19"/>
      <c r="AZ3851" s="19"/>
      <c r="BA3851" s="19"/>
      <c r="BB3851" s="19"/>
      <c r="BC3851" s="1"/>
      <c r="BD3851"/>
      <c r="BE3851"/>
      <c r="BF3851" s="1"/>
      <c r="BG3851"/>
      <c r="BH3851"/>
      <c r="BI3851"/>
      <c r="BJ3851" s="1"/>
      <c r="BK3851" s="1"/>
      <c r="BL3851"/>
      <c r="BM3851" s="1"/>
      <c r="BN3851" s="1"/>
      <c r="BO3851" s="1"/>
      <c r="BP3851" s="1"/>
      <c r="BQ3851" s="1"/>
      <c r="BR3851" s="1"/>
      <c r="BS3851" s="1"/>
      <c r="BT3851" s="22"/>
      <c r="BU3851" s="1"/>
      <c r="BV3851" s="1"/>
      <c r="BW3851" s="1"/>
      <c r="BX3851" s="1"/>
      <c r="BY3851" s="1"/>
      <c r="BZ3851" s="1"/>
      <c r="CA3851" s="1"/>
      <c r="CB3851" s="1"/>
      <c r="CC3851" s="1"/>
      <c r="CD3851" s="1"/>
      <c r="CE3851" s="1"/>
      <c r="CF3851" s="1"/>
      <c r="CG3851" s="1"/>
      <c r="CH3851" s="1"/>
      <c r="CI3851" s="1"/>
      <c r="CJ3851" s="1"/>
      <c r="CK3851" s="1"/>
      <c r="CL3851" s="1"/>
      <c r="CM3851" s="1"/>
      <c r="CN3851" s="1"/>
      <c r="CO3851" s="1"/>
      <c r="CP3851" s="1"/>
      <c r="CQ3851" s="1"/>
      <c r="CR3851" s="1"/>
      <c r="CS3851" s="1"/>
      <c r="CT3851" s="1"/>
      <c r="CU3851" s="1"/>
      <c r="CV3851" s="1"/>
      <c r="CW3851" s="1"/>
      <c r="CX3851" s="1"/>
      <c r="CY3851" s="1"/>
      <c r="CZ3851" s="1"/>
      <c r="DA3851" s="1"/>
      <c r="DB3851" s="1"/>
      <c r="DC3851" s="1"/>
      <c r="DD3851" s="1"/>
      <c r="DE3851" s="1"/>
      <c r="DF3851" s="1"/>
      <c r="DG3851" s="1"/>
      <c r="DH3851" s="1"/>
      <c r="DI3851" s="1"/>
      <c r="DJ3851" s="1"/>
      <c r="DK3851" s="1"/>
      <c r="DL3851" s="1"/>
      <c r="DM3851" s="1"/>
      <c r="DN3851" s="1"/>
      <c r="DO3851" s="1"/>
      <c r="DP3851" s="1"/>
      <c r="DQ3851" s="1"/>
      <c r="DR3851" s="1"/>
      <c r="DS3851" s="1"/>
      <c r="DT3851" s="1"/>
      <c r="DU3851" s="1"/>
      <c r="DV3851" s="1"/>
      <c r="DW3851" s="1"/>
      <c r="DX3851" s="1"/>
      <c r="DY3851" s="1"/>
      <c r="DZ3851" s="1"/>
      <c r="EA3851" s="1"/>
      <c r="EB3851" s="1"/>
      <c r="EC3851" s="1"/>
      <c r="ED3851" s="1"/>
      <c r="EE3851" s="1"/>
      <c r="EF3851" s="1"/>
      <c r="EG3851" s="1"/>
      <c r="EH3851" s="1"/>
      <c r="EI3851" s="1"/>
      <c r="EJ3851" s="1"/>
      <c r="EK3851" s="1"/>
      <c r="EL3851" s="1"/>
      <c r="EM3851" s="1"/>
      <c r="EN3851" s="1"/>
      <c r="EO3851" s="1"/>
      <c r="EP3851" s="1"/>
      <c r="EQ3851" s="1"/>
      <c r="ER3851" s="1"/>
      <c r="ES3851" s="1"/>
      <c r="ET3851" s="1"/>
      <c r="EU3851" s="1"/>
      <c r="EV3851" s="1"/>
      <c r="EW3851" s="1"/>
      <c r="EX3851" s="1"/>
      <c r="EY3851" s="1"/>
      <c r="EZ3851" s="1"/>
      <c r="FA3851" s="1"/>
      <c r="FB3851" s="1"/>
      <c r="FC3851" s="1"/>
      <c r="FD3851" s="1"/>
      <c r="FE3851" s="1"/>
      <c r="FF3851" s="1"/>
      <c r="FG3851" s="1"/>
      <c r="FH3851" s="1"/>
      <c r="FI3851" s="1"/>
      <c r="FJ3851" s="1"/>
      <c r="FK3851" s="1"/>
      <c r="FL3851" s="1"/>
      <c r="FM3851" s="1"/>
      <c r="FN3851" s="1"/>
      <c r="FO3851" s="1"/>
      <c r="FP3851" s="1"/>
      <c r="FQ3851" s="1"/>
      <c r="FR3851" s="1"/>
      <c r="FS3851" s="1"/>
      <c r="FT3851" s="1"/>
      <c r="FU3851" s="1"/>
      <c r="FV3851" s="1"/>
      <c r="FW3851" s="1"/>
      <c r="FX3851" s="1"/>
      <c r="FY3851" s="1"/>
      <c r="FZ3851" s="1"/>
      <c r="GA3851" s="1"/>
      <c r="GB3851" s="1"/>
      <c r="GC3851" s="1"/>
      <c r="GD3851" s="1"/>
      <c r="GE3851" s="1"/>
      <c r="GF3851" s="1"/>
      <c r="GG3851" s="1"/>
      <c r="GH3851" s="1"/>
      <c r="GI3851" s="1"/>
      <c r="GJ3851" s="1"/>
      <c r="GK3851"/>
      <c r="GL3851"/>
      <c r="GM3851"/>
      <c r="GN3851"/>
      <c r="GO3851"/>
      <c r="GP3851"/>
      <c r="GQ3851"/>
      <c r="GR3851"/>
      <c r="GS3851"/>
      <c r="GT3851"/>
      <c r="GU3851"/>
      <c r="GV3851"/>
      <c r="GW3851"/>
      <c r="GX3851"/>
      <c r="GY3851"/>
      <c r="GZ3851"/>
      <c r="HA3851"/>
      <c r="HB3851"/>
      <c r="HC3851"/>
      <c r="HD3851"/>
      <c r="HE3851"/>
    </row>
    <row r="3852" spans="4:213" s="25" customFormat="1" x14ac:dyDescent="0.25">
      <c r="D3852" s="19"/>
      <c r="E3852" s="19"/>
      <c r="F3852" s="20"/>
      <c r="G3852" s="20"/>
      <c r="H3852" s="20"/>
      <c r="I3852" s="20"/>
      <c r="J3852" s="21"/>
      <c r="K3852" s="21"/>
      <c r="L3852" s="20"/>
      <c r="M3852" s="20"/>
      <c r="N3852" s="22"/>
      <c r="O3852" s="22"/>
      <c r="P3852" s="22"/>
      <c r="Q3852" s="22"/>
      <c r="R3852" s="19"/>
      <c r="S3852" s="19"/>
      <c r="T3852" s="19"/>
      <c r="U3852" s="20"/>
      <c r="V3852" s="20"/>
      <c r="W3852" s="20"/>
      <c r="X3852" s="27"/>
      <c r="Y3852" s="253"/>
      <c r="Z3852" s="30"/>
      <c r="AA3852" s="30"/>
      <c r="AB3852" s="31"/>
      <c r="AC3852" s="31"/>
      <c r="AD3852" s="31"/>
      <c r="AE3852" s="31"/>
      <c r="AF3852" s="31"/>
      <c r="AG3852" s="241"/>
      <c r="AH3852" s="31"/>
      <c r="AI3852" s="31"/>
      <c r="AJ3852" s="31"/>
      <c r="AK3852" s="31"/>
      <c r="AL3852" s="120"/>
      <c r="AQ3852" s="26"/>
      <c r="AW3852" s="19"/>
      <c r="AX3852" s="19"/>
      <c r="AY3852" s="19"/>
      <c r="AZ3852" s="19"/>
      <c r="BA3852" s="19"/>
      <c r="BB3852" s="19"/>
      <c r="BC3852" s="1"/>
      <c r="BD3852"/>
      <c r="BE3852"/>
      <c r="BF3852" s="1"/>
      <c r="BG3852"/>
      <c r="BH3852"/>
      <c r="BI3852"/>
      <c r="BJ3852" s="1"/>
      <c r="BK3852" s="1"/>
      <c r="BL3852"/>
      <c r="BM3852" s="1"/>
      <c r="BN3852" s="1"/>
      <c r="BO3852" s="1"/>
      <c r="BP3852" s="1"/>
      <c r="BQ3852" s="1"/>
      <c r="BR3852" s="1"/>
      <c r="BS3852" s="1"/>
      <c r="BT3852" s="22"/>
      <c r="BU3852" s="1"/>
      <c r="BV3852" s="1"/>
      <c r="BW3852" s="1"/>
      <c r="BX3852" s="1"/>
      <c r="BY3852" s="1"/>
      <c r="BZ3852" s="1"/>
      <c r="CA3852" s="1"/>
      <c r="CB3852" s="1"/>
      <c r="CC3852" s="1"/>
      <c r="CD3852" s="1"/>
      <c r="CE3852" s="1"/>
      <c r="CF3852" s="1"/>
      <c r="CG3852" s="1"/>
      <c r="CH3852" s="1"/>
      <c r="CI3852" s="1"/>
      <c r="CJ3852" s="1"/>
      <c r="CK3852" s="1"/>
      <c r="CL3852" s="1"/>
      <c r="CM3852" s="1"/>
      <c r="CN3852" s="1"/>
      <c r="CO3852" s="1"/>
      <c r="CP3852" s="1"/>
      <c r="CQ3852" s="1"/>
      <c r="CR3852" s="1"/>
      <c r="CS3852" s="1"/>
      <c r="CT3852" s="1"/>
      <c r="CU3852" s="1"/>
      <c r="CV3852" s="1"/>
      <c r="CW3852" s="1"/>
      <c r="CX3852" s="1"/>
      <c r="CY3852" s="1"/>
      <c r="CZ3852" s="1"/>
      <c r="DA3852" s="1"/>
      <c r="DB3852" s="1"/>
      <c r="DC3852" s="1"/>
      <c r="DD3852" s="1"/>
      <c r="DE3852" s="1"/>
      <c r="DF3852" s="1"/>
      <c r="DG3852" s="1"/>
      <c r="DH3852" s="1"/>
      <c r="DI3852" s="1"/>
      <c r="DJ3852" s="1"/>
      <c r="DK3852" s="1"/>
      <c r="DL3852" s="1"/>
      <c r="DM3852" s="1"/>
      <c r="DN3852" s="1"/>
      <c r="DO3852" s="1"/>
      <c r="DP3852" s="1"/>
      <c r="DQ3852" s="1"/>
      <c r="DR3852" s="1"/>
      <c r="DS3852" s="1"/>
      <c r="DT3852" s="1"/>
      <c r="DU3852" s="1"/>
      <c r="DV3852" s="1"/>
      <c r="DW3852" s="1"/>
      <c r="DX3852" s="1"/>
      <c r="DY3852" s="1"/>
      <c r="DZ3852" s="1"/>
      <c r="EA3852" s="1"/>
      <c r="EB3852" s="1"/>
      <c r="EC3852" s="1"/>
      <c r="ED3852" s="1"/>
      <c r="EE3852" s="1"/>
      <c r="EF3852" s="1"/>
      <c r="EG3852" s="1"/>
      <c r="EH3852" s="1"/>
      <c r="EI3852" s="1"/>
      <c r="EJ3852" s="1"/>
      <c r="EK3852" s="1"/>
      <c r="EL3852" s="1"/>
      <c r="EM3852" s="1"/>
      <c r="EN3852" s="1"/>
      <c r="EO3852" s="1"/>
      <c r="EP3852" s="1"/>
      <c r="EQ3852" s="1"/>
      <c r="ER3852" s="1"/>
      <c r="ES3852" s="1"/>
      <c r="ET3852" s="1"/>
      <c r="EU3852" s="1"/>
      <c r="EV3852" s="1"/>
      <c r="EW3852" s="1"/>
      <c r="EX3852" s="1"/>
      <c r="EY3852" s="1"/>
      <c r="EZ3852" s="1"/>
      <c r="FA3852" s="1"/>
      <c r="FB3852" s="1"/>
      <c r="FC3852" s="1"/>
      <c r="FD3852" s="1"/>
      <c r="FE3852" s="1"/>
      <c r="FF3852" s="1"/>
      <c r="FG3852" s="1"/>
      <c r="FH3852" s="1"/>
      <c r="FI3852" s="1"/>
      <c r="FJ3852" s="1"/>
      <c r="FK3852" s="1"/>
      <c r="FL3852" s="1"/>
      <c r="FM3852" s="1"/>
      <c r="FN3852" s="1"/>
      <c r="FO3852" s="1"/>
      <c r="FP3852" s="1"/>
      <c r="FQ3852" s="1"/>
      <c r="FR3852" s="1"/>
      <c r="FS3852" s="1"/>
      <c r="FT3852" s="1"/>
      <c r="FU3852" s="1"/>
      <c r="FV3852" s="1"/>
      <c r="FW3852" s="1"/>
      <c r="FX3852" s="1"/>
      <c r="FY3852" s="1"/>
      <c r="FZ3852" s="1"/>
      <c r="GA3852" s="1"/>
      <c r="GB3852" s="1"/>
      <c r="GC3852" s="1"/>
      <c r="GD3852" s="1"/>
      <c r="GE3852" s="1"/>
      <c r="GF3852" s="1"/>
      <c r="GG3852" s="1"/>
      <c r="GH3852" s="1"/>
      <c r="GI3852" s="1"/>
      <c r="GJ3852" s="1"/>
      <c r="GK3852"/>
      <c r="GL3852"/>
      <c r="GM3852"/>
      <c r="GN3852"/>
      <c r="GO3852"/>
      <c r="GP3852"/>
      <c r="GQ3852"/>
      <c r="GR3852"/>
      <c r="GS3852"/>
      <c r="GT3852"/>
      <c r="GU3852"/>
      <c r="GV3852"/>
      <c r="GW3852"/>
      <c r="GX3852"/>
      <c r="GY3852"/>
      <c r="GZ3852"/>
      <c r="HA3852"/>
      <c r="HB3852"/>
      <c r="HC3852"/>
      <c r="HD3852"/>
      <c r="HE3852"/>
    </row>
    <row r="3853" spans="4:213" s="25" customFormat="1" x14ac:dyDescent="0.25">
      <c r="D3853" s="19"/>
      <c r="E3853" s="19"/>
      <c r="F3853" s="20"/>
      <c r="G3853" s="20"/>
      <c r="H3853" s="20"/>
      <c r="I3853" s="20"/>
      <c r="J3853" s="21"/>
      <c r="K3853" s="21"/>
      <c r="L3853" s="20"/>
      <c r="M3853" s="20"/>
      <c r="N3853" s="22"/>
      <c r="O3853" s="22"/>
      <c r="P3853" s="22"/>
      <c r="Q3853" s="22"/>
      <c r="R3853" s="19"/>
      <c r="S3853" s="19"/>
      <c r="T3853" s="19"/>
      <c r="U3853" s="20"/>
      <c r="V3853" s="20"/>
      <c r="W3853" s="20"/>
      <c r="X3853" s="27"/>
      <c r="Y3853" s="253"/>
      <c r="Z3853" s="30"/>
      <c r="AA3853" s="30"/>
      <c r="AB3853" s="31"/>
      <c r="AC3853" s="31"/>
      <c r="AD3853" s="31"/>
      <c r="AE3853" s="31"/>
      <c r="AF3853" s="31"/>
      <c r="AG3853" s="241"/>
      <c r="AH3853" s="31"/>
      <c r="AI3853" s="31"/>
      <c r="AJ3853" s="31"/>
      <c r="AK3853" s="31"/>
      <c r="AL3853" s="120"/>
      <c r="AQ3853" s="26"/>
      <c r="AW3853" s="19"/>
      <c r="AX3853" s="19"/>
      <c r="AY3853" s="19"/>
      <c r="AZ3853" s="19"/>
      <c r="BA3853" s="19"/>
      <c r="BB3853" s="19"/>
      <c r="BC3853" s="1"/>
      <c r="BD3853"/>
      <c r="BE3853"/>
      <c r="BF3853" s="1"/>
      <c r="BG3853"/>
      <c r="BH3853"/>
      <c r="BI3853"/>
      <c r="BJ3853" s="1"/>
      <c r="BK3853" s="1"/>
      <c r="BL3853"/>
      <c r="BM3853" s="1"/>
      <c r="BN3853" s="1"/>
      <c r="BO3853" s="1"/>
      <c r="BP3853" s="1"/>
      <c r="BQ3853" s="1"/>
      <c r="BR3853" s="1"/>
      <c r="BS3853" s="1"/>
      <c r="BT3853" s="22"/>
      <c r="BU3853" s="1"/>
      <c r="BV3853" s="1"/>
      <c r="BW3853" s="1"/>
      <c r="BX3853" s="1"/>
      <c r="BY3853" s="1"/>
      <c r="BZ3853" s="1"/>
      <c r="CA3853" s="1"/>
      <c r="CB3853" s="1"/>
      <c r="CC3853" s="1"/>
      <c r="CD3853" s="1"/>
      <c r="CE3853" s="1"/>
      <c r="CF3853" s="1"/>
      <c r="CG3853" s="1"/>
      <c r="CH3853" s="1"/>
      <c r="CI3853" s="1"/>
      <c r="CJ3853" s="1"/>
      <c r="CK3853" s="1"/>
      <c r="CL3853" s="1"/>
      <c r="CM3853" s="1"/>
      <c r="CN3853" s="1"/>
      <c r="CO3853" s="1"/>
      <c r="CP3853" s="1"/>
      <c r="CQ3853" s="1"/>
      <c r="CR3853" s="1"/>
      <c r="CS3853" s="1"/>
      <c r="CT3853" s="1"/>
      <c r="CU3853" s="1"/>
      <c r="CV3853" s="1"/>
      <c r="CW3853" s="1"/>
      <c r="CX3853" s="1"/>
      <c r="CY3853" s="1"/>
      <c r="CZ3853" s="1"/>
      <c r="DA3853" s="1"/>
      <c r="DB3853" s="1"/>
      <c r="DC3853" s="1"/>
      <c r="DD3853" s="1"/>
      <c r="DE3853" s="1"/>
      <c r="DF3853" s="1"/>
      <c r="DG3853" s="1"/>
      <c r="DH3853" s="1"/>
      <c r="DI3853" s="1"/>
      <c r="DJ3853" s="1"/>
      <c r="DK3853" s="1"/>
      <c r="DL3853" s="1"/>
      <c r="DM3853" s="1"/>
      <c r="DN3853" s="1"/>
      <c r="DO3853" s="1"/>
      <c r="DP3853" s="1"/>
      <c r="DQ3853" s="1"/>
      <c r="DR3853" s="1"/>
      <c r="DS3853" s="1"/>
      <c r="DT3853" s="1"/>
      <c r="DU3853" s="1"/>
      <c r="DV3853" s="1"/>
      <c r="DW3853" s="1"/>
      <c r="DX3853" s="1"/>
      <c r="DY3853" s="1"/>
      <c r="DZ3853" s="1"/>
      <c r="EA3853" s="1"/>
      <c r="EB3853" s="1"/>
      <c r="EC3853" s="1"/>
      <c r="ED3853" s="1"/>
      <c r="EE3853" s="1"/>
      <c r="EF3853" s="1"/>
      <c r="EG3853" s="1"/>
      <c r="EH3853" s="1"/>
      <c r="EI3853" s="1"/>
      <c r="EJ3853" s="1"/>
      <c r="EK3853" s="1"/>
      <c r="EL3853" s="1"/>
      <c r="EM3853" s="1"/>
      <c r="EN3853" s="1"/>
      <c r="EO3853" s="1"/>
      <c r="EP3853" s="1"/>
      <c r="EQ3853" s="1"/>
      <c r="ER3853" s="1"/>
      <c r="ES3853" s="1"/>
      <c r="ET3853" s="1"/>
      <c r="EU3853" s="1"/>
      <c r="EV3853" s="1"/>
      <c r="EW3853" s="1"/>
      <c r="EX3853" s="1"/>
      <c r="EY3853" s="1"/>
      <c r="EZ3853" s="1"/>
      <c r="FA3853" s="1"/>
      <c r="FB3853" s="1"/>
      <c r="FC3853" s="1"/>
      <c r="FD3853" s="1"/>
      <c r="FE3853" s="1"/>
      <c r="FF3853" s="1"/>
      <c r="FG3853" s="1"/>
      <c r="FH3853" s="1"/>
      <c r="FI3853" s="1"/>
      <c r="FJ3853" s="1"/>
      <c r="FK3853" s="1"/>
      <c r="FL3853" s="1"/>
      <c r="FM3853" s="1"/>
      <c r="FN3853" s="1"/>
      <c r="FO3853" s="1"/>
      <c r="FP3853" s="1"/>
      <c r="FQ3853" s="1"/>
      <c r="FR3853" s="1"/>
      <c r="FS3853" s="1"/>
      <c r="FT3853" s="1"/>
      <c r="FU3853" s="1"/>
      <c r="FV3853" s="1"/>
      <c r="FW3853" s="1"/>
      <c r="FX3853" s="1"/>
      <c r="FY3853" s="1"/>
      <c r="FZ3853" s="1"/>
      <c r="GA3853" s="1"/>
      <c r="GB3853" s="1"/>
      <c r="GC3853" s="1"/>
      <c r="GD3853" s="1"/>
      <c r="GE3853" s="1"/>
      <c r="GF3853" s="1"/>
      <c r="GG3853" s="1"/>
      <c r="GH3853" s="1"/>
      <c r="GI3853" s="1"/>
      <c r="GJ3853" s="1"/>
      <c r="GK3853"/>
      <c r="GL3853"/>
      <c r="GM3853"/>
      <c r="GN3853"/>
      <c r="GO3853"/>
      <c r="GP3853"/>
      <c r="GQ3853"/>
      <c r="GR3853"/>
      <c r="GS3853"/>
      <c r="GT3853"/>
      <c r="GU3853"/>
      <c r="GV3853"/>
      <c r="GW3853"/>
      <c r="GX3853"/>
      <c r="GY3853"/>
      <c r="GZ3853"/>
      <c r="HA3853"/>
      <c r="HB3853"/>
      <c r="HC3853"/>
      <c r="HD3853"/>
      <c r="HE3853"/>
    </row>
    <row r="3854" spans="4:213" s="25" customFormat="1" x14ac:dyDescent="0.25">
      <c r="D3854" s="19"/>
      <c r="E3854" s="19"/>
      <c r="F3854" s="20"/>
      <c r="G3854" s="20"/>
      <c r="H3854" s="20"/>
      <c r="I3854" s="20"/>
      <c r="J3854" s="21"/>
      <c r="K3854" s="21"/>
      <c r="L3854" s="20"/>
      <c r="M3854" s="20"/>
      <c r="N3854" s="22"/>
      <c r="O3854" s="22"/>
      <c r="P3854" s="22"/>
      <c r="Q3854" s="22"/>
      <c r="R3854" s="19"/>
      <c r="S3854" s="19"/>
      <c r="T3854" s="19"/>
      <c r="U3854" s="20"/>
      <c r="V3854" s="20"/>
      <c r="W3854" s="20"/>
      <c r="X3854" s="27"/>
      <c r="Y3854" s="253"/>
      <c r="Z3854" s="30"/>
      <c r="AA3854" s="30"/>
      <c r="AB3854" s="31"/>
      <c r="AC3854" s="31"/>
      <c r="AD3854" s="31"/>
      <c r="AE3854" s="31"/>
      <c r="AF3854" s="31"/>
      <c r="AG3854" s="241"/>
      <c r="AH3854" s="31"/>
      <c r="AI3854" s="31"/>
      <c r="AJ3854" s="31"/>
      <c r="AK3854" s="31"/>
      <c r="AL3854" s="120"/>
      <c r="AQ3854" s="26"/>
      <c r="AW3854" s="19"/>
      <c r="AX3854" s="19"/>
      <c r="AY3854" s="19"/>
      <c r="AZ3854" s="19"/>
      <c r="BA3854" s="19"/>
      <c r="BB3854" s="19"/>
      <c r="BC3854" s="1"/>
      <c r="BD3854"/>
      <c r="BE3854"/>
      <c r="BF3854" s="1"/>
      <c r="BG3854"/>
      <c r="BH3854"/>
      <c r="BI3854"/>
      <c r="BJ3854" s="1"/>
      <c r="BK3854" s="1"/>
      <c r="BL3854"/>
      <c r="BM3854" s="1"/>
      <c r="BN3854" s="1"/>
      <c r="BO3854" s="1"/>
      <c r="BP3854" s="1"/>
      <c r="BQ3854" s="1"/>
      <c r="BR3854" s="1"/>
      <c r="BS3854" s="1"/>
      <c r="BT3854" s="22"/>
      <c r="BU3854" s="1"/>
      <c r="BV3854" s="1"/>
      <c r="BW3854" s="1"/>
      <c r="BX3854" s="1"/>
      <c r="BY3854" s="1"/>
      <c r="BZ3854" s="1"/>
      <c r="CA3854" s="1"/>
      <c r="CB3854" s="1"/>
      <c r="CC3854" s="1"/>
      <c r="CD3854" s="1"/>
      <c r="CE3854" s="1"/>
      <c r="CF3854" s="1"/>
      <c r="CG3854" s="1"/>
      <c r="CH3854" s="1"/>
      <c r="CI3854" s="1"/>
      <c r="CJ3854" s="1"/>
      <c r="CK3854" s="1"/>
      <c r="CL3854" s="1"/>
      <c r="CM3854" s="1"/>
      <c r="CN3854" s="1"/>
      <c r="CO3854" s="1"/>
      <c r="CP3854" s="1"/>
      <c r="CQ3854" s="1"/>
      <c r="CR3854" s="1"/>
      <c r="CS3854" s="1"/>
      <c r="CT3854" s="1"/>
      <c r="CU3854" s="1"/>
      <c r="CV3854" s="1"/>
      <c r="CW3854" s="1"/>
      <c r="CX3854" s="1"/>
      <c r="CY3854" s="1"/>
      <c r="CZ3854" s="1"/>
      <c r="DA3854" s="1"/>
      <c r="DB3854" s="1"/>
      <c r="DC3854" s="1"/>
      <c r="DD3854" s="1"/>
      <c r="DE3854" s="1"/>
      <c r="DF3854" s="1"/>
      <c r="DG3854" s="1"/>
      <c r="DH3854" s="1"/>
      <c r="DI3854" s="1"/>
      <c r="DJ3854" s="1"/>
      <c r="DK3854" s="1"/>
      <c r="DL3854" s="1"/>
      <c r="DM3854" s="1"/>
      <c r="DN3854" s="1"/>
      <c r="DO3854" s="1"/>
      <c r="DP3854" s="1"/>
      <c r="DQ3854" s="1"/>
      <c r="DR3854" s="1"/>
      <c r="DS3854" s="1"/>
      <c r="DT3854" s="1"/>
      <c r="DU3854" s="1"/>
      <c r="DV3854" s="1"/>
      <c r="DW3854" s="1"/>
      <c r="DX3854" s="1"/>
      <c r="DY3854" s="1"/>
      <c r="DZ3854" s="1"/>
      <c r="EA3854" s="1"/>
      <c r="EB3854" s="1"/>
      <c r="EC3854" s="1"/>
      <c r="ED3854" s="1"/>
      <c r="EE3854" s="1"/>
      <c r="EF3854" s="1"/>
      <c r="EG3854" s="1"/>
      <c r="EH3854" s="1"/>
      <c r="EI3854" s="1"/>
      <c r="EJ3854" s="1"/>
      <c r="EK3854" s="1"/>
      <c r="EL3854" s="1"/>
      <c r="EM3854" s="1"/>
      <c r="EN3854" s="1"/>
      <c r="EO3854" s="1"/>
      <c r="EP3854" s="1"/>
      <c r="EQ3854" s="1"/>
      <c r="ER3854" s="1"/>
      <c r="ES3854" s="1"/>
      <c r="ET3854" s="1"/>
      <c r="EU3854" s="1"/>
      <c r="EV3854" s="1"/>
      <c r="EW3854" s="1"/>
      <c r="EX3854" s="1"/>
      <c r="EY3854" s="1"/>
      <c r="EZ3854" s="1"/>
      <c r="FA3854" s="1"/>
      <c r="FB3854" s="1"/>
      <c r="FC3854" s="1"/>
      <c r="FD3854" s="1"/>
      <c r="FE3854" s="1"/>
      <c r="FF3854" s="1"/>
      <c r="FG3854" s="1"/>
      <c r="FH3854" s="1"/>
      <c r="FI3854" s="1"/>
      <c r="FJ3854" s="1"/>
      <c r="FK3854" s="1"/>
      <c r="FL3854" s="1"/>
      <c r="FM3854" s="1"/>
      <c r="FN3854" s="1"/>
      <c r="FO3854" s="1"/>
      <c r="FP3854" s="1"/>
      <c r="FQ3854" s="1"/>
      <c r="FR3854" s="1"/>
      <c r="FS3854" s="1"/>
      <c r="FT3854" s="1"/>
      <c r="FU3854" s="1"/>
      <c r="FV3854" s="1"/>
      <c r="FW3854" s="1"/>
      <c r="FX3854" s="1"/>
      <c r="FY3854" s="1"/>
      <c r="FZ3854" s="1"/>
      <c r="GA3854" s="1"/>
      <c r="GB3854" s="1"/>
      <c r="GC3854" s="1"/>
      <c r="GD3854" s="1"/>
      <c r="GE3854" s="1"/>
      <c r="GF3854" s="1"/>
      <c r="GG3854" s="1"/>
      <c r="GH3854" s="1"/>
      <c r="GI3854" s="1"/>
      <c r="GJ3854" s="1"/>
      <c r="GK3854"/>
      <c r="GL3854"/>
      <c r="GM3854"/>
      <c r="GN3854"/>
      <c r="GO3854"/>
      <c r="GP3854"/>
      <c r="GQ3854"/>
      <c r="GR3854"/>
      <c r="GS3854"/>
      <c r="GT3854"/>
      <c r="GU3854"/>
      <c r="GV3854"/>
      <c r="GW3854"/>
      <c r="GX3854"/>
      <c r="GY3854"/>
      <c r="GZ3854"/>
      <c r="HA3854"/>
      <c r="HB3854"/>
      <c r="HC3854"/>
      <c r="HD3854"/>
      <c r="HE3854"/>
    </row>
    <row r="3855" spans="4:213" s="25" customFormat="1" x14ac:dyDescent="0.25">
      <c r="D3855" s="19"/>
      <c r="E3855" s="19"/>
      <c r="F3855" s="20"/>
      <c r="G3855" s="20"/>
      <c r="H3855" s="20"/>
      <c r="I3855" s="20"/>
      <c r="J3855" s="21"/>
      <c r="K3855" s="21"/>
      <c r="L3855" s="20"/>
      <c r="M3855" s="20"/>
      <c r="N3855" s="22"/>
      <c r="O3855" s="22"/>
      <c r="P3855" s="22"/>
      <c r="Q3855" s="22"/>
      <c r="R3855" s="19"/>
      <c r="S3855" s="19"/>
      <c r="T3855" s="19"/>
      <c r="U3855" s="20"/>
      <c r="V3855" s="20"/>
      <c r="W3855" s="20"/>
      <c r="X3855" s="27"/>
      <c r="Y3855" s="253"/>
      <c r="Z3855" s="30"/>
      <c r="AA3855" s="30"/>
      <c r="AB3855" s="31"/>
      <c r="AC3855" s="31"/>
      <c r="AD3855" s="31"/>
      <c r="AE3855" s="31"/>
      <c r="AF3855" s="31"/>
      <c r="AG3855" s="241"/>
      <c r="AH3855" s="31"/>
      <c r="AI3855" s="31"/>
      <c r="AJ3855" s="31"/>
      <c r="AK3855" s="31"/>
      <c r="AL3855" s="120"/>
      <c r="AQ3855" s="26"/>
      <c r="AW3855" s="19"/>
      <c r="AX3855" s="19"/>
      <c r="AY3855" s="19"/>
      <c r="AZ3855" s="19"/>
      <c r="BA3855" s="19"/>
      <c r="BB3855" s="19"/>
      <c r="BC3855" s="1"/>
      <c r="BD3855"/>
      <c r="BE3855"/>
      <c r="BF3855" s="1"/>
      <c r="BG3855"/>
      <c r="BH3855"/>
      <c r="BI3855"/>
      <c r="BJ3855" s="1"/>
      <c r="BK3855" s="1"/>
      <c r="BL3855"/>
      <c r="BM3855" s="1"/>
      <c r="BN3855" s="1"/>
      <c r="BO3855" s="1"/>
      <c r="BP3855" s="1"/>
      <c r="BQ3855" s="1"/>
      <c r="BR3855" s="1"/>
      <c r="BS3855" s="1"/>
      <c r="BT3855" s="22"/>
      <c r="BU3855" s="1"/>
      <c r="BV3855" s="1"/>
      <c r="BW3855" s="1"/>
      <c r="BX3855" s="1"/>
      <c r="BY3855" s="1"/>
      <c r="BZ3855" s="1"/>
      <c r="CA3855" s="1"/>
      <c r="CB3855" s="1"/>
      <c r="CC3855" s="1"/>
      <c r="CD3855" s="1"/>
      <c r="CE3855" s="1"/>
      <c r="CF3855" s="1"/>
      <c r="CG3855" s="1"/>
      <c r="CH3855" s="1"/>
      <c r="CI3855" s="1"/>
      <c r="CJ3855" s="1"/>
      <c r="CK3855" s="1"/>
      <c r="CL3855" s="1"/>
      <c r="CM3855" s="1"/>
      <c r="CN3855" s="1"/>
      <c r="CO3855" s="1"/>
      <c r="CP3855" s="1"/>
      <c r="CQ3855" s="1"/>
      <c r="CR3855" s="1"/>
      <c r="CS3855" s="1"/>
      <c r="CT3855" s="1"/>
      <c r="CU3855" s="1"/>
      <c r="CV3855" s="1"/>
      <c r="CW3855" s="1"/>
      <c r="CX3855" s="1"/>
      <c r="CY3855" s="1"/>
      <c r="CZ3855" s="1"/>
      <c r="DA3855" s="1"/>
      <c r="DB3855" s="1"/>
      <c r="DC3855" s="1"/>
      <c r="DD3855" s="1"/>
      <c r="DE3855" s="1"/>
      <c r="DF3855" s="1"/>
      <c r="DG3855" s="1"/>
      <c r="DH3855" s="1"/>
      <c r="DI3855" s="1"/>
      <c r="DJ3855" s="1"/>
      <c r="DK3855" s="1"/>
      <c r="DL3855" s="1"/>
      <c r="DM3855" s="1"/>
      <c r="DN3855" s="1"/>
      <c r="DO3855" s="1"/>
      <c r="DP3855" s="1"/>
      <c r="DQ3855" s="1"/>
      <c r="DR3855" s="1"/>
      <c r="DS3855" s="1"/>
      <c r="DT3855" s="1"/>
      <c r="DU3855" s="1"/>
      <c r="DV3855" s="1"/>
      <c r="DW3855" s="1"/>
      <c r="DX3855" s="1"/>
      <c r="DY3855" s="1"/>
      <c r="DZ3855" s="1"/>
      <c r="EA3855" s="1"/>
      <c r="EB3855" s="1"/>
      <c r="EC3855" s="1"/>
      <c r="ED3855" s="1"/>
      <c r="EE3855" s="1"/>
      <c r="EF3855" s="1"/>
      <c r="EG3855" s="1"/>
      <c r="EH3855" s="1"/>
      <c r="EI3855" s="1"/>
      <c r="EJ3855" s="1"/>
      <c r="EK3855" s="1"/>
      <c r="EL3855" s="1"/>
      <c r="EM3855" s="1"/>
      <c r="EN3855" s="1"/>
      <c r="EO3855" s="1"/>
      <c r="EP3855" s="1"/>
      <c r="EQ3855" s="1"/>
      <c r="ER3855" s="1"/>
      <c r="ES3855" s="1"/>
      <c r="ET3855" s="1"/>
      <c r="EU3855" s="1"/>
      <c r="EV3855" s="1"/>
      <c r="EW3855" s="1"/>
      <c r="EX3855" s="1"/>
      <c r="EY3855" s="1"/>
      <c r="EZ3855" s="1"/>
      <c r="FA3855" s="1"/>
      <c r="FB3855" s="1"/>
      <c r="FC3855" s="1"/>
      <c r="FD3855" s="1"/>
      <c r="FE3855" s="1"/>
      <c r="FF3855" s="1"/>
      <c r="FG3855" s="1"/>
      <c r="FH3855" s="1"/>
      <c r="FI3855" s="1"/>
      <c r="FJ3855" s="1"/>
      <c r="FK3855" s="1"/>
      <c r="FL3855" s="1"/>
      <c r="FM3855" s="1"/>
      <c r="FN3855" s="1"/>
      <c r="FO3855" s="1"/>
      <c r="FP3855" s="1"/>
      <c r="FQ3855" s="1"/>
      <c r="FR3855" s="1"/>
      <c r="FS3855" s="1"/>
      <c r="FT3855" s="1"/>
      <c r="FU3855" s="1"/>
      <c r="FV3855" s="1"/>
      <c r="FW3855" s="1"/>
      <c r="FX3855" s="1"/>
      <c r="FY3855" s="1"/>
      <c r="FZ3855" s="1"/>
      <c r="GA3855" s="1"/>
      <c r="GB3855" s="1"/>
      <c r="GC3855" s="1"/>
      <c r="GD3855" s="1"/>
      <c r="GE3855" s="1"/>
      <c r="GF3855" s="1"/>
      <c r="GG3855" s="1"/>
      <c r="GH3855" s="1"/>
      <c r="GI3855" s="1"/>
      <c r="GJ3855" s="1"/>
      <c r="GK3855"/>
      <c r="GL3855"/>
      <c r="GM3855"/>
      <c r="GN3855"/>
      <c r="GO3855"/>
      <c r="GP3855"/>
      <c r="GQ3855"/>
      <c r="GR3855"/>
      <c r="GS3855"/>
      <c r="GT3855"/>
      <c r="GU3855"/>
      <c r="GV3855"/>
      <c r="GW3855"/>
      <c r="GX3855"/>
      <c r="GY3855"/>
      <c r="GZ3855"/>
      <c r="HA3855"/>
      <c r="HB3855"/>
      <c r="HC3855"/>
      <c r="HD3855"/>
      <c r="HE3855"/>
    </row>
    <row r="3856" spans="4:213" s="25" customFormat="1" x14ac:dyDescent="0.25">
      <c r="D3856" s="19"/>
      <c r="E3856" s="19"/>
      <c r="F3856" s="20"/>
      <c r="G3856" s="20"/>
      <c r="H3856" s="20"/>
      <c r="I3856" s="20"/>
      <c r="J3856" s="21"/>
      <c r="K3856" s="21"/>
      <c r="L3856" s="20"/>
      <c r="M3856" s="20"/>
      <c r="N3856" s="22"/>
      <c r="O3856" s="22"/>
      <c r="P3856" s="22"/>
      <c r="Q3856" s="22"/>
      <c r="R3856" s="19"/>
      <c r="S3856" s="19"/>
      <c r="T3856" s="19"/>
      <c r="U3856" s="20"/>
      <c r="V3856" s="20"/>
      <c r="W3856" s="20"/>
      <c r="X3856" s="27"/>
      <c r="Y3856" s="253"/>
      <c r="Z3856" s="30"/>
      <c r="AA3856" s="30"/>
      <c r="AB3856" s="31"/>
      <c r="AC3856" s="31"/>
      <c r="AD3856" s="31"/>
      <c r="AE3856" s="31"/>
      <c r="AF3856" s="31"/>
      <c r="AG3856" s="241"/>
      <c r="AH3856" s="31"/>
      <c r="AI3856" s="31"/>
      <c r="AJ3856" s="31"/>
      <c r="AK3856" s="31"/>
      <c r="AL3856" s="120"/>
      <c r="AQ3856" s="26"/>
      <c r="AW3856" s="19"/>
      <c r="AX3856" s="19"/>
      <c r="AY3856" s="19"/>
      <c r="AZ3856" s="19"/>
      <c r="BA3856" s="19"/>
      <c r="BB3856" s="19"/>
      <c r="BC3856" s="1"/>
      <c r="BD3856"/>
      <c r="BE3856"/>
      <c r="BF3856" s="1"/>
      <c r="BG3856"/>
      <c r="BH3856"/>
      <c r="BI3856"/>
      <c r="BJ3856" s="1"/>
      <c r="BK3856" s="1"/>
      <c r="BL3856"/>
      <c r="BM3856" s="1"/>
      <c r="BN3856" s="1"/>
      <c r="BO3856" s="1"/>
      <c r="BP3856" s="1"/>
      <c r="BQ3856" s="1"/>
      <c r="BR3856" s="1"/>
      <c r="BS3856" s="1"/>
      <c r="BT3856" s="22"/>
      <c r="BU3856" s="1"/>
      <c r="BV3856" s="1"/>
      <c r="BW3856" s="1"/>
      <c r="BX3856" s="1"/>
      <c r="BY3856" s="1"/>
      <c r="BZ3856" s="1"/>
      <c r="CA3856" s="1"/>
      <c r="CB3856" s="1"/>
      <c r="CC3856" s="1"/>
      <c r="CD3856" s="1"/>
      <c r="CE3856" s="1"/>
      <c r="CF3856" s="1"/>
      <c r="CG3856" s="1"/>
      <c r="CH3856" s="1"/>
      <c r="CI3856" s="1"/>
      <c r="CJ3856" s="1"/>
      <c r="CK3856" s="1"/>
      <c r="CL3856" s="1"/>
      <c r="CM3856" s="1"/>
      <c r="CN3856" s="1"/>
      <c r="CO3856" s="1"/>
      <c r="CP3856" s="1"/>
      <c r="CQ3856" s="1"/>
      <c r="CR3856" s="1"/>
      <c r="CS3856" s="1"/>
      <c r="CT3856" s="1"/>
      <c r="CU3856" s="1"/>
      <c r="CV3856" s="1"/>
      <c r="CW3856" s="1"/>
      <c r="CX3856" s="1"/>
      <c r="CY3856" s="1"/>
      <c r="CZ3856" s="1"/>
      <c r="DA3856" s="1"/>
      <c r="DB3856" s="1"/>
      <c r="DC3856" s="1"/>
      <c r="DD3856" s="1"/>
      <c r="DE3856" s="1"/>
      <c r="DF3856" s="1"/>
      <c r="DG3856" s="1"/>
      <c r="DH3856" s="1"/>
      <c r="DI3856" s="1"/>
      <c r="DJ3856" s="1"/>
      <c r="DK3856" s="1"/>
      <c r="DL3856" s="1"/>
      <c r="DM3856" s="1"/>
      <c r="DN3856" s="1"/>
      <c r="DO3856" s="1"/>
      <c r="DP3856" s="1"/>
      <c r="DQ3856" s="1"/>
      <c r="DR3856" s="1"/>
      <c r="DS3856" s="1"/>
      <c r="DT3856" s="1"/>
      <c r="DU3856" s="1"/>
      <c r="DV3856" s="1"/>
      <c r="DW3856" s="1"/>
      <c r="DX3856" s="1"/>
      <c r="DY3856" s="1"/>
      <c r="DZ3856" s="1"/>
      <c r="EA3856" s="1"/>
      <c r="EB3856" s="1"/>
      <c r="EC3856" s="1"/>
      <c r="ED3856" s="1"/>
      <c r="EE3856" s="1"/>
      <c r="EF3856" s="1"/>
      <c r="EG3856" s="1"/>
      <c r="EH3856" s="1"/>
      <c r="EI3856" s="1"/>
      <c r="EJ3856" s="1"/>
      <c r="EK3856" s="1"/>
      <c r="EL3856" s="1"/>
      <c r="EM3856" s="1"/>
      <c r="EN3856" s="1"/>
      <c r="EO3856" s="1"/>
      <c r="EP3856" s="1"/>
      <c r="EQ3856" s="1"/>
      <c r="ER3856" s="1"/>
      <c r="ES3856" s="1"/>
      <c r="ET3856" s="1"/>
      <c r="EU3856" s="1"/>
      <c r="EV3856" s="1"/>
      <c r="EW3856" s="1"/>
      <c r="EX3856" s="1"/>
      <c r="EY3856" s="1"/>
      <c r="EZ3856" s="1"/>
      <c r="FA3856" s="1"/>
      <c r="FB3856" s="1"/>
      <c r="FC3856" s="1"/>
      <c r="FD3856" s="1"/>
      <c r="FE3856" s="1"/>
      <c r="FF3856" s="1"/>
      <c r="FG3856" s="1"/>
      <c r="FH3856" s="1"/>
      <c r="FI3856" s="1"/>
      <c r="FJ3856" s="1"/>
      <c r="FK3856" s="1"/>
      <c r="FL3856" s="1"/>
      <c r="FM3856" s="1"/>
      <c r="FN3856" s="1"/>
      <c r="FO3856" s="1"/>
      <c r="FP3856" s="1"/>
      <c r="FQ3856" s="1"/>
      <c r="FR3856" s="1"/>
      <c r="FS3856" s="1"/>
      <c r="FT3856" s="1"/>
      <c r="FU3856" s="1"/>
      <c r="FV3856" s="1"/>
      <c r="FW3856" s="1"/>
      <c r="FX3856" s="1"/>
      <c r="FY3856" s="1"/>
      <c r="FZ3856" s="1"/>
      <c r="GA3856" s="1"/>
      <c r="GB3856" s="1"/>
      <c r="GC3856" s="1"/>
      <c r="GD3856" s="1"/>
      <c r="GE3856" s="1"/>
      <c r="GF3856" s="1"/>
      <c r="GG3856" s="1"/>
      <c r="GH3856" s="1"/>
      <c r="GI3856" s="1"/>
      <c r="GJ3856" s="1"/>
      <c r="GK3856"/>
      <c r="GL3856"/>
      <c r="GM3856"/>
      <c r="GN3856"/>
      <c r="GO3856"/>
      <c r="GP3856"/>
      <c r="GQ3856"/>
      <c r="GR3856"/>
      <c r="GS3856"/>
      <c r="GT3856"/>
      <c r="GU3856"/>
      <c r="GV3856"/>
      <c r="GW3856"/>
      <c r="GX3856"/>
      <c r="GY3856"/>
      <c r="GZ3856"/>
      <c r="HA3856"/>
      <c r="HB3856"/>
      <c r="HC3856"/>
      <c r="HD3856"/>
      <c r="HE3856"/>
    </row>
    <row r="3857" spans="4:213" s="25" customFormat="1" x14ac:dyDescent="0.25">
      <c r="D3857" s="19"/>
      <c r="E3857" s="19"/>
      <c r="F3857" s="20"/>
      <c r="G3857" s="20"/>
      <c r="H3857" s="20"/>
      <c r="I3857" s="20"/>
      <c r="J3857" s="21"/>
      <c r="K3857" s="21"/>
      <c r="L3857" s="20"/>
      <c r="M3857" s="20"/>
      <c r="N3857" s="22"/>
      <c r="O3857" s="22"/>
      <c r="P3857" s="22"/>
      <c r="Q3857" s="22"/>
      <c r="R3857" s="19"/>
      <c r="S3857" s="19"/>
      <c r="T3857" s="19"/>
      <c r="U3857" s="20"/>
      <c r="V3857" s="20"/>
      <c r="W3857" s="20"/>
      <c r="X3857" s="27"/>
      <c r="Y3857" s="253"/>
      <c r="Z3857" s="30"/>
      <c r="AA3857" s="30"/>
      <c r="AB3857" s="31"/>
      <c r="AC3857" s="31"/>
      <c r="AD3857" s="31"/>
      <c r="AE3857" s="31"/>
      <c r="AF3857" s="31"/>
      <c r="AG3857" s="241"/>
      <c r="AH3857" s="31"/>
      <c r="AI3857" s="31"/>
      <c r="AJ3857" s="31"/>
      <c r="AK3857" s="31"/>
      <c r="AL3857" s="120"/>
      <c r="AQ3857" s="26"/>
      <c r="AW3857" s="19"/>
      <c r="AX3857" s="19"/>
      <c r="AY3857" s="19"/>
      <c r="AZ3857" s="19"/>
      <c r="BA3857" s="19"/>
      <c r="BB3857" s="19"/>
      <c r="BC3857" s="1"/>
      <c r="BD3857"/>
      <c r="BE3857"/>
      <c r="BF3857" s="1"/>
      <c r="BG3857"/>
      <c r="BH3857"/>
      <c r="BI3857"/>
      <c r="BJ3857" s="1"/>
      <c r="BK3857" s="1"/>
      <c r="BL3857"/>
      <c r="BM3857" s="1"/>
      <c r="BN3857" s="1"/>
      <c r="BO3857" s="1"/>
      <c r="BP3857" s="1"/>
      <c r="BQ3857" s="1"/>
      <c r="BR3857" s="1"/>
      <c r="BS3857" s="1"/>
      <c r="BT3857" s="22"/>
      <c r="BU3857" s="1"/>
      <c r="BV3857" s="1"/>
      <c r="BW3857" s="1"/>
      <c r="BX3857" s="1"/>
      <c r="BY3857" s="1"/>
      <c r="BZ3857" s="1"/>
      <c r="CA3857" s="1"/>
      <c r="CB3857" s="1"/>
      <c r="CC3857" s="1"/>
      <c r="CD3857" s="1"/>
      <c r="CE3857" s="1"/>
      <c r="CF3857" s="1"/>
      <c r="CG3857" s="1"/>
      <c r="CH3857" s="1"/>
      <c r="CI3857" s="1"/>
      <c r="CJ3857" s="1"/>
      <c r="CK3857" s="1"/>
      <c r="CL3857" s="1"/>
      <c r="CM3857" s="1"/>
      <c r="CN3857" s="1"/>
      <c r="CO3857" s="1"/>
      <c r="CP3857" s="1"/>
      <c r="CQ3857" s="1"/>
      <c r="CR3857" s="1"/>
      <c r="CS3857" s="1"/>
      <c r="CT3857" s="1"/>
      <c r="CU3857" s="1"/>
      <c r="CV3857" s="1"/>
      <c r="CW3857" s="1"/>
      <c r="CX3857" s="1"/>
      <c r="CY3857" s="1"/>
      <c r="CZ3857" s="1"/>
      <c r="DA3857" s="1"/>
      <c r="DB3857" s="1"/>
      <c r="DC3857" s="1"/>
      <c r="DD3857" s="1"/>
      <c r="DE3857" s="1"/>
      <c r="DF3857" s="1"/>
      <c r="DG3857" s="1"/>
      <c r="DH3857" s="1"/>
      <c r="DI3857" s="1"/>
      <c r="DJ3857" s="1"/>
      <c r="DK3857" s="1"/>
      <c r="DL3857" s="1"/>
      <c r="DM3857" s="1"/>
      <c r="DN3857" s="1"/>
      <c r="DO3857" s="1"/>
      <c r="DP3857" s="1"/>
      <c r="DQ3857" s="1"/>
      <c r="DR3857" s="1"/>
      <c r="DS3857" s="1"/>
      <c r="DT3857" s="1"/>
      <c r="DU3857" s="1"/>
      <c r="DV3857" s="1"/>
      <c r="DW3857" s="1"/>
      <c r="DX3857" s="1"/>
      <c r="DY3857" s="1"/>
      <c r="DZ3857" s="1"/>
      <c r="EA3857" s="1"/>
      <c r="EB3857" s="1"/>
      <c r="EC3857" s="1"/>
      <c r="ED3857" s="1"/>
      <c r="EE3857" s="1"/>
      <c r="EF3857" s="1"/>
      <c r="EG3857" s="1"/>
      <c r="EH3857" s="1"/>
      <c r="EI3857" s="1"/>
      <c r="EJ3857" s="1"/>
      <c r="EK3857" s="1"/>
      <c r="EL3857" s="1"/>
      <c r="EM3857" s="1"/>
      <c r="EN3857" s="1"/>
      <c r="EO3857" s="1"/>
      <c r="EP3857" s="1"/>
      <c r="EQ3857" s="1"/>
      <c r="ER3857" s="1"/>
      <c r="ES3857" s="1"/>
      <c r="ET3857" s="1"/>
      <c r="EU3857" s="1"/>
      <c r="EV3857" s="1"/>
      <c r="EW3857" s="1"/>
      <c r="EX3857" s="1"/>
      <c r="EY3857" s="1"/>
      <c r="EZ3857" s="1"/>
      <c r="FA3857" s="1"/>
      <c r="FB3857" s="1"/>
      <c r="FC3857" s="1"/>
      <c r="FD3857" s="1"/>
      <c r="FE3857" s="1"/>
      <c r="FF3857" s="1"/>
      <c r="FG3857" s="1"/>
      <c r="FH3857" s="1"/>
      <c r="FI3857" s="1"/>
      <c r="FJ3857" s="1"/>
      <c r="FK3857" s="1"/>
      <c r="FL3857" s="1"/>
      <c r="FM3857" s="1"/>
      <c r="FN3857" s="1"/>
      <c r="FO3857" s="1"/>
      <c r="FP3857" s="1"/>
      <c r="FQ3857" s="1"/>
      <c r="FR3857" s="1"/>
      <c r="FS3857" s="1"/>
      <c r="FT3857" s="1"/>
      <c r="FU3857" s="1"/>
      <c r="FV3857" s="1"/>
      <c r="FW3857" s="1"/>
      <c r="FX3857" s="1"/>
      <c r="FY3857" s="1"/>
      <c r="FZ3857" s="1"/>
      <c r="GA3857" s="1"/>
      <c r="GB3857" s="1"/>
      <c r="GC3857" s="1"/>
      <c r="GD3857" s="1"/>
      <c r="GE3857" s="1"/>
      <c r="GF3857" s="1"/>
      <c r="GG3857" s="1"/>
      <c r="GH3857" s="1"/>
      <c r="GI3857" s="1"/>
      <c r="GJ3857" s="1"/>
      <c r="GK3857"/>
      <c r="GL3857"/>
      <c r="GM3857"/>
      <c r="GN3857"/>
      <c r="GO3857"/>
      <c r="GP3857"/>
      <c r="GQ3857"/>
      <c r="GR3857"/>
      <c r="GS3857"/>
      <c r="GT3857"/>
      <c r="GU3857"/>
      <c r="GV3857"/>
      <c r="GW3857"/>
      <c r="GX3857"/>
      <c r="GY3857"/>
      <c r="GZ3857"/>
      <c r="HA3857"/>
      <c r="HB3857"/>
      <c r="HC3857"/>
      <c r="HD3857"/>
      <c r="HE3857"/>
    </row>
    <row r="3858" spans="4:213" s="25" customFormat="1" x14ac:dyDescent="0.25">
      <c r="D3858" s="19"/>
      <c r="E3858" s="19"/>
      <c r="F3858" s="20"/>
      <c r="G3858" s="20"/>
      <c r="H3858" s="20"/>
      <c r="I3858" s="20"/>
      <c r="J3858" s="21"/>
      <c r="K3858" s="21"/>
      <c r="L3858" s="20"/>
      <c r="M3858" s="20"/>
      <c r="N3858" s="22"/>
      <c r="O3858" s="22"/>
      <c r="P3858" s="22"/>
      <c r="Q3858" s="22"/>
      <c r="R3858" s="19"/>
      <c r="S3858" s="19"/>
      <c r="T3858" s="19"/>
      <c r="U3858" s="20"/>
      <c r="V3858" s="20"/>
      <c r="W3858" s="20"/>
      <c r="X3858" s="27"/>
      <c r="Y3858" s="253"/>
      <c r="Z3858" s="30"/>
      <c r="AA3858" s="30"/>
      <c r="AB3858" s="31"/>
      <c r="AC3858" s="31"/>
      <c r="AD3858" s="31"/>
      <c r="AE3858" s="31"/>
      <c r="AF3858" s="31"/>
      <c r="AG3858" s="241"/>
      <c r="AH3858" s="31"/>
      <c r="AI3858" s="31"/>
      <c r="AJ3858" s="31"/>
      <c r="AK3858" s="31"/>
      <c r="AL3858" s="120"/>
      <c r="AQ3858" s="26"/>
      <c r="AW3858" s="19"/>
      <c r="AX3858" s="19"/>
      <c r="AY3858" s="19"/>
      <c r="AZ3858" s="19"/>
      <c r="BA3858" s="19"/>
      <c r="BB3858" s="19"/>
      <c r="BC3858" s="1"/>
      <c r="BD3858"/>
      <c r="BE3858"/>
      <c r="BF3858" s="1"/>
      <c r="BG3858"/>
      <c r="BH3858"/>
      <c r="BI3858"/>
      <c r="BJ3858" s="1"/>
      <c r="BK3858" s="1"/>
      <c r="BL3858"/>
      <c r="BM3858" s="1"/>
      <c r="BN3858" s="1"/>
      <c r="BO3858" s="1"/>
      <c r="BP3858" s="1"/>
      <c r="BQ3858" s="1"/>
      <c r="BR3858" s="1"/>
      <c r="BS3858" s="1"/>
      <c r="BT3858" s="22"/>
      <c r="BU3858" s="1"/>
      <c r="BV3858" s="1"/>
      <c r="BW3858" s="1"/>
      <c r="BX3858" s="1"/>
      <c r="BY3858" s="1"/>
      <c r="BZ3858" s="1"/>
      <c r="CA3858" s="1"/>
      <c r="CB3858" s="1"/>
      <c r="CC3858" s="1"/>
      <c r="CD3858" s="1"/>
      <c r="CE3858" s="1"/>
      <c r="CF3858" s="1"/>
      <c r="CG3858" s="1"/>
      <c r="CH3858" s="1"/>
      <c r="CI3858" s="1"/>
      <c r="CJ3858" s="1"/>
      <c r="CK3858" s="1"/>
      <c r="CL3858" s="1"/>
      <c r="CM3858" s="1"/>
      <c r="CN3858" s="1"/>
      <c r="CO3858" s="1"/>
      <c r="CP3858" s="1"/>
      <c r="CQ3858" s="1"/>
      <c r="CR3858" s="1"/>
      <c r="CS3858" s="1"/>
      <c r="CT3858" s="1"/>
      <c r="CU3858" s="1"/>
      <c r="CV3858" s="1"/>
      <c r="CW3858" s="1"/>
      <c r="CX3858" s="1"/>
      <c r="CY3858" s="1"/>
      <c r="CZ3858" s="1"/>
      <c r="DA3858" s="1"/>
      <c r="DB3858" s="1"/>
      <c r="DC3858" s="1"/>
      <c r="DD3858" s="1"/>
      <c r="DE3858" s="1"/>
      <c r="DF3858" s="1"/>
      <c r="DG3858" s="1"/>
      <c r="DH3858" s="1"/>
      <c r="DI3858" s="1"/>
      <c r="DJ3858" s="1"/>
      <c r="DK3858" s="1"/>
      <c r="DL3858" s="1"/>
      <c r="DM3858" s="1"/>
      <c r="DN3858" s="1"/>
      <c r="DO3858" s="1"/>
      <c r="DP3858" s="1"/>
      <c r="DQ3858" s="1"/>
      <c r="DR3858" s="1"/>
      <c r="DS3858" s="1"/>
      <c r="DT3858" s="1"/>
      <c r="DU3858" s="1"/>
      <c r="DV3858" s="1"/>
      <c r="DW3858" s="1"/>
      <c r="DX3858" s="1"/>
      <c r="DY3858" s="1"/>
      <c r="DZ3858" s="1"/>
      <c r="EA3858" s="1"/>
      <c r="EB3858" s="1"/>
      <c r="EC3858" s="1"/>
      <c r="ED3858" s="1"/>
      <c r="EE3858" s="1"/>
      <c r="EF3858" s="1"/>
      <c r="EG3858" s="1"/>
      <c r="EH3858" s="1"/>
      <c r="EI3858" s="1"/>
      <c r="EJ3858" s="1"/>
      <c r="EK3858" s="1"/>
      <c r="EL3858" s="1"/>
      <c r="EM3858" s="1"/>
      <c r="EN3858" s="1"/>
      <c r="EO3858" s="1"/>
      <c r="EP3858" s="1"/>
      <c r="EQ3858" s="1"/>
      <c r="ER3858" s="1"/>
      <c r="ES3858" s="1"/>
      <c r="ET3858" s="1"/>
      <c r="EU3858" s="1"/>
      <c r="EV3858" s="1"/>
      <c r="EW3858" s="1"/>
      <c r="EX3858" s="1"/>
      <c r="EY3858" s="1"/>
      <c r="EZ3858" s="1"/>
      <c r="FA3858" s="1"/>
      <c r="FB3858" s="1"/>
      <c r="FC3858" s="1"/>
      <c r="FD3858" s="1"/>
      <c r="FE3858" s="1"/>
      <c r="FF3858" s="1"/>
      <c r="FG3858" s="1"/>
      <c r="FH3858" s="1"/>
      <c r="FI3858" s="1"/>
      <c r="FJ3858" s="1"/>
      <c r="FK3858" s="1"/>
      <c r="FL3858" s="1"/>
      <c r="FM3858" s="1"/>
      <c r="FN3858" s="1"/>
      <c r="FO3858" s="1"/>
      <c r="FP3858" s="1"/>
      <c r="FQ3858" s="1"/>
      <c r="FR3858" s="1"/>
      <c r="FS3858" s="1"/>
      <c r="FT3858" s="1"/>
      <c r="FU3858" s="1"/>
      <c r="FV3858" s="1"/>
      <c r="FW3858" s="1"/>
      <c r="FX3858" s="1"/>
      <c r="FY3858" s="1"/>
      <c r="FZ3858" s="1"/>
      <c r="GA3858" s="1"/>
      <c r="GB3858" s="1"/>
      <c r="GC3858" s="1"/>
      <c r="GD3858" s="1"/>
      <c r="GE3858" s="1"/>
      <c r="GF3858" s="1"/>
      <c r="GG3858" s="1"/>
      <c r="GH3858" s="1"/>
      <c r="GI3858" s="1"/>
      <c r="GJ3858" s="1"/>
      <c r="GK3858"/>
      <c r="GL3858"/>
      <c r="GM3858"/>
      <c r="GN3858"/>
      <c r="GO3858"/>
      <c r="GP3858"/>
      <c r="GQ3858"/>
      <c r="GR3858"/>
      <c r="GS3858"/>
      <c r="GT3858"/>
      <c r="GU3858"/>
      <c r="GV3858"/>
      <c r="GW3858"/>
      <c r="GX3858"/>
      <c r="GY3858"/>
      <c r="GZ3858"/>
      <c r="HA3858"/>
      <c r="HB3858"/>
      <c r="HC3858"/>
      <c r="HD3858"/>
      <c r="HE3858"/>
    </row>
    <row r="3859" spans="4:213" s="25" customFormat="1" x14ac:dyDescent="0.25">
      <c r="D3859" s="19"/>
      <c r="E3859" s="19"/>
      <c r="F3859" s="20"/>
      <c r="G3859" s="20"/>
      <c r="H3859" s="20"/>
      <c r="I3859" s="20"/>
      <c r="J3859" s="21"/>
      <c r="K3859" s="21"/>
      <c r="L3859" s="20"/>
      <c r="M3859" s="20"/>
      <c r="N3859" s="22"/>
      <c r="O3859" s="22"/>
      <c r="P3859" s="22"/>
      <c r="Q3859" s="22"/>
      <c r="R3859" s="19"/>
      <c r="S3859" s="19"/>
      <c r="T3859" s="19"/>
      <c r="U3859" s="20"/>
      <c r="V3859" s="20"/>
      <c r="W3859" s="20"/>
      <c r="X3859" s="27"/>
      <c r="Y3859" s="253"/>
      <c r="Z3859" s="30"/>
      <c r="AA3859" s="30"/>
      <c r="AB3859" s="31"/>
      <c r="AC3859" s="31"/>
      <c r="AD3859" s="31"/>
      <c r="AE3859" s="31"/>
      <c r="AF3859" s="31"/>
      <c r="AG3859" s="241"/>
      <c r="AH3859" s="31"/>
      <c r="AI3859" s="31"/>
      <c r="AJ3859" s="31"/>
      <c r="AK3859" s="31"/>
      <c r="AL3859" s="120"/>
      <c r="AQ3859" s="26"/>
      <c r="AW3859" s="19"/>
      <c r="AX3859" s="19"/>
      <c r="AY3859" s="19"/>
      <c r="AZ3859" s="19"/>
      <c r="BA3859" s="19"/>
      <c r="BB3859" s="19"/>
      <c r="BC3859" s="1"/>
      <c r="BD3859"/>
      <c r="BE3859"/>
      <c r="BF3859" s="1"/>
      <c r="BG3859"/>
      <c r="BH3859"/>
      <c r="BI3859"/>
      <c r="BJ3859" s="1"/>
      <c r="BK3859" s="1"/>
      <c r="BL3859"/>
      <c r="BM3859" s="1"/>
      <c r="BN3859" s="1"/>
      <c r="BO3859" s="1"/>
      <c r="BP3859" s="1"/>
      <c r="BQ3859" s="1"/>
      <c r="BR3859" s="1"/>
      <c r="BS3859" s="1"/>
      <c r="BT3859" s="22"/>
      <c r="BU3859" s="1"/>
      <c r="BV3859" s="1"/>
      <c r="BW3859" s="1"/>
      <c r="BX3859" s="1"/>
      <c r="BY3859" s="1"/>
      <c r="BZ3859" s="1"/>
      <c r="CA3859" s="1"/>
      <c r="CB3859" s="1"/>
      <c r="CC3859" s="1"/>
      <c r="CD3859" s="1"/>
      <c r="CE3859" s="1"/>
      <c r="CF3859" s="1"/>
      <c r="CG3859" s="1"/>
      <c r="CH3859" s="1"/>
      <c r="CI3859" s="1"/>
      <c r="CJ3859" s="1"/>
      <c r="CK3859" s="1"/>
      <c r="CL3859" s="1"/>
      <c r="CM3859" s="1"/>
      <c r="CN3859" s="1"/>
      <c r="CO3859" s="1"/>
      <c r="CP3859" s="1"/>
      <c r="CQ3859" s="1"/>
      <c r="CR3859" s="1"/>
      <c r="CS3859" s="1"/>
      <c r="CT3859" s="1"/>
      <c r="CU3859" s="1"/>
      <c r="CV3859" s="1"/>
      <c r="CW3859" s="1"/>
      <c r="CX3859" s="1"/>
      <c r="CY3859" s="1"/>
      <c r="CZ3859" s="1"/>
      <c r="DA3859" s="1"/>
      <c r="DB3859" s="1"/>
      <c r="DC3859" s="1"/>
      <c r="DD3859" s="1"/>
      <c r="DE3859" s="1"/>
      <c r="DF3859" s="1"/>
      <c r="DG3859" s="1"/>
      <c r="DH3859" s="1"/>
      <c r="DI3859" s="1"/>
      <c r="DJ3859" s="1"/>
      <c r="DK3859" s="1"/>
      <c r="DL3859" s="1"/>
      <c r="DM3859" s="1"/>
      <c r="DN3859" s="1"/>
      <c r="DO3859" s="1"/>
      <c r="DP3859" s="1"/>
      <c r="DQ3859" s="1"/>
      <c r="DR3859" s="1"/>
      <c r="DS3859" s="1"/>
      <c r="DT3859" s="1"/>
      <c r="DU3859" s="1"/>
      <c r="DV3859" s="1"/>
      <c r="DW3859" s="1"/>
      <c r="DX3859" s="1"/>
      <c r="DY3859" s="1"/>
      <c r="DZ3859" s="1"/>
      <c r="EA3859" s="1"/>
      <c r="EB3859" s="1"/>
      <c r="EC3859" s="1"/>
      <c r="ED3859" s="1"/>
      <c r="EE3859" s="1"/>
      <c r="EF3859" s="1"/>
      <c r="EG3859" s="1"/>
      <c r="EH3859" s="1"/>
      <c r="EI3859" s="1"/>
      <c r="EJ3859" s="1"/>
      <c r="EK3859" s="1"/>
      <c r="EL3859" s="1"/>
      <c r="EM3859" s="1"/>
      <c r="EN3859" s="1"/>
      <c r="EO3859" s="1"/>
      <c r="EP3859" s="1"/>
      <c r="EQ3859" s="1"/>
      <c r="ER3859" s="1"/>
      <c r="ES3859" s="1"/>
      <c r="ET3859" s="1"/>
      <c r="EU3859" s="1"/>
      <c r="EV3859" s="1"/>
      <c r="EW3859" s="1"/>
      <c r="EX3859" s="1"/>
      <c r="EY3859" s="1"/>
      <c r="EZ3859" s="1"/>
      <c r="FA3859" s="1"/>
      <c r="FB3859" s="1"/>
      <c r="FC3859" s="1"/>
      <c r="FD3859" s="1"/>
      <c r="FE3859" s="1"/>
      <c r="FF3859" s="1"/>
      <c r="FG3859" s="1"/>
      <c r="FH3859" s="1"/>
      <c r="FI3859" s="1"/>
      <c r="FJ3859" s="1"/>
      <c r="FK3859" s="1"/>
      <c r="FL3859" s="1"/>
      <c r="FM3859" s="1"/>
      <c r="FN3859" s="1"/>
      <c r="FO3859" s="1"/>
      <c r="FP3859" s="1"/>
      <c r="FQ3859" s="1"/>
      <c r="FR3859" s="1"/>
      <c r="FS3859" s="1"/>
      <c r="FT3859" s="1"/>
      <c r="FU3859" s="1"/>
      <c r="FV3859" s="1"/>
      <c r="FW3859" s="1"/>
      <c r="FX3859" s="1"/>
      <c r="FY3859" s="1"/>
      <c r="FZ3859" s="1"/>
      <c r="GA3859" s="1"/>
      <c r="GB3859" s="1"/>
      <c r="GC3859" s="1"/>
      <c r="GD3859" s="1"/>
      <c r="GE3859" s="1"/>
      <c r="GF3859" s="1"/>
      <c r="GG3859" s="1"/>
      <c r="GH3859" s="1"/>
      <c r="GI3859" s="1"/>
      <c r="GJ3859" s="1"/>
      <c r="GK3859"/>
      <c r="GL3859"/>
      <c r="GM3859"/>
      <c r="GN3859"/>
      <c r="GO3859"/>
      <c r="GP3859"/>
      <c r="GQ3859"/>
      <c r="GR3859"/>
      <c r="GS3859"/>
      <c r="GT3859"/>
      <c r="GU3859"/>
      <c r="GV3859"/>
      <c r="GW3859"/>
      <c r="GX3859"/>
      <c r="GY3859"/>
      <c r="GZ3859"/>
      <c r="HA3859"/>
      <c r="HB3859"/>
      <c r="HC3859"/>
      <c r="HD3859"/>
      <c r="HE3859"/>
    </row>
    <row r="3860" spans="4:213" s="25" customFormat="1" x14ac:dyDescent="0.25">
      <c r="D3860" s="19"/>
      <c r="E3860" s="19"/>
      <c r="F3860" s="20"/>
      <c r="G3860" s="20"/>
      <c r="H3860" s="20"/>
      <c r="I3860" s="20"/>
      <c r="J3860" s="21"/>
      <c r="K3860" s="21"/>
      <c r="L3860" s="20"/>
      <c r="M3860" s="20"/>
      <c r="N3860" s="22"/>
      <c r="O3860" s="22"/>
      <c r="P3860" s="22"/>
      <c r="Q3860" s="22"/>
      <c r="R3860" s="19"/>
      <c r="S3860" s="19"/>
      <c r="T3860" s="19"/>
      <c r="U3860" s="20"/>
      <c r="V3860" s="20"/>
      <c r="W3860" s="20"/>
      <c r="X3860" s="27"/>
      <c r="Y3860" s="253"/>
      <c r="Z3860" s="30"/>
      <c r="AA3860" s="30"/>
      <c r="AB3860" s="31"/>
      <c r="AC3860" s="31"/>
      <c r="AD3860" s="31"/>
      <c r="AE3860" s="31"/>
      <c r="AF3860" s="31"/>
      <c r="AG3860" s="241"/>
      <c r="AH3860" s="31"/>
      <c r="AI3860" s="31"/>
      <c r="AJ3860" s="31"/>
      <c r="AK3860" s="31"/>
      <c r="AL3860" s="120"/>
      <c r="AQ3860" s="26"/>
      <c r="AW3860" s="19"/>
      <c r="AX3860" s="19"/>
      <c r="AY3860" s="19"/>
      <c r="AZ3860" s="19"/>
      <c r="BA3860" s="19"/>
      <c r="BB3860" s="19"/>
      <c r="BC3860" s="1"/>
      <c r="BD3860"/>
      <c r="BE3860"/>
      <c r="BF3860" s="1"/>
      <c r="BG3860"/>
      <c r="BH3860"/>
      <c r="BI3860"/>
      <c r="BJ3860" s="1"/>
      <c r="BK3860" s="1"/>
      <c r="BL3860"/>
      <c r="BM3860" s="1"/>
      <c r="BN3860" s="1"/>
      <c r="BO3860" s="1"/>
      <c r="BP3860" s="1"/>
      <c r="BQ3860" s="1"/>
      <c r="BR3860" s="1"/>
      <c r="BS3860" s="1"/>
      <c r="BT3860" s="22"/>
      <c r="BU3860" s="1"/>
      <c r="BV3860" s="1"/>
      <c r="BW3860" s="1"/>
      <c r="BX3860" s="1"/>
      <c r="BY3860" s="1"/>
      <c r="BZ3860" s="1"/>
      <c r="CA3860" s="1"/>
      <c r="CB3860" s="1"/>
      <c r="CC3860" s="1"/>
      <c r="CD3860" s="1"/>
      <c r="CE3860" s="1"/>
      <c r="CF3860" s="1"/>
      <c r="CG3860" s="1"/>
      <c r="CH3860" s="1"/>
      <c r="CI3860" s="1"/>
      <c r="CJ3860" s="1"/>
      <c r="CK3860" s="1"/>
      <c r="CL3860" s="1"/>
      <c r="CM3860" s="1"/>
      <c r="CN3860" s="1"/>
      <c r="CO3860" s="1"/>
      <c r="CP3860" s="1"/>
      <c r="CQ3860" s="1"/>
      <c r="CR3860" s="1"/>
      <c r="CS3860" s="1"/>
      <c r="CT3860" s="1"/>
      <c r="CU3860" s="1"/>
      <c r="CV3860" s="1"/>
      <c r="CW3860" s="1"/>
      <c r="CX3860" s="1"/>
      <c r="CY3860" s="1"/>
      <c r="CZ3860" s="1"/>
      <c r="DA3860" s="1"/>
      <c r="DB3860" s="1"/>
      <c r="DC3860" s="1"/>
      <c r="DD3860" s="1"/>
      <c r="DE3860" s="1"/>
      <c r="DF3860" s="1"/>
      <c r="DG3860" s="1"/>
      <c r="DH3860" s="1"/>
      <c r="DI3860" s="1"/>
      <c r="DJ3860" s="1"/>
      <c r="DK3860" s="1"/>
      <c r="DL3860" s="1"/>
      <c r="DM3860" s="1"/>
      <c r="DN3860" s="1"/>
      <c r="DO3860" s="1"/>
      <c r="DP3860" s="1"/>
      <c r="DQ3860" s="1"/>
      <c r="DR3860" s="1"/>
      <c r="DS3860" s="1"/>
      <c r="DT3860" s="1"/>
      <c r="DU3860" s="1"/>
      <c r="DV3860" s="1"/>
      <c r="DW3860" s="1"/>
      <c r="DX3860" s="1"/>
      <c r="DY3860" s="1"/>
      <c r="DZ3860" s="1"/>
      <c r="EA3860" s="1"/>
      <c r="EB3860" s="1"/>
      <c r="EC3860" s="1"/>
      <c r="ED3860" s="1"/>
      <c r="EE3860" s="1"/>
      <c r="EF3860" s="1"/>
      <c r="EG3860" s="1"/>
      <c r="EH3860" s="1"/>
      <c r="EI3860" s="1"/>
      <c r="EJ3860" s="1"/>
      <c r="EK3860" s="1"/>
      <c r="EL3860" s="1"/>
      <c r="EM3860" s="1"/>
      <c r="EN3860" s="1"/>
      <c r="EO3860" s="1"/>
      <c r="EP3860" s="1"/>
      <c r="EQ3860" s="1"/>
      <c r="ER3860" s="1"/>
      <c r="ES3860" s="1"/>
      <c r="ET3860" s="1"/>
      <c r="EU3860" s="1"/>
      <c r="EV3860" s="1"/>
      <c r="EW3860" s="1"/>
      <c r="EX3860" s="1"/>
      <c r="EY3860" s="1"/>
      <c r="EZ3860" s="1"/>
      <c r="FA3860" s="1"/>
      <c r="FB3860" s="1"/>
      <c r="FC3860" s="1"/>
      <c r="FD3860" s="1"/>
      <c r="FE3860" s="1"/>
      <c r="FF3860" s="1"/>
      <c r="FG3860" s="1"/>
      <c r="FH3860" s="1"/>
      <c r="FI3860" s="1"/>
      <c r="FJ3860" s="1"/>
      <c r="FK3860" s="1"/>
      <c r="FL3860" s="1"/>
      <c r="FM3860" s="1"/>
      <c r="FN3860" s="1"/>
      <c r="FO3860" s="1"/>
      <c r="FP3860" s="1"/>
      <c r="FQ3860" s="1"/>
      <c r="FR3860" s="1"/>
      <c r="FS3860" s="1"/>
      <c r="FT3860" s="1"/>
      <c r="FU3860" s="1"/>
      <c r="FV3860" s="1"/>
      <c r="FW3860" s="1"/>
      <c r="FX3860" s="1"/>
      <c r="FY3860" s="1"/>
      <c r="FZ3860" s="1"/>
      <c r="GA3860" s="1"/>
      <c r="GB3860" s="1"/>
      <c r="GC3860" s="1"/>
      <c r="GD3860" s="1"/>
      <c r="GE3860" s="1"/>
      <c r="GF3860" s="1"/>
      <c r="GG3860" s="1"/>
      <c r="GH3860" s="1"/>
      <c r="GI3860" s="1"/>
      <c r="GJ3860" s="1"/>
      <c r="GK3860"/>
      <c r="GL3860"/>
      <c r="GM3860"/>
      <c r="GN3860"/>
      <c r="GO3860"/>
      <c r="GP3860"/>
      <c r="GQ3860"/>
      <c r="GR3860"/>
      <c r="GS3860"/>
      <c r="GT3860"/>
      <c r="GU3860"/>
      <c r="GV3860"/>
      <c r="GW3860"/>
      <c r="GX3860"/>
      <c r="GY3860"/>
      <c r="GZ3860"/>
      <c r="HA3860"/>
      <c r="HB3860"/>
      <c r="HC3860"/>
      <c r="HD3860"/>
      <c r="HE3860"/>
    </row>
    <row r="3861" spans="4:213" s="25" customFormat="1" x14ac:dyDescent="0.25">
      <c r="D3861" s="19"/>
      <c r="E3861" s="19"/>
      <c r="F3861" s="20"/>
      <c r="G3861" s="20"/>
      <c r="H3861" s="20"/>
      <c r="I3861" s="20"/>
      <c r="J3861" s="21"/>
      <c r="K3861" s="21"/>
      <c r="L3861" s="20"/>
      <c r="M3861" s="20"/>
      <c r="N3861" s="22"/>
      <c r="O3861" s="22"/>
      <c r="P3861" s="22"/>
      <c r="Q3861" s="22"/>
      <c r="R3861" s="19"/>
      <c r="S3861" s="19"/>
      <c r="T3861" s="19"/>
      <c r="U3861" s="20"/>
      <c r="V3861" s="20"/>
      <c r="W3861" s="20"/>
      <c r="X3861" s="27"/>
      <c r="Y3861" s="253"/>
      <c r="Z3861" s="30"/>
      <c r="AA3861" s="30"/>
      <c r="AB3861" s="31"/>
      <c r="AC3861" s="31"/>
      <c r="AD3861" s="31"/>
      <c r="AE3861" s="31"/>
      <c r="AF3861" s="31"/>
      <c r="AG3861" s="241"/>
      <c r="AH3861" s="31"/>
      <c r="AI3861" s="31"/>
      <c r="AJ3861" s="31"/>
      <c r="AK3861" s="31"/>
      <c r="AL3861" s="120"/>
      <c r="AQ3861" s="26"/>
      <c r="AW3861" s="19"/>
      <c r="AX3861" s="19"/>
      <c r="AY3861" s="19"/>
      <c r="AZ3861" s="19"/>
      <c r="BA3861" s="19"/>
      <c r="BB3861" s="19"/>
      <c r="BC3861" s="1"/>
      <c r="BD3861"/>
      <c r="BE3861"/>
      <c r="BF3861" s="1"/>
      <c r="BG3861"/>
      <c r="BH3861"/>
      <c r="BI3861"/>
      <c r="BJ3861" s="1"/>
      <c r="BK3861" s="1"/>
      <c r="BL3861"/>
      <c r="BM3861" s="1"/>
      <c r="BN3861" s="1"/>
      <c r="BO3861" s="1"/>
      <c r="BP3861" s="1"/>
      <c r="BQ3861" s="1"/>
      <c r="BR3861" s="1"/>
      <c r="BS3861" s="1"/>
      <c r="BT3861" s="22"/>
      <c r="BU3861" s="1"/>
      <c r="BV3861" s="1"/>
      <c r="BW3861" s="1"/>
      <c r="BX3861" s="1"/>
      <c r="BY3861" s="1"/>
      <c r="BZ3861" s="1"/>
      <c r="CA3861" s="1"/>
      <c r="CB3861" s="1"/>
      <c r="CC3861" s="1"/>
      <c r="CD3861" s="1"/>
      <c r="CE3861" s="1"/>
      <c r="CF3861" s="1"/>
      <c r="CG3861" s="1"/>
      <c r="CH3861" s="1"/>
      <c r="CI3861" s="1"/>
      <c r="CJ3861" s="1"/>
      <c r="CK3861" s="1"/>
      <c r="CL3861" s="1"/>
      <c r="CM3861" s="1"/>
      <c r="CN3861" s="1"/>
      <c r="CO3861" s="1"/>
      <c r="CP3861" s="1"/>
      <c r="CQ3861" s="1"/>
      <c r="CR3861" s="1"/>
      <c r="CS3861" s="1"/>
      <c r="CT3861" s="1"/>
      <c r="CU3861" s="1"/>
      <c r="CV3861" s="1"/>
      <c r="CW3861" s="1"/>
      <c r="CX3861" s="1"/>
      <c r="CY3861" s="1"/>
      <c r="CZ3861" s="1"/>
      <c r="DA3861" s="1"/>
      <c r="DB3861" s="1"/>
      <c r="DC3861" s="1"/>
      <c r="DD3861" s="1"/>
      <c r="DE3861" s="1"/>
      <c r="DF3861" s="1"/>
      <c r="DG3861" s="1"/>
      <c r="DH3861" s="1"/>
      <c r="DI3861" s="1"/>
      <c r="DJ3861" s="1"/>
      <c r="DK3861" s="1"/>
      <c r="DL3861" s="1"/>
      <c r="DM3861" s="1"/>
      <c r="DN3861" s="1"/>
      <c r="DO3861" s="1"/>
      <c r="DP3861" s="1"/>
      <c r="DQ3861" s="1"/>
      <c r="DR3861" s="1"/>
      <c r="DS3861" s="1"/>
      <c r="DT3861" s="1"/>
      <c r="DU3861" s="1"/>
      <c r="DV3861" s="1"/>
      <c r="DW3861" s="1"/>
      <c r="DX3861" s="1"/>
      <c r="DY3861" s="1"/>
      <c r="DZ3861" s="1"/>
      <c r="EA3861" s="1"/>
      <c r="EB3861" s="1"/>
      <c r="EC3861" s="1"/>
      <c r="ED3861" s="1"/>
      <c r="EE3861" s="1"/>
      <c r="EF3861" s="1"/>
      <c r="EG3861" s="1"/>
      <c r="EH3861" s="1"/>
      <c r="EI3861" s="1"/>
      <c r="EJ3861" s="1"/>
      <c r="EK3861" s="1"/>
      <c r="EL3861" s="1"/>
      <c r="EM3861" s="1"/>
      <c r="EN3861" s="1"/>
      <c r="EO3861" s="1"/>
      <c r="EP3861" s="1"/>
      <c r="EQ3861" s="1"/>
      <c r="ER3861" s="1"/>
      <c r="ES3861" s="1"/>
      <c r="ET3861" s="1"/>
      <c r="EU3861" s="1"/>
      <c r="EV3861" s="1"/>
      <c r="EW3861" s="1"/>
      <c r="EX3861" s="1"/>
      <c r="EY3861" s="1"/>
      <c r="EZ3861" s="1"/>
      <c r="FA3861" s="1"/>
      <c r="FB3861" s="1"/>
      <c r="FC3861" s="1"/>
      <c r="FD3861" s="1"/>
      <c r="FE3861" s="1"/>
      <c r="FF3861" s="1"/>
      <c r="FG3861" s="1"/>
      <c r="FH3861" s="1"/>
      <c r="FI3861" s="1"/>
      <c r="FJ3861" s="1"/>
      <c r="FK3861" s="1"/>
      <c r="FL3861" s="1"/>
      <c r="FM3861" s="1"/>
      <c r="FN3861" s="1"/>
      <c r="FO3861" s="1"/>
      <c r="FP3861" s="1"/>
      <c r="FQ3861" s="1"/>
      <c r="FR3861" s="1"/>
      <c r="FS3861" s="1"/>
      <c r="FT3861" s="1"/>
      <c r="FU3861" s="1"/>
      <c r="FV3861" s="1"/>
      <c r="FW3861" s="1"/>
      <c r="FX3861" s="1"/>
      <c r="FY3861" s="1"/>
      <c r="FZ3861" s="1"/>
      <c r="GA3861" s="1"/>
      <c r="GB3861" s="1"/>
      <c r="GC3861" s="1"/>
      <c r="GD3861" s="1"/>
      <c r="GE3861" s="1"/>
      <c r="GF3861" s="1"/>
      <c r="GG3861" s="1"/>
      <c r="GH3861" s="1"/>
      <c r="GI3861" s="1"/>
      <c r="GJ3861" s="1"/>
      <c r="GK3861"/>
      <c r="GL3861"/>
      <c r="GM3861"/>
      <c r="GN3861"/>
      <c r="GO3861"/>
      <c r="GP3861"/>
      <c r="GQ3861"/>
      <c r="GR3861"/>
      <c r="GS3861"/>
      <c r="GT3861"/>
      <c r="GU3861"/>
      <c r="GV3861"/>
      <c r="GW3861"/>
      <c r="GX3861"/>
      <c r="GY3861"/>
      <c r="GZ3861"/>
      <c r="HA3861"/>
      <c r="HB3861"/>
      <c r="HC3861"/>
      <c r="HD3861"/>
      <c r="HE3861"/>
    </row>
    <row r="3862" spans="4:213" s="25" customFormat="1" x14ac:dyDescent="0.25">
      <c r="D3862" s="19"/>
      <c r="E3862" s="19"/>
      <c r="F3862" s="20"/>
      <c r="G3862" s="20"/>
      <c r="H3862" s="20"/>
      <c r="I3862" s="20"/>
      <c r="J3862" s="21"/>
      <c r="K3862" s="21"/>
      <c r="L3862" s="20"/>
      <c r="M3862" s="20"/>
      <c r="N3862" s="22"/>
      <c r="O3862" s="22"/>
      <c r="P3862" s="22"/>
      <c r="Q3862" s="22"/>
      <c r="R3862" s="19"/>
      <c r="S3862" s="19"/>
      <c r="T3862" s="19"/>
      <c r="U3862" s="20"/>
      <c r="V3862" s="20"/>
      <c r="W3862" s="20"/>
      <c r="X3862" s="27"/>
      <c r="Y3862" s="253"/>
      <c r="Z3862" s="30"/>
      <c r="AA3862" s="30"/>
      <c r="AB3862" s="31"/>
      <c r="AC3862" s="31"/>
      <c r="AD3862" s="31"/>
      <c r="AE3862" s="31"/>
      <c r="AF3862" s="31"/>
      <c r="AG3862" s="241"/>
      <c r="AH3862" s="31"/>
      <c r="AI3862" s="31"/>
      <c r="AJ3862" s="31"/>
      <c r="AK3862" s="31"/>
      <c r="AL3862" s="120"/>
      <c r="AQ3862" s="26"/>
      <c r="AW3862" s="19"/>
      <c r="AX3862" s="19"/>
      <c r="AY3862" s="19"/>
      <c r="AZ3862" s="19"/>
      <c r="BA3862" s="19"/>
      <c r="BB3862" s="19"/>
      <c r="BC3862" s="1"/>
      <c r="BD3862"/>
      <c r="BE3862"/>
      <c r="BF3862" s="1"/>
      <c r="BG3862"/>
      <c r="BH3862"/>
      <c r="BI3862"/>
      <c r="BJ3862" s="1"/>
      <c r="BK3862" s="1"/>
      <c r="BL3862"/>
      <c r="BM3862" s="1"/>
      <c r="BN3862" s="1"/>
      <c r="BO3862" s="1"/>
      <c r="BP3862" s="1"/>
      <c r="BQ3862" s="1"/>
      <c r="BR3862" s="1"/>
      <c r="BS3862" s="1"/>
      <c r="BT3862" s="22"/>
      <c r="BU3862" s="1"/>
      <c r="BV3862" s="1"/>
      <c r="BW3862" s="1"/>
      <c r="BX3862" s="1"/>
      <c r="BY3862" s="1"/>
      <c r="BZ3862" s="1"/>
      <c r="CA3862" s="1"/>
      <c r="CB3862" s="1"/>
      <c r="CC3862" s="1"/>
      <c r="CD3862" s="1"/>
      <c r="CE3862" s="1"/>
      <c r="CF3862" s="1"/>
      <c r="CG3862" s="1"/>
      <c r="CH3862" s="1"/>
      <c r="CI3862" s="1"/>
      <c r="CJ3862" s="1"/>
      <c r="CK3862" s="1"/>
      <c r="CL3862" s="1"/>
      <c r="CM3862" s="1"/>
      <c r="CN3862" s="1"/>
      <c r="CO3862" s="1"/>
      <c r="CP3862" s="1"/>
      <c r="CQ3862" s="1"/>
      <c r="CR3862" s="1"/>
      <c r="CS3862" s="1"/>
      <c r="CT3862" s="1"/>
      <c r="CU3862" s="1"/>
      <c r="CV3862" s="1"/>
      <c r="CW3862" s="1"/>
      <c r="CX3862" s="1"/>
      <c r="CY3862" s="1"/>
      <c r="CZ3862" s="1"/>
      <c r="DA3862" s="1"/>
      <c r="DB3862" s="1"/>
      <c r="DC3862" s="1"/>
      <c r="DD3862" s="1"/>
      <c r="DE3862" s="1"/>
      <c r="DF3862" s="1"/>
      <c r="DG3862" s="1"/>
      <c r="DH3862" s="1"/>
      <c r="DI3862" s="1"/>
      <c r="DJ3862" s="1"/>
      <c r="DK3862" s="1"/>
      <c r="DL3862" s="1"/>
      <c r="DM3862" s="1"/>
      <c r="DN3862" s="1"/>
      <c r="DO3862" s="1"/>
      <c r="DP3862" s="1"/>
      <c r="DQ3862" s="1"/>
      <c r="DR3862" s="1"/>
      <c r="DS3862" s="1"/>
      <c r="DT3862" s="1"/>
      <c r="DU3862" s="1"/>
      <c r="DV3862" s="1"/>
      <c r="DW3862" s="1"/>
      <c r="DX3862" s="1"/>
      <c r="DY3862" s="1"/>
      <c r="DZ3862" s="1"/>
      <c r="EA3862" s="1"/>
      <c r="EB3862" s="1"/>
      <c r="EC3862" s="1"/>
      <c r="ED3862" s="1"/>
      <c r="EE3862" s="1"/>
      <c r="EF3862" s="1"/>
      <c r="EG3862" s="1"/>
      <c r="EH3862" s="1"/>
      <c r="EI3862" s="1"/>
      <c r="EJ3862" s="1"/>
      <c r="EK3862" s="1"/>
      <c r="EL3862" s="1"/>
      <c r="EM3862" s="1"/>
      <c r="EN3862" s="1"/>
      <c r="EO3862" s="1"/>
      <c r="EP3862" s="1"/>
      <c r="EQ3862" s="1"/>
      <c r="ER3862" s="1"/>
      <c r="ES3862" s="1"/>
      <c r="ET3862" s="1"/>
      <c r="EU3862" s="1"/>
      <c r="EV3862" s="1"/>
      <c r="EW3862" s="1"/>
      <c r="EX3862" s="1"/>
      <c r="EY3862" s="1"/>
      <c r="EZ3862" s="1"/>
      <c r="FA3862" s="1"/>
      <c r="FB3862" s="1"/>
      <c r="FC3862" s="1"/>
      <c r="FD3862" s="1"/>
      <c r="FE3862" s="1"/>
      <c r="FF3862" s="1"/>
      <c r="FG3862" s="1"/>
      <c r="FH3862" s="1"/>
      <c r="FI3862" s="1"/>
      <c r="FJ3862" s="1"/>
      <c r="FK3862" s="1"/>
      <c r="FL3862" s="1"/>
      <c r="FM3862" s="1"/>
      <c r="FN3862" s="1"/>
      <c r="FO3862" s="1"/>
      <c r="FP3862" s="1"/>
      <c r="FQ3862" s="1"/>
      <c r="FR3862" s="1"/>
      <c r="FS3862" s="1"/>
      <c r="FT3862" s="1"/>
      <c r="FU3862" s="1"/>
      <c r="FV3862" s="1"/>
      <c r="FW3862" s="1"/>
      <c r="FX3862" s="1"/>
      <c r="FY3862" s="1"/>
      <c r="FZ3862" s="1"/>
      <c r="GA3862" s="1"/>
      <c r="GB3862" s="1"/>
      <c r="GC3862" s="1"/>
      <c r="GD3862" s="1"/>
      <c r="GE3862" s="1"/>
      <c r="GF3862" s="1"/>
      <c r="GG3862" s="1"/>
      <c r="GH3862" s="1"/>
      <c r="GI3862" s="1"/>
      <c r="GJ3862" s="1"/>
      <c r="GK3862"/>
      <c r="GL3862"/>
      <c r="GM3862"/>
      <c r="GN3862"/>
      <c r="GO3862"/>
      <c r="GP3862"/>
      <c r="GQ3862"/>
      <c r="GR3862"/>
      <c r="GS3862"/>
      <c r="GT3862"/>
      <c r="GU3862"/>
      <c r="GV3862"/>
      <c r="GW3862"/>
      <c r="GX3862"/>
      <c r="GY3862"/>
      <c r="GZ3862"/>
      <c r="HA3862"/>
      <c r="HB3862"/>
      <c r="HC3862"/>
      <c r="HD3862"/>
      <c r="HE3862"/>
    </row>
    <row r="3863" spans="4:213" s="25" customFormat="1" x14ac:dyDescent="0.25">
      <c r="D3863" s="19"/>
      <c r="E3863" s="19"/>
      <c r="F3863" s="20"/>
      <c r="G3863" s="20"/>
      <c r="H3863" s="20"/>
      <c r="I3863" s="20"/>
      <c r="J3863" s="21"/>
      <c r="K3863" s="21"/>
      <c r="L3863" s="20"/>
      <c r="M3863" s="20"/>
      <c r="N3863" s="22"/>
      <c r="O3863" s="22"/>
      <c r="P3863" s="22"/>
      <c r="Q3863" s="22"/>
      <c r="R3863" s="19"/>
      <c r="S3863" s="19"/>
      <c r="T3863" s="19"/>
      <c r="U3863" s="20"/>
      <c r="V3863" s="20"/>
      <c r="W3863" s="20"/>
      <c r="X3863" s="27"/>
      <c r="Y3863" s="253"/>
      <c r="Z3863" s="30"/>
      <c r="AA3863" s="30"/>
      <c r="AB3863" s="31"/>
      <c r="AC3863" s="31"/>
      <c r="AD3863" s="31"/>
      <c r="AE3863" s="31"/>
      <c r="AF3863" s="31"/>
      <c r="AG3863" s="241"/>
      <c r="AH3863" s="31"/>
      <c r="AI3863" s="31"/>
      <c r="AJ3863" s="31"/>
      <c r="AK3863" s="31"/>
      <c r="AL3863" s="120"/>
      <c r="AQ3863" s="26"/>
      <c r="AW3863" s="19"/>
      <c r="AX3863" s="19"/>
      <c r="AY3863" s="19"/>
      <c r="AZ3863" s="19"/>
      <c r="BA3863" s="19"/>
      <c r="BB3863" s="19"/>
      <c r="BC3863" s="1"/>
      <c r="BD3863"/>
      <c r="BE3863"/>
      <c r="BF3863" s="1"/>
      <c r="BG3863"/>
      <c r="BH3863"/>
      <c r="BI3863"/>
      <c r="BJ3863" s="1"/>
      <c r="BK3863" s="1"/>
      <c r="BL3863"/>
      <c r="BM3863" s="1"/>
      <c r="BN3863" s="1"/>
      <c r="BO3863" s="1"/>
      <c r="BP3863" s="1"/>
      <c r="BQ3863" s="1"/>
      <c r="BR3863" s="1"/>
      <c r="BS3863" s="1"/>
      <c r="BT3863" s="22"/>
      <c r="BU3863" s="1"/>
      <c r="BV3863" s="1"/>
      <c r="BW3863" s="1"/>
      <c r="BX3863" s="1"/>
      <c r="BY3863" s="1"/>
      <c r="BZ3863" s="1"/>
      <c r="CA3863" s="1"/>
      <c r="CB3863" s="1"/>
      <c r="CC3863" s="1"/>
      <c r="CD3863" s="1"/>
      <c r="CE3863" s="1"/>
      <c r="CF3863" s="1"/>
      <c r="CG3863" s="1"/>
      <c r="CH3863" s="1"/>
      <c r="CI3863" s="1"/>
      <c r="CJ3863" s="1"/>
      <c r="CK3863" s="1"/>
      <c r="CL3863" s="1"/>
      <c r="CM3863" s="1"/>
      <c r="CN3863" s="1"/>
      <c r="CO3863" s="1"/>
      <c r="CP3863" s="1"/>
      <c r="CQ3863" s="1"/>
      <c r="CR3863" s="1"/>
      <c r="CS3863" s="1"/>
      <c r="CT3863" s="1"/>
      <c r="CU3863" s="1"/>
      <c r="CV3863" s="1"/>
      <c r="CW3863" s="1"/>
      <c r="CX3863" s="1"/>
      <c r="CY3863" s="1"/>
      <c r="CZ3863" s="1"/>
      <c r="DA3863" s="1"/>
      <c r="DB3863" s="1"/>
      <c r="DC3863" s="1"/>
      <c r="DD3863" s="1"/>
      <c r="DE3863" s="1"/>
      <c r="DF3863" s="1"/>
      <c r="DG3863" s="1"/>
      <c r="DH3863" s="1"/>
      <c r="DI3863" s="1"/>
      <c r="DJ3863" s="1"/>
      <c r="DK3863" s="1"/>
      <c r="DL3863" s="1"/>
      <c r="DM3863" s="1"/>
      <c r="DN3863" s="1"/>
      <c r="DO3863" s="1"/>
      <c r="DP3863" s="1"/>
      <c r="DQ3863" s="1"/>
      <c r="DR3863" s="1"/>
      <c r="DS3863" s="1"/>
      <c r="DT3863" s="1"/>
      <c r="DU3863" s="1"/>
      <c r="DV3863" s="1"/>
      <c r="DW3863" s="1"/>
      <c r="DX3863" s="1"/>
      <c r="DY3863" s="1"/>
      <c r="DZ3863" s="1"/>
      <c r="EA3863" s="1"/>
      <c r="EB3863" s="1"/>
      <c r="EC3863" s="1"/>
      <c r="ED3863" s="1"/>
      <c r="EE3863" s="1"/>
      <c r="EF3863" s="1"/>
      <c r="EG3863" s="1"/>
      <c r="EH3863" s="1"/>
      <c r="EI3863" s="1"/>
      <c r="EJ3863" s="1"/>
      <c r="EK3863" s="1"/>
      <c r="EL3863" s="1"/>
      <c r="EM3863" s="1"/>
      <c r="EN3863" s="1"/>
      <c r="EO3863" s="1"/>
      <c r="EP3863" s="1"/>
      <c r="EQ3863" s="1"/>
      <c r="ER3863" s="1"/>
      <c r="ES3863" s="1"/>
      <c r="ET3863" s="1"/>
      <c r="EU3863" s="1"/>
      <c r="EV3863" s="1"/>
      <c r="EW3863" s="1"/>
      <c r="EX3863" s="1"/>
      <c r="EY3863" s="1"/>
      <c r="EZ3863" s="1"/>
      <c r="FA3863" s="1"/>
      <c r="FB3863" s="1"/>
      <c r="FC3863" s="1"/>
      <c r="FD3863" s="1"/>
      <c r="FE3863" s="1"/>
      <c r="FF3863" s="1"/>
      <c r="FG3863" s="1"/>
      <c r="FH3863" s="1"/>
      <c r="FI3863" s="1"/>
      <c r="FJ3863" s="1"/>
      <c r="FK3863" s="1"/>
      <c r="FL3863" s="1"/>
      <c r="FM3863" s="1"/>
      <c r="FN3863" s="1"/>
      <c r="FO3863" s="1"/>
      <c r="FP3863" s="1"/>
      <c r="FQ3863" s="1"/>
      <c r="FR3863" s="1"/>
      <c r="FS3863" s="1"/>
      <c r="FT3863" s="1"/>
      <c r="FU3863" s="1"/>
      <c r="FV3863" s="1"/>
      <c r="FW3863" s="1"/>
      <c r="FX3863" s="1"/>
      <c r="FY3863" s="1"/>
      <c r="FZ3863" s="1"/>
      <c r="GA3863" s="1"/>
      <c r="GB3863" s="1"/>
      <c r="GC3863" s="1"/>
      <c r="GD3863" s="1"/>
      <c r="GE3863" s="1"/>
      <c r="GF3863" s="1"/>
      <c r="GG3863" s="1"/>
      <c r="GH3863" s="1"/>
      <c r="GI3863" s="1"/>
      <c r="GJ3863" s="1"/>
      <c r="GK3863"/>
      <c r="GL3863"/>
      <c r="GM3863"/>
      <c r="GN3863"/>
      <c r="GO3863"/>
      <c r="GP3863"/>
      <c r="GQ3863"/>
      <c r="GR3863"/>
      <c r="GS3863"/>
      <c r="GT3863"/>
      <c r="GU3863"/>
      <c r="GV3863"/>
      <c r="GW3863"/>
      <c r="GX3863"/>
      <c r="GY3863"/>
      <c r="GZ3863"/>
      <c r="HA3863"/>
      <c r="HB3863"/>
      <c r="HC3863"/>
      <c r="HD3863"/>
      <c r="HE3863"/>
    </row>
    <row r="3864" spans="4:213" s="25" customFormat="1" x14ac:dyDescent="0.25">
      <c r="D3864" s="19"/>
      <c r="E3864" s="19"/>
      <c r="F3864" s="20"/>
      <c r="G3864" s="20"/>
      <c r="H3864" s="20"/>
      <c r="I3864" s="20"/>
      <c r="J3864" s="21"/>
      <c r="K3864" s="21"/>
      <c r="L3864" s="20"/>
      <c r="M3864" s="20"/>
      <c r="N3864" s="22"/>
      <c r="O3864" s="22"/>
      <c r="P3864" s="22"/>
      <c r="Q3864" s="22"/>
      <c r="R3864" s="19"/>
      <c r="S3864" s="19"/>
      <c r="T3864" s="19"/>
      <c r="U3864" s="20"/>
      <c r="V3864" s="20"/>
      <c r="W3864" s="20"/>
      <c r="X3864" s="27"/>
      <c r="Y3864" s="253"/>
      <c r="Z3864" s="30"/>
      <c r="AA3864" s="30"/>
      <c r="AB3864" s="31"/>
      <c r="AC3864" s="31"/>
      <c r="AD3864" s="31"/>
      <c r="AE3864" s="31"/>
      <c r="AF3864" s="31"/>
      <c r="AG3864" s="241"/>
      <c r="AH3864" s="31"/>
      <c r="AI3864" s="31"/>
      <c r="AJ3864" s="31"/>
      <c r="AK3864" s="31"/>
      <c r="AL3864" s="120"/>
      <c r="AQ3864" s="26"/>
      <c r="AW3864" s="19"/>
      <c r="AX3864" s="19"/>
      <c r="AY3864" s="19"/>
      <c r="AZ3864" s="19"/>
      <c r="BA3864" s="19"/>
      <c r="BB3864" s="19"/>
      <c r="BC3864" s="1"/>
      <c r="BD3864"/>
      <c r="BE3864"/>
      <c r="BF3864" s="1"/>
      <c r="BG3864"/>
      <c r="BH3864"/>
      <c r="BI3864"/>
      <c r="BJ3864" s="1"/>
      <c r="BK3864" s="1"/>
      <c r="BL3864"/>
      <c r="BM3864" s="1"/>
      <c r="BN3864" s="1"/>
      <c r="BO3864" s="1"/>
      <c r="BP3864" s="1"/>
      <c r="BQ3864" s="1"/>
      <c r="BR3864" s="1"/>
      <c r="BS3864" s="1"/>
      <c r="BT3864" s="22"/>
      <c r="BU3864" s="1"/>
      <c r="BV3864" s="1"/>
      <c r="BW3864" s="1"/>
      <c r="BX3864" s="1"/>
      <c r="BY3864" s="1"/>
      <c r="BZ3864" s="1"/>
      <c r="CA3864" s="1"/>
      <c r="CB3864" s="1"/>
      <c r="CC3864" s="1"/>
      <c r="CD3864" s="1"/>
      <c r="CE3864" s="1"/>
      <c r="CF3864" s="1"/>
      <c r="CG3864" s="1"/>
      <c r="CH3864" s="1"/>
      <c r="CI3864" s="1"/>
      <c r="CJ3864" s="1"/>
      <c r="CK3864" s="1"/>
      <c r="CL3864" s="1"/>
      <c r="CM3864" s="1"/>
      <c r="CN3864" s="1"/>
      <c r="CO3864" s="1"/>
      <c r="CP3864" s="1"/>
      <c r="CQ3864" s="1"/>
      <c r="CR3864" s="1"/>
      <c r="CS3864" s="1"/>
      <c r="CT3864" s="1"/>
      <c r="CU3864" s="1"/>
      <c r="CV3864" s="1"/>
      <c r="CW3864" s="1"/>
      <c r="CX3864" s="1"/>
      <c r="CY3864" s="1"/>
      <c r="CZ3864" s="1"/>
      <c r="DA3864" s="1"/>
      <c r="DB3864" s="1"/>
      <c r="DC3864" s="1"/>
      <c r="DD3864" s="1"/>
      <c r="DE3864" s="1"/>
      <c r="DF3864" s="1"/>
      <c r="DG3864" s="1"/>
      <c r="DH3864" s="1"/>
      <c r="DI3864" s="1"/>
      <c r="DJ3864" s="1"/>
      <c r="DK3864" s="1"/>
      <c r="DL3864" s="1"/>
      <c r="DM3864" s="1"/>
      <c r="DN3864" s="1"/>
      <c r="DO3864" s="1"/>
      <c r="DP3864" s="1"/>
      <c r="DQ3864" s="1"/>
      <c r="DR3864" s="1"/>
      <c r="DS3864" s="1"/>
      <c r="DT3864" s="1"/>
      <c r="DU3864" s="1"/>
      <c r="DV3864" s="1"/>
      <c r="DW3864" s="1"/>
      <c r="DX3864" s="1"/>
      <c r="DY3864" s="1"/>
      <c r="DZ3864" s="1"/>
      <c r="EA3864" s="1"/>
      <c r="EB3864" s="1"/>
      <c r="EC3864" s="1"/>
      <c r="ED3864" s="1"/>
      <c r="EE3864" s="1"/>
      <c r="EF3864" s="1"/>
      <c r="EG3864" s="1"/>
      <c r="EH3864" s="1"/>
      <c r="EI3864" s="1"/>
      <c r="EJ3864" s="1"/>
      <c r="EK3864" s="1"/>
      <c r="EL3864" s="1"/>
      <c r="EM3864" s="1"/>
      <c r="EN3864" s="1"/>
      <c r="EO3864" s="1"/>
      <c r="EP3864" s="1"/>
      <c r="EQ3864" s="1"/>
      <c r="ER3864" s="1"/>
      <c r="ES3864" s="1"/>
      <c r="ET3864" s="1"/>
      <c r="EU3864" s="1"/>
      <c r="EV3864" s="1"/>
      <c r="EW3864" s="1"/>
      <c r="EX3864" s="1"/>
      <c r="EY3864" s="1"/>
      <c r="EZ3864" s="1"/>
      <c r="FA3864" s="1"/>
      <c r="FB3864" s="1"/>
      <c r="FC3864" s="1"/>
      <c r="FD3864" s="1"/>
      <c r="FE3864" s="1"/>
      <c r="FF3864" s="1"/>
      <c r="FG3864" s="1"/>
      <c r="FH3864" s="1"/>
      <c r="FI3864" s="1"/>
      <c r="FJ3864" s="1"/>
      <c r="FK3864" s="1"/>
      <c r="FL3864" s="1"/>
      <c r="FM3864" s="1"/>
      <c r="FN3864" s="1"/>
      <c r="FO3864" s="1"/>
      <c r="FP3864" s="1"/>
      <c r="FQ3864" s="1"/>
      <c r="FR3864" s="1"/>
      <c r="FS3864" s="1"/>
      <c r="FT3864" s="1"/>
      <c r="FU3864" s="1"/>
      <c r="FV3864" s="1"/>
      <c r="FW3864" s="1"/>
      <c r="FX3864" s="1"/>
      <c r="FY3864" s="1"/>
      <c r="FZ3864" s="1"/>
      <c r="GA3864" s="1"/>
      <c r="GB3864" s="1"/>
      <c r="GC3864" s="1"/>
      <c r="GD3864" s="1"/>
      <c r="GE3864" s="1"/>
      <c r="GF3864" s="1"/>
      <c r="GG3864" s="1"/>
      <c r="GH3864" s="1"/>
      <c r="GI3864" s="1"/>
      <c r="GJ3864" s="1"/>
      <c r="GK3864"/>
      <c r="GL3864"/>
      <c r="GM3864"/>
      <c r="GN3864"/>
      <c r="GO3864"/>
      <c r="GP3864"/>
      <c r="GQ3864"/>
      <c r="GR3864"/>
      <c r="GS3864"/>
      <c r="GT3864"/>
      <c r="GU3864"/>
      <c r="GV3864"/>
      <c r="GW3864"/>
      <c r="GX3864"/>
      <c r="GY3864"/>
      <c r="GZ3864"/>
      <c r="HA3864"/>
      <c r="HB3864"/>
      <c r="HC3864"/>
      <c r="HD3864"/>
      <c r="HE3864"/>
    </row>
    <row r="3865" spans="4:213" s="25" customFormat="1" x14ac:dyDescent="0.25">
      <c r="D3865" s="19"/>
      <c r="E3865" s="19"/>
      <c r="F3865" s="20"/>
      <c r="G3865" s="20"/>
      <c r="H3865" s="20"/>
      <c r="I3865" s="20"/>
      <c r="J3865" s="21"/>
      <c r="K3865" s="21"/>
      <c r="L3865" s="20"/>
      <c r="M3865" s="20"/>
      <c r="N3865" s="22"/>
      <c r="O3865" s="22"/>
      <c r="P3865" s="22"/>
      <c r="Q3865" s="22"/>
      <c r="R3865" s="19"/>
      <c r="S3865" s="19"/>
      <c r="T3865" s="19"/>
      <c r="U3865" s="20"/>
      <c r="V3865" s="20"/>
      <c r="W3865" s="20"/>
      <c r="X3865" s="27"/>
      <c r="Y3865" s="253"/>
      <c r="Z3865" s="30"/>
      <c r="AA3865" s="30"/>
      <c r="AB3865" s="31"/>
      <c r="AC3865" s="31"/>
      <c r="AD3865" s="31"/>
      <c r="AE3865" s="31"/>
      <c r="AF3865" s="31"/>
      <c r="AG3865" s="241"/>
      <c r="AH3865" s="31"/>
      <c r="AI3865" s="31"/>
      <c r="AJ3865" s="31"/>
      <c r="AK3865" s="31"/>
      <c r="AL3865" s="120"/>
      <c r="AQ3865" s="26"/>
      <c r="AW3865" s="19"/>
      <c r="AX3865" s="19"/>
      <c r="AY3865" s="19"/>
      <c r="AZ3865" s="19"/>
      <c r="BA3865" s="19"/>
      <c r="BB3865" s="19"/>
      <c r="BC3865" s="1"/>
      <c r="BD3865"/>
      <c r="BE3865"/>
      <c r="BF3865" s="1"/>
      <c r="BG3865"/>
      <c r="BH3865"/>
      <c r="BI3865"/>
      <c r="BJ3865" s="1"/>
      <c r="BK3865" s="1"/>
      <c r="BL3865"/>
      <c r="BM3865" s="1"/>
      <c r="BN3865" s="1"/>
      <c r="BO3865" s="1"/>
      <c r="BP3865" s="1"/>
      <c r="BQ3865" s="1"/>
      <c r="BR3865" s="1"/>
      <c r="BS3865" s="1"/>
      <c r="BT3865" s="22"/>
      <c r="BU3865" s="1"/>
      <c r="BV3865" s="1"/>
      <c r="BW3865" s="1"/>
      <c r="BX3865" s="1"/>
      <c r="BY3865" s="1"/>
      <c r="BZ3865" s="1"/>
      <c r="CA3865" s="1"/>
      <c r="CB3865" s="1"/>
      <c r="CC3865" s="1"/>
      <c r="CD3865" s="1"/>
      <c r="CE3865" s="1"/>
      <c r="CF3865" s="1"/>
      <c r="CG3865" s="1"/>
      <c r="CH3865" s="1"/>
      <c r="CI3865" s="1"/>
      <c r="CJ3865" s="1"/>
      <c r="CK3865" s="1"/>
      <c r="CL3865" s="1"/>
      <c r="CM3865" s="1"/>
      <c r="CN3865" s="1"/>
      <c r="CO3865" s="1"/>
      <c r="CP3865" s="1"/>
      <c r="CQ3865" s="1"/>
      <c r="CR3865" s="1"/>
      <c r="CS3865" s="1"/>
      <c r="CT3865" s="1"/>
      <c r="CU3865" s="1"/>
      <c r="CV3865" s="1"/>
      <c r="CW3865" s="1"/>
      <c r="CX3865" s="1"/>
      <c r="CY3865" s="1"/>
      <c r="CZ3865" s="1"/>
      <c r="DA3865" s="1"/>
      <c r="DB3865" s="1"/>
      <c r="DC3865" s="1"/>
      <c r="DD3865" s="1"/>
      <c r="DE3865" s="1"/>
      <c r="DF3865" s="1"/>
      <c r="DG3865" s="1"/>
      <c r="DH3865" s="1"/>
      <c r="DI3865" s="1"/>
      <c r="DJ3865" s="1"/>
      <c r="DK3865" s="1"/>
      <c r="DL3865" s="1"/>
      <c r="DM3865" s="1"/>
      <c r="DN3865" s="1"/>
      <c r="DO3865" s="1"/>
      <c r="DP3865" s="1"/>
      <c r="DQ3865" s="1"/>
      <c r="DR3865" s="1"/>
      <c r="DS3865" s="1"/>
      <c r="DT3865" s="1"/>
      <c r="DU3865" s="1"/>
      <c r="DV3865" s="1"/>
      <c r="DW3865" s="1"/>
      <c r="DX3865" s="1"/>
      <c r="DY3865" s="1"/>
      <c r="DZ3865" s="1"/>
      <c r="EA3865" s="1"/>
      <c r="EB3865" s="1"/>
      <c r="EC3865" s="1"/>
      <c r="ED3865" s="1"/>
      <c r="EE3865" s="1"/>
      <c r="EF3865" s="1"/>
      <c r="EG3865" s="1"/>
      <c r="EH3865" s="1"/>
      <c r="EI3865" s="1"/>
      <c r="EJ3865" s="1"/>
      <c r="EK3865" s="1"/>
      <c r="EL3865" s="1"/>
      <c r="EM3865" s="1"/>
      <c r="EN3865" s="1"/>
      <c r="EO3865" s="1"/>
      <c r="EP3865" s="1"/>
      <c r="EQ3865" s="1"/>
      <c r="ER3865" s="1"/>
      <c r="ES3865" s="1"/>
      <c r="ET3865" s="1"/>
      <c r="EU3865" s="1"/>
      <c r="EV3865" s="1"/>
      <c r="EW3865" s="1"/>
      <c r="EX3865" s="1"/>
      <c r="EY3865" s="1"/>
      <c r="EZ3865" s="1"/>
      <c r="FA3865" s="1"/>
      <c r="FB3865" s="1"/>
      <c r="FC3865" s="1"/>
      <c r="FD3865" s="1"/>
      <c r="FE3865" s="1"/>
      <c r="FF3865" s="1"/>
      <c r="FG3865" s="1"/>
      <c r="FH3865" s="1"/>
      <c r="FI3865" s="1"/>
      <c r="FJ3865" s="1"/>
      <c r="FK3865" s="1"/>
      <c r="FL3865" s="1"/>
      <c r="FM3865" s="1"/>
      <c r="FN3865" s="1"/>
      <c r="FO3865" s="1"/>
      <c r="FP3865" s="1"/>
      <c r="FQ3865" s="1"/>
      <c r="FR3865" s="1"/>
      <c r="FS3865" s="1"/>
      <c r="FT3865" s="1"/>
      <c r="FU3865" s="1"/>
      <c r="FV3865" s="1"/>
      <c r="FW3865" s="1"/>
      <c r="FX3865" s="1"/>
      <c r="FY3865" s="1"/>
      <c r="FZ3865" s="1"/>
      <c r="GA3865" s="1"/>
      <c r="GB3865" s="1"/>
      <c r="GC3865" s="1"/>
      <c r="GD3865" s="1"/>
      <c r="GE3865" s="1"/>
      <c r="GF3865" s="1"/>
      <c r="GG3865" s="1"/>
      <c r="GH3865" s="1"/>
      <c r="GI3865" s="1"/>
      <c r="GJ3865" s="1"/>
      <c r="GK3865"/>
      <c r="GL3865"/>
      <c r="GM3865"/>
      <c r="GN3865"/>
      <c r="GO3865"/>
      <c r="GP3865"/>
      <c r="GQ3865"/>
      <c r="GR3865"/>
      <c r="GS3865"/>
      <c r="GT3865"/>
      <c r="GU3865"/>
      <c r="GV3865"/>
      <c r="GW3865"/>
      <c r="GX3865"/>
      <c r="GY3865"/>
      <c r="GZ3865"/>
      <c r="HA3865"/>
      <c r="HB3865"/>
      <c r="HC3865"/>
      <c r="HD3865"/>
      <c r="HE3865"/>
    </row>
    <row r="3866" spans="4:213" s="25" customFormat="1" x14ac:dyDescent="0.25">
      <c r="D3866" s="19"/>
      <c r="E3866" s="19"/>
      <c r="F3866" s="20"/>
      <c r="G3866" s="20"/>
      <c r="H3866" s="20"/>
      <c r="I3866" s="20"/>
      <c r="J3866" s="21"/>
      <c r="K3866" s="21"/>
      <c r="L3866" s="20"/>
      <c r="M3866" s="20"/>
      <c r="N3866" s="22"/>
      <c r="O3866" s="22"/>
      <c r="P3866" s="22"/>
      <c r="Q3866" s="22"/>
      <c r="R3866" s="19"/>
      <c r="S3866" s="19"/>
      <c r="T3866" s="19"/>
      <c r="U3866" s="20"/>
      <c r="V3866" s="20"/>
      <c r="W3866" s="20"/>
      <c r="X3866" s="27"/>
      <c r="Y3866" s="253"/>
      <c r="Z3866" s="30"/>
      <c r="AA3866" s="30"/>
      <c r="AB3866" s="31"/>
      <c r="AC3866" s="31"/>
      <c r="AD3866" s="31"/>
      <c r="AE3866" s="31"/>
      <c r="AF3866" s="31"/>
      <c r="AG3866" s="241"/>
      <c r="AH3866" s="31"/>
      <c r="AI3866" s="31"/>
      <c r="AJ3866" s="31"/>
      <c r="AK3866" s="31"/>
      <c r="AL3866" s="120"/>
      <c r="AQ3866" s="26"/>
      <c r="AW3866" s="19"/>
      <c r="AX3866" s="19"/>
      <c r="AY3866" s="19"/>
      <c r="AZ3866" s="19"/>
      <c r="BA3866" s="19"/>
      <c r="BB3866" s="19"/>
      <c r="BC3866" s="1"/>
      <c r="BD3866"/>
      <c r="BE3866"/>
      <c r="BF3866" s="1"/>
      <c r="BG3866"/>
      <c r="BH3866"/>
      <c r="BI3866"/>
      <c r="BJ3866" s="1"/>
      <c r="BK3866" s="1"/>
      <c r="BL3866"/>
      <c r="BM3866" s="1"/>
      <c r="BN3866" s="1"/>
      <c r="BO3866" s="1"/>
      <c r="BP3866" s="1"/>
      <c r="BQ3866" s="1"/>
      <c r="BR3866" s="1"/>
      <c r="BS3866" s="1"/>
      <c r="BT3866" s="22"/>
      <c r="BU3866" s="1"/>
      <c r="BV3866" s="1"/>
      <c r="BW3866" s="1"/>
      <c r="BX3866" s="1"/>
      <c r="BY3866" s="1"/>
      <c r="BZ3866" s="1"/>
      <c r="CA3866" s="1"/>
      <c r="CB3866" s="1"/>
      <c r="CC3866" s="1"/>
      <c r="CD3866" s="1"/>
      <c r="CE3866" s="1"/>
      <c r="CF3866" s="1"/>
      <c r="CG3866" s="1"/>
      <c r="CH3866" s="1"/>
      <c r="CI3866" s="1"/>
      <c r="CJ3866" s="1"/>
      <c r="CK3866" s="1"/>
      <c r="CL3866" s="1"/>
      <c r="CM3866" s="1"/>
      <c r="CN3866" s="1"/>
      <c r="CO3866" s="1"/>
      <c r="CP3866" s="1"/>
      <c r="CQ3866" s="1"/>
      <c r="CR3866" s="1"/>
      <c r="CS3866" s="1"/>
      <c r="CT3866" s="1"/>
      <c r="CU3866" s="1"/>
      <c r="CV3866" s="1"/>
      <c r="CW3866" s="1"/>
      <c r="CX3866" s="1"/>
      <c r="CY3866" s="1"/>
      <c r="CZ3866" s="1"/>
      <c r="DA3866" s="1"/>
      <c r="DB3866" s="1"/>
      <c r="DC3866" s="1"/>
      <c r="DD3866" s="1"/>
      <c r="DE3866" s="1"/>
      <c r="DF3866" s="1"/>
      <c r="DG3866" s="1"/>
      <c r="DH3866" s="1"/>
      <c r="DI3866" s="1"/>
      <c r="DJ3866" s="1"/>
      <c r="DK3866" s="1"/>
      <c r="DL3866" s="1"/>
      <c r="DM3866" s="1"/>
      <c r="DN3866" s="1"/>
      <c r="DO3866" s="1"/>
      <c r="DP3866" s="1"/>
      <c r="DQ3866" s="1"/>
      <c r="DR3866" s="1"/>
      <c r="DS3866" s="1"/>
      <c r="DT3866" s="1"/>
      <c r="DU3866" s="1"/>
      <c r="DV3866" s="1"/>
      <c r="DW3866" s="1"/>
      <c r="DX3866" s="1"/>
      <c r="DY3866" s="1"/>
      <c r="DZ3866" s="1"/>
      <c r="EA3866" s="1"/>
      <c r="EB3866" s="1"/>
      <c r="EC3866" s="1"/>
      <c r="ED3866" s="1"/>
      <c r="EE3866" s="1"/>
      <c r="EF3866" s="1"/>
      <c r="EG3866" s="1"/>
      <c r="EH3866" s="1"/>
      <c r="EI3866" s="1"/>
      <c r="EJ3866" s="1"/>
      <c r="EK3866" s="1"/>
      <c r="EL3866" s="1"/>
      <c r="EM3866" s="1"/>
      <c r="EN3866" s="1"/>
      <c r="EO3866" s="1"/>
      <c r="EP3866" s="1"/>
      <c r="EQ3866" s="1"/>
      <c r="ER3866" s="1"/>
      <c r="ES3866" s="1"/>
      <c r="ET3866" s="1"/>
      <c r="EU3866" s="1"/>
      <c r="EV3866" s="1"/>
      <c r="EW3866" s="1"/>
      <c r="EX3866" s="1"/>
      <c r="EY3866" s="1"/>
      <c r="EZ3866" s="1"/>
      <c r="FA3866" s="1"/>
      <c r="FB3866" s="1"/>
      <c r="FC3866" s="1"/>
      <c r="FD3866" s="1"/>
      <c r="FE3866" s="1"/>
      <c r="FF3866" s="1"/>
      <c r="FG3866" s="1"/>
      <c r="FH3866" s="1"/>
      <c r="FI3866" s="1"/>
      <c r="FJ3866" s="1"/>
      <c r="FK3866" s="1"/>
      <c r="FL3866" s="1"/>
      <c r="FM3866" s="1"/>
      <c r="FN3866" s="1"/>
      <c r="FO3866" s="1"/>
      <c r="FP3866" s="1"/>
      <c r="FQ3866" s="1"/>
      <c r="FR3866" s="1"/>
      <c r="FS3866" s="1"/>
      <c r="FT3866" s="1"/>
      <c r="FU3866" s="1"/>
      <c r="FV3866" s="1"/>
      <c r="FW3866" s="1"/>
      <c r="FX3866" s="1"/>
      <c r="FY3866" s="1"/>
      <c r="FZ3866" s="1"/>
      <c r="GA3866" s="1"/>
      <c r="GB3866" s="1"/>
      <c r="GC3866" s="1"/>
      <c r="GD3866" s="1"/>
      <c r="GE3866" s="1"/>
      <c r="GF3866" s="1"/>
      <c r="GG3866" s="1"/>
      <c r="GH3866" s="1"/>
      <c r="GI3866" s="1"/>
      <c r="GJ3866" s="1"/>
      <c r="GK3866"/>
      <c r="GL3866"/>
      <c r="GM3866"/>
      <c r="GN3866"/>
      <c r="GO3866"/>
      <c r="GP3866"/>
      <c r="GQ3866"/>
      <c r="GR3866"/>
      <c r="GS3866"/>
      <c r="GT3866"/>
      <c r="GU3866"/>
      <c r="GV3866"/>
      <c r="GW3866"/>
      <c r="GX3866"/>
      <c r="GY3866"/>
      <c r="GZ3866"/>
      <c r="HA3866"/>
      <c r="HB3866"/>
      <c r="HC3866"/>
      <c r="HD3866"/>
      <c r="HE3866"/>
    </row>
    <row r="3867" spans="4:213" s="25" customFormat="1" x14ac:dyDescent="0.25">
      <c r="D3867" s="19"/>
      <c r="E3867" s="19"/>
      <c r="F3867" s="20"/>
      <c r="G3867" s="20"/>
      <c r="H3867" s="20"/>
      <c r="I3867" s="20"/>
      <c r="J3867" s="21"/>
      <c r="K3867" s="21"/>
      <c r="L3867" s="20"/>
      <c r="M3867" s="20"/>
      <c r="N3867" s="22"/>
      <c r="O3867" s="22"/>
      <c r="P3867" s="22"/>
      <c r="Q3867" s="22"/>
      <c r="R3867" s="19"/>
      <c r="S3867" s="19"/>
      <c r="T3867" s="19"/>
      <c r="U3867" s="20"/>
      <c r="V3867" s="20"/>
      <c r="W3867" s="20"/>
      <c r="X3867" s="27"/>
      <c r="Y3867" s="253"/>
      <c r="Z3867" s="30"/>
      <c r="AA3867" s="30"/>
      <c r="AB3867" s="31"/>
      <c r="AC3867" s="31"/>
      <c r="AD3867" s="31"/>
      <c r="AE3867" s="31"/>
      <c r="AF3867" s="31"/>
      <c r="AG3867" s="241"/>
      <c r="AH3867" s="31"/>
      <c r="AI3867" s="31"/>
      <c r="AJ3867" s="31"/>
      <c r="AK3867" s="31"/>
      <c r="AL3867" s="120"/>
      <c r="AQ3867" s="26"/>
      <c r="AW3867" s="19"/>
      <c r="AX3867" s="19"/>
      <c r="AY3867" s="19"/>
      <c r="AZ3867" s="19"/>
      <c r="BA3867" s="19"/>
      <c r="BB3867" s="19"/>
      <c r="BC3867" s="1"/>
      <c r="BD3867"/>
      <c r="BE3867"/>
      <c r="BF3867" s="1"/>
      <c r="BG3867"/>
      <c r="BH3867"/>
      <c r="BI3867"/>
      <c r="BJ3867" s="1"/>
      <c r="BK3867" s="1"/>
      <c r="BL3867"/>
      <c r="BM3867" s="1"/>
      <c r="BN3867" s="1"/>
      <c r="BO3867" s="1"/>
      <c r="BP3867" s="1"/>
      <c r="BQ3867" s="1"/>
      <c r="BR3867" s="1"/>
      <c r="BS3867" s="1"/>
      <c r="BT3867" s="22"/>
      <c r="BU3867" s="1"/>
      <c r="BV3867" s="1"/>
      <c r="BW3867" s="1"/>
      <c r="BX3867" s="1"/>
      <c r="BY3867" s="1"/>
      <c r="BZ3867" s="1"/>
      <c r="CA3867" s="1"/>
      <c r="CB3867" s="1"/>
      <c r="CC3867" s="1"/>
      <c r="CD3867" s="1"/>
      <c r="CE3867" s="1"/>
      <c r="CF3867" s="1"/>
      <c r="CG3867" s="1"/>
      <c r="CH3867" s="1"/>
      <c r="CI3867" s="1"/>
      <c r="CJ3867" s="1"/>
      <c r="CK3867" s="1"/>
      <c r="CL3867" s="1"/>
      <c r="CM3867" s="1"/>
      <c r="CN3867" s="1"/>
      <c r="CO3867" s="1"/>
      <c r="CP3867" s="1"/>
      <c r="CQ3867" s="1"/>
      <c r="CR3867" s="1"/>
      <c r="CS3867" s="1"/>
      <c r="CT3867" s="1"/>
      <c r="CU3867" s="1"/>
      <c r="CV3867" s="1"/>
      <c r="CW3867" s="1"/>
      <c r="CX3867" s="1"/>
      <c r="CY3867" s="1"/>
      <c r="CZ3867" s="1"/>
      <c r="DA3867" s="1"/>
      <c r="DB3867" s="1"/>
      <c r="DC3867" s="1"/>
      <c r="DD3867" s="1"/>
      <c r="DE3867" s="1"/>
      <c r="DF3867" s="1"/>
      <c r="DG3867" s="1"/>
      <c r="DH3867" s="1"/>
      <c r="DI3867" s="1"/>
      <c r="DJ3867" s="1"/>
      <c r="DK3867" s="1"/>
      <c r="DL3867" s="1"/>
      <c r="DM3867" s="1"/>
      <c r="DN3867" s="1"/>
      <c r="DO3867" s="1"/>
      <c r="DP3867" s="1"/>
      <c r="DQ3867" s="1"/>
      <c r="DR3867" s="1"/>
      <c r="DS3867" s="1"/>
      <c r="DT3867" s="1"/>
      <c r="DU3867" s="1"/>
      <c r="DV3867" s="1"/>
      <c r="DW3867" s="1"/>
      <c r="DX3867" s="1"/>
      <c r="DY3867" s="1"/>
      <c r="DZ3867" s="1"/>
      <c r="EA3867" s="1"/>
      <c r="EB3867" s="1"/>
      <c r="EC3867" s="1"/>
      <c r="ED3867" s="1"/>
      <c r="EE3867" s="1"/>
      <c r="EF3867" s="1"/>
      <c r="EG3867" s="1"/>
      <c r="EH3867" s="1"/>
      <c r="EI3867" s="1"/>
      <c r="EJ3867" s="1"/>
      <c r="EK3867" s="1"/>
      <c r="EL3867" s="1"/>
      <c r="EM3867" s="1"/>
      <c r="EN3867" s="1"/>
      <c r="EO3867" s="1"/>
      <c r="EP3867" s="1"/>
      <c r="EQ3867" s="1"/>
      <c r="ER3867" s="1"/>
      <c r="ES3867" s="1"/>
      <c r="ET3867" s="1"/>
      <c r="EU3867" s="1"/>
      <c r="EV3867" s="1"/>
      <c r="EW3867" s="1"/>
      <c r="EX3867" s="1"/>
      <c r="EY3867" s="1"/>
      <c r="EZ3867" s="1"/>
      <c r="FA3867" s="1"/>
      <c r="FB3867" s="1"/>
      <c r="FC3867" s="1"/>
      <c r="FD3867" s="1"/>
      <c r="FE3867" s="1"/>
      <c r="FF3867" s="1"/>
      <c r="FG3867" s="1"/>
      <c r="FH3867" s="1"/>
      <c r="FI3867" s="1"/>
      <c r="FJ3867" s="1"/>
      <c r="FK3867" s="1"/>
      <c r="FL3867" s="1"/>
      <c r="FM3867" s="1"/>
      <c r="FN3867" s="1"/>
      <c r="FO3867" s="1"/>
      <c r="FP3867" s="1"/>
      <c r="FQ3867" s="1"/>
      <c r="FR3867" s="1"/>
      <c r="FS3867" s="1"/>
      <c r="FT3867" s="1"/>
      <c r="FU3867" s="1"/>
      <c r="FV3867" s="1"/>
      <c r="FW3867" s="1"/>
      <c r="FX3867" s="1"/>
      <c r="FY3867" s="1"/>
      <c r="FZ3867" s="1"/>
      <c r="GA3867" s="1"/>
      <c r="GB3867" s="1"/>
      <c r="GC3867" s="1"/>
      <c r="GD3867" s="1"/>
      <c r="GE3867" s="1"/>
      <c r="GF3867" s="1"/>
      <c r="GG3867" s="1"/>
      <c r="GH3867" s="1"/>
      <c r="GI3867" s="1"/>
      <c r="GJ3867" s="1"/>
      <c r="GK3867"/>
      <c r="GL3867"/>
      <c r="GM3867"/>
      <c r="GN3867"/>
      <c r="GO3867"/>
      <c r="GP3867"/>
      <c r="GQ3867"/>
      <c r="GR3867"/>
      <c r="GS3867"/>
      <c r="GT3867"/>
      <c r="GU3867"/>
      <c r="GV3867"/>
      <c r="GW3867"/>
      <c r="GX3867"/>
      <c r="GY3867"/>
      <c r="GZ3867"/>
      <c r="HA3867"/>
      <c r="HB3867"/>
      <c r="HC3867"/>
      <c r="HD3867"/>
      <c r="HE3867"/>
    </row>
    <row r="3868" spans="4:213" s="25" customFormat="1" x14ac:dyDescent="0.25">
      <c r="D3868" s="19"/>
      <c r="E3868" s="19"/>
      <c r="F3868" s="20"/>
      <c r="G3868" s="20"/>
      <c r="H3868" s="20"/>
      <c r="I3868" s="20"/>
      <c r="J3868" s="21"/>
      <c r="K3868" s="21"/>
      <c r="L3868" s="20"/>
      <c r="M3868" s="20"/>
      <c r="N3868" s="22"/>
      <c r="O3868" s="22"/>
      <c r="P3868" s="22"/>
      <c r="Q3868" s="22"/>
      <c r="R3868" s="19"/>
      <c r="S3868" s="19"/>
      <c r="T3868" s="19"/>
      <c r="U3868" s="20"/>
      <c r="V3868" s="20"/>
      <c r="W3868" s="20"/>
      <c r="X3868" s="27"/>
      <c r="Y3868" s="253"/>
      <c r="Z3868" s="30"/>
      <c r="AA3868" s="30"/>
      <c r="AB3868" s="31"/>
      <c r="AC3868" s="31"/>
      <c r="AD3868" s="31"/>
      <c r="AE3868" s="31"/>
      <c r="AF3868" s="31"/>
      <c r="AG3868" s="241"/>
      <c r="AH3868" s="31"/>
      <c r="AI3868" s="31"/>
      <c r="AJ3868" s="31"/>
      <c r="AK3868" s="31"/>
      <c r="AL3868" s="120"/>
      <c r="AQ3868" s="26"/>
      <c r="AW3868" s="19"/>
      <c r="AX3868" s="19"/>
      <c r="AY3868" s="19"/>
      <c r="AZ3868" s="19"/>
      <c r="BA3868" s="19"/>
      <c r="BB3868" s="19"/>
      <c r="BC3868" s="1"/>
      <c r="BD3868"/>
      <c r="BE3868"/>
      <c r="BF3868" s="1"/>
      <c r="BG3868"/>
      <c r="BH3868"/>
      <c r="BI3868"/>
      <c r="BJ3868" s="1"/>
      <c r="BK3868" s="1"/>
      <c r="BL3868"/>
      <c r="BM3868" s="1"/>
      <c r="BN3868" s="1"/>
      <c r="BO3868" s="1"/>
      <c r="BP3868" s="1"/>
      <c r="BQ3868" s="1"/>
      <c r="BR3868" s="1"/>
      <c r="BS3868" s="1"/>
      <c r="BT3868" s="22"/>
      <c r="BU3868" s="1"/>
      <c r="BV3868" s="1"/>
      <c r="BW3868" s="1"/>
      <c r="BX3868" s="1"/>
      <c r="BY3868" s="1"/>
      <c r="BZ3868" s="1"/>
      <c r="CA3868" s="1"/>
      <c r="CB3868" s="1"/>
      <c r="CC3868" s="1"/>
      <c r="CD3868" s="1"/>
      <c r="CE3868" s="1"/>
      <c r="CF3868" s="1"/>
      <c r="CG3868" s="1"/>
      <c r="CH3868" s="1"/>
      <c r="CI3868" s="1"/>
      <c r="CJ3868" s="1"/>
      <c r="CK3868" s="1"/>
      <c r="CL3868" s="1"/>
      <c r="CM3868" s="1"/>
      <c r="CN3868" s="1"/>
      <c r="CO3868" s="1"/>
      <c r="CP3868" s="1"/>
      <c r="CQ3868" s="1"/>
      <c r="CR3868" s="1"/>
      <c r="CS3868" s="1"/>
      <c r="CT3868" s="1"/>
      <c r="CU3868" s="1"/>
      <c r="CV3868" s="1"/>
      <c r="CW3868" s="1"/>
      <c r="CX3868" s="1"/>
      <c r="CY3868" s="1"/>
      <c r="CZ3868" s="1"/>
      <c r="DA3868" s="1"/>
      <c r="DB3868" s="1"/>
      <c r="DC3868" s="1"/>
      <c r="DD3868" s="1"/>
      <c r="DE3868" s="1"/>
      <c r="DF3868" s="1"/>
      <c r="DG3868" s="1"/>
      <c r="DH3868" s="1"/>
      <c r="DI3868" s="1"/>
      <c r="DJ3868" s="1"/>
      <c r="DK3868" s="1"/>
      <c r="DL3868" s="1"/>
      <c r="DM3868" s="1"/>
      <c r="DN3868" s="1"/>
      <c r="DO3868" s="1"/>
      <c r="DP3868" s="1"/>
      <c r="DQ3868" s="1"/>
      <c r="DR3868" s="1"/>
      <c r="DS3868" s="1"/>
      <c r="DT3868" s="1"/>
      <c r="DU3868" s="1"/>
      <c r="DV3868" s="1"/>
      <c r="DW3868" s="1"/>
      <c r="DX3868" s="1"/>
      <c r="DY3868" s="1"/>
      <c r="DZ3868" s="1"/>
      <c r="EA3868" s="1"/>
      <c r="EB3868" s="1"/>
      <c r="EC3868" s="1"/>
      <c r="ED3868" s="1"/>
      <c r="EE3868" s="1"/>
      <c r="EF3868" s="1"/>
      <c r="EG3868" s="1"/>
      <c r="EH3868" s="1"/>
      <c r="EI3868" s="1"/>
      <c r="EJ3868" s="1"/>
      <c r="EK3868" s="1"/>
      <c r="EL3868" s="1"/>
      <c r="EM3868" s="1"/>
      <c r="EN3868" s="1"/>
      <c r="EO3868" s="1"/>
      <c r="EP3868" s="1"/>
      <c r="EQ3868" s="1"/>
      <c r="ER3868" s="1"/>
      <c r="ES3868" s="1"/>
      <c r="ET3868" s="1"/>
      <c r="EU3868" s="1"/>
      <c r="EV3868" s="1"/>
      <c r="EW3868" s="1"/>
      <c r="EX3868" s="1"/>
      <c r="EY3868" s="1"/>
      <c r="EZ3868" s="1"/>
      <c r="FA3868" s="1"/>
      <c r="FB3868" s="1"/>
      <c r="FC3868" s="1"/>
      <c r="FD3868" s="1"/>
      <c r="FE3868" s="1"/>
      <c r="FF3868" s="1"/>
      <c r="FG3868" s="1"/>
      <c r="FH3868" s="1"/>
      <c r="FI3868" s="1"/>
      <c r="FJ3868" s="1"/>
      <c r="FK3868" s="1"/>
      <c r="FL3868" s="1"/>
      <c r="FM3868" s="1"/>
      <c r="FN3868" s="1"/>
      <c r="FO3868" s="1"/>
      <c r="FP3868" s="1"/>
      <c r="FQ3868" s="1"/>
      <c r="FR3868" s="1"/>
      <c r="FS3868" s="1"/>
      <c r="FT3868" s="1"/>
      <c r="FU3868" s="1"/>
      <c r="FV3868" s="1"/>
      <c r="FW3868" s="1"/>
      <c r="FX3868" s="1"/>
      <c r="FY3868" s="1"/>
      <c r="FZ3868" s="1"/>
      <c r="GA3868" s="1"/>
      <c r="GB3868" s="1"/>
      <c r="GC3868" s="1"/>
      <c r="GD3868" s="1"/>
      <c r="GE3868" s="1"/>
      <c r="GF3868" s="1"/>
      <c r="GG3868" s="1"/>
      <c r="GH3868" s="1"/>
      <c r="GI3868" s="1"/>
      <c r="GJ3868" s="1"/>
      <c r="GK3868"/>
      <c r="GL3868"/>
      <c r="GM3868"/>
      <c r="GN3868"/>
      <c r="GO3868"/>
      <c r="GP3868"/>
      <c r="GQ3868"/>
      <c r="GR3868"/>
      <c r="GS3868"/>
      <c r="GT3868"/>
      <c r="GU3868"/>
      <c r="GV3868"/>
      <c r="GW3868"/>
      <c r="GX3868"/>
      <c r="GY3868"/>
      <c r="GZ3868"/>
      <c r="HA3868"/>
      <c r="HB3868"/>
      <c r="HC3868"/>
      <c r="HD3868"/>
      <c r="HE3868"/>
    </row>
    <row r="3869" spans="4:213" s="25" customFormat="1" x14ac:dyDescent="0.25">
      <c r="D3869" s="19"/>
      <c r="E3869" s="19"/>
      <c r="F3869" s="20"/>
      <c r="G3869" s="20"/>
      <c r="H3869" s="20"/>
      <c r="I3869" s="20"/>
      <c r="J3869" s="21"/>
      <c r="K3869" s="21"/>
      <c r="L3869" s="20"/>
      <c r="M3869" s="20"/>
      <c r="N3869" s="22"/>
      <c r="O3869" s="22"/>
      <c r="P3869" s="22"/>
      <c r="Q3869" s="22"/>
      <c r="R3869" s="19"/>
      <c r="S3869" s="19"/>
      <c r="T3869" s="19"/>
      <c r="U3869" s="20"/>
      <c r="V3869" s="20"/>
      <c r="W3869" s="20"/>
      <c r="X3869" s="27"/>
      <c r="Y3869" s="253"/>
      <c r="Z3869" s="30"/>
      <c r="AA3869" s="30"/>
      <c r="AB3869" s="31"/>
      <c r="AC3869" s="31"/>
      <c r="AD3869" s="31"/>
      <c r="AE3869" s="31"/>
      <c r="AF3869" s="31"/>
      <c r="AG3869" s="241"/>
      <c r="AH3869" s="31"/>
      <c r="AI3869" s="31"/>
      <c r="AJ3869" s="31"/>
      <c r="AK3869" s="31"/>
      <c r="AL3869" s="120"/>
      <c r="AQ3869" s="26"/>
      <c r="AW3869" s="19"/>
      <c r="AX3869" s="19"/>
      <c r="AY3869" s="19"/>
      <c r="AZ3869" s="19"/>
      <c r="BA3869" s="19"/>
      <c r="BB3869" s="19"/>
      <c r="BC3869" s="1"/>
      <c r="BD3869"/>
      <c r="BE3869"/>
      <c r="BF3869" s="1"/>
      <c r="BG3869"/>
      <c r="BH3869"/>
      <c r="BI3869"/>
      <c r="BJ3869" s="1"/>
      <c r="BK3869" s="1"/>
      <c r="BL3869"/>
      <c r="BM3869" s="1"/>
      <c r="BN3869" s="1"/>
      <c r="BO3869" s="1"/>
      <c r="BP3869" s="1"/>
      <c r="BQ3869" s="1"/>
      <c r="BR3869" s="1"/>
      <c r="BS3869" s="1"/>
      <c r="BT3869" s="22"/>
      <c r="BU3869" s="1"/>
      <c r="BV3869" s="1"/>
      <c r="BW3869" s="1"/>
      <c r="BX3869" s="1"/>
      <c r="BY3869" s="1"/>
      <c r="BZ3869" s="1"/>
      <c r="CA3869" s="1"/>
      <c r="CB3869" s="1"/>
      <c r="CC3869" s="1"/>
      <c r="CD3869" s="1"/>
      <c r="CE3869" s="1"/>
      <c r="CF3869" s="1"/>
      <c r="CG3869" s="1"/>
      <c r="CH3869" s="1"/>
      <c r="CI3869" s="1"/>
      <c r="CJ3869" s="1"/>
      <c r="CK3869" s="1"/>
      <c r="CL3869" s="1"/>
      <c r="CM3869" s="1"/>
      <c r="CN3869" s="1"/>
      <c r="CO3869" s="1"/>
      <c r="CP3869" s="1"/>
      <c r="CQ3869" s="1"/>
      <c r="CR3869" s="1"/>
      <c r="CS3869" s="1"/>
      <c r="CT3869" s="1"/>
      <c r="CU3869" s="1"/>
      <c r="CV3869" s="1"/>
      <c r="CW3869" s="1"/>
      <c r="CX3869" s="1"/>
      <c r="CY3869" s="1"/>
      <c r="CZ3869" s="1"/>
      <c r="DA3869" s="1"/>
      <c r="DB3869" s="1"/>
      <c r="DC3869" s="1"/>
      <c r="DD3869" s="1"/>
      <c r="DE3869" s="1"/>
      <c r="DF3869" s="1"/>
      <c r="DG3869" s="1"/>
      <c r="DH3869" s="1"/>
      <c r="DI3869" s="1"/>
      <c r="DJ3869" s="1"/>
      <c r="DK3869" s="1"/>
      <c r="DL3869" s="1"/>
      <c r="DM3869" s="1"/>
      <c r="DN3869" s="1"/>
      <c r="DO3869" s="1"/>
      <c r="DP3869" s="1"/>
      <c r="DQ3869" s="1"/>
      <c r="DR3869" s="1"/>
      <c r="DS3869" s="1"/>
      <c r="DT3869" s="1"/>
      <c r="DU3869" s="1"/>
      <c r="DV3869" s="1"/>
      <c r="DW3869" s="1"/>
      <c r="DX3869" s="1"/>
      <c r="DY3869" s="1"/>
      <c r="DZ3869" s="1"/>
      <c r="EA3869" s="1"/>
      <c r="EB3869" s="1"/>
      <c r="EC3869" s="1"/>
      <c r="ED3869" s="1"/>
      <c r="EE3869" s="1"/>
      <c r="EF3869" s="1"/>
      <c r="EG3869" s="1"/>
      <c r="EH3869" s="1"/>
      <c r="EI3869" s="1"/>
      <c r="EJ3869" s="1"/>
      <c r="EK3869" s="1"/>
      <c r="EL3869" s="1"/>
      <c r="EM3869" s="1"/>
      <c r="EN3869" s="1"/>
      <c r="EO3869" s="1"/>
      <c r="EP3869" s="1"/>
      <c r="EQ3869" s="1"/>
      <c r="ER3869" s="1"/>
      <c r="ES3869" s="1"/>
      <c r="ET3869" s="1"/>
      <c r="EU3869" s="1"/>
      <c r="EV3869" s="1"/>
      <c r="EW3869" s="1"/>
      <c r="EX3869" s="1"/>
      <c r="EY3869" s="1"/>
      <c r="EZ3869" s="1"/>
      <c r="FA3869" s="1"/>
      <c r="FB3869" s="1"/>
      <c r="FC3869" s="1"/>
      <c r="FD3869" s="1"/>
      <c r="FE3869" s="1"/>
      <c r="FF3869" s="1"/>
      <c r="FG3869" s="1"/>
      <c r="FH3869" s="1"/>
      <c r="FI3869" s="1"/>
      <c r="FJ3869" s="1"/>
      <c r="FK3869" s="1"/>
      <c r="FL3869" s="1"/>
      <c r="FM3869" s="1"/>
      <c r="FN3869" s="1"/>
      <c r="FO3869" s="1"/>
      <c r="FP3869" s="1"/>
      <c r="FQ3869" s="1"/>
      <c r="FR3869" s="1"/>
      <c r="FS3869" s="1"/>
      <c r="FT3869" s="1"/>
      <c r="FU3869" s="1"/>
      <c r="FV3869" s="1"/>
      <c r="FW3869" s="1"/>
      <c r="FX3869" s="1"/>
      <c r="FY3869" s="1"/>
      <c r="FZ3869" s="1"/>
      <c r="GA3869" s="1"/>
      <c r="GB3869" s="1"/>
      <c r="GC3869" s="1"/>
      <c r="GD3869" s="1"/>
      <c r="GE3869" s="1"/>
      <c r="GF3869" s="1"/>
      <c r="GG3869" s="1"/>
      <c r="GH3869" s="1"/>
      <c r="GI3869" s="1"/>
      <c r="GJ3869" s="1"/>
      <c r="GK3869"/>
      <c r="GL3869"/>
      <c r="GM3869"/>
      <c r="GN3869"/>
      <c r="GO3869"/>
      <c r="GP3869"/>
      <c r="GQ3869"/>
      <c r="GR3869"/>
      <c r="GS3869"/>
      <c r="GT3869"/>
      <c r="GU3869"/>
      <c r="GV3869"/>
      <c r="GW3869"/>
      <c r="GX3869"/>
      <c r="GY3869"/>
      <c r="GZ3869"/>
      <c r="HA3869"/>
      <c r="HB3869"/>
      <c r="HC3869"/>
      <c r="HD3869"/>
      <c r="HE3869"/>
    </row>
    <row r="3870" spans="4:213" s="25" customFormat="1" x14ac:dyDescent="0.25">
      <c r="D3870" s="19"/>
      <c r="E3870" s="19"/>
      <c r="F3870" s="20"/>
      <c r="G3870" s="20"/>
      <c r="H3870" s="20"/>
      <c r="I3870" s="20"/>
      <c r="J3870" s="21"/>
      <c r="K3870" s="21"/>
      <c r="L3870" s="20"/>
      <c r="M3870" s="20"/>
      <c r="N3870" s="22"/>
      <c r="O3870" s="22"/>
      <c r="P3870" s="22"/>
      <c r="Q3870" s="22"/>
      <c r="R3870" s="19"/>
      <c r="S3870" s="19"/>
      <c r="T3870" s="19"/>
      <c r="U3870" s="20"/>
      <c r="V3870" s="20"/>
      <c r="W3870" s="20"/>
      <c r="X3870" s="27"/>
      <c r="Y3870" s="253"/>
      <c r="Z3870" s="30"/>
      <c r="AA3870" s="30"/>
      <c r="AB3870" s="31"/>
      <c r="AC3870" s="31"/>
      <c r="AD3870" s="31"/>
      <c r="AE3870" s="31"/>
      <c r="AF3870" s="31"/>
      <c r="AG3870" s="241"/>
      <c r="AH3870" s="31"/>
      <c r="AI3870" s="31"/>
      <c r="AJ3870" s="31"/>
      <c r="AK3870" s="31"/>
      <c r="AL3870" s="120"/>
      <c r="AQ3870" s="26"/>
      <c r="AW3870" s="19"/>
      <c r="AX3870" s="19"/>
      <c r="AY3870" s="19"/>
      <c r="AZ3870" s="19"/>
      <c r="BA3870" s="19"/>
      <c r="BB3870" s="19"/>
      <c r="BC3870" s="1"/>
      <c r="BD3870"/>
      <c r="BE3870"/>
      <c r="BF3870" s="1"/>
      <c r="BG3870"/>
      <c r="BH3870"/>
      <c r="BI3870"/>
      <c r="BJ3870" s="1"/>
      <c r="BK3870" s="1"/>
      <c r="BL3870"/>
      <c r="BM3870" s="1"/>
      <c r="BN3870" s="1"/>
      <c r="BO3870" s="1"/>
      <c r="BP3870" s="1"/>
      <c r="BQ3870" s="1"/>
      <c r="BR3870" s="1"/>
      <c r="BS3870" s="1"/>
      <c r="BT3870" s="22"/>
      <c r="BU3870" s="1"/>
      <c r="BV3870" s="1"/>
      <c r="BW3870" s="1"/>
      <c r="BX3870" s="1"/>
      <c r="BY3870" s="1"/>
      <c r="BZ3870" s="1"/>
      <c r="CA3870" s="1"/>
      <c r="CB3870" s="1"/>
      <c r="CC3870" s="1"/>
      <c r="CD3870" s="1"/>
      <c r="CE3870" s="1"/>
      <c r="CF3870" s="1"/>
      <c r="CG3870" s="1"/>
      <c r="CH3870" s="1"/>
      <c r="CI3870" s="1"/>
      <c r="CJ3870" s="1"/>
      <c r="CK3870" s="1"/>
      <c r="CL3870" s="1"/>
      <c r="CM3870" s="1"/>
      <c r="CN3870" s="1"/>
      <c r="CO3870" s="1"/>
      <c r="CP3870" s="1"/>
      <c r="CQ3870" s="1"/>
      <c r="CR3870" s="1"/>
      <c r="CS3870" s="1"/>
      <c r="CT3870" s="1"/>
      <c r="CU3870" s="1"/>
      <c r="CV3870" s="1"/>
      <c r="CW3870" s="1"/>
      <c r="CX3870" s="1"/>
      <c r="CY3870" s="1"/>
      <c r="CZ3870" s="1"/>
      <c r="DA3870" s="1"/>
      <c r="DB3870" s="1"/>
      <c r="DC3870" s="1"/>
      <c r="DD3870" s="1"/>
      <c r="DE3870" s="1"/>
      <c r="DF3870" s="1"/>
      <c r="DG3870" s="1"/>
      <c r="DH3870" s="1"/>
      <c r="DI3870" s="1"/>
      <c r="DJ3870" s="1"/>
      <c r="DK3870" s="1"/>
      <c r="DL3870" s="1"/>
      <c r="DM3870" s="1"/>
      <c r="DN3870" s="1"/>
      <c r="DO3870" s="1"/>
      <c r="DP3870" s="1"/>
      <c r="DQ3870" s="1"/>
      <c r="DR3870" s="1"/>
      <c r="DS3870" s="1"/>
      <c r="DT3870" s="1"/>
      <c r="DU3870" s="1"/>
      <c r="DV3870" s="1"/>
      <c r="DW3870" s="1"/>
      <c r="DX3870" s="1"/>
      <c r="DY3870" s="1"/>
      <c r="DZ3870" s="1"/>
      <c r="EA3870" s="1"/>
      <c r="EB3870" s="1"/>
      <c r="EC3870" s="1"/>
      <c r="ED3870" s="1"/>
      <c r="EE3870" s="1"/>
      <c r="EF3870" s="1"/>
      <c r="EG3870" s="1"/>
      <c r="EH3870" s="1"/>
      <c r="EI3870" s="1"/>
      <c r="EJ3870" s="1"/>
      <c r="EK3870" s="1"/>
      <c r="EL3870" s="1"/>
      <c r="EM3870" s="1"/>
      <c r="EN3870" s="1"/>
      <c r="EO3870" s="1"/>
      <c r="EP3870" s="1"/>
      <c r="EQ3870" s="1"/>
      <c r="ER3870" s="1"/>
      <c r="ES3870" s="1"/>
      <c r="ET3870" s="1"/>
      <c r="EU3870" s="1"/>
      <c r="EV3870" s="1"/>
      <c r="EW3870" s="1"/>
      <c r="EX3870" s="1"/>
      <c r="EY3870" s="1"/>
      <c r="EZ3870" s="1"/>
      <c r="FA3870" s="1"/>
      <c r="FB3870" s="1"/>
      <c r="FC3870" s="1"/>
      <c r="FD3870" s="1"/>
      <c r="FE3870" s="1"/>
      <c r="FF3870" s="1"/>
      <c r="FG3870" s="1"/>
      <c r="FH3870" s="1"/>
      <c r="FI3870" s="1"/>
      <c r="FJ3870" s="1"/>
      <c r="FK3870" s="1"/>
      <c r="FL3870" s="1"/>
      <c r="FM3870" s="1"/>
      <c r="FN3870" s="1"/>
      <c r="FO3870" s="1"/>
      <c r="FP3870" s="1"/>
      <c r="FQ3870" s="1"/>
      <c r="FR3870" s="1"/>
      <c r="FS3870" s="1"/>
      <c r="FT3870" s="1"/>
      <c r="FU3870" s="1"/>
      <c r="FV3870" s="1"/>
      <c r="FW3870" s="1"/>
      <c r="FX3870" s="1"/>
      <c r="FY3870" s="1"/>
      <c r="FZ3870" s="1"/>
      <c r="GA3870" s="1"/>
      <c r="GB3870" s="1"/>
      <c r="GC3870" s="1"/>
      <c r="GD3870" s="1"/>
      <c r="GE3870" s="1"/>
      <c r="GF3870" s="1"/>
      <c r="GG3870" s="1"/>
      <c r="GH3870" s="1"/>
      <c r="GI3870" s="1"/>
      <c r="GJ3870" s="1"/>
      <c r="GK3870"/>
      <c r="GL3870"/>
      <c r="GM3870"/>
      <c r="GN3870"/>
      <c r="GO3870"/>
      <c r="GP3870"/>
      <c r="GQ3870"/>
      <c r="GR3870"/>
      <c r="GS3870"/>
      <c r="GT3870"/>
      <c r="GU3870"/>
      <c r="GV3870"/>
      <c r="GW3870"/>
      <c r="GX3870"/>
      <c r="GY3870"/>
      <c r="GZ3870"/>
      <c r="HA3870"/>
      <c r="HB3870"/>
      <c r="HC3870"/>
      <c r="HD3870"/>
      <c r="HE3870"/>
    </row>
    <row r="3871" spans="4:213" s="25" customFormat="1" x14ac:dyDescent="0.25">
      <c r="D3871" s="19"/>
      <c r="E3871" s="19"/>
      <c r="F3871" s="20"/>
      <c r="G3871" s="20"/>
      <c r="H3871" s="20"/>
      <c r="I3871" s="20"/>
      <c r="J3871" s="21"/>
      <c r="K3871" s="21"/>
      <c r="L3871" s="20"/>
      <c r="M3871" s="20"/>
      <c r="N3871" s="22"/>
      <c r="O3871" s="22"/>
      <c r="P3871" s="22"/>
      <c r="Q3871" s="22"/>
      <c r="R3871" s="19"/>
      <c r="S3871" s="19"/>
      <c r="T3871" s="19"/>
      <c r="U3871" s="20"/>
      <c r="V3871" s="20"/>
      <c r="W3871" s="20"/>
      <c r="X3871" s="27"/>
      <c r="Y3871" s="253"/>
      <c r="Z3871" s="30"/>
      <c r="AA3871" s="30"/>
      <c r="AB3871" s="31"/>
      <c r="AC3871" s="31"/>
      <c r="AD3871" s="31"/>
      <c r="AE3871" s="31"/>
      <c r="AF3871" s="31"/>
      <c r="AG3871" s="241"/>
      <c r="AH3871" s="31"/>
      <c r="AI3871" s="31"/>
      <c r="AJ3871" s="31"/>
      <c r="AK3871" s="31"/>
      <c r="AL3871" s="120"/>
      <c r="AQ3871" s="26"/>
      <c r="AW3871" s="19"/>
      <c r="AX3871" s="19"/>
      <c r="AY3871" s="19"/>
      <c r="AZ3871" s="19"/>
      <c r="BA3871" s="19"/>
      <c r="BB3871" s="19"/>
      <c r="BC3871" s="1"/>
      <c r="BD3871"/>
      <c r="BE3871"/>
      <c r="BF3871" s="1"/>
      <c r="BG3871"/>
      <c r="BH3871"/>
      <c r="BI3871"/>
      <c r="BJ3871" s="1"/>
      <c r="BK3871" s="1"/>
      <c r="BL3871"/>
      <c r="BM3871" s="1"/>
      <c r="BN3871" s="1"/>
      <c r="BO3871" s="1"/>
      <c r="BP3871" s="1"/>
      <c r="BQ3871" s="1"/>
      <c r="BR3871" s="1"/>
      <c r="BS3871" s="1"/>
      <c r="BT3871" s="22"/>
      <c r="BU3871" s="1"/>
      <c r="BV3871" s="1"/>
      <c r="BW3871" s="1"/>
      <c r="BX3871" s="1"/>
      <c r="BY3871" s="1"/>
      <c r="BZ3871" s="1"/>
      <c r="CA3871" s="1"/>
      <c r="CB3871" s="1"/>
      <c r="CC3871" s="1"/>
      <c r="CD3871" s="1"/>
      <c r="CE3871" s="1"/>
      <c r="CF3871" s="1"/>
      <c r="CG3871" s="1"/>
      <c r="CH3871" s="1"/>
      <c r="CI3871" s="1"/>
      <c r="CJ3871" s="1"/>
      <c r="CK3871" s="1"/>
      <c r="CL3871" s="1"/>
      <c r="CM3871" s="1"/>
      <c r="CN3871" s="1"/>
      <c r="CO3871" s="1"/>
      <c r="CP3871" s="1"/>
      <c r="CQ3871" s="1"/>
      <c r="CR3871" s="1"/>
      <c r="CS3871" s="1"/>
      <c r="CT3871" s="1"/>
      <c r="CU3871" s="1"/>
      <c r="CV3871" s="1"/>
      <c r="CW3871" s="1"/>
      <c r="CX3871" s="1"/>
      <c r="CY3871" s="1"/>
      <c r="CZ3871" s="1"/>
      <c r="DA3871" s="1"/>
      <c r="DB3871" s="1"/>
      <c r="DC3871" s="1"/>
      <c r="DD3871" s="1"/>
      <c r="DE3871" s="1"/>
      <c r="DF3871" s="1"/>
      <c r="DG3871" s="1"/>
      <c r="DH3871" s="1"/>
      <c r="DI3871" s="1"/>
      <c r="DJ3871" s="1"/>
      <c r="DK3871" s="1"/>
      <c r="DL3871" s="1"/>
      <c r="DM3871" s="1"/>
      <c r="DN3871" s="1"/>
      <c r="DO3871" s="1"/>
      <c r="DP3871" s="1"/>
      <c r="DQ3871" s="1"/>
      <c r="DR3871" s="1"/>
      <c r="DS3871" s="1"/>
      <c r="DT3871" s="1"/>
      <c r="DU3871" s="1"/>
      <c r="DV3871" s="1"/>
      <c r="DW3871" s="1"/>
      <c r="DX3871" s="1"/>
      <c r="DY3871" s="1"/>
      <c r="DZ3871" s="1"/>
      <c r="EA3871" s="1"/>
      <c r="EB3871" s="1"/>
      <c r="EC3871" s="1"/>
      <c r="ED3871" s="1"/>
      <c r="EE3871" s="1"/>
      <c r="EF3871" s="1"/>
      <c r="EG3871" s="1"/>
      <c r="EH3871" s="1"/>
      <c r="EI3871" s="1"/>
      <c r="EJ3871" s="1"/>
      <c r="EK3871" s="1"/>
      <c r="EL3871" s="1"/>
      <c r="EM3871" s="1"/>
      <c r="EN3871" s="1"/>
      <c r="EO3871" s="1"/>
      <c r="EP3871" s="1"/>
      <c r="EQ3871" s="1"/>
      <c r="ER3871" s="1"/>
      <c r="ES3871" s="1"/>
      <c r="ET3871" s="1"/>
      <c r="EU3871" s="1"/>
      <c r="EV3871" s="1"/>
      <c r="EW3871" s="1"/>
      <c r="EX3871" s="1"/>
      <c r="EY3871" s="1"/>
      <c r="EZ3871" s="1"/>
      <c r="FA3871" s="1"/>
      <c r="FB3871" s="1"/>
      <c r="FC3871" s="1"/>
      <c r="FD3871" s="1"/>
      <c r="FE3871" s="1"/>
      <c r="FF3871" s="1"/>
      <c r="FG3871" s="1"/>
      <c r="FH3871" s="1"/>
      <c r="FI3871" s="1"/>
      <c r="FJ3871" s="1"/>
      <c r="FK3871" s="1"/>
      <c r="FL3871" s="1"/>
      <c r="FM3871" s="1"/>
      <c r="FN3871" s="1"/>
      <c r="FO3871" s="1"/>
      <c r="FP3871" s="1"/>
      <c r="FQ3871" s="1"/>
      <c r="FR3871" s="1"/>
      <c r="FS3871" s="1"/>
      <c r="FT3871" s="1"/>
      <c r="FU3871" s="1"/>
      <c r="FV3871" s="1"/>
      <c r="FW3871" s="1"/>
      <c r="FX3871" s="1"/>
      <c r="FY3871" s="1"/>
      <c r="FZ3871" s="1"/>
      <c r="GA3871" s="1"/>
      <c r="GB3871" s="1"/>
      <c r="GC3871" s="1"/>
      <c r="GD3871" s="1"/>
      <c r="GE3871" s="1"/>
      <c r="GF3871" s="1"/>
      <c r="GG3871" s="1"/>
      <c r="GH3871" s="1"/>
      <c r="GI3871" s="1"/>
      <c r="GJ3871" s="1"/>
      <c r="GK3871"/>
      <c r="GL3871"/>
      <c r="GM3871"/>
      <c r="GN3871"/>
      <c r="GO3871"/>
      <c r="GP3871"/>
      <c r="GQ3871"/>
      <c r="GR3871"/>
      <c r="GS3871"/>
      <c r="GT3871"/>
      <c r="GU3871"/>
      <c r="GV3871"/>
      <c r="GW3871"/>
      <c r="GX3871"/>
      <c r="GY3871"/>
      <c r="GZ3871"/>
      <c r="HA3871"/>
      <c r="HB3871"/>
      <c r="HC3871"/>
      <c r="HD3871"/>
      <c r="HE3871"/>
    </row>
    <row r="3872" spans="4:213" s="25" customFormat="1" x14ac:dyDescent="0.25">
      <c r="D3872" s="19"/>
      <c r="E3872" s="19"/>
      <c r="F3872" s="20"/>
      <c r="G3872" s="20"/>
      <c r="H3872" s="20"/>
      <c r="I3872" s="20"/>
      <c r="J3872" s="21"/>
      <c r="K3872" s="21"/>
      <c r="L3872" s="20"/>
      <c r="M3872" s="20"/>
      <c r="N3872" s="22"/>
      <c r="O3872" s="22"/>
      <c r="P3872" s="22"/>
      <c r="Q3872" s="22"/>
      <c r="R3872" s="19"/>
      <c r="S3872" s="19"/>
      <c r="T3872" s="19"/>
      <c r="U3872" s="20"/>
      <c r="V3872" s="20"/>
      <c r="W3872" s="20"/>
      <c r="X3872" s="27"/>
      <c r="Y3872" s="253"/>
      <c r="Z3872" s="30"/>
      <c r="AA3872" s="30"/>
      <c r="AB3872" s="31"/>
      <c r="AC3872" s="31"/>
      <c r="AD3872" s="31"/>
      <c r="AE3872" s="31"/>
      <c r="AF3872" s="31"/>
      <c r="AG3872" s="241"/>
      <c r="AH3872" s="31"/>
      <c r="AI3872" s="31"/>
      <c r="AJ3872" s="31"/>
      <c r="AK3872" s="31"/>
      <c r="AL3872" s="120"/>
      <c r="AQ3872" s="26"/>
      <c r="AW3872" s="19"/>
      <c r="AX3872" s="19"/>
      <c r="AY3872" s="19"/>
      <c r="AZ3872" s="19"/>
      <c r="BA3872" s="19"/>
      <c r="BB3872" s="19"/>
      <c r="BC3872" s="1"/>
      <c r="BD3872"/>
      <c r="BE3872"/>
      <c r="BF3872" s="1"/>
      <c r="BG3872"/>
      <c r="BH3872"/>
      <c r="BI3872"/>
      <c r="BJ3872" s="1"/>
      <c r="BK3872" s="1"/>
      <c r="BL3872"/>
      <c r="BM3872" s="1"/>
      <c r="BN3872" s="1"/>
      <c r="BO3872" s="1"/>
      <c r="BP3872" s="1"/>
      <c r="BQ3872" s="1"/>
      <c r="BR3872" s="1"/>
      <c r="BS3872" s="1"/>
      <c r="BT3872" s="22"/>
      <c r="BU3872" s="1"/>
      <c r="BV3872" s="1"/>
      <c r="BW3872" s="1"/>
      <c r="BX3872" s="1"/>
      <c r="BY3872" s="1"/>
      <c r="BZ3872" s="1"/>
      <c r="CA3872" s="1"/>
      <c r="CB3872" s="1"/>
      <c r="CC3872" s="1"/>
      <c r="CD3872" s="1"/>
      <c r="CE3872" s="1"/>
      <c r="CF3872" s="1"/>
      <c r="CG3872" s="1"/>
      <c r="CH3872" s="1"/>
      <c r="CI3872" s="1"/>
      <c r="CJ3872" s="1"/>
      <c r="CK3872" s="1"/>
      <c r="CL3872" s="1"/>
      <c r="CM3872" s="1"/>
      <c r="CN3872" s="1"/>
      <c r="CO3872" s="1"/>
      <c r="CP3872" s="1"/>
      <c r="CQ3872" s="1"/>
      <c r="CR3872" s="1"/>
      <c r="CS3872" s="1"/>
      <c r="CT3872" s="1"/>
      <c r="CU3872" s="1"/>
      <c r="CV3872" s="1"/>
      <c r="CW3872" s="1"/>
      <c r="CX3872" s="1"/>
      <c r="CY3872" s="1"/>
      <c r="CZ3872" s="1"/>
      <c r="DA3872" s="1"/>
      <c r="DB3872" s="1"/>
      <c r="DC3872" s="1"/>
      <c r="DD3872" s="1"/>
      <c r="DE3872" s="1"/>
      <c r="DF3872" s="1"/>
      <c r="DG3872" s="1"/>
      <c r="DH3872" s="1"/>
      <c r="DI3872" s="1"/>
      <c r="DJ3872" s="1"/>
      <c r="DK3872" s="1"/>
      <c r="DL3872" s="1"/>
      <c r="DM3872" s="1"/>
      <c r="DN3872" s="1"/>
      <c r="DO3872" s="1"/>
      <c r="DP3872" s="1"/>
      <c r="DQ3872" s="1"/>
      <c r="DR3872" s="1"/>
      <c r="DS3872" s="1"/>
      <c r="DT3872" s="1"/>
      <c r="DU3872" s="1"/>
      <c r="DV3872" s="1"/>
      <c r="DW3872" s="1"/>
      <c r="DX3872" s="1"/>
      <c r="DY3872" s="1"/>
      <c r="DZ3872" s="1"/>
      <c r="EA3872" s="1"/>
      <c r="EB3872" s="1"/>
      <c r="EC3872" s="1"/>
      <c r="ED3872" s="1"/>
      <c r="EE3872" s="1"/>
      <c r="EF3872" s="1"/>
      <c r="EG3872" s="1"/>
      <c r="EH3872" s="1"/>
      <c r="EI3872" s="1"/>
      <c r="EJ3872" s="1"/>
      <c r="EK3872" s="1"/>
      <c r="EL3872" s="1"/>
      <c r="EM3872" s="1"/>
      <c r="EN3872" s="1"/>
      <c r="EO3872" s="1"/>
      <c r="EP3872" s="1"/>
      <c r="EQ3872" s="1"/>
      <c r="ER3872" s="1"/>
      <c r="ES3872" s="1"/>
      <c r="ET3872" s="1"/>
      <c r="EU3872" s="1"/>
      <c r="EV3872" s="1"/>
      <c r="EW3872" s="1"/>
      <c r="EX3872" s="1"/>
      <c r="EY3872" s="1"/>
      <c r="EZ3872" s="1"/>
      <c r="FA3872" s="1"/>
      <c r="FB3872" s="1"/>
      <c r="FC3872" s="1"/>
      <c r="FD3872" s="1"/>
      <c r="FE3872" s="1"/>
      <c r="FF3872" s="1"/>
      <c r="FG3872" s="1"/>
      <c r="FH3872" s="1"/>
      <c r="FI3872" s="1"/>
      <c r="FJ3872" s="1"/>
      <c r="FK3872" s="1"/>
      <c r="FL3872" s="1"/>
      <c r="FM3872" s="1"/>
      <c r="FN3872" s="1"/>
      <c r="FO3872" s="1"/>
      <c r="FP3872" s="1"/>
      <c r="FQ3872" s="1"/>
      <c r="FR3872" s="1"/>
      <c r="FS3872" s="1"/>
      <c r="FT3872" s="1"/>
      <c r="FU3872" s="1"/>
      <c r="FV3872" s="1"/>
      <c r="FW3872" s="1"/>
      <c r="FX3872" s="1"/>
      <c r="FY3872" s="1"/>
      <c r="FZ3872" s="1"/>
      <c r="GA3872" s="1"/>
      <c r="GB3872" s="1"/>
      <c r="GC3872" s="1"/>
      <c r="GD3872" s="1"/>
      <c r="GE3872" s="1"/>
      <c r="GF3872" s="1"/>
      <c r="GG3872" s="1"/>
      <c r="GH3872" s="1"/>
      <c r="GI3872" s="1"/>
      <c r="GJ3872" s="1"/>
      <c r="GK3872"/>
      <c r="GL3872"/>
      <c r="GM3872"/>
      <c r="GN3872"/>
      <c r="GO3872"/>
      <c r="GP3872"/>
      <c r="GQ3872"/>
      <c r="GR3872"/>
      <c r="GS3872"/>
      <c r="GT3872"/>
      <c r="GU3872"/>
      <c r="GV3872"/>
      <c r="GW3872"/>
      <c r="GX3872"/>
      <c r="GY3872"/>
      <c r="GZ3872"/>
      <c r="HA3872"/>
      <c r="HB3872"/>
      <c r="HC3872"/>
      <c r="HD3872"/>
      <c r="HE3872"/>
    </row>
    <row r="3873" spans="4:213" s="25" customFormat="1" x14ac:dyDescent="0.25">
      <c r="D3873" s="19"/>
      <c r="E3873" s="19"/>
      <c r="F3873" s="20"/>
      <c r="G3873" s="20"/>
      <c r="H3873" s="20"/>
      <c r="I3873" s="20"/>
      <c r="J3873" s="21"/>
      <c r="K3873" s="21"/>
      <c r="L3873" s="20"/>
      <c r="M3873" s="20"/>
      <c r="N3873" s="22"/>
      <c r="O3873" s="22"/>
      <c r="P3873" s="22"/>
      <c r="Q3873" s="22"/>
      <c r="R3873" s="19"/>
      <c r="S3873" s="19"/>
      <c r="T3873" s="19"/>
      <c r="U3873" s="20"/>
      <c r="V3873" s="20"/>
      <c r="W3873" s="20"/>
      <c r="X3873" s="27"/>
      <c r="Y3873" s="253"/>
      <c r="Z3873" s="30"/>
      <c r="AA3873" s="30"/>
      <c r="AB3873" s="31"/>
      <c r="AC3873" s="31"/>
      <c r="AD3873" s="31"/>
      <c r="AE3873" s="31"/>
      <c r="AF3873" s="31"/>
      <c r="AG3873" s="241"/>
      <c r="AH3873" s="31"/>
      <c r="AI3873" s="31"/>
      <c r="AJ3873" s="31"/>
      <c r="AK3873" s="31"/>
      <c r="AL3873" s="120"/>
      <c r="AQ3873" s="26"/>
      <c r="AW3873" s="19"/>
      <c r="AX3873" s="19"/>
      <c r="AY3873" s="19"/>
      <c r="AZ3873" s="19"/>
      <c r="BA3873" s="19"/>
      <c r="BB3873" s="19"/>
      <c r="BC3873" s="1"/>
      <c r="BD3873"/>
      <c r="BE3873"/>
      <c r="BF3873" s="1"/>
      <c r="BG3873"/>
      <c r="BH3873"/>
      <c r="BI3873"/>
      <c r="BJ3873" s="1"/>
      <c r="BK3873" s="1"/>
      <c r="BL3873"/>
      <c r="BM3873" s="1"/>
      <c r="BN3873" s="1"/>
      <c r="BO3873" s="1"/>
      <c r="BP3873" s="1"/>
      <c r="BQ3873" s="1"/>
      <c r="BR3873" s="1"/>
      <c r="BS3873" s="1"/>
      <c r="BT3873" s="22"/>
      <c r="BU3873" s="1"/>
      <c r="BV3873" s="1"/>
      <c r="BW3873" s="1"/>
      <c r="BX3873" s="1"/>
      <c r="BY3873" s="1"/>
      <c r="BZ3873" s="1"/>
      <c r="CA3873" s="1"/>
      <c r="CB3873" s="1"/>
      <c r="CC3873" s="1"/>
      <c r="CD3873" s="1"/>
      <c r="CE3873" s="1"/>
      <c r="CF3873" s="1"/>
      <c r="CG3873" s="1"/>
      <c r="CH3873" s="1"/>
      <c r="CI3873" s="1"/>
      <c r="CJ3873" s="1"/>
      <c r="CK3873" s="1"/>
      <c r="CL3873" s="1"/>
      <c r="CM3873" s="1"/>
      <c r="CN3873" s="1"/>
      <c r="CO3873" s="1"/>
      <c r="CP3873" s="1"/>
      <c r="CQ3873" s="1"/>
      <c r="CR3873" s="1"/>
      <c r="CS3873" s="1"/>
      <c r="CT3873" s="1"/>
      <c r="CU3873" s="1"/>
      <c r="CV3873" s="1"/>
      <c r="CW3873" s="1"/>
      <c r="CX3873" s="1"/>
      <c r="CY3873" s="1"/>
      <c r="CZ3873" s="1"/>
      <c r="DA3873" s="1"/>
      <c r="DB3873" s="1"/>
      <c r="DC3873" s="1"/>
      <c r="DD3873" s="1"/>
      <c r="DE3873" s="1"/>
      <c r="DF3873" s="1"/>
      <c r="DG3873" s="1"/>
      <c r="DH3873" s="1"/>
      <c r="DI3873" s="1"/>
      <c r="DJ3873" s="1"/>
      <c r="DK3873" s="1"/>
      <c r="DL3873" s="1"/>
      <c r="DM3873" s="1"/>
      <c r="DN3873" s="1"/>
      <c r="DO3873" s="1"/>
      <c r="DP3873" s="1"/>
      <c r="DQ3873" s="1"/>
      <c r="DR3873" s="1"/>
      <c r="DS3873" s="1"/>
      <c r="DT3873" s="1"/>
      <c r="DU3873" s="1"/>
      <c r="DV3873" s="1"/>
      <c r="DW3873" s="1"/>
      <c r="DX3873" s="1"/>
      <c r="DY3873" s="1"/>
      <c r="DZ3873" s="1"/>
      <c r="EA3873" s="1"/>
      <c r="EB3873" s="1"/>
      <c r="EC3873" s="1"/>
      <c r="ED3873" s="1"/>
      <c r="EE3873" s="1"/>
      <c r="EF3873" s="1"/>
      <c r="EG3873" s="1"/>
      <c r="EH3873" s="1"/>
      <c r="EI3873" s="1"/>
      <c r="EJ3873" s="1"/>
      <c r="EK3873" s="1"/>
      <c r="EL3873" s="1"/>
      <c r="EM3873" s="1"/>
      <c r="EN3873" s="1"/>
      <c r="EO3873" s="1"/>
      <c r="EP3873" s="1"/>
      <c r="EQ3873" s="1"/>
      <c r="ER3873" s="1"/>
      <c r="ES3873" s="1"/>
      <c r="ET3873" s="1"/>
      <c r="EU3873" s="1"/>
      <c r="EV3873" s="1"/>
      <c r="EW3873" s="1"/>
      <c r="EX3873" s="1"/>
      <c r="EY3873" s="1"/>
      <c r="EZ3873" s="1"/>
      <c r="FA3873" s="1"/>
      <c r="FB3873" s="1"/>
      <c r="FC3873" s="1"/>
      <c r="FD3873" s="1"/>
      <c r="FE3873" s="1"/>
      <c r="FF3873" s="1"/>
      <c r="FG3873" s="1"/>
      <c r="FH3873" s="1"/>
      <c r="FI3873" s="1"/>
      <c r="FJ3873" s="1"/>
      <c r="FK3873" s="1"/>
      <c r="FL3873" s="1"/>
      <c r="FM3873" s="1"/>
      <c r="FN3873" s="1"/>
      <c r="FO3873" s="1"/>
      <c r="FP3873" s="1"/>
      <c r="FQ3873" s="1"/>
      <c r="FR3873" s="1"/>
      <c r="FS3873" s="1"/>
      <c r="FT3873" s="1"/>
      <c r="FU3873" s="1"/>
      <c r="FV3873" s="1"/>
      <c r="FW3873" s="1"/>
      <c r="FX3873" s="1"/>
      <c r="FY3873" s="1"/>
      <c r="FZ3873" s="1"/>
      <c r="GA3873" s="1"/>
      <c r="GB3873" s="1"/>
      <c r="GC3873" s="1"/>
      <c r="GD3873" s="1"/>
      <c r="GE3873" s="1"/>
      <c r="GF3873" s="1"/>
      <c r="GG3873" s="1"/>
      <c r="GH3873" s="1"/>
      <c r="GI3873" s="1"/>
      <c r="GJ3873" s="1"/>
      <c r="GK3873"/>
      <c r="GL3873"/>
      <c r="GM3873"/>
      <c r="GN3873"/>
      <c r="GO3873"/>
      <c r="GP3873"/>
      <c r="GQ3873"/>
      <c r="GR3873"/>
      <c r="GS3873"/>
      <c r="GT3873"/>
      <c r="GU3873"/>
      <c r="GV3873"/>
      <c r="GW3873"/>
      <c r="GX3873"/>
      <c r="GY3873"/>
      <c r="GZ3873"/>
      <c r="HA3873"/>
      <c r="HB3873"/>
      <c r="HC3873"/>
      <c r="HD3873"/>
      <c r="HE3873"/>
    </row>
    <row r="3874" spans="4:213" s="25" customFormat="1" x14ac:dyDescent="0.25">
      <c r="D3874" s="19"/>
      <c r="E3874" s="19"/>
      <c r="F3874" s="20"/>
      <c r="G3874" s="20"/>
      <c r="H3874" s="20"/>
      <c r="I3874" s="20"/>
      <c r="J3874" s="21"/>
      <c r="K3874" s="21"/>
      <c r="L3874" s="20"/>
      <c r="M3874" s="20"/>
      <c r="N3874" s="22"/>
      <c r="O3874" s="22"/>
      <c r="P3874" s="22"/>
      <c r="Q3874" s="22"/>
      <c r="R3874" s="19"/>
      <c r="S3874" s="19"/>
      <c r="T3874" s="19"/>
      <c r="U3874" s="20"/>
      <c r="V3874" s="20"/>
      <c r="W3874" s="20"/>
      <c r="X3874" s="27"/>
      <c r="Y3874" s="253"/>
      <c r="Z3874" s="30"/>
      <c r="AA3874" s="30"/>
      <c r="AB3874" s="31"/>
      <c r="AC3874" s="31"/>
      <c r="AD3874" s="31"/>
      <c r="AE3874" s="31"/>
      <c r="AF3874" s="31"/>
      <c r="AG3874" s="241"/>
      <c r="AH3874" s="31"/>
      <c r="AI3874" s="31"/>
      <c r="AJ3874" s="31"/>
      <c r="AK3874" s="31"/>
      <c r="AL3874" s="120"/>
      <c r="AQ3874" s="26"/>
      <c r="AW3874" s="19"/>
      <c r="AX3874" s="19"/>
      <c r="AY3874" s="19"/>
      <c r="AZ3874" s="19"/>
      <c r="BA3874" s="19"/>
      <c r="BB3874" s="19"/>
      <c r="BC3874" s="1"/>
      <c r="BD3874"/>
      <c r="BE3874"/>
      <c r="BF3874" s="1"/>
      <c r="BG3874"/>
      <c r="BH3874"/>
      <c r="BI3874"/>
      <c r="BJ3874" s="1"/>
      <c r="BK3874" s="1"/>
      <c r="BL3874"/>
      <c r="BM3874" s="1"/>
      <c r="BN3874" s="1"/>
      <c r="BO3874" s="1"/>
      <c r="BP3874" s="1"/>
      <c r="BQ3874" s="1"/>
      <c r="BR3874" s="1"/>
      <c r="BS3874" s="1"/>
      <c r="BT3874" s="22"/>
      <c r="BU3874" s="1"/>
      <c r="BV3874" s="1"/>
      <c r="BW3874" s="1"/>
      <c r="BX3874" s="1"/>
      <c r="BY3874" s="1"/>
      <c r="BZ3874" s="1"/>
      <c r="CA3874" s="1"/>
      <c r="CB3874" s="1"/>
      <c r="CC3874" s="1"/>
      <c r="CD3874" s="1"/>
      <c r="CE3874" s="1"/>
      <c r="CF3874" s="1"/>
      <c r="CG3874" s="1"/>
      <c r="CH3874" s="1"/>
      <c r="CI3874" s="1"/>
      <c r="CJ3874" s="1"/>
      <c r="CK3874" s="1"/>
      <c r="CL3874" s="1"/>
      <c r="CM3874" s="1"/>
      <c r="CN3874" s="1"/>
      <c r="CO3874" s="1"/>
      <c r="CP3874" s="1"/>
      <c r="CQ3874" s="1"/>
      <c r="CR3874" s="1"/>
      <c r="CS3874" s="1"/>
      <c r="CT3874" s="1"/>
      <c r="CU3874" s="1"/>
      <c r="CV3874" s="1"/>
      <c r="CW3874" s="1"/>
      <c r="CX3874" s="1"/>
      <c r="CY3874" s="1"/>
      <c r="CZ3874" s="1"/>
      <c r="DA3874" s="1"/>
      <c r="DB3874" s="1"/>
      <c r="DC3874" s="1"/>
      <c r="DD3874" s="1"/>
      <c r="DE3874" s="1"/>
      <c r="DF3874" s="1"/>
      <c r="DG3874" s="1"/>
      <c r="DH3874" s="1"/>
      <c r="DI3874" s="1"/>
      <c r="DJ3874" s="1"/>
      <c r="DK3874" s="1"/>
      <c r="DL3874" s="1"/>
      <c r="DM3874" s="1"/>
      <c r="DN3874" s="1"/>
      <c r="DO3874" s="1"/>
      <c r="DP3874" s="1"/>
      <c r="DQ3874" s="1"/>
      <c r="DR3874" s="1"/>
      <c r="DS3874" s="1"/>
      <c r="DT3874" s="1"/>
      <c r="DU3874" s="1"/>
      <c r="DV3874" s="1"/>
      <c r="DW3874" s="1"/>
      <c r="DX3874" s="1"/>
      <c r="DY3874" s="1"/>
      <c r="DZ3874" s="1"/>
      <c r="EA3874" s="1"/>
      <c r="EB3874" s="1"/>
      <c r="EC3874" s="1"/>
      <c r="ED3874" s="1"/>
      <c r="EE3874" s="1"/>
      <c r="EF3874" s="1"/>
      <c r="EG3874" s="1"/>
      <c r="EH3874" s="1"/>
      <c r="EI3874" s="1"/>
      <c r="EJ3874" s="1"/>
      <c r="EK3874" s="1"/>
      <c r="EL3874" s="1"/>
      <c r="EM3874" s="1"/>
      <c r="EN3874" s="1"/>
      <c r="EO3874" s="1"/>
      <c r="EP3874" s="1"/>
      <c r="EQ3874" s="1"/>
      <c r="ER3874" s="1"/>
      <c r="ES3874" s="1"/>
      <c r="ET3874" s="1"/>
      <c r="EU3874" s="1"/>
      <c r="EV3874" s="1"/>
      <c r="EW3874" s="1"/>
      <c r="EX3874" s="1"/>
      <c r="EY3874" s="1"/>
      <c r="EZ3874" s="1"/>
      <c r="FA3874" s="1"/>
      <c r="FB3874" s="1"/>
      <c r="FC3874" s="1"/>
      <c r="FD3874" s="1"/>
      <c r="FE3874" s="1"/>
      <c r="FF3874" s="1"/>
      <c r="FG3874" s="1"/>
      <c r="FH3874" s="1"/>
      <c r="FI3874" s="1"/>
      <c r="FJ3874" s="1"/>
      <c r="FK3874" s="1"/>
      <c r="FL3874" s="1"/>
      <c r="FM3874" s="1"/>
      <c r="FN3874" s="1"/>
      <c r="FO3874" s="1"/>
      <c r="FP3874" s="1"/>
      <c r="FQ3874" s="1"/>
      <c r="FR3874" s="1"/>
      <c r="FS3874" s="1"/>
      <c r="FT3874" s="1"/>
      <c r="FU3874" s="1"/>
      <c r="FV3874" s="1"/>
      <c r="FW3874" s="1"/>
      <c r="FX3874" s="1"/>
      <c r="FY3874" s="1"/>
      <c r="FZ3874" s="1"/>
      <c r="GA3874" s="1"/>
      <c r="GB3874" s="1"/>
      <c r="GC3874" s="1"/>
      <c r="GD3874" s="1"/>
      <c r="GE3874" s="1"/>
      <c r="GF3874" s="1"/>
      <c r="GG3874" s="1"/>
      <c r="GH3874" s="1"/>
      <c r="GI3874" s="1"/>
      <c r="GJ3874" s="1"/>
      <c r="GK3874"/>
      <c r="GL3874"/>
      <c r="GM3874"/>
      <c r="GN3874"/>
      <c r="GO3874"/>
      <c r="GP3874"/>
      <c r="GQ3874"/>
      <c r="GR3874"/>
      <c r="GS3874"/>
      <c r="GT3874"/>
      <c r="GU3874"/>
      <c r="GV3874"/>
      <c r="GW3874"/>
      <c r="GX3874"/>
      <c r="GY3874"/>
      <c r="GZ3874"/>
      <c r="HA3874"/>
      <c r="HB3874"/>
      <c r="HC3874"/>
      <c r="HD3874"/>
      <c r="HE3874"/>
    </row>
    <row r="3875" spans="4:213" s="25" customFormat="1" x14ac:dyDescent="0.25">
      <c r="D3875" s="19"/>
      <c r="E3875" s="19"/>
      <c r="F3875" s="20"/>
      <c r="G3875" s="20"/>
      <c r="H3875" s="20"/>
      <c r="I3875" s="20"/>
      <c r="J3875" s="21"/>
      <c r="K3875" s="21"/>
      <c r="L3875" s="20"/>
      <c r="M3875" s="20"/>
      <c r="N3875" s="22"/>
      <c r="O3875" s="22"/>
      <c r="P3875" s="22"/>
      <c r="Q3875" s="22"/>
      <c r="R3875" s="19"/>
      <c r="S3875" s="19"/>
      <c r="T3875" s="19"/>
      <c r="U3875" s="20"/>
      <c r="V3875" s="20"/>
      <c r="W3875" s="20"/>
      <c r="X3875" s="27"/>
      <c r="Y3875" s="253"/>
      <c r="Z3875" s="30"/>
      <c r="AA3875" s="30"/>
      <c r="AB3875" s="31"/>
      <c r="AC3875" s="31"/>
      <c r="AD3875" s="31"/>
      <c r="AE3875" s="31"/>
      <c r="AF3875" s="31"/>
      <c r="AG3875" s="241"/>
      <c r="AH3875" s="31"/>
      <c r="AI3875" s="31"/>
      <c r="AJ3875" s="31"/>
      <c r="AK3875" s="31"/>
      <c r="AL3875" s="120"/>
      <c r="AQ3875" s="26"/>
      <c r="AW3875" s="19"/>
      <c r="AX3875" s="19"/>
      <c r="AY3875" s="19"/>
      <c r="AZ3875" s="19"/>
      <c r="BA3875" s="19"/>
      <c r="BB3875" s="19"/>
      <c r="BC3875" s="1"/>
      <c r="BD3875"/>
      <c r="BE3875"/>
      <c r="BF3875" s="1"/>
      <c r="BG3875"/>
      <c r="BH3875"/>
      <c r="BI3875"/>
      <c r="BJ3875" s="1"/>
      <c r="BK3875" s="1"/>
      <c r="BL3875"/>
      <c r="BM3875" s="1"/>
      <c r="BN3875" s="1"/>
      <c r="BO3875" s="1"/>
      <c r="BP3875" s="1"/>
      <c r="BQ3875" s="1"/>
      <c r="BR3875" s="1"/>
      <c r="BS3875" s="1"/>
      <c r="BT3875" s="22"/>
      <c r="BU3875" s="1"/>
      <c r="BV3875" s="1"/>
      <c r="BW3875" s="1"/>
      <c r="BX3875" s="1"/>
      <c r="BY3875" s="1"/>
      <c r="BZ3875" s="1"/>
      <c r="CA3875" s="1"/>
      <c r="CB3875" s="1"/>
      <c r="CC3875" s="1"/>
      <c r="CD3875" s="1"/>
      <c r="CE3875" s="1"/>
      <c r="CF3875" s="1"/>
      <c r="CG3875" s="1"/>
      <c r="CH3875" s="1"/>
      <c r="CI3875" s="1"/>
      <c r="CJ3875" s="1"/>
      <c r="CK3875" s="1"/>
      <c r="CL3875" s="1"/>
      <c r="CM3875" s="1"/>
      <c r="CN3875" s="1"/>
      <c r="CO3875" s="1"/>
      <c r="CP3875" s="1"/>
      <c r="CQ3875" s="1"/>
      <c r="CR3875" s="1"/>
      <c r="CS3875" s="1"/>
      <c r="CT3875" s="1"/>
      <c r="CU3875" s="1"/>
      <c r="CV3875" s="1"/>
      <c r="CW3875" s="1"/>
      <c r="CX3875" s="1"/>
      <c r="CY3875" s="1"/>
      <c r="CZ3875" s="1"/>
      <c r="DA3875" s="1"/>
      <c r="DB3875" s="1"/>
      <c r="DC3875" s="1"/>
      <c r="DD3875" s="1"/>
      <c r="DE3875" s="1"/>
      <c r="DF3875" s="1"/>
      <c r="DG3875" s="1"/>
      <c r="DH3875" s="1"/>
      <c r="DI3875" s="1"/>
      <c r="DJ3875" s="1"/>
      <c r="DK3875" s="1"/>
      <c r="DL3875" s="1"/>
      <c r="DM3875" s="1"/>
      <c r="DN3875" s="1"/>
      <c r="DO3875" s="1"/>
      <c r="DP3875" s="1"/>
      <c r="DQ3875" s="1"/>
      <c r="DR3875" s="1"/>
      <c r="DS3875" s="1"/>
      <c r="DT3875" s="1"/>
      <c r="DU3875" s="1"/>
      <c r="DV3875" s="1"/>
      <c r="DW3875" s="1"/>
      <c r="DX3875" s="1"/>
      <c r="DY3875" s="1"/>
      <c r="DZ3875" s="1"/>
      <c r="EA3875" s="1"/>
      <c r="EB3875" s="1"/>
      <c r="EC3875" s="1"/>
      <c r="ED3875" s="1"/>
      <c r="EE3875" s="1"/>
      <c r="EF3875" s="1"/>
      <c r="EG3875" s="1"/>
      <c r="EH3875" s="1"/>
      <c r="EI3875" s="1"/>
      <c r="EJ3875" s="1"/>
      <c r="EK3875" s="1"/>
      <c r="EL3875" s="1"/>
      <c r="EM3875" s="1"/>
      <c r="EN3875" s="1"/>
      <c r="EO3875" s="1"/>
      <c r="EP3875" s="1"/>
      <c r="EQ3875" s="1"/>
      <c r="ER3875" s="1"/>
      <c r="ES3875" s="1"/>
      <c r="ET3875" s="1"/>
      <c r="EU3875" s="1"/>
      <c r="EV3875" s="1"/>
      <c r="EW3875" s="1"/>
      <c r="EX3875" s="1"/>
      <c r="EY3875" s="1"/>
      <c r="EZ3875" s="1"/>
      <c r="FA3875" s="1"/>
      <c r="FB3875" s="1"/>
      <c r="FC3875" s="1"/>
      <c r="FD3875" s="1"/>
      <c r="FE3875" s="1"/>
      <c r="FF3875" s="1"/>
      <c r="FG3875" s="1"/>
      <c r="FH3875" s="1"/>
      <c r="FI3875" s="1"/>
      <c r="FJ3875" s="1"/>
      <c r="FK3875" s="1"/>
      <c r="FL3875" s="1"/>
      <c r="FM3875" s="1"/>
      <c r="FN3875" s="1"/>
      <c r="FO3875" s="1"/>
      <c r="FP3875" s="1"/>
      <c r="FQ3875" s="1"/>
      <c r="FR3875" s="1"/>
      <c r="FS3875" s="1"/>
      <c r="FT3875" s="1"/>
      <c r="FU3875" s="1"/>
      <c r="FV3875" s="1"/>
      <c r="FW3875" s="1"/>
      <c r="FX3875" s="1"/>
      <c r="FY3875" s="1"/>
      <c r="FZ3875" s="1"/>
      <c r="GA3875" s="1"/>
      <c r="GB3875" s="1"/>
      <c r="GC3875" s="1"/>
      <c r="GD3875" s="1"/>
      <c r="GE3875" s="1"/>
      <c r="GF3875" s="1"/>
      <c r="GG3875" s="1"/>
      <c r="GH3875" s="1"/>
      <c r="GI3875" s="1"/>
      <c r="GJ3875" s="1"/>
      <c r="GK3875"/>
      <c r="GL3875"/>
      <c r="GM3875"/>
      <c r="GN3875"/>
      <c r="GO3875"/>
      <c r="GP3875"/>
      <c r="GQ3875"/>
      <c r="GR3875"/>
      <c r="GS3875"/>
      <c r="GT3875"/>
      <c r="GU3875"/>
      <c r="GV3875"/>
      <c r="GW3875"/>
      <c r="GX3875"/>
      <c r="GY3875"/>
      <c r="GZ3875"/>
      <c r="HA3875"/>
      <c r="HB3875"/>
      <c r="HC3875"/>
      <c r="HD3875"/>
      <c r="HE3875"/>
    </row>
    <row r="3876" spans="4:213" s="25" customFormat="1" x14ac:dyDescent="0.25">
      <c r="D3876" s="19"/>
      <c r="E3876" s="19"/>
      <c r="F3876" s="20"/>
      <c r="G3876" s="20"/>
      <c r="H3876" s="20"/>
      <c r="I3876" s="20"/>
      <c r="J3876" s="21"/>
      <c r="K3876" s="21"/>
      <c r="L3876" s="20"/>
      <c r="M3876" s="20"/>
      <c r="N3876" s="22"/>
      <c r="O3876" s="22"/>
      <c r="P3876" s="22"/>
      <c r="Q3876" s="22"/>
      <c r="R3876" s="19"/>
      <c r="S3876" s="19"/>
      <c r="T3876" s="19"/>
      <c r="U3876" s="20"/>
      <c r="V3876" s="20"/>
      <c r="W3876" s="20"/>
      <c r="X3876" s="27"/>
      <c r="Y3876" s="253"/>
      <c r="Z3876" s="30"/>
      <c r="AA3876" s="30"/>
      <c r="AB3876" s="31"/>
      <c r="AC3876" s="31"/>
      <c r="AD3876" s="31"/>
      <c r="AE3876" s="31"/>
      <c r="AF3876" s="31"/>
      <c r="AG3876" s="241"/>
      <c r="AH3876" s="31"/>
      <c r="AI3876" s="31"/>
      <c r="AJ3876" s="31"/>
      <c r="AK3876" s="31"/>
      <c r="AL3876" s="120"/>
      <c r="AQ3876" s="26"/>
      <c r="AW3876" s="19"/>
      <c r="AX3876" s="19"/>
      <c r="AY3876" s="19"/>
      <c r="AZ3876" s="19"/>
      <c r="BA3876" s="19"/>
      <c r="BB3876" s="19"/>
      <c r="BC3876" s="1"/>
      <c r="BD3876"/>
      <c r="BE3876"/>
      <c r="BF3876" s="1"/>
      <c r="BG3876"/>
      <c r="BH3876"/>
      <c r="BI3876"/>
      <c r="BJ3876" s="1"/>
      <c r="BK3876" s="1"/>
      <c r="BL3876"/>
      <c r="BM3876" s="1"/>
      <c r="BN3876" s="1"/>
      <c r="BO3876" s="1"/>
      <c r="BP3876" s="1"/>
      <c r="BQ3876" s="1"/>
      <c r="BR3876" s="1"/>
      <c r="BS3876" s="1"/>
      <c r="BT3876" s="22"/>
      <c r="BU3876" s="1"/>
      <c r="BV3876" s="1"/>
      <c r="BW3876" s="1"/>
      <c r="BX3876" s="1"/>
      <c r="BY3876" s="1"/>
      <c r="BZ3876" s="1"/>
      <c r="CA3876" s="1"/>
      <c r="CB3876" s="1"/>
      <c r="CC3876" s="1"/>
      <c r="CD3876" s="1"/>
      <c r="CE3876" s="1"/>
      <c r="CF3876" s="1"/>
      <c r="CG3876" s="1"/>
      <c r="CH3876" s="1"/>
      <c r="CI3876" s="1"/>
      <c r="CJ3876" s="1"/>
      <c r="CK3876" s="1"/>
      <c r="CL3876" s="1"/>
      <c r="CM3876" s="1"/>
      <c r="CN3876" s="1"/>
      <c r="CO3876" s="1"/>
      <c r="CP3876" s="1"/>
      <c r="CQ3876" s="1"/>
      <c r="CR3876" s="1"/>
      <c r="CS3876" s="1"/>
      <c r="CT3876" s="1"/>
      <c r="CU3876" s="1"/>
      <c r="CV3876" s="1"/>
      <c r="CW3876" s="1"/>
      <c r="CX3876" s="1"/>
      <c r="CY3876" s="1"/>
      <c r="CZ3876" s="1"/>
      <c r="DA3876" s="1"/>
      <c r="DB3876" s="1"/>
      <c r="DC3876" s="1"/>
      <c r="DD3876" s="1"/>
      <c r="DE3876" s="1"/>
      <c r="DF3876" s="1"/>
      <c r="DG3876" s="1"/>
      <c r="DH3876" s="1"/>
      <c r="DI3876" s="1"/>
      <c r="DJ3876" s="1"/>
      <c r="DK3876" s="1"/>
      <c r="DL3876" s="1"/>
      <c r="DM3876" s="1"/>
      <c r="DN3876" s="1"/>
      <c r="DO3876" s="1"/>
      <c r="DP3876" s="1"/>
      <c r="DQ3876" s="1"/>
      <c r="DR3876" s="1"/>
      <c r="DS3876" s="1"/>
      <c r="DT3876" s="1"/>
      <c r="DU3876" s="1"/>
      <c r="DV3876" s="1"/>
      <c r="DW3876" s="1"/>
      <c r="DX3876" s="1"/>
      <c r="DY3876" s="1"/>
      <c r="DZ3876" s="1"/>
      <c r="EA3876" s="1"/>
      <c r="EB3876" s="1"/>
      <c r="EC3876" s="1"/>
      <c r="ED3876" s="1"/>
      <c r="EE3876" s="1"/>
      <c r="EF3876" s="1"/>
      <c r="EG3876" s="1"/>
      <c r="EH3876" s="1"/>
      <c r="EI3876" s="1"/>
      <c r="EJ3876" s="1"/>
      <c r="EK3876" s="1"/>
      <c r="EL3876" s="1"/>
      <c r="EM3876" s="1"/>
      <c r="EN3876" s="1"/>
      <c r="EO3876" s="1"/>
      <c r="EP3876" s="1"/>
      <c r="EQ3876" s="1"/>
      <c r="ER3876" s="1"/>
      <c r="ES3876" s="1"/>
      <c r="ET3876" s="1"/>
      <c r="EU3876" s="1"/>
      <c r="EV3876" s="1"/>
      <c r="EW3876" s="1"/>
      <c r="EX3876" s="1"/>
      <c r="EY3876" s="1"/>
      <c r="EZ3876" s="1"/>
      <c r="FA3876" s="1"/>
      <c r="FB3876" s="1"/>
      <c r="FC3876" s="1"/>
      <c r="FD3876" s="1"/>
      <c r="FE3876" s="1"/>
      <c r="FF3876" s="1"/>
      <c r="FG3876" s="1"/>
      <c r="FH3876" s="1"/>
      <c r="FI3876" s="1"/>
      <c r="FJ3876" s="1"/>
      <c r="FK3876" s="1"/>
      <c r="FL3876" s="1"/>
      <c r="FM3876" s="1"/>
      <c r="FN3876" s="1"/>
      <c r="FO3876" s="1"/>
      <c r="FP3876" s="1"/>
      <c r="FQ3876" s="1"/>
      <c r="FR3876" s="1"/>
      <c r="FS3876" s="1"/>
      <c r="FT3876" s="1"/>
      <c r="FU3876" s="1"/>
      <c r="FV3876" s="1"/>
      <c r="FW3876" s="1"/>
      <c r="FX3876" s="1"/>
      <c r="FY3876" s="1"/>
      <c r="FZ3876" s="1"/>
      <c r="GA3876" s="1"/>
      <c r="GB3876" s="1"/>
      <c r="GC3876" s="1"/>
      <c r="GD3876" s="1"/>
      <c r="GE3876" s="1"/>
      <c r="GF3876" s="1"/>
      <c r="GG3876" s="1"/>
      <c r="GH3876" s="1"/>
      <c r="GI3876" s="1"/>
      <c r="GJ3876" s="1"/>
      <c r="GK3876"/>
      <c r="GL3876"/>
      <c r="GM3876"/>
      <c r="GN3876"/>
      <c r="GO3876"/>
      <c r="GP3876"/>
      <c r="GQ3876"/>
      <c r="GR3876"/>
      <c r="GS3876"/>
      <c r="GT3876"/>
      <c r="GU3876"/>
      <c r="GV3876"/>
      <c r="GW3876"/>
      <c r="GX3876"/>
      <c r="GY3876"/>
      <c r="GZ3876"/>
      <c r="HA3876"/>
      <c r="HB3876"/>
      <c r="HC3876"/>
      <c r="HD3876"/>
      <c r="HE3876"/>
    </row>
    <row r="3877" spans="4:213" s="25" customFormat="1" x14ac:dyDescent="0.25">
      <c r="D3877" s="19"/>
      <c r="E3877" s="19"/>
      <c r="F3877" s="20"/>
      <c r="G3877" s="20"/>
      <c r="H3877" s="20"/>
      <c r="I3877" s="20"/>
      <c r="J3877" s="21"/>
      <c r="K3877" s="21"/>
      <c r="L3877" s="20"/>
      <c r="M3877" s="20"/>
      <c r="N3877" s="22"/>
      <c r="O3877" s="22"/>
      <c r="P3877" s="22"/>
      <c r="Q3877" s="22"/>
      <c r="R3877" s="19"/>
      <c r="S3877" s="19"/>
      <c r="T3877" s="19"/>
      <c r="U3877" s="20"/>
      <c r="V3877" s="20"/>
      <c r="W3877" s="20"/>
      <c r="X3877" s="27"/>
      <c r="Y3877" s="253"/>
      <c r="Z3877" s="30"/>
      <c r="AA3877" s="30"/>
      <c r="AB3877" s="31"/>
      <c r="AC3877" s="31"/>
      <c r="AD3877" s="31"/>
      <c r="AE3877" s="31"/>
      <c r="AF3877" s="31"/>
      <c r="AG3877" s="241"/>
      <c r="AH3877" s="31"/>
      <c r="AI3877" s="31"/>
      <c r="AJ3877" s="31"/>
      <c r="AK3877" s="31"/>
      <c r="AL3877" s="120"/>
      <c r="AQ3877" s="26"/>
      <c r="AW3877" s="19"/>
      <c r="AX3877" s="19"/>
      <c r="AY3877" s="19"/>
      <c r="AZ3877" s="19"/>
      <c r="BA3877" s="19"/>
      <c r="BB3877" s="19"/>
      <c r="BC3877" s="1"/>
      <c r="BD3877"/>
      <c r="BE3877"/>
      <c r="BF3877" s="1"/>
      <c r="BG3877"/>
      <c r="BH3877"/>
      <c r="BI3877"/>
      <c r="BJ3877" s="1"/>
      <c r="BK3877" s="1"/>
      <c r="BL3877"/>
      <c r="BM3877" s="1"/>
      <c r="BN3877" s="1"/>
      <c r="BO3877" s="1"/>
      <c r="BP3877" s="1"/>
      <c r="BQ3877" s="1"/>
      <c r="BR3877" s="1"/>
      <c r="BS3877" s="1"/>
      <c r="BT3877" s="22"/>
      <c r="BU3877" s="1"/>
      <c r="BV3877" s="1"/>
      <c r="BW3877" s="1"/>
      <c r="BX3877" s="1"/>
      <c r="BY3877" s="1"/>
      <c r="BZ3877" s="1"/>
      <c r="CA3877" s="1"/>
      <c r="CB3877" s="1"/>
      <c r="CC3877" s="1"/>
      <c r="CD3877" s="1"/>
      <c r="CE3877" s="1"/>
      <c r="CF3877" s="1"/>
      <c r="CG3877" s="1"/>
      <c r="CH3877" s="1"/>
      <c r="CI3877" s="1"/>
      <c r="CJ3877" s="1"/>
      <c r="CK3877" s="1"/>
      <c r="CL3877" s="1"/>
      <c r="CM3877" s="1"/>
      <c r="CN3877" s="1"/>
      <c r="CO3877" s="1"/>
      <c r="CP3877" s="1"/>
      <c r="CQ3877" s="1"/>
      <c r="CR3877" s="1"/>
      <c r="CS3877" s="1"/>
      <c r="CT3877" s="1"/>
      <c r="CU3877" s="1"/>
      <c r="CV3877" s="1"/>
      <c r="CW3877" s="1"/>
      <c r="CX3877" s="1"/>
      <c r="CY3877" s="1"/>
      <c r="CZ3877" s="1"/>
      <c r="DA3877" s="1"/>
      <c r="DB3877" s="1"/>
      <c r="DC3877" s="1"/>
      <c r="DD3877" s="1"/>
      <c r="DE3877" s="1"/>
      <c r="DF3877" s="1"/>
      <c r="DG3877" s="1"/>
      <c r="DH3877" s="1"/>
      <c r="DI3877" s="1"/>
      <c r="DJ3877" s="1"/>
      <c r="DK3877" s="1"/>
      <c r="DL3877" s="1"/>
      <c r="DM3877" s="1"/>
      <c r="DN3877" s="1"/>
      <c r="DO3877" s="1"/>
      <c r="DP3877" s="1"/>
      <c r="DQ3877" s="1"/>
      <c r="DR3877" s="1"/>
      <c r="DS3877" s="1"/>
      <c r="DT3877" s="1"/>
      <c r="DU3877" s="1"/>
      <c r="DV3877" s="1"/>
      <c r="DW3877" s="1"/>
      <c r="DX3877" s="1"/>
      <c r="DY3877" s="1"/>
      <c r="DZ3877" s="1"/>
      <c r="EA3877" s="1"/>
      <c r="EB3877" s="1"/>
      <c r="EC3877" s="1"/>
      <c r="ED3877" s="1"/>
      <c r="EE3877" s="1"/>
      <c r="EF3877" s="1"/>
      <c r="EG3877" s="1"/>
      <c r="EH3877" s="1"/>
      <c r="EI3877" s="1"/>
      <c r="EJ3877" s="1"/>
      <c r="EK3877" s="1"/>
      <c r="EL3877" s="1"/>
      <c r="EM3877" s="1"/>
      <c r="EN3877" s="1"/>
      <c r="EO3877" s="1"/>
      <c r="EP3877" s="1"/>
      <c r="EQ3877" s="1"/>
      <c r="ER3877" s="1"/>
      <c r="ES3877" s="1"/>
      <c r="ET3877" s="1"/>
      <c r="EU3877" s="1"/>
      <c r="EV3877" s="1"/>
      <c r="EW3877" s="1"/>
      <c r="EX3877" s="1"/>
      <c r="EY3877" s="1"/>
      <c r="EZ3877" s="1"/>
      <c r="FA3877" s="1"/>
      <c r="FB3877" s="1"/>
      <c r="FC3877" s="1"/>
      <c r="FD3877" s="1"/>
      <c r="FE3877" s="1"/>
      <c r="FF3877" s="1"/>
      <c r="FG3877" s="1"/>
      <c r="FH3877" s="1"/>
      <c r="FI3877" s="1"/>
      <c r="FJ3877" s="1"/>
      <c r="FK3877" s="1"/>
      <c r="FL3877" s="1"/>
      <c r="FM3877" s="1"/>
      <c r="FN3877" s="1"/>
      <c r="FO3877" s="1"/>
      <c r="FP3877" s="1"/>
      <c r="FQ3877" s="1"/>
      <c r="FR3877" s="1"/>
      <c r="FS3877" s="1"/>
      <c r="FT3877" s="1"/>
      <c r="FU3877" s="1"/>
      <c r="FV3877" s="1"/>
      <c r="FW3877" s="1"/>
      <c r="FX3877" s="1"/>
      <c r="FY3877" s="1"/>
      <c r="FZ3877" s="1"/>
      <c r="GA3877" s="1"/>
      <c r="GB3877" s="1"/>
      <c r="GC3877" s="1"/>
      <c r="GD3877" s="1"/>
      <c r="GE3877" s="1"/>
      <c r="GF3877" s="1"/>
      <c r="GG3877" s="1"/>
      <c r="GH3877" s="1"/>
      <c r="GI3877" s="1"/>
      <c r="GJ3877" s="1"/>
      <c r="GK3877"/>
      <c r="GL3877"/>
      <c r="GM3877"/>
      <c r="GN3877"/>
      <c r="GO3877"/>
      <c r="GP3877"/>
      <c r="GQ3877"/>
      <c r="GR3877"/>
      <c r="GS3877"/>
      <c r="GT3877"/>
      <c r="GU3877"/>
      <c r="GV3877"/>
      <c r="GW3877"/>
      <c r="GX3877"/>
      <c r="GY3877"/>
      <c r="GZ3877"/>
      <c r="HA3877"/>
      <c r="HB3877"/>
      <c r="HC3877"/>
      <c r="HD3877"/>
      <c r="HE3877"/>
    </row>
    <row r="3878" spans="4:213" s="25" customFormat="1" x14ac:dyDescent="0.25">
      <c r="D3878" s="19"/>
      <c r="E3878" s="19"/>
      <c r="F3878" s="20"/>
      <c r="G3878" s="20"/>
      <c r="H3878" s="20"/>
      <c r="I3878" s="20"/>
      <c r="J3878" s="21"/>
      <c r="K3878" s="21"/>
      <c r="L3878" s="20"/>
      <c r="M3878" s="20"/>
      <c r="N3878" s="22"/>
      <c r="O3878" s="22"/>
      <c r="P3878" s="22"/>
      <c r="Q3878" s="22"/>
      <c r="R3878" s="19"/>
      <c r="S3878" s="19"/>
      <c r="T3878" s="19"/>
      <c r="U3878" s="20"/>
      <c r="V3878" s="20"/>
      <c r="W3878" s="20"/>
      <c r="X3878" s="27"/>
      <c r="Y3878" s="253"/>
      <c r="Z3878" s="30"/>
      <c r="AA3878" s="30"/>
      <c r="AB3878" s="31"/>
      <c r="AC3878" s="31"/>
      <c r="AD3878" s="31"/>
      <c r="AE3878" s="31"/>
      <c r="AF3878" s="31"/>
      <c r="AG3878" s="241"/>
      <c r="AH3878" s="31"/>
      <c r="AI3878" s="31"/>
      <c r="AJ3878" s="31"/>
      <c r="AK3878" s="31"/>
      <c r="AL3878" s="120"/>
      <c r="AQ3878" s="26"/>
      <c r="AW3878" s="19"/>
      <c r="AX3878" s="19"/>
      <c r="AY3878" s="19"/>
      <c r="AZ3878" s="19"/>
      <c r="BA3878" s="19"/>
      <c r="BB3878" s="19"/>
      <c r="BC3878" s="1"/>
      <c r="BD3878"/>
      <c r="BE3878"/>
      <c r="BF3878" s="1"/>
      <c r="BG3878"/>
      <c r="BH3878"/>
      <c r="BI3878"/>
      <c r="BJ3878" s="1"/>
      <c r="BK3878" s="1"/>
      <c r="BL3878"/>
      <c r="BM3878" s="1"/>
      <c r="BN3878" s="1"/>
      <c r="BO3878" s="1"/>
      <c r="BP3878" s="1"/>
      <c r="BQ3878" s="1"/>
      <c r="BR3878" s="1"/>
      <c r="BS3878" s="1"/>
      <c r="BT3878" s="22"/>
      <c r="BU3878" s="1"/>
      <c r="BV3878" s="1"/>
      <c r="BW3878" s="1"/>
      <c r="BX3878" s="1"/>
      <c r="BY3878" s="1"/>
      <c r="BZ3878" s="1"/>
      <c r="CA3878" s="1"/>
      <c r="CB3878" s="1"/>
      <c r="CC3878" s="1"/>
      <c r="CD3878" s="1"/>
      <c r="CE3878" s="1"/>
      <c r="CF3878" s="1"/>
      <c r="CG3878" s="1"/>
      <c r="CH3878" s="1"/>
      <c r="CI3878" s="1"/>
      <c r="CJ3878" s="1"/>
      <c r="CK3878" s="1"/>
      <c r="CL3878" s="1"/>
      <c r="CM3878" s="1"/>
      <c r="CN3878" s="1"/>
      <c r="CO3878" s="1"/>
      <c r="CP3878" s="1"/>
      <c r="CQ3878" s="1"/>
      <c r="CR3878" s="1"/>
      <c r="CS3878" s="1"/>
      <c r="CT3878" s="1"/>
      <c r="CU3878" s="1"/>
      <c r="CV3878" s="1"/>
      <c r="CW3878" s="1"/>
      <c r="CX3878" s="1"/>
      <c r="CY3878" s="1"/>
      <c r="CZ3878" s="1"/>
      <c r="DA3878" s="1"/>
      <c r="DB3878" s="1"/>
      <c r="DC3878" s="1"/>
      <c r="DD3878" s="1"/>
      <c r="DE3878" s="1"/>
      <c r="DF3878" s="1"/>
      <c r="DG3878" s="1"/>
      <c r="DH3878" s="1"/>
      <c r="DI3878" s="1"/>
      <c r="DJ3878" s="1"/>
      <c r="DK3878" s="1"/>
      <c r="DL3878" s="1"/>
      <c r="DM3878" s="1"/>
      <c r="DN3878" s="1"/>
      <c r="DO3878" s="1"/>
      <c r="DP3878" s="1"/>
      <c r="DQ3878" s="1"/>
      <c r="DR3878" s="1"/>
      <c r="DS3878" s="1"/>
      <c r="DT3878" s="1"/>
      <c r="DU3878" s="1"/>
      <c r="DV3878" s="1"/>
      <c r="DW3878" s="1"/>
      <c r="DX3878" s="1"/>
      <c r="DY3878" s="1"/>
      <c r="DZ3878" s="1"/>
      <c r="EA3878" s="1"/>
      <c r="EB3878" s="1"/>
      <c r="EC3878" s="1"/>
      <c r="ED3878" s="1"/>
      <c r="EE3878" s="1"/>
      <c r="EF3878" s="1"/>
      <c r="EG3878" s="1"/>
      <c r="EH3878" s="1"/>
      <c r="EI3878" s="1"/>
      <c r="EJ3878" s="1"/>
      <c r="EK3878" s="1"/>
      <c r="EL3878" s="1"/>
      <c r="EM3878" s="1"/>
      <c r="EN3878" s="1"/>
      <c r="EO3878" s="1"/>
      <c r="EP3878" s="1"/>
      <c r="EQ3878" s="1"/>
      <c r="ER3878" s="1"/>
      <c r="ES3878" s="1"/>
      <c r="ET3878" s="1"/>
      <c r="EU3878" s="1"/>
      <c r="EV3878" s="1"/>
      <c r="EW3878" s="1"/>
      <c r="EX3878" s="1"/>
      <c r="EY3878" s="1"/>
      <c r="EZ3878" s="1"/>
      <c r="FA3878" s="1"/>
      <c r="FB3878" s="1"/>
      <c r="FC3878" s="1"/>
      <c r="FD3878" s="1"/>
      <c r="FE3878" s="1"/>
      <c r="FF3878" s="1"/>
      <c r="FG3878" s="1"/>
      <c r="FH3878" s="1"/>
      <c r="FI3878" s="1"/>
      <c r="FJ3878" s="1"/>
      <c r="FK3878" s="1"/>
      <c r="FL3878" s="1"/>
      <c r="FM3878" s="1"/>
      <c r="FN3878" s="1"/>
      <c r="FO3878" s="1"/>
      <c r="FP3878" s="1"/>
      <c r="FQ3878" s="1"/>
      <c r="FR3878" s="1"/>
      <c r="FS3878" s="1"/>
      <c r="FT3878" s="1"/>
      <c r="FU3878" s="1"/>
      <c r="FV3878" s="1"/>
      <c r="FW3878" s="1"/>
      <c r="FX3878" s="1"/>
      <c r="FY3878" s="1"/>
      <c r="FZ3878" s="1"/>
      <c r="GA3878" s="1"/>
      <c r="GB3878" s="1"/>
      <c r="GC3878" s="1"/>
      <c r="GD3878" s="1"/>
      <c r="GE3878" s="1"/>
      <c r="GF3878" s="1"/>
      <c r="GG3878" s="1"/>
      <c r="GH3878" s="1"/>
      <c r="GI3878" s="1"/>
      <c r="GJ3878" s="1"/>
      <c r="GK3878"/>
      <c r="GL3878"/>
      <c r="GM3878"/>
      <c r="GN3878"/>
      <c r="GO3878"/>
      <c r="GP3878"/>
      <c r="GQ3878"/>
      <c r="GR3878"/>
      <c r="GS3878"/>
      <c r="GT3878"/>
      <c r="GU3878"/>
      <c r="GV3878"/>
      <c r="GW3878"/>
      <c r="GX3878"/>
      <c r="GY3878"/>
      <c r="GZ3878"/>
      <c r="HA3878"/>
      <c r="HB3878"/>
      <c r="HC3878"/>
      <c r="HD3878"/>
      <c r="HE3878"/>
    </row>
    <row r="3879" spans="4:213" s="25" customFormat="1" x14ac:dyDescent="0.25">
      <c r="D3879" s="19"/>
      <c r="E3879" s="19"/>
      <c r="F3879" s="20"/>
      <c r="G3879" s="20"/>
      <c r="H3879" s="20"/>
      <c r="I3879" s="20"/>
      <c r="J3879" s="21"/>
      <c r="K3879" s="21"/>
      <c r="L3879" s="20"/>
      <c r="M3879" s="20"/>
      <c r="N3879" s="22"/>
      <c r="O3879" s="22"/>
      <c r="P3879" s="22"/>
      <c r="Q3879" s="22"/>
      <c r="R3879" s="19"/>
      <c r="S3879" s="19"/>
      <c r="T3879" s="19"/>
      <c r="U3879" s="20"/>
      <c r="V3879" s="20"/>
      <c r="W3879" s="20"/>
      <c r="X3879" s="27"/>
      <c r="Y3879" s="253"/>
      <c r="Z3879" s="30"/>
      <c r="AA3879" s="30"/>
      <c r="AB3879" s="31"/>
      <c r="AC3879" s="31"/>
      <c r="AD3879" s="31"/>
      <c r="AE3879" s="31"/>
      <c r="AF3879" s="31"/>
      <c r="AG3879" s="241"/>
      <c r="AH3879" s="31"/>
      <c r="AI3879" s="31"/>
      <c r="AJ3879" s="31"/>
      <c r="AK3879" s="31"/>
      <c r="AL3879" s="120"/>
      <c r="AQ3879" s="26"/>
      <c r="AW3879" s="19"/>
      <c r="AX3879" s="19"/>
      <c r="AY3879" s="19"/>
      <c r="AZ3879" s="19"/>
      <c r="BA3879" s="19"/>
      <c r="BB3879" s="19"/>
      <c r="BC3879" s="1"/>
      <c r="BD3879"/>
      <c r="BE3879"/>
      <c r="BF3879" s="1"/>
      <c r="BG3879"/>
      <c r="BH3879"/>
      <c r="BI3879"/>
      <c r="BJ3879" s="1"/>
      <c r="BK3879" s="1"/>
      <c r="BL3879"/>
      <c r="BM3879" s="1"/>
      <c r="BN3879" s="1"/>
      <c r="BO3879" s="1"/>
      <c r="BP3879" s="1"/>
      <c r="BQ3879" s="1"/>
      <c r="BR3879" s="1"/>
      <c r="BS3879" s="1"/>
      <c r="BT3879" s="22"/>
      <c r="BU3879" s="1"/>
      <c r="BV3879" s="1"/>
      <c r="BW3879" s="1"/>
      <c r="BX3879" s="1"/>
      <c r="BY3879" s="1"/>
      <c r="BZ3879" s="1"/>
      <c r="CA3879" s="1"/>
      <c r="CB3879" s="1"/>
      <c r="CC3879" s="1"/>
      <c r="CD3879" s="1"/>
      <c r="CE3879" s="1"/>
      <c r="CF3879" s="1"/>
      <c r="CG3879" s="1"/>
      <c r="CH3879" s="1"/>
      <c r="CI3879" s="1"/>
      <c r="CJ3879" s="1"/>
      <c r="CK3879" s="1"/>
      <c r="CL3879" s="1"/>
      <c r="CM3879" s="1"/>
      <c r="CN3879" s="1"/>
      <c r="CO3879" s="1"/>
      <c r="CP3879" s="1"/>
      <c r="CQ3879" s="1"/>
      <c r="CR3879" s="1"/>
      <c r="CS3879" s="1"/>
      <c r="CT3879" s="1"/>
      <c r="CU3879" s="1"/>
      <c r="CV3879" s="1"/>
      <c r="CW3879" s="1"/>
      <c r="CX3879" s="1"/>
      <c r="CY3879" s="1"/>
      <c r="CZ3879" s="1"/>
      <c r="DA3879" s="1"/>
      <c r="DB3879" s="1"/>
      <c r="DC3879" s="1"/>
      <c r="DD3879" s="1"/>
      <c r="DE3879" s="1"/>
      <c r="DF3879" s="1"/>
      <c r="DG3879" s="1"/>
      <c r="DH3879" s="1"/>
      <c r="DI3879" s="1"/>
      <c r="DJ3879" s="1"/>
      <c r="DK3879" s="1"/>
      <c r="DL3879" s="1"/>
      <c r="DM3879" s="1"/>
      <c r="DN3879" s="1"/>
      <c r="DO3879" s="1"/>
      <c r="DP3879" s="1"/>
      <c r="DQ3879" s="1"/>
      <c r="DR3879" s="1"/>
      <c r="DS3879" s="1"/>
      <c r="DT3879" s="1"/>
      <c r="DU3879" s="1"/>
      <c r="DV3879" s="1"/>
      <c r="DW3879" s="1"/>
      <c r="DX3879" s="1"/>
      <c r="DY3879" s="1"/>
      <c r="DZ3879" s="1"/>
      <c r="EA3879" s="1"/>
      <c r="EB3879" s="1"/>
      <c r="EC3879" s="1"/>
      <c r="ED3879" s="1"/>
      <c r="EE3879" s="1"/>
      <c r="EF3879" s="1"/>
      <c r="EG3879" s="1"/>
      <c r="EH3879" s="1"/>
      <c r="EI3879" s="1"/>
      <c r="EJ3879" s="1"/>
      <c r="EK3879" s="1"/>
      <c r="EL3879" s="1"/>
      <c r="EM3879" s="1"/>
      <c r="EN3879" s="1"/>
      <c r="EO3879" s="1"/>
      <c r="EP3879" s="1"/>
      <c r="EQ3879" s="1"/>
      <c r="ER3879" s="1"/>
      <c r="ES3879" s="1"/>
      <c r="ET3879" s="1"/>
      <c r="EU3879" s="1"/>
      <c r="EV3879" s="1"/>
      <c r="EW3879" s="1"/>
      <c r="EX3879" s="1"/>
      <c r="EY3879" s="1"/>
      <c r="EZ3879" s="1"/>
      <c r="FA3879" s="1"/>
      <c r="FB3879" s="1"/>
      <c r="FC3879" s="1"/>
      <c r="FD3879" s="1"/>
      <c r="FE3879" s="1"/>
      <c r="FF3879" s="1"/>
      <c r="FG3879" s="1"/>
      <c r="FH3879" s="1"/>
      <c r="FI3879" s="1"/>
      <c r="FJ3879" s="1"/>
      <c r="FK3879" s="1"/>
      <c r="FL3879" s="1"/>
      <c r="FM3879" s="1"/>
      <c r="FN3879" s="1"/>
      <c r="FO3879" s="1"/>
      <c r="FP3879" s="1"/>
      <c r="FQ3879" s="1"/>
      <c r="FR3879" s="1"/>
      <c r="FS3879" s="1"/>
      <c r="FT3879" s="1"/>
      <c r="FU3879" s="1"/>
      <c r="FV3879" s="1"/>
      <c r="FW3879" s="1"/>
      <c r="FX3879" s="1"/>
      <c r="FY3879" s="1"/>
      <c r="FZ3879" s="1"/>
      <c r="GA3879" s="1"/>
      <c r="GB3879" s="1"/>
      <c r="GC3879" s="1"/>
      <c r="GD3879" s="1"/>
      <c r="GE3879" s="1"/>
      <c r="GF3879" s="1"/>
      <c r="GG3879" s="1"/>
      <c r="GH3879" s="1"/>
      <c r="GI3879" s="1"/>
      <c r="GJ3879" s="1"/>
      <c r="GK3879"/>
      <c r="GL3879"/>
      <c r="GM3879"/>
      <c r="GN3879"/>
      <c r="GO3879"/>
      <c r="GP3879"/>
      <c r="GQ3879"/>
      <c r="GR3879"/>
      <c r="GS3879"/>
      <c r="GT3879"/>
      <c r="GU3879"/>
      <c r="GV3879"/>
      <c r="GW3879"/>
      <c r="GX3879"/>
      <c r="GY3879"/>
      <c r="GZ3879"/>
      <c r="HA3879"/>
      <c r="HB3879"/>
      <c r="HC3879"/>
      <c r="HD3879"/>
      <c r="HE3879"/>
    </row>
    <row r="3880" spans="4:213" s="25" customFormat="1" x14ac:dyDescent="0.25">
      <c r="D3880" s="19"/>
      <c r="E3880" s="19"/>
      <c r="F3880" s="20"/>
      <c r="G3880" s="20"/>
      <c r="H3880" s="20"/>
      <c r="I3880" s="20"/>
      <c r="J3880" s="21"/>
      <c r="K3880" s="21"/>
      <c r="L3880" s="20"/>
      <c r="M3880" s="20"/>
      <c r="N3880" s="22"/>
      <c r="O3880" s="22"/>
      <c r="P3880" s="22"/>
      <c r="Q3880" s="22"/>
      <c r="R3880" s="19"/>
      <c r="S3880" s="19"/>
      <c r="T3880" s="19"/>
      <c r="U3880" s="20"/>
      <c r="V3880" s="20"/>
      <c r="W3880" s="20"/>
      <c r="X3880" s="27"/>
      <c r="Y3880" s="253"/>
      <c r="Z3880" s="30"/>
      <c r="AA3880" s="30"/>
      <c r="AB3880" s="31"/>
      <c r="AC3880" s="31"/>
      <c r="AD3880" s="31"/>
      <c r="AE3880" s="31"/>
      <c r="AF3880" s="31"/>
      <c r="AG3880" s="241"/>
      <c r="AH3880" s="31"/>
      <c r="AI3880" s="31"/>
      <c r="AJ3880" s="31"/>
      <c r="AK3880" s="31"/>
      <c r="AL3880" s="120"/>
      <c r="AQ3880" s="26"/>
      <c r="AW3880" s="19"/>
      <c r="AX3880" s="19"/>
      <c r="AY3880" s="19"/>
      <c r="AZ3880" s="19"/>
      <c r="BA3880" s="19"/>
      <c r="BB3880" s="19"/>
      <c r="BC3880" s="1"/>
      <c r="BD3880"/>
      <c r="BE3880"/>
      <c r="BF3880" s="1"/>
      <c r="BG3880"/>
      <c r="BH3880"/>
      <c r="BI3880"/>
      <c r="BJ3880" s="1"/>
      <c r="BK3880" s="1"/>
      <c r="BL3880"/>
      <c r="BM3880" s="1"/>
      <c r="BN3880" s="1"/>
      <c r="BO3880" s="1"/>
      <c r="BP3880" s="1"/>
      <c r="BQ3880" s="1"/>
      <c r="BR3880" s="1"/>
      <c r="BS3880" s="1"/>
      <c r="BT3880" s="22"/>
      <c r="BU3880" s="1"/>
      <c r="BV3880" s="1"/>
      <c r="BW3880" s="1"/>
      <c r="BX3880" s="1"/>
      <c r="BY3880" s="1"/>
      <c r="BZ3880" s="1"/>
      <c r="CA3880" s="1"/>
      <c r="CB3880" s="1"/>
      <c r="CC3880" s="1"/>
      <c r="CD3880" s="1"/>
      <c r="CE3880" s="1"/>
      <c r="CF3880" s="1"/>
      <c r="CG3880" s="1"/>
      <c r="CH3880" s="1"/>
      <c r="CI3880" s="1"/>
      <c r="CJ3880" s="1"/>
      <c r="CK3880" s="1"/>
      <c r="CL3880" s="1"/>
      <c r="CM3880" s="1"/>
      <c r="CN3880" s="1"/>
      <c r="CO3880" s="1"/>
      <c r="CP3880" s="1"/>
      <c r="CQ3880" s="1"/>
      <c r="CR3880" s="1"/>
      <c r="CS3880" s="1"/>
      <c r="CT3880" s="1"/>
      <c r="CU3880" s="1"/>
      <c r="CV3880" s="1"/>
      <c r="CW3880" s="1"/>
      <c r="CX3880" s="1"/>
      <c r="CY3880" s="1"/>
      <c r="CZ3880" s="1"/>
      <c r="DA3880" s="1"/>
      <c r="DB3880" s="1"/>
      <c r="DC3880" s="1"/>
      <c r="DD3880" s="1"/>
      <c r="DE3880" s="1"/>
      <c r="DF3880" s="1"/>
      <c r="DG3880" s="1"/>
      <c r="DH3880" s="1"/>
      <c r="DI3880" s="1"/>
      <c r="DJ3880" s="1"/>
      <c r="DK3880" s="1"/>
      <c r="DL3880" s="1"/>
      <c r="DM3880" s="1"/>
      <c r="DN3880" s="1"/>
      <c r="DO3880" s="1"/>
      <c r="DP3880" s="1"/>
      <c r="DQ3880" s="1"/>
      <c r="DR3880" s="1"/>
      <c r="DS3880" s="1"/>
      <c r="DT3880" s="1"/>
      <c r="DU3880" s="1"/>
      <c r="DV3880" s="1"/>
      <c r="DW3880" s="1"/>
      <c r="DX3880" s="1"/>
      <c r="DY3880" s="1"/>
      <c r="DZ3880" s="1"/>
      <c r="EA3880" s="1"/>
      <c r="EB3880" s="1"/>
      <c r="EC3880" s="1"/>
      <c r="ED3880" s="1"/>
      <c r="EE3880" s="1"/>
      <c r="EF3880" s="1"/>
      <c r="EG3880" s="1"/>
      <c r="EH3880" s="1"/>
      <c r="EI3880" s="1"/>
      <c r="EJ3880" s="1"/>
      <c r="EK3880" s="1"/>
      <c r="EL3880" s="1"/>
      <c r="EM3880" s="1"/>
      <c r="EN3880" s="1"/>
      <c r="EO3880" s="1"/>
      <c r="EP3880" s="1"/>
      <c r="EQ3880" s="1"/>
      <c r="ER3880" s="1"/>
      <c r="ES3880" s="1"/>
      <c r="ET3880" s="1"/>
      <c r="EU3880" s="1"/>
      <c r="EV3880" s="1"/>
      <c r="EW3880" s="1"/>
      <c r="EX3880" s="1"/>
      <c r="EY3880" s="1"/>
      <c r="EZ3880" s="1"/>
      <c r="FA3880" s="1"/>
      <c r="FB3880" s="1"/>
      <c r="FC3880" s="1"/>
      <c r="FD3880" s="1"/>
      <c r="FE3880" s="1"/>
      <c r="FF3880" s="1"/>
      <c r="FG3880" s="1"/>
      <c r="FH3880" s="1"/>
      <c r="FI3880" s="1"/>
      <c r="FJ3880" s="1"/>
      <c r="FK3880" s="1"/>
      <c r="FL3880" s="1"/>
      <c r="FM3880" s="1"/>
      <c r="FN3880" s="1"/>
      <c r="FO3880" s="1"/>
      <c r="FP3880" s="1"/>
      <c r="FQ3880" s="1"/>
      <c r="FR3880" s="1"/>
      <c r="FS3880" s="1"/>
      <c r="FT3880" s="1"/>
      <c r="FU3880" s="1"/>
      <c r="FV3880" s="1"/>
      <c r="FW3880" s="1"/>
      <c r="FX3880" s="1"/>
      <c r="FY3880" s="1"/>
      <c r="FZ3880" s="1"/>
      <c r="GA3880" s="1"/>
      <c r="GB3880" s="1"/>
      <c r="GC3880" s="1"/>
      <c r="GD3880" s="1"/>
      <c r="GE3880" s="1"/>
      <c r="GF3880" s="1"/>
      <c r="GG3880" s="1"/>
      <c r="GH3880" s="1"/>
      <c r="GI3880" s="1"/>
      <c r="GJ3880" s="1"/>
      <c r="GK3880"/>
      <c r="GL3880"/>
      <c r="GM3880"/>
      <c r="GN3880"/>
      <c r="GO3880"/>
      <c r="GP3880"/>
      <c r="GQ3880"/>
      <c r="GR3880"/>
      <c r="GS3880"/>
      <c r="GT3880"/>
      <c r="GU3880"/>
      <c r="GV3880"/>
      <c r="GW3880"/>
      <c r="GX3880"/>
      <c r="GY3880"/>
      <c r="GZ3880"/>
      <c r="HA3880"/>
      <c r="HB3880"/>
      <c r="HC3880"/>
      <c r="HD3880"/>
      <c r="HE3880"/>
    </row>
    <row r="3881" spans="4:213" s="25" customFormat="1" x14ac:dyDescent="0.25">
      <c r="D3881" s="19"/>
      <c r="E3881" s="19"/>
      <c r="F3881" s="20"/>
      <c r="G3881" s="20"/>
      <c r="H3881" s="20"/>
      <c r="I3881" s="20"/>
      <c r="J3881" s="21"/>
      <c r="K3881" s="21"/>
      <c r="L3881" s="20"/>
      <c r="M3881" s="20"/>
      <c r="N3881" s="22"/>
      <c r="O3881" s="22"/>
      <c r="P3881" s="22"/>
      <c r="Q3881" s="22"/>
      <c r="R3881" s="19"/>
      <c r="S3881" s="19"/>
      <c r="T3881" s="19"/>
      <c r="U3881" s="20"/>
      <c r="V3881" s="20"/>
      <c r="W3881" s="20"/>
      <c r="X3881" s="27"/>
      <c r="Y3881" s="253"/>
      <c r="Z3881" s="30"/>
      <c r="AA3881" s="30"/>
      <c r="AB3881" s="31"/>
      <c r="AC3881" s="31"/>
      <c r="AD3881" s="31"/>
      <c r="AE3881" s="31"/>
      <c r="AF3881" s="31"/>
      <c r="AG3881" s="241"/>
      <c r="AH3881" s="31"/>
      <c r="AI3881" s="31"/>
      <c r="AJ3881" s="31"/>
      <c r="AK3881" s="31"/>
      <c r="AL3881" s="120"/>
      <c r="AQ3881" s="26"/>
      <c r="AW3881" s="19"/>
      <c r="AX3881" s="19"/>
      <c r="AY3881" s="19"/>
      <c r="AZ3881" s="19"/>
      <c r="BA3881" s="19"/>
      <c r="BB3881" s="19"/>
      <c r="BC3881" s="1"/>
      <c r="BD3881"/>
      <c r="BE3881"/>
      <c r="BF3881" s="1"/>
      <c r="BG3881"/>
      <c r="BH3881"/>
      <c r="BI3881"/>
      <c r="BJ3881" s="1"/>
      <c r="BK3881" s="1"/>
      <c r="BL3881"/>
      <c r="BM3881" s="1"/>
      <c r="BN3881" s="1"/>
      <c r="BO3881" s="1"/>
      <c r="BP3881" s="1"/>
      <c r="BQ3881" s="1"/>
      <c r="BR3881" s="1"/>
      <c r="BS3881" s="1"/>
      <c r="BT3881" s="22"/>
      <c r="BU3881" s="1"/>
      <c r="BV3881" s="1"/>
      <c r="BW3881" s="1"/>
      <c r="BX3881" s="1"/>
      <c r="BY3881" s="1"/>
      <c r="BZ3881" s="1"/>
      <c r="CA3881" s="1"/>
      <c r="CB3881" s="1"/>
      <c r="CC3881" s="1"/>
      <c r="CD3881" s="1"/>
      <c r="CE3881" s="1"/>
      <c r="CF3881" s="1"/>
      <c r="CG3881" s="1"/>
      <c r="CH3881" s="1"/>
      <c r="CI3881" s="1"/>
      <c r="CJ3881" s="1"/>
      <c r="CK3881" s="1"/>
      <c r="CL3881" s="1"/>
      <c r="CM3881" s="1"/>
      <c r="CN3881" s="1"/>
      <c r="CO3881" s="1"/>
      <c r="CP3881" s="1"/>
      <c r="CQ3881" s="1"/>
      <c r="CR3881" s="1"/>
      <c r="CS3881" s="1"/>
      <c r="CT3881" s="1"/>
      <c r="CU3881" s="1"/>
      <c r="CV3881" s="1"/>
      <c r="CW3881" s="1"/>
      <c r="CX3881" s="1"/>
      <c r="CY3881" s="1"/>
      <c r="CZ3881" s="1"/>
      <c r="DA3881" s="1"/>
      <c r="DB3881" s="1"/>
      <c r="DC3881" s="1"/>
      <c r="DD3881" s="1"/>
      <c r="DE3881" s="1"/>
      <c r="DF3881" s="1"/>
      <c r="DG3881" s="1"/>
      <c r="DH3881" s="1"/>
      <c r="DI3881" s="1"/>
      <c r="DJ3881" s="1"/>
      <c r="DK3881" s="1"/>
      <c r="DL3881" s="1"/>
      <c r="DM3881" s="1"/>
      <c r="DN3881" s="1"/>
      <c r="DO3881" s="1"/>
      <c r="DP3881" s="1"/>
      <c r="DQ3881" s="1"/>
      <c r="DR3881" s="1"/>
      <c r="DS3881" s="1"/>
      <c r="DT3881" s="1"/>
      <c r="DU3881" s="1"/>
      <c r="DV3881" s="1"/>
      <c r="DW3881" s="1"/>
      <c r="DX3881" s="1"/>
      <c r="DY3881" s="1"/>
      <c r="DZ3881" s="1"/>
      <c r="EA3881" s="1"/>
      <c r="EB3881" s="1"/>
      <c r="EC3881" s="1"/>
      <c r="ED3881" s="1"/>
      <c r="EE3881" s="1"/>
      <c r="EF3881" s="1"/>
      <c r="EG3881" s="1"/>
      <c r="EH3881" s="1"/>
      <c r="EI3881" s="1"/>
      <c r="EJ3881" s="1"/>
      <c r="EK3881" s="1"/>
      <c r="EL3881" s="1"/>
      <c r="EM3881" s="1"/>
      <c r="EN3881" s="1"/>
      <c r="EO3881" s="1"/>
      <c r="EP3881" s="1"/>
      <c r="EQ3881" s="1"/>
      <c r="ER3881" s="1"/>
      <c r="ES3881" s="1"/>
      <c r="ET3881" s="1"/>
      <c r="EU3881" s="1"/>
      <c r="EV3881" s="1"/>
      <c r="EW3881" s="1"/>
      <c r="EX3881" s="1"/>
      <c r="EY3881" s="1"/>
      <c r="EZ3881" s="1"/>
      <c r="FA3881" s="1"/>
      <c r="FB3881" s="1"/>
      <c r="FC3881" s="1"/>
      <c r="FD3881" s="1"/>
      <c r="FE3881" s="1"/>
      <c r="FF3881" s="1"/>
      <c r="FG3881" s="1"/>
      <c r="FH3881" s="1"/>
      <c r="FI3881" s="1"/>
      <c r="FJ3881" s="1"/>
      <c r="FK3881" s="1"/>
      <c r="FL3881" s="1"/>
      <c r="FM3881" s="1"/>
      <c r="FN3881" s="1"/>
      <c r="FO3881" s="1"/>
      <c r="FP3881" s="1"/>
      <c r="FQ3881" s="1"/>
      <c r="FR3881" s="1"/>
      <c r="FS3881" s="1"/>
      <c r="FT3881" s="1"/>
      <c r="FU3881" s="1"/>
      <c r="FV3881" s="1"/>
      <c r="FW3881" s="1"/>
      <c r="FX3881" s="1"/>
      <c r="FY3881" s="1"/>
      <c r="FZ3881" s="1"/>
      <c r="GA3881" s="1"/>
      <c r="GB3881" s="1"/>
      <c r="GC3881" s="1"/>
      <c r="GD3881" s="1"/>
      <c r="GE3881" s="1"/>
      <c r="GF3881" s="1"/>
      <c r="GG3881" s="1"/>
      <c r="GH3881" s="1"/>
      <c r="GI3881" s="1"/>
      <c r="GJ3881" s="1"/>
      <c r="GK3881"/>
      <c r="GL3881"/>
      <c r="GM3881"/>
      <c r="GN3881"/>
      <c r="GO3881"/>
      <c r="GP3881"/>
      <c r="GQ3881"/>
      <c r="GR3881"/>
      <c r="GS3881"/>
      <c r="GT3881"/>
      <c r="GU3881"/>
      <c r="GV3881"/>
      <c r="GW3881"/>
      <c r="GX3881"/>
      <c r="GY3881"/>
      <c r="GZ3881"/>
      <c r="HA3881"/>
      <c r="HB3881"/>
      <c r="HC3881"/>
      <c r="HD3881"/>
      <c r="HE3881"/>
    </row>
    <row r="3882" spans="4:213" s="25" customFormat="1" x14ac:dyDescent="0.25">
      <c r="D3882" s="19"/>
      <c r="E3882" s="19"/>
      <c r="F3882" s="20"/>
      <c r="G3882" s="20"/>
      <c r="H3882" s="20"/>
      <c r="I3882" s="20"/>
      <c r="J3882" s="21"/>
      <c r="K3882" s="21"/>
      <c r="L3882" s="20"/>
      <c r="M3882" s="20"/>
      <c r="N3882" s="22"/>
      <c r="O3882" s="22"/>
      <c r="P3882" s="22"/>
      <c r="Q3882" s="22"/>
      <c r="R3882" s="19"/>
      <c r="S3882" s="19"/>
      <c r="T3882" s="19"/>
      <c r="U3882" s="20"/>
      <c r="V3882" s="20"/>
      <c r="W3882" s="20"/>
      <c r="X3882" s="27"/>
      <c r="Y3882" s="253"/>
      <c r="Z3882" s="30"/>
      <c r="AA3882" s="30"/>
      <c r="AB3882" s="31"/>
      <c r="AC3882" s="31"/>
      <c r="AD3882" s="31"/>
      <c r="AE3882" s="31"/>
      <c r="AF3882" s="31"/>
      <c r="AG3882" s="241"/>
      <c r="AH3882" s="31"/>
      <c r="AI3882" s="31"/>
      <c r="AJ3882" s="31"/>
      <c r="AK3882" s="31"/>
      <c r="AL3882" s="120"/>
      <c r="AQ3882" s="26"/>
      <c r="AW3882" s="19"/>
      <c r="AX3882" s="19"/>
      <c r="AY3882" s="19"/>
      <c r="AZ3882" s="19"/>
      <c r="BA3882" s="19"/>
      <c r="BB3882" s="19"/>
      <c r="BC3882" s="1"/>
      <c r="BD3882"/>
      <c r="BE3882"/>
      <c r="BF3882" s="1"/>
      <c r="BG3882"/>
      <c r="BH3882"/>
      <c r="BI3882"/>
      <c r="BJ3882" s="1"/>
      <c r="BK3882" s="1"/>
      <c r="BL3882"/>
      <c r="BM3882" s="1"/>
      <c r="BN3882" s="1"/>
      <c r="BO3882" s="1"/>
      <c r="BP3882" s="1"/>
      <c r="BQ3882" s="1"/>
      <c r="BR3882" s="1"/>
      <c r="BS3882" s="1"/>
      <c r="BT3882" s="22"/>
      <c r="BU3882" s="1"/>
      <c r="BV3882" s="1"/>
      <c r="BW3882" s="1"/>
      <c r="BX3882" s="1"/>
      <c r="BY3882" s="1"/>
      <c r="BZ3882" s="1"/>
      <c r="CA3882" s="1"/>
      <c r="CB3882" s="1"/>
      <c r="CC3882" s="1"/>
      <c r="CD3882" s="1"/>
      <c r="CE3882" s="1"/>
      <c r="CF3882" s="1"/>
      <c r="CG3882" s="1"/>
      <c r="CH3882" s="1"/>
      <c r="CI3882" s="1"/>
      <c r="CJ3882" s="1"/>
      <c r="CK3882" s="1"/>
      <c r="CL3882" s="1"/>
      <c r="CM3882" s="1"/>
      <c r="CN3882" s="1"/>
      <c r="CO3882" s="1"/>
      <c r="CP3882" s="1"/>
      <c r="CQ3882" s="1"/>
      <c r="CR3882" s="1"/>
      <c r="CS3882" s="1"/>
      <c r="CT3882" s="1"/>
      <c r="CU3882" s="1"/>
      <c r="CV3882" s="1"/>
      <c r="CW3882" s="1"/>
      <c r="CX3882" s="1"/>
      <c r="CY3882" s="1"/>
      <c r="CZ3882" s="1"/>
      <c r="DA3882" s="1"/>
      <c r="DB3882" s="1"/>
      <c r="DC3882" s="1"/>
      <c r="DD3882" s="1"/>
      <c r="DE3882" s="1"/>
      <c r="DF3882" s="1"/>
      <c r="DG3882" s="1"/>
      <c r="DH3882" s="1"/>
      <c r="DI3882" s="1"/>
      <c r="DJ3882" s="1"/>
      <c r="DK3882" s="1"/>
      <c r="DL3882" s="1"/>
      <c r="DM3882" s="1"/>
      <c r="DN3882" s="1"/>
      <c r="DO3882" s="1"/>
      <c r="DP3882" s="1"/>
      <c r="DQ3882" s="1"/>
      <c r="DR3882" s="1"/>
      <c r="DS3882" s="1"/>
      <c r="DT3882" s="1"/>
      <c r="DU3882" s="1"/>
      <c r="DV3882" s="1"/>
      <c r="DW3882" s="1"/>
      <c r="DX3882" s="1"/>
      <c r="DY3882" s="1"/>
      <c r="DZ3882" s="1"/>
      <c r="EA3882" s="1"/>
      <c r="EB3882" s="1"/>
      <c r="EC3882" s="1"/>
      <c r="ED3882" s="1"/>
      <c r="EE3882" s="1"/>
      <c r="EF3882" s="1"/>
      <c r="EG3882" s="1"/>
      <c r="EH3882" s="1"/>
      <c r="EI3882" s="1"/>
      <c r="EJ3882" s="1"/>
      <c r="EK3882" s="1"/>
      <c r="EL3882" s="1"/>
      <c r="EM3882" s="1"/>
      <c r="EN3882" s="1"/>
      <c r="EO3882" s="1"/>
      <c r="EP3882" s="1"/>
      <c r="EQ3882" s="1"/>
      <c r="ER3882" s="1"/>
      <c r="ES3882" s="1"/>
      <c r="ET3882" s="1"/>
      <c r="EU3882" s="1"/>
      <c r="EV3882" s="1"/>
      <c r="EW3882" s="1"/>
      <c r="EX3882" s="1"/>
      <c r="EY3882" s="1"/>
      <c r="EZ3882" s="1"/>
      <c r="FA3882" s="1"/>
      <c r="FB3882" s="1"/>
      <c r="FC3882" s="1"/>
      <c r="FD3882" s="1"/>
      <c r="FE3882" s="1"/>
      <c r="FF3882" s="1"/>
      <c r="FG3882" s="1"/>
      <c r="FH3882" s="1"/>
      <c r="FI3882" s="1"/>
      <c r="FJ3882" s="1"/>
      <c r="FK3882" s="1"/>
      <c r="FL3882" s="1"/>
      <c r="FM3882" s="1"/>
      <c r="FN3882" s="1"/>
      <c r="FO3882" s="1"/>
      <c r="FP3882" s="1"/>
      <c r="FQ3882" s="1"/>
      <c r="FR3882" s="1"/>
      <c r="FS3882" s="1"/>
      <c r="FT3882" s="1"/>
      <c r="FU3882" s="1"/>
      <c r="FV3882" s="1"/>
      <c r="FW3882" s="1"/>
      <c r="FX3882" s="1"/>
      <c r="FY3882" s="1"/>
      <c r="FZ3882" s="1"/>
      <c r="GA3882" s="1"/>
      <c r="GB3882" s="1"/>
      <c r="GC3882" s="1"/>
      <c r="GD3882" s="1"/>
      <c r="GE3882" s="1"/>
      <c r="GF3882" s="1"/>
      <c r="GG3882" s="1"/>
      <c r="GH3882" s="1"/>
      <c r="GI3882" s="1"/>
      <c r="GJ3882" s="1"/>
      <c r="GK3882"/>
      <c r="GL3882"/>
      <c r="GM3882"/>
      <c r="GN3882"/>
      <c r="GO3882"/>
      <c r="GP3882"/>
      <c r="GQ3882"/>
      <c r="GR3882"/>
      <c r="GS3882"/>
      <c r="GT3882"/>
      <c r="GU3882"/>
      <c r="GV3882"/>
      <c r="GW3882"/>
      <c r="GX3882"/>
      <c r="GY3882"/>
      <c r="GZ3882"/>
      <c r="HA3882"/>
      <c r="HB3882"/>
      <c r="HC3882"/>
      <c r="HD3882"/>
      <c r="HE3882"/>
    </row>
    <row r="3883" spans="4:213" s="25" customFormat="1" x14ac:dyDescent="0.25">
      <c r="D3883" s="19"/>
      <c r="E3883" s="19"/>
      <c r="F3883" s="20"/>
      <c r="G3883" s="20"/>
      <c r="H3883" s="20"/>
      <c r="I3883" s="20"/>
      <c r="J3883" s="21"/>
      <c r="K3883" s="21"/>
      <c r="L3883" s="20"/>
      <c r="M3883" s="20"/>
      <c r="N3883" s="22"/>
      <c r="O3883" s="22"/>
      <c r="P3883" s="22"/>
      <c r="Q3883" s="22"/>
      <c r="R3883" s="19"/>
      <c r="S3883" s="19"/>
      <c r="T3883" s="19"/>
      <c r="U3883" s="20"/>
      <c r="V3883" s="20"/>
      <c r="W3883" s="20"/>
      <c r="X3883" s="27"/>
      <c r="Y3883" s="253"/>
      <c r="Z3883" s="30"/>
      <c r="AA3883" s="30"/>
      <c r="AB3883" s="31"/>
      <c r="AC3883" s="31"/>
      <c r="AD3883" s="31"/>
      <c r="AE3883" s="31"/>
      <c r="AF3883" s="31"/>
      <c r="AG3883" s="241"/>
      <c r="AH3883" s="31"/>
      <c r="AI3883" s="31"/>
      <c r="AJ3883" s="31"/>
      <c r="AK3883" s="31"/>
      <c r="AL3883" s="120"/>
      <c r="AQ3883" s="26"/>
      <c r="AW3883" s="19"/>
      <c r="AX3883" s="19"/>
      <c r="AY3883" s="19"/>
      <c r="AZ3883" s="19"/>
      <c r="BA3883" s="19"/>
      <c r="BB3883" s="19"/>
      <c r="BC3883" s="1"/>
      <c r="BD3883"/>
      <c r="BE3883"/>
      <c r="BF3883" s="1"/>
      <c r="BG3883"/>
      <c r="BH3883"/>
      <c r="BI3883"/>
      <c r="BJ3883" s="1"/>
      <c r="BK3883" s="1"/>
      <c r="BL3883"/>
      <c r="BM3883" s="1"/>
      <c r="BN3883" s="1"/>
      <c r="BO3883" s="1"/>
      <c r="BP3883" s="1"/>
      <c r="BQ3883" s="1"/>
      <c r="BR3883" s="1"/>
      <c r="BS3883" s="1"/>
      <c r="BT3883" s="22"/>
      <c r="BU3883" s="1"/>
      <c r="BV3883" s="1"/>
      <c r="BW3883" s="1"/>
      <c r="BX3883" s="1"/>
      <c r="BY3883" s="1"/>
      <c r="BZ3883" s="1"/>
      <c r="CA3883" s="1"/>
      <c r="CB3883" s="1"/>
      <c r="CC3883" s="1"/>
      <c r="CD3883" s="1"/>
      <c r="CE3883" s="1"/>
      <c r="CF3883" s="1"/>
      <c r="CG3883" s="1"/>
      <c r="CH3883" s="1"/>
      <c r="CI3883" s="1"/>
      <c r="CJ3883" s="1"/>
      <c r="CK3883" s="1"/>
      <c r="CL3883" s="1"/>
      <c r="CM3883" s="1"/>
      <c r="CN3883" s="1"/>
      <c r="CO3883" s="1"/>
      <c r="CP3883" s="1"/>
      <c r="CQ3883" s="1"/>
      <c r="CR3883" s="1"/>
      <c r="CS3883" s="1"/>
      <c r="CT3883" s="1"/>
      <c r="CU3883" s="1"/>
      <c r="CV3883" s="1"/>
      <c r="CW3883" s="1"/>
      <c r="CX3883" s="1"/>
      <c r="CY3883" s="1"/>
      <c r="CZ3883" s="1"/>
      <c r="DA3883" s="1"/>
      <c r="DB3883" s="1"/>
      <c r="DC3883" s="1"/>
      <c r="DD3883" s="1"/>
      <c r="DE3883" s="1"/>
      <c r="DF3883" s="1"/>
      <c r="DG3883" s="1"/>
      <c r="DH3883" s="1"/>
      <c r="DI3883" s="1"/>
      <c r="DJ3883" s="1"/>
      <c r="DK3883" s="1"/>
      <c r="DL3883" s="1"/>
      <c r="DM3883" s="1"/>
      <c r="DN3883" s="1"/>
      <c r="DO3883" s="1"/>
      <c r="DP3883" s="1"/>
      <c r="DQ3883" s="1"/>
      <c r="DR3883" s="1"/>
      <c r="DS3883" s="1"/>
      <c r="DT3883" s="1"/>
      <c r="DU3883" s="1"/>
      <c r="DV3883" s="1"/>
      <c r="DW3883" s="1"/>
      <c r="DX3883" s="1"/>
      <c r="DY3883" s="1"/>
      <c r="DZ3883" s="1"/>
      <c r="EA3883" s="1"/>
      <c r="EB3883" s="1"/>
      <c r="EC3883" s="1"/>
      <c r="ED3883" s="1"/>
      <c r="EE3883" s="1"/>
      <c r="EF3883" s="1"/>
      <c r="EG3883" s="1"/>
      <c r="EH3883" s="1"/>
      <c r="EI3883" s="1"/>
      <c r="EJ3883" s="1"/>
      <c r="EK3883" s="1"/>
      <c r="EL3883" s="1"/>
      <c r="EM3883" s="1"/>
      <c r="EN3883" s="1"/>
      <c r="EO3883" s="1"/>
      <c r="EP3883" s="1"/>
      <c r="EQ3883" s="1"/>
      <c r="ER3883" s="1"/>
      <c r="ES3883" s="1"/>
      <c r="ET3883" s="1"/>
      <c r="EU3883" s="1"/>
      <c r="EV3883" s="1"/>
      <c r="EW3883" s="1"/>
      <c r="EX3883" s="1"/>
      <c r="EY3883" s="1"/>
      <c r="EZ3883" s="1"/>
      <c r="FA3883" s="1"/>
      <c r="FB3883" s="1"/>
      <c r="FC3883" s="1"/>
      <c r="FD3883" s="1"/>
      <c r="FE3883" s="1"/>
      <c r="FF3883" s="1"/>
      <c r="FG3883" s="1"/>
      <c r="FH3883" s="1"/>
      <c r="FI3883" s="1"/>
      <c r="FJ3883" s="1"/>
      <c r="FK3883" s="1"/>
      <c r="FL3883" s="1"/>
      <c r="FM3883" s="1"/>
      <c r="FN3883" s="1"/>
      <c r="FO3883" s="1"/>
      <c r="FP3883" s="1"/>
      <c r="FQ3883" s="1"/>
      <c r="FR3883" s="1"/>
      <c r="FS3883" s="1"/>
      <c r="FT3883" s="1"/>
      <c r="FU3883" s="1"/>
      <c r="FV3883" s="1"/>
      <c r="FW3883" s="1"/>
      <c r="FX3883" s="1"/>
      <c r="FY3883" s="1"/>
      <c r="FZ3883" s="1"/>
      <c r="GA3883" s="1"/>
      <c r="GB3883" s="1"/>
      <c r="GC3883" s="1"/>
      <c r="GD3883" s="1"/>
      <c r="GE3883" s="1"/>
      <c r="GF3883" s="1"/>
      <c r="GG3883" s="1"/>
      <c r="GH3883" s="1"/>
      <c r="GI3883" s="1"/>
      <c r="GJ3883" s="1"/>
      <c r="GK3883"/>
      <c r="GL3883"/>
      <c r="GM3883"/>
      <c r="GN3883"/>
      <c r="GO3883"/>
      <c r="GP3883"/>
      <c r="GQ3883"/>
      <c r="GR3883"/>
      <c r="GS3883"/>
      <c r="GT3883"/>
      <c r="GU3883"/>
      <c r="GV3883"/>
      <c r="GW3883"/>
      <c r="GX3883"/>
      <c r="GY3883"/>
      <c r="GZ3883"/>
      <c r="HA3883"/>
      <c r="HB3883"/>
      <c r="HC3883"/>
      <c r="HD3883"/>
      <c r="HE3883"/>
    </row>
    <row r="3884" spans="4:213" s="25" customFormat="1" x14ac:dyDescent="0.25">
      <c r="D3884" s="19"/>
      <c r="E3884" s="19"/>
      <c r="F3884" s="20"/>
      <c r="G3884" s="20"/>
      <c r="H3884" s="20"/>
      <c r="I3884" s="20"/>
      <c r="J3884" s="21"/>
      <c r="K3884" s="21"/>
      <c r="L3884" s="20"/>
      <c r="M3884" s="20"/>
      <c r="N3884" s="22"/>
      <c r="O3884" s="22"/>
      <c r="P3884" s="22"/>
      <c r="Q3884" s="22"/>
      <c r="R3884" s="19"/>
      <c r="S3884" s="19"/>
      <c r="T3884" s="19"/>
      <c r="U3884" s="20"/>
      <c r="V3884" s="20"/>
      <c r="W3884" s="20"/>
      <c r="X3884" s="27"/>
      <c r="Y3884" s="253"/>
      <c r="Z3884" s="30"/>
      <c r="AA3884" s="30"/>
      <c r="AB3884" s="31"/>
      <c r="AC3884" s="31"/>
      <c r="AD3884" s="31"/>
      <c r="AE3884" s="31"/>
      <c r="AF3884" s="31"/>
      <c r="AG3884" s="241"/>
      <c r="AH3884" s="31"/>
      <c r="AI3884" s="31"/>
      <c r="AJ3884" s="31"/>
      <c r="AK3884" s="31"/>
      <c r="AL3884" s="120"/>
      <c r="AQ3884" s="26"/>
      <c r="AW3884" s="19"/>
      <c r="AX3884" s="19"/>
      <c r="AY3884" s="19"/>
      <c r="AZ3884" s="19"/>
      <c r="BA3884" s="19"/>
      <c r="BB3884" s="19"/>
      <c r="BC3884" s="1"/>
      <c r="BD3884"/>
      <c r="BE3884"/>
      <c r="BF3884" s="1"/>
      <c r="BG3884"/>
      <c r="BH3884"/>
      <c r="BI3884"/>
      <c r="BJ3884" s="1"/>
      <c r="BK3884" s="1"/>
      <c r="BL3884"/>
      <c r="BM3884" s="1"/>
      <c r="BN3884" s="1"/>
      <c r="BO3884" s="1"/>
      <c r="BP3884" s="1"/>
      <c r="BQ3884" s="1"/>
      <c r="BR3884" s="1"/>
      <c r="BS3884" s="1"/>
      <c r="BT3884" s="22"/>
      <c r="BU3884" s="1"/>
      <c r="BV3884" s="1"/>
      <c r="BW3884" s="1"/>
      <c r="BX3884" s="1"/>
      <c r="BY3884" s="1"/>
      <c r="BZ3884" s="1"/>
      <c r="CA3884" s="1"/>
      <c r="CB3884" s="1"/>
      <c r="CC3884" s="1"/>
      <c r="CD3884" s="1"/>
      <c r="CE3884" s="1"/>
      <c r="CF3884" s="1"/>
      <c r="CG3884" s="1"/>
      <c r="CH3884" s="1"/>
      <c r="CI3884" s="1"/>
      <c r="CJ3884" s="1"/>
      <c r="CK3884" s="1"/>
      <c r="CL3884" s="1"/>
      <c r="CM3884" s="1"/>
      <c r="CN3884" s="1"/>
      <c r="CO3884" s="1"/>
      <c r="CP3884" s="1"/>
      <c r="CQ3884" s="1"/>
      <c r="CR3884" s="1"/>
      <c r="CS3884" s="1"/>
      <c r="CT3884" s="1"/>
      <c r="CU3884" s="1"/>
      <c r="CV3884" s="1"/>
      <c r="CW3884" s="1"/>
      <c r="CX3884" s="1"/>
      <c r="CY3884" s="1"/>
      <c r="CZ3884" s="1"/>
      <c r="DA3884" s="1"/>
      <c r="DB3884" s="1"/>
      <c r="DC3884" s="1"/>
      <c r="DD3884" s="1"/>
      <c r="DE3884" s="1"/>
      <c r="DF3884" s="1"/>
      <c r="DG3884" s="1"/>
      <c r="DH3884" s="1"/>
      <c r="DI3884" s="1"/>
      <c r="DJ3884" s="1"/>
      <c r="DK3884" s="1"/>
      <c r="DL3884" s="1"/>
      <c r="DM3884" s="1"/>
      <c r="DN3884" s="1"/>
      <c r="DO3884" s="1"/>
      <c r="DP3884" s="1"/>
      <c r="DQ3884" s="1"/>
      <c r="DR3884" s="1"/>
      <c r="DS3884" s="1"/>
      <c r="DT3884" s="1"/>
      <c r="DU3884" s="1"/>
      <c r="DV3884" s="1"/>
      <c r="DW3884" s="1"/>
      <c r="DX3884" s="1"/>
      <c r="DY3884" s="1"/>
      <c r="DZ3884" s="1"/>
      <c r="EA3884" s="1"/>
      <c r="EB3884" s="1"/>
      <c r="EC3884" s="1"/>
      <c r="ED3884" s="1"/>
      <c r="EE3884" s="1"/>
      <c r="EF3884" s="1"/>
      <c r="EG3884" s="1"/>
      <c r="EH3884" s="1"/>
      <c r="EI3884" s="1"/>
      <c r="EJ3884" s="1"/>
      <c r="EK3884" s="1"/>
      <c r="EL3884" s="1"/>
      <c r="EM3884" s="1"/>
      <c r="EN3884" s="1"/>
      <c r="EO3884" s="1"/>
      <c r="EP3884" s="1"/>
      <c r="EQ3884" s="1"/>
      <c r="ER3884" s="1"/>
      <c r="ES3884" s="1"/>
      <c r="ET3884" s="1"/>
      <c r="EU3884" s="1"/>
      <c r="EV3884" s="1"/>
      <c r="EW3884" s="1"/>
      <c r="EX3884" s="1"/>
      <c r="EY3884" s="1"/>
      <c r="EZ3884" s="1"/>
      <c r="FA3884" s="1"/>
      <c r="FB3884" s="1"/>
      <c r="FC3884" s="1"/>
      <c r="FD3884" s="1"/>
      <c r="FE3884" s="1"/>
      <c r="FF3884" s="1"/>
      <c r="FG3884" s="1"/>
      <c r="FH3884" s="1"/>
      <c r="FI3884" s="1"/>
      <c r="FJ3884" s="1"/>
      <c r="FK3884" s="1"/>
      <c r="FL3884" s="1"/>
      <c r="FM3884" s="1"/>
      <c r="FN3884" s="1"/>
      <c r="FO3884" s="1"/>
      <c r="FP3884" s="1"/>
      <c r="FQ3884" s="1"/>
      <c r="FR3884" s="1"/>
      <c r="FS3884" s="1"/>
      <c r="FT3884" s="1"/>
      <c r="FU3884" s="1"/>
      <c r="FV3884" s="1"/>
      <c r="FW3884" s="1"/>
      <c r="FX3884" s="1"/>
      <c r="FY3884" s="1"/>
      <c r="FZ3884" s="1"/>
      <c r="GA3884" s="1"/>
      <c r="GB3884" s="1"/>
      <c r="GC3884" s="1"/>
      <c r="GD3884" s="1"/>
      <c r="GE3884" s="1"/>
      <c r="GF3884" s="1"/>
      <c r="GG3884" s="1"/>
      <c r="GH3884" s="1"/>
      <c r="GI3884" s="1"/>
      <c r="GJ3884" s="1"/>
      <c r="GK3884"/>
      <c r="GL3884"/>
      <c r="GM3884"/>
      <c r="GN3884"/>
      <c r="GO3884"/>
      <c r="GP3884"/>
      <c r="GQ3884"/>
      <c r="GR3884"/>
      <c r="GS3884"/>
      <c r="GT3884"/>
      <c r="GU3884"/>
      <c r="GV3884"/>
      <c r="GW3884"/>
      <c r="GX3884"/>
      <c r="GY3884"/>
      <c r="GZ3884"/>
      <c r="HA3884"/>
      <c r="HB3884"/>
      <c r="HC3884"/>
      <c r="HD3884"/>
      <c r="HE3884"/>
    </row>
    <row r="3885" spans="4:213" s="25" customFormat="1" x14ac:dyDescent="0.25">
      <c r="D3885" s="19"/>
      <c r="E3885" s="19"/>
      <c r="F3885" s="20"/>
      <c r="G3885" s="20"/>
      <c r="H3885" s="20"/>
      <c r="I3885" s="20"/>
      <c r="J3885" s="21"/>
      <c r="K3885" s="21"/>
      <c r="L3885" s="20"/>
      <c r="M3885" s="20"/>
      <c r="N3885" s="22"/>
      <c r="O3885" s="22"/>
      <c r="P3885" s="22"/>
      <c r="Q3885" s="22"/>
      <c r="R3885" s="19"/>
      <c r="S3885" s="19"/>
      <c r="T3885" s="19"/>
      <c r="U3885" s="20"/>
      <c r="V3885" s="20"/>
      <c r="W3885" s="20"/>
      <c r="X3885" s="27"/>
      <c r="Y3885" s="253"/>
      <c r="Z3885" s="30"/>
      <c r="AA3885" s="30"/>
      <c r="AB3885" s="31"/>
      <c r="AC3885" s="31"/>
      <c r="AD3885" s="31"/>
      <c r="AE3885" s="31"/>
      <c r="AF3885" s="31"/>
      <c r="AG3885" s="241"/>
      <c r="AH3885" s="31"/>
      <c r="AI3885" s="31"/>
      <c r="AJ3885" s="31"/>
      <c r="AK3885" s="31"/>
      <c r="AL3885" s="120"/>
      <c r="AQ3885" s="26"/>
      <c r="AW3885" s="19"/>
      <c r="AX3885" s="19"/>
      <c r="AY3885" s="19"/>
      <c r="AZ3885" s="19"/>
      <c r="BA3885" s="19"/>
      <c r="BB3885" s="19"/>
      <c r="BC3885" s="1"/>
      <c r="BD3885"/>
      <c r="BE3885"/>
      <c r="BF3885" s="1"/>
      <c r="BG3885"/>
      <c r="BH3885"/>
      <c r="BI3885"/>
      <c r="BJ3885" s="1"/>
      <c r="BK3885" s="1"/>
      <c r="BL3885"/>
      <c r="BM3885" s="1"/>
      <c r="BN3885" s="1"/>
      <c r="BO3885" s="1"/>
      <c r="BP3885" s="1"/>
      <c r="BQ3885" s="1"/>
      <c r="BR3885" s="1"/>
      <c r="BS3885" s="1"/>
      <c r="BT3885" s="22"/>
      <c r="BU3885" s="1"/>
      <c r="BV3885" s="1"/>
      <c r="BW3885" s="1"/>
      <c r="BX3885" s="1"/>
      <c r="BY3885" s="1"/>
      <c r="BZ3885" s="1"/>
      <c r="CA3885" s="1"/>
      <c r="CB3885" s="1"/>
      <c r="CC3885" s="1"/>
      <c r="CD3885" s="1"/>
      <c r="CE3885" s="1"/>
      <c r="CF3885" s="1"/>
      <c r="CG3885" s="1"/>
      <c r="CH3885" s="1"/>
      <c r="CI3885" s="1"/>
      <c r="CJ3885" s="1"/>
      <c r="CK3885" s="1"/>
      <c r="CL3885" s="1"/>
      <c r="CM3885" s="1"/>
      <c r="CN3885" s="1"/>
      <c r="CO3885" s="1"/>
      <c r="CP3885" s="1"/>
      <c r="CQ3885" s="1"/>
      <c r="CR3885" s="1"/>
      <c r="CS3885" s="1"/>
      <c r="CT3885" s="1"/>
      <c r="CU3885" s="1"/>
      <c r="CV3885" s="1"/>
      <c r="CW3885" s="1"/>
      <c r="CX3885" s="1"/>
      <c r="CY3885" s="1"/>
      <c r="CZ3885" s="1"/>
      <c r="DA3885" s="1"/>
      <c r="DB3885" s="1"/>
      <c r="DC3885" s="1"/>
      <c r="DD3885" s="1"/>
      <c r="DE3885" s="1"/>
      <c r="DF3885" s="1"/>
      <c r="DG3885" s="1"/>
      <c r="DH3885" s="1"/>
      <c r="DI3885" s="1"/>
      <c r="DJ3885" s="1"/>
      <c r="DK3885" s="1"/>
      <c r="DL3885" s="1"/>
      <c r="DM3885" s="1"/>
      <c r="DN3885" s="1"/>
      <c r="DO3885" s="1"/>
      <c r="DP3885" s="1"/>
      <c r="DQ3885" s="1"/>
      <c r="DR3885" s="1"/>
      <c r="DS3885" s="1"/>
      <c r="DT3885" s="1"/>
      <c r="DU3885" s="1"/>
      <c r="DV3885" s="1"/>
      <c r="DW3885" s="1"/>
      <c r="DX3885" s="1"/>
      <c r="DY3885" s="1"/>
      <c r="DZ3885" s="1"/>
      <c r="EA3885" s="1"/>
      <c r="EB3885" s="1"/>
      <c r="EC3885" s="1"/>
      <c r="ED3885" s="1"/>
      <c r="EE3885" s="1"/>
      <c r="EF3885" s="1"/>
      <c r="EG3885" s="1"/>
      <c r="EH3885" s="1"/>
      <c r="EI3885" s="1"/>
      <c r="EJ3885" s="1"/>
      <c r="EK3885" s="1"/>
      <c r="EL3885" s="1"/>
      <c r="EM3885" s="1"/>
      <c r="EN3885" s="1"/>
      <c r="EO3885" s="1"/>
      <c r="EP3885" s="1"/>
      <c r="EQ3885" s="1"/>
      <c r="ER3885" s="1"/>
      <c r="ES3885" s="1"/>
      <c r="ET3885" s="1"/>
      <c r="EU3885" s="1"/>
      <c r="EV3885" s="1"/>
      <c r="EW3885" s="1"/>
      <c r="EX3885" s="1"/>
      <c r="EY3885" s="1"/>
      <c r="EZ3885" s="1"/>
      <c r="FA3885" s="1"/>
      <c r="FB3885" s="1"/>
      <c r="FC3885" s="1"/>
      <c r="FD3885" s="1"/>
      <c r="FE3885" s="1"/>
      <c r="FF3885" s="1"/>
      <c r="FG3885" s="1"/>
      <c r="FH3885" s="1"/>
      <c r="FI3885" s="1"/>
      <c r="FJ3885" s="1"/>
      <c r="FK3885" s="1"/>
      <c r="FL3885" s="1"/>
      <c r="FM3885" s="1"/>
      <c r="FN3885" s="1"/>
      <c r="FO3885" s="1"/>
      <c r="FP3885" s="1"/>
      <c r="FQ3885" s="1"/>
      <c r="FR3885" s="1"/>
      <c r="FS3885" s="1"/>
      <c r="FT3885" s="1"/>
      <c r="FU3885" s="1"/>
      <c r="FV3885" s="1"/>
      <c r="FW3885" s="1"/>
      <c r="FX3885" s="1"/>
      <c r="FY3885" s="1"/>
      <c r="FZ3885" s="1"/>
      <c r="GA3885" s="1"/>
      <c r="GB3885" s="1"/>
      <c r="GC3885" s="1"/>
      <c r="GD3885" s="1"/>
      <c r="GE3885" s="1"/>
      <c r="GF3885" s="1"/>
      <c r="GG3885" s="1"/>
      <c r="GH3885" s="1"/>
      <c r="GI3885" s="1"/>
      <c r="GJ3885" s="1"/>
      <c r="GK3885"/>
      <c r="GL3885"/>
      <c r="GM3885"/>
      <c r="GN3885"/>
      <c r="GO3885"/>
      <c r="GP3885"/>
      <c r="GQ3885"/>
      <c r="GR3885"/>
      <c r="GS3885"/>
      <c r="GT3885"/>
      <c r="GU3885"/>
      <c r="GV3885"/>
      <c r="GW3885"/>
      <c r="GX3885"/>
      <c r="GY3885"/>
      <c r="GZ3885"/>
      <c r="HA3885"/>
      <c r="HB3885"/>
      <c r="HC3885"/>
      <c r="HD3885"/>
      <c r="HE3885"/>
    </row>
    <row r="3886" spans="4:213" s="25" customFormat="1" x14ac:dyDescent="0.25">
      <c r="D3886" s="19"/>
      <c r="E3886" s="19"/>
      <c r="F3886" s="20"/>
      <c r="G3886" s="20"/>
      <c r="H3886" s="20"/>
      <c r="I3886" s="20"/>
      <c r="J3886" s="21"/>
      <c r="K3886" s="21"/>
      <c r="L3886" s="20"/>
      <c r="M3886" s="20"/>
      <c r="N3886" s="22"/>
      <c r="O3886" s="22"/>
      <c r="P3886" s="22"/>
      <c r="Q3886" s="22"/>
      <c r="R3886" s="19"/>
      <c r="S3886" s="19"/>
      <c r="T3886" s="19"/>
      <c r="U3886" s="20"/>
      <c r="V3886" s="20"/>
      <c r="W3886" s="20"/>
      <c r="X3886" s="27"/>
      <c r="Y3886" s="253"/>
      <c r="Z3886" s="30"/>
      <c r="AA3886" s="30"/>
      <c r="AB3886" s="31"/>
      <c r="AC3886" s="31"/>
      <c r="AD3886" s="31"/>
      <c r="AE3886" s="31"/>
      <c r="AF3886" s="31"/>
      <c r="AG3886" s="241"/>
      <c r="AH3886" s="31"/>
      <c r="AI3886" s="31"/>
      <c r="AJ3886" s="31"/>
      <c r="AK3886" s="31"/>
      <c r="AL3886" s="120"/>
      <c r="AQ3886" s="26"/>
      <c r="AW3886" s="19"/>
      <c r="AX3886" s="19"/>
      <c r="AY3886" s="19"/>
      <c r="AZ3886" s="19"/>
      <c r="BA3886" s="19"/>
      <c r="BB3886" s="19"/>
      <c r="BC3886" s="1"/>
      <c r="BD3886"/>
      <c r="BE3886"/>
      <c r="BF3886" s="1"/>
      <c r="BG3886"/>
      <c r="BH3886"/>
      <c r="BI3886"/>
      <c r="BJ3886" s="1"/>
      <c r="BK3886" s="1"/>
      <c r="BL3886"/>
      <c r="BM3886" s="1"/>
      <c r="BN3886" s="1"/>
      <c r="BO3886" s="1"/>
      <c r="BP3886" s="1"/>
      <c r="BQ3886" s="1"/>
      <c r="BR3886" s="1"/>
      <c r="BS3886" s="1"/>
      <c r="BT3886" s="22"/>
      <c r="BU3886" s="1"/>
      <c r="BV3886" s="1"/>
      <c r="BW3886" s="1"/>
      <c r="BX3886" s="1"/>
      <c r="BY3886" s="1"/>
      <c r="BZ3886" s="1"/>
      <c r="CA3886" s="1"/>
      <c r="CB3886" s="1"/>
      <c r="CC3886" s="1"/>
      <c r="CD3886" s="1"/>
      <c r="CE3886" s="1"/>
      <c r="CF3886" s="1"/>
      <c r="CG3886" s="1"/>
      <c r="CH3886" s="1"/>
      <c r="CI3886" s="1"/>
      <c r="CJ3886" s="1"/>
      <c r="CK3886" s="1"/>
      <c r="CL3886" s="1"/>
      <c r="CM3886" s="1"/>
      <c r="CN3886" s="1"/>
      <c r="CO3886" s="1"/>
      <c r="CP3886" s="1"/>
      <c r="CQ3886" s="1"/>
      <c r="CR3886" s="1"/>
      <c r="CS3886" s="1"/>
      <c r="CT3886" s="1"/>
      <c r="CU3886" s="1"/>
      <c r="CV3886" s="1"/>
      <c r="CW3886" s="1"/>
      <c r="CX3886" s="1"/>
      <c r="CY3886" s="1"/>
      <c r="CZ3886" s="1"/>
      <c r="DA3886" s="1"/>
      <c r="DB3886" s="1"/>
      <c r="DC3886" s="1"/>
      <c r="DD3886" s="1"/>
      <c r="DE3886" s="1"/>
      <c r="DF3886" s="1"/>
      <c r="DG3886" s="1"/>
      <c r="DH3886" s="1"/>
      <c r="DI3886" s="1"/>
      <c r="DJ3886" s="1"/>
      <c r="DK3886" s="1"/>
      <c r="DL3886" s="1"/>
      <c r="DM3886" s="1"/>
      <c r="DN3886" s="1"/>
      <c r="DO3886" s="1"/>
      <c r="DP3886" s="1"/>
      <c r="DQ3886" s="1"/>
      <c r="DR3886" s="1"/>
      <c r="DS3886" s="1"/>
      <c r="DT3886" s="1"/>
      <c r="DU3886" s="1"/>
      <c r="DV3886" s="1"/>
      <c r="DW3886" s="1"/>
      <c r="DX3886" s="1"/>
      <c r="DY3886" s="1"/>
      <c r="DZ3886" s="1"/>
      <c r="EA3886" s="1"/>
      <c r="EB3886" s="1"/>
      <c r="EC3886" s="1"/>
      <c r="ED3886" s="1"/>
      <c r="EE3886" s="1"/>
      <c r="EF3886" s="1"/>
      <c r="EG3886" s="1"/>
      <c r="EH3886" s="1"/>
      <c r="EI3886" s="1"/>
      <c r="EJ3886" s="1"/>
      <c r="EK3886" s="1"/>
      <c r="EL3886" s="1"/>
      <c r="EM3886" s="1"/>
      <c r="EN3886" s="1"/>
      <c r="EO3886" s="1"/>
      <c r="EP3886" s="1"/>
      <c r="EQ3886" s="1"/>
      <c r="ER3886" s="1"/>
      <c r="ES3886" s="1"/>
      <c r="ET3886" s="1"/>
      <c r="EU3886" s="1"/>
      <c r="EV3886" s="1"/>
      <c r="EW3886" s="1"/>
      <c r="EX3886" s="1"/>
      <c r="EY3886" s="1"/>
      <c r="EZ3886" s="1"/>
      <c r="FA3886" s="1"/>
      <c r="FB3886" s="1"/>
      <c r="FC3886" s="1"/>
      <c r="FD3886" s="1"/>
      <c r="FE3886" s="1"/>
      <c r="FF3886" s="1"/>
      <c r="FG3886" s="1"/>
      <c r="FH3886" s="1"/>
      <c r="FI3886" s="1"/>
      <c r="FJ3886" s="1"/>
      <c r="FK3886" s="1"/>
      <c r="FL3886" s="1"/>
      <c r="FM3886" s="1"/>
      <c r="FN3886" s="1"/>
      <c r="FO3886" s="1"/>
      <c r="FP3886" s="1"/>
      <c r="FQ3886" s="1"/>
      <c r="FR3886" s="1"/>
      <c r="FS3886" s="1"/>
      <c r="FT3886" s="1"/>
      <c r="FU3886" s="1"/>
      <c r="FV3886" s="1"/>
      <c r="FW3886" s="1"/>
      <c r="FX3886" s="1"/>
      <c r="FY3886" s="1"/>
      <c r="FZ3886" s="1"/>
      <c r="GA3886" s="1"/>
      <c r="GB3886" s="1"/>
      <c r="GC3886" s="1"/>
      <c r="GD3886" s="1"/>
      <c r="GE3886" s="1"/>
      <c r="GF3886" s="1"/>
      <c r="GG3886" s="1"/>
      <c r="GH3886" s="1"/>
      <c r="GI3886" s="1"/>
      <c r="GJ3886" s="1"/>
      <c r="GK3886"/>
      <c r="GL3886"/>
      <c r="GM3886"/>
      <c r="GN3886"/>
      <c r="GO3886"/>
      <c r="GP3886"/>
      <c r="GQ3886"/>
      <c r="GR3886"/>
      <c r="GS3886"/>
      <c r="GT3886"/>
      <c r="GU3886"/>
      <c r="GV3886"/>
      <c r="GW3886"/>
      <c r="GX3886"/>
      <c r="GY3886"/>
      <c r="GZ3886"/>
      <c r="HA3886"/>
      <c r="HB3886"/>
      <c r="HC3886"/>
      <c r="HD3886"/>
      <c r="HE3886"/>
    </row>
    <row r="3887" spans="4:213" s="25" customFormat="1" x14ac:dyDescent="0.25">
      <c r="D3887" s="19"/>
      <c r="E3887" s="19"/>
      <c r="F3887" s="20"/>
      <c r="G3887" s="20"/>
      <c r="H3887" s="20"/>
      <c r="I3887" s="20"/>
      <c r="J3887" s="21"/>
      <c r="K3887" s="21"/>
      <c r="L3887" s="20"/>
      <c r="M3887" s="20"/>
      <c r="N3887" s="22"/>
      <c r="O3887" s="22"/>
      <c r="P3887" s="22"/>
      <c r="Q3887" s="22"/>
      <c r="R3887" s="19"/>
      <c r="S3887" s="19"/>
      <c r="T3887" s="19"/>
      <c r="U3887" s="20"/>
      <c r="V3887" s="20"/>
      <c r="W3887" s="20"/>
      <c r="X3887" s="27"/>
      <c r="Y3887" s="253"/>
      <c r="Z3887" s="30"/>
      <c r="AA3887" s="30"/>
      <c r="AB3887" s="31"/>
      <c r="AC3887" s="31"/>
      <c r="AD3887" s="31"/>
      <c r="AE3887" s="31"/>
      <c r="AF3887" s="31"/>
      <c r="AG3887" s="241"/>
      <c r="AH3887" s="31"/>
      <c r="AI3887" s="31"/>
      <c r="AJ3887" s="31"/>
      <c r="AK3887" s="31"/>
      <c r="AL3887" s="120"/>
      <c r="AQ3887" s="26"/>
      <c r="AW3887" s="19"/>
      <c r="AX3887" s="19"/>
      <c r="AY3887" s="19"/>
      <c r="AZ3887" s="19"/>
      <c r="BA3887" s="19"/>
      <c r="BB3887" s="19"/>
      <c r="BC3887" s="1"/>
      <c r="BD3887"/>
      <c r="BE3887"/>
      <c r="BF3887" s="1"/>
      <c r="BG3887"/>
      <c r="BH3887"/>
      <c r="BI3887"/>
      <c r="BJ3887" s="1"/>
      <c r="BK3887" s="1"/>
      <c r="BL3887"/>
      <c r="BM3887" s="1"/>
      <c r="BN3887" s="1"/>
      <c r="BO3887" s="1"/>
      <c r="BP3887" s="1"/>
      <c r="BQ3887" s="1"/>
      <c r="BR3887" s="1"/>
      <c r="BS3887" s="1"/>
      <c r="BT3887" s="22"/>
      <c r="BU3887" s="1"/>
      <c r="BV3887" s="1"/>
      <c r="BW3887" s="1"/>
      <c r="BX3887" s="1"/>
      <c r="BY3887" s="1"/>
      <c r="BZ3887" s="1"/>
      <c r="CA3887" s="1"/>
      <c r="CB3887" s="1"/>
      <c r="CC3887" s="1"/>
      <c r="CD3887" s="1"/>
      <c r="CE3887" s="1"/>
      <c r="CF3887" s="1"/>
      <c r="CG3887" s="1"/>
      <c r="CH3887" s="1"/>
      <c r="CI3887" s="1"/>
      <c r="CJ3887" s="1"/>
      <c r="CK3887" s="1"/>
      <c r="CL3887" s="1"/>
      <c r="CM3887" s="1"/>
      <c r="CN3887" s="1"/>
      <c r="CO3887" s="1"/>
      <c r="CP3887" s="1"/>
      <c r="CQ3887" s="1"/>
      <c r="CR3887" s="1"/>
      <c r="CS3887" s="1"/>
      <c r="CT3887" s="1"/>
      <c r="CU3887" s="1"/>
      <c r="CV3887" s="1"/>
      <c r="CW3887" s="1"/>
      <c r="CX3887" s="1"/>
      <c r="CY3887" s="1"/>
      <c r="CZ3887" s="1"/>
      <c r="DA3887" s="1"/>
      <c r="DB3887" s="1"/>
      <c r="DC3887" s="1"/>
      <c r="DD3887" s="1"/>
      <c r="DE3887" s="1"/>
      <c r="DF3887" s="1"/>
      <c r="DG3887" s="1"/>
      <c r="DH3887" s="1"/>
      <c r="DI3887" s="1"/>
      <c r="DJ3887" s="1"/>
      <c r="DK3887" s="1"/>
      <c r="DL3887" s="1"/>
      <c r="DM3887" s="1"/>
      <c r="DN3887" s="1"/>
      <c r="DO3887" s="1"/>
      <c r="DP3887" s="1"/>
      <c r="DQ3887" s="1"/>
      <c r="DR3887" s="1"/>
      <c r="DS3887" s="1"/>
      <c r="DT3887" s="1"/>
      <c r="DU3887" s="1"/>
      <c r="DV3887" s="1"/>
      <c r="DW3887" s="1"/>
      <c r="DX3887" s="1"/>
      <c r="DY3887" s="1"/>
      <c r="DZ3887" s="1"/>
      <c r="EA3887" s="1"/>
      <c r="EB3887" s="1"/>
      <c r="EC3887" s="1"/>
      <c r="ED3887" s="1"/>
      <c r="EE3887" s="1"/>
      <c r="EF3887" s="1"/>
      <c r="EG3887" s="1"/>
      <c r="EH3887" s="1"/>
      <c r="EI3887" s="1"/>
      <c r="EJ3887" s="1"/>
      <c r="EK3887" s="1"/>
      <c r="EL3887" s="1"/>
      <c r="EM3887" s="1"/>
      <c r="EN3887" s="1"/>
      <c r="EO3887" s="1"/>
      <c r="EP3887" s="1"/>
      <c r="EQ3887" s="1"/>
      <c r="ER3887" s="1"/>
      <c r="ES3887" s="1"/>
      <c r="ET3887" s="1"/>
      <c r="EU3887" s="1"/>
      <c r="EV3887" s="1"/>
      <c r="EW3887" s="1"/>
      <c r="EX3887" s="1"/>
      <c r="EY3887" s="1"/>
      <c r="EZ3887" s="1"/>
      <c r="FA3887" s="1"/>
      <c r="FB3887" s="1"/>
      <c r="FC3887" s="1"/>
      <c r="FD3887" s="1"/>
      <c r="FE3887" s="1"/>
      <c r="FF3887" s="1"/>
      <c r="FG3887" s="1"/>
      <c r="FH3887" s="1"/>
      <c r="FI3887" s="1"/>
      <c r="FJ3887" s="1"/>
      <c r="FK3887" s="1"/>
      <c r="FL3887" s="1"/>
      <c r="FM3887" s="1"/>
      <c r="FN3887" s="1"/>
      <c r="FO3887" s="1"/>
      <c r="FP3887" s="1"/>
      <c r="FQ3887" s="1"/>
      <c r="FR3887" s="1"/>
      <c r="FS3887" s="1"/>
      <c r="FT3887" s="1"/>
      <c r="FU3887" s="1"/>
      <c r="FV3887" s="1"/>
      <c r="FW3887" s="1"/>
      <c r="FX3887" s="1"/>
      <c r="FY3887" s="1"/>
      <c r="FZ3887" s="1"/>
      <c r="GA3887" s="1"/>
      <c r="GB3887" s="1"/>
      <c r="GC3887" s="1"/>
      <c r="GD3887" s="1"/>
      <c r="GE3887" s="1"/>
      <c r="GF3887" s="1"/>
      <c r="GG3887" s="1"/>
      <c r="GH3887" s="1"/>
      <c r="GI3887" s="1"/>
      <c r="GJ3887" s="1"/>
      <c r="GK3887"/>
      <c r="GL3887"/>
      <c r="GM3887"/>
      <c r="GN3887"/>
      <c r="GO3887"/>
      <c r="GP3887"/>
      <c r="GQ3887"/>
      <c r="GR3887"/>
      <c r="GS3887"/>
      <c r="GT3887"/>
      <c r="GU3887"/>
      <c r="GV3887"/>
      <c r="GW3887"/>
      <c r="GX3887"/>
      <c r="GY3887"/>
      <c r="GZ3887"/>
      <c r="HA3887"/>
      <c r="HB3887"/>
      <c r="HC3887"/>
      <c r="HD3887"/>
      <c r="HE3887"/>
    </row>
    <row r="3888" spans="4:213" s="25" customFormat="1" x14ac:dyDescent="0.25">
      <c r="D3888" s="19"/>
      <c r="E3888" s="19"/>
      <c r="F3888" s="20"/>
      <c r="G3888" s="20"/>
      <c r="H3888" s="20"/>
      <c r="I3888" s="20"/>
      <c r="J3888" s="21"/>
      <c r="K3888" s="21"/>
      <c r="L3888" s="20"/>
      <c r="M3888" s="20"/>
      <c r="N3888" s="22"/>
      <c r="O3888" s="22"/>
      <c r="P3888" s="22"/>
      <c r="Q3888" s="22"/>
      <c r="R3888" s="19"/>
      <c r="S3888" s="19"/>
      <c r="T3888" s="19"/>
      <c r="U3888" s="20"/>
      <c r="V3888" s="20"/>
      <c r="W3888" s="20"/>
      <c r="X3888" s="27"/>
      <c r="Y3888" s="253"/>
      <c r="Z3888" s="30"/>
      <c r="AA3888" s="30"/>
      <c r="AB3888" s="31"/>
      <c r="AC3888" s="31"/>
      <c r="AD3888" s="31"/>
      <c r="AE3888" s="31"/>
      <c r="AF3888" s="31"/>
      <c r="AG3888" s="241"/>
      <c r="AH3888" s="31"/>
      <c r="AI3888" s="31"/>
      <c r="AJ3888" s="31"/>
      <c r="AK3888" s="31"/>
      <c r="AL3888" s="120"/>
      <c r="AQ3888" s="26"/>
      <c r="AW3888" s="19"/>
      <c r="AX3888" s="19"/>
      <c r="AY3888" s="19"/>
      <c r="AZ3888" s="19"/>
      <c r="BA3888" s="19"/>
      <c r="BB3888" s="19"/>
      <c r="BC3888" s="1"/>
      <c r="BD3888"/>
      <c r="BE3888"/>
      <c r="BF3888" s="1"/>
      <c r="BG3888"/>
      <c r="BH3888"/>
      <c r="BI3888"/>
      <c r="BJ3888" s="1"/>
      <c r="BK3888" s="1"/>
      <c r="BL3888"/>
      <c r="BM3888" s="1"/>
      <c r="BN3888" s="1"/>
      <c r="BO3888" s="1"/>
      <c r="BP3888" s="1"/>
      <c r="BQ3888" s="1"/>
      <c r="BR3888" s="1"/>
      <c r="BS3888" s="1"/>
      <c r="BT3888" s="22"/>
      <c r="BU3888" s="1"/>
      <c r="BV3888" s="1"/>
      <c r="BW3888" s="1"/>
      <c r="BX3888" s="1"/>
      <c r="BY3888" s="1"/>
      <c r="BZ3888" s="1"/>
      <c r="CA3888" s="1"/>
      <c r="CB3888" s="1"/>
      <c r="CC3888" s="1"/>
      <c r="CD3888" s="1"/>
      <c r="CE3888" s="1"/>
      <c r="CF3888" s="1"/>
      <c r="CG3888" s="1"/>
      <c r="CH3888" s="1"/>
      <c r="CI3888" s="1"/>
      <c r="CJ3888" s="1"/>
      <c r="CK3888" s="1"/>
      <c r="CL3888" s="1"/>
      <c r="CM3888" s="1"/>
      <c r="CN3888" s="1"/>
      <c r="CO3888" s="1"/>
      <c r="CP3888" s="1"/>
      <c r="CQ3888" s="1"/>
      <c r="CR3888" s="1"/>
      <c r="CS3888" s="1"/>
      <c r="CT3888" s="1"/>
      <c r="CU3888" s="1"/>
      <c r="CV3888" s="1"/>
      <c r="CW3888" s="1"/>
      <c r="CX3888" s="1"/>
      <c r="CY3888" s="1"/>
      <c r="CZ3888" s="1"/>
      <c r="DA3888" s="1"/>
      <c r="DB3888" s="1"/>
      <c r="DC3888" s="1"/>
      <c r="DD3888" s="1"/>
      <c r="DE3888" s="1"/>
      <c r="DF3888" s="1"/>
      <c r="DG3888" s="1"/>
      <c r="DH3888" s="1"/>
      <c r="DI3888" s="1"/>
      <c r="DJ3888" s="1"/>
      <c r="DK3888" s="1"/>
      <c r="DL3888" s="1"/>
      <c r="DM3888" s="1"/>
      <c r="DN3888" s="1"/>
      <c r="DO3888" s="1"/>
      <c r="DP3888" s="1"/>
      <c r="DQ3888" s="1"/>
      <c r="DR3888" s="1"/>
      <c r="DS3888" s="1"/>
      <c r="DT3888" s="1"/>
      <c r="DU3888" s="1"/>
      <c r="DV3888" s="1"/>
      <c r="DW3888" s="1"/>
      <c r="DX3888" s="1"/>
      <c r="DY3888" s="1"/>
      <c r="DZ3888" s="1"/>
      <c r="EA3888" s="1"/>
      <c r="EB3888" s="1"/>
      <c r="EC3888" s="1"/>
      <c r="ED3888" s="1"/>
      <c r="EE3888" s="1"/>
      <c r="EF3888" s="1"/>
      <c r="EG3888" s="1"/>
      <c r="EH3888" s="1"/>
      <c r="EI3888" s="1"/>
      <c r="EJ3888" s="1"/>
      <c r="EK3888" s="1"/>
      <c r="EL3888" s="1"/>
      <c r="EM3888" s="1"/>
      <c r="EN3888" s="1"/>
      <c r="EO3888" s="1"/>
      <c r="EP3888" s="1"/>
      <c r="EQ3888" s="1"/>
      <c r="ER3888" s="1"/>
      <c r="ES3888" s="1"/>
      <c r="ET3888" s="1"/>
      <c r="EU3888" s="1"/>
      <c r="EV3888" s="1"/>
      <c r="EW3888" s="1"/>
      <c r="EX3888" s="1"/>
      <c r="EY3888" s="1"/>
      <c r="EZ3888" s="1"/>
      <c r="FA3888" s="1"/>
      <c r="FB3888" s="1"/>
      <c r="FC3888" s="1"/>
      <c r="FD3888" s="1"/>
      <c r="FE3888" s="1"/>
      <c r="FF3888" s="1"/>
      <c r="FG3888" s="1"/>
      <c r="FH3888" s="1"/>
      <c r="FI3888" s="1"/>
      <c r="FJ3888" s="1"/>
      <c r="FK3888" s="1"/>
      <c r="FL3888" s="1"/>
      <c r="FM3888" s="1"/>
      <c r="FN3888" s="1"/>
      <c r="FO3888" s="1"/>
      <c r="FP3888" s="1"/>
      <c r="FQ3888" s="1"/>
      <c r="FR3888" s="1"/>
      <c r="FS3888" s="1"/>
      <c r="FT3888" s="1"/>
      <c r="FU3888" s="1"/>
      <c r="FV3888" s="1"/>
      <c r="FW3888" s="1"/>
      <c r="FX3888" s="1"/>
      <c r="FY3888" s="1"/>
      <c r="FZ3888" s="1"/>
      <c r="GA3888" s="1"/>
      <c r="GB3888" s="1"/>
      <c r="GC3888" s="1"/>
      <c r="GD3888" s="1"/>
      <c r="GE3888" s="1"/>
      <c r="GF3888" s="1"/>
      <c r="GG3888" s="1"/>
      <c r="GH3888" s="1"/>
      <c r="GI3888" s="1"/>
      <c r="GJ3888" s="1"/>
      <c r="GK3888"/>
      <c r="GL3888"/>
      <c r="GM3888"/>
      <c r="GN3888"/>
      <c r="GO3888"/>
      <c r="GP3888"/>
      <c r="GQ3888"/>
      <c r="GR3888"/>
      <c r="GS3888"/>
      <c r="GT3888"/>
      <c r="GU3888"/>
      <c r="GV3888"/>
      <c r="GW3888"/>
      <c r="GX3888"/>
      <c r="GY3888"/>
      <c r="GZ3888"/>
      <c r="HA3888"/>
      <c r="HB3888"/>
      <c r="HC3888"/>
      <c r="HD3888"/>
      <c r="HE3888"/>
    </row>
    <row r="3889" spans="4:213" s="25" customFormat="1" x14ac:dyDescent="0.25">
      <c r="D3889" s="19"/>
      <c r="E3889" s="19"/>
      <c r="F3889" s="20"/>
      <c r="G3889" s="20"/>
      <c r="H3889" s="20"/>
      <c r="I3889" s="20"/>
      <c r="J3889" s="21"/>
      <c r="K3889" s="21"/>
      <c r="L3889" s="20"/>
      <c r="M3889" s="20"/>
      <c r="N3889" s="22"/>
      <c r="O3889" s="22"/>
      <c r="P3889" s="22"/>
      <c r="Q3889" s="22"/>
      <c r="R3889" s="19"/>
      <c r="S3889" s="19"/>
      <c r="T3889" s="19"/>
      <c r="U3889" s="20"/>
      <c r="V3889" s="20"/>
      <c r="W3889" s="20"/>
      <c r="X3889" s="27"/>
      <c r="Y3889" s="253"/>
      <c r="Z3889" s="30"/>
      <c r="AA3889" s="30"/>
      <c r="AB3889" s="31"/>
      <c r="AC3889" s="31"/>
      <c r="AD3889" s="31"/>
      <c r="AE3889" s="31"/>
      <c r="AF3889" s="31"/>
      <c r="AG3889" s="241"/>
      <c r="AH3889" s="31"/>
      <c r="AI3889" s="31"/>
      <c r="AJ3889" s="31"/>
      <c r="AK3889" s="31"/>
      <c r="AL3889" s="120"/>
      <c r="AQ3889" s="26"/>
      <c r="AW3889" s="19"/>
      <c r="AX3889" s="19"/>
      <c r="AY3889" s="19"/>
      <c r="AZ3889" s="19"/>
      <c r="BA3889" s="19"/>
      <c r="BB3889" s="19"/>
      <c r="BC3889" s="1"/>
      <c r="BD3889"/>
      <c r="BE3889"/>
      <c r="BF3889" s="1"/>
      <c r="BG3889"/>
      <c r="BH3889"/>
      <c r="BI3889"/>
      <c r="BJ3889" s="1"/>
      <c r="BK3889" s="1"/>
      <c r="BL3889"/>
      <c r="BM3889" s="1"/>
      <c r="BN3889" s="1"/>
      <c r="BO3889" s="1"/>
      <c r="BP3889" s="1"/>
      <c r="BQ3889" s="1"/>
      <c r="BR3889" s="1"/>
      <c r="BS3889" s="1"/>
      <c r="BT3889" s="22"/>
      <c r="BU3889" s="1"/>
      <c r="BV3889" s="1"/>
      <c r="BW3889" s="1"/>
      <c r="BX3889" s="1"/>
      <c r="BY3889" s="1"/>
      <c r="BZ3889" s="1"/>
      <c r="CA3889" s="1"/>
      <c r="CB3889" s="1"/>
      <c r="CC3889" s="1"/>
      <c r="CD3889" s="1"/>
      <c r="CE3889" s="1"/>
      <c r="CF3889" s="1"/>
      <c r="CG3889" s="1"/>
      <c r="CH3889" s="1"/>
      <c r="CI3889" s="1"/>
      <c r="CJ3889" s="1"/>
      <c r="CK3889" s="1"/>
      <c r="CL3889" s="1"/>
      <c r="CM3889" s="1"/>
      <c r="CN3889" s="1"/>
      <c r="CO3889" s="1"/>
      <c r="CP3889" s="1"/>
      <c r="CQ3889" s="1"/>
      <c r="CR3889" s="1"/>
      <c r="CS3889" s="1"/>
      <c r="CT3889" s="1"/>
      <c r="CU3889" s="1"/>
      <c r="CV3889" s="1"/>
      <c r="CW3889" s="1"/>
      <c r="CX3889" s="1"/>
      <c r="CY3889" s="1"/>
      <c r="CZ3889" s="1"/>
      <c r="DA3889" s="1"/>
      <c r="DB3889" s="1"/>
      <c r="DC3889" s="1"/>
      <c r="DD3889" s="1"/>
      <c r="DE3889" s="1"/>
      <c r="DF3889" s="1"/>
      <c r="DG3889" s="1"/>
      <c r="DH3889" s="1"/>
      <c r="DI3889" s="1"/>
      <c r="DJ3889" s="1"/>
      <c r="DK3889" s="1"/>
      <c r="DL3889" s="1"/>
      <c r="DM3889" s="1"/>
      <c r="DN3889" s="1"/>
      <c r="DO3889" s="1"/>
      <c r="DP3889" s="1"/>
      <c r="DQ3889" s="1"/>
      <c r="DR3889" s="1"/>
      <c r="DS3889" s="1"/>
      <c r="DT3889" s="1"/>
      <c r="DU3889" s="1"/>
      <c r="DV3889" s="1"/>
      <c r="DW3889" s="1"/>
      <c r="DX3889" s="1"/>
      <c r="DY3889" s="1"/>
      <c r="DZ3889" s="1"/>
      <c r="EA3889" s="1"/>
      <c r="EB3889" s="1"/>
      <c r="EC3889" s="1"/>
      <c r="ED3889" s="1"/>
      <c r="EE3889" s="1"/>
      <c r="EF3889" s="1"/>
      <c r="EG3889" s="1"/>
      <c r="EH3889" s="1"/>
      <c r="EI3889" s="1"/>
      <c r="EJ3889" s="1"/>
      <c r="EK3889" s="1"/>
      <c r="EL3889" s="1"/>
      <c r="EM3889" s="1"/>
      <c r="EN3889" s="1"/>
      <c r="EO3889" s="1"/>
      <c r="EP3889" s="1"/>
      <c r="EQ3889" s="1"/>
      <c r="ER3889" s="1"/>
      <c r="ES3889" s="1"/>
      <c r="ET3889" s="1"/>
      <c r="EU3889" s="1"/>
      <c r="EV3889" s="1"/>
      <c r="EW3889" s="1"/>
      <c r="EX3889" s="1"/>
      <c r="EY3889" s="1"/>
      <c r="EZ3889" s="1"/>
      <c r="FA3889" s="1"/>
      <c r="FB3889" s="1"/>
      <c r="FC3889" s="1"/>
      <c r="FD3889" s="1"/>
      <c r="FE3889" s="1"/>
      <c r="FF3889" s="1"/>
      <c r="FG3889" s="1"/>
      <c r="FH3889" s="1"/>
      <c r="FI3889" s="1"/>
      <c r="FJ3889" s="1"/>
      <c r="FK3889" s="1"/>
      <c r="FL3889" s="1"/>
      <c r="FM3889" s="1"/>
      <c r="FN3889" s="1"/>
      <c r="FO3889" s="1"/>
      <c r="FP3889" s="1"/>
      <c r="FQ3889" s="1"/>
      <c r="FR3889" s="1"/>
      <c r="FS3889" s="1"/>
      <c r="FT3889" s="1"/>
      <c r="FU3889" s="1"/>
      <c r="FV3889" s="1"/>
      <c r="FW3889" s="1"/>
      <c r="FX3889" s="1"/>
      <c r="FY3889" s="1"/>
      <c r="FZ3889" s="1"/>
      <c r="GA3889" s="1"/>
      <c r="GB3889" s="1"/>
      <c r="GC3889" s="1"/>
      <c r="GD3889" s="1"/>
      <c r="GE3889" s="1"/>
      <c r="GF3889" s="1"/>
      <c r="GG3889" s="1"/>
      <c r="GH3889" s="1"/>
      <c r="GI3889" s="1"/>
      <c r="GJ3889" s="1"/>
      <c r="GK3889"/>
      <c r="GL3889"/>
      <c r="GM3889"/>
      <c r="GN3889"/>
      <c r="GO3889"/>
      <c r="GP3889"/>
      <c r="GQ3889"/>
      <c r="GR3889"/>
      <c r="GS3889"/>
      <c r="GT3889"/>
      <c r="GU3889"/>
      <c r="GV3889"/>
      <c r="GW3889"/>
      <c r="GX3889"/>
      <c r="GY3889"/>
      <c r="GZ3889"/>
      <c r="HA3889"/>
      <c r="HB3889"/>
      <c r="HC3889"/>
      <c r="HD3889"/>
      <c r="HE3889"/>
    </row>
    <row r="3890" spans="4:213" s="25" customFormat="1" x14ac:dyDescent="0.25">
      <c r="D3890" s="19"/>
      <c r="E3890" s="19"/>
      <c r="F3890" s="20"/>
      <c r="G3890" s="20"/>
      <c r="H3890" s="20"/>
      <c r="I3890" s="20"/>
      <c r="J3890" s="21"/>
      <c r="K3890" s="21"/>
      <c r="L3890" s="20"/>
      <c r="M3890" s="20"/>
      <c r="N3890" s="22"/>
      <c r="O3890" s="22"/>
      <c r="P3890" s="22"/>
      <c r="Q3890" s="22"/>
      <c r="R3890" s="19"/>
      <c r="S3890" s="19"/>
      <c r="T3890" s="19"/>
      <c r="U3890" s="20"/>
      <c r="V3890" s="20"/>
      <c r="W3890" s="20"/>
      <c r="X3890" s="27"/>
      <c r="Y3890" s="253"/>
      <c r="Z3890" s="30"/>
      <c r="AA3890" s="30"/>
      <c r="AB3890" s="31"/>
      <c r="AC3890" s="31"/>
      <c r="AD3890" s="31"/>
      <c r="AE3890" s="31"/>
      <c r="AF3890" s="31"/>
      <c r="AG3890" s="241"/>
      <c r="AH3890" s="31"/>
      <c r="AI3890" s="31"/>
      <c r="AJ3890" s="31"/>
      <c r="AK3890" s="31"/>
      <c r="AL3890" s="120"/>
      <c r="AQ3890" s="26"/>
      <c r="AW3890" s="19"/>
      <c r="AX3890" s="19"/>
      <c r="AY3890" s="19"/>
      <c r="AZ3890" s="19"/>
      <c r="BA3890" s="19"/>
      <c r="BB3890" s="19"/>
      <c r="BC3890" s="1"/>
      <c r="BD3890"/>
      <c r="BE3890"/>
      <c r="BF3890" s="1"/>
      <c r="BG3890"/>
      <c r="BH3890"/>
      <c r="BI3890"/>
      <c r="BJ3890" s="1"/>
      <c r="BK3890" s="1"/>
      <c r="BL3890"/>
      <c r="BM3890" s="1"/>
      <c r="BN3890" s="1"/>
      <c r="BO3890" s="1"/>
      <c r="BP3890" s="1"/>
      <c r="BQ3890" s="1"/>
      <c r="BR3890" s="1"/>
      <c r="BS3890" s="1"/>
      <c r="BT3890" s="22"/>
      <c r="BU3890" s="1"/>
      <c r="BV3890" s="1"/>
      <c r="BW3890" s="1"/>
      <c r="BX3890" s="1"/>
      <c r="BY3890" s="1"/>
      <c r="BZ3890" s="1"/>
      <c r="CA3890" s="1"/>
      <c r="CB3890" s="1"/>
      <c r="CC3890" s="1"/>
      <c r="CD3890" s="1"/>
      <c r="CE3890" s="1"/>
      <c r="CF3890" s="1"/>
      <c r="CG3890" s="1"/>
      <c r="CH3890" s="1"/>
      <c r="CI3890" s="1"/>
      <c r="CJ3890" s="1"/>
      <c r="CK3890" s="1"/>
      <c r="CL3890" s="1"/>
      <c r="CM3890" s="1"/>
      <c r="CN3890" s="1"/>
      <c r="CO3890" s="1"/>
      <c r="CP3890" s="1"/>
      <c r="CQ3890" s="1"/>
      <c r="CR3890" s="1"/>
      <c r="CS3890" s="1"/>
      <c r="CT3890" s="1"/>
      <c r="CU3890" s="1"/>
      <c r="CV3890" s="1"/>
      <c r="CW3890" s="1"/>
      <c r="CX3890" s="1"/>
      <c r="CY3890" s="1"/>
      <c r="CZ3890" s="1"/>
      <c r="DA3890" s="1"/>
      <c r="DB3890" s="1"/>
      <c r="DC3890" s="1"/>
      <c r="DD3890" s="1"/>
      <c r="DE3890" s="1"/>
      <c r="DF3890" s="1"/>
      <c r="DG3890" s="1"/>
      <c r="DH3890" s="1"/>
      <c r="DI3890" s="1"/>
      <c r="DJ3890" s="1"/>
      <c r="DK3890" s="1"/>
      <c r="DL3890" s="1"/>
      <c r="DM3890" s="1"/>
      <c r="DN3890" s="1"/>
      <c r="DO3890" s="1"/>
      <c r="DP3890" s="1"/>
      <c r="DQ3890" s="1"/>
      <c r="DR3890" s="1"/>
      <c r="DS3890" s="1"/>
      <c r="DT3890" s="1"/>
      <c r="DU3890" s="1"/>
      <c r="DV3890" s="1"/>
      <c r="DW3890" s="1"/>
      <c r="DX3890" s="1"/>
      <c r="DY3890" s="1"/>
      <c r="DZ3890" s="1"/>
      <c r="EA3890" s="1"/>
      <c r="EB3890" s="1"/>
      <c r="EC3890" s="1"/>
      <c r="ED3890" s="1"/>
      <c r="EE3890" s="1"/>
      <c r="EF3890" s="1"/>
      <c r="EG3890" s="1"/>
      <c r="EH3890" s="1"/>
      <c r="EI3890" s="1"/>
      <c r="EJ3890" s="1"/>
      <c r="EK3890" s="1"/>
      <c r="EL3890" s="1"/>
      <c r="EM3890" s="1"/>
      <c r="EN3890" s="1"/>
      <c r="EO3890" s="1"/>
      <c r="EP3890" s="1"/>
      <c r="EQ3890" s="1"/>
      <c r="ER3890" s="1"/>
      <c r="ES3890" s="1"/>
      <c r="ET3890" s="1"/>
      <c r="EU3890" s="1"/>
      <c r="EV3890" s="1"/>
      <c r="EW3890" s="1"/>
      <c r="EX3890" s="1"/>
      <c r="EY3890" s="1"/>
      <c r="EZ3890" s="1"/>
      <c r="FA3890" s="1"/>
      <c r="FB3890" s="1"/>
      <c r="FC3890" s="1"/>
      <c r="FD3890" s="1"/>
      <c r="FE3890" s="1"/>
      <c r="FF3890" s="1"/>
      <c r="FG3890" s="1"/>
      <c r="FH3890" s="1"/>
      <c r="FI3890" s="1"/>
      <c r="FJ3890" s="1"/>
      <c r="FK3890" s="1"/>
      <c r="FL3890" s="1"/>
      <c r="FM3890" s="1"/>
      <c r="FN3890" s="1"/>
      <c r="FO3890" s="1"/>
      <c r="FP3890" s="1"/>
      <c r="FQ3890" s="1"/>
      <c r="FR3890" s="1"/>
      <c r="FS3890" s="1"/>
      <c r="FT3890" s="1"/>
      <c r="FU3890" s="1"/>
      <c r="FV3890" s="1"/>
      <c r="FW3890" s="1"/>
      <c r="FX3890" s="1"/>
      <c r="FY3890" s="1"/>
      <c r="FZ3890" s="1"/>
      <c r="GA3890" s="1"/>
      <c r="GB3890" s="1"/>
      <c r="GC3890" s="1"/>
      <c r="GD3890" s="1"/>
      <c r="GE3890" s="1"/>
      <c r="GF3890" s="1"/>
      <c r="GG3890" s="1"/>
      <c r="GH3890" s="1"/>
      <c r="GI3890" s="1"/>
      <c r="GJ3890" s="1"/>
      <c r="GK3890"/>
      <c r="GL3890"/>
      <c r="GM3890"/>
      <c r="GN3890"/>
      <c r="GO3890"/>
      <c r="GP3890"/>
      <c r="GQ3890"/>
      <c r="GR3890"/>
      <c r="GS3890"/>
      <c r="GT3890"/>
      <c r="GU3890"/>
      <c r="GV3890"/>
      <c r="GW3890"/>
      <c r="GX3890"/>
      <c r="GY3890"/>
      <c r="GZ3890"/>
      <c r="HA3890"/>
      <c r="HB3890"/>
      <c r="HC3890"/>
      <c r="HD3890"/>
      <c r="HE3890"/>
    </row>
    <row r="3891" spans="4:213" s="25" customFormat="1" x14ac:dyDescent="0.25">
      <c r="D3891" s="19"/>
      <c r="E3891" s="19"/>
      <c r="F3891" s="20"/>
      <c r="G3891" s="20"/>
      <c r="H3891" s="20"/>
      <c r="I3891" s="20"/>
      <c r="J3891" s="21"/>
      <c r="K3891" s="21"/>
      <c r="L3891" s="20"/>
      <c r="M3891" s="20"/>
      <c r="N3891" s="22"/>
      <c r="O3891" s="22"/>
      <c r="P3891" s="22"/>
      <c r="Q3891" s="22"/>
      <c r="R3891" s="19"/>
      <c r="S3891" s="19"/>
      <c r="T3891" s="19"/>
      <c r="U3891" s="20"/>
      <c r="V3891" s="20"/>
      <c r="W3891" s="20"/>
      <c r="X3891" s="27"/>
      <c r="Y3891" s="253"/>
      <c r="Z3891" s="30"/>
      <c r="AA3891" s="30"/>
      <c r="AB3891" s="31"/>
      <c r="AC3891" s="31"/>
      <c r="AD3891" s="31"/>
      <c r="AE3891" s="31"/>
      <c r="AF3891" s="31"/>
      <c r="AG3891" s="241"/>
      <c r="AH3891" s="31"/>
      <c r="AI3891" s="31"/>
      <c r="AJ3891" s="31"/>
      <c r="AK3891" s="31"/>
      <c r="AL3891" s="120"/>
      <c r="AQ3891" s="26"/>
      <c r="AW3891" s="19"/>
      <c r="AX3891" s="19"/>
      <c r="AY3891" s="19"/>
      <c r="AZ3891" s="19"/>
      <c r="BA3891" s="19"/>
      <c r="BB3891" s="19"/>
      <c r="BC3891" s="1"/>
      <c r="BD3891"/>
      <c r="BE3891"/>
      <c r="BF3891" s="1"/>
      <c r="BG3891"/>
      <c r="BH3891"/>
      <c r="BI3891"/>
      <c r="BJ3891" s="1"/>
      <c r="BK3891" s="1"/>
      <c r="BL3891"/>
      <c r="BM3891" s="1"/>
      <c r="BN3891" s="1"/>
      <c r="BO3891" s="1"/>
      <c r="BP3891" s="1"/>
      <c r="BQ3891" s="1"/>
      <c r="BR3891" s="1"/>
      <c r="BS3891" s="1"/>
      <c r="BT3891" s="22"/>
      <c r="BU3891" s="1"/>
      <c r="BV3891" s="1"/>
      <c r="BW3891" s="1"/>
      <c r="BX3891" s="1"/>
      <c r="BY3891" s="1"/>
      <c r="BZ3891" s="1"/>
      <c r="CA3891" s="1"/>
      <c r="CB3891" s="1"/>
      <c r="CC3891" s="1"/>
      <c r="CD3891" s="1"/>
      <c r="CE3891" s="1"/>
      <c r="CF3891" s="1"/>
      <c r="CG3891" s="1"/>
      <c r="CH3891" s="1"/>
      <c r="CI3891" s="1"/>
      <c r="CJ3891" s="1"/>
      <c r="CK3891" s="1"/>
      <c r="CL3891" s="1"/>
      <c r="CM3891" s="1"/>
      <c r="CN3891" s="1"/>
      <c r="CO3891" s="1"/>
      <c r="CP3891" s="1"/>
      <c r="CQ3891" s="1"/>
      <c r="CR3891" s="1"/>
      <c r="CS3891" s="1"/>
      <c r="CT3891" s="1"/>
      <c r="CU3891" s="1"/>
      <c r="CV3891" s="1"/>
      <c r="CW3891" s="1"/>
      <c r="CX3891" s="1"/>
      <c r="CY3891" s="1"/>
      <c r="CZ3891" s="1"/>
      <c r="DA3891" s="1"/>
      <c r="DB3891" s="1"/>
      <c r="DC3891" s="1"/>
      <c r="DD3891" s="1"/>
      <c r="DE3891" s="1"/>
      <c r="DF3891" s="1"/>
      <c r="DG3891" s="1"/>
      <c r="DH3891" s="1"/>
      <c r="DI3891" s="1"/>
      <c r="DJ3891" s="1"/>
      <c r="DK3891" s="1"/>
      <c r="DL3891" s="1"/>
      <c r="DM3891" s="1"/>
      <c r="DN3891" s="1"/>
      <c r="DO3891" s="1"/>
      <c r="DP3891" s="1"/>
      <c r="DQ3891" s="1"/>
      <c r="DR3891" s="1"/>
      <c r="DS3891" s="1"/>
      <c r="DT3891" s="1"/>
      <c r="DU3891" s="1"/>
      <c r="DV3891" s="1"/>
      <c r="DW3891" s="1"/>
      <c r="DX3891" s="1"/>
      <c r="DY3891" s="1"/>
      <c r="DZ3891" s="1"/>
      <c r="EA3891" s="1"/>
      <c r="EB3891" s="1"/>
      <c r="EC3891" s="1"/>
      <c r="ED3891" s="1"/>
      <c r="EE3891" s="1"/>
      <c r="EF3891" s="1"/>
      <c r="EG3891" s="1"/>
      <c r="EH3891" s="1"/>
      <c r="EI3891" s="1"/>
      <c r="EJ3891" s="1"/>
      <c r="EK3891" s="1"/>
      <c r="EL3891" s="1"/>
      <c r="EM3891" s="1"/>
      <c r="EN3891" s="1"/>
      <c r="EO3891" s="1"/>
      <c r="EP3891" s="1"/>
      <c r="EQ3891" s="1"/>
      <c r="ER3891" s="1"/>
      <c r="ES3891" s="1"/>
      <c r="ET3891" s="1"/>
      <c r="EU3891" s="1"/>
      <c r="EV3891" s="1"/>
      <c r="EW3891" s="1"/>
      <c r="EX3891" s="1"/>
      <c r="EY3891" s="1"/>
      <c r="EZ3891" s="1"/>
      <c r="FA3891" s="1"/>
      <c r="FB3891" s="1"/>
      <c r="FC3891" s="1"/>
      <c r="FD3891" s="1"/>
      <c r="FE3891" s="1"/>
      <c r="FF3891" s="1"/>
      <c r="FG3891" s="1"/>
      <c r="FH3891" s="1"/>
      <c r="FI3891" s="1"/>
      <c r="FJ3891" s="1"/>
      <c r="FK3891" s="1"/>
      <c r="FL3891" s="1"/>
      <c r="FM3891" s="1"/>
      <c r="FN3891" s="1"/>
      <c r="FO3891" s="1"/>
      <c r="FP3891" s="1"/>
      <c r="FQ3891" s="1"/>
      <c r="FR3891" s="1"/>
      <c r="FS3891" s="1"/>
      <c r="FT3891" s="1"/>
      <c r="FU3891" s="1"/>
      <c r="FV3891" s="1"/>
      <c r="FW3891" s="1"/>
      <c r="FX3891" s="1"/>
      <c r="FY3891" s="1"/>
      <c r="FZ3891" s="1"/>
      <c r="GA3891" s="1"/>
      <c r="GB3891" s="1"/>
      <c r="GC3891" s="1"/>
      <c r="GD3891" s="1"/>
      <c r="GE3891" s="1"/>
      <c r="GF3891" s="1"/>
      <c r="GG3891" s="1"/>
      <c r="GH3891" s="1"/>
      <c r="GI3891" s="1"/>
      <c r="GJ3891" s="1"/>
      <c r="GK3891"/>
      <c r="GL3891"/>
      <c r="GM3891"/>
      <c r="GN3891"/>
      <c r="GO3891"/>
      <c r="GP3891"/>
      <c r="GQ3891"/>
      <c r="GR3891"/>
      <c r="GS3891"/>
      <c r="GT3891"/>
      <c r="GU3891"/>
      <c r="GV3891"/>
      <c r="GW3891"/>
      <c r="GX3891"/>
      <c r="GY3891"/>
      <c r="GZ3891"/>
      <c r="HA3891"/>
      <c r="HB3891"/>
      <c r="HC3891"/>
      <c r="HD3891"/>
      <c r="HE3891"/>
    </row>
    <row r="3892" spans="4:213" s="25" customFormat="1" x14ac:dyDescent="0.25">
      <c r="D3892" s="19"/>
      <c r="E3892" s="19"/>
      <c r="F3892" s="20"/>
      <c r="G3892" s="20"/>
      <c r="H3892" s="20"/>
      <c r="I3892" s="20"/>
      <c r="J3892" s="21"/>
      <c r="K3892" s="21"/>
      <c r="L3892" s="20"/>
      <c r="M3892" s="20"/>
      <c r="N3892" s="22"/>
      <c r="O3892" s="22"/>
      <c r="P3892" s="22"/>
      <c r="Q3892" s="22"/>
      <c r="R3892" s="19"/>
      <c r="S3892" s="19"/>
      <c r="T3892" s="19"/>
      <c r="U3892" s="20"/>
      <c r="V3892" s="20"/>
      <c r="W3892" s="20"/>
      <c r="X3892" s="27"/>
      <c r="Y3892" s="253"/>
      <c r="Z3892" s="30"/>
      <c r="AA3892" s="30"/>
      <c r="AB3892" s="31"/>
      <c r="AC3892" s="31"/>
      <c r="AD3892" s="31"/>
      <c r="AE3892" s="31"/>
      <c r="AF3892" s="31"/>
      <c r="AG3892" s="241"/>
      <c r="AH3892" s="31"/>
      <c r="AI3892" s="31"/>
      <c r="AJ3892" s="31"/>
      <c r="AK3892" s="31"/>
      <c r="AL3892" s="120"/>
      <c r="AQ3892" s="26"/>
      <c r="AW3892" s="19"/>
      <c r="AX3892" s="19"/>
      <c r="AY3892" s="19"/>
      <c r="AZ3892" s="19"/>
      <c r="BA3892" s="19"/>
      <c r="BB3892" s="19"/>
      <c r="BC3892" s="1"/>
      <c r="BD3892"/>
      <c r="BE3892"/>
      <c r="BF3892" s="1"/>
      <c r="BG3892"/>
      <c r="BH3892"/>
      <c r="BI3892"/>
      <c r="BJ3892" s="1"/>
      <c r="BK3892" s="1"/>
      <c r="BL3892"/>
      <c r="BM3892" s="1"/>
      <c r="BN3892" s="1"/>
      <c r="BO3892" s="1"/>
      <c r="BP3892" s="1"/>
      <c r="BQ3892" s="1"/>
      <c r="BR3892" s="1"/>
      <c r="BS3892" s="1"/>
      <c r="BT3892" s="22"/>
      <c r="BU3892" s="1"/>
      <c r="BV3892" s="1"/>
      <c r="BW3892" s="1"/>
      <c r="BX3892" s="1"/>
      <c r="BY3892" s="1"/>
      <c r="BZ3892" s="1"/>
      <c r="CA3892" s="1"/>
      <c r="CB3892" s="1"/>
      <c r="CC3892" s="1"/>
      <c r="CD3892" s="1"/>
      <c r="CE3892" s="1"/>
      <c r="CF3892" s="1"/>
      <c r="CG3892" s="1"/>
      <c r="CH3892" s="1"/>
      <c r="CI3892" s="1"/>
      <c r="CJ3892" s="1"/>
      <c r="CK3892" s="1"/>
      <c r="CL3892" s="1"/>
      <c r="CM3892" s="1"/>
      <c r="CN3892" s="1"/>
      <c r="CO3892" s="1"/>
      <c r="CP3892" s="1"/>
      <c r="CQ3892" s="1"/>
      <c r="CR3892" s="1"/>
      <c r="CS3892" s="1"/>
      <c r="CT3892" s="1"/>
      <c r="CU3892" s="1"/>
      <c r="CV3892" s="1"/>
      <c r="CW3892" s="1"/>
      <c r="CX3892" s="1"/>
      <c r="CY3892" s="1"/>
      <c r="CZ3892" s="1"/>
      <c r="DA3892" s="1"/>
      <c r="DB3892" s="1"/>
      <c r="DC3892" s="1"/>
      <c r="DD3892" s="1"/>
      <c r="DE3892" s="1"/>
      <c r="DF3892" s="1"/>
      <c r="DG3892" s="1"/>
      <c r="DH3892" s="1"/>
      <c r="DI3892" s="1"/>
      <c r="DJ3892" s="1"/>
      <c r="DK3892" s="1"/>
      <c r="DL3892" s="1"/>
      <c r="DM3892" s="1"/>
      <c r="DN3892" s="1"/>
      <c r="DO3892" s="1"/>
      <c r="DP3892" s="1"/>
      <c r="DQ3892" s="1"/>
      <c r="DR3892" s="1"/>
      <c r="DS3892" s="1"/>
      <c r="DT3892" s="1"/>
      <c r="DU3892" s="1"/>
      <c r="DV3892" s="1"/>
      <c r="DW3892" s="1"/>
      <c r="DX3892" s="1"/>
      <c r="DY3892" s="1"/>
      <c r="DZ3892" s="1"/>
      <c r="EA3892" s="1"/>
      <c r="EB3892" s="1"/>
      <c r="EC3892" s="1"/>
      <c r="ED3892" s="1"/>
      <c r="EE3892" s="1"/>
      <c r="EF3892" s="1"/>
      <c r="EG3892" s="1"/>
      <c r="EH3892" s="1"/>
      <c r="EI3892" s="1"/>
      <c r="EJ3892" s="1"/>
      <c r="EK3892" s="1"/>
      <c r="EL3892" s="1"/>
      <c r="EM3892" s="1"/>
      <c r="EN3892" s="1"/>
      <c r="EO3892" s="1"/>
      <c r="EP3892" s="1"/>
      <c r="EQ3892" s="1"/>
      <c r="ER3892" s="1"/>
      <c r="ES3892" s="1"/>
      <c r="ET3892" s="1"/>
      <c r="EU3892" s="1"/>
      <c r="EV3892" s="1"/>
      <c r="EW3892" s="1"/>
      <c r="EX3892" s="1"/>
      <c r="EY3892" s="1"/>
      <c r="EZ3892" s="1"/>
      <c r="FA3892" s="1"/>
      <c r="FB3892" s="1"/>
      <c r="FC3892" s="1"/>
      <c r="FD3892" s="1"/>
      <c r="FE3892" s="1"/>
      <c r="FF3892" s="1"/>
      <c r="FG3892" s="1"/>
      <c r="FH3892" s="1"/>
      <c r="FI3892" s="1"/>
      <c r="FJ3892" s="1"/>
      <c r="FK3892" s="1"/>
      <c r="FL3892" s="1"/>
      <c r="FM3892" s="1"/>
      <c r="FN3892" s="1"/>
      <c r="FO3892" s="1"/>
      <c r="FP3892" s="1"/>
      <c r="FQ3892" s="1"/>
      <c r="FR3892" s="1"/>
      <c r="FS3892" s="1"/>
      <c r="FT3892" s="1"/>
      <c r="FU3892" s="1"/>
      <c r="FV3892" s="1"/>
      <c r="FW3892" s="1"/>
      <c r="FX3892" s="1"/>
      <c r="FY3892" s="1"/>
      <c r="FZ3892" s="1"/>
      <c r="GA3892" s="1"/>
      <c r="GB3892" s="1"/>
      <c r="GC3892" s="1"/>
      <c r="GD3892" s="1"/>
      <c r="GE3892" s="1"/>
      <c r="GF3892" s="1"/>
      <c r="GG3892" s="1"/>
      <c r="GH3892" s="1"/>
      <c r="GI3892" s="1"/>
      <c r="GJ3892" s="1"/>
      <c r="GK3892"/>
      <c r="GL3892"/>
      <c r="GM3892"/>
      <c r="GN3892"/>
      <c r="GO3892"/>
      <c r="GP3892"/>
      <c r="GQ3892"/>
      <c r="GR3892"/>
      <c r="GS3892"/>
      <c r="GT3892"/>
      <c r="GU3892"/>
      <c r="GV3892"/>
      <c r="GW3892"/>
      <c r="GX3892"/>
      <c r="GY3892"/>
      <c r="GZ3892"/>
      <c r="HA3892"/>
      <c r="HB3892"/>
      <c r="HC3892"/>
      <c r="HD3892"/>
      <c r="HE3892"/>
    </row>
    <row r="3893" spans="4:213" s="25" customFormat="1" x14ac:dyDescent="0.25">
      <c r="D3893" s="19"/>
      <c r="E3893" s="19"/>
      <c r="F3893" s="20"/>
      <c r="G3893" s="20"/>
      <c r="H3893" s="20"/>
      <c r="I3893" s="20"/>
      <c r="J3893" s="21"/>
      <c r="K3893" s="21"/>
      <c r="L3893" s="20"/>
      <c r="M3893" s="20"/>
      <c r="N3893" s="22"/>
      <c r="O3893" s="22"/>
      <c r="P3893" s="22"/>
      <c r="Q3893" s="22"/>
      <c r="R3893" s="19"/>
      <c r="S3893" s="19"/>
      <c r="T3893" s="19"/>
      <c r="U3893" s="20"/>
      <c r="V3893" s="20"/>
      <c r="W3893" s="20"/>
      <c r="X3893" s="27"/>
      <c r="Y3893" s="253"/>
      <c r="Z3893" s="30"/>
      <c r="AA3893" s="30"/>
      <c r="AB3893" s="31"/>
      <c r="AC3893" s="31"/>
      <c r="AD3893" s="31"/>
      <c r="AE3893" s="31"/>
      <c r="AF3893" s="31"/>
      <c r="AG3893" s="241"/>
      <c r="AH3893" s="31"/>
      <c r="AI3893" s="31"/>
      <c r="AJ3893" s="31"/>
      <c r="AK3893" s="31"/>
      <c r="AL3893" s="120"/>
      <c r="AQ3893" s="26"/>
      <c r="AW3893" s="19"/>
      <c r="AX3893" s="19"/>
      <c r="AY3893" s="19"/>
      <c r="AZ3893" s="19"/>
      <c r="BA3893" s="19"/>
      <c r="BB3893" s="19"/>
      <c r="BC3893" s="1"/>
      <c r="BD3893"/>
      <c r="BE3893"/>
      <c r="BF3893" s="1"/>
      <c r="BG3893"/>
      <c r="BH3893"/>
      <c r="BI3893"/>
      <c r="BJ3893" s="1"/>
      <c r="BK3893" s="1"/>
      <c r="BL3893"/>
      <c r="BM3893" s="1"/>
      <c r="BN3893" s="1"/>
      <c r="BO3893" s="1"/>
      <c r="BP3893" s="1"/>
      <c r="BQ3893" s="1"/>
      <c r="BR3893" s="1"/>
      <c r="BS3893" s="1"/>
      <c r="BT3893" s="22"/>
      <c r="BU3893" s="1"/>
      <c r="BV3893" s="1"/>
      <c r="BW3893" s="1"/>
      <c r="BX3893" s="1"/>
      <c r="BY3893" s="1"/>
      <c r="BZ3893" s="1"/>
      <c r="CA3893" s="1"/>
      <c r="CB3893" s="1"/>
      <c r="CC3893" s="1"/>
      <c r="CD3893" s="1"/>
      <c r="CE3893" s="1"/>
      <c r="CF3893" s="1"/>
      <c r="CG3893" s="1"/>
      <c r="CH3893" s="1"/>
      <c r="CI3893" s="1"/>
      <c r="CJ3893" s="1"/>
      <c r="CK3893" s="1"/>
      <c r="CL3893" s="1"/>
      <c r="CM3893" s="1"/>
      <c r="CN3893" s="1"/>
      <c r="CO3893" s="1"/>
      <c r="CP3893" s="1"/>
      <c r="CQ3893" s="1"/>
      <c r="CR3893" s="1"/>
      <c r="CS3893" s="1"/>
      <c r="CT3893" s="1"/>
      <c r="CU3893" s="1"/>
      <c r="CV3893" s="1"/>
      <c r="CW3893" s="1"/>
      <c r="CX3893" s="1"/>
      <c r="CY3893" s="1"/>
      <c r="CZ3893" s="1"/>
      <c r="DA3893" s="1"/>
      <c r="DB3893" s="1"/>
      <c r="DC3893" s="1"/>
      <c r="DD3893" s="1"/>
      <c r="DE3893" s="1"/>
      <c r="DF3893" s="1"/>
      <c r="DG3893" s="1"/>
      <c r="DH3893" s="1"/>
      <c r="DI3893" s="1"/>
      <c r="DJ3893" s="1"/>
      <c r="DK3893" s="1"/>
      <c r="DL3893" s="1"/>
      <c r="DM3893" s="1"/>
      <c r="DN3893" s="1"/>
      <c r="DO3893" s="1"/>
      <c r="DP3893" s="1"/>
      <c r="DQ3893" s="1"/>
      <c r="DR3893" s="1"/>
      <c r="DS3893" s="1"/>
      <c r="DT3893" s="1"/>
      <c r="DU3893" s="1"/>
      <c r="DV3893" s="1"/>
      <c r="DW3893" s="1"/>
      <c r="DX3893" s="1"/>
      <c r="DY3893" s="1"/>
      <c r="DZ3893" s="1"/>
      <c r="EA3893" s="1"/>
      <c r="EB3893" s="1"/>
      <c r="EC3893" s="1"/>
      <c r="ED3893" s="1"/>
      <c r="EE3893" s="1"/>
      <c r="EF3893" s="1"/>
      <c r="EG3893" s="1"/>
      <c r="EH3893" s="1"/>
      <c r="EI3893" s="1"/>
      <c r="EJ3893" s="1"/>
      <c r="EK3893" s="1"/>
      <c r="EL3893" s="1"/>
      <c r="EM3893" s="1"/>
      <c r="EN3893" s="1"/>
      <c r="EO3893" s="1"/>
      <c r="EP3893" s="1"/>
      <c r="EQ3893" s="1"/>
      <c r="ER3893" s="1"/>
      <c r="ES3893" s="1"/>
      <c r="ET3893" s="1"/>
      <c r="EU3893" s="1"/>
      <c r="EV3893" s="1"/>
      <c r="EW3893" s="1"/>
      <c r="EX3893" s="1"/>
      <c r="EY3893" s="1"/>
      <c r="EZ3893" s="1"/>
      <c r="FA3893" s="1"/>
      <c r="FB3893" s="1"/>
      <c r="FC3893" s="1"/>
      <c r="FD3893" s="1"/>
      <c r="FE3893" s="1"/>
      <c r="FF3893" s="1"/>
      <c r="FG3893" s="1"/>
      <c r="FH3893" s="1"/>
      <c r="FI3893" s="1"/>
      <c r="FJ3893" s="1"/>
      <c r="FK3893" s="1"/>
      <c r="FL3893" s="1"/>
      <c r="FM3893" s="1"/>
      <c r="FN3893" s="1"/>
      <c r="FO3893" s="1"/>
      <c r="FP3893" s="1"/>
      <c r="FQ3893" s="1"/>
      <c r="FR3893" s="1"/>
      <c r="FS3893" s="1"/>
      <c r="FT3893" s="1"/>
      <c r="FU3893" s="1"/>
      <c r="FV3893" s="1"/>
      <c r="FW3893" s="1"/>
      <c r="FX3893" s="1"/>
      <c r="FY3893" s="1"/>
      <c r="FZ3893" s="1"/>
      <c r="GA3893" s="1"/>
      <c r="GB3893" s="1"/>
      <c r="GC3893" s="1"/>
      <c r="GD3893" s="1"/>
      <c r="GE3893" s="1"/>
      <c r="GF3893" s="1"/>
      <c r="GG3893" s="1"/>
      <c r="GH3893" s="1"/>
      <c r="GI3893" s="1"/>
      <c r="GJ3893" s="1"/>
      <c r="GK3893"/>
      <c r="GL3893"/>
      <c r="GM3893"/>
      <c r="GN3893"/>
      <c r="GO3893"/>
      <c r="GP3893"/>
      <c r="GQ3893"/>
      <c r="GR3893"/>
      <c r="GS3893"/>
      <c r="GT3893"/>
      <c r="GU3893"/>
      <c r="GV3893"/>
      <c r="GW3893"/>
      <c r="GX3893"/>
      <c r="GY3893"/>
      <c r="GZ3893"/>
      <c r="HA3893"/>
      <c r="HB3893"/>
      <c r="HC3893"/>
      <c r="HD3893"/>
      <c r="HE3893"/>
    </row>
    <row r="3894" spans="4:213" s="25" customFormat="1" x14ac:dyDescent="0.25">
      <c r="D3894" s="19"/>
      <c r="E3894" s="19"/>
      <c r="F3894" s="20"/>
      <c r="G3894" s="20"/>
      <c r="H3894" s="20"/>
      <c r="I3894" s="20"/>
      <c r="J3894" s="21"/>
      <c r="K3894" s="21"/>
      <c r="L3894" s="20"/>
      <c r="M3894" s="20"/>
      <c r="N3894" s="22"/>
      <c r="O3894" s="22"/>
      <c r="P3894" s="22"/>
      <c r="Q3894" s="22"/>
      <c r="R3894" s="19"/>
      <c r="S3894" s="19"/>
      <c r="T3894" s="19"/>
      <c r="U3894" s="20"/>
      <c r="V3894" s="20"/>
      <c r="W3894" s="20"/>
      <c r="X3894" s="27"/>
      <c r="Y3894" s="253"/>
      <c r="Z3894" s="30"/>
      <c r="AA3894" s="30"/>
      <c r="AB3894" s="31"/>
      <c r="AC3894" s="31"/>
      <c r="AD3894" s="31"/>
      <c r="AE3894" s="31"/>
      <c r="AF3894" s="31"/>
      <c r="AG3894" s="241"/>
      <c r="AH3894" s="31"/>
      <c r="AI3894" s="31"/>
      <c r="AJ3894" s="31"/>
      <c r="AK3894" s="31"/>
      <c r="AL3894" s="120"/>
      <c r="AQ3894" s="26"/>
      <c r="AW3894" s="19"/>
      <c r="AX3894" s="19"/>
      <c r="AY3894" s="19"/>
      <c r="AZ3894" s="19"/>
      <c r="BA3894" s="19"/>
      <c r="BB3894" s="19"/>
      <c r="BC3894" s="1"/>
      <c r="BD3894"/>
      <c r="BE3894"/>
      <c r="BF3894" s="1"/>
      <c r="BG3894"/>
      <c r="BH3894"/>
      <c r="BI3894"/>
      <c r="BJ3894" s="1"/>
      <c r="BK3894" s="1"/>
      <c r="BL3894"/>
      <c r="BM3894" s="1"/>
      <c r="BN3894" s="1"/>
      <c r="BO3894" s="1"/>
      <c r="BP3894" s="1"/>
      <c r="BQ3894" s="1"/>
      <c r="BR3894" s="1"/>
      <c r="BS3894" s="1"/>
      <c r="BT3894" s="22"/>
      <c r="BU3894" s="1"/>
      <c r="BV3894" s="1"/>
      <c r="BW3894" s="1"/>
      <c r="BX3894" s="1"/>
      <c r="BY3894" s="1"/>
      <c r="BZ3894" s="1"/>
      <c r="CA3894" s="1"/>
      <c r="CB3894" s="1"/>
      <c r="CC3894" s="1"/>
      <c r="CD3894" s="1"/>
      <c r="CE3894" s="1"/>
      <c r="CF3894" s="1"/>
      <c r="CG3894" s="1"/>
      <c r="CH3894" s="1"/>
      <c r="CI3894" s="1"/>
      <c r="CJ3894" s="1"/>
      <c r="CK3894" s="1"/>
      <c r="CL3894" s="1"/>
      <c r="CM3894" s="1"/>
      <c r="CN3894" s="1"/>
      <c r="CO3894" s="1"/>
      <c r="CP3894" s="1"/>
      <c r="CQ3894" s="1"/>
      <c r="CR3894" s="1"/>
      <c r="CS3894" s="1"/>
      <c r="CT3894" s="1"/>
      <c r="CU3894" s="1"/>
      <c r="CV3894" s="1"/>
      <c r="CW3894" s="1"/>
      <c r="CX3894" s="1"/>
      <c r="CY3894" s="1"/>
      <c r="CZ3894" s="1"/>
      <c r="DA3894" s="1"/>
      <c r="DB3894" s="1"/>
      <c r="DC3894" s="1"/>
      <c r="DD3894" s="1"/>
      <c r="DE3894" s="1"/>
      <c r="DF3894" s="1"/>
      <c r="DG3894" s="1"/>
      <c r="DH3894" s="1"/>
      <c r="DI3894" s="1"/>
      <c r="DJ3894" s="1"/>
      <c r="DK3894" s="1"/>
      <c r="DL3894" s="1"/>
      <c r="DM3894" s="1"/>
      <c r="DN3894" s="1"/>
      <c r="DO3894" s="1"/>
      <c r="DP3894" s="1"/>
      <c r="DQ3894" s="1"/>
      <c r="DR3894" s="1"/>
      <c r="DS3894" s="1"/>
      <c r="DT3894" s="1"/>
      <c r="DU3894" s="1"/>
      <c r="DV3894" s="1"/>
      <c r="DW3894" s="1"/>
      <c r="DX3894" s="1"/>
      <c r="DY3894" s="1"/>
      <c r="DZ3894" s="1"/>
      <c r="EA3894" s="1"/>
      <c r="EB3894" s="1"/>
      <c r="EC3894" s="1"/>
      <c r="ED3894" s="1"/>
      <c r="EE3894" s="1"/>
      <c r="EF3894" s="1"/>
      <c r="EG3894" s="1"/>
      <c r="EH3894" s="1"/>
      <c r="EI3894" s="1"/>
      <c r="EJ3894" s="1"/>
      <c r="EK3894" s="1"/>
      <c r="EL3894" s="1"/>
      <c r="EM3894" s="1"/>
      <c r="EN3894" s="1"/>
      <c r="EO3894" s="1"/>
      <c r="EP3894" s="1"/>
      <c r="EQ3894" s="1"/>
      <c r="ER3894" s="1"/>
      <c r="ES3894" s="1"/>
      <c r="ET3894" s="1"/>
      <c r="EU3894" s="1"/>
      <c r="EV3894" s="1"/>
      <c r="EW3894" s="1"/>
      <c r="EX3894" s="1"/>
      <c r="EY3894" s="1"/>
      <c r="EZ3894" s="1"/>
      <c r="FA3894" s="1"/>
      <c r="FB3894" s="1"/>
      <c r="FC3894" s="1"/>
      <c r="FD3894" s="1"/>
      <c r="FE3894" s="1"/>
      <c r="FF3894" s="1"/>
      <c r="FG3894" s="1"/>
      <c r="FH3894" s="1"/>
      <c r="FI3894" s="1"/>
      <c r="FJ3894" s="1"/>
      <c r="FK3894" s="1"/>
      <c r="FL3894" s="1"/>
      <c r="FM3894" s="1"/>
      <c r="FN3894" s="1"/>
      <c r="FO3894" s="1"/>
      <c r="FP3894" s="1"/>
      <c r="FQ3894" s="1"/>
      <c r="FR3894" s="1"/>
      <c r="FS3894" s="1"/>
      <c r="FT3894" s="1"/>
      <c r="FU3894" s="1"/>
      <c r="FV3894" s="1"/>
      <c r="FW3894" s="1"/>
      <c r="FX3894" s="1"/>
      <c r="FY3894" s="1"/>
      <c r="FZ3894" s="1"/>
      <c r="GA3894" s="1"/>
      <c r="GB3894" s="1"/>
      <c r="GC3894" s="1"/>
      <c r="GD3894" s="1"/>
      <c r="GE3894" s="1"/>
      <c r="GF3894" s="1"/>
      <c r="GG3894" s="1"/>
      <c r="GH3894" s="1"/>
      <c r="GI3894" s="1"/>
      <c r="GJ3894" s="1"/>
      <c r="GK3894"/>
      <c r="GL3894"/>
      <c r="GM3894"/>
      <c r="GN3894"/>
      <c r="GO3894"/>
      <c r="GP3894"/>
      <c r="GQ3894"/>
      <c r="GR3894"/>
      <c r="GS3894"/>
      <c r="GT3894"/>
      <c r="GU3894"/>
      <c r="GV3894"/>
      <c r="GW3894"/>
      <c r="GX3894"/>
      <c r="GY3894"/>
      <c r="GZ3894"/>
      <c r="HA3894"/>
      <c r="HB3894"/>
      <c r="HC3894"/>
      <c r="HD3894"/>
      <c r="HE3894"/>
    </row>
    <row r="3895" spans="4:213" s="25" customFormat="1" x14ac:dyDescent="0.25">
      <c r="D3895" s="19"/>
      <c r="E3895" s="19"/>
      <c r="F3895" s="20"/>
      <c r="G3895" s="20"/>
      <c r="H3895" s="20"/>
      <c r="I3895" s="20"/>
      <c r="J3895" s="21"/>
      <c r="K3895" s="21"/>
      <c r="L3895" s="20"/>
      <c r="M3895" s="20"/>
      <c r="N3895" s="22"/>
      <c r="O3895" s="22"/>
      <c r="P3895" s="22"/>
      <c r="Q3895" s="22"/>
      <c r="R3895" s="19"/>
      <c r="S3895" s="19"/>
      <c r="T3895" s="19"/>
      <c r="U3895" s="20"/>
      <c r="V3895" s="20"/>
      <c r="W3895" s="20"/>
      <c r="X3895" s="27"/>
      <c r="Y3895" s="253"/>
      <c r="Z3895" s="30"/>
      <c r="AA3895" s="30"/>
      <c r="AB3895" s="31"/>
      <c r="AC3895" s="31"/>
      <c r="AD3895" s="31"/>
      <c r="AE3895" s="31"/>
      <c r="AF3895" s="31"/>
      <c r="AG3895" s="241"/>
      <c r="AH3895" s="31"/>
      <c r="AI3895" s="31"/>
      <c r="AJ3895" s="31"/>
      <c r="AK3895" s="31"/>
      <c r="AL3895" s="120"/>
      <c r="AQ3895" s="26"/>
      <c r="AW3895" s="19"/>
      <c r="AX3895" s="19"/>
      <c r="AY3895" s="19"/>
      <c r="AZ3895" s="19"/>
      <c r="BA3895" s="19"/>
      <c r="BB3895" s="19"/>
      <c r="BC3895" s="1"/>
      <c r="BD3895"/>
      <c r="BE3895"/>
      <c r="BF3895" s="1"/>
      <c r="BG3895"/>
      <c r="BH3895"/>
      <c r="BI3895"/>
      <c r="BJ3895" s="1"/>
      <c r="BK3895" s="1"/>
      <c r="BL3895"/>
      <c r="BM3895" s="1"/>
      <c r="BN3895" s="1"/>
      <c r="BO3895" s="1"/>
      <c r="BP3895" s="1"/>
      <c r="BQ3895" s="1"/>
      <c r="BR3895" s="1"/>
      <c r="BS3895" s="1"/>
      <c r="BT3895" s="22"/>
      <c r="BU3895" s="1"/>
      <c r="BV3895" s="1"/>
      <c r="BW3895" s="1"/>
      <c r="BX3895" s="1"/>
      <c r="BY3895" s="1"/>
      <c r="BZ3895" s="1"/>
      <c r="CA3895" s="1"/>
      <c r="CB3895" s="1"/>
      <c r="CC3895" s="1"/>
      <c r="CD3895" s="1"/>
      <c r="CE3895" s="1"/>
      <c r="CF3895" s="1"/>
      <c r="CG3895" s="1"/>
      <c r="CH3895" s="1"/>
      <c r="CI3895" s="1"/>
      <c r="CJ3895" s="1"/>
      <c r="CK3895" s="1"/>
      <c r="CL3895" s="1"/>
      <c r="CM3895" s="1"/>
      <c r="CN3895" s="1"/>
      <c r="CO3895" s="1"/>
      <c r="CP3895" s="1"/>
      <c r="CQ3895" s="1"/>
      <c r="CR3895" s="1"/>
      <c r="CS3895" s="1"/>
      <c r="CT3895" s="1"/>
      <c r="CU3895" s="1"/>
      <c r="CV3895" s="1"/>
      <c r="CW3895" s="1"/>
      <c r="CX3895" s="1"/>
      <c r="CY3895" s="1"/>
      <c r="CZ3895" s="1"/>
      <c r="DA3895" s="1"/>
      <c r="DB3895" s="1"/>
      <c r="DC3895" s="1"/>
      <c r="DD3895" s="1"/>
      <c r="DE3895" s="1"/>
      <c r="DF3895" s="1"/>
      <c r="DG3895" s="1"/>
      <c r="DH3895" s="1"/>
      <c r="DI3895" s="1"/>
      <c r="DJ3895" s="1"/>
      <c r="DK3895" s="1"/>
      <c r="DL3895" s="1"/>
      <c r="DM3895" s="1"/>
      <c r="DN3895" s="1"/>
      <c r="DO3895" s="1"/>
      <c r="DP3895" s="1"/>
      <c r="DQ3895" s="1"/>
      <c r="DR3895" s="1"/>
      <c r="DS3895" s="1"/>
      <c r="DT3895" s="1"/>
      <c r="DU3895" s="1"/>
      <c r="DV3895" s="1"/>
      <c r="DW3895" s="1"/>
      <c r="DX3895" s="1"/>
      <c r="DY3895" s="1"/>
      <c r="DZ3895" s="1"/>
      <c r="EA3895" s="1"/>
      <c r="EB3895" s="1"/>
      <c r="EC3895" s="1"/>
      <c r="ED3895" s="1"/>
      <c r="EE3895" s="1"/>
      <c r="EF3895" s="1"/>
      <c r="EG3895" s="1"/>
      <c r="EH3895" s="1"/>
      <c r="EI3895" s="1"/>
      <c r="EJ3895" s="1"/>
      <c r="EK3895" s="1"/>
      <c r="EL3895" s="1"/>
      <c r="EM3895" s="1"/>
      <c r="EN3895" s="1"/>
      <c r="EO3895" s="1"/>
      <c r="EP3895" s="1"/>
      <c r="EQ3895" s="1"/>
      <c r="ER3895" s="1"/>
      <c r="ES3895" s="1"/>
      <c r="ET3895" s="1"/>
      <c r="EU3895" s="1"/>
      <c r="EV3895" s="1"/>
      <c r="EW3895" s="1"/>
      <c r="EX3895" s="1"/>
      <c r="EY3895" s="1"/>
      <c r="EZ3895" s="1"/>
      <c r="FA3895" s="1"/>
      <c r="FB3895" s="1"/>
      <c r="FC3895" s="1"/>
      <c r="FD3895" s="1"/>
      <c r="FE3895" s="1"/>
      <c r="FF3895" s="1"/>
      <c r="FG3895" s="1"/>
      <c r="FH3895" s="1"/>
      <c r="FI3895" s="1"/>
      <c r="FJ3895" s="1"/>
      <c r="FK3895" s="1"/>
      <c r="FL3895" s="1"/>
      <c r="FM3895" s="1"/>
      <c r="FN3895" s="1"/>
      <c r="FO3895" s="1"/>
      <c r="FP3895" s="1"/>
      <c r="FQ3895" s="1"/>
      <c r="FR3895" s="1"/>
      <c r="FS3895" s="1"/>
      <c r="FT3895" s="1"/>
      <c r="FU3895" s="1"/>
      <c r="FV3895" s="1"/>
      <c r="FW3895" s="1"/>
      <c r="FX3895" s="1"/>
      <c r="FY3895" s="1"/>
      <c r="FZ3895" s="1"/>
      <c r="GA3895" s="1"/>
      <c r="GB3895" s="1"/>
      <c r="GC3895" s="1"/>
      <c r="GD3895" s="1"/>
      <c r="GE3895" s="1"/>
      <c r="GF3895" s="1"/>
      <c r="GG3895" s="1"/>
      <c r="GH3895" s="1"/>
      <c r="GI3895" s="1"/>
      <c r="GJ3895" s="1"/>
      <c r="GK3895"/>
      <c r="GL3895"/>
      <c r="GM3895"/>
      <c r="GN3895"/>
      <c r="GO3895"/>
      <c r="GP3895"/>
      <c r="GQ3895"/>
      <c r="GR3895"/>
      <c r="GS3895"/>
      <c r="GT3895"/>
      <c r="GU3895"/>
      <c r="GV3895"/>
      <c r="GW3895"/>
      <c r="GX3895"/>
      <c r="GY3895"/>
      <c r="GZ3895"/>
      <c r="HA3895"/>
      <c r="HB3895"/>
      <c r="HC3895"/>
      <c r="HD3895"/>
      <c r="HE3895"/>
    </row>
    <row r="3896" spans="4:213" s="25" customFormat="1" x14ac:dyDescent="0.25">
      <c r="D3896" s="19"/>
      <c r="E3896" s="19"/>
      <c r="F3896" s="20"/>
      <c r="G3896" s="20"/>
      <c r="H3896" s="20"/>
      <c r="I3896" s="20"/>
      <c r="J3896" s="21"/>
      <c r="K3896" s="21"/>
      <c r="L3896" s="20"/>
      <c r="M3896" s="20"/>
      <c r="N3896" s="22"/>
      <c r="O3896" s="22"/>
      <c r="P3896" s="22"/>
      <c r="Q3896" s="22"/>
      <c r="R3896" s="19"/>
      <c r="S3896" s="19"/>
      <c r="T3896" s="19"/>
      <c r="U3896" s="20"/>
      <c r="V3896" s="20"/>
      <c r="W3896" s="20"/>
      <c r="X3896" s="27"/>
      <c r="Y3896" s="253"/>
      <c r="Z3896" s="30"/>
      <c r="AA3896" s="30"/>
      <c r="AB3896" s="31"/>
      <c r="AC3896" s="31"/>
      <c r="AD3896" s="31"/>
      <c r="AE3896" s="31"/>
      <c r="AF3896" s="31"/>
      <c r="AG3896" s="241"/>
      <c r="AH3896" s="31"/>
      <c r="AI3896" s="31"/>
      <c r="AJ3896" s="31"/>
      <c r="AK3896" s="31"/>
      <c r="AL3896" s="120"/>
      <c r="AQ3896" s="26"/>
      <c r="AW3896" s="19"/>
      <c r="AX3896" s="19"/>
      <c r="AY3896" s="19"/>
      <c r="AZ3896" s="19"/>
      <c r="BA3896" s="19"/>
      <c r="BB3896" s="19"/>
      <c r="BC3896" s="1"/>
      <c r="BD3896"/>
      <c r="BE3896"/>
      <c r="BF3896" s="1"/>
      <c r="BG3896"/>
      <c r="BH3896"/>
      <c r="BI3896"/>
      <c r="BJ3896" s="1"/>
      <c r="BK3896" s="1"/>
      <c r="BL3896"/>
      <c r="BM3896" s="1"/>
      <c r="BN3896" s="1"/>
      <c r="BO3896" s="1"/>
      <c r="BP3896" s="1"/>
      <c r="BQ3896" s="1"/>
      <c r="BR3896" s="1"/>
      <c r="BS3896" s="1"/>
      <c r="BT3896" s="22"/>
      <c r="BU3896" s="1"/>
      <c r="BV3896" s="1"/>
      <c r="BW3896" s="1"/>
      <c r="BX3896" s="1"/>
      <c r="BY3896" s="1"/>
      <c r="BZ3896" s="1"/>
      <c r="CA3896" s="1"/>
      <c r="CB3896" s="1"/>
      <c r="CC3896" s="1"/>
      <c r="CD3896" s="1"/>
      <c r="CE3896" s="1"/>
      <c r="CF3896" s="1"/>
      <c r="CG3896" s="1"/>
      <c r="CH3896" s="1"/>
      <c r="CI3896" s="1"/>
      <c r="CJ3896" s="1"/>
      <c r="CK3896" s="1"/>
      <c r="CL3896" s="1"/>
      <c r="CM3896" s="1"/>
      <c r="CN3896" s="1"/>
      <c r="CO3896" s="1"/>
      <c r="CP3896" s="1"/>
      <c r="CQ3896" s="1"/>
      <c r="CR3896" s="1"/>
      <c r="CS3896" s="1"/>
      <c r="CT3896" s="1"/>
      <c r="CU3896" s="1"/>
      <c r="CV3896" s="1"/>
      <c r="CW3896" s="1"/>
      <c r="CX3896" s="1"/>
      <c r="CY3896" s="1"/>
      <c r="CZ3896" s="1"/>
      <c r="DA3896" s="1"/>
      <c r="DB3896" s="1"/>
      <c r="DC3896" s="1"/>
      <c r="DD3896" s="1"/>
      <c r="DE3896" s="1"/>
      <c r="DF3896" s="1"/>
      <c r="DG3896" s="1"/>
      <c r="DH3896" s="1"/>
      <c r="DI3896" s="1"/>
      <c r="DJ3896" s="1"/>
      <c r="DK3896" s="1"/>
      <c r="DL3896" s="1"/>
      <c r="DM3896" s="1"/>
      <c r="DN3896" s="1"/>
      <c r="DO3896" s="1"/>
      <c r="DP3896" s="1"/>
      <c r="DQ3896" s="1"/>
      <c r="DR3896" s="1"/>
      <c r="DS3896" s="1"/>
      <c r="DT3896" s="1"/>
      <c r="DU3896" s="1"/>
      <c r="DV3896" s="1"/>
      <c r="DW3896" s="1"/>
      <c r="DX3896" s="1"/>
      <c r="DY3896" s="1"/>
      <c r="DZ3896" s="1"/>
      <c r="EA3896" s="1"/>
      <c r="EB3896" s="1"/>
      <c r="EC3896" s="1"/>
      <c r="ED3896" s="1"/>
      <c r="EE3896" s="1"/>
      <c r="EF3896" s="1"/>
      <c r="EG3896" s="1"/>
      <c r="EH3896" s="1"/>
      <c r="EI3896" s="1"/>
      <c r="EJ3896" s="1"/>
      <c r="EK3896" s="1"/>
      <c r="EL3896" s="1"/>
      <c r="EM3896" s="1"/>
      <c r="EN3896" s="1"/>
      <c r="EO3896" s="1"/>
      <c r="EP3896" s="1"/>
      <c r="EQ3896" s="1"/>
      <c r="ER3896" s="1"/>
      <c r="ES3896" s="1"/>
      <c r="ET3896" s="1"/>
      <c r="EU3896" s="1"/>
      <c r="EV3896" s="1"/>
      <c r="EW3896" s="1"/>
      <c r="EX3896" s="1"/>
      <c r="EY3896" s="1"/>
      <c r="EZ3896" s="1"/>
      <c r="FA3896" s="1"/>
      <c r="FB3896" s="1"/>
      <c r="FC3896" s="1"/>
      <c r="FD3896" s="1"/>
      <c r="FE3896" s="1"/>
      <c r="FF3896" s="1"/>
      <c r="FG3896" s="1"/>
      <c r="FH3896" s="1"/>
      <c r="FI3896" s="1"/>
      <c r="FJ3896" s="1"/>
      <c r="FK3896" s="1"/>
      <c r="FL3896" s="1"/>
      <c r="FM3896" s="1"/>
      <c r="FN3896" s="1"/>
      <c r="FO3896" s="1"/>
      <c r="FP3896" s="1"/>
      <c r="FQ3896" s="1"/>
      <c r="FR3896" s="1"/>
      <c r="FS3896" s="1"/>
      <c r="FT3896" s="1"/>
      <c r="FU3896" s="1"/>
      <c r="FV3896" s="1"/>
      <c r="FW3896" s="1"/>
      <c r="FX3896" s="1"/>
      <c r="FY3896" s="1"/>
      <c r="FZ3896" s="1"/>
      <c r="GA3896" s="1"/>
      <c r="GB3896" s="1"/>
      <c r="GC3896" s="1"/>
      <c r="GD3896" s="1"/>
      <c r="GE3896" s="1"/>
      <c r="GF3896" s="1"/>
      <c r="GG3896" s="1"/>
      <c r="GH3896" s="1"/>
      <c r="GI3896" s="1"/>
      <c r="GJ3896" s="1"/>
      <c r="GK3896"/>
      <c r="GL3896"/>
      <c r="GM3896"/>
      <c r="GN3896"/>
      <c r="GO3896"/>
      <c r="GP3896"/>
      <c r="GQ3896"/>
      <c r="GR3896"/>
      <c r="GS3896"/>
      <c r="GT3896"/>
      <c r="GU3896"/>
      <c r="GV3896"/>
      <c r="GW3896"/>
      <c r="GX3896"/>
      <c r="GY3896"/>
      <c r="GZ3896"/>
      <c r="HA3896"/>
      <c r="HB3896"/>
      <c r="HC3896"/>
      <c r="HD3896"/>
      <c r="HE3896"/>
    </row>
    <row r="3897" spans="4:213" s="25" customFormat="1" x14ac:dyDescent="0.25">
      <c r="D3897" s="19"/>
      <c r="E3897" s="19"/>
      <c r="F3897" s="20"/>
      <c r="G3897" s="20"/>
      <c r="H3897" s="20"/>
      <c r="I3897" s="20"/>
      <c r="J3897" s="21"/>
      <c r="K3897" s="21"/>
      <c r="L3897" s="20"/>
      <c r="M3897" s="20"/>
      <c r="N3897" s="22"/>
      <c r="O3897" s="22"/>
      <c r="P3897" s="22"/>
      <c r="Q3897" s="22"/>
      <c r="R3897" s="19"/>
      <c r="S3897" s="19"/>
      <c r="T3897" s="19"/>
      <c r="U3897" s="20"/>
      <c r="V3897" s="20"/>
      <c r="W3897" s="20"/>
      <c r="X3897" s="27"/>
      <c r="Y3897" s="253"/>
      <c r="Z3897" s="30"/>
      <c r="AA3897" s="30"/>
      <c r="AB3897" s="31"/>
      <c r="AC3897" s="31"/>
      <c r="AD3897" s="31"/>
      <c r="AE3897" s="31"/>
      <c r="AF3897" s="31"/>
      <c r="AG3897" s="241"/>
      <c r="AH3897" s="31"/>
      <c r="AI3897" s="31"/>
      <c r="AJ3897" s="31"/>
      <c r="AK3897" s="31"/>
      <c r="AL3897" s="120"/>
      <c r="AQ3897" s="26"/>
      <c r="AW3897" s="19"/>
      <c r="AX3897" s="19"/>
      <c r="AY3897" s="19"/>
      <c r="AZ3897" s="19"/>
      <c r="BA3897" s="19"/>
      <c r="BB3897" s="19"/>
      <c r="BC3897" s="1"/>
      <c r="BD3897"/>
      <c r="BE3897"/>
      <c r="BF3897" s="1"/>
      <c r="BG3897"/>
      <c r="BH3897"/>
      <c r="BI3897"/>
      <c r="BJ3897" s="1"/>
      <c r="BK3897" s="1"/>
      <c r="BL3897"/>
      <c r="BM3897" s="1"/>
      <c r="BN3897" s="1"/>
      <c r="BO3897" s="1"/>
      <c r="BP3897" s="1"/>
      <c r="BQ3897" s="1"/>
      <c r="BR3897" s="1"/>
      <c r="BS3897" s="1"/>
      <c r="BT3897" s="22"/>
      <c r="BU3897" s="1"/>
      <c r="BV3897" s="1"/>
      <c r="BW3897" s="1"/>
      <c r="BX3897" s="1"/>
      <c r="BY3897" s="1"/>
      <c r="BZ3897" s="1"/>
      <c r="CA3897" s="1"/>
      <c r="CB3897" s="1"/>
      <c r="CC3897" s="1"/>
      <c r="CD3897" s="1"/>
      <c r="CE3897" s="1"/>
      <c r="CF3897" s="1"/>
      <c r="CG3897" s="1"/>
      <c r="CH3897" s="1"/>
      <c r="CI3897" s="1"/>
      <c r="CJ3897" s="1"/>
      <c r="CK3897" s="1"/>
      <c r="CL3897" s="1"/>
      <c r="CM3897" s="1"/>
      <c r="CN3897" s="1"/>
      <c r="CO3897" s="1"/>
      <c r="CP3897" s="1"/>
      <c r="CQ3897" s="1"/>
      <c r="CR3897" s="1"/>
      <c r="CS3897" s="1"/>
      <c r="CT3897" s="1"/>
      <c r="CU3897" s="1"/>
      <c r="CV3897" s="1"/>
      <c r="CW3897" s="1"/>
      <c r="CX3897" s="1"/>
      <c r="CY3897" s="1"/>
      <c r="CZ3897" s="1"/>
      <c r="DA3897" s="1"/>
      <c r="DB3897" s="1"/>
      <c r="DC3897" s="1"/>
      <c r="DD3897" s="1"/>
      <c r="DE3897" s="1"/>
      <c r="DF3897" s="1"/>
      <c r="DG3897" s="1"/>
      <c r="DH3897" s="1"/>
      <c r="DI3897" s="1"/>
      <c r="DJ3897" s="1"/>
      <c r="DK3897" s="1"/>
      <c r="DL3897" s="1"/>
      <c r="DM3897" s="1"/>
      <c r="DN3897" s="1"/>
      <c r="DO3897" s="1"/>
      <c r="DP3897" s="1"/>
      <c r="DQ3897" s="1"/>
      <c r="DR3897" s="1"/>
      <c r="DS3897" s="1"/>
      <c r="DT3897" s="1"/>
      <c r="DU3897" s="1"/>
      <c r="DV3897" s="1"/>
      <c r="DW3897" s="1"/>
      <c r="DX3897" s="1"/>
      <c r="DY3897" s="1"/>
      <c r="DZ3897" s="1"/>
      <c r="EA3897" s="1"/>
      <c r="EB3897" s="1"/>
      <c r="EC3897" s="1"/>
      <c r="ED3897" s="1"/>
      <c r="EE3897" s="1"/>
      <c r="EF3897" s="1"/>
      <c r="EG3897" s="1"/>
      <c r="EH3897" s="1"/>
      <c r="EI3897" s="1"/>
      <c r="EJ3897" s="1"/>
      <c r="EK3897" s="1"/>
      <c r="EL3897" s="1"/>
      <c r="EM3897" s="1"/>
      <c r="EN3897" s="1"/>
      <c r="EO3897" s="1"/>
      <c r="EP3897" s="1"/>
      <c r="EQ3897" s="1"/>
      <c r="ER3897" s="1"/>
      <c r="ES3897" s="1"/>
      <c r="ET3897" s="1"/>
      <c r="EU3897" s="1"/>
      <c r="EV3897" s="1"/>
      <c r="EW3897" s="1"/>
      <c r="EX3897" s="1"/>
      <c r="EY3897" s="1"/>
      <c r="EZ3897" s="1"/>
      <c r="FA3897" s="1"/>
      <c r="FB3897" s="1"/>
      <c r="FC3897" s="1"/>
      <c r="FD3897" s="1"/>
      <c r="FE3897" s="1"/>
      <c r="FF3897" s="1"/>
      <c r="FG3897" s="1"/>
      <c r="FH3897" s="1"/>
      <c r="FI3897" s="1"/>
      <c r="FJ3897" s="1"/>
      <c r="FK3897" s="1"/>
      <c r="FL3897" s="1"/>
      <c r="FM3897" s="1"/>
      <c r="FN3897" s="1"/>
      <c r="FO3897" s="1"/>
      <c r="FP3897" s="1"/>
      <c r="FQ3897" s="1"/>
      <c r="FR3897" s="1"/>
      <c r="FS3897" s="1"/>
      <c r="FT3897" s="1"/>
      <c r="FU3897" s="1"/>
      <c r="FV3897" s="1"/>
      <c r="FW3897" s="1"/>
      <c r="FX3897" s="1"/>
      <c r="FY3897" s="1"/>
      <c r="FZ3897" s="1"/>
      <c r="GA3897" s="1"/>
      <c r="GB3897" s="1"/>
      <c r="GC3897" s="1"/>
      <c r="GD3897" s="1"/>
      <c r="GE3897" s="1"/>
      <c r="GF3897" s="1"/>
      <c r="GG3897" s="1"/>
      <c r="GH3897" s="1"/>
      <c r="GI3897" s="1"/>
      <c r="GJ3897" s="1"/>
      <c r="GK3897"/>
      <c r="GL3897"/>
      <c r="GM3897"/>
      <c r="GN3897"/>
      <c r="GO3897"/>
      <c r="GP3897"/>
      <c r="GQ3897"/>
      <c r="GR3897"/>
      <c r="GS3897"/>
      <c r="GT3897"/>
      <c r="GU3897"/>
      <c r="GV3897"/>
      <c r="GW3897"/>
      <c r="GX3897"/>
      <c r="GY3897"/>
      <c r="GZ3897"/>
      <c r="HA3897"/>
      <c r="HB3897"/>
      <c r="HC3897"/>
      <c r="HD3897"/>
      <c r="HE3897"/>
    </row>
    <row r="3898" spans="4:213" s="25" customFormat="1" x14ac:dyDescent="0.25">
      <c r="D3898" s="19"/>
      <c r="E3898" s="19"/>
      <c r="F3898" s="20"/>
      <c r="G3898" s="20"/>
      <c r="H3898" s="20"/>
      <c r="I3898" s="20"/>
      <c r="J3898" s="21"/>
      <c r="K3898" s="21"/>
      <c r="L3898" s="20"/>
      <c r="M3898" s="20"/>
      <c r="N3898" s="22"/>
      <c r="O3898" s="22"/>
      <c r="P3898" s="22"/>
      <c r="Q3898" s="22"/>
      <c r="R3898" s="19"/>
      <c r="S3898" s="19"/>
      <c r="T3898" s="19"/>
      <c r="U3898" s="20"/>
      <c r="V3898" s="20"/>
      <c r="W3898" s="20"/>
      <c r="X3898" s="27"/>
      <c r="Y3898" s="253"/>
      <c r="Z3898" s="30"/>
      <c r="AA3898" s="30"/>
      <c r="AB3898" s="31"/>
      <c r="AC3898" s="31"/>
      <c r="AD3898" s="31"/>
      <c r="AE3898" s="31"/>
      <c r="AF3898" s="31"/>
      <c r="AG3898" s="241"/>
      <c r="AH3898" s="31"/>
      <c r="AI3898" s="31"/>
      <c r="AJ3898" s="31"/>
      <c r="AK3898" s="31"/>
      <c r="AL3898" s="120"/>
      <c r="AQ3898" s="26"/>
      <c r="AW3898" s="19"/>
      <c r="AX3898" s="19"/>
      <c r="AY3898" s="19"/>
      <c r="AZ3898" s="19"/>
      <c r="BA3898" s="19"/>
      <c r="BB3898" s="19"/>
      <c r="BC3898" s="1"/>
      <c r="BD3898"/>
      <c r="BE3898"/>
      <c r="BF3898" s="1"/>
      <c r="BG3898"/>
      <c r="BH3898"/>
      <c r="BI3898"/>
      <c r="BJ3898" s="1"/>
      <c r="BK3898" s="1"/>
      <c r="BL3898"/>
      <c r="BM3898" s="1"/>
      <c r="BN3898" s="1"/>
      <c r="BO3898" s="1"/>
      <c r="BP3898" s="1"/>
      <c r="BQ3898" s="1"/>
      <c r="BR3898" s="1"/>
      <c r="BS3898" s="1"/>
      <c r="BT3898" s="22"/>
      <c r="BU3898" s="1"/>
      <c r="BV3898" s="1"/>
      <c r="BW3898" s="1"/>
      <c r="BX3898" s="1"/>
      <c r="BY3898" s="1"/>
      <c r="BZ3898" s="1"/>
      <c r="CA3898" s="1"/>
      <c r="CB3898" s="1"/>
      <c r="CC3898" s="1"/>
      <c r="CD3898" s="1"/>
      <c r="CE3898" s="1"/>
      <c r="CF3898" s="1"/>
      <c r="CG3898" s="1"/>
      <c r="CH3898" s="1"/>
      <c r="CI3898" s="1"/>
      <c r="CJ3898" s="1"/>
      <c r="CK3898" s="1"/>
      <c r="CL3898" s="1"/>
      <c r="CM3898" s="1"/>
      <c r="CN3898" s="1"/>
      <c r="CO3898" s="1"/>
      <c r="CP3898" s="1"/>
      <c r="CQ3898" s="1"/>
      <c r="CR3898" s="1"/>
      <c r="CS3898" s="1"/>
      <c r="CT3898" s="1"/>
      <c r="CU3898" s="1"/>
      <c r="CV3898" s="1"/>
      <c r="CW3898" s="1"/>
      <c r="CX3898" s="1"/>
      <c r="CY3898" s="1"/>
      <c r="CZ3898" s="1"/>
      <c r="DA3898" s="1"/>
      <c r="DB3898" s="1"/>
      <c r="DC3898" s="1"/>
      <c r="DD3898" s="1"/>
      <c r="DE3898" s="1"/>
      <c r="DF3898" s="1"/>
      <c r="DG3898" s="1"/>
      <c r="DH3898" s="1"/>
      <c r="DI3898" s="1"/>
      <c r="DJ3898" s="1"/>
      <c r="DK3898" s="1"/>
      <c r="DL3898" s="1"/>
      <c r="DM3898" s="1"/>
      <c r="DN3898" s="1"/>
      <c r="DO3898" s="1"/>
      <c r="DP3898" s="1"/>
      <c r="DQ3898" s="1"/>
      <c r="DR3898" s="1"/>
      <c r="DS3898" s="1"/>
      <c r="DT3898" s="1"/>
      <c r="DU3898" s="1"/>
      <c r="DV3898" s="1"/>
      <c r="DW3898" s="1"/>
      <c r="DX3898" s="1"/>
      <c r="DY3898" s="1"/>
      <c r="DZ3898" s="1"/>
      <c r="EA3898" s="1"/>
      <c r="EB3898" s="1"/>
      <c r="EC3898" s="1"/>
      <c r="ED3898" s="1"/>
      <c r="EE3898" s="1"/>
      <c r="EF3898" s="1"/>
      <c r="EG3898" s="1"/>
      <c r="EH3898" s="1"/>
      <c r="EI3898" s="1"/>
      <c r="EJ3898" s="1"/>
      <c r="EK3898" s="1"/>
      <c r="EL3898" s="1"/>
      <c r="EM3898" s="1"/>
      <c r="EN3898" s="1"/>
      <c r="EO3898" s="1"/>
      <c r="EP3898" s="1"/>
      <c r="EQ3898" s="1"/>
      <c r="ER3898" s="1"/>
      <c r="ES3898" s="1"/>
      <c r="ET3898" s="1"/>
      <c r="EU3898" s="1"/>
      <c r="EV3898" s="1"/>
      <c r="EW3898" s="1"/>
      <c r="EX3898" s="1"/>
      <c r="EY3898" s="1"/>
      <c r="EZ3898" s="1"/>
      <c r="FA3898" s="1"/>
      <c r="FB3898" s="1"/>
      <c r="FC3898" s="1"/>
      <c r="FD3898" s="1"/>
      <c r="FE3898" s="1"/>
      <c r="FF3898" s="1"/>
      <c r="FG3898" s="1"/>
      <c r="FH3898" s="1"/>
      <c r="FI3898" s="1"/>
      <c r="FJ3898" s="1"/>
      <c r="FK3898" s="1"/>
      <c r="FL3898" s="1"/>
      <c r="FM3898" s="1"/>
      <c r="FN3898" s="1"/>
      <c r="FO3898" s="1"/>
      <c r="FP3898" s="1"/>
      <c r="FQ3898" s="1"/>
      <c r="FR3898" s="1"/>
      <c r="FS3898" s="1"/>
      <c r="FT3898" s="1"/>
      <c r="FU3898" s="1"/>
      <c r="FV3898" s="1"/>
      <c r="FW3898" s="1"/>
      <c r="FX3898" s="1"/>
      <c r="FY3898" s="1"/>
      <c r="FZ3898" s="1"/>
      <c r="GA3898" s="1"/>
      <c r="GB3898" s="1"/>
      <c r="GC3898" s="1"/>
      <c r="GD3898" s="1"/>
      <c r="GE3898" s="1"/>
      <c r="GF3898" s="1"/>
      <c r="GG3898" s="1"/>
      <c r="GH3898" s="1"/>
      <c r="GI3898" s="1"/>
      <c r="GJ3898" s="1"/>
      <c r="GK3898"/>
      <c r="GL3898"/>
      <c r="GM3898"/>
      <c r="GN3898"/>
      <c r="GO3898"/>
      <c r="GP3898"/>
      <c r="GQ3898"/>
      <c r="GR3898"/>
      <c r="GS3898"/>
      <c r="GT3898"/>
      <c r="GU3898"/>
      <c r="GV3898"/>
      <c r="GW3898"/>
      <c r="GX3898"/>
      <c r="GY3898"/>
      <c r="GZ3898"/>
      <c r="HA3898"/>
      <c r="HB3898"/>
      <c r="HC3898"/>
      <c r="HD3898"/>
      <c r="HE3898"/>
    </row>
    <row r="3899" spans="4:213" s="25" customFormat="1" x14ac:dyDescent="0.25">
      <c r="D3899" s="19"/>
      <c r="E3899" s="19"/>
      <c r="F3899" s="20"/>
      <c r="G3899" s="20"/>
      <c r="H3899" s="20"/>
      <c r="I3899" s="20"/>
      <c r="J3899" s="21"/>
      <c r="K3899" s="21"/>
      <c r="L3899" s="20"/>
      <c r="M3899" s="20"/>
      <c r="N3899" s="22"/>
      <c r="O3899" s="22"/>
      <c r="P3899" s="22"/>
      <c r="Q3899" s="22"/>
      <c r="R3899" s="19"/>
      <c r="S3899" s="19"/>
      <c r="T3899" s="19"/>
      <c r="U3899" s="20"/>
      <c r="V3899" s="20"/>
      <c r="W3899" s="20"/>
      <c r="X3899" s="27"/>
      <c r="Y3899" s="253"/>
      <c r="Z3899" s="30"/>
      <c r="AA3899" s="30"/>
      <c r="AB3899" s="31"/>
      <c r="AC3899" s="31"/>
      <c r="AD3899" s="31"/>
      <c r="AE3899" s="31"/>
      <c r="AF3899" s="31"/>
      <c r="AG3899" s="241"/>
      <c r="AH3899" s="31"/>
      <c r="AI3899" s="31"/>
      <c r="AJ3899" s="31"/>
      <c r="AK3899" s="31"/>
      <c r="AL3899" s="120"/>
      <c r="AQ3899" s="26"/>
      <c r="AW3899" s="19"/>
      <c r="AX3899" s="19"/>
      <c r="AY3899" s="19"/>
      <c r="AZ3899" s="19"/>
      <c r="BA3899" s="19"/>
      <c r="BB3899" s="19"/>
      <c r="BC3899" s="1"/>
      <c r="BD3899"/>
      <c r="BE3899"/>
      <c r="BF3899" s="1"/>
      <c r="BG3899"/>
      <c r="BH3899"/>
      <c r="BI3899"/>
      <c r="BJ3899" s="1"/>
      <c r="BK3899" s="1"/>
      <c r="BL3899"/>
      <c r="BM3899" s="1"/>
      <c r="BN3899" s="1"/>
      <c r="BO3899" s="1"/>
      <c r="BP3899" s="1"/>
      <c r="BQ3899" s="1"/>
      <c r="BR3899" s="1"/>
      <c r="BS3899" s="1"/>
      <c r="BT3899" s="22"/>
      <c r="BU3899" s="1"/>
      <c r="BV3899" s="1"/>
      <c r="BW3899" s="1"/>
      <c r="BX3899" s="1"/>
      <c r="BY3899" s="1"/>
      <c r="BZ3899" s="1"/>
      <c r="CA3899" s="1"/>
      <c r="CB3899" s="1"/>
      <c r="CC3899" s="1"/>
      <c r="CD3899" s="1"/>
      <c r="CE3899" s="1"/>
      <c r="CF3899" s="1"/>
      <c r="CG3899" s="1"/>
      <c r="CH3899" s="1"/>
      <c r="CI3899" s="1"/>
      <c r="CJ3899" s="1"/>
      <c r="CK3899" s="1"/>
      <c r="CL3899" s="1"/>
      <c r="CM3899" s="1"/>
      <c r="CN3899" s="1"/>
      <c r="CO3899" s="1"/>
      <c r="CP3899" s="1"/>
      <c r="CQ3899" s="1"/>
      <c r="CR3899" s="1"/>
      <c r="CS3899" s="1"/>
      <c r="CT3899" s="1"/>
      <c r="CU3899" s="1"/>
      <c r="CV3899" s="1"/>
      <c r="CW3899" s="1"/>
      <c r="CX3899" s="1"/>
      <c r="CY3899" s="1"/>
      <c r="CZ3899" s="1"/>
      <c r="DA3899" s="1"/>
      <c r="DB3899" s="1"/>
      <c r="DC3899" s="1"/>
      <c r="DD3899" s="1"/>
      <c r="DE3899" s="1"/>
      <c r="DF3899" s="1"/>
      <c r="DG3899" s="1"/>
      <c r="DH3899" s="1"/>
      <c r="DI3899" s="1"/>
      <c r="DJ3899" s="1"/>
      <c r="DK3899" s="1"/>
      <c r="DL3899" s="1"/>
      <c r="DM3899" s="1"/>
      <c r="DN3899" s="1"/>
      <c r="DO3899" s="1"/>
      <c r="DP3899" s="1"/>
      <c r="DQ3899" s="1"/>
      <c r="DR3899" s="1"/>
      <c r="DS3899" s="1"/>
      <c r="DT3899" s="1"/>
      <c r="DU3899" s="1"/>
      <c r="DV3899" s="1"/>
      <c r="DW3899" s="1"/>
      <c r="DX3899" s="1"/>
      <c r="DY3899" s="1"/>
      <c r="DZ3899" s="1"/>
      <c r="EA3899" s="1"/>
      <c r="EB3899" s="1"/>
      <c r="EC3899" s="1"/>
      <c r="ED3899" s="1"/>
      <c r="EE3899" s="1"/>
      <c r="EF3899" s="1"/>
      <c r="EG3899" s="1"/>
      <c r="EH3899" s="1"/>
      <c r="EI3899" s="1"/>
      <c r="EJ3899" s="1"/>
      <c r="EK3899" s="1"/>
      <c r="EL3899" s="1"/>
      <c r="EM3899" s="1"/>
      <c r="EN3899" s="1"/>
      <c r="EO3899" s="1"/>
      <c r="EP3899" s="1"/>
      <c r="EQ3899" s="1"/>
      <c r="ER3899" s="1"/>
      <c r="ES3899" s="1"/>
      <c r="ET3899" s="1"/>
      <c r="EU3899" s="1"/>
      <c r="EV3899" s="1"/>
      <c r="EW3899" s="1"/>
      <c r="EX3899" s="1"/>
      <c r="EY3899" s="1"/>
      <c r="EZ3899" s="1"/>
      <c r="FA3899" s="1"/>
      <c r="FB3899" s="1"/>
      <c r="FC3899" s="1"/>
      <c r="FD3899" s="1"/>
      <c r="FE3899" s="1"/>
      <c r="FF3899" s="1"/>
      <c r="FG3899" s="1"/>
      <c r="FH3899" s="1"/>
      <c r="FI3899" s="1"/>
      <c r="FJ3899" s="1"/>
      <c r="FK3899" s="1"/>
      <c r="FL3899" s="1"/>
      <c r="FM3899" s="1"/>
      <c r="FN3899" s="1"/>
      <c r="FO3899" s="1"/>
      <c r="FP3899" s="1"/>
      <c r="FQ3899" s="1"/>
      <c r="FR3899" s="1"/>
      <c r="FS3899" s="1"/>
      <c r="FT3899" s="1"/>
      <c r="FU3899" s="1"/>
      <c r="FV3899" s="1"/>
      <c r="FW3899" s="1"/>
      <c r="FX3899" s="1"/>
      <c r="FY3899" s="1"/>
      <c r="FZ3899" s="1"/>
      <c r="GA3899" s="1"/>
      <c r="GB3899" s="1"/>
      <c r="GC3899" s="1"/>
      <c r="GD3899" s="1"/>
      <c r="GE3899" s="1"/>
      <c r="GF3899" s="1"/>
      <c r="GG3899" s="1"/>
      <c r="GH3899" s="1"/>
      <c r="GI3899" s="1"/>
      <c r="GJ3899" s="1"/>
      <c r="GK3899"/>
      <c r="GL3899"/>
      <c r="GM3899"/>
      <c r="GN3899"/>
      <c r="GO3899"/>
      <c r="GP3899"/>
      <c r="GQ3899"/>
      <c r="GR3899"/>
      <c r="GS3899"/>
      <c r="GT3899"/>
      <c r="GU3899"/>
      <c r="GV3899"/>
      <c r="GW3899"/>
      <c r="GX3899"/>
      <c r="GY3899"/>
      <c r="GZ3899"/>
      <c r="HA3899"/>
      <c r="HB3899"/>
      <c r="HC3899"/>
      <c r="HD3899"/>
      <c r="HE3899"/>
    </row>
    <row r="3900" spans="4:213" s="25" customFormat="1" x14ac:dyDescent="0.25">
      <c r="D3900" s="19"/>
      <c r="E3900" s="19"/>
      <c r="F3900" s="20"/>
      <c r="G3900" s="20"/>
      <c r="H3900" s="20"/>
      <c r="I3900" s="20"/>
      <c r="J3900" s="21"/>
      <c r="K3900" s="21"/>
      <c r="L3900" s="20"/>
      <c r="M3900" s="20"/>
      <c r="N3900" s="22"/>
      <c r="O3900" s="22"/>
      <c r="P3900" s="22"/>
      <c r="Q3900" s="22"/>
      <c r="R3900" s="19"/>
      <c r="S3900" s="19"/>
      <c r="T3900" s="19"/>
      <c r="U3900" s="20"/>
      <c r="V3900" s="20"/>
      <c r="W3900" s="20"/>
      <c r="X3900" s="27"/>
      <c r="Y3900" s="253"/>
      <c r="Z3900" s="30"/>
      <c r="AA3900" s="30"/>
      <c r="AB3900" s="31"/>
      <c r="AC3900" s="31"/>
      <c r="AD3900" s="31"/>
      <c r="AE3900" s="31"/>
      <c r="AF3900" s="31"/>
      <c r="AG3900" s="241"/>
      <c r="AH3900" s="31"/>
      <c r="AI3900" s="31"/>
      <c r="AJ3900" s="31"/>
      <c r="AK3900" s="31"/>
      <c r="AL3900" s="120"/>
      <c r="AQ3900" s="26"/>
      <c r="AW3900" s="19"/>
      <c r="AX3900" s="19"/>
      <c r="AY3900" s="19"/>
      <c r="AZ3900" s="19"/>
      <c r="BA3900" s="19"/>
      <c r="BB3900" s="19"/>
      <c r="BC3900" s="1"/>
      <c r="BD3900"/>
      <c r="BE3900"/>
      <c r="BF3900" s="1"/>
      <c r="BG3900"/>
      <c r="BH3900"/>
      <c r="BI3900"/>
      <c r="BJ3900" s="1"/>
      <c r="BK3900" s="1"/>
      <c r="BL3900"/>
      <c r="BM3900" s="1"/>
      <c r="BN3900" s="1"/>
      <c r="BO3900" s="1"/>
      <c r="BP3900" s="1"/>
      <c r="BQ3900" s="1"/>
      <c r="BR3900" s="1"/>
      <c r="BS3900" s="1"/>
      <c r="BT3900" s="22"/>
      <c r="BU3900" s="1"/>
      <c r="BV3900" s="1"/>
      <c r="BW3900" s="1"/>
      <c r="BX3900" s="1"/>
      <c r="BY3900" s="1"/>
      <c r="BZ3900" s="1"/>
      <c r="CA3900" s="1"/>
      <c r="CB3900" s="1"/>
      <c r="CC3900" s="1"/>
      <c r="CD3900" s="1"/>
      <c r="CE3900" s="1"/>
      <c r="CF3900" s="1"/>
      <c r="CG3900" s="1"/>
      <c r="CH3900" s="1"/>
      <c r="CI3900" s="1"/>
      <c r="CJ3900" s="1"/>
      <c r="CK3900" s="1"/>
      <c r="CL3900" s="1"/>
      <c r="CM3900" s="1"/>
      <c r="CN3900" s="1"/>
      <c r="CO3900" s="1"/>
      <c r="CP3900" s="1"/>
      <c r="CQ3900" s="1"/>
      <c r="CR3900" s="1"/>
      <c r="CS3900" s="1"/>
      <c r="CT3900" s="1"/>
      <c r="CU3900" s="1"/>
      <c r="CV3900" s="1"/>
      <c r="CW3900" s="1"/>
      <c r="CX3900" s="1"/>
      <c r="CY3900" s="1"/>
      <c r="CZ3900" s="1"/>
      <c r="DA3900" s="1"/>
      <c r="DB3900" s="1"/>
      <c r="DC3900" s="1"/>
      <c r="DD3900" s="1"/>
      <c r="DE3900" s="1"/>
      <c r="DF3900" s="1"/>
      <c r="DG3900" s="1"/>
      <c r="DH3900" s="1"/>
      <c r="DI3900" s="1"/>
      <c r="DJ3900" s="1"/>
      <c r="DK3900" s="1"/>
      <c r="DL3900" s="1"/>
      <c r="DM3900" s="1"/>
      <c r="DN3900" s="1"/>
      <c r="DO3900" s="1"/>
      <c r="DP3900" s="1"/>
      <c r="DQ3900" s="1"/>
      <c r="DR3900" s="1"/>
      <c r="DS3900" s="1"/>
      <c r="DT3900" s="1"/>
      <c r="DU3900" s="1"/>
      <c r="DV3900" s="1"/>
      <c r="DW3900" s="1"/>
      <c r="DX3900" s="1"/>
      <c r="DY3900" s="1"/>
      <c r="DZ3900" s="1"/>
      <c r="EA3900" s="1"/>
      <c r="EB3900" s="1"/>
      <c r="EC3900" s="1"/>
      <c r="ED3900" s="1"/>
      <c r="EE3900" s="1"/>
      <c r="EF3900" s="1"/>
      <c r="EG3900" s="1"/>
      <c r="EH3900" s="1"/>
      <c r="EI3900" s="1"/>
      <c r="EJ3900" s="1"/>
      <c r="EK3900" s="1"/>
      <c r="EL3900" s="1"/>
      <c r="EM3900" s="1"/>
      <c r="EN3900" s="1"/>
      <c r="EO3900" s="1"/>
      <c r="EP3900" s="1"/>
      <c r="EQ3900" s="1"/>
      <c r="ER3900" s="1"/>
      <c r="ES3900" s="1"/>
      <c r="ET3900" s="1"/>
      <c r="EU3900" s="1"/>
      <c r="EV3900" s="1"/>
      <c r="EW3900" s="1"/>
      <c r="EX3900" s="1"/>
      <c r="EY3900" s="1"/>
      <c r="EZ3900" s="1"/>
      <c r="FA3900" s="1"/>
      <c r="FB3900" s="1"/>
      <c r="FC3900" s="1"/>
      <c r="FD3900" s="1"/>
      <c r="FE3900" s="1"/>
      <c r="FF3900" s="1"/>
      <c r="FG3900" s="1"/>
      <c r="FH3900" s="1"/>
      <c r="FI3900" s="1"/>
      <c r="FJ3900" s="1"/>
      <c r="FK3900" s="1"/>
      <c r="FL3900" s="1"/>
      <c r="FM3900" s="1"/>
      <c r="FN3900" s="1"/>
      <c r="FO3900" s="1"/>
      <c r="FP3900" s="1"/>
      <c r="FQ3900" s="1"/>
      <c r="FR3900" s="1"/>
      <c r="FS3900" s="1"/>
      <c r="FT3900" s="1"/>
      <c r="FU3900" s="1"/>
      <c r="FV3900" s="1"/>
      <c r="FW3900" s="1"/>
      <c r="FX3900" s="1"/>
      <c r="FY3900" s="1"/>
      <c r="FZ3900" s="1"/>
      <c r="GA3900" s="1"/>
      <c r="GB3900" s="1"/>
      <c r="GC3900" s="1"/>
      <c r="GD3900" s="1"/>
      <c r="GE3900" s="1"/>
      <c r="GF3900" s="1"/>
      <c r="GG3900" s="1"/>
      <c r="GH3900" s="1"/>
      <c r="GI3900" s="1"/>
      <c r="GJ3900" s="1"/>
      <c r="GK3900"/>
      <c r="GL3900"/>
      <c r="GM3900"/>
      <c r="GN3900"/>
      <c r="GO3900"/>
      <c r="GP3900"/>
      <c r="GQ3900"/>
      <c r="GR3900"/>
      <c r="GS3900"/>
      <c r="GT3900"/>
      <c r="GU3900"/>
      <c r="GV3900"/>
      <c r="GW3900"/>
      <c r="GX3900"/>
      <c r="GY3900"/>
      <c r="GZ3900"/>
      <c r="HA3900"/>
      <c r="HB3900"/>
      <c r="HC3900"/>
      <c r="HD3900"/>
      <c r="HE3900"/>
    </row>
    <row r="3901" spans="4:213" s="25" customFormat="1" x14ac:dyDescent="0.25">
      <c r="D3901" s="19"/>
      <c r="E3901" s="19"/>
      <c r="F3901" s="20"/>
      <c r="G3901" s="20"/>
      <c r="H3901" s="20"/>
      <c r="I3901" s="20"/>
      <c r="J3901" s="21"/>
      <c r="K3901" s="21"/>
      <c r="L3901" s="20"/>
      <c r="M3901" s="20"/>
      <c r="N3901" s="22"/>
      <c r="O3901" s="22"/>
      <c r="P3901" s="22"/>
      <c r="Q3901" s="22"/>
      <c r="R3901" s="19"/>
      <c r="S3901" s="19"/>
      <c r="T3901" s="19"/>
      <c r="U3901" s="20"/>
      <c r="V3901" s="20"/>
      <c r="W3901" s="20"/>
      <c r="X3901" s="27"/>
      <c r="Y3901" s="253"/>
      <c r="Z3901" s="30"/>
      <c r="AA3901" s="30"/>
      <c r="AB3901" s="31"/>
      <c r="AC3901" s="31"/>
      <c r="AD3901" s="31"/>
      <c r="AE3901" s="31"/>
      <c r="AF3901" s="31"/>
      <c r="AG3901" s="241"/>
      <c r="AH3901" s="31"/>
      <c r="AI3901" s="31"/>
      <c r="AJ3901" s="31"/>
      <c r="AK3901" s="31"/>
      <c r="AL3901" s="120"/>
      <c r="AQ3901" s="26"/>
      <c r="AW3901" s="19"/>
      <c r="AX3901" s="19"/>
      <c r="AY3901" s="19"/>
      <c r="AZ3901" s="19"/>
      <c r="BA3901" s="19"/>
      <c r="BB3901" s="19"/>
      <c r="BC3901" s="1"/>
      <c r="BD3901"/>
      <c r="BE3901"/>
      <c r="BF3901" s="1"/>
      <c r="BG3901"/>
      <c r="BH3901"/>
      <c r="BI3901"/>
      <c r="BJ3901" s="1"/>
      <c r="BK3901" s="1"/>
      <c r="BL3901"/>
      <c r="BM3901" s="1"/>
      <c r="BN3901" s="1"/>
      <c r="BO3901" s="1"/>
      <c r="BP3901" s="1"/>
      <c r="BQ3901" s="1"/>
      <c r="BR3901" s="1"/>
      <c r="BS3901" s="1"/>
      <c r="BT3901" s="22"/>
      <c r="BU3901" s="1"/>
      <c r="BV3901" s="1"/>
      <c r="BW3901" s="1"/>
      <c r="BX3901" s="1"/>
      <c r="BY3901" s="1"/>
      <c r="BZ3901" s="1"/>
      <c r="CA3901" s="1"/>
      <c r="CB3901" s="1"/>
      <c r="CC3901" s="1"/>
      <c r="CD3901" s="1"/>
      <c r="CE3901" s="1"/>
      <c r="CF3901" s="1"/>
      <c r="CG3901" s="1"/>
      <c r="CH3901" s="1"/>
      <c r="CI3901" s="1"/>
      <c r="CJ3901" s="1"/>
      <c r="CK3901" s="1"/>
      <c r="CL3901" s="1"/>
      <c r="CM3901" s="1"/>
      <c r="CN3901" s="1"/>
      <c r="CO3901" s="1"/>
      <c r="CP3901" s="1"/>
      <c r="CQ3901" s="1"/>
      <c r="CR3901" s="1"/>
      <c r="CS3901" s="1"/>
      <c r="CT3901" s="1"/>
      <c r="CU3901" s="1"/>
      <c r="CV3901" s="1"/>
      <c r="CW3901" s="1"/>
      <c r="CX3901" s="1"/>
      <c r="CY3901" s="1"/>
      <c r="CZ3901" s="1"/>
      <c r="DA3901" s="1"/>
      <c r="DB3901" s="1"/>
      <c r="DC3901" s="1"/>
      <c r="DD3901" s="1"/>
      <c r="DE3901" s="1"/>
      <c r="DF3901" s="1"/>
      <c r="DG3901" s="1"/>
      <c r="DH3901" s="1"/>
      <c r="DI3901" s="1"/>
      <c r="DJ3901" s="1"/>
      <c r="DK3901" s="1"/>
      <c r="DL3901" s="1"/>
      <c r="DM3901" s="1"/>
      <c r="DN3901" s="1"/>
      <c r="DO3901" s="1"/>
      <c r="DP3901" s="1"/>
      <c r="DQ3901" s="1"/>
      <c r="DR3901" s="1"/>
      <c r="DS3901" s="1"/>
      <c r="DT3901" s="1"/>
      <c r="DU3901" s="1"/>
      <c r="DV3901" s="1"/>
      <c r="DW3901" s="1"/>
      <c r="DX3901" s="1"/>
      <c r="DY3901" s="1"/>
      <c r="DZ3901" s="1"/>
      <c r="EA3901" s="1"/>
      <c r="EB3901" s="1"/>
      <c r="EC3901" s="1"/>
      <c r="ED3901" s="1"/>
      <c r="EE3901" s="1"/>
      <c r="EF3901" s="1"/>
      <c r="EG3901" s="1"/>
      <c r="EH3901" s="1"/>
      <c r="EI3901" s="1"/>
      <c r="EJ3901" s="1"/>
      <c r="EK3901" s="1"/>
      <c r="EL3901" s="1"/>
      <c r="EM3901" s="1"/>
      <c r="EN3901" s="1"/>
      <c r="EO3901" s="1"/>
      <c r="EP3901" s="1"/>
      <c r="EQ3901" s="1"/>
      <c r="ER3901" s="1"/>
      <c r="ES3901" s="1"/>
      <c r="ET3901" s="1"/>
      <c r="EU3901" s="1"/>
      <c r="EV3901" s="1"/>
      <c r="EW3901" s="1"/>
      <c r="EX3901" s="1"/>
      <c r="EY3901" s="1"/>
      <c r="EZ3901" s="1"/>
      <c r="FA3901" s="1"/>
      <c r="FB3901" s="1"/>
      <c r="FC3901" s="1"/>
      <c r="FD3901" s="1"/>
      <c r="FE3901" s="1"/>
      <c r="FF3901" s="1"/>
      <c r="FG3901" s="1"/>
      <c r="FH3901" s="1"/>
      <c r="FI3901" s="1"/>
      <c r="FJ3901" s="1"/>
      <c r="FK3901" s="1"/>
      <c r="FL3901" s="1"/>
      <c r="FM3901" s="1"/>
      <c r="FN3901" s="1"/>
      <c r="FO3901" s="1"/>
      <c r="FP3901" s="1"/>
      <c r="FQ3901" s="1"/>
      <c r="FR3901" s="1"/>
      <c r="FS3901" s="1"/>
      <c r="FT3901" s="1"/>
      <c r="FU3901" s="1"/>
      <c r="FV3901" s="1"/>
      <c r="FW3901" s="1"/>
      <c r="FX3901" s="1"/>
      <c r="FY3901" s="1"/>
      <c r="FZ3901" s="1"/>
      <c r="GA3901" s="1"/>
      <c r="GB3901" s="1"/>
      <c r="GC3901" s="1"/>
      <c r="GD3901" s="1"/>
      <c r="GE3901" s="1"/>
      <c r="GF3901" s="1"/>
      <c r="GG3901" s="1"/>
      <c r="GH3901" s="1"/>
      <c r="GI3901" s="1"/>
      <c r="GJ3901" s="1"/>
      <c r="GK3901"/>
      <c r="GL3901"/>
      <c r="GM3901"/>
      <c r="GN3901"/>
      <c r="GO3901"/>
      <c r="GP3901"/>
      <c r="GQ3901"/>
      <c r="GR3901"/>
      <c r="GS3901"/>
      <c r="GT3901"/>
      <c r="GU3901"/>
      <c r="GV3901"/>
      <c r="GW3901"/>
      <c r="GX3901"/>
      <c r="GY3901"/>
      <c r="GZ3901"/>
      <c r="HA3901"/>
      <c r="HB3901"/>
      <c r="HC3901"/>
      <c r="HD3901"/>
      <c r="HE3901"/>
    </row>
    <row r="3902" spans="4:213" s="25" customFormat="1" x14ac:dyDescent="0.25">
      <c r="D3902" s="19"/>
      <c r="E3902" s="19"/>
      <c r="F3902" s="20"/>
      <c r="G3902" s="20"/>
      <c r="H3902" s="20"/>
      <c r="I3902" s="20"/>
      <c r="J3902" s="21"/>
      <c r="K3902" s="21"/>
      <c r="L3902" s="20"/>
      <c r="M3902" s="20"/>
      <c r="N3902" s="22"/>
      <c r="O3902" s="22"/>
      <c r="P3902" s="22"/>
      <c r="Q3902" s="22"/>
      <c r="R3902" s="19"/>
      <c r="S3902" s="19"/>
      <c r="T3902" s="19"/>
      <c r="U3902" s="20"/>
      <c r="V3902" s="20"/>
      <c r="W3902" s="20"/>
      <c r="X3902" s="27"/>
      <c r="Y3902" s="253"/>
      <c r="Z3902" s="30"/>
      <c r="AA3902" s="30"/>
      <c r="AB3902" s="31"/>
      <c r="AC3902" s="31"/>
      <c r="AD3902" s="31"/>
      <c r="AE3902" s="31"/>
      <c r="AF3902" s="31"/>
      <c r="AG3902" s="241"/>
      <c r="AH3902" s="31"/>
      <c r="AI3902" s="31"/>
      <c r="AJ3902" s="31"/>
      <c r="AK3902" s="31"/>
      <c r="AL3902" s="120"/>
      <c r="AQ3902" s="26"/>
      <c r="AW3902" s="19"/>
      <c r="AX3902" s="19"/>
      <c r="AY3902" s="19"/>
      <c r="AZ3902" s="19"/>
      <c r="BA3902" s="19"/>
      <c r="BB3902" s="19"/>
      <c r="BC3902" s="1"/>
      <c r="BD3902"/>
      <c r="BE3902"/>
      <c r="BF3902" s="1"/>
      <c r="BG3902"/>
      <c r="BH3902"/>
      <c r="BI3902"/>
      <c r="BJ3902" s="1"/>
      <c r="BK3902" s="1"/>
      <c r="BL3902"/>
      <c r="BM3902" s="1"/>
      <c r="BN3902" s="1"/>
      <c r="BO3902" s="1"/>
      <c r="BP3902" s="1"/>
      <c r="BQ3902" s="1"/>
      <c r="BR3902" s="1"/>
      <c r="BS3902" s="1"/>
      <c r="BT3902" s="22"/>
      <c r="BU3902" s="1"/>
      <c r="BV3902" s="1"/>
      <c r="BW3902" s="1"/>
      <c r="BX3902" s="1"/>
      <c r="BY3902" s="1"/>
      <c r="BZ3902" s="1"/>
      <c r="CA3902" s="1"/>
      <c r="CB3902" s="1"/>
      <c r="CC3902" s="1"/>
      <c r="CD3902" s="1"/>
      <c r="CE3902" s="1"/>
      <c r="CF3902" s="1"/>
      <c r="CG3902" s="1"/>
      <c r="CH3902" s="1"/>
      <c r="CI3902" s="1"/>
      <c r="CJ3902" s="1"/>
      <c r="CK3902" s="1"/>
      <c r="CL3902" s="1"/>
      <c r="CM3902" s="1"/>
      <c r="CN3902" s="1"/>
      <c r="CO3902" s="1"/>
      <c r="CP3902" s="1"/>
      <c r="CQ3902" s="1"/>
      <c r="CR3902" s="1"/>
      <c r="CS3902" s="1"/>
      <c r="CT3902" s="1"/>
      <c r="CU3902" s="1"/>
      <c r="CV3902" s="1"/>
      <c r="CW3902" s="1"/>
      <c r="CX3902" s="1"/>
      <c r="CY3902" s="1"/>
      <c r="CZ3902" s="1"/>
      <c r="DA3902" s="1"/>
      <c r="DB3902" s="1"/>
      <c r="DC3902" s="1"/>
      <c r="DD3902" s="1"/>
      <c r="DE3902" s="1"/>
      <c r="DF3902" s="1"/>
      <c r="DG3902" s="1"/>
      <c r="DH3902" s="1"/>
      <c r="DI3902" s="1"/>
      <c r="DJ3902" s="1"/>
      <c r="DK3902" s="1"/>
      <c r="DL3902" s="1"/>
      <c r="DM3902" s="1"/>
      <c r="DN3902" s="1"/>
      <c r="DO3902" s="1"/>
      <c r="DP3902" s="1"/>
      <c r="DQ3902" s="1"/>
      <c r="DR3902" s="1"/>
      <c r="DS3902" s="1"/>
      <c r="DT3902" s="1"/>
      <c r="DU3902" s="1"/>
      <c r="DV3902" s="1"/>
      <c r="DW3902" s="1"/>
      <c r="DX3902" s="1"/>
      <c r="DY3902" s="1"/>
      <c r="DZ3902" s="1"/>
      <c r="EA3902" s="1"/>
      <c r="EB3902" s="1"/>
      <c r="EC3902" s="1"/>
      <c r="ED3902" s="1"/>
      <c r="EE3902" s="1"/>
      <c r="EF3902" s="1"/>
      <c r="EG3902" s="1"/>
      <c r="EH3902" s="1"/>
      <c r="EI3902" s="1"/>
      <c r="EJ3902" s="1"/>
      <c r="EK3902" s="1"/>
      <c r="EL3902" s="1"/>
      <c r="EM3902" s="1"/>
      <c r="EN3902" s="1"/>
      <c r="EO3902" s="1"/>
      <c r="EP3902" s="1"/>
      <c r="EQ3902" s="1"/>
      <c r="ER3902" s="1"/>
      <c r="ES3902" s="1"/>
      <c r="ET3902" s="1"/>
      <c r="EU3902" s="1"/>
      <c r="EV3902" s="1"/>
      <c r="EW3902" s="1"/>
      <c r="EX3902" s="1"/>
      <c r="EY3902" s="1"/>
      <c r="EZ3902" s="1"/>
      <c r="FA3902" s="1"/>
      <c r="FB3902" s="1"/>
      <c r="FC3902" s="1"/>
      <c r="FD3902" s="1"/>
      <c r="FE3902" s="1"/>
      <c r="FF3902" s="1"/>
      <c r="FG3902" s="1"/>
      <c r="FH3902" s="1"/>
      <c r="FI3902" s="1"/>
      <c r="FJ3902" s="1"/>
      <c r="FK3902" s="1"/>
      <c r="FL3902" s="1"/>
      <c r="FM3902" s="1"/>
      <c r="FN3902" s="1"/>
      <c r="FO3902" s="1"/>
      <c r="FP3902" s="1"/>
      <c r="FQ3902" s="1"/>
      <c r="FR3902" s="1"/>
      <c r="FS3902" s="1"/>
      <c r="FT3902" s="1"/>
      <c r="FU3902" s="1"/>
      <c r="FV3902" s="1"/>
      <c r="FW3902" s="1"/>
      <c r="FX3902" s="1"/>
      <c r="FY3902" s="1"/>
      <c r="FZ3902" s="1"/>
      <c r="GA3902" s="1"/>
      <c r="GB3902" s="1"/>
      <c r="GC3902" s="1"/>
      <c r="GD3902" s="1"/>
      <c r="GE3902" s="1"/>
      <c r="GF3902" s="1"/>
      <c r="GG3902" s="1"/>
      <c r="GH3902" s="1"/>
      <c r="GI3902" s="1"/>
      <c r="GJ3902" s="1"/>
      <c r="GK3902"/>
      <c r="GL3902"/>
      <c r="GM3902"/>
      <c r="GN3902"/>
      <c r="GO3902"/>
      <c r="GP3902"/>
      <c r="GQ3902"/>
      <c r="GR3902"/>
      <c r="GS3902"/>
      <c r="GT3902"/>
      <c r="GU3902"/>
      <c r="GV3902"/>
      <c r="GW3902"/>
      <c r="GX3902"/>
      <c r="GY3902"/>
      <c r="GZ3902"/>
      <c r="HA3902"/>
      <c r="HB3902"/>
      <c r="HC3902"/>
      <c r="HD3902"/>
      <c r="HE3902"/>
    </row>
    <row r="3903" spans="4:213" s="25" customFormat="1" x14ac:dyDescent="0.25">
      <c r="D3903" s="19"/>
      <c r="E3903" s="19"/>
      <c r="F3903" s="20"/>
      <c r="G3903" s="20"/>
      <c r="H3903" s="20"/>
      <c r="I3903" s="20"/>
      <c r="J3903" s="21"/>
      <c r="K3903" s="21"/>
      <c r="L3903" s="20"/>
      <c r="M3903" s="20"/>
      <c r="N3903" s="22"/>
      <c r="O3903" s="22"/>
      <c r="P3903" s="22"/>
      <c r="Q3903" s="22"/>
      <c r="R3903" s="19"/>
      <c r="S3903" s="19"/>
      <c r="T3903" s="19"/>
      <c r="U3903" s="20"/>
      <c r="V3903" s="20"/>
      <c r="W3903" s="20"/>
      <c r="X3903" s="27"/>
      <c r="Y3903" s="253"/>
      <c r="Z3903" s="30"/>
      <c r="AA3903" s="30"/>
      <c r="AB3903" s="31"/>
      <c r="AC3903" s="31"/>
      <c r="AD3903" s="31"/>
      <c r="AE3903" s="31"/>
      <c r="AF3903" s="31"/>
      <c r="AG3903" s="241"/>
      <c r="AH3903" s="31"/>
      <c r="AI3903" s="31"/>
      <c r="AJ3903" s="31"/>
      <c r="AK3903" s="31"/>
      <c r="AL3903" s="120"/>
      <c r="AQ3903" s="26"/>
      <c r="AW3903" s="19"/>
      <c r="AX3903" s="19"/>
      <c r="AY3903" s="19"/>
      <c r="AZ3903" s="19"/>
      <c r="BA3903" s="19"/>
      <c r="BB3903" s="19"/>
      <c r="BC3903" s="1"/>
      <c r="BD3903"/>
      <c r="BE3903"/>
      <c r="BF3903" s="1"/>
      <c r="BG3903"/>
      <c r="BH3903"/>
      <c r="BI3903"/>
      <c r="BJ3903" s="1"/>
      <c r="BK3903" s="1"/>
      <c r="BL3903"/>
      <c r="BM3903" s="1"/>
      <c r="BN3903" s="1"/>
      <c r="BO3903" s="1"/>
      <c r="BP3903" s="1"/>
      <c r="BQ3903" s="1"/>
      <c r="BR3903" s="1"/>
      <c r="BS3903" s="1"/>
      <c r="BT3903" s="22"/>
      <c r="BU3903" s="1"/>
      <c r="BV3903" s="1"/>
      <c r="BW3903" s="1"/>
      <c r="BX3903" s="1"/>
      <c r="BY3903" s="1"/>
      <c r="BZ3903" s="1"/>
      <c r="CA3903" s="1"/>
      <c r="CB3903" s="1"/>
      <c r="CC3903" s="1"/>
      <c r="CD3903" s="1"/>
      <c r="CE3903" s="1"/>
      <c r="CF3903" s="1"/>
      <c r="CG3903" s="1"/>
      <c r="CH3903" s="1"/>
      <c r="CI3903" s="1"/>
      <c r="CJ3903" s="1"/>
      <c r="CK3903" s="1"/>
      <c r="CL3903" s="1"/>
      <c r="CM3903" s="1"/>
      <c r="CN3903" s="1"/>
      <c r="CO3903" s="1"/>
      <c r="CP3903" s="1"/>
      <c r="CQ3903" s="1"/>
      <c r="CR3903" s="1"/>
      <c r="CS3903" s="1"/>
      <c r="CT3903" s="1"/>
      <c r="CU3903" s="1"/>
      <c r="CV3903" s="1"/>
      <c r="CW3903" s="1"/>
      <c r="CX3903" s="1"/>
      <c r="CY3903" s="1"/>
      <c r="CZ3903" s="1"/>
      <c r="DA3903" s="1"/>
      <c r="DB3903" s="1"/>
      <c r="DC3903" s="1"/>
      <c r="DD3903" s="1"/>
      <c r="DE3903" s="1"/>
      <c r="DF3903" s="1"/>
      <c r="DG3903" s="1"/>
      <c r="DH3903" s="1"/>
      <c r="DI3903" s="1"/>
      <c r="DJ3903" s="1"/>
      <c r="DK3903" s="1"/>
      <c r="DL3903" s="1"/>
      <c r="DM3903" s="1"/>
      <c r="DN3903" s="1"/>
      <c r="DO3903" s="1"/>
      <c r="DP3903" s="1"/>
      <c r="DQ3903" s="1"/>
      <c r="DR3903" s="1"/>
      <c r="DS3903" s="1"/>
      <c r="DT3903" s="1"/>
      <c r="DU3903" s="1"/>
      <c r="DV3903" s="1"/>
      <c r="DW3903" s="1"/>
      <c r="DX3903" s="1"/>
      <c r="DY3903" s="1"/>
      <c r="DZ3903" s="1"/>
      <c r="EA3903" s="1"/>
      <c r="EB3903" s="1"/>
      <c r="EC3903" s="1"/>
      <c r="ED3903" s="1"/>
      <c r="EE3903" s="1"/>
      <c r="EF3903" s="1"/>
      <c r="EG3903" s="1"/>
      <c r="EH3903" s="1"/>
      <c r="EI3903" s="1"/>
      <c r="EJ3903" s="1"/>
      <c r="EK3903" s="1"/>
      <c r="EL3903" s="1"/>
      <c r="EM3903" s="1"/>
      <c r="EN3903" s="1"/>
      <c r="EO3903" s="1"/>
      <c r="EP3903" s="1"/>
      <c r="EQ3903" s="1"/>
      <c r="ER3903" s="1"/>
      <c r="ES3903" s="1"/>
      <c r="ET3903" s="1"/>
      <c r="EU3903" s="1"/>
      <c r="EV3903" s="1"/>
      <c r="EW3903" s="1"/>
      <c r="EX3903" s="1"/>
      <c r="EY3903" s="1"/>
      <c r="EZ3903" s="1"/>
      <c r="FA3903" s="1"/>
      <c r="FB3903" s="1"/>
      <c r="FC3903" s="1"/>
      <c r="FD3903" s="1"/>
      <c r="FE3903" s="1"/>
      <c r="FF3903" s="1"/>
      <c r="FG3903" s="1"/>
      <c r="FH3903" s="1"/>
      <c r="FI3903" s="1"/>
      <c r="FJ3903" s="1"/>
      <c r="FK3903" s="1"/>
      <c r="FL3903" s="1"/>
      <c r="FM3903" s="1"/>
      <c r="FN3903" s="1"/>
      <c r="FO3903" s="1"/>
      <c r="FP3903" s="1"/>
      <c r="FQ3903" s="1"/>
      <c r="FR3903" s="1"/>
      <c r="FS3903" s="1"/>
      <c r="FT3903" s="1"/>
      <c r="FU3903" s="1"/>
      <c r="FV3903" s="1"/>
      <c r="FW3903" s="1"/>
      <c r="FX3903" s="1"/>
      <c r="FY3903" s="1"/>
      <c r="FZ3903" s="1"/>
      <c r="GA3903" s="1"/>
      <c r="GB3903" s="1"/>
      <c r="GC3903" s="1"/>
      <c r="GD3903" s="1"/>
      <c r="GE3903" s="1"/>
      <c r="GF3903" s="1"/>
      <c r="GG3903" s="1"/>
      <c r="GH3903" s="1"/>
      <c r="GI3903" s="1"/>
      <c r="GJ3903" s="1"/>
      <c r="GK3903"/>
      <c r="GL3903"/>
      <c r="GM3903"/>
      <c r="GN3903"/>
      <c r="GO3903"/>
      <c r="GP3903"/>
      <c r="GQ3903"/>
      <c r="GR3903"/>
      <c r="GS3903"/>
      <c r="GT3903"/>
      <c r="GU3903"/>
      <c r="GV3903"/>
      <c r="GW3903"/>
      <c r="GX3903"/>
      <c r="GY3903"/>
      <c r="GZ3903"/>
      <c r="HA3903"/>
      <c r="HB3903"/>
      <c r="HC3903"/>
      <c r="HD3903"/>
      <c r="HE3903"/>
    </row>
    <row r="3904" spans="4:213" s="25" customFormat="1" x14ac:dyDescent="0.25">
      <c r="D3904" s="19"/>
      <c r="E3904" s="19"/>
      <c r="F3904" s="20"/>
      <c r="G3904" s="20"/>
      <c r="H3904" s="20"/>
      <c r="I3904" s="20"/>
      <c r="J3904" s="21"/>
      <c r="K3904" s="21"/>
      <c r="L3904" s="20"/>
      <c r="M3904" s="20"/>
      <c r="N3904" s="22"/>
      <c r="O3904" s="22"/>
      <c r="P3904" s="22"/>
      <c r="Q3904" s="22"/>
      <c r="R3904" s="19"/>
      <c r="S3904" s="19"/>
      <c r="T3904" s="19"/>
      <c r="U3904" s="20"/>
      <c r="V3904" s="20"/>
      <c r="W3904" s="20"/>
      <c r="X3904" s="27"/>
      <c r="Y3904" s="253"/>
      <c r="Z3904" s="30"/>
      <c r="AA3904" s="30"/>
      <c r="AB3904" s="31"/>
      <c r="AC3904" s="31"/>
      <c r="AD3904" s="31"/>
      <c r="AE3904" s="31"/>
      <c r="AF3904" s="31"/>
      <c r="AG3904" s="241"/>
      <c r="AH3904" s="31"/>
      <c r="AI3904" s="31"/>
      <c r="AJ3904" s="31"/>
      <c r="AK3904" s="31"/>
      <c r="AL3904" s="120"/>
      <c r="AQ3904" s="26"/>
      <c r="AW3904" s="19"/>
      <c r="AX3904" s="19"/>
      <c r="AY3904" s="19"/>
      <c r="AZ3904" s="19"/>
      <c r="BA3904" s="19"/>
      <c r="BB3904" s="19"/>
      <c r="BC3904" s="1"/>
      <c r="BD3904"/>
      <c r="BE3904"/>
      <c r="BF3904" s="1"/>
      <c r="BG3904"/>
      <c r="BH3904"/>
      <c r="BI3904"/>
      <c r="BJ3904" s="1"/>
      <c r="BK3904" s="1"/>
      <c r="BL3904"/>
      <c r="BM3904" s="1"/>
      <c r="BN3904" s="1"/>
      <c r="BO3904" s="1"/>
      <c r="BP3904" s="1"/>
      <c r="BQ3904" s="1"/>
      <c r="BR3904" s="1"/>
      <c r="BS3904" s="1"/>
      <c r="BT3904" s="22"/>
      <c r="BU3904" s="1"/>
      <c r="BV3904" s="1"/>
      <c r="BW3904" s="1"/>
      <c r="BX3904" s="1"/>
      <c r="BY3904" s="1"/>
      <c r="BZ3904" s="1"/>
      <c r="CA3904" s="1"/>
      <c r="CB3904" s="1"/>
      <c r="CC3904" s="1"/>
      <c r="CD3904" s="1"/>
      <c r="CE3904" s="1"/>
      <c r="CF3904" s="1"/>
      <c r="CG3904" s="1"/>
      <c r="CH3904" s="1"/>
      <c r="CI3904" s="1"/>
      <c r="CJ3904" s="1"/>
      <c r="CK3904" s="1"/>
      <c r="CL3904" s="1"/>
      <c r="CM3904" s="1"/>
      <c r="CN3904" s="1"/>
      <c r="CO3904" s="1"/>
      <c r="CP3904" s="1"/>
      <c r="CQ3904" s="1"/>
      <c r="CR3904" s="1"/>
      <c r="CS3904" s="1"/>
      <c r="CT3904" s="1"/>
      <c r="CU3904" s="1"/>
      <c r="CV3904" s="1"/>
      <c r="CW3904" s="1"/>
      <c r="CX3904" s="1"/>
      <c r="CY3904" s="1"/>
      <c r="CZ3904" s="1"/>
      <c r="DA3904" s="1"/>
      <c r="DB3904" s="1"/>
      <c r="DC3904" s="1"/>
      <c r="DD3904" s="1"/>
      <c r="DE3904" s="1"/>
      <c r="DF3904" s="1"/>
      <c r="DG3904" s="1"/>
      <c r="DH3904" s="1"/>
      <c r="DI3904" s="1"/>
      <c r="DJ3904" s="1"/>
      <c r="DK3904" s="1"/>
      <c r="DL3904" s="1"/>
      <c r="DM3904" s="1"/>
      <c r="DN3904" s="1"/>
      <c r="DO3904" s="1"/>
      <c r="DP3904" s="1"/>
      <c r="DQ3904" s="1"/>
      <c r="DR3904" s="1"/>
      <c r="DS3904" s="1"/>
      <c r="DT3904" s="1"/>
      <c r="DU3904" s="1"/>
      <c r="DV3904" s="1"/>
      <c r="DW3904" s="1"/>
      <c r="DX3904" s="1"/>
      <c r="DY3904" s="1"/>
      <c r="DZ3904" s="1"/>
      <c r="EA3904" s="1"/>
      <c r="EB3904" s="1"/>
      <c r="EC3904" s="1"/>
      <c r="ED3904" s="1"/>
      <c r="EE3904" s="1"/>
      <c r="EF3904" s="1"/>
      <c r="EG3904" s="1"/>
      <c r="EH3904" s="1"/>
      <c r="EI3904" s="1"/>
      <c r="EJ3904" s="1"/>
      <c r="EK3904" s="1"/>
      <c r="EL3904" s="1"/>
      <c r="EM3904" s="1"/>
      <c r="EN3904" s="1"/>
      <c r="EO3904" s="1"/>
      <c r="EP3904" s="1"/>
      <c r="EQ3904" s="1"/>
      <c r="ER3904" s="1"/>
      <c r="ES3904" s="1"/>
      <c r="ET3904" s="1"/>
      <c r="EU3904" s="1"/>
      <c r="EV3904" s="1"/>
      <c r="EW3904" s="1"/>
      <c r="EX3904" s="1"/>
      <c r="EY3904" s="1"/>
      <c r="EZ3904" s="1"/>
      <c r="FA3904" s="1"/>
      <c r="FB3904" s="1"/>
      <c r="FC3904" s="1"/>
      <c r="FD3904" s="1"/>
      <c r="FE3904" s="1"/>
      <c r="FF3904" s="1"/>
      <c r="FG3904" s="1"/>
      <c r="FH3904" s="1"/>
      <c r="FI3904" s="1"/>
      <c r="FJ3904" s="1"/>
      <c r="FK3904" s="1"/>
      <c r="FL3904" s="1"/>
      <c r="FM3904" s="1"/>
      <c r="FN3904" s="1"/>
      <c r="FO3904" s="1"/>
      <c r="FP3904" s="1"/>
      <c r="FQ3904" s="1"/>
      <c r="FR3904" s="1"/>
      <c r="FS3904" s="1"/>
      <c r="FT3904" s="1"/>
      <c r="FU3904" s="1"/>
      <c r="FV3904" s="1"/>
      <c r="FW3904" s="1"/>
      <c r="FX3904" s="1"/>
      <c r="FY3904" s="1"/>
      <c r="FZ3904" s="1"/>
      <c r="GA3904" s="1"/>
      <c r="GB3904" s="1"/>
      <c r="GC3904" s="1"/>
      <c r="GD3904" s="1"/>
      <c r="GE3904" s="1"/>
      <c r="GF3904" s="1"/>
      <c r="GG3904" s="1"/>
      <c r="GH3904" s="1"/>
      <c r="GI3904" s="1"/>
      <c r="GJ3904" s="1"/>
      <c r="GK3904"/>
      <c r="GL3904"/>
      <c r="GM3904"/>
      <c r="GN3904"/>
      <c r="GO3904"/>
      <c r="GP3904"/>
      <c r="GQ3904"/>
      <c r="GR3904"/>
      <c r="GS3904"/>
      <c r="GT3904"/>
      <c r="GU3904"/>
      <c r="GV3904"/>
      <c r="GW3904"/>
      <c r="GX3904"/>
      <c r="GY3904"/>
      <c r="GZ3904"/>
      <c r="HA3904"/>
      <c r="HB3904"/>
      <c r="HC3904"/>
      <c r="HD3904"/>
      <c r="HE3904"/>
    </row>
    <row r="3905" spans="4:213" s="25" customFormat="1" x14ac:dyDescent="0.25">
      <c r="D3905" s="19"/>
      <c r="E3905" s="19"/>
      <c r="F3905" s="20"/>
      <c r="G3905" s="20"/>
      <c r="H3905" s="20"/>
      <c r="I3905" s="20"/>
      <c r="J3905" s="21"/>
      <c r="K3905" s="21"/>
      <c r="L3905" s="20"/>
      <c r="M3905" s="20"/>
      <c r="N3905" s="22"/>
      <c r="O3905" s="22"/>
      <c r="P3905" s="22"/>
      <c r="Q3905" s="22"/>
      <c r="R3905" s="19"/>
      <c r="S3905" s="19"/>
      <c r="T3905" s="19"/>
      <c r="U3905" s="20"/>
      <c r="V3905" s="20"/>
      <c r="W3905" s="20"/>
      <c r="X3905" s="27"/>
      <c r="Y3905" s="253"/>
      <c r="Z3905" s="30"/>
      <c r="AA3905" s="30"/>
      <c r="AB3905" s="31"/>
      <c r="AC3905" s="31"/>
      <c r="AD3905" s="31"/>
      <c r="AE3905" s="31"/>
      <c r="AF3905" s="31"/>
      <c r="AG3905" s="241"/>
      <c r="AH3905" s="31"/>
      <c r="AI3905" s="31"/>
      <c r="AJ3905" s="31"/>
      <c r="AK3905" s="31"/>
      <c r="AL3905" s="120"/>
      <c r="AQ3905" s="26"/>
      <c r="AW3905" s="19"/>
      <c r="AX3905" s="19"/>
      <c r="AY3905" s="19"/>
      <c r="AZ3905" s="19"/>
      <c r="BA3905" s="19"/>
      <c r="BB3905" s="19"/>
      <c r="BC3905" s="1"/>
      <c r="BD3905"/>
      <c r="BE3905"/>
      <c r="BF3905" s="1"/>
      <c r="BG3905"/>
      <c r="BH3905"/>
      <c r="BI3905"/>
      <c r="BJ3905" s="1"/>
      <c r="BK3905" s="1"/>
      <c r="BL3905"/>
      <c r="BM3905" s="1"/>
      <c r="BN3905" s="1"/>
      <c r="BO3905" s="1"/>
      <c r="BP3905" s="1"/>
      <c r="BQ3905" s="1"/>
      <c r="BR3905" s="1"/>
      <c r="BS3905" s="1"/>
      <c r="BT3905" s="22"/>
      <c r="BU3905" s="1"/>
      <c r="BV3905" s="1"/>
      <c r="BW3905" s="1"/>
      <c r="BX3905" s="1"/>
      <c r="BY3905" s="1"/>
      <c r="BZ3905" s="1"/>
      <c r="CA3905" s="1"/>
      <c r="CB3905" s="1"/>
      <c r="CC3905" s="1"/>
      <c r="CD3905" s="1"/>
      <c r="CE3905" s="1"/>
      <c r="CF3905" s="1"/>
      <c r="CG3905" s="1"/>
      <c r="CH3905" s="1"/>
      <c r="CI3905" s="1"/>
      <c r="CJ3905" s="1"/>
      <c r="CK3905" s="1"/>
      <c r="CL3905" s="1"/>
      <c r="CM3905" s="1"/>
      <c r="CN3905" s="1"/>
      <c r="CO3905" s="1"/>
      <c r="CP3905" s="1"/>
      <c r="CQ3905" s="1"/>
      <c r="CR3905" s="1"/>
      <c r="CS3905" s="1"/>
      <c r="CT3905" s="1"/>
      <c r="CU3905" s="1"/>
      <c r="CV3905" s="1"/>
      <c r="CW3905" s="1"/>
      <c r="CX3905" s="1"/>
      <c r="CY3905" s="1"/>
      <c r="CZ3905" s="1"/>
      <c r="DA3905" s="1"/>
      <c r="DB3905" s="1"/>
      <c r="DC3905" s="1"/>
      <c r="DD3905" s="1"/>
      <c r="DE3905" s="1"/>
      <c r="DF3905" s="1"/>
      <c r="DG3905" s="1"/>
      <c r="DH3905" s="1"/>
      <c r="DI3905" s="1"/>
      <c r="DJ3905" s="1"/>
      <c r="DK3905" s="1"/>
      <c r="DL3905" s="1"/>
      <c r="DM3905" s="1"/>
      <c r="DN3905" s="1"/>
      <c r="DO3905" s="1"/>
      <c r="DP3905" s="1"/>
      <c r="DQ3905" s="1"/>
      <c r="DR3905" s="1"/>
      <c r="DS3905" s="1"/>
      <c r="DT3905" s="1"/>
      <c r="DU3905" s="1"/>
      <c r="DV3905" s="1"/>
      <c r="DW3905" s="1"/>
      <c r="DX3905" s="1"/>
      <c r="DY3905" s="1"/>
      <c r="DZ3905" s="1"/>
      <c r="EA3905" s="1"/>
      <c r="EB3905" s="1"/>
      <c r="EC3905" s="1"/>
      <c r="ED3905" s="1"/>
      <c r="EE3905" s="1"/>
      <c r="EF3905" s="1"/>
      <c r="EG3905" s="1"/>
      <c r="EH3905" s="1"/>
      <c r="EI3905" s="1"/>
      <c r="EJ3905" s="1"/>
      <c r="EK3905" s="1"/>
      <c r="EL3905" s="1"/>
      <c r="EM3905" s="1"/>
      <c r="EN3905" s="1"/>
      <c r="EO3905" s="1"/>
      <c r="EP3905" s="1"/>
      <c r="EQ3905" s="1"/>
      <c r="ER3905" s="1"/>
      <c r="ES3905" s="1"/>
      <c r="ET3905" s="1"/>
      <c r="EU3905" s="1"/>
      <c r="EV3905" s="1"/>
      <c r="EW3905" s="1"/>
      <c r="EX3905" s="1"/>
      <c r="EY3905" s="1"/>
      <c r="EZ3905" s="1"/>
      <c r="FA3905" s="1"/>
      <c r="FB3905" s="1"/>
      <c r="FC3905" s="1"/>
      <c r="FD3905" s="1"/>
      <c r="FE3905" s="1"/>
      <c r="FF3905" s="1"/>
      <c r="FG3905" s="1"/>
      <c r="FH3905" s="1"/>
      <c r="FI3905" s="1"/>
      <c r="FJ3905" s="1"/>
      <c r="FK3905" s="1"/>
      <c r="FL3905" s="1"/>
      <c r="FM3905" s="1"/>
      <c r="FN3905" s="1"/>
      <c r="FO3905" s="1"/>
      <c r="FP3905" s="1"/>
      <c r="FQ3905" s="1"/>
      <c r="FR3905" s="1"/>
      <c r="FS3905" s="1"/>
      <c r="FT3905" s="1"/>
      <c r="FU3905" s="1"/>
      <c r="FV3905" s="1"/>
      <c r="FW3905" s="1"/>
      <c r="FX3905" s="1"/>
      <c r="FY3905" s="1"/>
      <c r="FZ3905" s="1"/>
      <c r="GA3905" s="1"/>
      <c r="GB3905" s="1"/>
      <c r="GC3905" s="1"/>
      <c r="GD3905" s="1"/>
      <c r="GE3905" s="1"/>
      <c r="GF3905" s="1"/>
      <c r="GG3905" s="1"/>
      <c r="GH3905" s="1"/>
      <c r="GI3905" s="1"/>
      <c r="GJ3905" s="1"/>
      <c r="GK3905"/>
      <c r="GL3905"/>
      <c r="GM3905"/>
      <c r="GN3905"/>
      <c r="GO3905"/>
      <c r="GP3905"/>
      <c r="GQ3905"/>
      <c r="GR3905"/>
      <c r="GS3905"/>
      <c r="GT3905"/>
      <c r="GU3905"/>
      <c r="GV3905"/>
      <c r="GW3905"/>
      <c r="GX3905"/>
      <c r="GY3905"/>
      <c r="GZ3905"/>
      <c r="HA3905"/>
      <c r="HB3905"/>
      <c r="HC3905"/>
      <c r="HD3905"/>
      <c r="HE3905"/>
    </row>
    <row r="3906" spans="4:213" s="25" customFormat="1" x14ac:dyDescent="0.25">
      <c r="D3906" s="19"/>
      <c r="E3906" s="19"/>
      <c r="F3906" s="20"/>
      <c r="G3906" s="20"/>
      <c r="H3906" s="20"/>
      <c r="I3906" s="20"/>
      <c r="J3906" s="21"/>
      <c r="K3906" s="21"/>
      <c r="L3906" s="20"/>
      <c r="M3906" s="20"/>
      <c r="N3906" s="22"/>
      <c r="O3906" s="22"/>
      <c r="P3906" s="22"/>
      <c r="Q3906" s="22"/>
      <c r="R3906" s="19"/>
      <c r="S3906" s="19"/>
      <c r="T3906" s="19"/>
      <c r="U3906" s="20"/>
      <c r="V3906" s="20"/>
      <c r="W3906" s="20"/>
      <c r="X3906" s="27"/>
      <c r="Y3906" s="253"/>
      <c r="Z3906" s="30"/>
      <c r="AA3906" s="30"/>
      <c r="AB3906" s="31"/>
      <c r="AC3906" s="31"/>
      <c r="AD3906" s="31"/>
      <c r="AE3906" s="31"/>
      <c r="AF3906" s="31"/>
      <c r="AG3906" s="241"/>
      <c r="AH3906" s="31"/>
      <c r="AI3906" s="31"/>
      <c r="AJ3906" s="31"/>
      <c r="AK3906" s="31"/>
      <c r="AL3906" s="120"/>
      <c r="AQ3906" s="26"/>
      <c r="AW3906" s="19"/>
      <c r="AX3906" s="19"/>
      <c r="AY3906" s="19"/>
      <c r="AZ3906" s="19"/>
      <c r="BA3906" s="19"/>
      <c r="BB3906" s="19"/>
      <c r="BC3906" s="1"/>
      <c r="BD3906"/>
      <c r="BE3906"/>
      <c r="BF3906" s="1"/>
      <c r="BG3906"/>
      <c r="BH3906"/>
      <c r="BI3906"/>
      <c r="BJ3906" s="1"/>
      <c r="BK3906" s="1"/>
      <c r="BL3906"/>
      <c r="BM3906" s="1"/>
      <c r="BN3906" s="1"/>
      <c r="BO3906" s="1"/>
      <c r="BP3906" s="1"/>
      <c r="BQ3906" s="1"/>
      <c r="BR3906" s="1"/>
      <c r="BS3906" s="1"/>
      <c r="BT3906" s="22"/>
      <c r="BU3906" s="1"/>
      <c r="BV3906" s="1"/>
      <c r="BW3906" s="1"/>
      <c r="BX3906" s="1"/>
      <c r="BY3906" s="1"/>
      <c r="BZ3906" s="1"/>
      <c r="CA3906" s="1"/>
      <c r="CB3906" s="1"/>
      <c r="CC3906" s="1"/>
      <c r="CD3906" s="1"/>
      <c r="CE3906" s="1"/>
      <c r="CF3906" s="1"/>
      <c r="CG3906" s="1"/>
      <c r="CH3906" s="1"/>
      <c r="CI3906" s="1"/>
      <c r="CJ3906" s="1"/>
      <c r="CK3906" s="1"/>
      <c r="CL3906" s="1"/>
      <c r="CM3906" s="1"/>
      <c r="CN3906" s="1"/>
      <c r="CO3906" s="1"/>
      <c r="CP3906" s="1"/>
      <c r="CQ3906" s="1"/>
      <c r="CR3906" s="1"/>
      <c r="CS3906" s="1"/>
      <c r="CT3906" s="1"/>
      <c r="CU3906" s="1"/>
      <c r="CV3906" s="1"/>
      <c r="CW3906" s="1"/>
      <c r="CX3906" s="1"/>
      <c r="CY3906" s="1"/>
      <c r="CZ3906" s="1"/>
      <c r="DA3906" s="1"/>
      <c r="DB3906" s="1"/>
      <c r="DC3906" s="1"/>
      <c r="DD3906" s="1"/>
      <c r="DE3906" s="1"/>
      <c r="DF3906" s="1"/>
      <c r="DG3906" s="1"/>
      <c r="DH3906" s="1"/>
      <c r="DI3906" s="1"/>
      <c r="DJ3906" s="1"/>
      <c r="DK3906" s="1"/>
      <c r="DL3906" s="1"/>
      <c r="DM3906" s="1"/>
      <c r="DN3906" s="1"/>
      <c r="DO3906" s="1"/>
      <c r="DP3906" s="1"/>
      <c r="DQ3906" s="1"/>
      <c r="DR3906" s="1"/>
      <c r="DS3906" s="1"/>
      <c r="DT3906" s="1"/>
      <c r="DU3906" s="1"/>
      <c r="DV3906" s="1"/>
      <c r="DW3906" s="1"/>
      <c r="DX3906" s="1"/>
      <c r="DY3906" s="1"/>
      <c r="DZ3906" s="1"/>
      <c r="EA3906" s="1"/>
      <c r="EB3906" s="1"/>
      <c r="EC3906" s="1"/>
      <c r="ED3906" s="1"/>
      <c r="EE3906" s="1"/>
      <c r="EF3906" s="1"/>
      <c r="EG3906" s="1"/>
      <c r="EH3906" s="1"/>
      <c r="EI3906" s="1"/>
      <c r="EJ3906" s="1"/>
      <c r="EK3906" s="1"/>
      <c r="EL3906" s="1"/>
      <c r="EM3906" s="1"/>
      <c r="EN3906" s="1"/>
      <c r="EO3906" s="1"/>
      <c r="EP3906" s="1"/>
      <c r="EQ3906" s="1"/>
      <c r="ER3906" s="1"/>
      <c r="ES3906" s="1"/>
      <c r="ET3906" s="1"/>
      <c r="EU3906" s="1"/>
      <c r="EV3906" s="1"/>
      <c r="EW3906" s="1"/>
      <c r="EX3906" s="1"/>
      <c r="EY3906" s="1"/>
      <c r="EZ3906" s="1"/>
      <c r="FA3906" s="1"/>
      <c r="FB3906" s="1"/>
      <c r="FC3906" s="1"/>
      <c r="FD3906" s="1"/>
      <c r="FE3906" s="1"/>
      <c r="FF3906" s="1"/>
      <c r="FG3906" s="1"/>
      <c r="FH3906" s="1"/>
      <c r="FI3906" s="1"/>
      <c r="FJ3906" s="1"/>
      <c r="FK3906" s="1"/>
      <c r="FL3906" s="1"/>
      <c r="FM3906" s="1"/>
      <c r="FN3906" s="1"/>
      <c r="FO3906" s="1"/>
      <c r="FP3906" s="1"/>
      <c r="FQ3906" s="1"/>
      <c r="FR3906" s="1"/>
      <c r="FS3906" s="1"/>
      <c r="FT3906" s="1"/>
      <c r="FU3906" s="1"/>
      <c r="FV3906" s="1"/>
      <c r="FW3906" s="1"/>
      <c r="FX3906" s="1"/>
      <c r="FY3906" s="1"/>
      <c r="FZ3906" s="1"/>
      <c r="GA3906" s="1"/>
      <c r="GB3906" s="1"/>
      <c r="GC3906" s="1"/>
      <c r="GD3906" s="1"/>
      <c r="GE3906" s="1"/>
      <c r="GF3906" s="1"/>
      <c r="GG3906" s="1"/>
      <c r="GH3906" s="1"/>
      <c r="GI3906" s="1"/>
      <c r="GJ3906" s="1"/>
      <c r="GK3906"/>
      <c r="GL3906"/>
      <c r="GM3906"/>
      <c r="GN3906"/>
      <c r="GO3906"/>
      <c r="GP3906"/>
      <c r="GQ3906"/>
      <c r="GR3906"/>
      <c r="GS3906"/>
      <c r="GT3906"/>
      <c r="GU3906"/>
      <c r="GV3906"/>
      <c r="GW3906"/>
      <c r="GX3906"/>
      <c r="GY3906"/>
      <c r="GZ3906"/>
      <c r="HA3906"/>
      <c r="HB3906"/>
      <c r="HC3906"/>
      <c r="HD3906"/>
      <c r="HE3906"/>
    </row>
    <row r="3907" spans="4:213" s="25" customFormat="1" x14ac:dyDescent="0.25">
      <c r="D3907" s="19"/>
      <c r="E3907" s="19"/>
      <c r="F3907" s="20"/>
      <c r="G3907" s="20"/>
      <c r="H3907" s="20"/>
      <c r="I3907" s="20"/>
      <c r="J3907" s="21"/>
      <c r="K3907" s="21"/>
      <c r="L3907" s="20"/>
      <c r="M3907" s="20"/>
      <c r="N3907" s="22"/>
      <c r="O3907" s="22"/>
      <c r="P3907" s="22"/>
      <c r="Q3907" s="22"/>
      <c r="R3907" s="19"/>
      <c r="S3907" s="19"/>
      <c r="T3907" s="19"/>
      <c r="U3907" s="20"/>
      <c r="V3907" s="20"/>
      <c r="W3907" s="20"/>
      <c r="X3907" s="27"/>
      <c r="Y3907" s="253"/>
      <c r="Z3907" s="30"/>
      <c r="AA3907" s="30"/>
      <c r="AB3907" s="31"/>
      <c r="AC3907" s="31"/>
      <c r="AD3907" s="31"/>
      <c r="AE3907" s="31"/>
      <c r="AF3907" s="31"/>
      <c r="AG3907" s="241"/>
      <c r="AH3907" s="31"/>
      <c r="AI3907" s="31"/>
      <c r="AJ3907" s="31"/>
      <c r="AK3907" s="31"/>
      <c r="AL3907" s="120"/>
      <c r="AQ3907" s="26"/>
      <c r="AW3907" s="19"/>
      <c r="AX3907" s="19"/>
      <c r="AY3907" s="19"/>
      <c r="AZ3907" s="19"/>
      <c r="BA3907" s="19"/>
      <c r="BB3907" s="19"/>
      <c r="BC3907" s="1"/>
      <c r="BD3907"/>
      <c r="BE3907"/>
      <c r="BF3907" s="1"/>
      <c r="BG3907"/>
      <c r="BH3907"/>
      <c r="BI3907"/>
      <c r="BJ3907" s="1"/>
      <c r="BK3907" s="1"/>
      <c r="BL3907"/>
      <c r="BM3907" s="1"/>
      <c r="BN3907" s="1"/>
      <c r="BO3907" s="1"/>
      <c r="BP3907" s="1"/>
      <c r="BQ3907" s="1"/>
      <c r="BR3907" s="1"/>
      <c r="BS3907" s="1"/>
      <c r="BT3907" s="22"/>
      <c r="BU3907" s="1"/>
      <c r="BV3907" s="1"/>
      <c r="BW3907" s="1"/>
      <c r="BX3907" s="1"/>
      <c r="BY3907" s="1"/>
      <c r="BZ3907" s="1"/>
      <c r="CA3907" s="1"/>
      <c r="CB3907" s="1"/>
      <c r="CC3907" s="1"/>
      <c r="CD3907" s="1"/>
      <c r="CE3907" s="1"/>
      <c r="CF3907" s="1"/>
      <c r="CG3907" s="1"/>
      <c r="CH3907" s="1"/>
      <c r="CI3907" s="1"/>
      <c r="CJ3907" s="1"/>
      <c r="CK3907" s="1"/>
      <c r="CL3907" s="1"/>
      <c r="CM3907" s="1"/>
      <c r="CN3907" s="1"/>
      <c r="CO3907" s="1"/>
      <c r="CP3907" s="1"/>
      <c r="CQ3907" s="1"/>
      <c r="CR3907" s="1"/>
      <c r="CS3907" s="1"/>
      <c r="CT3907" s="1"/>
      <c r="CU3907" s="1"/>
      <c r="CV3907" s="1"/>
      <c r="CW3907" s="1"/>
      <c r="CX3907" s="1"/>
      <c r="CY3907" s="1"/>
      <c r="CZ3907" s="1"/>
      <c r="DA3907" s="1"/>
      <c r="DB3907" s="1"/>
      <c r="DC3907" s="1"/>
      <c r="DD3907" s="1"/>
      <c r="DE3907" s="1"/>
      <c r="DF3907" s="1"/>
      <c r="DG3907" s="1"/>
      <c r="DH3907" s="1"/>
      <c r="DI3907" s="1"/>
      <c r="DJ3907" s="1"/>
      <c r="DK3907" s="1"/>
      <c r="DL3907" s="1"/>
      <c r="DM3907" s="1"/>
      <c r="DN3907" s="1"/>
      <c r="DO3907" s="1"/>
      <c r="DP3907" s="1"/>
      <c r="DQ3907" s="1"/>
      <c r="DR3907" s="1"/>
      <c r="DS3907" s="1"/>
      <c r="DT3907" s="1"/>
      <c r="DU3907" s="1"/>
      <c r="DV3907" s="1"/>
      <c r="DW3907" s="1"/>
      <c r="DX3907" s="1"/>
      <c r="DY3907" s="1"/>
      <c r="DZ3907" s="1"/>
      <c r="EA3907" s="1"/>
      <c r="EB3907" s="1"/>
      <c r="EC3907" s="1"/>
      <c r="ED3907" s="1"/>
      <c r="EE3907" s="1"/>
      <c r="EF3907" s="1"/>
      <c r="EG3907" s="1"/>
      <c r="EH3907" s="1"/>
      <c r="EI3907" s="1"/>
      <c r="EJ3907" s="1"/>
      <c r="EK3907" s="1"/>
      <c r="EL3907" s="1"/>
      <c r="EM3907" s="1"/>
      <c r="EN3907" s="1"/>
      <c r="EO3907" s="1"/>
      <c r="EP3907" s="1"/>
      <c r="EQ3907" s="1"/>
      <c r="ER3907" s="1"/>
      <c r="ES3907" s="1"/>
      <c r="ET3907" s="1"/>
      <c r="EU3907" s="1"/>
      <c r="EV3907" s="1"/>
      <c r="EW3907" s="1"/>
      <c r="EX3907" s="1"/>
      <c r="EY3907" s="1"/>
      <c r="EZ3907" s="1"/>
      <c r="FA3907" s="1"/>
      <c r="FB3907" s="1"/>
      <c r="FC3907" s="1"/>
      <c r="FD3907" s="1"/>
      <c r="FE3907" s="1"/>
      <c r="FF3907" s="1"/>
      <c r="FG3907" s="1"/>
      <c r="FH3907" s="1"/>
      <c r="FI3907" s="1"/>
      <c r="FJ3907" s="1"/>
      <c r="FK3907" s="1"/>
      <c r="FL3907" s="1"/>
      <c r="FM3907" s="1"/>
      <c r="FN3907" s="1"/>
      <c r="FO3907" s="1"/>
      <c r="FP3907" s="1"/>
      <c r="FQ3907" s="1"/>
      <c r="FR3907" s="1"/>
      <c r="FS3907" s="1"/>
      <c r="FT3907" s="1"/>
      <c r="FU3907" s="1"/>
      <c r="FV3907" s="1"/>
      <c r="FW3907" s="1"/>
      <c r="FX3907" s="1"/>
      <c r="FY3907" s="1"/>
      <c r="FZ3907" s="1"/>
      <c r="GA3907" s="1"/>
      <c r="GB3907" s="1"/>
      <c r="GC3907" s="1"/>
      <c r="GD3907" s="1"/>
      <c r="GE3907" s="1"/>
      <c r="GF3907" s="1"/>
      <c r="GG3907" s="1"/>
      <c r="GH3907" s="1"/>
      <c r="GI3907" s="1"/>
      <c r="GJ3907" s="1"/>
      <c r="GK3907"/>
      <c r="GL3907"/>
      <c r="GM3907"/>
      <c r="GN3907"/>
      <c r="GO3907"/>
      <c r="GP3907"/>
      <c r="GQ3907"/>
      <c r="GR3907"/>
      <c r="GS3907"/>
      <c r="GT3907"/>
      <c r="GU3907"/>
      <c r="GV3907"/>
      <c r="GW3907"/>
      <c r="GX3907"/>
      <c r="GY3907"/>
      <c r="GZ3907"/>
      <c r="HA3907"/>
      <c r="HB3907"/>
      <c r="HC3907"/>
      <c r="HD3907"/>
      <c r="HE3907"/>
    </row>
    <row r="3908" spans="4:213" s="25" customFormat="1" x14ac:dyDescent="0.25">
      <c r="D3908" s="19"/>
      <c r="E3908" s="19"/>
      <c r="F3908" s="20"/>
      <c r="G3908" s="20"/>
      <c r="H3908" s="20"/>
      <c r="I3908" s="20"/>
      <c r="J3908" s="21"/>
      <c r="K3908" s="21"/>
      <c r="L3908" s="20"/>
      <c r="M3908" s="20"/>
      <c r="N3908" s="22"/>
      <c r="O3908" s="22"/>
      <c r="P3908" s="22"/>
      <c r="Q3908" s="22"/>
      <c r="R3908" s="19"/>
      <c r="S3908" s="19"/>
      <c r="T3908" s="19"/>
      <c r="U3908" s="20"/>
      <c r="V3908" s="20"/>
      <c r="W3908" s="20"/>
      <c r="X3908" s="27"/>
      <c r="Y3908" s="253"/>
      <c r="Z3908" s="30"/>
      <c r="AA3908" s="30"/>
      <c r="AB3908" s="31"/>
      <c r="AC3908" s="31"/>
      <c r="AD3908" s="31"/>
      <c r="AE3908" s="31"/>
      <c r="AF3908" s="31"/>
      <c r="AG3908" s="241"/>
      <c r="AH3908" s="31"/>
      <c r="AI3908" s="31"/>
      <c r="AJ3908" s="31"/>
      <c r="AK3908" s="31"/>
      <c r="AL3908" s="120"/>
      <c r="AQ3908" s="26"/>
      <c r="AW3908" s="19"/>
      <c r="AX3908" s="19"/>
      <c r="AY3908" s="19"/>
      <c r="AZ3908" s="19"/>
      <c r="BA3908" s="19"/>
      <c r="BB3908" s="19"/>
      <c r="BC3908" s="1"/>
      <c r="BD3908"/>
      <c r="BE3908"/>
      <c r="BF3908" s="1"/>
      <c r="BG3908"/>
      <c r="BH3908"/>
      <c r="BI3908"/>
      <c r="BJ3908" s="1"/>
      <c r="BK3908" s="1"/>
      <c r="BL3908"/>
      <c r="BM3908" s="1"/>
      <c r="BN3908" s="1"/>
      <c r="BO3908" s="1"/>
      <c r="BP3908" s="1"/>
      <c r="BQ3908" s="1"/>
      <c r="BR3908" s="1"/>
      <c r="BS3908" s="1"/>
      <c r="BT3908" s="22"/>
      <c r="BU3908" s="1"/>
      <c r="BV3908" s="1"/>
      <c r="BW3908" s="1"/>
      <c r="BX3908" s="1"/>
      <c r="BY3908" s="1"/>
      <c r="BZ3908" s="1"/>
      <c r="CA3908" s="1"/>
      <c r="CB3908" s="1"/>
      <c r="CC3908" s="1"/>
      <c r="CD3908" s="1"/>
      <c r="CE3908" s="1"/>
      <c r="CF3908" s="1"/>
      <c r="CG3908" s="1"/>
      <c r="CH3908" s="1"/>
      <c r="CI3908" s="1"/>
      <c r="CJ3908" s="1"/>
      <c r="CK3908" s="1"/>
      <c r="CL3908" s="1"/>
      <c r="CM3908" s="1"/>
      <c r="CN3908" s="1"/>
      <c r="CO3908" s="1"/>
      <c r="CP3908" s="1"/>
      <c r="CQ3908" s="1"/>
      <c r="CR3908" s="1"/>
      <c r="CS3908" s="1"/>
      <c r="CT3908" s="1"/>
      <c r="CU3908" s="1"/>
      <c r="CV3908" s="1"/>
      <c r="CW3908" s="1"/>
      <c r="CX3908" s="1"/>
      <c r="CY3908" s="1"/>
      <c r="CZ3908" s="1"/>
      <c r="DA3908" s="1"/>
      <c r="DB3908" s="1"/>
      <c r="DC3908" s="1"/>
      <c r="DD3908" s="1"/>
      <c r="DE3908" s="1"/>
      <c r="DF3908" s="1"/>
      <c r="DG3908" s="1"/>
      <c r="DH3908" s="1"/>
      <c r="DI3908" s="1"/>
      <c r="DJ3908" s="1"/>
      <c r="DK3908" s="1"/>
      <c r="DL3908" s="1"/>
      <c r="DM3908" s="1"/>
      <c r="DN3908" s="1"/>
      <c r="DO3908" s="1"/>
      <c r="DP3908" s="1"/>
      <c r="DQ3908" s="1"/>
      <c r="DR3908" s="1"/>
      <c r="DS3908" s="1"/>
      <c r="DT3908" s="1"/>
      <c r="DU3908" s="1"/>
      <c r="DV3908" s="1"/>
      <c r="DW3908" s="1"/>
      <c r="DX3908" s="1"/>
      <c r="DY3908" s="1"/>
      <c r="DZ3908" s="1"/>
      <c r="EA3908" s="1"/>
      <c r="EB3908" s="1"/>
      <c r="EC3908" s="1"/>
      <c r="ED3908" s="1"/>
      <c r="EE3908" s="1"/>
      <c r="EF3908" s="1"/>
      <c r="EG3908" s="1"/>
      <c r="EH3908" s="1"/>
      <c r="EI3908" s="1"/>
      <c r="EJ3908" s="1"/>
      <c r="EK3908" s="1"/>
      <c r="EL3908" s="1"/>
      <c r="EM3908" s="1"/>
      <c r="EN3908" s="1"/>
      <c r="EO3908" s="1"/>
      <c r="EP3908" s="1"/>
      <c r="EQ3908" s="1"/>
      <c r="ER3908" s="1"/>
      <c r="ES3908" s="1"/>
      <c r="ET3908" s="1"/>
      <c r="EU3908" s="1"/>
      <c r="EV3908" s="1"/>
      <c r="EW3908" s="1"/>
      <c r="EX3908" s="1"/>
      <c r="EY3908" s="1"/>
      <c r="EZ3908" s="1"/>
      <c r="FA3908" s="1"/>
      <c r="FB3908" s="1"/>
      <c r="FC3908" s="1"/>
      <c r="FD3908" s="1"/>
      <c r="FE3908" s="1"/>
      <c r="FF3908" s="1"/>
      <c r="FG3908" s="1"/>
      <c r="FH3908" s="1"/>
      <c r="FI3908" s="1"/>
      <c r="FJ3908" s="1"/>
      <c r="FK3908" s="1"/>
      <c r="FL3908" s="1"/>
      <c r="FM3908" s="1"/>
      <c r="FN3908" s="1"/>
      <c r="FO3908" s="1"/>
      <c r="FP3908" s="1"/>
      <c r="FQ3908" s="1"/>
      <c r="FR3908" s="1"/>
      <c r="FS3908" s="1"/>
      <c r="FT3908" s="1"/>
      <c r="FU3908" s="1"/>
      <c r="FV3908" s="1"/>
      <c r="FW3908" s="1"/>
      <c r="FX3908" s="1"/>
      <c r="FY3908" s="1"/>
      <c r="FZ3908" s="1"/>
      <c r="GA3908" s="1"/>
      <c r="GB3908" s="1"/>
      <c r="GC3908" s="1"/>
      <c r="GD3908" s="1"/>
      <c r="GE3908" s="1"/>
      <c r="GF3908" s="1"/>
      <c r="GG3908" s="1"/>
      <c r="GH3908" s="1"/>
      <c r="GI3908" s="1"/>
      <c r="GJ3908" s="1"/>
      <c r="GK3908"/>
      <c r="GL3908"/>
      <c r="GM3908"/>
      <c r="GN3908"/>
      <c r="GO3908"/>
      <c r="GP3908"/>
      <c r="GQ3908"/>
      <c r="GR3908"/>
      <c r="GS3908"/>
      <c r="GT3908"/>
      <c r="GU3908"/>
      <c r="GV3908"/>
      <c r="GW3908"/>
      <c r="GX3908"/>
      <c r="GY3908"/>
      <c r="GZ3908"/>
      <c r="HA3908"/>
      <c r="HB3908"/>
      <c r="HC3908"/>
      <c r="HD3908"/>
      <c r="HE3908"/>
    </row>
    <row r="3909" spans="4:213" s="25" customFormat="1" x14ac:dyDescent="0.25">
      <c r="D3909" s="19"/>
      <c r="E3909" s="19"/>
      <c r="F3909" s="20"/>
      <c r="G3909" s="20"/>
      <c r="H3909" s="20"/>
      <c r="I3909" s="20"/>
      <c r="J3909" s="21"/>
      <c r="K3909" s="21"/>
      <c r="L3909" s="20"/>
      <c r="M3909" s="20"/>
      <c r="N3909" s="22"/>
      <c r="O3909" s="22"/>
      <c r="P3909" s="22"/>
      <c r="Q3909" s="22"/>
      <c r="R3909" s="19"/>
      <c r="S3909" s="19"/>
      <c r="T3909" s="19"/>
      <c r="U3909" s="20"/>
      <c r="V3909" s="20"/>
      <c r="W3909" s="20"/>
      <c r="X3909" s="27"/>
      <c r="Y3909" s="253"/>
      <c r="Z3909" s="30"/>
      <c r="AA3909" s="30"/>
      <c r="AB3909" s="31"/>
      <c r="AC3909" s="31"/>
      <c r="AD3909" s="31"/>
      <c r="AE3909" s="31"/>
      <c r="AF3909" s="31"/>
      <c r="AG3909" s="241"/>
      <c r="AH3909" s="31"/>
      <c r="AI3909" s="31"/>
      <c r="AJ3909" s="31"/>
      <c r="AK3909" s="31"/>
      <c r="AL3909" s="120"/>
      <c r="AQ3909" s="26"/>
      <c r="AW3909" s="19"/>
      <c r="AX3909" s="19"/>
      <c r="AY3909" s="19"/>
      <c r="AZ3909" s="19"/>
      <c r="BA3909" s="19"/>
      <c r="BB3909" s="19"/>
      <c r="BC3909" s="1"/>
      <c r="BD3909"/>
      <c r="BE3909"/>
      <c r="BF3909" s="1"/>
      <c r="BG3909"/>
      <c r="BH3909"/>
      <c r="BI3909"/>
      <c r="BJ3909" s="1"/>
      <c r="BK3909" s="1"/>
      <c r="BL3909"/>
      <c r="BM3909" s="1"/>
      <c r="BN3909" s="1"/>
      <c r="BO3909" s="1"/>
      <c r="BP3909" s="1"/>
      <c r="BQ3909" s="1"/>
      <c r="BR3909" s="1"/>
      <c r="BS3909" s="1"/>
      <c r="BT3909" s="22"/>
      <c r="BU3909" s="1"/>
      <c r="BV3909" s="1"/>
      <c r="BW3909" s="1"/>
      <c r="BX3909" s="1"/>
      <c r="BY3909" s="1"/>
      <c r="BZ3909" s="1"/>
      <c r="CA3909" s="1"/>
      <c r="CB3909" s="1"/>
      <c r="CC3909" s="1"/>
      <c r="CD3909" s="1"/>
      <c r="CE3909" s="1"/>
      <c r="CF3909" s="1"/>
      <c r="CG3909" s="1"/>
      <c r="CH3909" s="1"/>
      <c r="CI3909" s="1"/>
      <c r="CJ3909" s="1"/>
      <c r="CK3909" s="1"/>
      <c r="CL3909" s="1"/>
      <c r="CM3909" s="1"/>
      <c r="CN3909" s="1"/>
      <c r="CO3909" s="1"/>
      <c r="CP3909" s="1"/>
      <c r="CQ3909" s="1"/>
      <c r="CR3909" s="1"/>
      <c r="CS3909" s="1"/>
      <c r="CT3909" s="1"/>
      <c r="CU3909" s="1"/>
      <c r="CV3909" s="1"/>
      <c r="CW3909" s="1"/>
      <c r="CX3909" s="1"/>
      <c r="CY3909" s="1"/>
      <c r="CZ3909" s="1"/>
      <c r="DA3909" s="1"/>
      <c r="DB3909" s="1"/>
      <c r="DC3909" s="1"/>
      <c r="DD3909" s="1"/>
      <c r="DE3909" s="1"/>
      <c r="DF3909" s="1"/>
      <c r="DG3909" s="1"/>
      <c r="DH3909" s="1"/>
      <c r="DI3909" s="1"/>
      <c r="DJ3909" s="1"/>
      <c r="DK3909" s="1"/>
      <c r="DL3909" s="1"/>
      <c r="DM3909" s="1"/>
      <c r="DN3909" s="1"/>
      <c r="DO3909" s="1"/>
      <c r="DP3909" s="1"/>
      <c r="DQ3909" s="1"/>
      <c r="DR3909" s="1"/>
      <c r="DS3909" s="1"/>
      <c r="DT3909" s="1"/>
      <c r="DU3909" s="1"/>
      <c r="DV3909" s="1"/>
      <c r="DW3909" s="1"/>
      <c r="DX3909" s="1"/>
      <c r="DY3909" s="1"/>
      <c r="DZ3909" s="1"/>
      <c r="EA3909" s="1"/>
      <c r="EB3909" s="1"/>
      <c r="EC3909" s="1"/>
      <c r="ED3909" s="1"/>
      <c r="EE3909" s="1"/>
      <c r="EF3909" s="1"/>
      <c r="EG3909" s="1"/>
      <c r="EH3909" s="1"/>
      <c r="EI3909" s="1"/>
      <c r="EJ3909" s="1"/>
      <c r="EK3909" s="1"/>
      <c r="EL3909" s="1"/>
      <c r="EM3909" s="1"/>
      <c r="EN3909" s="1"/>
      <c r="EO3909" s="1"/>
      <c r="EP3909" s="1"/>
      <c r="EQ3909" s="1"/>
      <c r="ER3909" s="1"/>
      <c r="ES3909" s="1"/>
      <c r="ET3909" s="1"/>
      <c r="EU3909" s="1"/>
      <c r="EV3909" s="1"/>
      <c r="EW3909" s="1"/>
      <c r="EX3909" s="1"/>
      <c r="EY3909" s="1"/>
      <c r="EZ3909" s="1"/>
      <c r="FA3909" s="1"/>
      <c r="FB3909" s="1"/>
      <c r="FC3909" s="1"/>
      <c r="FD3909" s="1"/>
      <c r="FE3909" s="1"/>
      <c r="FF3909" s="1"/>
      <c r="FG3909" s="1"/>
      <c r="FH3909" s="1"/>
      <c r="FI3909" s="1"/>
      <c r="FJ3909" s="1"/>
      <c r="FK3909" s="1"/>
      <c r="FL3909" s="1"/>
      <c r="FM3909" s="1"/>
      <c r="FN3909" s="1"/>
      <c r="FO3909" s="1"/>
      <c r="FP3909" s="1"/>
      <c r="FQ3909" s="1"/>
      <c r="FR3909" s="1"/>
      <c r="FS3909" s="1"/>
      <c r="FT3909" s="1"/>
      <c r="FU3909" s="1"/>
      <c r="FV3909" s="1"/>
      <c r="FW3909" s="1"/>
      <c r="FX3909" s="1"/>
      <c r="FY3909" s="1"/>
      <c r="FZ3909" s="1"/>
      <c r="GA3909" s="1"/>
      <c r="GB3909" s="1"/>
      <c r="GC3909" s="1"/>
      <c r="GD3909" s="1"/>
      <c r="GE3909" s="1"/>
      <c r="GF3909" s="1"/>
      <c r="GG3909" s="1"/>
      <c r="GH3909" s="1"/>
      <c r="GI3909" s="1"/>
      <c r="GJ3909" s="1"/>
      <c r="GK3909"/>
      <c r="GL3909"/>
      <c r="GM3909"/>
      <c r="GN3909"/>
      <c r="GO3909"/>
      <c r="GP3909"/>
      <c r="GQ3909"/>
      <c r="GR3909"/>
      <c r="GS3909"/>
      <c r="GT3909"/>
      <c r="GU3909"/>
      <c r="GV3909"/>
      <c r="GW3909"/>
      <c r="GX3909"/>
      <c r="GY3909"/>
      <c r="GZ3909"/>
      <c r="HA3909"/>
      <c r="HB3909"/>
      <c r="HC3909"/>
      <c r="HD3909"/>
      <c r="HE3909"/>
    </row>
    <row r="3910" spans="4:213" s="25" customFormat="1" x14ac:dyDescent="0.25">
      <c r="D3910" s="19"/>
      <c r="E3910" s="19"/>
      <c r="F3910" s="20"/>
      <c r="G3910" s="20"/>
      <c r="H3910" s="20"/>
      <c r="I3910" s="20"/>
      <c r="J3910" s="21"/>
      <c r="K3910" s="21"/>
      <c r="L3910" s="20"/>
      <c r="M3910" s="20"/>
      <c r="N3910" s="22"/>
      <c r="O3910" s="22"/>
      <c r="P3910" s="22"/>
      <c r="Q3910" s="22"/>
      <c r="R3910" s="19"/>
      <c r="S3910" s="19"/>
      <c r="T3910" s="19"/>
      <c r="U3910" s="20"/>
      <c r="V3910" s="20"/>
      <c r="W3910" s="20"/>
      <c r="X3910" s="27"/>
      <c r="Y3910" s="253"/>
      <c r="Z3910" s="30"/>
      <c r="AA3910" s="30"/>
      <c r="AB3910" s="31"/>
      <c r="AC3910" s="31"/>
      <c r="AD3910" s="31"/>
      <c r="AE3910" s="31"/>
      <c r="AF3910" s="31"/>
      <c r="AG3910" s="241"/>
      <c r="AH3910" s="31"/>
      <c r="AI3910" s="31"/>
      <c r="AJ3910" s="31"/>
      <c r="AK3910" s="31"/>
      <c r="AL3910" s="120"/>
      <c r="AQ3910" s="26"/>
      <c r="AW3910" s="19"/>
      <c r="AX3910" s="19"/>
      <c r="AY3910" s="19"/>
      <c r="AZ3910" s="19"/>
      <c r="BA3910" s="19"/>
      <c r="BB3910" s="19"/>
      <c r="BC3910" s="1"/>
      <c r="BD3910"/>
      <c r="BE3910"/>
      <c r="BF3910" s="1"/>
      <c r="BG3910"/>
      <c r="BH3910"/>
      <c r="BI3910"/>
      <c r="BJ3910" s="1"/>
      <c r="BK3910" s="1"/>
      <c r="BL3910"/>
      <c r="BM3910" s="1"/>
      <c r="BN3910" s="1"/>
      <c r="BO3910" s="1"/>
      <c r="BP3910" s="1"/>
      <c r="BQ3910" s="1"/>
      <c r="BR3910" s="1"/>
      <c r="BS3910" s="1"/>
      <c r="BT3910" s="22"/>
      <c r="BU3910" s="1"/>
      <c r="BV3910" s="1"/>
      <c r="BW3910" s="1"/>
      <c r="BX3910" s="1"/>
      <c r="BY3910" s="1"/>
      <c r="BZ3910" s="1"/>
      <c r="CA3910" s="1"/>
      <c r="CB3910" s="1"/>
      <c r="CC3910" s="1"/>
      <c r="CD3910" s="1"/>
      <c r="CE3910" s="1"/>
      <c r="CF3910" s="1"/>
      <c r="CG3910" s="1"/>
      <c r="CH3910" s="1"/>
      <c r="CI3910" s="1"/>
      <c r="CJ3910" s="1"/>
      <c r="CK3910" s="1"/>
      <c r="CL3910" s="1"/>
      <c r="CM3910" s="1"/>
      <c r="CN3910" s="1"/>
      <c r="CO3910" s="1"/>
      <c r="CP3910" s="1"/>
      <c r="CQ3910" s="1"/>
      <c r="CR3910" s="1"/>
      <c r="CS3910" s="1"/>
      <c r="CT3910" s="1"/>
      <c r="CU3910" s="1"/>
      <c r="CV3910" s="1"/>
      <c r="CW3910" s="1"/>
      <c r="CX3910" s="1"/>
      <c r="CY3910" s="1"/>
      <c r="CZ3910" s="1"/>
      <c r="DA3910" s="1"/>
      <c r="DB3910" s="1"/>
      <c r="DC3910" s="1"/>
      <c r="DD3910" s="1"/>
      <c r="DE3910" s="1"/>
      <c r="DF3910" s="1"/>
      <c r="DG3910" s="1"/>
      <c r="DH3910" s="1"/>
      <c r="DI3910" s="1"/>
      <c r="DJ3910" s="1"/>
      <c r="DK3910" s="1"/>
      <c r="DL3910" s="1"/>
      <c r="DM3910" s="1"/>
      <c r="DN3910" s="1"/>
      <c r="DO3910" s="1"/>
      <c r="DP3910" s="1"/>
      <c r="DQ3910" s="1"/>
      <c r="DR3910" s="1"/>
      <c r="DS3910" s="1"/>
      <c r="DT3910" s="1"/>
      <c r="DU3910" s="1"/>
      <c r="DV3910" s="1"/>
      <c r="DW3910" s="1"/>
      <c r="DX3910" s="1"/>
      <c r="DY3910" s="1"/>
      <c r="DZ3910" s="1"/>
      <c r="EA3910" s="1"/>
      <c r="EB3910" s="1"/>
      <c r="EC3910" s="1"/>
      <c r="ED3910" s="1"/>
      <c r="EE3910" s="1"/>
      <c r="EF3910" s="1"/>
      <c r="EG3910" s="1"/>
      <c r="EH3910" s="1"/>
      <c r="EI3910" s="1"/>
      <c r="EJ3910" s="1"/>
      <c r="EK3910" s="1"/>
      <c r="EL3910" s="1"/>
      <c r="EM3910" s="1"/>
      <c r="EN3910" s="1"/>
      <c r="EO3910" s="1"/>
      <c r="EP3910" s="1"/>
      <c r="EQ3910" s="1"/>
      <c r="ER3910" s="1"/>
      <c r="ES3910" s="1"/>
      <c r="ET3910" s="1"/>
      <c r="EU3910" s="1"/>
      <c r="EV3910" s="1"/>
      <c r="EW3910" s="1"/>
      <c r="EX3910" s="1"/>
      <c r="EY3910" s="1"/>
      <c r="EZ3910" s="1"/>
      <c r="FA3910" s="1"/>
      <c r="FB3910" s="1"/>
      <c r="FC3910" s="1"/>
      <c r="FD3910" s="1"/>
      <c r="FE3910" s="1"/>
      <c r="FF3910" s="1"/>
      <c r="FG3910" s="1"/>
      <c r="FH3910" s="1"/>
      <c r="FI3910" s="1"/>
      <c r="FJ3910" s="1"/>
      <c r="FK3910" s="1"/>
      <c r="FL3910" s="1"/>
      <c r="FM3910" s="1"/>
      <c r="FN3910" s="1"/>
      <c r="FO3910" s="1"/>
      <c r="FP3910" s="1"/>
      <c r="FQ3910" s="1"/>
      <c r="FR3910" s="1"/>
      <c r="FS3910" s="1"/>
      <c r="FT3910" s="1"/>
      <c r="FU3910" s="1"/>
      <c r="FV3910" s="1"/>
      <c r="FW3910" s="1"/>
      <c r="FX3910" s="1"/>
      <c r="FY3910" s="1"/>
      <c r="FZ3910" s="1"/>
      <c r="GA3910" s="1"/>
      <c r="GB3910" s="1"/>
      <c r="GC3910" s="1"/>
      <c r="GD3910" s="1"/>
      <c r="GE3910" s="1"/>
      <c r="GF3910" s="1"/>
      <c r="GG3910" s="1"/>
      <c r="GH3910" s="1"/>
      <c r="GI3910" s="1"/>
      <c r="GJ3910" s="1"/>
      <c r="GK3910"/>
      <c r="GL3910"/>
      <c r="GM3910"/>
      <c r="GN3910"/>
      <c r="GO3910"/>
      <c r="GP3910"/>
      <c r="GQ3910"/>
      <c r="GR3910"/>
      <c r="GS3910"/>
      <c r="GT3910"/>
      <c r="GU3910"/>
      <c r="GV3910"/>
      <c r="GW3910"/>
      <c r="GX3910"/>
      <c r="GY3910"/>
      <c r="GZ3910"/>
      <c r="HA3910"/>
      <c r="HB3910"/>
      <c r="HC3910"/>
      <c r="HD3910"/>
      <c r="HE3910"/>
    </row>
    <row r="3911" spans="4:213" s="25" customFormat="1" x14ac:dyDescent="0.25">
      <c r="D3911" s="19"/>
      <c r="E3911" s="19"/>
      <c r="F3911" s="20"/>
      <c r="G3911" s="20"/>
      <c r="H3911" s="20"/>
      <c r="I3911" s="20"/>
      <c r="J3911" s="21"/>
      <c r="K3911" s="21"/>
      <c r="L3911" s="20"/>
      <c r="M3911" s="20"/>
      <c r="N3911" s="22"/>
      <c r="O3911" s="22"/>
      <c r="P3911" s="22"/>
      <c r="Q3911" s="22"/>
      <c r="R3911" s="19"/>
      <c r="S3911" s="19"/>
      <c r="T3911" s="19"/>
      <c r="U3911" s="20"/>
      <c r="V3911" s="20"/>
      <c r="W3911" s="20"/>
      <c r="X3911" s="27"/>
      <c r="Y3911" s="253"/>
      <c r="Z3911" s="30"/>
      <c r="AA3911" s="30"/>
      <c r="AB3911" s="31"/>
      <c r="AC3911" s="31"/>
      <c r="AD3911" s="31"/>
      <c r="AE3911" s="31"/>
      <c r="AF3911" s="31"/>
      <c r="AG3911" s="241"/>
      <c r="AH3911" s="31"/>
      <c r="AI3911" s="31"/>
      <c r="AJ3911" s="31"/>
      <c r="AK3911" s="31"/>
      <c r="AL3911" s="120"/>
      <c r="AQ3911" s="26"/>
      <c r="AW3911" s="19"/>
      <c r="AX3911" s="19"/>
      <c r="AY3911" s="19"/>
      <c r="AZ3911" s="19"/>
      <c r="BA3911" s="19"/>
      <c r="BB3911" s="19"/>
      <c r="BC3911" s="1"/>
      <c r="BD3911"/>
      <c r="BE3911"/>
      <c r="BF3911" s="1"/>
      <c r="BG3911"/>
      <c r="BH3911"/>
      <c r="BI3911"/>
      <c r="BJ3911" s="1"/>
      <c r="BK3911" s="1"/>
      <c r="BL3911"/>
      <c r="BM3911" s="1"/>
      <c r="BN3911" s="1"/>
      <c r="BO3911" s="1"/>
      <c r="BP3911" s="1"/>
      <c r="BQ3911" s="1"/>
      <c r="BR3911" s="1"/>
      <c r="BS3911" s="1"/>
      <c r="BT3911" s="22"/>
      <c r="BU3911" s="1"/>
      <c r="BV3911" s="1"/>
      <c r="BW3911" s="1"/>
      <c r="BX3911" s="1"/>
      <c r="BY3911" s="1"/>
      <c r="BZ3911" s="1"/>
      <c r="CA3911" s="1"/>
      <c r="CB3911" s="1"/>
      <c r="CC3911" s="1"/>
      <c r="CD3911" s="1"/>
      <c r="CE3911" s="1"/>
      <c r="CF3911" s="1"/>
      <c r="CG3911" s="1"/>
      <c r="CH3911" s="1"/>
      <c r="CI3911" s="1"/>
      <c r="CJ3911" s="1"/>
      <c r="CK3911" s="1"/>
      <c r="CL3911" s="1"/>
      <c r="CM3911" s="1"/>
      <c r="CN3911" s="1"/>
      <c r="CO3911" s="1"/>
      <c r="CP3911" s="1"/>
      <c r="CQ3911" s="1"/>
      <c r="CR3911" s="1"/>
      <c r="CS3911" s="1"/>
      <c r="CT3911" s="1"/>
      <c r="CU3911" s="1"/>
      <c r="CV3911" s="1"/>
      <c r="CW3911" s="1"/>
      <c r="CX3911" s="1"/>
      <c r="CY3911" s="1"/>
      <c r="CZ3911" s="1"/>
      <c r="DA3911" s="1"/>
      <c r="DB3911" s="1"/>
      <c r="DC3911" s="1"/>
      <c r="DD3911" s="1"/>
      <c r="DE3911" s="1"/>
      <c r="DF3911" s="1"/>
      <c r="DG3911" s="1"/>
      <c r="DH3911" s="1"/>
      <c r="DI3911" s="1"/>
      <c r="DJ3911" s="1"/>
      <c r="DK3911" s="1"/>
      <c r="DL3911" s="1"/>
      <c r="DM3911" s="1"/>
      <c r="DN3911" s="1"/>
      <c r="DO3911" s="1"/>
      <c r="DP3911" s="1"/>
      <c r="DQ3911" s="1"/>
      <c r="DR3911" s="1"/>
      <c r="DS3911" s="1"/>
      <c r="DT3911" s="1"/>
      <c r="DU3911" s="1"/>
      <c r="DV3911" s="1"/>
      <c r="DW3911" s="1"/>
      <c r="DX3911" s="1"/>
      <c r="DY3911" s="1"/>
      <c r="DZ3911" s="1"/>
      <c r="EA3911" s="1"/>
      <c r="EB3911" s="1"/>
      <c r="EC3911" s="1"/>
      <c r="ED3911" s="1"/>
      <c r="EE3911" s="1"/>
      <c r="EF3911" s="1"/>
      <c r="EG3911" s="1"/>
      <c r="EH3911" s="1"/>
      <c r="EI3911" s="1"/>
      <c r="EJ3911" s="1"/>
      <c r="EK3911" s="1"/>
      <c r="EL3911" s="1"/>
      <c r="EM3911" s="1"/>
      <c r="EN3911" s="1"/>
      <c r="EO3911" s="1"/>
      <c r="EP3911" s="1"/>
      <c r="EQ3911" s="1"/>
      <c r="ER3911" s="1"/>
      <c r="ES3911" s="1"/>
      <c r="ET3911" s="1"/>
      <c r="EU3911" s="1"/>
      <c r="EV3911" s="1"/>
      <c r="EW3911" s="1"/>
      <c r="EX3911" s="1"/>
      <c r="EY3911" s="1"/>
      <c r="EZ3911" s="1"/>
      <c r="FA3911" s="1"/>
      <c r="FB3911" s="1"/>
      <c r="FC3911" s="1"/>
      <c r="FD3911" s="1"/>
      <c r="FE3911" s="1"/>
      <c r="FF3911" s="1"/>
      <c r="FG3911" s="1"/>
      <c r="FH3911" s="1"/>
      <c r="FI3911" s="1"/>
      <c r="FJ3911" s="1"/>
      <c r="FK3911" s="1"/>
      <c r="FL3911" s="1"/>
      <c r="FM3911" s="1"/>
      <c r="FN3911" s="1"/>
      <c r="FO3911" s="1"/>
      <c r="FP3911" s="1"/>
      <c r="FQ3911" s="1"/>
      <c r="FR3911" s="1"/>
      <c r="FS3911" s="1"/>
      <c r="FT3911" s="1"/>
      <c r="FU3911" s="1"/>
      <c r="FV3911" s="1"/>
      <c r="FW3911" s="1"/>
      <c r="FX3911" s="1"/>
      <c r="FY3911" s="1"/>
      <c r="FZ3911" s="1"/>
      <c r="GA3911" s="1"/>
      <c r="GB3911" s="1"/>
      <c r="GC3911" s="1"/>
      <c r="GD3911" s="1"/>
      <c r="GE3911" s="1"/>
      <c r="GF3911" s="1"/>
      <c r="GG3911" s="1"/>
      <c r="GH3911" s="1"/>
      <c r="GI3911" s="1"/>
      <c r="GJ3911" s="1"/>
      <c r="GK3911"/>
      <c r="GL3911"/>
      <c r="GM3911"/>
      <c r="GN3911"/>
      <c r="GO3911"/>
      <c r="GP3911"/>
      <c r="GQ3911"/>
      <c r="GR3911"/>
      <c r="GS3911"/>
      <c r="GT3911"/>
      <c r="GU3911"/>
      <c r="GV3911"/>
      <c r="GW3911"/>
      <c r="GX3911"/>
      <c r="GY3911"/>
      <c r="GZ3911"/>
      <c r="HA3911"/>
      <c r="HB3911"/>
      <c r="HC3911"/>
      <c r="HD3911"/>
      <c r="HE3911"/>
    </row>
    <row r="3912" spans="4:213" s="25" customFormat="1" x14ac:dyDescent="0.25">
      <c r="D3912" s="19"/>
      <c r="E3912" s="19"/>
      <c r="F3912" s="20"/>
      <c r="G3912" s="20"/>
      <c r="H3912" s="20"/>
      <c r="I3912" s="20"/>
      <c r="J3912" s="21"/>
      <c r="K3912" s="21"/>
      <c r="L3912" s="20"/>
      <c r="M3912" s="20"/>
      <c r="N3912" s="22"/>
      <c r="O3912" s="22"/>
      <c r="P3912" s="22"/>
      <c r="Q3912" s="22"/>
      <c r="R3912" s="19"/>
      <c r="S3912" s="19"/>
      <c r="T3912" s="19"/>
      <c r="U3912" s="20"/>
      <c r="V3912" s="20"/>
      <c r="W3912" s="20"/>
      <c r="X3912" s="27"/>
      <c r="Y3912" s="253"/>
      <c r="Z3912" s="30"/>
      <c r="AA3912" s="30"/>
      <c r="AB3912" s="31"/>
      <c r="AC3912" s="31"/>
      <c r="AD3912" s="31"/>
      <c r="AE3912" s="31"/>
      <c r="AF3912" s="31"/>
      <c r="AG3912" s="241"/>
      <c r="AH3912" s="31"/>
      <c r="AI3912" s="31"/>
      <c r="AJ3912" s="31"/>
      <c r="AK3912" s="31"/>
      <c r="AL3912" s="120"/>
      <c r="AQ3912" s="26"/>
      <c r="AW3912" s="19"/>
      <c r="AX3912" s="19"/>
      <c r="AY3912" s="19"/>
      <c r="AZ3912" s="19"/>
      <c r="BA3912" s="19"/>
      <c r="BB3912" s="19"/>
      <c r="BC3912" s="1"/>
      <c r="BD3912"/>
      <c r="BE3912"/>
      <c r="BF3912" s="1"/>
      <c r="BG3912"/>
      <c r="BH3912"/>
      <c r="BI3912"/>
      <c r="BJ3912" s="1"/>
      <c r="BK3912" s="1"/>
      <c r="BL3912"/>
      <c r="BM3912" s="1"/>
      <c r="BN3912" s="1"/>
      <c r="BO3912" s="1"/>
      <c r="BP3912" s="1"/>
      <c r="BQ3912" s="1"/>
      <c r="BR3912" s="1"/>
      <c r="BS3912" s="1"/>
      <c r="BT3912" s="22"/>
      <c r="BU3912" s="1"/>
      <c r="BV3912" s="1"/>
      <c r="BW3912" s="1"/>
      <c r="BX3912" s="1"/>
      <c r="BY3912" s="1"/>
      <c r="BZ3912" s="1"/>
      <c r="CA3912" s="1"/>
      <c r="CB3912" s="1"/>
      <c r="CC3912" s="1"/>
      <c r="CD3912" s="1"/>
      <c r="CE3912" s="1"/>
      <c r="CF3912" s="1"/>
      <c r="CG3912" s="1"/>
      <c r="CH3912" s="1"/>
      <c r="CI3912" s="1"/>
      <c r="CJ3912" s="1"/>
      <c r="CK3912" s="1"/>
      <c r="CL3912" s="1"/>
      <c r="CM3912" s="1"/>
      <c r="CN3912" s="1"/>
      <c r="CO3912" s="1"/>
      <c r="CP3912" s="1"/>
      <c r="CQ3912" s="1"/>
      <c r="CR3912" s="1"/>
      <c r="CS3912" s="1"/>
      <c r="CT3912" s="1"/>
      <c r="CU3912" s="1"/>
      <c r="CV3912" s="1"/>
      <c r="CW3912" s="1"/>
      <c r="CX3912" s="1"/>
      <c r="CY3912" s="1"/>
      <c r="CZ3912" s="1"/>
      <c r="DA3912" s="1"/>
      <c r="DB3912" s="1"/>
      <c r="DC3912" s="1"/>
      <c r="DD3912" s="1"/>
      <c r="DE3912" s="1"/>
      <c r="DF3912" s="1"/>
      <c r="DG3912" s="1"/>
      <c r="DH3912" s="1"/>
      <c r="DI3912" s="1"/>
      <c r="DJ3912" s="1"/>
      <c r="DK3912" s="1"/>
      <c r="DL3912" s="1"/>
      <c r="DM3912" s="1"/>
      <c r="DN3912" s="1"/>
      <c r="DO3912" s="1"/>
      <c r="DP3912" s="1"/>
      <c r="DQ3912" s="1"/>
      <c r="DR3912" s="1"/>
      <c r="DS3912" s="1"/>
      <c r="DT3912" s="1"/>
      <c r="DU3912" s="1"/>
      <c r="DV3912" s="1"/>
      <c r="DW3912" s="1"/>
      <c r="DX3912" s="1"/>
      <c r="DY3912" s="1"/>
      <c r="DZ3912" s="1"/>
      <c r="EA3912" s="1"/>
      <c r="EB3912" s="1"/>
      <c r="EC3912" s="1"/>
      <c r="ED3912" s="1"/>
      <c r="EE3912" s="1"/>
      <c r="EF3912" s="1"/>
      <c r="EG3912" s="1"/>
      <c r="EH3912" s="1"/>
      <c r="EI3912" s="1"/>
      <c r="EJ3912" s="1"/>
      <c r="EK3912" s="1"/>
      <c r="EL3912" s="1"/>
      <c r="EM3912" s="1"/>
      <c r="EN3912" s="1"/>
      <c r="EO3912" s="1"/>
      <c r="EP3912" s="1"/>
      <c r="EQ3912" s="1"/>
      <c r="ER3912" s="1"/>
      <c r="ES3912" s="1"/>
      <c r="ET3912" s="1"/>
      <c r="EU3912" s="1"/>
      <c r="EV3912" s="1"/>
      <c r="EW3912" s="1"/>
      <c r="EX3912" s="1"/>
      <c r="EY3912" s="1"/>
      <c r="EZ3912" s="1"/>
      <c r="FA3912" s="1"/>
      <c r="FB3912" s="1"/>
      <c r="FC3912" s="1"/>
      <c r="FD3912" s="1"/>
      <c r="FE3912" s="1"/>
      <c r="FF3912" s="1"/>
      <c r="FG3912" s="1"/>
      <c r="FH3912" s="1"/>
      <c r="FI3912" s="1"/>
      <c r="FJ3912" s="1"/>
      <c r="FK3912" s="1"/>
      <c r="FL3912" s="1"/>
      <c r="FM3912" s="1"/>
      <c r="FN3912" s="1"/>
      <c r="FO3912" s="1"/>
      <c r="FP3912" s="1"/>
      <c r="FQ3912" s="1"/>
      <c r="FR3912" s="1"/>
      <c r="FS3912" s="1"/>
      <c r="FT3912" s="1"/>
      <c r="FU3912" s="1"/>
      <c r="FV3912" s="1"/>
      <c r="FW3912" s="1"/>
      <c r="FX3912" s="1"/>
      <c r="FY3912" s="1"/>
      <c r="FZ3912" s="1"/>
      <c r="GA3912" s="1"/>
      <c r="GB3912" s="1"/>
      <c r="GC3912" s="1"/>
      <c r="GD3912" s="1"/>
      <c r="GE3912" s="1"/>
      <c r="GF3912" s="1"/>
      <c r="GG3912" s="1"/>
      <c r="GH3912" s="1"/>
      <c r="GI3912" s="1"/>
      <c r="GJ3912" s="1"/>
      <c r="GK3912"/>
      <c r="GL3912"/>
      <c r="GM3912"/>
      <c r="GN3912"/>
      <c r="GO3912"/>
      <c r="GP3912"/>
      <c r="GQ3912"/>
      <c r="GR3912"/>
      <c r="GS3912"/>
      <c r="GT3912"/>
      <c r="GU3912"/>
      <c r="GV3912"/>
      <c r="GW3912"/>
      <c r="GX3912"/>
      <c r="GY3912"/>
      <c r="GZ3912"/>
      <c r="HA3912"/>
      <c r="HB3912"/>
      <c r="HC3912"/>
      <c r="HD3912"/>
      <c r="HE3912"/>
    </row>
    <row r="3913" spans="4:213" s="25" customFormat="1" x14ac:dyDescent="0.25">
      <c r="D3913" s="19"/>
      <c r="E3913" s="19"/>
      <c r="F3913" s="20"/>
      <c r="G3913" s="20"/>
      <c r="H3913" s="20"/>
      <c r="I3913" s="20"/>
      <c r="J3913" s="21"/>
      <c r="K3913" s="21"/>
      <c r="L3913" s="20"/>
      <c r="M3913" s="20"/>
      <c r="N3913" s="22"/>
      <c r="O3913" s="22"/>
      <c r="P3913" s="22"/>
      <c r="Q3913" s="22"/>
      <c r="R3913" s="19"/>
      <c r="S3913" s="19"/>
      <c r="T3913" s="19"/>
      <c r="U3913" s="20"/>
      <c r="V3913" s="20"/>
      <c r="W3913" s="20"/>
      <c r="X3913" s="27"/>
      <c r="Y3913" s="253"/>
      <c r="Z3913" s="30"/>
      <c r="AA3913" s="30"/>
      <c r="AB3913" s="31"/>
      <c r="AC3913" s="31"/>
      <c r="AD3913" s="31"/>
      <c r="AE3913" s="31"/>
      <c r="AF3913" s="31"/>
      <c r="AG3913" s="241"/>
      <c r="AH3913" s="31"/>
      <c r="AI3913" s="31"/>
      <c r="AJ3913" s="31"/>
      <c r="AK3913" s="31"/>
      <c r="AL3913" s="120"/>
      <c r="AQ3913" s="26"/>
      <c r="AW3913" s="19"/>
      <c r="AX3913" s="19"/>
      <c r="AY3913" s="19"/>
      <c r="AZ3913" s="19"/>
      <c r="BA3913" s="19"/>
      <c r="BB3913" s="19"/>
      <c r="BC3913" s="1"/>
      <c r="BD3913"/>
      <c r="BE3913"/>
      <c r="BF3913" s="1"/>
      <c r="BG3913"/>
      <c r="BH3913"/>
      <c r="BI3913"/>
      <c r="BJ3913" s="1"/>
      <c r="BK3913" s="1"/>
      <c r="BL3913"/>
      <c r="BM3913" s="1"/>
      <c r="BN3913" s="1"/>
      <c r="BO3913" s="1"/>
      <c r="BP3913" s="1"/>
      <c r="BQ3913" s="1"/>
      <c r="BR3913" s="1"/>
      <c r="BS3913" s="1"/>
      <c r="BT3913" s="22"/>
      <c r="BU3913" s="1"/>
      <c r="BV3913" s="1"/>
      <c r="BW3913" s="1"/>
      <c r="BX3913" s="1"/>
      <c r="BY3913" s="1"/>
      <c r="BZ3913" s="1"/>
      <c r="CA3913" s="1"/>
      <c r="CB3913" s="1"/>
      <c r="CC3913" s="1"/>
      <c r="CD3913" s="1"/>
      <c r="CE3913" s="1"/>
      <c r="CF3913" s="1"/>
      <c r="CG3913" s="1"/>
      <c r="CH3913" s="1"/>
      <c r="CI3913" s="1"/>
      <c r="CJ3913" s="1"/>
      <c r="CK3913" s="1"/>
      <c r="CL3913" s="1"/>
      <c r="CM3913" s="1"/>
      <c r="CN3913" s="1"/>
      <c r="CO3913" s="1"/>
      <c r="CP3913" s="1"/>
      <c r="CQ3913" s="1"/>
      <c r="CR3913" s="1"/>
      <c r="CS3913" s="1"/>
      <c r="CT3913" s="1"/>
      <c r="CU3913" s="1"/>
      <c r="CV3913" s="1"/>
      <c r="CW3913" s="1"/>
      <c r="CX3913" s="1"/>
      <c r="CY3913" s="1"/>
      <c r="CZ3913" s="1"/>
      <c r="DA3913" s="1"/>
      <c r="DB3913" s="1"/>
      <c r="DC3913" s="1"/>
      <c r="DD3913" s="1"/>
      <c r="DE3913" s="1"/>
      <c r="DF3913" s="1"/>
      <c r="DG3913" s="1"/>
      <c r="DH3913" s="1"/>
      <c r="DI3913" s="1"/>
      <c r="DJ3913" s="1"/>
      <c r="DK3913" s="1"/>
      <c r="DL3913" s="1"/>
      <c r="DM3913" s="1"/>
      <c r="DN3913" s="1"/>
      <c r="DO3913" s="1"/>
      <c r="DP3913" s="1"/>
      <c r="DQ3913" s="1"/>
      <c r="DR3913" s="1"/>
      <c r="DS3913" s="1"/>
      <c r="DT3913" s="1"/>
      <c r="DU3913" s="1"/>
      <c r="DV3913" s="1"/>
      <c r="DW3913" s="1"/>
      <c r="DX3913" s="1"/>
      <c r="DY3913" s="1"/>
      <c r="DZ3913" s="1"/>
      <c r="EA3913" s="1"/>
      <c r="EB3913" s="1"/>
      <c r="EC3913" s="1"/>
      <c r="ED3913" s="1"/>
      <c r="EE3913" s="1"/>
      <c r="EF3913" s="1"/>
      <c r="EG3913" s="1"/>
      <c r="EH3913" s="1"/>
      <c r="EI3913" s="1"/>
      <c r="EJ3913" s="1"/>
      <c r="EK3913" s="1"/>
      <c r="EL3913" s="1"/>
      <c r="EM3913" s="1"/>
      <c r="EN3913" s="1"/>
      <c r="EO3913" s="1"/>
      <c r="EP3913" s="1"/>
      <c r="EQ3913" s="1"/>
      <c r="ER3913" s="1"/>
      <c r="ES3913" s="1"/>
      <c r="ET3913" s="1"/>
      <c r="EU3913" s="1"/>
      <c r="EV3913" s="1"/>
      <c r="EW3913" s="1"/>
      <c r="EX3913" s="1"/>
      <c r="EY3913" s="1"/>
      <c r="EZ3913" s="1"/>
      <c r="FA3913" s="1"/>
      <c r="FB3913" s="1"/>
      <c r="FC3913" s="1"/>
      <c r="FD3913" s="1"/>
      <c r="FE3913" s="1"/>
      <c r="FF3913" s="1"/>
      <c r="FG3913" s="1"/>
      <c r="FH3913" s="1"/>
      <c r="FI3913" s="1"/>
      <c r="FJ3913" s="1"/>
      <c r="FK3913" s="1"/>
      <c r="FL3913" s="1"/>
      <c r="FM3913" s="1"/>
      <c r="FN3913" s="1"/>
      <c r="FO3913" s="1"/>
      <c r="FP3913" s="1"/>
      <c r="FQ3913" s="1"/>
      <c r="FR3913" s="1"/>
      <c r="FS3913" s="1"/>
      <c r="FT3913" s="1"/>
      <c r="FU3913" s="1"/>
      <c r="FV3913" s="1"/>
      <c r="FW3913" s="1"/>
      <c r="FX3913" s="1"/>
      <c r="FY3913" s="1"/>
      <c r="FZ3913" s="1"/>
      <c r="GA3913" s="1"/>
      <c r="GB3913" s="1"/>
      <c r="GC3913" s="1"/>
      <c r="GD3913" s="1"/>
      <c r="GE3913" s="1"/>
      <c r="GF3913" s="1"/>
      <c r="GG3913" s="1"/>
      <c r="GH3913" s="1"/>
      <c r="GI3913" s="1"/>
      <c r="GJ3913" s="1"/>
      <c r="GK3913"/>
      <c r="GL3913"/>
      <c r="GM3913"/>
      <c r="GN3913"/>
      <c r="GO3913"/>
      <c r="GP3913"/>
      <c r="GQ3913"/>
      <c r="GR3913"/>
      <c r="GS3913"/>
      <c r="GT3913"/>
      <c r="GU3913"/>
      <c r="GV3913"/>
      <c r="GW3913"/>
      <c r="GX3913"/>
      <c r="GY3913"/>
      <c r="GZ3913"/>
      <c r="HA3913"/>
      <c r="HB3913"/>
      <c r="HC3913"/>
      <c r="HD3913"/>
      <c r="HE3913"/>
    </row>
    <row r="3914" spans="4:213" s="25" customFormat="1" x14ac:dyDescent="0.25">
      <c r="D3914" s="19"/>
      <c r="E3914" s="19"/>
      <c r="F3914" s="20"/>
      <c r="G3914" s="20"/>
      <c r="H3914" s="20"/>
      <c r="I3914" s="20"/>
      <c r="J3914" s="21"/>
      <c r="K3914" s="21"/>
      <c r="L3914" s="20"/>
      <c r="M3914" s="20"/>
      <c r="N3914" s="22"/>
      <c r="O3914" s="22"/>
      <c r="P3914" s="22"/>
      <c r="Q3914" s="22"/>
      <c r="R3914" s="19"/>
      <c r="S3914" s="19"/>
      <c r="T3914" s="19"/>
      <c r="U3914" s="20"/>
      <c r="V3914" s="20"/>
      <c r="W3914" s="20"/>
      <c r="X3914" s="27"/>
      <c r="Y3914" s="253"/>
      <c r="Z3914" s="30"/>
      <c r="AA3914" s="30"/>
      <c r="AB3914" s="31"/>
      <c r="AC3914" s="31"/>
      <c r="AD3914" s="31"/>
      <c r="AE3914" s="31"/>
      <c r="AF3914" s="31"/>
      <c r="AG3914" s="241"/>
      <c r="AH3914" s="31"/>
      <c r="AI3914" s="31"/>
      <c r="AJ3914" s="31"/>
      <c r="AK3914" s="31"/>
      <c r="AL3914" s="120"/>
      <c r="AQ3914" s="26"/>
      <c r="AW3914" s="19"/>
      <c r="AX3914" s="19"/>
      <c r="AY3914" s="19"/>
      <c r="AZ3914" s="19"/>
      <c r="BA3914" s="19"/>
      <c r="BB3914" s="19"/>
      <c r="BC3914" s="1"/>
      <c r="BD3914"/>
      <c r="BE3914"/>
      <c r="BF3914" s="1"/>
      <c r="BG3914"/>
      <c r="BH3914"/>
      <c r="BI3914"/>
      <c r="BJ3914" s="1"/>
      <c r="BK3914" s="1"/>
      <c r="BL3914"/>
      <c r="BM3914" s="1"/>
      <c r="BN3914" s="1"/>
      <c r="BO3914" s="1"/>
      <c r="BP3914" s="1"/>
      <c r="BQ3914" s="1"/>
      <c r="BR3914" s="1"/>
      <c r="BS3914" s="1"/>
      <c r="BT3914" s="22"/>
      <c r="BU3914" s="1"/>
      <c r="BV3914" s="1"/>
      <c r="BW3914" s="1"/>
      <c r="BX3914" s="1"/>
      <c r="BY3914" s="1"/>
      <c r="BZ3914" s="1"/>
      <c r="CA3914" s="1"/>
      <c r="CB3914" s="1"/>
      <c r="CC3914" s="1"/>
      <c r="CD3914" s="1"/>
      <c r="CE3914" s="1"/>
      <c r="CF3914" s="1"/>
      <c r="CG3914" s="1"/>
      <c r="CH3914" s="1"/>
      <c r="CI3914" s="1"/>
      <c r="CJ3914" s="1"/>
      <c r="CK3914" s="1"/>
      <c r="CL3914" s="1"/>
      <c r="CM3914" s="1"/>
      <c r="CN3914" s="1"/>
      <c r="CO3914" s="1"/>
      <c r="CP3914" s="1"/>
      <c r="CQ3914" s="1"/>
      <c r="CR3914" s="1"/>
      <c r="CS3914" s="1"/>
      <c r="CT3914" s="1"/>
      <c r="CU3914" s="1"/>
      <c r="CV3914" s="1"/>
      <c r="CW3914" s="1"/>
      <c r="CX3914" s="1"/>
      <c r="CY3914" s="1"/>
      <c r="CZ3914" s="1"/>
      <c r="DA3914" s="1"/>
      <c r="DB3914" s="1"/>
      <c r="DC3914" s="1"/>
      <c r="DD3914" s="1"/>
      <c r="DE3914" s="1"/>
      <c r="DF3914" s="1"/>
      <c r="DG3914" s="1"/>
      <c r="DH3914" s="1"/>
      <c r="DI3914" s="1"/>
      <c r="DJ3914" s="1"/>
      <c r="DK3914" s="1"/>
      <c r="DL3914" s="1"/>
      <c r="DM3914" s="1"/>
      <c r="DN3914" s="1"/>
      <c r="DO3914" s="1"/>
      <c r="DP3914" s="1"/>
      <c r="DQ3914" s="1"/>
      <c r="DR3914" s="1"/>
      <c r="DS3914" s="1"/>
      <c r="DT3914" s="1"/>
      <c r="DU3914" s="1"/>
      <c r="DV3914" s="1"/>
      <c r="DW3914" s="1"/>
      <c r="DX3914" s="1"/>
      <c r="DY3914" s="1"/>
      <c r="DZ3914" s="1"/>
      <c r="EA3914" s="1"/>
      <c r="EB3914" s="1"/>
      <c r="EC3914" s="1"/>
      <c r="ED3914" s="1"/>
      <c r="EE3914" s="1"/>
      <c r="EF3914" s="1"/>
      <c r="EG3914" s="1"/>
      <c r="EH3914" s="1"/>
      <c r="EI3914" s="1"/>
      <c r="EJ3914" s="1"/>
      <c r="EK3914" s="1"/>
      <c r="EL3914" s="1"/>
      <c r="EM3914" s="1"/>
      <c r="EN3914" s="1"/>
      <c r="EO3914" s="1"/>
      <c r="EP3914" s="1"/>
      <c r="EQ3914" s="1"/>
      <c r="ER3914" s="1"/>
      <c r="ES3914" s="1"/>
      <c r="ET3914" s="1"/>
      <c r="EU3914" s="1"/>
      <c r="EV3914" s="1"/>
      <c r="EW3914" s="1"/>
      <c r="EX3914" s="1"/>
      <c r="EY3914" s="1"/>
      <c r="EZ3914" s="1"/>
      <c r="FA3914" s="1"/>
      <c r="FB3914" s="1"/>
      <c r="FC3914" s="1"/>
      <c r="FD3914" s="1"/>
      <c r="FE3914" s="1"/>
      <c r="FF3914" s="1"/>
      <c r="FG3914" s="1"/>
      <c r="FH3914" s="1"/>
      <c r="FI3914" s="1"/>
      <c r="FJ3914" s="1"/>
      <c r="FK3914" s="1"/>
      <c r="FL3914" s="1"/>
      <c r="FM3914" s="1"/>
      <c r="FN3914" s="1"/>
      <c r="FO3914" s="1"/>
      <c r="FP3914" s="1"/>
      <c r="FQ3914" s="1"/>
      <c r="FR3914" s="1"/>
      <c r="FS3914" s="1"/>
      <c r="FT3914" s="1"/>
      <c r="FU3914" s="1"/>
      <c r="FV3914" s="1"/>
      <c r="FW3914" s="1"/>
      <c r="FX3914" s="1"/>
      <c r="FY3914" s="1"/>
      <c r="FZ3914" s="1"/>
      <c r="GA3914" s="1"/>
      <c r="GB3914" s="1"/>
      <c r="GC3914" s="1"/>
      <c r="GD3914" s="1"/>
      <c r="GE3914" s="1"/>
      <c r="GF3914" s="1"/>
      <c r="GG3914" s="1"/>
      <c r="GH3914" s="1"/>
      <c r="GI3914" s="1"/>
      <c r="GJ3914" s="1"/>
      <c r="GK3914"/>
      <c r="GL3914"/>
      <c r="GM3914"/>
      <c r="GN3914"/>
      <c r="GO3914"/>
      <c r="GP3914"/>
      <c r="GQ3914"/>
      <c r="GR3914"/>
      <c r="GS3914"/>
      <c r="GT3914"/>
      <c r="GU3914"/>
      <c r="GV3914"/>
      <c r="GW3914"/>
      <c r="GX3914"/>
      <c r="GY3914"/>
      <c r="GZ3914"/>
      <c r="HA3914"/>
      <c r="HB3914"/>
      <c r="HC3914"/>
      <c r="HD3914"/>
      <c r="HE3914"/>
    </row>
    <row r="3915" spans="4:213" s="25" customFormat="1" x14ac:dyDescent="0.25">
      <c r="D3915" s="19"/>
      <c r="E3915" s="19"/>
      <c r="F3915" s="20"/>
      <c r="G3915" s="20"/>
      <c r="H3915" s="20"/>
      <c r="I3915" s="20"/>
      <c r="J3915" s="21"/>
      <c r="K3915" s="21"/>
      <c r="L3915" s="20"/>
      <c r="M3915" s="20"/>
      <c r="N3915" s="22"/>
      <c r="O3915" s="22"/>
      <c r="P3915" s="22"/>
      <c r="Q3915" s="22"/>
      <c r="R3915" s="19"/>
      <c r="S3915" s="19"/>
      <c r="T3915" s="19"/>
      <c r="U3915" s="20"/>
      <c r="V3915" s="20"/>
      <c r="W3915" s="20"/>
      <c r="X3915" s="27"/>
      <c r="Y3915" s="253"/>
      <c r="Z3915" s="30"/>
      <c r="AA3915" s="30"/>
      <c r="AB3915" s="31"/>
      <c r="AC3915" s="31"/>
      <c r="AD3915" s="31"/>
      <c r="AE3915" s="31"/>
      <c r="AF3915" s="31"/>
      <c r="AG3915" s="241"/>
      <c r="AH3915" s="31"/>
      <c r="AI3915" s="31"/>
      <c r="AJ3915" s="31"/>
      <c r="AK3915" s="31"/>
      <c r="AL3915" s="120"/>
      <c r="AQ3915" s="26"/>
      <c r="AW3915" s="19"/>
      <c r="AX3915" s="19"/>
      <c r="AY3915" s="19"/>
      <c r="AZ3915" s="19"/>
      <c r="BA3915" s="19"/>
      <c r="BB3915" s="19"/>
      <c r="BC3915" s="1"/>
      <c r="BD3915"/>
      <c r="BE3915"/>
      <c r="BF3915" s="1"/>
      <c r="BG3915"/>
      <c r="BH3915"/>
      <c r="BI3915"/>
      <c r="BJ3915" s="1"/>
      <c r="BK3915" s="1"/>
      <c r="BL3915"/>
      <c r="BM3915" s="1"/>
      <c r="BN3915" s="1"/>
      <c r="BO3915" s="1"/>
      <c r="BP3915" s="1"/>
      <c r="BQ3915" s="1"/>
      <c r="BR3915" s="1"/>
      <c r="BS3915" s="1"/>
      <c r="BT3915" s="22"/>
      <c r="BU3915" s="1"/>
      <c r="BV3915" s="1"/>
      <c r="BW3915" s="1"/>
      <c r="BX3915" s="1"/>
      <c r="BY3915" s="1"/>
      <c r="BZ3915" s="1"/>
      <c r="CA3915" s="1"/>
      <c r="CB3915" s="1"/>
      <c r="CC3915" s="1"/>
      <c r="CD3915" s="1"/>
      <c r="CE3915" s="1"/>
      <c r="CF3915" s="1"/>
      <c r="CG3915" s="1"/>
      <c r="CH3915" s="1"/>
      <c r="CI3915" s="1"/>
      <c r="CJ3915" s="1"/>
      <c r="CK3915" s="1"/>
      <c r="CL3915" s="1"/>
      <c r="CM3915" s="1"/>
      <c r="CN3915" s="1"/>
      <c r="CO3915" s="1"/>
      <c r="CP3915" s="1"/>
      <c r="CQ3915" s="1"/>
      <c r="CR3915" s="1"/>
      <c r="CS3915" s="1"/>
      <c r="CT3915" s="1"/>
      <c r="CU3915" s="1"/>
      <c r="CV3915" s="1"/>
      <c r="CW3915" s="1"/>
      <c r="CX3915" s="1"/>
      <c r="CY3915" s="1"/>
      <c r="CZ3915" s="1"/>
      <c r="DA3915" s="1"/>
      <c r="DB3915" s="1"/>
      <c r="DC3915" s="1"/>
      <c r="DD3915" s="1"/>
      <c r="DE3915" s="1"/>
      <c r="DF3915" s="1"/>
      <c r="DG3915" s="1"/>
      <c r="DH3915" s="1"/>
      <c r="DI3915" s="1"/>
      <c r="DJ3915" s="1"/>
      <c r="DK3915" s="1"/>
      <c r="DL3915" s="1"/>
      <c r="DM3915" s="1"/>
      <c r="DN3915" s="1"/>
      <c r="DO3915" s="1"/>
      <c r="DP3915" s="1"/>
      <c r="DQ3915" s="1"/>
      <c r="DR3915" s="1"/>
      <c r="DS3915" s="1"/>
      <c r="DT3915" s="1"/>
      <c r="DU3915" s="1"/>
      <c r="DV3915" s="1"/>
      <c r="DW3915" s="1"/>
      <c r="DX3915" s="1"/>
      <c r="DY3915" s="1"/>
      <c r="DZ3915" s="1"/>
      <c r="EA3915" s="1"/>
      <c r="EB3915" s="1"/>
      <c r="EC3915" s="1"/>
      <c r="ED3915" s="1"/>
      <c r="EE3915" s="1"/>
      <c r="EF3915" s="1"/>
      <c r="EG3915" s="1"/>
      <c r="EH3915" s="1"/>
      <c r="EI3915" s="1"/>
      <c r="EJ3915" s="1"/>
      <c r="EK3915" s="1"/>
      <c r="EL3915" s="1"/>
      <c r="EM3915" s="1"/>
      <c r="EN3915" s="1"/>
      <c r="EO3915" s="1"/>
      <c r="EP3915" s="1"/>
      <c r="EQ3915" s="1"/>
      <c r="ER3915" s="1"/>
      <c r="ES3915" s="1"/>
      <c r="ET3915" s="1"/>
      <c r="EU3915" s="1"/>
      <c r="EV3915" s="1"/>
      <c r="EW3915" s="1"/>
      <c r="EX3915" s="1"/>
      <c r="EY3915" s="1"/>
      <c r="EZ3915" s="1"/>
      <c r="FA3915" s="1"/>
      <c r="FB3915" s="1"/>
      <c r="FC3915" s="1"/>
      <c r="FD3915" s="1"/>
      <c r="FE3915" s="1"/>
      <c r="FF3915" s="1"/>
      <c r="FG3915" s="1"/>
      <c r="FH3915" s="1"/>
      <c r="FI3915" s="1"/>
      <c r="FJ3915" s="1"/>
      <c r="FK3915" s="1"/>
      <c r="FL3915" s="1"/>
      <c r="FM3915" s="1"/>
      <c r="FN3915" s="1"/>
      <c r="FO3915" s="1"/>
      <c r="FP3915" s="1"/>
      <c r="FQ3915" s="1"/>
      <c r="FR3915" s="1"/>
      <c r="FS3915" s="1"/>
      <c r="FT3915" s="1"/>
      <c r="FU3915" s="1"/>
      <c r="FV3915" s="1"/>
      <c r="FW3915" s="1"/>
      <c r="FX3915" s="1"/>
      <c r="FY3915" s="1"/>
      <c r="FZ3915" s="1"/>
      <c r="GA3915" s="1"/>
      <c r="GB3915" s="1"/>
      <c r="GC3915" s="1"/>
      <c r="GD3915" s="1"/>
      <c r="GE3915" s="1"/>
      <c r="GF3915" s="1"/>
      <c r="GG3915" s="1"/>
      <c r="GH3915" s="1"/>
      <c r="GI3915" s="1"/>
      <c r="GJ3915" s="1"/>
      <c r="GK3915"/>
      <c r="GL3915"/>
      <c r="GM3915"/>
      <c r="GN3915"/>
      <c r="GO3915"/>
      <c r="GP3915"/>
      <c r="GQ3915"/>
      <c r="GR3915"/>
      <c r="GS3915"/>
      <c r="GT3915"/>
      <c r="GU3915"/>
      <c r="GV3915"/>
      <c r="GW3915"/>
      <c r="GX3915"/>
      <c r="GY3915"/>
      <c r="GZ3915"/>
      <c r="HA3915"/>
      <c r="HB3915"/>
      <c r="HC3915"/>
      <c r="HD3915"/>
      <c r="HE3915"/>
    </row>
    <row r="3916" spans="4:213" s="25" customFormat="1" x14ac:dyDescent="0.25">
      <c r="D3916" s="19"/>
      <c r="E3916" s="19"/>
      <c r="F3916" s="20"/>
      <c r="G3916" s="20"/>
      <c r="H3916" s="20"/>
      <c r="I3916" s="20"/>
      <c r="J3916" s="21"/>
      <c r="K3916" s="21"/>
      <c r="L3916" s="20"/>
      <c r="M3916" s="20"/>
      <c r="N3916" s="22"/>
      <c r="O3916" s="22"/>
      <c r="P3916" s="22"/>
      <c r="Q3916" s="22"/>
      <c r="R3916" s="19"/>
      <c r="S3916" s="19"/>
      <c r="T3916" s="19"/>
      <c r="U3916" s="20"/>
      <c r="V3916" s="20"/>
      <c r="W3916" s="20"/>
      <c r="X3916" s="27"/>
      <c r="Y3916" s="253"/>
      <c r="Z3916" s="30"/>
      <c r="AA3916" s="30"/>
      <c r="AB3916" s="31"/>
      <c r="AC3916" s="31"/>
      <c r="AD3916" s="31"/>
      <c r="AE3916" s="31"/>
      <c r="AF3916" s="31"/>
      <c r="AG3916" s="241"/>
      <c r="AH3916" s="31"/>
      <c r="AI3916" s="31"/>
      <c r="AJ3916" s="31"/>
      <c r="AK3916" s="31"/>
      <c r="AL3916" s="120"/>
      <c r="AQ3916" s="26"/>
      <c r="AW3916" s="19"/>
      <c r="AX3916" s="19"/>
      <c r="AY3916" s="19"/>
      <c r="AZ3916" s="19"/>
      <c r="BA3916" s="19"/>
      <c r="BB3916" s="19"/>
      <c r="BC3916" s="1"/>
      <c r="BD3916"/>
      <c r="BE3916"/>
      <c r="BF3916" s="1"/>
      <c r="BG3916"/>
      <c r="BH3916"/>
      <c r="BI3916"/>
      <c r="BJ3916" s="1"/>
      <c r="BK3916" s="1"/>
      <c r="BL3916"/>
      <c r="BM3916" s="1"/>
      <c r="BN3916" s="1"/>
      <c r="BO3916" s="1"/>
      <c r="BP3916" s="1"/>
      <c r="BQ3916" s="1"/>
      <c r="BR3916" s="1"/>
      <c r="BS3916" s="1"/>
      <c r="BT3916" s="22"/>
      <c r="BU3916" s="1"/>
      <c r="BV3916" s="1"/>
      <c r="BW3916" s="1"/>
      <c r="BX3916" s="1"/>
      <c r="BY3916" s="1"/>
      <c r="BZ3916" s="1"/>
      <c r="CA3916" s="1"/>
      <c r="CB3916" s="1"/>
      <c r="CC3916" s="1"/>
      <c r="CD3916" s="1"/>
      <c r="CE3916" s="1"/>
      <c r="CF3916" s="1"/>
      <c r="CG3916" s="1"/>
      <c r="CH3916" s="1"/>
      <c r="CI3916" s="1"/>
      <c r="CJ3916" s="1"/>
      <c r="CK3916" s="1"/>
      <c r="CL3916" s="1"/>
      <c r="CM3916" s="1"/>
      <c r="CN3916" s="1"/>
      <c r="CO3916" s="1"/>
      <c r="CP3916" s="1"/>
      <c r="CQ3916" s="1"/>
      <c r="CR3916" s="1"/>
      <c r="CS3916" s="1"/>
      <c r="CT3916" s="1"/>
      <c r="CU3916" s="1"/>
      <c r="CV3916" s="1"/>
      <c r="CW3916" s="1"/>
      <c r="CX3916" s="1"/>
      <c r="CY3916" s="1"/>
      <c r="CZ3916" s="1"/>
      <c r="DA3916" s="1"/>
      <c r="DB3916" s="1"/>
      <c r="DC3916" s="1"/>
      <c r="DD3916" s="1"/>
      <c r="DE3916" s="1"/>
      <c r="DF3916" s="1"/>
      <c r="DG3916" s="1"/>
      <c r="DH3916" s="1"/>
      <c r="DI3916" s="1"/>
      <c r="DJ3916" s="1"/>
      <c r="DK3916" s="1"/>
      <c r="DL3916" s="1"/>
      <c r="DM3916" s="1"/>
      <c r="DN3916" s="1"/>
      <c r="DO3916" s="1"/>
      <c r="DP3916" s="1"/>
      <c r="DQ3916" s="1"/>
      <c r="DR3916" s="1"/>
      <c r="DS3916" s="1"/>
      <c r="DT3916" s="1"/>
      <c r="DU3916" s="1"/>
      <c r="DV3916" s="1"/>
      <c r="DW3916" s="1"/>
      <c r="DX3916" s="1"/>
      <c r="DY3916" s="1"/>
      <c r="DZ3916" s="1"/>
      <c r="EA3916" s="1"/>
      <c r="EB3916" s="1"/>
      <c r="EC3916" s="1"/>
      <c r="ED3916" s="1"/>
      <c r="EE3916" s="1"/>
      <c r="EF3916" s="1"/>
      <c r="EG3916" s="1"/>
      <c r="EH3916" s="1"/>
      <c r="EI3916" s="1"/>
      <c r="EJ3916" s="1"/>
      <c r="EK3916" s="1"/>
      <c r="EL3916" s="1"/>
      <c r="EM3916" s="1"/>
      <c r="EN3916" s="1"/>
      <c r="EO3916" s="1"/>
      <c r="EP3916" s="1"/>
      <c r="EQ3916" s="1"/>
      <c r="ER3916" s="1"/>
      <c r="ES3916" s="1"/>
      <c r="ET3916" s="1"/>
      <c r="EU3916" s="1"/>
      <c r="EV3916" s="1"/>
      <c r="EW3916" s="1"/>
      <c r="EX3916" s="1"/>
      <c r="EY3916" s="1"/>
      <c r="EZ3916" s="1"/>
      <c r="FA3916" s="1"/>
      <c r="FB3916" s="1"/>
      <c r="FC3916" s="1"/>
      <c r="FD3916" s="1"/>
      <c r="FE3916" s="1"/>
      <c r="FF3916" s="1"/>
      <c r="FG3916" s="1"/>
      <c r="FH3916" s="1"/>
      <c r="FI3916" s="1"/>
      <c r="FJ3916" s="1"/>
      <c r="FK3916" s="1"/>
      <c r="FL3916" s="1"/>
      <c r="FM3916" s="1"/>
      <c r="FN3916" s="1"/>
      <c r="FO3916" s="1"/>
      <c r="FP3916" s="1"/>
      <c r="FQ3916" s="1"/>
      <c r="FR3916" s="1"/>
      <c r="FS3916" s="1"/>
      <c r="FT3916" s="1"/>
      <c r="FU3916" s="1"/>
      <c r="FV3916" s="1"/>
      <c r="FW3916" s="1"/>
      <c r="FX3916" s="1"/>
      <c r="FY3916" s="1"/>
      <c r="FZ3916" s="1"/>
      <c r="GA3916" s="1"/>
      <c r="GB3916" s="1"/>
      <c r="GC3916" s="1"/>
      <c r="GD3916" s="1"/>
      <c r="GE3916" s="1"/>
      <c r="GF3916" s="1"/>
      <c r="GG3916" s="1"/>
      <c r="GH3916" s="1"/>
      <c r="GI3916" s="1"/>
      <c r="GJ3916" s="1"/>
      <c r="GK3916"/>
      <c r="GL3916"/>
      <c r="GM3916"/>
      <c r="GN3916"/>
      <c r="GO3916"/>
      <c r="GP3916"/>
      <c r="GQ3916"/>
      <c r="GR3916"/>
      <c r="GS3916"/>
      <c r="GT3916"/>
      <c r="GU3916"/>
      <c r="GV3916"/>
      <c r="GW3916"/>
      <c r="GX3916"/>
      <c r="GY3916"/>
      <c r="GZ3916"/>
      <c r="HA3916"/>
      <c r="HB3916"/>
      <c r="HC3916"/>
      <c r="HD3916"/>
      <c r="HE3916"/>
    </row>
    <row r="3917" spans="4:213" s="25" customFormat="1" x14ac:dyDescent="0.25">
      <c r="D3917" s="19"/>
      <c r="E3917" s="19"/>
      <c r="F3917" s="20"/>
      <c r="G3917" s="20"/>
      <c r="H3917" s="20"/>
      <c r="I3917" s="20"/>
      <c r="J3917" s="21"/>
      <c r="K3917" s="21"/>
      <c r="L3917" s="20"/>
      <c r="M3917" s="20"/>
      <c r="N3917" s="22"/>
      <c r="O3917" s="22"/>
      <c r="P3917" s="22"/>
      <c r="Q3917" s="22"/>
      <c r="R3917" s="19"/>
      <c r="S3917" s="19"/>
      <c r="T3917" s="19"/>
      <c r="U3917" s="20"/>
      <c r="V3917" s="20"/>
      <c r="W3917" s="20"/>
      <c r="X3917" s="27"/>
      <c r="Y3917" s="253"/>
      <c r="Z3917" s="30"/>
      <c r="AA3917" s="30"/>
      <c r="AB3917" s="31"/>
      <c r="AC3917" s="31"/>
      <c r="AD3917" s="31"/>
      <c r="AE3917" s="31"/>
      <c r="AF3917" s="31"/>
      <c r="AG3917" s="241"/>
      <c r="AH3917" s="31"/>
      <c r="AI3917" s="31"/>
      <c r="AJ3917" s="31"/>
      <c r="AK3917" s="31"/>
      <c r="AL3917" s="120"/>
      <c r="AQ3917" s="26"/>
      <c r="AW3917" s="19"/>
      <c r="AX3917" s="19"/>
      <c r="AY3917" s="19"/>
      <c r="AZ3917" s="19"/>
      <c r="BA3917" s="19"/>
      <c r="BB3917" s="19"/>
      <c r="BC3917" s="1"/>
      <c r="BD3917"/>
      <c r="BE3917"/>
      <c r="BF3917" s="1"/>
      <c r="BG3917"/>
      <c r="BH3917"/>
      <c r="BI3917"/>
      <c r="BJ3917" s="1"/>
      <c r="BK3917" s="1"/>
      <c r="BL3917"/>
      <c r="BM3917" s="1"/>
      <c r="BN3917" s="1"/>
      <c r="BO3917" s="1"/>
      <c r="BP3917" s="1"/>
      <c r="BQ3917" s="1"/>
      <c r="BR3917" s="1"/>
      <c r="BS3917" s="1"/>
      <c r="BT3917" s="22"/>
      <c r="BU3917" s="1"/>
      <c r="BV3917" s="1"/>
      <c r="BW3917" s="1"/>
      <c r="BX3917" s="1"/>
      <c r="BY3917" s="1"/>
      <c r="BZ3917" s="1"/>
      <c r="CA3917" s="1"/>
      <c r="CB3917" s="1"/>
      <c r="CC3917" s="1"/>
      <c r="CD3917" s="1"/>
      <c r="CE3917" s="1"/>
      <c r="CF3917" s="1"/>
      <c r="CG3917" s="1"/>
      <c r="CH3917" s="1"/>
      <c r="CI3917" s="1"/>
      <c r="CJ3917" s="1"/>
      <c r="CK3917" s="1"/>
      <c r="CL3917" s="1"/>
      <c r="CM3917" s="1"/>
      <c r="CN3917" s="1"/>
      <c r="CO3917" s="1"/>
      <c r="CP3917" s="1"/>
      <c r="CQ3917" s="1"/>
      <c r="CR3917" s="1"/>
      <c r="CS3917" s="1"/>
      <c r="CT3917" s="1"/>
      <c r="CU3917" s="1"/>
      <c r="CV3917" s="1"/>
      <c r="CW3917" s="1"/>
      <c r="CX3917" s="1"/>
      <c r="CY3917" s="1"/>
      <c r="CZ3917" s="1"/>
      <c r="DA3917" s="1"/>
      <c r="DB3917" s="1"/>
      <c r="DC3917" s="1"/>
      <c r="DD3917" s="1"/>
      <c r="DE3917" s="1"/>
      <c r="DF3917" s="1"/>
      <c r="DG3917" s="1"/>
      <c r="DH3917" s="1"/>
      <c r="DI3917" s="1"/>
      <c r="DJ3917" s="1"/>
      <c r="DK3917" s="1"/>
      <c r="DL3917" s="1"/>
      <c r="DM3917" s="1"/>
      <c r="DN3917" s="1"/>
      <c r="DO3917" s="1"/>
      <c r="DP3917" s="1"/>
      <c r="DQ3917" s="1"/>
      <c r="DR3917" s="1"/>
      <c r="DS3917" s="1"/>
      <c r="DT3917" s="1"/>
      <c r="DU3917" s="1"/>
      <c r="DV3917" s="1"/>
      <c r="DW3917" s="1"/>
      <c r="DX3917" s="1"/>
      <c r="DY3917" s="1"/>
      <c r="DZ3917" s="1"/>
      <c r="EA3917" s="1"/>
      <c r="EB3917" s="1"/>
      <c r="EC3917" s="1"/>
      <c r="ED3917" s="1"/>
      <c r="EE3917" s="1"/>
      <c r="EF3917" s="1"/>
      <c r="EG3917" s="1"/>
      <c r="EH3917" s="1"/>
      <c r="EI3917" s="1"/>
      <c r="EJ3917" s="1"/>
      <c r="EK3917" s="1"/>
      <c r="EL3917" s="1"/>
      <c r="EM3917" s="1"/>
      <c r="EN3917" s="1"/>
      <c r="EO3917" s="1"/>
      <c r="EP3917" s="1"/>
      <c r="EQ3917" s="1"/>
      <c r="ER3917" s="1"/>
      <c r="ES3917" s="1"/>
      <c r="ET3917" s="1"/>
      <c r="EU3917" s="1"/>
      <c r="EV3917" s="1"/>
      <c r="EW3917" s="1"/>
      <c r="EX3917" s="1"/>
      <c r="EY3917" s="1"/>
      <c r="EZ3917" s="1"/>
      <c r="FA3917" s="1"/>
      <c r="FB3917" s="1"/>
      <c r="FC3917" s="1"/>
      <c r="FD3917" s="1"/>
      <c r="FE3917" s="1"/>
      <c r="FF3917" s="1"/>
      <c r="FG3917" s="1"/>
      <c r="FH3917" s="1"/>
      <c r="FI3917" s="1"/>
      <c r="FJ3917" s="1"/>
      <c r="FK3917" s="1"/>
      <c r="FL3917" s="1"/>
      <c r="FM3917" s="1"/>
      <c r="FN3917" s="1"/>
      <c r="FO3917" s="1"/>
      <c r="FP3917" s="1"/>
      <c r="FQ3917" s="1"/>
      <c r="FR3917" s="1"/>
      <c r="FS3917" s="1"/>
      <c r="FT3917" s="1"/>
      <c r="FU3917" s="1"/>
      <c r="FV3917" s="1"/>
      <c r="FW3917" s="1"/>
      <c r="FX3917" s="1"/>
      <c r="FY3917" s="1"/>
      <c r="FZ3917" s="1"/>
      <c r="GA3917" s="1"/>
      <c r="GB3917" s="1"/>
      <c r="GC3917" s="1"/>
      <c r="GD3917" s="1"/>
      <c r="GE3917" s="1"/>
      <c r="GF3917" s="1"/>
      <c r="GG3917" s="1"/>
      <c r="GH3917" s="1"/>
      <c r="GI3917" s="1"/>
      <c r="GJ3917" s="1"/>
      <c r="GK3917"/>
      <c r="GL3917"/>
      <c r="GM3917"/>
      <c r="GN3917"/>
      <c r="GO3917"/>
      <c r="GP3917"/>
      <c r="GQ3917"/>
      <c r="GR3917"/>
      <c r="GS3917"/>
      <c r="GT3917"/>
      <c r="GU3917"/>
      <c r="GV3917"/>
      <c r="GW3917"/>
      <c r="GX3917"/>
      <c r="GY3917"/>
      <c r="GZ3917"/>
      <c r="HA3917"/>
      <c r="HB3917"/>
      <c r="HC3917"/>
      <c r="HD3917"/>
      <c r="HE3917"/>
    </row>
    <row r="3918" spans="4:213" s="25" customFormat="1" x14ac:dyDescent="0.25">
      <c r="D3918" s="19"/>
      <c r="E3918" s="19"/>
      <c r="F3918" s="20"/>
      <c r="G3918" s="20"/>
      <c r="H3918" s="20"/>
      <c r="I3918" s="20"/>
      <c r="J3918" s="21"/>
      <c r="K3918" s="21"/>
      <c r="L3918" s="20"/>
      <c r="M3918" s="20"/>
      <c r="N3918" s="22"/>
      <c r="O3918" s="22"/>
      <c r="P3918" s="22"/>
      <c r="Q3918" s="22"/>
      <c r="R3918" s="19"/>
      <c r="S3918" s="19"/>
      <c r="T3918" s="19"/>
      <c r="U3918" s="20"/>
      <c r="V3918" s="20"/>
      <c r="W3918" s="20"/>
      <c r="X3918" s="27"/>
      <c r="Y3918" s="253"/>
      <c r="Z3918" s="30"/>
      <c r="AA3918" s="30"/>
      <c r="AB3918" s="31"/>
      <c r="AC3918" s="31"/>
      <c r="AD3918" s="31"/>
      <c r="AE3918" s="31"/>
      <c r="AF3918" s="31"/>
      <c r="AG3918" s="241"/>
      <c r="AH3918" s="31"/>
      <c r="AI3918" s="31"/>
      <c r="AJ3918" s="31"/>
      <c r="AK3918" s="31"/>
      <c r="AL3918" s="120"/>
      <c r="AQ3918" s="26"/>
      <c r="AW3918" s="19"/>
      <c r="AX3918" s="19"/>
      <c r="AY3918" s="19"/>
      <c r="AZ3918" s="19"/>
      <c r="BA3918" s="19"/>
      <c r="BB3918" s="19"/>
      <c r="BC3918" s="1"/>
      <c r="BD3918"/>
      <c r="BE3918"/>
      <c r="BF3918" s="1"/>
      <c r="BG3918"/>
      <c r="BH3918"/>
      <c r="BI3918"/>
      <c r="BJ3918" s="1"/>
      <c r="BK3918" s="1"/>
      <c r="BL3918"/>
      <c r="BM3918" s="1"/>
      <c r="BN3918" s="1"/>
      <c r="BO3918" s="1"/>
      <c r="BP3918" s="1"/>
      <c r="BQ3918" s="1"/>
      <c r="BR3918" s="1"/>
      <c r="BS3918" s="1"/>
      <c r="BT3918" s="22"/>
      <c r="BU3918" s="1"/>
      <c r="BV3918" s="1"/>
      <c r="BW3918" s="1"/>
      <c r="BX3918" s="1"/>
      <c r="BY3918" s="1"/>
      <c r="BZ3918" s="1"/>
      <c r="CA3918" s="1"/>
      <c r="CB3918" s="1"/>
      <c r="CC3918" s="1"/>
      <c r="CD3918" s="1"/>
      <c r="CE3918" s="1"/>
      <c r="CF3918" s="1"/>
      <c r="CG3918" s="1"/>
      <c r="CH3918" s="1"/>
      <c r="CI3918" s="1"/>
      <c r="CJ3918" s="1"/>
      <c r="CK3918" s="1"/>
      <c r="CL3918" s="1"/>
      <c r="CM3918" s="1"/>
      <c r="CN3918" s="1"/>
      <c r="CO3918" s="1"/>
      <c r="CP3918" s="1"/>
      <c r="CQ3918" s="1"/>
      <c r="CR3918" s="1"/>
      <c r="CS3918" s="1"/>
      <c r="CT3918" s="1"/>
      <c r="CU3918" s="1"/>
      <c r="CV3918" s="1"/>
      <c r="CW3918" s="1"/>
      <c r="CX3918" s="1"/>
      <c r="CY3918" s="1"/>
      <c r="CZ3918" s="1"/>
      <c r="DA3918" s="1"/>
      <c r="DB3918" s="1"/>
      <c r="DC3918" s="1"/>
      <c r="DD3918" s="1"/>
      <c r="DE3918" s="1"/>
      <c r="DF3918" s="1"/>
      <c r="DG3918" s="1"/>
      <c r="DH3918" s="1"/>
      <c r="DI3918" s="1"/>
      <c r="DJ3918" s="1"/>
      <c r="DK3918" s="1"/>
      <c r="DL3918" s="1"/>
      <c r="DM3918" s="1"/>
      <c r="DN3918" s="1"/>
      <c r="DO3918" s="1"/>
      <c r="DP3918" s="1"/>
      <c r="DQ3918" s="1"/>
      <c r="DR3918" s="1"/>
      <c r="DS3918" s="1"/>
      <c r="DT3918" s="1"/>
      <c r="DU3918" s="1"/>
      <c r="DV3918" s="1"/>
      <c r="DW3918" s="1"/>
      <c r="DX3918" s="1"/>
      <c r="DY3918" s="1"/>
      <c r="DZ3918" s="1"/>
      <c r="EA3918" s="1"/>
      <c r="EB3918" s="1"/>
      <c r="EC3918" s="1"/>
      <c r="ED3918" s="1"/>
      <c r="EE3918" s="1"/>
      <c r="EF3918" s="1"/>
      <c r="EG3918" s="1"/>
      <c r="EH3918" s="1"/>
      <c r="EI3918" s="1"/>
      <c r="EJ3918" s="1"/>
      <c r="EK3918" s="1"/>
      <c r="EL3918" s="1"/>
      <c r="EM3918" s="1"/>
      <c r="EN3918" s="1"/>
      <c r="EO3918" s="1"/>
      <c r="EP3918" s="1"/>
      <c r="EQ3918" s="1"/>
      <c r="ER3918" s="1"/>
      <c r="ES3918" s="1"/>
      <c r="ET3918" s="1"/>
      <c r="EU3918" s="1"/>
      <c r="EV3918" s="1"/>
      <c r="EW3918" s="1"/>
      <c r="EX3918" s="1"/>
      <c r="EY3918" s="1"/>
      <c r="EZ3918" s="1"/>
      <c r="FA3918" s="1"/>
      <c r="FB3918" s="1"/>
      <c r="FC3918" s="1"/>
      <c r="FD3918" s="1"/>
      <c r="FE3918" s="1"/>
      <c r="FF3918" s="1"/>
      <c r="FG3918" s="1"/>
      <c r="FH3918" s="1"/>
      <c r="FI3918" s="1"/>
      <c r="FJ3918" s="1"/>
      <c r="FK3918" s="1"/>
      <c r="FL3918" s="1"/>
      <c r="FM3918" s="1"/>
      <c r="FN3918" s="1"/>
      <c r="FO3918" s="1"/>
      <c r="FP3918" s="1"/>
      <c r="FQ3918" s="1"/>
      <c r="FR3918" s="1"/>
      <c r="FS3918" s="1"/>
      <c r="FT3918" s="1"/>
      <c r="FU3918" s="1"/>
      <c r="FV3918" s="1"/>
      <c r="FW3918" s="1"/>
      <c r="FX3918" s="1"/>
      <c r="FY3918" s="1"/>
      <c r="FZ3918" s="1"/>
      <c r="GA3918" s="1"/>
      <c r="GB3918" s="1"/>
      <c r="GC3918" s="1"/>
      <c r="GD3918" s="1"/>
      <c r="GE3918" s="1"/>
      <c r="GF3918" s="1"/>
      <c r="GG3918" s="1"/>
      <c r="GH3918" s="1"/>
      <c r="GI3918" s="1"/>
      <c r="GJ3918" s="1"/>
      <c r="GK3918"/>
      <c r="GL3918"/>
      <c r="GM3918"/>
      <c r="GN3918"/>
      <c r="GO3918"/>
      <c r="GP3918"/>
      <c r="GQ3918"/>
      <c r="GR3918"/>
      <c r="GS3918"/>
      <c r="GT3918"/>
      <c r="GU3918"/>
      <c r="GV3918"/>
      <c r="GW3918"/>
      <c r="GX3918"/>
      <c r="GY3918"/>
      <c r="GZ3918"/>
      <c r="HA3918"/>
      <c r="HB3918"/>
      <c r="HC3918"/>
      <c r="HD3918"/>
      <c r="HE3918"/>
    </row>
    <row r="3919" spans="4:213" s="25" customFormat="1" x14ac:dyDescent="0.25">
      <c r="D3919" s="19"/>
      <c r="E3919" s="19"/>
      <c r="F3919" s="20"/>
      <c r="G3919" s="20"/>
      <c r="H3919" s="20"/>
      <c r="I3919" s="20"/>
      <c r="J3919" s="21"/>
      <c r="K3919" s="21"/>
      <c r="L3919" s="20"/>
      <c r="M3919" s="20"/>
      <c r="N3919" s="22"/>
      <c r="O3919" s="22"/>
      <c r="P3919" s="22"/>
      <c r="Q3919" s="22"/>
      <c r="R3919" s="19"/>
      <c r="S3919" s="19"/>
      <c r="T3919" s="19"/>
      <c r="U3919" s="20"/>
      <c r="V3919" s="20"/>
      <c r="W3919" s="20"/>
      <c r="X3919" s="27"/>
      <c r="Y3919" s="253"/>
      <c r="Z3919" s="30"/>
      <c r="AA3919" s="30"/>
      <c r="AB3919" s="31"/>
      <c r="AC3919" s="31"/>
      <c r="AD3919" s="31"/>
      <c r="AE3919" s="31"/>
      <c r="AF3919" s="31"/>
      <c r="AG3919" s="241"/>
      <c r="AH3919" s="31"/>
      <c r="AI3919" s="31"/>
      <c r="AJ3919" s="31"/>
      <c r="AK3919" s="31"/>
      <c r="AL3919" s="120"/>
      <c r="AQ3919" s="26"/>
      <c r="AW3919" s="19"/>
      <c r="AX3919" s="19"/>
      <c r="AY3919" s="19"/>
      <c r="AZ3919" s="19"/>
      <c r="BA3919" s="19"/>
      <c r="BB3919" s="19"/>
      <c r="BC3919" s="1"/>
      <c r="BD3919"/>
      <c r="BE3919"/>
      <c r="BF3919" s="1"/>
      <c r="BG3919"/>
      <c r="BH3919"/>
      <c r="BI3919"/>
      <c r="BJ3919" s="1"/>
      <c r="BK3919" s="1"/>
      <c r="BL3919"/>
      <c r="BM3919" s="1"/>
      <c r="BN3919" s="1"/>
      <c r="BO3919" s="1"/>
      <c r="BP3919" s="1"/>
      <c r="BQ3919" s="1"/>
      <c r="BR3919" s="1"/>
      <c r="BS3919" s="1"/>
      <c r="BT3919" s="22"/>
      <c r="BU3919" s="1"/>
      <c r="BV3919" s="1"/>
      <c r="BW3919" s="1"/>
      <c r="BX3919" s="1"/>
      <c r="BY3919" s="1"/>
      <c r="BZ3919" s="1"/>
      <c r="CA3919" s="1"/>
      <c r="CB3919" s="1"/>
      <c r="CC3919" s="1"/>
      <c r="CD3919" s="1"/>
      <c r="CE3919" s="1"/>
      <c r="CF3919" s="1"/>
      <c r="CG3919" s="1"/>
      <c r="CH3919" s="1"/>
      <c r="CI3919" s="1"/>
      <c r="CJ3919" s="1"/>
      <c r="CK3919" s="1"/>
      <c r="CL3919" s="1"/>
      <c r="CM3919" s="1"/>
      <c r="CN3919" s="1"/>
      <c r="CO3919" s="1"/>
      <c r="CP3919" s="1"/>
      <c r="CQ3919" s="1"/>
      <c r="CR3919" s="1"/>
      <c r="CS3919" s="1"/>
      <c r="CT3919" s="1"/>
      <c r="CU3919" s="1"/>
      <c r="CV3919" s="1"/>
      <c r="CW3919" s="1"/>
      <c r="CX3919" s="1"/>
      <c r="CY3919" s="1"/>
      <c r="CZ3919" s="1"/>
      <c r="DA3919" s="1"/>
      <c r="DB3919" s="1"/>
      <c r="DC3919" s="1"/>
      <c r="DD3919" s="1"/>
      <c r="DE3919" s="1"/>
      <c r="DF3919" s="1"/>
      <c r="DG3919" s="1"/>
      <c r="DH3919" s="1"/>
      <c r="DI3919" s="1"/>
      <c r="DJ3919" s="1"/>
      <c r="DK3919" s="1"/>
      <c r="DL3919" s="1"/>
      <c r="DM3919" s="1"/>
      <c r="DN3919" s="1"/>
      <c r="DO3919" s="1"/>
      <c r="DP3919" s="1"/>
      <c r="DQ3919" s="1"/>
      <c r="DR3919" s="1"/>
      <c r="DS3919" s="1"/>
      <c r="DT3919" s="1"/>
      <c r="DU3919" s="1"/>
      <c r="DV3919" s="1"/>
      <c r="DW3919" s="1"/>
      <c r="DX3919" s="1"/>
      <c r="DY3919" s="1"/>
      <c r="DZ3919" s="1"/>
      <c r="EA3919" s="1"/>
      <c r="EB3919" s="1"/>
      <c r="EC3919" s="1"/>
      <c r="ED3919" s="1"/>
      <c r="EE3919" s="1"/>
      <c r="EF3919" s="1"/>
      <c r="EG3919" s="1"/>
      <c r="EH3919" s="1"/>
      <c r="EI3919" s="1"/>
      <c r="EJ3919" s="1"/>
      <c r="EK3919" s="1"/>
      <c r="EL3919" s="1"/>
      <c r="EM3919" s="1"/>
      <c r="EN3919" s="1"/>
      <c r="EO3919" s="1"/>
      <c r="EP3919" s="1"/>
      <c r="EQ3919" s="1"/>
      <c r="ER3919" s="1"/>
      <c r="ES3919" s="1"/>
      <c r="ET3919" s="1"/>
      <c r="EU3919" s="1"/>
      <c r="EV3919" s="1"/>
      <c r="EW3919" s="1"/>
      <c r="EX3919" s="1"/>
      <c r="EY3919" s="1"/>
      <c r="EZ3919" s="1"/>
      <c r="FA3919" s="1"/>
      <c r="FB3919" s="1"/>
      <c r="FC3919" s="1"/>
      <c r="FD3919" s="1"/>
      <c r="FE3919" s="1"/>
      <c r="FF3919" s="1"/>
      <c r="FG3919" s="1"/>
      <c r="FH3919" s="1"/>
      <c r="FI3919" s="1"/>
      <c r="FJ3919" s="1"/>
      <c r="FK3919" s="1"/>
      <c r="FL3919" s="1"/>
      <c r="FM3919" s="1"/>
      <c r="FN3919" s="1"/>
      <c r="FO3919" s="1"/>
      <c r="FP3919" s="1"/>
      <c r="FQ3919" s="1"/>
      <c r="FR3919" s="1"/>
      <c r="FS3919" s="1"/>
      <c r="FT3919" s="1"/>
      <c r="FU3919" s="1"/>
      <c r="FV3919" s="1"/>
      <c r="FW3919" s="1"/>
      <c r="FX3919" s="1"/>
      <c r="FY3919" s="1"/>
      <c r="FZ3919" s="1"/>
      <c r="GA3919" s="1"/>
      <c r="GB3919" s="1"/>
      <c r="GC3919" s="1"/>
      <c r="GD3919" s="1"/>
      <c r="GE3919" s="1"/>
      <c r="GF3919" s="1"/>
      <c r="GG3919" s="1"/>
      <c r="GH3919" s="1"/>
      <c r="GI3919" s="1"/>
      <c r="GJ3919" s="1"/>
      <c r="GK3919"/>
      <c r="GL3919"/>
      <c r="GM3919"/>
      <c r="GN3919"/>
      <c r="GO3919"/>
      <c r="GP3919"/>
      <c r="GQ3919"/>
      <c r="GR3919"/>
      <c r="GS3919"/>
      <c r="GT3919"/>
      <c r="GU3919"/>
      <c r="GV3919"/>
      <c r="GW3919"/>
      <c r="GX3919"/>
      <c r="GY3919"/>
      <c r="GZ3919"/>
      <c r="HA3919"/>
      <c r="HB3919"/>
      <c r="HC3919"/>
      <c r="HD3919"/>
      <c r="HE3919"/>
    </row>
    <row r="3920" spans="4:213" s="25" customFormat="1" x14ac:dyDescent="0.25">
      <c r="D3920" s="19"/>
      <c r="E3920" s="19"/>
      <c r="F3920" s="20"/>
      <c r="G3920" s="20"/>
      <c r="H3920" s="20"/>
      <c r="I3920" s="20"/>
      <c r="J3920" s="21"/>
      <c r="K3920" s="21"/>
      <c r="L3920" s="20"/>
      <c r="M3920" s="20"/>
      <c r="N3920" s="22"/>
      <c r="O3920" s="22"/>
      <c r="P3920" s="22"/>
      <c r="Q3920" s="22"/>
      <c r="R3920" s="19"/>
      <c r="S3920" s="19"/>
      <c r="T3920" s="19"/>
      <c r="U3920" s="20"/>
      <c r="V3920" s="20"/>
      <c r="W3920" s="20"/>
      <c r="X3920" s="27"/>
      <c r="Y3920" s="253"/>
      <c r="Z3920" s="30"/>
      <c r="AA3920" s="30"/>
      <c r="AB3920" s="31"/>
      <c r="AC3920" s="31"/>
      <c r="AD3920" s="31"/>
      <c r="AE3920" s="31"/>
      <c r="AF3920" s="31"/>
      <c r="AG3920" s="241"/>
      <c r="AH3920" s="31"/>
      <c r="AI3920" s="31"/>
      <c r="AJ3920" s="31"/>
      <c r="AK3920" s="31"/>
      <c r="AL3920" s="120"/>
      <c r="AQ3920" s="26"/>
      <c r="AW3920" s="19"/>
      <c r="AX3920" s="19"/>
      <c r="AY3920" s="19"/>
      <c r="AZ3920" s="19"/>
      <c r="BA3920" s="19"/>
      <c r="BB3920" s="19"/>
      <c r="BC3920" s="1"/>
      <c r="BD3920"/>
      <c r="BE3920"/>
      <c r="BF3920" s="1"/>
      <c r="BG3920"/>
      <c r="BH3920"/>
      <c r="BI3920"/>
      <c r="BJ3920" s="1"/>
      <c r="BK3920" s="1"/>
      <c r="BL3920"/>
      <c r="BM3920" s="1"/>
      <c r="BN3920" s="1"/>
      <c r="BO3920" s="1"/>
      <c r="BP3920" s="1"/>
      <c r="BQ3920" s="1"/>
      <c r="BR3920" s="1"/>
      <c r="BS3920" s="1"/>
      <c r="BT3920" s="22"/>
      <c r="BU3920" s="1"/>
      <c r="BV3920" s="1"/>
      <c r="BW3920" s="1"/>
      <c r="BX3920" s="1"/>
      <c r="BY3920" s="1"/>
      <c r="BZ3920" s="1"/>
      <c r="CA3920" s="1"/>
      <c r="CB3920" s="1"/>
      <c r="CC3920" s="1"/>
      <c r="CD3920" s="1"/>
      <c r="CE3920" s="1"/>
      <c r="CF3920" s="1"/>
      <c r="CG3920" s="1"/>
      <c r="CH3920" s="1"/>
      <c r="CI3920" s="1"/>
      <c r="CJ3920" s="1"/>
      <c r="CK3920" s="1"/>
      <c r="CL3920" s="1"/>
      <c r="CM3920" s="1"/>
      <c r="CN3920" s="1"/>
      <c r="CO3920" s="1"/>
      <c r="CP3920" s="1"/>
      <c r="CQ3920" s="1"/>
      <c r="CR3920" s="1"/>
      <c r="CS3920" s="1"/>
      <c r="CT3920" s="1"/>
      <c r="CU3920" s="1"/>
      <c r="CV3920" s="1"/>
      <c r="CW3920" s="1"/>
      <c r="CX3920" s="1"/>
      <c r="CY3920" s="1"/>
      <c r="CZ3920" s="1"/>
      <c r="DA3920" s="1"/>
      <c r="DB3920" s="1"/>
      <c r="DC3920" s="1"/>
      <c r="DD3920" s="1"/>
      <c r="DE3920" s="1"/>
      <c r="DF3920" s="1"/>
      <c r="DG3920" s="1"/>
      <c r="DH3920" s="1"/>
      <c r="DI3920" s="1"/>
      <c r="DJ3920" s="1"/>
      <c r="DK3920" s="1"/>
      <c r="DL3920" s="1"/>
      <c r="DM3920" s="1"/>
      <c r="DN3920" s="1"/>
      <c r="DO3920" s="1"/>
      <c r="DP3920" s="1"/>
      <c r="DQ3920" s="1"/>
      <c r="DR3920" s="1"/>
      <c r="DS3920" s="1"/>
      <c r="DT3920" s="1"/>
      <c r="DU3920" s="1"/>
      <c r="DV3920" s="1"/>
      <c r="DW3920" s="1"/>
      <c r="DX3920" s="1"/>
      <c r="DY3920" s="1"/>
      <c r="DZ3920" s="1"/>
      <c r="EA3920" s="1"/>
      <c r="EB3920" s="1"/>
      <c r="EC3920" s="1"/>
      <c r="ED3920" s="1"/>
      <c r="EE3920" s="1"/>
      <c r="EF3920" s="1"/>
      <c r="EG3920" s="1"/>
      <c r="EH3920" s="1"/>
      <c r="EI3920" s="1"/>
      <c r="EJ3920" s="1"/>
      <c r="EK3920" s="1"/>
      <c r="EL3920" s="1"/>
      <c r="EM3920" s="1"/>
      <c r="EN3920" s="1"/>
      <c r="EO3920" s="1"/>
      <c r="EP3920" s="1"/>
      <c r="EQ3920" s="1"/>
      <c r="ER3920" s="1"/>
      <c r="ES3920" s="1"/>
      <c r="ET3920" s="1"/>
      <c r="EU3920" s="1"/>
      <c r="EV3920" s="1"/>
      <c r="EW3920" s="1"/>
      <c r="EX3920" s="1"/>
      <c r="EY3920" s="1"/>
      <c r="EZ3920" s="1"/>
      <c r="FA3920" s="1"/>
      <c r="FB3920" s="1"/>
      <c r="FC3920" s="1"/>
      <c r="FD3920" s="1"/>
      <c r="FE3920" s="1"/>
      <c r="FF3920" s="1"/>
      <c r="FG3920" s="1"/>
      <c r="FH3920" s="1"/>
      <c r="FI3920" s="1"/>
      <c r="FJ3920" s="1"/>
      <c r="FK3920" s="1"/>
      <c r="FL3920" s="1"/>
      <c r="FM3920" s="1"/>
      <c r="FN3920" s="1"/>
      <c r="FO3920" s="1"/>
      <c r="FP3920" s="1"/>
      <c r="FQ3920" s="1"/>
      <c r="FR3920" s="1"/>
      <c r="FS3920" s="1"/>
      <c r="FT3920" s="1"/>
      <c r="FU3920" s="1"/>
      <c r="FV3920" s="1"/>
      <c r="FW3920" s="1"/>
      <c r="FX3920" s="1"/>
      <c r="FY3920" s="1"/>
      <c r="FZ3920" s="1"/>
      <c r="GA3920" s="1"/>
      <c r="GB3920" s="1"/>
      <c r="GC3920" s="1"/>
      <c r="GD3920" s="1"/>
      <c r="GE3920" s="1"/>
      <c r="GF3920" s="1"/>
      <c r="GG3920" s="1"/>
      <c r="GH3920" s="1"/>
      <c r="GI3920" s="1"/>
      <c r="GJ3920" s="1"/>
      <c r="GK3920"/>
      <c r="GL3920"/>
      <c r="GM3920"/>
      <c r="GN3920"/>
      <c r="GO3920"/>
      <c r="GP3920"/>
      <c r="GQ3920"/>
      <c r="GR3920"/>
      <c r="GS3920"/>
      <c r="GT3920"/>
      <c r="GU3920"/>
      <c r="GV3920"/>
      <c r="GW3920"/>
      <c r="GX3920"/>
      <c r="GY3920"/>
      <c r="GZ3920"/>
      <c r="HA3920"/>
      <c r="HB3920"/>
      <c r="HC3920"/>
      <c r="HD3920"/>
      <c r="HE3920"/>
    </row>
    <row r="3921" spans="4:213" s="25" customFormat="1" x14ac:dyDescent="0.25">
      <c r="D3921" s="19"/>
      <c r="E3921" s="19"/>
      <c r="F3921" s="20"/>
      <c r="G3921" s="20"/>
      <c r="H3921" s="20"/>
      <c r="I3921" s="20"/>
      <c r="J3921" s="21"/>
      <c r="K3921" s="21"/>
      <c r="L3921" s="20"/>
      <c r="M3921" s="20"/>
      <c r="N3921" s="22"/>
      <c r="O3921" s="22"/>
      <c r="P3921" s="22"/>
      <c r="Q3921" s="22"/>
      <c r="R3921" s="19"/>
      <c r="S3921" s="19"/>
      <c r="T3921" s="19"/>
      <c r="U3921" s="20"/>
      <c r="V3921" s="20"/>
      <c r="W3921" s="20"/>
      <c r="X3921" s="27"/>
      <c r="Y3921" s="253"/>
      <c r="Z3921" s="30"/>
      <c r="AA3921" s="30"/>
      <c r="AB3921" s="31"/>
      <c r="AC3921" s="31"/>
      <c r="AD3921" s="31"/>
      <c r="AE3921" s="31"/>
      <c r="AF3921" s="31"/>
      <c r="AG3921" s="241"/>
      <c r="AH3921" s="31"/>
      <c r="AI3921" s="31"/>
      <c r="AJ3921" s="31"/>
      <c r="AK3921" s="31"/>
      <c r="AL3921" s="120"/>
      <c r="AQ3921" s="26"/>
      <c r="AW3921" s="19"/>
      <c r="AX3921" s="19"/>
      <c r="AY3921" s="19"/>
      <c r="AZ3921" s="19"/>
      <c r="BA3921" s="19"/>
      <c r="BB3921" s="19"/>
      <c r="BC3921" s="1"/>
      <c r="BD3921"/>
      <c r="BE3921"/>
      <c r="BF3921" s="1"/>
      <c r="BG3921"/>
      <c r="BH3921"/>
      <c r="BI3921"/>
      <c r="BJ3921" s="1"/>
      <c r="BK3921" s="1"/>
      <c r="BL3921"/>
      <c r="BM3921" s="1"/>
      <c r="BN3921" s="1"/>
      <c r="BO3921" s="1"/>
      <c r="BP3921" s="1"/>
      <c r="BQ3921" s="1"/>
      <c r="BR3921" s="1"/>
      <c r="BS3921" s="1"/>
      <c r="BT3921" s="22"/>
      <c r="BU3921" s="1"/>
      <c r="BV3921" s="1"/>
      <c r="BW3921" s="1"/>
      <c r="BX3921" s="1"/>
      <c r="BY3921" s="1"/>
      <c r="BZ3921" s="1"/>
      <c r="CA3921" s="1"/>
      <c r="CB3921" s="1"/>
      <c r="CC3921" s="1"/>
      <c r="CD3921" s="1"/>
      <c r="CE3921" s="1"/>
      <c r="CF3921" s="1"/>
      <c r="CG3921" s="1"/>
      <c r="CH3921" s="1"/>
      <c r="CI3921" s="1"/>
      <c r="CJ3921" s="1"/>
      <c r="CK3921" s="1"/>
      <c r="CL3921" s="1"/>
      <c r="CM3921" s="1"/>
      <c r="CN3921" s="1"/>
      <c r="CO3921" s="1"/>
      <c r="CP3921" s="1"/>
      <c r="CQ3921" s="1"/>
      <c r="CR3921" s="1"/>
      <c r="CS3921" s="1"/>
      <c r="CT3921" s="1"/>
      <c r="CU3921" s="1"/>
      <c r="CV3921" s="1"/>
      <c r="CW3921" s="1"/>
      <c r="CX3921" s="1"/>
      <c r="CY3921" s="1"/>
      <c r="CZ3921" s="1"/>
      <c r="DA3921" s="1"/>
      <c r="DB3921" s="1"/>
      <c r="DC3921" s="1"/>
      <c r="DD3921" s="1"/>
      <c r="DE3921" s="1"/>
      <c r="DF3921" s="1"/>
      <c r="DG3921" s="1"/>
      <c r="DH3921" s="1"/>
      <c r="DI3921" s="1"/>
      <c r="DJ3921" s="1"/>
      <c r="DK3921" s="1"/>
      <c r="DL3921" s="1"/>
      <c r="DM3921" s="1"/>
      <c r="DN3921" s="1"/>
      <c r="DO3921" s="1"/>
      <c r="DP3921" s="1"/>
      <c r="DQ3921" s="1"/>
      <c r="DR3921" s="1"/>
      <c r="DS3921" s="1"/>
      <c r="DT3921" s="1"/>
      <c r="DU3921" s="1"/>
      <c r="DV3921" s="1"/>
      <c r="DW3921" s="1"/>
      <c r="DX3921" s="1"/>
      <c r="DY3921" s="1"/>
      <c r="DZ3921" s="1"/>
      <c r="EA3921" s="1"/>
      <c r="EB3921" s="1"/>
      <c r="EC3921" s="1"/>
      <c r="ED3921" s="1"/>
      <c r="EE3921" s="1"/>
      <c r="EF3921" s="1"/>
      <c r="EG3921" s="1"/>
      <c r="EH3921" s="1"/>
      <c r="EI3921" s="1"/>
      <c r="EJ3921" s="1"/>
      <c r="EK3921" s="1"/>
      <c r="EL3921" s="1"/>
      <c r="EM3921" s="1"/>
      <c r="EN3921" s="1"/>
      <c r="EO3921" s="1"/>
      <c r="EP3921" s="1"/>
      <c r="EQ3921" s="1"/>
      <c r="ER3921" s="1"/>
      <c r="ES3921" s="1"/>
      <c r="ET3921" s="1"/>
      <c r="EU3921" s="1"/>
      <c r="EV3921" s="1"/>
      <c r="EW3921" s="1"/>
      <c r="EX3921" s="1"/>
      <c r="EY3921" s="1"/>
      <c r="EZ3921" s="1"/>
      <c r="FA3921" s="1"/>
      <c r="FB3921" s="1"/>
      <c r="FC3921" s="1"/>
      <c r="FD3921" s="1"/>
      <c r="FE3921" s="1"/>
      <c r="FF3921" s="1"/>
      <c r="FG3921" s="1"/>
      <c r="FH3921" s="1"/>
      <c r="FI3921" s="1"/>
      <c r="FJ3921" s="1"/>
      <c r="FK3921" s="1"/>
      <c r="FL3921" s="1"/>
      <c r="FM3921" s="1"/>
      <c r="FN3921" s="1"/>
      <c r="FO3921" s="1"/>
      <c r="FP3921" s="1"/>
      <c r="FQ3921" s="1"/>
      <c r="FR3921" s="1"/>
      <c r="FS3921" s="1"/>
      <c r="FT3921" s="1"/>
      <c r="FU3921" s="1"/>
      <c r="FV3921" s="1"/>
      <c r="FW3921" s="1"/>
      <c r="FX3921" s="1"/>
      <c r="FY3921" s="1"/>
      <c r="FZ3921" s="1"/>
      <c r="GA3921" s="1"/>
      <c r="GB3921" s="1"/>
      <c r="GC3921" s="1"/>
      <c r="GD3921" s="1"/>
      <c r="GE3921" s="1"/>
      <c r="GF3921" s="1"/>
      <c r="GG3921" s="1"/>
      <c r="GH3921" s="1"/>
      <c r="GI3921" s="1"/>
      <c r="GJ3921" s="1"/>
      <c r="GK3921"/>
      <c r="GL3921"/>
      <c r="GM3921"/>
      <c r="GN3921"/>
      <c r="GO3921"/>
      <c r="GP3921"/>
      <c r="GQ3921"/>
      <c r="GR3921"/>
      <c r="GS3921"/>
      <c r="GT3921"/>
      <c r="GU3921"/>
      <c r="GV3921"/>
      <c r="GW3921"/>
      <c r="GX3921"/>
      <c r="GY3921"/>
      <c r="GZ3921"/>
      <c r="HA3921"/>
      <c r="HB3921"/>
      <c r="HC3921"/>
      <c r="HD3921"/>
      <c r="HE3921"/>
    </row>
    <row r="3922" spans="4:213" s="25" customFormat="1" x14ac:dyDescent="0.25">
      <c r="D3922" s="19"/>
      <c r="E3922" s="19"/>
      <c r="F3922" s="20"/>
      <c r="G3922" s="20"/>
      <c r="H3922" s="20"/>
      <c r="I3922" s="20"/>
      <c r="J3922" s="21"/>
      <c r="K3922" s="21"/>
      <c r="L3922" s="20"/>
      <c r="M3922" s="20"/>
      <c r="N3922" s="22"/>
      <c r="O3922" s="22"/>
      <c r="P3922" s="22"/>
      <c r="Q3922" s="22"/>
      <c r="R3922" s="19"/>
      <c r="S3922" s="19"/>
      <c r="T3922" s="19"/>
      <c r="U3922" s="20"/>
      <c r="V3922" s="20"/>
      <c r="W3922" s="20"/>
      <c r="X3922" s="27"/>
      <c r="Y3922" s="253"/>
      <c r="Z3922" s="30"/>
      <c r="AA3922" s="30"/>
      <c r="AB3922" s="31"/>
      <c r="AC3922" s="31"/>
      <c r="AD3922" s="31"/>
      <c r="AE3922" s="31"/>
      <c r="AF3922" s="31"/>
      <c r="AG3922" s="241"/>
      <c r="AH3922" s="31"/>
      <c r="AI3922" s="31"/>
      <c r="AJ3922" s="31"/>
      <c r="AK3922" s="31"/>
      <c r="AL3922" s="120"/>
      <c r="AQ3922" s="26"/>
      <c r="AW3922" s="19"/>
      <c r="AX3922" s="19"/>
      <c r="AY3922" s="19"/>
      <c r="AZ3922" s="19"/>
      <c r="BA3922" s="19"/>
      <c r="BB3922" s="19"/>
      <c r="BC3922" s="1"/>
      <c r="BD3922"/>
      <c r="BE3922"/>
      <c r="BF3922" s="1"/>
      <c r="BG3922"/>
      <c r="BH3922"/>
      <c r="BI3922"/>
      <c r="BJ3922" s="1"/>
      <c r="BK3922" s="1"/>
      <c r="BL3922"/>
      <c r="BM3922" s="1"/>
      <c r="BN3922" s="1"/>
      <c r="BO3922" s="1"/>
      <c r="BP3922" s="1"/>
      <c r="BQ3922" s="1"/>
      <c r="BR3922" s="1"/>
      <c r="BS3922" s="1"/>
      <c r="BT3922" s="22"/>
      <c r="BU3922" s="1"/>
      <c r="BV3922" s="1"/>
      <c r="BW3922" s="1"/>
      <c r="BX3922" s="1"/>
      <c r="BY3922" s="1"/>
      <c r="BZ3922" s="1"/>
      <c r="CA3922" s="1"/>
      <c r="CB3922" s="1"/>
      <c r="CC3922" s="1"/>
      <c r="CD3922" s="1"/>
      <c r="CE3922" s="1"/>
      <c r="CF3922" s="1"/>
      <c r="CG3922" s="1"/>
      <c r="CH3922" s="1"/>
      <c r="CI3922" s="1"/>
      <c r="CJ3922" s="1"/>
      <c r="CK3922" s="1"/>
      <c r="CL3922" s="1"/>
      <c r="CM3922" s="1"/>
      <c r="CN3922" s="1"/>
      <c r="CO3922" s="1"/>
      <c r="CP3922" s="1"/>
      <c r="CQ3922" s="1"/>
      <c r="CR3922" s="1"/>
      <c r="CS3922" s="1"/>
      <c r="CT3922" s="1"/>
      <c r="CU3922" s="1"/>
      <c r="CV3922" s="1"/>
      <c r="CW3922" s="1"/>
      <c r="CX3922" s="1"/>
      <c r="CY3922" s="1"/>
      <c r="CZ3922" s="1"/>
      <c r="DA3922" s="1"/>
      <c r="DB3922" s="1"/>
      <c r="DC3922" s="1"/>
      <c r="DD3922" s="1"/>
      <c r="DE3922" s="1"/>
      <c r="DF3922" s="1"/>
      <c r="DG3922" s="1"/>
      <c r="DH3922" s="1"/>
      <c r="DI3922" s="1"/>
      <c r="DJ3922" s="1"/>
      <c r="DK3922" s="1"/>
      <c r="DL3922" s="1"/>
      <c r="DM3922" s="1"/>
      <c r="DN3922" s="1"/>
      <c r="DO3922" s="1"/>
      <c r="DP3922" s="1"/>
      <c r="DQ3922" s="1"/>
      <c r="DR3922" s="1"/>
      <c r="DS3922" s="1"/>
      <c r="DT3922" s="1"/>
      <c r="DU3922" s="1"/>
      <c r="DV3922" s="1"/>
      <c r="DW3922" s="1"/>
      <c r="DX3922" s="1"/>
      <c r="DY3922" s="1"/>
      <c r="DZ3922" s="1"/>
      <c r="EA3922" s="1"/>
      <c r="EB3922" s="1"/>
      <c r="EC3922" s="1"/>
      <c r="ED3922" s="1"/>
      <c r="EE3922" s="1"/>
      <c r="EF3922" s="1"/>
      <c r="EG3922" s="1"/>
      <c r="EH3922" s="1"/>
      <c r="EI3922" s="1"/>
      <c r="EJ3922" s="1"/>
      <c r="EK3922" s="1"/>
      <c r="EL3922" s="1"/>
      <c r="EM3922" s="1"/>
      <c r="EN3922" s="1"/>
      <c r="EO3922" s="1"/>
      <c r="EP3922" s="1"/>
      <c r="EQ3922" s="1"/>
      <c r="ER3922" s="1"/>
      <c r="ES3922" s="1"/>
      <c r="ET3922" s="1"/>
      <c r="EU3922" s="1"/>
      <c r="EV3922" s="1"/>
      <c r="EW3922" s="1"/>
      <c r="EX3922" s="1"/>
      <c r="EY3922" s="1"/>
      <c r="EZ3922" s="1"/>
      <c r="FA3922" s="1"/>
      <c r="FB3922" s="1"/>
      <c r="FC3922" s="1"/>
      <c r="FD3922" s="1"/>
      <c r="FE3922" s="1"/>
      <c r="FF3922" s="1"/>
      <c r="FG3922" s="1"/>
      <c r="FH3922" s="1"/>
      <c r="FI3922" s="1"/>
      <c r="FJ3922" s="1"/>
      <c r="FK3922" s="1"/>
      <c r="FL3922" s="1"/>
      <c r="FM3922" s="1"/>
      <c r="FN3922" s="1"/>
      <c r="FO3922" s="1"/>
      <c r="FP3922" s="1"/>
      <c r="FQ3922" s="1"/>
      <c r="FR3922" s="1"/>
      <c r="FS3922" s="1"/>
      <c r="FT3922" s="1"/>
      <c r="FU3922" s="1"/>
      <c r="FV3922" s="1"/>
      <c r="FW3922" s="1"/>
      <c r="FX3922" s="1"/>
      <c r="FY3922" s="1"/>
      <c r="FZ3922" s="1"/>
      <c r="GA3922" s="1"/>
      <c r="GB3922" s="1"/>
      <c r="GC3922" s="1"/>
      <c r="GD3922" s="1"/>
      <c r="GE3922" s="1"/>
      <c r="GF3922" s="1"/>
      <c r="GG3922" s="1"/>
      <c r="GH3922" s="1"/>
      <c r="GI3922" s="1"/>
      <c r="GJ3922" s="1"/>
      <c r="GK3922"/>
      <c r="GL3922"/>
      <c r="GM3922"/>
      <c r="GN3922"/>
      <c r="GO3922"/>
      <c r="GP3922"/>
      <c r="GQ3922"/>
      <c r="GR3922"/>
      <c r="GS3922"/>
      <c r="GT3922"/>
      <c r="GU3922"/>
      <c r="GV3922"/>
      <c r="GW3922"/>
      <c r="GX3922"/>
      <c r="GY3922"/>
      <c r="GZ3922"/>
      <c r="HA3922"/>
      <c r="HB3922"/>
      <c r="HC3922"/>
      <c r="HD3922"/>
      <c r="HE3922"/>
    </row>
    <row r="3923" spans="4:213" s="25" customFormat="1" x14ac:dyDescent="0.25">
      <c r="D3923" s="19"/>
      <c r="E3923" s="19"/>
      <c r="F3923" s="20"/>
      <c r="G3923" s="20"/>
      <c r="H3923" s="20"/>
      <c r="I3923" s="20"/>
      <c r="J3923" s="21"/>
      <c r="K3923" s="21"/>
      <c r="L3923" s="20"/>
      <c r="M3923" s="20"/>
      <c r="N3923" s="22"/>
      <c r="O3923" s="22"/>
      <c r="P3923" s="22"/>
      <c r="Q3923" s="22"/>
      <c r="R3923" s="19"/>
      <c r="S3923" s="19"/>
      <c r="T3923" s="19"/>
      <c r="U3923" s="20"/>
      <c r="V3923" s="20"/>
      <c r="W3923" s="20"/>
      <c r="X3923" s="27"/>
      <c r="Y3923" s="253"/>
      <c r="Z3923" s="30"/>
      <c r="AA3923" s="30"/>
      <c r="AB3923" s="31"/>
      <c r="AC3923" s="31"/>
      <c r="AD3923" s="31"/>
      <c r="AE3923" s="31"/>
      <c r="AF3923" s="31"/>
      <c r="AG3923" s="241"/>
      <c r="AH3923" s="31"/>
      <c r="AI3923" s="31"/>
      <c r="AJ3923" s="31"/>
      <c r="AK3923" s="31"/>
      <c r="AL3923" s="120"/>
      <c r="AQ3923" s="26"/>
      <c r="AW3923" s="19"/>
      <c r="AX3923" s="19"/>
      <c r="AY3923" s="19"/>
      <c r="AZ3923" s="19"/>
      <c r="BA3923" s="19"/>
      <c r="BB3923" s="19"/>
      <c r="BC3923" s="1"/>
      <c r="BD3923"/>
      <c r="BE3923"/>
      <c r="BF3923" s="1"/>
      <c r="BG3923"/>
      <c r="BH3923"/>
      <c r="BI3923"/>
      <c r="BJ3923" s="1"/>
      <c r="BK3923" s="1"/>
      <c r="BL3923"/>
      <c r="BM3923" s="1"/>
      <c r="BN3923" s="1"/>
      <c r="BO3923" s="1"/>
      <c r="BP3923" s="1"/>
      <c r="BQ3923" s="1"/>
      <c r="BR3923" s="1"/>
      <c r="BS3923" s="1"/>
      <c r="BT3923" s="22"/>
      <c r="BU3923" s="1"/>
      <c r="BV3923" s="1"/>
      <c r="BW3923" s="1"/>
      <c r="BX3923" s="1"/>
      <c r="BY3923" s="1"/>
      <c r="BZ3923" s="1"/>
      <c r="CA3923" s="1"/>
      <c r="CB3923" s="1"/>
      <c r="CC3923" s="1"/>
      <c r="CD3923" s="1"/>
      <c r="CE3923" s="1"/>
      <c r="CF3923" s="1"/>
      <c r="CG3923" s="1"/>
      <c r="CH3923" s="1"/>
      <c r="CI3923" s="1"/>
      <c r="CJ3923" s="1"/>
      <c r="CK3923" s="1"/>
      <c r="CL3923" s="1"/>
      <c r="CM3923" s="1"/>
      <c r="CN3923" s="1"/>
      <c r="CO3923" s="1"/>
      <c r="CP3923" s="1"/>
      <c r="CQ3923" s="1"/>
      <c r="CR3923" s="1"/>
      <c r="CS3923" s="1"/>
      <c r="CT3923" s="1"/>
      <c r="CU3923" s="1"/>
      <c r="CV3923" s="1"/>
      <c r="CW3923" s="1"/>
      <c r="CX3923" s="1"/>
      <c r="CY3923" s="1"/>
      <c r="CZ3923" s="1"/>
      <c r="DA3923" s="1"/>
      <c r="DB3923" s="1"/>
      <c r="DC3923" s="1"/>
      <c r="DD3923" s="1"/>
      <c r="DE3923" s="1"/>
      <c r="DF3923" s="1"/>
      <c r="DG3923" s="1"/>
      <c r="DH3923" s="1"/>
      <c r="DI3923" s="1"/>
      <c r="DJ3923" s="1"/>
      <c r="DK3923" s="1"/>
      <c r="DL3923" s="1"/>
      <c r="DM3923" s="1"/>
      <c r="DN3923" s="1"/>
      <c r="DO3923" s="1"/>
      <c r="DP3923" s="1"/>
      <c r="DQ3923" s="1"/>
      <c r="DR3923" s="1"/>
      <c r="DS3923" s="1"/>
      <c r="DT3923" s="1"/>
      <c r="DU3923" s="1"/>
      <c r="DV3923" s="1"/>
      <c r="DW3923" s="1"/>
      <c r="DX3923" s="1"/>
      <c r="DY3923" s="1"/>
      <c r="DZ3923" s="1"/>
      <c r="EA3923" s="1"/>
      <c r="EB3923" s="1"/>
      <c r="EC3923" s="1"/>
      <c r="ED3923" s="1"/>
      <c r="EE3923" s="1"/>
      <c r="EF3923" s="1"/>
      <c r="EG3923" s="1"/>
      <c r="EH3923" s="1"/>
      <c r="EI3923" s="1"/>
      <c r="EJ3923" s="1"/>
      <c r="EK3923" s="1"/>
      <c r="EL3923" s="1"/>
      <c r="EM3923" s="1"/>
      <c r="EN3923" s="1"/>
      <c r="EO3923" s="1"/>
      <c r="EP3923" s="1"/>
      <c r="EQ3923" s="1"/>
      <c r="ER3923" s="1"/>
      <c r="ES3923" s="1"/>
      <c r="ET3923" s="1"/>
      <c r="EU3923" s="1"/>
      <c r="EV3923" s="1"/>
      <c r="EW3923" s="1"/>
      <c r="EX3923" s="1"/>
      <c r="EY3923" s="1"/>
      <c r="EZ3923" s="1"/>
      <c r="FA3923" s="1"/>
      <c r="FB3923" s="1"/>
      <c r="FC3923" s="1"/>
      <c r="FD3923" s="1"/>
      <c r="FE3923" s="1"/>
      <c r="FF3923" s="1"/>
      <c r="FG3923" s="1"/>
      <c r="FH3923" s="1"/>
      <c r="FI3923" s="1"/>
      <c r="FJ3923" s="1"/>
      <c r="FK3923" s="1"/>
      <c r="FL3923" s="1"/>
      <c r="FM3923" s="1"/>
      <c r="FN3923" s="1"/>
      <c r="FO3923" s="1"/>
      <c r="FP3923" s="1"/>
      <c r="FQ3923" s="1"/>
      <c r="FR3923" s="1"/>
      <c r="FS3923" s="1"/>
      <c r="FT3923" s="1"/>
      <c r="FU3923" s="1"/>
      <c r="FV3923" s="1"/>
      <c r="FW3923" s="1"/>
      <c r="FX3923" s="1"/>
      <c r="FY3923" s="1"/>
      <c r="FZ3923" s="1"/>
      <c r="GA3923" s="1"/>
      <c r="GB3923" s="1"/>
      <c r="GC3923" s="1"/>
      <c r="GD3923" s="1"/>
      <c r="GE3923" s="1"/>
      <c r="GF3923" s="1"/>
      <c r="GG3923" s="1"/>
      <c r="GH3923" s="1"/>
      <c r="GI3923" s="1"/>
      <c r="GJ3923" s="1"/>
      <c r="GK3923"/>
      <c r="GL3923"/>
      <c r="GM3923"/>
      <c r="GN3923"/>
      <c r="GO3923"/>
      <c r="GP3923"/>
      <c r="GQ3923"/>
      <c r="GR3923"/>
      <c r="GS3923"/>
      <c r="GT3923"/>
      <c r="GU3923"/>
      <c r="GV3923"/>
      <c r="GW3923"/>
      <c r="GX3923"/>
      <c r="GY3923"/>
      <c r="GZ3923"/>
      <c r="HA3923"/>
      <c r="HB3923"/>
      <c r="HC3923"/>
      <c r="HD3923"/>
      <c r="HE3923"/>
    </row>
    <row r="3924" spans="4:213" s="25" customFormat="1" x14ac:dyDescent="0.25">
      <c r="D3924" s="19"/>
      <c r="E3924" s="19"/>
      <c r="F3924" s="20"/>
      <c r="G3924" s="20"/>
      <c r="H3924" s="20"/>
      <c r="I3924" s="20"/>
      <c r="J3924" s="21"/>
      <c r="K3924" s="21"/>
      <c r="L3924" s="20"/>
      <c r="M3924" s="20"/>
      <c r="N3924" s="22"/>
      <c r="O3924" s="22"/>
      <c r="P3924" s="22"/>
      <c r="Q3924" s="22"/>
      <c r="R3924" s="19"/>
      <c r="S3924" s="19"/>
      <c r="T3924" s="19"/>
      <c r="U3924" s="20"/>
      <c r="V3924" s="20"/>
      <c r="W3924" s="20"/>
      <c r="X3924" s="27"/>
      <c r="Y3924" s="253"/>
      <c r="Z3924" s="30"/>
      <c r="AA3924" s="30"/>
      <c r="AB3924" s="31"/>
      <c r="AC3924" s="31"/>
      <c r="AD3924" s="31"/>
      <c r="AE3924" s="31"/>
      <c r="AF3924" s="31"/>
      <c r="AG3924" s="241"/>
      <c r="AH3924" s="31"/>
      <c r="AI3924" s="31"/>
      <c r="AJ3924" s="31"/>
      <c r="AK3924" s="31"/>
      <c r="AL3924" s="120"/>
      <c r="AQ3924" s="26"/>
      <c r="AW3924" s="19"/>
      <c r="AX3924" s="19"/>
      <c r="AY3924" s="19"/>
      <c r="AZ3924" s="19"/>
      <c r="BA3924" s="19"/>
      <c r="BB3924" s="19"/>
      <c r="BC3924" s="1"/>
      <c r="BD3924"/>
      <c r="BE3924"/>
      <c r="BF3924" s="1"/>
      <c r="BG3924"/>
      <c r="BH3924"/>
      <c r="BI3924"/>
      <c r="BJ3924" s="1"/>
      <c r="BK3924" s="1"/>
      <c r="BL3924"/>
      <c r="BM3924" s="1"/>
      <c r="BN3924" s="1"/>
      <c r="BO3924" s="1"/>
      <c r="BP3924" s="1"/>
      <c r="BQ3924" s="1"/>
      <c r="BR3924" s="1"/>
      <c r="BS3924" s="1"/>
      <c r="BT3924" s="22"/>
      <c r="BU3924" s="1"/>
      <c r="BV3924" s="1"/>
      <c r="BW3924" s="1"/>
      <c r="BX3924" s="1"/>
      <c r="BY3924" s="1"/>
      <c r="BZ3924" s="1"/>
      <c r="CA3924" s="1"/>
      <c r="CB3924" s="1"/>
      <c r="CC3924" s="1"/>
      <c r="CD3924" s="1"/>
      <c r="CE3924" s="1"/>
      <c r="CF3924" s="1"/>
      <c r="CG3924" s="1"/>
      <c r="CH3924" s="1"/>
      <c r="CI3924" s="1"/>
      <c r="CJ3924" s="1"/>
      <c r="CK3924" s="1"/>
      <c r="CL3924" s="1"/>
      <c r="CM3924" s="1"/>
      <c r="CN3924" s="1"/>
      <c r="CO3924" s="1"/>
      <c r="CP3924" s="1"/>
      <c r="CQ3924" s="1"/>
      <c r="CR3924" s="1"/>
      <c r="CS3924" s="1"/>
      <c r="CT3924" s="1"/>
      <c r="CU3924" s="1"/>
      <c r="CV3924" s="1"/>
      <c r="CW3924" s="1"/>
      <c r="CX3924" s="1"/>
      <c r="CY3924" s="1"/>
      <c r="CZ3924" s="1"/>
      <c r="DA3924" s="1"/>
      <c r="DB3924" s="1"/>
      <c r="DC3924" s="1"/>
      <c r="DD3924" s="1"/>
      <c r="DE3924" s="1"/>
      <c r="DF3924" s="1"/>
      <c r="DG3924" s="1"/>
      <c r="DH3924" s="1"/>
      <c r="DI3924" s="1"/>
      <c r="DJ3924" s="1"/>
      <c r="DK3924" s="1"/>
      <c r="DL3924" s="1"/>
      <c r="DM3924" s="1"/>
      <c r="DN3924" s="1"/>
      <c r="DO3924" s="1"/>
      <c r="DP3924" s="1"/>
      <c r="DQ3924" s="1"/>
      <c r="DR3924" s="1"/>
      <c r="DS3924" s="1"/>
      <c r="DT3924" s="1"/>
      <c r="DU3924" s="1"/>
      <c r="DV3924" s="1"/>
      <c r="DW3924" s="1"/>
      <c r="DX3924" s="1"/>
      <c r="DY3924" s="1"/>
      <c r="DZ3924" s="1"/>
      <c r="EA3924" s="1"/>
      <c r="EB3924" s="1"/>
      <c r="EC3924" s="1"/>
      <c r="ED3924" s="1"/>
      <c r="EE3924" s="1"/>
      <c r="EF3924" s="1"/>
      <c r="EG3924" s="1"/>
      <c r="EH3924" s="1"/>
      <c r="EI3924" s="1"/>
      <c r="EJ3924" s="1"/>
      <c r="EK3924" s="1"/>
      <c r="EL3924" s="1"/>
      <c r="EM3924" s="1"/>
      <c r="EN3924" s="1"/>
      <c r="EO3924" s="1"/>
      <c r="EP3924" s="1"/>
      <c r="EQ3924" s="1"/>
      <c r="ER3924" s="1"/>
      <c r="ES3924" s="1"/>
      <c r="ET3924" s="1"/>
      <c r="EU3924" s="1"/>
      <c r="EV3924" s="1"/>
      <c r="EW3924" s="1"/>
      <c r="EX3924" s="1"/>
      <c r="EY3924" s="1"/>
      <c r="EZ3924" s="1"/>
      <c r="FA3924" s="1"/>
      <c r="FB3924" s="1"/>
      <c r="FC3924" s="1"/>
      <c r="FD3924" s="1"/>
      <c r="FE3924" s="1"/>
      <c r="FF3924" s="1"/>
      <c r="FG3924" s="1"/>
      <c r="FH3924" s="1"/>
      <c r="FI3924" s="1"/>
      <c r="FJ3924" s="1"/>
      <c r="FK3924" s="1"/>
      <c r="FL3924" s="1"/>
      <c r="FM3924" s="1"/>
      <c r="FN3924" s="1"/>
      <c r="FO3924" s="1"/>
      <c r="FP3924" s="1"/>
      <c r="FQ3924" s="1"/>
      <c r="FR3924" s="1"/>
      <c r="FS3924" s="1"/>
      <c r="FT3924" s="1"/>
      <c r="FU3924" s="1"/>
      <c r="FV3924" s="1"/>
      <c r="FW3924" s="1"/>
      <c r="FX3924" s="1"/>
      <c r="FY3924" s="1"/>
      <c r="FZ3924" s="1"/>
      <c r="GA3924" s="1"/>
      <c r="GB3924" s="1"/>
      <c r="GC3924" s="1"/>
      <c r="GD3924" s="1"/>
      <c r="GE3924" s="1"/>
      <c r="GF3924" s="1"/>
      <c r="GG3924" s="1"/>
      <c r="GH3924" s="1"/>
      <c r="GI3924" s="1"/>
      <c r="GJ3924" s="1"/>
      <c r="GK3924"/>
      <c r="GL3924"/>
      <c r="GM3924"/>
      <c r="GN3924"/>
      <c r="GO3924"/>
      <c r="GP3924"/>
      <c r="GQ3924"/>
      <c r="GR3924"/>
      <c r="GS3924"/>
      <c r="GT3924"/>
      <c r="GU3924"/>
      <c r="GV3924"/>
      <c r="GW3924"/>
      <c r="GX3924"/>
      <c r="GY3924"/>
      <c r="GZ3924"/>
      <c r="HA3924"/>
      <c r="HB3924"/>
      <c r="HC3924"/>
      <c r="HD3924"/>
      <c r="HE3924"/>
    </row>
    <row r="3925" spans="4:213" s="25" customFormat="1" x14ac:dyDescent="0.25">
      <c r="D3925" s="19"/>
      <c r="E3925" s="19"/>
      <c r="F3925" s="20"/>
      <c r="G3925" s="20"/>
      <c r="H3925" s="20"/>
      <c r="I3925" s="20"/>
      <c r="J3925" s="21"/>
      <c r="K3925" s="21"/>
      <c r="L3925" s="20"/>
      <c r="M3925" s="20"/>
      <c r="N3925" s="22"/>
      <c r="O3925" s="22"/>
      <c r="P3925" s="22"/>
      <c r="Q3925" s="22"/>
      <c r="R3925" s="19"/>
      <c r="S3925" s="19"/>
      <c r="T3925" s="19"/>
      <c r="U3925" s="20"/>
      <c r="V3925" s="20"/>
      <c r="W3925" s="20"/>
      <c r="X3925" s="27"/>
      <c r="Y3925" s="253"/>
      <c r="Z3925" s="30"/>
      <c r="AA3925" s="30"/>
      <c r="AB3925" s="31"/>
      <c r="AC3925" s="31"/>
      <c r="AD3925" s="31"/>
      <c r="AE3925" s="31"/>
      <c r="AF3925" s="31"/>
      <c r="AG3925" s="241"/>
      <c r="AH3925" s="31"/>
      <c r="AI3925" s="31"/>
      <c r="AJ3925" s="31"/>
      <c r="AK3925" s="31"/>
      <c r="AL3925" s="120"/>
      <c r="AQ3925" s="26"/>
      <c r="AW3925" s="19"/>
      <c r="AX3925" s="19"/>
      <c r="AY3925" s="19"/>
      <c r="AZ3925" s="19"/>
      <c r="BA3925" s="19"/>
      <c r="BB3925" s="19"/>
      <c r="BC3925" s="1"/>
      <c r="BD3925"/>
      <c r="BE3925"/>
      <c r="BF3925" s="1"/>
      <c r="BG3925"/>
      <c r="BH3925"/>
      <c r="BI3925"/>
      <c r="BJ3925" s="1"/>
      <c r="BK3925" s="1"/>
      <c r="BL3925"/>
      <c r="BM3925" s="1"/>
      <c r="BN3925" s="1"/>
      <c r="BO3925" s="1"/>
      <c r="BP3925" s="1"/>
      <c r="BQ3925" s="1"/>
      <c r="BR3925" s="1"/>
      <c r="BS3925" s="1"/>
      <c r="BT3925" s="22"/>
      <c r="BU3925" s="1"/>
      <c r="BV3925" s="1"/>
      <c r="BW3925" s="1"/>
      <c r="BX3925" s="1"/>
      <c r="BY3925" s="1"/>
      <c r="BZ3925" s="1"/>
      <c r="CA3925" s="1"/>
      <c r="CB3925" s="1"/>
      <c r="CC3925" s="1"/>
      <c r="CD3925" s="1"/>
      <c r="CE3925" s="1"/>
      <c r="CF3925" s="1"/>
      <c r="CG3925" s="1"/>
      <c r="CH3925" s="1"/>
      <c r="CI3925" s="1"/>
      <c r="CJ3925" s="1"/>
      <c r="CK3925" s="1"/>
      <c r="CL3925" s="1"/>
      <c r="CM3925" s="1"/>
      <c r="CN3925" s="1"/>
      <c r="CO3925" s="1"/>
      <c r="CP3925" s="1"/>
      <c r="CQ3925" s="1"/>
      <c r="CR3925" s="1"/>
      <c r="CS3925" s="1"/>
      <c r="CT3925" s="1"/>
      <c r="CU3925" s="1"/>
      <c r="CV3925" s="1"/>
      <c r="CW3925" s="1"/>
      <c r="CX3925" s="1"/>
      <c r="CY3925" s="1"/>
      <c r="CZ3925" s="1"/>
      <c r="DA3925" s="1"/>
      <c r="DB3925" s="1"/>
      <c r="DC3925" s="1"/>
      <c r="DD3925" s="1"/>
      <c r="DE3925" s="1"/>
      <c r="DF3925" s="1"/>
      <c r="DG3925" s="1"/>
      <c r="DH3925" s="1"/>
      <c r="DI3925" s="1"/>
      <c r="DJ3925" s="1"/>
      <c r="DK3925" s="1"/>
      <c r="DL3925" s="1"/>
      <c r="DM3925" s="1"/>
      <c r="DN3925" s="1"/>
      <c r="DO3925" s="1"/>
      <c r="DP3925" s="1"/>
      <c r="DQ3925" s="1"/>
      <c r="DR3925" s="1"/>
      <c r="DS3925" s="1"/>
      <c r="DT3925" s="1"/>
      <c r="DU3925" s="1"/>
      <c r="DV3925" s="1"/>
      <c r="DW3925" s="1"/>
      <c r="DX3925" s="1"/>
      <c r="DY3925" s="1"/>
      <c r="DZ3925" s="1"/>
      <c r="EA3925" s="1"/>
      <c r="EB3925" s="1"/>
      <c r="EC3925" s="1"/>
      <c r="ED3925" s="1"/>
      <c r="EE3925" s="1"/>
      <c r="EF3925" s="1"/>
      <c r="EG3925" s="1"/>
      <c r="EH3925" s="1"/>
      <c r="EI3925" s="1"/>
      <c r="EJ3925" s="1"/>
      <c r="EK3925" s="1"/>
      <c r="EL3925" s="1"/>
      <c r="EM3925" s="1"/>
      <c r="EN3925" s="1"/>
      <c r="EO3925" s="1"/>
      <c r="EP3925" s="1"/>
      <c r="EQ3925" s="1"/>
      <c r="ER3925" s="1"/>
      <c r="ES3925" s="1"/>
      <c r="ET3925" s="1"/>
      <c r="EU3925" s="1"/>
      <c r="EV3925" s="1"/>
      <c r="EW3925" s="1"/>
      <c r="EX3925" s="1"/>
      <c r="EY3925" s="1"/>
      <c r="EZ3925" s="1"/>
      <c r="FA3925" s="1"/>
      <c r="FB3925" s="1"/>
      <c r="FC3925" s="1"/>
      <c r="FD3925" s="1"/>
      <c r="FE3925" s="1"/>
      <c r="FF3925" s="1"/>
      <c r="FG3925" s="1"/>
      <c r="FH3925" s="1"/>
      <c r="FI3925" s="1"/>
      <c r="FJ3925" s="1"/>
      <c r="FK3925" s="1"/>
      <c r="FL3925" s="1"/>
      <c r="FM3925" s="1"/>
      <c r="FN3925" s="1"/>
      <c r="FO3925" s="1"/>
      <c r="FP3925" s="1"/>
      <c r="FQ3925" s="1"/>
      <c r="FR3925" s="1"/>
      <c r="FS3925" s="1"/>
      <c r="FT3925" s="1"/>
      <c r="FU3925" s="1"/>
      <c r="FV3925" s="1"/>
      <c r="FW3925" s="1"/>
      <c r="FX3925" s="1"/>
      <c r="FY3925" s="1"/>
      <c r="FZ3925" s="1"/>
      <c r="GA3925" s="1"/>
      <c r="GB3925" s="1"/>
      <c r="GC3925" s="1"/>
      <c r="GD3925" s="1"/>
      <c r="GE3925" s="1"/>
      <c r="GF3925" s="1"/>
      <c r="GG3925" s="1"/>
      <c r="GH3925" s="1"/>
      <c r="GI3925" s="1"/>
      <c r="GJ3925" s="1"/>
      <c r="GK3925"/>
      <c r="GL3925"/>
      <c r="GM3925"/>
      <c r="GN3925"/>
      <c r="GO3925"/>
      <c r="GP3925"/>
      <c r="GQ3925"/>
      <c r="GR3925"/>
      <c r="GS3925"/>
      <c r="GT3925"/>
      <c r="GU3925"/>
      <c r="GV3925"/>
      <c r="GW3925"/>
      <c r="GX3925"/>
      <c r="GY3925"/>
      <c r="GZ3925"/>
      <c r="HA3925"/>
      <c r="HB3925"/>
      <c r="HC3925"/>
      <c r="HD3925"/>
      <c r="HE3925"/>
    </row>
    <row r="3926" spans="4:213" s="25" customFormat="1" x14ac:dyDescent="0.25">
      <c r="D3926" s="19"/>
      <c r="E3926" s="19"/>
      <c r="F3926" s="20"/>
      <c r="G3926" s="20"/>
      <c r="H3926" s="20"/>
      <c r="I3926" s="20"/>
      <c r="J3926" s="21"/>
      <c r="K3926" s="21"/>
      <c r="L3926" s="20"/>
      <c r="M3926" s="20"/>
      <c r="N3926" s="22"/>
      <c r="O3926" s="22"/>
      <c r="P3926" s="22"/>
      <c r="Q3926" s="22"/>
      <c r="R3926" s="19"/>
      <c r="S3926" s="19"/>
      <c r="T3926" s="19"/>
      <c r="U3926" s="20"/>
      <c r="V3926" s="20"/>
      <c r="W3926" s="20"/>
      <c r="X3926" s="27"/>
      <c r="Y3926" s="253"/>
      <c r="Z3926" s="30"/>
      <c r="AA3926" s="30"/>
      <c r="AB3926" s="31"/>
      <c r="AC3926" s="31"/>
      <c r="AD3926" s="31"/>
      <c r="AE3926" s="31"/>
      <c r="AF3926" s="31"/>
      <c r="AG3926" s="241"/>
      <c r="AH3926" s="31"/>
      <c r="AI3926" s="31"/>
      <c r="AJ3926" s="31"/>
      <c r="AK3926" s="31"/>
      <c r="AL3926" s="120"/>
      <c r="AQ3926" s="26"/>
      <c r="AW3926" s="19"/>
      <c r="AX3926" s="19"/>
      <c r="AY3926" s="19"/>
      <c r="AZ3926" s="19"/>
      <c r="BA3926" s="19"/>
      <c r="BB3926" s="19"/>
      <c r="BC3926" s="1"/>
      <c r="BD3926"/>
      <c r="BE3926"/>
      <c r="BF3926" s="1"/>
      <c r="BG3926"/>
      <c r="BH3926"/>
      <c r="BI3926"/>
      <c r="BJ3926" s="1"/>
      <c r="BK3926" s="1"/>
      <c r="BL3926"/>
      <c r="BM3926" s="1"/>
      <c r="BN3926" s="1"/>
      <c r="BO3926" s="1"/>
      <c r="BP3926" s="1"/>
      <c r="BQ3926" s="1"/>
      <c r="BR3926" s="1"/>
      <c r="BS3926" s="1"/>
      <c r="BT3926" s="22"/>
      <c r="BU3926" s="1"/>
      <c r="BV3926" s="1"/>
      <c r="BW3926" s="1"/>
      <c r="BX3926" s="1"/>
      <c r="BY3926" s="1"/>
      <c r="BZ3926" s="1"/>
      <c r="CA3926" s="1"/>
      <c r="CB3926" s="1"/>
      <c r="CC3926" s="1"/>
      <c r="CD3926" s="1"/>
      <c r="CE3926" s="1"/>
      <c r="CF3926" s="1"/>
      <c r="CG3926" s="1"/>
      <c r="CH3926" s="1"/>
      <c r="CI3926" s="1"/>
      <c r="CJ3926" s="1"/>
      <c r="CK3926" s="1"/>
      <c r="CL3926" s="1"/>
      <c r="CM3926" s="1"/>
      <c r="CN3926" s="1"/>
      <c r="CO3926" s="1"/>
      <c r="CP3926" s="1"/>
      <c r="CQ3926" s="1"/>
      <c r="CR3926" s="1"/>
      <c r="CS3926" s="1"/>
      <c r="CT3926" s="1"/>
      <c r="CU3926" s="1"/>
      <c r="CV3926" s="1"/>
      <c r="CW3926" s="1"/>
      <c r="CX3926" s="1"/>
      <c r="CY3926" s="1"/>
      <c r="CZ3926" s="1"/>
      <c r="DA3926" s="1"/>
      <c r="DB3926" s="1"/>
      <c r="DC3926" s="1"/>
      <c r="DD3926" s="1"/>
      <c r="DE3926" s="1"/>
      <c r="DF3926" s="1"/>
      <c r="DG3926" s="1"/>
      <c r="DH3926" s="1"/>
      <c r="DI3926" s="1"/>
      <c r="DJ3926" s="1"/>
      <c r="DK3926" s="1"/>
      <c r="DL3926" s="1"/>
      <c r="DM3926" s="1"/>
      <c r="DN3926" s="1"/>
      <c r="DO3926" s="1"/>
      <c r="DP3926" s="1"/>
      <c r="DQ3926" s="1"/>
      <c r="DR3926" s="1"/>
      <c r="DS3926" s="1"/>
      <c r="DT3926" s="1"/>
      <c r="DU3926" s="1"/>
      <c r="DV3926" s="1"/>
      <c r="DW3926" s="1"/>
      <c r="DX3926" s="1"/>
      <c r="DY3926" s="1"/>
      <c r="DZ3926" s="1"/>
      <c r="EA3926" s="1"/>
      <c r="EB3926" s="1"/>
      <c r="EC3926" s="1"/>
      <c r="ED3926" s="1"/>
      <c r="EE3926" s="1"/>
      <c r="EF3926" s="1"/>
      <c r="EG3926" s="1"/>
      <c r="EH3926" s="1"/>
      <c r="EI3926" s="1"/>
      <c r="EJ3926" s="1"/>
      <c r="EK3926" s="1"/>
      <c r="EL3926" s="1"/>
      <c r="EM3926" s="1"/>
      <c r="EN3926" s="1"/>
      <c r="EO3926" s="1"/>
      <c r="EP3926" s="1"/>
      <c r="EQ3926" s="1"/>
      <c r="ER3926" s="1"/>
      <c r="ES3926" s="1"/>
      <c r="ET3926" s="1"/>
      <c r="EU3926" s="1"/>
      <c r="EV3926" s="1"/>
      <c r="EW3926" s="1"/>
      <c r="EX3926" s="1"/>
      <c r="EY3926" s="1"/>
      <c r="EZ3926" s="1"/>
      <c r="FA3926" s="1"/>
      <c r="FB3926" s="1"/>
      <c r="FC3926" s="1"/>
      <c r="FD3926" s="1"/>
      <c r="FE3926" s="1"/>
      <c r="FF3926" s="1"/>
      <c r="FG3926" s="1"/>
      <c r="FH3926" s="1"/>
      <c r="FI3926" s="1"/>
      <c r="FJ3926" s="1"/>
      <c r="FK3926" s="1"/>
      <c r="FL3926" s="1"/>
      <c r="FM3926" s="1"/>
      <c r="FN3926" s="1"/>
      <c r="FO3926" s="1"/>
      <c r="FP3926" s="1"/>
      <c r="FQ3926" s="1"/>
      <c r="FR3926" s="1"/>
      <c r="FS3926" s="1"/>
      <c r="FT3926" s="1"/>
      <c r="FU3926" s="1"/>
      <c r="FV3926" s="1"/>
      <c r="FW3926" s="1"/>
      <c r="FX3926" s="1"/>
      <c r="FY3926" s="1"/>
      <c r="FZ3926" s="1"/>
      <c r="GA3926" s="1"/>
      <c r="GB3926" s="1"/>
      <c r="GC3926" s="1"/>
      <c r="GD3926" s="1"/>
      <c r="GE3926" s="1"/>
      <c r="GF3926" s="1"/>
      <c r="GG3926" s="1"/>
      <c r="GH3926" s="1"/>
      <c r="GI3926" s="1"/>
      <c r="GJ3926" s="1"/>
      <c r="GK3926"/>
      <c r="GL3926"/>
      <c r="GM3926"/>
      <c r="GN3926"/>
      <c r="GO3926"/>
      <c r="GP3926"/>
      <c r="GQ3926"/>
      <c r="GR3926"/>
      <c r="GS3926"/>
      <c r="GT3926"/>
      <c r="GU3926"/>
      <c r="GV3926"/>
      <c r="GW3926"/>
      <c r="GX3926"/>
      <c r="GY3926"/>
      <c r="GZ3926"/>
      <c r="HA3926"/>
      <c r="HB3926"/>
      <c r="HC3926"/>
      <c r="HD3926"/>
      <c r="HE3926"/>
    </row>
    <row r="3927" spans="4:213" s="25" customFormat="1" x14ac:dyDescent="0.25">
      <c r="D3927" s="19"/>
      <c r="E3927" s="19"/>
      <c r="F3927" s="20"/>
      <c r="G3927" s="20"/>
      <c r="H3927" s="20"/>
      <c r="I3927" s="20"/>
      <c r="J3927" s="21"/>
      <c r="K3927" s="21"/>
      <c r="L3927" s="20"/>
      <c r="M3927" s="20"/>
      <c r="N3927" s="22"/>
      <c r="O3927" s="22"/>
      <c r="P3927" s="22"/>
      <c r="Q3927" s="22"/>
      <c r="R3927" s="19"/>
      <c r="S3927" s="19"/>
      <c r="T3927" s="19"/>
      <c r="U3927" s="20"/>
      <c r="V3927" s="20"/>
      <c r="W3927" s="20"/>
      <c r="X3927" s="27"/>
      <c r="Y3927" s="253"/>
      <c r="Z3927" s="30"/>
      <c r="AA3927" s="30"/>
      <c r="AB3927" s="31"/>
      <c r="AC3927" s="31"/>
      <c r="AD3927" s="31"/>
      <c r="AE3927" s="31"/>
      <c r="AF3927" s="31"/>
      <c r="AG3927" s="241"/>
      <c r="AH3927" s="31"/>
      <c r="AI3927" s="31"/>
      <c r="AJ3927" s="31"/>
      <c r="AK3927" s="31"/>
      <c r="AL3927" s="120"/>
      <c r="AQ3927" s="26"/>
      <c r="AW3927" s="19"/>
      <c r="AX3927" s="19"/>
      <c r="AY3927" s="19"/>
      <c r="AZ3927" s="19"/>
      <c r="BA3927" s="19"/>
      <c r="BB3927" s="19"/>
      <c r="BC3927" s="1"/>
      <c r="BD3927"/>
      <c r="BE3927"/>
      <c r="BF3927" s="1"/>
      <c r="BG3927"/>
      <c r="BH3927"/>
      <c r="BI3927"/>
      <c r="BJ3927" s="1"/>
      <c r="BK3927" s="1"/>
      <c r="BL3927"/>
      <c r="BM3927" s="1"/>
      <c r="BN3927" s="1"/>
      <c r="BO3927" s="1"/>
      <c r="BP3927" s="1"/>
      <c r="BQ3927" s="1"/>
      <c r="BR3927" s="1"/>
      <c r="BS3927" s="1"/>
      <c r="BT3927" s="22"/>
      <c r="BU3927" s="1"/>
      <c r="BV3927" s="1"/>
      <c r="BW3927" s="1"/>
      <c r="BX3927" s="1"/>
      <c r="BY3927" s="1"/>
      <c r="BZ3927" s="1"/>
      <c r="CA3927" s="1"/>
      <c r="CB3927" s="1"/>
      <c r="CC3927" s="1"/>
      <c r="CD3927" s="1"/>
      <c r="CE3927" s="1"/>
      <c r="CF3927" s="1"/>
      <c r="CG3927" s="1"/>
      <c r="CH3927" s="1"/>
      <c r="CI3927" s="1"/>
      <c r="CJ3927" s="1"/>
      <c r="CK3927" s="1"/>
      <c r="CL3927" s="1"/>
      <c r="CM3927" s="1"/>
      <c r="CN3927" s="1"/>
      <c r="CO3927" s="1"/>
      <c r="CP3927" s="1"/>
      <c r="CQ3927" s="1"/>
      <c r="CR3927" s="1"/>
      <c r="CS3927" s="1"/>
      <c r="CT3927" s="1"/>
      <c r="CU3927" s="1"/>
      <c r="CV3927" s="1"/>
      <c r="CW3927" s="1"/>
      <c r="CX3927" s="1"/>
      <c r="CY3927" s="1"/>
      <c r="CZ3927" s="1"/>
      <c r="DA3927" s="1"/>
      <c r="DB3927" s="1"/>
      <c r="DC3927" s="1"/>
      <c r="DD3927" s="1"/>
      <c r="DE3927" s="1"/>
      <c r="DF3927" s="1"/>
      <c r="DG3927" s="1"/>
      <c r="DH3927" s="1"/>
      <c r="DI3927" s="1"/>
      <c r="DJ3927" s="1"/>
      <c r="DK3927" s="1"/>
      <c r="DL3927" s="1"/>
      <c r="DM3927" s="1"/>
      <c r="DN3927" s="1"/>
      <c r="DO3927" s="1"/>
      <c r="DP3927" s="1"/>
      <c r="DQ3927" s="1"/>
      <c r="DR3927" s="1"/>
      <c r="DS3927" s="1"/>
      <c r="DT3927" s="1"/>
      <c r="DU3927" s="1"/>
      <c r="DV3927" s="1"/>
      <c r="DW3927" s="1"/>
      <c r="DX3927" s="1"/>
      <c r="DY3927" s="1"/>
      <c r="DZ3927" s="1"/>
      <c r="EA3927" s="1"/>
      <c r="EB3927" s="1"/>
      <c r="EC3927" s="1"/>
      <c r="ED3927" s="1"/>
      <c r="EE3927" s="1"/>
      <c r="EF3927" s="1"/>
      <c r="EG3927" s="1"/>
      <c r="EH3927" s="1"/>
      <c r="EI3927" s="1"/>
      <c r="EJ3927" s="1"/>
      <c r="EK3927" s="1"/>
      <c r="EL3927" s="1"/>
      <c r="EM3927" s="1"/>
      <c r="EN3927" s="1"/>
      <c r="EO3927" s="1"/>
      <c r="EP3927" s="1"/>
      <c r="EQ3927" s="1"/>
      <c r="ER3927" s="1"/>
      <c r="ES3927" s="1"/>
      <c r="ET3927" s="1"/>
      <c r="EU3927" s="1"/>
      <c r="EV3927" s="1"/>
      <c r="EW3927" s="1"/>
      <c r="EX3927" s="1"/>
      <c r="EY3927" s="1"/>
      <c r="EZ3927" s="1"/>
      <c r="FA3927" s="1"/>
      <c r="FB3927" s="1"/>
      <c r="FC3927" s="1"/>
      <c r="FD3927" s="1"/>
      <c r="FE3927" s="1"/>
      <c r="FF3927" s="1"/>
      <c r="FG3927" s="1"/>
      <c r="FH3927" s="1"/>
      <c r="FI3927" s="1"/>
      <c r="FJ3927" s="1"/>
      <c r="FK3927" s="1"/>
      <c r="FL3927" s="1"/>
      <c r="FM3927" s="1"/>
      <c r="FN3927" s="1"/>
      <c r="FO3927" s="1"/>
      <c r="FP3927" s="1"/>
      <c r="FQ3927" s="1"/>
      <c r="FR3927" s="1"/>
      <c r="FS3927" s="1"/>
      <c r="FT3927" s="1"/>
      <c r="FU3927" s="1"/>
      <c r="FV3927" s="1"/>
      <c r="FW3927" s="1"/>
      <c r="FX3927" s="1"/>
      <c r="FY3927" s="1"/>
      <c r="FZ3927" s="1"/>
      <c r="GA3927" s="1"/>
      <c r="GB3927" s="1"/>
      <c r="GC3927" s="1"/>
      <c r="GD3927" s="1"/>
      <c r="GE3927" s="1"/>
      <c r="GF3927" s="1"/>
      <c r="GG3927" s="1"/>
      <c r="GH3927" s="1"/>
      <c r="GI3927" s="1"/>
      <c r="GJ3927" s="1"/>
      <c r="GK3927"/>
      <c r="GL3927"/>
      <c r="GM3927"/>
      <c r="GN3927"/>
      <c r="GO3927"/>
      <c r="GP3927"/>
      <c r="GQ3927"/>
      <c r="GR3927"/>
      <c r="GS3927"/>
      <c r="GT3927"/>
      <c r="GU3927"/>
      <c r="GV3927"/>
      <c r="GW3927"/>
      <c r="GX3927"/>
      <c r="GY3927"/>
      <c r="GZ3927"/>
      <c r="HA3927"/>
      <c r="HB3927"/>
      <c r="HC3927"/>
      <c r="HD3927"/>
      <c r="HE3927"/>
    </row>
    <row r="3928" spans="4:213" s="25" customFormat="1" x14ac:dyDescent="0.25">
      <c r="D3928" s="19"/>
      <c r="E3928" s="19"/>
      <c r="F3928" s="20"/>
      <c r="G3928" s="20"/>
      <c r="H3928" s="20"/>
      <c r="I3928" s="20"/>
      <c r="J3928" s="21"/>
      <c r="K3928" s="21"/>
      <c r="L3928" s="20"/>
      <c r="M3928" s="20"/>
      <c r="N3928" s="22"/>
      <c r="O3928" s="22"/>
      <c r="P3928" s="22"/>
      <c r="Q3928" s="22"/>
      <c r="R3928" s="19"/>
      <c r="S3928" s="19"/>
      <c r="T3928" s="19"/>
      <c r="U3928" s="20"/>
      <c r="V3928" s="20"/>
      <c r="W3928" s="20"/>
      <c r="X3928" s="27"/>
      <c r="Y3928" s="253"/>
      <c r="Z3928" s="30"/>
      <c r="AA3928" s="30"/>
      <c r="AB3928" s="31"/>
      <c r="AC3928" s="31"/>
      <c r="AD3928" s="31"/>
      <c r="AE3928" s="31"/>
      <c r="AF3928" s="31"/>
      <c r="AG3928" s="241"/>
      <c r="AH3928" s="31"/>
      <c r="AI3928" s="31"/>
      <c r="AJ3928" s="31"/>
      <c r="AK3928" s="31"/>
      <c r="AL3928" s="120"/>
      <c r="AQ3928" s="26"/>
      <c r="AW3928" s="19"/>
      <c r="AX3928" s="19"/>
      <c r="AY3928" s="19"/>
      <c r="AZ3928" s="19"/>
      <c r="BA3928" s="19"/>
      <c r="BB3928" s="19"/>
      <c r="BC3928" s="1"/>
      <c r="BD3928"/>
      <c r="BE3928"/>
      <c r="BF3928" s="1"/>
      <c r="BG3928"/>
      <c r="BH3928"/>
      <c r="BI3928"/>
      <c r="BJ3928" s="1"/>
      <c r="BK3928" s="1"/>
      <c r="BL3928"/>
      <c r="BM3928" s="1"/>
      <c r="BN3928" s="1"/>
      <c r="BO3928" s="1"/>
      <c r="BP3928" s="1"/>
      <c r="BQ3928" s="1"/>
      <c r="BR3928" s="1"/>
      <c r="BS3928" s="1"/>
      <c r="BT3928" s="22"/>
      <c r="BU3928" s="1"/>
      <c r="BV3928" s="1"/>
      <c r="BW3928" s="1"/>
      <c r="BX3928" s="1"/>
      <c r="BY3928" s="1"/>
      <c r="BZ3928" s="1"/>
      <c r="CA3928" s="1"/>
      <c r="CB3928" s="1"/>
      <c r="CC3928" s="1"/>
      <c r="CD3928" s="1"/>
      <c r="CE3928" s="1"/>
      <c r="CF3928" s="1"/>
      <c r="CG3928" s="1"/>
      <c r="CH3928" s="1"/>
      <c r="CI3928" s="1"/>
      <c r="CJ3928" s="1"/>
      <c r="CK3928" s="1"/>
      <c r="CL3928" s="1"/>
      <c r="CM3928" s="1"/>
      <c r="CN3928" s="1"/>
      <c r="CO3928" s="1"/>
      <c r="CP3928" s="1"/>
      <c r="CQ3928" s="1"/>
      <c r="CR3928" s="1"/>
      <c r="CS3928" s="1"/>
      <c r="CT3928" s="1"/>
      <c r="CU3928" s="1"/>
      <c r="CV3928" s="1"/>
      <c r="CW3928" s="1"/>
      <c r="CX3928" s="1"/>
      <c r="CY3928" s="1"/>
      <c r="CZ3928" s="1"/>
      <c r="DA3928" s="1"/>
      <c r="DB3928" s="1"/>
      <c r="DC3928" s="1"/>
      <c r="DD3928" s="1"/>
      <c r="DE3928" s="1"/>
      <c r="DF3928" s="1"/>
      <c r="DG3928" s="1"/>
      <c r="DH3928" s="1"/>
      <c r="DI3928" s="1"/>
      <c r="DJ3928" s="1"/>
      <c r="DK3928" s="1"/>
      <c r="DL3928" s="1"/>
      <c r="DM3928" s="1"/>
      <c r="DN3928" s="1"/>
      <c r="DO3928" s="1"/>
      <c r="DP3928" s="1"/>
      <c r="DQ3928" s="1"/>
      <c r="DR3928" s="1"/>
      <c r="DS3928" s="1"/>
      <c r="DT3928" s="1"/>
      <c r="DU3928" s="1"/>
      <c r="DV3928" s="1"/>
      <c r="DW3928" s="1"/>
      <c r="DX3928" s="1"/>
      <c r="DY3928" s="1"/>
      <c r="DZ3928" s="1"/>
      <c r="EA3928" s="1"/>
      <c r="EB3928" s="1"/>
      <c r="EC3928" s="1"/>
      <c r="ED3928" s="1"/>
      <c r="EE3928" s="1"/>
      <c r="EF3928" s="1"/>
      <c r="EG3928" s="1"/>
      <c r="EH3928" s="1"/>
      <c r="EI3928" s="1"/>
      <c r="EJ3928" s="1"/>
      <c r="EK3928" s="1"/>
      <c r="EL3928" s="1"/>
      <c r="EM3928" s="1"/>
      <c r="EN3928" s="1"/>
      <c r="EO3928" s="1"/>
      <c r="EP3928" s="1"/>
      <c r="EQ3928" s="1"/>
      <c r="ER3928" s="1"/>
      <c r="ES3928" s="1"/>
      <c r="ET3928" s="1"/>
      <c r="EU3928" s="1"/>
      <c r="EV3928" s="1"/>
      <c r="EW3928" s="1"/>
      <c r="EX3928" s="1"/>
      <c r="EY3928" s="1"/>
      <c r="EZ3928" s="1"/>
      <c r="FA3928" s="1"/>
      <c r="FB3928" s="1"/>
      <c r="FC3928" s="1"/>
      <c r="FD3928" s="1"/>
      <c r="FE3928" s="1"/>
      <c r="FF3928" s="1"/>
      <c r="FG3928" s="1"/>
      <c r="FH3928" s="1"/>
      <c r="FI3928" s="1"/>
      <c r="FJ3928" s="1"/>
      <c r="FK3928" s="1"/>
      <c r="FL3928" s="1"/>
      <c r="FM3928" s="1"/>
      <c r="FN3928" s="1"/>
      <c r="FO3928" s="1"/>
      <c r="FP3928" s="1"/>
      <c r="FQ3928" s="1"/>
      <c r="FR3928" s="1"/>
      <c r="FS3928" s="1"/>
      <c r="FT3928" s="1"/>
      <c r="FU3928" s="1"/>
      <c r="FV3928" s="1"/>
      <c r="FW3928" s="1"/>
      <c r="FX3928" s="1"/>
      <c r="FY3928" s="1"/>
      <c r="FZ3928" s="1"/>
      <c r="GA3928" s="1"/>
      <c r="GB3928" s="1"/>
      <c r="GC3928" s="1"/>
      <c r="GD3928" s="1"/>
      <c r="GE3928" s="1"/>
      <c r="GF3928" s="1"/>
      <c r="GG3928" s="1"/>
      <c r="GH3928" s="1"/>
      <c r="GI3928" s="1"/>
      <c r="GJ3928" s="1"/>
      <c r="GK3928"/>
      <c r="GL3928"/>
      <c r="GM3928"/>
      <c r="GN3928"/>
      <c r="GO3928"/>
      <c r="GP3928"/>
      <c r="GQ3928"/>
      <c r="GR3928"/>
      <c r="GS3928"/>
      <c r="GT3928"/>
      <c r="GU3928"/>
      <c r="GV3928"/>
      <c r="GW3928"/>
      <c r="GX3928"/>
      <c r="GY3928"/>
      <c r="GZ3928"/>
      <c r="HA3928"/>
      <c r="HB3928"/>
      <c r="HC3928"/>
      <c r="HD3928"/>
      <c r="HE3928"/>
    </row>
    <row r="3929" spans="4:213" s="25" customFormat="1" x14ac:dyDescent="0.25">
      <c r="D3929" s="19"/>
      <c r="E3929" s="19"/>
      <c r="F3929" s="20"/>
      <c r="G3929" s="20"/>
      <c r="H3929" s="20"/>
      <c r="I3929" s="20"/>
      <c r="J3929" s="21"/>
      <c r="K3929" s="21"/>
      <c r="L3929" s="20"/>
      <c r="M3929" s="20"/>
      <c r="N3929" s="22"/>
      <c r="O3929" s="22"/>
      <c r="P3929" s="22"/>
      <c r="Q3929" s="22"/>
      <c r="R3929" s="19"/>
      <c r="S3929" s="19"/>
      <c r="T3929" s="19"/>
      <c r="U3929" s="20"/>
      <c r="V3929" s="20"/>
      <c r="W3929" s="20"/>
      <c r="X3929" s="27"/>
      <c r="Y3929" s="253"/>
      <c r="Z3929" s="30"/>
      <c r="AA3929" s="30"/>
      <c r="AB3929" s="31"/>
      <c r="AC3929" s="31"/>
      <c r="AD3929" s="31"/>
      <c r="AE3929" s="31"/>
      <c r="AF3929" s="31"/>
      <c r="AG3929" s="241"/>
      <c r="AH3929" s="31"/>
      <c r="AI3929" s="31"/>
      <c r="AJ3929" s="31"/>
      <c r="AK3929" s="31"/>
      <c r="AL3929" s="120"/>
      <c r="AQ3929" s="26"/>
      <c r="AW3929" s="19"/>
      <c r="AX3929" s="19"/>
      <c r="AY3929" s="19"/>
      <c r="AZ3929" s="19"/>
      <c r="BA3929" s="19"/>
      <c r="BB3929" s="19"/>
      <c r="BC3929" s="1"/>
      <c r="BD3929"/>
      <c r="BE3929"/>
      <c r="BF3929" s="1"/>
      <c r="BG3929"/>
      <c r="BH3929"/>
      <c r="BI3929"/>
      <c r="BJ3929" s="1"/>
      <c r="BK3929" s="1"/>
      <c r="BL3929"/>
      <c r="BM3929" s="1"/>
      <c r="BN3929" s="1"/>
      <c r="BO3929" s="1"/>
      <c r="BP3929" s="1"/>
      <c r="BQ3929" s="1"/>
      <c r="BR3929" s="1"/>
      <c r="BS3929" s="1"/>
      <c r="BT3929" s="22"/>
      <c r="BU3929" s="1"/>
      <c r="BV3929" s="1"/>
      <c r="BW3929" s="1"/>
      <c r="BX3929" s="1"/>
      <c r="BY3929" s="1"/>
      <c r="BZ3929" s="1"/>
      <c r="CA3929" s="1"/>
      <c r="CB3929" s="1"/>
      <c r="CC3929" s="1"/>
      <c r="CD3929" s="1"/>
      <c r="CE3929" s="1"/>
      <c r="CF3929" s="1"/>
      <c r="CG3929" s="1"/>
      <c r="CH3929" s="1"/>
      <c r="CI3929" s="1"/>
      <c r="CJ3929" s="1"/>
      <c r="CK3929" s="1"/>
      <c r="CL3929" s="1"/>
      <c r="CM3929" s="1"/>
      <c r="CN3929" s="1"/>
      <c r="CO3929" s="1"/>
      <c r="CP3929" s="1"/>
      <c r="CQ3929" s="1"/>
      <c r="CR3929" s="1"/>
      <c r="CS3929" s="1"/>
      <c r="CT3929" s="1"/>
      <c r="CU3929" s="1"/>
      <c r="CV3929" s="1"/>
      <c r="CW3929" s="1"/>
      <c r="CX3929" s="1"/>
      <c r="CY3929" s="1"/>
      <c r="CZ3929" s="1"/>
      <c r="DA3929" s="1"/>
      <c r="DB3929" s="1"/>
      <c r="DC3929" s="1"/>
      <c r="DD3929" s="1"/>
      <c r="DE3929" s="1"/>
      <c r="DF3929" s="1"/>
      <c r="DG3929" s="1"/>
      <c r="DH3929" s="1"/>
      <c r="DI3929" s="1"/>
      <c r="DJ3929" s="1"/>
      <c r="DK3929" s="1"/>
      <c r="DL3929" s="1"/>
      <c r="DM3929" s="1"/>
      <c r="DN3929" s="1"/>
      <c r="DO3929" s="1"/>
      <c r="DP3929" s="1"/>
      <c r="DQ3929" s="1"/>
      <c r="DR3929" s="1"/>
      <c r="DS3929" s="1"/>
      <c r="DT3929" s="1"/>
      <c r="DU3929" s="1"/>
      <c r="DV3929" s="1"/>
      <c r="DW3929" s="1"/>
      <c r="DX3929" s="1"/>
      <c r="DY3929" s="1"/>
      <c r="DZ3929" s="1"/>
      <c r="EA3929" s="1"/>
      <c r="EB3929" s="1"/>
      <c r="EC3929" s="1"/>
      <c r="ED3929" s="1"/>
      <c r="EE3929" s="1"/>
      <c r="EF3929" s="1"/>
      <c r="EG3929" s="1"/>
      <c r="EH3929" s="1"/>
      <c r="EI3929" s="1"/>
      <c r="EJ3929" s="1"/>
      <c r="EK3929" s="1"/>
      <c r="EL3929" s="1"/>
      <c r="EM3929" s="1"/>
      <c r="EN3929" s="1"/>
      <c r="EO3929" s="1"/>
      <c r="EP3929" s="1"/>
      <c r="EQ3929" s="1"/>
      <c r="ER3929" s="1"/>
      <c r="ES3929" s="1"/>
      <c r="ET3929" s="1"/>
      <c r="EU3929" s="1"/>
      <c r="EV3929" s="1"/>
      <c r="EW3929" s="1"/>
      <c r="EX3929" s="1"/>
      <c r="EY3929" s="1"/>
      <c r="EZ3929" s="1"/>
      <c r="FA3929" s="1"/>
      <c r="FB3929" s="1"/>
      <c r="FC3929" s="1"/>
      <c r="FD3929" s="1"/>
      <c r="FE3929" s="1"/>
      <c r="FF3929" s="1"/>
      <c r="FG3929" s="1"/>
      <c r="FH3929" s="1"/>
      <c r="FI3929" s="1"/>
      <c r="FJ3929" s="1"/>
      <c r="FK3929" s="1"/>
      <c r="FL3929" s="1"/>
      <c r="FM3929" s="1"/>
      <c r="FN3929" s="1"/>
      <c r="FO3929" s="1"/>
      <c r="FP3929" s="1"/>
      <c r="FQ3929" s="1"/>
      <c r="FR3929" s="1"/>
      <c r="FS3929" s="1"/>
      <c r="FT3929" s="1"/>
      <c r="FU3929" s="1"/>
      <c r="FV3929" s="1"/>
      <c r="FW3929" s="1"/>
      <c r="FX3929" s="1"/>
      <c r="FY3929" s="1"/>
      <c r="FZ3929" s="1"/>
      <c r="GA3929" s="1"/>
      <c r="GB3929" s="1"/>
      <c r="GC3929" s="1"/>
      <c r="GD3929" s="1"/>
      <c r="GE3929" s="1"/>
      <c r="GF3929" s="1"/>
      <c r="GG3929" s="1"/>
      <c r="GH3929" s="1"/>
      <c r="GI3929" s="1"/>
      <c r="GJ3929" s="1"/>
      <c r="GK3929"/>
      <c r="GL3929"/>
      <c r="GM3929"/>
      <c r="GN3929"/>
      <c r="GO3929"/>
      <c r="GP3929"/>
      <c r="GQ3929"/>
      <c r="GR3929"/>
      <c r="GS3929"/>
      <c r="GT3929"/>
      <c r="GU3929"/>
      <c r="GV3929"/>
      <c r="GW3929"/>
      <c r="GX3929"/>
      <c r="GY3929"/>
      <c r="GZ3929"/>
      <c r="HA3929"/>
      <c r="HB3929"/>
      <c r="HC3929"/>
      <c r="HD3929"/>
      <c r="HE3929"/>
    </row>
    <row r="3930" spans="4:213" s="25" customFormat="1" x14ac:dyDescent="0.25">
      <c r="D3930" s="19"/>
      <c r="E3930" s="19"/>
      <c r="F3930" s="20"/>
      <c r="G3930" s="20"/>
      <c r="H3930" s="20"/>
      <c r="I3930" s="20"/>
      <c r="J3930" s="21"/>
      <c r="K3930" s="21"/>
      <c r="L3930" s="20"/>
      <c r="M3930" s="20"/>
      <c r="N3930" s="22"/>
      <c r="O3930" s="22"/>
      <c r="P3930" s="22"/>
      <c r="Q3930" s="22"/>
      <c r="R3930" s="19"/>
      <c r="S3930" s="19"/>
      <c r="T3930" s="19"/>
      <c r="U3930" s="20"/>
      <c r="V3930" s="20"/>
      <c r="W3930" s="20"/>
      <c r="X3930" s="27"/>
      <c r="Y3930" s="253"/>
      <c r="Z3930" s="30"/>
      <c r="AA3930" s="30"/>
      <c r="AB3930" s="31"/>
      <c r="AC3930" s="31"/>
      <c r="AD3930" s="31"/>
      <c r="AE3930" s="31"/>
      <c r="AF3930" s="31"/>
      <c r="AG3930" s="241"/>
      <c r="AH3930" s="31"/>
      <c r="AI3930" s="31"/>
      <c r="AJ3930" s="31"/>
      <c r="AK3930" s="31"/>
      <c r="AL3930" s="120"/>
      <c r="AQ3930" s="26"/>
      <c r="AW3930" s="19"/>
      <c r="AX3930" s="19"/>
      <c r="AY3930" s="19"/>
      <c r="AZ3930" s="19"/>
      <c r="BA3930" s="19"/>
      <c r="BB3930" s="19"/>
      <c r="BC3930" s="1"/>
      <c r="BD3930"/>
      <c r="BE3930"/>
      <c r="BF3930" s="1"/>
      <c r="BG3930"/>
      <c r="BH3930"/>
      <c r="BI3930"/>
      <c r="BJ3930" s="1"/>
      <c r="BK3930" s="1"/>
      <c r="BL3930"/>
      <c r="BM3930" s="1"/>
      <c r="BN3930" s="1"/>
      <c r="BO3930" s="1"/>
      <c r="BP3930" s="1"/>
      <c r="BQ3930" s="1"/>
      <c r="BR3930" s="1"/>
      <c r="BS3930" s="1"/>
      <c r="BT3930" s="22"/>
      <c r="BU3930" s="1"/>
      <c r="BV3930" s="1"/>
      <c r="BW3930" s="1"/>
      <c r="BX3930" s="1"/>
      <c r="BY3930" s="1"/>
      <c r="BZ3930" s="1"/>
      <c r="CA3930" s="1"/>
      <c r="CB3930" s="1"/>
      <c r="CC3930" s="1"/>
      <c r="CD3930" s="1"/>
      <c r="CE3930" s="1"/>
      <c r="CF3930" s="1"/>
      <c r="CG3930" s="1"/>
      <c r="CH3930" s="1"/>
      <c r="CI3930" s="1"/>
      <c r="CJ3930" s="1"/>
      <c r="CK3930" s="1"/>
      <c r="CL3930" s="1"/>
      <c r="CM3930" s="1"/>
      <c r="CN3930" s="1"/>
      <c r="CO3930" s="1"/>
      <c r="CP3930" s="1"/>
      <c r="CQ3930" s="1"/>
      <c r="CR3930" s="1"/>
      <c r="CS3930" s="1"/>
      <c r="CT3930" s="1"/>
      <c r="CU3930" s="1"/>
      <c r="CV3930" s="1"/>
      <c r="CW3930" s="1"/>
      <c r="CX3930" s="1"/>
      <c r="CY3930" s="1"/>
      <c r="CZ3930" s="1"/>
      <c r="DA3930" s="1"/>
      <c r="DB3930" s="1"/>
      <c r="DC3930" s="1"/>
      <c r="DD3930" s="1"/>
      <c r="DE3930" s="1"/>
      <c r="DF3930" s="1"/>
      <c r="DG3930" s="1"/>
      <c r="DH3930" s="1"/>
      <c r="DI3930" s="1"/>
      <c r="DJ3930" s="1"/>
      <c r="DK3930" s="1"/>
      <c r="DL3930" s="1"/>
      <c r="DM3930" s="1"/>
      <c r="DN3930" s="1"/>
      <c r="DO3930" s="1"/>
      <c r="DP3930" s="1"/>
      <c r="DQ3930" s="1"/>
      <c r="DR3930" s="1"/>
      <c r="DS3930" s="1"/>
      <c r="DT3930" s="1"/>
      <c r="DU3930" s="1"/>
      <c r="DV3930" s="1"/>
      <c r="DW3930" s="1"/>
      <c r="DX3930" s="1"/>
      <c r="DY3930" s="1"/>
      <c r="DZ3930" s="1"/>
      <c r="EA3930" s="1"/>
      <c r="EB3930" s="1"/>
      <c r="EC3930" s="1"/>
      <c r="ED3930" s="1"/>
      <c r="EE3930" s="1"/>
      <c r="EF3930" s="1"/>
      <c r="EG3930" s="1"/>
      <c r="EH3930" s="1"/>
      <c r="EI3930" s="1"/>
      <c r="EJ3930" s="1"/>
      <c r="EK3930" s="1"/>
      <c r="EL3930" s="1"/>
      <c r="EM3930" s="1"/>
      <c r="EN3930" s="1"/>
      <c r="EO3930" s="1"/>
      <c r="EP3930" s="1"/>
      <c r="EQ3930" s="1"/>
      <c r="ER3930" s="1"/>
      <c r="ES3930" s="1"/>
      <c r="ET3930" s="1"/>
      <c r="EU3930" s="1"/>
      <c r="EV3930" s="1"/>
      <c r="EW3930" s="1"/>
      <c r="EX3930" s="1"/>
      <c r="EY3930" s="1"/>
      <c r="EZ3930" s="1"/>
      <c r="FA3930" s="1"/>
      <c r="FB3930" s="1"/>
      <c r="FC3930" s="1"/>
      <c r="FD3930" s="1"/>
      <c r="FE3930" s="1"/>
      <c r="FF3930" s="1"/>
      <c r="FG3930" s="1"/>
      <c r="FH3930" s="1"/>
      <c r="FI3930" s="1"/>
      <c r="FJ3930" s="1"/>
      <c r="FK3930" s="1"/>
      <c r="FL3930" s="1"/>
      <c r="FM3930" s="1"/>
      <c r="FN3930" s="1"/>
      <c r="FO3930" s="1"/>
      <c r="FP3930" s="1"/>
      <c r="FQ3930" s="1"/>
      <c r="FR3930" s="1"/>
      <c r="FS3930" s="1"/>
      <c r="FT3930" s="1"/>
      <c r="FU3930" s="1"/>
      <c r="FV3930" s="1"/>
      <c r="FW3930" s="1"/>
      <c r="FX3930" s="1"/>
      <c r="FY3930" s="1"/>
      <c r="FZ3930" s="1"/>
      <c r="GA3930" s="1"/>
      <c r="GB3930" s="1"/>
      <c r="GC3930" s="1"/>
      <c r="GD3930" s="1"/>
      <c r="GE3930" s="1"/>
      <c r="GF3930" s="1"/>
      <c r="GG3930" s="1"/>
      <c r="GH3930" s="1"/>
      <c r="GI3930" s="1"/>
      <c r="GJ3930" s="1"/>
      <c r="GK3930"/>
      <c r="GL3930"/>
      <c r="GM3930"/>
      <c r="GN3930"/>
      <c r="GO3930"/>
      <c r="GP3930"/>
      <c r="GQ3930"/>
      <c r="GR3930"/>
      <c r="GS3930"/>
      <c r="GT3930"/>
      <c r="GU3930"/>
      <c r="GV3930"/>
      <c r="GW3930"/>
      <c r="GX3930"/>
      <c r="GY3930"/>
      <c r="GZ3930"/>
      <c r="HA3930"/>
      <c r="HB3930"/>
      <c r="HC3930"/>
      <c r="HD3930"/>
      <c r="HE3930"/>
    </row>
    <row r="3931" spans="4:213" s="25" customFormat="1" x14ac:dyDescent="0.25">
      <c r="D3931" s="19"/>
      <c r="E3931" s="19"/>
      <c r="F3931" s="20"/>
      <c r="G3931" s="20"/>
      <c r="H3931" s="20"/>
      <c r="I3931" s="20"/>
      <c r="J3931" s="21"/>
      <c r="K3931" s="21"/>
      <c r="L3931" s="20"/>
      <c r="M3931" s="20"/>
      <c r="N3931" s="22"/>
      <c r="O3931" s="22"/>
      <c r="P3931" s="22"/>
      <c r="Q3931" s="22"/>
      <c r="R3931" s="19"/>
      <c r="S3931" s="19"/>
      <c r="T3931" s="19"/>
      <c r="U3931" s="20"/>
      <c r="V3931" s="20"/>
      <c r="W3931" s="20"/>
      <c r="X3931" s="27"/>
      <c r="Y3931" s="253"/>
      <c r="Z3931" s="30"/>
      <c r="AA3931" s="30"/>
      <c r="AB3931" s="31"/>
      <c r="AC3931" s="31"/>
      <c r="AD3931" s="31"/>
      <c r="AE3931" s="31"/>
      <c r="AF3931" s="31"/>
      <c r="AG3931" s="241"/>
      <c r="AH3931" s="31"/>
      <c r="AI3931" s="31"/>
      <c r="AJ3931" s="31"/>
      <c r="AK3931" s="31"/>
      <c r="AL3931" s="120"/>
      <c r="AQ3931" s="26"/>
      <c r="AW3931" s="19"/>
      <c r="AX3931" s="19"/>
      <c r="AY3931" s="19"/>
      <c r="AZ3931" s="19"/>
      <c r="BA3931" s="19"/>
      <c r="BB3931" s="19"/>
      <c r="BC3931" s="1"/>
      <c r="BD3931"/>
      <c r="BE3931"/>
      <c r="BF3931" s="1"/>
      <c r="BG3931"/>
      <c r="BH3931"/>
      <c r="BI3931"/>
      <c r="BJ3931" s="1"/>
      <c r="BK3931" s="1"/>
      <c r="BL3931"/>
      <c r="BM3931" s="1"/>
      <c r="BN3931" s="1"/>
      <c r="BO3931" s="1"/>
      <c r="BP3931" s="1"/>
      <c r="BQ3931" s="1"/>
      <c r="BR3931" s="1"/>
      <c r="BS3931" s="1"/>
      <c r="BT3931" s="22"/>
      <c r="BU3931" s="1"/>
      <c r="BV3931" s="1"/>
      <c r="BW3931" s="1"/>
      <c r="BX3931" s="1"/>
      <c r="BY3931" s="1"/>
      <c r="BZ3931" s="1"/>
      <c r="CA3931" s="1"/>
      <c r="CB3931" s="1"/>
      <c r="CC3931" s="1"/>
      <c r="CD3931" s="1"/>
      <c r="CE3931" s="1"/>
      <c r="CF3931" s="1"/>
      <c r="CG3931" s="1"/>
      <c r="CH3931" s="1"/>
      <c r="CI3931" s="1"/>
      <c r="CJ3931" s="1"/>
      <c r="CK3931" s="1"/>
      <c r="CL3931" s="1"/>
      <c r="CM3931" s="1"/>
      <c r="CN3931" s="1"/>
      <c r="CO3931" s="1"/>
      <c r="CP3931" s="1"/>
      <c r="CQ3931" s="1"/>
      <c r="CR3931" s="1"/>
      <c r="CS3931" s="1"/>
      <c r="CT3931" s="1"/>
      <c r="CU3931" s="1"/>
      <c r="CV3931" s="1"/>
      <c r="CW3931" s="1"/>
      <c r="CX3931" s="1"/>
      <c r="CY3931" s="1"/>
      <c r="CZ3931" s="1"/>
      <c r="DA3931" s="1"/>
      <c r="DB3931" s="1"/>
      <c r="DC3931" s="1"/>
      <c r="DD3931" s="1"/>
      <c r="DE3931" s="1"/>
      <c r="DF3931" s="1"/>
      <c r="DG3931" s="1"/>
      <c r="DH3931" s="1"/>
      <c r="DI3931" s="1"/>
      <c r="DJ3931" s="1"/>
      <c r="DK3931" s="1"/>
      <c r="DL3931" s="1"/>
      <c r="DM3931" s="1"/>
      <c r="DN3931" s="1"/>
      <c r="DO3931" s="1"/>
      <c r="DP3931" s="1"/>
      <c r="DQ3931" s="1"/>
      <c r="DR3931" s="1"/>
      <c r="DS3931" s="1"/>
      <c r="DT3931" s="1"/>
      <c r="DU3931" s="1"/>
      <c r="DV3931" s="1"/>
      <c r="DW3931" s="1"/>
      <c r="DX3931" s="1"/>
      <c r="DY3931" s="1"/>
      <c r="DZ3931" s="1"/>
      <c r="EA3931" s="1"/>
      <c r="EB3931" s="1"/>
      <c r="EC3931" s="1"/>
      <c r="ED3931" s="1"/>
      <c r="EE3931" s="1"/>
      <c r="EF3931" s="1"/>
      <c r="EG3931" s="1"/>
      <c r="EH3931" s="1"/>
      <c r="EI3931" s="1"/>
      <c r="EJ3931" s="1"/>
      <c r="EK3931" s="1"/>
      <c r="EL3931" s="1"/>
      <c r="EM3931" s="1"/>
      <c r="EN3931" s="1"/>
      <c r="EO3931" s="1"/>
      <c r="EP3931" s="1"/>
      <c r="EQ3931" s="1"/>
      <c r="ER3931" s="1"/>
      <c r="ES3931" s="1"/>
      <c r="ET3931" s="1"/>
      <c r="EU3931" s="1"/>
      <c r="EV3931" s="1"/>
      <c r="EW3931" s="1"/>
      <c r="EX3931" s="1"/>
      <c r="EY3931" s="1"/>
      <c r="EZ3931" s="1"/>
      <c r="FA3931" s="1"/>
      <c r="FB3931" s="1"/>
      <c r="FC3931" s="1"/>
      <c r="FD3931" s="1"/>
      <c r="FE3931" s="1"/>
      <c r="FF3931" s="1"/>
      <c r="FG3931" s="1"/>
      <c r="FH3931" s="1"/>
      <c r="FI3931" s="1"/>
      <c r="FJ3931" s="1"/>
      <c r="FK3931" s="1"/>
      <c r="FL3931" s="1"/>
      <c r="FM3931" s="1"/>
      <c r="FN3931" s="1"/>
      <c r="FO3931" s="1"/>
      <c r="FP3931" s="1"/>
      <c r="FQ3931" s="1"/>
      <c r="FR3931" s="1"/>
      <c r="FS3931" s="1"/>
      <c r="FT3931" s="1"/>
      <c r="FU3931" s="1"/>
      <c r="FV3931" s="1"/>
      <c r="FW3931" s="1"/>
      <c r="FX3931" s="1"/>
      <c r="FY3931" s="1"/>
      <c r="FZ3931" s="1"/>
      <c r="GA3931" s="1"/>
      <c r="GB3931" s="1"/>
      <c r="GC3931" s="1"/>
      <c r="GD3931" s="1"/>
      <c r="GE3931" s="1"/>
      <c r="GF3931" s="1"/>
      <c r="GG3931" s="1"/>
      <c r="GH3931" s="1"/>
      <c r="GI3931" s="1"/>
      <c r="GJ3931" s="1"/>
      <c r="GK3931"/>
      <c r="GL3931"/>
      <c r="GM3931"/>
      <c r="GN3931"/>
      <c r="GO3931"/>
      <c r="GP3931"/>
      <c r="GQ3931"/>
      <c r="GR3931"/>
      <c r="GS3931"/>
      <c r="GT3931"/>
      <c r="GU3931"/>
      <c r="GV3931"/>
      <c r="GW3931"/>
      <c r="GX3931"/>
      <c r="GY3931"/>
      <c r="GZ3931"/>
      <c r="HA3931"/>
      <c r="HB3931"/>
      <c r="HC3931"/>
      <c r="HD3931"/>
      <c r="HE3931"/>
    </row>
    <row r="3932" spans="4:213" s="25" customFormat="1" x14ac:dyDescent="0.25">
      <c r="D3932" s="19"/>
      <c r="E3932" s="19"/>
      <c r="F3932" s="20"/>
      <c r="G3932" s="20"/>
      <c r="H3932" s="20"/>
      <c r="I3932" s="20"/>
      <c r="J3932" s="21"/>
      <c r="K3932" s="21"/>
      <c r="L3932" s="20"/>
      <c r="M3932" s="20"/>
      <c r="N3932" s="22"/>
      <c r="O3932" s="22"/>
      <c r="P3932" s="22"/>
      <c r="Q3932" s="22"/>
      <c r="R3932" s="19"/>
      <c r="S3932" s="19"/>
      <c r="T3932" s="19"/>
      <c r="U3932" s="20"/>
      <c r="V3932" s="20"/>
      <c r="W3932" s="20"/>
      <c r="X3932" s="27"/>
      <c r="Y3932" s="253"/>
      <c r="Z3932" s="30"/>
      <c r="AA3932" s="30"/>
      <c r="AB3932" s="31"/>
      <c r="AC3932" s="31"/>
      <c r="AD3932" s="31"/>
      <c r="AE3932" s="31"/>
      <c r="AF3932" s="31"/>
      <c r="AG3932" s="241"/>
      <c r="AH3932" s="31"/>
      <c r="AI3932" s="31"/>
      <c r="AJ3932" s="31"/>
      <c r="AK3932" s="31"/>
      <c r="AL3932" s="120"/>
      <c r="AQ3932" s="26"/>
      <c r="AW3932" s="19"/>
      <c r="AX3932" s="19"/>
      <c r="AY3932" s="19"/>
      <c r="AZ3932" s="19"/>
      <c r="BA3932" s="19"/>
      <c r="BB3932" s="19"/>
      <c r="BC3932" s="1"/>
      <c r="BD3932"/>
      <c r="BE3932"/>
      <c r="BF3932" s="1"/>
      <c r="BG3932"/>
      <c r="BH3932"/>
      <c r="BI3932"/>
      <c r="BJ3932" s="1"/>
      <c r="BK3932" s="1"/>
      <c r="BL3932"/>
      <c r="BM3932" s="1"/>
      <c r="BN3932" s="1"/>
      <c r="BO3932" s="1"/>
      <c r="BP3932" s="1"/>
      <c r="BQ3932" s="1"/>
      <c r="BR3932" s="1"/>
      <c r="BS3932" s="1"/>
      <c r="BT3932" s="22"/>
      <c r="BU3932" s="1"/>
      <c r="BV3932" s="1"/>
      <c r="BW3932" s="1"/>
      <c r="BX3932" s="1"/>
      <c r="BY3932" s="1"/>
      <c r="BZ3932" s="1"/>
      <c r="CA3932" s="1"/>
      <c r="CB3932" s="1"/>
      <c r="CC3932" s="1"/>
      <c r="CD3932" s="1"/>
      <c r="CE3932" s="1"/>
      <c r="CF3932" s="1"/>
      <c r="CG3932" s="1"/>
      <c r="CH3932" s="1"/>
      <c r="CI3932" s="1"/>
      <c r="CJ3932" s="1"/>
      <c r="CK3932" s="1"/>
      <c r="CL3932" s="1"/>
      <c r="CM3932" s="1"/>
      <c r="CN3932" s="1"/>
      <c r="CO3932" s="1"/>
      <c r="CP3932" s="1"/>
      <c r="CQ3932" s="1"/>
      <c r="CR3932" s="1"/>
      <c r="CS3932" s="1"/>
      <c r="CT3932" s="1"/>
      <c r="CU3932" s="1"/>
      <c r="CV3932" s="1"/>
      <c r="CW3932" s="1"/>
      <c r="CX3932" s="1"/>
      <c r="CY3932" s="1"/>
      <c r="CZ3932" s="1"/>
      <c r="DA3932" s="1"/>
      <c r="DB3932" s="1"/>
      <c r="DC3932" s="1"/>
      <c r="DD3932" s="1"/>
      <c r="DE3932" s="1"/>
      <c r="DF3932" s="1"/>
      <c r="DG3932" s="1"/>
      <c r="DH3932" s="1"/>
      <c r="DI3932" s="1"/>
      <c r="DJ3932" s="1"/>
      <c r="DK3932" s="1"/>
      <c r="DL3932" s="1"/>
      <c r="DM3932" s="1"/>
      <c r="DN3932" s="1"/>
      <c r="DO3932" s="1"/>
      <c r="DP3932" s="1"/>
      <c r="DQ3932" s="1"/>
      <c r="DR3932" s="1"/>
      <c r="DS3932" s="1"/>
      <c r="DT3932" s="1"/>
      <c r="DU3932" s="1"/>
      <c r="DV3932" s="1"/>
      <c r="DW3932" s="1"/>
      <c r="DX3932" s="1"/>
      <c r="DY3932" s="1"/>
      <c r="DZ3932" s="1"/>
      <c r="EA3932" s="1"/>
      <c r="EB3932" s="1"/>
      <c r="EC3932" s="1"/>
      <c r="ED3932" s="1"/>
      <c r="EE3932" s="1"/>
      <c r="EF3932" s="1"/>
      <c r="EG3932" s="1"/>
      <c r="EH3932" s="1"/>
      <c r="EI3932" s="1"/>
      <c r="EJ3932" s="1"/>
      <c r="EK3932" s="1"/>
      <c r="EL3932" s="1"/>
      <c r="EM3932" s="1"/>
      <c r="EN3932" s="1"/>
      <c r="EO3932" s="1"/>
      <c r="EP3932" s="1"/>
      <c r="EQ3932" s="1"/>
      <c r="ER3932" s="1"/>
      <c r="ES3932" s="1"/>
      <c r="ET3932" s="1"/>
      <c r="EU3932" s="1"/>
      <c r="EV3932" s="1"/>
      <c r="EW3932" s="1"/>
      <c r="EX3932" s="1"/>
      <c r="EY3932" s="1"/>
      <c r="EZ3932" s="1"/>
      <c r="FA3932" s="1"/>
      <c r="FB3932" s="1"/>
      <c r="FC3932" s="1"/>
      <c r="FD3932" s="1"/>
      <c r="FE3932" s="1"/>
      <c r="FF3932" s="1"/>
      <c r="FG3932" s="1"/>
      <c r="FH3932" s="1"/>
      <c r="FI3932" s="1"/>
      <c r="FJ3932" s="1"/>
      <c r="FK3932" s="1"/>
      <c r="FL3932" s="1"/>
      <c r="FM3932" s="1"/>
      <c r="FN3932" s="1"/>
      <c r="FO3932" s="1"/>
      <c r="FP3932" s="1"/>
      <c r="FQ3932" s="1"/>
      <c r="FR3932" s="1"/>
      <c r="FS3932" s="1"/>
      <c r="FT3932" s="1"/>
      <c r="FU3932" s="1"/>
      <c r="FV3932" s="1"/>
      <c r="FW3932" s="1"/>
      <c r="FX3932" s="1"/>
      <c r="FY3932" s="1"/>
      <c r="FZ3932" s="1"/>
      <c r="GA3932" s="1"/>
      <c r="GB3932" s="1"/>
      <c r="GC3932" s="1"/>
      <c r="GD3932" s="1"/>
      <c r="GE3932" s="1"/>
      <c r="GF3932" s="1"/>
      <c r="GG3932" s="1"/>
      <c r="GH3932" s="1"/>
      <c r="GI3932" s="1"/>
      <c r="GJ3932" s="1"/>
      <c r="GK3932"/>
      <c r="GL3932"/>
      <c r="GM3932"/>
      <c r="GN3932"/>
      <c r="GO3932"/>
      <c r="GP3932"/>
      <c r="GQ3932"/>
      <c r="GR3932"/>
      <c r="GS3932"/>
      <c r="GT3932"/>
      <c r="GU3932"/>
      <c r="GV3932"/>
      <c r="GW3932"/>
      <c r="GX3932"/>
      <c r="GY3932"/>
      <c r="GZ3932"/>
      <c r="HA3932"/>
      <c r="HB3932"/>
      <c r="HC3932"/>
      <c r="HD3932"/>
      <c r="HE3932"/>
    </row>
    <row r="3933" spans="4:213" s="25" customFormat="1" x14ac:dyDescent="0.25">
      <c r="D3933" s="19"/>
      <c r="E3933" s="19"/>
      <c r="F3933" s="20"/>
      <c r="G3933" s="20"/>
      <c r="H3933" s="20"/>
      <c r="I3933" s="20"/>
      <c r="J3933" s="21"/>
      <c r="K3933" s="21"/>
      <c r="L3933" s="20"/>
      <c r="M3933" s="20"/>
      <c r="N3933" s="22"/>
      <c r="O3933" s="22"/>
      <c r="P3933" s="22"/>
      <c r="Q3933" s="22"/>
      <c r="R3933" s="19"/>
      <c r="S3933" s="19"/>
      <c r="T3933" s="19"/>
      <c r="U3933" s="20"/>
      <c r="V3933" s="20"/>
      <c r="W3933" s="20"/>
      <c r="X3933" s="27"/>
      <c r="Y3933" s="253"/>
      <c r="Z3933" s="30"/>
      <c r="AA3933" s="30"/>
      <c r="AB3933" s="31"/>
      <c r="AC3933" s="31"/>
      <c r="AD3933" s="31"/>
      <c r="AE3933" s="31"/>
      <c r="AF3933" s="31"/>
      <c r="AG3933" s="241"/>
      <c r="AH3933" s="31"/>
      <c r="AI3933" s="31"/>
      <c r="AJ3933" s="31"/>
      <c r="AK3933" s="31"/>
      <c r="AL3933" s="120"/>
      <c r="AQ3933" s="26"/>
      <c r="AW3933" s="19"/>
      <c r="AX3933" s="19"/>
      <c r="AY3933" s="19"/>
      <c r="AZ3933" s="19"/>
      <c r="BA3933" s="19"/>
      <c r="BB3933" s="19"/>
      <c r="BC3933" s="1"/>
      <c r="BD3933"/>
      <c r="BE3933"/>
      <c r="BF3933" s="1"/>
      <c r="BG3933"/>
      <c r="BH3933"/>
      <c r="BI3933"/>
      <c r="BJ3933" s="1"/>
      <c r="BK3933" s="1"/>
      <c r="BL3933"/>
      <c r="BM3933" s="1"/>
      <c r="BN3933" s="1"/>
      <c r="BO3933" s="1"/>
      <c r="BP3933" s="1"/>
      <c r="BQ3933" s="1"/>
      <c r="BR3933" s="1"/>
      <c r="BS3933" s="1"/>
      <c r="BT3933" s="22"/>
      <c r="BU3933" s="1"/>
      <c r="BV3933" s="1"/>
      <c r="BW3933" s="1"/>
      <c r="BX3933" s="1"/>
      <c r="BY3933" s="1"/>
      <c r="BZ3933" s="1"/>
      <c r="CA3933" s="1"/>
      <c r="CB3933" s="1"/>
      <c r="CC3933" s="1"/>
      <c r="CD3933" s="1"/>
      <c r="CE3933" s="1"/>
      <c r="CF3933" s="1"/>
      <c r="CG3933" s="1"/>
      <c r="CH3933" s="1"/>
      <c r="CI3933" s="1"/>
      <c r="CJ3933" s="1"/>
      <c r="CK3933" s="1"/>
      <c r="CL3933" s="1"/>
      <c r="CM3933" s="1"/>
      <c r="CN3933" s="1"/>
      <c r="CO3933" s="1"/>
      <c r="CP3933" s="1"/>
      <c r="CQ3933" s="1"/>
      <c r="CR3933" s="1"/>
      <c r="CS3933" s="1"/>
      <c r="CT3933" s="1"/>
      <c r="CU3933" s="1"/>
      <c r="CV3933" s="1"/>
      <c r="CW3933" s="1"/>
      <c r="CX3933" s="1"/>
      <c r="CY3933" s="1"/>
      <c r="CZ3933" s="1"/>
      <c r="DA3933" s="1"/>
      <c r="DB3933" s="1"/>
      <c r="DC3933" s="1"/>
      <c r="DD3933" s="1"/>
      <c r="DE3933" s="1"/>
      <c r="DF3933" s="1"/>
      <c r="DG3933" s="1"/>
      <c r="DH3933" s="1"/>
      <c r="DI3933" s="1"/>
      <c r="DJ3933" s="1"/>
      <c r="DK3933" s="1"/>
      <c r="DL3933" s="1"/>
      <c r="DM3933" s="1"/>
      <c r="DN3933" s="1"/>
      <c r="DO3933" s="1"/>
      <c r="DP3933" s="1"/>
      <c r="DQ3933" s="1"/>
      <c r="DR3933" s="1"/>
      <c r="DS3933" s="1"/>
      <c r="DT3933" s="1"/>
      <c r="DU3933" s="1"/>
      <c r="DV3933" s="1"/>
      <c r="DW3933" s="1"/>
      <c r="DX3933" s="1"/>
      <c r="DY3933" s="1"/>
      <c r="DZ3933" s="1"/>
      <c r="EA3933" s="1"/>
      <c r="EB3933" s="1"/>
      <c r="EC3933" s="1"/>
      <c r="ED3933" s="1"/>
      <c r="EE3933" s="1"/>
      <c r="EF3933" s="1"/>
      <c r="EG3933" s="1"/>
      <c r="EH3933" s="1"/>
      <c r="EI3933" s="1"/>
      <c r="EJ3933" s="1"/>
      <c r="EK3933" s="1"/>
      <c r="EL3933" s="1"/>
      <c r="EM3933" s="1"/>
      <c r="EN3933" s="1"/>
      <c r="EO3933" s="1"/>
      <c r="EP3933" s="1"/>
      <c r="EQ3933" s="1"/>
      <c r="ER3933" s="1"/>
      <c r="ES3933" s="1"/>
      <c r="ET3933" s="1"/>
      <c r="EU3933" s="1"/>
      <c r="EV3933" s="1"/>
      <c r="EW3933" s="1"/>
      <c r="EX3933" s="1"/>
      <c r="EY3933" s="1"/>
      <c r="EZ3933" s="1"/>
      <c r="FA3933" s="1"/>
      <c r="FB3933" s="1"/>
      <c r="FC3933" s="1"/>
      <c r="FD3933" s="1"/>
      <c r="FE3933" s="1"/>
      <c r="FF3933" s="1"/>
      <c r="FG3933" s="1"/>
      <c r="FH3933" s="1"/>
      <c r="FI3933" s="1"/>
      <c r="FJ3933" s="1"/>
      <c r="FK3933" s="1"/>
      <c r="FL3933" s="1"/>
      <c r="FM3933" s="1"/>
      <c r="FN3933" s="1"/>
      <c r="FO3933" s="1"/>
      <c r="FP3933" s="1"/>
      <c r="FQ3933" s="1"/>
      <c r="FR3933" s="1"/>
      <c r="FS3933" s="1"/>
      <c r="FT3933" s="1"/>
      <c r="FU3933" s="1"/>
      <c r="FV3933" s="1"/>
      <c r="FW3933" s="1"/>
      <c r="FX3933" s="1"/>
      <c r="FY3933" s="1"/>
      <c r="FZ3933" s="1"/>
      <c r="GA3933" s="1"/>
      <c r="GB3933" s="1"/>
      <c r="GC3933" s="1"/>
      <c r="GD3933" s="1"/>
      <c r="GE3933" s="1"/>
      <c r="GF3933" s="1"/>
      <c r="GG3933" s="1"/>
      <c r="GH3933" s="1"/>
      <c r="GI3933" s="1"/>
      <c r="GJ3933" s="1"/>
      <c r="GK3933"/>
      <c r="GL3933"/>
      <c r="GM3933"/>
      <c r="GN3933"/>
      <c r="GO3933"/>
      <c r="GP3933"/>
      <c r="GQ3933"/>
      <c r="GR3933"/>
      <c r="GS3933"/>
      <c r="GT3933"/>
      <c r="GU3933"/>
      <c r="GV3933"/>
      <c r="GW3933"/>
      <c r="GX3933"/>
      <c r="GY3933"/>
      <c r="GZ3933"/>
      <c r="HA3933"/>
      <c r="HB3933"/>
      <c r="HC3933"/>
      <c r="HD3933"/>
      <c r="HE3933"/>
    </row>
    <row r="3934" spans="4:213" s="25" customFormat="1" x14ac:dyDescent="0.25">
      <c r="D3934" s="19"/>
      <c r="E3934" s="19"/>
      <c r="F3934" s="20"/>
      <c r="G3934" s="20"/>
      <c r="H3934" s="20"/>
      <c r="I3934" s="20"/>
      <c r="J3934" s="21"/>
      <c r="K3934" s="21"/>
      <c r="L3934" s="20"/>
      <c r="M3934" s="20"/>
      <c r="N3934" s="22"/>
      <c r="O3934" s="22"/>
      <c r="P3934" s="22"/>
      <c r="Q3934" s="22"/>
      <c r="R3934" s="19"/>
      <c r="S3934" s="19"/>
      <c r="T3934" s="19"/>
      <c r="U3934" s="20"/>
      <c r="V3934" s="20"/>
      <c r="W3934" s="20"/>
      <c r="X3934" s="27"/>
      <c r="Y3934" s="253"/>
      <c r="Z3934" s="30"/>
      <c r="AA3934" s="30"/>
      <c r="AB3934" s="31"/>
      <c r="AC3934" s="31"/>
      <c r="AD3934" s="31"/>
      <c r="AE3934" s="31"/>
      <c r="AF3934" s="31"/>
      <c r="AG3934" s="241"/>
      <c r="AH3934" s="31"/>
      <c r="AI3934" s="31"/>
      <c r="AJ3934" s="31"/>
      <c r="AK3934" s="31"/>
      <c r="AL3934" s="120"/>
      <c r="AQ3934" s="26"/>
      <c r="AW3934" s="19"/>
      <c r="AX3934" s="19"/>
      <c r="AY3934" s="19"/>
      <c r="AZ3934" s="19"/>
      <c r="BA3934" s="19"/>
      <c r="BB3934" s="19"/>
      <c r="BC3934" s="1"/>
      <c r="BD3934"/>
      <c r="BE3934"/>
      <c r="BF3934" s="1"/>
      <c r="BG3934"/>
      <c r="BH3934"/>
      <c r="BI3934"/>
      <c r="BJ3934" s="1"/>
      <c r="BK3934" s="1"/>
      <c r="BL3934"/>
      <c r="BM3934" s="1"/>
      <c r="BN3934" s="1"/>
      <c r="BO3934" s="1"/>
      <c r="BP3934" s="1"/>
      <c r="BQ3934" s="1"/>
      <c r="BR3934" s="1"/>
      <c r="BS3934" s="1"/>
      <c r="BT3934" s="22"/>
      <c r="BU3934" s="1"/>
      <c r="BV3934" s="1"/>
      <c r="BW3934" s="1"/>
      <c r="BX3934" s="1"/>
      <c r="BY3934" s="1"/>
      <c r="BZ3934" s="1"/>
      <c r="CA3934" s="1"/>
      <c r="CB3934" s="1"/>
      <c r="CC3934" s="1"/>
      <c r="CD3934" s="1"/>
      <c r="CE3934" s="1"/>
      <c r="CF3934" s="1"/>
      <c r="CG3934" s="1"/>
      <c r="CH3934" s="1"/>
      <c r="CI3934" s="1"/>
      <c r="CJ3934" s="1"/>
      <c r="CK3934" s="1"/>
      <c r="CL3934" s="1"/>
      <c r="CM3934" s="1"/>
      <c r="CN3934" s="1"/>
      <c r="CO3934" s="1"/>
      <c r="CP3934" s="1"/>
      <c r="CQ3934" s="1"/>
      <c r="CR3934" s="1"/>
      <c r="CS3934" s="1"/>
      <c r="CT3934" s="1"/>
      <c r="CU3934" s="1"/>
      <c r="CV3934" s="1"/>
      <c r="CW3934" s="1"/>
      <c r="CX3934" s="1"/>
      <c r="CY3934" s="1"/>
      <c r="CZ3934" s="1"/>
      <c r="DA3934" s="1"/>
      <c r="DB3934" s="1"/>
      <c r="DC3934" s="1"/>
      <c r="DD3934" s="1"/>
      <c r="DE3934" s="1"/>
      <c r="DF3934" s="1"/>
      <c r="DG3934" s="1"/>
      <c r="DH3934" s="1"/>
      <c r="DI3934" s="1"/>
      <c r="DJ3934" s="1"/>
      <c r="DK3934" s="1"/>
      <c r="DL3934" s="1"/>
      <c r="DM3934" s="1"/>
      <c r="DN3934" s="1"/>
      <c r="DO3934" s="1"/>
      <c r="DP3934" s="1"/>
      <c r="DQ3934" s="1"/>
      <c r="DR3934" s="1"/>
      <c r="DS3934" s="1"/>
      <c r="DT3934" s="1"/>
      <c r="DU3934" s="1"/>
      <c r="DV3934" s="1"/>
      <c r="DW3934" s="1"/>
      <c r="DX3934" s="1"/>
      <c r="DY3934" s="1"/>
      <c r="DZ3934" s="1"/>
      <c r="EA3934" s="1"/>
      <c r="EB3934" s="1"/>
      <c r="EC3934" s="1"/>
      <c r="ED3934" s="1"/>
      <c r="EE3934" s="1"/>
      <c r="EF3934" s="1"/>
      <c r="EG3934" s="1"/>
      <c r="EH3934" s="1"/>
      <c r="EI3934" s="1"/>
      <c r="EJ3934" s="1"/>
      <c r="EK3934" s="1"/>
      <c r="EL3934" s="1"/>
      <c r="EM3934" s="1"/>
      <c r="EN3934" s="1"/>
      <c r="EO3934" s="1"/>
      <c r="EP3934" s="1"/>
      <c r="EQ3934" s="1"/>
      <c r="ER3934" s="1"/>
      <c r="ES3934" s="1"/>
      <c r="ET3934" s="1"/>
      <c r="EU3934" s="1"/>
      <c r="EV3934" s="1"/>
      <c r="EW3934" s="1"/>
      <c r="EX3934" s="1"/>
      <c r="EY3934" s="1"/>
      <c r="EZ3934" s="1"/>
      <c r="FA3934" s="1"/>
      <c r="FB3934" s="1"/>
      <c r="FC3934" s="1"/>
      <c r="FD3934" s="1"/>
      <c r="FE3934" s="1"/>
      <c r="FF3934" s="1"/>
      <c r="FG3934" s="1"/>
      <c r="FH3934" s="1"/>
      <c r="FI3934" s="1"/>
      <c r="FJ3934" s="1"/>
      <c r="FK3934" s="1"/>
      <c r="FL3934" s="1"/>
      <c r="FM3934" s="1"/>
      <c r="FN3934" s="1"/>
      <c r="FO3934" s="1"/>
      <c r="FP3934" s="1"/>
      <c r="FQ3934" s="1"/>
      <c r="FR3934" s="1"/>
      <c r="FS3934" s="1"/>
      <c r="FT3934" s="1"/>
      <c r="FU3934" s="1"/>
      <c r="FV3934" s="1"/>
      <c r="FW3934" s="1"/>
      <c r="FX3934" s="1"/>
      <c r="FY3934" s="1"/>
      <c r="FZ3934" s="1"/>
      <c r="GA3934" s="1"/>
      <c r="GB3934" s="1"/>
      <c r="GC3934" s="1"/>
      <c r="GD3934" s="1"/>
      <c r="GE3934" s="1"/>
      <c r="GF3934" s="1"/>
      <c r="GG3934" s="1"/>
      <c r="GH3934" s="1"/>
      <c r="GI3934" s="1"/>
      <c r="GJ3934" s="1"/>
      <c r="GK3934"/>
      <c r="GL3934"/>
      <c r="GM3934"/>
      <c r="GN3934"/>
      <c r="GO3934"/>
      <c r="GP3934"/>
      <c r="GQ3934"/>
      <c r="GR3934"/>
      <c r="GS3934"/>
      <c r="GT3934"/>
      <c r="GU3934"/>
      <c r="GV3934"/>
      <c r="GW3934"/>
      <c r="GX3934"/>
      <c r="GY3934"/>
      <c r="GZ3934"/>
      <c r="HA3934"/>
      <c r="HB3934"/>
      <c r="HC3934"/>
      <c r="HD3934"/>
      <c r="HE3934"/>
    </row>
    <row r="3935" spans="4:213" s="25" customFormat="1" x14ac:dyDescent="0.25">
      <c r="D3935" s="19"/>
      <c r="E3935" s="19"/>
      <c r="F3935" s="20"/>
      <c r="G3935" s="20"/>
      <c r="H3935" s="20"/>
      <c r="I3935" s="20"/>
      <c r="J3935" s="21"/>
      <c r="K3935" s="21"/>
      <c r="L3935" s="20"/>
      <c r="M3935" s="20"/>
      <c r="N3935" s="22"/>
      <c r="O3935" s="22"/>
      <c r="P3935" s="22"/>
      <c r="Q3935" s="22"/>
      <c r="R3935" s="19"/>
      <c r="S3935" s="19"/>
      <c r="T3935" s="19"/>
      <c r="U3935" s="20"/>
      <c r="V3935" s="20"/>
      <c r="W3935" s="20"/>
      <c r="X3935" s="27"/>
      <c r="Y3935" s="253"/>
      <c r="Z3935" s="30"/>
      <c r="AA3935" s="30"/>
      <c r="AB3935" s="31"/>
      <c r="AC3935" s="31"/>
      <c r="AD3935" s="31"/>
      <c r="AE3935" s="31"/>
      <c r="AF3935" s="31"/>
      <c r="AG3935" s="241"/>
      <c r="AH3935" s="31"/>
      <c r="AI3935" s="31"/>
      <c r="AJ3935" s="31"/>
      <c r="AK3935" s="31"/>
      <c r="AL3935" s="120"/>
      <c r="AQ3935" s="26"/>
      <c r="AW3935" s="19"/>
      <c r="AX3935" s="19"/>
      <c r="AY3935" s="19"/>
      <c r="AZ3935" s="19"/>
      <c r="BA3935" s="19"/>
      <c r="BB3935" s="19"/>
      <c r="BC3935" s="1"/>
      <c r="BD3935"/>
      <c r="BE3935"/>
      <c r="BF3935" s="1"/>
      <c r="BG3935"/>
      <c r="BH3935"/>
      <c r="BI3935"/>
      <c r="BJ3935" s="1"/>
      <c r="BK3935" s="1"/>
      <c r="BL3935"/>
      <c r="BM3935" s="1"/>
      <c r="BN3935" s="1"/>
      <c r="BO3935" s="1"/>
      <c r="BP3935" s="1"/>
      <c r="BQ3935" s="1"/>
      <c r="BR3935" s="1"/>
      <c r="BS3935" s="1"/>
      <c r="BT3935" s="22"/>
      <c r="BU3935" s="1"/>
      <c r="BV3935" s="1"/>
      <c r="BW3935" s="1"/>
      <c r="BX3935" s="1"/>
      <c r="BY3935" s="1"/>
      <c r="BZ3935" s="1"/>
      <c r="CA3935" s="1"/>
      <c r="CB3935" s="1"/>
      <c r="CC3935" s="1"/>
      <c r="CD3935" s="1"/>
      <c r="CE3935" s="1"/>
      <c r="CF3935" s="1"/>
      <c r="CG3935" s="1"/>
      <c r="CH3935" s="1"/>
      <c r="CI3935" s="1"/>
      <c r="CJ3935" s="1"/>
      <c r="CK3935" s="1"/>
      <c r="CL3935" s="1"/>
      <c r="CM3935" s="1"/>
      <c r="CN3935" s="1"/>
      <c r="CO3935" s="1"/>
      <c r="CP3935" s="1"/>
      <c r="CQ3935" s="1"/>
      <c r="CR3935" s="1"/>
      <c r="CS3935" s="1"/>
      <c r="CT3935" s="1"/>
      <c r="CU3935" s="1"/>
      <c r="CV3935" s="1"/>
      <c r="CW3935" s="1"/>
      <c r="CX3935" s="1"/>
      <c r="CY3935" s="1"/>
      <c r="CZ3935" s="1"/>
      <c r="DA3935" s="1"/>
      <c r="DB3935" s="1"/>
      <c r="DC3935" s="1"/>
      <c r="DD3935" s="1"/>
      <c r="DE3935" s="1"/>
      <c r="DF3935" s="1"/>
      <c r="DG3935" s="1"/>
      <c r="DH3935" s="1"/>
      <c r="DI3935" s="1"/>
      <c r="DJ3935" s="1"/>
      <c r="DK3935" s="1"/>
      <c r="DL3935" s="1"/>
      <c r="DM3935" s="1"/>
      <c r="DN3935" s="1"/>
      <c r="DO3935" s="1"/>
      <c r="DP3935" s="1"/>
      <c r="DQ3935" s="1"/>
      <c r="DR3935" s="1"/>
      <c r="DS3935" s="1"/>
      <c r="DT3935" s="1"/>
      <c r="DU3935" s="1"/>
      <c r="DV3935" s="1"/>
      <c r="DW3935" s="1"/>
      <c r="DX3935" s="1"/>
      <c r="DY3935" s="1"/>
      <c r="DZ3935" s="1"/>
      <c r="EA3935" s="1"/>
      <c r="EB3935" s="1"/>
      <c r="EC3935" s="1"/>
      <c r="ED3935" s="1"/>
      <c r="EE3935" s="1"/>
      <c r="EF3935" s="1"/>
      <c r="EG3935" s="1"/>
      <c r="EH3935" s="1"/>
      <c r="EI3935" s="1"/>
      <c r="EJ3935" s="1"/>
      <c r="EK3935" s="1"/>
      <c r="EL3935" s="1"/>
      <c r="EM3935" s="1"/>
      <c r="EN3935" s="1"/>
      <c r="EO3935" s="1"/>
      <c r="EP3935" s="1"/>
      <c r="EQ3935" s="1"/>
      <c r="ER3935" s="1"/>
      <c r="ES3935" s="1"/>
      <c r="ET3935" s="1"/>
      <c r="EU3935" s="1"/>
      <c r="EV3935" s="1"/>
      <c r="EW3935" s="1"/>
      <c r="EX3935" s="1"/>
      <c r="EY3935" s="1"/>
      <c r="EZ3935" s="1"/>
      <c r="FA3935" s="1"/>
      <c r="FB3935" s="1"/>
      <c r="FC3935" s="1"/>
      <c r="FD3935" s="1"/>
      <c r="FE3935" s="1"/>
      <c r="FF3935" s="1"/>
      <c r="FG3935" s="1"/>
      <c r="FH3935" s="1"/>
      <c r="FI3935" s="1"/>
      <c r="FJ3935" s="1"/>
      <c r="FK3935" s="1"/>
      <c r="FL3935" s="1"/>
      <c r="FM3935" s="1"/>
      <c r="FN3935" s="1"/>
      <c r="FO3935" s="1"/>
      <c r="FP3935" s="1"/>
      <c r="FQ3935" s="1"/>
      <c r="FR3935" s="1"/>
      <c r="FS3935" s="1"/>
      <c r="FT3935" s="1"/>
      <c r="FU3935" s="1"/>
      <c r="FV3935" s="1"/>
      <c r="FW3935" s="1"/>
      <c r="FX3935" s="1"/>
      <c r="FY3935" s="1"/>
      <c r="FZ3935" s="1"/>
      <c r="GA3935" s="1"/>
      <c r="GB3935" s="1"/>
      <c r="GC3935" s="1"/>
      <c r="GD3935" s="1"/>
      <c r="GE3935" s="1"/>
      <c r="GF3935" s="1"/>
      <c r="GG3935" s="1"/>
      <c r="GH3935" s="1"/>
      <c r="GI3935" s="1"/>
      <c r="GJ3935" s="1"/>
      <c r="GK3935"/>
      <c r="GL3935"/>
      <c r="GM3935"/>
      <c r="GN3935"/>
      <c r="GO3935"/>
      <c r="GP3935"/>
      <c r="GQ3935"/>
      <c r="GR3935"/>
      <c r="GS3935"/>
      <c r="GT3935"/>
      <c r="GU3935"/>
      <c r="GV3935"/>
      <c r="GW3935"/>
      <c r="GX3935"/>
      <c r="GY3935"/>
      <c r="GZ3935"/>
      <c r="HA3935"/>
      <c r="HB3935"/>
      <c r="HC3935"/>
      <c r="HD3935"/>
      <c r="HE3935"/>
    </row>
    <row r="3936" spans="4:213" s="25" customFormat="1" x14ac:dyDescent="0.25">
      <c r="D3936" s="19"/>
      <c r="E3936" s="19"/>
      <c r="F3936" s="20"/>
      <c r="G3936" s="20"/>
      <c r="H3936" s="20"/>
      <c r="I3936" s="20"/>
      <c r="J3936" s="21"/>
      <c r="K3936" s="21"/>
      <c r="L3936" s="20"/>
      <c r="M3936" s="20"/>
      <c r="N3936" s="22"/>
      <c r="O3936" s="22"/>
      <c r="P3936" s="22"/>
      <c r="Q3936" s="22"/>
      <c r="R3936" s="19"/>
      <c r="S3936" s="19"/>
      <c r="T3936" s="19"/>
      <c r="U3936" s="20"/>
      <c r="V3936" s="20"/>
      <c r="W3936" s="20"/>
      <c r="X3936" s="27"/>
      <c r="Y3936" s="253"/>
      <c r="Z3936" s="30"/>
      <c r="AA3936" s="30"/>
      <c r="AB3936" s="31"/>
      <c r="AC3936" s="31"/>
      <c r="AD3936" s="31"/>
      <c r="AE3936" s="31"/>
      <c r="AF3936" s="31"/>
      <c r="AG3936" s="241"/>
      <c r="AH3936" s="31"/>
      <c r="AI3936" s="31"/>
      <c r="AJ3936" s="31"/>
      <c r="AK3936" s="31"/>
      <c r="AL3936" s="120"/>
      <c r="AQ3936" s="26"/>
      <c r="AW3936" s="19"/>
      <c r="AX3936" s="19"/>
      <c r="AY3936" s="19"/>
      <c r="AZ3936" s="19"/>
      <c r="BA3936" s="19"/>
      <c r="BB3936" s="19"/>
      <c r="BC3936" s="1"/>
      <c r="BD3936"/>
      <c r="BE3936"/>
      <c r="BF3936" s="1"/>
      <c r="BG3936"/>
      <c r="BH3936"/>
      <c r="BI3936"/>
      <c r="BJ3936" s="1"/>
      <c r="BK3936" s="1"/>
      <c r="BL3936"/>
      <c r="BM3936" s="1"/>
      <c r="BN3936" s="1"/>
      <c r="BO3936" s="1"/>
      <c r="BP3936" s="1"/>
      <c r="BQ3936" s="1"/>
      <c r="BR3936" s="1"/>
      <c r="BS3936" s="1"/>
      <c r="BT3936" s="22"/>
      <c r="BU3936" s="1"/>
      <c r="BV3936" s="1"/>
      <c r="BW3936" s="1"/>
      <c r="BX3936" s="1"/>
      <c r="BY3936" s="1"/>
      <c r="BZ3936" s="1"/>
      <c r="CA3936" s="1"/>
      <c r="CB3936" s="1"/>
      <c r="CC3936" s="1"/>
      <c r="CD3936" s="1"/>
      <c r="CE3936" s="1"/>
      <c r="CF3936" s="1"/>
      <c r="CG3936" s="1"/>
      <c r="CH3936" s="1"/>
      <c r="CI3936" s="1"/>
      <c r="CJ3936" s="1"/>
      <c r="CK3936" s="1"/>
      <c r="CL3936" s="1"/>
      <c r="CM3936" s="1"/>
      <c r="CN3936" s="1"/>
      <c r="CO3936" s="1"/>
      <c r="CP3936" s="1"/>
      <c r="CQ3936" s="1"/>
      <c r="CR3936" s="1"/>
      <c r="CS3936" s="1"/>
      <c r="CT3936" s="1"/>
      <c r="CU3936" s="1"/>
      <c r="CV3936" s="1"/>
      <c r="CW3936" s="1"/>
      <c r="CX3936" s="1"/>
      <c r="CY3936" s="1"/>
      <c r="CZ3936" s="1"/>
      <c r="DA3936" s="1"/>
      <c r="DB3936" s="1"/>
      <c r="DC3936" s="1"/>
      <c r="DD3936" s="1"/>
      <c r="DE3936" s="1"/>
      <c r="DF3936" s="1"/>
      <c r="DG3936" s="1"/>
      <c r="DH3936" s="1"/>
      <c r="DI3936" s="1"/>
      <c r="DJ3936" s="1"/>
      <c r="DK3936" s="1"/>
      <c r="DL3936" s="1"/>
      <c r="DM3936" s="1"/>
      <c r="DN3936" s="1"/>
      <c r="DO3936" s="1"/>
      <c r="DP3936" s="1"/>
      <c r="DQ3936" s="1"/>
      <c r="DR3936" s="1"/>
      <c r="DS3936" s="1"/>
      <c r="DT3936" s="1"/>
      <c r="DU3936" s="1"/>
      <c r="DV3936" s="1"/>
      <c r="DW3936" s="1"/>
      <c r="DX3936" s="1"/>
      <c r="DY3936" s="1"/>
      <c r="DZ3936" s="1"/>
      <c r="EA3936" s="1"/>
      <c r="EB3936" s="1"/>
      <c r="EC3936" s="1"/>
      <c r="ED3936" s="1"/>
      <c r="EE3936" s="1"/>
      <c r="EF3936" s="1"/>
      <c r="EG3936" s="1"/>
      <c r="EH3936" s="1"/>
      <c r="EI3936" s="1"/>
      <c r="EJ3936" s="1"/>
      <c r="EK3936" s="1"/>
      <c r="EL3936" s="1"/>
      <c r="EM3936" s="1"/>
      <c r="EN3936" s="1"/>
      <c r="EO3936" s="1"/>
      <c r="EP3936" s="1"/>
      <c r="EQ3936" s="1"/>
      <c r="ER3936" s="1"/>
      <c r="ES3936" s="1"/>
      <c r="ET3936" s="1"/>
      <c r="EU3936" s="1"/>
      <c r="EV3936" s="1"/>
      <c r="EW3936" s="1"/>
      <c r="EX3936" s="1"/>
      <c r="EY3936" s="1"/>
      <c r="EZ3936" s="1"/>
      <c r="FA3936" s="1"/>
      <c r="FB3936" s="1"/>
      <c r="FC3936" s="1"/>
      <c r="FD3936" s="1"/>
      <c r="FE3936" s="1"/>
      <c r="FF3936" s="1"/>
      <c r="FG3936" s="1"/>
      <c r="FH3936" s="1"/>
      <c r="FI3936" s="1"/>
      <c r="FJ3936" s="1"/>
      <c r="FK3936" s="1"/>
      <c r="FL3936" s="1"/>
      <c r="FM3936" s="1"/>
      <c r="FN3936" s="1"/>
      <c r="FO3936" s="1"/>
      <c r="FP3936" s="1"/>
      <c r="FQ3936" s="1"/>
      <c r="FR3936" s="1"/>
      <c r="FS3936" s="1"/>
      <c r="FT3936" s="1"/>
      <c r="FU3936" s="1"/>
      <c r="FV3936" s="1"/>
      <c r="FW3936" s="1"/>
      <c r="FX3936" s="1"/>
      <c r="FY3936" s="1"/>
      <c r="FZ3936" s="1"/>
      <c r="GA3936" s="1"/>
      <c r="GB3936" s="1"/>
      <c r="GC3936" s="1"/>
      <c r="GD3936" s="1"/>
      <c r="GE3936" s="1"/>
      <c r="GF3936" s="1"/>
      <c r="GG3936" s="1"/>
      <c r="GH3936" s="1"/>
      <c r="GI3936" s="1"/>
      <c r="GJ3936" s="1"/>
      <c r="GK3936"/>
      <c r="GL3936"/>
      <c r="GM3936"/>
      <c r="GN3936"/>
      <c r="GO3936"/>
      <c r="GP3936"/>
      <c r="GQ3936"/>
      <c r="GR3936"/>
      <c r="GS3936"/>
      <c r="GT3936"/>
      <c r="GU3936"/>
      <c r="GV3936"/>
      <c r="GW3936"/>
      <c r="GX3936"/>
      <c r="GY3936"/>
      <c r="GZ3936"/>
      <c r="HA3936"/>
      <c r="HB3936"/>
      <c r="HC3936"/>
      <c r="HD3936"/>
      <c r="HE3936"/>
    </row>
    <row r="3937" spans="4:213" s="25" customFormat="1" x14ac:dyDescent="0.25">
      <c r="D3937" s="19"/>
      <c r="E3937" s="19"/>
      <c r="F3937" s="20"/>
      <c r="G3937" s="20"/>
      <c r="H3937" s="20"/>
      <c r="I3937" s="20"/>
      <c r="J3937" s="21"/>
      <c r="K3937" s="21"/>
      <c r="L3937" s="20"/>
      <c r="M3937" s="20"/>
      <c r="N3937" s="22"/>
      <c r="O3937" s="22"/>
      <c r="P3937" s="22"/>
      <c r="Q3937" s="22"/>
      <c r="R3937" s="19"/>
      <c r="S3937" s="19"/>
      <c r="T3937" s="19"/>
      <c r="U3937" s="20"/>
      <c r="V3937" s="20"/>
      <c r="W3937" s="20"/>
      <c r="X3937" s="27"/>
      <c r="Y3937" s="253"/>
      <c r="Z3937" s="30"/>
      <c r="AA3937" s="30"/>
      <c r="AB3937" s="31"/>
      <c r="AC3937" s="31"/>
      <c r="AD3937" s="31"/>
      <c r="AE3937" s="31"/>
      <c r="AF3937" s="31"/>
      <c r="AG3937" s="241"/>
      <c r="AH3937" s="31"/>
      <c r="AI3937" s="31"/>
      <c r="AJ3937" s="31"/>
      <c r="AK3937" s="31"/>
      <c r="AL3937" s="120"/>
      <c r="AQ3937" s="26"/>
      <c r="AW3937" s="19"/>
      <c r="AX3937" s="19"/>
      <c r="AY3937" s="19"/>
      <c r="AZ3937" s="19"/>
      <c r="BA3937" s="19"/>
      <c r="BB3937" s="19"/>
      <c r="BC3937" s="1"/>
      <c r="BD3937"/>
      <c r="BE3937"/>
      <c r="BF3937" s="1"/>
      <c r="BG3937"/>
      <c r="BH3937"/>
      <c r="BI3937"/>
      <c r="BJ3937" s="1"/>
      <c r="BK3937" s="1"/>
      <c r="BL3937"/>
      <c r="BM3937" s="1"/>
      <c r="BN3937" s="1"/>
      <c r="BO3937" s="1"/>
      <c r="BP3937" s="1"/>
      <c r="BQ3937" s="1"/>
      <c r="BR3937" s="1"/>
      <c r="BS3937" s="1"/>
      <c r="BT3937" s="22"/>
      <c r="BU3937" s="1"/>
      <c r="BV3937" s="1"/>
      <c r="BW3937" s="1"/>
      <c r="BX3937" s="1"/>
      <c r="BY3937" s="1"/>
      <c r="BZ3937" s="1"/>
      <c r="CA3937" s="1"/>
      <c r="CB3937" s="1"/>
      <c r="CC3937" s="1"/>
      <c r="CD3937" s="1"/>
      <c r="CE3937" s="1"/>
      <c r="CF3937" s="1"/>
      <c r="CG3937" s="1"/>
      <c r="CH3937" s="1"/>
      <c r="CI3937" s="1"/>
      <c r="CJ3937" s="1"/>
      <c r="CK3937" s="1"/>
      <c r="CL3937" s="1"/>
      <c r="CM3937" s="1"/>
      <c r="CN3937" s="1"/>
      <c r="CO3937" s="1"/>
      <c r="CP3937" s="1"/>
      <c r="CQ3937" s="1"/>
      <c r="CR3937" s="1"/>
      <c r="CS3937" s="1"/>
      <c r="CT3937" s="1"/>
      <c r="CU3937" s="1"/>
      <c r="CV3937" s="1"/>
      <c r="CW3937" s="1"/>
      <c r="CX3937" s="1"/>
      <c r="CY3937" s="1"/>
      <c r="CZ3937" s="1"/>
      <c r="DA3937" s="1"/>
      <c r="DB3937" s="1"/>
      <c r="DC3937" s="1"/>
      <c r="DD3937" s="1"/>
      <c r="DE3937" s="1"/>
      <c r="DF3937" s="1"/>
      <c r="DG3937" s="1"/>
      <c r="DH3937" s="1"/>
      <c r="DI3937" s="1"/>
      <c r="DJ3937" s="1"/>
      <c r="DK3937" s="1"/>
      <c r="DL3937" s="1"/>
      <c r="DM3937" s="1"/>
      <c r="DN3937" s="1"/>
      <c r="DO3937" s="1"/>
      <c r="DP3937" s="1"/>
      <c r="DQ3937" s="1"/>
      <c r="DR3937" s="1"/>
      <c r="DS3937" s="1"/>
      <c r="DT3937" s="1"/>
      <c r="DU3937" s="1"/>
      <c r="DV3937" s="1"/>
      <c r="DW3937" s="1"/>
      <c r="DX3937" s="1"/>
      <c r="DY3937" s="1"/>
      <c r="DZ3937" s="1"/>
      <c r="EA3937" s="1"/>
      <c r="EB3937" s="1"/>
      <c r="EC3937" s="1"/>
      <c r="ED3937" s="1"/>
      <c r="EE3937" s="1"/>
      <c r="EF3937" s="1"/>
      <c r="EG3937" s="1"/>
      <c r="EH3937" s="1"/>
      <c r="EI3937" s="1"/>
      <c r="EJ3937" s="1"/>
      <c r="EK3937" s="1"/>
      <c r="EL3937" s="1"/>
      <c r="EM3937" s="1"/>
      <c r="EN3937" s="1"/>
      <c r="EO3937" s="1"/>
      <c r="EP3937" s="1"/>
      <c r="EQ3937" s="1"/>
      <c r="ER3937" s="1"/>
      <c r="ES3937" s="1"/>
      <c r="ET3937" s="1"/>
      <c r="EU3937" s="1"/>
      <c r="EV3937" s="1"/>
      <c r="EW3937" s="1"/>
      <c r="EX3937" s="1"/>
      <c r="EY3937" s="1"/>
      <c r="EZ3937" s="1"/>
      <c r="FA3937" s="1"/>
      <c r="FB3937" s="1"/>
      <c r="FC3937" s="1"/>
      <c r="FD3937" s="1"/>
      <c r="FE3937" s="1"/>
      <c r="FF3937" s="1"/>
      <c r="FG3937" s="1"/>
      <c r="FH3937" s="1"/>
      <c r="FI3937" s="1"/>
      <c r="FJ3937" s="1"/>
      <c r="FK3937" s="1"/>
      <c r="FL3937" s="1"/>
      <c r="FM3937" s="1"/>
      <c r="FN3937" s="1"/>
      <c r="FO3937" s="1"/>
      <c r="FP3937" s="1"/>
      <c r="FQ3937" s="1"/>
      <c r="FR3937" s="1"/>
      <c r="FS3937" s="1"/>
      <c r="FT3937" s="1"/>
      <c r="FU3937" s="1"/>
      <c r="FV3937" s="1"/>
      <c r="FW3937" s="1"/>
      <c r="FX3937" s="1"/>
      <c r="FY3937" s="1"/>
      <c r="FZ3937" s="1"/>
      <c r="GA3937" s="1"/>
      <c r="GB3937" s="1"/>
      <c r="GC3937" s="1"/>
      <c r="GD3937" s="1"/>
      <c r="GE3937" s="1"/>
      <c r="GF3937" s="1"/>
      <c r="GG3937" s="1"/>
      <c r="GH3937" s="1"/>
      <c r="GI3937" s="1"/>
      <c r="GJ3937" s="1"/>
      <c r="GK3937"/>
      <c r="GL3937"/>
      <c r="GM3937"/>
      <c r="GN3937"/>
      <c r="GO3937"/>
      <c r="GP3937"/>
      <c r="GQ3937"/>
      <c r="GR3937"/>
      <c r="GS3937"/>
      <c r="GT3937"/>
      <c r="GU3937"/>
      <c r="GV3937"/>
      <c r="GW3937"/>
      <c r="GX3937"/>
      <c r="GY3937"/>
      <c r="GZ3937"/>
      <c r="HA3937"/>
      <c r="HB3937"/>
      <c r="HC3937"/>
      <c r="HD3937"/>
      <c r="HE3937"/>
    </row>
    <row r="3938" spans="4:213" s="25" customFormat="1" x14ac:dyDescent="0.25">
      <c r="D3938" s="19"/>
      <c r="E3938" s="19"/>
      <c r="F3938" s="20"/>
      <c r="G3938" s="20"/>
      <c r="H3938" s="20"/>
      <c r="I3938" s="20"/>
      <c r="J3938" s="21"/>
      <c r="K3938" s="21"/>
      <c r="L3938" s="20"/>
      <c r="M3938" s="20"/>
      <c r="N3938" s="22"/>
      <c r="O3938" s="22"/>
      <c r="P3938" s="22"/>
      <c r="Q3938" s="22"/>
      <c r="R3938" s="19"/>
      <c r="S3938" s="19"/>
      <c r="T3938" s="19"/>
      <c r="U3938" s="20"/>
      <c r="V3938" s="20"/>
      <c r="W3938" s="20"/>
      <c r="X3938" s="27"/>
      <c r="Y3938" s="253"/>
      <c r="Z3938" s="30"/>
      <c r="AA3938" s="30"/>
      <c r="AB3938" s="31"/>
      <c r="AC3938" s="31"/>
      <c r="AD3938" s="31"/>
      <c r="AE3938" s="31"/>
      <c r="AF3938" s="31"/>
      <c r="AG3938" s="241"/>
      <c r="AH3938" s="31"/>
      <c r="AI3938" s="31"/>
      <c r="AJ3938" s="31"/>
      <c r="AK3938" s="31"/>
      <c r="AL3938" s="120"/>
      <c r="AQ3938" s="26"/>
      <c r="AW3938" s="19"/>
      <c r="AX3938" s="19"/>
      <c r="AY3938" s="19"/>
      <c r="AZ3938" s="19"/>
      <c r="BA3938" s="19"/>
      <c r="BB3938" s="19"/>
      <c r="BC3938" s="1"/>
      <c r="BD3938"/>
      <c r="BE3938"/>
      <c r="BF3938" s="1"/>
      <c r="BG3938"/>
      <c r="BH3938"/>
      <c r="BI3938"/>
      <c r="BJ3938" s="1"/>
      <c r="BK3938" s="1"/>
      <c r="BL3938"/>
      <c r="BM3938" s="1"/>
      <c r="BN3938" s="1"/>
      <c r="BO3938" s="1"/>
      <c r="BP3938" s="1"/>
      <c r="BQ3938" s="1"/>
      <c r="BR3938" s="1"/>
      <c r="BS3938" s="1"/>
      <c r="BT3938" s="22"/>
      <c r="BU3938" s="1"/>
      <c r="BV3938" s="1"/>
      <c r="BW3938" s="1"/>
      <c r="BX3938" s="1"/>
      <c r="BY3938" s="1"/>
      <c r="BZ3938" s="1"/>
      <c r="CA3938" s="1"/>
      <c r="CB3938" s="1"/>
      <c r="CC3938" s="1"/>
      <c r="CD3938" s="1"/>
      <c r="CE3938" s="1"/>
      <c r="CF3938" s="1"/>
      <c r="CG3938" s="1"/>
      <c r="CH3938" s="1"/>
      <c r="CI3938" s="1"/>
      <c r="CJ3938" s="1"/>
      <c r="CK3938" s="1"/>
      <c r="CL3938" s="1"/>
      <c r="CM3938" s="1"/>
      <c r="CN3938" s="1"/>
      <c r="CO3938" s="1"/>
      <c r="CP3938" s="1"/>
      <c r="CQ3938" s="1"/>
      <c r="CR3938" s="1"/>
      <c r="CS3938" s="1"/>
      <c r="CT3938" s="1"/>
      <c r="CU3938" s="1"/>
      <c r="CV3938" s="1"/>
      <c r="CW3938" s="1"/>
      <c r="CX3938" s="1"/>
      <c r="CY3938" s="1"/>
      <c r="CZ3938" s="1"/>
      <c r="DA3938" s="1"/>
      <c r="DB3938" s="1"/>
      <c r="DC3938" s="1"/>
      <c r="DD3938" s="1"/>
      <c r="DE3938" s="1"/>
      <c r="DF3938" s="1"/>
      <c r="DG3938" s="1"/>
      <c r="DH3938" s="1"/>
      <c r="DI3938" s="1"/>
      <c r="DJ3938" s="1"/>
      <c r="DK3938" s="1"/>
      <c r="DL3938" s="1"/>
      <c r="DM3938" s="1"/>
      <c r="DN3938" s="1"/>
      <c r="DO3938" s="1"/>
      <c r="DP3938" s="1"/>
      <c r="DQ3938" s="1"/>
      <c r="DR3938" s="1"/>
      <c r="DS3938" s="1"/>
      <c r="DT3938" s="1"/>
      <c r="DU3938" s="1"/>
      <c r="DV3938" s="1"/>
      <c r="DW3938" s="1"/>
      <c r="DX3938" s="1"/>
      <c r="DY3938" s="1"/>
      <c r="DZ3938" s="1"/>
      <c r="EA3938" s="1"/>
      <c r="EB3938" s="1"/>
      <c r="EC3938" s="1"/>
      <c r="ED3938" s="1"/>
      <c r="EE3938" s="1"/>
      <c r="EF3938" s="1"/>
      <c r="EG3938" s="1"/>
      <c r="EH3938" s="1"/>
      <c r="EI3938" s="1"/>
      <c r="EJ3938" s="1"/>
      <c r="EK3938" s="1"/>
      <c r="EL3938" s="1"/>
      <c r="EM3938" s="1"/>
      <c r="EN3938" s="1"/>
      <c r="EO3938" s="1"/>
      <c r="EP3938" s="1"/>
      <c r="EQ3938" s="1"/>
      <c r="ER3938" s="1"/>
      <c r="ES3938" s="1"/>
      <c r="ET3938" s="1"/>
      <c r="EU3938" s="1"/>
      <c r="EV3938" s="1"/>
      <c r="EW3938" s="1"/>
      <c r="EX3938" s="1"/>
      <c r="EY3938" s="1"/>
      <c r="EZ3938" s="1"/>
      <c r="FA3938" s="1"/>
      <c r="FB3938" s="1"/>
      <c r="FC3938" s="1"/>
      <c r="FD3938" s="1"/>
      <c r="FE3938" s="1"/>
      <c r="FF3938" s="1"/>
      <c r="FG3938" s="1"/>
      <c r="FH3938" s="1"/>
      <c r="FI3938" s="1"/>
      <c r="FJ3938" s="1"/>
      <c r="FK3938" s="1"/>
      <c r="FL3938" s="1"/>
      <c r="FM3938" s="1"/>
      <c r="FN3938" s="1"/>
      <c r="FO3938" s="1"/>
      <c r="FP3938" s="1"/>
      <c r="FQ3938" s="1"/>
      <c r="FR3938" s="1"/>
      <c r="FS3938" s="1"/>
      <c r="FT3938" s="1"/>
      <c r="FU3938" s="1"/>
      <c r="FV3938" s="1"/>
      <c r="FW3938" s="1"/>
      <c r="FX3938" s="1"/>
      <c r="FY3938" s="1"/>
      <c r="FZ3938" s="1"/>
      <c r="GA3938" s="1"/>
      <c r="GB3938" s="1"/>
      <c r="GC3938" s="1"/>
      <c r="GD3938" s="1"/>
      <c r="GE3938" s="1"/>
      <c r="GF3938" s="1"/>
      <c r="GG3938" s="1"/>
      <c r="GH3938" s="1"/>
      <c r="GI3938" s="1"/>
      <c r="GJ3938" s="1"/>
      <c r="GK3938"/>
      <c r="GL3938"/>
      <c r="GM3938"/>
      <c r="GN3938"/>
      <c r="GO3938"/>
      <c r="GP3938"/>
      <c r="GQ3938"/>
      <c r="GR3938"/>
      <c r="GS3938"/>
      <c r="GT3938"/>
      <c r="GU3938"/>
      <c r="GV3938"/>
      <c r="GW3938"/>
      <c r="GX3938"/>
      <c r="GY3938"/>
      <c r="GZ3938"/>
      <c r="HA3938"/>
      <c r="HB3938"/>
      <c r="HC3938"/>
      <c r="HD3938"/>
      <c r="HE3938"/>
    </row>
    <row r="3939" spans="4:213" s="25" customFormat="1" x14ac:dyDescent="0.25">
      <c r="D3939" s="19"/>
      <c r="E3939" s="19"/>
      <c r="F3939" s="20"/>
      <c r="G3939" s="20"/>
      <c r="H3939" s="20"/>
      <c r="I3939" s="20"/>
      <c r="J3939" s="21"/>
      <c r="K3939" s="21"/>
      <c r="L3939" s="20"/>
      <c r="M3939" s="20"/>
      <c r="N3939" s="22"/>
      <c r="O3939" s="22"/>
      <c r="P3939" s="22"/>
      <c r="Q3939" s="22"/>
      <c r="R3939" s="19"/>
      <c r="S3939" s="19"/>
      <c r="T3939" s="19"/>
      <c r="U3939" s="20"/>
      <c r="V3939" s="20"/>
      <c r="W3939" s="20"/>
      <c r="X3939" s="27"/>
      <c r="Y3939" s="253"/>
      <c r="Z3939" s="30"/>
      <c r="AA3939" s="30"/>
      <c r="AB3939" s="31"/>
      <c r="AC3939" s="31"/>
      <c r="AD3939" s="31"/>
      <c r="AE3939" s="31"/>
      <c r="AF3939" s="31"/>
      <c r="AG3939" s="241"/>
      <c r="AH3939" s="31"/>
      <c r="AI3939" s="31"/>
      <c r="AJ3939" s="31"/>
      <c r="AK3939" s="31"/>
      <c r="AL3939" s="120"/>
      <c r="AQ3939" s="26"/>
      <c r="AW3939" s="19"/>
      <c r="AX3939" s="19"/>
      <c r="AY3939" s="19"/>
      <c r="AZ3939" s="19"/>
      <c r="BA3939" s="19"/>
      <c r="BB3939" s="19"/>
      <c r="BC3939" s="1"/>
      <c r="BD3939"/>
      <c r="BE3939"/>
      <c r="BF3939" s="1"/>
      <c r="BG3939"/>
      <c r="BH3939"/>
      <c r="BI3939"/>
      <c r="BJ3939" s="1"/>
      <c r="BK3939" s="1"/>
      <c r="BL3939"/>
      <c r="BM3939" s="1"/>
      <c r="BN3939" s="1"/>
      <c r="BO3939" s="1"/>
      <c r="BP3939" s="1"/>
      <c r="BQ3939" s="1"/>
      <c r="BR3939" s="1"/>
      <c r="BS3939" s="1"/>
      <c r="BT3939" s="22"/>
      <c r="BU3939" s="1"/>
      <c r="BV3939" s="1"/>
      <c r="BW3939" s="1"/>
      <c r="BX3939" s="1"/>
      <c r="BY3939" s="1"/>
      <c r="BZ3939" s="1"/>
      <c r="CA3939" s="1"/>
      <c r="CB3939" s="1"/>
      <c r="CC3939" s="1"/>
      <c r="CD3939" s="1"/>
      <c r="CE3939" s="1"/>
      <c r="CF3939" s="1"/>
      <c r="CG3939" s="1"/>
      <c r="CH3939" s="1"/>
      <c r="CI3939" s="1"/>
      <c r="CJ3939" s="1"/>
      <c r="CK3939" s="1"/>
      <c r="CL3939" s="1"/>
      <c r="CM3939" s="1"/>
      <c r="CN3939" s="1"/>
      <c r="CO3939" s="1"/>
      <c r="CP3939" s="1"/>
      <c r="CQ3939" s="1"/>
      <c r="CR3939" s="1"/>
      <c r="CS3939" s="1"/>
      <c r="CT3939" s="1"/>
      <c r="CU3939" s="1"/>
      <c r="CV3939" s="1"/>
      <c r="CW3939" s="1"/>
      <c r="CX3939" s="1"/>
      <c r="CY3939" s="1"/>
      <c r="CZ3939" s="1"/>
      <c r="DA3939" s="1"/>
      <c r="DB3939" s="1"/>
      <c r="DC3939" s="1"/>
      <c r="DD3939" s="1"/>
      <c r="DE3939" s="1"/>
      <c r="DF3939" s="1"/>
      <c r="DG3939" s="1"/>
      <c r="DH3939" s="1"/>
      <c r="DI3939" s="1"/>
      <c r="DJ3939" s="1"/>
      <c r="DK3939" s="1"/>
      <c r="DL3939" s="1"/>
      <c r="DM3939" s="1"/>
      <c r="DN3939" s="1"/>
      <c r="DO3939" s="1"/>
      <c r="DP3939" s="1"/>
      <c r="DQ3939" s="1"/>
      <c r="DR3939" s="1"/>
      <c r="DS3939" s="1"/>
      <c r="DT3939" s="1"/>
      <c r="DU3939" s="1"/>
      <c r="DV3939" s="1"/>
      <c r="DW3939" s="1"/>
      <c r="DX3939" s="1"/>
      <c r="DY3939" s="1"/>
      <c r="DZ3939" s="1"/>
      <c r="EA3939" s="1"/>
      <c r="EB3939" s="1"/>
      <c r="EC3939" s="1"/>
      <c r="ED3939" s="1"/>
      <c r="EE3939" s="1"/>
      <c r="EF3939" s="1"/>
      <c r="EG3939" s="1"/>
      <c r="EH3939" s="1"/>
      <c r="EI3939" s="1"/>
      <c r="EJ3939" s="1"/>
      <c r="EK3939" s="1"/>
      <c r="EL3939" s="1"/>
      <c r="EM3939" s="1"/>
      <c r="EN3939" s="1"/>
      <c r="EO3939" s="1"/>
      <c r="EP3939" s="1"/>
      <c r="EQ3939" s="1"/>
      <c r="ER3939" s="1"/>
      <c r="ES3939" s="1"/>
      <c r="ET3939" s="1"/>
      <c r="EU3939" s="1"/>
      <c r="EV3939" s="1"/>
      <c r="EW3939" s="1"/>
      <c r="EX3939" s="1"/>
      <c r="EY3939" s="1"/>
      <c r="EZ3939" s="1"/>
      <c r="FA3939" s="1"/>
      <c r="FB3939" s="1"/>
      <c r="FC3939" s="1"/>
      <c r="FD3939" s="1"/>
      <c r="FE3939" s="1"/>
      <c r="FF3939" s="1"/>
      <c r="FG3939" s="1"/>
      <c r="FH3939" s="1"/>
      <c r="FI3939" s="1"/>
      <c r="FJ3939" s="1"/>
      <c r="FK3939" s="1"/>
      <c r="FL3939" s="1"/>
      <c r="FM3939" s="1"/>
      <c r="FN3939" s="1"/>
      <c r="FO3939" s="1"/>
      <c r="FP3939" s="1"/>
      <c r="FQ3939" s="1"/>
      <c r="FR3939" s="1"/>
      <c r="FS3939" s="1"/>
      <c r="FT3939" s="1"/>
      <c r="FU3939" s="1"/>
      <c r="FV3939" s="1"/>
      <c r="FW3939" s="1"/>
      <c r="FX3939" s="1"/>
      <c r="FY3939" s="1"/>
      <c r="FZ3939" s="1"/>
      <c r="GA3939" s="1"/>
      <c r="GB3939" s="1"/>
      <c r="GC3939" s="1"/>
      <c r="GD3939" s="1"/>
      <c r="GE3939" s="1"/>
      <c r="GF3939" s="1"/>
      <c r="GG3939" s="1"/>
      <c r="GH3939" s="1"/>
      <c r="GI3939" s="1"/>
      <c r="GJ3939" s="1"/>
      <c r="GK3939"/>
      <c r="GL3939"/>
      <c r="GM3939"/>
      <c r="GN3939"/>
      <c r="GO3939"/>
      <c r="GP3939"/>
      <c r="GQ3939"/>
      <c r="GR3939"/>
      <c r="GS3939"/>
      <c r="GT3939"/>
      <c r="GU3939"/>
      <c r="GV3939"/>
      <c r="GW3939"/>
      <c r="GX3939"/>
      <c r="GY3939"/>
      <c r="GZ3939"/>
      <c r="HA3939"/>
      <c r="HB3939"/>
      <c r="HC3939"/>
      <c r="HD3939"/>
      <c r="HE3939"/>
    </row>
    <row r="3940" spans="4:213" s="25" customFormat="1" x14ac:dyDescent="0.25">
      <c r="D3940" s="19"/>
      <c r="E3940" s="19"/>
      <c r="F3940" s="20"/>
      <c r="G3940" s="20"/>
      <c r="H3940" s="20"/>
      <c r="I3940" s="20"/>
      <c r="J3940" s="21"/>
      <c r="K3940" s="21"/>
      <c r="L3940" s="20"/>
      <c r="M3940" s="20"/>
      <c r="N3940" s="22"/>
      <c r="O3940" s="22"/>
      <c r="P3940" s="22"/>
      <c r="Q3940" s="22"/>
      <c r="R3940" s="19"/>
      <c r="S3940" s="19"/>
      <c r="T3940" s="19"/>
      <c r="U3940" s="20"/>
      <c r="V3940" s="20"/>
      <c r="W3940" s="20"/>
      <c r="X3940" s="27"/>
      <c r="Y3940" s="253"/>
      <c r="Z3940" s="30"/>
      <c r="AA3940" s="30"/>
      <c r="AB3940" s="31"/>
      <c r="AC3940" s="31"/>
      <c r="AD3940" s="31"/>
      <c r="AE3940" s="31"/>
      <c r="AF3940" s="31"/>
      <c r="AG3940" s="241"/>
      <c r="AH3940" s="31"/>
      <c r="AI3940" s="31"/>
      <c r="AJ3940" s="31"/>
      <c r="AK3940" s="31"/>
      <c r="AL3940" s="120"/>
      <c r="AQ3940" s="26"/>
      <c r="AW3940" s="19"/>
      <c r="AX3940" s="19"/>
      <c r="AY3940" s="19"/>
      <c r="AZ3940" s="19"/>
      <c r="BA3940" s="19"/>
      <c r="BB3940" s="19"/>
      <c r="BC3940" s="1"/>
      <c r="BD3940"/>
      <c r="BE3940"/>
      <c r="BF3940" s="1"/>
      <c r="BG3940"/>
      <c r="BH3940"/>
      <c r="BI3940"/>
      <c r="BJ3940" s="1"/>
      <c r="BK3940" s="1"/>
      <c r="BL3940"/>
      <c r="BM3940" s="1"/>
      <c r="BN3940" s="1"/>
      <c r="BO3940" s="1"/>
      <c r="BP3940" s="1"/>
      <c r="BQ3940" s="1"/>
      <c r="BR3940" s="1"/>
      <c r="BS3940" s="1"/>
      <c r="BT3940" s="22"/>
      <c r="BU3940" s="1"/>
      <c r="BV3940" s="1"/>
      <c r="BW3940" s="1"/>
      <c r="BX3940" s="1"/>
      <c r="BY3940" s="1"/>
      <c r="BZ3940" s="1"/>
      <c r="CA3940" s="1"/>
      <c r="CB3940" s="1"/>
      <c r="CC3940" s="1"/>
      <c r="CD3940" s="1"/>
      <c r="CE3940" s="1"/>
      <c r="CF3940" s="1"/>
      <c r="CG3940" s="1"/>
      <c r="CH3940" s="1"/>
      <c r="CI3940" s="1"/>
      <c r="CJ3940" s="1"/>
      <c r="CK3940" s="1"/>
      <c r="CL3940" s="1"/>
      <c r="CM3940" s="1"/>
      <c r="CN3940" s="1"/>
      <c r="CO3940" s="1"/>
      <c r="CP3940" s="1"/>
      <c r="CQ3940" s="1"/>
      <c r="CR3940" s="1"/>
      <c r="CS3940" s="1"/>
      <c r="CT3940" s="1"/>
      <c r="CU3940" s="1"/>
      <c r="CV3940" s="1"/>
      <c r="CW3940" s="1"/>
      <c r="CX3940" s="1"/>
      <c r="CY3940" s="1"/>
      <c r="CZ3940" s="1"/>
      <c r="DA3940" s="1"/>
      <c r="DB3940" s="1"/>
      <c r="DC3940" s="1"/>
      <c r="DD3940" s="1"/>
      <c r="DE3940" s="1"/>
      <c r="DF3940" s="1"/>
      <c r="DG3940" s="1"/>
      <c r="DH3940" s="1"/>
      <c r="DI3940" s="1"/>
      <c r="DJ3940" s="1"/>
      <c r="DK3940" s="1"/>
      <c r="DL3940" s="1"/>
      <c r="DM3940" s="1"/>
      <c r="DN3940" s="1"/>
      <c r="DO3940" s="1"/>
      <c r="DP3940" s="1"/>
      <c r="DQ3940" s="1"/>
      <c r="DR3940" s="1"/>
      <c r="DS3940" s="1"/>
      <c r="DT3940" s="1"/>
      <c r="DU3940" s="1"/>
      <c r="DV3940" s="1"/>
      <c r="DW3940" s="1"/>
      <c r="DX3940" s="1"/>
      <c r="DY3940" s="1"/>
      <c r="DZ3940" s="1"/>
      <c r="EA3940" s="1"/>
      <c r="EB3940" s="1"/>
      <c r="EC3940" s="1"/>
      <c r="ED3940" s="1"/>
      <c r="EE3940" s="1"/>
      <c r="EF3940" s="1"/>
      <c r="EG3940" s="1"/>
      <c r="EH3940" s="1"/>
      <c r="EI3940" s="1"/>
      <c r="EJ3940" s="1"/>
      <c r="EK3940" s="1"/>
      <c r="EL3940" s="1"/>
      <c r="EM3940" s="1"/>
      <c r="EN3940" s="1"/>
      <c r="EO3940" s="1"/>
      <c r="EP3940" s="1"/>
      <c r="EQ3940" s="1"/>
      <c r="ER3940" s="1"/>
      <c r="ES3940" s="1"/>
      <c r="ET3940" s="1"/>
      <c r="EU3940" s="1"/>
      <c r="EV3940" s="1"/>
      <c r="EW3940" s="1"/>
      <c r="EX3940" s="1"/>
      <c r="EY3940" s="1"/>
      <c r="EZ3940" s="1"/>
      <c r="FA3940" s="1"/>
      <c r="FB3940" s="1"/>
      <c r="FC3940" s="1"/>
      <c r="FD3940" s="1"/>
      <c r="FE3940" s="1"/>
      <c r="FF3940" s="1"/>
      <c r="FG3940" s="1"/>
      <c r="FH3940" s="1"/>
      <c r="FI3940" s="1"/>
      <c r="FJ3940" s="1"/>
      <c r="FK3940" s="1"/>
      <c r="FL3940" s="1"/>
      <c r="FM3940" s="1"/>
      <c r="FN3940" s="1"/>
      <c r="FO3940" s="1"/>
      <c r="FP3940" s="1"/>
      <c r="FQ3940" s="1"/>
      <c r="FR3940" s="1"/>
      <c r="FS3940" s="1"/>
      <c r="FT3940" s="1"/>
      <c r="FU3940" s="1"/>
      <c r="FV3940" s="1"/>
      <c r="FW3940" s="1"/>
      <c r="FX3940" s="1"/>
      <c r="FY3940" s="1"/>
      <c r="FZ3940" s="1"/>
      <c r="GA3940" s="1"/>
      <c r="GB3940" s="1"/>
      <c r="GC3940" s="1"/>
      <c r="GD3940" s="1"/>
      <c r="GE3940" s="1"/>
      <c r="GF3940" s="1"/>
      <c r="GG3940" s="1"/>
      <c r="GH3940" s="1"/>
      <c r="GI3940" s="1"/>
      <c r="GJ3940" s="1"/>
      <c r="GK3940"/>
      <c r="GL3940"/>
      <c r="GM3940"/>
      <c r="GN3940"/>
      <c r="GO3940"/>
      <c r="GP3940"/>
      <c r="GQ3940"/>
      <c r="GR3940"/>
      <c r="GS3940"/>
      <c r="GT3940"/>
      <c r="GU3940"/>
      <c r="GV3940"/>
      <c r="GW3940"/>
      <c r="GX3940"/>
      <c r="GY3940"/>
      <c r="GZ3940"/>
      <c r="HA3940"/>
      <c r="HB3940"/>
      <c r="HC3940"/>
      <c r="HD3940"/>
      <c r="HE3940"/>
    </row>
    <row r="3941" spans="4:213" s="25" customFormat="1" x14ac:dyDescent="0.25">
      <c r="D3941" s="19"/>
      <c r="E3941" s="19"/>
      <c r="F3941" s="20"/>
      <c r="G3941" s="20"/>
      <c r="H3941" s="20"/>
      <c r="I3941" s="20"/>
      <c r="J3941" s="21"/>
      <c r="K3941" s="21"/>
      <c r="L3941" s="20"/>
      <c r="M3941" s="20"/>
      <c r="N3941" s="22"/>
      <c r="O3941" s="22"/>
      <c r="P3941" s="22"/>
      <c r="Q3941" s="22"/>
      <c r="R3941" s="19"/>
      <c r="S3941" s="19"/>
      <c r="T3941" s="19"/>
      <c r="U3941" s="20"/>
      <c r="V3941" s="20"/>
      <c r="W3941" s="20"/>
      <c r="X3941" s="27"/>
      <c r="Y3941" s="253"/>
      <c r="Z3941" s="30"/>
      <c r="AA3941" s="30"/>
      <c r="AB3941" s="31"/>
      <c r="AC3941" s="31"/>
      <c r="AD3941" s="31"/>
      <c r="AE3941" s="31"/>
      <c r="AF3941" s="31"/>
      <c r="AG3941" s="241"/>
      <c r="AH3941" s="31"/>
      <c r="AI3941" s="31"/>
      <c r="AJ3941" s="31"/>
      <c r="AK3941" s="31"/>
      <c r="AL3941" s="120"/>
      <c r="AQ3941" s="26"/>
      <c r="AW3941" s="19"/>
      <c r="AX3941" s="19"/>
      <c r="AY3941" s="19"/>
      <c r="AZ3941" s="19"/>
      <c r="BA3941" s="19"/>
      <c r="BB3941" s="19"/>
      <c r="BC3941" s="1"/>
      <c r="BD3941"/>
      <c r="BE3941"/>
      <c r="BF3941" s="1"/>
      <c r="BG3941"/>
      <c r="BH3941"/>
      <c r="BI3941"/>
      <c r="BJ3941" s="1"/>
      <c r="BK3941" s="1"/>
      <c r="BL3941"/>
      <c r="BM3941" s="1"/>
      <c r="BN3941" s="1"/>
      <c r="BO3941" s="1"/>
      <c r="BP3941" s="1"/>
      <c r="BQ3941" s="1"/>
      <c r="BR3941" s="1"/>
      <c r="BS3941" s="1"/>
      <c r="BT3941" s="22"/>
      <c r="BU3941" s="1"/>
      <c r="BV3941" s="1"/>
      <c r="BW3941" s="1"/>
      <c r="BX3941" s="1"/>
      <c r="BY3941" s="1"/>
      <c r="BZ3941" s="1"/>
      <c r="CA3941" s="1"/>
      <c r="CB3941" s="1"/>
      <c r="CC3941" s="1"/>
      <c r="CD3941" s="1"/>
      <c r="CE3941" s="1"/>
      <c r="CF3941" s="1"/>
      <c r="CG3941" s="1"/>
      <c r="CH3941" s="1"/>
      <c r="CI3941" s="1"/>
      <c r="CJ3941" s="1"/>
      <c r="CK3941" s="1"/>
      <c r="CL3941" s="1"/>
      <c r="CM3941" s="1"/>
      <c r="CN3941" s="1"/>
      <c r="CO3941" s="1"/>
      <c r="CP3941" s="1"/>
      <c r="CQ3941" s="1"/>
      <c r="CR3941" s="1"/>
      <c r="CS3941" s="1"/>
      <c r="CT3941" s="1"/>
      <c r="CU3941" s="1"/>
      <c r="CV3941" s="1"/>
      <c r="CW3941" s="1"/>
      <c r="CX3941" s="1"/>
      <c r="CY3941" s="1"/>
      <c r="CZ3941" s="1"/>
      <c r="DA3941" s="1"/>
      <c r="DB3941" s="1"/>
      <c r="DC3941" s="1"/>
      <c r="DD3941" s="1"/>
      <c r="DE3941" s="1"/>
      <c r="DF3941" s="1"/>
      <c r="DG3941" s="1"/>
      <c r="DH3941" s="1"/>
      <c r="DI3941" s="1"/>
      <c r="DJ3941" s="1"/>
      <c r="DK3941" s="1"/>
      <c r="DL3941" s="1"/>
      <c r="DM3941" s="1"/>
      <c r="DN3941" s="1"/>
      <c r="DO3941" s="1"/>
      <c r="DP3941" s="1"/>
      <c r="DQ3941" s="1"/>
      <c r="DR3941" s="1"/>
      <c r="DS3941" s="1"/>
      <c r="DT3941" s="1"/>
      <c r="DU3941" s="1"/>
      <c r="DV3941" s="1"/>
      <c r="DW3941" s="1"/>
      <c r="DX3941" s="1"/>
      <c r="DY3941" s="1"/>
      <c r="DZ3941" s="1"/>
      <c r="EA3941" s="1"/>
      <c r="EB3941" s="1"/>
      <c r="EC3941" s="1"/>
      <c r="ED3941" s="1"/>
      <c r="EE3941" s="1"/>
      <c r="EF3941" s="1"/>
      <c r="EG3941" s="1"/>
      <c r="EH3941" s="1"/>
      <c r="EI3941" s="1"/>
      <c r="EJ3941" s="1"/>
      <c r="EK3941" s="1"/>
      <c r="EL3941" s="1"/>
      <c r="EM3941" s="1"/>
      <c r="EN3941" s="1"/>
      <c r="EO3941" s="1"/>
      <c r="EP3941" s="1"/>
      <c r="EQ3941" s="1"/>
      <c r="ER3941" s="1"/>
      <c r="ES3941" s="1"/>
      <c r="ET3941" s="1"/>
      <c r="EU3941" s="1"/>
      <c r="EV3941" s="1"/>
      <c r="EW3941" s="1"/>
      <c r="EX3941" s="1"/>
      <c r="EY3941" s="1"/>
      <c r="EZ3941" s="1"/>
      <c r="FA3941" s="1"/>
      <c r="FB3941" s="1"/>
      <c r="FC3941" s="1"/>
      <c r="FD3941" s="1"/>
      <c r="FE3941" s="1"/>
      <c r="FF3941" s="1"/>
      <c r="FG3941" s="1"/>
      <c r="FH3941" s="1"/>
      <c r="FI3941" s="1"/>
      <c r="FJ3941" s="1"/>
      <c r="FK3941" s="1"/>
      <c r="FL3941" s="1"/>
      <c r="FM3941" s="1"/>
      <c r="FN3941" s="1"/>
      <c r="FO3941" s="1"/>
      <c r="FP3941" s="1"/>
      <c r="FQ3941" s="1"/>
      <c r="FR3941" s="1"/>
      <c r="FS3941" s="1"/>
      <c r="FT3941" s="1"/>
      <c r="FU3941" s="1"/>
      <c r="FV3941" s="1"/>
      <c r="FW3941" s="1"/>
      <c r="FX3941" s="1"/>
      <c r="FY3941" s="1"/>
      <c r="FZ3941" s="1"/>
      <c r="GA3941" s="1"/>
      <c r="GB3941" s="1"/>
      <c r="GC3941" s="1"/>
      <c r="GD3941" s="1"/>
      <c r="GE3941" s="1"/>
      <c r="GF3941" s="1"/>
      <c r="GG3941" s="1"/>
      <c r="GH3941" s="1"/>
      <c r="GI3941" s="1"/>
      <c r="GJ3941" s="1"/>
      <c r="GK3941"/>
      <c r="GL3941"/>
      <c r="GM3941"/>
      <c r="GN3941"/>
      <c r="GO3941"/>
      <c r="GP3941"/>
      <c r="GQ3941"/>
      <c r="GR3941"/>
      <c r="GS3941"/>
      <c r="GT3941"/>
      <c r="GU3941"/>
      <c r="GV3941"/>
      <c r="GW3941"/>
      <c r="GX3941"/>
      <c r="GY3941"/>
      <c r="GZ3941"/>
      <c r="HA3941"/>
      <c r="HB3941"/>
      <c r="HC3941"/>
      <c r="HD3941"/>
      <c r="HE3941"/>
    </row>
    <row r="3942" spans="4:213" s="25" customFormat="1" x14ac:dyDescent="0.25">
      <c r="D3942" s="19"/>
      <c r="E3942" s="19"/>
      <c r="F3942" s="20"/>
      <c r="G3942" s="20"/>
      <c r="H3942" s="20"/>
      <c r="I3942" s="20"/>
      <c r="J3942" s="21"/>
      <c r="K3942" s="21"/>
      <c r="L3942" s="20"/>
      <c r="M3942" s="20"/>
      <c r="N3942" s="22"/>
      <c r="O3942" s="22"/>
      <c r="P3942" s="22"/>
      <c r="Q3942" s="22"/>
      <c r="R3942" s="19"/>
      <c r="S3942" s="19"/>
      <c r="T3942" s="19"/>
      <c r="U3942" s="20"/>
      <c r="V3942" s="20"/>
      <c r="W3942" s="20"/>
      <c r="X3942" s="27"/>
      <c r="Y3942" s="253"/>
      <c r="Z3942" s="30"/>
      <c r="AA3942" s="30"/>
      <c r="AB3942" s="31"/>
      <c r="AC3942" s="31"/>
      <c r="AD3942" s="31"/>
      <c r="AE3942" s="31"/>
      <c r="AF3942" s="31"/>
      <c r="AG3942" s="241"/>
      <c r="AH3942" s="31"/>
      <c r="AI3942" s="31"/>
      <c r="AJ3942" s="31"/>
      <c r="AK3942" s="31"/>
      <c r="AL3942" s="120"/>
      <c r="AQ3942" s="26"/>
      <c r="AW3942" s="19"/>
      <c r="AX3942" s="19"/>
      <c r="AY3942" s="19"/>
      <c r="AZ3942" s="19"/>
      <c r="BA3942" s="19"/>
      <c r="BB3942" s="19"/>
      <c r="BC3942" s="1"/>
      <c r="BD3942"/>
      <c r="BE3942"/>
      <c r="BF3942" s="1"/>
      <c r="BG3942"/>
      <c r="BH3942"/>
      <c r="BI3942"/>
      <c r="BJ3942" s="1"/>
      <c r="BK3942" s="1"/>
      <c r="BL3942"/>
      <c r="BM3942" s="1"/>
      <c r="BN3942" s="1"/>
      <c r="BO3942" s="1"/>
      <c r="BP3942" s="1"/>
      <c r="BQ3942" s="1"/>
      <c r="BR3942" s="1"/>
      <c r="BS3942" s="1"/>
      <c r="BT3942" s="22"/>
      <c r="BU3942" s="1"/>
      <c r="BV3942" s="1"/>
      <c r="BW3942" s="1"/>
      <c r="BX3942" s="1"/>
      <c r="BY3942" s="1"/>
      <c r="BZ3942" s="1"/>
      <c r="CA3942" s="1"/>
      <c r="CB3942" s="1"/>
      <c r="CC3942" s="1"/>
      <c r="CD3942" s="1"/>
      <c r="CE3942" s="1"/>
      <c r="CF3942" s="1"/>
      <c r="CG3942" s="1"/>
      <c r="CH3942" s="1"/>
      <c r="CI3942" s="1"/>
      <c r="CJ3942" s="1"/>
      <c r="CK3942" s="1"/>
      <c r="CL3942" s="1"/>
      <c r="CM3942" s="1"/>
      <c r="CN3942" s="1"/>
      <c r="CO3942" s="1"/>
      <c r="CP3942" s="1"/>
      <c r="CQ3942" s="1"/>
      <c r="CR3942" s="1"/>
      <c r="CS3942" s="1"/>
      <c r="CT3942" s="1"/>
      <c r="CU3942" s="1"/>
      <c r="CV3942" s="1"/>
      <c r="CW3942" s="1"/>
      <c r="CX3942" s="1"/>
      <c r="CY3942" s="1"/>
      <c r="CZ3942" s="1"/>
      <c r="DA3942" s="1"/>
      <c r="DB3942" s="1"/>
      <c r="DC3942" s="1"/>
      <c r="DD3942" s="1"/>
      <c r="DE3942" s="1"/>
      <c r="DF3942" s="1"/>
      <c r="DG3942" s="1"/>
      <c r="DH3942" s="1"/>
      <c r="DI3942" s="1"/>
      <c r="DJ3942" s="1"/>
      <c r="DK3942" s="1"/>
      <c r="DL3942" s="1"/>
      <c r="DM3942" s="1"/>
      <c r="DN3942" s="1"/>
      <c r="DO3942" s="1"/>
      <c r="DP3942" s="1"/>
      <c r="DQ3942" s="1"/>
      <c r="DR3942" s="1"/>
      <c r="DS3942" s="1"/>
      <c r="DT3942" s="1"/>
      <c r="DU3942" s="1"/>
      <c r="DV3942" s="1"/>
      <c r="DW3942" s="1"/>
      <c r="DX3942" s="1"/>
      <c r="DY3942" s="1"/>
      <c r="DZ3942" s="1"/>
      <c r="EA3942" s="1"/>
      <c r="EB3942" s="1"/>
      <c r="EC3942" s="1"/>
      <c r="ED3942" s="1"/>
      <c r="EE3942" s="1"/>
      <c r="EF3942" s="1"/>
      <c r="EG3942" s="1"/>
      <c r="EH3942" s="1"/>
      <c r="EI3942" s="1"/>
      <c r="EJ3942" s="1"/>
      <c r="EK3942" s="1"/>
      <c r="EL3942" s="1"/>
      <c r="EM3942" s="1"/>
      <c r="EN3942" s="1"/>
      <c r="EO3942" s="1"/>
      <c r="EP3942" s="1"/>
      <c r="EQ3942" s="1"/>
      <c r="ER3942" s="1"/>
      <c r="ES3942" s="1"/>
      <c r="ET3942" s="1"/>
      <c r="EU3942" s="1"/>
      <c r="EV3942" s="1"/>
      <c r="EW3942" s="1"/>
      <c r="EX3942" s="1"/>
      <c r="EY3942" s="1"/>
      <c r="EZ3942" s="1"/>
      <c r="FA3942" s="1"/>
      <c r="FB3942" s="1"/>
      <c r="FC3942" s="1"/>
      <c r="FD3942" s="1"/>
      <c r="FE3942" s="1"/>
      <c r="FF3942" s="1"/>
      <c r="FG3942" s="1"/>
      <c r="FH3942" s="1"/>
      <c r="FI3942" s="1"/>
      <c r="FJ3942" s="1"/>
      <c r="FK3942" s="1"/>
      <c r="FL3942" s="1"/>
      <c r="FM3942" s="1"/>
      <c r="FN3942" s="1"/>
      <c r="FO3942" s="1"/>
      <c r="FP3942" s="1"/>
      <c r="FQ3942" s="1"/>
      <c r="FR3942" s="1"/>
      <c r="FS3942" s="1"/>
      <c r="FT3942" s="1"/>
      <c r="FU3942" s="1"/>
      <c r="FV3942" s="1"/>
      <c r="FW3942" s="1"/>
      <c r="FX3942" s="1"/>
      <c r="FY3942" s="1"/>
      <c r="FZ3942" s="1"/>
      <c r="GA3942" s="1"/>
      <c r="GB3942" s="1"/>
      <c r="GC3942" s="1"/>
      <c r="GD3942" s="1"/>
      <c r="GE3942" s="1"/>
      <c r="GF3942" s="1"/>
      <c r="GG3942" s="1"/>
      <c r="GH3942" s="1"/>
      <c r="GI3942" s="1"/>
      <c r="GJ3942" s="1"/>
      <c r="GK3942"/>
      <c r="GL3942"/>
      <c r="GM3942"/>
      <c r="GN3942"/>
      <c r="GO3942"/>
      <c r="GP3942"/>
      <c r="GQ3942"/>
      <c r="GR3942"/>
      <c r="GS3942"/>
      <c r="GT3942"/>
      <c r="GU3942"/>
      <c r="GV3942"/>
      <c r="GW3942"/>
      <c r="GX3942"/>
      <c r="GY3942"/>
      <c r="GZ3942"/>
      <c r="HA3942"/>
      <c r="HB3942"/>
      <c r="HC3942"/>
      <c r="HD3942"/>
      <c r="HE3942"/>
    </row>
    <row r="3943" spans="4:213" s="25" customFormat="1" x14ac:dyDescent="0.25">
      <c r="D3943" s="19"/>
      <c r="E3943" s="19"/>
      <c r="F3943" s="20"/>
      <c r="G3943" s="20"/>
      <c r="H3943" s="20"/>
      <c r="I3943" s="20"/>
      <c r="J3943" s="21"/>
      <c r="K3943" s="21"/>
      <c r="L3943" s="20"/>
      <c r="M3943" s="20"/>
      <c r="N3943" s="22"/>
      <c r="O3943" s="22"/>
      <c r="P3943" s="22"/>
      <c r="Q3943" s="22"/>
      <c r="R3943" s="19"/>
      <c r="S3943" s="19"/>
      <c r="T3943" s="19"/>
      <c r="U3943" s="20"/>
      <c r="V3943" s="20"/>
      <c r="W3943" s="20"/>
      <c r="X3943" s="27"/>
      <c r="Y3943" s="253"/>
      <c r="Z3943" s="30"/>
      <c r="AA3943" s="30"/>
      <c r="AB3943" s="31"/>
      <c r="AC3943" s="31"/>
      <c r="AD3943" s="31"/>
      <c r="AE3943" s="31"/>
      <c r="AF3943" s="31"/>
      <c r="AG3943" s="241"/>
      <c r="AH3943" s="31"/>
      <c r="AI3943" s="31"/>
      <c r="AJ3943" s="31"/>
      <c r="AK3943" s="31"/>
      <c r="AL3943" s="120"/>
      <c r="AQ3943" s="26"/>
      <c r="AW3943" s="19"/>
      <c r="AX3943" s="19"/>
      <c r="AY3943" s="19"/>
      <c r="AZ3943" s="19"/>
      <c r="BA3943" s="19"/>
      <c r="BB3943" s="19"/>
      <c r="BC3943" s="1"/>
      <c r="BD3943"/>
      <c r="BE3943"/>
      <c r="BF3943" s="1"/>
      <c r="BG3943"/>
      <c r="BH3943"/>
      <c r="BI3943"/>
      <c r="BJ3943" s="1"/>
      <c r="BK3943" s="1"/>
      <c r="BL3943"/>
      <c r="BM3943" s="1"/>
      <c r="BN3943" s="1"/>
      <c r="BO3943" s="1"/>
      <c r="BP3943" s="1"/>
      <c r="BQ3943" s="1"/>
      <c r="BR3943" s="1"/>
      <c r="BS3943" s="1"/>
      <c r="BT3943" s="22"/>
      <c r="BU3943" s="1"/>
      <c r="BV3943" s="1"/>
      <c r="BW3943" s="1"/>
      <c r="BX3943" s="1"/>
      <c r="BY3943" s="1"/>
      <c r="BZ3943" s="1"/>
      <c r="CA3943" s="1"/>
      <c r="CB3943" s="1"/>
      <c r="CC3943" s="1"/>
      <c r="CD3943" s="1"/>
      <c r="CE3943" s="1"/>
      <c r="CF3943" s="1"/>
      <c r="CG3943" s="1"/>
      <c r="CH3943" s="1"/>
      <c r="CI3943" s="1"/>
      <c r="CJ3943" s="1"/>
      <c r="CK3943" s="1"/>
      <c r="CL3943" s="1"/>
      <c r="CM3943" s="1"/>
      <c r="CN3943" s="1"/>
      <c r="CO3943" s="1"/>
      <c r="CP3943" s="1"/>
      <c r="CQ3943" s="1"/>
      <c r="CR3943" s="1"/>
      <c r="CS3943" s="1"/>
      <c r="CT3943" s="1"/>
      <c r="CU3943" s="1"/>
      <c r="CV3943" s="1"/>
      <c r="CW3943" s="1"/>
      <c r="CX3943" s="1"/>
      <c r="CY3943" s="1"/>
      <c r="CZ3943" s="1"/>
      <c r="DA3943" s="1"/>
      <c r="DB3943" s="1"/>
      <c r="DC3943" s="1"/>
      <c r="DD3943" s="1"/>
      <c r="DE3943" s="1"/>
      <c r="DF3943" s="1"/>
      <c r="DG3943" s="1"/>
      <c r="DH3943" s="1"/>
      <c r="DI3943" s="1"/>
      <c r="DJ3943" s="1"/>
      <c r="DK3943" s="1"/>
      <c r="DL3943" s="1"/>
      <c r="DM3943" s="1"/>
      <c r="DN3943" s="1"/>
      <c r="DO3943" s="1"/>
      <c r="DP3943" s="1"/>
      <c r="DQ3943" s="1"/>
      <c r="DR3943" s="1"/>
      <c r="DS3943" s="1"/>
      <c r="DT3943" s="1"/>
      <c r="DU3943" s="1"/>
      <c r="DV3943" s="1"/>
      <c r="DW3943" s="1"/>
      <c r="DX3943" s="1"/>
      <c r="DY3943" s="1"/>
      <c r="DZ3943" s="1"/>
      <c r="EA3943" s="1"/>
      <c r="EB3943" s="1"/>
      <c r="EC3943" s="1"/>
      <c r="ED3943" s="1"/>
      <c r="EE3943" s="1"/>
      <c r="EF3943" s="1"/>
      <c r="EG3943" s="1"/>
      <c r="EH3943" s="1"/>
      <c r="EI3943" s="1"/>
      <c r="EJ3943" s="1"/>
      <c r="EK3943" s="1"/>
      <c r="EL3943" s="1"/>
      <c r="EM3943" s="1"/>
      <c r="EN3943" s="1"/>
      <c r="EO3943" s="1"/>
      <c r="EP3943" s="1"/>
      <c r="EQ3943" s="1"/>
      <c r="ER3943" s="1"/>
      <c r="ES3943" s="1"/>
      <c r="ET3943" s="1"/>
      <c r="EU3943" s="1"/>
      <c r="EV3943" s="1"/>
      <c r="EW3943" s="1"/>
      <c r="EX3943" s="1"/>
      <c r="EY3943" s="1"/>
      <c r="EZ3943" s="1"/>
      <c r="FA3943" s="1"/>
      <c r="FB3943" s="1"/>
      <c r="FC3943" s="1"/>
      <c r="FD3943" s="1"/>
      <c r="FE3943" s="1"/>
      <c r="FF3943" s="1"/>
      <c r="FG3943" s="1"/>
      <c r="FH3943" s="1"/>
      <c r="FI3943" s="1"/>
      <c r="FJ3943" s="1"/>
      <c r="FK3943" s="1"/>
      <c r="FL3943" s="1"/>
      <c r="FM3943" s="1"/>
      <c r="FN3943" s="1"/>
      <c r="FO3943" s="1"/>
      <c r="FP3943" s="1"/>
      <c r="FQ3943" s="1"/>
      <c r="FR3943" s="1"/>
      <c r="FS3943" s="1"/>
      <c r="FT3943" s="1"/>
      <c r="FU3943" s="1"/>
      <c r="FV3943" s="1"/>
      <c r="FW3943" s="1"/>
      <c r="FX3943" s="1"/>
      <c r="FY3943" s="1"/>
      <c r="FZ3943" s="1"/>
      <c r="GA3943" s="1"/>
      <c r="GB3943" s="1"/>
      <c r="GC3943" s="1"/>
      <c r="GD3943" s="1"/>
      <c r="GE3943" s="1"/>
      <c r="GF3943" s="1"/>
      <c r="GG3943" s="1"/>
      <c r="GH3943" s="1"/>
      <c r="GI3943" s="1"/>
      <c r="GJ3943" s="1"/>
      <c r="GK3943"/>
      <c r="GL3943"/>
      <c r="GM3943"/>
      <c r="GN3943"/>
      <c r="GO3943"/>
      <c r="GP3943"/>
      <c r="GQ3943"/>
      <c r="GR3943"/>
      <c r="GS3943"/>
      <c r="GT3943"/>
      <c r="GU3943"/>
      <c r="GV3943"/>
      <c r="GW3943"/>
      <c r="GX3943"/>
      <c r="GY3943"/>
      <c r="GZ3943"/>
      <c r="HA3943"/>
      <c r="HB3943"/>
      <c r="HC3943"/>
      <c r="HD3943"/>
      <c r="HE3943"/>
    </row>
    <row r="3944" spans="4:213" s="25" customFormat="1" x14ac:dyDescent="0.25">
      <c r="D3944" s="19"/>
      <c r="E3944" s="19"/>
      <c r="F3944" s="20"/>
      <c r="G3944" s="20"/>
      <c r="H3944" s="20"/>
      <c r="I3944" s="20"/>
      <c r="J3944" s="21"/>
      <c r="K3944" s="21"/>
      <c r="L3944" s="20"/>
      <c r="M3944" s="20"/>
      <c r="N3944" s="22"/>
      <c r="O3944" s="22"/>
      <c r="P3944" s="22"/>
      <c r="Q3944" s="22"/>
      <c r="R3944" s="19"/>
      <c r="S3944" s="19"/>
      <c r="T3944" s="19"/>
      <c r="U3944" s="20"/>
      <c r="V3944" s="20"/>
      <c r="W3944" s="20"/>
      <c r="X3944" s="27"/>
      <c r="Y3944" s="253"/>
      <c r="Z3944" s="30"/>
      <c r="AA3944" s="30"/>
      <c r="AB3944" s="31"/>
      <c r="AC3944" s="31"/>
      <c r="AD3944" s="31"/>
      <c r="AE3944" s="31"/>
      <c r="AF3944" s="31"/>
      <c r="AG3944" s="241"/>
      <c r="AH3944" s="31"/>
      <c r="AI3944" s="31"/>
      <c r="AJ3944" s="31"/>
      <c r="AK3944" s="31"/>
      <c r="AL3944" s="120"/>
      <c r="AQ3944" s="26"/>
      <c r="AW3944" s="19"/>
      <c r="AX3944" s="19"/>
      <c r="AY3944" s="19"/>
      <c r="AZ3944" s="19"/>
      <c r="BA3944" s="19"/>
      <c r="BB3944" s="19"/>
      <c r="BC3944" s="1"/>
      <c r="BD3944"/>
      <c r="BE3944"/>
      <c r="BF3944" s="1"/>
      <c r="BG3944"/>
      <c r="BH3944"/>
      <c r="BI3944"/>
      <c r="BJ3944" s="1"/>
      <c r="BK3944" s="1"/>
      <c r="BL3944"/>
      <c r="BM3944" s="1"/>
      <c r="BN3944" s="1"/>
      <c r="BO3944" s="1"/>
      <c r="BP3944" s="1"/>
      <c r="BQ3944" s="1"/>
      <c r="BR3944" s="1"/>
      <c r="BS3944" s="1"/>
      <c r="BT3944" s="22"/>
      <c r="BU3944" s="1"/>
      <c r="BV3944" s="1"/>
      <c r="BW3944" s="1"/>
      <c r="BX3944" s="1"/>
      <c r="BY3944" s="1"/>
      <c r="BZ3944" s="1"/>
      <c r="CA3944" s="1"/>
      <c r="CB3944" s="1"/>
      <c r="CC3944" s="1"/>
      <c r="CD3944" s="1"/>
      <c r="CE3944" s="1"/>
      <c r="CF3944" s="1"/>
      <c r="CG3944" s="1"/>
      <c r="CH3944" s="1"/>
      <c r="CI3944" s="1"/>
      <c r="CJ3944" s="1"/>
      <c r="CK3944" s="1"/>
      <c r="CL3944" s="1"/>
      <c r="CM3944" s="1"/>
      <c r="CN3944" s="1"/>
      <c r="CO3944" s="1"/>
      <c r="CP3944" s="1"/>
      <c r="CQ3944" s="1"/>
      <c r="CR3944" s="1"/>
      <c r="CS3944" s="1"/>
      <c r="CT3944" s="1"/>
      <c r="CU3944" s="1"/>
      <c r="CV3944" s="1"/>
      <c r="CW3944" s="1"/>
      <c r="CX3944" s="1"/>
      <c r="CY3944" s="1"/>
      <c r="CZ3944" s="1"/>
      <c r="DA3944" s="1"/>
      <c r="DB3944" s="1"/>
      <c r="DC3944" s="1"/>
      <c r="DD3944" s="1"/>
      <c r="DE3944" s="1"/>
      <c r="DF3944" s="1"/>
      <c r="DG3944" s="1"/>
      <c r="DH3944" s="1"/>
      <c r="DI3944" s="1"/>
      <c r="DJ3944" s="1"/>
      <c r="DK3944" s="1"/>
      <c r="DL3944" s="1"/>
      <c r="DM3944" s="1"/>
      <c r="DN3944" s="1"/>
      <c r="DO3944" s="1"/>
      <c r="DP3944" s="1"/>
      <c r="DQ3944" s="1"/>
      <c r="DR3944" s="1"/>
      <c r="DS3944" s="1"/>
      <c r="DT3944" s="1"/>
      <c r="DU3944" s="1"/>
      <c r="DV3944" s="1"/>
      <c r="DW3944" s="1"/>
      <c r="DX3944" s="1"/>
      <c r="DY3944" s="1"/>
      <c r="DZ3944" s="1"/>
      <c r="EA3944" s="1"/>
      <c r="EB3944" s="1"/>
      <c r="EC3944" s="1"/>
      <c r="ED3944" s="1"/>
      <c r="EE3944" s="1"/>
      <c r="EF3944" s="1"/>
      <c r="EG3944" s="1"/>
      <c r="EH3944" s="1"/>
      <c r="EI3944" s="1"/>
      <c r="EJ3944" s="1"/>
      <c r="EK3944" s="1"/>
      <c r="EL3944" s="1"/>
      <c r="EM3944" s="1"/>
      <c r="EN3944" s="1"/>
      <c r="EO3944" s="1"/>
      <c r="EP3944" s="1"/>
      <c r="EQ3944" s="1"/>
      <c r="ER3944" s="1"/>
      <c r="ES3944" s="1"/>
      <c r="ET3944" s="1"/>
      <c r="EU3944" s="1"/>
      <c r="EV3944" s="1"/>
      <c r="EW3944" s="1"/>
      <c r="EX3944" s="1"/>
      <c r="EY3944" s="1"/>
      <c r="EZ3944" s="1"/>
      <c r="FA3944" s="1"/>
      <c r="FB3944" s="1"/>
      <c r="FC3944" s="1"/>
      <c r="FD3944" s="1"/>
      <c r="FE3944" s="1"/>
      <c r="FF3944" s="1"/>
      <c r="FG3944" s="1"/>
      <c r="FH3944" s="1"/>
      <c r="FI3944" s="1"/>
      <c r="FJ3944" s="1"/>
      <c r="FK3944" s="1"/>
      <c r="FL3944" s="1"/>
      <c r="FM3944" s="1"/>
      <c r="FN3944" s="1"/>
      <c r="FO3944" s="1"/>
      <c r="FP3944" s="1"/>
      <c r="FQ3944" s="1"/>
      <c r="FR3944" s="1"/>
      <c r="FS3944" s="1"/>
      <c r="FT3944" s="1"/>
      <c r="FU3944" s="1"/>
      <c r="FV3944" s="1"/>
      <c r="FW3944" s="1"/>
      <c r="FX3944" s="1"/>
      <c r="FY3944" s="1"/>
      <c r="FZ3944" s="1"/>
      <c r="GA3944" s="1"/>
      <c r="GB3944" s="1"/>
      <c r="GC3944" s="1"/>
      <c r="GD3944" s="1"/>
      <c r="GE3944" s="1"/>
      <c r="GF3944" s="1"/>
      <c r="GG3944" s="1"/>
      <c r="GH3944" s="1"/>
      <c r="GI3944" s="1"/>
      <c r="GJ3944" s="1"/>
      <c r="GK3944"/>
      <c r="GL3944"/>
      <c r="GM3944"/>
      <c r="GN3944"/>
      <c r="GO3944"/>
      <c r="GP3944"/>
      <c r="GQ3944"/>
      <c r="GR3944"/>
      <c r="GS3944"/>
      <c r="GT3944"/>
      <c r="GU3944"/>
      <c r="GV3944"/>
      <c r="GW3944"/>
      <c r="GX3944"/>
      <c r="GY3944"/>
      <c r="GZ3944"/>
      <c r="HA3944"/>
      <c r="HB3944"/>
      <c r="HC3944"/>
      <c r="HD3944"/>
      <c r="HE3944"/>
    </row>
    <row r="3945" spans="4:213" s="25" customFormat="1" x14ac:dyDescent="0.25">
      <c r="D3945" s="19"/>
      <c r="E3945" s="19"/>
      <c r="F3945" s="20"/>
      <c r="G3945" s="20"/>
      <c r="H3945" s="20"/>
      <c r="I3945" s="20"/>
      <c r="J3945" s="21"/>
      <c r="K3945" s="21"/>
      <c r="L3945" s="20"/>
      <c r="M3945" s="20"/>
      <c r="N3945" s="22"/>
      <c r="O3945" s="22"/>
      <c r="P3945" s="22"/>
      <c r="Q3945" s="22"/>
      <c r="R3945" s="19"/>
      <c r="S3945" s="19"/>
      <c r="T3945" s="19"/>
      <c r="U3945" s="20"/>
      <c r="V3945" s="20"/>
      <c r="W3945" s="20"/>
      <c r="X3945" s="27"/>
      <c r="Y3945" s="253"/>
      <c r="Z3945" s="30"/>
      <c r="AA3945" s="30"/>
      <c r="AB3945" s="31"/>
      <c r="AC3945" s="31"/>
      <c r="AD3945" s="31"/>
      <c r="AE3945" s="31"/>
      <c r="AF3945" s="31"/>
      <c r="AG3945" s="241"/>
      <c r="AH3945" s="31"/>
      <c r="AI3945" s="31"/>
      <c r="AJ3945" s="31"/>
      <c r="AK3945" s="31"/>
      <c r="AL3945" s="120"/>
      <c r="AQ3945" s="26"/>
      <c r="AW3945" s="19"/>
      <c r="AX3945" s="19"/>
      <c r="AY3945" s="19"/>
      <c r="AZ3945" s="19"/>
      <c r="BA3945" s="19"/>
      <c r="BB3945" s="19"/>
      <c r="BC3945" s="1"/>
      <c r="BD3945"/>
      <c r="BE3945"/>
      <c r="BF3945" s="1"/>
      <c r="BG3945"/>
      <c r="BH3945"/>
      <c r="BI3945"/>
      <c r="BJ3945" s="1"/>
      <c r="BK3945" s="1"/>
      <c r="BL3945"/>
      <c r="BM3945" s="1"/>
      <c r="BN3945" s="1"/>
      <c r="BO3945" s="1"/>
      <c r="BP3945" s="1"/>
      <c r="BQ3945" s="1"/>
      <c r="BR3945" s="1"/>
      <c r="BS3945" s="1"/>
      <c r="BT3945" s="22"/>
      <c r="BU3945" s="1"/>
      <c r="BV3945" s="1"/>
      <c r="BW3945" s="1"/>
      <c r="BX3945" s="1"/>
      <c r="BY3945" s="1"/>
      <c r="BZ3945" s="1"/>
      <c r="CA3945" s="1"/>
      <c r="CB3945" s="1"/>
      <c r="CC3945" s="1"/>
      <c r="CD3945" s="1"/>
      <c r="CE3945" s="1"/>
      <c r="CF3945" s="1"/>
      <c r="CG3945" s="1"/>
      <c r="CH3945" s="1"/>
      <c r="CI3945" s="1"/>
      <c r="CJ3945" s="1"/>
      <c r="CK3945" s="1"/>
      <c r="CL3945" s="1"/>
      <c r="CM3945" s="1"/>
      <c r="CN3945" s="1"/>
      <c r="CO3945" s="1"/>
      <c r="CP3945" s="1"/>
      <c r="CQ3945" s="1"/>
      <c r="CR3945" s="1"/>
      <c r="CS3945" s="1"/>
      <c r="CT3945" s="1"/>
      <c r="CU3945" s="1"/>
      <c r="CV3945" s="1"/>
      <c r="CW3945" s="1"/>
      <c r="CX3945" s="1"/>
      <c r="CY3945" s="1"/>
      <c r="CZ3945" s="1"/>
      <c r="DA3945" s="1"/>
      <c r="DB3945" s="1"/>
      <c r="DC3945" s="1"/>
      <c r="DD3945" s="1"/>
      <c r="DE3945" s="1"/>
      <c r="DF3945" s="1"/>
      <c r="DG3945" s="1"/>
      <c r="DH3945" s="1"/>
      <c r="DI3945" s="1"/>
      <c r="DJ3945" s="1"/>
      <c r="DK3945" s="1"/>
      <c r="DL3945" s="1"/>
      <c r="DM3945" s="1"/>
      <c r="DN3945" s="1"/>
      <c r="DO3945" s="1"/>
      <c r="DP3945" s="1"/>
      <c r="DQ3945" s="1"/>
      <c r="DR3945" s="1"/>
      <c r="DS3945" s="1"/>
      <c r="DT3945" s="1"/>
      <c r="DU3945" s="1"/>
      <c r="DV3945" s="1"/>
      <c r="DW3945" s="1"/>
      <c r="DX3945" s="1"/>
      <c r="DY3945" s="1"/>
      <c r="DZ3945" s="1"/>
      <c r="EA3945" s="1"/>
      <c r="EB3945" s="1"/>
      <c r="EC3945" s="1"/>
      <c r="ED3945" s="1"/>
      <c r="EE3945" s="1"/>
      <c r="EF3945" s="1"/>
      <c r="EG3945" s="1"/>
      <c r="EH3945" s="1"/>
      <c r="EI3945" s="1"/>
      <c r="EJ3945" s="1"/>
      <c r="EK3945" s="1"/>
      <c r="EL3945" s="1"/>
      <c r="EM3945" s="1"/>
      <c r="EN3945" s="1"/>
      <c r="EO3945" s="1"/>
      <c r="EP3945" s="1"/>
      <c r="EQ3945" s="1"/>
      <c r="ER3945" s="1"/>
      <c r="ES3945" s="1"/>
      <c r="ET3945" s="1"/>
      <c r="EU3945" s="1"/>
      <c r="EV3945" s="1"/>
      <c r="EW3945" s="1"/>
      <c r="EX3945" s="1"/>
      <c r="EY3945" s="1"/>
      <c r="EZ3945" s="1"/>
      <c r="FA3945" s="1"/>
      <c r="FB3945" s="1"/>
      <c r="FC3945" s="1"/>
      <c r="FD3945" s="1"/>
      <c r="FE3945" s="1"/>
      <c r="FF3945" s="1"/>
      <c r="FG3945" s="1"/>
      <c r="FH3945" s="1"/>
      <c r="FI3945" s="1"/>
      <c r="FJ3945" s="1"/>
      <c r="FK3945" s="1"/>
      <c r="FL3945" s="1"/>
      <c r="FM3945" s="1"/>
      <c r="FN3945" s="1"/>
      <c r="FO3945" s="1"/>
      <c r="FP3945" s="1"/>
      <c r="FQ3945" s="1"/>
      <c r="FR3945" s="1"/>
      <c r="FS3945" s="1"/>
      <c r="FT3945" s="1"/>
      <c r="FU3945" s="1"/>
      <c r="FV3945" s="1"/>
      <c r="FW3945" s="1"/>
      <c r="FX3945" s="1"/>
      <c r="FY3945" s="1"/>
      <c r="FZ3945" s="1"/>
      <c r="GA3945" s="1"/>
      <c r="GB3945" s="1"/>
      <c r="GC3945" s="1"/>
      <c r="GD3945" s="1"/>
      <c r="GE3945" s="1"/>
      <c r="GF3945" s="1"/>
      <c r="GG3945" s="1"/>
      <c r="GH3945" s="1"/>
      <c r="GI3945" s="1"/>
      <c r="GJ3945" s="1"/>
      <c r="GK3945"/>
      <c r="GL3945"/>
      <c r="GM3945"/>
      <c r="GN3945"/>
      <c r="GO3945"/>
      <c r="GP3945"/>
      <c r="GQ3945"/>
      <c r="GR3945"/>
      <c r="GS3945"/>
      <c r="GT3945"/>
      <c r="GU3945"/>
      <c r="GV3945"/>
      <c r="GW3945"/>
      <c r="GX3945"/>
      <c r="GY3945"/>
      <c r="GZ3945"/>
      <c r="HA3945"/>
      <c r="HB3945"/>
      <c r="HC3945"/>
      <c r="HD3945"/>
      <c r="HE3945"/>
    </row>
    <row r="3946" spans="4:213" s="25" customFormat="1" x14ac:dyDescent="0.25">
      <c r="D3946" s="19"/>
      <c r="E3946" s="19"/>
      <c r="F3946" s="20"/>
      <c r="G3946" s="20"/>
      <c r="H3946" s="20"/>
      <c r="I3946" s="20"/>
      <c r="J3946" s="21"/>
      <c r="K3946" s="21"/>
      <c r="L3946" s="20"/>
      <c r="M3946" s="20"/>
      <c r="N3946" s="22"/>
      <c r="O3946" s="22"/>
      <c r="P3946" s="22"/>
      <c r="Q3946" s="22"/>
      <c r="R3946" s="19"/>
      <c r="S3946" s="19"/>
      <c r="T3946" s="19"/>
      <c r="U3946" s="20"/>
      <c r="V3946" s="20"/>
      <c r="W3946" s="20"/>
      <c r="X3946" s="27"/>
      <c r="Y3946" s="253"/>
      <c r="Z3946" s="30"/>
      <c r="AA3946" s="30"/>
      <c r="AB3946" s="31"/>
      <c r="AC3946" s="31"/>
      <c r="AD3946" s="31"/>
      <c r="AE3946" s="31"/>
      <c r="AF3946" s="31"/>
      <c r="AG3946" s="241"/>
      <c r="AH3946" s="31"/>
      <c r="AI3946" s="31"/>
      <c r="AJ3946" s="31"/>
      <c r="AK3946" s="31"/>
      <c r="AL3946" s="120"/>
      <c r="AQ3946" s="26"/>
      <c r="AW3946" s="19"/>
      <c r="AX3946" s="19"/>
      <c r="AY3946" s="19"/>
      <c r="AZ3946" s="19"/>
      <c r="BA3946" s="19"/>
      <c r="BB3946" s="19"/>
      <c r="BC3946" s="1"/>
      <c r="BD3946"/>
      <c r="BE3946"/>
      <c r="BF3946" s="1"/>
      <c r="BG3946"/>
      <c r="BH3946"/>
      <c r="BI3946"/>
      <c r="BJ3946" s="1"/>
      <c r="BK3946" s="1"/>
      <c r="BL3946"/>
      <c r="BM3946" s="1"/>
      <c r="BN3946" s="1"/>
      <c r="BO3946" s="1"/>
      <c r="BP3946" s="1"/>
      <c r="BQ3946" s="1"/>
      <c r="BR3946" s="1"/>
      <c r="BS3946" s="1"/>
      <c r="BT3946" s="22"/>
      <c r="BU3946" s="1"/>
      <c r="BV3946" s="1"/>
      <c r="BW3946" s="1"/>
      <c r="BX3946" s="1"/>
      <c r="BY3946" s="1"/>
      <c r="BZ3946" s="1"/>
      <c r="CA3946" s="1"/>
      <c r="CB3946" s="1"/>
      <c r="CC3946" s="1"/>
      <c r="CD3946" s="1"/>
      <c r="CE3946" s="1"/>
      <c r="CF3946" s="1"/>
      <c r="CG3946" s="1"/>
      <c r="CH3946" s="1"/>
      <c r="CI3946" s="1"/>
      <c r="CJ3946" s="1"/>
      <c r="CK3946" s="1"/>
      <c r="CL3946" s="1"/>
      <c r="CM3946" s="1"/>
      <c r="CN3946" s="1"/>
      <c r="CO3946" s="1"/>
      <c r="CP3946" s="1"/>
      <c r="CQ3946" s="1"/>
      <c r="CR3946" s="1"/>
      <c r="CS3946" s="1"/>
      <c r="CT3946" s="1"/>
      <c r="CU3946" s="1"/>
      <c r="CV3946" s="1"/>
      <c r="CW3946" s="1"/>
      <c r="CX3946" s="1"/>
      <c r="CY3946" s="1"/>
      <c r="CZ3946" s="1"/>
      <c r="DA3946" s="1"/>
      <c r="DB3946" s="1"/>
      <c r="DC3946" s="1"/>
      <c r="DD3946" s="1"/>
      <c r="DE3946" s="1"/>
      <c r="DF3946" s="1"/>
      <c r="DG3946" s="1"/>
      <c r="DH3946" s="1"/>
      <c r="DI3946" s="1"/>
      <c r="DJ3946" s="1"/>
      <c r="DK3946" s="1"/>
      <c r="DL3946" s="1"/>
      <c r="DM3946" s="1"/>
      <c r="DN3946" s="1"/>
      <c r="DO3946" s="1"/>
      <c r="DP3946" s="1"/>
      <c r="DQ3946" s="1"/>
      <c r="DR3946" s="1"/>
      <c r="DS3946" s="1"/>
      <c r="DT3946" s="1"/>
      <c r="DU3946" s="1"/>
      <c r="DV3946" s="1"/>
      <c r="DW3946" s="1"/>
      <c r="DX3946" s="1"/>
      <c r="DY3946" s="1"/>
      <c r="DZ3946" s="1"/>
      <c r="EA3946" s="1"/>
      <c r="EB3946" s="1"/>
      <c r="EC3946" s="1"/>
      <c r="ED3946" s="1"/>
      <c r="EE3946" s="1"/>
      <c r="EF3946" s="1"/>
      <c r="EG3946" s="1"/>
      <c r="EH3946" s="1"/>
      <c r="EI3946" s="1"/>
      <c r="EJ3946" s="1"/>
      <c r="EK3946" s="1"/>
      <c r="EL3946" s="1"/>
      <c r="EM3946" s="1"/>
      <c r="EN3946" s="1"/>
      <c r="EO3946" s="1"/>
      <c r="EP3946" s="1"/>
      <c r="EQ3946" s="1"/>
      <c r="ER3946" s="1"/>
      <c r="ES3946" s="1"/>
      <c r="ET3946" s="1"/>
      <c r="EU3946" s="1"/>
      <c r="EV3946" s="1"/>
      <c r="EW3946" s="1"/>
      <c r="EX3946" s="1"/>
      <c r="EY3946" s="1"/>
      <c r="EZ3946" s="1"/>
      <c r="FA3946" s="1"/>
      <c r="FB3946" s="1"/>
      <c r="FC3946" s="1"/>
      <c r="FD3946" s="1"/>
      <c r="FE3946" s="1"/>
      <c r="FF3946" s="1"/>
      <c r="FG3946" s="1"/>
      <c r="FH3946" s="1"/>
      <c r="FI3946" s="1"/>
      <c r="FJ3946" s="1"/>
      <c r="FK3946" s="1"/>
      <c r="FL3946" s="1"/>
      <c r="FM3946" s="1"/>
      <c r="FN3946" s="1"/>
      <c r="FO3946" s="1"/>
      <c r="FP3946" s="1"/>
      <c r="FQ3946" s="1"/>
      <c r="FR3946" s="1"/>
      <c r="FS3946" s="1"/>
      <c r="FT3946" s="1"/>
      <c r="FU3946" s="1"/>
      <c r="FV3946" s="1"/>
      <c r="FW3946" s="1"/>
      <c r="FX3946" s="1"/>
      <c r="FY3946" s="1"/>
      <c r="FZ3946" s="1"/>
      <c r="GA3946" s="1"/>
      <c r="GB3946" s="1"/>
      <c r="GC3946" s="1"/>
      <c r="GD3946" s="1"/>
      <c r="GE3946" s="1"/>
      <c r="GF3946" s="1"/>
      <c r="GG3946" s="1"/>
      <c r="GH3946" s="1"/>
      <c r="GI3946" s="1"/>
      <c r="GJ3946" s="1"/>
      <c r="GK3946"/>
      <c r="GL3946"/>
      <c r="GM3946"/>
      <c r="GN3946"/>
      <c r="GO3946"/>
      <c r="GP3946"/>
      <c r="GQ3946"/>
      <c r="GR3946"/>
      <c r="GS3946"/>
      <c r="GT3946"/>
      <c r="GU3946"/>
      <c r="GV3946"/>
      <c r="GW3946"/>
      <c r="GX3946"/>
      <c r="GY3946"/>
      <c r="GZ3946"/>
      <c r="HA3946"/>
      <c r="HB3946"/>
      <c r="HC3946"/>
      <c r="HD3946"/>
      <c r="HE3946"/>
    </row>
    <row r="3947" spans="4:213" s="25" customFormat="1" x14ac:dyDescent="0.25">
      <c r="D3947" s="19"/>
      <c r="E3947" s="19"/>
      <c r="F3947" s="20"/>
      <c r="G3947" s="20"/>
      <c r="H3947" s="20"/>
      <c r="I3947" s="20"/>
      <c r="J3947" s="21"/>
      <c r="K3947" s="21"/>
      <c r="L3947" s="20"/>
      <c r="M3947" s="20"/>
      <c r="N3947" s="22"/>
      <c r="O3947" s="22"/>
      <c r="P3947" s="22"/>
      <c r="Q3947" s="22"/>
      <c r="R3947" s="19"/>
      <c r="S3947" s="19"/>
      <c r="T3947" s="19"/>
      <c r="U3947" s="20"/>
      <c r="V3947" s="20"/>
      <c r="W3947" s="20"/>
      <c r="X3947" s="27"/>
      <c r="Y3947" s="253"/>
      <c r="Z3947" s="30"/>
      <c r="AA3947" s="30"/>
      <c r="AB3947" s="31"/>
      <c r="AC3947" s="31"/>
      <c r="AD3947" s="31"/>
      <c r="AE3947" s="31"/>
      <c r="AF3947" s="31"/>
      <c r="AG3947" s="241"/>
      <c r="AH3947" s="31"/>
      <c r="AI3947" s="31"/>
      <c r="AJ3947" s="31"/>
      <c r="AK3947" s="31"/>
      <c r="AL3947" s="120"/>
      <c r="AQ3947" s="26"/>
      <c r="AW3947" s="19"/>
      <c r="AX3947" s="19"/>
      <c r="AY3947" s="19"/>
      <c r="AZ3947" s="19"/>
      <c r="BA3947" s="19"/>
      <c r="BB3947" s="19"/>
      <c r="BC3947" s="1"/>
      <c r="BD3947"/>
      <c r="BE3947"/>
      <c r="BF3947" s="1"/>
      <c r="BG3947"/>
      <c r="BH3947"/>
      <c r="BI3947"/>
      <c r="BJ3947" s="1"/>
      <c r="BK3947" s="1"/>
      <c r="BL3947"/>
      <c r="BM3947" s="1"/>
      <c r="BN3947" s="1"/>
      <c r="BO3947" s="1"/>
      <c r="BP3947" s="1"/>
      <c r="BQ3947" s="1"/>
      <c r="BR3947" s="1"/>
      <c r="BS3947" s="1"/>
      <c r="BT3947" s="22"/>
      <c r="BU3947" s="1"/>
      <c r="BV3947" s="1"/>
      <c r="BW3947" s="1"/>
      <c r="BX3947" s="1"/>
      <c r="BY3947" s="1"/>
      <c r="BZ3947" s="1"/>
      <c r="CA3947" s="1"/>
      <c r="CB3947" s="1"/>
      <c r="CC3947" s="1"/>
      <c r="CD3947" s="1"/>
      <c r="CE3947" s="1"/>
      <c r="CF3947" s="1"/>
      <c r="CG3947" s="1"/>
      <c r="CH3947" s="1"/>
      <c r="CI3947" s="1"/>
      <c r="CJ3947" s="1"/>
      <c r="CK3947" s="1"/>
      <c r="CL3947" s="1"/>
      <c r="CM3947" s="1"/>
      <c r="CN3947" s="1"/>
      <c r="CO3947" s="1"/>
      <c r="CP3947" s="1"/>
      <c r="CQ3947" s="1"/>
      <c r="CR3947" s="1"/>
      <c r="CS3947" s="1"/>
      <c r="CT3947" s="1"/>
      <c r="CU3947" s="1"/>
      <c r="CV3947" s="1"/>
      <c r="CW3947" s="1"/>
      <c r="CX3947" s="1"/>
      <c r="CY3947" s="1"/>
      <c r="CZ3947" s="1"/>
      <c r="DA3947" s="1"/>
      <c r="DB3947" s="1"/>
      <c r="DC3947" s="1"/>
      <c r="DD3947" s="1"/>
      <c r="DE3947" s="1"/>
      <c r="DF3947" s="1"/>
      <c r="DG3947" s="1"/>
      <c r="DH3947" s="1"/>
      <c r="DI3947" s="1"/>
      <c r="DJ3947" s="1"/>
      <c r="DK3947" s="1"/>
      <c r="DL3947" s="1"/>
      <c r="DM3947" s="1"/>
      <c r="DN3947" s="1"/>
      <c r="DO3947" s="1"/>
      <c r="DP3947" s="1"/>
      <c r="DQ3947" s="1"/>
      <c r="DR3947" s="1"/>
      <c r="DS3947" s="1"/>
      <c r="DT3947" s="1"/>
      <c r="DU3947" s="1"/>
      <c r="DV3947" s="1"/>
      <c r="DW3947" s="1"/>
      <c r="DX3947" s="1"/>
      <c r="DY3947" s="1"/>
      <c r="DZ3947" s="1"/>
      <c r="EA3947" s="1"/>
      <c r="EB3947" s="1"/>
      <c r="EC3947" s="1"/>
      <c r="ED3947" s="1"/>
      <c r="EE3947" s="1"/>
      <c r="EF3947" s="1"/>
      <c r="EG3947" s="1"/>
      <c r="EH3947" s="1"/>
      <c r="EI3947" s="1"/>
      <c r="EJ3947" s="1"/>
      <c r="EK3947" s="1"/>
      <c r="EL3947" s="1"/>
      <c r="EM3947" s="1"/>
      <c r="EN3947" s="1"/>
      <c r="EO3947" s="1"/>
      <c r="EP3947" s="1"/>
      <c r="EQ3947" s="1"/>
      <c r="ER3947" s="1"/>
      <c r="ES3947" s="1"/>
      <c r="ET3947" s="1"/>
      <c r="EU3947" s="1"/>
      <c r="EV3947" s="1"/>
      <c r="EW3947" s="1"/>
      <c r="EX3947" s="1"/>
      <c r="EY3947" s="1"/>
      <c r="EZ3947" s="1"/>
      <c r="FA3947" s="1"/>
      <c r="FB3947" s="1"/>
      <c r="FC3947" s="1"/>
      <c r="FD3947" s="1"/>
      <c r="FE3947" s="1"/>
      <c r="FF3947" s="1"/>
      <c r="FG3947" s="1"/>
      <c r="FH3947" s="1"/>
      <c r="FI3947" s="1"/>
      <c r="FJ3947" s="1"/>
      <c r="FK3947" s="1"/>
      <c r="FL3947" s="1"/>
      <c r="FM3947" s="1"/>
      <c r="FN3947" s="1"/>
      <c r="FO3947" s="1"/>
      <c r="FP3947" s="1"/>
      <c r="FQ3947" s="1"/>
      <c r="FR3947" s="1"/>
      <c r="FS3947" s="1"/>
      <c r="FT3947" s="1"/>
      <c r="FU3947" s="1"/>
      <c r="FV3947" s="1"/>
      <c r="FW3947" s="1"/>
      <c r="FX3947" s="1"/>
      <c r="FY3947" s="1"/>
      <c r="FZ3947" s="1"/>
      <c r="GA3947" s="1"/>
      <c r="GB3947" s="1"/>
      <c r="GC3947" s="1"/>
      <c r="GD3947" s="1"/>
      <c r="GE3947" s="1"/>
      <c r="GF3947" s="1"/>
      <c r="GG3947" s="1"/>
      <c r="GH3947" s="1"/>
      <c r="GI3947" s="1"/>
      <c r="GJ3947" s="1"/>
      <c r="GK3947"/>
      <c r="GL3947"/>
      <c r="GM3947"/>
      <c r="GN3947"/>
      <c r="GO3947"/>
      <c r="GP3947"/>
      <c r="GQ3947"/>
      <c r="GR3947"/>
      <c r="GS3947"/>
      <c r="GT3947"/>
      <c r="GU3947"/>
      <c r="GV3947"/>
      <c r="GW3947"/>
      <c r="GX3947"/>
      <c r="GY3947"/>
      <c r="GZ3947"/>
      <c r="HA3947"/>
      <c r="HB3947"/>
      <c r="HC3947"/>
      <c r="HD3947"/>
      <c r="HE3947"/>
    </row>
    <row r="3948" spans="4:213" s="25" customFormat="1" x14ac:dyDescent="0.25">
      <c r="D3948" s="19"/>
      <c r="E3948" s="19"/>
      <c r="F3948" s="20"/>
      <c r="G3948" s="20"/>
      <c r="H3948" s="20"/>
      <c r="I3948" s="20"/>
      <c r="J3948" s="21"/>
      <c r="K3948" s="21"/>
      <c r="L3948" s="20"/>
      <c r="M3948" s="20"/>
      <c r="N3948" s="22"/>
      <c r="O3948" s="22"/>
      <c r="P3948" s="22"/>
      <c r="Q3948" s="22"/>
      <c r="R3948" s="19"/>
      <c r="S3948" s="19"/>
      <c r="T3948" s="19"/>
      <c r="U3948" s="20"/>
      <c r="V3948" s="20"/>
      <c r="W3948" s="20"/>
      <c r="X3948" s="27"/>
      <c r="Y3948" s="253"/>
      <c r="Z3948" s="30"/>
      <c r="AA3948" s="30"/>
      <c r="AB3948" s="31"/>
      <c r="AC3948" s="31"/>
      <c r="AD3948" s="31"/>
      <c r="AE3948" s="31"/>
      <c r="AF3948" s="31"/>
      <c r="AG3948" s="241"/>
      <c r="AH3948" s="31"/>
      <c r="AI3948" s="31"/>
      <c r="AJ3948" s="31"/>
      <c r="AK3948" s="31"/>
      <c r="AL3948" s="120"/>
      <c r="AQ3948" s="26"/>
      <c r="AW3948" s="19"/>
      <c r="AX3948" s="19"/>
      <c r="AY3948" s="19"/>
      <c r="AZ3948" s="19"/>
      <c r="BA3948" s="19"/>
      <c r="BB3948" s="19"/>
      <c r="BC3948" s="1"/>
      <c r="BD3948"/>
      <c r="BE3948"/>
      <c r="BF3948" s="1"/>
      <c r="BG3948"/>
      <c r="BH3948"/>
      <c r="BI3948"/>
      <c r="BJ3948" s="1"/>
      <c r="BK3948" s="1"/>
      <c r="BL3948"/>
      <c r="BM3948" s="1"/>
      <c r="BN3948" s="1"/>
      <c r="BO3948" s="1"/>
      <c r="BP3948" s="1"/>
      <c r="BQ3948" s="1"/>
      <c r="BR3948" s="1"/>
      <c r="BS3948" s="1"/>
      <c r="BT3948" s="22"/>
      <c r="BU3948" s="1"/>
      <c r="BV3948" s="1"/>
      <c r="BW3948" s="1"/>
      <c r="BX3948" s="1"/>
      <c r="BY3948" s="1"/>
      <c r="BZ3948" s="1"/>
      <c r="CA3948" s="1"/>
      <c r="CB3948" s="1"/>
      <c r="CC3948" s="1"/>
      <c r="CD3948" s="1"/>
      <c r="CE3948" s="1"/>
      <c r="CF3948" s="1"/>
      <c r="CG3948" s="1"/>
      <c r="CH3948" s="1"/>
      <c r="CI3948" s="1"/>
      <c r="CJ3948" s="1"/>
      <c r="CK3948" s="1"/>
      <c r="CL3948" s="1"/>
      <c r="CM3948" s="1"/>
      <c r="CN3948" s="1"/>
      <c r="CO3948" s="1"/>
      <c r="CP3948" s="1"/>
      <c r="CQ3948" s="1"/>
      <c r="CR3948" s="1"/>
      <c r="CS3948" s="1"/>
      <c r="CT3948" s="1"/>
      <c r="CU3948" s="1"/>
      <c r="CV3948" s="1"/>
      <c r="CW3948" s="1"/>
      <c r="CX3948" s="1"/>
      <c r="CY3948" s="1"/>
      <c r="CZ3948" s="1"/>
      <c r="DA3948" s="1"/>
      <c r="DB3948" s="1"/>
      <c r="DC3948" s="1"/>
      <c r="DD3948" s="1"/>
      <c r="DE3948" s="1"/>
      <c r="DF3948" s="1"/>
      <c r="DG3948" s="1"/>
      <c r="DH3948" s="1"/>
      <c r="DI3948" s="1"/>
      <c r="DJ3948" s="1"/>
      <c r="DK3948" s="1"/>
      <c r="DL3948" s="1"/>
      <c r="DM3948" s="1"/>
      <c r="DN3948" s="1"/>
      <c r="DO3948" s="1"/>
      <c r="DP3948" s="1"/>
      <c r="DQ3948" s="1"/>
      <c r="DR3948" s="1"/>
      <c r="DS3948" s="1"/>
      <c r="DT3948" s="1"/>
      <c r="DU3948" s="1"/>
      <c r="DV3948" s="1"/>
      <c r="DW3948" s="1"/>
      <c r="DX3948" s="1"/>
      <c r="DY3948" s="1"/>
      <c r="DZ3948" s="1"/>
      <c r="EA3948" s="1"/>
      <c r="EB3948" s="1"/>
      <c r="EC3948" s="1"/>
      <c r="ED3948" s="1"/>
      <c r="EE3948" s="1"/>
      <c r="EF3948" s="1"/>
      <c r="EG3948" s="1"/>
      <c r="EH3948" s="1"/>
      <c r="EI3948" s="1"/>
      <c r="EJ3948" s="1"/>
      <c r="EK3948" s="1"/>
      <c r="EL3948" s="1"/>
      <c r="EM3948" s="1"/>
      <c r="EN3948" s="1"/>
      <c r="EO3948" s="1"/>
      <c r="EP3948" s="1"/>
      <c r="EQ3948" s="1"/>
      <c r="ER3948" s="1"/>
      <c r="ES3948" s="1"/>
      <c r="ET3948" s="1"/>
      <c r="EU3948" s="1"/>
      <c r="EV3948" s="1"/>
      <c r="EW3948" s="1"/>
      <c r="EX3948" s="1"/>
      <c r="EY3948" s="1"/>
      <c r="EZ3948" s="1"/>
      <c r="FA3948" s="1"/>
      <c r="FB3948" s="1"/>
      <c r="FC3948" s="1"/>
      <c r="FD3948" s="1"/>
      <c r="FE3948" s="1"/>
      <c r="FF3948" s="1"/>
      <c r="FG3948" s="1"/>
      <c r="FH3948" s="1"/>
      <c r="FI3948" s="1"/>
      <c r="FJ3948" s="1"/>
      <c r="FK3948" s="1"/>
      <c r="FL3948" s="1"/>
      <c r="FM3948" s="1"/>
      <c r="FN3948" s="1"/>
      <c r="FO3948" s="1"/>
      <c r="FP3948" s="1"/>
      <c r="FQ3948" s="1"/>
      <c r="FR3948" s="1"/>
      <c r="FS3948" s="1"/>
      <c r="FT3948" s="1"/>
      <c r="FU3948" s="1"/>
      <c r="FV3948" s="1"/>
      <c r="FW3948" s="1"/>
      <c r="FX3948" s="1"/>
      <c r="FY3948" s="1"/>
      <c r="FZ3948" s="1"/>
      <c r="GA3948" s="1"/>
      <c r="GB3948" s="1"/>
      <c r="GC3948" s="1"/>
      <c r="GD3948" s="1"/>
      <c r="GE3948" s="1"/>
      <c r="GF3948" s="1"/>
      <c r="GG3948" s="1"/>
      <c r="GH3948" s="1"/>
      <c r="GI3948" s="1"/>
      <c r="GJ3948" s="1"/>
      <c r="GK3948"/>
      <c r="GL3948"/>
      <c r="GM3948"/>
      <c r="GN3948"/>
      <c r="GO3948"/>
      <c r="GP3948"/>
      <c r="GQ3948"/>
      <c r="GR3948"/>
      <c r="GS3948"/>
      <c r="GT3948"/>
      <c r="GU3948"/>
      <c r="GV3948"/>
      <c r="GW3948"/>
      <c r="GX3948"/>
      <c r="GY3948"/>
      <c r="GZ3948"/>
      <c r="HA3948"/>
      <c r="HB3948"/>
      <c r="HC3948"/>
      <c r="HD3948"/>
      <c r="HE3948"/>
    </row>
    <row r="3949" spans="4:213" s="25" customFormat="1" x14ac:dyDescent="0.25">
      <c r="D3949" s="19"/>
      <c r="E3949" s="19"/>
      <c r="F3949" s="20"/>
      <c r="G3949" s="20"/>
      <c r="H3949" s="20"/>
      <c r="I3949" s="20"/>
      <c r="J3949" s="21"/>
      <c r="K3949" s="21"/>
      <c r="L3949" s="20"/>
      <c r="M3949" s="20"/>
      <c r="N3949" s="22"/>
      <c r="O3949" s="22"/>
      <c r="P3949" s="22"/>
      <c r="Q3949" s="22"/>
      <c r="R3949" s="19"/>
      <c r="S3949" s="19"/>
      <c r="T3949" s="19"/>
      <c r="U3949" s="20"/>
      <c r="V3949" s="20"/>
      <c r="W3949" s="20"/>
      <c r="X3949" s="27"/>
      <c r="Y3949" s="253"/>
      <c r="Z3949" s="30"/>
      <c r="AA3949" s="30"/>
      <c r="AB3949" s="31"/>
      <c r="AC3949" s="31"/>
      <c r="AD3949" s="31"/>
      <c r="AE3949" s="31"/>
      <c r="AF3949" s="31"/>
      <c r="AG3949" s="241"/>
      <c r="AH3949" s="31"/>
      <c r="AI3949" s="31"/>
      <c r="AJ3949" s="31"/>
      <c r="AK3949" s="31"/>
      <c r="AL3949" s="120"/>
      <c r="AQ3949" s="26"/>
      <c r="AW3949" s="19"/>
      <c r="AX3949" s="19"/>
      <c r="AY3949" s="19"/>
      <c r="AZ3949" s="19"/>
      <c r="BA3949" s="19"/>
      <c r="BB3949" s="19"/>
      <c r="BC3949" s="1"/>
      <c r="BD3949"/>
      <c r="BE3949"/>
      <c r="BF3949" s="1"/>
      <c r="BG3949"/>
      <c r="BH3949"/>
      <c r="BI3949"/>
      <c r="BJ3949" s="1"/>
      <c r="BK3949" s="1"/>
      <c r="BL3949"/>
      <c r="BM3949" s="1"/>
      <c r="BN3949" s="1"/>
      <c r="BO3949" s="1"/>
      <c r="BP3949" s="1"/>
      <c r="BQ3949" s="1"/>
      <c r="BR3949" s="1"/>
      <c r="BS3949" s="1"/>
      <c r="BT3949" s="22"/>
      <c r="BU3949" s="1"/>
      <c r="BV3949" s="1"/>
      <c r="BW3949" s="1"/>
      <c r="BX3949" s="1"/>
      <c r="BY3949" s="1"/>
      <c r="BZ3949" s="1"/>
      <c r="CA3949" s="1"/>
      <c r="CB3949" s="1"/>
      <c r="CC3949" s="1"/>
      <c r="CD3949" s="1"/>
      <c r="CE3949" s="1"/>
      <c r="CF3949" s="1"/>
      <c r="CG3949" s="1"/>
      <c r="CH3949" s="1"/>
      <c r="CI3949" s="1"/>
      <c r="CJ3949" s="1"/>
      <c r="CK3949" s="1"/>
      <c r="CL3949" s="1"/>
      <c r="CM3949" s="1"/>
      <c r="CN3949" s="1"/>
      <c r="CO3949" s="1"/>
      <c r="CP3949" s="1"/>
      <c r="CQ3949" s="1"/>
      <c r="CR3949" s="1"/>
      <c r="CS3949" s="1"/>
      <c r="CT3949" s="1"/>
      <c r="CU3949" s="1"/>
      <c r="CV3949" s="1"/>
      <c r="CW3949" s="1"/>
      <c r="CX3949" s="1"/>
      <c r="CY3949" s="1"/>
      <c r="CZ3949" s="1"/>
      <c r="DA3949" s="1"/>
      <c r="DB3949" s="1"/>
      <c r="DC3949" s="1"/>
      <c r="DD3949" s="1"/>
      <c r="DE3949" s="1"/>
      <c r="DF3949" s="1"/>
      <c r="DG3949" s="1"/>
      <c r="DH3949" s="1"/>
      <c r="DI3949" s="1"/>
      <c r="DJ3949" s="1"/>
      <c r="DK3949" s="1"/>
      <c r="DL3949" s="1"/>
      <c r="DM3949" s="1"/>
      <c r="DN3949" s="1"/>
      <c r="DO3949" s="1"/>
      <c r="DP3949" s="1"/>
      <c r="DQ3949" s="1"/>
      <c r="DR3949" s="1"/>
      <c r="DS3949" s="1"/>
      <c r="DT3949" s="1"/>
      <c r="DU3949" s="1"/>
      <c r="DV3949" s="1"/>
      <c r="DW3949" s="1"/>
      <c r="DX3949" s="1"/>
      <c r="DY3949" s="1"/>
      <c r="DZ3949" s="1"/>
      <c r="EA3949" s="1"/>
      <c r="EB3949" s="1"/>
      <c r="EC3949" s="1"/>
      <c r="ED3949" s="1"/>
      <c r="EE3949" s="1"/>
      <c r="EF3949" s="1"/>
      <c r="EG3949" s="1"/>
      <c r="EH3949" s="1"/>
      <c r="EI3949" s="1"/>
      <c r="EJ3949" s="1"/>
      <c r="EK3949" s="1"/>
      <c r="EL3949" s="1"/>
      <c r="EM3949" s="1"/>
      <c r="EN3949" s="1"/>
      <c r="EO3949" s="1"/>
      <c r="EP3949" s="1"/>
      <c r="EQ3949" s="1"/>
      <c r="ER3949" s="1"/>
      <c r="ES3949" s="1"/>
      <c r="ET3949" s="1"/>
      <c r="EU3949" s="1"/>
      <c r="EV3949" s="1"/>
      <c r="EW3949" s="1"/>
      <c r="EX3949" s="1"/>
      <c r="EY3949" s="1"/>
      <c r="EZ3949" s="1"/>
      <c r="FA3949" s="1"/>
      <c r="FB3949" s="1"/>
      <c r="FC3949" s="1"/>
      <c r="FD3949" s="1"/>
      <c r="FE3949" s="1"/>
      <c r="FF3949" s="1"/>
      <c r="FG3949" s="1"/>
      <c r="FH3949" s="1"/>
      <c r="FI3949" s="1"/>
      <c r="FJ3949" s="1"/>
      <c r="FK3949" s="1"/>
      <c r="FL3949" s="1"/>
      <c r="FM3949" s="1"/>
      <c r="FN3949" s="1"/>
      <c r="FO3949" s="1"/>
      <c r="FP3949" s="1"/>
      <c r="FQ3949" s="1"/>
      <c r="FR3949" s="1"/>
      <c r="FS3949" s="1"/>
      <c r="FT3949" s="1"/>
      <c r="FU3949" s="1"/>
      <c r="FV3949" s="1"/>
      <c r="FW3949" s="1"/>
      <c r="FX3949" s="1"/>
      <c r="FY3949" s="1"/>
      <c r="FZ3949" s="1"/>
      <c r="GA3949" s="1"/>
      <c r="GB3949" s="1"/>
      <c r="GC3949" s="1"/>
      <c r="GD3949" s="1"/>
      <c r="GE3949" s="1"/>
      <c r="GF3949" s="1"/>
      <c r="GG3949" s="1"/>
      <c r="GH3949" s="1"/>
      <c r="GI3949" s="1"/>
      <c r="GJ3949" s="1"/>
      <c r="GK3949"/>
      <c r="GL3949"/>
      <c r="GM3949"/>
      <c r="GN3949"/>
      <c r="GO3949"/>
      <c r="GP3949"/>
      <c r="GQ3949"/>
      <c r="GR3949"/>
      <c r="GS3949"/>
      <c r="GT3949"/>
      <c r="GU3949"/>
      <c r="GV3949"/>
      <c r="GW3949"/>
      <c r="GX3949"/>
      <c r="GY3949"/>
      <c r="GZ3949"/>
      <c r="HA3949"/>
      <c r="HB3949"/>
      <c r="HC3949"/>
      <c r="HD3949"/>
      <c r="HE3949"/>
    </row>
    <row r="3950" spans="4:213" s="25" customFormat="1" x14ac:dyDescent="0.25">
      <c r="D3950" s="19"/>
      <c r="E3950" s="19"/>
      <c r="F3950" s="20"/>
      <c r="G3950" s="20"/>
      <c r="H3950" s="20"/>
      <c r="I3950" s="20"/>
      <c r="J3950" s="21"/>
      <c r="K3950" s="21"/>
      <c r="L3950" s="20"/>
      <c r="M3950" s="20"/>
      <c r="N3950" s="22"/>
      <c r="O3950" s="22"/>
      <c r="P3950" s="22"/>
      <c r="Q3950" s="22"/>
      <c r="R3950" s="19"/>
      <c r="S3950" s="19"/>
      <c r="T3950" s="19"/>
      <c r="U3950" s="20"/>
      <c r="V3950" s="20"/>
      <c r="W3950" s="20"/>
      <c r="X3950" s="27"/>
      <c r="Y3950" s="253"/>
      <c r="Z3950" s="30"/>
      <c r="AA3950" s="30"/>
      <c r="AB3950" s="31"/>
      <c r="AC3950" s="31"/>
      <c r="AD3950" s="31"/>
      <c r="AE3950" s="31"/>
      <c r="AF3950" s="31"/>
      <c r="AG3950" s="241"/>
      <c r="AH3950" s="31"/>
      <c r="AI3950" s="31"/>
      <c r="AJ3950" s="31"/>
      <c r="AK3950" s="31"/>
      <c r="AL3950" s="120"/>
      <c r="AQ3950" s="26"/>
      <c r="AW3950" s="19"/>
      <c r="AX3950" s="19"/>
      <c r="AY3950" s="19"/>
      <c r="AZ3950" s="19"/>
      <c r="BA3950" s="19"/>
      <c r="BB3950" s="19"/>
      <c r="BC3950" s="1"/>
      <c r="BD3950"/>
      <c r="BE3950"/>
      <c r="BF3950" s="1"/>
      <c r="BG3950"/>
      <c r="BH3950"/>
      <c r="BI3950"/>
      <c r="BJ3950" s="1"/>
      <c r="BK3950" s="1"/>
      <c r="BL3950"/>
      <c r="BM3950" s="1"/>
      <c r="BN3950" s="1"/>
      <c r="BO3950" s="1"/>
      <c r="BP3950" s="1"/>
      <c r="BQ3950" s="1"/>
      <c r="BR3950" s="1"/>
      <c r="BS3950" s="1"/>
      <c r="BT3950" s="22"/>
      <c r="BU3950" s="1"/>
      <c r="BV3950" s="1"/>
      <c r="BW3950" s="1"/>
      <c r="BX3950" s="1"/>
      <c r="BY3950" s="1"/>
      <c r="BZ3950" s="1"/>
      <c r="CA3950" s="1"/>
      <c r="CB3950" s="1"/>
      <c r="CC3950" s="1"/>
      <c r="CD3950" s="1"/>
      <c r="CE3950" s="1"/>
      <c r="CF3950" s="1"/>
      <c r="CG3950" s="1"/>
      <c r="CH3950" s="1"/>
      <c r="CI3950" s="1"/>
      <c r="CJ3950" s="1"/>
      <c r="CK3950" s="1"/>
      <c r="CL3950" s="1"/>
      <c r="CM3950" s="1"/>
      <c r="CN3950" s="1"/>
      <c r="CO3950" s="1"/>
      <c r="CP3950" s="1"/>
      <c r="CQ3950" s="1"/>
      <c r="CR3950" s="1"/>
      <c r="CS3950" s="1"/>
      <c r="CT3950" s="1"/>
      <c r="CU3950" s="1"/>
      <c r="CV3950" s="1"/>
      <c r="CW3950" s="1"/>
      <c r="CX3950" s="1"/>
      <c r="CY3950" s="1"/>
      <c r="CZ3950" s="1"/>
      <c r="DA3950" s="1"/>
      <c r="DB3950" s="1"/>
      <c r="DC3950" s="1"/>
      <c r="DD3950" s="1"/>
      <c r="DE3950" s="1"/>
      <c r="DF3950" s="1"/>
      <c r="DG3950" s="1"/>
      <c r="DH3950" s="1"/>
      <c r="DI3950" s="1"/>
      <c r="DJ3950" s="1"/>
      <c r="DK3950" s="1"/>
      <c r="DL3950" s="1"/>
      <c r="DM3950" s="1"/>
      <c r="DN3950" s="1"/>
      <c r="DO3950" s="1"/>
      <c r="DP3950" s="1"/>
      <c r="DQ3950" s="1"/>
      <c r="DR3950" s="1"/>
      <c r="DS3950" s="1"/>
      <c r="DT3950" s="1"/>
      <c r="DU3950" s="1"/>
      <c r="DV3950" s="1"/>
      <c r="DW3950" s="1"/>
      <c r="DX3950" s="1"/>
      <c r="DY3950" s="1"/>
      <c r="DZ3950" s="1"/>
      <c r="EA3950" s="1"/>
      <c r="EB3950" s="1"/>
      <c r="EC3950" s="1"/>
      <c r="ED3950" s="1"/>
      <c r="EE3950" s="1"/>
      <c r="EF3950" s="1"/>
      <c r="EG3950" s="1"/>
      <c r="EH3950" s="1"/>
      <c r="EI3950" s="1"/>
      <c r="EJ3950" s="1"/>
      <c r="EK3950" s="1"/>
      <c r="EL3950" s="1"/>
      <c r="EM3950" s="1"/>
      <c r="EN3950" s="1"/>
      <c r="EO3950" s="1"/>
      <c r="EP3950" s="1"/>
      <c r="EQ3950" s="1"/>
      <c r="ER3950" s="1"/>
      <c r="ES3950" s="1"/>
      <c r="ET3950" s="1"/>
      <c r="EU3950" s="1"/>
      <c r="EV3950" s="1"/>
      <c r="EW3950" s="1"/>
      <c r="EX3950" s="1"/>
      <c r="EY3950" s="1"/>
      <c r="EZ3950" s="1"/>
      <c r="FA3950" s="1"/>
      <c r="FB3950" s="1"/>
      <c r="FC3950" s="1"/>
      <c r="FD3950" s="1"/>
      <c r="FE3950" s="1"/>
      <c r="FF3950" s="1"/>
      <c r="FG3950" s="1"/>
      <c r="FH3950" s="1"/>
      <c r="FI3950" s="1"/>
      <c r="FJ3950" s="1"/>
      <c r="FK3950" s="1"/>
      <c r="FL3950" s="1"/>
      <c r="FM3950" s="1"/>
      <c r="FN3950" s="1"/>
      <c r="FO3950" s="1"/>
      <c r="FP3950" s="1"/>
      <c r="FQ3950" s="1"/>
      <c r="FR3950" s="1"/>
      <c r="FS3950" s="1"/>
      <c r="FT3950" s="1"/>
      <c r="FU3950" s="1"/>
      <c r="FV3950" s="1"/>
      <c r="FW3950" s="1"/>
      <c r="FX3950" s="1"/>
      <c r="FY3950" s="1"/>
      <c r="FZ3950" s="1"/>
      <c r="GA3950" s="1"/>
      <c r="GB3950" s="1"/>
      <c r="GC3950" s="1"/>
      <c r="GD3950" s="1"/>
      <c r="GE3950" s="1"/>
      <c r="GF3950" s="1"/>
      <c r="GG3950" s="1"/>
      <c r="GH3950" s="1"/>
      <c r="GI3950" s="1"/>
      <c r="GJ3950" s="1"/>
      <c r="GK3950"/>
      <c r="GL3950"/>
      <c r="GM3950"/>
      <c r="GN3950"/>
      <c r="GO3950"/>
      <c r="GP3950"/>
      <c r="GQ3950"/>
      <c r="GR3950"/>
      <c r="GS3950"/>
      <c r="GT3950"/>
      <c r="GU3950"/>
      <c r="GV3950"/>
      <c r="GW3950"/>
      <c r="GX3950"/>
      <c r="GY3950"/>
      <c r="GZ3950"/>
      <c r="HA3950"/>
      <c r="HB3950"/>
      <c r="HC3950"/>
      <c r="HD3950"/>
      <c r="HE3950"/>
    </row>
    <row r="3951" spans="4:213" s="25" customFormat="1" x14ac:dyDescent="0.25">
      <c r="D3951" s="19"/>
      <c r="E3951" s="19"/>
      <c r="F3951" s="20"/>
      <c r="G3951" s="20"/>
      <c r="H3951" s="20"/>
      <c r="I3951" s="20"/>
      <c r="J3951" s="21"/>
      <c r="K3951" s="21"/>
      <c r="L3951" s="20"/>
      <c r="M3951" s="20"/>
      <c r="N3951" s="22"/>
      <c r="O3951" s="22"/>
      <c r="P3951" s="22"/>
      <c r="Q3951" s="22"/>
      <c r="R3951" s="19"/>
      <c r="S3951" s="19"/>
      <c r="T3951" s="19"/>
      <c r="U3951" s="20"/>
      <c r="V3951" s="20"/>
      <c r="W3951" s="20"/>
      <c r="X3951" s="27"/>
      <c r="Y3951" s="253"/>
      <c r="Z3951" s="30"/>
      <c r="AA3951" s="30"/>
      <c r="AB3951" s="31"/>
      <c r="AC3951" s="31"/>
      <c r="AD3951" s="31"/>
      <c r="AE3951" s="31"/>
      <c r="AF3951" s="31"/>
      <c r="AG3951" s="241"/>
      <c r="AH3951" s="31"/>
      <c r="AI3951" s="31"/>
      <c r="AJ3951" s="31"/>
      <c r="AK3951" s="31"/>
      <c r="AL3951" s="120"/>
      <c r="AQ3951" s="26"/>
      <c r="AW3951" s="19"/>
      <c r="AX3951" s="19"/>
      <c r="AY3951" s="19"/>
      <c r="AZ3951" s="19"/>
      <c r="BA3951" s="19"/>
      <c r="BB3951" s="19"/>
      <c r="BC3951" s="1"/>
      <c r="BD3951"/>
      <c r="BE3951"/>
      <c r="BF3951" s="1"/>
      <c r="BG3951"/>
      <c r="BH3951"/>
      <c r="BI3951"/>
      <c r="BJ3951" s="1"/>
      <c r="BK3951" s="1"/>
      <c r="BL3951"/>
      <c r="BM3951" s="1"/>
      <c r="BN3951" s="1"/>
      <c r="BO3951" s="1"/>
      <c r="BP3951" s="1"/>
      <c r="BQ3951" s="1"/>
      <c r="BR3951" s="1"/>
      <c r="BS3951" s="1"/>
      <c r="BT3951" s="22"/>
      <c r="BU3951" s="1"/>
      <c r="BV3951" s="1"/>
      <c r="BW3951" s="1"/>
      <c r="BX3951" s="1"/>
      <c r="BY3951" s="1"/>
      <c r="BZ3951" s="1"/>
      <c r="CA3951" s="1"/>
      <c r="CB3951" s="1"/>
      <c r="CC3951" s="1"/>
      <c r="CD3951" s="1"/>
      <c r="CE3951" s="1"/>
      <c r="CF3951" s="1"/>
      <c r="CG3951" s="1"/>
      <c r="CH3951" s="1"/>
      <c r="CI3951" s="1"/>
      <c r="CJ3951" s="1"/>
      <c r="CK3951" s="1"/>
      <c r="CL3951" s="1"/>
      <c r="CM3951" s="1"/>
      <c r="CN3951" s="1"/>
      <c r="CO3951" s="1"/>
      <c r="CP3951" s="1"/>
      <c r="CQ3951" s="1"/>
      <c r="CR3951" s="1"/>
      <c r="CS3951" s="1"/>
      <c r="CT3951" s="1"/>
      <c r="CU3951" s="1"/>
      <c r="CV3951" s="1"/>
      <c r="CW3951" s="1"/>
      <c r="CX3951" s="1"/>
      <c r="CY3951" s="1"/>
      <c r="CZ3951" s="1"/>
      <c r="DA3951" s="1"/>
      <c r="DB3951" s="1"/>
      <c r="DC3951" s="1"/>
      <c r="DD3951" s="1"/>
      <c r="DE3951" s="1"/>
      <c r="DF3951" s="1"/>
      <c r="DG3951" s="1"/>
      <c r="DH3951" s="1"/>
      <c r="DI3951" s="1"/>
      <c r="DJ3951" s="1"/>
      <c r="DK3951" s="1"/>
      <c r="DL3951" s="1"/>
      <c r="DM3951" s="1"/>
      <c r="DN3951" s="1"/>
      <c r="DO3951" s="1"/>
      <c r="DP3951" s="1"/>
      <c r="DQ3951" s="1"/>
      <c r="DR3951" s="1"/>
      <c r="DS3951" s="1"/>
      <c r="DT3951" s="1"/>
      <c r="DU3951" s="1"/>
      <c r="DV3951" s="1"/>
      <c r="DW3951" s="1"/>
      <c r="DX3951" s="1"/>
      <c r="DY3951" s="1"/>
      <c r="DZ3951" s="1"/>
      <c r="EA3951" s="1"/>
      <c r="EB3951" s="1"/>
      <c r="EC3951" s="1"/>
      <c r="ED3951" s="1"/>
      <c r="EE3951" s="1"/>
      <c r="EF3951" s="1"/>
      <c r="EG3951" s="1"/>
      <c r="EH3951" s="1"/>
      <c r="EI3951" s="1"/>
      <c r="EJ3951" s="1"/>
      <c r="EK3951" s="1"/>
      <c r="EL3951" s="1"/>
      <c r="EM3951" s="1"/>
      <c r="EN3951" s="1"/>
      <c r="EO3951" s="1"/>
      <c r="EP3951" s="1"/>
      <c r="EQ3951" s="1"/>
      <c r="ER3951" s="1"/>
      <c r="ES3951" s="1"/>
      <c r="ET3951" s="1"/>
      <c r="EU3951" s="1"/>
      <c r="EV3951" s="1"/>
      <c r="EW3951" s="1"/>
      <c r="EX3951" s="1"/>
      <c r="EY3951" s="1"/>
      <c r="EZ3951" s="1"/>
      <c r="FA3951" s="1"/>
      <c r="FB3951" s="1"/>
      <c r="FC3951" s="1"/>
      <c r="FD3951" s="1"/>
      <c r="FE3951" s="1"/>
      <c r="FF3951" s="1"/>
      <c r="FG3951" s="1"/>
      <c r="FH3951" s="1"/>
      <c r="FI3951" s="1"/>
      <c r="FJ3951" s="1"/>
      <c r="FK3951" s="1"/>
      <c r="FL3951" s="1"/>
      <c r="FM3951" s="1"/>
      <c r="FN3951" s="1"/>
      <c r="FO3951" s="1"/>
      <c r="FP3951" s="1"/>
      <c r="FQ3951" s="1"/>
      <c r="FR3951" s="1"/>
      <c r="FS3951" s="1"/>
      <c r="FT3951" s="1"/>
      <c r="FU3951" s="1"/>
      <c r="FV3951" s="1"/>
      <c r="FW3951" s="1"/>
      <c r="FX3951" s="1"/>
      <c r="FY3951" s="1"/>
      <c r="FZ3951" s="1"/>
      <c r="GA3951" s="1"/>
      <c r="GB3951" s="1"/>
      <c r="GC3951" s="1"/>
      <c r="GD3951" s="1"/>
      <c r="GE3951" s="1"/>
      <c r="GF3951" s="1"/>
      <c r="GG3951" s="1"/>
      <c r="GH3951" s="1"/>
      <c r="GI3951" s="1"/>
      <c r="GJ3951" s="1"/>
      <c r="GK3951"/>
      <c r="GL3951"/>
      <c r="GM3951"/>
      <c r="GN3951"/>
      <c r="GO3951"/>
      <c r="GP3951"/>
      <c r="GQ3951"/>
      <c r="GR3951"/>
      <c r="GS3951"/>
      <c r="GT3951"/>
      <c r="GU3951"/>
      <c r="GV3951"/>
      <c r="GW3951"/>
      <c r="GX3951"/>
      <c r="GY3951"/>
      <c r="GZ3951"/>
      <c r="HA3951"/>
      <c r="HB3951"/>
      <c r="HC3951"/>
      <c r="HD3951"/>
      <c r="HE3951"/>
    </row>
    <row r="3952" spans="4:213" s="25" customFormat="1" x14ac:dyDescent="0.25">
      <c r="D3952" s="19"/>
      <c r="E3952" s="19"/>
      <c r="F3952" s="20"/>
      <c r="G3952" s="20"/>
      <c r="H3952" s="20"/>
      <c r="I3952" s="20"/>
      <c r="J3952" s="21"/>
      <c r="K3952" s="21"/>
      <c r="L3952" s="20"/>
      <c r="M3952" s="20"/>
      <c r="N3952" s="22"/>
      <c r="O3952" s="22"/>
      <c r="P3952" s="22"/>
      <c r="Q3952" s="22"/>
      <c r="R3952" s="19"/>
      <c r="S3952" s="19"/>
      <c r="T3952" s="19"/>
      <c r="U3952" s="20"/>
      <c r="V3952" s="20"/>
      <c r="W3952" s="20"/>
      <c r="X3952" s="27"/>
      <c r="Y3952" s="253"/>
      <c r="Z3952" s="30"/>
      <c r="AA3952" s="30"/>
      <c r="AB3952" s="31"/>
      <c r="AC3952" s="31"/>
      <c r="AD3952" s="31"/>
      <c r="AE3952" s="31"/>
      <c r="AF3952" s="31"/>
      <c r="AG3952" s="241"/>
      <c r="AH3952" s="31"/>
      <c r="AI3952" s="31"/>
      <c r="AJ3952" s="31"/>
      <c r="AK3952" s="31"/>
      <c r="AL3952" s="120"/>
      <c r="AQ3952" s="26"/>
      <c r="AW3952" s="19"/>
      <c r="AX3952" s="19"/>
      <c r="AY3952" s="19"/>
      <c r="AZ3952" s="19"/>
      <c r="BA3952" s="19"/>
      <c r="BB3952" s="19"/>
      <c r="BC3952" s="1"/>
      <c r="BD3952"/>
      <c r="BE3952"/>
      <c r="BF3952" s="1"/>
      <c r="BG3952"/>
      <c r="BH3952"/>
      <c r="BI3952"/>
      <c r="BJ3952" s="1"/>
      <c r="BK3952" s="1"/>
      <c r="BL3952"/>
      <c r="BM3952" s="1"/>
      <c r="BN3952" s="1"/>
      <c r="BO3952" s="1"/>
      <c r="BP3952" s="1"/>
      <c r="BQ3952" s="1"/>
      <c r="BR3952" s="1"/>
      <c r="BS3952" s="1"/>
      <c r="BT3952" s="22"/>
      <c r="BU3952" s="1"/>
      <c r="BV3952" s="1"/>
      <c r="BW3952" s="1"/>
      <c r="BX3952" s="1"/>
      <c r="BY3952" s="1"/>
      <c r="BZ3952" s="1"/>
      <c r="CA3952" s="1"/>
      <c r="CB3952" s="1"/>
      <c r="CC3952" s="1"/>
      <c r="CD3952" s="1"/>
      <c r="CE3952" s="1"/>
      <c r="CF3952" s="1"/>
      <c r="CG3952" s="1"/>
      <c r="CH3952" s="1"/>
      <c r="CI3952" s="1"/>
      <c r="CJ3952" s="1"/>
      <c r="CK3952" s="1"/>
      <c r="CL3952" s="1"/>
      <c r="CM3952" s="1"/>
      <c r="CN3952" s="1"/>
      <c r="CO3952" s="1"/>
      <c r="CP3952" s="1"/>
      <c r="CQ3952" s="1"/>
      <c r="CR3952" s="1"/>
      <c r="CS3952" s="1"/>
      <c r="CT3952" s="1"/>
      <c r="CU3952" s="1"/>
      <c r="CV3952" s="1"/>
      <c r="CW3952" s="1"/>
      <c r="CX3952" s="1"/>
      <c r="CY3952" s="1"/>
      <c r="CZ3952" s="1"/>
      <c r="DA3952" s="1"/>
      <c r="DB3952" s="1"/>
      <c r="DC3952" s="1"/>
      <c r="DD3952" s="1"/>
      <c r="DE3952" s="1"/>
      <c r="DF3952" s="1"/>
      <c r="DG3952" s="1"/>
      <c r="DH3952" s="1"/>
      <c r="DI3952" s="1"/>
      <c r="DJ3952" s="1"/>
      <c r="DK3952" s="1"/>
      <c r="DL3952" s="1"/>
      <c r="DM3952" s="1"/>
      <c r="DN3952" s="1"/>
      <c r="DO3952" s="1"/>
      <c r="DP3952" s="1"/>
      <c r="DQ3952" s="1"/>
      <c r="DR3952" s="1"/>
      <c r="DS3952" s="1"/>
      <c r="DT3952" s="1"/>
      <c r="DU3952" s="1"/>
      <c r="DV3952" s="1"/>
      <c r="DW3952" s="1"/>
      <c r="DX3952" s="1"/>
      <c r="DY3952" s="1"/>
      <c r="DZ3952" s="1"/>
      <c r="EA3952" s="1"/>
      <c r="EB3952" s="1"/>
      <c r="EC3952" s="1"/>
      <c r="ED3952" s="1"/>
      <c r="EE3952" s="1"/>
      <c r="EF3952" s="1"/>
      <c r="EG3952" s="1"/>
      <c r="EH3952" s="1"/>
      <c r="EI3952" s="1"/>
      <c r="EJ3952" s="1"/>
      <c r="EK3952" s="1"/>
      <c r="EL3952" s="1"/>
      <c r="EM3952" s="1"/>
      <c r="EN3952" s="1"/>
      <c r="EO3952" s="1"/>
      <c r="EP3952" s="1"/>
      <c r="EQ3952" s="1"/>
      <c r="ER3952" s="1"/>
      <c r="ES3952" s="1"/>
      <c r="ET3952" s="1"/>
      <c r="EU3952" s="1"/>
      <c r="EV3952" s="1"/>
      <c r="EW3952" s="1"/>
      <c r="EX3952" s="1"/>
      <c r="EY3952" s="1"/>
      <c r="EZ3952" s="1"/>
      <c r="FA3952" s="1"/>
      <c r="FB3952" s="1"/>
      <c r="FC3952" s="1"/>
      <c r="FD3952" s="1"/>
      <c r="FE3952" s="1"/>
      <c r="FF3952" s="1"/>
      <c r="FG3952" s="1"/>
      <c r="FH3952" s="1"/>
      <c r="FI3952" s="1"/>
      <c r="FJ3952" s="1"/>
      <c r="FK3952" s="1"/>
      <c r="FL3952" s="1"/>
      <c r="FM3952" s="1"/>
      <c r="FN3952" s="1"/>
      <c r="FO3952" s="1"/>
      <c r="FP3952" s="1"/>
      <c r="FQ3952" s="1"/>
      <c r="FR3952" s="1"/>
      <c r="FS3952" s="1"/>
      <c r="FT3952" s="1"/>
      <c r="FU3952" s="1"/>
      <c r="FV3952" s="1"/>
      <c r="FW3952" s="1"/>
      <c r="FX3952" s="1"/>
      <c r="FY3952" s="1"/>
      <c r="FZ3952" s="1"/>
      <c r="GA3952" s="1"/>
      <c r="GB3952" s="1"/>
      <c r="GC3952" s="1"/>
      <c r="GD3952" s="1"/>
      <c r="GE3952" s="1"/>
      <c r="GF3952" s="1"/>
      <c r="GG3952" s="1"/>
      <c r="GH3952" s="1"/>
      <c r="GI3952" s="1"/>
      <c r="GJ3952" s="1"/>
      <c r="GK3952"/>
      <c r="GL3952"/>
      <c r="GM3952"/>
      <c r="GN3952"/>
      <c r="GO3952"/>
      <c r="GP3952"/>
      <c r="GQ3952"/>
      <c r="GR3952"/>
      <c r="GS3952"/>
      <c r="GT3952"/>
      <c r="GU3952"/>
      <c r="GV3952"/>
      <c r="GW3952"/>
      <c r="GX3952"/>
      <c r="GY3952"/>
      <c r="GZ3952"/>
      <c r="HA3952"/>
      <c r="HB3952"/>
      <c r="HC3952"/>
      <c r="HD3952"/>
      <c r="HE3952"/>
    </row>
    <row r="3953" spans="4:213" s="25" customFormat="1" x14ac:dyDescent="0.25">
      <c r="D3953" s="19"/>
      <c r="E3953" s="19"/>
      <c r="F3953" s="20"/>
      <c r="G3953" s="20"/>
      <c r="H3953" s="20"/>
      <c r="I3953" s="20"/>
      <c r="J3953" s="21"/>
      <c r="K3953" s="21"/>
      <c r="L3953" s="20"/>
      <c r="M3953" s="20"/>
      <c r="N3953" s="22"/>
      <c r="O3953" s="22"/>
      <c r="P3953" s="22"/>
      <c r="Q3953" s="22"/>
      <c r="R3953" s="19"/>
      <c r="S3953" s="19"/>
      <c r="T3953" s="19"/>
      <c r="U3953" s="20"/>
      <c r="V3953" s="20"/>
      <c r="W3953" s="20"/>
      <c r="X3953" s="27"/>
      <c r="Y3953" s="253"/>
      <c r="Z3953" s="30"/>
      <c r="AA3953" s="30"/>
      <c r="AB3953" s="31"/>
      <c r="AC3953" s="31"/>
      <c r="AD3953" s="31"/>
      <c r="AE3953" s="31"/>
      <c r="AF3953" s="31"/>
      <c r="AG3953" s="241"/>
      <c r="AH3953" s="31"/>
      <c r="AI3953" s="31"/>
      <c r="AJ3953" s="31"/>
      <c r="AK3953" s="31"/>
      <c r="AL3953" s="120"/>
      <c r="AQ3953" s="26"/>
      <c r="AW3953" s="19"/>
      <c r="AX3953" s="19"/>
      <c r="AY3953" s="19"/>
      <c r="AZ3953" s="19"/>
      <c r="BA3953" s="19"/>
      <c r="BB3953" s="19"/>
      <c r="BC3953" s="1"/>
      <c r="BD3953"/>
      <c r="BE3953"/>
      <c r="BF3953" s="1"/>
      <c r="BG3953"/>
      <c r="BH3953"/>
      <c r="BI3953"/>
      <c r="BJ3953" s="1"/>
      <c r="BK3953" s="1"/>
      <c r="BL3953"/>
      <c r="BM3953" s="1"/>
      <c r="BN3953" s="1"/>
      <c r="BO3953" s="1"/>
      <c r="BP3953" s="1"/>
      <c r="BQ3953" s="1"/>
      <c r="BR3953" s="1"/>
      <c r="BS3953" s="1"/>
      <c r="BT3953" s="22"/>
      <c r="BU3953" s="1"/>
      <c r="BV3953" s="1"/>
      <c r="BW3953" s="1"/>
      <c r="BX3953" s="1"/>
      <c r="BY3953" s="1"/>
      <c r="BZ3953" s="1"/>
      <c r="CA3953" s="1"/>
      <c r="CB3953" s="1"/>
      <c r="CC3953" s="1"/>
      <c r="CD3953" s="1"/>
      <c r="CE3953" s="1"/>
      <c r="CF3953" s="1"/>
      <c r="CG3953" s="1"/>
      <c r="CH3953" s="1"/>
      <c r="CI3953" s="1"/>
      <c r="CJ3953" s="1"/>
      <c r="CK3953" s="1"/>
      <c r="CL3953" s="1"/>
      <c r="CM3953" s="1"/>
      <c r="CN3953" s="1"/>
      <c r="CO3953" s="1"/>
      <c r="CP3953" s="1"/>
      <c r="CQ3953" s="1"/>
      <c r="CR3953" s="1"/>
      <c r="CS3953" s="1"/>
      <c r="CT3953" s="1"/>
      <c r="CU3953" s="1"/>
      <c r="CV3953" s="1"/>
      <c r="CW3953" s="1"/>
      <c r="CX3953" s="1"/>
      <c r="CY3953" s="1"/>
      <c r="CZ3953" s="1"/>
      <c r="DA3953" s="1"/>
      <c r="DB3953" s="1"/>
      <c r="DC3953" s="1"/>
      <c r="DD3953" s="1"/>
      <c r="DE3953" s="1"/>
      <c r="DF3953" s="1"/>
      <c r="DG3953" s="1"/>
      <c r="DH3953" s="1"/>
      <c r="DI3953" s="1"/>
      <c r="DJ3953" s="1"/>
      <c r="DK3953" s="1"/>
      <c r="DL3953" s="1"/>
      <c r="DM3953" s="1"/>
      <c r="DN3953" s="1"/>
      <c r="DO3953" s="1"/>
      <c r="DP3953" s="1"/>
      <c r="DQ3953" s="1"/>
      <c r="DR3953" s="1"/>
      <c r="DS3953" s="1"/>
      <c r="DT3953" s="1"/>
      <c r="DU3953" s="1"/>
      <c r="DV3953" s="1"/>
      <c r="DW3953" s="1"/>
      <c r="DX3953" s="1"/>
      <c r="DY3953" s="1"/>
      <c r="DZ3953" s="1"/>
      <c r="EA3953" s="1"/>
      <c r="EB3953" s="1"/>
      <c r="EC3953" s="1"/>
      <c r="ED3953" s="1"/>
      <c r="EE3953" s="1"/>
      <c r="EF3953" s="1"/>
      <c r="EG3953" s="1"/>
      <c r="EH3953" s="1"/>
      <c r="EI3953" s="1"/>
      <c r="EJ3953" s="1"/>
      <c r="EK3953" s="1"/>
      <c r="EL3953" s="1"/>
      <c r="EM3953" s="1"/>
      <c r="EN3953" s="1"/>
      <c r="EO3953" s="1"/>
      <c r="EP3953" s="1"/>
      <c r="EQ3953" s="1"/>
      <c r="ER3953" s="1"/>
      <c r="ES3953" s="1"/>
      <c r="ET3953" s="1"/>
      <c r="EU3953" s="1"/>
      <c r="EV3953" s="1"/>
      <c r="EW3953" s="1"/>
      <c r="EX3953" s="1"/>
      <c r="EY3953" s="1"/>
      <c r="EZ3953" s="1"/>
      <c r="FA3953" s="1"/>
      <c r="FB3953" s="1"/>
      <c r="FC3953" s="1"/>
      <c r="FD3953" s="1"/>
      <c r="FE3953" s="1"/>
      <c r="FF3953" s="1"/>
      <c r="FG3953" s="1"/>
      <c r="FH3953" s="1"/>
      <c r="FI3953" s="1"/>
      <c r="FJ3953" s="1"/>
      <c r="FK3953" s="1"/>
      <c r="FL3953" s="1"/>
      <c r="FM3953" s="1"/>
      <c r="FN3953" s="1"/>
      <c r="FO3953" s="1"/>
      <c r="FP3953" s="1"/>
      <c r="FQ3953" s="1"/>
      <c r="FR3953" s="1"/>
      <c r="FS3953" s="1"/>
      <c r="FT3953" s="1"/>
      <c r="FU3953" s="1"/>
      <c r="FV3953" s="1"/>
      <c r="FW3953" s="1"/>
      <c r="FX3953" s="1"/>
      <c r="FY3953" s="1"/>
      <c r="FZ3953" s="1"/>
      <c r="GA3953" s="1"/>
      <c r="GB3953" s="1"/>
      <c r="GC3953" s="1"/>
      <c r="GD3953" s="1"/>
      <c r="GE3953" s="1"/>
      <c r="GF3953" s="1"/>
      <c r="GG3953" s="1"/>
      <c r="GH3953" s="1"/>
      <c r="GI3953" s="1"/>
      <c r="GJ3953" s="1"/>
      <c r="GK3953"/>
      <c r="GL3953"/>
      <c r="GM3953"/>
      <c r="GN3953"/>
      <c r="GO3953"/>
      <c r="GP3953"/>
      <c r="GQ3953"/>
      <c r="GR3953"/>
      <c r="GS3953"/>
      <c r="GT3953"/>
      <c r="GU3953"/>
      <c r="GV3953"/>
      <c r="GW3953"/>
      <c r="GX3953"/>
      <c r="GY3953"/>
      <c r="GZ3953"/>
      <c r="HA3953"/>
      <c r="HB3953"/>
      <c r="HC3953"/>
      <c r="HD3953"/>
      <c r="HE3953"/>
    </row>
    <row r="3954" spans="4:213" s="25" customFormat="1" x14ac:dyDescent="0.25">
      <c r="D3954" s="19"/>
      <c r="E3954" s="19"/>
      <c r="F3954" s="20"/>
      <c r="G3954" s="20"/>
      <c r="H3954" s="20"/>
      <c r="I3954" s="20"/>
      <c r="J3954" s="21"/>
      <c r="K3954" s="21"/>
      <c r="L3954" s="20"/>
      <c r="M3954" s="20"/>
      <c r="N3954" s="22"/>
      <c r="O3954" s="22"/>
      <c r="P3954" s="22"/>
      <c r="Q3954" s="22"/>
      <c r="R3954" s="19"/>
      <c r="S3954" s="19"/>
      <c r="T3954" s="19"/>
      <c r="U3954" s="20"/>
      <c r="V3954" s="20"/>
      <c r="W3954" s="20"/>
      <c r="X3954" s="27"/>
      <c r="Y3954" s="253"/>
      <c r="Z3954" s="30"/>
      <c r="AA3954" s="30"/>
      <c r="AB3954" s="31"/>
      <c r="AC3954" s="31"/>
      <c r="AD3954" s="31"/>
      <c r="AE3954" s="31"/>
      <c r="AF3954" s="31"/>
      <c r="AG3954" s="241"/>
      <c r="AH3954" s="31"/>
      <c r="AI3954" s="31"/>
      <c r="AJ3954" s="31"/>
      <c r="AK3954" s="31"/>
      <c r="AL3954" s="120"/>
      <c r="AQ3954" s="26"/>
      <c r="AW3954" s="19"/>
      <c r="AX3954" s="19"/>
      <c r="AY3954" s="19"/>
      <c r="AZ3954" s="19"/>
      <c r="BA3954" s="19"/>
      <c r="BB3954" s="19"/>
      <c r="BC3954" s="1"/>
      <c r="BD3954"/>
      <c r="BE3954"/>
      <c r="BF3954" s="1"/>
      <c r="BG3954"/>
      <c r="BH3954"/>
      <c r="BI3954"/>
      <c r="BJ3954" s="1"/>
      <c r="BK3954" s="1"/>
      <c r="BL3954"/>
      <c r="BM3954" s="1"/>
      <c r="BN3954" s="1"/>
      <c r="BO3954" s="1"/>
      <c r="BP3954" s="1"/>
      <c r="BQ3954" s="1"/>
      <c r="BR3954" s="1"/>
      <c r="BS3954" s="1"/>
      <c r="BT3954" s="22"/>
      <c r="BU3954" s="1"/>
      <c r="BV3954" s="1"/>
      <c r="BW3954" s="1"/>
      <c r="BX3954" s="1"/>
      <c r="BY3954" s="1"/>
      <c r="BZ3954" s="1"/>
      <c r="CA3954" s="1"/>
      <c r="CB3954" s="1"/>
      <c r="CC3954" s="1"/>
      <c r="CD3954" s="1"/>
      <c r="CE3954" s="1"/>
      <c r="CF3954" s="1"/>
      <c r="CG3954" s="1"/>
      <c r="CH3954" s="1"/>
      <c r="CI3954" s="1"/>
      <c r="CJ3954" s="1"/>
      <c r="CK3954" s="1"/>
      <c r="CL3954" s="1"/>
      <c r="CM3954" s="1"/>
      <c r="CN3954" s="1"/>
      <c r="CO3954" s="1"/>
      <c r="CP3954" s="1"/>
      <c r="CQ3954" s="1"/>
      <c r="CR3954" s="1"/>
      <c r="CS3954" s="1"/>
      <c r="CT3954" s="1"/>
      <c r="CU3954" s="1"/>
      <c r="CV3954" s="1"/>
      <c r="CW3954" s="1"/>
      <c r="CX3954" s="1"/>
      <c r="CY3954" s="1"/>
      <c r="CZ3954" s="1"/>
      <c r="DA3954" s="1"/>
      <c r="DB3954" s="1"/>
      <c r="DC3954" s="1"/>
      <c r="DD3954" s="1"/>
      <c r="DE3954" s="1"/>
      <c r="DF3954" s="1"/>
      <c r="DG3954" s="1"/>
      <c r="DH3954" s="1"/>
      <c r="DI3954" s="1"/>
      <c r="DJ3954" s="1"/>
      <c r="DK3954" s="1"/>
      <c r="DL3954" s="1"/>
      <c r="DM3954" s="1"/>
      <c r="DN3954" s="1"/>
      <c r="DO3954" s="1"/>
      <c r="DP3954" s="1"/>
      <c r="DQ3954" s="1"/>
      <c r="DR3954" s="1"/>
      <c r="DS3954" s="1"/>
      <c r="DT3954" s="1"/>
      <c r="DU3954" s="1"/>
      <c r="DV3954" s="1"/>
      <c r="DW3954" s="1"/>
      <c r="DX3954" s="1"/>
      <c r="DY3954" s="1"/>
      <c r="DZ3954" s="1"/>
      <c r="EA3954" s="1"/>
      <c r="EB3954" s="1"/>
      <c r="EC3954" s="1"/>
      <c r="ED3954" s="1"/>
      <c r="EE3954" s="1"/>
      <c r="EF3954" s="1"/>
      <c r="EG3954" s="1"/>
      <c r="EH3954" s="1"/>
      <c r="EI3954" s="1"/>
      <c r="EJ3954" s="1"/>
      <c r="EK3954" s="1"/>
      <c r="EL3954" s="1"/>
      <c r="EM3954" s="1"/>
      <c r="EN3954" s="1"/>
      <c r="EO3954" s="1"/>
      <c r="EP3954" s="1"/>
      <c r="EQ3954" s="1"/>
      <c r="ER3954" s="1"/>
      <c r="ES3954" s="1"/>
      <c r="ET3954" s="1"/>
      <c r="EU3954" s="1"/>
      <c r="EV3954" s="1"/>
      <c r="EW3954" s="1"/>
      <c r="EX3954" s="1"/>
      <c r="EY3954" s="1"/>
      <c r="EZ3954" s="1"/>
      <c r="FA3954" s="1"/>
      <c r="FB3954" s="1"/>
      <c r="FC3954" s="1"/>
      <c r="FD3954" s="1"/>
      <c r="FE3954" s="1"/>
      <c r="FF3954" s="1"/>
      <c r="FG3954" s="1"/>
      <c r="FH3954" s="1"/>
      <c r="FI3954" s="1"/>
      <c r="FJ3954" s="1"/>
      <c r="FK3954" s="1"/>
      <c r="FL3954" s="1"/>
      <c r="FM3954" s="1"/>
      <c r="FN3954" s="1"/>
      <c r="FO3954" s="1"/>
      <c r="FP3954" s="1"/>
      <c r="FQ3954" s="1"/>
      <c r="FR3954" s="1"/>
      <c r="FS3954" s="1"/>
      <c r="FT3954" s="1"/>
      <c r="FU3954" s="1"/>
      <c r="FV3954" s="1"/>
      <c r="FW3954" s="1"/>
      <c r="FX3954" s="1"/>
      <c r="FY3954" s="1"/>
      <c r="FZ3954" s="1"/>
      <c r="GA3954" s="1"/>
      <c r="GB3954" s="1"/>
      <c r="GC3954" s="1"/>
      <c r="GD3954" s="1"/>
      <c r="GE3954" s="1"/>
      <c r="GF3954" s="1"/>
      <c r="GG3954" s="1"/>
      <c r="GH3954" s="1"/>
      <c r="GI3954" s="1"/>
      <c r="GJ3954" s="1"/>
      <c r="GK3954"/>
      <c r="GL3954"/>
      <c r="GM3954"/>
      <c r="GN3954"/>
      <c r="GO3954"/>
      <c r="GP3954"/>
      <c r="GQ3954"/>
      <c r="GR3954"/>
      <c r="GS3954"/>
      <c r="GT3954"/>
      <c r="GU3954"/>
      <c r="GV3954"/>
      <c r="GW3954"/>
      <c r="GX3954"/>
      <c r="GY3954"/>
      <c r="GZ3954"/>
      <c r="HA3954"/>
      <c r="HB3954"/>
      <c r="HC3954"/>
      <c r="HD3954"/>
      <c r="HE3954"/>
    </row>
    <row r="3955" spans="4:213" s="25" customFormat="1" x14ac:dyDescent="0.25">
      <c r="D3955" s="19"/>
      <c r="E3955" s="19"/>
      <c r="F3955" s="20"/>
      <c r="G3955" s="20"/>
      <c r="H3955" s="20"/>
      <c r="I3955" s="20"/>
      <c r="J3955" s="21"/>
      <c r="K3955" s="21"/>
      <c r="L3955" s="20"/>
      <c r="M3955" s="20"/>
      <c r="N3955" s="22"/>
      <c r="O3955" s="22"/>
      <c r="P3955" s="22"/>
      <c r="Q3955" s="22"/>
      <c r="R3955" s="19"/>
      <c r="S3955" s="19"/>
      <c r="T3955" s="19"/>
      <c r="U3955" s="20"/>
      <c r="V3955" s="20"/>
      <c r="W3955" s="20"/>
      <c r="X3955" s="27"/>
      <c r="Y3955" s="253"/>
      <c r="Z3955" s="30"/>
      <c r="AA3955" s="30"/>
      <c r="AB3955" s="31"/>
      <c r="AC3955" s="31"/>
      <c r="AD3955" s="31"/>
      <c r="AE3955" s="31"/>
      <c r="AF3955" s="31"/>
      <c r="AG3955" s="241"/>
      <c r="AH3955" s="31"/>
      <c r="AI3955" s="31"/>
      <c r="AJ3955" s="31"/>
      <c r="AK3955" s="31"/>
      <c r="AL3955" s="120"/>
      <c r="AQ3955" s="26"/>
      <c r="AW3955" s="19"/>
      <c r="AX3955" s="19"/>
      <c r="AY3955" s="19"/>
      <c r="AZ3955" s="19"/>
      <c r="BA3955" s="19"/>
      <c r="BB3955" s="19"/>
      <c r="BC3955" s="1"/>
      <c r="BD3955"/>
      <c r="BE3955"/>
      <c r="BF3955" s="1"/>
      <c r="BG3955"/>
      <c r="BH3955"/>
      <c r="BI3955"/>
      <c r="BJ3955" s="1"/>
      <c r="BK3955" s="1"/>
      <c r="BL3955"/>
      <c r="BM3955" s="1"/>
      <c r="BN3955" s="1"/>
      <c r="BO3955" s="1"/>
      <c r="BP3955" s="1"/>
      <c r="BQ3955" s="1"/>
      <c r="BR3955" s="1"/>
      <c r="BS3955" s="1"/>
      <c r="BT3955" s="22"/>
      <c r="BU3955" s="1"/>
      <c r="BV3955" s="1"/>
      <c r="BW3955" s="1"/>
      <c r="BX3955" s="1"/>
      <c r="BY3955" s="1"/>
      <c r="BZ3955" s="1"/>
      <c r="CA3955" s="1"/>
      <c r="CB3955" s="1"/>
      <c r="CC3955" s="1"/>
      <c r="CD3955" s="1"/>
      <c r="CE3955" s="1"/>
      <c r="CF3955" s="1"/>
      <c r="CG3955" s="1"/>
      <c r="CH3955" s="1"/>
      <c r="CI3955" s="1"/>
      <c r="CJ3955" s="1"/>
      <c r="CK3955" s="1"/>
      <c r="CL3955" s="1"/>
      <c r="CM3955" s="1"/>
      <c r="CN3955" s="1"/>
      <c r="CO3955" s="1"/>
      <c r="CP3955" s="1"/>
      <c r="CQ3955" s="1"/>
      <c r="CR3955" s="1"/>
      <c r="CS3955" s="1"/>
      <c r="CT3955" s="1"/>
      <c r="CU3955" s="1"/>
      <c r="CV3955" s="1"/>
      <c r="CW3955" s="1"/>
      <c r="CX3955" s="1"/>
      <c r="CY3955" s="1"/>
      <c r="CZ3955" s="1"/>
      <c r="DA3955" s="1"/>
      <c r="DB3955" s="1"/>
      <c r="DC3955" s="1"/>
      <c r="DD3955" s="1"/>
      <c r="DE3955" s="1"/>
      <c r="DF3955" s="1"/>
      <c r="DG3955" s="1"/>
      <c r="DH3955" s="1"/>
      <c r="DI3955" s="1"/>
      <c r="DJ3955" s="1"/>
      <c r="DK3955" s="1"/>
      <c r="DL3955" s="1"/>
      <c r="DM3955" s="1"/>
      <c r="DN3955" s="1"/>
      <c r="DO3955" s="1"/>
      <c r="DP3955" s="1"/>
      <c r="DQ3955" s="1"/>
      <c r="DR3955" s="1"/>
      <c r="DS3955" s="1"/>
      <c r="DT3955" s="1"/>
      <c r="DU3955" s="1"/>
      <c r="DV3955" s="1"/>
      <c r="DW3955" s="1"/>
      <c r="DX3955" s="1"/>
      <c r="DY3955" s="1"/>
      <c r="DZ3955" s="1"/>
      <c r="EA3955" s="1"/>
      <c r="EB3955" s="1"/>
      <c r="EC3955" s="1"/>
      <c r="ED3955" s="1"/>
      <c r="EE3955" s="1"/>
      <c r="EF3955" s="1"/>
      <c r="EG3955" s="1"/>
      <c r="EH3955" s="1"/>
      <c r="EI3955" s="1"/>
      <c r="EJ3955" s="1"/>
      <c r="EK3955" s="1"/>
      <c r="EL3955" s="1"/>
      <c r="EM3955" s="1"/>
      <c r="EN3955" s="1"/>
      <c r="EO3955" s="1"/>
      <c r="EP3955" s="1"/>
      <c r="EQ3955" s="1"/>
      <c r="ER3955" s="1"/>
      <c r="ES3955" s="1"/>
      <c r="ET3955" s="1"/>
      <c r="EU3955" s="1"/>
      <c r="EV3955" s="1"/>
      <c r="EW3955" s="1"/>
      <c r="EX3955" s="1"/>
      <c r="EY3955" s="1"/>
      <c r="EZ3955" s="1"/>
      <c r="FA3955" s="1"/>
      <c r="FB3955" s="1"/>
      <c r="FC3955" s="1"/>
      <c r="FD3955" s="1"/>
      <c r="FE3955" s="1"/>
      <c r="FF3955" s="1"/>
      <c r="FG3955" s="1"/>
      <c r="FH3955" s="1"/>
      <c r="FI3955" s="1"/>
      <c r="FJ3955" s="1"/>
      <c r="FK3955" s="1"/>
      <c r="FL3955" s="1"/>
      <c r="FM3955" s="1"/>
      <c r="FN3955" s="1"/>
      <c r="FO3955" s="1"/>
      <c r="FP3955" s="1"/>
      <c r="FQ3955" s="1"/>
      <c r="FR3955" s="1"/>
      <c r="FS3955" s="1"/>
      <c r="FT3955" s="1"/>
      <c r="FU3955" s="1"/>
      <c r="FV3955" s="1"/>
      <c r="FW3955" s="1"/>
      <c r="FX3955" s="1"/>
      <c r="FY3955" s="1"/>
      <c r="FZ3955" s="1"/>
      <c r="GA3955" s="1"/>
      <c r="GB3955" s="1"/>
      <c r="GC3955" s="1"/>
      <c r="GD3955" s="1"/>
      <c r="GE3955" s="1"/>
      <c r="GF3955" s="1"/>
      <c r="GG3955" s="1"/>
      <c r="GH3955" s="1"/>
      <c r="GI3955" s="1"/>
      <c r="GJ3955" s="1"/>
      <c r="GK3955"/>
      <c r="GL3955"/>
      <c r="GM3955"/>
      <c r="GN3955"/>
      <c r="GO3955"/>
      <c r="GP3955"/>
      <c r="GQ3955"/>
      <c r="GR3955"/>
      <c r="GS3955"/>
      <c r="GT3955"/>
      <c r="GU3955"/>
      <c r="GV3955"/>
      <c r="GW3955"/>
      <c r="GX3955"/>
      <c r="GY3955"/>
      <c r="GZ3955"/>
      <c r="HA3955"/>
      <c r="HB3955"/>
      <c r="HC3955"/>
      <c r="HD3955"/>
      <c r="HE3955"/>
    </row>
    <row r="3956" spans="4:213" s="25" customFormat="1" x14ac:dyDescent="0.25">
      <c r="D3956" s="19"/>
      <c r="E3956" s="19"/>
      <c r="F3956" s="20"/>
      <c r="G3956" s="20"/>
      <c r="H3956" s="20"/>
      <c r="I3956" s="20"/>
      <c r="J3956" s="21"/>
      <c r="K3956" s="21"/>
      <c r="L3956" s="20"/>
      <c r="M3956" s="20"/>
      <c r="N3956" s="22"/>
      <c r="O3956" s="22"/>
      <c r="P3956" s="22"/>
      <c r="Q3956" s="22"/>
      <c r="R3956" s="19"/>
      <c r="S3956" s="19"/>
      <c r="T3956" s="19"/>
      <c r="U3956" s="20"/>
      <c r="V3956" s="20"/>
      <c r="W3956" s="20"/>
      <c r="X3956" s="27"/>
      <c r="Y3956" s="253"/>
      <c r="Z3956" s="30"/>
      <c r="AA3956" s="30"/>
      <c r="AB3956" s="31"/>
      <c r="AC3956" s="31"/>
      <c r="AD3956" s="31"/>
      <c r="AE3956" s="31"/>
      <c r="AF3956" s="31"/>
      <c r="AG3956" s="241"/>
      <c r="AH3956" s="31"/>
      <c r="AI3956" s="31"/>
      <c r="AJ3956" s="31"/>
      <c r="AK3956" s="31"/>
      <c r="AL3956" s="120"/>
      <c r="AQ3956" s="26"/>
      <c r="AW3956" s="19"/>
      <c r="AX3956" s="19"/>
      <c r="AY3956" s="19"/>
      <c r="AZ3956" s="19"/>
      <c r="BA3956" s="19"/>
      <c r="BB3956" s="19"/>
      <c r="BC3956" s="1"/>
      <c r="BD3956"/>
      <c r="BE3956"/>
      <c r="BF3956" s="1"/>
      <c r="BG3956"/>
      <c r="BH3956"/>
      <c r="BI3956"/>
      <c r="BJ3956" s="1"/>
      <c r="BK3956" s="1"/>
      <c r="BL3956"/>
      <c r="BM3956" s="1"/>
      <c r="BN3956" s="1"/>
      <c r="BO3956" s="1"/>
      <c r="BP3956" s="1"/>
      <c r="BQ3956" s="1"/>
      <c r="BR3956" s="1"/>
      <c r="BS3956" s="1"/>
      <c r="BT3956" s="22"/>
      <c r="BU3956" s="1"/>
      <c r="BV3956" s="1"/>
      <c r="BW3956" s="1"/>
      <c r="BX3956" s="1"/>
      <c r="BY3956" s="1"/>
      <c r="BZ3956" s="1"/>
      <c r="CA3956" s="1"/>
      <c r="CB3956" s="1"/>
      <c r="CC3956" s="1"/>
      <c r="CD3956" s="1"/>
      <c r="CE3956" s="1"/>
      <c r="CF3956" s="1"/>
      <c r="CG3956" s="1"/>
      <c r="CH3956" s="1"/>
      <c r="CI3956" s="1"/>
      <c r="CJ3956" s="1"/>
      <c r="CK3956" s="1"/>
      <c r="CL3956" s="1"/>
      <c r="CM3956" s="1"/>
      <c r="CN3956" s="1"/>
      <c r="CO3956" s="1"/>
      <c r="CP3956" s="1"/>
      <c r="CQ3956" s="1"/>
      <c r="CR3956" s="1"/>
      <c r="CS3956" s="1"/>
      <c r="CT3956" s="1"/>
      <c r="CU3956" s="1"/>
      <c r="CV3956" s="1"/>
      <c r="CW3956" s="1"/>
      <c r="CX3956" s="1"/>
      <c r="CY3956" s="1"/>
      <c r="CZ3956" s="1"/>
      <c r="DA3956" s="1"/>
      <c r="DB3956" s="1"/>
      <c r="DC3956" s="1"/>
      <c r="DD3956" s="1"/>
      <c r="DE3956" s="1"/>
      <c r="DF3956" s="1"/>
      <c r="DG3956" s="1"/>
      <c r="DH3956" s="1"/>
      <c r="DI3956" s="1"/>
      <c r="DJ3956" s="1"/>
      <c r="DK3956" s="1"/>
      <c r="DL3956" s="1"/>
      <c r="DM3956" s="1"/>
      <c r="DN3956" s="1"/>
      <c r="DO3956" s="1"/>
      <c r="DP3956" s="1"/>
      <c r="DQ3956" s="1"/>
      <c r="DR3956" s="1"/>
      <c r="DS3956" s="1"/>
      <c r="DT3956" s="1"/>
      <c r="DU3956" s="1"/>
      <c r="DV3956" s="1"/>
      <c r="DW3956" s="1"/>
      <c r="DX3956" s="1"/>
      <c r="DY3956" s="1"/>
      <c r="DZ3956" s="1"/>
      <c r="EA3956" s="1"/>
      <c r="EB3956" s="1"/>
      <c r="EC3956" s="1"/>
      <c r="ED3956" s="1"/>
      <c r="EE3956" s="1"/>
      <c r="EF3956" s="1"/>
      <c r="EG3956" s="1"/>
      <c r="EH3956" s="1"/>
      <c r="EI3956" s="1"/>
      <c r="EJ3956" s="1"/>
      <c r="EK3956" s="1"/>
      <c r="EL3956" s="1"/>
      <c r="EM3956" s="1"/>
      <c r="EN3956" s="1"/>
      <c r="EO3956" s="1"/>
      <c r="EP3956" s="1"/>
      <c r="EQ3956" s="1"/>
      <c r="ER3956" s="1"/>
      <c r="ES3956" s="1"/>
      <c r="ET3956" s="1"/>
      <c r="EU3956" s="1"/>
      <c r="EV3956" s="1"/>
      <c r="EW3956" s="1"/>
      <c r="EX3956" s="1"/>
      <c r="EY3956" s="1"/>
      <c r="EZ3956" s="1"/>
      <c r="FA3956" s="1"/>
      <c r="FB3956" s="1"/>
      <c r="FC3956" s="1"/>
      <c r="FD3956" s="1"/>
      <c r="FE3956" s="1"/>
      <c r="FF3956" s="1"/>
      <c r="FG3956" s="1"/>
      <c r="FH3956" s="1"/>
      <c r="FI3956" s="1"/>
      <c r="FJ3956" s="1"/>
      <c r="FK3956" s="1"/>
      <c r="FL3956" s="1"/>
      <c r="FM3956" s="1"/>
      <c r="FN3956" s="1"/>
      <c r="FO3956" s="1"/>
      <c r="FP3956" s="1"/>
      <c r="FQ3956" s="1"/>
      <c r="FR3956" s="1"/>
      <c r="FS3956" s="1"/>
      <c r="FT3956" s="1"/>
      <c r="FU3956" s="1"/>
      <c r="FV3956" s="1"/>
      <c r="FW3956" s="1"/>
      <c r="FX3956" s="1"/>
      <c r="FY3956" s="1"/>
      <c r="FZ3956" s="1"/>
      <c r="GA3956" s="1"/>
      <c r="GB3956" s="1"/>
      <c r="GC3956" s="1"/>
      <c r="GD3956" s="1"/>
      <c r="GE3956" s="1"/>
      <c r="GF3956" s="1"/>
      <c r="GG3956" s="1"/>
      <c r="GH3956" s="1"/>
      <c r="GI3956" s="1"/>
      <c r="GJ3956" s="1"/>
      <c r="GK3956"/>
      <c r="GL3956"/>
      <c r="GM3956"/>
      <c r="GN3956"/>
      <c r="GO3956"/>
      <c r="GP3956"/>
      <c r="GQ3956"/>
      <c r="GR3956"/>
      <c r="GS3956"/>
      <c r="GT3956"/>
      <c r="GU3956"/>
      <c r="GV3956"/>
      <c r="GW3956"/>
      <c r="GX3956"/>
      <c r="GY3956"/>
      <c r="GZ3956"/>
      <c r="HA3956"/>
      <c r="HB3956"/>
      <c r="HC3956"/>
      <c r="HD3956"/>
      <c r="HE3956"/>
    </row>
    <row r="3957" spans="4:213" s="25" customFormat="1" x14ac:dyDescent="0.25">
      <c r="D3957" s="19"/>
      <c r="E3957" s="19"/>
      <c r="F3957" s="20"/>
      <c r="G3957" s="20"/>
      <c r="H3957" s="20"/>
      <c r="I3957" s="20"/>
      <c r="J3957" s="21"/>
      <c r="K3957" s="21"/>
      <c r="L3957" s="20"/>
      <c r="M3957" s="20"/>
      <c r="N3957" s="22"/>
      <c r="O3957" s="22"/>
      <c r="P3957" s="22"/>
      <c r="Q3957" s="22"/>
      <c r="R3957" s="19"/>
      <c r="S3957" s="19"/>
      <c r="T3957" s="19"/>
      <c r="U3957" s="20"/>
      <c r="V3957" s="20"/>
      <c r="W3957" s="20"/>
      <c r="X3957" s="27"/>
      <c r="Y3957" s="253"/>
      <c r="Z3957" s="30"/>
      <c r="AA3957" s="30"/>
      <c r="AB3957" s="31"/>
      <c r="AC3957" s="31"/>
      <c r="AD3957" s="31"/>
      <c r="AE3957" s="31"/>
      <c r="AF3957" s="31"/>
      <c r="AG3957" s="241"/>
      <c r="AH3957" s="31"/>
      <c r="AI3957" s="31"/>
      <c r="AJ3957" s="31"/>
      <c r="AK3957" s="31"/>
      <c r="AL3957" s="120"/>
      <c r="AQ3957" s="26"/>
      <c r="AW3957" s="19"/>
      <c r="AX3957" s="19"/>
      <c r="AY3957" s="19"/>
      <c r="AZ3957" s="19"/>
      <c r="BA3957" s="19"/>
      <c r="BB3957" s="19"/>
      <c r="BC3957" s="1"/>
      <c r="BD3957"/>
      <c r="BE3957"/>
      <c r="BF3957" s="1"/>
      <c r="BG3957"/>
      <c r="BH3957"/>
      <c r="BI3957"/>
      <c r="BJ3957" s="1"/>
      <c r="BK3957" s="1"/>
      <c r="BL3957"/>
      <c r="BM3957" s="1"/>
      <c r="BN3957" s="1"/>
      <c r="BO3957" s="1"/>
      <c r="BP3957" s="1"/>
      <c r="BQ3957" s="1"/>
      <c r="BR3957" s="1"/>
      <c r="BS3957" s="1"/>
      <c r="BT3957" s="22"/>
      <c r="BU3957" s="1"/>
      <c r="BV3957" s="1"/>
      <c r="BW3957" s="1"/>
      <c r="BX3957" s="1"/>
      <c r="BY3957" s="1"/>
      <c r="BZ3957" s="1"/>
      <c r="CA3957" s="1"/>
      <c r="CB3957" s="1"/>
      <c r="CC3957" s="1"/>
      <c r="CD3957" s="1"/>
      <c r="CE3957" s="1"/>
      <c r="CF3957" s="1"/>
      <c r="CG3957" s="1"/>
      <c r="CH3957" s="1"/>
      <c r="CI3957" s="1"/>
      <c r="CJ3957" s="1"/>
      <c r="CK3957" s="1"/>
      <c r="CL3957" s="1"/>
      <c r="CM3957" s="1"/>
      <c r="CN3957" s="1"/>
      <c r="CO3957" s="1"/>
      <c r="CP3957" s="1"/>
      <c r="CQ3957" s="1"/>
      <c r="CR3957" s="1"/>
      <c r="CS3957" s="1"/>
      <c r="CT3957" s="1"/>
      <c r="CU3957" s="1"/>
      <c r="CV3957" s="1"/>
      <c r="CW3957" s="1"/>
      <c r="CX3957" s="1"/>
      <c r="CY3957" s="1"/>
      <c r="CZ3957" s="1"/>
      <c r="DA3957" s="1"/>
      <c r="DB3957" s="1"/>
      <c r="DC3957" s="1"/>
      <c r="DD3957" s="1"/>
      <c r="DE3957" s="1"/>
      <c r="DF3957" s="1"/>
      <c r="DG3957" s="1"/>
      <c r="DH3957" s="1"/>
      <c r="DI3957" s="1"/>
      <c r="DJ3957" s="1"/>
      <c r="DK3957" s="1"/>
      <c r="DL3957" s="1"/>
      <c r="DM3957" s="1"/>
      <c r="DN3957" s="1"/>
      <c r="DO3957" s="1"/>
      <c r="DP3957" s="1"/>
      <c r="DQ3957" s="1"/>
      <c r="DR3957" s="1"/>
      <c r="DS3957" s="1"/>
      <c r="DT3957" s="1"/>
      <c r="DU3957" s="1"/>
      <c r="DV3957" s="1"/>
      <c r="DW3957" s="1"/>
      <c r="DX3957" s="1"/>
      <c r="DY3957" s="1"/>
      <c r="DZ3957" s="1"/>
      <c r="EA3957" s="1"/>
      <c r="EB3957" s="1"/>
      <c r="EC3957" s="1"/>
      <c r="ED3957" s="1"/>
      <c r="EE3957" s="1"/>
      <c r="EF3957" s="1"/>
      <c r="EG3957" s="1"/>
      <c r="EH3957" s="1"/>
      <c r="EI3957" s="1"/>
      <c r="EJ3957" s="1"/>
      <c r="EK3957" s="1"/>
      <c r="EL3957" s="1"/>
      <c r="EM3957" s="1"/>
      <c r="EN3957" s="1"/>
      <c r="EO3957" s="1"/>
      <c r="EP3957" s="1"/>
      <c r="EQ3957" s="1"/>
      <c r="ER3957" s="1"/>
      <c r="ES3957" s="1"/>
      <c r="ET3957" s="1"/>
      <c r="EU3957" s="1"/>
      <c r="EV3957" s="1"/>
      <c r="EW3957" s="1"/>
      <c r="EX3957" s="1"/>
      <c r="EY3957" s="1"/>
      <c r="EZ3957" s="1"/>
      <c r="FA3957" s="1"/>
      <c r="FB3957" s="1"/>
      <c r="FC3957" s="1"/>
      <c r="FD3957" s="1"/>
      <c r="FE3957" s="1"/>
      <c r="FF3957" s="1"/>
      <c r="FG3957" s="1"/>
      <c r="FH3957" s="1"/>
      <c r="FI3957" s="1"/>
      <c r="FJ3957" s="1"/>
      <c r="FK3957" s="1"/>
      <c r="FL3957" s="1"/>
      <c r="FM3957" s="1"/>
      <c r="FN3957" s="1"/>
      <c r="FO3957" s="1"/>
      <c r="FP3957" s="1"/>
      <c r="FQ3957" s="1"/>
      <c r="FR3957" s="1"/>
      <c r="FS3957" s="1"/>
      <c r="FT3957" s="1"/>
      <c r="FU3957" s="1"/>
      <c r="FV3957" s="1"/>
      <c r="FW3957" s="1"/>
      <c r="FX3957" s="1"/>
      <c r="FY3957" s="1"/>
      <c r="FZ3957" s="1"/>
      <c r="GA3957" s="1"/>
      <c r="GB3957" s="1"/>
      <c r="GC3957" s="1"/>
      <c r="GD3957" s="1"/>
      <c r="GE3957" s="1"/>
      <c r="GF3957" s="1"/>
      <c r="GG3957" s="1"/>
      <c r="GH3957" s="1"/>
      <c r="GI3957" s="1"/>
      <c r="GJ3957" s="1"/>
      <c r="GK3957"/>
      <c r="GL3957"/>
      <c r="GM3957"/>
      <c r="GN3957"/>
      <c r="GO3957"/>
      <c r="GP3957"/>
      <c r="GQ3957"/>
      <c r="GR3957"/>
      <c r="GS3957"/>
      <c r="GT3957"/>
      <c r="GU3957"/>
      <c r="GV3957"/>
      <c r="GW3957"/>
      <c r="GX3957"/>
      <c r="GY3957"/>
      <c r="GZ3957"/>
      <c r="HA3957"/>
      <c r="HB3957"/>
      <c r="HC3957"/>
      <c r="HD3957"/>
      <c r="HE3957"/>
    </row>
    <row r="3958" spans="4:213" s="25" customFormat="1" x14ac:dyDescent="0.25">
      <c r="D3958" s="19"/>
      <c r="E3958" s="19"/>
      <c r="F3958" s="20"/>
      <c r="G3958" s="20"/>
      <c r="H3958" s="20"/>
      <c r="I3958" s="20"/>
      <c r="J3958" s="21"/>
      <c r="K3958" s="21"/>
      <c r="L3958" s="20"/>
      <c r="M3958" s="20"/>
      <c r="N3958" s="22"/>
      <c r="O3958" s="22"/>
      <c r="P3958" s="22"/>
      <c r="Q3958" s="22"/>
      <c r="R3958" s="19"/>
      <c r="S3958" s="19"/>
      <c r="T3958" s="19"/>
      <c r="U3958" s="20"/>
      <c r="V3958" s="20"/>
      <c r="W3958" s="20"/>
      <c r="X3958" s="27"/>
      <c r="Y3958" s="253"/>
      <c r="Z3958" s="30"/>
      <c r="AA3958" s="30"/>
      <c r="AB3958" s="31"/>
      <c r="AC3958" s="31"/>
      <c r="AD3958" s="31"/>
      <c r="AE3958" s="31"/>
      <c r="AF3958" s="31"/>
      <c r="AG3958" s="241"/>
      <c r="AH3958" s="31"/>
      <c r="AI3958" s="31"/>
      <c r="AJ3958" s="31"/>
      <c r="AK3958" s="31"/>
      <c r="AL3958" s="120"/>
      <c r="AQ3958" s="26"/>
      <c r="AW3958" s="19"/>
      <c r="AX3958" s="19"/>
      <c r="AY3958" s="19"/>
      <c r="AZ3958" s="19"/>
      <c r="BA3958" s="19"/>
      <c r="BB3958" s="19"/>
      <c r="BC3958" s="1"/>
      <c r="BD3958"/>
      <c r="BE3958"/>
      <c r="BF3958" s="1"/>
      <c r="BG3958"/>
      <c r="BH3958"/>
      <c r="BI3958"/>
      <c r="BJ3958" s="1"/>
      <c r="BK3958" s="1"/>
      <c r="BL3958"/>
      <c r="BM3958" s="1"/>
      <c r="BN3958" s="1"/>
      <c r="BO3958" s="1"/>
      <c r="BP3958" s="1"/>
      <c r="BQ3958" s="1"/>
      <c r="BR3958" s="1"/>
      <c r="BS3958" s="1"/>
      <c r="BT3958" s="22"/>
      <c r="BU3958" s="1"/>
      <c r="BV3958" s="1"/>
      <c r="BW3958" s="1"/>
      <c r="BX3958" s="1"/>
      <c r="BY3958" s="1"/>
      <c r="BZ3958" s="1"/>
      <c r="CA3958" s="1"/>
      <c r="CB3958" s="1"/>
      <c r="CC3958" s="1"/>
      <c r="CD3958" s="1"/>
      <c r="CE3958" s="1"/>
      <c r="CF3958" s="1"/>
      <c r="CG3958" s="1"/>
      <c r="CH3958" s="1"/>
      <c r="CI3958" s="1"/>
      <c r="CJ3958" s="1"/>
      <c r="CK3958" s="1"/>
      <c r="CL3958" s="1"/>
      <c r="CM3958" s="1"/>
      <c r="CN3958" s="1"/>
      <c r="CO3958" s="1"/>
      <c r="CP3958" s="1"/>
      <c r="CQ3958" s="1"/>
      <c r="CR3958" s="1"/>
      <c r="CS3958" s="1"/>
      <c r="CT3958" s="1"/>
      <c r="CU3958" s="1"/>
      <c r="CV3958" s="1"/>
      <c r="CW3958" s="1"/>
      <c r="CX3958" s="1"/>
      <c r="CY3958" s="1"/>
      <c r="CZ3958" s="1"/>
      <c r="DA3958" s="1"/>
      <c r="DB3958" s="1"/>
      <c r="DC3958" s="1"/>
      <c r="DD3958" s="1"/>
      <c r="DE3958" s="1"/>
      <c r="DF3958" s="1"/>
      <c r="DG3958" s="1"/>
      <c r="DH3958" s="1"/>
      <c r="DI3958" s="1"/>
      <c r="DJ3958" s="1"/>
      <c r="DK3958" s="1"/>
      <c r="DL3958" s="1"/>
      <c r="DM3958" s="1"/>
      <c r="DN3958" s="1"/>
      <c r="DO3958" s="1"/>
      <c r="DP3958" s="1"/>
      <c r="DQ3958" s="1"/>
      <c r="DR3958" s="1"/>
      <c r="DS3958" s="1"/>
      <c r="DT3958" s="1"/>
      <c r="DU3958" s="1"/>
      <c r="DV3958" s="1"/>
      <c r="DW3958" s="1"/>
      <c r="DX3958" s="1"/>
      <c r="DY3958" s="1"/>
      <c r="DZ3958" s="1"/>
      <c r="EA3958" s="1"/>
      <c r="EB3958" s="1"/>
      <c r="EC3958" s="1"/>
      <c r="ED3958" s="1"/>
      <c r="EE3958" s="1"/>
      <c r="EF3958" s="1"/>
      <c r="EG3958" s="1"/>
      <c r="EH3958" s="1"/>
      <c r="EI3958" s="1"/>
      <c r="EJ3958" s="1"/>
      <c r="EK3958" s="1"/>
      <c r="EL3958" s="1"/>
      <c r="EM3958" s="1"/>
      <c r="EN3958" s="1"/>
      <c r="EO3958" s="1"/>
      <c r="EP3958" s="1"/>
      <c r="EQ3958" s="1"/>
      <c r="ER3958" s="1"/>
      <c r="ES3958" s="1"/>
      <c r="ET3958" s="1"/>
      <c r="EU3958" s="1"/>
      <c r="EV3958" s="1"/>
      <c r="EW3958" s="1"/>
      <c r="EX3958" s="1"/>
      <c r="EY3958" s="1"/>
      <c r="EZ3958" s="1"/>
      <c r="FA3958" s="1"/>
      <c r="FB3958" s="1"/>
      <c r="FC3958" s="1"/>
      <c r="FD3958" s="1"/>
      <c r="FE3958" s="1"/>
      <c r="FF3958" s="1"/>
      <c r="FG3958" s="1"/>
      <c r="FH3958" s="1"/>
      <c r="FI3958" s="1"/>
      <c r="FJ3958" s="1"/>
      <c r="FK3958" s="1"/>
      <c r="FL3958" s="1"/>
      <c r="FM3958" s="1"/>
      <c r="FN3958" s="1"/>
      <c r="FO3958" s="1"/>
      <c r="FP3958" s="1"/>
      <c r="FQ3958" s="1"/>
      <c r="FR3958" s="1"/>
      <c r="FS3958" s="1"/>
      <c r="FT3958" s="1"/>
      <c r="FU3958" s="1"/>
      <c r="FV3958" s="1"/>
      <c r="FW3958" s="1"/>
      <c r="FX3958" s="1"/>
      <c r="FY3958" s="1"/>
      <c r="FZ3958" s="1"/>
      <c r="GA3958" s="1"/>
      <c r="GB3958" s="1"/>
      <c r="GC3958" s="1"/>
      <c r="GD3958" s="1"/>
      <c r="GE3958" s="1"/>
      <c r="GF3958" s="1"/>
      <c r="GG3958" s="1"/>
      <c r="GH3958" s="1"/>
      <c r="GI3958" s="1"/>
      <c r="GJ3958" s="1"/>
      <c r="GK3958"/>
      <c r="GL3958"/>
      <c r="GM3958"/>
      <c r="GN3958"/>
      <c r="GO3958"/>
      <c r="GP3958"/>
      <c r="GQ3958"/>
      <c r="GR3958"/>
      <c r="GS3958"/>
      <c r="GT3958"/>
      <c r="GU3958"/>
      <c r="GV3958"/>
      <c r="GW3958"/>
      <c r="GX3958"/>
      <c r="GY3958"/>
      <c r="GZ3958"/>
      <c r="HA3958"/>
      <c r="HB3958"/>
      <c r="HC3958"/>
      <c r="HD3958"/>
      <c r="HE3958"/>
    </row>
    <row r="3959" spans="4:213" s="25" customFormat="1" x14ac:dyDescent="0.25">
      <c r="D3959" s="19"/>
      <c r="E3959" s="19"/>
      <c r="F3959" s="20"/>
      <c r="G3959" s="20"/>
      <c r="H3959" s="20"/>
      <c r="I3959" s="20"/>
      <c r="J3959" s="21"/>
      <c r="K3959" s="21"/>
      <c r="L3959" s="20"/>
      <c r="M3959" s="20"/>
      <c r="N3959" s="22"/>
      <c r="O3959" s="22"/>
      <c r="P3959" s="22"/>
      <c r="Q3959" s="22"/>
      <c r="R3959" s="19"/>
      <c r="S3959" s="19"/>
      <c r="T3959" s="19"/>
      <c r="U3959" s="20"/>
      <c r="V3959" s="20"/>
      <c r="W3959" s="20"/>
      <c r="X3959" s="27"/>
      <c r="Y3959" s="253"/>
      <c r="Z3959" s="30"/>
      <c r="AA3959" s="30"/>
      <c r="AB3959" s="31"/>
      <c r="AC3959" s="31"/>
      <c r="AD3959" s="31"/>
      <c r="AE3959" s="31"/>
      <c r="AF3959" s="31"/>
      <c r="AG3959" s="241"/>
      <c r="AH3959" s="31"/>
      <c r="AI3959" s="31"/>
      <c r="AJ3959" s="31"/>
      <c r="AK3959" s="31"/>
      <c r="AL3959" s="120"/>
      <c r="AQ3959" s="26"/>
      <c r="AW3959" s="19"/>
      <c r="AX3959" s="19"/>
      <c r="AY3959" s="19"/>
      <c r="AZ3959" s="19"/>
      <c r="BA3959" s="19"/>
      <c r="BB3959" s="19"/>
      <c r="BC3959" s="1"/>
      <c r="BD3959"/>
      <c r="BE3959"/>
      <c r="BF3959" s="1"/>
      <c r="BG3959"/>
      <c r="BH3959"/>
      <c r="BI3959"/>
      <c r="BJ3959" s="1"/>
      <c r="BK3959" s="1"/>
      <c r="BL3959"/>
      <c r="BM3959" s="1"/>
      <c r="BN3959" s="1"/>
      <c r="BO3959" s="1"/>
      <c r="BP3959" s="1"/>
      <c r="BQ3959" s="1"/>
      <c r="BR3959" s="1"/>
      <c r="BS3959" s="1"/>
      <c r="BT3959" s="22"/>
      <c r="BU3959" s="1"/>
      <c r="BV3959" s="1"/>
      <c r="BW3959" s="1"/>
      <c r="BX3959" s="1"/>
      <c r="BY3959" s="1"/>
      <c r="BZ3959" s="1"/>
      <c r="CA3959" s="1"/>
      <c r="CB3959" s="1"/>
      <c r="CC3959" s="1"/>
      <c r="CD3959" s="1"/>
      <c r="CE3959" s="1"/>
      <c r="CF3959" s="1"/>
      <c r="CG3959" s="1"/>
      <c r="CH3959" s="1"/>
      <c r="CI3959" s="1"/>
      <c r="CJ3959" s="1"/>
      <c r="CK3959" s="1"/>
      <c r="CL3959" s="1"/>
      <c r="CM3959" s="1"/>
      <c r="CN3959" s="1"/>
      <c r="CO3959" s="1"/>
      <c r="CP3959" s="1"/>
      <c r="CQ3959" s="1"/>
      <c r="CR3959" s="1"/>
      <c r="CS3959" s="1"/>
      <c r="CT3959" s="1"/>
      <c r="CU3959" s="1"/>
      <c r="CV3959" s="1"/>
      <c r="CW3959" s="1"/>
      <c r="CX3959" s="1"/>
      <c r="CY3959" s="1"/>
      <c r="CZ3959" s="1"/>
      <c r="DA3959" s="1"/>
      <c r="DB3959" s="1"/>
      <c r="DC3959" s="1"/>
      <c r="DD3959" s="1"/>
      <c r="DE3959" s="1"/>
      <c r="DF3959" s="1"/>
      <c r="DG3959" s="1"/>
      <c r="DH3959" s="1"/>
      <c r="DI3959" s="1"/>
      <c r="DJ3959" s="1"/>
      <c r="DK3959" s="1"/>
      <c r="DL3959" s="1"/>
      <c r="DM3959" s="1"/>
      <c r="DN3959" s="1"/>
      <c r="DO3959" s="1"/>
      <c r="DP3959" s="1"/>
      <c r="DQ3959" s="1"/>
      <c r="DR3959" s="1"/>
      <c r="DS3959" s="1"/>
      <c r="DT3959" s="1"/>
      <c r="DU3959" s="1"/>
      <c r="DV3959" s="1"/>
      <c r="DW3959" s="1"/>
      <c r="DX3959" s="1"/>
      <c r="DY3959" s="1"/>
      <c r="DZ3959" s="1"/>
      <c r="EA3959" s="1"/>
      <c r="EB3959" s="1"/>
      <c r="EC3959" s="1"/>
      <c r="ED3959" s="1"/>
      <c r="EE3959" s="1"/>
      <c r="EF3959" s="1"/>
      <c r="EG3959" s="1"/>
      <c r="EH3959" s="1"/>
      <c r="EI3959" s="1"/>
      <c r="EJ3959" s="1"/>
      <c r="EK3959" s="1"/>
      <c r="EL3959" s="1"/>
      <c r="EM3959" s="1"/>
      <c r="EN3959" s="1"/>
      <c r="EO3959" s="1"/>
      <c r="EP3959" s="1"/>
      <c r="EQ3959" s="1"/>
      <c r="ER3959" s="1"/>
      <c r="ES3959" s="1"/>
      <c r="ET3959" s="1"/>
      <c r="EU3959" s="1"/>
      <c r="EV3959" s="1"/>
      <c r="EW3959" s="1"/>
      <c r="EX3959" s="1"/>
      <c r="EY3959" s="1"/>
      <c r="EZ3959" s="1"/>
      <c r="FA3959" s="1"/>
      <c r="FB3959" s="1"/>
      <c r="FC3959" s="1"/>
      <c r="FD3959" s="1"/>
      <c r="FE3959" s="1"/>
      <c r="FF3959" s="1"/>
      <c r="FG3959" s="1"/>
      <c r="FH3959" s="1"/>
      <c r="FI3959" s="1"/>
      <c r="FJ3959" s="1"/>
      <c r="FK3959" s="1"/>
      <c r="FL3959" s="1"/>
      <c r="FM3959" s="1"/>
      <c r="FN3959" s="1"/>
      <c r="FO3959" s="1"/>
      <c r="FP3959" s="1"/>
      <c r="FQ3959" s="1"/>
      <c r="FR3959" s="1"/>
      <c r="FS3959" s="1"/>
      <c r="FT3959" s="1"/>
      <c r="FU3959" s="1"/>
      <c r="FV3959" s="1"/>
      <c r="FW3959" s="1"/>
      <c r="FX3959" s="1"/>
      <c r="FY3959" s="1"/>
      <c r="FZ3959" s="1"/>
      <c r="GA3959" s="1"/>
      <c r="GB3959" s="1"/>
      <c r="GC3959" s="1"/>
      <c r="GD3959" s="1"/>
      <c r="GE3959" s="1"/>
      <c r="GF3959" s="1"/>
      <c r="GG3959" s="1"/>
      <c r="GH3959" s="1"/>
      <c r="GI3959" s="1"/>
      <c r="GJ3959" s="1"/>
      <c r="GK3959"/>
      <c r="GL3959"/>
      <c r="GM3959"/>
      <c r="GN3959"/>
      <c r="GO3959"/>
      <c r="GP3959"/>
      <c r="GQ3959"/>
      <c r="GR3959"/>
      <c r="GS3959"/>
      <c r="GT3959"/>
      <c r="GU3959"/>
      <c r="GV3959"/>
      <c r="GW3959"/>
      <c r="GX3959"/>
      <c r="GY3959"/>
      <c r="GZ3959"/>
      <c r="HA3959"/>
      <c r="HB3959"/>
      <c r="HC3959"/>
      <c r="HD3959"/>
      <c r="HE3959"/>
    </row>
    <row r="3960" spans="4:213" s="25" customFormat="1" x14ac:dyDescent="0.25">
      <c r="D3960" s="19"/>
      <c r="E3960" s="19"/>
      <c r="F3960" s="20"/>
      <c r="G3960" s="20"/>
      <c r="H3960" s="20"/>
      <c r="I3960" s="20"/>
      <c r="J3960" s="21"/>
      <c r="K3960" s="21"/>
      <c r="L3960" s="20"/>
      <c r="M3960" s="20"/>
      <c r="N3960" s="22"/>
      <c r="O3960" s="22"/>
      <c r="P3960" s="22"/>
      <c r="Q3960" s="22"/>
      <c r="R3960" s="19"/>
      <c r="S3960" s="19"/>
      <c r="T3960" s="19"/>
      <c r="U3960" s="20"/>
      <c r="V3960" s="20"/>
      <c r="W3960" s="20"/>
      <c r="X3960" s="27"/>
      <c r="Y3960" s="253"/>
      <c r="Z3960" s="30"/>
      <c r="AA3960" s="30"/>
      <c r="AB3960" s="31"/>
      <c r="AC3960" s="31"/>
      <c r="AD3960" s="31"/>
      <c r="AE3960" s="31"/>
      <c r="AF3960" s="31"/>
      <c r="AG3960" s="241"/>
      <c r="AH3960" s="31"/>
      <c r="AI3960" s="31"/>
      <c r="AJ3960" s="31"/>
      <c r="AK3960" s="31"/>
      <c r="AL3960" s="120"/>
      <c r="AQ3960" s="26"/>
      <c r="AW3960" s="19"/>
      <c r="AX3960" s="19"/>
      <c r="AY3960" s="19"/>
      <c r="AZ3960" s="19"/>
      <c r="BA3960" s="19"/>
      <c r="BB3960" s="19"/>
      <c r="BC3960" s="1"/>
      <c r="BD3960"/>
      <c r="BE3960"/>
      <c r="BF3960" s="1"/>
      <c r="BG3960"/>
      <c r="BH3960"/>
      <c r="BI3960"/>
      <c r="BJ3960" s="1"/>
      <c r="BK3960" s="1"/>
      <c r="BL3960"/>
      <c r="BM3960" s="1"/>
      <c r="BN3960" s="1"/>
      <c r="BO3960" s="1"/>
      <c r="BP3960" s="1"/>
      <c r="BQ3960" s="1"/>
      <c r="BR3960" s="1"/>
      <c r="BS3960" s="1"/>
      <c r="BT3960" s="22"/>
      <c r="BU3960" s="1"/>
      <c r="BV3960" s="1"/>
      <c r="BW3960" s="1"/>
      <c r="BX3960" s="1"/>
      <c r="BY3960" s="1"/>
      <c r="BZ3960" s="1"/>
      <c r="CA3960" s="1"/>
      <c r="CB3960" s="1"/>
      <c r="CC3960" s="1"/>
      <c r="CD3960" s="1"/>
      <c r="CE3960" s="1"/>
      <c r="CF3960" s="1"/>
      <c r="CG3960" s="1"/>
      <c r="CH3960" s="1"/>
      <c r="CI3960" s="1"/>
      <c r="CJ3960" s="1"/>
      <c r="CK3960" s="1"/>
      <c r="CL3960" s="1"/>
      <c r="CM3960" s="1"/>
      <c r="CN3960" s="1"/>
      <c r="CO3960" s="1"/>
      <c r="CP3960" s="1"/>
      <c r="CQ3960" s="1"/>
      <c r="CR3960" s="1"/>
      <c r="CS3960" s="1"/>
      <c r="CT3960" s="1"/>
      <c r="CU3960" s="1"/>
      <c r="CV3960" s="1"/>
      <c r="CW3960" s="1"/>
      <c r="CX3960" s="1"/>
      <c r="CY3960" s="1"/>
      <c r="CZ3960" s="1"/>
      <c r="DA3960" s="1"/>
      <c r="DB3960" s="1"/>
      <c r="DC3960" s="1"/>
      <c r="DD3960" s="1"/>
      <c r="DE3960" s="1"/>
      <c r="DF3960" s="1"/>
      <c r="DG3960" s="1"/>
      <c r="DH3960" s="1"/>
      <c r="DI3960" s="1"/>
      <c r="DJ3960" s="1"/>
      <c r="DK3960" s="1"/>
      <c r="DL3960" s="1"/>
      <c r="DM3960" s="1"/>
      <c r="DN3960" s="1"/>
      <c r="DO3960" s="1"/>
      <c r="DP3960" s="1"/>
      <c r="DQ3960" s="1"/>
      <c r="DR3960" s="1"/>
      <c r="DS3960" s="1"/>
      <c r="DT3960" s="1"/>
      <c r="DU3960" s="1"/>
      <c r="DV3960" s="1"/>
      <c r="DW3960" s="1"/>
      <c r="DX3960" s="1"/>
      <c r="DY3960" s="1"/>
      <c r="DZ3960" s="1"/>
      <c r="EA3960" s="1"/>
      <c r="EB3960" s="1"/>
      <c r="EC3960" s="1"/>
      <c r="ED3960" s="1"/>
      <c r="EE3960" s="1"/>
      <c r="EF3960" s="1"/>
      <c r="EG3960" s="1"/>
      <c r="EH3960" s="1"/>
      <c r="EI3960" s="1"/>
      <c r="EJ3960" s="1"/>
      <c r="EK3960" s="1"/>
      <c r="EL3960" s="1"/>
      <c r="EM3960" s="1"/>
      <c r="EN3960" s="1"/>
      <c r="EO3960" s="1"/>
      <c r="EP3960" s="1"/>
      <c r="EQ3960" s="1"/>
      <c r="ER3960" s="1"/>
      <c r="ES3960" s="1"/>
      <c r="ET3960" s="1"/>
      <c r="EU3960" s="1"/>
      <c r="EV3960" s="1"/>
      <c r="EW3960" s="1"/>
      <c r="EX3960" s="1"/>
      <c r="EY3960" s="1"/>
      <c r="EZ3960" s="1"/>
      <c r="FA3960" s="1"/>
      <c r="FB3960" s="1"/>
      <c r="FC3960" s="1"/>
      <c r="FD3960" s="1"/>
      <c r="FE3960" s="1"/>
      <c r="FF3960" s="1"/>
      <c r="FG3960" s="1"/>
      <c r="FH3960" s="1"/>
      <c r="FI3960" s="1"/>
      <c r="FJ3960" s="1"/>
      <c r="FK3960" s="1"/>
      <c r="FL3960" s="1"/>
      <c r="FM3960" s="1"/>
      <c r="FN3960" s="1"/>
      <c r="FO3960" s="1"/>
      <c r="FP3960" s="1"/>
      <c r="FQ3960" s="1"/>
      <c r="FR3960" s="1"/>
      <c r="FS3960" s="1"/>
      <c r="FT3960" s="1"/>
      <c r="FU3960" s="1"/>
      <c r="FV3960" s="1"/>
      <c r="FW3960" s="1"/>
      <c r="FX3960" s="1"/>
      <c r="FY3960" s="1"/>
      <c r="FZ3960" s="1"/>
      <c r="GA3960" s="1"/>
      <c r="GB3960" s="1"/>
      <c r="GC3960" s="1"/>
      <c r="GD3960" s="1"/>
      <c r="GE3960" s="1"/>
      <c r="GF3960" s="1"/>
      <c r="GG3960" s="1"/>
      <c r="GH3960" s="1"/>
      <c r="GI3960" s="1"/>
      <c r="GJ3960" s="1"/>
      <c r="GK3960"/>
      <c r="GL3960"/>
      <c r="GM3960"/>
      <c r="GN3960"/>
      <c r="GO3960"/>
      <c r="GP3960"/>
      <c r="GQ3960"/>
      <c r="GR3960"/>
      <c r="GS3960"/>
      <c r="GT3960"/>
      <c r="GU3960"/>
      <c r="GV3960"/>
      <c r="GW3960"/>
      <c r="GX3960"/>
      <c r="GY3960"/>
      <c r="GZ3960"/>
      <c r="HA3960"/>
      <c r="HB3960"/>
      <c r="HC3960"/>
      <c r="HD3960"/>
      <c r="HE3960"/>
    </row>
    <row r="3961" spans="4:213" s="25" customFormat="1" x14ac:dyDescent="0.25">
      <c r="D3961" s="19"/>
      <c r="E3961" s="19"/>
      <c r="F3961" s="20"/>
      <c r="G3961" s="20"/>
      <c r="H3961" s="20"/>
      <c r="I3961" s="20"/>
      <c r="J3961" s="21"/>
      <c r="K3961" s="21"/>
      <c r="L3961" s="20"/>
      <c r="M3961" s="20"/>
      <c r="N3961" s="22"/>
      <c r="O3961" s="22"/>
      <c r="P3961" s="22"/>
      <c r="Q3961" s="22"/>
      <c r="R3961" s="19"/>
      <c r="S3961" s="19"/>
      <c r="T3961" s="19"/>
      <c r="U3961" s="20"/>
      <c r="V3961" s="20"/>
      <c r="W3961" s="20"/>
      <c r="X3961" s="27"/>
      <c r="Y3961" s="253"/>
      <c r="Z3961" s="30"/>
      <c r="AA3961" s="30"/>
      <c r="AB3961" s="31"/>
      <c r="AC3961" s="31"/>
      <c r="AD3961" s="31"/>
      <c r="AE3961" s="31"/>
      <c r="AF3961" s="31"/>
      <c r="AG3961" s="241"/>
      <c r="AH3961" s="31"/>
      <c r="AI3961" s="31"/>
      <c r="AJ3961" s="31"/>
      <c r="AK3961" s="31"/>
      <c r="AL3961" s="120"/>
      <c r="AQ3961" s="26"/>
      <c r="AW3961" s="19"/>
      <c r="AX3961" s="19"/>
      <c r="AY3961" s="19"/>
      <c r="AZ3961" s="19"/>
      <c r="BA3961" s="19"/>
      <c r="BB3961" s="19"/>
      <c r="BC3961" s="1"/>
      <c r="BD3961"/>
      <c r="BE3961"/>
      <c r="BF3961" s="1"/>
      <c r="BG3961"/>
      <c r="BH3961"/>
      <c r="BI3961"/>
      <c r="BJ3961" s="1"/>
      <c r="BK3961" s="1"/>
      <c r="BL3961"/>
      <c r="BM3961" s="1"/>
      <c r="BN3961" s="1"/>
      <c r="BO3961" s="1"/>
      <c r="BP3961" s="1"/>
      <c r="BQ3961" s="1"/>
      <c r="BR3961" s="1"/>
      <c r="BS3961" s="1"/>
      <c r="BT3961" s="22"/>
      <c r="BU3961" s="1"/>
      <c r="BV3961" s="1"/>
      <c r="BW3961" s="1"/>
      <c r="BX3961" s="1"/>
      <c r="BY3961" s="1"/>
      <c r="BZ3961" s="1"/>
      <c r="CA3961" s="1"/>
      <c r="CB3961" s="1"/>
      <c r="CC3961" s="1"/>
      <c r="CD3961" s="1"/>
      <c r="CE3961" s="1"/>
      <c r="CF3961" s="1"/>
      <c r="CG3961" s="1"/>
      <c r="CH3961" s="1"/>
      <c r="CI3961" s="1"/>
      <c r="CJ3961" s="1"/>
      <c r="CK3961" s="1"/>
      <c r="CL3961" s="1"/>
      <c r="CM3961" s="1"/>
      <c r="CN3961" s="1"/>
      <c r="CO3961" s="1"/>
      <c r="CP3961" s="1"/>
      <c r="CQ3961" s="1"/>
      <c r="CR3961" s="1"/>
      <c r="CS3961" s="1"/>
      <c r="CT3961" s="1"/>
      <c r="CU3961" s="1"/>
      <c r="CV3961" s="1"/>
      <c r="CW3961" s="1"/>
      <c r="CX3961" s="1"/>
      <c r="CY3961" s="1"/>
      <c r="CZ3961" s="1"/>
      <c r="DA3961" s="1"/>
      <c r="DB3961" s="1"/>
      <c r="DC3961" s="1"/>
      <c r="DD3961" s="1"/>
      <c r="DE3961" s="1"/>
      <c r="DF3961" s="1"/>
      <c r="DG3961" s="1"/>
      <c r="DH3961" s="1"/>
      <c r="DI3961" s="1"/>
      <c r="DJ3961" s="1"/>
      <c r="DK3961" s="1"/>
      <c r="DL3961" s="1"/>
      <c r="DM3961" s="1"/>
      <c r="DN3961" s="1"/>
      <c r="DO3961" s="1"/>
      <c r="DP3961" s="1"/>
      <c r="DQ3961" s="1"/>
      <c r="DR3961" s="1"/>
      <c r="DS3961" s="1"/>
      <c r="DT3961" s="1"/>
      <c r="DU3961" s="1"/>
      <c r="DV3961" s="1"/>
      <c r="DW3961" s="1"/>
      <c r="DX3961" s="1"/>
      <c r="DY3961" s="1"/>
      <c r="DZ3961" s="1"/>
      <c r="EA3961" s="1"/>
      <c r="EB3961" s="1"/>
      <c r="EC3961" s="1"/>
      <c r="ED3961" s="1"/>
      <c r="EE3961" s="1"/>
      <c r="EF3961" s="1"/>
      <c r="EG3961" s="1"/>
      <c r="EH3961" s="1"/>
      <c r="EI3961" s="1"/>
      <c r="EJ3961" s="1"/>
      <c r="EK3961" s="1"/>
      <c r="EL3961" s="1"/>
      <c r="EM3961" s="1"/>
      <c r="EN3961" s="1"/>
      <c r="EO3961" s="1"/>
      <c r="EP3961" s="1"/>
      <c r="EQ3961" s="1"/>
      <c r="ER3961" s="1"/>
      <c r="ES3961" s="1"/>
      <c r="ET3961" s="1"/>
      <c r="EU3961" s="1"/>
      <c r="EV3961" s="1"/>
      <c r="EW3961" s="1"/>
      <c r="EX3961" s="1"/>
      <c r="EY3961" s="1"/>
      <c r="EZ3961" s="1"/>
      <c r="FA3961" s="1"/>
      <c r="FB3961" s="1"/>
      <c r="FC3961" s="1"/>
      <c r="FD3961" s="1"/>
      <c r="FE3961" s="1"/>
      <c r="FF3961" s="1"/>
      <c r="FG3961" s="1"/>
      <c r="FH3961" s="1"/>
      <c r="FI3961" s="1"/>
      <c r="FJ3961" s="1"/>
      <c r="FK3961" s="1"/>
      <c r="FL3961" s="1"/>
      <c r="FM3961" s="1"/>
      <c r="FN3961" s="1"/>
      <c r="FO3961" s="1"/>
      <c r="FP3961" s="1"/>
      <c r="FQ3961" s="1"/>
      <c r="FR3961" s="1"/>
      <c r="FS3961" s="1"/>
      <c r="FT3961" s="1"/>
      <c r="FU3961" s="1"/>
      <c r="FV3961" s="1"/>
      <c r="FW3961" s="1"/>
      <c r="FX3961" s="1"/>
      <c r="FY3961" s="1"/>
      <c r="FZ3961" s="1"/>
      <c r="GA3961" s="1"/>
      <c r="GB3961" s="1"/>
      <c r="GC3961" s="1"/>
      <c r="GD3961" s="1"/>
      <c r="GE3961" s="1"/>
      <c r="GF3961" s="1"/>
      <c r="GG3961" s="1"/>
      <c r="GH3961" s="1"/>
      <c r="GI3961" s="1"/>
      <c r="GJ3961" s="1"/>
      <c r="GK3961"/>
      <c r="GL3961"/>
      <c r="GM3961"/>
      <c r="GN3961"/>
      <c r="GO3961"/>
      <c r="GP3961"/>
      <c r="GQ3961"/>
      <c r="GR3961"/>
      <c r="GS3961"/>
      <c r="GT3961"/>
      <c r="GU3961"/>
      <c r="GV3961"/>
      <c r="GW3961"/>
      <c r="GX3961"/>
      <c r="GY3961"/>
      <c r="GZ3961"/>
      <c r="HA3961"/>
      <c r="HB3961"/>
      <c r="HC3961"/>
      <c r="HD3961"/>
      <c r="HE3961"/>
    </row>
    <row r="3962" spans="4:213" s="25" customFormat="1" x14ac:dyDescent="0.25">
      <c r="D3962" s="19"/>
      <c r="E3962" s="19"/>
      <c r="F3962" s="20"/>
      <c r="G3962" s="20"/>
      <c r="H3962" s="20"/>
      <c r="I3962" s="20"/>
      <c r="J3962" s="21"/>
      <c r="K3962" s="21"/>
      <c r="L3962" s="20"/>
      <c r="M3962" s="20"/>
      <c r="N3962" s="22"/>
      <c r="O3962" s="22"/>
      <c r="P3962" s="22"/>
      <c r="Q3962" s="22"/>
      <c r="R3962" s="19"/>
      <c r="S3962" s="19"/>
      <c r="T3962" s="19"/>
      <c r="U3962" s="20"/>
      <c r="V3962" s="20"/>
      <c r="W3962" s="20"/>
      <c r="X3962" s="27"/>
      <c r="Y3962" s="253"/>
      <c r="Z3962" s="30"/>
      <c r="AA3962" s="30"/>
      <c r="AB3962" s="31"/>
      <c r="AC3962" s="31"/>
      <c r="AD3962" s="31"/>
      <c r="AE3962" s="31"/>
      <c r="AF3962" s="31"/>
      <c r="AG3962" s="241"/>
      <c r="AH3962" s="31"/>
      <c r="AI3962" s="31"/>
      <c r="AJ3962" s="31"/>
      <c r="AK3962" s="31"/>
      <c r="AL3962" s="120"/>
      <c r="AQ3962" s="26"/>
      <c r="AW3962" s="19"/>
      <c r="AX3962" s="19"/>
      <c r="AY3962" s="19"/>
      <c r="AZ3962" s="19"/>
      <c r="BA3962" s="19"/>
      <c r="BB3962" s="19"/>
      <c r="BC3962" s="1"/>
      <c r="BD3962"/>
      <c r="BE3962"/>
      <c r="BF3962" s="1"/>
      <c r="BG3962"/>
      <c r="BH3962"/>
      <c r="BI3962"/>
      <c r="BJ3962" s="1"/>
      <c r="BK3962" s="1"/>
      <c r="BL3962"/>
      <c r="BM3962" s="1"/>
      <c r="BN3962" s="1"/>
      <c r="BO3962" s="1"/>
      <c r="BP3962" s="1"/>
      <c r="BQ3962" s="1"/>
      <c r="BR3962" s="1"/>
      <c r="BS3962" s="1"/>
      <c r="BT3962" s="22"/>
      <c r="BU3962" s="1"/>
      <c r="BV3962" s="1"/>
      <c r="BW3962" s="1"/>
      <c r="BX3962" s="1"/>
      <c r="BY3962" s="1"/>
      <c r="BZ3962" s="1"/>
      <c r="CA3962" s="1"/>
      <c r="CB3962" s="1"/>
      <c r="CC3962" s="1"/>
      <c r="CD3962" s="1"/>
      <c r="CE3962" s="1"/>
      <c r="CF3962" s="1"/>
      <c r="CG3962" s="1"/>
      <c r="CH3962" s="1"/>
      <c r="CI3962" s="1"/>
      <c r="CJ3962" s="1"/>
      <c r="CK3962" s="1"/>
      <c r="CL3962" s="1"/>
      <c r="CM3962" s="1"/>
      <c r="CN3962" s="1"/>
      <c r="CO3962" s="1"/>
      <c r="CP3962" s="1"/>
      <c r="CQ3962" s="1"/>
      <c r="CR3962" s="1"/>
      <c r="CS3962" s="1"/>
      <c r="CT3962" s="1"/>
      <c r="CU3962" s="1"/>
      <c r="CV3962" s="1"/>
      <c r="CW3962" s="1"/>
      <c r="CX3962" s="1"/>
      <c r="CY3962" s="1"/>
      <c r="CZ3962" s="1"/>
      <c r="DA3962" s="1"/>
      <c r="DB3962" s="1"/>
      <c r="DC3962" s="1"/>
      <c r="DD3962" s="1"/>
      <c r="DE3962" s="1"/>
      <c r="DF3962" s="1"/>
      <c r="DG3962" s="1"/>
      <c r="DH3962" s="1"/>
      <c r="DI3962" s="1"/>
      <c r="DJ3962" s="1"/>
      <c r="DK3962" s="1"/>
      <c r="DL3962" s="1"/>
      <c r="DM3962" s="1"/>
      <c r="DN3962" s="1"/>
      <c r="DO3962" s="1"/>
      <c r="DP3962" s="1"/>
      <c r="DQ3962" s="1"/>
      <c r="DR3962" s="1"/>
      <c r="DS3962" s="1"/>
      <c r="DT3962" s="1"/>
      <c r="DU3962" s="1"/>
      <c r="DV3962" s="1"/>
      <c r="DW3962" s="1"/>
      <c r="DX3962" s="1"/>
      <c r="DY3962" s="1"/>
      <c r="DZ3962" s="1"/>
      <c r="EA3962" s="1"/>
      <c r="EB3962" s="1"/>
      <c r="EC3962" s="1"/>
      <c r="ED3962" s="1"/>
      <c r="EE3962" s="1"/>
      <c r="EF3962" s="1"/>
      <c r="EG3962" s="1"/>
      <c r="EH3962" s="1"/>
      <c r="EI3962" s="1"/>
      <c r="EJ3962" s="1"/>
      <c r="EK3962" s="1"/>
      <c r="EL3962" s="1"/>
      <c r="EM3962" s="1"/>
      <c r="EN3962" s="1"/>
      <c r="EO3962" s="1"/>
      <c r="EP3962" s="1"/>
      <c r="EQ3962" s="1"/>
      <c r="ER3962" s="1"/>
      <c r="ES3962" s="1"/>
      <c r="ET3962" s="1"/>
      <c r="EU3962" s="1"/>
      <c r="EV3962" s="1"/>
      <c r="EW3962" s="1"/>
      <c r="EX3962" s="1"/>
      <c r="EY3962" s="1"/>
      <c r="EZ3962" s="1"/>
      <c r="FA3962" s="1"/>
      <c r="FB3962" s="1"/>
      <c r="FC3962" s="1"/>
      <c r="FD3962" s="1"/>
      <c r="FE3962" s="1"/>
      <c r="FF3962" s="1"/>
      <c r="FG3962" s="1"/>
      <c r="FH3962" s="1"/>
      <c r="FI3962" s="1"/>
      <c r="FJ3962" s="1"/>
      <c r="FK3962" s="1"/>
      <c r="FL3962" s="1"/>
      <c r="FM3962" s="1"/>
      <c r="FN3962" s="1"/>
      <c r="FO3962" s="1"/>
      <c r="FP3962" s="1"/>
      <c r="FQ3962" s="1"/>
      <c r="FR3962" s="1"/>
      <c r="FS3962" s="1"/>
      <c r="FT3962" s="1"/>
      <c r="FU3962" s="1"/>
      <c r="FV3962" s="1"/>
      <c r="FW3962" s="1"/>
      <c r="FX3962" s="1"/>
      <c r="FY3962" s="1"/>
      <c r="FZ3962" s="1"/>
      <c r="GA3962" s="1"/>
      <c r="GB3962" s="1"/>
      <c r="GC3962" s="1"/>
      <c r="GD3962" s="1"/>
      <c r="GE3962" s="1"/>
      <c r="GF3962" s="1"/>
      <c r="GG3962" s="1"/>
      <c r="GH3962" s="1"/>
      <c r="GI3962" s="1"/>
      <c r="GJ3962" s="1"/>
      <c r="GK3962"/>
      <c r="GL3962"/>
      <c r="GM3962"/>
      <c r="GN3962"/>
      <c r="GO3962"/>
      <c r="GP3962"/>
      <c r="GQ3962"/>
      <c r="GR3962"/>
      <c r="GS3962"/>
      <c r="GT3962"/>
      <c r="GU3962"/>
      <c r="GV3962"/>
      <c r="GW3962"/>
      <c r="GX3962"/>
      <c r="GY3962"/>
      <c r="GZ3962"/>
      <c r="HA3962"/>
      <c r="HB3962"/>
      <c r="HC3962"/>
      <c r="HD3962"/>
      <c r="HE3962"/>
    </row>
    <row r="3963" spans="4:213" s="25" customFormat="1" x14ac:dyDescent="0.25">
      <c r="D3963" s="19"/>
      <c r="E3963" s="19"/>
      <c r="F3963" s="20"/>
      <c r="G3963" s="20"/>
      <c r="H3963" s="20"/>
      <c r="I3963" s="20"/>
      <c r="J3963" s="21"/>
      <c r="K3963" s="21"/>
      <c r="L3963" s="20"/>
      <c r="M3963" s="20"/>
      <c r="N3963" s="22"/>
      <c r="O3963" s="22"/>
      <c r="P3963" s="22"/>
      <c r="Q3963" s="22"/>
      <c r="R3963" s="19"/>
      <c r="S3963" s="19"/>
      <c r="T3963" s="19"/>
      <c r="U3963" s="20"/>
      <c r="V3963" s="20"/>
      <c r="W3963" s="20"/>
      <c r="X3963" s="27"/>
      <c r="Y3963" s="253"/>
      <c r="Z3963" s="30"/>
      <c r="AA3963" s="30"/>
      <c r="AB3963" s="31"/>
      <c r="AC3963" s="31"/>
      <c r="AD3963" s="31"/>
      <c r="AE3963" s="31"/>
      <c r="AF3963" s="31"/>
      <c r="AG3963" s="241"/>
      <c r="AH3963" s="31"/>
      <c r="AI3963" s="31"/>
      <c r="AJ3963" s="31"/>
      <c r="AK3963" s="31"/>
      <c r="AL3963" s="120"/>
      <c r="AQ3963" s="26"/>
      <c r="AW3963" s="19"/>
      <c r="AX3963" s="19"/>
      <c r="AY3963" s="19"/>
      <c r="AZ3963" s="19"/>
      <c r="BA3963" s="19"/>
      <c r="BB3963" s="19"/>
      <c r="BC3963" s="1"/>
      <c r="BD3963"/>
      <c r="BE3963"/>
      <c r="BF3963" s="1"/>
      <c r="BG3963"/>
      <c r="BH3963"/>
      <c r="BI3963"/>
      <c r="BJ3963" s="1"/>
      <c r="BK3963" s="1"/>
      <c r="BL3963"/>
      <c r="BM3963" s="1"/>
      <c r="BN3963" s="1"/>
      <c r="BO3963" s="1"/>
      <c r="BP3963" s="1"/>
      <c r="BQ3963" s="1"/>
      <c r="BR3963" s="1"/>
      <c r="BS3963" s="1"/>
      <c r="BT3963" s="22"/>
      <c r="BU3963" s="1"/>
      <c r="BV3963" s="1"/>
      <c r="BW3963" s="1"/>
      <c r="BX3963" s="1"/>
      <c r="BY3963" s="1"/>
      <c r="BZ3963" s="1"/>
      <c r="CA3963" s="1"/>
      <c r="CB3963" s="1"/>
      <c r="CC3963" s="1"/>
      <c r="CD3963" s="1"/>
      <c r="CE3963" s="1"/>
      <c r="CF3963" s="1"/>
      <c r="CG3963" s="1"/>
      <c r="CH3963" s="1"/>
      <c r="CI3963" s="1"/>
      <c r="CJ3963" s="1"/>
      <c r="CK3963" s="1"/>
      <c r="CL3963" s="1"/>
      <c r="CM3963" s="1"/>
      <c r="CN3963" s="1"/>
      <c r="CO3963" s="1"/>
      <c r="CP3963" s="1"/>
      <c r="CQ3963" s="1"/>
      <c r="CR3963" s="1"/>
      <c r="CS3963" s="1"/>
      <c r="CT3963" s="1"/>
      <c r="CU3963" s="1"/>
      <c r="CV3963" s="1"/>
      <c r="CW3963" s="1"/>
      <c r="CX3963" s="1"/>
      <c r="CY3963" s="1"/>
      <c r="CZ3963" s="1"/>
      <c r="DA3963" s="1"/>
      <c r="DB3963" s="1"/>
      <c r="DC3963" s="1"/>
      <c r="DD3963" s="1"/>
      <c r="DE3963" s="1"/>
      <c r="DF3963" s="1"/>
      <c r="DG3963" s="1"/>
      <c r="DH3963" s="1"/>
      <c r="DI3963" s="1"/>
      <c r="DJ3963" s="1"/>
      <c r="DK3963" s="1"/>
      <c r="DL3963" s="1"/>
      <c r="DM3963" s="1"/>
      <c r="DN3963" s="1"/>
      <c r="DO3963" s="1"/>
      <c r="DP3963" s="1"/>
      <c r="DQ3963" s="1"/>
      <c r="DR3963" s="1"/>
      <c r="DS3963" s="1"/>
      <c r="DT3963" s="1"/>
      <c r="DU3963" s="1"/>
      <c r="DV3963" s="1"/>
      <c r="DW3963" s="1"/>
      <c r="DX3963" s="1"/>
      <c r="DY3963" s="1"/>
      <c r="DZ3963" s="1"/>
      <c r="EA3963" s="1"/>
      <c r="EB3963" s="1"/>
      <c r="EC3963" s="1"/>
      <c r="ED3963" s="1"/>
      <c r="EE3963" s="1"/>
      <c r="EF3963" s="1"/>
      <c r="EG3963" s="1"/>
      <c r="EH3963" s="1"/>
      <c r="EI3963" s="1"/>
      <c r="EJ3963" s="1"/>
      <c r="EK3963" s="1"/>
      <c r="EL3963" s="1"/>
      <c r="EM3963" s="1"/>
      <c r="EN3963" s="1"/>
      <c r="EO3963" s="1"/>
      <c r="EP3963" s="1"/>
      <c r="EQ3963" s="1"/>
      <c r="ER3963" s="1"/>
      <c r="ES3963" s="1"/>
      <c r="ET3963" s="1"/>
      <c r="EU3963" s="1"/>
      <c r="EV3963" s="1"/>
      <c r="EW3963" s="1"/>
      <c r="EX3963" s="1"/>
      <c r="EY3963" s="1"/>
      <c r="EZ3963" s="1"/>
      <c r="FA3963" s="1"/>
      <c r="FB3963" s="1"/>
      <c r="FC3963" s="1"/>
      <c r="FD3963" s="1"/>
      <c r="FE3963" s="1"/>
      <c r="FF3963" s="1"/>
      <c r="FG3963" s="1"/>
      <c r="FH3963" s="1"/>
      <c r="FI3963" s="1"/>
      <c r="FJ3963" s="1"/>
      <c r="FK3963" s="1"/>
      <c r="FL3963" s="1"/>
      <c r="FM3963" s="1"/>
      <c r="FN3963" s="1"/>
      <c r="FO3963" s="1"/>
      <c r="FP3963" s="1"/>
      <c r="FQ3963" s="1"/>
      <c r="FR3963" s="1"/>
      <c r="FS3963" s="1"/>
      <c r="FT3963" s="1"/>
      <c r="FU3963" s="1"/>
      <c r="FV3963" s="1"/>
      <c r="FW3963" s="1"/>
      <c r="FX3963" s="1"/>
      <c r="FY3963" s="1"/>
      <c r="FZ3963" s="1"/>
      <c r="GA3963" s="1"/>
      <c r="GB3963" s="1"/>
      <c r="GC3963" s="1"/>
      <c r="GD3963" s="1"/>
      <c r="GE3963" s="1"/>
      <c r="GF3963" s="1"/>
      <c r="GG3963" s="1"/>
      <c r="GH3963" s="1"/>
      <c r="GI3963" s="1"/>
      <c r="GJ3963" s="1"/>
      <c r="GK3963"/>
      <c r="GL3963"/>
      <c r="GM3963"/>
      <c r="GN3963"/>
      <c r="GO3963"/>
      <c r="GP3963"/>
      <c r="GQ3963"/>
      <c r="GR3963"/>
      <c r="GS3963"/>
      <c r="GT3963"/>
      <c r="GU3963"/>
      <c r="GV3963"/>
      <c r="GW3963"/>
      <c r="GX3963"/>
      <c r="GY3963"/>
      <c r="GZ3963"/>
      <c r="HA3963"/>
      <c r="HB3963"/>
      <c r="HC3963"/>
      <c r="HD3963"/>
      <c r="HE3963"/>
    </row>
    <row r="3964" spans="4:213" s="25" customFormat="1" x14ac:dyDescent="0.25">
      <c r="D3964" s="19"/>
      <c r="E3964" s="19"/>
      <c r="F3964" s="20"/>
      <c r="G3964" s="20"/>
      <c r="H3964" s="20"/>
      <c r="I3964" s="20"/>
      <c r="J3964" s="21"/>
      <c r="K3964" s="21"/>
      <c r="L3964" s="20"/>
      <c r="M3964" s="20"/>
      <c r="N3964" s="22"/>
      <c r="O3964" s="22"/>
      <c r="P3964" s="22"/>
      <c r="Q3964" s="22"/>
      <c r="R3964" s="19"/>
      <c r="S3964" s="19"/>
      <c r="T3964" s="19"/>
      <c r="U3964" s="20"/>
      <c r="V3964" s="20"/>
      <c r="W3964" s="20"/>
      <c r="X3964" s="27"/>
      <c r="Y3964" s="253"/>
      <c r="Z3964" s="30"/>
      <c r="AA3964" s="30"/>
      <c r="AB3964" s="31"/>
      <c r="AC3964" s="31"/>
      <c r="AD3964" s="31"/>
      <c r="AE3964" s="31"/>
      <c r="AF3964" s="31"/>
      <c r="AG3964" s="241"/>
      <c r="AH3964" s="31"/>
      <c r="AI3964" s="31"/>
      <c r="AJ3964" s="31"/>
      <c r="AK3964" s="31"/>
      <c r="AL3964" s="120"/>
      <c r="AQ3964" s="26"/>
      <c r="AW3964" s="19"/>
      <c r="AX3964" s="19"/>
      <c r="AY3964" s="19"/>
      <c r="AZ3964" s="19"/>
      <c r="BA3964" s="19"/>
      <c r="BB3964" s="19"/>
      <c r="BC3964" s="1"/>
      <c r="BD3964"/>
      <c r="BE3964"/>
      <c r="BF3964" s="1"/>
      <c r="BG3964"/>
      <c r="BH3964"/>
      <c r="BI3964"/>
      <c r="BJ3964" s="1"/>
      <c r="BK3964" s="1"/>
      <c r="BL3964"/>
      <c r="BM3964" s="1"/>
      <c r="BN3964" s="1"/>
      <c r="BO3964" s="1"/>
      <c r="BP3964" s="1"/>
      <c r="BQ3964" s="1"/>
      <c r="BR3964" s="1"/>
      <c r="BS3964" s="1"/>
      <c r="BT3964" s="22"/>
      <c r="BU3964" s="1"/>
      <c r="BV3964" s="1"/>
      <c r="BW3964" s="1"/>
      <c r="BX3964" s="1"/>
      <c r="BY3964" s="1"/>
      <c r="BZ3964" s="1"/>
      <c r="CA3964" s="1"/>
      <c r="CB3964" s="1"/>
      <c r="CC3964" s="1"/>
      <c r="CD3964" s="1"/>
      <c r="CE3964" s="1"/>
      <c r="CF3964" s="1"/>
      <c r="CG3964" s="1"/>
      <c r="CH3964" s="1"/>
      <c r="CI3964" s="1"/>
      <c r="CJ3964" s="1"/>
      <c r="CK3964" s="1"/>
      <c r="CL3964" s="1"/>
      <c r="CM3964" s="1"/>
      <c r="CN3964" s="1"/>
      <c r="CO3964" s="1"/>
      <c r="CP3964" s="1"/>
      <c r="CQ3964" s="1"/>
      <c r="CR3964" s="1"/>
      <c r="CS3964" s="1"/>
      <c r="CT3964" s="1"/>
      <c r="CU3964" s="1"/>
      <c r="CV3964" s="1"/>
      <c r="CW3964" s="1"/>
      <c r="CX3964" s="1"/>
      <c r="CY3964" s="1"/>
      <c r="CZ3964" s="1"/>
      <c r="DA3964" s="1"/>
      <c r="DB3964" s="1"/>
      <c r="DC3964" s="1"/>
      <c r="DD3964" s="1"/>
      <c r="DE3964" s="1"/>
      <c r="DF3964" s="1"/>
      <c r="DG3964" s="1"/>
      <c r="DH3964" s="1"/>
      <c r="DI3964" s="1"/>
      <c r="DJ3964" s="1"/>
      <c r="DK3964" s="1"/>
      <c r="DL3964" s="1"/>
      <c r="DM3964" s="1"/>
      <c r="DN3964" s="1"/>
      <c r="DO3964" s="1"/>
      <c r="DP3964" s="1"/>
      <c r="DQ3964" s="1"/>
      <c r="DR3964" s="1"/>
      <c r="DS3964" s="1"/>
      <c r="DT3964" s="1"/>
      <c r="DU3964" s="1"/>
      <c r="DV3964" s="1"/>
      <c r="DW3964" s="1"/>
      <c r="DX3964" s="1"/>
      <c r="DY3964" s="1"/>
      <c r="DZ3964" s="1"/>
      <c r="EA3964" s="1"/>
      <c r="EB3964" s="1"/>
      <c r="EC3964" s="1"/>
      <c r="ED3964" s="1"/>
      <c r="EE3964" s="1"/>
      <c r="EF3964" s="1"/>
      <c r="EG3964" s="1"/>
      <c r="EH3964" s="1"/>
      <c r="EI3964" s="1"/>
      <c r="EJ3964" s="1"/>
      <c r="EK3964" s="1"/>
      <c r="EL3964" s="1"/>
      <c r="EM3964" s="1"/>
      <c r="EN3964" s="1"/>
      <c r="EO3964" s="1"/>
      <c r="EP3964" s="1"/>
      <c r="EQ3964" s="1"/>
      <c r="ER3964" s="1"/>
      <c r="ES3964" s="1"/>
      <c r="ET3964" s="1"/>
      <c r="EU3964" s="1"/>
      <c r="EV3964" s="1"/>
      <c r="EW3964" s="1"/>
      <c r="EX3964" s="1"/>
      <c r="EY3964" s="1"/>
      <c r="EZ3964" s="1"/>
      <c r="FA3964" s="1"/>
      <c r="FB3964" s="1"/>
      <c r="FC3964" s="1"/>
      <c r="FD3964" s="1"/>
      <c r="FE3964" s="1"/>
      <c r="FF3964" s="1"/>
      <c r="FG3964" s="1"/>
      <c r="FH3964" s="1"/>
      <c r="FI3964" s="1"/>
      <c r="FJ3964" s="1"/>
      <c r="FK3964" s="1"/>
      <c r="FL3964" s="1"/>
      <c r="FM3964" s="1"/>
      <c r="FN3964" s="1"/>
      <c r="FO3964" s="1"/>
      <c r="FP3964" s="1"/>
      <c r="FQ3964" s="1"/>
      <c r="FR3964" s="1"/>
      <c r="FS3964" s="1"/>
      <c r="FT3964" s="1"/>
      <c r="FU3964" s="1"/>
      <c r="FV3964" s="1"/>
      <c r="FW3964" s="1"/>
      <c r="FX3964" s="1"/>
      <c r="FY3964" s="1"/>
      <c r="FZ3964" s="1"/>
      <c r="GA3964" s="1"/>
      <c r="GB3964" s="1"/>
      <c r="GC3964" s="1"/>
      <c r="GD3964" s="1"/>
      <c r="GE3964" s="1"/>
      <c r="GF3964" s="1"/>
      <c r="GG3964" s="1"/>
      <c r="GH3964" s="1"/>
      <c r="GI3964" s="1"/>
      <c r="GJ3964" s="1"/>
      <c r="GK3964"/>
      <c r="GL3964"/>
      <c r="GM3964"/>
      <c r="GN3964"/>
      <c r="GO3964"/>
      <c r="GP3964"/>
      <c r="GQ3964"/>
      <c r="GR3964"/>
      <c r="GS3964"/>
      <c r="GT3964"/>
      <c r="GU3964"/>
      <c r="GV3964"/>
      <c r="GW3964"/>
      <c r="GX3964"/>
      <c r="GY3964"/>
      <c r="GZ3964"/>
      <c r="HA3964"/>
      <c r="HB3964"/>
      <c r="HC3964"/>
      <c r="HD3964"/>
      <c r="HE3964"/>
    </row>
    <row r="3965" spans="4:213" s="25" customFormat="1" x14ac:dyDescent="0.25">
      <c r="D3965" s="19"/>
      <c r="E3965" s="19"/>
      <c r="F3965" s="20"/>
      <c r="G3965" s="20"/>
      <c r="H3965" s="20"/>
      <c r="I3965" s="20"/>
      <c r="J3965" s="21"/>
      <c r="K3965" s="21"/>
      <c r="L3965" s="20"/>
      <c r="M3965" s="20"/>
      <c r="N3965" s="22"/>
      <c r="O3965" s="22"/>
      <c r="P3965" s="22"/>
      <c r="Q3965" s="22"/>
      <c r="R3965" s="19"/>
      <c r="S3965" s="19"/>
      <c r="T3965" s="19"/>
      <c r="U3965" s="20"/>
      <c r="V3965" s="20"/>
      <c r="W3965" s="20"/>
      <c r="X3965" s="27"/>
      <c r="Y3965" s="253"/>
      <c r="Z3965" s="30"/>
      <c r="AA3965" s="30"/>
      <c r="AB3965" s="31"/>
      <c r="AC3965" s="31"/>
      <c r="AD3965" s="31"/>
      <c r="AE3965" s="31"/>
      <c r="AF3965" s="31"/>
      <c r="AG3965" s="241"/>
      <c r="AH3965" s="31"/>
      <c r="AI3965" s="31"/>
      <c r="AJ3965" s="31"/>
      <c r="AK3965" s="31"/>
      <c r="AL3965" s="120"/>
      <c r="AQ3965" s="26"/>
      <c r="AW3965" s="19"/>
      <c r="AX3965" s="19"/>
      <c r="AY3965" s="19"/>
      <c r="AZ3965" s="19"/>
      <c r="BA3965" s="19"/>
      <c r="BB3965" s="19"/>
      <c r="BC3965" s="1"/>
      <c r="BD3965"/>
      <c r="BE3965"/>
      <c r="BF3965" s="1"/>
      <c r="BG3965"/>
      <c r="BH3965"/>
      <c r="BI3965"/>
      <c r="BJ3965" s="1"/>
      <c r="BK3965" s="1"/>
      <c r="BL3965"/>
      <c r="BM3965" s="1"/>
      <c r="BN3965" s="1"/>
      <c r="BO3965" s="1"/>
      <c r="BP3965" s="1"/>
      <c r="BQ3965" s="1"/>
      <c r="BR3965" s="1"/>
      <c r="BS3965" s="1"/>
      <c r="BT3965" s="22"/>
      <c r="BU3965" s="1"/>
      <c r="BV3965" s="1"/>
      <c r="BW3965" s="1"/>
      <c r="BX3965" s="1"/>
      <c r="BY3965" s="1"/>
      <c r="BZ3965" s="1"/>
      <c r="CA3965" s="1"/>
      <c r="CB3965" s="1"/>
      <c r="CC3965" s="1"/>
      <c r="CD3965" s="1"/>
      <c r="CE3965" s="1"/>
      <c r="CF3965" s="1"/>
      <c r="CG3965" s="1"/>
      <c r="CH3965" s="1"/>
      <c r="CI3965" s="1"/>
      <c r="CJ3965" s="1"/>
      <c r="CK3965" s="1"/>
      <c r="CL3965" s="1"/>
      <c r="CM3965" s="1"/>
      <c r="CN3965" s="1"/>
      <c r="CO3965" s="1"/>
      <c r="CP3965" s="1"/>
      <c r="CQ3965" s="1"/>
      <c r="CR3965" s="1"/>
      <c r="CS3965" s="1"/>
      <c r="CT3965" s="1"/>
      <c r="CU3965" s="1"/>
      <c r="CV3965" s="1"/>
      <c r="CW3965" s="1"/>
      <c r="CX3965" s="1"/>
      <c r="CY3965" s="1"/>
      <c r="CZ3965" s="1"/>
      <c r="DA3965" s="1"/>
      <c r="DB3965" s="1"/>
      <c r="DC3965" s="1"/>
      <c r="DD3965" s="1"/>
      <c r="DE3965" s="1"/>
      <c r="DF3965" s="1"/>
      <c r="DG3965" s="1"/>
      <c r="DH3965" s="1"/>
      <c r="DI3965" s="1"/>
      <c r="DJ3965" s="1"/>
      <c r="DK3965" s="1"/>
      <c r="DL3965" s="1"/>
      <c r="DM3965" s="1"/>
      <c r="DN3965" s="1"/>
      <c r="DO3965" s="1"/>
      <c r="DP3965" s="1"/>
      <c r="DQ3965" s="1"/>
      <c r="DR3965" s="1"/>
      <c r="DS3965" s="1"/>
      <c r="DT3965" s="1"/>
      <c r="DU3965" s="1"/>
      <c r="DV3965" s="1"/>
      <c r="DW3965" s="1"/>
      <c r="DX3965" s="1"/>
      <c r="DY3965" s="1"/>
      <c r="DZ3965" s="1"/>
      <c r="EA3965" s="1"/>
      <c r="EB3965" s="1"/>
      <c r="EC3965" s="1"/>
      <c r="ED3965" s="1"/>
      <c r="EE3965" s="1"/>
      <c r="EF3965" s="1"/>
      <c r="EG3965" s="1"/>
      <c r="EH3965" s="1"/>
      <c r="EI3965" s="1"/>
      <c r="EJ3965" s="1"/>
      <c r="EK3965" s="1"/>
      <c r="EL3965" s="1"/>
      <c r="EM3965" s="1"/>
      <c r="EN3965" s="1"/>
      <c r="EO3965" s="1"/>
      <c r="EP3965" s="1"/>
      <c r="EQ3965" s="1"/>
      <c r="ER3965" s="1"/>
      <c r="ES3965" s="1"/>
      <c r="ET3965" s="1"/>
      <c r="EU3965" s="1"/>
      <c r="EV3965" s="1"/>
      <c r="EW3965" s="1"/>
      <c r="EX3965" s="1"/>
      <c r="EY3965" s="1"/>
      <c r="EZ3965" s="1"/>
      <c r="FA3965" s="1"/>
      <c r="FB3965" s="1"/>
      <c r="FC3965" s="1"/>
      <c r="FD3965" s="1"/>
      <c r="FE3965" s="1"/>
      <c r="FF3965" s="1"/>
      <c r="FG3965" s="1"/>
      <c r="FH3965" s="1"/>
      <c r="FI3965" s="1"/>
      <c r="FJ3965" s="1"/>
      <c r="FK3965" s="1"/>
      <c r="FL3965" s="1"/>
      <c r="FM3965" s="1"/>
      <c r="FN3965" s="1"/>
      <c r="FO3965" s="1"/>
      <c r="FP3965" s="1"/>
      <c r="FQ3965" s="1"/>
      <c r="FR3965" s="1"/>
      <c r="FS3965" s="1"/>
      <c r="FT3965" s="1"/>
      <c r="FU3965" s="1"/>
      <c r="FV3965" s="1"/>
      <c r="FW3965" s="1"/>
      <c r="FX3965" s="1"/>
      <c r="FY3965" s="1"/>
      <c r="FZ3965" s="1"/>
      <c r="GA3965" s="1"/>
      <c r="GB3965" s="1"/>
      <c r="GC3965" s="1"/>
      <c r="GD3965" s="1"/>
      <c r="GE3965" s="1"/>
      <c r="GF3965" s="1"/>
      <c r="GG3965" s="1"/>
      <c r="GH3965" s="1"/>
      <c r="GI3965" s="1"/>
      <c r="GJ3965" s="1"/>
      <c r="GK3965"/>
      <c r="GL3965"/>
      <c r="GM3965"/>
      <c r="GN3965"/>
      <c r="GO3965"/>
      <c r="GP3965"/>
      <c r="GQ3965"/>
      <c r="GR3965"/>
      <c r="GS3965"/>
      <c r="GT3965"/>
      <c r="GU3965"/>
      <c r="GV3965"/>
      <c r="GW3965"/>
      <c r="GX3965"/>
      <c r="GY3965"/>
      <c r="GZ3965"/>
      <c r="HA3965"/>
      <c r="HB3965"/>
      <c r="HC3965"/>
      <c r="HD3965"/>
      <c r="HE3965"/>
    </row>
    <row r="3966" spans="4:213" s="25" customFormat="1" x14ac:dyDescent="0.25">
      <c r="D3966" s="19"/>
      <c r="E3966" s="19"/>
      <c r="F3966" s="20"/>
      <c r="G3966" s="20"/>
      <c r="H3966" s="20"/>
      <c r="I3966" s="20"/>
      <c r="J3966" s="21"/>
      <c r="K3966" s="21"/>
      <c r="L3966" s="20"/>
      <c r="M3966" s="20"/>
      <c r="N3966" s="22"/>
      <c r="O3966" s="22"/>
      <c r="P3966" s="22"/>
      <c r="Q3966" s="22"/>
      <c r="R3966" s="19"/>
      <c r="S3966" s="19"/>
      <c r="T3966" s="19"/>
      <c r="U3966" s="20"/>
      <c r="V3966" s="20"/>
      <c r="W3966" s="20"/>
      <c r="X3966" s="27"/>
      <c r="Y3966" s="253"/>
      <c r="Z3966" s="30"/>
      <c r="AA3966" s="30"/>
      <c r="AB3966" s="31"/>
      <c r="AC3966" s="31"/>
      <c r="AD3966" s="31"/>
      <c r="AE3966" s="31"/>
      <c r="AF3966" s="31"/>
      <c r="AG3966" s="241"/>
      <c r="AH3966" s="31"/>
      <c r="AI3966" s="31"/>
      <c r="AJ3966" s="31"/>
      <c r="AK3966" s="31"/>
      <c r="AL3966" s="120"/>
      <c r="AQ3966" s="26"/>
      <c r="AW3966" s="19"/>
      <c r="AX3966" s="19"/>
      <c r="AY3966" s="19"/>
      <c r="AZ3966" s="19"/>
      <c r="BA3966" s="19"/>
      <c r="BB3966" s="19"/>
      <c r="BC3966" s="1"/>
      <c r="BD3966"/>
      <c r="BE3966"/>
      <c r="BF3966" s="1"/>
      <c r="BG3966"/>
      <c r="BH3966"/>
      <c r="BI3966"/>
      <c r="BJ3966" s="1"/>
      <c r="BK3966" s="1"/>
      <c r="BL3966"/>
      <c r="BM3966" s="1"/>
      <c r="BN3966" s="1"/>
      <c r="BO3966" s="1"/>
      <c r="BP3966" s="1"/>
      <c r="BQ3966" s="1"/>
      <c r="BR3966" s="1"/>
      <c r="BS3966" s="1"/>
      <c r="BT3966" s="22"/>
      <c r="BU3966" s="1"/>
      <c r="BV3966" s="1"/>
      <c r="BW3966" s="1"/>
      <c r="BX3966" s="1"/>
      <c r="BY3966" s="1"/>
      <c r="BZ3966" s="1"/>
      <c r="CA3966" s="1"/>
      <c r="CB3966" s="1"/>
      <c r="CC3966" s="1"/>
      <c r="CD3966" s="1"/>
      <c r="CE3966" s="1"/>
      <c r="CF3966" s="1"/>
      <c r="CG3966" s="1"/>
      <c r="CH3966" s="1"/>
      <c r="CI3966" s="1"/>
      <c r="CJ3966" s="1"/>
      <c r="CK3966" s="1"/>
      <c r="CL3966" s="1"/>
      <c r="CM3966" s="1"/>
      <c r="CN3966" s="1"/>
      <c r="CO3966" s="1"/>
      <c r="CP3966" s="1"/>
      <c r="CQ3966" s="1"/>
      <c r="CR3966" s="1"/>
      <c r="CS3966" s="1"/>
      <c r="CT3966" s="1"/>
      <c r="CU3966" s="1"/>
      <c r="CV3966" s="1"/>
      <c r="CW3966" s="1"/>
      <c r="CX3966" s="1"/>
      <c r="CY3966" s="1"/>
      <c r="CZ3966" s="1"/>
      <c r="DA3966" s="1"/>
      <c r="DB3966" s="1"/>
      <c r="DC3966" s="1"/>
      <c r="DD3966" s="1"/>
      <c r="DE3966" s="1"/>
      <c r="DF3966" s="1"/>
      <c r="DG3966" s="1"/>
      <c r="DH3966" s="1"/>
      <c r="DI3966" s="1"/>
      <c r="DJ3966" s="1"/>
      <c r="DK3966" s="1"/>
      <c r="DL3966" s="1"/>
      <c r="DM3966" s="1"/>
      <c r="DN3966" s="1"/>
      <c r="DO3966" s="1"/>
      <c r="DP3966" s="1"/>
      <c r="DQ3966" s="1"/>
      <c r="DR3966" s="1"/>
      <c r="DS3966" s="1"/>
      <c r="DT3966" s="1"/>
      <c r="DU3966" s="1"/>
      <c r="DV3966" s="1"/>
      <c r="DW3966" s="1"/>
      <c r="DX3966" s="1"/>
      <c r="DY3966" s="1"/>
      <c r="DZ3966" s="1"/>
      <c r="EA3966" s="1"/>
      <c r="EB3966" s="1"/>
      <c r="EC3966" s="1"/>
      <c r="ED3966" s="1"/>
      <c r="EE3966" s="1"/>
      <c r="EF3966" s="1"/>
      <c r="EG3966" s="1"/>
      <c r="EH3966" s="1"/>
      <c r="EI3966" s="1"/>
      <c r="EJ3966" s="1"/>
      <c r="EK3966" s="1"/>
      <c r="EL3966" s="1"/>
      <c r="EM3966" s="1"/>
      <c r="EN3966" s="1"/>
      <c r="EO3966" s="1"/>
      <c r="EP3966" s="1"/>
      <c r="EQ3966" s="1"/>
      <c r="ER3966" s="1"/>
      <c r="ES3966" s="1"/>
      <c r="ET3966" s="1"/>
      <c r="EU3966" s="1"/>
      <c r="EV3966" s="1"/>
      <c r="EW3966" s="1"/>
      <c r="EX3966" s="1"/>
      <c r="EY3966" s="1"/>
      <c r="EZ3966" s="1"/>
      <c r="FA3966" s="1"/>
      <c r="FB3966" s="1"/>
      <c r="FC3966" s="1"/>
      <c r="FD3966" s="1"/>
      <c r="FE3966" s="1"/>
      <c r="FF3966" s="1"/>
      <c r="FG3966" s="1"/>
      <c r="FH3966" s="1"/>
      <c r="FI3966" s="1"/>
      <c r="FJ3966" s="1"/>
      <c r="FK3966" s="1"/>
      <c r="FL3966" s="1"/>
      <c r="FM3966" s="1"/>
      <c r="FN3966" s="1"/>
      <c r="FO3966" s="1"/>
      <c r="FP3966" s="1"/>
      <c r="FQ3966" s="1"/>
      <c r="FR3966" s="1"/>
      <c r="FS3966" s="1"/>
      <c r="FT3966" s="1"/>
      <c r="FU3966" s="1"/>
      <c r="FV3966" s="1"/>
      <c r="FW3966" s="1"/>
      <c r="FX3966" s="1"/>
      <c r="FY3966" s="1"/>
      <c r="FZ3966" s="1"/>
      <c r="GA3966" s="1"/>
      <c r="GB3966" s="1"/>
      <c r="GC3966" s="1"/>
      <c r="GD3966" s="1"/>
      <c r="GE3966" s="1"/>
      <c r="GF3966" s="1"/>
      <c r="GG3966" s="1"/>
      <c r="GH3966" s="1"/>
      <c r="GI3966" s="1"/>
      <c r="GJ3966" s="1"/>
      <c r="GK3966"/>
      <c r="GL3966"/>
      <c r="GM3966"/>
      <c r="GN3966"/>
      <c r="GO3966"/>
      <c r="GP3966"/>
      <c r="GQ3966"/>
      <c r="GR3966"/>
      <c r="GS3966"/>
      <c r="GT3966"/>
      <c r="GU3966"/>
      <c r="GV3966"/>
      <c r="GW3966"/>
      <c r="GX3966"/>
      <c r="GY3966"/>
      <c r="GZ3966"/>
      <c r="HA3966"/>
      <c r="HB3966"/>
      <c r="HC3966"/>
      <c r="HD3966"/>
      <c r="HE3966"/>
    </row>
    <row r="3967" spans="4:213" s="25" customFormat="1" x14ac:dyDescent="0.25">
      <c r="D3967" s="19"/>
      <c r="E3967" s="19"/>
      <c r="F3967" s="20"/>
      <c r="G3967" s="20"/>
      <c r="H3967" s="20"/>
      <c r="I3967" s="20"/>
      <c r="J3967" s="21"/>
      <c r="K3967" s="21"/>
      <c r="L3967" s="20"/>
      <c r="M3967" s="20"/>
      <c r="N3967" s="22"/>
      <c r="O3967" s="22"/>
      <c r="P3967" s="22"/>
      <c r="Q3967" s="22"/>
      <c r="R3967" s="19"/>
      <c r="S3967" s="19"/>
      <c r="T3967" s="19"/>
      <c r="U3967" s="20"/>
      <c r="V3967" s="20"/>
      <c r="W3967" s="20"/>
      <c r="X3967" s="27"/>
      <c r="Y3967" s="253"/>
      <c r="Z3967" s="30"/>
      <c r="AA3967" s="30"/>
      <c r="AB3967" s="31"/>
      <c r="AC3967" s="31"/>
      <c r="AD3967" s="31"/>
      <c r="AE3967" s="31"/>
      <c r="AF3967" s="31"/>
      <c r="AG3967" s="241"/>
      <c r="AH3967" s="31"/>
      <c r="AI3967" s="31"/>
      <c r="AJ3967" s="31"/>
      <c r="AK3967" s="31"/>
      <c r="AL3967" s="120"/>
      <c r="AQ3967" s="26"/>
      <c r="AW3967" s="19"/>
      <c r="AX3967" s="19"/>
      <c r="AY3967" s="19"/>
      <c r="AZ3967" s="19"/>
      <c r="BA3967" s="19"/>
      <c r="BB3967" s="19"/>
      <c r="BC3967" s="1"/>
      <c r="BD3967"/>
      <c r="BE3967"/>
      <c r="BF3967" s="1"/>
      <c r="BG3967"/>
      <c r="BH3967"/>
      <c r="BI3967"/>
      <c r="BJ3967" s="1"/>
      <c r="BK3967" s="1"/>
      <c r="BL3967"/>
      <c r="BM3967" s="1"/>
      <c r="BN3967" s="1"/>
      <c r="BO3967" s="1"/>
      <c r="BP3967" s="1"/>
      <c r="BQ3967" s="1"/>
      <c r="BR3967" s="1"/>
      <c r="BS3967" s="1"/>
      <c r="BT3967" s="22"/>
      <c r="BU3967" s="1"/>
      <c r="BV3967" s="1"/>
      <c r="BW3967" s="1"/>
      <c r="BX3967" s="1"/>
      <c r="BY3967" s="1"/>
      <c r="BZ3967" s="1"/>
      <c r="CA3967" s="1"/>
      <c r="CB3967" s="1"/>
      <c r="CC3967" s="1"/>
      <c r="CD3967" s="1"/>
      <c r="CE3967" s="1"/>
      <c r="CF3967" s="1"/>
      <c r="CG3967" s="1"/>
      <c r="CH3967" s="1"/>
      <c r="CI3967" s="1"/>
      <c r="CJ3967" s="1"/>
      <c r="CK3967" s="1"/>
      <c r="CL3967" s="1"/>
      <c r="CM3967" s="1"/>
      <c r="CN3967" s="1"/>
      <c r="CO3967" s="1"/>
      <c r="CP3967" s="1"/>
      <c r="CQ3967" s="1"/>
      <c r="CR3967" s="1"/>
      <c r="CS3967" s="1"/>
      <c r="CT3967" s="1"/>
      <c r="CU3967" s="1"/>
      <c r="CV3967" s="1"/>
      <c r="CW3967" s="1"/>
      <c r="CX3967" s="1"/>
      <c r="CY3967" s="1"/>
      <c r="CZ3967" s="1"/>
      <c r="DA3967" s="1"/>
      <c r="DB3967" s="1"/>
      <c r="DC3967" s="1"/>
      <c r="DD3967" s="1"/>
      <c r="DE3967" s="1"/>
      <c r="DF3967" s="1"/>
      <c r="DG3967" s="1"/>
      <c r="DH3967" s="1"/>
      <c r="DI3967" s="1"/>
      <c r="DJ3967" s="1"/>
      <c r="DK3967" s="1"/>
      <c r="DL3967" s="1"/>
      <c r="DM3967" s="1"/>
      <c r="DN3967" s="1"/>
      <c r="DO3967" s="1"/>
      <c r="DP3967" s="1"/>
      <c r="DQ3967" s="1"/>
      <c r="DR3967" s="1"/>
      <c r="DS3967" s="1"/>
      <c r="DT3967" s="1"/>
      <c r="DU3967" s="1"/>
      <c r="DV3967" s="1"/>
      <c r="DW3967" s="1"/>
      <c r="DX3967" s="1"/>
      <c r="DY3967" s="1"/>
      <c r="DZ3967" s="1"/>
      <c r="EA3967" s="1"/>
      <c r="EB3967" s="1"/>
      <c r="EC3967" s="1"/>
      <c r="ED3967" s="1"/>
      <c r="EE3967" s="1"/>
      <c r="EF3967" s="1"/>
      <c r="EG3967" s="1"/>
      <c r="EH3967" s="1"/>
      <c r="EI3967" s="1"/>
      <c r="EJ3967" s="1"/>
      <c r="EK3967" s="1"/>
      <c r="EL3967" s="1"/>
      <c r="EM3967" s="1"/>
      <c r="EN3967" s="1"/>
      <c r="EO3967" s="1"/>
      <c r="EP3967" s="1"/>
      <c r="EQ3967" s="1"/>
      <c r="ER3967" s="1"/>
      <c r="ES3967" s="1"/>
      <c r="ET3967" s="1"/>
      <c r="EU3967" s="1"/>
      <c r="EV3967" s="1"/>
      <c r="EW3967" s="1"/>
      <c r="EX3967" s="1"/>
      <c r="EY3967" s="1"/>
      <c r="EZ3967" s="1"/>
      <c r="FA3967" s="1"/>
      <c r="FB3967" s="1"/>
      <c r="FC3967" s="1"/>
      <c r="FD3967" s="1"/>
      <c r="FE3967" s="1"/>
      <c r="FF3967" s="1"/>
      <c r="FG3967" s="1"/>
      <c r="FH3967" s="1"/>
      <c r="FI3967" s="1"/>
      <c r="FJ3967" s="1"/>
      <c r="FK3967" s="1"/>
      <c r="FL3967" s="1"/>
      <c r="FM3967" s="1"/>
      <c r="FN3967" s="1"/>
      <c r="FO3967" s="1"/>
      <c r="FP3967" s="1"/>
      <c r="FQ3967" s="1"/>
      <c r="FR3967" s="1"/>
      <c r="FS3967" s="1"/>
      <c r="FT3967" s="1"/>
      <c r="FU3967" s="1"/>
      <c r="FV3967" s="1"/>
      <c r="FW3967" s="1"/>
      <c r="FX3967" s="1"/>
      <c r="FY3967" s="1"/>
      <c r="FZ3967" s="1"/>
      <c r="GA3967" s="1"/>
      <c r="GB3967" s="1"/>
      <c r="GC3967" s="1"/>
      <c r="GD3967" s="1"/>
      <c r="GE3967" s="1"/>
      <c r="GF3967" s="1"/>
      <c r="GG3967" s="1"/>
      <c r="GH3967" s="1"/>
      <c r="GI3967" s="1"/>
      <c r="GJ3967" s="1"/>
      <c r="GK3967"/>
      <c r="GL3967"/>
      <c r="GM3967"/>
      <c r="GN3967"/>
      <c r="GO3967"/>
      <c r="GP3967"/>
      <c r="GQ3967"/>
      <c r="GR3967"/>
      <c r="GS3967"/>
      <c r="GT3967"/>
      <c r="GU3967"/>
      <c r="GV3967"/>
      <c r="GW3967"/>
      <c r="GX3967"/>
      <c r="GY3967"/>
      <c r="GZ3967"/>
      <c r="HA3967"/>
      <c r="HB3967"/>
      <c r="HC3967"/>
      <c r="HD3967"/>
      <c r="HE3967"/>
    </row>
    <row r="3968" spans="4:213" s="25" customFormat="1" x14ac:dyDescent="0.25">
      <c r="D3968" s="19"/>
      <c r="E3968" s="19"/>
      <c r="F3968" s="20"/>
      <c r="G3968" s="20"/>
      <c r="H3968" s="20"/>
      <c r="I3968" s="20"/>
      <c r="J3968" s="21"/>
      <c r="K3968" s="21"/>
      <c r="L3968" s="20"/>
      <c r="M3968" s="20"/>
      <c r="N3968" s="22"/>
      <c r="O3968" s="22"/>
      <c r="P3968" s="22"/>
      <c r="Q3968" s="22"/>
      <c r="R3968" s="19"/>
      <c r="S3968" s="19"/>
      <c r="T3968" s="19"/>
      <c r="U3968" s="20"/>
      <c r="V3968" s="20"/>
      <c r="W3968" s="20"/>
      <c r="X3968" s="27"/>
      <c r="Y3968" s="253"/>
      <c r="Z3968" s="30"/>
      <c r="AA3968" s="30"/>
      <c r="AB3968" s="31"/>
      <c r="AC3968" s="31"/>
      <c r="AD3968" s="31"/>
      <c r="AE3968" s="31"/>
      <c r="AF3968" s="31"/>
      <c r="AG3968" s="241"/>
      <c r="AH3968" s="31"/>
      <c r="AI3968" s="31"/>
      <c r="AJ3968" s="31"/>
      <c r="AK3968" s="31"/>
      <c r="AL3968" s="120"/>
      <c r="AQ3968" s="26"/>
      <c r="AW3968" s="19"/>
      <c r="AX3968" s="19"/>
      <c r="AY3968" s="19"/>
      <c r="AZ3968" s="19"/>
      <c r="BA3968" s="19"/>
      <c r="BB3968" s="19"/>
      <c r="BC3968" s="1"/>
      <c r="BD3968"/>
      <c r="BE3968"/>
      <c r="BF3968" s="1"/>
      <c r="BG3968"/>
      <c r="BH3968"/>
      <c r="BI3968"/>
      <c r="BJ3968" s="1"/>
      <c r="BK3968" s="1"/>
      <c r="BL3968"/>
      <c r="BM3968" s="1"/>
      <c r="BN3968" s="1"/>
      <c r="BO3968" s="1"/>
      <c r="BP3968" s="1"/>
      <c r="BQ3968" s="1"/>
      <c r="BR3968" s="1"/>
      <c r="BS3968" s="1"/>
      <c r="BT3968" s="22"/>
      <c r="BU3968" s="1"/>
      <c r="BV3968" s="1"/>
      <c r="BW3968" s="1"/>
      <c r="BX3968" s="1"/>
      <c r="BY3968" s="1"/>
      <c r="BZ3968" s="1"/>
      <c r="CA3968" s="1"/>
      <c r="CB3968" s="1"/>
      <c r="CC3968" s="1"/>
      <c r="CD3968" s="1"/>
      <c r="CE3968" s="1"/>
      <c r="CF3968" s="1"/>
      <c r="CG3968" s="1"/>
      <c r="CH3968" s="1"/>
      <c r="CI3968" s="1"/>
      <c r="CJ3968" s="1"/>
      <c r="CK3968" s="1"/>
      <c r="CL3968" s="1"/>
      <c r="CM3968" s="1"/>
      <c r="CN3968" s="1"/>
      <c r="CO3968" s="1"/>
      <c r="CP3968" s="1"/>
      <c r="CQ3968" s="1"/>
      <c r="CR3968" s="1"/>
      <c r="CS3968" s="1"/>
      <c r="CT3968" s="1"/>
      <c r="CU3968" s="1"/>
      <c r="CV3968" s="1"/>
      <c r="CW3968" s="1"/>
      <c r="CX3968" s="1"/>
      <c r="CY3968" s="1"/>
      <c r="CZ3968" s="1"/>
      <c r="DA3968" s="1"/>
      <c r="DB3968" s="1"/>
      <c r="DC3968" s="1"/>
      <c r="DD3968" s="1"/>
      <c r="DE3968" s="1"/>
      <c r="DF3968" s="1"/>
      <c r="DG3968" s="1"/>
      <c r="DH3968" s="1"/>
      <c r="DI3968" s="1"/>
      <c r="DJ3968" s="1"/>
      <c r="DK3968" s="1"/>
      <c r="DL3968" s="1"/>
      <c r="DM3968" s="1"/>
      <c r="DN3968" s="1"/>
      <c r="DO3968" s="1"/>
      <c r="DP3968" s="1"/>
      <c r="DQ3968" s="1"/>
      <c r="DR3968" s="1"/>
      <c r="DS3968" s="1"/>
      <c r="DT3968" s="1"/>
      <c r="DU3968" s="1"/>
      <c r="DV3968" s="1"/>
      <c r="DW3968" s="1"/>
      <c r="DX3968" s="1"/>
      <c r="DY3968" s="1"/>
      <c r="DZ3968" s="1"/>
      <c r="EA3968" s="1"/>
      <c r="EB3968" s="1"/>
      <c r="EC3968" s="1"/>
      <c r="ED3968" s="1"/>
      <c r="EE3968" s="1"/>
      <c r="EF3968" s="1"/>
      <c r="EG3968" s="1"/>
      <c r="EH3968" s="1"/>
      <c r="EI3968" s="1"/>
      <c r="EJ3968" s="1"/>
      <c r="EK3968" s="1"/>
      <c r="EL3968" s="1"/>
      <c r="EM3968" s="1"/>
      <c r="EN3968" s="1"/>
      <c r="EO3968" s="1"/>
      <c r="EP3968" s="1"/>
      <c r="EQ3968" s="1"/>
      <c r="ER3968" s="1"/>
      <c r="ES3968" s="1"/>
      <c r="ET3968" s="1"/>
      <c r="EU3968" s="1"/>
      <c r="EV3968" s="1"/>
      <c r="EW3968" s="1"/>
      <c r="EX3968" s="1"/>
      <c r="EY3968" s="1"/>
      <c r="EZ3968" s="1"/>
      <c r="FA3968" s="1"/>
      <c r="FB3968" s="1"/>
      <c r="FC3968" s="1"/>
      <c r="FD3968" s="1"/>
      <c r="FE3968" s="1"/>
      <c r="FF3968" s="1"/>
      <c r="FG3968" s="1"/>
      <c r="FH3968" s="1"/>
      <c r="FI3968" s="1"/>
      <c r="FJ3968" s="1"/>
      <c r="FK3968" s="1"/>
      <c r="FL3968" s="1"/>
      <c r="FM3968" s="1"/>
      <c r="FN3968" s="1"/>
      <c r="FO3968" s="1"/>
      <c r="FP3968" s="1"/>
      <c r="FQ3968" s="1"/>
      <c r="FR3968" s="1"/>
      <c r="FS3968" s="1"/>
      <c r="FT3968" s="1"/>
      <c r="FU3968" s="1"/>
      <c r="FV3968" s="1"/>
      <c r="FW3968" s="1"/>
      <c r="FX3968" s="1"/>
      <c r="FY3968" s="1"/>
      <c r="FZ3968" s="1"/>
      <c r="GA3968" s="1"/>
      <c r="GB3968" s="1"/>
      <c r="GC3968" s="1"/>
      <c r="GD3968" s="1"/>
      <c r="GE3968" s="1"/>
      <c r="GF3968" s="1"/>
      <c r="GG3968" s="1"/>
      <c r="GH3968" s="1"/>
      <c r="GI3968" s="1"/>
      <c r="GJ3968" s="1"/>
      <c r="GK3968"/>
      <c r="GL3968"/>
      <c r="GM3968"/>
      <c r="GN3968"/>
      <c r="GO3968"/>
      <c r="GP3968"/>
      <c r="GQ3968"/>
      <c r="GR3968"/>
      <c r="GS3968"/>
      <c r="GT3968"/>
      <c r="GU3968"/>
      <c r="GV3968"/>
      <c r="GW3968"/>
      <c r="GX3968"/>
      <c r="GY3968"/>
      <c r="GZ3968"/>
      <c r="HA3968"/>
      <c r="HB3968"/>
      <c r="HC3968"/>
      <c r="HD3968"/>
      <c r="HE3968"/>
    </row>
    <row r="3969" spans="4:213" s="25" customFormat="1" x14ac:dyDescent="0.25">
      <c r="D3969" s="19"/>
      <c r="E3969" s="19"/>
      <c r="F3969" s="20"/>
      <c r="G3969" s="20"/>
      <c r="H3969" s="20"/>
      <c r="I3969" s="20"/>
      <c r="J3969" s="21"/>
      <c r="K3969" s="21"/>
      <c r="L3969" s="20"/>
      <c r="M3969" s="20"/>
      <c r="N3969" s="22"/>
      <c r="O3969" s="22"/>
      <c r="P3969" s="22"/>
      <c r="Q3969" s="22"/>
      <c r="R3969" s="19"/>
      <c r="S3969" s="19"/>
      <c r="T3969" s="19"/>
      <c r="U3969" s="20"/>
      <c r="V3969" s="20"/>
      <c r="W3969" s="20"/>
      <c r="X3969" s="27"/>
      <c r="Y3969" s="253"/>
      <c r="Z3969" s="30"/>
      <c r="AA3969" s="30"/>
      <c r="AB3969" s="31"/>
      <c r="AC3969" s="31"/>
      <c r="AD3969" s="31"/>
      <c r="AE3969" s="31"/>
      <c r="AF3969" s="31"/>
      <c r="AG3969" s="241"/>
      <c r="AH3969" s="31"/>
      <c r="AI3969" s="31"/>
      <c r="AJ3969" s="31"/>
      <c r="AK3969" s="31"/>
      <c r="AL3969" s="120"/>
      <c r="AQ3969" s="26"/>
      <c r="AW3969" s="19"/>
      <c r="AX3969" s="19"/>
      <c r="AY3969" s="19"/>
      <c r="AZ3969" s="19"/>
      <c r="BA3969" s="19"/>
      <c r="BB3969" s="19"/>
      <c r="BC3969" s="1"/>
      <c r="BD3969"/>
      <c r="BE3969"/>
      <c r="BF3969" s="1"/>
      <c r="BG3969"/>
      <c r="BH3969"/>
      <c r="BI3969"/>
      <c r="BJ3969" s="1"/>
      <c r="BK3969" s="1"/>
      <c r="BL3969"/>
      <c r="BM3969" s="1"/>
      <c r="BN3969" s="1"/>
      <c r="BO3969" s="1"/>
      <c r="BP3969" s="1"/>
      <c r="BQ3969" s="1"/>
      <c r="BR3969" s="1"/>
      <c r="BS3969" s="1"/>
      <c r="BT3969" s="22"/>
      <c r="BU3969" s="1"/>
      <c r="BV3969" s="1"/>
      <c r="BW3969" s="1"/>
      <c r="BX3969" s="1"/>
      <c r="BY3969" s="1"/>
      <c r="BZ3969" s="1"/>
      <c r="CA3969" s="1"/>
      <c r="CB3969" s="1"/>
      <c r="CC3969" s="1"/>
      <c r="CD3969" s="1"/>
      <c r="CE3969" s="1"/>
      <c r="CF3969" s="1"/>
      <c r="CG3969" s="1"/>
      <c r="CH3969" s="1"/>
      <c r="CI3969" s="1"/>
      <c r="CJ3969" s="1"/>
      <c r="CK3969" s="1"/>
      <c r="CL3969" s="1"/>
      <c r="CM3969" s="1"/>
      <c r="CN3969" s="1"/>
      <c r="CO3969" s="1"/>
      <c r="CP3969" s="1"/>
      <c r="CQ3969" s="1"/>
      <c r="CR3969" s="1"/>
      <c r="CS3969" s="1"/>
      <c r="CT3969" s="1"/>
      <c r="CU3969" s="1"/>
      <c r="CV3969" s="1"/>
      <c r="CW3969" s="1"/>
      <c r="CX3969" s="1"/>
      <c r="CY3969" s="1"/>
      <c r="CZ3969" s="1"/>
      <c r="DA3969" s="1"/>
      <c r="DB3969" s="1"/>
      <c r="DC3969" s="1"/>
      <c r="DD3969" s="1"/>
      <c r="DE3969" s="1"/>
      <c r="DF3969" s="1"/>
      <c r="DG3969" s="1"/>
      <c r="DH3969" s="1"/>
      <c r="DI3969" s="1"/>
      <c r="DJ3969" s="1"/>
      <c r="DK3969" s="1"/>
      <c r="DL3969" s="1"/>
      <c r="DM3969" s="1"/>
      <c r="DN3969" s="1"/>
      <c r="DO3969" s="1"/>
      <c r="DP3969" s="1"/>
      <c r="DQ3969" s="1"/>
      <c r="DR3969" s="1"/>
      <c r="DS3969" s="1"/>
      <c r="DT3969" s="1"/>
      <c r="DU3969" s="1"/>
      <c r="DV3969" s="1"/>
      <c r="DW3969" s="1"/>
      <c r="DX3969" s="1"/>
      <c r="DY3969" s="1"/>
      <c r="DZ3969" s="1"/>
      <c r="EA3969" s="1"/>
      <c r="EB3969" s="1"/>
      <c r="EC3969" s="1"/>
      <c r="ED3969" s="1"/>
      <c r="EE3969" s="1"/>
      <c r="EF3969" s="1"/>
      <c r="EG3969" s="1"/>
      <c r="EH3969" s="1"/>
      <c r="EI3969" s="1"/>
      <c r="EJ3969" s="1"/>
      <c r="EK3969" s="1"/>
      <c r="EL3969" s="1"/>
      <c r="EM3969" s="1"/>
      <c r="EN3969" s="1"/>
      <c r="EO3969" s="1"/>
      <c r="EP3969" s="1"/>
      <c r="EQ3969" s="1"/>
      <c r="ER3969" s="1"/>
      <c r="ES3969" s="1"/>
      <c r="ET3969" s="1"/>
      <c r="EU3969" s="1"/>
      <c r="EV3969" s="1"/>
      <c r="EW3969" s="1"/>
      <c r="EX3969" s="1"/>
      <c r="EY3969" s="1"/>
      <c r="EZ3969" s="1"/>
      <c r="FA3969" s="1"/>
      <c r="FB3969" s="1"/>
      <c r="FC3969" s="1"/>
      <c r="FD3969" s="1"/>
      <c r="FE3969" s="1"/>
      <c r="FF3969" s="1"/>
      <c r="FG3969" s="1"/>
      <c r="FH3969" s="1"/>
      <c r="FI3969" s="1"/>
      <c r="FJ3969" s="1"/>
      <c r="FK3969" s="1"/>
      <c r="FL3969" s="1"/>
      <c r="FM3969" s="1"/>
      <c r="FN3969" s="1"/>
      <c r="FO3969" s="1"/>
      <c r="FP3969" s="1"/>
      <c r="FQ3969" s="1"/>
      <c r="FR3969" s="1"/>
      <c r="FS3969" s="1"/>
      <c r="FT3969" s="1"/>
      <c r="FU3969" s="1"/>
      <c r="FV3969" s="1"/>
      <c r="FW3969" s="1"/>
      <c r="FX3969" s="1"/>
      <c r="FY3969" s="1"/>
      <c r="FZ3969" s="1"/>
      <c r="GA3969" s="1"/>
      <c r="GB3969" s="1"/>
      <c r="GC3969" s="1"/>
      <c r="GD3969" s="1"/>
      <c r="GE3969" s="1"/>
      <c r="GF3969" s="1"/>
      <c r="GG3969" s="1"/>
      <c r="GH3969" s="1"/>
      <c r="GI3969" s="1"/>
      <c r="GJ3969" s="1"/>
      <c r="GK3969"/>
      <c r="GL3969"/>
      <c r="GM3969"/>
      <c r="GN3969"/>
      <c r="GO3969"/>
      <c r="GP3969"/>
      <c r="GQ3969"/>
      <c r="GR3969"/>
      <c r="GS3969"/>
      <c r="GT3969"/>
      <c r="GU3969"/>
      <c r="GV3969"/>
      <c r="GW3969"/>
      <c r="GX3969"/>
      <c r="GY3969"/>
      <c r="GZ3969"/>
      <c r="HA3969"/>
      <c r="HB3969"/>
      <c r="HC3969"/>
      <c r="HD3969"/>
      <c r="HE3969"/>
    </row>
    <row r="3970" spans="4:213" s="25" customFormat="1" x14ac:dyDescent="0.25">
      <c r="D3970" s="19"/>
      <c r="E3970" s="19"/>
      <c r="F3970" s="20"/>
      <c r="G3970" s="20"/>
      <c r="H3970" s="20"/>
      <c r="I3970" s="20"/>
      <c r="J3970" s="21"/>
      <c r="K3970" s="21"/>
      <c r="L3970" s="20"/>
      <c r="M3970" s="20"/>
      <c r="N3970" s="22"/>
      <c r="O3970" s="22"/>
      <c r="P3970" s="22"/>
      <c r="Q3970" s="22"/>
      <c r="R3970" s="19"/>
      <c r="S3970" s="19"/>
      <c r="T3970" s="19"/>
      <c r="U3970" s="20"/>
      <c r="V3970" s="20"/>
      <c r="W3970" s="20"/>
      <c r="X3970" s="27"/>
      <c r="Y3970" s="253"/>
      <c r="Z3970" s="30"/>
      <c r="AA3970" s="30"/>
      <c r="AB3970" s="31"/>
      <c r="AC3970" s="31"/>
      <c r="AD3970" s="31"/>
      <c r="AE3970" s="31"/>
      <c r="AF3970" s="31"/>
      <c r="AG3970" s="241"/>
      <c r="AH3970" s="31"/>
      <c r="AI3970" s="31"/>
      <c r="AJ3970" s="31"/>
      <c r="AK3970" s="31"/>
      <c r="AL3970" s="120"/>
      <c r="AQ3970" s="26"/>
      <c r="AW3970" s="19"/>
      <c r="AX3970" s="19"/>
      <c r="AY3970" s="19"/>
      <c r="AZ3970" s="19"/>
      <c r="BA3970" s="19"/>
      <c r="BB3970" s="19"/>
      <c r="BC3970" s="1"/>
      <c r="BD3970"/>
      <c r="BE3970"/>
      <c r="BF3970" s="1"/>
      <c r="BG3970"/>
      <c r="BH3970"/>
      <c r="BI3970"/>
      <c r="BJ3970" s="1"/>
      <c r="BK3970" s="1"/>
      <c r="BL3970"/>
      <c r="BM3970" s="1"/>
      <c r="BN3970" s="1"/>
      <c r="BO3970" s="1"/>
      <c r="BP3970" s="1"/>
      <c r="BQ3970" s="1"/>
      <c r="BR3970" s="1"/>
      <c r="BS3970" s="1"/>
      <c r="BT3970" s="22"/>
      <c r="BU3970" s="1"/>
      <c r="BV3970" s="1"/>
      <c r="BW3970" s="1"/>
      <c r="BX3970" s="1"/>
      <c r="BY3970" s="1"/>
      <c r="BZ3970" s="1"/>
      <c r="CA3970" s="1"/>
      <c r="CB3970" s="1"/>
      <c r="CC3970" s="1"/>
      <c r="CD3970" s="1"/>
      <c r="CE3970" s="1"/>
      <c r="CF3970" s="1"/>
      <c r="CG3970" s="1"/>
      <c r="CH3970" s="1"/>
      <c r="CI3970" s="1"/>
      <c r="CJ3970" s="1"/>
      <c r="CK3970" s="1"/>
      <c r="CL3970" s="1"/>
      <c r="CM3970" s="1"/>
      <c r="CN3970" s="1"/>
      <c r="CO3970" s="1"/>
      <c r="CP3970" s="1"/>
      <c r="CQ3970" s="1"/>
      <c r="CR3970" s="1"/>
      <c r="CS3970" s="1"/>
      <c r="CT3970" s="1"/>
      <c r="CU3970" s="1"/>
      <c r="CV3970" s="1"/>
      <c r="CW3970" s="1"/>
      <c r="CX3970" s="1"/>
      <c r="CY3970" s="1"/>
      <c r="CZ3970" s="1"/>
      <c r="DA3970" s="1"/>
      <c r="DB3970" s="1"/>
      <c r="DC3970" s="1"/>
      <c r="DD3970" s="1"/>
      <c r="DE3970" s="1"/>
      <c r="DF3970" s="1"/>
      <c r="DG3970" s="1"/>
      <c r="DH3970" s="1"/>
      <c r="DI3970" s="1"/>
      <c r="DJ3970" s="1"/>
      <c r="DK3970" s="1"/>
      <c r="DL3970" s="1"/>
      <c r="DM3970" s="1"/>
      <c r="DN3970" s="1"/>
      <c r="DO3970" s="1"/>
      <c r="DP3970" s="1"/>
      <c r="DQ3970" s="1"/>
      <c r="DR3970" s="1"/>
      <c r="DS3970" s="1"/>
      <c r="DT3970" s="1"/>
      <c r="DU3970" s="1"/>
      <c r="DV3970" s="1"/>
      <c r="DW3970" s="1"/>
      <c r="DX3970" s="1"/>
      <c r="DY3970" s="1"/>
      <c r="DZ3970" s="1"/>
      <c r="EA3970" s="1"/>
      <c r="EB3970" s="1"/>
      <c r="EC3970" s="1"/>
      <c r="ED3970" s="1"/>
      <c r="EE3970" s="1"/>
      <c r="EF3970" s="1"/>
      <c r="EG3970" s="1"/>
      <c r="EH3970" s="1"/>
      <c r="EI3970" s="1"/>
      <c r="EJ3970" s="1"/>
      <c r="EK3970" s="1"/>
      <c r="EL3970" s="1"/>
      <c r="EM3970" s="1"/>
      <c r="EN3970" s="1"/>
      <c r="EO3970" s="1"/>
      <c r="EP3970" s="1"/>
      <c r="EQ3970" s="1"/>
      <c r="ER3970" s="1"/>
      <c r="ES3970" s="1"/>
      <c r="ET3970" s="1"/>
      <c r="EU3970" s="1"/>
      <c r="EV3970" s="1"/>
      <c r="EW3970" s="1"/>
      <c r="EX3970" s="1"/>
      <c r="EY3970" s="1"/>
      <c r="EZ3970" s="1"/>
      <c r="FA3970" s="1"/>
      <c r="FB3970" s="1"/>
      <c r="FC3970" s="1"/>
      <c r="FD3970" s="1"/>
      <c r="FE3970" s="1"/>
      <c r="FF3970" s="1"/>
      <c r="FG3970" s="1"/>
      <c r="FH3970" s="1"/>
      <c r="FI3970" s="1"/>
      <c r="FJ3970" s="1"/>
      <c r="FK3970" s="1"/>
      <c r="FL3970" s="1"/>
      <c r="FM3970" s="1"/>
      <c r="FN3970" s="1"/>
      <c r="FO3970" s="1"/>
      <c r="FP3970" s="1"/>
      <c r="FQ3970" s="1"/>
      <c r="FR3970" s="1"/>
      <c r="FS3970" s="1"/>
      <c r="FT3970" s="1"/>
      <c r="FU3970" s="1"/>
      <c r="FV3970" s="1"/>
      <c r="FW3970" s="1"/>
      <c r="FX3970" s="1"/>
      <c r="FY3970" s="1"/>
      <c r="FZ3970" s="1"/>
      <c r="GA3970" s="1"/>
      <c r="GB3970" s="1"/>
      <c r="GC3970" s="1"/>
      <c r="GD3970" s="1"/>
      <c r="GE3970" s="1"/>
      <c r="GF3970" s="1"/>
      <c r="GG3970" s="1"/>
      <c r="GH3970" s="1"/>
      <c r="GI3970" s="1"/>
      <c r="GJ3970" s="1"/>
      <c r="GK3970"/>
      <c r="GL3970"/>
      <c r="GM3970"/>
      <c r="GN3970"/>
      <c r="GO3970"/>
      <c r="GP3970"/>
      <c r="GQ3970"/>
      <c r="GR3970"/>
      <c r="GS3970"/>
      <c r="GT3970"/>
      <c r="GU3970"/>
      <c r="GV3970"/>
      <c r="GW3970"/>
      <c r="GX3970"/>
      <c r="GY3970"/>
      <c r="GZ3970"/>
      <c r="HA3970"/>
      <c r="HB3970"/>
      <c r="HC3970"/>
      <c r="HD3970"/>
      <c r="HE3970"/>
    </row>
    <row r="3971" spans="4:213" s="25" customFormat="1" x14ac:dyDescent="0.25">
      <c r="D3971" s="19"/>
      <c r="E3971" s="19"/>
      <c r="F3971" s="20"/>
      <c r="G3971" s="20"/>
      <c r="H3971" s="20"/>
      <c r="I3971" s="20"/>
      <c r="J3971" s="21"/>
      <c r="K3971" s="21"/>
      <c r="L3971" s="20"/>
      <c r="M3971" s="20"/>
      <c r="N3971" s="22"/>
      <c r="O3971" s="22"/>
      <c r="P3971" s="22"/>
      <c r="Q3971" s="22"/>
      <c r="R3971" s="19"/>
      <c r="S3971" s="19"/>
      <c r="T3971" s="19"/>
      <c r="U3971" s="20"/>
      <c r="V3971" s="20"/>
      <c r="W3971" s="20"/>
      <c r="X3971" s="27"/>
      <c r="Y3971" s="253"/>
      <c r="Z3971" s="30"/>
      <c r="AA3971" s="30"/>
      <c r="AB3971" s="31"/>
      <c r="AC3971" s="31"/>
      <c r="AD3971" s="31"/>
      <c r="AE3971" s="31"/>
      <c r="AF3971" s="31"/>
      <c r="AG3971" s="241"/>
      <c r="AH3971" s="31"/>
      <c r="AI3971" s="31"/>
      <c r="AJ3971" s="31"/>
      <c r="AK3971" s="31"/>
      <c r="AL3971" s="120"/>
      <c r="AQ3971" s="26"/>
      <c r="AW3971" s="19"/>
      <c r="AX3971" s="19"/>
      <c r="AY3971" s="19"/>
      <c r="AZ3971" s="19"/>
      <c r="BA3971" s="19"/>
      <c r="BB3971" s="19"/>
      <c r="BC3971" s="1"/>
      <c r="BD3971"/>
      <c r="BE3971"/>
      <c r="BF3971" s="1"/>
      <c r="BG3971"/>
      <c r="BH3971"/>
      <c r="BI3971"/>
      <c r="BJ3971" s="1"/>
      <c r="BK3971" s="1"/>
      <c r="BL3971"/>
      <c r="BM3971" s="1"/>
      <c r="BN3971" s="1"/>
      <c r="BO3971" s="1"/>
      <c r="BP3971" s="1"/>
      <c r="BQ3971" s="1"/>
      <c r="BR3971" s="1"/>
      <c r="BS3971" s="1"/>
      <c r="BT3971" s="22"/>
      <c r="BU3971" s="1"/>
      <c r="BV3971" s="1"/>
      <c r="BW3971" s="1"/>
      <c r="BX3971" s="1"/>
      <c r="BY3971" s="1"/>
      <c r="BZ3971" s="1"/>
      <c r="CA3971" s="1"/>
      <c r="CB3971" s="1"/>
      <c r="CC3971" s="1"/>
      <c r="CD3971" s="1"/>
      <c r="CE3971" s="1"/>
      <c r="CF3971" s="1"/>
      <c r="CG3971" s="1"/>
      <c r="CH3971" s="1"/>
      <c r="CI3971" s="1"/>
      <c r="CJ3971" s="1"/>
      <c r="CK3971" s="1"/>
      <c r="CL3971" s="1"/>
      <c r="CM3971" s="1"/>
      <c r="CN3971" s="1"/>
      <c r="CO3971" s="1"/>
      <c r="CP3971" s="1"/>
      <c r="CQ3971" s="1"/>
      <c r="CR3971" s="1"/>
      <c r="CS3971" s="1"/>
      <c r="CT3971" s="1"/>
      <c r="CU3971" s="1"/>
      <c r="CV3971" s="1"/>
      <c r="CW3971" s="1"/>
      <c r="CX3971" s="1"/>
      <c r="CY3971" s="1"/>
      <c r="CZ3971" s="1"/>
      <c r="DA3971" s="1"/>
      <c r="DB3971" s="1"/>
      <c r="DC3971" s="1"/>
      <c r="DD3971" s="1"/>
      <c r="DE3971" s="1"/>
      <c r="DF3971" s="1"/>
      <c r="DG3971" s="1"/>
      <c r="DH3971" s="1"/>
      <c r="DI3971" s="1"/>
      <c r="DJ3971" s="1"/>
      <c r="DK3971" s="1"/>
      <c r="DL3971" s="1"/>
      <c r="DM3971" s="1"/>
      <c r="DN3971" s="1"/>
      <c r="DO3971" s="1"/>
      <c r="DP3971" s="1"/>
      <c r="DQ3971" s="1"/>
      <c r="DR3971" s="1"/>
      <c r="DS3971" s="1"/>
      <c r="DT3971" s="1"/>
      <c r="DU3971" s="1"/>
      <c r="DV3971" s="1"/>
      <c r="DW3971" s="1"/>
      <c r="DX3971" s="1"/>
      <c r="DY3971" s="1"/>
      <c r="DZ3971" s="1"/>
      <c r="EA3971" s="1"/>
      <c r="EB3971" s="1"/>
      <c r="EC3971" s="1"/>
      <c r="ED3971" s="1"/>
      <c r="EE3971" s="1"/>
      <c r="EF3971" s="1"/>
      <c r="EG3971" s="1"/>
      <c r="EH3971" s="1"/>
      <c r="EI3971" s="1"/>
      <c r="EJ3971" s="1"/>
      <c r="EK3971" s="1"/>
      <c r="EL3971" s="1"/>
      <c r="EM3971" s="1"/>
      <c r="EN3971" s="1"/>
      <c r="EO3971" s="1"/>
      <c r="EP3971" s="1"/>
      <c r="EQ3971" s="1"/>
      <c r="ER3971" s="1"/>
      <c r="ES3971" s="1"/>
      <c r="ET3971" s="1"/>
      <c r="EU3971" s="1"/>
      <c r="EV3971" s="1"/>
      <c r="EW3971" s="1"/>
      <c r="EX3971" s="1"/>
      <c r="EY3971" s="1"/>
      <c r="EZ3971" s="1"/>
      <c r="FA3971" s="1"/>
      <c r="FB3971" s="1"/>
      <c r="FC3971" s="1"/>
      <c r="FD3971" s="1"/>
      <c r="FE3971" s="1"/>
      <c r="FF3971" s="1"/>
      <c r="FG3971" s="1"/>
      <c r="FH3971" s="1"/>
      <c r="FI3971" s="1"/>
      <c r="FJ3971" s="1"/>
      <c r="FK3971" s="1"/>
      <c r="FL3971" s="1"/>
      <c r="FM3971" s="1"/>
      <c r="FN3971" s="1"/>
      <c r="FO3971" s="1"/>
      <c r="FP3971" s="1"/>
      <c r="FQ3971" s="1"/>
      <c r="FR3971" s="1"/>
      <c r="FS3971" s="1"/>
      <c r="FT3971" s="1"/>
      <c r="FU3971" s="1"/>
      <c r="FV3971" s="1"/>
      <c r="FW3971" s="1"/>
      <c r="FX3971" s="1"/>
      <c r="FY3971" s="1"/>
      <c r="FZ3971" s="1"/>
      <c r="GA3971" s="1"/>
      <c r="GB3971" s="1"/>
      <c r="GC3971" s="1"/>
      <c r="GD3971" s="1"/>
      <c r="GE3971" s="1"/>
      <c r="GF3971" s="1"/>
      <c r="GG3971" s="1"/>
      <c r="GH3971" s="1"/>
      <c r="GI3971" s="1"/>
      <c r="GJ3971" s="1"/>
      <c r="GK3971"/>
      <c r="GL3971"/>
      <c r="GM3971"/>
      <c r="GN3971"/>
      <c r="GO3971"/>
      <c r="GP3971"/>
      <c r="GQ3971"/>
      <c r="GR3971"/>
      <c r="GS3971"/>
      <c r="GT3971"/>
      <c r="GU3971"/>
      <c r="GV3971"/>
      <c r="GW3971"/>
      <c r="GX3971"/>
      <c r="GY3971"/>
      <c r="GZ3971"/>
      <c r="HA3971"/>
      <c r="HB3971"/>
      <c r="HC3971"/>
      <c r="HD3971"/>
      <c r="HE3971"/>
    </row>
    <row r="3972" spans="4:213" s="25" customFormat="1" x14ac:dyDescent="0.25">
      <c r="D3972" s="19"/>
      <c r="E3972" s="19"/>
      <c r="F3972" s="20"/>
      <c r="G3972" s="20"/>
      <c r="H3972" s="20"/>
      <c r="I3972" s="20"/>
      <c r="J3972" s="21"/>
      <c r="K3972" s="21"/>
      <c r="L3972" s="20"/>
      <c r="M3972" s="20"/>
      <c r="N3972" s="22"/>
      <c r="O3972" s="22"/>
      <c r="P3972" s="22"/>
      <c r="Q3972" s="22"/>
      <c r="R3972" s="19"/>
      <c r="S3972" s="19"/>
      <c r="T3972" s="19"/>
      <c r="U3972" s="20"/>
      <c r="V3972" s="20"/>
      <c r="W3972" s="20"/>
      <c r="X3972" s="27"/>
      <c r="Y3972" s="253"/>
      <c r="Z3972" s="30"/>
      <c r="AA3972" s="30"/>
      <c r="AB3972" s="31"/>
      <c r="AC3972" s="31"/>
      <c r="AD3972" s="31"/>
      <c r="AE3972" s="31"/>
      <c r="AF3972" s="31"/>
      <c r="AG3972" s="241"/>
      <c r="AH3972" s="31"/>
      <c r="AI3972" s="31"/>
      <c r="AJ3972" s="31"/>
      <c r="AK3972" s="31"/>
      <c r="AL3972" s="120"/>
      <c r="AQ3972" s="26"/>
      <c r="AW3972" s="19"/>
      <c r="AX3972" s="19"/>
      <c r="AY3972" s="19"/>
      <c r="AZ3972" s="19"/>
      <c r="BA3972" s="19"/>
      <c r="BB3972" s="19"/>
      <c r="BC3972" s="1"/>
      <c r="BD3972"/>
      <c r="BE3972"/>
      <c r="BF3972" s="1"/>
      <c r="BG3972"/>
      <c r="BH3972"/>
      <c r="BI3972"/>
      <c r="BJ3972" s="1"/>
      <c r="BK3972" s="1"/>
      <c r="BL3972"/>
      <c r="BM3972" s="1"/>
      <c r="BN3972" s="1"/>
      <c r="BO3972" s="1"/>
      <c r="BP3972" s="1"/>
      <c r="BQ3972" s="1"/>
      <c r="BR3972" s="1"/>
      <c r="BS3972" s="1"/>
      <c r="BT3972" s="22"/>
      <c r="BU3972" s="1"/>
      <c r="BV3972" s="1"/>
      <c r="BW3972" s="1"/>
      <c r="BX3972" s="1"/>
      <c r="BY3972" s="1"/>
      <c r="BZ3972" s="1"/>
      <c r="CA3972" s="1"/>
      <c r="CB3972" s="1"/>
      <c r="CC3972" s="1"/>
      <c r="CD3972" s="1"/>
      <c r="CE3972" s="1"/>
      <c r="CF3972" s="1"/>
      <c r="CG3972" s="1"/>
      <c r="CH3972" s="1"/>
      <c r="CI3972" s="1"/>
      <c r="CJ3972" s="1"/>
      <c r="CK3972" s="1"/>
      <c r="CL3972" s="1"/>
      <c r="CM3972" s="1"/>
      <c r="CN3972" s="1"/>
      <c r="CO3972" s="1"/>
      <c r="CP3972" s="1"/>
      <c r="CQ3972" s="1"/>
      <c r="CR3972" s="1"/>
      <c r="CS3972" s="1"/>
      <c r="CT3972" s="1"/>
      <c r="CU3972" s="1"/>
      <c r="CV3972" s="1"/>
      <c r="CW3972" s="1"/>
      <c r="CX3972" s="1"/>
      <c r="CY3972" s="1"/>
      <c r="CZ3972" s="1"/>
      <c r="DA3972" s="1"/>
      <c r="DB3972" s="1"/>
      <c r="DC3972" s="1"/>
      <c r="DD3972" s="1"/>
      <c r="DE3972" s="1"/>
      <c r="DF3972" s="1"/>
      <c r="DG3972" s="1"/>
      <c r="DH3972" s="1"/>
      <c r="DI3972" s="1"/>
      <c r="DJ3972" s="1"/>
      <c r="DK3972" s="1"/>
      <c r="DL3972" s="1"/>
      <c r="DM3972" s="1"/>
      <c r="DN3972" s="1"/>
      <c r="DO3972" s="1"/>
      <c r="DP3972" s="1"/>
      <c r="DQ3972" s="1"/>
      <c r="DR3972" s="1"/>
      <c r="DS3972" s="1"/>
      <c r="DT3972" s="1"/>
      <c r="DU3972" s="1"/>
      <c r="DV3972" s="1"/>
      <c r="DW3972" s="1"/>
      <c r="DX3972" s="1"/>
      <c r="DY3972" s="1"/>
      <c r="DZ3972" s="1"/>
      <c r="EA3972" s="1"/>
      <c r="EB3972" s="1"/>
      <c r="EC3972" s="1"/>
      <c r="ED3972" s="1"/>
      <c r="EE3972" s="1"/>
      <c r="EF3972" s="1"/>
      <c r="EG3972" s="1"/>
      <c r="EH3972" s="1"/>
      <c r="EI3972" s="1"/>
      <c r="EJ3972" s="1"/>
      <c r="EK3972" s="1"/>
      <c r="EL3972" s="1"/>
      <c r="EM3972" s="1"/>
      <c r="EN3972" s="1"/>
      <c r="EO3972" s="1"/>
      <c r="EP3972" s="1"/>
      <c r="EQ3972" s="1"/>
      <c r="ER3972" s="1"/>
      <c r="ES3972" s="1"/>
      <c r="ET3972" s="1"/>
      <c r="EU3972" s="1"/>
      <c r="EV3972" s="1"/>
      <c r="EW3972" s="1"/>
      <c r="EX3972" s="1"/>
      <c r="EY3972" s="1"/>
      <c r="EZ3972" s="1"/>
      <c r="FA3972" s="1"/>
      <c r="FB3972" s="1"/>
      <c r="FC3972" s="1"/>
      <c r="FD3972" s="1"/>
      <c r="FE3972" s="1"/>
      <c r="FF3972" s="1"/>
      <c r="FG3972" s="1"/>
      <c r="FH3972" s="1"/>
      <c r="FI3972" s="1"/>
      <c r="FJ3972" s="1"/>
      <c r="FK3972" s="1"/>
      <c r="FL3972" s="1"/>
      <c r="FM3972" s="1"/>
      <c r="FN3972" s="1"/>
      <c r="FO3972" s="1"/>
      <c r="FP3972" s="1"/>
      <c r="FQ3972" s="1"/>
      <c r="FR3972" s="1"/>
      <c r="FS3972" s="1"/>
      <c r="FT3972" s="1"/>
      <c r="FU3972" s="1"/>
      <c r="FV3972" s="1"/>
      <c r="FW3972" s="1"/>
      <c r="FX3972" s="1"/>
      <c r="FY3972" s="1"/>
      <c r="FZ3972" s="1"/>
      <c r="GA3972" s="1"/>
      <c r="GB3972" s="1"/>
      <c r="GC3972" s="1"/>
      <c r="GD3972" s="1"/>
      <c r="GE3972" s="1"/>
      <c r="GF3972" s="1"/>
      <c r="GG3972" s="1"/>
      <c r="GH3972" s="1"/>
      <c r="GI3972" s="1"/>
      <c r="GJ3972" s="1"/>
      <c r="GK3972"/>
      <c r="GL3972"/>
      <c r="GM3972"/>
      <c r="GN3972"/>
      <c r="GO3972"/>
      <c r="GP3972"/>
      <c r="GQ3972"/>
      <c r="GR3972"/>
      <c r="GS3972"/>
      <c r="GT3972"/>
      <c r="GU3972"/>
      <c r="GV3972"/>
      <c r="GW3972"/>
      <c r="GX3972"/>
      <c r="GY3972"/>
      <c r="GZ3972"/>
      <c r="HA3972"/>
      <c r="HB3972"/>
      <c r="HC3972"/>
      <c r="HD3972"/>
      <c r="HE3972"/>
    </row>
    <row r="3973" spans="4:213" s="25" customFormat="1" x14ac:dyDescent="0.25">
      <c r="D3973" s="19"/>
      <c r="E3973" s="19"/>
      <c r="F3973" s="20"/>
      <c r="G3973" s="20"/>
      <c r="H3973" s="20"/>
      <c r="I3973" s="20"/>
      <c r="J3973" s="21"/>
      <c r="K3973" s="21"/>
      <c r="L3973" s="20"/>
      <c r="M3973" s="20"/>
      <c r="N3973" s="22"/>
      <c r="O3973" s="22"/>
      <c r="P3973" s="22"/>
      <c r="Q3973" s="22"/>
      <c r="R3973" s="19"/>
      <c r="S3973" s="19"/>
      <c r="T3973" s="19"/>
      <c r="U3973" s="20"/>
      <c r="V3973" s="20"/>
      <c r="W3973" s="20"/>
      <c r="X3973" s="27"/>
      <c r="Y3973" s="253"/>
      <c r="Z3973" s="30"/>
      <c r="AA3973" s="30"/>
      <c r="AB3973" s="31"/>
      <c r="AC3973" s="31"/>
      <c r="AD3973" s="31"/>
      <c r="AE3973" s="31"/>
      <c r="AF3973" s="31"/>
      <c r="AG3973" s="241"/>
      <c r="AH3973" s="31"/>
      <c r="AI3973" s="31"/>
      <c r="AJ3973" s="31"/>
      <c r="AK3973" s="31"/>
      <c r="AL3973" s="120"/>
      <c r="AQ3973" s="26"/>
      <c r="AW3973" s="19"/>
      <c r="AX3973" s="19"/>
      <c r="AY3973" s="19"/>
      <c r="AZ3973" s="19"/>
      <c r="BA3973" s="19"/>
      <c r="BB3973" s="19"/>
      <c r="BC3973" s="1"/>
      <c r="BD3973"/>
      <c r="BE3973"/>
      <c r="BF3973" s="1"/>
      <c r="BG3973"/>
      <c r="BH3973"/>
      <c r="BI3973"/>
      <c r="BJ3973" s="1"/>
      <c r="BK3973" s="1"/>
      <c r="BL3973"/>
      <c r="BM3973" s="1"/>
      <c r="BN3973" s="1"/>
      <c r="BO3973" s="1"/>
      <c r="BP3973" s="1"/>
      <c r="BQ3973" s="1"/>
      <c r="BR3973" s="1"/>
      <c r="BS3973" s="1"/>
      <c r="BT3973" s="22"/>
      <c r="BU3973" s="1"/>
      <c r="BV3973" s="1"/>
      <c r="BW3973" s="1"/>
      <c r="BX3973" s="1"/>
      <c r="BY3973" s="1"/>
      <c r="BZ3973" s="1"/>
      <c r="CA3973" s="1"/>
      <c r="CB3973" s="1"/>
      <c r="CC3973" s="1"/>
      <c r="CD3973" s="1"/>
      <c r="CE3973" s="1"/>
      <c r="CF3973" s="1"/>
      <c r="CG3973" s="1"/>
      <c r="CH3973" s="1"/>
      <c r="CI3973" s="1"/>
      <c r="CJ3973" s="1"/>
      <c r="CK3973" s="1"/>
      <c r="CL3973" s="1"/>
      <c r="CM3973" s="1"/>
      <c r="CN3973" s="1"/>
      <c r="CO3973" s="1"/>
      <c r="CP3973" s="1"/>
      <c r="CQ3973" s="1"/>
      <c r="CR3973" s="1"/>
      <c r="CS3973" s="1"/>
      <c r="CT3973" s="1"/>
      <c r="CU3973" s="1"/>
      <c r="CV3973" s="1"/>
      <c r="CW3973" s="1"/>
      <c r="CX3973" s="1"/>
      <c r="CY3973" s="1"/>
      <c r="CZ3973" s="1"/>
      <c r="DA3973" s="1"/>
      <c r="DB3973" s="1"/>
      <c r="DC3973" s="1"/>
      <c r="DD3973" s="1"/>
      <c r="DE3973" s="1"/>
      <c r="DF3973" s="1"/>
      <c r="DG3973" s="1"/>
      <c r="DH3973" s="1"/>
      <c r="DI3973" s="1"/>
      <c r="DJ3973" s="1"/>
      <c r="DK3973" s="1"/>
      <c r="DL3973" s="1"/>
      <c r="DM3973" s="1"/>
      <c r="DN3973" s="1"/>
      <c r="DO3973" s="1"/>
      <c r="DP3973" s="1"/>
      <c r="DQ3973" s="1"/>
      <c r="DR3973" s="1"/>
      <c r="DS3973" s="1"/>
      <c r="DT3973" s="1"/>
      <c r="DU3973" s="1"/>
      <c r="DV3973" s="1"/>
      <c r="DW3973" s="1"/>
      <c r="DX3973" s="1"/>
      <c r="DY3973" s="1"/>
      <c r="DZ3973" s="1"/>
      <c r="EA3973" s="1"/>
      <c r="EB3973" s="1"/>
      <c r="EC3973" s="1"/>
      <c r="ED3973" s="1"/>
      <c r="EE3973" s="1"/>
      <c r="EF3973" s="1"/>
      <c r="EG3973" s="1"/>
      <c r="EH3973" s="1"/>
      <c r="EI3973" s="1"/>
      <c r="EJ3973" s="1"/>
      <c r="EK3973" s="1"/>
      <c r="EL3973" s="1"/>
      <c r="EM3973" s="1"/>
      <c r="EN3973" s="1"/>
      <c r="EO3973" s="1"/>
      <c r="EP3973" s="1"/>
      <c r="EQ3973" s="1"/>
      <c r="ER3973" s="1"/>
      <c r="ES3973" s="1"/>
      <c r="ET3973" s="1"/>
      <c r="EU3973" s="1"/>
      <c r="EV3973" s="1"/>
      <c r="EW3973" s="1"/>
      <c r="EX3973" s="1"/>
      <c r="EY3973" s="1"/>
      <c r="EZ3973" s="1"/>
      <c r="FA3973" s="1"/>
      <c r="FB3973" s="1"/>
      <c r="FC3973" s="1"/>
      <c r="FD3973" s="1"/>
      <c r="FE3973" s="1"/>
      <c r="FF3973" s="1"/>
      <c r="FG3973" s="1"/>
      <c r="FH3973" s="1"/>
      <c r="FI3973" s="1"/>
      <c r="FJ3973" s="1"/>
      <c r="FK3973" s="1"/>
      <c r="FL3973" s="1"/>
      <c r="FM3973" s="1"/>
      <c r="FN3973" s="1"/>
      <c r="FO3973" s="1"/>
      <c r="FP3973" s="1"/>
      <c r="FQ3973" s="1"/>
      <c r="FR3973" s="1"/>
      <c r="FS3973" s="1"/>
      <c r="FT3973" s="1"/>
      <c r="FU3973" s="1"/>
      <c r="FV3973" s="1"/>
      <c r="FW3973" s="1"/>
      <c r="FX3973" s="1"/>
      <c r="FY3973" s="1"/>
      <c r="FZ3973" s="1"/>
      <c r="GA3973" s="1"/>
      <c r="GB3973" s="1"/>
      <c r="GC3973" s="1"/>
      <c r="GD3973" s="1"/>
      <c r="GE3973" s="1"/>
      <c r="GF3973" s="1"/>
      <c r="GG3973" s="1"/>
      <c r="GH3973" s="1"/>
      <c r="GI3973" s="1"/>
      <c r="GJ3973" s="1"/>
      <c r="GK3973"/>
      <c r="GL3973"/>
      <c r="GM3973"/>
      <c r="GN3973"/>
      <c r="GO3973"/>
      <c r="GP3973"/>
      <c r="GQ3973"/>
      <c r="GR3973"/>
      <c r="GS3973"/>
      <c r="GT3973"/>
      <c r="GU3973"/>
      <c r="GV3973"/>
      <c r="GW3973"/>
      <c r="GX3973"/>
      <c r="GY3973"/>
      <c r="GZ3973"/>
      <c r="HA3973"/>
      <c r="HB3973"/>
      <c r="HC3973"/>
      <c r="HD3973"/>
      <c r="HE3973"/>
    </row>
    <row r="3974" spans="4:213" s="25" customFormat="1" x14ac:dyDescent="0.25">
      <c r="D3974" s="19"/>
      <c r="E3974" s="19"/>
      <c r="F3974" s="20"/>
      <c r="G3974" s="20"/>
      <c r="H3974" s="20"/>
      <c r="I3974" s="20"/>
      <c r="J3974" s="21"/>
      <c r="K3974" s="21"/>
      <c r="L3974" s="20"/>
      <c r="M3974" s="20"/>
      <c r="N3974" s="22"/>
      <c r="O3974" s="22"/>
      <c r="P3974" s="22"/>
      <c r="Q3974" s="22"/>
      <c r="R3974" s="19"/>
      <c r="S3974" s="19"/>
      <c r="T3974" s="19"/>
      <c r="U3974" s="20"/>
      <c r="V3974" s="20"/>
      <c r="W3974" s="20"/>
      <c r="X3974" s="27"/>
      <c r="Y3974" s="253"/>
      <c r="Z3974" s="30"/>
      <c r="AA3974" s="30"/>
      <c r="AB3974" s="31"/>
      <c r="AC3974" s="31"/>
      <c r="AD3974" s="31"/>
      <c r="AE3974" s="31"/>
      <c r="AF3974" s="31"/>
      <c r="AG3974" s="241"/>
      <c r="AH3974" s="31"/>
      <c r="AI3974" s="31"/>
      <c r="AJ3974" s="31"/>
      <c r="AK3974" s="31"/>
      <c r="AL3974" s="120"/>
      <c r="AQ3974" s="26"/>
      <c r="AW3974" s="19"/>
      <c r="AX3974" s="19"/>
      <c r="AY3974" s="19"/>
      <c r="AZ3974" s="19"/>
      <c r="BA3974" s="19"/>
      <c r="BB3974" s="19"/>
      <c r="BC3974" s="1"/>
      <c r="BD3974"/>
      <c r="BE3974"/>
      <c r="BF3974" s="1"/>
      <c r="BG3974"/>
      <c r="BH3974"/>
      <c r="BI3974"/>
      <c r="BJ3974" s="1"/>
      <c r="BK3974" s="1"/>
      <c r="BL3974"/>
      <c r="BM3974" s="1"/>
      <c r="BN3974" s="1"/>
      <c r="BO3974" s="1"/>
      <c r="BP3974" s="1"/>
      <c r="BQ3974" s="1"/>
      <c r="BR3974" s="1"/>
      <c r="BS3974" s="1"/>
      <c r="BT3974" s="22"/>
      <c r="BU3974" s="1"/>
      <c r="BV3974" s="1"/>
      <c r="BW3974" s="1"/>
      <c r="BX3974" s="1"/>
      <c r="BY3974" s="1"/>
      <c r="BZ3974" s="1"/>
      <c r="CA3974" s="1"/>
      <c r="CB3974" s="1"/>
      <c r="CC3974" s="1"/>
      <c r="CD3974" s="1"/>
      <c r="CE3974" s="1"/>
      <c r="CF3974" s="1"/>
      <c r="CG3974" s="1"/>
      <c r="CH3974" s="1"/>
      <c r="CI3974" s="1"/>
      <c r="CJ3974" s="1"/>
      <c r="CK3974" s="1"/>
      <c r="CL3974" s="1"/>
      <c r="CM3974" s="1"/>
      <c r="CN3974" s="1"/>
      <c r="CO3974" s="1"/>
      <c r="CP3974" s="1"/>
      <c r="CQ3974" s="1"/>
      <c r="CR3974" s="1"/>
      <c r="CS3974" s="1"/>
      <c r="CT3974" s="1"/>
      <c r="CU3974" s="1"/>
      <c r="CV3974" s="1"/>
      <c r="CW3974" s="1"/>
      <c r="CX3974" s="1"/>
      <c r="CY3974" s="1"/>
      <c r="CZ3974" s="1"/>
      <c r="DA3974" s="1"/>
      <c r="DB3974" s="1"/>
      <c r="DC3974" s="1"/>
      <c r="DD3974" s="1"/>
      <c r="DE3974" s="1"/>
      <c r="DF3974" s="1"/>
      <c r="DG3974" s="1"/>
      <c r="DH3974" s="1"/>
      <c r="DI3974" s="1"/>
      <c r="DJ3974" s="1"/>
      <c r="DK3974" s="1"/>
      <c r="DL3974" s="1"/>
      <c r="DM3974" s="1"/>
      <c r="DN3974" s="1"/>
      <c r="DO3974" s="1"/>
      <c r="DP3974" s="1"/>
      <c r="DQ3974" s="1"/>
      <c r="DR3974" s="1"/>
      <c r="DS3974" s="1"/>
      <c r="DT3974" s="1"/>
      <c r="DU3974" s="1"/>
      <c r="DV3974" s="1"/>
      <c r="DW3974" s="1"/>
      <c r="DX3974" s="1"/>
      <c r="DY3974" s="1"/>
      <c r="DZ3974" s="1"/>
      <c r="EA3974" s="1"/>
      <c r="EB3974" s="1"/>
      <c r="EC3974" s="1"/>
      <c r="ED3974" s="1"/>
      <c r="EE3974" s="1"/>
      <c r="EF3974" s="1"/>
      <c r="EG3974" s="1"/>
      <c r="EH3974" s="1"/>
      <c r="EI3974" s="1"/>
      <c r="EJ3974" s="1"/>
      <c r="EK3974" s="1"/>
      <c r="EL3974" s="1"/>
      <c r="EM3974" s="1"/>
      <c r="EN3974" s="1"/>
      <c r="EO3974" s="1"/>
      <c r="EP3974" s="1"/>
      <c r="EQ3974" s="1"/>
      <c r="ER3974" s="1"/>
      <c r="ES3974" s="1"/>
      <c r="ET3974" s="1"/>
      <c r="EU3974" s="1"/>
      <c r="EV3974" s="1"/>
      <c r="EW3974" s="1"/>
      <c r="EX3974" s="1"/>
      <c r="EY3974" s="1"/>
      <c r="EZ3974" s="1"/>
      <c r="FA3974" s="1"/>
      <c r="FB3974" s="1"/>
      <c r="FC3974" s="1"/>
      <c r="FD3974" s="1"/>
      <c r="FE3974" s="1"/>
      <c r="FF3974" s="1"/>
      <c r="FG3974" s="1"/>
      <c r="FH3974" s="1"/>
      <c r="FI3974" s="1"/>
      <c r="FJ3974" s="1"/>
      <c r="FK3974" s="1"/>
      <c r="FL3974" s="1"/>
      <c r="FM3974" s="1"/>
      <c r="FN3974" s="1"/>
      <c r="FO3974" s="1"/>
      <c r="FP3974" s="1"/>
      <c r="FQ3974" s="1"/>
      <c r="FR3974" s="1"/>
      <c r="FS3974" s="1"/>
      <c r="FT3974" s="1"/>
      <c r="FU3974" s="1"/>
      <c r="FV3974" s="1"/>
      <c r="FW3974" s="1"/>
      <c r="FX3974" s="1"/>
      <c r="FY3974" s="1"/>
      <c r="FZ3974" s="1"/>
      <c r="GA3974" s="1"/>
      <c r="GB3974" s="1"/>
      <c r="GC3974" s="1"/>
      <c r="GD3974" s="1"/>
      <c r="GE3974" s="1"/>
      <c r="GF3974" s="1"/>
      <c r="GG3974" s="1"/>
      <c r="GH3974" s="1"/>
      <c r="GI3974" s="1"/>
      <c r="GJ3974" s="1"/>
      <c r="GK3974"/>
      <c r="GL3974"/>
      <c r="GM3974"/>
      <c r="GN3974"/>
      <c r="GO3974"/>
      <c r="GP3974"/>
      <c r="GQ3974"/>
      <c r="GR3974"/>
      <c r="GS3974"/>
      <c r="GT3974"/>
      <c r="GU3974"/>
      <c r="GV3974"/>
      <c r="GW3974"/>
      <c r="GX3974"/>
      <c r="GY3974"/>
      <c r="GZ3974"/>
      <c r="HA3974"/>
      <c r="HB3974"/>
      <c r="HC3974"/>
      <c r="HD3974"/>
      <c r="HE3974"/>
    </row>
    <row r="3975" spans="4:213" s="25" customFormat="1" x14ac:dyDescent="0.25">
      <c r="D3975" s="19"/>
      <c r="E3975" s="19"/>
      <c r="F3975" s="20"/>
      <c r="G3975" s="20"/>
      <c r="H3975" s="20"/>
      <c r="I3975" s="20"/>
      <c r="J3975" s="21"/>
      <c r="K3975" s="21"/>
      <c r="L3975" s="20"/>
      <c r="M3975" s="20"/>
      <c r="N3975" s="22"/>
      <c r="O3975" s="22"/>
      <c r="P3975" s="22"/>
      <c r="Q3975" s="22"/>
      <c r="R3975" s="19"/>
      <c r="S3975" s="19"/>
      <c r="T3975" s="19"/>
      <c r="U3975" s="20"/>
      <c r="V3975" s="20"/>
      <c r="W3975" s="20"/>
      <c r="X3975" s="27"/>
      <c r="Y3975" s="253"/>
      <c r="Z3975" s="30"/>
      <c r="AA3975" s="30"/>
      <c r="AB3975" s="31"/>
      <c r="AC3975" s="31"/>
      <c r="AD3975" s="31"/>
      <c r="AE3975" s="31"/>
      <c r="AF3975" s="31"/>
      <c r="AG3975" s="241"/>
      <c r="AH3975" s="31"/>
      <c r="AI3975" s="31"/>
      <c r="AJ3975" s="31"/>
      <c r="AK3975" s="31"/>
      <c r="AL3975" s="120"/>
      <c r="AQ3975" s="26"/>
      <c r="AW3975" s="19"/>
      <c r="AX3975" s="19"/>
      <c r="AY3975" s="19"/>
      <c r="AZ3975" s="19"/>
      <c r="BA3975" s="19"/>
      <c r="BB3975" s="19"/>
      <c r="BC3975" s="1"/>
      <c r="BD3975"/>
      <c r="BE3975"/>
      <c r="BF3975" s="1"/>
      <c r="BG3975"/>
      <c r="BH3975"/>
      <c r="BI3975"/>
      <c r="BJ3975" s="1"/>
      <c r="BK3975" s="1"/>
      <c r="BL3975"/>
      <c r="BM3975" s="1"/>
      <c r="BN3975" s="1"/>
      <c r="BO3975" s="1"/>
      <c r="BP3975" s="1"/>
      <c r="BQ3975" s="1"/>
      <c r="BR3975" s="1"/>
      <c r="BS3975" s="1"/>
      <c r="BT3975" s="22"/>
      <c r="BU3975" s="1"/>
      <c r="BV3975" s="1"/>
      <c r="BW3975" s="1"/>
      <c r="BX3975" s="1"/>
      <c r="BY3975" s="1"/>
      <c r="BZ3975" s="1"/>
      <c r="CA3975" s="1"/>
      <c r="CB3975" s="1"/>
      <c r="CC3975" s="1"/>
      <c r="CD3975" s="1"/>
      <c r="CE3975" s="1"/>
      <c r="CF3975" s="1"/>
      <c r="CG3975" s="1"/>
      <c r="CH3975" s="1"/>
      <c r="CI3975" s="1"/>
      <c r="CJ3975" s="1"/>
      <c r="CK3975" s="1"/>
      <c r="CL3975" s="1"/>
      <c r="CM3975" s="1"/>
      <c r="CN3975" s="1"/>
      <c r="CO3975" s="1"/>
      <c r="CP3975" s="1"/>
      <c r="CQ3975" s="1"/>
      <c r="CR3975" s="1"/>
      <c r="CS3975" s="1"/>
      <c r="CT3975" s="1"/>
      <c r="CU3975" s="1"/>
      <c r="CV3975" s="1"/>
      <c r="CW3975" s="1"/>
      <c r="CX3975" s="1"/>
      <c r="CY3975" s="1"/>
      <c r="CZ3975" s="1"/>
      <c r="DA3975" s="1"/>
      <c r="DB3975" s="1"/>
      <c r="DC3975" s="1"/>
      <c r="DD3975" s="1"/>
      <c r="DE3975" s="1"/>
      <c r="DF3975" s="1"/>
      <c r="DG3975" s="1"/>
      <c r="DH3975" s="1"/>
      <c r="DI3975" s="1"/>
      <c r="DJ3975" s="1"/>
      <c r="DK3975" s="1"/>
      <c r="DL3975" s="1"/>
      <c r="DM3975" s="1"/>
      <c r="DN3975" s="1"/>
      <c r="DO3975" s="1"/>
      <c r="DP3975" s="1"/>
      <c r="DQ3975" s="1"/>
      <c r="DR3975" s="1"/>
      <c r="DS3975" s="1"/>
      <c r="DT3975" s="1"/>
      <c r="DU3975" s="1"/>
      <c r="DV3975" s="1"/>
      <c r="DW3975" s="1"/>
      <c r="DX3975" s="1"/>
      <c r="DY3975" s="1"/>
      <c r="DZ3975" s="1"/>
      <c r="EA3975" s="1"/>
      <c r="EB3975" s="1"/>
      <c r="EC3975" s="1"/>
      <c r="ED3975" s="1"/>
      <c r="EE3975" s="1"/>
      <c r="EF3975" s="1"/>
      <c r="EG3975" s="1"/>
      <c r="EH3975" s="1"/>
      <c r="EI3975" s="1"/>
      <c r="EJ3975" s="1"/>
      <c r="EK3975" s="1"/>
      <c r="EL3975" s="1"/>
      <c r="EM3975" s="1"/>
      <c r="EN3975" s="1"/>
      <c r="EO3975" s="1"/>
      <c r="EP3975" s="1"/>
      <c r="EQ3975" s="1"/>
      <c r="ER3975" s="1"/>
      <c r="ES3975" s="1"/>
      <c r="ET3975" s="1"/>
      <c r="EU3975" s="1"/>
      <c r="EV3975" s="1"/>
      <c r="EW3975" s="1"/>
      <c r="EX3975" s="1"/>
      <c r="EY3975" s="1"/>
      <c r="EZ3975" s="1"/>
      <c r="FA3975" s="1"/>
      <c r="FB3975" s="1"/>
      <c r="FC3975" s="1"/>
      <c r="FD3975" s="1"/>
      <c r="FE3975" s="1"/>
      <c r="FF3975" s="1"/>
      <c r="FG3975" s="1"/>
      <c r="FH3975" s="1"/>
      <c r="FI3975" s="1"/>
      <c r="FJ3975" s="1"/>
      <c r="FK3975" s="1"/>
      <c r="FL3975" s="1"/>
      <c r="FM3975" s="1"/>
      <c r="FN3975" s="1"/>
      <c r="FO3975" s="1"/>
      <c r="FP3975" s="1"/>
      <c r="FQ3975" s="1"/>
      <c r="FR3975" s="1"/>
      <c r="FS3975" s="1"/>
      <c r="FT3975" s="1"/>
      <c r="FU3975" s="1"/>
      <c r="FV3975" s="1"/>
      <c r="FW3975" s="1"/>
      <c r="FX3975" s="1"/>
      <c r="FY3975" s="1"/>
      <c r="FZ3975" s="1"/>
      <c r="GA3975" s="1"/>
      <c r="GB3975" s="1"/>
      <c r="GC3975" s="1"/>
      <c r="GD3975" s="1"/>
      <c r="GE3975" s="1"/>
      <c r="GF3975" s="1"/>
      <c r="GG3975" s="1"/>
      <c r="GH3975" s="1"/>
      <c r="GI3975" s="1"/>
      <c r="GJ3975" s="1"/>
      <c r="GK3975"/>
      <c r="GL3975"/>
      <c r="GM3975"/>
      <c r="GN3975"/>
      <c r="GO3975"/>
      <c r="GP3975"/>
      <c r="GQ3975"/>
      <c r="GR3975"/>
      <c r="GS3975"/>
      <c r="GT3975"/>
      <c r="GU3975"/>
      <c r="GV3975"/>
      <c r="GW3975"/>
      <c r="GX3975"/>
      <c r="GY3975"/>
      <c r="GZ3975"/>
      <c r="HA3975"/>
      <c r="HB3975"/>
      <c r="HC3975"/>
      <c r="HD3975"/>
      <c r="HE3975"/>
    </row>
    <row r="3976" spans="4:213" s="25" customFormat="1" x14ac:dyDescent="0.25">
      <c r="D3976" s="19"/>
      <c r="E3976" s="19"/>
      <c r="F3976" s="20"/>
      <c r="G3976" s="20"/>
      <c r="H3976" s="20"/>
      <c r="I3976" s="20"/>
      <c r="J3976" s="21"/>
      <c r="K3976" s="21"/>
      <c r="L3976" s="20"/>
      <c r="M3976" s="20"/>
      <c r="N3976" s="22"/>
      <c r="O3976" s="22"/>
      <c r="P3976" s="22"/>
      <c r="Q3976" s="22"/>
      <c r="R3976" s="19"/>
      <c r="S3976" s="19"/>
      <c r="T3976" s="19"/>
      <c r="U3976" s="20"/>
      <c r="V3976" s="20"/>
      <c r="W3976" s="20"/>
      <c r="X3976" s="27"/>
      <c r="Y3976" s="253"/>
      <c r="Z3976" s="30"/>
      <c r="AA3976" s="30"/>
      <c r="AB3976" s="31"/>
      <c r="AC3976" s="31"/>
      <c r="AD3976" s="31"/>
      <c r="AE3976" s="31"/>
      <c r="AF3976" s="31"/>
      <c r="AG3976" s="241"/>
      <c r="AH3976" s="31"/>
      <c r="AI3976" s="31"/>
      <c r="AJ3976" s="31"/>
      <c r="AK3976" s="31"/>
      <c r="AL3976" s="120"/>
      <c r="AQ3976" s="26"/>
      <c r="AW3976" s="19"/>
      <c r="AX3976" s="19"/>
      <c r="AY3976" s="19"/>
      <c r="AZ3976" s="19"/>
      <c r="BA3976" s="19"/>
      <c r="BB3976" s="19"/>
      <c r="BC3976" s="1"/>
      <c r="BD3976"/>
      <c r="BE3976"/>
      <c r="BF3976" s="1"/>
      <c r="BG3976"/>
      <c r="BH3976"/>
      <c r="BI3976"/>
      <c r="BJ3976" s="1"/>
      <c r="BK3976" s="1"/>
      <c r="BL3976"/>
      <c r="BM3976" s="1"/>
      <c r="BN3976" s="1"/>
      <c r="BO3976" s="1"/>
      <c r="BP3976" s="1"/>
      <c r="BQ3976" s="1"/>
      <c r="BR3976" s="1"/>
      <c r="BS3976" s="1"/>
      <c r="BT3976" s="22"/>
      <c r="BU3976" s="1"/>
      <c r="BV3976" s="1"/>
      <c r="BW3976" s="1"/>
      <c r="BX3976" s="1"/>
      <c r="BY3976" s="1"/>
      <c r="BZ3976" s="1"/>
      <c r="CA3976" s="1"/>
      <c r="CB3976" s="1"/>
      <c r="CC3976" s="1"/>
      <c r="CD3976" s="1"/>
      <c r="CE3976" s="1"/>
      <c r="CF3976" s="1"/>
      <c r="CG3976" s="1"/>
      <c r="CH3976" s="1"/>
      <c r="CI3976" s="1"/>
      <c r="CJ3976" s="1"/>
      <c r="CK3976" s="1"/>
      <c r="CL3976" s="1"/>
      <c r="CM3976" s="1"/>
      <c r="CN3976" s="1"/>
      <c r="CO3976" s="1"/>
      <c r="CP3976" s="1"/>
      <c r="CQ3976" s="1"/>
      <c r="CR3976" s="1"/>
      <c r="CS3976" s="1"/>
      <c r="CT3976" s="1"/>
      <c r="CU3976" s="1"/>
      <c r="CV3976" s="1"/>
      <c r="CW3976" s="1"/>
      <c r="CX3976" s="1"/>
      <c r="CY3976" s="1"/>
      <c r="CZ3976" s="1"/>
      <c r="DA3976" s="1"/>
      <c r="DB3976" s="1"/>
      <c r="DC3976" s="1"/>
      <c r="DD3976" s="1"/>
      <c r="DE3976" s="1"/>
      <c r="DF3976" s="1"/>
      <c r="DG3976" s="1"/>
      <c r="DH3976" s="1"/>
      <c r="DI3976" s="1"/>
      <c r="DJ3976" s="1"/>
      <c r="DK3976" s="1"/>
      <c r="DL3976" s="1"/>
      <c r="DM3976" s="1"/>
      <c r="DN3976" s="1"/>
      <c r="DO3976" s="1"/>
      <c r="DP3976" s="1"/>
      <c r="DQ3976" s="1"/>
      <c r="DR3976" s="1"/>
      <c r="DS3976" s="1"/>
      <c r="DT3976" s="1"/>
      <c r="DU3976" s="1"/>
      <c r="DV3976" s="1"/>
      <c r="DW3976" s="1"/>
      <c r="DX3976" s="1"/>
      <c r="DY3976" s="1"/>
      <c r="DZ3976" s="1"/>
      <c r="EA3976" s="1"/>
      <c r="EB3976" s="1"/>
      <c r="EC3976" s="1"/>
      <c r="ED3976" s="1"/>
      <c r="EE3976" s="1"/>
      <c r="EF3976" s="1"/>
      <c r="EG3976" s="1"/>
      <c r="EH3976" s="1"/>
      <c r="EI3976" s="1"/>
      <c r="EJ3976" s="1"/>
      <c r="EK3976" s="1"/>
      <c r="EL3976" s="1"/>
      <c r="EM3976" s="1"/>
      <c r="EN3976" s="1"/>
      <c r="EO3976" s="1"/>
      <c r="EP3976" s="1"/>
      <c r="EQ3976" s="1"/>
      <c r="ER3976" s="1"/>
      <c r="ES3976" s="1"/>
      <c r="ET3976" s="1"/>
      <c r="EU3976" s="1"/>
      <c r="EV3976" s="1"/>
      <c r="EW3976" s="1"/>
      <c r="EX3976" s="1"/>
      <c r="EY3976" s="1"/>
      <c r="EZ3976" s="1"/>
      <c r="FA3976" s="1"/>
      <c r="FB3976" s="1"/>
      <c r="FC3976" s="1"/>
      <c r="FD3976" s="1"/>
      <c r="FE3976" s="1"/>
      <c r="FF3976" s="1"/>
      <c r="FG3976" s="1"/>
      <c r="FH3976" s="1"/>
      <c r="FI3976" s="1"/>
      <c r="FJ3976" s="1"/>
      <c r="FK3976" s="1"/>
      <c r="FL3976" s="1"/>
      <c r="FM3976" s="1"/>
      <c r="FN3976" s="1"/>
      <c r="FO3976" s="1"/>
      <c r="FP3976" s="1"/>
      <c r="FQ3976" s="1"/>
      <c r="FR3976" s="1"/>
      <c r="FS3976" s="1"/>
      <c r="FT3976" s="1"/>
      <c r="FU3976" s="1"/>
      <c r="FV3976" s="1"/>
      <c r="FW3976" s="1"/>
      <c r="FX3976" s="1"/>
      <c r="FY3976" s="1"/>
      <c r="FZ3976" s="1"/>
      <c r="GA3976" s="1"/>
      <c r="GB3976" s="1"/>
      <c r="GC3976" s="1"/>
      <c r="GD3976" s="1"/>
      <c r="GE3976" s="1"/>
      <c r="GF3976" s="1"/>
      <c r="GG3976" s="1"/>
      <c r="GH3976" s="1"/>
      <c r="GI3976" s="1"/>
      <c r="GJ3976" s="1"/>
      <c r="GK3976"/>
      <c r="GL3976"/>
      <c r="GM3976"/>
      <c r="GN3976"/>
      <c r="GO3976"/>
      <c r="GP3976"/>
      <c r="GQ3976"/>
      <c r="GR3976"/>
      <c r="GS3976"/>
      <c r="GT3976"/>
      <c r="GU3976"/>
      <c r="GV3976"/>
      <c r="GW3976"/>
      <c r="GX3976"/>
      <c r="GY3976"/>
      <c r="GZ3976"/>
      <c r="HA3976"/>
      <c r="HB3976"/>
      <c r="HC3976"/>
      <c r="HD3976"/>
      <c r="HE3976"/>
    </row>
    <row r="3977" spans="4:213" s="25" customFormat="1" x14ac:dyDescent="0.25">
      <c r="D3977" s="19"/>
      <c r="E3977" s="19"/>
      <c r="F3977" s="20"/>
      <c r="G3977" s="20"/>
      <c r="H3977" s="20"/>
      <c r="I3977" s="20"/>
      <c r="J3977" s="21"/>
      <c r="K3977" s="21"/>
      <c r="L3977" s="20"/>
      <c r="M3977" s="20"/>
      <c r="N3977" s="22"/>
      <c r="O3977" s="22"/>
      <c r="P3977" s="22"/>
      <c r="Q3977" s="22"/>
      <c r="R3977" s="19"/>
      <c r="S3977" s="19"/>
      <c r="T3977" s="19"/>
      <c r="U3977" s="20"/>
      <c r="V3977" s="20"/>
      <c r="W3977" s="20"/>
      <c r="X3977" s="27"/>
      <c r="Y3977" s="253"/>
      <c r="Z3977" s="30"/>
      <c r="AA3977" s="30"/>
      <c r="AB3977" s="31"/>
      <c r="AC3977" s="31"/>
      <c r="AD3977" s="31"/>
      <c r="AE3977" s="31"/>
      <c r="AF3977" s="31"/>
      <c r="AG3977" s="241"/>
      <c r="AH3977" s="31"/>
      <c r="AI3977" s="31"/>
      <c r="AJ3977" s="31"/>
      <c r="AK3977" s="31"/>
      <c r="AL3977" s="120"/>
      <c r="AQ3977" s="26"/>
      <c r="AW3977" s="19"/>
      <c r="AX3977" s="19"/>
      <c r="AY3977" s="19"/>
      <c r="AZ3977" s="19"/>
      <c r="BA3977" s="19"/>
      <c r="BB3977" s="19"/>
      <c r="BC3977" s="1"/>
      <c r="BD3977"/>
      <c r="BE3977"/>
      <c r="BF3977" s="1"/>
      <c r="BG3977"/>
      <c r="BH3977"/>
      <c r="BI3977"/>
      <c r="BJ3977" s="1"/>
      <c r="BK3977" s="1"/>
      <c r="BL3977"/>
      <c r="BM3977" s="1"/>
      <c r="BN3977" s="1"/>
      <c r="BO3977" s="1"/>
      <c r="BP3977" s="1"/>
      <c r="BQ3977" s="1"/>
      <c r="BR3977" s="1"/>
      <c r="BS3977" s="1"/>
      <c r="BT3977" s="22"/>
      <c r="BU3977" s="1"/>
      <c r="BV3977" s="1"/>
      <c r="BW3977" s="1"/>
      <c r="BX3977" s="1"/>
      <c r="BY3977" s="1"/>
      <c r="BZ3977" s="1"/>
      <c r="CA3977" s="1"/>
      <c r="CB3977" s="1"/>
      <c r="CC3977" s="1"/>
      <c r="CD3977" s="1"/>
      <c r="CE3977" s="1"/>
      <c r="CF3977" s="1"/>
      <c r="CG3977" s="1"/>
      <c r="CH3977" s="1"/>
      <c r="CI3977" s="1"/>
      <c r="CJ3977" s="1"/>
      <c r="CK3977" s="1"/>
      <c r="CL3977" s="1"/>
      <c r="CM3977" s="1"/>
      <c r="CN3977" s="1"/>
      <c r="CO3977" s="1"/>
      <c r="CP3977" s="1"/>
      <c r="CQ3977" s="1"/>
      <c r="CR3977" s="1"/>
      <c r="CS3977" s="1"/>
      <c r="CT3977" s="1"/>
      <c r="CU3977" s="1"/>
      <c r="CV3977" s="1"/>
      <c r="CW3977" s="1"/>
      <c r="CX3977" s="1"/>
      <c r="CY3977" s="1"/>
      <c r="CZ3977" s="1"/>
      <c r="DA3977" s="1"/>
      <c r="DB3977" s="1"/>
      <c r="DC3977" s="1"/>
      <c r="DD3977" s="1"/>
      <c r="DE3977" s="1"/>
      <c r="DF3977" s="1"/>
      <c r="DG3977" s="1"/>
      <c r="DH3977" s="1"/>
      <c r="DI3977" s="1"/>
      <c r="DJ3977" s="1"/>
      <c r="DK3977" s="1"/>
      <c r="DL3977" s="1"/>
      <c r="DM3977" s="1"/>
      <c r="DN3977" s="1"/>
      <c r="DO3977" s="1"/>
      <c r="DP3977" s="1"/>
      <c r="DQ3977" s="1"/>
      <c r="DR3977" s="1"/>
      <c r="DS3977" s="1"/>
      <c r="DT3977" s="1"/>
      <c r="DU3977" s="1"/>
      <c r="DV3977" s="1"/>
      <c r="DW3977" s="1"/>
      <c r="DX3977" s="1"/>
      <c r="DY3977" s="1"/>
      <c r="DZ3977" s="1"/>
      <c r="EA3977" s="1"/>
      <c r="EB3977" s="1"/>
      <c r="EC3977" s="1"/>
      <c r="ED3977" s="1"/>
      <c r="EE3977" s="1"/>
      <c r="EF3977" s="1"/>
      <c r="EG3977" s="1"/>
      <c r="EH3977" s="1"/>
      <c r="EI3977" s="1"/>
      <c r="EJ3977" s="1"/>
      <c r="EK3977" s="1"/>
      <c r="EL3977" s="1"/>
      <c r="EM3977" s="1"/>
      <c r="EN3977" s="1"/>
      <c r="EO3977" s="1"/>
      <c r="EP3977" s="1"/>
      <c r="EQ3977" s="1"/>
      <c r="ER3977" s="1"/>
      <c r="ES3977" s="1"/>
      <c r="ET3977" s="1"/>
      <c r="EU3977" s="1"/>
      <c r="EV3977" s="1"/>
      <c r="EW3977" s="1"/>
      <c r="EX3977" s="1"/>
      <c r="EY3977" s="1"/>
      <c r="EZ3977" s="1"/>
      <c r="FA3977" s="1"/>
      <c r="FB3977" s="1"/>
      <c r="FC3977" s="1"/>
      <c r="FD3977" s="1"/>
      <c r="FE3977" s="1"/>
      <c r="FF3977" s="1"/>
      <c r="FG3977" s="1"/>
      <c r="FH3977" s="1"/>
      <c r="FI3977" s="1"/>
      <c r="FJ3977" s="1"/>
      <c r="FK3977" s="1"/>
      <c r="FL3977" s="1"/>
      <c r="FM3977" s="1"/>
      <c r="FN3977" s="1"/>
      <c r="FO3977" s="1"/>
      <c r="FP3977" s="1"/>
      <c r="FQ3977" s="1"/>
      <c r="FR3977" s="1"/>
      <c r="FS3977" s="1"/>
      <c r="FT3977" s="1"/>
      <c r="FU3977" s="1"/>
      <c r="FV3977" s="1"/>
      <c r="FW3977" s="1"/>
      <c r="FX3977" s="1"/>
      <c r="FY3977" s="1"/>
      <c r="FZ3977" s="1"/>
      <c r="GA3977" s="1"/>
      <c r="GB3977" s="1"/>
      <c r="GC3977" s="1"/>
      <c r="GD3977" s="1"/>
      <c r="GE3977" s="1"/>
      <c r="GF3977" s="1"/>
      <c r="GG3977" s="1"/>
      <c r="GH3977" s="1"/>
      <c r="GI3977" s="1"/>
      <c r="GJ3977" s="1"/>
      <c r="GK3977"/>
      <c r="GL3977"/>
      <c r="GM3977"/>
      <c r="GN3977"/>
      <c r="GO3977"/>
      <c r="GP3977"/>
      <c r="GQ3977"/>
      <c r="GR3977"/>
      <c r="GS3977"/>
      <c r="GT3977"/>
      <c r="GU3977"/>
      <c r="GV3977"/>
      <c r="GW3977"/>
      <c r="GX3977"/>
      <c r="GY3977"/>
      <c r="GZ3977"/>
      <c r="HA3977"/>
      <c r="HB3977"/>
      <c r="HC3977"/>
      <c r="HD3977"/>
      <c r="HE3977"/>
    </row>
    <row r="3978" spans="4:213" s="25" customFormat="1" x14ac:dyDescent="0.25">
      <c r="D3978" s="19"/>
      <c r="E3978" s="19"/>
      <c r="F3978" s="20"/>
      <c r="G3978" s="20"/>
      <c r="H3978" s="20"/>
      <c r="I3978" s="20"/>
      <c r="J3978" s="21"/>
      <c r="K3978" s="21"/>
      <c r="L3978" s="20"/>
      <c r="M3978" s="20"/>
      <c r="N3978" s="22"/>
      <c r="O3978" s="22"/>
      <c r="P3978" s="22"/>
      <c r="Q3978" s="22"/>
      <c r="R3978" s="19"/>
      <c r="S3978" s="19"/>
      <c r="T3978" s="19"/>
      <c r="U3978" s="20"/>
      <c r="V3978" s="20"/>
      <c r="W3978" s="20"/>
      <c r="X3978" s="27"/>
      <c r="Y3978" s="253"/>
      <c r="Z3978" s="30"/>
      <c r="AA3978" s="30"/>
      <c r="AB3978" s="31"/>
      <c r="AC3978" s="31"/>
      <c r="AD3978" s="31"/>
      <c r="AE3978" s="31"/>
      <c r="AF3978" s="31"/>
      <c r="AG3978" s="241"/>
      <c r="AH3978" s="31"/>
      <c r="AI3978" s="31"/>
      <c r="AJ3978" s="31"/>
      <c r="AK3978" s="31"/>
      <c r="AL3978" s="120"/>
      <c r="AQ3978" s="26"/>
      <c r="AW3978" s="19"/>
      <c r="AX3978" s="19"/>
      <c r="AY3978" s="19"/>
      <c r="AZ3978" s="19"/>
      <c r="BA3978" s="19"/>
      <c r="BB3978" s="19"/>
      <c r="BC3978" s="1"/>
      <c r="BD3978"/>
      <c r="BE3978"/>
      <c r="BF3978" s="1"/>
      <c r="BG3978"/>
      <c r="BH3978"/>
      <c r="BI3978"/>
      <c r="BJ3978" s="1"/>
      <c r="BK3978" s="1"/>
      <c r="BL3978"/>
      <c r="BM3978" s="1"/>
      <c r="BN3978" s="1"/>
      <c r="BO3978" s="1"/>
      <c r="BP3978" s="1"/>
      <c r="BQ3978" s="1"/>
      <c r="BR3978" s="1"/>
      <c r="BS3978" s="1"/>
      <c r="BT3978" s="22"/>
      <c r="BU3978" s="1"/>
      <c r="BV3978" s="1"/>
      <c r="BW3978" s="1"/>
      <c r="BX3978" s="1"/>
      <c r="BY3978" s="1"/>
      <c r="BZ3978" s="1"/>
      <c r="CA3978" s="1"/>
      <c r="CB3978" s="1"/>
      <c r="CC3978" s="1"/>
      <c r="CD3978" s="1"/>
      <c r="CE3978" s="1"/>
      <c r="CF3978" s="1"/>
      <c r="CG3978" s="1"/>
      <c r="CH3978" s="1"/>
      <c r="CI3978" s="1"/>
      <c r="CJ3978" s="1"/>
      <c r="CK3978" s="1"/>
      <c r="CL3978" s="1"/>
      <c r="CM3978" s="1"/>
      <c r="CN3978" s="1"/>
      <c r="CO3978" s="1"/>
      <c r="CP3978" s="1"/>
      <c r="CQ3978" s="1"/>
      <c r="CR3978" s="1"/>
      <c r="CS3978" s="1"/>
      <c r="CT3978" s="1"/>
      <c r="CU3978" s="1"/>
      <c r="CV3978" s="1"/>
      <c r="CW3978" s="1"/>
      <c r="CX3978" s="1"/>
      <c r="CY3978" s="1"/>
      <c r="CZ3978" s="1"/>
      <c r="DA3978" s="1"/>
      <c r="DB3978" s="1"/>
      <c r="DC3978" s="1"/>
      <c r="DD3978" s="1"/>
      <c r="DE3978" s="1"/>
      <c r="DF3978" s="1"/>
      <c r="DG3978" s="1"/>
      <c r="DH3978" s="1"/>
      <c r="DI3978" s="1"/>
      <c r="DJ3978" s="1"/>
      <c r="DK3978" s="1"/>
      <c r="DL3978" s="1"/>
      <c r="DM3978" s="1"/>
      <c r="DN3978" s="1"/>
      <c r="DO3978" s="1"/>
      <c r="DP3978" s="1"/>
      <c r="DQ3978" s="1"/>
      <c r="DR3978" s="1"/>
      <c r="DS3978" s="1"/>
      <c r="DT3978" s="1"/>
      <c r="DU3978" s="1"/>
      <c r="DV3978" s="1"/>
      <c r="DW3978" s="1"/>
      <c r="DX3978" s="1"/>
      <c r="DY3978" s="1"/>
      <c r="DZ3978" s="1"/>
      <c r="EA3978" s="1"/>
      <c r="EB3978" s="1"/>
      <c r="EC3978" s="1"/>
      <c r="ED3978" s="1"/>
      <c r="EE3978" s="1"/>
      <c r="EF3978" s="1"/>
      <c r="EG3978" s="1"/>
      <c r="EH3978" s="1"/>
      <c r="EI3978" s="1"/>
      <c r="EJ3978" s="1"/>
      <c r="EK3978" s="1"/>
      <c r="EL3978" s="1"/>
      <c r="EM3978" s="1"/>
      <c r="EN3978" s="1"/>
      <c r="EO3978" s="1"/>
      <c r="EP3978" s="1"/>
      <c r="EQ3978" s="1"/>
      <c r="ER3978" s="1"/>
      <c r="ES3978" s="1"/>
      <c r="ET3978" s="1"/>
      <c r="EU3978" s="1"/>
      <c r="EV3978" s="1"/>
      <c r="EW3978" s="1"/>
      <c r="EX3978" s="1"/>
      <c r="EY3978" s="1"/>
      <c r="EZ3978" s="1"/>
      <c r="FA3978" s="1"/>
      <c r="FB3978" s="1"/>
      <c r="FC3978" s="1"/>
      <c r="FD3978" s="1"/>
      <c r="FE3978" s="1"/>
      <c r="FF3978" s="1"/>
      <c r="FG3978" s="1"/>
      <c r="FH3978" s="1"/>
      <c r="FI3978" s="1"/>
      <c r="FJ3978" s="1"/>
      <c r="FK3978" s="1"/>
      <c r="FL3978" s="1"/>
      <c r="FM3978" s="1"/>
      <c r="FN3978" s="1"/>
      <c r="FO3978" s="1"/>
      <c r="FP3978" s="1"/>
      <c r="FQ3978" s="1"/>
      <c r="FR3978" s="1"/>
      <c r="FS3978" s="1"/>
      <c r="FT3978" s="1"/>
      <c r="FU3978" s="1"/>
      <c r="FV3978" s="1"/>
      <c r="FW3978" s="1"/>
      <c r="FX3978" s="1"/>
      <c r="FY3978" s="1"/>
      <c r="FZ3978" s="1"/>
      <c r="GA3978" s="1"/>
      <c r="GB3978" s="1"/>
      <c r="GC3978" s="1"/>
      <c r="GD3978" s="1"/>
      <c r="GE3978" s="1"/>
      <c r="GF3978" s="1"/>
      <c r="GG3978" s="1"/>
      <c r="GH3978" s="1"/>
      <c r="GI3978" s="1"/>
      <c r="GJ3978" s="1"/>
      <c r="GK3978"/>
      <c r="GL3978"/>
      <c r="GM3978"/>
      <c r="GN3978"/>
      <c r="GO3978"/>
      <c r="GP3978"/>
      <c r="GQ3978"/>
      <c r="GR3978"/>
      <c r="GS3978"/>
      <c r="GT3978"/>
      <c r="GU3978"/>
      <c r="GV3978"/>
      <c r="GW3978"/>
      <c r="GX3978"/>
      <c r="GY3978"/>
      <c r="GZ3978"/>
      <c r="HA3978"/>
      <c r="HB3978"/>
      <c r="HC3978"/>
      <c r="HD3978"/>
      <c r="HE3978"/>
    </row>
    <row r="3979" spans="4:213" s="25" customFormat="1" x14ac:dyDescent="0.25">
      <c r="D3979" s="19"/>
      <c r="E3979" s="19"/>
      <c r="F3979" s="20"/>
      <c r="G3979" s="20"/>
      <c r="H3979" s="20"/>
      <c r="I3979" s="20"/>
      <c r="J3979" s="21"/>
      <c r="K3979" s="21"/>
      <c r="L3979" s="20"/>
      <c r="M3979" s="20"/>
      <c r="N3979" s="22"/>
      <c r="O3979" s="22"/>
      <c r="P3979" s="22"/>
      <c r="Q3979" s="22"/>
      <c r="R3979" s="19"/>
      <c r="S3979" s="19"/>
      <c r="T3979" s="19"/>
      <c r="U3979" s="20"/>
      <c r="V3979" s="20"/>
      <c r="W3979" s="20"/>
      <c r="X3979" s="27"/>
      <c r="Y3979" s="253"/>
      <c r="Z3979" s="30"/>
      <c r="AA3979" s="30"/>
      <c r="AB3979" s="31"/>
      <c r="AC3979" s="31"/>
      <c r="AD3979" s="31"/>
      <c r="AE3979" s="31"/>
      <c r="AF3979" s="31"/>
      <c r="AG3979" s="241"/>
      <c r="AH3979" s="31"/>
      <c r="AI3979" s="31"/>
      <c r="AJ3979" s="31"/>
      <c r="AK3979" s="31"/>
      <c r="AL3979" s="120"/>
      <c r="AQ3979" s="26"/>
      <c r="AW3979" s="19"/>
      <c r="AX3979" s="19"/>
      <c r="AY3979" s="19"/>
      <c r="AZ3979" s="19"/>
      <c r="BA3979" s="19"/>
      <c r="BB3979" s="19"/>
      <c r="BC3979" s="1"/>
      <c r="BD3979"/>
      <c r="BE3979"/>
      <c r="BF3979" s="1"/>
      <c r="BG3979"/>
      <c r="BH3979"/>
      <c r="BI3979"/>
      <c r="BJ3979" s="1"/>
      <c r="BK3979" s="1"/>
      <c r="BL3979"/>
      <c r="BM3979" s="1"/>
      <c r="BN3979" s="1"/>
      <c r="BO3979" s="1"/>
      <c r="BP3979" s="1"/>
      <c r="BQ3979" s="1"/>
      <c r="BR3979" s="1"/>
      <c r="BS3979" s="1"/>
      <c r="BT3979" s="22"/>
      <c r="BU3979" s="1"/>
      <c r="BV3979" s="1"/>
      <c r="BW3979" s="1"/>
      <c r="BX3979" s="1"/>
      <c r="BY3979" s="1"/>
      <c r="BZ3979" s="1"/>
      <c r="CA3979" s="1"/>
      <c r="CB3979" s="1"/>
      <c r="CC3979" s="1"/>
      <c r="CD3979" s="1"/>
      <c r="CE3979" s="1"/>
      <c r="CF3979" s="1"/>
      <c r="CG3979" s="1"/>
      <c r="CH3979" s="1"/>
      <c r="CI3979" s="1"/>
      <c r="CJ3979" s="1"/>
      <c r="CK3979" s="1"/>
      <c r="CL3979" s="1"/>
      <c r="CM3979" s="1"/>
      <c r="CN3979" s="1"/>
      <c r="CO3979" s="1"/>
      <c r="CP3979" s="1"/>
      <c r="CQ3979" s="1"/>
      <c r="CR3979" s="1"/>
      <c r="CS3979" s="1"/>
      <c r="CT3979" s="1"/>
      <c r="CU3979" s="1"/>
      <c r="CV3979" s="1"/>
      <c r="CW3979" s="1"/>
      <c r="CX3979" s="1"/>
      <c r="CY3979" s="1"/>
      <c r="CZ3979" s="1"/>
      <c r="DA3979" s="1"/>
      <c r="DB3979" s="1"/>
      <c r="DC3979" s="1"/>
      <c r="DD3979" s="1"/>
      <c r="DE3979" s="1"/>
      <c r="DF3979" s="1"/>
      <c r="DG3979" s="1"/>
      <c r="DH3979" s="1"/>
      <c r="DI3979" s="1"/>
      <c r="DJ3979" s="1"/>
      <c r="DK3979" s="1"/>
      <c r="DL3979" s="1"/>
      <c r="DM3979" s="1"/>
      <c r="DN3979" s="1"/>
      <c r="DO3979" s="1"/>
      <c r="DP3979" s="1"/>
      <c r="DQ3979" s="1"/>
      <c r="DR3979" s="1"/>
      <c r="DS3979" s="1"/>
      <c r="DT3979" s="1"/>
      <c r="DU3979" s="1"/>
      <c r="DV3979" s="1"/>
      <c r="DW3979" s="1"/>
      <c r="DX3979" s="1"/>
      <c r="DY3979" s="1"/>
      <c r="DZ3979" s="1"/>
      <c r="EA3979" s="1"/>
      <c r="EB3979" s="1"/>
      <c r="EC3979" s="1"/>
      <c r="ED3979" s="1"/>
      <c r="EE3979" s="1"/>
      <c r="EF3979" s="1"/>
      <c r="EG3979" s="1"/>
      <c r="EH3979" s="1"/>
      <c r="EI3979" s="1"/>
      <c r="EJ3979" s="1"/>
      <c r="EK3979" s="1"/>
      <c r="EL3979" s="1"/>
      <c r="EM3979" s="1"/>
      <c r="EN3979" s="1"/>
      <c r="EO3979" s="1"/>
      <c r="EP3979" s="1"/>
      <c r="EQ3979" s="1"/>
      <c r="ER3979" s="1"/>
      <c r="ES3979" s="1"/>
      <c r="ET3979" s="1"/>
      <c r="EU3979" s="1"/>
      <c r="EV3979" s="1"/>
      <c r="EW3979" s="1"/>
      <c r="EX3979" s="1"/>
      <c r="EY3979" s="1"/>
      <c r="EZ3979" s="1"/>
      <c r="FA3979" s="1"/>
      <c r="FB3979" s="1"/>
      <c r="FC3979" s="1"/>
      <c r="FD3979" s="1"/>
      <c r="FE3979" s="1"/>
      <c r="FF3979" s="1"/>
      <c r="FG3979" s="1"/>
      <c r="FH3979" s="1"/>
      <c r="FI3979" s="1"/>
      <c r="FJ3979" s="1"/>
      <c r="FK3979" s="1"/>
      <c r="FL3979" s="1"/>
      <c r="FM3979" s="1"/>
      <c r="FN3979" s="1"/>
      <c r="FO3979" s="1"/>
      <c r="FP3979" s="1"/>
      <c r="FQ3979" s="1"/>
      <c r="FR3979" s="1"/>
      <c r="FS3979" s="1"/>
      <c r="FT3979" s="1"/>
      <c r="FU3979" s="1"/>
      <c r="FV3979" s="1"/>
      <c r="FW3979" s="1"/>
      <c r="FX3979" s="1"/>
      <c r="FY3979" s="1"/>
      <c r="FZ3979" s="1"/>
      <c r="GA3979" s="1"/>
      <c r="GB3979" s="1"/>
      <c r="GC3979" s="1"/>
      <c r="GD3979" s="1"/>
      <c r="GE3979" s="1"/>
      <c r="GF3979" s="1"/>
      <c r="GG3979" s="1"/>
      <c r="GH3979" s="1"/>
      <c r="GI3979" s="1"/>
      <c r="GJ3979" s="1"/>
      <c r="GK3979"/>
      <c r="GL3979"/>
      <c r="GM3979"/>
      <c r="GN3979"/>
      <c r="GO3979"/>
      <c r="GP3979"/>
      <c r="GQ3979"/>
      <c r="GR3979"/>
      <c r="GS3979"/>
      <c r="GT3979"/>
      <c r="GU3979"/>
      <c r="GV3979"/>
      <c r="GW3979"/>
      <c r="GX3979"/>
      <c r="GY3979"/>
      <c r="GZ3979"/>
      <c r="HA3979"/>
      <c r="HB3979"/>
      <c r="HC3979"/>
      <c r="HD3979"/>
      <c r="HE3979"/>
    </row>
    <row r="3980" spans="4:213" s="25" customFormat="1" x14ac:dyDescent="0.25">
      <c r="D3980" s="19"/>
      <c r="E3980" s="19"/>
      <c r="F3980" s="20"/>
      <c r="G3980" s="20"/>
      <c r="H3980" s="20"/>
      <c r="I3980" s="20"/>
      <c r="J3980" s="21"/>
      <c r="K3980" s="21"/>
      <c r="L3980" s="20"/>
      <c r="M3980" s="20"/>
      <c r="N3980" s="22"/>
      <c r="O3980" s="22"/>
      <c r="P3980" s="22"/>
      <c r="Q3980" s="22"/>
      <c r="R3980" s="19"/>
      <c r="S3980" s="19"/>
      <c r="T3980" s="19"/>
      <c r="U3980" s="20"/>
      <c r="V3980" s="20"/>
      <c r="W3980" s="20"/>
      <c r="X3980" s="27"/>
      <c r="Y3980" s="253"/>
      <c r="Z3980" s="30"/>
      <c r="AA3980" s="30"/>
      <c r="AB3980" s="31"/>
      <c r="AC3980" s="31"/>
      <c r="AD3980" s="31"/>
      <c r="AE3980" s="31"/>
      <c r="AF3980" s="31"/>
      <c r="AG3980" s="241"/>
      <c r="AH3980" s="31"/>
      <c r="AI3980" s="31"/>
      <c r="AJ3980" s="31"/>
      <c r="AK3980" s="31"/>
      <c r="AL3980" s="120"/>
      <c r="AQ3980" s="26"/>
      <c r="AW3980" s="19"/>
      <c r="AX3980" s="19"/>
      <c r="AY3980" s="19"/>
      <c r="AZ3980" s="19"/>
      <c r="BA3980" s="19"/>
      <c r="BB3980" s="19"/>
      <c r="BC3980" s="1"/>
      <c r="BD3980"/>
      <c r="BE3980"/>
      <c r="BF3980" s="1"/>
      <c r="BG3980"/>
      <c r="BH3980"/>
      <c r="BI3980"/>
      <c r="BJ3980" s="1"/>
      <c r="BK3980" s="1"/>
      <c r="BL3980"/>
      <c r="BM3980" s="1"/>
      <c r="BN3980" s="1"/>
      <c r="BO3980" s="1"/>
      <c r="BP3980" s="1"/>
      <c r="BQ3980" s="1"/>
      <c r="BR3980" s="1"/>
      <c r="BS3980" s="1"/>
      <c r="BT3980" s="22"/>
      <c r="BU3980" s="1"/>
      <c r="BV3980" s="1"/>
      <c r="BW3980" s="1"/>
      <c r="BX3980" s="1"/>
      <c r="BY3980" s="1"/>
      <c r="BZ3980" s="1"/>
      <c r="CA3980" s="1"/>
      <c r="CB3980" s="1"/>
      <c r="CC3980" s="1"/>
      <c r="CD3980" s="1"/>
      <c r="CE3980" s="1"/>
      <c r="CF3980" s="1"/>
      <c r="CG3980" s="1"/>
      <c r="CH3980" s="1"/>
      <c r="CI3980" s="1"/>
      <c r="CJ3980" s="1"/>
      <c r="CK3980" s="1"/>
      <c r="CL3980" s="1"/>
      <c r="CM3980" s="1"/>
      <c r="CN3980" s="1"/>
      <c r="CO3980" s="1"/>
      <c r="CP3980" s="1"/>
      <c r="CQ3980" s="1"/>
      <c r="CR3980" s="1"/>
      <c r="CS3980" s="1"/>
      <c r="CT3980" s="1"/>
      <c r="CU3980" s="1"/>
      <c r="CV3980" s="1"/>
      <c r="CW3980" s="1"/>
      <c r="CX3980" s="1"/>
      <c r="CY3980" s="1"/>
      <c r="CZ3980" s="1"/>
      <c r="DA3980" s="1"/>
      <c r="DB3980" s="1"/>
      <c r="DC3980" s="1"/>
      <c r="DD3980" s="1"/>
      <c r="DE3980" s="1"/>
      <c r="DF3980" s="1"/>
      <c r="DG3980" s="1"/>
      <c r="DH3980" s="1"/>
      <c r="DI3980" s="1"/>
      <c r="DJ3980" s="1"/>
      <c r="DK3980" s="1"/>
      <c r="DL3980" s="1"/>
      <c r="DM3980" s="1"/>
      <c r="DN3980" s="1"/>
      <c r="DO3980" s="1"/>
      <c r="DP3980" s="1"/>
      <c r="DQ3980" s="1"/>
      <c r="DR3980" s="1"/>
      <c r="DS3980" s="1"/>
      <c r="DT3980" s="1"/>
      <c r="DU3980" s="1"/>
      <c r="DV3980" s="1"/>
      <c r="DW3980" s="1"/>
      <c r="DX3980" s="1"/>
      <c r="DY3980" s="1"/>
      <c r="DZ3980" s="1"/>
      <c r="EA3980" s="1"/>
      <c r="EB3980" s="1"/>
      <c r="EC3980" s="1"/>
      <c r="ED3980" s="1"/>
      <c r="EE3980" s="1"/>
      <c r="EF3980" s="1"/>
      <c r="EG3980" s="1"/>
      <c r="EH3980" s="1"/>
      <c r="EI3980" s="1"/>
      <c r="EJ3980" s="1"/>
      <c r="EK3980" s="1"/>
      <c r="EL3980" s="1"/>
      <c r="EM3980" s="1"/>
      <c r="EN3980" s="1"/>
      <c r="EO3980" s="1"/>
      <c r="EP3980" s="1"/>
      <c r="EQ3980" s="1"/>
      <c r="ER3980" s="1"/>
      <c r="ES3980" s="1"/>
      <c r="ET3980" s="1"/>
      <c r="EU3980" s="1"/>
      <c r="EV3980" s="1"/>
      <c r="EW3980" s="1"/>
      <c r="EX3980" s="1"/>
      <c r="EY3980" s="1"/>
      <c r="EZ3980" s="1"/>
      <c r="FA3980" s="1"/>
      <c r="FB3980" s="1"/>
      <c r="FC3980" s="1"/>
      <c r="FD3980" s="1"/>
      <c r="FE3980" s="1"/>
      <c r="FF3980" s="1"/>
      <c r="FG3980" s="1"/>
      <c r="FH3980" s="1"/>
      <c r="FI3980" s="1"/>
      <c r="FJ3980" s="1"/>
      <c r="FK3980" s="1"/>
      <c r="FL3980" s="1"/>
      <c r="FM3980" s="1"/>
      <c r="FN3980" s="1"/>
      <c r="FO3980" s="1"/>
      <c r="FP3980" s="1"/>
      <c r="FQ3980" s="1"/>
      <c r="FR3980" s="1"/>
      <c r="FS3980" s="1"/>
      <c r="FT3980" s="1"/>
      <c r="FU3980" s="1"/>
      <c r="FV3980" s="1"/>
      <c r="FW3980" s="1"/>
      <c r="FX3980" s="1"/>
      <c r="FY3980" s="1"/>
      <c r="FZ3980" s="1"/>
      <c r="GA3980" s="1"/>
      <c r="GB3980" s="1"/>
      <c r="GC3980" s="1"/>
      <c r="GD3980" s="1"/>
      <c r="GE3980" s="1"/>
      <c r="GF3980" s="1"/>
      <c r="GG3980" s="1"/>
      <c r="GH3980" s="1"/>
      <c r="GI3980" s="1"/>
      <c r="GJ3980" s="1"/>
      <c r="GK3980"/>
      <c r="GL3980"/>
      <c r="GM3980"/>
      <c r="GN3980"/>
      <c r="GO3980"/>
      <c r="GP3980"/>
      <c r="GQ3980"/>
      <c r="GR3980"/>
      <c r="GS3980"/>
      <c r="GT3980"/>
      <c r="GU3980"/>
      <c r="GV3980"/>
      <c r="GW3980"/>
      <c r="GX3980"/>
      <c r="GY3980"/>
      <c r="GZ3980"/>
      <c r="HA3980"/>
      <c r="HB3980"/>
      <c r="HC3980"/>
      <c r="HD3980"/>
      <c r="HE3980"/>
    </row>
    <row r="3981" spans="4:213" s="25" customFormat="1" x14ac:dyDescent="0.25">
      <c r="D3981" s="19"/>
      <c r="E3981" s="19"/>
      <c r="F3981" s="20"/>
      <c r="G3981" s="20"/>
      <c r="H3981" s="20"/>
      <c r="I3981" s="20"/>
      <c r="J3981" s="21"/>
      <c r="K3981" s="21"/>
      <c r="L3981" s="20"/>
      <c r="M3981" s="20"/>
      <c r="N3981" s="22"/>
      <c r="O3981" s="22"/>
      <c r="P3981" s="22"/>
      <c r="Q3981" s="22"/>
      <c r="R3981" s="19"/>
      <c r="S3981" s="19"/>
      <c r="T3981" s="19"/>
      <c r="U3981" s="20"/>
      <c r="V3981" s="20"/>
      <c r="W3981" s="20"/>
      <c r="X3981" s="27"/>
      <c r="Y3981" s="253"/>
      <c r="Z3981" s="30"/>
      <c r="AA3981" s="30"/>
      <c r="AB3981" s="31"/>
      <c r="AC3981" s="31"/>
      <c r="AD3981" s="31"/>
      <c r="AE3981" s="31"/>
      <c r="AF3981" s="31"/>
      <c r="AG3981" s="241"/>
      <c r="AH3981" s="31"/>
      <c r="AI3981" s="31"/>
      <c r="AJ3981" s="31"/>
      <c r="AK3981" s="31"/>
      <c r="AL3981" s="120"/>
      <c r="AQ3981" s="26"/>
      <c r="AW3981" s="19"/>
      <c r="AX3981" s="19"/>
      <c r="AY3981" s="19"/>
      <c r="AZ3981" s="19"/>
      <c r="BA3981" s="19"/>
      <c r="BB3981" s="19"/>
      <c r="BC3981" s="1"/>
      <c r="BD3981"/>
      <c r="BE3981"/>
      <c r="BF3981" s="1"/>
      <c r="BG3981"/>
      <c r="BH3981"/>
      <c r="BI3981"/>
      <c r="BJ3981" s="1"/>
      <c r="BK3981" s="1"/>
      <c r="BL3981"/>
      <c r="BM3981" s="1"/>
      <c r="BN3981" s="1"/>
      <c r="BO3981" s="1"/>
      <c r="BP3981" s="1"/>
      <c r="BQ3981" s="1"/>
      <c r="BR3981" s="1"/>
      <c r="BS3981" s="1"/>
      <c r="BT3981" s="22"/>
      <c r="BU3981" s="1"/>
      <c r="BV3981" s="1"/>
      <c r="BW3981" s="1"/>
      <c r="BX3981" s="1"/>
      <c r="BY3981" s="1"/>
      <c r="BZ3981" s="1"/>
      <c r="CA3981" s="1"/>
      <c r="CB3981" s="1"/>
      <c r="CC3981" s="1"/>
      <c r="CD3981" s="1"/>
      <c r="CE3981" s="1"/>
      <c r="CF3981" s="1"/>
      <c r="CG3981" s="1"/>
      <c r="CH3981" s="1"/>
      <c r="CI3981" s="1"/>
      <c r="CJ3981" s="1"/>
      <c r="CK3981" s="1"/>
      <c r="CL3981" s="1"/>
      <c r="CM3981" s="1"/>
      <c r="CN3981" s="1"/>
      <c r="CO3981" s="1"/>
      <c r="CP3981" s="1"/>
      <c r="CQ3981" s="1"/>
      <c r="CR3981" s="1"/>
      <c r="CS3981" s="1"/>
      <c r="CT3981" s="1"/>
      <c r="CU3981" s="1"/>
      <c r="CV3981" s="1"/>
      <c r="CW3981" s="1"/>
      <c r="CX3981" s="1"/>
      <c r="CY3981" s="1"/>
      <c r="CZ3981" s="1"/>
      <c r="DA3981" s="1"/>
      <c r="DB3981" s="1"/>
      <c r="DC3981" s="1"/>
      <c r="DD3981" s="1"/>
      <c r="DE3981" s="1"/>
      <c r="DF3981" s="1"/>
      <c r="DG3981" s="1"/>
      <c r="DH3981" s="1"/>
      <c r="DI3981" s="1"/>
      <c r="DJ3981" s="1"/>
      <c r="DK3981" s="1"/>
      <c r="DL3981" s="1"/>
      <c r="DM3981" s="1"/>
      <c r="DN3981" s="1"/>
      <c r="DO3981" s="1"/>
      <c r="DP3981" s="1"/>
      <c r="DQ3981" s="1"/>
      <c r="DR3981" s="1"/>
      <c r="DS3981" s="1"/>
      <c r="DT3981" s="1"/>
      <c r="DU3981" s="1"/>
      <c r="DV3981" s="1"/>
      <c r="DW3981" s="1"/>
      <c r="DX3981" s="1"/>
      <c r="DY3981" s="1"/>
      <c r="DZ3981" s="1"/>
      <c r="EA3981" s="1"/>
      <c r="EB3981" s="1"/>
      <c r="EC3981" s="1"/>
      <c r="ED3981" s="1"/>
      <c r="EE3981" s="1"/>
      <c r="EF3981" s="1"/>
      <c r="EG3981" s="1"/>
      <c r="EH3981" s="1"/>
      <c r="EI3981" s="1"/>
      <c r="EJ3981" s="1"/>
      <c r="EK3981" s="1"/>
      <c r="EL3981" s="1"/>
      <c r="EM3981" s="1"/>
      <c r="EN3981" s="1"/>
      <c r="EO3981" s="1"/>
      <c r="EP3981" s="1"/>
      <c r="EQ3981" s="1"/>
      <c r="ER3981" s="1"/>
      <c r="ES3981" s="1"/>
      <c r="ET3981" s="1"/>
      <c r="EU3981" s="1"/>
      <c r="EV3981" s="1"/>
      <c r="EW3981" s="1"/>
      <c r="EX3981" s="1"/>
      <c r="EY3981" s="1"/>
      <c r="EZ3981" s="1"/>
      <c r="FA3981" s="1"/>
      <c r="FB3981" s="1"/>
      <c r="FC3981" s="1"/>
      <c r="FD3981" s="1"/>
      <c r="FE3981" s="1"/>
      <c r="FF3981" s="1"/>
      <c r="FG3981" s="1"/>
      <c r="FH3981" s="1"/>
      <c r="FI3981" s="1"/>
      <c r="FJ3981" s="1"/>
      <c r="FK3981" s="1"/>
      <c r="FL3981" s="1"/>
      <c r="FM3981" s="1"/>
      <c r="FN3981" s="1"/>
      <c r="FO3981" s="1"/>
      <c r="FP3981" s="1"/>
      <c r="FQ3981" s="1"/>
      <c r="FR3981" s="1"/>
      <c r="FS3981" s="1"/>
      <c r="FT3981" s="1"/>
      <c r="FU3981" s="1"/>
      <c r="FV3981" s="1"/>
      <c r="FW3981" s="1"/>
      <c r="FX3981" s="1"/>
      <c r="FY3981" s="1"/>
      <c r="FZ3981" s="1"/>
      <c r="GA3981" s="1"/>
      <c r="GB3981" s="1"/>
      <c r="GC3981" s="1"/>
      <c r="GD3981" s="1"/>
      <c r="GE3981" s="1"/>
      <c r="GF3981" s="1"/>
      <c r="GG3981" s="1"/>
      <c r="GH3981" s="1"/>
      <c r="GI3981" s="1"/>
      <c r="GJ3981" s="1"/>
      <c r="GK3981"/>
      <c r="GL3981"/>
      <c r="GM3981"/>
      <c r="GN3981"/>
      <c r="GO3981"/>
      <c r="GP3981"/>
      <c r="GQ3981"/>
      <c r="GR3981"/>
      <c r="GS3981"/>
      <c r="GT3981"/>
      <c r="GU3981"/>
      <c r="GV3981"/>
      <c r="GW3981"/>
      <c r="GX3981"/>
      <c r="GY3981"/>
      <c r="GZ3981"/>
      <c r="HA3981"/>
      <c r="HB3981"/>
      <c r="HC3981"/>
      <c r="HD3981"/>
      <c r="HE3981"/>
    </row>
    <row r="3982" spans="4:213" s="25" customFormat="1" x14ac:dyDescent="0.25">
      <c r="D3982" s="19"/>
      <c r="E3982" s="19"/>
      <c r="F3982" s="20"/>
      <c r="G3982" s="20"/>
      <c r="H3982" s="20"/>
      <c r="I3982" s="20"/>
      <c r="J3982" s="21"/>
      <c r="K3982" s="21"/>
      <c r="L3982" s="20"/>
      <c r="M3982" s="20"/>
      <c r="N3982" s="22"/>
      <c r="O3982" s="22"/>
      <c r="P3982" s="22"/>
      <c r="Q3982" s="22"/>
      <c r="R3982" s="19"/>
      <c r="S3982" s="19"/>
      <c r="T3982" s="19"/>
      <c r="U3982" s="20"/>
      <c r="V3982" s="20"/>
      <c r="W3982" s="20"/>
      <c r="X3982" s="27"/>
      <c r="Y3982" s="253"/>
      <c r="Z3982" s="30"/>
      <c r="AA3982" s="30"/>
      <c r="AB3982" s="31"/>
      <c r="AC3982" s="31"/>
      <c r="AD3982" s="31"/>
      <c r="AE3982" s="31"/>
      <c r="AF3982" s="31"/>
      <c r="AG3982" s="241"/>
      <c r="AH3982" s="31"/>
      <c r="AI3982" s="31"/>
      <c r="AJ3982" s="31"/>
      <c r="AK3982" s="31"/>
      <c r="AL3982" s="120"/>
      <c r="AQ3982" s="26"/>
      <c r="AW3982" s="19"/>
      <c r="AX3982" s="19"/>
      <c r="AY3982" s="19"/>
      <c r="AZ3982" s="19"/>
      <c r="BA3982" s="19"/>
      <c r="BB3982" s="19"/>
      <c r="BC3982" s="1"/>
      <c r="BD3982"/>
      <c r="BE3982"/>
      <c r="BF3982" s="1"/>
      <c r="BG3982"/>
      <c r="BH3982"/>
      <c r="BI3982"/>
      <c r="BJ3982" s="1"/>
      <c r="BK3982" s="1"/>
      <c r="BL3982"/>
      <c r="BM3982" s="1"/>
      <c r="BN3982" s="1"/>
      <c r="BO3982" s="1"/>
      <c r="BP3982" s="1"/>
      <c r="BQ3982" s="1"/>
      <c r="BR3982" s="1"/>
      <c r="BS3982" s="1"/>
      <c r="BT3982" s="22"/>
      <c r="BU3982" s="1"/>
      <c r="BV3982" s="1"/>
      <c r="BW3982" s="1"/>
      <c r="BX3982" s="1"/>
      <c r="BY3982" s="1"/>
      <c r="BZ3982" s="1"/>
      <c r="CA3982" s="1"/>
      <c r="CB3982" s="1"/>
      <c r="CC3982" s="1"/>
      <c r="CD3982" s="1"/>
      <c r="CE3982" s="1"/>
      <c r="CF3982" s="1"/>
      <c r="CG3982" s="1"/>
      <c r="CH3982" s="1"/>
      <c r="CI3982" s="1"/>
      <c r="CJ3982" s="1"/>
      <c r="CK3982" s="1"/>
      <c r="CL3982" s="1"/>
      <c r="CM3982" s="1"/>
      <c r="CN3982" s="1"/>
      <c r="CO3982" s="1"/>
      <c r="CP3982" s="1"/>
      <c r="CQ3982" s="1"/>
      <c r="CR3982" s="1"/>
      <c r="CS3982" s="1"/>
      <c r="CT3982" s="1"/>
      <c r="CU3982" s="1"/>
      <c r="CV3982" s="1"/>
      <c r="CW3982" s="1"/>
      <c r="CX3982" s="1"/>
      <c r="CY3982" s="1"/>
      <c r="CZ3982" s="1"/>
      <c r="DA3982" s="1"/>
      <c r="DB3982" s="1"/>
      <c r="DC3982" s="1"/>
      <c r="DD3982" s="1"/>
      <c r="DE3982" s="1"/>
      <c r="DF3982" s="1"/>
      <c r="DG3982" s="1"/>
      <c r="DH3982" s="1"/>
      <c r="DI3982" s="1"/>
      <c r="DJ3982" s="1"/>
      <c r="DK3982" s="1"/>
      <c r="DL3982" s="1"/>
      <c r="DM3982" s="1"/>
      <c r="DN3982" s="1"/>
      <c r="DO3982" s="1"/>
      <c r="DP3982" s="1"/>
      <c r="DQ3982" s="1"/>
      <c r="DR3982" s="1"/>
      <c r="DS3982" s="1"/>
      <c r="DT3982" s="1"/>
      <c r="DU3982" s="1"/>
      <c r="DV3982" s="1"/>
      <c r="DW3982" s="1"/>
      <c r="DX3982" s="1"/>
      <c r="DY3982" s="1"/>
      <c r="DZ3982" s="1"/>
      <c r="EA3982" s="1"/>
      <c r="EB3982" s="1"/>
      <c r="EC3982" s="1"/>
      <c r="ED3982" s="1"/>
      <c r="EE3982" s="1"/>
      <c r="EF3982" s="1"/>
      <c r="EG3982" s="1"/>
      <c r="EH3982" s="1"/>
      <c r="EI3982" s="1"/>
      <c r="EJ3982" s="1"/>
      <c r="EK3982" s="1"/>
      <c r="EL3982" s="1"/>
      <c r="EM3982" s="1"/>
      <c r="EN3982" s="1"/>
      <c r="EO3982" s="1"/>
      <c r="EP3982" s="1"/>
      <c r="EQ3982" s="1"/>
      <c r="ER3982" s="1"/>
      <c r="ES3982" s="1"/>
      <c r="ET3982" s="1"/>
      <c r="EU3982" s="1"/>
      <c r="EV3982" s="1"/>
      <c r="EW3982" s="1"/>
      <c r="EX3982" s="1"/>
      <c r="EY3982" s="1"/>
      <c r="EZ3982" s="1"/>
      <c r="FA3982" s="1"/>
      <c r="FB3982" s="1"/>
      <c r="FC3982" s="1"/>
      <c r="FD3982" s="1"/>
      <c r="FE3982" s="1"/>
      <c r="FF3982" s="1"/>
      <c r="FG3982" s="1"/>
      <c r="FH3982" s="1"/>
      <c r="FI3982" s="1"/>
      <c r="FJ3982" s="1"/>
      <c r="FK3982" s="1"/>
      <c r="FL3982" s="1"/>
      <c r="FM3982" s="1"/>
      <c r="FN3982" s="1"/>
      <c r="FO3982" s="1"/>
      <c r="FP3982" s="1"/>
      <c r="FQ3982" s="1"/>
      <c r="FR3982" s="1"/>
      <c r="FS3982" s="1"/>
      <c r="FT3982" s="1"/>
      <c r="FU3982" s="1"/>
      <c r="FV3982" s="1"/>
      <c r="FW3982" s="1"/>
      <c r="FX3982" s="1"/>
      <c r="FY3982" s="1"/>
      <c r="FZ3982" s="1"/>
      <c r="GA3982" s="1"/>
      <c r="GB3982" s="1"/>
      <c r="GC3982" s="1"/>
      <c r="GD3982" s="1"/>
      <c r="GE3982" s="1"/>
      <c r="GF3982" s="1"/>
      <c r="GG3982" s="1"/>
      <c r="GH3982" s="1"/>
      <c r="GI3982" s="1"/>
      <c r="GJ3982" s="1"/>
      <c r="GK3982"/>
      <c r="GL3982"/>
      <c r="GM3982"/>
      <c r="GN3982"/>
      <c r="GO3982"/>
      <c r="GP3982"/>
      <c r="GQ3982"/>
      <c r="GR3982"/>
      <c r="GS3982"/>
      <c r="GT3982"/>
      <c r="GU3982"/>
      <c r="GV3982"/>
      <c r="GW3982"/>
      <c r="GX3982"/>
      <c r="GY3982"/>
      <c r="GZ3982"/>
      <c r="HA3982"/>
      <c r="HB3982"/>
      <c r="HC3982"/>
      <c r="HD3982"/>
      <c r="HE3982"/>
    </row>
    <row r="3983" spans="4:213" s="25" customFormat="1" x14ac:dyDescent="0.25">
      <c r="D3983" s="19"/>
      <c r="E3983" s="19"/>
      <c r="F3983" s="20"/>
      <c r="G3983" s="20"/>
      <c r="H3983" s="20"/>
      <c r="I3983" s="20"/>
      <c r="J3983" s="21"/>
      <c r="K3983" s="21"/>
      <c r="L3983" s="20"/>
      <c r="M3983" s="20"/>
      <c r="N3983" s="22"/>
      <c r="O3983" s="22"/>
      <c r="P3983" s="22"/>
      <c r="Q3983" s="22"/>
      <c r="R3983" s="19"/>
      <c r="S3983" s="19"/>
      <c r="T3983" s="19"/>
      <c r="U3983" s="20"/>
      <c r="V3983" s="20"/>
      <c r="W3983" s="20"/>
      <c r="X3983" s="27"/>
      <c r="Y3983" s="253"/>
      <c r="Z3983" s="30"/>
      <c r="AA3983" s="30"/>
      <c r="AB3983" s="31"/>
      <c r="AC3983" s="31"/>
      <c r="AD3983" s="31"/>
      <c r="AE3983" s="31"/>
      <c r="AF3983" s="31"/>
      <c r="AG3983" s="241"/>
      <c r="AH3983" s="31"/>
      <c r="AI3983" s="31"/>
      <c r="AJ3983" s="31"/>
      <c r="AK3983" s="31"/>
      <c r="AL3983" s="120"/>
      <c r="AQ3983" s="26"/>
      <c r="AW3983" s="19"/>
      <c r="AX3983" s="19"/>
      <c r="AY3983" s="19"/>
      <c r="AZ3983" s="19"/>
      <c r="BA3983" s="19"/>
      <c r="BB3983" s="19"/>
      <c r="BC3983" s="1"/>
      <c r="BD3983"/>
      <c r="BE3983"/>
      <c r="BF3983" s="1"/>
      <c r="BG3983"/>
      <c r="BH3983"/>
      <c r="BI3983"/>
      <c r="BJ3983" s="1"/>
      <c r="BK3983" s="1"/>
      <c r="BL3983"/>
      <c r="BM3983" s="1"/>
      <c r="BN3983" s="1"/>
      <c r="BO3983" s="1"/>
      <c r="BP3983" s="1"/>
      <c r="BQ3983" s="1"/>
      <c r="BR3983" s="1"/>
      <c r="BS3983" s="1"/>
      <c r="BT3983" s="22"/>
      <c r="BU3983" s="1"/>
      <c r="BV3983" s="1"/>
      <c r="BW3983" s="1"/>
      <c r="BX3983" s="1"/>
      <c r="BY3983" s="1"/>
      <c r="BZ3983" s="1"/>
      <c r="CA3983" s="1"/>
      <c r="CB3983" s="1"/>
      <c r="CC3983" s="1"/>
      <c r="CD3983" s="1"/>
      <c r="CE3983" s="1"/>
      <c r="CF3983" s="1"/>
      <c r="CG3983" s="1"/>
      <c r="CH3983" s="1"/>
      <c r="CI3983" s="1"/>
      <c r="CJ3983" s="1"/>
      <c r="CK3983" s="1"/>
      <c r="CL3983" s="1"/>
      <c r="CM3983" s="1"/>
      <c r="CN3983" s="1"/>
      <c r="CO3983" s="1"/>
      <c r="CP3983" s="1"/>
      <c r="CQ3983" s="1"/>
      <c r="CR3983" s="1"/>
      <c r="CS3983" s="1"/>
      <c r="CT3983" s="1"/>
      <c r="CU3983" s="1"/>
      <c r="CV3983" s="1"/>
      <c r="CW3983" s="1"/>
      <c r="CX3983" s="1"/>
      <c r="CY3983" s="1"/>
      <c r="CZ3983" s="1"/>
      <c r="DA3983" s="1"/>
      <c r="DB3983" s="1"/>
      <c r="DC3983" s="1"/>
      <c r="DD3983" s="1"/>
      <c r="DE3983" s="1"/>
      <c r="DF3983" s="1"/>
      <c r="DG3983" s="1"/>
      <c r="DH3983" s="1"/>
      <c r="DI3983" s="1"/>
      <c r="DJ3983" s="1"/>
      <c r="DK3983" s="1"/>
      <c r="DL3983" s="1"/>
      <c r="DM3983" s="1"/>
      <c r="DN3983" s="1"/>
      <c r="DO3983" s="1"/>
      <c r="DP3983" s="1"/>
      <c r="DQ3983" s="1"/>
      <c r="DR3983" s="1"/>
      <c r="DS3983" s="1"/>
      <c r="DT3983" s="1"/>
      <c r="DU3983" s="1"/>
      <c r="DV3983" s="1"/>
      <c r="DW3983" s="1"/>
      <c r="DX3983" s="1"/>
      <c r="DY3983" s="1"/>
      <c r="DZ3983" s="1"/>
      <c r="EA3983" s="1"/>
      <c r="EB3983" s="1"/>
      <c r="EC3983" s="1"/>
      <c r="ED3983" s="1"/>
      <c r="EE3983" s="1"/>
      <c r="EF3983" s="1"/>
      <c r="EG3983" s="1"/>
      <c r="EH3983" s="1"/>
      <c r="EI3983" s="1"/>
      <c r="EJ3983" s="1"/>
      <c r="EK3983" s="1"/>
      <c r="EL3983" s="1"/>
      <c r="EM3983" s="1"/>
      <c r="EN3983" s="1"/>
      <c r="EO3983" s="1"/>
      <c r="EP3983" s="1"/>
      <c r="EQ3983" s="1"/>
      <c r="ER3983" s="1"/>
      <c r="ES3983" s="1"/>
      <c r="ET3983" s="1"/>
      <c r="EU3983" s="1"/>
      <c r="EV3983" s="1"/>
      <c r="EW3983" s="1"/>
      <c r="EX3983" s="1"/>
      <c r="EY3983" s="1"/>
      <c r="EZ3983" s="1"/>
      <c r="FA3983" s="1"/>
      <c r="FB3983" s="1"/>
      <c r="FC3983" s="1"/>
      <c r="FD3983" s="1"/>
      <c r="FE3983" s="1"/>
      <c r="FF3983" s="1"/>
      <c r="FG3983" s="1"/>
      <c r="FH3983" s="1"/>
      <c r="FI3983" s="1"/>
      <c r="FJ3983" s="1"/>
      <c r="FK3983" s="1"/>
      <c r="FL3983" s="1"/>
      <c r="FM3983" s="1"/>
      <c r="FN3983" s="1"/>
      <c r="FO3983" s="1"/>
      <c r="FP3983" s="1"/>
      <c r="FQ3983" s="1"/>
      <c r="FR3983" s="1"/>
      <c r="FS3983" s="1"/>
      <c r="FT3983" s="1"/>
      <c r="FU3983" s="1"/>
      <c r="FV3983" s="1"/>
      <c r="FW3983" s="1"/>
      <c r="FX3983" s="1"/>
      <c r="FY3983" s="1"/>
      <c r="FZ3983" s="1"/>
      <c r="GA3983" s="1"/>
      <c r="GB3983" s="1"/>
      <c r="GC3983" s="1"/>
      <c r="GD3983" s="1"/>
      <c r="GE3983" s="1"/>
      <c r="GF3983" s="1"/>
      <c r="GG3983" s="1"/>
      <c r="GH3983" s="1"/>
      <c r="GI3983" s="1"/>
      <c r="GJ3983" s="1"/>
      <c r="GK3983"/>
      <c r="GL3983"/>
      <c r="GM3983"/>
      <c r="GN3983"/>
      <c r="GO3983"/>
      <c r="GP3983"/>
      <c r="GQ3983"/>
      <c r="GR3983"/>
      <c r="GS3983"/>
      <c r="GT3983"/>
      <c r="GU3983"/>
      <c r="GV3983"/>
      <c r="GW3983"/>
      <c r="GX3983"/>
      <c r="GY3983"/>
      <c r="GZ3983"/>
      <c r="HA3983"/>
      <c r="HB3983"/>
      <c r="HC3983"/>
      <c r="HD3983"/>
      <c r="HE3983"/>
    </row>
    <row r="3984" spans="4:213" s="25" customFormat="1" x14ac:dyDescent="0.25">
      <c r="D3984" s="19"/>
      <c r="E3984" s="19"/>
      <c r="F3984" s="20"/>
      <c r="G3984" s="20"/>
      <c r="H3984" s="20"/>
      <c r="I3984" s="20"/>
      <c r="J3984" s="21"/>
      <c r="K3984" s="21"/>
      <c r="L3984" s="20"/>
      <c r="M3984" s="20"/>
      <c r="N3984" s="22"/>
      <c r="O3984" s="22"/>
      <c r="P3984" s="22"/>
      <c r="Q3984" s="22"/>
      <c r="R3984" s="19"/>
      <c r="S3984" s="19"/>
      <c r="T3984" s="19"/>
      <c r="U3984" s="20"/>
      <c r="V3984" s="20"/>
      <c r="W3984" s="20"/>
      <c r="X3984" s="27"/>
      <c r="Y3984" s="253"/>
      <c r="Z3984" s="30"/>
      <c r="AA3984" s="30"/>
      <c r="AB3984" s="31"/>
      <c r="AC3984" s="31"/>
      <c r="AD3984" s="31"/>
      <c r="AE3984" s="31"/>
      <c r="AF3984" s="31"/>
      <c r="AG3984" s="241"/>
      <c r="AH3984" s="31"/>
      <c r="AI3984" s="31"/>
      <c r="AJ3984" s="31"/>
      <c r="AK3984" s="31"/>
      <c r="AL3984" s="120"/>
      <c r="AQ3984" s="26"/>
      <c r="AW3984" s="19"/>
      <c r="AX3984" s="19"/>
      <c r="AY3984" s="19"/>
      <c r="AZ3984" s="19"/>
      <c r="BA3984" s="19"/>
      <c r="BB3984" s="19"/>
      <c r="BC3984" s="1"/>
      <c r="BD3984"/>
      <c r="BE3984"/>
      <c r="BF3984" s="1"/>
      <c r="BG3984"/>
      <c r="BH3984"/>
      <c r="BI3984"/>
      <c r="BJ3984" s="1"/>
      <c r="BK3984" s="1"/>
      <c r="BL3984"/>
      <c r="BM3984" s="1"/>
      <c r="BN3984" s="1"/>
      <c r="BO3984" s="1"/>
      <c r="BP3984" s="1"/>
      <c r="BQ3984" s="1"/>
      <c r="BR3984" s="1"/>
      <c r="BS3984" s="1"/>
      <c r="BT3984" s="22"/>
      <c r="BU3984" s="1"/>
      <c r="BV3984" s="1"/>
      <c r="BW3984" s="1"/>
      <c r="BX3984" s="1"/>
      <c r="BY3984" s="1"/>
      <c r="BZ3984" s="1"/>
      <c r="CA3984" s="1"/>
      <c r="CB3984" s="1"/>
      <c r="CC3984" s="1"/>
      <c r="CD3984" s="1"/>
      <c r="CE3984" s="1"/>
      <c r="CF3984" s="1"/>
      <c r="CG3984" s="1"/>
      <c r="CH3984" s="1"/>
      <c r="CI3984" s="1"/>
      <c r="CJ3984" s="1"/>
      <c r="CK3984" s="1"/>
      <c r="CL3984" s="1"/>
      <c r="CM3984" s="1"/>
      <c r="CN3984" s="1"/>
      <c r="CO3984" s="1"/>
      <c r="CP3984" s="1"/>
      <c r="CQ3984" s="1"/>
      <c r="CR3984" s="1"/>
      <c r="CS3984" s="1"/>
      <c r="CT3984" s="1"/>
      <c r="CU3984" s="1"/>
      <c r="CV3984" s="1"/>
      <c r="CW3984" s="1"/>
      <c r="CX3984" s="1"/>
      <c r="CY3984" s="1"/>
      <c r="CZ3984" s="1"/>
      <c r="DA3984" s="1"/>
      <c r="DB3984" s="1"/>
      <c r="DC3984" s="1"/>
      <c r="DD3984" s="1"/>
      <c r="DE3984" s="1"/>
      <c r="DF3984" s="1"/>
      <c r="DG3984" s="1"/>
      <c r="DH3984" s="1"/>
      <c r="DI3984" s="1"/>
      <c r="DJ3984" s="1"/>
      <c r="DK3984" s="1"/>
      <c r="DL3984" s="1"/>
      <c r="DM3984" s="1"/>
      <c r="DN3984" s="1"/>
      <c r="DO3984" s="1"/>
      <c r="DP3984" s="1"/>
      <c r="DQ3984" s="1"/>
      <c r="DR3984" s="1"/>
      <c r="DS3984" s="1"/>
      <c r="DT3984" s="1"/>
      <c r="DU3984" s="1"/>
      <c r="DV3984" s="1"/>
      <c r="DW3984" s="1"/>
      <c r="DX3984" s="1"/>
      <c r="DY3984" s="1"/>
      <c r="DZ3984" s="1"/>
      <c r="EA3984" s="1"/>
      <c r="EB3984" s="1"/>
      <c r="EC3984" s="1"/>
      <c r="ED3984" s="1"/>
      <c r="EE3984" s="1"/>
      <c r="EF3984" s="1"/>
      <c r="EG3984" s="1"/>
      <c r="EH3984" s="1"/>
      <c r="EI3984" s="1"/>
      <c r="EJ3984" s="1"/>
      <c r="EK3984" s="1"/>
      <c r="EL3984" s="1"/>
      <c r="EM3984" s="1"/>
      <c r="EN3984" s="1"/>
      <c r="EO3984" s="1"/>
      <c r="EP3984" s="1"/>
      <c r="EQ3984" s="1"/>
      <c r="ER3984" s="1"/>
      <c r="ES3984" s="1"/>
      <c r="ET3984" s="1"/>
      <c r="EU3984" s="1"/>
      <c r="EV3984" s="1"/>
      <c r="EW3984" s="1"/>
      <c r="EX3984" s="1"/>
      <c r="EY3984" s="1"/>
      <c r="EZ3984" s="1"/>
      <c r="FA3984" s="1"/>
      <c r="FB3984" s="1"/>
      <c r="FC3984" s="1"/>
      <c r="FD3984" s="1"/>
      <c r="FE3984" s="1"/>
      <c r="FF3984" s="1"/>
      <c r="FG3984" s="1"/>
      <c r="FH3984" s="1"/>
      <c r="FI3984" s="1"/>
      <c r="FJ3984" s="1"/>
      <c r="FK3984" s="1"/>
      <c r="FL3984" s="1"/>
      <c r="FM3984" s="1"/>
      <c r="FN3984" s="1"/>
      <c r="FO3984" s="1"/>
      <c r="FP3984" s="1"/>
      <c r="FQ3984" s="1"/>
      <c r="FR3984" s="1"/>
      <c r="FS3984" s="1"/>
      <c r="FT3984" s="1"/>
      <c r="FU3984" s="1"/>
      <c r="FV3984" s="1"/>
      <c r="FW3984" s="1"/>
      <c r="FX3984" s="1"/>
      <c r="FY3984" s="1"/>
      <c r="FZ3984" s="1"/>
      <c r="GA3984" s="1"/>
      <c r="GB3984" s="1"/>
      <c r="GC3984" s="1"/>
      <c r="GD3984" s="1"/>
      <c r="GE3984" s="1"/>
      <c r="GF3984" s="1"/>
      <c r="GG3984" s="1"/>
      <c r="GH3984" s="1"/>
      <c r="GI3984" s="1"/>
      <c r="GJ3984" s="1"/>
      <c r="GK3984"/>
      <c r="GL3984"/>
      <c r="GM3984"/>
      <c r="GN3984"/>
      <c r="GO3984"/>
      <c r="GP3984"/>
      <c r="GQ3984"/>
      <c r="GR3984"/>
      <c r="GS3984"/>
      <c r="GT3984"/>
      <c r="GU3984"/>
      <c r="GV3984"/>
      <c r="GW3984"/>
      <c r="GX3984"/>
      <c r="GY3984"/>
      <c r="GZ3984"/>
      <c r="HA3984"/>
      <c r="HB3984"/>
      <c r="HC3984"/>
      <c r="HD3984"/>
      <c r="HE3984"/>
    </row>
    <row r="3985" spans="4:213" s="25" customFormat="1" x14ac:dyDescent="0.25">
      <c r="D3985" s="19"/>
      <c r="E3985" s="19"/>
      <c r="F3985" s="20"/>
      <c r="G3985" s="20"/>
      <c r="H3985" s="20"/>
      <c r="I3985" s="20"/>
      <c r="J3985" s="21"/>
      <c r="K3985" s="21"/>
      <c r="L3985" s="20"/>
      <c r="M3985" s="20"/>
      <c r="N3985" s="22"/>
      <c r="O3985" s="22"/>
      <c r="P3985" s="22"/>
      <c r="Q3985" s="22"/>
      <c r="R3985" s="19"/>
      <c r="S3985" s="19"/>
      <c r="T3985" s="19"/>
      <c r="U3985" s="20"/>
      <c r="V3985" s="20"/>
      <c r="W3985" s="20"/>
      <c r="X3985" s="27"/>
      <c r="Y3985" s="253"/>
      <c r="Z3985" s="30"/>
      <c r="AA3985" s="30"/>
      <c r="AB3985" s="31"/>
      <c r="AC3985" s="31"/>
      <c r="AD3985" s="31"/>
      <c r="AE3985" s="31"/>
      <c r="AF3985" s="31"/>
      <c r="AG3985" s="241"/>
      <c r="AH3985" s="31"/>
      <c r="AI3985" s="31"/>
      <c r="AJ3985" s="31"/>
      <c r="AK3985" s="31"/>
      <c r="AL3985" s="120"/>
      <c r="AQ3985" s="26"/>
      <c r="AW3985" s="19"/>
      <c r="AX3985" s="19"/>
      <c r="AY3985" s="19"/>
      <c r="AZ3985" s="19"/>
      <c r="BA3985" s="19"/>
      <c r="BB3985" s="19"/>
      <c r="BC3985" s="1"/>
      <c r="BD3985"/>
      <c r="BE3985"/>
      <c r="BF3985" s="1"/>
      <c r="BG3985"/>
      <c r="BH3985"/>
      <c r="BI3985"/>
      <c r="BJ3985" s="1"/>
      <c r="BK3985" s="1"/>
      <c r="BL3985"/>
      <c r="BM3985" s="1"/>
      <c r="BN3985" s="1"/>
      <c r="BO3985" s="1"/>
      <c r="BP3985" s="1"/>
      <c r="BQ3985" s="1"/>
      <c r="BR3985" s="1"/>
      <c r="BS3985" s="1"/>
      <c r="BT3985" s="22"/>
      <c r="BU3985" s="1"/>
      <c r="BV3985" s="1"/>
      <c r="BW3985" s="1"/>
      <c r="BX3985" s="1"/>
      <c r="BY3985" s="1"/>
      <c r="BZ3985" s="1"/>
      <c r="CA3985" s="1"/>
      <c r="CB3985" s="1"/>
      <c r="CC3985" s="1"/>
      <c r="CD3985" s="1"/>
      <c r="CE3985" s="1"/>
      <c r="CF3985" s="1"/>
      <c r="CG3985" s="1"/>
      <c r="CH3985" s="1"/>
      <c r="CI3985" s="1"/>
      <c r="CJ3985" s="1"/>
      <c r="CK3985" s="1"/>
      <c r="CL3985" s="1"/>
      <c r="CM3985" s="1"/>
      <c r="CN3985" s="1"/>
      <c r="CO3985" s="1"/>
      <c r="CP3985" s="1"/>
      <c r="CQ3985" s="1"/>
      <c r="CR3985" s="1"/>
      <c r="CS3985" s="1"/>
      <c r="CT3985" s="1"/>
      <c r="CU3985" s="1"/>
      <c r="CV3985" s="1"/>
      <c r="CW3985" s="1"/>
      <c r="CX3985" s="1"/>
      <c r="CY3985" s="1"/>
      <c r="CZ3985" s="1"/>
      <c r="DA3985" s="1"/>
      <c r="DB3985" s="1"/>
      <c r="DC3985" s="1"/>
      <c r="DD3985" s="1"/>
      <c r="DE3985" s="1"/>
      <c r="DF3985" s="1"/>
      <c r="DG3985" s="1"/>
      <c r="DH3985" s="1"/>
      <c r="DI3985" s="1"/>
      <c r="DJ3985" s="1"/>
      <c r="DK3985" s="1"/>
      <c r="DL3985" s="1"/>
      <c r="DM3985" s="1"/>
      <c r="DN3985" s="1"/>
      <c r="DO3985" s="1"/>
      <c r="DP3985" s="1"/>
      <c r="DQ3985" s="1"/>
      <c r="DR3985" s="1"/>
      <c r="DS3985" s="1"/>
      <c r="DT3985" s="1"/>
      <c r="DU3985" s="1"/>
      <c r="DV3985" s="1"/>
      <c r="DW3985" s="1"/>
      <c r="DX3985" s="1"/>
      <c r="DY3985" s="1"/>
      <c r="DZ3985" s="1"/>
      <c r="EA3985" s="1"/>
      <c r="EB3985" s="1"/>
      <c r="EC3985" s="1"/>
      <c r="ED3985" s="1"/>
      <c r="EE3985" s="1"/>
      <c r="EF3985" s="1"/>
      <c r="EG3985" s="1"/>
      <c r="EH3985" s="1"/>
      <c r="EI3985" s="1"/>
      <c r="EJ3985" s="1"/>
      <c r="EK3985" s="1"/>
      <c r="EL3985" s="1"/>
      <c r="EM3985" s="1"/>
      <c r="EN3985" s="1"/>
      <c r="EO3985" s="1"/>
      <c r="EP3985" s="1"/>
      <c r="EQ3985" s="1"/>
      <c r="ER3985" s="1"/>
      <c r="ES3985" s="1"/>
      <c r="ET3985" s="1"/>
      <c r="EU3985" s="1"/>
      <c r="EV3985" s="1"/>
      <c r="EW3985" s="1"/>
      <c r="EX3985" s="1"/>
      <c r="EY3985" s="1"/>
      <c r="EZ3985" s="1"/>
      <c r="FA3985" s="1"/>
      <c r="FB3985" s="1"/>
      <c r="FC3985" s="1"/>
      <c r="FD3985" s="1"/>
      <c r="FE3985" s="1"/>
      <c r="FF3985" s="1"/>
      <c r="FG3985" s="1"/>
      <c r="FH3985" s="1"/>
      <c r="FI3985" s="1"/>
      <c r="FJ3985" s="1"/>
      <c r="FK3985" s="1"/>
      <c r="FL3985" s="1"/>
      <c r="FM3985" s="1"/>
      <c r="FN3985" s="1"/>
      <c r="FO3985" s="1"/>
      <c r="FP3985" s="1"/>
      <c r="FQ3985" s="1"/>
      <c r="FR3985" s="1"/>
      <c r="FS3985" s="1"/>
      <c r="FT3985" s="1"/>
      <c r="FU3985" s="1"/>
      <c r="FV3985" s="1"/>
      <c r="FW3985" s="1"/>
      <c r="FX3985" s="1"/>
      <c r="FY3985" s="1"/>
      <c r="FZ3985" s="1"/>
      <c r="GA3985" s="1"/>
      <c r="GB3985" s="1"/>
      <c r="GC3985" s="1"/>
      <c r="GD3985" s="1"/>
      <c r="GE3985" s="1"/>
      <c r="GF3985" s="1"/>
      <c r="GG3985" s="1"/>
      <c r="GH3985" s="1"/>
      <c r="GI3985" s="1"/>
      <c r="GJ3985" s="1"/>
      <c r="GK3985"/>
      <c r="GL3985"/>
      <c r="GM3985"/>
      <c r="GN3985"/>
      <c r="GO3985"/>
      <c r="GP3985"/>
      <c r="GQ3985"/>
      <c r="GR3985"/>
      <c r="GS3985"/>
      <c r="GT3985"/>
      <c r="GU3985"/>
      <c r="GV3985"/>
      <c r="GW3985"/>
      <c r="GX3985"/>
      <c r="GY3985"/>
      <c r="GZ3985"/>
      <c r="HA3985"/>
      <c r="HB3985"/>
      <c r="HC3985"/>
      <c r="HD3985"/>
      <c r="HE3985"/>
    </row>
    <row r="3986" spans="4:213" s="25" customFormat="1" x14ac:dyDescent="0.25">
      <c r="D3986" s="19"/>
      <c r="E3986" s="19"/>
      <c r="F3986" s="20"/>
      <c r="G3986" s="20"/>
      <c r="H3986" s="20"/>
      <c r="I3986" s="20"/>
      <c r="J3986" s="21"/>
      <c r="K3986" s="21"/>
      <c r="L3986" s="20"/>
      <c r="M3986" s="20"/>
      <c r="N3986" s="22"/>
      <c r="O3986" s="22"/>
      <c r="P3986" s="22"/>
      <c r="Q3986" s="22"/>
      <c r="R3986" s="19"/>
      <c r="S3986" s="19"/>
      <c r="T3986" s="19"/>
      <c r="U3986" s="20"/>
      <c r="V3986" s="20"/>
      <c r="W3986" s="20"/>
      <c r="X3986" s="27"/>
      <c r="Y3986" s="253"/>
      <c r="Z3986" s="30"/>
      <c r="AA3986" s="30"/>
      <c r="AB3986" s="31"/>
      <c r="AC3986" s="31"/>
      <c r="AD3986" s="31"/>
      <c r="AE3986" s="31"/>
      <c r="AF3986" s="31"/>
      <c r="AG3986" s="241"/>
      <c r="AH3986" s="31"/>
      <c r="AI3986" s="31"/>
      <c r="AJ3986" s="31"/>
      <c r="AK3986" s="31"/>
      <c r="AL3986" s="120"/>
      <c r="AQ3986" s="26"/>
      <c r="AW3986" s="19"/>
      <c r="AX3986" s="19"/>
      <c r="AY3986" s="19"/>
      <c r="AZ3986" s="19"/>
      <c r="BA3986" s="19"/>
      <c r="BB3986" s="19"/>
      <c r="BC3986" s="1"/>
      <c r="BD3986"/>
      <c r="BE3986"/>
      <c r="BF3986" s="1"/>
      <c r="BG3986"/>
      <c r="BH3986"/>
      <c r="BI3986"/>
      <c r="BJ3986" s="1"/>
      <c r="BK3986" s="1"/>
      <c r="BL3986"/>
      <c r="BM3986" s="1"/>
      <c r="BN3986" s="1"/>
      <c r="BO3986" s="1"/>
      <c r="BP3986" s="1"/>
      <c r="BQ3986" s="1"/>
      <c r="BR3986" s="1"/>
      <c r="BS3986" s="1"/>
      <c r="BT3986" s="22"/>
      <c r="BU3986" s="1"/>
      <c r="BV3986" s="1"/>
      <c r="BW3986" s="1"/>
      <c r="BX3986" s="1"/>
      <c r="BY3986" s="1"/>
      <c r="BZ3986" s="1"/>
      <c r="CA3986" s="1"/>
      <c r="CB3986" s="1"/>
      <c r="CC3986" s="1"/>
      <c r="CD3986" s="1"/>
      <c r="CE3986" s="1"/>
      <c r="CF3986" s="1"/>
      <c r="CG3986" s="1"/>
      <c r="CH3986" s="1"/>
      <c r="CI3986" s="1"/>
      <c r="CJ3986" s="1"/>
      <c r="CK3986" s="1"/>
      <c r="CL3986" s="1"/>
      <c r="CM3986" s="1"/>
      <c r="CN3986" s="1"/>
      <c r="CO3986" s="1"/>
      <c r="CP3986" s="1"/>
      <c r="CQ3986" s="1"/>
      <c r="CR3986" s="1"/>
      <c r="CS3986" s="1"/>
      <c r="CT3986" s="1"/>
      <c r="CU3986" s="1"/>
      <c r="CV3986" s="1"/>
      <c r="CW3986" s="1"/>
      <c r="CX3986" s="1"/>
      <c r="CY3986" s="1"/>
      <c r="CZ3986" s="1"/>
      <c r="DA3986" s="1"/>
      <c r="DB3986" s="1"/>
      <c r="DC3986" s="1"/>
      <c r="DD3986" s="1"/>
      <c r="DE3986" s="1"/>
      <c r="DF3986" s="1"/>
      <c r="DG3986" s="1"/>
      <c r="DH3986" s="1"/>
      <c r="DI3986" s="1"/>
      <c r="DJ3986" s="1"/>
      <c r="DK3986" s="1"/>
      <c r="DL3986" s="1"/>
      <c r="DM3986" s="1"/>
      <c r="DN3986" s="1"/>
      <c r="DO3986" s="1"/>
      <c r="DP3986" s="1"/>
      <c r="DQ3986" s="1"/>
      <c r="DR3986" s="1"/>
      <c r="DS3986" s="1"/>
      <c r="DT3986" s="1"/>
      <c r="DU3986" s="1"/>
      <c r="DV3986" s="1"/>
      <c r="DW3986" s="1"/>
      <c r="DX3986" s="1"/>
      <c r="DY3986" s="1"/>
      <c r="DZ3986" s="1"/>
      <c r="EA3986" s="1"/>
      <c r="EB3986" s="1"/>
      <c r="EC3986" s="1"/>
      <c r="ED3986" s="1"/>
      <c r="EE3986" s="1"/>
      <c r="EF3986" s="1"/>
      <c r="EG3986" s="1"/>
      <c r="EH3986" s="1"/>
      <c r="EI3986" s="1"/>
      <c r="EJ3986" s="1"/>
      <c r="EK3986" s="1"/>
      <c r="EL3986" s="1"/>
      <c r="EM3986" s="1"/>
      <c r="EN3986" s="1"/>
      <c r="EO3986" s="1"/>
      <c r="EP3986" s="1"/>
      <c r="EQ3986" s="1"/>
      <c r="ER3986" s="1"/>
      <c r="ES3986" s="1"/>
      <c r="ET3986" s="1"/>
      <c r="EU3986" s="1"/>
      <c r="EV3986" s="1"/>
      <c r="EW3986" s="1"/>
      <c r="EX3986" s="1"/>
      <c r="EY3986" s="1"/>
      <c r="EZ3986" s="1"/>
      <c r="FA3986" s="1"/>
      <c r="FB3986" s="1"/>
      <c r="FC3986" s="1"/>
      <c r="FD3986" s="1"/>
      <c r="FE3986" s="1"/>
      <c r="FF3986" s="1"/>
      <c r="FG3986" s="1"/>
      <c r="FH3986" s="1"/>
      <c r="FI3986" s="1"/>
      <c r="FJ3986" s="1"/>
      <c r="FK3986" s="1"/>
      <c r="FL3986" s="1"/>
      <c r="FM3986" s="1"/>
      <c r="FN3986" s="1"/>
      <c r="FO3986" s="1"/>
      <c r="FP3986" s="1"/>
      <c r="FQ3986" s="1"/>
      <c r="FR3986" s="1"/>
      <c r="FS3986" s="1"/>
      <c r="FT3986" s="1"/>
      <c r="FU3986" s="1"/>
      <c r="FV3986" s="1"/>
      <c r="FW3986" s="1"/>
      <c r="FX3986" s="1"/>
      <c r="FY3986" s="1"/>
      <c r="FZ3986" s="1"/>
      <c r="GA3986" s="1"/>
      <c r="GB3986" s="1"/>
      <c r="GC3986" s="1"/>
      <c r="GD3986" s="1"/>
      <c r="GE3986" s="1"/>
      <c r="GF3986" s="1"/>
      <c r="GG3986" s="1"/>
      <c r="GH3986" s="1"/>
      <c r="GI3986" s="1"/>
      <c r="GJ3986" s="1"/>
      <c r="GK3986"/>
      <c r="GL3986"/>
      <c r="GM3986"/>
      <c r="GN3986"/>
      <c r="GO3986"/>
      <c r="GP3986"/>
      <c r="GQ3986"/>
      <c r="GR3986"/>
      <c r="GS3986"/>
      <c r="GT3986"/>
      <c r="GU3986"/>
      <c r="GV3986"/>
      <c r="GW3986"/>
      <c r="GX3986"/>
      <c r="GY3986"/>
      <c r="GZ3986"/>
      <c r="HA3986"/>
      <c r="HB3986"/>
      <c r="HC3986"/>
      <c r="HD3986"/>
      <c r="HE3986"/>
    </row>
    <row r="3987" spans="4:213" s="25" customFormat="1" x14ac:dyDescent="0.25">
      <c r="D3987" s="19"/>
      <c r="E3987" s="19"/>
      <c r="F3987" s="20"/>
      <c r="G3987" s="20"/>
      <c r="H3987" s="20"/>
      <c r="I3987" s="20"/>
      <c r="J3987" s="21"/>
      <c r="K3987" s="21"/>
      <c r="L3987" s="20"/>
      <c r="M3987" s="20"/>
      <c r="N3987" s="22"/>
      <c r="O3987" s="22"/>
      <c r="P3987" s="22"/>
      <c r="Q3987" s="22"/>
      <c r="R3987" s="19"/>
      <c r="S3987" s="19"/>
      <c r="T3987" s="19"/>
      <c r="U3987" s="20"/>
      <c r="V3987" s="20"/>
      <c r="W3987" s="20"/>
      <c r="X3987" s="27"/>
      <c r="Y3987" s="253"/>
      <c r="Z3987" s="30"/>
      <c r="AA3987" s="30"/>
      <c r="AB3987" s="31"/>
      <c r="AC3987" s="31"/>
      <c r="AD3987" s="31"/>
      <c r="AE3987" s="31"/>
      <c r="AF3987" s="31"/>
      <c r="AG3987" s="241"/>
      <c r="AH3987" s="31"/>
      <c r="AI3987" s="31"/>
      <c r="AJ3987" s="31"/>
      <c r="AK3987" s="31"/>
      <c r="AL3987" s="120"/>
      <c r="AQ3987" s="26"/>
      <c r="AW3987" s="19"/>
      <c r="AX3987" s="19"/>
      <c r="AY3987" s="19"/>
      <c r="AZ3987" s="19"/>
      <c r="BA3987" s="19"/>
      <c r="BB3987" s="19"/>
      <c r="BC3987" s="1"/>
      <c r="BD3987"/>
      <c r="BE3987"/>
      <c r="BF3987" s="1"/>
      <c r="BG3987"/>
      <c r="BH3987"/>
      <c r="BI3987"/>
      <c r="BJ3987" s="1"/>
      <c r="BK3987" s="1"/>
      <c r="BL3987"/>
      <c r="BM3987" s="1"/>
      <c r="BN3987" s="1"/>
      <c r="BO3987" s="1"/>
      <c r="BP3987" s="1"/>
      <c r="BQ3987" s="1"/>
      <c r="BR3987" s="1"/>
      <c r="BS3987" s="1"/>
      <c r="BT3987" s="22"/>
      <c r="BU3987" s="1"/>
      <c r="BV3987" s="1"/>
      <c r="BW3987" s="1"/>
      <c r="BX3987" s="1"/>
      <c r="BY3987" s="1"/>
      <c r="BZ3987" s="1"/>
      <c r="CA3987" s="1"/>
      <c r="CB3987" s="1"/>
      <c r="CC3987" s="1"/>
      <c r="CD3987" s="1"/>
      <c r="CE3987" s="1"/>
      <c r="CF3987" s="1"/>
      <c r="CG3987" s="1"/>
      <c r="CH3987" s="1"/>
      <c r="CI3987" s="1"/>
      <c r="CJ3987" s="1"/>
      <c r="CK3987" s="1"/>
      <c r="CL3987" s="1"/>
      <c r="CM3987" s="1"/>
      <c r="CN3987" s="1"/>
      <c r="CO3987" s="1"/>
      <c r="CP3987" s="1"/>
      <c r="CQ3987" s="1"/>
      <c r="CR3987" s="1"/>
      <c r="CS3987" s="1"/>
      <c r="CT3987" s="1"/>
      <c r="CU3987" s="1"/>
      <c r="CV3987" s="1"/>
      <c r="CW3987" s="1"/>
      <c r="CX3987" s="1"/>
      <c r="CY3987" s="1"/>
      <c r="CZ3987" s="1"/>
      <c r="DA3987" s="1"/>
      <c r="DB3987" s="1"/>
      <c r="DC3987" s="1"/>
      <c r="DD3987" s="1"/>
      <c r="DE3987" s="1"/>
      <c r="DF3987" s="1"/>
      <c r="DG3987" s="1"/>
      <c r="DH3987" s="1"/>
      <c r="DI3987" s="1"/>
      <c r="DJ3987" s="1"/>
      <c r="DK3987" s="1"/>
      <c r="DL3987" s="1"/>
      <c r="DM3987" s="1"/>
      <c r="DN3987" s="1"/>
      <c r="DO3987" s="1"/>
      <c r="DP3987" s="1"/>
      <c r="DQ3987" s="1"/>
      <c r="DR3987" s="1"/>
      <c r="DS3987" s="1"/>
      <c r="DT3987" s="1"/>
      <c r="DU3987" s="1"/>
      <c r="DV3987" s="1"/>
      <c r="DW3987" s="1"/>
      <c r="DX3987" s="1"/>
      <c r="DY3987" s="1"/>
      <c r="DZ3987" s="1"/>
      <c r="EA3987" s="1"/>
      <c r="EB3987" s="1"/>
      <c r="EC3987" s="1"/>
      <c r="ED3987" s="1"/>
      <c r="EE3987" s="1"/>
      <c r="EF3987" s="1"/>
      <c r="EG3987" s="1"/>
      <c r="EH3987" s="1"/>
      <c r="EI3987" s="1"/>
      <c r="EJ3987" s="1"/>
      <c r="EK3987" s="1"/>
      <c r="EL3987" s="1"/>
      <c r="EM3987" s="1"/>
      <c r="EN3987" s="1"/>
      <c r="EO3987" s="1"/>
      <c r="EP3987" s="1"/>
      <c r="EQ3987" s="1"/>
      <c r="ER3987" s="1"/>
      <c r="ES3987" s="1"/>
      <c r="ET3987" s="1"/>
      <c r="EU3987" s="1"/>
      <c r="EV3987" s="1"/>
      <c r="EW3987" s="1"/>
      <c r="EX3987" s="1"/>
      <c r="EY3987" s="1"/>
      <c r="EZ3987" s="1"/>
      <c r="FA3987" s="1"/>
      <c r="FB3987" s="1"/>
      <c r="FC3987" s="1"/>
      <c r="FD3987" s="1"/>
      <c r="FE3987" s="1"/>
      <c r="FF3987" s="1"/>
      <c r="FG3987" s="1"/>
      <c r="FH3987" s="1"/>
      <c r="FI3987" s="1"/>
      <c r="FJ3987" s="1"/>
      <c r="FK3987" s="1"/>
      <c r="FL3987" s="1"/>
      <c r="FM3987" s="1"/>
      <c r="FN3987" s="1"/>
      <c r="FO3987" s="1"/>
      <c r="FP3987" s="1"/>
      <c r="FQ3987" s="1"/>
      <c r="FR3987" s="1"/>
      <c r="FS3987" s="1"/>
      <c r="FT3987" s="1"/>
      <c r="FU3987" s="1"/>
      <c r="FV3987" s="1"/>
      <c r="FW3987" s="1"/>
      <c r="FX3987" s="1"/>
      <c r="FY3987" s="1"/>
      <c r="FZ3987" s="1"/>
      <c r="GA3987" s="1"/>
      <c r="GB3987" s="1"/>
      <c r="GC3987" s="1"/>
      <c r="GD3987" s="1"/>
      <c r="GE3987" s="1"/>
      <c r="GF3987" s="1"/>
      <c r="GG3987" s="1"/>
      <c r="GH3987" s="1"/>
      <c r="GI3987" s="1"/>
      <c r="GJ3987" s="1"/>
      <c r="GK3987"/>
      <c r="GL3987"/>
      <c r="GM3987"/>
      <c r="GN3987"/>
      <c r="GO3987"/>
      <c r="GP3987"/>
      <c r="GQ3987"/>
      <c r="GR3987"/>
      <c r="GS3987"/>
      <c r="GT3987"/>
      <c r="GU3987"/>
      <c r="GV3987"/>
      <c r="GW3987"/>
      <c r="GX3987"/>
      <c r="GY3987"/>
      <c r="GZ3987"/>
      <c r="HA3987"/>
      <c r="HB3987"/>
      <c r="HC3987"/>
      <c r="HD3987"/>
      <c r="HE3987"/>
    </row>
    <row r="3988" spans="4:213" s="25" customFormat="1" x14ac:dyDescent="0.25">
      <c r="D3988" s="19"/>
      <c r="E3988" s="19"/>
      <c r="F3988" s="20"/>
      <c r="G3988" s="20"/>
      <c r="H3988" s="20"/>
      <c r="I3988" s="20"/>
      <c r="J3988" s="21"/>
      <c r="K3988" s="21"/>
      <c r="L3988" s="20"/>
      <c r="M3988" s="20"/>
      <c r="N3988" s="22"/>
      <c r="O3988" s="22"/>
      <c r="P3988" s="22"/>
      <c r="Q3988" s="22"/>
      <c r="R3988" s="19"/>
      <c r="S3988" s="19"/>
      <c r="T3988" s="19"/>
      <c r="U3988" s="20"/>
      <c r="V3988" s="20"/>
      <c r="W3988" s="20"/>
      <c r="X3988" s="27"/>
      <c r="Y3988" s="253"/>
      <c r="Z3988" s="30"/>
      <c r="AA3988" s="30"/>
      <c r="AB3988" s="31"/>
      <c r="AC3988" s="31"/>
      <c r="AD3988" s="31"/>
      <c r="AE3988" s="31"/>
      <c r="AF3988" s="31"/>
      <c r="AG3988" s="241"/>
      <c r="AH3988" s="31"/>
      <c r="AI3988" s="31"/>
      <c r="AJ3988" s="31"/>
      <c r="AK3988" s="31"/>
      <c r="AL3988" s="120"/>
      <c r="AQ3988" s="26"/>
      <c r="AW3988" s="19"/>
      <c r="AX3988" s="19"/>
      <c r="AY3988" s="19"/>
      <c r="AZ3988" s="19"/>
      <c r="BA3988" s="19"/>
      <c r="BB3988" s="19"/>
      <c r="BC3988" s="1"/>
      <c r="BD3988"/>
      <c r="BE3988"/>
      <c r="BF3988" s="1"/>
      <c r="BG3988"/>
      <c r="BH3988"/>
      <c r="BI3988"/>
      <c r="BJ3988" s="1"/>
      <c r="BK3988" s="1"/>
      <c r="BL3988"/>
      <c r="BM3988" s="1"/>
      <c r="BN3988" s="1"/>
      <c r="BO3988" s="1"/>
      <c r="BP3988" s="1"/>
      <c r="BQ3988" s="1"/>
      <c r="BR3988" s="1"/>
      <c r="BS3988" s="1"/>
      <c r="BT3988" s="22"/>
      <c r="BU3988" s="1"/>
      <c r="BV3988" s="1"/>
      <c r="BW3988" s="1"/>
      <c r="BX3988" s="1"/>
      <c r="BY3988" s="1"/>
      <c r="BZ3988" s="1"/>
      <c r="CA3988" s="1"/>
      <c r="CB3988" s="1"/>
      <c r="CC3988" s="1"/>
      <c r="CD3988" s="1"/>
      <c r="CE3988" s="1"/>
      <c r="CF3988" s="1"/>
      <c r="CG3988" s="1"/>
      <c r="CH3988" s="1"/>
      <c r="CI3988" s="1"/>
      <c r="CJ3988" s="1"/>
      <c r="CK3988" s="1"/>
      <c r="CL3988" s="1"/>
      <c r="CM3988" s="1"/>
      <c r="CN3988" s="1"/>
      <c r="CO3988" s="1"/>
      <c r="CP3988" s="1"/>
      <c r="CQ3988" s="1"/>
      <c r="CR3988" s="1"/>
      <c r="CS3988" s="1"/>
      <c r="CT3988" s="1"/>
      <c r="CU3988" s="1"/>
      <c r="CV3988" s="1"/>
      <c r="CW3988" s="1"/>
      <c r="CX3988" s="1"/>
      <c r="CY3988" s="1"/>
      <c r="CZ3988" s="1"/>
      <c r="DA3988" s="1"/>
      <c r="DB3988" s="1"/>
      <c r="DC3988" s="1"/>
      <c r="DD3988" s="1"/>
      <c r="DE3988" s="1"/>
      <c r="DF3988" s="1"/>
      <c r="DG3988" s="1"/>
      <c r="DH3988" s="1"/>
      <c r="DI3988" s="1"/>
      <c r="DJ3988" s="1"/>
      <c r="DK3988" s="1"/>
      <c r="DL3988" s="1"/>
      <c r="DM3988" s="1"/>
      <c r="DN3988" s="1"/>
      <c r="DO3988" s="1"/>
      <c r="DP3988" s="1"/>
      <c r="DQ3988" s="1"/>
      <c r="DR3988" s="1"/>
      <c r="DS3988" s="1"/>
      <c r="DT3988" s="1"/>
      <c r="DU3988" s="1"/>
      <c r="DV3988" s="1"/>
      <c r="DW3988" s="1"/>
      <c r="DX3988" s="1"/>
      <c r="DY3988" s="1"/>
      <c r="DZ3988" s="1"/>
      <c r="EA3988" s="1"/>
      <c r="EB3988" s="1"/>
      <c r="EC3988" s="1"/>
      <c r="ED3988" s="1"/>
      <c r="EE3988" s="1"/>
      <c r="EF3988" s="1"/>
      <c r="EG3988" s="1"/>
      <c r="EH3988" s="1"/>
      <c r="EI3988" s="1"/>
      <c r="EJ3988" s="1"/>
      <c r="EK3988" s="1"/>
      <c r="EL3988" s="1"/>
      <c r="EM3988" s="1"/>
      <c r="EN3988" s="1"/>
      <c r="EO3988" s="1"/>
      <c r="EP3988" s="1"/>
      <c r="EQ3988" s="1"/>
      <c r="ER3988" s="1"/>
      <c r="ES3988" s="1"/>
      <c r="ET3988" s="1"/>
      <c r="EU3988" s="1"/>
      <c r="EV3988" s="1"/>
      <c r="EW3988" s="1"/>
      <c r="EX3988" s="1"/>
      <c r="EY3988" s="1"/>
      <c r="EZ3988" s="1"/>
      <c r="FA3988" s="1"/>
      <c r="FB3988" s="1"/>
      <c r="FC3988" s="1"/>
      <c r="FD3988" s="1"/>
      <c r="FE3988" s="1"/>
      <c r="FF3988" s="1"/>
      <c r="FG3988" s="1"/>
      <c r="FH3988" s="1"/>
      <c r="FI3988" s="1"/>
      <c r="FJ3988" s="1"/>
      <c r="FK3988" s="1"/>
      <c r="FL3988" s="1"/>
      <c r="FM3988" s="1"/>
      <c r="FN3988" s="1"/>
      <c r="FO3988" s="1"/>
      <c r="FP3988" s="1"/>
      <c r="FQ3988" s="1"/>
      <c r="FR3988" s="1"/>
      <c r="FS3988" s="1"/>
      <c r="FT3988" s="1"/>
      <c r="FU3988" s="1"/>
      <c r="FV3988" s="1"/>
      <c r="FW3988" s="1"/>
      <c r="FX3988" s="1"/>
      <c r="FY3988" s="1"/>
      <c r="FZ3988" s="1"/>
      <c r="GA3988" s="1"/>
      <c r="GB3988" s="1"/>
      <c r="GC3988" s="1"/>
      <c r="GD3988" s="1"/>
      <c r="GE3988" s="1"/>
      <c r="GF3988" s="1"/>
      <c r="GG3988" s="1"/>
      <c r="GH3988" s="1"/>
      <c r="GI3988" s="1"/>
      <c r="GJ3988" s="1"/>
      <c r="GK3988"/>
      <c r="GL3988"/>
      <c r="GM3988"/>
      <c r="GN3988"/>
      <c r="GO3988"/>
      <c r="GP3988"/>
      <c r="GQ3988"/>
      <c r="GR3988"/>
      <c r="GS3988"/>
      <c r="GT3988"/>
      <c r="GU3988"/>
      <c r="GV3988"/>
      <c r="GW3988"/>
      <c r="GX3988"/>
      <c r="GY3988"/>
      <c r="GZ3988"/>
      <c r="HA3988"/>
      <c r="HB3988"/>
      <c r="HC3988"/>
      <c r="HD3988"/>
      <c r="HE3988"/>
    </row>
    <row r="3989" spans="4:213" s="25" customFormat="1" x14ac:dyDescent="0.25">
      <c r="D3989" s="19"/>
      <c r="E3989" s="19"/>
      <c r="F3989" s="20"/>
      <c r="G3989" s="20"/>
      <c r="H3989" s="20"/>
      <c r="I3989" s="20"/>
      <c r="J3989" s="21"/>
      <c r="K3989" s="21"/>
      <c r="L3989" s="20"/>
      <c r="M3989" s="20"/>
      <c r="N3989" s="22"/>
      <c r="O3989" s="22"/>
      <c r="P3989" s="22"/>
      <c r="Q3989" s="22"/>
      <c r="R3989" s="19"/>
      <c r="S3989" s="19"/>
      <c r="T3989" s="19"/>
      <c r="U3989" s="20"/>
      <c r="V3989" s="20"/>
      <c r="W3989" s="20"/>
      <c r="X3989" s="27"/>
      <c r="Y3989" s="253"/>
      <c r="Z3989" s="30"/>
      <c r="AA3989" s="30"/>
      <c r="AB3989" s="31"/>
      <c r="AC3989" s="31"/>
      <c r="AD3989" s="31"/>
      <c r="AE3989" s="31"/>
      <c r="AF3989" s="31"/>
      <c r="AG3989" s="241"/>
      <c r="AH3989" s="31"/>
      <c r="AI3989" s="31"/>
      <c r="AJ3989" s="31"/>
      <c r="AK3989" s="31"/>
      <c r="AL3989" s="120"/>
      <c r="AQ3989" s="26"/>
      <c r="AW3989" s="19"/>
      <c r="AX3989" s="19"/>
      <c r="AY3989" s="19"/>
      <c r="AZ3989" s="19"/>
      <c r="BA3989" s="19"/>
      <c r="BB3989" s="19"/>
      <c r="BC3989" s="1"/>
      <c r="BD3989"/>
      <c r="BE3989"/>
      <c r="BF3989" s="1"/>
      <c r="BG3989"/>
      <c r="BH3989"/>
      <c r="BI3989"/>
      <c r="BJ3989" s="1"/>
      <c r="BK3989" s="1"/>
      <c r="BL3989"/>
      <c r="BM3989" s="1"/>
      <c r="BN3989" s="1"/>
      <c r="BO3989" s="1"/>
      <c r="BP3989" s="1"/>
      <c r="BQ3989" s="1"/>
      <c r="BR3989" s="1"/>
      <c r="BS3989" s="1"/>
      <c r="BT3989" s="22"/>
      <c r="BU3989" s="1"/>
      <c r="BV3989" s="1"/>
      <c r="BW3989" s="1"/>
      <c r="BX3989" s="1"/>
      <c r="BY3989" s="1"/>
      <c r="BZ3989" s="1"/>
      <c r="CA3989" s="1"/>
      <c r="CB3989" s="1"/>
      <c r="CC3989" s="1"/>
      <c r="CD3989" s="1"/>
      <c r="CE3989" s="1"/>
      <c r="CF3989" s="1"/>
      <c r="CG3989" s="1"/>
      <c r="CH3989" s="1"/>
      <c r="CI3989" s="1"/>
      <c r="CJ3989" s="1"/>
      <c r="CK3989" s="1"/>
      <c r="CL3989" s="1"/>
      <c r="CM3989" s="1"/>
      <c r="CN3989" s="1"/>
      <c r="CO3989" s="1"/>
      <c r="CP3989" s="1"/>
      <c r="CQ3989" s="1"/>
      <c r="CR3989" s="1"/>
      <c r="CS3989" s="1"/>
      <c r="CT3989" s="1"/>
      <c r="CU3989" s="1"/>
      <c r="CV3989" s="1"/>
      <c r="CW3989" s="1"/>
      <c r="CX3989" s="1"/>
      <c r="CY3989" s="1"/>
      <c r="CZ3989" s="1"/>
      <c r="DA3989" s="1"/>
      <c r="DB3989" s="1"/>
      <c r="DC3989" s="1"/>
      <c r="DD3989" s="1"/>
      <c r="DE3989" s="1"/>
      <c r="DF3989" s="1"/>
      <c r="DG3989" s="1"/>
      <c r="DH3989" s="1"/>
      <c r="DI3989" s="1"/>
      <c r="DJ3989" s="1"/>
      <c r="DK3989" s="1"/>
      <c r="DL3989" s="1"/>
      <c r="DM3989" s="1"/>
      <c r="DN3989" s="1"/>
      <c r="DO3989" s="1"/>
      <c r="DP3989" s="1"/>
      <c r="DQ3989" s="1"/>
      <c r="DR3989" s="1"/>
      <c r="DS3989" s="1"/>
      <c r="DT3989" s="1"/>
      <c r="DU3989" s="1"/>
      <c r="DV3989" s="1"/>
      <c r="DW3989" s="1"/>
      <c r="DX3989" s="1"/>
      <c r="DY3989" s="1"/>
      <c r="DZ3989" s="1"/>
      <c r="EA3989" s="1"/>
      <c r="EB3989" s="1"/>
      <c r="EC3989" s="1"/>
      <c r="ED3989" s="1"/>
      <c r="EE3989" s="1"/>
      <c r="EF3989" s="1"/>
      <c r="EG3989" s="1"/>
      <c r="EH3989" s="1"/>
      <c r="EI3989" s="1"/>
      <c r="EJ3989" s="1"/>
      <c r="EK3989" s="1"/>
      <c r="EL3989" s="1"/>
      <c r="EM3989" s="1"/>
      <c r="EN3989" s="1"/>
      <c r="EO3989" s="1"/>
      <c r="EP3989" s="1"/>
      <c r="EQ3989" s="1"/>
      <c r="ER3989" s="1"/>
      <c r="ES3989" s="1"/>
      <c r="ET3989" s="1"/>
      <c r="EU3989" s="1"/>
      <c r="EV3989" s="1"/>
      <c r="EW3989" s="1"/>
      <c r="EX3989" s="1"/>
      <c r="EY3989" s="1"/>
      <c r="EZ3989" s="1"/>
      <c r="FA3989" s="1"/>
      <c r="FB3989" s="1"/>
      <c r="FC3989" s="1"/>
      <c r="FD3989" s="1"/>
      <c r="FE3989" s="1"/>
      <c r="FF3989" s="1"/>
      <c r="FG3989" s="1"/>
      <c r="FH3989" s="1"/>
      <c r="FI3989" s="1"/>
      <c r="FJ3989" s="1"/>
      <c r="FK3989" s="1"/>
      <c r="FL3989" s="1"/>
      <c r="FM3989" s="1"/>
      <c r="FN3989" s="1"/>
      <c r="FO3989" s="1"/>
      <c r="FP3989" s="1"/>
      <c r="FQ3989" s="1"/>
      <c r="FR3989" s="1"/>
      <c r="FS3989" s="1"/>
      <c r="FT3989" s="1"/>
      <c r="FU3989" s="1"/>
      <c r="FV3989" s="1"/>
      <c r="FW3989" s="1"/>
      <c r="FX3989" s="1"/>
      <c r="FY3989" s="1"/>
      <c r="FZ3989" s="1"/>
      <c r="GA3989" s="1"/>
      <c r="GB3989" s="1"/>
      <c r="GC3989" s="1"/>
      <c r="GD3989" s="1"/>
      <c r="GE3989" s="1"/>
      <c r="GF3989" s="1"/>
      <c r="GG3989" s="1"/>
      <c r="GH3989" s="1"/>
      <c r="GI3989" s="1"/>
      <c r="GJ3989" s="1"/>
      <c r="GK3989"/>
      <c r="GL3989"/>
      <c r="GM3989"/>
      <c r="GN3989"/>
      <c r="GO3989"/>
      <c r="GP3989"/>
      <c r="GQ3989"/>
      <c r="GR3989"/>
      <c r="GS3989"/>
      <c r="GT3989"/>
      <c r="GU3989"/>
      <c r="GV3989"/>
      <c r="GW3989"/>
      <c r="GX3989"/>
      <c r="GY3989"/>
      <c r="GZ3989"/>
      <c r="HA3989"/>
      <c r="HB3989"/>
      <c r="HC3989"/>
      <c r="HD3989"/>
      <c r="HE3989"/>
    </row>
    <row r="3990" spans="4:213" s="25" customFormat="1" x14ac:dyDescent="0.25">
      <c r="D3990" s="19"/>
      <c r="E3990" s="19"/>
      <c r="F3990" s="20"/>
      <c r="G3990" s="20"/>
      <c r="H3990" s="20"/>
      <c r="I3990" s="20"/>
      <c r="J3990" s="21"/>
      <c r="K3990" s="21"/>
      <c r="L3990" s="20"/>
      <c r="M3990" s="20"/>
      <c r="N3990" s="22"/>
      <c r="O3990" s="22"/>
      <c r="P3990" s="22"/>
      <c r="Q3990" s="22"/>
      <c r="R3990" s="19"/>
      <c r="S3990" s="19"/>
      <c r="T3990" s="19"/>
      <c r="U3990" s="20"/>
      <c r="V3990" s="20"/>
      <c r="W3990" s="20"/>
      <c r="X3990" s="27"/>
      <c r="Y3990" s="253"/>
      <c r="Z3990" s="30"/>
      <c r="AA3990" s="30"/>
      <c r="AB3990" s="31"/>
      <c r="AC3990" s="31"/>
      <c r="AD3990" s="31"/>
      <c r="AE3990" s="31"/>
      <c r="AF3990" s="31"/>
      <c r="AG3990" s="241"/>
      <c r="AH3990" s="31"/>
      <c r="AI3990" s="31"/>
      <c r="AJ3990" s="31"/>
      <c r="AK3990" s="31"/>
      <c r="AL3990" s="120"/>
      <c r="AQ3990" s="26"/>
      <c r="AW3990" s="19"/>
      <c r="AX3990" s="19"/>
      <c r="AY3990" s="19"/>
      <c r="AZ3990" s="19"/>
      <c r="BA3990" s="19"/>
      <c r="BB3990" s="19"/>
      <c r="BC3990" s="1"/>
      <c r="BD3990"/>
      <c r="BE3990"/>
      <c r="BF3990" s="1"/>
      <c r="BG3990"/>
      <c r="BH3990"/>
      <c r="BI3990"/>
      <c r="BJ3990" s="1"/>
      <c r="BK3990" s="1"/>
      <c r="BL3990"/>
      <c r="BM3990" s="1"/>
      <c r="BN3990" s="1"/>
      <c r="BO3990" s="1"/>
      <c r="BP3990" s="1"/>
      <c r="BQ3990" s="1"/>
      <c r="BR3990" s="1"/>
      <c r="BS3990" s="1"/>
      <c r="BT3990" s="22"/>
      <c r="BU3990" s="1"/>
      <c r="BV3990" s="1"/>
      <c r="BW3990" s="1"/>
      <c r="BX3990" s="1"/>
      <c r="BY3990" s="1"/>
      <c r="BZ3990" s="1"/>
      <c r="CA3990" s="1"/>
      <c r="CB3990" s="1"/>
      <c r="CC3990" s="1"/>
      <c r="CD3990" s="1"/>
      <c r="CE3990" s="1"/>
      <c r="CF3990" s="1"/>
      <c r="CG3990" s="1"/>
      <c r="CH3990" s="1"/>
      <c r="CI3990" s="1"/>
      <c r="CJ3990" s="1"/>
      <c r="CK3990" s="1"/>
      <c r="CL3990" s="1"/>
      <c r="CM3990" s="1"/>
      <c r="CN3990" s="1"/>
      <c r="CO3990" s="1"/>
      <c r="CP3990" s="1"/>
      <c r="CQ3990" s="1"/>
      <c r="CR3990" s="1"/>
      <c r="CS3990" s="1"/>
      <c r="CT3990" s="1"/>
      <c r="CU3990" s="1"/>
      <c r="CV3990" s="1"/>
      <c r="CW3990" s="1"/>
      <c r="CX3990" s="1"/>
      <c r="CY3990" s="1"/>
      <c r="CZ3990" s="1"/>
      <c r="DA3990" s="1"/>
      <c r="DB3990" s="1"/>
      <c r="DC3990" s="1"/>
      <c r="DD3990" s="1"/>
      <c r="DE3990" s="1"/>
      <c r="DF3990" s="1"/>
      <c r="DG3990" s="1"/>
      <c r="DH3990" s="1"/>
      <c r="DI3990" s="1"/>
      <c r="DJ3990" s="1"/>
      <c r="DK3990" s="1"/>
      <c r="DL3990" s="1"/>
      <c r="DM3990" s="1"/>
      <c r="DN3990" s="1"/>
      <c r="DO3990" s="1"/>
      <c r="DP3990" s="1"/>
      <c r="DQ3990" s="1"/>
      <c r="DR3990" s="1"/>
      <c r="DS3990" s="1"/>
      <c r="DT3990" s="1"/>
      <c r="DU3990" s="1"/>
      <c r="DV3990" s="1"/>
      <c r="DW3990" s="1"/>
      <c r="DX3990" s="1"/>
      <c r="DY3990" s="1"/>
      <c r="DZ3990" s="1"/>
      <c r="EA3990" s="1"/>
      <c r="EB3990" s="1"/>
      <c r="EC3990" s="1"/>
      <c r="ED3990" s="1"/>
      <c r="EE3990" s="1"/>
      <c r="EF3990" s="1"/>
      <c r="EG3990" s="1"/>
      <c r="EH3990" s="1"/>
      <c r="EI3990" s="1"/>
      <c r="EJ3990" s="1"/>
      <c r="EK3990" s="1"/>
      <c r="EL3990" s="1"/>
      <c r="EM3990" s="1"/>
      <c r="EN3990" s="1"/>
      <c r="EO3990" s="1"/>
      <c r="EP3990" s="1"/>
      <c r="EQ3990" s="1"/>
      <c r="ER3990" s="1"/>
      <c r="ES3990" s="1"/>
      <c r="ET3990" s="1"/>
      <c r="EU3990" s="1"/>
      <c r="EV3990" s="1"/>
      <c r="EW3990" s="1"/>
      <c r="EX3990" s="1"/>
      <c r="EY3990" s="1"/>
      <c r="EZ3990" s="1"/>
      <c r="FA3990" s="1"/>
      <c r="FB3990" s="1"/>
      <c r="FC3990" s="1"/>
      <c r="FD3990" s="1"/>
      <c r="FE3990" s="1"/>
      <c r="FF3990" s="1"/>
      <c r="FG3990" s="1"/>
      <c r="FH3990" s="1"/>
      <c r="FI3990" s="1"/>
      <c r="FJ3990" s="1"/>
      <c r="FK3990" s="1"/>
      <c r="FL3990" s="1"/>
      <c r="FM3990" s="1"/>
      <c r="FN3990" s="1"/>
      <c r="FO3990" s="1"/>
      <c r="FP3990" s="1"/>
      <c r="FQ3990" s="1"/>
      <c r="FR3990" s="1"/>
      <c r="FS3990" s="1"/>
      <c r="FT3990" s="1"/>
      <c r="FU3990" s="1"/>
      <c r="FV3990" s="1"/>
      <c r="FW3990" s="1"/>
      <c r="FX3990" s="1"/>
      <c r="FY3990" s="1"/>
      <c r="FZ3990" s="1"/>
      <c r="GA3990" s="1"/>
      <c r="GB3990" s="1"/>
      <c r="GC3990" s="1"/>
      <c r="GD3990" s="1"/>
      <c r="GE3990" s="1"/>
      <c r="GF3990" s="1"/>
      <c r="GG3990" s="1"/>
      <c r="GH3990" s="1"/>
      <c r="GI3990" s="1"/>
      <c r="GJ3990" s="1"/>
      <c r="GK3990"/>
      <c r="GL3990"/>
      <c r="GM3990"/>
      <c r="GN3990"/>
      <c r="GO3990"/>
      <c r="GP3990"/>
      <c r="GQ3990"/>
      <c r="GR3990"/>
      <c r="GS3990"/>
      <c r="GT3990"/>
      <c r="GU3990"/>
      <c r="GV3990"/>
      <c r="GW3990"/>
      <c r="GX3990"/>
      <c r="GY3990"/>
      <c r="GZ3990"/>
      <c r="HA3990"/>
      <c r="HB3990"/>
      <c r="HC3990"/>
      <c r="HD3990"/>
      <c r="HE3990"/>
    </row>
    <row r="3991" spans="4:213" s="25" customFormat="1" x14ac:dyDescent="0.25">
      <c r="D3991" s="19"/>
      <c r="E3991" s="19"/>
      <c r="F3991" s="20"/>
      <c r="G3991" s="20"/>
      <c r="H3991" s="20"/>
      <c r="I3991" s="20"/>
      <c r="J3991" s="21"/>
      <c r="K3991" s="21"/>
      <c r="L3991" s="20"/>
      <c r="M3991" s="20"/>
      <c r="N3991" s="22"/>
      <c r="O3991" s="22"/>
      <c r="P3991" s="22"/>
      <c r="Q3991" s="22"/>
      <c r="R3991" s="19"/>
      <c r="S3991" s="19"/>
      <c r="T3991" s="19"/>
      <c r="U3991" s="20"/>
      <c r="V3991" s="20"/>
      <c r="W3991" s="20"/>
      <c r="X3991" s="27"/>
      <c r="Y3991" s="253"/>
      <c r="Z3991" s="30"/>
      <c r="AA3991" s="30"/>
      <c r="AB3991" s="31"/>
      <c r="AC3991" s="31"/>
      <c r="AD3991" s="31"/>
      <c r="AE3991" s="31"/>
      <c r="AF3991" s="31"/>
      <c r="AG3991" s="241"/>
      <c r="AH3991" s="31"/>
      <c r="AI3991" s="31"/>
      <c r="AJ3991" s="31"/>
      <c r="AK3991" s="31"/>
      <c r="AL3991" s="120"/>
      <c r="AQ3991" s="26"/>
      <c r="AW3991" s="19"/>
      <c r="AX3991" s="19"/>
      <c r="AY3991" s="19"/>
      <c r="AZ3991" s="19"/>
      <c r="BA3991" s="19"/>
      <c r="BB3991" s="19"/>
      <c r="BC3991" s="1"/>
      <c r="BD3991"/>
      <c r="BE3991"/>
      <c r="BF3991" s="1"/>
      <c r="BG3991"/>
      <c r="BH3991"/>
      <c r="BI3991"/>
      <c r="BJ3991" s="1"/>
      <c r="BK3991" s="1"/>
      <c r="BL3991"/>
      <c r="BM3991" s="1"/>
      <c r="BN3991" s="1"/>
      <c r="BO3991" s="1"/>
      <c r="BP3991" s="1"/>
      <c r="BQ3991" s="1"/>
      <c r="BR3991" s="1"/>
      <c r="BS3991" s="1"/>
      <c r="BT3991" s="22"/>
      <c r="BU3991" s="1"/>
      <c r="BV3991" s="1"/>
      <c r="BW3991" s="1"/>
      <c r="BX3991" s="1"/>
      <c r="BY3991" s="1"/>
      <c r="BZ3991" s="1"/>
      <c r="CA3991" s="1"/>
      <c r="CB3991" s="1"/>
      <c r="CC3991" s="1"/>
      <c r="CD3991" s="1"/>
      <c r="CE3991" s="1"/>
      <c r="CF3991" s="1"/>
      <c r="CG3991" s="1"/>
      <c r="CH3991" s="1"/>
      <c r="CI3991" s="1"/>
      <c r="CJ3991" s="1"/>
      <c r="CK3991" s="1"/>
      <c r="CL3991" s="1"/>
      <c r="CM3991" s="1"/>
      <c r="CN3991" s="1"/>
      <c r="CO3991" s="1"/>
      <c r="CP3991" s="1"/>
      <c r="CQ3991" s="1"/>
      <c r="CR3991" s="1"/>
      <c r="CS3991" s="1"/>
      <c r="CT3991" s="1"/>
      <c r="CU3991" s="1"/>
      <c r="CV3991" s="1"/>
      <c r="CW3991" s="1"/>
      <c r="CX3991" s="1"/>
      <c r="CY3991" s="1"/>
      <c r="CZ3991" s="1"/>
      <c r="DA3991" s="1"/>
      <c r="DB3991" s="1"/>
      <c r="DC3991" s="1"/>
      <c r="DD3991" s="1"/>
      <c r="DE3991" s="1"/>
      <c r="DF3991" s="1"/>
      <c r="DG3991" s="1"/>
      <c r="DH3991" s="1"/>
      <c r="DI3991" s="1"/>
      <c r="DJ3991" s="1"/>
      <c r="DK3991" s="1"/>
      <c r="DL3991" s="1"/>
      <c r="DM3991" s="1"/>
      <c r="DN3991" s="1"/>
      <c r="DO3991" s="1"/>
      <c r="DP3991" s="1"/>
      <c r="DQ3991" s="1"/>
      <c r="DR3991" s="1"/>
      <c r="DS3991" s="1"/>
      <c r="DT3991" s="1"/>
      <c r="DU3991" s="1"/>
      <c r="DV3991" s="1"/>
      <c r="DW3991" s="1"/>
      <c r="DX3991" s="1"/>
      <c r="DY3991" s="1"/>
      <c r="DZ3991" s="1"/>
      <c r="EA3991" s="1"/>
      <c r="EB3991" s="1"/>
      <c r="EC3991" s="1"/>
      <c r="ED3991" s="1"/>
      <c r="EE3991" s="1"/>
      <c r="EF3991" s="1"/>
      <c r="EG3991" s="1"/>
      <c r="EH3991" s="1"/>
      <c r="EI3991" s="1"/>
      <c r="EJ3991" s="1"/>
      <c r="EK3991" s="1"/>
      <c r="EL3991" s="1"/>
      <c r="EM3991" s="1"/>
      <c r="EN3991" s="1"/>
      <c r="EO3991" s="1"/>
      <c r="EP3991" s="1"/>
      <c r="EQ3991" s="1"/>
      <c r="ER3991" s="1"/>
      <c r="ES3991" s="1"/>
      <c r="ET3991" s="1"/>
      <c r="EU3991" s="1"/>
      <c r="EV3991" s="1"/>
      <c r="EW3991" s="1"/>
      <c r="EX3991" s="1"/>
      <c r="EY3991" s="1"/>
      <c r="EZ3991" s="1"/>
      <c r="FA3991" s="1"/>
      <c r="FB3991" s="1"/>
      <c r="FC3991" s="1"/>
      <c r="FD3991" s="1"/>
      <c r="FE3991" s="1"/>
      <c r="FF3991" s="1"/>
      <c r="FG3991" s="1"/>
      <c r="FH3991" s="1"/>
      <c r="FI3991" s="1"/>
      <c r="FJ3991" s="1"/>
      <c r="FK3991" s="1"/>
      <c r="FL3991" s="1"/>
      <c r="FM3991" s="1"/>
      <c r="FN3991" s="1"/>
      <c r="FO3991" s="1"/>
      <c r="FP3991" s="1"/>
      <c r="FQ3991" s="1"/>
      <c r="FR3991" s="1"/>
      <c r="FS3991" s="1"/>
      <c r="FT3991" s="1"/>
      <c r="FU3991" s="1"/>
      <c r="FV3991" s="1"/>
      <c r="FW3991" s="1"/>
      <c r="FX3991" s="1"/>
      <c r="FY3991" s="1"/>
      <c r="FZ3991" s="1"/>
      <c r="GA3991" s="1"/>
      <c r="GB3991" s="1"/>
      <c r="GC3991" s="1"/>
      <c r="GD3991" s="1"/>
      <c r="GE3991" s="1"/>
      <c r="GF3991" s="1"/>
      <c r="GG3991" s="1"/>
      <c r="GH3991" s="1"/>
      <c r="GI3991" s="1"/>
      <c r="GJ3991" s="1"/>
      <c r="GK3991"/>
      <c r="GL3991"/>
      <c r="GM3991"/>
      <c r="GN3991"/>
      <c r="GO3991"/>
      <c r="GP3991"/>
      <c r="GQ3991"/>
      <c r="GR3991"/>
      <c r="GS3991"/>
      <c r="GT3991"/>
      <c r="GU3991"/>
      <c r="GV3991"/>
      <c r="GW3991"/>
      <c r="GX3991"/>
      <c r="GY3991"/>
      <c r="GZ3991"/>
      <c r="HA3991"/>
      <c r="HB3991"/>
      <c r="HC3991"/>
      <c r="HD3991"/>
      <c r="HE3991"/>
    </row>
    <row r="3992" spans="4:213" s="25" customFormat="1" x14ac:dyDescent="0.25">
      <c r="D3992" s="19"/>
      <c r="E3992" s="19"/>
      <c r="F3992" s="20"/>
      <c r="G3992" s="20"/>
      <c r="H3992" s="20"/>
      <c r="I3992" s="20"/>
      <c r="J3992" s="21"/>
      <c r="K3992" s="21"/>
      <c r="L3992" s="20"/>
      <c r="M3992" s="20"/>
      <c r="N3992" s="22"/>
      <c r="O3992" s="22"/>
      <c r="P3992" s="22"/>
      <c r="Q3992" s="22"/>
      <c r="R3992" s="19"/>
      <c r="S3992" s="19"/>
      <c r="T3992" s="19"/>
      <c r="U3992" s="20"/>
      <c r="V3992" s="20"/>
      <c r="W3992" s="20"/>
      <c r="X3992" s="27"/>
      <c r="Y3992" s="253"/>
      <c r="Z3992" s="30"/>
      <c r="AA3992" s="30"/>
      <c r="AB3992" s="31"/>
      <c r="AC3992" s="31"/>
      <c r="AD3992" s="31"/>
      <c r="AE3992" s="31"/>
      <c r="AF3992" s="31"/>
      <c r="AG3992" s="241"/>
      <c r="AH3992" s="31"/>
      <c r="AI3992" s="31"/>
      <c r="AJ3992" s="31"/>
      <c r="AK3992" s="31"/>
      <c r="AL3992" s="120"/>
      <c r="AQ3992" s="26"/>
      <c r="AW3992" s="19"/>
      <c r="AX3992" s="19"/>
      <c r="AY3992" s="19"/>
      <c r="AZ3992" s="19"/>
      <c r="BA3992" s="19"/>
      <c r="BB3992" s="19"/>
      <c r="BC3992" s="1"/>
      <c r="BD3992"/>
      <c r="BE3992"/>
      <c r="BF3992" s="1"/>
      <c r="BG3992"/>
      <c r="BH3992"/>
      <c r="BI3992"/>
      <c r="BJ3992" s="1"/>
      <c r="BK3992" s="1"/>
      <c r="BL3992"/>
      <c r="BM3992" s="1"/>
      <c r="BN3992" s="1"/>
      <c r="BO3992" s="1"/>
      <c r="BP3992" s="1"/>
      <c r="BQ3992" s="1"/>
      <c r="BR3992" s="1"/>
      <c r="BS3992" s="1"/>
      <c r="BT3992" s="22"/>
      <c r="BU3992" s="1"/>
      <c r="BV3992" s="1"/>
      <c r="BW3992" s="1"/>
      <c r="BX3992" s="1"/>
      <c r="BY3992" s="1"/>
      <c r="BZ3992" s="1"/>
      <c r="CA3992" s="1"/>
      <c r="CB3992" s="1"/>
      <c r="CC3992" s="1"/>
      <c r="CD3992" s="1"/>
      <c r="CE3992" s="1"/>
      <c r="CF3992" s="1"/>
      <c r="CG3992" s="1"/>
      <c r="CH3992" s="1"/>
      <c r="CI3992" s="1"/>
      <c r="CJ3992" s="1"/>
      <c r="CK3992" s="1"/>
      <c r="CL3992" s="1"/>
      <c r="CM3992" s="1"/>
      <c r="CN3992" s="1"/>
      <c r="CO3992" s="1"/>
      <c r="CP3992" s="1"/>
      <c r="CQ3992" s="1"/>
      <c r="CR3992" s="1"/>
      <c r="CS3992" s="1"/>
      <c r="CT3992" s="1"/>
      <c r="CU3992" s="1"/>
      <c r="CV3992" s="1"/>
      <c r="CW3992" s="1"/>
      <c r="CX3992" s="1"/>
      <c r="CY3992" s="1"/>
      <c r="CZ3992" s="1"/>
      <c r="DA3992" s="1"/>
      <c r="DB3992" s="1"/>
      <c r="DC3992" s="1"/>
      <c r="DD3992" s="1"/>
      <c r="DE3992" s="1"/>
      <c r="DF3992" s="1"/>
      <c r="DG3992" s="1"/>
      <c r="DH3992" s="1"/>
      <c r="DI3992" s="1"/>
      <c r="DJ3992" s="1"/>
      <c r="DK3992" s="1"/>
      <c r="DL3992" s="1"/>
      <c r="DM3992" s="1"/>
      <c r="DN3992" s="1"/>
      <c r="DO3992" s="1"/>
      <c r="DP3992" s="1"/>
      <c r="DQ3992" s="1"/>
      <c r="DR3992" s="1"/>
      <c r="DS3992" s="1"/>
      <c r="DT3992" s="1"/>
      <c r="DU3992" s="1"/>
      <c r="DV3992" s="1"/>
      <c r="DW3992" s="1"/>
      <c r="DX3992" s="1"/>
      <c r="DY3992" s="1"/>
      <c r="DZ3992" s="1"/>
      <c r="EA3992" s="1"/>
      <c r="EB3992" s="1"/>
      <c r="EC3992" s="1"/>
      <c r="ED3992" s="1"/>
      <c r="EE3992" s="1"/>
      <c r="EF3992" s="1"/>
      <c r="EG3992" s="1"/>
      <c r="EH3992" s="1"/>
      <c r="EI3992" s="1"/>
      <c r="EJ3992" s="1"/>
      <c r="EK3992" s="1"/>
      <c r="EL3992" s="1"/>
      <c r="EM3992" s="1"/>
      <c r="EN3992" s="1"/>
      <c r="EO3992" s="1"/>
      <c r="EP3992" s="1"/>
      <c r="EQ3992" s="1"/>
      <c r="ER3992" s="1"/>
      <c r="ES3992" s="1"/>
      <c r="ET3992" s="1"/>
      <c r="EU3992" s="1"/>
      <c r="EV3992" s="1"/>
      <c r="EW3992" s="1"/>
      <c r="EX3992" s="1"/>
      <c r="EY3992" s="1"/>
      <c r="EZ3992" s="1"/>
      <c r="FA3992" s="1"/>
      <c r="FB3992" s="1"/>
      <c r="FC3992" s="1"/>
      <c r="FD3992" s="1"/>
      <c r="FE3992" s="1"/>
      <c r="FF3992" s="1"/>
      <c r="FG3992" s="1"/>
      <c r="FH3992" s="1"/>
      <c r="FI3992" s="1"/>
      <c r="FJ3992" s="1"/>
      <c r="FK3992" s="1"/>
      <c r="FL3992" s="1"/>
      <c r="FM3992" s="1"/>
      <c r="FN3992" s="1"/>
      <c r="FO3992" s="1"/>
      <c r="FP3992" s="1"/>
      <c r="FQ3992" s="1"/>
      <c r="FR3992" s="1"/>
      <c r="FS3992" s="1"/>
      <c r="FT3992" s="1"/>
      <c r="FU3992" s="1"/>
      <c r="FV3992" s="1"/>
      <c r="FW3992" s="1"/>
      <c r="FX3992" s="1"/>
      <c r="FY3992" s="1"/>
      <c r="FZ3992" s="1"/>
      <c r="GA3992" s="1"/>
      <c r="GB3992" s="1"/>
      <c r="GC3992" s="1"/>
      <c r="GD3992" s="1"/>
      <c r="GE3992" s="1"/>
      <c r="GF3992" s="1"/>
      <c r="GG3992" s="1"/>
      <c r="GH3992" s="1"/>
      <c r="GI3992" s="1"/>
      <c r="GJ3992" s="1"/>
      <c r="GK3992"/>
      <c r="GL3992"/>
      <c r="GM3992"/>
      <c r="GN3992"/>
      <c r="GO3992"/>
      <c r="GP3992"/>
      <c r="GQ3992"/>
      <c r="GR3992"/>
      <c r="GS3992"/>
      <c r="GT3992"/>
      <c r="GU3992"/>
      <c r="GV3992"/>
      <c r="GW3992"/>
      <c r="GX3992"/>
      <c r="GY3992"/>
      <c r="GZ3992"/>
      <c r="HA3992"/>
      <c r="HB3992"/>
      <c r="HC3992"/>
      <c r="HD3992"/>
      <c r="HE3992"/>
    </row>
    <row r="3993" spans="4:213" s="25" customFormat="1" x14ac:dyDescent="0.25">
      <c r="D3993" s="19"/>
      <c r="E3993" s="19"/>
      <c r="F3993" s="20"/>
      <c r="G3993" s="20"/>
      <c r="H3993" s="20"/>
      <c r="I3993" s="20"/>
      <c r="J3993" s="21"/>
      <c r="K3993" s="21"/>
      <c r="L3993" s="20"/>
      <c r="M3993" s="20"/>
      <c r="N3993" s="22"/>
      <c r="O3993" s="22"/>
      <c r="P3993" s="22"/>
      <c r="Q3993" s="22"/>
      <c r="R3993" s="19"/>
      <c r="S3993" s="19"/>
      <c r="T3993" s="19"/>
      <c r="U3993" s="20"/>
      <c r="V3993" s="20"/>
      <c r="W3993" s="20"/>
      <c r="X3993" s="27"/>
      <c r="Y3993" s="253"/>
      <c r="Z3993" s="30"/>
      <c r="AA3993" s="30"/>
      <c r="AB3993" s="31"/>
      <c r="AC3993" s="31"/>
      <c r="AD3993" s="31"/>
      <c r="AE3993" s="31"/>
      <c r="AF3993" s="31"/>
      <c r="AG3993" s="241"/>
      <c r="AH3993" s="31"/>
      <c r="AI3993" s="31"/>
      <c r="AJ3993" s="31"/>
      <c r="AK3993" s="31"/>
      <c r="AL3993" s="120"/>
      <c r="AQ3993" s="26"/>
      <c r="AW3993" s="19"/>
      <c r="AX3993" s="19"/>
      <c r="AY3993" s="19"/>
      <c r="AZ3993" s="19"/>
      <c r="BA3993" s="19"/>
      <c r="BB3993" s="19"/>
      <c r="BC3993" s="1"/>
      <c r="BD3993"/>
      <c r="BE3993"/>
      <c r="BF3993" s="1"/>
      <c r="BG3993"/>
      <c r="BH3993"/>
      <c r="BI3993"/>
      <c r="BJ3993" s="1"/>
      <c r="BK3993" s="1"/>
      <c r="BL3993"/>
      <c r="BM3993" s="1"/>
      <c r="BN3993" s="1"/>
      <c r="BO3993" s="1"/>
      <c r="BP3993" s="1"/>
      <c r="BQ3993" s="1"/>
      <c r="BR3993" s="1"/>
      <c r="BS3993" s="1"/>
      <c r="BT3993" s="22"/>
      <c r="BU3993" s="1"/>
      <c r="BV3993" s="1"/>
      <c r="BW3993" s="1"/>
      <c r="BX3993" s="1"/>
      <c r="BY3993" s="1"/>
      <c r="BZ3993" s="1"/>
      <c r="CA3993" s="1"/>
      <c r="CB3993" s="1"/>
      <c r="CC3993" s="1"/>
      <c r="CD3993" s="1"/>
      <c r="CE3993" s="1"/>
      <c r="CF3993" s="1"/>
      <c r="CG3993" s="1"/>
      <c r="CH3993" s="1"/>
      <c r="CI3993" s="1"/>
      <c r="CJ3993" s="1"/>
      <c r="CK3993" s="1"/>
      <c r="CL3993" s="1"/>
      <c r="CM3993" s="1"/>
      <c r="CN3993" s="1"/>
      <c r="CO3993" s="1"/>
      <c r="CP3993" s="1"/>
      <c r="CQ3993" s="1"/>
      <c r="CR3993" s="1"/>
      <c r="CS3993" s="1"/>
      <c r="CT3993" s="1"/>
      <c r="CU3993" s="1"/>
      <c r="CV3993" s="1"/>
      <c r="CW3993" s="1"/>
      <c r="CX3993" s="1"/>
      <c r="CY3993" s="1"/>
      <c r="CZ3993" s="1"/>
      <c r="DA3993" s="1"/>
      <c r="DB3993" s="1"/>
      <c r="DC3993" s="1"/>
      <c r="DD3993" s="1"/>
      <c r="DE3993" s="1"/>
      <c r="DF3993" s="1"/>
      <c r="DG3993" s="1"/>
      <c r="DH3993" s="1"/>
      <c r="DI3993" s="1"/>
      <c r="DJ3993" s="1"/>
      <c r="DK3993" s="1"/>
      <c r="DL3993" s="1"/>
      <c r="DM3993" s="1"/>
      <c r="DN3993" s="1"/>
      <c r="DO3993" s="1"/>
      <c r="DP3993" s="1"/>
      <c r="DQ3993" s="1"/>
      <c r="DR3993" s="1"/>
      <c r="DS3993" s="1"/>
      <c r="DT3993" s="1"/>
      <c r="DU3993" s="1"/>
      <c r="DV3993" s="1"/>
      <c r="DW3993" s="1"/>
      <c r="DX3993" s="1"/>
      <c r="DY3993" s="1"/>
      <c r="DZ3993" s="1"/>
      <c r="EA3993" s="1"/>
      <c r="EB3993" s="1"/>
      <c r="EC3993" s="1"/>
      <c r="ED3993" s="1"/>
      <c r="EE3993" s="1"/>
      <c r="EF3993" s="1"/>
      <c r="EG3993" s="1"/>
      <c r="EH3993" s="1"/>
      <c r="EI3993" s="1"/>
      <c r="EJ3993" s="1"/>
      <c r="EK3993" s="1"/>
      <c r="EL3993" s="1"/>
      <c r="EM3993" s="1"/>
      <c r="EN3993" s="1"/>
      <c r="EO3993" s="1"/>
      <c r="EP3993" s="1"/>
      <c r="EQ3993" s="1"/>
      <c r="ER3993" s="1"/>
      <c r="ES3993" s="1"/>
      <c r="ET3993" s="1"/>
      <c r="EU3993" s="1"/>
      <c r="EV3993" s="1"/>
      <c r="EW3993" s="1"/>
      <c r="EX3993" s="1"/>
      <c r="EY3993" s="1"/>
      <c r="EZ3993" s="1"/>
      <c r="FA3993" s="1"/>
      <c r="FB3993" s="1"/>
      <c r="FC3993" s="1"/>
      <c r="FD3993" s="1"/>
      <c r="FE3993" s="1"/>
      <c r="FF3993" s="1"/>
      <c r="FG3993" s="1"/>
      <c r="FH3993" s="1"/>
      <c r="FI3993" s="1"/>
      <c r="FJ3993" s="1"/>
      <c r="FK3993" s="1"/>
      <c r="FL3993" s="1"/>
      <c r="FM3993" s="1"/>
      <c r="FN3993" s="1"/>
      <c r="FO3993" s="1"/>
      <c r="FP3993" s="1"/>
      <c r="FQ3993" s="1"/>
      <c r="FR3993" s="1"/>
      <c r="FS3993" s="1"/>
      <c r="FT3993" s="1"/>
      <c r="FU3993" s="1"/>
      <c r="FV3993" s="1"/>
      <c r="FW3993" s="1"/>
      <c r="FX3993" s="1"/>
      <c r="FY3993" s="1"/>
      <c r="FZ3993" s="1"/>
      <c r="GA3993" s="1"/>
      <c r="GB3993" s="1"/>
      <c r="GC3993" s="1"/>
      <c r="GD3993" s="1"/>
      <c r="GE3993" s="1"/>
      <c r="GF3993" s="1"/>
      <c r="GG3993" s="1"/>
      <c r="GH3993" s="1"/>
      <c r="GI3993" s="1"/>
      <c r="GJ3993" s="1"/>
      <c r="GK3993"/>
      <c r="GL3993"/>
      <c r="GM3993"/>
      <c r="GN3993"/>
      <c r="GO3993"/>
      <c r="GP3993"/>
      <c r="GQ3993"/>
      <c r="GR3993"/>
      <c r="GS3993"/>
      <c r="GT3993"/>
      <c r="GU3993"/>
      <c r="GV3993"/>
      <c r="GW3993"/>
      <c r="GX3993"/>
      <c r="GY3993"/>
      <c r="GZ3993"/>
      <c r="HA3993"/>
      <c r="HB3993"/>
      <c r="HC3993"/>
      <c r="HD3993"/>
      <c r="HE3993"/>
    </row>
    <row r="3994" spans="4:213" s="25" customFormat="1" x14ac:dyDescent="0.25">
      <c r="D3994" s="19"/>
      <c r="E3994" s="19"/>
      <c r="F3994" s="20"/>
      <c r="G3994" s="20"/>
      <c r="H3994" s="20"/>
      <c r="I3994" s="20"/>
      <c r="J3994" s="21"/>
      <c r="K3994" s="21"/>
      <c r="L3994" s="20"/>
      <c r="M3994" s="20"/>
      <c r="N3994" s="22"/>
      <c r="O3994" s="22"/>
      <c r="P3994" s="22"/>
      <c r="Q3994" s="22"/>
      <c r="R3994" s="19"/>
      <c r="S3994" s="19"/>
      <c r="T3994" s="19"/>
      <c r="U3994" s="20"/>
      <c r="V3994" s="20"/>
      <c r="W3994" s="20"/>
      <c r="X3994" s="27"/>
      <c r="Y3994" s="253"/>
      <c r="Z3994" s="30"/>
      <c r="AA3994" s="30"/>
      <c r="AB3994" s="31"/>
      <c r="AC3994" s="31"/>
      <c r="AD3994" s="31"/>
      <c r="AE3994" s="31"/>
      <c r="AF3994" s="31"/>
      <c r="AG3994" s="241"/>
      <c r="AH3994" s="31"/>
      <c r="AI3994" s="31"/>
      <c r="AJ3994" s="31"/>
      <c r="AK3994" s="31"/>
      <c r="AL3994" s="120"/>
      <c r="AQ3994" s="26"/>
      <c r="AW3994" s="19"/>
      <c r="AX3994" s="19"/>
      <c r="AY3994" s="19"/>
      <c r="AZ3994" s="19"/>
      <c r="BA3994" s="19"/>
      <c r="BB3994" s="19"/>
      <c r="BC3994" s="1"/>
      <c r="BD3994"/>
      <c r="BE3994"/>
      <c r="BF3994" s="1"/>
      <c r="BG3994"/>
      <c r="BH3994"/>
      <c r="BI3994"/>
      <c r="BJ3994" s="1"/>
      <c r="BK3994" s="1"/>
      <c r="BL3994"/>
      <c r="BM3994" s="1"/>
      <c r="BN3994" s="1"/>
      <c r="BO3994" s="1"/>
      <c r="BP3994" s="1"/>
      <c r="BQ3994" s="1"/>
      <c r="BR3994" s="1"/>
      <c r="BS3994" s="1"/>
      <c r="BT3994" s="22"/>
      <c r="BU3994" s="1"/>
      <c r="BV3994" s="1"/>
      <c r="BW3994" s="1"/>
      <c r="BX3994" s="1"/>
      <c r="BY3994" s="1"/>
      <c r="BZ3994" s="1"/>
      <c r="CA3994" s="1"/>
      <c r="CB3994" s="1"/>
      <c r="CC3994" s="1"/>
      <c r="CD3994" s="1"/>
      <c r="CE3994" s="1"/>
      <c r="CF3994" s="1"/>
      <c r="CG3994" s="1"/>
      <c r="CH3994" s="1"/>
      <c r="CI3994" s="1"/>
      <c r="CJ3994" s="1"/>
      <c r="CK3994" s="1"/>
      <c r="CL3994" s="1"/>
      <c r="CM3994" s="1"/>
      <c r="CN3994" s="1"/>
      <c r="CO3994" s="1"/>
      <c r="CP3994" s="1"/>
      <c r="CQ3994" s="1"/>
      <c r="CR3994" s="1"/>
      <c r="CS3994" s="1"/>
      <c r="CT3994" s="1"/>
      <c r="CU3994" s="1"/>
      <c r="CV3994" s="1"/>
      <c r="CW3994" s="1"/>
      <c r="CX3994" s="1"/>
      <c r="CY3994" s="1"/>
      <c r="CZ3994" s="1"/>
      <c r="DA3994" s="1"/>
      <c r="DB3994" s="1"/>
      <c r="DC3994" s="1"/>
      <c r="DD3994" s="1"/>
      <c r="DE3994" s="1"/>
      <c r="DF3994" s="1"/>
      <c r="DG3994" s="1"/>
      <c r="DH3994" s="1"/>
      <c r="DI3994" s="1"/>
      <c r="DJ3994" s="1"/>
      <c r="DK3994" s="1"/>
      <c r="DL3994" s="1"/>
      <c r="DM3994" s="1"/>
      <c r="DN3994" s="1"/>
      <c r="DO3994" s="1"/>
      <c r="DP3994" s="1"/>
      <c r="DQ3994" s="1"/>
      <c r="DR3994" s="1"/>
      <c r="DS3994" s="1"/>
      <c r="DT3994" s="1"/>
      <c r="DU3994" s="1"/>
      <c r="DV3994" s="1"/>
      <c r="DW3994" s="1"/>
      <c r="DX3994" s="1"/>
      <c r="DY3994" s="1"/>
      <c r="DZ3994" s="1"/>
      <c r="EA3994" s="1"/>
      <c r="EB3994" s="1"/>
      <c r="EC3994" s="1"/>
      <c r="ED3994" s="1"/>
      <c r="EE3994" s="1"/>
      <c r="EF3994" s="1"/>
      <c r="EG3994" s="1"/>
      <c r="EH3994" s="1"/>
      <c r="EI3994" s="1"/>
      <c r="EJ3994" s="1"/>
      <c r="EK3994" s="1"/>
      <c r="EL3994" s="1"/>
      <c r="EM3994" s="1"/>
      <c r="EN3994" s="1"/>
      <c r="EO3994" s="1"/>
      <c r="EP3994" s="1"/>
      <c r="EQ3994" s="1"/>
      <c r="ER3994" s="1"/>
      <c r="ES3994" s="1"/>
      <c r="ET3994" s="1"/>
      <c r="EU3994" s="1"/>
      <c r="EV3994" s="1"/>
      <c r="EW3994" s="1"/>
      <c r="EX3994" s="1"/>
      <c r="EY3994" s="1"/>
      <c r="EZ3994" s="1"/>
      <c r="FA3994" s="1"/>
      <c r="FB3994" s="1"/>
      <c r="FC3994" s="1"/>
      <c r="FD3994" s="1"/>
      <c r="FE3994" s="1"/>
      <c r="FF3994" s="1"/>
      <c r="FG3994" s="1"/>
      <c r="FH3994" s="1"/>
      <c r="FI3994" s="1"/>
      <c r="FJ3994" s="1"/>
      <c r="FK3994" s="1"/>
      <c r="FL3994" s="1"/>
      <c r="FM3994" s="1"/>
      <c r="FN3994" s="1"/>
      <c r="FO3994" s="1"/>
      <c r="FP3994" s="1"/>
      <c r="FQ3994" s="1"/>
      <c r="FR3994" s="1"/>
      <c r="FS3994" s="1"/>
      <c r="FT3994" s="1"/>
      <c r="FU3994" s="1"/>
      <c r="FV3994" s="1"/>
      <c r="FW3994" s="1"/>
      <c r="FX3994" s="1"/>
      <c r="FY3994" s="1"/>
      <c r="FZ3994" s="1"/>
      <c r="GA3994" s="1"/>
      <c r="GB3994" s="1"/>
      <c r="GC3994" s="1"/>
      <c r="GD3994" s="1"/>
      <c r="GE3994" s="1"/>
      <c r="GF3994" s="1"/>
      <c r="GG3994" s="1"/>
      <c r="GH3994" s="1"/>
      <c r="GI3994" s="1"/>
      <c r="GJ3994" s="1"/>
      <c r="GK3994"/>
      <c r="GL3994"/>
      <c r="GM3994"/>
      <c r="GN3994"/>
      <c r="GO3994"/>
      <c r="GP3994"/>
      <c r="GQ3994"/>
      <c r="GR3994"/>
      <c r="GS3994"/>
      <c r="GT3994"/>
      <c r="GU3994"/>
      <c r="GV3994"/>
      <c r="GW3994"/>
      <c r="GX3994"/>
      <c r="GY3994"/>
      <c r="GZ3994"/>
      <c r="HA3994"/>
      <c r="HB3994"/>
      <c r="HC3994"/>
      <c r="HD3994"/>
      <c r="HE3994"/>
    </row>
    <row r="3995" spans="4:213" s="25" customFormat="1" x14ac:dyDescent="0.25">
      <c r="D3995" s="19"/>
      <c r="E3995" s="19"/>
      <c r="F3995" s="20"/>
      <c r="G3995" s="20"/>
      <c r="H3995" s="20"/>
      <c r="I3995" s="20"/>
      <c r="J3995" s="21"/>
      <c r="K3995" s="21"/>
      <c r="L3995" s="20"/>
      <c r="M3995" s="20"/>
      <c r="N3995" s="22"/>
      <c r="O3995" s="22"/>
      <c r="P3995" s="22"/>
      <c r="Q3995" s="22"/>
      <c r="R3995" s="19"/>
      <c r="S3995" s="19"/>
      <c r="T3995" s="19"/>
      <c r="U3995" s="20"/>
      <c r="V3995" s="20"/>
      <c r="W3995" s="20"/>
      <c r="X3995" s="27"/>
      <c r="Y3995" s="253"/>
      <c r="Z3995" s="30"/>
      <c r="AA3995" s="30"/>
      <c r="AB3995" s="31"/>
      <c r="AC3995" s="31"/>
      <c r="AD3995" s="31"/>
      <c r="AE3995" s="31"/>
      <c r="AF3995" s="31"/>
      <c r="AG3995" s="241"/>
      <c r="AH3995" s="31"/>
      <c r="AI3995" s="31"/>
      <c r="AJ3995" s="31"/>
      <c r="AK3995" s="31"/>
      <c r="AL3995" s="120"/>
      <c r="AQ3995" s="26"/>
      <c r="AW3995" s="19"/>
      <c r="AX3995" s="19"/>
      <c r="AY3995" s="19"/>
      <c r="AZ3995" s="19"/>
      <c r="BA3995" s="19"/>
      <c r="BB3995" s="19"/>
      <c r="BC3995" s="1"/>
      <c r="BD3995"/>
      <c r="BE3995"/>
      <c r="BF3995" s="1"/>
      <c r="BG3995"/>
      <c r="BH3995"/>
      <c r="BI3995"/>
      <c r="BJ3995" s="1"/>
      <c r="BK3995" s="1"/>
      <c r="BL3995"/>
      <c r="BM3995" s="1"/>
      <c r="BN3995" s="1"/>
      <c r="BO3995" s="1"/>
      <c r="BP3995" s="1"/>
      <c r="BQ3995" s="1"/>
      <c r="BR3995" s="1"/>
      <c r="BS3995" s="1"/>
      <c r="BT3995" s="22"/>
      <c r="BU3995" s="1"/>
      <c r="BV3995" s="1"/>
      <c r="BW3995" s="1"/>
      <c r="BX3995" s="1"/>
      <c r="BY3995" s="1"/>
      <c r="BZ3995" s="1"/>
      <c r="CA3995" s="1"/>
      <c r="CB3995" s="1"/>
      <c r="CC3995" s="1"/>
      <c r="CD3995" s="1"/>
      <c r="CE3995" s="1"/>
      <c r="CF3995" s="1"/>
      <c r="CG3995" s="1"/>
      <c r="CH3995" s="1"/>
      <c r="CI3995" s="1"/>
      <c r="CJ3995" s="1"/>
      <c r="CK3995" s="1"/>
      <c r="CL3995" s="1"/>
      <c r="CM3995" s="1"/>
      <c r="CN3995" s="1"/>
      <c r="CO3995" s="1"/>
      <c r="CP3995" s="1"/>
      <c r="CQ3995" s="1"/>
      <c r="CR3995" s="1"/>
      <c r="CS3995" s="1"/>
      <c r="CT3995" s="1"/>
      <c r="CU3995" s="1"/>
      <c r="CV3995" s="1"/>
      <c r="CW3995" s="1"/>
      <c r="CX3995" s="1"/>
      <c r="CY3995" s="1"/>
      <c r="CZ3995" s="1"/>
      <c r="DA3995" s="1"/>
      <c r="DB3995" s="1"/>
      <c r="DC3995" s="1"/>
      <c r="DD3995" s="1"/>
      <c r="DE3995" s="1"/>
      <c r="DF3995" s="1"/>
      <c r="DG3995" s="1"/>
      <c r="DH3995" s="1"/>
      <c r="DI3995" s="1"/>
      <c r="DJ3995" s="1"/>
      <c r="DK3995" s="1"/>
      <c r="DL3995" s="1"/>
      <c r="DM3995" s="1"/>
      <c r="DN3995" s="1"/>
      <c r="DO3995" s="1"/>
      <c r="DP3995" s="1"/>
      <c r="DQ3995" s="1"/>
      <c r="DR3995" s="1"/>
      <c r="DS3995" s="1"/>
      <c r="DT3995" s="1"/>
      <c r="DU3995" s="1"/>
      <c r="DV3995" s="1"/>
      <c r="DW3995" s="1"/>
      <c r="DX3995" s="1"/>
      <c r="DY3995" s="1"/>
      <c r="DZ3995" s="1"/>
      <c r="EA3995" s="1"/>
      <c r="EB3995" s="1"/>
      <c r="EC3995" s="1"/>
      <c r="ED3995" s="1"/>
      <c r="EE3995" s="1"/>
      <c r="EF3995" s="1"/>
      <c r="EG3995" s="1"/>
      <c r="EH3995" s="1"/>
      <c r="EI3995" s="1"/>
      <c r="EJ3995" s="1"/>
      <c r="EK3995" s="1"/>
      <c r="EL3995" s="1"/>
      <c r="EM3995" s="1"/>
      <c r="EN3995" s="1"/>
      <c r="EO3995" s="1"/>
      <c r="EP3995" s="1"/>
      <c r="EQ3995" s="1"/>
      <c r="ER3995" s="1"/>
      <c r="ES3995" s="1"/>
      <c r="ET3995" s="1"/>
      <c r="EU3995" s="1"/>
      <c r="EV3995" s="1"/>
      <c r="EW3995" s="1"/>
      <c r="EX3995" s="1"/>
      <c r="EY3995" s="1"/>
      <c r="EZ3995" s="1"/>
      <c r="FA3995" s="1"/>
      <c r="FB3995" s="1"/>
      <c r="FC3995" s="1"/>
      <c r="FD3995" s="1"/>
      <c r="FE3995" s="1"/>
      <c r="FF3995" s="1"/>
      <c r="FG3995" s="1"/>
      <c r="FH3995" s="1"/>
      <c r="FI3995" s="1"/>
      <c r="FJ3995" s="1"/>
      <c r="FK3995" s="1"/>
      <c r="FL3995" s="1"/>
      <c r="FM3995" s="1"/>
      <c r="FN3995" s="1"/>
      <c r="FO3995" s="1"/>
      <c r="FP3995" s="1"/>
      <c r="FQ3995" s="1"/>
      <c r="FR3995" s="1"/>
      <c r="FS3995" s="1"/>
      <c r="FT3995" s="1"/>
      <c r="FU3995" s="1"/>
      <c r="FV3995" s="1"/>
      <c r="FW3995" s="1"/>
      <c r="FX3995" s="1"/>
      <c r="FY3995" s="1"/>
      <c r="FZ3995" s="1"/>
      <c r="GA3995" s="1"/>
      <c r="GB3995" s="1"/>
      <c r="GC3995" s="1"/>
      <c r="GD3995" s="1"/>
      <c r="GE3995" s="1"/>
      <c r="GF3995" s="1"/>
      <c r="GG3995" s="1"/>
      <c r="GH3995" s="1"/>
      <c r="GI3995" s="1"/>
      <c r="GJ3995" s="1"/>
      <c r="GK3995"/>
      <c r="GL3995"/>
      <c r="GM3995"/>
      <c r="GN3995"/>
      <c r="GO3995"/>
      <c r="GP3995"/>
      <c r="GQ3995"/>
      <c r="GR3995"/>
      <c r="GS3995"/>
      <c r="GT3995"/>
      <c r="GU3995"/>
      <c r="GV3995"/>
      <c r="GW3995"/>
      <c r="GX3995"/>
      <c r="GY3995"/>
      <c r="GZ3995"/>
      <c r="HA3995"/>
      <c r="HB3995"/>
      <c r="HC3995"/>
      <c r="HD3995"/>
      <c r="HE3995"/>
    </row>
    <row r="3996" spans="4:213" s="25" customFormat="1" x14ac:dyDescent="0.25">
      <c r="D3996" s="19"/>
      <c r="E3996" s="19"/>
      <c r="F3996" s="20"/>
      <c r="G3996" s="20"/>
      <c r="H3996" s="20"/>
      <c r="I3996" s="20"/>
      <c r="J3996" s="21"/>
      <c r="K3996" s="21"/>
      <c r="L3996" s="20"/>
      <c r="M3996" s="20"/>
      <c r="N3996" s="22"/>
      <c r="O3996" s="22"/>
      <c r="P3996" s="22"/>
      <c r="Q3996" s="22"/>
      <c r="R3996" s="19"/>
      <c r="S3996" s="19"/>
      <c r="T3996" s="19"/>
      <c r="U3996" s="20"/>
      <c r="V3996" s="20"/>
      <c r="W3996" s="20"/>
      <c r="X3996" s="27"/>
      <c r="Y3996" s="253"/>
      <c r="Z3996" s="30"/>
      <c r="AA3996" s="30"/>
      <c r="AB3996" s="31"/>
      <c r="AC3996" s="31"/>
      <c r="AD3996" s="31"/>
      <c r="AE3996" s="31"/>
      <c r="AF3996" s="31"/>
      <c r="AG3996" s="241"/>
      <c r="AH3996" s="31"/>
      <c r="AI3996" s="31"/>
      <c r="AJ3996" s="31"/>
      <c r="AK3996" s="31"/>
      <c r="AL3996" s="120"/>
      <c r="AQ3996" s="26"/>
      <c r="AW3996" s="19"/>
      <c r="AX3996" s="19"/>
      <c r="AY3996" s="19"/>
      <c r="AZ3996" s="19"/>
      <c r="BA3996" s="19"/>
      <c r="BB3996" s="19"/>
      <c r="BC3996" s="1"/>
      <c r="BD3996"/>
      <c r="BE3996"/>
      <c r="BF3996" s="1"/>
      <c r="BG3996"/>
      <c r="BH3996"/>
      <c r="BI3996"/>
      <c r="BJ3996" s="1"/>
      <c r="BK3996" s="1"/>
      <c r="BL3996"/>
      <c r="BM3996" s="1"/>
      <c r="BN3996" s="1"/>
      <c r="BO3996" s="1"/>
      <c r="BP3996" s="1"/>
      <c r="BQ3996" s="1"/>
      <c r="BR3996" s="1"/>
      <c r="BS3996" s="1"/>
      <c r="BT3996" s="22"/>
      <c r="BU3996" s="1"/>
      <c r="BV3996" s="1"/>
      <c r="BW3996" s="1"/>
      <c r="BX3996" s="1"/>
      <c r="BY3996" s="1"/>
      <c r="BZ3996" s="1"/>
      <c r="CA3996" s="1"/>
      <c r="CB3996" s="1"/>
      <c r="CC3996" s="1"/>
      <c r="CD3996" s="1"/>
      <c r="CE3996" s="1"/>
      <c r="CF3996" s="1"/>
      <c r="CG3996" s="1"/>
      <c r="CH3996" s="1"/>
      <c r="CI3996" s="1"/>
      <c r="CJ3996" s="1"/>
      <c r="CK3996" s="1"/>
      <c r="CL3996" s="1"/>
      <c r="CM3996" s="1"/>
      <c r="CN3996" s="1"/>
      <c r="CO3996" s="1"/>
      <c r="CP3996" s="1"/>
      <c r="CQ3996" s="1"/>
      <c r="CR3996" s="1"/>
      <c r="CS3996" s="1"/>
      <c r="CT3996" s="1"/>
      <c r="CU3996" s="1"/>
      <c r="CV3996" s="1"/>
      <c r="CW3996" s="1"/>
      <c r="CX3996" s="1"/>
      <c r="CY3996" s="1"/>
      <c r="CZ3996" s="1"/>
      <c r="DA3996" s="1"/>
      <c r="DB3996" s="1"/>
      <c r="DC3996" s="1"/>
      <c r="DD3996" s="1"/>
      <c r="DE3996" s="1"/>
      <c r="DF3996" s="1"/>
      <c r="DG3996" s="1"/>
      <c r="DH3996" s="1"/>
      <c r="DI3996" s="1"/>
      <c r="DJ3996" s="1"/>
      <c r="DK3996" s="1"/>
      <c r="DL3996" s="1"/>
      <c r="DM3996" s="1"/>
      <c r="DN3996" s="1"/>
      <c r="DO3996" s="1"/>
      <c r="DP3996" s="1"/>
      <c r="DQ3996" s="1"/>
      <c r="DR3996" s="1"/>
      <c r="DS3996" s="1"/>
      <c r="DT3996" s="1"/>
      <c r="DU3996" s="1"/>
      <c r="DV3996" s="1"/>
      <c r="DW3996" s="1"/>
      <c r="DX3996" s="1"/>
      <c r="DY3996" s="1"/>
      <c r="DZ3996" s="1"/>
      <c r="EA3996" s="1"/>
      <c r="EB3996" s="1"/>
      <c r="EC3996" s="1"/>
      <c r="ED3996" s="1"/>
      <c r="EE3996" s="1"/>
      <c r="EF3996" s="1"/>
      <c r="EG3996" s="1"/>
      <c r="EH3996" s="1"/>
      <c r="EI3996" s="1"/>
      <c r="EJ3996" s="1"/>
      <c r="EK3996" s="1"/>
      <c r="EL3996" s="1"/>
      <c r="EM3996" s="1"/>
      <c r="EN3996" s="1"/>
      <c r="EO3996" s="1"/>
      <c r="EP3996" s="1"/>
      <c r="EQ3996" s="1"/>
      <c r="ER3996" s="1"/>
      <c r="ES3996" s="1"/>
      <c r="ET3996" s="1"/>
      <c r="EU3996" s="1"/>
      <c r="EV3996" s="1"/>
      <c r="EW3996" s="1"/>
      <c r="EX3996" s="1"/>
      <c r="EY3996" s="1"/>
      <c r="EZ3996" s="1"/>
      <c r="FA3996" s="1"/>
      <c r="FB3996" s="1"/>
      <c r="FC3996" s="1"/>
      <c r="FD3996" s="1"/>
      <c r="FE3996" s="1"/>
      <c r="FF3996" s="1"/>
      <c r="FG3996" s="1"/>
      <c r="FH3996" s="1"/>
      <c r="FI3996" s="1"/>
      <c r="FJ3996" s="1"/>
      <c r="FK3996" s="1"/>
      <c r="FL3996" s="1"/>
      <c r="FM3996" s="1"/>
      <c r="FN3996" s="1"/>
      <c r="FO3996" s="1"/>
      <c r="FP3996" s="1"/>
      <c r="FQ3996" s="1"/>
      <c r="FR3996" s="1"/>
      <c r="FS3996" s="1"/>
      <c r="FT3996" s="1"/>
      <c r="FU3996" s="1"/>
      <c r="FV3996" s="1"/>
      <c r="FW3996" s="1"/>
      <c r="FX3996" s="1"/>
      <c r="FY3996" s="1"/>
      <c r="FZ3996" s="1"/>
      <c r="GA3996" s="1"/>
      <c r="GB3996" s="1"/>
      <c r="GC3996" s="1"/>
      <c r="GD3996" s="1"/>
      <c r="GE3996" s="1"/>
      <c r="GF3996" s="1"/>
      <c r="GG3996" s="1"/>
      <c r="GH3996" s="1"/>
      <c r="GI3996" s="1"/>
      <c r="GJ3996" s="1"/>
      <c r="GK3996"/>
      <c r="GL3996"/>
      <c r="GM3996"/>
      <c r="GN3996"/>
      <c r="GO3996"/>
      <c r="GP3996"/>
      <c r="GQ3996"/>
      <c r="GR3996"/>
      <c r="GS3996"/>
      <c r="GT3996"/>
      <c r="GU3996"/>
      <c r="GV3996"/>
      <c r="GW3996"/>
      <c r="GX3996"/>
      <c r="GY3996"/>
      <c r="GZ3996"/>
      <c r="HA3996"/>
      <c r="HB3996"/>
      <c r="HC3996"/>
      <c r="HD3996"/>
      <c r="HE3996"/>
    </row>
    <row r="3997" spans="4:213" s="25" customFormat="1" x14ac:dyDescent="0.25">
      <c r="D3997" s="19"/>
      <c r="E3997" s="19"/>
      <c r="F3997" s="20"/>
      <c r="G3997" s="20"/>
      <c r="H3997" s="20"/>
      <c r="I3997" s="20"/>
      <c r="J3997" s="21"/>
      <c r="K3997" s="21"/>
      <c r="L3997" s="20"/>
      <c r="M3997" s="20"/>
      <c r="N3997" s="22"/>
      <c r="O3997" s="22"/>
      <c r="P3997" s="22"/>
      <c r="Q3997" s="22"/>
      <c r="R3997" s="19"/>
      <c r="S3997" s="19"/>
      <c r="T3997" s="19"/>
      <c r="U3997" s="20"/>
      <c r="V3997" s="20"/>
      <c r="W3997" s="20"/>
      <c r="X3997" s="27"/>
      <c r="Y3997" s="253"/>
      <c r="Z3997" s="30"/>
      <c r="AA3997" s="30"/>
      <c r="AB3997" s="31"/>
      <c r="AC3997" s="31"/>
      <c r="AD3997" s="31"/>
      <c r="AE3997" s="31"/>
      <c r="AF3997" s="31"/>
      <c r="AG3997" s="241"/>
      <c r="AH3997" s="31"/>
      <c r="AI3997" s="31"/>
      <c r="AJ3997" s="31"/>
      <c r="AK3997" s="31"/>
      <c r="AL3997" s="120"/>
      <c r="AQ3997" s="26"/>
      <c r="AW3997" s="19"/>
      <c r="AX3997" s="19"/>
      <c r="AY3997" s="19"/>
      <c r="AZ3997" s="19"/>
      <c r="BA3997" s="19"/>
      <c r="BB3997" s="19"/>
      <c r="BC3997" s="1"/>
      <c r="BD3997"/>
      <c r="BE3997"/>
      <c r="BF3997" s="1"/>
      <c r="BG3997"/>
      <c r="BH3997"/>
      <c r="BI3997"/>
      <c r="BJ3997" s="1"/>
      <c r="BK3997" s="1"/>
      <c r="BL3997"/>
      <c r="BM3997" s="1"/>
      <c r="BN3997" s="1"/>
      <c r="BO3997" s="1"/>
      <c r="BP3997" s="1"/>
      <c r="BQ3997" s="1"/>
      <c r="BR3997" s="1"/>
      <c r="BS3997" s="1"/>
      <c r="BT3997" s="22"/>
      <c r="BU3997" s="1"/>
      <c r="BV3997" s="1"/>
      <c r="BW3997" s="1"/>
      <c r="BX3997" s="1"/>
      <c r="BY3997" s="1"/>
      <c r="BZ3997" s="1"/>
      <c r="CA3997" s="1"/>
      <c r="CB3997" s="1"/>
      <c r="CC3997" s="1"/>
      <c r="CD3997" s="1"/>
      <c r="CE3997" s="1"/>
      <c r="CF3997" s="1"/>
      <c r="CG3997" s="1"/>
      <c r="CH3997" s="1"/>
      <c r="CI3997" s="1"/>
      <c r="CJ3997" s="1"/>
      <c r="CK3997" s="1"/>
      <c r="CL3997" s="1"/>
      <c r="CM3997" s="1"/>
      <c r="CN3997" s="1"/>
      <c r="CO3997" s="1"/>
      <c r="CP3997" s="1"/>
      <c r="CQ3997" s="1"/>
      <c r="CR3997" s="1"/>
      <c r="CS3997" s="1"/>
      <c r="CT3997" s="1"/>
      <c r="CU3997" s="1"/>
      <c r="CV3997" s="1"/>
      <c r="CW3997" s="1"/>
      <c r="CX3997" s="1"/>
      <c r="CY3997" s="1"/>
      <c r="CZ3997" s="1"/>
      <c r="DA3997" s="1"/>
      <c r="DB3997" s="1"/>
      <c r="DC3997" s="1"/>
      <c r="DD3997" s="1"/>
      <c r="DE3997" s="1"/>
      <c r="DF3997" s="1"/>
      <c r="DG3997" s="1"/>
      <c r="DH3997" s="1"/>
      <c r="DI3997" s="1"/>
      <c r="DJ3997" s="1"/>
      <c r="DK3997" s="1"/>
      <c r="DL3997" s="1"/>
      <c r="DM3997" s="1"/>
      <c r="DN3997" s="1"/>
      <c r="DO3997" s="1"/>
      <c r="DP3997" s="1"/>
      <c r="DQ3997" s="1"/>
      <c r="DR3997" s="1"/>
      <c r="DS3997" s="1"/>
      <c r="DT3997" s="1"/>
      <c r="DU3997" s="1"/>
      <c r="DV3997" s="1"/>
      <c r="DW3997" s="1"/>
      <c r="DX3997" s="1"/>
      <c r="DY3997" s="1"/>
      <c r="DZ3997" s="1"/>
      <c r="EA3997" s="1"/>
      <c r="EB3997" s="1"/>
      <c r="EC3997" s="1"/>
      <c r="ED3997" s="1"/>
      <c r="EE3997" s="1"/>
      <c r="EF3997" s="1"/>
      <c r="EG3997" s="1"/>
      <c r="EH3997" s="1"/>
      <c r="EI3997" s="1"/>
      <c r="EJ3997" s="1"/>
      <c r="EK3997" s="1"/>
      <c r="EL3997" s="1"/>
      <c r="EM3997" s="1"/>
      <c r="EN3997" s="1"/>
      <c r="EO3997" s="1"/>
      <c r="EP3997" s="1"/>
      <c r="EQ3997" s="1"/>
      <c r="ER3997" s="1"/>
      <c r="ES3997" s="1"/>
      <c r="ET3997" s="1"/>
      <c r="EU3997" s="1"/>
      <c r="EV3997" s="1"/>
      <c r="EW3997" s="1"/>
      <c r="EX3997" s="1"/>
      <c r="EY3997" s="1"/>
      <c r="EZ3997" s="1"/>
      <c r="FA3997" s="1"/>
      <c r="FB3997" s="1"/>
      <c r="FC3997" s="1"/>
      <c r="FD3997" s="1"/>
      <c r="FE3997" s="1"/>
      <c r="FF3997" s="1"/>
      <c r="FG3997" s="1"/>
      <c r="FH3997" s="1"/>
      <c r="FI3997" s="1"/>
      <c r="FJ3997" s="1"/>
      <c r="FK3997" s="1"/>
      <c r="FL3997" s="1"/>
      <c r="FM3997" s="1"/>
      <c r="FN3997" s="1"/>
      <c r="FO3997" s="1"/>
      <c r="FP3997" s="1"/>
      <c r="FQ3997" s="1"/>
      <c r="FR3997" s="1"/>
      <c r="FS3997" s="1"/>
      <c r="FT3997" s="1"/>
      <c r="FU3997" s="1"/>
      <c r="FV3997" s="1"/>
      <c r="FW3997" s="1"/>
      <c r="FX3997" s="1"/>
      <c r="FY3997" s="1"/>
      <c r="FZ3997" s="1"/>
      <c r="GA3997" s="1"/>
      <c r="GB3997" s="1"/>
      <c r="GC3997" s="1"/>
      <c r="GD3997" s="1"/>
      <c r="GE3997" s="1"/>
      <c r="GF3997" s="1"/>
      <c r="GG3997" s="1"/>
      <c r="GH3997" s="1"/>
      <c r="GI3997" s="1"/>
      <c r="GJ3997" s="1"/>
      <c r="GK3997"/>
      <c r="GL3997"/>
      <c r="GM3997"/>
      <c r="GN3997"/>
      <c r="GO3997"/>
      <c r="GP3997"/>
      <c r="GQ3997"/>
      <c r="GR3997"/>
      <c r="GS3997"/>
      <c r="GT3997"/>
      <c r="GU3997"/>
      <c r="GV3997"/>
      <c r="GW3997"/>
      <c r="GX3997"/>
      <c r="GY3997"/>
      <c r="GZ3997"/>
      <c r="HA3997"/>
      <c r="HB3997"/>
      <c r="HC3997"/>
      <c r="HD3997"/>
      <c r="HE3997"/>
    </row>
    <row r="3998" spans="4:213" s="25" customFormat="1" x14ac:dyDescent="0.25">
      <c r="D3998" s="19"/>
      <c r="E3998" s="19"/>
      <c r="F3998" s="20"/>
      <c r="G3998" s="20"/>
      <c r="H3998" s="20"/>
      <c r="I3998" s="20"/>
      <c r="J3998" s="21"/>
      <c r="K3998" s="21"/>
      <c r="L3998" s="20"/>
      <c r="M3998" s="20"/>
      <c r="N3998" s="22"/>
      <c r="O3998" s="22"/>
      <c r="P3998" s="22"/>
      <c r="Q3998" s="22"/>
      <c r="R3998" s="19"/>
      <c r="S3998" s="19"/>
      <c r="T3998" s="19"/>
      <c r="U3998" s="20"/>
      <c r="V3998" s="20"/>
      <c r="W3998" s="20"/>
      <c r="X3998" s="27"/>
      <c r="Y3998" s="253"/>
      <c r="Z3998" s="30"/>
      <c r="AA3998" s="30"/>
      <c r="AB3998" s="31"/>
      <c r="AC3998" s="31"/>
      <c r="AD3998" s="31"/>
      <c r="AE3998" s="31"/>
      <c r="AF3998" s="31"/>
      <c r="AG3998" s="241"/>
      <c r="AH3998" s="31"/>
      <c r="AI3998" s="31"/>
      <c r="AJ3998" s="31"/>
      <c r="AK3998" s="31"/>
      <c r="AL3998" s="120"/>
      <c r="AQ3998" s="26"/>
      <c r="AW3998" s="19"/>
      <c r="AX3998" s="19"/>
      <c r="AY3998" s="19"/>
      <c r="AZ3998" s="19"/>
      <c r="BA3998" s="19"/>
      <c r="BB3998" s="19"/>
      <c r="BC3998" s="1"/>
      <c r="BD3998"/>
      <c r="BE3998"/>
      <c r="BF3998" s="1"/>
      <c r="BG3998"/>
      <c r="BH3998"/>
      <c r="BI3998"/>
      <c r="BJ3998" s="1"/>
      <c r="BK3998" s="1"/>
      <c r="BL3998"/>
      <c r="BM3998" s="1"/>
      <c r="BN3998" s="1"/>
      <c r="BO3998" s="1"/>
      <c r="BP3998" s="1"/>
      <c r="BQ3998" s="1"/>
      <c r="BR3998" s="1"/>
      <c r="BS3998" s="1"/>
      <c r="BT3998" s="22"/>
      <c r="BU3998" s="1"/>
      <c r="BV3998" s="1"/>
      <c r="BW3998" s="1"/>
      <c r="BX3998" s="1"/>
      <c r="BY3998" s="1"/>
      <c r="BZ3998" s="1"/>
      <c r="CA3998" s="1"/>
      <c r="CB3998" s="1"/>
      <c r="CC3998" s="1"/>
      <c r="CD3998" s="1"/>
      <c r="CE3998" s="1"/>
      <c r="CF3998" s="1"/>
      <c r="CG3998" s="1"/>
      <c r="CH3998" s="1"/>
      <c r="CI3998" s="1"/>
      <c r="CJ3998" s="1"/>
      <c r="CK3998" s="1"/>
      <c r="CL3998" s="1"/>
      <c r="CM3998" s="1"/>
      <c r="CN3998" s="1"/>
      <c r="CO3998" s="1"/>
      <c r="CP3998" s="1"/>
      <c r="CQ3998" s="1"/>
      <c r="CR3998" s="1"/>
      <c r="CS3998" s="1"/>
      <c r="CT3998" s="1"/>
      <c r="CU3998" s="1"/>
      <c r="CV3998" s="1"/>
      <c r="CW3998" s="1"/>
      <c r="CX3998" s="1"/>
      <c r="CY3998" s="1"/>
      <c r="CZ3998" s="1"/>
      <c r="DA3998" s="1"/>
      <c r="DB3998" s="1"/>
      <c r="DC3998" s="1"/>
      <c r="DD3998" s="1"/>
      <c r="DE3998" s="1"/>
      <c r="DF3998" s="1"/>
      <c r="DG3998" s="1"/>
      <c r="DH3998" s="1"/>
      <c r="DI3998" s="1"/>
      <c r="DJ3998" s="1"/>
      <c r="DK3998" s="1"/>
      <c r="DL3998" s="1"/>
      <c r="DM3998" s="1"/>
      <c r="DN3998" s="1"/>
      <c r="DO3998" s="1"/>
      <c r="DP3998" s="1"/>
      <c r="DQ3998" s="1"/>
      <c r="DR3998" s="1"/>
      <c r="DS3998" s="1"/>
      <c r="DT3998" s="1"/>
      <c r="DU3998" s="1"/>
      <c r="DV3998" s="1"/>
      <c r="DW3998" s="1"/>
      <c r="DX3998" s="1"/>
      <c r="DY3998" s="1"/>
      <c r="DZ3998" s="1"/>
      <c r="EA3998" s="1"/>
      <c r="EB3998" s="1"/>
      <c r="EC3998" s="1"/>
      <c r="ED3998" s="1"/>
      <c r="EE3998" s="1"/>
      <c r="EF3998" s="1"/>
      <c r="EG3998" s="1"/>
      <c r="EH3998" s="1"/>
      <c r="EI3998" s="1"/>
      <c r="EJ3998" s="1"/>
      <c r="EK3998" s="1"/>
      <c r="EL3998" s="1"/>
      <c r="EM3998" s="1"/>
      <c r="EN3998" s="1"/>
      <c r="EO3998" s="1"/>
      <c r="EP3998" s="1"/>
      <c r="EQ3998" s="1"/>
      <c r="ER3998" s="1"/>
      <c r="ES3998" s="1"/>
      <c r="ET3998" s="1"/>
      <c r="EU3998" s="1"/>
      <c r="EV3998" s="1"/>
      <c r="EW3998" s="1"/>
      <c r="EX3998" s="1"/>
      <c r="EY3998" s="1"/>
      <c r="EZ3998" s="1"/>
      <c r="FA3998" s="1"/>
      <c r="FB3998" s="1"/>
      <c r="FC3998" s="1"/>
      <c r="FD3998" s="1"/>
      <c r="FE3998" s="1"/>
      <c r="FF3998" s="1"/>
      <c r="FG3998" s="1"/>
      <c r="FH3998" s="1"/>
      <c r="FI3998" s="1"/>
      <c r="FJ3998" s="1"/>
      <c r="FK3998" s="1"/>
      <c r="FL3998" s="1"/>
      <c r="FM3998" s="1"/>
      <c r="FN3998" s="1"/>
      <c r="FO3998" s="1"/>
      <c r="FP3998" s="1"/>
      <c r="FQ3998" s="1"/>
      <c r="FR3998" s="1"/>
      <c r="FS3998" s="1"/>
      <c r="FT3998" s="1"/>
      <c r="FU3998" s="1"/>
      <c r="FV3998" s="1"/>
      <c r="FW3998" s="1"/>
      <c r="FX3998" s="1"/>
      <c r="FY3998" s="1"/>
      <c r="FZ3998" s="1"/>
      <c r="GA3998" s="1"/>
      <c r="GB3998" s="1"/>
      <c r="GC3998" s="1"/>
      <c r="GD3998" s="1"/>
      <c r="GE3998" s="1"/>
      <c r="GF3998" s="1"/>
      <c r="GG3998" s="1"/>
      <c r="GH3998" s="1"/>
      <c r="GI3998" s="1"/>
      <c r="GJ3998" s="1"/>
      <c r="GK3998"/>
      <c r="GL3998"/>
      <c r="GM3998"/>
      <c r="GN3998"/>
      <c r="GO3998"/>
      <c r="GP3998"/>
      <c r="GQ3998"/>
      <c r="GR3998"/>
      <c r="GS3998"/>
      <c r="GT3998"/>
      <c r="GU3998"/>
      <c r="GV3998"/>
      <c r="GW3998"/>
      <c r="GX3998"/>
      <c r="GY3998"/>
      <c r="GZ3998"/>
      <c r="HA3998"/>
      <c r="HB3998"/>
      <c r="HC3998"/>
      <c r="HD3998"/>
      <c r="HE3998"/>
    </row>
    <row r="3999" spans="4:213" s="25" customFormat="1" x14ac:dyDescent="0.25">
      <c r="D3999" s="19"/>
      <c r="E3999" s="19"/>
      <c r="F3999" s="20"/>
      <c r="G3999" s="20"/>
      <c r="H3999" s="20"/>
      <c r="I3999" s="20"/>
      <c r="J3999" s="21"/>
      <c r="K3999" s="21"/>
      <c r="L3999" s="20"/>
      <c r="M3999" s="20"/>
      <c r="N3999" s="22"/>
      <c r="O3999" s="22"/>
      <c r="P3999" s="22"/>
      <c r="Q3999" s="22"/>
      <c r="R3999" s="19"/>
      <c r="S3999" s="19"/>
      <c r="T3999" s="19"/>
      <c r="U3999" s="20"/>
      <c r="V3999" s="20"/>
      <c r="W3999" s="20"/>
      <c r="X3999" s="27"/>
      <c r="Y3999" s="253"/>
      <c r="Z3999" s="30"/>
      <c r="AA3999" s="30"/>
      <c r="AB3999" s="31"/>
      <c r="AC3999" s="31"/>
      <c r="AD3999" s="31"/>
      <c r="AE3999" s="31"/>
      <c r="AF3999" s="31"/>
      <c r="AG3999" s="241"/>
      <c r="AH3999" s="31"/>
      <c r="AI3999" s="31"/>
      <c r="AJ3999" s="31"/>
      <c r="AK3999" s="31"/>
      <c r="AL3999" s="120"/>
      <c r="AQ3999" s="26"/>
      <c r="AW3999" s="19"/>
      <c r="AX3999" s="19"/>
      <c r="AY3999" s="19"/>
      <c r="AZ3999" s="19"/>
      <c r="BA3999" s="19"/>
      <c r="BB3999" s="19"/>
      <c r="BC3999" s="1"/>
      <c r="BD3999"/>
      <c r="BE3999"/>
      <c r="BF3999" s="1"/>
      <c r="BG3999"/>
      <c r="BH3999"/>
      <c r="BI3999"/>
      <c r="BJ3999" s="1"/>
      <c r="BK3999" s="1"/>
      <c r="BL3999"/>
      <c r="BM3999" s="1"/>
      <c r="BN3999" s="1"/>
      <c r="BO3999" s="1"/>
      <c r="BP3999" s="1"/>
      <c r="BQ3999" s="1"/>
      <c r="BR3999" s="1"/>
      <c r="BS3999" s="1"/>
      <c r="BT3999" s="22"/>
      <c r="BU3999" s="1"/>
      <c r="BV3999" s="1"/>
      <c r="BW3999" s="1"/>
      <c r="BX3999" s="1"/>
      <c r="BY3999" s="1"/>
      <c r="BZ3999" s="1"/>
      <c r="CA3999" s="1"/>
      <c r="CB3999" s="1"/>
      <c r="CC3999" s="1"/>
      <c r="CD3999" s="1"/>
      <c r="CE3999" s="1"/>
      <c r="CF3999" s="1"/>
      <c r="CG3999" s="1"/>
      <c r="CH3999" s="1"/>
      <c r="CI3999" s="1"/>
      <c r="CJ3999" s="1"/>
      <c r="CK3999" s="1"/>
      <c r="CL3999" s="1"/>
      <c r="CM3999" s="1"/>
      <c r="CN3999" s="1"/>
      <c r="CO3999" s="1"/>
      <c r="CP3999" s="1"/>
      <c r="CQ3999" s="1"/>
      <c r="CR3999" s="1"/>
      <c r="CS3999" s="1"/>
      <c r="CT3999" s="1"/>
      <c r="CU3999" s="1"/>
      <c r="CV3999" s="1"/>
      <c r="CW3999" s="1"/>
      <c r="CX3999" s="1"/>
      <c r="CY3999" s="1"/>
      <c r="CZ3999" s="1"/>
      <c r="DA3999" s="1"/>
      <c r="DB3999" s="1"/>
      <c r="DC3999" s="1"/>
      <c r="DD3999" s="1"/>
      <c r="DE3999" s="1"/>
      <c r="DF3999" s="1"/>
      <c r="DG3999" s="1"/>
      <c r="DH3999" s="1"/>
      <c r="DI3999" s="1"/>
      <c r="DJ3999" s="1"/>
      <c r="DK3999" s="1"/>
      <c r="DL3999" s="1"/>
      <c r="DM3999" s="1"/>
      <c r="DN3999" s="1"/>
      <c r="DO3999" s="1"/>
      <c r="DP3999" s="1"/>
      <c r="DQ3999" s="1"/>
      <c r="DR3999" s="1"/>
      <c r="DS3999" s="1"/>
      <c r="DT3999" s="1"/>
      <c r="DU3999" s="1"/>
      <c r="DV3999" s="1"/>
      <c r="DW3999" s="1"/>
      <c r="DX3999" s="1"/>
      <c r="DY3999" s="1"/>
      <c r="DZ3999" s="1"/>
      <c r="EA3999" s="1"/>
      <c r="EB3999" s="1"/>
      <c r="EC3999" s="1"/>
      <c r="ED3999" s="1"/>
      <c r="EE3999" s="1"/>
      <c r="EF3999" s="1"/>
      <c r="EG3999" s="1"/>
      <c r="EH3999" s="1"/>
      <c r="EI3999" s="1"/>
      <c r="EJ3999" s="1"/>
      <c r="EK3999" s="1"/>
      <c r="EL3999" s="1"/>
      <c r="EM3999" s="1"/>
      <c r="EN3999" s="1"/>
      <c r="EO3999" s="1"/>
      <c r="EP3999" s="1"/>
      <c r="EQ3999" s="1"/>
      <c r="ER3999" s="1"/>
      <c r="ES3999" s="1"/>
      <c r="ET3999" s="1"/>
      <c r="EU3999" s="1"/>
      <c r="EV3999" s="1"/>
      <c r="EW3999" s="1"/>
      <c r="EX3999" s="1"/>
      <c r="EY3999" s="1"/>
      <c r="EZ3999" s="1"/>
      <c r="FA3999" s="1"/>
      <c r="FB3999" s="1"/>
      <c r="FC3999" s="1"/>
      <c r="FD3999" s="1"/>
      <c r="FE3999" s="1"/>
      <c r="FF3999" s="1"/>
      <c r="FG3999" s="1"/>
      <c r="FH3999" s="1"/>
      <c r="FI3999" s="1"/>
      <c r="FJ3999" s="1"/>
      <c r="FK3999" s="1"/>
      <c r="FL3999" s="1"/>
      <c r="FM3999" s="1"/>
      <c r="FN3999" s="1"/>
      <c r="FO3999" s="1"/>
      <c r="FP3999" s="1"/>
      <c r="FQ3999" s="1"/>
      <c r="FR3999" s="1"/>
      <c r="FS3999" s="1"/>
      <c r="FT3999" s="1"/>
      <c r="FU3999" s="1"/>
      <c r="FV3999" s="1"/>
      <c r="FW3999" s="1"/>
      <c r="FX3999" s="1"/>
      <c r="FY3999" s="1"/>
      <c r="FZ3999" s="1"/>
      <c r="GA3999" s="1"/>
      <c r="GB3999" s="1"/>
      <c r="GC3999" s="1"/>
      <c r="GD3999" s="1"/>
      <c r="GE3999" s="1"/>
      <c r="GF3999" s="1"/>
      <c r="GG3999" s="1"/>
      <c r="GH3999" s="1"/>
      <c r="GI3999" s="1"/>
      <c r="GJ3999" s="1"/>
      <c r="GK3999"/>
      <c r="GL3999"/>
      <c r="GM3999"/>
      <c r="GN3999"/>
      <c r="GO3999"/>
      <c r="GP3999"/>
      <c r="GQ3999"/>
      <c r="GR3999"/>
      <c r="GS3999"/>
      <c r="GT3999"/>
      <c r="GU3999"/>
      <c r="GV3999"/>
      <c r="GW3999"/>
      <c r="GX3999"/>
      <c r="GY3999"/>
      <c r="GZ3999"/>
      <c r="HA3999"/>
      <c r="HB3999"/>
      <c r="HC3999"/>
      <c r="HD3999"/>
      <c r="HE3999"/>
    </row>
    <row r="4000" spans="4:213" s="25" customFormat="1" x14ac:dyDescent="0.25">
      <c r="D4000" s="19"/>
      <c r="E4000" s="19"/>
      <c r="F4000" s="20"/>
      <c r="G4000" s="20"/>
      <c r="H4000" s="20"/>
      <c r="I4000" s="20"/>
      <c r="J4000" s="21"/>
      <c r="K4000" s="21"/>
      <c r="L4000" s="20"/>
      <c r="M4000" s="20"/>
      <c r="N4000" s="22"/>
      <c r="O4000" s="22"/>
      <c r="P4000" s="22"/>
      <c r="Q4000" s="22"/>
      <c r="R4000" s="19"/>
      <c r="S4000" s="19"/>
      <c r="T4000" s="19"/>
      <c r="U4000" s="20"/>
      <c r="V4000" s="20"/>
      <c r="W4000" s="20"/>
      <c r="X4000" s="27"/>
      <c r="Y4000" s="253"/>
      <c r="Z4000" s="30"/>
      <c r="AA4000" s="30"/>
      <c r="AB4000" s="31"/>
      <c r="AC4000" s="31"/>
      <c r="AD4000" s="31"/>
      <c r="AE4000" s="31"/>
      <c r="AF4000" s="31"/>
      <c r="AG4000" s="241"/>
      <c r="AH4000" s="31"/>
      <c r="AI4000" s="31"/>
      <c r="AJ4000" s="31"/>
      <c r="AK4000" s="31"/>
      <c r="AL4000" s="120"/>
      <c r="AQ4000" s="26"/>
      <c r="AW4000" s="19"/>
      <c r="AX4000" s="19"/>
      <c r="AY4000" s="19"/>
      <c r="AZ4000" s="19"/>
      <c r="BA4000" s="19"/>
      <c r="BB4000" s="19"/>
      <c r="BC4000" s="1"/>
      <c r="BD4000"/>
      <c r="BE4000"/>
      <c r="BF4000" s="1"/>
      <c r="BG4000"/>
      <c r="BH4000"/>
      <c r="BI4000"/>
      <c r="BJ4000" s="1"/>
      <c r="BK4000" s="1"/>
      <c r="BL4000"/>
      <c r="BM4000" s="1"/>
      <c r="BN4000" s="1"/>
      <c r="BO4000" s="1"/>
      <c r="BP4000" s="1"/>
      <c r="BQ4000" s="1"/>
      <c r="BR4000" s="1"/>
      <c r="BS4000" s="1"/>
      <c r="BT4000" s="22"/>
      <c r="BU4000" s="1"/>
      <c r="BV4000" s="1"/>
      <c r="BW4000" s="1"/>
      <c r="BX4000" s="1"/>
      <c r="BY4000" s="1"/>
      <c r="BZ4000" s="1"/>
      <c r="CA4000" s="1"/>
      <c r="CB4000" s="1"/>
      <c r="CC4000" s="1"/>
      <c r="CD4000" s="1"/>
      <c r="CE4000" s="1"/>
      <c r="CF4000" s="1"/>
      <c r="CG4000" s="1"/>
      <c r="CH4000" s="1"/>
      <c r="CI4000" s="1"/>
      <c r="CJ4000" s="1"/>
      <c r="CK4000" s="1"/>
      <c r="CL4000" s="1"/>
      <c r="CM4000" s="1"/>
      <c r="CN4000" s="1"/>
      <c r="CO4000" s="1"/>
      <c r="CP4000" s="1"/>
      <c r="CQ4000" s="1"/>
      <c r="CR4000" s="1"/>
      <c r="CS4000" s="1"/>
      <c r="CT4000" s="1"/>
      <c r="CU4000" s="1"/>
      <c r="CV4000" s="1"/>
      <c r="CW4000" s="1"/>
      <c r="CX4000" s="1"/>
      <c r="CY4000" s="1"/>
      <c r="CZ4000" s="1"/>
      <c r="DA4000" s="1"/>
      <c r="DB4000" s="1"/>
      <c r="DC4000" s="1"/>
      <c r="DD4000" s="1"/>
      <c r="DE4000" s="1"/>
      <c r="DF4000" s="1"/>
      <c r="DG4000" s="1"/>
      <c r="DH4000" s="1"/>
      <c r="DI4000" s="1"/>
      <c r="DJ4000" s="1"/>
      <c r="DK4000" s="1"/>
      <c r="DL4000" s="1"/>
      <c r="DM4000" s="1"/>
      <c r="DN4000" s="1"/>
      <c r="DO4000" s="1"/>
      <c r="DP4000" s="1"/>
      <c r="DQ4000" s="1"/>
      <c r="DR4000" s="1"/>
      <c r="DS4000" s="1"/>
      <c r="DT4000" s="1"/>
      <c r="DU4000" s="1"/>
      <c r="DV4000" s="1"/>
      <c r="DW4000" s="1"/>
      <c r="DX4000" s="1"/>
      <c r="DY4000" s="1"/>
      <c r="DZ4000" s="1"/>
      <c r="EA4000" s="1"/>
      <c r="EB4000" s="1"/>
      <c r="EC4000" s="1"/>
      <c r="ED4000" s="1"/>
      <c r="EE4000" s="1"/>
      <c r="EF4000" s="1"/>
      <c r="EG4000" s="1"/>
      <c r="EH4000" s="1"/>
      <c r="EI4000" s="1"/>
      <c r="EJ4000" s="1"/>
      <c r="EK4000" s="1"/>
      <c r="EL4000" s="1"/>
      <c r="EM4000" s="1"/>
      <c r="EN4000" s="1"/>
      <c r="EO4000" s="1"/>
      <c r="EP4000" s="1"/>
      <c r="EQ4000" s="1"/>
      <c r="ER4000" s="1"/>
      <c r="ES4000" s="1"/>
      <c r="ET4000" s="1"/>
      <c r="EU4000" s="1"/>
      <c r="EV4000" s="1"/>
      <c r="EW4000" s="1"/>
      <c r="EX4000" s="1"/>
      <c r="EY4000" s="1"/>
      <c r="EZ4000" s="1"/>
      <c r="FA4000" s="1"/>
      <c r="FB4000" s="1"/>
      <c r="FC4000" s="1"/>
      <c r="FD4000" s="1"/>
      <c r="FE4000" s="1"/>
      <c r="FF4000" s="1"/>
      <c r="FG4000" s="1"/>
      <c r="FH4000" s="1"/>
      <c r="FI4000" s="1"/>
      <c r="FJ4000" s="1"/>
      <c r="FK4000" s="1"/>
      <c r="FL4000" s="1"/>
      <c r="FM4000" s="1"/>
      <c r="FN4000" s="1"/>
      <c r="FO4000" s="1"/>
      <c r="FP4000" s="1"/>
      <c r="FQ4000" s="1"/>
      <c r="FR4000" s="1"/>
      <c r="FS4000" s="1"/>
      <c r="FT4000" s="1"/>
      <c r="FU4000" s="1"/>
      <c r="FV4000" s="1"/>
      <c r="FW4000" s="1"/>
      <c r="FX4000" s="1"/>
      <c r="FY4000" s="1"/>
      <c r="FZ4000" s="1"/>
      <c r="GA4000" s="1"/>
      <c r="GB4000" s="1"/>
      <c r="GC4000" s="1"/>
      <c r="GD4000" s="1"/>
      <c r="GE4000" s="1"/>
      <c r="GF4000" s="1"/>
      <c r="GG4000" s="1"/>
      <c r="GH4000" s="1"/>
      <c r="GI4000" s="1"/>
      <c r="GJ4000" s="1"/>
      <c r="GK4000"/>
      <c r="GL4000"/>
      <c r="GM4000"/>
      <c r="GN4000"/>
      <c r="GO4000"/>
      <c r="GP4000"/>
      <c r="GQ4000"/>
      <c r="GR4000"/>
      <c r="GS4000"/>
      <c r="GT4000"/>
      <c r="GU4000"/>
      <c r="GV4000"/>
      <c r="GW4000"/>
      <c r="GX4000"/>
      <c r="GY4000"/>
      <c r="GZ4000"/>
      <c r="HA4000"/>
      <c r="HB4000"/>
      <c r="HC4000"/>
      <c r="HD4000"/>
      <c r="HE4000"/>
    </row>
    <row r="4001" spans="4:213" s="25" customFormat="1" x14ac:dyDescent="0.25">
      <c r="D4001" s="19"/>
      <c r="E4001" s="19"/>
      <c r="F4001" s="20"/>
      <c r="G4001" s="20"/>
      <c r="H4001" s="20"/>
      <c r="I4001" s="20"/>
      <c r="J4001" s="21"/>
      <c r="K4001" s="21"/>
      <c r="L4001" s="20"/>
      <c r="M4001" s="20"/>
      <c r="N4001" s="22"/>
      <c r="O4001" s="22"/>
      <c r="P4001" s="22"/>
      <c r="Q4001" s="22"/>
      <c r="R4001" s="19"/>
      <c r="S4001" s="19"/>
      <c r="T4001" s="19"/>
      <c r="U4001" s="20"/>
      <c r="V4001" s="20"/>
      <c r="W4001" s="20"/>
      <c r="X4001" s="27"/>
      <c r="Y4001" s="253"/>
      <c r="Z4001" s="30"/>
      <c r="AA4001" s="30"/>
      <c r="AB4001" s="31"/>
      <c r="AC4001" s="31"/>
      <c r="AD4001" s="31"/>
      <c r="AE4001" s="31"/>
      <c r="AF4001" s="31"/>
      <c r="AG4001" s="241"/>
      <c r="AH4001" s="31"/>
      <c r="AI4001" s="31"/>
      <c r="AJ4001" s="31"/>
      <c r="AK4001" s="31"/>
      <c r="AL4001" s="120"/>
      <c r="AQ4001" s="26"/>
      <c r="AW4001" s="19"/>
      <c r="AX4001" s="19"/>
      <c r="AY4001" s="19"/>
      <c r="AZ4001" s="19"/>
      <c r="BA4001" s="19"/>
      <c r="BB4001" s="19"/>
      <c r="BC4001" s="1"/>
      <c r="BD4001"/>
      <c r="BE4001"/>
      <c r="BF4001" s="1"/>
      <c r="BG4001"/>
      <c r="BH4001"/>
      <c r="BI4001"/>
      <c r="BJ4001" s="1"/>
      <c r="BK4001" s="1"/>
      <c r="BL4001"/>
      <c r="BM4001" s="1"/>
      <c r="BN4001" s="1"/>
      <c r="BO4001" s="1"/>
      <c r="BP4001" s="1"/>
      <c r="BQ4001" s="1"/>
      <c r="BR4001" s="1"/>
      <c r="BS4001" s="1"/>
      <c r="BT4001" s="22"/>
      <c r="BU4001" s="1"/>
      <c r="BV4001" s="1"/>
      <c r="BW4001" s="1"/>
      <c r="BX4001" s="1"/>
      <c r="BY4001" s="1"/>
      <c r="BZ4001" s="1"/>
      <c r="CA4001" s="1"/>
      <c r="CB4001" s="1"/>
      <c r="CC4001" s="1"/>
      <c r="CD4001" s="1"/>
      <c r="CE4001" s="1"/>
      <c r="CF4001" s="1"/>
      <c r="CG4001" s="1"/>
      <c r="CH4001" s="1"/>
      <c r="CI4001" s="1"/>
      <c r="CJ4001" s="1"/>
      <c r="CK4001" s="1"/>
      <c r="CL4001" s="1"/>
      <c r="CM4001" s="1"/>
      <c r="CN4001" s="1"/>
      <c r="CO4001" s="1"/>
      <c r="CP4001" s="1"/>
      <c r="CQ4001" s="1"/>
      <c r="CR4001" s="1"/>
      <c r="CS4001" s="1"/>
      <c r="CT4001" s="1"/>
      <c r="CU4001" s="1"/>
      <c r="CV4001" s="1"/>
      <c r="CW4001" s="1"/>
      <c r="CX4001" s="1"/>
      <c r="CY4001" s="1"/>
      <c r="CZ4001" s="1"/>
      <c r="DA4001" s="1"/>
      <c r="DB4001" s="1"/>
      <c r="DC4001" s="1"/>
      <c r="DD4001" s="1"/>
      <c r="DE4001" s="1"/>
      <c r="DF4001" s="1"/>
      <c r="DG4001" s="1"/>
      <c r="DH4001" s="1"/>
      <c r="DI4001" s="1"/>
      <c r="DJ4001" s="1"/>
      <c r="DK4001" s="1"/>
      <c r="DL4001" s="1"/>
      <c r="DM4001" s="1"/>
      <c r="DN4001" s="1"/>
      <c r="DO4001" s="1"/>
      <c r="DP4001" s="1"/>
      <c r="DQ4001" s="1"/>
      <c r="DR4001" s="1"/>
      <c r="DS4001" s="1"/>
      <c r="DT4001" s="1"/>
      <c r="DU4001" s="1"/>
      <c r="DV4001" s="1"/>
      <c r="DW4001" s="1"/>
      <c r="DX4001" s="1"/>
      <c r="DY4001" s="1"/>
      <c r="DZ4001" s="1"/>
      <c r="EA4001" s="1"/>
      <c r="EB4001" s="1"/>
      <c r="EC4001" s="1"/>
      <c r="ED4001" s="1"/>
      <c r="EE4001" s="1"/>
      <c r="EF4001" s="1"/>
      <c r="EG4001" s="1"/>
      <c r="EH4001" s="1"/>
      <c r="EI4001" s="1"/>
      <c r="EJ4001" s="1"/>
      <c r="EK4001" s="1"/>
      <c r="EL4001" s="1"/>
      <c r="EM4001" s="1"/>
      <c r="EN4001" s="1"/>
      <c r="EO4001" s="1"/>
      <c r="EP4001" s="1"/>
      <c r="EQ4001" s="1"/>
      <c r="ER4001" s="1"/>
      <c r="ES4001" s="1"/>
      <c r="ET4001" s="1"/>
      <c r="EU4001" s="1"/>
      <c r="EV4001" s="1"/>
      <c r="EW4001" s="1"/>
      <c r="EX4001" s="1"/>
      <c r="EY4001" s="1"/>
      <c r="EZ4001" s="1"/>
      <c r="FA4001" s="1"/>
      <c r="FB4001" s="1"/>
      <c r="FC4001" s="1"/>
      <c r="FD4001" s="1"/>
      <c r="FE4001" s="1"/>
      <c r="FF4001" s="1"/>
      <c r="FG4001" s="1"/>
      <c r="FH4001" s="1"/>
      <c r="FI4001" s="1"/>
      <c r="FJ4001" s="1"/>
      <c r="FK4001" s="1"/>
      <c r="FL4001" s="1"/>
      <c r="FM4001" s="1"/>
      <c r="FN4001" s="1"/>
      <c r="FO4001" s="1"/>
      <c r="FP4001" s="1"/>
      <c r="FQ4001" s="1"/>
      <c r="FR4001" s="1"/>
      <c r="FS4001" s="1"/>
      <c r="FT4001" s="1"/>
      <c r="FU4001" s="1"/>
      <c r="FV4001" s="1"/>
      <c r="FW4001" s="1"/>
      <c r="FX4001" s="1"/>
      <c r="FY4001" s="1"/>
      <c r="FZ4001" s="1"/>
      <c r="GA4001" s="1"/>
      <c r="GB4001" s="1"/>
      <c r="GC4001" s="1"/>
      <c r="GD4001" s="1"/>
      <c r="GE4001" s="1"/>
      <c r="GF4001" s="1"/>
      <c r="GG4001" s="1"/>
      <c r="GH4001" s="1"/>
      <c r="GI4001" s="1"/>
      <c r="GJ4001" s="1"/>
      <c r="GK4001"/>
      <c r="GL4001"/>
      <c r="GM4001"/>
      <c r="GN4001"/>
      <c r="GO4001"/>
      <c r="GP4001"/>
      <c r="GQ4001"/>
      <c r="GR4001"/>
      <c r="GS4001"/>
      <c r="GT4001"/>
      <c r="GU4001"/>
      <c r="GV4001"/>
      <c r="GW4001"/>
      <c r="GX4001"/>
      <c r="GY4001"/>
      <c r="GZ4001"/>
      <c r="HA4001"/>
      <c r="HB4001"/>
      <c r="HC4001"/>
      <c r="HD4001"/>
      <c r="HE4001"/>
    </row>
    <row r="4002" spans="4:213" s="25" customFormat="1" x14ac:dyDescent="0.25">
      <c r="D4002" s="19"/>
      <c r="E4002" s="19"/>
      <c r="F4002" s="20"/>
      <c r="G4002" s="20"/>
      <c r="H4002" s="20"/>
      <c r="I4002" s="20"/>
      <c r="J4002" s="21"/>
      <c r="K4002" s="21"/>
      <c r="L4002" s="20"/>
      <c r="M4002" s="20"/>
      <c r="N4002" s="22"/>
      <c r="O4002" s="22"/>
      <c r="P4002" s="22"/>
      <c r="Q4002" s="22"/>
      <c r="R4002" s="19"/>
      <c r="S4002" s="19"/>
      <c r="T4002" s="19"/>
      <c r="U4002" s="20"/>
      <c r="V4002" s="20"/>
      <c r="W4002" s="20"/>
      <c r="X4002" s="27"/>
      <c r="Y4002" s="253"/>
      <c r="Z4002" s="30"/>
      <c r="AA4002" s="30"/>
      <c r="AB4002" s="31"/>
      <c r="AC4002" s="31"/>
      <c r="AD4002" s="31"/>
      <c r="AE4002" s="31"/>
      <c r="AF4002" s="31"/>
      <c r="AG4002" s="241"/>
      <c r="AH4002" s="31"/>
      <c r="AI4002" s="31"/>
      <c r="AJ4002" s="31"/>
      <c r="AK4002" s="31"/>
      <c r="AL4002" s="120"/>
      <c r="AQ4002" s="26"/>
      <c r="AW4002" s="19"/>
      <c r="AX4002" s="19"/>
      <c r="AY4002" s="19"/>
      <c r="AZ4002" s="19"/>
      <c r="BA4002" s="19"/>
      <c r="BB4002" s="19"/>
      <c r="BC4002" s="1"/>
      <c r="BD4002"/>
      <c r="BE4002"/>
      <c r="BF4002" s="1"/>
      <c r="BG4002"/>
      <c r="BH4002"/>
      <c r="BI4002"/>
      <c r="BJ4002" s="1"/>
      <c r="BK4002" s="1"/>
      <c r="BL4002"/>
      <c r="BM4002" s="1"/>
      <c r="BN4002" s="1"/>
      <c r="BO4002" s="1"/>
      <c r="BP4002" s="1"/>
      <c r="BQ4002" s="1"/>
      <c r="BR4002" s="1"/>
      <c r="BS4002" s="1"/>
      <c r="BT4002" s="22"/>
      <c r="BU4002" s="1"/>
      <c r="BV4002" s="1"/>
      <c r="BW4002" s="1"/>
      <c r="BX4002" s="1"/>
      <c r="BY4002" s="1"/>
      <c r="BZ4002" s="1"/>
      <c r="CA4002" s="1"/>
      <c r="CB4002" s="1"/>
      <c r="CC4002" s="1"/>
      <c r="CD4002" s="1"/>
      <c r="CE4002" s="1"/>
      <c r="CF4002" s="1"/>
      <c r="CG4002" s="1"/>
      <c r="CH4002" s="1"/>
      <c r="CI4002" s="1"/>
      <c r="CJ4002" s="1"/>
      <c r="CK4002" s="1"/>
      <c r="CL4002" s="1"/>
      <c r="CM4002" s="1"/>
      <c r="CN4002" s="1"/>
      <c r="CO4002" s="1"/>
      <c r="CP4002" s="1"/>
      <c r="CQ4002" s="1"/>
      <c r="CR4002" s="1"/>
      <c r="CS4002" s="1"/>
      <c r="CT4002" s="1"/>
      <c r="CU4002" s="1"/>
      <c r="CV4002" s="1"/>
      <c r="CW4002" s="1"/>
      <c r="CX4002" s="1"/>
      <c r="CY4002" s="1"/>
      <c r="CZ4002" s="1"/>
      <c r="DA4002" s="1"/>
      <c r="DB4002" s="1"/>
      <c r="DC4002" s="1"/>
      <c r="DD4002" s="1"/>
      <c r="DE4002" s="1"/>
      <c r="DF4002" s="1"/>
      <c r="DG4002" s="1"/>
      <c r="DH4002" s="1"/>
      <c r="DI4002" s="1"/>
      <c r="DJ4002" s="1"/>
      <c r="DK4002" s="1"/>
      <c r="DL4002" s="1"/>
      <c r="DM4002" s="1"/>
      <c r="DN4002" s="1"/>
      <c r="DO4002" s="1"/>
      <c r="DP4002" s="1"/>
      <c r="DQ4002" s="1"/>
      <c r="DR4002" s="1"/>
      <c r="DS4002" s="1"/>
      <c r="DT4002" s="1"/>
      <c r="DU4002" s="1"/>
      <c r="DV4002" s="1"/>
      <c r="DW4002" s="1"/>
      <c r="DX4002" s="1"/>
      <c r="DY4002" s="1"/>
      <c r="DZ4002" s="1"/>
      <c r="EA4002" s="1"/>
      <c r="EB4002" s="1"/>
      <c r="EC4002" s="1"/>
      <c r="ED4002" s="1"/>
      <c r="EE4002" s="1"/>
      <c r="EF4002" s="1"/>
      <c r="EG4002" s="1"/>
      <c r="EH4002" s="1"/>
      <c r="EI4002" s="1"/>
      <c r="EJ4002" s="1"/>
      <c r="EK4002" s="1"/>
      <c r="EL4002" s="1"/>
      <c r="EM4002" s="1"/>
      <c r="EN4002" s="1"/>
      <c r="EO4002" s="1"/>
      <c r="EP4002" s="1"/>
      <c r="EQ4002" s="1"/>
      <c r="ER4002" s="1"/>
      <c r="ES4002" s="1"/>
      <c r="ET4002" s="1"/>
      <c r="EU4002" s="1"/>
      <c r="EV4002" s="1"/>
      <c r="EW4002" s="1"/>
      <c r="EX4002" s="1"/>
      <c r="EY4002" s="1"/>
      <c r="EZ4002" s="1"/>
      <c r="FA4002" s="1"/>
      <c r="FB4002" s="1"/>
      <c r="FC4002" s="1"/>
      <c r="FD4002" s="1"/>
      <c r="FE4002" s="1"/>
      <c r="FF4002" s="1"/>
      <c r="FG4002" s="1"/>
      <c r="FH4002" s="1"/>
      <c r="FI4002" s="1"/>
      <c r="FJ4002" s="1"/>
      <c r="FK4002" s="1"/>
      <c r="FL4002" s="1"/>
      <c r="FM4002" s="1"/>
      <c r="FN4002" s="1"/>
      <c r="FO4002" s="1"/>
      <c r="FP4002" s="1"/>
      <c r="FQ4002" s="1"/>
      <c r="FR4002" s="1"/>
      <c r="FS4002" s="1"/>
      <c r="FT4002" s="1"/>
      <c r="FU4002" s="1"/>
      <c r="FV4002" s="1"/>
      <c r="FW4002" s="1"/>
      <c r="FX4002" s="1"/>
      <c r="FY4002" s="1"/>
      <c r="FZ4002" s="1"/>
      <c r="GA4002" s="1"/>
      <c r="GB4002" s="1"/>
      <c r="GC4002" s="1"/>
      <c r="GD4002" s="1"/>
      <c r="GE4002" s="1"/>
      <c r="GF4002" s="1"/>
      <c r="GG4002" s="1"/>
      <c r="GH4002" s="1"/>
      <c r="GI4002" s="1"/>
      <c r="GJ4002" s="1"/>
      <c r="GK4002"/>
      <c r="GL4002"/>
      <c r="GM4002"/>
      <c r="GN4002"/>
      <c r="GO4002"/>
      <c r="GP4002"/>
      <c r="GQ4002"/>
      <c r="GR4002"/>
      <c r="GS4002"/>
      <c r="GT4002"/>
      <c r="GU4002"/>
      <c r="GV4002"/>
      <c r="GW4002"/>
      <c r="GX4002"/>
      <c r="GY4002"/>
      <c r="GZ4002"/>
      <c r="HA4002"/>
      <c r="HB4002"/>
      <c r="HC4002"/>
      <c r="HD4002"/>
      <c r="HE4002"/>
    </row>
    <row r="4003" spans="4:213" s="25" customFormat="1" x14ac:dyDescent="0.25">
      <c r="D4003" s="19"/>
      <c r="E4003" s="19"/>
      <c r="F4003" s="20"/>
      <c r="G4003" s="20"/>
      <c r="H4003" s="20"/>
      <c r="I4003" s="20"/>
      <c r="J4003" s="21"/>
      <c r="K4003" s="21"/>
      <c r="L4003" s="20"/>
      <c r="M4003" s="20"/>
      <c r="N4003" s="22"/>
      <c r="O4003" s="22"/>
      <c r="P4003" s="22"/>
      <c r="Q4003" s="22"/>
      <c r="R4003" s="19"/>
      <c r="S4003" s="19"/>
      <c r="T4003" s="19"/>
      <c r="U4003" s="20"/>
      <c r="V4003" s="20"/>
      <c r="W4003" s="20"/>
      <c r="X4003" s="27"/>
      <c r="Y4003" s="253"/>
      <c r="Z4003" s="30"/>
      <c r="AA4003" s="30"/>
      <c r="AB4003" s="31"/>
      <c r="AC4003" s="31"/>
      <c r="AD4003" s="31"/>
      <c r="AE4003" s="31"/>
      <c r="AF4003" s="31"/>
      <c r="AG4003" s="241"/>
      <c r="AH4003" s="31"/>
      <c r="AI4003" s="31"/>
      <c r="AJ4003" s="31"/>
      <c r="AK4003" s="31"/>
      <c r="AL4003" s="120"/>
      <c r="AQ4003" s="26"/>
      <c r="AW4003" s="19"/>
      <c r="AX4003" s="19"/>
      <c r="AY4003" s="19"/>
      <c r="AZ4003" s="19"/>
      <c r="BA4003" s="19"/>
      <c r="BB4003" s="19"/>
      <c r="BC4003" s="1"/>
      <c r="BD4003"/>
      <c r="BE4003"/>
      <c r="BF4003" s="1"/>
      <c r="BG4003"/>
      <c r="BH4003"/>
      <c r="BI4003"/>
      <c r="BJ4003" s="1"/>
      <c r="BK4003" s="1"/>
      <c r="BL4003"/>
      <c r="BM4003" s="1"/>
      <c r="BN4003" s="1"/>
      <c r="BO4003" s="1"/>
      <c r="BP4003" s="1"/>
      <c r="BQ4003" s="1"/>
      <c r="BR4003" s="1"/>
      <c r="BS4003" s="1"/>
      <c r="BT4003" s="22"/>
      <c r="BU4003" s="1"/>
      <c r="BV4003" s="1"/>
      <c r="BW4003" s="1"/>
      <c r="BX4003" s="1"/>
      <c r="BY4003" s="1"/>
      <c r="BZ4003" s="1"/>
      <c r="CA4003" s="1"/>
      <c r="CB4003" s="1"/>
      <c r="CC4003" s="1"/>
      <c r="CD4003" s="1"/>
      <c r="CE4003" s="1"/>
      <c r="CF4003" s="1"/>
      <c r="CG4003" s="1"/>
      <c r="CH4003" s="1"/>
      <c r="CI4003" s="1"/>
      <c r="CJ4003" s="1"/>
      <c r="CK4003" s="1"/>
      <c r="CL4003" s="1"/>
      <c r="CM4003" s="1"/>
      <c r="CN4003" s="1"/>
      <c r="CO4003" s="1"/>
      <c r="CP4003" s="1"/>
      <c r="CQ4003" s="1"/>
      <c r="CR4003" s="1"/>
      <c r="CS4003" s="1"/>
      <c r="CT4003" s="1"/>
      <c r="CU4003" s="1"/>
      <c r="CV4003" s="1"/>
      <c r="CW4003" s="1"/>
      <c r="CX4003" s="1"/>
      <c r="CY4003" s="1"/>
      <c r="CZ4003" s="1"/>
      <c r="DA4003" s="1"/>
      <c r="DB4003" s="1"/>
      <c r="DC4003" s="1"/>
      <c r="DD4003" s="1"/>
      <c r="DE4003" s="1"/>
      <c r="DF4003" s="1"/>
      <c r="DG4003" s="1"/>
      <c r="DH4003" s="1"/>
      <c r="DI4003" s="1"/>
      <c r="DJ4003" s="1"/>
      <c r="DK4003" s="1"/>
      <c r="DL4003" s="1"/>
      <c r="DM4003" s="1"/>
      <c r="DN4003" s="1"/>
      <c r="DO4003" s="1"/>
      <c r="DP4003" s="1"/>
      <c r="DQ4003" s="1"/>
      <c r="DR4003" s="1"/>
      <c r="DS4003" s="1"/>
      <c r="DT4003" s="1"/>
      <c r="DU4003" s="1"/>
      <c r="DV4003" s="1"/>
      <c r="DW4003" s="1"/>
      <c r="DX4003" s="1"/>
      <c r="DY4003" s="1"/>
      <c r="DZ4003" s="1"/>
      <c r="EA4003" s="1"/>
      <c r="EB4003" s="1"/>
      <c r="EC4003" s="1"/>
      <c r="ED4003" s="1"/>
      <c r="EE4003" s="1"/>
      <c r="EF4003" s="1"/>
      <c r="EG4003" s="1"/>
      <c r="EH4003" s="1"/>
      <c r="EI4003" s="1"/>
      <c r="EJ4003" s="1"/>
      <c r="EK4003" s="1"/>
      <c r="EL4003" s="1"/>
      <c r="EM4003" s="1"/>
      <c r="EN4003" s="1"/>
      <c r="EO4003" s="1"/>
      <c r="EP4003" s="1"/>
      <c r="EQ4003" s="1"/>
      <c r="ER4003" s="1"/>
      <c r="ES4003" s="1"/>
      <c r="ET4003" s="1"/>
      <c r="EU4003" s="1"/>
      <c r="EV4003" s="1"/>
      <c r="EW4003" s="1"/>
      <c r="EX4003" s="1"/>
      <c r="EY4003" s="1"/>
      <c r="EZ4003" s="1"/>
      <c r="FA4003" s="1"/>
      <c r="FB4003" s="1"/>
      <c r="FC4003" s="1"/>
      <c r="FD4003" s="1"/>
      <c r="FE4003" s="1"/>
      <c r="FF4003" s="1"/>
      <c r="FG4003" s="1"/>
      <c r="FH4003" s="1"/>
      <c r="FI4003" s="1"/>
      <c r="FJ4003" s="1"/>
      <c r="FK4003" s="1"/>
      <c r="FL4003" s="1"/>
      <c r="FM4003" s="1"/>
      <c r="FN4003" s="1"/>
      <c r="FO4003" s="1"/>
      <c r="FP4003" s="1"/>
      <c r="FQ4003" s="1"/>
      <c r="FR4003" s="1"/>
      <c r="FS4003" s="1"/>
      <c r="FT4003" s="1"/>
      <c r="FU4003" s="1"/>
      <c r="FV4003" s="1"/>
      <c r="FW4003" s="1"/>
      <c r="FX4003" s="1"/>
      <c r="FY4003" s="1"/>
      <c r="FZ4003" s="1"/>
      <c r="GA4003" s="1"/>
      <c r="GB4003" s="1"/>
      <c r="GC4003" s="1"/>
      <c r="GD4003" s="1"/>
      <c r="GE4003" s="1"/>
      <c r="GF4003" s="1"/>
      <c r="GG4003" s="1"/>
      <c r="GH4003" s="1"/>
      <c r="GI4003" s="1"/>
      <c r="GJ4003" s="1"/>
      <c r="GK4003"/>
      <c r="GL4003"/>
      <c r="GM4003"/>
      <c r="GN4003"/>
      <c r="GO4003"/>
      <c r="GP4003"/>
      <c r="GQ4003"/>
      <c r="GR4003"/>
      <c r="GS4003"/>
      <c r="GT4003"/>
      <c r="GU4003"/>
      <c r="GV4003"/>
      <c r="GW4003"/>
      <c r="GX4003"/>
      <c r="GY4003"/>
      <c r="GZ4003"/>
      <c r="HA4003"/>
      <c r="HB4003"/>
      <c r="HC4003"/>
      <c r="HD4003"/>
      <c r="HE4003"/>
    </row>
    <row r="4004" spans="4:213" s="25" customFormat="1" x14ac:dyDescent="0.25">
      <c r="D4004" s="19"/>
      <c r="E4004" s="19"/>
      <c r="F4004" s="20"/>
      <c r="G4004" s="20"/>
      <c r="H4004" s="20"/>
      <c r="I4004" s="20"/>
      <c r="J4004" s="21"/>
      <c r="K4004" s="21"/>
      <c r="L4004" s="20"/>
      <c r="M4004" s="20"/>
      <c r="N4004" s="22"/>
      <c r="O4004" s="22"/>
      <c r="P4004" s="22"/>
      <c r="Q4004" s="22"/>
      <c r="R4004" s="19"/>
      <c r="S4004" s="19"/>
      <c r="T4004" s="19"/>
      <c r="U4004" s="20"/>
      <c r="V4004" s="20"/>
      <c r="W4004" s="20"/>
      <c r="X4004" s="27"/>
      <c r="Y4004" s="253"/>
      <c r="Z4004" s="30"/>
      <c r="AA4004" s="30"/>
      <c r="AB4004" s="31"/>
      <c r="AC4004" s="31"/>
      <c r="AD4004" s="31"/>
      <c r="AE4004" s="31"/>
      <c r="AF4004" s="31"/>
      <c r="AG4004" s="241"/>
      <c r="AH4004" s="31"/>
      <c r="AI4004" s="31"/>
      <c r="AJ4004" s="31"/>
      <c r="AK4004" s="31"/>
      <c r="AL4004" s="120"/>
      <c r="AQ4004" s="26"/>
      <c r="AW4004" s="19"/>
      <c r="AX4004" s="19"/>
      <c r="AY4004" s="19"/>
      <c r="AZ4004" s="19"/>
      <c r="BA4004" s="19"/>
      <c r="BB4004" s="19"/>
      <c r="BC4004" s="1"/>
      <c r="BD4004"/>
      <c r="BE4004"/>
      <c r="BF4004" s="1"/>
      <c r="BG4004"/>
      <c r="BH4004"/>
      <c r="BI4004"/>
      <c r="BJ4004" s="1"/>
      <c r="BK4004" s="1"/>
      <c r="BL4004"/>
      <c r="BM4004" s="1"/>
      <c r="BN4004" s="1"/>
      <c r="BO4004" s="1"/>
      <c r="BP4004" s="1"/>
      <c r="BQ4004" s="1"/>
      <c r="BR4004" s="1"/>
      <c r="BS4004" s="1"/>
      <c r="BT4004" s="22"/>
      <c r="BU4004" s="1"/>
      <c r="BV4004" s="1"/>
      <c r="BW4004" s="1"/>
      <c r="BX4004" s="1"/>
      <c r="BY4004" s="1"/>
      <c r="BZ4004" s="1"/>
      <c r="CA4004" s="1"/>
      <c r="CB4004" s="1"/>
      <c r="CC4004" s="1"/>
      <c r="CD4004" s="1"/>
      <c r="CE4004" s="1"/>
      <c r="CF4004" s="1"/>
      <c r="CG4004" s="1"/>
      <c r="CH4004" s="1"/>
      <c r="CI4004" s="1"/>
      <c r="CJ4004" s="1"/>
      <c r="CK4004" s="1"/>
      <c r="CL4004" s="1"/>
      <c r="CM4004" s="1"/>
      <c r="CN4004" s="1"/>
      <c r="CO4004" s="1"/>
      <c r="CP4004" s="1"/>
      <c r="CQ4004" s="1"/>
      <c r="CR4004" s="1"/>
      <c r="CS4004" s="1"/>
      <c r="CT4004" s="1"/>
      <c r="CU4004" s="1"/>
      <c r="CV4004" s="1"/>
      <c r="CW4004" s="1"/>
      <c r="CX4004" s="1"/>
      <c r="CY4004" s="1"/>
      <c r="CZ4004" s="1"/>
      <c r="DA4004" s="1"/>
      <c r="DB4004" s="1"/>
      <c r="DC4004" s="1"/>
      <c r="DD4004" s="1"/>
      <c r="DE4004" s="1"/>
      <c r="DF4004" s="1"/>
      <c r="DG4004" s="1"/>
      <c r="DH4004" s="1"/>
      <c r="DI4004" s="1"/>
      <c r="DJ4004" s="1"/>
      <c r="DK4004" s="1"/>
      <c r="DL4004" s="1"/>
      <c r="DM4004" s="1"/>
      <c r="DN4004" s="1"/>
      <c r="DO4004" s="1"/>
      <c r="DP4004" s="1"/>
      <c r="DQ4004" s="1"/>
      <c r="DR4004" s="1"/>
      <c r="DS4004" s="1"/>
      <c r="DT4004" s="1"/>
      <c r="DU4004" s="1"/>
      <c r="DV4004" s="1"/>
      <c r="DW4004" s="1"/>
      <c r="DX4004" s="1"/>
      <c r="DY4004" s="1"/>
      <c r="DZ4004" s="1"/>
      <c r="EA4004" s="1"/>
      <c r="EB4004" s="1"/>
      <c r="EC4004" s="1"/>
      <c r="ED4004" s="1"/>
      <c r="EE4004" s="1"/>
      <c r="EF4004" s="1"/>
      <c r="EG4004" s="1"/>
      <c r="EH4004" s="1"/>
      <c r="EI4004" s="1"/>
      <c r="EJ4004" s="1"/>
      <c r="EK4004" s="1"/>
      <c r="EL4004" s="1"/>
      <c r="EM4004" s="1"/>
      <c r="EN4004" s="1"/>
      <c r="EO4004" s="1"/>
      <c r="EP4004" s="1"/>
      <c r="EQ4004" s="1"/>
      <c r="ER4004" s="1"/>
      <c r="ES4004" s="1"/>
      <c r="ET4004" s="1"/>
      <c r="EU4004" s="1"/>
      <c r="EV4004" s="1"/>
      <c r="EW4004" s="1"/>
      <c r="EX4004" s="1"/>
      <c r="EY4004" s="1"/>
      <c r="EZ4004" s="1"/>
      <c r="FA4004" s="1"/>
      <c r="FB4004" s="1"/>
      <c r="FC4004" s="1"/>
      <c r="FD4004" s="1"/>
      <c r="FE4004" s="1"/>
      <c r="FF4004" s="1"/>
      <c r="FG4004" s="1"/>
      <c r="FH4004" s="1"/>
      <c r="FI4004" s="1"/>
      <c r="FJ4004" s="1"/>
      <c r="FK4004" s="1"/>
      <c r="FL4004" s="1"/>
      <c r="FM4004" s="1"/>
      <c r="FN4004" s="1"/>
      <c r="FO4004" s="1"/>
      <c r="FP4004" s="1"/>
      <c r="FQ4004" s="1"/>
      <c r="FR4004" s="1"/>
      <c r="FS4004" s="1"/>
      <c r="FT4004" s="1"/>
      <c r="FU4004" s="1"/>
      <c r="FV4004" s="1"/>
      <c r="FW4004" s="1"/>
      <c r="FX4004" s="1"/>
      <c r="FY4004" s="1"/>
      <c r="FZ4004" s="1"/>
      <c r="GA4004" s="1"/>
      <c r="GB4004" s="1"/>
      <c r="GC4004" s="1"/>
      <c r="GD4004" s="1"/>
      <c r="GE4004" s="1"/>
      <c r="GF4004" s="1"/>
      <c r="GG4004" s="1"/>
      <c r="GH4004" s="1"/>
      <c r="GI4004" s="1"/>
      <c r="GJ4004" s="1"/>
      <c r="GK4004"/>
      <c r="GL4004"/>
      <c r="GM4004"/>
      <c r="GN4004"/>
      <c r="GO4004"/>
      <c r="GP4004"/>
      <c r="GQ4004"/>
      <c r="GR4004"/>
      <c r="GS4004"/>
      <c r="GT4004"/>
      <c r="GU4004"/>
      <c r="GV4004"/>
      <c r="GW4004"/>
      <c r="GX4004"/>
      <c r="GY4004"/>
      <c r="GZ4004"/>
      <c r="HA4004"/>
      <c r="HB4004"/>
      <c r="HC4004"/>
      <c r="HD4004"/>
      <c r="HE4004"/>
    </row>
    <row r="4005" spans="4:213" s="25" customFormat="1" x14ac:dyDescent="0.25">
      <c r="D4005" s="19"/>
      <c r="E4005" s="19"/>
      <c r="F4005" s="20"/>
      <c r="G4005" s="20"/>
      <c r="H4005" s="20"/>
      <c r="I4005" s="20"/>
      <c r="J4005" s="21"/>
      <c r="K4005" s="21"/>
      <c r="L4005" s="20"/>
      <c r="M4005" s="20"/>
      <c r="N4005" s="22"/>
      <c r="O4005" s="22"/>
      <c r="P4005" s="22"/>
      <c r="Q4005" s="22"/>
      <c r="R4005" s="19"/>
      <c r="S4005" s="19"/>
      <c r="T4005" s="19"/>
      <c r="U4005" s="20"/>
      <c r="V4005" s="20"/>
      <c r="W4005" s="20"/>
      <c r="X4005" s="27"/>
      <c r="Y4005" s="253"/>
      <c r="Z4005" s="30"/>
      <c r="AA4005" s="30"/>
      <c r="AB4005" s="31"/>
      <c r="AC4005" s="31"/>
      <c r="AD4005" s="31"/>
      <c r="AE4005" s="31"/>
      <c r="AF4005" s="31"/>
      <c r="AG4005" s="241"/>
      <c r="AH4005" s="31"/>
      <c r="AI4005" s="31"/>
      <c r="AJ4005" s="31"/>
      <c r="AK4005" s="31"/>
      <c r="AL4005" s="120"/>
      <c r="AQ4005" s="26"/>
      <c r="AW4005" s="19"/>
      <c r="AX4005" s="19"/>
      <c r="AY4005" s="19"/>
      <c r="AZ4005" s="19"/>
      <c r="BA4005" s="19"/>
      <c r="BB4005" s="19"/>
      <c r="BC4005" s="1"/>
      <c r="BD4005"/>
      <c r="BE4005"/>
      <c r="BF4005" s="1"/>
      <c r="BG4005"/>
      <c r="BH4005"/>
      <c r="BI4005"/>
      <c r="BJ4005" s="1"/>
      <c r="BK4005" s="1"/>
      <c r="BL4005"/>
      <c r="BM4005" s="1"/>
      <c r="BN4005" s="1"/>
      <c r="BO4005" s="1"/>
      <c r="BP4005" s="1"/>
      <c r="BQ4005" s="1"/>
      <c r="BR4005" s="1"/>
      <c r="BS4005" s="1"/>
      <c r="BT4005" s="22"/>
      <c r="BU4005" s="1"/>
      <c r="BV4005" s="1"/>
      <c r="BW4005" s="1"/>
      <c r="BX4005" s="1"/>
      <c r="BY4005" s="1"/>
      <c r="BZ4005" s="1"/>
      <c r="CA4005" s="1"/>
      <c r="CB4005" s="1"/>
      <c r="CC4005" s="1"/>
      <c r="CD4005" s="1"/>
      <c r="CE4005" s="1"/>
      <c r="CF4005" s="1"/>
      <c r="CG4005" s="1"/>
      <c r="CH4005" s="1"/>
      <c r="CI4005" s="1"/>
      <c r="CJ4005" s="1"/>
      <c r="CK4005" s="1"/>
      <c r="CL4005" s="1"/>
      <c r="CM4005" s="1"/>
      <c r="CN4005" s="1"/>
      <c r="CO4005" s="1"/>
      <c r="CP4005" s="1"/>
      <c r="CQ4005" s="1"/>
      <c r="CR4005" s="1"/>
      <c r="CS4005" s="1"/>
      <c r="CT4005" s="1"/>
      <c r="CU4005" s="1"/>
      <c r="CV4005" s="1"/>
      <c r="CW4005" s="1"/>
      <c r="CX4005" s="1"/>
      <c r="CY4005" s="1"/>
      <c r="CZ4005" s="1"/>
      <c r="DA4005" s="1"/>
      <c r="DB4005" s="1"/>
      <c r="DC4005" s="1"/>
      <c r="DD4005" s="1"/>
      <c r="DE4005" s="1"/>
      <c r="DF4005" s="1"/>
      <c r="DG4005" s="1"/>
      <c r="DH4005" s="1"/>
      <c r="DI4005" s="1"/>
      <c r="DJ4005" s="1"/>
      <c r="DK4005" s="1"/>
      <c r="DL4005" s="1"/>
      <c r="DM4005" s="1"/>
      <c r="DN4005" s="1"/>
      <c r="DO4005" s="1"/>
      <c r="DP4005" s="1"/>
      <c r="DQ4005" s="1"/>
      <c r="DR4005" s="1"/>
      <c r="DS4005" s="1"/>
      <c r="DT4005" s="1"/>
      <c r="DU4005" s="1"/>
      <c r="DV4005" s="1"/>
      <c r="DW4005" s="1"/>
      <c r="DX4005" s="1"/>
      <c r="DY4005" s="1"/>
      <c r="DZ4005" s="1"/>
      <c r="EA4005" s="1"/>
      <c r="EB4005" s="1"/>
      <c r="EC4005" s="1"/>
      <c r="ED4005" s="1"/>
      <c r="EE4005" s="1"/>
      <c r="EF4005" s="1"/>
      <c r="EG4005" s="1"/>
      <c r="EH4005" s="1"/>
      <c r="EI4005" s="1"/>
      <c r="EJ4005" s="1"/>
      <c r="EK4005" s="1"/>
      <c r="EL4005" s="1"/>
      <c r="EM4005" s="1"/>
      <c r="EN4005" s="1"/>
      <c r="EO4005" s="1"/>
      <c r="EP4005" s="1"/>
      <c r="EQ4005" s="1"/>
      <c r="ER4005" s="1"/>
      <c r="ES4005" s="1"/>
      <c r="ET4005" s="1"/>
      <c r="EU4005" s="1"/>
      <c r="EV4005" s="1"/>
      <c r="EW4005" s="1"/>
      <c r="EX4005" s="1"/>
      <c r="EY4005" s="1"/>
      <c r="EZ4005" s="1"/>
      <c r="FA4005" s="1"/>
      <c r="FB4005" s="1"/>
      <c r="FC4005" s="1"/>
      <c r="FD4005" s="1"/>
      <c r="FE4005" s="1"/>
      <c r="FF4005" s="1"/>
      <c r="FG4005" s="1"/>
      <c r="FH4005" s="1"/>
      <c r="FI4005" s="1"/>
      <c r="FJ4005" s="1"/>
      <c r="FK4005" s="1"/>
      <c r="FL4005" s="1"/>
      <c r="FM4005" s="1"/>
      <c r="FN4005" s="1"/>
      <c r="FO4005" s="1"/>
      <c r="FP4005" s="1"/>
      <c r="FQ4005" s="1"/>
      <c r="FR4005" s="1"/>
      <c r="FS4005" s="1"/>
      <c r="FT4005" s="1"/>
      <c r="FU4005" s="1"/>
      <c r="FV4005" s="1"/>
      <c r="FW4005" s="1"/>
      <c r="FX4005" s="1"/>
      <c r="FY4005" s="1"/>
      <c r="FZ4005" s="1"/>
      <c r="GA4005" s="1"/>
      <c r="GB4005" s="1"/>
      <c r="GC4005" s="1"/>
      <c r="GD4005" s="1"/>
      <c r="GE4005" s="1"/>
      <c r="GF4005" s="1"/>
      <c r="GG4005" s="1"/>
      <c r="GH4005" s="1"/>
      <c r="GI4005" s="1"/>
      <c r="GJ4005" s="1"/>
      <c r="GK4005"/>
      <c r="GL4005"/>
      <c r="GM4005"/>
      <c r="GN4005"/>
      <c r="GO4005"/>
      <c r="GP4005"/>
      <c r="GQ4005"/>
      <c r="GR4005"/>
      <c r="GS4005"/>
      <c r="GT4005"/>
      <c r="GU4005"/>
      <c r="GV4005"/>
      <c r="GW4005"/>
      <c r="GX4005"/>
      <c r="GY4005"/>
      <c r="GZ4005"/>
      <c r="HA4005"/>
      <c r="HB4005"/>
      <c r="HC4005"/>
      <c r="HD4005"/>
      <c r="HE4005"/>
    </row>
    <row r="4006" spans="4:213" s="25" customFormat="1" x14ac:dyDescent="0.25">
      <c r="D4006" s="19"/>
      <c r="E4006" s="19"/>
      <c r="F4006" s="20"/>
      <c r="G4006" s="20"/>
      <c r="H4006" s="20"/>
      <c r="I4006" s="20"/>
      <c r="J4006" s="21"/>
      <c r="K4006" s="21"/>
      <c r="L4006" s="20"/>
      <c r="M4006" s="20"/>
      <c r="N4006" s="22"/>
      <c r="O4006" s="22"/>
      <c r="P4006" s="22"/>
      <c r="Q4006" s="22"/>
      <c r="R4006" s="19"/>
      <c r="S4006" s="19"/>
      <c r="T4006" s="19"/>
      <c r="U4006" s="20"/>
      <c r="V4006" s="20"/>
      <c r="W4006" s="20"/>
      <c r="X4006" s="27"/>
      <c r="Y4006" s="253"/>
      <c r="Z4006" s="30"/>
      <c r="AA4006" s="30"/>
      <c r="AB4006" s="31"/>
      <c r="AC4006" s="31"/>
      <c r="AD4006" s="31"/>
      <c r="AE4006" s="31"/>
      <c r="AF4006" s="31"/>
      <c r="AG4006" s="241"/>
      <c r="AH4006" s="31"/>
      <c r="AI4006" s="31"/>
      <c r="AJ4006" s="31"/>
      <c r="AK4006" s="31"/>
      <c r="AL4006" s="120"/>
      <c r="AQ4006" s="26"/>
      <c r="AW4006" s="19"/>
      <c r="AX4006" s="19"/>
      <c r="AY4006" s="19"/>
      <c r="AZ4006" s="19"/>
      <c r="BA4006" s="19"/>
      <c r="BB4006" s="19"/>
      <c r="BC4006" s="1"/>
      <c r="BD4006"/>
      <c r="BE4006"/>
      <c r="BF4006" s="1"/>
      <c r="BG4006"/>
      <c r="BH4006"/>
      <c r="BI4006"/>
      <c r="BJ4006" s="1"/>
      <c r="BK4006" s="1"/>
      <c r="BL4006"/>
      <c r="BM4006" s="1"/>
      <c r="BN4006" s="1"/>
      <c r="BO4006" s="1"/>
      <c r="BP4006" s="1"/>
      <c r="BQ4006" s="1"/>
      <c r="BR4006" s="1"/>
      <c r="BS4006" s="1"/>
      <c r="BT4006" s="22"/>
      <c r="BU4006" s="1"/>
      <c r="BV4006" s="1"/>
      <c r="BW4006" s="1"/>
      <c r="BX4006" s="1"/>
      <c r="BY4006" s="1"/>
      <c r="BZ4006" s="1"/>
      <c r="CA4006" s="1"/>
      <c r="CB4006" s="1"/>
      <c r="CC4006" s="1"/>
      <c r="CD4006" s="1"/>
      <c r="CE4006" s="1"/>
      <c r="CF4006" s="1"/>
      <c r="CG4006" s="1"/>
      <c r="CH4006" s="1"/>
      <c r="CI4006" s="1"/>
      <c r="CJ4006" s="1"/>
      <c r="CK4006" s="1"/>
      <c r="CL4006" s="1"/>
      <c r="CM4006" s="1"/>
      <c r="CN4006" s="1"/>
      <c r="CO4006" s="1"/>
      <c r="CP4006" s="1"/>
      <c r="CQ4006" s="1"/>
      <c r="CR4006" s="1"/>
      <c r="CS4006" s="1"/>
      <c r="CT4006" s="1"/>
      <c r="CU4006" s="1"/>
      <c r="CV4006" s="1"/>
      <c r="CW4006" s="1"/>
      <c r="CX4006" s="1"/>
      <c r="CY4006" s="1"/>
      <c r="CZ4006" s="1"/>
      <c r="DA4006" s="1"/>
      <c r="DB4006" s="1"/>
      <c r="DC4006" s="1"/>
      <c r="DD4006" s="1"/>
      <c r="DE4006" s="1"/>
      <c r="DF4006" s="1"/>
      <c r="DG4006" s="1"/>
      <c r="DH4006" s="1"/>
      <c r="DI4006" s="1"/>
      <c r="DJ4006" s="1"/>
      <c r="DK4006" s="1"/>
      <c r="DL4006" s="1"/>
      <c r="DM4006" s="1"/>
      <c r="DN4006" s="1"/>
      <c r="DO4006" s="1"/>
      <c r="DP4006" s="1"/>
      <c r="DQ4006" s="1"/>
      <c r="DR4006" s="1"/>
      <c r="DS4006" s="1"/>
      <c r="DT4006" s="1"/>
      <c r="DU4006" s="1"/>
      <c r="DV4006" s="1"/>
      <c r="DW4006" s="1"/>
      <c r="DX4006" s="1"/>
      <c r="DY4006" s="1"/>
      <c r="DZ4006" s="1"/>
      <c r="EA4006" s="1"/>
      <c r="EB4006" s="1"/>
      <c r="EC4006" s="1"/>
      <c r="ED4006" s="1"/>
      <c r="EE4006" s="1"/>
      <c r="EF4006" s="1"/>
      <c r="EG4006" s="1"/>
      <c r="EH4006" s="1"/>
      <c r="EI4006" s="1"/>
      <c r="EJ4006" s="1"/>
      <c r="EK4006" s="1"/>
      <c r="EL4006" s="1"/>
      <c r="EM4006" s="1"/>
      <c r="EN4006" s="1"/>
      <c r="EO4006" s="1"/>
      <c r="EP4006" s="1"/>
      <c r="EQ4006" s="1"/>
      <c r="ER4006" s="1"/>
      <c r="ES4006" s="1"/>
      <c r="ET4006" s="1"/>
      <c r="EU4006" s="1"/>
      <c r="EV4006" s="1"/>
      <c r="EW4006" s="1"/>
      <c r="EX4006" s="1"/>
      <c r="EY4006" s="1"/>
      <c r="EZ4006" s="1"/>
      <c r="FA4006" s="1"/>
      <c r="FB4006" s="1"/>
      <c r="FC4006" s="1"/>
      <c r="FD4006" s="1"/>
      <c r="FE4006" s="1"/>
      <c r="FF4006" s="1"/>
      <c r="FG4006" s="1"/>
      <c r="FH4006" s="1"/>
      <c r="FI4006" s="1"/>
      <c r="FJ4006" s="1"/>
      <c r="FK4006" s="1"/>
      <c r="FL4006" s="1"/>
      <c r="FM4006" s="1"/>
      <c r="FN4006" s="1"/>
      <c r="FO4006" s="1"/>
      <c r="FP4006" s="1"/>
      <c r="FQ4006" s="1"/>
      <c r="FR4006" s="1"/>
      <c r="FS4006" s="1"/>
      <c r="FT4006" s="1"/>
      <c r="FU4006" s="1"/>
      <c r="FV4006" s="1"/>
      <c r="FW4006" s="1"/>
      <c r="FX4006" s="1"/>
      <c r="FY4006" s="1"/>
      <c r="FZ4006" s="1"/>
      <c r="GA4006" s="1"/>
      <c r="GB4006" s="1"/>
      <c r="GC4006" s="1"/>
      <c r="GD4006" s="1"/>
      <c r="GE4006" s="1"/>
      <c r="GF4006" s="1"/>
      <c r="GG4006" s="1"/>
      <c r="GH4006" s="1"/>
      <c r="GI4006" s="1"/>
      <c r="GJ4006" s="1"/>
      <c r="GK4006"/>
      <c r="GL4006"/>
      <c r="GM4006"/>
      <c r="GN4006"/>
      <c r="GO4006"/>
      <c r="GP4006"/>
      <c r="GQ4006"/>
      <c r="GR4006"/>
      <c r="GS4006"/>
      <c r="GT4006"/>
      <c r="GU4006"/>
      <c r="GV4006"/>
      <c r="GW4006"/>
      <c r="GX4006"/>
      <c r="GY4006"/>
      <c r="GZ4006"/>
      <c r="HA4006"/>
      <c r="HB4006"/>
      <c r="HC4006"/>
      <c r="HD4006"/>
      <c r="HE4006"/>
    </row>
    <row r="4007" spans="4:213" s="25" customFormat="1" x14ac:dyDescent="0.25">
      <c r="D4007" s="19"/>
      <c r="E4007" s="19"/>
      <c r="F4007" s="20"/>
      <c r="G4007" s="20"/>
      <c r="H4007" s="20"/>
      <c r="I4007" s="20"/>
      <c r="J4007" s="21"/>
      <c r="K4007" s="21"/>
      <c r="L4007" s="20"/>
      <c r="M4007" s="20"/>
      <c r="N4007" s="22"/>
      <c r="O4007" s="22"/>
      <c r="P4007" s="22"/>
      <c r="Q4007" s="22"/>
      <c r="R4007" s="19"/>
      <c r="S4007" s="19"/>
      <c r="T4007" s="19"/>
      <c r="U4007" s="20"/>
      <c r="V4007" s="20"/>
      <c r="W4007" s="20"/>
      <c r="X4007" s="27"/>
      <c r="Y4007" s="253"/>
      <c r="Z4007" s="30"/>
      <c r="AA4007" s="30"/>
      <c r="AB4007" s="31"/>
      <c r="AC4007" s="31"/>
      <c r="AD4007" s="31"/>
      <c r="AE4007" s="31"/>
      <c r="AF4007" s="31"/>
      <c r="AG4007" s="241"/>
      <c r="AH4007" s="31"/>
      <c r="AI4007" s="31"/>
      <c r="AJ4007" s="31"/>
      <c r="AK4007" s="31"/>
      <c r="AL4007" s="120"/>
      <c r="AQ4007" s="26"/>
      <c r="AW4007" s="19"/>
      <c r="AX4007" s="19"/>
      <c r="AY4007" s="19"/>
      <c r="AZ4007" s="19"/>
      <c r="BA4007" s="19"/>
      <c r="BB4007" s="19"/>
      <c r="BC4007" s="1"/>
      <c r="BD4007"/>
      <c r="BE4007"/>
      <c r="BF4007" s="1"/>
      <c r="BG4007"/>
      <c r="BH4007"/>
      <c r="BI4007"/>
      <c r="BJ4007" s="1"/>
      <c r="BK4007" s="1"/>
      <c r="BL4007"/>
      <c r="BM4007" s="1"/>
      <c r="BN4007" s="1"/>
      <c r="BO4007" s="1"/>
      <c r="BP4007" s="1"/>
      <c r="BQ4007" s="1"/>
      <c r="BR4007" s="1"/>
      <c r="BS4007" s="1"/>
      <c r="BT4007" s="22"/>
      <c r="BU4007" s="1"/>
      <c r="BV4007" s="1"/>
      <c r="BW4007" s="1"/>
      <c r="BX4007" s="1"/>
      <c r="BY4007" s="1"/>
      <c r="BZ4007" s="1"/>
      <c r="CA4007" s="1"/>
      <c r="CB4007" s="1"/>
      <c r="CC4007" s="1"/>
      <c r="CD4007" s="1"/>
      <c r="CE4007" s="1"/>
      <c r="CF4007" s="1"/>
      <c r="CG4007" s="1"/>
      <c r="CH4007" s="1"/>
      <c r="CI4007" s="1"/>
      <c r="CJ4007" s="1"/>
      <c r="CK4007" s="1"/>
      <c r="CL4007" s="1"/>
      <c r="CM4007" s="1"/>
      <c r="CN4007" s="1"/>
      <c r="CO4007" s="1"/>
      <c r="CP4007" s="1"/>
      <c r="CQ4007" s="1"/>
      <c r="CR4007" s="1"/>
      <c r="CS4007" s="1"/>
      <c r="CT4007" s="1"/>
      <c r="CU4007" s="1"/>
      <c r="CV4007" s="1"/>
      <c r="CW4007" s="1"/>
      <c r="CX4007" s="1"/>
      <c r="CY4007" s="1"/>
      <c r="CZ4007" s="1"/>
      <c r="DA4007" s="1"/>
      <c r="DB4007" s="1"/>
      <c r="DC4007" s="1"/>
      <c r="DD4007" s="1"/>
      <c r="DE4007" s="1"/>
      <c r="DF4007" s="1"/>
      <c r="DG4007" s="1"/>
      <c r="DH4007" s="1"/>
      <c r="DI4007" s="1"/>
      <c r="DJ4007" s="1"/>
      <c r="DK4007" s="1"/>
      <c r="DL4007" s="1"/>
      <c r="DM4007" s="1"/>
      <c r="DN4007" s="1"/>
      <c r="DO4007" s="1"/>
      <c r="DP4007" s="1"/>
      <c r="DQ4007" s="1"/>
      <c r="DR4007" s="1"/>
      <c r="DS4007" s="1"/>
      <c r="DT4007" s="1"/>
      <c r="DU4007" s="1"/>
      <c r="DV4007" s="1"/>
      <c r="DW4007" s="1"/>
      <c r="DX4007" s="1"/>
      <c r="DY4007" s="1"/>
      <c r="DZ4007" s="1"/>
      <c r="EA4007" s="1"/>
      <c r="EB4007" s="1"/>
      <c r="EC4007" s="1"/>
      <c r="ED4007" s="1"/>
      <c r="EE4007" s="1"/>
      <c r="EF4007" s="1"/>
      <c r="EG4007" s="1"/>
      <c r="EH4007" s="1"/>
      <c r="EI4007" s="1"/>
      <c r="EJ4007" s="1"/>
      <c r="EK4007" s="1"/>
      <c r="EL4007" s="1"/>
      <c r="EM4007" s="1"/>
      <c r="EN4007" s="1"/>
      <c r="EO4007" s="1"/>
      <c r="EP4007" s="1"/>
      <c r="EQ4007" s="1"/>
      <c r="ER4007" s="1"/>
      <c r="ES4007" s="1"/>
      <c r="ET4007" s="1"/>
      <c r="EU4007" s="1"/>
      <c r="EV4007" s="1"/>
      <c r="EW4007" s="1"/>
      <c r="EX4007" s="1"/>
      <c r="EY4007" s="1"/>
      <c r="EZ4007" s="1"/>
      <c r="FA4007" s="1"/>
      <c r="FB4007" s="1"/>
      <c r="FC4007" s="1"/>
      <c r="FD4007" s="1"/>
      <c r="FE4007" s="1"/>
      <c r="FF4007" s="1"/>
      <c r="FG4007" s="1"/>
      <c r="FH4007" s="1"/>
      <c r="FI4007" s="1"/>
      <c r="FJ4007" s="1"/>
      <c r="FK4007" s="1"/>
      <c r="FL4007" s="1"/>
      <c r="FM4007" s="1"/>
      <c r="FN4007" s="1"/>
      <c r="FO4007" s="1"/>
      <c r="FP4007" s="1"/>
      <c r="FQ4007" s="1"/>
      <c r="FR4007" s="1"/>
      <c r="FS4007" s="1"/>
      <c r="FT4007" s="1"/>
      <c r="FU4007" s="1"/>
      <c r="FV4007" s="1"/>
      <c r="FW4007" s="1"/>
      <c r="FX4007" s="1"/>
      <c r="FY4007" s="1"/>
      <c r="FZ4007" s="1"/>
      <c r="GA4007" s="1"/>
      <c r="GB4007" s="1"/>
      <c r="GC4007" s="1"/>
      <c r="GD4007" s="1"/>
      <c r="GE4007" s="1"/>
      <c r="GF4007" s="1"/>
      <c r="GG4007" s="1"/>
      <c r="GH4007" s="1"/>
      <c r="GI4007" s="1"/>
      <c r="GJ4007" s="1"/>
      <c r="GK4007"/>
      <c r="GL4007"/>
      <c r="GM4007"/>
      <c r="GN4007"/>
      <c r="GO4007"/>
      <c r="GP4007"/>
      <c r="GQ4007"/>
      <c r="GR4007"/>
      <c r="GS4007"/>
      <c r="GT4007"/>
      <c r="GU4007"/>
      <c r="GV4007"/>
      <c r="GW4007"/>
      <c r="GX4007"/>
      <c r="GY4007"/>
      <c r="GZ4007"/>
      <c r="HA4007"/>
      <c r="HB4007"/>
      <c r="HC4007"/>
      <c r="HD4007"/>
      <c r="HE4007"/>
    </row>
    <row r="4008" spans="4:213" s="25" customFormat="1" x14ac:dyDescent="0.25">
      <c r="D4008" s="19"/>
      <c r="E4008" s="19"/>
      <c r="F4008" s="20"/>
      <c r="G4008" s="20"/>
      <c r="H4008" s="20"/>
      <c r="I4008" s="20"/>
      <c r="J4008" s="21"/>
      <c r="K4008" s="21"/>
      <c r="L4008" s="20"/>
      <c r="M4008" s="20"/>
      <c r="N4008" s="22"/>
      <c r="O4008" s="22"/>
      <c r="P4008" s="22"/>
      <c r="Q4008" s="22"/>
      <c r="R4008" s="19"/>
      <c r="S4008" s="19"/>
      <c r="T4008" s="19"/>
      <c r="U4008" s="20"/>
      <c r="V4008" s="20"/>
      <c r="W4008" s="20"/>
      <c r="X4008" s="27"/>
      <c r="Y4008" s="253"/>
      <c r="Z4008" s="30"/>
      <c r="AA4008" s="30"/>
      <c r="AB4008" s="31"/>
      <c r="AC4008" s="31"/>
      <c r="AD4008" s="31"/>
      <c r="AE4008" s="31"/>
      <c r="AF4008" s="31"/>
      <c r="AG4008" s="241"/>
      <c r="AH4008" s="31"/>
      <c r="AI4008" s="31"/>
      <c r="AJ4008" s="31"/>
      <c r="AK4008" s="31"/>
      <c r="AL4008" s="120"/>
      <c r="AQ4008" s="26"/>
      <c r="AW4008" s="19"/>
      <c r="AX4008" s="19"/>
      <c r="AY4008" s="19"/>
      <c r="AZ4008" s="19"/>
      <c r="BA4008" s="19"/>
      <c r="BB4008" s="19"/>
      <c r="BC4008" s="1"/>
      <c r="BD4008"/>
      <c r="BE4008"/>
      <c r="BF4008" s="1"/>
      <c r="BG4008"/>
      <c r="BH4008"/>
      <c r="BI4008"/>
      <c r="BJ4008" s="1"/>
      <c r="BK4008" s="1"/>
      <c r="BL4008"/>
      <c r="BM4008" s="1"/>
      <c r="BN4008" s="1"/>
      <c r="BO4008" s="1"/>
      <c r="BP4008" s="1"/>
      <c r="BQ4008" s="1"/>
      <c r="BR4008" s="1"/>
      <c r="BS4008" s="1"/>
      <c r="BT4008" s="22"/>
      <c r="BU4008" s="1"/>
      <c r="BV4008" s="1"/>
      <c r="BW4008" s="1"/>
      <c r="BX4008" s="1"/>
      <c r="BY4008" s="1"/>
      <c r="BZ4008" s="1"/>
      <c r="CA4008" s="1"/>
      <c r="CB4008" s="1"/>
      <c r="CC4008" s="1"/>
      <c r="CD4008" s="1"/>
      <c r="CE4008" s="1"/>
      <c r="CF4008" s="1"/>
      <c r="CG4008" s="1"/>
      <c r="CH4008" s="1"/>
      <c r="CI4008" s="1"/>
      <c r="CJ4008" s="1"/>
      <c r="CK4008" s="1"/>
      <c r="CL4008" s="1"/>
      <c r="CM4008" s="1"/>
      <c r="CN4008" s="1"/>
      <c r="CO4008" s="1"/>
      <c r="CP4008" s="1"/>
      <c r="CQ4008" s="1"/>
      <c r="CR4008" s="1"/>
      <c r="CS4008" s="1"/>
      <c r="CT4008" s="1"/>
      <c r="CU4008" s="1"/>
      <c r="CV4008" s="1"/>
      <c r="CW4008" s="1"/>
      <c r="CX4008" s="1"/>
      <c r="CY4008" s="1"/>
      <c r="CZ4008" s="1"/>
      <c r="DA4008" s="1"/>
      <c r="DB4008" s="1"/>
      <c r="DC4008" s="1"/>
      <c r="DD4008" s="1"/>
      <c r="DE4008" s="1"/>
      <c r="DF4008" s="1"/>
      <c r="DG4008" s="1"/>
      <c r="DH4008" s="1"/>
      <c r="DI4008" s="1"/>
      <c r="DJ4008" s="1"/>
      <c r="DK4008" s="1"/>
      <c r="DL4008" s="1"/>
      <c r="DM4008" s="1"/>
      <c r="DN4008" s="1"/>
      <c r="DO4008" s="1"/>
      <c r="DP4008" s="1"/>
      <c r="DQ4008" s="1"/>
      <c r="DR4008" s="1"/>
      <c r="DS4008" s="1"/>
      <c r="DT4008" s="1"/>
      <c r="DU4008" s="1"/>
      <c r="DV4008" s="1"/>
      <c r="DW4008" s="1"/>
      <c r="DX4008" s="1"/>
      <c r="DY4008" s="1"/>
      <c r="DZ4008" s="1"/>
      <c r="EA4008" s="1"/>
      <c r="EB4008" s="1"/>
      <c r="EC4008" s="1"/>
      <c r="ED4008" s="1"/>
      <c r="EE4008" s="1"/>
      <c r="EF4008" s="1"/>
      <c r="EG4008" s="1"/>
      <c r="EH4008" s="1"/>
      <c r="EI4008" s="1"/>
      <c r="EJ4008" s="1"/>
      <c r="EK4008" s="1"/>
      <c r="EL4008" s="1"/>
      <c r="EM4008" s="1"/>
      <c r="EN4008" s="1"/>
      <c r="EO4008" s="1"/>
      <c r="EP4008" s="1"/>
      <c r="EQ4008" s="1"/>
      <c r="ER4008" s="1"/>
      <c r="ES4008" s="1"/>
      <c r="ET4008" s="1"/>
      <c r="EU4008" s="1"/>
      <c r="EV4008" s="1"/>
      <c r="EW4008" s="1"/>
      <c r="EX4008" s="1"/>
      <c r="EY4008" s="1"/>
      <c r="EZ4008" s="1"/>
      <c r="FA4008" s="1"/>
      <c r="FB4008" s="1"/>
      <c r="FC4008" s="1"/>
      <c r="FD4008" s="1"/>
      <c r="FE4008" s="1"/>
      <c r="FF4008" s="1"/>
      <c r="FG4008" s="1"/>
      <c r="FH4008" s="1"/>
      <c r="FI4008" s="1"/>
      <c r="FJ4008" s="1"/>
      <c r="FK4008" s="1"/>
      <c r="FL4008" s="1"/>
      <c r="FM4008" s="1"/>
      <c r="FN4008" s="1"/>
      <c r="FO4008" s="1"/>
      <c r="FP4008" s="1"/>
      <c r="FQ4008" s="1"/>
      <c r="FR4008" s="1"/>
      <c r="FS4008" s="1"/>
      <c r="FT4008" s="1"/>
      <c r="FU4008" s="1"/>
      <c r="FV4008" s="1"/>
      <c r="FW4008" s="1"/>
      <c r="FX4008" s="1"/>
      <c r="FY4008" s="1"/>
      <c r="FZ4008" s="1"/>
      <c r="GA4008" s="1"/>
      <c r="GB4008" s="1"/>
      <c r="GC4008" s="1"/>
      <c r="GD4008" s="1"/>
      <c r="GE4008" s="1"/>
      <c r="GF4008" s="1"/>
      <c r="GG4008" s="1"/>
      <c r="GH4008" s="1"/>
      <c r="GI4008" s="1"/>
      <c r="GJ4008" s="1"/>
      <c r="GK4008"/>
      <c r="GL4008"/>
      <c r="GM4008"/>
      <c r="GN4008"/>
      <c r="GO4008"/>
      <c r="GP4008"/>
      <c r="GQ4008"/>
      <c r="GR4008"/>
      <c r="GS4008"/>
      <c r="GT4008"/>
      <c r="GU4008"/>
      <c r="GV4008"/>
      <c r="GW4008"/>
      <c r="GX4008"/>
      <c r="GY4008"/>
      <c r="GZ4008"/>
      <c r="HA4008"/>
      <c r="HB4008"/>
      <c r="HC4008"/>
      <c r="HD4008"/>
      <c r="HE4008"/>
    </row>
    <row r="4009" spans="4:213" s="25" customFormat="1" x14ac:dyDescent="0.25">
      <c r="D4009" s="19"/>
      <c r="E4009" s="19"/>
      <c r="F4009" s="20"/>
      <c r="G4009" s="20"/>
      <c r="H4009" s="20"/>
      <c r="I4009" s="20"/>
      <c r="J4009" s="21"/>
      <c r="K4009" s="21"/>
      <c r="L4009" s="20"/>
      <c r="M4009" s="20"/>
      <c r="N4009" s="22"/>
      <c r="O4009" s="22"/>
      <c r="P4009" s="22"/>
      <c r="Q4009" s="22"/>
      <c r="R4009" s="19"/>
      <c r="S4009" s="19"/>
      <c r="T4009" s="19"/>
      <c r="U4009" s="20"/>
      <c r="V4009" s="20"/>
      <c r="W4009" s="20"/>
      <c r="X4009" s="27"/>
      <c r="Y4009" s="253"/>
      <c r="Z4009" s="30"/>
      <c r="AA4009" s="30"/>
      <c r="AB4009" s="31"/>
      <c r="AC4009" s="31"/>
      <c r="AD4009" s="31"/>
      <c r="AE4009" s="31"/>
      <c r="AF4009" s="31"/>
      <c r="AG4009" s="241"/>
      <c r="AH4009" s="31"/>
      <c r="AI4009" s="31"/>
      <c r="AJ4009" s="31"/>
      <c r="AK4009" s="31"/>
      <c r="AL4009" s="120"/>
      <c r="AQ4009" s="26"/>
      <c r="AW4009" s="19"/>
      <c r="AX4009" s="19"/>
      <c r="AY4009" s="19"/>
      <c r="AZ4009" s="19"/>
      <c r="BA4009" s="19"/>
      <c r="BB4009" s="19"/>
      <c r="BC4009" s="1"/>
      <c r="BD4009"/>
      <c r="BE4009"/>
      <c r="BF4009" s="1"/>
      <c r="BG4009"/>
      <c r="BH4009"/>
      <c r="BI4009"/>
      <c r="BJ4009" s="1"/>
      <c r="BK4009" s="1"/>
      <c r="BL4009"/>
      <c r="BM4009" s="1"/>
      <c r="BN4009" s="1"/>
      <c r="BO4009" s="1"/>
      <c r="BP4009" s="1"/>
      <c r="BQ4009" s="1"/>
      <c r="BR4009" s="1"/>
      <c r="BS4009" s="1"/>
      <c r="BT4009" s="22"/>
      <c r="BU4009" s="1"/>
      <c r="BV4009" s="1"/>
      <c r="BW4009" s="1"/>
      <c r="BX4009" s="1"/>
      <c r="BY4009" s="1"/>
      <c r="BZ4009" s="1"/>
      <c r="CA4009" s="1"/>
      <c r="CB4009" s="1"/>
      <c r="CC4009" s="1"/>
      <c r="CD4009" s="1"/>
      <c r="CE4009" s="1"/>
      <c r="CF4009" s="1"/>
      <c r="CG4009" s="1"/>
      <c r="CH4009" s="1"/>
      <c r="CI4009" s="1"/>
      <c r="CJ4009" s="1"/>
      <c r="CK4009" s="1"/>
      <c r="CL4009" s="1"/>
      <c r="CM4009" s="1"/>
      <c r="CN4009" s="1"/>
      <c r="CO4009" s="1"/>
      <c r="CP4009" s="1"/>
      <c r="CQ4009" s="1"/>
      <c r="CR4009" s="1"/>
      <c r="CS4009" s="1"/>
      <c r="CT4009" s="1"/>
      <c r="CU4009" s="1"/>
      <c r="CV4009" s="1"/>
      <c r="CW4009" s="1"/>
      <c r="CX4009" s="1"/>
      <c r="CY4009" s="1"/>
      <c r="CZ4009" s="1"/>
      <c r="DA4009" s="1"/>
      <c r="DB4009" s="1"/>
      <c r="DC4009" s="1"/>
      <c r="DD4009" s="1"/>
      <c r="DE4009" s="1"/>
      <c r="DF4009" s="1"/>
      <c r="DG4009" s="1"/>
      <c r="DH4009" s="1"/>
      <c r="DI4009" s="1"/>
      <c r="DJ4009" s="1"/>
      <c r="DK4009" s="1"/>
      <c r="DL4009" s="1"/>
      <c r="DM4009" s="1"/>
      <c r="DN4009" s="1"/>
      <c r="DO4009" s="1"/>
      <c r="DP4009" s="1"/>
      <c r="DQ4009" s="1"/>
      <c r="DR4009" s="1"/>
      <c r="DS4009" s="1"/>
      <c r="DT4009" s="1"/>
      <c r="DU4009" s="1"/>
      <c r="DV4009" s="1"/>
      <c r="DW4009" s="1"/>
      <c r="DX4009" s="1"/>
      <c r="DY4009" s="1"/>
      <c r="DZ4009" s="1"/>
      <c r="EA4009" s="1"/>
      <c r="EB4009" s="1"/>
      <c r="EC4009" s="1"/>
      <c r="ED4009" s="1"/>
      <c r="EE4009" s="1"/>
      <c r="EF4009" s="1"/>
      <c r="EG4009" s="1"/>
      <c r="EH4009" s="1"/>
      <c r="EI4009" s="1"/>
      <c r="EJ4009" s="1"/>
      <c r="EK4009" s="1"/>
      <c r="EL4009" s="1"/>
      <c r="EM4009" s="1"/>
      <c r="EN4009" s="1"/>
      <c r="EO4009" s="1"/>
      <c r="EP4009" s="1"/>
      <c r="EQ4009" s="1"/>
      <c r="ER4009" s="1"/>
      <c r="ES4009" s="1"/>
      <c r="ET4009" s="1"/>
      <c r="EU4009" s="1"/>
      <c r="EV4009" s="1"/>
      <c r="EW4009" s="1"/>
      <c r="EX4009" s="1"/>
      <c r="EY4009" s="1"/>
      <c r="EZ4009" s="1"/>
      <c r="FA4009" s="1"/>
      <c r="FB4009" s="1"/>
      <c r="FC4009" s="1"/>
      <c r="FD4009" s="1"/>
      <c r="FE4009" s="1"/>
      <c r="FF4009" s="1"/>
      <c r="FG4009" s="1"/>
      <c r="FH4009" s="1"/>
      <c r="FI4009" s="1"/>
      <c r="FJ4009" s="1"/>
      <c r="FK4009" s="1"/>
      <c r="FL4009" s="1"/>
      <c r="FM4009" s="1"/>
      <c r="FN4009" s="1"/>
      <c r="FO4009" s="1"/>
      <c r="FP4009" s="1"/>
      <c r="FQ4009" s="1"/>
      <c r="FR4009" s="1"/>
      <c r="FS4009" s="1"/>
      <c r="FT4009" s="1"/>
      <c r="FU4009" s="1"/>
      <c r="FV4009" s="1"/>
      <c r="FW4009" s="1"/>
      <c r="FX4009" s="1"/>
      <c r="FY4009" s="1"/>
      <c r="FZ4009" s="1"/>
      <c r="GA4009" s="1"/>
      <c r="GB4009" s="1"/>
      <c r="GC4009" s="1"/>
      <c r="GD4009" s="1"/>
      <c r="GE4009" s="1"/>
      <c r="GF4009" s="1"/>
      <c r="GG4009" s="1"/>
      <c r="GH4009" s="1"/>
      <c r="GI4009" s="1"/>
      <c r="GJ4009" s="1"/>
      <c r="GK4009"/>
      <c r="GL4009"/>
      <c r="GM4009"/>
      <c r="GN4009"/>
      <c r="GO4009"/>
      <c r="GP4009"/>
      <c r="GQ4009"/>
      <c r="GR4009"/>
      <c r="GS4009"/>
      <c r="GT4009"/>
      <c r="GU4009"/>
      <c r="GV4009"/>
      <c r="GW4009"/>
      <c r="GX4009"/>
      <c r="GY4009"/>
      <c r="GZ4009"/>
      <c r="HA4009"/>
      <c r="HB4009"/>
      <c r="HC4009"/>
      <c r="HD4009"/>
      <c r="HE4009"/>
    </row>
    <row r="4010" spans="4:213" s="25" customFormat="1" x14ac:dyDescent="0.25">
      <c r="D4010" s="19"/>
      <c r="E4010" s="19"/>
      <c r="F4010" s="20"/>
      <c r="G4010" s="20"/>
      <c r="H4010" s="20"/>
      <c r="I4010" s="20"/>
      <c r="J4010" s="21"/>
      <c r="K4010" s="21"/>
      <c r="L4010" s="20"/>
      <c r="M4010" s="20"/>
      <c r="N4010" s="22"/>
      <c r="O4010" s="22"/>
      <c r="P4010" s="22"/>
      <c r="Q4010" s="22"/>
      <c r="R4010" s="19"/>
      <c r="S4010" s="19"/>
      <c r="T4010" s="19"/>
      <c r="U4010" s="20"/>
      <c r="V4010" s="20"/>
      <c r="W4010" s="20"/>
      <c r="X4010" s="27"/>
      <c r="Y4010" s="253"/>
      <c r="Z4010" s="30"/>
      <c r="AA4010" s="30"/>
      <c r="AB4010" s="31"/>
      <c r="AC4010" s="31"/>
      <c r="AD4010" s="31"/>
      <c r="AE4010" s="31"/>
      <c r="AF4010" s="31"/>
      <c r="AG4010" s="241"/>
      <c r="AH4010" s="31"/>
      <c r="AI4010" s="31"/>
      <c r="AJ4010" s="31"/>
      <c r="AK4010" s="31"/>
      <c r="AL4010" s="120"/>
      <c r="AQ4010" s="26"/>
      <c r="AW4010" s="19"/>
      <c r="AX4010" s="19"/>
      <c r="AY4010" s="19"/>
      <c r="AZ4010" s="19"/>
      <c r="BA4010" s="19"/>
      <c r="BB4010" s="19"/>
      <c r="BC4010" s="1"/>
      <c r="BD4010"/>
      <c r="BE4010"/>
      <c r="BF4010" s="1"/>
      <c r="BG4010"/>
      <c r="BH4010"/>
      <c r="BI4010"/>
      <c r="BJ4010" s="1"/>
      <c r="BK4010" s="1"/>
      <c r="BL4010"/>
      <c r="BM4010" s="1"/>
      <c r="BN4010" s="1"/>
      <c r="BO4010" s="1"/>
      <c r="BP4010" s="1"/>
      <c r="BQ4010" s="1"/>
      <c r="BR4010" s="1"/>
      <c r="BS4010" s="1"/>
      <c r="BT4010" s="22"/>
      <c r="BU4010" s="1"/>
      <c r="BV4010" s="1"/>
      <c r="BW4010" s="1"/>
      <c r="BX4010" s="1"/>
      <c r="BY4010" s="1"/>
      <c r="BZ4010" s="1"/>
      <c r="CA4010" s="1"/>
      <c r="CB4010" s="1"/>
      <c r="CC4010" s="1"/>
      <c r="CD4010" s="1"/>
      <c r="CE4010" s="1"/>
      <c r="CF4010" s="1"/>
      <c r="CG4010" s="1"/>
      <c r="CH4010" s="1"/>
      <c r="CI4010" s="1"/>
      <c r="CJ4010" s="1"/>
      <c r="CK4010" s="1"/>
      <c r="CL4010" s="1"/>
      <c r="CM4010" s="1"/>
      <c r="CN4010" s="1"/>
      <c r="CO4010" s="1"/>
      <c r="CP4010" s="1"/>
      <c r="CQ4010" s="1"/>
      <c r="CR4010" s="1"/>
      <c r="CS4010" s="1"/>
      <c r="CT4010" s="1"/>
      <c r="CU4010" s="1"/>
      <c r="CV4010" s="1"/>
      <c r="CW4010" s="1"/>
      <c r="CX4010" s="1"/>
      <c r="CY4010" s="1"/>
      <c r="CZ4010" s="1"/>
      <c r="DA4010" s="1"/>
      <c r="DB4010" s="1"/>
      <c r="DC4010" s="1"/>
      <c r="DD4010" s="1"/>
      <c r="DE4010" s="1"/>
      <c r="DF4010" s="1"/>
      <c r="DG4010" s="1"/>
      <c r="DH4010" s="1"/>
      <c r="DI4010" s="1"/>
      <c r="DJ4010" s="1"/>
      <c r="DK4010" s="1"/>
      <c r="DL4010" s="1"/>
      <c r="DM4010" s="1"/>
      <c r="DN4010" s="1"/>
      <c r="DO4010" s="1"/>
      <c r="DP4010" s="1"/>
      <c r="DQ4010" s="1"/>
      <c r="DR4010" s="1"/>
      <c r="DS4010" s="1"/>
      <c r="DT4010" s="1"/>
      <c r="DU4010" s="1"/>
      <c r="DV4010" s="1"/>
      <c r="DW4010" s="1"/>
      <c r="DX4010" s="1"/>
      <c r="DY4010" s="1"/>
      <c r="DZ4010" s="1"/>
      <c r="EA4010" s="1"/>
      <c r="EB4010" s="1"/>
      <c r="EC4010" s="1"/>
      <c r="ED4010" s="1"/>
      <c r="EE4010" s="1"/>
      <c r="EF4010" s="1"/>
      <c r="EG4010" s="1"/>
      <c r="EH4010" s="1"/>
      <c r="EI4010" s="1"/>
      <c r="EJ4010" s="1"/>
      <c r="EK4010" s="1"/>
      <c r="EL4010" s="1"/>
      <c r="EM4010" s="1"/>
      <c r="EN4010" s="1"/>
      <c r="EO4010" s="1"/>
      <c r="EP4010" s="1"/>
      <c r="EQ4010" s="1"/>
      <c r="ER4010" s="1"/>
      <c r="ES4010" s="1"/>
      <c r="ET4010" s="1"/>
      <c r="EU4010" s="1"/>
      <c r="EV4010" s="1"/>
      <c r="EW4010" s="1"/>
      <c r="EX4010" s="1"/>
      <c r="EY4010" s="1"/>
      <c r="EZ4010" s="1"/>
      <c r="FA4010" s="1"/>
      <c r="FB4010" s="1"/>
      <c r="FC4010" s="1"/>
      <c r="FD4010" s="1"/>
      <c r="FE4010" s="1"/>
      <c r="FF4010" s="1"/>
      <c r="FG4010" s="1"/>
      <c r="FH4010" s="1"/>
      <c r="FI4010" s="1"/>
      <c r="FJ4010" s="1"/>
      <c r="FK4010" s="1"/>
      <c r="FL4010" s="1"/>
      <c r="FM4010" s="1"/>
      <c r="FN4010" s="1"/>
      <c r="FO4010" s="1"/>
      <c r="FP4010" s="1"/>
      <c r="FQ4010" s="1"/>
      <c r="FR4010" s="1"/>
      <c r="FS4010" s="1"/>
      <c r="FT4010" s="1"/>
      <c r="FU4010" s="1"/>
      <c r="FV4010" s="1"/>
      <c r="FW4010" s="1"/>
      <c r="FX4010" s="1"/>
      <c r="FY4010" s="1"/>
      <c r="FZ4010" s="1"/>
      <c r="GA4010" s="1"/>
      <c r="GB4010" s="1"/>
      <c r="GC4010" s="1"/>
      <c r="GD4010" s="1"/>
      <c r="GE4010" s="1"/>
      <c r="GF4010" s="1"/>
      <c r="GG4010" s="1"/>
      <c r="GH4010" s="1"/>
      <c r="GI4010" s="1"/>
      <c r="GJ4010" s="1"/>
      <c r="GK4010"/>
      <c r="GL4010"/>
      <c r="GM4010"/>
      <c r="GN4010"/>
      <c r="GO4010"/>
      <c r="GP4010"/>
      <c r="GQ4010"/>
      <c r="GR4010"/>
      <c r="GS4010"/>
      <c r="GT4010"/>
      <c r="GU4010"/>
      <c r="GV4010"/>
      <c r="GW4010"/>
      <c r="GX4010"/>
      <c r="GY4010"/>
      <c r="GZ4010"/>
      <c r="HA4010"/>
      <c r="HB4010"/>
      <c r="HC4010"/>
      <c r="HD4010"/>
      <c r="HE4010"/>
    </row>
    <row r="4011" spans="4:213" s="25" customFormat="1" x14ac:dyDescent="0.25">
      <c r="D4011" s="19"/>
      <c r="E4011" s="19"/>
      <c r="F4011" s="20"/>
      <c r="G4011" s="20"/>
      <c r="H4011" s="20"/>
      <c r="I4011" s="20"/>
      <c r="J4011" s="21"/>
      <c r="K4011" s="21"/>
      <c r="L4011" s="20"/>
      <c r="M4011" s="20"/>
      <c r="N4011" s="22"/>
      <c r="O4011" s="22"/>
      <c r="P4011" s="22"/>
      <c r="Q4011" s="22"/>
      <c r="R4011" s="19"/>
      <c r="S4011" s="19"/>
      <c r="T4011" s="19"/>
      <c r="U4011" s="20"/>
      <c r="V4011" s="20"/>
      <c r="W4011" s="20"/>
      <c r="X4011" s="27"/>
      <c r="Y4011" s="253"/>
      <c r="Z4011" s="30"/>
      <c r="AA4011" s="30"/>
      <c r="AB4011" s="31"/>
      <c r="AC4011" s="31"/>
      <c r="AD4011" s="31"/>
      <c r="AE4011" s="31"/>
      <c r="AF4011" s="31"/>
      <c r="AG4011" s="241"/>
      <c r="AH4011" s="31"/>
      <c r="AI4011" s="31"/>
      <c r="AJ4011" s="31"/>
      <c r="AK4011" s="31"/>
      <c r="AL4011" s="120"/>
      <c r="AQ4011" s="26"/>
      <c r="AW4011" s="19"/>
      <c r="AX4011" s="19"/>
      <c r="AY4011" s="19"/>
      <c r="AZ4011" s="19"/>
      <c r="BA4011" s="19"/>
      <c r="BB4011" s="19"/>
      <c r="BC4011" s="1"/>
      <c r="BD4011"/>
      <c r="BE4011"/>
      <c r="BF4011" s="1"/>
      <c r="BG4011"/>
      <c r="BH4011"/>
      <c r="BI4011"/>
      <c r="BJ4011" s="1"/>
      <c r="BK4011" s="1"/>
      <c r="BL4011"/>
      <c r="BM4011" s="1"/>
      <c r="BN4011" s="1"/>
      <c r="BO4011" s="1"/>
      <c r="BP4011" s="1"/>
      <c r="BQ4011" s="1"/>
      <c r="BR4011" s="1"/>
      <c r="BS4011" s="1"/>
      <c r="BT4011" s="22"/>
      <c r="BU4011" s="1"/>
      <c r="BV4011" s="1"/>
      <c r="BW4011" s="1"/>
      <c r="BX4011" s="1"/>
      <c r="BY4011" s="1"/>
      <c r="BZ4011" s="1"/>
      <c r="CA4011" s="1"/>
      <c r="CB4011" s="1"/>
      <c r="CC4011" s="1"/>
      <c r="CD4011" s="1"/>
      <c r="CE4011" s="1"/>
      <c r="CF4011" s="1"/>
      <c r="CG4011" s="1"/>
      <c r="CH4011" s="1"/>
      <c r="CI4011" s="1"/>
      <c r="CJ4011" s="1"/>
      <c r="CK4011" s="1"/>
      <c r="CL4011" s="1"/>
      <c r="CM4011" s="1"/>
      <c r="CN4011" s="1"/>
      <c r="CO4011" s="1"/>
      <c r="CP4011" s="1"/>
      <c r="CQ4011" s="1"/>
      <c r="CR4011" s="1"/>
      <c r="CS4011" s="1"/>
      <c r="CT4011" s="1"/>
      <c r="CU4011" s="1"/>
      <c r="CV4011" s="1"/>
      <c r="CW4011" s="1"/>
      <c r="CX4011" s="1"/>
      <c r="CY4011" s="1"/>
      <c r="CZ4011" s="1"/>
      <c r="DA4011" s="1"/>
      <c r="DB4011" s="1"/>
      <c r="DC4011" s="1"/>
      <c r="DD4011" s="1"/>
      <c r="DE4011" s="1"/>
      <c r="DF4011" s="1"/>
      <c r="DG4011" s="1"/>
      <c r="DH4011" s="1"/>
      <c r="DI4011" s="1"/>
      <c r="DJ4011" s="1"/>
      <c r="DK4011" s="1"/>
      <c r="DL4011" s="1"/>
      <c r="DM4011" s="1"/>
      <c r="DN4011" s="1"/>
      <c r="DO4011" s="1"/>
      <c r="DP4011" s="1"/>
      <c r="DQ4011" s="1"/>
      <c r="DR4011" s="1"/>
      <c r="DS4011" s="1"/>
      <c r="DT4011" s="1"/>
      <c r="DU4011" s="1"/>
      <c r="DV4011" s="1"/>
      <c r="DW4011" s="1"/>
      <c r="DX4011" s="1"/>
      <c r="DY4011" s="1"/>
      <c r="DZ4011" s="1"/>
      <c r="EA4011" s="1"/>
      <c r="EB4011" s="1"/>
      <c r="EC4011" s="1"/>
      <c r="ED4011" s="1"/>
      <c r="EE4011" s="1"/>
      <c r="EF4011" s="1"/>
      <c r="EG4011" s="1"/>
      <c r="EH4011" s="1"/>
      <c r="EI4011" s="1"/>
      <c r="EJ4011" s="1"/>
      <c r="EK4011" s="1"/>
      <c r="EL4011" s="1"/>
      <c r="EM4011" s="1"/>
      <c r="EN4011" s="1"/>
      <c r="EO4011" s="1"/>
      <c r="EP4011" s="1"/>
      <c r="EQ4011" s="1"/>
      <c r="ER4011" s="1"/>
      <c r="ES4011" s="1"/>
      <c r="ET4011" s="1"/>
      <c r="EU4011" s="1"/>
      <c r="EV4011" s="1"/>
      <c r="EW4011" s="1"/>
      <c r="EX4011" s="1"/>
      <c r="EY4011" s="1"/>
      <c r="EZ4011" s="1"/>
      <c r="FA4011" s="1"/>
      <c r="FB4011" s="1"/>
      <c r="FC4011" s="1"/>
      <c r="FD4011" s="1"/>
      <c r="FE4011" s="1"/>
      <c r="FF4011" s="1"/>
      <c r="FG4011" s="1"/>
      <c r="FH4011" s="1"/>
      <c r="FI4011" s="1"/>
      <c r="FJ4011" s="1"/>
      <c r="FK4011" s="1"/>
      <c r="FL4011" s="1"/>
      <c r="FM4011" s="1"/>
      <c r="FN4011" s="1"/>
      <c r="FO4011" s="1"/>
      <c r="FP4011" s="1"/>
      <c r="FQ4011" s="1"/>
      <c r="FR4011" s="1"/>
      <c r="FS4011" s="1"/>
      <c r="FT4011" s="1"/>
      <c r="FU4011" s="1"/>
      <c r="FV4011" s="1"/>
      <c r="FW4011" s="1"/>
      <c r="FX4011" s="1"/>
      <c r="FY4011" s="1"/>
      <c r="FZ4011" s="1"/>
      <c r="GA4011" s="1"/>
      <c r="GB4011" s="1"/>
      <c r="GC4011" s="1"/>
      <c r="GD4011" s="1"/>
      <c r="GE4011" s="1"/>
      <c r="GF4011" s="1"/>
      <c r="GG4011" s="1"/>
      <c r="GH4011" s="1"/>
      <c r="GI4011" s="1"/>
      <c r="GJ4011" s="1"/>
      <c r="GK4011"/>
      <c r="GL4011"/>
      <c r="GM4011"/>
      <c r="GN4011"/>
      <c r="GO4011"/>
      <c r="GP4011"/>
      <c r="GQ4011"/>
      <c r="GR4011"/>
      <c r="GS4011"/>
      <c r="GT4011"/>
      <c r="GU4011"/>
      <c r="GV4011"/>
      <c r="GW4011"/>
      <c r="GX4011"/>
      <c r="GY4011"/>
      <c r="GZ4011"/>
      <c r="HA4011"/>
      <c r="HB4011"/>
      <c r="HC4011"/>
      <c r="HD4011"/>
      <c r="HE4011"/>
    </row>
    <row r="4012" spans="4:213" s="25" customFormat="1" x14ac:dyDescent="0.25">
      <c r="D4012" s="19"/>
      <c r="E4012" s="19"/>
      <c r="F4012" s="20"/>
      <c r="G4012" s="20"/>
      <c r="H4012" s="20"/>
      <c r="I4012" s="20"/>
      <c r="J4012" s="21"/>
      <c r="K4012" s="21"/>
      <c r="L4012" s="20"/>
      <c r="M4012" s="20"/>
      <c r="N4012" s="22"/>
      <c r="O4012" s="22"/>
      <c r="P4012" s="22"/>
      <c r="Q4012" s="22"/>
      <c r="R4012" s="19"/>
      <c r="S4012" s="19"/>
      <c r="T4012" s="19"/>
      <c r="U4012" s="20"/>
      <c r="V4012" s="20"/>
      <c r="W4012" s="20"/>
      <c r="X4012" s="27"/>
      <c r="Y4012" s="253"/>
      <c r="Z4012" s="30"/>
      <c r="AA4012" s="30"/>
      <c r="AB4012" s="31"/>
      <c r="AC4012" s="31"/>
      <c r="AD4012" s="31"/>
      <c r="AE4012" s="31"/>
      <c r="AF4012" s="31"/>
      <c r="AG4012" s="241"/>
      <c r="AH4012" s="31"/>
      <c r="AI4012" s="31"/>
      <c r="AJ4012" s="31"/>
      <c r="AK4012" s="31"/>
      <c r="AL4012" s="120"/>
      <c r="AQ4012" s="26"/>
      <c r="AW4012" s="19"/>
      <c r="AX4012" s="19"/>
      <c r="AY4012" s="19"/>
      <c r="AZ4012" s="19"/>
      <c r="BA4012" s="19"/>
      <c r="BB4012" s="19"/>
      <c r="BC4012" s="1"/>
      <c r="BD4012"/>
      <c r="BE4012"/>
      <c r="BF4012" s="1"/>
      <c r="BG4012"/>
      <c r="BH4012"/>
      <c r="BI4012"/>
      <c r="BJ4012" s="1"/>
      <c r="BK4012" s="1"/>
      <c r="BL4012"/>
      <c r="BM4012" s="1"/>
      <c r="BN4012" s="1"/>
      <c r="BO4012" s="1"/>
      <c r="BP4012" s="1"/>
      <c r="BQ4012" s="1"/>
      <c r="BR4012" s="1"/>
      <c r="BS4012" s="1"/>
      <c r="BT4012" s="22"/>
      <c r="BU4012" s="1"/>
      <c r="BV4012" s="1"/>
      <c r="BW4012" s="1"/>
      <c r="BX4012" s="1"/>
      <c r="BY4012" s="1"/>
      <c r="BZ4012" s="1"/>
      <c r="CA4012" s="1"/>
      <c r="CB4012" s="1"/>
      <c r="CC4012" s="1"/>
      <c r="CD4012" s="1"/>
      <c r="CE4012" s="1"/>
      <c r="CF4012" s="1"/>
      <c r="CG4012" s="1"/>
      <c r="CH4012" s="1"/>
      <c r="CI4012" s="1"/>
      <c r="CJ4012" s="1"/>
      <c r="CK4012" s="1"/>
      <c r="CL4012" s="1"/>
      <c r="CM4012" s="1"/>
      <c r="CN4012" s="1"/>
      <c r="CO4012" s="1"/>
      <c r="CP4012" s="1"/>
      <c r="CQ4012" s="1"/>
      <c r="CR4012" s="1"/>
      <c r="CS4012" s="1"/>
      <c r="CT4012" s="1"/>
      <c r="CU4012" s="1"/>
      <c r="CV4012" s="1"/>
      <c r="CW4012" s="1"/>
      <c r="CX4012" s="1"/>
      <c r="CY4012" s="1"/>
      <c r="CZ4012" s="1"/>
      <c r="DA4012" s="1"/>
      <c r="DB4012" s="1"/>
      <c r="DC4012" s="1"/>
      <c r="DD4012" s="1"/>
      <c r="DE4012" s="1"/>
      <c r="DF4012" s="1"/>
      <c r="DG4012" s="1"/>
      <c r="DH4012" s="1"/>
      <c r="DI4012" s="1"/>
      <c r="DJ4012" s="1"/>
      <c r="DK4012" s="1"/>
      <c r="DL4012" s="1"/>
      <c r="DM4012" s="1"/>
      <c r="DN4012" s="1"/>
      <c r="DO4012" s="1"/>
      <c r="DP4012" s="1"/>
      <c r="DQ4012" s="1"/>
      <c r="DR4012" s="1"/>
      <c r="DS4012" s="1"/>
      <c r="DT4012" s="1"/>
      <c r="DU4012" s="1"/>
      <c r="DV4012" s="1"/>
      <c r="DW4012" s="1"/>
      <c r="DX4012" s="1"/>
      <c r="DY4012" s="1"/>
      <c r="DZ4012" s="1"/>
      <c r="EA4012" s="1"/>
      <c r="EB4012" s="1"/>
      <c r="EC4012" s="1"/>
      <c r="ED4012" s="1"/>
      <c r="EE4012" s="1"/>
      <c r="EF4012" s="1"/>
      <c r="EG4012" s="1"/>
      <c r="EH4012" s="1"/>
      <c r="EI4012" s="1"/>
      <c r="EJ4012" s="1"/>
      <c r="EK4012" s="1"/>
      <c r="EL4012" s="1"/>
      <c r="EM4012" s="1"/>
      <c r="EN4012" s="1"/>
      <c r="EO4012" s="1"/>
      <c r="EP4012" s="1"/>
      <c r="EQ4012" s="1"/>
      <c r="ER4012" s="1"/>
      <c r="ES4012" s="1"/>
      <c r="ET4012" s="1"/>
      <c r="EU4012" s="1"/>
      <c r="EV4012" s="1"/>
      <c r="EW4012" s="1"/>
      <c r="EX4012" s="1"/>
      <c r="EY4012" s="1"/>
      <c r="EZ4012" s="1"/>
      <c r="FA4012" s="1"/>
      <c r="FB4012" s="1"/>
      <c r="FC4012" s="1"/>
      <c r="FD4012" s="1"/>
      <c r="FE4012" s="1"/>
      <c r="FF4012" s="1"/>
      <c r="FG4012" s="1"/>
      <c r="FH4012" s="1"/>
      <c r="FI4012" s="1"/>
      <c r="FJ4012" s="1"/>
      <c r="FK4012" s="1"/>
      <c r="FL4012" s="1"/>
      <c r="FM4012" s="1"/>
      <c r="FN4012" s="1"/>
      <c r="FO4012" s="1"/>
      <c r="FP4012" s="1"/>
      <c r="FQ4012" s="1"/>
      <c r="FR4012" s="1"/>
      <c r="FS4012" s="1"/>
      <c r="FT4012" s="1"/>
      <c r="FU4012" s="1"/>
      <c r="FV4012" s="1"/>
      <c r="FW4012" s="1"/>
      <c r="FX4012" s="1"/>
      <c r="FY4012" s="1"/>
      <c r="FZ4012" s="1"/>
      <c r="GA4012" s="1"/>
      <c r="GB4012" s="1"/>
      <c r="GC4012" s="1"/>
      <c r="GD4012" s="1"/>
      <c r="GE4012" s="1"/>
      <c r="GF4012" s="1"/>
      <c r="GG4012" s="1"/>
      <c r="GH4012" s="1"/>
      <c r="GI4012" s="1"/>
      <c r="GJ4012" s="1"/>
      <c r="GK4012"/>
      <c r="GL4012"/>
      <c r="GM4012"/>
      <c r="GN4012"/>
      <c r="GO4012"/>
      <c r="GP4012"/>
      <c r="GQ4012"/>
      <c r="GR4012"/>
      <c r="GS4012"/>
      <c r="GT4012"/>
      <c r="GU4012"/>
      <c r="GV4012"/>
      <c r="GW4012"/>
      <c r="GX4012"/>
      <c r="GY4012"/>
      <c r="GZ4012"/>
      <c r="HA4012"/>
      <c r="HB4012"/>
      <c r="HC4012"/>
      <c r="HD4012"/>
      <c r="HE4012"/>
    </row>
    <row r="4013" spans="4:213" s="25" customFormat="1" x14ac:dyDescent="0.25">
      <c r="D4013" s="19"/>
      <c r="E4013" s="19"/>
      <c r="F4013" s="20"/>
      <c r="G4013" s="20"/>
      <c r="H4013" s="20"/>
      <c r="I4013" s="20"/>
      <c r="J4013" s="21"/>
      <c r="K4013" s="21"/>
      <c r="L4013" s="20"/>
      <c r="M4013" s="20"/>
      <c r="N4013" s="22"/>
      <c r="O4013" s="22"/>
      <c r="P4013" s="22"/>
      <c r="Q4013" s="22"/>
      <c r="R4013" s="19"/>
      <c r="S4013" s="19"/>
      <c r="T4013" s="19"/>
      <c r="U4013" s="20"/>
      <c r="V4013" s="20"/>
      <c r="W4013" s="20"/>
      <c r="X4013" s="27"/>
      <c r="Y4013" s="253"/>
      <c r="Z4013" s="30"/>
      <c r="AA4013" s="30"/>
      <c r="AB4013" s="31"/>
      <c r="AC4013" s="31"/>
      <c r="AD4013" s="31"/>
      <c r="AE4013" s="31"/>
      <c r="AF4013" s="31"/>
      <c r="AG4013" s="241"/>
      <c r="AH4013" s="31"/>
      <c r="AI4013" s="31"/>
      <c r="AJ4013" s="31"/>
      <c r="AK4013" s="31"/>
      <c r="AL4013" s="120"/>
      <c r="AQ4013" s="26"/>
      <c r="AW4013" s="19"/>
      <c r="AX4013" s="19"/>
      <c r="AY4013" s="19"/>
      <c r="AZ4013" s="19"/>
      <c r="BA4013" s="19"/>
      <c r="BB4013" s="19"/>
      <c r="BC4013" s="1"/>
      <c r="BD4013"/>
      <c r="BE4013"/>
      <c r="BF4013" s="1"/>
      <c r="BG4013"/>
      <c r="BH4013"/>
      <c r="BI4013"/>
      <c r="BJ4013" s="1"/>
      <c r="BK4013" s="1"/>
      <c r="BL4013"/>
      <c r="BM4013" s="1"/>
      <c r="BN4013" s="1"/>
      <c r="BO4013" s="1"/>
      <c r="BP4013" s="1"/>
      <c r="BQ4013" s="1"/>
      <c r="BR4013" s="1"/>
      <c r="BS4013" s="1"/>
      <c r="BT4013" s="22"/>
      <c r="BU4013" s="1"/>
      <c r="BV4013" s="1"/>
      <c r="BW4013" s="1"/>
      <c r="BX4013" s="1"/>
      <c r="BY4013" s="1"/>
      <c r="BZ4013" s="1"/>
      <c r="CA4013" s="1"/>
      <c r="CB4013" s="1"/>
      <c r="CC4013" s="1"/>
      <c r="CD4013" s="1"/>
      <c r="CE4013" s="1"/>
      <c r="CF4013" s="1"/>
      <c r="CG4013" s="1"/>
      <c r="CH4013" s="1"/>
      <c r="CI4013" s="1"/>
      <c r="CJ4013" s="1"/>
      <c r="CK4013" s="1"/>
      <c r="CL4013" s="1"/>
      <c r="CM4013" s="1"/>
      <c r="CN4013" s="1"/>
      <c r="CO4013" s="1"/>
      <c r="CP4013" s="1"/>
      <c r="CQ4013" s="1"/>
      <c r="CR4013" s="1"/>
      <c r="CS4013" s="1"/>
      <c r="CT4013" s="1"/>
      <c r="CU4013" s="1"/>
      <c r="CV4013" s="1"/>
      <c r="CW4013" s="1"/>
      <c r="CX4013" s="1"/>
      <c r="CY4013" s="1"/>
      <c r="CZ4013" s="1"/>
      <c r="DA4013" s="1"/>
      <c r="DB4013" s="1"/>
      <c r="DC4013" s="1"/>
      <c r="DD4013" s="1"/>
      <c r="DE4013" s="1"/>
      <c r="DF4013" s="1"/>
      <c r="DG4013" s="1"/>
      <c r="DH4013" s="1"/>
      <c r="DI4013" s="1"/>
      <c r="DJ4013" s="1"/>
      <c r="DK4013" s="1"/>
      <c r="DL4013" s="1"/>
      <c r="DM4013" s="1"/>
      <c r="DN4013" s="1"/>
      <c r="DO4013" s="1"/>
      <c r="DP4013" s="1"/>
      <c r="DQ4013" s="1"/>
      <c r="DR4013" s="1"/>
      <c r="DS4013" s="1"/>
      <c r="DT4013" s="1"/>
      <c r="DU4013" s="1"/>
      <c r="DV4013" s="1"/>
      <c r="DW4013" s="1"/>
      <c r="DX4013" s="1"/>
      <c r="DY4013" s="1"/>
      <c r="DZ4013" s="1"/>
      <c r="EA4013" s="1"/>
      <c r="EB4013" s="1"/>
      <c r="EC4013" s="1"/>
      <c r="ED4013" s="1"/>
      <c r="EE4013" s="1"/>
      <c r="EF4013" s="1"/>
      <c r="EG4013" s="1"/>
      <c r="EH4013" s="1"/>
      <c r="EI4013" s="1"/>
      <c r="EJ4013" s="1"/>
      <c r="EK4013" s="1"/>
      <c r="EL4013" s="1"/>
      <c r="EM4013" s="1"/>
      <c r="EN4013" s="1"/>
      <c r="EO4013" s="1"/>
      <c r="EP4013" s="1"/>
      <c r="EQ4013" s="1"/>
      <c r="ER4013" s="1"/>
      <c r="ES4013" s="1"/>
      <c r="ET4013" s="1"/>
      <c r="EU4013" s="1"/>
      <c r="EV4013" s="1"/>
      <c r="EW4013" s="1"/>
      <c r="EX4013" s="1"/>
      <c r="EY4013" s="1"/>
      <c r="EZ4013" s="1"/>
      <c r="FA4013" s="1"/>
      <c r="FB4013" s="1"/>
      <c r="FC4013" s="1"/>
      <c r="FD4013" s="1"/>
      <c r="FE4013" s="1"/>
      <c r="FF4013" s="1"/>
      <c r="FG4013" s="1"/>
      <c r="FH4013" s="1"/>
      <c r="FI4013" s="1"/>
      <c r="FJ4013" s="1"/>
      <c r="FK4013" s="1"/>
      <c r="FL4013" s="1"/>
      <c r="FM4013" s="1"/>
      <c r="FN4013" s="1"/>
      <c r="FO4013" s="1"/>
      <c r="FP4013" s="1"/>
      <c r="FQ4013" s="1"/>
      <c r="FR4013" s="1"/>
      <c r="FS4013" s="1"/>
      <c r="FT4013" s="1"/>
      <c r="FU4013" s="1"/>
      <c r="FV4013" s="1"/>
      <c r="FW4013" s="1"/>
      <c r="FX4013" s="1"/>
      <c r="FY4013" s="1"/>
      <c r="FZ4013" s="1"/>
      <c r="GA4013" s="1"/>
      <c r="GB4013" s="1"/>
      <c r="GC4013" s="1"/>
      <c r="GD4013" s="1"/>
      <c r="GE4013" s="1"/>
      <c r="GF4013" s="1"/>
      <c r="GG4013" s="1"/>
      <c r="GH4013" s="1"/>
      <c r="GI4013" s="1"/>
      <c r="GJ4013" s="1"/>
      <c r="GK4013"/>
      <c r="GL4013"/>
      <c r="GM4013"/>
      <c r="GN4013"/>
      <c r="GO4013"/>
      <c r="GP4013"/>
      <c r="GQ4013"/>
      <c r="GR4013"/>
      <c r="GS4013"/>
      <c r="GT4013"/>
      <c r="GU4013"/>
      <c r="GV4013"/>
      <c r="GW4013"/>
      <c r="GX4013"/>
      <c r="GY4013"/>
      <c r="GZ4013"/>
      <c r="HA4013"/>
      <c r="HB4013"/>
      <c r="HC4013"/>
      <c r="HD4013"/>
      <c r="HE4013"/>
    </row>
    <row r="4014" spans="4:213" s="25" customFormat="1" x14ac:dyDescent="0.25">
      <c r="D4014" s="19"/>
      <c r="E4014" s="19"/>
      <c r="F4014" s="20"/>
      <c r="G4014" s="20"/>
      <c r="H4014" s="20"/>
      <c r="I4014" s="20"/>
      <c r="J4014" s="21"/>
      <c r="K4014" s="21"/>
      <c r="L4014" s="20"/>
      <c r="M4014" s="20"/>
      <c r="N4014" s="22"/>
      <c r="O4014" s="22"/>
      <c r="P4014" s="22"/>
      <c r="Q4014" s="22"/>
      <c r="R4014" s="19"/>
      <c r="S4014" s="19"/>
      <c r="T4014" s="19"/>
      <c r="U4014" s="20"/>
      <c r="V4014" s="20"/>
      <c r="W4014" s="20"/>
      <c r="X4014" s="27"/>
      <c r="Y4014" s="253"/>
      <c r="Z4014" s="30"/>
      <c r="AA4014" s="30"/>
      <c r="AB4014" s="31"/>
      <c r="AC4014" s="31"/>
      <c r="AD4014" s="31"/>
      <c r="AE4014" s="31"/>
      <c r="AF4014" s="31"/>
      <c r="AG4014" s="241"/>
      <c r="AH4014" s="31"/>
      <c r="AI4014" s="31"/>
      <c r="AJ4014" s="31"/>
      <c r="AK4014" s="31"/>
      <c r="AL4014" s="120"/>
      <c r="AQ4014" s="26"/>
      <c r="AW4014" s="19"/>
      <c r="AX4014" s="19"/>
      <c r="AY4014" s="19"/>
      <c r="AZ4014" s="19"/>
      <c r="BA4014" s="19"/>
      <c r="BB4014" s="19"/>
      <c r="BC4014" s="1"/>
      <c r="BD4014"/>
      <c r="BE4014"/>
      <c r="BF4014" s="1"/>
      <c r="BG4014"/>
      <c r="BH4014"/>
      <c r="BI4014"/>
      <c r="BJ4014" s="1"/>
      <c r="BK4014" s="1"/>
      <c r="BL4014"/>
      <c r="BM4014" s="1"/>
      <c r="BN4014" s="1"/>
      <c r="BO4014" s="1"/>
      <c r="BP4014" s="1"/>
      <c r="BQ4014" s="1"/>
      <c r="BR4014" s="1"/>
      <c r="BS4014" s="1"/>
      <c r="BT4014" s="22"/>
      <c r="BU4014" s="1"/>
      <c r="BV4014" s="1"/>
      <c r="BW4014" s="1"/>
      <c r="BX4014" s="1"/>
      <c r="BY4014" s="1"/>
      <c r="BZ4014" s="1"/>
      <c r="CA4014" s="1"/>
      <c r="CB4014" s="1"/>
      <c r="CC4014" s="1"/>
      <c r="CD4014" s="1"/>
      <c r="CE4014" s="1"/>
      <c r="CF4014" s="1"/>
      <c r="CG4014" s="1"/>
      <c r="CH4014" s="1"/>
      <c r="CI4014" s="1"/>
      <c r="CJ4014" s="1"/>
      <c r="CK4014" s="1"/>
      <c r="CL4014" s="1"/>
      <c r="CM4014" s="1"/>
      <c r="CN4014" s="1"/>
      <c r="CO4014" s="1"/>
      <c r="CP4014" s="1"/>
      <c r="CQ4014" s="1"/>
      <c r="CR4014" s="1"/>
      <c r="CS4014" s="1"/>
      <c r="CT4014" s="1"/>
      <c r="CU4014" s="1"/>
      <c r="CV4014" s="1"/>
      <c r="CW4014" s="1"/>
      <c r="CX4014" s="1"/>
      <c r="CY4014" s="1"/>
      <c r="CZ4014" s="1"/>
      <c r="DA4014" s="1"/>
      <c r="DB4014" s="1"/>
      <c r="DC4014" s="1"/>
      <c r="DD4014" s="1"/>
      <c r="DE4014" s="1"/>
      <c r="DF4014" s="1"/>
      <c r="DG4014" s="1"/>
      <c r="DH4014" s="1"/>
      <c r="DI4014" s="1"/>
      <c r="DJ4014" s="1"/>
      <c r="DK4014" s="1"/>
      <c r="DL4014" s="1"/>
      <c r="DM4014" s="1"/>
      <c r="DN4014" s="1"/>
      <c r="DO4014" s="1"/>
      <c r="DP4014" s="1"/>
      <c r="DQ4014" s="1"/>
      <c r="DR4014" s="1"/>
      <c r="DS4014" s="1"/>
      <c r="DT4014" s="1"/>
      <c r="DU4014" s="1"/>
      <c r="DV4014" s="1"/>
      <c r="DW4014" s="1"/>
      <c r="DX4014" s="1"/>
      <c r="DY4014" s="1"/>
      <c r="DZ4014" s="1"/>
      <c r="EA4014" s="1"/>
      <c r="EB4014" s="1"/>
      <c r="EC4014" s="1"/>
      <c r="ED4014" s="1"/>
      <c r="EE4014" s="1"/>
      <c r="EF4014" s="1"/>
      <c r="EG4014" s="1"/>
      <c r="EH4014" s="1"/>
      <c r="EI4014" s="1"/>
      <c r="EJ4014" s="1"/>
      <c r="EK4014" s="1"/>
      <c r="EL4014" s="1"/>
      <c r="EM4014" s="1"/>
      <c r="EN4014" s="1"/>
      <c r="EO4014" s="1"/>
      <c r="EP4014" s="1"/>
      <c r="EQ4014" s="1"/>
      <c r="ER4014" s="1"/>
      <c r="ES4014" s="1"/>
      <c r="ET4014" s="1"/>
      <c r="EU4014" s="1"/>
      <c r="EV4014" s="1"/>
      <c r="EW4014" s="1"/>
      <c r="EX4014" s="1"/>
      <c r="EY4014" s="1"/>
      <c r="EZ4014" s="1"/>
      <c r="FA4014" s="1"/>
      <c r="FB4014" s="1"/>
      <c r="FC4014" s="1"/>
      <c r="FD4014" s="1"/>
      <c r="FE4014" s="1"/>
      <c r="FF4014" s="1"/>
      <c r="FG4014" s="1"/>
      <c r="FH4014" s="1"/>
      <c r="FI4014" s="1"/>
      <c r="FJ4014" s="1"/>
      <c r="FK4014" s="1"/>
      <c r="FL4014" s="1"/>
      <c r="FM4014" s="1"/>
      <c r="FN4014" s="1"/>
      <c r="FO4014" s="1"/>
      <c r="FP4014" s="1"/>
      <c r="FQ4014" s="1"/>
      <c r="FR4014" s="1"/>
      <c r="FS4014" s="1"/>
      <c r="FT4014" s="1"/>
      <c r="FU4014" s="1"/>
      <c r="FV4014" s="1"/>
      <c r="FW4014" s="1"/>
      <c r="FX4014" s="1"/>
      <c r="FY4014" s="1"/>
      <c r="FZ4014" s="1"/>
      <c r="GA4014" s="1"/>
      <c r="GB4014" s="1"/>
      <c r="GC4014" s="1"/>
      <c r="GD4014" s="1"/>
      <c r="GE4014" s="1"/>
      <c r="GF4014" s="1"/>
      <c r="GG4014" s="1"/>
      <c r="GH4014" s="1"/>
      <c r="GI4014" s="1"/>
      <c r="GJ4014" s="1"/>
      <c r="GK4014"/>
      <c r="GL4014"/>
      <c r="GM4014"/>
      <c r="GN4014"/>
      <c r="GO4014"/>
      <c r="GP4014"/>
      <c r="GQ4014"/>
      <c r="GR4014"/>
      <c r="GS4014"/>
      <c r="GT4014"/>
      <c r="GU4014"/>
      <c r="GV4014"/>
      <c r="GW4014"/>
      <c r="GX4014"/>
      <c r="GY4014"/>
      <c r="GZ4014"/>
      <c r="HA4014"/>
      <c r="HB4014"/>
      <c r="HC4014"/>
      <c r="HD4014"/>
      <c r="HE4014"/>
    </row>
    <row r="4015" spans="4:213" s="25" customFormat="1" x14ac:dyDescent="0.25">
      <c r="D4015" s="19"/>
      <c r="E4015" s="19"/>
      <c r="F4015" s="20"/>
      <c r="G4015" s="20"/>
      <c r="H4015" s="20"/>
      <c r="I4015" s="20"/>
      <c r="J4015" s="21"/>
      <c r="K4015" s="21"/>
      <c r="L4015" s="20"/>
      <c r="M4015" s="20"/>
      <c r="N4015" s="22"/>
      <c r="O4015" s="22"/>
      <c r="P4015" s="22"/>
      <c r="Q4015" s="22"/>
      <c r="R4015" s="19"/>
      <c r="S4015" s="19"/>
      <c r="T4015" s="19"/>
      <c r="U4015" s="20"/>
      <c r="V4015" s="20"/>
      <c r="W4015" s="20"/>
      <c r="X4015" s="27"/>
      <c r="Y4015" s="253"/>
      <c r="Z4015" s="30"/>
      <c r="AA4015" s="30"/>
      <c r="AB4015" s="31"/>
      <c r="AC4015" s="31"/>
      <c r="AD4015" s="31"/>
      <c r="AE4015" s="31"/>
      <c r="AF4015" s="31"/>
      <c r="AG4015" s="241"/>
      <c r="AH4015" s="31"/>
      <c r="AI4015" s="31"/>
      <c r="AJ4015" s="31"/>
      <c r="AK4015" s="31"/>
      <c r="AL4015" s="120"/>
      <c r="AQ4015" s="26"/>
      <c r="AW4015" s="19"/>
      <c r="AX4015" s="19"/>
      <c r="AY4015" s="19"/>
      <c r="AZ4015" s="19"/>
      <c r="BA4015" s="19"/>
      <c r="BB4015" s="19"/>
      <c r="BC4015" s="1"/>
      <c r="BD4015"/>
      <c r="BE4015"/>
      <c r="BF4015" s="1"/>
      <c r="BG4015"/>
      <c r="BH4015"/>
      <c r="BI4015"/>
      <c r="BJ4015" s="1"/>
      <c r="BK4015" s="1"/>
      <c r="BL4015"/>
      <c r="BM4015" s="1"/>
      <c r="BN4015" s="1"/>
      <c r="BO4015" s="1"/>
      <c r="BP4015" s="1"/>
      <c r="BQ4015" s="1"/>
      <c r="BR4015" s="1"/>
      <c r="BS4015" s="1"/>
      <c r="BT4015" s="22"/>
      <c r="BU4015" s="1"/>
      <c r="BV4015" s="1"/>
      <c r="BW4015" s="1"/>
      <c r="BX4015" s="1"/>
      <c r="BY4015" s="1"/>
      <c r="BZ4015" s="1"/>
      <c r="CA4015" s="1"/>
      <c r="CB4015" s="1"/>
      <c r="CC4015" s="1"/>
      <c r="CD4015" s="1"/>
      <c r="CE4015" s="1"/>
      <c r="CF4015" s="1"/>
      <c r="CG4015" s="1"/>
      <c r="CH4015" s="1"/>
      <c r="CI4015" s="1"/>
      <c r="CJ4015" s="1"/>
      <c r="CK4015" s="1"/>
      <c r="CL4015" s="1"/>
      <c r="CM4015" s="1"/>
      <c r="CN4015" s="1"/>
      <c r="CO4015" s="1"/>
      <c r="CP4015" s="1"/>
      <c r="CQ4015" s="1"/>
      <c r="CR4015" s="1"/>
      <c r="CS4015" s="1"/>
      <c r="CT4015" s="1"/>
      <c r="CU4015" s="1"/>
      <c r="CV4015" s="1"/>
      <c r="CW4015" s="1"/>
      <c r="CX4015" s="1"/>
      <c r="CY4015" s="1"/>
      <c r="CZ4015" s="1"/>
      <c r="DA4015" s="1"/>
      <c r="DB4015" s="1"/>
      <c r="DC4015" s="1"/>
      <c r="DD4015" s="1"/>
      <c r="DE4015" s="1"/>
      <c r="DF4015" s="1"/>
      <c r="DG4015" s="1"/>
      <c r="DH4015" s="1"/>
      <c r="DI4015" s="1"/>
      <c r="DJ4015" s="1"/>
      <c r="DK4015" s="1"/>
      <c r="DL4015" s="1"/>
      <c r="DM4015" s="1"/>
      <c r="DN4015" s="1"/>
      <c r="DO4015" s="1"/>
      <c r="DP4015" s="1"/>
      <c r="DQ4015" s="1"/>
      <c r="DR4015" s="1"/>
      <c r="DS4015" s="1"/>
      <c r="DT4015" s="1"/>
      <c r="DU4015" s="1"/>
      <c r="DV4015" s="1"/>
      <c r="DW4015" s="1"/>
      <c r="DX4015" s="1"/>
      <c r="DY4015" s="1"/>
      <c r="DZ4015" s="1"/>
      <c r="EA4015" s="1"/>
      <c r="EB4015" s="1"/>
      <c r="EC4015" s="1"/>
      <c r="ED4015" s="1"/>
      <c r="EE4015" s="1"/>
      <c r="EF4015" s="1"/>
      <c r="EG4015" s="1"/>
      <c r="EH4015" s="1"/>
      <c r="EI4015" s="1"/>
      <c r="EJ4015" s="1"/>
      <c r="EK4015" s="1"/>
      <c r="EL4015" s="1"/>
      <c r="EM4015" s="1"/>
      <c r="EN4015" s="1"/>
      <c r="EO4015" s="1"/>
      <c r="EP4015" s="1"/>
      <c r="EQ4015" s="1"/>
      <c r="ER4015" s="1"/>
      <c r="ES4015" s="1"/>
      <c r="ET4015" s="1"/>
      <c r="EU4015" s="1"/>
      <c r="EV4015" s="1"/>
      <c r="EW4015" s="1"/>
      <c r="EX4015" s="1"/>
      <c r="EY4015" s="1"/>
      <c r="EZ4015" s="1"/>
      <c r="FA4015" s="1"/>
      <c r="FB4015" s="1"/>
      <c r="FC4015" s="1"/>
      <c r="FD4015" s="1"/>
      <c r="FE4015" s="1"/>
      <c r="FF4015" s="1"/>
      <c r="FG4015" s="1"/>
      <c r="FH4015" s="1"/>
      <c r="FI4015" s="1"/>
      <c r="FJ4015" s="1"/>
      <c r="FK4015" s="1"/>
      <c r="FL4015" s="1"/>
      <c r="FM4015" s="1"/>
      <c r="FN4015" s="1"/>
      <c r="FO4015" s="1"/>
      <c r="FP4015" s="1"/>
      <c r="FQ4015" s="1"/>
      <c r="FR4015" s="1"/>
      <c r="FS4015" s="1"/>
      <c r="FT4015" s="1"/>
      <c r="FU4015" s="1"/>
      <c r="FV4015" s="1"/>
      <c r="FW4015" s="1"/>
      <c r="FX4015" s="1"/>
      <c r="FY4015" s="1"/>
      <c r="FZ4015" s="1"/>
      <c r="GA4015" s="1"/>
      <c r="GB4015" s="1"/>
      <c r="GC4015" s="1"/>
      <c r="GD4015" s="1"/>
      <c r="GE4015" s="1"/>
      <c r="GF4015" s="1"/>
      <c r="GG4015" s="1"/>
      <c r="GH4015" s="1"/>
      <c r="GI4015" s="1"/>
      <c r="GJ4015" s="1"/>
      <c r="GK4015"/>
      <c r="GL4015"/>
      <c r="GM4015"/>
      <c r="GN4015"/>
      <c r="GO4015"/>
      <c r="GP4015"/>
      <c r="GQ4015"/>
      <c r="GR4015"/>
      <c r="GS4015"/>
      <c r="GT4015"/>
      <c r="GU4015"/>
      <c r="GV4015"/>
      <c r="GW4015"/>
      <c r="GX4015"/>
      <c r="GY4015"/>
      <c r="GZ4015"/>
      <c r="HA4015"/>
      <c r="HB4015"/>
      <c r="HC4015"/>
      <c r="HD4015"/>
      <c r="HE4015"/>
    </row>
    <row r="4016" spans="4:213" s="25" customFormat="1" x14ac:dyDescent="0.25">
      <c r="D4016" s="19"/>
      <c r="E4016" s="19"/>
      <c r="F4016" s="20"/>
      <c r="G4016" s="20"/>
      <c r="H4016" s="20"/>
      <c r="I4016" s="20"/>
      <c r="J4016" s="21"/>
      <c r="K4016" s="21"/>
      <c r="L4016" s="20"/>
      <c r="M4016" s="20"/>
      <c r="N4016" s="22"/>
      <c r="O4016" s="22"/>
      <c r="P4016" s="22"/>
      <c r="Q4016" s="22"/>
      <c r="R4016" s="19"/>
      <c r="S4016" s="19"/>
      <c r="T4016" s="19"/>
      <c r="U4016" s="20"/>
      <c r="V4016" s="20"/>
      <c r="W4016" s="20"/>
      <c r="X4016" s="27"/>
      <c r="Y4016" s="253"/>
      <c r="Z4016" s="30"/>
      <c r="AA4016" s="30"/>
      <c r="AB4016" s="31"/>
      <c r="AC4016" s="31"/>
      <c r="AD4016" s="31"/>
      <c r="AE4016" s="31"/>
      <c r="AF4016" s="31"/>
      <c r="AG4016" s="241"/>
      <c r="AH4016" s="31"/>
      <c r="AI4016" s="31"/>
      <c r="AJ4016" s="31"/>
      <c r="AK4016" s="31"/>
      <c r="AL4016" s="120"/>
      <c r="AQ4016" s="26"/>
      <c r="AW4016" s="19"/>
      <c r="AX4016" s="19"/>
      <c r="AY4016" s="19"/>
      <c r="AZ4016" s="19"/>
      <c r="BA4016" s="19"/>
      <c r="BB4016" s="19"/>
      <c r="BC4016" s="1"/>
      <c r="BD4016"/>
      <c r="BE4016"/>
      <c r="BF4016" s="1"/>
      <c r="BG4016"/>
      <c r="BH4016"/>
      <c r="BI4016"/>
      <c r="BJ4016" s="1"/>
      <c r="BK4016" s="1"/>
      <c r="BL4016"/>
      <c r="BM4016" s="1"/>
      <c r="BN4016" s="1"/>
      <c r="BO4016" s="1"/>
      <c r="BP4016" s="1"/>
      <c r="BQ4016" s="1"/>
      <c r="BR4016" s="1"/>
      <c r="BS4016" s="1"/>
      <c r="BT4016" s="22"/>
      <c r="BU4016" s="1"/>
      <c r="BV4016" s="1"/>
      <c r="BW4016" s="1"/>
      <c r="BX4016" s="1"/>
      <c r="BY4016" s="1"/>
      <c r="BZ4016" s="1"/>
      <c r="CA4016" s="1"/>
      <c r="CB4016" s="1"/>
      <c r="CC4016" s="1"/>
      <c r="CD4016" s="1"/>
      <c r="CE4016" s="1"/>
      <c r="CF4016" s="1"/>
      <c r="CG4016" s="1"/>
      <c r="CH4016" s="1"/>
      <c r="CI4016" s="1"/>
      <c r="CJ4016" s="1"/>
      <c r="CK4016" s="1"/>
      <c r="CL4016" s="1"/>
      <c r="CM4016" s="1"/>
      <c r="CN4016" s="1"/>
      <c r="CO4016" s="1"/>
      <c r="CP4016" s="1"/>
      <c r="CQ4016" s="1"/>
      <c r="CR4016" s="1"/>
      <c r="CS4016" s="1"/>
      <c r="CT4016" s="1"/>
      <c r="CU4016" s="1"/>
      <c r="CV4016" s="1"/>
      <c r="CW4016" s="1"/>
      <c r="CX4016" s="1"/>
      <c r="CY4016" s="1"/>
      <c r="CZ4016" s="1"/>
      <c r="DA4016" s="1"/>
      <c r="DB4016" s="1"/>
      <c r="DC4016" s="1"/>
      <c r="DD4016" s="1"/>
      <c r="DE4016" s="1"/>
      <c r="DF4016" s="1"/>
      <c r="DG4016" s="1"/>
      <c r="DH4016" s="1"/>
      <c r="DI4016" s="1"/>
      <c r="DJ4016" s="1"/>
      <c r="DK4016" s="1"/>
      <c r="DL4016" s="1"/>
      <c r="DM4016" s="1"/>
      <c r="DN4016" s="1"/>
      <c r="DO4016" s="1"/>
      <c r="DP4016" s="1"/>
      <c r="DQ4016" s="1"/>
      <c r="DR4016" s="1"/>
      <c r="DS4016" s="1"/>
      <c r="DT4016" s="1"/>
      <c r="DU4016" s="1"/>
      <c r="DV4016" s="1"/>
      <c r="DW4016" s="1"/>
      <c r="DX4016" s="1"/>
      <c r="DY4016" s="1"/>
      <c r="DZ4016" s="1"/>
      <c r="EA4016" s="1"/>
      <c r="EB4016" s="1"/>
      <c r="EC4016" s="1"/>
      <c r="ED4016" s="1"/>
      <c r="EE4016" s="1"/>
      <c r="EF4016" s="1"/>
      <c r="EG4016" s="1"/>
      <c r="EH4016" s="1"/>
      <c r="EI4016" s="1"/>
      <c r="EJ4016" s="1"/>
      <c r="EK4016" s="1"/>
      <c r="EL4016" s="1"/>
      <c r="EM4016" s="1"/>
      <c r="EN4016" s="1"/>
      <c r="EO4016" s="1"/>
      <c r="EP4016" s="1"/>
      <c r="EQ4016" s="1"/>
      <c r="ER4016" s="1"/>
      <c r="ES4016" s="1"/>
      <c r="ET4016" s="1"/>
      <c r="EU4016" s="1"/>
      <c r="EV4016" s="1"/>
      <c r="EW4016" s="1"/>
      <c r="EX4016" s="1"/>
      <c r="EY4016" s="1"/>
      <c r="EZ4016" s="1"/>
      <c r="FA4016" s="1"/>
      <c r="FB4016" s="1"/>
      <c r="FC4016" s="1"/>
      <c r="FD4016" s="1"/>
      <c r="FE4016" s="1"/>
      <c r="FF4016" s="1"/>
      <c r="FG4016" s="1"/>
      <c r="FH4016" s="1"/>
      <c r="FI4016" s="1"/>
      <c r="FJ4016" s="1"/>
      <c r="FK4016" s="1"/>
      <c r="FL4016" s="1"/>
      <c r="FM4016" s="1"/>
      <c r="FN4016" s="1"/>
      <c r="FO4016" s="1"/>
      <c r="FP4016" s="1"/>
      <c r="FQ4016" s="1"/>
      <c r="FR4016" s="1"/>
      <c r="FS4016" s="1"/>
      <c r="FT4016" s="1"/>
      <c r="FU4016" s="1"/>
      <c r="FV4016" s="1"/>
      <c r="FW4016" s="1"/>
      <c r="FX4016" s="1"/>
      <c r="FY4016" s="1"/>
      <c r="FZ4016" s="1"/>
      <c r="GA4016" s="1"/>
      <c r="GB4016" s="1"/>
      <c r="GC4016" s="1"/>
      <c r="GD4016" s="1"/>
      <c r="GE4016" s="1"/>
      <c r="GF4016" s="1"/>
      <c r="GG4016" s="1"/>
      <c r="GH4016" s="1"/>
      <c r="GI4016" s="1"/>
      <c r="GJ4016" s="1"/>
      <c r="GK4016"/>
      <c r="GL4016"/>
      <c r="GM4016"/>
      <c r="GN4016"/>
      <c r="GO4016"/>
      <c r="GP4016"/>
      <c r="GQ4016"/>
      <c r="GR4016"/>
      <c r="GS4016"/>
      <c r="GT4016"/>
      <c r="GU4016"/>
      <c r="GV4016"/>
      <c r="GW4016"/>
      <c r="GX4016"/>
      <c r="GY4016"/>
      <c r="GZ4016"/>
      <c r="HA4016"/>
      <c r="HB4016"/>
      <c r="HC4016"/>
      <c r="HD4016"/>
      <c r="HE4016"/>
    </row>
    <row r="4017" spans="4:213" s="25" customFormat="1" x14ac:dyDescent="0.25">
      <c r="D4017" s="19"/>
      <c r="E4017" s="19"/>
      <c r="F4017" s="20"/>
      <c r="G4017" s="20"/>
      <c r="H4017" s="20"/>
      <c r="I4017" s="20"/>
      <c r="J4017" s="21"/>
      <c r="K4017" s="21"/>
      <c r="L4017" s="20"/>
      <c r="M4017" s="20"/>
      <c r="N4017" s="22"/>
      <c r="O4017" s="22"/>
      <c r="P4017" s="22"/>
      <c r="Q4017" s="22"/>
      <c r="R4017" s="19"/>
      <c r="S4017" s="19"/>
      <c r="T4017" s="19"/>
      <c r="U4017" s="20"/>
      <c r="V4017" s="20"/>
      <c r="W4017" s="20"/>
      <c r="X4017" s="27"/>
      <c r="Y4017" s="253"/>
      <c r="Z4017" s="30"/>
      <c r="AA4017" s="30"/>
      <c r="AB4017" s="31"/>
      <c r="AC4017" s="31"/>
      <c r="AD4017" s="31"/>
      <c r="AE4017" s="31"/>
      <c r="AF4017" s="31"/>
      <c r="AG4017" s="241"/>
      <c r="AH4017" s="31"/>
      <c r="AI4017" s="31"/>
      <c r="AJ4017" s="31"/>
      <c r="AK4017" s="31"/>
      <c r="AL4017" s="120"/>
      <c r="AQ4017" s="26"/>
      <c r="AW4017" s="19"/>
      <c r="AX4017" s="19"/>
      <c r="AY4017" s="19"/>
      <c r="AZ4017" s="19"/>
      <c r="BA4017" s="19"/>
      <c r="BB4017" s="19"/>
      <c r="BC4017" s="1"/>
      <c r="BD4017"/>
      <c r="BE4017"/>
      <c r="BF4017" s="1"/>
      <c r="BG4017"/>
      <c r="BH4017"/>
      <c r="BI4017"/>
      <c r="BJ4017" s="1"/>
      <c r="BK4017" s="1"/>
      <c r="BL4017"/>
      <c r="BM4017" s="1"/>
      <c r="BN4017" s="1"/>
      <c r="BO4017" s="1"/>
      <c r="BP4017" s="1"/>
      <c r="BQ4017" s="1"/>
      <c r="BR4017" s="1"/>
      <c r="BS4017" s="1"/>
      <c r="BT4017" s="22"/>
      <c r="BU4017" s="1"/>
      <c r="BV4017" s="1"/>
      <c r="BW4017" s="1"/>
      <c r="BX4017" s="1"/>
      <c r="BY4017" s="1"/>
      <c r="BZ4017" s="1"/>
      <c r="CA4017" s="1"/>
      <c r="CB4017" s="1"/>
      <c r="CC4017" s="1"/>
      <c r="CD4017" s="1"/>
      <c r="CE4017" s="1"/>
      <c r="CF4017" s="1"/>
      <c r="CG4017" s="1"/>
      <c r="CH4017" s="1"/>
      <c r="CI4017" s="1"/>
      <c r="CJ4017" s="1"/>
      <c r="CK4017" s="1"/>
      <c r="CL4017" s="1"/>
      <c r="CM4017" s="1"/>
      <c r="CN4017" s="1"/>
      <c r="CO4017" s="1"/>
      <c r="CP4017" s="1"/>
      <c r="CQ4017" s="1"/>
      <c r="CR4017" s="1"/>
      <c r="CS4017" s="1"/>
      <c r="CT4017" s="1"/>
      <c r="CU4017" s="1"/>
      <c r="CV4017" s="1"/>
      <c r="CW4017" s="1"/>
      <c r="CX4017" s="1"/>
      <c r="CY4017" s="1"/>
      <c r="CZ4017" s="1"/>
      <c r="DA4017" s="1"/>
      <c r="DB4017" s="1"/>
      <c r="DC4017" s="1"/>
      <c r="DD4017" s="1"/>
      <c r="DE4017" s="1"/>
      <c r="DF4017" s="1"/>
      <c r="DG4017" s="1"/>
      <c r="DH4017" s="1"/>
      <c r="DI4017" s="1"/>
      <c r="DJ4017" s="1"/>
      <c r="DK4017" s="1"/>
      <c r="DL4017" s="1"/>
      <c r="DM4017" s="1"/>
      <c r="DN4017" s="1"/>
      <c r="DO4017" s="1"/>
      <c r="DP4017" s="1"/>
      <c r="DQ4017" s="1"/>
      <c r="DR4017" s="1"/>
      <c r="DS4017" s="1"/>
      <c r="DT4017" s="1"/>
      <c r="DU4017" s="1"/>
      <c r="DV4017" s="1"/>
      <c r="DW4017" s="1"/>
      <c r="DX4017" s="1"/>
      <c r="DY4017" s="1"/>
      <c r="DZ4017" s="1"/>
      <c r="EA4017" s="1"/>
      <c r="EB4017" s="1"/>
      <c r="EC4017" s="1"/>
      <c r="ED4017" s="1"/>
      <c r="EE4017" s="1"/>
      <c r="EF4017" s="1"/>
      <c r="EG4017" s="1"/>
      <c r="EH4017" s="1"/>
      <c r="EI4017" s="1"/>
      <c r="EJ4017" s="1"/>
      <c r="EK4017" s="1"/>
      <c r="EL4017" s="1"/>
      <c r="EM4017" s="1"/>
      <c r="EN4017" s="1"/>
      <c r="EO4017" s="1"/>
      <c r="EP4017" s="1"/>
      <c r="EQ4017" s="1"/>
      <c r="ER4017" s="1"/>
      <c r="ES4017" s="1"/>
      <c r="ET4017" s="1"/>
      <c r="EU4017" s="1"/>
      <c r="EV4017" s="1"/>
      <c r="EW4017" s="1"/>
      <c r="EX4017" s="1"/>
      <c r="EY4017" s="1"/>
      <c r="EZ4017" s="1"/>
      <c r="FA4017" s="1"/>
      <c r="FB4017" s="1"/>
      <c r="FC4017" s="1"/>
      <c r="FD4017" s="1"/>
      <c r="FE4017" s="1"/>
      <c r="FF4017" s="1"/>
      <c r="FG4017" s="1"/>
      <c r="FH4017" s="1"/>
      <c r="FI4017" s="1"/>
      <c r="FJ4017" s="1"/>
      <c r="FK4017" s="1"/>
      <c r="FL4017" s="1"/>
      <c r="FM4017" s="1"/>
      <c r="FN4017" s="1"/>
      <c r="FO4017" s="1"/>
      <c r="FP4017" s="1"/>
      <c r="FQ4017" s="1"/>
      <c r="FR4017" s="1"/>
      <c r="FS4017" s="1"/>
      <c r="FT4017" s="1"/>
      <c r="FU4017" s="1"/>
      <c r="FV4017" s="1"/>
      <c r="FW4017" s="1"/>
      <c r="FX4017" s="1"/>
      <c r="FY4017" s="1"/>
      <c r="FZ4017" s="1"/>
      <c r="GA4017" s="1"/>
      <c r="GB4017" s="1"/>
      <c r="GC4017" s="1"/>
      <c r="GD4017" s="1"/>
      <c r="GE4017" s="1"/>
      <c r="GF4017" s="1"/>
      <c r="GG4017" s="1"/>
      <c r="GH4017" s="1"/>
      <c r="GI4017" s="1"/>
      <c r="GJ4017" s="1"/>
      <c r="GK4017"/>
      <c r="GL4017"/>
      <c r="GM4017"/>
      <c r="GN4017"/>
      <c r="GO4017"/>
      <c r="GP4017"/>
      <c r="GQ4017"/>
      <c r="GR4017"/>
      <c r="GS4017"/>
      <c r="GT4017"/>
      <c r="GU4017"/>
      <c r="GV4017"/>
      <c r="GW4017"/>
      <c r="GX4017"/>
      <c r="GY4017"/>
      <c r="GZ4017"/>
      <c r="HA4017"/>
      <c r="HB4017"/>
      <c r="HC4017"/>
      <c r="HD4017"/>
      <c r="HE4017"/>
    </row>
    <row r="4018" spans="4:213" s="25" customFormat="1" x14ac:dyDescent="0.25">
      <c r="D4018" s="19"/>
      <c r="E4018" s="19"/>
      <c r="F4018" s="20"/>
      <c r="G4018" s="20"/>
      <c r="H4018" s="20"/>
      <c r="I4018" s="20"/>
      <c r="J4018" s="21"/>
      <c r="K4018" s="21"/>
      <c r="L4018" s="20"/>
      <c r="M4018" s="20"/>
      <c r="N4018" s="22"/>
      <c r="O4018" s="22"/>
      <c r="P4018" s="22"/>
      <c r="Q4018" s="22"/>
      <c r="R4018" s="19"/>
      <c r="S4018" s="19"/>
      <c r="T4018" s="19"/>
      <c r="U4018" s="20"/>
      <c r="V4018" s="20"/>
      <c r="W4018" s="20"/>
      <c r="X4018" s="27"/>
      <c r="Y4018" s="253"/>
      <c r="Z4018" s="30"/>
      <c r="AA4018" s="30"/>
      <c r="AB4018" s="31"/>
      <c r="AC4018" s="31"/>
      <c r="AD4018" s="31"/>
      <c r="AE4018" s="31"/>
      <c r="AF4018" s="31"/>
      <c r="AG4018" s="241"/>
      <c r="AH4018" s="31"/>
      <c r="AI4018" s="31"/>
      <c r="AJ4018" s="31"/>
      <c r="AK4018" s="31"/>
      <c r="AL4018" s="120"/>
      <c r="AQ4018" s="26"/>
      <c r="AW4018" s="19"/>
      <c r="AX4018" s="19"/>
      <c r="AY4018" s="19"/>
      <c r="AZ4018" s="19"/>
      <c r="BA4018" s="19"/>
      <c r="BB4018" s="19"/>
      <c r="BC4018" s="1"/>
      <c r="BD4018"/>
      <c r="BE4018"/>
      <c r="BF4018" s="1"/>
      <c r="BG4018"/>
      <c r="BH4018"/>
      <c r="BI4018"/>
      <c r="BJ4018" s="1"/>
      <c r="BK4018" s="1"/>
      <c r="BL4018"/>
      <c r="BM4018" s="1"/>
      <c r="BN4018" s="1"/>
      <c r="BO4018" s="1"/>
      <c r="BP4018" s="1"/>
      <c r="BQ4018" s="1"/>
      <c r="BR4018" s="1"/>
      <c r="BS4018" s="1"/>
      <c r="BT4018" s="22"/>
      <c r="BU4018" s="1"/>
      <c r="BV4018" s="1"/>
      <c r="BW4018" s="1"/>
      <c r="BX4018" s="1"/>
      <c r="BY4018" s="1"/>
      <c r="BZ4018" s="1"/>
      <c r="CA4018" s="1"/>
      <c r="CB4018" s="1"/>
      <c r="CC4018" s="1"/>
      <c r="CD4018" s="1"/>
      <c r="CE4018" s="1"/>
      <c r="CF4018" s="1"/>
      <c r="CG4018" s="1"/>
      <c r="CH4018" s="1"/>
      <c r="CI4018" s="1"/>
      <c r="CJ4018" s="1"/>
      <c r="CK4018" s="1"/>
      <c r="CL4018" s="1"/>
      <c r="CM4018" s="1"/>
      <c r="CN4018" s="1"/>
      <c r="CO4018" s="1"/>
      <c r="CP4018" s="1"/>
      <c r="CQ4018" s="1"/>
      <c r="CR4018" s="1"/>
      <c r="CS4018" s="1"/>
      <c r="CT4018" s="1"/>
      <c r="CU4018" s="1"/>
      <c r="CV4018" s="1"/>
      <c r="CW4018" s="1"/>
      <c r="CX4018" s="1"/>
      <c r="CY4018" s="1"/>
      <c r="CZ4018" s="1"/>
      <c r="DA4018" s="1"/>
      <c r="DB4018" s="1"/>
      <c r="DC4018" s="1"/>
      <c r="DD4018" s="1"/>
      <c r="DE4018" s="1"/>
      <c r="DF4018" s="1"/>
      <c r="DG4018" s="1"/>
      <c r="DH4018" s="1"/>
      <c r="DI4018" s="1"/>
      <c r="DJ4018" s="1"/>
      <c r="DK4018" s="1"/>
      <c r="DL4018" s="1"/>
      <c r="DM4018" s="1"/>
      <c r="DN4018" s="1"/>
      <c r="DO4018" s="1"/>
      <c r="DP4018" s="1"/>
      <c r="DQ4018" s="1"/>
      <c r="DR4018" s="1"/>
      <c r="DS4018" s="1"/>
      <c r="DT4018" s="1"/>
      <c r="DU4018" s="1"/>
      <c r="DV4018" s="1"/>
      <c r="DW4018" s="1"/>
      <c r="DX4018" s="1"/>
      <c r="DY4018" s="1"/>
      <c r="DZ4018" s="1"/>
      <c r="EA4018" s="1"/>
      <c r="EB4018" s="1"/>
      <c r="EC4018" s="1"/>
      <c r="ED4018" s="1"/>
      <c r="EE4018" s="1"/>
      <c r="EF4018" s="1"/>
      <c r="EG4018" s="1"/>
      <c r="EH4018" s="1"/>
      <c r="EI4018" s="1"/>
      <c r="EJ4018" s="1"/>
      <c r="EK4018" s="1"/>
      <c r="EL4018" s="1"/>
      <c r="EM4018" s="1"/>
      <c r="EN4018" s="1"/>
      <c r="EO4018" s="1"/>
      <c r="EP4018" s="1"/>
      <c r="EQ4018" s="1"/>
      <c r="ER4018" s="1"/>
      <c r="ES4018" s="1"/>
      <c r="ET4018" s="1"/>
      <c r="EU4018" s="1"/>
      <c r="EV4018" s="1"/>
      <c r="EW4018" s="1"/>
      <c r="EX4018" s="1"/>
      <c r="EY4018" s="1"/>
      <c r="EZ4018" s="1"/>
      <c r="FA4018" s="1"/>
      <c r="FB4018" s="1"/>
      <c r="FC4018" s="1"/>
      <c r="FD4018" s="1"/>
      <c r="FE4018" s="1"/>
      <c r="FF4018" s="1"/>
      <c r="FG4018" s="1"/>
      <c r="FH4018" s="1"/>
      <c r="FI4018" s="1"/>
      <c r="FJ4018" s="1"/>
      <c r="FK4018" s="1"/>
      <c r="FL4018" s="1"/>
      <c r="FM4018" s="1"/>
      <c r="FN4018" s="1"/>
      <c r="FO4018" s="1"/>
      <c r="FP4018" s="1"/>
      <c r="FQ4018" s="1"/>
      <c r="FR4018" s="1"/>
      <c r="FS4018" s="1"/>
      <c r="FT4018" s="1"/>
      <c r="FU4018" s="1"/>
      <c r="FV4018" s="1"/>
      <c r="FW4018" s="1"/>
      <c r="FX4018" s="1"/>
      <c r="FY4018" s="1"/>
      <c r="FZ4018" s="1"/>
      <c r="GA4018" s="1"/>
      <c r="GB4018" s="1"/>
      <c r="GC4018" s="1"/>
      <c r="GD4018" s="1"/>
      <c r="GE4018" s="1"/>
      <c r="GF4018" s="1"/>
      <c r="GG4018" s="1"/>
      <c r="GH4018" s="1"/>
      <c r="GI4018" s="1"/>
      <c r="GJ4018" s="1"/>
      <c r="GK4018"/>
      <c r="GL4018"/>
      <c r="GM4018"/>
      <c r="GN4018"/>
      <c r="GO4018"/>
      <c r="GP4018"/>
      <c r="GQ4018"/>
      <c r="GR4018"/>
      <c r="GS4018"/>
      <c r="GT4018"/>
      <c r="GU4018"/>
      <c r="GV4018"/>
      <c r="GW4018"/>
      <c r="GX4018"/>
      <c r="GY4018"/>
      <c r="GZ4018"/>
      <c r="HA4018"/>
      <c r="HB4018"/>
      <c r="HC4018"/>
      <c r="HD4018"/>
      <c r="HE4018"/>
    </row>
    <row r="4019" spans="4:213" s="25" customFormat="1" x14ac:dyDescent="0.25">
      <c r="D4019" s="19"/>
      <c r="E4019" s="19"/>
      <c r="F4019" s="20"/>
      <c r="G4019" s="20"/>
      <c r="H4019" s="20"/>
      <c r="I4019" s="20"/>
      <c r="J4019" s="21"/>
      <c r="K4019" s="21"/>
      <c r="L4019" s="20"/>
      <c r="M4019" s="20"/>
      <c r="N4019" s="22"/>
      <c r="O4019" s="22"/>
      <c r="P4019" s="22"/>
      <c r="Q4019" s="22"/>
      <c r="R4019" s="19"/>
      <c r="S4019" s="19"/>
      <c r="T4019" s="19"/>
      <c r="U4019" s="20"/>
      <c r="V4019" s="20"/>
      <c r="W4019" s="20"/>
      <c r="X4019" s="27"/>
      <c r="Y4019" s="253"/>
      <c r="Z4019" s="30"/>
      <c r="AA4019" s="30"/>
      <c r="AB4019" s="31"/>
      <c r="AC4019" s="31"/>
      <c r="AD4019" s="31"/>
      <c r="AE4019" s="31"/>
      <c r="AF4019" s="31"/>
      <c r="AG4019" s="241"/>
      <c r="AH4019" s="31"/>
      <c r="AI4019" s="31"/>
      <c r="AJ4019" s="31"/>
      <c r="AK4019" s="31"/>
      <c r="AL4019" s="120"/>
      <c r="AQ4019" s="26"/>
      <c r="AW4019" s="19"/>
      <c r="AX4019" s="19"/>
      <c r="AY4019" s="19"/>
      <c r="AZ4019" s="19"/>
      <c r="BA4019" s="19"/>
      <c r="BB4019" s="19"/>
      <c r="BC4019" s="1"/>
      <c r="BD4019"/>
      <c r="BE4019"/>
      <c r="BF4019" s="1"/>
      <c r="BG4019"/>
      <c r="BH4019"/>
      <c r="BI4019"/>
      <c r="BJ4019" s="1"/>
      <c r="BK4019" s="1"/>
      <c r="BL4019"/>
      <c r="BM4019" s="1"/>
      <c r="BN4019" s="1"/>
      <c r="BO4019" s="1"/>
      <c r="BP4019" s="1"/>
      <c r="BQ4019" s="1"/>
      <c r="BR4019" s="1"/>
      <c r="BS4019" s="1"/>
      <c r="BT4019" s="22"/>
      <c r="BU4019" s="1"/>
      <c r="BV4019" s="1"/>
      <c r="BW4019" s="1"/>
      <c r="BX4019" s="1"/>
      <c r="BY4019" s="1"/>
      <c r="BZ4019" s="1"/>
      <c r="CA4019" s="1"/>
      <c r="CB4019" s="1"/>
      <c r="CC4019" s="1"/>
      <c r="CD4019" s="1"/>
      <c r="CE4019" s="1"/>
      <c r="CF4019" s="1"/>
      <c r="CG4019" s="1"/>
      <c r="CH4019" s="1"/>
      <c r="CI4019" s="1"/>
      <c r="CJ4019" s="1"/>
      <c r="CK4019" s="1"/>
      <c r="CL4019" s="1"/>
      <c r="CM4019" s="1"/>
      <c r="CN4019" s="1"/>
      <c r="CO4019" s="1"/>
      <c r="CP4019" s="1"/>
      <c r="CQ4019" s="1"/>
      <c r="CR4019" s="1"/>
      <c r="CS4019" s="1"/>
      <c r="CT4019" s="1"/>
      <c r="CU4019" s="1"/>
      <c r="CV4019" s="1"/>
      <c r="CW4019" s="1"/>
      <c r="CX4019" s="1"/>
      <c r="CY4019" s="1"/>
      <c r="CZ4019" s="1"/>
      <c r="DA4019" s="1"/>
      <c r="DB4019" s="1"/>
      <c r="DC4019" s="1"/>
      <c r="DD4019" s="1"/>
      <c r="DE4019" s="1"/>
      <c r="DF4019" s="1"/>
      <c r="DG4019" s="1"/>
      <c r="DH4019" s="1"/>
      <c r="DI4019" s="1"/>
      <c r="DJ4019" s="1"/>
      <c r="DK4019" s="1"/>
      <c r="DL4019" s="1"/>
      <c r="DM4019" s="1"/>
      <c r="DN4019" s="1"/>
      <c r="DO4019" s="1"/>
      <c r="DP4019" s="1"/>
      <c r="DQ4019" s="1"/>
      <c r="DR4019" s="1"/>
      <c r="DS4019" s="1"/>
      <c r="DT4019" s="1"/>
      <c r="DU4019" s="1"/>
      <c r="DV4019" s="1"/>
      <c r="DW4019" s="1"/>
      <c r="DX4019" s="1"/>
      <c r="DY4019" s="1"/>
      <c r="DZ4019" s="1"/>
      <c r="EA4019" s="1"/>
      <c r="EB4019" s="1"/>
      <c r="EC4019" s="1"/>
      <c r="ED4019" s="1"/>
      <c r="EE4019" s="1"/>
      <c r="EF4019" s="1"/>
      <c r="EG4019" s="1"/>
      <c r="EH4019" s="1"/>
      <c r="EI4019" s="1"/>
      <c r="EJ4019" s="1"/>
      <c r="EK4019" s="1"/>
      <c r="EL4019" s="1"/>
      <c r="EM4019" s="1"/>
      <c r="EN4019" s="1"/>
      <c r="EO4019" s="1"/>
      <c r="EP4019" s="1"/>
      <c r="EQ4019" s="1"/>
      <c r="ER4019" s="1"/>
      <c r="ES4019" s="1"/>
      <c r="ET4019" s="1"/>
      <c r="EU4019" s="1"/>
      <c r="EV4019" s="1"/>
      <c r="EW4019" s="1"/>
      <c r="EX4019" s="1"/>
      <c r="EY4019" s="1"/>
      <c r="EZ4019" s="1"/>
      <c r="FA4019" s="1"/>
      <c r="FB4019" s="1"/>
      <c r="FC4019" s="1"/>
      <c r="FD4019" s="1"/>
      <c r="FE4019" s="1"/>
      <c r="FF4019" s="1"/>
      <c r="FG4019" s="1"/>
      <c r="FH4019" s="1"/>
      <c r="FI4019" s="1"/>
      <c r="FJ4019" s="1"/>
      <c r="FK4019" s="1"/>
      <c r="FL4019" s="1"/>
      <c r="FM4019" s="1"/>
      <c r="FN4019" s="1"/>
      <c r="FO4019" s="1"/>
      <c r="FP4019" s="1"/>
      <c r="FQ4019" s="1"/>
      <c r="FR4019" s="1"/>
      <c r="FS4019" s="1"/>
      <c r="FT4019" s="1"/>
      <c r="FU4019" s="1"/>
      <c r="FV4019" s="1"/>
      <c r="FW4019" s="1"/>
      <c r="FX4019" s="1"/>
      <c r="FY4019" s="1"/>
      <c r="FZ4019" s="1"/>
      <c r="GA4019" s="1"/>
      <c r="GB4019" s="1"/>
      <c r="GC4019" s="1"/>
      <c r="GD4019" s="1"/>
      <c r="GE4019" s="1"/>
      <c r="GF4019" s="1"/>
      <c r="GG4019" s="1"/>
      <c r="GH4019" s="1"/>
      <c r="GI4019" s="1"/>
      <c r="GJ4019" s="1"/>
      <c r="GK4019"/>
      <c r="GL4019"/>
      <c r="GM4019"/>
      <c r="GN4019"/>
      <c r="GO4019"/>
      <c r="GP4019"/>
      <c r="GQ4019"/>
      <c r="GR4019"/>
      <c r="GS4019"/>
      <c r="GT4019"/>
      <c r="GU4019"/>
      <c r="GV4019"/>
      <c r="GW4019"/>
      <c r="GX4019"/>
      <c r="GY4019"/>
      <c r="GZ4019"/>
      <c r="HA4019"/>
      <c r="HB4019"/>
      <c r="HC4019"/>
      <c r="HD4019"/>
      <c r="HE4019"/>
    </row>
    <row r="4020" spans="4:213" s="25" customFormat="1" x14ac:dyDescent="0.25">
      <c r="D4020" s="19"/>
      <c r="E4020" s="19"/>
      <c r="F4020" s="20"/>
      <c r="G4020" s="20"/>
      <c r="H4020" s="20"/>
      <c r="I4020" s="20"/>
      <c r="J4020" s="21"/>
      <c r="K4020" s="21"/>
      <c r="L4020" s="20"/>
      <c r="M4020" s="20"/>
      <c r="N4020" s="22"/>
      <c r="O4020" s="22"/>
      <c r="P4020" s="22"/>
      <c r="Q4020" s="22"/>
      <c r="R4020" s="19"/>
      <c r="S4020" s="19"/>
      <c r="T4020" s="19"/>
      <c r="U4020" s="20"/>
      <c r="V4020" s="20"/>
      <c r="W4020" s="20"/>
      <c r="X4020" s="27"/>
      <c r="Y4020" s="253"/>
      <c r="Z4020" s="30"/>
      <c r="AA4020" s="30"/>
      <c r="AB4020" s="31"/>
      <c r="AC4020" s="31"/>
      <c r="AD4020" s="31"/>
      <c r="AE4020" s="31"/>
      <c r="AF4020" s="31"/>
      <c r="AG4020" s="241"/>
      <c r="AH4020" s="31"/>
      <c r="AI4020" s="31"/>
      <c r="AJ4020" s="31"/>
      <c r="AK4020" s="31"/>
      <c r="AL4020" s="120"/>
      <c r="AQ4020" s="26"/>
      <c r="AW4020" s="19"/>
      <c r="AX4020" s="19"/>
      <c r="AY4020" s="19"/>
      <c r="AZ4020" s="19"/>
      <c r="BA4020" s="19"/>
      <c r="BB4020" s="19"/>
      <c r="BC4020" s="1"/>
      <c r="BD4020"/>
      <c r="BE4020"/>
      <c r="BF4020" s="1"/>
      <c r="BG4020"/>
      <c r="BH4020"/>
      <c r="BI4020"/>
      <c r="BJ4020" s="1"/>
      <c r="BK4020" s="1"/>
      <c r="BL4020"/>
      <c r="BM4020" s="1"/>
      <c r="BN4020" s="1"/>
      <c r="BO4020" s="1"/>
      <c r="BP4020" s="1"/>
      <c r="BQ4020" s="1"/>
      <c r="BR4020" s="1"/>
      <c r="BS4020" s="1"/>
      <c r="BT4020" s="22"/>
      <c r="BU4020" s="1"/>
      <c r="BV4020" s="1"/>
      <c r="BW4020" s="1"/>
      <c r="BX4020" s="1"/>
      <c r="BY4020" s="1"/>
      <c r="BZ4020" s="1"/>
      <c r="CA4020" s="1"/>
      <c r="CB4020" s="1"/>
      <c r="CC4020" s="1"/>
      <c r="CD4020" s="1"/>
      <c r="CE4020" s="1"/>
      <c r="CF4020" s="1"/>
      <c r="CG4020" s="1"/>
      <c r="CH4020" s="1"/>
      <c r="CI4020" s="1"/>
      <c r="CJ4020" s="1"/>
      <c r="CK4020" s="1"/>
      <c r="CL4020" s="1"/>
      <c r="CM4020" s="1"/>
      <c r="CN4020" s="1"/>
      <c r="CO4020" s="1"/>
      <c r="CP4020" s="1"/>
      <c r="CQ4020" s="1"/>
      <c r="CR4020" s="1"/>
      <c r="CS4020" s="1"/>
      <c r="CT4020" s="1"/>
      <c r="CU4020" s="1"/>
      <c r="CV4020" s="1"/>
      <c r="CW4020" s="1"/>
      <c r="CX4020" s="1"/>
      <c r="CY4020" s="1"/>
      <c r="CZ4020" s="1"/>
      <c r="DA4020" s="1"/>
      <c r="DB4020" s="1"/>
      <c r="DC4020" s="1"/>
      <c r="DD4020" s="1"/>
      <c r="DE4020" s="1"/>
      <c r="DF4020" s="1"/>
      <c r="DG4020" s="1"/>
      <c r="DH4020" s="1"/>
      <c r="DI4020" s="1"/>
      <c r="DJ4020" s="1"/>
      <c r="DK4020" s="1"/>
      <c r="DL4020" s="1"/>
      <c r="DM4020" s="1"/>
      <c r="DN4020" s="1"/>
      <c r="DO4020" s="1"/>
      <c r="DP4020" s="1"/>
      <c r="DQ4020" s="1"/>
      <c r="DR4020" s="1"/>
      <c r="DS4020" s="1"/>
      <c r="DT4020" s="1"/>
      <c r="DU4020" s="1"/>
      <c r="DV4020" s="1"/>
      <c r="DW4020" s="1"/>
      <c r="DX4020" s="1"/>
      <c r="DY4020" s="1"/>
      <c r="DZ4020" s="1"/>
      <c r="EA4020" s="1"/>
      <c r="EB4020" s="1"/>
      <c r="EC4020" s="1"/>
      <c r="ED4020" s="1"/>
      <c r="EE4020" s="1"/>
      <c r="EF4020" s="1"/>
      <c r="EG4020" s="1"/>
      <c r="EH4020" s="1"/>
      <c r="EI4020" s="1"/>
      <c r="EJ4020" s="1"/>
      <c r="EK4020" s="1"/>
      <c r="EL4020" s="1"/>
      <c r="EM4020" s="1"/>
      <c r="EN4020" s="1"/>
      <c r="EO4020" s="1"/>
      <c r="EP4020" s="1"/>
      <c r="EQ4020" s="1"/>
      <c r="ER4020" s="1"/>
      <c r="ES4020" s="1"/>
      <c r="ET4020" s="1"/>
      <c r="EU4020" s="1"/>
      <c r="EV4020" s="1"/>
      <c r="EW4020" s="1"/>
      <c r="EX4020" s="1"/>
      <c r="EY4020" s="1"/>
      <c r="EZ4020" s="1"/>
      <c r="FA4020" s="1"/>
      <c r="FB4020" s="1"/>
      <c r="FC4020" s="1"/>
      <c r="FD4020" s="1"/>
      <c r="FE4020" s="1"/>
      <c r="FF4020" s="1"/>
      <c r="FG4020" s="1"/>
      <c r="FH4020" s="1"/>
      <c r="FI4020" s="1"/>
      <c r="FJ4020" s="1"/>
      <c r="FK4020" s="1"/>
      <c r="FL4020" s="1"/>
      <c r="FM4020" s="1"/>
      <c r="FN4020" s="1"/>
      <c r="FO4020" s="1"/>
      <c r="FP4020" s="1"/>
      <c r="FQ4020" s="1"/>
      <c r="FR4020" s="1"/>
      <c r="FS4020" s="1"/>
      <c r="FT4020" s="1"/>
      <c r="FU4020" s="1"/>
      <c r="FV4020" s="1"/>
      <c r="FW4020" s="1"/>
      <c r="FX4020" s="1"/>
      <c r="FY4020" s="1"/>
      <c r="FZ4020" s="1"/>
      <c r="GA4020" s="1"/>
      <c r="GB4020" s="1"/>
      <c r="GC4020" s="1"/>
      <c r="GD4020" s="1"/>
      <c r="GE4020" s="1"/>
      <c r="GF4020" s="1"/>
      <c r="GG4020" s="1"/>
      <c r="GH4020" s="1"/>
      <c r="GI4020" s="1"/>
      <c r="GJ4020" s="1"/>
      <c r="GK4020"/>
      <c r="GL4020"/>
      <c r="GM4020"/>
      <c r="GN4020"/>
      <c r="GO4020"/>
      <c r="GP4020"/>
      <c r="GQ4020"/>
      <c r="GR4020"/>
      <c r="GS4020"/>
      <c r="GT4020"/>
      <c r="GU4020"/>
      <c r="GV4020"/>
      <c r="GW4020"/>
      <c r="GX4020"/>
      <c r="GY4020"/>
      <c r="GZ4020"/>
      <c r="HA4020"/>
      <c r="HB4020"/>
      <c r="HC4020"/>
      <c r="HD4020"/>
      <c r="HE4020"/>
    </row>
    <row r="4021" spans="4:213" s="25" customFormat="1" x14ac:dyDescent="0.25">
      <c r="D4021" s="19"/>
      <c r="E4021" s="19"/>
      <c r="F4021" s="20"/>
      <c r="G4021" s="20"/>
      <c r="H4021" s="20"/>
      <c r="I4021" s="20"/>
      <c r="J4021" s="21"/>
      <c r="K4021" s="21"/>
      <c r="L4021" s="20"/>
      <c r="M4021" s="20"/>
      <c r="N4021" s="22"/>
      <c r="O4021" s="22"/>
      <c r="P4021" s="22"/>
      <c r="Q4021" s="22"/>
      <c r="R4021" s="19"/>
      <c r="S4021" s="19"/>
      <c r="T4021" s="19"/>
      <c r="U4021" s="20"/>
      <c r="V4021" s="20"/>
      <c r="W4021" s="20"/>
      <c r="X4021" s="27"/>
      <c r="Y4021" s="253"/>
      <c r="Z4021" s="30"/>
      <c r="AA4021" s="30"/>
      <c r="AB4021" s="31"/>
      <c r="AC4021" s="31"/>
      <c r="AD4021" s="31"/>
      <c r="AE4021" s="31"/>
      <c r="AF4021" s="31"/>
      <c r="AG4021" s="241"/>
      <c r="AH4021" s="31"/>
      <c r="AI4021" s="31"/>
      <c r="AJ4021" s="31"/>
      <c r="AK4021" s="31"/>
      <c r="AL4021" s="120"/>
      <c r="AQ4021" s="26"/>
      <c r="AW4021" s="19"/>
      <c r="AX4021" s="19"/>
      <c r="AY4021" s="19"/>
      <c r="AZ4021" s="19"/>
      <c r="BA4021" s="19"/>
      <c r="BB4021" s="19"/>
      <c r="BC4021" s="1"/>
      <c r="BD4021"/>
      <c r="BE4021"/>
      <c r="BF4021" s="1"/>
      <c r="BG4021"/>
      <c r="BH4021"/>
      <c r="BI4021"/>
      <c r="BJ4021" s="1"/>
      <c r="BK4021" s="1"/>
      <c r="BL4021"/>
      <c r="BM4021" s="1"/>
      <c r="BN4021" s="1"/>
      <c r="BO4021" s="1"/>
      <c r="BP4021" s="1"/>
      <c r="BQ4021" s="1"/>
      <c r="BR4021" s="1"/>
      <c r="BS4021" s="1"/>
      <c r="BT4021" s="22"/>
      <c r="BU4021" s="1"/>
      <c r="BV4021" s="1"/>
      <c r="BW4021" s="1"/>
      <c r="BX4021" s="1"/>
      <c r="BY4021" s="1"/>
      <c r="BZ4021" s="1"/>
      <c r="CA4021" s="1"/>
      <c r="CB4021" s="1"/>
      <c r="CC4021" s="1"/>
      <c r="CD4021" s="1"/>
      <c r="CE4021" s="1"/>
      <c r="CF4021" s="1"/>
      <c r="CG4021" s="1"/>
      <c r="CH4021" s="1"/>
      <c r="CI4021" s="1"/>
      <c r="CJ4021" s="1"/>
      <c r="CK4021" s="1"/>
      <c r="CL4021" s="1"/>
      <c r="CM4021" s="1"/>
      <c r="CN4021" s="1"/>
      <c r="CO4021" s="1"/>
      <c r="CP4021" s="1"/>
      <c r="CQ4021" s="1"/>
      <c r="CR4021" s="1"/>
      <c r="CS4021" s="1"/>
      <c r="CT4021" s="1"/>
      <c r="CU4021" s="1"/>
      <c r="CV4021" s="1"/>
      <c r="CW4021" s="1"/>
      <c r="CX4021" s="1"/>
      <c r="CY4021" s="1"/>
      <c r="CZ4021" s="1"/>
      <c r="DA4021" s="1"/>
      <c r="DB4021" s="1"/>
      <c r="DC4021" s="1"/>
      <c r="DD4021" s="1"/>
      <c r="DE4021" s="1"/>
      <c r="DF4021" s="1"/>
      <c r="DG4021" s="1"/>
      <c r="DH4021" s="1"/>
      <c r="DI4021" s="1"/>
      <c r="DJ4021" s="1"/>
      <c r="DK4021" s="1"/>
      <c r="DL4021" s="1"/>
      <c r="DM4021" s="1"/>
      <c r="DN4021" s="1"/>
      <c r="DO4021" s="1"/>
      <c r="DP4021" s="1"/>
      <c r="DQ4021" s="1"/>
      <c r="DR4021" s="1"/>
      <c r="DS4021" s="1"/>
      <c r="DT4021" s="1"/>
      <c r="DU4021" s="1"/>
      <c r="DV4021" s="1"/>
      <c r="DW4021" s="1"/>
      <c r="DX4021" s="1"/>
      <c r="DY4021" s="1"/>
      <c r="DZ4021" s="1"/>
      <c r="EA4021" s="1"/>
      <c r="EB4021" s="1"/>
      <c r="EC4021" s="1"/>
      <c r="ED4021" s="1"/>
      <c r="EE4021" s="1"/>
      <c r="EF4021" s="1"/>
      <c r="EG4021" s="1"/>
      <c r="EH4021" s="1"/>
      <c r="EI4021" s="1"/>
      <c r="EJ4021" s="1"/>
      <c r="EK4021" s="1"/>
      <c r="EL4021" s="1"/>
      <c r="EM4021" s="1"/>
      <c r="EN4021" s="1"/>
      <c r="EO4021" s="1"/>
      <c r="EP4021" s="1"/>
      <c r="EQ4021" s="1"/>
      <c r="ER4021" s="1"/>
      <c r="ES4021" s="1"/>
      <c r="ET4021" s="1"/>
      <c r="EU4021" s="1"/>
      <c r="EV4021" s="1"/>
      <c r="EW4021" s="1"/>
      <c r="EX4021" s="1"/>
      <c r="EY4021" s="1"/>
      <c r="EZ4021" s="1"/>
      <c r="FA4021" s="1"/>
      <c r="FB4021" s="1"/>
      <c r="FC4021" s="1"/>
      <c r="FD4021" s="1"/>
      <c r="FE4021" s="1"/>
      <c r="FF4021" s="1"/>
      <c r="FG4021" s="1"/>
      <c r="FH4021" s="1"/>
      <c r="FI4021" s="1"/>
      <c r="FJ4021" s="1"/>
      <c r="FK4021" s="1"/>
      <c r="FL4021" s="1"/>
      <c r="FM4021" s="1"/>
      <c r="FN4021" s="1"/>
      <c r="FO4021" s="1"/>
      <c r="FP4021" s="1"/>
      <c r="FQ4021" s="1"/>
      <c r="FR4021" s="1"/>
      <c r="FS4021" s="1"/>
      <c r="FT4021" s="1"/>
      <c r="FU4021" s="1"/>
      <c r="FV4021" s="1"/>
      <c r="FW4021" s="1"/>
      <c r="FX4021" s="1"/>
      <c r="FY4021" s="1"/>
      <c r="FZ4021" s="1"/>
      <c r="GA4021" s="1"/>
      <c r="GB4021" s="1"/>
      <c r="GC4021" s="1"/>
      <c r="GD4021" s="1"/>
      <c r="GE4021" s="1"/>
      <c r="GF4021" s="1"/>
      <c r="GG4021" s="1"/>
      <c r="GH4021" s="1"/>
      <c r="GI4021" s="1"/>
      <c r="GJ4021" s="1"/>
      <c r="GK4021"/>
      <c r="GL4021"/>
      <c r="GM4021"/>
      <c r="GN4021"/>
      <c r="GO4021"/>
      <c r="GP4021"/>
      <c r="GQ4021"/>
      <c r="GR4021"/>
      <c r="GS4021"/>
      <c r="GT4021"/>
      <c r="GU4021"/>
      <c r="GV4021"/>
      <c r="GW4021"/>
      <c r="GX4021"/>
      <c r="GY4021"/>
      <c r="GZ4021"/>
      <c r="HA4021"/>
      <c r="HB4021"/>
      <c r="HC4021"/>
      <c r="HD4021"/>
      <c r="HE4021"/>
    </row>
    <row r="4022" spans="4:213" s="25" customFormat="1" x14ac:dyDescent="0.25">
      <c r="D4022" s="19"/>
      <c r="E4022" s="19"/>
      <c r="F4022" s="20"/>
      <c r="G4022" s="20"/>
      <c r="H4022" s="20"/>
      <c r="I4022" s="20"/>
      <c r="J4022" s="21"/>
      <c r="K4022" s="21"/>
      <c r="L4022" s="20"/>
      <c r="M4022" s="20"/>
      <c r="N4022" s="22"/>
      <c r="O4022" s="22"/>
      <c r="P4022" s="22"/>
      <c r="Q4022" s="22"/>
      <c r="R4022" s="19"/>
      <c r="S4022" s="19"/>
      <c r="T4022" s="19"/>
      <c r="U4022" s="20"/>
      <c r="V4022" s="20"/>
      <c r="W4022" s="20"/>
      <c r="X4022" s="27"/>
      <c r="Y4022" s="253"/>
      <c r="Z4022" s="30"/>
      <c r="AA4022" s="30"/>
      <c r="AB4022" s="31"/>
      <c r="AC4022" s="31"/>
      <c r="AD4022" s="31"/>
      <c r="AE4022" s="31"/>
      <c r="AF4022" s="31"/>
      <c r="AG4022" s="241"/>
      <c r="AH4022" s="31"/>
      <c r="AI4022" s="31"/>
      <c r="AJ4022" s="31"/>
      <c r="AK4022" s="31"/>
      <c r="AL4022" s="120"/>
      <c r="AQ4022" s="26"/>
      <c r="AW4022" s="19"/>
      <c r="AX4022" s="19"/>
      <c r="AY4022" s="19"/>
      <c r="AZ4022" s="19"/>
      <c r="BA4022" s="19"/>
      <c r="BB4022" s="19"/>
      <c r="BC4022" s="1"/>
      <c r="BD4022"/>
      <c r="BE4022"/>
      <c r="BF4022" s="1"/>
      <c r="BG4022"/>
      <c r="BH4022"/>
      <c r="BI4022"/>
      <c r="BJ4022" s="1"/>
      <c r="BK4022" s="1"/>
      <c r="BL4022"/>
      <c r="BM4022" s="1"/>
      <c r="BN4022" s="1"/>
      <c r="BO4022" s="1"/>
      <c r="BP4022" s="1"/>
      <c r="BQ4022" s="1"/>
      <c r="BR4022" s="1"/>
      <c r="BS4022" s="1"/>
      <c r="BT4022" s="22"/>
      <c r="BU4022" s="1"/>
      <c r="BV4022" s="1"/>
      <c r="BW4022" s="1"/>
      <c r="BX4022" s="1"/>
      <c r="BY4022" s="1"/>
      <c r="BZ4022" s="1"/>
      <c r="CA4022" s="1"/>
      <c r="CB4022" s="1"/>
      <c r="CC4022" s="1"/>
      <c r="CD4022" s="1"/>
      <c r="CE4022" s="1"/>
      <c r="CF4022" s="1"/>
      <c r="CG4022" s="1"/>
      <c r="CH4022" s="1"/>
      <c r="CI4022" s="1"/>
      <c r="CJ4022" s="1"/>
      <c r="CK4022" s="1"/>
      <c r="CL4022" s="1"/>
      <c r="CM4022" s="1"/>
      <c r="CN4022" s="1"/>
      <c r="CO4022" s="1"/>
      <c r="CP4022" s="1"/>
      <c r="CQ4022" s="1"/>
      <c r="CR4022" s="1"/>
      <c r="CS4022" s="1"/>
      <c r="CT4022" s="1"/>
      <c r="CU4022" s="1"/>
      <c r="CV4022" s="1"/>
      <c r="CW4022" s="1"/>
      <c r="CX4022" s="1"/>
      <c r="CY4022" s="1"/>
      <c r="CZ4022" s="1"/>
      <c r="DA4022" s="1"/>
      <c r="DB4022" s="1"/>
      <c r="DC4022" s="1"/>
      <c r="DD4022" s="1"/>
      <c r="DE4022" s="1"/>
      <c r="DF4022" s="1"/>
      <c r="DG4022" s="1"/>
      <c r="DH4022" s="1"/>
      <c r="DI4022" s="1"/>
      <c r="DJ4022" s="1"/>
      <c r="DK4022" s="1"/>
      <c r="DL4022" s="1"/>
      <c r="DM4022" s="1"/>
      <c r="DN4022" s="1"/>
      <c r="DO4022" s="1"/>
      <c r="DP4022" s="1"/>
      <c r="DQ4022" s="1"/>
      <c r="DR4022" s="1"/>
      <c r="DS4022" s="1"/>
      <c r="DT4022" s="1"/>
      <c r="DU4022" s="1"/>
      <c r="DV4022" s="1"/>
      <c r="DW4022" s="1"/>
      <c r="DX4022" s="1"/>
      <c r="DY4022" s="1"/>
      <c r="DZ4022" s="1"/>
      <c r="EA4022" s="1"/>
      <c r="EB4022" s="1"/>
      <c r="EC4022" s="1"/>
      <c r="ED4022" s="1"/>
      <c r="EE4022" s="1"/>
      <c r="EF4022" s="1"/>
      <c r="EG4022" s="1"/>
      <c r="EH4022" s="1"/>
      <c r="EI4022" s="1"/>
      <c r="EJ4022" s="1"/>
      <c r="EK4022" s="1"/>
      <c r="EL4022" s="1"/>
      <c r="EM4022" s="1"/>
      <c r="EN4022" s="1"/>
      <c r="EO4022" s="1"/>
      <c r="EP4022" s="1"/>
      <c r="EQ4022" s="1"/>
      <c r="ER4022" s="1"/>
      <c r="ES4022" s="1"/>
      <c r="ET4022" s="1"/>
      <c r="EU4022" s="1"/>
      <c r="EV4022" s="1"/>
      <c r="EW4022" s="1"/>
      <c r="EX4022" s="1"/>
      <c r="EY4022" s="1"/>
      <c r="EZ4022" s="1"/>
      <c r="FA4022" s="1"/>
      <c r="FB4022" s="1"/>
      <c r="FC4022" s="1"/>
      <c r="FD4022" s="1"/>
      <c r="FE4022" s="1"/>
      <c r="FF4022" s="1"/>
      <c r="FG4022" s="1"/>
      <c r="FH4022" s="1"/>
      <c r="FI4022" s="1"/>
      <c r="FJ4022" s="1"/>
      <c r="FK4022" s="1"/>
      <c r="FL4022" s="1"/>
      <c r="FM4022" s="1"/>
      <c r="FN4022" s="1"/>
      <c r="FO4022" s="1"/>
      <c r="FP4022" s="1"/>
      <c r="FQ4022" s="1"/>
      <c r="FR4022" s="1"/>
      <c r="FS4022" s="1"/>
      <c r="FT4022" s="1"/>
      <c r="FU4022" s="1"/>
      <c r="FV4022" s="1"/>
      <c r="FW4022" s="1"/>
      <c r="FX4022" s="1"/>
      <c r="FY4022" s="1"/>
      <c r="FZ4022" s="1"/>
      <c r="GA4022" s="1"/>
      <c r="GB4022" s="1"/>
      <c r="GC4022" s="1"/>
      <c r="GD4022" s="1"/>
      <c r="GE4022" s="1"/>
      <c r="GF4022" s="1"/>
      <c r="GG4022" s="1"/>
      <c r="GH4022" s="1"/>
      <c r="GI4022" s="1"/>
      <c r="GJ4022" s="1"/>
      <c r="GK4022"/>
      <c r="GL4022"/>
      <c r="GM4022"/>
      <c r="GN4022"/>
      <c r="GO4022"/>
      <c r="GP4022"/>
      <c r="GQ4022"/>
      <c r="GR4022"/>
      <c r="GS4022"/>
      <c r="GT4022"/>
      <c r="GU4022"/>
      <c r="GV4022"/>
      <c r="GW4022"/>
      <c r="GX4022"/>
      <c r="GY4022"/>
      <c r="GZ4022"/>
      <c r="HA4022"/>
      <c r="HB4022"/>
      <c r="HC4022"/>
      <c r="HD4022"/>
      <c r="HE4022"/>
    </row>
    <row r="4023" spans="4:213" s="25" customFormat="1" x14ac:dyDescent="0.25">
      <c r="D4023" s="19"/>
      <c r="E4023" s="19"/>
      <c r="F4023" s="20"/>
      <c r="G4023" s="20"/>
      <c r="H4023" s="20"/>
      <c r="I4023" s="20"/>
      <c r="J4023" s="21"/>
      <c r="K4023" s="21"/>
      <c r="L4023" s="20"/>
      <c r="M4023" s="20"/>
      <c r="N4023" s="22"/>
      <c r="O4023" s="22"/>
      <c r="P4023" s="22"/>
      <c r="Q4023" s="22"/>
      <c r="R4023" s="19"/>
      <c r="S4023" s="19"/>
      <c r="T4023" s="19"/>
      <c r="U4023" s="20"/>
      <c r="V4023" s="20"/>
      <c r="W4023" s="20"/>
      <c r="X4023" s="27"/>
      <c r="Y4023" s="253"/>
      <c r="Z4023" s="30"/>
      <c r="AA4023" s="30"/>
      <c r="AB4023" s="31"/>
      <c r="AC4023" s="31"/>
      <c r="AD4023" s="31"/>
      <c r="AE4023" s="31"/>
      <c r="AF4023" s="31"/>
      <c r="AG4023" s="241"/>
      <c r="AH4023" s="31"/>
      <c r="AI4023" s="31"/>
      <c r="AJ4023" s="31"/>
      <c r="AK4023" s="31"/>
      <c r="AL4023" s="120"/>
      <c r="AQ4023" s="26"/>
      <c r="AW4023" s="19"/>
      <c r="AX4023" s="19"/>
      <c r="AY4023" s="19"/>
      <c r="AZ4023" s="19"/>
      <c r="BA4023" s="19"/>
      <c r="BB4023" s="19"/>
      <c r="BC4023" s="1"/>
      <c r="BD4023"/>
      <c r="BE4023"/>
      <c r="BF4023" s="1"/>
      <c r="BG4023"/>
      <c r="BH4023"/>
      <c r="BI4023"/>
      <c r="BJ4023" s="1"/>
      <c r="BK4023" s="1"/>
      <c r="BL4023"/>
      <c r="BM4023" s="1"/>
      <c r="BN4023" s="1"/>
      <c r="BO4023" s="1"/>
      <c r="BP4023" s="1"/>
      <c r="BQ4023" s="1"/>
      <c r="BR4023" s="1"/>
      <c r="BS4023" s="1"/>
      <c r="BT4023" s="22"/>
      <c r="BU4023" s="1"/>
      <c r="BV4023" s="1"/>
      <c r="BW4023" s="1"/>
      <c r="BX4023" s="1"/>
      <c r="BY4023" s="1"/>
      <c r="BZ4023" s="1"/>
      <c r="CA4023" s="1"/>
      <c r="CB4023" s="1"/>
      <c r="CC4023" s="1"/>
      <c r="CD4023" s="1"/>
      <c r="CE4023" s="1"/>
      <c r="CF4023" s="1"/>
      <c r="CG4023" s="1"/>
      <c r="CH4023" s="1"/>
      <c r="CI4023" s="1"/>
      <c r="CJ4023" s="1"/>
      <c r="CK4023" s="1"/>
      <c r="CL4023" s="1"/>
      <c r="CM4023" s="1"/>
      <c r="CN4023" s="1"/>
      <c r="CO4023" s="1"/>
      <c r="CP4023" s="1"/>
      <c r="CQ4023" s="1"/>
      <c r="CR4023" s="1"/>
      <c r="CS4023" s="1"/>
      <c r="CT4023" s="1"/>
      <c r="CU4023" s="1"/>
      <c r="CV4023" s="1"/>
      <c r="CW4023" s="1"/>
      <c r="CX4023" s="1"/>
      <c r="CY4023" s="1"/>
      <c r="CZ4023" s="1"/>
      <c r="DA4023" s="1"/>
      <c r="DB4023" s="1"/>
      <c r="DC4023" s="1"/>
      <c r="DD4023" s="1"/>
      <c r="DE4023" s="1"/>
      <c r="DF4023" s="1"/>
      <c r="DG4023" s="1"/>
      <c r="DH4023" s="1"/>
      <c r="DI4023" s="1"/>
      <c r="DJ4023" s="1"/>
      <c r="DK4023" s="1"/>
      <c r="DL4023" s="1"/>
      <c r="DM4023" s="1"/>
      <c r="DN4023" s="1"/>
      <c r="DO4023" s="1"/>
      <c r="DP4023" s="1"/>
      <c r="DQ4023" s="1"/>
      <c r="DR4023" s="1"/>
      <c r="DS4023" s="1"/>
      <c r="DT4023" s="1"/>
      <c r="DU4023" s="1"/>
      <c r="DV4023" s="1"/>
      <c r="DW4023" s="1"/>
      <c r="DX4023" s="1"/>
      <c r="DY4023" s="1"/>
      <c r="DZ4023" s="1"/>
      <c r="EA4023" s="1"/>
      <c r="EB4023" s="1"/>
      <c r="EC4023" s="1"/>
      <c r="ED4023" s="1"/>
      <c r="EE4023" s="1"/>
      <c r="EF4023" s="1"/>
      <c r="EG4023" s="1"/>
      <c r="EH4023" s="1"/>
      <c r="EI4023" s="1"/>
      <c r="EJ4023" s="1"/>
      <c r="EK4023" s="1"/>
      <c r="EL4023" s="1"/>
      <c r="EM4023" s="1"/>
      <c r="EN4023" s="1"/>
      <c r="EO4023" s="1"/>
      <c r="EP4023" s="1"/>
      <c r="EQ4023" s="1"/>
      <c r="ER4023" s="1"/>
      <c r="ES4023" s="1"/>
      <c r="ET4023" s="1"/>
      <c r="EU4023" s="1"/>
      <c r="EV4023" s="1"/>
      <c r="EW4023" s="1"/>
      <c r="EX4023" s="1"/>
      <c r="EY4023" s="1"/>
      <c r="EZ4023" s="1"/>
      <c r="FA4023" s="1"/>
      <c r="FB4023" s="1"/>
      <c r="FC4023" s="1"/>
      <c r="FD4023" s="1"/>
      <c r="FE4023" s="1"/>
      <c r="FF4023" s="1"/>
      <c r="FG4023" s="1"/>
      <c r="FH4023" s="1"/>
      <c r="FI4023" s="1"/>
      <c r="FJ4023" s="1"/>
      <c r="FK4023" s="1"/>
      <c r="FL4023" s="1"/>
      <c r="FM4023" s="1"/>
      <c r="FN4023" s="1"/>
      <c r="FO4023" s="1"/>
      <c r="FP4023" s="1"/>
      <c r="FQ4023" s="1"/>
      <c r="FR4023" s="1"/>
      <c r="FS4023" s="1"/>
      <c r="FT4023" s="1"/>
      <c r="FU4023" s="1"/>
      <c r="FV4023" s="1"/>
      <c r="FW4023" s="1"/>
      <c r="FX4023" s="1"/>
      <c r="FY4023" s="1"/>
      <c r="FZ4023" s="1"/>
      <c r="GA4023" s="1"/>
      <c r="GB4023" s="1"/>
      <c r="GC4023" s="1"/>
      <c r="GD4023" s="1"/>
      <c r="GE4023" s="1"/>
      <c r="GF4023" s="1"/>
      <c r="GG4023" s="1"/>
      <c r="GH4023" s="1"/>
      <c r="GI4023" s="1"/>
      <c r="GJ4023" s="1"/>
      <c r="GK4023"/>
      <c r="GL4023"/>
      <c r="GM4023"/>
      <c r="GN4023"/>
      <c r="GO4023"/>
      <c r="GP4023"/>
      <c r="GQ4023"/>
      <c r="GR4023"/>
      <c r="GS4023"/>
      <c r="GT4023"/>
      <c r="GU4023"/>
      <c r="GV4023"/>
      <c r="GW4023"/>
      <c r="GX4023"/>
      <c r="GY4023"/>
      <c r="GZ4023"/>
      <c r="HA4023"/>
      <c r="HB4023"/>
      <c r="HC4023"/>
      <c r="HD4023"/>
      <c r="HE4023"/>
    </row>
    <row r="4024" spans="4:213" s="25" customFormat="1" x14ac:dyDescent="0.25">
      <c r="D4024" s="19"/>
      <c r="E4024" s="19"/>
      <c r="F4024" s="20"/>
      <c r="G4024" s="20"/>
      <c r="H4024" s="20"/>
      <c r="I4024" s="20"/>
      <c r="J4024" s="21"/>
      <c r="K4024" s="21"/>
      <c r="L4024" s="20"/>
      <c r="M4024" s="20"/>
      <c r="N4024" s="22"/>
      <c r="O4024" s="22"/>
      <c r="P4024" s="22"/>
      <c r="Q4024" s="22"/>
      <c r="R4024" s="19"/>
      <c r="S4024" s="19"/>
      <c r="T4024" s="19"/>
      <c r="U4024" s="20"/>
      <c r="V4024" s="20"/>
      <c r="W4024" s="20"/>
      <c r="X4024" s="27"/>
      <c r="Y4024" s="253"/>
      <c r="Z4024" s="30"/>
      <c r="AA4024" s="30"/>
      <c r="AB4024" s="31"/>
      <c r="AC4024" s="31"/>
      <c r="AD4024" s="31"/>
      <c r="AE4024" s="31"/>
      <c r="AF4024" s="31"/>
      <c r="AG4024" s="241"/>
      <c r="AH4024" s="31"/>
      <c r="AI4024" s="31"/>
      <c r="AJ4024" s="31"/>
      <c r="AK4024" s="31"/>
      <c r="AL4024" s="120"/>
      <c r="AQ4024" s="26"/>
      <c r="AW4024" s="19"/>
      <c r="AX4024" s="19"/>
      <c r="AY4024" s="19"/>
      <c r="AZ4024" s="19"/>
      <c r="BA4024" s="19"/>
      <c r="BB4024" s="19"/>
      <c r="BC4024" s="1"/>
      <c r="BD4024"/>
      <c r="BE4024"/>
      <c r="BF4024" s="1"/>
      <c r="BG4024"/>
      <c r="BH4024"/>
      <c r="BI4024"/>
      <c r="BJ4024" s="1"/>
      <c r="BK4024" s="1"/>
      <c r="BL4024"/>
      <c r="BM4024" s="1"/>
      <c r="BN4024" s="1"/>
      <c r="BO4024" s="1"/>
      <c r="BP4024" s="1"/>
      <c r="BQ4024" s="1"/>
      <c r="BR4024" s="1"/>
      <c r="BS4024" s="1"/>
      <c r="BT4024" s="22"/>
      <c r="BU4024" s="1"/>
      <c r="BV4024" s="1"/>
      <c r="BW4024" s="1"/>
      <c r="BX4024" s="1"/>
      <c r="BY4024" s="1"/>
      <c r="BZ4024" s="1"/>
      <c r="CA4024" s="1"/>
      <c r="CB4024" s="1"/>
      <c r="CC4024" s="1"/>
      <c r="CD4024" s="1"/>
      <c r="CE4024" s="1"/>
      <c r="CF4024" s="1"/>
      <c r="CG4024" s="1"/>
      <c r="CH4024" s="1"/>
      <c r="CI4024" s="1"/>
      <c r="CJ4024" s="1"/>
      <c r="CK4024" s="1"/>
      <c r="CL4024" s="1"/>
      <c r="CM4024" s="1"/>
      <c r="CN4024" s="1"/>
      <c r="CO4024" s="1"/>
      <c r="CP4024" s="1"/>
      <c r="CQ4024" s="1"/>
      <c r="CR4024" s="1"/>
      <c r="CS4024" s="1"/>
      <c r="CT4024" s="1"/>
      <c r="CU4024" s="1"/>
      <c r="CV4024" s="1"/>
      <c r="CW4024" s="1"/>
      <c r="CX4024" s="1"/>
      <c r="CY4024" s="1"/>
      <c r="CZ4024" s="1"/>
      <c r="DA4024" s="1"/>
      <c r="DB4024" s="1"/>
      <c r="DC4024" s="1"/>
      <c r="DD4024" s="1"/>
      <c r="DE4024" s="1"/>
      <c r="DF4024" s="1"/>
      <c r="DG4024" s="1"/>
      <c r="DH4024" s="1"/>
      <c r="DI4024" s="1"/>
      <c r="DJ4024" s="1"/>
      <c r="DK4024" s="1"/>
      <c r="DL4024" s="1"/>
      <c r="DM4024" s="1"/>
      <c r="DN4024" s="1"/>
      <c r="DO4024" s="1"/>
      <c r="DP4024" s="1"/>
      <c r="DQ4024" s="1"/>
      <c r="DR4024" s="1"/>
      <c r="DS4024" s="1"/>
      <c r="DT4024" s="1"/>
      <c r="DU4024" s="1"/>
      <c r="DV4024" s="1"/>
      <c r="DW4024" s="1"/>
      <c r="DX4024" s="1"/>
      <c r="DY4024" s="1"/>
      <c r="DZ4024" s="1"/>
      <c r="EA4024" s="1"/>
      <c r="EB4024" s="1"/>
      <c r="EC4024" s="1"/>
      <c r="ED4024" s="1"/>
      <c r="EE4024" s="1"/>
      <c r="EF4024" s="1"/>
      <c r="EG4024" s="1"/>
      <c r="EH4024" s="1"/>
      <c r="EI4024" s="1"/>
      <c r="EJ4024" s="1"/>
      <c r="EK4024" s="1"/>
      <c r="EL4024" s="1"/>
      <c r="EM4024" s="1"/>
      <c r="EN4024" s="1"/>
      <c r="EO4024" s="1"/>
      <c r="EP4024" s="1"/>
      <c r="EQ4024" s="1"/>
      <c r="ER4024" s="1"/>
      <c r="ES4024" s="1"/>
      <c r="ET4024" s="1"/>
      <c r="EU4024" s="1"/>
      <c r="EV4024" s="1"/>
      <c r="EW4024" s="1"/>
      <c r="EX4024" s="1"/>
      <c r="EY4024" s="1"/>
      <c r="EZ4024" s="1"/>
      <c r="FA4024" s="1"/>
      <c r="FB4024" s="1"/>
      <c r="FC4024" s="1"/>
      <c r="FD4024" s="1"/>
      <c r="FE4024" s="1"/>
      <c r="FF4024" s="1"/>
      <c r="FG4024" s="1"/>
      <c r="FH4024" s="1"/>
      <c r="FI4024" s="1"/>
      <c r="FJ4024" s="1"/>
      <c r="FK4024" s="1"/>
      <c r="FL4024" s="1"/>
      <c r="FM4024" s="1"/>
      <c r="FN4024" s="1"/>
      <c r="FO4024" s="1"/>
      <c r="FP4024" s="1"/>
      <c r="FQ4024" s="1"/>
      <c r="FR4024" s="1"/>
      <c r="FS4024" s="1"/>
      <c r="FT4024" s="1"/>
      <c r="FU4024" s="1"/>
      <c r="FV4024" s="1"/>
      <c r="FW4024" s="1"/>
      <c r="FX4024" s="1"/>
      <c r="FY4024" s="1"/>
      <c r="FZ4024" s="1"/>
      <c r="GA4024" s="1"/>
      <c r="GB4024" s="1"/>
      <c r="GC4024" s="1"/>
      <c r="GD4024" s="1"/>
      <c r="GE4024" s="1"/>
      <c r="GF4024" s="1"/>
      <c r="GG4024" s="1"/>
      <c r="GH4024" s="1"/>
      <c r="GI4024" s="1"/>
      <c r="GJ4024" s="1"/>
      <c r="GK4024"/>
      <c r="GL4024"/>
      <c r="GM4024"/>
      <c r="GN4024"/>
      <c r="GO4024"/>
      <c r="GP4024"/>
      <c r="GQ4024"/>
      <c r="GR4024"/>
      <c r="GS4024"/>
      <c r="GT4024"/>
      <c r="GU4024"/>
      <c r="GV4024"/>
      <c r="GW4024"/>
      <c r="GX4024"/>
      <c r="GY4024"/>
      <c r="GZ4024"/>
      <c r="HA4024"/>
      <c r="HB4024"/>
      <c r="HC4024"/>
      <c r="HD4024"/>
      <c r="HE4024"/>
    </row>
    <row r="4025" spans="4:213" s="25" customFormat="1" x14ac:dyDescent="0.25">
      <c r="D4025" s="19"/>
      <c r="E4025" s="19"/>
      <c r="F4025" s="20"/>
      <c r="G4025" s="20"/>
      <c r="H4025" s="20"/>
      <c r="I4025" s="20"/>
      <c r="J4025" s="21"/>
      <c r="K4025" s="21"/>
      <c r="L4025" s="20"/>
      <c r="M4025" s="20"/>
      <c r="N4025" s="22"/>
      <c r="O4025" s="22"/>
      <c r="P4025" s="22"/>
      <c r="Q4025" s="22"/>
      <c r="R4025" s="19"/>
      <c r="S4025" s="19"/>
      <c r="T4025" s="19"/>
      <c r="U4025" s="20"/>
      <c r="V4025" s="20"/>
      <c r="W4025" s="20"/>
      <c r="X4025" s="27"/>
      <c r="Y4025" s="253"/>
      <c r="Z4025" s="30"/>
      <c r="AA4025" s="30"/>
      <c r="AB4025" s="31"/>
      <c r="AC4025" s="31"/>
      <c r="AD4025" s="31"/>
      <c r="AE4025" s="31"/>
      <c r="AF4025" s="31"/>
      <c r="AG4025" s="241"/>
      <c r="AH4025" s="31"/>
      <c r="AI4025" s="31"/>
      <c r="AJ4025" s="31"/>
      <c r="AK4025" s="31"/>
      <c r="AL4025" s="120"/>
      <c r="AQ4025" s="26"/>
      <c r="AW4025" s="19"/>
      <c r="AX4025" s="19"/>
      <c r="AY4025" s="19"/>
      <c r="AZ4025" s="19"/>
      <c r="BA4025" s="19"/>
      <c r="BB4025" s="19"/>
      <c r="BC4025" s="1"/>
      <c r="BD4025"/>
      <c r="BE4025"/>
      <c r="BF4025" s="1"/>
      <c r="BG4025"/>
      <c r="BH4025"/>
      <c r="BI4025"/>
      <c r="BJ4025" s="1"/>
      <c r="BK4025" s="1"/>
      <c r="BL4025"/>
      <c r="BM4025" s="1"/>
      <c r="BN4025" s="1"/>
      <c r="BO4025" s="1"/>
      <c r="BP4025" s="1"/>
      <c r="BQ4025" s="1"/>
      <c r="BR4025" s="1"/>
      <c r="BS4025" s="1"/>
      <c r="BT4025" s="22"/>
      <c r="BU4025" s="1"/>
      <c r="BV4025" s="1"/>
      <c r="BW4025" s="1"/>
      <c r="BX4025" s="1"/>
      <c r="BY4025" s="1"/>
      <c r="BZ4025" s="1"/>
      <c r="CA4025" s="1"/>
      <c r="CB4025" s="1"/>
      <c r="CC4025" s="1"/>
      <c r="CD4025" s="1"/>
      <c r="CE4025" s="1"/>
      <c r="CF4025" s="1"/>
      <c r="CG4025" s="1"/>
      <c r="CH4025" s="1"/>
      <c r="CI4025" s="1"/>
      <c r="CJ4025" s="1"/>
      <c r="CK4025" s="1"/>
      <c r="CL4025" s="1"/>
      <c r="CM4025" s="1"/>
      <c r="CN4025" s="1"/>
      <c r="CO4025" s="1"/>
      <c r="CP4025" s="1"/>
      <c r="CQ4025" s="1"/>
      <c r="CR4025" s="1"/>
      <c r="CS4025" s="1"/>
      <c r="CT4025" s="1"/>
      <c r="CU4025" s="1"/>
      <c r="CV4025" s="1"/>
      <c r="CW4025" s="1"/>
      <c r="CX4025" s="1"/>
      <c r="CY4025" s="1"/>
      <c r="CZ4025" s="1"/>
      <c r="DA4025" s="1"/>
      <c r="DB4025" s="1"/>
      <c r="DC4025" s="1"/>
      <c r="DD4025" s="1"/>
      <c r="DE4025" s="1"/>
      <c r="DF4025" s="1"/>
      <c r="DG4025" s="1"/>
      <c r="DH4025" s="1"/>
      <c r="DI4025" s="1"/>
      <c r="DJ4025" s="1"/>
      <c r="DK4025" s="1"/>
      <c r="DL4025" s="1"/>
      <c r="DM4025" s="1"/>
      <c r="DN4025" s="1"/>
      <c r="DO4025" s="1"/>
      <c r="DP4025" s="1"/>
      <c r="DQ4025" s="1"/>
      <c r="DR4025" s="1"/>
      <c r="DS4025" s="1"/>
      <c r="DT4025" s="1"/>
      <c r="DU4025" s="1"/>
      <c r="DV4025" s="1"/>
      <c r="DW4025" s="1"/>
      <c r="DX4025" s="1"/>
      <c r="DY4025" s="1"/>
      <c r="DZ4025" s="1"/>
      <c r="EA4025" s="1"/>
      <c r="EB4025" s="1"/>
      <c r="EC4025" s="1"/>
      <c r="ED4025" s="1"/>
      <c r="EE4025" s="1"/>
      <c r="EF4025" s="1"/>
      <c r="EG4025" s="1"/>
      <c r="EH4025" s="1"/>
      <c r="EI4025" s="1"/>
      <c r="EJ4025" s="1"/>
      <c r="EK4025" s="1"/>
      <c r="EL4025" s="1"/>
      <c r="EM4025" s="1"/>
      <c r="EN4025" s="1"/>
      <c r="EO4025" s="1"/>
      <c r="EP4025" s="1"/>
      <c r="EQ4025" s="1"/>
      <c r="ER4025" s="1"/>
      <c r="ES4025" s="1"/>
      <c r="ET4025" s="1"/>
      <c r="EU4025" s="1"/>
      <c r="EV4025" s="1"/>
      <c r="EW4025" s="1"/>
      <c r="EX4025" s="1"/>
      <c r="EY4025" s="1"/>
      <c r="EZ4025" s="1"/>
      <c r="FA4025" s="1"/>
      <c r="FB4025" s="1"/>
      <c r="FC4025" s="1"/>
      <c r="FD4025" s="1"/>
      <c r="FE4025" s="1"/>
      <c r="FF4025" s="1"/>
      <c r="FG4025" s="1"/>
      <c r="FH4025" s="1"/>
      <c r="FI4025" s="1"/>
      <c r="FJ4025" s="1"/>
      <c r="FK4025" s="1"/>
      <c r="FL4025" s="1"/>
      <c r="FM4025" s="1"/>
      <c r="FN4025" s="1"/>
      <c r="FO4025" s="1"/>
      <c r="FP4025" s="1"/>
      <c r="FQ4025" s="1"/>
      <c r="FR4025" s="1"/>
      <c r="FS4025" s="1"/>
      <c r="FT4025" s="1"/>
      <c r="FU4025" s="1"/>
      <c r="FV4025" s="1"/>
      <c r="FW4025" s="1"/>
      <c r="FX4025" s="1"/>
      <c r="FY4025" s="1"/>
      <c r="FZ4025" s="1"/>
      <c r="GA4025" s="1"/>
      <c r="GB4025" s="1"/>
      <c r="GC4025" s="1"/>
      <c r="GD4025" s="1"/>
      <c r="GE4025" s="1"/>
      <c r="GF4025" s="1"/>
      <c r="GG4025" s="1"/>
      <c r="GH4025" s="1"/>
      <c r="GI4025" s="1"/>
      <c r="GJ4025" s="1"/>
      <c r="GK4025"/>
      <c r="GL4025"/>
      <c r="GM4025"/>
      <c r="GN4025"/>
      <c r="GO4025"/>
      <c r="GP4025"/>
      <c r="GQ4025"/>
      <c r="GR4025"/>
      <c r="GS4025"/>
      <c r="GT4025"/>
      <c r="GU4025"/>
      <c r="GV4025"/>
      <c r="GW4025"/>
      <c r="GX4025"/>
      <c r="GY4025"/>
      <c r="GZ4025"/>
      <c r="HA4025"/>
      <c r="HB4025"/>
      <c r="HC4025"/>
      <c r="HD4025"/>
      <c r="HE4025"/>
    </row>
    <row r="4026" spans="4:213" s="25" customFormat="1" x14ac:dyDescent="0.25">
      <c r="D4026" s="19"/>
      <c r="E4026" s="19"/>
      <c r="F4026" s="20"/>
      <c r="G4026" s="20"/>
      <c r="H4026" s="20"/>
      <c r="I4026" s="20"/>
      <c r="J4026" s="21"/>
      <c r="K4026" s="21"/>
      <c r="L4026" s="20"/>
      <c r="M4026" s="20"/>
      <c r="N4026" s="22"/>
      <c r="O4026" s="22"/>
      <c r="P4026" s="22"/>
      <c r="Q4026" s="22"/>
      <c r="R4026" s="19"/>
      <c r="S4026" s="19"/>
      <c r="T4026" s="19"/>
      <c r="U4026" s="20"/>
      <c r="V4026" s="20"/>
      <c r="W4026" s="20"/>
      <c r="X4026" s="27"/>
      <c r="Y4026" s="253"/>
      <c r="Z4026" s="30"/>
      <c r="AA4026" s="30"/>
      <c r="AB4026" s="31"/>
      <c r="AC4026" s="31"/>
      <c r="AD4026" s="31"/>
      <c r="AE4026" s="31"/>
      <c r="AF4026" s="31"/>
      <c r="AG4026" s="241"/>
      <c r="AH4026" s="31"/>
      <c r="AI4026" s="31"/>
      <c r="AJ4026" s="31"/>
      <c r="AK4026" s="31"/>
      <c r="AL4026" s="120"/>
      <c r="AQ4026" s="26"/>
      <c r="AW4026" s="19"/>
      <c r="AX4026" s="19"/>
      <c r="AY4026" s="19"/>
      <c r="AZ4026" s="19"/>
      <c r="BA4026" s="19"/>
      <c r="BB4026" s="19"/>
      <c r="BC4026" s="1"/>
      <c r="BD4026"/>
      <c r="BE4026"/>
      <c r="BF4026" s="1"/>
      <c r="BG4026"/>
      <c r="BH4026"/>
      <c r="BI4026"/>
      <c r="BJ4026" s="1"/>
      <c r="BK4026" s="1"/>
      <c r="BL4026"/>
      <c r="BM4026" s="1"/>
      <c r="BN4026" s="1"/>
      <c r="BO4026" s="1"/>
      <c r="BP4026" s="1"/>
      <c r="BQ4026" s="1"/>
      <c r="BR4026" s="1"/>
      <c r="BS4026" s="1"/>
      <c r="BT4026" s="22"/>
      <c r="BU4026" s="1"/>
      <c r="BV4026" s="1"/>
      <c r="BW4026" s="1"/>
      <c r="BX4026" s="1"/>
      <c r="BY4026" s="1"/>
      <c r="BZ4026" s="1"/>
      <c r="CA4026" s="1"/>
      <c r="CB4026" s="1"/>
      <c r="CC4026" s="1"/>
      <c r="CD4026" s="1"/>
      <c r="CE4026" s="1"/>
      <c r="CF4026" s="1"/>
      <c r="CG4026" s="1"/>
      <c r="CH4026" s="1"/>
      <c r="CI4026" s="1"/>
      <c r="CJ4026" s="1"/>
      <c r="CK4026" s="1"/>
      <c r="CL4026" s="1"/>
      <c r="CM4026" s="1"/>
      <c r="CN4026" s="1"/>
      <c r="CO4026" s="1"/>
      <c r="CP4026" s="1"/>
      <c r="CQ4026" s="1"/>
      <c r="CR4026" s="1"/>
      <c r="CS4026" s="1"/>
      <c r="CT4026" s="1"/>
      <c r="CU4026" s="1"/>
      <c r="CV4026" s="1"/>
      <c r="CW4026" s="1"/>
      <c r="CX4026" s="1"/>
      <c r="CY4026" s="1"/>
      <c r="CZ4026" s="1"/>
      <c r="DA4026" s="1"/>
      <c r="DB4026" s="1"/>
      <c r="DC4026" s="1"/>
      <c r="DD4026" s="1"/>
      <c r="DE4026" s="1"/>
      <c r="DF4026" s="1"/>
      <c r="DG4026" s="1"/>
      <c r="DH4026" s="1"/>
      <c r="DI4026" s="1"/>
      <c r="DJ4026" s="1"/>
      <c r="DK4026" s="1"/>
      <c r="DL4026" s="1"/>
      <c r="DM4026" s="1"/>
      <c r="DN4026" s="1"/>
      <c r="DO4026" s="1"/>
      <c r="DP4026" s="1"/>
      <c r="DQ4026" s="1"/>
      <c r="DR4026" s="1"/>
      <c r="DS4026" s="1"/>
      <c r="DT4026" s="1"/>
      <c r="DU4026" s="1"/>
      <c r="DV4026" s="1"/>
      <c r="DW4026" s="1"/>
      <c r="DX4026" s="1"/>
      <c r="DY4026" s="1"/>
      <c r="DZ4026" s="1"/>
      <c r="EA4026" s="1"/>
      <c r="EB4026" s="1"/>
      <c r="EC4026" s="1"/>
      <c r="ED4026" s="1"/>
      <c r="EE4026" s="1"/>
      <c r="EF4026" s="1"/>
      <c r="EG4026" s="1"/>
      <c r="EH4026" s="1"/>
      <c r="EI4026" s="1"/>
      <c r="EJ4026" s="1"/>
      <c r="EK4026" s="1"/>
      <c r="EL4026" s="1"/>
      <c r="EM4026" s="1"/>
      <c r="EN4026" s="1"/>
      <c r="EO4026" s="1"/>
      <c r="EP4026" s="1"/>
      <c r="EQ4026" s="1"/>
      <c r="ER4026" s="1"/>
      <c r="ES4026" s="1"/>
      <c r="ET4026" s="1"/>
      <c r="EU4026" s="1"/>
      <c r="EV4026" s="1"/>
      <c r="EW4026" s="1"/>
      <c r="EX4026" s="1"/>
      <c r="EY4026" s="1"/>
      <c r="EZ4026" s="1"/>
      <c r="FA4026" s="1"/>
      <c r="FB4026" s="1"/>
      <c r="FC4026" s="1"/>
      <c r="FD4026" s="1"/>
      <c r="FE4026" s="1"/>
      <c r="FF4026" s="1"/>
      <c r="FG4026" s="1"/>
      <c r="FH4026" s="1"/>
      <c r="FI4026" s="1"/>
      <c r="FJ4026" s="1"/>
      <c r="FK4026" s="1"/>
      <c r="FL4026" s="1"/>
      <c r="FM4026" s="1"/>
      <c r="FN4026" s="1"/>
      <c r="FO4026" s="1"/>
      <c r="FP4026" s="1"/>
      <c r="FQ4026" s="1"/>
      <c r="FR4026" s="1"/>
      <c r="FS4026" s="1"/>
      <c r="FT4026" s="1"/>
      <c r="FU4026" s="1"/>
      <c r="FV4026" s="1"/>
      <c r="FW4026" s="1"/>
      <c r="FX4026" s="1"/>
      <c r="FY4026" s="1"/>
      <c r="FZ4026" s="1"/>
      <c r="GA4026" s="1"/>
      <c r="GB4026" s="1"/>
      <c r="GC4026" s="1"/>
      <c r="GD4026" s="1"/>
      <c r="GE4026" s="1"/>
      <c r="GF4026" s="1"/>
      <c r="GG4026" s="1"/>
      <c r="GH4026" s="1"/>
      <c r="GI4026" s="1"/>
      <c r="GJ4026" s="1"/>
      <c r="GK4026"/>
      <c r="GL4026"/>
      <c r="GM4026"/>
      <c r="GN4026"/>
      <c r="GO4026"/>
      <c r="GP4026"/>
      <c r="GQ4026"/>
      <c r="GR4026"/>
      <c r="GS4026"/>
      <c r="GT4026"/>
      <c r="GU4026"/>
      <c r="GV4026"/>
      <c r="GW4026"/>
      <c r="GX4026"/>
      <c r="GY4026"/>
      <c r="GZ4026"/>
      <c r="HA4026"/>
      <c r="HB4026"/>
      <c r="HC4026"/>
      <c r="HD4026"/>
      <c r="HE4026"/>
    </row>
    <row r="4027" spans="4:213" s="25" customFormat="1" x14ac:dyDescent="0.25">
      <c r="D4027" s="19"/>
      <c r="E4027" s="19"/>
      <c r="F4027" s="20"/>
      <c r="G4027" s="20"/>
      <c r="H4027" s="20"/>
      <c r="I4027" s="20"/>
      <c r="J4027" s="21"/>
      <c r="K4027" s="21"/>
      <c r="L4027" s="20"/>
      <c r="M4027" s="20"/>
      <c r="N4027" s="22"/>
      <c r="O4027" s="22"/>
      <c r="P4027" s="22"/>
      <c r="Q4027" s="22"/>
      <c r="R4027" s="19"/>
      <c r="S4027" s="19"/>
      <c r="T4027" s="19"/>
      <c r="U4027" s="20"/>
      <c r="V4027" s="20"/>
      <c r="W4027" s="20"/>
      <c r="X4027" s="27"/>
      <c r="Y4027" s="253"/>
      <c r="Z4027" s="30"/>
      <c r="AA4027" s="30"/>
      <c r="AB4027" s="31"/>
      <c r="AC4027" s="31"/>
      <c r="AD4027" s="31"/>
      <c r="AE4027" s="31"/>
      <c r="AF4027" s="31"/>
      <c r="AG4027" s="241"/>
      <c r="AH4027" s="31"/>
      <c r="AI4027" s="31"/>
      <c r="AJ4027" s="31"/>
      <c r="AK4027" s="31"/>
      <c r="AL4027" s="120"/>
      <c r="AQ4027" s="26"/>
      <c r="AW4027" s="19"/>
      <c r="AX4027" s="19"/>
      <c r="AY4027" s="19"/>
      <c r="AZ4027" s="19"/>
      <c r="BA4027" s="19"/>
      <c r="BB4027" s="19"/>
      <c r="BC4027" s="1"/>
      <c r="BD4027"/>
      <c r="BE4027"/>
      <c r="BF4027" s="1"/>
      <c r="BG4027"/>
      <c r="BH4027"/>
      <c r="BI4027"/>
      <c r="BJ4027" s="1"/>
      <c r="BK4027" s="1"/>
      <c r="BL4027"/>
      <c r="BM4027" s="1"/>
      <c r="BN4027" s="1"/>
      <c r="BO4027" s="1"/>
      <c r="BP4027" s="1"/>
      <c r="BQ4027" s="1"/>
      <c r="BR4027" s="1"/>
      <c r="BS4027" s="1"/>
      <c r="BT4027" s="22"/>
      <c r="BU4027" s="1"/>
      <c r="BV4027" s="1"/>
      <c r="BW4027" s="1"/>
      <c r="BX4027" s="1"/>
      <c r="BY4027" s="1"/>
      <c r="BZ4027" s="1"/>
      <c r="CA4027" s="1"/>
      <c r="CB4027" s="1"/>
      <c r="CC4027" s="1"/>
      <c r="CD4027" s="1"/>
      <c r="CE4027" s="1"/>
      <c r="CF4027" s="1"/>
      <c r="CG4027" s="1"/>
      <c r="CH4027" s="1"/>
      <c r="CI4027" s="1"/>
      <c r="CJ4027" s="1"/>
      <c r="CK4027" s="1"/>
      <c r="CL4027" s="1"/>
      <c r="CM4027" s="1"/>
      <c r="CN4027" s="1"/>
      <c r="CO4027" s="1"/>
      <c r="CP4027" s="1"/>
      <c r="CQ4027" s="1"/>
      <c r="CR4027" s="1"/>
      <c r="CS4027" s="1"/>
      <c r="CT4027" s="1"/>
      <c r="CU4027" s="1"/>
      <c r="CV4027" s="1"/>
      <c r="CW4027" s="1"/>
      <c r="CX4027" s="1"/>
      <c r="CY4027" s="1"/>
      <c r="CZ4027" s="1"/>
      <c r="DA4027" s="1"/>
      <c r="DB4027" s="1"/>
      <c r="DC4027" s="1"/>
      <c r="DD4027" s="1"/>
      <c r="DE4027" s="1"/>
      <c r="DF4027" s="1"/>
      <c r="DG4027" s="1"/>
      <c r="DH4027" s="1"/>
      <c r="DI4027" s="1"/>
      <c r="DJ4027" s="1"/>
      <c r="DK4027" s="1"/>
      <c r="DL4027" s="1"/>
      <c r="DM4027" s="1"/>
      <c r="DN4027" s="1"/>
      <c r="DO4027" s="1"/>
      <c r="DP4027" s="1"/>
      <c r="DQ4027" s="1"/>
      <c r="DR4027" s="1"/>
      <c r="DS4027" s="1"/>
      <c r="DT4027" s="1"/>
      <c r="DU4027" s="1"/>
      <c r="DV4027" s="1"/>
      <c r="DW4027" s="1"/>
      <c r="DX4027" s="1"/>
      <c r="DY4027" s="1"/>
      <c r="DZ4027" s="1"/>
      <c r="EA4027" s="1"/>
      <c r="EB4027" s="1"/>
      <c r="EC4027" s="1"/>
      <c r="ED4027" s="1"/>
      <c r="EE4027" s="1"/>
      <c r="EF4027" s="1"/>
      <c r="EG4027" s="1"/>
      <c r="EH4027" s="1"/>
      <c r="EI4027" s="1"/>
      <c r="EJ4027" s="1"/>
      <c r="EK4027" s="1"/>
      <c r="EL4027" s="1"/>
      <c r="EM4027" s="1"/>
      <c r="EN4027" s="1"/>
      <c r="EO4027" s="1"/>
      <c r="EP4027" s="1"/>
      <c r="EQ4027" s="1"/>
      <c r="ER4027" s="1"/>
      <c r="ES4027" s="1"/>
      <c r="ET4027" s="1"/>
      <c r="EU4027" s="1"/>
      <c r="EV4027" s="1"/>
      <c r="EW4027" s="1"/>
      <c r="EX4027" s="1"/>
      <c r="EY4027" s="1"/>
      <c r="EZ4027" s="1"/>
      <c r="FA4027" s="1"/>
      <c r="FB4027" s="1"/>
      <c r="FC4027" s="1"/>
      <c r="FD4027" s="1"/>
      <c r="FE4027" s="1"/>
      <c r="FF4027" s="1"/>
      <c r="FG4027" s="1"/>
      <c r="FH4027" s="1"/>
      <c r="FI4027" s="1"/>
      <c r="FJ4027" s="1"/>
      <c r="FK4027" s="1"/>
      <c r="FL4027" s="1"/>
      <c r="FM4027" s="1"/>
      <c r="FN4027" s="1"/>
      <c r="FO4027" s="1"/>
      <c r="FP4027" s="1"/>
      <c r="FQ4027" s="1"/>
      <c r="FR4027" s="1"/>
      <c r="FS4027" s="1"/>
      <c r="FT4027" s="1"/>
      <c r="FU4027" s="1"/>
      <c r="FV4027" s="1"/>
      <c r="FW4027" s="1"/>
      <c r="FX4027" s="1"/>
      <c r="FY4027" s="1"/>
      <c r="FZ4027" s="1"/>
      <c r="GA4027" s="1"/>
      <c r="GB4027" s="1"/>
      <c r="GC4027" s="1"/>
      <c r="GD4027" s="1"/>
      <c r="GE4027" s="1"/>
      <c r="GF4027" s="1"/>
      <c r="GG4027" s="1"/>
      <c r="GH4027" s="1"/>
      <c r="GI4027" s="1"/>
      <c r="GJ4027" s="1"/>
      <c r="GK4027"/>
      <c r="GL4027"/>
      <c r="GM4027"/>
      <c r="GN4027"/>
      <c r="GO4027"/>
      <c r="GP4027"/>
      <c r="GQ4027"/>
      <c r="GR4027"/>
      <c r="GS4027"/>
      <c r="GT4027"/>
      <c r="GU4027"/>
      <c r="GV4027"/>
      <c r="GW4027"/>
      <c r="GX4027"/>
      <c r="GY4027"/>
      <c r="GZ4027"/>
      <c r="HA4027"/>
      <c r="HB4027"/>
      <c r="HC4027"/>
      <c r="HD4027"/>
      <c r="HE4027"/>
    </row>
    <row r="4028" spans="4:213" s="25" customFormat="1" x14ac:dyDescent="0.25">
      <c r="D4028" s="19"/>
      <c r="E4028" s="19"/>
      <c r="F4028" s="20"/>
      <c r="G4028" s="20"/>
      <c r="H4028" s="20"/>
      <c r="I4028" s="20"/>
      <c r="J4028" s="21"/>
      <c r="K4028" s="21"/>
      <c r="L4028" s="20"/>
      <c r="M4028" s="20"/>
      <c r="N4028" s="22"/>
      <c r="O4028" s="22"/>
      <c r="P4028" s="22"/>
      <c r="Q4028" s="22"/>
      <c r="R4028" s="19"/>
      <c r="S4028" s="19"/>
      <c r="T4028" s="19"/>
      <c r="U4028" s="20"/>
      <c r="V4028" s="20"/>
      <c r="W4028" s="20"/>
      <c r="X4028" s="27"/>
      <c r="Y4028" s="253"/>
      <c r="Z4028" s="30"/>
      <c r="AA4028" s="30"/>
      <c r="AB4028" s="31"/>
      <c r="AC4028" s="31"/>
      <c r="AD4028" s="31"/>
      <c r="AE4028" s="31"/>
      <c r="AF4028" s="31"/>
      <c r="AG4028" s="241"/>
      <c r="AH4028" s="31"/>
      <c r="AI4028" s="31"/>
      <c r="AJ4028" s="31"/>
      <c r="AK4028" s="31"/>
      <c r="AL4028" s="120"/>
      <c r="AQ4028" s="26"/>
      <c r="AW4028" s="19"/>
      <c r="AX4028" s="19"/>
      <c r="AY4028" s="19"/>
      <c r="AZ4028" s="19"/>
      <c r="BA4028" s="19"/>
      <c r="BB4028" s="19"/>
      <c r="BC4028" s="1"/>
      <c r="BD4028"/>
      <c r="BE4028"/>
      <c r="BF4028" s="1"/>
      <c r="BG4028"/>
      <c r="BH4028"/>
      <c r="BI4028"/>
      <c r="BJ4028" s="1"/>
      <c r="BK4028" s="1"/>
      <c r="BL4028"/>
      <c r="BM4028" s="1"/>
      <c r="BN4028" s="1"/>
      <c r="BO4028" s="1"/>
      <c r="BP4028" s="1"/>
      <c r="BQ4028" s="1"/>
      <c r="BR4028" s="1"/>
      <c r="BS4028" s="1"/>
      <c r="BT4028" s="22"/>
      <c r="BU4028" s="1"/>
      <c r="BV4028" s="1"/>
      <c r="BW4028" s="1"/>
      <c r="BX4028" s="1"/>
      <c r="BY4028" s="1"/>
      <c r="BZ4028" s="1"/>
      <c r="CA4028" s="1"/>
      <c r="CB4028" s="1"/>
      <c r="CC4028" s="1"/>
      <c r="CD4028" s="1"/>
      <c r="CE4028" s="1"/>
      <c r="CF4028" s="1"/>
      <c r="CG4028" s="1"/>
      <c r="CH4028" s="1"/>
      <c r="CI4028" s="1"/>
      <c r="CJ4028" s="1"/>
      <c r="CK4028" s="1"/>
      <c r="CL4028" s="1"/>
      <c r="CM4028" s="1"/>
      <c r="CN4028" s="1"/>
      <c r="CO4028" s="1"/>
      <c r="CP4028" s="1"/>
      <c r="CQ4028" s="1"/>
      <c r="CR4028" s="1"/>
      <c r="CS4028" s="1"/>
      <c r="CT4028" s="1"/>
      <c r="CU4028" s="1"/>
      <c r="CV4028" s="1"/>
      <c r="CW4028" s="1"/>
      <c r="CX4028" s="1"/>
      <c r="CY4028" s="1"/>
      <c r="CZ4028" s="1"/>
      <c r="DA4028" s="1"/>
      <c r="DB4028" s="1"/>
      <c r="DC4028" s="1"/>
      <c r="DD4028" s="1"/>
      <c r="DE4028" s="1"/>
      <c r="DF4028" s="1"/>
      <c r="DG4028" s="1"/>
      <c r="DH4028" s="1"/>
      <c r="DI4028" s="1"/>
      <c r="DJ4028" s="1"/>
      <c r="DK4028" s="1"/>
      <c r="DL4028" s="1"/>
      <c r="DM4028" s="1"/>
      <c r="DN4028" s="1"/>
      <c r="DO4028" s="1"/>
      <c r="DP4028" s="1"/>
      <c r="DQ4028" s="1"/>
      <c r="DR4028" s="1"/>
      <c r="DS4028" s="1"/>
      <c r="DT4028" s="1"/>
      <c r="DU4028" s="1"/>
      <c r="DV4028" s="1"/>
      <c r="DW4028" s="1"/>
      <c r="DX4028" s="1"/>
      <c r="DY4028" s="1"/>
      <c r="DZ4028" s="1"/>
      <c r="EA4028" s="1"/>
      <c r="EB4028" s="1"/>
      <c r="EC4028" s="1"/>
      <c r="ED4028" s="1"/>
      <c r="EE4028" s="1"/>
      <c r="EF4028" s="1"/>
      <c r="EG4028" s="1"/>
      <c r="EH4028" s="1"/>
      <c r="EI4028" s="1"/>
      <c r="EJ4028" s="1"/>
      <c r="EK4028" s="1"/>
      <c r="EL4028" s="1"/>
      <c r="EM4028" s="1"/>
      <c r="EN4028" s="1"/>
      <c r="EO4028" s="1"/>
      <c r="EP4028" s="1"/>
      <c r="EQ4028" s="1"/>
      <c r="ER4028" s="1"/>
      <c r="ES4028" s="1"/>
      <c r="ET4028" s="1"/>
      <c r="EU4028" s="1"/>
      <c r="EV4028" s="1"/>
      <c r="EW4028" s="1"/>
      <c r="EX4028" s="1"/>
      <c r="EY4028" s="1"/>
      <c r="EZ4028" s="1"/>
      <c r="FA4028" s="1"/>
      <c r="FB4028" s="1"/>
      <c r="FC4028" s="1"/>
      <c r="FD4028" s="1"/>
      <c r="FE4028" s="1"/>
      <c r="FF4028" s="1"/>
      <c r="FG4028" s="1"/>
      <c r="FH4028" s="1"/>
      <c r="FI4028" s="1"/>
      <c r="FJ4028" s="1"/>
      <c r="FK4028" s="1"/>
      <c r="FL4028" s="1"/>
      <c r="FM4028" s="1"/>
      <c r="FN4028" s="1"/>
      <c r="FO4028" s="1"/>
      <c r="FP4028" s="1"/>
      <c r="FQ4028" s="1"/>
      <c r="FR4028" s="1"/>
      <c r="FS4028" s="1"/>
      <c r="FT4028" s="1"/>
      <c r="FU4028" s="1"/>
      <c r="FV4028" s="1"/>
      <c r="FW4028" s="1"/>
      <c r="FX4028" s="1"/>
      <c r="FY4028" s="1"/>
      <c r="FZ4028" s="1"/>
      <c r="GA4028" s="1"/>
      <c r="GB4028" s="1"/>
      <c r="GC4028" s="1"/>
      <c r="GD4028" s="1"/>
      <c r="GE4028" s="1"/>
      <c r="GF4028" s="1"/>
      <c r="GG4028" s="1"/>
      <c r="GH4028" s="1"/>
      <c r="GI4028" s="1"/>
      <c r="GJ4028" s="1"/>
      <c r="GK4028"/>
      <c r="GL4028"/>
      <c r="GM4028"/>
      <c r="GN4028"/>
      <c r="GO4028"/>
      <c r="GP4028"/>
      <c r="GQ4028"/>
      <c r="GR4028"/>
      <c r="GS4028"/>
      <c r="GT4028"/>
      <c r="GU4028"/>
      <c r="GV4028"/>
      <c r="GW4028"/>
      <c r="GX4028"/>
      <c r="GY4028"/>
      <c r="GZ4028"/>
      <c r="HA4028"/>
      <c r="HB4028"/>
      <c r="HC4028"/>
      <c r="HD4028"/>
      <c r="HE4028"/>
    </row>
    <row r="4029" spans="4:213" s="25" customFormat="1" x14ac:dyDescent="0.25">
      <c r="D4029" s="19"/>
      <c r="E4029" s="19"/>
      <c r="F4029" s="20"/>
      <c r="G4029" s="20"/>
      <c r="H4029" s="20"/>
      <c r="I4029" s="20"/>
      <c r="J4029" s="21"/>
      <c r="K4029" s="21"/>
      <c r="L4029" s="20"/>
      <c r="M4029" s="20"/>
      <c r="N4029" s="22"/>
      <c r="O4029" s="22"/>
      <c r="P4029" s="22"/>
      <c r="Q4029" s="22"/>
      <c r="R4029" s="19"/>
      <c r="S4029" s="19"/>
      <c r="T4029" s="19"/>
      <c r="U4029" s="20"/>
      <c r="V4029" s="20"/>
      <c r="W4029" s="20"/>
      <c r="X4029" s="27"/>
      <c r="Y4029" s="253"/>
      <c r="Z4029" s="30"/>
      <c r="AA4029" s="30"/>
      <c r="AB4029" s="31"/>
      <c r="AC4029" s="31"/>
      <c r="AD4029" s="31"/>
      <c r="AE4029" s="31"/>
      <c r="AF4029" s="31"/>
      <c r="AG4029" s="241"/>
      <c r="AH4029" s="31"/>
      <c r="AI4029" s="31"/>
      <c r="AJ4029" s="31"/>
      <c r="AK4029" s="31"/>
      <c r="AL4029" s="120"/>
      <c r="AQ4029" s="26"/>
      <c r="AW4029" s="19"/>
      <c r="AX4029" s="19"/>
      <c r="AY4029" s="19"/>
      <c r="AZ4029" s="19"/>
      <c r="BA4029" s="19"/>
      <c r="BB4029" s="19"/>
      <c r="BC4029" s="1"/>
      <c r="BD4029"/>
      <c r="BE4029"/>
      <c r="BF4029" s="1"/>
      <c r="BG4029"/>
      <c r="BH4029"/>
      <c r="BI4029"/>
      <c r="BJ4029" s="1"/>
      <c r="BK4029" s="1"/>
      <c r="BL4029"/>
      <c r="BM4029" s="1"/>
      <c r="BN4029" s="1"/>
      <c r="BO4029" s="1"/>
      <c r="BP4029" s="1"/>
      <c r="BQ4029" s="1"/>
      <c r="BR4029" s="1"/>
      <c r="BS4029" s="1"/>
      <c r="BT4029" s="22"/>
      <c r="BU4029" s="1"/>
      <c r="BV4029" s="1"/>
      <c r="BW4029" s="1"/>
      <c r="BX4029" s="1"/>
      <c r="BY4029" s="1"/>
      <c r="BZ4029" s="1"/>
      <c r="CA4029" s="1"/>
      <c r="CB4029" s="1"/>
      <c r="CC4029" s="1"/>
      <c r="CD4029" s="1"/>
      <c r="CE4029" s="1"/>
      <c r="CF4029" s="1"/>
      <c r="CG4029" s="1"/>
      <c r="CH4029" s="1"/>
      <c r="CI4029" s="1"/>
      <c r="CJ4029" s="1"/>
      <c r="CK4029" s="1"/>
      <c r="CL4029" s="1"/>
      <c r="CM4029" s="1"/>
      <c r="CN4029" s="1"/>
      <c r="CO4029" s="1"/>
      <c r="CP4029" s="1"/>
      <c r="CQ4029" s="1"/>
      <c r="CR4029" s="1"/>
      <c r="CS4029" s="1"/>
      <c r="CT4029" s="1"/>
      <c r="CU4029" s="1"/>
      <c r="CV4029" s="1"/>
      <c r="CW4029" s="1"/>
      <c r="CX4029" s="1"/>
      <c r="CY4029" s="1"/>
      <c r="CZ4029" s="1"/>
      <c r="DA4029" s="1"/>
      <c r="DB4029" s="1"/>
      <c r="DC4029" s="1"/>
      <c r="DD4029" s="1"/>
      <c r="DE4029" s="1"/>
      <c r="DF4029" s="1"/>
      <c r="DG4029" s="1"/>
      <c r="DH4029" s="1"/>
      <c r="DI4029" s="1"/>
      <c r="DJ4029" s="1"/>
      <c r="DK4029" s="1"/>
      <c r="DL4029" s="1"/>
      <c r="DM4029" s="1"/>
      <c r="DN4029" s="1"/>
      <c r="DO4029" s="1"/>
      <c r="DP4029" s="1"/>
      <c r="DQ4029" s="1"/>
      <c r="DR4029" s="1"/>
      <c r="DS4029" s="1"/>
      <c r="DT4029" s="1"/>
      <c r="DU4029" s="1"/>
      <c r="DV4029" s="1"/>
      <c r="DW4029" s="1"/>
      <c r="DX4029" s="1"/>
      <c r="DY4029" s="1"/>
      <c r="DZ4029" s="1"/>
      <c r="EA4029" s="1"/>
      <c r="EB4029" s="1"/>
      <c r="EC4029" s="1"/>
      <c r="ED4029" s="1"/>
      <c r="EE4029" s="1"/>
      <c r="EF4029" s="1"/>
      <c r="EG4029" s="1"/>
      <c r="EH4029" s="1"/>
      <c r="EI4029" s="1"/>
      <c r="EJ4029" s="1"/>
      <c r="EK4029" s="1"/>
      <c r="EL4029" s="1"/>
      <c r="EM4029" s="1"/>
      <c r="EN4029" s="1"/>
      <c r="EO4029" s="1"/>
      <c r="EP4029" s="1"/>
      <c r="EQ4029" s="1"/>
      <c r="ER4029" s="1"/>
      <c r="ES4029" s="1"/>
      <c r="ET4029" s="1"/>
      <c r="EU4029" s="1"/>
      <c r="EV4029" s="1"/>
      <c r="EW4029" s="1"/>
      <c r="EX4029" s="1"/>
      <c r="EY4029" s="1"/>
      <c r="EZ4029" s="1"/>
      <c r="FA4029" s="1"/>
      <c r="FB4029" s="1"/>
      <c r="FC4029" s="1"/>
      <c r="FD4029" s="1"/>
      <c r="FE4029" s="1"/>
      <c r="FF4029" s="1"/>
      <c r="FG4029" s="1"/>
      <c r="FH4029" s="1"/>
      <c r="FI4029" s="1"/>
      <c r="FJ4029" s="1"/>
      <c r="FK4029" s="1"/>
      <c r="FL4029" s="1"/>
      <c r="FM4029" s="1"/>
      <c r="FN4029" s="1"/>
      <c r="FO4029" s="1"/>
      <c r="FP4029" s="1"/>
      <c r="FQ4029" s="1"/>
      <c r="FR4029" s="1"/>
      <c r="FS4029" s="1"/>
      <c r="FT4029" s="1"/>
      <c r="FU4029" s="1"/>
      <c r="FV4029" s="1"/>
      <c r="FW4029" s="1"/>
      <c r="FX4029" s="1"/>
      <c r="FY4029" s="1"/>
      <c r="FZ4029" s="1"/>
      <c r="GA4029" s="1"/>
      <c r="GB4029" s="1"/>
      <c r="GC4029" s="1"/>
      <c r="GD4029" s="1"/>
      <c r="GE4029" s="1"/>
      <c r="GF4029" s="1"/>
      <c r="GG4029" s="1"/>
      <c r="GH4029" s="1"/>
      <c r="GI4029" s="1"/>
      <c r="GJ4029" s="1"/>
      <c r="GK4029"/>
      <c r="GL4029"/>
      <c r="GM4029"/>
      <c r="GN4029"/>
      <c r="GO4029"/>
      <c r="GP4029"/>
      <c r="GQ4029"/>
      <c r="GR4029"/>
      <c r="GS4029"/>
      <c r="GT4029"/>
      <c r="GU4029"/>
      <c r="GV4029"/>
      <c r="GW4029"/>
      <c r="GX4029"/>
      <c r="GY4029"/>
      <c r="GZ4029"/>
      <c r="HA4029"/>
      <c r="HB4029"/>
      <c r="HC4029"/>
      <c r="HD4029"/>
      <c r="HE4029"/>
    </row>
    <row r="4030" spans="4:213" s="25" customFormat="1" x14ac:dyDescent="0.25">
      <c r="D4030" s="19"/>
      <c r="E4030" s="19"/>
      <c r="F4030" s="20"/>
      <c r="G4030" s="20"/>
      <c r="H4030" s="20"/>
      <c r="I4030" s="20"/>
      <c r="J4030" s="21"/>
      <c r="K4030" s="21"/>
      <c r="L4030" s="20"/>
      <c r="M4030" s="20"/>
      <c r="N4030" s="22"/>
      <c r="O4030" s="22"/>
      <c r="P4030" s="22"/>
      <c r="Q4030" s="22"/>
      <c r="R4030" s="19"/>
      <c r="S4030" s="19"/>
      <c r="T4030" s="19"/>
      <c r="U4030" s="20"/>
      <c r="V4030" s="20"/>
      <c r="W4030" s="20"/>
      <c r="X4030" s="27"/>
      <c r="Y4030" s="253"/>
      <c r="Z4030" s="30"/>
      <c r="AA4030" s="30"/>
      <c r="AB4030" s="31"/>
      <c r="AC4030" s="31"/>
      <c r="AD4030" s="31"/>
      <c r="AE4030" s="31"/>
      <c r="AF4030" s="31"/>
      <c r="AG4030" s="241"/>
      <c r="AH4030" s="31"/>
      <c r="AI4030" s="31"/>
      <c r="AJ4030" s="31"/>
      <c r="AK4030" s="31"/>
      <c r="AL4030" s="120"/>
      <c r="AQ4030" s="26"/>
      <c r="AW4030" s="19"/>
      <c r="AX4030" s="19"/>
      <c r="AY4030" s="19"/>
      <c r="AZ4030" s="19"/>
      <c r="BA4030" s="19"/>
      <c r="BB4030" s="19"/>
      <c r="BC4030" s="1"/>
      <c r="BD4030"/>
      <c r="BE4030"/>
      <c r="BF4030" s="1"/>
      <c r="BG4030"/>
      <c r="BH4030"/>
      <c r="BI4030"/>
      <c r="BJ4030" s="1"/>
      <c r="BK4030" s="1"/>
      <c r="BL4030"/>
      <c r="BM4030" s="1"/>
      <c r="BN4030" s="1"/>
      <c r="BO4030" s="1"/>
      <c r="BP4030" s="1"/>
      <c r="BQ4030" s="1"/>
      <c r="BR4030" s="1"/>
      <c r="BS4030" s="1"/>
      <c r="BT4030" s="22"/>
      <c r="BU4030" s="1"/>
      <c r="BV4030" s="1"/>
      <c r="BW4030" s="1"/>
      <c r="BX4030" s="1"/>
      <c r="BY4030" s="1"/>
      <c r="BZ4030" s="1"/>
      <c r="CA4030" s="1"/>
      <c r="CB4030" s="1"/>
      <c r="CC4030" s="1"/>
      <c r="CD4030" s="1"/>
      <c r="CE4030" s="1"/>
      <c r="CF4030" s="1"/>
      <c r="CG4030" s="1"/>
      <c r="CH4030" s="1"/>
      <c r="CI4030" s="1"/>
      <c r="CJ4030" s="1"/>
      <c r="CK4030" s="1"/>
      <c r="CL4030" s="1"/>
      <c r="CM4030" s="1"/>
      <c r="CN4030" s="1"/>
      <c r="CO4030" s="1"/>
      <c r="CP4030" s="1"/>
      <c r="CQ4030" s="1"/>
      <c r="CR4030" s="1"/>
      <c r="CS4030" s="1"/>
      <c r="CT4030" s="1"/>
      <c r="CU4030" s="1"/>
      <c r="CV4030" s="1"/>
      <c r="CW4030" s="1"/>
      <c r="CX4030" s="1"/>
      <c r="CY4030" s="1"/>
      <c r="CZ4030" s="1"/>
      <c r="DA4030" s="1"/>
      <c r="DB4030" s="1"/>
      <c r="DC4030" s="1"/>
      <c r="DD4030" s="1"/>
      <c r="DE4030" s="1"/>
      <c r="DF4030" s="1"/>
      <c r="DG4030" s="1"/>
      <c r="DH4030" s="1"/>
      <c r="DI4030" s="1"/>
      <c r="DJ4030" s="1"/>
      <c r="DK4030" s="1"/>
      <c r="DL4030" s="1"/>
      <c r="DM4030" s="1"/>
      <c r="DN4030" s="1"/>
      <c r="DO4030" s="1"/>
      <c r="DP4030" s="1"/>
      <c r="DQ4030" s="1"/>
      <c r="DR4030" s="1"/>
      <c r="DS4030" s="1"/>
      <c r="DT4030" s="1"/>
      <c r="DU4030" s="1"/>
      <c r="DV4030" s="1"/>
      <c r="DW4030" s="1"/>
      <c r="DX4030" s="1"/>
      <c r="DY4030" s="1"/>
      <c r="DZ4030" s="1"/>
      <c r="EA4030" s="1"/>
      <c r="EB4030" s="1"/>
      <c r="EC4030" s="1"/>
      <c r="ED4030" s="1"/>
      <c r="EE4030" s="1"/>
      <c r="EF4030" s="1"/>
      <c r="EG4030" s="1"/>
      <c r="EH4030" s="1"/>
      <c r="EI4030" s="1"/>
      <c r="EJ4030" s="1"/>
      <c r="EK4030" s="1"/>
      <c r="EL4030" s="1"/>
      <c r="EM4030" s="1"/>
      <c r="EN4030" s="1"/>
      <c r="EO4030" s="1"/>
      <c r="EP4030" s="1"/>
      <c r="EQ4030" s="1"/>
      <c r="ER4030" s="1"/>
      <c r="ES4030" s="1"/>
      <c r="ET4030" s="1"/>
      <c r="EU4030" s="1"/>
      <c r="EV4030" s="1"/>
      <c r="EW4030" s="1"/>
      <c r="EX4030" s="1"/>
      <c r="EY4030" s="1"/>
      <c r="EZ4030" s="1"/>
      <c r="FA4030" s="1"/>
      <c r="FB4030" s="1"/>
      <c r="FC4030" s="1"/>
      <c r="FD4030" s="1"/>
      <c r="FE4030" s="1"/>
      <c r="FF4030" s="1"/>
      <c r="FG4030" s="1"/>
      <c r="FH4030" s="1"/>
      <c r="FI4030" s="1"/>
      <c r="FJ4030" s="1"/>
      <c r="FK4030" s="1"/>
      <c r="FL4030" s="1"/>
      <c r="FM4030" s="1"/>
      <c r="FN4030" s="1"/>
      <c r="FO4030" s="1"/>
      <c r="FP4030" s="1"/>
      <c r="FQ4030" s="1"/>
      <c r="FR4030" s="1"/>
      <c r="FS4030" s="1"/>
      <c r="FT4030" s="1"/>
      <c r="FU4030" s="1"/>
      <c r="FV4030" s="1"/>
      <c r="FW4030" s="1"/>
      <c r="FX4030" s="1"/>
      <c r="FY4030" s="1"/>
      <c r="FZ4030" s="1"/>
      <c r="GA4030" s="1"/>
      <c r="GB4030" s="1"/>
      <c r="GC4030" s="1"/>
      <c r="GD4030" s="1"/>
      <c r="GE4030" s="1"/>
      <c r="GF4030" s="1"/>
      <c r="GG4030" s="1"/>
      <c r="GH4030" s="1"/>
      <c r="GI4030" s="1"/>
      <c r="GJ4030" s="1"/>
      <c r="GK4030"/>
      <c r="GL4030"/>
      <c r="GM4030"/>
      <c r="GN4030"/>
      <c r="GO4030"/>
      <c r="GP4030"/>
      <c r="GQ4030"/>
      <c r="GR4030"/>
      <c r="GS4030"/>
      <c r="GT4030"/>
      <c r="GU4030"/>
      <c r="GV4030"/>
      <c r="GW4030"/>
      <c r="GX4030"/>
      <c r="GY4030"/>
      <c r="GZ4030"/>
      <c r="HA4030"/>
      <c r="HB4030"/>
      <c r="HC4030"/>
      <c r="HD4030"/>
      <c r="HE4030"/>
    </row>
    <row r="4031" spans="4:213" s="25" customFormat="1" x14ac:dyDescent="0.25">
      <c r="D4031" s="19"/>
      <c r="E4031" s="19"/>
      <c r="F4031" s="20"/>
      <c r="G4031" s="20"/>
      <c r="H4031" s="20"/>
      <c r="I4031" s="20"/>
      <c r="J4031" s="21"/>
      <c r="K4031" s="21"/>
      <c r="L4031" s="20"/>
      <c r="M4031" s="20"/>
      <c r="N4031" s="22"/>
      <c r="O4031" s="22"/>
      <c r="P4031" s="22"/>
      <c r="Q4031" s="22"/>
      <c r="R4031" s="19"/>
      <c r="S4031" s="19"/>
      <c r="T4031" s="19"/>
      <c r="U4031" s="20"/>
      <c r="V4031" s="20"/>
      <c r="W4031" s="20"/>
      <c r="X4031" s="27"/>
      <c r="Y4031" s="253"/>
      <c r="Z4031" s="30"/>
      <c r="AA4031" s="30"/>
      <c r="AB4031" s="31"/>
      <c r="AC4031" s="31"/>
      <c r="AD4031" s="31"/>
      <c r="AE4031" s="31"/>
      <c r="AF4031" s="31"/>
      <c r="AG4031" s="241"/>
      <c r="AH4031" s="31"/>
      <c r="AI4031" s="31"/>
      <c r="AJ4031" s="31"/>
      <c r="AK4031" s="31"/>
      <c r="AL4031" s="120"/>
      <c r="AQ4031" s="26"/>
      <c r="AW4031" s="19"/>
      <c r="AX4031" s="19"/>
      <c r="AY4031" s="19"/>
      <c r="AZ4031" s="19"/>
      <c r="BA4031" s="19"/>
      <c r="BB4031" s="19"/>
      <c r="BC4031" s="1"/>
      <c r="BD4031"/>
      <c r="BE4031"/>
      <c r="BF4031" s="1"/>
      <c r="BG4031"/>
      <c r="BH4031"/>
      <c r="BI4031"/>
      <c r="BJ4031" s="1"/>
      <c r="BK4031" s="1"/>
      <c r="BL4031"/>
      <c r="BM4031" s="1"/>
      <c r="BN4031" s="1"/>
      <c r="BO4031" s="1"/>
      <c r="BP4031" s="1"/>
      <c r="BQ4031" s="1"/>
      <c r="BR4031" s="1"/>
      <c r="BS4031" s="1"/>
      <c r="BT4031" s="22"/>
      <c r="BU4031" s="1"/>
      <c r="BV4031" s="1"/>
      <c r="BW4031" s="1"/>
      <c r="BX4031" s="1"/>
      <c r="BY4031" s="1"/>
      <c r="BZ4031" s="1"/>
      <c r="CA4031" s="1"/>
      <c r="CB4031" s="1"/>
      <c r="CC4031" s="1"/>
      <c r="CD4031" s="1"/>
      <c r="CE4031" s="1"/>
      <c r="CF4031" s="1"/>
      <c r="CG4031" s="1"/>
      <c r="CH4031" s="1"/>
      <c r="CI4031" s="1"/>
      <c r="CJ4031" s="1"/>
      <c r="CK4031" s="1"/>
      <c r="CL4031" s="1"/>
      <c r="CM4031" s="1"/>
      <c r="CN4031" s="1"/>
      <c r="CO4031" s="1"/>
      <c r="CP4031" s="1"/>
      <c r="CQ4031" s="1"/>
      <c r="CR4031" s="1"/>
      <c r="CS4031" s="1"/>
      <c r="CT4031" s="1"/>
      <c r="CU4031" s="1"/>
      <c r="CV4031" s="1"/>
      <c r="CW4031" s="1"/>
      <c r="CX4031" s="1"/>
      <c r="CY4031" s="1"/>
      <c r="CZ4031" s="1"/>
      <c r="DA4031" s="1"/>
      <c r="DB4031" s="1"/>
      <c r="DC4031" s="1"/>
      <c r="DD4031" s="1"/>
      <c r="DE4031" s="1"/>
      <c r="DF4031" s="1"/>
      <c r="DG4031" s="1"/>
      <c r="DH4031" s="1"/>
      <c r="DI4031" s="1"/>
      <c r="DJ4031" s="1"/>
      <c r="DK4031" s="1"/>
      <c r="DL4031" s="1"/>
      <c r="DM4031" s="1"/>
      <c r="DN4031" s="1"/>
      <c r="DO4031" s="1"/>
      <c r="DP4031" s="1"/>
      <c r="DQ4031" s="1"/>
      <c r="DR4031" s="1"/>
      <c r="DS4031" s="1"/>
      <c r="DT4031" s="1"/>
      <c r="DU4031" s="1"/>
      <c r="DV4031" s="1"/>
      <c r="DW4031" s="1"/>
      <c r="DX4031" s="1"/>
      <c r="DY4031" s="1"/>
      <c r="DZ4031" s="1"/>
      <c r="EA4031" s="1"/>
      <c r="EB4031" s="1"/>
      <c r="EC4031" s="1"/>
      <c r="ED4031" s="1"/>
      <c r="EE4031" s="1"/>
      <c r="EF4031" s="1"/>
      <c r="EG4031" s="1"/>
      <c r="EH4031" s="1"/>
      <c r="EI4031" s="1"/>
      <c r="EJ4031" s="1"/>
      <c r="EK4031" s="1"/>
      <c r="EL4031" s="1"/>
      <c r="EM4031" s="1"/>
      <c r="EN4031" s="1"/>
      <c r="EO4031" s="1"/>
      <c r="EP4031" s="1"/>
      <c r="EQ4031" s="1"/>
      <c r="ER4031" s="1"/>
      <c r="ES4031" s="1"/>
      <c r="ET4031" s="1"/>
      <c r="EU4031" s="1"/>
      <c r="EV4031" s="1"/>
      <c r="EW4031" s="1"/>
      <c r="EX4031" s="1"/>
      <c r="EY4031" s="1"/>
      <c r="EZ4031" s="1"/>
      <c r="FA4031" s="1"/>
      <c r="FB4031" s="1"/>
      <c r="FC4031" s="1"/>
      <c r="FD4031" s="1"/>
      <c r="FE4031" s="1"/>
      <c r="FF4031" s="1"/>
      <c r="FG4031" s="1"/>
      <c r="FH4031" s="1"/>
      <c r="FI4031" s="1"/>
      <c r="FJ4031" s="1"/>
      <c r="FK4031" s="1"/>
      <c r="FL4031" s="1"/>
      <c r="FM4031" s="1"/>
      <c r="FN4031" s="1"/>
      <c r="FO4031" s="1"/>
      <c r="FP4031" s="1"/>
      <c r="FQ4031" s="1"/>
      <c r="FR4031" s="1"/>
      <c r="FS4031" s="1"/>
      <c r="FT4031" s="1"/>
      <c r="FU4031" s="1"/>
      <c r="FV4031" s="1"/>
      <c r="FW4031" s="1"/>
      <c r="FX4031" s="1"/>
      <c r="FY4031" s="1"/>
      <c r="FZ4031" s="1"/>
      <c r="GA4031" s="1"/>
      <c r="GB4031" s="1"/>
      <c r="GC4031" s="1"/>
      <c r="GD4031" s="1"/>
      <c r="GE4031" s="1"/>
      <c r="GF4031" s="1"/>
      <c r="GG4031" s="1"/>
      <c r="GH4031" s="1"/>
      <c r="GI4031" s="1"/>
      <c r="GJ4031" s="1"/>
      <c r="GK4031"/>
      <c r="GL4031"/>
      <c r="GM4031"/>
      <c r="GN4031"/>
      <c r="GO4031"/>
      <c r="GP4031"/>
      <c r="GQ4031"/>
      <c r="GR4031"/>
      <c r="GS4031"/>
      <c r="GT4031"/>
      <c r="GU4031"/>
      <c r="GV4031"/>
      <c r="GW4031"/>
      <c r="GX4031"/>
      <c r="GY4031"/>
      <c r="GZ4031"/>
      <c r="HA4031"/>
      <c r="HB4031"/>
      <c r="HC4031"/>
      <c r="HD4031"/>
      <c r="HE4031"/>
    </row>
    <row r="4032" spans="4:213" s="25" customFormat="1" x14ac:dyDescent="0.25">
      <c r="D4032" s="19"/>
      <c r="E4032" s="19"/>
      <c r="F4032" s="20"/>
      <c r="G4032" s="20"/>
      <c r="H4032" s="20"/>
      <c r="I4032" s="20"/>
      <c r="J4032" s="21"/>
      <c r="K4032" s="21"/>
      <c r="L4032" s="20"/>
      <c r="M4032" s="20"/>
      <c r="N4032" s="22"/>
      <c r="O4032" s="22"/>
      <c r="P4032" s="22"/>
      <c r="Q4032" s="22"/>
      <c r="R4032" s="19"/>
      <c r="S4032" s="19"/>
      <c r="T4032" s="19"/>
      <c r="U4032" s="20"/>
      <c r="V4032" s="20"/>
      <c r="W4032" s="20"/>
      <c r="X4032" s="27"/>
      <c r="Y4032" s="253"/>
      <c r="Z4032" s="30"/>
      <c r="AA4032" s="30"/>
      <c r="AB4032" s="31"/>
      <c r="AC4032" s="31"/>
      <c r="AD4032" s="31"/>
      <c r="AE4032" s="31"/>
      <c r="AF4032" s="31"/>
      <c r="AG4032" s="241"/>
      <c r="AH4032" s="31"/>
      <c r="AI4032" s="31"/>
      <c r="AJ4032" s="31"/>
      <c r="AK4032" s="31"/>
      <c r="AL4032" s="120"/>
      <c r="AQ4032" s="26"/>
      <c r="AW4032" s="19"/>
      <c r="AX4032" s="19"/>
      <c r="AY4032" s="19"/>
      <c r="AZ4032" s="19"/>
      <c r="BA4032" s="19"/>
      <c r="BB4032" s="19"/>
      <c r="BC4032" s="1"/>
      <c r="BD4032"/>
      <c r="BE4032"/>
      <c r="BF4032" s="1"/>
      <c r="BG4032"/>
      <c r="BH4032"/>
      <c r="BI4032"/>
      <c r="BJ4032" s="1"/>
      <c r="BK4032" s="1"/>
      <c r="BL4032"/>
      <c r="BM4032" s="1"/>
      <c r="BN4032" s="1"/>
      <c r="BO4032" s="1"/>
      <c r="BP4032" s="1"/>
      <c r="BQ4032" s="1"/>
      <c r="BR4032" s="1"/>
      <c r="BS4032" s="1"/>
      <c r="BT4032" s="22"/>
      <c r="BU4032" s="1"/>
      <c r="BV4032" s="1"/>
      <c r="BW4032" s="1"/>
      <c r="BX4032" s="1"/>
      <c r="BY4032" s="1"/>
      <c r="BZ4032" s="1"/>
      <c r="CA4032" s="1"/>
      <c r="CB4032" s="1"/>
      <c r="CC4032" s="1"/>
      <c r="CD4032" s="1"/>
      <c r="CE4032" s="1"/>
      <c r="CF4032" s="1"/>
      <c r="CG4032" s="1"/>
      <c r="CH4032" s="1"/>
      <c r="CI4032" s="1"/>
      <c r="CJ4032" s="1"/>
      <c r="CK4032" s="1"/>
      <c r="CL4032" s="1"/>
      <c r="CM4032" s="1"/>
      <c r="CN4032" s="1"/>
      <c r="CO4032" s="1"/>
      <c r="CP4032" s="1"/>
      <c r="CQ4032" s="1"/>
      <c r="CR4032" s="1"/>
      <c r="CS4032" s="1"/>
      <c r="CT4032" s="1"/>
      <c r="CU4032" s="1"/>
      <c r="CV4032" s="1"/>
      <c r="CW4032" s="1"/>
      <c r="CX4032" s="1"/>
      <c r="CY4032" s="1"/>
      <c r="CZ4032" s="1"/>
      <c r="DA4032" s="1"/>
      <c r="DB4032" s="1"/>
      <c r="DC4032" s="1"/>
      <c r="DD4032" s="1"/>
      <c r="DE4032" s="1"/>
      <c r="DF4032" s="1"/>
      <c r="DG4032" s="1"/>
      <c r="DH4032" s="1"/>
      <c r="DI4032" s="1"/>
      <c r="DJ4032" s="1"/>
      <c r="DK4032" s="1"/>
      <c r="DL4032" s="1"/>
      <c r="DM4032" s="1"/>
      <c r="DN4032" s="1"/>
      <c r="DO4032" s="1"/>
      <c r="DP4032" s="1"/>
      <c r="DQ4032" s="1"/>
      <c r="DR4032" s="1"/>
      <c r="DS4032" s="1"/>
      <c r="DT4032" s="1"/>
      <c r="DU4032" s="1"/>
      <c r="DV4032" s="1"/>
      <c r="DW4032" s="1"/>
      <c r="DX4032" s="1"/>
      <c r="DY4032" s="1"/>
      <c r="DZ4032" s="1"/>
      <c r="EA4032" s="1"/>
      <c r="EB4032" s="1"/>
      <c r="EC4032" s="1"/>
      <c r="ED4032" s="1"/>
      <c r="EE4032" s="1"/>
      <c r="EF4032" s="1"/>
      <c r="EG4032" s="1"/>
      <c r="EH4032" s="1"/>
      <c r="EI4032" s="1"/>
      <c r="EJ4032" s="1"/>
      <c r="EK4032" s="1"/>
      <c r="EL4032" s="1"/>
      <c r="EM4032" s="1"/>
      <c r="EN4032" s="1"/>
      <c r="EO4032" s="1"/>
      <c r="EP4032" s="1"/>
      <c r="EQ4032" s="1"/>
      <c r="ER4032" s="1"/>
      <c r="ES4032" s="1"/>
      <c r="ET4032" s="1"/>
      <c r="EU4032" s="1"/>
      <c r="EV4032" s="1"/>
      <c r="EW4032" s="1"/>
      <c r="EX4032" s="1"/>
      <c r="EY4032" s="1"/>
      <c r="EZ4032" s="1"/>
      <c r="FA4032" s="1"/>
      <c r="FB4032" s="1"/>
      <c r="FC4032" s="1"/>
      <c r="FD4032" s="1"/>
      <c r="FE4032" s="1"/>
      <c r="FF4032" s="1"/>
      <c r="FG4032" s="1"/>
      <c r="FH4032" s="1"/>
      <c r="FI4032" s="1"/>
      <c r="FJ4032" s="1"/>
      <c r="FK4032" s="1"/>
      <c r="FL4032" s="1"/>
      <c r="FM4032" s="1"/>
      <c r="FN4032" s="1"/>
      <c r="FO4032" s="1"/>
      <c r="FP4032" s="1"/>
      <c r="FQ4032" s="1"/>
      <c r="FR4032" s="1"/>
      <c r="FS4032" s="1"/>
      <c r="FT4032" s="1"/>
      <c r="FU4032" s="1"/>
      <c r="FV4032" s="1"/>
      <c r="FW4032" s="1"/>
      <c r="FX4032" s="1"/>
      <c r="FY4032" s="1"/>
      <c r="FZ4032" s="1"/>
      <c r="GA4032" s="1"/>
      <c r="GB4032" s="1"/>
      <c r="GC4032" s="1"/>
      <c r="GD4032" s="1"/>
      <c r="GE4032" s="1"/>
      <c r="GF4032" s="1"/>
      <c r="GG4032" s="1"/>
      <c r="GH4032" s="1"/>
      <c r="GI4032" s="1"/>
      <c r="GJ4032" s="1"/>
      <c r="GK4032"/>
      <c r="GL4032"/>
      <c r="GM4032"/>
      <c r="GN4032"/>
      <c r="GO4032"/>
      <c r="GP4032"/>
      <c r="GQ4032"/>
      <c r="GR4032"/>
      <c r="GS4032"/>
      <c r="GT4032"/>
      <c r="GU4032"/>
      <c r="GV4032"/>
      <c r="GW4032"/>
      <c r="GX4032"/>
      <c r="GY4032"/>
      <c r="GZ4032"/>
      <c r="HA4032"/>
      <c r="HB4032"/>
      <c r="HC4032"/>
      <c r="HD4032"/>
      <c r="HE4032"/>
    </row>
    <row r="4033" spans="4:213" s="25" customFormat="1" x14ac:dyDescent="0.25">
      <c r="D4033" s="19"/>
      <c r="E4033" s="19"/>
      <c r="F4033" s="20"/>
      <c r="G4033" s="20"/>
      <c r="H4033" s="20"/>
      <c r="I4033" s="20"/>
      <c r="J4033" s="21"/>
      <c r="K4033" s="21"/>
      <c r="L4033" s="20"/>
      <c r="M4033" s="20"/>
      <c r="N4033" s="22"/>
      <c r="O4033" s="22"/>
      <c r="P4033" s="22"/>
      <c r="Q4033" s="22"/>
      <c r="R4033" s="19"/>
      <c r="S4033" s="19"/>
      <c r="T4033" s="19"/>
      <c r="U4033" s="20"/>
      <c r="V4033" s="20"/>
      <c r="W4033" s="20"/>
      <c r="X4033" s="27"/>
      <c r="Y4033" s="253"/>
      <c r="Z4033" s="30"/>
      <c r="AA4033" s="30"/>
      <c r="AB4033" s="31"/>
      <c r="AC4033" s="31"/>
      <c r="AD4033" s="31"/>
      <c r="AE4033" s="31"/>
      <c r="AF4033" s="31"/>
      <c r="AG4033" s="241"/>
      <c r="AH4033" s="31"/>
      <c r="AI4033" s="31"/>
      <c r="AJ4033" s="31"/>
      <c r="AK4033" s="31"/>
      <c r="AL4033" s="120"/>
      <c r="AQ4033" s="26"/>
      <c r="AW4033" s="19"/>
      <c r="AX4033" s="19"/>
      <c r="AY4033" s="19"/>
      <c r="AZ4033" s="19"/>
      <c r="BA4033" s="19"/>
      <c r="BB4033" s="19"/>
      <c r="BC4033" s="1"/>
      <c r="BD4033"/>
      <c r="BE4033"/>
      <c r="BF4033" s="1"/>
      <c r="BG4033"/>
      <c r="BH4033"/>
      <c r="BI4033"/>
      <c r="BJ4033" s="1"/>
      <c r="BK4033" s="1"/>
      <c r="BL4033"/>
      <c r="BM4033" s="1"/>
      <c r="BN4033" s="1"/>
      <c r="BO4033" s="1"/>
      <c r="BP4033" s="1"/>
      <c r="BQ4033" s="1"/>
      <c r="BR4033" s="1"/>
      <c r="BS4033" s="1"/>
      <c r="BT4033" s="22"/>
      <c r="BU4033" s="1"/>
      <c r="BV4033" s="1"/>
      <c r="BW4033" s="1"/>
      <c r="BX4033" s="1"/>
      <c r="BY4033" s="1"/>
      <c r="BZ4033" s="1"/>
      <c r="CA4033" s="1"/>
      <c r="CB4033" s="1"/>
      <c r="CC4033" s="1"/>
      <c r="CD4033" s="1"/>
      <c r="CE4033" s="1"/>
      <c r="CF4033" s="1"/>
      <c r="CG4033" s="1"/>
      <c r="CH4033" s="1"/>
      <c r="CI4033" s="1"/>
      <c r="CJ4033" s="1"/>
      <c r="CK4033" s="1"/>
      <c r="CL4033" s="1"/>
      <c r="CM4033" s="1"/>
      <c r="CN4033" s="1"/>
      <c r="CO4033" s="1"/>
      <c r="CP4033" s="1"/>
      <c r="CQ4033" s="1"/>
      <c r="CR4033" s="1"/>
      <c r="CS4033" s="1"/>
      <c r="CT4033" s="1"/>
      <c r="CU4033" s="1"/>
      <c r="CV4033" s="1"/>
      <c r="CW4033" s="1"/>
      <c r="CX4033" s="1"/>
      <c r="CY4033" s="1"/>
      <c r="CZ4033" s="1"/>
      <c r="DA4033" s="1"/>
      <c r="DB4033" s="1"/>
      <c r="DC4033" s="1"/>
      <c r="DD4033" s="1"/>
      <c r="DE4033" s="1"/>
      <c r="DF4033" s="1"/>
      <c r="DG4033" s="1"/>
      <c r="DH4033" s="1"/>
      <c r="DI4033" s="1"/>
      <c r="DJ4033" s="1"/>
      <c r="DK4033" s="1"/>
      <c r="DL4033" s="1"/>
      <c r="DM4033" s="1"/>
      <c r="DN4033" s="1"/>
      <c r="DO4033" s="1"/>
      <c r="DP4033" s="1"/>
      <c r="DQ4033" s="1"/>
      <c r="DR4033" s="1"/>
      <c r="DS4033" s="1"/>
      <c r="DT4033" s="1"/>
      <c r="DU4033" s="1"/>
      <c r="DV4033" s="1"/>
      <c r="DW4033" s="1"/>
      <c r="DX4033" s="1"/>
      <c r="DY4033" s="1"/>
      <c r="DZ4033" s="1"/>
      <c r="EA4033" s="1"/>
      <c r="EB4033" s="1"/>
      <c r="EC4033" s="1"/>
      <c r="ED4033" s="1"/>
      <c r="EE4033" s="1"/>
      <c r="EF4033" s="1"/>
      <c r="EG4033" s="1"/>
      <c r="EH4033" s="1"/>
      <c r="EI4033" s="1"/>
      <c r="EJ4033" s="1"/>
      <c r="EK4033" s="1"/>
      <c r="EL4033" s="1"/>
      <c r="EM4033" s="1"/>
      <c r="EN4033" s="1"/>
      <c r="EO4033" s="1"/>
      <c r="EP4033" s="1"/>
      <c r="EQ4033" s="1"/>
      <c r="ER4033" s="1"/>
      <c r="ES4033" s="1"/>
      <c r="ET4033" s="1"/>
      <c r="EU4033" s="1"/>
      <c r="EV4033" s="1"/>
      <c r="EW4033" s="1"/>
      <c r="EX4033" s="1"/>
      <c r="EY4033" s="1"/>
      <c r="EZ4033" s="1"/>
      <c r="FA4033" s="1"/>
      <c r="FB4033" s="1"/>
      <c r="FC4033" s="1"/>
      <c r="FD4033" s="1"/>
      <c r="FE4033" s="1"/>
      <c r="FF4033" s="1"/>
      <c r="FG4033" s="1"/>
      <c r="FH4033" s="1"/>
      <c r="FI4033" s="1"/>
      <c r="FJ4033" s="1"/>
      <c r="FK4033" s="1"/>
      <c r="FL4033" s="1"/>
      <c r="FM4033" s="1"/>
      <c r="FN4033" s="1"/>
      <c r="FO4033" s="1"/>
      <c r="FP4033" s="1"/>
      <c r="FQ4033" s="1"/>
      <c r="FR4033" s="1"/>
      <c r="FS4033" s="1"/>
      <c r="FT4033" s="1"/>
      <c r="FU4033" s="1"/>
      <c r="FV4033" s="1"/>
      <c r="FW4033" s="1"/>
      <c r="FX4033" s="1"/>
      <c r="FY4033" s="1"/>
      <c r="FZ4033" s="1"/>
      <c r="GA4033" s="1"/>
      <c r="GB4033" s="1"/>
      <c r="GC4033" s="1"/>
      <c r="GD4033" s="1"/>
      <c r="GE4033" s="1"/>
      <c r="GF4033" s="1"/>
      <c r="GG4033" s="1"/>
      <c r="GH4033" s="1"/>
      <c r="GI4033" s="1"/>
      <c r="GJ4033" s="1"/>
      <c r="GK4033"/>
      <c r="GL4033"/>
      <c r="GM4033"/>
      <c r="GN4033"/>
      <c r="GO4033"/>
      <c r="GP4033"/>
      <c r="GQ4033"/>
      <c r="GR4033"/>
      <c r="GS4033"/>
      <c r="GT4033"/>
      <c r="GU4033"/>
      <c r="GV4033"/>
      <c r="GW4033"/>
      <c r="GX4033"/>
      <c r="GY4033"/>
      <c r="GZ4033"/>
      <c r="HA4033"/>
      <c r="HB4033"/>
      <c r="HC4033"/>
      <c r="HD4033"/>
      <c r="HE4033"/>
    </row>
    <row r="4034" spans="4:213" s="25" customFormat="1" x14ac:dyDescent="0.25">
      <c r="D4034" s="19"/>
      <c r="E4034" s="19"/>
      <c r="F4034" s="20"/>
      <c r="G4034" s="20"/>
      <c r="H4034" s="20"/>
      <c r="I4034" s="20"/>
      <c r="J4034" s="21"/>
      <c r="K4034" s="21"/>
      <c r="L4034" s="20"/>
      <c r="M4034" s="20"/>
      <c r="N4034" s="22"/>
      <c r="O4034" s="22"/>
      <c r="P4034" s="22"/>
      <c r="Q4034" s="22"/>
      <c r="R4034" s="19"/>
      <c r="S4034" s="19"/>
      <c r="T4034" s="19"/>
      <c r="U4034" s="20"/>
      <c r="V4034" s="20"/>
      <c r="W4034" s="20"/>
      <c r="X4034" s="27"/>
      <c r="Y4034" s="253"/>
      <c r="Z4034" s="30"/>
      <c r="AA4034" s="30"/>
      <c r="AB4034" s="31"/>
      <c r="AC4034" s="31"/>
      <c r="AD4034" s="31"/>
      <c r="AE4034" s="31"/>
      <c r="AF4034" s="31"/>
      <c r="AG4034" s="241"/>
      <c r="AH4034" s="31"/>
      <c r="AI4034" s="31"/>
      <c r="AJ4034" s="31"/>
      <c r="AK4034" s="31"/>
      <c r="AL4034" s="120"/>
      <c r="AQ4034" s="26"/>
      <c r="AW4034" s="19"/>
      <c r="AX4034" s="19"/>
      <c r="AY4034" s="19"/>
      <c r="AZ4034" s="19"/>
      <c r="BA4034" s="19"/>
      <c r="BB4034" s="19"/>
      <c r="BC4034" s="1"/>
      <c r="BD4034"/>
      <c r="BE4034"/>
      <c r="BF4034" s="1"/>
      <c r="BG4034"/>
      <c r="BH4034"/>
      <c r="BI4034"/>
      <c r="BJ4034" s="1"/>
      <c r="BK4034" s="1"/>
      <c r="BL4034"/>
      <c r="BM4034" s="1"/>
      <c r="BN4034" s="1"/>
      <c r="BO4034" s="1"/>
      <c r="BP4034" s="1"/>
      <c r="BQ4034" s="1"/>
      <c r="BR4034" s="1"/>
      <c r="BS4034" s="1"/>
      <c r="BT4034" s="22"/>
      <c r="BU4034" s="1"/>
      <c r="BV4034" s="1"/>
      <c r="BW4034" s="1"/>
      <c r="BX4034" s="1"/>
      <c r="BY4034" s="1"/>
      <c r="BZ4034" s="1"/>
      <c r="CA4034" s="1"/>
      <c r="CB4034" s="1"/>
      <c r="CC4034" s="1"/>
      <c r="CD4034" s="1"/>
      <c r="CE4034" s="1"/>
      <c r="CF4034" s="1"/>
      <c r="CG4034" s="1"/>
      <c r="CH4034" s="1"/>
      <c r="CI4034" s="1"/>
      <c r="CJ4034" s="1"/>
      <c r="CK4034" s="1"/>
      <c r="CL4034" s="1"/>
      <c r="CM4034" s="1"/>
      <c r="CN4034" s="1"/>
      <c r="CO4034" s="1"/>
      <c r="CP4034" s="1"/>
      <c r="CQ4034" s="1"/>
      <c r="CR4034" s="1"/>
      <c r="CS4034" s="1"/>
      <c r="CT4034" s="1"/>
      <c r="CU4034" s="1"/>
      <c r="CV4034" s="1"/>
      <c r="CW4034" s="1"/>
      <c r="CX4034" s="1"/>
      <c r="CY4034" s="1"/>
      <c r="CZ4034" s="1"/>
      <c r="DA4034" s="1"/>
      <c r="DB4034" s="1"/>
      <c r="DC4034" s="1"/>
      <c r="DD4034" s="1"/>
      <c r="DE4034" s="1"/>
      <c r="DF4034" s="1"/>
      <c r="DG4034" s="1"/>
      <c r="DH4034" s="1"/>
      <c r="DI4034" s="1"/>
      <c r="DJ4034" s="1"/>
      <c r="DK4034" s="1"/>
      <c r="DL4034" s="1"/>
      <c r="DM4034" s="1"/>
      <c r="DN4034" s="1"/>
      <c r="DO4034" s="1"/>
      <c r="DP4034" s="1"/>
      <c r="DQ4034" s="1"/>
      <c r="DR4034" s="1"/>
      <c r="DS4034" s="1"/>
      <c r="DT4034" s="1"/>
      <c r="DU4034" s="1"/>
      <c r="DV4034" s="1"/>
      <c r="DW4034" s="1"/>
      <c r="DX4034" s="1"/>
      <c r="DY4034" s="1"/>
      <c r="DZ4034" s="1"/>
      <c r="EA4034" s="1"/>
      <c r="EB4034" s="1"/>
      <c r="EC4034" s="1"/>
      <c r="ED4034" s="1"/>
      <c r="EE4034" s="1"/>
      <c r="EF4034" s="1"/>
      <c r="EG4034" s="1"/>
      <c r="EH4034" s="1"/>
      <c r="EI4034" s="1"/>
      <c r="EJ4034" s="1"/>
      <c r="EK4034" s="1"/>
      <c r="EL4034" s="1"/>
      <c r="EM4034" s="1"/>
      <c r="EN4034" s="1"/>
      <c r="EO4034" s="1"/>
      <c r="EP4034" s="1"/>
      <c r="EQ4034" s="1"/>
      <c r="ER4034" s="1"/>
      <c r="ES4034" s="1"/>
      <c r="ET4034" s="1"/>
      <c r="EU4034" s="1"/>
      <c r="EV4034" s="1"/>
      <c r="EW4034" s="1"/>
      <c r="EX4034" s="1"/>
      <c r="EY4034" s="1"/>
      <c r="EZ4034" s="1"/>
      <c r="FA4034" s="1"/>
      <c r="FB4034" s="1"/>
      <c r="FC4034" s="1"/>
      <c r="FD4034" s="1"/>
      <c r="FE4034" s="1"/>
      <c r="FF4034" s="1"/>
      <c r="FG4034" s="1"/>
      <c r="FH4034" s="1"/>
      <c r="FI4034" s="1"/>
      <c r="FJ4034" s="1"/>
      <c r="FK4034" s="1"/>
      <c r="FL4034" s="1"/>
      <c r="FM4034" s="1"/>
      <c r="FN4034" s="1"/>
      <c r="FO4034" s="1"/>
      <c r="FP4034" s="1"/>
      <c r="FQ4034" s="1"/>
      <c r="FR4034" s="1"/>
      <c r="FS4034" s="1"/>
      <c r="FT4034" s="1"/>
      <c r="FU4034" s="1"/>
      <c r="FV4034" s="1"/>
      <c r="FW4034" s="1"/>
      <c r="FX4034" s="1"/>
      <c r="FY4034" s="1"/>
      <c r="FZ4034" s="1"/>
      <c r="GA4034" s="1"/>
      <c r="GB4034" s="1"/>
      <c r="GC4034" s="1"/>
      <c r="GD4034" s="1"/>
      <c r="GE4034" s="1"/>
      <c r="GF4034" s="1"/>
      <c r="GG4034" s="1"/>
      <c r="GH4034" s="1"/>
      <c r="GI4034" s="1"/>
      <c r="GJ4034" s="1"/>
      <c r="GK4034"/>
      <c r="GL4034"/>
      <c r="GM4034"/>
      <c r="GN4034"/>
      <c r="GO4034"/>
      <c r="GP4034"/>
      <c r="GQ4034"/>
      <c r="GR4034"/>
      <c r="GS4034"/>
      <c r="GT4034"/>
      <c r="GU4034"/>
      <c r="GV4034"/>
      <c r="GW4034"/>
      <c r="GX4034"/>
      <c r="GY4034"/>
      <c r="GZ4034"/>
      <c r="HA4034"/>
      <c r="HB4034"/>
      <c r="HC4034"/>
      <c r="HD4034"/>
      <c r="HE4034"/>
    </row>
    <row r="4035" spans="4:213" s="25" customFormat="1" x14ac:dyDescent="0.25">
      <c r="D4035" s="19"/>
      <c r="E4035" s="19"/>
      <c r="F4035" s="20"/>
      <c r="G4035" s="20"/>
      <c r="H4035" s="20"/>
      <c r="I4035" s="20"/>
      <c r="J4035" s="21"/>
      <c r="K4035" s="21"/>
      <c r="L4035" s="20"/>
      <c r="M4035" s="20"/>
      <c r="N4035" s="22"/>
      <c r="O4035" s="22"/>
      <c r="P4035" s="22"/>
      <c r="Q4035" s="22"/>
      <c r="R4035" s="19"/>
      <c r="S4035" s="19"/>
      <c r="T4035" s="19"/>
      <c r="U4035" s="20"/>
      <c r="V4035" s="20"/>
      <c r="W4035" s="20"/>
      <c r="X4035" s="27"/>
      <c r="Y4035" s="253"/>
      <c r="Z4035" s="30"/>
      <c r="AA4035" s="30"/>
      <c r="AB4035" s="31"/>
      <c r="AC4035" s="31"/>
      <c r="AD4035" s="31"/>
      <c r="AE4035" s="31"/>
      <c r="AF4035" s="31"/>
      <c r="AG4035" s="241"/>
      <c r="AH4035" s="31"/>
      <c r="AI4035" s="31"/>
      <c r="AJ4035" s="31"/>
      <c r="AK4035" s="31"/>
      <c r="AL4035" s="120"/>
      <c r="AQ4035" s="26"/>
      <c r="AW4035" s="19"/>
      <c r="AX4035" s="19"/>
      <c r="AY4035" s="19"/>
      <c r="AZ4035" s="19"/>
      <c r="BA4035" s="19"/>
      <c r="BB4035" s="19"/>
      <c r="BC4035" s="1"/>
      <c r="BD4035"/>
      <c r="BE4035"/>
      <c r="BF4035" s="1"/>
      <c r="BG4035"/>
      <c r="BH4035"/>
      <c r="BI4035"/>
      <c r="BJ4035" s="1"/>
      <c r="BK4035" s="1"/>
      <c r="BL4035"/>
      <c r="BM4035" s="1"/>
      <c r="BN4035" s="1"/>
      <c r="BO4035" s="1"/>
      <c r="BP4035" s="1"/>
      <c r="BQ4035" s="1"/>
      <c r="BR4035" s="1"/>
      <c r="BS4035" s="1"/>
      <c r="BT4035" s="22"/>
      <c r="BU4035" s="1"/>
      <c r="BV4035" s="1"/>
      <c r="BW4035" s="1"/>
      <c r="BX4035" s="1"/>
      <c r="BY4035" s="1"/>
      <c r="BZ4035" s="1"/>
      <c r="CA4035" s="1"/>
      <c r="CB4035" s="1"/>
      <c r="CC4035" s="1"/>
      <c r="CD4035" s="1"/>
      <c r="CE4035" s="1"/>
      <c r="CF4035" s="1"/>
      <c r="CG4035" s="1"/>
      <c r="CH4035" s="1"/>
      <c r="CI4035" s="1"/>
      <c r="CJ4035" s="1"/>
      <c r="CK4035" s="1"/>
      <c r="CL4035" s="1"/>
      <c r="CM4035" s="1"/>
      <c r="CN4035" s="1"/>
      <c r="CO4035" s="1"/>
      <c r="CP4035" s="1"/>
      <c r="CQ4035" s="1"/>
      <c r="CR4035" s="1"/>
      <c r="CS4035" s="1"/>
      <c r="CT4035" s="1"/>
      <c r="CU4035" s="1"/>
      <c r="CV4035" s="1"/>
      <c r="CW4035" s="1"/>
      <c r="CX4035" s="1"/>
      <c r="CY4035" s="1"/>
      <c r="CZ4035" s="1"/>
      <c r="DA4035" s="1"/>
      <c r="DB4035" s="1"/>
      <c r="DC4035" s="1"/>
      <c r="DD4035" s="1"/>
      <c r="DE4035" s="1"/>
      <c r="DF4035" s="1"/>
      <c r="DG4035" s="1"/>
      <c r="DH4035" s="1"/>
      <c r="DI4035" s="1"/>
      <c r="DJ4035" s="1"/>
      <c r="DK4035" s="1"/>
      <c r="DL4035" s="1"/>
      <c r="DM4035" s="1"/>
      <c r="DN4035" s="1"/>
      <c r="DO4035" s="1"/>
      <c r="DP4035" s="1"/>
      <c r="DQ4035" s="1"/>
      <c r="DR4035" s="1"/>
      <c r="DS4035" s="1"/>
      <c r="DT4035" s="1"/>
      <c r="DU4035" s="1"/>
      <c r="DV4035" s="1"/>
      <c r="DW4035" s="1"/>
      <c r="DX4035" s="1"/>
      <c r="DY4035" s="1"/>
      <c r="DZ4035" s="1"/>
      <c r="EA4035" s="1"/>
      <c r="EB4035" s="1"/>
      <c r="EC4035" s="1"/>
      <c r="ED4035" s="1"/>
      <c r="EE4035" s="1"/>
      <c r="EF4035" s="1"/>
      <c r="EG4035" s="1"/>
      <c r="EH4035" s="1"/>
      <c r="EI4035" s="1"/>
      <c r="EJ4035" s="1"/>
      <c r="EK4035" s="1"/>
      <c r="EL4035" s="1"/>
      <c r="EM4035" s="1"/>
      <c r="EN4035" s="1"/>
      <c r="EO4035" s="1"/>
      <c r="EP4035" s="1"/>
      <c r="EQ4035" s="1"/>
      <c r="ER4035" s="1"/>
      <c r="ES4035" s="1"/>
      <c r="ET4035" s="1"/>
      <c r="EU4035" s="1"/>
      <c r="EV4035" s="1"/>
      <c r="EW4035" s="1"/>
      <c r="EX4035" s="1"/>
      <c r="EY4035" s="1"/>
      <c r="EZ4035" s="1"/>
      <c r="FA4035" s="1"/>
      <c r="FB4035" s="1"/>
      <c r="FC4035" s="1"/>
      <c r="FD4035" s="1"/>
      <c r="FE4035" s="1"/>
      <c r="FF4035" s="1"/>
      <c r="FG4035" s="1"/>
      <c r="FH4035" s="1"/>
      <c r="FI4035" s="1"/>
      <c r="FJ4035" s="1"/>
      <c r="FK4035" s="1"/>
      <c r="FL4035" s="1"/>
      <c r="FM4035" s="1"/>
      <c r="FN4035" s="1"/>
      <c r="FO4035" s="1"/>
      <c r="FP4035" s="1"/>
      <c r="FQ4035" s="1"/>
      <c r="FR4035" s="1"/>
      <c r="FS4035" s="1"/>
      <c r="FT4035" s="1"/>
      <c r="FU4035" s="1"/>
      <c r="FV4035" s="1"/>
      <c r="FW4035" s="1"/>
      <c r="FX4035" s="1"/>
      <c r="FY4035" s="1"/>
      <c r="FZ4035" s="1"/>
      <c r="GA4035" s="1"/>
      <c r="GB4035" s="1"/>
      <c r="GC4035" s="1"/>
      <c r="GD4035" s="1"/>
      <c r="GE4035" s="1"/>
      <c r="GF4035" s="1"/>
      <c r="GG4035" s="1"/>
      <c r="GH4035" s="1"/>
      <c r="GI4035" s="1"/>
      <c r="GJ4035" s="1"/>
      <c r="GK4035"/>
      <c r="GL4035"/>
      <c r="GM4035"/>
      <c r="GN4035"/>
      <c r="GO4035"/>
      <c r="GP4035"/>
      <c r="GQ4035"/>
      <c r="GR4035"/>
      <c r="GS4035"/>
      <c r="GT4035"/>
      <c r="GU4035"/>
      <c r="GV4035"/>
      <c r="GW4035"/>
      <c r="GX4035"/>
      <c r="GY4035"/>
      <c r="GZ4035"/>
      <c r="HA4035"/>
      <c r="HB4035"/>
      <c r="HC4035"/>
      <c r="HD4035"/>
      <c r="HE4035"/>
    </row>
    <row r="4036" spans="4:213" s="25" customFormat="1" x14ac:dyDescent="0.25">
      <c r="D4036" s="19"/>
      <c r="E4036" s="19"/>
      <c r="F4036" s="20"/>
      <c r="G4036" s="20"/>
      <c r="H4036" s="20"/>
      <c r="I4036" s="20"/>
      <c r="J4036" s="21"/>
      <c r="K4036" s="21"/>
      <c r="L4036" s="20"/>
      <c r="M4036" s="20"/>
      <c r="N4036" s="22"/>
      <c r="O4036" s="22"/>
      <c r="P4036" s="22"/>
      <c r="Q4036" s="22"/>
      <c r="R4036" s="19"/>
      <c r="S4036" s="19"/>
      <c r="T4036" s="19"/>
      <c r="U4036" s="20"/>
      <c r="V4036" s="20"/>
      <c r="W4036" s="20"/>
      <c r="X4036" s="27"/>
      <c r="Y4036" s="253"/>
      <c r="Z4036" s="30"/>
      <c r="AA4036" s="30"/>
      <c r="AB4036" s="31"/>
      <c r="AC4036" s="31"/>
      <c r="AD4036" s="31"/>
      <c r="AE4036" s="31"/>
      <c r="AF4036" s="31"/>
      <c r="AG4036" s="241"/>
      <c r="AH4036" s="31"/>
      <c r="AI4036" s="31"/>
      <c r="AJ4036" s="31"/>
      <c r="AK4036" s="31"/>
      <c r="AL4036" s="120"/>
      <c r="AQ4036" s="26"/>
      <c r="AW4036" s="19"/>
      <c r="AX4036" s="19"/>
      <c r="AY4036" s="19"/>
      <c r="AZ4036" s="19"/>
      <c r="BA4036" s="19"/>
      <c r="BB4036" s="19"/>
      <c r="BC4036" s="1"/>
      <c r="BD4036"/>
      <c r="BE4036"/>
      <c r="BF4036" s="1"/>
      <c r="BG4036"/>
      <c r="BH4036"/>
      <c r="BI4036"/>
      <c r="BJ4036" s="1"/>
      <c r="BK4036" s="1"/>
      <c r="BL4036"/>
      <c r="BM4036" s="1"/>
      <c r="BN4036" s="1"/>
      <c r="BO4036" s="1"/>
      <c r="BP4036" s="1"/>
      <c r="BQ4036" s="1"/>
      <c r="BR4036" s="1"/>
      <c r="BS4036" s="1"/>
      <c r="BT4036" s="22"/>
      <c r="BU4036" s="1"/>
      <c r="BV4036" s="1"/>
      <c r="BW4036" s="1"/>
      <c r="BX4036" s="1"/>
      <c r="BY4036" s="1"/>
      <c r="BZ4036" s="1"/>
      <c r="CA4036" s="1"/>
      <c r="CB4036" s="1"/>
      <c r="CC4036" s="1"/>
      <c r="CD4036" s="1"/>
      <c r="CE4036" s="1"/>
      <c r="CF4036" s="1"/>
      <c r="CG4036" s="1"/>
      <c r="CH4036" s="1"/>
      <c r="CI4036" s="1"/>
      <c r="CJ4036" s="1"/>
      <c r="CK4036" s="1"/>
      <c r="CL4036" s="1"/>
      <c r="CM4036" s="1"/>
      <c r="CN4036" s="1"/>
      <c r="CO4036" s="1"/>
      <c r="CP4036" s="1"/>
      <c r="CQ4036" s="1"/>
      <c r="CR4036" s="1"/>
      <c r="CS4036" s="1"/>
      <c r="CT4036" s="1"/>
      <c r="CU4036" s="1"/>
      <c r="CV4036" s="1"/>
      <c r="CW4036" s="1"/>
      <c r="CX4036" s="1"/>
      <c r="CY4036" s="1"/>
      <c r="CZ4036" s="1"/>
      <c r="DA4036" s="1"/>
      <c r="DB4036" s="1"/>
      <c r="DC4036" s="1"/>
      <c r="DD4036" s="1"/>
      <c r="DE4036" s="1"/>
      <c r="DF4036" s="1"/>
      <c r="DG4036" s="1"/>
      <c r="DH4036" s="1"/>
      <c r="DI4036" s="1"/>
      <c r="DJ4036" s="1"/>
      <c r="DK4036" s="1"/>
      <c r="DL4036" s="1"/>
      <c r="DM4036" s="1"/>
      <c r="DN4036" s="1"/>
      <c r="DO4036" s="1"/>
      <c r="DP4036" s="1"/>
      <c r="DQ4036" s="1"/>
      <c r="DR4036" s="1"/>
      <c r="DS4036" s="1"/>
      <c r="DT4036" s="1"/>
      <c r="DU4036" s="1"/>
      <c r="DV4036" s="1"/>
      <c r="DW4036" s="1"/>
      <c r="DX4036" s="1"/>
      <c r="DY4036" s="1"/>
      <c r="DZ4036" s="1"/>
      <c r="EA4036" s="1"/>
      <c r="EB4036" s="1"/>
      <c r="EC4036" s="1"/>
      <c r="ED4036" s="1"/>
      <c r="EE4036" s="1"/>
      <c r="EF4036" s="1"/>
      <c r="EG4036" s="1"/>
      <c r="EH4036" s="1"/>
      <c r="EI4036" s="1"/>
      <c r="EJ4036" s="1"/>
      <c r="EK4036" s="1"/>
      <c r="EL4036" s="1"/>
      <c r="EM4036" s="1"/>
      <c r="EN4036" s="1"/>
      <c r="EO4036" s="1"/>
      <c r="EP4036" s="1"/>
      <c r="EQ4036" s="1"/>
      <c r="ER4036" s="1"/>
      <c r="ES4036" s="1"/>
      <c r="ET4036" s="1"/>
      <c r="EU4036" s="1"/>
      <c r="EV4036" s="1"/>
      <c r="EW4036" s="1"/>
      <c r="EX4036" s="1"/>
      <c r="EY4036" s="1"/>
      <c r="EZ4036" s="1"/>
      <c r="FA4036" s="1"/>
      <c r="FB4036" s="1"/>
      <c r="FC4036" s="1"/>
      <c r="FD4036" s="1"/>
      <c r="FE4036" s="1"/>
      <c r="FF4036" s="1"/>
      <c r="FG4036" s="1"/>
      <c r="FH4036" s="1"/>
      <c r="FI4036" s="1"/>
      <c r="FJ4036" s="1"/>
      <c r="FK4036" s="1"/>
      <c r="FL4036" s="1"/>
      <c r="FM4036" s="1"/>
      <c r="FN4036" s="1"/>
      <c r="FO4036" s="1"/>
      <c r="FP4036" s="1"/>
      <c r="FQ4036" s="1"/>
      <c r="FR4036" s="1"/>
      <c r="FS4036" s="1"/>
      <c r="FT4036" s="1"/>
      <c r="FU4036" s="1"/>
      <c r="FV4036" s="1"/>
      <c r="FW4036" s="1"/>
      <c r="FX4036" s="1"/>
      <c r="FY4036" s="1"/>
      <c r="FZ4036" s="1"/>
      <c r="GA4036" s="1"/>
      <c r="GB4036" s="1"/>
      <c r="GC4036" s="1"/>
      <c r="GD4036" s="1"/>
      <c r="GE4036" s="1"/>
      <c r="GF4036" s="1"/>
      <c r="GG4036" s="1"/>
      <c r="GH4036" s="1"/>
      <c r="GI4036" s="1"/>
      <c r="GJ4036" s="1"/>
      <c r="GK4036"/>
      <c r="GL4036"/>
      <c r="GM4036"/>
      <c r="GN4036"/>
      <c r="GO4036"/>
      <c r="GP4036"/>
      <c r="GQ4036"/>
      <c r="GR4036"/>
      <c r="GS4036"/>
      <c r="GT4036"/>
      <c r="GU4036"/>
      <c r="GV4036"/>
      <c r="GW4036"/>
      <c r="GX4036"/>
      <c r="GY4036"/>
      <c r="GZ4036"/>
      <c r="HA4036"/>
      <c r="HB4036"/>
      <c r="HC4036"/>
      <c r="HD4036"/>
      <c r="HE4036"/>
    </row>
    <row r="4037" spans="4:213" s="25" customFormat="1" x14ac:dyDescent="0.25">
      <c r="D4037" s="19"/>
      <c r="E4037" s="19"/>
      <c r="F4037" s="20"/>
      <c r="G4037" s="20"/>
      <c r="H4037" s="20"/>
      <c r="I4037" s="20"/>
      <c r="J4037" s="21"/>
      <c r="K4037" s="21"/>
      <c r="L4037" s="20"/>
      <c r="M4037" s="20"/>
      <c r="N4037" s="22"/>
      <c r="O4037" s="22"/>
      <c r="P4037" s="22"/>
      <c r="Q4037" s="22"/>
      <c r="R4037" s="19"/>
      <c r="S4037" s="19"/>
      <c r="T4037" s="19"/>
      <c r="U4037" s="20"/>
      <c r="V4037" s="20"/>
      <c r="W4037" s="20"/>
      <c r="X4037" s="27"/>
      <c r="Y4037" s="253"/>
      <c r="Z4037" s="30"/>
      <c r="AA4037" s="30"/>
      <c r="AB4037" s="31"/>
      <c r="AC4037" s="31"/>
      <c r="AD4037" s="31"/>
      <c r="AE4037" s="31"/>
      <c r="AF4037" s="31"/>
      <c r="AG4037" s="241"/>
      <c r="AH4037" s="31"/>
      <c r="AI4037" s="31"/>
      <c r="AJ4037" s="31"/>
      <c r="AK4037" s="31"/>
      <c r="AL4037" s="120"/>
      <c r="AQ4037" s="26"/>
      <c r="AW4037" s="19"/>
      <c r="AX4037" s="19"/>
      <c r="AY4037" s="19"/>
      <c r="AZ4037" s="19"/>
      <c r="BA4037" s="19"/>
      <c r="BB4037" s="19"/>
      <c r="BC4037" s="1"/>
      <c r="BD4037"/>
      <c r="BE4037"/>
      <c r="BF4037" s="1"/>
      <c r="BG4037"/>
      <c r="BH4037"/>
      <c r="BI4037"/>
      <c r="BJ4037" s="1"/>
      <c r="BK4037" s="1"/>
      <c r="BL4037"/>
      <c r="BM4037" s="1"/>
      <c r="BN4037" s="1"/>
      <c r="BO4037" s="1"/>
      <c r="BP4037" s="1"/>
      <c r="BQ4037" s="1"/>
      <c r="BR4037" s="1"/>
      <c r="BS4037" s="1"/>
      <c r="BT4037" s="22"/>
      <c r="BU4037" s="1"/>
      <c r="BV4037" s="1"/>
      <c r="BW4037" s="1"/>
      <c r="BX4037" s="1"/>
      <c r="BY4037" s="1"/>
      <c r="BZ4037" s="1"/>
      <c r="CA4037" s="1"/>
      <c r="CB4037" s="1"/>
      <c r="CC4037" s="1"/>
      <c r="CD4037" s="1"/>
      <c r="CE4037" s="1"/>
      <c r="CF4037" s="1"/>
      <c r="CG4037" s="1"/>
      <c r="CH4037" s="1"/>
      <c r="CI4037" s="1"/>
      <c r="CJ4037" s="1"/>
      <c r="CK4037" s="1"/>
      <c r="CL4037" s="1"/>
      <c r="CM4037" s="1"/>
      <c r="CN4037" s="1"/>
      <c r="CO4037" s="1"/>
      <c r="CP4037" s="1"/>
      <c r="CQ4037" s="1"/>
      <c r="CR4037" s="1"/>
      <c r="CS4037" s="1"/>
      <c r="CT4037" s="1"/>
      <c r="CU4037" s="1"/>
      <c r="CV4037" s="1"/>
      <c r="CW4037" s="1"/>
      <c r="CX4037" s="1"/>
      <c r="CY4037" s="1"/>
      <c r="CZ4037" s="1"/>
      <c r="DA4037" s="1"/>
      <c r="DB4037" s="1"/>
      <c r="DC4037" s="1"/>
      <c r="DD4037" s="1"/>
      <c r="DE4037" s="1"/>
      <c r="DF4037" s="1"/>
      <c r="DG4037" s="1"/>
      <c r="DH4037" s="1"/>
      <c r="DI4037" s="1"/>
      <c r="DJ4037" s="1"/>
      <c r="DK4037" s="1"/>
      <c r="DL4037" s="1"/>
      <c r="DM4037" s="1"/>
      <c r="DN4037" s="1"/>
      <c r="DO4037" s="1"/>
      <c r="DP4037" s="1"/>
      <c r="DQ4037" s="1"/>
      <c r="DR4037" s="1"/>
      <c r="DS4037" s="1"/>
      <c r="DT4037" s="1"/>
      <c r="DU4037" s="1"/>
      <c r="DV4037" s="1"/>
      <c r="DW4037" s="1"/>
      <c r="DX4037" s="1"/>
      <c r="DY4037" s="1"/>
      <c r="DZ4037" s="1"/>
      <c r="EA4037" s="1"/>
      <c r="EB4037" s="1"/>
      <c r="EC4037" s="1"/>
      <c r="ED4037" s="1"/>
      <c r="EE4037" s="1"/>
      <c r="EF4037" s="1"/>
      <c r="EG4037" s="1"/>
      <c r="EH4037" s="1"/>
      <c r="EI4037" s="1"/>
      <c r="EJ4037" s="1"/>
      <c r="EK4037" s="1"/>
      <c r="EL4037" s="1"/>
      <c r="EM4037" s="1"/>
      <c r="EN4037" s="1"/>
      <c r="EO4037" s="1"/>
      <c r="EP4037" s="1"/>
      <c r="EQ4037" s="1"/>
      <c r="ER4037" s="1"/>
      <c r="ES4037" s="1"/>
      <c r="ET4037" s="1"/>
      <c r="EU4037" s="1"/>
      <c r="EV4037" s="1"/>
      <c r="EW4037" s="1"/>
      <c r="EX4037" s="1"/>
      <c r="EY4037" s="1"/>
      <c r="EZ4037" s="1"/>
      <c r="FA4037" s="1"/>
      <c r="FB4037" s="1"/>
      <c r="FC4037" s="1"/>
      <c r="FD4037" s="1"/>
      <c r="FE4037" s="1"/>
      <c r="FF4037" s="1"/>
      <c r="FG4037" s="1"/>
      <c r="FH4037" s="1"/>
      <c r="FI4037" s="1"/>
      <c r="FJ4037" s="1"/>
      <c r="FK4037" s="1"/>
      <c r="FL4037" s="1"/>
      <c r="FM4037" s="1"/>
      <c r="FN4037" s="1"/>
      <c r="FO4037" s="1"/>
      <c r="FP4037" s="1"/>
      <c r="FQ4037" s="1"/>
      <c r="FR4037" s="1"/>
      <c r="FS4037" s="1"/>
      <c r="FT4037" s="1"/>
      <c r="FU4037" s="1"/>
      <c r="FV4037" s="1"/>
      <c r="FW4037" s="1"/>
      <c r="FX4037" s="1"/>
      <c r="FY4037" s="1"/>
      <c r="FZ4037" s="1"/>
      <c r="GA4037" s="1"/>
      <c r="GB4037" s="1"/>
      <c r="GC4037" s="1"/>
      <c r="GD4037" s="1"/>
      <c r="GE4037" s="1"/>
      <c r="GF4037" s="1"/>
      <c r="GG4037" s="1"/>
      <c r="GH4037" s="1"/>
      <c r="GI4037" s="1"/>
      <c r="GJ4037" s="1"/>
      <c r="GK4037"/>
      <c r="GL4037"/>
      <c r="GM4037"/>
      <c r="GN4037"/>
      <c r="GO4037"/>
      <c r="GP4037"/>
      <c r="GQ4037"/>
      <c r="GR4037"/>
      <c r="GS4037"/>
      <c r="GT4037"/>
      <c r="GU4037"/>
      <c r="GV4037"/>
      <c r="GW4037"/>
      <c r="GX4037"/>
      <c r="GY4037"/>
      <c r="GZ4037"/>
      <c r="HA4037"/>
      <c r="HB4037"/>
      <c r="HC4037"/>
      <c r="HD4037"/>
      <c r="HE4037"/>
    </row>
    <row r="4038" spans="4:213" s="25" customFormat="1" x14ac:dyDescent="0.25">
      <c r="D4038" s="19"/>
      <c r="E4038" s="19"/>
      <c r="F4038" s="20"/>
      <c r="G4038" s="20"/>
      <c r="H4038" s="20"/>
      <c r="I4038" s="20"/>
      <c r="J4038" s="21"/>
      <c r="K4038" s="21"/>
      <c r="L4038" s="20"/>
      <c r="M4038" s="20"/>
      <c r="N4038" s="22"/>
      <c r="O4038" s="22"/>
      <c r="P4038" s="22"/>
      <c r="Q4038" s="22"/>
      <c r="R4038" s="19"/>
      <c r="S4038" s="19"/>
      <c r="T4038" s="19"/>
      <c r="U4038" s="20"/>
      <c r="V4038" s="20"/>
      <c r="W4038" s="20"/>
      <c r="X4038" s="27"/>
      <c r="Y4038" s="253"/>
      <c r="Z4038" s="30"/>
      <c r="AA4038" s="30"/>
      <c r="AB4038" s="31"/>
      <c r="AC4038" s="31"/>
      <c r="AD4038" s="31"/>
      <c r="AE4038" s="31"/>
      <c r="AF4038" s="31"/>
      <c r="AG4038" s="241"/>
      <c r="AH4038" s="31"/>
      <c r="AI4038" s="31"/>
      <c r="AJ4038" s="31"/>
      <c r="AK4038" s="31"/>
      <c r="AL4038" s="120"/>
      <c r="AQ4038" s="26"/>
      <c r="AW4038" s="19"/>
      <c r="AX4038" s="19"/>
      <c r="AY4038" s="19"/>
      <c r="AZ4038" s="19"/>
      <c r="BA4038" s="19"/>
      <c r="BB4038" s="19"/>
      <c r="BC4038" s="1"/>
      <c r="BD4038"/>
      <c r="BE4038"/>
      <c r="BF4038" s="1"/>
      <c r="BG4038"/>
      <c r="BH4038"/>
      <c r="BI4038"/>
      <c r="BJ4038" s="1"/>
      <c r="BK4038" s="1"/>
      <c r="BL4038"/>
      <c r="BM4038" s="1"/>
      <c r="BN4038" s="1"/>
      <c r="BO4038" s="1"/>
      <c r="BP4038" s="1"/>
      <c r="BQ4038" s="1"/>
      <c r="BR4038" s="1"/>
      <c r="BS4038" s="1"/>
      <c r="BT4038" s="22"/>
      <c r="BU4038" s="1"/>
      <c r="BV4038" s="1"/>
      <c r="BW4038" s="1"/>
      <c r="BX4038" s="1"/>
      <c r="BY4038" s="1"/>
      <c r="BZ4038" s="1"/>
      <c r="CA4038" s="1"/>
      <c r="CB4038" s="1"/>
      <c r="CC4038" s="1"/>
      <c r="CD4038" s="1"/>
      <c r="CE4038" s="1"/>
      <c r="CF4038" s="1"/>
      <c r="CG4038" s="1"/>
      <c r="CH4038" s="1"/>
      <c r="CI4038" s="1"/>
      <c r="CJ4038" s="1"/>
      <c r="CK4038" s="1"/>
      <c r="CL4038" s="1"/>
      <c r="CM4038" s="1"/>
      <c r="CN4038" s="1"/>
      <c r="CO4038" s="1"/>
      <c r="CP4038" s="1"/>
      <c r="CQ4038" s="1"/>
      <c r="CR4038" s="1"/>
      <c r="CS4038" s="1"/>
      <c r="CT4038" s="1"/>
      <c r="CU4038" s="1"/>
      <c r="CV4038" s="1"/>
      <c r="CW4038" s="1"/>
      <c r="CX4038" s="1"/>
      <c r="CY4038" s="1"/>
      <c r="CZ4038" s="1"/>
      <c r="DA4038" s="1"/>
      <c r="DB4038" s="1"/>
      <c r="DC4038" s="1"/>
      <c r="DD4038" s="1"/>
      <c r="DE4038" s="1"/>
      <c r="DF4038" s="1"/>
      <c r="DG4038" s="1"/>
      <c r="DH4038" s="1"/>
      <c r="DI4038" s="1"/>
      <c r="DJ4038" s="1"/>
      <c r="DK4038" s="1"/>
      <c r="DL4038" s="1"/>
      <c r="DM4038" s="1"/>
      <c r="DN4038" s="1"/>
      <c r="DO4038" s="1"/>
      <c r="DP4038" s="1"/>
      <c r="DQ4038" s="1"/>
      <c r="DR4038" s="1"/>
      <c r="DS4038" s="1"/>
      <c r="DT4038" s="1"/>
      <c r="DU4038" s="1"/>
      <c r="DV4038" s="1"/>
      <c r="DW4038" s="1"/>
      <c r="DX4038" s="1"/>
      <c r="DY4038" s="1"/>
      <c r="DZ4038" s="1"/>
      <c r="EA4038" s="1"/>
      <c r="EB4038" s="1"/>
      <c r="EC4038" s="1"/>
      <c r="ED4038" s="1"/>
      <c r="EE4038" s="1"/>
      <c r="EF4038" s="1"/>
      <c r="EG4038" s="1"/>
      <c r="EH4038" s="1"/>
      <c r="EI4038" s="1"/>
      <c r="EJ4038" s="1"/>
      <c r="EK4038" s="1"/>
      <c r="EL4038" s="1"/>
      <c r="EM4038" s="1"/>
      <c r="EN4038" s="1"/>
      <c r="EO4038" s="1"/>
      <c r="EP4038" s="1"/>
      <c r="EQ4038" s="1"/>
      <c r="ER4038" s="1"/>
      <c r="ES4038" s="1"/>
      <c r="ET4038" s="1"/>
      <c r="EU4038" s="1"/>
      <c r="EV4038" s="1"/>
      <c r="EW4038" s="1"/>
      <c r="EX4038" s="1"/>
      <c r="EY4038" s="1"/>
      <c r="EZ4038" s="1"/>
      <c r="FA4038" s="1"/>
      <c r="FB4038" s="1"/>
      <c r="FC4038" s="1"/>
      <c r="FD4038" s="1"/>
      <c r="FE4038" s="1"/>
      <c r="FF4038" s="1"/>
      <c r="FG4038" s="1"/>
      <c r="FH4038" s="1"/>
      <c r="FI4038" s="1"/>
      <c r="FJ4038" s="1"/>
      <c r="FK4038" s="1"/>
      <c r="FL4038" s="1"/>
      <c r="FM4038" s="1"/>
      <c r="FN4038" s="1"/>
      <c r="FO4038" s="1"/>
      <c r="FP4038" s="1"/>
      <c r="FQ4038" s="1"/>
      <c r="FR4038" s="1"/>
      <c r="FS4038" s="1"/>
      <c r="FT4038" s="1"/>
      <c r="FU4038" s="1"/>
      <c r="FV4038" s="1"/>
      <c r="FW4038" s="1"/>
      <c r="FX4038" s="1"/>
      <c r="FY4038" s="1"/>
      <c r="FZ4038" s="1"/>
      <c r="GA4038" s="1"/>
      <c r="GB4038" s="1"/>
      <c r="GC4038" s="1"/>
      <c r="GD4038" s="1"/>
      <c r="GE4038" s="1"/>
      <c r="GF4038" s="1"/>
      <c r="GG4038" s="1"/>
      <c r="GH4038" s="1"/>
      <c r="GI4038" s="1"/>
      <c r="GJ4038" s="1"/>
      <c r="GK4038"/>
      <c r="GL4038"/>
      <c r="GM4038"/>
      <c r="GN4038"/>
      <c r="GO4038"/>
      <c r="GP4038"/>
      <c r="GQ4038"/>
      <c r="GR4038"/>
      <c r="GS4038"/>
      <c r="GT4038"/>
      <c r="GU4038"/>
      <c r="GV4038"/>
      <c r="GW4038"/>
      <c r="GX4038"/>
      <c r="GY4038"/>
      <c r="GZ4038"/>
      <c r="HA4038"/>
      <c r="HB4038"/>
      <c r="HC4038"/>
      <c r="HD4038"/>
      <c r="HE4038"/>
    </row>
    <row r="4039" spans="4:213" s="25" customFormat="1" x14ac:dyDescent="0.25">
      <c r="D4039" s="19"/>
      <c r="E4039" s="19"/>
      <c r="F4039" s="20"/>
      <c r="G4039" s="20"/>
      <c r="H4039" s="20"/>
      <c r="I4039" s="20"/>
      <c r="J4039" s="21"/>
      <c r="K4039" s="21"/>
      <c r="L4039" s="20"/>
      <c r="M4039" s="20"/>
      <c r="N4039" s="22"/>
      <c r="O4039" s="22"/>
      <c r="P4039" s="22"/>
      <c r="Q4039" s="22"/>
      <c r="R4039" s="19"/>
      <c r="S4039" s="19"/>
      <c r="T4039" s="19"/>
      <c r="U4039" s="20"/>
      <c r="V4039" s="20"/>
      <c r="W4039" s="20"/>
      <c r="X4039" s="27"/>
      <c r="Y4039" s="253"/>
      <c r="Z4039" s="30"/>
      <c r="AA4039" s="30"/>
      <c r="AB4039" s="31"/>
      <c r="AC4039" s="31"/>
      <c r="AD4039" s="31"/>
      <c r="AE4039" s="31"/>
      <c r="AF4039" s="31"/>
      <c r="AG4039" s="241"/>
      <c r="AH4039" s="31"/>
      <c r="AI4039" s="31"/>
      <c r="AJ4039" s="31"/>
      <c r="AK4039" s="31"/>
      <c r="AL4039" s="120"/>
      <c r="AQ4039" s="26"/>
      <c r="AW4039" s="19"/>
      <c r="AX4039" s="19"/>
      <c r="AY4039" s="19"/>
      <c r="AZ4039" s="19"/>
      <c r="BA4039" s="19"/>
      <c r="BB4039" s="19"/>
      <c r="BC4039" s="1"/>
      <c r="BD4039"/>
      <c r="BE4039"/>
      <c r="BF4039" s="1"/>
      <c r="BG4039"/>
      <c r="BH4039"/>
      <c r="BI4039"/>
      <c r="BJ4039" s="1"/>
      <c r="BK4039" s="1"/>
      <c r="BL4039"/>
      <c r="BM4039" s="1"/>
      <c r="BN4039" s="1"/>
      <c r="BO4039" s="1"/>
      <c r="BP4039" s="1"/>
      <c r="BQ4039" s="1"/>
      <c r="BR4039" s="1"/>
      <c r="BS4039" s="1"/>
      <c r="BT4039" s="22"/>
      <c r="BU4039" s="1"/>
      <c r="BV4039" s="1"/>
      <c r="BW4039" s="1"/>
      <c r="BX4039" s="1"/>
      <c r="BY4039" s="1"/>
      <c r="BZ4039" s="1"/>
      <c r="CA4039" s="1"/>
      <c r="CB4039" s="1"/>
      <c r="CC4039" s="1"/>
      <c r="CD4039" s="1"/>
      <c r="CE4039" s="1"/>
      <c r="CF4039" s="1"/>
      <c r="CG4039" s="1"/>
      <c r="CH4039" s="1"/>
      <c r="CI4039" s="1"/>
      <c r="CJ4039" s="1"/>
      <c r="CK4039" s="1"/>
      <c r="CL4039" s="1"/>
      <c r="CM4039" s="1"/>
      <c r="CN4039" s="1"/>
      <c r="CO4039" s="1"/>
      <c r="CP4039" s="1"/>
      <c r="CQ4039" s="1"/>
      <c r="CR4039" s="1"/>
      <c r="CS4039" s="1"/>
      <c r="CT4039" s="1"/>
      <c r="CU4039" s="1"/>
      <c r="CV4039" s="1"/>
      <c r="CW4039" s="1"/>
      <c r="CX4039" s="1"/>
      <c r="CY4039" s="1"/>
      <c r="CZ4039" s="1"/>
      <c r="DA4039" s="1"/>
      <c r="DB4039" s="1"/>
      <c r="DC4039" s="1"/>
      <c r="DD4039" s="1"/>
      <c r="DE4039" s="1"/>
      <c r="DF4039" s="1"/>
      <c r="DG4039" s="1"/>
      <c r="DH4039" s="1"/>
      <c r="DI4039" s="1"/>
      <c r="DJ4039" s="1"/>
      <c r="DK4039" s="1"/>
      <c r="DL4039" s="1"/>
      <c r="DM4039" s="1"/>
      <c r="DN4039" s="1"/>
      <c r="DO4039" s="1"/>
      <c r="DP4039" s="1"/>
      <c r="DQ4039" s="1"/>
      <c r="DR4039" s="1"/>
      <c r="DS4039" s="1"/>
      <c r="DT4039" s="1"/>
      <c r="DU4039" s="1"/>
      <c r="DV4039" s="1"/>
      <c r="DW4039" s="1"/>
      <c r="DX4039" s="1"/>
      <c r="DY4039" s="1"/>
      <c r="DZ4039" s="1"/>
      <c r="EA4039" s="1"/>
      <c r="EB4039" s="1"/>
      <c r="EC4039" s="1"/>
      <c r="ED4039" s="1"/>
      <c r="EE4039" s="1"/>
      <c r="EF4039" s="1"/>
      <c r="EG4039" s="1"/>
      <c r="EH4039" s="1"/>
      <c r="EI4039" s="1"/>
      <c r="EJ4039" s="1"/>
      <c r="EK4039" s="1"/>
      <c r="EL4039" s="1"/>
      <c r="EM4039" s="1"/>
      <c r="EN4039" s="1"/>
      <c r="EO4039" s="1"/>
      <c r="EP4039" s="1"/>
      <c r="EQ4039" s="1"/>
      <c r="ER4039" s="1"/>
      <c r="ES4039" s="1"/>
      <c r="ET4039" s="1"/>
      <c r="EU4039" s="1"/>
      <c r="EV4039" s="1"/>
      <c r="EW4039" s="1"/>
      <c r="EX4039" s="1"/>
      <c r="EY4039" s="1"/>
      <c r="EZ4039" s="1"/>
      <c r="FA4039" s="1"/>
      <c r="FB4039" s="1"/>
      <c r="FC4039" s="1"/>
      <c r="FD4039" s="1"/>
      <c r="FE4039" s="1"/>
      <c r="FF4039" s="1"/>
      <c r="FG4039" s="1"/>
      <c r="FH4039" s="1"/>
      <c r="FI4039" s="1"/>
      <c r="FJ4039" s="1"/>
      <c r="FK4039" s="1"/>
      <c r="FL4039" s="1"/>
      <c r="FM4039" s="1"/>
      <c r="FN4039" s="1"/>
      <c r="FO4039" s="1"/>
      <c r="FP4039" s="1"/>
      <c r="FQ4039" s="1"/>
      <c r="FR4039" s="1"/>
      <c r="FS4039" s="1"/>
      <c r="FT4039" s="1"/>
      <c r="FU4039" s="1"/>
      <c r="FV4039" s="1"/>
      <c r="FW4039" s="1"/>
      <c r="FX4039" s="1"/>
      <c r="FY4039" s="1"/>
      <c r="FZ4039" s="1"/>
      <c r="GA4039" s="1"/>
      <c r="GB4039" s="1"/>
      <c r="GC4039" s="1"/>
      <c r="GD4039" s="1"/>
      <c r="GE4039" s="1"/>
      <c r="GF4039" s="1"/>
      <c r="GG4039" s="1"/>
      <c r="GH4039" s="1"/>
      <c r="GI4039" s="1"/>
      <c r="GJ4039" s="1"/>
      <c r="GK4039"/>
      <c r="GL4039"/>
      <c r="GM4039"/>
      <c r="GN4039"/>
      <c r="GO4039"/>
      <c r="GP4039"/>
      <c r="GQ4039"/>
      <c r="GR4039"/>
      <c r="GS4039"/>
      <c r="GT4039"/>
      <c r="GU4039"/>
      <c r="GV4039"/>
      <c r="GW4039"/>
      <c r="GX4039"/>
      <c r="GY4039"/>
      <c r="GZ4039"/>
      <c r="HA4039"/>
      <c r="HB4039"/>
      <c r="HC4039"/>
      <c r="HD4039"/>
      <c r="HE4039"/>
    </row>
    <row r="4040" spans="4:213" s="25" customFormat="1" x14ac:dyDescent="0.25">
      <c r="D4040" s="19"/>
      <c r="E4040" s="19"/>
      <c r="F4040" s="20"/>
      <c r="G4040" s="20"/>
      <c r="H4040" s="20"/>
      <c r="I4040" s="20"/>
      <c r="J4040" s="21"/>
      <c r="K4040" s="21"/>
      <c r="L4040" s="20"/>
      <c r="M4040" s="20"/>
      <c r="N4040" s="22"/>
      <c r="O4040" s="22"/>
      <c r="P4040" s="22"/>
      <c r="Q4040" s="22"/>
      <c r="R4040" s="19"/>
      <c r="S4040" s="19"/>
      <c r="T4040" s="19"/>
      <c r="U4040" s="20"/>
      <c r="V4040" s="20"/>
      <c r="W4040" s="20"/>
      <c r="X4040" s="27"/>
      <c r="Y4040" s="253"/>
      <c r="Z4040" s="30"/>
      <c r="AA4040" s="30"/>
      <c r="AB4040" s="31"/>
      <c r="AC4040" s="31"/>
      <c r="AD4040" s="31"/>
      <c r="AE4040" s="31"/>
      <c r="AF4040" s="31"/>
      <c r="AG4040" s="241"/>
      <c r="AH4040" s="31"/>
      <c r="AI4040" s="31"/>
      <c r="AJ4040" s="31"/>
      <c r="AK4040" s="31"/>
      <c r="AL4040" s="120"/>
      <c r="AQ4040" s="26"/>
      <c r="AW4040" s="19"/>
      <c r="AX4040" s="19"/>
      <c r="AY4040" s="19"/>
      <c r="AZ4040" s="19"/>
      <c r="BA4040" s="19"/>
      <c r="BB4040" s="19"/>
      <c r="BC4040" s="1"/>
      <c r="BD4040"/>
      <c r="BE4040"/>
      <c r="BF4040" s="1"/>
      <c r="BG4040"/>
      <c r="BH4040"/>
      <c r="BI4040"/>
      <c r="BJ4040" s="1"/>
      <c r="BK4040" s="1"/>
      <c r="BL4040"/>
      <c r="BM4040" s="1"/>
      <c r="BN4040" s="1"/>
      <c r="BO4040" s="1"/>
      <c r="BP4040" s="1"/>
      <c r="BQ4040" s="1"/>
      <c r="BR4040" s="1"/>
      <c r="BS4040" s="1"/>
      <c r="BT4040" s="22"/>
      <c r="BU4040" s="1"/>
      <c r="BV4040" s="1"/>
      <c r="BW4040" s="1"/>
      <c r="BX4040" s="1"/>
      <c r="BY4040" s="1"/>
      <c r="BZ4040" s="1"/>
      <c r="CA4040" s="1"/>
      <c r="CB4040" s="1"/>
      <c r="CC4040" s="1"/>
      <c r="CD4040" s="1"/>
      <c r="CE4040" s="1"/>
      <c r="CF4040" s="1"/>
      <c r="CG4040" s="1"/>
      <c r="CH4040" s="1"/>
      <c r="CI4040" s="1"/>
      <c r="CJ4040" s="1"/>
      <c r="CK4040" s="1"/>
      <c r="CL4040" s="1"/>
      <c r="CM4040" s="1"/>
      <c r="CN4040" s="1"/>
      <c r="CO4040" s="1"/>
      <c r="CP4040" s="1"/>
      <c r="CQ4040" s="1"/>
      <c r="CR4040" s="1"/>
      <c r="CS4040" s="1"/>
      <c r="CT4040" s="1"/>
      <c r="CU4040" s="1"/>
      <c r="CV4040" s="1"/>
      <c r="CW4040" s="1"/>
      <c r="CX4040" s="1"/>
      <c r="CY4040" s="1"/>
      <c r="CZ4040" s="1"/>
      <c r="DA4040" s="1"/>
      <c r="DB4040" s="1"/>
      <c r="DC4040" s="1"/>
      <c r="DD4040" s="1"/>
      <c r="DE4040" s="1"/>
      <c r="DF4040" s="1"/>
      <c r="DG4040" s="1"/>
      <c r="DH4040" s="1"/>
      <c r="DI4040" s="1"/>
      <c r="DJ4040" s="1"/>
      <c r="DK4040" s="1"/>
      <c r="DL4040" s="1"/>
      <c r="DM4040" s="1"/>
      <c r="DN4040" s="1"/>
      <c r="DO4040" s="1"/>
      <c r="DP4040" s="1"/>
      <c r="DQ4040" s="1"/>
      <c r="DR4040" s="1"/>
      <c r="DS4040" s="1"/>
      <c r="DT4040" s="1"/>
      <c r="DU4040" s="1"/>
      <c r="DV4040" s="1"/>
      <c r="DW4040" s="1"/>
      <c r="DX4040" s="1"/>
      <c r="DY4040" s="1"/>
      <c r="DZ4040" s="1"/>
      <c r="EA4040" s="1"/>
      <c r="EB4040" s="1"/>
      <c r="EC4040" s="1"/>
      <c r="ED4040" s="1"/>
      <c r="EE4040" s="1"/>
      <c r="EF4040" s="1"/>
      <c r="EG4040" s="1"/>
      <c r="EH4040" s="1"/>
      <c r="EI4040" s="1"/>
      <c r="EJ4040" s="1"/>
      <c r="EK4040" s="1"/>
      <c r="EL4040" s="1"/>
      <c r="EM4040" s="1"/>
      <c r="EN4040" s="1"/>
      <c r="EO4040" s="1"/>
      <c r="EP4040" s="1"/>
      <c r="EQ4040" s="1"/>
      <c r="ER4040" s="1"/>
      <c r="ES4040" s="1"/>
      <c r="ET4040" s="1"/>
      <c r="EU4040" s="1"/>
      <c r="EV4040" s="1"/>
      <c r="EW4040" s="1"/>
      <c r="EX4040" s="1"/>
      <c r="EY4040" s="1"/>
      <c r="EZ4040" s="1"/>
      <c r="FA4040" s="1"/>
      <c r="FB4040" s="1"/>
      <c r="FC4040" s="1"/>
      <c r="FD4040" s="1"/>
      <c r="FE4040" s="1"/>
      <c r="FF4040" s="1"/>
      <c r="FG4040" s="1"/>
      <c r="FH4040" s="1"/>
      <c r="FI4040" s="1"/>
      <c r="FJ4040" s="1"/>
      <c r="FK4040" s="1"/>
      <c r="FL4040" s="1"/>
      <c r="FM4040" s="1"/>
      <c r="FN4040" s="1"/>
      <c r="FO4040" s="1"/>
      <c r="FP4040" s="1"/>
      <c r="FQ4040" s="1"/>
      <c r="FR4040" s="1"/>
      <c r="FS4040" s="1"/>
      <c r="FT4040" s="1"/>
      <c r="FU4040" s="1"/>
      <c r="FV4040" s="1"/>
      <c r="FW4040" s="1"/>
      <c r="FX4040" s="1"/>
      <c r="FY4040" s="1"/>
      <c r="FZ4040" s="1"/>
      <c r="GA4040" s="1"/>
      <c r="GB4040" s="1"/>
      <c r="GC4040" s="1"/>
      <c r="GD4040" s="1"/>
      <c r="GE4040" s="1"/>
      <c r="GF4040" s="1"/>
      <c r="GG4040" s="1"/>
      <c r="GH4040" s="1"/>
      <c r="GI4040" s="1"/>
      <c r="GJ4040" s="1"/>
      <c r="GK4040"/>
      <c r="GL4040"/>
      <c r="GM4040"/>
      <c r="GN4040"/>
      <c r="GO4040"/>
      <c r="GP4040"/>
      <c r="GQ4040"/>
      <c r="GR4040"/>
      <c r="GS4040"/>
      <c r="GT4040"/>
      <c r="GU4040"/>
      <c r="GV4040"/>
      <c r="GW4040"/>
      <c r="GX4040"/>
      <c r="GY4040"/>
      <c r="GZ4040"/>
      <c r="HA4040"/>
      <c r="HB4040"/>
      <c r="HC4040"/>
      <c r="HD4040"/>
      <c r="HE4040"/>
    </row>
    <row r="4041" spans="4:213" s="25" customFormat="1" x14ac:dyDescent="0.25">
      <c r="D4041" s="19"/>
      <c r="E4041" s="19"/>
      <c r="F4041" s="20"/>
      <c r="G4041" s="20"/>
      <c r="H4041" s="20"/>
      <c r="I4041" s="20"/>
      <c r="J4041" s="21"/>
      <c r="K4041" s="21"/>
      <c r="L4041" s="20"/>
      <c r="M4041" s="20"/>
      <c r="N4041" s="22"/>
      <c r="O4041" s="22"/>
      <c r="P4041" s="22"/>
      <c r="Q4041" s="22"/>
      <c r="R4041" s="19"/>
      <c r="S4041" s="19"/>
      <c r="T4041" s="19"/>
      <c r="U4041" s="20"/>
      <c r="V4041" s="20"/>
      <c r="W4041" s="20"/>
      <c r="X4041" s="27"/>
      <c r="Y4041" s="253"/>
      <c r="Z4041" s="30"/>
      <c r="AA4041" s="30"/>
      <c r="AB4041" s="31"/>
      <c r="AC4041" s="31"/>
      <c r="AD4041" s="31"/>
      <c r="AE4041" s="31"/>
      <c r="AF4041" s="31"/>
      <c r="AG4041" s="241"/>
      <c r="AH4041" s="31"/>
      <c r="AI4041" s="31"/>
      <c r="AJ4041" s="31"/>
      <c r="AK4041" s="31"/>
      <c r="AL4041" s="120"/>
      <c r="AQ4041" s="26"/>
      <c r="AW4041" s="19"/>
      <c r="AX4041" s="19"/>
      <c r="AY4041" s="19"/>
      <c r="AZ4041" s="19"/>
      <c r="BA4041" s="19"/>
      <c r="BB4041" s="19"/>
      <c r="BC4041" s="1"/>
      <c r="BD4041"/>
      <c r="BE4041"/>
      <c r="BF4041" s="1"/>
      <c r="BG4041"/>
      <c r="BH4041"/>
      <c r="BI4041"/>
      <c r="BJ4041" s="1"/>
      <c r="BK4041" s="1"/>
      <c r="BL4041"/>
      <c r="BM4041" s="1"/>
      <c r="BN4041" s="1"/>
      <c r="BO4041" s="1"/>
      <c r="BP4041" s="1"/>
      <c r="BQ4041" s="1"/>
      <c r="BR4041" s="1"/>
      <c r="BS4041" s="1"/>
      <c r="BT4041" s="22"/>
      <c r="BU4041" s="1"/>
      <c r="BV4041" s="1"/>
      <c r="BW4041" s="1"/>
      <c r="BX4041" s="1"/>
      <c r="BY4041" s="1"/>
      <c r="BZ4041" s="1"/>
      <c r="CA4041" s="1"/>
      <c r="CB4041" s="1"/>
      <c r="CC4041" s="1"/>
      <c r="CD4041" s="1"/>
      <c r="CE4041" s="1"/>
      <c r="CF4041" s="1"/>
      <c r="CG4041" s="1"/>
      <c r="CH4041" s="1"/>
      <c r="CI4041" s="1"/>
      <c r="CJ4041" s="1"/>
      <c r="CK4041" s="1"/>
      <c r="CL4041" s="1"/>
      <c r="CM4041" s="1"/>
      <c r="CN4041" s="1"/>
      <c r="CO4041" s="1"/>
      <c r="CP4041" s="1"/>
      <c r="CQ4041" s="1"/>
      <c r="CR4041" s="1"/>
      <c r="CS4041" s="1"/>
      <c r="CT4041" s="1"/>
      <c r="CU4041" s="1"/>
      <c r="CV4041" s="1"/>
      <c r="CW4041" s="1"/>
      <c r="CX4041" s="1"/>
      <c r="CY4041" s="1"/>
      <c r="CZ4041" s="1"/>
      <c r="DA4041" s="1"/>
      <c r="DB4041" s="1"/>
      <c r="DC4041" s="1"/>
      <c r="DD4041" s="1"/>
      <c r="DE4041" s="1"/>
      <c r="DF4041" s="1"/>
      <c r="DG4041" s="1"/>
      <c r="DH4041" s="1"/>
      <c r="DI4041" s="1"/>
      <c r="DJ4041" s="1"/>
      <c r="DK4041" s="1"/>
      <c r="DL4041" s="1"/>
      <c r="DM4041" s="1"/>
      <c r="DN4041" s="1"/>
      <c r="DO4041" s="1"/>
      <c r="DP4041" s="1"/>
      <c r="DQ4041" s="1"/>
      <c r="DR4041" s="1"/>
      <c r="DS4041" s="1"/>
      <c r="DT4041" s="1"/>
      <c r="DU4041" s="1"/>
      <c r="DV4041" s="1"/>
      <c r="DW4041" s="1"/>
      <c r="DX4041" s="1"/>
      <c r="DY4041" s="1"/>
      <c r="DZ4041" s="1"/>
      <c r="EA4041" s="1"/>
      <c r="EB4041" s="1"/>
      <c r="EC4041" s="1"/>
      <c r="ED4041" s="1"/>
      <c r="EE4041" s="1"/>
      <c r="EF4041" s="1"/>
      <c r="EG4041" s="1"/>
      <c r="EH4041" s="1"/>
      <c r="EI4041" s="1"/>
      <c r="EJ4041" s="1"/>
      <c r="EK4041" s="1"/>
      <c r="EL4041" s="1"/>
      <c r="EM4041" s="1"/>
      <c r="EN4041" s="1"/>
      <c r="EO4041" s="1"/>
      <c r="EP4041" s="1"/>
      <c r="EQ4041" s="1"/>
      <c r="ER4041" s="1"/>
      <c r="ES4041" s="1"/>
      <c r="ET4041" s="1"/>
      <c r="EU4041" s="1"/>
      <c r="EV4041" s="1"/>
      <c r="EW4041" s="1"/>
      <c r="EX4041" s="1"/>
      <c r="EY4041" s="1"/>
      <c r="EZ4041" s="1"/>
      <c r="FA4041" s="1"/>
      <c r="FB4041" s="1"/>
      <c r="FC4041" s="1"/>
      <c r="FD4041" s="1"/>
      <c r="FE4041" s="1"/>
      <c r="FF4041" s="1"/>
      <c r="FG4041" s="1"/>
      <c r="FH4041" s="1"/>
      <c r="FI4041" s="1"/>
      <c r="FJ4041" s="1"/>
      <c r="FK4041" s="1"/>
      <c r="FL4041" s="1"/>
      <c r="FM4041" s="1"/>
      <c r="FN4041" s="1"/>
      <c r="FO4041" s="1"/>
      <c r="FP4041" s="1"/>
      <c r="FQ4041" s="1"/>
      <c r="FR4041" s="1"/>
      <c r="FS4041" s="1"/>
      <c r="FT4041" s="1"/>
      <c r="FU4041" s="1"/>
      <c r="FV4041" s="1"/>
      <c r="FW4041" s="1"/>
      <c r="FX4041" s="1"/>
      <c r="FY4041" s="1"/>
      <c r="FZ4041" s="1"/>
      <c r="GA4041" s="1"/>
      <c r="GB4041" s="1"/>
      <c r="GC4041" s="1"/>
      <c r="GD4041" s="1"/>
      <c r="GE4041" s="1"/>
      <c r="GF4041" s="1"/>
      <c r="GG4041" s="1"/>
      <c r="GH4041" s="1"/>
      <c r="GI4041" s="1"/>
      <c r="GJ4041" s="1"/>
      <c r="GK4041"/>
      <c r="GL4041"/>
      <c r="GM4041"/>
      <c r="GN4041"/>
      <c r="GO4041"/>
      <c r="GP4041"/>
      <c r="GQ4041"/>
      <c r="GR4041"/>
      <c r="GS4041"/>
      <c r="GT4041"/>
      <c r="GU4041"/>
      <c r="GV4041"/>
      <c r="GW4041"/>
      <c r="GX4041"/>
      <c r="GY4041"/>
      <c r="GZ4041"/>
      <c r="HA4041"/>
      <c r="HB4041"/>
      <c r="HC4041"/>
      <c r="HD4041"/>
      <c r="HE4041"/>
    </row>
    <row r="4042" spans="4:213" s="25" customFormat="1" x14ac:dyDescent="0.25">
      <c r="D4042" s="19"/>
      <c r="E4042" s="19"/>
      <c r="F4042" s="20"/>
      <c r="G4042" s="20"/>
      <c r="H4042" s="20"/>
      <c r="I4042" s="20"/>
      <c r="J4042" s="21"/>
      <c r="K4042" s="21"/>
      <c r="L4042" s="20"/>
      <c r="M4042" s="20"/>
      <c r="N4042" s="22"/>
      <c r="O4042" s="22"/>
      <c r="P4042" s="22"/>
      <c r="Q4042" s="22"/>
      <c r="R4042" s="19"/>
      <c r="S4042" s="19"/>
      <c r="T4042" s="19"/>
      <c r="U4042" s="20"/>
      <c r="V4042" s="20"/>
      <c r="W4042" s="20"/>
      <c r="X4042" s="27"/>
      <c r="Y4042" s="253"/>
      <c r="Z4042" s="30"/>
      <c r="AA4042" s="30"/>
      <c r="AB4042" s="31"/>
      <c r="AC4042" s="31"/>
      <c r="AD4042" s="31"/>
      <c r="AE4042" s="31"/>
      <c r="AF4042" s="31"/>
      <c r="AG4042" s="241"/>
      <c r="AH4042" s="31"/>
      <c r="AI4042" s="31"/>
      <c r="AJ4042" s="31"/>
      <c r="AK4042" s="31"/>
      <c r="AL4042" s="120"/>
      <c r="AQ4042" s="26"/>
      <c r="AW4042" s="19"/>
      <c r="AX4042" s="19"/>
      <c r="AY4042" s="19"/>
      <c r="AZ4042" s="19"/>
      <c r="BA4042" s="19"/>
      <c r="BB4042" s="19"/>
      <c r="BC4042" s="1"/>
      <c r="BD4042"/>
      <c r="BE4042"/>
      <c r="BF4042" s="1"/>
      <c r="BG4042"/>
      <c r="BH4042"/>
      <c r="BI4042"/>
      <c r="BJ4042" s="1"/>
      <c r="BK4042" s="1"/>
      <c r="BL4042"/>
      <c r="BM4042" s="1"/>
      <c r="BN4042" s="1"/>
      <c r="BO4042" s="1"/>
      <c r="BP4042" s="1"/>
      <c r="BQ4042" s="1"/>
      <c r="BR4042" s="1"/>
      <c r="BS4042" s="1"/>
      <c r="BT4042" s="22"/>
      <c r="BU4042" s="1"/>
      <c r="BV4042" s="1"/>
      <c r="BW4042" s="1"/>
      <c r="BX4042" s="1"/>
      <c r="BY4042" s="1"/>
      <c r="BZ4042" s="1"/>
      <c r="CA4042" s="1"/>
      <c r="CB4042" s="1"/>
      <c r="CC4042" s="1"/>
      <c r="CD4042" s="1"/>
      <c r="CE4042" s="1"/>
      <c r="CF4042" s="1"/>
      <c r="CG4042" s="1"/>
      <c r="CH4042" s="1"/>
      <c r="CI4042" s="1"/>
      <c r="CJ4042" s="1"/>
      <c r="CK4042" s="1"/>
      <c r="CL4042" s="1"/>
      <c r="CM4042" s="1"/>
      <c r="CN4042" s="1"/>
      <c r="CO4042" s="1"/>
      <c r="CP4042" s="1"/>
      <c r="CQ4042" s="1"/>
      <c r="CR4042" s="1"/>
      <c r="CS4042" s="1"/>
      <c r="CT4042" s="1"/>
      <c r="CU4042" s="1"/>
      <c r="CV4042" s="1"/>
      <c r="CW4042" s="1"/>
      <c r="CX4042" s="1"/>
      <c r="CY4042" s="1"/>
      <c r="CZ4042" s="1"/>
      <c r="DA4042" s="1"/>
      <c r="DB4042" s="1"/>
      <c r="DC4042" s="1"/>
      <c r="DD4042" s="1"/>
      <c r="DE4042" s="1"/>
      <c r="DF4042" s="1"/>
      <c r="DG4042" s="1"/>
      <c r="DH4042" s="1"/>
      <c r="DI4042" s="1"/>
      <c r="DJ4042" s="1"/>
      <c r="DK4042" s="1"/>
      <c r="DL4042" s="1"/>
      <c r="DM4042" s="1"/>
      <c r="DN4042" s="1"/>
      <c r="DO4042" s="1"/>
      <c r="DP4042" s="1"/>
      <c r="DQ4042" s="1"/>
      <c r="DR4042" s="1"/>
      <c r="DS4042" s="1"/>
      <c r="DT4042" s="1"/>
      <c r="DU4042" s="1"/>
      <c r="DV4042" s="1"/>
      <c r="DW4042" s="1"/>
      <c r="DX4042" s="1"/>
      <c r="DY4042" s="1"/>
      <c r="DZ4042" s="1"/>
      <c r="EA4042" s="1"/>
      <c r="EB4042" s="1"/>
      <c r="EC4042" s="1"/>
      <c r="ED4042" s="1"/>
      <c r="EE4042" s="1"/>
      <c r="EF4042" s="1"/>
      <c r="EG4042" s="1"/>
      <c r="EH4042" s="1"/>
      <c r="EI4042" s="1"/>
      <c r="EJ4042" s="1"/>
      <c r="EK4042" s="1"/>
      <c r="EL4042" s="1"/>
      <c r="EM4042" s="1"/>
      <c r="EN4042" s="1"/>
      <c r="EO4042" s="1"/>
      <c r="EP4042" s="1"/>
      <c r="EQ4042" s="1"/>
      <c r="ER4042" s="1"/>
      <c r="ES4042" s="1"/>
      <c r="ET4042" s="1"/>
      <c r="EU4042" s="1"/>
      <c r="EV4042" s="1"/>
      <c r="EW4042" s="1"/>
      <c r="EX4042" s="1"/>
      <c r="EY4042" s="1"/>
      <c r="EZ4042" s="1"/>
      <c r="FA4042" s="1"/>
      <c r="FB4042" s="1"/>
      <c r="FC4042" s="1"/>
      <c r="FD4042" s="1"/>
      <c r="FE4042" s="1"/>
      <c r="FF4042" s="1"/>
      <c r="FG4042" s="1"/>
      <c r="FH4042" s="1"/>
      <c r="FI4042" s="1"/>
      <c r="FJ4042" s="1"/>
      <c r="FK4042" s="1"/>
      <c r="FL4042" s="1"/>
      <c r="FM4042" s="1"/>
      <c r="FN4042" s="1"/>
      <c r="FO4042" s="1"/>
      <c r="FP4042" s="1"/>
      <c r="FQ4042" s="1"/>
      <c r="FR4042" s="1"/>
      <c r="FS4042" s="1"/>
      <c r="FT4042" s="1"/>
      <c r="FU4042" s="1"/>
      <c r="FV4042" s="1"/>
      <c r="FW4042" s="1"/>
      <c r="FX4042" s="1"/>
      <c r="FY4042" s="1"/>
      <c r="FZ4042" s="1"/>
      <c r="GA4042" s="1"/>
      <c r="GB4042" s="1"/>
      <c r="GC4042" s="1"/>
      <c r="GD4042" s="1"/>
      <c r="GE4042" s="1"/>
      <c r="GF4042" s="1"/>
      <c r="GG4042" s="1"/>
      <c r="GH4042" s="1"/>
      <c r="GI4042" s="1"/>
      <c r="GJ4042" s="1"/>
      <c r="GK4042"/>
      <c r="GL4042"/>
      <c r="GM4042"/>
      <c r="GN4042"/>
      <c r="GO4042"/>
      <c r="GP4042"/>
      <c r="GQ4042"/>
      <c r="GR4042"/>
      <c r="GS4042"/>
      <c r="GT4042"/>
      <c r="GU4042"/>
      <c r="GV4042"/>
      <c r="GW4042"/>
      <c r="GX4042"/>
      <c r="GY4042"/>
      <c r="GZ4042"/>
      <c r="HA4042"/>
      <c r="HB4042"/>
      <c r="HC4042"/>
      <c r="HD4042"/>
      <c r="HE4042"/>
    </row>
    <row r="4043" spans="4:213" s="25" customFormat="1" x14ac:dyDescent="0.25">
      <c r="D4043" s="19"/>
      <c r="E4043" s="19"/>
      <c r="F4043" s="20"/>
      <c r="G4043" s="20"/>
      <c r="H4043" s="20"/>
      <c r="I4043" s="20"/>
      <c r="J4043" s="21"/>
      <c r="K4043" s="21"/>
      <c r="L4043" s="20"/>
      <c r="M4043" s="20"/>
      <c r="N4043" s="22"/>
      <c r="O4043" s="22"/>
      <c r="P4043" s="22"/>
      <c r="Q4043" s="22"/>
      <c r="R4043" s="19"/>
      <c r="S4043" s="19"/>
      <c r="T4043" s="19"/>
      <c r="U4043" s="20"/>
      <c r="V4043" s="20"/>
      <c r="W4043" s="20"/>
      <c r="X4043" s="27"/>
      <c r="Y4043" s="253"/>
      <c r="Z4043" s="30"/>
      <c r="AA4043" s="30"/>
      <c r="AB4043" s="31"/>
      <c r="AC4043" s="31"/>
      <c r="AD4043" s="31"/>
      <c r="AE4043" s="31"/>
      <c r="AF4043" s="31"/>
      <c r="AG4043" s="241"/>
      <c r="AH4043" s="31"/>
      <c r="AI4043" s="31"/>
      <c r="AJ4043" s="31"/>
      <c r="AK4043" s="31"/>
      <c r="AL4043" s="120"/>
      <c r="AQ4043" s="26"/>
      <c r="AW4043" s="19"/>
      <c r="AX4043" s="19"/>
      <c r="AY4043" s="19"/>
      <c r="AZ4043" s="19"/>
      <c r="BA4043" s="19"/>
      <c r="BB4043" s="19"/>
      <c r="BC4043" s="1"/>
      <c r="BD4043"/>
      <c r="BE4043"/>
      <c r="BF4043" s="1"/>
      <c r="BG4043"/>
      <c r="BH4043"/>
      <c r="BI4043"/>
      <c r="BJ4043" s="1"/>
      <c r="BK4043" s="1"/>
      <c r="BL4043"/>
      <c r="BM4043" s="1"/>
      <c r="BN4043" s="1"/>
      <c r="BO4043" s="1"/>
      <c r="BP4043" s="1"/>
      <c r="BQ4043" s="1"/>
      <c r="BR4043" s="1"/>
      <c r="BS4043" s="1"/>
      <c r="BT4043" s="22"/>
      <c r="BU4043" s="1"/>
      <c r="BV4043" s="1"/>
      <c r="BW4043" s="1"/>
      <c r="BX4043" s="1"/>
      <c r="BY4043" s="1"/>
      <c r="BZ4043" s="1"/>
      <c r="CA4043" s="1"/>
      <c r="CB4043" s="1"/>
      <c r="CC4043" s="1"/>
      <c r="CD4043" s="1"/>
      <c r="CE4043" s="1"/>
      <c r="CF4043" s="1"/>
      <c r="CG4043" s="1"/>
      <c r="CH4043" s="1"/>
      <c r="CI4043" s="1"/>
      <c r="CJ4043" s="1"/>
      <c r="CK4043" s="1"/>
      <c r="CL4043" s="1"/>
      <c r="CM4043" s="1"/>
      <c r="CN4043" s="1"/>
      <c r="CO4043" s="1"/>
      <c r="CP4043" s="1"/>
      <c r="CQ4043" s="1"/>
      <c r="CR4043" s="1"/>
      <c r="CS4043" s="1"/>
      <c r="CT4043" s="1"/>
      <c r="CU4043" s="1"/>
      <c r="CV4043" s="1"/>
      <c r="CW4043" s="1"/>
      <c r="CX4043" s="1"/>
      <c r="CY4043" s="1"/>
      <c r="CZ4043" s="1"/>
      <c r="DA4043" s="1"/>
      <c r="DB4043" s="1"/>
      <c r="DC4043" s="1"/>
      <c r="DD4043" s="1"/>
      <c r="DE4043" s="1"/>
      <c r="DF4043" s="1"/>
      <c r="DG4043" s="1"/>
      <c r="DH4043" s="1"/>
      <c r="DI4043" s="1"/>
      <c r="DJ4043" s="1"/>
      <c r="DK4043" s="1"/>
      <c r="DL4043" s="1"/>
      <c r="DM4043" s="1"/>
      <c r="DN4043" s="1"/>
      <c r="DO4043" s="1"/>
      <c r="DP4043" s="1"/>
      <c r="DQ4043" s="1"/>
      <c r="DR4043" s="1"/>
      <c r="DS4043" s="1"/>
      <c r="DT4043" s="1"/>
      <c r="DU4043" s="1"/>
      <c r="DV4043" s="1"/>
      <c r="DW4043" s="1"/>
      <c r="DX4043" s="1"/>
      <c r="DY4043" s="1"/>
      <c r="DZ4043" s="1"/>
      <c r="EA4043" s="1"/>
      <c r="EB4043" s="1"/>
      <c r="EC4043" s="1"/>
      <c r="ED4043" s="1"/>
      <c r="EE4043" s="1"/>
      <c r="EF4043" s="1"/>
      <c r="EG4043" s="1"/>
      <c r="EH4043" s="1"/>
      <c r="EI4043" s="1"/>
      <c r="EJ4043" s="1"/>
      <c r="EK4043" s="1"/>
      <c r="EL4043" s="1"/>
      <c r="EM4043" s="1"/>
      <c r="EN4043" s="1"/>
      <c r="EO4043" s="1"/>
      <c r="EP4043" s="1"/>
      <c r="EQ4043" s="1"/>
      <c r="ER4043" s="1"/>
      <c r="ES4043" s="1"/>
      <c r="ET4043" s="1"/>
      <c r="EU4043" s="1"/>
      <c r="EV4043" s="1"/>
      <c r="EW4043" s="1"/>
      <c r="EX4043" s="1"/>
      <c r="EY4043" s="1"/>
      <c r="EZ4043" s="1"/>
      <c r="FA4043" s="1"/>
      <c r="FB4043" s="1"/>
      <c r="FC4043" s="1"/>
      <c r="FD4043" s="1"/>
      <c r="FE4043" s="1"/>
      <c r="FF4043" s="1"/>
      <c r="FG4043" s="1"/>
      <c r="FH4043" s="1"/>
      <c r="FI4043" s="1"/>
      <c r="FJ4043" s="1"/>
      <c r="FK4043" s="1"/>
      <c r="FL4043" s="1"/>
      <c r="FM4043" s="1"/>
      <c r="FN4043" s="1"/>
      <c r="FO4043" s="1"/>
      <c r="FP4043" s="1"/>
      <c r="FQ4043" s="1"/>
      <c r="FR4043" s="1"/>
      <c r="FS4043" s="1"/>
      <c r="FT4043" s="1"/>
      <c r="FU4043" s="1"/>
      <c r="FV4043" s="1"/>
      <c r="FW4043" s="1"/>
      <c r="FX4043" s="1"/>
      <c r="FY4043" s="1"/>
      <c r="FZ4043" s="1"/>
      <c r="GA4043" s="1"/>
      <c r="GB4043" s="1"/>
      <c r="GC4043" s="1"/>
      <c r="GD4043" s="1"/>
      <c r="GE4043" s="1"/>
      <c r="GF4043" s="1"/>
      <c r="GG4043" s="1"/>
      <c r="GH4043" s="1"/>
      <c r="GI4043" s="1"/>
      <c r="GJ4043" s="1"/>
      <c r="GK4043"/>
      <c r="GL4043"/>
      <c r="GM4043"/>
      <c r="GN4043"/>
      <c r="GO4043"/>
      <c r="GP4043"/>
      <c r="GQ4043"/>
      <c r="GR4043"/>
      <c r="GS4043"/>
      <c r="GT4043"/>
      <c r="GU4043"/>
      <c r="GV4043"/>
      <c r="GW4043"/>
      <c r="GX4043"/>
      <c r="GY4043"/>
      <c r="GZ4043"/>
      <c r="HA4043"/>
      <c r="HB4043"/>
      <c r="HC4043"/>
      <c r="HD4043"/>
      <c r="HE4043"/>
    </row>
    <row r="4044" spans="4:213" s="25" customFormat="1" x14ac:dyDescent="0.25">
      <c r="D4044" s="19"/>
      <c r="E4044" s="19"/>
      <c r="F4044" s="20"/>
      <c r="G4044" s="20"/>
      <c r="H4044" s="20"/>
      <c r="I4044" s="20"/>
      <c r="J4044" s="21"/>
      <c r="K4044" s="21"/>
      <c r="L4044" s="20"/>
      <c r="M4044" s="20"/>
      <c r="N4044" s="22"/>
      <c r="O4044" s="22"/>
      <c r="P4044" s="22"/>
      <c r="Q4044" s="22"/>
      <c r="R4044" s="19"/>
      <c r="S4044" s="19"/>
      <c r="T4044" s="19"/>
      <c r="U4044" s="20"/>
      <c r="V4044" s="20"/>
      <c r="W4044" s="20"/>
      <c r="X4044" s="27"/>
      <c r="Y4044" s="253"/>
      <c r="Z4044" s="30"/>
      <c r="AA4044" s="30"/>
      <c r="AB4044" s="31"/>
      <c r="AC4044" s="31"/>
      <c r="AD4044" s="31"/>
      <c r="AE4044" s="31"/>
      <c r="AF4044" s="31"/>
      <c r="AG4044" s="241"/>
      <c r="AH4044" s="31"/>
      <c r="AI4044" s="31"/>
      <c r="AJ4044" s="31"/>
      <c r="AK4044" s="31"/>
      <c r="AL4044" s="120"/>
      <c r="AQ4044" s="26"/>
      <c r="AW4044" s="19"/>
      <c r="AX4044" s="19"/>
      <c r="AY4044" s="19"/>
      <c r="AZ4044" s="19"/>
      <c r="BA4044" s="19"/>
      <c r="BB4044" s="19"/>
      <c r="BC4044" s="1"/>
      <c r="BD4044"/>
      <c r="BE4044"/>
      <c r="BF4044" s="1"/>
      <c r="BG4044"/>
      <c r="BH4044"/>
      <c r="BI4044"/>
      <c r="BJ4044" s="1"/>
      <c r="BK4044" s="1"/>
      <c r="BL4044"/>
      <c r="BM4044" s="1"/>
      <c r="BN4044" s="1"/>
      <c r="BO4044" s="1"/>
      <c r="BP4044" s="1"/>
      <c r="BQ4044" s="1"/>
      <c r="BR4044" s="1"/>
      <c r="BS4044" s="1"/>
      <c r="BT4044" s="22"/>
      <c r="BU4044" s="1"/>
      <c r="BV4044" s="1"/>
      <c r="BW4044" s="1"/>
      <c r="BX4044" s="1"/>
      <c r="BY4044" s="1"/>
      <c r="BZ4044" s="1"/>
      <c r="CA4044" s="1"/>
      <c r="CB4044" s="1"/>
      <c r="CC4044" s="1"/>
      <c r="CD4044" s="1"/>
      <c r="CE4044" s="1"/>
      <c r="CF4044" s="1"/>
      <c r="CG4044" s="1"/>
      <c r="CH4044" s="1"/>
      <c r="CI4044" s="1"/>
      <c r="CJ4044" s="1"/>
      <c r="CK4044" s="1"/>
      <c r="CL4044" s="1"/>
      <c r="CM4044" s="1"/>
      <c r="CN4044" s="1"/>
      <c r="CO4044" s="1"/>
      <c r="CP4044" s="1"/>
      <c r="CQ4044" s="1"/>
      <c r="CR4044" s="1"/>
      <c r="CS4044" s="1"/>
      <c r="CT4044" s="1"/>
      <c r="CU4044" s="1"/>
      <c r="CV4044" s="1"/>
      <c r="CW4044" s="1"/>
      <c r="CX4044" s="1"/>
      <c r="CY4044" s="1"/>
      <c r="CZ4044" s="1"/>
      <c r="DA4044" s="1"/>
      <c r="DB4044" s="1"/>
      <c r="DC4044" s="1"/>
      <c r="DD4044" s="1"/>
      <c r="DE4044" s="1"/>
      <c r="DF4044" s="1"/>
      <c r="DG4044" s="1"/>
      <c r="DH4044" s="1"/>
      <c r="DI4044" s="1"/>
      <c r="DJ4044" s="1"/>
      <c r="DK4044" s="1"/>
      <c r="DL4044" s="1"/>
      <c r="DM4044" s="1"/>
      <c r="DN4044" s="1"/>
      <c r="DO4044" s="1"/>
      <c r="DP4044" s="1"/>
      <c r="DQ4044" s="1"/>
      <c r="DR4044" s="1"/>
      <c r="DS4044" s="1"/>
      <c r="DT4044" s="1"/>
      <c r="DU4044" s="1"/>
      <c r="DV4044" s="1"/>
      <c r="DW4044" s="1"/>
      <c r="DX4044" s="1"/>
      <c r="DY4044" s="1"/>
      <c r="DZ4044" s="1"/>
      <c r="EA4044" s="1"/>
      <c r="EB4044" s="1"/>
      <c r="EC4044" s="1"/>
      <c r="ED4044" s="1"/>
      <c r="EE4044" s="1"/>
      <c r="EF4044" s="1"/>
      <c r="EG4044" s="1"/>
      <c r="EH4044" s="1"/>
      <c r="EI4044" s="1"/>
      <c r="EJ4044" s="1"/>
      <c r="EK4044" s="1"/>
      <c r="EL4044" s="1"/>
      <c r="EM4044" s="1"/>
      <c r="EN4044" s="1"/>
      <c r="EO4044" s="1"/>
      <c r="EP4044" s="1"/>
      <c r="EQ4044" s="1"/>
      <c r="ER4044" s="1"/>
      <c r="ES4044" s="1"/>
      <c r="ET4044" s="1"/>
      <c r="EU4044" s="1"/>
      <c r="EV4044" s="1"/>
      <c r="EW4044" s="1"/>
      <c r="EX4044" s="1"/>
      <c r="EY4044" s="1"/>
      <c r="EZ4044" s="1"/>
      <c r="FA4044" s="1"/>
      <c r="FB4044" s="1"/>
      <c r="FC4044" s="1"/>
      <c r="FD4044" s="1"/>
      <c r="FE4044" s="1"/>
      <c r="FF4044" s="1"/>
      <c r="FG4044" s="1"/>
      <c r="FH4044" s="1"/>
      <c r="FI4044" s="1"/>
      <c r="FJ4044" s="1"/>
      <c r="FK4044" s="1"/>
      <c r="FL4044" s="1"/>
      <c r="FM4044" s="1"/>
      <c r="FN4044" s="1"/>
      <c r="FO4044" s="1"/>
      <c r="FP4044" s="1"/>
      <c r="FQ4044" s="1"/>
      <c r="FR4044" s="1"/>
      <c r="FS4044" s="1"/>
      <c r="FT4044" s="1"/>
      <c r="FU4044" s="1"/>
      <c r="FV4044" s="1"/>
      <c r="FW4044" s="1"/>
      <c r="FX4044" s="1"/>
      <c r="FY4044" s="1"/>
      <c r="FZ4044" s="1"/>
      <c r="GA4044" s="1"/>
      <c r="GB4044" s="1"/>
      <c r="GC4044" s="1"/>
      <c r="GD4044" s="1"/>
      <c r="GE4044" s="1"/>
      <c r="GF4044" s="1"/>
      <c r="GG4044" s="1"/>
      <c r="GH4044" s="1"/>
      <c r="GI4044" s="1"/>
      <c r="GJ4044" s="1"/>
      <c r="GK4044"/>
      <c r="GL4044"/>
      <c r="GM4044"/>
      <c r="GN4044"/>
      <c r="GO4044"/>
      <c r="GP4044"/>
      <c r="GQ4044"/>
      <c r="GR4044"/>
      <c r="GS4044"/>
      <c r="GT4044"/>
      <c r="GU4044"/>
      <c r="GV4044"/>
      <c r="GW4044"/>
      <c r="GX4044"/>
      <c r="GY4044"/>
      <c r="GZ4044"/>
      <c r="HA4044"/>
      <c r="HB4044"/>
      <c r="HC4044"/>
      <c r="HD4044"/>
      <c r="HE4044"/>
    </row>
    <row r="4045" spans="4:213" s="25" customFormat="1" x14ac:dyDescent="0.25">
      <c r="D4045" s="19"/>
      <c r="E4045" s="19"/>
      <c r="F4045" s="20"/>
      <c r="G4045" s="20"/>
      <c r="H4045" s="20"/>
      <c r="I4045" s="20"/>
      <c r="J4045" s="21"/>
      <c r="K4045" s="21"/>
      <c r="L4045" s="20"/>
      <c r="M4045" s="20"/>
      <c r="N4045" s="22"/>
      <c r="O4045" s="22"/>
      <c r="P4045" s="22"/>
      <c r="Q4045" s="22"/>
      <c r="R4045" s="19"/>
      <c r="S4045" s="19"/>
      <c r="T4045" s="19"/>
      <c r="U4045" s="20"/>
      <c r="V4045" s="20"/>
      <c r="W4045" s="20"/>
      <c r="X4045" s="27"/>
      <c r="Y4045" s="253"/>
      <c r="Z4045" s="30"/>
      <c r="AA4045" s="30"/>
      <c r="AB4045" s="31"/>
      <c r="AC4045" s="31"/>
      <c r="AD4045" s="31"/>
      <c r="AE4045" s="31"/>
      <c r="AF4045" s="31"/>
      <c r="AG4045" s="241"/>
      <c r="AH4045" s="31"/>
      <c r="AI4045" s="31"/>
      <c r="AJ4045" s="31"/>
      <c r="AK4045" s="31"/>
      <c r="AL4045" s="120"/>
      <c r="AQ4045" s="26"/>
      <c r="AW4045" s="19"/>
      <c r="AX4045" s="19"/>
      <c r="AY4045" s="19"/>
      <c r="AZ4045" s="19"/>
      <c r="BA4045" s="19"/>
      <c r="BB4045" s="19"/>
      <c r="BC4045" s="1"/>
      <c r="BD4045"/>
      <c r="BE4045"/>
      <c r="BF4045" s="1"/>
      <c r="BG4045"/>
      <c r="BH4045"/>
      <c r="BI4045"/>
      <c r="BJ4045" s="1"/>
      <c r="BK4045" s="1"/>
      <c r="BL4045"/>
      <c r="BM4045" s="1"/>
      <c r="BN4045" s="1"/>
      <c r="BO4045" s="1"/>
      <c r="BP4045" s="1"/>
      <c r="BQ4045" s="1"/>
      <c r="BR4045" s="1"/>
      <c r="BS4045" s="1"/>
      <c r="BT4045" s="22"/>
      <c r="BU4045" s="1"/>
      <c r="BV4045" s="1"/>
      <c r="BW4045" s="1"/>
      <c r="BX4045" s="1"/>
      <c r="BY4045" s="1"/>
      <c r="BZ4045" s="1"/>
      <c r="CA4045" s="1"/>
      <c r="CB4045" s="1"/>
      <c r="CC4045" s="1"/>
      <c r="CD4045" s="1"/>
      <c r="CE4045" s="1"/>
      <c r="CF4045" s="1"/>
      <c r="CG4045" s="1"/>
      <c r="CH4045" s="1"/>
      <c r="CI4045" s="1"/>
      <c r="CJ4045" s="1"/>
      <c r="CK4045" s="1"/>
      <c r="CL4045" s="1"/>
      <c r="CM4045" s="1"/>
      <c r="CN4045" s="1"/>
      <c r="CO4045" s="1"/>
      <c r="CP4045" s="1"/>
      <c r="CQ4045" s="1"/>
      <c r="CR4045" s="1"/>
      <c r="CS4045" s="1"/>
      <c r="CT4045" s="1"/>
      <c r="CU4045" s="1"/>
      <c r="CV4045" s="1"/>
      <c r="CW4045" s="1"/>
      <c r="CX4045" s="1"/>
      <c r="CY4045" s="1"/>
      <c r="CZ4045" s="1"/>
      <c r="DA4045" s="1"/>
      <c r="DB4045" s="1"/>
      <c r="DC4045" s="1"/>
      <c r="DD4045" s="1"/>
      <c r="DE4045" s="1"/>
      <c r="DF4045" s="1"/>
      <c r="DG4045" s="1"/>
      <c r="DH4045" s="1"/>
      <c r="DI4045" s="1"/>
      <c r="DJ4045" s="1"/>
      <c r="DK4045" s="1"/>
      <c r="DL4045" s="1"/>
      <c r="DM4045" s="1"/>
      <c r="DN4045" s="1"/>
      <c r="DO4045" s="1"/>
      <c r="DP4045" s="1"/>
      <c r="DQ4045" s="1"/>
      <c r="DR4045" s="1"/>
      <c r="DS4045" s="1"/>
      <c r="DT4045" s="1"/>
      <c r="DU4045" s="1"/>
      <c r="DV4045" s="1"/>
      <c r="DW4045" s="1"/>
      <c r="DX4045" s="1"/>
      <c r="DY4045" s="1"/>
      <c r="DZ4045" s="1"/>
      <c r="EA4045" s="1"/>
      <c r="EB4045" s="1"/>
      <c r="EC4045" s="1"/>
      <c r="ED4045" s="1"/>
      <c r="EE4045" s="1"/>
      <c r="EF4045" s="1"/>
      <c r="EG4045" s="1"/>
      <c r="EH4045" s="1"/>
      <c r="EI4045" s="1"/>
      <c r="EJ4045" s="1"/>
      <c r="EK4045" s="1"/>
      <c r="EL4045" s="1"/>
      <c r="EM4045" s="1"/>
      <c r="EN4045" s="1"/>
      <c r="EO4045" s="1"/>
      <c r="EP4045" s="1"/>
      <c r="EQ4045" s="1"/>
      <c r="ER4045" s="1"/>
      <c r="ES4045" s="1"/>
      <c r="ET4045" s="1"/>
      <c r="EU4045" s="1"/>
      <c r="EV4045" s="1"/>
      <c r="EW4045" s="1"/>
      <c r="EX4045" s="1"/>
      <c r="EY4045" s="1"/>
      <c r="EZ4045" s="1"/>
      <c r="FA4045" s="1"/>
      <c r="FB4045" s="1"/>
      <c r="FC4045" s="1"/>
      <c r="FD4045" s="1"/>
      <c r="FE4045" s="1"/>
      <c r="FF4045" s="1"/>
      <c r="FG4045" s="1"/>
      <c r="FH4045" s="1"/>
      <c r="FI4045" s="1"/>
      <c r="FJ4045" s="1"/>
      <c r="FK4045" s="1"/>
      <c r="FL4045" s="1"/>
      <c r="FM4045" s="1"/>
      <c r="FN4045" s="1"/>
      <c r="FO4045" s="1"/>
      <c r="FP4045" s="1"/>
      <c r="FQ4045" s="1"/>
      <c r="FR4045" s="1"/>
      <c r="FS4045" s="1"/>
      <c r="FT4045" s="1"/>
      <c r="FU4045" s="1"/>
      <c r="FV4045" s="1"/>
      <c r="FW4045" s="1"/>
      <c r="FX4045" s="1"/>
      <c r="FY4045" s="1"/>
      <c r="FZ4045" s="1"/>
      <c r="GA4045" s="1"/>
      <c r="GB4045" s="1"/>
      <c r="GC4045" s="1"/>
      <c r="GD4045" s="1"/>
      <c r="GE4045" s="1"/>
      <c r="GF4045" s="1"/>
      <c r="GG4045" s="1"/>
      <c r="GH4045" s="1"/>
      <c r="GI4045" s="1"/>
      <c r="GJ4045" s="1"/>
      <c r="GK4045"/>
      <c r="GL4045"/>
      <c r="GM4045"/>
      <c r="GN4045"/>
      <c r="GO4045"/>
      <c r="GP4045"/>
      <c r="GQ4045"/>
      <c r="GR4045"/>
      <c r="GS4045"/>
      <c r="GT4045"/>
      <c r="GU4045"/>
      <c r="GV4045"/>
      <c r="GW4045"/>
      <c r="GX4045"/>
      <c r="GY4045"/>
      <c r="GZ4045"/>
      <c r="HA4045"/>
      <c r="HB4045"/>
      <c r="HC4045"/>
      <c r="HD4045"/>
      <c r="HE4045"/>
    </row>
    <row r="4046" spans="4:213" s="25" customFormat="1" x14ac:dyDescent="0.25">
      <c r="D4046" s="19"/>
      <c r="E4046" s="19"/>
      <c r="F4046" s="20"/>
      <c r="G4046" s="20"/>
      <c r="H4046" s="20"/>
      <c r="I4046" s="20"/>
      <c r="J4046" s="21"/>
      <c r="K4046" s="21"/>
      <c r="L4046" s="20"/>
      <c r="M4046" s="20"/>
      <c r="N4046" s="22"/>
      <c r="O4046" s="22"/>
      <c r="P4046" s="22"/>
      <c r="Q4046" s="22"/>
      <c r="R4046" s="19"/>
      <c r="S4046" s="19"/>
      <c r="T4046" s="19"/>
      <c r="U4046" s="20"/>
      <c r="V4046" s="20"/>
      <c r="W4046" s="20"/>
      <c r="X4046" s="27"/>
      <c r="Y4046" s="253"/>
      <c r="Z4046" s="30"/>
      <c r="AA4046" s="30"/>
      <c r="AB4046" s="31"/>
      <c r="AC4046" s="31"/>
      <c r="AD4046" s="31"/>
      <c r="AE4046" s="31"/>
      <c r="AF4046" s="31"/>
      <c r="AG4046" s="241"/>
      <c r="AH4046" s="31"/>
      <c r="AI4046" s="31"/>
      <c r="AJ4046" s="31"/>
      <c r="AK4046" s="31"/>
      <c r="AL4046" s="120"/>
      <c r="AQ4046" s="26"/>
      <c r="AW4046" s="19"/>
      <c r="AX4046" s="19"/>
      <c r="AY4046" s="19"/>
      <c r="AZ4046" s="19"/>
      <c r="BA4046" s="19"/>
      <c r="BB4046" s="19"/>
      <c r="BC4046" s="1"/>
      <c r="BD4046"/>
      <c r="BE4046"/>
      <c r="BF4046" s="1"/>
      <c r="BG4046"/>
      <c r="BH4046"/>
      <c r="BI4046"/>
      <c r="BJ4046" s="1"/>
      <c r="BK4046" s="1"/>
      <c r="BL4046"/>
      <c r="BM4046" s="1"/>
      <c r="BN4046" s="1"/>
      <c r="BO4046" s="1"/>
      <c r="BP4046" s="1"/>
      <c r="BQ4046" s="1"/>
      <c r="BR4046" s="1"/>
      <c r="BS4046" s="1"/>
      <c r="BT4046" s="22"/>
      <c r="BU4046" s="1"/>
      <c r="BV4046" s="1"/>
      <c r="BW4046" s="1"/>
      <c r="BX4046" s="1"/>
      <c r="BY4046" s="1"/>
      <c r="BZ4046" s="1"/>
      <c r="CA4046" s="1"/>
      <c r="CB4046" s="1"/>
      <c r="CC4046" s="1"/>
      <c r="CD4046" s="1"/>
      <c r="CE4046" s="1"/>
      <c r="CF4046" s="1"/>
      <c r="CG4046" s="1"/>
      <c r="CH4046" s="1"/>
      <c r="CI4046" s="1"/>
      <c r="CJ4046" s="1"/>
      <c r="CK4046" s="1"/>
      <c r="CL4046" s="1"/>
      <c r="CM4046" s="1"/>
      <c r="CN4046" s="1"/>
      <c r="CO4046" s="1"/>
      <c r="CP4046" s="1"/>
      <c r="CQ4046" s="1"/>
      <c r="CR4046" s="1"/>
      <c r="CS4046" s="1"/>
      <c r="CT4046" s="1"/>
      <c r="CU4046" s="1"/>
      <c r="CV4046" s="1"/>
      <c r="CW4046" s="1"/>
      <c r="CX4046" s="1"/>
      <c r="CY4046" s="1"/>
      <c r="CZ4046" s="1"/>
      <c r="DA4046" s="1"/>
      <c r="DB4046" s="1"/>
      <c r="DC4046" s="1"/>
      <c r="DD4046" s="1"/>
      <c r="DE4046" s="1"/>
      <c r="DF4046" s="1"/>
      <c r="DG4046" s="1"/>
      <c r="DH4046" s="1"/>
      <c r="DI4046" s="1"/>
      <c r="DJ4046" s="1"/>
      <c r="DK4046" s="1"/>
      <c r="DL4046" s="1"/>
      <c r="DM4046" s="1"/>
      <c r="DN4046" s="1"/>
      <c r="DO4046" s="1"/>
      <c r="DP4046" s="1"/>
      <c r="DQ4046" s="1"/>
      <c r="DR4046" s="1"/>
      <c r="DS4046" s="1"/>
      <c r="DT4046" s="1"/>
      <c r="DU4046" s="1"/>
      <c r="DV4046" s="1"/>
      <c r="DW4046" s="1"/>
      <c r="DX4046" s="1"/>
      <c r="DY4046" s="1"/>
      <c r="DZ4046" s="1"/>
      <c r="EA4046" s="1"/>
      <c r="EB4046" s="1"/>
      <c r="EC4046" s="1"/>
      <c r="ED4046" s="1"/>
      <c r="EE4046" s="1"/>
      <c r="EF4046" s="1"/>
      <c r="EG4046" s="1"/>
      <c r="EH4046" s="1"/>
      <c r="EI4046" s="1"/>
      <c r="EJ4046" s="1"/>
      <c r="EK4046" s="1"/>
      <c r="EL4046" s="1"/>
      <c r="EM4046" s="1"/>
      <c r="EN4046" s="1"/>
      <c r="EO4046" s="1"/>
      <c r="EP4046" s="1"/>
      <c r="EQ4046" s="1"/>
      <c r="ER4046" s="1"/>
      <c r="ES4046" s="1"/>
      <c r="ET4046" s="1"/>
      <c r="EU4046" s="1"/>
      <c r="EV4046" s="1"/>
      <c r="EW4046" s="1"/>
      <c r="EX4046" s="1"/>
      <c r="EY4046" s="1"/>
      <c r="EZ4046" s="1"/>
      <c r="FA4046" s="1"/>
      <c r="FB4046" s="1"/>
      <c r="FC4046" s="1"/>
      <c r="FD4046" s="1"/>
      <c r="FE4046" s="1"/>
      <c r="FF4046" s="1"/>
      <c r="FG4046" s="1"/>
      <c r="FH4046" s="1"/>
      <c r="FI4046" s="1"/>
      <c r="FJ4046" s="1"/>
      <c r="FK4046" s="1"/>
      <c r="FL4046" s="1"/>
      <c r="FM4046" s="1"/>
      <c r="FN4046" s="1"/>
      <c r="FO4046" s="1"/>
      <c r="FP4046" s="1"/>
      <c r="FQ4046" s="1"/>
      <c r="FR4046" s="1"/>
      <c r="FS4046" s="1"/>
      <c r="FT4046" s="1"/>
      <c r="FU4046" s="1"/>
      <c r="FV4046" s="1"/>
      <c r="FW4046" s="1"/>
      <c r="FX4046" s="1"/>
      <c r="FY4046" s="1"/>
      <c r="FZ4046" s="1"/>
      <c r="GA4046" s="1"/>
      <c r="GB4046" s="1"/>
      <c r="GC4046" s="1"/>
      <c r="GD4046" s="1"/>
      <c r="GE4046" s="1"/>
      <c r="GF4046" s="1"/>
      <c r="GG4046" s="1"/>
      <c r="GH4046" s="1"/>
      <c r="GI4046" s="1"/>
      <c r="GJ4046" s="1"/>
      <c r="GK4046"/>
      <c r="GL4046"/>
      <c r="GM4046"/>
      <c r="GN4046"/>
      <c r="GO4046"/>
      <c r="GP4046"/>
      <c r="GQ4046"/>
      <c r="GR4046"/>
      <c r="GS4046"/>
      <c r="GT4046"/>
      <c r="GU4046"/>
      <c r="GV4046"/>
      <c r="GW4046"/>
      <c r="GX4046"/>
      <c r="GY4046"/>
      <c r="GZ4046"/>
      <c r="HA4046"/>
      <c r="HB4046"/>
      <c r="HC4046"/>
      <c r="HD4046"/>
      <c r="HE4046"/>
    </row>
    <row r="4047" spans="4:213" s="25" customFormat="1" x14ac:dyDescent="0.25">
      <c r="D4047" s="19"/>
      <c r="E4047" s="19"/>
      <c r="F4047" s="20"/>
      <c r="G4047" s="20"/>
      <c r="H4047" s="20"/>
      <c r="I4047" s="20"/>
      <c r="J4047" s="21"/>
      <c r="K4047" s="21"/>
      <c r="L4047" s="20"/>
      <c r="M4047" s="20"/>
      <c r="N4047" s="22"/>
      <c r="O4047" s="22"/>
      <c r="P4047" s="22"/>
      <c r="Q4047" s="22"/>
      <c r="R4047" s="19"/>
      <c r="S4047" s="19"/>
      <c r="T4047" s="19"/>
      <c r="U4047" s="20"/>
      <c r="V4047" s="20"/>
      <c r="W4047" s="20"/>
      <c r="X4047" s="27"/>
      <c r="Y4047" s="253"/>
      <c r="Z4047" s="30"/>
      <c r="AA4047" s="30"/>
      <c r="AB4047" s="31"/>
      <c r="AC4047" s="31"/>
      <c r="AD4047" s="31"/>
      <c r="AE4047" s="31"/>
      <c r="AF4047" s="31"/>
      <c r="AG4047" s="241"/>
      <c r="AH4047" s="31"/>
      <c r="AI4047" s="31"/>
      <c r="AJ4047" s="31"/>
      <c r="AK4047" s="31"/>
      <c r="AL4047" s="120"/>
      <c r="AQ4047" s="26"/>
      <c r="AW4047" s="19"/>
      <c r="AX4047" s="19"/>
      <c r="AY4047" s="19"/>
      <c r="AZ4047" s="19"/>
      <c r="BA4047" s="19"/>
      <c r="BB4047" s="19"/>
      <c r="BC4047" s="1"/>
      <c r="BD4047"/>
      <c r="BE4047"/>
      <c r="BF4047" s="1"/>
      <c r="BG4047"/>
      <c r="BH4047"/>
      <c r="BI4047"/>
      <c r="BJ4047" s="1"/>
      <c r="BK4047" s="1"/>
      <c r="BL4047"/>
      <c r="BM4047" s="1"/>
      <c r="BN4047" s="1"/>
      <c r="BO4047" s="1"/>
      <c r="BP4047" s="1"/>
      <c r="BQ4047" s="1"/>
      <c r="BR4047" s="1"/>
      <c r="BS4047" s="1"/>
      <c r="BT4047" s="22"/>
      <c r="BU4047" s="1"/>
      <c r="BV4047" s="1"/>
      <c r="BW4047" s="1"/>
      <c r="BX4047" s="1"/>
      <c r="BY4047" s="1"/>
      <c r="BZ4047" s="1"/>
      <c r="CA4047" s="1"/>
      <c r="CB4047" s="1"/>
      <c r="CC4047" s="1"/>
      <c r="CD4047" s="1"/>
      <c r="CE4047" s="1"/>
      <c r="CF4047" s="1"/>
      <c r="CG4047" s="1"/>
      <c r="CH4047" s="1"/>
      <c r="CI4047" s="1"/>
      <c r="CJ4047" s="1"/>
      <c r="CK4047" s="1"/>
      <c r="CL4047" s="1"/>
      <c r="CM4047" s="1"/>
      <c r="CN4047" s="1"/>
      <c r="CO4047" s="1"/>
      <c r="CP4047" s="1"/>
      <c r="CQ4047" s="1"/>
      <c r="CR4047" s="1"/>
      <c r="CS4047" s="1"/>
      <c r="CT4047" s="1"/>
      <c r="CU4047" s="1"/>
      <c r="CV4047" s="1"/>
      <c r="CW4047" s="1"/>
      <c r="CX4047" s="1"/>
      <c r="CY4047" s="1"/>
      <c r="CZ4047" s="1"/>
      <c r="DA4047" s="1"/>
      <c r="DB4047" s="1"/>
      <c r="DC4047" s="1"/>
      <c r="DD4047" s="1"/>
      <c r="DE4047" s="1"/>
      <c r="DF4047" s="1"/>
      <c r="DG4047" s="1"/>
      <c r="DH4047" s="1"/>
      <c r="DI4047" s="1"/>
      <c r="DJ4047" s="1"/>
      <c r="DK4047" s="1"/>
      <c r="DL4047" s="1"/>
      <c r="DM4047" s="1"/>
      <c r="DN4047" s="1"/>
      <c r="DO4047" s="1"/>
      <c r="DP4047" s="1"/>
      <c r="DQ4047" s="1"/>
      <c r="DR4047" s="1"/>
      <c r="DS4047" s="1"/>
      <c r="DT4047" s="1"/>
      <c r="DU4047" s="1"/>
      <c r="DV4047" s="1"/>
      <c r="DW4047" s="1"/>
      <c r="DX4047" s="1"/>
      <c r="DY4047" s="1"/>
      <c r="DZ4047" s="1"/>
      <c r="EA4047" s="1"/>
      <c r="EB4047" s="1"/>
      <c r="EC4047" s="1"/>
      <c r="ED4047" s="1"/>
      <c r="EE4047" s="1"/>
      <c r="EF4047" s="1"/>
      <c r="EG4047" s="1"/>
      <c r="EH4047" s="1"/>
      <c r="EI4047" s="1"/>
      <c r="EJ4047" s="1"/>
      <c r="EK4047" s="1"/>
      <c r="EL4047" s="1"/>
      <c r="EM4047" s="1"/>
      <c r="EN4047" s="1"/>
      <c r="EO4047" s="1"/>
      <c r="EP4047" s="1"/>
      <c r="EQ4047" s="1"/>
      <c r="ER4047" s="1"/>
      <c r="ES4047" s="1"/>
      <c r="ET4047" s="1"/>
      <c r="EU4047" s="1"/>
      <c r="EV4047" s="1"/>
      <c r="EW4047" s="1"/>
      <c r="EX4047" s="1"/>
      <c r="EY4047" s="1"/>
      <c r="EZ4047" s="1"/>
      <c r="FA4047" s="1"/>
      <c r="FB4047" s="1"/>
      <c r="FC4047" s="1"/>
      <c r="FD4047" s="1"/>
      <c r="FE4047" s="1"/>
      <c r="FF4047" s="1"/>
      <c r="FG4047" s="1"/>
      <c r="FH4047" s="1"/>
      <c r="FI4047" s="1"/>
      <c r="FJ4047" s="1"/>
      <c r="FK4047" s="1"/>
      <c r="FL4047" s="1"/>
      <c r="FM4047" s="1"/>
      <c r="FN4047" s="1"/>
      <c r="FO4047" s="1"/>
      <c r="FP4047" s="1"/>
      <c r="FQ4047" s="1"/>
      <c r="FR4047" s="1"/>
      <c r="FS4047" s="1"/>
      <c r="FT4047" s="1"/>
      <c r="FU4047" s="1"/>
      <c r="FV4047" s="1"/>
      <c r="FW4047" s="1"/>
      <c r="FX4047" s="1"/>
      <c r="FY4047" s="1"/>
      <c r="FZ4047" s="1"/>
      <c r="GA4047" s="1"/>
      <c r="GB4047" s="1"/>
      <c r="GC4047" s="1"/>
      <c r="GD4047" s="1"/>
      <c r="GE4047" s="1"/>
      <c r="GF4047" s="1"/>
      <c r="GG4047" s="1"/>
      <c r="GH4047" s="1"/>
      <c r="GI4047" s="1"/>
      <c r="GJ4047" s="1"/>
      <c r="GK4047"/>
      <c r="GL4047"/>
      <c r="GM4047"/>
      <c r="GN4047"/>
      <c r="GO4047"/>
      <c r="GP4047"/>
      <c r="GQ4047"/>
      <c r="GR4047"/>
      <c r="GS4047"/>
      <c r="GT4047"/>
      <c r="GU4047"/>
      <c r="GV4047"/>
      <c r="GW4047"/>
      <c r="GX4047"/>
      <c r="GY4047"/>
      <c r="GZ4047"/>
      <c r="HA4047"/>
      <c r="HB4047"/>
      <c r="HC4047"/>
      <c r="HD4047"/>
      <c r="HE4047"/>
    </row>
    <row r="4048" spans="4:213" s="25" customFormat="1" x14ac:dyDescent="0.25">
      <c r="D4048" s="19"/>
      <c r="E4048" s="19"/>
      <c r="F4048" s="20"/>
      <c r="G4048" s="20"/>
      <c r="H4048" s="20"/>
      <c r="I4048" s="20"/>
      <c r="J4048" s="21"/>
      <c r="K4048" s="21"/>
      <c r="L4048" s="20"/>
      <c r="M4048" s="20"/>
      <c r="N4048" s="22"/>
      <c r="O4048" s="22"/>
      <c r="P4048" s="22"/>
      <c r="Q4048" s="22"/>
      <c r="R4048" s="19"/>
      <c r="S4048" s="19"/>
      <c r="T4048" s="19"/>
      <c r="U4048" s="20"/>
      <c r="V4048" s="20"/>
      <c r="W4048" s="20"/>
      <c r="X4048" s="27"/>
      <c r="Y4048" s="253"/>
      <c r="Z4048" s="30"/>
      <c r="AA4048" s="30"/>
      <c r="AB4048" s="31"/>
      <c r="AC4048" s="31"/>
      <c r="AD4048" s="31"/>
      <c r="AE4048" s="31"/>
      <c r="AF4048" s="31"/>
      <c r="AG4048" s="241"/>
      <c r="AH4048" s="31"/>
      <c r="AI4048" s="31"/>
      <c r="AJ4048" s="31"/>
      <c r="AK4048" s="31"/>
      <c r="AL4048" s="120"/>
      <c r="AQ4048" s="26"/>
      <c r="AW4048" s="19"/>
      <c r="AX4048" s="19"/>
      <c r="AY4048" s="19"/>
      <c r="AZ4048" s="19"/>
      <c r="BA4048" s="19"/>
      <c r="BB4048" s="19"/>
      <c r="BC4048" s="1"/>
      <c r="BD4048"/>
      <c r="BE4048"/>
      <c r="BF4048" s="1"/>
      <c r="BG4048"/>
      <c r="BH4048"/>
      <c r="BI4048"/>
      <c r="BJ4048" s="1"/>
      <c r="BK4048" s="1"/>
      <c r="BL4048"/>
      <c r="BM4048" s="1"/>
      <c r="BN4048" s="1"/>
      <c r="BO4048" s="1"/>
      <c r="BP4048" s="1"/>
      <c r="BQ4048" s="1"/>
      <c r="BR4048" s="1"/>
      <c r="BS4048" s="1"/>
      <c r="BT4048" s="22"/>
      <c r="BU4048" s="1"/>
      <c r="BV4048" s="1"/>
      <c r="BW4048" s="1"/>
      <c r="BX4048" s="1"/>
      <c r="BY4048" s="1"/>
      <c r="BZ4048" s="1"/>
      <c r="CA4048" s="1"/>
      <c r="CB4048" s="1"/>
      <c r="CC4048" s="1"/>
      <c r="CD4048" s="1"/>
      <c r="CE4048" s="1"/>
      <c r="CF4048" s="1"/>
      <c r="CG4048" s="1"/>
      <c r="CH4048" s="1"/>
      <c r="CI4048" s="1"/>
      <c r="CJ4048" s="1"/>
      <c r="CK4048" s="1"/>
      <c r="CL4048" s="1"/>
      <c r="CM4048" s="1"/>
      <c r="CN4048" s="1"/>
      <c r="CO4048" s="1"/>
      <c r="CP4048" s="1"/>
      <c r="CQ4048" s="1"/>
      <c r="CR4048" s="1"/>
      <c r="CS4048" s="1"/>
      <c r="CT4048" s="1"/>
      <c r="CU4048" s="1"/>
      <c r="CV4048" s="1"/>
      <c r="CW4048" s="1"/>
      <c r="CX4048" s="1"/>
      <c r="CY4048" s="1"/>
      <c r="CZ4048" s="1"/>
      <c r="DA4048" s="1"/>
      <c r="DB4048" s="1"/>
      <c r="DC4048" s="1"/>
      <c r="DD4048" s="1"/>
      <c r="DE4048" s="1"/>
      <c r="DF4048" s="1"/>
      <c r="DG4048" s="1"/>
      <c r="DH4048" s="1"/>
      <c r="DI4048" s="1"/>
      <c r="DJ4048" s="1"/>
      <c r="DK4048" s="1"/>
      <c r="DL4048" s="1"/>
      <c r="DM4048" s="1"/>
      <c r="DN4048" s="1"/>
      <c r="DO4048" s="1"/>
      <c r="DP4048" s="1"/>
      <c r="DQ4048" s="1"/>
      <c r="DR4048" s="1"/>
      <c r="DS4048" s="1"/>
      <c r="DT4048" s="1"/>
      <c r="DU4048" s="1"/>
      <c r="DV4048" s="1"/>
      <c r="DW4048" s="1"/>
      <c r="DX4048" s="1"/>
      <c r="DY4048" s="1"/>
      <c r="DZ4048" s="1"/>
      <c r="EA4048" s="1"/>
      <c r="EB4048" s="1"/>
      <c r="EC4048" s="1"/>
      <c r="ED4048" s="1"/>
      <c r="EE4048" s="1"/>
      <c r="EF4048" s="1"/>
      <c r="EG4048" s="1"/>
      <c r="EH4048" s="1"/>
      <c r="EI4048" s="1"/>
      <c r="EJ4048" s="1"/>
      <c r="EK4048" s="1"/>
      <c r="EL4048" s="1"/>
      <c r="EM4048" s="1"/>
      <c r="EN4048" s="1"/>
      <c r="EO4048" s="1"/>
      <c r="EP4048" s="1"/>
      <c r="EQ4048" s="1"/>
      <c r="ER4048" s="1"/>
      <c r="ES4048" s="1"/>
      <c r="ET4048" s="1"/>
      <c r="EU4048" s="1"/>
      <c r="EV4048" s="1"/>
      <c r="EW4048" s="1"/>
      <c r="EX4048" s="1"/>
      <c r="EY4048" s="1"/>
      <c r="EZ4048" s="1"/>
      <c r="FA4048" s="1"/>
      <c r="FB4048" s="1"/>
      <c r="FC4048" s="1"/>
      <c r="FD4048" s="1"/>
      <c r="FE4048" s="1"/>
      <c r="FF4048" s="1"/>
      <c r="FG4048" s="1"/>
      <c r="FH4048" s="1"/>
      <c r="FI4048" s="1"/>
      <c r="FJ4048" s="1"/>
      <c r="FK4048" s="1"/>
      <c r="FL4048" s="1"/>
      <c r="FM4048" s="1"/>
      <c r="FN4048" s="1"/>
      <c r="FO4048" s="1"/>
      <c r="FP4048" s="1"/>
      <c r="FQ4048" s="1"/>
      <c r="FR4048" s="1"/>
      <c r="FS4048" s="1"/>
      <c r="FT4048" s="1"/>
      <c r="FU4048" s="1"/>
      <c r="FV4048" s="1"/>
      <c r="FW4048" s="1"/>
      <c r="FX4048" s="1"/>
      <c r="FY4048" s="1"/>
      <c r="FZ4048" s="1"/>
      <c r="GA4048" s="1"/>
      <c r="GB4048" s="1"/>
      <c r="GC4048" s="1"/>
      <c r="GD4048" s="1"/>
      <c r="GE4048" s="1"/>
      <c r="GF4048" s="1"/>
      <c r="GG4048" s="1"/>
      <c r="GH4048" s="1"/>
      <c r="GI4048" s="1"/>
      <c r="GJ4048" s="1"/>
      <c r="GK4048"/>
      <c r="GL4048"/>
      <c r="GM4048"/>
      <c r="GN4048"/>
      <c r="GO4048"/>
      <c r="GP4048"/>
      <c r="GQ4048"/>
      <c r="GR4048"/>
      <c r="GS4048"/>
      <c r="GT4048"/>
      <c r="GU4048"/>
      <c r="GV4048"/>
      <c r="GW4048"/>
      <c r="GX4048"/>
      <c r="GY4048"/>
      <c r="GZ4048"/>
      <c r="HA4048"/>
      <c r="HB4048"/>
      <c r="HC4048"/>
      <c r="HD4048"/>
      <c r="HE4048"/>
    </row>
    <row r="4049" spans="4:213" s="25" customFormat="1" x14ac:dyDescent="0.25">
      <c r="D4049" s="19"/>
      <c r="E4049" s="19"/>
      <c r="F4049" s="20"/>
      <c r="G4049" s="20"/>
      <c r="H4049" s="20"/>
      <c r="I4049" s="20"/>
      <c r="J4049" s="21"/>
      <c r="K4049" s="21"/>
      <c r="L4049" s="20"/>
      <c r="M4049" s="20"/>
      <c r="N4049" s="22"/>
      <c r="O4049" s="22"/>
      <c r="P4049" s="22"/>
      <c r="Q4049" s="22"/>
      <c r="R4049" s="19"/>
      <c r="S4049" s="19"/>
      <c r="T4049" s="19"/>
      <c r="U4049" s="20"/>
      <c r="V4049" s="20"/>
      <c r="W4049" s="20"/>
      <c r="X4049" s="27"/>
      <c r="Y4049" s="253"/>
      <c r="Z4049" s="30"/>
      <c r="AA4049" s="30"/>
      <c r="AB4049" s="31"/>
      <c r="AC4049" s="31"/>
      <c r="AD4049" s="31"/>
      <c r="AE4049" s="31"/>
      <c r="AF4049" s="31"/>
      <c r="AG4049" s="241"/>
      <c r="AH4049" s="31"/>
      <c r="AI4049" s="31"/>
      <c r="AJ4049" s="31"/>
      <c r="AK4049" s="31"/>
      <c r="AL4049" s="120"/>
      <c r="AQ4049" s="26"/>
      <c r="AW4049" s="19"/>
      <c r="AX4049" s="19"/>
      <c r="AY4049" s="19"/>
      <c r="AZ4049" s="19"/>
      <c r="BA4049" s="19"/>
      <c r="BB4049" s="19"/>
      <c r="BC4049" s="1"/>
      <c r="BD4049"/>
      <c r="BE4049"/>
      <c r="BF4049" s="1"/>
      <c r="BG4049"/>
      <c r="BH4049"/>
      <c r="BI4049"/>
      <c r="BJ4049" s="1"/>
      <c r="BK4049" s="1"/>
      <c r="BL4049"/>
      <c r="BM4049" s="1"/>
      <c r="BN4049" s="1"/>
      <c r="BO4049" s="1"/>
      <c r="BP4049" s="1"/>
      <c r="BQ4049" s="1"/>
      <c r="BR4049" s="1"/>
      <c r="BS4049" s="1"/>
      <c r="BT4049" s="22"/>
      <c r="BU4049" s="1"/>
      <c r="BV4049" s="1"/>
      <c r="BW4049" s="1"/>
      <c r="BX4049" s="1"/>
      <c r="BY4049" s="1"/>
      <c r="BZ4049" s="1"/>
      <c r="CA4049" s="1"/>
      <c r="CB4049" s="1"/>
      <c r="CC4049" s="1"/>
      <c r="CD4049" s="1"/>
      <c r="CE4049" s="1"/>
      <c r="CF4049" s="1"/>
      <c r="CG4049" s="1"/>
      <c r="CH4049" s="1"/>
      <c r="CI4049" s="1"/>
      <c r="CJ4049" s="1"/>
      <c r="CK4049" s="1"/>
      <c r="CL4049" s="1"/>
      <c r="CM4049" s="1"/>
      <c r="CN4049" s="1"/>
      <c r="CO4049" s="1"/>
      <c r="CP4049" s="1"/>
      <c r="CQ4049" s="1"/>
      <c r="CR4049" s="1"/>
      <c r="CS4049" s="1"/>
      <c r="CT4049" s="1"/>
      <c r="CU4049" s="1"/>
      <c r="CV4049" s="1"/>
      <c r="CW4049" s="1"/>
      <c r="CX4049" s="1"/>
      <c r="CY4049" s="1"/>
      <c r="CZ4049" s="1"/>
      <c r="DA4049" s="1"/>
      <c r="DB4049" s="1"/>
      <c r="DC4049" s="1"/>
      <c r="DD4049" s="1"/>
      <c r="DE4049" s="1"/>
      <c r="DF4049" s="1"/>
      <c r="DG4049" s="1"/>
      <c r="DH4049" s="1"/>
      <c r="DI4049" s="1"/>
      <c r="DJ4049" s="1"/>
      <c r="DK4049" s="1"/>
      <c r="DL4049" s="1"/>
      <c r="DM4049" s="1"/>
      <c r="DN4049" s="1"/>
      <c r="DO4049" s="1"/>
      <c r="DP4049" s="1"/>
      <c r="DQ4049" s="1"/>
      <c r="DR4049" s="1"/>
      <c r="DS4049" s="1"/>
      <c r="DT4049" s="1"/>
      <c r="DU4049" s="1"/>
      <c r="DV4049" s="1"/>
      <c r="DW4049" s="1"/>
      <c r="DX4049" s="1"/>
      <c r="DY4049" s="1"/>
      <c r="DZ4049" s="1"/>
      <c r="EA4049" s="1"/>
      <c r="EB4049" s="1"/>
      <c r="EC4049" s="1"/>
      <c r="ED4049" s="1"/>
      <c r="EE4049" s="1"/>
      <c r="EF4049" s="1"/>
      <c r="EG4049" s="1"/>
      <c r="EH4049" s="1"/>
      <c r="EI4049" s="1"/>
      <c r="EJ4049" s="1"/>
      <c r="EK4049" s="1"/>
      <c r="EL4049" s="1"/>
      <c r="EM4049" s="1"/>
      <c r="EN4049" s="1"/>
      <c r="EO4049" s="1"/>
      <c r="EP4049" s="1"/>
      <c r="EQ4049" s="1"/>
      <c r="ER4049" s="1"/>
      <c r="ES4049" s="1"/>
      <c r="ET4049" s="1"/>
      <c r="EU4049" s="1"/>
      <c r="EV4049" s="1"/>
      <c r="EW4049" s="1"/>
      <c r="EX4049" s="1"/>
      <c r="EY4049" s="1"/>
      <c r="EZ4049" s="1"/>
      <c r="FA4049" s="1"/>
      <c r="FB4049" s="1"/>
      <c r="FC4049" s="1"/>
      <c r="FD4049" s="1"/>
      <c r="FE4049" s="1"/>
      <c r="FF4049" s="1"/>
      <c r="FG4049" s="1"/>
      <c r="FH4049" s="1"/>
      <c r="FI4049" s="1"/>
      <c r="FJ4049" s="1"/>
      <c r="FK4049" s="1"/>
      <c r="FL4049" s="1"/>
      <c r="FM4049" s="1"/>
      <c r="FN4049" s="1"/>
      <c r="FO4049" s="1"/>
      <c r="FP4049" s="1"/>
      <c r="FQ4049" s="1"/>
      <c r="FR4049" s="1"/>
      <c r="FS4049" s="1"/>
      <c r="FT4049" s="1"/>
      <c r="FU4049" s="1"/>
      <c r="FV4049" s="1"/>
      <c r="FW4049" s="1"/>
      <c r="FX4049" s="1"/>
      <c r="FY4049" s="1"/>
      <c r="FZ4049" s="1"/>
      <c r="GA4049" s="1"/>
      <c r="GB4049" s="1"/>
      <c r="GC4049" s="1"/>
      <c r="GD4049" s="1"/>
      <c r="GE4049" s="1"/>
      <c r="GF4049" s="1"/>
      <c r="GG4049" s="1"/>
      <c r="GH4049" s="1"/>
      <c r="GI4049" s="1"/>
      <c r="GJ4049" s="1"/>
      <c r="GK4049"/>
      <c r="GL4049"/>
      <c r="GM4049"/>
      <c r="GN4049"/>
      <c r="GO4049"/>
      <c r="GP4049"/>
      <c r="GQ4049"/>
      <c r="GR4049"/>
      <c r="GS4049"/>
      <c r="GT4049"/>
      <c r="GU4049"/>
      <c r="GV4049"/>
      <c r="GW4049"/>
      <c r="GX4049"/>
      <c r="GY4049"/>
      <c r="GZ4049"/>
      <c r="HA4049"/>
      <c r="HB4049"/>
      <c r="HC4049"/>
      <c r="HD4049"/>
      <c r="HE4049"/>
    </row>
    <row r="4050" spans="4:213" s="25" customFormat="1" x14ac:dyDescent="0.25">
      <c r="D4050" s="19"/>
      <c r="E4050" s="19"/>
      <c r="F4050" s="20"/>
      <c r="G4050" s="20"/>
      <c r="H4050" s="20"/>
      <c r="I4050" s="20"/>
      <c r="J4050" s="21"/>
      <c r="K4050" s="21"/>
      <c r="L4050" s="20"/>
      <c r="M4050" s="20"/>
      <c r="N4050" s="22"/>
      <c r="O4050" s="22"/>
      <c r="P4050" s="22"/>
      <c r="Q4050" s="22"/>
      <c r="R4050" s="19"/>
      <c r="S4050" s="19"/>
      <c r="T4050" s="19"/>
      <c r="U4050" s="20"/>
      <c r="V4050" s="20"/>
      <c r="W4050" s="20"/>
      <c r="X4050" s="27"/>
      <c r="Y4050" s="253"/>
      <c r="Z4050" s="30"/>
      <c r="AA4050" s="30"/>
      <c r="AB4050" s="31"/>
      <c r="AC4050" s="31"/>
      <c r="AD4050" s="31"/>
      <c r="AE4050" s="31"/>
      <c r="AF4050" s="31"/>
      <c r="AG4050" s="241"/>
      <c r="AH4050" s="31"/>
      <c r="AI4050" s="31"/>
      <c r="AJ4050" s="31"/>
      <c r="AK4050" s="31"/>
      <c r="AL4050" s="120"/>
      <c r="AQ4050" s="26"/>
      <c r="AW4050" s="19"/>
      <c r="AX4050" s="19"/>
      <c r="AY4050" s="19"/>
      <c r="AZ4050" s="19"/>
      <c r="BA4050" s="19"/>
      <c r="BB4050" s="19"/>
      <c r="BC4050" s="1"/>
      <c r="BD4050"/>
      <c r="BE4050"/>
      <c r="BF4050" s="1"/>
      <c r="BG4050"/>
      <c r="BH4050"/>
      <c r="BI4050"/>
      <c r="BJ4050" s="1"/>
      <c r="BK4050" s="1"/>
      <c r="BL4050"/>
      <c r="BM4050" s="1"/>
      <c r="BN4050" s="1"/>
      <c r="BO4050" s="1"/>
      <c r="BP4050" s="1"/>
      <c r="BQ4050" s="1"/>
      <c r="BR4050" s="1"/>
      <c r="BS4050" s="1"/>
      <c r="BT4050" s="22"/>
      <c r="BU4050" s="1"/>
      <c r="BV4050" s="1"/>
      <c r="BW4050" s="1"/>
      <c r="BX4050" s="1"/>
      <c r="BY4050" s="1"/>
      <c r="BZ4050" s="1"/>
      <c r="CA4050" s="1"/>
      <c r="CB4050" s="1"/>
      <c r="CC4050" s="1"/>
      <c r="CD4050" s="1"/>
      <c r="CE4050" s="1"/>
      <c r="CF4050" s="1"/>
      <c r="CG4050" s="1"/>
      <c r="CH4050" s="1"/>
      <c r="CI4050" s="1"/>
      <c r="CJ4050" s="1"/>
      <c r="CK4050" s="1"/>
      <c r="CL4050" s="1"/>
      <c r="CM4050" s="1"/>
      <c r="CN4050" s="1"/>
      <c r="CO4050" s="1"/>
      <c r="CP4050" s="1"/>
      <c r="CQ4050" s="1"/>
      <c r="CR4050" s="1"/>
      <c r="CS4050" s="1"/>
      <c r="CT4050" s="1"/>
      <c r="CU4050" s="1"/>
      <c r="CV4050" s="1"/>
      <c r="CW4050" s="1"/>
      <c r="CX4050" s="1"/>
      <c r="CY4050" s="1"/>
      <c r="CZ4050" s="1"/>
      <c r="DA4050" s="1"/>
      <c r="DB4050" s="1"/>
      <c r="DC4050" s="1"/>
      <c r="DD4050" s="1"/>
      <c r="DE4050" s="1"/>
      <c r="DF4050" s="1"/>
      <c r="DG4050" s="1"/>
      <c r="DH4050" s="1"/>
      <c r="DI4050" s="1"/>
      <c r="DJ4050" s="1"/>
      <c r="DK4050" s="1"/>
      <c r="DL4050" s="1"/>
      <c r="DM4050" s="1"/>
      <c r="DN4050" s="1"/>
      <c r="DO4050" s="1"/>
      <c r="DP4050" s="1"/>
      <c r="DQ4050" s="1"/>
      <c r="DR4050" s="1"/>
      <c r="DS4050" s="1"/>
      <c r="DT4050" s="1"/>
      <c r="DU4050" s="1"/>
      <c r="DV4050" s="1"/>
      <c r="DW4050" s="1"/>
      <c r="DX4050" s="1"/>
      <c r="DY4050" s="1"/>
      <c r="DZ4050" s="1"/>
      <c r="EA4050" s="1"/>
      <c r="EB4050" s="1"/>
      <c r="EC4050" s="1"/>
      <c r="ED4050" s="1"/>
      <c r="EE4050" s="1"/>
      <c r="EF4050" s="1"/>
      <c r="EG4050" s="1"/>
      <c r="EH4050" s="1"/>
      <c r="EI4050" s="1"/>
      <c r="EJ4050" s="1"/>
      <c r="EK4050" s="1"/>
      <c r="EL4050" s="1"/>
      <c r="EM4050" s="1"/>
      <c r="EN4050" s="1"/>
      <c r="EO4050" s="1"/>
      <c r="EP4050" s="1"/>
      <c r="EQ4050" s="1"/>
      <c r="ER4050" s="1"/>
      <c r="ES4050" s="1"/>
      <c r="ET4050" s="1"/>
      <c r="EU4050" s="1"/>
      <c r="EV4050" s="1"/>
      <c r="EW4050" s="1"/>
      <c r="EX4050" s="1"/>
      <c r="EY4050" s="1"/>
      <c r="EZ4050" s="1"/>
      <c r="FA4050" s="1"/>
      <c r="FB4050" s="1"/>
      <c r="FC4050" s="1"/>
      <c r="FD4050" s="1"/>
      <c r="FE4050" s="1"/>
      <c r="FF4050" s="1"/>
      <c r="FG4050" s="1"/>
      <c r="FH4050" s="1"/>
      <c r="FI4050" s="1"/>
      <c r="FJ4050" s="1"/>
      <c r="FK4050" s="1"/>
      <c r="FL4050" s="1"/>
      <c r="FM4050" s="1"/>
      <c r="FN4050" s="1"/>
      <c r="FO4050" s="1"/>
      <c r="FP4050" s="1"/>
      <c r="FQ4050" s="1"/>
      <c r="FR4050" s="1"/>
      <c r="FS4050" s="1"/>
      <c r="FT4050" s="1"/>
      <c r="FU4050" s="1"/>
      <c r="FV4050" s="1"/>
      <c r="FW4050" s="1"/>
      <c r="FX4050" s="1"/>
      <c r="FY4050" s="1"/>
      <c r="FZ4050" s="1"/>
      <c r="GA4050" s="1"/>
      <c r="GB4050" s="1"/>
      <c r="GC4050" s="1"/>
      <c r="GD4050" s="1"/>
      <c r="GE4050" s="1"/>
      <c r="GF4050" s="1"/>
      <c r="GG4050" s="1"/>
      <c r="GH4050" s="1"/>
      <c r="GI4050" s="1"/>
      <c r="GJ4050" s="1"/>
      <c r="GK4050"/>
      <c r="GL4050"/>
      <c r="GM4050"/>
      <c r="GN4050"/>
      <c r="GO4050"/>
      <c r="GP4050"/>
      <c r="GQ4050"/>
      <c r="GR4050"/>
      <c r="GS4050"/>
      <c r="GT4050"/>
      <c r="GU4050"/>
      <c r="GV4050"/>
      <c r="GW4050"/>
      <c r="GX4050"/>
      <c r="GY4050"/>
      <c r="GZ4050"/>
      <c r="HA4050"/>
      <c r="HB4050"/>
      <c r="HC4050"/>
      <c r="HD4050"/>
      <c r="HE4050"/>
    </row>
    <row r="4051" spans="4:213" s="25" customFormat="1" x14ac:dyDescent="0.25">
      <c r="D4051" s="19"/>
      <c r="E4051" s="19"/>
      <c r="F4051" s="20"/>
      <c r="G4051" s="20"/>
      <c r="H4051" s="20"/>
      <c r="I4051" s="20"/>
      <c r="J4051" s="21"/>
      <c r="K4051" s="21"/>
      <c r="L4051" s="20"/>
      <c r="M4051" s="20"/>
      <c r="N4051" s="22"/>
      <c r="O4051" s="22"/>
      <c r="P4051" s="22"/>
      <c r="Q4051" s="22"/>
      <c r="R4051" s="19"/>
      <c r="S4051" s="19"/>
      <c r="T4051" s="19"/>
      <c r="U4051" s="20"/>
      <c r="V4051" s="20"/>
      <c r="W4051" s="20"/>
      <c r="X4051" s="27"/>
      <c r="Y4051" s="253"/>
      <c r="Z4051" s="30"/>
      <c r="AA4051" s="30"/>
      <c r="AB4051" s="31"/>
      <c r="AC4051" s="31"/>
      <c r="AD4051" s="31"/>
      <c r="AE4051" s="31"/>
      <c r="AF4051" s="31"/>
      <c r="AG4051" s="241"/>
      <c r="AH4051" s="31"/>
      <c r="AI4051" s="31"/>
      <c r="AJ4051" s="31"/>
      <c r="AK4051" s="31"/>
      <c r="AL4051" s="120"/>
      <c r="AQ4051" s="26"/>
      <c r="AW4051" s="19"/>
      <c r="AX4051" s="19"/>
      <c r="AY4051" s="19"/>
      <c r="AZ4051" s="19"/>
      <c r="BA4051" s="19"/>
      <c r="BB4051" s="19"/>
      <c r="BC4051" s="1"/>
      <c r="BD4051"/>
      <c r="BE4051"/>
      <c r="BF4051" s="1"/>
      <c r="BG4051"/>
      <c r="BH4051"/>
      <c r="BI4051"/>
      <c r="BJ4051" s="1"/>
      <c r="BK4051" s="1"/>
      <c r="BL4051"/>
      <c r="BM4051" s="1"/>
      <c r="BN4051" s="1"/>
      <c r="BO4051" s="1"/>
      <c r="BP4051" s="1"/>
      <c r="BQ4051" s="1"/>
      <c r="BR4051" s="1"/>
      <c r="BS4051" s="1"/>
      <c r="BT4051" s="22"/>
      <c r="BU4051" s="1"/>
      <c r="BV4051" s="1"/>
      <c r="BW4051" s="1"/>
      <c r="BX4051" s="1"/>
      <c r="BY4051" s="1"/>
      <c r="BZ4051" s="1"/>
      <c r="CA4051" s="1"/>
      <c r="CB4051" s="1"/>
      <c r="CC4051" s="1"/>
      <c r="CD4051" s="1"/>
      <c r="CE4051" s="1"/>
      <c r="CF4051" s="1"/>
      <c r="CG4051" s="1"/>
      <c r="CH4051" s="1"/>
      <c r="CI4051" s="1"/>
      <c r="CJ4051" s="1"/>
      <c r="CK4051" s="1"/>
      <c r="CL4051" s="1"/>
      <c r="CM4051" s="1"/>
      <c r="CN4051" s="1"/>
      <c r="CO4051" s="1"/>
      <c r="CP4051" s="1"/>
      <c r="CQ4051" s="1"/>
      <c r="CR4051" s="1"/>
      <c r="CS4051" s="1"/>
      <c r="CT4051" s="1"/>
      <c r="CU4051" s="1"/>
      <c r="CV4051" s="1"/>
      <c r="CW4051" s="1"/>
      <c r="CX4051" s="1"/>
      <c r="CY4051" s="1"/>
      <c r="CZ4051" s="1"/>
      <c r="DA4051" s="1"/>
      <c r="DB4051" s="1"/>
      <c r="DC4051" s="1"/>
      <c r="DD4051" s="1"/>
      <c r="DE4051" s="1"/>
      <c r="DF4051" s="1"/>
      <c r="DG4051" s="1"/>
      <c r="DH4051" s="1"/>
      <c r="DI4051" s="1"/>
      <c r="DJ4051" s="1"/>
      <c r="DK4051" s="1"/>
      <c r="DL4051" s="1"/>
      <c r="DM4051" s="1"/>
      <c r="DN4051" s="1"/>
      <c r="DO4051" s="1"/>
      <c r="DP4051" s="1"/>
      <c r="DQ4051" s="1"/>
      <c r="DR4051" s="1"/>
      <c r="DS4051" s="1"/>
      <c r="DT4051" s="1"/>
      <c r="DU4051" s="1"/>
      <c r="DV4051" s="1"/>
      <c r="DW4051" s="1"/>
      <c r="DX4051" s="1"/>
      <c r="DY4051" s="1"/>
      <c r="DZ4051" s="1"/>
      <c r="EA4051" s="1"/>
      <c r="EB4051" s="1"/>
      <c r="EC4051" s="1"/>
      <c r="ED4051" s="1"/>
      <c r="EE4051" s="1"/>
      <c r="EF4051" s="1"/>
      <c r="EG4051" s="1"/>
      <c r="EH4051" s="1"/>
      <c r="EI4051" s="1"/>
      <c r="EJ4051" s="1"/>
      <c r="EK4051" s="1"/>
      <c r="EL4051" s="1"/>
      <c r="EM4051" s="1"/>
      <c r="EN4051" s="1"/>
      <c r="EO4051" s="1"/>
      <c r="EP4051" s="1"/>
      <c r="EQ4051" s="1"/>
      <c r="ER4051" s="1"/>
      <c r="ES4051" s="1"/>
      <c r="ET4051" s="1"/>
      <c r="EU4051" s="1"/>
      <c r="EV4051" s="1"/>
      <c r="EW4051" s="1"/>
      <c r="EX4051" s="1"/>
      <c r="EY4051" s="1"/>
      <c r="EZ4051" s="1"/>
      <c r="FA4051" s="1"/>
      <c r="FB4051" s="1"/>
      <c r="FC4051" s="1"/>
      <c r="FD4051" s="1"/>
      <c r="FE4051" s="1"/>
      <c r="FF4051" s="1"/>
      <c r="FG4051" s="1"/>
      <c r="FH4051" s="1"/>
      <c r="FI4051" s="1"/>
      <c r="FJ4051" s="1"/>
      <c r="FK4051" s="1"/>
      <c r="FL4051" s="1"/>
      <c r="FM4051" s="1"/>
      <c r="FN4051" s="1"/>
      <c r="FO4051" s="1"/>
      <c r="FP4051" s="1"/>
      <c r="FQ4051" s="1"/>
      <c r="FR4051" s="1"/>
      <c r="FS4051" s="1"/>
      <c r="FT4051" s="1"/>
      <c r="FU4051" s="1"/>
      <c r="FV4051" s="1"/>
      <c r="FW4051" s="1"/>
      <c r="FX4051" s="1"/>
      <c r="FY4051" s="1"/>
      <c r="FZ4051" s="1"/>
      <c r="GA4051" s="1"/>
      <c r="GB4051" s="1"/>
      <c r="GC4051" s="1"/>
      <c r="GD4051" s="1"/>
      <c r="GE4051" s="1"/>
      <c r="GF4051" s="1"/>
      <c r="GG4051" s="1"/>
      <c r="GH4051" s="1"/>
      <c r="GI4051" s="1"/>
      <c r="GJ4051" s="1"/>
      <c r="GK4051"/>
      <c r="GL4051"/>
      <c r="GM4051"/>
      <c r="GN4051"/>
      <c r="GO4051"/>
      <c r="GP4051"/>
      <c r="GQ4051"/>
      <c r="GR4051"/>
      <c r="GS4051"/>
      <c r="GT4051"/>
      <c r="GU4051"/>
      <c r="GV4051"/>
      <c r="GW4051"/>
      <c r="GX4051"/>
      <c r="GY4051"/>
      <c r="GZ4051"/>
      <c r="HA4051"/>
      <c r="HB4051"/>
      <c r="HC4051"/>
      <c r="HD4051"/>
      <c r="HE4051"/>
    </row>
    <row r="4052" spans="4:213" s="25" customFormat="1" x14ac:dyDescent="0.25">
      <c r="D4052" s="19"/>
      <c r="E4052" s="19"/>
      <c r="F4052" s="20"/>
      <c r="G4052" s="20"/>
      <c r="H4052" s="20"/>
      <c r="I4052" s="20"/>
      <c r="J4052" s="21"/>
      <c r="K4052" s="21"/>
      <c r="L4052" s="20"/>
      <c r="M4052" s="20"/>
      <c r="N4052" s="22"/>
      <c r="O4052" s="22"/>
      <c r="P4052" s="22"/>
      <c r="Q4052" s="22"/>
      <c r="R4052" s="19"/>
      <c r="S4052" s="19"/>
      <c r="T4052" s="19"/>
      <c r="U4052" s="20"/>
      <c r="V4052" s="20"/>
      <c r="W4052" s="20"/>
      <c r="X4052" s="27"/>
      <c r="Y4052" s="253"/>
      <c r="Z4052" s="30"/>
      <c r="AA4052" s="30"/>
      <c r="AB4052" s="31"/>
      <c r="AC4052" s="31"/>
      <c r="AD4052" s="31"/>
      <c r="AE4052" s="31"/>
      <c r="AF4052" s="31"/>
      <c r="AG4052" s="241"/>
      <c r="AH4052" s="31"/>
      <c r="AI4052" s="31"/>
      <c r="AJ4052" s="31"/>
      <c r="AK4052" s="31"/>
      <c r="AL4052" s="120"/>
      <c r="AQ4052" s="26"/>
      <c r="AW4052" s="19"/>
      <c r="AX4052" s="19"/>
      <c r="AY4052" s="19"/>
      <c r="AZ4052" s="19"/>
      <c r="BA4052" s="19"/>
      <c r="BB4052" s="19"/>
      <c r="BC4052" s="1"/>
      <c r="BD4052"/>
      <c r="BE4052"/>
      <c r="BF4052" s="1"/>
      <c r="BG4052"/>
      <c r="BH4052"/>
      <c r="BI4052"/>
      <c r="BJ4052" s="1"/>
      <c r="BK4052" s="1"/>
      <c r="BL4052"/>
      <c r="BM4052" s="1"/>
      <c r="BN4052" s="1"/>
      <c r="BO4052" s="1"/>
      <c r="BP4052" s="1"/>
      <c r="BQ4052" s="1"/>
      <c r="BR4052" s="1"/>
      <c r="BS4052" s="1"/>
      <c r="BT4052" s="22"/>
      <c r="BU4052" s="1"/>
      <c r="BV4052" s="1"/>
      <c r="BW4052" s="1"/>
      <c r="BX4052" s="1"/>
      <c r="BY4052" s="1"/>
      <c r="BZ4052" s="1"/>
      <c r="CA4052" s="1"/>
      <c r="CB4052" s="1"/>
      <c r="CC4052" s="1"/>
      <c r="CD4052" s="1"/>
      <c r="CE4052" s="1"/>
      <c r="CF4052" s="1"/>
      <c r="CG4052" s="1"/>
      <c r="CH4052" s="1"/>
      <c r="CI4052" s="1"/>
      <c r="CJ4052" s="1"/>
      <c r="CK4052" s="1"/>
      <c r="CL4052" s="1"/>
      <c r="CM4052" s="1"/>
      <c r="CN4052" s="1"/>
      <c r="CO4052" s="1"/>
      <c r="CP4052" s="1"/>
      <c r="CQ4052" s="1"/>
      <c r="CR4052" s="1"/>
      <c r="CS4052" s="1"/>
      <c r="CT4052" s="1"/>
      <c r="CU4052" s="1"/>
      <c r="CV4052" s="1"/>
      <c r="CW4052" s="1"/>
      <c r="CX4052" s="1"/>
      <c r="CY4052" s="1"/>
      <c r="CZ4052" s="1"/>
      <c r="DA4052" s="1"/>
      <c r="DB4052" s="1"/>
      <c r="DC4052" s="1"/>
      <c r="DD4052" s="1"/>
      <c r="DE4052" s="1"/>
      <c r="DF4052" s="1"/>
      <c r="DG4052" s="1"/>
      <c r="DH4052" s="1"/>
      <c r="DI4052" s="1"/>
      <c r="DJ4052" s="1"/>
      <c r="DK4052" s="1"/>
      <c r="DL4052" s="1"/>
      <c r="DM4052" s="1"/>
      <c r="DN4052" s="1"/>
      <c r="DO4052" s="1"/>
      <c r="DP4052" s="1"/>
      <c r="DQ4052" s="1"/>
      <c r="DR4052" s="1"/>
      <c r="DS4052" s="1"/>
      <c r="DT4052" s="1"/>
      <c r="DU4052" s="1"/>
      <c r="DV4052" s="1"/>
      <c r="DW4052" s="1"/>
      <c r="DX4052" s="1"/>
      <c r="DY4052" s="1"/>
      <c r="DZ4052" s="1"/>
      <c r="EA4052" s="1"/>
      <c r="EB4052" s="1"/>
      <c r="EC4052" s="1"/>
      <c r="ED4052" s="1"/>
      <c r="EE4052" s="1"/>
      <c r="EF4052" s="1"/>
      <c r="EG4052" s="1"/>
      <c r="EH4052" s="1"/>
      <c r="EI4052" s="1"/>
      <c r="EJ4052" s="1"/>
      <c r="EK4052" s="1"/>
      <c r="EL4052" s="1"/>
      <c r="EM4052" s="1"/>
      <c r="EN4052" s="1"/>
      <c r="EO4052" s="1"/>
      <c r="EP4052" s="1"/>
      <c r="EQ4052" s="1"/>
      <c r="ER4052" s="1"/>
      <c r="ES4052" s="1"/>
      <c r="ET4052" s="1"/>
      <c r="EU4052" s="1"/>
      <c r="EV4052" s="1"/>
      <c r="EW4052" s="1"/>
      <c r="EX4052" s="1"/>
      <c r="EY4052" s="1"/>
      <c r="EZ4052" s="1"/>
      <c r="FA4052" s="1"/>
      <c r="FB4052" s="1"/>
      <c r="FC4052" s="1"/>
      <c r="FD4052" s="1"/>
      <c r="FE4052" s="1"/>
      <c r="FF4052" s="1"/>
      <c r="FG4052" s="1"/>
      <c r="FH4052" s="1"/>
      <c r="FI4052" s="1"/>
      <c r="FJ4052" s="1"/>
      <c r="FK4052" s="1"/>
      <c r="FL4052" s="1"/>
      <c r="FM4052" s="1"/>
      <c r="FN4052" s="1"/>
      <c r="FO4052" s="1"/>
      <c r="FP4052" s="1"/>
      <c r="FQ4052" s="1"/>
      <c r="FR4052" s="1"/>
      <c r="FS4052" s="1"/>
      <c r="FT4052" s="1"/>
      <c r="FU4052" s="1"/>
      <c r="FV4052" s="1"/>
      <c r="FW4052" s="1"/>
      <c r="FX4052" s="1"/>
      <c r="FY4052" s="1"/>
      <c r="FZ4052" s="1"/>
      <c r="GA4052" s="1"/>
      <c r="GB4052" s="1"/>
      <c r="GC4052" s="1"/>
      <c r="GD4052" s="1"/>
      <c r="GE4052" s="1"/>
      <c r="GF4052" s="1"/>
      <c r="GG4052" s="1"/>
      <c r="GH4052" s="1"/>
      <c r="GI4052" s="1"/>
      <c r="GJ4052" s="1"/>
      <c r="GK4052"/>
      <c r="GL4052"/>
      <c r="GM4052"/>
      <c r="GN4052"/>
      <c r="GO4052"/>
      <c r="GP4052"/>
      <c r="GQ4052"/>
      <c r="GR4052"/>
      <c r="GS4052"/>
      <c r="GT4052"/>
      <c r="GU4052"/>
      <c r="GV4052"/>
      <c r="GW4052"/>
      <c r="GX4052"/>
      <c r="GY4052"/>
      <c r="GZ4052"/>
      <c r="HA4052"/>
      <c r="HB4052"/>
      <c r="HC4052"/>
      <c r="HD4052"/>
      <c r="HE4052"/>
    </row>
    <row r="4053" spans="4:213" s="25" customFormat="1" x14ac:dyDescent="0.25">
      <c r="D4053" s="19"/>
      <c r="E4053" s="19"/>
      <c r="F4053" s="20"/>
      <c r="G4053" s="20"/>
      <c r="H4053" s="20"/>
      <c r="I4053" s="20"/>
      <c r="J4053" s="21"/>
      <c r="K4053" s="21"/>
      <c r="L4053" s="20"/>
      <c r="M4053" s="20"/>
      <c r="N4053" s="22"/>
      <c r="O4053" s="22"/>
      <c r="P4053" s="22"/>
      <c r="Q4053" s="22"/>
      <c r="R4053" s="19"/>
      <c r="S4053" s="19"/>
      <c r="T4053" s="19"/>
      <c r="U4053" s="20"/>
      <c r="V4053" s="20"/>
      <c r="W4053" s="20"/>
      <c r="X4053" s="27"/>
      <c r="Y4053" s="253"/>
      <c r="Z4053" s="30"/>
      <c r="AA4053" s="30"/>
      <c r="AB4053" s="31"/>
      <c r="AC4053" s="31"/>
      <c r="AD4053" s="31"/>
      <c r="AE4053" s="31"/>
      <c r="AF4053" s="31"/>
      <c r="AG4053" s="241"/>
      <c r="AH4053" s="31"/>
      <c r="AI4053" s="31"/>
      <c r="AJ4053" s="31"/>
      <c r="AK4053" s="31"/>
      <c r="AL4053" s="120"/>
      <c r="AQ4053" s="26"/>
      <c r="AW4053" s="19"/>
      <c r="AX4053" s="19"/>
      <c r="AY4053" s="19"/>
      <c r="AZ4053" s="19"/>
      <c r="BA4053" s="19"/>
      <c r="BB4053" s="19"/>
      <c r="BC4053" s="1"/>
      <c r="BD4053"/>
      <c r="BE4053"/>
      <c r="BF4053" s="1"/>
      <c r="BG4053"/>
      <c r="BH4053"/>
      <c r="BI4053"/>
      <c r="BJ4053" s="1"/>
      <c r="BK4053" s="1"/>
      <c r="BL4053"/>
      <c r="BM4053" s="1"/>
      <c r="BN4053" s="1"/>
      <c r="BO4053" s="1"/>
      <c r="BP4053" s="1"/>
      <c r="BQ4053" s="1"/>
      <c r="BR4053" s="1"/>
      <c r="BS4053" s="1"/>
      <c r="BT4053" s="22"/>
      <c r="BU4053" s="1"/>
      <c r="BV4053" s="1"/>
      <c r="BW4053" s="1"/>
      <c r="BX4053" s="1"/>
      <c r="BY4053" s="1"/>
      <c r="BZ4053" s="1"/>
      <c r="CA4053" s="1"/>
      <c r="CB4053" s="1"/>
      <c r="CC4053" s="1"/>
      <c r="CD4053" s="1"/>
      <c r="CE4053" s="1"/>
      <c r="CF4053" s="1"/>
      <c r="CG4053" s="1"/>
      <c r="CH4053" s="1"/>
      <c r="CI4053" s="1"/>
      <c r="CJ4053" s="1"/>
      <c r="CK4053" s="1"/>
      <c r="CL4053" s="1"/>
      <c r="CM4053" s="1"/>
      <c r="CN4053" s="1"/>
      <c r="CO4053" s="1"/>
      <c r="CP4053" s="1"/>
      <c r="CQ4053" s="1"/>
      <c r="CR4053" s="1"/>
      <c r="CS4053" s="1"/>
      <c r="CT4053" s="1"/>
      <c r="CU4053" s="1"/>
      <c r="CV4053" s="1"/>
      <c r="CW4053" s="1"/>
      <c r="CX4053" s="1"/>
      <c r="CY4053" s="1"/>
      <c r="CZ4053" s="1"/>
      <c r="DA4053" s="1"/>
      <c r="DB4053" s="1"/>
      <c r="DC4053" s="1"/>
      <c r="DD4053" s="1"/>
      <c r="DE4053" s="1"/>
      <c r="DF4053" s="1"/>
      <c r="DG4053" s="1"/>
      <c r="DH4053" s="1"/>
      <c r="DI4053" s="1"/>
      <c r="DJ4053" s="1"/>
      <c r="DK4053" s="1"/>
      <c r="DL4053" s="1"/>
      <c r="DM4053" s="1"/>
      <c r="DN4053" s="1"/>
      <c r="DO4053" s="1"/>
      <c r="DP4053" s="1"/>
      <c r="DQ4053" s="1"/>
      <c r="DR4053" s="1"/>
      <c r="DS4053" s="1"/>
      <c r="DT4053" s="1"/>
      <c r="DU4053" s="1"/>
      <c r="DV4053" s="1"/>
      <c r="DW4053" s="1"/>
      <c r="DX4053" s="1"/>
      <c r="DY4053" s="1"/>
      <c r="DZ4053" s="1"/>
      <c r="EA4053" s="1"/>
      <c r="EB4053" s="1"/>
      <c r="EC4053" s="1"/>
      <c r="ED4053" s="1"/>
      <c r="EE4053" s="1"/>
      <c r="EF4053" s="1"/>
      <c r="EG4053" s="1"/>
      <c r="EH4053" s="1"/>
      <c r="EI4053" s="1"/>
      <c r="EJ4053" s="1"/>
      <c r="EK4053" s="1"/>
      <c r="EL4053" s="1"/>
      <c r="EM4053" s="1"/>
      <c r="EN4053" s="1"/>
      <c r="EO4053" s="1"/>
      <c r="EP4053" s="1"/>
      <c r="EQ4053" s="1"/>
      <c r="ER4053" s="1"/>
      <c r="ES4053" s="1"/>
      <c r="ET4053" s="1"/>
      <c r="EU4053" s="1"/>
      <c r="EV4053" s="1"/>
      <c r="EW4053" s="1"/>
      <c r="EX4053" s="1"/>
      <c r="EY4053" s="1"/>
      <c r="EZ4053" s="1"/>
      <c r="FA4053" s="1"/>
      <c r="FB4053" s="1"/>
      <c r="FC4053" s="1"/>
      <c r="FD4053" s="1"/>
      <c r="FE4053" s="1"/>
      <c r="FF4053" s="1"/>
      <c r="FG4053" s="1"/>
      <c r="FH4053" s="1"/>
      <c r="FI4053" s="1"/>
      <c r="FJ4053" s="1"/>
      <c r="FK4053" s="1"/>
      <c r="FL4053" s="1"/>
      <c r="FM4053" s="1"/>
      <c r="FN4053" s="1"/>
      <c r="FO4053" s="1"/>
      <c r="FP4053" s="1"/>
      <c r="FQ4053" s="1"/>
      <c r="FR4053" s="1"/>
      <c r="FS4053" s="1"/>
      <c r="FT4053" s="1"/>
      <c r="FU4053" s="1"/>
      <c r="FV4053" s="1"/>
      <c r="FW4053" s="1"/>
      <c r="FX4053" s="1"/>
      <c r="FY4053" s="1"/>
      <c r="FZ4053" s="1"/>
      <c r="GA4053" s="1"/>
      <c r="GB4053" s="1"/>
      <c r="GC4053" s="1"/>
      <c r="GD4053" s="1"/>
      <c r="GE4053" s="1"/>
      <c r="GF4053" s="1"/>
      <c r="GG4053" s="1"/>
      <c r="GH4053" s="1"/>
      <c r="GI4053" s="1"/>
      <c r="GJ4053" s="1"/>
      <c r="GK4053"/>
      <c r="GL4053"/>
      <c r="GM4053"/>
      <c r="GN4053"/>
      <c r="GO4053"/>
      <c r="GP4053"/>
      <c r="GQ4053"/>
      <c r="GR4053"/>
      <c r="GS4053"/>
      <c r="GT4053"/>
      <c r="GU4053"/>
      <c r="GV4053"/>
      <c r="GW4053"/>
      <c r="GX4053"/>
      <c r="GY4053"/>
      <c r="GZ4053"/>
      <c r="HA4053"/>
      <c r="HB4053"/>
      <c r="HC4053"/>
      <c r="HD4053"/>
      <c r="HE4053"/>
    </row>
    <row r="4054" spans="4:213" s="25" customFormat="1" x14ac:dyDescent="0.25">
      <c r="D4054" s="19"/>
      <c r="E4054" s="19"/>
      <c r="F4054" s="20"/>
      <c r="G4054" s="20"/>
      <c r="H4054" s="20"/>
      <c r="I4054" s="20"/>
      <c r="J4054" s="21"/>
      <c r="K4054" s="21"/>
      <c r="L4054" s="20"/>
      <c r="M4054" s="20"/>
      <c r="N4054" s="22"/>
      <c r="O4054" s="22"/>
      <c r="P4054" s="22"/>
      <c r="Q4054" s="22"/>
      <c r="R4054" s="19"/>
      <c r="S4054" s="19"/>
      <c r="T4054" s="19"/>
      <c r="U4054" s="20"/>
      <c r="V4054" s="20"/>
      <c r="W4054" s="20"/>
      <c r="X4054" s="27"/>
      <c r="Y4054" s="253"/>
      <c r="Z4054" s="30"/>
      <c r="AA4054" s="30"/>
      <c r="AB4054" s="31"/>
      <c r="AC4054" s="31"/>
      <c r="AD4054" s="31"/>
      <c r="AE4054" s="31"/>
      <c r="AF4054" s="31"/>
      <c r="AG4054" s="241"/>
      <c r="AH4054" s="31"/>
      <c r="AI4054" s="31"/>
      <c r="AJ4054" s="31"/>
      <c r="AK4054" s="31"/>
      <c r="AL4054" s="120"/>
      <c r="AQ4054" s="26"/>
      <c r="AW4054" s="19"/>
      <c r="AX4054" s="19"/>
      <c r="AY4054" s="19"/>
      <c r="AZ4054" s="19"/>
      <c r="BA4054" s="19"/>
      <c r="BB4054" s="19"/>
      <c r="BC4054" s="1"/>
      <c r="BD4054"/>
      <c r="BE4054"/>
      <c r="BF4054" s="1"/>
      <c r="BG4054"/>
      <c r="BH4054"/>
      <c r="BI4054"/>
      <c r="BJ4054" s="1"/>
      <c r="BK4054" s="1"/>
      <c r="BL4054"/>
      <c r="BM4054" s="1"/>
      <c r="BN4054" s="1"/>
      <c r="BO4054" s="1"/>
      <c r="BP4054" s="1"/>
      <c r="BQ4054" s="1"/>
      <c r="BR4054" s="1"/>
      <c r="BS4054" s="1"/>
      <c r="BT4054" s="22"/>
      <c r="BU4054" s="1"/>
      <c r="BV4054" s="1"/>
      <c r="BW4054" s="1"/>
      <c r="BX4054" s="1"/>
      <c r="BY4054" s="1"/>
      <c r="BZ4054" s="1"/>
      <c r="CA4054" s="1"/>
      <c r="CB4054" s="1"/>
      <c r="CC4054" s="1"/>
      <c r="CD4054" s="1"/>
      <c r="CE4054" s="1"/>
      <c r="CF4054" s="1"/>
      <c r="CG4054" s="1"/>
      <c r="CH4054" s="1"/>
      <c r="CI4054" s="1"/>
      <c r="CJ4054" s="1"/>
      <c r="CK4054" s="1"/>
      <c r="CL4054" s="1"/>
      <c r="CM4054" s="1"/>
      <c r="CN4054" s="1"/>
      <c r="CO4054" s="1"/>
      <c r="CP4054" s="1"/>
      <c r="CQ4054" s="1"/>
      <c r="CR4054" s="1"/>
      <c r="CS4054" s="1"/>
      <c r="CT4054" s="1"/>
      <c r="CU4054" s="1"/>
      <c r="CV4054" s="1"/>
      <c r="CW4054" s="1"/>
      <c r="CX4054" s="1"/>
      <c r="CY4054" s="1"/>
      <c r="CZ4054" s="1"/>
      <c r="DA4054" s="1"/>
      <c r="DB4054" s="1"/>
      <c r="DC4054" s="1"/>
      <c r="DD4054" s="1"/>
      <c r="DE4054" s="1"/>
      <c r="DF4054" s="1"/>
      <c r="DG4054" s="1"/>
      <c r="DH4054" s="1"/>
      <c r="DI4054" s="1"/>
      <c r="DJ4054" s="1"/>
      <c r="DK4054" s="1"/>
      <c r="DL4054" s="1"/>
      <c r="DM4054" s="1"/>
      <c r="DN4054" s="1"/>
      <c r="DO4054" s="1"/>
      <c r="DP4054" s="1"/>
      <c r="DQ4054" s="1"/>
      <c r="DR4054" s="1"/>
      <c r="DS4054" s="1"/>
      <c r="DT4054" s="1"/>
      <c r="DU4054" s="1"/>
      <c r="DV4054" s="1"/>
      <c r="DW4054" s="1"/>
      <c r="DX4054" s="1"/>
      <c r="DY4054" s="1"/>
      <c r="DZ4054" s="1"/>
      <c r="EA4054" s="1"/>
      <c r="EB4054" s="1"/>
      <c r="EC4054" s="1"/>
      <c r="ED4054" s="1"/>
      <c r="EE4054" s="1"/>
      <c r="EF4054" s="1"/>
      <c r="EG4054" s="1"/>
      <c r="EH4054" s="1"/>
      <c r="EI4054" s="1"/>
      <c r="EJ4054" s="1"/>
      <c r="EK4054" s="1"/>
      <c r="EL4054" s="1"/>
      <c r="EM4054" s="1"/>
      <c r="EN4054" s="1"/>
      <c r="EO4054" s="1"/>
      <c r="EP4054" s="1"/>
      <c r="EQ4054" s="1"/>
      <c r="ER4054" s="1"/>
      <c r="ES4054" s="1"/>
      <c r="ET4054" s="1"/>
      <c r="EU4054" s="1"/>
      <c r="EV4054" s="1"/>
      <c r="EW4054" s="1"/>
      <c r="EX4054" s="1"/>
      <c r="EY4054" s="1"/>
      <c r="EZ4054" s="1"/>
      <c r="FA4054" s="1"/>
      <c r="FB4054" s="1"/>
      <c r="FC4054" s="1"/>
      <c r="FD4054" s="1"/>
      <c r="FE4054" s="1"/>
      <c r="FF4054" s="1"/>
      <c r="FG4054" s="1"/>
      <c r="FH4054" s="1"/>
      <c r="FI4054" s="1"/>
      <c r="FJ4054" s="1"/>
      <c r="FK4054" s="1"/>
      <c r="FL4054" s="1"/>
      <c r="FM4054" s="1"/>
      <c r="FN4054" s="1"/>
      <c r="FO4054" s="1"/>
      <c r="FP4054" s="1"/>
      <c r="FQ4054" s="1"/>
      <c r="FR4054" s="1"/>
      <c r="FS4054" s="1"/>
      <c r="FT4054" s="1"/>
      <c r="FU4054" s="1"/>
      <c r="FV4054" s="1"/>
      <c r="FW4054" s="1"/>
      <c r="FX4054" s="1"/>
      <c r="FY4054" s="1"/>
      <c r="FZ4054" s="1"/>
      <c r="GA4054" s="1"/>
      <c r="GB4054" s="1"/>
      <c r="GC4054" s="1"/>
      <c r="GD4054" s="1"/>
      <c r="GE4054" s="1"/>
      <c r="GF4054" s="1"/>
      <c r="GG4054" s="1"/>
      <c r="GH4054" s="1"/>
      <c r="GI4054" s="1"/>
      <c r="GJ4054" s="1"/>
      <c r="GK4054"/>
      <c r="GL4054"/>
      <c r="GM4054"/>
      <c r="GN4054"/>
      <c r="GO4054"/>
      <c r="GP4054"/>
      <c r="GQ4054"/>
      <c r="GR4054"/>
      <c r="GS4054"/>
      <c r="GT4054"/>
      <c r="GU4054"/>
      <c r="GV4054"/>
      <c r="GW4054"/>
      <c r="GX4054"/>
      <c r="GY4054"/>
      <c r="GZ4054"/>
      <c r="HA4054"/>
      <c r="HB4054"/>
      <c r="HC4054"/>
      <c r="HD4054"/>
      <c r="HE4054"/>
    </row>
    <row r="4055" spans="4:213" s="25" customFormat="1" x14ac:dyDescent="0.25">
      <c r="D4055" s="19"/>
      <c r="E4055" s="19"/>
      <c r="F4055" s="20"/>
      <c r="G4055" s="20"/>
      <c r="H4055" s="20"/>
      <c r="I4055" s="20"/>
      <c r="J4055" s="21"/>
      <c r="K4055" s="21"/>
      <c r="L4055" s="20"/>
      <c r="M4055" s="20"/>
      <c r="N4055" s="22"/>
      <c r="O4055" s="22"/>
      <c r="P4055" s="22"/>
      <c r="Q4055" s="22"/>
      <c r="R4055" s="19"/>
      <c r="S4055" s="19"/>
      <c r="T4055" s="19"/>
      <c r="U4055" s="20"/>
      <c r="V4055" s="20"/>
      <c r="W4055" s="20"/>
      <c r="X4055" s="27"/>
      <c r="Y4055" s="253"/>
      <c r="Z4055" s="30"/>
      <c r="AA4055" s="30"/>
      <c r="AB4055" s="31"/>
      <c r="AC4055" s="31"/>
      <c r="AD4055" s="31"/>
      <c r="AE4055" s="31"/>
      <c r="AF4055" s="31"/>
      <c r="AG4055" s="241"/>
      <c r="AH4055" s="31"/>
      <c r="AI4055" s="31"/>
      <c r="AJ4055" s="31"/>
      <c r="AK4055" s="31"/>
      <c r="AL4055" s="120"/>
      <c r="AQ4055" s="26"/>
      <c r="AW4055" s="19"/>
      <c r="AX4055" s="19"/>
      <c r="AY4055" s="19"/>
      <c r="AZ4055" s="19"/>
      <c r="BA4055" s="19"/>
      <c r="BB4055" s="19"/>
      <c r="BC4055" s="1"/>
      <c r="BD4055"/>
      <c r="BE4055"/>
      <c r="BF4055" s="1"/>
      <c r="BG4055"/>
      <c r="BH4055"/>
      <c r="BI4055"/>
      <c r="BJ4055" s="1"/>
      <c r="BK4055" s="1"/>
      <c r="BL4055"/>
      <c r="BM4055" s="1"/>
      <c r="BN4055" s="1"/>
      <c r="BO4055" s="1"/>
      <c r="BP4055" s="1"/>
      <c r="BQ4055" s="1"/>
      <c r="BR4055" s="1"/>
      <c r="BS4055" s="1"/>
      <c r="BT4055" s="22"/>
      <c r="BU4055" s="1"/>
      <c r="BV4055" s="1"/>
      <c r="BW4055" s="1"/>
      <c r="BX4055" s="1"/>
      <c r="BY4055" s="1"/>
      <c r="BZ4055" s="1"/>
      <c r="CA4055" s="1"/>
      <c r="CB4055" s="1"/>
      <c r="CC4055" s="1"/>
      <c r="CD4055" s="1"/>
      <c r="CE4055" s="1"/>
      <c r="CF4055" s="1"/>
      <c r="CG4055" s="1"/>
      <c r="CH4055" s="1"/>
      <c r="CI4055" s="1"/>
      <c r="CJ4055" s="1"/>
      <c r="CK4055" s="1"/>
      <c r="CL4055" s="1"/>
      <c r="CM4055" s="1"/>
      <c r="CN4055" s="1"/>
      <c r="CO4055" s="1"/>
      <c r="CP4055" s="1"/>
      <c r="CQ4055" s="1"/>
      <c r="CR4055" s="1"/>
      <c r="CS4055" s="1"/>
      <c r="CT4055" s="1"/>
      <c r="CU4055" s="1"/>
      <c r="CV4055" s="1"/>
      <c r="CW4055" s="1"/>
      <c r="CX4055" s="1"/>
      <c r="CY4055" s="1"/>
      <c r="CZ4055" s="1"/>
      <c r="DA4055" s="1"/>
      <c r="DB4055" s="1"/>
      <c r="DC4055" s="1"/>
      <c r="DD4055" s="1"/>
      <c r="DE4055" s="1"/>
      <c r="DF4055" s="1"/>
      <c r="DG4055" s="1"/>
      <c r="DH4055" s="1"/>
      <c r="DI4055" s="1"/>
      <c r="DJ4055" s="1"/>
      <c r="DK4055" s="1"/>
      <c r="DL4055" s="1"/>
      <c r="DM4055" s="1"/>
      <c r="DN4055" s="1"/>
      <c r="DO4055" s="1"/>
      <c r="DP4055" s="1"/>
      <c r="DQ4055" s="1"/>
      <c r="DR4055" s="1"/>
      <c r="DS4055" s="1"/>
      <c r="DT4055" s="1"/>
      <c r="DU4055" s="1"/>
      <c r="DV4055" s="1"/>
      <c r="DW4055" s="1"/>
      <c r="DX4055" s="1"/>
      <c r="DY4055" s="1"/>
      <c r="DZ4055" s="1"/>
      <c r="EA4055" s="1"/>
      <c r="EB4055" s="1"/>
      <c r="EC4055" s="1"/>
      <c r="ED4055" s="1"/>
      <c r="EE4055" s="1"/>
      <c r="EF4055" s="1"/>
      <c r="EG4055" s="1"/>
      <c r="EH4055" s="1"/>
      <c r="EI4055" s="1"/>
      <c r="EJ4055" s="1"/>
      <c r="EK4055" s="1"/>
      <c r="EL4055" s="1"/>
      <c r="EM4055" s="1"/>
      <c r="EN4055" s="1"/>
      <c r="EO4055" s="1"/>
      <c r="EP4055" s="1"/>
      <c r="EQ4055" s="1"/>
      <c r="ER4055" s="1"/>
      <c r="ES4055" s="1"/>
      <c r="ET4055" s="1"/>
      <c r="EU4055" s="1"/>
      <c r="EV4055" s="1"/>
      <c r="EW4055" s="1"/>
      <c r="EX4055" s="1"/>
      <c r="EY4055" s="1"/>
      <c r="EZ4055" s="1"/>
      <c r="FA4055" s="1"/>
      <c r="FB4055" s="1"/>
      <c r="FC4055" s="1"/>
      <c r="FD4055" s="1"/>
      <c r="FE4055" s="1"/>
      <c r="FF4055" s="1"/>
      <c r="FG4055" s="1"/>
      <c r="FH4055" s="1"/>
      <c r="FI4055" s="1"/>
      <c r="FJ4055" s="1"/>
      <c r="FK4055" s="1"/>
      <c r="FL4055" s="1"/>
      <c r="FM4055" s="1"/>
      <c r="FN4055" s="1"/>
      <c r="FO4055" s="1"/>
      <c r="FP4055" s="1"/>
      <c r="FQ4055" s="1"/>
      <c r="FR4055" s="1"/>
      <c r="FS4055" s="1"/>
      <c r="FT4055" s="1"/>
      <c r="FU4055" s="1"/>
      <c r="FV4055" s="1"/>
      <c r="FW4055" s="1"/>
      <c r="FX4055" s="1"/>
      <c r="FY4055" s="1"/>
      <c r="FZ4055" s="1"/>
      <c r="GA4055" s="1"/>
      <c r="GB4055" s="1"/>
      <c r="GC4055" s="1"/>
      <c r="GD4055" s="1"/>
      <c r="GE4055" s="1"/>
      <c r="GF4055" s="1"/>
      <c r="GG4055" s="1"/>
      <c r="GH4055" s="1"/>
      <c r="GI4055" s="1"/>
      <c r="GJ4055" s="1"/>
      <c r="GK4055"/>
      <c r="GL4055"/>
      <c r="GM4055"/>
      <c r="GN4055"/>
      <c r="GO4055"/>
      <c r="GP4055"/>
      <c r="GQ4055"/>
      <c r="GR4055"/>
      <c r="GS4055"/>
      <c r="GT4055"/>
      <c r="GU4055"/>
      <c r="GV4055"/>
      <c r="GW4055"/>
      <c r="GX4055"/>
      <c r="GY4055"/>
      <c r="GZ4055"/>
      <c r="HA4055"/>
      <c r="HB4055"/>
      <c r="HC4055"/>
      <c r="HD4055"/>
      <c r="HE4055"/>
    </row>
    <row r="4056" spans="4:213" s="25" customFormat="1" x14ac:dyDescent="0.25">
      <c r="D4056" s="19"/>
      <c r="E4056" s="19"/>
      <c r="F4056" s="20"/>
      <c r="G4056" s="20"/>
      <c r="H4056" s="20"/>
      <c r="I4056" s="20"/>
      <c r="J4056" s="21"/>
      <c r="K4056" s="21"/>
      <c r="L4056" s="20"/>
      <c r="M4056" s="20"/>
      <c r="N4056" s="22"/>
      <c r="O4056" s="22"/>
      <c r="P4056" s="22"/>
      <c r="Q4056" s="22"/>
      <c r="R4056" s="19"/>
      <c r="S4056" s="19"/>
      <c r="T4056" s="19"/>
      <c r="U4056" s="20"/>
      <c r="V4056" s="20"/>
      <c r="W4056" s="20"/>
      <c r="X4056" s="27"/>
      <c r="Y4056" s="253"/>
      <c r="Z4056" s="30"/>
      <c r="AA4056" s="30"/>
      <c r="AB4056" s="31"/>
      <c r="AC4056" s="31"/>
      <c r="AD4056" s="31"/>
      <c r="AE4056" s="31"/>
      <c r="AF4056" s="31"/>
      <c r="AG4056" s="241"/>
      <c r="AH4056" s="31"/>
      <c r="AI4056" s="31"/>
      <c r="AJ4056" s="31"/>
      <c r="AK4056" s="31"/>
      <c r="AL4056" s="120"/>
      <c r="AQ4056" s="26"/>
      <c r="AW4056" s="19"/>
      <c r="AX4056" s="19"/>
      <c r="AY4056" s="19"/>
      <c r="AZ4056" s="19"/>
      <c r="BA4056" s="19"/>
      <c r="BB4056" s="19"/>
      <c r="BC4056" s="1"/>
      <c r="BD4056"/>
      <c r="BE4056"/>
      <c r="BF4056" s="1"/>
      <c r="BG4056"/>
      <c r="BH4056"/>
      <c r="BI4056"/>
      <c r="BJ4056" s="1"/>
      <c r="BK4056" s="1"/>
      <c r="BL4056"/>
      <c r="BM4056" s="1"/>
      <c r="BN4056" s="1"/>
      <c r="BO4056" s="1"/>
      <c r="BP4056" s="1"/>
      <c r="BQ4056" s="1"/>
      <c r="BR4056" s="1"/>
      <c r="BS4056" s="1"/>
      <c r="BT4056" s="22"/>
      <c r="BU4056" s="1"/>
      <c r="BV4056" s="1"/>
      <c r="BW4056" s="1"/>
      <c r="BX4056" s="1"/>
      <c r="BY4056" s="1"/>
      <c r="BZ4056" s="1"/>
      <c r="CA4056" s="1"/>
      <c r="CB4056" s="1"/>
      <c r="CC4056" s="1"/>
      <c r="CD4056" s="1"/>
      <c r="CE4056" s="1"/>
      <c r="CF4056" s="1"/>
      <c r="CG4056" s="1"/>
      <c r="CH4056" s="1"/>
      <c r="CI4056" s="1"/>
      <c r="CJ4056" s="1"/>
      <c r="CK4056" s="1"/>
      <c r="CL4056" s="1"/>
      <c r="CM4056" s="1"/>
      <c r="CN4056" s="1"/>
      <c r="CO4056" s="1"/>
      <c r="CP4056" s="1"/>
      <c r="CQ4056" s="1"/>
      <c r="CR4056" s="1"/>
      <c r="CS4056" s="1"/>
      <c r="CT4056" s="1"/>
      <c r="CU4056" s="1"/>
      <c r="CV4056" s="1"/>
      <c r="CW4056" s="1"/>
      <c r="CX4056" s="1"/>
      <c r="CY4056" s="1"/>
      <c r="CZ4056" s="1"/>
      <c r="DA4056" s="1"/>
      <c r="DB4056" s="1"/>
      <c r="DC4056" s="1"/>
      <c r="DD4056" s="1"/>
      <c r="DE4056" s="1"/>
      <c r="DF4056" s="1"/>
      <c r="DG4056" s="1"/>
      <c r="DH4056" s="1"/>
      <c r="DI4056" s="1"/>
      <c r="DJ4056" s="1"/>
      <c r="DK4056" s="1"/>
      <c r="DL4056" s="1"/>
      <c r="DM4056" s="1"/>
      <c r="DN4056" s="1"/>
      <c r="DO4056" s="1"/>
      <c r="DP4056" s="1"/>
      <c r="DQ4056" s="1"/>
      <c r="DR4056" s="1"/>
      <c r="DS4056" s="1"/>
      <c r="DT4056" s="1"/>
      <c r="DU4056" s="1"/>
      <c r="DV4056" s="1"/>
      <c r="DW4056" s="1"/>
      <c r="DX4056" s="1"/>
      <c r="DY4056" s="1"/>
      <c r="DZ4056" s="1"/>
      <c r="EA4056" s="1"/>
      <c r="EB4056" s="1"/>
      <c r="EC4056" s="1"/>
      <c r="ED4056" s="1"/>
      <c r="EE4056" s="1"/>
      <c r="EF4056" s="1"/>
      <c r="EG4056" s="1"/>
      <c r="EH4056" s="1"/>
      <c r="EI4056" s="1"/>
      <c r="EJ4056" s="1"/>
      <c r="EK4056" s="1"/>
      <c r="EL4056" s="1"/>
      <c r="EM4056" s="1"/>
      <c r="EN4056" s="1"/>
      <c r="EO4056" s="1"/>
      <c r="EP4056" s="1"/>
      <c r="EQ4056" s="1"/>
      <c r="ER4056" s="1"/>
      <c r="ES4056" s="1"/>
      <c r="ET4056" s="1"/>
      <c r="EU4056" s="1"/>
      <c r="EV4056" s="1"/>
      <c r="EW4056" s="1"/>
      <c r="EX4056" s="1"/>
      <c r="EY4056" s="1"/>
      <c r="EZ4056" s="1"/>
      <c r="FA4056" s="1"/>
      <c r="FB4056" s="1"/>
      <c r="FC4056" s="1"/>
      <c r="FD4056" s="1"/>
      <c r="FE4056" s="1"/>
      <c r="FF4056" s="1"/>
      <c r="FG4056" s="1"/>
      <c r="FH4056" s="1"/>
      <c r="FI4056" s="1"/>
      <c r="FJ4056" s="1"/>
      <c r="FK4056" s="1"/>
      <c r="FL4056" s="1"/>
      <c r="FM4056" s="1"/>
      <c r="FN4056" s="1"/>
      <c r="FO4056" s="1"/>
      <c r="FP4056" s="1"/>
      <c r="FQ4056" s="1"/>
      <c r="FR4056" s="1"/>
      <c r="FS4056" s="1"/>
      <c r="FT4056" s="1"/>
      <c r="FU4056" s="1"/>
      <c r="FV4056" s="1"/>
      <c r="FW4056" s="1"/>
      <c r="FX4056" s="1"/>
      <c r="FY4056" s="1"/>
      <c r="FZ4056" s="1"/>
      <c r="GA4056" s="1"/>
      <c r="GB4056" s="1"/>
      <c r="GC4056" s="1"/>
      <c r="GD4056" s="1"/>
      <c r="GE4056" s="1"/>
      <c r="GF4056" s="1"/>
      <c r="GG4056" s="1"/>
      <c r="GH4056" s="1"/>
      <c r="GI4056" s="1"/>
      <c r="GJ4056" s="1"/>
      <c r="GK4056"/>
      <c r="GL4056"/>
      <c r="GM4056"/>
      <c r="GN4056"/>
      <c r="GO4056"/>
      <c r="GP4056"/>
      <c r="GQ4056"/>
      <c r="GR4056"/>
      <c r="GS4056"/>
      <c r="GT4056"/>
      <c r="GU4056"/>
      <c r="GV4056"/>
      <c r="GW4056"/>
      <c r="GX4056"/>
      <c r="GY4056"/>
      <c r="GZ4056"/>
      <c r="HA4056"/>
      <c r="HB4056"/>
      <c r="HC4056"/>
      <c r="HD4056"/>
      <c r="HE4056"/>
    </row>
    <row r="4057" spans="4:213" s="25" customFormat="1" x14ac:dyDescent="0.25">
      <c r="D4057" s="19"/>
      <c r="E4057" s="19"/>
      <c r="F4057" s="20"/>
      <c r="G4057" s="20"/>
      <c r="H4057" s="20"/>
      <c r="I4057" s="20"/>
      <c r="J4057" s="21"/>
      <c r="K4057" s="21"/>
      <c r="L4057" s="20"/>
      <c r="M4057" s="20"/>
      <c r="N4057" s="22"/>
      <c r="O4057" s="22"/>
      <c r="P4057" s="22"/>
      <c r="Q4057" s="22"/>
      <c r="R4057" s="19"/>
      <c r="S4057" s="19"/>
      <c r="T4057" s="19"/>
      <c r="U4057" s="20"/>
      <c r="V4057" s="20"/>
      <c r="W4057" s="20"/>
      <c r="X4057" s="27"/>
      <c r="Y4057" s="253"/>
      <c r="Z4057" s="30"/>
      <c r="AA4057" s="30"/>
      <c r="AB4057" s="31"/>
      <c r="AC4057" s="31"/>
      <c r="AD4057" s="31"/>
      <c r="AE4057" s="31"/>
      <c r="AF4057" s="31"/>
      <c r="AG4057" s="241"/>
      <c r="AH4057" s="31"/>
      <c r="AI4057" s="31"/>
      <c r="AJ4057" s="31"/>
      <c r="AK4057" s="31"/>
      <c r="AL4057" s="120"/>
      <c r="AQ4057" s="26"/>
      <c r="AW4057" s="19"/>
      <c r="AX4057" s="19"/>
      <c r="AY4057" s="19"/>
      <c r="AZ4057" s="19"/>
      <c r="BA4057" s="19"/>
      <c r="BB4057" s="19"/>
      <c r="BC4057" s="1"/>
      <c r="BD4057"/>
      <c r="BE4057"/>
      <c r="BF4057" s="1"/>
      <c r="BG4057"/>
      <c r="BH4057"/>
      <c r="BI4057"/>
      <c r="BJ4057" s="1"/>
      <c r="BK4057" s="1"/>
      <c r="BL4057"/>
      <c r="BM4057" s="1"/>
      <c r="BN4057" s="1"/>
      <c r="BO4057" s="1"/>
      <c r="BP4057" s="1"/>
      <c r="BQ4057" s="1"/>
      <c r="BR4057" s="1"/>
      <c r="BS4057" s="1"/>
      <c r="BT4057" s="22"/>
      <c r="BU4057" s="1"/>
      <c r="BV4057" s="1"/>
      <c r="BW4057" s="1"/>
      <c r="BX4057" s="1"/>
      <c r="BY4057" s="1"/>
      <c r="BZ4057" s="1"/>
      <c r="CA4057" s="1"/>
      <c r="CB4057" s="1"/>
      <c r="CC4057" s="1"/>
      <c r="CD4057" s="1"/>
      <c r="CE4057" s="1"/>
      <c r="CF4057" s="1"/>
      <c r="CG4057" s="1"/>
      <c r="CH4057" s="1"/>
      <c r="CI4057" s="1"/>
      <c r="CJ4057" s="1"/>
      <c r="CK4057" s="1"/>
      <c r="CL4057" s="1"/>
      <c r="CM4057" s="1"/>
      <c r="CN4057" s="1"/>
      <c r="CO4057" s="1"/>
      <c r="CP4057" s="1"/>
      <c r="CQ4057" s="1"/>
      <c r="CR4057" s="1"/>
      <c r="CS4057" s="1"/>
      <c r="CT4057" s="1"/>
      <c r="CU4057" s="1"/>
      <c r="CV4057" s="1"/>
      <c r="CW4057" s="1"/>
      <c r="CX4057" s="1"/>
      <c r="CY4057" s="1"/>
      <c r="CZ4057" s="1"/>
      <c r="DA4057" s="1"/>
      <c r="DB4057" s="1"/>
      <c r="DC4057" s="1"/>
      <c r="DD4057" s="1"/>
      <c r="DE4057" s="1"/>
      <c r="DF4057" s="1"/>
      <c r="DG4057" s="1"/>
      <c r="DH4057" s="1"/>
      <c r="DI4057" s="1"/>
      <c r="DJ4057" s="1"/>
      <c r="DK4057" s="1"/>
      <c r="DL4057" s="1"/>
      <c r="DM4057" s="1"/>
      <c r="DN4057" s="1"/>
      <c r="DO4057" s="1"/>
      <c r="DP4057" s="1"/>
      <c r="DQ4057" s="1"/>
      <c r="DR4057" s="1"/>
      <c r="DS4057" s="1"/>
      <c r="DT4057" s="1"/>
      <c r="DU4057" s="1"/>
      <c r="DV4057" s="1"/>
      <c r="DW4057" s="1"/>
      <c r="DX4057" s="1"/>
      <c r="DY4057" s="1"/>
      <c r="DZ4057" s="1"/>
      <c r="EA4057" s="1"/>
      <c r="EB4057" s="1"/>
      <c r="EC4057" s="1"/>
      <c r="ED4057" s="1"/>
      <c r="EE4057" s="1"/>
      <c r="EF4057" s="1"/>
      <c r="EG4057" s="1"/>
      <c r="EH4057" s="1"/>
      <c r="EI4057" s="1"/>
      <c r="EJ4057" s="1"/>
      <c r="EK4057" s="1"/>
      <c r="EL4057" s="1"/>
      <c r="EM4057" s="1"/>
      <c r="EN4057" s="1"/>
      <c r="EO4057" s="1"/>
      <c r="EP4057" s="1"/>
      <c r="EQ4057" s="1"/>
      <c r="ER4057" s="1"/>
      <c r="ES4057" s="1"/>
      <c r="ET4057" s="1"/>
      <c r="EU4057" s="1"/>
      <c r="EV4057" s="1"/>
      <c r="EW4057" s="1"/>
      <c r="EX4057" s="1"/>
      <c r="EY4057" s="1"/>
      <c r="EZ4057" s="1"/>
      <c r="FA4057" s="1"/>
      <c r="FB4057" s="1"/>
      <c r="FC4057" s="1"/>
      <c r="FD4057" s="1"/>
      <c r="FE4057" s="1"/>
      <c r="FF4057" s="1"/>
      <c r="FG4057" s="1"/>
      <c r="FH4057" s="1"/>
      <c r="FI4057" s="1"/>
      <c r="FJ4057" s="1"/>
      <c r="FK4057" s="1"/>
      <c r="FL4057" s="1"/>
      <c r="FM4057" s="1"/>
      <c r="FN4057" s="1"/>
      <c r="FO4057" s="1"/>
      <c r="FP4057" s="1"/>
      <c r="FQ4057" s="1"/>
      <c r="FR4057" s="1"/>
      <c r="FS4057" s="1"/>
      <c r="FT4057" s="1"/>
      <c r="FU4057" s="1"/>
      <c r="FV4057" s="1"/>
      <c r="FW4057" s="1"/>
      <c r="FX4057" s="1"/>
      <c r="FY4057" s="1"/>
      <c r="FZ4057" s="1"/>
      <c r="GA4057" s="1"/>
      <c r="GB4057" s="1"/>
      <c r="GC4057" s="1"/>
      <c r="GD4057" s="1"/>
      <c r="GE4057" s="1"/>
      <c r="GF4057" s="1"/>
      <c r="GG4057" s="1"/>
      <c r="GH4057" s="1"/>
      <c r="GI4057" s="1"/>
      <c r="GJ4057" s="1"/>
      <c r="GK4057"/>
      <c r="GL4057"/>
      <c r="GM4057"/>
      <c r="GN4057"/>
      <c r="GO4057"/>
      <c r="GP4057"/>
      <c r="GQ4057"/>
      <c r="GR4057"/>
      <c r="GS4057"/>
      <c r="GT4057"/>
      <c r="GU4057"/>
      <c r="GV4057"/>
      <c r="GW4057"/>
      <c r="GX4057"/>
      <c r="GY4057"/>
      <c r="GZ4057"/>
      <c r="HA4057"/>
      <c r="HB4057"/>
      <c r="HC4057"/>
      <c r="HD4057"/>
      <c r="HE4057"/>
    </row>
    <row r="4058" spans="4:213" s="25" customFormat="1" x14ac:dyDescent="0.25">
      <c r="D4058" s="19"/>
      <c r="E4058" s="19"/>
      <c r="F4058" s="20"/>
      <c r="G4058" s="20"/>
      <c r="H4058" s="20"/>
      <c r="I4058" s="20"/>
      <c r="J4058" s="21"/>
      <c r="K4058" s="21"/>
      <c r="L4058" s="20"/>
      <c r="M4058" s="20"/>
      <c r="N4058" s="22"/>
      <c r="O4058" s="22"/>
      <c r="P4058" s="22"/>
      <c r="Q4058" s="22"/>
      <c r="R4058" s="19"/>
      <c r="S4058" s="19"/>
      <c r="T4058" s="19"/>
      <c r="U4058" s="20"/>
      <c r="V4058" s="20"/>
      <c r="W4058" s="20"/>
      <c r="X4058" s="27"/>
      <c r="Y4058" s="253"/>
      <c r="Z4058" s="30"/>
      <c r="AA4058" s="30"/>
      <c r="AB4058" s="31"/>
      <c r="AC4058" s="31"/>
      <c r="AD4058" s="31"/>
      <c r="AE4058" s="31"/>
      <c r="AF4058" s="31"/>
      <c r="AG4058" s="241"/>
      <c r="AH4058" s="31"/>
      <c r="AI4058" s="31"/>
      <c r="AJ4058" s="31"/>
      <c r="AK4058" s="31"/>
      <c r="AL4058" s="120"/>
      <c r="AQ4058" s="26"/>
      <c r="AW4058" s="19"/>
      <c r="AX4058" s="19"/>
      <c r="AY4058" s="19"/>
      <c r="AZ4058" s="19"/>
      <c r="BA4058" s="19"/>
      <c r="BB4058" s="19"/>
      <c r="BC4058" s="1"/>
      <c r="BD4058"/>
      <c r="BE4058"/>
      <c r="BF4058" s="1"/>
      <c r="BG4058"/>
      <c r="BH4058"/>
      <c r="BI4058"/>
      <c r="BJ4058" s="1"/>
      <c r="BK4058" s="1"/>
      <c r="BL4058"/>
      <c r="BM4058" s="1"/>
      <c r="BN4058" s="1"/>
      <c r="BO4058" s="1"/>
      <c r="BP4058" s="1"/>
      <c r="BQ4058" s="1"/>
      <c r="BR4058" s="1"/>
      <c r="BS4058" s="1"/>
      <c r="BT4058" s="22"/>
      <c r="BU4058" s="1"/>
      <c r="BV4058" s="1"/>
      <c r="BW4058" s="1"/>
      <c r="BX4058" s="1"/>
      <c r="BY4058" s="1"/>
      <c r="BZ4058" s="1"/>
      <c r="CA4058" s="1"/>
      <c r="CB4058" s="1"/>
      <c r="CC4058" s="1"/>
      <c r="CD4058" s="1"/>
      <c r="CE4058" s="1"/>
      <c r="CF4058" s="1"/>
      <c r="CG4058" s="1"/>
      <c r="CH4058" s="1"/>
      <c r="CI4058" s="1"/>
      <c r="CJ4058" s="1"/>
      <c r="CK4058" s="1"/>
      <c r="CL4058" s="1"/>
      <c r="CM4058" s="1"/>
      <c r="CN4058" s="1"/>
      <c r="CO4058" s="1"/>
      <c r="CP4058" s="1"/>
      <c r="CQ4058" s="1"/>
      <c r="CR4058" s="1"/>
      <c r="CS4058" s="1"/>
      <c r="CT4058" s="1"/>
      <c r="CU4058" s="1"/>
      <c r="CV4058" s="1"/>
      <c r="CW4058" s="1"/>
      <c r="CX4058" s="1"/>
      <c r="CY4058" s="1"/>
      <c r="CZ4058" s="1"/>
      <c r="DA4058" s="1"/>
      <c r="DB4058" s="1"/>
      <c r="DC4058" s="1"/>
      <c r="DD4058" s="1"/>
      <c r="DE4058" s="1"/>
      <c r="DF4058" s="1"/>
      <c r="DG4058" s="1"/>
      <c r="DH4058" s="1"/>
      <c r="DI4058" s="1"/>
      <c r="DJ4058" s="1"/>
      <c r="DK4058" s="1"/>
      <c r="DL4058" s="1"/>
      <c r="DM4058" s="1"/>
      <c r="DN4058" s="1"/>
      <c r="DO4058" s="1"/>
      <c r="DP4058" s="1"/>
      <c r="DQ4058" s="1"/>
      <c r="DR4058" s="1"/>
      <c r="DS4058" s="1"/>
      <c r="DT4058" s="1"/>
      <c r="DU4058" s="1"/>
      <c r="DV4058" s="1"/>
      <c r="DW4058" s="1"/>
      <c r="DX4058" s="1"/>
      <c r="DY4058" s="1"/>
      <c r="DZ4058" s="1"/>
      <c r="EA4058" s="1"/>
      <c r="EB4058" s="1"/>
      <c r="EC4058" s="1"/>
      <c r="ED4058" s="1"/>
      <c r="EE4058" s="1"/>
      <c r="EF4058" s="1"/>
      <c r="EG4058" s="1"/>
      <c r="EH4058" s="1"/>
      <c r="EI4058" s="1"/>
      <c r="EJ4058" s="1"/>
      <c r="EK4058" s="1"/>
      <c r="EL4058" s="1"/>
      <c r="EM4058" s="1"/>
      <c r="EN4058" s="1"/>
      <c r="EO4058" s="1"/>
      <c r="EP4058" s="1"/>
      <c r="EQ4058" s="1"/>
      <c r="ER4058" s="1"/>
      <c r="ES4058" s="1"/>
      <c r="ET4058" s="1"/>
      <c r="EU4058" s="1"/>
      <c r="EV4058" s="1"/>
      <c r="EW4058" s="1"/>
      <c r="EX4058" s="1"/>
      <c r="EY4058" s="1"/>
      <c r="EZ4058" s="1"/>
      <c r="FA4058" s="1"/>
      <c r="FB4058" s="1"/>
      <c r="FC4058" s="1"/>
      <c r="FD4058" s="1"/>
      <c r="FE4058" s="1"/>
      <c r="FF4058" s="1"/>
      <c r="FG4058" s="1"/>
      <c r="FH4058" s="1"/>
      <c r="FI4058" s="1"/>
      <c r="FJ4058" s="1"/>
      <c r="FK4058" s="1"/>
      <c r="FL4058" s="1"/>
      <c r="FM4058" s="1"/>
      <c r="FN4058" s="1"/>
      <c r="FO4058" s="1"/>
      <c r="FP4058" s="1"/>
      <c r="FQ4058" s="1"/>
      <c r="FR4058" s="1"/>
      <c r="FS4058" s="1"/>
      <c r="FT4058" s="1"/>
      <c r="FU4058" s="1"/>
      <c r="FV4058" s="1"/>
      <c r="FW4058" s="1"/>
      <c r="FX4058" s="1"/>
      <c r="FY4058" s="1"/>
      <c r="FZ4058" s="1"/>
      <c r="GA4058" s="1"/>
      <c r="GB4058" s="1"/>
      <c r="GC4058" s="1"/>
      <c r="GD4058" s="1"/>
      <c r="GE4058" s="1"/>
      <c r="GF4058" s="1"/>
      <c r="GG4058" s="1"/>
      <c r="GH4058" s="1"/>
      <c r="GI4058" s="1"/>
      <c r="GJ4058" s="1"/>
      <c r="GK4058"/>
      <c r="GL4058"/>
      <c r="GM4058"/>
      <c r="GN4058"/>
      <c r="GO4058"/>
      <c r="GP4058"/>
      <c r="GQ4058"/>
      <c r="GR4058"/>
      <c r="GS4058"/>
      <c r="GT4058"/>
      <c r="GU4058"/>
      <c r="GV4058"/>
      <c r="GW4058"/>
      <c r="GX4058"/>
      <c r="GY4058"/>
      <c r="GZ4058"/>
      <c r="HA4058"/>
      <c r="HB4058"/>
      <c r="HC4058"/>
      <c r="HD4058"/>
      <c r="HE4058"/>
    </row>
    <row r="4059" spans="4:213" s="25" customFormat="1" x14ac:dyDescent="0.25">
      <c r="D4059" s="19"/>
      <c r="E4059" s="19"/>
      <c r="F4059" s="20"/>
      <c r="G4059" s="20"/>
      <c r="H4059" s="20"/>
      <c r="I4059" s="20"/>
      <c r="J4059" s="21"/>
      <c r="K4059" s="21"/>
      <c r="L4059" s="20"/>
      <c r="M4059" s="20"/>
      <c r="N4059" s="22"/>
      <c r="O4059" s="22"/>
      <c r="P4059" s="22"/>
      <c r="Q4059" s="22"/>
      <c r="R4059" s="19"/>
      <c r="S4059" s="19"/>
      <c r="T4059" s="19"/>
      <c r="U4059" s="20"/>
      <c r="V4059" s="20"/>
      <c r="W4059" s="20"/>
      <c r="X4059" s="27"/>
      <c r="Y4059" s="253"/>
      <c r="Z4059" s="30"/>
      <c r="AA4059" s="30"/>
      <c r="AB4059" s="31"/>
      <c r="AC4059" s="31"/>
      <c r="AD4059" s="31"/>
      <c r="AE4059" s="31"/>
      <c r="AF4059" s="31"/>
      <c r="AG4059" s="241"/>
      <c r="AH4059" s="31"/>
      <c r="AI4059" s="31"/>
      <c r="AJ4059" s="31"/>
      <c r="AK4059" s="31"/>
      <c r="AL4059" s="120"/>
      <c r="AQ4059" s="26"/>
      <c r="AW4059" s="19"/>
      <c r="AX4059" s="19"/>
      <c r="AY4059" s="19"/>
      <c r="AZ4059" s="19"/>
      <c r="BA4059" s="19"/>
      <c r="BB4059" s="19"/>
      <c r="BC4059" s="1"/>
      <c r="BD4059"/>
      <c r="BE4059"/>
      <c r="BF4059" s="1"/>
      <c r="BG4059"/>
      <c r="BH4059"/>
      <c r="BI4059"/>
      <c r="BJ4059" s="1"/>
      <c r="BK4059" s="1"/>
      <c r="BL4059"/>
      <c r="BM4059" s="1"/>
      <c r="BN4059" s="1"/>
      <c r="BO4059" s="1"/>
      <c r="BP4059" s="1"/>
      <c r="BQ4059" s="1"/>
      <c r="BR4059" s="1"/>
      <c r="BS4059" s="1"/>
      <c r="BT4059" s="22"/>
      <c r="BU4059" s="1"/>
      <c r="BV4059" s="1"/>
      <c r="BW4059" s="1"/>
      <c r="BX4059" s="1"/>
      <c r="BY4059" s="1"/>
      <c r="BZ4059" s="1"/>
      <c r="CA4059" s="1"/>
      <c r="CB4059" s="1"/>
      <c r="CC4059" s="1"/>
      <c r="CD4059" s="1"/>
      <c r="CE4059" s="1"/>
      <c r="CF4059" s="1"/>
      <c r="CG4059" s="1"/>
      <c r="CH4059" s="1"/>
      <c r="CI4059" s="1"/>
      <c r="CJ4059" s="1"/>
      <c r="CK4059" s="1"/>
      <c r="CL4059" s="1"/>
      <c r="CM4059" s="1"/>
      <c r="CN4059" s="1"/>
      <c r="CO4059" s="1"/>
      <c r="CP4059" s="1"/>
      <c r="CQ4059" s="1"/>
      <c r="CR4059" s="1"/>
      <c r="CS4059" s="1"/>
      <c r="CT4059" s="1"/>
      <c r="CU4059" s="1"/>
      <c r="CV4059" s="1"/>
      <c r="CW4059" s="1"/>
      <c r="CX4059" s="1"/>
      <c r="CY4059" s="1"/>
      <c r="CZ4059" s="1"/>
      <c r="DA4059" s="1"/>
      <c r="DB4059" s="1"/>
      <c r="DC4059" s="1"/>
      <c r="DD4059" s="1"/>
      <c r="DE4059" s="1"/>
      <c r="DF4059" s="1"/>
      <c r="DG4059" s="1"/>
      <c r="DH4059" s="1"/>
      <c r="DI4059" s="1"/>
      <c r="DJ4059" s="1"/>
      <c r="DK4059" s="1"/>
      <c r="DL4059" s="1"/>
      <c r="DM4059" s="1"/>
      <c r="DN4059" s="1"/>
      <c r="DO4059" s="1"/>
      <c r="DP4059" s="1"/>
      <c r="DQ4059" s="1"/>
      <c r="DR4059" s="1"/>
      <c r="DS4059" s="1"/>
      <c r="DT4059" s="1"/>
      <c r="DU4059" s="1"/>
      <c r="DV4059" s="1"/>
      <c r="DW4059" s="1"/>
      <c r="DX4059" s="1"/>
      <c r="DY4059" s="1"/>
      <c r="DZ4059" s="1"/>
      <c r="EA4059" s="1"/>
      <c r="EB4059" s="1"/>
      <c r="EC4059" s="1"/>
      <c r="ED4059" s="1"/>
      <c r="EE4059" s="1"/>
      <c r="EF4059" s="1"/>
      <c r="EG4059" s="1"/>
      <c r="EH4059" s="1"/>
      <c r="EI4059" s="1"/>
      <c r="EJ4059" s="1"/>
      <c r="EK4059" s="1"/>
      <c r="EL4059" s="1"/>
      <c r="EM4059" s="1"/>
      <c r="EN4059" s="1"/>
      <c r="EO4059" s="1"/>
      <c r="EP4059" s="1"/>
      <c r="EQ4059" s="1"/>
      <c r="ER4059" s="1"/>
      <c r="ES4059" s="1"/>
      <c r="ET4059" s="1"/>
      <c r="EU4059" s="1"/>
      <c r="EV4059" s="1"/>
      <c r="EW4059" s="1"/>
      <c r="EX4059" s="1"/>
      <c r="EY4059" s="1"/>
      <c r="EZ4059" s="1"/>
      <c r="FA4059" s="1"/>
      <c r="FB4059" s="1"/>
      <c r="FC4059" s="1"/>
      <c r="FD4059" s="1"/>
      <c r="FE4059" s="1"/>
      <c r="FF4059" s="1"/>
      <c r="FG4059" s="1"/>
      <c r="FH4059" s="1"/>
      <c r="FI4059" s="1"/>
      <c r="FJ4059" s="1"/>
      <c r="FK4059" s="1"/>
      <c r="FL4059" s="1"/>
      <c r="FM4059" s="1"/>
      <c r="FN4059" s="1"/>
      <c r="FO4059" s="1"/>
      <c r="FP4059" s="1"/>
      <c r="FQ4059" s="1"/>
      <c r="FR4059" s="1"/>
      <c r="FS4059" s="1"/>
      <c r="FT4059" s="1"/>
      <c r="FU4059" s="1"/>
      <c r="FV4059" s="1"/>
      <c r="FW4059" s="1"/>
      <c r="FX4059" s="1"/>
      <c r="FY4059" s="1"/>
      <c r="FZ4059" s="1"/>
      <c r="GA4059" s="1"/>
      <c r="GB4059" s="1"/>
      <c r="GC4059" s="1"/>
      <c r="GD4059" s="1"/>
      <c r="GE4059" s="1"/>
      <c r="GF4059" s="1"/>
      <c r="GG4059" s="1"/>
      <c r="GH4059" s="1"/>
      <c r="GI4059" s="1"/>
      <c r="GJ4059" s="1"/>
      <c r="GK4059"/>
      <c r="GL4059"/>
      <c r="GM4059"/>
      <c r="GN4059"/>
      <c r="GO4059"/>
      <c r="GP4059"/>
      <c r="GQ4059"/>
      <c r="GR4059"/>
      <c r="GS4059"/>
      <c r="GT4059"/>
      <c r="GU4059"/>
      <c r="GV4059"/>
      <c r="GW4059"/>
      <c r="GX4059"/>
      <c r="GY4059"/>
      <c r="GZ4059"/>
      <c r="HA4059"/>
      <c r="HB4059"/>
      <c r="HC4059"/>
      <c r="HD4059"/>
      <c r="HE4059"/>
    </row>
    <row r="4060" spans="4:213" s="25" customFormat="1" x14ac:dyDescent="0.25">
      <c r="D4060" s="19"/>
      <c r="E4060" s="19"/>
      <c r="F4060" s="20"/>
      <c r="G4060" s="20"/>
      <c r="H4060" s="20"/>
      <c r="I4060" s="20"/>
      <c r="J4060" s="21"/>
      <c r="K4060" s="21"/>
      <c r="L4060" s="20"/>
      <c r="M4060" s="20"/>
      <c r="N4060" s="22"/>
      <c r="O4060" s="22"/>
      <c r="P4060" s="22"/>
      <c r="Q4060" s="22"/>
      <c r="R4060" s="19"/>
      <c r="S4060" s="19"/>
      <c r="T4060" s="19"/>
      <c r="U4060" s="20"/>
      <c r="V4060" s="20"/>
      <c r="W4060" s="20"/>
      <c r="X4060" s="27"/>
      <c r="Y4060" s="253"/>
      <c r="Z4060" s="30"/>
      <c r="AA4060" s="30"/>
      <c r="AB4060" s="31"/>
      <c r="AC4060" s="31"/>
      <c r="AD4060" s="31"/>
      <c r="AE4060" s="31"/>
      <c r="AF4060" s="31"/>
      <c r="AG4060" s="241"/>
      <c r="AH4060" s="31"/>
      <c r="AI4060" s="31"/>
      <c r="AJ4060" s="31"/>
      <c r="AK4060" s="31"/>
      <c r="AL4060" s="120"/>
      <c r="AQ4060" s="26"/>
      <c r="AW4060" s="19"/>
      <c r="AX4060" s="19"/>
      <c r="AY4060" s="19"/>
      <c r="AZ4060" s="19"/>
      <c r="BA4060" s="19"/>
      <c r="BB4060" s="19"/>
      <c r="BC4060" s="1"/>
      <c r="BD4060"/>
      <c r="BE4060"/>
      <c r="BF4060" s="1"/>
      <c r="BG4060"/>
      <c r="BH4060"/>
      <c r="BI4060"/>
      <c r="BJ4060" s="1"/>
      <c r="BK4060" s="1"/>
      <c r="BL4060"/>
      <c r="BM4060" s="1"/>
      <c r="BN4060" s="1"/>
      <c r="BO4060" s="1"/>
      <c r="BP4060" s="1"/>
      <c r="BQ4060" s="1"/>
      <c r="BR4060" s="1"/>
      <c r="BS4060" s="1"/>
      <c r="BT4060" s="22"/>
      <c r="BU4060" s="1"/>
      <c r="BV4060" s="1"/>
      <c r="BW4060" s="1"/>
      <c r="BX4060" s="1"/>
      <c r="BY4060" s="1"/>
      <c r="BZ4060" s="1"/>
      <c r="CA4060" s="1"/>
      <c r="CB4060" s="1"/>
      <c r="CC4060" s="1"/>
      <c r="CD4060" s="1"/>
      <c r="CE4060" s="1"/>
      <c r="CF4060" s="1"/>
      <c r="CG4060" s="1"/>
      <c r="CH4060" s="1"/>
      <c r="CI4060" s="1"/>
      <c r="CJ4060" s="1"/>
      <c r="CK4060" s="1"/>
      <c r="CL4060" s="1"/>
      <c r="CM4060" s="1"/>
      <c r="CN4060" s="1"/>
      <c r="CO4060" s="1"/>
      <c r="CP4060" s="1"/>
      <c r="CQ4060" s="1"/>
      <c r="CR4060" s="1"/>
      <c r="CS4060" s="1"/>
      <c r="CT4060" s="1"/>
      <c r="CU4060" s="1"/>
      <c r="CV4060" s="1"/>
      <c r="CW4060" s="1"/>
      <c r="CX4060" s="1"/>
      <c r="CY4060" s="1"/>
      <c r="CZ4060" s="1"/>
      <c r="DA4060" s="1"/>
      <c r="DB4060" s="1"/>
      <c r="DC4060" s="1"/>
      <c r="DD4060" s="1"/>
      <c r="DE4060" s="1"/>
      <c r="DF4060" s="1"/>
      <c r="DG4060" s="1"/>
      <c r="DH4060" s="1"/>
      <c r="DI4060" s="1"/>
      <c r="DJ4060" s="1"/>
      <c r="DK4060" s="1"/>
      <c r="DL4060" s="1"/>
      <c r="DM4060" s="1"/>
      <c r="DN4060" s="1"/>
      <c r="DO4060" s="1"/>
      <c r="DP4060" s="1"/>
      <c r="DQ4060" s="1"/>
      <c r="DR4060" s="1"/>
      <c r="DS4060" s="1"/>
      <c r="DT4060" s="1"/>
      <c r="DU4060" s="1"/>
      <c r="DV4060" s="1"/>
      <c r="DW4060" s="1"/>
      <c r="DX4060" s="1"/>
      <c r="DY4060" s="1"/>
      <c r="DZ4060" s="1"/>
      <c r="EA4060" s="1"/>
      <c r="EB4060" s="1"/>
      <c r="EC4060" s="1"/>
      <c r="ED4060" s="1"/>
      <c r="EE4060" s="1"/>
      <c r="EF4060" s="1"/>
      <c r="EG4060" s="1"/>
      <c r="EH4060" s="1"/>
      <c r="EI4060" s="1"/>
      <c r="EJ4060" s="1"/>
      <c r="EK4060" s="1"/>
      <c r="EL4060" s="1"/>
      <c r="EM4060" s="1"/>
      <c r="EN4060" s="1"/>
      <c r="EO4060" s="1"/>
      <c r="EP4060" s="1"/>
      <c r="EQ4060" s="1"/>
      <c r="ER4060" s="1"/>
      <c r="ES4060" s="1"/>
      <c r="ET4060" s="1"/>
      <c r="EU4060" s="1"/>
      <c r="EV4060" s="1"/>
      <c r="EW4060" s="1"/>
      <c r="EX4060" s="1"/>
      <c r="EY4060" s="1"/>
      <c r="EZ4060" s="1"/>
      <c r="FA4060" s="1"/>
      <c r="FB4060" s="1"/>
      <c r="FC4060" s="1"/>
      <c r="FD4060" s="1"/>
      <c r="FE4060" s="1"/>
      <c r="FF4060" s="1"/>
      <c r="FG4060" s="1"/>
      <c r="FH4060" s="1"/>
      <c r="FI4060" s="1"/>
      <c r="FJ4060" s="1"/>
      <c r="FK4060" s="1"/>
      <c r="FL4060" s="1"/>
      <c r="FM4060" s="1"/>
      <c r="FN4060" s="1"/>
      <c r="FO4060" s="1"/>
      <c r="FP4060" s="1"/>
      <c r="FQ4060" s="1"/>
      <c r="FR4060" s="1"/>
      <c r="FS4060" s="1"/>
      <c r="FT4060" s="1"/>
      <c r="FU4060" s="1"/>
      <c r="FV4060" s="1"/>
      <c r="FW4060" s="1"/>
      <c r="FX4060" s="1"/>
      <c r="FY4060" s="1"/>
      <c r="FZ4060" s="1"/>
      <c r="GA4060" s="1"/>
      <c r="GB4060" s="1"/>
      <c r="GC4060" s="1"/>
      <c r="GD4060" s="1"/>
      <c r="GE4060" s="1"/>
      <c r="GF4060" s="1"/>
      <c r="GG4060" s="1"/>
      <c r="GH4060" s="1"/>
      <c r="GI4060" s="1"/>
      <c r="GJ4060" s="1"/>
      <c r="GK4060"/>
      <c r="GL4060"/>
      <c r="GM4060"/>
      <c r="GN4060"/>
      <c r="GO4060"/>
      <c r="GP4060"/>
      <c r="GQ4060"/>
      <c r="GR4060"/>
      <c r="GS4060"/>
      <c r="GT4060"/>
      <c r="GU4060"/>
      <c r="GV4060"/>
      <c r="GW4060"/>
      <c r="GX4060"/>
      <c r="GY4060"/>
      <c r="GZ4060"/>
      <c r="HA4060"/>
      <c r="HB4060"/>
      <c r="HC4060"/>
      <c r="HD4060"/>
      <c r="HE4060"/>
    </row>
    <row r="4061" spans="4:213" s="25" customFormat="1" x14ac:dyDescent="0.25">
      <c r="D4061" s="19"/>
      <c r="E4061" s="19"/>
      <c r="F4061" s="20"/>
      <c r="G4061" s="20"/>
      <c r="H4061" s="20"/>
      <c r="I4061" s="20"/>
      <c r="J4061" s="21"/>
      <c r="K4061" s="21"/>
      <c r="L4061" s="20"/>
      <c r="M4061" s="20"/>
      <c r="N4061" s="22"/>
      <c r="O4061" s="22"/>
      <c r="P4061" s="22"/>
      <c r="Q4061" s="22"/>
      <c r="R4061" s="19"/>
      <c r="S4061" s="19"/>
      <c r="T4061" s="19"/>
      <c r="U4061" s="20"/>
      <c r="V4061" s="20"/>
      <c r="W4061" s="20"/>
      <c r="X4061" s="27"/>
      <c r="Y4061" s="253"/>
      <c r="Z4061" s="30"/>
      <c r="AA4061" s="30"/>
      <c r="AB4061" s="31"/>
      <c r="AC4061" s="31"/>
      <c r="AD4061" s="31"/>
      <c r="AE4061" s="31"/>
      <c r="AF4061" s="31"/>
      <c r="AG4061" s="241"/>
      <c r="AH4061" s="31"/>
      <c r="AI4061" s="31"/>
      <c r="AJ4061" s="31"/>
      <c r="AK4061" s="31"/>
      <c r="AL4061" s="120"/>
      <c r="AQ4061" s="26"/>
      <c r="AW4061" s="19"/>
      <c r="AX4061" s="19"/>
      <c r="AY4061" s="19"/>
      <c r="AZ4061" s="19"/>
      <c r="BA4061" s="19"/>
      <c r="BB4061" s="19"/>
      <c r="BC4061" s="1"/>
      <c r="BD4061"/>
      <c r="BE4061"/>
      <c r="BF4061" s="1"/>
      <c r="BG4061"/>
      <c r="BH4061"/>
      <c r="BI4061"/>
      <c r="BJ4061" s="1"/>
      <c r="BK4061" s="1"/>
      <c r="BL4061"/>
      <c r="BM4061" s="1"/>
      <c r="BN4061" s="1"/>
      <c r="BO4061" s="1"/>
      <c r="BP4061" s="1"/>
      <c r="BQ4061" s="1"/>
      <c r="BR4061" s="1"/>
      <c r="BS4061" s="1"/>
      <c r="BT4061" s="22"/>
      <c r="BU4061" s="1"/>
      <c r="BV4061" s="1"/>
      <c r="BW4061" s="1"/>
      <c r="BX4061" s="1"/>
      <c r="BY4061" s="1"/>
      <c r="BZ4061" s="1"/>
      <c r="CA4061" s="1"/>
      <c r="CB4061" s="1"/>
      <c r="CC4061" s="1"/>
      <c r="CD4061" s="1"/>
      <c r="CE4061" s="1"/>
      <c r="CF4061" s="1"/>
      <c r="CG4061" s="1"/>
      <c r="CH4061" s="1"/>
      <c r="CI4061" s="1"/>
      <c r="CJ4061" s="1"/>
      <c r="CK4061" s="1"/>
      <c r="CL4061" s="1"/>
      <c r="CM4061" s="1"/>
      <c r="CN4061" s="1"/>
      <c r="CO4061" s="1"/>
      <c r="CP4061" s="1"/>
      <c r="CQ4061" s="1"/>
      <c r="CR4061" s="1"/>
      <c r="CS4061" s="1"/>
      <c r="CT4061" s="1"/>
      <c r="CU4061" s="1"/>
      <c r="CV4061" s="1"/>
      <c r="CW4061" s="1"/>
      <c r="CX4061" s="1"/>
      <c r="CY4061" s="1"/>
      <c r="CZ4061" s="1"/>
      <c r="DA4061" s="1"/>
      <c r="DB4061" s="1"/>
      <c r="DC4061" s="1"/>
      <c r="DD4061" s="1"/>
      <c r="DE4061" s="1"/>
      <c r="DF4061" s="1"/>
      <c r="DG4061" s="1"/>
      <c r="DH4061" s="1"/>
      <c r="DI4061" s="1"/>
      <c r="DJ4061" s="1"/>
      <c r="DK4061" s="1"/>
      <c r="DL4061" s="1"/>
      <c r="DM4061" s="1"/>
      <c r="DN4061" s="1"/>
      <c r="DO4061" s="1"/>
      <c r="DP4061" s="1"/>
      <c r="DQ4061" s="1"/>
      <c r="DR4061" s="1"/>
      <c r="DS4061" s="1"/>
      <c r="DT4061" s="1"/>
      <c r="DU4061" s="1"/>
      <c r="DV4061" s="1"/>
      <c r="DW4061" s="1"/>
      <c r="DX4061" s="1"/>
      <c r="DY4061" s="1"/>
      <c r="DZ4061" s="1"/>
      <c r="EA4061" s="1"/>
      <c r="EB4061" s="1"/>
      <c r="EC4061" s="1"/>
      <c r="ED4061" s="1"/>
      <c r="EE4061" s="1"/>
      <c r="EF4061" s="1"/>
      <c r="EG4061" s="1"/>
      <c r="EH4061" s="1"/>
      <c r="EI4061" s="1"/>
      <c r="EJ4061" s="1"/>
      <c r="EK4061" s="1"/>
      <c r="EL4061" s="1"/>
      <c r="EM4061" s="1"/>
      <c r="EN4061" s="1"/>
      <c r="EO4061" s="1"/>
      <c r="EP4061" s="1"/>
      <c r="EQ4061" s="1"/>
      <c r="ER4061" s="1"/>
      <c r="ES4061" s="1"/>
      <c r="ET4061" s="1"/>
      <c r="EU4061" s="1"/>
      <c r="EV4061" s="1"/>
      <c r="EW4061" s="1"/>
      <c r="EX4061" s="1"/>
      <c r="EY4061" s="1"/>
      <c r="EZ4061" s="1"/>
      <c r="FA4061" s="1"/>
      <c r="FB4061" s="1"/>
      <c r="FC4061" s="1"/>
      <c r="FD4061" s="1"/>
      <c r="FE4061" s="1"/>
      <c r="FF4061" s="1"/>
      <c r="FG4061" s="1"/>
      <c r="FH4061" s="1"/>
      <c r="FI4061" s="1"/>
      <c r="FJ4061" s="1"/>
      <c r="FK4061" s="1"/>
      <c r="FL4061" s="1"/>
      <c r="FM4061" s="1"/>
      <c r="FN4061" s="1"/>
      <c r="FO4061" s="1"/>
      <c r="FP4061" s="1"/>
      <c r="FQ4061" s="1"/>
      <c r="FR4061" s="1"/>
      <c r="FS4061" s="1"/>
      <c r="FT4061" s="1"/>
      <c r="FU4061" s="1"/>
      <c r="FV4061" s="1"/>
      <c r="FW4061" s="1"/>
      <c r="FX4061" s="1"/>
      <c r="FY4061" s="1"/>
      <c r="FZ4061" s="1"/>
      <c r="GA4061" s="1"/>
      <c r="GB4061" s="1"/>
      <c r="GC4061" s="1"/>
      <c r="GD4061" s="1"/>
      <c r="GE4061" s="1"/>
      <c r="GF4061" s="1"/>
      <c r="GG4061" s="1"/>
      <c r="GH4061" s="1"/>
      <c r="GI4061" s="1"/>
      <c r="GJ4061" s="1"/>
      <c r="GK4061"/>
      <c r="GL4061"/>
      <c r="GM4061"/>
      <c r="GN4061"/>
      <c r="GO4061"/>
      <c r="GP4061"/>
      <c r="GQ4061"/>
      <c r="GR4061"/>
      <c r="GS4061"/>
      <c r="GT4061"/>
      <c r="GU4061"/>
      <c r="GV4061"/>
      <c r="GW4061"/>
      <c r="GX4061"/>
      <c r="GY4061"/>
      <c r="GZ4061"/>
      <c r="HA4061"/>
      <c r="HB4061"/>
      <c r="HC4061"/>
      <c r="HD4061"/>
      <c r="HE4061"/>
    </row>
    <row r="4062" spans="4:213" s="25" customFormat="1" x14ac:dyDescent="0.25">
      <c r="D4062" s="19"/>
      <c r="E4062" s="19"/>
      <c r="F4062" s="20"/>
      <c r="G4062" s="20"/>
      <c r="H4062" s="20"/>
      <c r="I4062" s="20"/>
      <c r="J4062" s="21"/>
      <c r="K4062" s="21"/>
      <c r="L4062" s="20"/>
      <c r="M4062" s="20"/>
      <c r="N4062" s="22"/>
      <c r="O4062" s="22"/>
      <c r="P4062" s="22"/>
      <c r="Q4062" s="22"/>
      <c r="R4062" s="19"/>
      <c r="S4062" s="19"/>
      <c r="T4062" s="19"/>
      <c r="U4062" s="20"/>
      <c r="V4062" s="20"/>
      <c r="W4062" s="20"/>
      <c r="X4062" s="27"/>
      <c r="Y4062" s="253"/>
      <c r="Z4062" s="30"/>
      <c r="AA4062" s="30"/>
      <c r="AB4062" s="31"/>
      <c r="AC4062" s="31"/>
      <c r="AD4062" s="31"/>
      <c r="AE4062" s="31"/>
      <c r="AF4062" s="31"/>
      <c r="AG4062" s="241"/>
      <c r="AH4062" s="31"/>
      <c r="AI4062" s="31"/>
      <c r="AJ4062" s="31"/>
      <c r="AK4062" s="31"/>
      <c r="AL4062" s="120"/>
      <c r="AQ4062" s="26"/>
      <c r="AW4062" s="19"/>
      <c r="AX4062" s="19"/>
      <c r="AY4062" s="19"/>
      <c r="AZ4062" s="19"/>
      <c r="BA4062" s="19"/>
      <c r="BB4062" s="19"/>
      <c r="BC4062" s="1"/>
      <c r="BD4062"/>
      <c r="BE4062"/>
      <c r="BF4062" s="1"/>
      <c r="BG4062"/>
      <c r="BH4062"/>
      <c r="BI4062"/>
      <c r="BJ4062" s="1"/>
      <c r="BK4062" s="1"/>
      <c r="BL4062"/>
      <c r="BM4062" s="1"/>
      <c r="BN4062" s="1"/>
      <c r="BO4062" s="1"/>
      <c r="BP4062" s="1"/>
      <c r="BQ4062" s="1"/>
      <c r="BR4062" s="1"/>
      <c r="BS4062" s="1"/>
      <c r="BT4062" s="22"/>
      <c r="BU4062" s="1"/>
      <c r="BV4062" s="1"/>
      <c r="BW4062" s="1"/>
      <c r="BX4062" s="1"/>
      <c r="BY4062" s="1"/>
      <c r="BZ4062" s="1"/>
      <c r="CA4062" s="1"/>
      <c r="CB4062" s="1"/>
      <c r="CC4062" s="1"/>
      <c r="CD4062" s="1"/>
      <c r="CE4062" s="1"/>
      <c r="CF4062" s="1"/>
      <c r="CG4062" s="1"/>
      <c r="CH4062" s="1"/>
      <c r="CI4062" s="1"/>
      <c r="CJ4062" s="1"/>
      <c r="CK4062" s="1"/>
      <c r="CL4062" s="1"/>
      <c r="CM4062" s="1"/>
      <c r="CN4062" s="1"/>
      <c r="CO4062" s="1"/>
      <c r="CP4062" s="1"/>
      <c r="CQ4062" s="1"/>
      <c r="CR4062" s="1"/>
      <c r="CS4062" s="1"/>
      <c r="CT4062" s="1"/>
      <c r="CU4062" s="1"/>
      <c r="CV4062" s="1"/>
      <c r="CW4062" s="1"/>
      <c r="CX4062" s="1"/>
      <c r="CY4062" s="1"/>
      <c r="CZ4062" s="1"/>
      <c r="DA4062" s="1"/>
      <c r="DB4062" s="1"/>
      <c r="DC4062" s="1"/>
      <c r="DD4062" s="1"/>
      <c r="DE4062" s="1"/>
      <c r="DF4062" s="1"/>
      <c r="DG4062" s="1"/>
      <c r="DH4062" s="1"/>
      <c r="DI4062" s="1"/>
      <c r="DJ4062" s="1"/>
      <c r="DK4062" s="1"/>
      <c r="DL4062" s="1"/>
      <c r="DM4062" s="1"/>
      <c r="DN4062" s="1"/>
      <c r="DO4062" s="1"/>
      <c r="DP4062" s="1"/>
      <c r="DQ4062" s="1"/>
      <c r="DR4062" s="1"/>
      <c r="DS4062" s="1"/>
      <c r="DT4062" s="1"/>
      <c r="DU4062" s="1"/>
      <c r="DV4062" s="1"/>
      <c r="DW4062" s="1"/>
      <c r="DX4062" s="1"/>
      <c r="DY4062" s="1"/>
      <c r="DZ4062" s="1"/>
      <c r="EA4062" s="1"/>
      <c r="EB4062" s="1"/>
      <c r="EC4062" s="1"/>
      <c r="ED4062" s="1"/>
      <c r="EE4062" s="1"/>
      <c r="EF4062" s="1"/>
      <c r="EG4062" s="1"/>
      <c r="EH4062" s="1"/>
      <c r="EI4062" s="1"/>
      <c r="EJ4062" s="1"/>
      <c r="EK4062" s="1"/>
      <c r="EL4062" s="1"/>
      <c r="EM4062" s="1"/>
      <c r="EN4062" s="1"/>
      <c r="EO4062" s="1"/>
      <c r="EP4062" s="1"/>
      <c r="EQ4062" s="1"/>
      <c r="ER4062" s="1"/>
      <c r="ES4062" s="1"/>
      <c r="ET4062" s="1"/>
      <c r="EU4062" s="1"/>
      <c r="EV4062" s="1"/>
      <c r="EW4062" s="1"/>
      <c r="EX4062" s="1"/>
      <c r="EY4062" s="1"/>
      <c r="EZ4062" s="1"/>
      <c r="FA4062" s="1"/>
      <c r="FB4062" s="1"/>
      <c r="FC4062" s="1"/>
      <c r="FD4062" s="1"/>
      <c r="FE4062" s="1"/>
      <c r="FF4062" s="1"/>
      <c r="FG4062" s="1"/>
      <c r="FH4062" s="1"/>
      <c r="FI4062" s="1"/>
      <c r="FJ4062" s="1"/>
      <c r="FK4062" s="1"/>
      <c r="FL4062" s="1"/>
      <c r="FM4062" s="1"/>
      <c r="FN4062" s="1"/>
      <c r="FO4062" s="1"/>
      <c r="FP4062" s="1"/>
      <c r="FQ4062" s="1"/>
      <c r="FR4062" s="1"/>
      <c r="FS4062" s="1"/>
      <c r="FT4062" s="1"/>
      <c r="FU4062" s="1"/>
      <c r="FV4062" s="1"/>
      <c r="FW4062" s="1"/>
      <c r="FX4062" s="1"/>
      <c r="FY4062" s="1"/>
      <c r="FZ4062" s="1"/>
      <c r="GA4062" s="1"/>
      <c r="GB4062" s="1"/>
      <c r="GC4062" s="1"/>
      <c r="GD4062" s="1"/>
      <c r="GE4062" s="1"/>
      <c r="GF4062" s="1"/>
      <c r="GG4062" s="1"/>
      <c r="GH4062" s="1"/>
      <c r="GI4062" s="1"/>
      <c r="GJ4062" s="1"/>
      <c r="GK4062"/>
      <c r="GL4062"/>
      <c r="GM4062"/>
      <c r="GN4062"/>
      <c r="GO4062"/>
      <c r="GP4062"/>
      <c r="GQ4062"/>
      <c r="GR4062"/>
      <c r="GS4062"/>
      <c r="GT4062"/>
      <c r="GU4062"/>
      <c r="GV4062"/>
      <c r="GW4062"/>
      <c r="GX4062"/>
      <c r="GY4062"/>
      <c r="GZ4062"/>
      <c r="HA4062"/>
      <c r="HB4062"/>
      <c r="HC4062"/>
      <c r="HD4062"/>
      <c r="HE4062"/>
    </row>
    <row r="4063" spans="4:213" s="25" customFormat="1" x14ac:dyDescent="0.25">
      <c r="D4063" s="19"/>
      <c r="E4063" s="19"/>
      <c r="F4063" s="20"/>
      <c r="G4063" s="20"/>
      <c r="H4063" s="20"/>
      <c r="I4063" s="20"/>
      <c r="J4063" s="21"/>
      <c r="K4063" s="21"/>
      <c r="L4063" s="20"/>
      <c r="M4063" s="20"/>
      <c r="N4063" s="22"/>
      <c r="O4063" s="22"/>
      <c r="P4063" s="22"/>
      <c r="Q4063" s="22"/>
      <c r="R4063" s="19"/>
      <c r="S4063" s="19"/>
      <c r="T4063" s="19"/>
      <c r="U4063" s="20"/>
      <c r="V4063" s="20"/>
      <c r="W4063" s="20"/>
      <c r="X4063" s="27"/>
      <c r="Y4063" s="253"/>
      <c r="Z4063" s="30"/>
      <c r="AA4063" s="30"/>
      <c r="AB4063" s="31"/>
      <c r="AC4063" s="31"/>
      <c r="AD4063" s="31"/>
      <c r="AE4063" s="31"/>
      <c r="AF4063" s="31"/>
      <c r="AG4063" s="241"/>
      <c r="AH4063" s="31"/>
      <c r="AI4063" s="31"/>
      <c r="AJ4063" s="31"/>
      <c r="AK4063" s="31"/>
      <c r="AL4063" s="120"/>
      <c r="AQ4063" s="26"/>
      <c r="AW4063" s="19"/>
      <c r="AX4063" s="19"/>
      <c r="AY4063" s="19"/>
      <c r="AZ4063" s="19"/>
      <c r="BA4063" s="19"/>
      <c r="BB4063" s="19"/>
      <c r="BC4063" s="1"/>
      <c r="BD4063"/>
      <c r="BE4063"/>
      <c r="BF4063" s="1"/>
      <c r="BG4063"/>
      <c r="BH4063"/>
      <c r="BI4063"/>
      <c r="BJ4063" s="1"/>
      <c r="BK4063" s="1"/>
      <c r="BL4063"/>
      <c r="BM4063" s="1"/>
      <c r="BN4063" s="1"/>
      <c r="BO4063" s="1"/>
      <c r="BP4063" s="1"/>
      <c r="BQ4063" s="1"/>
      <c r="BR4063" s="1"/>
      <c r="BS4063" s="1"/>
      <c r="BT4063" s="22"/>
      <c r="BU4063" s="1"/>
      <c r="BV4063" s="1"/>
      <c r="BW4063" s="1"/>
      <c r="BX4063" s="1"/>
      <c r="BY4063" s="1"/>
      <c r="BZ4063" s="1"/>
      <c r="CA4063" s="1"/>
      <c r="CB4063" s="1"/>
      <c r="CC4063" s="1"/>
      <c r="CD4063" s="1"/>
      <c r="CE4063" s="1"/>
      <c r="CF4063" s="1"/>
      <c r="CG4063" s="1"/>
      <c r="CH4063" s="1"/>
      <c r="CI4063" s="1"/>
      <c r="CJ4063" s="1"/>
      <c r="CK4063" s="1"/>
      <c r="CL4063" s="1"/>
      <c r="CM4063" s="1"/>
      <c r="CN4063" s="1"/>
      <c r="CO4063" s="1"/>
      <c r="CP4063" s="1"/>
      <c r="CQ4063" s="1"/>
      <c r="CR4063" s="1"/>
      <c r="CS4063" s="1"/>
      <c r="CT4063" s="1"/>
      <c r="CU4063" s="1"/>
      <c r="CV4063" s="1"/>
      <c r="CW4063" s="1"/>
      <c r="CX4063" s="1"/>
      <c r="CY4063" s="1"/>
      <c r="CZ4063" s="1"/>
      <c r="DA4063" s="1"/>
      <c r="DB4063" s="1"/>
      <c r="DC4063" s="1"/>
      <c r="DD4063" s="1"/>
      <c r="DE4063" s="1"/>
      <c r="DF4063" s="1"/>
      <c r="DG4063" s="1"/>
      <c r="DH4063" s="1"/>
      <c r="DI4063" s="1"/>
      <c r="DJ4063" s="1"/>
      <c r="DK4063" s="1"/>
      <c r="DL4063" s="1"/>
      <c r="DM4063" s="1"/>
      <c r="DN4063" s="1"/>
      <c r="DO4063" s="1"/>
      <c r="DP4063" s="1"/>
      <c r="DQ4063" s="1"/>
      <c r="DR4063" s="1"/>
      <c r="DS4063" s="1"/>
      <c r="DT4063" s="1"/>
      <c r="DU4063" s="1"/>
      <c r="DV4063" s="1"/>
      <c r="DW4063" s="1"/>
      <c r="DX4063" s="1"/>
      <c r="DY4063" s="1"/>
      <c r="DZ4063" s="1"/>
      <c r="EA4063" s="1"/>
      <c r="EB4063" s="1"/>
      <c r="EC4063" s="1"/>
      <c r="ED4063" s="1"/>
      <c r="EE4063" s="1"/>
      <c r="EF4063" s="1"/>
      <c r="EG4063" s="1"/>
      <c r="EH4063" s="1"/>
      <c r="EI4063" s="1"/>
      <c r="EJ4063" s="1"/>
      <c r="EK4063" s="1"/>
      <c r="EL4063" s="1"/>
      <c r="EM4063" s="1"/>
      <c r="EN4063" s="1"/>
      <c r="EO4063" s="1"/>
      <c r="EP4063" s="1"/>
      <c r="EQ4063" s="1"/>
      <c r="ER4063" s="1"/>
      <c r="ES4063" s="1"/>
      <c r="ET4063" s="1"/>
      <c r="EU4063" s="1"/>
      <c r="EV4063" s="1"/>
      <c r="EW4063" s="1"/>
      <c r="EX4063" s="1"/>
      <c r="EY4063" s="1"/>
      <c r="EZ4063" s="1"/>
      <c r="FA4063" s="1"/>
      <c r="FB4063" s="1"/>
      <c r="FC4063" s="1"/>
      <c r="FD4063" s="1"/>
      <c r="FE4063" s="1"/>
      <c r="FF4063" s="1"/>
      <c r="FG4063" s="1"/>
      <c r="FH4063" s="1"/>
      <c r="FI4063" s="1"/>
      <c r="FJ4063" s="1"/>
      <c r="FK4063" s="1"/>
      <c r="FL4063" s="1"/>
      <c r="FM4063" s="1"/>
      <c r="FN4063" s="1"/>
      <c r="FO4063" s="1"/>
      <c r="FP4063" s="1"/>
      <c r="FQ4063" s="1"/>
      <c r="FR4063" s="1"/>
      <c r="FS4063" s="1"/>
      <c r="FT4063" s="1"/>
      <c r="FU4063" s="1"/>
      <c r="FV4063" s="1"/>
      <c r="FW4063" s="1"/>
      <c r="FX4063" s="1"/>
      <c r="FY4063" s="1"/>
      <c r="FZ4063" s="1"/>
      <c r="GA4063" s="1"/>
      <c r="GB4063" s="1"/>
      <c r="GC4063" s="1"/>
      <c r="GD4063" s="1"/>
      <c r="GE4063" s="1"/>
      <c r="GF4063" s="1"/>
      <c r="GG4063" s="1"/>
      <c r="GH4063" s="1"/>
      <c r="GI4063" s="1"/>
      <c r="GJ4063" s="1"/>
      <c r="GK4063"/>
      <c r="GL4063"/>
      <c r="GM4063"/>
      <c r="GN4063"/>
      <c r="GO4063"/>
      <c r="GP4063"/>
      <c r="GQ4063"/>
      <c r="GR4063"/>
      <c r="GS4063"/>
      <c r="GT4063"/>
      <c r="GU4063"/>
      <c r="GV4063"/>
      <c r="GW4063"/>
      <c r="GX4063"/>
      <c r="GY4063"/>
      <c r="GZ4063"/>
      <c r="HA4063"/>
      <c r="HB4063"/>
      <c r="HC4063"/>
      <c r="HD4063"/>
      <c r="HE4063"/>
    </row>
    <row r="4064" spans="4:213" s="25" customFormat="1" x14ac:dyDescent="0.25">
      <c r="D4064" s="19"/>
      <c r="E4064" s="19"/>
      <c r="F4064" s="20"/>
      <c r="G4064" s="20"/>
      <c r="H4064" s="20"/>
      <c r="I4064" s="20"/>
      <c r="J4064" s="21"/>
      <c r="K4064" s="21"/>
      <c r="L4064" s="20"/>
      <c r="M4064" s="20"/>
      <c r="N4064" s="22"/>
      <c r="O4064" s="22"/>
      <c r="P4064" s="22"/>
      <c r="Q4064" s="22"/>
      <c r="R4064" s="19"/>
      <c r="S4064" s="19"/>
      <c r="T4064" s="19"/>
      <c r="U4064" s="20"/>
      <c r="V4064" s="20"/>
      <c r="W4064" s="20"/>
      <c r="X4064" s="27"/>
      <c r="Y4064" s="253"/>
      <c r="Z4064" s="30"/>
      <c r="AA4064" s="30"/>
      <c r="AB4064" s="31"/>
      <c r="AC4064" s="31"/>
      <c r="AD4064" s="31"/>
      <c r="AE4064" s="31"/>
      <c r="AF4064" s="31"/>
      <c r="AG4064" s="241"/>
      <c r="AH4064" s="31"/>
      <c r="AI4064" s="31"/>
      <c r="AJ4064" s="31"/>
      <c r="AK4064" s="31"/>
      <c r="AL4064" s="120"/>
      <c r="AQ4064" s="26"/>
      <c r="AW4064" s="19"/>
      <c r="AX4064" s="19"/>
      <c r="AY4064" s="19"/>
      <c r="AZ4064" s="19"/>
      <c r="BA4064" s="19"/>
      <c r="BB4064" s="19"/>
      <c r="BC4064" s="1"/>
      <c r="BD4064"/>
      <c r="BE4064"/>
      <c r="BF4064" s="1"/>
      <c r="BG4064"/>
      <c r="BH4064"/>
      <c r="BI4064"/>
      <c r="BJ4064" s="1"/>
      <c r="BK4064" s="1"/>
      <c r="BL4064"/>
      <c r="BM4064" s="1"/>
      <c r="BN4064" s="1"/>
      <c r="BO4064" s="1"/>
      <c r="BP4064" s="1"/>
      <c r="BQ4064" s="1"/>
      <c r="BR4064" s="1"/>
      <c r="BS4064" s="1"/>
      <c r="BT4064" s="22"/>
      <c r="BU4064" s="1"/>
      <c r="BV4064" s="1"/>
      <c r="BW4064" s="1"/>
      <c r="BX4064" s="1"/>
      <c r="BY4064" s="1"/>
      <c r="BZ4064" s="1"/>
      <c r="CA4064" s="1"/>
      <c r="CB4064" s="1"/>
      <c r="CC4064" s="1"/>
      <c r="CD4064" s="1"/>
      <c r="CE4064" s="1"/>
      <c r="CF4064" s="1"/>
      <c r="CG4064" s="1"/>
      <c r="CH4064" s="1"/>
      <c r="CI4064" s="1"/>
      <c r="CJ4064" s="1"/>
      <c r="CK4064" s="1"/>
      <c r="CL4064" s="1"/>
      <c r="CM4064" s="1"/>
      <c r="CN4064" s="1"/>
      <c r="CO4064" s="1"/>
      <c r="CP4064" s="1"/>
      <c r="CQ4064" s="1"/>
      <c r="CR4064" s="1"/>
      <c r="CS4064" s="1"/>
      <c r="CT4064" s="1"/>
      <c r="CU4064" s="1"/>
      <c r="CV4064" s="1"/>
      <c r="CW4064" s="1"/>
      <c r="CX4064" s="1"/>
      <c r="CY4064" s="1"/>
      <c r="CZ4064" s="1"/>
      <c r="DA4064" s="1"/>
      <c r="DB4064" s="1"/>
      <c r="DC4064" s="1"/>
      <c r="DD4064" s="1"/>
      <c r="DE4064" s="1"/>
      <c r="DF4064" s="1"/>
      <c r="DG4064" s="1"/>
      <c r="DH4064" s="1"/>
      <c r="DI4064" s="1"/>
      <c r="DJ4064" s="1"/>
      <c r="DK4064" s="1"/>
      <c r="DL4064" s="1"/>
      <c r="DM4064" s="1"/>
      <c r="DN4064" s="1"/>
      <c r="DO4064" s="1"/>
      <c r="DP4064" s="1"/>
      <c r="DQ4064" s="1"/>
      <c r="DR4064" s="1"/>
      <c r="DS4064" s="1"/>
      <c r="DT4064" s="1"/>
      <c r="DU4064" s="1"/>
      <c r="DV4064" s="1"/>
      <c r="DW4064" s="1"/>
      <c r="DX4064" s="1"/>
      <c r="DY4064" s="1"/>
      <c r="DZ4064" s="1"/>
      <c r="EA4064" s="1"/>
      <c r="EB4064" s="1"/>
      <c r="EC4064" s="1"/>
      <c r="ED4064" s="1"/>
      <c r="EE4064" s="1"/>
      <c r="EF4064" s="1"/>
      <c r="EG4064" s="1"/>
      <c r="EH4064" s="1"/>
      <c r="EI4064" s="1"/>
      <c r="EJ4064" s="1"/>
      <c r="EK4064" s="1"/>
      <c r="EL4064" s="1"/>
      <c r="EM4064" s="1"/>
      <c r="EN4064" s="1"/>
      <c r="EO4064" s="1"/>
      <c r="EP4064" s="1"/>
      <c r="EQ4064" s="1"/>
      <c r="ER4064" s="1"/>
      <c r="ES4064" s="1"/>
      <c r="ET4064" s="1"/>
      <c r="EU4064" s="1"/>
      <c r="EV4064" s="1"/>
      <c r="EW4064" s="1"/>
      <c r="EX4064" s="1"/>
      <c r="EY4064" s="1"/>
      <c r="EZ4064" s="1"/>
      <c r="FA4064" s="1"/>
      <c r="FB4064" s="1"/>
      <c r="FC4064" s="1"/>
      <c r="FD4064" s="1"/>
      <c r="FE4064" s="1"/>
      <c r="FF4064" s="1"/>
      <c r="FG4064" s="1"/>
      <c r="FH4064" s="1"/>
      <c r="FI4064" s="1"/>
      <c r="FJ4064" s="1"/>
      <c r="FK4064" s="1"/>
      <c r="FL4064" s="1"/>
      <c r="FM4064" s="1"/>
      <c r="FN4064" s="1"/>
      <c r="FO4064" s="1"/>
      <c r="FP4064" s="1"/>
      <c r="FQ4064" s="1"/>
      <c r="FR4064" s="1"/>
      <c r="FS4064" s="1"/>
      <c r="FT4064" s="1"/>
      <c r="FU4064" s="1"/>
      <c r="FV4064" s="1"/>
      <c r="FW4064" s="1"/>
      <c r="FX4064" s="1"/>
      <c r="FY4064" s="1"/>
      <c r="FZ4064" s="1"/>
      <c r="GA4064" s="1"/>
      <c r="GB4064" s="1"/>
      <c r="GC4064" s="1"/>
      <c r="GD4064" s="1"/>
      <c r="GE4064" s="1"/>
      <c r="GF4064" s="1"/>
      <c r="GG4064" s="1"/>
      <c r="GH4064" s="1"/>
      <c r="GI4064" s="1"/>
      <c r="GJ4064" s="1"/>
      <c r="GK4064"/>
      <c r="GL4064"/>
      <c r="GM4064"/>
      <c r="GN4064"/>
      <c r="GO4064"/>
      <c r="GP4064"/>
      <c r="GQ4064"/>
      <c r="GR4064"/>
      <c r="GS4064"/>
      <c r="GT4064"/>
      <c r="GU4064"/>
      <c r="GV4064"/>
      <c r="GW4064"/>
      <c r="GX4064"/>
      <c r="GY4064"/>
      <c r="GZ4064"/>
      <c r="HA4064"/>
      <c r="HB4064"/>
      <c r="HC4064"/>
      <c r="HD4064"/>
      <c r="HE4064"/>
    </row>
    <row r="4065" spans="4:213" s="25" customFormat="1" x14ac:dyDescent="0.25">
      <c r="D4065" s="19"/>
      <c r="E4065" s="19"/>
      <c r="F4065" s="20"/>
      <c r="G4065" s="20"/>
      <c r="H4065" s="20"/>
      <c r="I4065" s="20"/>
      <c r="J4065" s="21"/>
      <c r="K4065" s="21"/>
      <c r="L4065" s="20"/>
      <c r="M4065" s="20"/>
      <c r="N4065" s="22"/>
      <c r="O4065" s="22"/>
      <c r="P4065" s="22"/>
      <c r="Q4065" s="22"/>
      <c r="R4065" s="19"/>
      <c r="S4065" s="19"/>
      <c r="T4065" s="19"/>
      <c r="U4065" s="20"/>
      <c r="V4065" s="20"/>
      <c r="W4065" s="20"/>
      <c r="X4065" s="27"/>
      <c r="Y4065" s="253"/>
      <c r="Z4065" s="30"/>
      <c r="AA4065" s="30"/>
      <c r="AB4065" s="31"/>
      <c r="AC4065" s="31"/>
      <c r="AD4065" s="31"/>
      <c r="AE4065" s="31"/>
      <c r="AF4065" s="31"/>
      <c r="AG4065" s="241"/>
      <c r="AH4065" s="31"/>
      <c r="AI4065" s="31"/>
      <c r="AJ4065" s="31"/>
      <c r="AK4065" s="31"/>
      <c r="AL4065" s="120"/>
      <c r="AQ4065" s="26"/>
      <c r="AW4065" s="19"/>
      <c r="AX4065" s="19"/>
      <c r="AY4065" s="19"/>
      <c r="AZ4065" s="19"/>
      <c r="BA4065" s="19"/>
      <c r="BB4065" s="19"/>
      <c r="BC4065" s="1"/>
      <c r="BD4065"/>
      <c r="BE4065"/>
      <c r="BF4065" s="1"/>
      <c r="BG4065"/>
      <c r="BH4065"/>
      <c r="BI4065"/>
      <c r="BJ4065" s="1"/>
      <c r="BK4065" s="1"/>
      <c r="BL4065"/>
      <c r="BM4065" s="1"/>
      <c r="BN4065" s="1"/>
      <c r="BO4065" s="1"/>
      <c r="BP4065" s="1"/>
      <c r="BQ4065" s="1"/>
      <c r="BR4065" s="1"/>
      <c r="BS4065" s="1"/>
      <c r="BT4065" s="22"/>
      <c r="BU4065" s="1"/>
      <c r="BV4065" s="1"/>
      <c r="BW4065" s="1"/>
      <c r="BX4065" s="1"/>
      <c r="BY4065" s="1"/>
      <c r="BZ4065" s="1"/>
      <c r="CA4065" s="1"/>
      <c r="CB4065" s="1"/>
      <c r="CC4065" s="1"/>
      <c r="CD4065" s="1"/>
      <c r="CE4065" s="1"/>
      <c r="CF4065" s="1"/>
      <c r="CG4065" s="1"/>
      <c r="CH4065" s="1"/>
      <c r="CI4065" s="1"/>
      <c r="CJ4065" s="1"/>
      <c r="CK4065" s="1"/>
      <c r="CL4065" s="1"/>
      <c r="CM4065" s="1"/>
      <c r="CN4065" s="1"/>
      <c r="CO4065" s="1"/>
      <c r="CP4065" s="1"/>
      <c r="CQ4065" s="1"/>
      <c r="CR4065" s="1"/>
      <c r="CS4065" s="1"/>
      <c r="CT4065" s="1"/>
      <c r="CU4065" s="1"/>
      <c r="CV4065" s="1"/>
      <c r="CW4065" s="1"/>
      <c r="CX4065" s="1"/>
      <c r="CY4065" s="1"/>
      <c r="CZ4065" s="1"/>
      <c r="DA4065" s="1"/>
      <c r="DB4065" s="1"/>
      <c r="DC4065" s="1"/>
      <c r="DD4065" s="1"/>
      <c r="DE4065" s="1"/>
      <c r="DF4065" s="1"/>
      <c r="DG4065" s="1"/>
      <c r="DH4065" s="1"/>
      <c r="DI4065" s="1"/>
      <c r="DJ4065" s="1"/>
      <c r="DK4065" s="1"/>
      <c r="DL4065" s="1"/>
      <c r="DM4065" s="1"/>
      <c r="DN4065" s="1"/>
      <c r="DO4065" s="1"/>
      <c r="DP4065" s="1"/>
      <c r="DQ4065" s="1"/>
      <c r="DR4065" s="1"/>
      <c r="DS4065" s="1"/>
      <c r="DT4065" s="1"/>
      <c r="DU4065" s="1"/>
      <c r="DV4065" s="1"/>
      <c r="DW4065" s="1"/>
      <c r="DX4065" s="1"/>
      <c r="DY4065" s="1"/>
      <c r="DZ4065" s="1"/>
      <c r="EA4065" s="1"/>
      <c r="EB4065" s="1"/>
      <c r="EC4065" s="1"/>
      <c r="ED4065" s="1"/>
      <c r="EE4065" s="1"/>
      <c r="EF4065" s="1"/>
      <c r="EG4065" s="1"/>
      <c r="EH4065" s="1"/>
      <c r="EI4065" s="1"/>
      <c r="EJ4065" s="1"/>
      <c r="EK4065" s="1"/>
      <c r="EL4065" s="1"/>
      <c r="EM4065" s="1"/>
      <c r="EN4065" s="1"/>
      <c r="EO4065" s="1"/>
      <c r="EP4065" s="1"/>
      <c r="EQ4065" s="1"/>
      <c r="ER4065" s="1"/>
      <c r="ES4065" s="1"/>
      <c r="ET4065" s="1"/>
      <c r="EU4065" s="1"/>
      <c r="EV4065" s="1"/>
      <c r="EW4065" s="1"/>
      <c r="EX4065" s="1"/>
      <c r="EY4065" s="1"/>
      <c r="EZ4065" s="1"/>
      <c r="FA4065" s="1"/>
      <c r="FB4065" s="1"/>
      <c r="FC4065" s="1"/>
      <c r="FD4065" s="1"/>
      <c r="FE4065" s="1"/>
      <c r="FF4065" s="1"/>
      <c r="FG4065" s="1"/>
      <c r="FH4065" s="1"/>
      <c r="FI4065" s="1"/>
      <c r="FJ4065" s="1"/>
      <c r="FK4065" s="1"/>
      <c r="FL4065" s="1"/>
      <c r="FM4065" s="1"/>
      <c r="FN4065" s="1"/>
      <c r="FO4065" s="1"/>
      <c r="FP4065" s="1"/>
      <c r="FQ4065" s="1"/>
      <c r="FR4065" s="1"/>
      <c r="FS4065" s="1"/>
      <c r="FT4065" s="1"/>
      <c r="FU4065" s="1"/>
      <c r="FV4065" s="1"/>
      <c r="FW4065" s="1"/>
      <c r="FX4065" s="1"/>
      <c r="FY4065" s="1"/>
      <c r="FZ4065" s="1"/>
      <c r="GA4065" s="1"/>
      <c r="GB4065" s="1"/>
      <c r="GC4065" s="1"/>
      <c r="GD4065" s="1"/>
      <c r="GE4065" s="1"/>
      <c r="GF4065" s="1"/>
      <c r="GG4065" s="1"/>
      <c r="GH4065" s="1"/>
      <c r="GI4065" s="1"/>
      <c r="GJ4065" s="1"/>
      <c r="GK4065"/>
      <c r="GL4065"/>
      <c r="GM4065"/>
      <c r="GN4065"/>
      <c r="GO4065"/>
      <c r="GP4065"/>
      <c r="GQ4065"/>
      <c r="GR4065"/>
      <c r="GS4065"/>
      <c r="GT4065"/>
      <c r="GU4065"/>
      <c r="GV4065"/>
      <c r="GW4065"/>
      <c r="GX4065"/>
      <c r="GY4065"/>
      <c r="GZ4065"/>
      <c r="HA4065"/>
      <c r="HB4065"/>
      <c r="HC4065"/>
      <c r="HD4065"/>
      <c r="HE4065"/>
    </row>
    <row r="4066" spans="4:213" s="25" customFormat="1" x14ac:dyDescent="0.25">
      <c r="D4066" s="19"/>
      <c r="E4066" s="19"/>
      <c r="F4066" s="20"/>
      <c r="G4066" s="20"/>
      <c r="H4066" s="20"/>
      <c r="I4066" s="20"/>
      <c r="J4066" s="21"/>
      <c r="K4066" s="21"/>
      <c r="L4066" s="20"/>
      <c r="M4066" s="20"/>
      <c r="N4066" s="22"/>
      <c r="O4066" s="22"/>
      <c r="P4066" s="22"/>
      <c r="Q4066" s="22"/>
      <c r="R4066" s="19"/>
      <c r="S4066" s="19"/>
      <c r="T4066" s="19"/>
      <c r="U4066" s="20"/>
      <c r="V4066" s="20"/>
      <c r="W4066" s="20"/>
      <c r="X4066" s="27"/>
      <c r="Y4066" s="253"/>
      <c r="Z4066" s="30"/>
      <c r="AA4066" s="30"/>
      <c r="AB4066" s="31"/>
      <c r="AC4066" s="31"/>
      <c r="AD4066" s="31"/>
      <c r="AE4066" s="31"/>
      <c r="AF4066" s="31"/>
      <c r="AG4066" s="241"/>
      <c r="AH4066" s="31"/>
      <c r="AI4066" s="31"/>
      <c r="AJ4066" s="31"/>
      <c r="AK4066" s="31"/>
      <c r="AL4066" s="120"/>
      <c r="AQ4066" s="26"/>
      <c r="AW4066" s="19"/>
      <c r="AX4066" s="19"/>
      <c r="AY4066" s="19"/>
      <c r="AZ4066" s="19"/>
      <c r="BA4066" s="19"/>
      <c r="BB4066" s="19"/>
      <c r="BC4066" s="1"/>
      <c r="BD4066"/>
      <c r="BE4066"/>
      <c r="BF4066" s="1"/>
      <c r="BG4066"/>
      <c r="BH4066"/>
      <c r="BI4066"/>
      <c r="BJ4066" s="1"/>
      <c r="BK4066" s="1"/>
      <c r="BL4066"/>
      <c r="BM4066" s="1"/>
      <c r="BN4066" s="1"/>
      <c r="BO4066" s="1"/>
      <c r="BP4066" s="1"/>
      <c r="BQ4066" s="1"/>
      <c r="BR4066" s="1"/>
      <c r="BS4066" s="1"/>
      <c r="BT4066" s="22"/>
      <c r="BU4066" s="1"/>
      <c r="BV4066" s="1"/>
      <c r="BW4066" s="1"/>
      <c r="BX4066" s="1"/>
      <c r="BY4066" s="1"/>
      <c r="BZ4066" s="1"/>
      <c r="CA4066" s="1"/>
      <c r="CB4066" s="1"/>
      <c r="CC4066" s="1"/>
      <c r="CD4066" s="1"/>
      <c r="CE4066" s="1"/>
      <c r="CF4066" s="1"/>
      <c r="CG4066" s="1"/>
      <c r="CH4066" s="1"/>
      <c r="CI4066" s="1"/>
      <c r="CJ4066" s="1"/>
      <c r="CK4066" s="1"/>
      <c r="CL4066" s="1"/>
      <c r="CM4066" s="1"/>
      <c r="CN4066" s="1"/>
      <c r="CO4066" s="1"/>
      <c r="CP4066" s="1"/>
      <c r="CQ4066" s="1"/>
      <c r="CR4066" s="1"/>
      <c r="CS4066" s="1"/>
      <c r="CT4066" s="1"/>
      <c r="CU4066" s="1"/>
      <c r="CV4066" s="1"/>
      <c r="CW4066" s="1"/>
      <c r="CX4066" s="1"/>
      <c r="CY4066" s="1"/>
      <c r="CZ4066" s="1"/>
      <c r="DA4066" s="1"/>
      <c r="DB4066" s="1"/>
      <c r="DC4066" s="1"/>
      <c r="DD4066" s="1"/>
      <c r="DE4066" s="1"/>
      <c r="DF4066" s="1"/>
      <c r="DG4066" s="1"/>
      <c r="DH4066" s="1"/>
      <c r="DI4066" s="1"/>
      <c r="DJ4066" s="1"/>
      <c r="DK4066" s="1"/>
      <c r="DL4066" s="1"/>
      <c r="DM4066" s="1"/>
      <c r="DN4066" s="1"/>
      <c r="DO4066" s="1"/>
      <c r="DP4066" s="1"/>
      <c r="DQ4066" s="1"/>
      <c r="DR4066" s="1"/>
      <c r="DS4066" s="1"/>
      <c r="DT4066" s="1"/>
      <c r="DU4066" s="1"/>
      <c r="DV4066" s="1"/>
      <c r="DW4066" s="1"/>
      <c r="DX4066" s="1"/>
      <c r="DY4066" s="1"/>
      <c r="DZ4066" s="1"/>
      <c r="EA4066" s="1"/>
      <c r="EB4066" s="1"/>
      <c r="EC4066" s="1"/>
      <c r="ED4066" s="1"/>
      <c r="EE4066" s="1"/>
      <c r="EF4066" s="1"/>
      <c r="EG4066" s="1"/>
      <c r="EH4066" s="1"/>
      <c r="EI4066" s="1"/>
      <c r="EJ4066" s="1"/>
      <c r="EK4066" s="1"/>
      <c r="EL4066" s="1"/>
      <c r="EM4066" s="1"/>
      <c r="EN4066" s="1"/>
      <c r="EO4066" s="1"/>
      <c r="EP4066" s="1"/>
      <c r="EQ4066" s="1"/>
      <c r="ER4066" s="1"/>
      <c r="ES4066" s="1"/>
      <c r="ET4066" s="1"/>
      <c r="EU4066" s="1"/>
      <c r="EV4066" s="1"/>
      <c r="EW4066" s="1"/>
      <c r="EX4066" s="1"/>
      <c r="EY4066" s="1"/>
      <c r="EZ4066" s="1"/>
      <c r="FA4066" s="1"/>
      <c r="FB4066" s="1"/>
      <c r="FC4066" s="1"/>
      <c r="FD4066" s="1"/>
      <c r="FE4066" s="1"/>
      <c r="FF4066" s="1"/>
      <c r="FG4066" s="1"/>
      <c r="FH4066" s="1"/>
      <c r="FI4066" s="1"/>
      <c r="FJ4066" s="1"/>
      <c r="FK4066" s="1"/>
      <c r="FL4066" s="1"/>
      <c r="FM4066" s="1"/>
      <c r="FN4066" s="1"/>
      <c r="FO4066" s="1"/>
      <c r="FP4066" s="1"/>
      <c r="FQ4066" s="1"/>
      <c r="FR4066" s="1"/>
      <c r="FS4066" s="1"/>
      <c r="FT4066" s="1"/>
      <c r="FU4066" s="1"/>
      <c r="FV4066" s="1"/>
      <c r="FW4066" s="1"/>
      <c r="FX4066" s="1"/>
      <c r="FY4066" s="1"/>
      <c r="FZ4066" s="1"/>
      <c r="GA4066" s="1"/>
      <c r="GB4066" s="1"/>
      <c r="GC4066" s="1"/>
      <c r="GD4066" s="1"/>
      <c r="GE4066" s="1"/>
      <c r="GF4066" s="1"/>
      <c r="GG4066" s="1"/>
      <c r="GH4066" s="1"/>
      <c r="GI4066" s="1"/>
      <c r="GJ4066" s="1"/>
      <c r="GK4066"/>
      <c r="GL4066"/>
      <c r="GM4066"/>
      <c r="GN4066"/>
      <c r="GO4066"/>
      <c r="GP4066"/>
      <c r="GQ4066"/>
      <c r="GR4066"/>
      <c r="GS4066"/>
      <c r="GT4066"/>
      <c r="GU4066"/>
      <c r="GV4066"/>
      <c r="GW4066"/>
      <c r="GX4066"/>
      <c r="GY4066"/>
      <c r="GZ4066"/>
      <c r="HA4066"/>
      <c r="HB4066"/>
      <c r="HC4066"/>
      <c r="HD4066"/>
      <c r="HE4066"/>
    </row>
    <row r="4067" spans="4:213" s="25" customFormat="1" x14ac:dyDescent="0.25">
      <c r="D4067" s="19"/>
      <c r="E4067" s="19"/>
      <c r="F4067" s="20"/>
      <c r="G4067" s="20"/>
      <c r="H4067" s="20"/>
      <c r="I4067" s="20"/>
      <c r="J4067" s="21"/>
      <c r="K4067" s="21"/>
      <c r="L4067" s="20"/>
      <c r="M4067" s="20"/>
      <c r="N4067" s="22"/>
      <c r="O4067" s="22"/>
      <c r="P4067" s="22"/>
      <c r="Q4067" s="22"/>
      <c r="R4067" s="19"/>
      <c r="S4067" s="19"/>
      <c r="T4067" s="19"/>
      <c r="U4067" s="20"/>
      <c r="V4067" s="20"/>
      <c r="W4067" s="20"/>
      <c r="X4067" s="27"/>
      <c r="Y4067" s="253"/>
      <c r="Z4067" s="30"/>
      <c r="AA4067" s="30"/>
      <c r="AB4067" s="31"/>
      <c r="AC4067" s="31"/>
      <c r="AD4067" s="31"/>
      <c r="AE4067" s="31"/>
      <c r="AF4067" s="31"/>
      <c r="AG4067" s="241"/>
      <c r="AH4067" s="31"/>
      <c r="AI4067" s="31"/>
      <c r="AJ4067" s="31"/>
      <c r="AK4067" s="31"/>
      <c r="AL4067" s="120"/>
      <c r="AQ4067" s="26"/>
      <c r="AW4067" s="19"/>
      <c r="AX4067" s="19"/>
      <c r="AY4067" s="19"/>
      <c r="AZ4067" s="19"/>
      <c r="BA4067" s="19"/>
      <c r="BB4067" s="19"/>
      <c r="BC4067" s="1"/>
      <c r="BD4067"/>
      <c r="BE4067"/>
      <c r="BF4067" s="1"/>
      <c r="BG4067"/>
      <c r="BH4067"/>
      <c r="BI4067"/>
      <c r="BJ4067" s="1"/>
      <c r="BK4067" s="1"/>
      <c r="BL4067"/>
      <c r="BM4067" s="1"/>
      <c r="BN4067" s="1"/>
      <c r="BO4067" s="1"/>
      <c r="BP4067" s="1"/>
      <c r="BQ4067" s="1"/>
      <c r="BR4067" s="1"/>
      <c r="BS4067" s="1"/>
      <c r="BT4067" s="22"/>
      <c r="BU4067" s="1"/>
      <c r="BV4067" s="1"/>
      <c r="BW4067" s="1"/>
      <c r="BX4067" s="1"/>
      <c r="BY4067" s="1"/>
      <c r="BZ4067" s="1"/>
      <c r="CA4067" s="1"/>
      <c r="CB4067" s="1"/>
      <c r="CC4067" s="1"/>
      <c r="CD4067" s="1"/>
      <c r="CE4067" s="1"/>
      <c r="CF4067" s="1"/>
      <c r="CG4067" s="1"/>
      <c r="CH4067" s="1"/>
      <c r="CI4067" s="1"/>
      <c r="CJ4067" s="1"/>
      <c r="CK4067" s="1"/>
      <c r="CL4067" s="1"/>
      <c r="CM4067" s="1"/>
      <c r="CN4067" s="1"/>
      <c r="CO4067" s="1"/>
      <c r="CP4067" s="1"/>
      <c r="CQ4067" s="1"/>
      <c r="CR4067" s="1"/>
      <c r="CS4067" s="1"/>
      <c r="CT4067" s="1"/>
      <c r="CU4067" s="1"/>
      <c r="CV4067" s="1"/>
      <c r="CW4067" s="1"/>
      <c r="CX4067" s="1"/>
      <c r="CY4067" s="1"/>
      <c r="CZ4067" s="1"/>
      <c r="DA4067" s="1"/>
      <c r="DB4067" s="1"/>
      <c r="DC4067" s="1"/>
      <c r="DD4067" s="1"/>
      <c r="DE4067" s="1"/>
      <c r="DF4067" s="1"/>
      <c r="DG4067" s="1"/>
      <c r="DH4067" s="1"/>
      <c r="DI4067" s="1"/>
      <c r="DJ4067" s="1"/>
      <c r="DK4067" s="1"/>
      <c r="DL4067" s="1"/>
      <c r="DM4067" s="1"/>
      <c r="DN4067" s="1"/>
      <c r="DO4067" s="1"/>
      <c r="DP4067" s="1"/>
      <c r="DQ4067" s="1"/>
      <c r="DR4067" s="1"/>
      <c r="DS4067" s="1"/>
      <c r="DT4067" s="1"/>
      <c r="DU4067" s="1"/>
      <c r="DV4067" s="1"/>
      <c r="DW4067" s="1"/>
      <c r="DX4067" s="1"/>
      <c r="DY4067" s="1"/>
      <c r="DZ4067" s="1"/>
      <c r="EA4067" s="1"/>
      <c r="EB4067" s="1"/>
      <c r="EC4067" s="1"/>
      <c r="ED4067" s="1"/>
      <c r="EE4067" s="1"/>
      <c r="EF4067" s="1"/>
      <c r="EG4067" s="1"/>
      <c r="EH4067" s="1"/>
      <c r="EI4067" s="1"/>
      <c r="EJ4067" s="1"/>
      <c r="EK4067" s="1"/>
      <c r="EL4067" s="1"/>
      <c r="EM4067" s="1"/>
      <c r="EN4067" s="1"/>
      <c r="EO4067" s="1"/>
      <c r="EP4067" s="1"/>
      <c r="EQ4067" s="1"/>
      <c r="ER4067" s="1"/>
      <c r="ES4067" s="1"/>
      <c r="ET4067" s="1"/>
      <c r="EU4067" s="1"/>
      <c r="EV4067" s="1"/>
      <c r="EW4067" s="1"/>
      <c r="EX4067" s="1"/>
      <c r="EY4067" s="1"/>
      <c r="EZ4067" s="1"/>
      <c r="FA4067" s="1"/>
      <c r="FB4067" s="1"/>
      <c r="FC4067" s="1"/>
      <c r="FD4067" s="1"/>
      <c r="FE4067" s="1"/>
      <c r="FF4067" s="1"/>
      <c r="FG4067" s="1"/>
      <c r="FH4067" s="1"/>
      <c r="FI4067" s="1"/>
      <c r="FJ4067" s="1"/>
      <c r="FK4067" s="1"/>
      <c r="FL4067" s="1"/>
      <c r="FM4067" s="1"/>
      <c r="FN4067" s="1"/>
      <c r="FO4067" s="1"/>
      <c r="FP4067" s="1"/>
      <c r="FQ4067" s="1"/>
      <c r="FR4067" s="1"/>
      <c r="FS4067" s="1"/>
      <c r="FT4067" s="1"/>
      <c r="FU4067" s="1"/>
      <c r="FV4067" s="1"/>
      <c r="FW4067" s="1"/>
      <c r="FX4067" s="1"/>
      <c r="FY4067" s="1"/>
      <c r="FZ4067" s="1"/>
      <c r="GA4067" s="1"/>
      <c r="GB4067" s="1"/>
      <c r="GC4067" s="1"/>
      <c r="GD4067" s="1"/>
      <c r="GE4067" s="1"/>
      <c r="GF4067" s="1"/>
      <c r="GG4067" s="1"/>
      <c r="GH4067" s="1"/>
      <c r="GI4067" s="1"/>
      <c r="GJ4067" s="1"/>
      <c r="GK4067"/>
      <c r="GL4067"/>
      <c r="GM4067"/>
      <c r="GN4067"/>
      <c r="GO4067"/>
      <c r="GP4067"/>
      <c r="GQ4067"/>
      <c r="GR4067"/>
      <c r="GS4067"/>
      <c r="GT4067"/>
      <c r="GU4067"/>
      <c r="GV4067"/>
      <c r="GW4067"/>
      <c r="GX4067"/>
      <c r="GY4067"/>
      <c r="GZ4067"/>
      <c r="HA4067"/>
      <c r="HB4067"/>
      <c r="HC4067"/>
      <c r="HD4067"/>
      <c r="HE4067"/>
    </row>
    <row r="4068" spans="4:213" s="25" customFormat="1" x14ac:dyDescent="0.25">
      <c r="D4068" s="19"/>
      <c r="E4068" s="19"/>
      <c r="F4068" s="20"/>
      <c r="G4068" s="20"/>
      <c r="H4068" s="20"/>
      <c r="I4068" s="20"/>
      <c r="J4068" s="21"/>
      <c r="K4068" s="21"/>
      <c r="L4068" s="20"/>
      <c r="M4068" s="20"/>
      <c r="N4068" s="22"/>
      <c r="O4068" s="22"/>
      <c r="P4068" s="22"/>
      <c r="Q4068" s="22"/>
      <c r="R4068" s="19"/>
      <c r="S4068" s="19"/>
      <c r="T4068" s="19"/>
      <c r="U4068" s="20"/>
      <c r="V4068" s="20"/>
      <c r="W4068" s="20"/>
      <c r="X4068" s="27"/>
      <c r="Y4068" s="253"/>
      <c r="Z4068" s="30"/>
      <c r="AA4068" s="30"/>
      <c r="AB4068" s="31"/>
      <c r="AC4068" s="31"/>
      <c r="AD4068" s="31"/>
      <c r="AE4068" s="31"/>
      <c r="AF4068" s="31"/>
      <c r="AG4068" s="241"/>
      <c r="AH4068" s="31"/>
      <c r="AI4068" s="31"/>
      <c r="AJ4068" s="31"/>
      <c r="AK4068" s="31"/>
      <c r="AL4068" s="120"/>
      <c r="AQ4068" s="26"/>
      <c r="AW4068" s="19"/>
      <c r="AX4068" s="19"/>
      <c r="AY4068" s="19"/>
      <c r="AZ4068" s="19"/>
      <c r="BA4068" s="19"/>
      <c r="BB4068" s="19"/>
      <c r="BC4068" s="1"/>
      <c r="BD4068"/>
      <c r="BE4068"/>
      <c r="BF4068" s="1"/>
      <c r="BG4068"/>
      <c r="BH4068"/>
      <c r="BI4068"/>
      <c r="BJ4068" s="1"/>
      <c r="BK4068" s="1"/>
      <c r="BL4068"/>
      <c r="BM4068" s="1"/>
      <c r="BN4068" s="1"/>
      <c r="BO4068" s="1"/>
      <c r="BP4068" s="1"/>
      <c r="BQ4068" s="1"/>
      <c r="BR4068" s="1"/>
      <c r="BS4068" s="1"/>
      <c r="BT4068" s="22"/>
      <c r="BU4068" s="1"/>
      <c r="BV4068" s="1"/>
      <c r="BW4068" s="1"/>
      <c r="BX4068" s="1"/>
      <c r="BY4068" s="1"/>
      <c r="BZ4068" s="1"/>
      <c r="CA4068" s="1"/>
      <c r="CB4068" s="1"/>
      <c r="CC4068" s="1"/>
      <c r="CD4068" s="1"/>
      <c r="CE4068" s="1"/>
      <c r="CF4068" s="1"/>
      <c r="CG4068" s="1"/>
      <c r="CH4068" s="1"/>
      <c r="CI4068" s="1"/>
      <c r="CJ4068" s="1"/>
      <c r="CK4068" s="1"/>
      <c r="CL4068" s="1"/>
      <c r="CM4068" s="1"/>
      <c r="CN4068" s="1"/>
      <c r="CO4068" s="1"/>
      <c r="CP4068" s="1"/>
      <c r="CQ4068" s="1"/>
      <c r="CR4068" s="1"/>
      <c r="CS4068" s="1"/>
      <c r="CT4068" s="1"/>
      <c r="CU4068" s="1"/>
      <c r="CV4068" s="1"/>
      <c r="CW4068" s="1"/>
      <c r="CX4068" s="1"/>
      <c r="CY4068" s="1"/>
      <c r="CZ4068" s="1"/>
      <c r="DA4068" s="1"/>
      <c r="DB4068" s="1"/>
      <c r="DC4068" s="1"/>
      <c r="DD4068" s="1"/>
      <c r="DE4068" s="1"/>
      <c r="DF4068" s="1"/>
      <c r="DG4068" s="1"/>
      <c r="DH4068" s="1"/>
      <c r="DI4068" s="1"/>
      <c r="DJ4068" s="1"/>
      <c r="DK4068" s="1"/>
      <c r="DL4068" s="1"/>
      <c r="DM4068" s="1"/>
      <c r="DN4068" s="1"/>
      <c r="DO4068" s="1"/>
      <c r="DP4068" s="1"/>
      <c r="DQ4068" s="1"/>
      <c r="DR4068" s="1"/>
      <c r="DS4068" s="1"/>
      <c r="DT4068" s="1"/>
      <c r="DU4068" s="1"/>
      <c r="DV4068" s="1"/>
      <c r="DW4068" s="1"/>
      <c r="DX4068" s="1"/>
      <c r="DY4068" s="1"/>
      <c r="DZ4068" s="1"/>
      <c r="EA4068" s="1"/>
      <c r="EB4068" s="1"/>
      <c r="EC4068" s="1"/>
      <c r="ED4068" s="1"/>
      <c r="EE4068" s="1"/>
      <c r="EF4068" s="1"/>
      <c r="EG4068" s="1"/>
      <c r="EH4068" s="1"/>
      <c r="EI4068" s="1"/>
      <c r="EJ4068" s="1"/>
      <c r="EK4068" s="1"/>
      <c r="EL4068" s="1"/>
      <c r="EM4068" s="1"/>
      <c r="EN4068" s="1"/>
      <c r="EO4068" s="1"/>
      <c r="EP4068" s="1"/>
      <c r="EQ4068" s="1"/>
      <c r="ER4068" s="1"/>
      <c r="ES4068" s="1"/>
      <c r="ET4068" s="1"/>
      <c r="EU4068" s="1"/>
      <c r="EV4068" s="1"/>
      <c r="EW4068" s="1"/>
      <c r="EX4068" s="1"/>
      <c r="EY4068" s="1"/>
      <c r="EZ4068" s="1"/>
      <c r="FA4068" s="1"/>
      <c r="FB4068" s="1"/>
      <c r="FC4068" s="1"/>
      <c r="FD4068" s="1"/>
      <c r="FE4068" s="1"/>
      <c r="FF4068" s="1"/>
      <c r="FG4068" s="1"/>
      <c r="FH4068" s="1"/>
      <c r="FI4068" s="1"/>
      <c r="FJ4068" s="1"/>
      <c r="FK4068" s="1"/>
      <c r="FL4068" s="1"/>
      <c r="FM4068" s="1"/>
      <c r="FN4068" s="1"/>
      <c r="FO4068" s="1"/>
      <c r="FP4068" s="1"/>
      <c r="FQ4068" s="1"/>
      <c r="FR4068" s="1"/>
      <c r="FS4068" s="1"/>
      <c r="FT4068" s="1"/>
      <c r="FU4068" s="1"/>
      <c r="FV4068" s="1"/>
      <c r="FW4068" s="1"/>
      <c r="FX4068" s="1"/>
      <c r="FY4068" s="1"/>
      <c r="FZ4068" s="1"/>
      <c r="GA4068" s="1"/>
      <c r="GB4068" s="1"/>
      <c r="GC4068" s="1"/>
      <c r="GD4068" s="1"/>
      <c r="GE4068" s="1"/>
      <c r="GF4068" s="1"/>
      <c r="GG4068" s="1"/>
      <c r="GH4068" s="1"/>
      <c r="GI4068" s="1"/>
      <c r="GJ4068" s="1"/>
      <c r="GK4068"/>
      <c r="GL4068"/>
      <c r="GM4068"/>
      <c r="GN4068"/>
      <c r="GO4068"/>
      <c r="GP4068"/>
      <c r="GQ4068"/>
      <c r="GR4068"/>
      <c r="GS4068"/>
      <c r="GT4068"/>
      <c r="GU4068"/>
      <c r="GV4068"/>
      <c r="GW4068"/>
      <c r="GX4068"/>
      <c r="GY4068"/>
      <c r="GZ4068"/>
      <c r="HA4068"/>
      <c r="HB4068"/>
      <c r="HC4068"/>
      <c r="HD4068"/>
      <c r="HE4068"/>
    </row>
    <row r="4069" spans="4:213" s="25" customFormat="1" x14ac:dyDescent="0.25">
      <c r="D4069" s="19"/>
      <c r="E4069" s="19"/>
      <c r="F4069" s="20"/>
      <c r="G4069" s="20"/>
      <c r="H4069" s="20"/>
      <c r="I4069" s="20"/>
      <c r="J4069" s="21"/>
      <c r="K4069" s="21"/>
      <c r="L4069" s="20"/>
      <c r="M4069" s="20"/>
      <c r="N4069" s="22"/>
      <c r="O4069" s="22"/>
      <c r="P4069" s="22"/>
      <c r="Q4069" s="22"/>
      <c r="R4069" s="19"/>
      <c r="S4069" s="19"/>
      <c r="T4069" s="19"/>
      <c r="U4069" s="20"/>
      <c r="V4069" s="20"/>
      <c r="W4069" s="20"/>
      <c r="X4069" s="27"/>
      <c r="Y4069" s="253"/>
      <c r="Z4069" s="30"/>
      <c r="AA4069" s="30"/>
      <c r="AB4069" s="31"/>
      <c r="AC4069" s="31"/>
      <c r="AD4069" s="31"/>
      <c r="AE4069" s="31"/>
      <c r="AF4069" s="31"/>
      <c r="AG4069" s="241"/>
      <c r="AH4069" s="31"/>
      <c r="AI4069" s="31"/>
      <c r="AJ4069" s="31"/>
      <c r="AK4069" s="31"/>
      <c r="AL4069" s="120"/>
      <c r="AQ4069" s="26"/>
      <c r="AW4069" s="19"/>
      <c r="AX4069" s="19"/>
      <c r="AY4069" s="19"/>
      <c r="AZ4069" s="19"/>
      <c r="BA4069" s="19"/>
      <c r="BB4069" s="19"/>
      <c r="BC4069" s="1"/>
      <c r="BD4069"/>
      <c r="BE4069"/>
      <c r="BF4069" s="1"/>
      <c r="BG4069"/>
      <c r="BH4069"/>
      <c r="BI4069"/>
      <c r="BJ4069" s="1"/>
      <c r="BK4069" s="1"/>
      <c r="BL4069"/>
      <c r="BM4069" s="1"/>
      <c r="BN4069" s="1"/>
      <c r="BO4069" s="1"/>
      <c r="BP4069" s="1"/>
      <c r="BQ4069" s="1"/>
      <c r="BR4069" s="1"/>
      <c r="BS4069" s="1"/>
      <c r="BT4069" s="22"/>
      <c r="BU4069" s="1"/>
      <c r="BV4069" s="1"/>
      <c r="BW4069" s="1"/>
      <c r="BX4069" s="1"/>
      <c r="BY4069" s="1"/>
      <c r="BZ4069" s="1"/>
      <c r="CA4069" s="1"/>
      <c r="CB4069" s="1"/>
      <c r="CC4069" s="1"/>
      <c r="CD4069" s="1"/>
      <c r="CE4069" s="1"/>
      <c r="CF4069" s="1"/>
      <c r="CG4069" s="1"/>
      <c r="CH4069" s="1"/>
      <c r="CI4069" s="1"/>
      <c r="CJ4069" s="1"/>
      <c r="CK4069" s="1"/>
      <c r="CL4069" s="1"/>
      <c r="CM4069" s="1"/>
      <c r="CN4069" s="1"/>
      <c r="CO4069" s="1"/>
      <c r="CP4069" s="1"/>
      <c r="CQ4069" s="1"/>
      <c r="CR4069" s="1"/>
      <c r="CS4069" s="1"/>
      <c r="CT4069" s="1"/>
      <c r="CU4069" s="1"/>
      <c r="CV4069" s="1"/>
      <c r="CW4069" s="1"/>
      <c r="CX4069" s="1"/>
      <c r="CY4069" s="1"/>
      <c r="CZ4069" s="1"/>
      <c r="DA4069" s="1"/>
      <c r="DB4069" s="1"/>
      <c r="DC4069" s="1"/>
      <c r="DD4069" s="1"/>
      <c r="DE4069" s="1"/>
      <c r="DF4069" s="1"/>
      <c r="DG4069" s="1"/>
      <c r="DH4069" s="1"/>
      <c r="DI4069" s="1"/>
      <c r="DJ4069" s="1"/>
      <c r="DK4069" s="1"/>
      <c r="DL4069" s="1"/>
      <c r="DM4069" s="1"/>
      <c r="DN4069" s="1"/>
      <c r="DO4069" s="1"/>
      <c r="DP4069" s="1"/>
      <c r="DQ4069" s="1"/>
      <c r="DR4069" s="1"/>
      <c r="DS4069" s="1"/>
      <c r="DT4069" s="1"/>
      <c r="DU4069" s="1"/>
      <c r="DV4069" s="1"/>
      <c r="DW4069" s="1"/>
      <c r="DX4069" s="1"/>
      <c r="DY4069" s="1"/>
      <c r="DZ4069" s="1"/>
      <c r="EA4069" s="1"/>
      <c r="EB4069" s="1"/>
      <c r="EC4069" s="1"/>
      <c r="ED4069" s="1"/>
      <c r="EE4069" s="1"/>
      <c r="EF4069" s="1"/>
      <c r="EG4069" s="1"/>
      <c r="EH4069" s="1"/>
      <c r="EI4069" s="1"/>
      <c r="EJ4069" s="1"/>
      <c r="EK4069" s="1"/>
      <c r="EL4069" s="1"/>
      <c r="EM4069" s="1"/>
      <c r="EN4069" s="1"/>
      <c r="EO4069" s="1"/>
      <c r="EP4069" s="1"/>
      <c r="EQ4069" s="1"/>
      <c r="ER4069" s="1"/>
      <c r="ES4069" s="1"/>
      <c r="ET4069" s="1"/>
      <c r="EU4069" s="1"/>
      <c r="EV4069" s="1"/>
      <c r="EW4069" s="1"/>
      <c r="EX4069" s="1"/>
      <c r="EY4069" s="1"/>
      <c r="EZ4069" s="1"/>
      <c r="FA4069" s="1"/>
      <c r="FB4069" s="1"/>
      <c r="FC4069" s="1"/>
      <c r="FD4069" s="1"/>
      <c r="FE4069" s="1"/>
      <c r="FF4069" s="1"/>
      <c r="FG4069" s="1"/>
      <c r="FH4069" s="1"/>
      <c r="FI4069" s="1"/>
      <c r="FJ4069" s="1"/>
      <c r="FK4069" s="1"/>
      <c r="FL4069" s="1"/>
      <c r="FM4069" s="1"/>
      <c r="FN4069" s="1"/>
      <c r="FO4069" s="1"/>
      <c r="FP4069" s="1"/>
      <c r="FQ4069" s="1"/>
      <c r="FR4069" s="1"/>
      <c r="FS4069" s="1"/>
      <c r="FT4069" s="1"/>
      <c r="FU4069" s="1"/>
      <c r="FV4069" s="1"/>
      <c r="FW4069" s="1"/>
      <c r="FX4069" s="1"/>
      <c r="FY4069" s="1"/>
      <c r="FZ4069" s="1"/>
      <c r="GA4069" s="1"/>
      <c r="GB4069" s="1"/>
      <c r="GC4069" s="1"/>
      <c r="GD4069" s="1"/>
      <c r="GE4069" s="1"/>
      <c r="GF4069" s="1"/>
      <c r="GG4069" s="1"/>
      <c r="GH4069" s="1"/>
      <c r="GI4069" s="1"/>
      <c r="GJ4069" s="1"/>
      <c r="GK4069"/>
      <c r="GL4069"/>
      <c r="GM4069"/>
      <c r="GN4069"/>
      <c r="GO4069"/>
      <c r="GP4069"/>
      <c r="GQ4069"/>
      <c r="GR4069"/>
      <c r="GS4069"/>
      <c r="GT4069"/>
      <c r="GU4069"/>
      <c r="GV4069"/>
      <c r="GW4069"/>
      <c r="GX4069"/>
      <c r="GY4069"/>
      <c r="GZ4069"/>
      <c r="HA4069"/>
      <c r="HB4069"/>
      <c r="HC4069"/>
      <c r="HD4069"/>
      <c r="HE4069"/>
    </row>
    <row r="4070" spans="4:213" s="25" customFormat="1" x14ac:dyDescent="0.25">
      <c r="D4070" s="19"/>
      <c r="E4070" s="19"/>
      <c r="F4070" s="20"/>
      <c r="G4070" s="20"/>
      <c r="H4070" s="20"/>
      <c r="I4070" s="20"/>
      <c r="J4070" s="21"/>
      <c r="K4070" s="21"/>
      <c r="L4070" s="20"/>
      <c r="M4070" s="20"/>
      <c r="N4070" s="22"/>
      <c r="O4070" s="22"/>
      <c r="P4070" s="22"/>
      <c r="Q4070" s="22"/>
      <c r="R4070" s="19"/>
      <c r="S4070" s="19"/>
      <c r="T4070" s="19"/>
      <c r="U4070" s="20"/>
      <c r="V4070" s="20"/>
      <c r="W4070" s="20"/>
      <c r="X4070" s="27"/>
      <c r="Y4070" s="253"/>
      <c r="Z4070" s="30"/>
      <c r="AA4070" s="30"/>
      <c r="AB4070" s="31"/>
      <c r="AC4070" s="31"/>
      <c r="AD4070" s="31"/>
      <c r="AE4070" s="31"/>
      <c r="AF4070" s="31"/>
      <c r="AG4070" s="241"/>
      <c r="AH4070" s="31"/>
      <c r="AI4070" s="31"/>
      <c r="AJ4070" s="31"/>
      <c r="AK4070" s="31"/>
      <c r="AL4070" s="120"/>
      <c r="AQ4070" s="26"/>
      <c r="AW4070" s="19"/>
      <c r="AX4070" s="19"/>
      <c r="AY4070" s="19"/>
      <c r="AZ4070" s="19"/>
      <c r="BA4070" s="19"/>
      <c r="BB4070" s="19"/>
      <c r="BC4070" s="1"/>
      <c r="BD4070"/>
      <c r="BE4070"/>
      <c r="BF4070" s="1"/>
      <c r="BG4070"/>
      <c r="BH4070"/>
      <c r="BI4070"/>
      <c r="BJ4070" s="1"/>
      <c r="BK4070" s="1"/>
      <c r="BL4070"/>
      <c r="BM4070" s="1"/>
      <c r="BN4070" s="1"/>
      <c r="BO4070" s="1"/>
      <c r="BP4070" s="1"/>
      <c r="BQ4070" s="1"/>
      <c r="BR4070" s="1"/>
      <c r="BS4070" s="1"/>
      <c r="BT4070" s="22"/>
      <c r="BU4070" s="1"/>
      <c r="BV4070" s="1"/>
      <c r="BW4070" s="1"/>
      <c r="BX4070" s="1"/>
      <c r="BY4070" s="1"/>
      <c r="BZ4070" s="1"/>
      <c r="CA4070" s="1"/>
      <c r="CB4070" s="1"/>
      <c r="CC4070" s="1"/>
      <c r="CD4070" s="1"/>
      <c r="CE4070" s="1"/>
      <c r="CF4070" s="1"/>
      <c r="CG4070" s="1"/>
      <c r="CH4070" s="1"/>
      <c r="CI4070" s="1"/>
      <c r="CJ4070" s="1"/>
      <c r="CK4070" s="1"/>
      <c r="CL4070" s="1"/>
      <c r="CM4070" s="1"/>
      <c r="CN4070" s="1"/>
      <c r="CO4070" s="1"/>
      <c r="CP4070" s="1"/>
      <c r="CQ4070" s="1"/>
      <c r="CR4070" s="1"/>
      <c r="CS4070" s="1"/>
      <c r="CT4070" s="1"/>
      <c r="CU4070" s="1"/>
      <c r="CV4070" s="1"/>
      <c r="CW4070" s="1"/>
      <c r="CX4070" s="1"/>
      <c r="CY4070" s="1"/>
      <c r="CZ4070" s="1"/>
      <c r="DA4070" s="1"/>
      <c r="DB4070" s="1"/>
      <c r="DC4070" s="1"/>
      <c r="DD4070" s="1"/>
      <c r="DE4070" s="1"/>
      <c r="DF4070" s="1"/>
      <c r="DG4070" s="1"/>
      <c r="DH4070" s="1"/>
      <c r="DI4070" s="1"/>
      <c r="DJ4070" s="1"/>
      <c r="DK4070" s="1"/>
      <c r="DL4070" s="1"/>
      <c r="DM4070" s="1"/>
      <c r="DN4070" s="1"/>
      <c r="DO4070" s="1"/>
      <c r="DP4070" s="1"/>
      <c r="DQ4070" s="1"/>
      <c r="DR4070" s="1"/>
      <c r="DS4070" s="1"/>
      <c r="DT4070" s="1"/>
      <c r="DU4070" s="1"/>
      <c r="DV4070" s="1"/>
      <c r="DW4070" s="1"/>
      <c r="DX4070" s="1"/>
      <c r="DY4070" s="1"/>
      <c r="DZ4070" s="1"/>
      <c r="EA4070" s="1"/>
      <c r="EB4070" s="1"/>
      <c r="EC4070" s="1"/>
      <c r="ED4070" s="1"/>
      <c r="EE4070" s="1"/>
      <c r="EF4070" s="1"/>
      <c r="EG4070" s="1"/>
      <c r="EH4070" s="1"/>
      <c r="EI4070" s="1"/>
      <c r="EJ4070" s="1"/>
      <c r="EK4070" s="1"/>
      <c r="EL4070" s="1"/>
      <c r="EM4070" s="1"/>
      <c r="EN4070" s="1"/>
      <c r="EO4070" s="1"/>
      <c r="EP4070" s="1"/>
      <c r="EQ4070" s="1"/>
      <c r="ER4070" s="1"/>
      <c r="ES4070" s="1"/>
      <c r="ET4070" s="1"/>
      <c r="EU4070" s="1"/>
      <c r="EV4070" s="1"/>
      <c r="EW4070" s="1"/>
      <c r="EX4070" s="1"/>
      <c r="EY4070" s="1"/>
      <c r="EZ4070" s="1"/>
      <c r="FA4070" s="1"/>
      <c r="FB4070" s="1"/>
      <c r="FC4070" s="1"/>
      <c r="FD4070" s="1"/>
      <c r="FE4070" s="1"/>
      <c r="FF4070" s="1"/>
      <c r="FG4070" s="1"/>
      <c r="FH4070" s="1"/>
      <c r="FI4070" s="1"/>
      <c r="FJ4070" s="1"/>
      <c r="FK4070" s="1"/>
      <c r="FL4070" s="1"/>
      <c r="FM4070" s="1"/>
      <c r="FN4070" s="1"/>
      <c r="FO4070" s="1"/>
      <c r="FP4070" s="1"/>
      <c r="FQ4070" s="1"/>
      <c r="FR4070" s="1"/>
      <c r="FS4070" s="1"/>
      <c r="FT4070" s="1"/>
      <c r="FU4070" s="1"/>
      <c r="FV4070" s="1"/>
      <c r="FW4070" s="1"/>
      <c r="FX4070" s="1"/>
      <c r="FY4070" s="1"/>
      <c r="FZ4070" s="1"/>
      <c r="GA4070" s="1"/>
      <c r="GB4070" s="1"/>
      <c r="GC4070" s="1"/>
      <c r="GD4070" s="1"/>
      <c r="GE4070" s="1"/>
      <c r="GF4070" s="1"/>
      <c r="GG4070" s="1"/>
      <c r="GH4070" s="1"/>
      <c r="GI4070" s="1"/>
      <c r="GJ4070" s="1"/>
      <c r="GK4070"/>
      <c r="GL4070"/>
      <c r="GM4070"/>
      <c r="GN4070"/>
      <c r="GO4070"/>
      <c r="GP4070"/>
      <c r="GQ4070"/>
      <c r="GR4070"/>
      <c r="GS4070"/>
      <c r="GT4070"/>
      <c r="GU4070"/>
      <c r="GV4070"/>
      <c r="GW4070"/>
      <c r="GX4070"/>
      <c r="GY4070"/>
      <c r="GZ4070"/>
      <c r="HA4070"/>
      <c r="HB4070"/>
      <c r="HC4070"/>
      <c r="HD4070"/>
      <c r="HE4070"/>
    </row>
    <row r="4071" spans="4:213" s="25" customFormat="1" x14ac:dyDescent="0.25">
      <c r="D4071" s="19"/>
      <c r="E4071" s="19"/>
      <c r="F4071" s="20"/>
      <c r="G4071" s="20"/>
      <c r="H4071" s="20"/>
      <c r="I4071" s="20"/>
      <c r="J4071" s="21"/>
      <c r="K4071" s="21"/>
      <c r="L4071" s="20"/>
      <c r="M4071" s="20"/>
      <c r="N4071" s="22"/>
      <c r="O4071" s="22"/>
      <c r="P4071" s="22"/>
      <c r="Q4071" s="22"/>
      <c r="R4071" s="19"/>
      <c r="S4071" s="19"/>
      <c r="T4071" s="19"/>
      <c r="U4071" s="20"/>
      <c r="V4071" s="20"/>
      <c r="W4071" s="20"/>
      <c r="X4071" s="27"/>
      <c r="Y4071" s="253"/>
      <c r="Z4071" s="30"/>
      <c r="AA4071" s="30"/>
      <c r="AB4071" s="31"/>
      <c r="AC4071" s="31"/>
      <c r="AD4071" s="31"/>
      <c r="AE4071" s="31"/>
      <c r="AF4071" s="31"/>
      <c r="AG4071" s="241"/>
      <c r="AH4071" s="31"/>
      <c r="AI4071" s="31"/>
      <c r="AJ4071" s="31"/>
      <c r="AK4071" s="31"/>
      <c r="AL4071" s="120"/>
      <c r="AQ4071" s="26"/>
      <c r="AW4071" s="19"/>
      <c r="AX4071" s="19"/>
      <c r="AY4071" s="19"/>
      <c r="AZ4071" s="19"/>
      <c r="BA4071" s="19"/>
      <c r="BB4071" s="19"/>
      <c r="BC4071" s="1"/>
      <c r="BD4071"/>
      <c r="BE4071"/>
      <c r="BF4071" s="1"/>
      <c r="BG4071"/>
      <c r="BH4071"/>
      <c r="BI4071"/>
      <c r="BJ4071" s="1"/>
      <c r="BK4071" s="1"/>
      <c r="BL4071"/>
      <c r="BM4071" s="1"/>
      <c r="BN4071" s="1"/>
      <c r="BO4071" s="1"/>
      <c r="BP4071" s="1"/>
      <c r="BQ4071" s="1"/>
      <c r="BR4071" s="1"/>
      <c r="BS4071" s="1"/>
      <c r="BT4071" s="22"/>
      <c r="BU4071" s="1"/>
      <c r="BV4071" s="1"/>
      <c r="BW4071" s="1"/>
      <c r="BX4071" s="1"/>
      <c r="BY4071" s="1"/>
      <c r="BZ4071" s="1"/>
      <c r="CA4071" s="1"/>
      <c r="CB4071" s="1"/>
      <c r="CC4071" s="1"/>
      <c r="CD4071" s="1"/>
      <c r="CE4071" s="1"/>
      <c r="CF4071" s="1"/>
      <c r="CG4071" s="1"/>
      <c r="CH4071" s="1"/>
      <c r="CI4071" s="1"/>
      <c r="CJ4071" s="1"/>
      <c r="CK4071" s="1"/>
      <c r="CL4071" s="1"/>
      <c r="CM4071" s="1"/>
      <c r="CN4071" s="1"/>
      <c r="CO4071" s="1"/>
      <c r="CP4071" s="1"/>
      <c r="CQ4071" s="1"/>
      <c r="CR4071" s="1"/>
      <c r="CS4071" s="1"/>
      <c r="CT4071" s="1"/>
      <c r="CU4071" s="1"/>
      <c r="CV4071" s="1"/>
      <c r="CW4071" s="1"/>
      <c r="CX4071" s="1"/>
      <c r="CY4071" s="1"/>
      <c r="CZ4071" s="1"/>
      <c r="DA4071" s="1"/>
      <c r="DB4071" s="1"/>
      <c r="DC4071" s="1"/>
      <c r="DD4071" s="1"/>
      <c r="DE4071" s="1"/>
      <c r="DF4071" s="1"/>
      <c r="DG4071" s="1"/>
      <c r="DH4071" s="1"/>
      <c r="DI4071" s="1"/>
      <c r="DJ4071" s="1"/>
      <c r="DK4071" s="1"/>
      <c r="DL4071" s="1"/>
      <c r="DM4071" s="1"/>
      <c r="DN4071" s="1"/>
      <c r="DO4071" s="1"/>
      <c r="DP4071" s="1"/>
      <c r="DQ4071" s="1"/>
      <c r="DR4071" s="1"/>
      <c r="DS4071" s="1"/>
      <c r="DT4071" s="1"/>
      <c r="DU4071" s="1"/>
      <c r="DV4071" s="1"/>
      <c r="DW4071" s="1"/>
      <c r="DX4071" s="1"/>
      <c r="DY4071" s="1"/>
      <c r="DZ4071" s="1"/>
      <c r="EA4071" s="1"/>
      <c r="EB4071" s="1"/>
      <c r="EC4071" s="1"/>
      <c r="ED4071" s="1"/>
      <c r="EE4071" s="1"/>
      <c r="EF4071" s="1"/>
      <c r="EG4071" s="1"/>
      <c r="EH4071" s="1"/>
      <c r="EI4071" s="1"/>
      <c r="EJ4071" s="1"/>
      <c r="EK4071" s="1"/>
      <c r="EL4071" s="1"/>
      <c r="EM4071" s="1"/>
      <c r="EN4071" s="1"/>
      <c r="EO4071" s="1"/>
      <c r="EP4071" s="1"/>
      <c r="EQ4071" s="1"/>
      <c r="ER4071" s="1"/>
      <c r="ES4071" s="1"/>
      <c r="ET4071" s="1"/>
      <c r="EU4071" s="1"/>
      <c r="EV4071" s="1"/>
      <c r="EW4071" s="1"/>
      <c r="EX4071" s="1"/>
      <c r="EY4071" s="1"/>
      <c r="EZ4071" s="1"/>
      <c r="FA4071" s="1"/>
      <c r="FB4071" s="1"/>
      <c r="FC4071" s="1"/>
      <c r="FD4071" s="1"/>
      <c r="FE4071" s="1"/>
      <c r="FF4071" s="1"/>
      <c r="FG4071" s="1"/>
      <c r="FH4071" s="1"/>
      <c r="FI4071" s="1"/>
      <c r="FJ4071" s="1"/>
      <c r="FK4071" s="1"/>
      <c r="FL4071" s="1"/>
      <c r="FM4071" s="1"/>
      <c r="FN4071" s="1"/>
      <c r="FO4071" s="1"/>
      <c r="FP4071" s="1"/>
      <c r="FQ4071" s="1"/>
      <c r="FR4071" s="1"/>
      <c r="FS4071" s="1"/>
      <c r="FT4071" s="1"/>
      <c r="FU4071" s="1"/>
      <c r="FV4071" s="1"/>
      <c r="FW4071" s="1"/>
      <c r="FX4071" s="1"/>
      <c r="FY4071" s="1"/>
      <c r="FZ4071" s="1"/>
      <c r="GA4071" s="1"/>
      <c r="GB4071" s="1"/>
      <c r="GC4071" s="1"/>
      <c r="GD4071" s="1"/>
      <c r="GE4071" s="1"/>
      <c r="GF4071" s="1"/>
      <c r="GG4071" s="1"/>
      <c r="GH4071" s="1"/>
      <c r="GI4071" s="1"/>
      <c r="GJ4071" s="1"/>
      <c r="GK4071"/>
      <c r="GL4071"/>
      <c r="GM4071"/>
      <c r="GN4071"/>
      <c r="GO4071"/>
      <c r="GP4071"/>
      <c r="GQ4071"/>
      <c r="GR4071"/>
      <c r="GS4071"/>
      <c r="GT4071"/>
      <c r="GU4071"/>
      <c r="GV4071"/>
      <c r="GW4071"/>
      <c r="GX4071"/>
      <c r="GY4071"/>
      <c r="GZ4071"/>
      <c r="HA4071"/>
      <c r="HB4071"/>
      <c r="HC4071"/>
      <c r="HD4071"/>
      <c r="HE4071"/>
    </row>
    <row r="4072" spans="4:213" s="25" customFormat="1" x14ac:dyDescent="0.25">
      <c r="D4072" s="19"/>
      <c r="E4072" s="19"/>
      <c r="F4072" s="20"/>
      <c r="G4072" s="20"/>
      <c r="H4072" s="20"/>
      <c r="I4072" s="20"/>
      <c r="J4072" s="21"/>
      <c r="K4072" s="21"/>
      <c r="L4072" s="20"/>
      <c r="M4072" s="20"/>
      <c r="N4072" s="22"/>
      <c r="O4072" s="22"/>
      <c r="P4072" s="22"/>
      <c r="Q4072" s="22"/>
      <c r="R4072" s="19"/>
      <c r="S4072" s="19"/>
      <c r="T4072" s="19"/>
      <c r="U4072" s="20"/>
      <c r="V4072" s="20"/>
      <c r="W4072" s="20"/>
      <c r="X4072" s="27"/>
      <c r="Y4072" s="253"/>
      <c r="Z4072" s="30"/>
      <c r="AA4072" s="30"/>
      <c r="AB4072" s="31"/>
      <c r="AC4072" s="31"/>
      <c r="AD4072" s="31"/>
      <c r="AE4072" s="31"/>
      <c r="AF4072" s="31"/>
      <c r="AG4072" s="241"/>
      <c r="AH4072" s="31"/>
      <c r="AI4072" s="31"/>
      <c r="AJ4072" s="31"/>
      <c r="AK4072" s="31"/>
      <c r="AL4072" s="120"/>
      <c r="AQ4072" s="26"/>
      <c r="AW4072" s="19"/>
      <c r="AX4072" s="19"/>
      <c r="AY4072" s="19"/>
      <c r="AZ4072" s="19"/>
      <c r="BA4072" s="19"/>
      <c r="BB4072" s="19"/>
      <c r="BC4072" s="1"/>
      <c r="BD4072"/>
      <c r="BE4072"/>
      <c r="BF4072" s="1"/>
      <c r="BG4072"/>
      <c r="BH4072"/>
      <c r="BI4072"/>
      <c r="BJ4072" s="1"/>
      <c r="BK4072" s="1"/>
      <c r="BL4072"/>
      <c r="BM4072" s="1"/>
      <c r="BN4072" s="1"/>
      <c r="BO4072" s="1"/>
      <c r="BP4072" s="1"/>
      <c r="BQ4072" s="1"/>
      <c r="BR4072" s="1"/>
      <c r="BS4072" s="1"/>
      <c r="BT4072" s="22"/>
      <c r="BU4072" s="1"/>
      <c r="BV4072" s="1"/>
      <c r="BW4072" s="1"/>
      <c r="BX4072" s="1"/>
      <c r="BY4072" s="1"/>
      <c r="BZ4072" s="1"/>
      <c r="CA4072" s="1"/>
      <c r="CB4072" s="1"/>
      <c r="CC4072" s="1"/>
      <c r="CD4072" s="1"/>
      <c r="CE4072" s="1"/>
      <c r="CF4072" s="1"/>
      <c r="CG4072" s="1"/>
      <c r="CH4072" s="1"/>
      <c r="CI4072" s="1"/>
      <c r="CJ4072" s="1"/>
      <c r="CK4072" s="1"/>
      <c r="CL4072" s="1"/>
      <c r="CM4072" s="1"/>
      <c r="CN4072" s="1"/>
      <c r="CO4072" s="1"/>
      <c r="CP4072" s="1"/>
      <c r="CQ4072" s="1"/>
      <c r="CR4072" s="1"/>
      <c r="CS4072" s="1"/>
      <c r="CT4072" s="1"/>
      <c r="CU4072" s="1"/>
      <c r="CV4072" s="1"/>
      <c r="CW4072" s="1"/>
      <c r="CX4072" s="1"/>
      <c r="CY4072" s="1"/>
      <c r="CZ4072" s="1"/>
      <c r="DA4072" s="1"/>
      <c r="DB4072" s="1"/>
      <c r="DC4072" s="1"/>
      <c r="DD4072" s="1"/>
      <c r="DE4072" s="1"/>
      <c r="DF4072" s="1"/>
      <c r="DG4072" s="1"/>
      <c r="DH4072" s="1"/>
      <c r="DI4072" s="1"/>
      <c r="DJ4072" s="1"/>
      <c r="DK4072" s="1"/>
      <c r="DL4072" s="1"/>
      <c r="DM4072" s="1"/>
      <c r="DN4072" s="1"/>
      <c r="DO4072" s="1"/>
      <c r="DP4072" s="1"/>
      <c r="DQ4072" s="1"/>
      <c r="DR4072" s="1"/>
      <c r="DS4072" s="1"/>
      <c r="DT4072" s="1"/>
      <c r="DU4072" s="1"/>
      <c r="DV4072" s="1"/>
      <c r="DW4072" s="1"/>
      <c r="DX4072" s="1"/>
      <c r="DY4072" s="1"/>
      <c r="DZ4072" s="1"/>
      <c r="EA4072" s="1"/>
      <c r="EB4072" s="1"/>
      <c r="EC4072" s="1"/>
      <c r="ED4072" s="1"/>
      <c r="EE4072" s="1"/>
      <c r="EF4072" s="1"/>
      <c r="EG4072" s="1"/>
      <c r="EH4072" s="1"/>
      <c r="EI4072" s="1"/>
      <c r="EJ4072" s="1"/>
      <c r="EK4072" s="1"/>
      <c r="EL4072" s="1"/>
      <c r="EM4072" s="1"/>
      <c r="EN4072" s="1"/>
      <c r="EO4072" s="1"/>
      <c r="EP4072" s="1"/>
      <c r="EQ4072" s="1"/>
      <c r="ER4072" s="1"/>
      <c r="ES4072" s="1"/>
      <c r="ET4072" s="1"/>
      <c r="EU4072" s="1"/>
      <c r="EV4072" s="1"/>
      <c r="EW4072" s="1"/>
      <c r="EX4072" s="1"/>
      <c r="EY4072" s="1"/>
      <c r="EZ4072" s="1"/>
      <c r="FA4072" s="1"/>
      <c r="FB4072" s="1"/>
      <c r="FC4072" s="1"/>
      <c r="FD4072" s="1"/>
      <c r="FE4072" s="1"/>
      <c r="FF4072" s="1"/>
      <c r="FG4072" s="1"/>
      <c r="FH4072" s="1"/>
      <c r="FI4072" s="1"/>
      <c r="FJ4072" s="1"/>
      <c r="FK4072" s="1"/>
      <c r="FL4072" s="1"/>
      <c r="FM4072" s="1"/>
      <c r="FN4072" s="1"/>
      <c r="FO4072" s="1"/>
      <c r="FP4072" s="1"/>
      <c r="FQ4072" s="1"/>
      <c r="FR4072" s="1"/>
      <c r="FS4072" s="1"/>
      <c r="FT4072" s="1"/>
      <c r="FU4072" s="1"/>
      <c r="FV4072" s="1"/>
      <c r="FW4072" s="1"/>
      <c r="FX4072" s="1"/>
      <c r="FY4072" s="1"/>
      <c r="FZ4072" s="1"/>
      <c r="GA4072" s="1"/>
      <c r="GB4072" s="1"/>
      <c r="GC4072" s="1"/>
      <c r="GD4072" s="1"/>
      <c r="GE4072" s="1"/>
      <c r="GF4072" s="1"/>
      <c r="GG4072" s="1"/>
      <c r="GH4072" s="1"/>
      <c r="GI4072" s="1"/>
      <c r="GJ4072" s="1"/>
      <c r="GK4072"/>
      <c r="GL4072"/>
      <c r="GM4072"/>
      <c r="GN4072"/>
      <c r="GO4072"/>
      <c r="GP4072"/>
      <c r="GQ4072"/>
      <c r="GR4072"/>
      <c r="GS4072"/>
      <c r="GT4072"/>
      <c r="GU4072"/>
      <c r="GV4072"/>
      <c r="GW4072"/>
      <c r="GX4072"/>
      <c r="GY4072"/>
      <c r="GZ4072"/>
      <c r="HA4072"/>
      <c r="HB4072"/>
      <c r="HC4072"/>
      <c r="HD4072"/>
      <c r="HE4072"/>
    </row>
    <row r="4073" spans="4:213" s="25" customFormat="1" x14ac:dyDescent="0.25">
      <c r="D4073" s="19"/>
      <c r="E4073" s="19"/>
      <c r="F4073" s="20"/>
      <c r="G4073" s="20"/>
      <c r="H4073" s="20"/>
      <c r="I4073" s="20"/>
      <c r="J4073" s="21"/>
      <c r="K4073" s="21"/>
      <c r="L4073" s="20"/>
      <c r="M4073" s="20"/>
      <c r="N4073" s="22"/>
      <c r="O4073" s="22"/>
      <c r="P4073" s="22"/>
      <c r="Q4073" s="22"/>
      <c r="R4073" s="19"/>
      <c r="S4073" s="19"/>
      <c r="T4073" s="19"/>
      <c r="U4073" s="20"/>
      <c r="V4073" s="20"/>
      <c r="W4073" s="20"/>
      <c r="X4073" s="27"/>
      <c r="Y4073" s="253"/>
      <c r="Z4073" s="30"/>
      <c r="AA4073" s="30"/>
      <c r="AB4073" s="31"/>
      <c r="AC4073" s="31"/>
      <c r="AD4073" s="31"/>
      <c r="AE4073" s="31"/>
      <c r="AF4073" s="31"/>
      <c r="AG4073" s="241"/>
      <c r="AH4073" s="31"/>
      <c r="AI4073" s="31"/>
      <c r="AJ4073" s="31"/>
      <c r="AK4073" s="31"/>
      <c r="AL4073" s="120"/>
      <c r="AQ4073" s="26"/>
      <c r="AW4073" s="19"/>
      <c r="AX4073" s="19"/>
      <c r="AY4073" s="19"/>
      <c r="AZ4073" s="19"/>
      <c r="BA4073" s="19"/>
      <c r="BB4073" s="19"/>
      <c r="BC4073" s="1"/>
      <c r="BD4073"/>
      <c r="BE4073"/>
      <c r="BF4073" s="1"/>
      <c r="BG4073"/>
      <c r="BH4073"/>
      <c r="BI4073"/>
      <c r="BJ4073" s="1"/>
      <c r="BK4073" s="1"/>
      <c r="BL4073"/>
      <c r="BM4073" s="1"/>
      <c r="BN4073" s="1"/>
      <c r="BO4073" s="1"/>
      <c r="BP4073" s="1"/>
      <c r="BQ4073" s="1"/>
      <c r="BR4073" s="1"/>
      <c r="BS4073" s="1"/>
      <c r="BT4073" s="22"/>
      <c r="BU4073" s="1"/>
      <c r="BV4073" s="1"/>
      <c r="BW4073" s="1"/>
      <c r="BX4073" s="1"/>
      <c r="BY4073" s="1"/>
      <c r="BZ4073" s="1"/>
      <c r="CA4073" s="1"/>
      <c r="CB4073" s="1"/>
      <c r="CC4073" s="1"/>
      <c r="CD4073" s="1"/>
      <c r="CE4073" s="1"/>
      <c r="CF4073" s="1"/>
      <c r="CG4073" s="1"/>
      <c r="CH4073" s="1"/>
      <c r="CI4073" s="1"/>
      <c r="CJ4073" s="1"/>
      <c r="CK4073" s="1"/>
      <c r="CL4073" s="1"/>
      <c r="CM4073" s="1"/>
      <c r="CN4073" s="1"/>
      <c r="CO4073" s="1"/>
      <c r="CP4073" s="1"/>
      <c r="CQ4073" s="1"/>
      <c r="CR4073" s="1"/>
      <c r="CS4073" s="1"/>
      <c r="CT4073" s="1"/>
      <c r="CU4073" s="1"/>
      <c r="CV4073" s="1"/>
      <c r="CW4073" s="1"/>
      <c r="CX4073" s="1"/>
      <c r="CY4073" s="1"/>
      <c r="CZ4073" s="1"/>
      <c r="DA4073" s="1"/>
      <c r="DB4073" s="1"/>
      <c r="DC4073" s="1"/>
      <c r="DD4073" s="1"/>
      <c r="DE4073" s="1"/>
      <c r="DF4073" s="1"/>
      <c r="DG4073" s="1"/>
      <c r="DH4073" s="1"/>
      <c r="DI4073" s="1"/>
      <c r="DJ4073" s="1"/>
      <c r="DK4073" s="1"/>
      <c r="DL4073" s="1"/>
      <c r="DM4073" s="1"/>
      <c r="DN4073" s="1"/>
      <c r="DO4073" s="1"/>
      <c r="DP4073" s="1"/>
      <c r="DQ4073" s="1"/>
      <c r="DR4073" s="1"/>
      <c r="DS4073" s="1"/>
      <c r="DT4073" s="1"/>
      <c r="DU4073" s="1"/>
      <c r="DV4073" s="1"/>
      <c r="DW4073" s="1"/>
      <c r="DX4073" s="1"/>
      <c r="DY4073" s="1"/>
      <c r="DZ4073" s="1"/>
      <c r="EA4073" s="1"/>
      <c r="EB4073" s="1"/>
      <c r="EC4073" s="1"/>
      <c r="ED4073" s="1"/>
      <c r="EE4073" s="1"/>
      <c r="EF4073" s="1"/>
      <c r="EG4073" s="1"/>
      <c r="EH4073" s="1"/>
      <c r="EI4073" s="1"/>
      <c r="EJ4073" s="1"/>
      <c r="EK4073" s="1"/>
      <c r="EL4073" s="1"/>
      <c r="EM4073" s="1"/>
      <c r="EN4073" s="1"/>
      <c r="EO4073" s="1"/>
      <c r="EP4073" s="1"/>
      <c r="EQ4073" s="1"/>
      <c r="ER4073" s="1"/>
      <c r="ES4073" s="1"/>
      <c r="ET4073" s="1"/>
      <c r="EU4073" s="1"/>
      <c r="EV4073" s="1"/>
      <c r="EW4073" s="1"/>
      <c r="EX4073" s="1"/>
      <c r="EY4073" s="1"/>
      <c r="EZ4073" s="1"/>
      <c r="FA4073" s="1"/>
      <c r="FB4073" s="1"/>
      <c r="FC4073" s="1"/>
      <c r="FD4073" s="1"/>
      <c r="FE4073" s="1"/>
      <c r="FF4073" s="1"/>
      <c r="FG4073" s="1"/>
      <c r="FH4073" s="1"/>
      <c r="FI4073" s="1"/>
      <c r="FJ4073" s="1"/>
      <c r="FK4073" s="1"/>
      <c r="FL4073" s="1"/>
      <c r="FM4073" s="1"/>
      <c r="FN4073" s="1"/>
      <c r="FO4073" s="1"/>
      <c r="FP4073" s="1"/>
      <c r="FQ4073" s="1"/>
      <c r="FR4073" s="1"/>
      <c r="FS4073" s="1"/>
      <c r="FT4073" s="1"/>
      <c r="FU4073" s="1"/>
      <c r="FV4073" s="1"/>
      <c r="FW4073" s="1"/>
      <c r="FX4073" s="1"/>
      <c r="FY4073" s="1"/>
      <c r="FZ4073" s="1"/>
      <c r="GA4073" s="1"/>
      <c r="GB4073" s="1"/>
      <c r="GC4073" s="1"/>
      <c r="GD4073" s="1"/>
      <c r="GE4073" s="1"/>
      <c r="GF4073" s="1"/>
      <c r="GG4073" s="1"/>
      <c r="GH4073" s="1"/>
      <c r="GI4073" s="1"/>
      <c r="GJ4073" s="1"/>
      <c r="GK4073"/>
      <c r="GL4073"/>
      <c r="GM4073"/>
      <c r="GN4073"/>
      <c r="GO4073"/>
      <c r="GP4073"/>
      <c r="GQ4073"/>
      <c r="GR4073"/>
      <c r="GS4073"/>
      <c r="GT4073"/>
      <c r="GU4073"/>
      <c r="GV4073"/>
      <c r="GW4073"/>
      <c r="GX4073"/>
      <c r="GY4073"/>
      <c r="GZ4073"/>
      <c r="HA4073"/>
      <c r="HB4073"/>
      <c r="HC4073"/>
      <c r="HD4073"/>
      <c r="HE4073"/>
    </row>
    <row r="4074" spans="4:213" s="25" customFormat="1" x14ac:dyDescent="0.25">
      <c r="D4074" s="19"/>
      <c r="E4074" s="19"/>
      <c r="F4074" s="20"/>
      <c r="G4074" s="20"/>
      <c r="H4074" s="20"/>
      <c r="I4074" s="20"/>
      <c r="J4074" s="21"/>
      <c r="K4074" s="21"/>
      <c r="L4074" s="20"/>
      <c r="M4074" s="20"/>
      <c r="N4074" s="22"/>
      <c r="O4074" s="22"/>
      <c r="P4074" s="22"/>
      <c r="Q4074" s="22"/>
      <c r="R4074" s="19"/>
      <c r="S4074" s="19"/>
      <c r="T4074" s="19"/>
      <c r="U4074" s="20"/>
      <c r="V4074" s="20"/>
      <c r="W4074" s="20"/>
      <c r="X4074" s="27"/>
      <c r="Y4074" s="253"/>
      <c r="Z4074" s="30"/>
      <c r="AA4074" s="30"/>
      <c r="AB4074" s="31"/>
      <c r="AC4074" s="31"/>
      <c r="AD4074" s="31"/>
      <c r="AE4074" s="31"/>
      <c r="AF4074" s="31"/>
      <c r="AG4074" s="241"/>
      <c r="AH4074" s="31"/>
      <c r="AI4074" s="31"/>
      <c r="AJ4074" s="31"/>
      <c r="AK4074" s="31"/>
      <c r="AL4074" s="120"/>
      <c r="AQ4074" s="26"/>
      <c r="AW4074" s="19"/>
      <c r="AX4074" s="19"/>
      <c r="AY4074" s="19"/>
      <c r="AZ4074" s="19"/>
      <c r="BA4074" s="19"/>
      <c r="BB4074" s="19"/>
      <c r="BC4074" s="1"/>
      <c r="BD4074"/>
      <c r="BE4074"/>
      <c r="BF4074" s="1"/>
      <c r="BG4074"/>
      <c r="BH4074"/>
      <c r="BI4074"/>
      <c r="BJ4074" s="1"/>
      <c r="BK4074" s="1"/>
      <c r="BL4074"/>
      <c r="BM4074" s="1"/>
      <c r="BN4074" s="1"/>
      <c r="BO4074" s="1"/>
      <c r="BP4074" s="1"/>
      <c r="BQ4074" s="1"/>
      <c r="BR4074" s="1"/>
      <c r="BS4074" s="1"/>
      <c r="BT4074" s="22"/>
      <c r="BU4074" s="1"/>
      <c r="BV4074" s="1"/>
      <c r="BW4074" s="1"/>
      <c r="BX4074" s="1"/>
      <c r="BY4074" s="1"/>
      <c r="BZ4074" s="1"/>
      <c r="CA4074" s="1"/>
      <c r="CB4074" s="1"/>
      <c r="CC4074" s="1"/>
      <c r="CD4074" s="1"/>
      <c r="CE4074" s="1"/>
      <c r="CF4074" s="1"/>
      <c r="CG4074" s="1"/>
      <c r="CH4074" s="1"/>
      <c r="CI4074" s="1"/>
      <c r="CJ4074" s="1"/>
      <c r="CK4074" s="1"/>
      <c r="CL4074" s="1"/>
      <c r="CM4074" s="1"/>
      <c r="CN4074" s="1"/>
      <c r="CO4074" s="1"/>
      <c r="CP4074" s="1"/>
      <c r="CQ4074" s="1"/>
      <c r="CR4074" s="1"/>
      <c r="CS4074" s="1"/>
      <c r="CT4074" s="1"/>
      <c r="CU4074" s="1"/>
      <c r="CV4074" s="1"/>
      <c r="CW4074" s="1"/>
      <c r="CX4074" s="1"/>
      <c r="CY4074" s="1"/>
      <c r="CZ4074" s="1"/>
      <c r="DA4074" s="1"/>
      <c r="DB4074" s="1"/>
      <c r="DC4074" s="1"/>
      <c r="DD4074" s="1"/>
      <c r="DE4074" s="1"/>
      <c r="DF4074" s="1"/>
      <c r="DG4074" s="1"/>
      <c r="DH4074" s="1"/>
      <c r="DI4074" s="1"/>
      <c r="DJ4074" s="1"/>
      <c r="DK4074" s="1"/>
      <c r="DL4074" s="1"/>
      <c r="DM4074" s="1"/>
      <c r="DN4074" s="1"/>
      <c r="DO4074" s="1"/>
      <c r="DP4074" s="1"/>
      <c r="DQ4074" s="1"/>
      <c r="DR4074" s="1"/>
      <c r="DS4074" s="1"/>
      <c r="DT4074" s="1"/>
      <c r="DU4074" s="1"/>
      <c r="DV4074" s="1"/>
      <c r="DW4074" s="1"/>
      <c r="DX4074" s="1"/>
      <c r="DY4074" s="1"/>
      <c r="DZ4074" s="1"/>
      <c r="EA4074" s="1"/>
      <c r="EB4074" s="1"/>
      <c r="EC4074" s="1"/>
      <c r="ED4074" s="1"/>
      <c r="EE4074" s="1"/>
      <c r="EF4074" s="1"/>
      <c r="EG4074" s="1"/>
      <c r="EH4074" s="1"/>
      <c r="EI4074" s="1"/>
      <c r="EJ4074" s="1"/>
      <c r="EK4074" s="1"/>
      <c r="EL4074" s="1"/>
      <c r="EM4074" s="1"/>
      <c r="EN4074" s="1"/>
      <c r="EO4074" s="1"/>
      <c r="EP4074" s="1"/>
      <c r="EQ4074" s="1"/>
      <c r="ER4074" s="1"/>
      <c r="ES4074" s="1"/>
      <c r="ET4074" s="1"/>
      <c r="EU4074" s="1"/>
      <c r="EV4074" s="1"/>
      <c r="EW4074" s="1"/>
      <c r="EX4074" s="1"/>
      <c r="EY4074" s="1"/>
      <c r="EZ4074" s="1"/>
      <c r="FA4074" s="1"/>
      <c r="FB4074" s="1"/>
      <c r="FC4074" s="1"/>
      <c r="FD4074" s="1"/>
      <c r="FE4074" s="1"/>
      <c r="FF4074" s="1"/>
      <c r="FG4074" s="1"/>
      <c r="FH4074" s="1"/>
      <c r="FI4074" s="1"/>
      <c r="FJ4074" s="1"/>
      <c r="FK4074" s="1"/>
      <c r="FL4074" s="1"/>
      <c r="FM4074" s="1"/>
      <c r="FN4074" s="1"/>
      <c r="FO4074" s="1"/>
      <c r="FP4074" s="1"/>
      <c r="FQ4074" s="1"/>
      <c r="FR4074" s="1"/>
      <c r="FS4074" s="1"/>
      <c r="FT4074" s="1"/>
      <c r="FU4074" s="1"/>
      <c r="FV4074" s="1"/>
      <c r="FW4074" s="1"/>
      <c r="FX4074" s="1"/>
      <c r="FY4074" s="1"/>
      <c r="FZ4074" s="1"/>
      <c r="GA4074" s="1"/>
      <c r="GB4074" s="1"/>
      <c r="GC4074" s="1"/>
      <c r="GD4074" s="1"/>
      <c r="GE4074" s="1"/>
      <c r="GF4074" s="1"/>
      <c r="GG4074" s="1"/>
      <c r="GH4074" s="1"/>
      <c r="GI4074" s="1"/>
      <c r="GJ4074" s="1"/>
      <c r="GK4074"/>
      <c r="GL4074"/>
      <c r="GM4074"/>
      <c r="GN4074"/>
      <c r="GO4074"/>
      <c r="GP4074"/>
      <c r="GQ4074"/>
      <c r="GR4074"/>
      <c r="GS4074"/>
      <c r="GT4074"/>
      <c r="GU4074"/>
      <c r="GV4074"/>
      <c r="GW4074"/>
      <c r="GX4074"/>
      <c r="GY4074"/>
      <c r="GZ4074"/>
      <c r="HA4074"/>
      <c r="HB4074"/>
      <c r="HC4074"/>
      <c r="HD4074"/>
      <c r="HE4074"/>
    </row>
    <row r="4075" spans="4:213" s="25" customFormat="1" x14ac:dyDescent="0.25">
      <c r="D4075" s="19"/>
      <c r="E4075" s="19"/>
      <c r="F4075" s="20"/>
      <c r="G4075" s="20"/>
      <c r="H4075" s="20"/>
      <c r="I4075" s="20"/>
      <c r="J4075" s="21"/>
      <c r="K4075" s="21"/>
      <c r="L4075" s="20"/>
      <c r="M4075" s="20"/>
      <c r="N4075" s="22"/>
      <c r="O4075" s="22"/>
      <c r="P4075" s="22"/>
      <c r="Q4075" s="22"/>
      <c r="R4075" s="19"/>
      <c r="S4075" s="19"/>
      <c r="T4075" s="19"/>
      <c r="U4075" s="20"/>
      <c r="V4075" s="20"/>
      <c r="W4075" s="20"/>
      <c r="X4075" s="27"/>
      <c r="Y4075" s="253"/>
      <c r="Z4075" s="30"/>
      <c r="AA4075" s="30"/>
      <c r="AB4075" s="31"/>
      <c r="AC4075" s="31"/>
      <c r="AD4075" s="31"/>
      <c r="AE4075" s="31"/>
      <c r="AF4075" s="31"/>
      <c r="AG4075" s="241"/>
      <c r="AH4075" s="31"/>
      <c r="AI4075" s="31"/>
      <c r="AJ4075" s="31"/>
      <c r="AK4075" s="31"/>
      <c r="AL4075" s="120"/>
      <c r="AQ4075" s="26"/>
      <c r="AW4075" s="19"/>
      <c r="AX4075" s="19"/>
      <c r="AY4075" s="19"/>
      <c r="AZ4075" s="19"/>
      <c r="BA4075" s="19"/>
      <c r="BB4075" s="19"/>
      <c r="BC4075" s="1"/>
      <c r="BD4075"/>
      <c r="BE4075"/>
      <c r="BF4075" s="1"/>
      <c r="BG4075"/>
      <c r="BH4075"/>
      <c r="BI4075"/>
      <c r="BJ4075" s="1"/>
      <c r="BK4075" s="1"/>
      <c r="BL4075"/>
      <c r="BM4075" s="1"/>
      <c r="BN4075" s="1"/>
      <c r="BO4075" s="1"/>
      <c r="BP4075" s="1"/>
      <c r="BQ4075" s="1"/>
      <c r="BR4075" s="1"/>
      <c r="BS4075" s="1"/>
      <c r="BT4075" s="22"/>
      <c r="BU4075" s="1"/>
      <c r="BV4075" s="1"/>
      <c r="BW4075" s="1"/>
      <c r="BX4075" s="1"/>
      <c r="BY4075" s="1"/>
      <c r="BZ4075" s="1"/>
      <c r="CA4075" s="1"/>
      <c r="CB4075" s="1"/>
      <c r="CC4075" s="1"/>
      <c r="CD4075" s="1"/>
      <c r="CE4075" s="1"/>
      <c r="CF4075" s="1"/>
      <c r="CG4075" s="1"/>
      <c r="CH4075" s="1"/>
      <c r="CI4075" s="1"/>
      <c r="CJ4075" s="1"/>
      <c r="CK4075" s="1"/>
      <c r="CL4075" s="1"/>
      <c r="CM4075" s="1"/>
      <c r="CN4075" s="1"/>
      <c r="CO4075" s="1"/>
      <c r="CP4075" s="1"/>
      <c r="CQ4075" s="1"/>
      <c r="CR4075" s="1"/>
      <c r="CS4075" s="1"/>
      <c r="CT4075" s="1"/>
      <c r="CU4075" s="1"/>
      <c r="CV4075" s="1"/>
      <c r="CW4075" s="1"/>
      <c r="CX4075" s="1"/>
      <c r="CY4075" s="1"/>
      <c r="CZ4075" s="1"/>
      <c r="DA4075" s="1"/>
      <c r="DB4075" s="1"/>
      <c r="DC4075" s="1"/>
      <c r="DD4075" s="1"/>
      <c r="DE4075" s="1"/>
      <c r="DF4075" s="1"/>
      <c r="DG4075" s="1"/>
      <c r="DH4075" s="1"/>
      <c r="DI4075" s="1"/>
      <c r="DJ4075" s="1"/>
      <c r="DK4075" s="1"/>
      <c r="DL4075" s="1"/>
      <c r="DM4075" s="1"/>
      <c r="DN4075" s="1"/>
      <c r="DO4075" s="1"/>
      <c r="DP4075" s="1"/>
      <c r="DQ4075" s="1"/>
      <c r="DR4075" s="1"/>
      <c r="DS4075" s="1"/>
      <c r="DT4075" s="1"/>
      <c r="DU4075" s="1"/>
      <c r="DV4075" s="1"/>
      <c r="DW4075" s="1"/>
      <c r="DX4075" s="1"/>
      <c r="DY4075" s="1"/>
      <c r="DZ4075" s="1"/>
      <c r="EA4075" s="1"/>
      <c r="EB4075" s="1"/>
      <c r="EC4075" s="1"/>
      <c r="ED4075" s="1"/>
      <c r="EE4075" s="1"/>
      <c r="EF4075" s="1"/>
      <c r="EG4075" s="1"/>
      <c r="EH4075" s="1"/>
      <c r="EI4075" s="1"/>
      <c r="EJ4075" s="1"/>
      <c r="EK4075" s="1"/>
      <c r="EL4075" s="1"/>
      <c r="EM4075" s="1"/>
      <c r="EN4075" s="1"/>
      <c r="EO4075" s="1"/>
      <c r="EP4075" s="1"/>
      <c r="EQ4075" s="1"/>
      <c r="ER4075" s="1"/>
      <c r="ES4075" s="1"/>
      <c r="ET4075" s="1"/>
      <c r="EU4075" s="1"/>
      <c r="EV4075" s="1"/>
      <c r="EW4075" s="1"/>
      <c r="EX4075" s="1"/>
      <c r="EY4075" s="1"/>
      <c r="EZ4075" s="1"/>
      <c r="FA4075" s="1"/>
      <c r="FB4075" s="1"/>
      <c r="FC4075" s="1"/>
      <c r="FD4075" s="1"/>
      <c r="FE4075" s="1"/>
      <c r="FF4075" s="1"/>
      <c r="FG4075" s="1"/>
      <c r="FH4075" s="1"/>
      <c r="FI4075" s="1"/>
      <c r="FJ4075" s="1"/>
      <c r="FK4075" s="1"/>
      <c r="FL4075" s="1"/>
      <c r="FM4075" s="1"/>
      <c r="FN4075" s="1"/>
      <c r="FO4075" s="1"/>
      <c r="FP4075" s="1"/>
      <c r="FQ4075" s="1"/>
      <c r="FR4075" s="1"/>
      <c r="FS4075" s="1"/>
      <c r="FT4075" s="1"/>
      <c r="FU4075" s="1"/>
      <c r="FV4075" s="1"/>
      <c r="FW4075" s="1"/>
      <c r="FX4075" s="1"/>
      <c r="FY4075" s="1"/>
      <c r="FZ4075" s="1"/>
      <c r="GA4075" s="1"/>
      <c r="GB4075" s="1"/>
      <c r="GC4075" s="1"/>
      <c r="GD4075" s="1"/>
      <c r="GE4075" s="1"/>
      <c r="GF4075" s="1"/>
      <c r="GG4075" s="1"/>
      <c r="GH4075" s="1"/>
      <c r="GI4075" s="1"/>
      <c r="GJ4075" s="1"/>
      <c r="GK4075"/>
      <c r="GL4075"/>
      <c r="GM4075"/>
      <c r="GN4075"/>
      <c r="GO4075"/>
      <c r="GP4075"/>
      <c r="GQ4075"/>
      <c r="GR4075"/>
      <c r="GS4075"/>
      <c r="GT4075"/>
      <c r="GU4075"/>
      <c r="GV4075"/>
      <c r="GW4075"/>
      <c r="GX4075"/>
      <c r="GY4075"/>
      <c r="GZ4075"/>
      <c r="HA4075"/>
      <c r="HB4075"/>
      <c r="HC4075"/>
      <c r="HD4075"/>
      <c r="HE4075"/>
    </row>
    <row r="4076" spans="4:213" s="25" customFormat="1" x14ac:dyDescent="0.25">
      <c r="D4076" s="19"/>
      <c r="E4076" s="19"/>
      <c r="F4076" s="20"/>
      <c r="G4076" s="20"/>
      <c r="H4076" s="20"/>
      <c r="I4076" s="20"/>
      <c r="J4076" s="21"/>
      <c r="K4076" s="21"/>
      <c r="L4076" s="20"/>
      <c r="M4076" s="20"/>
      <c r="N4076" s="22"/>
      <c r="O4076" s="22"/>
      <c r="P4076" s="22"/>
      <c r="Q4076" s="22"/>
      <c r="R4076" s="19"/>
      <c r="S4076" s="19"/>
      <c r="T4076" s="19"/>
      <c r="U4076" s="20"/>
      <c r="V4076" s="20"/>
      <c r="W4076" s="20"/>
      <c r="X4076" s="27"/>
      <c r="Y4076" s="253"/>
      <c r="Z4076" s="30"/>
      <c r="AA4076" s="30"/>
      <c r="AB4076" s="31"/>
      <c r="AC4076" s="31"/>
      <c r="AD4076" s="31"/>
      <c r="AE4076" s="31"/>
      <c r="AF4076" s="31"/>
      <c r="AG4076" s="241"/>
      <c r="AH4076" s="31"/>
      <c r="AI4076" s="31"/>
      <c r="AJ4076" s="31"/>
      <c r="AK4076" s="31"/>
      <c r="AL4076" s="120"/>
      <c r="AQ4076" s="26"/>
      <c r="AW4076" s="19"/>
      <c r="AX4076" s="19"/>
      <c r="AY4076" s="19"/>
      <c r="AZ4076" s="19"/>
      <c r="BA4076" s="19"/>
      <c r="BB4076" s="19"/>
      <c r="BC4076" s="1"/>
      <c r="BD4076"/>
      <c r="BE4076"/>
      <c r="BF4076" s="1"/>
      <c r="BG4076"/>
      <c r="BH4076"/>
      <c r="BI4076"/>
      <c r="BJ4076" s="1"/>
      <c r="BK4076" s="1"/>
      <c r="BL4076"/>
      <c r="BM4076" s="1"/>
      <c r="BN4076" s="1"/>
      <c r="BO4076" s="1"/>
      <c r="BP4076" s="1"/>
      <c r="BQ4076" s="1"/>
      <c r="BR4076" s="1"/>
      <c r="BS4076" s="1"/>
      <c r="BT4076" s="22"/>
      <c r="BU4076" s="1"/>
      <c r="BV4076" s="1"/>
      <c r="BW4076" s="1"/>
      <c r="BX4076" s="1"/>
      <c r="BY4076" s="1"/>
      <c r="BZ4076" s="1"/>
      <c r="CA4076" s="1"/>
      <c r="CB4076" s="1"/>
      <c r="CC4076" s="1"/>
      <c r="CD4076" s="1"/>
      <c r="CE4076" s="1"/>
      <c r="CF4076" s="1"/>
      <c r="CG4076" s="1"/>
      <c r="CH4076" s="1"/>
      <c r="CI4076" s="1"/>
      <c r="CJ4076" s="1"/>
      <c r="CK4076" s="1"/>
      <c r="CL4076" s="1"/>
      <c r="CM4076" s="1"/>
      <c r="CN4076" s="1"/>
      <c r="CO4076" s="1"/>
      <c r="CP4076" s="1"/>
      <c r="CQ4076" s="1"/>
      <c r="CR4076" s="1"/>
      <c r="CS4076" s="1"/>
      <c r="CT4076" s="1"/>
      <c r="CU4076" s="1"/>
      <c r="CV4076" s="1"/>
      <c r="CW4076" s="1"/>
      <c r="CX4076" s="1"/>
      <c r="CY4076" s="1"/>
      <c r="CZ4076" s="1"/>
      <c r="DA4076" s="1"/>
      <c r="DB4076" s="1"/>
      <c r="DC4076" s="1"/>
      <c r="DD4076" s="1"/>
      <c r="DE4076" s="1"/>
      <c r="DF4076" s="1"/>
      <c r="DG4076" s="1"/>
      <c r="DH4076" s="1"/>
      <c r="DI4076" s="1"/>
      <c r="DJ4076" s="1"/>
      <c r="DK4076" s="1"/>
      <c r="DL4076" s="1"/>
      <c r="DM4076" s="1"/>
      <c r="DN4076" s="1"/>
      <c r="DO4076" s="1"/>
      <c r="DP4076" s="1"/>
      <c r="DQ4076" s="1"/>
      <c r="DR4076" s="1"/>
      <c r="DS4076" s="1"/>
      <c r="DT4076" s="1"/>
      <c r="DU4076" s="1"/>
      <c r="DV4076" s="1"/>
      <c r="DW4076" s="1"/>
      <c r="DX4076" s="1"/>
      <c r="DY4076" s="1"/>
      <c r="DZ4076" s="1"/>
      <c r="EA4076" s="1"/>
      <c r="EB4076" s="1"/>
      <c r="EC4076" s="1"/>
      <c r="ED4076" s="1"/>
      <c r="EE4076" s="1"/>
      <c r="EF4076" s="1"/>
      <c r="EG4076" s="1"/>
      <c r="EH4076" s="1"/>
      <c r="EI4076" s="1"/>
      <c r="EJ4076" s="1"/>
      <c r="EK4076" s="1"/>
      <c r="EL4076" s="1"/>
      <c r="EM4076" s="1"/>
      <c r="EN4076" s="1"/>
      <c r="EO4076" s="1"/>
      <c r="EP4076" s="1"/>
      <c r="EQ4076" s="1"/>
      <c r="ER4076" s="1"/>
      <c r="ES4076" s="1"/>
      <c r="ET4076" s="1"/>
      <c r="EU4076" s="1"/>
      <c r="EV4076" s="1"/>
      <c r="EW4076" s="1"/>
      <c r="EX4076" s="1"/>
      <c r="EY4076" s="1"/>
      <c r="EZ4076" s="1"/>
      <c r="FA4076" s="1"/>
      <c r="FB4076" s="1"/>
      <c r="FC4076" s="1"/>
      <c r="FD4076" s="1"/>
      <c r="FE4076" s="1"/>
      <c r="FF4076" s="1"/>
      <c r="FG4076" s="1"/>
      <c r="FH4076" s="1"/>
      <c r="FI4076" s="1"/>
      <c r="FJ4076" s="1"/>
      <c r="FK4076" s="1"/>
      <c r="FL4076" s="1"/>
      <c r="FM4076" s="1"/>
      <c r="FN4076" s="1"/>
      <c r="FO4076" s="1"/>
      <c r="FP4076" s="1"/>
      <c r="FQ4076" s="1"/>
      <c r="FR4076" s="1"/>
      <c r="FS4076" s="1"/>
      <c r="FT4076" s="1"/>
      <c r="FU4076" s="1"/>
      <c r="FV4076" s="1"/>
      <c r="FW4076" s="1"/>
      <c r="FX4076" s="1"/>
      <c r="FY4076" s="1"/>
      <c r="FZ4076" s="1"/>
      <c r="GA4076" s="1"/>
      <c r="GB4076" s="1"/>
      <c r="GC4076" s="1"/>
      <c r="GD4076" s="1"/>
      <c r="GE4076" s="1"/>
      <c r="GF4076" s="1"/>
      <c r="GG4076" s="1"/>
      <c r="GH4076" s="1"/>
      <c r="GI4076" s="1"/>
      <c r="GJ4076" s="1"/>
      <c r="GK4076"/>
      <c r="GL4076"/>
      <c r="GM4076"/>
      <c r="GN4076"/>
      <c r="GO4076"/>
      <c r="GP4076"/>
      <c r="GQ4076"/>
      <c r="GR4076"/>
      <c r="GS4076"/>
      <c r="GT4076"/>
      <c r="GU4076"/>
      <c r="GV4076"/>
      <c r="GW4076"/>
      <c r="GX4076"/>
      <c r="GY4076"/>
      <c r="GZ4076"/>
      <c r="HA4076"/>
      <c r="HB4076"/>
      <c r="HC4076"/>
      <c r="HD4076"/>
      <c r="HE4076"/>
    </row>
    <row r="4077" spans="4:213" s="25" customFormat="1" x14ac:dyDescent="0.25">
      <c r="D4077" s="19"/>
      <c r="E4077" s="19"/>
      <c r="F4077" s="20"/>
      <c r="G4077" s="20"/>
      <c r="H4077" s="20"/>
      <c r="I4077" s="20"/>
      <c r="J4077" s="21"/>
      <c r="K4077" s="21"/>
      <c r="L4077" s="20"/>
      <c r="M4077" s="20"/>
      <c r="N4077" s="22"/>
      <c r="O4077" s="22"/>
      <c r="P4077" s="22"/>
      <c r="Q4077" s="22"/>
      <c r="R4077" s="19"/>
      <c r="S4077" s="19"/>
      <c r="T4077" s="19"/>
      <c r="U4077" s="20"/>
      <c r="V4077" s="20"/>
      <c r="W4077" s="20"/>
      <c r="X4077" s="27"/>
      <c r="Y4077" s="253"/>
      <c r="Z4077" s="30"/>
      <c r="AA4077" s="30"/>
      <c r="AB4077" s="31"/>
      <c r="AC4077" s="31"/>
      <c r="AD4077" s="31"/>
      <c r="AE4077" s="31"/>
      <c r="AF4077" s="31"/>
      <c r="AG4077" s="241"/>
      <c r="AH4077" s="31"/>
      <c r="AI4077" s="31"/>
      <c r="AJ4077" s="31"/>
      <c r="AK4077" s="31"/>
      <c r="AL4077" s="120"/>
      <c r="AQ4077" s="26"/>
      <c r="AW4077" s="19"/>
      <c r="AX4077" s="19"/>
      <c r="AY4077" s="19"/>
      <c r="AZ4077" s="19"/>
      <c r="BA4077" s="19"/>
      <c r="BB4077" s="19"/>
      <c r="BC4077" s="1"/>
      <c r="BD4077"/>
      <c r="BE4077"/>
      <c r="BF4077" s="1"/>
      <c r="BG4077"/>
      <c r="BH4077"/>
      <c r="BI4077"/>
      <c r="BJ4077" s="1"/>
      <c r="BK4077" s="1"/>
      <c r="BL4077"/>
      <c r="BM4077" s="1"/>
      <c r="BN4077" s="1"/>
      <c r="BO4077" s="1"/>
      <c r="BP4077" s="1"/>
      <c r="BQ4077" s="1"/>
      <c r="BR4077" s="1"/>
      <c r="BS4077" s="1"/>
      <c r="BT4077" s="22"/>
      <c r="BU4077" s="1"/>
      <c r="BV4077" s="1"/>
      <c r="BW4077" s="1"/>
      <c r="BX4077" s="1"/>
      <c r="BY4077" s="1"/>
      <c r="BZ4077" s="1"/>
      <c r="CA4077" s="1"/>
      <c r="CB4077" s="1"/>
      <c r="CC4077" s="1"/>
      <c r="CD4077" s="1"/>
      <c r="CE4077" s="1"/>
      <c r="CF4077" s="1"/>
      <c r="CG4077" s="1"/>
      <c r="CH4077" s="1"/>
      <c r="CI4077" s="1"/>
      <c r="CJ4077" s="1"/>
      <c r="CK4077" s="1"/>
      <c r="CL4077" s="1"/>
      <c r="CM4077" s="1"/>
      <c r="CN4077" s="1"/>
      <c r="CO4077" s="1"/>
      <c r="CP4077" s="1"/>
      <c r="CQ4077" s="1"/>
      <c r="CR4077" s="1"/>
      <c r="CS4077" s="1"/>
      <c r="CT4077" s="1"/>
      <c r="CU4077" s="1"/>
      <c r="CV4077" s="1"/>
      <c r="CW4077" s="1"/>
      <c r="CX4077" s="1"/>
      <c r="CY4077" s="1"/>
      <c r="CZ4077" s="1"/>
      <c r="DA4077" s="1"/>
      <c r="DB4077" s="1"/>
      <c r="DC4077" s="1"/>
      <c r="DD4077" s="1"/>
      <c r="DE4077" s="1"/>
      <c r="DF4077" s="1"/>
      <c r="DG4077" s="1"/>
      <c r="DH4077" s="1"/>
      <c r="DI4077" s="1"/>
      <c r="DJ4077" s="1"/>
      <c r="DK4077" s="1"/>
      <c r="DL4077" s="1"/>
      <c r="DM4077" s="1"/>
      <c r="DN4077" s="1"/>
      <c r="DO4077" s="1"/>
      <c r="DP4077" s="1"/>
      <c r="DQ4077" s="1"/>
      <c r="DR4077" s="1"/>
      <c r="DS4077" s="1"/>
      <c r="DT4077" s="1"/>
      <c r="DU4077" s="1"/>
      <c r="DV4077" s="1"/>
      <c r="DW4077" s="1"/>
      <c r="DX4077" s="1"/>
      <c r="DY4077" s="1"/>
      <c r="DZ4077" s="1"/>
      <c r="EA4077" s="1"/>
      <c r="EB4077" s="1"/>
      <c r="EC4077" s="1"/>
      <c r="ED4077" s="1"/>
      <c r="EE4077" s="1"/>
      <c r="EF4077" s="1"/>
      <c r="EG4077" s="1"/>
      <c r="EH4077" s="1"/>
      <c r="EI4077" s="1"/>
      <c r="EJ4077" s="1"/>
      <c r="EK4077" s="1"/>
      <c r="EL4077" s="1"/>
      <c r="EM4077" s="1"/>
      <c r="EN4077" s="1"/>
      <c r="EO4077" s="1"/>
      <c r="EP4077" s="1"/>
      <c r="EQ4077" s="1"/>
      <c r="ER4077" s="1"/>
      <c r="ES4077" s="1"/>
      <c r="ET4077" s="1"/>
      <c r="EU4077" s="1"/>
      <c r="EV4077" s="1"/>
      <c r="EW4077" s="1"/>
      <c r="EX4077" s="1"/>
      <c r="EY4077" s="1"/>
      <c r="EZ4077" s="1"/>
      <c r="FA4077" s="1"/>
      <c r="FB4077" s="1"/>
      <c r="FC4077" s="1"/>
      <c r="FD4077" s="1"/>
      <c r="FE4077" s="1"/>
      <c r="FF4077" s="1"/>
      <c r="FG4077" s="1"/>
      <c r="FH4077" s="1"/>
      <c r="FI4077" s="1"/>
      <c r="FJ4077" s="1"/>
      <c r="FK4077" s="1"/>
      <c r="FL4077" s="1"/>
      <c r="FM4077" s="1"/>
      <c r="FN4077" s="1"/>
      <c r="FO4077" s="1"/>
      <c r="FP4077" s="1"/>
      <c r="FQ4077" s="1"/>
      <c r="FR4077" s="1"/>
      <c r="FS4077" s="1"/>
      <c r="FT4077" s="1"/>
      <c r="FU4077" s="1"/>
      <c r="FV4077" s="1"/>
      <c r="FW4077" s="1"/>
      <c r="FX4077" s="1"/>
      <c r="FY4077" s="1"/>
      <c r="FZ4077" s="1"/>
      <c r="GA4077" s="1"/>
      <c r="GB4077" s="1"/>
      <c r="GC4077" s="1"/>
      <c r="GD4077" s="1"/>
      <c r="GE4077" s="1"/>
      <c r="GF4077" s="1"/>
      <c r="GG4077" s="1"/>
      <c r="GH4077" s="1"/>
      <c r="GI4077" s="1"/>
      <c r="GJ4077" s="1"/>
      <c r="GK4077"/>
      <c r="GL4077"/>
      <c r="GM4077"/>
      <c r="GN4077"/>
      <c r="GO4077"/>
      <c r="GP4077"/>
      <c r="GQ4077"/>
      <c r="GR4077"/>
      <c r="GS4077"/>
      <c r="GT4077"/>
      <c r="GU4077"/>
      <c r="GV4077"/>
      <c r="GW4077"/>
      <c r="GX4077"/>
      <c r="GY4077"/>
      <c r="GZ4077"/>
      <c r="HA4077"/>
      <c r="HB4077"/>
      <c r="HC4077"/>
      <c r="HD4077"/>
      <c r="HE4077"/>
    </row>
    <row r="4078" spans="4:213" s="25" customFormat="1" x14ac:dyDescent="0.25">
      <c r="D4078" s="19"/>
      <c r="E4078" s="19"/>
      <c r="F4078" s="20"/>
      <c r="G4078" s="20"/>
      <c r="H4078" s="20"/>
      <c r="I4078" s="20"/>
      <c r="J4078" s="21"/>
      <c r="K4078" s="21"/>
      <c r="L4078" s="20"/>
      <c r="M4078" s="20"/>
      <c r="N4078" s="22"/>
      <c r="O4078" s="22"/>
      <c r="P4078" s="22"/>
      <c r="Q4078" s="22"/>
      <c r="R4078" s="19"/>
      <c r="S4078" s="19"/>
      <c r="T4078" s="19"/>
      <c r="U4078" s="20"/>
      <c r="V4078" s="20"/>
      <c r="W4078" s="20"/>
      <c r="X4078" s="27"/>
      <c r="Y4078" s="253"/>
      <c r="Z4078" s="30"/>
      <c r="AA4078" s="30"/>
      <c r="AB4078" s="31"/>
      <c r="AC4078" s="31"/>
      <c r="AD4078" s="31"/>
      <c r="AE4078" s="31"/>
      <c r="AF4078" s="31"/>
      <c r="AG4078" s="241"/>
      <c r="AH4078" s="31"/>
      <c r="AI4078" s="31"/>
      <c r="AJ4078" s="31"/>
      <c r="AK4078" s="31"/>
      <c r="AL4078" s="120"/>
      <c r="AQ4078" s="26"/>
      <c r="AW4078" s="19"/>
      <c r="AX4078" s="19"/>
      <c r="AY4078" s="19"/>
      <c r="AZ4078" s="19"/>
      <c r="BA4078" s="19"/>
      <c r="BB4078" s="19"/>
      <c r="BC4078" s="1"/>
      <c r="BD4078"/>
      <c r="BE4078"/>
      <c r="BF4078" s="1"/>
      <c r="BG4078"/>
      <c r="BH4078"/>
      <c r="BI4078"/>
      <c r="BJ4078" s="1"/>
      <c r="BK4078" s="1"/>
      <c r="BL4078"/>
      <c r="BM4078" s="1"/>
      <c r="BN4078" s="1"/>
      <c r="BO4078" s="1"/>
      <c r="BP4078" s="1"/>
      <c r="BQ4078" s="1"/>
      <c r="BR4078" s="1"/>
      <c r="BS4078" s="1"/>
      <c r="BT4078" s="22"/>
      <c r="BU4078" s="1"/>
      <c r="BV4078" s="1"/>
      <c r="BW4078" s="1"/>
      <c r="BX4078" s="1"/>
      <c r="BY4078" s="1"/>
      <c r="BZ4078" s="1"/>
      <c r="CA4078" s="1"/>
      <c r="CB4078" s="1"/>
      <c r="CC4078" s="1"/>
      <c r="CD4078" s="1"/>
      <c r="CE4078" s="1"/>
      <c r="CF4078" s="1"/>
      <c r="CG4078" s="1"/>
      <c r="CH4078" s="1"/>
      <c r="CI4078" s="1"/>
      <c r="CJ4078" s="1"/>
      <c r="CK4078" s="1"/>
      <c r="CL4078" s="1"/>
      <c r="CM4078" s="1"/>
      <c r="CN4078" s="1"/>
      <c r="CO4078" s="1"/>
      <c r="CP4078" s="1"/>
      <c r="CQ4078" s="1"/>
      <c r="CR4078" s="1"/>
      <c r="CS4078" s="1"/>
      <c r="CT4078" s="1"/>
      <c r="CU4078" s="1"/>
      <c r="CV4078" s="1"/>
      <c r="CW4078" s="1"/>
      <c r="CX4078" s="1"/>
      <c r="CY4078" s="1"/>
      <c r="CZ4078" s="1"/>
      <c r="DA4078" s="1"/>
      <c r="DB4078" s="1"/>
      <c r="DC4078" s="1"/>
      <c r="DD4078" s="1"/>
      <c r="DE4078" s="1"/>
      <c r="DF4078" s="1"/>
      <c r="DG4078" s="1"/>
      <c r="DH4078" s="1"/>
      <c r="DI4078" s="1"/>
      <c r="DJ4078" s="1"/>
      <c r="DK4078" s="1"/>
      <c r="DL4078" s="1"/>
      <c r="DM4078" s="1"/>
      <c r="DN4078" s="1"/>
      <c r="DO4078" s="1"/>
      <c r="DP4078" s="1"/>
      <c r="DQ4078" s="1"/>
      <c r="DR4078" s="1"/>
      <c r="DS4078" s="1"/>
      <c r="DT4078" s="1"/>
      <c r="DU4078" s="1"/>
      <c r="DV4078" s="1"/>
      <c r="DW4078" s="1"/>
      <c r="DX4078" s="1"/>
      <c r="DY4078" s="1"/>
      <c r="DZ4078" s="1"/>
      <c r="EA4078" s="1"/>
      <c r="EB4078" s="1"/>
      <c r="EC4078" s="1"/>
      <c r="ED4078" s="1"/>
      <c r="EE4078" s="1"/>
      <c r="EF4078" s="1"/>
      <c r="EG4078" s="1"/>
      <c r="EH4078" s="1"/>
      <c r="EI4078" s="1"/>
      <c r="EJ4078" s="1"/>
      <c r="EK4078" s="1"/>
      <c r="EL4078" s="1"/>
      <c r="EM4078" s="1"/>
      <c r="EN4078" s="1"/>
      <c r="EO4078" s="1"/>
      <c r="EP4078" s="1"/>
      <c r="EQ4078" s="1"/>
      <c r="ER4078" s="1"/>
      <c r="ES4078" s="1"/>
      <c r="ET4078" s="1"/>
      <c r="EU4078" s="1"/>
      <c r="EV4078" s="1"/>
      <c r="EW4078" s="1"/>
      <c r="EX4078" s="1"/>
      <c r="EY4078" s="1"/>
      <c r="EZ4078" s="1"/>
      <c r="FA4078" s="1"/>
      <c r="FB4078" s="1"/>
      <c r="FC4078" s="1"/>
      <c r="FD4078" s="1"/>
      <c r="FE4078" s="1"/>
      <c r="FF4078" s="1"/>
      <c r="FG4078" s="1"/>
      <c r="FH4078" s="1"/>
      <c r="FI4078" s="1"/>
      <c r="FJ4078" s="1"/>
      <c r="FK4078" s="1"/>
      <c r="FL4078" s="1"/>
      <c r="FM4078" s="1"/>
      <c r="FN4078" s="1"/>
      <c r="FO4078" s="1"/>
      <c r="FP4078" s="1"/>
      <c r="FQ4078" s="1"/>
      <c r="FR4078" s="1"/>
      <c r="FS4078" s="1"/>
      <c r="FT4078" s="1"/>
      <c r="FU4078" s="1"/>
      <c r="FV4078" s="1"/>
      <c r="FW4078" s="1"/>
      <c r="FX4078" s="1"/>
      <c r="FY4078" s="1"/>
      <c r="FZ4078" s="1"/>
      <c r="GA4078" s="1"/>
      <c r="GB4078" s="1"/>
      <c r="GC4078" s="1"/>
      <c r="GD4078" s="1"/>
      <c r="GE4078" s="1"/>
      <c r="GF4078" s="1"/>
      <c r="GG4078" s="1"/>
      <c r="GH4078" s="1"/>
      <c r="GI4078" s="1"/>
      <c r="GJ4078" s="1"/>
      <c r="GK4078"/>
      <c r="GL4078"/>
      <c r="GM4078"/>
      <c r="GN4078"/>
      <c r="GO4078"/>
      <c r="GP4078"/>
      <c r="GQ4078"/>
      <c r="GR4078"/>
      <c r="GS4078"/>
      <c r="GT4078"/>
      <c r="GU4078"/>
      <c r="GV4078"/>
      <c r="GW4078"/>
      <c r="GX4078"/>
      <c r="GY4078"/>
      <c r="GZ4078"/>
      <c r="HA4078"/>
      <c r="HB4078"/>
      <c r="HC4078"/>
      <c r="HD4078"/>
      <c r="HE4078"/>
    </row>
    <row r="4079" spans="4:213" s="25" customFormat="1" x14ac:dyDescent="0.25">
      <c r="D4079" s="19"/>
      <c r="E4079" s="19"/>
      <c r="F4079" s="20"/>
      <c r="G4079" s="20"/>
      <c r="H4079" s="20"/>
      <c r="I4079" s="20"/>
      <c r="J4079" s="21"/>
      <c r="K4079" s="21"/>
      <c r="L4079" s="20"/>
      <c r="M4079" s="20"/>
      <c r="N4079" s="22"/>
      <c r="O4079" s="22"/>
      <c r="P4079" s="22"/>
      <c r="Q4079" s="22"/>
      <c r="R4079" s="19"/>
      <c r="S4079" s="19"/>
      <c r="T4079" s="19"/>
      <c r="U4079" s="20"/>
      <c r="V4079" s="20"/>
      <c r="W4079" s="20"/>
      <c r="X4079" s="27"/>
      <c r="Y4079" s="253"/>
      <c r="Z4079" s="30"/>
      <c r="AA4079" s="30"/>
      <c r="AB4079" s="31"/>
      <c r="AC4079" s="31"/>
      <c r="AD4079" s="31"/>
      <c r="AE4079" s="31"/>
      <c r="AF4079" s="31"/>
      <c r="AG4079" s="241"/>
      <c r="AH4079" s="31"/>
      <c r="AI4079" s="31"/>
      <c r="AJ4079" s="31"/>
      <c r="AK4079" s="31"/>
      <c r="AL4079" s="120"/>
      <c r="AQ4079" s="26"/>
      <c r="AW4079" s="19"/>
      <c r="AX4079" s="19"/>
      <c r="AY4079" s="19"/>
      <c r="AZ4079" s="19"/>
      <c r="BA4079" s="19"/>
      <c r="BB4079" s="19"/>
      <c r="BC4079" s="1"/>
      <c r="BD4079"/>
      <c r="BE4079"/>
      <c r="BF4079" s="1"/>
      <c r="BG4079"/>
      <c r="BH4079"/>
      <c r="BI4079"/>
      <c r="BJ4079" s="1"/>
      <c r="BK4079" s="1"/>
      <c r="BL4079"/>
      <c r="BM4079" s="1"/>
      <c r="BN4079" s="1"/>
      <c r="BO4079" s="1"/>
      <c r="BP4079" s="1"/>
      <c r="BQ4079" s="1"/>
      <c r="BR4079" s="1"/>
      <c r="BS4079" s="1"/>
      <c r="BT4079" s="22"/>
      <c r="BU4079" s="1"/>
      <c r="BV4079" s="1"/>
      <c r="BW4079" s="1"/>
      <c r="BX4079" s="1"/>
      <c r="BY4079" s="1"/>
      <c r="BZ4079" s="1"/>
      <c r="CA4079" s="1"/>
      <c r="CB4079" s="1"/>
      <c r="CC4079" s="1"/>
      <c r="CD4079" s="1"/>
      <c r="CE4079" s="1"/>
      <c r="CF4079" s="1"/>
      <c r="CG4079" s="1"/>
      <c r="CH4079" s="1"/>
      <c r="CI4079" s="1"/>
      <c r="CJ4079" s="1"/>
      <c r="CK4079" s="1"/>
      <c r="CL4079" s="1"/>
      <c r="CM4079" s="1"/>
      <c r="CN4079" s="1"/>
      <c r="CO4079" s="1"/>
      <c r="CP4079" s="1"/>
      <c r="CQ4079" s="1"/>
      <c r="CR4079" s="1"/>
      <c r="CS4079" s="1"/>
      <c r="CT4079" s="1"/>
      <c r="CU4079" s="1"/>
      <c r="CV4079" s="1"/>
      <c r="CW4079" s="1"/>
      <c r="CX4079" s="1"/>
      <c r="CY4079" s="1"/>
      <c r="CZ4079" s="1"/>
      <c r="DA4079" s="1"/>
      <c r="DB4079" s="1"/>
      <c r="DC4079" s="1"/>
      <c r="DD4079" s="1"/>
      <c r="DE4079" s="1"/>
      <c r="DF4079" s="1"/>
      <c r="DG4079" s="1"/>
      <c r="DH4079" s="1"/>
      <c r="DI4079" s="1"/>
      <c r="DJ4079" s="1"/>
      <c r="DK4079" s="1"/>
      <c r="DL4079" s="1"/>
      <c r="DM4079" s="1"/>
      <c r="DN4079" s="1"/>
      <c r="DO4079" s="1"/>
      <c r="DP4079" s="1"/>
      <c r="DQ4079" s="1"/>
      <c r="DR4079" s="1"/>
      <c r="DS4079" s="1"/>
      <c r="DT4079" s="1"/>
      <c r="DU4079" s="1"/>
      <c r="DV4079" s="1"/>
      <c r="DW4079" s="1"/>
      <c r="DX4079" s="1"/>
      <c r="DY4079" s="1"/>
      <c r="DZ4079" s="1"/>
      <c r="EA4079" s="1"/>
      <c r="EB4079" s="1"/>
      <c r="EC4079" s="1"/>
      <c r="ED4079" s="1"/>
      <c r="EE4079" s="1"/>
      <c r="EF4079" s="1"/>
      <c r="EG4079" s="1"/>
      <c r="EH4079" s="1"/>
      <c r="EI4079" s="1"/>
      <c r="EJ4079" s="1"/>
      <c r="EK4079" s="1"/>
      <c r="EL4079" s="1"/>
      <c r="EM4079" s="1"/>
      <c r="EN4079" s="1"/>
      <c r="EO4079" s="1"/>
      <c r="EP4079" s="1"/>
      <c r="EQ4079" s="1"/>
      <c r="ER4079" s="1"/>
      <c r="ES4079" s="1"/>
      <c r="ET4079" s="1"/>
      <c r="EU4079" s="1"/>
      <c r="EV4079" s="1"/>
      <c r="EW4079" s="1"/>
      <c r="EX4079" s="1"/>
      <c r="EY4079" s="1"/>
      <c r="EZ4079" s="1"/>
      <c r="FA4079" s="1"/>
      <c r="FB4079" s="1"/>
      <c r="FC4079" s="1"/>
      <c r="FD4079" s="1"/>
      <c r="FE4079" s="1"/>
      <c r="FF4079" s="1"/>
      <c r="FG4079" s="1"/>
      <c r="FH4079" s="1"/>
      <c r="FI4079" s="1"/>
      <c r="FJ4079" s="1"/>
      <c r="FK4079" s="1"/>
      <c r="FL4079" s="1"/>
      <c r="FM4079" s="1"/>
      <c r="FN4079" s="1"/>
      <c r="FO4079" s="1"/>
      <c r="FP4079" s="1"/>
      <c r="FQ4079" s="1"/>
      <c r="FR4079" s="1"/>
      <c r="FS4079" s="1"/>
      <c r="FT4079" s="1"/>
      <c r="FU4079" s="1"/>
      <c r="FV4079" s="1"/>
      <c r="FW4079" s="1"/>
      <c r="FX4079" s="1"/>
      <c r="FY4079" s="1"/>
      <c r="FZ4079" s="1"/>
      <c r="GA4079" s="1"/>
      <c r="GB4079" s="1"/>
      <c r="GC4079" s="1"/>
      <c r="GD4079" s="1"/>
      <c r="GE4079" s="1"/>
      <c r="GF4079" s="1"/>
      <c r="GG4079" s="1"/>
      <c r="GH4079" s="1"/>
      <c r="GI4079" s="1"/>
      <c r="GJ4079" s="1"/>
      <c r="GK4079"/>
      <c r="GL4079"/>
      <c r="GM4079"/>
      <c r="GN4079"/>
      <c r="GO4079"/>
      <c r="GP4079"/>
      <c r="GQ4079"/>
      <c r="GR4079"/>
      <c r="GS4079"/>
      <c r="GT4079"/>
      <c r="GU4079"/>
      <c r="GV4079"/>
      <c r="GW4079"/>
      <c r="GX4079"/>
      <c r="GY4079"/>
      <c r="GZ4079"/>
      <c r="HA4079"/>
      <c r="HB4079"/>
      <c r="HC4079"/>
      <c r="HD4079"/>
      <c r="HE4079"/>
    </row>
    <row r="4080" spans="4:213" s="25" customFormat="1" x14ac:dyDescent="0.25">
      <c r="D4080" s="19"/>
      <c r="E4080" s="19"/>
      <c r="F4080" s="20"/>
      <c r="G4080" s="20"/>
      <c r="H4080" s="20"/>
      <c r="I4080" s="20"/>
      <c r="J4080" s="21"/>
      <c r="K4080" s="21"/>
      <c r="L4080" s="20"/>
      <c r="M4080" s="20"/>
      <c r="N4080" s="22"/>
      <c r="O4080" s="22"/>
      <c r="P4080" s="22"/>
      <c r="Q4080" s="22"/>
      <c r="R4080" s="19"/>
      <c r="S4080" s="19"/>
      <c r="T4080" s="19"/>
      <c r="U4080" s="20"/>
      <c r="V4080" s="20"/>
      <c r="W4080" s="20"/>
      <c r="X4080" s="27"/>
      <c r="Y4080" s="253"/>
      <c r="Z4080" s="30"/>
      <c r="AA4080" s="30"/>
      <c r="AB4080" s="31"/>
      <c r="AC4080" s="31"/>
      <c r="AD4080" s="31"/>
      <c r="AE4080" s="31"/>
      <c r="AF4080" s="31"/>
      <c r="AG4080" s="241"/>
      <c r="AH4080" s="31"/>
      <c r="AI4080" s="31"/>
      <c r="AJ4080" s="31"/>
      <c r="AK4080" s="31"/>
      <c r="AL4080" s="120"/>
      <c r="AQ4080" s="26"/>
      <c r="AW4080" s="19"/>
      <c r="AX4080" s="19"/>
      <c r="AY4080" s="19"/>
      <c r="AZ4080" s="19"/>
      <c r="BA4080" s="19"/>
      <c r="BB4080" s="19"/>
      <c r="BC4080" s="1"/>
      <c r="BD4080"/>
      <c r="BE4080"/>
      <c r="BF4080" s="1"/>
      <c r="BG4080"/>
      <c r="BH4080"/>
      <c r="BI4080"/>
      <c r="BJ4080" s="1"/>
      <c r="BK4080" s="1"/>
      <c r="BL4080"/>
      <c r="BM4080" s="1"/>
      <c r="BN4080" s="1"/>
      <c r="BO4080" s="1"/>
      <c r="BP4080" s="1"/>
      <c r="BQ4080" s="1"/>
      <c r="BR4080" s="1"/>
      <c r="BS4080" s="1"/>
      <c r="BT4080" s="22"/>
      <c r="BU4080" s="1"/>
      <c r="BV4080" s="1"/>
      <c r="BW4080" s="1"/>
      <c r="BX4080" s="1"/>
      <c r="BY4080" s="1"/>
      <c r="BZ4080" s="1"/>
      <c r="CA4080" s="1"/>
      <c r="CB4080" s="1"/>
      <c r="CC4080" s="1"/>
      <c r="CD4080" s="1"/>
      <c r="CE4080" s="1"/>
      <c r="CF4080" s="1"/>
      <c r="CG4080" s="1"/>
      <c r="CH4080" s="1"/>
      <c r="CI4080" s="1"/>
      <c r="CJ4080" s="1"/>
      <c r="CK4080" s="1"/>
      <c r="CL4080" s="1"/>
      <c r="CM4080" s="1"/>
      <c r="CN4080" s="1"/>
      <c r="CO4080" s="1"/>
      <c r="CP4080" s="1"/>
      <c r="CQ4080" s="1"/>
      <c r="CR4080" s="1"/>
      <c r="CS4080" s="1"/>
      <c r="CT4080" s="1"/>
      <c r="CU4080" s="1"/>
      <c r="CV4080" s="1"/>
      <c r="CW4080" s="1"/>
      <c r="CX4080" s="1"/>
      <c r="CY4080" s="1"/>
      <c r="CZ4080" s="1"/>
      <c r="DA4080" s="1"/>
      <c r="DB4080" s="1"/>
      <c r="DC4080" s="1"/>
      <c r="DD4080" s="1"/>
      <c r="DE4080" s="1"/>
      <c r="DF4080" s="1"/>
      <c r="DG4080" s="1"/>
      <c r="DH4080" s="1"/>
      <c r="DI4080" s="1"/>
      <c r="DJ4080" s="1"/>
      <c r="DK4080" s="1"/>
      <c r="DL4080" s="1"/>
      <c r="DM4080" s="1"/>
      <c r="DN4080" s="1"/>
      <c r="DO4080" s="1"/>
      <c r="DP4080" s="1"/>
      <c r="DQ4080" s="1"/>
      <c r="DR4080" s="1"/>
      <c r="DS4080" s="1"/>
      <c r="DT4080" s="1"/>
      <c r="DU4080" s="1"/>
      <c r="DV4080" s="1"/>
      <c r="DW4080" s="1"/>
      <c r="DX4080" s="1"/>
      <c r="DY4080" s="1"/>
      <c r="DZ4080" s="1"/>
      <c r="EA4080" s="1"/>
      <c r="EB4080" s="1"/>
      <c r="EC4080" s="1"/>
      <c r="ED4080" s="1"/>
      <c r="EE4080" s="1"/>
      <c r="EF4080" s="1"/>
      <c r="EG4080" s="1"/>
      <c r="EH4080" s="1"/>
      <c r="EI4080" s="1"/>
      <c r="EJ4080" s="1"/>
      <c r="EK4080" s="1"/>
      <c r="EL4080" s="1"/>
      <c r="EM4080" s="1"/>
      <c r="EN4080" s="1"/>
      <c r="EO4080" s="1"/>
      <c r="EP4080" s="1"/>
      <c r="EQ4080" s="1"/>
      <c r="ER4080" s="1"/>
      <c r="ES4080" s="1"/>
      <c r="ET4080" s="1"/>
      <c r="EU4080" s="1"/>
      <c r="EV4080" s="1"/>
      <c r="EW4080" s="1"/>
      <c r="EX4080" s="1"/>
      <c r="EY4080" s="1"/>
      <c r="EZ4080" s="1"/>
      <c r="FA4080" s="1"/>
      <c r="FB4080" s="1"/>
      <c r="FC4080" s="1"/>
      <c r="FD4080" s="1"/>
      <c r="FE4080" s="1"/>
      <c r="FF4080" s="1"/>
      <c r="FG4080" s="1"/>
      <c r="FH4080" s="1"/>
      <c r="FI4080" s="1"/>
      <c r="FJ4080" s="1"/>
      <c r="FK4080" s="1"/>
      <c r="FL4080" s="1"/>
      <c r="FM4080" s="1"/>
      <c r="FN4080" s="1"/>
      <c r="FO4080" s="1"/>
      <c r="FP4080" s="1"/>
      <c r="FQ4080" s="1"/>
      <c r="FR4080" s="1"/>
      <c r="FS4080" s="1"/>
      <c r="FT4080" s="1"/>
      <c r="FU4080" s="1"/>
      <c r="FV4080" s="1"/>
      <c r="FW4080" s="1"/>
      <c r="FX4080" s="1"/>
      <c r="FY4080" s="1"/>
      <c r="FZ4080" s="1"/>
      <c r="GA4080" s="1"/>
      <c r="GB4080" s="1"/>
      <c r="GC4080" s="1"/>
      <c r="GD4080" s="1"/>
      <c r="GE4080" s="1"/>
      <c r="GF4080" s="1"/>
      <c r="GG4080" s="1"/>
      <c r="GH4080" s="1"/>
      <c r="GI4080" s="1"/>
      <c r="GJ4080" s="1"/>
      <c r="GK4080"/>
      <c r="GL4080"/>
      <c r="GM4080"/>
      <c r="GN4080"/>
      <c r="GO4080"/>
      <c r="GP4080"/>
      <c r="GQ4080"/>
      <c r="GR4080"/>
      <c r="GS4080"/>
      <c r="GT4080"/>
      <c r="GU4080"/>
      <c r="GV4080"/>
      <c r="GW4080"/>
      <c r="GX4080"/>
      <c r="GY4080"/>
      <c r="GZ4080"/>
      <c r="HA4080"/>
      <c r="HB4080"/>
      <c r="HC4080"/>
      <c r="HD4080"/>
      <c r="HE4080"/>
    </row>
    <row r="4081" spans="4:213" s="25" customFormat="1" x14ac:dyDescent="0.25">
      <c r="D4081" s="19"/>
      <c r="E4081" s="19"/>
      <c r="F4081" s="20"/>
      <c r="G4081" s="20"/>
      <c r="H4081" s="20"/>
      <c r="I4081" s="20"/>
      <c r="J4081" s="21"/>
      <c r="K4081" s="21"/>
      <c r="L4081" s="20"/>
      <c r="M4081" s="20"/>
      <c r="N4081" s="22"/>
      <c r="O4081" s="22"/>
      <c r="P4081" s="22"/>
      <c r="Q4081" s="22"/>
      <c r="R4081" s="19"/>
      <c r="S4081" s="19"/>
      <c r="T4081" s="19"/>
      <c r="U4081" s="20"/>
      <c r="V4081" s="20"/>
      <c r="W4081" s="20"/>
      <c r="X4081" s="27"/>
      <c r="Y4081" s="253"/>
      <c r="Z4081" s="30"/>
      <c r="AA4081" s="30"/>
      <c r="AB4081" s="31"/>
      <c r="AC4081" s="31"/>
      <c r="AD4081" s="31"/>
      <c r="AE4081" s="31"/>
      <c r="AF4081" s="31"/>
      <c r="AG4081" s="241"/>
      <c r="AH4081" s="31"/>
      <c r="AI4081" s="31"/>
      <c r="AJ4081" s="31"/>
      <c r="AK4081" s="31"/>
      <c r="AL4081" s="120"/>
      <c r="AQ4081" s="26"/>
      <c r="AW4081" s="19"/>
      <c r="AX4081" s="19"/>
      <c r="AY4081" s="19"/>
      <c r="AZ4081" s="19"/>
      <c r="BA4081" s="19"/>
      <c r="BB4081" s="19"/>
      <c r="BC4081" s="1"/>
      <c r="BD4081"/>
      <c r="BE4081"/>
      <c r="BF4081" s="1"/>
      <c r="BG4081"/>
      <c r="BH4081"/>
      <c r="BI4081"/>
      <c r="BJ4081" s="1"/>
      <c r="BK4081" s="1"/>
      <c r="BL4081"/>
      <c r="BM4081" s="1"/>
      <c r="BN4081" s="1"/>
      <c r="BO4081" s="1"/>
      <c r="BP4081" s="1"/>
      <c r="BQ4081" s="1"/>
      <c r="BR4081" s="1"/>
      <c r="BS4081" s="1"/>
      <c r="BT4081" s="22"/>
      <c r="BU4081" s="1"/>
      <c r="BV4081" s="1"/>
      <c r="BW4081" s="1"/>
      <c r="BX4081" s="1"/>
      <c r="BY4081" s="1"/>
      <c r="BZ4081" s="1"/>
      <c r="CA4081" s="1"/>
      <c r="CB4081" s="1"/>
      <c r="CC4081" s="1"/>
      <c r="CD4081" s="1"/>
      <c r="CE4081" s="1"/>
      <c r="CF4081" s="1"/>
      <c r="CG4081" s="1"/>
      <c r="CH4081" s="1"/>
      <c r="CI4081" s="1"/>
      <c r="CJ4081" s="1"/>
      <c r="CK4081" s="1"/>
      <c r="CL4081" s="1"/>
      <c r="CM4081" s="1"/>
      <c r="CN4081" s="1"/>
      <c r="CO4081" s="1"/>
      <c r="CP4081" s="1"/>
      <c r="CQ4081" s="1"/>
      <c r="CR4081" s="1"/>
      <c r="CS4081" s="1"/>
      <c r="CT4081" s="1"/>
      <c r="CU4081" s="1"/>
      <c r="CV4081" s="1"/>
      <c r="CW4081" s="1"/>
      <c r="CX4081" s="1"/>
      <c r="CY4081" s="1"/>
      <c r="CZ4081" s="1"/>
      <c r="DA4081" s="1"/>
      <c r="DB4081" s="1"/>
      <c r="DC4081" s="1"/>
      <c r="DD4081" s="1"/>
      <c r="DE4081" s="1"/>
      <c r="DF4081" s="1"/>
      <c r="DG4081" s="1"/>
      <c r="DH4081" s="1"/>
      <c r="DI4081" s="1"/>
      <c r="DJ4081" s="1"/>
      <c r="DK4081" s="1"/>
      <c r="DL4081" s="1"/>
      <c r="DM4081" s="1"/>
      <c r="DN4081" s="1"/>
      <c r="DO4081" s="1"/>
      <c r="DP4081" s="1"/>
      <c r="DQ4081" s="1"/>
      <c r="DR4081" s="1"/>
      <c r="DS4081" s="1"/>
      <c r="DT4081" s="1"/>
      <c r="DU4081" s="1"/>
      <c r="DV4081" s="1"/>
      <c r="DW4081" s="1"/>
      <c r="DX4081" s="1"/>
      <c r="DY4081" s="1"/>
      <c r="DZ4081" s="1"/>
      <c r="EA4081" s="1"/>
      <c r="EB4081" s="1"/>
      <c r="EC4081" s="1"/>
      <c r="ED4081" s="1"/>
      <c r="EE4081" s="1"/>
      <c r="EF4081" s="1"/>
      <c r="EG4081" s="1"/>
      <c r="EH4081" s="1"/>
      <c r="EI4081" s="1"/>
      <c r="EJ4081" s="1"/>
      <c r="EK4081" s="1"/>
      <c r="EL4081" s="1"/>
      <c r="EM4081" s="1"/>
      <c r="EN4081" s="1"/>
      <c r="EO4081" s="1"/>
      <c r="EP4081" s="1"/>
      <c r="EQ4081" s="1"/>
      <c r="ER4081" s="1"/>
      <c r="ES4081" s="1"/>
      <c r="ET4081" s="1"/>
      <c r="EU4081" s="1"/>
      <c r="EV4081" s="1"/>
      <c r="EW4081" s="1"/>
      <c r="EX4081" s="1"/>
      <c r="EY4081" s="1"/>
      <c r="EZ4081" s="1"/>
      <c r="FA4081" s="1"/>
      <c r="FB4081" s="1"/>
      <c r="FC4081" s="1"/>
      <c r="FD4081" s="1"/>
      <c r="FE4081" s="1"/>
      <c r="FF4081" s="1"/>
      <c r="FG4081" s="1"/>
      <c r="FH4081" s="1"/>
      <c r="FI4081" s="1"/>
      <c r="FJ4081" s="1"/>
      <c r="FK4081" s="1"/>
      <c r="FL4081" s="1"/>
      <c r="FM4081" s="1"/>
      <c r="FN4081" s="1"/>
      <c r="FO4081" s="1"/>
      <c r="FP4081" s="1"/>
      <c r="FQ4081" s="1"/>
      <c r="FR4081" s="1"/>
      <c r="FS4081" s="1"/>
      <c r="FT4081" s="1"/>
      <c r="FU4081" s="1"/>
      <c r="FV4081" s="1"/>
      <c r="FW4081" s="1"/>
      <c r="FX4081" s="1"/>
      <c r="FY4081" s="1"/>
      <c r="FZ4081" s="1"/>
      <c r="GA4081" s="1"/>
      <c r="GB4081" s="1"/>
      <c r="GC4081" s="1"/>
      <c r="GD4081" s="1"/>
      <c r="GE4081" s="1"/>
      <c r="GF4081" s="1"/>
      <c r="GG4081" s="1"/>
      <c r="GH4081" s="1"/>
      <c r="GI4081" s="1"/>
      <c r="GJ4081" s="1"/>
      <c r="GK4081"/>
      <c r="GL4081"/>
      <c r="GM4081"/>
      <c r="GN4081"/>
      <c r="GO4081"/>
      <c r="GP4081"/>
      <c r="GQ4081"/>
      <c r="GR4081"/>
      <c r="GS4081"/>
      <c r="GT4081"/>
      <c r="GU4081"/>
      <c r="GV4081"/>
      <c r="GW4081"/>
      <c r="GX4081"/>
      <c r="GY4081"/>
      <c r="GZ4081"/>
      <c r="HA4081"/>
      <c r="HB4081"/>
      <c r="HC4081"/>
      <c r="HD4081"/>
      <c r="HE4081"/>
    </row>
    <row r="4082" spans="4:213" s="25" customFormat="1" x14ac:dyDescent="0.25">
      <c r="D4082" s="19"/>
      <c r="E4082" s="19"/>
      <c r="F4082" s="20"/>
      <c r="G4082" s="20"/>
      <c r="H4082" s="20"/>
      <c r="I4082" s="20"/>
      <c r="J4082" s="21"/>
      <c r="K4082" s="21"/>
      <c r="L4082" s="20"/>
      <c r="M4082" s="20"/>
      <c r="N4082" s="22"/>
      <c r="O4082" s="22"/>
      <c r="P4082" s="22"/>
      <c r="Q4082" s="22"/>
      <c r="R4082" s="19"/>
      <c r="S4082" s="19"/>
      <c r="T4082" s="19"/>
      <c r="U4082" s="20"/>
      <c r="V4082" s="20"/>
      <c r="W4082" s="20"/>
      <c r="X4082" s="27"/>
      <c r="Y4082" s="253"/>
      <c r="Z4082" s="30"/>
      <c r="AA4082" s="30"/>
      <c r="AB4082" s="31"/>
      <c r="AC4082" s="31"/>
      <c r="AD4082" s="31"/>
      <c r="AE4082" s="31"/>
      <c r="AF4082" s="31"/>
      <c r="AG4082" s="241"/>
      <c r="AH4082" s="31"/>
      <c r="AI4082" s="31"/>
      <c r="AJ4082" s="31"/>
      <c r="AK4082" s="31"/>
      <c r="AL4082" s="120"/>
      <c r="AQ4082" s="26"/>
      <c r="AW4082" s="19"/>
      <c r="AX4082" s="19"/>
      <c r="AY4082" s="19"/>
      <c r="AZ4082" s="19"/>
      <c r="BA4082" s="19"/>
      <c r="BB4082" s="19"/>
      <c r="BC4082" s="1"/>
      <c r="BD4082"/>
      <c r="BE4082"/>
      <c r="BF4082" s="1"/>
      <c r="BG4082"/>
      <c r="BH4082"/>
      <c r="BI4082"/>
      <c r="BJ4082" s="1"/>
      <c r="BK4082" s="1"/>
      <c r="BL4082"/>
      <c r="BM4082" s="1"/>
      <c r="BN4082" s="1"/>
      <c r="BO4082" s="1"/>
      <c r="BP4082" s="1"/>
      <c r="BQ4082" s="1"/>
      <c r="BR4082" s="1"/>
      <c r="BS4082" s="1"/>
      <c r="BT4082" s="22"/>
      <c r="BU4082" s="1"/>
      <c r="BV4082" s="1"/>
      <c r="BW4082" s="1"/>
      <c r="BX4082" s="1"/>
      <c r="BY4082" s="1"/>
      <c r="BZ4082" s="1"/>
      <c r="CA4082" s="1"/>
      <c r="CB4082" s="1"/>
      <c r="CC4082" s="1"/>
      <c r="CD4082" s="1"/>
      <c r="CE4082" s="1"/>
      <c r="CF4082" s="1"/>
      <c r="CG4082" s="1"/>
      <c r="CH4082" s="1"/>
      <c r="CI4082" s="1"/>
      <c r="CJ4082" s="1"/>
      <c r="CK4082" s="1"/>
      <c r="CL4082" s="1"/>
      <c r="CM4082" s="1"/>
      <c r="CN4082" s="1"/>
      <c r="CO4082" s="1"/>
      <c r="CP4082" s="1"/>
      <c r="CQ4082" s="1"/>
      <c r="CR4082" s="1"/>
      <c r="CS4082" s="1"/>
      <c r="CT4082" s="1"/>
      <c r="CU4082" s="1"/>
      <c r="CV4082" s="1"/>
      <c r="CW4082" s="1"/>
      <c r="CX4082" s="1"/>
      <c r="CY4082" s="1"/>
      <c r="CZ4082" s="1"/>
      <c r="DA4082" s="1"/>
      <c r="DB4082" s="1"/>
      <c r="DC4082" s="1"/>
      <c r="DD4082" s="1"/>
      <c r="DE4082" s="1"/>
      <c r="DF4082" s="1"/>
      <c r="DG4082" s="1"/>
      <c r="DH4082" s="1"/>
      <c r="DI4082" s="1"/>
      <c r="DJ4082" s="1"/>
      <c r="DK4082" s="1"/>
      <c r="DL4082" s="1"/>
      <c r="DM4082" s="1"/>
      <c r="DN4082" s="1"/>
      <c r="DO4082" s="1"/>
      <c r="DP4082" s="1"/>
      <c r="DQ4082" s="1"/>
      <c r="DR4082" s="1"/>
      <c r="DS4082" s="1"/>
      <c r="DT4082" s="1"/>
      <c r="DU4082" s="1"/>
      <c r="DV4082" s="1"/>
      <c r="DW4082" s="1"/>
      <c r="DX4082" s="1"/>
      <c r="DY4082" s="1"/>
      <c r="DZ4082" s="1"/>
      <c r="EA4082" s="1"/>
      <c r="EB4082" s="1"/>
      <c r="EC4082" s="1"/>
      <c r="ED4082" s="1"/>
      <c r="EE4082" s="1"/>
      <c r="EF4082" s="1"/>
      <c r="EG4082" s="1"/>
      <c r="EH4082" s="1"/>
      <c r="EI4082" s="1"/>
      <c r="EJ4082" s="1"/>
      <c r="EK4082" s="1"/>
      <c r="EL4082" s="1"/>
      <c r="EM4082" s="1"/>
      <c r="EN4082" s="1"/>
      <c r="EO4082" s="1"/>
      <c r="EP4082" s="1"/>
      <c r="EQ4082" s="1"/>
      <c r="ER4082" s="1"/>
      <c r="ES4082" s="1"/>
      <c r="ET4082" s="1"/>
      <c r="EU4082" s="1"/>
      <c r="EV4082" s="1"/>
      <c r="EW4082" s="1"/>
      <c r="EX4082" s="1"/>
      <c r="EY4082" s="1"/>
      <c r="EZ4082" s="1"/>
      <c r="FA4082" s="1"/>
      <c r="FB4082" s="1"/>
      <c r="FC4082" s="1"/>
      <c r="FD4082" s="1"/>
      <c r="FE4082" s="1"/>
      <c r="FF4082" s="1"/>
      <c r="FG4082" s="1"/>
      <c r="FH4082" s="1"/>
      <c r="FI4082" s="1"/>
      <c r="FJ4082" s="1"/>
      <c r="FK4082" s="1"/>
      <c r="FL4082" s="1"/>
      <c r="FM4082" s="1"/>
      <c r="FN4082" s="1"/>
      <c r="FO4082" s="1"/>
      <c r="FP4082" s="1"/>
      <c r="FQ4082" s="1"/>
      <c r="FR4082" s="1"/>
      <c r="FS4082" s="1"/>
      <c r="FT4082" s="1"/>
      <c r="FU4082" s="1"/>
      <c r="FV4082" s="1"/>
      <c r="FW4082" s="1"/>
      <c r="FX4082" s="1"/>
      <c r="FY4082" s="1"/>
      <c r="FZ4082" s="1"/>
      <c r="GA4082" s="1"/>
      <c r="GB4082" s="1"/>
      <c r="GC4082" s="1"/>
      <c r="GD4082" s="1"/>
      <c r="GE4082" s="1"/>
      <c r="GF4082" s="1"/>
      <c r="GG4082" s="1"/>
      <c r="GH4082" s="1"/>
      <c r="GI4082" s="1"/>
      <c r="GJ4082" s="1"/>
      <c r="GK4082"/>
      <c r="GL4082"/>
      <c r="GM4082"/>
      <c r="GN4082"/>
      <c r="GO4082"/>
      <c r="GP4082"/>
      <c r="GQ4082"/>
      <c r="GR4082"/>
      <c r="GS4082"/>
      <c r="GT4082"/>
      <c r="GU4082"/>
      <c r="GV4082"/>
      <c r="GW4082"/>
      <c r="GX4082"/>
      <c r="GY4082"/>
      <c r="GZ4082"/>
      <c r="HA4082"/>
      <c r="HB4082"/>
      <c r="HC4082"/>
      <c r="HD4082"/>
      <c r="HE4082"/>
    </row>
    <row r="4083" spans="4:213" s="25" customFormat="1" x14ac:dyDescent="0.25">
      <c r="D4083" s="19"/>
      <c r="E4083" s="19"/>
      <c r="F4083" s="20"/>
      <c r="G4083" s="20"/>
      <c r="H4083" s="20"/>
      <c r="I4083" s="20"/>
      <c r="J4083" s="21"/>
      <c r="K4083" s="21"/>
      <c r="L4083" s="20"/>
      <c r="M4083" s="20"/>
      <c r="N4083" s="22"/>
      <c r="O4083" s="22"/>
      <c r="P4083" s="22"/>
      <c r="Q4083" s="22"/>
      <c r="R4083" s="19"/>
      <c r="S4083" s="19"/>
      <c r="T4083" s="19"/>
      <c r="U4083" s="20"/>
      <c r="V4083" s="20"/>
      <c r="W4083" s="20"/>
      <c r="X4083" s="27"/>
      <c r="Y4083" s="253"/>
      <c r="Z4083" s="30"/>
      <c r="AA4083" s="30"/>
      <c r="AB4083" s="31"/>
      <c r="AC4083" s="31"/>
      <c r="AD4083" s="31"/>
      <c r="AE4083" s="31"/>
      <c r="AF4083" s="31"/>
      <c r="AG4083" s="241"/>
      <c r="AH4083" s="31"/>
      <c r="AI4083" s="31"/>
      <c r="AJ4083" s="31"/>
      <c r="AK4083" s="31"/>
      <c r="AL4083" s="120"/>
      <c r="AQ4083" s="26"/>
      <c r="AW4083" s="19"/>
      <c r="AX4083" s="19"/>
      <c r="AY4083" s="19"/>
      <c r="AZ4083" s="19"/>
      <c r="BA4083" s="19"/>
      <c r="BB4083" s="19"/>
      <c r="BC4083" s="1"/>
      <c r="BD4083"/>
      <c r="BE4083"/>
      <c r="BF4083" s="1"/>
      <c r="BG4083"/>
      <c r="BH4083"/>
      <c r="BI4083"/>
      <c r="BJ4083" s="1"/>
      <c r="BK4083" s="1"/>
      <c r="BL4083"/>
      <c r="BM4083" s="1"/>
      <c r="BN4083" s="1"/>
      <c r="BO4083" s="1"/>
      <c r="BP4083" s="1"/>
      <c r="BQ4083" s="1"/>
      <c r="BR4083" s="1"/>
      <c r="BS4083" s="1"/>
      <c r="BT4083" s="22"/>
      <c r="BU4083" s="1"/>
      <c r="BV4083" s="1"/>
      <c r="BW4083" s="1"/>
      <c r="BX4083" s="1"/>
      <c r="BY4083" s="1"/>
      <c r="BZ4083" s="1"/>
      <c r="CA4083" s="1"/>
      <c r="CB4083" s="1"/>
      <c r="CC4083" s="1"/>
      <c r="CD4083" s="1"/>
      <c r="CE4083" s="1"/>
      <c r="CF4083" s="1"/>
      <c r="CG4083" s="1"/>
      <c r="CH4083" s="1"/>
      <c r="CI4083" s="1"/>
      <c r="CJ4083" s="1"/>
      <c r="CK4083" s="1"/>
      <c r="CL4083" s="1"/>
      <c r="CM4083" s="1"/>
      <c r="CN4083" s="1"/>
      <c r="CO4083" s="1"/>
      <c r="CP4083" s="1"/>
      <c r="CQ4083" s="1"/>
      <c r="CR4083" s="1"/>
      <c r="CS4083" s="1"/>
      <c r="CT4083" s="1"/>
      <c r="CU4083" s="1"/>
      <c r="CV4083" s="1"/>
      <c r="CW4083" s="1"/>
      <c r="CX4083" s="1"/>
      <c r="CY4083" s="1"/>
      <c r="CZ4083" s="1"/>
      <c r="DA4083" s="1"/>
      <c r="DB4083" s="1"/>
      <c r="DC4083" s="1"/>
      <c r="DD4083" s="1"/>
      <c r="DE4083" s="1"/>
      <c r="DF4083" s="1"/>
      <c r="DG4083" s="1"/>
      <c r="DH4083" s="1"/>
      <c r="DI4083" s="1"/>
      <c r="DJ4083" s="1"/>
      <c r="DK4083" s="1"/>
      <c r="DL4083" s="1"/>
      <c r="DM4083" s="1"/>
      <c r="DN4083" s="1"/>
      <c r="DO4083" s="1"/>
      <c r="DP4083" s="1"/>
      <c r="DQ4083" s="1"/>
      <c r="DR4083" s="1"/>
      <c r="DS4083" s="1"/>
      <c r="DT4083" s="1"/>
      <c r="DU4083" s="1"/>
      <c r="DV4083" s="1"/>
      <c r="DW4083" s="1"/>
      <c r="DX4083" s="1"/>
      <c r="DY4083" s="1"/>
      <c r="DZ4083" s="1"/>
      <c r="EA4083" s="1"/>
      <c r="EB4083" s="1"/>
      <c r="EC4083" s="1"/>
      <c r="ED4083" s="1"/>
      <c r="EE4083" s="1"/>
      <c r="EF4083" s="1"/>
      <c r="EG4083" s="1"/>
      <c r="EH4083" s="1"/>
      <c r="EI4083" s="1"/>
      <c r="EJ4083" s="1"/>
      <c r="EK4083" s="1"/>
      <c r="EL4083" s="1"/>
      <c r="EM4083" s="1"/>
      <c r="EN4083" s="1"/>
      <c r="EO4083" s="1"/>
      <c r="EP4083" s="1"/>
      <c r="EQ4083" s="1"/>
      <c r="ER4083" s="1"/>
      <c r="ES4083" s="1"/>
      <c r="ET4083" s="1"/>
      <c r="EU4083" s="1"/>
      <c r="EV4083" s="1"/>
      <c r="EW4083" s="1"/>
      <c r="EX4083" s="1"/>
      <c r="EY4083" s="1"/>
      <c r="EZ4083" s="1"/>
      <c r="FA4083" s="1"/>
      <c r="FB4083" s="1"/>
      <c r="FC4083" s="1"/>
      <c r="FD4083" s="1"/>
      <c r="FE4083" s="1"/>
      <c r="FF4083" s="1"/>
      <c r="FG4083" s="1"/>
      <c r="FH4083" s="1"/>
      <c r="FI4083" s="1"/>
      <c r="FJ4083" s="1"/>
      <c r="FK4083" s="1"/>
      <c r="FL4083" s="1"/>
      <c r="FM4083" s="1"/>
      <c r="FN4083" s="1"/>
      <c r="FO4083" s="1"/>
      <c r="FP4083" s="1"/>
      <c r="FQ4083" s="1"/>
      <c r="FR4083" s="1"/>
      <c r="FS4083" s="1"/>
      <c r="FT4083" s="1"/>
      <c r="FU4083" s="1"/>
      <c r="FV4083" s="1"/>
      <c r="FW4083" s="1"/>
      <c r="FX4083" s="1"/>
      <c r="FY4083" s="1"/>
      <c r="FZ4083" s="1"/>
      <c r="GA4083" s="1"/>
      <c r="GB4083" s="1"/>
      <c r="GC4083" s="1"/>
      <c r="GD4083" s="1"/>
      <c r="GE4083" s="1"/>
      <c r="GF4083" s="1"/>
      <c r="GG4083" s="1"/>
      <c r="GH4083" s="1"/>
      <c r="GI4083" s="1"/>
      <c r="GJ4083" s="1"/>
      <c r="GK4083"/>
      <c r="GL4083"/>
      <c r="GM4083"/>
      <c r="GN4083"/>
      <c r="GO4083"/>
      <c r="GP4083"/>
      <c r="GQ4083"/>
      <c r="GR4083"/>
      <c r="GS4083"/>
      <c r="GT4083"/>
      <c r="GU4083"/>
      <c r="GV4083"/>
      <c r="GW4083"/>
      <c r="GX4083"/>
      <c r="GY4083"/>
      <c r="GZ4083"/>
      <c r="HA4083"/>
      <c r="HB4083"/>
      <c r="HC4083"/>
      <c r="HD4083"/>
      <c r="HE4083"/>
    </row>
    <row r="4084" spans="4:213" s="25" customFormat="1" x14ac:dyDescent="0.25">
      <c r="D4084" s="19"/>
      <c r="E4084" s="19"/>
      <c r="F4084" s="20"/>
      <c r="G4084" s="20"/>
      <c r="H4084" s="20"/>
      <c r="I4084" s="20"/>
      <c r="J4084" s="21"/>
      <c r="K4084" s="21"/>
      <c r="L4084" s="20"/>
      <c r="M4084" s="20"/>
      <c r="N4084" s="22"/>
      <c r="O4084" s="22"/>
      <c r="P4084" s="22"/>
      <c r="Q4084" s="22"/>
      <c r="R4084" s="19"/>
      <c r="S4084" s="19"/>
      <c r="T4084" s="19"/>
      <c r="U4084" s="20"/>
      <c r="V4084" s="20"/>
      <c r="W4084" s="20"/>
      <c r="X4084" s="27"/>
      <c r="Y4084" s="253"/>
      <c r="Z4084" s="30"/>
      <c r="AA4084" s="30"/>
      <c r="AB4084" s="31"/>
      <c r="AC4084" s="31"/>
      <c r="AD4084" s="31"/>
      <c r="AE4084" s="31"/>
      <c r="AF4084" s="31"/>
      <c r="AG4084" s="241"/>
      <c r="AH4084" s="31"/>
      <c r="AI4084" s="31"/>
      <c r="AJ4084" s="31"/>
      <c r="AK4084" s="31"/>
      <c r="AL4084" s="120"/>
      <c r="AQ4084" s="26"/>
      <c r="AW4084" s="19"/>
      <c r="AX4084" s="19"/>
      <c r="AY4084" s="19"/>
      <c r="AZ4084" s="19"/>
      <c r="BA4084" s="19"/>
      <c r="BB4084" s="19"/>
      <c r="BC4084" s="1"/>
      <c r="BD4084"/>
      <c r="BE4084"/>
      <c r="BF4084" s="1"/>
      <c r="BG4084"/>
      <c r="BH4084"/>
      <c r="BI4084"/>
      <c r="BJ4084" s="1"/>
      <c r="BK4084" s="1"/>
      <c r="BL4084"/>
      <c r="BM4084" s="1"/>
      <c r="BN4084" s="1"/>
      <c r="BO4084" s="1"/>
      <c r="BP4084" s="1"/>
      <c r="BQ4084" s="1"/>
      <c r="BR4084" s="1"/>
      <c r="BS4084" s="1"/>
      <c r="BT4084" s="22"/>
      <c r="BU4084" s="1"/>
      <c r="BV4084" s="1"/>
      <c r="BW4084" s="1"/>
      <c r="BX4084" s="1"/>
      <c r="BY4084" s="1"/>
      <c r="BZ4084" s="1"/>
      <c r="CA4084" s="1"/>
      <c r="CB4084" s="1"/>
      <c r="CC4084" s="1"/>
      <c r="CD4084" s="1"/>
      <c r="CE4084" s="1"/>
      <c r="CF4084" s="1"/>
      <c r="CG4084" s="1"/>
      <c r="CH4084" s="1"/>
      <c r="CI4084" s="1"/>
      <c r="CJ4084" s="1"/>
      <c r="CK4084" s="1"/>
      <c r="CL4084" s="1"/>
      <c r="CM4084" s="1"/>
      <c r="CN4084" s="1"/>
      <c r="CO4084" s="1"/>
      <c r="CP4084" s="1"/>
      <c r="CQ4084" s="1"/>
      <c r="CR4084" s="1"/>
      <c r="CS4084" s="1"/>
      <c r="CT4084" s="1"/>
      <c r="CU4084" s="1"/>
      <c r="CV4084" s="1"/>
      <c r="CW4084" s="1"/>
      <c r="CX4084" s="1"/>
      <c r="CY4084" s="1"/>
      <c r="CZ4084" s="1"/>
      <c r="DA4084" s="1"/>
      <c r="DB4084" s="1"/>
      <c r="DC4084" s="1"/>
      <c r="DD4084" s="1"/>
      <c r="DE4084" s="1"/>
      <c r="DF4084" s="1"/>
      <c r="DG4084" s="1"/>
      <c r="DH4084" s="1"/>
      <c r="DI4084" s="1"/>
      <c r="DJ4084" s="1"/>
      <c r="DK4084" s="1"/>
      <c r="DL4084" s="1"/>
      <c r="DM4084" s="1"/>
      <c r="DN4084" s="1"/>
      <c r="DO4084" s="1"/>
      <c r="DP4084" s="1"/>
      <c r="DQ4084" s="1"/>
      <c r="DR4084" s="1"/>
      <c r="DS4084" s="1"/>
      <c r="DT4084" s="1"/>
      <c r="DU4084" s="1"/>
      <c r="DV4084" s="1"/>
      <c r="DW4084" s="1"/>
      <c r="DX4084" s="1"/>
      <c r="DY4084" s="1"/>
      <c r="DZ4084" s="1"/>
      <c r="EA4084" s="1"/>
      <c r="EB4084" s="1"/>
      <c r="EC4084" s="1"/>
      <c r="ED4084" s="1"/>
      <c r="EE4084" s="1"/>
      <c r="EF4084" s="1"/>
      <c r="EG4084" s="1"/>
      <c r="EH4084" s="1"/>
      <c r="EI4084" s="1"/>
      <c r="EJ4084" s="1"/>
      <c r="EK4084" s="1"/>
      <c r="EL4084" s="1"/>
      <c r="EM4084" s="1"/>
      <c r="EN4084" s="1"/>
      <c r="EO4084" s="1"/>
      <c r="EP4084" s="1"/>
      <c r="EQ4084" s="1"/>
      <c r="ER4084" s="1"/>
      <c r="ES4084" s="1"/>
      <c r="ET4084" s="1"/>
      <c r="EU4084" s="1"/>
      <c r="EV4084" s="1"/>
      <c r="EW4084" s="1"/>
      <c r="EX4084" s="1"/>
      <c r="EY4084" s="1"/>
      <c r="EZ4084" s="1"/>
      <c r="FA4084" s="1"/>
      <c r="FB4084" s="1"/>
      <c r="FC4084" s="1"/>
      <c r="FD4084" s="1"/>
      <c r="FE4084" s="1"/>
      <c r="FF4084" s="1"/>
      <c r="FG4084" s="1"/>
      <c r="FH4084" s="1"/>
      <c r="FI4084" s="1"/>
      <c r="FJ4084" s="1"/>
      <c r="FK4084" s="1"/>
      <c r="FL4084" s="1"/>
      <c r="FM4084" s="1"/>
      <c r="FN4084" s="1"/>
      <c r="FO4084" s="1"/>
      <c r="FP4084" s="1"/>
      <c r="FQ4084" s="1"/>
      <c r="FR4084" s="1"/>
      <c r="FS4084" s="1"/>
      <c r="FT4084" s="1"/>
      <c r="FU4084" s="1"/>
      <c r="FV4084" s="1"/>
      <c r="FW4084" s="1"/>
      <c r="FX4084" s="1"/>
      <c r="FY4084" s="1"/>
      <c r="FZ4084" s="1"/>
      <c r="GA4084" s="1"/>
      <c r="GB4084" s="1"/>
      <c r="GC4084" s="1"/>
      <c r="GD4084" s="1"/>
      <c r="GE4084" s="1"/>
      <c r="GF4084" s="1"/>
      <c r="GG4084" s="1"/>
      <c r="GH4084" s="1"/>
      <c r="GI4084" s="1"/>
      <c r="GJ4084" s="1"/>
      <c r="GK4084"/>
      <c r="GL4084"/>
      <c r="GM4084"/>
      <c r="GN4084"/>
      <c r="GO4084"/>
      <c r="GP4084"/>
      <c r="GQ4084"/>
      <c r="GR4084"/>
      <c r="GS4084"/>
      <c r="GT4084"/>
      <c r="GU4084"/>
      <c r="GV4084"/>
      <c r="GW4084"/>
      <c r="GX4084"/>
      <c r="GY4084"/>
      <c r="GZ4084"/>
      <c r="HA4084"/>
      <c r="HB4084"/>
      <c r="HC4084"/>
      <c r="HD4084"/>
      <c r="HE4084"/>
    </row>
    <row r="4085" spans="4:213" s="25" customFormat="1" x14ac:dyDescent="0.25">
      <c r="D4085" s="19"/>
      <c r="E4085" s="19"/>
      <c r="F4085" s="20"/>
      <c r="G4085" s="20"/>
      <c r="H4085" s="20"/>
      <c r="I4085" s="20"/>
      <c r="J4085" s="21"/>
      <c r="K4085" s="21"/>
      <c r="L4085" s="20"/>
      <c r="M4085" s="20"/>
      <c r="N4085" s="22"/>
      <c r="O4085" s="22"/>
      <c r="P4085" s="22"/>
      <c r="Q4085" s="22"/>
      <c r="R4085" s="19"/>
      <c r="S4085" s="19"/>
      <c r="T4085" s="19"/>
      <c r="U4085" s="20"/>
      <c r="V4085" s="20"/>
      <c r="W4085" s="20"/>
      <c r="X4085" s="27"/>
      <c r="Y4085" s="253"/>
      <c r="Z4085" s="30"/>
      <c r="AA4085" s="30"/>
      <c r="AB4085" s="31"/>
      <c r="AC4085" s="31"/>
      <c r="AD4085" s="31"/>
      <c r="AE4085" s="31"/>
      <c r="AF4085" s="31"/>
      <c r="AG4085" s="241"/>
      <c r="AH4085" s="31"/>
      <c r="AI4085" s="31"/>
      <c r="AJ4085" s="31"/>
      <c r="AK4085" s="31"/>
      <c r="AL4085" s="120"/>
      <c r="AQ4085" s="26"/>
      <c r="AW4085" s="19"/>
      <c r="AX4085" s="19"/>
      <c r="AY4085" s="19"/>
      <c r="AZ4085" s="19"/>
      <c r="BA4085" s="19"/>
      <c r="BB4085" s="19"/>
      <c r="BC4085" s="1"/>
      <c r="BD4085"/>
      <c r="BE4085"/>
      <c r="BF4085" s="1"/>
      <c r="BG4085"/>
      <c r="BH4085"/>
      <c r="BI4085"/>
      <c r="BJ4085" s="1"/>
      <c r="BK4085" s="1"/>
      <c r="BL4085"/>
      <c r="BM4085" s="1"/>
      <c r="BN4085" s="1"/>
      <c r="BO4085" s="1"/>
      <c r="BP4085" s="1"/>
      <c r="BQ4085" s="1"/>
      <c r="BR4085" s="1"/>
      <c r="BS4085" s="1"/>
      <c r="BT4085" s="22"/>
      <c r="BU4085" s="1"/>
      <c r="BV4085" s="1"/>
      <c r="BW4085" s="1"/>
      <c r="BX4085" s="1"/>
      <c r="BY4085" s="1"/>
      <c r="BZ4085" s="1"/>
      <c r="CA4085" s="1"/>
      <c r="CB4085" s="1"/>
      <c r="CC4085" s="1"/>
      <c r="CD4085" s="1"/>
      <c r="CE4085" s="1"/>
      <c r="CF4085" s="1"/>
      <c r="CG4085" s="1"/>
      <c r="CH4085" s="1"/>
      <c r="CI4085" s="1"/>
      <c r="CJ4085" s="1"/>
      <c r="CK4085" s="1"/>
      <c r="CL4085" s="1"/>
      <c r="CM4085" s="1"/>
      <c r="CN4085" s="1"/>
      <c r="CO4085" s="1"/>
      <c r="CP4085" s="1"/>
      <c r="CQ4085" s="1"/>
      <c r="CR4085" s="1"/>
      <c r="CS4085" s="1"/>
      <c r="CT4085" s="1"/>
      <c r="CU4085" s="1"/>
      <c r="CV4085" s="1"/>
      <c r="CW4085" s="1"/>
      <c r="CX4085" s="1"/>
      <c r="CY4085" s="1"/>
      <c r="CZ4085" s="1"/>
      <c r="DA4085" s="1"/>
      <c r="DB4085" s="1"/>
      <c r="DC4085" s="1"/>
      <c r="DD4085" s="1"/>
      <c r="DE4085" s="1"/>
      <c r="DF4085" s="1"/>
      <c r="DG4085" s="1"/>
      <c r="DH4085" s="1"/>
      <c r="DI4085" s="1"/>
      <c r="DJ4085" s="1"/>
      <c r="DK4085" s="1"/>
      <c r="DL4085" s="1"/>
      <c r="DM4085" s="1"/>
      <c r="DN4085" s="1"/>
      <c r="DO4085" s="1"/>
      <c r="DP4085" s="1"/>
      <c r="DQ4085" s="1"/>
      <c r="DR4085" s="1"/>
      <c r="DS4085" s="1"/>
      <c r="DT4085" s="1"/>
      <c r="DU4085" s="1"/>
      <c r="DV4085" s="1"/>
      <c r="DW4085" s="1"/>
      <c r="DX4085" s="1"/>
      <c r="DY4085" s="1"/>
      <c r="DZ4085" s="1"/>
      <c r="EA4085" s="1"/>
      <c r="EB4085" s="1"/>
      <c r="EC4085" s="1"/>
      <c r="ED4085" s="1"/>
      <c r="EE4085" s="1"/>
      <c r="EF4085" s="1"/>
      <c r="EG4085" s="1"/>
      <c r="EH4085" s="1"/>
      <c r="EI4085" s="1"/>
      <c r="EJ4085" s="1"/>
      <c r="EK4085" s="1"/>
      <c r="EL4085" s="1"/>
      <c r="EM4085" s="1"/>
      <c r="EN4085" s="1"/>
      <c r="EO4085" s="1"/>
      <c r="EP4085" s="1"/>
      <c r="EQ4085" s="1"/>
      <c r="ER4085" s="1"/>
      <c r="ES4085" s="1"/>
      <c r="ET4085" s="1"/>
      <c r="EU4085" s="1"/>
      <c r="EV4085" s="1"/>
      <c r="EW4085" s="1"/>
      <c r="EX4085" s="1"/>
      <c r="EY4085" s="1"/>
      <c r="EZ4085" s="1"/>
      <c r="FA4085" s="1"/>
      <c r="FB4085" s="1"/>
      <c r="FC4085" s="1"/>
      <c r="FD4085" s="1"/>
      <c r="FE4085" s="1"/>
      <c r="FF4085" s="1"/>
      <c r="FG4085" s="1"/>
      <c r="FH4085" s="1"/>
      <c r="FI4085" s="1"/>
      <c r="FJ4085" s="1"/>
      <c r="FK4085" s="1"/>
      <c r="FL4085" s="1"/>
      <c r="FM4085" s="1"/>
      <c r="FN4085" s="1"/>
      <c r="FO4085" s="1"/>
      <c r="FP4085" s="1"/>
      <c r="FQ4085" s="1"/>
      <c r="FR4085" s="1"/>
      <c r="FS4085" s="1"/>
      <c r="FT4085" s="1"/>
      <c r="FU4085" s="1"/>
      <c r="FV4085" s="1"/>
      <c r="FW4085" s="1"/>
      <c r="FX4085" s="1"/>
      <c r="FY4085" s="1"/>
      <c r="FZ4085" s="1"/>
      <c r="GA4085" s="1"/>
      <c r="GB4085" s="1"/>
      <c r="GC4085" s="1"/>
      <c r="GD4085" s="1"/>
      <c r="GE4085" s="1"/>
      <c r="GF4085" s="1"/>
      <c r="GG4085" s="1"/>
      <c r="GH4085" s="1"/>
      <c r="GI4085" s="1"/>
      <c r="GJ4085" s="1"/>
      <c r="GK4085"/>
      <c r="GL4085"/>
      <c r="GM4085"/>
      <c r="GN4085"/>
      <c r="GO4085"/>
      <c r="GP4085"/>
      <c r="GQ4085"/>
      <c r="GR4085"/>
      <c r="GS4085"/>
      <c r="GT4085"/>
      <c r="GU4085"/>
      <c r="GV4085"/>
      <c r="GW4085"/>
      <c r="GX4085"/>
      <c r="GY4085"/>
      <c r="GZ4085"/>
      <c r="HA4085"/>
      <c r="HB4085"/>
      <c r="HC4085"/>
      <c r="HD4085"/>
      <c r="HE4085"/>
    </row>
    <row r="4086" spans="4:213" s="25" customFormat="1" x14ac:dyDescent="0.25">
      <c r="D4086" s="19"/>
      <c r="E4086" s="19"/>
      <c r="F4086" s="20"/>
      <c r="G4086" s="20"/>
      <c r="H4086" s="20"/>
      <c r="I4086" s="20"/>
      <c r="J4086" s="21"/>
      <c r="K4086" s="21"/>
      <c r="L4086" s="20"/>
      <c r="M4086" s="20"/>
      <c r="N4086" s="22"/>
      <c r="O4086" s="22"/>
      <c r="P4086" s="22"/>
      <c r="Q4086" s="22"/>
      <c r="R4086" s="19"/>
      <c r="S4086" s="19"/>
      <c r="T4086" s="19"/>
      <c r="U4086" s="20"/>
      <c r="V4086" s="20"/>
      <c r="W4086" s="20"/>
      <c r="X4086" s="27"/>
      <c r="Y4086" s="253"/>
      <c r="Z4086" s="30"/>
      <c r="AA4086" s="30"/>
      <c r="AB4086" s="31"/>
      <c r="AC4086" s="31"/>
      <c r="AD4086" s="31"/>
      <c r="AE4086" s="31"/>
      <c r="AF4086" s="31"/>
      <c r="AG4086" s="241"/>
      <c r="AH4086" s="31"/>
      <c r="AI4086" s="31"/>
      <c r="AJ4086" s="31"/>
      <c r="AK4086" s="31"/>
      <c r="AL4086" s="120"/>
      <c r="AQ4086" s="26"/>
      <c r="AW4086" s="19"/>
      <c r="AX4086" s="19"/>
      <c r="AY4086" s="19"/>
      <c r="AZ4086" s="19"/>
      <c r="BA4086" s="19"/>
      <c r="BB4086" s="19"/>
      <c r="BC4086" s="1"/>
      <c r="BD4086"/>
      <c r="BE4086"/>
      <c r="BF4086" s="1"/>
      <c r="BG4086"/>
      <c r="BH4086"/>
      <c r="BI4086"/>
      <c r="BJ4086" s="1"/>
      <c r="BK4086" s="1"/>
      <c r="BL4086"/>
      <c r="BM4086" s="1"/>
      <c r="BN4086" s="1"/>
      <c r="BO4086" s="1"/>
      <c r="BP4086" s="1"/>
      <c r="BQ4086" s="1"/>
      <c r="BR4086" s="1"/>
      <c r="BS4086" s="1"/>
      <c r="BT4086" s="22"/>
      <c r="BU4086" s="1"/>
      <c r="BV4086" s="1"/>
      <c r="BW4086" s="1"/>
      <c r="BX4086" s="1"/>
      <c r="BY4086" s="1"/>
      <c r="BZ4086" s="1"/>
      <c r="CA4086" s="1"/>
      <c r="CB4086" s="1"/>
      <c r="CC4086" s="1"/>
      <c r="CD4086" s="1"/>
      <c r="CE4086" s="1"/>
      <c r="CF4086" s="1"/>
      <c r="CG4086" s="1"/>
      <c r="CH4086" s="1"/>
      <c r="CI4086" s="1"/>
      <c r="CJ4086" s="1"/>
      <c r="CK4086" s="1"/>
      <c r="CL4086" s="1"/>
      <c r="CM4086" s="1"/>
      <c r="CN4086" s="1"/>
      <c r="CO4086" s="1"/>
      <c r="CP4086" s="1"/>
      <c r="CQ4086" s="1"/>
      <c r="CR4086" s="1"/>
      <c r="CS4086" s="1"/>
      <c r="CT4086" s="1"/>
      <c r="CU4086" s="1"/>
      <c r="CV4086" s="1"/>
      <c r="CW4086" s="1"/>
      <c r="CX4086" s="1"/>
      <c r="CY4086" s="1"/>
      <c r="CZ4086" s="1"/>
      <c r="DA4086" s="1"/>
      <c r="DB4086" s="1"/>
      <c r="DC4086" s="1"/>
      <c r="DD4086" s="1"/>
      <c r="DE4086" s="1"/>
      <c r="DF4086" s="1"/>
      <c r="DG4086" s="1"/>
      <c r="DH4086" s="1"/>
      <c r="DI4086" s="1"/>
      <c r="DJ4086" s="1"/>
      <c r="DK4086" s="1"/>
      <c r="DL4086" s="1"/>
      <c r="DM4086" s="1"/>
      <c r="DN4086" s="1"/>
      <c r="DO4086" s="1"/>
      <c r="DP4086" s="1"/>
      <c r="DQ4086" s="1"/>
      <c r="DR4086" s="1"/>
      <c r="DS4086" s="1"/>
      <c r="DT4086" s="1"/>
      <c r="DU4086" s="1"/>
      <c r="DV4086" s="1"/>
      <c r="DW4086" s="1"/>
      <c r="DX4086" s="1"/>
      <c r="DY4086" s="1"/>
      <c r="DZ4086" s="1"/>
      <c r="EA4086" s="1"/>
      <c r="EB4086" s="1"/>
      <c r="EC4086" s="1"/>
      <c r="ED4086" s="1"/>
      <c r="EE4086" s="1"/>
      <c r="EF4086" s="1"/>
      <c r="EG4086" s="1"/>
      <c r="EH4086" s="1"/>
      <c r="EI4086" s="1"/>
      <c r="EJ4086" s="1"/>
      <c r="EK4086" s="1"/>
      <c r="EL4086" s="1"/>
      <c r="EM4086" s="1"/>
      <c r="EN4086" s="1"/>
      <c r="EO4086" s="1"/>
      <c r="EP4086" s="1"/>
      <c r="EQ4086" s="1"/>
      <c r="ER4086" s="1"/>
      <c r="ES4086" s="1"/>
      <c r="ET4086" s="1"/>
      <c r="EU4086" s="1"/>
      <c r="EV4086" s="1"/>
      <c r="EW4086" s="1"/>
      <c r="EX4086" s="1"/>
      <c r="EY4086" s="1"/>
      <c r="EZ4086" s="1"/>
      <c r="FA4086" s="1"/>
      <c r="FB4086" s="1"/>
      <c r="FC4086" s="1"/>
      <c r="FD4086" s="1"/>
      <c r="FE4086" s="1"/>
      <c r="FF4086" s="1"/>
      <c r="FG4086" s="1"/>
      <c r="FH4086" s="1"/>
      <c r="FI4086" s="1"/>
      <c r="FJ4086" s="1"/>
      <c r="FK4086" s="1"/>
      <c r="FL4086" s="1"/>
      <c r="FM4086" s="1"/>
      <c r="FN4086" s="1"/>
      <c r="FO4086" s="1"/>
      <c r="FP4086" s="1"/>
      <c r="FQ4086" s="1"/>
      <c r="FR4086" s="1"/>
      <c r="FS4086" s="1"/>
      <c r="FT4086" s="1"/>
      <c r="FU4086" s="1"/>
      <c r="FV4086" s="1"/>
      <c r="FW4086" s="1"/>
      <c r="FX4086" s="1"/>
      <c r="FY4086" s="1"/>
      <c r="FZ4086" s="1"/>
      <c r="GA4086" s="1"/>
      <c r="GB4086" s="1"/>
      <c r="GC4086" s="1"/>
      <c r="GD4086" s="1"/>
      <c r="GE4086" s="1"/>
      <c r="GF4086" s="1"/>
      <c r="GG4086" s="1"/>
      <c r="GH4086" s="1"/>
      <c r="GI4086" s="1"/>
      <c r="GJ4086" s="1"/>
      <c r="GK4086"/>
      <c r="GL4086"/>
      <c r="GM4086"/>
      <c r="GN4086"/>
      <c r="GO4086"/>
      <c r="GP4086"/>
      <c r="GQ4086"/>
      <c r="GR4086"/>
      <c r="GS4086"/>
      <c r="GT4086"/>
      <c r="GU4086"/>
      <c r="GV4086"/>
      <c r="GW4086"/>
      <c r="GX4086"/>
      <c r="GY4086"/>
      <c r="GZ4086"/>
      <c r="HA4086"/>
      <c r="HB4086"/>
      <c r="HC4086"/>
      <c r="HD4086"/>
      <c r="HE4086"/>
    </row>
    <row r="4087" spans="4:213" s="25" customFormat="1" x14ac:dyDescent="0.25">
      <c r="D4087" s="19"/>
      <c r="E4087" s="19"/>
      <c r="F4087" s="20"/>
      <c r="G4087" s="20"/>
      <c r="H4087" s="20"/>
      <c r="I4087" s="20"/>
      <c r="J4087" s="21"/>
      <c r="K4087" s="21"/>
      <c r="L4087" s="20"/>
      <c r="M4087" s="20"/>
      <c r="N4087" s="22"/>
      <c r="O4087" s="22"/>
      <c r="P4087" s="22"/>
      <c r="Q4087" s="22"/>
      <c r="R4087" s="19"/>
      <c r="S4087" s="19"/>
      <c r="T4087" s="19"/>
      <c r="U4087" s="20"/>
      <c r="V4087" s="20"/>
      <c r="W4087" s="20"/>
      <c r="X4087" s="27"/>
      <c r="Y4087" s="253"/>
      <c r="Z4087" s="30"/>
      <c r="AA4087" s="30"/>
      <c r="AB4087" s="31"/>
      <c r="AC4087" s="31"/>
      <c r="AD4087" s="31"/>
      <c r="AE4087" s="31"/>
      <c r="AF4087" s="31"/>
      <c r="AG4087" s="241"/>
      <c r="AH4087" s="31"/>
      <c r="AI4087" s="31"/>
      <c r="AJ4087" s="31"/>
      <c r="AK4087" s="31"/>
      <c r="AL4087" s="120"/>
      <c r="AQ4087" s="26"/>
      <c r="AW4087" s="19"/>
      <c r="AX4087" s="19"/>
      <c r="AY4087" s="19"/>
      <c r="AZ4087" s="19"/>
      <c r="BA4087" s="19"/>
      <c r="BB4087" s="19"/>
      <c r="BC4087" s="1"/>
      <c r="BD4087"/>
      <c r="BE4087"/>
      <c r="BF4087" s="1"/>
      <c r="BG4087"/>
      <c r="BH4087"/>
      <c r="BI4087"/>
      <c r="BJ4087" s="1"/>
      <c r="BK4087" s="1"/>
      <c r="BL4087"/>
      <c r="BM4087" s="1"/>
      <c r="BN4087" s="1"/>
      <c r="BO4087" s="1"/>
      <c r="BP4087" s="1"/>
      <c r="BQ4087" s="1"/>
      <c r="BR4087" s="1"/>
      <c r="BS4087" s="1"/>
      <c r="BT4087" s="22"/>
      <c r="BU4087" s="1"/>
      <c r="BV4087" s="1"/>
      <c r="BW4087" s="1"/>
      <c r="BX4087" s="1"/>
      <c r="BY4087" s="1"/>
      <c r="BZ4087" s="1"/>
      <c r="CA4087" s="1"/>
      <c r="CB4087" s="1"/>
      <c r="CC4087" s="1"/>
      <c r="CD4087" s="1"/>
      <c r="CE4087" s="1"/>
      <c r="CF4087" s="1"/>
      <c r="CG4087" s="1"/>
      <c r="CH4087" s="1"/>
      <c r="CI4087" s="1"/>
      <c r="CJ4087" s="1"/>
      <c r="CK4087" s="1"/>
      <c r="CL4087" s="1"/>
      <c r="CM4087" s="1"/>
      <c r="CN4087" s="1"/>
      <c r="CO4087" s="1"/>
      <c r="CP4087" s="1"/>
      <c r="CQ4087" s="1"/>
      <c r="CR4087" s="1"/>
      <c r="CS4087" s="1"/>
      <c r="CT4087" s="1"/>
      <c r="CU4087" s="1"/>
      <c r="CV4087" s="1"/>
      <c r="CW4087" s="1"/>
      <c r="CX4087" s="1"/>
      <c r="CY4087" s="1"/>
      <c r="CZ4087" s="1"/>
      <c r="DA4087" s="1"/>
      <c r="DB4087" s="1"/>
      <c r="DC4087" s="1"/>
      <c r="DD4087" s="1"/>
      <c r="DE4087" s="1"/>
      <c r="DF4087" s="1"/>
      <c r="DG4087" s="1"/>
      <c r="DH4087" s="1"/>
      <c r="DI4087" s="1"/>
      <c r="DJ4087" s="1"/>
      <c r="DK4087" s="1"/>
      <c r="DL4087" s="1"/>
      <c r="DM4087" s="1"/>
      <c r="DN4087" s="1"/>
      <c r="DO4087" s="1"/>
      <c r="DP4087" s="1"/>
      <c r="DQ4087" s="1"/>
      <c r="DR4087" s="1"/>
      <c r="DS4087" s="1"/>
      <c r="DT4087" s="1"/>
      <c r="DU4087" s="1"/>
      <c r="DV4087" s="1"/>
      <c r="DW4087" s="1"/>
      <c r="DX4087" s="1"/>
      <c r="DY4087" s="1"/>
      <c r="DZ4087" s="1"/>
      <c r="EA4087" s="1"/>
      <c r="EB4087" s="1"/>
      <c r="EC4087" s="1"/>
      <c r="ED4087" s="1"/>
      <c r="EE4087" s="1"/>
      <c r="EF4087" s="1"/>
      <c r="EG4087" s="1"/>
      <c r="EH4087" s="1"/>
      <c r="EI4087" s="1"/>
      <c r="EJ4087" s="1"/>
      <c r="EK4087" s="1"/>
      <c r="EL4087" s="1"/>
      <c r="EM4087" s="1"/>
      <c r="EN4087" s="1"/>
      <c r="EO4087" s="1"/>
      <c r="EP4087" s="1"/>
      <c r="EQ4087" s="1"/>
      <c r="ER4087" s="1"/>
      <c r="ES4087" s="1"/>
      <c r="ET4087" s="1"/>
      <c r="EU4087" s="1"/>
      <c r="EV4087" s="1"/>
      <c r="EW4087" s="1"/>
      <c r="EX4087" s="1"/>
      <c r="EY4087" s="1"/>
      <c r="EZ4087" s="1"/>
      <c r="FA4087" s="1"/>
      <c r="FB4087" s="1"/>
      <c r="FC4087" s="1"/>
      <c r="FD4087" s="1"/>
      <c r="FE4087" s="1"/>
      <c r="FF4087" s="1"/>
      <c r="FG4087" s="1"/>
      <c r="FH4087" s="1"/>
      <c r="FI4087" s="1"/>
      <c r="FJ4087" s="1"/>
      <c r="FK4087" s="1"/>
      <c r="FL4087" s="1"/>
      <c r="FM4087" s="1"/>
      <c r="FN4087" s="1"/>
      <c r="FO4087" s="1"/>
      <c r="FP4087" s="1"/>
      <c r="FQ4087" s="1"/>
      <c r="FR4087" s="1"/>
      <c r="FS4087" s="1"/>
      <c r="FT4087" s="1"/>
      <c r="FU4087" s="1"/>
      <c r="FV4087" s="1"/>
      <c r="FW4087" s="1"/>
      <c r="FX4087" s="1"/>
      <c r="FY4087" s="1"/>
      <c r="FZ4087" s="1"/>
      <c r="GA4087" s="1"/>
      <c r="GB4087" s="1"/>
      <c r="GC4087" s="1"/>
      <c r="GD4087" s="1"/>
      <c r="GE4087" s="1"/>
      <c r="GF4087" s="1"/>
      <c r="GG4087" s="1"/>
      <c r="GH4087" s="1"/>
      <c r="GI4087" s="1"/>
      <c r="GJ4087" s="1"/>
      <c r="GK4087"/>
      <c r="GL4087"/>
      <c r="GM4087"/>
      <c r="GN4087"/>
      <c r="GO4087"/>
      <c r="GP4087"/>
      <c r="GQ4087"/>
      <c r="GR4087"/>
      <c r="GS4087"/>
      <c r="GT4087"/>
      <c r="GU4087"/>
      <c r="GV4087"/>
      <c r="GW4087"/>
      <c r="GX4087"/>
      <c r="GY4087"/>
      <c r="GZ4087"/>
      <c r="HA4087"/>
      <c r="HB4087"/>
      <c r="HC4087"/>
      <c r="HD4087"/>
      <c r="HE4087"/>
    </row>
    <row r="4088" spans="4:213" s="25" customFormat="1" x14ac:dyDescent="0.25">
      <c r="D4088" s="19"/>
      <c r="E4088" s="19"/>
      <c r="F4088" s="20"/>
      <c r="G4088" s="20"/>
      <c r="H4088" s="20"/>
      <c r="I4088" s="20"/>
      <c r="J4088" s="21"/>
      <c r="K4088" s="21"/>
      <c r="L4088" s="20"/>
      <c r="M4088" s="20"/>
      <c r="N4088" s="22"/>
      <c r="O4088" s="22"/>
      <c r="P4088" s="22"/>
      <c r="Q4088" s="22"/>
      <c r="R4088" s="19"/>
      <c r="S4088" s="19"/>
      <c r="T4088" s="19"/>
      <c r="U4088" s="20"/>
      <c r="V4088" s="20"/>
      <c r="W4088" s="20"/>
      <c r="X4088" s="27"/>
      <c r="Y4088" s="253"/>
      <c r="Z4088" s="30"/>
      <c r="AA4088" s="30"/>
      <c r="AB4088" s="31"/>
      <c r="AC4088" s="31"/>
      <c r="AD4088" s="31"/>
      <c r="AE4088" s="31"/>
      <c r="AF4088" s="31"/>
      <c r="AG4088" s="241"/>
      <c r="AH4088" s="31"/>
      <c r="AI4088" s="31"/>
      <c r="AJ4088" s="31"/>
      <c r="AK4088" s="31"/>
      <c r="AL4088" s="120"/>
      <c r="AQ4088" s="26"/>
      <c r="AW4088" s="19"/>
      <c r="AX4088" s="19"/>
      <c r="AY4088" s="19"/>
      <c r="AZ4088" s="19"/>
      <c r="BA4088" s="19"/>
      <c r="BB4088" s="19"/>
      <c r="BC4088" s="1"/>
      <c r="BD4088"/>
      <c r="BE4088"/>
      <c r="BF4088" s="1"/>
      <c r="BG4088"/>
      <c r="BH4088"/>
      <c r="BI4088"/>
      <c r="BJ4088" s="1"/>
      <c r="BK4088" s="1"/>
      <c r="BL4088"/>
      <c r="BM4088" s="1"/>
      <c r="BN4088" s="1"/>
      <c r="BO4088" s="1"/>
      <c r="BP4088" s="1"/>
      <c r="BQ4088" s="1"/>
      <c r="BR4088" s="1"/>
      <c r="BS4088" s="1"/>
      <c r="BT4088" s="22"/>
      <c r="BU4088" s="1"/>
      <c r="BV4088" s="1"/>
      <c r="BW4088" s="1"/>
      <c r="BX4088" s="1"/>
      <c r="BY4088" s="1"/>
      <c r="BZ4088" s="1"/>
      <c r="CA4088" s="1"/>
      <c r="CB4088" s="1"/>
      <c r="CC4088" s="1"/>
      <c r="CD4088" s="1"/>
      <c r="CE4088" s="1"/>
      <c r="CF4088" s="1"/>
      <c r="CG4088" s="1"/>
      <c r="CH4088" s="1"/>
      <c r="CI4088" s="1"/>
      <c r="CJ4088" s="1"/>
      <c r="CK4088" s="1"/>
      <c r="CL4088" s="1"/>
      <c r="CM4088" s="1"/>
      <c r="CN4088" s="1"/>
      <c r="CO4088" s="1"/>
      <c r="CP4088" s="1"/>
      <c r="CQ4088" s="1"/>
      <c r="CR4088" s="1"/>
      <c r="CS4088" s="1"/>
      <c r="CT4088" s="1"/>
      <c r="CU4088" s="1"/>
      <c r="CV4088" s="1"/>
      <c r="CW4088" s="1"/>
      <c r="CX4088" s="1"/>
      <c r="CY4088" s="1"/>
      <c r="CZ4088" s="1"/>
      <c r="DA4088" s="1"/>
      <c r="DB4088" s="1"/>
      <c r="DC4088" s="1"/>
      <c r="DD4088" s="1"/>
      <c r="DE4088" s="1"/>
      <c r="DF4088" s="1"/>
      <c r="DG4088" s="1"/>
      <c r="DH4088" s="1"/>
      <c r="DI4088" s="1"/>
      <c r="DJ4088" s="1"/>
      <c r="DK4088" s="1"/>
      <c r="DL4088" s="1"/>
      <c r="DM4088" s="1"/>
      <c r="DN4088" s="1"/>
      <c r="DO4088" s="1"/>
      <c r="DP4088" s="1"/>
      <c r="DQ4088" s="1"/>
      <c r="DR4088" s="1"/>
      <c r="DS4088" s="1"/>
      <c r="DT4088" s="1"/>
      <c r="DU4088" s="1"/>
      <c r="DV4088" s="1"/>
      <c r="DW4088" s="1"/>
      <c r="DX4088" s="1"/>
      <c r="DY4088" s="1"/>
      <c r="DZ4088" s="1"/>
      <c r="EA4088" s="1"/>
      <c r="EB4088" s="1"/>
      <c r="EC4088" s="1"/>
      <c r="ED4088" s="1"/>
      <c r="EE4088" s="1"/>
      <c r="EF4088" s="1"/>
      <c r="EG4088" s="1"/>
      <c r="EH4088" s="1"/>
      <c r="EI4088" s="1"/>
      <c r="EJ4088" s="1"/>
      <c r="EK4088" s="1"/>
      <c r="EL4088" s="1"/>
      <c r="EM4088" s="1"/>
      <c r="EN4088" s="1"/>
      <c r="EO4088" s="1"/>
      <c r="EP4088" s="1"/>
      <c r="EQ4088" s="1"/>
      <c r="ER4088" s="1"/>
      <c r="ES4088" s="1"/>
      <c r="ET4088" s="1"/>
      <c r="EU4088" s="1"/>
      <c r="EV4088" s="1"/>
      <c r="EW4088" s="1"/>
      <c r="EX4088" s="1"/>
      <c r="EY4088" s="1"/>
      <c r="EZ4088" s="1"/>
      <c r="FA4088" s="1"/>
      <c r="FB4088" s="1"/>
      <c r="FC4088" s="1"/>
      <c r="FD4088" s="1"/>
      <c r="FE4088" s="1"/>
      <c r="FF4088" s="1"/>
      <c r="FG4088" s="1"/>
      <c r="FH4088" s="1"/>
      <c r="FI4088" s="1"/>
      <c r="FJ4088" s="1"/>
      <c r="FK4088" s="1"/>
      <c r="FL4088" s="1"/>
      <c r="FM4088" s="1"/>
      <c r="FN4088" s="1"/>
      <c r="FO4088" s="1"/>
      <c r="FP4088" s="1"/>
      <c r="FQ4088" s="1"/>
      <c r="FR4088" s="1"/>
      <c r="FS4088" s="1"/>
      <c r="FT4088" s="1"/>
      <c r="FU4088" s="1"/>
      <c r="FV4088" s="1"/>
      <c r="FW4088" s="1"/>
      <c r="FX4088" s="1"/>
      <c r="FY4088" s="1"/>
      <c r="FZ4088" s="1"/>
      <c r="GA4088" s="1"/>
      <c r="GB4088" s="1"/>
      <c r="GC4088" s="1"/>
      <c r="GD4088" s="1"/>
      <c r="GE4088" s="1"/>
      <c r="GF4088" s="1"/>
      <c r="GG4088" s="1"/>
      <c r="GH4088" s="1"/>
      <c r="GI4088" s="1"/>
      <c r="GJ4088" s="1"/>
      <c r="GK4088"/>
      <c r="GL4088"/>
      <c r="GM4088"/>
      <c r="GN4088"/>
      <c r="GO4088"/>
      <c r="GP4088"/>
      <c r="GQ4088"/>
      <c r="GR4088"/>
      <c r="GS4088"/>
      <c r="GT4088"/>
      <c r="GU4088"/>
      <c r="GV4088"/>
      <c r="GW4088"/>
      <c r="GX4088"/>
      <c r="GY4088"/>
      <c r="GZ4088"/>
      <c r="HA4088"/>
      <c r="HB4088"/>
      <c r="HC4088"/>
      <c r="HD4088"/>
      <c r="HE4088"/>
    </row>
    <row r="4089" spans="4:213" s="25" customFormat="1" x14ac:dyDescent="0.25">
      <c r="D4089" s="19"/>
      <c r="E4089" s="19"/>
      <c r="F4089" s="20"/>
      <c r="G4089" s="20"/>
      <c r="H4089" s="20"/>
      <c r="I4089" s="20"/>
      <c r="J4089" s="21"/>
      <c r="K4089" s="21"/>
      <c r="L4089" s="20"/>
      <c r="M4089" s="20"/>
      <c r="N4089" s="22"/>
      <c r="O4089" s="22"/>
      <c r="P4089" s="22"/>
      <c r="Q4089" s="22"/>
      <c r="R4089" s="19"/>
      <c r="S4089" s="19"/>
      <c r="T4089" s="19"/>
      <c r="U4089" s="20"/>
      <c r="V4089" s="20"/>
      <c r="W4089" s="20"/>
      <c r="X4089" s="27"/>
      <c r="Y4089" s="253"/>
      <c r="Z4089" s="30"/>
      <c r="AA4089" s="30"/>
      <c r="AB4089" s="31"/>
      <c r="AC4089" s="31"/>
      <c r="AD4089" s="31"/>
      <c r="AE4089" s="31"/>
      <c r="AF4089" s="31"/>
      <c r="AG4089" s="241"/>
      <c r="AH4089" s="31"/>
      <c r="AI4089" s="31"/>
      <c r="AJ4089" s="31"/>
      <c r="AK4089" s="31"/>
      <c r="AL4089" s="120"/>
      <c r="AQ4089" s="26"/>
      <c r="AW4089" s="19"/>
      <c r="AX4089" s="19"/>
      <c r="AY4089" s="19"/>
      <c r="AZ4089" s="19"/>
      <c r="BA4089" s="19"/>
      <c r="BB4089" s="19"/>
      <c r="BC4089" s="1"/>
      <c r="BD4089"/>
      <c r="BE4089"/>
      <c r="BF4089" s="1"/>
      <c r="BG4089"/>
      <c r="BH4089"/>
      <c r="BI4089"/>
      <c r="BJ4089" s="1"/>
      <c r="BK4089" s="1"/>
      <c r="BL4089"/>
      <c r="BM4089" s="1"/>
      <c r="BN4089" s="1"/>
      <c r="BO4089" s="1"/>
      <c r="BP4089" s="1"/>
      <c r="BQ4089" s="1"/>
      <c r="BR4089" s="1"/>
      <c r="BS4089" s="1"/>
      <c r="BT4089" s="22"/>
      <c r="BU4089" s="1"/>
      <c r="BV4089" s="1"/>
      <c r="BW4089" s="1"/>
      <c r="BX4089" s="1"/>
      <c r="BY4089" s="1"/>
      <c r="BZ4089" s="1"/>
      <c r="CA4089" s="1"/>
      <c r="CB4089" s="1"/>
      <c r="CC4089" s="1"/>
      <c r="CD4089" s="1"/>
      <c r="CE4089" s="1"/>
      <c r="CF4089" s="1"/>
      <c r="CG4089" s="1"/>
      <c r="CH4089" s="1"/>
      <c r="CI4089" s="1"/>
      <c r="CJ4089" s="1"/>
      <c r="CK4089" s="1"/>
      <c r="CL4089" s="1"/>
      <c r="CM4089" s="1"/>
      <c r="CN4089" s="1"/>
      <c r="CO4089" s="1"/>
      <c r="CP4089" s="1"/>
      <c r="CQ4089" s="1"/>
      <c r="CR4089" s="1"/>
      <c r="CS4089" s="1"/>
      <c r="CT4089" s="1"/>
      <c r="CU4089" s="1"/>
      <c r="CV4089" s="1"/>
      <c r="CW4089" s="1"/>
      <c r="CX4089" s="1"/>
      <c r="CY4089" s="1"/>
      <c r="CZ4089" s="1"/>
      <c r="DA4089" s="1"/>
      <c r="DB4089" s="1"/>
      <c r="DC4089" s="1"/>
      <c r="DD4089" s="1"/>
      <c r="DE4089" s="1"/>
      <c r="DF4089" s="1"/>
      <c r="DG4089" s="1"/>
      <c r="DH4089" s="1"/>
      <c r="DI4089" s="1"/>
      <c r="DJ4089" s="1"/>
      <c r="DK4089" s="1"/>
      <c r="DL4089" s="1"/>
      <c r="DM4089" s="1"/>
      <c r="DN4089" s="1"/>
      <c r="DO4089" s="1"/>
      <c r="DP4089" s="1"/>
      <c r="DQ4089" s="1"/>
      <c r="DR4089" s="1"/>
      <c r="DS4089" s="1"/>
      <c r="DT4089" s="1"/>
      <c r="DU4089" s="1"/>
      <c r="DV4089" s="1"/>
      <c r="DW4089" s="1"/>
      <c r="DX4089" s="1"/>
      <c r="DY4089" s="1"/>
      <c r="DZ4089" s="1"/>
      <c r="EA4089" s="1"/>
      <c r="EB4089" s="1"/>
      <c r="EC4089" s="1"/>
      <c r="ED4089" s="1"/>
      <c r="EE4089" s="1"/>
      <c r="EF4089" s="1"/>
      <c r="EG4089" s="1"/>
      <c r="EH4089" s="1"/>
      <c r="EI4089" s="1"/>
      <c r="EJ4089" s="1"/>
      <c r="EK4089" s="1"/>
      <c r="EL4089" s="1"/>
      <c r="EM4089" s="1"/>
      <c r="EN4089" s="1"/>
      <c r="EO4089" s="1"/>
      <c r="EP4089" s="1"/>
      <c r="EQ4089" s="1"/>
      <c r="ER4089" s="1"/>
      <c r="ES4089" s="1"/>
      <c r="ET4089" s="1"/>
      <c r="EU4089" s="1"/>
      <c r="EV4089" s="1"/>
      <c r="EW4089" s="1"/>
      <c r="EX4089" s="1"/>
      <c r="EY4089" s="1"/>
      <c r="EZ4089" s="1"/>
      <c r="FA4089" s="1"/>
      <c r="FB4089" s="1"/>
      <c r="FC4089" s="1"/>
      <c r="FD4089" s="1"/>
      <c r="FE4089" s="1"/>
      <c r="FF4089" s="1"/>
      <c r="FG4089" s="1"/>
      <c r="FH4089" s="1"/>
      <c r="FI4089" s="1"/>
      <c r="FJ4089" s="1"/>
      <c r="FK4089" s="1"/>
      <c r="FL4089" s="1"/>
      <c r="FM4089" s="1"/>
      <c r="FN4089" s="1"/>
      <c r="FO4089" s="1"/>
      <c r="FP4089" s="1"/>
      <c r="FQ4089" s="1"/>
      <c r="FR4089" s="1"/>
      <c r="FS4089" s="1"/>
      <c r="FT4089" s="1"/>
      <c r="FU4089" s="1"/>
      <c r="FV4089" s="1"/>
      <c r="FW4089" s="1"/>
      <c r="FX4089" s="1"/>
      <c r="FY4089" s="1"/>
      <c r="FZ4089" s="1"/>
      <c r="GA4089" s="1"/>
      <c r="GB4089" s="1"/>
      <c r="GC4089" s="1"/>
      <c r="GD4089" s="1"/>
      <c r="GE4089" s="1"/>
      <c r="GF4089" s="1"/>
      <c r="GG4089" s="1"/>
      <c r="GH4089" s="1"/>
      <c r="GI4089" s="1"/>
      <c r="GJ4089" s="1"/>
      <c r="GK4089"/>
      <c r="GL4089"/>
      <c r="GM4089"/>
      <c r="GN4089"/>
      <c r="GO4089"/>
      <c r="GP4089"/>
      <c r="GQ4089"/>
      <c r="GR4089"/>
      <c r="GS4089"/>
      <c r="GT4089"/>
      <c r="GU4089"/>
      <c r="GV4089"/>
      <c r="GW4089"/>
      <c r="GX4089"/>
      <c r="GY4089"/>
      <c r="GZ4089"/>
      <c r="HA4089"/>
      <c r="HB4089"/>
      <c r="HC4089"/>
      <c r="HD4089"/>
      <c r="HE4089"/>
    </row>
    <row r="4090" spans="4:213" s="25" customFormat="1" x14ac:dyDescent="0.25">
      <c r="D4090" s="19"/>
      <c r="E4090" s="19"/>
      <c r="F4090" s="20"/>
      <c r="G4090" s="20"/>
      <c r="H4090" s="20"/>
      <c r="I4090" s="20"/>
      <c r="J4090" s="21"/>
      <c r="K4090" s="21"/>
      <c r="L4090" s="20"/>
      <c r="M4090" s="20"/>
      <c r="N4090" s="22"/>
      <c r="O4090" s="22"/>
      <c r="P4090" s="22"/>
      <c r="Q4090" s="22"/>
      <c r="R4090" s="19"/>
      <c r="S4090" s="19"/>
      <c r="T4090" s="19"/>
      <c r="U4090" s="20"/>
      <c r="V4090" s="20"/>
      <c r="W4090" s="20"/>
      <c r="X4090" s="27"/>
      <c r="Y4090" s="253"/>
      <c r="Z4090" s="30"/>
      <c r="AA4090" s="30"/>
      <c r="AB4090" s="31"/>
      <c r="AC4090" s="31"/>
      <c r="AD4090" s="31"/>
      <c r="AE4090" s="31"/>
      <c r="AF4090" s="31"/>
      <c r="AG4090" s="241"/>
      <c r="AH4090" s="31"/>
      <c r="AI4090" s="31"/>
      <c r="AJ4090" s="31"/>
      <c r="AK4090" s="31"/>
      <c r="AL4090" s="120"/>
      <c r="AQ4090" s="26"/>
      <c r="AW4090" s="19"/>
      <c r="AX4090" s="19"/>
      <c r="AY4090" s="19"/>
      <c r="AZ4090" s="19"/>
      <c r="BA4090" s="19"/>
      <c r="BB4090" s="19"/>
      <c r="BC4090" s="1"/>
      <c r="BD4090"/>
      <c r="BE4090"/>
      <c r="BF4090" s="1"/>
      <c r="BG4090"/>
      <c r="BH4090"/>
      <c r="BI4090"/>
      <c r="BJ4090" s="1"/>
      <c r="BK4090" s="1"/>
      <c r="BL4090"/>
      <c r="BM4090" s="1"/>
      <c r="BN4090" s="1"/>
      <c r="BO4090" s="1"/>
      <c r="BP4090" s="1"/>
      <c r="BQ4090" s="1"/>
      <c r="BR4090" s="1"/>
      <c r="BS4090" s="1"/>
      <c r="BT4090" s="22"/>
      <c r="BU4090" s="1"/>
      <c r="BV4090" s="1"/>
      <c r="BW4090" s="1"/>
      <c r="BX4090" s="1"/>
      <c r="BY4090" s="1"/>
      <c r="BZ4090" s="1"/>
      <c r="CA4090" s="1"/>
      <c r="CB4090" s="1"/>
      <c r="CC4090" s="1"/>
      <c r="CD4090" s="1"/>
      <c r="CE4090" s="1"/>
      <c r="CF4090" s="1"/>
      <c r="CG4090" s="1"/>
      <c r="CH4090" s="1"/>
      <c r="CI4090" s="1"/>
      <c r="CJ4090" s="1"/>
      <c r="CK4090" s="1"/>
      <c r="CL4090" s="1"/>
      <c r="CM4090" s="1"/>
      <c r="CN4090" s="1"/>
      <c r="CO4090" s="1"/>
      <c r="CP4090" s="1"/>
      <c r="CQ4090" s="1"/>
      <c r="CR4090" s="1"/>
      <c r="CS4090" s="1"/>
      <c r="CT4090" s="1"/>
      <c r="CU4090" s="1"/>
      <c r="CV4090" s="1"/>
      <c r="CW4090" s="1"/>
      <c r="CX4090" s="1"/>
      <c r="CY4090" s="1"/>
      <c r="CZ4090" s="1"/>
      <c r="DA4090" s="1"/>
      <c r="DB4090" s="1"/>
      <c r="DC4090" s="1"/>
      <c r="DD4090" s="1"/>
      <c r="DE4090" s="1"/>
      <c r="DF4090" s="1"/>
      <c r="DG4090" s="1"/>
      <c r="DH4090" s="1"/>
      <c r="DI4090" s="1"/>
      <c r="DJ4090" s="1"/>
      <c r="DK4090" s="1"/>
      <c r="DL4090" s="1"/>
      <c r="DM4090" s="1"/>
      <c r="DN4090" s="1"/>
      <c r="DO4090" s="1"/>
      <c r="DP4090" s="1"/>
      <c r="DQ4090" s="1"/>
      <c r="DR4090" s="1"/>
      <c r="DS4090" s="1"/>
      <c r="DT4090" s="1"/>
      <c r="DU4090" s="1"/>
      <c r="DV4090" s="1"/>
      <c r="DW4090" s="1"/>
      <c r="DX4090" s="1"/>
      <c r="DY4090" s="1"/>
      <c r="DZ4090" s="1"/>
      <c r="EA4090" s="1"/>
      <c r="EB4090" s="1"/>
      <c r="EC4090" s="1"/>
      <c r="ED4090" s="1"/>
      <c r="EE4090" s="1"/>
      <c r="EF4090" s="1"/>
      <c r="EG4090" s="1"/>
      <c r="EH4090" s="1"/>
      <c r="EI4090" s="1"/>
      <c r="EJ4090" s="1"/>
      <c r="EK4090" s="1"/>
      <c r="EL4090" s="1"/>
      <c r="EM4090" s="1"/>
      <c r="EN4090" s="1"/>
      <c r="EO4090" s="1"/>
      <c r="EP4090" s="1"/>
      <c r="EQ4090" s="1"/>
      <c r="ER4090" s="1"/>
      <c r="ES4090" s="1"/>
      <c r="ET4090" s="1"/>
      <c r="EU4090" s="1"/>
      <c r="EV4090" s="1"/>
      <c r="EW4090" s="1"/>
      <c r="EX4090" s="1"/>
      <c r="EY4090" s="1"/>
      <c r="EZ4090" s="1"/>
      <c r="FA4090" s="1"/>
      <c r="FB4090" s="1"/>
      <c r="FC4090" s="1"/>
      <c r="FD4090" s="1"/>
      <c r="FE4090" s="1"/>
      <c r="FF4090" s="1"/>
      <c r="FG4090" s="1"/>
      <c r="FH4090" s="1"/>
      <c r="FI4090" s="1"/>
      <c r="FJ4090" s="1"/>
      <c r="FK4090" s="1"/>
      <c r="FL4090" s="1"/>
      <c r="FM4090" s="1"/>
      <c r="FN4090" s="1"/>
      <c r="FO4090" s="1"/>
      <c r="FP4090" s="1"/>
      <c r="FQ4090" s="1"/>
      <c r="FR4090" s="1"/>
      <c r="FS4090" s="1"/>
      <c r="FT4090" s="1"/>
      <c r="FU4090" s="1"/>
      <c r="FV4090" s="1"/>
      <c r="FW4090" s="1"/>
      <c r="FX4090" s="1"/>
      <c r="FY4090" s="1"/>
      <c r="FZ4090" s="1"/>
      <c r="GA4090" s="1"/>
      <c r="GB4090" s="1"/>
      <c r="GC4090" s="1"/>
      <c r="GD4090" s="1"/>
      <c r="GE4090" s="1"/>
      <c r="GF4090" s="1"/>
      <c r="GG4090" s="1"/>
      <c r="GH4090" s="1"/>
      <c r="GI4090" s="1"/>
      <c r="GJ4090" s="1"/>
      <c r="GK4090"/>
      <c r="GL4090"/>
      <c r="GM4090"/>
      <c r="GN4090"/>
      <c r="GO4090"/>
      <c r="GP4090"/>
      <c r="GQ4090"/>
      <c r="GR4090"/>
      <c r="GS4090"/>
      <c r="GT4090"/>
      <c r="GU4090"/>
      <c r="GV4090"/>
      <c r="GW4090"/>
      <c r="GX4090"/>
      <c r="GY4090"/>
      <c r="GZ4090"/>
      <c r="HA4090"/>
      <c r="HB4090"/>
      <c r="HC4090"/>
      <c r="HD4090"/>
      <c r="HE4090"/>
    </row>
    <row r="4091" spans="4:213" s="25" customFormat="1" x14ac:dyDescent="0.25">
      <c r="D4091" s="19"/>
      <c r="E4091" s="19"/>
      <c r="F4091" s="20"/>
      <c r="G4091" s="20"/>
      <c r="H4091" s="20"/>
      <c r="I4091" s="20"/>
      <c r="J4091" s="21"/>
      <c r="K4091" s="21"/>
      <c r="L4091" s="20"/>
      <c r="M4091" s="20"/>
      <c r="N4091" s="22"/>
      <c r="O4091" s="22"/>
      <c r="P4091" s="22"/>
      <c r="Q4091" s="22"/>
      <c r="R4091" s="19"/>
      <c r="S4091" s="19"/>
      <c r="T4091" s="19"/>
      <c r="U4091" s="20"/>
      <c r="V4091" s="20"/>
      <c r="W4091" s="20"/>
      <c r="X4091" s="27"/>
      <c r="Y4091" s="253"/>
      <c r="Z4091" s="30"/>
      <c r="AA4091" s="30"/>
      <c r="AB4091" s="31"/>
      <c r="AC4091" s="31"/>
      <c r="AD4091" s="31"/>
      <c r="AE4091" s="31"/>
      <c r="AF4091" s="31"/>
      <c r="AG4091" s="241"/>
      <c r="AH4091" s="31"/>
      <c r="AI4091" s="31"/>
      <c r="AJ4091" s="31"/>
      <c r="AK4091" s="31"/>
      <c r="AL4091" s="120"/>
      <c r="AQ4091" s="26"/>
      <c r="AW4091" s="19"/>
      <c r="AX4091" s="19"/>
      <c r="AY4091" s="19"/>
      <c r="AZ4091" s="19"/>
      <c r="BA4091" s="19"/>
      <c r="BB4091" s="19"/>
      <c r="BC4091" s="1"/>
      <c r="BD4091"/>
      <c r="BE4091"/>
      <c r="BF4091" s="1"/>
      <c r="BG4091"/>
      <c r="BH4091"/>
      <c r="BI4091"/>
      <c r="BJ4091" s="1"/>
      <c r="BK4091" s="1"/>
      <c r="BL4091"/>
      <c r="BM4091" s="1"/>
      <c r="BN4091" s="1"/>
      <c r="BO4091" s="1"/>
      <c r="BP4091" s="1"/>
      <c r="BQ4091" s="1"/>
      <c r="BR4091" s="1"/>
      <c r="BS4091" s="1"/>
      <c r="BT4091" s="22"/>
      <c r="BU4091" s="1"/>
      <c r="BV4091" s="1"/>
      <c r="BW4091" s="1"/>
      <c r="BX4091" s="1"/>
      <c r="BY4091" s="1"/>
      <c r="BZ4091" s="1"/>
      <c r="CA4091" s="1"/>
      <c r="CB4091" s="1"/>
      <c r="CC4091" s="1"/>
      <c r="CD4091" s="1"/>
      <c r="CE4091" s="1"/>
      <c r="CF4091" s="1"/>
      <c r="CG4091" s="1"/>
      <c r="CH4091" s="1"/>
      <c r="CI4091" s="1"/>
      <c r="CJ4091" s="1"/>
      <c r="CK4091" s="1"/>
      <c r="CL4091" s="1"/>
      <c r="CM4091" s="1"/>
      <c r="CN4091" s="1"/>
      <c r="CO4091" s="1"/>
      <c r="CP4091" s="1"/>
      <c r="CQ4091" s="1"/>
      <c r="CR4091" s="1"/>
      <c r="CS4091" s="1"/>
      <c r="CT4091" s="1"/>
      <c r="CU4091" s="1"/>
      <c r="CV4091" s="1"/>
      <c r="CW4091" s="1"/>
      <c r="CX4091" s="1"/>
      <c r="CY4091" s="1"/>
      <c r="CZ4091" s="1"/>
      <c r="DA4091" s="1"/>
      <c r="DB4091" s="1"/>
      <c r="DC4091" s="1"/>
      <c r="DD4091" s="1"/>
      <c r="DE4091" s="1"/>
      <c r="DF4091" s="1"/>
      <c r="DG4091" s="1"/>
      <c r="DH4091" s="1"/>
      <c r="DI4091" s="1"/>
      <c r="DJ4091" s="1"/>
      <c r="DK4091" s="1"/>
      <c r="DL4091" s="1"/>
      <c r="DM4091" s="1"/>
      <c r="DN4091" s="1"/>
      <c r="DO4091" s="1"/>
      <c r="DP4091" s="1"/>
      <c r="DQ4091" s="1"/>
      <c r="DR4091" s="1"/>
      <c r="DS4091" s="1"/>
      <c r="DT4091" s="1"/>
      <c r="DU4091" s="1"/>
      <c r="DV4091" s="1"/>
      <c r="DW4091" s="1"/>
      <c r="DX4091" s="1"/>
      <c r="DY4091" s="1"/>
      <c r="DZ4091" s="1"/>
      <c r="EA4091" s="1"/>
      <c r="EB4091" s="1"/>
      <c r="EC4091" s="1"/>
      <c r="ED4091" s="1"/>
      <c r="EE4091" s="1"/>
      <c r="EF4091" s="1"/>
      <c r="EG4091" s="1"/>
      <c r="EH4091" s="1"/>
      <c r="EI4091" s="1"/>
      <c r="EJ4091" s="1"/>
      <c r="EK4091" s="1"/>
      <c r="EL4091" s="1"/>
      <c r="EM4091" s="1"/>
      <c r="EN4091" s="1"/>
      <c r="EO4091" s="1"/>
      <c r="EP4091" s="1"/>
      <c r="EQ4091" s="1"/>
      <c r="ER4091" s="1"/>
      <c r="ES4091" s="1"/>
      <c r="ET4091" s="1"/>
      <c r="EU4091" s="1"/>
      <c r="EV4091" s="1"/>
      <c r="EW4091" s="1"/>
      <c r="EX4091" s="1"/>
      <c r="EY4091" s="1"/>
      <c r="EZ4091" s="1"/>
      <c r="FA4091" s="1"/>
      <c r="FB4091" s="1"/>
      <c r="FC4091" s="1"/>
      <c r="FD4091" s="1"/>
      <c r="FE4091" s="1"/>
      <c r="FF4091" s="1"/>
      <c r="FG4091" s="1"/>
      <c r="FH4091" s="1"/>
      <c r="FI4091" s="1"/>
      <c r="FJ4091" s="1"/>
      <c r="FK4091" s="1"/>
      <c r="FL4091" s="1"/>
      <c r="FM4091" s="1"/>
      <c r="FN4091" s="1"/>
      <c r="FO4091" s="1"/>
      <c r="FP4091" s="1"/>
      <c r="FQ4091" s="1"/>
      <c r="FR4091" s="1"/>
      <c r="FS4091" s="1"/>
      <c r="FT4091" s="1"/>
      <c r="FU4091" s="1"/>
      <c r="FV4091" s="1"/>
      <c r="FW4091" s="1"/>
      <c r="FX4091" s="1"/>
      <c r="FY4091" s="1"/>
      <c r="FZ4091" s="1"/>
      <c r="GA4091" s="1"/>
      <c r="GB4091" s="1"/>
      <c r="GC4091" s="1"/>
      <c r="GD4091" s="1"/>
      <c r="GE4091" s="1"/>
      <c r="GF4091" s="1"/>
      <c r="GG4091" s="1"/>
      <c r="GH4091" s="1"/>
      <c r="GI4091" s="1"/>
      <c r="GJ4091" s="1"/>
      <c r="GK4091"/>
      <c r="GL4091"/>
      <c r="GM4091"/>
      <c r="GN4091"/>
      <c r="GO4091"/>
      <c r="GP4091"/>
      <c r="GQ4091"/>
      <c r="GR4091"/>
      <c r="GS4091"/>
      <c r="GT4091"/>
      <c r="GU4091"/>
      <c r="GV4091"/>
      <c r="GW4091"/>
      <c r="GX4091"/>
      <c r="GY4091"/>
      <c r="GZ4091"/>
      <c r="HA4091"/>
      <c r="HB4091"/>
      <c r="HC4091"/>
      <c r="HD4091"/>
      <c r="HE4091"/>
    </row>
    <row r="4092" spans="4:213" s="25" customFormat="1" x14ac:dyDescent="0.25">
      <c r="D4092" s="19"/>
      <c r="E4092" s="19"/>
      <c r="F4092" s="20"/>
      <c r="G4092" s="20"/>
      <c r="H4092" s="20"/>
      <c r="I4092" s="20"/>
      <c r="J4092" s="21"/>
      <c r="K4092" s="21"/>
      <c r="L4092" s="20"/>
      <c r="M4092" s="20"/>
      <c r="N4092" s="22"/>
      <c r="O4092" s="22"/>
      <c r="P4092" s="22"/>
      <c r="Q4092" s="22"/>
      <c r="R4092" s="19"/>
      <c r="S4092" s="19"/>
      <c r="T4092" s="19"/>
      <c r="U4092" s="20"/>
      <c r="V4092" s="20"/>
      <c r="W4092" s="20"/>
      <c r="X4092" s="27"/>
      <c r="Y4092" s="253"/>
      <c r="Z4092" s="30"/>
      <c r="AA4092" s="30"/>
      <c r="AB4092" s="31"/>
      <c r="AC4092" s="31"/>
      <c r="AD4092" s="31"/>
      <c r="AE4092" s="31"/>
      <c r="AF4092" s="31"/>
      <c r="AG4092" s="241"/>
      <c r="AH4092" s="31"/>
      <c r="AI4092" s="31"/>
      <c r="AJ4092" s="31"/>
      <c r="AK4092" s="31"/>
      <c r="AL4092" s="120"/>
      <c r="AQ4092" s="26"/>
      <c r="AW4092" s="19"/>
      <c r="AX4092" s="19"/>
      <c r="AY4092" s="19"/>
      <c r="AZ4092" s="19"/>
      <c r="BA4092" s="19"/>
      <c r="BB4092" s="19"/>
      <c r="BC4092" s="1"/>
      <c r="BD4092"/>
      <c r="BE4092"/>
      <c r="BF4092" s="1"/>
      <c r="BG4092"/>
      <c r="BH4092"/>
      <c r="BI4092"/>
      <c r="BJ4092" s="1"/>
      <c r="BK4092" s="1"/>
      <c r="BL4092"/>
      <c r="BM4092" s="1"/>
      <c r="BN4092" s="1"/>
      <c r="BO4092" s="1"/>
      <c r="BP4092" s="1"/>
      <c r="BQ4092" s="1"/>
      <c r="BR4092" s="1"/>
      <c r="BS4092" s="1"/>
      <c r="BT4092" s="22"/>
      <c r="BU4092" s="1"/>
      <c r="BV4092" s="1"/>
      <c r="BW4092" s="1"/>
      <c r="BX4092" s="1"/>
      <c r="BY4092" s="1"/>
      <c r="BZ4092" s="1"/>
      <c r="CA4092" s="1"/>
      <c r="CB4092" s="1"/>
      <c r="CC4092" s="1"/>
      <c r="CD4092" s="1"/>
      <c r="CE4092" s="1"/>
      <c r="CF4092" s="1"/>
      <c r="CG4092" s="1"/>
      <c r="CH4092" s="1"/>
      <c r="CI4092" s="1"/>
      <c r="CJ4092" s="1"/>
      <c r="CK4092" s="1"/>
      <c r="CL4092" s="1"/>
      <c r="CM4092" s="1"/>
      <c r="CN4092" s="1"/>
      <c r="CO4092" s="1"/>
      <c r="CP4092" s="1"/>
      <c r="CQ4092" s="1"/>
      <c r="CR4092" s="1"/>
      <c r="CS4092" s="1"/>
      <c r="CT4092" s="1"/>
      <c r="CU4092" s="1"/>
      <c r="CV4092" s="1"/>
      <c r="CW4092" s="1"/>
      <c r="CX4092" s="1"/>
      <c r="CY4092" s="1"/>
      <c r="CZ4092" s="1"/>
      <c r="DA4092" s="1"/>
      <c r="DB4092" s="1"/>
      <c r="DC4092" s="1"/>
      <c r="DD4092" s="1"/>
      <c r="DE4092" s="1"/>
      <c r="DF4092" s="1"/>
      <c r="DG4092" s="1"/>
      <c r="DH4092" s="1"/>
      <c r="DI4092" s="1"/>
      <c r="DJ4092" s="1"/>
      <c r="DK4092" s="1"/>
      <c r="DL4092" s="1"/>
      <c r="DM4092" s="1"/>
      <c r="DN4092" s="1"/>
      <c r="DO4092" s="1"/>
      <c r="DP4092" s="1"/>
      <c r="DQ4092" s="1"/>
      <c r="DR4092" s="1"/>
      <c r="DS4092" s="1"/>
      <c r="DT4092" s="1"/>
      <c r="DU4092" s="1"/>
      <c r="DV4092" s="1"/>
      <c r="DW4092" s="1"/>
      <c r="DX4092" s="1"/>
      <c r="DY4092" s="1"/>
      <c r="DZ4092" s="1"/>
      <c r="EA4092" s="1"/>
      <c r="EB4092" s="1"/>
      <c r="EC4092" s="1"/>
      <c r="ED4092" s="1"/>
      <c r="EE4092" s="1"/>
      <c r="EF4092" s="1"/>
      <c r="EG4092" s="1"/>
      <c r="EH4092" s="1"/>
      <c r="EI4092" s="1"/>
      <c r="EJ4092" s="1"/>
      <c r="EK4092" s="1"/>
      <c r="EL4092" s="1"/>
      <c r="EM4092" s="1"/>
      <c r="EN4092" s="1"/>
      <c r="EO4092" s="1"/>
      <c r="EP4092" s="1"/>
      <c r="EQ4092" s="1"/>
      <c r="ER4092" s="1"/>
      <c r="ES4092" s="1"/>
      <c r="ET4092" s="1"/>
      <c r="EU4092" s="1"/>
      <c r="EV4092" s="1"/>
      <c r="EW4092" s="1"/>
      <c r="EX4092" s="1"/>
      <c r="EY4092" s="1"/>
      <c r="EZ4092" s="1"/>
      <c r="FA4092" s="1"/>
      <c r="FB4092" s="1"/>
      <c r="FC4092" s="1"/>
      <c r="FD4092" s="1"/>
      <c r="FE4092" s="1"/>
      <c r="FF4092" s="1"/>
      <c r="FG4092" s="1"/>
      <c r="FH4092" s="1"/>
      <c r="FI4092" s="1"/>
      <c r="FJ4092" s="1"/>
      <c r="FK4092" s="1"/>
      <c r="FL4092" s="1"/>
      <c r="FM4092" s="1"/>
      <c r="FN4092" s="1"/>
      <c r="FO4092" s="1"/>
      <c r="FP4092" s="1"/>
      <c r="FQ4092" s="1"/>
      <c r="FR4092" s="1"/>
      <c r="FS4092" s="1"/>
      <c r="FT4092" s="1"/>
      <c r="FU4092" s="1"/>
      <c r="FV4092" s="1"/>
      <c r="FW4092" s="1"/>
      <c r="FX4092" s="1"/>
      <c r="FY4092" s="1"/>
      <c r="FZ4092" s="1"/>
      <c r="GA4092" s="1"/>
      <c r="GB4092" s="1"/>
      <c r="GC4092" s="1"/>
      <c r="GD4092" s="1"/>
      <c r="GE4092" s="1"/>
      <c r="GF4092" s="1"/>
      <c r="GG4092" s="1"/>
      <c r="GH4092" s="1"/>
      <c r="GI4092" s="1"/>
      <c r="GJ4092" s="1"/>
      <c r="GK4092"/>
      <c r="GL4092"/>
      <c r="GM4092"/>
      <c r="GN4092"/>
      <c r="GO4092"/>
      <c r="GP4092"/>
      <c r="GQ4092"/>
      <c r="GR4092"/>
      <c r="GS4092"/>
      <c r="GT4092"/>
      <c r="GU4092"/>
      <c r="GV4092"/>
      <c r="GW4092"/>
      <c r="GX4092"/>
      <c r="GY4092"/>
      <c r="GZ4092"/>
      <c r="HA4092"/>
      <c r="HB4092"/>
      <c r="HC4092"/>
      <c r="HD4092"/>
      <c r="HE4092"/>
    </row>
    <row r="4093" spans="4:213" s="25" customFormat="1" x14ac:dyDescent="0.25">
      <c r="D4093" s="19"/>
      <c r="E4093" s="19"/>
      <c r="F4093" s="20"/>
      <c r="G4093" s="20"/>
      <c r="H4093" s="20"/>
      <c r="I4093" s="20"/>
      <c r="J4093" s="21"/>
      <c r="K4093" s="21"/>
      <c r="L4093" s="20"/>
      <c r="M4093" s="20"/>
      <c r="N4093" s="22"/>
      <c r="O4093" s="22"/>
      <c r="P4093" s="22"/>
      <c r="Q4093" s="22"/>
      <c r="R4093" s="19"/>
      <c r="S4093" s="19"/>
      <c r="T4093" s="19"/>
      <c r="U4093" s="20"/>
      <c r="V4093" s="20"/>
      <c r="W4093" s="20"/>
      <c r="X4093" s="27"/>
      <c r="Y4093" s="253"/>
      <c r="Z4093" s="30"/>
      <c r="AA4093" s="30"/>
      <c r="AB4093" s="31"/>
      <c r="AC4093" s="31"/>
      <c r="AD4093" s="31"/>
      <c r="AE4093" s="31"/>
      <c r="AF4093" s="31"/>
      <c r="AG4093" s="241"/>
      <c r="AH4093" s="31"/>
      <c r="AI4093" s="31"/>
      <c r="AJ4093" s="31"/>
      <c r="AK4093" s="31"/>
      <c r="AL4093" s="120"/>
      <c r="AQ4093" s="26"/>
      <c r="AW4093" s="19"/>
      <c r="AX4093" s="19"/>
      <c r="AY4093" s="19"/>
      <c r="AZ4093" s="19"/>
      <c r="BA4093" s="19"/>
      <c r="BB4093" s="19"/>
      <c r="BC4093" s="1"/>
      <c r="BD4093"/>
      <c r="BE4093"/>
      <c r="BF4093" s="1"/>
      <c r="BG4093"/>
      <c r="BH4093"/>
      <c r="BI4093"/>
      <c r="BJ4093" s="1"/>
      <c r="BK4093" s="1"/>
      <c r="BL4093"/>
      <c r="BM4093" s="1"/>
      <c r="BN4093" s="1"/>
      <c r="BO4093" s="1"/>
      <c r="BP4093" s="1"/>
      <c r="BQ4093" s="1"/>
      <c r="BR4093" s="1"/>
      <c r="BS4093" s="1"/>
      <c r="BT4093" s="22"/>
      <c r="BU4093" s="1"/>
      <c r="BV4093" s="1"/>
      <c r="BW4093" s="1"/>
      <c r="BX4093" s="1"/>
      <c r="BY4093" s="1"/>
      <c r="BZ4093" s="1"/>
      <c r="CA4093" s="1"/>
      <c r="CB4093" s="1"/>
      <c r="CC4093" s="1"/>
      <c r="CD4093" s="1"/>
      <c r="CE4093" s="1"/>
      <c r="CF4093" s="1"/>
      <c r="CG4093" s="1"/>
      <c r="CH4093" s="1"/>
      <c r="CI4093" s="1"/>
      <c r="CJ4093" s="1"/>
      <c r="CK4093" s="1"/>
      <c r="CL4093" s="1"/>
      <c r="CM4093" s="1"/>
      <c r="CN4093" s="1"/>
      <c r="CO4093" s="1"/>
      <c r="CP4093" s="1"/>
      <c r="CQ4093" s="1"/>
      <c r="CR4093" s="1"/>
      <c r="CS4093" s="1"/>
      <c r="CT4093" s="1"/>
      <c r="CU4093" s="1"/>
      <c r="CV4093" s="1"/>
      <c r="CW4093" s="1"/>
      <c r="CX4093" s="1"/>
      <c r="CY4093" s="1"/>
      <c r="CZ4093" s="1"/>
      <c r="DA4093" s="1"/>
      <c r="DB4093" s="1"/>
      <c r="DC4093" s="1"/>
      <c r="DD4093" s="1"/>
      <c r="DE4093" s="1"/>
      <c r="DF4093" s="1"/>
      <c r="DG4093" s="1"/>
      <c r="DH4093" s="1"/>
      <c r="DI4093" s="1"/>
      <c r="DJ4093" s="1"/>
      <c r="DK4093" s="1"/>
      <c r="DL4093" s="1"/>
      <c r="DM4093" s="1"/>
      <c r="DN4093" s="1"/>
      <c r="DO4093" s="1"/>
      <c r="DP4093" s="1"/>
      <c r="DQ4093" s="1"/>
      <c r="DR4093" s="1"/>
      <c r="DS4093" s="1"/>
      <c r="DT4093" s="1"/>
      <c r="DU4093" s="1"/>
      <c r="DV4093" s="1"/>
      <c r="DW4093" s="1"/>
      <c r="DX4093" s="1"/>
      <c r="DY4093" s="1"/>
      <c r="DZ4093" s="1"/>
      <c r="EA4093" s="1"/>
      <c r="EB4093" s="1"/>
      <c r="EC4093" s="1"/>
      <c r="ED4093" s="1"/>
      <c r="EE4093" s="1"/>
      <c r="EF4093" s="1"/>
      <c r="EG4093" s="1"/>
      <c r="EH4093" s="1"/>
      <c r="EI4093" s="1"/>
      <c r="EJ4093" s="1"/>
      <c r="EK4093" s="1"/>
      <c r="EL4093" s="1"/>
      <c r="EM4093" s="1"/>
      <c r="EN4093" s="1"/>
      <c r="EO4093" s="1"/>
      <c r="EP4093" s="1"/>
      <c r="EQ4093" s="1"/>
      <c r="ER4093" s="1"/>
      <c r="ES4093" s="1"/>
      <c r="ET4093" s="1"/>
      <c r="EU4093" s="1"/>
      <c r="EV4093" s="1"/>
      <c r="EW4093" s="1"/>
      <c r="EX4093" s="1"/>
      <c r="EY4093" s="1"/>
      <c r="EZ4093" s="1"/>
      <c r="FA4093" s="1"/>
      <c r="FB4093" s="1"/>
      <c r="FC4093" s="1"/>
      <c r="FD4093" s="1"/>
      <c r="FE4093" s="1"/>
      <c r="FF4093" s="1"/>
      <c r="FG4093" s="1"/>
      <c r="FH4093" s="1"/>
      <c r="FI4093" s="1"/>
      <c r="FJ4093" s="1"/>
      <c r="FK4093" s="1"/>
      <c r="FL4093" s="1"/>
      <c r="FM4093" s="1"/>
      <c r="FN4093" s="1"/>
      <c r="FO4093" s="1"/>
      <c r="FP4093" s="1"/>
      <c r="FQ4093" s="1"/>
      <c r="FR4093" s="1"/>
      <c r="FS4093" s="1"/>
      <c r="FT4093" s="1"/>
      <c r="FU4093" s="1"/>
      <c r="FV4093" s="1"/>
      <c r="FW4093" s="1"/>
      <c r="FX4093" s="1"/>
      <c r="FY4093" s="1"/>
      <c r="FZ4093" s="1"/>
      <c r="GA4093" s="1"/>
      <c r="GB4093" s="1"/>
      <c r="GC4093" s="1"/>
      <c r="GD4093" s="1"/>
      <c r="GE4093" s="1"/>
      <c r="GF4093" s="1"/>
      <c r="GG4093" s="1"/>
      <c r="GH4093" s="1"/>
      <c r="GI4093" s="1"/>
      <c r="GJ4093" s="1"/>
      <c r="GK4093"/>
      <c r="GL4093"/>
      <c r="GM4093"/>
      <c r="GN4093"/>
      <c r="GO4093"/>
      <c r="GP4093"/>
      <c r="GQ4093"/>
      <c r="GR4093"/>
      <c r="GS4093"/>
      <c r="GT4093"/>
      <c r="GU4093"/>
      <c r="GV4093"/>
      <c r="GW4093"/>
      <c r="GX4093"/>
      <c r="GY4093"/>
      <c r="GZ4093"/>
      <c r="HA4093"/>
      <c r="HB4093"/>
      <c r="HC4093"/>
      <c r="HD4093"/>
      <c r="HE4093"/>
    </row>
    <row r="4094" spans="4:213" s="25" customFormat="1" x14ac:dyDescent="0.25">
      <c r="D4094" s="19"/>
      <c r="E4094" s="19"/>
      <c r="F4094" s="20"/>
      <c r="G4094" s="20"/>
      <c r="H4094" s="20"/>
      <c r="I4094" s="20"/>
      <c r="J4094" s="21"/>
      <c r="K4094" s="21"/>
      <c r="L4094" s="20"/>
      <c r="M4094" s="20"/>
      <c r="N4094" s="22"/>
      <c r="O4094" s="22"/>
      <c r="P4094" s="22"/>
      <c r="Q4094" s="22"/>
      <c r="R4094" s="19"/>
      <c r="S4094" s="19"/>
      <c r="T4094" s="19"/>
      <c r="U4094" s="20"/>
      <c r="V4094" s="20"/>
      <c r="W4094" s="20"/>
      <c r="X4094" s="27"/>
      <c r="Y4094" s="253"/>
      <c r="Z4094" s="30"/>
      <c r="AA4094" s="30"/>
      <c r="AB4094" s="31"/>
      <c r="AC4094" s="31"/>
      <c r="AD4094" s="31"/>
      <c r="AE4094" s="31"/>
      <c r="AF4094" s="31"/>
      <c r="AG4094" s="241"/>
      <c r="AH4094" s="31"/>
      <c r="AI4094" s="31"/>
      <c r="AJ4094" s="31"/>
      <c r="AK4094" s="31"/>
      <c r="AL4094" s="120"/>
      <c r="AQ4094" s="26"/>
      <c r="AW4094" s="19"/>
      <c r="AX4094" s="19"/>
      <c r="AY4094" s="19"/>
      <c r="AZ4094" s="19"/>
      <c r="BA4094" s="19"/>
      <c r="BB4094" s="19"/>
      <c r="BC4094" s="1"/>
      <c r="BD4094"/>
      <c r="BE4094"/>
      <c r="BF4094" s="1"/>
      <c r="BG4094"/>
      <c r="BH4094"/>
      <c r="BI4094"/>
      <c r="BJ4094" s="1"/>
      <c r="BK4094" s="1"/>
      <c r="BL4094"/>
      <c r="BM4094" s="1"/>
      <c r="BN4094" s="1"/>
      <c r="BO4094" s="1"/>
      <c r="BP4094" s="1"/>
      <c r="BQ4094" s="1"/>
      <c r="BR4094" s="1"/>
      <c r="BS4094" s="1"/>
      <c r="BT4094" s="22"/>
      <c r="BU4094" s="1"/>
      <c r="BV4094" s="1"/>
      <c r="BW4094" s="1"/>
      <c r="BX4094" s="1"/>
      <c r="BY4094" s="1"/>
      <c r="BZ4094" s="1"/>
      <c r="CA4094" s="1"/>
      <c r="CB4094" s="1"/>
      <c r="CC4094" s="1"/>
      <c r="CD4094" s="1"/>
      <c r="CE4094" s="1"/>
      <c r="CF4094" s="1"/>
      <c r="CG4094" s="1"/>
      <c r="CH4094" s="1"/>
      <c r="CI4094" s="1"/>
      <c r="CJ4094" s="1"/>
      <c r="CK4094" s="1"/>
      <c r="CL4094" s="1"/>
      <c r="CM4094" s="1"/>
      <c r="CN4094" s="1"/>
      <c r="CO4094" s="1"/>
      <c r="CP4094" s="1"/>
      <c r="CQ4094" s="1"/>
      <c r="CR4094" s="1"/>
      <c r="CS4094" s="1"/>
      <c r="CT4094" s="1"/>
      <c r="CU4094" s="1"/>
      <c r="CV4094" s="1"/>
      <c r="CW4094" s="1"/>
      <c r="CX4094" s="1"/>
      <c r="CY4094" s="1"/>
      <c r="CZ4094" s="1"/>
      <c r="DA4094" s="1"/>
      <c r="DB4094" s="1"/>
      <c r="DC4094" s="1"/>
      <c r="DD4094" s="1"/>
      <c r="DE4094" s="1"/>
      <c r="DF4094" s="1"/>
      <c r="DG4094" s="1"/>
      <c r="DH4094" s="1"/>
      <c r="DI4094" s="1"/>
      <c r="DJ4094" s="1"/>
      <c r="DK4094" s="1"/>
      <c r="DL4094" s="1"/>
      <c r="DM4094" s="1"/>
      <c r="DN4094" s="1"/>
      <c r="DO4094" s="1"/>
      <c r="DP4094" s="1"/>
      <c r="DQ4094" s="1"/>
      <c r="DR4094" s="1"/>
      <c r="DS4094" s="1"/>
      <c r="DT4094" s="1"/>
      <c r="DU4094" s="1"/>
      <c r="DV4094" s="1"/>
      <c r="DW4094" s="1"/>
      <c r="DX4094" s="1"/>
      <c r="DY4094" s="1"/>
      <c r="DZ4094" s="1"/>
      <c r="EA4094" s="1"/>
      <c r="EB4094" s="1"/>
      <c r="EC4094" s="1"/>
      <c r="ED4094" s="1"/>
      <c r="EE4094" s="1"/>
      <c r="EF4094" s="1"/>
      <c r="EG4094" s="1"/>
      <c r="EH4094" s="1"/>
      <c r="EI4094" s="1"/>
      <c r="EJ4094" s="1"/>
      <c r="EK4094" s="1"/>
      <c r="EL4094" s="1"/>
      <c r="EM4094" s="1"/>
      <c r="EN4094" s="1"/>
      <c r="EO4094" s="1"/>
      <c r="EP4094" s="1"/>
      <c r="EQ4094" s="1"/>
      <c r="ER4094" s="1"/>
      <c r="ES4094" s="1"/>
      <c r="ET4094" s="1"/>
      <c r="EU4094" s="1"/>
      <c r="EV4094" s="1"/>
      <c r="EW4094" s="1"/>
      <c r="EX4094" s="1"/>
      <c r="EY4094" s="1"/>
      <c r="EZ4094" s="1"/>
      <c r="FA4094" s="1"/>
      <c r="FB4094" s="1"/>
      <c r="FC4094" s="1"/>
      <c r="FD4094" s="1"/>
      <c r="FE4094" s="1"/>
      <c r="FF4094" s="1"/>
      <c r="FG4094" s="1"/>
      <c r="FH4094" s="1"/>
      <c r="FI4094" s="1"/>
      <c r="FJ4094" s="1"/>
      <c r="FK4094" s="1"/>
      <c r="FL4094" s="1"/>
      <c r="FM4094" s="1"/>
      <c r="FN4094" s="1"/>
      <c r="FO4094" s="1"/>
      <c r="FP4094" s="1"/>
      <c r="FQ4094" s="1"/>
      <c r="FR4094" s="1"/>
      <c r="FS4094" s="1"/>
      <c r="FT4094" s="1"/>
      <c r="FU4094" s="1"/>
      <c r="FV4094" s="1"/>
      <c r="FW4094" s="1"/>
      <c r="FX4094" s="1"/>
      <c r="FY4094" s="1"/>
      <c r="FZ4094" s="1"/>
      <c r="GA4094" s="1"/>
      <c r="GB4094" s="1"/>
      <c r="GC4094" s="1"/>
      <c r="GD4094" s="1"/>
      <c r="GE4094" s="1"/>
      <c r="GF4094" s="1"/>
      <c r="GG4094" s="1"/>
      <c r="GH4094" s="1"/>
      <c r="GI4094" s="1"/>
      <c r="GJ4094" s="1"/>
      <c r="GK4094"/>
      <c r="GL4094"/>
      <c r="GM4094"/>
      <c r="GN4094"/>
      <c r="GO4094"/>
      <c r="GP4094"/>
      <c r="GQ4094"/>
      <c r="GR4094"/>
      <c r="GS4094"/>
      <c r="GT4094"/>
      <c r="GU4094"/>
      <c r="GV4094"/>
      <c r="GW4094"/>
      <c r="GX4094"/>
      <c r="GY4094"/>
      <c r="GZ4094"/>
      <c r="HA4094"/>
      <c r="HB4094"/>
      <c r="HC4094"/>
      <c r="HD4094"/>
      <c r="HE4094"/>
    </row>
    <row r="4095" spans="4:213" s="25" customFormat="1" x14ac:dyDescent="0.25">
      <c r="D4095" s="19"/>
      <c r="E4095" s="19"/>
      <c r="F4095" s="20"/>
      <c r="G4095" s="20"/>
      <c r="H4095" s="20"/>
      <c r="I4095" s="20"/>
      <c r="J4095" s="21"/>
      <c r="K4095" s="21"/>
      <c r="L4095" s="20"/>
      <c r="M4095" s="20"/>
      <c r="N4095" s="22"/>
      <c r="O4095" s="22"/>
      <c r="P4095" s="22"/>
      <c r="Q4095" s="22"/>
      <c r="R4095" s="19"/>
      <c r="S4095" s="19"/>
      <c r="T4095" s="19"/>
      <c r="U4095" s="20"/>
      <c r="V4095" s="20"/>
      <c r="W4095" s="20"/>
      <c r="X4095" s="27"/>
      <c r="Y4095" s="253"/>
      <c r="Z4095" s="30"/>
      <c r="AA4095" s="30"/>
      <c r="AB4095" s="31"/>
      <c r="AC4095" s="31"/>
      <c r="AD4095" s="31"/>
      <c r="AE4095" s="31"/>
      <c r="AF4095" s="31"/>
      <c r="AG4095" s="241"/>
      <c r="AH4095" s="31"/>
      <c r="AI4095" s="31"/>
      <c r="AJ4095" s="31"/>
      <c r="AK4095" s="31"/>
      <c r="AL4095" s="120"/>
      <c r="AQ4095" s="26"/>
      <c r="AW4095" s="19"/>
      <c r="AX4095" s="19"/>
      <c r="AY4095" s="19"/>
      <c r="AZ4095" s="19"/>
      <c r="BA4095" s="19"/>
      <c r="BB4095" s="19"/>
      <c r="BC4095" s="1"/>
      <c r="BD4095"/>
      <c r="BE4095"/>
      <c r="BF4095" s="1"/>
      <c r="BG4095"/>
      <c r="BH4095"/>
      <c r="BI4095"/>
      <c r="BJ4095" s="1"/>
      <c r="BK4095" s="1"/>
      <c r="BL4095"/>
      <c r="BM4095" s="1"/>
      <c r="BN4095" s="1"/>
      <c r="BO4095" s="1"/>
      <c r="BP4095" s="1"/>
      <c r="BQ4095" s="1"/>
      <c r="BR4095" s="1"/>
      <c r="BS4095" s="1"/>
      <c r="BT4095" s="22"/>
      <c r="BU4095" s="1"/>
      <c r="BV4095" s="1"/>
      <c r="BW4095" s="1"/>
      <c r="BX4095" s="1"/>
      <c r="BY4095" s="1"/>
      <c r="BZ4095" s="1"/>
      <c r="CA4095" s="1"/>
      <c r="CB4095" s="1"/>
      <c r="CC4095" s="1"/>
      <c r="CD4095" s="1"/>
      <c r="CE4095" s="1"/>
      <c r="CF4095" s="1"/>
      <c r="CG4095" s="1"/>
      <c r="CH4095" s="1"/>
      <c r="CI4095" s="1"/>
      <c r="CJ4095" s="1"/>
      <c r="CK4095" s="1"/>
      <c r="CL4095" s="1"/>
      <c r="CM4095" s="1"/>
      <c r="CN4095" s="1"/>
      <c r="CO4095" s="1"/>
      <c r="CP4095" s="1"/>
      <c r="CQ4095" s="1"/>
      <c r="CR4095" s="1"/>
      <c r="CS4095" s="1"/>
      <c r="CT4095" s="1"/>
      <c r="CU4095" s="1"/>
      <c r="CV4095" s="1"/>
      <c r="CW4095" s="1"/>
      <c r="CX4095" s="1"/>
      <c r="CY4095" s="1"/>
      <c r="CZ4095" s="1"/>
      <c r="DA4095" s="1"/>
      <c r="DB4095" s="1"/>
      <c r="DC4095" s="1"/>
      <c r="DD4095" s="1"/>
      <c r="DE4095" s="1"/>
      <c r="DF4095" s="1"/>
      <c r="DG4095" s="1"/>
      <c r="DH4095" s="1"/>
      <c r="DI4095" s="1"/>
      <c r="DJ4095" s="1"/>
      <c r="DK4095" s="1"/>
      <c r="DL4095" s="1"/>
      <c r="DM4095" s="1"/>
      <c r="DN4095" s="1"/>
      <c r="DO4095" s="1"/>
      <c r="DP4095" s="1"/>
      <c r="DQ4095" s="1"/>
      <c r="DR4095" s="1"/>
      <c r="DS4095" s="1"/>
      <c r="DT4095" s="1"/>
      <c r="DU4095" s="1"/>
      <c r="DV4095" s="1"/>
      <c r="DW4095" s="1"/>
      <c r="DX4095" s="1"/>
      <c r="DY4095" s="1"/>
      <c r="DZ4095" s="1"/>
      <c r="EA4095" s="1"/>
      <c r="EB4095" s="1"/>
      <c r="EC4095" s="1"/>
      <c r="ED4095" s="1"/>
      <c r="EE4095" s="1"/>
      <c r="EF4095" s="1"/>
      <c r="EG4095" s="1"/>
      <c r="EH4095" s="1"/>
      <c r="EI4095" s="1"/>
      <c r="EJ4095" s="1"/>
      <c r="EK4095" s="1"/>
      <c r="EL4095" s="1"/>
      <c r="EM4095" s="1"/>
      <c r="EN4095" s="1"/>
      <c r="EO4095" s="1"/>
      <c r="EP4095" s="1"/>
      <c r="EQ4095" s="1"/>
      <c r="ER4095" s="1"/>
      <c r="ES4095" s="1"/>
      <c r="ET4095" s="1"/>
      <c r="EU4095" s="1"/>
      <c r="EV4095" s="1"/>
      <c r="EW4095" s="1"/>
      <c r="EX4095" s="1"/>
      <c r="EY4095" s="1"/>
      <c r="EZ4095" s="1"/>
      <c r="FA4095" s="1"/>
      <c r="FB4095" s="1"/>
      <c r="FC4095" s="1"/>
      <c r="FD4095" s="1"/>
      <c r="FE4095" s="1"/>
      <c r="FF4095" s="1"/>
      <c r="FG4095" s="1"/>
      <c r="FH4095" s="1"/>
      <c r="FI4095" s="1"/>
      <c r="FJ4095" s="1"/>
      <c r="FK4095" s="1"/>
      <c r="FL4095" s="1"/>
      <c r="FM4095" s="1"/>
      <c r="FN4095" s="1"/>
      <c r="FO4095" s="1"/>
      <c r="FP4095" s="1"/>
      <c r="FQ4095" s="1"/>
      <c r="FR4095" s="1"/>
      <c r="FS4095" s="1"/>
      <c r="FT4095" s="1"/>
      <c r="FU4095" s="1"/>
      <c r="FV4095" s="1"/>
      <c r="FW4095" s="1"/>
      <c r="FX4095" s="1"/>
      <c r="FY4095" s="1"/>
      <c r="FZ4095" s="1"/>
      <c r="GA4095" s="1"/>
      <c r="GB4095" s="1"/>
      <c r="GC4095" s="1"/>
      <c r="GD4095" s="1"/>
      <c r="GE4095" s="1"/>
      <c r="GF4095" s="1"/>
      <c r="GG4095" s="1"/>
      <c r="GH4095" s="1"/>
      <c r="GI4095" s="1"/>
      <c r="GJ4095" s="1"/>
      <c r="GK4095"/>
      <c r="GL4095"/>
      <c r="GM4095"/>
      <c r="GN4095"/>
      <c r="GO4095"/>
      <c r="GP4095"/>
      <c r="GQ4095"/>
      <c r="GR4095"/>
      <c r="GS4095"/>
      <c r="GT4095"/>
      <c r="GU4095"/>
      <c r="GV4095"/>
      <c r="GW4095"/>
      <c r="GX4095"/>
      <c r="GY4095"/>
      <c r="GZ4095"/>
      <c r="HA4095"/>
      <c r="HB4095"/>
      <c r="HC4095"/>
      <c r="HD4095"/>
      <c r="HE4095"/>
    </row>
    <row r="4096" spans="4:213" s="25" customFormat="1" x14ac:dyDescent="0.25">
      <c r="D4096" s="19"/>
      <c r="E4096" s="19"/>
      <c r="F4096" s="20"/>
      <c r="G4096" s="20"/>
      <c r="H4096" s="20"/>
      <c r="I4096" s="20"/>
      <c r="J4096" s="21"/>
      <c r="K4096" s="21"/>
      <c r="L4096" s="20"/>
      <c r="M4096" s="20"/>
      <c r="N4096" s="22"/>
      <c r="O4096" s="22"/>
      <c r="P4096" s="22"/>
      <c r="Q4096" s="22"/>
      <c r="R4096" s="19"/>
      <c r="S4096" s="19"/>
      <c r="T4096" s="19"/>
      <c r="U4096" s="20"/>
      <c r="V4096" s="20"/>
      <c r="W4096" s="20"/>
      <c r="X4096" s="27"/>
      <c r="Y4096" s="253"/>
      <c r="Z4096" s="30"/>
      <c r="AA4096" s="30"/>
      <c r="AB4096" s="31"/>
      <c r="AC4096" s="31"/>
      <c r="AD4096" s="31"/>
      <c r="AE4096" s="31"/>
      <c r="AF4096" s="31"/>
      <c r="AG4096" s="241"/>
      <c r="AH4096" s="31"/>
      <c r="AI4096" s="31"/>
      <c r="AJ4096" s="31"/>
      <c r="AK4096" s="31"/>
      <c r="AL4096" s="120"/>
      <c r="AQ4096" s="26"/>
      <c r="AW4096" s="19"/>
      <c r="AX4096" s="19"/>
      <c r="AY4096" s="19"/>
      <c r="AZ4096" s="19"/>
      <c r="BA4096" s="19"/>
      <c r="BB4096" s="19"/>
      <c r="BC4096" s="1"/>
      <c r="BD4096"/>
      <c r="BE4096"/>
      <c r="BF4096" s="1"/>
      <c r="BG4096"/>
      <c r="BH4096"/>
      <c r="BI4096"/>
      <c r="BJ4096" s="1"/>
      <c r="BK4096" s="1"/>
      <c r="BL4096"/>
      <c r="BM4096" s="1"/>
      <c r="BN4096" s="1"/>
      <c r="BO4096" s="1"/>
      <c r="BP4096" s="1"/>
      <c r="BQ4096" s="1"/>
      <c r="BR4096" s="1"/>
      <c r="BS4096" s="1"/>
      <c r="BT4096" s="22"/>
      <c r="BU4096" s="1"/>
      <c r="BV4096" s="1"/>
      <c r="BW4096" s="1"/>
      <c r="BX4096" s="1"/>
      <c r="BY4096" s="1"/>
      <c r="BZ4096" s="1"/>
      <c r="CA4096" s="1"/>
      <c r="CB4096" s="1"/>
      <c r="CC4096" s="1"/>
      <c r="CD4096" s="1"/>
      <c r="CE4096" s="1"/>
      <c r="CF4096" s="1"/>
      <c r="CG4096" s="1"/>
      <c r="CH4096" s="1"/>
      <c r="CI4096" s="1"/>
      <c r="CJ4096" s="1"/>
      <c r="CK4096" s="1"/>
      <c r="CL4096" s="1"/>
      <c r="CM4096" s="1"/>
      <c r="CN4096" s="1"/>
      <c r="CO4096" s="1"/>
      <c r="CP4096" s="1"/>
      <c r="CQ4096" s="1"/>
      <c r="CR4096" s="1"/>
      <c r="CS4096" s="1"/>
      <c r="CT4096" s="1"/>
      <c r="CU4096" s="1"/>
      <c r="CV4096" s="1"/>
      <c r="CW4096" s="1"/>
      <c r="CX4096" s="1"/>
      <c r="CY4096" s="1"/>
      <c r="CZ4096" s="1"/>
      <c r="DA4096" s="1"/>
      <c r="DB4096" s="1"/>
      <c r="DC4096" s="1"/>
      <c r="DD4096" s="1"/>
      <c r="DE4096" s="1"/>
      <c r="DF4096" s="1"/>
      <c r="DG4096" s="1"/>
      <c r="DH4096" s="1"/>
      <c r="DI4096" s="1"/>
      <c r="DJ4096" s="1"/>
      <c r="DK4096" s="1"/>
      <c r="DL4096" s="1"/>
      <c r="DM4096" s="1"/>
      <c r="DN4096" s="1"/>
      <c r="DO4096" s="1"/>
      <c r="DP4096" s="1"/>
      <c r="DQ4096" s="1"/>
      <c r="DR4096" s="1"/>
      <c r="DS4096" s="1"/>
      <c r="DT4096" s="1"/>
      <c r="DU4096" s="1"/>
      <c r="DV4096" s="1"/>
      <c r="DW4096" s="1"/>
      <c r="DX4096" s="1"/>
      <c r="DY4096" s="1"/>
      <c r="DZ4096" s="1"/>
      <c r="EA4096" s="1"/>
      <c r="EB4096" s="1"/>
      <c r="EC4096" s="1"/>
      <c r="ED4096" s="1"/>
      <c r="EE4096" s="1"/>
      <c r="EF4096" s="1"/>
      <c r="EG4096" s="1"/>
      <c r="EH4096" s="1"/>
      <c r="EI4096" s="1"/>
      <c r="EJ4096" s="1"/>
      <c r="EK4096" s="1"/>
      <c r="EL4096" s="1"/>
      <c r="EM4096" s="1"/>
      <c r="EN4096" s="1"/>
      <c r="EO4096" s="1"/>
      <c r="EP4096" s="1"/>
      <c r="EQ4096" s="1"/>
      <c r="ER4096" s="1"/>
      <c r="ES4096" s="1"/>
      <c r="ET4096" s="1"/>
      <c r="EU4096" s="1"/>
      <c r="EV4096" s="1"/>
      <c r="EW4096" s="1"/>
      <c r="EX4096" s="1"/>
      <c r="EY4096" s="1"/>
      <c r="EZ4096" s="1"/>
      <c r="FA4096" s="1"/>
      <c r="FB4096" s="1"/>
      <c r="FC4096" s="1"/>
      <c r="FD4096" s="1"/>
      <c r="FE4096" s="1"/>
      <c r="FF4096" s="1"/>
      <c r="FG4096" s="1"/>
      <c r="FH4096" s="1"/>
      <c r="FI4096" s="1"/>
      <c r="FJ4096" s="1"/>
      <c r="FK4096" s="1"/>
      <c r="FL4096" s="1"/>
      <c r="FM4096" s="1"/>
      <c r="FN4096" s="1"/>
      <c r="FO4096" s="1"/>
      <c r="FP4096" s="1"/>
      <c r="FQ4096" s="1"/>
      <c r="FR4096" s="1"/>
      <c r="FS4096" s="1"/>
      <c r="FT4096" s="1"/>
      <c r="FU4096" s="1"/>
      <c r="FV4096" s="1"/>
      <c r="FW4096" s="1"/>
      <c r="FX4096" s="1"/>
      <c r="FY4096" s="1"/>
      <c r="FZ4096" s="1"/>
      <c r="GA4096" s="1"/>
      <c r="GB4096" s="1"/>
      <c r="GC4096" s="1"/>
      <c r="GD4096" s="1"/>
      <c r="GE4096" s="1"/>
      <c r="GF4096" s="1"/>
      <c r="GG4096" s="1"/>
      <c r="GH4096" s="1"/>
      <c r="GI4096" s="1"/>
      <c r="GJ4096" s="1"/>
      <c r="GK4096"/>
      <c r="GL4096"/>
      <c r="GM4096"/>
      <c r="GN4096"/>
      <c r="GO4096"/>
      <c r="GP4096"/>
      <c r="GQ4096"/>
      <c r="GR4096"/>
      <c r="GS4096"/>
      <c r="GT4096"/>
      <c r="GU4096"/>
      <c r="GV4096"/>
      <c r="GW4096"/>
      <c r="GX4096"/>
      <c r="GY4096"/>
      <c r="GZ4096"/>
      <c r="HA4096"/>
      <c r="HB4096"/>
      <c r="HC4096"/>
      <c r="HD4096"/>
      <c r="HE4096"/>
    </row>
    <row r="4097" spans="4:213" s="25" customFormat="1" x14ac:dyDescent="0.25">
      <c r="D4097" s="19"/>
      <c r="E4097" s="19"/>
      <c r="F4097" s="20"/>
      <c r="G4097" s="20"/>
      <c r="H4097" s="20"/>
      <c r="I4097" s="20"/>
      <c r="J4097" s="21"/>
      <c r="K4097" s="21"/>
      <c r="L4097" s="20"/>
      <c r="M4097" s="20"/>
      <c r="N4097" s="22"/>
      <c r="O4097" s="22"/>
      <c r="P4097" s="22"/>
      <c r="Q4097" s="22"/>
      <c r="R4097" s="19"/>
      <c r="S4097" s="19"/>
      <c r="T4097" s="19"/>
      <c r="U4097" s="20"/>
      <c r="V4097" s="20"/>
      <c r="W4097" s="20"/>
      <c r="X4097" s="27"/>
      <c r="Y4097" s="253"/>
      <c r="Z4097" s="30"/>
      <c r="AA4097" s="30"/>
      <c r="AB4097" s="31"/>
      <c r="AC4097" s="31"/>
      <c r="AD4097" s="31"/>
      <c r="AE4097" s="31"/>
      <c r="AF4097" s="31"/>
      <c r="AG4097" s="241"/>
      <c r="AH4097" s="31"/>
      <c r="AI4097" s="31"/>
      <c r="AJ4097" s="31"/>
      <c r="AK4097" s="31"/>
      <c r="AL4097" s="120"/>
      <c r="AQ4097" s="26"/>
      <c r="AW4097" s="19"/>
      <c r="AX4097" s="19"/>
      <c r="AY4097" s="19"/>
      <c r="AZ4097" s="19"/>
      <c r="BA4097" s="19"/>
      <c r="BB4097" s="19"/>
      <c r="BC4097" s="1"/>
      <c r="BD4097"/>
      <c r="BE4097"/>
      <c r="BF4097" s="1"/>
      <c r="BG4097"/>
      <c r="BH4097"/>
      <c r="BI4097"/>
      <c r="BJ4097" s="1"/>
      <c r="BK4097" s="1"/>
      <c r="BL4097"/>
      <c r="BM4097" s="1"/>
      <c r="BN4097" s="1"/>
      <c r="BO4097" s="1"/>
      <c r="BP4097" s="1"/>
      <c r="BQ4097" s="1"/>
      <c r="BR4097" s="1"/>
      <c r="BS4097" s="1"/>
      <c r="BT4097" s="22"/>
      <c r="BU4097" s="1"/>
      <c r="BV4097" s="1"/>
      <c r="BW4097" s="1"/>
      <c r="BX4097" s="1"/>
      <c r="BY4097" s="1"/>
      <c r="BZ4097" s="1"/>
      <c r="CA4097" s="1"/>
      <c r="CB4097" s="1"/>
      <c r="CC4097" s="1"/>
      <c r="CD4097" s="1"/>
      <c r="CE4097" s="1"/>
      <c r="CF4097" s="1"/>
      <c r="CG4097" s="1"/>
      <c r="CH4097" s="1"/>
      <c r="CI4097" s="1"/>
      <c r="CJ4097" s="1"/>
      <c r="CK4097" s="1"/>
      <c r="CL4097" s="1"/>
      <c r="CM4097" s="1"/>
      <c r="CN4097" s="1"/>
      <c r="CO4097" s="1"/>
      <c r="CP4097" s="1"/>
      <c r="CQ4097" s="1"/>
      <c r="CR4097" s="1"/>
      <c r="CS4097" s="1"/>
      <c r="CT4097" s="1"/>
      <c r="CU4097" s="1"/>
      <c r="CV4097" s="1"/>
      <c r="CW4097" s="1"/>
      <c r="CX4097" s="1"/>
      <c r="CY4097" s="1"/>
      <c r="CZ4097" s="1"/>
      <c r="DA4097" s="1"/>
      <c r="DB4097" s="1"/>
      <c r="DC4097" s="1"/>
      <c r="DD4097" s="1"/>
      <c r="DE4097" s="1"/>
      <c r="DF4097" s="1"/>
      <c r="DG4097" s="1"/>
      <c r="DH4097" s="1"/>
      <c r="DI4097" s="1"/>
      <c r="DJ4097" s="1"/>
      <c r="DK4097" s="1"/>
      <c r="DL4097" s="1"/>
      <c r="DM4097" s="1"/>
      <c r="DN4097" s="1"/>
      <c r="DO4097" s="1"/>
      <c r="DP4097" s="1"/>
      <c r="DQ4097" s="1"/>
      <c r="DR4097" s="1"/>
      <c r="DS4097" s="1"/>
      <c r="DT4097" s="1"/>
      <c r="DU4097" s="1"/>
      <c r="DV4097" s="1"/>
      <c r="DW4097" s="1"/>
      <c r="DX4097" s="1"/>
      <c r="DY4097" s="1"/>
      <c r="DZ4097" s="1"/>
      <c r="EA4097" s="1"/>
      <c r="EB4097" s="1"/>
      <c r="EC4097" s="1"/>
      <c r="ED4097" s="1"/>
      <c r="EE4097" s="1"/>
      <c r="EF4097" s="1"/>
      <c r="EG4097" s="1"/>
      <c r="EH4097" s="1"/>
      <c r="EI4097" s="1"/>
      <c r="EJ4097" s="1"/>
      <c r="EK4097" s="1"/>
      <c r="EL4097" s="1"/>
      <c r="EM4097" s="1"/>
      <c r="EN4097" s="1"/>
      <c r="EO4097" s="1"/>
      <c r="EP4097" s="1"/>
      <c r="EQ4097" s="1"/>
      <c r="ER4097" s="1"/>
      <c r="ES4097" s="1"/>
      <c r="ET4097" s="1"/>
      <c r="EU4097" s="1"/>
      <c r="EV4097" s="1"/>
      <c r="EW4097" s="1"/>
      <c r="EX4097" s="1"/>
      <c r="EY4097" s="1"/>
      <c r="EZ4097" s="1"/>
      <c r="FA4097" s="1"/>
      <c r="FB4097" s="1"/>
      <c r="FC4097" s="1"/>
      <c r="FD4097" s="1"/>
      <c r="FE4097" s="1"/>
      <c r="FF4097" s="1"/>
      <c r="FG4097" s="1"/>
      <c r="FH4097" s="1"/>
      <c r="FI4097" s="1"/>
      <c r="FJ4097" s="1"/>
      <c r="FK4097" s="1"/>
      <c r="FL4097" s="1"/>
      <c r="FM4097" s="1"/>
      <c r="FN4097" s="1"/>
      <c r="FO4097" s="1"/>
      <c r="FP4097" s="1"/>
      <c r="FQ4097" s="1"/>
      <c r="FR4097" s="1"/>
      <c r="FS4097" s="1"/>
      <c r="FT4097" s="1"/>
      <c r="FU4097" s="1"/>
      <c r="FV4097" s="1"/>
      <c r="FW4097" s="1"/>
      <c r="FX4097" s="1"/>
      <c r="FY4097" s="1"/>
      <c r="FZ4097" s="1"/>
      <c r="GA4097" s="1"/>
      <c r="GB4097" s="1"/>
      <c r="GC4097" s="1"/>
      <c r="GD4097" s="1"/>
      <c r="GE4097" s="1"/>
      <c r="GF4097" s="1"/>
      <c r="GG4097" s="1"/>
      <c r="GH4097" s="1"/>
      <c r="GI4097" s="1"/>
      <c r="GJ4097" s="1"/>
      <c r="GK4097"/>
      <c r="GL4097"/>
      <c r="GM4097"/>
      <c r="GN4097"/>
      <c r="GO4097"/>
      <c r="GP4097"/>
      <c r="GQ4097"/>
      <c r="GR4097"/>
      <c r="GS4097"/>
      <c r="GT4097"/>
      <c r="GU4097"/>
      <c r="GV4097"/>
      <c r="GW4097"/>
      <c r="GX4097"/>
      <c r="GY4097"/>
      <c r="GZ4097"/>
      <c r="HA4097"/>
      <c r="HB4097"/>
      <c r="HC4097"/>
      <c r="HD4097"/>
      <c r="HE4097"/>
    </row>
    <row r="4098" spans="4:213" s="25" customFormat="1" x14ac:dyDescent="0.25">
      <c r="D4098" s="19"/>
      <c r="E4098" s="19"/>
      <c r="F4098" s="20"/>
      <c r="G4098" s="20"/>
      <c r="H4098" s="20"/>
      <c r="I4098" s="20"/>
      <c r="J4098" s="21"/>
      <c r="K4098" s="21"/>
      <c r="L4098" s="20"/>
      <c r="M4098" s="20"/>
      <c r="N4098" s="22"/>
      <c r="O4098" s="22"/>
      <c r="P4098" s="22"/>
      <c r="Q4098" s="22"/>
      <c r="R4098" s="19"/>
      <c r="S4098" s="19"/>
      <c r="T4098" s="19"/>
      <c r="U4098" s="20"/>
      <c r="V4098" s="20"/>
      <c r="W4098" s="20"/>
      <c r="X4098" s="27"/>
      <c r="Y4098" s="253"/>
      <c r="Z4098" s="30"/>
      <c r="AA4098" s="30"/>
      <c r="AB4098" s="31"/>
      <c r="AC4098" s="31"/>
      <c r="AD4098" s="31"/>
      <c r="AE4098" s="31"/>
      <c r="AF4098" s="31"/>
      <c r="AG4098" s="241"/>
      <c r="AH4098" s="31"/>
      <c r="AI4098" s="31"/>
      <c r="AJ4098" s="31"/>
      <c r="AK4098" s="31"/>
      <c r="AL4098" s="120"/>
      <c r="AQ4098" s="26"/>
      <c r="AW4098" s="19"/>
      <c r="AX4098" s="19"/>
      <c r="AY4098" s="19"/>
      <c r="AZ4098" s="19"/>
      <c r="BA4098" s="19"/>
      <c r="BB4098" s="19"/>
      <c r="BC4098" s="1"/>
      <c r="BD4098"/>
      <c r="BE4098"/>
      <c r="BF4098" s="1"/>
      <c r="BG4098"/>
      <c r="BH4098"/>
      <c r="BI4098"/>
      <c r="BJ4098" s="1"/>
      <c r="BK4098" s="1"/>
      <c r="BL4098"/>
      <c r="BM4098" s="1"/>
      <c r="BN4098" s="1"/>
      <c r="BO4098" s="1"/>
      <c r="BP4098" s="1"/>
      <c r="BQ4098" s="1"/>
      <c r="BR4098" s="1"/>
      <c r="BS4098" s="1"/>
      <c r="BT4098" s="22"/>
      <c r="BU4098" s="1"/>
      <c r="BV4098" s="1"/>
      <c r="BW4098" s="1"/>
      <c r="BX4098" s="1"/>
      <c r="BY4098" s="1"/>
      <c r="BZ4098" s="1"/>
      <c r="CA4098" s="1"/>
      <c r="CB4098" s="1"/>
      <c r="CC4098" s="1"/>
      <c r="CD4098" s="1"/>
      <c r="CE4098" s="1"/>
      <c r="CF4098" s="1"/>
      <c r="CG4098" s="1"/>
      <c r="CH4098" s="1"/>
      <c r="CI4098" s="1"/>
      <c r="CJ4098" s="1"/>
      <c r="CK4098" s="1"/>
      <c r="CL4098" s="1"/>
      <c r="CM4098" s="1"/>
      <c r="CN4098" s="1"/>
      <c r="CO4098" s="1"/>
      <c r="CP4098" s="1"/>
      <c r="CQ4098" s="1"/>
      <c r="CR4098" s="1"/>
      <c r="CS4098" s="1"/>
      <c r="CT4098" s="1"/>
      <c r="CU4098" s="1"/>
      <c r="CV4098" s="1"/>
      <c r="CW4098" s="1"/>
      <c r="CX4098" s="1"/>
      <c r="CY4098" s="1"/>
      <c r="CZ4098" s="1"/>
      <c r="DA4098" s="1"/>
      <c r="DB4098" s="1"/>
      <c r="DC4098" s="1"/>
      <c r="DD4098" s="1"/>
      <c r="DE4098" s="1"/>
      <c r="DF4098" s="1"/>
      <c r="DG4098" s="1"/>
      <c r="DH4098" s="1"/>
      <c r="DI4098" s="1"/>
      <c r="DJ4098" s="1"/>
      <c r="DK4098" s="1"/>
      <c r="DL4098" s="1"/>
      <c r="DM4098" s="1"/>
      <c r="DN4098" s="1"/>
      <c r="DO4098" s="1"/>
      <c r="DP4098" s="1"/>
      <c r="DQ4098" s="1"/>
      <c r="DR4098" s="1"/>
      <c r="DS4098" s="1"/>
      <c r="DT4098" s="1"/>
      <c r="DU4098" s="1"/>
      <c r="DV4098" s="1"/>
      <c r="DW4098" s="1"/>
      <c r="DX4098" s="1"/>
      <c r="DY4098" s="1"/>
      <c r="DZ4098" s="1"/>
      <c r="EA4098" s="1"/>
      <c r="EB4098" s="1"/>
      <c r="EC4098" s="1"/>
      <c r="ED4098" s="1"/>
      <c r="EE4098" s="1"/>
      <c r="EF4098" s="1"/>
      <c r="EG4098" s="1"/>
      <c r="EH4098" s="1"/>
      <c r="EI4098" s="1"/>
      <c r="EJ4098" s="1"/>
      <c r="EK4098" s="1"/>
      <c r="EL4098" s="1"/>
      <c r="EM4098" s="1"/>
      <c r="EN4098" s="1"/>
      <c r="EO4098" s="1"/>
      <c r="EP4098" s="1"/>
      <c r="EQ4098" s="1"/>
      <c r="ER4098" s="1"/>
      <c r="ES4098" s="1"/>
      <c r="ET4098" s="1"/>
      <c r="EU4098" s="1"/>
      <c r="EV4098" s="1"/>
      <c r="EW4098" s="1"/>
      <c r="EX4098" s="1"/>
      <c r="EY4098" s="1"/>
      <c r="EZ4098" s="1"/>
      <c r="FA4098" s="1"/>
      <c r="FB4098" s="1"/>
      <c r="FC4098" s="1"/>
      <c r="FD4098" s="1"/>
      <c r="FE4098" s="1"/>
      <c r="FF4098" s="1"/>
      <c r="FG4098" s="1"/>
      <c r="FH4098" s="1"/>
      <c r="FI4098" s="1"/>
      <c r="FJ4098" s="1"/>
      <c r="FK4098" s="1"/>
      <c r="FL4098" s="1"/>
      <c r="FM4098" s="1"/>
      <c r="FN4098" s="1"/>
      <c r="FO4098" s="1"/>
      <c r="FP4098" s="1"/>
      <c r="FQ4098" s="1"/>
      <c r="FR4098" s="1"/>
      <c r="FS4098" s="1"/>
      <c r="FT4098" s="1"/>
      <c r="FU4098" s="1"/>
      <c r="FV4098" s="1"/>
      <c r="FW4098" s="1"/>
      <c r="FX4098" s="1"/>
      <c r="FY4098" s="1"/>
      <c r="FZ4098" s="1"/>
      <c r="GA4098" s="1"/>
      <c r="GB4098" s="1"/>
      <c r="GC4098" s="1"/>
      <c r="GD4098" s="1"/>
      <c r="GE4098" s="1"/>
      <c r="GF4098" s="1"/>
      <c r="GG4098" s="1"/>
      <c r="GH4098" s="1"/>
      <c r="GI4098" s="1"/>
      <c r="GJ4098" s="1"/>
      <c r="GK4098"/>
      <c r="GL4098"/>
      <c r="GM4098"/>
      <c r="GN4098"/>
      <c r="GO4098"/>
      <c r="GP4098"/>
      <c r="GQ4098"/>
      <c r="GR4098"/>
      <c r="GS4098"/>
      <c r="GT4098"/>
      <c r="GU4098"/>
      <c r="GV4098"/>
      <c r="GW4098"/>
      <c r="GX4098"/>
      <c r="GY4098"/>
      <c r="GZ4098"/>
      <c r="HA4098"/>
      <c r="HB4098"/>
      <c r="HC4098"/>
      <c r="HD4098"/>
      <c r="HE4098"/>
    </row>
    <row r="4099" spans="4:213" s="25" customFormat="1" x14ac:dyDescent="0.25">
      <c r="D4099" s="19"/>
      <c r="E4099" s="19"/>
      <c r="F4099" s="20"/>
      <c r="G4099" s="20"/>
      <c r="H4099" s="20"/>
      <c r="I4099" s="20"/>
      <c r="J4099" s="21"/>
      <c r="K4099" s="21"/>
      <c r="L4099" s="20"/>
      <c r="M4099" s="20"/>
      <c r="N4099" s="22"/>
      <c r="O4099" s="22"/>
      <c r="P4099" s="22"/>
      <c r="Q4099" s="22"/>
      <c r="R4099" s="19"/>
      <c r="S4099" s="19"/>
      <c r="T4099" s="19"/>
      <c r="U4099" s="20"/>
      <c r="V4099" s="20"/>
      <c r="W4099" s="20"/>
      <c r="X4099" s="27"/>
      <c r="Y4099" s="253"/>
      <c r="Z4099" s="30"/>
      <c r="AA4099" s="30"/>
      <c r="AB4099" s="31"/>
      <c r="AC4099" s="31"/>
      <c r="AD4099" s="31"/>
      <c r="AE4099" s="31"/>
      <c r="AF4099" s="31"/>
      <c r="AG4099" s="241"/>
      <c r="AH4099" s="31"/>
      <c r="AI4099" s="31"/>
      <c r="AJ4099" s="31"/>
      <c r="AK4099" s="31"/>
      <c r="AL4099" s="120"/>
      <c r="AQ4099" s="26"/>
      <c r="AW4099" s="19"/>
      <c r="AX4099" s="19"/>
      <c r="AY4099" s="19"/>
      <c r="AZ4099" s="19"/>
      <c r="BA4099" s="19"/>
      <c r="BB4099" s="19"/>
      <c r="BC4099" s="1"/>
      <c r="BD4099"/>
      <c r="BE4099"/>
      <c r="BF4099" s="1"/>
      <c r="BG4099"/>
      <c r="BH4099"/>
      <c r="BI4099"/>
      <c r="BJ4099" s="1"/>
      <c r="BK4099" s="1"/>
      <c r="BL4099"/>
      <c r="BM4099" s="1"/>
      <c r="BN4099" s="1"/>
      <c r="BO4099" s="1"/>
      <c r="BP4099" s="1"/>
      <c r="BQ4099" s="1"/>
      <c r="BR4099" s="1"/>
      <c r="BS4099" s="1"/>
      <c r="BT4099" s="22"/>
      <c r="BU4099" s="1"/>
      <c r="BV4099" s="1"/>
      <c r="BW4099" s="1"/>
      <c r="BX4099" s="1"/>
      <c r="BY4099" s="1"/>
      <c r="BZ4099" s="1"/>
      <c r="CA4099" s="1"/>
      <c r="CB4099" s="1"/>
      <c r="CC4099" s="1"/>
      <c r="CD4099" s="1"/>
      <c r="CE4099" s="1"/>
      <c r="CF4099" s="1"/>
      <c r="CG4099" s="1"/>
      <c r="CH4099" s="1"/>
      <c r="CI4099" s="1"/>
      <c r="CJ4099" s="1"/>
      <c r="CK4099" s="1"/>
      <c r="CL4099" s="1"/>
      <c r="CM4099" s="1"/>
      <c r="CN4099" s="1"/>
      <c r="CO4099" s="1"/>
      <c r="CP4099" s="1"/>
      <c r="CQ4099" s="1"/>
      <c r="CR4099" s="1"/>
      <c r="CS4099" s="1"/>
      <c r="CT4099" s="1"/>
      <c r="CU4099" s="1"/>
      <c r="CV4099" s="1"/>
      <c r="CW4099" s="1"/>
      <c r="CX4099" s="1"/>
      <c r="CY4099" s="1"/>
      <c r="CZ4099" s="1"/>
      <c r="DA4099" s="1"/>
      <c r="DB4099" s="1"/>
      <c r="DC4099" s="1"/>
      <c r="DD4099" s="1"/>
      <c r="DE4099" s="1"/>
      <c r="DF4099" s="1"/>
      <c r="DG4099" s="1"/>
      <c r="DH4099" s="1"/>
      <c r="DI4099" s="1"/>
      <c r="DJ4099" s="1"/>
      <c r="DK4099" s="1"/>
      <c r="DL4099" s="1"/>
      <c r="DM4099" s="1"/>
      <c r="DN4099" s="1"/>
      <c r="DO4099" s="1"/>
      <c r="DP4099" s="1"/>
      <c r="DQ4099" s="1"/>
      <c r="DR4099" s="1"/>
      <c r="DS4099" s="1"/>
      <c r="DT4099" s="1"/>
      <c r="DU4099" s="1"/>
      <c r="DV4099" s="1"/>
      <c r="DW4099" s="1"/>
      <c r="DX4099" s="1"/>
      <c r="DY4099" s="1"/>
      <c r="DZ4099" s="1"/>
      <c r="EA4099" s="1"/>
      <c r="EB4099" s="1"/>
      <c r="EC4099" s="1"/>
      <c r="ED4099" s="1"/>
      <c r="EE4099" s="1"/>
      <c r="EF4099" s="1"/>
      <c r="EG4099" s="1"/>
      <c r="EH4099" s="1"/>
      <c r="EI4099" s="1"/>
      <c r="EJ4099" s="1"/>
      <c r="EK4099" s="1"/>
      <c r="EL4099" s="1"/>
      <c r="EM4099" s="1"/>
      <c r="EN4099" s="1"/>
      <c r="EO4099" s="1"/>
      <c r="EP4099" s="1"/>
      <c r="EQ4099" s="1"/>
      <c r="ER4099" s="1"/>
      <c r="ES4099" s="1"/>
      <c r="ET4099" s="1"/>
      <c r="EU4099" s="1"/>
      <c r="EV4099" s="1"/>
      <c r="EW4099" s="1"/>
      <c r="EX4099" s="1"/>
      <c r="EY4099" s="1"/>
      <c r="EZ4099" s="1"/>
      <c r="FA4099" s="1"/>
      <c r="FB4099" s="1"/>
      <c r="FC4099" s="1"/>
      <c r="FD4099" s="1"/>
      <c r="FE4099" s="1"/>
      <c r="FF4099" s="1"/>
      <c r="FG4099" s="1"/>
      <c r="FH4099" s="1"/>
      <c r="FI4099" s="1"/>
      <c r="FJ4099" s="1"/>
      <c r="FK4099" s="1"/>
      <c r="FL4099" s="1"/>
      <c r="FM4099" s="1"/>
      <c r="FN4099" s="1"/>
      <c r="FO4099" s="1"/>
      <c r="FP4099" s="1"/>
      <c r="FQ4099" s="1"/>
      <c r="FR4099" s="1"/>
      <c r="FS4099" s="1"/>
      <c r="FT4099" s="1"/>
      <c r="FU4099" s="1"/>
      <c r="FV4099" s="1"/>
      <c r="FW4099" s="1"/>
      <c r="FX4099" s="1"/>
      <c r="FY4099" s="1"/>
      <c r="FZ4099" s="1"/>
      <c r="GA4099" s="1"/>
      <c r="GB4099" s="1"/>
      <c r="GC4099" s="1"/>
      <c r="GD4099" s="1"/>
      <c r="GE4099" s="1"/>
      <c r="GF4099" s="1"/>
      <c r="GG4099" s="1"/>
      <c r="GH4099" s="1"/>
      <c r="GI4099" s="1"/>
      <c r="GJ4099" s="1"/>
      <c r="GK4099"/>
      <c r="GL4099"/>
      <c r="GM4099"/>
      <c r="GN4099"/>
      <c r="GO4099"/>
      <c r="GP4099"/>
      <c r="GQ4099"/>
      <c r="GR4099"/>
      <c r="GS4099"/>
      <c r="GT4099"/>
      <c r="GU4099"/>
      <c r="GV4099"/>
      <c r="GW4099"/>
      <c r="GX4099"/>
      <c r="GY4099"/>
      <c r="GZ4099"/>
      <c r="HA4099"/>
      <c r="HB4099"/>
      <c r="HC4099"/>
      <c r="HD4099"/>
      <c r="HE4099"/>
    </row>
    <row r="4100" spans="4:213" s="25" customFormat="1" x14ac:dyDescent="0.25">
      <c r="D4100" s="19"/>
      <c r="E4100" s="19"/>
      <c r="F4100" s="20"/>
      <c r="G4100" s="20"/>
      <c r="H4100" s="20"/>
      <c r="I4100" s="20"/>
      <c r="J4100" s="21"/>
      <c r="K4100" s="21"/>
      <c r="L4100" s="20"/>
      <c r="M4100" s="20"/>
      <c r="N4100" s="22"/>
      <c r="O4100" s="22"/>
      <c r="P4100" s="22"/>
      <c r="Q4100" s="22"/>
      <c r="R4100" s="19"/>
      <c r="S4100" s="19"/>
      <c r="T4100" s="19"/>
      <c r="U4100" s="20"/>
      <c r="V4100" s="20"/>
      <c r="W4100" s="20"/>
      <c r="X4100" s="27"/>
      <c r="Y4100" s="253"/>
      <c r="Z4100" s="30"/>
      <c r="AA4100" s="30"/>
      <c r="AB4100" s="31"/>
      <c r="AC4100" s="31"/>
      <c r="AD4100" s="31"/>
      <c r="AE4100" s="31"/>
      <c r="AF4100" s="31"/>
      <c r="AG4100" s="241"/>
      <c r="AH4100" s="31"/>
      <c r="AI4100" s="31"/>
      <c r="AJ4100" s="31"/>
      <c r="AK4100" s="31"/>
      <c r="AL4100" s="120"/>
      <c r="AQ4100" s="26"/>
      <c r="AW4100" s="19"/>
      <c r="AX4100" s="19"/>
      <c r="AY4100" s="19"/>
      <c r="AZ4100" s="19"/>
      <c r="BA4100" s="19"/>
      <c r="BB4100" s="19"/>
      <c r="BC4100" s="1"/>
      <c r="BD4100"/>
      <c r="BE4100"/>
      <c r="BF4100" s="1"/>
      <c r="BG4100"/>
      <c r="BH4100"/>
      <c r="BI4100"/>
      <c r="BJ4100" s="1"/>
      <c r="BK4100" s="1"/>
      <c r="BL4100"/>
      <c r="BM4100" s="1"/>
      <c r="BN4100" s="1"/>
      <c r="BO4100" s="1"/>
      <c r="BP4100" s="1"/>
      <c r="BQ4100" s="1"/>
      <c r="BR4100" s="1"/>
      <c r="BS4100" s="1"/>
      <c r="BT4100" s="22"/>
      <c r="BU4100" s="1"/>
      <c r="BV4100" s="1"/>
      <c r="BW4100" s="1"/>
      <c r="BX4100" s="1"/>
      <c r="BY4100" s="1"/>
      <c r="BZ4100" s="1"/>
      <c r="CA4100" s="1"/>
      <c r="CB4100" s="1"/>
      <c r="CC4100" s="1"/>
      <c r="CD4100" s="1"/>
      <c r="CE4100" s="1"/>
      <c r="CF4100" s="1"/>
      <c r="CG4100" s="1"/>
      <c r="CH4100" s="1"/>
      <c r="CI4100" s="1"/>
      <c r="CJ4100" s="1"/>
      <c r="CK4100" s="1"/>
      <c r="CL4100" s="1"/>
      <c r="CM4100" s="1"/>
      <c r="CN4100" s="1"/>
      <c r="CO4100" s="1"/>
      <c r="CP4100" s="1"/>
      <c r="CQ4100" s="1"/>
      <c r="CR4100" s="1"/>
      <c r="CS4100" s="1"/>
      <c r="CT4100" s="1"/>
      <c r="CU4100" s="1"/>
      <c r="CV4100" s="1"/>
      <c r="CW4100" s="1"/>
      <c r="CX4100" s="1"/>
      <c r="CY4100" s="1"/>
      <c r="CZ4100" s="1"/>
      <c r="DA4100" s="1"/>
      <c r="DB4100" s="1"/>
      <c r="DC4100" s="1"/>
      <c r="DD4100" s="1"/>
      <c r="DE4100" s="1"/>
      <c r="DF4100" s="1"/>
      <c r="DG4100" s="1"/>
      <c r="DH4100" s="1"/>
      <c r="DI4100" s="1"/>
      <c r="DJ4100" s="1"/>
      <c r="DK4100" s="1"/>
      <c r="DL4100" s="1"/>
      <c r="DM4100" s="1"/>
      <c r="DN4100" s="1"/>
      <c r="DO4100" s="1"/>
      <c r="DP4100" s="1"/>
      <c r="DQ4100" s="1"/>
      <c r="DR4100" s="1"/>
      <c r="DS4100" s="1"/>
      <c r="DT4100" s="1"/>
      <c r="DU4100" s="1"/>
      <c r="DV4100" s="1"/>
      <c r="DW4100" s="1"/>
      <c r="DX4100" s="1"/>
      <c r="DY4100" s="1"/>
      <c r="DZ4100" s="1"/>
      <c r="EA4100" s="1"/>
      <c r="EB4100" s="1"/>
      <c r="EC4100" s="1"/>
      <c r="ED4100" s="1"/>
      <c r="EE4100" s="1"/>
      <c r="EF4100" s="1"/>
      <c r="EG4100" s="1"/>
      <c r="EH4100" s="1"/>
      <c r="EI4100" s="1"/>
      <c r="EJ4100" s="1"/>
      <c r="EK4100" s="1"/>
      <c r="EL4100" s="1"/>
      <c r="EM4100" s="1"/>
      <c r="EN4100" s="1"/>
      <c r="EO4100" s="1"/>
      <c r="EP4100" s="1"/>
      <c r="EQ4100" s="1"/>
      <c r="ER4100" s="1"/>
      <c r="ES4100" s="1"/>
      <c r="ET4100" s="1"/>
      <c r="EU4100" s="1"/>
      <c r="EV4100" s="1"/>
      <c r="EW4100" s="1"/>
      <c r="EX4100" s="1"/>
      <c r="EY4100" s="1"/>
      <c r="EZ4100" s="1"/>
      <c r="FA4100" s="1"/>
      <c r="FB4100" s="1"/>
      <c r="FC4100" s="1"/>
      <c r="FD4100" s="1"/>
      <c r="FE4100" s="1"/>
      <c r="FF4100" s="1"/>
      <c r="FG4100" s="1"/>
      <c r="FH4100" s="1"/>
      <c r="FI4100" s="1"/>
      <c r="FJ4100" s="1"/>
      <c r="FK4100" s="1"/>
      <c r="FL4100" s="1"/>
      <c r="FM4100" s="1"/>
      <c r="FN4100" s="1"/>
      <c r="FO4100" s="1"/>
      <c r="FP4100" s="1"/>
      <c r="FQ4100" s="1"/>
      <c r="FR4100" s="1"/>
      <c r="FS4100" s="1"/>
      <c r="FT4100" s="1"/>
      <c r="FU4100" s="1"/>
      <c r="FV4100" s="1"/>
      <c r="FW4100" s="1"/>
      <c r="FX4100" s="1"/>
      <c r="FY4100" s="1"/>
      <c r="FZ4100" s="1"/>
      <c r="GA4100" s="1"/>
      <c r="GB4100" s="1"/>
      <c r="GC4100" s="1"/>
      <c r="GD4100" s="1"/>
      <c r="GE4100" s="1"/>
      <c r="GF4100" s="1"/>
      <c r="GG4100" s="1"/>
      <c r="GH4100" s="1"/>
      <c r="GI4100" s="1"/>
      <c r="GJ4100" s="1"/>
      <c r="GK4100"/>
      <c r="GL4100"/>
      <c r="GM4100"/>
      <c r="GN4100"/>
      <c r="GO4100"/>
      <c r="GP4100"/>
      <c r="GQ4100"/>
      <c r="GR4100"/>
      <c r="GS4100"/>
      <c r="GT4100"/>
      <c r="GU4100"/>
      <c r="GV4100"/>
      <c r="GW4100"/>
      <c r="GX4100"/>
      <c r="GY4100"/>
      <c r="GZ4100"/>
      <c r="HA4100"/>
      <c r="HB4100"/>
      <c r="HC4100"/>
      <c r="HD4100"/>
      <c r="HE4100"/>
    </row>
    <row r="4101" spans="4:213" s="25" customFormat="1" x14ac:dyDescent="0.25">
      <c r="D4101" s="19"/>
      <c r="E4101" s="19"/>
      <c r="F4101" s="20"/>
      <c r="G4101" s="20"/>
      <c r="H4101" s="20"/>
      <c r="I4101" s="20"/>
      <c r="J4101" s="21"/>
      <c r="K4101" s="21"/>
      <c r="L4101" s="20"/>
      <c r="M4101" s="20"/>
      <c r="N4101" s="22"/>
      <c r="O4101" s="22"/>
      <c r="P4101" s="22"/>
      <c r="Q4101" s="22"/>
      <c r="R4101" s="19"/>
      <c r="S4101" s="19"/>
      <c r="T4101" s="19"/>
      <c r="U4101" s="20"/>
      <c r="V4101" s="20"/>
      <c r="W4101" s="20"/>
      <c r="X4101" s="27"/>
      <c r="Y4101" s="253"/>
      <c r="Z4101" s="30"/>
      <c r="AA4101" s="30"/>
      <c r="AB4101" s="31"/>
      <c r="AC4101" s="31"/>
      <c r="AD4101" s="31"/>
      <c r="AE4101" s="31"/>
      <c r="AF4101" s="31"/>
      <c r="AG4101" s="241"/>
      <c r="AH4101" s="31"/>
      <c r="AI4101" s="31"/>
      <c r="AJ4101" s="31"/>
      <c r="AK4101" s="31"/>
      <c r="AL4101" s="120"/>
      <c r="AQ4101" s="26"/>
      <c r="AW4101" s="19"/>
      <c r="AX4101" s="19"/>
      <c r="AY4101" s="19"/>
      <c r="AZ4101" s="19"/>
      <c r="BA4101" s="19"/>
      <c r="BB4101" s="19"/>
      <c r="BC4101" s="1"/>
      <c r="BD4101"/>
      <c r="BE4101"/>
      <c r="BF4101" s="1"/>
      <c r="BG4101"/>
      <c r="BH4101"/>
      <c r="BI4101"/>
      <c r="BJ4101" s="1"/>
      <c r="BK4101" s="1"/>
      <c r="BL4101"/>
      <c r="BM4101" s="1"/>
      <c r="BN4101" s="1"/>
      <c r="BO4101" s="1"/>
      <c r="BP4101" s="1"/>
      <c r="BQ4101" s="1"/>
      <c r="BR4101" s="1"/>
      <c r="BS4101" s="1"/>
      <c r="BT4101" s="22"/>
      <c r="BU4101" s="1"/>
      <c r="BV4101" s="1"/>
      <c r="BW4101" s="1"/>
      <c r="BX4101" s="1"/>
      <c r="BY4101" s="1"/>
      <c r="BZ4101" s="1"/>
      <c r="CA4101" s="1"/>
      <c r="CB4101" s="1"/>
      <c r="CC4101" s="1"/>
      <c r="CD4101" s="1"/>
      <c r="CE4101" s="1"/>
      <c r="CF4101" s="1"/>
      <c r="CG4101" s="1"/>
      <c r="CH4101" s="1"/>
      <c r="CI4101" s="1"/>
      <c r="CJ4101" s="1"/>
      <c r="CK4101" s="1"/>
      <c r="CL4101" s="1"/>
      <c r="CM4101" s="1"/>
      <c r="CN4101" s="1"/>
      <c r="CO4101" s="1"/>
      <c r="CP4101" s="1"/>
      <c r="CQ4101" s="1"/>
      <c r="CR4101" s="1"/>
      <c r="CS4101" s="1"/>
      <c r="CT4101" s="1"/>
      <c r="CU4101" s="1"/>
      <c r="CV4101" s="1"/>
      <c r="CW4101" s="1"/>
      <c r="CX4101" s="1"/>
      <c r="CY4101" s="1"/>
      <c r="CZ4101" s="1"/>
      <c r="DA4101" s="1"/>
      <c r="DB4101" s="1"/>
      <c r="DC4101" s="1"/>
      <c r="DD4101" s="1"/>
      <c r="DE4101" s="1"/>
      <c r="DF4101" s="1"/>
      <c r="DG4101" s="1"/>
      <c r="DH4101" s="1"/>
      <c r="DI4101" s="1"/>
      <c r="DJ4101" s="1"/>
      <c r="DK4101" s="1"/>
      <c r="DL4101" s="1"/>
      <c r="DM4101" s="1"/>
      <c r="DN4101" s="1"/>
      <c r="DO4101" s="1"/>
      <c r="DP4101" s="1"/>
      <c r="DQ4101" s="1"/>
      <c r="DR4101" s="1"/>
      <c r="DS4101" s="1"/>
      <c r="DT4101" s="1"/>
      <c r="DU4101" s="1"/>
      <c r="DV4101" s="1"/>
      <c r="DW4101" s="1"/>
      <c r="DX4101" s="1"/>
      <c r="DY4101" s="1"/>
      <c r="DZ4101" s="1"/>
      <c r="EA4101" s="1"/>
      <c r="EB4101" s="1"/>
      <c r="EC4101" s="1"/>
      <c r="ED4101" s="1"/>
      <c r="EE4101" s="1"/>
      <c r="EF4101" s="1"/>
      <c r="EG4101" s="1"/>
      <c r="EH4101" s="1"/>
      <c r="EI4101" s="1"/>
      <c r="EJ4101" s="1"/>
      <c r="EK4101" s="1"/>
      <c r="EL4101" s="1"/>
      <c r="EM4101" s="1"/>
      <c r="EN4101" s="1"/>
      <c r="EO4101" s="1"/>
      <c r="EP4101" s="1"/>
      <c r="EQ4101" s="1"/>
      <c r="ER4101" s="1"/>
      <c r="ES4101" s="1"/>
      <c r="ET4101" s="1"/>
      <c r="EU4101" s="1"/>
      <c r="EV4101" s="1"/>
      <c r="EW4101" s="1"/>
      <c r="EX4101" s="1"/>
      <c r="EY4101" s="1"/>
      <c r="EZ4101" s="1"/>
      <c r="FA4101" s="1"/>
      <c r="FB4101" s="1"/>
      <c r="FC4101" s="1"/>
      <c r="FD4101" s="1"/>
      <c r="FE4101" s="1"/>
      <c r="FF4101" s="1"/>
      <c r="FG4101" s="1"/>
      <c r="FH4101" s="1"/>
      <c r="FI4101" s="1"/>
      <c r="FJ4101" s="1"/>
      <c r="FK4101" s="1"/>
      <c r="FL4101" s="1"/>
      <c r="FM4101" s="1"/>
      <c r="FN4101" s="1"/>
      <c r="FO4101" s="1"/>
      <c r="FP4101" s="1"/>
      <c r="FQ4101" s="1"/>
      <c r="FR4101" s="1"/>
      <c r="FS4101" s="1"/>
      <c r="FT4101" s="1"/>
      <c r="FU4101" s="1"/>
      <c r="FV4101" s="1"/>
      <c r="FW4101" s="1"/>
      <c r="FX4101" s="1"/>
      <c r="FY4101" s="1"/>
      <c r="FZ4101" s="1"/>
      <c r="GA4101" s="1"/>
      <c r="GB4101" s="1"/>
      <c r="GC4101" s="1"/>
      <c r="GD4101" s="1"/>
      <c r="GE4101" s="1"/>
      <c r="GF4101" s="1"/>
      <c r="GG4101" s="1"/>
      <c r="GH4101" s="1"/>
      <c r="GI4101" s="1"/>
      <c r="GJ4101" s="1"/>
      <c r="GK4101"/>
      <c r="GL4101"/>
      <c r="GM4101"/>
      <c r="GN4101"/>
      <c r="GO4101"/>
      <c r="GP4101"/>
      <c r="GQ4101"/>
      <c r="GR4101"/>
      <c r="GS4101"/>
      <c r="GT4101"/>
      <c r="GU4101"/>
      <c r="GV4101"/>
      <c r="GW4101"/>
      <c r="GX4101"/>
      <c r="GY4101"/>
      <c r="GZ4101"/>
      <c r="HA4101"/>
      <c r="HB4101"/>
      <c r="HC4101"/>
      <c r="HD4101"/>
      <c r="HE4101"/>
    </row>
    <row r="4102" spans="4:213" s="25" customFormat="1" x14ac:dyDescent="0.25">
      <c r="D4102" s="19"/>
      <c r="E4102" s="19"/>
      <c r="F4102" s="20"/>
      <c r="G4102" s="20"/>
      <c r="H4102" s="20"/>
      <c r="I4102" s="20"/>
      <c r="J4102" s="21"/>
      <c r="K4102" s="21"/>
      <c r="L4102" s="20"/>
      <c r="M4102" s="20"/>
      <c r="N4102" s="22"/>
      <c r="O4102" s="22"/>
      <c r="P4102" s="22"/>
      <c r="Q4102" s="22"/>
      <c r="R4102" s="19"/>
      <c r="S4102" s="19"/>
      <c r="T4102" s="19"/>
      <c r="U4102" s="20"/>
      <c r="V4102" s="20"/>
      <c r="W4102" s="20"/>
      <c r="X4102" s="27"/>
      <c r="Y4102" s="253"/>
      <c r="Z4102" s="30"/>
      <c r="AA4102" s="30"/>
      <c r="AB4102" s="31"/>
      <c r="AC4102" s="31"/>
      <c r="AD4102" s="31"/>
      <c r="AE4102" s="31"/>
      <c r="AF4102" s="31"/>
      <c r="AG4102" s="241"/>
      <c r="AH4102" s="31"/>
      <c r="AI4102" s="31"/>
      <c r="AJ4102" s="31"/>
      <c r="AK4102" s="31"/>
      <c r="AL4102" s="120"/>
      <c r="AQ4102" s="26"/>
      <c r="AW4102" s="19"/>
      <c r="AX4102" s="19"/>
      <c r="AY4102" s="19"/>
      <c r="AZ4102" s="19"/>
      <c r="BA4102" s="19"/>
      <c r="BB4102" s="19"/>
      <c r="BC4102" s="1"/>
      <c r="BD4102"/>
      <c r="BE4102"/>
      <c r="BF4102" s="1"/>
      <c r="BG4102"/>
      <c r="BH4102"/>
      <c r="BI4102"/>
      <c r="BJ4102" s="1"/>
      <c r="BK4102" s="1"/>
      <c r="BL4102"/>
      <c r="BM4102" s="1"/>
      <c r="BN4102" s="1"/>
      <c r="BO4102" s="1"/>
      <c r="BP4102" s="1"/>
      <c r="BQ4102" s="1"/>
      <c r="BR4102" s="1"/>
      <c r="BS4102" s="1"/>
      <c r="BT4102" s="22"/>
      <c r="BU4102" s="1"/>
      <c r="BV4102" s="1"/>
      <c r="BW4102" s="1"/>
      <c r="BX4102" s="1"/>
      <c r="BY4102" s="1"/>
      <c r="BZ4102" s="1"/>
      <c r="CA4102" s="1"/>
      <c r="CB4102" s="1"/>
      <c r="CC4102" s="1"/>
      <c r="CD4102" s="1"/>
      <c r="CE4102" s="1"/>
      <c r="CF4102" s="1"/>
      <c r="CG4102" s="1"/>
      <c r="CH4102" s="1"/>
      <c r="CI4102" s="1"/>
      <c r="CJ4102" s="1"/>
      <c r="CK4102" s="1"/>
      <c r="CL4102" s="1"/>
      <c r="CM4102" s="1"/>
      <c r="CN4102" s="1"/>
      <c r="CO4102" s="1"/>
      <c r="CP4102" s="1"/>
      <c r="CQ4102" s="1"/>
      <c r="CR4102" s="1"/>
      <c r="CS4102" s="1"/>
      <c r="CT4102" s="1"/>
      <c r="CU4102" s="1"/>
      <c r="CV4102" s="1"/>
      <c r="CW4102" s="1"/>
      <c r="CX4102" s="1"/>
      <c r="CY4102" s="1"/>
      <c r="CZ4102" s="1"/>
      <c r="DA4102" s="1"/>
      <c r="DB4102" s="1"/>
      <c r="DC4102" s="1"/>
      <c r="DD4102" s="1"/>
      <c r="DE4102" s="1"/>
      <c r="DF4102" s="1"/>
      <c r="DG4102" s="1"/>
      <c r="DH4102" s="1"/>
      <c r="DI4102" s="1"/>
      <c r="DJ4102" s="1"/>
      <c r="DK4102" s="1"/>
      <c r="DL4102" s="1"/>
      <c r="DM4102" s="1"/>
      <c r="DN4102" s="1"/>
      <c r="DO4102" s="1"/>
      <c r="DP4102" s="1"/>
      <c r="DQ4102" s="1"/>
      <c r="DR4102" s="1"/>
      <c r="DS4102" s="1"/>
      <c r="DT4102" s="1"/>
      <c r="DU4102" s="1"/>
      <c r="DV4102" s="1"/>
      <c r="DW4102" s="1"/>
      <c r="DX4102" s="1"/>
      <c r="DY4102" s="1"/>
      <c r="DZ4102" s="1"/>
      <c r="EA4102" s="1"/>
      <c r="EB4102" s="1"/>
      <c r="EC4102" s="1"/>
      <c r="ED4102" s="1"/>
      <c r="EE4102" s="1"/>
      <c r="EF4102" s="1"/>
      <c r="EG4102" s="1"/>
      <c r="EH4102" s="1"/>
      <c r="EI4102" s="1"/>
      <c r="EJ4102" s="1"/>
      <c r="EK4102" s="1"/>
      <c r="EL4102" s="1"/>
      <c r="EM4102" s="1"/>
      <c r="EN4102" s="1"/>
      <c r="EO4102" s="1"/>
      <c r="EP4102" s="1"/>
      <c r="EQ4102" s="1"/>
      <c r="ER4102" s="1"/>
      <c r="ES4102" s="1"/>
      <c r="ET4102" s="1"/>
      <c r="EU4102" s="1"/>
      <c r="EV4102" s="1"/>
      <c r="EW4102" s="1"/>
      <c r="EX4102" s="1"/>
      <c r="EY4102" s="1"/>
      <c r="EZ4102" s="1"/>
      <c r="FA4102" s="1"/>
      <c r="FB4102" s="1"/>
      <c r="FC4102" s="1"/>
      <c r="FD4102" s="1"/>
      <c r="FE4102" s="1"/>
      <c r="FF4102" s="1"/>
      <c r="FG4102" s="1"/>
      <c r="FH4102" s="1"/>
      <c r="FI4102" s="1"/>
      <c r="FJ4102" s="1"/>
      <c r="FK4102" s="1"/>
      <c r="FL4102" s="1"/>
      <c r="FM4102" s="1"/>
      <c r="FN4102" s="1"/>
      <c r="FO4102" s="1"/>
      <c r="FP4102" s="1"/>
      <c r="FQ4102" s="1"/>
      <c r="FR4102" s="1"/>
      <c r="FS4102" s="1"/>
      <c r="FT4102" s="1"/>
      <c r="FU4102" s="1"/>
      <c r="FV4102" s="1"/>
      <c r="FW4102" s="1"/>
      <c r="FX4102" s="1"/>
      <c r="FY4102" s="1"/>
      <c r="FZ4102" s="1"/>
      <c r="GA4102" s="1"/>
      <c r="GB4102" s="1"/>
      <c r="GC4102" s="1"/>
      <c r="GD4102" s="1"/>
      <c r="GE4102" s="1"/>
      <c r="GF4102" s="1"/>
      <c r="GG4102" s="1"/>
      <c r="GH4102" s="1"/>
      <c r="GI4102" s="1"/>
      <c r="GJ4102" s="1"/>
      <c r="GK4102"/>
      <c r="GL4102"/>
      <c r="GM4102"/>
      <c r="GN4102"/>
      <c r="GO4102"/>
      <c r="GP4102"/>
      <c r="GQ4102"/>
      <c r="GR4102"/>
      <c r="GS4102"/>
      <c r="GT4102"/>
      <c r="GU4102"/>
      <c r="GV4102"/>
      <c r="GW4102"/>
      <c r="GX4102"/>
      <c r="GY4102"/>
      <c r="GZ4102"/>
      <c r="HA4102"/>
      <c r="HB4102"/>
      <c r="HC4102"/>
      <c r="HD4102"/>
      <c r="HE4102"/>
    </row>
    <row r="4103" spans="4:213" s="25" customFormat="1" x14ac:dyDescent="0.25">
      <c r="D4103" s="19"/>
      <c r="E4103" s="19"/>
      <c r="F4103" s="20"/>
      <c r="G4103" s="20"/>
      <c r="H4103" s="20"/>
      <c r="I4103" s="20"/>
      <c r="J4103" s="21"/>
      <c r="K4103" s="21"/>
      <c r="L4103" s="20"/>
      <c r="M4103" s="20"/>
      <c r="N4103" s="22"/>
      <c r="O4103" s="22"/>
      <c r="P4103" s="22"/>
      <c r="Q4103" s="22"/>
      <c r="R4103" s="19"/>
      <c r="S4103" s="19"/>
      <c r="T4103" s="19"/>
      <c r="U4103" s="20"/>
      <c r="V4103" s="20"/>
      <c r="W4103" s="20"/>
      <c r="X4103" s="27"/>
      <c r="Y4103" s="253"/>
      <c r="Z4103" s="30"/>
      <c r="AA4103" s="30"/>
      <c r="AB4103" s="31"/>
      <c r="AC4103" s="31"/>
      <c r="AD4103" s="31"/>
      <c r="AE4103" s="31"/>
      <c r="AF4103" s="31"/>
      <c r="AG4103" s="241"/>
      <c r="AH4103" s="31"/>
      <c r="AI4103" s="31"/>
      <c r="AJ4103" s="31"/>
      <c r="AK4103" s="31"/>
      <c r="AL4103" s="120"/>
      <c r="AQ4103" s="26"/>
      <c r="AW4103" s="19"/>
      <c r="AX4103" s="19"/>
      <c r="AY4103" s="19"/>
      <c r="AZ4103" s="19"/>
      <c r="BA4103" s="19"/>
      <c r="BB4103" s="19"/>
      <c r="BC4103" s="1"/>
      <c r="BD4103"/>
      <c r="BE4103"/>
      <c r="BF4103" s="1"/>
      <c r="BG4103"/>
      <c r="BH4103"/>
      <c r="BI4103"/>
      <c r="BJ4103" s="1"/>
      <c r="BK4103" s="1"/>
      <c r="BL4103"/>
      <c r="BM4103" s="1"/>
      <c r="BN4103" s="1"/>
      <c r="BO4103" s="1"/>
      <c r="BP4103" s="1"/>
      <c r="BQ4103" s="1"/>
      <c r="BR4103" s="1"/>
      <c r="BS4103" s="1"/>
      <c r="BT4103" s="22"/>
      <c r="BU4103" s="1"/>
      <c r="BV4103" s="1"/>
      <c r="BW4103" s="1"/>
      <c r="BX4103" s="1"/>
      <c r="BY4103" s="1"/>
      <c r="BZ4103" s="1"/>
      <c r="CA4103" s="1"/>
      <c r="CB4103" s="1"/>
      <c r="CC4103" s="1"/>
      <c r="CD4103" s="1"/>
      <c r="CE4103" s="1"/>
      <c r="CF4103" s="1"/>
      <c r="CG4103" s="1"/>
      <c r="CH4103" s="1"/>
      <c r="CI4103" s="1"/>
      <c r="CJ4103" s="1"/>
      <c r="CK4103" s="1"/>
      <c r="CL4103" s="1"/>
      <c r="CM4103" s="1"/>
      <c r="CN4103" s="1"/>
      <c r="CO4103" s="1"/>
      <c r="CP4103" s="1"/>
      <c r="CQ4103" s="1"/>
      <c r="CR4103" s="1"/>
      <c r="CS4103" s="1"/>
      <c r="CT4103" s="1"/>
      <c r="CU4103" s="1"/>
      <c r="CV4103" s="1"/>
      <c r="CW4103" s="1"/>
      <c r="CX4103" s="1"/>
      <c r="CY4103" s="1"/>
      <c r="CZ4103" s="1"/>
      <c r="DA4103" s="1"/>
      <c r="DB4103" s="1"/>
      <c r="DC4103" s="1"/>
      <c r="DD4103" s="1"/>
      <c r="DE4103" s="1"/>
      <c r="DF4103" s="1"/>
      <c r="DG4103" s="1"/>
      <c r="DH4103" s="1"/>
      <c r="DI4103" s="1"/>
      <c r="DJ4103" s="1"/>
      <c r="DK4103" s="1"/>
      <c r="DL4103" s="1"/>
      <c r="DM4103" s="1"/>
      <c r="DN4103" s="1"/>
      <c r="DO4103" s="1"/>
      <c r="DP4103" s="1"/>
      <c r="DQ4103" s="1"/>
      <c r="DR4103" s="1"/>
      <c r="DS4103" s="1"/>
      <c r="DT4103" s="1"/>
      <c r="DU4103" s="1"/>
      <c r="DV4103" s="1"/>
      <c r="DW4103" s="1"/>
      <c r="DX4103" s="1"/>
      <c r="DY4103" s="1"/>
      <c r="DZ4103" s="1"/>
      <c r="EA4103" s="1"/>
      <c r="EB4103" s="1"/>
      <c r="EC4103" s="1"/>
      <c r="ED4103" s="1"/>
      <c r="EE4103" s="1"/>
      <c r="EF4103" s="1"/>
      <c r="EG4103" s="1"/>
      <c r="EH4103" s="1"/>
      <c r="EI4103" s="1"/>
      <c r="EJ4103" s="1"/>
      <c r="EK4103" s="1"/>
      <c r="EL4103" s="1"/>
      <c r="EM4103" s="1"/>
      <c r="EN4103" s="1"/>
      <c r="EO4103" s="1"/>
      <c r="EP4103" s="1"/>
      <c r="EQ4103" s="1"/>
      <c r="ER4103" s="1"/>
      <c r="ES4103" s="1"/>
      <c r="ET4103" s="1"/>
      <c r="EU4103" s="1"/>
      <c r="EV4103" s="1"/>
      <c r="EW4103" s="1"/>
      <c r="EX4103" s="1"/>
      <c r="EY4103" s="1"/>
      <c r="EZ4103" s="1"/>
      <c r="FA4103" s="1"/>
      <c r="FB4103" s="1"/>
      <c r="FC4103" s="1"/>
      <c r="FD4103" s="1"/>
      <c r="FE4103" s="1"/>
      <c r="FF4103" s="1"/>
      <c r="FG4103" s="1"/>
      <c r="FH4103" s="1"/>
      <c r="FI4103" s="1"/>
      <c r="FJ4103" s="1"/>
      <c r="FK4103" s="1"/>
      <c r="FL4103" s="1"/>
      <c r="FM4103" s="1"/>
      <c r="FN4103" s="1"/>
      <c r="FO4103" s="1"/>
      <c r="FP4103" s="1"/>
      <c r="FQ4103" s="1"/>
      <c r="FR4103" s="1"/>
      <c r="FS4103" s="1"/>
      <c r="FT4103" s="1"/>
      <c r="FU4103" s="1"/>
      <c r="FV4103" s="1"/>
      <c r="FW4103" s="1"/>
      <c r="FX4103" s="1"/>
      <c r="FY4103" s="1"/>
      <c r="FZ4103" s="1"/>
      <c r="GA4103" s="1"/>
      <c r="GB4103" s="1"/>
      <c r="GC4103" s="1"/>
      <c r="GD4103" s="1"/>
      <c r="GE4103" s="1"/>
      <c r="GF4103" s="1"/>
      <c r="GG4103" s="1"/>
      <c r="GH4103" s="1"/>
      <c r="GI4103" s="1"/>
      <c r="GJ4103" s="1"/>
      <c r="GK4103"/>
      <c r="GL4103"/>
      <c r="GM4103"/>
      <c r="GN4103"/>
      <c r="GO4103"/>
      <c r="GP4103"/>
      <c r="GQ4103"/>
      <c r="GR4103"/>
      <c r="GS4103"/>
      <c r="GT4103"/>
      <c r="GU4103"/>
      <c r="GV4103"/>
      <c r="GW4103"/>
      <c r="GX4103"/>
      <c r="GY4103"/>
      <c r="GZ4103"/>
      <c r="HA4103"/>
      <c r="HB4103"/>
      <c r="HC4103"/>
      <c r="HD4103"/>
      <c r="HE4103"/>
    </row>
    <row r="4104" spans="4:213" s="25" customFormat="1" x14ac:dyDescent="0.25">
      <c r="D4104" s="19"/>
      <c r="E4104" s="19"/>
      <c r="F4104" s="20"/>
      <c r="G4104" s="20"/>
      <c r="H4104" s="20"/>
      <c r="I4104" s="20"/>
      <c r="J4104" s="21"/>
      <c r="K4104" s="21"/>
      <c r="L4104" s="20"/>
      <c r="M4104" s="20"/>
      <c r="N4104" s="22"/>
      <c r="O4104" s="22"/>
      <c r="P4104" s="22"/>
      <c r="Q4104" s="22"/>
      <c r="R4104" s="19"/>
      <c r="S4104" s="19"/>
      <c r="T4104" s="19"/>
      <c r="U4104" s="20"/>
      <c r="V4104" s="20"/>
      <c r="W4104" s="20"/>
      <c r="X4104" s="27"/>
      <c r="Y4104" s="253"/>
      <c r="Z4104" s="30"/>
      <c r="AA4104" s="30"/>
      <c r="AB4104" s="31"/>
      <c r="AC4104" s="31"/>
      <c r="AD4104" s="31"/>
      <c r="AE4104" s="31"/>
      <c r="AF4104" s="31"/>
      <c r="AG4104" s="241"/>
      <c r="AH4104" s="31"/>
      <c r="AI4104" s="31"/>
      <c r="AJ4104" s="31"/>
      <c r="AK4104" s="31"/>
      <c r="AL4104" s="120"/>
      <c r="AQ4104" s="26"/>
      <c r="AW4104" s="19"/>
      <c r="AX4104" s="19"/>
      <c r="AY4104" s="19"/>
      <c r="AZ4104" s="19"/>
      <c r="BA4104" s="19"/>
      <c r="BB4104" s="19"/>
      <c r="BC4104" s="1"/>
      <c r="BD4104"/>
      <c r="BE4104"/>
      <c r="BF4104" s="1"/>
      <c r="BG4104"/>
      <c r="BH4104"/>
      <c r="BI4104"/>
      <c r="BJ4104" s="1"/>
      <c r="BK4104" s="1"/>
      <c r="BL4104"/>
      <c r="BM4104" s="1"/>
      <c r="BN4104" s="1"/>
      <c r="BO4104" s="1"/>
      <c r="BP4104" s="1"/>
      <c r="BQ4104" s="1"/>
      <c r="BR4104" s="1"/>
      <c r="BS4104" s="1"/>
      <c r="BT4104" s="22"/>
      <c r="BU4104" s="1"/>
      <c r="BV4104" s="1"/>
      <c r="BW4104" s="1"/>
      <c r="BX4104" s="1"/>
      <c r="BY4104" s="1"/>
      <c r="BZ4104" s="1"/>
      <c r="CA4104" s="1"/>
      <c r="CB4104" s="1"/>
      <c r="CC4104" s="1"/>
      <c r="CD4104" s="1"/>
      <c r="CE4104" s="1"/>
      <c r="CF4104" s="1"/>
      <c r="CG4104" s="1"/>
      <c r="CH4104" s="1"/>
      <c r="CI4104" s="1"/>
      <c r="CJ4104" s="1"/>
      <c r="CK4104" s="1"/>
      <c r="CL4104" s="1"/>
      <c r="CM4104" s="1"/>
      <c r="CN4104" s="1"/>
      <c r="CO4104" s="1"/>
      <c r="CP4104" s="1"/>
      <c r="CQ4104" s="1"/>
      <c r="CR4104" s="1"/>
      <c r="CS4104" s="1"/>
      <c r="CT4104" s="1"/>
      <c r="CU4104" s="1"/>
      <c r="CV4104" s="1"/>
      <c r="CW4104" s="1"/>
      <c r="CX4104" s="1"/>
      <c r="CY4104" s="1"/>
      <c r="CZ4104" s="1"/>
      <c r="DA4104" s="1"/>
      <c r="DB4104" s="1"/>
      <c r="DC4104" s="1"/>
      <c r="DD4104" s="1"/>
      <c r="DE4104" s="1"/>
      <c r="DF4104" s="1"/>
      <c r="DG4104" s="1"/>
      <c r="DH4104" s="1"/>
      <c r="DI4104" s="1"/>
      <c r="DJ4104" s="1"/>
      <c r="DK4104" s="1"/>
      <c r="DL4104" s="1"/>
      <c r="DM4104" s="1"/>
      <c r="DN4104" s="1"/>
      <c r="DO4104" s="1"/>
      <c r="DP4104" s="1"/>
      <c r="DQ4104" s="1"/>
      <c r="DR4104" s="1"/>
      <c r="DS4104" s="1"/>
      <c r="DT4104" s="1"/>
      <c r="DU4104" s="1"/>
      <c r="DV4104" s="1"/>
      <c r="DW4104" s="1"/>
      <c r="DX4104" s="1"/>
      <c r="DY4104" s="1"/>
      <c r="DZ4104" s="1"/>
      <c r="EA4104" s="1"/>
      <c r="EB4104" s="1"/>
      <c r="EC4104" s="1"/>
      <c r="ED4104" s="1"/>
      <c r="EE4104" s="1"/>
      <c r="EF4104" s="1"/>
      <c r="EG4104" s="1"/>
      <c r="EH4104" s="1"/>
      <c r="EI4104" s="1"/>
      <c r="EJ4104" s="1"/>
      <c r="EK4104" s="1"/>
      <c r="EL4104" s="1"/>
      <c r="EM4104" s="1"/>
      <c r="EN4104" s="1"/>
      <c r="EO4104" s="1"/>
      <c r="EP4104" s="1"/>
      <c r="EQ4104" s="1"/>
      <c r="ER4104" s="1"/>
      <c r="ES4104" s="1"/>
      <c r="ET4104" s="1"/>
      <c r="EU4104" s="1"/>
      <c r="EV4104" s="1"/>
      <c r="EW4104" s="1"/>
      <c r="EX4104" s="1"/>
      <c r="EY4104" s="1"/>
      <c r="EZ4104" s="1"/>
      <c r="FA4104" s="1"/>
      <c r="FB4104" s="1"/>
      <c r="FC4104" s="1"/>
      <c r="FD4104" s="1"/>
      <c r="FE4104" s="1"/>
      <c r="FF4104" s="1"/>
      <c r="FG4104" s="1"/>
      <c r="FH4104" s="1"/>
      <c r="FI4104" s="1"/>
      <c r="FJ4104" s="1"/>
      <c r="FK4104" s="1"/>
      <c r="FL4104" s="1"/>
      <c r="FM4104" s="1"/>
      <c r="FN4104" s="1"/>
      <c r="FO4104" s="1"/>
      <c r="FP4104" s="1"/>
      <c r="FQ4104" s="1"/>
      <c r="FR4104" s="1"/>
      <c r="FS4104" s="1"/>
      <c r="FT4104" s="1"/>
      <c r="FU4104" s="1"/>
      <c r="FV4104" s="1"/>
      <c r="FW4104" s="1"/>
      <c r="FX4104" s="1"/>
      <c r="FY4104" s="1"/>
      <c r="FZ4104" s="1"/>
      <c r="GA4104" s="1"/>
      <c r="GB4104" s="1"/>
      <c r="GC4104" s="1"/>
      <c r="GD4104" s="1"/>
      <c r="GE4104" s="1"/>
      <c r="GF4104" s="1"/>
      <c r="GG4104" s="1"/>
      <c r="GH4104" s="1"/>
      <c r="GI4104" s="1"/>
      <c r="GJ4104" s="1"/>
      <c r="GK4104"/>
      <c r="GL4104"/>
      <c r="GM4104"/>
      <c r="GN4104"/>
      <c r="GO4104"/>
      <c r="GP4104"/>
      <c r="GQ4104"/>
      <c r="GR4104"/>
      <c r="GS4104"/>
      <c r="GT4104"/>
      <c r="GU4104"/>
      <c r="GV4104"/>
      <c r="GW4104"/>
      <c r="GX4104"/>
      <c r="GY4104"/>
      <c r="GZ4104"/>
      <c r="HA4104"/>
      <c r="HB4104"/>
      <c r="HC4104"/>
      <c r="HD4104"/>
      <c r="HE4104"/>
    </row>
    <row r="4105" spans="4:213" s="25" customFormat="1" x14ac:dyDescent="0.25">
      <c r="D4105" s="19"/>
      <c r="E4105" s="19"/>
      <c r="F4105" s="20"/>
      <c r="G4105" s="20"/>
      <c r="H4105" s="20"/>
      <c r="I4105" s="20"/>
      <c r="J4105" s="21"/>
      <c r="K4105" s="21"/>
      <c r="L4105" s="20"/>
      <c r="M4105" s="20"/>
      <c r="N4105" s="22"/>
      <c r="O4105" s="22"/>
      <c r="P4105" s="22"/>
      <c r="Q4105" s="22"/>
      <c r="R4105" s="19"/>
      <c r="S4105" s="19"/>
      <c r="T4105" s="19"/>
      <c r="U4105" s="20"/>
      <c r="V4105" s="20"/>
      <c r="W4105" s="20"/>
      <c r="X4105" s="27"/>
      <c r="Y4105" s="253"/>
      <c r="Z4105" s="30"/>
      <c r="AA4105" s="30"/>
      <c r="AB4105" s="31"/>
      <c r="AC4105" s="31"/>
      <c r="AD4105" s="31"/>
      <c r="AE4105" s="31"/>
      <c r="AF4105" s="31"/>
      <c r="AG4105" s="241"/>
      <c r="AH4105" s="31"/>
      <c r="AI4105" s="31"/>
      <c r="AJ4105" s="31"/>
      <c r="AK4105" s="31"/>
      <c r="AL4105" s="120"/>
      <c r="AQ4105" s="26"/>
      <c r="AW4105" s="19"/>
      <c r="AX4105" s="19"/>
      <c r="AY4105" s="19"/>
      <c r="AZ4105" s="19"/>
      <c r="BA4105" s="19"/>
      <c r="BB4105" s="19"/>
      <c r="BC4105" s="1"/>
      <c r="BD4105"/>
      <c r="BE4105"/>
      <c r="BF4105" s="1"/>
      <c r="BG4105"/>
      <c r="BH4105"/>
      <c r="BI4105"/>
      <c r="BJ4105" s="1"/>
      <c r="BK4105" s="1"/>
      <c r="BL4105"/>
      <c r="BM4105" s="1"/>
      <c r="BN4105" s="1"/>
      <c r="BO4105" s="1"/>
      <c r="BP4105" s="1"/>
      <c r="BQ4105" s="1"/>
      <c r="BR4105" s="1"/>
      <c r="BS4105" s="1"/>
      <c r="BT4105" s="22"/>
      <c r="BU4105" s="1"/>
      <c r="BV4105" s="1"/>
      <c r="BW4105" s="1"/>
      <c r="BX4105" s="1"/>
      <c r="BY4105" s="1"/>
      <c r="BZ4105" s="1"/>
      <c r="CA4105" s="1"/>
      <c r="CB4105" s="1"/>
      <c r="CC4105" s="1"/>
      <c r="CD4105" s="1"/>
      <c r="CE4105" s="1"/>
      <c r="CF4105" s="1"/>
      <c r="CG4105" s="1"/>
      <c r="CH4105" s="1"/>
      <c r="CI4105" s="1"/>
      <c r="CJ4105" s="1"/>
      <c r="CK4105" s="1"/>
      <c r="CL4105" s="1"/>
      <c r="CM4105" s="1"/>
      <c r="CN4105" s="1"/>
      <c r="CO4105" s="1"/>
      <c r="CP4105" s="1"/>
      <c r="CQ4105" s="1"/>
      <c r="CR4105" s="1"/>
      <c r="CS4105" s="1"/>
      <c r="CT4105" s="1"/>
      <c r="CU4105" s="1"/>
      <c r="CV4105" s="1"/>
      <c r="CW4105" s="1"/>
      <c r="CX4105" s="1"/>
      <c r="CY4105" s="1"/>
      <c r="CZ4105" s="1"/>
      <c r="DA4105" s="1"/>
      <c r="DB4105" s="1"/>
      <c r="DC4105" s="1"/>
      <c r="DD4105" s="1"/>
      <c r="DE4105" s="1"/>
      <c r="DF4105" s="1"/>
      <c r="DG4105" s="1"/>
      <c r="DH4105" s="1"/>
      <c r="DI4105" s="1"/>
      <c r="DJ4105" s="1"/>
      <c r="DK4105" s="1"/>
      <c r="DL4105" s="1"/>
      <c r="DM4105" s="1"/>
      <c r="DN4105" s="1"/>
      <c r="DO4105" s="1"/>
      <c r="DP4105" s="1"/>
      <c r="DQ4105" s="1"/>
      <c r="DR4105" s="1"/>
      <c r="DS4105" s="1"/>
      <c r="DT4105" s="1"/>
      <c r="DU4105" s="1"/>
      <c r="DV4105" s="1"/>
      <c r="DW4105" s="1"/>
      <c r="DX4105" s="1"/>
      <c r="DY4105" s="1"/>
      <c r="DZ4105" s="1"/>
      <c r="EA4105" s="1"/>
      <c r="EB4105" s="1"/>
      <c r="EC4105" s="1"/>
      <c r="ED4105" s="1"/>
      <c r="EE4105" s="1"/>
      <c r="EF4105" s="1"/>
      <c r="EG4105" s="1"/>
      <c r="EH4105" s="1"/>
      <c r="EI4105" s="1"/>
      <c r="EJ4105" s="1"/>
      <c r="EK4105" s="1"/>
      <c r="EL4105" s="1"/>
      <c r="EM4105" s="1"/>
      <c r="EN4105" s="1"/>
      <c r="EO4105" s="1"/>
      <c r="EP4105" s="1"/>
      <c r="EQ4105" s="1"/>
      <c r="ER4105" s="1"/>
      <c r="ES4105" s="1"/>
      <c r="ET4105" s="1"/>
      <c r="EU4105" s="1"/>
      <c r="EV4105" s="1"/>
      <c r="EW4105" s="1"/>
      <c r="EX4105" s="1"/>
      <c r="EY4105" s="1"/>
      <c r="EZ4105" s="1"/>
      <c r="FA4105" s="1"/>
      <c r="FB4105" s="1"/>
      <c r="FC4105" s="1"/>
      <c r="FD4105" s="1"/>
      <c r="FE4105" s="1"/>
      <c r="FF4105" s="1"/>
      <c r="FG4105" s="1"/>
      <c r="FH4105" s="1"/>
      <c r="FI4105" s="1"/>
      <c r="FJ4105" s="1"/>
      <c r="FK4105" s="1"/>
      <c r="FL4105" s="1"/>
      <c r="FM4105" s="1"/>
      <c r="FN4105" s="1"/>
      <c r="FO4105" s="1"/>
      <c r="FP4105" s="1"/>
      <c r="FQ4105" s="1"/>
      <c r="FR4105" s="1"/>
      <c r="FS4105" s="1"/>
      <c r="FT4105" s="1"/>
      <c r="FU4105" s="1"/>
      <c r="FV4105" s="1"/>
      <c r="FW4105" s="1"/>
      <c r="FX4105" s="1"/>
      <c r="FY4105" s="1"/>
      <c r="FZ4105" s="1"/>
      <c r="GA4105" s="1"/>
      <c r="GB4105" s="1"/>
      <c r="GC4105" s="1"/>
      <c r="GD4105" s="1"/>
      <c r="GE4105" s="1"/>
      <c r="GF4105" s="1"/>
      <c r="GG4105" s="1"/>
      <c r="GH4105" s="1"/>
      <c r="GI4105" s="1"/>
      <c r="GJ4105" s="1"/>
      <c r="GK4105"/>
      <c r="GL4105"/>
      <c r="GM4105"/>
      <c r="GN4105"/>
      <c r="GO4105"/>
      <c r="GP4105"/>
      <c r="GQ4105"/>
      <c r="GR4105"/>
      <c r="GS4105"/>
      <c r="GT4105"/>
      <c r="GU4105"/>
      <c r="GV4105"/>
      <c r="GW4105"/>
      <c r="GX4105"/>
      <c r="GY4105"/>
      <c r="GZ4105"/>
      <c r="HA4105"/>
      <c r="HB4105"/>
      <c r="HC4105"/>
      <c r="HD4105"/>
      <c r="HE4105"/>
    </row>
    <row r="4106" spans="4:213" s="25" customFormat="1" x14ac:dyDescent="0.25">
      <c r="D4106" s="19"/>
      <c r="E4106" s="19"/>
      <c r="F4106" s="20"/>
      <c r="G4106" s="20"/>
      <c r="H4106" s="20"/>
      <c r="I4106" s="20"/>
      <c r="J4106" s="21"/>
      <c r="K4106" s="21"/>
      <c r="L4106" s="20"/>
      <c r="M4106" s="20"/>
      <c r="N4106" s="22"/>
      <c r="O4106" s="22"/>
      <c r="P4106" s="22"/>
      <c r="Q4106" s="22"/>
      <c r="R4106" s="19"/>
      <c r="S4106" s="19"/>
      <c r="T4106" s="19"/>
      <c r="U4106" s="20"/>
      <c r="V4106" s="20"/>
      <c r="W4106" s="20"/>
      <c r="X4106" s="27"/>
      <c r="Y4106" s="253"/>
      <c r="Z4106" s="30"/>
      <c r="AA4106" s="30"/>
      <c r="AB4106" s="31"/>
      <c r="AC4106" s="31"/>
      <c r="AD4106" s="31"/>
      <c r="AE4106" s="31"/>
      <c r="AF4106" s="31"/>
      <c r="AG4106" s="241"/>
      <c r="AH4106" s="31"/>
      <c r="AI4106" s="31"/>
      <c r="AJ4106" s="31"/>
      <c r="AK4106" s="31"/>
      <c r="AL4106" s="120"/>
      <c r="AQ4106" s="26"/>
      <c r="AW4106" s="19"/>
      <c r="AX4106" s="19"/>
      <c r="AY4106" s="19"/>
      <c r="AZ4106" s="19"/>
      <c r="BA4106" s="19"/>
      <c r="BB4106" s="19"/>
      <c r="BC4106" s="1"/>
      <c r="BD4106"/>
      <c r="BE4106"/>
      <c r="BF4106" s="1"/>
      <c r="BG4106"/>
      <c r="BH4106"/>
      <c r="BI4106"/>
      <c r="BJ4106" s="1"/>
      <c r="BK4106" s="1"/>
      <c r="BL4106"/>
      <c r="BM4106" s="1"/>
      <c r="BN4106" s="1"/>
      <c r="BO4106" s="1"/>
      <c r="BP4106" s="1"/>
      <c r="BQ4106" s="1"/>
      <c r="BR4106" s="1"/>
      <c r="BS4106" s="1"/>
      <c r="BT4106" s="22"/>
      <c r="BU4106" s="1"/>
      <c r="BV4106" s="1"/>
      <c r="BW4106" s="1"/>
      <c r="BX4106" s="1"/>
      <c r="BY4106" s="1"/>
      <c r="BZ4106" s="1"/>
      <c r="CA4106" s="1"/>
      <c r="CB4106" s="1"/>
      <c r="CC4106" s="1"/>
      <c r="CD4106" s="1"/>
      <c r="CE4106" s="1"/>
      <c r="CF4106" s="1"/>
      <c r="CG4106" s="1"/>
      <c r="CH4106" s="1"/>
      <c r="CI4106" s="1"/>
      <c r="CJ4106" s="1"/>
      <c r="CK4106" s="1"/>
      <c r="CL4106" s="1"/>
      <c r="CM4106" s="1"/>
      <c r="CN4106" s="1"/>
      <c r="CO4106" s="1"/>
      <c r="CP4106" s="1"/>
      <c r="CQ4106" s="1"/>
      <c r="CR4106" s="1"/>
      <c r="CS4106" s="1"/>
      <c r="CT4106" s="1"/>
      <c r="CU4106" s="1"/>
      <c r="CV4106" s="1"/>
      <c r="CW4106" s="1"/>
      <c r="CX4106" s="1"/>
      <c r="CY4106" s="1"/>
      <c r="CZ4106" s="1"/>
      <c r="DA4106" s="1"/>
      <c r="DB4106" s="1"/>
      <c r="DC4106" s="1"/>
      <c r="DD4106" s="1"/>
      <c r="DE4106" s="1"/>
      <c r="DF4106" s="1"/>
      <c r="DG4106" s="1"/>
      <c r="DH4106" s="1"/>
      <c r="DI4106" s="1"/>
      <c r="DJ4106" s="1"/>
      <c r="DK4106" s="1"/>
      <c r="DL4106" s="1"/>
      <c r="DM4106" s="1"/>
      <c r="DN4106" s="1"/>
      <c r="DO4106" s="1"/>
      <c r="DP4106" s="1"/>
      <c r="DQ4106" s="1"/>
      <c r="DR4106" s="1"/>
      <c r="DS4106" s="1"/>
      <c r="DT4106" s="1"/>
      <c r="DU4106" s="1"/>
      <c r="DV4106" s="1"/>
      <c r="DW4106" s="1"/>
      <c r="DX4106" s="1"/>
      <c r="DY4106" s="1"/>
      <c r="DZ4106" s="1"/>
      <c r="EA4106" s="1"/>
      <c r="EB4106" s="1"/>
      <c r="EC4106" s="1"/>
      <c r="ED4106" s="1"/>
      <c r="EE4106" s="1"/>
      <c r="EF4106" s="1"/>
      <c r="EG4106" s="1"/>
      <c r="EH4106" s="1"/>
      <c r="EI4106" s="1"/>
      <c r="EJ4106" s="1"/>
      <c r="EK4106" s="1"/>
      <c r="EL4106" s="1"/>
      <c r="EM4106" s="1"/>
      <c r="EN4106" s="1"/>
      <c r="EO4106" s="1"/>
      <c r="EP4106" s="1"/>
      <c r="EQ4106" s="1"/>
      <c r="ER4106" s="1"/>
      <c r="ES4106" s="1"/>
      <c r="ET4106" s="1"/>
      <c r="EU4106" s="1"/>
      <c r="EV4106" s="1"/>
      <c r="EW4106" s="1"/>
      <c r="EX4106" s="1"/>
      <c r="EY4106" s="1"/>
      <c r="EZ4106" s="1"/>
      <c r="FA4106" s="1"/>
      <c r="FB4106" s="1"/>
      <c r="FC4106" s="1"/>
      <c r="FD4106" s="1"/>
      <c r="FE4106" s="1"/>
      <c r="FF4106" s="1"/>
      <c r="FG4106" s="1"/>
      <c r="FH4106" s="1"/>
      <c r="FI4106" s="1"/>
      <c r="FJ4106" s="1"/>
      <c r="FK4106" s="1"/>
      <c r="FL4106" s="1"/>
      <c r="FM4106" s="1"/>
      <c r="FN4106" s="1"/>
      <c r="FO4106" s="1"/>
      <c r="FP4106" s="1"/>
      <c r="FQ4106" s="1"/>
      <c r="FR4106" s="1"/>
      <c r="FS4106" s="1"/>
      <c r="FT4106" s="1"/>
      <c r="FU4106" s="1"/>
      <c r="FV4106" s="1"/>
      <c r="FW4106" s="1"/>
      <c r="FX4106" s="1"/>
      <c r="FY4106" s="1"/>
      <c r="FZ4106" s="1"/>
      <c r="GA4106" s="1"/>
      <c r="GB4106" s="1"/>
      <c r="GC4106" s="1"/>
      <c r="GD4106" s="1"/>
      <c r="GE4106" s="1"/>
      <c r="GF4106" s="1"/>
      <c r="GG4106" s="1"/>
      <c r="GH4106" s="1"/>
      <c r="GI4106" s="1"/>
      <c r="GJ4106" s="1"/>
      <c r="GK4106"/>
      <c r="GL4106"/>
      <c r="GM4106"/>
      <c r="GN4106"/>
      <c r="GO4106"/>
      <c r="GP4106"/>
      <c r="GQ4106"/>
      <c r="GR4106"/>
      <c r="GS4106"/>
      <c r="GT4106"/>
      <c r="GU4106"/>
      <c r="GV4106"/>
      <c r="GW4106"/>
      <c r="GX4106"/>
      <c r="GY4106"/>
      <c r="GZ4106"/>
      <c r="HA4106"/>
      <c r="HB4106"/>
      <c r="HC4106"/>
      <c r="HD4106"/>
      <c r="HE4106"/>
    </row>
    <row r="4107" spans="4:213" s="25" customFormat="1" x14ac:dyDescent="0.25">
      <c r="D4107" s="19"/>
      <c r="E4107" s="19"/>
      <c r="F4107" s="20"/>
      <c r="G4107" s="20"/>
      <c r="H4107" s="20"/>
      <c r="I4107" s="20"/>
      <c r="J4107" s="21"/>
      <c r="K4107" s="21"/>
      <c r="L4107" s="20"/>
      <c r="M4107" s="20"/>
      <c r="N4107" s="22"/>
      <c r="O4107" s="22"/>
      <c r="P4107" s="22"/>
      <c r="Q4107" s="22"/>
      <c r="R4107" s="19"/>
      <c r="S4107" s="19"/>
      <c r="T4107" s="19"/>
      <c r="U4107" s="20"/>
      <c r="V4107" s="20"/>
      <c r="W4107" s="20"/>
      <c r="X4107" s="27"/>
      <c r="Y4107" s="253"/>
      <c r="Z4107" s="30"/>
      <c r="AA4107" s="30"/>
      <c r="AB4107" s="31"/>
      <c r="AC4107" s="31"/>
      <c r="AD4107" s="31"/>
      <c r="AE4107" s="31"/>
      <c r="AF4107" s="31"/>
      <c r="AG4107" s="241"/>
      <c r="AH4107" s="31"/>
      <c r="AI4107" s="31"/>
      <c r="AJ4107" s="31"/>
      <c r="AK4107" s="31"/>
      <c r="AL4107" s="120"/>
      <c r="AQ4107" s="26"/>
      <c r="AW4107" s="19"/>
      <c r="AX4107" s="19"/>
      <c r="AY4107" s="19"/>
      <c r="AZ4107" s="19"/>
      <c r="BA4107" s="19"/>
      <c r="BB4107" s="19"/>
      <c r="BC4107" s="1"/>
      <c r="BD4107"/>
      <c r="BE4107"/>
      <c r="BF4107" s="1"/>
      <c r="BG4107"/>
      <c r="BH4107"/>
      <c r="BI4107"/>
      <c r="BJ4107" s="1"/>
      <c r="BK4107" s="1"/>
      <c r="BL4107"/>
      <c r="BM4107" s="1"/>
      <c r="BN4107" s="1"/>
      <c r="BO4107" s="1"/>
      <c r="BP4107" s="1"/>
      <c r="BQ4107" s="1"/>
      <c r="BR4107" s="1"/>
      <c r="BS4107" s="1"/>
      <c r="BT4107" s="22"/>
      <c r="BU4107" s="1"/>
      <c r="BV4107" s="1"/>
      <c r="BW4107" s="1"/>
      <c r="BX4107" s="1"/>
      <c r="BY4107" s="1"/>
      <c r="BZ4107" s="1"/>
      <c r="CA4107" s="1"/>
      <c r="CB4107" s="1"/>
      <c r="CC4107" s="1"/>
      <c r="CD4107" s="1"/>
      <c r="CE4107" s="1"/>
      <c r="CF4107" s="1"/>
      <c r="CG4107" s="1"/>
      <c r="CH4107" s="1"/>
      <c r="CI4107" s="1"/>
      <c r="CJ4107" s="1"/>
      <c r="CK4107" s="1"/>
      <c r="CL4107" s="1"/>
      <c r="CM4107" s="1"/>
      <c r="CN4107" s="1"/>
      <c r="CO4107" s="1"/>
      <c r="CP4107" s="1"/>
      <c r="CQ4107" s="1"/>
      <c r="CR4107" s="1"/>
      <c r="CS4107" s="1"/>
      <c r="CT4107" s="1"/>
      <c r="CU4107" s="1"/>
      <c r="CV4107" s="1"/>
      <c r="CW4107" s="1"/>
      <c r="CX4107" s="1"/>
      <c r="CY4107" s="1"/>
      <c r="CZ4107" s="1"/>
      <c r="DA4107" s="1"/>
      <c r="DB4107" s="1"/>
      <c r="DC4107" s="1"/>
      <c r="DD4107" s="1"/>
      <c r="DE4107" s="1"/>
      <c r="DF4107" s="1"/>
      <c r="DG4107" s="1"/>
      <c r="DH4107" s="1"/>
      <c r="DI4107" s="1"/>
      <c r="DJ4107" s="1"/>
      <c r="DK4107" s="1"/>
      <c r="DL4107" s="1"/>
      <c r="DM4107" s="1"/>
      <c r="DN4107" s="1"/>
      <c r="DO4107" s="1"/>
      <c r="DP4107" s="1"/>
      <c r="DQ4107" s="1"/>
      <c r="DR4107" s="1"/>
      <c r="DS4107" s="1"/>
      <c r="DT4107" s="1"/>
      <c r="DU4107" s="1"/>
      <c r="DV4107" s="1"/>
      <c r="DW4107" s="1"/>
      <c r="DX4107" s="1"/>
      <c r="DY4107" s="1"/>
      <c r="DZ4107" s="1"/>
      <c r="EA4107" s="1"/>
      <c r="EB4107" s="1"/>
      <c r="EC4107" s="1"/>
      <c r="ED4107" s="1"/>
      <c r="EE4107" s="1"/>
      <c r="EF4107" s="1"/>
      <c r="EG4107" s="1"/>
      <c r="EH4107" s="1"/>
      <c r="EI4107" s="1"/>
      <c r="EJ4107" s="1"/>
      <c r="EK4107" s="1"/>
      <c r="EL4107" s="1"/>
      <c r="EM4107" s="1"/>
      <c r="EN4107" s="1"/>
      <c r="EO4107" s="1"/>
      <c r="EP4107" s="1"/>
      <c r="EQ4107" s="1"/>
      <c r="ER4107" s="1"/>
      <c r="ES4107" s="1"/>
      <c r="ET4107" s="1"/>
      <c r="EU4107" s="1"/>
      <c r="EV4107" s="1"/>
      <c r="EW4107" s="1"/>
      <c r="EX4107" s="1"/>
      <c r="EY4107" s="1"/>
      <c r="EZ4107" s="1"/>
      <c r="FA4107" s="1"/>
      <c r="FB4107" s="1"/>
      <c r="FC4107" s="1"/>
      <c r="FD4107" s="1"/>
      <c r="FE4107" s="1"/>
      <c r="FF4107" s="1"/>
      <c r="FG4107" s="1"/>
      <c r="FH4107" s="1"/>
      <c r="FI4107" s="1"/>
      <c r="FJ4107" s="1"/>
      <c r="FK4107" s="1"/>
      <c r="FL4107" s="1"/>
      <c r="FM4107" s="1"/>
      <c r="FN4107" s="1"/>
      <c r="FO4107" s="1"/>
      <c r="FP4107" s="1"/>
      <c r="FQ4107" s="1"/>
      <c r="FR4107" s="1"/>
      <c r="FS4107" s="1"/>
      <c r="FT4107" s="1"/>
      <c r="FU4107" s="1"/>
      <c r="FV4107" s="1"/>
      <c r="FW4107" s="1"/>
      <c r="FX4107" s="1"/>
      <c r="FY4107" s="1"/>
      <c r="FZ4107" s="1"/>
      <c r="GA4107" s="1"/>
      <c r="GB4107" s="1"/>
      <c r="GC4107" s="1"/>
      <c r="GD4107" s="1"/>
      <c r="GE4107" s="1"/>
      <c r="GF4107" s="1"/>
      <c r="GG4107" s="1"/>
      <c r="GH4107" s="1"/>
      <c r="GI4107" s="1"/>
      <c r="GJ4107" s="1"/>
      <c r="GK4107"/>
      <c r="GL4107"/>
      <c r="GM4107"/>
      <c r="GN4107"/>
      <c r="GO4107"/>
      <c r="GP4107"/>
      <c r="GQ4107"/>
      <c r="GR4107"/>
      <c r="GS4107"/>
      <c r="GT4107"/>
      <c r="GU4107"/>
      <c r="GV4107"/>
      <c r="GW4107"/>
      <c r="GX4107"/>
      <c r="GY4107"/>
      <c r="GZ4107"/>
      <c r="HA4107"/>
      <c r="HB4107"/>
      <c r="HC4107"/>
      <c r="HD4107"/>
      <c r="HE4107"/>
    </row>
    <row r="4108" spans="4:213" s="25" customFormat="1" x14ac:dyDescent="0.25">
      <c r="D4108" s="19"/>
      <c r="E4108" s="19"/>
      <c r="F4108" s="20"/>
      <c r="G4108" s="20"/>
      <c r="H4108" s="20"/>
      <c r="I4108" s="20"/>
      <c r="J4108" s="21"/>
      <c r="K4108" s="21"/>
      <c r="L4108" s="20"/>
      <c r="M4108" s="20"/>
      <c r="N4108" s="22"/>
      <c r="O4108" s="22"/>
      <c r="P4108" s="22"/>
      <c r="Q4108" s="22"/>
      <c r="R4108" s="19"/>
      <c r="S4108" s="19"/>
      <c r="T4108" s="19"/>
      <c r="U4108" s="20"/>
      <c r="V4108" s="20"/>
      <c r="W4108" s="20"/>
      <c r="X4108" s="27"/>
      <c r="Y4108" s="253"/>
      <c r="Z4108" s="30"/>
      <c r="AA4108" s="30"/>
      <c r="AB4108" s="31"/>
      <c r="AC4108" s="31"/>
      <c r="AD4108" s="31"/>
      <c r="AE4108" s="31"/>
      <c r="AF4108" s="31"/>
      <c r="AG4108" s="241"/>
      <c r="AH4108" s="31"/>
      <c r="AI4108" s="31"/>
      <c r="AJ4108" s="31"/>
      <c r="AK4108" s="31"/>
      <c r="AL4108" s="120"/>
      <c r="AQ4108" s="26"/>
      <c r="AW4108" s="19"/>
      <c r="AX4108" s="19"/>
      <c r="AY4108" s="19"/>
      <c r="AZ4108" s="19"/>
      <c r="BA4108" s="19"/>
      <c r="BB4108" s="19"/>
      <c r="BC4108" s="1"/>
      <c r="BD4108"/>
      <c r="BE4108"/>
      <c r="BF4108" s="1"/>
      <c r="BG4108"/>
      <c r="BH4108"/>
      <c r="BI4108"/>
      <c r="BJ4108" s="1"/>
      <c r="BK4108" s="1"/>
      <c r="BL4108"/>
      <c r="BM4108" s="1"/>
      <c r="BN4108" s="1"/>
      <c r="BO4108" s="1"/>
      <c r="BP4108" s="1"/>
      <c r="BQ4108" s="1"/>
      <c r="BR4108" s="1"/>
      <c r="BS4108" s="1"/>
      <c r="BT4108" s="22"/>
      <c r="BU4108" s="1"/>
      <c r="BV4108" s="1"/>
      <c r="BW4108" s="1"/>
      <c r="BX4108" s="1"/>
      <c r="BY4108" s="1"/>
      <c r="BZ4108" s="1"/>
      <c r="CA4108" s="1"/>
      <c r="CB4108" s="1"/>
      <c r="CC4108" s="1"/>
      <c r="CD4108" s="1"/>
      <c r="CE4108" s="1"/>
      <c r="CF4108" s="1"/>
      <c r="CG4108" s="1"/>
      <c r="CH4108" s="1"/>
      <c r="CI4108" s="1"/>
      <c r="CJ4108" s="1"/>
      <c r="CK4108" s="1"/>
      <c r="CL4108" s="1"/>
      <c r="CM4108" s="1"/>
      <c r="CN4108" s="1"/>
      <c r="CO4108" s="1"/>
      <c r="CP4108" s="1"/>
      <c r="CQ4108" s="1"/>
      <c r="CR4108" s="1"/>
      <c r="CS4108" s="1"/>
      <c r="CT4108" s="1"/>
      <c r="CU4108" s="1"/>
      <c r="CV4108" s="1"/>
      <c r="CW4108" s="1"/>
      <c r="CX4108" s="1"/>
      <c r="CY4108" s="1"/>
      <c r="CZ4108" s="1"/>
      <c r="DA4108" s="1"/>
      <c r="DB4108" s="1"/>
      <c r="DC4108" s="1"/>
      <c r="DD4108" s="1"/>
      <c r="DE4108" s="1"/>
      <c r="DF4108" s="1"/>
      <c r="DG4108" s="1"/>
      <c r="DH4108" s="1"/>
      <c r="DI4108" s="1"/>
      <c r="DJ4108" s="1"/>
      <c r="DK4108" s="1"/>
      <c r="DL4108" s="1"/>
      <c r="DM4108" s="1"/>
      <c r="DN4108" s="1"/>
      <c r="DO4108" s="1"/>
      <c r="DP4108" s="1"/>
      <c r="DQ4108" s="1"/>
      <c r="DR4108" s="1"/>
      <c r="DS4108" s="1"/>
      <c r="DT4108" s="1"/>
      <c r="DU4108" s="1"/>
      <c r="DV4108" s="1"/>
      <c r="DW4108" s="1"/>
      <c r="DX4108" s="1"/>
      <c r="DY4108" s="1"/>
      <c r="DZ4108" s="1"/>
      <c r="EA4108" s="1"/>
      <c r="EB4108" s="1"/>
      <c r="EC4108" s="1"/>
      <c r="ED4108" s="1"/>
      <c r="EE4108" s="1"/>
      <c r="EF4108" s="1"/>
      <c r="EG4108" s="1"/>
      <c r="EH4108" s="1"/>
      <c r="EI4108" s="1"/>
      <c r="EJ4108" s="1"/>
      <c r="EK4108" s="1"/>
      <c r="EL4108" s="1"/>
      <c r="EM4108" s="1"/>
      <c r="EN4108" s="1"/>
      <c r="EO4108" s="1"/>
      <c r="EP4108" s="1"/>
      <c r="EQ4108" s="1"/>
      <c r="ER4108" s="1"/>
      <c r="ES4108" s="1"/>
      <c r="ET4108" s="1"/>
      <c r="EU4108" s="1"/>
      <c r="EV4108" s="1"/>
      <c r="EW4108" s="1"/>
      <c r="EX4108" s="1"/>
      <c r="EY4108" s="1"/>
      <c r="EZ4108" s="1"/>
      <c r="FA4108" s="1"/>
      <c r="FB4108" s="1"/>
      <c r="FC4108" s="1"/>
      <c r="FD4108" s="1"/>
      <c r="FE4108" s="1"/>
      <c r="FF4108" s="1"/>
      <c r="FG4108" s="1"/>
      <c r="FH4108" s="1"/>
      <c r="FI4108" s="1"/>
      <c r="FJ4108" s="1"/>
      <c r="FK4108" s="1"/>
      <c r="FL4108" s="1"/>
      <c r="FM4108" s="1"/>
      <c r="FN4108" s="1"/>
      <c r="FO4108" s="1"/>
      <c r="FP4108" s="1"/>
      <c r="FQ4108" s="1"/>
      <c r="FR4108" s="1"/>
      <c r="FS4108" s="1"/>
      <c r="FT4108" s="1"/>
      <c r="FU4108" s="1"/>
      <c r="FV4108" s="1"/>
      <c r="FW4108" s="1"/>
      <c r="FX4108" s="1"/>
      <c r="FY4108" s="1"/>
      <c r="FZ4108" s="1"/>
      <c r="GA4108" s="1"/>
      <c r="GB4108" s="1"/>
      <c r="GC4108" s="1"/>
      <c r="GD4108" s="1"/>
      <c r="GE4108" s="1"/>
      <c r="GF4108" s="1"/>
      <c r="GG4108" s="1"/>
      <c r="GH4108" s="1"/>
      <c r="GI4108" s="1"/>
      <c r="GJ4108" s="1"/>
      <c r="GK4108"/>
      <c r="GL4108"/>
      <c r="GM4108"/>
      <c r="GN4108"/>
      <c r="GO4108"/>
      <c r="GP4108"/>
      <c r="GQ4108"/>
      <c r="GR4108"/>
      <c r="GS4108"/>
      <c r="GT4108"/>
      <c r="GU4108"/>
      <c r="GV4108"/>
      <c r="GW4108"/>
      <c r="GX4108"/>
      <c r="GY4108"/>
      <c r="GZ4108"/>
      <c r="HA4108"/>
      <c r="HB4108"/>
      <c r="HC4108"/>
      <c r="HD4108"/>
      <c r="HE4108"/>
    </row>
    <row r="4109" spans="4:213" s="25" customFormat="1" x14ac:dyDescent="0.25">
      <c r="D4109" s="19"/>
      <c r="E4109" s="19"/>
      <c r="F4109" s="20"/>
      <c r="G4109" s="20"/>
      <c r="H4109" s="20"/>
      <c r="I4109" s="20"/>
      <c r="J4109" s="21"/>
      <c r="K4109" s="21"/>
      <c r="L4109" s="20"/>
      <c r="M4109" s="20"/>
      <c r="N4109" s="22"/>
      <c r="O4109" s="22"/>
      <c r="P4109" s="22"/>
      <c r="Q4109" s="22"/>
      <c r="R4109" s="19"/>
      <c r="S4109" s="19"/>
      <c r="T4109" s="19"/>
      <c r="U4109" s="20"/>
      <c r="V4109" s="20"/>
      <c r="W4109" s="20"/>
      <c r="X4109" s="27"/>
      <c r="Y4109" s="253"/>
      <c r="Z4109" s="30"/>
      <c r="AA4109" s="30"/>
      <c r="AB4109" s="31"/>
      <c r="AC4109" s="31"/>
      <c r="AD4109" s="31"/>
      <c r="AE4109" s="31"/>
      <c r="AF4109" s="31"/>
      <c r="AG4109" s="241"/>
      <c r="AH4109" s="31"/>
      <c r="AI4109" s="31"/>
      <c r="AJ4109" s="31"/>
      <c r="AK4109" s="31"/>
      <c r="AL4109" s="120"/>
      <c r="AQ4109" s="26"/>
      <c r="AW4109" s="19"/>
      <c r="AX4109" s="19"/>
      <c r="AY4109" s="19"/>
      <c r="AZ4109" s="19"/>
      <c r="BA4109" s="19"/>
      <c r="BB4109" s="19"/>
      <c r="BC4109" s="1"/>
      <c r="BD4109"/>
      <c r="BE4109"/>
      <c r="BF4109" s="1"/>
      <c r="BG4109"/>
      <c r="BH4109"/>
      <c r="BI4109"/>
      <c r="BJ4109" s="1"/>
      <c r="BK4109" s="1"/>
      <c r="BL4109"/>
      <c r="BM4109" s="1"/>
      <c r="BN4109" s="1"/>
      <c r="BO4109" s="1"/>
      <c r="BP4109" s="1"/>
      <c r="BQ4109" s="1"/>
      <c r="BR4109" s="1"/>
      <c r="BS4109" s="1"/>
      <c r="BT4109" s="22"/>
      <c r="BU4109" s="1"/>
      <c r="BV4109" s="1"/>
      <c r="BW4109" s="1"/>
      <c r="BX4109" s="1"/>
      <c r="BY4109" s="1"/>
      <c r="BZ4109" s="1"/>
      <c r="CA4109" s="1"/>
      <c r="CB4109" s="1"/>
      <c r="CC4109" s="1"/>
      <c r="CD4109" s="1"/>
      <c r="CE4109" s="1"/>
      <c r="CF4109" s="1"/>
      <c r="CG4109" s="1"/>
      <c r="CH4109" s="1"/>
      <c r="CI4109" s="1"/>
      <c r="CJ4109" s="1"/>
      <c r="CK4109" s="1"/>
      <c r="CL4109" s="1"/>
      <c r="CM4109" s="1"/>
      <c r="CN4109" s="1"/>
      <c r="CO4109" s="1"/>
      <c r="CP4109" s="1"/>
      <c r="CQ4109" s="1"/>
      <c r="CR4109" s="1"/>
      <c r="CS4109" s="1"/>
      <c r="CT4109" s="1"/>
      <c r="CU4109" s="1"/>
      <c r="CV4109" s="1"/>
      <c r="CW4109" s="1"/>
      <c r="CX4109" s="1"/>
      <c r="CY4109" s="1"/>
      <c r="CZ4109" s="1"/>
      <c r="DA4109" s="1"/>
      <c r="DB4109" s="1"/>
      <c r="DC4109" s="1"/>
      <c r="DD4109" s="1"/>
      <c r="DE4109" s="1"/>
      <c r="DF4109" s="1"/>
      <c r="DG4109" s="1"/>
      <c r="DH4109" s="1"/>
      <c r="DI4109" s="1"/>
      <c r="DJ4109" s="1"/>
      <c r="DK4109" s="1"/>
      <c r="DL4109" s="1"/>
      <c r="DM4109" s="1"/>
      <c r="DN4109" s="1"/>
      <c r="DO4109" s="1"/>
      <c r="DP4109" s="1"/>
      <c r="DQ4109" s="1"/>
      <c r="DR4109" s="1"/>
      <c r="DS4109" s="1"/>
      <c r="DT4109" s="1"/>
      <c r="DU4109" s="1"/>
      <c r="DV4109" s="1"/>
      <c r="DW4109" s="1"/>
      <c r="DX4109" s="1"/>
      <c r="DY4109" s="1"/>
      <c r="DZ4109" s="1"/>
      <c r="EA4109" s="1"/>
      <c r="EB4109" s="1"/>
      <c r="EC4109" s="1"/>
      <c r="ED4109" s="1"/>
      <c r="EE4109" s="1"/>
      <c r="EF4109" s="1"/>
      <c r="EG4109" s="1"/>
      <c r="EH4109" s="1"/>
      <c r="EI4109" s="1"/>
      <c r="EJ4109" s="1"/>
      <c r="EK4109" s="1"/>
      <c r="EL4109" s="1"/>
      <c r="EM4109" s="1"/>
      <c r="EN4109" s="1"/>
      <c r="EO4109" s="1"/>
      <c r="EP4109" s="1"/>
      <c r="EQ4109" s="1"/>
      <c r="ER4109" s="1"/>
      <c r="ES4109" s="1"/>
      <c r="ET4109" s="1"/>
      <c r="EU4109" s="1"/>
      <c r="EV4109" s="1"/>
      <c r="EW4109" s="1"/>
      <c r="EX4109" s="1"/>
      <c r="EY4109" s="1"/>
      <c r="EZ4109" s="1"/>
      <c r="FA4109" s="1"/>
      <c r="FB4109" s="1"/>
      <c r="FC4109" s="1"/>
      <c r="FD4109" s="1"/>
      <c r="FE4109" s="1"/>
      <c r="FF4109" s="1"/>
      <c r="FG4109" s="1"/>
      <c r="FH4109" s="1"/>
      <c r="FI4109" s="1"/>
      <c r="FJ4109" s="1"/>
      <c r="FK4109" s="1"/>
      <c r="FL4109" s="1"/>
      <c r="FM4109" s="1"/>
      <c r="FN4109" s="1"/>
      <c r="FO4109" s="1"/>
      <c r="FP4109" s="1"/>
      <c r="FQ4109" s="1"/>
      <c r="FR4109" s="1"/>
      <c r="FS4109" s="1"/>
      <c r="FT4109" s="1"/>
      <c r="FU4109" s="1"/>
      <c r="FV4109" s="1"/>
      <c r="FW4109" s="1"/>
      <c r="FX4109" s="1"/>
      <c r="FY4109" s="1"/>
      <c r="FZ4109" s="1"/>
      <c r="GA4109" s="1"/>
      <c r="GB4109" s="1"/>
      <c r="GC4109" s="1"/>
      <c r="GD4109" s="1"/>
      <c r="GE4109" s="1"/>
      <c r="GF4109" s="1"/>
      <c r="GG4109" s="1"/>
      <c r="GH4109" s="1"/>
      <c r="GI4109" s="1"/>
      <c r="GJ4109" s="1"/>
      <c r="GK4109"/>
      <c r="GL4109"/>
      <c r="GM4109"/>
      <c r="GN4109"/>
      <c r="GO4109"/>
      <c r="GP4109"/>
      <c r="GQ4109"/>
      <c r="GR4109"/>
      <c r="GS4109"/>
      <c r="GT4109"/>
      <c r="GU4109"/>
      <c r="GV4109"/>
      <c r="GW4109"/>
      <c r="GX4109"/>
      <c r="GY4109"/>
      <c r="GZ4109"/>
      <c r="HA4109"/>
      <c r="HB4109"/>
      <c r="HC4109"/>
      <c r="HD4109"/>
      <c r="HE4109"/>
    </row>
    <row r="4110" spans="4:213" s="25" customFormat="1" x14ac:dyDescent="0.25">
      <c r="D4110" s="19"/>
      <c r="E4110" s="19"/>
      <c r="F4110" s="20"/>
      <c r="G4110" s="20"/>
      <c r="H4110" s="20"/>
      <c r="I4110" s="20"/>
      <c r="J4110" s="21"/>
      <c r="K4110" s="21"/>
      <c r="L4110" s="20"/>
      <c r="M4110" s="20"/>
      <c r="N4110" s="22"/>
      <c r="O4110" s="22"/>
      <c r="P4110" s="22"/>
      <c r="Q4110" s="22"/>
      <c r="R4110" s="19"/>
      <c r="S4110" s="19"/>
      <c r="T4110" s="19"/>
      <c r="U4110" s="20"/>
      <c r="V4110" s="20"/>
      <c r="W4110" s="20"/>
      <c r="X4110" s="27"/>
      <c r="Y4110" s="253"/>
      <c r="Z4110" s="30"/>
      <c r="AA4110" s="30"/>
      <c r="AB4110" s="31"/>
      <c r="AC4110" s="31"/>
      <c r="AD4110" s="31"/>
      <c r="AE4110" s="31"/>
      <c r="AF4110" s="31"/>
      <c r="AG4110" s="241"/>
      <c r="AH4110" s="31"/>
      <c r="AI4110" s="31"/>
      <c r="AJ4110" s="31"/>
      <c r="AK4110" s="31"/>
      <c r="AL4110" s="120"/>
      <c r="AQ4110" s="26"/>
      <c r="AW4110" s="19"/>
      <c r="AX4110" s="19"/>
      <c r="AY4110" s="19"/>
      <c r="AZ4110" s="19"/>
      <c r="BA4110" s="19"/>
      <c r="BB4110" s="19"/>
      <c r="BC4110" s="1"/>
      <c r="BD4110"/>
      <c r="BE4110"/>
      <c r="BF4110" s="1"/>
      <c r="BG4110"/>
      <c r="BH4110"/>
      <c r="BI4110"/>
      <c r="BJ4110" s="1"/>
      <c r="BK4110" s="1"/>
      <c r="BL4110"/>
      <c r="BM4110" s="1"/>
      <c r="BN4110" s="1"/>
      <c r="BO4110" s="1"/>
      <c r="BP4110" s="1"/>
      <c r="BQ4110" s="1"/>
      <c r="BR4110" s="1"/>
      <c r="BS4110" s="1"/>
      <c r="BT4110" s="22"/>
      <c r="BU4110" s="1"/>
      <c r="BV4110" s="1"/>
      <c r="BW4110" s="1"/>
      <c r="BX4110" s="1"/>
      <c r="BY4110" s="1"/>
      <c r="BZ4110" s="1"/>
      <c r="CA4110" s="1"/>
      <c r="CB4110" s="1"/>
      <c r="CC4110" s="1"/>
      <c r="CD4110" s="1"/>
      <c r="CE4110" s="1"/>
      <c r="CF4110" s="1"/>
      <c r="CG4110" s="1"/>
      <c r="CH4110" s="1"/>
      <c r="CI4110" s="1"/>
      <c r="CJ4110" s="1"/>
      <c r="CK4110" s="1"/>
      <c r="CL4110" s="1"/>
      <c r="CM4110" s="1"/>
      <c r="CN4110" s="1"/>
      <c r="CO4110" s="1"/>
      <c r="CP4110" s="1"/>
      <c r="CQ4110" s="1"/>
      <c r="CR4110" s="1"/>
      <c r="CS4110" s="1"/>
      <c r="CT4110" s="1"/>
      <c r="CU4110" s="1"/>
      <c r="CV4110" s="1"/>
      <c r="CW4110" s="1"/>
      <c r="CX4110" s="1"/>
      <c r="CY4110" s="1"/>
      <c r="CZ4110" s="1"/>
      <c r="DA4110" s="1"/>
      <c r="DB4110" s="1"/>
      <c r="DC4110" s="1"/>
      <c r="DD4110" s="1"/>
      <c r="DE4110" s="1"/>
      <c r="DF4110" s="1"/>
      <c r="DG4110" s="1"/>
      <c r="DH4110" s="1"/>
      <c r="DI4110" s="1"/>
      <c r="DJ4110" s="1"/>
      <c r="DK4110" s="1"/>
      <c r="DL4110" s="1"/>
      <c r="DM4110" s="1"/>
      <c r="DN4110" s="1"/>
      <c r="DO4110" s="1"/>
      <c r="DP4110" s="1"/>
      <c r="DQ4110" s="1"/>
      <c r="DR4110" s="1"/>
      <c r="DS4110" s="1"/>
      <c r="DT4110" s="1"/>
      <c r="DU4110" s="1"/>
      <c r="DV4110" s="1"/>
      <c r="DW4110" s="1"/>
      <c r="DX4110" s="1"/>
      <c r="DY4110" s="1"/>
      <c r="DZ4110" s="1"/>
      <c r="EA4110" s="1"/>
      <c r="EB4110" s="1"/>
      <c r="EC4110" s="1"/>
      <c r="ED4110" s="1"/>
      <c r="EE4110" s="1"/>
      <c r="EF4110" s="1"/>
      <c r="EG4110" s="1"/>
      <c r="EH4110" s="1"/>
      <c r="EI4110" s="1"/>
      <c r="EJ4110" s="1"/>
      <c r="EK4110" s="1"/>
      <c r="EL4110" s="1"/>
      <c r="EM4110" s="1"/>
      <c r="EN4110" s="1"/>
      <c r="EO4110" s="1"/>
      <c r="EP4110" s="1"/>
      <c r="EQ4110" s="1"/>
      <c r="ER4110" s="1"/>
      <c r="ES4110" s="1"/>
      <c r="ET4110" s="1"/>
      <c r="EU4110" s="1"/>
      <c r="EV4110" s="1"/>
      <c r="EW4110" s="1"/>
      <c r="EX4110" s="1"/>
      <c r="EY4110" s="1"/>
      <c r="EZ4110" s="1"/>
      <c r="FA4110" s="1"/>
      <c r="FB4110" s="1"/>
      <c r="FC4110" s="1"/>
      <c r="FD4110" s="1"/>
      <c r="FE4110" s="1"/>
      <c r="FF4110" s="1"/>
      <c r="FG4110" s="1"/>
      <c r="FH4110" s="1"/>
      <c r="FI4110" s="1"/>
      <c r="FJ4110" s="1"/>
      <c r="FK4110" s="1"/>
      <c r="FL4110" s="1"/>
      <c r="FM4110" s="1"/>
      <c r="FN4110" s="1"/>
      <c r="FO4110" s="1"/>
      <c r="FP4110" s="1"/>
      <c r="FQ4110" s="1"/>
      <c r="FR4110" s="1"/>
      <c r="FS4110" s="1"/>
      <c r="FT4110" s="1"/>
      <c r="FU4110" s="1"/>
      <c r="FV4110" s="1"/>
      <c r="FW4110" s="1"/>
      <c r="FX4110" s="1"/>
      <c r="FY4110" s="1"/>
      <c r="FZ4110" s="1"/>
      <c r="GA4110" s="1"/>
      <c r="GB4110" s="1"/>
      <c r="GC4110" s="1"/>
      <c r="GD4110" s="1"/>
      <c r="GE4110" s="1"/>
      <c r="GF4110" s="1"/>
      <c r="GG4110" s="1"/>
      <c r="GH4110" s="1"/>
      <c r="GI4110" s="1"/>
      <c r="GJ4110" s="1"/>
      <c r="GK4110"/>
      <c r="GL4110"/>
      <c r="GM4110"/>
      <c r="GN4110"/>
      <c r="GO4110"/>
      <c r="GP4110"/>
      <c r="GQ4110"/>
      <c r="GR4110"/>
      <c r="GS4110"/>
      <c r="GT4110"/>
      <c r="GU4110"/>
      <c r="GV4110"/>
      <c r="GW4110"/>
      <c r="GX4110"/>
      <c r="GY4110"/>
      <c r="GZ4110"/>
      <c r="HA4110"/>
      <c r="HB4110"/>
      <c r="HC4110"/>
      <c r="HD4110"/>
      <c r="HE4110"/>
    </row>
    <row r="4111" spans="4:213" s="25" customFormat="1" x14ac:dyDescent="0.25">
      <c r="D4111" s="19"/>
      <c r="E4111" s="19"/>
      <c r="F4111" s="20"/>
      <c r="G4111" s="20"/>
      <c r="H4111" s="20"/>
      <c r="I4111" s="20"/>
      <c r="J4111" s="21"/>
      <c r="K4111" s="21"/>
      <c r="L4111" s="20"/>
      <c r="M4111" s="20"/>
      <c r="N4111" s="22"/>
      <c r="O4111" s="22"/>
      <c r="P4111" s="22"/>
      <c r="Q4111" s="22"/>
      <c r="R4111" s="19"/>
      <c r="S4111" s="19"/>
      <c r="T4111" s="19"/>
      <c r="U4111" s="20"/>
      <c r="V4111" s="20"/>
      <c r="W4111" s="20"/>
      <c r="X4111" s="27"/>
      <c r="Y4111" s="253"/>
      <c r="Z4111" s="30"/>
      <c r="AA4111" s="30"/>
      <c r="AB4111" s="31"/>
      <c r="AC4111" s="31"/>
      <c r="AD4111" s="31"/>
      <c r="AE4111" s="31"/>
      <c r="AF4111" s="31"/>
      <c r="AG4111" s="241"/>
      <c r="AH4111" s="31"/>
      <c r="AI4111" s="31"/>
      <c r="AJ4111" s="31"/>
      <c r="AK4111" s="31"/>
      <c r="AL4111" s="120"/>
      <c r="AQ4111" s="26"/>
      <c r="AW4111" s="19"/>
      <c r="AX4111" s="19"/>
      <c r="AY4111" s="19"/>
      <c r="AZ4111" s="19"/>
      <c r="BA4111" s="19"/>
      <c r="BB4111" s="19"/>
      <c r="BC4111" s="1"/>
      <c r="BD4111"/>
      <c r="BE4111"/>
      <c r="BF4111" s="1"/>
      <c r="BG4111"/>
      <c r="BH4111"/>
      <c r="BI4111"/>
      <c r="BJ4111" s="1"/>
      <c r="BK4111" s="1"/>
      <c r="BL4111"/>
      <c r="BM4111" s="1"/>
      <c r="BN4111" s="1"/>
      <c r="BO4111" s="1"/>
      <c r="BP4111" s="1"/>
      <c r="BQ4111" s="1"/>
      <c r="BR4111" s="1"/>
      <c r="BS4111" s="1"/>
      <c r="BT4111" s="22"/>
      <c r="BU4111" s="1"/>
      <c r="BV4111" s="1"/>
      <c r="BW4111" s="1"/>
      <c r="BX4111" s="1"/>
      <c r="BY4111" s="1"/>
      <c r="BZ4111" s="1"/>
      <c r="CA4111" s="1"/>
      <c r="CB4111" s="1"/>
      <c r="CC4111" s="1"/>
      <c r="CD4111" s="1"/>
      <c r="CE4111" s="1"/>
      <c r="CF4111" s="1"/>
      <c r="CG4111" s="1"/>
      <c r="CH4111" s="1"/>
      <c r="CI4111" s="1"/>
      <c r="CJ4111" s="1"/>
      <c r="CK4111" s="1"/>
      <c r="CL4111" s="1"/>
      <c r="CM4111" s="1"/>
      <c r="CN4111" s="1"/>
      <c r="CO4111" s="1"/>
      <c r="CP4111" s="1"/>
      <c r="CQ4111" s="1"/>
      <c r="CR4111" s="1"/>
      <c r="CS4111" s="1"/>
      <c r="CT4111" s="1"/>
      <c r="CU4111" s="1"/>
      <c r="CV4111" s="1"/>
      <c r="CW4111" s="1"/>
      <c r="CX4111" s="1"/>
      <c r="CY4111" s="1"/>
      <c r="CZ4111" s="1"/>
      <c r="DA4111" s="1"/>
      <c r="DB4111" s="1"/>
      <c r="DC4111" s="1"/>
      <c r="DD4111" s="1"/>
      <c r="DE4111" s="1"/>
      <c r="DF4111" s="1"/>
      <c r="DG4111" s="1"/>
      <c r="DH4111" s="1"/>
      <c r="DI4111" s="1"/>
      <c r="DJ4111" s="1"/>
      <c r="DK4111" s="1"/>
      <c r="DL4111" s="1"/>
      <c r="DM4111" s="1"/>
      <c r="DN4111" s="1"/>
      <c r="DO4111" s="1"/>
      <c r="DP4111" s="1"/>
      <c r="DQ4111" s="1"/>
      <c r="DR4111" s="1"/>
      <c r="DS4111" s="1"/>
      <c r="DT4111" s="1"/>
      <c r="DU4111" s="1"/>
      <c r="DV4111" s="1"/>
      <c r="DW4111" s="1"/>
      <c r="DX4111" s="1"/>
      <c r="DY4111" s="1"/>
      <c r="DZ4111" s="1"/>
      <c r="EA4111" s="1"/>
      <c r="EB4111" s="1"/>
      <c r="EC4111" s="1"/>
      <c r="ED4111" s="1"/>
      <c r="EE4111" s="1"/>
      <c r="EF4111" s="1"/>
      <c r="EG4111" s="1"/>
      <c r="EH4111" s="1"/>
      <c r="EI4111" s="1"/>
      <c r="EJ4111" s="1"/>
      <c r="EK4111" s="1"/>
      <c r="EL4111" s="1"/>
      <c r="EM4111" s="1"/>
      <c r="EN4111" s="1"/>
      <c r="EO4111" s="1"/>
      <c r="EP4111" s="1"/>
      <c r="EQ4111" s="1"/>
      <c r="ER4111" s="1"/>
      <c r="ES4111" s="1"/>
      <c r="ET4111" s="1"/>
      <c r="EU4111" s="1"/>
      <c r="EV4111" s="1"/>
      <c r="EW4111" s="1"/>
      <c r="EX4111" s="1"/>
      <c r="EY4111" s="1"/>
      <c r="EZ4111" s="1"/>
      <c r="FA4111" s="1"/>
      <c r="FB4111" s="1"/>
      <c r="FC4111" s="1"/>
      <c r="FD4111" s="1"/>
      <c r="FE4111" s="1"/>
      <c r="FF4111" s="1"/>
      <c r="FG4111" s="1"/>
      <c r="FH4111" s="1"/>
      <c r="FI4111" s="1"/>
      <c r="FJ4111" s="1"/>
      <c r="FK4111" s="1"/>
      <c r="FL4111" s="1"/>
      <c r="FM4111" s="1"/>
      <c r="FN4111" s="1"/>
      <c r="FO4111" s="1"/>
      <c r="FP4111" s="1"/>
      <c r="FQ4111" s="1"/>
      <c r="FR4111" s="1"/>
      <c r="FS4111" s="1"/>
      <c r="FT4111" s="1"/>
      <c r="FU4111" s="1"/>
      <c r="FV4111" s="1"/>
      <c r="FW4111" s="1"/>
      <c r="FX4111" s="1"/>
      <c r="FY4111" s="1"/>
      <c r="FZ4111" s="1"/>
      <c r="GA4111" s="1"/>
      <c r="GB4111" s="1"/>
      <c r="GC4111" s="1"/>
      <c r="GD4111" s="1"/>
      <c r="GE4111" s="1"/>
      <c r="GF4111" s="1"/>
      <c r="GG4111" s="1"/>
      <c r="GH4111" s="1"/>
      <c r="GI4111" s="1"/>
      <c r="GJ4111" s="1"/>
      <c r="GK4111"/>
      <c r="GL4111"/>
      <c r="GM4111"/>
      <c r="GN4111"/>
      <c r="GO4111"/>
      <c r="GP4111"/>
      <c r="GQ4111"/>
      <c r="GR4111"/>
      <c r="GS4111"/>
      <c r="GT4111"/>
      <c r="GU4111"/>
      <c r="GV4111"/>
      <c r="GW4111"/>
      <c r="GX4111"/>
      <c r="GY4111"/>
      <c r="GZ4111"/>
      <c r="HA4111"/>
      <c r="HB4111"/>
      <c r="HC4111"/>
      <c r="HD4111"/>
      <c r="HE4111"/>
    </row>
    <row r="4112" spans="4:213" s="25" customFormat="1" x14ac:dyDescent="0.25">
      <c r="D4112" s="19"/>
      <c r="E4112" s="19"/>
      <c r="F4112" s="20"/>
      <c r="G4112" s="20"/>
      <c r="H4112" s="20"/>
      <c r="I4112" s="20"/>
      <c r="J4112" s="21"/>
      <c r="K4112" s="21"/>
      <c r="L4112" s="20"/>
      <c r="M4112" s="20"/>
      <c r="N4112" s="22"/>
      <c r="O4112" s="22"/>
      <c r="P4112" s="22"/>
      <c r="Q4112" s="22"/>
      <c r="R4112" s="19"/>
      <c r="S4112" s="19"/>
      <c r="T4112" s="19"/>
      <c r="U4112" s="20"/>
      <c r="V4112" s="20"/>
      <c r="W4112" s="20"/>
      <c r="X4112" s="27"/>
      <c r="Y4112" s="253"/>
      <c r="Z4112" s="30"/>
      <c r="AA4112" s="30"/>
      <c r="AB4112" s="31"/>
      <c r="AC4112" s="31"/>
      <c r="AD4112" s="31"/>
      <c r="AE4112" s="31"/>
      <c r="AF4112" s="31"/>
      <c r="AG4112" s="241"/>
      <c r="AH4112" s="31"/>
      <c r="AI4112" s="31"/>
      <c r="AJ4112" s="31"/>
      <c r="AK4112" s="31"/>
      <c r="AL4112" s="120"/>
      <c r="AQ4112" s="26"/>
      <c r="AW4112" s="19"/>
      <c r="AX4112" s="19"/>
      <c r="AY4112" s="19"/>
      <c r="AZ4112" s="19"/>
      <c r="BA4112" s="19"/>
      <c r="BB4112" s="19"/>
      <c r="BC4112" s="1"/>
      <c r="BD4112"/>
      <c r="BE4112"/>
      <c r="BF4112" s="1"/>
      <c r="BG4112"/>
      <c r="BH4112"/>
      <c r="BI4112"/>
      <c r="BJ4112" s="1"/>
      <c r="BK4112" s="1"/>
      <c r="BL4112"/>
      <c r="BM4112" s="1"/>
      <c r="BN4112" s="1"/>
      <c r="BO4112" s="1"/>
      <c r="BP4112" s="1"/>
      <c r="BQ4112" s="1"/>
      <c r="BR4112" s="1"/>
      <c r="BS4112" s="1"/>
      <c r="BT4112" s="22"/>
      <c r="BU4112" s="1"/>
      <c r="BV4112" s="1"/>
      <c r="BW4112" s="1"/>
      <c r="BX4112" s="1"/>
      <c r="BY4112" s="1"/>
      <c r="BZ4112" s="1"/>
      <c r="CA4112" s="1"/>
      <c r="CB4112" s="1"/>
      <c r="CC4112" s="1"/>
      <c r="CD4112" s="1"/>
      <c r="CE4112" s="1"/>
      <c r="CF4112" s="1"/>
      <c r="CG4112" s="1"/>
      <c r="CH4112" s="1"/>
      <c r="CI4112" s="1"/>
      <c r="CJ4112" s="1"/>
      <c r="CK4112" s="1"/>
      <c r="CL4112" s="1"/>
      <c r="CM4112" s="1"/>
      <c r="CN4112" s="1"/>
      <c r="CO4112" s="1"/>
      <c r="CP4112" s="1"/>
      <c r="CQ4112" s="1"/>
      <c r="CR4112" s="1"/>
      <c r="CS4112" s="1"/>
      <c r="CT4112" s="1"/>
      <c r="CU4112" s="1"/>
      <c r="CV4112" s="1"/>
      <c r="CW4112" s="1"/>
      <c r="CX4112" s="1"/>
      <c r="CY4112" s="1"/>
      <c r="CZ4112" s="1"/>
      <c r="DA4112" s="1"/>
      <c r="DB4112" s="1"/>
      <c r="DC4112" s="1"/>
      <c r="DD4112" s="1"/>
      <c r="DE4112" s="1"/>
      <c r="DF4112" s="1"/>
      <c r="DG4112" s="1"/>
      <c r="DH4112" s="1"/>
      <c r="DI4112" s="1"/>
      <c r="DJ4112" s="1"/>
      <c r="DK4112" s="1"/>
      <c r="DL4112" s="1"/>
      <c r="DM4112" s="1"/>
      <c r="DN4112" s="1"/>
      <c r="DO4112" s="1"/>
      <c r="DP4112" s="1"/>
      <c r="DQ4112" s="1"/>
      <c r="DR4112" s="1"/>
      <c r="DS4112" s="1"/>
      <c r="DT4112" s="1"/>
      <c r="DU4112" s="1"/>
      <c r="DV4112" s="1"/>
      <c r="DW4112" s="1"/>
      <c r="DX4112" s="1"/>
      <c r="DY4112" s="1"/>
      <c r="DZ4112" s="1"/>
      <c r="EA4112" s="1"/>
      <c r="EB4112" s="1"/>
      <c r="EC4112" s="1"/>
      <c r="ED4112" s="1"/>
      <c r="EE4112" s="1"/>
      <c r="EF4112" s="1"/>
      <c r="EG4112" s="1"/>
      <c r="EH4112" s="1"/>
      <c r="EI4112" s="1"/>
      <c r="EJ4112" s="1"/>
      <c r="EK4112" s="1"/>
      <c r="EL4112" s="1"/>
      <c r="EM4112" s="1"/>
      <c r="EN4112" s="1"/>
      <c r="EO4112" s="1"/>
      <c r="EP4112" s="1"/>
      <c r="EQ4112" s="1"/>
      <c r="ER4112" s="1"/>
      <c r="ES4112" s="1"/>
      <c r="ET4112" s="1"/>
      <c r="EU4112" s="1"/>
      <c r="EV4112" s="1"/>
      <c r="EW4112" s="1"/>
      <c r="EX4112" s="1"/>
      <c r="EY4112" s="1"/>
      <c r="EZ4112" s="1"/>
      <c r="FA4112" s="1"/>
      <c r="FB4112" s="1"/>
      <c r="FC4112" s="1"/>
      <c r="FD4112" s="1"/>
      <c r="FE4112" s="1"/>
      <c r="FF4112" s="1"/>
      <c r="FG4112" s="1"/>
      <c r="FH4112" s="1"/>
      <c r="FI4112" s="1"/>
      <c r="FJ4112" s="1"/>
      <c r="FK4112" s="1"/>
      <c r="FL4112" s="1"/>
      <c r="FM4112" s="1"/>
      <c r="FN4112" s="1"/>
      <c r="FO4112" s="1"/>
      <c r="FP4112" s="1"/>
      <c r="FQ4112" s="1"/>
      <c r="FR4112" s="1"/>
      <c r="FS4112" s="1"/>
      <c r="FT4112" s="1"/>
      <c r="FU4112" s="1"/>
      <c r="FV4112" s="1"/>
      <c r="FW4112" s="1"/>
      <c r="FX4112" s="1"/>
      <c r="FY4112" s="1"/>
      <c r="FZ4112" s="1"/>
      <c r="GA4112" s="1"/>
      <c r="GB4112" s="1"/>
      <c r="GC4112" s="1"/>
      <c r="GD4112" s="1"/>
      <c r="GE4112" s="1"/>
      <c r="GF4112" s="1"/>
      <c r="GG4112" s="1"/>
      <c r="GH4112" s="1"/>
      <c r="GI4112" s="1"/>
      <c r="GJ4112" s="1"/>
      <c r="GK4112"/>
      <c r="GL4112"/>
      <c r="GM4112"/>
      <c r="GN4112"/>
      <c r="GO4112"/>
      <c r="GP4112"/>
      <c r="GQ4112"/>
      <c r="GR4112"/>
      <c r="GS4112"/>
      <c r="GT4112"/>
      <c r="GU4112"/>
      <c r="GV4112"/>
      <c r="GW4112"/>
      <c r="GX4112"/>
      <c r="GY4112"/>
      <c r="GZ4112"/>
      <c r="HA4112"/>
      <c r="HB4112"/>
      <c r="HC4112"/>
      <c r="HD4112"/>
      <c r="HE4112"/>
    </row>
    <row r="4113" spans="4:213" s="25" customFormat="1" x14ac:dyDescent="0.25">
      <c r="D4113" s="19"/>
      <c r="E4113" s="19"/>
      <c r="F4113" s="20"/>
      <c r="G4113" s="20"/>
      <c r="H4113" s="20"/>
      <c r="I4113" s="20"/>
      <c r="J4113" s="21"/>
      <c r="K4113" s="21"/>
      <c r="L4113" s="20"/>
      <c r="M4113" s="20"/>
      <c r="N4113" s="22"/>
      <c r="O4113" s="22"/>
      <c r="P4113" s="22"/>
      <c r="Q4113" s="22"/>
      <c r="R4113" s="19"/>
      <c r="S4113" s="19"/>
      <c r="T4113" s="19"/>
      <c r="U4113" s="20"/>
      <c r="V4113" s="20"/>
      <c r="W4113" s="20"/>
      <c r="X4113" s="27"/>
      <c r="Y4113" s="253"/>
      <c r="Z4113" s="30"/>
      <c r="AA4113" s="30"/>
      <c r="AB4113" s="31"/>
      <c r="AC4113" s="31"/>
      <c r="AD4113" s="31"/>
      <c r="AE4113" s="31"/>
      <c r="AF4113" s="31"/>
      <c r="AG4113" s="241"/>
      <c r="AH4113" s="31"/>
      <c r="AI4113" s="31"/>
      <c r="AJ4113" s="31"/>
      <c r="AK4113" s="31"/>
      <c r="AL4113" s="120"/>
      <c r="AQ4113" s="26"/>
      <c r="AW4113" s="19"/>
      <c r="AX4113" s="19"/>
      <c r="AY4113" s="19"/>
      <c r="AZ4113" s="19"/>
      <c r="BA4113" s="19"/>
      <c r="BB4113" s="19"/>
      <c r="BC4113" s="1"/>
      <c r="BD4113"/>
      <c r="BE4113"/>
      <c r="BF4113" s="1"/>
      <c r="BG4113"/>
      <c r="BH4113"/>
      <c r="BI4113"/>
      <c r="BJ4113" s="1"/>
      <c r="BK4113" s="1"/>
      <c r="BL4113"/>
      <c r="BM4113" s="1"/>
      <c r="BN4113" s="1"/>
      <c r="BO4113" s="1"/>
      <c r="BP4113" s="1"/>
      <c r="BQ4113" s="1"/>
      <c r="BR4113" s="1"/>
      <c r="BS4113" s="1"/>
      <c r="BT4113" s="22"/>
      <c r="BU4113" s="1"/>
      <c r="BV4113" s="1"/>
      <c r="BW4113" s="1"/>
      <c r="BX4113" s="1"/>
      <c r="BY4113" s="1"/>
      <c r="BZ4113" s="1"/>
      <c r="CA4113" s="1"/>
      <c r="CB4113" s="1"/>
      <c r="CC4113" s="1"/>
      <c r="CD4113" s="1"/>
      <c r="CE4113" s="1"/>
      <c r="CF4113" s="1"/>
      <c r="CG4113" s="1"/>
      <c r="CH4113" s="1"/>
      <c r="CI4113" s="1"/>
      <c r="CJ4113" s="1"/>
      <c r="CK4113" s="1"/>
      <c r="CL4113" s="1"/>
      <c r="CM4113" s="1"/>
      <c r="CN4113" s="1"/>
      <c r="CO4113" s="1"/>
      <c r="CP4113" s="1"/>
      <c r="CQ4113" s="1"/>
      <c r="CR4113" s="1"/>
      <c r="CS4113" s="1"/>
      <c r="CT4113" s="1"/>
      <c r="CU4113" s="1"/>
      <c r="CV4113" s="1"/>
      <c r="CW4113" s="1"/>
      <c r="CX4113" s="1"/>
      <c r="CY4113" s="1"/>
      <c r="CZ4113" s="1"/>
      <c r="DA4113" s="1"/>
      <c r="DB4113" s="1"/>
      <c r="DC4113" s="1"/>
      <c r="DD4113" s="1"/>
      <c r="DE4113" s="1"/>
      <c r="DF4113" s="1"/>
      <c r="DG4113" s="1"/>
      <c r="DH4113" s="1"/>
      <c r="DI4113" s="1"/>
      <c r="DJ4113" s="1"/>
      <c r="DK4113" s="1"/>
      <c r="DL4113" s="1"/>
      <c r="DM4113" s="1"/>
      <c r="DN4113" s="1"/>
      <c r="DO4113" s="1"/>
      <c r="DP4113" s="1"/>
      <c r="DQ4113" s="1"/>
      <c r="DR4113" s="1"/>
      <c r="DS4113" s="1"/>
      <c r="DT4113" s="1"/>
      <c r="DU4113" s="1"/>
      <c r="DV4113" s="1"/>
      <c r="DW4113" s="1"/>
      <c r="DX4113" s="1"/>
      <c r="DY4113" s="1"/>
      <c r="DZ4113" s="1"/>
      <c r="EA4113" s="1"/>
      <c r="EB4113" s="1"/>
      <c r="EC4113" s="1"/>
      <c r="ED4113" s="1"/>
      <c r="EE4113" s="1"/>
      <c r="EF4113" s="1"/>
      <c r="EG4113" s="1"/>
      <c r="EH4113" s="1"/>
      <c r="EI4113" s="1"/>
      <c r="EJ4113" s="1"/>
      <c r="EK4113" s="1"/>
      <c r="EL4113" s="1"/>
      <c r="EM4113" s="1"/>
      <c r="EN4113" s="1"/>
      <c r="EO4113" s="1"/>
      <c r="EP4113" s="1"/>
      <c r="EQ4113" s="1"/>
      <c r="ER4113" s="1"/>
      <c r="ES4113" s="1"/>
      <c r="ET4113" s="1"/>
      <c r="EU4113" s="1"/>
      <c r="EV4113" s="1"/>
      <c r="EW4113" s="1"/>
      <c r="EX4113" s="1"/>
      <c r="EY4113" s="1"/>
      <c r="EZ4113" s="1"/>
      <c r="FA4113" s="1"/>
      <c r="FB4113" s="1"/>
      <c r="FC4113" s="1"/>
      <c r="FD4113" s="1"/>
      <c r="FE4113" s="1"/>
      <c r="FF4113" s="1"/>
      <c r="FG4113" s="1"/>
      <c r="FH4113" s="1"/>
      <c r="FI4113" s="1"/>
      <c r="FJ4113" s="1"/>
      <c r="FK4113" s="1"/>
      <c r="FL4113" s="1"/>
      <c r="FM4113" s="1"/>
      <c r="FN4113" s="1"/>
      <c r="FO4113" s="1"/>
      <c r="FP4113" s="1"/>
      <c r="FQ4113" s="1"/>
      <c r="FR4113" s="1"/>
      <c r="FS4113" s="1"/>
      <c r="FT4113" s="1"/>
      <c r="FU4113" s="1"/>
      <c r="FV4113" s="1"/>
      <c r="FW4113" s="1"/>
      <c r="FX4113" s="1"/>
      <c r="FY4113" s="1"/>
      <c r="FZ4113" s="1"/>
      <c r="GA4113" s="1"/>
      <c r="GB4113" s="1"/>
      <c r="GC4113" s="1"/>
      <c r="GD4113" s="1"/>
      <c r="GE4113" s="1"/>
      <c r="GF4113" s="1"/>
      <c r="GG4113" s="1"/>
      <c r="GH4113" s="1"/>
      <c r="GI4113" s="1"/>
      <c r="GJ4113" s="1"/>
      <c r="GK4113"/>
      <c r="GL4113"/>
      <c r="GM4113"/>
      <c r="GN4113"/>
      <c r="GO4113"/>
      <c r="GP4113"/>
      <c r="GQ4113"/>
      <c r="GR4113"/>
      <c r="GS4113"/>
      <c r="GT4113"/>
      <c r="GU4113"/>
      <c r="GV4113"/>
      <c r="GW4113"/>
      <c r="GX4113"/>
      <c r="GY4113"/>
      <c r="GZ4113"/>
      <c r="HA4113"/>
      <c r="HB4113"/>
      <c r="HC4113"/>
      <c r="HD4113"/>
      <c r="HE4113"/>
    </row>
    <row r="4114" spans="4:213" s="25" customFormat="1" x14ac:dyDescent="0.25">
      <c r="D4114" s="19"/>
      <c r="E4114" s="19"/>
      <c r="F4114" s="20"/>
      <c r="G4114" s="20"/>
      <c r="H4114" s="20"/>
      <c r="I4114" s="20"/>
      <c r="J4114" s="21"/>
      <c r="K4114" s="21"/>
      <c r="L4114" s="20"/>
      <c r="M4114" s="20"/>
      <c r="N4114" s="22"/>
      <c r="O4114" s="22"/>
      <c r="P4114" s="22"/>
      <c r="Q4114" s="22"/>
      <c r="R4114" s="19"/>
      <c r="S4114" s="19"/>
      <c r="T4114" s="19"/>
      <c r="U4114" s="20"/>
      <c r="V4114" s="20"/>
      <c r="W4114" s="20"/>
      <c r="X4114" s="27"/>
      <c r="Y4114" s="253"/>
      <c r="Z4114" s="30"/>
      <c r="AA4114" s="30"/>
      <c r="AB4114" s="31"/>
      <c r="AC4114" s="31"/>
      <c r="AD4114" s="31"/>
      <c r="AE4114" s="31"/>
      <c r="AF4114" s="31"/>
      <c r="AG4114" s="241"/>
      <c r="AH4114" s="31"/>
      <c r="AI4114" s="31"/>
      <c r="AJ4114" s="31"/>
      <c r="AK4114" s="31"/>
      <c r="AL4114" s="120"/>
      <c r="AQ4114" s="26"/>
      <c r="AW4114" s="19"/>
      <c r="AX4114" s="19"/>
      <c r="AY4114" s="19"/>
      <c r="AZ4114" s="19"/>
      <c r="BA4114" s="19"/>
      <c r="BB4114" s="19"/>
      <c r="BC4114" s="1"/>
      <c r="BD4114"/>
      <c r="BE4114"/>
      <c r="BF4114" s="1"/>
      <c r="BG4114"/>
      <c r="BH4114"/>
      <c r="BI4114"/>
      <c r="BJ4114" s="1"/>
      <c r="BK4114" s="1"/>
      <c r="BL4114"/>
      <c r="BM4114" s="1"/>
      <c r="BN4114" s="1"/>
      <c r="BO4114" s="1"/>
      <c r="BP4114" s="1"/>
      <c r="BQ4114" s="1"/>
      <c r="BR4114" s="1"/>
      <c r="BS4114" s="1"/>
      <c r="BT4114" s="22"/>
      <c r="BU4114" s="1"/>
      <c r="BV4114" s="1"/>
      <c r="BW4114" s="1"/>
      <c r="BX4114" s="1"/>
      <c r="BY4114" s="1"/>
      <c r="BZ4114" s="1"/>
      <c r="CA4114" s="1"/>
      <c r="CB4114" s="1"/>
      <c r="CC4114" s="1"/>
      <c r="CD4114" s="1"/>
      <c r="CE4114" s="1"/>
      <c r="CF4114" s="1"/>
      <c r="CG4114" s="1"/>
      <c r="CH4114" s="1"/>
      <c r="CI4114" s="1"/>
      <c r="CJ4114" s="1"/>
      <c r="CK4114" s="1"/>
      <c r="CL4114" s="1"/>
      <c r="CM4114" s="1"/>
      <c r="CN4114" s="1"/>
      <c r="CO4114" s="1"/>
      <c r="CP4114" s="1"/>
      <c r="CQ4114" s="1"/>
      <c r="CR4114" s="1"/>
      <c r="CS4114" s="1"/>
      <c r="CT4114" s="1"/>
      <c r="CU4114" s="1"/>
      <c r="CV4114" s="1"/>
      <c r="CW4114" s="1"/>
      <c r="CX4114" s="1"/>
      <c r="CY4114" s="1"/>
      <c r="CZ4114" s="1"/>
      <c r="DA4114" s="1"/>
      <c r="DB4114" s="1"/>
      <c r="DC4114" s="1"/>
      <c r="DD4114" s="1"/>
      <c r="DE4114" s="1"/>
      <c r="DF4114" s="1"/>
      <c r="DG4114" s="1"/>
      <c r="DH4114" s="1"/>
      <c r="DI4114" s="1"/>
      <c r="DJ4114" s="1"/>
      <c r="DK4114" s="1"/>
      <c r="DL4114" s="1"/>
      <c r="DM4114" s="1"/>
      <c r="DN4114" s="1"/>
      <c r="DO4114" s="1"/>
      <c r="DP4114" s="1"/>
      <c r="DQ4114" s="1"/>
      <c r="DR4114" s="1"/>
      <c r="DS4114" s="1"/>
      <c r="DT4114" s="1"/>
      <c r="DU4114" s="1"/>
      <c r="DV4114" s="1"/>
      <c r="DW4114" s="1"/>
      <c r="DX4114" s="1"/>
      <c r="DY4114" s="1"/>
      <c r="DZ4114" s="1"/>
      <c r="EA4114" s="1"/>
      <c r="EB4114" s="1"/>
      <c r="EC4114" s="1"/>
      <c r="ED4114" s="1"/>
      <c r="EE4114" s="1"/>
      <c r="EF4114" s="1"/>
      <c r="EG4114" s="1"/>
      <c r="EH4114" s="1"/>
      <c r="EI4114" s="1"/>
      <c r="EJ4114" s="1"/>
      <c r="EK4114" s="1"/>
      <c r="EL4114" s="1"/>
      <c r="EM4114" s="1"/>
      <c r="EN4114" s="1"/>
      <c r="EO4114" s="1"/>
      <c r="EP4114" s="1"/>
      <c r="EQ4114" s="1"/>
      <c r="ER4114" s="1"/>
      <c r="ES4114" s="1"/>
      <c r="ET4114" s="1"/>
      <c r="EU4114" s="1"/>
      <c r="EV4114" s="1"/>
      <c r="EW4114" s="1"/>
      <c r="EX4114" s="1"/>
      <c r="EY4114" s="1"/>
      <c r="EZ4114" s="1"/>
      <c r="FA4114" s="1"/>
      <c r="FB4114" s="1"/>
      <c r="FC4114" s="1"/>
      <c r="FD4114" s="1"/>
      <c r="FE4114" s="1"/>
      <c r="FF4114" s="1"/>
      <c r="FG4114" s="1"/>
      <c r="FH4114" s="1"/>
      <c r="FI4114" s="1"/>
      <c r="FJ4114" s="1"/>
      <c r="FK4114" s="1"/>
      <c r="FL4114" s="1"/>
      <c r="FM4114" s="1"/>
      <c r="FN4114" s="1"/>
      <c r="FO4114" s="1"/>
      <c r="FP4114" s="1"/>
      <c r="FQ4114" s="1"/>
      <c r="FR4114" s="1"/>
      <c r="FS4114" s="1"/>
      <c r="FT4114" s="1"/>
      <c r="FU4114" s="1"/>
      <c r="FV4114" s="1"/>
      <c r="FW4114" s="1"/>
      <c r="FX4114" s="1"/>
      <c r="FY4114" s="1"/>
      <c r="FZ4114" s="1"/>
      <c r="GA4114" s="1"/>
      <c r="GB4114" s="1"/>
      <c r="GC4114" s="1"/>
      <c r="GD4114" s="1"/>
      <c r="GE4114" s="1"/>
      <c r="GF4114" s="1"/>
      <c r="GG4114" s="1"/>
      <c r="GH4114" s="1"/>
      <c r="GI4114" s="1"/>
      <c r="GJ4114" s="1"/>
      <c r="GK4114"/>
      <c r="GL4114"/>
      <c r="GM4114"/>
      <c r="GN4114"/>
      <c r="GO4114"/>
      <c r="GP4114"/>
      <c r="GQ4114"/>
      <c r="GR4114"/>
      <c r="GS4114"/>
      <c r="GT4114"/>
      <c r="GU4114"/>
      <c r="GV4114"/>
      <c r="GW4114"/>
      <c r="GX4114"/>
      <c r="GY4114"/>
      <c r="GZ4114"/>
      <c r="HA4114"/>
      <c r="HB4114"/>
      <c r="HC4114"/>
      <c r="HD4114"/>
      <c r="HE4114"/>
    </row>
    <row r="4115" spans="4:213" s="25" customFormat="1" x14ac:dyDescent="0.25">
      <c r="D4115" s="19"/>
      <c r="E4115" s="19"/>
      <c r="F4115" s="20"/>
      <c r="G4115" s="20"/>
      <c r="H4115" s="20"/>
      <c r="I4115" s="20"/>
      <c r="J4115" s="21"/>
      <c r="K4115" s="21"/>
      <c r="L4115" s="20"/>
      <c r="M4115" s="20"/>
      <c r="N4115" s="22"/>
      <c r="O4115" s="22"/>
      <c r="P4115" s="22"/>
      <c r="Q4115" s="22"/>
      <c r="R4115" s="19"/>
      <c r="S4115" s="19"/>
      <c r="T4115" s="19"/>
      <c r="U4115" s="20"/>
      <c r="V4115" s="20"/>
      <c r="W4115" s="20"/>
      <c r="X4115" s="27"/>
      <c r="Y4115" s="253"/>
      <c r="Z4115" s="30"/>
      <c r="AA4115" s="30"/>
      <c r="AB4115" s="31"/>
      <c r="AC4115" s="31"/>
      <c r="AD4115" s="31"/>
      <c r="AE4115" s="31"/>
      <c r="AF4115" s="31"/>
      <c r="AG4115" s="241"/>
      <c r="AH4115" s="31"/>
      <c r="AI4115" s="31"/>
      <c r="AJ4115" s="31"/>
      <c r="AK4115" s="31"/>
      <c r="AL4115" s="120"/>
      <c r="AQ4115" s="26"/>
      <c r="AW4115" s="19"/>
      <c r="AX4115" s="19"/>
      <c r="AY4115" s="19"/>
      <c r="AZ4115" s="19"/>
      <c r="BA4115" s="19"/>
      <c r="BB4115" s="19"/>
      <c r="BC4115" s="1"/>
      <c r="BD4115"/>
      <c r="BE4115"/>
      <c r="BF4115" s="1"/>
      <c r="BG4115"/>
      <c r="BH4115"/>
      <c r="BI4115"/>
      <c r="BJ4115" s="1"/>
      <c r="BK4115" s="1"/>
      <c r="BL4115"/>
      <c r="BM4115" s="1"/>
      <c r="BN4115" s="1"/>
      <c r="BO4115" s="1"/>
      <c r="BP4115" s="1"/>
      <c r="BQ4115" s="1"/>
      <c r="BR4115" s="1"/>
      <c r="BS4115" s="1"/>
      <c r="BT4115" s="22"/>
      <c r="BU4115" s="1"/>
      <c r="BV4115" s="1"/>
      <c r="BW4115" s="1"/>
      <c r="BX4115" s="1"/>
      <c r="BY4115" s="1"/>
      <c r="BZ4115" s="1"/>
      <c r="CA4115" s="1"/>
      <c r="CB4115" s="1"/>
      <c r="CC4115" s="1"/>
      <c r="CD4115" s="1"/>
      <c r="CE4115" s="1"/>
      <c r="CF4115" s="1"/>
      <c r="CG4115" s="1"/>
      <c r="CH4115" s="1"/>
      <c r="CI4115" s="1"/>
      <c r="CJ4115" s="1"/>
      <c r="CK4115" s="1"/>
      <c r="CL4115" s="1"/>
      <c r="CM4115" s="1"/>
      <c r="CN4115" s="1"/>
      <c r="CO4115" s="1"/>
      <c r="CP4115" s="1"/>
      <c r="CQ4115" s="1"/>
      <c r="CR4115" s="1"/>
      <c r="CS4115" s="1"/>
      <c r="CT4115" s="1"/>
      <c r="CU4115" s="1"/>
      <c r="CV4115" s="1"/>
      <c r="CW4115" s="1"/>
      <c r="CX4115" s="1"/>
      <c r="CY4115" s="1"/>
      <c r="CZ4115" s="1"/>
      <c r="DA4115" s="1"/>
      <c r="DB4115" s="1"/>
      <c r="DC4115" s="1"/>
      <c r="DD4115" s="1"/>
      <c r="DE4115" s="1"/>
      <c r="DF4115" s="1"/>
      <c r="DG4115" s="1"/>
      <c r="DH4115" s="1"/>
      <c r="DI4115" s="1"/>
      <c r="DJ4115" s="1"/>
      <c r="DK4115" s="1"/>
      <c r="DL4115" s="1"/>
      <c r="DM4115" s="1"/>
      <c r="DN4115" s="1"/>
      <c r="DO4115" s="1"/>
      <c r="DP4115" s="1"/>
      <c r="DQ4115" s="1"/>
      <c r="DR4115" s="1"/>
      <c r="DS4115" s="1"/>
      <c r="DT4115" s="1"/>
      <c r="DU4115" s="1"/>
      <c r="DV4115" s="1"/>
      <c r="DW4115" s="1"/>
      <c r="DX4115" s="1"/>
      <c r="DY4115" s="1"/>
      <c r="DZ4115" s="1"/>
      <c r="EA4115" s="1"/>
      <c r="EB4115" s="1"/>
      <c r="EC4115" s="1"/>
      <c r="ED4115" s="1"/>
      <c r="EE4115" s="1"/>
      <c r="EF4115" s="1"/>
      <c r="EG4115" s="1"/>
      <c r="EH4115" s="1"/>
      <c r="EI4115" s="1"/>
      <c r="EJ4115" s="1"/>
      <c r="EK4115" s="1"/>
      <c r="EL4115" s="1"/>
      <c r="EM4115" s="1"/>
      <c r="EN4115" s="1"/>
      <c r="EO4115" s="1"/>
      <c r="EP4115" s="1"/>
      <c r="EQ4115" s="1"/>
      <c r="ER4115" s="1"/>
      <c r="ES4115" s="1"/>
      <c r="ET4115" s="1"/>
      <c r="EU4115" s="1"/>
      <c r="EV4115" s="1"/>
      <c r="EW4115" s="1"/>
      <c r="EX4115" s="1"/>
      <c r="EY4115" s="1"/>
      <c r="EZ4115" s="1"/>
      <c r="FA4115" s="1"/>
      <c r="FB4115" s="1"/>
      <c r="FC4115" s="1"/>
      <c r="FD4115" s="1"/>
      <c r="FE4115" s="1"/>
      <c r="FF4115" s="1"/>
      <c r="FG4115" s="1"/>
      <c r="FH4115" s="1"/>
      <c r="FI4115" s="1"/>
      <c r="FJ4115" s="1"/>
      <c r="FK4115" s="1"/>
      <c r="FL4115" s="1"/>
      <c r="FM4115" s="1"/>
      <c r="FN4115" s="1"/>
      <c r="FO4115" s="1"/>
      <c r="FP4115" s="1"/>
      <c r="FQ4115" s="1"/>
      <c r="FR4115" s="1"/>
      <c r="FS4115" s="1"/>
      <c r="FT4115" s="1"/>
      <c r="FU4115" s="1"/>
      <c r="FV4115" s="1"/>
      <c r="FW4115" s="1"/>
      <c r="FX4115" s="1"/>
      <c r="FY4115" s="1"/>
      <c r="FZ4115" s="1"/>
      <c r="GA4115" s="1"/>
      <c r="GB4115" s="1"/>
      <c r="GC4115" s="1"/>
      <c r="GD4115" s="1"/>
      <c r="GE4115" s="1"/>
      <c r="GF4115" s="1"/>
      <c r="GG4115" s="1"/>
      <c r="GH4115" s="1"/>
      <c r="GI4115" s="1"/>
      <c r="GJ4115" s="1"/>
      <c r="GK4115"/>
      <c r="GL4115"/>
      <c r="GM4115"/>
      <c r="GN4115"/>
      <c r="GO4115"/>
      <c r="GP4115"/>
      <c r="GQ4115"/>
      <c r="GR4115"/>
      <c r="GS4115"/>
      <c r="GT4115"/>
      <c r="GU4115"/>
      <c r="GV4115"/>
      <c r="GW4115"/>
      <c r="GX4115"/>
      <c r="GY4115"/>
      <c r="GZ4115"/>
      <c r="HA4115"/>
      <c r="HB4115"/>
      <c r="HC4115"/>
      <c r="HD4115"/>
      <c r="HE4115"/>
    </row>
    <row r="4116" spans="4:213" s="25" customFormat="1" x14ac:dyDescent="0.25">
      <c r="D4116" s="19"/>
      <c r="E4116" s="19"/>
      <c r="F4116" s="20"/>
      <c r="G4116" s="20"/>
      <c r="H4116" s="20"/>
      <c r="I4116" s="20"/>
      <c r="J4116" s="21"/>
      <c r="K4116" s="21"/>
      <c r="L4116" s="20"/>
      <c r="M4116" s="20"/>
      <c r="N4116" s="22"/>
      <c r="O4116" s="22"/>
      <c r="P4116" s="22"/>
      <c r="Q4116" s="22"/>
      <c r="R4116" s="19"/>
      <c r="S4116" s="19"/>
      <c r="T4116" s="19"/>
      <c r="U4116" s="20"/>
      <c r="V4116" s="20"/>
      <c r="W4116" s="20"/>
      <c r="X4116" s="27"/>
      <c r="Y4116" s="253"/>
      <c r="Z4116" s="30"/>
      <c r="AA4116" s="30"/>
      <c r="AB4116" s="31"/>
      <c r="AC4116" s="31"/>
      <c r="AD4116" s="31"/>
      <c r="AE4116" s="31"/>
      <c r="AF4116" s="31"/>
      <c r="AG4116" s="241"/>
      <c r="AH4116" s="31"/>
      <c r="AI4116" s="31"/>
      <c r="AJ4116" s="31"/>
      <c r="AK4116" s="31"/>
      <c r="AL4116" s="120"/>
      <c r="AQ4116" s="26"/>
      <c r="AW4116" s="19"/>
      <c r="AX4116" s="19"/>
      <c r="AY4116" s="19"/>
      <c r="AZ4116" s="19"/>
      <c r="BA4116" s="19"/>
      <c r="BB4116" s="19"/>
      <c r="BC4116" s="1"/>
      <c r="BD4116"/>
      <c r="BE4116"/>
      <c r="BF4116" s="1"/>
      <c r="BG4116"/>
      <c r="BH4116"/>
      <c r="BI4116"/>
      <c r="BJ4116" s="1"/>
      <c r="BK4116" s="1"/>
      <c r="BL4116"/>
      <c r="BM4116" s="1"/>
      <c r="BN4116" s="1"/>
      <c r="BO4116" s="1"/>
      <c r="BP4116" s="1"/>
      <c r="BQ4116" s="1"/>
      <c r="BR4116" s="1"/>
      <c r="BS4116" s="1"/>
      <c r="BT4116" s="22"/>
      <c r="BU4116" s="1"/>
      <c r="BV4116" s="1"/>
      <c r="BW4116" s="1"/>
      <c r="BX4116" s="1"/>
      <c r="BY4116" s="1"/>
      <c r="BZ4116" s="1"/>
      <c r="CA4116" s="1"/>
      <c r="CB4116" s="1"/>
      <c r="CC4116" s="1"/>
      <c r="CD4116" s="1"/>
      <c r="CE4116" s="1"/>
      <c r="CF4116" s="1"/>
      <c r="CG4116" s="1"/>
      <c r="CH4116" s="1"/>
      <c r="CI4116" s="1"/>
      <c r="CJ4116" s="1"/>
      <c r="CK4116" s="1"/>
      <c r="CL4116" s="1"/>
      <c r="CM4116" s="1"/>
      <c r="CN4116" s="1"/>
      <c r="CO4116" s="1"/>
      <c r="CP4116" s="1"/>
      <c r="CQ4116" s="1"/>
      <c r="CR4116" s="1"/>
      <c r="CS4116" s="1"/>
      <c r="CT4116" s="1"/>
      <c r="CU4116" s="1"/>
      <c r="CV4116" s="1"/>
      <c r="CW4116" s="1"/>
      <c r="CX4116" s="1"/>
      <c r="CY4116" s="1"/>
      <c r="CZ4116" s="1"/>
      <c r="DA4116" s="1"/>
      <c r="DB4116" s="1"/>
      <c r="DC4116" s="1"/>
      <c r="DD4116" s="1"/>
      <c r="DE4116" s="1"/>
      <c r="DF4116" s="1"/>
      <c r="DG4116" s="1"/>
      <c r="DH4116" s="1"/>
      <c r="DI4116" s="1"/>
      <c r="DJ4116" s="1"/>
      <c r="DK4116" s="1"/>
      <c r="DL4116" s="1"/>
      <c r="DM4116" s="1"/>
      <c r="DN4116" s="1"/>
      <c r="DO4116" s="1"/>
      <c r="DP4116" s="1"/>
      <c r="DQ4116" s="1"/>
      <c r="DR4116" s="1"/>
      <c r="DS4116" s="1"/>
      <c r="DT4116" s="1"/>
      <c r="DU4116" s="1"/>
      <c r="DV4116" s="1"/>
      <c r="DW4116" s="1"/>
      <c r="DX4116" s="1"/>
      <c r="DY4116" s="1"/>
      <c r="DZ4116" s="1"/>
      <c r="EA4116" s="1"/>
      <c r="EB4116" s="1"/>
      <c r="EC4116" s="1"/>
      <c r="ED4116" s="1"/>
      <c r="EE4116" s="1"/>
      <c r="EF4116" s="1"/>
      <c r="EG4116" s="1"/>
      <c r="EH4116" s="1"/>
      <c r="EI4116" s="1"/>
      <c r="EJ4116" s="1"/>
      <c r="EK4116" s="1"/>
      <c r="EL4116" s="1"/>
      <c r="EM4116" s="1"/>
      <c r="EN4116" s="1"/>
      <c r="EO4116" s="1"/>
      <c r="EP4116" s="1"/>
      <c r="EQ4116" s="1"/>
      <c r="ER4116" s="1"/>
      <c r="ES4116" s="1"/>
      <c r="ET4116" s="1"/>
      <c r="EU4116" s="1"/>
      <c r="EV4116" s="1"/>
      <c r="EW4116" s="1"/>
      <c r="EX4116" s="1"/>
      <c r="EY4116" s="1"/>
      <c r="EZ4116" s="1"/>
      <c r="FA4116" s="1"/>
      <c r="FB4116" s="1"/>
      <c r="FC4116" s="1"/>
      <c r="FD4116" s="1"/>
      <c r="FE4116" s="1"/>
      <c r="FF4116" s="1"/>
      <c r="FG4116" s="1"/>
      <c r="FH4116" s="1"/>
      <c r="FI4116" s="1"/>
      <c r="FJ4116" s="1"/>
      <c r="FK4116" s="1"/>
      <c r="FL4116" s="1"/>
      <c r="FM4116" s="1"/>
      <c r="FN4116" s="1"/>
      <c r="FO4116" s="1"/>
      <c r="FP4116" s="1"/>
      <c r="FQ4116" s="1"/>
      <c r="FR4116" s="1"/>
      <c r="FS4116" s="1"/>
      <c r="FT4116" s="1"/>
      <c r="FU4116" s="1"/>
      <c r="FV4116" s="1"/>
      <c r="FW4116" s="1"/>
      <c r="FX4116" s="1"/>
      <c r="FY4116" s="1"/>
      <c r="FZ4116" s="1"/>
      <c r="GA4116" s="1"/>
      <c r="GB4116" s="1"/>
      <c r="GC4116" s="1"/>
      <c r="GD4116" s="1"/>
      <c r="GE4116" s="1"/>
      <c r="GF4116" s="1"/>
      <c r="GG4116" s="1"/>
      <c r="GH4116" s="1"/>
      <c r="GI4116" s="1"/>
      <c r="GJ4116" s="1"/>
      <c r="GK4116"/>
      <c r="GL4116"/>
      <c r="GM4116"/>
      <c r="GN4116"/>
      <c r="GO4116"/>
      <c r="GP4116"/>
      <c r="GQ4116"/>
      <c r="GR4116"/>
      <c r="GS4116"/>
      <c r="GT4116"/>
      <c r="GU4116"/>
      <c r="GV4116"/>
      <c r="GW4116"/>
      <c r="GX4116"/>
      <c r="GY4116"/>
      <c r="GZ4116"/>
      <c r="HA4116"/>
      <c r="HB4116"/>
      <c r="HC4116"/>
      <c r="HD4116"/>
      <c r="HE4116"/>
    </row>
    <row r="4117" spans="4:213" s="25" customFormat="1" x14ac:dyDescent="0.25">
      <c r="D4117" s="19"/>
      <c r="E4117" s="19"/>
      <c r="F4117" s="20"/>
      <c r="G4117" s="20"/>
      <c r="H4117" s="20"/>
      <c r="I4117" s="20"/>
      <c r="J4117" s="21"/>
      <c r="K4117" s="21"/>
      <c r="L4117" s="20"/>
      <c r="M4117" s="20"/>
      <c r="N4117" s="22"/>
      <c r="O4117" s="22"/>
      <c r="P4117" s="22"/>
      <c r="Q4117" s="22"/>
      <c r="R4117" s="19"/>
      <c r="S4117" s="19"/>
      <c r="T4117" s="19"/>
      <c r="U4117" s="20"/>
      <c r="V4117" s="20"/>
      <c r="W4117" s="20"/>
      <c r="X4117" s="27"/>
      <c r="Y4117" s="253"/>
      <c r="Z4117" s="30"/>
      <c r="AA4117" s="30"/>
      <c r="AB4117" s="31"/>
      <c r="AC4117" s="31"/>
      <c r="AD4117" s="31"/>
      <c r="AE4117" s="31"/>
      <c r="AF4117" s="31"/>
      <c r="AG4117" s="241"/>
      <c r="AH4117" s="31"/>
      <c r="AI4117" s="31"/>
      <c r="AJ4117" s="31"/>
      <c r="AK4117" s="31"/>
      <c r="AL4117" s="120"/>
      <c r="AQ4117" s="26"/>
      <c r="AW4117" s="19"/>
      <c r="AX4117" s="19"/>
      <c r="AY4117" s="19"/>
      <c r="AZ4117" s="19"/>
      <c r="BA4117" s="19"/>
      <c r="BB4117" s="19"/>
      <c r="BC4117" s="1"/>
      <c r="BD4117"/>
      <c r="BE4117"/>
      <c r="BF4117" s="1"/>
      <c r="BG4117"/>
      <c r="BH4117"/>
      <c r="BI4117"/>
      <c r="BJ4117" s="1"/>
      <c r="BK4117" s="1"/>
      <c r="BL4117"/>
      <c r="BM4117" s="1"/>
      <c r="BN4117" s="1"/>
      <c r="BO4117" s="1"/>
      <c r="BP4117" s="1"/>
      <c r="BQ4117" s="1"/>
      <c r="BR4117" s="1"/>
      <c r="BS4117" s="1"/>
      <c r="BT4117" s="22"/>
      <c r="BU4117" s="1"/>
      <c r="BV4117" s="1"/>
      <c r="BW4117" s="1"/>
      <c r="BX4117" s="1"/>
      <c r="BY4117" s="1"/>
      <c r="BZ4117" s="1"/>
      <c r="CA4117" s="1"/>
      <c r="CB4117" s="1"/>
      <c r="CC4117" s="1"/>
      <c r="CD4117" s="1"/>
      <c r="CE4117" s="1"/>
      <c r="CF4117" s="1"/>
      <c r="CG4117" s="1"/>
      <c r="CH4117" s="1"/>
      <c r="CI4117" s="1"/>
      <c r="CJ4117" s="1"/>
      <c r="CK4117" s="1"/>
      <c r="CL4117" s="1"/>
      <c r="CM4117" s="1"/>
      <c r="CN4117" s="1"/>
      <c r="CO4117" s="1"/>
      <c r="CP4117" s="1"/>
      <c r="CQ4117" s="1"/>
      <c r="CR4117" s="1"/>
      <c r="CS4117" s="1"/>
      <c r="CT4117" s="1"/>
      <c r="CU4117" s="1"/>
      <c r="CV4117" s="1"/>
      <c r="CW4117" s="1"/>
      <c r="CX4117" s="1"/>
      <c r="CY4117" s="1"/>
      <c r="CZ4117" s="1"/>
      <c r="DA4117" s="1"/>
      <c r="DB4117" s="1"/>
      <c r="DC4117" s="1"/>
      <c r="DD4117" s="1"/>
      <c r="DE4117" s="1"/>
      <c r="DF4117" s="1"/>
      <c r="DG4117" s="1"/>
      <c r="DH4117" s="1"/>
      <c r="DI4117" s="1"/>
      <c r="DJ4117" s="1"/>
      <c r="DK4117" s="1"/>
      <c r="DL4117" s="1"/>
      <c r="DM4117" s="1"/>
      <c r="DN4117" s="1"/>
      <c r="DO4117" s="1"/>
      <c r="DP4117" s="1"/>
      <c r="DQ4117" s="1"/>
      <c r="DR4117" s="1"/>
      <c r="DS4117" s="1"/>
      <c r="DT4117" s="1"/>
      <c r="DU4117" s="1"/>
      <c r="DV4117" s="1"/>
      <c r="DW4117" s="1"/>
      <c r="DX4117" s="1"/>
      <c r="DY4117" s="1"/>
      <c r="DZ4117" s="1"/>
      <c r="EA4117" s="1"/>
      <c r="EB4117" s="1"/>
      <c r="EC4117" s="1"/>
      <c r="ED4117" s="1"/>
      <c r="EE4117" s="1"/>
      <c r="EF4117" s="1"/>
      <c r="EG4117" s="1"/>
      <c r="EH4117" s="1"/>
      <c r="EI4117" s="1"/>
      <c r="EJ4117" s="1"/>
      <c r="EK4117" s="1"/>
      <c r="EL4117" s="1"/>
      <c r="EM4117" s="1"/>
      <c r="EN4117" s="1"/>
      <c r="EO4117" s="1"/>
      <c r="EP4117" s="1"/>
      <c r="EQ4117" s="1"/>
      <c r="ER4117" s="1"/>
      <c r="ES4117" s="1"/>
      <c r="ET4117" s="1"/>
      <c r="EU4117" s="1"/>
      <c r="EV4117" s="1"/>
      <c r="EW4117" s="1"/>
      <c r="EX4117" s="1"/>
      <c r="EY4117" s="1"/>
      <c r="EZ4117" s="1"/>
      <c r="FA4117" s="1"/>
      <c r="FB4117" s="1"/>
      <c r="FC4117" s="1"/>
      <c r="FD4117" s="1"/>
      <c r="FE4117" s="1"/>
      <c r="FF4117" s="1"/>
      <c r="FG4117" s="1"/>
      <c r="FH4117" s="1"/>
      <c r="FI4117" s="1"/>
      <c r="FJ4117" s="1"/>
      <c r="FK4117" s="1"/>
      <c r="FL4117" s="1"/>
      <c r="FM4117" s="1"/>
      <c r="FN4117" s="1"/>
      <c r="FO4117" s="1"/>
      <c r="FP4117" s="1"/>
      <c r="FQ4117" s="1"/>
      <c r="FR4117" s="1"/>
      <c r="FS4117" s="1"/>
      <c r="FT4117" s="1"/>
      <c r="FU4117" s="1"/>
      <c r="FV4117" s="1"/>
      <c r="FW4117" s="1"/>
      <c r="FX4117" s="1"/>
      <c r="FY4117" s="1"/>
      <c r="FZ4117" s="1"/>
      <c r="GA4117" s="1"/>
      <c r="GB4117" s="1"/>
      <c r="GC4117" s="1"/>
      <c r="GD4117" s="1"/>
      <c r="GE4117" s="1"/>
      <c r="GF4117" s="1"/>
      <c r="GG4117" s="1"/>
      <c r="GH4117" s="1"/>
      <c r="GI4117" s="1"/>
      <c r="GJ4117" s="1"/>
      <c r="GK4117"/>
      <c r="GL4117"/>
      <c r="GM4117"/>
      <c r="GN4117"/>
      <c r="GO4117"/>
      <c r="GP4117"/>
      <c r="GQ4117"/>
      <c r="GR4117"/>
      <c r="GS4117"/>
      <c r="GT4117"/>
      <c r="GU4117"/>
      <c r="GV4117"/>
      <c r="GW4117"/>
      <c r="GX4117"/>
      <c r="GY4117"/>
      <c r="GZ4117"/>
      <c r="HA4117"/>
      <c r="HB4117"/>
      <c r="HC4117"/>
      <c r="HD4117"/>
      <c r="HE4117"/>
    </row>
    <row r="4118" spans="4:213" s="25" customFormat="1" x14ac:dyDescent="0.25">
      <c r="D4118" s="19"/>
      <c r="E4118" s="19"/>
      <c r="F4118" s="20"/>
      <c r="G4118" s="20"/>
      <c r="H4118" s="20"/>
      <c r="I4118" s="20"/>
      <c r="J4118" s="21"/>
      <c r="K4118" s="21"/>
      <c r="L4118" s="20"/>
      <c r="M4118" s="20"/>
      <c r="N4118" s="22"/>
      <c r="O4118" s="22"/>
      <c r="P4118" s="22"/>
      <c r="Q4118" s="22"/>
      <c r="R4118" s="19"/>
      <c r="S4118" s="19"/>
      <c r="T4118" s="19"/>
      <c r="U4118" s="20"/>
      <c r="V4118" s="20"/>
      <c r="W4118" s="20"/>
      <c r="X4118" s="27"/>
      <c r="Y4118" s="253"/>
      <c r="Z4118" s="30"/>
      <c r="AA4118" s="30"/>
      <c r="AB4118" s="31"/>
      <c r="AC4118" s="31"/>
      <c r="AD4118" s="31"/>
      <c r="AE4118" s="31"/>
      <c r="AF4118" s="31"/>
      <c r="AG4118" s="241"/>
      <c r="AH4118" s="31"/>
      <c r="AI4118" s="31"/>
      <c r="AJ4118" s="31"/>
      <c r="AK4118" s="31"/>
      <c r="AL4118" s="120"/>
      <c r="AQ4118" s="26"/>
      <c r="AW4118" s="19"/>
      <c r="AX4118" s="19"/>
      <c r="AY4118" s="19"/>
      <c r="AZ4118" s="19"/>
      <c r="BA4118" s="19"/>
      <c r="BB4118" s="19"/>
      <c r="BC4118" s="1"/>
      <c r="BD4118"/>
      <c r="BE4118"/>
      <c r="BF4118" s="1"/>
      <c r="BG4118"/>
      <c r="BH4118"/>
      <c r="BI4118"/>
      <c r="BJ4118" s="1"/>
      <c r="BK4118" s="1"/>
      <c r="BL4118"/>
      <c r="BM4118" s="1"/>
      <c r="BN4118" s="1"/>
      <c r="BO4118" s="1"/>
      <c r="BP4118" s="1"/>
      <c r="BQ4118" s="1"/>
      <c r="BR4118" s="1"/>
      <c r="BS4118" s="1"/>
      <c r="BT4118" s="22"/>
      <c r="BU4118" s="1"/>
      <c r="BV4118" s="1"/>
      <c r="BW4118" s="1"/>
      <c r="BX4118" s="1"/>
      <c r="BY4118" s="1"/>
      <c r="BZ4118" s="1"/>
      <c r="CA4118" s="1"/>
      <c r="CB4118" s="1"/>
      <c r="CC4118" s="1"/>
      <c r="CD4118" s="1"/>
      <c r="CE4118" s="1"/>
      <c r="CF4118" s="1"/>
      <c r="CG4118" s="1"/>
      <c r="CH4118" s="1"/>
      <c r="CI4118" s="1"/>
      <c r="CJ4118" s="1"/>
      <c r="CK4118" s="1"/>
      <c r="CL4118" s="1"/>
      <c r="CM4118" s="1"/>
      <c r="CN4118" s="1"/>
      <c r="CO4118" s="1"/>
      <c r="CP4118" s="1"/>
      <c r="CQ4118" s="1"/>
      <c r="CR4118" s="1"/>
      <c r="CS4118" s="1"/>
      <c r="CT4118" s="1"/>
      <c r="CU4118" s="1"/>
      <c r="CV4118" s="1"/>
      <c r="CW4118" s="1"/>
      <c r="CX4118" s="1"/>
      <c r="CY4118" s="1"/>
      <c r="CZ4118" s="1"/>
      <c r="DA4118" s="1"/>
      <c r="DB4118" s="1"/>
      <c r="DC4118" s="1"/>
      <c r="DD4118" s="1"/>
      <c r="DE4118" s="1"/>
      <c r="DF4118" s="1"/>
      <c r="DG4118" s="1"/>
      <c r="DH4118" s="1"/>
      <c r="DI4118" s="1"/>
      <c r="DJ4118" s="1"/>
      <c r="DK4118" s="1"/>
      <c r="DL4118" s="1"/>
      <c r="DM4118" s="1"/>
      <c r="DN4118" s="1"/>
      <c r="DO4118" s="1"/>
      <c r="DP4118" s="1"/>
      <c r="DQ4118" s="1"/>
      <c r="DR4118" s="1"/>
      <c r="DS4118" s="1"/>
      <c r="DT4118" s="1"/>
      <c r="DU4118" s="1"/>
      <c r="DV4118" s="1"/>
      <c r="DW4118" s="1"/>
      <c r="DX4118" s="1"/>
      <c r="DY4118" s="1"/>
      <c r="DZ4118" s="1"/>
      <c r="EA4118" s="1"/>
      <c r="EB4118" s="1"/>
      <c r="EC4118" s="1"/>
      <c r="ED4118" s="1"/>
      <c r="EE4118" s="1"/>
      <c r="EF4118" s="1"/>
      <c r="EG4118" s="1"/>
      <c r="EH4118" s="1"/>
      <c r="EI4118" s="1"/>
      <c r="EJ4118" s="1"/>
      <c r="EK4118" s="1"/>
      <c r="EL4118" s="1"/>
      <c r="EM4118" s="1"/>
      <c r="EN4118" s="1"/>
      <c r="EO4118" s="1"/>
      <c r="EP4118" s="1"/>
      <c r="EQ4118" s="1"/>
      <c r="ER4118" s="1"/>
      <c r="ES4118" s="1"/>
      <c r="ET4118" s="1"/>
      <c r="EU4118" s="1"/>
      <c r="EV4118" s="1"/>
      <c r="EW4118" s="1"/>
      <c r="EX4118" s="1"/>
      <c r="EY4118" s="1"/>
      <c r="EZ4118" s="1"/>
      <c r="FA4118" s="1"/>
      <c r="FB4118" s="1"/>
      <c r="FC4118" s="1"/>
      <c r="FD4118" s="1"/>
      <c r="FE4118" s="1"/>
      <c r="FF4118" s="1"/>
      <c r="FG4118" s="1"/>
      <c r="FH4118" s="1"/>
      <c r="FI4118" s="1"/>
      <c r="FJ4118" s="1"/>
      <c r="FK4118" s="1"/>
      <c r="FL4118" s="1"/>
      <c r="FM4118" s="1"/>
      <c r="FN4118" s="1"/>
      <c r="FO4118" s="1"/>
      <c r="FP4118" s="1"/>
      <c r="FQ4118" s="1"/>
      <c r="FR4118" s="1"/>
      <c r="FS4118" s="1"/>
      <c r="FT4118" s="1"/>
      <c r="FU4118" s="1"/>
      <c r="FV4118" s="1"/>
      <c r="FW4118" s="1"/>
      <c r="FX4118" s="1"/>
      <c r="FY4118" s="1"/>
      <c r="FZ4118" s="1"/>
      <c r="GA4118" s="1"/>
      <c r="GB4118" s="1"/>
      <c r="GC4118" s="1"/>
      <c r="GD4118" s="1"/>
      <c r="GE4118" s="1"/>
      <c r="GF4118" s="1"/>
      <c r="GG4118" s="1"/>
      <c r="GH4118" s="1"/>
      <c r="GI4118" s="1"/>
      <c r="GJ4118" s="1"/>
      <c r="GK4118"/>
      <c r="GL4118"/>
      <c r="GM4118"/>
      <c r="GN4118"/>
      <c r="GO4118"/>
      <c r="GP4118"/>
      <c r="GQ4118"/>
      <c r="GR4118"/>
      <c r="GS4118"/>
      <c r="GT4118"/>
      <c r="GU4118"/>
      <c r="GV4118"/>
      <c r="GW4118"/>
      <c r="GX4118"/>
      <c r="GY4118"/>
      <c r="GZ4118"/>
      <c r="HA4118"/>
      <c r="HB4118"/>
      <c r="HC4118"/>
      <c r="HD4118"/>
      <c r="HE4118"/>
    </row>
    <row r="4119" spans="4:213" s="25" customFormat="1" x14ac:dyDescent="0.25">
      <c r="D4119" s="19"/>
      <c r="E4119" s="19"/>
      <c r="F4119" s="20"/>
      <c r="G4119" s="20"/>
      <c r="H4119" s="20"/>
      <c r="I4119" s="20"/>
      <c r="J4119" s="21"/>
      <c r="K4119" s="21"/>
      <c r="L4119" s="20"/>
      <c r="M4119" s="20"/>
      <c r="N4119" s="22"/>
      <c r="O4119" s="22"/>
      <c r="P4119" s="22"/>
      <c r="Q4119" s="22"/>
      <c r="R4119" s="19"/>
      <c r="S4119" s="19"/>
      <c r="T4119" s="19"/>
      <c r="U4119" s="20"/>
      <c r="V4119" s="20"/>
      <c r="W4119" s="20"/>
      <c r="X4119" s="27"/>
      <c r="Y4119" s="253"/>
      <c r="Z4119" s="30"/>
      <c r="AA4119" s="30"/>
      <c r="AB4119" s="31"/>
      <c r="AC4119" s="31"/>
      <c r="AD4119" s="31"/>
      <c r="AE4119" s="31"/>
      <c r="AF4119" s="31"/>
      <c r="AG4119" s="241"/>
      <c r="AH4119" s="31"/>
      <c r="AI4119" s="31"/>
      <c r="AJ4119" s="31"/>
      <c r="AK4119" s="31"/>
      <c r="AL4119" s="120"/>
      <c r="AQ4119" s="26"/>
      <c r="AW4119" s="19"/>
      <c r="AX4119" s="19"/>
      <c r="AY4119" s="19"/>
      <c r="AZ4119" s="19"/>
      <c r="BA4119" s="19"/>
      <c r="BB4119" s="19"/>
      <c r="BC4119" s="1"/>
      <c r="BD4119"/>
      <c r="BE4119"/>
      <c r="BF4119" s="1"/>
      <c r="BG4119"/>
      <c r="BH4119"/>
      <c r="BI4119"/>
      <c r="BJ4119" s="1"/>
      <c r="BK4119" s="1"/>
      <c r="BL4119"/>
      <c r="BM4119" s="1"/>
      <c r="BN4119" s="1"/>
      <c r="BO4119" s="1"/>
      <c r="BP4119" s="1"/>
      <c r="BQ4119" s="1"/>
      <c r="BR4119" s="1"/>
      <c r="BS4119" s="1"/>
      <c r="BT4119" s="22"/>
      <c r="BU4119" s="1"/>
      <c r="BV4119" s="1"/>
      <c r="BW4119" s="1"/>
      <c r="BX4119" s="1"/>
      <c r="BY4119" s="1"/>
      <c r="BZ4119" s="1"/>
      <c r="CA4119" s="1"/>
      <c r="CB4119" s="1"/>
      <c r="CC4119" s="1"/>
      <c r="CD4119" s="1"/>
      <c r="CE4119" s="1"/>
      <c r="CF4119" s="1"/>
      <c r="CG4119" s="1"/>
      <c r="CH4119" s="1"/>
      <c r="CI4119" s="1"/>
      <c r="CJ4119" s="1"/>
      <c r="CK4119" s="1"/>
      <c r="CL4119" s="1"/>
      <c r="CM4119" s="1"/>
      <c r="CN4119" s="1"/>
      <c r="CO4119" s="1"/>
      <c r="CP4119" s="1"/>
      <c r="CQ4119" s="1"/>
      <c r="CR4119" s="1"/>
      <c r="CS4119" s="1"/>
      <c r="CT4119" s="1"/>
      <c r="CU4119" s="1"/>
      <c r="CV4119" s="1"/>
      <c r="CW4119" s="1"/>
      <c r="CX4119" s="1"/>
      <c r="CY4119" s="1"/>
      <c r="CZ4119" s="1"/>
      <c r="DA4119" s="1"/>
      <c r="DB4119" s="1"/>
      <c r="DC4119" s="1"/>
      <c r="DD4119" s="1"/>
      <c r="DE4119" s="1"/>
      <c r="DF4119" s="1"/>
      <c r="DG4119" s="1"/>
      <c r="DH4119" s="1"/>
      <c r="DI4119" s="1"/>
      <c r="DJ4119" s="1"/>
      <c r="DK4119" s="1"/>
      <c r="DL4119" s="1"/>
      <c r="DM4119" s="1"/>
      <c r="DN4119" s="1"/>
      <c r="DO4119" s="1"/>
      <c r="DP4119" s="1"/>
      <c r="DQ4119" s="1"/>
      <c r="DR4119" s="1"/>
      <c r="DS4119" s="1"/>
      <c r="DT4119" s="1"/>
      <c r="DU4119" s="1"/>
      <c r="DV4119" s="1"/>
      <c r="DW4119" s="1"/>
      <c r="DX4119" s="1"/>
      <c r="DY4119" s="1"/>
      <c r="DZ4119" s="1"/>
      <c r="EA4119" s="1"/>
      <c r="EB4119" s="1"/>
      <c r="EC4119" s="1"/>
      <c r="ED4119" s="1"/>
      <c r="EE4119" s="1"/>
      <c r="EF4119" s="1"/>
      <c r="EG4119" s="1"/>
      <c r="EH4119" s="1"/>
      <c r="EI4119" s="1"/>
      <c r="EJ4119" s="1"/>
      <c r="EK4119" s="1"/>
      <c r="EL4119" s="1"/>
      <c r="EM4119" s="1"/>
      <c r="EN4119" s="1"/>
      <c r="EO4119" s="1"/>
      <c r="EP4119" s="1"/>
      <c r="EQ4119" s="1"/>
      <c r="ER4119" s="1"/>
      <c r="ES4119" s="1"/>
      <c r="ET4119" s="1"/>
      <c r="EU4119" s="1"/>
      <c r="EV4119" s="1"/>
      <c r="EW4119" s="1"/>
      <c r="EX4119" s="1"/>
      <c r="EY4119" s="1"/>
      <c r="EZ4119" s="1"/>
      <c r="FA4119" s="1"/>
      <c r="FB4119" s="1"/>
      <c r="FC4119" s="1"/>
      <c r="FD4119" s="1"/>
      <c r="FE4119" s="1"/>
      <c r="FF4119" s="1"/>
      <c r="FG4119" s="1"/>
      <c r="FH4119" s="1"/>
      <c r="FI4119" s="1"/>
      <c r="FJ4119" s="1"/>
      <c r="FK4119" s="1"/>
      <c r="FL4119" s="1"/>
      <c r="FM4119" s="1"/>
      <c r="FN4119" s="1"/>
      <c r="FO4119" s="1"/>
      <c r="FP4119" s="1"/>
      <c r="FQ4119" s="1"/>
      <c r="FR4119" s="1"/>
      <c r="FS4119" s="1"/>
      <c r="FT4119" s="1"/>
      <c r="FU4119" s="1"/>
      <c r="FV4119" s="1"/>
      <c r="FW4119" s="1"/>
      <c r="FX4119" s="1"/>
      <c r="FY4119" s="1"/>
      <c r="FZ4119" s="1"/>
      <c r="GA4119" s="1"/>
      <c r="GB4119" s="1"/>
      <c r="GC4119" s="1"/>
      <c r="GD4119" s="1"/>
      <c r="GE4119" s="1"/>
      <c r="GF4119" s="1"/>
      <c r="GG4119" s="1"/>
      <c r="GH4119" s="1"/>
      <c r="GI4119" s="1"/>
      <c r="GJ4119" s="1"/>
      <c r="GK4119"/>
      <c r="GL4119"/>
      <c r="GM4119"/>
      <c r="GN4119"/>
      <c r="GO4119"/>
      <c r="GP4119"/>
      <c r="GQ4119"/>
      <c r="GR4119"/>
      <c r="GS4119"/>
      <c r="GT4119"/>
      <c r="GU4119"/>
      <c r="GV4119"/>
      <c r="GW4119"/>
      <c r="GX4119"/>
      <c r="GY4119"/>
      <c r="GZ4119"/>
      <c r="HA4119"/>
      <c r="HB4119"/>
      <c r="HC4119"/>
      <c r="HD4119"/>
      <c r="HE4119"/>
    </row>
    <row r="4120" spans="4:213" s="25" customFormat="1" x14ac:dyDescent="0.25">
      <c r="D4120" s="19"/>
      <c r="E4120" s="19"/>
      <c r="F4120" s="20"/>
      <c r="G4120" s="20"/>
      <c r="H4120" s="20"/>
      <c r="I4120" s="20"/>
      <c r="J4120" s="21"/>
      <c r="K4120" s="21"/>
      <c r="L4120" s="20"/>
      <c r="M4120" s="20"/>
      <c r="N4120" s="22"/>
      <c r="O4120" s="22"/>
      <c r="P4120" s="22"/>
      <c r="Q4120" s="22"/>
      <c r="R4120" s="19"/>
      <c r="S4120" s="19"/>
      <c r="T4120" s="19"/>
      <c r="U4120" s="20"/>
      <c r="V4120" s="20"/>
      <c r="W4120" s="20"/>
      <c r="X4120" s="27"/>
      <c r="Y4120" s="253"/>
      <c r="Z4120" s="30"/>
      <c r="AA4120" s="30"/>
      <c r="AB4120" s="31"/>
      <c r="AC4120" s="31"/>
      <c r="AD4120" s="31"/>
      <c r="AE4120" s="31"/>
      <c r="AF4120" s="31"/>
      <c r="AG4120" s="241"/>
      <c r="AH4120" s="31"/>
      <c r="AI4120" s="31"/>
      <c r="AJ4120" s="31"/>
      <c r="AK4120" s="31"/>
      <c r="AL4120" s="120"/>
      <c r="AQ4120" s="26"/>
      <c r="AW4120" s="19"/>
      <c r="AX4120" s="19"/>
      <c r="AY4120" s="19"/>
      <c r="AZ4120" s="19"/>
      <c r="BA4120" s="19"/>
      <c r="BB4120" s="19"/>
      <c r="BC4120" s="1"/>
      <c r="BD4120"/>
      <c r="BE4120"/>
      <c r="BF4120" s="1"/>
      <c r="BG4120"/>
      <c r="BH4120"/>
      <c r="BI4120"/>
      <c r="BJ4120" s="1"/>
      <c r="BK4120" s="1"/>
      <c r="BL4120"/>
      <c r="BM4120" s="1"/>
      <c r="BN4120" s="1"/>
      <c r="BO4120" s="1"/>
      <c r="BP4120" s="1"/>
      <c r="BQ4120" s="1"/>
      <c r="BR4120" s="1"/>
      <c r="BS4120" s="1"/>
      <c r="BT4120" s="22"/>
      <c r="BU4120" s="1"/>
      <c r="BV4120" s="1"/>
      <c r="BW4120" s="1"/>
      <c r="BX4120" s="1"/>
      <c r="BY4120" s="1"/>
      <c r="BZ4120" s="1"/>
      <c r="CA4120" s="1"/>
      <c r="CB4120" s="1"/>
      <c r="CC4120" s="1"/>
      <c r="CD4120" s="1"/>
      <c r="CE4120" s="1"/>
      <c r="CF4120" s="1"/>
      <c r="CG4120" s="1"/>
      <c r="CH4120" s="1"/>
      <c r="CI4120" s="1"/>
      <c r="CJ4120" s="1"/>
      <c r="CK4120" s="1"/>
      <c r="CL4120" s="1"/>
      <c r="CM4120" s="1"/>
      <c r="CN4120" s="1"/>
      <c r="CO4120" s="1"/>
      <c r="CP4120" s="1"/>
      <c r="CQ4120" s="1"/>
      <c r="CR4120" s="1"/>
      <c r="CS4120" s="1"/>
      <c r="CT4120" s="1"/>
      <c r="CU4120" s="1"/>
      <c r="CV4120" s="1"/>
      <c r="CW4120" s="1"/>
      <c r="CX4120" s="1"/>
      <c r="CY4120" s="1"/>
      <c r="CZ4120" s="1"/>
      <c r="DA4120" s="1"/>
      <c r="DB4120" s="1"/>
      <c r="DC4120" s="1"/>
      <c r="DD4120" s="1"/>
      <c r="DE4120" s="1"/>
      <c r="DF4120" s="1"/>
      <c r="DG4120" s="1"/>
      <c r="DH4120" s="1"/>
      <c r="DI4120" s="1"/>
      <c r="DJ4120" s="1"/>
      <c r="DK4120" s="1"/>
      <c r="DL4120" s="1"/>
      <c r="DM4120" s="1"/>
      <c r="DN4120" s="1"/>
      <c r="DO4120" s="1"/>
      <c r="DP4120" s="1"/>
      <c r="DQ4120" s="1"/>
      <c r="DR4120" s="1"/>
      <c r="DS4120" s="1"/>
      <c r="DT4120" s="1"/>
      <c r="DU4120" s="1"/>
      <c r="DV4120" s="1"/>
      <c r="DW4120" s="1"/>
      <c r="DX4120" s="1"/>
      <c r="DY4120" s="1"/>
      <c r="DZ4120" s="1"/>
      <c r="EA4120" s="1"/>
      <c r="EB4120" s="1"/>
      <c r="EC4120" s="1"/>
      <c r="ED4120" s="1"/>
      <c r="EE4120" s="1"/>
      <c r="EF4120" s="1"/>
      <c r="EG4120" s="1"/>
      <c r="EH4120" s="1"/>
      <c r="EI4120" s="1"/>
      <c r="EJ4120" s="1"/>
      <c r="EK4120" s="1"/>
      <c r="EL4120" s="1"/>
      <c r="EM4120" s="1"/>
      <c r="EN4120" s="1"/>
      <c r="EO4120" s="1"/>
      <c r="EP4120" s="1"/>
      <c r="EQ4120" s="1"/>
      <c r="ER4120" s="1"/>
      <c r="ES4120" s="1"/>
      <c r="ET4120" s="1"/>
      <c r="EU4120" s="1"/>
      <c r="EV4120" s="1"/>
      <c r="EW4120" s="1"/>
      <c r="EX4120" s="1"/>
      <c r="EY4120" s="1"/>
      <c r="EZ4120" s="1"/>
      <c r="FA4120" s="1"/>
      <c r="FB4120" s="1"/>
      <c r="FC4120" s="1"/>
      <c r="FD4120" s="1"/>
      <c r="FE4120" s="1"/>
      <c r="FF4120" s="1"/>
      <c r="FG4120" s="1"/>
      <c r="FH4120" s="1"/>
      <c r="FI4120" s="1"/>
      <c r="FJ4120" s="1"/>
      <c r="FK4120" s="1"/>
      <c r="FL4120" s="1"/>
      <c r="FM4120" s="1"/>
      <c r="FN4120" s="1"/>
      <c r="FO4120" s="1"/>
      <c r="FP4120" s="1"/>
      <c r="FQ4120" s="1"/>
      <c r="FR4120" s="1"/>
      <c r="FS4120" s="1"/>
      <c r="FT4120" s="1"/>
      <c r="FU4120" s="1"/>
      <c r="FV4120" s="1"/>
      <c r="FW4120" s="1"/>
      <c r="FX4120" s="1"/>
      <c r="FY4120" s="1"/>
      <c r="FZ4120" s="1"/>
      <c r="GA4120" s="1"/>
      <c r="GB4120" s="1"/>
      <c r="GC4120" s="1"/>
      <c r="GD4120" s="1"/>
      <c r="GE4120" s="1"/>
      <c r="GF4120" s="1"/>
      <c r="GG4120" s="1"/>
      <c r="GH4120" s="1"/>
      <c r="GI4120" s="1"/>
      <c r="GJ4120" s="1"/>
      <c r="GK4120"/>
      <c r="GL4120"/>
      <c r="GM4120"/>
      <c r="GN4120"/>
      <c r="GO4120"/>
      <c r="GP4120"/>
      <c r="GQ4120"/>
      <c r="GR4120"/>
      <c r="GS4120"/>
      <c r="GT4120"/>
      <c r="GU4120"/>
      <c r="GV4120"/>
      <c r="GW4120"/>
      <c r="GX4120"/>
      <c r="GY4120"/>
      <c r="GZ4120"/>
      <c r="HA4120"/>
      <c r="HB4120"/>
      <c r="HC4120"/>
      <c r="HD4120"/>
      <c r="HE4120"/>
    </row>
    <row r="4121" spans="4:213" s="25" customFormat="1" x14ac:dyDescent="0.25">
      <c r="D4121" s="19"/>
      <c r="E4121" s="19"/>
      <c r="F4121" s="20"/>
      <c r="G4121" s="20"/>
      <c r="H4121" s="20"/>
      <c r="I4121" s="20"/>
      <c r="J4121" s="21"/>
      <c r="K4121" s="21"/>
      <c r="L4121" s="20"/>
      <c r="M4121" s="20"/>
      <c r="N4121" s="22"/>
      <c r="O4121" s="22"/>
      <c r="P4121" s="22"/>
      <c r="Q4121" s="22"/>
      <c r="R4121" s="19"/>
      <c r="S4121" s="19"/>
      <c r="T4121" s="19"/>
      <c r="U4121" s="20"/>
      <c r="V4121" s="20"/>
      <c r="W4121" s="20"/>
      <c r="X4121" s="27"/>
      <c r="Y4121" s="253"/>
      <c r="Z4121" s="30"/>
      <c r="AA4121" s="30"/>
      <c r="AB4121" s="31"/>
      <c r="AC4121" s="31"/>
      <c r="AD4121" s="31"/>
      <c r="AE4121" s="31"/>
      <c r="AF4121" s="31"/>
      <c r="AG4121" s="241"/>
      <c r="AH4121" s="31"/>
      <c r="AI4121" s="31"/>
      <c r="AJ4121" s="31"/>
      <c r="AK4121" s="31"/>
      <c r="AL4121" s="120"/>
      <c r="AQ4121" s="26"/>
      <c r="AW4121" s="19"/>
      <c r="AX4121" s="19"/>
      <c r="AY4121" s="19"/>
      <c r="AZ4121" s="19"/>
      <c r="BA4121" s="19"/>
      <c r="BB4121" s="19"/>
      <c r="BC4121" s="1"/>
      <c r="BD4121"/>
      <c r="BE4121"/>
      <c r="BF4121" s="1"/>
      <c r="BG4121"/>
      <c r="BH4121"/>
      <c r="BI4121"/>
      <c r="BJ4121" s="1"/>
      <c r="BK4121" s="1"/>
      <c r="BL4121"/>
      <c r="BM4121" s="1"/>
      <c r="BN4121" s="1"/>
      <c r="BO4121" s="1"/>
      <c r="BP4121" s="1"/>
      <c r="BQ4121" s="1"/>
      <c r="BR4121" s="1"/>
      <c r="BS4121" s="1"/>
      <c r="BT4121" s="22"/>
      <c r="BU4121" s="1"/>
      <c r="BV4121" s="1"/>
      <c r="BW4121" s="1"/>
      <c r="BX4121" s="1"/>
      <c r="BY4121" s="1"/>
      <c r="BZ4121" s="1"/>
      <c r="CA4121" s="1"/>
      <c r="CB4121" s="1"/>
      <c r="CC4121" s="1"/>
      <c r="CD4121" s="1"/>
      <c r="CE4121" s="1"/>
      <c r="CF4121" s="1"/>
      <c r="CG4121" s="1"/>
      <c r="CH4121" s="1"/>
      <c r="CI4121" s="1"/>
      <c r="CJ4121" s="1"/>
      <c r="CK4121" s="1"/>
      <c r="CL4121" s="1"/>
      <c r="CM4121" s="1"/>
      <c r="CN4121" s="1"/>
      <c r="CO4121" s="1"/>
      <c r="CP4121" s="1"/>
      <c r="CQ4121" s="1"/>
      <c r="CR4121" s="1"/>
      <c r="CS4121" s="1"/>
      <c r="CT4121" s="1"/>
      <c r="CU4121" s="1"/>
      <c r="CV4121" s="1"/>
      <c r="CW4121" s="1"/>
      <c r="CX4121" s="1"/>
      <c r="CY4121" s="1"/>
      <c r="CZ4121" s="1"/>
      <c r="DA4121" s="1"/>
      <c r="DB4121" s="1"/>
      <c r="DC4121" s="1"/>
      <c r="DD4121" s="1"/>
      <c r="DE4121" s="1"/>
      <c r="DF4121" s="1"/>
      <c r="DG4121" s="1"/>
      <c r="DH4121" s="1"/>
      <c r="DI4121" s="1"/>
      <c r="DJ4121" s="1"/>
      <c r="DK4121" s="1"/>
      <c r="DL4121" s="1"/>
      <c r="DM4121" s="1"/>
      <c r="DN4121" s="1"/>
      <c r="DO4121" s="1"/>
      <c r="DP4121" s="1"/>
      <c r="DQ4121" s="1"/>
      <c r="DR4121" s="1"/>
      <c r="DS4121" s="1"/>
      <c r="DT4121" s="1"/>
      <c r="DU4121" s="1"/>
      <c r="DV4121" s="1"/>
      <c r="DW4121" s="1"/>
      <c r="DX4121" s="1"/>
      <c r="DY4121" s="1"/>
      <c r="DZ4121" s="1"/>
      <c r="EA4121" s="1"/>
      <c r="EB4121" s="1"/>
      <c r="EC4121" s="1"/>
      <c r="ED4121" s="1"/>
      <c r="EE4121" s="1"/>
      <c r="EF4121" s="1"/>
      <c r="EG4121" s="1"/>
      <c r="EH4121" s="1"/>
      <c r="EI4121" s="1"/>
      <c r="EJ4121" s="1"/>
      <c r="EK4121" s="1"/>
      <c r="EL4121" s="1"/>
      <c r="EM4121" s="1"/>
      <c r="EN4121" s="1"/>
      <c r="EO4121" s="1"/>
      <c r="EP4121" s="1"/>
      <c r="EQ4121" s="1"/>
      <c r="ER4121" s="1"/>
      <c r="ES4121" s="1"/>
      <c r="ET4121" s="1"/>
      <c r="EU4121" s="1"/>
      <c r="EV4121" s="1"/>
      <c r="EW4121" s="1"/>
      <c r="EX4121" s="1"/>
      <c r="EY4121" s="1"/>
      <c r="EZ4121" s="1"/>
      <c r="FA4121" s="1"/>
      <c r="FB4121" s="1"/>
      <c r="FC4121" s="1"/>
      <c r="FD4121" s="1"/>
      <c r="FE4121" s="1"/>
      <c r="FF4121" s="1"/>
      <c r="FG4121" s="1"/>
      <c r="FH4121" s="1"/>
      <c r="FI4121" s="1"/>
      <c r="FJ4121" s="1"/>
      <c r="FK4121" s="1"/>
      <c r="FL4121" s="1"/>
      <c r="FM4121" s="1"/>
      <c r="FN4121" s="1"/>
      <c r="FO4121" s="1"/>
      <c r="FP4121" s="1"/>
      <c r="FQ4121" s="1"/>
      <c r="FR4121" s="1"/>
      <c r="FS4121" s="1"/>
      <c r="FT4121" s="1"/>
      <c r="FU4121" s="1"/>
      <c r="FV4121" s="1"/>
      <c r="FW4121" s="1"/>
      <c r="FX4121" s="1"/>
      <c r="FY4121" s="1"/>
      <c r="FZ4121" s="1"/>
      <c r="GA4121" s="1"/>
      <c r="GB4121" s="1"/>
      <c r="GC4121" s="1"/>
      <c r="GD4121" s="1"/>
      <c r="GE4121" s="1"/>
      <c r="GF4121" s="1"/>
      <c r="GG4121" s="1"/>
      <c r="GH4121" s="1"/>
      <c r="GI4121" s="1"/>
      <c r="GJ4121" s="1"/>
      <c r="GK4121"/>
      <c r="GL4121"/>
      <c r="GM4121"/>
      <c r="GN4121"/>
      <c r="GO4121"/>
      <c r="GP4121"/>
      <c r="GQ4121"/>
      <c r="GR4121"/>
      <c r="GS4121"/>
      <c r="GT4121"/>
      <c r="GU4121"/>
      <c r="GV4121"/>
      <c r="GW4121"/>
      <c r="GX4121"/>
      <c r="GY4121"/>
      <c r="GZ4121"/>
      <c r="HA4121"/>
      <c r="HB4121"/>
      <c r="HC4121"/>
      <c r="HD4121"/>
      <c r="HE4121"/>
    </row>
    <row r="4122" spans="4:213" s="25" customFormat="1" x14ac:dyDescent="0.25">
      <c r="D4122" s="19"/>
      <c r="E4122" s="19"/>
      <c r="F4122" s="20"/>
      <c r="G4122" s="20"/>
      <c r="H4122" s="20"/>
      <c r="I4122" s="20"/>
      <c r="J4122" s="21"/>
      <c r="K4122" s="21"/>
      <c r="L4122" s="20"/>
      <c r="M4122" s="20"/>
      <c r="N4122" s="22"/>
      <c r="O4122" s="22"/>
      <c r="P4122" s="22"/>
      <c r="Q4122" s="22"/>
      <c r="R4122" s="19"/>
      <c r="S4122" s="19"/>
      <c r="T4122" s="19"/>
      <c r="U4122" s="20"/>
      <c r="V4122" s="20"/>
      <c r="W4122" s="20"/>
      <c r="X4122" s="27"/>
      <c r="Y4122" s="253"/>
      <c r="Z4122" s="30"/>
      <c r="AA4122" s="30"/>
      <c r="AB4122" s="31"/>
      <c r="AC4122" s="31"/>
      <c r="AD4122" s="31"/>
      <c r="AE4122" s="31"/>
      <c r="AF4122" s="31"/>
      <c r="AG4122" s="241"/>
      <c r="AH4122" s="31"/>
      <c r="AI4122" s="31"/>
      <c r="AJ4122" s="31"/>
      <c r="AK4122" s="31"/>
      <c r="AL4122" s="120"/>
      <c r="AQ4122" s="26"/>
      <c r="AW4122" s="19"/>
      <c r="AX4122" s="19"/>
      <c r="AY4122" s="19"/>
      <c r="AZ4122" s="19"/>
      <c r="BA4122" s="19"/>
      <c r="BB4122" s="19"/>
      <c r="BC4122" s="1"/>
      <c r="BD4122"/>
      <c r="BE4122"/>
      <c r="BF4122" s="1"/>
      <c r="BG4122"/>
      <c r="BH4122"/>
      <c r="BI4122"/>
      <c r="BJ4122" s="1"/>
      <c r="BK4122" s="1"/>
      <c r="BL4122"/>
      <c r="BM4122" s="1"/>
      <c r="BN4122" s="1"/>
      <c r="BO4122" s="1"/>
      <c r="BP4122" s="1"/>
      <c r="BQ4122" s="1"/>
      <c r="BR4122" s="1"/>
      <c r="BS4122" s="1"/>
      <c r="BT4122" s="22"/>
      <c r="BU4122" s="1"/>
      <c r="BV4122" s="1"/>
      <c r="BW4122" s="1"/>
      <c r="BX4122" s="1"/>
      <c r="BY4122" s="1"/>
      <c r="BZ4122" s="1"/>
      <c r="CA4122" s="1"/>
      <c r="CB4122" s="1"/>
      <c r="CC4122" s="1"/>
      <c r="CD4122" s="1"/>
      <c r="CE4122" s="1"/>
      <c r="CF4122" s="1"/>
      <c r="CG4122" s="1"/>
      <c r="CH4122" s="1"/>
      <c r="CI4122" s="1"/>
      <c r="CJ4122" s="1"/>
      <c r="CK4122" s="1"/>
      <c r="CL4122" s="1"/>
      <c r="CM4122" s="1"/>
      <c r="CN4122" s="1"/>
      <c r="CO4122" s="1"/>
      <c r="CP4122" s="1"/>
      <c r="CQ4122" s="1"/>
      <c r="CR4122" s="1"/>
      <c r="CS4122" s="1"/>
      <c r="CT4122" s="1"/>
      <c r="CU4122" s="1"/>
      <c r="CV4122" s="1"/>
      <c r="CW4122" s="1"/>
      <c r="CX4122" s="1"/>
      <c r="CY4122" s="1"/>
      <c r="CZ4122" s="1"/>
      <c r="DA4122" s="1"/>
      <c r="DB4122" s="1"/>
      <c r="DC4122" s="1"/>
      <c r="DD4122" s="1"/>
      <c r="DE4122" s="1"/>
      <c r="DF4122" s="1"/>
      <c r="DG4122" s="1"/>
      <c r="DH4122" s="1"/>
      <c r="DI4122" s="1"/>
      <c r="DJ4122" s="1"/>
      <c r="DK4122" s="1"/>
      <c r="DL4122" s="1"/>
      <c r="DM4122" s="1"/>
      <c r="DN4122" s="1"/>
      <c r="DO4122" s="1"/>
      <c r="DP4122" s="1"/>
      <c r="DQ4122" s="1"/>
      <c r="DR4122" s="1"/>
      <c r="DS4122" s="1"/>
      <c r="DT4122" s="1"/>
      <c r="DU4122" s="1"/>
      <c r="DV4122" s="1"/>
      <c r="DW4122" s="1"/>
      <c r="DX4122" s="1"/>
      <c r="DY4122" s="1"/>
      <c r="DZ4122" s="1"/>
      <c r="EA4122" s="1"/>
      <c r="EB4122" s="1"/>
      <c r="EC4122" s="1"/>
      <c r="ED4122" s="1"/>
      <c r="EE4122" s="1"/>
      <c r="EF4122" s="1"/>
      <c r="EG4122" s="1"/>
      <c r="EH4122" s="1"/>
      <c r="EI4122" s="1"/>
      <c r="EJ4122" s="1"/>
      <c r="EK4122" s="1"/>
      <c r="EL4122" s="1"/>
      <c r="EM4122" s="1"/>
      <c r="EN4122" s="1"/>
      <c r="EO4122" s="1"/>
      <c r="EP4122" s="1"/>
      <c r="EQ4122" s="1"/>
      <c r="ER4122" s="1"/>
      <c r="ES4122" s="1"/>
      <c r="ET4122" s="1"/>
      <c r="EU4122" s="1"/>
      <c r="EV4122" s="1"/>
      <c r="EW4122" s="1"/>
      <c r="EX4122" s="1"/>
      <c r="EY4122" s="1"/>
      <c r="EZ4122" s="1"/>
      <c r="FA4122" s="1"/>
      <c r="FB4122" s="1"/>
      <c r="FC4122" s="1"/>
      <c r="FD4122" s="1"/>
      <c r="FE4122" s="1"/>
      <c r="FF4122" s="1"/>
      <c r="FG4122" s="1"/>
      <c r="FH4122" s="1"/>
      <c r="FI4122" s="1"/>
      <c r="FJ4122" s="1"/>
      <c r="FK4122" s="1"/>
      <c r="FL4122" s="1"/>
      <c r="FM4122" s="1"/>
      <c r="FN4122" s="1"/>
      <c r="FO4122" s="1"/>
      <c r="FP4122" s="1"/>
      <c r="FQ4122" s="1"/>
      <c r="FR4122" s="1"/>
      <c r="FS4122" s="1"/>
      <c r="FT4122" s="1"/>
      <c r="FU4122" s="1"/>
      <c r="FV4122" s="1"/>
      <c r="FW4122" s="1"/>
      <c r="FX4122" s="1"/>
      <c r="FY4122" s="1"/>
      <c r="FZ4122" s="1"/>
      <c r="GA4122" s="1"/>
      <c r="GB4122" s="1"/>
      <c r="GC4122" s="1"/>
      <c r="GD4122" s="1"/>
      <c r="GE4122" s="1"/>
      <c r="GF4122" s="1"/>
      <c r="GG4122" s="1"/>
      <c r="GH4122" s="1"/>
      <c r="GI4122" s="1"/>
      <c r="GJ4122" s="1"/>
      <c r="GK4122"/>
      <c r="GL4122"/>
      <c r="GM4122"/>
      <c r="GN4122"/>
      <c r="GO4122"/>
      <c r="GP4122"/>
      <c r="GQ4122"/>
      <c r="GR4122"/>
      <c r="GS4122"/>
      <c r="GT4122"/>
      <c r="GU4122"/>
      <c r="GV4122"/>
      <c r="GW4122"/>
      <c r="GX4122"/>
      <c r="GY4122"/>
      <c r="GZ4122"/>
      <c r="HA4122"/>
      <c r="HB4122"/>
      <c r="HC4122"/>
      <c r="HD4122"/>
      <c r="HE4122"/>
    </row>
    <row r="4123" spans="4:213" s="25" customFormat="1" x14ac:dyDescent="0.25">
      <c r="D4123" s="19"/>
      <c r="E4123" s="19"/>
      <c r="F4123" s="20"/>
      <c r="G4123" s="20"/>
      <c r="H4123" s="20"/>
      <c r="I4123" s="20"/>
      <c r="J4123" s="21"/>
      <c r="K4123" s="21"/>
      <c r="L4123" s="20"/>
      <c r="M4123" s="20"/>
      <c r="N4123" s="22"/>
      <c r="O4123" s="22"/>
      <c r="P4123" s="22"/>
      <c r="Q4123" s="22"/>
      <c r="R4123" s="19"/>
      <c r="S4123" s="19"/>
      <c r="T4123" s="19"/>
      <c r="U4123" s="20"/>
      <c r="V4123" s="20"/>
      <c r="W4123" s="20"/>
      <c r="X4123" s="27"/>
      <c r="Y4123" s="253"/>
      <c r="Z4123" s="30"/>
      <c r="AA4123" s="30"/>
      <c r="AB4123" s="31"/>
      <c r="AC4123" s="31"/>
      <c r="AD4123" s="31"/>
      <c r="AE4123" s="31"/>
      <c r="AF4123" s="31"/>
      <c r="AG4123" s="241"/>
      <c r="AH4123" s="31"/>
      <c r="AI4123" s="31"/>
      <c r="AJ4123" s="31"/>
      <c r="AK4123" s="31"/>
      <c r="AL4123" s="120"/>
      <c r="AQ4123" s="26"/>
      <c r="AW4123" s="19"/>
      <c r="AX4123" s="19"/>
      <c r="AY4123" s="19"/>
      <c r="AZ4123" s="19"/>
      <c r="BA4123" s="19"/>
      <c r="BB4123" s="19"/>
      <c r="BC4123" s="1"/>
      <c r="BD4123"/>
      <c r="BE4123"/>
      <c r="BF4123" s="1"/>
      <c r="BG4123"/>
      <c r="BH4123"/>
      <c r="BI4123"/>
      <c r="BJ4123" s="1"/>
      <c r="BK4123" s="1"/>
      <c r="BL4123"/>
      <c r="BM4123" s="1"/>
      <c r="BN4123" s="1"/>
      <c r="BO4123" s="1"/>
      <c r="BP4123" s="1"/>
      <c r="BQ4123" s="1"/>
      <c r="BR4123" s="1"/>
      <c r="BS4123" s="1"/>
      <c r="BT4123" s="22"/>
      <c r="BU4123" s="1"/>
      <c r="BV4123" s="1"/>
      <c r="BW4123" s="1"/>
      <c r="BX4123" s="1"/>
      <c r="BY4123" s="1"/>
      <c r="BZ4123" s="1"/>
      <c r="CA4123" s="1"/>
      <c r="CB4123" s="1"/>
      <c r="CC4123" s="1"/>
      <c r="CD4123" s="1"/>
      <c r="CE4123" s="1"/>
      <c r="CF4123" s="1"/>
      <c r="CG4123" s="1"/>
      <c r="CH4123" s="1"/>
      <c r="CI4123" s="1"/>
      <c r="CJ4123" s="1"/>
      <c r="CK4123" s="1"/>
      <c r="CL4123" s="1"/>
      <c r="CM4123" s="1"/>
      <c r="CN4123" s="1"/>
      <c r="CO4123" s="1"/>
      <c r="CP4123" s="1"/>
      <c r="CQ4123" s="1"/>
      <c r="CR4123" s="1"/>
      <c r="CS4123" s="1"/>
      <c r="CT4123" s="1"/>
      <c r="CU4123" s="1"/>
      <c r="CV4123" s="1"/>
      <c r="CW4123" s="1"/>
      <c r="CX4123" s="1"/>
      <c r="CY4123" s="1"/>
      <c r="CZ4123" s="1"/>
      <c r="DA4123" s="1"/>
      <c r="DB4123" s="1"/>
      <c r="DC4123" s="1"/>
      <c r="DD4123" s="1"/>
      <c r="DE4123" s="1"/>
      <c r="DF4123" s="1"/>
      <c r="DG4123" s="1"/>
      <c r="DH4123" s="1"/>
      <c r="DI4123" s="1"/>
      <c r="DJ4123" s="1"/>
      <c r="DK4123" s="1"/>
      <c r="DL4123" s="1"/>
      <c r="DM4123" s="1"/>
      <c r="DN4123" s="1"/>
      <c r="DO4123" s="1"/>
      <c r="DP4123" s="1"/>
      <c r="DQ4123" s="1"/>
      <c r="DR4123" s="1"/>
      <c r="DS4123" s="1"/>
      <c r="DT4123" s="1"/>
      <c r="DU4123" s="1"/>
      <c r="DV4123" s="1"/>
      <c r="DW4123" s="1"/>
      <c r="DX4123" s="1"/>
      <c r="DY4123" s="1"/>
      <c r="DZ4123" s="1"/>
      <c r="EA4123" s="1"/>
      <c r="EB4123" s="1"/>
      <c r="EC4123" s="1"/>
      <c r="ED4123" s="1"/>
      <c r="EE4123" s="1"/>
      <c r="EF4123" s="1"/>
      <c r="EG4123" s="1"/>
      <c r="EH4123" s="1"/>
      <c r="EI4123" s="1"/>
      <c r="EJ4123" s="1"/>
      <c r="EK4123" s="1"/>
      <c r="EL4123" s="1"/>
      <c r="EM4123" s="1"/>
      <c r="EN4123" s="1"/>
      <c r="EO4123" s="1"/>
      <c r="EP4123" s="1"/>
      <c r="EQ4123" s="1"/>
      <c r="ER4123" s="1"/>
      <c r="ES4123" s="1"/>
      <c r="ET4123" s="1"/>
      <c r="EU4123" s="1"/>
      <c r="EV4123" s="1"/>
      <c r="EW4123" s="1"/>
      <c r="EX4123" s="1"/>
      <c r="EY4123" s="1"/>
      <c r="EZ4123" s="1"/>
      <c r="FA4123" s="1"/>
      <c r="FB4123" s="1"/>
      <c r="FC4123" s="1"/>
      <c r="FD4123" s="1"/>
      <c r="FE4123" s="1"/>
      <c r="FF4123" s="1"/>
      <c r="FG4123" s="1"/>
      <c r="FH4123" s="1"/>
      <c r="FI4123" s="1"/>
      <c r="FJ4123" s="1"/>
      <c r="FK4123" s="1"/>
      <c r="FL4123" s="1"/>
      <c r="FM4123" s="1"/>
      <c r="FN4123" s="1"/>
      <c r="FO4123" s="1"/>
      <c r="FP4123" s="1"/>
      <c r="FQ4123" s="1"/>
      <c r="FR4123" s="1"/>
      <c r="FS4123" s="1"/>
      <c r="FT4123" s="1"/>
      <c r="FU4123" s="1"/>
      <c r="FV4123" s="1"/>
      <c r="FW4123" s="1"/>
      <c r="FX4123" s="1"/>
      <c r="FY4123" s="1"/>
      <c r="FZ4123" s="1"/>
      <c r="GA4123" s="1"/>
      <c r="GB4123" s="1"/>
      <c r="GC4123" s="1"/>
      <c r="GD4123" s="1"/>
      <c r="GE4123" s="1"/>
      <c r="GF4123" s="1"/>
      <c r="GG4123" s="1"/>
      <c r="GH4123" s="1"/>
      <c r="GI4123" s="1"/>
      <c r="GJ4123" s="1"/>
      <c r="GK4123"/>
      <c r="GL4123"/>
      <c r="GM4123"/>
      <c r="GN4123"/>
      <c r="GO4123"/>
      <c r="GP4123"/>
      <c r="GQ4123"/>
      <c r="GR4123"/>
      <c r="GS4123"/>
      <c r="GT4123"/>
      <c r="GU4123"/>
      <c r="GV4123"/>
      <c r="GW4123"/>
      <c r="GX4123"/>
      <c r="GY4123"/>
      <c r="GZ4123"/>
      <c r="HA4123"/>
      <c r="HB4123"/>
      <c r="HC4123"/>
      <c r="HD4123"/>
      <c r="HE4123"/>
    </row>
    <row r="4124" spans="4:213" s="25" customFormat="1" x14ac:dyDescent="0.25">
      <c r="D4124" s="19"/>
      <c r="E4124" s="19"/>
      <c r="F4124" s="20"/>
      <c r="G4124" s="20"/>
      <c r="H4124" s="20"/>
      <c r="I4124" s="20"/>
      <c r="J4124" s="21"/>
      <c r="K4124" s="21"/>
      <c r="L4124" s="20"/>
      <c r="M4124" s="20"/>
      <c r="N4124" s="22"/>
      <c r="O4124" s="22"/>
      <c r="P4124" s="22"/>
      <c r="Q4124" s="22"/>
      <c r="R4124" s="19"/>
      <c r="S4124" s="19"/>
      <c r="T4124" s="19"/>
      <c r="U4124" s="20"/>
      <c r="V4124" s="20"/>
      <c r="W4124" s="20"/>
      <c r="X4124" s="27"/>
      <c r="Y4124" s="253"/>
      <c r="Z4124" s="30"/>
      <c r="AA4124" s="30"/>
      <c r="AB4124" s="31"/>
      <c r="AC4124" s="31"/>
      <c r="AD4124" s="31"/>
      <c r="AE4124" s="31"/>
      <c r="AF4124" s="31"/>
      <c r="AG4124" s="241"/>
      <c r="AH4124" s="31"/>
      <c r="AI4124" s="31"/>
      <c r="AJ4124" s="31"/>
      <c r="AK4124" s="31"/>
      <c r="AL4124" s="120"/>
      <c r="AQ4124" s="26"/>
      <c r="AW4124" s="19"/>
      <c r="AX4124" s="19"/>
      <c r="AY4124" s="19"/>
      <c r="AZ4124" s="19"/>
      <c r="BA4124" s="19"/>
      <c r="BB4124" s="19"/>
      <c r="BC4124" s="1"/>
      <c r="BD4124"/>
      <c r="BE4124"/>
      <c r="BF4124" s="1"/>
      <c r="BG4124"/>
      <c r="BH4124"/>
      <c r="BI4124"/>
      <c r="BJ4124" s="1"/>
      <c r="BK4124" s="1"/>
      <c r="BL4124"/>
      <c r="BM4124" s="1"/>
      <c r="BN4124" s="1"/>
      <c r="BO4124" s="1"/>
      <c r="BP4124" s="1"/>
      <c r="BQ4124" s="1"/>
      <c r="BR4124" s="1"/>
      <c r="BS4124" s="1"/>
      <c r="BT4124" s="22"/>
      <c r="BU4124" s="1"/>
      <c r="BV4124" s="1"/>
      <c r="BW4124" s="1"/>
      <c r="BX4124" s="1"/>
      <c r="BY4124" s="1"/>
      <c r="BZ4124" s="1"/>
      <c r="CA4124" s="1"/>
      <c r="CB4124" s="1"/>
      <c r="CC4124" s="1"/>
      <c r="CD4124" s="1"/>
      <c r="CE4124" s="1"/>
      <c r="CF4124" s="1"/>
      <c r="CG4124" s="1"/>
      <c r="CH4124" s="1"/>
      <c r="CI4124" s="1"/>
      <c r="CJ4124" s="1"/>
      <c r="CK4124" s="1"/>
      <c r="CL4124" s="1"/>
      <c r="CM4124" s="1"/>
      <c r="CN4124" s="1"/>
      <c r="CO4124" s="1"/>
      <c r="CP4124" s="1"/>
      <c r="CQ4124" s="1"/>
      <c r="CR4124" s="1"/>
      <c r="CS4124" s="1"/>
      <c r="CT4124" s="1"/>
      <c r="CU4124" s="1"/>
      <c r="CV4124" s="1"/>
      <c r="CW4124" s="1"/>
      <c r="CX4124" s="1"/>
      <c r="CY4124" s="1"/>
      <c r="CZ4124" s="1"/>
      <c r="DA4124" s="1"/>
      <c r="DB4124" s="1"/>
      <c r="DC4124" s="1"/>
      <c r="DD4124" s="1"/>
      <c r="DE4124" s="1"/>
      <c r="DF4124" s="1"/>
      <c r="DG4124" s="1"/>
      <c r="DH4124" s="1"/>
      <c r="DI4124" s="1"/>
      <c r="DJ4124" s="1"/>
      <c r="DK4124" s="1"/>
      <c r="DL4124" s="1"/>
      <c r="DM4124" s="1"/>
      <c r="DN4124" s="1"/>
      <c r="DO4124" s="1"/>
      <c r="DP4124" s="1"/>
      <c r="DQ4124" s="1"/>
      <c r="DR4124" s="1"/>
      <c r="DS4124" s="1"/>
      <c r="DT4124" s="1"/>
      <c r="DU4124" s="1"/>
      <c r="DV4124" s="1"/>
      <c r="DW4124" s="1"/>
      <c r="DX4124" s="1"/>
      <c r="DY4124" s="1"/>
      <c r="DZ4124" s="1"/>
      <c r="EA4124" s="1"/>
      <c r="EB4124" s="1"/>
      <c r="EC4124" s="1"/>
      <c r="ED4124" s="1"/>
      <c r="EE4124" s="1"/>
      <c r="EF4124" s="1"/>
      <c r="EG4124" s="1"/>
      <c r="EH4124" s="1"/>
      <c r="EI4124" s="1"/>
      <c r="EJ4124" s="1"/>
      <c r="EK4124" s="1"/>
      <c r="EL4124" s="1"/>
      <c r="EM4124" s="1"/>
      <c r="EN4124" s="1"/>
      <c r="EO4124" s="1"/>
      <c r="EP4124" s="1"/>
      <c r="EQ4124" s="1"/>
      <c r="ER4124" s="1"/>
      <c r="ES4124" s="1"/>
      <c r="ET4124" s="1"/>
      <c r="EU4124" s="1"/>
      <c r="EV4124" s="1"/>
      <c r="EW4124" s="1"/>
      <c r="EX4124" s="1"/>
      <c r="EY4124" s="1"/>
      <c r="EZ4124" s="1"/>
      <c r="FA4124" s="1"/>
      <c r="FB4124" s="1"/>
      <c r="FC4124" s="1"/>
      <c r="FD4124" s="1"/>
      <c r="FE4124" s="1"/>
      <c r="FF4124" s="1"/>
      <c r="FG4124" s="1"/>
      <c r="FH4124" s="1"/>
      <c r="FI4124" s="1"/>
      <c r="FJ4124" s="1"/>
      <c r="FK4124" s="1"/>
      <c r="FL4124" s="1"/>
      <c r="FM4124" s="1"/>
      <c r="FN4124" s="1"/>
      <c r="FO4124" s="1"/>
      <c r="FP4124" s="1"/>
      <c r="FQ4124" s="1"/>
      <c r="FR4124" s="1"/>
      <c r="FS4124" s="1"/>
      <c r="FT4124" s="1"/>
      <c r="FU4124" s="1"/>
      <c r="FV4124" s="1"/>
      <c r="FW4124" s="1"/>
      <c r="FX4124" s="1"/>
      <c r="FY4124" s="1"/>
      <c r="FZ4124" s="1"/>
      <c r="GA4124" s="1"/>
      <c r="GB4124" s="1"/>
      <c r="GC4124" s="1"/>
      <c r="GD4124" s="1"/>
      <c r="GE4124" s="1"/>
      <c r="GF4124" s="1"/>
      <c r="GG4124" s="1"/>
      <c r="GH4124" s="1"/>
      <c r="GI4124" s="1"/>
      <c r="GJ4124" s="1"/>
      <c r="GK4124"/>
      <c r="GL4124"/>
      <c r="GM4124"/>
      <c r="GN4124"/>
      <c r="GO4124"/>
      <c r="GP4124"/>
      <c r="GQ4124"/>
      <c r="GR4124"/>
      <c r="GS4124"/>
      <c r="GT4124"/>
      <c r="GU4124"/>
      <c r="GV4124"/>
      <c r="GW4124"/>
      <c r="GX4124"/>
      <c r="GY4124"/>
      <c r="GZ4124"/>
      <c r="HA4124"/>
      <c r="HB4124"/>
      <c r="HC4124"/>
      <c r="HD4124"/>
      <c r="HE4124"/>
    </row>
    <row r="4125" spans="4:213" s="25" customFormat="1" x14ac:dyDescent="0.25">
      <c r="D4125" s="19"/>
      <c r="E4125" s="19"/>
      <c r="F4125" s="20"/>
      <c r="G4125" s="20"/>
      <c r="H4125" s="20"/>
      <c r="I4125" s="20"/>
      <c r="J4125" s="21"/>
      <c r="K4125" s="21"/>
      <c r="L4125" s="20"/>
      <c r="M4125" s="20"/>
      <c r="N4125" s="22"/>
      <c r="O4125" s="22"/>
      <c r="P4125" s="22"/>
      <c r="Q4125" s="22"/>
      <c r="R4125" s="19"/>
      <c r="S4125" s="19"/>
      <c r="T4125" s="19"/>
      <c r="U4125" s="20"/>
      <c r="V4125" s="20"/>
      <c r="W4125" s="20"/>
      <c r="X4125" s="27"/>
      <c r="Y4125" s="253"/>
      <c r="Z4125" s="30"/>
      <c r="AA4125" s="30"/>
      <c r="AB4125" s="31"/>
      <c r="AC4125" s="31"/>
      <c r="AD4125" s="31"/>
      <c r="AE4125" s="31"/>
      <c r="AF4125" s="31"/>
      <c r="AG4125" s="241"/>
      <c r="AH4125" s="31"/>
      <c r="AI4125" s="31"/>
      <c r="AJ4125" s="31"/>
      <c r="AK4125" s="31"/>
      <c r="AL4125" s="120"/>
      <c r="AQ4125" s="26"/>
      <c r="AW4125" s="19"/>
      <c r="AX4125" s="19"/>
      <c r="AY4125" s="19"/>
      <c r="AZ4125" s="19"/>
      <c r="BA4125" s="19"/>
      <c r="BB4125" s="19"/>
      <c r="BC4125" s="1"/>
      <c r="BD4125"/>
      <c r="BE4125"/>
      <c r="BF4125" s="1"/>
      <c r="BG4125"/>
      <c r="BH4125"/>
      <c r="BI4125"/>
      <c r="BJ4125" s="1"/>
      <c r="BK4125" s="1"/>
      <c r="BL4125"/>
      <c r="BM4125" s="1"/>
      <c r="BN4125" s="1"/>
      <c r="BO4125" s="1"/>
      <c r="BP4125" s="1"/>
      <c r="BQ4125" s="1"/>
      <c r="BR4125" s="1"/>
      <c r="BS4125" s="1"/>
      <c r="BT4125" s="22"/>
      <c r="BU4125" s="1"/>
      <c r="BV4125" s="1"/>
      <c r="BW4125" s="1"/>
      <c r="BX4125" s="1"/>
      <c r="BY4125" s="1"/>
      <c r="BZ4125" s="1"/>
      <c r="CA4125" s="1"/>
      <c r="CB4125" s="1"/>
      <c r="CC4125" s="1"/>
      <c r="CD4125" s="1"/>
      <c r="CE4125" s="1"/>
      <c r="CF4125" s="1"/>
      <c r="CG4125" s="1"/>
      <c r="CH4125" s="1"/>
      <c r="CI4125" s="1"/>
      <c r="CJ4125" s="1"/>
      <c r="CK4125" s="1"/>
      <c r="CL4125" s="1"/>
      <c r="CM4125" s="1"/>
      <c r="CN4125" s="1"/>
      <c r="CO4125" s="1"/>
      <c r="CP4125" s="1"/>
      <c r="CQ4125" s="1"/>
      <c r="CR4125" s="1"/>
      <c r="CS4125" s="1"/>
      <c r="CT4125" s="1"/>
      <c r="CU4125" s="1"/>
      <c r="CV4125" s="1"/>
      <c r="CW4125" s="1"/>
      <c r="CX4125" s="1"/>
      <c r="CY4125" s="1"/>
      <c r="CZ4125" s="1"/>
      <c r="DA4125" s="1"/>
      <c r="DB4125" s="1"/>
      <c r="DC4125" s="1"/>
      <c r="DD4125" s="1"/>
      <c r="DE4125" s="1"/>
      <c r="DF4125" s="1"/>
      <c r="DG4125" s="1"/>
      <c r="DH4125" s="1"/>
      <c r="DI4125" s="1"/>
      <c r="DJ4125" s="1"/>
      <c r="DK4125" s="1"/>
      <c r="DL4125" s="1"/>
      <c r="DM4125" s="1"/>
      <c r="DN4125" s="1"/>
      <c r="DO4125" s="1"/>
      <c r="DP4125" s="1"/>
      <c r="DQ4125" s="1"/>
      <c r="DR4125" s="1"/>
      <c r="DS4125" s="1"/>
      <c r="DT4125" s="1"/>
      <c r="DU4125" s="1"/>
      <c r="DV4125" s="1"/>
      <c r="DW4125" s="1"/>
      <c r="DX4125" s="1"/>
      <c r="DY4125" s="1"/>
      <c r="DZ4125" s="1"/>
      <c r="EA4125" s="1"/>
      <c r="EB4125" s="1"/>
      <c r="EC4125" s="1"/>
      <c r="ED4125" s="1"/>
      <c r="EE4125" s="1"/>
      <c r="EF4125" s="1"/>
      <c r="EG4125" s="1"/>
      <c r="EH4125" s="1"/>
      <c r="EI4125" s="1"/>
      <c r="EJ4125" s="1"/>
      <c r="EK4125" s="1"/>
      <c r="EL4125" s="1"/>
      <c r="EM4125" s="1"/>
      <c r="EN4125" s="1"/>
      <c r="EO4125" s="1"/>
      <c r="EP4125" s="1"/>
      <c r="EQ4125" s="1"/>
      <c r="ER4125" s="1"/>
      <c r="ES4125" s="1"/>
      <c r="ET4125" s="1"/>
      <c r="EU4125" s="1"/>
      <c r="EV4125" s="1"/>
      <c r="EW4125" s="1"/>
      <c r="EX4125" s="1"/>
      <c r="EY4125" s="1"/>
      <c r="EZ4125" s="1"/>
      <c r="FA4125" s="1"/>
      <c r="FB4125" s="1"/>
      <c r="FC4125" s="1"/>
      <c r="FD4125" s="1"/>
      <c r="FE4125" s="1"/>
      <c r="FF4125" s="1"/>
      <c r="FG4125" s="1"/>
      <c r="FH4125" s="1"/>
      <c r="FI4125" s="1"/>
      <c r="FJ4125" s="1"/>
      <c r="FK4125" s="1"/>
      <c r="FL4125" s="1"/>
      <c r="FM4125" s="1"/>
      <c r="FN4125" s="1"/>
      <c r="FO4125" s="1"/>
      <c r="FP4125" s="1"/>
      <c r="FQ4125" s="1"/>
      <c r="FR4125" s="1"/>
      <c r="FS4125" s="1"/>
      <c r="FT4125" s="1"/>
      <c r="FU4125" s="1"/>
      <c r="FV4125" s="1"/>
      <c r="FW4125" s="1"/>
      <c r="FX4125" s="1"/>
      <c r="FY4125" s="1"/>
      <c r="FZ4125" s="1"/>
      <c r="GA4125" s="1"/>
      <c r="GB4125" s="1"/>
      <c r="GC4125" s="1"/>
      <c r="GD4125" s="1"/>
      <c r="GE4125" s="1"/>
      <c r="GF4125" s="1"/>
      <c r="GG4125" s="1"/>
      <c r="GH4125" s="1"/>
      <c r="GI4125" s="1"/>
      <c r="GJ4125" s="1"/>
      <c r="GK4125"/>
      <c r="GL4125"/>
      <c r="GM4125"/>
      <c r="GN4125"/>
      <c r="GO4125"/>
      <c r="GP4125"/>
      <c r="GQ4125"/>
      <c r="GR4125"/>
      <c r="GS4125"/>
      <c r="GT4125"/>
      <c r="GU4125"/>
      <c r="GV4125"/>
      <c r="GW4125"/>
      <c r="GX4125"/>
      <c r="GY4125"/>
      <c r="GZ4125"/>
      <c r="HA4125"/>
      <c r="HB4125"/>
      <c r="HC4125"/>
      <c r="HD4125"/>
      <c r="HE4125"/>
    </row>
    <row r="4126" spans="4:213" s="25" customFormat="1" x14ac:dyDescent="0.25">
      <c r="D4126" s="19"/>
      <c r="E4126" s="19"/>
      <c r="F4126" s="20"/>
      <c r="G4126" s="20"/>
      <c r="H4126" s="20"/>
      <c r="I4126" s="20"/>
      <c r="J4126" s="21"/>
      <c r="K4126" s="21"/>
      <c r="L4126" s="20"/>
      <c r="M4126" s="20"/>
      <c r="N4126" s="22"/>
      <c r="O4126" s="22"/>
      <c r="P4126" s="22"/>
      <c r="Q4126" s="22"/>
      <c r="R4126" s="19"/>
      <c r="S4126" s="19"/>
      <c r="T4126" s="19"/>
      <c r="U4126" s="20"/>
      <c r="V4126" s="20"/>
      <c r="W4126" s="20"/>
      <c r="X4126" s="27"/>
      <c r="Y4126" s="253"/>
      <c r="Z4126" s="30"/>
      <c r="AA4126" s="30"/>
      <c r="AB4126" s="31"/>
      <c r="AC4126" s="31"/>
      <c r="AD4126" s="31"/>
      <c r="AE4126" s="31"/>
      <c r="AF4126" s="31"/>
      <c r="AG4126" s="241"/>
      <c r="AH4126" s="31"/>
      <c r="AI4126" s="31"/>
      <c r="AJ4126" s="31"/>
      <c r="AK4126" s="31"/>
      <c r="AL4126" s="120"/>
      <c r="AQ4126" s="26"/>
      <c r="AW4126" s="19"/>
      <c r="AX4126" s="19"/>
      <c r="AY4126" s="19"/>
      <c r="AZ4126" s="19"/>
      <c r="BA4126" s="19"/>
      <c r="BB4126" s="19"/>
      <c r="BC4126" s="1"/>
      <c r="BD4126"/>
      <c r="BE4126"/>
      <c r="BF4126" s="1"/>
      <c r="BG4126"/>
      <c r="BH4126"/>
      <c r="BI4126"/>
      <c r="BJ4126" s="1"/>
      <c r="BK4126" s="1"/>
      <c r="BL4126"/>
      <c r="BM4126" s="1"/>
      <c r="BN4126" s="1"/>
      <c r="BO4126" s="1"/>
      <c r="BP4126" s="1"/>
      <c r="BQ4126" s="1"/>
      <c r="BR4126" s="1"/>
      <c r="BS4126" s="1"/>
      <c r="BT4126" s="22"/>
      <c r="BU4126" s="1"/>
      <c r="BV4126" s="1"/>
      <c r="BW4126" s="1"/>
      <c r="BX4126" s="1"/>
      <c r="BY4126" s="1"/>
      <c r="BZ4126" s="1"/>
      <c r="CA4126" s="1"/>
      <c r="CB4126" s="1"/>
      <c r="CC4126" s="1"/>
      <c r="CD4126" s="1"/>
      <c r="CE4126" s="1"/>
      <c r="CF4126" s="1"/>
      <c r="CG4126" s="1"/>
      <c r="CH4126" s="1"/>
      <c r="CI4126" s="1"/>
      <c r="CJ4126" s="1"/>
      <c r="CK4126" s="1"/>
      <c r="CL4126" s="1"/>
      <c r="CM4126" s="1"/>
      <c r="CN4126" s="1"/>
      <c r="CO4126" s="1"/>
      <c r="CP4126" s="1"/>
      <c r="CQ4126" s="1"/>
      <c r="CR4126" s="1"/>
      <c r="CS4126" s="1"/>
      <c r="CT4126" s="1"/>
      <c r="CU4126" s="1"/>
      <c r="CV4126" s="1"/>
      <c r="CW4126" s="1"/>
      <c r="CX4126" s="1"/>
      <c r="CY4126" s="1"/>
      <c r="CZ4126" s="1"/>
      <c r="DA4126" s="1"/>
      <c r="DB4126" s="1"/>
      <c r="DC4126" s="1"/>
      <c r="DD4126" s="1"/>
      <c r="DE4126" s="1"/>
      <c r="DF4126" s="1"/>
      <c r="DG4126" s="1"/>
      <c r="DH4126" s="1"/>
      <c r="DI4126" s="1"/>
      <c r="DJ4126" s="1"/>
      <c r="DK4126" s="1"/>
      <c r="DL4126" s="1"/>
      <c r="DM4126" s="1"/>
      <c r="DN4126" s="1"/>
      <c r="DO4126" s="1"/>
      <c r="DP4126" s="1"/>
      <c r="DQ4126" s="1"/>
      <c r="DR4126" s="1"/>
      <c r="DS4126" s="1"/>
      <c r="DT4126" s="1"/>
      <c r="DU4126" s="1"/>
      <c r="DV4126" s="1"/>
      <c r="DW4126" s="1"/>
      <c r="DX4126" s="1"/>
      <c r="DY4126" s="1"/>
      <c r="DZ4126" s="1"/>
      <c r="EA4126" s="1"/>
      <c r="EB4126" s="1"/>
      <c r="EC4126" s="1"/>
      <c r="ED4126" s="1"/>
      <c r="EE4126" s="1"/>
      <c r="EF4126" s="1"/>
      <c r="EG4126" s="1"/>
      <c r="EH4126" s="1"/>
      <c r="EI4126" s="1"/>
      <c r="EJ4126" s="1"/>
      <c r="EK4126" s="1"/>
      <c r="EL4126" s="1"/>
      <c r="EM4126" s="1"/>
      <c r="EN4126" s="1"/>
      <c r="EO4126" s="1"/>
      <c r="EP4126" s="1"/>
      <c r="EQ4126" s="1"/>
      <c r="ER4126" s="1"/>
      <c r="ES4126" s="1"/>
      <c r="ET4126" s="1"/>
      <c r="EU4126" s="1"/>
      <c r="EV4126" s="1"/>
      <c r="EW4126" s="1"/>
      <c r="EX4126" s="1"/>
      <c r="EY4126" s="1"/>
      <c r="EZ4126" s="1"/>
      <c r="FA4126" s="1"/>
      <c r="FB4126" s="1"/>
      <c r="FC4126" s="1"/>
      <c r="FD4126" s="1"/>
      <c r="FE4126" s="1"/>
      <c r="FF4126" s="1"/>
      <c r="FG4126" s="1"/>
      <c r="FH4126" s="1"/>
      <c r="FI4126" s="1"/>
      <c r="FJ4126" s="1"/>
      <c r="FK4126" s="1"/>
      <c r="FL4126" s="1"/>
      <c r="FM4126" s="1"/>
      <c r="FN4126" s="1"/>
      <c r="FO4126" s="1"/>
      <c r="FP4126" s="1"/>
      <c r="FQ4126" s="1"/>
      <c r="FR4126" s="1"/>
      <c r="FS4126" s="1"/>
      <c r="FT4126" s="1"/>
      <c r="FU4126" s="1"/>
      <c r="FV4126" s="1"/>
      <c r="FW4126" s="1"/>
      <c r="FX4126" s="1"/>
      <c r="FY4126" s="1"/>
      <c r="FZ4126" s="1"/>
      <c r="GA4126" s="1"/>
      <c r="GB4126" s="1"/>
      <c r="GC4126" s="1"/>
      <c r="GD4126" s="1"/>
      <c r="GE4126" s="1"/>
      <c r="GF4126" s="1"/>
      <c r="GG4126" s="1"/>
      <c r="GH4126" s="1"/>
      <c r="GI4126" s="1"/>
      <c r="GJ4126" s="1"/>
      <c r="GK4126"/>
      <c r="GL4126"/>
      <c r="GM4126"/>
      <c r="GN4126"/>
      <c r="GO4126"/>
      <c r="GP4126"/>
      <c r="GQ4126"/>
      <c r="GR4126"/>
      <c r="GS4126"/>
      <c r="GT4126"/>
      <c r="GU4126"/>
      <c r="GV4126"/>
      <c r="GW4126"/>
      <c r="GX4126"/>
      <c r="GY4126"/>
      <c r="GZ4126"/>
      <c r="HA4126"/>
      <c r="HB4126"/>
      <c r="HC4126"/>
      <c r="HD4126"/>
      <c r="HE4126"/>
    </row>
    <row r="4127" spans="4:213" s="25" customFormat="1" x14ac:dyDescent="0.25">
      <c r="D4127" s="19"/>
      <c r="E4127" s="19"/>
      <c r="F4127" s="20"/>
      <c r="G4127" s="20"/>
      <c r="H4127" s="20"/>
      <c r="I4127" s="20"/>
      <c r="J4127" s="21"/>
      <c r="K4127" s="21"/>
      <c r="L4127" s="20"/>
      <c r="M4127" s="20"/>
      <c r="N4127" s="22"/>
      <c r="O4127" s="22"/>
      <c r="P4127" s="22"/>
      <c r="Q4127" s="22"/>
      <c r="R4127" s="19"/>
      <c r="S4127" s="19"/>
      <c r="T4127" s="19"/>
      <c r="U4127" s="20"/>
      <c r="V4127" s="20"/>
      <c r="W4127" s="20"/>
      <c r="X4127" s="27"/>
      <c r="Y4127" s="253"/>
      <c r="Z4127" s="30"/>
      <c r="AA4127" s="30"/>
      <c r="AB4127" s="31"/>
      <c r="AC4127" s="31"/>
      <c r="AD4127" s="31"/>
      <c r="AE4127" s="31"/>
      <c r="AF4127" s="31"/>
      <c r="AG4127" s="241"/>
      <c r="AH4127" s="31"/>
      <c r="AI4127" s="31"/>
      <c r="AJ4127" s="31"/>
      <c r="AK4127" s="31"/>
      <c r="AL4127" s="120"/>
      <c r="AQ4127" s="26"/>
      <c r="AW4127" s="19"/>
      <c r="AX4127" s="19"/>
      <c r="AY4127" s="19"/>
      <c r="AZ4127" s="19"/>
      <c r="BA4127" s="19"/>
      <c r="BB4127" s="19"/>
      <c r="BC4127" s="1"/>
      <c r="BD4127"/>
      <c r="BE4127"/>
      <c r="BF4127" s="1"/>
      <c r="BG4127"/>
      <c r="BH4127"/>
      <c r="BI4127"/>
      <c r="BJ4127" s="1"/>
      <c r="BK4127" s="1"/>
      <c r="BL4127"/>
      <c r="BM4127" s="1"/>
      <c r="BN4127" s="1"/>
      <c r="BO4127" s="1"/>
      <c r="BP4127" s="1"/>
      <c r="BQ4127" s="1"/>
      <c r="BR4127" s="1"/>
      <c r="BS4127" s="1"/>
      <c r="BT4127" s="22"/>
      <c r="BU4127" s="1"/>
      <c r="BV4127" s="1"/>
      <c r="BW4127" s="1"/>
      <c r="BX4127" s="1"/>
      <c r="BY4127" s="1"/>
      <c r="BZ4127" s="1"/>
      <c r="CA4127" s="1"/>
      <c r="CB4127" s="1"/>
      <c r="CC4127" s="1"/>
      <c r="CD4127" s="1"/>
      <c r="CE4127" s="1"/>
      <c r="CF4127" s="1"/>
      <c r="CG4127" s="1"/>
      <c r="CH4127" s="1"/>
      <c r="CI4127" s="1"/>
      <c r="CJ4127" s="1"/>
      <c r="CK4127" s="1"/>
      <c r="CL4127" s="1"/>
      <c r="CM4127" s="1"/>
      <c r="CN4127" s="1"/>
      <c r="CO4127" s="1"/>
      <c r="CP4127" s="1"/>
      <c r="CQ4127" s="1"/>
      <c r="CR4127" s="1"/>
      <c r="CS4127" s="1"/>
      <c r="CT4127" s="1"/>
      <c r="CU4127" s="1"/>
      <c r="CV4127" s="1"/>
      <c r="CW4127" s="1"/>
      <c r="CX4127" s="1"/>
      <c r="CY4127" s="1"/>
      <c r="CZ4127" s="1"/>
      <c r="DA4127" s="1"/>
      <c r="DB4127" s="1"/>
      <c r="DC4127" s="1"/>
      <c r="DD4127" s="1"/>
      <c r="DE4127" s="1"/>
      <c r="DF4127" s="1"/>
      <c r="DG4127" s="1"/>
      <c r="DH4127" s="1"/>
      <c r="DI4127" s="1"/>
      <c r="DJ4127" s="1"/>
      <c r="DK4127" s="1"/>
      <c r="DL4127" s="1"/>
      <c r="DM4127" s="1"/>
      <c r="DN4127" s="1"/>
      <c r="DO4127" s="1"/>
      <c r="DP4127" s="1"/>
      <c r="DQ4127" s="1"/>
      <c r="DR4127" s="1"/>
      <c r="DS4127" s="1"/>
      <c r="DT4127" s="1"/>
      <c r="DU4127" s="1"/>
      <c r="DV4127" s="1"/>
      <c r="DW4127" s="1"/>
      <c r="DX4127" s="1"/>
      <c r="DY4127" s="1"/>
      <c r="DZ4127" s="1"/>
      <c r="EA4127" s="1"/>
      <c r="EB4127" s="1"/>
      <c r="EC4127" s="1"/>
      <c r="ED4127" s="1"/>
      <c r="EE4127" s="1"/>
      <c r="EF4127" s="1"/>
      <c r="EG4127" s="1"/>
      <c r="EH4127" s="1"/>
      <c r="EI4127" s="1"/>
      <c r="EJ4127" s="1"/>
      <c r="EK4127" s="1"/>
      <c r="EL4127" s="1"/>
      <c r="EM4127" s="1"/>
      <c r="EN4127" s="1"/>
      <c r="EO4127" s="1"/>
      <c r="EP4127" s="1"/>
      <c r="EQ4127" s="1"/>
      <c r="ER4127" s="1"/>
      <c r="ES4127" s="1"/>
      <c r="ET4127" s="1"/>
      <c r="EU4127" s="1"/>
      <c r="EV4127" s="1"/>
      <c r="EW4127" s="1"/>
      <c r="EX4127" s="1"/>
      <c r="EY4127" s="1"/>
      <c r="EZ4127" s="1"/>
      <c r="FA4127" s="1"/>
      <c r="FB4127" s="1"/>
      <c r="FC4127" s="1"/>
      <c r="FD4127" s="1"/>
      <c r="FE4127" s="1"/>
      <c r="FF4127" s="1"/>
      <c r="FG4127" s="1"/>
      <c r="FH4127" s="1"/>
      <c r="FI4127" s="1"/>
      <c r="FJ4127" s="1"/>
      <c r="FK4127" s="1"/>
      <c r="FL4127" s="1"/>
      <c r="FM4127" s="1"/>
      <c r="FN4127" s="1"/>
      <c r="FO4127" s="1"/>
      <c r="FP4127" s="1"/>
      <c r="FQ4127" s="1"/>
      <c r="FR4127" s="1"/>
      <c r="FS4127" s="1"/>
      <c r="FT4127" s="1"/>
      <c r="FU4127" s="1"/>
      <c r="FV4127" s="1"/>
      <c r="FW4127" s="1"/>
      <c r="FX4127" s="1"/>
      <c r="FY4127" s="1"/>
      <c r="FZ4127" s="1"/>
      <c r="GA4127" s="1"/>
      <c r="GB4127" s="1"/>
      <c r="GC4127" s="1"/>
      <c r="GD4127" s="1"/>
      <c r="GE4127" s="1"/>
      <c r="GF4127" s="1"/>
      <c r="GG4127" s="1"/>
      <c r="GH4127" s="1"/>
      <c r="GI4127" s="1"/>
      <c r="GJ4127" s="1"/>
      <c r="GK4127"/>
      <c r="GL4127"/>
      <c r="GM4127"/>
      <c r="GN4127"/>
      <c r="GO4127"/>
      <c r="GP4127"/>
      <c r="GQ4127"/>
      <c r="GR4127"/>
      <c r="GS4127"/>
      <c r="GT4127"/>
      <c r="GU4127"/>
      <c r="GV4127"/>
      <c r="GW4127"/>
      <c r="GX4127"/>
      <c r="GY4127"/>
      <c r="GZ4127"/>
      <c r="HA4127"/>
      <c r="HB4127"/>
      <c r="HC4127"/>
      <c r="HD4127"/>
      <c r="HE4127"/>
    </row>
    <row r="4128" spans="4:213" s="25" customFormat="1" x14ac:dyDescent="0.25">
      <c r="D4128" s="19"/>
      <c r="E4128" s="19"/>
      <c r="F4128" s="20"/>
      <c r="G4128" s="20"/>
      <c r="H4128" s="20"/>
      <c r="I4128" s="20"/>
      <c r="J4128" s="21"/>
      <c r="K4128" s="21"/>
      <c r="L4128" s="20"/>
      <c r="M4128" s="20"/>
      <c r="N4128" s="22"/>
      <c r="O4128" s="22"/>
      <c r="P4128" s="22"/>
      <c r="Q4128" s="22"/>
      <c r="R4128" s="19"/>
      <c r="S4128" s="19"/>
      <c r="T4128" s="19"/>
      <c r="U4128" s="20"/>
      <c r="V4128" s="20"/>
      <c r="W4128" s="20"/>
      <c r="X4128" s="27"/>
      <c r="Y4128" s="253"/>
      <c r="Z4128" s="30"/>
      <c r="AA4128" s="30"/>
      <c r="AB4128" s="31"/>
      <c r="AC4128" s="31"/>
      <c r="AD4128" s="31"/>
      <c r="AE4128" s="31"/>
      <c r="AF4128" s="31"/>
      <c r="AG4128" s="241"/>
      <c r="AH4128" s="31"/>
      <c r="AI4128" s="31"/>
      <c r="AJ4128" s="31"/>
      <c r="AK4128" s="31"/>
      <c r="AL4128" s="120"/>
      <c r="AQ4128" s="26"/>
      <c r="AW4128" s="19"/>
      <c r="AX4128" s="19"/>
      <c r="AY4128" s="19"/>
      <c r="AZ4128" s="19"/>
      <c r="BA4128" s="19"/>
      <c r="BB4128" s="19"/>
      <c r="BC4128" s="1"/>
      <c r="BD4128"/>
      <c r="BE4128"/>
      <c r="BF4128" s="1"/>
      <c r="BG4128"/>
      <c r="BH4128"/>
      <c r="BI4128"/>
      <c r="BJ4128" s="1"/>
      <c r="BK4128" s="1"/>
      <c r="BL4128"/>
      <c r="BM4128" s="1"/>
      <c r="BN4128" s="1"/>
      <c r="BO4128" s="1"/>
      <c r="BP4128" s="1"/>
      <c r="BQ4128" s="1"/>
      <c r="BR4128" s="1"/>
      <c r="BS4128" s="1"/>
      <c r="BT4128" s="22"/>
      <c r="BU4128" s="1"/>
      <c r="BV4128" s="1"/>
      <c r="BW4128" s="1"/>
      <c r="BX4128" s="1"/>
      <c r="BY4128" s="1"/>
      <c r="BZ4128" s="1"/>
      <c r="CA4128" s="1"/>
      <c r="CB4128" s="1"/>
      <c r="CC4128" s="1"/>
      <c r="CD4128" s="1"/>
      <c r="CE4128" s="1"/>
      <c r="CF4128" s="1"/>
      <c r="CG4128" s="1"/>
      <c r="CH4128" s="1"/>
      <c r="CI4128" s="1"/>
      <c r="CJ4128" s="1"/>
      <c r="CK4128" s="1"/>
      <c r="CL4128" s="1"/>
      <c r="CM4128" s="1"/>
      <c r="CN4128" s="1"/>
      <c r="CO4128" s="1"/>
      <c r="CP4128" s="1"/>
      <c r="CQ4128" s="1"/>
      <c r="CR4128" s="1"/>
      <c r="CS4128" s="1"/>
      <c r="CT4128" s="1"/>
      <c r="CU4128" s="1"/>
      <c r="CV4128" s="1"/>
      <c r="CW4128" s="1"/>
      <c r="CX4128" s="1"/>
      <c r="CY4128" s="1"/>
      <c r="CZ4128" s="1"/>
      <c r="DA4128" s="1"/>
      <c r="DB4128" s="1"/>
      <c r="DC4128" s="1"/>
      <c r="DD4128" s="1"/>
      <c r="DE4128" s="1"/>
      <c r="DF4128" s="1"/>
      <c r="DG4128" s="1"/>
      <c r="DH4128" s="1"/>
      <c r="DI4128" s="1"/>
      <c r="DJ4128" s="1"/>
      <c r="DK4128" s="1"/>
      <c r="DL4128" s="1"/>
      <c r="DM4128" s="1"/>
      <c r="DN4128" s="1"/>
      <c r="DO4128" s="1"/>
      <c r="DP4128" s="1"/>
      <c r="DQ4128" s="1"/>
      <c r="DR4128" s="1"/>
      <c r="DS4128" s="1"/>
      <c r="DT4128" s="1"/>
      <c r="DU4128" s="1"/>
      <c r="DV4128" s="1"/>
      <c r="DW4128" s="1"/>
      <c r="DX4128" s="1"/>
      <c r="DY4128" s="1"/>
      <c r="DZ4128" s="1"/>
      <c r="EA4128" s="1"/>
      <c r="EB4128" s="1"/>
      <c r="EC4128" s="1"/>
      <c r="ED4128" s="1"/>
      <c r="EE4128" s="1"/>
      <c r="EF4128" s="1"/>
      <c r="EG4128" s="1"/>
      <c r="EH4128" s="1"/>
      <c r="EI4128" s="1"/>
      <c r="EJ4128" s="1"/>
      <c r="EK4128" s="1"/>
      <c r="EL4128" s="1"/>
      <c r="EM4128" s="1"/>
      <c r="EN4128" s="1"/>
      <c r="EO4128" s="1"/>
      <c r="EP4128" s="1"/>
      <c r="EQ4128" s="1"/>
      <c r="ER4128" s="1"/>
      <c r="ES4128" s="1"/>
      <c r="ET4128" s="1"/>
      <c r="EU4128" s="1"/>
      <c r="EV4128" s="1"/>
      <c r="EW4128" s="1"/>
      <c r="EX4128" s="1"/>
      <c r="EY4128" s="1"/>
      <c r="EZ4128" s="1"/>
      <c r="FA4128" s="1"/>
      <c r="FB4128" s="1"/>
      <c r="FC4128" s="1"/>
      <c r="FD4128" s="1"/>
      <c r="FE4128" s="1"/>
      <c r="FF4128" s="1"/>
      <c r="FG4128" s="1"/>
      <c r="FH4128" s="1"/>
      <c r="FI4128" s="1"/>
      <c r="FJ4128" s="1"/>
      <c r="FK4128" s="1"/>
      <c r="FL4128" s="1"/>
      <c r="FM4128" s="1"/>
      <c r="FN4128" s="1"/>
      <c r="FO4128" s="1"/>
      <c r="FP4128" s="1"/>
      <c r="FQ4128" s="1"/>
      <c r="FR4128" s="1"/>
      <c r="FS4128" s="1"/>
      <c r="FT4128" s="1"/>
      <c r="FU4128" s="1"/>
      <c r="FV4128" s="1"/>
      <c r="FW4128" s="1"/>
      <c r="FX4128" s="1"/>
      <c r="FY4128" s="1"/>
      <c r="FZ4128" s="1"/>
      <c r="GA4128" s="1"/>
      <c r="GB4128" s="1"/>
      <c r="GC4128" s="1"/>
      <c r="GD4128" s="1"/>
      <c r="GE4128" s="1"/>
      <c r="GF4128" s="1"/>
      <c r="GG4128" s="1"/>
      <c r="GH4128" s="1"/>
      <c r="GI4128" s="1"/>
      <c r="GJ4128" s="1"/>
      <c r="GK4128"/>
      <c r="GL4128"/>
      <c r="GM4128"/>
      <c r="GN4128"/>
      <c r="GO4128"/>
      <c r="GP4128"/>
      <c r="GQ4128"/>
      <c r="GR4128"/>
      <c r="GS4128"/>
      <c r="GT4128"/>
      <c r="GU4128"/>
      <c r="GV4128"/>
      <c r="GW4128"/>
      <c r="GX4128"/>
      <c r="GY4128"/>
      <c r="GZ4128"/>
      <c r="HA4128"/>
      <c r="HB4128"/>
      <c r="HC4128"/>
      <c r="HD4128"/>
      <c r="HE4128"/>
    </row>
    <row r="4129" spans="4:213" s="25" customFormat="1" x14ac:dyDescent="0.25">
      <c r="D4129" s="19"/>
      <c r="E4129" s="19"/>
      <c r="F4129" s="20"/>
      <c r="G4129" s="20"/>
      <c r="H4129" s="20"/>
      <c r="I4129" s="20"/>
      <c r="J4129" s="21"/>
      <c r="K4129" s="21"/>
      <c r="L4129" s="20"/>
      <c r="M4129" s="20"/>
      <c r="N4129" s="22"/>
      <c r="O4129" s="22"/>
      <c r="P4129" s="22"/>
      <c r="Q4129" s="22"/>
      <c r="R4129" s="19"/>
      <c r="S4129" s="19"/>
      <c r="T4129" s="19"/>
      <c r="U4129" s="20"/>
      <c r="V4129" s="20"/>
      <c r="W4129" s="20"/>
      <c r="X4129" s="27"/>
      <c r="Y4129" s="253"/>
      <c r="Z4129" s="30"/>
      <c r="AA4129" s="30"/>
      <c r="AB4129" s="31"/>
      <c r="AC4129" s="31"/>
      <c r="AD4129" s="31"/>
      <c r="AE4129" s="31"/>
      <c r="AF4129" s="31"/>
      <c r="AG4129" s="241"/>
      <c r="AH4129" s="31"/>
      <c r="AI4129" s="31"/>
      <c r="AJ4129" s="31"/>
      <c r="AK4129" s="31"/>
      <c r="AL4129" s="120"/>
      <c r="AQ4129" s="26"/>
      <c r="AW4129" s="19"/>
      <c r="AX4129" s="19"/>
      <c r="AY4129" s="19"/>
      <c r="AZ4129" s="19"/>
      <c r="BA4129" s="19"/>
      <c r="BB4129" s="19"/>
      <c r="BC4129" s="1"/>
      <c r="BD4129"/>
      <c r="BE4129"/>
      <c r="BF4129" s="1"/>
      <c r="BG4129"/>
      <c r="BH4129"/>
      <c r="BI4129"/>
      <c r="BJ4129" s="1"/>
      <c r="BK4129" s="1"/>
      <c r="BL4129"/>
      <c r="BM4129" s="1"/>
      <c r="BN4129" s="1"/>
      <c r="BO4129" s="1"/>
      <c r="BP4129" s="1"/>
      <c r="BQ4129" s="1"/>
      <c r="BR4129" s="1"/>
      <c r="BS4129" s="1"/>
      <c r="BT4129" s="22"/>
      <c r="BU4129" s="1"/>
      <c r="BV4129" s="1"/>
      <c r="BW4129" s="1"/>
      <c r="BX4129" s="1"/>
      <c r="BY4129" s="1"/>
      <c r="BZ4129" s="1"/>
      <c r="CA4129" s="1"/>
      <c r="CB4129" s="1"/>
      <c r="CC4129" s="1"/>
      <c r="CD4129" s="1"/>
      <c r="CE4129" s="1"/>
      <c r="CF4129" s="1"/>
      <c r="CG4129" s="1"/>
      <c r="CH4129" s="1"/>
      <c r="CI4129" s="1"/>
      <c r="CJ4129" s="1"/>
      <c r="CK4129" s="1"/>
      <c r="CL4129" s="1"/>
      <c r="CM4129" s="1"/>
      <c r="CN4129" s="1"/>
      <c r="CO4129" s="1"/>
      <c r="CP4129" s="1"/>
      <c r="CQ4129" s="1"/>
      <c r="CR4129" s="1"/>
      <c r="CS4129" s="1"/>
      <c r="CT4129" s="1"/>
      <c r="CU4129" s="1"/>
      <c r="CV4129" s="1"/>
      <c r="CW4129" s="1"/>
      <c r="CX4129" s="1"/>
      <c r="CY4129" s="1"/>
      <c r="CZ4129" s="1"/>
      <c r="DA4129" s="1"/>
      <c r="DB4129" s="1"/>
      <c r="DC4129" s="1"/>
      <c r="DD4129" s="1"/>
      <c r="DE4129" s="1"/>
      <c r="DF4129" s="1"/>
      <c r="DG4129" s="1"/>
      <c r="DH4129" s="1"/>
      <c r="DI4129" s="1"/>
      <c r="DJ4129" s="1"/>
      <c r="DK4129" s="1"/>
      <c r="DL4129" s="1"/>
      <c r="DM4129" s="1"/>
      <c r="DN4129" s="1"/>
      <c r="DO4129" s="1"/>
      <c r="DP4129" s="1"/>
      <c r="DQ4129" s="1"/>
      <c r="DR4129" s="1"/>
      <c r="DS4129" s="1"/>
      <c r="DT4129" s="1"/>
      <c r="DU4129" s="1"/>
      <c r="DV4129" s="1"/>
      <c r="DW4129" s="1"/>
      <c r="DX4129" s="1"/>
      <c r="DY4129" s="1"/>
      <c r="DZ4129" s="1"/>
      <c r="EA4129" s="1"/>
      <c r="EB4129" s="1"/>
      <c r="EC4129" s="1"/>
      <c r="ED4129" s="1"/>
      <c r="EE4129" s="1"/>
      <c r="EF4129" s="1"/>
      <c r="EG4129" s="1"/>
      <c r="EH4129" s="1"/>
      <c r="EI4129" s="1"/>
      <c r="EJ4129" s="1"/>
      <c r="EK4129" s="1"/>
      <c r="EL4129" s="1"/>
      <c r="EM4129" s="1"/>
      <c r="EN4129" s="1"/>
      <c r="EO4129" s="1"/>
      <c r="EP4129" s="1"/>
      <c r="EQ4129" s="1"/>
      <c r="ER4129" s="1"/>
      <c r="ES4129" s="1"/>
      <c r="ET4129" s="1"/>
      <c r="EU4129" s="1"/>
      <c r="EV4129" s="1"/>
      <c r="EW4129" s="1"/>
      <c r="EX4129" s="1"/>
      <c r="EY4129" s="1"/>
      <c r="EZ4129" s="1"/>
      <c r="FA4129" s="1"/>
      <c r="FB4129" s="1"/>
      <c r="FC4129" s="1"/>
      <c r="FD4129" s="1"/>
      <c r="FE4129" s="1"/>
      <c r="FF4129" s="1"/>
      <c r="FG4129" s="1"/>
      <c r="FH4129" s="1"/>
      <c r="FI4129" s="1"/>
      <c r="FJ4129" s="1"/>
      <c r="FK4129" s="1"/>
      <c r="FL4129" s="1"/>
      <c r="FM4129" s="1"/>
      <c r="FN4129" s="1"/>
      <c r="FO4129" s="1"/>
      <c r="FP4129" s="1"/>
      <c r="FQ4129" s="1"/>
      <c r="FR4129" s="1"/>
      <c r="FS4129" s="1"/>
      <c r="FT4129" s="1"/>
      <c r="FU4129" s="1"/>
      <c r="FV4129" s="1"/>
      <c r="FW4129" s="1"/>
      <c r="FX4129" s="1"/>
      <c r="FY4129" s="1"/>
      <c r="FZ4129" s="1"/>
      <c r="GA4129" s="1"/>
      <c r="GB4129" s="1"/>
      <c r="GC4129" s="1"/>
      <c r="GD4129" s="1"/>
      <c r="GE4129" s="1"/>
      <c r="GF4129" s="1"/>
      <c r="GG4129" s="1"/>
      <c r="GH4129" s="1"/>
      <c r="GI4129" s="1"/>
      <c r="GJ4129" s="1"/>
      <c r="GK4129"/>
      <c r="GL4129"/>
      <c r="GM4129"/>
      <c r="GN4129"/>
      <c r="GO4129"/>
      <c r="GP4129"/>
      <c r="GQ4129"/>
      <c r="GR4129"/>
      <c r="GS4129"/>
      <c r="GT4129"/>
      <c r="GU4129"/>
      <c r="GV4129"/>
      <c r="GW4129"/>
      <c r="GX4129"/>
      <c r="GY4129"/>
      <c r="GZ4129"/>
      <c r="HA4129"/>
      <c r="HB4129"/>
      <c r="HC4129"/>
      <c r="HD4129"/>
      <c r="HE4129"/>
    </row>
    <row r="4130" spans="4:213" s="25" customFormat="1" x14ac:dyDescent="0.25">
      <c r="D4130" s="19"/>
      <c r="E4130" s="19"/>
      <c r="F4130" s="20"/>
      <c r="G4130" s="20"/>
      <c r="H4130" s="20"/>
      <c r="I4130" s="20"/>
      <c r="J4130" s="21"/>
      <c r="K4130" s="21"/>
      <c r="L4130" s="20"/>
      <c r="M4130" s="20"/>
      <c r="N4130" s="22"/>
      <c r="O4130" s="22"/>
      <c r="P4130" s="22"/>
      <c r="Q4130" s="22"/>
      <c r="R4130" s="19"/>
      <c r="S4130" s="19"/>
      <c r="T4130" s="19"/>
      <c r="U4130" s="20"/>
      <c r="V4130" s="20"/>
      <c r="W4130" s="20"/>
      <c r="X4130" s="27"/>
      <c r="Y4130" s="253"/>
      <c r="Z4130" s="30"/>
      <c r="AA4130" s="30"/>
      <c r="AB4130" s="31"/>
      <c r="AC4130" s="31"/>
      <c r="AD4130" s="31"/>
      <c r="AE4130" s="31"/>
      <c r="AF4130" s="31"/>
      <c r="AG4130" s="241"/>
      <c r="AH4130" s="31"/>
      <c r="AI4130" s="31"/>
      <c r="AJ4130" s="31"/>
      <c r="AK4130" s="31"/>
      <c r="AL4130" s="120"/>
      <c r="AQ4130" s="26"/>
      <c r="AW4130" s="19"/>
      <c r="AX4130" s="19"/>
      <c r="AY4130" s="19"/>
      <c r="AZ4130" s="19"/>
      <c r="BA4130" s="19"/>
      <c r="BB4130" s="19"/>
      <c r="BC4130" s="1"/>
      <c r="BD4130"/>
      <c r="BE4130"/>
      <c r="BF4130" s="1"/>
      <c r="BG4130"/>
      <c r="BH4130"/>
      <c r="BI4130"/>
      <c r="BJ4130" s="1"/>
      <c r="BK4130" s="1"/>
      <c r="BL4130"/>
      <c r="BM4130" s="1"/>
      <c r="BN4130" s="1"/>
      <c r="BO4130" s="1"/>
      <c r="BP4130" s="1"/>
      <c r="BQ4130" s="1"/>
      <c r="BR4130" s="1"/>
      <c r="BS4130" s="1"/>
      <c r="BT4130" s="22"/>
      <c r="BU4130" s="1"/>
      <c r="BV4130" s="1"/>
      <c r="BW4130" s="1"/>
      <c r="BX4130" s="1"/>
      <c r="BY4130" s="1"/>
      <c r="BZ4130" s="1"/>
      <c r="CA4130" s="1"/>
      <c r="CB4130" s="1"/>
      <c r="CC4130" s="1"/>
      <c r="CD4130" s="1"/>
      <c r="CE4130" s="1"/>
      <c r="CF4130" s="1"/>
      <c r="CG4130" s="1"/>
      <c r="CH4130" s="1"/>
      <c r="CI4130" s="1"/>
      <c r="CJ4130" s="1"/>
      <c r="CK4130" s="1"/>
      <c r="CL4130" s="1"/>
      <c r="CM4130" s="1"/>
      <c r="CN4130" s="1"/>
      <c r="CO4130" s="1"/>
      <c r="CP4130" s="1"/>
      <c r="CQ4130" s="1"/>
      <c r="CR4130" s="1"/>
      <c r="CS4130" s="1"/>
      <c r="CT4130" s="1"/>
      <c r="CU4130" s="1"/>
      <c r="CV4130" s="1"/>
      <c r="CW4130" s="1"/>
      <c r="CX4130" s="1"/>
      <c r="CY4130" s="1"/>
      <c r="CZ4130" s="1"/>
      <c r="DA4130" s="1"/>
      <c r="DB4130" s="1"/>
      <c r="DC4130" s="1"/>
      <c r="DD4130" s="1"/>
      <c r="DE4130" s="1"/>
      <c r="DF4130" s="1"/>
      <c r="DG4130" s="1"/>
      <c r="DH4130" s="1"/>
      <c r="DI4130" s="1"/>
      <c r="DJ4130" s="1"/>
      <c r="DK4130" s="1"/>
      <c r="DL4130" s="1"/>
      <c r="DM4130" s="1"/>
      <c r="DN4130" s="1"/>
      <c r="DO4130" s="1"/>
      <c r="DP4130" s="1"/>
      <c r="DQ4130" s="1"/>
      <c r="DR4130" s="1"/>
      <c r="DS4130" s="1"/>
      <c r="DT4130" s="1"/>
      <c r="DU4130" s="1"/>
      <c r="DV4130" s="1"/>
      <c r="DW4130" s="1"/>
      <c r="DX4130" s="1"/>
      <c r="DY4130" s="1"/>
      <c r="DZ4130" s="1"/>
      <c r="EA4130" s="1"/>
      <c r="EB4130" s="1"/>
      <c r="EC4130" s="1"/>
      <c r="ED4130" s="1"/>
      <c r="EE4130" s="1"/>
      <c r="EF4130" s="1"/>
      <c r="EG4130" s="1"/>
      <c r="EH4130" s="1"/>
      <c r="EI4130" s="1"/>
      <c r="EJ4130" s="1"/>
      <c r="EK4130" s="1"/>
      <c r="EL4130" s="1"/>
      <c r="EM4130" s="1"/>
      <c r="EN4130" s="1"/>
      <c r="EO4130" s="1"/>
      <c r="EP4130" s="1"/>
      <c r="EQ4130" s="1"/>
      <c r="ER4130" s="1"/>
      <c r="ES4130" s="1"/>
      <c r="ET4130" s="1"/>
      <c r="EU4130" s="1"/>
      <c r="EV4130" s="1"/>
      <c r="EW4130" s="1"/>
      <c r="EX4130" s="1"/>
      <c r="EY4130" s="1"/>
      <c r="EZ4130" s="1"/>
      <c r="FA4130" s="1"/>
      <c r="FB4130" s="1"/>
      <c r="FC4130" s="1"/>
      <c r="FD4130" s="1"/>
      <c r="FE4130" s="1"/>
      <c r="FF4130" s="1"/>
      <c r="FG4130" s="1"/>
      <c r="FH4130" s="1"/>
      <c r="FI4130" s="1"/>
      <c r="FJ4130" s="1"/>
      <c r="FK4130" s="1"/>
      <c r="FL4130" s="1"/>
      <c r="FM4130" s="1"/>
      <c r="FN4130" s="1"/>
      <c r="FO4130" s="1"/>
      <c r="FP4130" s="1"/>
      <c r="FQ4130" s="1"/>
      <c r="FR4130" s="1"/>
      <c r="FS4130" s="1"/>
      <c r="FT4130" s="1"/>
      <c r="FU4130" s="1"/>
      <c r="FV4130" s="1"/>
      <c r="FW4130" s="1"/>
      <c r="FX4130" s="1"/>
      <c r="FY4130" s="1"/>
      <c r="FZ4130" s="1"/>
      <c r="GA4130" s="1"/>
      <c r="GB4130" s="1"/>
      <c r="GC4130" s="1"/>
      <c r="GD4130" s="1"/>
      <c r="GE4130" s="1"/>
      <c r="GF4130" s="1"/>
      <c r="GG4130" s="1"/>
      <c r="GH4130" s="1"/>
      <c r="GI4130" s="1"/>
      <c r="GJ4130" s="1"/>
      <c r="GK4130"/>
      <c r="GL4130"/>
      <c r="GM4130"/>
      <c r="GN4130"/>
      <c r="GO4130"/>
      <c r="GP4130"/>
      <c r="GQ4130"/>
      <c r="GR4130"/>
      <c r="GS4130"/>
      <c r="GT4130"/>
      <c r="GU4130"/>
      <c r="GV4130"/>
      <c r="GW4130"/>
      <c r="GX4130"/>
      <c r="GY4130"/>
      <c r="GZ4130"/>
      <c r="HA4130"/>
      <c r="HB4130"/>
      <c r="HC4130"/>
      <c r="HD4130"/>
      <c r="HE4130"/>
    </row>
    <row r="4131" spans="4:213" s="25" customFormat="1" x14ac:dyDescent="0.25">
      <c r="D4131" s="19"/>
      <c r="E4131" s="19"/>
      <c r="F4131" s="20"/>
      <c r="G4131" s="20"/>
      <c r="H4131" s="20"/>
      <c r="I4131" s="20"/>
      <c r="J4131" s="21"/>
      <c r="K4131" s="21"/>
      <c r="L4131" s="20"/>
      <c r="M4131" s="20"/>
      <c r="N4131" s="22"/>
      <c r="O4131" s="22"/>
      <c r="P4131" s="22"/>
      <c r="Q4131" s="22"/>
      <c r="R4131" s="19"/>
      <c r="S4131" s="19"/>
      <c r="T4131" s="19"/>
      <c r="U4131" s="20"/>
      <c r="V4131" s="20"/>
      <c r="W4131" s="20"/>
      <c r="X4131" s="27"/>
      <c r="Y4131" s="253"/>
      <c r="Z4131" s="30"/>
      <c r="AA4131" s="30"/>
      <c r="AB4131" s="31"/>
      <c r="AC4131" s="31"/>
      <c r="AD4131" s="31"/>
      <c r="AE4131" s="31"/>
      <c r="AF4131" s="31"/>
      <c r="AG4131" s="241"/>
      <c r="AH4131" s="31"/>
      <c r="AI4131" s="31"/>
      <c r="AJ4131" s="31"/>
      <c r="AK4131" s="31"/>
      <c r="AL4131" s="120"/>
      <c r="AQ4131" s="26"/>
      <c r="AW4131" s="19"/>
      <c r="AX4131" s="19"/>
      <c r="AY4131" s="19"/>
      <c r="AZ4131" s="19"/>
      <c r="BA4131" s="19"/>
      <c r="BB4131" s="19"/>
      <c r="BC4131" s="1"/>
      <c r="BD4131"/>
      <c r="BE4131"/>
      <c r="BF4131" s="1"/>
      <c r="BG4131"/>
      <c r="BH4131"/>
      <c r="BI4131"/>
      <c r="BJ4131" s="1"/>
      <c r="BK4131" s="1"/>
      <c r="BL4131"/>
      <c r="BM4131" s="1"/>
      <c r="BN4131" s="1"/>
      <c r="BO4131" s="1"/>
      <c r="BP4131" s="1"/>
      <c r="BQ4131" s="1"/>
      <c r="BR4131" s="1"/>
      <c r="BS4131" s="1"/>
      <c r="BT4131" s="22"/>
      <c r="BU4131" s="1"/>
      <c r="BV4131" s="1"/>
      <c r="BW4131" s="1"/>
      <c r="BX4131" s="1"/>
      <c r="BY4131" s="1"/>
      <c r="BZ4131" s="1"/>
      <c r="CA4131" s="1"/>
      <c r="CB4131" s="1"/>
      <c r="CC4131" s="1"/>
      <c r="CD4131" s="1"/>
      <c r="CE4131" s="1"/>
      <c r="CF4131" s="1"/>
      <c r="CG4131" s="1"/>
      <c r="CH4131" s="1"/>
      <c r="CI4131" s="1"/>
      <c r="CJ4131" s="1"/>
      <c r="CK4131" s="1"/>
      <c r="CL4131" s="1"/>
      <c r="CM4131" s="1"/>
      <c r="CN4131" s="1"/>
      <c r="CO4131" s="1"/>
      <c r="CP4131" s="1"/>
      <c r="CQ4131" s="1"/>
      <c r="CR4131" s="1"/>
      <c r="CS4131" s="1"/>
      <c r="CT4131" s="1"/>
      <c r="CU4131" s="1"/>
      <c r="CV4131" s="1"/>
      <c r="CW4131" s="1"/>
      <c r="CX4131" s="1"/>
      <c r="CY4131" s="1"/>
      <c r="CZ4131" s="1"/>
      <c r="DA4131" s="1"/>
      <c r="DB4131" s="1"/>
      <c r="DC4131" s="1"/>
      <c r="DD4131" s="1"/>
      <c r="DE4131" s="1"/>
      <c r="DF4131" s="1"/>
      <c r="DG4131" s="1"/>
      <c r="DH4131" s="1"/>
      <c r="DI4131" s="1"/>
      <c r="DJ4131" s="1"/>
      <c r="DK4131" s="1"/>
      <c r="DL4131" s="1"/>
      <c r="DM4131" s="1"/>
      <c r="DN4131" s="1"/>
      <c r="DO4131" s="1"/>
      <c r="DP4131" s="1"/>
      <c r="DQ4131" s="1"/>
      <c r="DR4131" s="1"/>
      <c r="DS4131" s="1"/>
      <c r="DT4131" s="1"/>
      <c r="DU4131" s="1"/>
      <c r="DV4131" s="1"/>
      <c r="DW4131" s="1"/>
      <c r="DX4131" s="1"/>
      <c r="DY4131" s="1"/>
      <c r="DZ4131" s="1"/>
      <c r="EA4131" s="1"/>
      <c r="EB4131" s="1"/>
      <c r="EC4131" s="1"/>
      <c r="ED4131" s="1"/>
      <c r="EE4131" s="1"/>
      <c r="EF4131" s="1"/>
      <c r="EG4131" s="1"/>
      <c r="EH4131" s="1"/>
      <c r="EI4131" s="1"/>
      <c r="EJ4131" s="1"/>
      <c r="EK4131" s="1"/>
      <c r="EL4131" s="1"/>
      <c r="EM4131" s="1"/>
      <c r="EN4131" s="1"/>
      <c r="EO4131" s="1"/>
      <c r="EP4131" s="1"/>
      <c r="EQ4131" s="1"/>
      <c r="ER4131" s="1"/>
      <c r="ES4131" s="1"/>
      <c r="ET4131" s="1"/>
      <c r="EU4131" s="1"/>
      <c r="EV4131" s="1"/>
      <c r="EW4131" s="1"/>
      <c r="EX4131" s="1"/>
      <c r="EY4131" s="1"/>
      <c r="EZ4131" s="1"/>
      <c r="FA4131" s="1"/>
      <c r="FB4131" s="1"/>
      <c r="FC4131" s="1"/>
      <c r="FD4131" s="1"/>
      <c r="FE4131" s="1"/>
      <c r="FF4131" s="1"/>
      <c r="FG4131" s="1"/>
      <c r="FH4131" s="1"/>
      <c r="FI4131" s="1"/>
      <c r="FJ4131" s="1"/>
      <c r="FK4131" s="1"/>
      <c r="FL4131" s="1"/>
      <c r="FM4131" s="1"/>
      <c r="FN4131" s="1"/>
      <c r="FO4131" s="1"/>
      <c r="FP4131" s="1"/>
      <c r="FQ4131" s="1"/>
      <c r="FR4131" s="1"/>
      <c r="FS4131" s="1"/>
      <c r="FT4131" s="1"/>
      <c r="FU4131" s="1"/>
      <c r="FV4131" s="1"/>
      <c r="FW4131" s="1"/>
      <c r="FX4131" s="1"/>
      <c r="FY4131" s="1"/>
      <c r="FZ4131" s="1"/>
      <c r="GA4131" s="1"/>
      <c r="GB4131" s="1"/>
      <c r="GC4131" s="1"/>
      <c r="GD4131" s="1"/>
      <c r="GE4131" s="1"/>
      <c r="GF4131" s="1"/>
      <c r="GG4131" s="1"/>
      <c r="GH4131" s="1"/>
      <c r="GI4131" s="1"/>
      <c r="GJ4131" s="1"/>
      <c r="GK4131"/>
      <c r="GL4131"/>
      <c r="GM4131"/>
      <c r="GN4131"/>
      <c r="GO4131"/>
      <c r="GP4131"/>
      <c r="GQ4131"/>
      <c r="GR4131"/>
      <c r="GS4131"/>
      <c r="GT4131"/>
      <c r="GU4131"/>
      <c r="GV4131"/>
      <c r="GW4131"/>
      <c r="GX4131"/>
      <c r="GY4131"/>
      <c r="GZ4131"/>
      <c r="HA4131"/>
      <c r="HB4131"/>
      <c r="HC4131"/>
      <c r="HD4131"/>
      <c r="HE4131"/>
    </row>
    <row r="4132" spans="4:213" s="25" customFormat="1" x14ac:dyDescent="0.25">
      <c r="D4132" s="19"/>
      <c r="E4132" s="19"/>
      <c r="F4132" s="20"/>
      <c r="G4132" s="20"/>
      <c r="H4132" s="20"/>
      <c r="I4132" s="20"/>
      <c r="J4132" s="21"/>
      <c r="K4132" s="21"/>
      <c r="L4132" s="20"/>
      <c r="M4132" s="20"/>
      <c r="N4132" s="22"/>
      <c r="O4132" s="22"/>
      <c r="P4132" s="22"/>
      <c r="Q4132" s="22"/>
      <c r="R4132" s="19"/>
      <c r="S4132" s="19"/>
      <c r="T4132" s="19"/>
      <c r="U4132" s="20"/>
      <c r="V4132" s="20"/>
      <c r="W4132" s="20"/>
      <c r="X4132" s="27"/>
      <c r="Y4132" s="253"/>
      <c r="Z4132" s="30"/>
      <c r="AA4132" s="30"/>
      <c r="AB4132" s="31"/>
      <c r="AC4132" s="31"/>
      <c r="AD4132" s="31"/>
      <c r="AE4132" s="31"/>
      <c r="AF4132" s="31"/>
      <c r="AG4132" s="241"/>
      <c r="AH4132" s="31"/>
      <c r="AI4132" s="31"/>
      <c r="AJ4132" s="31"/>
      <c r="AK4132" s="31"/>
      <c r="AL4132" s="120"/>
      <c r="AQ4132" s="26"/>
      <c r="AW4132" s="19"/>
      <c r="AX4132" s="19"/>
      <c r="AY4132" s="19"/>
      <c r="AZ4132" s="19"/>
      <c r="BA4132" s="19"/>
      <c r="BB4132" s="19"/>
      <c r="BC4132" s="1"/>
      <c r="BD4132"/>
      <c r="BE4132"/>
      <c r="BF4132" s="1"/>
      <c r="BG4132"/>
      <c r="BH4132"/>
      <c r="BI4132"/>
      <c r="BJ4132" s="1"/>
      <c r="BK4132" s="1"/>
      <c r="BL4132"/>
      <c r="BM4132" s="1"/>
      <c r="BN4132" s="1"/>
      <c r="BO4132" s="1"/>
      <c r="BP4132" s="1"/>
      <c r="BQ4132" s="1"/>
      <c r="BR4132" s="1"/>
      <c r="BS4132" s="1"/>
      <c r="BT4132" s="22"/>
      <c r="BU4132" s="1"/>
      <c r="BV4132" s="1"/>
      <c r="BW4132" s="1"/>
      <c r="BX4132" s="1"/>
      <c r="BY4132" s="1"/>
      <c r="BZ4132" s="1"/>
      <c r="CA4132" s="1"/>
      <c r="CB4132" s="1"/>
      <c r="CC4132" s="1"/>
      <c r="CD4132" s="1"/>
      <c r="CE4132" s="1"/>
      <c r="CF4132" s="1"/>
      <c r="CG4132" s="1"/>
      <c r="CH4132" s="1"/>
      <c r="CI4132" s="1"/>
      <c r="CJ4132" s="1"/>
      <c r="CK4132" s="1"/>
      <c r="CL4132" s="1"/>
      <c r="CM4132" s="1"/>
      <c r="CN4132" s="1"/>
      <c r="CO4132" s="1"/>
      <c r="CP4132" s="1"/>
      <c r="CQ4132" s="1"/>
      <c r="CR4132" s="1"/>
      <c r="CS4132" s="1"/>
      <c r="CT4132" s="1"/>
      <c r="CU4132" s="1"/>
      <c r="CV4132" s="1"/>
      <c r="CW4132" s="1"/>
      <c r="CX4132" s="1"/>
      <c r="CY4132" s="1"/>
      <c r="CZ4132" s="1"/>
      <c r="DA4132" s="1"/>
      <c r="DB4132" s="1"/>
      <c r="DC4132" s="1"/>
      <c r="DD4132" s="1"/>
      <c r="DE4132" s="1"/>
      <c r="DF4132" s="1"/>
      <c r="DG4132" s="1"/>
      <c r="DH4132" s="1"/>
      <c r="DI4132" s="1"/>
      <c r="DJ4132" s="1"/>
      <c r="DK4132" s="1"/>
      <c r="DL4132" s="1"/>
      <c r="DM4132" s="1"/>
      <c r="DN4132" s="1"/>
      <c r="DO4132" s="1"/>
      <c r="DP4132" s="1"/>
      <c r="DQ4132" s="1"/>
      <c r="DR4132" s="1"/>
      <c r="DS4132" s="1"/>
      <c r="DT4132" s="1"/>
      <c r="DU4132" s="1"/>
      <c r="DV4132" s="1"/>
      <c r="DW4132" s="1"/>
      <c r="DX4132" s="1"/>
      <c r="DY4132" s="1"/>
      <c r="DZ4132" s="1"/>
      <c r="EA4132" s="1"/>
      <c r="EB4132" s="1"/>
      <c r="EC4132" s="1"/>
      <c r="ED4132" s="1"/>
      <c r="EE4132" s="1"/>
      <c r="EF4132" s="1"/>
      <c r="EG4132" s="1"/>
      <c r="EH4132" s="1"/>
      <c r="EI4132" s="1"/>
      <c r="EJ4132" s="1"/>
      <c r="EK4132" s="1"/>
      <c r="EL4132" s="1"/>
      <c r="EM4132" s="1"/>
      <c r="EN4132" s="1"/>
      <c r="EO4132" s="1"/>
      <c r="EP4132" s="1"/>
      <c r="EQ4132" s="1"/>
      <c r="ER4132" s="1"/>
      <c r="ES4132" s="1"/>
      <c r="ET4132" s="1"/>
      <c r="EU4132" s="1"/>
      <c r="EV4132" s="1"/>
      <c r="EW4132" s="1"/>
      <c r="EX4132" s="1"/>
      <c r="EY4132" s="1"/>
      <c r="EZ4132" s="1"/>
      <c r="FA4132" s="1"/>
      <c r="FB4132" s="1"/>
      <c r="FC4132" s="1"/>
      <c r="FD4132" s="1"/>
      <c r="FE4132" s="1"/>
      <c r="FF4132" s="1"/>
      <c r="FG4132" s="1"/>
      <c r="FH4132" s="1"/>
      <c r="FI4132" s="1"/>
      <c r="FJ4132" s="1"/>
      <c r="FK4132" s="1"/>
      <c r="FL4132" s="1"/>
      <c r="FM4132" s="1"/>
      <c r="FN4132" s="1"/>
      <c r="FO4132" s="1"/>
      <c r="FP4132" s="1"/>
      <c r="FQ4132" s="1"/>
      <c r="FR4132" s="1"/>
      <c r="FS4132" s="1"/>
      <c r="FT4132" s="1"/>
      <c r="FU4132" s="1"/>
      <c r="FV4132" s="1"/>
      <c r="FW4132" s="1"/>
      <c r="FX4132" s="1"/>
      <c r="FY4132" s="1"/>
      <c r="FZ4132" s="1"/>
      <c r="GA4132" s="1"/>
      <c r="GB4132" s="1"/>
      <c r="GC4132" s="1"/>
      <c r="GD4132" s="1"/>
      <c r="GE4132" s="1"/>
      <c r="GF4132" s="1"/>
      <c r="GG4132" s="1"/>
      <c r="GH4132" s="1"/>
      <c r="GI4132" s="1"/>
      <c r="GJ4132" s="1"/>
      <c r="GK4132"/>
      <c r="GL4132"/>
      <c r="GM4132"/>
      <c r="GN4132"/>
      <c r="GO4132"/>
      <c r="GP4132"/>
      <c r="GQ4132"/>
      <c r="GR4132"/>
      <c r="GS4132"/>
      <c r="GT4132"/>
      <c r="GU4132"/>
      <c r="GV4132"/>
      <c r="GW4132"/>
      <c r="GX4132"/>
      <c r="GY4132"/>
      <c r="GZ4132"/>
      <c r="HA4132"/>
      <c r="HB4132"/>
      <c r="HC4132"/>
      <c r="HD4132"/>
      <c r="HE4132"/>
    </row>
    <row r="4133" spans="4:213" s="25" customFormat="1" x14ac:dyDescent="0.25">
      <c r="D4133" s="19"/>
      <c r="E4133" s="19"/>
      <c r="F4133" s="20"/>
      <c r="G4133" s="20"/>
      <c r="H4133" s="20"/>
      <c r="I4133" s="20"/>
      <c r="J4133" s="21"/>
      <c r="K4133" s="21"/>
      <c r="L4133" s="20"/>
      <c r="M4133" s="20"/>
      <c r="N4133" s="22"/>
      <c r="O4133" s="22"/>
      <c r="P4133" s="22"/>
      <c r="Q4133" s="22"/>
      <c r="R4133" s="19"/>
      <c r="S4133" s="19"/>
      <c r="T4133" s="19"/>
      <c r="U4133" s="20"/>
      <c r="V4133" s="20"/>
      <c r="W4133" s="20"/>
      <c r="X4133" s="27"/>
      <c r="Y4133" s="253"/>
      <c r="Z4133" s="30"/>
      <c r="AA4133" s="30"/>
      <c r="AB4133" s="31"/>
      <c r="AC4133" s="31"/>
      <c r="AD4133" s="31"/>
      <c r="AE4133" s="31"/>
      <c r="AF4133" s="31"/>
      <c r="AG4133" s="241"/>
      <c r="AH4133" s="31"/>
      <c r="AI4133" s="31"/>
      <c r="AJ4133" s="31"/>
      <c r="AK4133" s="31"/>
      <c r="AL4133" s="120"/>
      <c r="AQ4133" s="26"/>
      <c r="AW4133" s="19"/>
      <c r="AX4133" s="19"/>
      <c r="AY4133" s="19"/>
      <c r="AZ4133" s="19"/>
      <c r="BA4133" s="19"/>
      <c r="BB4133" s="19"/>
      <c r="BC4133" s="1"/>
      <c r="BD4133"/>
      <c r="BE4133"/>
      <c r="BF4133" s="1"/>
      <c r="BG4133"/>
      <c r="BH4133"/>
      <c r="BI4133"/>
      <c r="BJ4133" s="1"/>
      <c r="BK4133" s="1"/>
      <c r="BL4133"/>
      <c r="BM4133" s="1"/>
      <c r="BN4133" s="1"/>
      <c r="BO4133" s="1"/>
      <c r="BP4133" s="1"/>
      <c r="BQ4133" s="1"/>
      <c r="BR4133" s="1"/>
      <c r="BS4133" s="1"/>
      <c r="BT4133" s="22"/>
      <c r="BU4133" s="1"/>
      <c r="BV4133" s="1"/>
      <c r="BW4133" s="1"/>
      <c r="BX4133" s="1"/>
      <c r="BY4133" s="1"/>
      <c r="BZ4133" s="1"/>
      <c r="CA4133" s="1"/>
      <c r="CB4133" s="1"/>
      <c r="CC4133" s="1"/>
      <c r="CD4133" s="1"/>
      <c r="CE4133" s="1"/>
      <c r="CF4133" s="1"/>
      <c r="CG4133" s="1"/>
      <c r="CH4133" s="1"/>
      <c r="CI4133" s="1"/>
      <c r="CJ4133" s="1"/>
      <c r="CK4133" s="1"/>
      <c r="CL4133" s="1"/>
      <c r="CM4133" s="1"/>
      <c r="CN4133" s="1"/>
      <c r="CO4133" s="1"/>
      <c r="CP4133" s="1"/>
      <c r="CQ4133" s="1"/>
      <c r="CR4133" s="1"/>
      <c r="CS4133" s="1"/>
      <c r="CT4133" s="1"/>
      <c r="CU4133" s="1"/>
      <c r="CV4133" s="1"/>
      <c r="CW4133" s="1"/>
      <c r="CX4133" s="1"/>
      <c r="CY4133" s="1"/>
      <c r="CZ4133" s="1"/>
      <c r="DA4133" s="1"/>
      <c r="DB4133" s="1"/>
      <c r="DC4133" s="1"/>
      <c r="DD4133" s="1"/>
      <c r="DE4133" s="1"/>
      <c r="DF4133" s="1"/>
      <c r="DG4133" s="1"/>
      <c r="DH4133" s="1"/>
      <c r="DI4133" s="1"/>
      <c r="DJ4133" s="1"/>
      <c r="DK4133" s="1"/>
      <c r="DL4133" s="1"/>
      <c r="DM4133" s="1"/>
      <c r="DN4133" s="1"/>
      <c r="DO4133" s="1"/>
      <c r="DP4133" s="1"/>
      <c r="DQ4133" s="1"/>
      <c r="DR4133" s="1"/>
      <c r="DS4133" s="1"/>
      <c r="DT4133" s="1"/>
      <c r="DU4133" s="1"/>
      <c r="DV4133" s="1"/>
      <c r="DW4133" s="1"/>
      <c r="DX4133" s="1"/>
      <c r="DY4133" s="1"/>
      <c r="DZ4133" s="1"/>
      <c r="EA4133" s="1"/>
      <c r="EB4133" s="1"/>
      <c r="EC4133" s="1"/>
      <c r="ED4133" s="1"/>
      <c r="EE4133" s="1"/>
      <c r="EF4133" s="1"/>
      <c r="EG4133" s="1"/>
      <c r="EH4133" s="1"/>
      <c r="EI4133" s="1"/>
      <c r="EJ4133" s="1"/>
      <c r="EK4133" s="1"/>
      <c r="EL4133" s="1"/>
      <c r="EM4133" s="1"/>
      <c r="EN4133" s="1"/>
      <c r="EO4133" s="1"/>
      <c r="EP4133" s="1"/>
      <c r="EQ4133" s="1"/>
      <c r="ER4133" s="1"/>
      <c r="ES4133" s="1"/>
      <c r="ET4133" s="1"/>
      <c r="EU4133" s="1"/>
      <c r="EV4133" s="1"/>
      <c r="EW4133" s="1"/>
      <c r="EX4133" s="1"/>
      <c r="EY4133" s="1"/>
      <c r="EZ4133" s="1"/>
      <c r="FA4133" s="1"/>
      <c r="FB4133" s="1"/>
      <c r="FC4133" s="1"/>
      <c r="FD4133" s="1"/>
      <c r="FE4133" s="1"/>
      <c r="FF4133" s="1"/>
      <c r="FG4133" s="1"/>
      <c r="FH4133" s="1"/>
      <c r="FI4133" s="1"/>
      <c r="FJ4133" s="1"/>
      <c r="FK4133" s="1"/>
      <c r="FL4133" s="1"/>
      <c r="FM4133" s="1"/>
      <c r="FN4133" s="1"/>
      <c r="FO4133" s="1"/>
      <c r="FP4133" s="1"/>
      <c r="FQ4133" s="1"/>
      <c r="FR4133" s="1"/>
      <c r="FS4133" s="1"/>
      <c r="FT4133" s="1"/>
      <c r="FU4133" s="1"/>
      <c r="FV4133" s="1"/>
      <c r="FW4133" s="1"/>
      <c r="FX4133" s="1"/>
      <c r="FY4133" s="1"/>
      <c r="FZ4133" s="1"/>
      <c r="GA4133" s="1"/>
      <c r="GB4133" s="1"/>
      <c r="GC4133" s="1"/>
      <c r="GD4133" s="1"/>
      <c r="GE4133" s="1"/>
      <c r="GF4133" s="1"/>
      <c r="GG4133" s="1"/>
      <c r="GH4133" s="1"/>
      <c r="GI4133" s="1"/>
      <c r="GJ4133" s="1"/>
      <c r="GK4133"/>
      <c r="GL4133"/>
      <c r="GM4133"/>
      <c r="GN4133"/>
      <c r="GO4133"/>
      <c r="GP4133"/>
      <c r="GQ4133"/>
      <c r="GR4133"/>
      <c r="GS4133"/>
      <c r="GT4133"/>
      <c r="GU4133"/>
      <c r="GV4133"/>
      <c r="GW4133"/>
      <c r="GX4133"/>
      <c r="GY4133"/>
      <c r="GZ4133"/>
      <c r="HA4133"/>
      <c r="HB4133"/>
      <c r="HC4133"/>
      <c r="HD4133"/>
      <c r="HE4133"/>
    </row>
    <row r="4134" spans="4:213" s="25" customFormat="1" x14ac:dyDescent="0.25">
      <c r="D4134" s="19"/>
      <c r="E4134" s="19"/>
      <c r="F4134" s="20"/>
      <c r="G4134" s="20"/>
      <c r="H4134" s="20"/>
      <c r="I4134" s="20"/>
      <c r="J4134" s="21"/>
      <c r="K4134" s="21"/>
      <c r="L4134" s="20"/>
      <c r="M4134" s="20"/>
      <c r="N4134" s="22"/>
      <c r="O4134" s="22"/>
      <c r="P4134" s="22"/>
      <c r="Q4134" s="22"/>
      <c r="R4134" s="19"/>
      <c r="S4134" s="19"/>
      <c r="T4134" s="19"/>
      <c r="U4134" s="20"/>
      <c r="V4134" s="20"/>
      <c r="W4134" s="20"/>
      <c r="X4134" s="27"/>
      <c r="Y4134" s="253"/>
      <c r="Z4134" s="30"/>
      <c r="AA4134" s="30"/>
      <c r="AB4134" s="31"/>
      <c r="AC4134" s="31"/>
      <c r="AD4134" s="31"/>
      <c r="AE4134" s="31"/>
      <c r="AF4134" s="31"/>
      <c r="AG4134" s="241"/>
      <c r="AH4134" s="31"/>
      <c r="AI4134" s="31"/>
      <c r="AJ4134" s="31"/>
      <c r="AK4134" s="31"/>
      <c r="AL4134" s="120"/>
      <c r="AQ4134" s="26"/>
      <c r="AW4134" s="19"/>
      <c r="AX4134" s="19"/>
      <c r="AY4134" s="19"/>
      <c r="AZ4134" s="19"/>
      <c r="BA4134" s="19"/>
      <c r="BB4134" s="19"/>
      <c r="BC4134" s="1"/>
      <c r="BD4134"/>
      <c r="BE4134"/>
      <c r="BF4134" s="1"/>
      <c r="BG4134"/>
      <c r="BH4134"/>
      <c r="BI4134"/>
      <c r="BJ4134" s="1"/>
      <c r="BK4134" s="1"/>
      <c r="BL4134"/>
      <c r="BM4134" s="1"/>
      <c r="BN4134" s="1"/>
      <c r="BO4134" s="1"/>
      <c r="BP4134" s="1"/>
      <c r="BQ4134" s="1"/>
      <c r="BR4134" s="1"/>
      <c r="BS4134" s="1"/>
      <c r="BT4134" s="22"/>
      <c r="BU4134" s="1"/>
      <c r="BV4134" s="1"/>
      <c r="BW4134" s="1"/>
      <c r="BX4134" s="1"/>
      <c r="BY4134" s="1"/>
      <c r="BZ4134" s="1"/>
      <c r="CA4134" s="1"/>
      <c r="CB4134" s="1"/>
      <c r="CC4134" s="1"/>
      <c r="CD4134" s="1"/>
      <c r="CE4134" s="1"/>
      <c r="CF4134" s="1"/>
      <c r="CG4134" s="1"/>
      <c r="CH4134" s="1"/>
      <c r="CI4134" s="1"/>
      <c r="CJ4134" s="1"/>
      <c r="CK4134" s="1"/>
      <c r="CL4134" s="1"/>
      <c r="CM4134" s="1"/>
      <c r="CN4134" s="1"/>
      <c r="CO4134" s="1"/>
      <c r="CP4134" s="1"/>
      <c r="CQ4134" s="1"/>
      <c r="CR4134" s="1"/>
      <c r="CS4134" s="1"/>
      <c r="CT4134" s="1"/>
      <c r="CU4134" s="1"/>
      <c r="CV4134" s="1"/>
      <c r="CW4134" s="1"/>
      <c r="CX4134" s="1"/>
      <c r="CY4134" s="1"/>
      <c r="CZ4134" s="1"/>
      <c r="DA4134" s="1"/>
      <c r="DB4134" s="1"/>
      <c r="DC4134" s="1"/>
      <c r="DD4134" s="1"/>
      <c r="DE4134" s="1"/>
      <c r="DF4134" s="1"/>
      <c r="DG4134" s="1"/>
      <c r="DH4134" s="1"/>
      <c r="DI4134" s="1"/>
      <c r="DJ4134" s="1"/>
      <c r="DK4134" s="1"/>
      <c r="DL4134" s="1"/>
      <c r="DM4134" s="1"/>
      <c r="DN4134" s="1"/>
      <c r="DO4134" s="1"/>
      <c r="DP4134" s="1"/>
      <c r="DQ4134" s="1"/>
      <c r="DR4134" s="1"/>
      <c r="DS4134" s="1"/>
      <c r="DT4134" s="1"/>
      <c r="DU4134" s="1"/>
      <c r="DV4134" s="1"/>
      <c r="DW4134" s="1"/>
      <c r="DX4134" s="1"/>
      <c r="DY4134" s="1"/>
      <c r="DZ4134" s="1"/>
      <c r="EA4134" s="1"/>
      <c r="EB4134" s="1"/>
      <c r="EC4134" s="1"/>
      <c r="ED4134" s="1"/>
      <c r="EE4134" s="1"/>
      <c r="EF4134" s="1"/>
      <c r="EG4134" s="1"/>
      <c r="EH4134" s="1"/>
      <c r="EI4134" s="1"/>
      <c r="EJ4134" s="1"/>
      <c r="EK4134" s="1"/>
      <c r="EL4134" s="1"/>
      <c r="EM4134" s="1"/>
      <c r="EN4134" s="1"/>
      <c r="EO4134" s="1"/>
      <c r="EP4134" s="1"/>
      <c r="EQ4134" s="1"/>
      <c r="ER4134" s="1"/>
      <c r="ES4134" s="1"/>
      <c r="ET4134" s="1"/>
      <c r="EU4134" s="1"/>
      <c r="EV4134" s="1"/>
      <c r="EW4134" s="1"/>
      <c r="EX4134" s="1"/>
      <c r="EY4134" s="1"/>
      <c r="EZ4134" s="1"/>
      <c r="FA4134" s="1"/>
      <c r="FB4134" s="1"/>
      <c r="FC4134" s="1"/>
      <c r="FD4134" s="1"/>
      <c r="FE4134" s="1"/>
      <c r="FF4134" s="1"/>
      <c r="FG4134" s="1"/>
      <c r="FH4134" s="1"/>
      <c r="FI4134" s="1"/>
      <c r="FJ4134" s="1"/>
      <c r="FK4134" s="1"/>
      <c r="FL4134" s="1"/>
      <c r="FM4134" s="1"/>
      <c r="FN4134" s="1"/>
      <c r="FO4134" s="1"/>
      <c r="FP4134" s="1"/>
      <c r="FQ4134" s="1"/>
      <c r="FR4134" s="1"/>
      <c r="FS4134" s="1"/>
      <c r="FT4134" s="1"/>
      <c r="FU4134" s="1"/>
      <c r="FV4134" s="1"/>
      <c r="FW4134" s="1"/>
      <c r="FX4134" s="1"/>
      <c r="FY4134" s="1"/>
      <c r="FZ4134" s="1"/>
      <c r="GA4134" s="1"/>
      <c r="GB4134" s="1"/>
      <c r="GC4134" s="1"/>
      <c r="GD4134" s="1"/>
      <c r="GE4134" s="1"/>
      <c r="GF4134" s="1"/>
      <c r="GG4134" s="1"/>
      <c r="GH4134" s="1"/>
      <c r="GI4134" s="1"/>
      <c r="GJ4134" s="1"/>
      <c r="GK4134"/>
      <c r="GL4134"/>
      <c r="GM4134"/>
      <c r="GN4134"/>
      <c r="GO4134"/>
      <c r="GP4134"/>
      <c r="GQ4134"/>
      <c r="GR4134"/>
      <c r="GS4134"/>
      <c r="GT4134"/>
      <c r="GU4134"/>
      <c r="GV4134"/>
      <c r="GW4134"/>
      <c r="GX4134"/>
      <c r="GY4134"/>
      <c r="GZ4134"/>
      <c r="HA4134"/>
      <c r="HB4134"/>
      <c r="HC4134"/>
      <c r="HD4134"/>
      <c r="HE4134"/>
    </row>
    <row r="4135" spans="4:213" s="25" customFormat="1" x14ac:dyDescent="0.25">
      <c r="D4135" s="19"/>
      <c r="E4135" s="19"/>
      <c r="F4135" s="20"/>
      <c r="G4135" s="20"/>
      <c r="H4135" s="20"/>
      <c r="I4135" s="20"/>
      <c r="J4135" s="21"/>
      <c r="K4135" s="21"/>
      <c r="L4135" s="20"/>
      <c r="M4135" s="20"/>
      <c r="N4135" s="22"/>
      <c r="O4135" s="22"/>
      <c r="P4135" s="22"/>
      <c r="Q4135" s="22"/>
      <c r="R4135" s="19"/>
      <c r="S4135" s="19"/>
      <c r="T4135" s="19"/>
      <c r="U4135" s="20"/>
      <c r="V4135" s="20"/>
      <c r="W4135" s="20"/>
      <c r="X4135" s="27"/>
      <c r="Y4135" s="253"/>
      <c r="Z4135" s="30"/>
      <c r="AA4135" s="30"/>
      <c r="AB4135" s="31"/>
      <c r="AC4135" s="31"/>
      <c r="AD4135" s="31"/>
      <c r="AE4135" s="31"/>
      <c r="AF4135" s="31"/>
      <c r="AG4135" s="241"/>
      <c r="AH4135" s="31"/>
      <c r="AI4135" s="31"/>
      <c r="AJ4135" s="31"/>
      <c r="AK4135" s="31"/>
      <c r="AL4135" s="120"/>
      <c r="AQ4135" s="26"/>
      <c r="AW4135" s="19"/>
      <c r="AX4135" s="19"/>
      <c r="AY4135" s="19"/>
      <c r="AZ4135" s="19"/>
      <c r="BA4135" s="19"/>
      <c r="BB4135" s="19"/>
      <c r="BC4135" s="1"/>
      <c r="BD4135"/>
      <c r="BE4135"/>
      <c r="BF4135" s="1"/>
      <c r="BG4135"/>
      <c r="BH4135"/>
      <c r="BI4135"/>
      <c r="BJ4135" s="1"/>
      <c r="BK4135" s="1"/>
      <c r="BL4135"/>
      <c r="BM4135" s="1"/>
      <c r="BN4135" s="1"/>
      <c r="BO4135" s="1"/>
      <c r="BP4135" s="1"/>
      <c r="BQ4135" s="1"/>
      <c r="BR4135" s="1"/>
      <c r="BS4135" s="1"/>
      <c r="BT4135" s="22"/>
      <c r="BU4135" s="1"/>
      <c r="BV4135" s="1"/>
      <c r="BW4135" s="1"/>
      <c r="BX4135" s="1"/>
      <c r="BY4135" s="1"/>
      <c r="BZ4135" s="1"/>
      <c r="CA4135" s="1"/>
      <c r="CB4135" s="1"/>
      <c r="CC4135" s="1"/>
      <c r="CD4135" s="1"/>
      <c r="CE4135" s="1"/>
      <c r="CF4135" s="1"/>
      <c r="CG4135" s="1"/>
      <c r="CH4135" s="1"/>
      <c r="CI4135" s="1"/>
      <c r="CJ4135" s="1"/>
      <c r="CK4135" s="1"/>
      <c r="CL4135" s="1"/>
      <c r="CM4135" s="1"/>
      <c r="CN4135" s="1"/>
      <c r="CO4135" s="1"/>
      <c r="CP4135" s="1"/>
      <c r="CQ4135" s="1"/>
      <c r="CR4135" s="1"/>
      <c r="CS4135" s="1"/>
      <c r="CT4135" s="1"/>
      <c r="CU4135" s="1"/>
      <c r="CV4135" s="1"/>
      <c r="CW4135" s="1"/>
      <c r="CX4135" s="1"/>
      <c r="CY4135" s="1"/>
      <c r="CZ4135" s="1"/>
      <c r="DA4135" s="1"/>
      <c r="DB4135" s="1"/>
      <c r="DC4135" s="1"/>
      <c r="DD4135" s="1"/>
      <c r="DE4135" s="1"/>
      <c r="DF4135" s="1"/>
      <c r="DG4135" s="1"/>
      <c r="DH4135" s="1"/>
      <c r="DI4135" s="1"/>
      <c r="DJ4135" s="1"/>
      <c r="DK4135" s="1"/>
      <c r="DL4135" s="1"/>
      <c r="DM4135" s="1"/>
      <c r="DN4135" s="1"/>
      <c r="DO4135" s="1"/>
      <c r="DP4135" s="1"/>
      <c r="DQ4135" s="1"/>
      <c r="DR4135" s="1"/>
      <c r="DS4135" s="1"/>
      <c r="DT4135" s="1"/>
      <c r="DU4135" s="1"/>
      <c r="DV4135" s="1"/>
      <c r="DW4135" s="1"/>
      <c r="DX4135" s="1"/>
      <c r="DY4135" s="1"/>
      <c r="DZ4135" s="1"/>
      <c r="EA4135" s="1"/>
      <c r="EB4135" s="1"/>
      <c r="EC4135" s="1"/>
      <c r="ED4135" s="1"/>
      <c r="EE4135" s="1"/>
      <c r="EF4135" s="1"/>
      <c r="EG4135" s="1"/>
      <c r="EH4135" s="1"/>
      <c r="EI4135" s="1"/>
      <c r="EJ4135" s="1"/>
      <c r="EK4135" s="1"/>
      <c r="EL4135" s="1"/>
      <c r="EM4135" s="1"/>
      <c r="EN4135" s="1"/>
      <c r="EO4135" s="1"/>
      <c r="EP4135" s="1"/>
      <c r="EQ4135" s="1"/>
      <c r="ER4135" s="1"/>
      <c r="ES4135" s="1"/>
      <c r="ET4135" s="1"/>
      <c r="EU4135" s="1"/>
      <c r="EV4135" s="1"/>
      <c r="EW4135" s="1"/>
      <c r="EX4135" s="1"/>
      <c r="EY4135" s="1"/>
      <c r="EZ4135" s="1"/>
      <c r="FA4135" s="1"/>
      <c r="FB4135" s="1"/>
      <c r="FC4135" s="1"/>
      <c r="FD4135" s="1"/>
      <c r="FE4135" s="1"/>
      <c r="FF4135" s="1"/>
      <c r="FG4135" s="1"/>
      <c r="FH4135" s="1"/>
      <c r="FI4135" s="1"/>
      <c r="FJ4135" s="1"/>
      <c r="FK4135" s="1"/>
      <c r="FL4135" s="1"/>
      <c r="FM4135" s="1"/>
      <c r="FN4135" s="1"/>
      <c r="FO4135" s="1"/>
      <c r="FP4135" s="1"/>
      <c r="FQ4135" s="1"/>
      <c r="FR4135" s="1"/>
      <c r="FS4135" s="1"/>
      <c r="FT4135" s="1"/>
      <c r="FU4135" s="1"/>
      <c r="FV4135" s="1"/>
      <c r="FW4135" s="1"/>
      <c r="FX4135" s="1"/>
      <c r="FY4135" s="1"/>
      <c r="FZ4135" s="1"/>
      <c r="GA4135" s="1"/>
      <c r="GB4135" s="1"/>
      <c r="GC4135" s="1"/>
      <c r="GD4135" s="1"/>
      <c r="GE4135" s="1"/>
      <c r="GF4135" s="1"/>
      <c r="GG4135" s="1"/>
      <c r="GH4135" s="1"/>
      <c r="GI4135" s="1"/>
      <c r="GJ4135" s="1"/>
      <c r="GK4135"/>
      <c r="GL4135"/>
      <c r="GM4135"/>
      <c r="GN4135"/>
      <c r="GO4135"/>
      <c r="GP4135"/>
      <c r="GQ4135"/>
      <c r="GR4135"/>
      <c r="GS4135"/>
      <c r="GT4135"/>
      <c r="GU4135"/>
      <c r="GV4135"/>
      <c r="GW4135"/>
      <c r="GX4135"/>
      <c r="GY4135"/>
      <c r="GZ4135"/>
      <c r="HA4135"/>
      <c r="HB4135"/>
      <c r="HC4135"/>
      <c r="HD4135"/>
      <c r="HE4135"/>
    </row>
    <row r="4136" spans="4:213" s="25" customFormat="1" x14ac:dyDescent="0.25">
      <c r="D4136" s="19"/>
      <c r="E4136" s="19"/>
      <c r="F4136" s="20"/>
      <c r="G4136" s="20"/>
      <c r="H4136" s="20"/>
      <c r="I4136" s="20"/>
      <c r="J4136" s="21"/>
      <c r="K4136" s="21"/>
      <c r="L4136" s="20"/>
      <c r="M4136" s="20"/>
      <c r="N4136" s="22"/>
      <c r="O4136" s="22"/>
      <c r="P4136" s="22"/>
      <c r="Q4136" s="22"/>
      <c r="R4136" s="19"/>
      <c r="S4136" s="19"/>
      <c r="T4136" s="19"/>
      <c r="U4136" s="20"/>
      <c r="V4136" s="20"/>
      <c r="W4136" s="20"/>
      <c r="X4136" s="27"/>
      <c r="Y4136" s="253"/>
      <c r="Z4136" s="30"/>
      <c r="AA4136" s="30"/>
      <c r="AB4136" s="31"/>
      <c r="AC4136" s="31"/>
      <c r="AD4136" s="31"/>
      <c r="AE4136" s="31"/>
      <c r="AF4136" s="31"/>
      <c r="AG4136" s="241"/>
      <c r="AH4136" s="31"/>
      <c r="AI4136" s="31"/>
      <c r="AJ4136" s="31"/>
      <c r="AK4136" s="31"/>
      <c r="AL4136" s="120"/>
      <c r="AQ4136" s="26"/>
      <c r="AW4136" s="19"/>
      <c r="AX4136" s="19"/>
      <c r="AY4136" s="19"/>
      <c r="AZ4136" s="19"/>
      <c r="BA4136" s="19"/>
      <c r="BB4136" s="19"/>
      <c r="BC4136" s="1"/>
      <c r="BD4136"/>
      <c r="BE4136"/>
      <c r="BF4136" s="1"/>
      <c r="BG4136"/>
      <c r="BH4136"/>
      <c r="BI4136"/>
      <c r="BJ4136" s="1"/>
      <c r="BK4136" s="1"/>
      <c r="BL4136"/>
      <c r="BM4136" s="1"/>
      <c r="BN4136" s="1"/>
      <c r="BO4136" s="1"/>
      <c r="BP4136" s="1"/>
      <c r="BQ4136" s="1"/>
      <c r="BR4136" s="1"/>
      <c r="BS4136" s="1"/>
      <c r="BT4136" s="22"/>
      <c r="BU4136" s="1"/>
      <c r="BV4136" s="1"/>
      <c r="BW4136" s="1"/>
      <c r="BX4136" s="1"/>
      <c r="BY4136" s="1"/>
      <c r="BZ4136" s="1"/>
      <c r="CA4136" s="1"/>
      <c r="CB4136" s="1"/>
      <c r="CC4136" s="1"/>
      <c r="CD4136" s="1"/>
      <c r="CE4136" s="1"/>
      <c r="CF4136" s="1"/>
      <c r="CG4136" s="1"/>
      <c r="CH4136" s="1"/>
      <c r="CI4136" s="1"/>
      <c r="CJ4136" s="1"/>
      <c r="CK4136" s="1"/>
      <c r="CL4136" s="1"/>
      <c r="CM4136" s="1"/>
      <c r="CN4136" s="1"/>
      <c r="CO4136" s="1"/>
      <c r="CP4136" s="1"/>
      <c r="CQ4136" s="1"/>
      <c r="CR4136" s="1"/>
      <c r="CS4136" s="1"/>
      <c r="CT4136" s="1"/>
      <c r="CU4136" s="1"/>
      <c r="CV4136" s="1"/>
      <c r="CW4136" s="1"/>
      <c r="CX4136" s="1"/>
      <c r="CY4136" s="1"/>
      <c r="CZ4136" s="1"/>
      <c r="DA4136" s="1"/>
      <c r="DB4136" s="1"/>
      <c r="DC4136" s="1"/>
      <c r="DD4136" s="1"/>
      <c r="DE4136" s="1"/>
      <c r="DF4136" s="1"/>
      <c r="DG4136" s="1"/>
      <c r="DH4136" s="1"/>
      <c r="DI4136" s="1"/>
      <c r="DJ4136" s="1"/>
      <c r="DK4136" s="1"/>
      <c r="DL4136" s="1"/>
      <c r="DM4136" s="1"/>
      <c r="DN4136" s="1"/>
      <c r="DO4136" s="1"/>
      <c r="DP4136" s="1"/>
      <c r="DQ4136" s="1"/>
      <c r="DR4136" s="1"/>
      <c r="DS4136" s="1"/>
      <c r="DT4136" s="1"/>
      <c r="DU4136" s="1"/>
      <c r="DV4136" s="1"/>
      <c r="DW4136" s="1"/>
      <c r="DX4136" s="1"/>
      <c r="DY4136" s="1"/>
      <c r="DZ4136" s="1"/>
      <c r="EA4136" s="1"/>
      <c r="EB4136" s="1"/>
      <c r="EC4136" s="1"/>
      <c r="ED4136" s="1"/>
      <c r="EE4136" s="1"/>
      <c r="EF4136" s="1"/>
      <c r="EG4136" s="1"/>
      <c r="EH4136" s="1"/>
      <c r="EI4136" s="1"/>
      <c r="EJ4136" s="1"/>
      <c r="EK4136" s="1"/>
      <c r="EL4136" s="1"/>
      <c r="EM4136" s="1"/>
      <c r="EN4136" s="1"/>
      <c r="EO4136" s="1"/>
      <c r="EP4136" s="1"/>
      <c r="EQ4136" s="1"/>
      <c r="ER4136" s="1"/>
      <c r="ES4136" s="1"/>
      <c r="ET4136" s="1"/>
      <c r="EU4136" s="1"/>
      <c r="EV4136" s="1"/>
      <c r="EW4136" s="1"/>
      <c r="EX4136" s="1"/>
      <c r="EY4136" s="1"/>
      <c r="EZ4136" s="1"/>
      <c r="FA4136" s="1"/>
      <c r="FB4136" s="1"/>
      <c r="FC4136" s="1"/>
      <c r="FD4136" s="1"/>
      <c r="FE4136" s="1"/>
      <c r="FF4136" s="1"/>
      <c r="FG4136" s="1"/>
      <c r="FH4136" s="1"/>
      <c r="FI4136" s="1"/>
      <c r="FJ4136" s="1"/>
      <c r="FK4136" s="1"/>
      <c r="FL4136" s="1"/>
      <c r="FM4136" s="1"/>
      <c r="FN4136" s="1"/>
      <c r="FO4136" s="1"/>
      <c r="FP4136" s="1"/>
      <c r="FQ4136" s="1"/>
      <c r="FR4136" s="1"/>
      <c r="FS4136" s="1"/>
      <c r="FT4136" s="1"/>
      <c r="FU4136" s="1"/>
      <c r="FV4136" s="1"/>
      <c r="FW4136" s="1"/>
      <c r="FX4136" s="1"/>
      <c r="FY4136" s="1"/>
      <c r="FZ4136" s="1"/>
      <c r="GA4136" s="1"/>
      <c r="GB4136" s="1"/>
      <c r="GC4136" s="1"/>
      <c r="GD4136" s="1"/>
      <c r="GE4136" s="1"/>
      <c r="GF4136" s="1"/>
      <c r="GG4136" s="1"/>
      <c r="GH4136" s="1"/>
      <c r="GI4136" s="1"/>
      <c r="GJ4136" s="1"/>
      <c r="GK4136"/>
      <c r="GL4136"/>
      <c r="GM4136"/>
      <c r="GN4136"/>
      <c r="GO4136"/>
      <c r="GP4136"/>
      <c r="GQ4136"/>
      <c r="GR4136"/>
      <c r="GS4136"/>
      <c r="GT4136"/>
      <c r="GU4136"/>
      <c r="GV4136"/>
      <c r="GW4136"/>
      <c r="GX4136"/>
      <c r="GY4136"/>
      <c r="GZ4136"/>
      <c r="HA4136"/>
      <c r="HB4136"/>
      <c r="HC4136"/>
      <c r="HD4136"/>
      <c r="HE4136"/>
    </row>
    <row r="4137" spans="4:213" s="25" customFormat="1" x14ac:dyDescent="0.25">
      <c r="D4137" s="19"/>
      <c r="E4137" s="19"/>
      <c r="F4137" s="20"/>
      <c r="G4137" s="20"/>
      <c r="H4137" s="20"/>
      <c r="I4137" s="20"/>
      <c r="J4137" s="21"/>
      <c r="K4137" s="21"/>
      <c r="L4137" s="20"/>
      <c r="M4137" s="20"/>
      <c r="N4137" s="22"/>
      <c r="O4137" s="22"/>
      <c r="P4137" s="22"/>
      <c r="Q4137" s="22"/>
      <c r="R4137" s="19"/>
      <c r="S4137" s="19"/>
      <c r="T4137" s="19"/>
      <c r="U4137" s="20"/>
      <c r="V4137" s="20"/>
      <c r="W4137" s="20"/>
      <c r="X4137" s="27"/>
      <c r="Y4137" s="253"/>
      <c r="Z4137" s="30"/>
      <c r="AA4137" s="30"/>
      <c r="AB4137" s="31"/>
      <c r="AC4137" s="31"/>
      <c r="AD4137" s="31"/>
      <c r="AE4137" s="31"/>
      <c r="AF4137" s="31"/>
      <c r="AG4137" s="241"/>
      <c r="AH4137" s="31"/>
      <c r="AI4137" s="31"/>
      <c r="AJ4137" s="31"/>
      <c r="AK4137" s="31"/>
      <c r="AL4137" s="120"/>
      <c r="AQ4137" s="26"/>
      <c r="AW4137" s="19"/>
      <c r="AX4137" s="19"/>
      <c r="AY4137" s="19"/>
      <c r="AZ4137" s="19"/>
      <c r="BA4137" s="19"/>
      <c r="BB4137" s="19"/>
      <c r="BC4137" s="1"/>
      <c r="BD4137"/>
      <c r="BE4137"/>
      <c r="BF4137" s="1"/>
      <c r="BG4137"/>
      <c r="BH4137"/>
      <c r="BI4137"/>
      <c r="BJ4137" s="1"/>
      <c r="BK4137" s="1"/>
      <c r="BL4137"/>
      <c r="BM4137" s="1"/>
      <c r="BN4137" s="1"/>
      <c r="BO4137" s="1"/>
      <c r="BP4137" s="1"/>
      <c r="BQ4137" s="1"/>
      <c r="BR4137" s="1"/>
      <c r="BS4137" s="1"/>
      <c r="BT4137" s="22"/>
      <c r="BU4137" s="1"/>
      <c r="BV4137" s="1"/>
      <c r="BW4137" s="1"/>
      <c r="BX4137" s="1"/>
      <c r="BY4137" s="1"/>
      <c r="BZ4137" s="1"/>
      <c r="CA4137" s="1"/>
      <c r="CB4137" s="1"/>
      <c r="CC4137" s="1"/>
      <c r="CD4137" s="1"/>
      <c r="CE4137" s="1"/>
      <c r="CF4137" s="1"/>
      <c r="CG4137" s="1"/>
      <c r="CH4137" s="1"/>
      <c r="CI4137" s="1"/>
      <c r="CJ4137" s="1"/>
      <c r="CK4137" s="1"/>
      <c r="CL4137" s="1"/>
      <c r="CM4137" s="1"/>
      <c r="CN4137" s="1"/>
      <c r="CO4137" s="1"/>
      <c r="CP4137" s="1"/>
      <c r="CQ4137" s="1"/>
      <c r="CR4137" s="1"/>
      <c r="CS4137" s="1"/>
      <c r="CT4137" s="1"/>
      <c r="CU4137" s="1"/>
      <c r="CV4137" s="1"/>
      <c r="CW4137" s="1"/>
      <c r="CX4137" s="1"/>
      <c r="CY4137" s="1"/>
      <c r="CZ4137" s="1"/>
      <c r="DA4137" s="1"/>
      <c r="DB4137" s="1"/>
      <c r="DC4137" s="1"/>
      <c r="DD4137" s="1"/>
      <c r="DE4137" s="1"/>
      <c r="DF4137" s="1"/>
      <c r="DG4137" s="1"/>
      <c r="DH4137" s="1"/>
      <c r="DI4137" s="1"/>
      <c r="DJ4137" s="1"/>
      <c r="DK4137" s="1"/>
      <c r="DL4137" s="1"/>
      <c r="DM4137" s="1"/>
      <c r="DN4137" s="1"/>
      <c r="DO4137" s="1"/>
      <c r="DP4137" s="1"/>
      <c r="DQ4137" s="1"/>
      <c r="DR4137" s="1"/>
      <c r="DS4137" s="1"/>
      <c r="DT4137" s="1"/>
      <c r="DU4137" s="1"/>
      <c r="DV4137" s="1"/>
      <c r="DW4137" s="1"/>
      <c r="DX4137" s="1"/>
      <c r="DY4137" s="1"/>
      <c r="DZ4137" s="1"/>
      <c r="EA4137" s="1"/>
      <c r="EB4137" s="1"/>
      <c r="EC4137" s="1"/>
      <c r="ED4137" s="1"/>
      <c r="EE4137" s="1"/>
      <c r="EF4137" s="1"/>
      <c r="EG4137" s="1"/>
      <c r="EH4137" s="1"/>
      <c r="EI4137" s="1"/>
      <c r="EJ4137" s="1"/>
      <c r="EK4137" s="1"/>
      <c r="EL4137" s="1"/>
      <c r="EM4137" s="1"/>
      <c r="EN4137" s="1"/>
      <c r="EO4137" s="1"/>
      <c r="EP4137" s="1"/>
      <c r="EQ4137" s="1"/>
      <c r="ER4137" s="1"/>
      <c r="ES4137" s="1"/>
      <c r="ET4137" s="1"/>
      <c r="EU4137" s="1"/>
      <c r="EV4137" s="1"/>
      <c r="EW4137" s="1"/>
      <c r="EX4137" s="1"/>
      <c r="EY4137" s="1"/>
      <c r="EZ4137" s="1"/>
      <c r="FA4137" s="1"/>
      <c r="FB4137" s="1"/>
      <c r="FC4137" s="1"/>
      <c r="FD4137" s="1"/>
      <c r="FE4137" s="1"/>
      <c r="FF4137" s="1"/>
      <c r="FG4137" s="1"/>
      <c r="FH4137" s="1"/>
      <c r="FI4137" s="1"/>
      <c r="FJ4137" s="1"/>
      <c r="FK4137" s="1"/>
      <c r="FL4137" s="1"/>
      <c r="FM4137" s="1"/>
      <c r="FN4137" s="1"/>
      <c r="FO4137" s="1"/>
      <c r="FP4137" s="1"/>
      <c r="FQ4137" s="1"/>
      <c r="FR4137" s="1"/>
      <c r="FS4137" s="1"/>
      <c r="FT4137" s="1"/>
      <c r="FU4137" s="1"/>
      <c r="FV4137" s="1"/>
      <c r="FW4137" s="1"/>
      <c r="FX4137" s="1"/>
      <c r="FY4137" s="1"/>
      <c r="FZ4137" s="1"/>
      <c r="GA4137" s="1"/>
      <c r="GB4137" s="1"/>
      <c r="GC4137" s="1"/>
      <c r="GD4137" s="1"/>
      <c r="GE4137" s="1"/>
      <c r="GF4137" s="1"/>
      <c r="GG4137" s="1"/>
      <c r="GH4137" s="1"/>
      <c r="GI4137" s="1"/>
      <c r="GJ4137" s="1"/>
      <c r="GK4137"/>
      <c r="GL4137"/>
      <c r="GM4137"/>
      <c r="GN4137"/>
      <c r="GO4137"/>
      <c r="GP4137"/>
      <c r="GQ4137"/>
      <c r="GR4137"/>
      <c r="GS4137"/>
      <c r="GT4137"/>
      <c r="GU4137"/>
      <c r="GV4137"/>
      <c r="GW4137"/>
      <c r="GX4137"/>
      <c r="GY4137"/>
      <c r="GZ4137"/>
      <c r="HA4137"/>
      <c r="HB4137"/>
      <c r="HC4137"/>
      <c r="HD4137"/>
      <c r="HE4137"/>
    </row>
    <row r="4138" spans="4:213" s="25" customFormat="1" x14ac:dyDescent="0.25">
      <c r="D4138" s="19"/>
      <c r="E4138" s="19"/>
      <c r="F4138" s="20"/>
      <c r="G4138" s="20"/>
      <c r="H4138" s="20"/>
      <c r="I4138" s="20"/>
      <c r="J4138" s="21"/>
      <c r="K4138" s="21"/>
      <c r="L4138" s="20"/>
      <c r="M4138" s="20"/>
      <c r="N4138" s="22"/>
      <c r="O4138" s="22"/>
      <c r="P4138" s="22"/>
      <c r="Q4138" s="22"/>
      <c r="R4138" s="19"/>
      <c r="S4138" s="19"/>
      <c r="T4138" s="19"/>
      <c r="U4138" s="20"/>
      <c r="V4138" s="20"/>
      <c r="W4138" s="20"/>
      <c r="X4138" s="27"/>
      <c r="Y4138" s="253"/>
      <c r="Z4138" s="30"/>
      <c r="AA4138" s="30"/>
      <c r="AB4138" s="31"/>
      <c r="AC4138" s="31"/>
      <c r="AD4138" s="31"/>
      <c r="AE4138" s="31"/>
      <c r="AF4138" s="31"/>
      <c r="AG4138" s="241"/>
      <c r="AH4138" s="31"/>
      <c r="AI4138" s="31"/>
      <c r="AJ4138" s="31"/>
      <c r="AK4138" s="31"/>
      <c r="AL4138" s="120"/>
      <c r="AQ4138" s="26"/>
      <c r="AW4138" s="19"/>
      <c r="AX4138" s="19"/>
      <c r="AY4138" s="19"/>
      <c r="AZ4138" s="19"/>
      <c r="BA4138" s="19"/>
      <c r="BB4138" s="19"/>
      <c r="BC4138" s="1"/>
      <c r="BD4138"/>
      <c r="BE4138"/>
      <c r="BF4138" s="1"/>
      <c r="BG4138"/>
      <c r="BH4138"/>
      <c r="BI4138"/>
      <c r="BJ4138" s="1"/>
      <c r="BK4138" s="1"/>
      <c r="BL4138"/>
      <c r="BM4138" s="1"/>
      <c r="BN4138" s="1"/>
      <c r="BO4138" s="1"/>
      <c r="BP4138" s="1"/>
      <c r="BQ4138" s="1"/>
      <c r="BR4138" s="1"/>
      <c r="BS4138" s="1"/>
      <c r="BT4138" s="22"/>
      <c r="BU4138" s="1"/>
      <c r="BV4138" s="1"/>
      <c r="BW4138" s="1"/>
      <c r="BX4138" s="1"/>
      <c r="BY4138" s="1"/>
      <c r="BZ4138" s="1"/>
      <c r="CA4138" s="1"/>
      <c r="CB4138" s="1"/>
      <c r="CC4138" s="1"/>
      <c r="CD4138" s="1"/>
      <c r="CE4138" s="1"/>
      <c r="CF4138" s="1"/>
      <c r="CG4138" s="1"/>
      <c r="CH4138" s="1"/>
      <c r="CI4138" s="1"/>
      <c r="CJ4138" s="1"/>
      <c r="CK4138" s="1"/>
      <c r="CL4138" s="1"/>
      <c r="CM4138" s="1"/>
      <c r="CN4138" s="1"/>
      <c r="CO4138" s="1"/>
      <c r="CP4138" s="1"/>
      <c r="CQ4138" s="1"/>
      <c r="CR4138" s="1"/>
      <c r="CS4138" s="1"/>
      <c r="CT4138" s="1"/>
      <c r="CU4138" s="1"/>
      <c r="CV4138" s="1"/>
      <c r="CW4138" s="1"/>
      <c r="CX4138" s="1"/>
      <c r="CY4138" s="1"/>
      <c r="CZ4138" s="1"/>
      <c r="DA4138" s="1"/>
      <c r="DB4138" s="1"/>
      <c r="DC4138" s="1"/>
      <c r="DD4138" s="1"/>
      <c r="DE4138" s="1"/>
      <c r="DF4138" s="1"/>
      <c r="DG4138" s="1"/>
      <c r="DH4138" s="1"/>
      <c r="DI4138" s="1"/>
      <c r="DJ4138" s="1"/>
      <c r="DK4138" s="1"/>
      <c r="DL4138" s="1"/>
      <c r="DM4138" s="1"/>
      <c r="DN4138" s="1"/>
      <c r="DO4138" s="1"/>
      <c r="DP4138" s="1"/>
      <c r="DQ4138" s="1"/>
      <c r="DR4138" s="1"/>
      <c r="DS4138" s="1"/>
      <c r="DT4138" s="1"/>
      <c r="DU4138" s="1"/>
      <c r="DV4138" s="1"/>
      <c r="DW4138" s="1"/>
      <c r="DX4138" s="1"/>
      <c r="DY4138" s="1"/>
      <c r="DZ4138" s="1"/>
      <c r="EA4138" s="1"/>
      <c r="EB4138" s="1"/>
      <c r="EC4138" s="1"/>
      <c r="ED4138" s="1"/>
      <c r="EE4138" s="1"/>
      <c r="EF4138" s="1"/>
      <c r="EG4138" s="1"/>
      <c r="EH4138" s="1"/>
      <c r="EI4138" s="1"/>
      <c r="EJ4138" s="1"/>
      <c r="EK4138" s="1"/>
      <c r="EL4138" s="1"/>
      <c r="EM4138" s="1"/>
      <c r="EN4138" s="1"/>
      <c r="EO4138" s="1"/>
      <c r="EP4138" s="1"/>
      <c r="EQ4138" s="1"/>
      <c r="ER4138" s="1"/>
      <c r="ES4138" s="1"/>
      <c r="ET4138" s="1"/>
      <c r="EU4138" s="1"/>
      <c r="EV4138" s="1"/>
      <c r="EW4138" s="1"/>
      <c r="EX4138" s="1"/>
      <c r="EY4138" s="1"/>
      <c r="EZ4138" s="1"/>
      <c r="FA4138" s="1"/>
      <c r="FB4138" s="1"/>
      <c r="FC4138" s="1"/>
      <c r="FD4138" s="1"/>
      <c r="FE4138" s="1"/>
      <c r="FF4138" s="1"/>
      <c r="FG4138" s="1"/>
      <c r="FH4138" s="1"/>
      <c r="FI4138" s="1"/>
      <c r="FJ4138" s="1"/>
      <c r="FK4138" s="1"/>
      <c r="FL4138" s="1"/>
      <c r="FM4138" s="1"/>
      <c r="FN4138" s="1"/>
      <c r="FO4138" s="1"/>
      <c r="FP4138" s="1"/>
      <c r="FQ4138" s="1"/>
      <c r="FR4138" s="1"/>
      <c r="FS4138" s="1"/>
      <c r="FT4138" s="1"/>
      <c r="FU4138" s="1"/>
      <c r="FV4138" s="1"/>
      <c r="FW4138" s="1"/>
      <c r="FX4138" s="1"/>
      <c r="FY4138" s="1"/>
      <c r="FZ4138" s="1"/>
      <c r="GA4138" s="1"/>
      <c r="GB4138" s="1"/>
      <c r="GC4138" s="1"/>
      <c r="GD4138" s="1"/>
      <c r="GE4138" s="1"/>
      <c r="GF4138" s="1"/>
      <c r="GG4138" s="1"/>
      <c r="GH4138" s="1"/>
      <c r="GI4138" s="1"/>
      <c r="GJ4138" s="1"/>
      <c r="GK4138"/>
      <c r="GL4138"/>
      <c r="GM4138"/>
      <c r="GN4138"/>
      <c r="GO4138"/>
      <c r="GP4138"/>
      <c r="GQ4138"/>
      <c r="GR4138"/>
      <c r="GS4138"/>
      <c r="GT4138"/>
      <c r="GU4138"/>
      <c r="GV4138"/>
      <c r="GW4138"/>
      <c r="GX4138"/>
      <c r="GY4138"/>
      <c r="GZ4138"/>
      <c r="HA4138"/>
      <c r="HB4138"/>
      <c r="HC4138"/>
      <c r="HD4138"/>
      <c r="HE4138"/>
    </row>
    <row r="4139" spans="4:213" s="25" customFormat="1" x14ac:dyDescent="0.25">
      <c r="D4139" s="19"/>
      <c r="E4139" s="19"/>
      <c r="F4139" s="20"/>
      <c r="G4139" s="20"/>
      <c r="H4139" s="20"/>
      <c r="I4139" s="20"/>
      <c r="J4139" s="21"/>
      <c r="K4139" s="21"/>
      <c r="L4139" s="20"/>
      <c r="M4139" s="20"/>
      <c r="N4139" s="22"/>
      <c r="O4139" s="22"/>
      <c r="P4139" s="22"/>
      <c r="Q4139" s="22"/>
      <c r="R4139" s="19"/>
      <c r="S4139" s="19"/>
      <c r="T4139" s="19"/>
      <c r="U4139" s="20"/>
      <c r="V4139" s="20"/>
      <c r="W4139" s="20"/>
      <c r="X4139" s="27"/>
      <c r="Y4139" s="253"/>
      <c r="Z4139" s="30"/>
      <c r="AA4139" s="30"/>
      <c r="AB4139" s="31"/>
      <c r="AC4139" s="31"/>
      <c r="AD4139" s="31"/>
      <c r="AE4139" s="31"/>
      <c r="AF4139" s="31"/>
      <c r="AG4139" s="241"/>
      <c r="AH4139" s="31"/>
      <c r="AI4139" s="31"/>
      <c r="AJ4139" s="31"/>
      <c r="AK4139" s="31"/>
      <c r="AL4139" s="120"/>
      <c r="AQ4139" s="26"/>
      <c r="AW4139" s="19"/>
      <c r="AX4139" s="19"/>
      <c r="AY4139" s="19"/>
      <c r="AZ4139" s="19"/>
      <c r="BA4139" s="19"/>
      <c r="BB4139" s="19"/>
      <c r="BC4139" s="1"/>
      <c r="BD4139"/>
      <c r="BE4139"/>
      <c r="BF4139" s="1"/>
      <c r="BG4139"/>
      <c r="BH4139"/>
      <c r="BI4139"/>
      <c r="BJ4139" s="1"/>
      <c r="BK4139" s="1"/>
      <c r="BL4139"/>
      <c r="BM4139" s="1"/>
      <c r="BN4139" s="1"/>
      <c r="BO4139" s="1"/>
      <c r="BP4139" s="1"/>
      <c r="BQ4139" s="1"/>
      <c r="BR4139" s="1"/>
      <c r="BS4139" s="1"/>
      <c r="BT4139" s="22"/>
      <c r="BU4139" s="1"/>
      <c r="BV4139" s="1"/>
      <c r="BW4139" s="1"/>
      <c r="BX4139" s="1"/>
      <c r="BY4139" s="1"/>
      <c r="BZ4139" s="1"/>
      <c r="CA4139" s="1"/>
      <c r="CB4139" s="1"/>
      <c r="CC4139" s="1"/>
      <c r="CD4139" s="1"/>
      <c r="CE4139" s="1"/>
      <c r="CF4139" s="1"/>
      <c r="CG4139" s="1"/>
      <c r="CH4139" s="1"/>
      <c r="CI4139" s="1"/>
      <c r="CJ4139" s="1"/>
      <c r="CK4139" s="1"/>
      <c r="CL4139" s="1"/>
      <c r="CM4139" s="1"/>
      <c r="CN4139" s="1"/>
      <c r="CO4139" s="1"/>
      <c r="CP4139" s="1"/>
      <c r="CQ4139" s="1"/>
      <c r="CR4139" s="1"/>
      <c r="CS4139" s="1"/>
      <c r="CT4139" s="1"/>
      <c r="CU4139" s="1"/>
      <c r="CV4139" s="1"/>
      <c r="CW4139" s="1"/>
      <c r="CX4139" s="1"/>
      <c r="CY4139" s="1"/>
      <c r="CZ4139" s="1"/>
      <c r="DA4139" s="1"/>
      <c r="DB4139" s="1"/>
      <c r="DC4139" s="1"/>
      <c r="DD4139" s="1"/>
      <c r="DE4139" s="1"/>
      <c r="DF4139" s="1"/>
      <c r="DG4139" s="1"/>
      <c r="DH4139" s="1"/>
      <c r="DI4139" s="1"/>
      <c r="DJ4139" s="1"/>
      <c r="DK4139" s="1"/>
      <c r="DL4139" s="1"/>
      <c r="DM4139" s="1"/>
      <c r="DN4139" s="1"/>
      <c r="DO4139" s="1"/>
      <c r="DP4139" s="1"/>
      <c r="DQ4139" s="1"/>
      <c r="DR4139" s="1"/>
      <c r="DS4139" s="1"/>
      <c r="DT4139" s="1"/>
      <c r="DU4139" s="1"/>
      <c r="DV4139" s="1"/>
      <c r="DW4139" s="1"/>
      <c r="DX4139" s="1"/>
      <c r="DY4139" s="1"/>
      <c r="DZ4139" s="1"/>
      <c r="EA4139" s="1"/>
      <c r="EB4139" s="1"/>
      <c r="EC4139" s="1"/>
      <c r="ED4139" s="1"/>
      <c r="EE4139" s="1"/>
      <c r="EF4139" s="1"/>
      <c r="EG4139" s="1"/>
      <c r="EH4139" s="1"/>
      <c r="EI4139" s="1"/>
      <c r="EJ4139" s="1"/>
      <c r="EK4139" s="1"/>
      <c r="EL4139" s="1"/>
      <c r="EM4139" s="1"/>
      <c r="EN4139" s="1"/>
      <c r="EO4139" s="1"/>
      <c r="EP4139" s="1"/>
      <c r="EQ4139" s="1"/>
      <c r="ER4139" s="1"/>
      <c r="ES4139" s="1"/>
      <c r="ET4139" s="1"/>
      <c r="EU4139" s="1"/>
      <c r="EV4139" s="1"/>
      <c r="EW4139" s="1"/>
      <c r="EX4139" s="1"/>
      <c r="EY4139" s="1"/>
      <c r="EZ4139" s="1"/>
      <c r="FA4139" s="1"/>
      <c r="FB4139" s="1"/>
      <c r="FC4139" s="1"/>
      <c r="FD4139" s="1"/>
      <c r="FE4139" s="1"/>
      <c r="FF4139" s="1"/>
      <c r="FG4139" s="1"/>
      <c r="FH4139" s="1"/>
      <c r="FI4139" s="1"/>
      <c r="FJ4139" s="1"/>
      <c r="FK4139" s="1"/>
      <c r="FL4139" s="1"/>
      <c r="FM4139" s="1"/>
      <c r="FN4139" s="1"/>
      <c r="FO4139" s="1"/>
      <c r="FP4139" s="1"/>
      <c r="FQ4139" s="1"/>
      <c r="FR4139" s="1"/>
      <c r="FS4139" s="1"/>
      <c r="FT4139" s="1"/>
      <c r="FU4139" s="1"/>
      <c r="FV4139" s="1"/>
      <c r="FW4139" s="1"/>
      <c r="FX4139" s="1"/>
      <c r="FY4139" s="1"/>
      <c r="FZ4139" s="1"/>
      <c r="GA4139" s="1"/>
      <c r="GB4139" s="1"/>
      <c r="GC4139" s="1"/>
      <c r="GD4139" s="1"/>
      <c r="GE4139" s="1"/>
      <c r="GF4139" s="1"/>
      <c r="GG4139" s="1"/>
      <c r="GH4139" s="1"/>
      <c r="GI4139" s="1"/>
      <c r="GJ4139" s="1"/>
      <c r="GK4139"/>
      <c r="GL4139"/>
      <c r="GM4139"/>
      <c r="GN4139"/>
      <c r="GO4139"/>
      <c r="GP4139"/>
      <c r="GQ4139"/>
      <c r="GR4139"/>
      <c r="GS4139"/>
      <c r="GT4139"/>
      <c r="GU4139"/>
      <c r="GV4139"/>
      <c r="GW4139"/>
      <c r="GX4139"/>
      <c r="GY4139"/>
      <c r="GZ4139"/>
      <c r="HA4139"/>
      <c r="HB4139"/>
      <c r="HC4139"/>
      <c r="HD4139"/>
      <c r="HE4139"/>
    </row>
    <row r="4140" spans="4:213" s="25" customFormat="1" x14ac:dyDescent="0.25">
      <c r="D4140" s="19"/>
      <c r="E4140" s="19"/>
      <c r="F4140" s="20"/>
      <c r="G4140" s="20"/>
      <c r="H4140" s="20"/>
      <c r="I4140" s="20"/>
      <c r="J4140" s="21"/>
      <c r="K4140" s="21"/>
      <c r="L4140" s="20"/>
      <c r="M4140" s="20"/>
      <c r="N4140" s="22"/>
      <c r="O4140" s="22"/>
      <c r="P4140" s="22"/>
      <c r="Q4140" s="22"/>
      <c r="R4140" s="19"/>
      <c r="S4140" s="19"/>
      <c r="T4140" s="19"/>
      <c r="U4140" s="20"/>
      <c r="V4140" s="20"/>
      <c r="W4140" s="20"/>
      <c r="X4140" s="27"/>
      <c r="Y4140" s="253"/>
      <c r="Z4140" s="30"/>
      <c r="AA4140" s="30"/>
      <c r="AB4140" s="31"/>
      <c r="AC4140" s="31"/>
      <c r="AD4140" s="31"/>
      <c r="AE4140" s="31"/>
      <c r="AF4140" s="31"/>
      <c r="AG4140" s="241"/>
      <c r="AH4140" s="31"/>
      <c r="AI4140" s="31"/>
      <c r="AJ4140" s="31"/>
      <c r="AK4140" s="31"/>
      <c r="AL4140" s="120"/>
      <c r="AQ4140" s="26"/>
      <c r="AW4140" s="19"/>
      <c r="AX4140" s="19"/>
      <c r="AY4140" s="19"/>
      <c r="AZ4140" s="19"/>
      <c r="BA4140" s="19"/>
      <c r="BB4140" s="19"/>
      <c r="BC4140" s="1"/>
      <c r="BD4140"/>
      <c r="BE4140"/>
      <c r="BF4140" s="1"/>
      <c r="BG4140"/>
      <c r="BH4140"/>
      <c r="BI4140"/>
      <c r="BJ4140" s="1"/>
      <c r="BK4140" s="1"/>
      <c r="BL4140"/>
      <c r="BM4140" s="1"/>
      <c r="BN4140" s="1"/>
      <c r="BO4140" s="1"/>
      <c r="BP4140" s="1"/>
      <c r="BQ4140" s="1"/>
      <c r="BR4140" s="1"/>
      <c r="BS4140" s="1"/>
      <c r="BT4140" s="22"/>
      <c r="BU4140" s="1"/>
      <c r="BV4140" s="1"/>
      <c r="BW4140" s="1"/>
      <c r="BX4140" s="1"/>
      <c r="BY4140" s="1"/>
      <c r="BZ4140" s="1"/>
      <c r="CA4140" s="1"/>
      <c r="CB4140" s="1"/>
      <c r="CC4140" s="1"/>
      <c r="CD4140" s="1"/>
      <c r="CE4140" s="1"/>
      <c r="CF4140" s="1"/>
      <c r="CG4140" s="1"/>
      <c r="CH4140" s="1"/>
      <c r="CI4140" s="1"/>
      <c r="CJ4140" s="1"/>
      <c r="CK4140" s="1"/>
      <c r="CL4140" s="1"/>
      <c r="CM4140" s="1"/>
      <c r="CN4140" s="1"/>
      <c r="CO4140" s="1"/>
      <c r="CP4140" s="1"/>
      <c r="CQ4140" s="1"/>
      <c r="CR4140" s="1"/>
      <c r="CS4140" s="1"/>
      <c r="CT4140" s="1"/>
      <c r="CU4140" s="1"/>
      <c r="CV4140" s="1"/>
      <c r="CW4140" s="1"/>
      <c r="CX4140" s="1"/>
      <c r="CY4140" s="1"/>
      <c r="CZ4140" s="1"/>
      <c r="DA4140" s="1"/>
      <c r="DB4140" s="1"/>
      <c r="DC4140" s="1"/>
      <c r="DD4140" s="1"/>
      <c r="DE4140" s="1"/>
      <c r="DF4140" s="1"/>
      <c r="DG4140" s="1"/>
      <c r="DH4140" s="1"/>
      <c r="DI4140" s="1"/>
      <c r="DJ4140" s="1"/>
      <c r="DK4140" s="1"/>
      <c r="DL4140" s="1"/>
      <c r="DM4140" s="1"/>
      <c r="DN4140" s="1"/>
      <c r="DO4140" s="1"/>
      <c r="DP4140" s="1"/>
      <c r="DQ4140" s="1"/>
      <c r="DR4140" s="1"/>
      <c r="DS4140" s="1"/>
      <c r="DT4140" s="1"/>
      <c r="DU4140" s="1"/>
      <c r="DV4140" s="1"/>
      <c r="DW4140" s="1"/>
      <c r="DX4140" s="1"/>
      <c r="DY4140" s="1"/>
      <c r="DZ4140" s="1"/>
      <c r="EA4140" s="1"/>
      <c r="EB4140" s="1"/>
      <c r="EC4140" s="1"/>
      <c r="ED4140" s="1"/>
      <c r="EE4140" s="1"/>
      <c r="EF4140" s="1"/>
      <c r="EG4140" s="1"/>
      <c r="EH4140" s="1"/>
      <c r="EI4140" s="1"/>
      <c r="EJ4140" s="1"/>
      <c r="EK4140" s="1"/>
      <c r="EL4140" s="1"/>
      <c r="EM4140" s="1"/>
      <c r="EN4140" s="1"/>
      <c r="EO4140" s="1"/>
      <c r="EP4140" s="1"/>
      <c r="EQ4140" s="1"/>
      <c r="ER4140" s="1"/>
      <c r="ES4140" s="1"/>
      <c r="ET4140" s="1"/>
      <c r="EU4140" s="1"/>
      <c r="EV4140" s="1"/>
      <c r="EW4140" s="1"/>
      <c r="EX4140" s="1"/>
      <c r="EY4140" s="1"/>
      <c r="EZ4140" s="1"/>
      <c r="FA4140" s="1"/>
      <c r="FB4140" s="1"/>
      <c r="FC4140" s="1"/>
      <c r="FD4140" s="1"/>
      <c r="FE4140" s="1"/>
      <c r="FF4140" s="1"/>
      <c r="FG4140" s="1"/>
      <c r="FH4140" s="1"/>
      <c r="FI4140" s="1"/>
      <c r="FJ4140" s="1"/>
      <c r="FK4140" s="1"/>
      <c r="FL4140" s="1"/>
      <c r="FM4140" s="1"/>
      <c r="FN4140" s="1"/>
      <c r="FO4140" s="1"/>
      <c r="FP4140" s="1"/>
      <c r="FQ4140" s="1"/>
      <c r="FR4140" s="1"/>
      <c r="FS4140" s="1"/>
      <c r="FT4140" s="1"/>
      <c r="FU4140" s="1"/>
      <c r="FV4140" s="1"/>
      <c r="FW4140" s="1"/>
      <c r="FX4140" s="1"/>
      <c r="FY4140" s="1"/>
      <c r="FZ4140" s="1"/>
      <c r="GA4140" s="1"/>
      <c r="GB4140" s="1"/>
      <c r="GC4140" s="1"/>
      <c r="GD4140" s="1"/>
      <c r="GE4140" s="1"/>
      <c r="GF4140" s="1"/>
      <c r="GG4140" s="1"/>
      <c r="GH4140" s="1"/>
      <c r="GI4140" s="1"/>
      <c r="GJ4140" s="1"/>
      <c r="GK4140"/>
      <c r="GL4140"/>
      <c r="GM4140"/>
      <c r="GN4140"/>
      <c r="GO4140"/>
      <c r="GP4140"/>
      <c r="GQ4140"/>
      <c r="GR4140"/>
      <c r="GS4140"/>
      <c r="GT4140"/>
      <c r="GU4140"/>
      <c r="GV4140"/>
      <c r="GW4140"/>
      <c r="GX4140"/>
      <c r="GY4140"/>
      <c r="GZ4140"/>
      <c r="HA4140"/>
      <c r="HB4140"/>
      <c r="HC4140"/>
      <c r="HD4140"/>
      <c r="HE4140"/>
    </row>
    <row r="4141" spans="4:213" s="25" customFormat="1" x14ac:dyDescent="0.25">
      <c r="D4141" s="19"/>
      <c r="E4141" s="19"/>
      <c r="F4141" s="20"/>
      <c r="G4141" s="20"/>
      <c r="H4141" s="20"/>
      <c r="I4141" s="20"/>
      <c r="J4141" s="21"/>
      <c r="K4141" s="21"/>
      <c r="L4141" s="20"/>
      <c r="M4141" s="20"/>
      <c r="N4141" s="22"/>
      <c r="O4141" s="22"/>
      <c r="P4141" s="22"/>
      <c r="Q4141" s="22"/>
      <c r="R4141" s="19"/>
      <c r="S4141" s="19"/>
      <c r="T4141" s="19"/>
      <c r="U4141" s="20"/>
      <c r="V4141" s="20"/>
      <c r="W4141" s="20"/>
      <c r="X4141" s="27"/>
      <c r="Y4141" s="253"/>
      <c r="Z4141" s="30"/>
      <c r="AA4141" s="30"/>
      <c r="AB4141" s="31"/>
      <c r="AC4141" s="31"/>
      <c r="AD4141" s="31"/>
      <c r="AE4141" s="31"/>
      <c r="AF4141" s="31"/>
      <c r="AG4141" s="241"/>
      <c r="AH4141" s="31"/>
      <c r="AI4141" s="31"/>
      <c r="AJ4141" s="31"/>
      <c r="AK4141" s="31"/>
      <c r="AL4141" s="120"/>
      <c r="AQ4141" s="26"/>
      <c r="AW4141" s="19"/>
      <c r="AX4141" s="19"/>
      <c r="AY4141" s="19"/>
      <c r="AZ4141" s="19"/>
      <c r="BA4141" s="19"/>
      <c r="BB4141" s="19"/>
      <c r="BC4141" s="1"/>
      <c r="BD4141"/>
      <c r="BE4141"/>
      <c r="BF4141" s="1"/>
      <c r="BG4141"/>
      <c r="BH4141"/>
      <c r="BI4141"/>
      <c r="BJ4141" s="1"/>
      <c r="BK4141" s="1"/>
      <c r="BL4141"/>
      <c r="BM4141" s="1"/>
      <c r="BN4141" s="1"/>
      <c r="BO4141" s="1"/>
      <c r="BP4141" s="1"/>
      <c r="BQ4141" s="1"/>
      <c r="BR4141" s="1"/>
      <c r="BS4141" s="1"/>
      <c r="BT4141" s="22"/>
      <c r="BU4141" s="1"/>
      <c r="BV4141" s="1"/>
      <c r="BW4141" s="1"/>
      <c r="BX4141" s="1"/>
      <c r="BY4141" s="1"/>
      <c r="BZ4141" s="1"/>
      <c r="CA4141" s="1"/>
      <c r="CB4141" s="1"/>
      <c r="CC4141" s="1"/>
      <c r="CD4141" s="1"/>
      <c r="CE4141" s="1"/>
      <c r="CF4141" s="1"/>
      <c r="CG4141" s="1"/>
      <c r="CH4141" s="1"/>
      <c r="CI4141" s="1"/>
      <c r="CJ4141" s="1"/>
      <c r="CK4141" s="1"/>
      <c r="CL4141" s="1"/>
      <c r="CM4141" s="1"/>
      <c r="CN4141" s="1"/>
      <c r="CO4141" s="1"/>
      <c r="CP4141" s="1"/>
      <c r="CQ4141" s="1"/>
      <c r="CR4141" s="1"/>
      <c r="CS4141" s="1"/>
      <c r="CT4141" s="1"/>
      <c r="CU4141" s="1"/>
      <c r="CV4141" s="1"/>
      <c r="CW4141" s="1"/>
      <c r="CX4141" s="1"/>
      <c r="CY4141" s="1"/>
      <c r="CZ4141" s="1"/>
      <c r="DA4141" s="1"/>
      <c r="DB4141" s="1"/>
      <c r="DC4141" s="1"/>
      <c r="DD4141" s="1"/>
      <c r="DE4141" s="1"/>
      <c r="DF4141" s="1"/>
      <c r="DG4141" s="1"/>
      <c r="DH4141" s="1"/>
      <c r="DI4141" s="1"/>
      <c r="DJ4141" s="1"/>
      <c r="DK4141" s="1"/>
      <c r="DL4141" s="1"/>
      <c r="DM4141" s="1"/>
      <c r="DN4141" s="1"/>
      <c r="DO4141" s="1"/>
      <c r="DP4141" s="1"/>
      <c r="DQ4141" s="1"/>
      <c r="DR4141" s="1"/>
      <c r="DS4141" s="1"/>
      <c r="DT4141" s="1"/>
      <c r="DU4141" s="1"/>
      <c r="DV4141" s="1"/>
      <c r="DW4141" s="1"/>
      <c r="DX4141" s="1"/>
      <c r="DY4141" s="1"/>
      <c r="DZ4141" s="1"/>
      <c r="EA4141" s="1"/>
      <c r="EB4141" s="1"/>
      <c r="EC4141" s="1"/>
      <c r="ED4141" s="1"/>
      <c r="EE4141" s="1"/>
      <c r="EF4141" s="1"/>
      <c r="EG4141" s="1"/>
      <c r="EH4141" s="1"/>
      <c r="EI4141" s="1"/>
      <c r="EJ4141" s="1"/>
      <c r="EK4141" s="1"/>
      <c r="EL4141" s="1"/>
      <c r="EM4141" s="1"/>
      <c r="EN4141" s="1"/>
      <c r="EO4141" s="1"/>
      <c r="EP4141" s="1"/>
      <c r="EQ4141" s="1"/>
      <c r="ER4141" s="1"/>
      <c r="ES4141" s="1"/>
      <c r="ET4141" s="1"/>
      <c r="EU4141" s="1"/>
      <c r="EV4141" s="1"/>
      <c r="EW4141" s="1"/>
      <c r="EX4141" s="1"/>
      <c r="EY4141" s="1"/>
      <c r="EZ4141" s="1"/>
      <c r="FA4141" s="1"/>
      <c r="FB4141" s="1"/>
      <c r="FC4141" s="1"/>
      <c r="FD4141" s="1"/>
      <c r="FE4141" s="1"/>
      <c r="FF4141" s="1"/>
      <c r="FG4141" s="1"/>
      <c r="FH4141" s="1"/>
      <c r="FI4141" s="1"/>
      <c r="FJ4141" s="1"/>
      <c r="FK4141" s="1"/>
      <c r="FL4141" s="1"/>
      <c r="FM4141" s="1"/>
      <c r="FN4141" s="1"/>
      <c r="FO4141" s="1"/>
      <c r="FP4141" s="1"/>
      <c r="FQ4141" s="1"/>
      <c r="FR4141" s="1"/>
      <c r="FS4141" s="1"/>
      <c r="FT4141" s="1"/>
      <c r="FU4141" s="1"/>
      <c r="FV4141" s="1"/>
      <c r="FW4141" s="1"/>
      <c r="FX4141" s="1"/>
      <c r="FY4141" s="1"/>
      <c r="FZ4141" s="1"/>
      <c r="GA4141" s="1"/>
      <c r="GB4141" s="1"/>
      <c r="GC4141" s="1"/>
      <c r="GD4141" s="1"/>
      <c r="GE4141" s="1"/>
      <c r="GF4141" s="1"/>
      <c r="GG4141" s="1"/>
      <c r="GH4141" s="1"/>
      <c r="GI4141" s="1"/>
      <c r="GJ4141" s="1"/>
      <c r="GK4141"/>
      <c r="GL4141"/>
      <c r="GM4141"/>
      <c r="GN4141"/>
      <c r="GO4141"/>
      <c r="GP4141"/>
      <c r="GQ4141"/>
      <c r="GR4141"/>
      <c r="GS4141"/>
      <c r="GT4141"/>
      <c r="GU4141"/>
      <c r="GV4141"/>
      <c r="GW4141"/>
      <c r="GX4141"/>
      <c r="GY4141"/>
      <c r="GZ4141"/>
      <c r="HA4141"/>
      <c r="HB4141"/>
      <c r="HC4141"/>
      <c r="HD4141"/>
      <c r="HE4141"/>
    </row>
    <row r="4142" spans="4:213" s="25" customFormat="1" x14ac:dyDescent="0.25">
      <c r="D4142" s="19"/>
      <c r="E4142" s="19"/>
      <c r="F4142" s="20"/>
      <c r="G4142" s="20"/>
      <c r="H4142" s="20"/>
      <c r="I4142" s="20"/>
      <c r="J4142" s="21"/>
      <c r="K4142" s="21"/>
      <c r="L4142" s="20"/>
      <c r="M4142" s="20"/>
      <c r="N4142" s="22"/>
      <c r="O4142" s="22"/>
      <c r="P4142" s="22"/>
      <c r="Q4142" s="22"/>
      <c r="R4142" s="19"/>
      <c r="S4142" s="19"/>
      <c r="T4142" s="19"/>
      <c r="U4142" s="20"/>
      <c r="V4142" s="20"/>
      <c r="W4142" s="20"/>
      <c r="X4142" s="27"/>
      <c r="Y4142" s="253"/>
      <c r="Z4142" s="30"/>
      <c r="AA4142" s="30"/>
      <c r="AB4142" s="31"/>
      <c r="AC4142" s="31"/>
      <c r="AD4142" s="31"/>
      <c r="AE4142" s="31"/>
      <c r="AF4142" s="31"/>
      <c r="AG4142" s="241"/>
      <c r="AH4142" s="31"/>
      <c r="AI4142" s="31"/>
      <c r="AJ4142" s="31"/>
      <c r="AK4142" s="31"/>
      <c r="AL4142" s="120"/>
      <c r="AQ4142" s="26"/>
      <c r="AW4142" s="19"/>
      <c r="AX4142" s="19"/>
      <c r="AY4142" s="19"/>
      <c r="AZ4142" s="19"/>
      <c r="BA4142" s="19"/>
      <c r="BB4142" s="19"/>
      <c r="BC4142" s="1"/>
      <c r="BD4142"/>
      <c r="BE4142"/>
      <c r="BF4142" s="1"/>
      <c r="BG4142"/>
      <c r="BH4142"/>
      <c r="BI4142"/>
      <c r="BJ4142" s="1"/>
      <c r="BK4142" s="1"/>
      <c r="BL4142"/>
      <c r="BM4142" s="1"/>
      <c r="BN4142" s="1"/>
      <c r="BO4142" s="1"/>
      <c r="BP4142" s="1"/>
      <c r="BQ4142" s="1"/>
      <c r="BR4142" s="1"/>
      <c r="BS4142" s="1"/>
      <c r="BT4142" s="22"/>
      <c r="BU4142" s="1"/>
      <c r="BV4142" s="1"/>
      <c r="BW4142" s="1"/>
      <c r="BX4142" s="1"/>
      <c r="BY4142" s="1"/>
      <c r="BZ4142" s="1"/>
      <c r="CA4142" s="1"/>
      <c r="CB4142" s="1"/>
      <c r="CC4142" s="1"/>
      <c r="CD4142" s="1"/>
      <c r="CE4142" s="1"/>
      <c r="CF4142" s="1"/>
      <c r="CG4142" s="1"/>
      <c r="CH4142" s="1"/>
      <c r="CI4142" s="1"/>
      <c r="CJ4142" s="1"/>
      <c r="CK4142" s="1"/>
      <c r="CL4142" s="1"/>
      <c r="CM4142" s="1"/>
      <c r="CN4142" s="1"/>
      <c r="CO4142" s="1"/>
      <c r="CP4142" s="1"/>
      <c r="CQ4142" s="1"/>
      <c r="CR4142" s="1"/>
      <c r="CS4142" s="1"/>
      <c r="CT4142" s="1"/>
      <c r="CU4142" s="1"/>
      <c r="CV4142" s="1"/>
      <c r="CW4142" s="1"/>
      <c r="CX4142" s="1"/>
      <c r="CY4142" s="1"/>
      <c r="CZ4142" s="1"/>
      <c r="DA4142" s="1"/>
      <c r="DB4142" s="1"/>
      <c r="DC4142" s="1"/>
      <c r="DD4142" s="1"/>
      <c r="DE4142" s="1"/>
      <c r="DF4142" s="1"/>
      <c r="DG4142" s="1"/>
      <c r="DH4142" s="1"/>
      <c r="DI4142" s="1"/>
      <c r="DJ4142" s="1"/>
      <c r="DK4142" s="1"/>
      <c r="DL4142" s="1"/>
      <c r="DM4142" s="1"/>
      <c r="DN4142" s="1"/>
      <c r="DO4142" s="1"/>
      <c r="DP4142" s="1"/>
      <c r="DQ4142" s="1"/>
      <c r="DR4142" s="1"/>
      <c r="DS4142" s="1"/>
      <c r="DT4142" s="1"/>
      <c r="DU4142" s="1"/>
      <c r="DV4142" s="1"/>
      <c r="DW4142" s="1"/>
      <c r="DX4142" s="1"/>
      <c r="DY4142" s="1"/>
      <c r="DZ4142" s="1"/>
      <c r="EA4142" s="1"/>
      <c r="EB4142" s="1"/>
      <c r="EC4142" s="1"/>
      <c r="ED4142" s="1"/>
      <c r="EE4142" s="1"/>
      <c r="EF4142" s="1"/>
      <c r="EG4142" s="1"/>
      <c r="EH4142" s="1"/>
      <c r="EI4142" s="1"/>
      <c r="EJ4142" s="1"/>
      <c r="EK4142" s="1"/>
      <c r="EL4142" s="1"/>
      <c r="EM4142" s="1"/>
      <c r="EN4142" s="1"/>
      <c r="EO4142" s="1"/>
      <c r="EP4142" s="1"/>
      <c r="EQ4142" s="1"/>
      <c r="ER4142" s="1"/>
      <c r="ES4142" s="1"/>
      <c r="ET4142" s="1"/>
      <c r="EU4142" s="1"/>
      <c r="EV4142" s="1"/>
      <c r="EW4142" s="1"/>
      <c r="EX4142" s="1"/>
      <c r="EY4142" s="1"/>
      <c r="EZ4142" s="1"/>
      <c r="FA4142" s="1"/>
      <c r="FB4142" s="1"/>
      <c r="FC4142" s="1"/>
      <c r="FD4142" s="1"/>
      <c r="FE4142" s="1"/>
      <c r="FF4142" s="1"/>
      <c r="FG4142" s="1"/>
      <c r="FH4142" s="1"/>
      <c r="FI4142" s="1"/>
      <c r="FJ4142" s="1"/>
      <c r="FK4142" s="1"/>
      <c r="FL4142" s="1"/>
      <c r="FM4142" s="1"/>
      <c r="FN4142" s="1"/>
      <c r="FO4142" s="1"/>
      <c r="FP4142" s="1"/>
      <c r="FQ4142" s="1"/>
      <c r="FR4142" s="1"/>
      <c r="FS4142" s="1"/>
      <c r="FT4142" s="1"/>
      <c r="FU4142" s="1"/>
      <c r="FV4142" s="1"/>
      <c r="FW4142" s="1"/>
      <c r="FX4142" s="1"/>
      <c r="FY4142" s="1"/>
      <c r="FZ4142" s="1"/>
      <c r="GA4142" s="1"/>
      <c r="GB4142" s="1"/>
      <c r="GC4142" s="1"/>
      <c r="GD4142" s="1"/>
      <c r="GE4142" s="1"/>
      <c r="GF4142" s="1"/>
      <c r="GG4142" s="1"/>
      <c r="GH4142" s="1"/>
      <c r="GI4142" s="1"/>
      <c r="GJ4142" s="1"/>
      <c r="GK4142"/>
      <c r="GL4142"/>
      <c r="GM4142"/>
      <c r="GN4142"/>
      <c r="GO4142"/>
      <c r="GP4142"/>
      <c r="GQ4142"/>
      <c r="GR4142"/>
      <c r="GS4142"/>
      <c r="GT4142"/>
      <c r="GU4142"/>
      <c r="GV4142"/>
      <c r="GW4142"/>
      <c r="GX4142"/>
      <c r="GY4142"/>
      <c r="GZ4142"/>
      <c r="HA4142"/>
      <c r="HB4142"/>
      <c r="HC4142"/>
      <c r="HD4142"/>
      <c r="HE4142"/>
    </row>
    <row r="4143" spans="4:213" s="25" customFormat="1" x14ac:dyDescent="0.25">
      <c r="D4143" s="19"/>
      <c r="E4143" s="19"/>
      <c r="F4143" s="20"/>
      <c r="G4143" s="20"/>
      <c r="H4143" s="20"/>
      <c r="I4143" s="20"/>
      <c r="J4143" s="21"/>
      <c r="K4143" s="21"/>
      <c r="L4143" s="20"/>
      <c r="M4143" s="20"/>
      <c r="N4143" s="22"/>
      <c r="O4143" s="22"/>
      <c r="P4143" s="22"/>
      <c r="Q4143" s="22"/>
      <c r="R4143" s="19"/>
      <c r="S4143" s="19"/>
      <c r="T4143" s="19"/>
      <c r="U4143" s="20"/>
      <c r="V4143" s="20"/>
      <c r="W4143" s="20"/>
      <c r="X4143" s="27"/>
      <c r="Y4143" s="253"/>
      <c r="Z4143" s="30"/>
      <c r="AA4143" s="30"/>
      <c r="AB4143" s="31"/>
      <c r="AC4143" s="31"/>
      <c r="AD4143" s="31"/>
      <c r="AE4143" s="31"/>
      <c r="AF4143" s="31"/>
      <c r="AG4143" s="241"/>
      <c r="AH4143" s="31"/>
      <c r="AI4143" s="31"/>
      <c r="AJ4143" s="31"/>
      <c r="AK4143" s="31"/>
      <c r="AL4143" s="120"/>
      <c r="AQ4143" s="26"/>
      <c r="AW4143" s="19"/>
      <c r="AX4143" s="19"/>
      <c r="AY4143" s="19"/>
      <c r="AZ4143" s="19"/>
      <c r="BA4143" s="19"/>
      <c r="BB4143" s="19"/>
      <c r="BC4143" s="1"/>
      <c r="BD4143"/>
      <c r="BE4143"/>
      <c r="BF4143" s="1"/>
      <c r="BG4143"/>
      <c r="BH4143"/>
      <c r="BI4143"/>
      <c r="BJ4143" s="1"/>
      <c r="BK4143" s="1"/>
      <c r="BL4143"/>
      <c r="BM4143" s="1"/>
      <c r="BN4143" s="1"/>
      <c r="BO4143" s="1"/>
      <c r="BP4143" s="1"/>
      <c r="BQ4143" s="1"/>
      <c r="BR4143" s="1"/>
      <c r="BS4143" s="1"/>
      <c r="BT4143" s="22"/>
      <c r="BU4143" s="1"/>
      <c r="BV4143" s="1"/>
      <c r="BW4143" s="1"/>
      <c r="BX4143" s="1"/>
      <c r="BY4143" s="1"/>
      <c r="BZ4143" s="1"/>
      <c r="CA4143" s="1"/>
      <c r="CB4143" s="1"/>
      <c r="CC4143" s="1"/>
      <c r="CD4143" s="1"/>
      <c r="CE4143" s="1"/>
      <c r="CF4143" s="1"/>
      <c r="CG4143" s="1"/>
      <c r="CH4143" s="1"/>
      <c r="CI4143" s="1"/>
      <c r="CJ4143" s="1"/>
      <c r="CK4143" s="1"/>
      <c r="CL4143" s="1"/>
      <c r="CM4143" s="1"/>
      <c r="CN4143" s="1"/>
      <c r="CO4143" s="1"/>
      <c r="CP4143" s="1"/>
      <c r="CQ4143" s="1"/>
      <c r="CR4143" s="1"/>
      <c r="CS4143" s="1"/>
      <c r="CT4143" s="1"/>
      <c r="CU4143" s="1"/>
      <c r="CV4143" s="1"/>
      <c r="CW4143" s="1"/>
      <c r="CX4143" s="1"/>
      <c r="CY4143" s="1"/>
      <c r="CZ4143" s="1"/>
      <c r="DA4143" s="1"/>
      <c r="DB4143" s="1"/>
      <c r="DC4143" s="1"/>
      <c r="DD4143" s="1"/>
      <c r="DE4143" s="1"/>
      <c r="DF4143" s="1"/>
      <c r="DG4143" s="1"/>
      <c r="DH4143" s="1"/>
      <c r="DI4143" s="1"/>
      <c r="DJ4143" s="1"/>
      <c r="DK4143" s="1"/>
      <c r="DL4143" s="1"/>
      <c r="DM4143" s="1"/>
      <c r="DN4143" s="1"/>
      <c r="DO4143" s="1"/>
      <c r="DP4143" s="1"/>
      <c r="DQ4143" s="1"/>
      <c r="DR4143" s="1"/>
      <c r="DS4143" s="1"/>
      <c r="DT4143" s="1"/>
      <c r="DU4143" s="1"/>
      <c r="DV4143" s="1"/>
      <c r="DW4143" s="1"/>
      <c r="DX4143" s="1"/>
      <c r="DY4143" s="1"/>
      <c r="DZ4143" s="1"/>
      <c r="EA4143" s="1"/>
      <c r="EB4143" s="1"/>
      <c r="EC4143" s="1"/>
      <c r="ED4143" s="1"/>
      <c r="EE4143" s="1"/>
      <c r="EF4143" s="1"/>
      <c r="EG4143" s="1"/>
      <c r="EH4143" s="1"/>
      <c r="EI4143" s="1"/>
      <c r="EJ4143" s="1"/>
      <c r="EK4143" s="1"/>
      <c r="EL4143" s="1"/>
      <c r="EM4143" s="1"/>
      <c r="EN4143" s="1"/>
      <c r="EO4143" s="1"/>
      <c r="EP4143" s="1"/>
      <c r="EQ4143" s="1"/>
      <c r="ER4143" s="1"/>
      <c r="ES4143" s="1"/>
      <c r="ET4143" s="1"/>
      <c r="EU4143" s="1"/>
      <c r="EV4143" s="1"/>
      <c r="EW4143" s="1"/>
      <c r="EX4143" s="1"/>
      <c r="EY4143" s="1"/>
      <c r="EZ4143" s="1"/>
      <c r="FA4143" s="1"/>
      <c r="FB4143" s="1"/>
      <c r="FC4143" s="1"/>
      <c r="FD4143" s="1"/>
      <c r="FE4143" s="1"/>
      <c r="FF4143" s="1"/>
      <c r="FG4143" s="1"/>
      <c r="FH4143" s="1"/>
      <c r="FI4143" s="1"/>
      <c r="FJ4143" s="1"/>
      <c r="FK4143" s="1"/>
      <c r="FL4143" s="1"/>
      <c r="FM4143" s="1"/>
      <c r="FN4143" s="1"/>
      <c r="FO4143" s="1"/>
      <c r="FP4143" s="1"/>
      <c r="FQ4143" s="1"/>
      <c r="FR4143" s="1"/>
      <c r="FS4143" s="1"/>
      <c r="FT4143" s="1"/>
      <c r="FU4143" s="1"/>
      <c r="FV4143" s="1"/>
      <c r="FW4143" s="1"/>
      <c r="FX4143" s="1"/>
      <c r="FY4143" s="1"/>
      <c r="FZ4143" s="1"/>
      <c r="GA4143" s="1"/>
      <c r="GB4143" s="1"/>
      <c r="GC4143" s="1"/>
      <c r="GD4143" s="1"/>
      <c r="GE4143" s="1"/>
      <c r="GF4143" s="1"/>
      <c r="GG4143" s="1"/>
      <c r="GH4143" s="1"/>
      <c r="GI4143" s="1"/>
      <c r="GJ4143" s="1"/>
      <c r="GK4143"/>
      <c r="GL4143"/>
      <c r="GM4143"/>
      <c r="GN4143"/>
      <c r="GO4143"/>
      <c r="GP4143"/>
      <c r="GQ4143"/>
      <c r="GR4143"/>
      <c r="GS4143"/>
      <c r="GT4143"/>
      <c r="GU4143"/>
      <c r="GV4143"/>
      <c r="GW4143"/>
      <c r="GX4143"/>
      <c r="GY4143"/>
      <c r="GZ4143"/>
      <c r="HA4143"/>
      <c r="HB4143"/>
      <c r="HC4143"/>
      <c r="HD4143"/>
      <c r="HE4143"/>
    </row>
    <row r="4144" spans="4:213" s="25" customFormat="1" x14ac:dyDescent="0.25">
      <c r="D4144" s="19"/>
      <c r="E4144" s="19"/>
      <c r="F4144" s="20"/>
      <c r="G4144" s="20"/>
      <c r="H4144" s="20"/>
      <c r="I4144" s="20"/>
      <c r="J4144" s="21"/>
      <c r="K4144" s="21"/>
      <c r="L4144" s="20"/>
      <c r="M4144" s="20"/>
      <c r="N4144" s="22"/>
      <c r="O4144" s="22"/>
      <c r="P4144" s="22"/>
      <c r="Q4144" s="22"/>
      <c r="R4144" s="19"/>
      <c r="S4144" s="19"/>
      <c r="T4144" s="19"/>
      <c r="U4144" s="20"/>
      <c r="V4144" s="20"/>
      <c r="W4144" s="20"/>
      <c r="X4144" s="27"/>
      <c r="Y4144" s="253"/>
      <c r="Z4144" s="30"/>
      <c r="AA4144" s="30"/>
      <c r="AB4144" s="31"/>
      <c r="AC4144" s="31"/>
      <c r="AD4144" s="31"/>
      <c r="AE4144" s="31"/>
      <c r="AF4144" s="31"/>
      <c r="AG4144" s="241"/>
      <c r="AH4144" s="31"/>
      <c r="AI4144" s="31"/>
      <c r="AJ4144" s="31"/>
      <c r="AK4144" s="31"/>
      <c r="AL4144" s="120"/>
      <c r="AQ4144" s="26"/>
      <c r="AW4144" s="19"/>
      <c r="AX4144" s="19"/>
      <c r="AY4144" s="19"/>
      <c r="AZ4144" s="19"/>
      <c r="BA4144" s="19"/>
      <c r="BB4144" s="19"/>
      <c r="BC4144" s="1"/>
      <c r="BD4144"/>
      <c r="BE4144"/>
      <c r="BF4144" s="1"/>
      <c r="BG4144"/>
      <c r="BH4144"/>
      <c r="BI4144"/>
      <c r="BJ4144" s="1"/>
      <c r="BK4144" s="1"/>
      <c r="BL4144"/>
      <c r="BM4144" s="1"/>
      <c r="BN4144" s="1"/>
      <c r="BO4144" s="1"/>
      <c r="BP4144" s="1"/>
      <c r="BQ4144" s="1"/>
      <c r="BR4144" s="1"/>
      <c r="BS4144" s="1"/>
      <c r="BT4144" s="22"/>
      <c r="BU4144" s="1"/>
      <c r="BV4144" s="1"/>
      <c r="BW4144" s="1"/>
      <c r="BX4144" s="1"/>
      <c r="BY4144" s="1"/>
      <c r="BZ4144" s="1"/>
      <c r="CA4144" s="1"/>
      <c r="CB4144" s="1"/>
      <c r="CC4144" s="1"/>
      <c r="CD4144" s="1"/>
      <c r="CE4144" s="1"/>
      <c r="CF4144" s="1"/>
      <c r="CG4144" s="1"/>
      <c r="CH4144" s="1"/>
      <c r="CI4144" s="1"/>
      <c r="CJ4144" s="1"/>
      <c r="CK4144" s="1"/>
      <c r="CL4144" s="1"/>
      <c r="CM4144" s="1"/>
      <c r="CN4144" s="1"/>
      <c r="CO4144" s="1"/>
      <c r="CP4144" s="1"/>
      <c r="CQ4144" s="1"/>
      <c r="CR4144" s="1"/>
      <c r="CS4144" s="1"/>
      <c r="CT4144" s="1"/>
      <c r="CU4144" s="1"/>
      <c r="CV4144" s="1"/>
      <c r="CW4144" s="1"/>
      <c r="CX4144" s="1"/>
      <c r="CY4144" s="1"/>
      <c r="CZ4144" s="1"/>
      <c r="DA4144" s="1"/>
      <c r="DB4144" s="1"/>
      <c r="DC4144" s="1"/>
      <c r="DD4144" s="1"/>
      <c r="DE4144" s="1"/>
      <c r="DF4144" s="1"/>
      <c r="DG4144" s="1"/>
      <c r="DH4144" s="1"/>
      <c r="DI4144" s="1"/>
      <c r="DJ4144" s="1"/>
      <c r="DK4144" s="1"/>
      <c r="DL4144" s="1"/>
      <c r="DM4144" s="1"/>
      <c r="DN4144" s="1"/>
      <c r="DO4144" s="1"/>
      <c r="DP4144" s="1"/>
      <c r="DQ4144" s="1"/>
      <c r="DR4144" s="1"/>
      <c r="DS4144" s="1"/>
      <c r="DT4144" s="1"/>
      <c r="DU4144" s="1"/>
      <c r="DV4144" s="1"/>
      <c r="DW4144" s="1"/>
      <c r="DX4144" s="1"/>
      <c r="DY4144" s="1"/>
      <c r="DZ4144" s="1"/>
      <c r="EA4144" s="1"/>
      <c r="EB4144" s="1"/>
      <c r="EC4144" s="1"/>
      <c r="ED4144" s="1"/>
      <c r="EE4144" s="1"/>
      <c r="EF4144" s="1"/>
      <c r="EG4144" s="1"/>
      <c r="EH4144" s="1"/>
      <c r="EI4144" s="1"/>
      <c r="EJ4144" s="1"/>
      <c r="EK4144" s="1"/>
      <c r="EL4144" s="1"/>
      <c r="EM4144" s="1"/>
      <c r="EN4144" s="1"/>
      <c r="EO4144" s="1"/>
      <c r="EP4144" s="1"/>
      <c r="EQ4144" s="1"/>
      <c r="ER4144" s="1"/>
      <c r="ES4144" s="1"/>
      <c r="ET4144" s="1"/>
      <c r="EU4144" s="1"/>
      <c r="EV4144" s="1"/>
      <c r="EW4144" s="1"/>
      <c r="EX4144" s="1"/>
      <c r="EY4144" s="1"/>
      <c r="EZ4144" s="1"/>
      <c r="FA4144" s="1"/>
      <c r="FB4144" s="1"/>
      <c r="FC4144" s="1"/>
      <c r="FD4144" s="1"/>
      <c r="FE4144" s="1"/>
      <c r="FF4144" s="1"/>
      <c r="FG4144" s="1"/>
      <c r="FH4144" s="1"/>
      <c r="FI4144" s="1"/>
      <c r="FJ4144" s="1"/>
      <c r="FK4144" s="1"/>
      <c r="FL4144" s="1"/>
      <c r="FM4144" s="1"/>
      <c r="FN4144" s="1"/>
      <c r="FO4144" s="1"/>
      <c r="FP4144" s="1"/>
      <c r="FQ4144" s="1"/>
      <c r="FR4144" s="1"/>
      <c r="FS4144" s="1"/>
      <c r="FT4144" s="1"/>
      <c r="FU4144" s="1"/>
      <c r="FV4144" s="1"/>
      <c r="FW4144" s="1"/>
      <c r="FX4144" s="1"/>
      <c r="FY4144" s="1"/>
      <c r="FZ4144" s="1"/>
      <c r="GA4144" s="1"/>
      <c r="GB4144" s="1"/>
      <c r="GC4144" s="1"/>
      <c r="GD4144" s="1"/>
      <c r="GE4144" s="1"/>
      <c r="GF4144" s="1"/>
      <c r="GG4144" s="1"/>
      <c r="GH4144" s="1"/>
      <c r="GI4144" s="1"/>
      <c r="GJ4144" s="1"/>
      <c r="GK4144"/>
      <c r="GL4144"/>
      <c r="GM4144"/>
      <c r="GN4144"/>
      <c r="GO4144"/>
      <c r="GP4144"/>
      <c r="GQ4144"/>
      <c r="GR4144"/>
      <c r="GS4144"/>
      <c r="GT4144"/>
      <c r="GU4144"/>
      <c r="GV4144"/>
      <c r="GW4144"/>
      <c r="GX4144"/>
      <c r="GY4144"/>
      <c r="GZ4144"/>
      <c r="HA4144"/>
      <c r="HB4144"/>
      <c r="HC4144"/>
      <c r="HD4144"/>
      <c r="HE4144"/>
    </row>
    <row r="4145" spans="4:213" s="25" customFormat="1" x14ac:dyDescent="0.25">
      <c r="D4145" s="19"/>
      <c r="E4145" s="19"/>
      <c r="F4145" s="20"/>
      <c r="G4145" s="20"/>
      <c r="H4145" s="20"/>
      <c r="I4145" s="20"/>
      <c r="J4145" s="21"/>
      <c r="K4145" s="21"/>
      <c r="L4145" s="20"/>
      <c r="M4145" s="20"/>
      <c r="N4145" s="22"/>
      <c r="O4145" s="22"/>
      <c r="P4145" s="22"/>
      <c r="Q4145" s="22"/>
      <c r="R4145" s="19"/>
      <c r="S4145" s="19"/>
      <c r="T4145" s="19"/>
      <c r="U4145" s="20"/>
      <c r="V4145" s="20"/>
      <c r="W4145" s="20"/>
      <c r="X4145" s="27"/>
      <c r="Y4145" s="253"/>
      <c r="Z4145" s="30"/>
      <c r="AA4145" s="30"/>
      <c r="AB4145" s="31"/>
      <c r="AC4145" s="31"/>
      <c r="AD4145" s="31"/>
      <c r="AE4145" s="31"/>
      <c r="AF4145" s="31"/>
      <c r="AG4145" s="241"/>
      <c r="AH4145" s="31"/>
      <c r="AI4145" s="31"/>
      <c r="AJ4145" s="31"/>
      <c r="AK4145" s="31"/>
      <c r="AL4145" s="120"/>
      <c r="AQ4145" s="26"/>
      <c r="AW4145" s="19"/>
      <c r="AX4145" s="19"/>
      <c r="AY4145" s="19"/>
      <c r="AZ4145" s="19"/>
      <c r="BA4145" s="19"/>
      <c r="BB4145" s="19"/>
      <c r="BC4145" s="1"/>
      <c r="BD4145"/>
      <c r="BE4145"/>
      <c r="BF4145" s="1"/>
      <c r="BG4145"/>
      <c r="BH4145"/>
      <c r="BI4145"/>
      <c r="BJ4145" s="1"/>
      <c r="BK4145" s="1"/>
      <c r="BL4145"/>
      <c r="BM4145" s="1"/>
      <c r="BN4145" s="1"/>
      <c r="BO4145" s="1"/>
      <c r="BP4145" s="1"/>
      <c r="BQ4145" s="1"/>
      <c r="BR4145" s="1"/>
      <c r="BS4145" s="1"/>
      <c r="BT4145" s="22"/>
      <c r="BU4145" s="1"/>
      <c r="BV4145" s="1"/>
      <c r="BW4145" s="1"/>
      <c r="BX4145" s="1"/>
      <c r="BY4145" s="1"/>
      <c r="BZ4145" s="1"/>
      <c r="CA4145" s="1"/>
      <c r="CB4145" s="1"/>
      <c r="CC4145" s="1"/>
      <c r="CD4145" s="1"/>
      <c r="CE4145" s="1"/>
      <c r="CF4145" s="1"/>
      <c r="CG4145" s="1"/>
      <c r="CH4145" s="1"/>
      <c r="CI4145" s="1"/>
      <c r="CJ4145" s="1"/>
      <c r="CK4145" s="1"/>
      <c r="CL4145" s="1"/>
      <c r="CM4145" s="1"/>
      <c r="CN4145" s="1"/>
      <c r="CO4145" s="1"/>
      <c r="CP4145" s="1"/>
      <c r="CQ4145" s="1"/>
      <c r="CR4145" s="1"/>
      <c r="CS4145" s="1"/>
      <c r="CT4145" s="1"/>
      <c r="CU4145" s="1"/>
      <c r="CV4145" s="1"/>
      <c r="CW4145" s="1"/>
      <c r="CX4145" s="1"/>
      <c r="CY4145" s="1"/>
      <c r="CZ4145" s="1"/>
      <c r="DA4145" s="1"/>
      <c r="DB4145" s="1"/>
      <c r="DC4145" s="1"/>
      <c r="DD4145" s="1"/>
      <c r="DE4145" s="1"/>
      <c r="DF4145" s="1"/>
      <c r="DG4145" s="1"/>
      <c r="DH4145" s="1"/>
      <c r="DI4145" s="1"/>
      <c r="DJ4145" s="1"/>
      <c r="DK4145" s="1"/>
      <c r="DL4145" s="1"/>
      <c r="DM4145" s="1"/>
      <c r="DN4145" s="1"/>
      <c r="DO4145" s="1"/>
      <c r="DP4145" s="1"/>
      <c r="DQ4145" s="1"/>
      <c r="DR4145" s="1"/>
      <c r="DS4145" s="1"/>
      <c r="DT4145" s="1"/>
      <c r="DU4145" s="1"/>
      <c r="DV4145" s="1"/>
      <c r="DW4145" s="1"/>
      <c r="DX4145" s="1"/>
      <c r="DY4145" s="1"/>
      <c r="DZ4145" s="1"/>
      <c r="EA4145" s="1"/>
      <c r="EB4145" s="1"/>
      <c r="EC4145" s="1"/>
      <c r="ED4145" s="1"/>
      <c r="EE4145" s="1"/>
      <c r="EF4145" s="1"/>
      <c r="EG4145" s="1"/>
      <c r="EH4145" s="1"/>
      <c r="EI4145" s="1"/>
      <c r="EJ4145" s="1"/>
      <c r="EK4145" s="1"/>
      <c r="EL4145" s="1"/>
      <c r="EM4145" s="1"/>
      <c r="EN4145" s="1"/>
      <c r="EO4145" s="1"/>
      <c r="EP4145" s="1"/>
      <c r="EQ4145" s="1"/>
      <c r="ER4145" s="1"/>
      <c r="ES4145" s="1"/>
      <c r="ET4145" s="1"/>
      <c r="EU4145" s="1"/>
      <c r="EV4145" s="1"/>
      <c r="EW4145" s="1"/>
      <c r="EX4145" s="1"/>
      <c r="EY4145" s="1"/>
      <c r="EZ4145" s="1"/>
      <c r="FA4145" s="1"/>
      <c r="FB4145" s="1"/>
      <c r="FC4145" s="1"/>
      <c r="FD4145" s="1"/>
      <c r="FE4145" s="1"/>
      <c r="FF4145" s="1"/>
      <c r="FG4145" s="1"/>
      <c r="FH4145" s="1"/>
      <c r="FI4145" s="1"/>
      <c r="FJ4145" s="1"/>
      <c r="FK4145" s="1"/>
      <c r="FL4145" s="1"/>
      <c r="FM4145" s="1"/>
      <c r="FN4145" s="1"/>
      <c r="FO4145" s="1"/>
      <c r="FP4145" s="1"/>
      <c r="FQ4145" s="1"/>
      <c r="FR4145" s="1"/>
      <c r="FS4145" s="1"/>
      <c r="FT4145" s="1"/>
      <c r="FU4145" s="1"/>
      <c r="FV4145" s="1"/>
      <c r="FW4145" s="1"/>
      <c r="FX4145" s="1"/>
      <c r="FY4145" s="1"/>
      <c r="FZ4145" s="1"/>
      <c r="GA4145" s="1"/>
      <c r="GB4145" s="1"/>
      <c r="GC4145" s="1"/>
      <c r="GD4145" s="1"/>
      <c r="GE4145" s="1"/>
      <c r="GF4145" s="1"/>
      <c r="GG4145" s="1"/>
      <c r="GH4145" s="1"/>
      <c r="GI4145" s="1"/>
      <c r="GJ4145" s="1"/>
      <c r="GK4145"/>
      <c r="GL4145"/>
      <c r="GM4145"/>
      <c r="GN4145"/>
      <c r="GO4145"/>
      <c r="GP4145"/>
      <c r="GQ4145"/>
      <c r="GR4145"/>
      <c r="GS4145"/>
      <c r="GT4145"/>
      <c r="GU4145"/>
      <c r="GV4145"/>
      <c r="GW4145"/>
      <c r="GX4145"/>
      <c r="GY4145"/>
      <c r="GZ4145"/>
      <c r="HA4145"/>
      <c r="HB4145"/>
      <c r="HC4145"/>
      <c r="HD4145"/>
      <c r="HE4145"/>
    </row>
    <row r="4146" spans="4:213" s="25" customFormat="1" x14ac:dyDescent="0.25">
      <c r="D4146" s="19"/>
      <c r="E4146" s="19"/>
      <c r="F4146" s="20"/>
      <c r="G4146" s="20"/>
      <c r="H4146" s="20"/>
      <c r="I4146" s="20"/>
      <c r="J4146" s="21"/>
      <c r="K4146" s="21"/>
      <c r="L4146" s="20"/>
      <c r="M4146" s="20"/>
      <c r="N4146" s="22"/>
      <c r="O4146" s="22"/>
      <c r="P4146" s="22"/>
      <c r="Q4146" s="22"/>
      <c r="R4146" s="19"/>
      <c r="S4146" s="19"/>
      <c r="T4146" s="19"/>
      <c r="U4146" s="20"/>
      <c r="V4146" s="20"/>
      <c r="W4146" s="20"/>
      <c r="X4146" s="27"/>
      <c r="Y4146" s="253"/>
      <c r="Z4146" s="30"/>
      <c r="AA4146" s="30"/>
      <c r="AB4146" s="31"/>
      <c r="AC4146" s="31"/>
      <c r="AD4146" s="31"/>
      <c r="AE4146" s="31"/>
      <c r="AF4146" s="31"/>
      <c r="AG4146" s="241"/>
      <c r="AH4146" s="31"/>
      <c r="AI4146" s="31"/>
      <c r="AJ4146" s="31"/>
      <c r="AK4146" s="31"/>
      <c r="AL4146" s="120"/>
      <c r="AQ4146" s="26"/>
      <c r="AW4146" s="19"/>
      <c r="AX4146" s="19"/>
      <c r="AY4146" s="19"/>
      <c r="AZ4146" s="19"/>
      <c r="BA4146" s="19"/>
      <c r="BB4146" s="19"/>
      <c r="BC4146" s="1"/>
      <c r="BD4146"/>
      <c r="BE4146"/>
      <c r="BF4146" s="1"/>
      <c r="BG4146"/>
      <c r="BH4146"/>
      <c r="BI4146"/>
      <c r="BJ4146" s="1"/>
      <c r="BK4146" s="1"/>
      <c r="BL4146"/>
      <c r="BM4146" s="1"/>
      <c r="BN4146" s="1"/>
      <c r="BO4146" s="1"/>
      <c r="BP4146" s="1"/>
      <c r="BQ4146" s="1"/>
      <c r="BR4146" s="1"/>
      <c r="BS4146" s="1"/>
      <c r="BT4146" s="22"/>
      <c r="BU4146" s="1"/>
      <c r="BV4146" s="1"/>
      <c r="BW4146" s="1"/>
      <c r="BX4146" s="1"/>
      <c r="BY4146" s="1"/>
      <c r="BZ4146" s="1"/>
      <c r="CA4146" s="1"/>
      <c r="CB4146" s="1"/>
      <c r="CC4146" s="1"/>
      <c r="CD4146" s="1"/>
      <c r="CE4146" s="1"/>
      <c r="CF4146" s="1"/>
      <c r="CG4146" s="1"/>
      <c r="CH4146" s="1"/>
      <c r="CI4146" s="1"/>
      <c r="CJ4146" s="1"/>
      <c r="CK4146" s="1"/>
      <c r="CL4146" s="1"/>
      <c r="CM4146" s="1"/>
      <c r="CN4146" s="1"/>
      <c r="CO4146" s="1"/>
      <c r="CP4146" s="1"/>
      <c r="CQ4146" s="1"/>
      <c r="CR4146" s="1"/>
      <c r="CS4146" s="1"/>
      <c r="CT4146" s="1"/>
      <c r="CU4146" s="1"/>
      <c r="CV4146" s="1"/>
      <c r="CW4146" s="1"/>
      <c r="CX4146" s="1"/>
      <c r="CY4146" s="1"/>
      <c r="CZ4146" s="1"/>
      <c r="DA4146" s="1"/>
      <c r="DB4146" s="1"/>
      <c r="DC4146" s="1"/>
      <c r="DD4146" s="1"/>
      <c r="DE4146" s="1"/>
      <c r="DF4146" s="1"/>
      <c r="DG4146" s="1"/>
      <c r="DH4146" s="1"/>
      <c r="DI4146" s="1"/>
      <c r="DJ4146" s="1"/>
      <c r="DK4146" s="1"/>
      <c r="DL4146" s="1"/>
      <c r="DM4146" s="1"/>
      <c r="DN4146" s="1"/>
      <c r="DO4146" s="1"/>
      <c r="DP4146" s="1"/>
      <c r="DQ4146" s="1"/>
      <c r="DR4146" s="1"/>
      <c r="DS4146" s="1"/>
      <c r="DT4146" s="1"/>
      <c r="DU4146" s="1"/>
      <c r="DV4146" s="1"/>
      <c r="DW4146" s="1"/>
      <c r="DX4146" s="1"/>
      <c r="DY4146" s="1"/>
      <c r="DZ4146" s="1"/>
      <c r="EA4146" s="1"/>
      <c r="EB4146" s="1"/>
      <c r="EC4146" s="1"/>
      <c r="ED4146" s="1"/>
      <c r="EE4146" s="1"/>
      <c r="EF4146" s="1"/>
      <c r="EG4146" s="1"/>
      <c r="EH4146" s="1"/>
      <c r="EI4146" s="1"/>
      <c r="EJ4146" s="1"/>
      <c r="EK4146" s="1"/>
      <c r="EL4146" s="1"/>
      <c r="EM4146" s="1"/>
      <c r="EN4146" s="1"/>
      <c r="EO4146" s="1"/>
      <c r="EP4146" s="1"/>
      <c r="EQ4146" s="1"/>
      <c r="ER4146" s="1"/>
      <c r="ES4146" s="1"/>
      <c r="ET4146" s="1"/>
      <c r="EU4146" s="1"/>
      <c r="EV4146" s="1"/>
      <c r="EW4146" s="1"/>
      <c r="EX4146" s="1"/>
      <c r="EY4146" s="1"/>
      <c r="EZ4146" s="1"/>
      <c r="FA4146" s="1"/>
      <c r="FB4146" s="1"/>
      <c r="FC4146" s="1"/>
      <c r="FD4146" s="1"/>
      <c r="FE4146" s="1"/>
      <c r="FF4146" s="1"/>
      <c r="FG4146" s="1"/>
      <c r="FH4146" s="1"/>
      <c r="FI4146" s="1"/>
      <c r="FJ4146" s="1"/>
      <c r="FK4146" s="1"/>
      <c r="FL4146" s="1"/>
      <c r="FM4146" s="1"/>
      <c r="FN4146" s="1"/>
      <c r="FO4146" s="1"/>
      <c r="FP4146" s="1"/>
      <c r="FQ4146" s="1"/>
      <c r="FR4146" s="1"/>
      <c r="FS4146" s="1"/>
      <c r="FT4146" s="1"/>
      <c r="FU4146" s="1"/>
      <c r="FV4146" s="1"/>
      <c r="FW4146" s="1"/>
      <c r="FX4146" s="1"/>
      <c r="FY4146" s="1"/>
      <c r="FZ4146" s="1"/>
      <c r="GA4146" s="1"/>
      <c r="GB4146" s="1"/>
      <c r="GC4146" s="1"/>
      <c r="GD4146" s="1"/>
      <c r="GE4146" s="1"/>
      <c r="GF4146" s="1"/>
      <c r="GG4146" s="1"/>
      <c r="GH4146" s="1"/>
      <c r="GI4146" s="1"/>
      <c r="GJ4146" s="1"/>
      <c r="GK4146"/>
      <c r="GL4146"/>
      <c r="GM4146"/>
      <c r="GN4146"/>
      <c r="GO4146"/>
      <c r="GP4146"/>
      <c r="GQ4146"/>
      <c r="GR4146"/>
      <c r="GS4146"/>
      <c r="GT4146"/>
      <c r="GU4146"/>
      <c r="GV4146"/>
      <c r="GW4146"/>
      <c r="GX4146"/>
      <c r="GY4146"/>
      <c r="GZ4146"/>
      <c r="HA4146"/>
      <c r="HB4146"/>
      <c r="HC4146"/>
      <c r="HD4146"/>
      <c r="HE4146"/>
    </row>
    <row r="4147" spans="4:213" s="25" customFormat="1" x14ac:dyDescent="0.25">
      <c r="D4147" s="19"/>
      <c r="E4147" s="19"/>
      <c r="F4147" s="20"/>
      <c r="G4147" s="20"/>
      <c r="H4147" s="20"/>
      <c r="I4147" s="20"/>
      <c r="J4147" s="21"/>
      <c r="K4147" s="21"/>
      <c r="L4147" s="20"/>
      <c r="M4147" s="20"/>
      <c r="N4147" s="22"/>
      <c r="O4147" s="22"/>
      <c r="P4147" s="22"/>
      <c r="Q4147" s="22"/>
      <c r="R4147" s="19"/>
      <c r="S4147" s="19"/>
      <c r="T4147" s="19"/>
      <c r="U4147" s="20"/>
      <c r="V4147" s="20"/>
      <c r="W4147" s="20"/>
      <c r="X4147" s="27"/>
      <c r="Y4147" s="253"/>
      <c r="Z4147" s="30"/>
      <c r="AA4147" s="30"/>
      <c r="AB4147" s="31"/>
      <c r="AC4147" s="31"/>
      <c r="AD4147" s="31"/>
      <c r="AE4147" s="31"/>
      <c r="AF4147" s="31"/>
      <c r="AG4147" s="241"/>
      <c r="AH4147" s="31"/>
      <c r="AI4147" s="31"/>
      <c r="AJ4147" s="31"/>
      <c r="AK4147" s="31"/>
      <c r="AL4147" s="120"/>
      <c r="AQ4147" s="26"/>
      <c r="AW4147" s="19"/>
      <c r="AX4147" s="19"/>
      <c r="AY4147" s="19"/>
      <c r="AZ4147" s="19"/>
      <c r="BA4147" s="19"/>
      <c r="BB4147" s="19"/>
      <c r="BC4147" s="1"/>
      <c r="BD4147"/>
      <c r="BE4147"/>
      <c r="BF4147" s="1"/>
      <c r="BG4147"/>
      <c r="BH4147"/>
      <c r="BI4147"/>
      <c r="BJ4147" s="1"/>
      <c r="BK4147" s="1"/>
      <c r="BL4147"/>
      <c r="BM4147" s="1"/>
      <c r="BN4147" s="1"/>
      <c r="BO4147" s="1"/>
      <c r="BP4147" s="1"/>
      <c r="BQ4147" s="1"/>
      <c r="BR4147" s="1"/>
      <c r="BS4147" s="1"/>
      <c r="BT4147" s="22"/>
      <c r="BU4147" s="1"/>
      <c r="BV4147" s="1"/>
      <c r="BW4147" s="1"/>
      <c r="BX4147" s="1"/>
      <c r="BY4147" s="1"/>
      <c r="BZ4147" s="1"/>
      <c r="CA4147" s="1"/>
      <c r="CB4147" s="1"/>
      <c r="CC4147" s="1"/>
      <c r="CD4147" s="1"/>
      <c r="CE4147" s="1"/>
      <c r="CF4147" s="1"/>
      <c r="CG4147" s="1"/>
      <c r="CH4147" s="1"/>
      <c r="CI4147" s="1"/>
      <c r="CJ4147" s="1"/>
      <c r="CK4147" s="1"/>
      <c r="CL4147" s="1"/>
      <c r="CM4147" s="1"/>
      <c r="CN4147" s="1"/>
      <c r="CO4147" s="1"/>
      <c r="CP4147" s="1"/>
      <c r="CQ4147" s="1"/>
      <c r="CR4147" s="1"/>
      <c r="CS4147" s="1"/>
      <c r="CT4147" s="1"/>
      <c r="CU4147" s="1"/>
      <c r="CV4147" s="1"/>
      <c r="CW4147" s="1"/>
      <c r="CX4147" s="1"/>
      <c r="CY4147" s="1"/>
      <c r="CZ4147" s="1"/>
      <c r="DA4147" s="1"/>
      <c r="DB4147" s="1"/>
      <c r="DC4147" s="1"/>
      <c r="DD4147" s="1"/>
      <c r="DE4147" s="1"/>
      <c r="DF4147" s="1"/>
      <c r="DG4147" s="1"/>
      <c r="DH4147" s="1"/>
      <c r="DI4147" s="1"/>
      <c r="DJ4147" s="1"/>
      <c r="DK4147" s="1"/>
      <c r="DL4147" s="1"/>
      <c r="DM4147" s="1"/>
      <c r="DN4147" s="1"/>
      <c r="DO4147" s="1"/>
      <c r="DP4147" s="1"/>
      <c r="DQ4147" s="1"/>
      <c r="DR4147" s="1"/>
      <c r="DS4147" s="1"/>
      <c r="DT4147" s="1"/>
      <c r="DU4147" s="1"/>
      <c r="DV4147" s="1"/>
      <c r="DW4147" s="1"/>
      <c r="DX4147" s="1"/>
      <c r="DY4147" s="1"/>
      <c r="DZ4147" s="1"/>
      <c r="EA4147" s="1"/>
      <c r="EB4147" s="1"/>
      <c r="EC4147" s="1"/>
      <c r="ED4147" s="1"/>
      <c r="EE4147" s="1"/>
      <c r="EF4147" s="1"/>
      <c r="EG4147" s="1"/>
      <c r="EH4147" s="1"/>
      <c r="EI4147" s="1"/>
      <c r="EJ4147" s="1"/>
      <c r="EK4147" s="1"/>
      <c r="EL4147" s="1"/>
      <c r="EM4147" s="1"/>
      <c r="EN4147" s="1"/>
      <c r="EO4147" s="1"/>
      <c r="EP4147" s="1"/>
      <c r="EQ4147" s="1"/>
      <c r="ER4147" s="1"/>
      <c r="ES4147" s="1"/>
      <c r="ET4147" s="1"/>
      <c r="EU4147" s="1"/>
      <c r="EV4147" s="1"/>
      <c r="EW4147" s="1"/>
      <c r="EX4147" s="1"/>
      <c r="EY4147" s="1"/>
      <c r="EZ4147" s="1"/>
      <c r="FA4147" s="1"/>
      <c r="FB4147" s="1"/>
      <c r="FC4147" s="1"/>
      <c r="FD4147" s="1"/>
      <c r="FE4147" s="1"/>
      <c r="FF4147" s="1"/>
      <c r="FG4147" s="1"/>
      <c r="FH4147" s="1"/>
      <c r="FI4147" s="1"/>
      <c r="FJ4147" s="1"/>
      <c r="FK4147" s="1"/>
      <c r="FL4147" s="1"/>
      <c r="FM4147" s="1"/>
      <c r="FN4147" s="1"/>
      <c r="FO4147" s="1"/>
      <c r="FP4147" s="1"/>
      <c r="FQ4147" s="1"/>
      <c r="FR4147" s="1"/>
      <c r="FS4147" s="1"/>
      <c r="FT4147" s="1"/>
      <c r="FU4147" s="1"/>
      <c r="FV4147" s="1"/>
      <c r="FW4147" s="1"/>
      <c r="FX4147" s="1"/>
      <c r="FY4147" s="1"/>
      <c r="FZ4147" s="1"/>
      <c r="GA4147" s="1"/>
      <c r="GB4147" s="1"/>
      <c r="GC4147" s="1"/>
      <c r="GD4147" s="1"/>
      <c r="GE4147" s="1"/>
      <c r="GF4147" s="1"/>
      <c r="GG4147" s="1"/>
      <c r="GH4147" s="1"/>
      <c r="GI4147" s="1"/>
      <c r="GJ4147" s="1"/>
      <c r="GK4147"/>
      <c r="GL4147"/>
      <c r="GM4147"/>
      <c r="GN4147"/>
      <c r="GO4147"/>
      <c r="GP4147"/>
      <c r="GQ4147"/>
      <c r="GR4147"/>
      <c r="GS4147"/>
      <c r="GT4147"/>
      <c r="GU4147"/>
      <c r="GV4147"/>
      <c r="GW4147"/>
      <c r="GX4147"/>
      <c r="GY4147"/>
      <c r="GZ4147"/>
      <c r="HA4147"/>
      <c r="HB4147"/>
      <c r="HC4147"/>
      <c r="HD4147"/>
      <c r="HE4147"/>
    </row>
    <row r="4148" spans="4:213" s="25" customFormat="1" x14ac:dyDescent="0.25">
      <c r="D4148" s="19"/>
      <c r="E4148" s="19"/>
      <c r="F4148" s="20"/>
      <c r="G4148" s="20"/>
      <c r="H4148" s="20"/>
      <c r="I4148" s="20"/>
      <c r="J4148" s="21"/>
      <c r="K4148" s="21"/>
      <c r="L4148" s="20"/>
      <c r="M4148" s="20"/>
      <c r="N4148" s="22"/>
      <c r="O4148" s="22"/>
      <c r="P4148" s="22"/>
      <c r="Q4148" s="22"/>
      <c r="R4148" s="19"/>
      <c r="S4148" s="19"/>
      <c r="T4148" s="19"/>
      <c r="U4148" s="20"/>
      <c r="V4148" s="20"/>
      <c r="W4148" s="20"/>
      <c r="X4148" s="27"/>
      <c r="Y4148" s="253"/>
      <c r="Z4148" s="30"/>
      <c r="AA4148" s="30"/>
      <c r="AB4148" s="31"/>
      <c r="AC4148" s="31"/>
      <c r="AD4148" s="31"/>
      <c r="AE4148" s="31"/>
      <c r="AF4148" s="31"/>
      <c r="AG4148" s="241"/>
      <c r="AH4148" s="31"/>
      <c r="AI4148" s="31"/>
      <c r="AJ4148" s="31"/>
      <c r="AK4148" s="31"/>
      <c r="AL4148" s="120"/>
      <c r="AQ4148" s="26"/>
      <c r="AW4148" s="19"/>
      <c r="AX4148" s="19"/>
      <c r="AY4148" s="19"/>
      <c r="AZ4148" s="19"/>
      <c r="BA4148" s="19"/>
      <c r="BB4148" s="19"/>
      <c r="BC4148" s="1"/>
      <c r="BD4148"/>
      <c r="BE4148"/>
      <c r="BF4148" s="1"/>
      <c r="BG4148"/>
      <c r="BH4148"/>
      <c r="BI4148"/>
      <c r="BJ4148" s="1"/>
      <c r="BK4148" s="1"/>
      <c r="BL4148"/>
      <c r="BM4148" s="1"/>
      <c r="BN4148" s="1"/>
      <c r="BO4148" s="1"/>
      <c r="BP4148" s="1"/>
      <c r="BQ4148" s="1"/>
      <c r="BR4148" s="1"/>
      <c r="BS4148" s="1"/>
      <c r="BT4148" s="22"/>
      <c r="BU4148" s="1"/>
      <c r="BV4148" s="1"/>
      <c r="BW4148" s="1"/>
      <c r="BX4148" s="1"/>
      <c r="BY4148" s="1"/>
      <c r="BZ4148" s="1"/>
      <c r="CA4148" s="1"/>
      <c r="CB4148" s="1"/>
      <c r="CC4148" s="1"/>
      <c r="CD4148" s="1"/>
      <c r="CE4148" s="1"/>
      <c r="CF4148" s="1"/>
      <c r="CG4148" s="1"/>
      <c r="CH4148" s="1"/>
      <c r="CI4148" s="1"/>
      <c r="CJ4148" s="1"/>
      <c r="CK4148" s="1"/>
      <c r="CL4148" s="1"/>
      <c r="CM4148" s="1"/>
      <c r="CN4148" s="1"/>
      <c r="CO4148" s="1"/>
      <c r="CP4148" s="1"/>
      <c r="CQ4148" s="1"/>
      <c r="CR4148" s="1"/>
      <c r="CS4148" s="1"/>
      <c r="CT4148" s="1"/>
      <c r="CU4148" s="1"/>
      <c r="CV4148" s="1"/>
      <c r="CW4148" s="1"/>
      <c r="CX4148" s="1"/>
      <c r="CY4148" s="1"/>
      <c r="CZ4148" s="1"/>
      <c r="DA4148" s="1"/>
      <c r="DB4148" s="1"/>
      <c r="DC4148" s="1"/>
      <c r="DD4148" s="1"/>
      <c r="DE4148" s="1"/>
      <c r="DF4148" s="1"/>
      <c r="DG4148" s="1"/>
      <c r="DH4148" s="1"/>
      <c r="DI4148" s="1"/>
      <c r="DJ4148" s="1"/>
      <c r="DK4148" s="1"/>
      <c r="DL4148" s="1"/>
      <c r="DM4148" s="1"/>
      <c r="DN4148" s="1"/>
      <c r="DO4148" s="1"/>
      <c r="DP4148" s="1"/>
      <c r="DQ4148" s="1"/>
      <c r="DR4148" s="1"/>
      <c r="DS4148" s="1"/>
      <c r="DT4148" s="1"/>
      <c r="DU4148" s="1"/>
      <c r="DV4148" s="1"/>
      <c r="DW4148" s="1"/>
      <c r="DX4148" s="1"/>
      <c r="DY4148" s="1"/>
      <c r="DZ4148" s="1"/>
      <c r="EA4148" s="1"/>
      <c r="EB4148" s="1"/>
      <c r="EC4148" s="1"/>
      <c r="ED4148" s="1"/>
      <c r="EE4148" s="1"/>
      <c r="EF4148" s="1"/>
      <c r="EG4148" s="1"/>
      <c r="EH4148" s="1"/>
      <c r="EI4148" s="1"/>
      <c r="EJ4148" s="1"/>
      <c r="EK4148" s="1"/>
      <c r="EL4148" s="1"/>
      <c r="EM4148" s="1"/>
      <c r="EN4148" s="1"/>
      <c r="EO4148" s="1"/>
      <c r="EP4148" s="1"/>
      <c r="EQ4148" s="1"/>
      <c r="ER4148" s="1"/>
      <c r="ES4148" s="1"/>
      <c r="ET4148" s="1"/>
      <c r="EU4148" s="1"/>
      <c r="EV4148" s="1"/>
      <c r="EW4148" s="1"/>
      <c r="EX4148" s="1"/>
      <c r="EY4148" s="1"/>
      <c r="EZ4148" s="1"/>
      <c r="FA4148" s="1"/>
      <c r="FB4148" s="1"/>
      <c r="FC4148" s="1"/>
      <c r="FD4148" s="1"/>
      <c r="FE4148" s="1"/>
      <c r="FF4148" s="1"/>
      <c r="FG4148" s="1"/>
      <c r="FH4148" s="1"/>
      <c r="FI4148" s="1"/>
      <c r="FJ4148" s="1"/>
      <c r="FK4148" s="1"/>
      <c r="FL4148" s="1"/>
      <c r="FM4148" s="1"/>
      <c r="FN4148" s="1"/>
      <c r="FO4148" s="1"/>
      <c r="FP4148" s="1"/>
      <c r="FQ4148" s="1"/>
      <c r="FR4148" s="1"/>
      <c r="FS4148" s="1"/>
      <c r="FT4148" s="1"/>
      <c r="FU4148" s="1"/>
      <c r="FV4148" s="1"/>
      <c r="FW4148" s="1"/>
      <c r="FX4148" s="1"/>
      <c r="FY4148" s="1"/>
      <c r="FZ4148" s="1"/>
      <c r="GA4148" s="1"/>
      <c r="GB4148" s="1"/>
      <c r="GC4148" s="1"/>
      <c r="GD4148" s="1"/>
      <c r="GE4148" s="1"/>
      <c r="GF4148" s="1"/>
      <c r="GG4148" s="1"/>
      <c r="GH4148" s="1"/>
      <c r="GI4148" s="1"/>
      <c r="GJ4148" s="1"/>
      <c r="GK4148"/>
      <c r="GL4148"/>
      <c r="GM4148"/>
      <c r="GN4148"/>
      <c r="GO4148"/>
      <c r="GP4148"/>
      <c r="GQ4148"/>
      <c r="GR4148"/>
      <c r="GS4148"/>
      <c r="GT4148"/>
      <c r="GU4148"/>
      <c r="GV4148"/>
      <c r="GW4148"/>
      <c r="GX4148"/>
      <c r="GY4148"/>
      <c r="GZ4148"/>
      <c r="HA4148"/>
      <c r="HB4148"/>
      <c r="HC4148"/>
      <c r="HD4148"/>
      <c r="HE4148"/>
    </row>
    <row r="4149" spans="4:213" s="25" customFormat="1" x14ac:dyDescent="0.25">
      <c r="D4149" s="19"/>
      <c r="E4149" s="19"/>
      <c r="F4149" s="20"/>
      <c r="G4149" s="20"/>
      <c r="H4149" s="20"/>
      <c r="I4149" s="20"/>
      <c r="J4149" s="21"/>
      <c r="K4149" s="21"/>
      <c r="L4149" s="20"/>
      <c r="M4149" s="20"/>
      <c r="N4149" s="22"/>
      <c r="O4149" s="22"/>
      <c r="P4149" s="22"/>
      <c r="Q4149" s="22"/>
      <c r="R4149" s="19"/>
      <c r="S4149" s="19"/>
      <c r="T4149" s="19"/>
      <c r="U4149" s="20"/>
      <c r="V4149" s="20"/>
      <c r="W4149" s="20"/>
      <c r="X4149" s="27"/>
      <c r="Y4149" s="253"/>
      <c r="Z4149" s="30"/>
      <c r="AA4149" s="30"/>
      <c r="AB4149" s="31"/>
      <c r="AC4149" s="31"/>
      <c r="AD4149" s="31"/>
      <c r="AE4149" s="31"/>
      <c r="AF4149" s="31"/>
      <c r="AG4149" s="241"/>
      <c r="AH4149" s="31"/>
      <c r="AI4149" s="31"/>
      <c r="AJ4149" s="31"/>
      <c r="AK4149" s="31"/>
      <c r="AL4149" s="120"/>
      <c r="AQ4149" s="26"/>
      <c r="AW4149" s="19"/>
      <c r="AX4149" s="19"/>
      <c r="AY4149" s="19"/>
      <c r="AZ4149" s="19"/>
      <c r="BA4149" s="19"/>
      <c r="BB4149" s="19"/>
      <c r="BC4149" s="1"/>
      <c r="BD4149"/>
      <c r="BE4149"/>
      <c r="BF4149" s="1"/>
      <c r="BG4149"/>
      <c r="BH4149"/>
      <c r="BI4149"/>
      <c r="BJ4149" s="1"/>
      <c r="BK4149" s="1"/>
      <c r="BL4149"/>
      <c r="BM4149" s="1"/>
      <c r="BN4149" s="1"/>
      <c r="BO4149" s="1"/>
      <c r="BP4149" s="1"/>
      <c r="BQ4149" s="1"/>
      <c r="BR4149" s="1"/>
      <c r="BS4149" s="1"/>
      <c r="BT4149" s="22"/>
      <c r="BU4149" s="1"/>
      <c r="BV4149" s="1"/>
      <c r="BW4149" s="1"/>
      <c r="BX4149" s="1"/>
      <c r="BY4149" s="1"/>
      <c r="BZ4149" s="1"/>
      <c r="CA4149" s="1"/>
      <c r="CB4149" s="1"/>
      <c r="CC4149" s="1"/>
      <c r="CD4149" s="1"/>
      <c r="CE4149" s="1"/>
      <c r="CF4149" s="1"/>
      <c r="CG4149" s="1"/>
      <c r="CH4149" s="1"/>
      <c r="CI4149" s="1"/>
      <c r="CJ4149" s="1"/>
      <c r="CK4149" s="1"/>
      <c r="CL4149" s="1"/>
      <c r="CM4149" s="1"/>
      <c r="CN4149" s="1"/>
      <c r="CO4149" s="1"/>
      <c r="CP4149" s="1"/>
      <c r="CQ4149" s="1"/>
      <c r="CR4149" s="1"/>
      <c r="CS4149" s="1"/>
      <c r="CT4149" s="1"/>
      <c r="CU4149" s="1"/>
      <c r="CV4149" s="1"/>
      <c r="CW4149" s="1"/>
      <c r="CX4149" s="1"/>
      <c r="CY4149" s="1"/>
      <c r="CZ4149" s="1"/>
      <c r="DA4149" s="1"/>
      <c r="DB4149" s="1"/>
      <c r="DC4149" s="1"/>
      <c r="DD4149" s="1"/>
      <c r="DE4149" s="1"/>
      <c r="DF4149" s="1"/>
      <c r="DG4149" s="1"/>
      <c r="DH4149" s="1"/>
      <c r="DI4149" s="1"/>
      <c r="DJ4149" s="1"/>
      <c r="DK4149" s="1"/>
      <c r="DL4149" s="1"/>
      <c r="DM4149" s="1"/>
      <c r="DN4149" s="1"/>
      <c r="DO4149" s="1"/>
      <c r="DP4149" s="1"/>
      <c r="DQ4149" s="1"/>
      <c r="DR4149" s="1"/>
      <c r="DS4149" s="1"/>
      <c r="DT4149" s="1"/>
      <c r="DU4149" s="1"/>
      <c r="DV4149" s="1"/>
      <c r="DW4149" s="1"/>
      <c r="DX4149" s="1"/>
      <c r="DY4149" s="1"/>
      <c r="DZ4149" s="1"/>
      <c r="EA4149" s="1"/>
      <c r="EB4149" s="1"/>
      <c r="EC4149" s="1"/>
      <c r="ED4149" s="1"/>
      <c r="EE4149" s="1"/>
      <c r="EF4149" s="1"/>
      <c r="EG4149" s="1"/>
      <c r="EH4149" s="1"/>
      <c r="EI4149" s="1"/>
      <c r="EJ4149" s="1"/>
      <c r="EK4149" s="1"/>
      <c r="EL4149" s="1"/>
      <c r="EM4149" s="1"/>
      <c r="EN4149" s="1"/>
      <c r="EO4149" s="1"/>
      <c r="EP4149" s="1"/>
      <c r="EQ4149" s="1"/>
      <c r="ER4149" s="1"/>
      <c r="ES4149" s="1"/>
      <c r="ET4149" s="1"/>
      <c r="EU4149" s="1"/>
      <c r="EV4149" s="1"/>
      <c r="EW4149" s="1"/>
      <c r="EX4149" s="1"/>
      <c r="EY4149" s="1"/>
      <c r="EZ4149" s="1"/>
      <c r="FA4149" s="1"/>
      <c r="FB4149" s="1"/>
      <c r="FC4149" s="1"/>
      <c r="FD4149" s="1"/>
      <c r="FE4149" s="1"/>
      <c r="FF4149" s="1"/>
      <c r="FG4149" s="1"/>
      <c r="FH4149" s="1"/>
      <c r="FI4149" s="1"/>
      <c r="FJ4149" s="1"/>
      <c r="FK4149" s="1"/>
      <c r="FL4149" s="1"/>
      <c r="FM4149" s="1"/>
      <c r="FN4149" s="1"/>
      <c r="FO4149" s="1"/>
      <c r="FP4149" s="1"/>
      <c r="FQ4149" s="1"/>
      <c r="FR4149" s="1"/>
      <c r="FS4149" s="1"/>
      <c r="FT4149" s="1"/>
      <c r="FU4149" s="1"/>
      <c r="FV4149" s="1"/>
      <c r="FW4149" s="1"/>
      <c r="FX4149" s="1"/>
      <c r="FY4149" s="1"/>
      <c r="FZ4149" s="1"/>
      <c r="GA4149" s="1"/>
      <c r="GB4149" s="1"/>
      <c r="GC4149" s="1"/>
      <c r="GD4149" s="1"/>
      <c r="GE4149" s="1"/>
      <c r="GF4149" s="1"/>
      <c r="GG4149" s="1"/>
      <c r="GH4149" s="1"/>
      <c r="GI4149" s="1"/>
      <c r="GJ4149" s="1"/>
      <c r="GK4149"/>
      <c r="GL4149"/>
      <c r="GM4149"/>
      <c r="GN4149"/>
      <c r="GO4149"/>
      <c r="GP4149"/>
      <c r="GQ4149"/>
      <c r="GR4149"/>
      <c r="GS4149"/>
      <c r="GT4149"/>
      <c r="GU4149"/>
      <c r="GV4149"/>
      <c r="GW4149"/>
      <c r="GX4149"/>
      <c r="GY4149"/>
      <c r="GZ4149"/>
      <c r="HA4149"/>
      <c r="HB4149"/>
      <c r="HC4149"/>
      <c r="HD4149"/>
      <c r="HE4149"/>
    </row>
    <row r="4150" spans="4:213" s="25" customFormat="1" x14ac:dyDescent="0.25">
      <c r="D4150" s="19"/>
      <c r="E4150" s="19"/>
      <c r="F4150" s="20"/>
      <c r="G4150" s="20"/>
      <c r="H4150" s="20"/>
      <c r="I4150" s="20"/>
      <c r="J4150" s="21"/>
      <c r="K4150" s="21"/>
      <c r="L4150" s="20"/>
      <c r="M4150" s="20"/>
      <c r="N4150" s="22"/>
      <c r="O4150" s="22"/>
      <c r="P4150" s="22"/>
      <c r="Q4150" s="22"/>
      <c r="R4150" s="19"/>
      <c r="S4150" s="19"/>
      <c r="T4150" s="19"/>
      <c r="U4150" s="20"/>
      <c r="V4150" s="20"/>
      <c r="W4150" s="20"/>
      <c r="X4150" s="27"/>
      <c r="Y4150" s="253"/>
      <c r="Z4150" s="30"/>
      <c r="AA4150" s="30"/>
      <c r="AB4150" s="31"/>
      <c r="AC4150" s="31"/>
      <c r="AD4150" s="31"/>
      <c r="AE4150" s="31"/>
      <c r="AF4150" s="31"/>
      <c r="AG4150" s="241"/>
      <c r="AH4150" s="31"/>
      <c r="AI4150" s="31"/>
      <c r="AJ4150" s="31"/>
      <c r="AK4150" s="31"/>
      <c r="AL4150" s="120"/>
      <c r="AQ4150" s="26"/>
      <c r="AW4150" s="19"/>
      <c r="AX4150" s="19"/>
      <c r="AY4150" s="19"/>
      <c r="AZ4150" s="19"/>
      <c r="BA4150" s="19"/>
      <c r="BB4150" s="19"/>
      <c r="BC4150" s="1"/>
      <c r="BD4150"/>
      <c r="BE4150"/>
      <c r="BF4150" s="1"/>
      <c r="BG4150"/>
      <c r="BH4150"/>
      <c r="BI4150"/>
      <c r="BJ4150" s="1"/>
      <c r="BK4150" s="1"/>
      <c r="BL4150"/>
      <c r="BM4150" s="1"/>
      <c r="BN4150" s="1"/>
      <c r="BO4150" s="1"/>
      <c r="BP4150" s="1"/>
      <c r="BQ4150" s="1"/>
      <c r="BR4150" s="1"/>
      <c r="BS4150" s="1"/>
      <c r="BT4150" s="22"/>
      <c r="BU4150" s="1"/>
      <c r="BV4150" s="1"/>
      <c r="BW4150" s="1"/>
      <c r="BX4150" s="1"/>
      <c r="BY4150" s="1"/>
      <c r="BZ4150" s="1"/>
      <c r="CA4150" s="1"/>
      <c r="CB4150" s="1"/>
      <c r="CC4150" s="1"/>
      <c r="CD4150" s="1"/>
      <c r="CE4150" s="1"/>
      <c r="CF4150" s="1"/>
      <c r="CG4150" s="1"/>
      <c r="CH4150" s="1"/>
      <c r="CI4150" s="1"/>
      <c r="CJ4150" s="1"/>
      <c r="CK4150" s="1"/>
      <c r="CL4150" s="1"/>
      <c r="CM4150" s="1"/>
      <c r="CN4150" s="1"/>
      <c r="CO4150" s="1"/>
      <c r="CP4150" s="1"/>
      <c r="CQ4150" s="1"/>
      <c r="CR4150" s="1"/>
      <c r="CS4150" s="1"/>
      <c r="CT4150" s="1"/>
      <c r="CU4150" s="1"/>
      <c r="CV4150" s="1"/>
      <c r="CW4150" s="1"/>
      <c r="CX4150" s="1"/>
      <c r="CY4150" s="1"/>
      <c r="CZ4150" s="1"/>
      <c r="DA4150" s="1"/>
      <c r="DB4150" s="1"/>
      <c r="DC4150" s="1"/>
      <c r="DD4150" s="1"/>
      <c r="DE4150" s="1"/>
      <c r="DF4150" s="1"/>
      <c r="DG4150" s="1"/>
      <c r="DH4150" s="1"/>
      <c r="DI4150" s="1"/>
      <c r="DJ4150" s="1"/>
      <c r="DK4150" s="1"/>
      <c r="DL4150" s="1"/>
      <c r="DM4150" s="1"/>
      <c r="DN4150" s="1"/>
      <c r="DO4150" s="1"/>
      <c r="DP4150" s="1"/>
      <c r="DQ4150" s="1"/>
      <c r="DR4150" s="1"/>
      <c r="DS4150" s="1"/>
      <c r="DT4150" s="1"/>
      <c r="DU4150" s="1"/>
      <c r="DV4150" s="1"/>
      <c r="DW4150" s="1"/>
      <c r="DX4150" s="1"/>
      <c r="DY4150" s="1"/>
      <c r="DZ4150" s="1"/>
      <c r="EA4150" s="1"/>
      <c r="EB4150" s="1"/>
      <c r="EC4150" s="1"/>
      <c r="ED4150" s="1"/>
      <c r="EE4150" s="1"/>
      <c r="EF4150" s="1"/>
      <c r="EG4150" s="1"/>
      <c r="EH4150" s="1"/>
      <c r="EI4150" s="1"/>
      <c r="EJ4150" s="1"/>
      <c r="EK4150" s="1"/>
      <c r="EL4150" s="1"/>
      <c r="EM4150" s="1"/>
      <c r="EN4150" s="1"/>
      <c r="EO4150" s="1"/>
      <c r="EP4150" s="1"/>
      <c r="EQ4150" s="1"/>
      <c r="ER4150" s="1"/>
      <c r="ES4150" s="1"/>
      <c r="ET4150" s="1"/>
      <c r="EU4150" s="1"/>
      <c r="EV4150" s="1"/>
      <c r="EW4150" s="1"/>
      <c r="EX4150" s="1"/>
      <c r="EY4150" s="1"/>
      <c r="EZ4150" s="1"/>
      <c r="FA4150" s="1"/>
      <c r="FB4150" s="1"/>
      <c r="FC4150" s="1"/>
      <c r="FD4150" s="1"/>
      <c r="FE4150" s="1"/>
      <c r="FF4150" s="1"/>
      <c r="FG4150" s="1"/>
      <c r="FH4150" s="1"/>
      <c r="FI4150" s="1"/>
      <c r="FJ4150" s="1"/>
      <c r="FK4150" s="1"/>
      <c r="FL4150" s="1"/>
      <c r="FM4150" s="1"/>
      <c r="FN4150" s="1"/>
      <c r="FO4150" s="1"/>
      <c r="FP4150" s="1"/>
      <c r="FQ4150" s="1"/>
      <c r="FR4150" s="1"/>
      <c r="FS4150" s="1"/>
      <c r="FT4150" s="1"/>
      <c r="FU4150" s="1"/>
      <c r="FV4150" s="1"/>
      <c r="FW4150" s="1"/>
      <c r="FX4150" s="1"/>
      <c r="FY4150" s="1"/>
      <c r="FZ4150" s="1"/>
      <c r="GA4150" s="1"/>
      <c r="GB4150" s="1"/>
      <c r="GC4150" s="1"/>
      <c r="GD4150" s="1"/>
      <c r="GE4150" s="1"/>
      <c r="GF4150" s="1"/>
      <c r="GG4150" s="1"/>
      <c r="GH4150" s="1"/>
      <c r="GI4150" s="1"/>
      <c r="GJ4150" s="1"/>
      <c r="GK4150"/>
      <c r="GL4150"/>
      <c r="GM4150"/>
      <c r="GN4150"/>
      <c r="GO4150"/>
      <c r="GP4150"/>
      <c r="GQ4150"/>
      <c r="GR4150"/>
      <c r="GS4150"/>
      <c r="GT4150"/>
      <c r="GU4150"/>
      <c r="GV4150"/>
      <c r="GW4150"/>
      <c r="GX4150"/>
      <c r="GY4150"/>
      <c r="GZ4150"/>
      <c r="HA4150"/>
      <c r="HB4150"/>
      <c r="HC4150"/>
      <c r="HD4150"/>
      <c r="HE4150"/>
    </row>
    <row r="4151" spans="4:213" s="25" customFormat="1" x14ac:dyDescent="0.25">
      <c r="D4151" s="19"/>
      <c r="E4151" s="19"/>
      <c r="F4151" s="20"/>
      <c r="G4151" s="20"/>
      <c r="H4151" s="20"/>
      <c r="I4151" s="20"/>
      <c r="J4151" s="21"/>
      <c r="K4151" s="21"/>
      <c r="L4151" s="20"/>
      <c r="M4151" s="20"/>
      <c r="N4151" s="22"/>
      <c r="O4151" s="22"/>
      <c r="P4151" s="22"/>
      <c r="Q4151" s="22"/>
      <c r="R4151" s="19"/>
      <c r="S4151" s="19"/>
      <c r="T4151" s="19"/>
      <c r="U4151" s="20"/>
      <c r="V4151" s="20"/>
      <c r="W4151" s="20"/>
      <c r="X4151" s="27"/>
      <c r="Y4151" s="253"/>
      <c r="Z4151" s="30"/>
      <c r="AA4151" s="30"/>
      <c r="AB4151" s="31"/>
      <c r="AC4151" s="31"/>
      <c r="AD4151" s="31"/>
      <c r="AE4151" s="31"/>
      <c r="AF4151" s="31"/>
      <c r="AG4151" s="241"/>
      <c r="AH4151" s="31"/>
      <c r="AI4151" s="31"/>
      <c r="AJ4151" s="31"/>
      <c r="AK4151" s="31"/>
      <c r="AL4151" s="120"/>
      <c r="AQ4151" s="26"/>
      <c r="AW4151" s="19"/>
      <c r="AX4151" s="19"/>
      <c r="AY4151" s="19"/>
      <c r="AZ4151" s="19"/>
      <c r="BA4151" s="19"/>
      <c r="BB4151" s="19"/>
      <c r="BC4151" s="1"/>
      <c r="BD4151"/>
      <c r="BE4151"/>
      <c r="BF4151" s="1"/>
      <c r="BG4151"/>
      <c r="BH4151"/>
      <c r="BI4151"/>
      <c r="BJ4151" s="1"/>
      <c r="BK4151" s="1"/>
      <c r="BL4151"/>
      <c r="BM4151" s="1"/>
      <c r="BN4151" s="1"/>
      <c r="BO4151" s="1"/>
      <c r="BP4151" s="1"/>
      <c r="BQ4151" s="1"/>
      <c r="BR4151" s="1"/>
      <c r="BS4151" s="1"/>
      <c r="BT4151" s="22"/>
      <c r="BU4151" s="1"/>
      <c r="BV4151" s="1"/>
      <c r="BW4151" s="1"/>
      <c r="BX4151" s="1"/>
      <c r="BY4151" s="1"/>
      <c r="BZ4151" s="1"/>
      <c r="CA4151" s="1"/>
      <c r="CB4151" s="1"/>
      <c r="CC4151" s="1"/>
      <c r="CD4151" s="1"/>
      <c r="CE4151" s="1"/>
      <c r="CF4151" s="1"/>
      <c r="CG4151" s="1"/>
      <c r="CH4151" s="1"/>
      <c r="CI4151" s="1"/>
      <c r="CJ4151" s="1"/>
      <c r="CK4151" s="1"/>
      <c r="CL4151" s="1"/>
      <c r="CM4151" s="1"/>
      <c r="CN4151" s="1"/>
      <c r="CO4151" s="1"/>
      <c r="CP4151" s="1"/>
      <c r="CQ4151" s="1"/>
      <c r="CR4151" s="1"/>
      <c r="CS4151" s="1"/>
      <c r="CT4151" s="1"/>
      <c r="CU4151" s="1"/>
      <c r="CV4151" s="1"/>
      <c r="CW4151" s="1"/>
      <c r="CX4151" s="1"/>
      <c r="CY4151" s="1"/>
      <c r="CZ4151" s="1"/>
      <c r="DA4151" s="1"/>
      <c r="DB4151" s="1"/>
      <c r="DC4151" s="1"/>
      <c r="DD4151" s="1"/>
      <c r="DE4151" s="1"/>
      <c r="DF4151" s="1"/>
      <c r="DG4151" s="1"/>
      <c r="DH4151" s="1"/>
      <c r="DI4151" s="1"/>
      <c r="DJ4151" s="1"/>
      <c r="DK4151" s="1"/>
      <c r="DL4151" s="1"/>
      <c r="DM4151" s="1"/>
      <c r="DN4151" s="1"/>
      <c r="DO4151" s="1"/>
      <c r="DP4151" s="1"/>
      <c r="DQ4151" s="1"/>
      <c r="DR4151" s="1"/>
      <c r="DS4151" s="1"/>
      <c r="DT4151" s="1"/>
      <c r="DU4151" s="1"/>
      <c r="DV4151" s="1"/>
      <c r="DW4151" s="1"/>
      <c r="DX4151" s="1"/>
      <c r="DY4151" s="1"/>
      <c r="DZ4151" s="1"/>
      <c r="EA4151" s="1"/>
      <c r="EB4151" s="1"/>
      <c r="EC4151" s="1"/>
      <c r="ED4151" s="1"/>
      <c r="EE4151" s="1"/>
      <c r="EF4151" s="1"/>
      <c r="EG4151" s="1"/>
      <c r="EH4151" s="1"/>
      <c r="EI4151" s="1"/>
      <c r="EJ4151" s="1"/>
      <c r="EK4151" s="1"/>
      <c r="EL4151" s="1"/>
      <c r="EM4151" s="1"/>
      <c r="EN4151" s="1"/>
      <c r="EO4151" s="1"/>
      <c r="EP4151" s="1"/>
      <c r="EQ4151" s="1"/>
      <c r="ER4151" s="1"/>
      <c r="ES4151" s="1"/>
      <c r="ET4151" s="1"/>
      <c r="EU4151" s="1"/>
      <c r="EV4151" s="1"/>
      <c r="EW4151" s="1"/>
      <c r="EX4151" s="1"/>
      <c r="EY4151" s="1"/>
      <c r="EZ4151" s="1"/>
      <c r="FA4151" s="1"/>
      <c r="FB4151" s="1"/>
      <c r="FC4151" s="1"/>
      <c r="FD4151" s="1"/>
      <c r="FE4151" s="1"/>
      <c r="FF4151" s="1"/>
      <c r="FG4151" s="1"/>
      <c r="FH4151" s="1"/>
      <c r="FI4151" s="1"/>
      <c r="FJ4151" s="1"/>
      <c r="FK4151" s="1"/>
      <c r="FL4151" s="1"/>
      <c r="FM4151" s="1"/>
      <c r="FN4151" s="1"/>
      <c r="FO4151" s="1"/>
      <c r="FP4151" s="1"/>
      <c r="FQ4151" s="1"/>
      <c r="FR4151" s="1"/>
      <c r="FS4151" s="1"/>
      <c r="FT4151" s="1"/>
      <c r="FU4151" s="1"/>
      <c r="FV4151" s="1"/>
      <c r="FW4151" s="1"/>
      <c r="FX4151" s="1"/>
      <c r="FY4151" s="1"/>
      <c r="FZ4151" s="1"/>
      <c r="GA4151" s="1"/>
      <c r="GB4151" s="1"/>
      <c r="GC4151" s="1"/>
      <c r="GD4151" s="1"/>
      <c r="GE4151" s="1"/>
      <c r="GF4151" s="1"/>
      <c r="GG4151" s="1"/>
      <c r="GH4151" s="1"/>
      <c r="GI4151" s="1"/>
      <c r="GJ4151" s="1"/>
      <c r="GK4151"/>
      <c r="GL4151"/>
      <c r="GM4151"/>
      <c r="GN4151"/>
      <c r="GO4151"/>
      <c r="GP4151"/>
      <c r="GQ4151"/>
      <c r="GR4151"/>
      <c r="GS4151"/>
      <c r="GT4151"/>
      <c r="GU4151"/>
      <c r="GV4151"/>
      <c r="GW4151"/>
      <c r="GX4151"/>
      <c r="GY4151"/>
      <c r="GZ4151"/>
      <c r="HA4151"/>
      <c r="HB4151"/>
      <c r="HC4151"/>
      <c r="HD4151"/>
      <c r="HE4151"/>
    </row>
    <row r="4152" spans="4:213" s="25" customFormat="1" x14ac:dyDescent="0.25">
      <c r="D4152" s="19"/>
      <c r="E4152" s="19"/>
      <c r="F4152" s="20"/>
      <c r="G4152" s="20"/>
      <c r="H4152" s="20"/>
      <c r="I4152" s="20"/>
      <c r="J4152" s="21"/>
      <c r="K4152" s="21"/>
      <c r="L4152" s="20"/>
      <c r="M4152" s="20"/>
      <c r="N4152" s="22"/>
      <c r="O4152" s="22"/>
      <c r="P4152" s="22"/>
      <c r="Q4152" s="22"/>
      <c r="R4152" s="19"/>
      <c r="S4152" s="19"/>
      <c r="T4152" s="19"/>
      <c r="U4152" s="20"/>
      <c r="V4152" s="20"/>
      <c r="W4152" s="20"/>
      <c r="X4152" s="27"/>
      <c r="Y4152" s="253"/>
      <c r="Z4152" s="30"/>
      <c r="AA4152" s="30"/>
      <c r="AB4152" s="31"/>
      <c r="AC4152" s="31"/>
      <c r="AD4152" s="31"/>
      <c r="AE4152" s="31"/>
      <c r="AF4152" s="31"/>
      <c r="AG4152" s="241"/>
      <c r="AH4152" s="31"/>
      <c r="AI4152" s="31"/>
      <c r="AJ4152" s="31"/>
      <c r="AK4152" s="31"/>
      <c r="AL4152" s="120"/>
      <c r="AQ4152" s="26"/>
      <c r="AW4152" s="19"/>
      <c r="AX4152" s="19"/>
      <c r="AY4152" s="19"/>
      <c r="AZ4152" s="19"/>
      <c r="BA4152" s="19"/>
      <c r="BB4152" s="19"/>
      <c r="BC4152" s="1"/>
      <c r="BD4152"/>
      <c r="BE4152"/>
      <c r="BF4152" s="1"/>
      <c r="BG4152"/>
      <c r="BH4152"/>
      <c r="BI4152"/>
      <c r="BJ4152" s="1"/>
      <c r="BK4152" s="1"/>
      <c r="BL4152"/>
      <c r="BM4152" s="1"/>
      <c r="BN4152" s="1"/>
      <c r="BO4152" s="1"/>
      <c r="BP4152" s="1"/>
      <c r="BQ4152" s="1"/>
      <c r="BR4152" s="1"/>
      <c r="BS4152" s="1"/>
      <c r="BT4152" s="22"/>
      <c r="BU4152" s="1"/>
      <c r="BV4152" s="1"/>
      <c r="BW4152" s="1"/>
      <c r="BX4152" s="1"/>
      <c r="BY4152" s="1"/>
      <c r="BZ4152" s="1"/>
      <c r="CA4152" s="1"/>
      <c r="CB4152" s="1"/>
      <c r="CC4152" s="1"/>
      <c r="CD4152" s="1"/>
      <c r="CE4152" s="1"/>
      <c r="CF4152" s="1"/>
      <c r="CG4152" s="1"/>
      <c r="CH4152" s="1"/>
      <c r="CI4152" s="1"/>
      <c r="CJ4152" s="1"/>
      <c r="CK4152" s="1"/>
      <c r="CL4152" s="1"/>
      <c r="CM4152" s="1"/>
      <c r="CN4152" s="1"/>
      <c r="CO4152" s="1"/>
      <c r="CP4152" s="1"/>
      <c r="CQ4152" s="1"/>
      <c r="CR4152" s="1"/>
      <c r="CS4152" s="1"/>
      <c r="CT4152" s="1"/>
      <c r="CU4152" s="1"/>
      <c r="CV4152" s="1"/>
      <c r="CW4152" s="1"/>
      <c r="CX4152" s="1"/>
      <c r="CY4152" s="1"/>
      <c r="CZ4152" s="1"/>
      <c r="DA4152" s="1"/>
      <c r="DB4152" s="1"/>
      <c r="DC4152" s="1"/>
      <c r="DD4152" s="1"/>
      <c r="DE4152" s="1"/>
      <c r="DF4152" s="1"/>
      <c r="DG4152" s="1"/>
      <c r="DH4152" s="1"/>
      <c r="DI4152" s="1"/>
      <c r="DJ4152" s="1"/>
      <c r="DK4152" s="1"/>
      <c r="DL4152" s="1"/>
      <c r="DM4152" s="1"/>
      <c r="DN4152" s="1"/>
      <c r="DO4152" s="1"/>
      <c r="DP4152" s="1"/>
      <c r="DQ4152" s="1"/>
      <c r="DR4152" s="1"/>
      <c r="DS4152" s="1"/>
      <c r="DT4152" s="1"/>
      <c r="DU4152" s="1"/>
      <c r="DV4152" s="1"/>
      <c r="DW4152" s="1"/>
      <c r="DX4152" s="1"/>
      <c r="DY4152" s="1"/>
      <c r="DZ4152" s="1"/>
      <c r="EA4152" s="1"/>
      <c r="EB4152" s="1"/>
      <c r="EC4152" s="1"/>
      <c r="ED4152" s="1"/>
      <c r="EE4152" s="1"/>
      <c r="EF4152" s="1"/>
      <c r="EG4152" s="1"/>
      <c r="EH4152" s="1"/>
      <c r="EI4152" s="1"/>
      <c r="EJ4152" s="1"/>
      <c r="EK4152" s="1"/>
      <c r="EL4152" s="1"/>
      <c r="EM4152" s="1"/>
      <c r="EN4152" s="1"/>
      <c r="EO4152" s="1"/>
      <c r="EP4152" s="1"/>
      <c r="EQ4152" s="1"/>
      <c r="ER4152" s="1"/>
      <c r="ES4152" s="1"/>
      <c r="ET4152" s="1"/>
      <c r="EU4152" s="1"/>
      <c r="EV4152" s="1"/>
      <c r="EW4152" s="1"/>
      <c r="EX4152" s="1"/>
      <c r="EY4152" s="1"/>
      <c r="EZ4152" s="1"/>
      <c r="FA4152" s="1"/>
      <c r="FB4152" s="1"/>
      <c r="FC4152" s="1"/>
      <c r="FD4152" s="1"/>
      <c r="FE4152" s="1"/>
      <c r="FF4152" s="1"/>
      <c r="FG4152" s="1"/>
      <c r="FH4152" s="1"/>
      <c r="FI4152" s="1"/>
      <c r="FJ4152" s="1"/>
      <c r="FK4152" s="1"/>
      <c r="FL4152" s="1"/>
      <c r="FM4152" s="1"/>
      <c r="FN4152" s="1"/>
      <c r="FO4152" s="1"/>
      <c r="FP4152" s="1"/>
      <c r="FQ4152" s="1"/>
      <c r="FR4152" s="1"/>
      <c r="FS4152" s="1"/>
      <c r="FT4152" s="1"/>
      <c r="FU4152" s="1"/>
      <c r="FV4152" s="1"/>
      <c r="FW4152" s="1"/>
      <c r="FX4152" s="1"/>
      <c r="FY4152" s="1"/>
      <c r="FZ4152" s="1"/>
      <c r="GA4152" s="1"/>
      <c r="GB4152" s="1"/>
      <c r="GC4152" s="1"/>
      <c r="GD4152" s="1"/>
      <c r="GE4152" s="1"/>
      <c r="GF4152" s="1"/>
      <c r="GG4152" s="1"/>
      <c r="GH4152" s="1"/>
      <c r="GI4152" s="1"/>
      <c r="GJ4152" s="1"/>
      <c r="GK4152"/>
      <c r="GL4152"/>
      <c r="GM4152"/>
      <c r="GN4152"/>
      <c r="GO4152"/>
      <c r="GP4152"/>
      <c r="GQ4152"/>
      <c r="GR4152"/>
      <c r="GS4152"/>
      <c r="GT4152"/>
      <c r="GU4152"/>
      <c r="GV4152"/>
      <c r="GW4152"/>
      <c r="GX4152"/>
      <c r="GY4152"/>
      <c r="GZ4152"/>
      <c r="HA4152"/>
      <c r="HB4152"/>
      <c r="HC4152"/>
      <c r="HD4152"/>
      <c r="HE4152"/>
    </row>
    <row r="4153" spans="4:213" s="25" customFormat="1" x14ac:dyDescent="0.25">
      <c r="D4153" s="19"/>
      <c r="E4153" s="19"/>
      <c r="F4153" s="20"/>
      <c r="G4153" s="20"/>
      <c r="H4153" s="20"/>
      <c r="I4153" s="20"/>
      <c r="J4153" s="21"/>
      <c r="K4153" s="21"/>
      <c r="L4153" s="20"/>
      <c r="M4153" s="20"/>
      <c r="N4153" s="22"/>
      <c r="O4153" s="22"/>
      <c r="P4153" s="22"/>
      <c r="Q4153" s="22"/>
      <c r="R4153" s="19"/>
      <c r="S4153" s="19"/>
      <c r="T4153" s="19"/>
      <c r="U4153" s="20"/>
      <c r="V4153" s="20"/>
      <c r="W4153" s="20"/>
      <c r="X4153" s="27"/>
      <c r="Y4153" s="253"/>
      <c r="Z4153" s="30"/>
      <c r="AA4153" s="30"/>
      <c r="AB4153" s="31"/>
      <c r="AC4153" s="31"/>
      <c r="AD4153" s="31"/>
      <c r="AE4153" s="31"/>
      <c r="AF4153" s="31"/>
      <c r="AG4153" s="241"/>
      <c r="AH4153" s="31"/>
      <c r="AI4153" s="31"/>
      <c r="AJ4153" s="31"/>
      <c r="AK4153" s="31"/>
      <c r="AL4153" s="120"/>
      <c r="AQ4153" s="26"/>
      <c r="AW4153" s="19"/>
      <c r="AX4153" s="19"/>
      <c r="AY4153" s="19"/>
      <c r="AZ4153" s="19"/>
      <c r="BA4153" s="19"/>
      <c r="BB4153" s="19"/>
      <c r="BC4153" s="1"/>
      <c r="BD4153"/>
      <c r="BE4153"/>
      <c r="BF4153" s="1"/>
      <c r="BG4153"/>
      <c r="BH4153"/>
      <c r="BI4153"/>
      <c r="BJ4153" s="1"/>
      <c r="BK4153" s="1"/>
      <c r="BL4153"/>
      <c r="BM4153" s="1"/>
      <c r="BN4153" s="1"/>
      <c r="BO4153" s="1"/>
      <c r="BP4153" s="1"/>
      <c r="BQ4153" s="1"/>
      <c r="BR4153" s="1"/>
      <c r="BS4153" s="1"/>
      <c r="BT4153" s="22"/>
      <c r="BU4153" s="1"/>
      <c r="BV4153" s="1"/>
      <c r="BW4153" s="1"/>
      <c r="BX4153" s="1"/>
      <c r="BY4153" s="1"/>
      <c r="BZ4153" s="1"/>
      <c r="CA4153" s="1"/>
      <c r="CB4153" s="1"/>
      <c r="CC4153" s="1"/>
      <c r="CD4153" s="1"/>
      <c r="CE4153" s="1"/>
      <c r="CF4153" s="1"/>
      <c r="CG4153" s="1"/>
      <c r="CH4153" s="1"/>
      <c r="CI4153" s="1"/>
      <c r="CJ4153" s="1"/>
      <c r="CK4153" s="1"/>
      <c r="CL4153" s="1"/>
      <c r="CM4153" s="1"/>
      <c r="CN4153" s="1"/>
      <c r="CO4153" s="1"/>
      <c r="CP4153" s="1"/>
      <c r="CQ4153" s="1"/>
      <c r="CR4153" s="1"/>
      <c r="CS4153" s="1"/>
      <c r="CT4153" s="1"/>
      <c r="CU4153" s="1"/>
      <c r="CV4153" s="1"/>
      <c r="CW4153" s="1"/>
      <c r="CX4153" s="1"/>
      <c r="CY4153" s="1"/>
      <c r="CZ4153" s="1"/>
      <c r="DA4153" s="1"/>
      <c r="DB4153" s="1"/>
      <c r="DC4153" s="1"/>
      <c r="DD4153" s="1"/>
      <c r="DE4153" s="1"/>
      <c r="DF4153" s="1"/>
      <c r="DG4153" s="1"/>
      <c r="DH4153" s="1"/>
      <c r="DI4153" s="1"/>
      <c r="DJ4153" s="1"/>
      <c r="DK4153" s="1"/>
      <c r="DL4153" s="1"/>
      <c r="DM4153" s="1"/>
      <c r="DN4153" s="1"/>
      <c r="DO4153" s="1"/>
      <c r="DP4153" s="1"/>
      <c r="DQ4153" s="1"/>
      <c r="DR4153" s="1"/>
      <c r="DS4153" s="1"/>
      <c r="DT4153" s="1"/>
      <c r="DU4153" s="1"/>
      <c r="DV4153" s="1"/>
      <c r="DW4153" s="1"/>
      <c r="DX4153" s="1"/>
      <c r="DY4153" s="1"/>
      <c r="DZ4153" s="1"/>
      <c r="EA4153" s="1"/>
      <c r="EB4153" s="1"/>
      <c r="EC4153" s="1"/>
      <c r="ED4153" s="1"/>
      <c r="EE4153" s="1"/>
      <c r="EF4153" s="1"/>
      <c r="EG4153" s="1"/>
      <c r="EH4153" s="1"/>
      <c r="EI4153" s="1"/>
      <c r="EJ4153" s="1"/>
      <c r="EK4153" s="1"/>
      <c r="EL4153" s="1"/>
      <c r="EM4153" s="1"/>
      <c r="EN4153" s="1"/>
      <c r="EO4153" s="1"/>
      <c r="EP4153" s="1"/>
      <c r="EQ4153" s="1"/>
      <c r="ER4153" s="1"/>
      <c r="ES4153" s="1"/>
      <c r="ET4153" s="1"/>
      <c r="EU4153" s="1"/>
      <c r="EV4153" s="1"/>
      <c r="EW4153" s="1"/>
      <c r="EX4153" s="1"/>
      <c r="EY4153" s="1"/>
      <c r="EZ4153" s="1"/>
      <c r="FA4153" s="1"/>
      <c r="FB4153" s="1"/>
      <c r="FC4153" s="1"/>
      <c r="FD4153" s="1"/>
      <c r="FE4153" s="1"/>
      <c r="FF4153" s="1"/>
      <c r="FG4153" s="1"/>
      <c r="FH4153" s="1"/>
      <c r="FI4153" s="1"/>
      <c r="FJ4153" s="1"/>
      <c r="FK4153" s="1"/>
      <c r="FL4153" s="1"/>
      <c r="FM4153" s="1"/>
      <c r="FN4153" s="1"/>
      <c r="FO4153" s="1"/>
      <c r="FP4153" s="1"/>
      <c r="FQ4153" s="1"/>
      <c r="FR4153" s="1"/>
      <c r="FS4153" s="1"/>
      <c r="FT4153" s="1"/>
      <c r="FU4153" s="1"/>
      <c r="FV4153" s="1"/>
      <c r="FW4153" s="1"/>
      <c r="FX4153" s="1"/>
      <c r="FY4153" s="1"/>
      <c r="FZ4153" s="1"/>
      <c r="GA4153" s="1"/>
      <c r="GB4153" s="1"/>
      <c r="GC4153" s="1"/>
      <c r="GD4153" s="1"/>
      <c r="GE4153" s="1"/>
      <c r="GF4153" s="1"/>
      <c r="GG4153" s="1"/>
      <c r="GH4153" s="1"/>
      <c r="GI4153" s="1"/>
      <c r="GJ4153" s="1"/>
      <c r="GK4153"/>
      <c r="GL4153"/>
      <c r="GM4153"/>
      <c r="GN4153"/>
      <c r="GO4153"/>
      <c r="GP4153"/>
      <c r="GQ4153"/>
      <c r="GR4153"/>
      <c r="GS4153"/>
      <c r="GT4153"/>
      <c r="GU4153"/>
      <c r="GV4153"/>
      <c r="GW4153"/>
      <c r="GX4153"/>
      <c r="GY4153"/>
      <c r="GZ4153"/>
      <c r="HA4153"/>
      <c r="HB4153"/>
      <c r="HC4153"/>
      <c r="HD4153"/>
      <c r="HE4153"/>
    </row>
    <row r="4154" spans="4:213" s="25" customFormat="1" x14ac:dyDescent="0.25">
      <c r="D4154" s="19"/>
      <c r="E4154" s="19"/>
      <c r="F4154" s="20"/>
      <c r="G4154" s="20"/>
      <c r="H4154" s="20"/>
      <c r="I4154" s="20"/>
      <c r="J4154" s="21"/>
      <c r="K4154" s="21"/>
      <c r="L4154" s="20"/>
      <c r="M4154" s="20"/>
      <c r="N4154" s="22"/>
      <c r="O4154" s="22"/>
      <c r="P4154" s="22"/>
      <c r="Q4154" s="22"/>
      <c r="R4154" s="19"/>
      <c r="S4154" s="19"/>
      <c r="T4154" s="19"/>
      <c r="U4154" s="20"/>
      <c r="V4154" s="20"/>
      <c r="W4154" s="20"/>
      <c r="X4154" s="27"/>
      <c r="Y4154" s="253"/>
      <c r="Z4154" s="30"/>
      <c r="AA4154" s="30"/>
      <c r="AB4154" s="31"/>
      <c r="AC4154" s="31"/>
      <c r="AD4154" s="31"/>
      <c r="AE4154" s="31"/>
      <c r="AF4154" s="31"/>
      <c r="AG4154" s="241"/>
      <c r="AH4154" s="31"/>
      <c r="AI4154" s="31"/>
      <c r="AJ4154" s="31"/>
      <c r="AK4154" s="31"/>
      <c r="AL4154" s="120"/>
      <c r="AQ4154" s="26"/>
      <c r="AW4154" s="19"/>
      <c r="AX4154" s="19"/>
      <c r="AY4154" s="19"/>
      <c r="AZ4154" s="19"/>
      <c r="BA4154" s="19"/>
      <c r="BB4154" s="19"/>
      <c r="BC4154" s="1"/>
      <c r="BD4154"/>
      <c r="BE4154"/>
      <c r="BF4154" s="1"/>
      <c r="BG4154"/>
      <c r="BH4154"/>
      <c r="BI4154"/>
      <c r="BJ4154" s="1"/>
      <c r="BK4154" s="1"/>
      <c r="BL4154"/>
      <c r="BM4154" s="1"/>
      <c r="BN4154" s="1"/>
      <c r="BO4154" s="1"/>
      <c r="BP4154" s="1"/>
      <c r="BQ4154" s="1"/>
      <c r="BR4154" s="1"/>
      <c r="BS4154" s="1"/>
      <c r="BT4154" s="22"/>
      <c r="BU4154" s="1"/>
      <c r="BV4154" s="1"/>
      <c r="BW4154" s="1"/>
      <c r="BX4154" s="1"/>
      <c r="BY4154" s="1"/>
      <c r="BZ4154" s="1"/>
      <c r="CA4154" s="1"/>
      <c r="CB4154" s="1"/>
      <c r="CC4154" s="1"/>
      <c r="CD4154" s="1"/>
      <c r="CE4154" s="1"/>
      <c r="CF4154" s="1"/>
      <c r="CG4154" s="1"/>
      <c r="CH4154" s="1"/>
      <c r="CI4154" s="1"/>
      <c r="CJ4154" s="1"/>
      <c r="CK4154" s="1"/>
      <c r="CL4154" s="1"/>
      <c r="CM4154" s="1"/>
      <c r="CN4154" s="1"/>
      <c r="CO4154" s="1"/>
      <c r="CP4154" s="1"/>
      <c r="CQ4154" s="1"/>
      <c r="CR4154" s="1"/>
      <c r="CS4154" s="1"/>
      <c r="CT4154" s="1"/>
      <c r="CU4154" s="1"/>
      <c r="CV4154" s="1"/>
      <c r="CW4154" s="1"/>
      <c r="CX4154" s="1"/>
      <c r="CY4154" s="1"/>
      <c r="CZ4154" s="1"/>
      <c r="DA4154" s="1"/>
      <c r="DB4154" s="1"/>
      <c r="DC4154" s="1"/>
      <c r="DD4154" s="1"/>
      <c r="DE4154" s="1"/>
      <c r="DF4154" s="1"/>
      <c r="DG4154" s="1"/>
      <c r="DH4154" s="1"/>
      <c r="DI4154" s="1"/>
      <c r="DJ4154" s="1"/>
      <c r="DK4154" s="1"/>
      <c r="DL4154" s="1"/>
      <c r="DM4154" s="1"/>
      <c r="DN4154" s="1"/>
      <c r="DO4154" s="1"/>
      <c r="DP4154" s="1"/>
      <c r="DQ4154" s="1"/>
      <c r="DR4154" s="1"/>
      <c r="DS4154" s="1"/>
      <c r="DT4154" s="1"/>
      <c r="DU4154" s="1"/>
      <c r="DV4154" s="1"/>
      <c r="DW4154" s="1"/>
      <c r="DX4154" s="1"/>
      <c r="DY4154" s="1"/>
      <c r="DZ4154" s="1"/>
      <c r="EA4154" s="1"/>
      <c r="EB4154" s="1"/>
      <c r="EC4154" s="1"/>
      <c r="ED4154" s="1"/>
      <c r="EE4154" s="1"/>
      <c r="EF4154" s="1"/>
      <c r="EG4154" s="1"/>
      <c r="EH4154" s="1"/>
      <c r="EI4154" s="1"/>
      <c r="EJ4154" s="1"/>
      <c r="EK4154" s="1"/>
      <c r="EL4154" s="1"/>
      <c r="EM4154" s="1"/>
      <c r="EN4154" s="1"/>
      <c r="EO4154" s="1"/>
      <c r="EP4154" s="1"/>
      <c r="EQ4154" s="1"/>
      <c r="ER4154" s="1"/>
      <c r="ES4154" s="1"/>
      <c r="ET4154" s="1"/>
      <c r="EU4154" s="1"/>
      <c r="EV4154" s="1"/>
      <c r="EW4154" s="1"/>
      <c r="EX4154" s="1"/>
      <c r="EY4154" s="1"/>
      <c r="EZ4154" s="1"/>
      <c r="FA4154" s="1"/>
      <c r="FB4154" s="1"/>
      <c r="FC4154" s="1"/>
      <c r="FD4154" s="1"/>
      <c r="FE4154" s="1"/>
      <c r="FF4154" s="1"/>
      <c r="FG4154" s="1"/>
      <c r="FH4154" s="1"/>
      <c r="FI4154" s="1"/>
      <c r="FJ4154" s="1"/>
      <c r="FK4154" s="1"/>
      <c r="FL4154" s="1"/>
      <c r="FM4154" s="1"/>
      <c r="FN4154" s="1"/>
      <c r="FO4154" s="1"/>
      <c r="FP4154" s="1"/>
      <c r="FQ4154" s="1"/>
      <c r="FR4154" s="1"/>
      <c r="FS4154" s="1"/>
      <c r="FT4154" s="1"/>
      <c r="FU4154" s="1"/>
      <c r="FV4154" s="1"/>
      <c r="FW4154" s="1"/>
      <c r="FX4154" s="1"/>
      <c r="FY4154" s="1"/>
      <c r="FZ4154" s="1"/>
      <c r="GA4154" s="1"/>
      <c r="GB4154" s="1"/>
      <c r="GC4154" s="1"/>
      <c r="GD4154" s="1"/>
      <c r="GE4154" s="1"/>
      <c r="GF4154" s="1"/>
      <c r="GG4154" s="1"/>
      <c r="GH4154" s="1"/>
      <c r="GI4154" s="1"/>
      <c r="GJ4154" s="1"/>
      <c r="GK4154"/>
      <c r="GL4154"/>
      <c r="GM4154"/>
      <c r="GN4154"/>
      <c r="GO4154"/>
      <c r="GP4154"/>
      <c r="GQ4154"/>
      <c r="GR4154"/>
      <c r="GS4154"/>
      <c r="GT4154"/>
      <c r="GU4154"/>
      <c r="GV4154"/>
      <c r="GW4154"/>
      <c r="GX4154"/>
      <c r="GY4154"/>
      <c r="GZ4154"/>
      <c r="HA4154"/>
      <c r="HB4154"/>
      <c r="HC4154"/>
      <c r="HD4154"/>
      <c r="HE4154"/>
    </row>
    <row r="4155" spans="4:213" s="25" customFormat="1" x14ac:dyDescent="0.25">
      <c r="D4155" s="19"/>
      <c r="E4155" s="19"/>
      <c r="F4155" s="20"/>
      <c r="G4155" s="20"/>
      <c r="H4155" s="20"/>
      <c r="I4155" s="20"/>
      <c r="J4155" s="21"/>
      <c r="K4155" s="21"/>
      <c r="L4155" s="20"/>
      <c r="M4155" s="20"/>
      <c r="N4155" s="22"/>
      <c r="O4155" s="22"/>
      <c r="P4155" s="22"/>
      <c r="Q4155" s="22"/>
      <c r="R4155" s="19"/>
      <c r="S4155" s="19"/>
      <c r="T4155" s="19"/>
      <c r="U4155" s="20"/>
      <c r="V4155" s="20"/>
      <c r="W4155" s="20"/>
      <c r="X4155" s="27"/>
      <c r="Y4155" s="253"/>
      <c r="Z4155" s="30"/>
      <c r="AA4155" s="30"/>
      <c r="AB4155" s="31"/>
      <c r="AC4155" s="31"/>
      <c r="AD4155" s="31"/>
      <c r="AE4155" s="31"/>
      <c r="AF4155" s="31"/>
      <c r="AG4155" s="241"/>
      <c r="AH4155" s="31"/>
      <c r="AI4155" s="31"/>
      <c r="AJ4155" s="31"/>
      <c r="AK4155" s="31"/>
      <c r="AL4155" s="120"/>
      <c r="AQ4155" s="26"/>
      <c r="AW4155" s="19"/>
      <c r="AX4155" s="19"/>
      <c r="AY4155" s="19"/>
      <c r="AZ4155" s="19"/>
      <c r="BA4155" s="19"/>
      <c r="BB4155" s="19"/>
      <c r="BC4155" s="1"/>
      <c r="BD4155"/>
      <c r="BE4155"/>
      <c r="BF4155" s="1"/>
      <c r="BG4155"/>
      <c r="BH4155"/>
      <c r="BI4155"/>
      <c r="BJ4155" s="1"/>
      <c r="BK4155" s="1"/>
      <c r="BL4155"/>
      <c r="BM4155" s="1"/>
      <c r="BN4155" s="1"/>
      <c r="BO4155" s="1"/>
      <c r="BP4155" s="1"/>
      <c r="BQ4155" s="1"/>
      <c r="BR4155" s="1"/>
      <c r="BS4155" s="1"/>
      <c r="BT4155" s="22"/>
      <c r="BU4155" s="1"/>
      <c r="BV4155" s="1"/>
      <c r="BW4155" s="1"/>
      <c r="BX4155" s="1"/>
      <c r="BY4155" s="1"/>
      <c r="BZ4155" s="1"/>
      <c r="CA4155" s="1"/>
      <c r="CB4155" s="1"/>
      <c r="CC4155" s="1"/>
      <c r="CD4155" s="1"/>
      <c r="CE4155" s="1"/>
      <c r="CF4155" s="1"/>
      <c r="CG4155" s="1"/>
      <c r="CH4155" s="1"/>
      <c r="CI4155" s="1"/>
      <c r="CJ4155" s="1"/>
      <c r="CK4155" s="1"/>
      <c r="CL4155" s="1"/>
      <c r="CM4155" s="1"/>
      <c r="CN4155" s="1"/>
      <c r="CO4155" s="1"/>
      <c r="CP4155" s="1"/>
      <c r="CQ4155" s="1"/>
      <c r="CR4155" s="1"/>
      <c r="CS4155" s="1"/>
      <c r="CT4155" s="1"/>
      <c r="CU4155" s="1"/>
      <c r="CV4155" s="1"/>
      <c r="CW4155" s="1"/>
      <c r="CX4155" s="1"/>
      <c r="CY4155" s="1"/>
      <c r="CZ4155" s="1"/>
      <c r="DA4155" s="1"/>
      <c r="DB4155" s="1"/>
      <c r="DC4155" s="1"/>
      <c r="DD4155" s="1"/>
      <c r="DE4155" s="1"/>
      <c r="DF4155" s="1"/>
      <c r="DG4155" s="1"/>
      <c r="DH4155" s="1"/>
      <c r="DI4155" s="1"/>
      <c r="DJ4155" s="1"/>
      <c r="DK4155" s="1"/>
      <c r="DL4155" s="1"/>
      <c r="DM4155" s="1"/>
      <c r="DN4155" s="1"/>
      <c r="DO4155" s="1"/>
      <c r="DP4155" s="1"/>
      <c r="DQ4155" s="1"/>
      <c r="DR4155" s="1"/>
      <c r="DS4155" s="1"/>
      <c r="DT4155" s="1"/>
      <c r="DU4155" s="1"/>
      <c r="DV4155" s="1"/>
      <c r="DW4155" s="1"/>
      <c r="DX4155" s="1"/>
      <c r="DY4155" s="1"/>
      <c r="DZ4155" s="1"/>
      <c r="EA4155" s="1"/>
      <c r="EB4155" s="1"/>
      <c r="EC4155" s="1"/>
      <c r="ED4155" s="1"/>
      <c r="EE4155" s="1"/>
      <c r="EF4155" s="1"/>
      <c r="EG4155" s="1"/>
      <c r="EH4155" s="1"/>
      <c r="EI4155" s="1"/>
      <c r="EJ4155" s="1"/>
      <c r="EK4155" s="1"/>
      <c r="EL4155" s="1"/>
      <c r="EM4155" s="1"/>
      <c r="EN4155" s="1"/>
      <c r="EO4155" s="1"/>
      <c r="EP4155" s="1"/>
      <c r="EQ4155" s="1"/>
      <c r="ER4155" s="1"/>
      <c r="ES4155" s="1"/>
      <c r="ET4155" s="1"/>
      <c r="EU4155" s="1"/>
      <c r="EV4155" s="1"/>
      <c r="EW4155" s="1"/>
      <c r="EX4155" s="1"/>
      <c r="EY4155" s="1"/>
      <c r="EZ4155" s="1"/>
      <c r="FA4155" s="1"/>
      <c r="FB4155" s="1"/>
      <c r="FC4155" s="1"/>
      <c r="FD4155" s="1"/>
      <c r="FE4155" s="1"/>
      <c r="FF4155" s="1"/>
      <c r="FG4155" s="1"/>
      <c r="FH4155" s="1"/>
      <c r="FI4155" s="1"/>
      <c r="FJ4155" s="1"/>
      <c r="FK4155" s="1"/>
      <c r="FL4155" s="1"/>
      <c r="FM4155" s="1"/>
      <c r="FN4155" s="1"/>
      <c r="FO4155" s="1"/>
      <c r="FP4155" s="1"/>
      <c r="FQ4155" s="1"/>
      <c r="FR4155" s="1"/>
      <c r="FS4155" s="1"/>
      <c r="FT4155" s="1"/>
      <c r="FU4155" s="1"/>
      <c r="FV4155" s="1"/>
      <c r="FW4155" s="1"/>
      <c r="FX4155" s="1"/>
      <c r="FY4155" s="1"/>
      <c r="FZ4155" s="1"/>
      <c r="GA4155" s="1"/>
      <c r="GB4155" s="1"/>
      <c r="GC4155" s="1"/>
      <c r="GD4155" s="1"/>
      <c r="GE4155" s="1"/>
      <c r="GF4155" s="1"/>
      <c r="GG4155" s="1"/>
      <c r="GH4155" s="1"/>
      <c r="GI4155" s="1"/>
      <c r="GJ4155" s="1"/>
      <c r="GK4155"/>
      <c r="GL4155"/>
      <c r="GM4155"/>
      <c r="GN4155"/>
      <c r="GO4155"/>
      <c r="GP4155"/>
      <c r="GQ4155"/>
      <c r="GR4155"/>
      <c r="GS4155"/>
      <c r="GT4155"/>
      <c r="GU4155"/>
      <c r="GV4155"/>
      <c r="GW4155"/>
      <c r="GX4155"/>
      <c r="GY4155"/>
      <c r="GZ4155"/>
      <c r="HA4155"/>
      <c r="HB4155"/>
      <c r="HC4155"/>
      <c r="HD4155"/>
      <c r="HE4155"/>
    </row>
    <row r="4156" spans="4:213" s="25" customFormat="1" x14ac:dyDescent="0.25">
      <c r="D4156" s="19"/>
      <c r="E4156" s="19"/>
      <c r="F4156" s="20"/>
      <c r="G4156" s="20"/>
      <c r="H4156" s="20"/>
      <c r="I4156" s="20"/>
      <c r="J4156" s="21"/>
      <c r="K4156" s="21"/>
      <c r="L4156" s="20"/>
      <c r="M4156" s="20"/>
      <c r="N4156" s="22"/>
      <c r="O4156" s="22"/>
      <c r="P4156" s="22"/>
      <c r="Q4156" s="22"/>
      <c r="R4156" s="19"/>
      <c r="S4156" s="19"/>
      <c r="T4156" s="19"/>
      <c r="U4156" s="20"/>
      <c r="V4156" s="20"/>
      <c r="W4156" s="20"/>
      <c r="X4156" s="27"/>
      <c r="Y4156" s="253"/>
      <c r="Z4156" s="30"/>
      <c r="AA4156" s="30"/>
      <c r="AB4156" s="31"/>
      <c r="AC4156" s="31"/>
      <c r="AD4156" s="31"/>
      <c r="AE4156" s="31"/>
      <c r="AF4156" s="31"/>
      <c r="AG4156" s="241"/>
      <c r="AH4156" s="31"/>
      <c r="AI4156" s="31"/>
      <c r="AJ4156" s="31"/>
      <c r="AK4156" s="31"/>
      <c r="AL4156" s="120"/>
      <c r="AQ4156" s="26"/>
      <c r="AW4156" s="19"/>
      <c r="AX4156" s="19"/>
      <c r="AY4156" s="19"/>
      <c r="AZ4156" s="19"/>
      <c r="BA4156" s="19"/>
      <c r="BB4156" s="19"/>
      <c r="BC4156" s="1"/>
      <c r="BD4156"/>
      <c r="BE4156"/>
      <c r="BF4156" s="1"/>
      <c r="BG4156"/>
      <c r="BH4156"/>
      <c r="BI4156"/>
      <c r="BJ4156" s="1"/>
      <c r="BK4156" s="1"/>
      <c r="BL4156"/>
      <c r="BM4156" s="1"/>
      <c r="BN4156" s="1"/>
      <c r="BO4156" s="1"/>
      <c r="BP4156" s="1"/>
      <c r="BQ4156" s="1"/>
      <c r="BR4156" s="1"/>
      <c r="BS4156" s="1"/>
      <c r="BT4156" s="22"/>
      <c r="BU4156" s="1"/>
      <c r="BV4156" s="1"/>
      <c r="BW4156" s="1"/>
      <c r="BX4156" s="1"/>
      <c r="BY4156" s="1"/>
      <c r="BZ4156" s="1"/>
      <c r="CA4156" s="1"/>
      <c r="CB4156" s="1"/>
      <c r="CC4156" s="1"/>
      <c r="CD4156" s="1"/>
      <c r="CE4156" s="1"/>
      <c r="CF4156" s="1"/>
      <c r="CG4156" s="1"/>
      <c r="CH4156" s="1"/>
      <c r="CI4156" s="1"/>
      <c r="CJ4156" s="1"/>
      <c r="CK4156" s="1"/>
      <c r="CL4156" s="1"/>
      <c r="CM4156" s="1"/>
      <c r="CN4156" s="1"/>
      <c r="CO4156" s="1"/>
      <c r="CP4156" s="1"/>
      <c r="CQ4156" s="1"/>
      <c r="CR4156" s="1"/>
      <c r="CS4156" s="1"/>
      <c r="CT4156" s="1"/>
      <c r="CU4156" s="1"/>
      <c r="CV4156" s="1"/>
      <c r="CW4156" s="1"/>
      <c r="CX4156" s="1"/>
      <c r="CY4156" s="1"/>
      <c r="CZ4156" s="1"/>
      <c r="DA4156" s="1"/>
      <c r="DB4156" s="1"/>
      <c r="DC4156" s="1"/>
      <c r="DD4156" s="1"/>
      <c r="DE4156" s="1"/>
      <c r="DF4156" s="1"/>
      <c r="DG4156" s="1"/>
      <c r="DH4156" s="1"/>
      <c r="DI4156" s="1"/>
      <c r="DJ4156" s="1"/>
      <c r="DK4156" s="1"/>
      <c r="DL4156" s="1"/>
      <c r="DM4156" s="1"/>
      <c r="DN4156" s="1"/>
      <c r="DO4156" s="1"/>
      <c r="DP4156" s="1"/>
      <c r="DQ4156" s="1"/>
      <c r="DR4156" s="1"/>
      <c r="DS4156" s="1"/>
      <c r="DT4156" s="1"/>
      <c r="DU4156" s="1"/>
      <c r="DV4156" s="1"/>
      <c r="DW4156" s="1"/>
      <c r="DX4156" s="1"/>
      <c r="DY4156" s="1"/>
      <c r="DZ4156" s="1"/>
      <c r="EA4156" s="1"/>
      <c r="EB4156" s="1"/>
      <c r="EC4156" s="1"/>
      <c r="ED4156" s="1"/>
      <c r="EE4156" s="1"/>
      <c r="EF4156" s="1"/>
      <c r="EG4156" s="1"/>
      <c r="EH4156" s="1"/>
      <c r="EI4156" s="1"/>
      <c r="EJ4156" s="1"/>
      <c r="EK4156" s="1"/>
      <c r="EL4156" s="1"/>
      <c r="EM4156" s="1"/>
      <c r="EN4156" s="1"/>
      <c r="EO4156" s="1"/>
      <c r="EP4156" s="1"/>
      <c r="EQ4156" s="1"/>
      <c r="ER4156" s="1"/>
      <c r="ES4156" s="1"/>
      <c r="ET4156" s="1"/>
      <c r="EU4156" s="1"/>
      <c r="EV4156" s="1"/>
      <c r="EW4156" s="1"/>
      <c r="EX4156" s="1"/>
      <c r="EY4156" s="1"/>
      <c r="EZ4156" s="1"/>
      <c r="FA4156" s="1"/>
      <c r="FB4156" s="1"/>
      <c r="FC4156" s="1"/>
      <c r="FD4156" s="1"/>
      <c r="FE4156" s="1"/>
      <c r="FF4156" s="1"/>
      <c r="FG4156" s="1"/>
      <c r="FH4156" s="1"/>
      <c r="FI4156" s="1"/>
      <c r="FJ4156" s="1"/>
      <c r="FK4156" s="1"/>
      <c r="FL4156" s="1"/>
      <c r="FM4156" s="1"/>
      <c r="FN4156" s="1"/>
      <c r="FO4156" s="1"/>
      <c r="FP4156" s="1"/>
      <c r="FQ4156" s="1"/>
      <c r="FR4156" s="1"/>
      <c r="FS4156" s="1"/>
      <c r="FT4156" s="1"/>
      <c r="FU4156" s="1"/>
      <c r="FV4156" s="1"/>
      <c r="FW4156" s="1"/>
      <c r="FX4156" s="1"/>
      <c r="FY4156" s="1"/>
      <c r="FZ4156" s="1"/>
      <c r="GA4156" s="1"/>
      <c r="GB4156" s="1"/>
      <c r="GC4156" s="1"/>
      <c r="GD4156" s="1"/>
      <c r="GE4156" s="1"/>
      <c r="GF4156" s="1"/>
      <c r="GG4156" s="1"/>
      <c r="GH4156" s="1"/>
      <c r="GI4156" s="1"/>
      <c r="GJ4156" s="1"/>
      <c r="GK4156"/>
      <c r="GL4156"/>
      <c r="GM4156"/>
      <c r="GN4156"/>
      <c r="GO4156"/>
      <c r="GP4156"/>
      <c r="GQ4156"/>
      <c r="GR4156"/>
      <c r="GS4156"/>
      <c r="GT4156"/>
      <c r="GU4156"/>
      <c r="GV4156"/>
      <c r="GW4156"/>
      <c r="GX4156"/>
      <c r="GY4156"/>
      <c r="GZ4156"/>
      <c r="HA4156"/>
      <c r="HB4156"/>
      <c r="HC4156"/>
      <c r="HD4156"/>
      <c r="HE4156"/>
    </row>
    <row r="4157" spans="4:213" s="25" customFormat="1" x14ac:dyDescent="0.25">
      <c r="D4157" s="19"/>
      <c r="E4157" s="19"/>
      <c r="F4157" s="20"/>
      <c r="G4157" s="20"/>
      <c r="H4157" s="20"/>
      <c r="I4157" s="20"/>
      <c r="J4157" s="21"/>
      <c r="K4157" s="21"/>
      <c r="L4157" s="20"/>
      <c r="M4157" s="20"/>
      <c r="N4157" s="22"/>
      <c r="O4157" s="22"/>
      <c r="P4157" s="22"/>
      <c r="Q4157" s="22"/>
      <c r="R4157" s="19"/>
      <c r="S4157" s="19"/>
      <c r="T4157" s="19"/>
      <c r="U4157" s="20"/>
      <c r="V4157" s="20"/>
      <c r="W4157" s="20"/>
      <c r="X4157" s="27"/>
      <c r="Y4157" s="253"/>
      <c r="Z4157" s="30"/>
      <c r="AA4157" s="30"/>
      <c r="AB4157" s="31"/>
      <c r="AC4157" s="31"/>
      <c r="AD4157" s="31"/>
      <c r="AE4157" s="31"/>
      <c r="AF4157" s="31"/>
      <c r="AG4157" s="241"/>
      <c r="AH4157" s="31"/>
      <c r="AI4157" s="31"/>
      <c r="AJ4157" s="31"/>
      <c r="AK4157" s="31"/>
      <c r="AL4157" s="120"/>
      <c r="AQ4157" s="26"/>
      <c r="AW4157" s="19"/>
      <c r="AX4157" s="19"/>
      <c r="AY4157" s="19"/>
      <c r="AZ4157" s="19"/>
      <c r="BA4157" s="19"/>
      <c r="BB4157" s="19"/>
      <c r="BC4157" s="1"/>
      <c r="BD4157"/>
      <c r="BE4157"/>
      <c r="BF4157" s="1"/>
      <c r="BG4157"/>
      <c r="BH4157"/>
      <c r="BI4157"/>
      <c r="BJ4157" s="1"/>
      <c r="BK4157" s="1"/>
      <c r="BL4157"/>
      <c r="BM4157" s="1"/>
      <c r="BN4157" s="1"/>
      <c r="BO4157" s="1"/>
      <c r="BP4157" s="1"/>
      <c r="BQ4157" s="1"/>
      <c r="BR4157" s="1"/>
      <c r="BS4157" s="1"/>
      <c r="BT4157" s="22"/>
      <c r="BU4157" s="1"/>
      <c r="BV4157" s="1"/>
      <c r="BW4157" s="1"/>
      <c r="BX4157" s="1"/>
      <c r="BY4157" s="1"/>
      <c r="BZ4157" s="1"/>
      <c r="CA4157" s="1"/>
      <c r="CB4157" s="1"/>
      <c r="CC4157" s="1"/>
      <c r="CD4157" s="1"/>
      <c r="CE4157" s="1"/>
      <c r="CF4157" s="1"/>
      <c r="CG4157" s="1"/>
      <c r="CH4157" s="1"/>
      <c r="CI4157" s="1"/>
      <c r="CJ4157" s="1"/>
      <c r="CK4157" s="1"/>
      <c r="CL4157" s="1"/>
      <c r="CM4157" s="1"/>
      <c r="CN4157" s="1"/>
      <c r="CO4157" s="1"/>
      <c r="CP4157" s="1"/>
      <c r="CQ4157" s="1"/>
      <c r="CR4157" s="1"/>
      <c r="CS4157" s="1"/>
      <c r="CT4157" s="1"/>
      <c r="CU4157" s="1"/>
      <c r="CV4157" s="1"/>
      <c r="CW4157" s="1"/>
      <c r="CX4157" s="1"/>
      <c r="CY4157" s="1"/>
      <c r="CZ4157" s="1"/>
      <c r="DA4157" s="1"/>
      <c r="DB4157" s="1"/>
      <c r="DC4157" s="1"/>
      <c r="DD4157" s="1"/>
      <c r="DE4157" s="1"/>
      <c r="DF4157" s="1"/>
      <c r="DG4157" s="1"/>
      <c r="DH4157" s="1"/>
      <c r="DI4157" s="1"/>
      <c r="DJ4157" s="1"/>
      <c r="DK4157" s="1"/>
      <c r="DL4157" s="1"/>
      <c r="DM4157" s="1"/>
      <c r="DN4157" s="1"/>
      <c r="DO4157" s="1"/>
      <c r="DP4157" s="1"/>
      <c r="DQ4157" s="1"/>
      <c r="DR4157" s="1"/>
      <c r="DS4157" s="1"/>
      <c r="DT4157" s="1"/>
      <c r="DU4157" s="1"/>
      <c r="DV4157" s="1"/>
      <c r="DW4157" s="1"/>
      <c r="DX4157" s="1"/>
      <c r="DY4157" s="1"/>
      <c r="DZ4157" s="1"/>
      <c r="EA4157" s="1"/>
      <c r="EB4157" s="1"/>
      <c r="EC4157" s="1"/>
      <c r="ED4157" s="1"/>
      <c r="EE4157" s="1"/>
      <c r="EF4157" s="1"/>
      <c r="EG4157" s="1"/>
      <c r="EH4157" s="1"/>
      <c r="EI4157" s="1"/>
      <c r="EJ4157" s="1"/>
      <c r="EK4157" s="1"/>
      <c r="EL4157" s="1"/>
      <c r="EM4157" s="1"/>
      <c r="EN4157" s="1"/>
      <c r="EO4157" s="1"/>
      <c r="EP4157" s="1"/>
      <c r="EQ4157" s="1"/>
      <c r="ER4157" s="1"/>
      <c r="ES4157" s="1"/>
      <c r="ET4157" s="1"/>
      <c r="EU4157" s="1"/>
      <c r="EV4157" s="1"/>
      <c r="EW4157" s="1"/>
      <c r="EX4157" s="1"/>
      <c r="EY4157" s="1"/>
      <c r="EZ4157" s="1"/>
      <c r="FA4157" s="1"/>
      <c r="FB4157" s="1"/>
      <c r="FC4157" s="1"/>
      <c r="FD4157" s="1"/>
      <c r="FE4157" s="1"/>
      <c r="FF4157" s="1"/>
      <c r="FG4157" s="1"/>
      <c r="FH4157" s="1"/>
      <c r="FI4157" s="1"/>
      <c r="FJ4157" s="1"/>
      <c r="FK4157" s="1"/>
      <c r="FL4157" s="1"/>
      <c r="FM4157" s="1"/>
      <c r="FN4157" s="1"/>
      <c r="FO4157" s="1"/>
      <c r="FP4157" s="1"/>
      <c r="FQ4157" s="1"/>
      <c r="FR4157" s="1"/>
      <c r="FS4157" s="1"/>
      <c r="FT4157" s="1"/>
      <c r="FU4157" s="1"/>
      <c r="FV4157" s="1"/>
      <c r="FW4157" s="1"/>
      <c r="FX4157" s="1"/>
      <c r="FY4157" s="1"/>
      <c r="FZ4157" s="1"/>
      <c r="GA4157" s="1"/>
      <c r="GB4157" s="1"/>
      <c r="GC4157" s="1"/>
      <c r="GD4157" s="1"/>
      <c r="GE4157" s="1"/>
      <c r="GF4157" s="1"/>
      <c r="GG4157" s="1"/>
      <c r="GH4157" s="1"/>
      <c r="GI4157" s="1"/>
      <c r="GJ4157" s="1"/>
      <c r="GK4157"/>
      <c r="GL4157"/>
      <c r="GM4157"/>
      <c r="GN4157"/>
      <c r="GO4157"/>
      <c r="GP4157"/>
      <c r="GQ4157"/>
      <c r="GR4157"/>
      <c r="GS4157"/>
      <c r="GT4157"/>
      <c r="GU4157"/>
      <c r="GV4157"/>
      <c r="GW4157"/>
      <c r="GX4157"/>
      <c r="GY4157"/>
      <c r="GZ4157"/>
      <c r="HA4157"/>
      <c r="HB4157"/>
      <c r="HC4157"/>
      <c r="HD4157"/>
      <c r="HE4157"/>
    </row>
    <row r="4158" spans="4:213" s="25" customFormat="1" x14ac:dyDescent="0.25">
      <c r="D4158" s="19"/>
      <c r="E4158" s="19"/>
      <c r="F4158" s="20"/>
      <c r="G4158" s="20"/>
      <c r="H4158" s="20"/>
      <c r="I4158" s="20"/>
      <c r="J4158" s="21"/>
      <c r="K4158" s="21"/>
      <c r="L4158" s="20"/>
      <c r="M4158" s="20"/>
      <c r="N4158" s="22"/>
      <c r="O4158" s="22"/>
      <c r="P4158" s="22"/>
      <c r="Q4158" s="22"/>
      <c r="R4158" s="19"/>
      <c r="S4158" s="19"/>
      <c r="T4158" s="19"/>
      <c r="U4158" s="20"/>
      <c r="V4158" s="20"/>
      <c r="W4158" s="20"/>
      <c r="X4158" s="27"/>
      <c r="Y4158" s="253"/>
      <c r="Z4158" s="30"/>
      <c r="AA4158" s="30"/>
      <c r="AB4158" s="31"/>
      <c r="AC4158" s="31"/>
      <c r="AD4158" s="31"/>
      <c r="AE4158" s="31"/>
      <c r="AF4158" s="31"/>
      <c r="AG4158" s="241"/>
      <c r="AH4158" s="31"/>
      <c r="AI4158" s="31"/>
      <c r="AJ4158" s="31"/>
      <c r="AK4158" s="31"/>
      <c r="AL4158" s="120"/>
      <c r="AQ4158" s="26"/>
      <c r="AW4158" s="19"/>
      <c r="AX4158" s="19"/>
      <c r="AY4158" s="19"/>
      <c r="AZ4158" s="19"/>
      <c r="BA4158" s="19"/>
      <c r="BB4158" s="19"/>
      <c r="BC4158" s="1"/>
      <c r="BD4158"/>
      <c r="BE4158"/>
      <c r="BF4158" s="1"/>
      <c r="BG4158"/>
      <c r="BH4158"/>
      <c r="BI4158"/>
      <c r="BJ4158" s="1"/>
      <c r="BK4158" s="1"/>
      <c r="BL4158"/>
      <c r="BM4158" s="1"/>
      <c r="BN4158" s="1"/>
      <c r="BO4158" s="1"/>
      <c r="BP4158" s="1"/>
      <c r="BQ4158" s="1"/>
      <c r="BR4158" s="1"/>
      <c r="BS4158" s="1"/>
      <c r="BT4158" s="22"/>
      <c r="BU4158" s="1"/>
      <c r="BV4158" s="1"/>
      <c r="BW4158" s="1"/>
      <c r="BX4158" s="1"/>
      <c r="BY4158" s="1"/>
      <c r="BZ4158" s="1"/>
      <c r="CA4158" s="1"/>
      <c r="CB4158" s="1"/>
      <c r="CC4158" s="1"/>
      <c r="CD4158" s="1"/>
      <c r="CE4158" s="1"/>
      <c r="CF4158" s="1"/>
      <c r="CG4158" s="1"/>
      <c r="CH4158" s="1"/>
      <c r="CI4158" s="1"/>
      <c r="CJ4158" s="1"/>
      <c r="CK4158" s="1"/>
      <c r="CL4158" s="1"/>
      <c r="CM4158" s="1"/>
      <c r="CN4158" s="1"/>
      <c r="CO4158" s="1"/>
      <c r="CP4158" s="1"/>
      <c r="CQ4158" s="1"/>
      <c r="CR4158" s="1"/>
      <c r="CS4158" s="1"/>
      <c r="CT4158" s="1"/>
      <c r="CU4158" s="1"/>
      <c r="CV4158" s="1"/>
      <c r="CW4158" s="1"/>
      <c r="CX4158" s="1"/>
      <c r="CY4158" s="1"/>
      <c r="CZ4158" s="1"/>
      <c r="DA4158" s="1"/>
      <c r="DB4158" s="1"/>
      <c r="DC4158" s="1"/>
      <c r="DD4158" s="1"/>
      <c r="DE4158" s="1"/>
      <c r="DF4158" s="1"/>
      <c r="DG4158" s="1"/>
      <c r="DH4158" s="1"/>
      <c r="DI4158" s="1"/>
      <c r="DJ4158" s="1"/>
      <c r="DK4158" s="1"/>
      <c r="DL4158" s="1"/>
      <c r="DM4158" s="1"/>
      <c r="DN4158" s="1"/>
      <c r="DO4158" s="1"/>
      <c r="DP4158" s="1"/>
      <c r="DQ4158" s="1"/>
      <c r="DR4158" s="1"/>
      <c r="DS4158" s="1"/>
      <c r="DT4158" s="1"/>
      <c r="DU4158" s="1"/>
      <c r="DV4158" s="1"/>
      <c r="DW4158" s="1"/>
      <c r="DX4158" s="1"/>
      <c r="DY4158" s="1"/>
      <c r="DZ4158" s="1"/>
      <c r="EA4158" s="1"/>
      <c r="EB4158" s="1"/>
      <c r="EC4158" s="1"/>
      <c r="ED4158" s="1"/>
      <c r="EE4158" s="1"/>
      <c r="EF4158" s="1"/>
      <c r="EG4158" s="1"/>
      <c r="EH4158" s="1"/>
      <c r="EI4158" s="1"/>
      <c r="EJ4158" s="1"/>
      <c r="EK4158" s="1"/>
      <c r="EL4158" s="1"/>
      <c r="EM4158" s="1"/>
      <c r="EN4158" s="1"/>
      <c r="EO4158" s="1"/>
      <c r="EP4158" s="1"/>
      <c r="EQ4158" s="1"/>
      <c r="ER4158" s="1"/>
      <c r="ES4158" s="1"/>
      <c r="ET4158" s="1"/>
      <c r="EU4158" s="1"/>
      <c r="EV4158" s="1"/>
      <c r="EW4158" s="1"/>
      <c r="EX4158" s="1"/>
      <c r="EY4158" s="1"/>
      <c r="EZ4158" s="1"/>
      <c r="FA4158" s="1"/>
      <c r="FB4158" s="1"/>
      <c r="FC4158" s="1"/>
      <c r="FD4158" s="1"/>
      <c r="FE4158" s="1"/>
      <c r="FF4158" s="1"/>
      <c r="FG4158" s="1"/>
      <c r="FH4158" s="1"/>
      <c r="FI4158" s="1"/>
      <c r="FJ4158" s="1"/>
      <c r="FK4158" s="1"/>
      <c r="FL4158" s="1"/>
      <c r="FM4158" s="1"/>
      <c r="FN4158" s="1"/>
      <c r="FO4158" s="1"/>
      <c r="FP4158" s="1"/>
      <c r="FQ4158" s="1"/>
      <c r="FR4158" s="1"/>
      <c r="FS4158" s="1"/>
      <c r="FT4158" s="1"/>
      <c r="FU4158" s="1"/>
      <c r="FV4158" s="1"/>
      <c r="FW4158" s="1"/>
      <c r="FX4158" s="1"/>
      <c r="FY4158" s="1"/>
      <c r="FZ4158" s="1"/>
      <c r="GA4158" s="1"/>
      <c r="GB4158" s="1"/>
      <c r="GC4158" s="1"/>
      <c r="GD4158" s="1"/>
      <c r="GE4158" s="1"/>
      <c r="GF4158" s="1"/>
      <c r="GG4158" s="1"/>
      <c r="GH4158" s="1"/>
      <c r="GI4158" s="1"/>
      <c r="GJ4158" s="1"/>
      <c r="GK4158"/>
      <c r="GL4158"/>
      <c r="GM4158"/>
      <c r="GN4158"/>
      <c r="GO4158"/>
      <c r="GP4158"/>
      <c r="GQ4158"/>
      <c r="GR4158"/>
      <c r="GS4158"/>
      <c r="GT4158"/>
      <c r="GU4158"/>
      <c r="GV4158"/>
      <c r="GW4158"/>
      <c r="GX4158"/>
      <c r="GY4158"/>
      <c r="GZ4158"/>
      <c r="HA4158"/>
      <c r="HB4158"/>
      <c r="HC4158"/>
      <c r="HD4158"/>
      <c r="HE4158"/>
    </row>
    <row r="4159" spans="4:213" s="25" customFormat="1" x14ac:dyDescent="0.25">
      <c r="D4159" s="19"/>
      <c r="E4159" s="19"/>
      <c r="F4159" s="20"/>
      <c r="G4159" s="20"/>
      <c r="H4159" s="20"/>
      <c r="I4159" s="20"/>
      <c r="J4159" s="21"/>
      <c r="K4159" s="21"/>
      <c r="L4159" s="20"/>
      <c r="M4159" s="20"/>
      <c r="N4159" s="22"/>
      <c r="O4159" s="22"/>
      <c r="P4159" s="22"/>
      <c r="Q4159" s="22"/>
      <c r="R4159" s="19"/>
      <c r="S4159" s="19"/>
      <c r="T4159" s="19"/>
      <c r="U4159" s="20"/>
      <c r="V4159" s="20"/>
      <c r="W4159" s="20"/>
      <c r="X4159" s="27"/>
      <c r="Y4159" s="253"/>
      <c r="Z4159" s="30"/>
      <c r="AA4159" s="30"/>
      <c r="AB4159" s="31"/>
      <c r="AC4159" s="31"/>
      <c r="AD4159" s="31"/>
      <c r="AE4159" s="31"/>
      <c r="AF4159" s="31"/>
      <c r="AG4159" s="241"/>
      <c r="AH4159" s="31"/>
      <c r="AI4159" s="31"/>
      <c r="AJ4159" s="31"/>
      <c r="AK4159" s="31"/>
      <c r="AL4159" s="120"/>
      <c r="AQ4159" s="26"/>
      <c r="AW4159" s="19"/>
      <c r="AX4159" s="19"/>
      <c r="AY4159" s="19"/>
      <c r="AZ4159" s="19"/>
      <c r="BA4159" s="19"/>
      <c r="BB4159" s="19"/>
      <c r="BC4159" s="1"/>
      <c r="BD4159"/>
      <c r="BE4159"/>
      <c r="BF4159" s="1"/>
      <c r="BG4159"/>
      <c r="BH4159"/>
      <c r="BI4159"/>
      <c r="BJ4159" s="1"/>
      <c r="BK4159" s="1"/>
      <c r="BL4159"/>
      <c r="BM4159" s="1"/>
      <c r="BN4159" s="1"/>
      <c r="BO4159" s="1"/>
      <c r="BP4159" s="1"/>
      <c r="BQ4159" s="1"/>
      <c r="BR4159" s="1"/>
      <c r="BS4159" s="1"/>
      <c r="BT4159" s="22"/>
      <c r="BU4159" s="1"/>
      <c r="BV4159" s="1"/>
      <c r="BW4159" s="1"/>
      <c r="BX4159" s="1"/>
      <c r="BY4159" s="1"/>
      <c r="BZ4159" s="1"/>
      <c r="CA4159" s="1"/>
      <c r="CB4159" s="1"/>
      <c r="CC4159" s="1"/>
      <c r="CD4159" s="1"/>
      <c r="CE4159" s="1"/>
      <c r="CF4159" s="1"/>
      <c r="CG4159" s="1"/>
      <c r="CH4159" s="1"/>
      <c r="CI4159" s="1"/>
      <c r="CJ4159" s="1"/>
      <c r="CK4159" s="1"/>
      <c r="CL4159" s="1"/>
      <c r="CM4159" s="1"/>
      <c r="CN4159" s="1"/>
      <c r="CO4159" s="1"/>
      <c r="CP4159" s="1"/>
      <c r="CQ4159" s="1"/>
      <c r="CR4159" s="1"/>
      <c r="CS4159" s="1"/>
      <c r="CT4159" s="1"/>
      <c r="CU4159" s="1"/>
      <c r="CV4159" s="1"/>
      <c r="CW4159" s="1"/>
      <c r="CX4159" s="1"/>
      <c r="CY4159" s="1"/>
      <c r="CZ4159" s="1"/>
      <c r="DA4159" s="1"/>
      <c r="DB4159" s="1"/>
      <c r="DC4159" s="1"/>
      <c r="DD4159" s="1"/>
      <c r="DE4159" s="1"/>
      <c r="DF4159" s="1"/>
      <c r="DG4159" s="1"/>
      <c r="DH4159" s="1"/>
      <c r="DI4159" s="1"/>
      <c r="DJ4159" s="1"/>
      <c r="DK4159" s="1"/>
      <c r="DL4159" s="1"/>
      <c r="DM4159" s="1"/>
      <c r="DN4159" s="1"/>
      <c r="DO4159" s="1"/>
      <c r="DP4159" s="1"/>
      <c r="DQ4159" s="1"/>
      <c r="DR4159" s="1"/>
      <c r="DS4159" s="1"/>
      <c r="DT4159" s="1"/>
      <c r="DU4159" s="1"/>
      <c r="DV4159" s="1"/>
      <c r="DW4159" s="1"/>
      <c r="DX4159" s="1"/>
      <c r="DY4159" s="1"/>
      <c r="DZ4159" s="1"/>
      <c r="EA4159" s="1"/>
      <c r="EB4159" s="1"/>
      <c r="EC4159" s="1"/>
      <c r="ED4159" s="1"/>
      <c r="EE4159" s="1"/>
      <c r="EF4159" s="1"/>
      <c r="EG4159" s="1"/>
      <c r="EH4159" s="1"/>
      <c r="EI4159" s="1"/>
      <c r="EJ4159" s="1"/>
      <c r="EK4159" s="1"/>
      <c r="EL4159" s="1"/>
      <c r="EM4159" s="1"/>
      <c r="EN4159" s="1"/>
      <c r="EO4159" s="1"/>
      <c r="EP4159" s="1"/>
      <c r="EQ4159" s="1"/>
      <c r="ER4159" s="1"/>
      <c r="ES4159" s="1"/>
      <c r="ET4159" s="1"/>
      <c r="EU4159" s="1"/>
      <c r="EV4159" s="1"/>
      <c r="EW4159" s="1"/>
      <c r="EX4159" s="1"/>
      <c r="EY4159" s="1"/>
      <c r="EZ4159" s="1"/>
      <c r="FA4159" s="1"/>
      <c r="FB4159" s="1"/>
      <c r="FC4159" s="1"/>
      <c r="FD4159" s="1"/>
      <c r="FE4159" s="1"/>
      <c r="FF4159" s="1"/>
      <c r="FG4159" s="1"/>
      <c r="FH4159" s="1"/>
      <c r="FI4159" s="1"/>
      <c r="FJ4159" s="1"/>
      <c r="FK4159" s="1"/>
      <c r="FL4159" s="1"/>
      <c r="FM4159" s="1"/>
      <c r="FN4159" s="1"/>
      <c r="FO4159" s="1"/>
      <c r="FP4159" s="1"/>
      <c r="FQ4159" s="1"/>
      <c r="FR4159" s="1"/>
      <c r="FS4159" s="1"/>
      <c r="FT4159" s="1"/>
      <c r="FU4159" s="1"/>
      <c r="FV4159" s="1"/>
      <c r="FW4159" s="1"/>
      <c r="FX4159" s="1"/>
      <c r="FY4159" s="1"/>
      <c r="FZ4159" s="1"/>
      <c r="GA4159" s="1"/>
      <c r="GB4159" s="1"/>
      <c r="GC4159" s="1"/>
      <c r="GD4159" s="1"/>
      <c r="GE4159" s="1"/>
      <c r="GF4159" s="1"/>
      <c r="GG4159" s="1"/>
      <c r="GH4159" s="1"/>
      <c r="GI4159" s="1"/>
      <c r="GJ4159" s="1"/>
      <c r="GK4159"/>
      <c r="GL4159"/>
      <c r="GM4159"/>
      <c r="GN4159"/>
      <c r="GO4159"/>
      <c r="GP4159"/>
      <c r="GQ4159"/>
      <c r="GR4159"/>
      <c r="GS4159"/>
      <c r="GT4159"/>
      <c r="GU4159"/>
      <c r="GV4159"/>
      <c r="GW4159"/>
      <c r="GX4159"/>
      <c r="GY4159"/>
      <c r="GZ4159"/>
      <c r="HA4159"/>
      <c r="HB4159"/>
      <c r="HC4159"/>
      <c r="HD4159"/>
      <c r="HE4159"/>
    </row>
    <row r="4160" spans="4:213" s="25" customFormat="1" x14ac:dyDescent="0.25">
      <c r="D4160" s="19"/>
      <c r="E4160" s="19"/>
      <c r="F4160" s="20"/>
      <c r="G4160" s="20"/>
      <c r="H4160" s="20"/>
      <c r="I4160" s="20"/>
      <c r="J4160" s="21"/>
      <c r="K4160" s="21"/>
      <c r="L4160" s="20"/>
      <c r="M4160" s="20"/>
      <c r="N4160" s="22"/>
      <c r="O4160" s="22"/>
      <c r="P4160" s="22"/>
      <c r="Q4160" s="22"/>
      <c r="R4160" s="19"/>
      <c r="S4160" s="19"/>
      <c r="T4160" s="19"/>
      <c r="U4160" s="20"/>
      <c r="V4160" s="20"/>
      <c r="W4160" s="20"/>
      <c r="X4160" s="27"/>
      <c r="Y4160" s="253"/>
      <c r="Z4160" s="30"/>
      <c r="AA4160" s="30"/>
      <c r="AB4160" s="31"/>
      <c r="AC4160" s="31"/>
      <c r="AD4160" s="31"/>
      <c r="AE4160" s="31"/>
      <c r="AF4160" s="31"/>
      <c r="AG4160" s="241"/>
      <c r="AH4160" s="31"/>
      <c r="AI4160" s="31"/>
      <c r="AJ4160" s="31"/>
      <c r="AK4160" s="31"/>
      <c r="AL4160" s="120"/>
      <c r="AQ4160" s="26"/>
      <c r="AW4160" s="19"/>
      <c r="AX4160" s="19"/>
      <c r="AY4160" s="19"/>
      <c r="AZ4160" s="19"/>
      <c r="BA4160" s="19"/>
      <c r="BB4160" s="19"/>
      <c r="BC4160" s="1"/>
      <c r="BD4160"/>
      <c r="BE4160"/>
      <c r="BF4160" s="1"/>
      <c r="BG4160"/>
      <c r="BH4160"/>
      <c r="BI4160"/>
      <c r="BJ4160" s="1"/>
      <c r="BK4160" s="1"/>
      <c r="BL4160"/>
      <c r="BM4160" s="1"/>
      <c r="BN4160" s="1"/>
      <c r="BO4160" s="1"/>
      <c r="BP4160" s="1"/>
      <c r="BQ4160" s="1"/>
      <c r="BR4160" s="1"/>
      <c r="BS4160" s="1"/>
      <c r="BT4160" s="22"/>
      <c r="BU4160" s="1"/>
      <c r="BV4160" s="1"/>
      <c r="BW4160" s="1"/>
      <c r="BX4160" s="1"/>
      <c r="BY4160" s="1"/>
      <c r="BZ4160" s="1"/>
      <c r="CA4160" s="1"/>
      <c r="CB4160" s="1"/>
      <c r="CC4160" s="1"/>
      <c r="CD4160" s="1"/>
      <c r="CE4160" s="1"/>
      <c r="CF4160" s="1"/>
      <c r="CG4160" s="1"/>
      <c r="CH4160" s="1"/>
      <c r="CI4160" s="1"/>
      <c r="CJ4160" s="1"/>
      <c r="CK4160" s="1"/>
      <c r="CL4160" s="1"/>
      <c r="CM4160" s="1"/>
      <c r="CN4160" s="1"/>
      <c r="CO4160" s="1"/>
      <c r="CP4160" s="1"/>
      <c r="CQ4160" s="1"/>
      <c r="CR4160" s="1"/>
      <c r="CS4160" s="1"/>
      <c r="CT4160" s="1"/>
      <c r="CU4160" s="1"/>
      <c r="CV4160" s="1"/>
      <c r="CW4160" s="1"/>
      <c r="CX4160" s="1"/>
      <c r="CY4160" s="1"/>
      <c r="CZ4160" s="1"/>
      <c r="DA4160" s="1"/>
      <c r="DB4160" s="1"/>
      <c r="DC4160" s="1"/>
      <c r="DD4160" s="1"/>
      <c r="DE4160" s="1"/>
      <c r="DF4160" s="1"/>
      <c r="DG4160" s="1"/>
      <c r="DH4160" s="1"/>
      <c r="DI4160" s="1"/>
      <c r="DJ4160" s="1"/>
      <c r="DK4160" s="1"/>
      <c r="DL4160" s="1"/>
      <c r="DM4160" s="1"/>
      <c r="DN4160" s="1"/>
      <c r="DO4160" s="1"/>
      <c r="DP4160" s="1"/>
      <c r="DQ4160" s="1"/>
      <c r="DR4160" s="1"/>
      <c r="DS4160" s="1"/>
      <c r="DT4160" s="1"/>
      <c r="DU4160" s="1"/>
      <c r="DV4160" s="1"/>
      <c r="DW4160" s="1"/>
      <c r="DX4160" s="1"/>
      <c r="DY4160" s="1"/>
      <c r="DZ4160" s="1"/>
      <c r="EA4160" s="1"/>
      <c r="EB4160" s="1"/>
      <c r="EC4160" s="1"/>
      <c r="ED4160" s="1"/>
      <c r="EE4160" s="1"/>
      <c r="EF4160" s="1"/>
      <c r="EG4160" s="1"/>
      <c r="EH4160" s="1"/>
      <c r="EI4160" s="1"/>
      <c r="EJ4160" s="1"/>
      <c r="EK4160" s="1"/>
      <c r="EL4160" s="1"/>
      <c r="EM4160" s="1"/>
      <c r="EN4160" s="1"/>
      <c r="EO4160" s="1"/>
      <c r="EP4160" s="1"/>
      <c r="EQ4160" s="1"/>
      <c r="ER4160" s="1"/>
      <c r="ES4160" s="1"/>
      <c r="ET4160" s="1"/>
      <c r="EU4160" s="1"/>
      <c r="EV4160" s="1"/>
      <c r="EW4160" s="1"/>
      <c r="EX4160" s="1"/>
      <c r="EY4160" s="1"/>
      <c r="EZ4160" s="1"/>
      <c r="FA4160" s="1"/>
      <c r="FB4160" s="1"/>
      <c r="FC4160" s="1"/>
      <c r="FD4160" s="1"/>
      <c r="FE4160" s="1"/>
      <c r="FF4160" s="1"/>
      <c r="FG4160" s="1"/>
      <c r="FH4160" s="1"/>
      <c r="FI4160" s="1"/>
      <c r="FJ4160" s="1"/>
      <c r="FK4160" s="1"/>
      <c r="FL4160" s="1"/>
      <c r="FM4160" s="1"/>
      <c r="FN4160" s="1"/>
      <c r="FO4160" s="1"/>
      <c r="FP4160" s="1"/>
      <c r="FQ4160" s="1"/>
      <c r="FR4160" s="1"/>
      <c r="FS4160" s="1"/>
      <c r="FT4160" s="1"/>
      <c r="FU4160" s="1"/>
      <c r="FV4160" s="1"/>
      <c r="FW4160" s="1"/>
      <c r="FX4160" s="1"/>
      <c r="FY4160" s="1"/>
      <c r="FZ4160" s="1"/>
      <c r="GA4160" s="1"/>
      <c r="GB4160" s="1"/>
      <c r="GC4160" s="1"/>
      <c r="GD4160" s="1"/>
      <c r="GE4160" s="1"/>
      <c r="GF4160" s="1"/>
      <c r="GG4160" s="1"/>
      <c r="GH4160" s="1"/>
      <c r="GI4160" s="1"/>
      <c r="GJ4160" s="1"/>
      <c r="GK4160"/>
      <c r="GL4160"/>
      <c r="GM4160"/>
      <c r="GN4160"/>
      <c r="GO4160"/>
      <c r="GP4160"/>
      <c r="GQ4160"/>
      <c r="GR4160"/>
      <c r="GS4160"/>
      <c r="GT4160"/>
      <c r="GU4160"/>
      <c r="GV4160"/>
      <c r="GW4160"/>
      <c r="GX4160"/>
      <c r="GY4160"/>
      <c r="GZ4160"/>
      <c r="HA4160"/>
      <c r="HB4160"/>
      <c r="HC4160"/>
      <c r="HD4160"/>
      <c r="HE4160"/>
    </row>
    <row r="4161" spans="4:213" s="25" customFormat="1" x14ac:dyDescent="0.25">
      <c r="D4161" s="19"/>
      <c r="E4161" s="19"/>
      <c r="F4161" s="20"/>
      <c r="G4161" s="20"/>
      <c r="H4161" s="20"/>
      <c r="I4161" s="20"/>
      <c r="J4161" s="21"/>
      <c r="K4161" s="21"/>
      <c r="L4161" s="20"/>
      <c r="M4161" s="20"/>
      <c r="N4161" s="22"/>
      <c r="O4161" s="22"/>
      <c r="P4161" s="22"/>
      <c r="Q4161" s="22"/>
      <c r="R4161" s="19"/>
      <c r="S4161" s="19"/>
      <c r="T4161" s="19"/>
      <c r="U4161" s="20"/>
      <c r="V4161" s="20"/>
      <c r="W4161" s="20"/>
      <c r="X4161" s="27"/>
      <c r="Y4161" s="253"/>
      <c r="Z4161" s="30"/>
      <c r="AA4161" s="30"/>
      <c r="AB4161" s="31"/>
      <c r="AC4161" s="31"/>
      <c r="AD4161" s="31"/>
      <c r="AE4161" s="31"/>
      <c r="AF4161" s="31"/>
      <c r="AG4161" s="241"/>
      <c r="AH4161" s="31"/>
      <c r="AI4161" s="31"/>
      <c r="AJ4161" s="31"/>
      <c r="AK4161" s="31"/>
      <c r="AL4161" s="120"/>
      <c r="AQ4161" s="26"/>
      <c r="AW4161" s="19"/>
      <c r="AX4161" s="19"/>
      <c r="AY4161" s="19"/>
      <c r="AZ4161" s="19"/>
      <c r="BA4161" s="19"/>
      <c r="BB4161" s="19"/>
      <c r="BC4161" s="1"/>
      <c r="BD4161"/>
      <c r="BE4161"/>
      <c r="BF4161" s="1"/>
      <c r="BG4161"/>
      <c r="BH4161"/>
      <c r="BI4161"/>
      <c r="BJ4161" s="1"/>
      <c r="BK4161" s="1"/>
      <c r="BL4161"/>
      <c r="BM4161" s="1"/>
      <c r="BN4161" s="1"/>
      <c r="BO4161" s="1"/>
      <c r="BP4161" s="1"/>
      <c r="BQ4161" s="1"/>
      <c r="BR4161" s="1"/>
      <c r="BS4161" s="1"/>
      <c r="BT4161" s="22"/>
      <c r="BU4161" s="1"/>
      <c r="BV4161" s="1"/>
      <c r="BW4161" s="1"/>
      <c r="BX4161" s="1"/>
      <c r="BY4161" s="1"/>
      <c r="BZ4161" s="1"/>
      <c r="CA4161" s="1"/>
      <c r="CB4161" s="1"/>
      <c r="CC4161" s="1"/>
      <c r="CD4161" s="1"/>
      <c r="CE4161" s="1"/>
      <c r="CF4161" s="1"/>
      <c r="CG4161" s="1"/>
      <c r="CH4161" s="1"/>
      <c r="CI4161" s="1"/>
      <c r="CJ4161" s="1"/>
      <c r="CK4161" s="1"/>
      <c r="CL4161" s="1"/>
      <c r="CM4161" s="1"/>
      <c r="CN4161" s="1"/>
      <c r="CO4161" s="1"/>
      <c r="CP4161" s="1"/>
      <c r="CQ4161" s="1"/>
      <c r="CR4161" s="1"/>
      <c r="CS4161" s="1"/>
      <c r="CT4161" s="1"/>
      <c r="CU4161" s="1"/>
      <c r="CV4161" s="1"/>
      <c r="CW4161" s="1"/>
      <c r="CX4161" s="1"/>
      <c r="CY4161" s="1"/>
      <c r="CZ4161" s="1"/>
      <c r="DA4161" s="1"/>
      <c r="DB4161" s="1"/>
      <c r="DC4161" s="1"/>
      <c r="DD4161" s="1"/>
      <c r="DE4161" s="1"/>
      <c r="DF4161" s="1"/>
      <c r="DG4161" s="1"/>
      <c r="DH4161" s="1"/>
      <c r="DI4161" s="1"/>
      <c r="DJ4161" s="1"/>
      <c r="DK4161" s="1"/>
      <c r="DL4161" s="1"/>
      <c r="DM4161" s="1"/>
      <c r="DN4161" s="1"/>
      <c r="DO4161" s="1"/>
      <c r="DP4161" s="1"/>
      <c r="DQ4161" s="1"/>
      <c r="DR4161" s="1"/>
      <c r="DS4161" s="1"/>
      <c r="DT4161" s="1"/>
      <c r="DU4161" s="1"/>
      <c r="DV4161" s="1"/>
      <c r="DW4161" s="1"/>
      <c r="DX4161" s="1"/>
      <c r="DY4161" s="1"/>
      <c r="DZ4161" s="1"/>
      <c r="EA4161" s="1"/>
      <c r="EB4161" s="1"/>
      <c r="EC4161" s="1"/>
      <c r="ED4161" s="1"/>
      <c r="EE4161" s="1"/>
      <c r="EF4161" s="1"/>
      <c r="EG4161" s="1"/>
      <c r="EH4161" s="1"/>
      <c r="EI4161" s="1"/>
      <c r="EJ4161" s="1"/>
      <c r="EK4161" s="1"/>
      <c r="EL4161" s="1"/>
      <c r="EM4161" s="1"/>
      <c r="EN4161" s="1"/>
      <c r="EO4161" s="1"/>
      <c r="EP4161" s="1"/>
      <c r="EQ4161" s="1"/>
      <c r="ER4161" s="1"/>
      <c r="ES4161" s="1"/>
      <c r="ET4161" s="1"/>
      <c r="EU4161" s="1"/>
      <c r="EV4161" s="1"/>
      <c r="EW4161" s="1"/>
      <c r="EX4161" s="1"/>
      <c r="EY4161" s="1"/>
      <c r="EZ4161" s="1"/>
      <c r="FA4161" s="1"/>
      <c r="FB4161" s="1"/>
      <c r="FC4161" s="1"/>
      <c r="FD4161" s="1"/>
      <c r="FE4161" s="1"/>
      <c r="FF4161" s="1"/>
      <c r="FG4161" s="1"/>
      <c r="FH4161" s="1"/>
      <c r="FI4161" s="1"/>
      <c r="FJ4161" s="1"/>
      <c r="FK4161" s="1"/>
      <c r="FL4161" s="1"/>
      <c r="FM4161" s="1"/>
      <c r="FN4161" s="1"/>
      <c r="FO4161" s="1"/>
      <c r="FP4161" s="1"/>
      <c r="FQ4161" s="1"/>
      <c r="FR4161" s="1"/>
      <c r="FS4161" s="1"/>
      <c r="FT4161" s="1"/>
      <c r="FU4161" s="1"/>
      <c r="FV4161" s="1"/>
      <c r="FW4161" s="1"/>
      <c r="FX4161" s="1"/>
      <c r="FY4161" s="1"/>
      <c r="FZ4161" s="1"/>
      <c r="GA4161" s="1"/>
      <c r="GB4161" s="1"/>
      <c r="GC4161" s="1"/>
      <c r="GD4161" s="1"/>
      <c r="GE4161" s="1"/>
      <c r="GF4161" s="1"/>
      <c r="GG4161" s="1"/>
      <c r="GH4161" s="1"/>
      <c r="GI4161" s="1"/>
      <c r="GJ4161" s="1"/>
      <c r="GK4161"/>
      <c r="GL4161"/>
      <c r="GM4161"/>
      <c r="GN4161"/>
      <c r="GO4161"/>
      <c r="GP4161"/>
      <c r="GQ4161"/>
      <c r="GR4161"/>
      <c r="GS4161"/>
      <c r="GT4161"/>
      <c r="GU4161"/>
      <c r="GV4161"/>
      <c r="GW4161"/>
      <c r="GX4161"/>
      <c r="GY4161"/>
      <c r="GZ4161"/>
      <c r="HA4161"/>
      <c r="HB4161"/>
      <c r="HC4161"/>
      <c r="HD4161"/>
      <c r="HE4161"/>
    </row>
    <row r="4162" spans="4:213" s="25" customFormat="1" x14ac:dyDescent="0.25">
      <c r="D4162" s="19"/>
      <c r="E4162" s="19"/>
      <c r="F4162" s="20"/>
      <c r="G4162" s="20"/>
      <c r="H4162" s="20"/>
      <c r="I4162" s="20"/>
      <c r="J4162" s="21"/>
      <c r="K4162" s="21"/>
      <c r="L4162" s="20"/>
      <c r="M4162" s="20"/>
      <c r="N4162" s="22"/>
      <c r="O4162" s="22"/>
      <c r="P4162" s="22"/>
      <c r="Q4162" s="22"/>
      <c r="R4162" s="19"/>
      <c r="S4162" s="19"/>
      <c r="T4162" s="19"/>
      <c r="U4162" s="20"/>
      <c r="V4162" s="20"/>
      <c r="W4162" s="20"/>
      <c r="X4162" s="27"/>
      <c r="Y4162" s="253"/>
      <c r="Z4162" s="30"/>
      <c r="AA4162" s="30"/>
      <c r="AB4162" s="31"/>
      <c r="AC4162" s="31"/>
      <c r="AD4162" s="31"/>
      <c r="AE4162" s="31"/>
      <c r="AF4162" s="31"/>
      <c r="AG4162" s="241"/>
      <c r="AH4162" s="31"/>
      <c r="AI4162" s="31"/>
      <c r="AJ4162" s="31"/>
      <c r="AK4162" s="31"/>
      <c r="AL4162" s="120"/>
      <c r="AQ4162" s="26"/>
      <c r="AW4162" s="19"/>
      <c r="AX4162" s="19"/>
      <c r="AY4162" s="19"/>
      <c r="AZ4162" s="19"/>
      <c r="BA4162" s="19"/>
      <c r="BB4162" s="19"/>
      <c r="BC4162" s="1"/>
      <c r="BD4162"/>
      <c r="BE4162"/>
      <c r="BF4162" s="1"/>
      <c r="BG4162"/>
      <c r="BH4162"/>
      <c r="BI4162"/>
      <c r="BJ4162" s="1"/>
      <c r="BK4162" s="1"/>
      <c r="BL4162"/>
      <c r="BM4162" s="1"/>
      <c r="BN4162" s="1"/>
      <c r="BO4162" s="1"/>
      <c r="BP4162" s="1"/>
      <c r="BQ4162" s="1"/>
      <c r="BR4162" s="1"/>
      <c r="BS4162" s="1"/>
      <c r="BT4162" s="22"/>
      <c r="BU4162" s="1"/>
      <c r="BV4162" s="1"/>
      <c r="BW4162" s="1"/>
      <c r="BX4162" s="1"/>
      <c r="BY4162" s="1"/>
      <c r="BZ4162" s="1"/>
      <c r="CA4162" s="1"/>
      <c r="CB4162" s="1"/>
      <c r="CC4162" s="1"/>
      <c r="CD4162" s="1"/>
      <c r="CE4162" s="1"/>
      <c r="CF4162" s="1"/>
      <c r="CG4162" s="1"/>
      <c r="CH4162" s="1"/>
      <c r="CI4162" s="1"/>
      <c r="CJ4162" s="1"/>
      <c r="CK4162" s="1"/>
      <c r="CL4162" s="1"/>
      <c r="CM4162" s="1"/>
      <c r="CN4162" s="1"/>
      <c r="CO4162" s="1"/>
      <c r="CP4162" s="1"/>
      <c r="CQ4162" s="1"/>
      <c r="CR4162" s="1"/>
      <c r="CS4162" s="1"/>
      <c r="CT4162" s="1"/>
      <c r="CU4162" s="1"/>
      <c r="CV4162" s="1"/>
      <c r="CW4162" s="1"/>
      <c r="CX4162" s="1"/>
      <c r="CY4162" s="1"/>
      <c r="CZ4162" s="1"/>
      <c r="DA4162" s="1"/>
      <c r="DB4162" s="1"/>
      <c r="DC4162" s="1"/>
      <c r="DD4162" s="1"/>
      <c r="DE4162" s="1"/>
      <c r="DF4162" s="1"/>
      <c r="DG4162" s="1"/>
      <c r="DH4162" s="1"/>
      <c r="DI4162" s="1"/>
      <c r="DJ4162" s="1"/>
      <c r="DK4162" s="1"/>
      <c r="DL4162" s="1"/>
      <c r="DM4162" s="1"/>
      <c r="DN4162" s="1"/>
      <c r="DO4162" s="1"/>
      <c r="DP4162" s="1"/>
      <c r="DQ4162" s="1"/>
      <c r="DR4162" s="1"/>
      <c r="DS4162" s="1"/>
      <c r="DT4162" s="1"/>
      <c r="DU4162" s="1"/>
      <c r="DV4162" s="1"/>
      <c r="DW4162" s="1"/>
      <c r="DX4162" s="1"/>
      <c r="DY4162" s="1"/>
      <c r="DZ4162" s="1"/>
      <c r="EA4162" s="1"/>
      <c r="EB4162" s="1"/>
      <c r="EC4162" s="1"/>
      <c r="ED4162" s="1"/>
      <c r="EE4162" s="1"/>
      <c r="EF4162" s="1"/>
      <c r="EG4162" s="1"/>
      <c r="EH4162" s="1"/>
      <c r="EI4162" s="1"/>
      <c r="EJ4162" s="1"/>
      <c r="EK4162" s="1"/>
      <c r="EL4162" s="1"/>
      <c r="EM4162" s="1"/>
      <c r="EN4162" s="1"/>
      <c r="EO4162" s="1"/>
      <c r="EP4162" s="1"/>
      <c r="EQ4162" s="1"/>
      <c r="ER4162" s="1"/>
      <c r="ES4162" s="1"/>
      <c r="ET4162" s="1"/>
      <c r="EU4162" s="1"/>
      <c r="EV4162" s="1"/>
      <c r="EW4162" s="1"/>
      <c r="EX4162" s="1"/>
      <c r="EY4162" s="1"/>
      <c r="EZ4162" s="1"/>
      <c r="FA4162" s="1"/>
      <c r="FB4162" s="1"/>
      <c r="FC4162" s="1"/>
      <c r="FD4162" s="1"/>
      <c r="FE4162" s="1"/>
      <c r="FF4162" s="1"/>
      <c r="FG4162" s="1"/>
      <c r="FH4162" s="1"/>
      <c r="FI4162" s="1"/>
      <c r="FJ4162" s="1"/>
      <c r="FK4162" s="1"/>
      <c r="FL4162" s="1"/>
      <c r="FM4162" s="1"/>
      <c r="FN4162" s="1"/>
      <c r="FO4162" s="1"/>
      <c r="FP4162" s="1"/>
      <c r="FQ4162" s="1"/>
      <c r="FR4162" s="1"/>
      <c r="FS4162" s="1"/>
      <c r="FT4162" s="1"/>
      <c r="FU4162" s="1"/>
      <c r="FV4162" s="1"/>
      <c r="FW4162" s="1"/>
      <c r="FX4162" s="1"/>
      <c r="FY4162" s="1"/>
      <c r="FZ4162" s="1"/>
      <c r="GA4162" s="1"/>
      <c r="GB4162" s="1"/>
      <c r="GC4162" s="1"/>
      <c r="GD4162" s="1"/>
      <c r="GE4162" s="1"/>
      <c r="GF4162" s="1"/>
      <c r="GG4162" s="1"/>
      <c r="GH4162" s="1"/>
      <c r="GI4162" s="1"/>
      <c r="GJ4162" s="1"/>
      <c r="GK4162"/>
      <c r="GL4162"/>
      <c r="GM4162"/>
      <c r="GN4162"/>
      <c r="GO4162"/>
      <c r="GP4162"/>
      <c r="GQ4162"/>
      <c r="GR4162"/>
      <c r="GS4162"/>
      <c r="GT4162"/>
      <c r="GU4162"/>
      <c r="GV4162"/>
      <c r="GW4162"/>
      <c r="GX4162"/>
      <c r="GY4162"/>
      <c r="GZ4162"/>
      <c r="HA4162"/>
      <c r="HB4162"/>
      <c r="HC4162"/>
      <c r="HD4162"/>
      <c r="HE4162"/>
    </row>
    <row r="4163" spans="4:213" s="25" customFormat="1" x14ac:dyDescent="0.25">
      <c r="D4163" s="19"/>
      <c r="E4163" s="19"/>
      <c r="F4163" s="20"/>
      <c r="G4163" s="20"/>
      <c r="H4163" s="20"/>
      <c r="I4163" s="20"/>
      <c r="J4163" s="21"/>
      <c r="K4163" s="21"/>
      <c r="L4163" s="20"/>
      <c r="M4163" s="20"/>
      <c r="N4163" s="22"/>
      <c r="O4163" s="22"/>
      <c r="P4163" s="22"/>
      <c r="Q4163" s="22"/>
      <c r="R4163" s="19"/>
      <c r="S4163" s="19"/>
      <c r="T4163" s="19"/>
      <c r="U4163" s="20"/>
      <c r="V4163" s="20"/>
      <c r="W4163" s="20"/>
      <c r="X4163" s="27"/>
      <c r="Y4163" s="253"/>
      <c r="Z4163" s="30"/>
      <c r="AA4163" s="30"/>
      <c r="AB4163" s="31"/>
      <c r="AC4163" s="31"/>
      <c r="AD4163" s="31"/>
      <c r="AE4163" s="31"/>
      <c r="AF4163" s="31"/>
      <c r="AG4163" s="241"/>
      <c r="AH4163" s="31"/>
      <c r="AI4163" s="31"/>
      <c r="AJ4163" s="31"/>
      <c r="AK4163" s="31"/>
      <c r="AL4163" s="120"/>
      <c r="AQ4163" s="26"/>
      <c r="AW4163" s="19"/>
      <c r="AX4163" s="19"/>
      <c r="AY4163" s="19"/>
      <c r="AZ4163" s="19"/>
      <c r="BA4163" s="19"/>
      <c r="BB4163" s="19"/>
      <c r="BC4163" s="1"/>
      <c r="BD4163"/>
      <c r="BE4163"/>
      <c r="BF4163" s="1"/>
      <c r="BG4163"/>
      <c r="BH4163"/>
      <c r="BI4163"/>
      <c r="BJ4163" s="1"/>
      <c r="BK4163" s="1"/>
      <c r="BL4163"/>
      <c r="BM4163" s="1"/>
      <c r="BN4163" s="1"/>
      <c r="BO4163" s="1"/>
      <c r="BP4163" s="1"/>
      <c r="BQ4163" s="1"/>
      <c r="BR4163" s="1"/>
      <c r="BS4163" s="1"/>
      <c r="BT4163" s="22"/>
      <c r="BU4163" s="1"/>
      <c r="BV4163" s="1"/>
      <c r="BW4163" s="1"/>
      <c r="BX4163" s="1"/>
      <c r="BY4163" s="1"/>
      <c r="BZ4163" s="1"/>
      <c r="CA4163" s="1"/>
      <c r="CB4163" s="1"/>
      <c r="CC4163" s="1"/>
      <c r="CD4163" s="1"/>
      <c r="CE4163" s="1"/>
      <c r="CF4163" s="1"/>
      <c r="CG4163" s="1"/>
      <c r="CH4163" s="1"/>
      <c r="CI4163" s="1"/>
      <c r="CJ4163" s="1"/>
      <c r="CK4163" s="1"/>
      <c r="CL4163" s="1"/>
      <c r="CM4163" s="1"/>
      <c r="CN4163" s="1"/>
      <c r="CO4163" s="1"/>
      <c r="CP4163" s="1"/>
      <c r="CQ4163" s="1"/>
      <c r="CR4163" s="1"/>
      <c r="CS4163" s="1"/>
      <c r="CT4163" s="1"/>
      <c r="CU4163" s="1"/>
      <c r="CV4163" s="1"/>
      <c r="CW4163" s="1"/>
      <c r="CX4163" s="1"/>
      <c r="CY4163" s="1"/>
      <c r="CZ4163" s="1"/>
      <c r="DA4163" s="1"/>
      <c r="DB4163" s="1"/>
      <c r="DC4163" s="1"/>
      <c r="DD4163" s="1"/>
      <c r="DE4163" s="1"/>
      <c r="DF4163" s="1"/>
      <c r="DG4163" s="1"/>
      <c r="DH4163" s="1"/>
      <c r="DI4163" s="1"/>
      <c r="DJ4163" s="1"/>
      <c r="DK4163" s="1"/>
      <c r="DL4163" s="1"/>
      <c r="DM4163" s="1"/>
      <c r="DN4163" s="1"/>
      <c r="DO4163" s="1"/>
      <c r="DP4163" s="1"/>
      <c r="DQ4163" s="1"/>
      <c r="DR4163" s="1"/>
      <c r="DS4163" s="1"/>
      <c r="DT4163" s="1"/>
      <c r="DU4163" s="1"/>
      <c r="DV4163" s="1"/>
      <c r="DW4163" s="1"/>
      <c r="DX4163" s="1"/>
      <c r="DY4163" s="1"/>
      <c r="DZ4163" s="1"/>
      <c r="EA4163" s="1"/>
      <c r="EB4163" s="1"/>
      <c r="EC4163" s="1"/>
      <c r="ED4163" s="1"/>
      <c r="EE4163" s="1"/>
      <c r="EF4163" s="1"/>
      <c r="EG4163" s="1"/>
      <c r="EH4163" s="1"/>
      <c r="EI4163" s="1"/>
      <c r="EJ4163" s="1"/>
      <c r="EK4163" s="1"/>
      <c r="EL4163" s="1"/>
      <c r="EM4163" s="1"/>
      <c r="EN4163" s="1"/>
      <c r="EO4163" s="1"/>
      <c r="EP4163" s="1"/>
      <c r="EQ4163" s="1"/>
      <c r="ER4163" s="1"/>
      <c r="ES4163" s="1"/>
      <c r="ET4163" s="1"/>
      <c r="EU4163" s="1"/>
      <c r="EV4163" s="1"/>
      <c r="EW4163" s="1"/>
      <c r="EX4163" s="1"/>
      <c r="EY4163" s="1"/>
      <c r="EZ4163" s="1"/>
      <c r="FA4163" s="1"/>
      <c r="FB4163" s="1"/>
      <c r="FC4163" s="1"/>
      <c r="FD4163" s="1"/>
      <c r="FE4163" s="1"/>
      <c r="FF4163" s="1"/>
      <c r="FG4163" s="1"/>
      <c r="FH4163" s="1"/>
      <c r="FI4163" s="1"/>
      <c r="FJ4163" s="1"/>
      <c r="FK4163" s="1"/>
      <c r="FL4163" s="1"/>
      <c r="FM4163" s="1"/>
      <c r="FN4163" s="1"/>
      <c r="FO4163" s="1"/>
      <c r="FP4163" s="1"/>
      <c r="FQ4163" s="1"/>
      <c r="FR4163" s="1"/>
      <c r="FS4163" s="1"/>
      <c r="FT4163" s="1"/>
      <c r="FU4163" s="1"/>
      <c r="FV4163" s="1"/>
      <c r="FW4163" s="1"/>
      <c r="FX4163" s="1"/>
      <c r="FY4163" s="1"/>
      <c r="FZ4163" s="1"/>
      <c r="GA4163" s="1"/>
      <c r="GB4163" s="1"/>
      <c r="GC4163" s="1"/>
      <c r="GD4163" s="1"/>
      <c r="GE4163" s="1"/>
      <c r="GF4163" s="1"/>
      <c r="GG4163" s="1"/>
      <c r="GH4163" s="1"/>
      <c r="GI4163" s="1"/>
      <c r="GJ4163" s="1"/>
      <c r="GK4163"/>
      <c r="GL4163"/>
      <c r="GM4163"/>
      <c r="GN4163"/>
      <c r="GO4163"/>
      <c r="GP4163"/>
      <c r="GQ4163"/>
      <c r="GR4163"/>
      <c r="GS4163"/>
      <c r="GT4163"/>
      <c r="GU4163"/>
      <c r="GV4163"/>
      <c r="GW4163"/>
      <c r="GX4163"/>
      <c r="GY4163"/>
      <c r="GZ4163"/>
      <c r="HA4163"/>
      <c r="HB4163"/>
      <c r="HC4163"/>
      <c r="HD4163"/>
      <c r="HE4163"/>
    </row>
    <row r="4164" spans="4:213" s="25" customFormat="1" x14ac:dyDescent="0.25">
      <c r="D4164" s="19"/>
      <c r="E4164" s="19"/>
      <c r="F4164" s="20"/>
      <c r="G4164" s="20"/>
      <c r="H4164" s="20"/>
      <c r="I4164" s="20"/>
      <c r="J4164" s="21"/>
      <c r="K4164" s="21"/>
      <c r="L4164" s="20"/>
      <c r="M4164" s="20"/>
      <c r="N4164" s="22"/>
      <c r="O4164" s="22"/>
      <c r="P4164" s="22"/>
      <c r="Q4164" s="22"/>
      <c r="R4164" s="19"/>
      <c r="S4164" s="19"/>
      <c r="T4164" s="19"/>
      <c r="U4164" s="20"/>
      <c r="V4164" s="20"/>
      <c r="W4164" s="20"/>
      <c r="X4164" s="27"/>
      <c r="Y4164" s="253"/>
      <c r="Z4164" s="30"/>
      <c r="AA4164" s="30"/>
      <c r="AB4164" s="31"/>
      <c r="AC4164" s="31"/>
      <c r="AD4164" s="31"/>
      <c r="AE4164" s="31"/>
      <c r="AF4164" s="31"/>
      <c r="AG4164" s="241"/>
      <c r="AH4164" s="31"/>
      <c r="AI4164" s="31"/>
      <c r="AJ4164" s="31"/>
      <c r="AK4164" s="31"/>
      <c r="AL4164" s="120"/>
      <c r="AQ4164" s="26"/>
      <c r="AW4164" s="19"/>
      <c r="AX4164" s="19"/>
      <c r="AY4164" s="19"/>
      <c r="AZ4164" s="19"/>
      <c r="BA4164" s="19"/>
      <c r="BB4164" s="19"/>
      <c r="BC4164" s="1"/>
      <c r="BD4164"/>
      <c r="BE4164"/>
      <c r="BF4164" s="1"/>
      <c r="BG4164"/>
      <c r="BH4164"/>
      <c r="BI4164"/>
      <c r="BJ4164" s="1"/>
      <c r="BK4164" s="1"/>
      <c r="BL4164"/>
      <c r="BM4164" s="1"/>
      <c r="BN4164" s="1"/>
      <c r="BO4164" s="1"/>
      <c r="BP4164" s="1"/>
      <c r="BQ4164" s="1"/>
      <c r="BR4164" s="1"/>
      <c r="BS4164" s="1"/>
      <c r="BT4164" s="22"/>
      <c r="BU4164" s="1"/>
      <c r="BV4164" s="1"/>
      <c r="BW4164" s="1"/>
      <c r="BX4164" s="1"/>
      <c r="BY4164" s="1"/>
      <c r="BZ4164" s="1"/>
      <c r="CA4164" s="1"/>
      <c r="CB4164" s="1"/>
      <c r="CC4164" s="1"/>
      <c r="CD4164" s="1"/>
      <c r="CE4164" s="1"/>
      <c r="CF4164" s="1"/>
      <c r="CG4164" s="1"/>
      <c r="CH4164" s="1"/>
      <c r="CI4164" s="1"/>
      <c r="CJ4164" s="1"/>
      <c r="CK4164" s="1"/>
      <c r="CL4164" s="1"/>
      <c r="CM4164" s="1"/>
      <c r="CN4164" s="1"/>
      <c r="CO4164" s="1"/>
      <c r="CP4164" s="1"/>
      <c r="CQ4164" s="1"/>
      <c r="CR4164" s="1"/>
      <c r="CS4164" s="1"/>
      <c r="CT4164" s="1"/>
      <c r="CU4164" s="1"/>
      <c r="CV4164" s="1"/>
      <c r="CW4164" s="1"/>
      <c r="CX4164" s="1"/>
      <c r="CY4164" s="1"/>
      <c r="CZ4164" s="1"/>
      <c r="DA4164" s="1"/>
      <c r="DB4164" s="1"/>
      <c r="DC4164" s="1"/>
      <c r="DD4164" s="1"/>
      <c r="DE4164" s="1"/>
      <c r="DF4164" s="1"/>
      <c r="DG4164" s="1"/>
      <c r="DH4164" s="1"/>
      <c r="DI4164" s="1"/>
      <c r="DJ4164" s="1"/>
      <c r="DK4164" s="1"/>
      <c r="DL4164" s="1"/>
      <c r="DM4164" s="1"/>
      <c r="DN4164" s="1"/>
      <c r="DO4164" s="1"/>
      <c r="DP4164" s="1"/>
      <c r="DQ4164" s="1"/>
      <c r="DR4164" s="1"/>
      <c r="DS4164" s="1"/>
      <c r="DT4164" s="1"/>
      <c r="DU4164" s="1"/>
      <c r="DV4164" s="1"/>
      <c r="DW4164" s="1"/>
      <c r="DX4164" s="1"/>
      <c r="DY4164" s="1"/>
      <c r="DZ4164" s="1"/>
      <c r="EA4164" s="1"/>
      <c r="EB4164" s="1"/>
      <c r="EC4164" s="1"/>
      <c r="ED4164" s="1"/>
      <c r="EE4164" s="1"/>
      <c r="EF4164" s="1"/>
      <c r="EG4164" s="1"/>
      <c r="EH4164" s="1"/>
      <c r="EI4164" s="1"/>
      <c r="EJ4164" s="1"/>
      <c r="EK4164" s="1"/>
      <c r="EL4164" s="1"/>
      <c r="EM4164" s="1"/>
      <c r="EN4164" s="1"/>
      <c r="EO4164" s="1"/>
      <c r="EP4164" s="1"/>
      <c r="EQ4164" s="1"/>
      <c r="ER4164" s="1"/>
      <c r="ES4164" s="1"/>
      <c r="ET4164" s="1"/>
      <c r="EU4164" s="1"/>
      <c r="EV4164" s="1"/>
      <c r="EW4164" s="1"/>
      <c r="EX4164" s="1"/>
      <c r="EY4164" s="1"/>
      <c r="EZ4164" s="1"/>
      <c r="FA4164" s="1"/>
      <c r="FB4164" s="1"/>
      <c r="FC4164" s="1"/>
      <c r="FD4164" s="1"/>
      <c r="FE4164" s="1"/>
      <c r="FF4164" s="1"/>
      <c r="FG4164" s="1"/>
      <c r="FH4164" s="1"/>
      <c r="FI4164" s="1"/>
      <c r="FJ4164" s="1"/>
      <c r="FK4164" s="1"/>
      <c r="FL4164" s="1"/>
      <c r="FM4164" s="1"/>
      <c r="FN4164" s="1"/>
      <c r="FO4164" s="1"/>
      <c r="FP4164" s="1"/>
      <c r="FQ4164" s="1"/>
      <c r="FR4164" s="1"/>
      <c r="FS4164" s="1"/>
      <c r="FT4164" s="1"/>
      <c r="FU4164" s="1"/>
      <c r="FV4164" s="1"/>
      <c r="FW4164" s="1"/>
      <c r="FX4164" s="1"/>
      <c r="FY4164" s="1"/>
      <c r="FZ4164" s="1"/>
      <c r="GA4164" s="1"/>
      <c r="GB4164" s="1"/>
      <c r="GC4164" s="1"/>
      <c r="GD4164" s="1"/>
      <c r="GE4164" s="1"/>
      <c r="GF4164" s="1"/>
      <c r="GG4164" s="1"/>
      <c r="GH4164" s="1"/>
      <c r="GI4164" s="1"/>
      <c r="GJ4164" s="1"/>
      <c r="GK4164"/>
      <c r="GL4164"/>
      <c r="GM4164"/>
      <c r="GN4164"/>
      <c r="GO4164"/>
      <c r="GP4164"/>
      <c r="GQ4164"/>
      <c r="GR4164"/>
      <c r="GS4164"/>
      <c r="GT4164"/>
      <c r="GU4164"/>
      <c r="GV4164"/>
      <c r="GW4164"/>
      <c r="GX4164"/>
      <c r="GY4164"/>
      <c r="GZ4164"/>
      <c r="HA4164"/>
      <c r="HB4164"/>
      <c r="HC4164"/>
      <c r="HD4164"/>
      <c r="HE4164"/>
    </row>
    <row r="4165" spans="4:213" s="25" customFormat="1" x14ac:dyDescent="0.25">
      <c r="D4165" s="19"/>
      <c r="E4165" s="19"/>
      <c r="F4165" s="20"/>
      <c r="G4165" s="20"/>
      <c r="H4165" s="20"/>
      <c r="I4165" s="20"/>
      <c r="J4165" s="21"/>
      <c r="K4165" s="21"/>
      <c r="L4165" s="20"/>
      <c r="M4165" s="20"/>
      <c r="N4165" s="22"/>
      <c r="O4165" s="22"/>
      <c r="P4165" s="22"/>
      <c r="Q4165" s="22"/>
      <c r="R4165" s="19"/>
      <c r="S4165" s="19"/>
      <c r="T4165" s="19"/>
      <c r="U4165" s="20"/>
      <c r="V4165" s="20"/>
      <c r="W4165" s="20"/>
      <c r="X4165" s="27"/>
      <c r="Y4165" s="253"/>
      <c r="Z4165" s="30"/>
      <c r="AA4165" s="30"/>
      <c r="AB4165" s="31"/>
      <c r="AC4165" s="31"/>
      <c r="AD4165" s="31"/>
      <c r="AE4165" s="31"/>
      <c r="AF4165" s="31"/>
      <c r="AG4165" s="241"/>
      <c r="AH4165" s="31"/>
      <c r="AI4165" s="31"/>
      <c r="AJ4165" s="31"/>
      <c r="AK4165" s="31"/>
      <c r="AL4165" s="120"/>
      <c r="AQ4165" s="26"/>
      <c r="AW4165" s="19"/>
      <c r="AX4165" s="19"/>
      <c r="AY4165" s="19"/>
      <c r="AZ4165" s="19"/>
      <c r="BA4165" s="19"/>
      <c r="BB4165" s="19"/>
      <c r="BC4165" s="1"/>
      <c r="BD4165"/>
      <c r="BE4165"/>
      <c r="BF4165" s="1"/>
      <c r="BG4165"/>
      <c r="BH4165"/>
      <c r="BI4165"/>
      <c r="BJ4165" s="1"/>
      <c r="BK4165" s="1"/>
      <c r="BL4165"/>
      <c r="BM4165" s="1"/>
      <c r="BN4165" s="1"/>
      <c r="BO4165" s="1"/>
      <c r="BP4165" s="1"/>
      <c r="BQ4165" s="1"/>
      <c r="BR4165" s="1"/>
      <c r="BS4165" s="1"/>
      <c r="BT4165" s="22"/>
      <c r="BU4165" s="1"/>
      <c r="BV4165" s="1"/>
      <c r="BW4165" s="1"/>
      <c r="BX4165" s="1"/>
      <c r="BY4165" s="1"/>
      <c r="BZ4165" s="1"/>
      <c r="CA4165" s="1"/>
      <c r="CB4165" s="1"/>
      <c r="CC4165" s="1"/>
      <c r="CD4165" s="1"/>
      <c r="CE4165" s="1"/>
      <c r="CF4165" s="1"/>
      <c r="CG4165" s="1"/>
      <c r="CH4165" s="1"/>
      <c r="CI4165" s="1"/>
      <c r="CJ4165" s="1"/>
      <c r="CK4165" s="1"/>
      <c r="CL4165" s="1"/>
      <c r="CM4165" s="1"/>
      <c r="CN4165" s="1"/>
      <c r="CO4165" s="1"/>
      <c r="CP4165" s="1"/>
      <c r="CQ4165" s="1"/>
      <c r="CR4165" s="1"/>
      <c r="CS4165" s="1"/>
      <c r="CT4165" s="1"/>
      <c r="CU4165" s="1"/>
      <c r="CV4165" s="1"/>
      <c r="CW4165" s="1"/>
      <c r="CX4165" s="1"/>
      <c r="CY4165" s="1"/>
      <c r="CZ4165" s="1"/>
      <c r="DA4165" s="1"/>
      <c r="DB4165" s="1"/>
      <c r="DC4165" s="1"/>
      <c r="DD4165" s="1"/>
      <c r="DE4165" s="1"/>
      <c r="DF4165" s="1"/>
      <c r="DG4165" s="1"/>
      <c r="DH4165" s="1"/>
      <c r="DI4165" s="1"/>
      <c r="DJ4165" s="1"/>
      <c r="DK4165" s="1"/>
      <c r="DL4165" s="1"/>
      <c r="DM4165" s="1"/>
      <c r="DN4165" s="1"/>
      <c r="DO4165" s="1"/>
      <c r="DP4165" s="1"/>
      <c r="DQ4165" s="1"/>
      <c r="DR4165" s="1"/>
      <c r="DS4165" s="1"/>
      <c r="DT4165" s="1"/>
      <c r="DU4165" s="1"/>
      <c r="DV4165" s="1"/>
      <c r="DW4165" s="1"/>
      <c r="DX4165" s="1"/>
      <c r="DY4165" s="1"/>
      <c r="DZ4165" s="1"/>
      <c r="EA4165" s="1"/>
      <c r="EB4165" s="1"/>
      <c r="EC4165" s="1"/>
      <c r="ED4165" s="1"/>
      <c r="EE4165" s="1"/>
      <c r="EF4165" s="1"/>
      <c r="EG4165" s="1"/>
      <c r="EH4165" s="1"/>
      <c r="EI4165" s="1"/>
      <c r="EJ4165" s="1"/>
      <c r="EK4165" s="1"/>
      <c r="EL4165" s="1"/>
      <c r="EM4165" s="1"/>
      <c r="EN4165" s="1"/>
      <c r="EO4165" s="1"/>
      <c r="EP4165" s="1"/>
      <c r="EQ4165" s="1"/>
      <c r="ER4165" s="1"/>
      <c r="ES4165" s="1"/>
      <c r="ET4165" s="1"/>
      <c r="EU4165" s="1"/>
      <c r="EV4165" s="1"/>
      <c r="EW4165" s="1"/>
      <c r="EX4165" s="1"/>
      <c r="EY4165" s="1"/>
      <c r="EZ4165" s="1"/>
      <c r="FA4165" s="1"/>
      <c r="FB4165" s="1"/>
      <c r="FC4165" s="1"/>
      <c r="FD4165" s="1"/>
      <c r="FE4165" s="1"/>
      <c r="FF4165" s="1"/>
      <c r="FG4165" s="1"/>
      <c r="FH4165" s="1"/>
      <c r="FI4165" s="1"/>
      <c r="FJ4165" s="1"/>
      <c r="FK4165" s="1"/>
      <c r="FL4165" s="1"/>
      <c r="FM4165" s="1"/>
      <c r="FN4165" s="1"/>
      <c r="FO4165" s="1"/>
      <c r="FP4165" s="1"/>
      <c r="FQ4165" s="1"/>
      <c r="FR4165" s="1"/>
      <c r="FS4165" s="1"/>
      <c r="FT4165" s="1"/>
      <c r="FU4165" s="1"/>
      <c r="FV4165" s="1"/>
      <c r="FW4165" s="1"/>
      <c r="FX4165" s="1"/>
      <c r="FY4165" s="1"/>
      <c r="FZ4165" s="1"/>
      <c r="GA4165" s="1"/>
      <c r="GB4165" s="1"/>
      <c r="GC4165" s="1"/>
      <c r="GD4165" s="1"/>
      <c r="GE4165" s="1"/>
      <c r="GF4165" s="1"/>
      <c r="GG4165" s="1"/>
      <c r="GH4165" s="1"/>
      <c r="GI4165" s="1"/>
      <c r="GJ4165" s="1"/>
      <c r="GK4165"/>
      <c r="GL4165"/>
      <c r="GM4165"/>
      <c r="GN4165"/>
      <c r="GO4165"/>
      <c r="GP4165"/>
      <c r="GQ4165"/>
      <c r="GR4165"/>
      <c r="GS4165"/>
      <c r="GT4165"/>
      <c r="GU4165"/>
      <c r="GV4165"/>
      <c r="GW4165"/>
      <c r="GX4165"/>
      <c r="GY4165"/>
      <c r="GZ4165"/>
      <c r="HA4165"/>
      <c r="HB4165"/>
      <c r="HC4165"/>
      <c r="HD4165"/>
      <c r="HE4165"/>
    </row>
    <row r="4166" spans="4:213" s="25" customFormat="1" x14ac:dyDescent="0.25">
      <c r="D4166" s="19"/>
      <c r="E4166" s="19"/>
      <c r="F4166" s="20"/>
      <c r="G4166" s="20"/>
      <c r="H4166" s="20"/>
      <c r="I4166" s="20"/>
      <c r="J4166" s="21"/>
      <c r="K4166" s="21"/>
      <c r="L4166" s="20"/>
      <c r="M4166" s="20"/>
      <c r="N4166" s="22"/>
      <c r="O4166" s="22"/>
      <c r="P4166" s="22"/>
      <c r="Q4166" s="22"/>
      <c r="R4166" s="19"/>
      <c r="S4166" s="19"/>
      <c r="T4166" s="19"/>
      <c r="U4166" s="20"/>
      <c r="V4166" s="20"/>
      <c r="W4166" s="20"/>
      <c r="X4166" s="27"/>
      <c r="Y4166" s="253"/>
      <c r="Z4166" s="30"/>
      <c r="AA4166" s="30"/>
      <c r="AB4166" s="31"/>
      <c r="AC4166" s="31"/>
      <c r="AD4166" s="31"/>
      <c r="AE4166" s="31"/>
      <c r="AF4166" s="31"/>
      <c r="AG4166" s="241"/>
      <c r="AH4166" s="31"/>
      <c r="AI4166" s="31"/>
      <c r="AJ4166" s="31"/>
      <c r="AK4166" s="31"/>
      <c r="AL4166" s="120"/>
      <c r="AQ4166" s="26"/>
      <c r="AW4166" s="19"/>
      <c r="AX4166" s="19"/>
      <c r="AY4166" s="19"/>
      <c r="AZ4166" s="19"/>
      <c r="BA4166" s="19"/>
      <c r="BB4166" s="19"/>
      <c r="BC4166" s="1"/>
      <c r="BD4166"/>
      <c r="BE4166"/>
      <c r="BF4166" s="1"/>
      <c r="BG4166"/>
      <c r="BH4166"/>
      <c r="BI4166"/>
      <c r="BJ4166" s="1"/>
      <c r="BK4166" s="1"/>
      <c r="BL4166"/>
      <c r="BM4166" s="1"/>
      <c r="BN4166" s="1"/>
      <c r="BO4166" s="1"/>
      <c r="BP4166" s="1"/>
      <c r="BQ4166" s="1"/>
      <c r="BR4166" s="1"/>
      <c r="BS4166" s="1"/>
      <c r="BT4166" s="22"/>
      <c r="BU4166" s="1"/>
      <c r="BV4166" s="1"/>
      <c r="BW4166" s="1"/>
      <c r="BX4166" s="1"/>
      <c r="BY4166" s="1"/>
      <c r="BZ4166" s="1"/>
      <c r="CA4166" s="1"/>
      <c r="CB4166" s="1"/>
      <c r="CC4166" s="1"/>
      <c r="CD4166" s="1"/>
      <c r="CE4166" s="1"/>
      <c r="CF4166" s="1"/>
      <c r="CG4166" s="1"/>
      <c r="CH4166" s="1"/>
      <c r="CI4166" s="1"/>
      <c r="CJ4166" s="1"/>
      <c r="CK4166" s="1"/>
      <c r="CL4166" s="1"/>
      <c r="CM4166" s="1"/>
      <c r="CN4166" s="1"/>
      <c r="CO4166" s="1"/>
      <c r="CP4166" s="1"/>
      <c r="CQ4166" s="1"/>
      <c r="CR4166" s="1"/>
      <c r="CS4166" s="1"/>
      <c r="CT4166" s="1"/>
      <c r="CU4166" s="1"/>
      <c r="CV4166" s="1"/>
      <c r="CW4166" s="1"/>
      <c r="CX4166" s="1"/>
      <c r="CY4166" s="1"/>
      <c r="CZ4166" s="1"/>
      <c r="DA4166" s="1"/>
      <c r="DB4166" s="1"/>
      <c r="DC4166" s="1"/>
      <c r="DD4166" s="1"/>
      <c r="DE4166" s="1"/>
      <c r="DF4166" s="1"/>
      <c r="DG4166" s="1"/>
      <c r="DH4166" s="1"/>
      <c r="DI4166" s="1"/>
      <c r="DJ4166" s="1"/>
      <c r="DK4166" s="1"/>
      <c r="DL4166" s="1"/>
      <c r="DM4166" s="1"/>
      <c r="DN4166" s="1"/>
      <c r="DO4166" s="1"/>
      <c r="DP4166" s="1"/>
      <c r="DQ4166" s="1"/>
      <c r="DR4166" s="1"/>
      <c r="DS4166" s="1"/>
      <c r="DT4166" s="1"/>
      <c r="DU4166" s="1"/>
      <c r="DV4166" s="1"/>
      <c r="DW4166" s="1"/>
      <c r="DX4166" s="1"/>
      <c r="DY4166" s="1"/>
      <c r="DZ4166" s="1"/>
      <c r="EA4166" s="1"/>
      <c r="EB4166" s="1"/>
      <c r="EC4166" s="1"/>
      <c r="ED4166" s="1"/>
      <c r="EE4166" s="1"/>
      <c r="EF4166" s="1"/>
      <c r="EG4166" s="1"/>
      <c r="EH4166" s="1"/>
      <c r="EI4166" s="1"/>
      <c r="EJ4166" s="1"/>
      <c r="EK4166" s="1"/>
      <c r="EL4166" s="1"/>
      <c r="EM4166" s="1"/>
      <c r="EN4166" s="1"/>
      <c r="EO4166" s="1"/>
      <c r="EP4166" s="1"/>
      <c r="EQ4166" s="1"/>
      <c r="ER4166" s="1"/>
      <c r="ES4166" s="1"/>
      <c r="ET4166" s="1"/>
      <c r="EU4166" s="1"/>
      <c r="EV4166" s="1"/>
      <c r="EW4166" s="1"/>
      <c r="EX4166" s="1"/>
      <c r="EY4166" s="1"/>
      <c r="EZ4166" s="1"/>
      <c r="FA4166" s="1"/>
      <c r="FB4166" s="1"/>
      <c r="FC4166" s="1"/>
      <c r="FD4166" s="1"/>
      <c r="FE4166" s="1"/>
      <c r="FF4166" s="1"/>
      <c r="FG4166" s="1"/>
      <c r="FH4166" s="1"/>
      <c r="FI4166" s="1"/>
      <c r="FJ4166" s="1"/>
      <c r="FK4166" s="1"/>
      <c r="FL4166" s="1"/>
      <c r="FM4166" s="1"/>
      <c r="FN4166" s="1"/>
      <c r="FO4166" s="1"/>
      <c r="FP4166" s="1"/>
      <c r="FQ4166" s="1"/>
      <c r="FR4166" s="1"/>
      <c r="FS4166" s="1"/>
      <c r="FT4166" s="1"/>
      <c r="FU4166" s="1"/>
      <c r="FV4166" s="1"/>
      <c r="FW4166" s="1"/>
      <c r="FX4166" s="1"/>
      <c r="FY4166" s="1"/>
      <c r="FZ4166" s="1"/>
      <c r="GA4166" s="1"/>
      <c r="GB4166" s="1"/>
      <c r="GC4166" s="1"/>
      <c r="GD4166" s="1"/>
      <c r="GE4166" s="1"/>
      <c r="GF4166" s="1"/>
      <c r="GG4166" s="1"/>
      <c r="GH4166" s="1"/>
      <c r="GI4166" s="1"/>
      <c r="GJ4166" s="1"/>
      <c r="GK4166"/>
      <c r="GL4166"/>
      <c r="GM4166"/>
      <c r="GN4166"/>
      <c r="GO4166"/>
      <c r="GP4166"/>
      <c r="GQ4166"/>
      <c r="GR4166"/>
      <c r="GS4166"/>
      <c r="GT4166"/>
      <c r="GU4166"/>
      <c r="GV4166"/>
      <c r="GW4166"/>
      <c r="GX4166"/>
      <c r="GY4166"/>
      <c r="GZ4166"/>
      <c r="HA4166"/>
      <c r="HB4166"/>
      <c r="HC4166"/>
      <c r="HD4166"/>
      <c r="HE4166"/>
    </row>
    <row r="4167" spans="4:213" s="25" customFormat="1" x14ac:dyDescent="0.25">
      <c r="D4167" s="19"/>
      <c r="E4167" s="19"/>
      <c r="F4167" s="20"/>
      <c r="G4167" s="20"/>
      <c r="H4167" s="20"/>
      <c r="I4167" s="20"/>
      <c r="J4167" s="21"/>
      <c r="K4167" s="21"/>
      <c r="L4167" s="20"/>
      <c r="M4167" s="20"/>
      <c r="N4167" s="22"/>
      <c r="O4167" s="22"/>
      <c r="P4167" s="22"/>
      <c r="Q4167" s="22"/>
      <c r="R4167" s="19"/>
      <c r="S4167" s="19"/>
      <c r="T4167" s="19"/>
      <c r="U4167" s="20"/>
      <c r="V4167" s="20"/>
      <c r="W4167" s="20"/>
      <c r="X4167" s="27"/>
      <c r="Y4167" s="253"/>
      <c r="Z4167" s="30"/>
      <c r="AA4167" s="30"/>
      <c r="AB4167" s="31"/>
      <c r="AC4167" s="31"/>
      <c r="AD4167" s="31"/>
      <c r="AE4167" s="31"/>
      <c r="AF4167" s="31"/>
      <c r="AG4167" s="241"/>
      <c r="AH4167" s="31"/>
      <c r="AI4167" s="31"/>
      <c r="AJ4167" s="31"/>
      <c r="AK4167" s="31"/>
      <c r="AL4167" s="120"/>
      <c r="AQ4167" s="26"/>
      <c r="AW4167" s="19"/>
      <c r="AX4167" s="19"/>
      <c r="AY4167" s="19"/>
      <c r="AZ4167" s="19"/>
      <c r="BA4167" s="19"/>
      <c r="BB4167" s="19"/>
      <c r="BC4167" s="1"/>
      <c r="BD4167"/>
      <c r="BE4167"/>
      <c r="BF4167" s="1"/>
      <c r="BG4167"/>
      <c r="BH4167"/>
      <c r="BI4167"/>
      <c r="BJ4167" s="1"/>
      <c r="BK4167" s="1"/>
      <c r="BL4167"/>
      <c r="BM4167" s="1"/>
      <c r="BN4167" s="1"/>
      <c r="BO4167" s="1"/>
      <c r="BP4167" s="1"/>
      <c r="BQ4167" s="1"/>
      <c r="BR4167" s="1"/>
      <c r="BS4167" s="1"/>
      <c r="BT4167" s="22"/>
      <c r="BU4167" s="1"/>
      <c r="BV4167" s="1"/>
      <c r="BW4167" s="1"/>
      <c r="BX4167" s="1"/>
      <c r="BY4167" s="1"/>
      <c r="BZ4167" s="1"/>
      <c r="CA4167" s="1"/>
      <c r="CB4167" s="1"/>
      <c r="CC4167" s="1"/>
      <c r="CD4167" s="1"/>
      <c r="CE4167" s="1"/>
      <c r="CF4167" s="1"/>
      <c r="CG4167" s="1"/>
      <c r="CH4167" s="1"/>
      <c r="CI4167" s="1"/>
      <c r="CJ4167" s="1"/>
      <c r="CK4167" s="1"/>
      <c r="CL4167" s="1"/>
      <c r="CM4167" s="1"/>
      <c r="CN4167" s="1"/>
      <c r="CO4167" s="1"/>
      <c r="CP4167" s="1"/>
      <c r="CQ4167" s="1"/>
      <c r="CR4167" s="1"/>
      <c r="CS4167" s="1"/>
      <c r="CT4167" s="1"/>
      <c r="CU4167" s="1"/>
      <c r="CV4167" s="1"/>
      <c r="CW4167" s="1"/>
      <c r="CX4167" s="1"/>
      <c r="CY4167" s="1"/>
      <c r="CZ4167" s="1"/>
      <c r="DA4167" s="1"/>
      <c r="DB4167" s="1"/>
      <c r="DC4167" s="1"/>
      <c r="DD4167" s="1"/>
      <c r="DE4167" s="1"/>
      <c r="DF4167" s="1"/>
      <c r="DG4167" s="1"/>
      <c r="DH4167" s="1"/>
      <c r="DI4167" s="1"/>
      <c r="DJ4167" s="1"/>
      <c r="DK4167" s="1"/>
      <c r="DL4167" s="1"/>
      <c r="DM4167" s="1"/>
      <c r="DN4167" s="1"/>
      <c r="DO4167" s="1"/>
      <c r="DP4167" s="1"/>
      <c r="DQ4167" s="1"/>
      <c r="DR4167" s="1"/>
      <c r="DS4167" s="1"/>
      <c r="DT4167" s="1"/>
      <c r="DU4167" s="1"/>
      <c r="DV4167" s="1"/>
      <c r="DW4167" s="1"/>
      <c r="DX4167" s="1"/>
      <c r="DY4167" s="1"/>
      <c r="DZ4167" s="1"/>
      <c r="EA4167" s="1"/>
      <c r="EB4167" s="1"/>
      <c r="EC4167" s="1"/>
      <c r="ED4167" s="1"/>
      <c r="EE4167" s="1"/>
      <c r="EF4167" s="1"/>
      <c r="EG4167" s="1"/>
      <c r="EH4167" s="1"/>
      <c r="EI4167" s="1"/>
      <c r="EJ4167" s="1"/>
      <c r="EK4167" s="1"/>
      <c r="EL4167" s="1"/>
      <c r="EM4167" s="1"/>
      <c r="EN4167" s="1"/>
      <c r="EO4167" s="1"/>
      <c r="EP4167" s="1"/>
      <c r="EQ4167" s="1"/>
      <c r="ER4167" s="1"/>
      <c r="ES4167" s="1"/>
      <c r="ET4167" s="1"/>
      <c r="EU4167" s="1"/>
      <c r="EV4167" s="1"/>
      <c r="EW4167" s="1"/>
      <c r="EX4167" s="1"/>
      <c r="EY4167" s="1"/>
      <c r="EZ4167" s="1"/>
      <c r="FA4167" s="1"/>
      <c r="FB4167" s="1"/>
      <c r="FC4167" s="1"/>
      <c r="FD4167" s="1"/>
      <c r="FE4167" s="1"/>
      <c r="FF4167" s="1"/>
      <c r="FG4167" s="1"/>
      <c r="FH4167" s="1"/>
      <c r="FI4167" s="1"/>
      <c r="FJ4167" s="1"/>
      <c r="FK4167" s="1"/>
      <c r="FL4167" s="1"/>
      <c r="FM4167" s="1"/>
      <c r="FN4167" s="1"/>
      <c r="FO4167" s="1"/>
      <c r="FP4167" s="1"/>
      <c r="FQ4167" s="1"/>
      <c r="FR4167" s="1"/>
      <c r="FS4167" s="1"/>
      <c r="FT4167" s="1"/>
      <c r="FU4167" s="1"/>
      <c r="FV4167" s="1"/>
      <c r="FW4167" s="1"/>
      <c r="FX4167" s="1"/>
      <c r="FY4167" s="1"/>
      <c r="FZ4167" s="1"/>
      <c r="GA4167" s="1"/>
      <c r="GB4167" s="1"/>
      <c r="GC4167" s="1"/>
      <c r="GD4167" s="1"/>
      <c r="GE4167" s="1"/>
      <c r="GF4167" s="1"/>
      <c r="GG4167" s="1"/>
      <c r="GH4167" s="1"/>
      <c r="GI4167" s="1"/>
      <c r="GJ4167" s="1"/>
      <c r="GK4167"/>
      <c r="GL4167"/>
      <c r="GM4167"/>
      <c r="GN4167"/>
      <c r="GO4167"/>
      <c r="GP4167"/>
      <c r="GQ4167"/>
      <c r="GR4167"/>
      <c r="GS4167"/>
      <c r="GT4167"/>
      <c r="GU4167"/>
      <c r="GV4167"/>
      <c r="GW4167"/>
      <c r="GX4167"/>
      <c r="GY4167"/>
      <c r="GZ4167"/>
      <c r="HA4167"/>
      <c r="HB4167"/>
      <c r="HC4167"/>
      <c r="HD4167"/>
      <c r="HE4167"/>
    </row>
    <row r="4168" spans="4:213" s="25" customFormat="1" x14ac:dyDescent="0.25">
      <c r="D4168" s="19"/>
      <c r="E4168" s="19"/>
      <c r="F4168" s="20"/>
      <c r="G4168" s="20"/>
      <c r="H4168" s="20"/>
      <c r="I4168" s="20"/>
      <c r="J4168" s="21"/>
      <c r="K4168" s="21"/>
      <c r="L4168" s="20"/>
      <c r="M4168" s="20"/>
      <c r="N4168" s="22"/>
      <c r="O4168" s="22"/>
      <c r="P4168" s="22"/>
      <c r="Q4168" s="22"/>
      <c r="R4168" s="19"/>
      <c r="S4168" s="19"/>
      <c r="T4168" s="19"/>
      <c r="U4168" s="20"/>
      <c r="V4168" s="20"/>
      <c r="W4168" s="20"/>
      <c r="X4168" s="27"/>
      <c r="Y4168" s="253"/>
      <c r="Z4168" s="30"/>
      <c r="AA4168" s="30"/>
      <c r="AB4168" s="31"/>
      <c r="AC4168" s="31"/>
      <c r="AD4168" s="31"/>
      <c r="AE4168" s="31"/>
      <c r="AF4168" s="31"/>
      <c r="AG4168" s="241"/>
      <c r="AH4168" s="31"/>
      <c r="AI4168" s="31"/>
      <c r="AJ4168" s="31"/>
      <c r="AK4168" s="31"/>
      <c r="AL4168" s="120"/>
      <c r="AQ4168" s="26"/>
      <c r="AW4168" s="19"/>
      <c r="AX4168" s="19"/>
      <c r="AY4168" s="19"/>
      <c r="AZ4168" s="19"/>
      <c r="BA4168" s="19"/>
      <c r="BB4168" s="19"/>
      <c r="BC4168" s="1"/>
      <c r="BD4168"/>
      <c r="BE4168"/>
      <c r="BF4168" s="1"/>
      <c r="BG4168"/>
      <c r="BH4168"/>
      <c r="BI4168"/>
      <c r="BJ4168" s="1"/>
      <c r="BK4168" s="1"/>
      <c r="BL4168"/>
      <c r="BM4168" s="1"/>
      <c r="BN4168" s="1"/>
      <c r="BO4168" s="1"/>
      <c r="BP4168" s="1"/>
      <c r="BQ4168" s="1"/>
      <c r="BR4168" s="1"/>
      <c r="BS4168" s="1"/>
      <c r="BT4168" s="22"/>
      <c r="BU4168" s="1"/>
      <c r="BV4168" s="1"/>
      <c r="BW4168" s="1"/>
      <c r="BX4168" s="1"/>
      <c r="BY4168" s="1"/>
      <c r="BZ4168" s="1"/>
      <c r="CA4168" s="1"/>
      <c r="CB4168" s="1"/>
      <c r="CC4168" s="1"/>
      <c r="CD4168" s="1"/>
      <c r="CE4168" s="1"/>
      <c r="CF4168" s="1"/>
      <c r="CG4168" s="1"/>
      <c r="CH4168" s="1"/>
      <c r="CI4168" s="1"/>
      <c r="CJ4168" s="1"/>
      <c r="CK4168" s="1"/>
      <c r="CL4168" s="1"/>
      <c r="CM4168" s="1"/>
      <c r="CN4168" s="1"/>
      <c r="CO4168" s="1"/>
      <c r="CP4168" s="1"/>
      <c r="CQ4168" s="1"/>
      <c r="CR4168" s="1"/>
      <c r="CS4168" s="1"/>
      <c r="CT4168" s="1"/>
      <c r="CU4168" s="1"/>
      <c r="CV4168" s="1"/>
      <c r="CW4168" s="1"/>
      <c r="CX4168" s="1"/>
      <c r="CY4168" s="1"/>
      <c r="CZ4168" s="1"/>
      <c r="DA4168" s="1"/>
      <c r="DB4168" s="1"/>
      <c r="DC4168" s="1"/>
      <c r="DD4168" s="1"/>
      <c r="DE4168" s="1"/>
      <c r="DF4168" s="1"/>
      <c r="DG4168" s="1"/>
      <c r="DH4168" s="1"/>
      <c r="DI4168" s="1"/>
      <c r="DJ4168" s="1"/>
      <c r="DK4168" s="1"/>
      <c r="DL4168" s="1"/>
      <c r="DM4168" s="1"/>
      <c r="DN4168" s="1"/>
      <c r="DO4168" s="1"/>
      <c r="DP4168" s="1"/>
      <c r="DQ4168" s="1"/>
      <c r="DR4168" s="1"/>
      <c r="DS4168" s="1"/>
      <c r="DT4168" s="1"/>
      <c r="DU4168" s="1"/>
      <c r="DV4168" s="1"/>
      <c r="DW4168" s="1"/>
      <c r="DX4168" s="1"/>
      <c r="DY4168" s="1"/>
      <c r="DZ4168" s="1"/>
      <c r="EA4168" s="1"/>
      <c r="EB4168" s="1"/>
      <c r="EC4168" s="1"/>
      <c r="ED4168" s="1"/>
      <c r="EE4168" s="1"/>
      <c r="EF4168" s="1"/>
      <c r="EG4168" s="1"/>
      <c r="EH4168" s="1"/>
      <c r="EI4168" s="1"/>
      <c r="EJ4168" s="1"/>
      <c r="EK4168" s="1"/>
      <c r="EL4168" s="1"/>
      <c r="EM4168" s="1"/>
      <c r="EN4168" s="1"/>
      <c r="EO4168" s="1"/>
      <c r="EP4168" s="1"/>
      <c r="EQ4168" s="1"/>
      <c r="ER4168" s="1"/>
      <c r="ES4168" s="1"/>
      <c r="ET4168" s="1"/>
      <c r="EU4168" s="1"/>
      <c r="EV4168" s="1"/>
      <c r="EW4168" s="1"/>
      <c r="EX4168" s="1"/>
      <c r="EY4168" s="1"/>
      <c r="EZ4168" s="1"/>
      <c r="FA4168" s="1"/>
      <c r="FB4168" s="1"/>
      <c r="FC4168" s="1"/>
      <c r="FD4168" s="1"/>
      <c r="FE4168" s="1"/>
      <c r="FF4168" s="1"/>
      <c r="FG4168" s="1"/>
      <c r="FH4168" s="1"/>
      <c r="FI4168" s="1"/>
      <c r="FJ4168" s="1"/>
      <c r="FK4168" s="1"/>
      <c r="FL4168" s="1"/>
      <c r="FM4168" s="1"/>
      <c r="FN4168" s="1"/>
      <c r="FO4168" s="1"/>
      <c r="FP4168" s="1"/>
      <c r="FQ4168" s="1"/>
      <c r="FR4168" s="1"/>
      <c r="FS4168" s="1"/>
      <c r="FT4168" s="1"/>
      <c r="FU4168" s="1"/>
      <c r="FV4168" s="1"/>
      <c r="FW4168" s="1"/>
      <c r="FX4168" s="1"/>
      <c r="FY4168" s="1"/>
      <c r="FZ4168" s="1"/>
      <c r="GA4168" s="1"/>
      <c r="GB4168" s="1"/>
      <c r="GC4168" s="1"/>
      <c r="GD4168" s="1"/>
      <c r="GE4168" s="1"/>
      <c r="GF4168" s="1"/>
      <c r="GG4168" s="1"/>
      <c r="GH4168" s="1"/>
      <c r="GI4168" s="1"/>
      <c r="GJ4168" s="1"/>
      <c r="GK4168"/>
      <c r="GL4168"/>
      <c r="GM4168"/>
      <c r="GN4168"/>
      <c r="GO4168"/>
      <c r="GP4168"/>
      <c r="GQ4168"/>
      <c r="GR4168"/>
      <c r="GS4168"/>
      <c r="GT4168"/>
      <c r="GU4168"/>
      <c r="GV4168"/>
      <c r="GW4168"/>
      <c r="GX4168"/>
      <c r="GY4168"/>
      <c r="GZ4168"/>
      <c r="HA4168"/>
      <c r="HB4168"/>
      <c r="HC4168"/>
      <c r="HD4168"/>
      <c r="HE4168"/>
    </row>
    <row r="4169" spans="4:213" s="25" customFormat="1" x14ac:dyDescent="0.25">
      <c r="D4169" s="19"/>
      <c r="E4169" s="19"/>
      <c r="F4169" s="20"/>
      <c r="G4169" s="20"/>
      <c r="H4169" s="20"/>
      <c r="I4169" s="20"/>
      <c r="J4169" s="21"/>
      <c r="K4169" s="21"/>
      <c r="L4169" s="20"/>
      <c r="M4169" s="20"/>
      <c r="N4169" s="22"/>
      <c r="O4169" s="22"/>
      <c r="P4169" s="22"/>
      <c r="Q4169" s="22"/>
      <c r="R4169" s="19"/>
      <c r="S4169" s="19"/>
      <c r="T4169" s="19"/>
      <c r="U4169" s="20"/>
      <c r="V4169" s="20"/>
      <c r="W4169" s="20"/>
      <c r="X4169" s="27"/>
      <c r="Y4169" s="253"/>
      <c r="Z4169" s="30"/>
      <c r="AA4169" s="30"/>
      <c r="AB4169" s="31"/>
      <c r="AC4169" s="31"/>
      <c r="AD4169" s="31"/>
      <c r="AE4169" s="31"/>
      <c r="AF4169" s="31"/>
      <c r="AG4169" s="241"/>
      <c r="AH4169" s="31"/>
      <c r="AI4169" s="31"/>
      <c r="AJ4169" s="31"/>
      <c r="AK4169" s="31"/>
      <c r="AL4169" s="120"/>
      <c r="AQ4169" s="26"/>
      <c r="AW4169" s="19"/>
      <c r="AX4169" s="19"/>
      <c r="AY4169" s="19"/>
      <c r="AZ4169" s="19"/>
      <c r="BA4169" s="19"/>
      <c r="BB4169" s="19"/>
      <c r="BC4169" s="1"/>
      <c r="BD4169"/>
      <c r="BE4169"/>
      <c r="BF4169" s="1"/>
      <c r="BG4169"/>
      <c r="BH4169"/>
      <c r="BI4169"/>
      <c r="BJ4169" s="1"/>
      <c r="BK4169" s="1"/>
      <c r="BL4169"/>
      <c r="BM4169" s="1"/>
      <c r="BN4169" s="1"/>
      <c r="BO4169" s="1"/>
      <c r="BP4169" s="1"/>
      <c r="BQ4169" s="1"/>
      <c r="BR4169" s="1"/>
      <c r="BS4169" s="1"/>
      <c r="BT4169" s="22"/>
      <c r="BU4169" s="1"/>
      <c r="BV4169" s="1"/>
      <c r="BW4169" s="1"/>
      <c r="BX4169" s="1"/>
      <c r="BY4169" s="1"/>
      <c r="BZ4169" s="1"/>
      <c r="CA4169" s="1"/>
      <c r="CB4169" s="1"/>
      <c r="CC4169" s="1"/>
      <c r="CD4169" s="1"/>
      <c r="CE4169" s="1"/>
      <c r="CF4169" s="1"/>
      <c r="CG4169" s="1"/>
      <c r="CH4169" s="1"/>
      <c r="CI4169" s="1"/>
      <c r="CJ4169" s="1"/>
      <c r="CK4169" s="1"/>
      <c r="CL4169" s="1"/>
      <c r="CM4169" s="1"/>
      <c r="CN4169" s="1"/>
      <c r="CO4169" s="1"/>
      <c r="CP4169" s="1"/>
      <c r="CQ4169" s="1"/>
      <c r="CR4169" s="1"/>
      <c r="CS4169" s="1"/>
      <c r="CT4169" s="1"/>
      <c r="CU4169" s="1"/>
      <c r="CV4169" s="1"/>
      <c r="CW4169" s="1"/>
      <c r="CX4169" s="1"/>
      <c r="CY4169" s="1"/>
      <c r="CZ4169" s="1"/>
      <c r="DA4169" s="1"/>
      <c r="DB4169" s="1"/>
      <c r="DC4169" s="1"/>
      <c r="DD4169" s="1"/>
      <c r="DE4169" s="1"/>
      <c r="DF4169" s="1"/>
      <c r="DG4169" s="1"/>
      <c r="DH4169" s="1"/>
      <c r="DI4169" s="1"/>
      <c r="DJ4169" s="1"/>
      <c r="DK4169" s="1"/>
      <c r="DL4169" s="1"/>
      <c r="DM4169" s="1"/>
      <c r="DN4169" s="1"/>
      <c r="DO4169" s="1"/>
      <c r="DP4169" s="1"/>
      <c r="DQ4169" s="1"/>
      <c r="DR4169" s="1"/>
      <c r="DS4169" s="1"/>
      <c r="DT4169" s="1"/>
      <c r="DU4169" s="1"/>
      <c r="DV4169" s="1"/>
      <c r="DW4169" s="1"/>
      <c r="DX4169" s="1"/>
      <c r="DY4169" s="1"/>
      <c r="DZ4169" s="1"/>
      <c r="EA4169" s="1"/>
      <c r="EB4169" s="1"/>
      <c r="EC4169" s="1"/>
      <c r="ED4169" s="1"/>
      <c r="EE4169" s="1"/>
      <c r="EF4169" s="1"/>
      <c r="EG4169" s="1"/>
      <c r="EH4169" s="1"/>
      <c r="EI4169" s="1"/>
      <c r="EJ4169" s="1"/>
      <c r="EK4169" s="1"/>
      <c r="EL4169" s="1"/>
      <c r="EM4169" s="1"/>
      <c r="EN4169" s="1"/>
      <c r="EO4169" s="1"/>
      <c r="EP4169" s="1"/>
      <c r="EQ4169" s="1"/>
      <c r="ER4169" s="1"/>
      <c r="ES4169" s="1"/>
      <c r="ET4169" s="1"/>
      <c r="EU4169" s="1"/>
      <c r="EV4169" s="1"/>
      <c r="EW4169" s="1"/>
      <c r="EX4169" s="1"/>
      <c r="EY4169" s="1"/>
      <c r="EZ4169" s="1"/>
      <c r="FA4169" s="1"/>
      <c r="FB4169" s="1"/>
      <c r="FC4169" s="1"/>
      <c r="FD4169" s="1"/>
      <c r="FE4169" s="1"/>
      <c r="FF4169" s="1"/>
      <c r="FG4169" s="1"/>
      <c r="FH4169" s="1"/>
      <c r="FI4169" s="1"/>
      <c r="FJ4169" s="1"/>
      <c r="FK4169" s="1"/>
      <c r="FL4169" s="1"/>
      <c r="FM4169" s="1"/>
      <c r="FN4169" s="1"/>
      <c r="FO4169" s="1"/>
      <c r="FP4169" s="1"/>
      <c r="FQ4169" s="1"/>
      <c r="FR4169" s="1"/>
      <c r="FS4169" s="1"/>
      <c r="FT4169" s="1"/>
      <c r="FU4169" s="1"/>
      <c r="FV4169" s="1"/>
      <c r="FW4169" s="1"/>
      <c r="FX4169" s="1"/>
      <c r="FY4169" s="1"/>
      <c r="FZ4169" s="1"/>
      <c r="GA4169" s="1"/>
      <c r="GB4169" s="1"/>
      <c r="GC4169" s="1"/>
      <c r="GD4169" s="1"/>
      <c r="GE4169" s="1"/>
      <c r="GF4169" s="1"/>
      <c r="GG4169" s="1"/>
      <c r="GH4169" s="1"/>
      <c r="GI4169" s="1"/>
      <c r="GJ4169" s="1"/>
      <c r="GK4169"/>
      <c r="GL4169"/>
      <c r="GM4169"/>
      <c r="GN4169"/>
      <c r="GO4169"/>
      <c r="GP4169"/>
      <c r="GQ4169"/>
      <c r="GR4169"/>
      <c r="GS4169"/>
      <c r="GT4169"/>
      <c r="GU4169"/>
      <c r="GV4169"/>
      <c r="GW4169"/>
      <c r="GX4169"/>
      <c r="GY4169"/>
      <c r="GZ4169"/>
      <c r="HA4169"/>
      <c r="HB4169"/>
      <c r="HC4169"/>
      <c r="HD4169"/>
      <c r="HE4169"/>
    </row>
    <row r="4170" spans="4:213" s="25" customFormat="1" x14ac:dyDescent="0.25">
      <c r="D4170" s="19"/>
      <c r="E4170" s="19"/>
      <c r="F4170" s="20"/>
      <c r="G4170" s="20"/>
      <c r="H4170" s="20"/>
      <c r="I4170" s="20"/>
      <c r="J4170" s="21"/>
      <c r="K4170" s="21"/>
      <c r="L4170" s="20"/>
      <c r="M4170" s="20"/>
      <c r="N4170" s="22"/>
      <c r="O4170" s="22"/>
      <c r="P4170" s="22"/>
      <c r="Q4170" s="22"/>
      <c r="R4170" s="19"/>
      <c r="S4170" s="19"/>
      <c r="T4170" s="19"/>
      <c r="U4170" s="20"/>
      <c r="V4170" s="20"/>
      <c r="W4170" s="20"/>
      <c r="X4170" s="27"/>
      <c r="Y4170" s="253"/>
      <c r="Z4170" s="30"/>
      <c r="AA4170" s="30"/>
      <c r="AB4170" s="31"/>
      <c r="AC4170" s="31"/>
      <c r="AD4170" s="31"/>
      <c r="AE4170" s="31"/>
      <c r="AF4170" s="31"/>
      <c r="AG4170" s="241"/>
      <c r="AH4170" s="31"/>
      <c r="AI4170" s="31"/>
      <c r="AJ4170" s="31"/>
      <c r="AK4170" s="31"/>
      <c r="AL4170" s="120"/>
      <c r="AQ4170" s="26"/>
      <c r="AW4170" s="19"/>
      <c r="AX4170" s="19"/>
      <c r="AY4170" s="19"/>
      <c r="AZ4170" s="19"/>
      <c r="BA4170" s="19"/>
      <c r="BB4170" s="19"/>
      <c r="BC4170" s="1"/>
      <c r="BD4170"/>
      <c r="BE4170"/>
      <c r="BF4170" s="1"/>
      <c r="BG4170"/>
      <c r="BH4170"/>
      <c r="BI4170"/>
      <c r="BJ4170" s="1"/>
      <c r="BK4170" s="1"/>
      <c r="BL4170"/>
      <c r="BM4170" s="1"/>
      <c r="BN4170" s="1"/>
      <c r="BO4170" s="1"/>
      <c r="BP4170" s="1"/>
      <c r="BQ4170" s="1"/>
      <c r="BR4170" s="1"/>
      <c r="BS4170" s="1"/>
      <c r="BT4170" s="22"/>
      <c r="BU4170" s="1"/>
      <c r="BV4170" s="1"/>
      <c r="BW4170" s="1"/>
      <c r="BX4170" s="1"/>
      <c r="BY4170" s="1"/>
      <c r="BZ4170" s="1"/>
      <c r="CA4170" s="1"/>
      <c r="CB4170" s="1"/>
      <c r="CC4170" s="1"/>
      <c r="CD4170" s="1"/>
      <c r="CE4170" s="1"/>
      <c r="CF4170" s="1"/>
      <c r="CG4170" s="1"/>
      <c r="CH4170" s="1"/>
      <c r="CI4170" s="1"/>
      <c r="CJ4170" s="1"/>
      <c r="CK4170" s="1"/>
      <c r="CL4170" s="1"/>
      <c r="CM4170" s="1"/>
      <c r="CN4170" s="1"/>
      <c r="CO4170" s="1"/>
      <c r="CP4170" s="1"/>
      <c r="CQ4170" s="1"/>
      <c r="CR4170" s="1"/>
      <c r="CS4170" s="1"/>
      <c r="CT4170" s="1"/>
      <c r="CU4170" s="1"/>
      <c r="CV4170" s="1"/>
      <c r="CW4170" s="1"/>
      <c r="CX4170" s="1"/>
      <c r="CY4170" s="1"/>
      <c r="CZ4170" s="1"/>
      <c r="DA4170" s="1"/>
      <c r="DB4170" s="1"/>
      <c r="DC4170" s="1"/>
      <c r="DD4170" s="1"/>
      <c r="DE4170" s="1"/>
      <c r="DF4170" s="1"/>
      <c r="DG4170" s="1"/>
      <c r="DH4170" s="1"/>
      <c r="DI4170" s="1"/>
      <c r="DJ4170" s="1"/>
      <c r="DK4170" s="1"/>
      <c r="DL4170" s="1"/>
      <c r="DM4170" s="1"/>
      <c r="DN4170" s="1"/>
      <c r="DO4170" s="1"/>
      <c r="DP4170" s="1"/>
      <c r="DQ4170" s="1"/>
      <c r="DR4170" s="1"/>
      <c r="DS4170" s="1"/>
      <c r="DT4170" s="1"/>
      <c r="DU4170" s="1"/>
      <c r="DV4170" s="1"/>
      <c r="DW4170" s="1"/>
      <c r="DX4170" s="1"/>
      <c r="DY4170" s="1"/>
      <c r="DZ4170" s="1"/>
      <c r="EA4170" s="1"/>
      <c r="EB4170" s="1"/>
      <c r="EC4170" s="1"/>
      <c r="ED4170" s="1"/>
      <c r="EE4170" s="1"/>
      <c r="EF4170" s="1"/>
      <c r="EG4170" s="1"/>
      <c r="EH4170" s="1"/>
      <c r="EI4170" s="1"/>
      <c r="EJ4170" s="1"/>
      <c r="EK4170" s="1"/>
      <c r="EL4170" s="1"/>
      <c r="EM4170" s="1"/>
      <c r="EN4170" s="1"/>
      <c r="EO4170" s="1"/>
      <c r="EP4170" s="1"/>
      <c r="EQ4170" s="1"/>
      <c r="ER4170" s="1"/>
      <c r="ES4170" s="1"/>
      <c r="ET4170" s="1"/>
      <c r="EU4170" s="1"/>
      <c r="EV4170" s="1"/>
      <c r="EW4170" s="1"/>
      <c r="EX4170" s="1"/>
      <c r="EY4170" s="1"/>
      <c r="EZ4170" s="1"/>
      <c r="FA4170" s="1"/>
      <c r="FB4170" s="1"/>
      <c r="FC4170" s="1"/>
      <c r="FD4170" s="1"/>
      <c r="FE4170" s="1"/>
      <c r="FF4170" s="1"/>
      <c r="FG4170" s="1"/>
      <c r="FH4170" s="1"/>
      <c r="FI4170" s="1"/>
      <c r="FJ4170" s="1"/>
      <c r="FK4170" s="1"/>
      <c r="FL4170" s="1"/>
      <c r="FM4170" s="1"/>
      <c r="FN4170" s="1"/>
      <c r="FO4170" s="1"/>
      <c r="FP4170" s="1"/>
      <c r="FQ4170" s="1"/>
      <c r="FR4170" s="1"/>
      <c r="FS4170" s="1"/>
      <c r="FT4170" s="1"/>
      <c r="FU4170" s="1"/>
      <c r="FV4170" s="1"/>
      <c r="FW4170" s="1"/>
      <c r="FX4170" s="1"/>
      <c r="FY4170" s="1"/>
      <c r="FZ4170" s="1"/>
      <c r="GA4170" s="1"/>
      <c r="GB4170" s="1"/>
      <c r="GC4170" s="1"/>
      <c r="GD4170" s="1"/>
      <c r="GE4170" s="1"/>
      <c r="GF4170" s="1"/>
      <c r="GG4170" s="1"/>
      <c r="GH4170" s="1"/>
      <c r="GI4170" s="1"/>
      <c r="GJ4170" s="1"/>
      <c r="GK4170"/>
      <c r="GL4170"/>
      <c r="GM4170"/>
      <c r="GN4170"/>
      <c r="GO4170"/>
      <c r="GP4170"/>
      <c r="GQ4170"/>
      <c r="GR4170"/>
      <c r="GS4170"/>
      <c r="GT4170"/>
      <c r="GU4170"/>
      <c r="GV4170"/>
      <c r="GW4170"/>
      <c r="GX4170"/>
      <c r="GY4170"/>
      <c r="GZ4170"/>
      <c r="HA4170"/>
      <c r="HB4170"/>
      <c r="HC4170"/>
      <c r="HD4170"/>
      <c r="HE4170"/>
    </row>
    <row r="4171" spans="4:213" s="25" customFormat="1" x14ac:dyDescent="0.25">
      <c r="D4171" s="19"/>
      <c r="E4171" s="19"/>
      <c r="F4171" s="20"/>
      <c r="G4171" s="20"/>
      <c r="H4171" s="20"/>
      <c r="I4171" s="20"/>
      <c r="J4171" s="21"/>
      <c r="K4171" s="21"/>
      <c r="L4171" s="20"/>
      <c r="M4171" s="20"/>
      <c r="N4171" s="22"/>
      <c r="O4171" s="22"/>
      <c r="P4171" s="22"/>
      <c r="Q4171" s="22"/>
      <c r="R4171" s="19"/>
      <c r="S4171" s="19"/>
      <c r="T4171" s="19"/>
      <c r="U4171" s="20"/>
      <c r="V4171" s="20"/>
      <c r="W4171" s="20"/>
      <c r="X4171" s="27"/>
      <c r="Y4171" s="253"/>
      <c r="Z4171" s="30"/>
      <c r="AA4171" s="30"/>
      <c r="AB4171" s="31"/>
      <c r="AC4171" s="31"/>
      <c r="AD4171" s="31"/>
      <c r="AE4171" s="31"/>
      <c r="AF4171" s="31"/>
      <c r="AG4171" s="241"/>
      <c r="AH4171" s="31"/>
      <c r="AI4171" s="31"/>
      <c r="AJ4171" s="31"/>
      <c r="AK4171" s="31"/>
      <c r="AL4171" s="120"/>
      <c r="AQ4171" s="26"/>
      <c r="AW4171" s="19"/>
      <c r="AX4171" s="19"/>
      <c r="AY4171" s="19"/>
      <c r="AZ4171" s="19"/>
      <c r="BA4171" s="19"/>
      <c r="BB4171" s="19"/>
      <c r="BC4171" s="1"/>
      <c r="BD4171"/>
      <c r="BE4171"/>
      <c r="BF4171" s="1"/>
      <c r="BG4171"/>
      <c r="BH4171"/>
      <c r="BI4171"/>
      <c r="BJ4171" s="1"/>
      <c r="BK4171" s="1"/>
      <c r="BL4171"/>
      <c r="BM4171" s="1"/>
      <c r="BN4171" s="1"/>
      <c r="BO4171" s="1"/>
      <c r="BP4171" s="1"/>
      <c r="BQ4171" s="1"/>
      <c r="BR4171" s="1"/>
      <c r="BS4171" s="1"/>
      <c r="BT4171" s="22"/>
      <c r="BU4171" s="1"/>
      <c r="BV4171" s="1"/>
      <c r="BW4171" s="1"/>
      <c r="BX4171" s="1"/>
      <c r="BY4171" s="1"/>
      <c r="BZ4171" s="1"/>
      <c r="CA4171" s="1"/>
      <c r="CB4171" s="1"/>
      <c r="CC4171" s="1"/>
      <c r="CD4171" s="1"/>
      <c r="CE4171" s="1"/>
      <c r="CF4171" s="1"/>
      <c r="CG4171" s="1"/>
      <c r="CH4171" s="1"/>
      <c r="CI4171" s="1"/>
      <c r="CJ4171" s="1"/>
      <c r="CK4171" s="1"/>
      <c r="CL4171" s="1"/>
      <c r="CM4171" s="1"/>
      <c r="CN4171" s="1"/>
      <c r="CO4171" s="1"/>
      <c r="CP4171" s="1"/>
      <c r="CQ4171" s="1"/>
      <c r="CR4171" s="1"/>
      <c r="CS4171" s="1"/>
      <c r="CT4171" s="1"/>
      <c r="CU4171" s="1"/>
      <c r="CV4171" s="1"/>
      <c r="CW4171" s="1"/>
      <c r="CX4171" s="1"/>
      <c r="CY4171" s="1"/>
      <c r="CZ4171" s="1"/>
      <c r="DA4171" s="1"/>
      <c r="DB4171" s="1"/>
      <c r="DC4171" s="1"/>
      <c r="DD4171" s="1"/>
      <c r="DE4171" s="1"/>
      <c r="DF4171" s="1"/>
      <c r="DG4171" s="1"/>
      <c r="DH4171" s="1"/>
      <c r="DI4171" s="1"/>
      <c r="DJ4171" s="1"/>
      <c r="DK4171" s="1"/>
      <c r="DL4171" s="1"/>
      <c r="DM4171" s="1"/>
      <c r="DN4171" s="1"/>
      <c r="DO4171" s="1"/>
      <c r="DP4171" s="1"/>
      <c r="DQ4171" s="1"/>
      <c r="DR4171" s="1"/>
      <c r="DS4171" s="1"/>
      <c r="DT4171" s="1"/>
      <c r="DU4171" s="1"/>
      <c r="DV4171" s="1"/>
      <c r="DW4171" s="1"/>
      <c r="DX4171" s="1"/>
      <c r="DY4171" s="1"/>
      <c r="DZ4171" s="1"/>
      <c r="EA4171" s="1"/>
      <c r="EB4171" s="1"/>
      <c r="EC4171" s="1"/>
      <c r="ED4171" s="1"/>
      <c r="EE4171" s="1"/>
      <c r="EF4171" s="1"/>
      <c r="EG4171" s="1"/>
      <c r="EH4171" s="1"/>
      <c r="EI4171" s="1"/>
      <c r="EJ4171" s="1"/>
      <c r="EK4171" s="1"/>
      <c r="EL4171" s="1"/>
      <c r="EM4171" s="1"/>
      <c r="EN4171" s="1"/>
      <c r="EO4171" s="1"/>
      <c r="EP4171" s="1"/>
      <c r="EQ4171" s="1"/>
      <c r="ER4171" s="1"/>
      <c r="ES4171" s="1"/>
      <c r="ET4171" s="1"/>
      <c r="EU4171" s="1"/>
      <c r="EV4171" s="1"/>
      <c r="EW4171" s="1"/>
      <c r="EX4171" s="1"/>
      <c r="EY4171" s="1"/>
      <c r="EZ4171" s="1"/>
      <c r="FA4171" s="1"/>
      <c r="FB4171" s="1"/>
      <c r="FC4171" s="1"/>
      <c r="FD4171" s="1"/>
      <c r="FE4171" s="1"/>
      <c r="FF4171" s="1"/>
      <c r="FG4171" s="1"/>
      <c r="FH4171" s="1"/>
      <c r="FI4171" s="1"/>
      <c r="FJ4171" s="1"/>
      <c r="FK4171" s="1"/>
      <c r="FL4171" s="1"/>
      <c r="FM4171" s="1"/>
      <c r="FN4171" s="1"/>
      <c r="FO4171" s="1"/>
      <c r="FP4171" s="1"/>
      <c r="FQ4171" s="1"/>
      <c r="FR4171" s="1"/>
      <c r="FS4171" s="1"/>
      <c r="FT4171" s="1"/>
      <c r="FU4171" s="1"/>
      <c r="FV4171" s="1"/>
      <c r="FW4171" s="1"/>
      <c r="FX4171" s="1"/>
      <c r="FY4171" s="1"/>
      <c r="FZ4171" s="1"/>
      <c r="GA4171" s="1"/>
      <c r="GB4171" s="1"/>
      <c r="GC4171" s="1"/>
      <c r="GD4171" s="1"/>
      <c r="GE4171" s="1"/>
      <c r="GF4171" s="1"/>
      <c r="GG4171" s="1"/>
      <c r="GH4171" s="1"/>
      <c r="GI4171" s="1"/>
      <c r="GJ4171" s="1"/>
      <c r="GK4171"/>
      <c r="GL4171"/>
      <c r="GM4171"/>
      <c r="GN4171"/>
      <c r="GO4171"/>
      <c r="GP4171"/>
      <c r="GQ4171"/>
      <c r="GR4171"/>
      <c r="GS4171"/>
      <c r="GT4171"/>
      <c r="GU4171"/>
      <c r="GV4171"/>
      <c r="GW4171"/>
      <c r="GX4171"/>
      <c r="GY4171"/>
      <c r="GZ4171"/>
      <c r="HA4171"/>
      <c r="HB4171"/>
      <c r="HC4171"/>
      <c r="HD4171"/>
      <c r="HE4171"/>
    </row>
    <row r="4172" spans="4:213" s="25" customFormat="1" x14ac:dyDescent="0.25">
      <c r="D4172" s="19"/>
      <c r="E4172" s="19"/>
      <c r="F4172" s="20"/>
      <c r="G4172" s="20"/>
      <c r="H4172" s="20"/>
      <c r="I4172" s="20"/>
      <c r="J4172" s="21"/>
      <c r="K4172" s="21"/>
      <c r="L4172" s="20"/>
      <c r="M4172" s="20"/>
      <c r="N4172" s="22"/>
      <c r="O4172" s="22"/>
      <c r="P4172" s="22"/>
      <c r="Q4172" s="22"/>
      <c r="R4172" s="19"/>
      <c r="S4172" s="19"/>
      <c r="T4172" s="19"/>
      <c r="U4172" s="20"/>
      <c r="V4172" s="20"/>
      <c r="W4172" s="20"/>
      <c r="X4172" s="27"/>
      <c r="Y4172" s="253"/>
      <c r="Z4172" s="30"/>
      <c r="AA4172" s="30"/>
      <c r="AB4172" s="31"/>
      <c r="AC4172" s="31"/>
      <c r="AD4172" s="31"/>
      <c r="AE4172" s="31"/>
      <c r="AF4172" s="31"/>
      <c r="AG4172" s="241"/>
      <c r="AH4172" s="31"/>
      <c r="AI4172" s="31"/>
      <c r="AJ4172" s="31"/>
      <c r="AK4172" s="31"/>
      <c r="AL4172" s="120"/>
      <c r="AQ4172" s="26"/>
      <c r="AW4172" s="19"/>
      <c r="AX4172" s="19"/>
      <c r="AY4172" s="19"/>
      <c r="AZ4172" s="19"/>
      <c r="BA4172" s="19"/>
      <c r="BB4172" s="19"/>
      <c r="BC4172" s="1"/>
      <c r="BD4172"/>
      <c r="BE4172"/>
      <c r="BF4172" s="1"/>
      <c r="BG4172"/>
      <c r="BH4172"/>
      <c r="BI4172"/>
      <c r="BJ4172" s="1"/>
      <c r="BK4172" s="1"/>
      <c r="BL4172"/>
      <c r="BM4172" s="1"/>
      <c r="BN4172" s="1"/>
      <c r="BO4172" s="1"/>
      <c r="BP4172" s="1"/>
      <c r="BQ4172" s="1"/>
      <c r="BR4172" s="1"/>
      <c r="BS4172" s="1"/>
      <c r="BT4172" s="22"/>
      <c r="BU4172" s="1"/>
      <c r="BV4172" s="1"/>
      <c r="BW4172" s="1"/>
      <c r="BX4172" s="1"/>
      <c r="BY4172" s="1"/>
      <c r="BZ4172" s="1"/>
      <c r="CA4172" s="1"/>
      <c r="CB4172" s="1"/>
      <c r="CC4172" s="1"/>
      <c r="CD4172" s="1"/>
      <c r="CE4172" s="1"/>
      <c r="CF4172" s="1"/>
      <c r="CG4172" s="1"/>
      <c r="CH4172" s="1"/>
      <c r="CI4172" s="1"/>
      <c r="CJ4172" s="1"/>
      <c r="CK4172" s="1"/>
      <c r="CL4172" s="1"/>
      <c r="CM4172" s="1"/>
      <c r="CN4172" s="1"/>
      <c r="CO4172" s="1"/>
      <c r="CP4172" s="1"/>
      <c r="CQ4172" s="1"/>
      <c r="CR4172" s="1"/>
      <c r="CS4172" s="1"/>
      <c r="CT4172" s="1"/>
      <c r="CU4172" s="1"/>
      <c r="CV4172" s="1"/>
      <c r="CW4172" s="1"/>
      <c r="CX4172" s="1"/>
      <c r="CY4172" s="1"/>
      <c r="CZ4172" s="1"/>
      <c r="DA4172" s="1"/>
      <c r="DB4172" s="1"/>
      <c r="DC4172" s="1"/>
      <c r="DD4172" s="1"/>
      <c r="DE4172" s="1"/>
      <c r="DF4172" s="1"/>
      <c r="DG4172" s="1"/>
      <c r="DH4172" s="1"/>
      <c r="DI4172" s="1"/>
      <c r="DJ4172" s="1"/>
      <c r="DK4172" s="1"/>
      <c r="DL4172" s="1"/>
      <c r="DM4172" s="1"/>
      <c r="DN4172" s="1"/>
      <c r="DO4172" s="1"/>
      <c r="DP4172" s="1"/>
      <c r="DQ4172" s="1"/>
      <c r="DR4172" s="1"/>
      <c r="DS4172" s="1"/>
      <c r="DT4172" s="1"/>
      <c r="DU4172" s="1"/>
      <c r="DV4172" s="1"/>
      <c r="DW4172" s="1"/>
      <c r="DX4172" s="1"/>
      <c r="DY4172" s="1"/>
      <c r="DZ4172" s="1"/>
      <c r="EA4172" s="1"/>
      <c r="EB4172" s="1"/>
      <c r="EC4172" s="1"/>
      <c r="ED4172" s="1"/>
      <c r="EE4172" s="1"/>
      <c r="EF4172" s="1"/>
      <c r="EG4172" s="1"/>
      <c r="EH4172" s="1"/>
      <c r="EI4172" s="1"/>
      <c r="EJ4172" s="1"/>
      <c r="EK4172" s="1"/>
      <c r="EL4172" s="1"/>
      <c r="EM4172" s="1"/>
      <c r="EN4172" s="1"/>
      <c r="EO4172" s="1"/>
      <c r="EP4172" s="1"/>
      <c r="EQ4172" s="1"/>
      <c r="ER4172" s="1"/>
      <c r="ES4172" s="1"/>
      <c r="ET4172" s="1"/>
      <c r="EU4172" s="1"/>
      <c r="EV4172" s="1"/>
      <c r="EW4172" s="1"/>
      <c r="EX4172" s="1"/>
      <c r="EY4172" s="1"/>
      <c r="EZ4172" s="1"/>
      <c r="FA4172" s="1"/>
      <c r="FB4172" s="1"/>
      <c r="FC4172" s="1"/>
      <c r="FD4172" s="1"/>
      <c r="FE4172" s="1"/>
      <c r="FF4172" s="1"/>
      <c r="FG4172" s="1"/>
      <c r="FH4172" s="1"/>
      <c r="FI4172" s="1"/>
      <c r="FJ4172" s="1"/>
      <c r="FK4172" s="1"/>
      <c r="FL4172" s="1"/>
      <c r="FM4172" s="1"/>
      <c r="FN4172" s="1"/>
      <c r="FO4172" s="1"/>
      <c r="FP4172" s="1"/>
      <c r="FQ4172" s="1"/>
      <c r="FR4172" s="1"/>
      <c r="FS4172" s="1"/>
      <c r="FT4172" s="1"/>
      <c r="FU4172" s="1"/>
      <c r="FV4172" s="1"/>
      <c r="FW4172" s="1"/>
      <c r="FX4172" s="1"/>
      <c r="FY4172" s="1"/>
      <c r="FZ4172" s="1"/>
      <c r="GA4172" s="1"/>
      <c r="GB4172" s="1"/>
      <c r="GC4172" s="1"/>
      <c r="GD4172" s="1"/>
      <c r="GE4172" s="1"/>
      <c r="GF4172" s="1"/>
      <c r="GG4172" s="1"/>
      <c r="GH4172" s="1"/>
      <c r="GI4172" s="1"/>
      <c r="GJ4172" s="1"/>
      <c r="GK4172"/>
      <c r="GL4172"/>
      <c r="GM4172"/>
      <c r="GN4172"/>
      <c r="GO4172"/>
      <c r="GP4172"/>
      <c r="GQ4172"/>
      <c r="GR4172"/>
      <c r="GS4172"/>
      <c r="GT4172"/>
      <c r="GU4172"/>
      <c r="GV4172"/>
      <c r="GW4172"/>
      <c r="GX4172"/>
      <c r="GY4172"/>
      <c r="GZ4172"/>
      <c r="HA4172"/>
      <c r="HB4172"/>
      <c r="HC4172"/>
      <c r="HD4172"/>
      <c r="HE4172"/>
    </row>
    <row r="4173" spans="4:213" s="25" customFormat="1" x14ac:dyDescent="0.25">
      <c r="D4173" s="19"/>
      <c r="E4173" s="19"/>
      <c r="F4173" s="20"/>
      <c r="G4173" s="20"/>
      <c r="H4173" s="20"/>
      <c r="I4173" s="20"/>
      <c r="J4173" s="21"/>
      <c r="K4173" s="21"/>
      <c r="L4173" s="20"/>
      <c r="M4173" s="20"/>
      <c r="N4173" s="22"/>
      <c r="O4173" s="22"/>
      <c r="P4173" s="22"/>
      <c r="Q4173" s="22"/>
      <c r="R4173" s="19"/>
      <c r="S4173" s="19"/>
      <c r="T4173" s="19"/>
      <c r="U4173" s="20"/>
      <c r="V4173" s="20"/>
      <c r="W4173" s="20"/>
      <c r="X4173" s="27"/>
      <c r="Y4173" s="253"/>
      <c r="Z4173" s="30"/>
      <c r="AA4173" s="30"/>
      <c r="AB4173" s="31"/>
      <c r="AC4173" s="31"/>
      <c r="AD4173" s="31"/>
      <c r="AE4173" s="31"/>
      <c r="AF4173" s="31"/>
      <c r="AG4173" s="241"/>
      <c r="AH4173" s="31"/>
      <c r="AI4173" s="31"/>
      <c r="AJ4173" s="31"/>
      <c r="AK4173" s="31"/>
      <c r="AL4173" s="120"/>
      <c r="AQ4173" s="26"/>
      <c r="AW4173" s="19"/>
      <c r="AX4173" s="19"/>
      <c r="AY4173" s="19"/>
      <c r="AZ4173" s="19"/>
      <c r="BA4173" s="19"/>
      <c r="BB4173" s="19"/>
      <c r="BC4173" s="1"/>
      <c r="BD4173"/>
      <c r="BE4173"/>
      <c r="BF4173" s="1"/>
      <c r="BG4173"/>
      <c r="BH4173"/>
      <c r="BI4173"/>
      <c r="BJ4173" s="1"/>
      <c r="BK4173" s="1"/>
      <c r="BL4173"/>
      <c r="BM4173" s="1"/>
      <c r="BN4173" s="1"/>
      <c r="BO4173" s="1"/>
      <c r="BP4173" s="1"/>
      <c r="BQ4173" s="1"/>
      <c r="BR4173" s="1"/>
      <c r="BS4173" s="1"/>
      <c r="BT4173" s="22"/>
      <c r="BU4173" s="1"/>
      <c r="BV4173" s="1"/>
      <c r="BW4173" s="1"/>
      <c r="BX4173" s="1"/>
      <c r="BY4173" s="1"/>
      <c r="BZ4173" s="1"/>
      <c r="CA4173" s="1"/>
      <c r="CB4173" s="1"/>
      <c r="CC4173" s="1"/>
      <c r="CD4173" s="1"/>
      <c r="CE4173" s="1"/>
      <c r="CF4173" s="1"/>
      <c r="CG4173" s="1"/>
      <c r="CH4173" s="1"/>
      <c r="CI4173" s="1"/>
      <c r="CJ4173" s="1"/>
      <c r="CK4173" s="1"/>
      <c r="CL4173" s="1"/>
      <c r="CM4173" s="1"/>
      <c r="CN4173" s="1"/>
      <c r="CO4173" s="1"/>
      <c r="CP4173" s="1"/>
      <c r="CQ4173" s="1"/>
      <c r="CR4173" s="1"/>
      <c r="CS4173" s="1"/>
      <c r="CT4173" s="1"/>
      <c r="CU4173" s="1"/>
      <c r="CV4173" s="1"/>
      <c r="CW4173" s="1"/>
      <c r="CX4173" s="1"/>
      <c r="CY4173" s="1"/>
      <c r="CZ4173" s="1"/>
      <c r="DA4173" s="1"/>
      <c r="DB4173" s="1"/>
      <c r="DC4173" s="1"/>
      <c r="DD4173" s="1"/>
      <c r="DE4173" s="1"/>
      <c r="DF4173" s="1"/>
      <c r="DG4173" s="1"/>
      <c r="DH4173" s="1"/>
      <c r="DI4173" s="1"/>
      <c r="DJ4173" s="1"/>
      <c r="DK4173" s="1"/>
      <c r="DL4173" s="1"/>
      <c r="DM4173" s="1"/>
      <c r="DN4173" s="1"/>
      <c r="DO4173" s="1"/>
      <c r="DP4173" s="1"/>
      <c r="DQ4173" s="1"/>
      <c r="DR4173" s="1"/>
      <c r="DS4173" s="1"/>
      <c r="DT4173" s="1"/>
      <c r="DU4173" s="1"/>
      <c r="DV4173" s="1"/>
      <c r="DW4173" s="1"/>
      <c r="DX4173" s="1"/>
      <c r="DY4173" s="1"/>
      <c r="DZ4173" s="1"/>
      <c r="EA4173" s="1"/>
      <c r="EB4173" s="1"/>
      <c r="EC4173" s="1"/>
      <c r="ED4173" s="1"/>
      <c r="EE4173" s="1"/>
      <c r="EF4173" s="1"/>
      <c r="EG4173" s="1"/>
      <c r="EH4173" s="1"/>
      <c r="EI4173" s="1"/>
      <c r="EJ4173" s="1"/>
      <c r="EK4173" s="1"/>
      <c r="EL4173" s="1"/>
      <c r="EM4173" s="1"/>
      <c r="EN4173" s="1"/>
      <c r="EO4173" s="1"/>
      <c r="EP4173" s="1"/>
      <c r="EQ4173" s="1"/>
      <c r="ER4173" s="1"/>
      <c r="ES4173" s="1"/>
      <c r="ET4173" s="1"/>
      <c r="EU4173" s="1"/>
      <c r="EV4173" s="1"/>
      <c r="EW4173" s="1"/>
      <c r="EX4173" s="1"/>
      <c r="EY4173" s="1"/>
      <c r="EZ4173" s="1"/>
      <c r="FA4173" s="1"/>
      <c r="FB4173" s="1"/>
      <c r="FC4173" s="1"/>
      <c r="FD4173" s="1"/>
      <c r="FE4173" s="1"/>
      <c r="FF4173" s="1"/>
      <c r="FG4173" s="1"/>
      <c r="FH4173" s="1"/>
      <c r="FI4173" s="1"/>
      <c r="FJ4173" s="1"/>
      <c r="FK4173" s="1"/>
      <c r="FL4173" s="1"/>
      <c r="FM4173" s="1"/>
      <c r="FN4173" s="1"/>
      <c r="FO4173" s="1"/>
      <c r="FP4173" s="1"/>
      <c r="FQ4173" s="1"/>
      <c r="FR4173" s="1"/>
      <c r="FS4173" s="1"/>
      <c r="FT4173" s="1"/>
      <c r="FU4173" s="1"/>
      <c r="FV4173" s="1"/>
      <c r="FW4173" s="1"/>
      <c r="FX4173" s="1"/>
      <c r="FY4173" s="1"/>
      <c r="FZ4173" s="1"/>
      <c r="GA4173" s="1"/>
      <c r="GB4173" s="1"/>
      <c r="GC4173" s="1"/>
      <c r="GD4173" s="1"/>
      <c r="GE4173" s="1"/>
      <c r="GF4173" s="1"/>
      <c r="GG4173" s="1"/>
      <c r="GH4173" s="1"/>
      <c r="GI4173" s="1"/>
      <c r="GJ4173" s="1"/>
      <c r="GK4173"/>
      <c r="GL4173"/>
      <c r="GM4173"/>
      <c r="GN4173"/>
      <c r="GO4173"/>
      <c r="GP4173"/>
      <c r="GQ4173"/>
      <c r="GR4173"/>
      <c r="GS4173"/>
      <c r="GT4173"/>
      <c r="GU4173"/>
      <c r="GV4173"/>
      <c r="GW4173"/>
      <c r="GX4173"/>
      <c r="GY4173"/>
      <c r="GZ4173"/>
      <c r="HA4173"/>
      <c r="HB4173"/>
      <c r="HC4173"/>
      <c r="HD4173"/>
      <c r="HE4173"/>
    </row>
    <row r="4174" spans="4:213" s="25" customFormat="1" x14ac:dyDescent="0.25">
      <c r="D4174" s="19"/>
      <c r="E4174" s="19"/>
      <c r="F4174" s="20"/>
      <c r="G4174" s="20"/>
      <c r="H4174" s="20"/>
      <c r="I4174" s="20"/>
      <c r="J4174" s="21"/>
      <c r="K4174" s="21"/>
      <c r="L4174" s="20"/>
      <c r="M4174" s="20"/>
      <c r="N4174" s="22"/>
      <c r="O4174" s="22"/>
      <c r="P4174" s="22"/>
      <c r="Q4174" s="22"/>
      <c r="R4174" s="19"/>
      <c r="S4174" s="19"/>
      <c r="T4174" s="19"/>
      <c r="U4174" s="20"/>
      <c r="V4174" s="20"/>
      <c r="W4174" s="20"/>
      <c r="X4174" s="27"/>
      <c r="Y4174" s="253"/>
      <c r="Z4174" s="30"/>
      <c r="AA4174" s="30"/>
      <c r="AB4174" s="31"/>
      <c r="AC4174" s="31"/>
      <c r="AD4174" s="31"/>
      <c r="AE4174" s="31"/>
      <c r="AF4174" s="31"/>
      <c r="AG4174" s="241"/>
      <c r="AH4174" s="31"/>
      <c r="AI4174" s="31"/>
      <c r="AJ4174" s="31"/>
      <c r="AK4174" s="31"/>
      <c r="AL4174" s="120"/>
      <c r="AQ4174" s="26"/>
      <c r="AW4174" s="19"/>
      <c r="AX4174" s="19"/>
      <c r="AY4174" s="19"/>
      <c r="AZ4174" s="19"/>
      <c r="BA4174" s="19"/>
      <c r="BB4174" s="19"/>
      <c r="BC4174" s="1"/>
      <c r="BD4174"/>
      <c r="BE4174"/>
      <c r="BF4174" s="1"/>
      <c r="BG4174"/>
      <c r="BH4174"/>
      <c r="BI4174"/>
      <c r="BJ4174" s="1"/>
      <c r="BK4174" s="1"/>
      <c r="BL4174"/>
      <c r="BM4174" s="1"/>
      <c r="BN4174" s="1"/>
      <c r="BO4174" s="1"/>
      <c r="BP4174" s="1"/>
      <c r="BQ4174" s="1"/>
      <c r="BR4174" s="1"/>
      <c r="BS4174" s="1"/>
      <c r="BT4174" s="22"/>
      <c r="BU4174" s="1"/>
      <c r="BV4174" s="1"/>
      <c r="BW4174" s="1"/>
      <c r="BX4174" s="1"/>
      <c r="BY4174" s="1"/>
      <c r="BZ4174" s="1"/>
      <c r="CA4174" s="1"/>
      <c r="CB4174" s="1"/>
      <c r="CC4174" s="1"/>
      <c r="CD4174" s="1"/>
      <c r="CE4174" s="1"/>
      <c r="CF4174" s="1"/>
      <c r="CG4174" s="1"/>
      <c r="CH4174" s="1"/>
      <c r="CI4174" s="1"/>
      <c r="CJ4174" s="1"/>
      <c r="CK4174" s="1"/>
      <c r="CL4174" s="1"/>
      <c r="CM4174" s="1"/>
      <c r="CN4174" s="1"/>
      <c r="CO4174" s="1"/>
      <c r="CP4174" s="1"/>
      <c r="CQ4174" s="1"/>
      <c r="CR4174" s="1"/>
      <c r="CS4174" s="1"/>
      <c r="CT4174" s="1"/>
      <c r="CU4174" s="1"/>
      <c r="CV4174" s="1"/>
      <c r="CW4174" s="1"/>
      <c r="CX4174" s="1"/>
      <c r="CY4174" s="1"/>
      <c r="CZ4174" s="1"/>
      <c r="DA4174" s="1"/>
      <c r="DB4174" s="1"/>
      <c r="DC4174" s="1"/>
      <c r="DD4174" s="1"/>
      <c r="DE4174" s="1"/>
      <c r="DF4174" s="1"/>
      <c r="DG4174" s="1"/>
      <c r="DH4174" s="1"/>
      <c r="DI4174" s="1"/>
      <c r="DJ4174" s="1"/>
      <c r="DK4174" s="1"/>
      <c r="DL4174" s="1"/>
      <c r="DM4174" s="1"/>
      <c r="DN4174" s="1"/>
      <c r="DO4174" s="1"/>
      <c r="DP4174" s="1"/>
      <c r="DQ4174" s="1"/>
      <c r="DR4174" s="1"/>
      <c r="DS4174" s="1"/>
      <c r="DT4174" s="1"/>
      <c r="DU4174" s="1"/>
      <c r="DV4174" s="1"/>
      <c r="DW4174" s="1"/>
      <c r="DX4174" s="1"/>
      <c r="DY4174" s="1"/>
      <c r="DZ4174" s="1"/>
      <c r="EA4174" s="1"/>
      <c r="EB4174" s="1"/>
      <c r="EC4174" s="1"/>
      <c r="ED4174" s="1"/>
      <c r="EE4174" s="1"/>
      <c r="EF4174" s="1"/>
      <c r="EG4174" s="1"/>
      <c r="EH4174" s="1"/>
      <c r="EI4174" s="1"/>
      <c r="EJ4174" s="1"/>
      <c r="EK4174" s="1"/>
      <c r="EL4174" s="1"/>
      <c r="EM4174" s="1"/>
      <c r="EN4174" s="1"/>
      <c r="EO4174" s="1"/>
      <c r="EP4174" s="1"/>
      <c r="EQ4174" s="1"/>
      <c r="ER4174" s="1"/>
      <c r="ES4174" s="1"/>
      <c r="ET4174" s="1"/>
      <c r="EU4174" s="1"/>
      <c r="EV4174" s="1"/>
      <c r="EW4174" s="1"/>
      <c r="EX4174" s="1"/>
      <c r="EY4174" s="1"/>
      <c r="EZ4174" s="1"/>
      <c r="FA4174" s="1"/>
      <c r="FB4174" s="1"/>
      <c r="FC4174" s="1"/>
      <c r="FD4174" s="1"/>
      <c r="FE4174" s="1"/>
      <c r="FF4174" s="1"/>
      <c r="FG4174" s="1"/>
      <c r="FH4174" s="1"/>
      <c r="FI4174" s="1"/>
      <c r="FJ4174" s="1"/>
      <c r="FK4174" s="1"/>
      <c r="FL4174" s="1"/>
      <c r="FM4174" s="1"/>
      <c r="FN4174" s="1"/>
      <c r="FO4174" s="1"/>
      <c r="FP4174" s="1"/>
      <c r="FQ4174" s="1"/>
      <c r="FR4174" s="1"/>
      <c r="FS4174" s="1"/>
      <c r="FT4174" s="1"/>
      <c r="FU4174" s="1"/>
      <c r="FV4174" s="1"/>
      <c r="FW4174" s="1"/>
      <c r="FX4174" s="1"/>
      <c r="FY4174" s="1"/>
      <c r="FZ4174" s="1"/>
      <c r="GA4174" s="1"/>
      <c r="GB4174" s="1"/>
      <c r="GC4174" s="1"/>
      <c r="GD4174" s="1"/>
      <c r="GE4174" s="1"/>
      <c r="GF4174" s="1"/>
      <c r="GG4174" s="1"/>
      <c r="GH4174" s="1"/>
      <c r="GI4174" s="1"/>
      <c r="GJ4174" s="1"/>
      <c r="GK4174"/>
      <c r="GL4174"/>
      <c r="GM4174"/>
      <c r="GN4174"/>
      <c r="GO4174"/>
      <c r="GP4174"/>
      <c r="GQ4174"/>
      <c r="GR4174"/>
      <c r="GS4174"/>
      <c r="GT4174"/>
      <c r="GU4174"/>
      <c r="GV4174"/>
      <c r="GW4174"/>
      <c r="GX4174"/>
      <c r="GY4174"/>
      <c r="GZ4174"/>
      <c r="HA4174"/>
      <c r="HB4174"/>
      <c r="HC4174"/>
      <c r="HD4174"/>
      <c r="HE4174"/>
    </row>
    <row r="4175" spans="4:213" s="25" customFormat="1" x14ac:dyDescent="0.25">
      <c r="D4175" s="19"/>
      <c r="E4175" s="19"/>
      <c r="F4175" s="20"/>
      <c r="G4175" s="20"/>
      <c r="H4175" s="20"/>
      <c r="I4175" s="20"/>
      <c r="J4175" s="21"/>
      <c r="K4175" s="21"/>
      <c r="L4175" s="20"/>
      <c r="M4175" s="20"/>
      <c r="N4175" s="22"/>
      <c r="O4175" s="22"/>
      <c r="P4175" s="22"/>
      <c r="Q4175" s="22"/>
      <c r="R4175" s="19"/>
      <c r="S4175" s="19"/>
      <c r="T4175" s="19"/>
      <c r="U4175" s="20"/>
      <c r="V4175" s="20"/>
      <c r="W4175" s="20"/>
      <c r="X4175" s="27"/>
      <c r="Y4175" s="253"/>
      <c r="Z4175" s="30"/>
      <c r="AA4175" s="30"/>
      <c r="AB4175" s="31"/>
      <c r="AC4175" s="31"/>
      <c r="AD4175" s="31"/>
      <c r="AE4175" s="31"/>
      <c r="AF4175" s="31"/>
      <c r="AG4175" s="241"/>
      <c r="AH4175" s="31"/>
      <c r="AI4175" s="31"/>
      <c r="AJ4175" s="31"/>
      <c r="AK4175" s="31"/>
      <c r="AL4175" s="120"/>
      <c r="AQ4175" s="26"/>
      <c r="AW4175" s="19"/>
      <c r="AX4175" s="19"/>
      <c r="AY4175" s="19"/>
      <c r="AZ4175" s="19"/>
      <c r="BA4175" s="19"/>
      <c r="BB4175" s="19"/>
      <c r="BC4175" s="1"/>
      <c r="BD4175"/>
      <c r="BE4175"/>
      <c r="BF4175" s="1"/>
      <c r="BG4175"/>
      <c r="BH4175"/>
      <c r="BI4175"/>
      <c r="BJ4175" s="1"/>
      <c r="BK4175" s="1"/>
      <c r="BL4175"/>
      <c r="BM4175" s="1"/>
      <c r="BN4175" s="1"/>
      <c r="BO4175" s="1"/>
      <c r="BP4175" s="1"/>
      <c r="BQ4175" s="1"/>
      <c r="BR4175" s="1"/>
      <c r="BS4175" s="1"/>
      <c r="BT4175" s="22"/>
      <c r="BU4175" s="1"/>
      <c r="BV4175" s="1"/>
      <c r="BW4175" s="1"/>
      <c r="BX4175" s="1"/>
      <c r="BY4175" s="1"/>
      <c r="BZ4175" s="1"/>
      <c r="CA4175" s="1"/>
      <c r="CB4175" s="1"/>
      <c r="CC4175" s="1"/>
      <c r="CD4175" s="1"/>
      <c r="CE4175" s="1"/>
      <c r="CF4175" s="1"/>
      <c r="CG4175" s="1"/>
      <c r="CH4175" s="1"/>
      <c r="CI4175" s="1"/>
      <c r="CJ4175" s="1"/>
      <c r="CK4175" s="1"/>
      <c r="CL4175" s="1"/>
      <c r="CM4175" s="1"/>
      <c r="CN4175" s="1"/>
      <c r="CO4175" s="1"/>
      <c r="CP4175" s="1"/>
      <c r="CQ4175" s="1"/>
      <c r="CR4175" s="1"/>
      <c r="CS4175" s="1"/>
      <c r="CT4175" s="1"/>
      <c r="CU4175" s="1"/>
      <c r="CV4175" s="1"/>
      <c r="CW4175" s="1"/>
      <c r="CX4175" s="1"/>
      <c r="CY4175" s="1"/>
      <c r="CZ4175" s="1"/>
      <c r="DA4175" s="1"/>
      <c r="DB4175" s="1"/>
      <c r="DC4175" s="1"/>
      <c r="DD4175" s="1"/>
      <c r="DE4175" s="1"/>
      <c r="DF4175" s="1"/>
      <c r="DG4175" s="1"/>
      <c r="DH4175" s="1"/>
      <c r="DI4175" s="1"/>
      <c r="DJ4175" s="1"/>
      <c r="DK4175" s="1"/>
      <c r="DL4175" s="1"/>
      <c r="DM4175" s="1"/>
      <c r="DN4175" s="1"/>
      <c r="DO4175" s="1"/>
      <c r="DP4175" s="1"/>
      <c r="DQ4175" s="1"/>
      <c r="DR4175" s="1"/>
      <c r="DS4175" s="1"/>
      <c r="DT4175" s="1"/>
      <c r="DU4175" s="1"/>
      <c r="DV4175" s="1"/>
      <c r="DW4175" s="1"/>
      <c r="DX4175" s="1"/>
      <c r="DY4175" s="1"/>
      <c r="DZ4175" s="1"/>
      <c r="EA4175" s="1"/>
      <c r="EB4175" s="1"/>
      <c r="EC4175" s="1"/>
      <c r="ED4175" s="1"/>
      <c r="EE4175" s="1"/>
      <c r="EF4175" s="1"/>
      <c r="EG4175" s="1"/>
      <c r="EH4175" s="1"/>
      <c r="EI4175" s="1"/>
      <c r="EJ4175" s="1"/>
      <c r="EK4175" s="1"/>
      <c r="EL4175" s="1"/>
      <c r="EM4175" s="1"/>
      <c r="EN4175" s="1"/>
      <c r="EO4175" s="1"/>
      <c r="EP4175" s="1"/>
      <c r="EQ4175" s="1"/>
      <c r="ER4175" s="1"/>
      <c r="ES4175" s="1"/>
      <c r="ET4175" s="1"/>
      <c r="EU4175" s="1"/>
      <c r="EV4175" s="1"/>
      <c r="EW4175" s="1"/>
      <c r="EX4175" s="1"/>
      <c r="EY4175" s="1"/>
      <c r="EZ4175" s="1"/>
      <c r="FA4175" s="1"/>
      <c r="FB4175" s="1"/>
      <c r="FC4175" s="1"/>
      <c r="FD4175" s="1"/>
      <c r="FE4175" s="1"/>
      <c r="FF4175" s="1"/>
      <c r="FG4175" s="1"/>
      <c r="FH4175" s="1"/>
      <c r="FI4175" s="1"/>
      <c r="FJ4175" s="1"/>
      <c r="FK4175" s="1"/>
      <c r="FL4175" s="1"/>
      <c r="FM4175" s="1"/>
      <c r="FN4175" s="1"/>
      <c r="FO4175" s="1"/>
      <c r="FP4175" s="1"/>
      <c r="FQ4175" s="1"/>
      <c r="FR4175" s="1"/>
      <c r="FS4175" s="1"/>
      <c r="FT4175" s="1"/>
      <c r="FU4175" s="1"/>
      <c r="FV4175" s="1"/>
      <c r="FW4175" s="1"/>
      <c r="FX4175" s="1"/>
      <c r="FY4175" s="1"/>
      <c r="FZ4175" s="1"/>
      <c r="GA4175" s="1"/>
      <c r="GB4175" s="1"/>
      <c r="GC4175" s="1"/>
      <c r="GD4175" s="1"/>
      <c r="GE4175" s="1"/>
      <c r="GF4175" s="1"/>
      <c r="GG4175" s="1"/>
      <c r="GH4175" s="1"/>
      <c r="GI4175" s="1"/>
      <c r="GJ4175" s="1"/>
      <c r="GK4175"/>
      <c r="GL4175"/>
      <c r="GM4175"/>
      <c r="GN4175"/>
      <c r="GO4175"/>
      <c r="GP4175"/>
      <c r="GQ4175"/>
      <c r="GR4175"/>
      <c r="GS4175"/>
      <c r="GT4175"/>
      <c r="GU4175"/>
      <c r="GV4175"/>
      <c r="GW4175"/>
      <c r="GX4175"/>
      <c r="GY4175"/>
      <c r="GZ4175"/>
      <c r="HA4175"/>
      <c r="HB4175"/>
      <c r="HC4175"/>
      <c r="HD4175"/>
      <c r="HE4175"/>
    </row>
    <row r="4176" spans="4:213" s="25" customFormat="1" x14ac:dyDescent="0.25">
      <c r="D4176" s="19"/>
      <c r="E4176" s="19"/>
      <c r="F4176" s="20"/>
      <c r="G4176" s="20"/>
      <c r="H4176" s="20"/>
      <c r="I4176" s="20"/>
      <c r="J4176" s="21"/>
      <c r="K4176" s="21"/>
      <c r="L4176" s="20"/>
      <c r="M4176" s="20"/>
      <c r="N4176" s="22"/>
      <c r="O4176" s="22"/>
      <c r="P4176" s="22"/>
      <c r="Q4176" s="22"/>
      <c r="R4176" s="19"/>
      <c r="S4176" s="19"/>
      <c r="T4176" s="19"/>
      <c r="U4176" s="20"/>
      <c r="V4176" s="20"/>
      <c r="W4176" s="20"/>
      <c r="X4176" s="27"/>
      <c r="Y4176" s="253"/>
      <c r="Z4176" s="30"/>
      <c r="AA4176" s="30"/>
      <c r="AB4176" s="31"/>
      <c r="AC4176" s="31"/>
      <c r="AD4176" s="31"/>
      <c r="AE4176" s="31"/>
      <c r="AF4176" s="31"/>
      <c r="AG4176" s="241"/>
      <c r="AH4176" s="31"/>
      <c r="AI4176" s="31"/>
      <c r="AJ4176" s="31"/>
      <c r="AK4176" s="31"/>
      <c r="AL4176" s="120"/>
      <c r="AQ4176" s="26"/>
      <c r="AW4176" s="19"/>
      <c r="AX4176" s="19"/>
      <c r="AY4176" s="19"/>
      <c r="AZ4176" s="19"/>
      <c r="BA4176" s="19"/>
      <c r="BB4176" s="19"/>
      <c r="BC4176" s="1"/>
      <c r="BD4176"/>
      <c r="BE4176"/>
      <c r="BF4176" s="1"/>
      <c r="BG4176"/>
      <c r="BH4176"/>
      <c r="BI4176"/>
      <c r="BJ4176" s="1"/>
      <c r="BK4176" s="1"/>
      <c r="BL4176"/>
      <c r="BM4176" s="1"/>
      <c r="BN4176" s="1"/>
      <c r="BO4176" s="1"/>
      <c r="BP4176" s="1"/>
      <c r="BQ4176" s="1"/>
      <c r="BR4176" s="1"/>
      <c r="BS4176" s="1"/>
      <c r="BT4176" s="22"/>
      <c r="BU4176" s="1"/>
      <c r="BV4176" s="1"/>
      <c r="BW4176" s="1"/>
      <c r="BX4176" s="1"/>
      <c r="BY4176" s="1"/>
      <c r="BZ4176" s="1"/>
      <c r="CA4176" s="1"/>
      <c r="CB4176" s="1"/>
      <c r="CC4176" s="1"/>
      <c r="CD4176" s="1"/>
      <c r="CE4176" s="1"/>
      <c r="CF4176" s="1"/>
      <c r="CG4176" s="1"/>
      <c r="CH4176" s="1"/>
      <c r="CI4176" s="1"/>
      <c r="CJ4176" s="1"/>
      <c r="CK4176" s="1"/>
      <c r="CL4176" s="1"/>
      <c r="CM4176" s="1"/>
      <c r="CN4176" s="1"/>
      <c r="CO4176" s="1"/>
      <c r="CP4176" s="1"/>
      <c r="CQ4176" s="1"/>
      <c r="CR4176" s="1"/>
      <c r="CS4176" s="1"/>
      <c r="CT4176" s="1"/>
      <c r="CU4176" s="1"/>
      <c r="CV4176" s="1"/>
      <c r="CW4176" s="1"/>
      <c r="CX4176" s="1"/>
      <c r="CY4176" s="1"/>
      <c r="CZ4176" s="1"/>
      <c r="DA4176" s="1"/>
      <c r="DB4176" s="1"/>
      <c r="DC4176" s="1"/>
      <c r="DD4176" s="1"/>
      <c r="DE4176" s="1"/>
      <c r="DF4176" s="1"/>
      <c r="DG4176" s="1"/>
      <c r="DH4176" s="1"/>
      <c r="DI4176" s="1"/>
      <c r="DJ4176" s="1"/>
      <c r="DK4176" s="1"/>
      <c r="DL4176" s="1"/>
      <c r="DM4176" s="1"/>
      <c r="DN4176" s="1"/>
      <c r="DO4176" s="1"/>
      <c r="DP4176" s="1"/>
      <c r="DQ4176" s="1"/>
      <c r="DR4176" s="1"/>
      <c r="DS4176" s="1"/>
      <c r="DT4176" s="1"/>
      <c r="DU4176" s="1"/>
      <c r="DV4176" s="1"/>
      <c r="DW4176" s="1"/>
      <c r="DX4176" s="1"/>
      <c r="DY4176" s="1"/>
      <c r="DZ4176" s="1"/>
      <c r="EA4176" s="1"/>
      <c r="EB4176" s="1"/>
      <c r="EC4176" s="1"/>
      <c r="ED4176" s="1"/>
      <c r="EE4176" s="1"/>
      <c r="EF4176" s="1"/>
      <c r="EG4176" s="1"/>
      <c r="EH4176" s="1"/>
      <c r="EI4176" s="1"/>
      <c r="EJ4176" s="1"/>
      <c r="EK4176" s="1"/>
      <c r="EL4176" s="1"/>
      <c r="EM4176" s="1"/>
      <c r="EN4176" s="1"/>
      <c r="EO4176" s="1"/>
      <c r="EP4176" s="1"/>
      <c r="EQ4176" s="1"/>
      <c r="ER4176" s="1"/>
      <c r="ES4176" s="1"/>
      <c r="ET4176" s="1"/>
      <c r="EU4176" s="1"/>
      <c r="EV4176" s="1"/>
      <c r="EW4176" s="1"/>
      <c r="EX4176" s="1"/>
      <c r="EY4176" s="1"/>
      <c r="EZ4176" s="1"/>
      <c r="FA4176" s="1"/>
      <c r="FB4176" s="1"/>
      <c r="FC4176" s="1"/>
      <c r="FD4176" s="1"/>
      <c r="FE4176" s="1"/>
      <c r="FF4176" s="1"/>
      <c r="FG4176" s="1"/>
      <c r="FH4176" s="1"/>
      <c r="FI4176" s="1"/>
      <c r="FJ4176" s="1"/>
      <c r="FK4176" s="1"/>
      <c r="FL4176" s="1"/>
      <c r="FM4176" s="1"/>
      <c r="FN4176" s="1"/>
      <c r="FO4176" s="1"/>
      <c r="FP4176" s="1"/>
      <c r="FQ4176" s="1"/>
      <c r="FR4176" s="1"/>
      <c r="FS4176" s="1"/>
      <c r="FT4176" s="1"/>
      <c r="FU4176" s="1"/>
      <c r="FV4176" s="1"/>
      <c r="FW4176" s="1"/>
      <c r="FX4176" s="1"/>
      <c r="FY4176" s="1"/>
      <c r="FZ4176" s="1"/>
      <c r="GA4176" s="1"/>
      <c r="GB4176" s="1"/>
      <c r="GC4176" s="1"/>
      <c r="GD4176" s="1"/>
      <c r="GE4176" s="1"/>
      <c r="GF4176" s="1"/>
      <c r="GG4176" s="1"/>
      <c r="GH4176" s="1"/>
      <c r="GI4176" s="1"/>
      <c r="GJ4176" s="1"/>
      <c r="GK4176"/>
      <c r="GL4176"/>
      <c r="GM4176"/>
      <c r="GN4176"/>
      <c r="GO4176"/>
      <c r="GP4176"/>
      <c r="GQ4176"/>
      <c r="GR4176"/>
      <c r="GS4176"/>
      <c r="GT4176"/>
      <c r="GU4176"/>
      <c r="GV4176"/>
      <c r="GW4176"/>
      <c r="GX4176"/>
      <c r="GY4176"/>
      <c r="GZ4176"/>
      <c r="HA4176"/>
      <c r="HB4176"/>
      <c r="HC4176"/>
      <c r="HD4176"/>
      <c r="HE4176"/>
    </row>
    <row r="4177" spans="4:213" s="25" customFormat="1" x14ac:dyDescent="0.25">
      <c r="D4177" s="19"/>
      <c r="E4177" s="19"/>
      <c r="F4177" s="20"/>
      <c r="G4177" s="20"/>
      <c r="H4177" s="20"/>
      <c r="I4177" s="20"/>
      <c r="J4177" s="21"/>
      <c r="K4177" s="21"/>
      <c r="L4177" s="20"/>
      <c r="M4177" s="20"/>
      <c r="N4177" s="22"/>
      <c r="O4177" s="22"/>
      <c r="P4177" s="22"/>
      <c r="Q4177" s="22"/>
      <c r="R4177" s="19"/>
      <c r="S4177" s="19"/>
      <c r="T4177" s="19"/>
      <c r="U4177" s="20"/>
      <c r="V4177" s="20"/>
      <c r="W4177" s="20"/>
      <c r="X4177" s="27"/>
      <c r="Y4177" s="253"/>
      <c r="Z4177" s="30"/>
      <c r="AA4177" s="30"/>
      <c r="AB4177" s="31"/>
      <c r="AC4177" s="31"/>
      <c r="AD4177" s="31"/>
      <c r="AE4177" s="31"/>
      <c r="AF4177" s="31"/>
      <c r="AG4177" s="241"/>
      <c r="AH4177" s="31"/>
      <c r="AI4177" s="31"/>
      <c r="AJ4177" s="31"/>
      <c r="AK4177" s="31"/>
      <c r="AL4177" s="120"/>
      <c r="AQ4177" s="26"/>
      <c r="AW4177" s="19"/>
      <c r="AX4177" s="19"/>
      <c r="AY4177" s="19"/>
      <c r="AZ4177" s="19"/>
      <c r="BA4177" s="19"/>
      <c r="BB4177" s="19"/>
      <c r="BC4177" s="1"/>
      <c r="BD4177"/>
      <c r="BE4177"/>
      <c r="BF4177" s="1"/>
      <c r="BG4177"/>
      <c r="BH4177"/>
      <c r="BI4177"/>
      <c r="BJ4177" s="1"/>
      <c r="BK4177" s="1"/>
      <c r="BL4177"/>
      <c r="BM4177" s="1"/>
      <c r="BN4177" s="1"/>
      <c r="BO4177" s="1"/>
      <c r="BP4177" s="1"/>
      <c r="BQ4177" s="1"/>
      <c r="BR4177" s="1"/>
      <c r="BS4177" s="1"/>
      <c r="BT4177" s="22"/>
      <c r="BU4177" s="1"/>
      <c r="BV4177" s="1"/>
      <c r="BW4177" s="1"/>
      <c r="BX4177" s="1"/>
      <c r="BY4177" s="1"/>
      <c r="BZ4177" s="1"/>
      <c r="CA4177" s="1"/>
      <c r="CB4177" s="1"/>
      <c r="CC4177" s="1"/>
      <c r="CD4177" s="1"/>
      <c r="CE4177" s="1"/>
      <c r="CF4177" s="1"/>
      <c r="CG4177" s="1"/>
      <c r="CH4177" s="1"/>
      <c r="CI4177" s="1"/>
      <c r="CJ4177" s="1"/>
      <c r="CK4177" s="1"/>
      <c r="CL4177" s="1"/>
      <c r="CM4177" s="1"/>
      <c r="CN4177" s="1"/>
      <c r="CO4177" s="1"/>
      <c r="CP4177" s="1"/>
      <c r="CQ4177" s="1"/>
      <c r="CR4177" s="1"/>
      <c r="CS4177" s="1"/>
      <c r="CT4177" s="1"/>
      <c r="CU4177" s="1"/>
      <c r="CV4177" s="1"/>
      <c r="CW4177" s="1"/>
      <c r="CX4177" s="1"/>
      <c r="CY4177" s="1"/>
      <c r="CZ4177" s="1"/>
      <c r="DA4177" s="1"/>
      <c r="DB4177" s="1"/>
      <c r="DC4177" s="1"/>
      <c r="DD4177" s="1"/>
      <c r="DE4177" s="1"/>
      <c r="DF4177" s="1"/>
      <c r="DG4177" s="1"/>
      <c r="DH4177" s="1"/>
      <c r="DI4177" s="1"/>
      <c r="DJ4177" s="1"/>
      <c r="DK4177" s="1"/>
      <c r="DL4177" s="1"/>
      <c r="DM4177" s="1"/>
      <c r="DN4177" s="1"/>
      <c r="DO4177" s="1"/>
      <c r="DP4177" s="1"/>
      <c r="DQ4177" s="1"/>
      <c r="DR4177" s="1"/>
      <c r="DS4177" s="1"/>
      <c r="DT4177" s="1"/>
      <c r="DU4177" s="1"/>
      <c r="DV4177" s="1"/>
      <c r="DW4177" s="1"/>
      <c r="DX4177" s="1"/>
      <c r="DY4177" s="1"/>
      <c r="DZ4177" s="1"/>
      <c r="EA4177" s="1"/>
      <c r="EB4177" s="1"/>
      <c r="EC4177" s="1"/>
      <c r="ED4177" s="1"/>
      <c r="EE4177" s="1"/>
      <c r="EF4177" s="1"/>
      <c r="EG4177" s="1"/>
      <c r="EH4177" s="1"/>
      <c r="EI4177" s="1"/>
      <c r="EJ4177" s="1"/>
      <c r="EK4177" s="1"/>
      <c r="EL4177" s="1"/>
      <c r="EM4177" s="1"/>
      <c r="EN4177" s="1"/>
      <c r="EO4177" s="1"/>
      <c r="EP4177" s="1"/>
      <c r="EQ4177" s="1"/>
      <c r="ER4177" s="1"/>
      <c r="ES4177" s="1"/>
      <c r="ET4177" s="1"/>
      <c r="EU4177" s="1"/>
      <c r="EV4177" s="1"/>
      <c r="EW4177" s="1"/>
      <c r="EX4177" s="1"/>
      <c r="EY4177" s="1"/>
      <c r="EZ4177" s="1"/>
      <c r="FA4177" s="1"/>
      <c r="FB4177" s="1"/>
      <c r="FC4177" s="1"/>
      <c r="FD4177" s="1"/>
      <c r="FE4177" s="1"/>
      <c r="FF4177" s="1"/>
      <c r="FG4177" s="1"/>
      <c r="FH4177" s="1"/>
      <c r="FI4177" s="1"/>
      <c r="FJ4177" s="1"/>
      <c r="FK4177" s="1"/>
      <c r="FL4177" s="1"/>
      <c r="FM4177" s="1"/>
      <c r="FN4177" s="1"/>
      <c r="FO4177" s="1"/>
      <c r="FP4177" s="1"/>
      <c r="FQ4177" s="1"/>
      <c r="FR4177" s="1"/>
      <c r="FS4177" s="1"/>
      <c r="FT4177" s="1"/>
      <c r="FU4177" s="1"/>
      <c r="FV4177" s="1"/>
      <c r="FW4177" s="1"/>
      <c r="FX4177" s="1"/>
      <c r="FY4177" s="1"/>
      <c r="FZ4177" s="1"/>
      <c r="GA4177" s="1"/>
      <c r="GB4177" s="1"/>
      <c r="GC4177" s="1"/>
      <c r="GD4177" s="1"/>
      <c r="GE4177" s="1"/>
      <c r="GF4177" s="1"/>
      <c r="GG4177" s="1"/>
      <c r="GH4177" s="1"/>
      <c r="GI4177" s="1"/>
      <c r="GJ4177" s="1"/>
      <c r="GK4177"/>
      <c r="GL4177"/>
      <c r="GM4177"/>
      <c r="GN4177"/>
      <c r="GO4177"/>
      <c r="GP4177"/>
      <c r="GQ4177"/>
      <c r="GR4177"/>
      <c r="GS4177"/>
      <c r="GT4177"/>
      <c r="GU4177"/>
      <c r="GV4177"/>
      <c r="GW4177"/>
      <c r="GX4177"/>
      <c r="GY4177"/>
      <c r="GZ4177"/>
      <c r="HA4177"/>
      <c r="HB4177"/>
      <c r="HC4177"/>
      <c r="HD4177"/>
      <c r="HE4177"/>
    </row>
    <row r="4178" spans="4:213" s="25" customFormat="1" x14ac:dyDescent="0.25">
      <c r="D4178" s="19"/>
      <c r="E4178" s="19"/>
      <c r="F4178" s="20"/>
      <c r="G4178" s="20"/>
      <c r="H4178" s="20"/>
      <c r="I4178" s="20"/>
      <c r="J4178" s="21"/>
      <c r="K4178" s="21"/>
      <c r="L4178" s="20"/>
      <c r="M4178" s="20"/>
      <c r="N4178" s="22"/>
      <c r="O4178" s="22"/>
      <c r="P4178" s="22"/>
      <c r="Q4178" s="22"/>
      <c r="R4178" s="19"/>
      <c r="S4178" s="19"/>
      <c r="T4178" s="19"/>
      <c r="U4178" s="20"/>
      <c r="V4178" s="20"/>
      <c r="W4178" s="20"/>
      <c r="X4178" s="27"/>
      <c r="Y4178" s="253"/>
      <c r="Z4178" s="30"/>
      <c r="AA4178" s="30"/>
      <c r="AB4178" s="31"/>
      <c r="AC4178" s="31"/>
      <c r="AD4178" s="31"/>
      <c r="AE4178" s="31"/>
      <c r="AF4178" s="31"/>
      <c r="AG4178" s="241"/>
      <c r="AH4178" s="31"/>
      <c r="AI4178" s="31"/>
      <c r="AJ4178" s="31"/>
      <c r="AK4178" s="31"/>
      <c r="AL4178" s="120"/>
      <c r="AQ4178" s="26"/>
      <c r="AW4178" s="19"/>
      <c r="AX4178" s="19"/>
      <c r="AY4178" s="19"/>
      <c r="AZ4178" s="19"/>
      <c r="BA4178" s="19"/>
      <c r="BB4178" s="19"/>
      <c r="BC4178" s="1"/>
      <c r="BD4178"/>
      <c r="BE4178"/>
      <c r="BF4178" s="1"/>
      <c r="BG4178"/>
      <c r="BH4178"/>
      <c r="BI4178"/>
      <c r="BJ4178" s="1"/>
      <c r="BK4178" s="1"/>
      <c r="BL4178"/>
      <c r="BM4178" s="1"/>
      <c r="BN4178" s="1"/>
      <c r="BO4178" s="1"/>
      <c r="BP4178" s="1"/>
      <c r="BQ4178" s="1"/>
      <c r="BR4178" s="1"/>
      <c r="BS4178" s="1"/>
      <c r="BT4178" s="22"/>
      <c r="BU4178" s="1"/>
      <c r="BV4178" s="1"/>
      <c r="BW4178" s="1"/>
      <c r="BX4178" s="1"/>
      <c r="BY4178" s="1"/>
      <c r="BZ4178" s="1"/>
      <c r="CA4178" s="1"/>
      <c r="CB4178" s="1"/>
      <c r="CC4178" s="1"/>
      <c r="CD4178" s="1"/>
      <c r="CE4178" s="1"/>
      <c r="CF4178" s="1"/>
      <c r="CG4178" s="1"/>
      <c r="CH4178" s="1"/>
      <c r="CI4178" s="1"/>
      <c r="CJ4178" s="1"/>
      <c r="CK4178" s="1"/>
      <c r="CL4178" s="1"/>
      <c r="CM4178" s="1"/>
      <c r="CN4178" s="1"/>
      <c r="CO4178" s="1"/>
      <c r="CP4178" s="1"/>
      <c r="CQ4178" s="1"/>
      <c r="CR4178" s="1"/>
      <c r="CS4178" s="1"/>
      <c r="CT4178" s="1"/>
      <c r="CU4178" s="1"/>
      <c r="CV4178" s="1"/>
      <c r="CW4178" s="1"/>
      <c r="CX4178" s="1"/>
      <c r="CY4178" s="1"/>
      <c r="CZ4178" s="1"/>
      <c r="DA4178" s="1"/>
      <c r="DB4178" s="1"/>
      <c r="DC4178" s="1"/>
      <c r="DD4178" s="1"/>
      <c r="DE4178" s="1"/>
      <c r="DF4178" s="1"/>
      <c r="DG4178" s="1"/>
      <c r="DH4178" s="1"/>
      <c r="DI4178" s="1"/>
      <c r="DJ4178" s="1"/>
      <c r="DK4178" s="1"/>
      <c r="DL4178" s="1"/>
      <c r="DM4178" s="1"/>
      <c r="DN4178" s="1"/>
      <c r="DO4178" s="1"/>
      <c r="DP4178" s="1"/>
      <c r="DQ4178" s="1"/>
      <c r="DR4178" s="1"/>
      <c r="DS4178" s="1"/>
      <c r="DT4178" s="1"/>
      <c r="DU4178" s="1"/>
      <c r="DV4178" s="1"/>
      <c r="DW4178" s="1"/>
      <c r="DX4178" s="1"/>
      <c r="DY4178" s="1"/>
      <c r="DZ4178" s="1"/>
      <c r="EA4178" s="1"/>
      <c r="EB4178" s="1"/>
      <c r="EC4178" s="1"/>
      <c r="ED4178" s="1"/>
      <c r="EE4178" s="1"/>
      <c r="EF4178" s="1"/>
      <c r="EG4178" s="1"/>
      <c r="EH4178" s="1"/>
      <c r="EI4178" s="1"/>
      <c r="EJ4178" s="1"/>
      <c r="EK4178" s="1"/>
      <c r="EL4178" s="1"/>
      <c r="EM4178" s="1"/>
      <c r="EN4178" s="1"/>
      <c r="EO4178" s="1"/>
      <c r="EP4178" s="1"/>
      <c r="EQ4178" s="1"/>
      <c r="ER4178" s="1"/>
      <c r="ES4178" s="1"/>
      <c r="ET4178" s="1"/>
      <c r="EU4178" s="1"/>
      <c r="EV4178" s="1"/>
      <c r="EW4178" s="1"/>
      <c r="EX4178" s="1"/>
      <c r="EY4178" s="1"/>
      <c r="EZ4178" s="1"/>
      <c r="FA4178" s="1"/>
      <c r="FB4178" s="1"/>
      <c r="FC4178" s="1"/>
      <c r="FD4178" s="1"/>
      <c r="FE4178" s="1"/>
      <c r="FF4178" s="1"/>
      <c r="FG4178" s="1"/>
      <c r="FH4178" s="1"/>
      <c r="FI4178" s="1"/>
      <c r="FJ4178" s="1"/>
      <c r="FK4178" s="1"/>
      <c r="FL4178" s="1"/>
      <c r="FM4178" s="1"/>
      <c r="FN4178" s="1"/>
      <c r="FO4178" s="1"/>
      <c r="FP4178" s="1"/>
      <c r="FQ4178" s="1"/>
      <c r="FR4178" s="1"/>
      <c r="FS4178" s="1"/>
      <c r="FT4178" s="1"/>
      <c r="FU4178" s="1"/>
      <c r="FV4178" s="1"/>
      <c r="FW4178" s="1"/>
      <c r="FX4178" s="1"/>
      <c r="FY4178" s="1"/>
      <c r="FZ4178" s="1"/>
      <c r="GA4178" s="1"/>
      <c r="GB4178" s="1"/>
      <c r="GC4178" s="1"/>
      <c r="GD4178" s="1"/>
      <c r="GE4178" s="1"/>
      <c r="GF4178" s="1"/>
      <c r="GG4178" s="1"/>
      <c r="GH4178" s="1"/>
      <c r="GI4178" s="1"/>
      <c r="GJ4178" s="1"/>
      <c r="GK4178"/>
      <c r="GL4178"/>
      <c r="GM4178"/>
      <c r="GN4178"/>
      <c r="GO4178"/>
      <c r="GP4178"/>
      <c r="GQ4178"/>
      <c r="GR4178"/>
      <c r="GS4178"/>
      <c r="GT4178"/>
      <c r="GU4178"/>
      <c r="GV4178"/>
      <c r="GW4178"/>
      <c r="GX4178"/>
      <c r="GY4178"/>
      <c r="GZ4178"/>
      <c r="HA4178"/>
      <c r="HB4178"/>
      <c r="HC4178"/>
      <c r="HD4178"/>
      <c r="HE4178"/>
    </row>
    <row r="4179" spans="4:213" s="25" customFormat="1" x14ac:dyDescent="0.25">
      <c r="D4179" s="19"/>
      <c r="E4179" s="19"/>
      <c r="F4179" s="20"/>
      <c r="G4179" s="20"/>
      <c r="H4179" s="20"/>
      <c r="I4179" s="20"/>
      <c r="J4179" s="21"/>
      <c r="K4179" s="21"/>
      <c r="L4179" s="20"/>
      <c r="M4179" s="20"/>
      <c r="N4179" s="22"/>
      <c r="O4179" s="22"/>
      <c r="P4179" s="22"/>
      <c r="Q4179" s="22"/>
      <c r="R4179" s="19"/>
      <c r="S4179" s="19"/>
      <c r="T4179" s="19"/>
      <c r="U4179" s="20"/>
      <c r="V4179" s="20"/>
      <c r="W4179" s="20"/>
      <c r="X4179" s="27"/>
      <c r="Y4179" s="253"/>
      <c r="Z4179" s="30"/>
      <c r="AA4179" s="30"/>
      <c r="AB4179" s="31"/>
      <c r="AC4179" s="31"/>
      <c r="AD4179" s="31"/>
      <c r="AE4179" s="31"/>
      <c r="AF4179" s="31"/>
      <c r="AG4179" s="241"/>
      <c r="AH4179" s="31"/>
      <c r="AI4179" s="31"/>
      <c r="AJ4179" s="31"/>
      <c r="AK4179" s="31"/>
      <c r="AL4179" s="120"/>
      <c r="AQ4179" s="26"/>
      <c r="AW4179" s="19"/>
      <c r="AX4179" s="19"/>
      <c r="AY4179" s="19"/>
      <c r="AZ4179" s="19"/>
      <c r="BA4179" s="19"/>
      <c r="BB4179" s="19"/>
      <c r="BC4179" s="1"/>
      <c r="BD4179"/>
      <c r="BE4179"/>
      <c r="BF4179" s="1"/>
      <c r="BG4179"/>
      <c r="BH4179"/>
      <c r="BI4179"/>
      <c r="BJ4179" s="1"/>
      <c r="BK4179" s="1"/>
      <c r="BL4179"/>
      <c r="BM4179" s="1"/>
      <c r="BN4179" s="1"/>
      <c r="BO4179" s="1"/>
      <c r="BP4179" s="1"/>
      <c r="BQ4179" s="1"/>
      <c r="BR4179" s="1"/>
      <c r="BS4179" s="1"/>
      <c r="BT4179" s="22"/>
      <c r="BU4179" s="1"/>
      <c r="BV4179" s="1"/>
      <c r="BW4179" s="1"/>
      <c r="BX4179" s="1"/>
      <c r="BY4179" s="1"/>
      <c r="BZ4179" s="1"/>
      <c r="CA4179" s="1"/>
      <c r="CB4179" s="1"/>
      <c r="CC4179" s="1"/>
      <c r="CD4179" s="1"/>
      <c r="CE4179" s="1"/>
      <c r="CF4179" s="1"/>
      <c r="CG4179" s="1"/>
      <c r="CH4179" s="1"/>
      <c r="CI4179" s="1"/>
      <c r="CJ4179" s="1"/>
      <c r="CK4179" s="1"/>
      <c r="CL4179" s="1"/>
      <c r="CM4179" s="1"/>
      <c r="CN4179" s="1"/>
      <c r="CO4179" s="1"/>
      <c r="CP4179" s="1"/>
      <c r="CQ4179" s="1"/>
      <c r="CR4179" s="1"/>
      <c r="CS4179" s="1"/>
      <c r="CT4179" s="1"/>
      <c r="CU4179" s="1"/>
      <c r="CV4179" s="1"/>
      <c r="CW4179" s="1"/>
      <c r="CX4179" s="1"/>
      <c r="CY4179" s="1"/>
      <c r="CZ4179" s="1"/>
      <c r="DA4179" s="1"/>
      <c r="DB4179" s="1"/>
      <c r="DC4179" s="1"/>
      <c r="DD4179" s="1"/>
      <c r="DE4179" s="1"/>
      <c r="DF4179" s="1"/>
      <c r="DG4179" s="1"/>
      <c r="DH4179" s="1"/>
      <c r="DI4179" s="1"/>
      <c r="DJ4179" s="1"/>
      <c r="DK4179" s="1"/>
      <c r="DL4179" s="1"/>
      <c r="DM4179" s="1"/>
      <c r="DN4179" s="1"/>
      <c r="DO4179" s="1"/>
      <c r="DP4179" s="1"/>
      <c r="DQ4179" s="1"/>
      <c r="DR4179" s="1"/>
      <c r="DS4179" s="1"/>
      <c r="DT4179" s="1"/>
      <c r="DU4179" s="1"/>
      <c r="DV4179" s="1"/>
      <c r="DW4179" s="1"/>
      <c r="DX4179" s="1"/>
      <c r="DY4179" s="1"/>
      <c r="DZ4179" s="1"/>
      <c r="EA4179" s="1"/>
      <c r="EB4179" s="1"/>
      <c r="EC4179" s="1"/>
      <c r="ED4179" s="1"/>
      <c r="EE4179" s="1"/>
      <c r="EF4179" s="1"/>
      <c r="EG4179" s="1"/>
      <c r="EH4179" s="1"/>
      <c r="EI4179" s="1"/>
      <c r="EJ4179" s="1"/>
      <c r="EK4179" s="1"/>
      <c r="EL4179" s="1"/>
      <c r="EM4179" s="1"/>
      <c r="EN4179" s="1"/>
      <c r="EO4179" s="1"/>
      <c r="EP4179" s="1"/>
      <c r="EQ4179" s="1"/>
      <c r="ER4179" s="1"/>
      <c r="ES4179" s="1"/>
      <c r="ET4179" s="1"/>
      <c r="EU4179" s="1"/>
      <c r="EV4179" s="1"/>
      <c r="EW4179" s="1"/>
      <c r="EX4179" s="1"/>
      <c r="EY4179" s="1"/>
      <c r="EZ4179" s="1"/>
      <c r="FA4179" s="1"/>
      <c r="FB4179" s="1"/>
      <c r="FC4179" s="1"/>
      <c r="FD4179" s="1"/>
      <c r="FE4179" s="1"/>
      <c r="FF4179" s="1"/>
      <c r="FG4179" s="1"/>
      <c r="FH4179" s="1"/>
      <c r="FI4179" s="1"/>
      <c r="FJ4179" s="1"/>
      <c r="FK4179" s="1"/>
      <c r="FL4179" s="1"/>
      <c r="FM4179" s="1"/>
      <c r="FN4179" s="1"/>
      <c r="FO4179" s="1"/>
      <c r="FP4179" s="1"/>
      <c r="FQ4179" s="1"/>
      <c r="FR4179" s="1"/>
      <c r="FS4179" s="1"/>
      <c r="FT4179" s="1"/>
      <c r="FU4179" s="1"/>
      <c r="FV4179" s="1"/>
      <c r="FW4179" s="1"/>
      <c r="FX4179" s="1"/>
      <c r="FY4179" s="1"/>
      <c r="FZ4179" s="1"/>
      <c r="GA4179" s="1"/>
      <c r="GB4179" s="1"/>
      <c r="GC4179" s="1"/>
      <c r="GD4179" s="1"/>
      <c r="GE4179" s="1"/>
      <c r="GF4179" s="1"/>
      <c r="GG4179" s="1"/>
      <c r="GH4179" s="1"/>
      <c r="GI4179" s="1"/>
      <c r="GJ4179" s="1"/>
      <c r="GK4179"/>
      <c r="GL4179"/>
      <c r="GM4179"/>
      <c r="GN4179"/>
      <c r="GO4179"/>
      <c r="GP4179"/>
      <c r="GQ4179"/>
      <c r="GR4179"/>
      <c r="GS4179"/>
      <c r="GT4179"/>
      <c r="GU4179"/>
      <c r="GV4179"/>
      <c r="GW4179"/>
      <c r="GX4179"/>
      <c r="GY4179"/>
      <c r="GZ4179"/>
      <c r="HA4179"/>
      <c r="HB4179"/>
      <c r="HC4179"/>
      <c r="HD4179"/>
      <c r="HE4179"/>
    </row>
    <row r="4180" spans="4:213" s="25" customFormat="1" x14ac:dyDescent="0.25">
      <c r="D4180" s="19"/>
      <c r="E4180" s="19"/>
      <c r="F4180" s="20"/>
      <c r="G4180" s="20"/>
      <c r="H4180" s="20"/>
      <c r="I4180" s="20"/>
      <c r="J4180" s="21"/>
      <c r="K4180" s="21"/>
      <c r="L4180" s="20"/>
      <c r="M4180" s="20"/>
      <c r="N4180" s="22"/>
      <c r="O4180" s="22"/>
      <c r="P4180" s="22"/>
      <c r="Q4180" s="22"/>
      <c r="R4180" s="19"/>
      <c r="S4180" s="19"/>
      <c r="T4180" s="19"/>
      <c r="U4180" s="20"/>
      <c r="V4180" s="20"/>
      <c r="W4180" s="20"/>
      <c r="X4180" s="27"/>
      <c r="Y4180" s="253"/>
      <c r="Z4180" s="30"/>
      <c r="AA4180" s="30"/>
      <c r="AB4180" s="31"/>
      <c r="AC4180" s="31"/>
      <c r="AD4180" s="31"/>
      <c r="AE4180" s="31"/>
      <c r="AF4180" s="31"/>
      <c r="AG4180" s="241"/>
      <c r="AH4180" s="31"/>
      <c r="AI4180" s="31"/>
      <c r="AJ4180" s="31"/>
      <c r="AK4180" s="31"/>
      <c r="AL4180" s="120"/>
      <c r="AQ4180" s="26"/>
      <c r="AW4180" s="19"/>
      <c r="AX4180" s="19"/>
      <c r="AY4180" s="19"/>
      <c r="AZ4180" s="19"/>
      <c r="BA4180" s="19"/>
      <c r="BB4180" s="19"/>
      <c r="BC4180" s="1"/>
      <c r="BD4180"/>
      <c r="BE4180"/>
      <c r="BF4180" s="1"/>
      <c r="BG4180"/>
      <c r="BH4180"/>
      <c r="BI4180"/>
      <c r="BJ4180" s="1"/>
      <c r="BK4180" s="1"/>
      <c r="BL4180"/>
      <c r="BM4180" s="1"/>
      <c r="BN4180" s="1"/>
      <c r="BO4180" s="1"/>
      <c r="BP4180" s="1"/>
      <c r="BQ4180" s="1"/>
      <c r="BR4180" s="1"/>
      <c r="BS4180" s="1"/>
      <c r="BT4180" s="22"/>
      <c r="BU4180" s="1"/>
      <c r="BV4180" s="1"/>
      <c r="BW4180" s="1"/>
      <c r="BX4180" s="1"/>
      <c r="BY4180" s="1"/>
      <c r="BZ4180" s="1"/>
      <c r="CA4180" s="1"/>
      <c r="CB4180" s="1"/>
      <c r="CC4180" s="1"/>
      <c r="CD4180" s="1"/>
      <c r="CE4180" s="1"/>
      <c r="CF4180" s="1"/>
      <c r="CG4180" s="1"/>
      <c r="CH4180" s="1"/>
      <c r="CI4180" s="1"/>
      <c r="CJ4180" s="1"/>
      <c r="CK4180" s="1"/>
      <c r="CL4180" s="1"/>
      <c r="CM4180" s="1"/>
      <c r="CN4180" s="1"/>
      <c r="CO4180" s="1"/>
      <c r="CP4180" s="1"/>
      <c r="CQ4180" s="1"/>
      <c r="CR4180" s="1"/>
      <c r="CS4180" s="1"/>
      <c r="CT4180" s="1"/>
      <c r="CU4180" s="1"/>
      <c r="CV4180" s="1"/>
      <c r="CW4180" s="1"/>
      <c r="CX4180" s="1"/>
      <c r="CY4180" s="1"/>
      <c r="CZ4180" s="1"/>
      <c r="DA4180" s="1"/>
      <c r="DB4180" s="1"/>
      <c r="DC4180" s="1"/>
      <c r="DD4180" s="1"/>
      <c r="DE4180" s="1"/>
      <c r="DF4180" s="1"/>
      <c r="DG4180" s="1"/>
      <c r="DH4180" s="1"/>
      <c r="DI4180" s="1"/>
      <c r="DJ4180" s="1"/>
      <c r="DK4180" s="1"/>
      <c r="DL4180" s="1"/>
      <c r="DM4180" s="1"/>
      <c r="DN4180" s="1"/>
      <c r="DO4180" s="1"/>
      <c r="DP4180" s="1"/>
      <c r="DQ4180" s="1"/>
      <c r="DR4180" s="1"/>
      <c r="DS4180" s="1"/>
      <c r="DT4180" s="1"/>
      <c r="DU4180" s="1"/>
      <c r="DV4180" s="1"/>
      <c r="DW4180" s="1"/>
      <c r="DX4180" s="1"/>
      <c r="DY4180" s="1"/>
      <c r="DZ4180" s="1"/>
      <c r="EA4180" s="1"/>
      <c r="EB4180" s="1"/>
      <c r="EC4180" s="1"/>
      <c r="ED4180" s="1"/>
      <c r="EE4180" s="1"/>
      <c r="EF4180" s="1"/>
      <c r="EG4180" s="1"/>
      <c r="EH4180" s="1"/>
      <c r="EI4180" s="1"/>
      <c r="EJ4180" s="1"/>
      <c r="EK4180" s="1"/>
      <c r="EL4180" s="1"/>
      <c r="EM4180" s="1"/>
      <c r="EN4180" s="1"/>
      <c r="EO4180" s="1"/>
      <c r="EP4180" s="1"/>
      <c r="EQ4180" s="1"/>
      <c r="ER4180" s="1"/>
      <c r="ES4180" s="1"/>
      <c r="ET4180" s="1"/>
      <c r="EU4180" s="1"/>
      <c r="EV4180" s="1"/>
      <c r="EW4180" s="1"/>
      <c r="EX4180" s="1"/>
      <c r="EY4180" s="1"/>
      <c r="EZ4180" s="1"/>
      <c r="FA4180" s="1"/>
      <c r="FB4180" s="1"/>
      <c r="FC4180" s="1"/>
      <c r="FD4180" s="1"/>
      <c r="FE4180" s="1"/>
      <c r="FF4180" s="1"/>
      <c r="FG4180" s="1"/>
      <c r="FH4180" s="1"/>
      <c r="FI4180" s="1"/>
      <c r="FJ4180" s="1"/>
      <c r="FK4180" s="1"/>
      <c r="FL4180" s="1"/>
      <c r="FM4180" s="1"/>
      <c r="FN4180" s="1"/>
      <c r="FO4180" s="1"/>
      <c r="FP4180" s="1"/>
      <c r="FQ4180" s="1"/>
      <c r="FR4180" s="1"/>
      <c r="FS4180" s="1"/>
      <c r="FT4180" s="1"/>
      <c r="FU4180" s="1"/>
      <c r="FV4180" s="1"/>
      <c r="FW4180" s="1"/>
      <c r="FX4180" s="1"/>
      <c r="FY4180" s="1"/>
      <c r="FZ4180" s="1"/>
      <c r="GA4180" s="1"/>
      <c r="GB4180" s="1"/>
      <c r="GC4180" s="1"/>
      <c r="GD4180" s="1"/>
      <c r="GE4180" s="1"/>
      <c r="GF4180" s="1"/>
      <c r="GG4180" s="1"/>
      <c r="GH4180" s="1"/>
      <c r="GI4180" s="1"/>
      <c r="GJ4180" s="1"/>
      <c r="GK4180"/>
      <c r="GL4180"/>
      <c r="GM4180"/>
      <c r="GN4180"/>
      <c r="GO4180"/>
      <c r="GP4180"/>
      <c r="GQ4180"/>
      <c r="GR4180"/>
      <c r="GS4180"/>
      <c r="GT4180"/>
      <c r="GU4180"/>
      <c r="GV4180"/>
      <c r="GW4180"/>
      <c r="GX4180"/>
      <c r="GY4180"/>
      <c r="GZ4180"/>
      <c r="HA4180"/>
      <c r="HB4180"/>
      <c r="HC4180"/>
      <c r="HD4180"/>
      <c r="HE4180"/>
    </row>
    <row r="4181" spans="4:213" s="25" customFormat="1" x14ac:dyDescent="0.25">
      <c r="D4181" s="19"/>
      <c r="E4181" s="19"/>
      <c r="F4181" s="20"/>
      <c r="G4181" s="20"/>
      <c r="H4181" s="20"/>
      <c r="I4181" s="20"/>
      <c r="J4181" s="21"/>
      <c r="K4181" s="21"/>
      <c r="L4181" s="20"/>
      <c r="M4181" s="20"/>
      <c r="N4181" s="22"/>
      <c r="O4181" s="22"/>
      <c r="P4181" s="22"/>
      <c r="Q4181" s="22"/>
      <c r="R4181" s="19"/>
      <c r="S4181" s="19"/>
      <c r="T4181" s="19"/>
      <c r="U4181" s="20"/>
      <c r="V4181" s="20"/>
      <c r="W4181" s="20"/>
      <c r="X4181" s="27"/>
      <c r="Y4181" s="253"/>
      <c r="Z4181" s="30"/>
      <c r="AA4181" s="30"/>
      <c r="AB4181" s="31"/>
      <c r="AC4181" s="31"/>
      <c r="AD4181" s="31"/>
      <c r="AE4181" s="31"/>
      <c r="AF4181" s="31"/>
      <c r="AG4181" s="241"/>
      <c r="AH4181" s="31"/>
      <c r="AI4181" s="31"/>
      <c r="AJ4181" s="31"/>
      <c r="AK4181" s="31"/>
      <c r="AL4181" s="120"/>
      <c r="AQ4181" s="26"/>
      <c r="AW4181" s="19"/>
      <c r="AX4181" s="19"/>
      <c r="AY4181" s="19"/>
      <c r="AZ4181" s="19"/>
      <c r="BA4181" s="19"/>
      <c r="BB4181" s="19"/>
      <c r="BC4181" s="1"/>
      <c r="BD4181"/>
      <c r="BE4181"/>
      <c r="BF4181" s="1"/>
      <c r="BG4181"/>
      <c r="BH4181"/>
      <c r="BI4181"/>
      <c r="BJ4181" s="1"/>
      <c r="BK4181" s="1"/>
      <c r="BL4181"/>
      <c r="BM4181" s="1"/>
      <c r="BN4181" s="1"/>
      <c r="BO4181" s="1"/>
      <c r="BP4181" s="1"/>
      <c r="BQ4181" s="1"/>
      <c r="BR4181" s="1"/>
      <c r="BS4181" s="1"/>
      <c r="BT4181" s="22"/>
      <c r="BU4181" s="1"/>
      <c r="BV4181" s="1"/>
      <c r="BW4181" s="1"/>
      <c r="BX4181" s="1"/>
      <c r="BY4181" s="1"/>
      <c r="BZ4181" s="1"/>
      <c r="CA4181" s="1"/>
      <c r="CB4181" s="1"/>
      <c r="CC4181" s="1"/>
      <c r="CD4181" s="1"/>
      <c r="CE4181" s="1"/>
      <c r="CF4181" s="1"/>
      <c r="CG4181" s="1"/>
      <c r="CH4181" s="1"/>
      <c r="CI4181" s="1"/>
      <c r="CJ4181" s="1"/>
      <c r="CK4181" s="1"/>
      <c r="CL4181" s="1"/>
      <c r="CM4181" s="1"/>
      <c r="CN4181" s="1"/>
      <c r="CO4181" s="1"/>
      <c r="CP4181" s="1"/>
      <c r="CQ4181" s="1"/>
      <c r="CR4181" s="1"/>
      <c r="CS4181" s="1"/>
      <c r="CT4181" s="1"/>
      <c r="CU4181" s="1"/>
      <c r="CV4181" s="1"/>
      <c r="CW4181" s="1"/>
      <c r="CX4181" s="1"/>
      <c r="CY4181" s="1"/>
      <c r="CZ4181" s="1"/>
      <c r="DA4181" s="1"/>
      <c r="DB4181" s="1"/>
      <c r="DC4181" s="1"/>
      <c r="DD4181" s="1"/>
      <c r="DE4181" s="1"/>
      <c r="DF4181" s="1"/>
      <c r="DG4181" s="1"/>
      <c r="DH4181" s="1"/>
      <c r="DI4181" s="1"/>
      <c r="DJ4181" s="1"/>
      <c r="DK4181" s="1"/>
      <c r="DL4181" s="1"/>
      <c r="DM4181" s="1"/>
      <c r="DN4181" s="1"/>
      <c r="DO4181" s="1"/>
      <c r="DP4181" s="1"/>
      <c r="DQ4181" s="1"/>
      <c r="DR4181" s="1"/>
      <c r="DS4181" s="1"/>
      <c r="DT4181" s="1"/>
      <c r="DU4181" s="1"/>
      <c r="DV4181" s="1"/>
      <c r="DW4181" s="1"/>
      <c r="DX4181" s="1"/>
      <c r="DY4181" s="1"/>
      <c r="DZ4181" s="1"/>
      <c r="EA4181" s="1"/>
      <c r="EB4181" s="1"/>
      <c r="EC4181" s="1"/>
      <c r="ED4181" s="1"/>
      <c r="EE4181" s="1"/>
      <c r="EF4181" s="1"/>
      <c r="EG4181" s="1"/>
      <c r="EH4181" s="1"/>
      <c r="EI4181" s="1"/>
      <c r="EJ4181" s="1"/>
      <c r="EK4181" s="1"/>
      <c r="EL4181" s="1"/>
      <c r="EM4181" s="1"/>
      <c r="EN4181" s="1"/>
      <c r="EO4181" s="1"/>
      <c r="EP4181" s="1"/>
      <c r="EQ4181" s="1"/>
      <c r="ER4181" s="1"/>
      <c r="ES4181" s="1"/>
      <c r="ET4181" s="1"/>
      <c r="EU4181" s="1"/>
      <c r="EV4181" s="1"/>
      <c r="EW4181" s="1"/>
      <c r="EX4181" s="1"/>
      <c r="EY4181" s="1"/>
      <c r="EZ4181" s="1"/>
      <c r="FA4181" s="1"/>
      <c r="FB4181" s="1"/>
      <c r="FC4181" s="1"/>
      <c r="FD4181" s="1"/>
      <c r="FE4181" s="1"/>
      <c r="FF4181" s="1"/>
      <c r="FG4181" s="1"/>
      <c r="FH4181" s="1"/>
      <c r="FI4181" s="1"/>
      <c r="FJ4181" s="1"/>
      <c r="FK4181" s="1"/>
      <c r="FL4181" s="1"/>
      <c r="FM4181" s="1"/>
      <c r="FN4181" s="1"/>
      <c r="FO4181" s="1"/>
      <c r="FP4181" s="1"/>
      <c r="FQ4181" s="1"/>
      <c r="FR4181" s="1"/>
      <c r="FS4181" s="1"/>
      <c r="FT4181" s="1"/>
      <c r="FU4181" s="1"/>
      <c r="FV4181" s="1"/>
      <c r="FW4181" s="1"/>
      <c r="FX4181" s="1"/>
      <c r="FY4181" s="1"/>
      <c r="FZ4181" s="1"/>
      <c r="GA4181" s="1"/>
      <c r="GB4181" s="1"/>
      <c r="GC4181" s="1"/>
      <c r="GD4181" s="1"/>
      <c r="GE4181" s="1"/>
      <c r="GF4181" s="1"/>
      <c r="GG4181" s="1"/>
      <c r="GH4181" s="1"/>
      <c r="GI4181" s="1"/>
      <c r="GJ4181" s="1"/>
      <c r="GK4181"/>
      <c r="GL4181"/>
      <c r="GM4181"/>
      <c r="GN4181"/>
      <c r="GO4181"/>
      <c r="GP4181"/>
      <c r="GQ4181"/>
      <c r="GR4181"/>
      <c r="GS4181"/>
      <c r="GT4181"/>
      <c r="GU4181"/>
      <c r="GV4181"/>
      <c r="GW4181"/>
      <c r="GX4181"/>
      <c r="GY4181"/>
      <c r="GZ4181"/>
      <c r="HA4181"/>
      <c r="HB4181"/>
      <c r="HC4181"/>
      <c r="HD4181"/>
      <c r="HE4181"/>
    </row>
    <row r="4182" spans="4:213" s="25" customFormat="1" x14ac:dyDescent="0.25">
      <c r="D4182" s="19"/>
      <c r="E4182" s="19"/>
      <c r="F4182" s="20"/>
      <c r="G4182" s="20"/>
      <c r="H4182" s="20"/>
      <c r="I4182" s="20"/>
      <c r="J4182" s="21"/>
      <c r="K4182" s="21"/>
      <c r="L4182" s="20"/>
      <c r="M4182" s="20"/>
      <c r="N4182" s="22"/>
      <c r="O4182" s="22"/>
      <c r="P4182" s="22"/>
      <c r="Q4182" s="22"/>
      <c r="R4182" s="19"/>
      <c r="S4182" s="19"/>
      <c r="T4182" s="19"/>
      <c r="U4182" s="20"/>
      <c r="V4182" s="20"/>
      <c r="W4182" s="20"/>
      <c r="X4182" s="27"/>
      <c r="Y4182" s="253"/>
      <c r="Z4182" s="30"/>
      <c r="AA4182" s="30"/>
      <c r="AB4182" s="31"/>
      <c r="AC4182" s="31"/>
      <c r="AD4182" s="31"/>
      <c r="AE4182" s="31"/>
      <c r="AF4182" s="31"/>
      <c r="AG4182" s="241"/>
      <c r="AH4182" s="31"/>
      <c r="AI4182" s="31"/>
      <c r="AJ4182" s="31"/>
      <c r="AK4182" s="31"/>
      <c r="AL4182" s="120"/>
      <c r="AQ4182" s="26"/>
      <c r="AW4182" s="19"/>
      <c r="AX4182" s="19"/>
      <c r="AY4182" s="19"/>
      <c r="AZ4182" s="19"/>
      <c r="BA4182" s="19"/>
      <c r="BB4182" s="19"/>
      <c r="BC4182" s="1"/>
      <c r="BD4182"/>
      <c r="BE4182"/>
      <c r="BF4182" s="1"/>
      <c r="BG4182"/>
      <c r="BH4182"/>
      <c r="BI4182"/>
      <c r="BJ4182" s="1"/>
      <c r="BK4182" s="1"/>
      <c r="BL4182"/>
      <c r="BM4182" s="1"/>
      <c r="BN4182" s="1"/>
      <c r="BO4182" s="1"/>
      <c r="BP4182" s="1"/>
      <c r="BQ4182" s="1"/>
      <c r="BR4182" s="1"/>
      <c r="BS4182" s="1"/>
      <c r="BT4182" s="22"/>
      <c r="BU4182" s="1"/>
      <c r="BV4182" s="1"/>
      <c r="BW4182" s="1"/>
      <c r="BX4182" s="1"/>
      <c r="BY4182" s="1"/>
      <c r="BZ4182" s="1"/>
      <c r="CA4182" s="1"/>
      <c r="CB4182" s="1"/>
      <c r="CC4182" s="1"/>
      <c r="CD4182" s="1"/>
      <c r="CE4182" s="1"/>
      <c r="CF4182" s="1"/>
      <c r="CG4182" s="1"/>
      <c r="CH4182" s="1"/>
      <c r="CI4182" s="1"/>
      <c r="CJ4182" s="1"/>
      <c r="CK4182" s="1"/>
      <c r="CL4182" s="1"/>
      <c r="CM4182" s="1"/>
      <c r="CN4182" s="1"/>
      <c r="CO4182" s="1"/>
      <c r="CP4182" s="1"/>
      <c r="CQ4182" s="1"/>
      <c r="CR4182" s="1"/>
      <c r="CS4182" s="1"/>
      <c r="CT4182" s="1"/>
      <c r="CU4182" s="1"/>
      <c r="CV4182" s="1"/>
      <c r="CW4182" s="1"/>
      <c r="CX4182" s="1"/>
      <c r="CY4182" s="1"/>
      <c r="CZ4182" s="1"/>
      <c r="DA4182" s="1"/>
      <c r="DB4182" s="1"/>
      <c r="DC4182" s="1"/>
      <c r="DD4182" s="1"/>
      <c r="DE4182" s="1"/>
      <c r="DF4182" s="1"/>
      <c r="DG4182" s="1"/>
      <c r="DH4182" s="1"/>
      <c r="DI4182" s="1"/>
      <c r="DJ4182" s="1"/>
      <c r="DK4182" s="1"/>
      <c r="DL4182" s="1"/>
      <c r="DM4182" s="1"/>
      <c r="DN4182" s="1"/>
      <c r="DO4182" s="1"/>
      <c r="DP4182" s="1"/>
      <c r="DQ4182" s="1"/>
      <c r="DR4182" s="1"/>
      <c r="DS4182" s="1"/>
      <c r="DT4182" s="1"/>
      <c r="DU4182" s="1"/>
      <c r="DV4182" s="1"/>
      <c r="DW4182" s="1"/>
      <c r="DX4182" s="1"/>
      <c r="DY4182" s="1"/>
      <c r="DZ4182" s="1"/>
      <c r="EA4182" s="1"/>
      <c r="EB4182" s="1"/>
      <c r="EC4182" s="1"/>
      <c r="ED4182" s="1"/>
      <c r="EE4182" s="1"/>
      <c r="EF4182" s="1"/>
      <c r="EG4182" s="1"/>
      <c r="EH4182" s="1"/>
      <c r="EI4182" s="1"/>
      <c r="EJ4182" s="1"/>
      <c r="EK4182" s="1"/>
      <c r="EL4182" s="1"/>
      <c r="EM4182" s="1"/>
      <c r="EN4182" s="1"/>
      <c r="EO4182" s="1"/>
      <c r="EP4182" s="1"/>
      <c r="EQ4182" s="1"/>
      <c r="ER4182" s="1"/>
      <c r="ES4182" s="1"/>
      <c r="ET4182" s="1"/>
      <c r="EU4182" s="1"/>
      <c r="EV4182" s="1"/>
      <c r="EW4182" s="1"/>
      <c r="EX4182" s="1"/>
      <c r="EY4182" s="1"/>
      <c r="EZ4182" s="1"/>
      <c r="FA4182" s="1"/>
      <c r="FB4182" s="1"/>
      <c r="FC4182" s="1"/>
      <c r="FD4182" s="1"/>
      <c r="FE4182" s="1"/>
      <c r="FF4182" s="1"/>
      <c r="FG4182" s="1"/>
      <c r="FH4182" s="1"/>
      <c r="FI4182" s="1"/>
      <c r="FJ4182" s="1"/>
      <c r="FK4182" s="1"/>
      <c r="FL4182" s="1"/>
      <c r="FM4182" s="1"/>
      <c r="FN4182" s="1"/>
      <c r="FO4182" s="1"/>
      <c r="FP4182" s="1"/>
      <c r="FQ4182" s="1"/>
      <c r="FR4182" s="1"/>
      <c r="FS4182" s="1"/>
      <c r="FT4182" s="1"/>
      <c r="FU4182" s="1"/>
      <c r="FV4182" s="1"/>
      <c r="FW4182" s="1"/>
      <c r="FX4182" s="1"/>
      <c r="FY4182" s="1"/>
      <c r="FZ4182" s="1"/>
      <c r="GA4182" s="1"/>
      <c r="GB4182" s="1"/>
      <c r="GC4182" s="1"/>
      <c r="GD4182" s="1"/>
      <c r="GE4182" s="1"/>
      <c r="GF4182" s="1"/>
      <c r="GG4182" s="1"/>
      <c r="GH4182" s="1"/>
      <c r="GI4182" s="1"/>
      <c r="GJ4182" s="1"/>
      <c r="GK4182"/>
      <c r="GL4182"/>
      <c r="GM4182"/>
      <c r="GN4182"/>
      <c r="GO4182"/>
      <c r="GP4182"/>
      <c r="GQ4182"/>
      <c r="GR4182"/>
      <c r="GS4182"/>
      <c r="GT4182"/>
      <c r="GU4182"/>
      <c r="GV4182"/>
      <c r="GW4182"/>
      <c r="GX4182"/>
      <c r="GY4182"/>
      <c r="GZ4182"/>
      <c r="HA4182"/>
      <c r="HB4182"/>
      <c r="HC4182"/>
      <c r="HD4182"/>
      <c r="HE4182"/>
    </row>
    <row r="4183" spans="4:213" s="25" customFormat="1" x14ac:dyDescent="0.25">
      <c r="D4183" s="19"/>
      <c r="E4183" s="19"/>
      <c r="F4183" s="20"/>
      <c r="G4183" s="20"/>
      <c r="H4183" s="20"/>
      <c r="I4183" s="20"/>
      <c r="J4183" s="21"/>
      <c r="K4183" s="21"/>
      <c r="L4183" s="20"/>
      <c r="M4183" s="20"/>
      <c r="N4183" s="22"/>
      <c r="O4183" s="22"/>
      <c r="P4183" s="22"/>
      <c r="Q4183" s="22"/>
      <c r="R4183" s="19"/>
      <c r="S4183" s="19"/>
      <c r="T4183" s="19"/>
      <c r="U4183" s="20"/>
      <c r="V4183" s="20"/>
      <c r="W4183" s="20"/>
      <c r="X4183" s="27"/>
      <c r="Y4183" s="253"/>
      <c r="Z4183" s="30"/>
      <c r="AA4183" s="30"/>
      <c r="AB4183" s="31"/>
      <c r="AC4183" s="31"/>
      <c r="AD4183" s="31"/>
      <c r="AE4183" s="31"/>
      <c r="AF4183" s="31"/>
      <c r="AG4183" s="241"/>
      <c r="AH4183" s="31"/>
      <c r="AI4183" s="31"/>
      <c r="AJ4183" s="31"/>
      <c r="AK4183" s="31"/>
      <c r="AL4183" s="120"/>
      <c r="AQ4183" s="26"/>
      <c r="AW4183" s="19"/>
      <c r="AX4183" s="19"/>
      <c r="AY4183" s="19"/>
      <c r="AZ4183" s="19"/>
      <c r="BA4183" s="19"/>
      <c r="BB4183" s="19"/>
      <c r="BC4183" s="1"/>
      <c r="BD4183"/>
      <c r="BE4183"/>
      <c r="BF4183" s="1"/>
      <c r="BG4183"/>
      <c r="BH4183"/>
      <c r="BI4183"/>
      <c r="BJ4183" s="1"/>
      <c r="BK4183" s="1"/>
      <c r="BL4183"/>
      <c r="BM4183" s="1"/>
      <c r="BN4183" s="1"/>
      <c r="BO4183" s="1"/>
      <c r="BP4183" s="1"/>
      <c r="BQ4183" s="1"/>
      <c r="BR4183" s="1"/>
      <c r="BS4183" s="1"/>
      <c r="BT4183" s="22"/>
      <c r="BU4183" s="1"/>
      <c r="BV4183" s="1"/>
      <c r="BW4183" s="1"/>
      <c r="BX4183" s="1"/>
      <c r="BY4183" s="1"/>
      <c r="BZ4183" s="1"/>
      <c r="CA4183" s="1"/>
      <c r="CB4183" s="1"/>
      <c r="CC4183" s="1"/>
      <c r="CD4183" s="1"/>
      <c r="CE4183" s="1"/>
      <c r="CF4183" s="1"/>
      <c r="CG4183" s="1"/>
      <c r="CH4183" s="1"/>
      <c r="CI4183" s="1"/>
      <c r="CJ4183" s="1"/>
      <c r="CK4183" s="1"/>
      <c r="CL4183" s="1"/>
      <c r="CM4183" s="1"/>
      <c r="CN4183" s="1"/>
      <c r="CO4183" s="1"/>
      <c r="CP4183" s="1"/>
      <c r="CQ4183" s="1"/>
      <c r="CR4183" s="1"/>
      <c r="CS4183" s="1"/>
      <c r="CT4183" s="1"/>
      <c r="CU4183" s="1"/>
      <c r="CV4183" s="1"/>
      <c r="CW4183" s="1"/>
      <c r="CX4183" s="1"/>
      <c r="CY4183" s="1"/>
      <c r="CZ4183" s="1"/>
      <c r="DA4183" s="1"/>
      <c r="DB4183" s="1"/>
      <c r="DC4183" s="1"/>
      <c r="DD4183" s="1"/>
      <c r="DE4183" s="1"/>
      <c r="DF4183" s="1"/>
      <c r="DG4183" s="1"/>
      <c r="DH4183" s="1"/>
      <c r="DI4183" s="1"/>
      <c r="DJ4183" s="1"/>
      <c r="DK4183" s="1"/>
      <c r="DL4183" s="1"/>
      <c r="DM4183" s="1"/>
      <c r="DN4183" s="1"/>
      <c r="DO4183" s="1"/>
      <c r="DP4183" s="1"/>
      <c r="DQ4183" s="1"/>
      <c r="DR4183" s="1"/>
      <c r="DS4183" s="1"/>
      <c r="DT4183" s="1"/>
      <c r="DU4183" s="1"/>
      <c r="DV4183" s="1"/>
      <c r="DW4183" s="1"/>
      <c r="DX4183" s="1"/>
      <c r="DY4183" s="1"/>
      <c r="DZ4183" s="1"/>
      <c r="EA4183" s="1"/>
      <c r="EB4183" s="1"/>
      <c r="EC4183" s="1"/>
      <c r="ED4183" s="1"/>
      <c r="EE4183" s="1"/>
      <c r="EF4183" s="1"/>
      <c r="EG4183" s="1"/>
      <c r="EH4183" s="1"/>
      <c r="EI4183" s="1"/>
      <c r="EJ4183" s="1"/>
      <c r="EK4183" s="1"/>
      <c r="EL4183" s="1"/>
      <c r="EM4183" s="1"/>
      <c r="EN4183" s="1"/>
      <c r="EO4183" s="1"/>
      <c r="EP4183" s="1"/>
      <c r="EQ4183" s="1"/>
      <c r="ER4183" s="1"/>
      <c r="ES4183" s="1"/>
      <c r="ET4183" s="1"/>
      <c r="EU4183" s="1"/>
      <c r="EV4183" s="1"/>
      <c r="EW4183" s="1"/>
      <c r="EX4183" s="1"/>
      <c r="EY4183" s="1"/>
      <c r="EZ4183" s="1"/>
      <c r="FA4183" s="1"/>
      <c r="FB4183" s="1"/>
      <c r="FC4183" s="1"/>
      <c r="FD4183" s="1"/>
      <c r="FE4183" s="1"/>
      <c r="FF4183" s="1"/>
      <c r="FG4183" s="1"/>
      <c r="FH4183" s="1"/>
      <c r="FI4183" s="1"/>
      <c r="FJ4183" s="1"/>
      <c r="FK4183" s="1"/>
      <c r="FL4183" s="1"/>
      <c r="FM4183" s="1"/>
      <c r="FN4183" s="1"/>
      <c r="FO4183" s="1"/>
      <c r="FP4183" s="1"/>
      <c r="FQ4183" s="1"/>
      <c r="FR4183" s="1"/>
      <c r="FS4183" s="1"/>
      <c r="FT4183" s="1"/>
      <c r="FU4183" s="1"/>
      <c r="FV4183" s="1"/>
      <c r="FW4183" s="1"/>
      <c r="FX4183" s="1"/>
      <c r="FY4183" s="1"/>
      <c r="FZ4183" s="1"/>
      <c r="GA4183" s="1"/>
      <c r="GB4183" s="1"/>
      <c r="GC4183" s="1"/>
      <c r="GD4183" s="1"/>
      <c r="GE4183" s="1"/>
      <c r="GF4183" s="1"/>
      <c r="GG4183" s="1"/>
      <c r="GH4183" s="1"/>
      <c r="GI4183" s="1"/>
      <c r="GJ4183" s="1"/>
      <c r="GK4183"/>
      <c r="GL4183"/>
      <c r="GM4183"/>
      <c r="GN4183"/>
      <c r="GO4183"/>
      <c r="GP4183"/>
      <c r="GQ4183"/>
      <c r="GR4183"/>
      <c r="GS4183"/>
      <c r="GT4183"/>
      <c r="GU4183"/>
      <c r="GV4183"/>
      <c r="GW4183"/>
      <c r="GX4183"/>
      <c r="GY4183"/>
      <c r="GZ4183"/>
      <c r="HA4183"/>
      <c r="HB4183"/>
      <c r="HC4183"/>
      <c r="HD4183"/>
      <c r="HE4183"/>
    </row>
    <row r="4184" spans="4:213" s="25" customFormat="1" x14ac:dyDescent="0.25">
      <c r="D4184" s="19"/>
      <c r="E4184" s="19"/>
      <c r="F4184" s="20"/>
      <c r="G4184" s="20"/>
      <c r="H4184" s="20"/>
      <c r="I4184" s="20"/>
      <c r="J4184" s="21"/>
      <c r="K4184" s="21"/>
      <c r="L4184" s="20"/>
      <c r="M4184" s="20"/>
      <c r="N4184" s="22"/>
      <c r="O4184" s="22"/>
      <c r="P4184" s="22"/>
      <c r="Q4184" s="22"/>
      <c r="R4184" s="19"/>
      <c r="S4184" s="19"/>
      <c r="T4184" s="19"/>
      <c r="U4184" s="20"/>
      <c r="V4184" s="20"/>
      <c r="W4184" s="20"/>
      <c r="X4184" s="27"/>
      <c r="Y4184" s="253"/>
      <c r="Z4184" s="30"/>
      <c r="AA4184" s="30"/>
      <c r="AB4184" s="31"/>
      <c r="AC4184" s="31"/>
      <c r="AD4184" s="31"/>
      <c r="AE4184" s="31"/>
      <c r="AF4184" s="31"/>
      <c r="AG4184" s="241"/>
      <c r="AH4184" s="31"/>
      <c r="AI4184" s="31"/>
      <c r="AJ4184" s="31"/>
      <c r="AK4184" s="31"/>
      <c r="AL4184" s="120"/>
      <c r="AQ4184" s="26"/>
      <c r="AW4184" s="19"/>
      <c r="AX4184" s="19"/>
      <c r="AY4184" s="19"/>
      <c r="AZ4184" s="19"/>
      <c r="BA4184" s="19"/>
      <c r="BB4184" s="19"/>
      <c r="BC4184" s="1"/>
      <c r="BD4184"/>
      <c r="BE4184"/>
      <c r="BF4184" s="1"/>
      <c r="BG4184"/>
      <c r="BH4184"/>
      <c r="BI4184"/>
      <c r="BJ4184" s="1"/>
      <c r="BK4184" s="1"/>
      <c r="BL4184"/>
      <c r="BM4184" s="1"/>
      <c r="BN4184" s="1"/>
      <c r="BO4184" s="1"/>
      <c r="BP4184" s="1"/>
      <c r="BQ4184" s="1"/>
      <c r="BR4184" s="1"/>
      <c r="BS4184" s="1"/>
      <c r="BT4184" s="22"/>
      <c r="BU4184" s="1"/>
      <c r="BV4184" s="1"/>
      <c r="BW4184" s="1"/>
      <c r="BX4184" s="1"/>
      <c r="BY4184" s="1"/>
      <c r="BZ4184" s="1"/>
      <c r="CA4184" s="1"/>
      <c r="CB4184" s="1"/>
      <c r="CC4184" s="1"/>
      <c r="CD4184" s="1"/>
      <c r="CE4184" s="1"/>
      <c r="CF4184" s="1"/>
      <c r="CG4184" s="1"/>
      <c r="CH4184" s="1"/>
      <c r="CI4184" s="1"/>
      <c r="CJ4184" s="1"/>
      <c r="CK4184" s="1"/>
      <c r="CL4184" s="1"/>
      <c r="CM4184" s="1"/>
      <c r="CN4184" s="1"/>
      <c r="CO4184" s="1"/>
      <c r="CP4184" s="1"/>
      <c r="CQ4184" s="1"/>
      <c r="CR4184" s="1"/>
      <c r="CS4184" s="1"/>
      <c r="CT4184" s="1"/>
      <c r="CU4184" s="1"/>
      <c r="CV4184" s="1"/>
      <c r="CW4184" s="1"/>
      <c r="CX4184" s="1"/>
      <c r="CY4184" s="1"/>
      <c r="CZ4184" s="1"/>
      <c r="DA4184" s="1"/>
      <c r="DB4184" s="1"/>
      <c r="DC4184" s="1"/>
      <c r="DD4184" s="1"/>
      <c r="DE4184" s="1"/>
      <c r="DF4184" s="1"/>
      <c r="DG4184" s="1"/>
      <c r="DH4184" s="1"/>
      <c r="DI4184" s="1"/>
      <c r="DJ4184" s="1"/>
      <c r="DK4184" s="1"/>
      <c r="DL4184" s="1"/>
      <c r="DM4184" s="1"/>
      <c r="DN4184" s="1"/>
      <c r="DO4184" s="1"/>
      <c r="DP4184" s="1"/>
      <c r="DQ4184" s="1"/>
      <c r="DR4184" s="1"/>
      <c r="DS4184" s="1"/>
      <c r="DT4184" s="1"/>
      <c r="DU4184" s="1"/>
      <c r="DV4184" s="1"/>
      <c r="DW4184" s="1"/>
      <c r="DX4184" s="1"/>
      <c r="DY4184" s="1"/>
      <c r="DZ4184" s="1"/>
      <c r="EA4184" s="1"/>
      <c r="EB4184" s="1"/>
      <c r="EC4184" s="1"/>
      <c r="ED4184" s="1"/>
      <c r="EE4184" s="1"/>
      <c r="EF4184" s="1"/>
      <c r="EG4184" s="1"/>
      <c r="EH4184" s="1"/>
      <c r="EI4184" s="1"/>
      <c r="EJ4184" s="1"/>
      <c r="EK4184" s="1"/>
      <c r="EL4184" s="1"/>
      <c r="EM4184" s="1"/>
      <c r="EN4184" s="1"/>
      <c r="EO4184" s="1"/>
      <c r="EP4184" s="1"/>
      <c r="EQ4184" s="1"/>
      <c r="ER4184" s="1"/>
      <c r="ES4184" s="1"/>
      <c r="ET4184" s="1"/>
      <c r="EU4184" s="1"/>
      <c r="EV4184" s="1"/>
      <c r="EW4184" s="1"/>
      <c r="EX4184" s="1"/>
      <c r="EY4184" s="1"/>
      <c r="EZ4184" s="1"/>
      <c r="FA4184" s="1"/>
      <c r="FB4184" s="1"/>
      <c r="FC4184" s="1"/>
      <c r="FD4184" s="1"/>
      <c r="FE4184" s="1"/>
      <c r="FF4184" s="1"/>
      <c r="FG4184" s="1"/>
      <c r="FH4184" s="1"/>
      <c r="FI4184" s="1"/>
      <c r="FJ4184" s="1"/>
      <c r="FK4184" s="1"/>
      <c r="FL4184" s="1"/>
      <c r="FM4184" s="1"/>
      <c r="FN4184" s="1"/>
      <c r="FO4184" s="1"/>
      <c r="FP4184" s="1"/>
      <c r="FQ4184" s="1"/>
      <c r="FR4184" s="1"/>
      <c r="FS4184" s="1"/>
      <c r="FT4184" s="1"/>
      <c r="FU4184" s="1"/>
      <c r="FV4184" s="1"/>
      <c r="FW4184" s="1"/>
      <c r="FX4184" s="1"/>
      <c r="FY4184" s="1"/>
      <c r="FZ4184" s="1"/>
      <c r="GA4184" s="1"/>
      <c r="GB4184" s="1"/>
      <c r="GC4184" s="1"/>
      <c r="GD4184" s="1"/>
      <c r="GE4184" s="1"/>
      <c r="GF4184" s="1"/>
      <c r="GG4184" s="1"/>
      <c r="GH4184" s="1"/>
      <c r="GI4184" s="1"/>
      <c r="GJ4184" s="1"/>
      <c r="GK4184"/>
      <c r="GL4184"/>
      <c r="GM4184"/>
      <c r="GN4184"/>
      <c r="GO4184"/>
      <c r="GP4184"/>
      <c r="GQ4184"/>
      <c r="GR4184"/>
      <c r="GS4184"/>
      <c r="GT4184"/>
      <c r="GU4184"/>
      <c r="GV4184"/>
      <c r="GW4184"/>
      <c r="GX4184"/>
      <c r="GY4184"/>
      <c r="GZ4184"/>
      <c r="HA4184"/>
      <c r="HB4184"/>
      <c r="HC4184"/>
      <c r="HD4184"/>
      <c r="HE4184"/>
    </row>
    <row r="4185" spans="4:213" s="25" customFormat="1" x14ac:dyDescent="0.25">
      <c r="D4185" s="19"/>
      <c r="E4185" s="19"/>
      <c r="F4185" s="20"/>
      <c r="G4185" s="20"/>
      <c r="H4185" s="20"/>
      <c r="I4185" s="20"/>
      <c r="J4185" s="21"/>
      <c r="K4185" s="21"/>
      <c r="L4185" s="20"/>
      <c r="M4185" s="20"/>
      <c r="N4185" s="22"/>
      <c r="O4185" s="22"/>
      <c r="P4185" s="22"/>
      <c r="Q4185" s="22"/>
      <c r="R4185" s="19"/>
      <c r="S4185" s="19"/>
      <c r="T4185" s="19"/>
      <c r="U4185" s="20"/>
      <c r="V4185" s="20"/>
      <c r="W4185" s="20"/>
      <c r="X4185" s="27"/>
      <c r="Y4185" s="253"/>
      <c r="Z4185" s="30"/>
      <c r="AA4185" s="30"/>
      <c r="AB4185" s="31"/>
      <c r="AC4185" s="31"/>
      <c r="AD4185" s="31"/>
      <c r="AE4185" s="31"/>
      <c r="AF4185" s="31"/>
      <c r="AG4185" s="241"/>
      <c r="AH4185" s="31"/>
      <c r="AI4185" s="31"/>
      <c r="AJ4185" s="31"/>
      <c r="AK4185" s="31"/>
      <c r="AL4185" s="120"/>
      <c r="AQ4185" s="26"/>
      <c r="AW4185" s="19"/>
      <c r="AX4185" s="19"/>
      <c r="AY4185" s="19"/>
      <c r="AZ4185" s="19"/>
      <c r="BA4185" s="19"/>
      <c r="BB4185" s="19"/>
      <c r="BC4185" s="1"/>
      <c r="BD4185"/>
      <c r="BE4185"/>
      <c r="BF4185" s="1"/>
      <c r="BG4185"/>
      <c r="BH4185"/>
      <c r="BI4185"/>
      <c r="BJ4185" s="1"/>
      <c r="BK4185" s="1"/>
      <c r="BL4185"/>
      <c r="BM4185" s="1"/>
      <c r="BN4185" s="1"/>
      <c r="BO4185" s="1"/>
      <c r="BP4185" s="1"/>
      <c r="BQ4185" s="1"/>
      <c r="BR4185" s="1"/>
      <c r="BS4185" s="1"/>
      <c r="BT4185" s="22"/>
      <c r="BU4185" s="1"/>
      <c r="BV4185" s="1"/>
      <c r="BW4185" s="1"/>
      <c r="BX4185" s="1"/>
      <c r="BY4185" s="1"/>
      <c r="BZ4185" s="1"/>
      <c r="CA4185" s="1"/>
      <c r="CB4185" s="1"/>
      <c r="CC4185" s="1"/>
      <c r="CD4185" s="1"/>
      <c r="CE4185" s="1"/>
      <c r="CF4185" s="1"/>
      <c r="CG4185" s="1"/>
      <c r="CH4185" s="1"/>
      <c r="CI4185" s="1"/>
      <c r="CJ4185" s="1"/>
      <c r="CK4185" s="1"/>
      <c r="CL4185" s="1"/>
      <c r="CM4185" s="1"/>
      <c r="CN4185" s="1"/>
      <c r="CO4185" s="1"/>
      <c r="CP4185" s="1"/>
      <c r="CQ4185" s="1"/>
      <c r="CR4185" s="1"/>
      <c r="CS4185" s="1"/>
      <c r="CT4185" s="1"/>
      <c r="CU4185" s="1"/>
      <c r="CV4185" s="1"/>
      <c r="CW4185" s="1"/>
      <c r="CX4185" s="1"/>
      <c r="CY4185" s="1"/>
      <c r="CZ4185" s="1"/>
      <c r="DA4185" s="1"/>
      <c r="DB4185" s="1"/>
      <c r="DC4185" s="1"/>
      <c r="DD4185" s="1"/>
      <c r="DE4185" s="1"/>
      <c r="DF4185" s="1"/>
      <c r="DG4185" s="1"/>
      <c r="DH4185" s="1"/>
      <c r="DI4185" s="1"/>
      <c r="DJ4185" s="1"/>
      <c r="DK4185" s="1"/>
      <c r="DL4185" s="1"/>
      <c r="DM4185" s="1"/>
      <c r="DN4185" s="1"/>
      <c r="DO4185" s="1"/>
      <c r="DP4185" s="1"/>
      <c r="DQ4185" s="1"/>
      <c r="DR4185" s="1"/>
      <c r="DS4185" s="1"/>
      <c r="DT4185" s="1"/>
      <c r="DU4185" s="1"/>
      <c r="DV4185" s="1"/>
      <c r="DW4185" s="1"/>
      <c r="DX4185" s="1"/>
      <c r="DY4185" s="1"/>
      <c r="DZ4185" s="1"/>
      <c r="EA4185" s="1"/>
      <c r="EB4185" s="1"/>
      <c r="EC4185" s="1"/>
      <c r="ED4185" s="1"/>
      <c r="EE4185" s="1"/>
      <c r="EF4185" s="1"/>
      <c r="EG4185" s="1"/>
      <c r="EH4185" s="1"/>
      <c r="EI4185" s="1"/>
      <c r="EJ4185" s="1"/>
      <c r="EK4185" s="1"/>
      <c r="EL4185" s="1"/>
      <c r="EM4185" s="1"/>
      <c r="EN4185" s="1"/>
      <c r="EO4185" s="1"/>
      <c r="EP4185" s="1"/>
      <c r="EQ4185" s="1"/>
      <c r="ER4185" s="1"/>
      <c r="ES4185" s="1"/>
      <c r="ET4185" s="1"/>
      <c r="EU4185" s="1"/>
      <c r="EV4185" s="1"/>
      <c r="EW4185" s="1"/>
      <c r="EX4185" s="1"/>
      <c r="EY4185" s="1"/>
      <c r="EZ4185" s="1"/>
      <c r="FA4185" s="1"/>
      <c r="FB4185" s="1"/>
      <c r="FC4185" s="1"/>
      <c r="FD4185" s="1"/>
      <c r="FE4185" s="1"/>
      <c r="FF4185" s="1"/>
      <c r="FG4185" s="1"/>
      <c r="FH4185" s="1"/>
      <c r="FI4185" s="1"/>
      <c r="FJ4185" s="1"/>
      <c r="FK4185" s="1"/>
      <c r="FL4185" s="1"/>
      <c r="FM4185" s="1"/>
      <c r="FN4185" s="1"/>
      <c r="FO4185" s="1"/>
      <c r="FP4185" s="1"/>
      <c r="FQ4185" s="1"/>
      <c r="FR4185" s="1"/>
      <c r="FS4185" s="1"/>
      <c r="FT4185" s="1"/>
      <c r="FU4185" s="1"/>
      <c r="FV4185" s="1"/>
      <c r="FW4185" s="1"/>
      <c r="FX4185" s="1"/>
      <c r="FY4185" s="1"/>
      <c r="FZ4185" s="1"/>
      <c r="GA4185" s="1"/>
      <c r="GB4185" s="1"/>
      <c r="GC4185" s="1"/>
      <c r="GD4185" s="1"/>
      <c r="GE4185" s="1"/>
      <c r="GF4185" s="1"/>
      <c r="GG4185" s="1"/>
      <c r="GH4185" s="1"/>
      <c r="GI4185" s="1"/>
      <c r="GJ4185" s="1"/>
      <c r="GK4185"/>
      <c r="GL4185"/>
      <c r="GM4185"/>
      <c r="GN4185"/>
      <c r="GO4185"/>
      <c r="GP4185"/>
      <c r="GQ4185"/>
      <c r="GR4185"/>
      <c r="GS4185"/>
      <c r="GT4185"/>
      <c r="GU4185"/>
      <c r="GV4185"/>
      <c r="GW4185"/>
      <c r="GX4185"/>
      <c r="GY4185"/>
      <c r="GZ4185"/>
      <c r="HA4185"/>
      <c r="HB4185"/>
      <c r="HC4185"/>
      <c r="HD4185"/>
      <c r="HE4185"/>
    </row>
    <row r="4186" spans="4:213" s="25" customFormat="1" x14ac:dyDescent="0.25">
      <c r="D4186" s="19"/>
      <c r="E4186" s="19"/>
      <c r="F4186" s="20"/>
      <c r="G4186" s="20"/>
      <c r="H4186" s="20"/>
      <c r="I4186" s="20"/>
      <c r="J4186" s="21"/>
      <c r="K4186" s="21"/>
      <c r="L4186" s="20"/>
      <c r="M4186" s="20"/>
      <c r="N4186" s="22"/>
      <c r="O4186" s="22"/>
      <c r="P4186" s="22"/>
      <c r="Q4186" s="22"/>
      <c r="R4186" s="19"/>
      <c r="S4186" s="19"/>
      <c r="T4186" s="19"/>
      <c r="U4186" s="20"/>
      <c r="V4186" s="20"/>
      <c r="W4186" s="20"/>
      <c r="X4186" s="27"/>
      <c r="Y4186" s="253"/>
      <c r="Z4186" s="30"/>
      <c r="AA4186" s="30"/>
      <c r="AB4186" s="31"/>
      <c r="AC4186" s="31"/>
      <c r="AD4186" s="31"/>
      <c r="AE4186" s="31"/>
      <c r="AF4186" s="31"/>
      <c r="AG4186" s="241"/>
      <c r="AH4186" s="31"/>
      <c r="AI4186" s="31"/>
      <c r="AJ4186" s="31"/>
      <c r="AK4186" s="31"/>
      <c r="AL4186" s="120"/>
      <c r="AQ4186" s="26"/>
      <c r="AW4186" s="19"/>
      <c r="AX4186" s="19"/>
      <c r="AY4186" s="19"/>
      <c r="AZ4186" s="19"/>
      <c r="BA4186" s="19"/>
      <c r="BB4186" s="19"/>
      <c r="BC4186" s="1"/>
      <c r="BD4186"/>
      <c r="BE4186"/>
      <c r="BF4186" s="1"/>
      <c r="BG4186"/>
      <c r="BH4186"/>
      <c r="BI4186"/>
      <c r="BJ4186" s="1"/>
      <c r="BK4186" s="1"/>
      <c r="BL4186"/>
      <c r="BM4186" s="1"/>
      <c r="BN4186" s="1"/>
      <c r="BO4186" s="1"/>
      <c r="BP4186" s="1"/>
      <c r="BQ4186" s="1"/>
      <c r="BR4186" s="1"/>
      <c r="BS4186" s="1"/>
      <c r="BT4186" s="22"/>
      <c r="BU4186" s="1"/>
      <c r="BV4186" s="1"/>
      <c r="BW4186" s="1"/>
      <c r="BX4186" s="1"/>
      <c r="BY4186" s="1"/>
      <c r="BZ4186" s="1"/>
      <c r="CA4186" s="1"/>
      <c r="CB4186" s="1"/>
      <c r="CC4186" s="1"/>
      <c r="CD4186" s="1"/>
      <c r="CE4186" s="1"/>
      <c r="CF4186" s="1"/>
      <c r="CG4186" s="1"/>
      <c r="CH4186" s="1"/>
      <c r="CI4186" s="1"/>
      <c r="CJ4186" s="1"/>
      <c r="CK4186" s="1"/>
      <c r="CL4186" s="1"/>
      <c r="CM4186" s="1"/>
      <c r="CN4186" s="1"/>
      <c r="CO4186" s="1"/>
      <c r="CP4186" s="1"/>
      <c r="CQ4186" s="1"/>
      <c r="CR4186" s="1"/>
      <c r="CS4186" s="1"/>
      <c r="CT4186" s="1"/>
      <c r="CU4186" s="1"/>
      <c r="CV4186" s="1"/>
      <c r="CW4186" s="1"/>
      <c r="CX4186" s="1"/>
      <c r="CY4186" s="1"/>
      <c r="CZ4186" s="1"/>
      <c r="DA4186" s="1"/>
      <c r="DB4186" s="1"/>
      <c r="DC4186" s="1"/>
      <c r="DD4186" s="1"/>
      <c r="DE4186" s="1"/>
      <c r="DF4186" s="1"/>
      <c r="DG4186" s="1"/>
      <c r="DH4186" s="1"/>
      <c r="DI4186" s="1"/>
      <c r="DJ4186" s="1"/>
      <c r="DK4186" s="1"/>
      <c r="DL4186" s="1"/>
      <c r="DM4186" s="1"/>
      <c r="DN4186" s="1"/>
      <c r="DO4186" s="1"/>
      <c r="DP4186" s="1"/>
      <c r="DQ4186" s="1"/>
      <c r="DR4186" s="1"/>
      <c r="DS4186" s="1"/>
      <c r="DT4186" s="1"/>
      <c r="DU4186" s="1"/>
      <c r="DV4186" s="1"/>
      <c r="DW4186" s="1"/>
      <c r="DX4186" s="1"/>
      <c r="DY4186" s="1"/>
      <c r="DZ4186" s="1"/>
      <c r="EA4186" s="1"/>
      <c r="EB4186" s="1"/>
      <c r="EC4186" s="1"/>
      <c r="ED4186" s="1"/>
      <c r="EE4186" s="1"/>
      <c r="EF4186" s="1"/>
      <c r="EG4186" s="1"/>
      <c r="EH4186" s="1"/>
      <c r="EI4186" s="1"/>
      <c r="EJ4186" s="1"/>
      <c r="EK4186" s="1"/>
      <c r="EL4186" s="1"/>
      <c r="EM4186" s="1"/>
      <c r="EN4186" s="1"/>
      <c r="EO4186" s="1"/>
      <c r="EP4186" s="1"/>
      <c r="EQ4186" s="1"/>
      <c r="ER4186" s="1"/>
      <c r="ES4186" s="1"/>
      <c r="ET4186" s="1"/>
      <c r="EU4186" s="1"/>
      <c r="EV4186" s="1"/>
      <c r="EW4186" s="1"/>
      <c r="EX4186" s="1"/>
      <c r="EY4186" s="1"/>
      <c r="EZ4186" s="1"/>
      <c r="FA4186" s="1"/>
      <c r="FB4186" s="1"/>
      <c r="FC4186" s="1"/>
      <c r="FD4186" s="1"/>
      <c r="FE4186" s="1"/>
      <c r="FF4186" s="1"/>
      <c r="FG4186" s="1"/>
      <c r="FH4186" s="1"/>
      <c r="FI4186" s="1"/>
      <c r="FJ4186" s="1"/>
      <c r="FK4186" s="1"/>
      <c r="FL4186" s="1"/>
      <c r="FM4186" s="1"/>
      <c r="FN4186" s="1"/>
      <c r="FO4186" s="1"/>
      <c r="FP4186" s="1"/>
      <c r="FQ4186" s="1"/>
      <c r="FR4186" s="1"/>
      <c r="FS4186" s="1"/>
      <c r="FT4186" s="1"/>
      <c r="FU4186" s="1"/>
      <c r="FV4186" s="1"/>
      <c r="FW4186" s="1"/>
      <c r="FX4186" s="1"/>
      <c r="FY4186" s="1"/>
      <c r="FZ4186" s="1"/>
      <c r="GA4186" s="1"/>
      <c r="GB4186" s="1"/>
      <c r="GC4186" s="1"/>
      <c r="GD4186" s="1"/>
      <c r="GE4186" s="1"/>
      <c r="GF4186" s="1"/>
      <c r="GG4186" s="1"/>
      <c r="GH4186" s="1"/>
      <c r="GI4186" s="1"/>
      <c r="GJ4186" s="1"/>
      <c r="GK4186"/>
      <c r="GL4186"/>
      <c r="GM4186"/>
      <c r="GN4186"/>
      <c r="GO4186"/>
      <c r="GP4186"/>
      <c r="GQ4186"/>
      <c r="GR4186"/>
      <c r="GS4186"/>
      <c r="GT4186"/>
      <c r="GU4186"/>
      <c r="GV4186"/>
      <c r="GW4186"/>
      <c r="GX4186"/>
      <c r="GY4186"/>
      <c r="GZ4186"/>
      <c r="HA4186"/>
      <c r="HB4186"/>
      <c r="HC4186"/>
      <c r="HD4186"/>
      <c r="HE4186"/>
    </row>
    <row r="4187" spans="4:213" s="25" customFormat="1" x14ac:dyDescent="0.25">
      <c r="D4187" s="19"/>
      <c r="E4187" s="19"/>
      <c r="F4187" s="20"/>
      <c r="G4187" s="20"/>
      <c r="H4187" s="20"/>
      <c r="I4187" s="20"/>
      <c r="J4187" s="21"/>
      <c r="K4187" s="21"/>
      <c r="L4187" s="20"/>
      <c r="M4187" s="20"/>
      <c r="N4187" s="22"/>
      <c r="O4187" s="22"/>
      <c r="P4187" s="22"/>
      <c r="Q4187" s="22"/>
      <c r="R4187" s="19"/>
      <c r="S4187" s="19"/>
      <c r="T4187" s="19"/>
      <c r="U4187" s="20"/>
      <c r="V4187" s="20"/>
      <c r="W4187" s="20"/>
      <c r="X4187" s="27"/>
      <c r="Y4187" s="253"/>
      <c r="Z4187" s="30"/>
      <c r="AA4187" s="30"/>
      <c r="AB4187" s="31"/>
      <c r="AC4187" s="31"/>
      <c r="AD4187" s="31"/>
      <c r="AE4187" s="31"/>
      <c r="AF4187" s="31"/>
      <c r="AG4187" s="241"/>
      <c r="AH4187" s="31"/>
      <c r="AI4187" s="31"/>
      <c r="AJ4187" s="31"/>
      <c r="AK4187" s="31"/>
      <c r="AL4187" s="120"/>
      <c r="AQ4187" s="26"/>
      <c r="AW4187" s="19"/>
      <c r="AX4187" s="19"/>
      <c r="AY4187" s="19"/>
      <c r="AZ4187" s="19"/>
      <c r="BA4187" s="19"/>
      <c r="BB4187" s="19"/>
      <c r="BC4187" s="1"/>
      <c r="BD4187"/>
      <c r="BE4187"/>
      <c r="BF4187" s="1"/>
      <c r="BG4187"/>
      <c r="BH4187"/>
      <c r="BI4187"/>
      <c r="BJ4187" s="1"/>
      <c r="BK4187" s="1"/>
      <c r="BL4187"/>
      <c r="BM4187" s="1"/>
      <c r="BN4187" s="1"/>
      <c r="BO4187" s="1"/>
      <c r="BP4187" s="1"/>
      <c r="BQ4187" s="1"/>
      <c r="BR4187" s="1"/>
      <c r="BS4187" s="1"/>
      <c r="BT4187" s="22"/>
      <c r="BU4187" s="1"/>
      <c r="BV4187" s="1"/>
      <c r="BW4187" s="1"/>
      <c r="BX4187" s="1"/>
      <c r="BY4187" s="1"/>
      <c r="BZ4187" s="1"/>
      <c r="CA4187" s="1"/>
      <c r="CB4187" s="1"/>
      <c r="CC4187" s="1"/>
      <c r="CD4187" s="1"/>
      <c r="CE4187" s="1"/>
      <c r="CF4187" s="1"/>
      <c r="CG4187" s="1"/>
      <c r="CH4187" s="1"/>
      <c r="CI4187" s="1"/>
      <c r="CJ4187" s="1"/>
      <c r="CK4187" s="1"/>
      <c r="CL4187" s="1"/>
      <c r="CM4187" s="1"/>
      <c r="CN4187" s="1"/>
      <c r="CO4187" s="1"/>
      <c r="CP4187" s="1"/>
      <c r="CQ4187" s="1"/>
      <c r="CR4187" s="1"/>
      <c r="CS4187" s="1"/>
      <c r="CT4187" s="1"/>
      <c r="CU4187" s="1"/>
      <c r="CV4187" s="1"/>
      <c r="CW4187" s="1"/>
      <c r="CX4187" s="1"/>
      <c r="CY4187" s="1"/>
      <c r="CZ4187" s="1"/>
      <c r="DA4187" s="1"/>
      <c r="DB4187" s="1"/>
      <c r="DC4187" s="1"/>
      <c r="DD4187" s="1"/>
      <c r="DE4187" s="1"/>
      <c r="DF4187" s="1"/>
      <c r="DG4187" s="1"/>
      <c r="DH4187" s="1"/>
      <c r="DI4187" s="1"/>
      <c r="DJ4187" s="1"/>
      <c r="DK4187" s="1"/>
      <c r="DL4187" s="1"/>
      <c r="DM4187" s="1"/>
      <c r="DN4187" s="1"/>
      <c r="DO4187" s="1"/>
      <c r="DP4187" s="1"/>
      <c r="DQ4187" s="1"/>
      <c r="DR4187" s="1"/>
      <c r="DS4187" s="1"/>
      <c r="DT4187" s="1"/>
      <c r="DU4187" s="1"/>
      <c r="DV4187" s="1"/>
      <c r="DW4187" s="1"/>
      <c r="DX4187" s="1"/>
      <c r="DY4187" s="1"/>
      <c r="DZ4187" s="1"/>
      <c r="EA4187" s="1"/>
      <c r="EB4187" s="1"/>
      <c r="EC4187" s="1"/>
      <c r="ED4187" s="1"/>
      <c r="EE4187" s="1"/>
      <c r="EF4187" s="1"/>
      <c r="EG4187" s="1"/>
      <c r="EH4187" s="1"/>
      <c r="EI4187" s="1"/>
      <c r="EJ4187" s="1"/>
      <c r="EK4187" s="1"/>
      <c r="EL4187" s="1"/>
      <c r="EM4187" s="1"/>
      <c r="EN4187" s="1"/>
      <c r="EO4187" s="1"/>
      <c r="EP4187" s="1"/>
      <c r="EQ4187" s="1"/>
      <c r="ER4187" s="1"/>
      <c r="ES4187" s="1"/>
      <c r="ET4187" s="1"/>
      <c r="EU4187" s="1"/>
      <c r="EV4187" s="1"/>
      <c r="EW4187" s="1"/>
      <c r="EX4187" s="1"/>
      <c r="EY4187" s="1"/>
      <c r="EZ4187" s="1"/>
      <c r="FA4187" s="1"/>
      <c r="FB4187" s="1"/>
      <c r="FC4187" s="1"/>
      <c r="FD4187" s="1"/>
      <c r="FE4187" s="1"/>
      <c r="FF4187" s="1"/>
      <c r="FG4187" s="1"/>
      <c r="FH4187" s="1"/>
      <c r="FI4187" s="1"/>
      <c r="FJ4187" s="1"/>
      <c r="FK4187" s="1"/>
      <c r="FL4187" s="1"/>
      <c r="FM4187" s="1"/>
      <c r="FN4187" s="1"/>
      <c r="FO4187" s="1"/>
      <c r="FP4187" s="1"/>
      <c r="FQ4187" s="1"/>
      <c r="FR4187" s="1"/>
      <c r="FS4187" s="1"/>
      <c r="FT4187" s="1"/>
      <c r="FU4187" s="1"/>
      <c r="FV4187" s="1"/>
      <c r="FW4187" s="1"/>
      <c r="FX4187" s="1"/>
      <c r="FY4187" s="1"/>
      <c r="FZ4187" s="1"/>
      <c r="GA4187" s="1"/>
      <c r="GB4187" s="1"/>
      <c r="GC4187" s="1"/>
      <c r="GD4187" s="1"/>
      <c r="GE4187" s="1"/>
      <c r="GF4187" s="1"/>
      <c r="GG4187" s="1"/>
      <c r="GH4187" s="1"/>
      <c r="GI4187" s="1"/>
      <c r="GJ4187" s="1"/>
      <c r="GK4187"/>
      <c r="GL4187"/>
      <c r="GM4187"/>
      <c r="GN4187"/>
      <c r="GO4187"/>
      <c r="GP4187"/>
      <c r="GQ4187"/>
      <c r="GR4187"/>
      <c r="GS4187"/>
      <c r="GT4187"/>
      <c r="GU4187"/>
      <c r="GV4187"/>
      <c r="GW4187"/>
      <c r="GX4187"/>
      <c r="GY4187"/>
      <c r="GZ4187"/>
      <c r="HA4187"/>
      <c r="HB4187"/>
      <c r="HC4187"/>
      <c r="HD4187"/>
      <c r="HE4187"/>
    </row>
    <row r="4188" spans="4:213" s="25" customFormat="1" x14ac:dyDescent="0.25">
      <c r="D4188" s="19"/>
      <c r="E4188" s="19"/>
      <c r="F4188" s="20"/>
      <c r="G4188" s="20"/>
      <c r="H4188" s="20"/>
      <c r="I4188" s="20"/>
      <c r="J4188" s="21"/>
      <c r="K4188" s="21"/>
      <c r="L4188" s="20"/>
      <c r="M4188" s="20"/>
      <c r="N4188" s="22"/>
      <c r="O4188" s="22"/>
      <c r="P4188" s="22"/>
      <c r="Q4188" s="22"/>
      <c r="R4188" s="19"/>
      <c r="S4188" s="19"/>
      <c r="T4188" s="19"/>
      <c r="U4188" s="20"/>
      <c r="V4188" s="20"/>
      <c r="W4188" s="20"/>
      <c r="X4188" s="27"/>
      <c r="Y4188" s="253"/>
      <c r="Z4188" s="30"/>
      <c r="AA4188" s="30"/>
      <c r="AB4188" s="31"/>
      <c r="AC4188" s="31"/>
      <c r="AD4188" s="31"/>
      <c r="AE4188" s="31"/>
      <c r="AF4188" s="31"/>
      <c r="AG4188" s="241"/>
      <c r="AH4188" s="31"/>
      <c r="AI4188" s="31"/>
      <c r="AJ4188" s="31"/>
      <c r="AK4188" s="31"/>
      <c r="AL4188" s="120"/>
      <c r="AQ4188" s="26"/>
      <c r="AW4188" s="19"/>
      <c r="AX4188" s="19"/>
      <c r="AY4188" s="19"/>
      <c r="AZ4188" s="19"/>
      <c r="BA4188" s="19"/>
      <c r="BB4188" s="19"/>
      <c r="BC4188" s="1"/>
      <c r="BD4188"/>
      <c r="BE4188"/>
      <c r="BF4188" s="1"/>
      <c r="BG4188"/>
      <c r="BH4188"/>
      <c r="BI4188"/>
      <c r="BJ4188" s="1"/>
      <c r="BK4188" s="1"/>
      <c r="BL4188"/>
      <c r="BM4188" s="1"/>
      <c r="BN4188" s="1"/>
      <c r="BO4188" s="1"/>
      <c r="BP4188" s="1"/>
      <c r="BQ4188" s="1"/>
      <c r="BR4188" s="1"/>
      <c r="BS4188" s="1"/>
      <c r="BT4188" s="22"/>
      <c r="BU4188" s="1"/>
      <c r="BV4188" s="1"/>
      <c r="BW4188" s="1"/>
      <c r="BX4188" s="1"/>
      <c r="BY4188" s="1"/>
      <c r="BZ4188" s="1"/>
      <c r="CA4188" s="1"/>
      <c r="CB4188" s="1"/>
      <c r="CC4188" s="1"/>
      <c r="CD4188" s="1"/>
      <c r="CE4188" s="1"/>
      <c r="CF4188" s="1"/>
      <c r="CG4188" s="1"/>
      <c r="CH4188" s="1"/>
      <c r="CI4188" s="1"/>
      <c r="CJ4188" s="1"/>
      <c r="CK4188" s="1"/>
      <c r="CL4188" s="1"/>
      <c r="CM4188" s="1"/>
      <c r="CN4188" s="1"/>
      <c r="CO4188" s="1"/>
      <c r="CP4188" s="1"/>
      <c r="CQ4188" s="1"/>
      <c r="CR4188" s="1"/>
      <c r="CS4188" s="1"/>
      <c r="CT4188" s="1"/>
      <c r="CU4188" s="1"/>
      <c r="CV4188" s="1"/>
      <c r="CW4188" s="1"/>
      <c r="CX4188" s="1"/>
      <c r="CY4188" s="1"/>
      <c r="CZ4188" s="1"/>
      <c r="DA4188" s="1"/>
      <c r="DB4188" s="1"/>
      <c r="DC4188" s="1"/>
      <c r="DD4188" s="1"/>
      <c r="DE4188" s="1"/>
      <c r="DF4188" s="1"/>
      <c r="DG4188" s="1"/>
      <c r="DH4188" s="1"/>
      <c r="DI4188" s="1"/>
      <c r="DJ4188" s="1"/>
      <c r="DK4188" s="1"/>
      <c r="DL4188" s="1"/>
      <c r="DM4188" s="1"/>
      <c r="DN4188" s="1"/>
      <c r="DO4188" s="1"/>
      <c r="DP4188" s="1"/>
      <c r="DQ4188" s="1"/>
      <c r="DR4188" s="1"/>
      <c r="DS4188" s="1"/>
      <c r="DT4188" s="1"/>
      <c r="DU4188" s="1"/>
      <c r="DV4188" s="1"/>
      <c r="DW4188" s="1"/>
      <c r="DX4188" s="1"/>
      <c r="DY4188" s="1"/>
      <c r="DZ4188" s="1"/>
      <c r="EA4188" s="1"/>
      <c r="EB4188" s="1"/>
      <c r="EC4188" s="1"/>
      <c r="ED4188" s="1"/>
      <c r="EE4188" s="1"/>
      <c r="EF4188" s="1"/>
      <c r="EG4188" s="1"/>
      <c r="EH4188" s="1"/>
      <c r="EI4188" s="1"/>
      <c r="EJ4188" s="1"/>
      <c r="EK4188" s="1"/>
      <c r="EL4188" s="1"/>
      <c r="EM4188" s="1"/>
      <c r="EN4188" s="1"/>
      <c r="EO4188" s="1"/>
      <c r="EP4188" s="1"/>
      <c r="EQ4188" s="1"/>
      <c r="ER4188" s="1"/>
      <c r="ES4188" s="1"/>
      <c r="ET4188" s="1"/>
      <c r="EU4188" s="1"/>
      <c r="EV4188" s="1"/>
      <c r="EW4188" s="1"/>
      <c r="EX4188" s="1"/>
      <c r="EY4188" s="1"/>
      <c r="EZ4188" s="1"/>
      <c r="FA4188" s="1"/>
      <c r="FB4188" s="1"/>
      <c r="FC4188" s="1"/>
      <c r="FD4188" s="1"/>
      <c r="FE4188" s="1"/>
      <c r="FF4188" s="1"/>
      <c r="FG4188" s="1"/>
      <c r="FH4188" s="1"/>
      <c r="FI4188" s="1"/>
      <c r="FJ4188" s="1"/>
      <c r="FK4188" s="1"/>
      <c r="FL4188" s="1"/>
      <c r="FM4188" s="1"/>
      <c r="FN4188" s="1"/>
      <c r="FO4188" s="1"/>
      <c r="FP4188" s="1"/>
      <c r="FQ4188" s="1"/>
      <c r="FR4188" s="1"/>
      <c r="FS4188" s="1"/>
      <c r="FT4188" s="1"/>
      <c r="FU4188" s="1"/>
      <c r="FV4188" s="1"/>
      <c r="FW4188" s="1"/>
      <c r="FX4188" s="1"/>
      <c r="FY4188" s="1"/>
      <c r="FZ4188" s="1"/>
      <c r="GA4188" s="1"/>
      <c r="GB4188" s="1"/>
      <c r="GC4188" s="1"/>
      <c r="GD4188" s="1"/>
      <c r="GE4188" s="1"/>
      <c r="GF4188" s="1"/>
      <c r="GG4188" s="1"/>
      <c r="GH4188" s="1"/>
      <c r="GI4188" s="1"/>
      <c r="GJ4188" s="1"/>
      <c r="GK4188"/>
      <c r="GL4188"/>
      <c r="GM4188"/>
      <c r="GN4188"/>
      <c r="GO4188"/>
      <c r="GP4188"/>
      <c r="GQ4188"/>
      <c r="GR4188"/>
      <c r="GS4188"/>
      <c r="GT4188"/>
      <c r="GU4188"/>
      <c r="GV4188"/>
      <c r="GW4188"/>
      <c r="GX4188"/>
      <c r="GY4188"/>
      <c r="GZ4188"/>
      <c r="HA4188"/>
      <c r="HB4188"/>
      <c r="HC4188"/>
      <c r="HD4188"/>
      <c r="HE4188"/>
    </row>
    <row r="4189" spans="4:213" s="25" customFormat="1" x14ac:dyDescent="0.25">
      <c r="D4189" s="19"/>
      <c r="E4189" s="19"/>
      <c r="F4189" s="20"/>
      <c r="G4189" s="20"/>
      <c r="H4189" s="20"/>
      <c r="I4189" s="20"/>
      <c r="J4189" s="21"/>
      <c r="K4189" s="21"/>
      <c r="L4189" s="20"/>
      <c r="M4189" s="20"/>
      <c r="N4189" s="22"/>
      <c r="O4189" s="22"/>
      <c r="P4189" s="22"/>
      <c r="Q4189" s="22"/>
      <c r="R4189" s="19"/>
      <c r="S4189" s="19"/>
      <c r="T4189" s="19"/>
      <c r="U4189" s="20"/>
      <c r="V4189" s="20"/>
      <c r="W4189" s="20"/>
      <c r="X4189" s="27"/>
      <c r="Y4189" s="253"/>
      <c r="Z4189" s="30"/>
      <c r="AA4189" s="30"/>
      <c r="AB4189" s="31"/>
      <c r="AC4189" s="31"/>
      <c r="AD4189" s="31"/>
      <c r="AE4189" s="31"/>
      <c r="AF4189" s="31"/>
      <c r="AG4189" s="241"/>
      <c r="AH4189" s="31"/>
      <c r="AI4189" s="31"/>
      <c r="AJ4189" s="31"/>
      <c r="AK4189" s="31"/>
      <c r="AL4189" s="120"/>
      <c r="AQ4189" s="26"/>
      <c r="AW4189" s="19"/>
      <c r="AX4189" s="19"/>
      <c r="AY4189" s="19"/>
      <c r="AZ4189" s="19"/>
      <c r="BA4189" s="19"/>
      <c r="BB4189" s="19"/>
      <c r="BC4189" s="1"/>
      <c r="BD4189"/>
      <c r="BE4189"/>
      <c r="BF4189" s="1"/>
      <c r="BG4189"/>
      <c r="BH4189"/>
      <c r="BI4189"/>
      <c r="BJ4189" s="1"/>
      <c r="BK4189" s="1"/>
      <c r="BL4189"/>
      <c r="BM4189" s="1"/>
      <c r="BN4189" s="1"/>
      <c r="BO4189" s="1"/>
      <c r="BP4189" s="1"/>
      <c r="BQ4189" s="1"/>
      <c r="BR4189" s="1"/>
      <c r="BS4189" s="1"/>
      <c r="BT4189" s="22"/>
      <c r="BU4189" s="1"/>
      <c r="BV4189" s="1"/>
      <c r="BW4189" s="1"/>
      <c r="BX4189" s="1"/>
      <c r="BY4189" s="1"/>
      <c r="BZ4189" s="1"/>
      <c r="CA4189" s="1"/>
      <c r="CB4189" s="1"/>
      <c r="CC4189" s="1"/>
      <c r="CD4189" s="1"/>
      <c r="CE4189" s="1"/>
      <c r="CF4189" s="1"/>
      <c r="CG4189" s="1"/>
      <c r="CH4189" s="1"/>
      <c r="CI4189" s="1"/>
      <c r="CJ4189" s="1"/>
      <c r="CK4189" s="1"/>
      <c r="CL4189" s="1"/>
      <c r="CM4189" s="1"/>
      <c r="CN4189" s="1"/>
      <c r="CO4189" s="1"/>
      <c r="CP4189" s="1"/>
      <c r="CQ4189" s="1"/>
      <c r="CR4189" s="1"/>
      <c r="CS4189" s="1"/>
      <c r="CT4189" s="1"/>
      <c r="CU4189" s="1"/>
      <c r="CV4189" s="1"/>
      <c r="CW4189" s="1"/>
      <c r="CX4189" s="1"/>
      <c r="CY4189" s="1"/>
      <c r="CZ4189" s="1"/>
      <c r="DA4189" s="1"/>
      <c r="DB4189" s="1"/>
      <c r="DC4189" s="1"/>
      <c r="DD4189" s="1"/>
      <c r="DE4189" s="1"/>
      <c r="DF4189" s="1"/>
      <c r="DG4189" s="1"/>
      <c r="DH4189" s="1"/>
      <c r="DI4189" s="1"/>
      <c r="DJ4189" s="1"/>
      <c r="DK4189" s="1"/>
      <c r="DL4189" s="1"/>
      <c r="DM4189" s="1"/>
      <c r="DN4189" s="1"/>
      <c r="DO4189" s="1"/>
      <c r="DP4189" s="1"/>
      <c r="DQ4189" s="1"/>
      <c r="DR4189" s="1"/>
      <c r="DS4189" s="1"/>
      <c r="DT4189" s="1"/>
      <c r="DU4189" s="1"/>
      <c r="DV4189" s="1"/>
      <c r="DW4189" s="1"/>
      <c r="DX4189" s="1"/>
      <c r="DY4189" s="1"/>
      <c r="DZ4189" s="1"/>
      <c r="EA4189" s="1"/>
      <c r="EB4189" s="1"/>
      <c r="EC4189" s="1"/>
      <c r="ED4189" s="1"/>
      <c r="EE4189" s="1"/>
      <c r="EF4189" s="1"/>
      <c r="EG4189" s="1"/>
      <c r="EH4189" s="1"/>
      <c r="EI4189" s="1"/>
      <c r="EJ4189" s="1"/>
      <c r="EK4189" s="1"/>
      <c r="EL4189" s="1"/>
      <c r="EM4189" s="1"/>
      <c r="EN4189" s="1"/>
      <c r="EO4189" s="1"/>
      <c r="EP4189" s="1"/>
      <c r="EQ4189" s="1"/>
      <c r="ER4189" s="1"/>
      <c r="ES4189" s="1"/>
      <c r="ET4189" s="1"/>
      <c r="EU4189" s="1"/>
      <c r="EV4189" s="1"/>
      <c r="EW4189" s="1"/>
      <c r="EX4189" s="1"/>
      <c r="EY4189" s="1"/>
      <c r="EZ4189" s="1"/>
      <c r="FA4189" s="1"/>
      <c r="FB4189" s="1"/>
      <c r="FC4189" s="1"/>
      <c r="FD4189" s="1"/>
      <c r="FE4189" s="1"/>
      <c r="FF4189" s="1"/>
      <c r="FG4189" s="1"/>
      <c r="FH4189" s="1"/>
      <c r="FI4189" s="1"/>
      <c r="FJ4189" s="1"/>
      <c r="FK4189" s="1"/>
      <c r="FL4189" s="1"/>
      <c r="FM4189" s="1"/>
      <c r="FN4189" s="1"/>
      <c r="FO4189" s="1"/>
      <c r="FP4189" s="1"/>
      <c r="FQ4189" s="1"/>
      <c r="FR4189" s="1"/>
      <c r="FS4189" s="1"/>
      <c r="FT4189" s="1"/>
      <c r="FU4189" s="1"/>
      <c r="FV4189" s="1"/>
      <c r="FW4189" s="1"/>
      <c r="FX4189" s="1"/>
      <c r="FY4189" s="1"/>
      <c r="FZ4189" s="1"/>
      <c r="GA4189" s="1"/>
      <c r="GB4189" s="1"/>
      <c r="GC4189" s="1"/>
      <c r="GD4189" s="1"/>
      <c r="GE4189" s="1"/>
      <c r="GF4189" s="1"/>
      <c r="GG4189" s="1"/>
      <c r="GH4189" s="1"/>
      <c r="GI4189" s="1"/>
      <c r="GJ4189" s="1"/>
      <c r="GK4189"/>
      <c r="GL4189"/>
      <c r="GM4189"/>
      <c r="GN4189"/>
      <c r="GO4189"/>
      <c r="GP4189"/>
      <c r="GQ4189"/>
      <c r="GR4189"/>
      <c r="GS4189"/>
      <c r="GT4189"/>
      <c r="GU4189"/>
      <c r="GV4189"/>
      <c r="GW4189"/>
      <c r="GX4189"/>
      <c r="GY4189"/>
      <c r="GZ4189"/>
      <c r="HA4189"/>
      <c r="HB4189"/>
      <c r="HC4189"/>
      <c r="HD4189"/>
      <c r="HE4189"/>
    </row>
    <row r="4190" spans="4:213" s="25" customFormat="1" x14ac:dyDescent="0.25">
      <c r="D4190" s="19"/>
      <c r="E4190" s="19"/>
      <c r="F4190" s="20"/>
      <c r="G4190" s="20"/>
      <c r="H4190" s="20"/>
      <c r="I4190" s="20"/>
      <c r="J4190" s="21"/>
      <c r="K4190" s="21"/>
      <c r="L4190" s="20"/>
      <c r="M4190" s="20"/>
      <c r="N4190" s="22"/>
      <c r="O4190" s="22"/>
      <c r="P4190" s="22"/>
      <c r="Q4190" s="22"/>
      <c r="R4190" s="19"/>
      <c r="S4190" s="19"/>
      <c r="T4190" s="19"/>
      <c r="U4190" s="20"/>
      <c r="V4190" s="20"/>
      <c r="W4190" s="20"/>
      <c r="X4190" s="27"/>
      <c r="Y4190" s="253"/>
      <c r="Z4190" s="30"/>
      <c r="AA4190" s="30"/>
      <c r="AB4190" s="31"/>
      <c r="AC4190" s="31"/>
      <c r="AD4190" s="31"/>
      <c r="AE4190" s="31"/>
      <c r="AF4190" s="31"/>
      <c r="AG4190" s="241"/>
      <c r="AH4190" s="31"/>
      <c r="AI4190" s="31"/>
      <c r="AJ4190" s="31"/>
      <c r="AK4190" s="31"/>
      <c r="AL4190" s="120"/>
      <c r="AQ4190" s="26"/>
      <c r="AW4190" s="19"/>
      <c r="AX4190" s="19"/>
      <c r="AY4190" s="19"/>
      <c r="AZ4190" s="19"/>
      <c r="BA4190" s="19"/>
      <c r="BB4190" s="19"/>
      <c r="BC4190" s="1"/>
      <c r="BD4190"/>
      <c r="BE4190"/>
      <c r="BF4190" s="1"/>
      <c r="BG4190"/>
      <c r="BH4190"/>
      <c r="BI4190"/>
      <c r="BJ4190" s="1"/>
      <c r="BK4190" s="1"/>
      <c r="BL4190"/>
      <c r="BM4190" s="1"/>
      <c r="BN4190" s="1"/>
      <c r="BO4190" s="1"/>
      <c r="BP4190" s="1"/>
      <c r="BQ4190" s="1"/>
      <c r="BR4190" s="1"/>
      <c r="BS4190" s="1"/>
      <c r="BT4190" s="22"/>
      <c r="BU4190" s="1"/>
      <c r="BV4190" s="1"/>
      <c r="BW4190" s="1"/>
      <c r="BX4190" s="1"/>
      <c r="BY4190" s="1"/>
      <c r="BZ4190" s="1"/>
      <c r="CA4190" s="1"/>
      <c r="CB4190" s="1"/>
      <c r="CC4190" s="1"/>
      <c r="CD4190" s="1"/>
      <c r="CE4190" s="1"/>
      <c r="CF4190" s="1"/>
      <c r="CG4190" s="1"/>
      <c r="CH4190" s="1"/>
      <c r="CI4190" s="1"/>
      <c r="CJ4190" s="1"/>
      <c r="CK4190" s="1"/>
      <c r="CL4190" s="1"/>
      <c r="CM4190" s="1"/>
      <c r="CN4190" s="1"/>
      <c r="CO4190" s="1"/>
      <c r="CP4190" s="1"/>
      <c r="CQ4190" s="1"/>
      <c r="CR4190" s="1"/>
      <c r="CS4190" s="1"/>
      <c r="CT4190" s="1"/>
      <c r="CU4190" s="1"/>
      <c r="CV4190" s="1"/>
      <c r="CW4190" s="1"/>
      <c r="CX4190" s="1"/>
      <c r="CY4190" s="1"/>
      <c r="CZ4190" s="1"/>
      <c r="DA4190" s="1"/>
      <c r="DB4190" s="1"/>
      <c r="DC4190" s="1"/>
      <c r="DD4190" s="1"/>
      <c r="DE4190" s="1"/>
      <c r="DF4190" s="1"/>
      <c r="DG4190" s="1"/>
      <c r="DH4190" s="1"/>
      <c r="DI4190" s="1"/>
      <c r="DJ4190" s="1"/>
      <c r="DK4190" s="1"/>
      <c r="DL4190" s="1"/>
      <c r="DM4190" s="1"/>
      <c r="DN4190" s="1"/>
      <c r="DO4190" s="1"/>
      <c r="DP4190" s="1"/>
      <c r="DQ4190" s="1"/>
      <c r="DR4190" s="1"/>
      <c r="DS4190" s="1"/>
      <c r="DT4190" s="1"/>
      <c r="DU4190" s="1"/>
      <c r="DV4190" s="1"/>
      <c r="DW4190" s="1"/>
      <c r="DX4190" s="1"/>
      <c r="DY4190" s="1"/>
      <c r="DZ4190" s="1"/>
      <c r="EA4190" s="1"/>
      <c r="EB4190" s="1"/>
      <c r="EC4190" s="1"/>
      <c r="ED4190" s="1"/>
      <c r="EE4190" s="1"/>
      <c r="EF4190" s="1"/>
      <c r="EG4190" s="1"/>
      <c r="EH4190" s="1"/>
      <c r="EI4190" s="1"/>
      <c r="EJ4190" s="1"/>
      <c r="EK4190" s="1"/>
      <c r="EL4190" s="1"/>
      <c r="EM4190" s="1"/>
      <c r="EN4190" s="1"/>
      <c r="EO4190" s="1"/>
      <c r="EP4190" s="1"/>
      <c r="EQ4190" s="1"/>
      <c r="ER4190" s="1"/>
      <c r="ES4190" s="1"/>
      <c r="ET4190" s="1"/>
      <c r="EU4190" s="1"/>
      <c r="EV4190" s="1"/>
      <c r="EW4190" s="1"/>
      <c r="EX4190" s="1"/>
      <c r="EY4190" s="1"/>
      <c r="EZ4190" s="1"/>
      <c r="FA4190" s="1"/>
      <c r="FB4190" s="1"/>
      <c r="FC4190" s="1"/>
      <c r="FD4190" s="1"/>
      <c r="FE4190" s="1"/>
      <c r="FF4190" s="1"/>
      <c r="FG4190" s="1"/>
      <c r="FH4190" s="1"/>
      <c r="FI4190" s="1"/>
      <c r="FJ4190" s="1"/>
      <c r="FK4190" s="1"/>
      <c r="FL4190" s="1"/>
      <c r="FM4190" s="1"/>
      <c r="FN4190" s="1"/>
      <c r="FO4190" s="1"/>
      <c r="FP4190" s="1"/>
      <c r="FQ4190" s="1"/>
      <c r="FR4190" s="1"/>
      <c r="FS4190" s="1"/>
      <c r="FT4190" s="1"/>
      <c r="FU4190" s="1"/>
      <c r="FV4190" s="1"/>
      <c r="FW4190" s="1"/>
      <c r="FX4190" s="1"/>
      <c r="FY4190" s="1"/>
      <c r="FZ4190" s="1"/>
      <c r="GA4190" s="1"/>
      <c r="GB4190" s="1"/>
      <c r="GC4190" s="1"/>
      <c r="GD4190" s="1"/>
      <c r="GE4190" s="1"/>
      <c r="GF4190" s="1"/>
      <c r="GG4190" s="1"/>
      <c r="GH4190" s="1"/>
      <c r="GI4190" s="1"/>
      <c r="GJ4190" s="1"/>
      <c r="GK4190"/>
      <c r="GL4190"/>
      <c r="GM4190"/>
      <c r="GN4190"/>
      <c r="GO4190"/>
      <c r="GP4190"/>
      <c r="GQ4190"/>
      <c r="GR4190"/>
      <c r="GS4190"/>
      <c r="GT4190"/>
      <c r="GU4190"/>
      <c r="GV4190"/>
      <c r="GW4190"/>
      <c r="GX4190"/>
      <c r="GY4190"/>
      <c r="GZ4190"/>
      <c r="HA4190"/>
      <c r="HB4190"/>
      <c r="HC4190"/>
      <c r="HD4190"/>
      <c r="HE4190"/>
    </row>
    <row r="4191" spans="4:213" s="25" customFormat="1" x14ac:dyDescent="0.25">
      <c r="D4191" s="19"/>
      <c r="E4191" s="19"/>
      <c r="F4191" s="20"/>
      <c r="G4191" s="20"/>
      <c r="H4191" s="20"/>
      <c r="I4191" s="20"/>
      <c r="J4191" s="21"/>
      <c r="K4191" s="21"/>
      <c r="L4191" s="20"/>
      <c r="M4191" s="20"/>
      <c r="N4191" s="22"/>
      <c r="O4191" s="22"/>
      <c r="P4191" s="22"/>
      <c r="Q4191" s="22"/>
      <c r="R4191" s="19"/>
      <c r="S4191" s="19"/>
      <c r="T4191" s="19"/>
      <c r="U4191" s="20"/>
      <c r="V4191" s="20"/>
      <c r="W4191" s="20"/>
      <c r="X4191" s="27"/>
      <c r="Y4191" s="253"/>
      <c r="Z4191" s="30"/>
      <c r="AA4191" s="30"/>
      <c r="AB4191" s="31"/>
      <c r="AC4191" s="31"/>
      <c r="AD4191" s="31"/>
      <c r="AE4191" s="31"/>
      <c r="AF4191" s="31"/>
      <c r="AG4191" s="241"/>
      <c r="AH4191" s="31"/>
      <c r="AI4191" s="31"/>
      <c r="AJ4191" s="31"/>
      <c r="AK4191" s="31"/>
      <c r="AL4191" s="120"/>
      <c r="AQ4191" s="26"/>
      <c r="AW4191" s="19"/>
      <c r="AX4191" s="19"/>
      <c r="AY4191" s="19"/>
      <c r="AZ4191" s="19"/>
      <c r="BA4191" s="19"/>
      <c r="BB4191" s="19"/>
      <c r="BC4191" s="1"/>
      <c r="BD4191"/>
      <c r="BE4191"/>
      <c r="BF4191" s="1"/>
      <c r="BG4191"/>
      <c r="BH4191"/>
      <c r="BI4191"/>
      <c r="BJ4191" s="1"/>
      <c r="BK4191" s="1"/>
      <c r="BL4191"/>
      <c r="BM4191" s="1"/>
      <c r="BN4191" s="1"/>
      <c r="BO4191" s="1"/>
      <c r="BP4191" s="1"/>
      <c r="BQ4191" s="1"/>
      <c r="BR4191" s="1"/>
      <c r="BS4191" s="1"/>
      <c r="BT4191" s="22"/>
      <c r="BU4191" s="1"/>
      <c r="BV4191" s="1"/>
      <c r="BW4191" s="1"/>
      <c r="BX4191" s="1"/>
      <c r="BY4191" s="1"/>
      <c r="BZ4191" s="1"/>
      <c r="CA4191" s="1"/>
      <c r="CB4191" s="1"/>
      <c r="CC4191" s="1"/>
      <c r="CD4191" s="1"/>
      <c r="CE4191" s="1"/>
      <c r="CF4191" s="1"/>
      <c r="CG4191" s="1"/>
      <c r="CH4191" s="1"/>
      <c r="CI4191" s="1"/>
      <c r="CJ4191" s="1"/>
      <c r="CK4191" s="1"/>
      <c r="CL4191" s="1"/>
      <c r="CM4191" s="1"/>
      <c r="CN4191" s="1"/>
      <c r="CO4191" s="1"/>
      <c r="CP4191" s="1"/>
      <c r="CQ4191" s="1"/>
      <c r="CR4191" s="1"/>
      <c r="CS4191" s="1"/>
      <c r="CT4191" s="1"/>
      <c r="CU4191" s="1"/>
      <c r="CV4191" s="1"/>
      <c r="CW4191" s="1"/>
      <c r="CX4191" s="1"/>
      <c r="CY4191" s="1"/>
      <c r="CZ4191" s="1"/>
      <c r="DA4191" s="1"/>
      <c r="DB4191" s="1"/>
      <c r="DC4191" s="1"/>
      <c r="DD4191" s="1"/>
      <c r="DE4191" s="1"/>
      <c r="DF4191" s="1"/>
      <c r="DG4191" s="1"/>
      <c r="DH4191" s="1"/>
      <c r="DI4191" s="1"/>
      <c r="DJ4191" s="1"/>
      <c r="DK4191" s="1"/>
      <c r="DL4191" s="1"/>
      <c r="DM4191" s="1"/>
      <c r="DN4191" s="1"/>
      <c r="DO4191" s="1"/>
      <c r="DP4191" s="1"/>
      <c r="DQ4191" s="1"/>
      <c r="DR4191" s="1"/>
      <c r="DS4191" s="1"/>
      <c r="DT4191" s="1"/>
      <c r="DU4191" s="1"/>
      <c r="DV4191" s="1"/>
      <c r="DW4191" s="1"/>
      <c r="DX4191" s="1"/>
      <c r="DY4191" s="1"/>
      <c r="DZ4191" s="1"/>
      <c r="EA4191" s="1"/>
      <c r="EB4191" s="1"/>
      <c r="EC4191" s="1"/>
      <c r="ED4191" s="1"/>
      <c r="EE4191" s="1"/>
      <c r="EF4191" s="1"/>
      <c r="EG4191" s="1"/>
      <c r="EH4191" s="1"/>
      <c r="EI4191" s="1"/>
      <c r="EJ4191" s="1"/>
      <c r="EK4191" s="1"/>
      <c r="EL4191" s="1"/>
      <c r="EM4191" s="1"/>
      <c r="EN4191" s="1"/>
      <c r="EO4191" s="1"/>
      <c r="EP4191" s="1"/>
      <c r="EQ4191" s="1"/>
      <c r="ER4191" s="1"/>
      <c r="ES4191" s="1"/>
      <c r="ET4191" s="1"/>
      <c r="EU4191" s="1"/>
      <c r="EV4191" s="1"/>
      <c r="EW4191" s="1"/>
      <c r="EX4191" s="1"/>
      <c r="EY4191" s="1"/>
      <c r="EZ4191" s="1"/>
      <c r="FA4191" s="1"/>
      <c r="FB4191" s="1"/>
      <c r="FC4191" s="1"/>
      <c r="FD4191" s="1"/>
      <c r="FE4191" s="1"/>
      <c r="FF4191" s="1"/>
      <c r="FG4191" s="1"/>
      <c r="FH4191" s="1"/>
      <c r="FI4191" s="1"/>
      <c r="FJ4191" s="1"/>
      <c r="FK4191" s="1"/>
      <c r="FL4191" s="1"/>
      <c r="FM4191" s="1"/>
      <c r="FN4191" s="1"/>
      <c r="FO4191" s="1"/>
      <c r="FP4191" s="1"/>
      <c r="FQ4191" s="1"/>
      <c r="FR4191" s="1"/>
      <c r="FS4191" s="1"/>
      <c r="FT4191" s="1"/>
      <c r="FU4191" s="1"/>
      <c r="FV4191" s="1"/>
      <c r="FW4191" s="1"/>
      <c r="FX4191" s="1"/>
      <c r="FY4191" s="1"/>
      <c r="FZ4191" s="1"/>
      <c r="GA4191" s="1"/>
      <c r="GB4191" s="1"/>
      <c r="GC4191" s="1"/>
      <c r="GD4191" s="1"/>
      <c r="GE4191" s="1"/>
      <c r="GF4191" s="1"/>
      <c r="GG4191" s="1"/>
      <c r="GH4191" s="1"/>
      <c r="GI4191" s="1"/>
      <c r="GJ4191" s="1"/>
      <c r="GK4191"/>
      <c r="GL4191"/>
      <c r="GM4191"/>
      <c r="GN4191"/>
      <c r="GO4191"/>
      <c r="GP4191"/>
      <c r="GQ4191"/>
      <c r="GR4191"/>
      <c r="GS4191"/>
      <c r="GT4191"/>
      <c r="GU4191"/>
      <c r="GV4191"/>
      <c r="GW4191"/>
      <c r="GX4191"/>
      <c r="GY4191"/>
      <c r="GZ4191"/>
      <c r="HA4191"/>
      <c r="HB4191"/>
      <c r="HC4191"/>
      <c r="HD4191"/>
      <c r="HE4191"/>
    </row>
    <row r="4192" spans="4:213" s="25" customFormat="1" x14ac:dyDescent="0.25">
      <c r="D4192" s="19"/>
      <c r="E4192" s="19"/>
      <c r="F4192" s="20"/>
      <c r="G4192" s="20"/>
      <c r="H4192" s="20"/>
      <c r="I4192" s="20"/>
      <c r="J4192" s="21"/>
      <c r="K4192" s="21"/>
      <c r="L4192" s="20"/>
      <c r="M4192" s="20"/>
      <c r="N4192" s="22"/>
      <c r="O4192" s="22"/>
      <c r="P4192" s="22"/>
      <c r="Q4192" s="22"/>
      <c r="R4192" s="19"/>
      <c r="S4192" s="19"/>
      <c r="T4192" s="19"/>
      <c r="U4192" s="20"/>
      <c r="V4192" s="20"/>
      <c r="W4192" s="20"/>
      <c r="X4192" s="27"/>
      <c r="Y4192" s="253"/>
      <c r="Z4192" s="30"/>
      <c r="AA4192" s="30"/>
      <c r="AB4192" s="31"/>
      <c r="AC4192" s="31"/>
      <c r="AD4192" s="31"/>
      <c r="AE4192" s="31"/>
      <c r="AF4192" s="31"/>
      <c r="AG4192" s="241"/>
      <c r="AH4192" s="31"/>
      <c r="AI4192" s="31"/>
      <c r="AJ4192" s="31"/>
      <c r="AK4192" s="31"/>
      <c r="AL4192" s="120"/>
      <c r="AQ4192" s="26"/>
      <c r="AW4192" s="19"/>
      <c r="AX4192" s="19"/>
      <c r="AY4192" s="19"/>
      <c r="AZ4192" s="19"/>
      <c r="BA4192" s="19"/>
      <c r="BB4192" s="19"/>
      <c r="BC4192" s="1"/>
      <c r="BD4192"/>
      <c r="BE4192"/>
      <c r="BF4192" s="1"/>
      <c r="BG4192"/>
      <c r="BH4192"/>
      <c r="BI4192"/>
      <c r="BJ4192" s="1"/>
      <c r="BK4192" s="1"/>
      <c r="BL4192"/>
      <c r="BM4192" s="1"/>
      <c r="BN4192" s="1"/>
      <c r="BO4192" s="1"/>
      <c r="BP4192" s="1"/>
      <c r="BQ4192" s="1"/>
      <c r="BR4192" s="1"/>
      <c r="BS4192" s="1"/>
      <c r="BT4192" s="22"/>
      <c r="BU4192" s="1"/>
      <c r="BV4192" s="1"/>
      <c r="BW4192" s="1"/>
      <c r="BX4192" s="1"/>
      <c r="BY4192" s="1"/>
      <c r="BZ4192" s="1"/>
      <c r="CA4192" s="1"/>
      <c r="CB4192" s="1"/>
      <c r="CC4192" s="1"/>
      <c r="CD4192" s="1"/>
      <c r="CE4192" s="1"/>
      <c r="CF4192" s="1"/>
      <c r="CG4192" s="1"/>
      <c r="CH4192" s="1"/>
      <c r="CI4192" s="1"/>
      <c r="CJ4192" s="1"/>
      <c r="CK4192" s="1"/>
      <c r="CL4192" s="1"/>
      <c r="CM4192" s="1"/>
      <c r="CN4192" s="1"/>
      <c r="CO4192" s="1"/>
      <c r="CP4192" s="1"/>
      <c r="CQ4192" s="1"/>
      <c r="CR4192" s="1"/>
      <c r="CS4192" s="1"/>
      <c r="CT4192" s="1"/>
      <c r="CU4192" s="1"/>
      <c r="CV4192" s="1"/>
      <c r="CW4192" s="1"/>
      <c r="CX4192" s="1"/>
      <c r="CY4192" s="1"/>
      <c r="CZ4192" s="1"/>
      <c r="DA4192" s="1"/>
      <c r="DB4192" s="1"/>
      <c r="DC4192" s="1"/>
      <c r="DD4192" s="1"/>
      <c r="DE4192" s="1"/>
      <c r="DF4192" s="1"/>
      <c r="DG4192" s="1"/>
      <c r="DH4192" s="1"/>
      <c r="DI4192" s="1"/>
      <c r="DJ4192" s="1"/>
      <c r="DK4192" s="1"/>
      <c r="DL4192" s="1"/>
      <c r="DM4192" s="1"/>
      <c r="DN4192" s="1"/>
      <c r="DO4192" s="1"/>
      <c r="DP4192" s="1"/>
      <c r="DQ4192" s="1"/>
      <c r="DR4192" s="1"/>
      <c r="DS4192" s="1"/>
      <c r="DT4192" s="1"/>
      <c r="DU4192" s="1"/>
      <c r="DV4192" s="1"/>
      <c r="DW4192" s="1"/>
      <c r="DX4192" s="1"/>
      <c r="DY4192" s="1"/>
      <c r="DZ4192" s="1"/>
      <c r="EA4192" s="1"/>
      <c r="EB4192" s="1"/>
      <c r="EC4192" s="1"/>
      <c r="ED4192" s="1"/>
      <c r="EE4192" s="1"/>
      <c r="EF4192" s="1"/>
      <c r="EG4192" s="1"/>
      <c r="EH4192" s="1"/>
      <c r="EI4192" s="1"/>
      <c r="EJ4192" s="1"/>
      <c r="EK4192" s="1"/>
      <c r="EL4192" s="1"/>
      <c r="EM4192" s="1"/>
      <c r="EN4192" s="1"/>
      <c r="EO4192" s="1"/>
      <c r="EP4192" s="1"/>
      <c r="EQ4192" s="1"/>
      <c r="ER4192" s="1"/>
      <c r="ES4192" s="1"/>
      <c r="ET4192" s="1"/>
      <c r="EU4192" s="1"/>
      <c r="EV4192" s="1"/>
      <c r="EW4192" s="1"/>
      <c r="EX4192" s="1"/>
      <c r="EY4192" s="1"/>
      <c r="EZ4192" s="1"/>
      <c r="FA4192" s="1"/>
      <c r="FB4192" s="1"/>
      <c r="FC4192" s="1"/>
      <c r="FD4192" s="1"/>
      <c r="FE4192" s="1"/>
      <c r="FF4192" s="1"/>
      <c r="FG4192" s="1"/>
      <c r="FH4192" s="1"/>
      <c r="FI4192" s="1"/>
      <c r="FJ4192" s="1"/>
      <c r="FK4192" s="1"/>
      <c r="FL4192" s="1"/>
      <c r="FM4192" s="1"/>
      <c r="FN4192" s="1"/>
      <c r="FO4192" s="1"/>
      <c r="FP4192" s="1"/>
      <c r="FQ4192" s="1"/>
      <c r="FR4192" s="1"/>
      <c r="FS4192" s="1"/>
      <c r="FT4192" s="1"/>
      <c r="FU4192" s="1"/>
      <c r="FV4192" s="1"/>
      <c r="FW4192" s="1"/>
      <c r="FX4192" s="1"/>
      <c r="FY4192" s="1"/>
      <c r="FZ4192" s="1"/>
      <c r="GA4192" s="1"/>
      <c r="GB4192" s="1"/>
      <c r="GC4192" s="1"/>
      <c r="GD4192" s="1"/>
      <c r="GE4192" s="1"/>
      <c r="GF4192" s="1"/>
      <c r="GG4192" s="1"/>
      <c r="GH4192" s="1"/>
      <c r="GI4192" s="1"/>
      <c r="GJ4192" s="1"/>
      <c r="GK4192"/>
      <c r="GL4192"/>
      <c r="GM4192"/>
      <c r="GN4192"/>
      <c r="GO4192"/>
      <c r="GP4192"/>
      <c r="GQ4192"/>
      <c r="GR4192"/>
      <c r="GS4192"/>
      <c r="GT4192"/>
      <c r="GU4192"/>
      <c r="GV4192"/>
      <c r="GW4192"/>
      <c r="GX4192"/>
      <c r="GY4192"/>
      <c r="GZ4192"/>
      <c r="HA4192"/>
      <c r="HB4192"/>
      <c r="HC4192"/>
      <c r="HD4192"/>
      <c r="HE4192"/>
    </row>
    <row r="4193" spans="4:213" s="25" customFormat="1" x14ac:dyDescent="0.25">
      <c r="D4193" s="19"/>
      <c r="E4193" s="19"/>
      <c r="F4193" s="20"/>
      <c r="G4193" s="20"/>
      <c r="H4193" s="20"/>
      <c r="I4193" s="20"/>
      <c r="J4193" s="21"/>
      <c r="K4193" s="21"/>
      <c r="L4193" s="20"/>
      <c r="M4193" s="20"/>
      <c r="N4193" s="22"/>
      <c r="O4193" s="22"/>
      <c r="P4193" s="22"/>
      <c r="Q4193" s="22"/>
      <c r="R4193" s="19"/>
      <c r="S4193" s="19"/>
      <c r="T4193" s="19"/>
      <c r="U4193" s="20"/>
      <c r="V4193" s="20"/>
      <c r="W4193" s="20"/>
      <c r="X4193" s="27"/>
      <c r="Y4193" s="253"/>
      <c r="Z4193" s="30"/>
      <c r="AA4193" s="30"/>
      <c r="AB4193" s="31"/>
      <c r="AC4193" s="31"/>
      <c r="AD4193" s="31"/>
      <c r="AE4193" s="31"/>
      <c r="AF4193" s="31"/>
      <c r="AG4193" s="241"/>
      <c r="AH4193" s="31"/>
      <c r="AI4193" s="31"/>
      <c r="AJ4193" s="31"/>
      <c r="AK4193" s="31"/>
      <c r="AL4193" s="120"/>
      <c r="AQ4193" s="26"/>
      <c r="AW4193" s="19"/>
      <c r="AX4193" s="19"/>
      <c r="AY4193" s="19"/>
      <c r="AZ4193" s="19"/>
      <c r="BA4193" s="19"/>
      <c r="BB4193" s="19"/>
      <c r="BC4193" s="1"/>
      <c r="BD4193"/>
      <c r="BE4193"/>
      <c r="BF4193" s="1"/>
      <c r="BG4193"/>
      <c r="BH4193"/>
      <c r="BI4193"/>
      <c r="BJ4193" s="1"/>
      <c r="BK4193" s="1"/>
      <c r="BL4193"/>
      <c r="BM4193" s="1"/>
      <c r="BN4193" s="1"/>
      <c r="BO4193" s="1"/>
      <c r="BP4193" s="1"/>
      <c r="BQ4193" s="1"/>
      <c r="BR4193" s="1"/>
      <c r="BS4193" s="1"/>
      <c r="BT4193" s="22"/>
      <c r="BU4193" s="1"/>
      <c r="BV4193" s="1"/>
      <c r="BW4193" s="1"/>
      <c r="BX4193" s="1"/>
      <c r="BY4193" s="1"/>
      <c r="BZ4193" s="1"/>
      <c r="CA4193" s="1"/>
      <c r="CB4193" s="1"/>
      <c r="CC4193" s="1"/>
      <c r="CD4193" s="1"/>
      <c r="CE4193" s="1"/>
      <c r="CF4193" s="1"/>
      <c r="CG4193" s="1"/>
      <c r="CH4193" s="1"/>
      <c r="CI4193" s="1"/>
      <c r="CJ4193" s="1"/>
      <c r="CK4193" s="1"/>
      <c r="CL4193" s="1"/>
      <c r="CM4193" s="1"/>
      <c r="CN4193" s="1"/>
      <c r="CO4193" s="1"/>
      <c r="CP4193" s="1"/>
      <c r="CQ4193" s="1"/>
      <c r="CR4193" s="1"/>
      <c r="CS4193" s="1"/>
      <c r="CT4193" s="1"/>
      <c r="CU4193" s="1"/>
      <c r="CV4193" s="1"/>
      <c r="CW4193" s="1"/>
      <c r="CX4193" s="1"/>
      <c r="CY4193" s="1"/>
      <c r="CZ4193" s="1"/>
      <c r="DA4193" s="1"/>
      <c r="DB4193" s="1"/>
      <c r="DC4193" s="1"/>
      <c r="DD4193" s="1"/>
      <c r="DE4193" s="1"/>
      <c r="DF4193" s="1"/>
      <c r="DG4193" s="1"/>
      <c r="DH4193" s="1"/>
      <c r="DI4193" s="1"/>
      <c r="DJ4193" s="1"/>
      <c r="DK4193" s="1"/>
      <c r="DL4193" s="1"/>
      <c r="DM4193" s="1"/>
      <c r="DN4193" s="1"/>
      <c r="DO4193" s="1"/>
      <c r="DP4193" s="1"/>
      <c r="DQ4193" s="1"/>
      <c r="DR4193" s="1"/>
      <c r="DS4193" s="1"/>
      <c r="DT4193" s="1"/>
      <c r="DU4193" s="1"/>
      <c r="DV4193" s="1"/>
      <c r="DW4193" s="1"/>
      <c r="DX4193" s="1"/>
      <c r="DY4193" s="1"/>
      <c r="DZ4193" s="1"/>
      <c r="EA4193" s="1"/>
      <c r="EB4193" s="1"/>
      <c r="EC4193" s="1"/>
      <c r="ED4193" s="1"/>
      <c r="EE4193" s="1"/>
      <c r="EF4193" s="1"/>
      <c r="EG4193" s="1"/>
      <c r="EH4193" s="1"/>
      <c r="EI4193" s="1"/>
      <c r="EJ4193" s="1"/>
      <c r="EK4193" s="1"/>
      <c r="EL4193" s="1"/>
      <c r="EM4193" s="1"/>
      <c r="EN4193" s="1"/>
      <c r="EO4193" s="1"/>
      <c r="EP4193" s="1"/>
      <c r="EQ4193" s="1"/>
      <c r="ER4193" s="1"/>
      <c r="ES4193" s="1"/>
      <c r="ET4193" s="1"/>
      <c r="EU4193" s="1"/>
      <c r="EV4193" s="1"/>
      <c r="EW4193" s="1"/>
      <c r="EX4193" s="1"/>
      <c r="EY4193" s="1"/>
      <c r="EZ4193" s="1"/>
      <c r="FA4193" s="1"/>
      <c r="FB4193" s="1"/>
      <c r="FC4193" s="1"/>
      <c r="FD4193" s="1"/>
      <c r="FE4193" s="1"/>
      <c r="FF4193" s="1"/>
      <c r="FG4193" s="1"/>
      <c r="FH4193" s="1"/>
      <c r="FI4193" s="1"/>
      <c r="FJ4193" s="1"/>
      <c r="FK4193" s="1"/>
      <c r="FL4193" s="1"/>
      <c r="FM4193" s="1"/>
      <c r="FN4193" s="1"/>
      <c r="FO4193" s="1"/>
      <c r="FP4193" s="1"/>
      <c r="FQ4193" s="1"/>
      <c r="FR4193" s="1"/>
      <c r="FS4193" s="1"/>
      <c r="FT4193" s="1"/>
      <c r="FU4193" s="1"/>
      <c r="FV4193" s="1"/>
      <c r="FW4193" s="1"/>
      <c r="FX4193" s="1"/>
      <c r="FY4193" s="1"/>
      <c r="FZ4193" s="1"/>
      <c r="GA4193" s="1"/>
      <c r="GB4193" s="1"/>
      <c r="GC4193" s="1"/>
      <c r="GD4193" s="1"/>
      <c r="GE4193" s="1"/>
      <c r="GF4193" s="1"/>
      <c r="GG4193" s="1"/>
      <c r="GH4193" s="1"/>
      <c r="GI4193" s="1"/>
      <c r="GJ4193" s="1"/>
      <c r="GK4193"/>
      <c r="GL4193"/>
      <c r="GM4193"/>
      <c r="GN4193"/>
      <c r="GO4193"/>
      <c r="GP4193"/>
      <c r="GQ4193"/>
      <c r="GR4193"/>
      <c r="GS4193"/>
      <c r="GT4193"/>
      <c r="GU4193"/>
      <c r="GV4193"/>
      <c r="GW4193"/>
      <c r="GX4193"/>
      <c r="GY4193"/>
      <c r="GZ4193"/>
      <c r="HA4193"/>
      <c r="HB4193"/>
      <c r="HC4193"/>
      <c r="HD4193"/>
      <c r="HE4193"/>
    </row>
    <row r="4194" spans="4:213" s="25" customFormat="1" x14ac:dyDescent="0.25">
      <c r="D4194" s="19"/>
      <c r="E4194" s="19"/>
      <c r="F4194" s="20"/>
      <c r="G4194" s="20"/>
      <c r="H4194" s="20"/>
      <c r="I4194" s="20"/>
      <c r="J4194" s="21"/>
      <c r="K4194" s="21"/>
      <c r="L4194" s="20"/>
      <c r="M4194" s="20"/>
      <c r="N4194" s="22"/>
      <c r="O4194" s="22"/>
      <c r="P4194" s="22"/>
      <c r="Q4194" s="22"/>
      <c r="R4194" s="19"/>
      <c r="S4194" s="19"/>
      <c r="T4194" s="19"/>
      <c r="U4194" s="20"/>
      <c r="V4194" s="20"/>
      <c r="W4194" s="20"/>
      <c r="X4194" s="27"/>
      <c r="Y4194" s="253"/>
      <c r="Z4194" s="30"/>
      <c r="AA4194" s="30"/>
      <c r="AB4194" s="31"/>
      <c r="AC4194" s="31"/>
      <c r="AD4194" s="31"/>
      <c r="AE4194" s="31"/>
      <c r="AF4194" s="31"/>
      <c r="AG4194" s="241"/>
      <c r="AH4194" s="31"/>
      <c r="AI4194" s="31"/>
      <c r="AJ4194" s="31"/>
      <c r="AK4194" s="31"/>
      <c r="AL4194" s="120"/>
      <c r="AQ4194" s="26"/>
      <c r="AW4194" s="19"/>
      <c r="AX4194" s="19"/>
      <c r="AY4194" s="19"/>
      <c r="AZ4194" s="19"/>
      <c r="BA4194" s="19"/>
      <c r="BB4194" s="19"/>
      <c r="BC4194" s="1"/>
      <c r="BD4194"/>
      <c r="BE4194"/>
      <c r="BF4194" s="1"/>
      <c r="BG4194"/>
      <c r="BH4194"/>
      <c r="BI4194"/>
      <c r="BJ4194" s="1"/>
      <c r="BK4194" s="1"/>
      <c r="BL4194"/>
      <c r="BM4194" s="1"/>
      <c r="BN4194" s="1"/>
      <c r="BO4194" s="1"/>
      <c r="BP4194" s="1"/>
      <c r="BQ4194" s="1"/>
      <c r="BR4194" s="1"/>
      <c r="BS4194" s="1"/>
      <c r="BT4194" s="22"/>
      <c r="BU4194" s="1"/>
      <c r="BV4194" s="1"/>
      <c r="BW4194" s="1"/>
      <c r="BX4194" s="1"/>
      <c r="BY4194" s="1"/>
      <c r="BZ4194" s="1"/>
      <c r="CA4194" s="1"/>
      <c r="CB4194" s="1"/>
      <c r="CC4194" s="1"/>
      <c r="CD4194" s="1"/>
      <c r="CE4194" s="1"/>
      <c r="CF4194" s="1"/>
      <c r="CG4194" s="1"/>
      <c r="CH4194" s="1"/>
      <c r="CI4194" s="1"/>
      <c r="CJ4194" s="1"/>
      <c r="CK4194" s="1"/>
      <c r="CL4194" s="1"/>
      <c r="CM4194" s="1"/>
      <c r="CN4194" s="1"/>
      <c r="CO4194" s="1"/>
      <c r="CP4194" s="1"/>
      <c r="CQ4194" s="1"/>
      <c r="CR4194" s="1"/>
      <c r="CS4194" s="1"/>
      <c r="CT4194" s="1"/>
      <c r="CU4194" s="1"/>
      <c r="CV4194" s="1"/>
      <c r="CW4194" s="1"/>
      <c r="CX4194" s="1"/>
      <c r="CY4194" s="1"/>
      <c r="CZ4194" s="1"/>
      <c r="DA4194" s="1"/>
      <c r="DB4194" s="1"/>
      <c r="DC4194" s="1"/>
      <c r="DD4194" s="1"/>
      <c r="DE4194" s="1"/>
      <c r="DF4194" s="1"/>
      <c r="DG4194" s="1"/>
      <c r="DH4194" s="1"/>
      <c r="DI4194" s="1"/>
      <c r="DJ4194" s="1"/>
      <c r="DK4194" s="1"/>
      <c r="DL4194" s="1"/>
      <c r="DM4194" s="1"/>
      <c r="DN4194" s="1"/>
      <c r="DO4194" s="1"/>
      <c r="DP4194" s="1"/>
      <c r="DQ4194" s="1"/>
      <c r="DR4194" s="1"/>
      <c r="DS4194" s="1"/>
      <c r="DT4194" s="1"/>
      <c r="DU4194" s="1"/>
      <c r="DV4194" s="1"/>
      <c r="DW4194" s="1"/>
      <c r="DX4194" s="1"/>
      <c r="DY4194" s="1"/>
      <c r="DZ4194" s="1"/>
      <c r="EA4194" s="1"/>
      <c r="EB4194" s="1"/>
      <c r="EC4194" s="1"/>
      <c r="ED4194" s="1"/>
      <c r="EE4194" s="1"/>
      <c r="EF4194" s="1"/>
      <c r="EG4194" s="1"/>
      <c r="EH4194" s="1"/>
      <c r="EI4194" s="1"/>
      <c r="EJ4194" s="1"/>
      <c r="EK4194" s="1"/>
      <c r="EL4194" s="1"/>
      <c r="EM4194" s="1"/>
      <c r="EN4194" s="1"/>
      <c r="EO4194" s="1"/>
      <c r="EP4194" s="1"/>
      <c r="EQ4194" s="1"/>
      <c r="ER4194" s="1"/>
      <c r="ES4194" s="1"/>
      <c r="ET4194" s="1"/>
      <c r="EU4194" s="1"/>
      <c r="EV4194" s="1"/>
      <c r="EW4194" s="1"/>
      <c r="EX4194" s="1"/>
      <c r="EY4194" s="1"/>
      <c r="EZ4194" s="1"/>
      <c r="FA4194" s="1"/>
      <c r="FB4194" s="1"/>
      <c r="FC4194" s="1"/>
      <c r="FD4194" s="1"/>
      <c r="FE4194" s="1"/>
      <c r="FF4194" s="1"/>
      <c r="FG4194" s="1"/>
      <c r="FH4194" s="1"/>
      <c r="FI4194" s="1"/>
      <c r="FJ4194" s="1"/>
      <c r="FK4194" s="1"/>
      <c r="FL4194" s="1"/>
      <c r="FM4194" s="1"/>
      <c r="FN4194" s="1"/>
      <c r="FO4194" s="1"/>
      <c r="FP4194" s="1"/>
      <c r="FQ4194" s="1"/>
      <c r="FR4194" s="1"/>
      <c r="FS4194" s="1"/>
      <c r="FT4194" s="1"/>
      <c r="FU4194" s="1"/>
      <c r="FV4194" s="1"/>
      <c r="FW4194" s="1"/>
      <c r="FX4194" s="1"/>
      <c r="FY4194" s="1"/>
      <c r="FZ4194" s="1"/>
      <c r="GA4194" s="1"/>
      <c r="GB4194" s="1"/>
      <c r="GC4194" s="1"/>
      <c r="GD4194" s="1"/>
      <c r="GE4194" s="1"/>
      <c r="GF4194" s="1"/>
      <c r="GG4194" s="1"/>
      <c r="GH4194" s="1"/>
      <c r="GI4194" s="1"/>
      <c r="GJ4194" s="1"/>
      <c r="GK4194"/>
      <c r="GL4194"/>
      <c r="GM4194"/>
      <c r="GN4194"/>
      <c r="GO4194"/>
      <c r="GP4194"/>
      <c r="GQ4194"/>
      <c r="GR4194"/>
      <c r="GS4194"/>
      <c r="GT4194"/>
      <c r="GU4194"/>
      <c r="GV4194"/>
      <c r="GW4194"/>
      <c r="GX4194"/>
      <c r="GY4194"/>
      <c r="GZ4194"/>
      <c r="HA4194"/>
      <c r="HB4194"/>
      <c r="HC4194"/>
      <c r="HD4194"/>
      <c r="HE4194"/>
    </row>
    <row r="4195" spans="4:213" s="25" customFormat="1" x14ac:dyDescent="0.25">
      <c r="D4195" s="19"/>
      <c r="E4195" s="19"/>
      <c r="F4195" s="20"/>
      <c r="G4195" s="20"/>
      <c r="H4195" s="20"/>
      <c r="I4195" s="20"/>
      <c r="J4195" s="21"/>
      <c r="K4195" s="21"/>
      <c r="L4195" s="20"/>
      <c r="M4195" s="20"/>
      <c r="N4195" s="22"/>
      <c r="O4195" s="22"/>
      <c r="P4195" s="22"/>
      <c r="Q4195" s="22"/>
      <c r="R4195" s="19"/>
      <c r="S4195" s="19"/>
      <c r="T4195" s="19"/>
      <c r="U4195" s="20"/>
      <c r="V4195" s="20"/>
      <c r="W4195" s="20"/>
      <c r="X4195" s="27"/>
      <c r="Y4195" s="253"/>
      <c r="Z4195" s="30"/>
      <c r="AA4195" s="30"/>
      <c r="AB4195" s="31"/>
      <c r="AC4195" s="31"/>
      <c r="AD4195" s="31"/>
      <c r="AE4195" s="31"/>
      <c r="AF4195" s="31"/>
      <c r="AG4195" s="241"/>
      <c r="AH4195" s="31"/>
      <c r="AI4195" s="31"/>
      <c r="AJ4195" s="31"/>
      <c r="AK4195" s="31"/>
      <c r="AL4195" s="120"/>
      <c r="AQ4195" s="26"/>
      <c r="AW4195" s="19"/>
      <c r="AX4195" s="19"/>
      <c r="AY4195" s="19"/>
      <c r="AZ4195" s="19"/>
      <c r="BA4195" s="19"/>
      <c r="BB4195" s="19"/>
      <c r="BC4195" s="1"/>
      <c r="BD4195"/>
      <c r="BE4195"/>
      <c r="BF4195" s="1"/>
      <c r="BG4195"/>
      <c r="BH4195"/>
      <c r="BI4195"/>
      <c r="BJ4195" s="1"/>
      <c r="BK4195" s="1"/>
      <c r="BL4195"/>
      <c r="BM4195" s="1"/>
      <c r="BN4195" s="1"/>
      <c r="BO4195" s="1"/>
      <c r="BP4195" s="1"/>
      <c r="BQ4195" s="1"/>
      <c r="BR4195" s="1"/>
      <c r="BS4195" s="1"/>
      <c r="BT4195" s="22"/>
      <c r="BU4195" s="1"/>
      <c r="BV4195" s="1"/>
      <c r="BW4195" s="1"/>
      <c r="BX4195" s="1"/>
      <c r="BY4195" s="1"/>
      <c r="BZ4195" s="1"/>
      <c r="CA4195" s="1"/>
      <c r="CB4195" s="1"/>
      <c r="CC4195" s="1"/>
      <c r="CD4195" s="1"/>
      <c r="CE4195" s="1"/>
      <c r="CF4195" s="1"/>
      <c r="CG4195" s="1"/>
      <c r="CH4195" s="1"/>
      <c r="CI4195" s="1"/>
      <c r="CJ4195" s="1"/>
      <c r="CK4195" s="1"/>
      <c r="CL4195" s="1"/>
      <c r="CM4195" s="1"/>
      <c r="CN4195" s="1"/>
      <c r="CO4195" s="1"/>
      <c r="CP4195" s="1"/>
      <c r="CQ4195" s="1"/>
      <c r="CR4195" s="1"/>
      <c r="CS4195" s="1"/>
      <c r="CT4195" s="1"/>
      <c r="CU4195" s="1"/>
      <c r="CV4195" s="1"/>
      <c r="CW4195" s="1"/>
      <c r="CX4195" s="1"/>
      <c r="CY4195" s="1"/>
      <c r="CZ4195" s="1"/>
      <c r="DA4195" s="1"/>
      <c r="DB4195" s="1"/>
      <c r="DC4195" s="1"/>
      <c r="DD4195" s="1"/>
      <c r="DE4195" s="1"/>
      <c r="DF4195" s="1"/>
      <c r="DG4195" s="1"/>
      <c r="DH4195" s="1"/>
      <c r="DI4195" s="1"/>
      <c r="DJ4195" s="1"/>
      <c r="DK4195" s="1"/>
      <c r="DL4195" s="1"/>
      <c r="DM4195" s="1"/>
      <c r="DN4195" s="1"/>
      <c r="DO4195" s="1"/>
      <c r="DP4195" s="1"/>
      <c r="DQ4195" s="1"/>
      <c r="DR4195" s="1"/>
      <c r="DS4195" s="1"/>
      <c r="DT4195" s="1"/>
      <c r="DU4195" s="1"/>
      <c r="DV4195" s="1"/>
      <c r="DW4195" s="1"/>
      <c r="DX4195" s="1"/>
      <c r="DY4195" s="1"/>
      <c r="DZ4195" s="1"/>
      <c r="EA4195" s="1"/>
      <c r="EB4195" s="1"/>
      <c r="EC4195" s="1"/>
      <c r="ED4195" s="1"/>
      <c r="EE4195" s="1"/>
      <c r="EF4195" s="1"/>
      <c r="EG4195" s="1"/>
      <c r="EH4195" s="1"/>
      <c r="EI4195" s="1"/>
      <c r="EJ4195" s="1"/>
      <c r="EK4195" s="1"/>
      <c r="EL4195" s="1"/>
      <c r="EM4195" s="1"/>
      <c r="EN4195" s="1"/>
      <c r="EO4195" s="1"/>
      <c r="EP4195" s="1"/>
      <c r="EQ4195" s="1"/>
      <c r="ER4195" s="1"/>
      <c r="ES4195" s="1"/>
      <c r="ET4195" s="1"/>
      <c r="EU4195" s="1"/>
      <c r="EV4195" s="1"/>
      <c r="EW4195" s="1"/>
      <c r="EX4195" s="1"/>
      <c r="EY4195" s="1"/>
      <c r="EZ4195" s="1"/>
      <c r="FA4195" s="1"/>
      <c r="FB4195" s="1"/>
      <c r="FC4195" s="1"/>
      <c r="FD4195" s="1"/>
      <c r="FE4195" s="1"/>
      <c r="FF4195" s="1"/>
      <c r="FG4195" s="1"/>
      <c r="FH4195" s="1"/>
      <c r="FI4195" s="1"/>
      <c r="FJ4195" s="1"/>
      <c r="FK4195" s="1"/>
      <c r="FL4195" s="1"/>
      <c r="FM4195" s="1"/>
      <c r="FN4195" s="1"/>
      <c r="FO4195" s="1"/>
      <c r="FP4195" s="1"/>
      <c r="FQ4195" s="1"/>
      <c r="FR4195" s="1"/>
      <c r="FS4195" s="1"/>
      <c r="FT4195" s="1"/>
      <c r="FU4195" s="1"/>
      <c r="FV4195" s="1"/>
      <c r="FW4195" s="1"/>
      <c r="FX4195" s="1"/>
      <c r="FY4195" s="1"/>
      <c r="FZ4195" s="1"/>
      <c r="GA4195" s="1"/>
      <c r="GB4195" s="1"/>
      <c r="GC4195" s="1"/>
      <c r="GD4195" s="1"/>
      <c r="GE4195" s="1"/>
      <c r="GF4195" s="1"/>
      <c r="GG4195" s="1"/>
      <c r="GH4195" s="1"/>
      <c r="GI4195" s="1"/>
      <c r="GJ4195" s="1"/>
      <c r="GK4195"/>
      <c r="GL4195"/>
      <c r="GM4195"/>
      <c r="GN4195"/>
      <c r="GO4195"/>
      <c r="GP4195"/>
      <c r="GQ4195"/>
      <c r="GR4195"/>
      <c r="GS4195"/>
      <c r="GT4195"/>
      <c r="GU4195"/>
      <c r="GV4195"/>
      <c r="GW4195"/>
      <c r="GX4195"/>
      <c r="GY4195"/>
      <c r="GZ4195"/>
      <c r="HA4195"/>
      <c r="HB4195"/>
      <c r="HC4195"/>
      <c r="HD4195"/>
      <c r="HE4195"/>
    </row>
    <row r="4196" spans="4:213" s="25" customFormat="1" x14ac:dyDescent="0.25">
      <c r="D4196" s="19"/>
      <c r="E4196" s="19"/>
      <c r="F4196" s="20"/>
      <c r="G4196" s="20"/>
      <c r="H4196" s="20"/>
      <c r="I4196" s="20"/>
      <c r="J4196" s="21"/>
      <c r="K4196" s="21"/>
      <c r="L4196" s="20"/>
      <c r="M4196" s="20"/>
      <c r="N4196" s="22"/>
      <c r="O4196" s="22"/>
      <c r="P4196" s="22"/>
      <c r="Q4196" s="22"/>
      <c r="R4196" s="19"/>
      <c r="S4196" s="19"/>
      <c r="T4196" s="19"/>
      <c r="U4196" s="20"/>
      <c r="V4196" s="20"/>
      <c r="W4196" s="20"/>
      <c r="X4196" s="27"/>
      <c r="Y4196" s="253"/>
      <c r="Z4196" s="30"/>
      <c r="AA4196" s="30"/>
      <c r="AB4196" s="31"/>
      <c r="AC4196" s="31"/>
      <c r="AD4196" s="31"/>
      <c r="AE4196" s="31"/>
      <c r="AF4196" s="31"/>
      <c r="AG4196" s="241"/>
      <c r="AH4196" s="31"/>
      <c r="AI4196" s="31"/>
      <c r="AJ4196" s="31"/>
      <c r="AK4196" s="31"/>
      <c r="AL4196" s="120"/>
      <c r="AQ4196" s="26"/>
      <c r="AW4196" s="19"/>
      <c r="AX4196" s="19"/>
      <c r="AY4196" s="19"/>
      <c r="AZ4196" s="19"/>
      <c r="BA4196" s="19"/>
      <c r="BB4196" s="19"/>
      <c r="BC4196" s="1"/>
      <c r="BD4196"/>
      <c r="BE4196"/>
      <c r="BF4196" s="1"/>
      <c r="BG4196"/>
      <c r="BH4196"/>
      <c r="BI4196"/>
      <c r="BJ4196" s="1"/>
      <c r="BK4196" s="1"/>
      <c r="BL4196"/>
      <c r="BM4196" s="1"/>
      <c r="BN4196" s="1"/>
      <c r="BO4196" s="1"/>
      <c r="BP4196" s="1"/>
      <c r="BQ4196" s="1"/>
      <c r="BR4196" s="1"/>
      <c r="BS4196" s="1"/>
      <c r="BT4196" s="22"/>
      <c r="BU4196" s="1"/>
      <c r="BV4196" s="1"/>
      <c r="BW4196" s="1"/>
      <c r="BX4196" s="1"/>
      <c r="BY4196" s="1"/>
      <c r="BZ4196" s="1"/>
      <c r="CA4196" s="1"/>
      <c r="CB4196" s="1"/>
      <c r="CC4196" s="1"/>
      <c r="CD4196" s="1"/>
      <c r="CE4196" s="1"/>
      <c r="CF4196" s="1"/>
      <c r="CG4196" s="1"/>
      <c r="CH4196" s="1"/>
      <c r="CI4196" s="1"/>
      <c r="CJ4196" s="1"/>
      <c r="CK4196" s="1"/>
      <c r="CL4196" s="1"/>
      <c r="CM4196" s="1"/>
      <c r="CN4196" s="1"/>
      <c r="CO4196" s="1"/>
      <c r="CP4196" s="1"/>
      <c r="CQ4196" s="1"/>
      <c r="CR4196" s="1"/>
      <c r="CS4196" s="1"/>
      <c r="CT4196" s="1"/>
      <c r="CU4196" s="1"/>
      <c r="CV4196" s="1"/>
      <c r="CW4196" s="1"/>
      <c r="CX4196" s="1"/>
      <c r="CY4196" s="1"/>
      <c r="CZ4196" s="1"/>
      <c r="DA4196" s="1"/>
      <c r="DB4196" s="1"/>
      <c r="DC4196" s="1"/>
      <c r="DD4196" s="1"/>
      <c r="DE4196" s="1"/>
      <c r="DF4196" s="1"/>
      <c r="DG4196" s="1"/>
      <c r="DH4196" s="1"/>
      <c r="DI4196" s="1"/>
      <c r="DJ4196" s="1"/>
      <c r="DK4196" s="1"/>
      <c r="DL4196" s="1"/>
      <c r="DM4196" s="1"/>
      <c r="DN4196" s="1"/>
      <c r="DO4196" s="1"/>
      <c r="DP4196" s="1"/>
      <c r="DQ4196" s="1"/>
      <c r="DR4196" s="1"/>
      <c r="DS4196" s="1"/>
      <c r="DT4196" s="1"/>
      <c r="DU4196" s="1"/>
      <c r="DV4196" s="1"/>
      <c r="DW4196" s="1"/>
      <c r="DX4196" s="1"/>
      <c r="DY4196" s="1"/>
      <c r="DZ4196" s="1"/>
      <c r="EA4196" s="1"/>
      <c r="EB4196" s="1"/>
      <c r="EC4196" s="1"/>
      <c r="ED4196" s="1"/>
      <c r="EE4196" s="1"/>
      <c r="EF4196" s="1"/>
      <c r="EG4196" s="1"/>
      <c r="EH4196" s="1"/>
      <c r="EI4196" s="1"/>
      <c r="EJ4196" s="1"/>
      <c r="EK4196" s="1"/>
      <c r="EL4196" s="1"/>
      <c r="EM4196" s="1"/>
      <c r="EN4196" s="1"/>
      <c r="EO4196" s="1"/>
      <c r="EP4196" s="1"/>
      <c r="EQ4196" s="1"/>
      <c r="ER4196" s="1"/>
      <c r="ES4196" s="1"/>
      <c r="ET4196" s="1"/>
      <c r="EU4196" s="1"/>
      <c r="EV4196" s="1"/>
      <c r="EW4196" s="1"/>
      <c r="EX4196" s="1"/>
      <c r="EY4196" s="1"/>
      <c r="EZ4196" s="1"/>
      <c r="FA4196" s="1"/>
      <c r="FB4196" s="1"/>
      <c r="FC4196" s="1"/>
      <c r="FD4196" s="1"/>
      <c r="FE4196" s="1"/>
      <c r="FF4196" s="1"/>
      <c r="FG4196" s="1"/>
      <c r="FH4196" s="1"/>
      <c r="FI4196" s="1"/>
      <c r="FJ4196" s="1"/>
      <c r="FK4196" s="1"/>
      <c r="FL4196" s="1"/>
      <c r="FM4196" s="1"/>
      <c r="FN4196" s="1"/>
      <c r="FO4196" s="1"/>
      <c r="FP4196" s="1"/>
      <c r="FQ4196" s="1"/>
      <c r="FR4196" s="1"/>
      <c r="FS4196" s="1"/>
      <c r="FT4196" s="1"/>
      <c r="FU4196" s="1"/>
      <c r="FV4196" s="1"/>
      <c r="FW4196" s="1"/>
      <c r="FX4196" s="1"/>
      <c r="FY4196" s="1"/>
      <c r="FZ4196" s="1"/>
      <c r="GA4196" s="1"/>
      <c r="GB4196" s="1"/>
      <c r="GC4196" s="1"/>
      <c r="GD4196" s="1"/>
      <c r="GE4196" s="1"/>
      <c r="GF4196" s="1"/>
      <c r="GG4196" s="1"/>
      <c r="GH4196" s="1"/>
      <c r="GI4196" s="1"/>
      <c r="GJ4196" s="1"/>
      <c r="GK4196"/>
      <c r="GL4196"/>
      <c r="GM4196"/>
      <c r="GN4196"/>
      <c r="GO4196"/>
      <c r="GP4196"/>
      <c r="GQ4196"/>
      <c r="GR4196"/>
      <c r="GS4196"/>
      <c r="GT4196"/>
      <c r="GU4196"/>
      <c r="GV4196"/>
      <c r="GW4196"/>
      <c r="GX4196"/>
      <c r="GY4196"/>
      <c r="GZ4196"/>
      <c r="HA4196"/>
      <c r="HB4196"/>
      <c r="HC4196"/>
      <c r="HD4196"/>
      <c r="HE4196"/>
    </row>
    <row r="4197" spans="4:213" s="25" customFormat="1" x14ac:dyDescent="0.25">
      <c r="D4197" s="19"/>
      <c r="E4197" s="19"/>
      <c r="F4197" s="20"/>
      <c r="G4197" s="20"/>
      <c r="H4197" s="20"/>
      <c r="I4197" s="20"/>
      <c r="J4197" s="21"/>
      <c r="K4197" s="21"/>
      <c r="L4197" s="20"/>
      <c r="M4197" s="20"/>
      <c r="N4197" s="22"/>
      <c r="O4197" s="22"/>
      <c r="P4197" s="22"/>
      <c r="Q4197" s="22"/>
      <c r="R4197" s="19"/>
      <c r="S4197" s="19"/>
      <c r="T4197" s="19"/>
      <c r="U4197" s="20"/>
      <c r="V4197" s="20"/>
      <c r="W4197" s="20"/>
      <c r="X4197" s="27"/>
      <c r="Y4197" s="253"/>
      <c r="Z4197" s="30"/>
      <c r="AA4197" s="30"/>
      <c r="AB4197" s="31"/>
      <c r="AC4197" s="31"/>
      <c r="AD4197" s="31"/>
      <c r="AE4197" s="31"/>
      <c r="AF4197" s="31"/>
      <c r="AG4197" s="241"/>
      <c r="AH4197" s="31"/>
      <c r="AI4197" s="31"/>
      <c r="AJ4197" s="31"/>
      <c r="AK4197" s="31"/>
      <c r="AL4197" s="120"/>
      <c r="AQ4197" s="26"/>
      <c r="AW4197" s="19"/>
      <c r="AX4197" s="19"/>
      <c r="AY4197" s="19"/>
      <c r="AZ4197" s="19"/>
      <c r="BA4197" s="19"/>
      <c r="BB4197" s="19"/>
      <c r="BC4197" s="1"/>
      <c r="BD4197"/>
      <c r="BE4197"/>
      <c r="BF4197" s="1"/>
      <c r="BG4197"/>
      <c r="BH4197"/>
      <c r="BI4197"/>
      <c r="BJ4197" s="1"/>
      <c r="BK4197" s="1"/>
      <c r="BL4197"/>
      <c r="BM4197" s="1"/>
      <c r="BN4197" s="1"/>
      <c r="BO4197" s="1"/>
      <c r="BP4197" s="1"/>
      <c r="BQ4197" s="1"/>
      <c r="BR4197" s="1"/>
      <c r="BS4197" s="1"/>
      <c r="BT4197" s="22"/>
      <c r="BU4197" s="1"/>
      <c r="BV4197" s="1"/>
      <c r="BW4197" s="1"/>
      <c r="BX4197" s="1"/>
      <c r="BY4197" s="1"/>
      <c r="BZ4197" s="1"/>
      <c r="CA4197" s="1"/>
      <c r="CB4197" s="1"/>
      <c r="CC4197" s="1"/>
      <c r="CD4197" s="1"/>
      <c r="CE4197" s="1"/>
      <c r="CF4197" s="1"/>
      <c r="CG4197" s="1"/>
      <c r="CH4197" s="1"/>
      <c r="CI4197" s="1"/>
      <c r="CJ4197" s="1"/>
      <c r="CK4197" s="1"/>
      <c r="CL4197" s="1"/>
      <c r="CM4197" s="1"/>
      <c r="CN4197" s="1"/>
      <c r="CO4197" s="1"/>
      <c r="CP4197" s="1"/>
      <c r="CQ4197" s="1"/>
      <c r="CR4197" s="1"/>
      <c r="CS4197" s="1"/>
      <c r="CT4197" s="1"/>
      <c r="CU4197" s="1"/>
      <c r="CV4197" s="1"/>
      <c r="CW4197" s="1"/>
      <c r="CX4197" s="1"/>
      <c r="CY4197" s="1"/>
      <c r="CZ4197" s="1"/>
      <c r="DA4197" s="1"/>
      <c r="DB4197" s="1"/>
      <c r="DC4197" s="1"/>
      <c r="DD4197" s="1"/>
      <c r="DE4197" s="1"/>
      <c r="DF4197" s="1"/>
      <c r="DG4197" s="1"/>
      <c r="DH4197" s="1"/>
      <c r="DI4197" s="1"/>
      <c r="DJ4197" s="1"/>
      <c r="DK4197" s="1"/>
      <c r="DL4197" s="1"/>
      <c r="DM4197" s="1"/>
      <c r="DN4197" s="1"/>
      <c r="DO4197" s="1"/>
      <c r="DP4197" s="1"/>
      <c r="DQ4197" s="1"/>
      <c r="DR4197" s="1"/>
      <c r="DS4197" s="1"/>
      <c r="DT4197" s="1"/>
      <c r="DU4197" s="1"/>
      <c r="DV4197" s="1"/>
      <c r="DW4197" s="1"/>
      <c r="DX4197" s="1"/>
      <c r="DY4197" s="1"/>
      <c r="DZ4197" s="1"/>
      <c r="EA4197" s="1"/>
      <c r="EB4197" s="1"/>
      <c r="EC4197" s="1"/>
      <c r="ED4197" s="1"/>
      <c r="EE4197" s="1"/>
      <c r="EF4197" s="1"/>
      <c r="EG4197" s="1"/>
      <c r="EH4197" s="1"/>
      <c r="EI4197" s="1"/>
      <c r="EJ4197" s="1"/>
      <c r="EK4197" s="1"/>
      <c r="EL4197" s="1"/>
      <c r="EM4197" s="1"/>
      <c r="EN4197" s="1"/>
      <c r="EO4197" s="1"/>
      <c r="EP4197" s="1"/>
      <c r="EQ4197" s="1"/>
      <c r="ER4197" s="1"/>
      <c r="ES4197" s="1"/>
      <c r="ET4197" s="1"/>
      <c r="EU4197" s="1"/>
      <c r="EV4197" s="1"/>
      <c r="EW4197" s="1"/>
      <c r="EX4197" s="1"/>
      <c r="EY4197" s="1"/>
      <c r="EZ4197" s="1"/>
      <c r="FA4197" s="1"/>
      <c r="FB4197" s="1"/>
      <c r="FC4197" s="1"/>
      <c r="FD4197" s="1"/>
      <c r="FE4197" s="1"/>
      <c r="FF4197" s="1"/>
      <c r="FG4197" s="1"/>
      <c r="FH4197" s="1"/>
      <c r="FI4197" s="1"/>
      <c r="FJ4197" s="1"/>
      <c r="FK4197" s="1"/>
      <c r="FL4197" s="1"/>
      <c r="FM4197" s="1"/>
      <c r="FN4197" s="1"/>
      <c r="FO4197" s="1"/>
      <c r="FP4197" s="1"/>
      <c r="FQ4197" s="1"/>
      <c r="FR4197" s="1"/>
      <c r="FS4197" s="1"/>
      <c r="FT4197" s="1"/>
      <c r="FU4197" s="1"/>
      <c r="FV4197" s="1"/>
      <c r="FW4197" s="1"/>
      <c r="FX4197" s="1"/>
      <c r="FY4197" s="1"/>
      <c r="FZ4197" s="1"/>
      <c r="GA4197" s="1"/>
      <c r="GB4197" s="1"/>
      <c r="GC4197" s="1"/>
      <c r="GD4197" s="1"/>
      <c r="GE4197" s="1"/>
      <c r="GF4197" s="1"/>
      <c r="GG4197" s="1"/>
      <c r="GH4197" s="1"/>
      <c r="GI4197" s="1"/>
      <c r="GJ4197" s="1"/>
      <c r="GK4197"/>
      <c r="GL4197"/>
      <c r="GM4197"/>
      <c r="GN4197"/>
      <c r="GO4197"/>
      <c r="GP4197"/>
      <c r="GQ4197"/>
      <c r="GR4197"/>
      <c r="GS4197"/>
      <c r="GT4197"/>
      <c r="GU4197"/>
      <c r="GV4197"/>
      <c r="GW4197"/>
      <c r="GX4197"/>
      <c r="GY4197"/>
      <c r="GZ4197"/>
      <c r="HA4197"/>
      <c r="HB4197"/>
      <c r="HC4197"/>
      <c r="HD4197"/>
      <c r="HE4197"/>
    </row>
    <row r="4198" spans="4:213" s="25" customFormat="1" x14ac:dyDescent="0.25">
      <c r="D4198" s="19"/>
      <c r="E4198" s="19"/>
      <c r="F4198" s="20"/>
      <c r="G4198" s="20"/>
      <c r="H4198" s="20"/>
      <c r="I4198" s="20"/>
      <c r="J4198" s="21"/>
      <c r="K4198" s="21"/>
      <c r="L4198" s="20"/>
      <c r="M4198" s="20"/>
      <c r="N4198" s="22"/>
      <c r="O4198" s="22"/>
      <c r="P4198" s="22"/>
      <c r="Q4198" s="22"/>
      <c r="R4198" s="19"/>
      <c r="S4198" s="19"/>
      <c r="T4198" s="19"/>
      <c r="U4198" s="20"/>
      <c r="V4198" s="20"/>
      <c r="W4198" s="20"/>
      <c r="X4198" s="27"/>
      <c r="Y4198" s="253"/>
      <c r="Z4198" s="30"/>
      <c r="AA4198" s="30"/>
      <c r="AB4198" s="31"/>
      <c r="AC4198" s="31"/>
      <c r="AD4198" s="31"/>
      <c r="AE4198" s="31"/>
      <c r="AF4198" s="31"/>
      <c r="AG4198" s="241"/>
      <c r="AH4198" s="31"/>
      <c r="AI4198" s="31"/>
      <c r="AJ4198" s="31"/>
      <c r="AK4198" s="31"/>
      <c r="AL4198" s="120"/>
      <c r="AQ4198" s="26"/>
      <c r="AW4198" s="19"/>
      <c r="AX4198" s="19"/>
      <c r="AY4198" s="19"/>
      <c r="AZ4198" s="19"/>
      <c r="BA4198" s="19"/>
      <c r="BB4198" s="19"/>
      <c r="BC4198" s="1"/>
      <c r="BD4198"/>
      <c r="BE4198"/>
      <c r="BF4198" s="1"/>
      <c r="BG4198"/>
      <c r="BH4198"/>
      <c r="BI4198"/>
      <c r="BJ4198" s="1"/>
      <c r="BK4198" s="1"/>
      <c r="BL4198"/>
      <c r="BM4198" s="1"/>
      <c r="BN4198" s="1"/>
      <c r="BO4198" s="1"/>
      <c r="BP4198" s="1"/>
      <c r="BQ4198" s="1"/>
      <c r="BR4198" s="1"/>
      <c r="BS4198" s="1"/>
      <c r="BT4198" s="22"/>
      <c r="BU4198" s="1"/>
      <c r="BV4198" s="1"/>
      <c r="BW4198" s="1"/>
      <c r="BX4198" s="1"/>
      <c r="BY4198" s="1"/>
      <c r="BZ4198" s="1"/>
      <c r="CA4198" s="1"/>
      <c r="CB4198" s="1"/>
      <c r="CC4198" s="1"/>
      <c r="CD4198" s="1"/>
      <c r="CE4198" s="1"/>
      <c r="CF4198" s="1"/>
      <c r="CG4198" s="1"/>
      <c r="CH4198" s="1"/>
      <c r="CI4198" s="1"/>
      <c r="CJ4198" s="1"/>
      <c r="CK4198" s="1"/>
      <c r="CL4198" s="1"/>
      <c r="CM4198" s="1"/>
      <c r="CN4198" s="1"/>
      <c r="CO4198" s="1"/>
      <c r="CP4198" s="1"/>
      <c r="CQ4198" s="1"/>
      <c r="CR4198" s="1"/>
      <c r="CS4198" s="1"/>
      <c r="CT4198" s="1"/>
      <c r="CU4198" s="1"/>
      <c r="CV4198" s="1"/>
      <c r="CW4198" s="1"/>
      <c r="CX4198" s="1"/>
      <c r="CY4198" s="1"/>
      <c r="CZ4198" s="1"/>
      <c r="DA4198" s="1"/>
      <c r="DB4198" s="1"/>
      <c r="DC4198" s="1"/>
      <c r="DD4198" s="1"/>
      <c r="DE4198" s="1"/>
      <c r="DF4198" s="1"/>
      <c r="DG4198" s="1"/>
      <c r="DH4198" s="1"/>
      <c r="DI4198" s="1"/>
      <c r="DJ4198" s="1"/>
      <c r="DK4198" s="1"/>
      <c r="DL4198" s="1"/>
      <c r="DM4198" s="1"/>
      <c r="DN4198" s="1"/>
      <c r="DO4198" s="1"/>
      <c r="DP4198" s="1"/>
      <c r="DQ4198" s="1"/>
      <c r="DR4198" s="1"/>
      <c r="DS4198" s="1"/>
      <c r="DT4198" s="1"/>
      <c r="DU4198" s="1"/>
      <c r="DV4198" s="1"/>
      <c r="DW4198" s="1"/>
      <c r="DX4198" s="1"/>
      <c r="DY4198" s="1"/>
      <c r="DZ4198" s="1"/>
      <c r="EA4198" s="1"/>
      <c r="EB4198" s="1"/>
      <c r="EC4198" s="1"/>
      <c r="ED4198" s="1"/>
      <c r="EE4198" s="1"/>
      <c r="EF4198" s="1"/>
      <c r="EG4198" s="1"/>
      <c r="EH4198" s="1"/>
      <c r="EI4198" s="1"/>
      <c r="EJ4198" s="1"/>
      <c r="EK4198" s="1"/>
      <c r="EL4198" s="1"/>
      <c r="EM4198" s="1"/>
      <c r="EN4198" s="1"/>
      <c r="EO4198" s="1"/>
      <c r="EP4198" s="1"/>
      <c r="EQ4198" s="1"/>
      <c r="ER4198" s="1"/>
      <c r="ES4198" s="1"/>
      <c r="ET4198" s="1"/>
      <c r="EU4198" s="1"/>
      <c r="EV4198" s="1"/>
      <c r="EW4198" s="1"/>
      <c r="EX4198" s="1"/>
      <c r="EY4198" s="1"/>
      <c r="EZ4198" s="1"/>
      <c r="FA4198" s="1"/>
      <c r="FB4198" s="1"/>
      <c r="FC4198" s="1"/>
      <c r="FD4198" s="1"/>
      <c r="FE4198" s="1"/>
      <c r="FF4198" s="1"/>
      <c r="FG4198" s="1"/>
      <c r="FH4198" s="1"/>
      <c r="FI4198" s="1"/>
      <c r="FJ4198" s="1"/>
      <c r="FK4198" s="1"/>
      <c r="FL4198" s="1"/>
      <c r="FM4198" s="1"/>
      <c r="FN4198" s="1"/>
      <c r="FO4198" s="1"/>
      <c r="FP4198" s="1"/>
      <c r="FQ4198" s="1"/>
      <c r="FR4198" s="1"/>
      <c r="FS4198" s="1"/>
      <c r="FT4198" s="1"/>
      <c r="FU4198" s="1"/>
      <c r="FV4198" s="1"/>
      <c r="FW4198" s="1"/>
      <c r="FX4198" s="1"/>
      <c r="FY4198" s="1"/>
      <c r="FZ4198" s="1"/>
      <c r="GA4198" s="1"/>
      <c r="GB4198" s="1"/>
      <c r="GC4198" s="1"/>
      <c r="GD4198" s="1"/>
      <c r="GE4198" s="1"/>
      <c r="GF4198" s="1"/>
      <c r="GG4198" s="1"/>
      <c r="GH4198" s="1"/>
      <c r="GI4198" s="1"/>
      <c r="GJ4198" s="1"/>
      <c r="GK4198"/>
      <c r="GL4198"/>
      <c r="GM4198"/>
      <c r="GN4198"/>
      <c r="GO4198"/>
      <c r="GP4198"/>
      <c r="GQ4198"/>
      <c r="GR4198"/>
      <c r="GS4198"/>
      <c r="GT4198"/>
      <c r="GU4198"/>
      <c r="GV4198"/>
      <c r="GW4198"/>
      <c r="GX4198"/>
      <c r="GY4198"/>
      <c r="GZ4198"/>
      <c r="HA4198"/>
      <c r="HB4198"/>
      <c r="HC4198"/>
      <c r="HD4198"/>
      <c r="HE4198"/>
    </row>
    <row r="4199" spans="4:213" s="25" customFormat="1" x14ac:dyDescent="0.25">
      <c r="D4199" s="19"/>
      <c r="E4199" s="19"/>
      <c r="F4199" s="20"/>
      <c r="G4199" s="20"/>
      <c r="H4199" s="20"/>
      <c r="I4199" s="20"/>
      <c r="J4199" s="21"/>
      <c r="K4199" s="21"/>
      <c r="L4199" s="20"/>
      <c r="M4199" s="20"/>
      <c r="N4199" s="22"/>
      <c r="O4199" s="22"/>
      <c r="P4199" s="22"/>
      <c r="Q4199" s="22"/>
      <c r="R4199" s="19"/>
      <c r="S4199" s="19"/>
      <c r="T4199" s="19"/>
      <c r="U4199" s="20"/>
      <c r="V4199" s="20"/>
      <c r="W4199" s="20"/>
      <c r="X4199" s="27"/>
      <c r="Y4199" s="253"/>
      <c r="Z4199" s="30"/>
      <c r="AA4199" s="30"/>
      <c r="AB4199" s="31"/>
      <c r="AC4199" s="31"/>
      <c r="AD4199" s="31"/>
      <c r="AE4199" s="31"/>
      <c r="AF4199" s="31"/>
      <c r="AG4199" s="241"/>
      <c r="AH4199" s="31"/>
      <c r="AI4199" s="31"/>
      <c r="AJ4199" s="31"/>
      <c r="AK4199" s="31"/>
      <c r="AL4199" s="120"/>
      <c r="AQ4199" s="26"/>
      <c r="AW4199" s="19"/>
      <c r="AX4199" s="19"/>
      <c r="AY4199" s="19"/>
      <c r="AZ4199" s="19"/>
      <c r="BA4199" s="19"/>
      <c r="BB4199" s="19"/>
      <c r="BC4199" s="1"/>
      <c r="BD4199"/>
      <c r="BE4199"/>
      <c r="BF4199" s="1"/>
      <c r="BG4199"/>
      <c r="BH4199"/>
      <c r="BI4199"/>
      <c r="BJ4199" s="1"/>
      <c r="BK4199" s="1"/>
      <c r="BL4199"/>
      <c r="BM4199" s="1"/>
      <c r="BN4199" s="1"/>
      <c r="BO4199" s="1"/>
      <c r="BP4199" s="1"/>
      <c r="BQ4199" s="1"/>
      <c r="BR4199" s="1"/>
      <c r="BS4199" s="1"/>
      <c r="BT4199" s="22"/>
      <c r="BU4199" s="1"/>
      <c r="BV4199" s="1"/>
      <c r="BW4199" s="1"/>
      <c r="BX4199" s="1"/>
      <c r="BY4199" s="1"/>
      <c r="BZ4199" s="1"/>
      <c r="CA4199" s="1"/>
      <c r="CB4199" s="1"/>
      <c r="CC4199" s="1"/>
      <c r="CD4199" s="1"/>
      <c r="CE4199" s="1"/>
      <c r="CF4199" s="1"/>
      <c r="CG4199" s="1"/>
      <c r="CH4199" s="1"/>
      <c r="CI4199" s="1"/>
      <c r="CJ4199" s="1"/>
      <c r="CK4199" s="1"/>
      <c r="CL4199" s="1"/>
      <c r="CM4199" s="1"/>
      <c r="CN4199" s="1"/>
      <c r="CO4199" s="1"/>
      <c r="CP4199" s="1"/>
      <c r="CQ4199" s="1"/>
      <c r="CR4199" s="1"/>
      <c r="CS4199" s="1"/>
      <c r="CT4199" s="1"/>
      <c r="CU4199" s="1"/>
      <c r="CV4199" s="1"/>
      <c r="CW4199" s="1"/>
      <c r="CX4199" s="1"/>
      <c r="CY4199" s="1"/>
      <c r="CZ4199" s="1"/>
      <c r="DA4199" s="1"/>
      <c r="DB4199" s="1"/>
      <c r="DC4199" s="1"/>
      <c r="DD4199" s="1"/>
      <c r="DE4199" s="1"/>
      <c r="DF4199" s="1"/>
      <c r="DG4199" s="1"/>
      <c r="DH4199" s="1"/>
      <c r="DI4199" s="1"/>
      <c r="DJ4199" s="1"/>
      <c r="DK4199" s="1"/>
      <c r="DL4199" s="1"/>
      <c r="DM4199" s="1"/>
      <c r="DN4199" s="1"/>
      <c r="DO4199" s="1"/>
      <c r="DP4199" s="1"/>
      <c r="DQ4199" s="1"/>
      <c r="DR4199" s="1"/>
      <c r="DS4199" s="1"/>
      <c r="DT4199" s="1"/>
      <c r="DU4199" s="1"/>
      <c r="DV4199" s="1"/>
      <c r="DW4199" s="1"/>
      <c r="DX4199" s="1"/>
      <c r="DY4199" s="1"/>
      <c r="DZ4199" s="1"/>
      <c r="EA4199" s="1"/>
      <c r="EB4199" s="1"/>
      <c r="EC4199" s="1"/>
      <c r="ED4199" s="1"/>
      <c r="EE4199" s="1"/>
      <c r="EF4199" s="1"/>
      <c r="EG4199" s="1"/>
      <c r="EH4199" s="1"/>
      <c r="EI4199" s="1"/>
      <c r="EJ4199" s="1"/>
      <c r="EK4199" s="1"/>
      <c r="EL4199" s="1"/>
      <c r="EM4199" s="1"/>
      <c r="EN4199" s="1"/>
      <c r="EO4199" s="1"/>
      <c r="EP4199" s="1"/>
      <c r="EQ4199" s="1"/>
      <c r="ER4199" s="1"/>
      <c r="ES4199" s="1"/>
      <c r="ET4199" s="1"/>
      <c r="EU4199" s="1"/>
      <c r="EV4199" s="1"/>
      <c r="EW4199" s="1"/>
      <c r="EX4199" s="1"/>
      <c r="EY4199" s="1"/>
      <c r="EZ4199" s="1"/>
      <c r="FA4199" s="1"/>
      <c r="FB4199" s="1"/>
      <c r="FC4199" s="1"/>
      <c r="FD4199" s="1"/>
      <c r="FE4199" s="1"/>
      <c r="FF4199" s="1"/>
      <c r="FG4199" s="1"/>
      <c r="FH4199" s="1"/>
      <c r="FI4199" s="1"/>
      <c r="FJ4199" s="1"/>
      <c r="FK4199" s="1"/>
      <c r="FL4199" s="1"/>
      <c r="FM4199" s="1"/>
      <c r="FN4199" s="1"/>
      <c r="FO4199" s="1"/>
      <c r="FP4199" s="1"/>
      <c r="FQ4199" s="1"/>
      <c r="FR4199" s="1"/>
      <c r="FS4199" s="1"/>
      <c r="FT4199" s="1"/>
      <c r="FU4199" s="1"/>
      <c r="FV4199" s="1"/>
      <c r="FW4199" s="1"/>
      <c r="FX4199" s="1"/>
      <c r="FY4199" s="1"/>
      <c r="FZ4199" s="1"/>
      <c r="GA4199" s="1"/>
      <c r="GB4199" s="1"/>
      <c r="GC4199" s="1"/>
      <c r="GD4199" s="1"/>
      <c r="GE4199" s="1"/>
      <c r="GF4199" s="1"/>
      <c r="GG4199" s="1"/>
      <c r="GH4199" s="1"/>
      <c r="GI4199" s="1"/>
      <c r="GJ4199" s="1"/>
      <c r="GK4199"/>
      <c r="GL4199"/>
      <c r="GM4199"/>
      <c r="GN4199"/>
      <c r="GO4199"/>
      <c r="GP4199"/>
      <c r="GQ4199"/>
      <c r="GR4199"/>
      <c r="GS4199"/>
      <c r="GT4199"/>
      <c r="GU4199"/>
      <c r="GV4199"/>
      <c r="GW4199"/>
      <c r="GX4199"/>
      <c r="GY4199"/>
      <c r="GZ4199"/>
      <c r="HA4199"/>
      <c r="HB4199"/>
      <c r="HC4199"/>
      <c r="HD4199"/>
      <c r="HE4199"/>
    </row>
    <row r="4200" spans="4:213" s="25" customFormat="1" x14ac:dyDescent="0.25">
      <c r="D4200" s="19"/>
      <c r="E4200" s="19"/>
      <c r="F4200" s="20"/>
      <c r="G4200" s="20"/>
      <c r="H4200" s="20"/>
      <c r="I4200" s="20"/>
      <c r="J4200" s="21"/>
      <c r="K4200" s="21"/>
      <c r="L4200" s="20"/>
      <c r="M4200" s="20"/>
      <c r="N4200" s="22"/>
      <c r="O4200" s="22"/>
      <c r="P4200" s="22"/>
      <c r="Q4200" s="22"/>
      <c r="R4200" s="19"/>
      <c r="S4200" s="19"/>
      <c r="T4200" s="19"/>
      <c r="U4200" s="20"/>
      <c r="V4200" s="20"/>
      <c r="W4200" s="20"/>
      <c r="X4200" s="27"/>
      <c r="Y4200" s="253"/>
      <c r="Z4200" s="30"/>
      <c r="AA4200" s="30"/>
      <c r="AB4200" s="31"/>
      <c r="AC4200" s="31"/>
      <c r="AD4200" s="31"/>
      <c r="AE4200" s="31"/>
      <c r="AF4200" s="31"/>
      <c r="AG4200" s="241"/>
      <c r="AH4200" s="31"/>
      <c r="AI4200" s="31"/>
      <c r="AJ4200" s="31"/>
      <c r="AK4200" s="31"/>
      <c r="AL4200" s="120"/>
      <c r="AQ4200" s="26"/>
      <c r="AW4200" s="19"/>
      <c r="AX4200" s="19"/>
      <c r="AY4200" s="19"/>
      <c r="AZ4200" s="19"/>
      <c r="BA4200" s="19"/>
      <c r="BB4200" s="19"/>
      <c r="BC4200" s="1"/>
      <c r="BD4200"/>
      <c r="BE4200"/>
      <c r="BF4200" s="1"/>
      <c r="BG4200"/>
      <c r="BH4200"/>
      <c r="BI4200"/>
      <c r="BJ4200" s="1"/>
      <c r="BK4200" s="1"/>
      <c r="BL4200"/>
      <c r="BM4200" s="1"/>
      <c r="BN4200" s="1"/>
      <c r="BO4200" s="1"/>
      <c r="BP4200" s="1"/>
      <c r="BQ4200" s="1"/>
      <c r="BR4200" s="1"/>
      <c r="BS4200" s="1"/>
      <c r="BT4200" s="22"/>
      <c r="BU4200" s="1"/>
      <c r="BV4200" s="1"/>
      <c r="BW4200" s="1"/>
      <c r="BX4200" s="1"/>
      <c r="BY4200" s="1"/>
      <c r="BZ4200" s="1"/>
      <c r="CA4200" s="1"/>
      <c r="CB4200" s="1"/>
      <c r="CC4200" s="1"/>
      <c r="CD4200" s="1"/>
      <c r="CE4200" s="1"/>
      <c r="CF4200" s="1"/>
      <c r="CG4200" s="1"/>
      <c r="CH4200" s="1"/>
      <c r="CI4200" s="1"/>
      <c r="CJ4200" s="1"/>
      <c r="CK4200" s="1"/>
      <c r="CL4200" s="1"/>
      <c r="CM4200" s="1"/>
      <c r="CN4200" s="1"/>
      <c r="CO4200" s="1"/>
      <c r="CP4200" s="1"/>
      <c r="CQ4200" s="1"/>
      <c r="CR4200" s="1"/>
      <c r="CS4200" s="1"/>
      <c r="CT4200" s="1"/>
      <c r="CU4200" s="1"/>
      <c r="CV4200" s="1"/>
      <c r="CW4200" s="1"/>
      <c r="CX4200" s="1"/>
      <c r="CY4200" s="1"/>
      <c r="CZ4200" s="1"/>
      <c r="DA4200" s="1"/>
      <c r="DB4200" s="1"/>
      <c r="DC4200" s="1"/>
      <c r="DD4200" s="1"/>
      <c r="DE4200" s="1"/>
      <c r="DF4200" s="1"/>
      <c r="DG4200" s="1"/>
      <c r="DH4200" s="1"/>
      <c r="DI4200" s="1"/>
      <c r="DJ4200" s="1"/>
      <c r="DK4200" s="1"/>
      <c r="DL4200" s="1"/>
      <c r="DM4200" s="1"/>
      <c r="DN4200" s="1"/>
      <c r="DO4200" s="1"/>
      <c r="DP4200" s="1"/>
      <c r="DQ4200" s="1"/>
      <c r="DR4200" s="1"/>
      <c r="DS4200" s="1"/>
      <c r="DT4200" s="1"/>
      <c r="DU4200" s="1"/>
      <c r="DV4200" s="1"/>
      <c r="DW4200" s="1"/>
      <c r="DX4200" s="1"/>
      <c r="DY4200" s="1"/>
      <c r="DZ4200" s="1"/>
      <c r="EA4200" s="1"/>
      <c r="EB4200" s="1"/>
      <c r="EC4200" s="1"/>
      <c r="ED4200" s="1"/>
      <c r="EE4200" s="1"/>
      <c r="EF4200" s="1"/>
      <c r="EG4200" s="1"/>
      <c r="EH4200" s="1"/>
      <c r="EI4200" s="1"/>
      <c r="EJ4200" s="1"/>
      <c r="EK4200" s="1"/>
      <c r="EL4200" s="1"/>
      <c r="EM4200" s="1"/>
      <c r="EN4200" s="1"/>
      <c r="EO4200" s="1"/>
      <c r="EP4200" s="1"/>
      <c r="EQ4200" s="1"/>
      <c r="ER4200" s="1"/>
      <c r="ES4200" s="1"/>
      <c r="ET4200" s="1"/>
      <c r="EU4200" s="1"/>
      <c r="EV4200" s="1"/>
      <c r="EW4200" s="1"/>
      <c r="EX4200" s="1"/>
      <c r="EY4200" s="1"/>
      <c r="EZ4200" s="1"/>
      <c r="FA4200" s="1"/>
      <c r="FB4200" s="1"/>
      <c r="FC4200" s="1"/>
      <c r="FD4200" s="1"/>
      <c r="FE4200" s="1"/>
      <c r="FF4200" s="1"/>
      <c r="FG4200" s="1"/>
      <c r="FH4200" s="1"/>
      <c r="FI4200" s="1"/>
      <c r="FJ4200" s="1"/>
      <c r="FK4200" s="1"/>
      <c r="FL4200" s="1"/>
      <c r="FM4200" s="1"/>
      <c r="FN4200" s="1"/>
      <c r="FO4200" s="1"/>
      <c r="FP4200" s="1"/>
      <c r="FQ4200" s="1"/>
      <c r="FR4200" s="1"/>
      <c r="FS4200" s="1"/>
      <c r="FT4200" s="1"/>
      <c r="FU4200" s="1"/>
      <c r="FV4200" s="1"/>
      <c r="FW4200" s="1"/>
      <c r="FX4200" s="1"/>
      <c r="FY4200" s="1"/>
      <c r="FZ4200" s="1"/>
      <c r="GA4200" s="1"/>
      <c r="GB4200" s="1"/>
      <c r="GC4200" s="1"/>
      <c r="GD4200" s="1"/>
      <c r="GE4200" s="1"/>
      <c r="GF4200" s="1"/>
      <c r="GG4200" s="1"/>
      <c r="GH4200" s="1"/>
      <c r="GI4200" s="1"/>
      <c r="GJ4200" s="1"/>
      <c r="GK4200"/>
      <c r="GL4200"/>
      <c r="GM4200"/>
      <c r="GN4200"/>
      <c r="GO4200"/>
      <c r="GP4200"/>
      <c r="GQ4200"/>
      <c r="GR4200"/>
      <c r="GS4200"/>
      <c r="GT4200"/>
      <c r="GU4200"/>
      <c r="GV4200"/>
      <c r="GW4200"/>
      <c r="GX4200"/>
      <c r="GY4200"/>
      <c r="GZ4200"/>
      <c r="HA4200"/>
      <c r="HB4200"/>
      <c r="HC4200"/>
      <c r="HD4200"/>
      <c r="HE4200"/>
    </row>
    <row r="4201" spans="4:213" s="25" customFormat="1" x14ac:dyDescent="0.25">
      <c r="D4201" s="19"/>
      <c r="E4201" s="19"/>
      <c r="F4201" s="20"/>
      <c r="G4201" s="20"/>
      <c r="H4201" s="20"/>
      <c r="I4201" s="20"/>
      <c r="J4201" s="21"/>
      <c r="K4201" s="21"/>
      <c r="L4201" s="20"/>
      <c r="M4201" s="20"/>
      <c r="N4201" s="22"/>
      <c r="O4201" s="22"/>
      <c r="P4201" s="22"/>
      <c r="Q4201" s="22"/>
      <c r="R4201" s="19"/>
      <c r="S4201" s="19"/>
      <c r="T4201" s="19"/>
      <c r="U4201" s="20"/>
      <c r="V4201" s="20"/>
      <c r="W4201" s="20"/>
      <c r="X4201" s="27"/>
      <c r="Y4201" s="253"/>
      <c r="Z4201" s="30"/>
      <c r="AA4201" s="30"/>
      <c r="AB4201" s="31"/>
      <c r="AC4201" s="31"/>
      <c r="AD4201" s="31"/>
      <c r="AE4201" s="31"/>
      <c r="AF4201" s="31"/>
      <c r="AG4201" s="241"/>
      <c r="AH4201" s="31"/>
      <c r="AI4201" s="31"/>
      <c r="AJ4201" s="31"/>
      <c r="AK4201" s="31"/>
      <c r="AL4201" s="120"/>
      <c r="AQ4201" s="26"/>
      <c r="AW4201" s="19"/>
      <c r="AX4201" s="19"/>
      <c r="AY4201" s="19"/>
      <c r="AZ4201" s="19"/>
      <c r="BA4201" s="19"/>
      <c r="BB4201" s="19"/>
      <c r="BC4201" s="1"/>
      <c r="BD4201"/>
      <c r="BE4201"/>
      <c r="BF4201" s="1"/>
      <c r="BG4201"/>
      <c r="BH4201"/>
      <c r="BI4201"/>
      <c r="BJ4201" s="1"/>
      <c r="BK4201" s="1"/>
      <c r="BL4201"/>
      <c r="BM4201" s="1"/>
      <c r="BN4201" s="1"/>
      <c r="BO4201" s="1"/>
      <c r="BP4201" s="1"/>
      <c r="BQ4201" s="1"/>
      <c r="BR4201" s="1"/>
      <c r="BS4201" s="1"/>
      <c r="BT4201" s="22"/>
      <c r="BU4201" s="1"/>
      <c r="BV4201" s="1"/>
      <c r="BW4201" s="1"/>
      <c r="BX4201" s="1"/>
      <c r="BY4201" s="1"/>
      <c r="BZ4201" s="1"/>
      <c r="CA4201" s="1"/>
      <c r="CB4201" s="1"/>
      <c r="CC4201" s="1"/>
      <c r="CD4201" s="1"/>
      <c r="CE4201" s="1"/>
      <c r="CF4201" s="1"/>
      <c r="CG4201" s="1"/>
      <c r="CH4201" s="1"/>
      <c r="CI4201" s="1"/>
      <c r="CJ4201" s="1"/>
      <c r="CK4201" s="1"/>
      <c r="CL4201" s="1"/>
      <c r="CM4201" s="1"/>
      <c r="CN4201" s="1"/>
      <c r="CO4201" s="1"/>
      <c r="CP4201" s="1"/>
      <c r="CQ4201" s="1"/>
      <c r="CR4201" s="1"/>
      <c r="CS4201" s="1"/>
      <c r="CT4201" s="1"/>
      <c r="CU4201" s="1"/>
      <c r="CV4201" s="1"/>
      <c r="CW4201" s="1"/>
      <c r="CX4201" s="1"/>
      <c r="CY4201" s="1"/>
      <c r="CZ4201" s="1"/>
      <c r="DA4201" s="1"/>
      <c r="DB4201" s="1"/>
      <c r="DC4201" s="1"/>
      <c r="DD4201" s="1"/>
      <c r="DE4201" s="1"/>
      <c r="DF4201" s="1"/>
      <c r="DG4201" s="1"/>
      <c r="DH4201" s="1"/>
      <c r="DI4201" s="1"/>
      <c r="DJ4201" s="1"/>
      <c r="DK4201" s="1"/>
      <c r="DL4201" s="1"/>
      <c r="DM4201" s="1"/>
      <c r="DN4201" s="1"/>
      <c r="DO4201" s="1"/>
      <c r="DP4201" s="1"/>
      <c r="DQ4201" s="1"/>
      <c r="DR4201" s="1"/>
      <c r="DS4201" s="1"/>
      <c r="DT4201" s="1"/>
      <c r="DU4201" s="1"/>
      <c r="DV4201" s="1"/>
      <c r="DW4201" s="1"/>
      <c r="DX4201" s="1"/>
      <c r="DY4201" s="1"/>
      <c r="DZ4201" s="1"/>
      <c r="EA4201" s="1"/>
      <c r="EB4201" s="1"/>
      <c r="EC4201" s="1"/>
      <c r="ED4201" s="1"/>
      <c r="EE4201" s="1"/>
      <c r="EF4201" s="1"/>
      <c r="EG4201" s="1"/>
      <c r="EH4201" s="1"/>
      <c r="EI4201" s="1"/>
      <c r="EJ4201" s="1"/>
      <c r="EK4201" s="1"/>
      <c r="EL4201" s="1"/>
      <c r="EM4201" s="1"/>
      <c r="EN4201" s="1"/>
      <c r="EO4201" s="1"/>
      <c r="EP4201" s="1"/>
      <c r="EQ4201" s="1"/>
      <c r="ER4201" s="1"/>
      <c r="ES4201" s="1"/>
      <c r="ET4201" s="1"/>
      <c r="EU4201" s="1"/>
      <c r="EV4201" s="1"/>
      <c r="EW4201" s="1"/>
      <c r="EX4201" s="1"/>
      <c r="EY4201" s="1"/>
      <c r="EZ4201" s="1"/>
      <c r="FA4201" s="1"/>
      <c r="FB4201" s="1"/>
      <c r="FC4201" s="1"/>
      <c r="FD4201" s="1"/>
      <c r="FE4201" s="1"/>
      <c r="FF4201" s="1"/>
      <c r="FG4201" s="1"/>
      <c r="FH4201" s="1"/>
      <c r="FI4201" s="1"/>
      <c r="FJ4201" s="1"/>
      <c r="FK4201" s="1"/>
      <c r="FL4201" s="1"/>
      <c r="FM4201" s="1"/>
      <c r="FN4201" s="1"/>
      <c r="FO4201" s="1"/>
      <c r="FP4201" s="1"/>
      <c r="FQ4201" s="1"/>
      <c r="FR4201" s="1"/>
      <c r="FS4201" s="1"/>
      <c r="FT4201" s="1"/>
      <c r="FU4201" s="1"/>
      <c r="FV4201" s="1"/>
      <c r="FW4201" s="1"/>
      <c r="FX4201" s="1"/>
      <c r="FY4201" s="1"/>
      <c r="FZ4201" s="1"/>
      <c r="GA4201" s="1"/>
      <c r="GB4201" s="1"/>
      <c r="GC4201" s="1"/>
      <c r="GD4201" s="1"/>
      <c r="GE4201" s="1"/>
      <c r="GF4201" s="1"/>
      <c r="GG4201" s="1"/>
      <c r="GH4201" s="1"/>
      <c r="GI4201" s="1"/>
      <c r="GJ4201" s="1"/>
      <c r="GK4201"/>
      <c r="GL4201"/>
      <c r="GM4201"/>
      <c r="GN4201"/>
      <c r="GO4201"/>
      <c r="GP4201"/>
      <c r="GQ4201"/>
      <c r="GR4201"/>
      <c r="GS4201"/>
      <c r="GT4201"/>
      <c r="GU4201"/>
      <c r="GV4201"/>
      <c r="GW4201"/>
      <c r="GX4201"/>
      <c r="GY4201"/>
      <c r="GZ4201"/>
      <c r="HA4201"/>
      <c r="HB4201"/>
      <c r="HC4201"/>
      <c r="HD4201"/>
      <c r="HE4201"/>
    </row>
    <row r="4202" spans="4:213" s="25" customFormat="1" x14ac:dyDescent="0.25">
      <c r="D4202" s="19"/>
      <c r="E4202" s="19"/>
      <c r="F4202" s="20"/>
      <c r="G4202" s="20"/>
      <c r="H4202" s="20"/>
      <c r="I4202" s="20"/>
      <c r="J4202" s="21"/>
      <c r="K4202" s="21"/>
      <c r="L4202" s="20"/>
      <c r="M4202" s="20"/>
      <c r="N4202" s="22"/>
      <c r="O4202" s="22"/>
      <c r="P4202" s="22"/>
      <c r="Q4202" s="22"/>
      <c r="R4202" s="19"/>
      <c r="S4202" s="19"/>
      <c r="T4202" s="19"/>
      <c r="U4202" s="20"/>
      <c r="V4202" s="20"/>
      <c r="W4202" s="20"/>
      <c r="X4202" s="27"/>
      <c r="Y4202" s="253"/>
      <c r="Z4202" s="30"/>
      <c r="AA4202" s="30"/>
      <c r="AB4202" s="31"/>
      <c r="AC4202" s="31"/>
      <c r="AD4202" s="31"/>
      <c r="AE4202" s="31"/>
      <c r="AF4202" s="31"/>
      <c r="AG4202" s="241"/>
      <c r="AH4202" s="31"/>
      <c r="AI4202" s="31"/>
      <c r="AJ4202" s="31"/>
      <c r="AK4202" s="31"/>
      <c r="AL4202" s="120"/>
      <c r="AQ4202" s="26"/>
      <c r="AW4202" s="19"/>
      <c r="AX4202" s="19"/>
      <c r="AY4202" s="19"/>
      <c r="AZ4202" s="19"/>
      <c r="BA4202" s="19"/>
      <c r="BB4202" s="19"/>
      <c r="BC4202" s="1"/>
      <c r="BD4202"/>
      <c r="BE4202"/>
      <c r="BF4202" s="1"/>
      <c r="BG4202"/>
      <c r="BH4202"/>
      <c r="BI4202"/>
      <c r="BJ4202" s="1"/>
      <c r="BK4202" s="1"/>
      <c r="BL4202"/>
      <c r="BM4202" s="1"/>
      <c r="BN4202" s="1"/>
      <c r="BO4202" s="1"/>
      <c r="BP4202" s="1"/>
      <c r="BQ4202" s="1"/>
      <c r="BR4202" s="1"/>
      <c r="BS4202" s="1"/>
      <c r="BT4202" s="22"/>
      <c r="BU4202" s="1"/>
      <c r="BV4202" s="1"/>
      <c r="BW4202" s="1"/>
      <c r="BX4202" s="1"/>
      <c r="BY4202" s="1"/>
      <c r="BZ4202" s="1"/>
      <c r="CA4202" s="1"/>
      <c r="CB4202" s="1"/>
      <c r="CC4202" s="1"/>
      <c r="CD4202" s="1"/>
      <c r="CE4202" s="1"/>
      <c r="CF4202" s="1"/>
      <c r="CG4202" s="1"/>
      <c r="CH4202" s="1"/>
      <c r="CI4202" s="1"/>
      <c r="CJ4202" s="1"/>
      <c r="CK4202" s="1"/>
      <c r="CL4202" s="1"/>
      <c r="CM4202" s="1"/>
      <c r="CN4202" s="1"/>
      <c r="CO4202" s="1"/>
      <c r="CP4202" s="1"/>
      <c r="CQ4202" s="1"/>
      <c r="CR4202" s="1"/>
      <c r="CS4202" s="1"/>
      <c r="CT4202" s="1"/>
      <c r="CU4202" s="1"/>
      <c r="CV4202" s="1"/>
      <c r="CW4202" s="1"/>
      <c r="CX4202" s="1"/>
      <c r="CY4202" s="1"/>
      <c r="CZ4202" s="1"/>
      <c r="DA4202" s="1"/>
      <c r="DB4202" s="1"/>
      <c r="DC4202" s="1"/>
      <c r="DD4202" s="1"/>
      <c r="DE4202" s="1"/>
      <c r="DF4202" s="1"/>
      <c r="DG4202" s="1"/>
      <c r="DH4202" s="1"/>
      <c r="DI4202" s="1"/>
      <c r="DJ4202" s="1"/>
      <c r="DK4202" s="1"/>
      <c r="DL4202" s="1"/>
      <c r="DM4202" s="1"/>
      <c r="DN4202" s="1"/>
      <c r="DO4202" s="1"/>
      <c r="DP4202" s="1"/>
      <c r="DQ4202" s="1"/>
      <c r="DR4202" s="1"/>
      <c r="DS4202" s="1"/>
      <c r="DT4202" s="1"/>
      <c r="DU4202" s="1"/>
      <c r="DV4202" s="1"/>
      <c r="DW4202" s="1"/>
      <c r="DX4202" s="1"/>
      <c r="DY4202" s="1"/>
      <c r="DZ4202" s="1"/>
      <c r="EA4202" s="1"/>
      <c r="EB4202" s="1"/>
      <c r="EC4202" s="1"/>
      <c r="ED4202" s="1"/>
      <c r="EE4202" s="1"/>
      <c r="EF4202" s="1"/>
      <c r="EG4202" s="1"/>
      <c r="EH4202" s="1"/>
      <c r="EI4202" s="1"/>
      <c r="EJ4202" s="1"/>
      <c r="EK4202" s="1"/>
      <c r="EL4202" s="1"/>
      <c r="EM4202" s="1"/>
      <c r="EN4202" s="1"/>
      <c r="EO4202" s="1"/>
      <c r="EP4202" s="1"/>
      <c r="EQ4202" s="1"/>
      <c r="ER4202" s="1"/>
      <c r="ES4202" s="1"/>
      <c r="ET4202" s="1"/>
      <c r="EU4202" s="1"/>
      <c r="EV4202" s="1"/>
      <c r="EW4202" s="1"/>
      <c r="EX4202" s="1"/>
      <c r="EY4202" s="1"/>
      <c r="EZ4202" s="1"/>
      <c r="FA4202" s="1"/>
      <c r="FB4202" s="1"/>
      <c r="FC4202" s="1"/>
      <c r="FD4202" s="1"/>
      <c r="FE4202" s="1"/>
      <c r="FF4202" s="1"/>
      <c r="FG4202" s="1"/>
      <c r="FH4202" s="1"/>
      <c r="FI4202" s="1"/>
      <c r="FJ4202" s="1"/>
      <c r="FK4202" s="1"/>
      <c r="FL4202" s="1"/>
      <c r="FM4202" s="1"/>
      <c r="FN4202" s="1"/>
      <c r="FO4202" s="1"/>
      <c r="FP4202" s="1"/>
      <c r="FQ4202" s="1"/>
      <c r="FR4202" s="1"/>
      <c r="FS4202" s="1"/>
      <c r="FT4202" s="1"/>
      <c r="FU4202" s="1"/>
      <c r="FV4202" s="1"/>
      <c r="FW4202" s="1"/>
      <c r="FX4202" s="1"/>
      <c r="FY4202" s="1"/>
      <c r="FZ4202" s="1"/>
      <c r="GA4202" s="1"/>
      <c r="GB4202" s="1"/>
      <c r="GC4202" s="1"/>
      <c r="GD4202" s="1"/>
      <c r="GE4202" s="1"/>
      <c r="GF4202" s="1"/>
      <c r="GG4202" s="1"/>
      <c r="GH4202" s="1"/>
      <c r="GI4202" s="1"/>
      <c r="GJ4202" s="1"/>
      <c r="GK4202"/>
      <c r="GL4202"/>
      <c r="GM4202"/>
      <c r="GN4202"/>
      <c r="GO4202"/>
      <c r="GP4202"/>
      <c r="GQ4202"/>
      <c r="GR4202"/>
      <c r="GS4202"/>
      <c r="GT4202"/>
      <c r="GU4202"/>
      <c r="GV4202"/>
      <c r="GW4202"/>
      <c r="GX4202"/>
      <c r="GY4202"/>
      <c r="GZ4202"/>
      <c r="HA4202"/>
      <c r="HB4202"/>
      <c r="HC4202"/>
      <c r="HD4202"/>
      <c r="HE4202"/>
    </row>
    <row r="4203" spans="4:213" s="25" customFormat="1" x14ac:dyDescent="0.25">
      <c r="D4203" s="19"/>
      <c r="E4203" s="19"/>
      <c r="F4203" s="20"/>
      <c r="G4203" s="20"/>
      <c r="H4203" s="20"/>
      <c r="I4203" s="20"/>
      <c r="J4203" s="21"/>
      <c r="K4203" s="21"/>
      <c r="L4203" s="20"/>
      <c r="M4203" s="20"/>
      <c r="N4203" s="22"/>
      <c r="O4203" s="22"/>
      <c r="P4203" s="22"/>
      <c r="Q4203" s="22"/>
      <c r="R4203" s="19"/>
      <c r="S4203" s="19"/>
      <c r="T4203" s="19"/>
      <c r="U4203" s="20"/>
      <c r="V4203" s="20"/>
      <c r="W4203" s="20"/>
      <c r="X4203" s="27"/>
      <c r="Y4203" s="253"/>
      <c r="Z4203" s="30"/>
      <c r="AA4203" s="30"/>
      <c r="AB4203" s="31"/>
      <c r="AC4203" s="31"/>
      <c r="AD4203" s="31"/>
      <c r="AE4203" s="31"/>
      <c r="AF4203" s="31"/>
      <c r="AG4203" s="241"/>
      <c r="AH4203" s="31"/>
      <c r="AI4203" s="31"/>
      <c r="AJ4203" s="31"/>
      <c r="AK4203" s="31"/>
      <c r="AL4203" s="120"/>
      <c r="AQ4203" s="26"/>
      <c r="AW4203" s="19"/>
      <c r="AX4203" s="19"/>
      <c r="AY4203" s="19"/>
      <c r="AZ4203" s="19"/>
      <c r="BA4203" s="19"/>
      <c r="BB4203" s="19"/>
      <c r="BC4203" s="1"/>
      <c r="BD4203"/>
      <c r="BE4203"/>
      <c r="BF4203" s="1"/>
      <c r="BG4203"/>
      <c r="BH4203"/>
      <c r="BI4203"/>
      <c r="BJ4203" s="1"/>
      <c r="BK4203" s="1"/>
      <c r="BL4203"/>
      <c r="BM4203" s="1"/>
      <c r="BN4203" s="1"/>
      <c r="BO4203" s="1"/>
      <c r="BP4203" s="1"/>
      <c r="BQ4203" s="1"/>
      <c r="BR4203" s="1"/>
      <c r="BS4203" s="1"/>
      <c r="BT4203" s="22"/>
      <c r="BU4203" s="1"/>
      <c r="BV4203" s="1"/>
      <c r="BW4203" s="1"/>
      <c r="BX4203" s="1"/>
      <c r="BY4203" s="1"/>
      <c r="BZ4203" s="1"/>
      <c r="CA4203" s="1"/>
      <c r="CB4203" s="1"/>
      <c r="CC4203" s="1"/>
      <c r="CD4203" s="1"/>
      <c r="CE4203" s="1"/>
      <c r="CF4203" s="1"/>
      <c r="CG4203" s="1"/>
      <c r="CH4203" s="1"/>
      <c r="CI4203" s="1"/>
      <c r="CJ4203" s="1"/>
      <c r="CK4203" s="1"/>
      <c r="CL4203" s="1"/>
      <c r="CM4203" s="1"/>
      <c r="CN4203" s="1"/>
      <c r="CO4203" s="1"/>
      <c r="CP4203" s="1"/>
      <c r="CQ4203" s="1"/>
      <c r="CR4203" s="1"/>
      <c r="CS4203" s="1"/>
      <c r="CT4203" s="1"/>
      <c r="CU4203" s="1"/>
      <c r="CV4203" s="1"/>
      <c r="CW4203" s="1"/>
      <c r="CX4203" s="1"/>
      <c r="CY4203" s="1"/>
      <c r="CZ4203" s="1"/>
      <c r="DA4203" s="1"/>
      <c r="DB4203" s="1"/>
      <c r="DC4203" s="1"/>
      <c r="DD4203" s="1"/>
      <c r="DE4203" s="1"/>
      <c r="DF4203" s="1"/>
      <c r="DG4203" s="1"/>
      <c r="DH4203" s="1"/>
      <c r="DI4203" s="1"/>
      <c r="DJ4203" s="1"/>
      <c r="DK4203" s="1"/>
      <c r="DL4203" s="1"/>
      <c r="DM4203" s="1"/>
      <c r="DN4203" s="1"/>
      <c r="DO4203" s="1"/>
      <c r="DP4203" s="1"/>
      <c r="DQ4203" s="1"/>
      <c r="DR4203" s="1"/>
      <c r="DS4203" s="1"/>
      <c r="DT4203" s="1"/>
      <c r="DU4203" s="1"/>
      <c r="DV4203" s="1"/>
      <c r="DW4203" s="1"/>
      <c r="DX4203" s="1"/>
      <c r="DY4203" s="1"/>
      <c r="DZ4203" s="1"/>
      <c r="EA4203" s="1"/>
      <c r="EB4203" s="1"/>
      <c r="EC4203" s="1"/>
      <c r="ED4203" s="1"/>
      <c r="EE4203" s="1"/>
      <c r="EF4203" s="1"/>
      <c r="EG4203" s="1"/>
      <c r="EH4203" s="1"/>
      <c r="EI4203" s="1"/>
      <c r="EJ4203" s="1"/>
      <c r="EK4203" s="1"/>
      <c r="EL4203" s="1"/>
      <c r="EM4203" s="1"/>
      <c r="EN4203" s="1"/>
      <c r="EO4203" s="1"/>
      <c r="EP4203" s="1"/>
      <c r="EQ4203" s="1"/>
      <c r="ER4203" s="1"/>
      <c r="ES4203" s="1"/>
      <c r="ET4203" s="1"/>
      <c r="EU4203" s="1"/>
      <c r="EV4203" s="1"/>
      <c r="EW4203" s="1"/>
      <c r="EX4203" s="1"/>
      <c r="EY4203" s="1"/>
      <c r="EZ4203" s="1"/>
      <c r="FA4203" s="1"/>
      <c r="FB4203" s="1"/>
      <c r="FC4203" s="1"/>
      <c r="FD4203" s="1"/>
      <c r="FE4203" s="1"/>
      <c r="FF4203" s="1"/>
      <c r="FG4203" s="1"/>
      <c r="FH4203" s="1"/>
      <c r="FI4203" s="1"/>
      <c r="FJ4203" s="1"/>
      <c r="FK4203" s="1"/>
      <c r="FL4203" s="1"/>
      <c r="FM4203" s="1"/>
      <c r="FN4203" s="1"/>
      <c r="FO4203" s="1"/>
      <c r="FP4203" s="1"/>
      <c r="FQ4203" s="1"/>
      <c r="FR4203" s="1"/>
      <c r="FS4203" s="1"/>
      <c r="FT4203" s="1"/>
      <c r="FU4203" s="1"/>
      <c r="FV4203" s="1"/>
      <c r="FW4203" s="1"/>
      <c r="FX4203" s="1"/>
      <c r="FY4203" s="1"/>
      <c r="FZ4203" s="1"/>
      <c r="GA4203" s="1"/>
      <c r="GB4203" s="1"/>
      <c r="GC4203" s="1"/>
      <c r="GD4203" s="1"/>
      <c r="GE4203" s="1"/>
      <c r="GF4203" s="1"/>
      <c r="GG4203" s="1"/>
      <c r="GH4203" s="1"/>
      <c r="GI4203" s="1"/>
      <c r="GJ4203" s="1"/>
      <c r="GK4203"/>
      <c r="GL4203"/>
      <c r="GM4203"/>
      <c r="GN4203"/>
      <c r="GO4203"/>
      <c r="GP4203"/>
      <c r="GQ4203"/>
      <c r="GR4203"/>
      <c r="GS4203"/>
      <c r="GT4203"/>
      <c r="GU4203"/>
      <c r="GV4203"/>
      <c r="GW4203"/>
      <c r="GX4203"/>
      <c r="GY4203"/>
      <c r="GZ4203"/>
      <c r="HA4203"/>
      <c r="HB4203"/>
      <c r="HC4203"/>
      <c r="HD4203"/>
      <c r="HE4203"/>
    </row>
    <row r="4204" spans="4:213" s="25" customFormat="1" x14ac:dyDescent="0.25">
      <c r="D4204" s="19"/>
      <c r="E4204" s="19"/>
      <c r="F4204" s="20"/>
      <c r="G4204" s="20"/>
      <c r="H4204" s="20"/>
      <c r="I4204" s="20"/>
      <c r="J4204" s="21"/>
      <c r="K4204" s="21"/>
      <c r="L4204" s="20"/>
      <c r="M4204" s="20"/>
      <c r="N4204" s="22"/>
      <c r="O4204" s="22"/>
      <c r="P4204" s="22"/>
      <c r="Q4204" s="22"/>
      <c r="R4204" s="19"/>
      <c r="S4204" s="19"/>
      <c r="T4204" s="19"/>
      <c r="U4204" s="20"/>
      <c r="V4204" s="20"/>
      <c r="W4204" s="20"/>
      <c r="X4204" s="27"/>
      <c r="Y4204" s="253"/>
      <c r="Z4204" s="30"/>
      <c r="AA4204" s="30"/>
      <c r="AB4204" s="31"/>
      <c r="AC4204" s="31"/>
      <c r="AD4204" s="31"/>
      <c r="AE4204" s="31"/>
      <c r="AF4204" s="31"/>
      <c r="AG4204" s="241"/>
      <c r="AH4204" s="31"/>
      <c r="AI4204" s="31"/>
      <c r="AJ4204" s="31"/>
      <c r="AK4204" s="31"/>
      <c r="AL4204" s="120"/>
      <c r="AQ4204" s="26"/>
      <c r="AW4204" s="19"/>
      <c r="AX4204" s="19"/>
      <c r="AY4204" s="19"/>
      <c r="AZ4204" s="19"/>
      <c r="BA4204" s="19"/>
      <c r="BB4204" s="19"/>
      <c r="BC4204" s="1"/>
      <c r="BD4204"/>
      <c r="BE4204"/>
      <c r="BF4204" s="1"/>
      <c r="BG4204"/>
      <c r="BH4204"/>
      <c r="BI4204"/>
      <c r="BJ4204" s="1"/>
      <c r="BK4204" s="1"/>
      <c r="BL4204"/>
      <c r="BM4204" s="1"/>
      <c r="BN4204" s="1"/>
      <c r="BO4204" s="1"/>
      <c r="BP4204" s="1"/>
      <c r="BQ4204" s="1"/>
      <c r="BR4204" s="1"/>
      <c r="BS4204" s="1"/>
      <c r="BT4204" s="22"/>
      <c r="BU4204" s="1"/>
      <c r="BV4204" s="1"/>
      <c r="BW4204" s="1"/>
      <c r="BX4204" s="1"/>
      <c r="BY4204" s="1"/>
      <c r="BZ4204" s="1"/>
      <c r="CA4204" s="1"/>
      <c r="CB4204" s="1"/>
      <c r="CC4204" s="1"/>
      <c r="CD4204" s="1"/>
      <c r="CE4204" s="1"/>
      <c r="CF4204" s="1"/>
      <c r="CG4204" s="1"/>
      <c r="CH4204" s="1"/>
      <c r="CI4204" s="1"/>
      <c r="CJ4204" s="1"/>
      <c r="CK4204" s="1"/>
      <c r="CL4204" s="1"/>
      <c r="CM4204" s="1"/>
      <c r="CN4204" s="1"/>
      <c r="CO4204" s="1"/>
      <c r="CP4204" s="1"/>
      <c r="CQ4204" s="1"/>
      <c r="CR4204" s="1"/>
      <c r="CS4204" s="1"/>
      <c r="CT4204" s="1"/>
      <c r="CU4204" s="1"/>
      <c r="CV4204" s="1"/>
      <c r="CW4204" s="1"/>
      <c r="CX4204" s="1"/>
      <c r="CY4204" s="1"/>
      <c r="CZ4204" s="1"/>
      <c r="DA4204" s="1"/>
      <c r="DB4204" s="1"/>
      <c r="DC4204" s="1"/>
      <c r="DD4204" s="1"/>
      <c r="DE4204" s="1"/>
      <c r="DF4204" s="1"/>
      <c r="DG4204" s="1"/>
      <c r="DH4204" s="1"/>
      <c r="DI4204" s="1"/>
      <c r="DJ4204" s="1"/>
      <c r="DK4204" s="1"/>
      <c r="DL4204" s="1"/>
      <c r="DM4204" s="1"/>
      <c r="DN4204" s="1"/>
      <c r="DO4204" s="1"/>
      <c r="DP4204" s="1"/>
      <c r="DQ4204" s="1"/>
      <c r="DR4204" s="1"/>
      <c r="DS4204" s="1"/>
      <c r="DT4204" s="1"/>
      <c r="DU4204" s="1"/>
      <c r="DV4204" s="1"/>
      <c r="DW4204" s="1"/>
      <c r="DX4204" s="1"/>
      <c r="DY4204" s="1"/>
      <c r="DZ4204" s="1"/>
      <c r="EA4204" s="1"/>
      <c r="EB4204" s="1"/>
      <c r="EC4204" s="1"/>
      <c r="ED4204" s="1"/>
      <c r="EE4204" s="1"/>
      <c r="EF4204" s="1"/>
      <c r="EG4204" s="1"/>
      <c r="EH4204" s="1"/>
      <c r="EI4204" s="1"/>
      <c r="EJ4204" s="1"/>
      <c r="EK4204" s="1"/>
      <c r="EL4204" s="1"/>
      <c r="EM4204" s="1"/>
      <c r="EN4204" s="1"/>
      <c r="EO4204" s="1"/>
      <c r="EP4204" s="1"/>
      <c r="EQ4204" s="1"/>
      <c r="ER4204" s="1"/>
      <c r="ES4204" s="1"/>
      <c r="ET4204" s="1"/>
      <c r="EU4204" s="1"/>
      <c r="EV4204" s="1"/>
      <c r="EW4204" s="1"/>
      <c r="EX4204" s="1"/>
      <c r="EY4204" s="1"/>
      <c r="EZ4204" s="1"/>
      <c r="FA4204" s="1"/>
      <c r="FB4204" s="1"/>
      <c r="FC4204" s="1"/>
      <c r="FD4204" s="1"/>
      <c r="FE4204" s="1"/>
      <c r="FF4204" s="1"/>
      <c r="FG4204" s="1"/>
      <c r="FH4204" s="1"/>
      <c r="FI4204" s="1"/>
      <c r="FJ4204" s="1"/>
      <c r="FK4204" s="1"/>
      <c r="FL4204" s="1"/>
      <c r="FM4204" s="1"/>
      <c r="FN4204" s="1"/>
      <c r="FO4204" s="1"/>
      <c r="FP4204" s="1"/>
      <c r="FQ4204" s="1"/>
      <c r="FR4204" s="1"/>
      <c r="FS4204" s="1"/>
      <c r="FT4204" s="1"/>
      <c r="FU4204" s="1"/>
      <c r="FV4204" s="1"/>
      <c r="FW4204" s="1"/>
      <c r="FX4204" s="1"/>
      <c r="FY4204" s="1"/>
      <c r="FZ4204" s="1"/>
      <c r="GA4204" s="1"/>
      <c r="GB4204" s="1"/>
      <c r="GC4204" s="1"/>
      <c r="GD4204" s="1"/>
      <c r="GE4204" s="1"/>
      <c r="GF4204" s="1"/>
      <c r="GG4204" s="1"/>
      <c r="GH4204" s="1"/>
      <c r="GI4204" s="1"/>
      <c r="GJ4204" s="1"/>
      <c r="GK4204"/>
      <c r="GL4204"/>
      <c r="GM4204"/>
      <c r="GN4204"/>
      <c r="GO4204"/>
      <c r="GP4204"/>
      <c r="GQ4204"/>
      <c r="GR4204"/>
      <c r="GS4204"/>
      <c r="GT4204"/>
      <c r="GU4204"/>
      <c r="GV4204"/>
      <c r="GW4204"/>
      <c r="GX4204"/>
      <c r="GY4204"/>
      <c r="GZ4204"/>
      <c r="HA4204"/>
      <c r="HB4204"/>
      <c r="HC4204"/>
      <c r="HD4204"/>
      <c r="HE4204"/>
    </row>
    <row r="4205" spans="4:213" s="25" customFormat="1" x14ac:dyDescent="0.25">
      <c r="D4205" s="19"/>
      <c r="E4205" s="19"/>
      <c r="F4205" s="20"/>
      <c r="G4205" s="20"/>
      <c r="H4205" s="20"/>
      <c r="I4205" s="20"/>
      <c r="J4205" s="21"/>
      <c r="K4205" s="21"/>
      <c r="L4205" s="20"/>
      <c r="M4205" s="20"/>
      <c r="N4205" s="22"/>
      <c r="O4205" s="22"/>
      <c r="P4205" s="22"/>
      <c r="Q4205" s="22"/>
      <c r="R4205" s="19"/>
      <c r="S4205" s="19"/>
      <c r="T4205" s="19"/>
      <c r="U4205" s="20"/>
      <c r="V4205" s="20"/>
      <c r="W4205" s="20"/>
      <c r="X4205" s="27"/>
      <c r="Y4205" s="253"/>
      <c r="Z4205" s="30"/>
      <c r="AA4205" s="30"/>
      <c r="AB4205" s="31"/>
      <c r="AC4205" s="31"/>
      <c r="AD4205" s="31"/>
      <c r="AE4205" s="31"/>
      <c r="AF4205" s="31"/>
      <c r="AG4205" s="241"/>
      <c r="AH4205" s="31"/>
      <c r="AI4205" s="31"/>
      <c r="AJ4205" s="31"/>
      <c r="AK4205" s="31"/>
      <c r="AL4205" s="120"/>
      <c r="AQ4205" s="26"/>
      <c r="AW4205" s="19"/>
      <c r="AX4205" s="19"/>
      <c r="AY4205" s="19"/>
      <c r="AZ4205" s="19"/>
      <c r="BA4205" s="19"/>
      <c r="BB4205" s="19"/>
      <c r="BC4205" s="1"/>
      <c r="BD4205"/>
      <c r="BE4205"/>
      <c r="BF4205" s="1"/>
      <c r="BG4205"/>
      <c r="BH4205"/>
      <c r="BI4205"/>
      <c r="BJ4205" s="1"/>
      <c r="BK4205" s="1"/>
      <c r="BL4205"/>
      <c r="BM4205" s="1"/>
      <c r="BN4205" s="1"/>
      <c r="BO4205" s="1"/>
      <c r="BP4205" s="1"/>
      <c r="BQ4205" s="1"/>
      <c r="BR4205" s="1"/>
      <c r="BS4205" s="1"/>
      <c r="BT4205" s="22"/>
      <c r="BU4205" s="1"/>
      <c r="BV4205" s="1"/>
      <c r="BW4205" s="1"/>
      <c r="BX4205" s="1"/>
      <c r="BY4205" s="1"/>
      <c r="BZ4205" s="1"/>
      <c r="CA4205" s="1"/>
      <c r="CB4205" s="1"/>
      <c r="CC4205" s="1"/>
      <c r="CD4205" s="1"/>
      <c r="CE4205" s="1"/>
      <c r="CF4205" s="1"/>
      <c r="CG4205" s="1"/>
      <c r="CH4205" s="1"/>
      <c r="CI4205" s="1"/>
      <c r="CJ4205" s="1"/>
      <c r="CK4205" s="1"/>
      <c r="CL4205" s="1"/>
      <c r="CM4205" s="1"/>
      <c r="CN4205" s="1"/>
      <c r="CO4205" s="1"/>
      <c r="CP4205" s="1"/>
      <c r="CQ4205" s="1"/>
      <c r="CR4205" s="1"/>
      <c r="CS4205" s="1"/>
      <c r="CT4205" s="1"/>
      <c r="CU4205" s="1"/>
      <c r="CV4205" s="1"/>
      <c r="CW4205" s="1"/>
      <c r="CX4205" s="1"/>
      <c r="CY4205" s="1"/>
      <c r="CZ4205" s="1"/>
      <c r="DA4205" s="1"/>
      <c r="DB4205" s="1"/>
      <c r="DC4205" s="1"/>
      <c r="DD4205" s="1"/>
      <c r="DE4205" s="1"/>
      <c r="DF4205" s="1"/>
      <c r="DG4205" s="1"/>
      <c r="DH4205" s="1"/>
      <c r="DI4205" s="1"/>
      <c r="DJ4205" s="1"/>
      <c r="DK4205" s="1"/>
      <c r="DL4205" s="1"/>
      <c r="DM4205" s="1"/>
      <c r="DN4205" s="1"/>
      <c r="DO4205" s="1"/>
      <c r="DP4205" s="1"/>
      <c r="DQ4205" s="1"/>
      <c r="DR4205" s="1"/>
      <c r="DS4205" s="1"/>
      <c r="DT4205" s="1"/>
      <c r="DU4205" s="1"/>
      <c r="DV4205" s="1"/>
      <c r="DW4205" s="1"/>
      <c r="DX4205" s="1"/>
      <c r="DY4205" s="1"/>
      <c r="DZ4205" s="1"/>
      <c r="EA4205" s="1"/>
      <c r="EB4205" s="1"/>
      <c r="EC4205" s="1"/>
      <c r="ED4205" s="1"/>
      <c r="EE4205" s="1"/>
      <c r="EF4205" s="1"/>
      <c r="EG4205" s="1"/>
      <c r="EH4205" s="1"/>
      <c r="EI4205" s="1"/>
      <c r="EJ4205" s="1"/>
      <c r="EK4205" s="1"/>
      <c r="EL4205" s="1"/>
      <c r="EM4205" s="1"/>
      <c r="EN4205" s="1"/>
      <c r="EO4205" s="1"/>
      <c r="EP4205" s="1"/>
      <c r="EQ4205" s="1"/>
      <c r="ER4205" s="1"/>
      <c r="ES4205" s="1"/>
      <c r="ET4205" s="1"/>
      <c r="EU4205" s="1"/>
      <c r="EV4205" s="1"/>
      <c r="EW4205" s="1"/>
      <c r="EX4205" s="1"/>
      <c r="EY4205" s="1"/>
      <c r="EZ4205" s="1"/>
      <c r="FA4205" s="1"/>
      <c r="FB4205" s="1"/>
      <c r="FC4205" s="1"/>
      <c r="FD4205" s="1"/>
      <c r="FE4205" s="1"/>
      <c r="FF4205" s="1"/>
      <c r="FG4205" s="1"/>
      <c r="FH4205" s="1"/>
      <c r="FI4205" s="1"/>
      <c r="FJ4205" s="1"/>
      <c r="FK4205" s="1"/>
      <c r="FL4205" s="1"/>
      <c r="FM4205" s="1"/>
      <c r="FN4205" s="1"/>
      <c r="FO4205" s="1"/>
      <c r="FP4205" s="1"/>
      <c r="FQ4205" s="1"/>
      <c r="FR4205" s="1"/>
      <c r="FS4205" s="1"/>
      <c r="FT4205" s="1"/>
      <c r="FU4205" s="1"/>
      <c r="FV4205" s="1"/>
      <c r="FW4205" s="1"/>
      <c r="FX4205" s="1"/>
      <c r="FY4205" s="1"/>
      <c r="FZ4205" s="1"/>
      <c r="GA4205" s="1"/>
      <c r="GB4205" s="1"/>
      <c r="GC4205" s="1"/>
      <c r="GD4205" s="1"/>
      <c r="GE4205" s="1"/>
      <c r="GF4205" s="1"/>
      <c r="GG4205" s="1"/>
      <c r="GH4205" s="1"/>
      <c r="GI4205" s="1"/>
      <c r="GJ4205" s="1"/>
      <c r="GK4205"/>
      <c r="GL4205"/>
      <c r="GM4205"/>
      <c r="GN4205"/>
      <c r="GO4205"/>
      <c r="GP4205"/>
      <c r="GQ4205"/>
      <c r="GR4205"/>
      <c r="GS4205"/>
      <c r="GT4205"/>
      <c r="GU4205"/>
      <c r="GV4205"/>
      <c r="GW4205"/>
      <c r="GX4205"/>
      <c r="GY4205"/>
      <c r="GZ4205"/>
      <c r="HA4205"/>
      <c r="HB4205"/>
      <c r="HC4205"/>
      <c r="HD4205"/>
      <c r="HE4205"/>
    </row>
    <row r="4206" spans="4:213" s="25" customFormat="1" x14ac:dyDescent="0.25">
      <c r="D4206" s="19"/>
      <c r="E4206" s="19"/>
      <c r="F4206" s="20"/>
      <c r="G4206" s="20"/>
      <c r="H4206" s="20"/>
      <c r="I4206" s="20"/>
      <c r="J4206" s="21"/>
      <c r="K4206" s="21"/>
      <c r="L4206" s="20"/>
      <c r="M4206" s="20"/>
      <c r="N4206" s="22"/>
      <c r="O4206" s="22"/>
      <c r="P4206" s="22"/>
      <c r="Q4206" s="22"/>
      <c r="R4206" s="19"/>
      <c r="S4206" s="19"/>
      <c r="T4206" s="19"/>
      <c r="U4206" s="20"/>
      <c r="V4206" s="20"/>
      <c r="W4206" s="20"/>
      <c r="X4206" s="27"/>
      <c r="Y4206" s="253"/>
      <c r="Z4206" s="30"/>
      <c r="AA4206" s="30"/>
      <c r="AB4206" s="31"/>
      <c r="AC4206" s="31"/>
      <c r="AD4206" s="31"/>
      <c r="AE4206" s="31"/>
      <c r="AF4206" s="31"/>
      <c r="AG4206" s="241"/>
      <c r="AH4206" s="31"/>
      <c r="AI4206" s="31"/>
      <c r="AJ4206" s="31"/>
      <c r="AK4206" s="31"/>
      <c r="AL4206" s="120"/>
      <c r="AQ4206" s="26"/>
      <c r="AW4206" s="19"/>
      <c r="AX4206" s="19"/>
      <c r="AY4206" s="19"/>
      <c r="AZ4206" s="19"/>
      <c r="BA4206" s="19"/>
      <c r="BB4206" s="19"/>
      <c r="BC4206" s="1"/>
      <c r="BD4206"/>
      <c r="BE4206"/>
      <c r="BF4206" s="1"/>
      <c r="BG4206"/>
      <c r="BH4206"/>
      <c r="BI4206"/>
      <c r="BJ4206" s="1"/>
      <c r="BK4206" s="1"/>
      <c r="BL4206"/>
      <c r="BM4206" s="1"/>
      <c r="BN4206" s="1"/>
      <c r="BO4206" s="1"/>
      <c r="BP4206" s="1"/>
      <c r="BQ4206" s="1"/>
      <c r="BR4206" s="1"/>
      <c r="BS4206" s="1"/>
      <c r="BT4206" s="22"/>
      <c r="BU4206" s="1"/>
      <c r="BV4206" s="1"/>
      <c r="BW4206" s="1"/>
      <c r="BX4206" s="1"/>
      <c r="BY4206" s="1"/>
      <c r="BZ4206" s="1"/>
      <c r="CA4206" s="1"/>
      <c r="CB4206" s="1"/>
      <c r="CC4206" s="1"/>
      <c r="CD4206" s="1"/>
      <c r="CE4206" s="1"/>
      <c r="CF4206" s="1"/>
      <c r="CG4206" s="1"/>
      <c r="CH4206" s="1"/>
      <c r="CI4206" s="1"/>
      <c r="CJ4206" s="1"/>
      <c r="CK4206" s="1"/>
      <c r="CL4206" s="1"/>
      <c r="CM4206" s="1"/>
      <c r="CN4206" s="1"/>
      <c r="CO4206" s="1"/>
      <c r="CP4206" s="1"/>
      <c r="CQ4206" s="1"/>
      <c r="CR4206" s="1"/>
      <c r="CS4206" s="1"/>
      <c r="CT4206" s="1"/>
      <c r="CU4206" s="1"/>
      <c r="CV4206" s="1"/>
      <c r="CW4206" s="1"/>
      <c r="CX4206" s="1"/>
      <c r="CY4206" s="1"/>
      <c r="CZ4206" s="1"/>
      <c r="DA4206" s="1"/>
      <c r="DB4206" s="1"/>
      <c r="DC4206" s="1"/>
      <c r="DD4206" s="1"/>
      <c r="DE4206" s="1"/>
      <c r="DF4206" s="1"/>
      <c r="DG4206" s="1"/>
      <c r="DH4206" s="1"/>
      <c r="DI4206" s="1"/>
      <c r="DJ4206" s="1"/>
      <c r="DK4206" s="1"/>
      <c r="DL4206" s="1"/>
      <c r="DM4206" s="1"/>
      <c r="DN4206" s="1"/>
      <c r="DO4206" s="1"/>
      <c r="DP4206" s="1"/>
      <c r="DQ4206" s="1"/>
      <c r="DR4206" s="1"/>
      <c r="DS4206" s="1"/>
      <c r="DT4206" s="1"/>
      <c r="DU4206" s="1"/>
      <c r="DV4206" s="1"/>
      <c r="DW4206" s="1"/>
      <c r="DX4206" s="1"/>
      <c r="DY4206" s="1"/>
      <c r="DZ4206" s="1"/>
      <c r="EA4206" s="1"/>
      <c r="EB4206" s="1"/>
      <c r="EC4206" s="1"/>
      <c r="ED4206" s="1"/>
      <c r="EE4206" s="1"/>
      <c r="EF4206" s="1"/>
      <c r="EG4206" s="1"/>
      <c r="EH4206" s="1"/>
      <c r="EI4206" s="1"/>
      <c r="EJ4206" s="1"/>
      <c r="EK4206" s="1"/>
      <c r="EL4206" s="1"/>
      <c r="EM4206" s="1"/>
      <c r="EN4206" s="1"/>
      <c r="EO4206" s="1"/>
      <c r="EP4206" s="1"/>
      <c r="EQ4206" s="1"/>
      <c r="ER4206" s="1"/>
      <c r="ES4206" s="1"/>
      <c r="ET4206" s="1"/>
      <c r="EU4206" s="1"/>
      <c r="EV4206" s="1"/>
      <c r="EW4206" s="1"/>
      <c r="EX4206" s="1"/>
      <c r="EY4206" s="1"/>
      <c r="EZ4206" s="1"/>
      <c r="FA4206" s="1"/>
      <c r="FB4206" s="1"/>
      <c r="FC4206" s="1"/>
      <c r="FD4206" s="1"/>
      <c r="FE4206" s="1"/>
      <c r="FF4206" s="1"/>
      <c r="FG4206" s="1"/>
      <c r="FH4206" s="1"/>
      <c r="FI4206" s="1"/>
      <c r="FJ4206" s="1"/>
      <c r="FK4206" s="1"/>
      <c r="FL4206" s="1"/>
      <c r="FM4206" s="1"/>
      <c r="FN4206" s="1"/>
      <c r="FO4206" s="1"/>
      <c r="FP4206" s="1"/>
      <c r="FQ4206" s="1"/>
      <c r="FR4206" s="1"/>
      <c r="FS4206" s="1"/>
      <c r="FT4206" s="1"/>
      <c r="FU4206" s="1"/>
      <c r="FV4206" s="1"/>
      <c r="FW4206" s="1"/>
      <c r="FX4206" s="1"/>
      <c r="FY4206" s="1"/>
      <c r="FZ4206" s="1"/>
      <c r="GA4206" s="1"/>
      <c r="GB4206" s="1"/>
      <c r="GC4206" s="1"/>
      <c r="GD4206" s="1"/>
      <c r="GE4206" s="1"/>
      <c r="GF4206" s="1"/>
      <c r="GG4206" s="1"/>
      <c r="GH4206" s="1"/>
      <c r="GI4206" s="1"/>
      <c r="GJ4206" s="1"/>
      <c r="GK4206"/>
      <c r="GL4206"/>
      <c r="GM4206"/>
      <c r="GN4206"/>
      <c r="GO4206"/>
      <c r="GP4206"/>
      <c r="GQ4206"/>
      <c r="GR4206"/>
      <c r="GS4206"/>
      <c r="GT4206"/>
      <c r="GU4206"/>
      <c r="GV4206"/>
      <c r="GW4206"/>
      <c r="GX4206"/>
      <c r="GY4206"/>
      <c r="GZ4206"/>
      <c r="HA4206"/>
      <c r="HB4206"/>
      <c r="HC4206"/>
      <c r="HD4206"/>
      <c r="HE4206"/>
    </row>
    <row r="4207" spans="4:213" s="25" customFormat="1" x14ac:dyDescent="0.25">
      <c r="D4207" s="19"/>
      <c r="E4207" s="19"/>
      <c r="F4207" s="20"/>
      <c r="G4207" s="20"/>
      <c r="H4207" s="20"/>
      <c r="I4207" s="20"/>
      <c r="J4207" s="21"/>
      <c r="K4207" s="21"/>
      <c r="L4207" s="20"/>
      <c r="M4207" s="20"/>
      <c r="N4207" s="22"/>
      <c r="O4207" s="22"/>
      <c r="P4207" s="22"/>
      <c r="Q4207" s="22"/>
      <c r="R4207" s="19"/>
      <c r="S4207" s="19"/>
      <c r="T4207" s="19"/>
      <c r="U4207" s="20"/>
      <c r="V4207" s="20"/>
      <c r="W4207" s="20"/>
      <c r="X4207" s="27"/>
      <c r="Y4207" s="253"/>
      <c r="Z4207" s="30"/>
      <c r="AA4207" s="30"/>
      <c r="AB4207" s="31"/>
      <c r="AC4207" s="31"/>
      <c r="AD4207" s="31"/>
      <c r="AE4207" s="31"/>
      <c r="AF4207" s="31"/>
      <c r="AG4207" s="241"/>
      <c r="AH4207" s="31"/>
      <c r="AI4207" s="31"/>
      <c r="AJ4207" s="31"/>
      <c r="AK4207" s="31"/>
      <c r="AL4207" s="120"/>
      <c r="AQ4207" s="26"/>
      <c r="AW4207" s="19"/>
      <c r="AX4207" s="19"/>
      <c r="AY4207" s="19"/>
      <c r="AZ4207" s="19"/>
      <c r="BA4207" s="19"/>
      <c r="BB4207" s="19"/>
      <c r="BC4207" s="1"/>
      <c r="BD4207"/>
      <c r="BE4207"/>
      <c r="BF4207" s="1"/>
      <c r="BG4207"/>
      <c r="BH4207"/>
      <c r="BI4207"/>
      <c r="BJ4207" s="1"/>
      <c r="BK4207" s="1"/>
      <c r="BL4207"/>
      <c r="BM4207" s="1"/>
      <c r="BN4207" s="1"/>
      <c r="BO4207" s="1"/>
      <c r="BP4207" s="1"/>
      <c r="BQ4207" s="1"/>
      <c r="BR4207" s="1"/>
      <c r="BS4207" s="1"/>
      <c r="BT4207" s="22"/>
      <c r="BU4207" s="1"/>
      <c r="BV4207" s="1"/>
      <c r="BW4207" s="1"/>
      <c r="BX4207" s="1"/>
      <c r="BY4207" s="1"/>
      <c r="BZ4207" s="1"/>
      <c r="CA4207" s="1"/>
      <c r="CB4207" s="1"/>
      <c r="CC4207" s="1"/>
      <c r="CD4207" s="1"/>
      <c r="CE4207" s="1"/>
      <c r="CF4207" s="1"/>
      <c r="CG4207" s="1"/>
      <c r="CH4207" s="1"/>
      <c r="CI4207" s="1"/>
      <c r="CJ4207" s="1"/>
      <c r="CK4207" s="1"/>
      <c r="CL4207" s="1"/>
      <c r="CM4207" s="1"/>
      <c r="CN4207" s="1"/>
      <c r="CO4207" s="1"/>
      <c r="CP4207" s="1"/>
      <c r="CQ4207" s="1"/>
      <c r="CR4207" s="1"/>
      <c r="CS4207" s="1"/>
      <c r="CT4207" s="1"/>
      <c r="CU4207" s="1"/>
      <c r="CV4207" s="1"/>
      <c r="CW4207" s="1"/>
      <c r="CX4207" s="1"/>
      <c r="CY4207" s="1"/>
      <c r="CZ4207" s="1"/>
      <c r="DA4207" s="1"/>
      <c r="DB4207" s="1"/>
      <c r="DC4207" s="1"/>
      <c r="DD4207" s="1"/>
      <c r="DE4207" s="1"/>
      <c r="DF4207" s="1"/>
      <c r="DG4207" s="1"/>
      <c r="DH4207" s="1"/>
      <c r="DI4207" s="1"/>
      <c r="DJ4207" s="1"/>
      <c r="DK4207" s="1"/>
      <c r="DL4207" s="1"/>
      <c r="DM4207" s="1"/>
      <c r="DN4207" s="1"/>
      <c r="DO4207" s="1"/>
      <c r="DP4207" s="1"/>
      <c r="DQ4207" s="1"/>
      <c r="DR4207" s="1"/>
      <c r="DS4207" s="1"/>
      <c r="DT4207" s="1"/>
      <c r="DU4207" s="1"/>
      <c r="DV4207" s="1"/>
      <c r="DW4207" s="1"/>
      <c r="DX4207" s="1"/>
      <c r="DY4207" s="1"/>
      <c r="DZ4207" s="1"/>
      <c r="EA4207" s="1"/>
      <c r="EB4207" s="1"/>
      <c r="EC4207" s="1"/>
      <c r="ED4207" s="1"/>
      <c r="EE4207" s="1"/>
      <c r="EF4207" s="1"/>
      <c r="EG4207" s="1"/>
      <c r="EH4207" s="1"/>
      <c r="EI4207" s="1"/>
      <c r="EJ4207" s="1"/>
      <c r="EK4207" s="1"/>
      <c r="EL4207" s="1"/>
      <c r="EM4207" s="1"/>
      <c r="EN4207" s="1"/>
      <c r="EO4207" s="1"/>
      <c r="EP4207" s="1"/>
      <c r="EQ4207" s="1"/>
      <c r="ER4207" s="1"/>
      <c r="ES4207" s="1"/>
      <c r="ET4207" s="1"/>
      <c r="EU4207" s="1"/>
      <c r="EV4207" s="1"/>
      <c r="EW4207" s="1"/>
      <c r="EX4207" s="1"/>
      <c r="EY4207" s="1"/>
      <c r="EZ4207" s="1"/>
      <c r="FA4207" s="1"/>
      <c r="FB4207" s="1"/>
      <c r="FC4207" s="1"/>
      <c r="FD4207" s="1"/>
      <c r="FE4207" s="1"/>
      <c r="FF4207" s="1"/>
      <c r="FG4207" s="1"/>
      <c r="FH4207" s="1"/>
      <c r="FI4207" s="1"/>
      <c r="FJ4207" s="1"/>
      <c r="FK4207" s="1"/>
      <c r="FL4207" s="1"/>
      <c r="FM4207" s="1"/>
      <c r="FN4207" s="1"/>
      <c r="FO4207" s="1"/>
      <c r="FP4207" s="1"/>
      <c r="FQ4207" s="1"/>
      <c r="FR4207" s="1"/>
      <c r="FS4207" s="1"/>
      <c r="FT4207" s="1"/>
      <c r="FU4207" s="1"/>
      <c r="FV4207" s="1"/>
      <c r="FW4207" s="1"/>
      <c r="FX4207" s="1"/>
      <c r="FY4207" s="1"/>
      <c r="FZ4207" s="1"/>
      <c r="GA4207" s="1"/>
      <c r="GB4207" s="1"/>
      <c r="GC4207" s="1"/>
      <c r="GD4207" s="1"/>
      <c r="GE4207" s="1"/>
      <c r="GF4207" s="1"/>
      <c r="GG4207" s="1"/>
      <c r="GH4207" s="1"/>
      <c r="GI4207" s="1"/>
      <c r="GJ4207" s="1"/>
      <c r="GK4207"/>
      <c r="GL4207"/>
      <c r="GM4207"/>
      <c r="GN4207"/>
      <c r="GO4207"/>
      <c r="GP4207"/>
      <c r="GQ4207"/>
      <c r="GR4207"/>
      <c r="GS4207"/>
      <c r="GT4207"/>
      <c r="GU4207"/>
      <c r="GV4207"/>
      <c r="GW4207"/>
      <c r="GX4207"/>
      <c r="GY4207"/>
      <c r="GZ4207"/>
      <c r="HA4207"/>
      <c r="HB4207"/>
      <c r="HC4207"/>
      <c r="HD4207"/>
      <c r="HE4207"/>
    </row>
    <row r="4208" spans="4:213" s="25" customFormat="1" x14ac:dyDescent="0.25">
      <c r="D4208" s="19"/>
      <c r="E4208" s="19"/>
      <c r="F4208" s="20"/>
      <c r="G4208" s="20"/>
      <c r="H4208" s="20"/>
      <c r="I4208" s="20"/>
      <c r="J4208" s="21"/>
      <c r="K4208" s="21"/>
      <c r="L4208" s="20"/>
      <c r="M4208" s="20"/>
      <c r="N4208" s="22"/>
      <c r="O4208" s="22"/>
      <c r="P4208" s="22"/>
      <c r="Q4208" s="22"/>
      <c r="R4208" s="19"/>
      <c r="S4208" s="19"/>
      <c r="T4208" s="19"/>
      <c r="U4208" s="20"/>
      <c r="V4208" s="20"/>
      <c r="W4208" s="20"/>
      <c r="X4208" s="27"/>
      <c r="Y4208" s="253"/>
      <c r="Z4208" s="30"/>
      <c r="AA4208" s="30"/>
      <c r="AB4208" s="31"/>
      <c r="AC4208" s="31"/>
      <c r="AD4208" s="31"/>
      <c r="AE4208" s="31"/>
      <c r="AF4208" s="31"/>
      <c r="AG4208" s="241"/>
      <c r="AH4208" s="31"/>
      <c r="AI4208" s="31"/>
      <c r="AJ4208" s="31"/>
      <c r="AK4208" s="31"/>
      <c r="AL4208" s="120"/>
      <c r="AQ4208" s="26"/>
      <c r="AW4208" s="19"/>
      <c r="AX4208" s="19"/>
      <c r="AY4208" s="19"/>
      <c r="AZ4208" s="19"/>
      <c r="BA4208" s="19"/>
      <c r="BB4208" s="19"/>
      <c r="BC4208" s="1"/>
      <c r="BD4208"/>
      <c r="BE4208"/>
      <c r="BF4208" s="1"/>
      <c r="BG4208"/>
      <c r="BH4208"/>
      <c r="BI4208"/>
      <c r="BJ4208" s="1"/>
      <c r="BK4208" s="1"/>
      <c r="BL4208"/>
      <c r="BM4208" s="1"/>
      <c r="BN4208" s="1"/>
      <c r="BO4208" s="1"/>
      <c r="BP4208" s="1"/>
      <c r="BQ4208" s="1"/>
      <c r="BR4208" s="1"/>
      <c r="BS4208" s="1"/>
      <c r="BT4208" s="22"/>
      <c r="BU4208" s="1"/>
      <c r="BV4208" s="1"/>
      <c r="BW4208" s="1"/>
      <c r="BX4208" s="1"/>
      <c r="BY4208" s="1"/>
      <c r="BZ4208" s="1"/>
      <c r="CA4208" s="1"/>
      <c r="CB4208" s="1"/>
      <c r="CC4208" s="1"/>
      <c r="CD4208" s="1"/>
      <c r="CE4208" s="1"/>
      <c r="CF4208" s="1"/>
      <c r="CG4208" s="1"/>
      <c r="CH4208" s="1"/>
      <c r="CI4208" s="1"/>
      <c r="CJ4208" s="1"/>
      <c r="CK4208" s="1"/>
      <c r="CL4208" s="1"/>
      <c r="CM4208" s="1"/>
      <c r="CN4208" s="1"/>
      <c r="CO4208" s="1"/>
      <c r="CP4208" s="1"/>
      <c r="CQ4208" s="1"/>
      <c r="CR4208" s="1"/>
      <c r="CS4208" s="1"/>
      <c r="CT4208" s="1"/>
      <c r="CU4208" s="1"/>
      <c r="CV4208" s="1"/>
      <c r="CW4208" s="1"/>
      <c r="CX4208" s="1"/>
      <c r="CY4208" s="1"/>
      <c r="CZ4208" s="1"/>
      <c r="DA4208" s="1"/>
      <c r="DB4208" s="1"/>
      <c r="DC4208" s="1"/>
      <c r="DD4208" s="1"/>
      <c r="DE4208" s="1"/>
      <c r="DF4208" s="1"/>
      <c r="DG4208" s="1"/>
      <c r="DH4208" s="1"/>
      <c r="DI4208" s="1"/>
      <c r="DJ4208" s="1"/>
      <c r="DK4208" s="1"/>
      <c r="DL4208" s="1"/>
      <c r="DM4208" s="1"/>
      <c r="DN4208" s="1"/>
      <c r="DO4208" s="1"/>
      <c r="DP4208" s="1"/>
      <c r="DQ4208" s="1"/>
      <c r="DR4208" s="1"/>
      <c r="DS4208" s="1"/>
      <c r="DT4208" s="1"/>
      <c r="DU4208" s="1"/>
      <c r="DV4208" s="1"/>
      <c r="DW4208" s="1"/>
      <c r="DX4208" s="1"/>
      <c r="DY4208" s="1"/>
      <c r="DZ4208" s="1"/>
      <c r="EA4208" s="1"/>
      <c r="EB4208" s="1"/>
      <c r="EC4208" s="1"/>
      <c r="ED4208" s="1"/>
      <c r="EE4208" s="1"/>
      <c r="EF4208" s="1"/>
      <c r="EG4208" s="1"/>
      <c r="EH4208" s="1"/>
      <c r="EI4208" s="1"/>
      <c r="EJ4208" s="1"/>
      <c r="EK4208" s="1"/>
      <c r="EL4208" s="1"/>
      <c r="EM4208" s="1"/>
      <c r="EN4208" s="1"/>
      <c r="EO4208" s="1"/>
      <c r="EP4208" s="1"/>
      <c r="EQ4208" s="1"/>
      <c r="ER4208" s="1"/>
      <c r="ES4208" s="1"/>
      <c r="ET4208" s="1"/>
      <c r="EU4208" s="1"/>
      <c r="EV4208" s="1"/>
      <c r="EW4208" s="1"/>
      <c r="EX4208" s="1"/>
      <c r="EY4208" s="1"/>
      <c r="EZ4208" s="1"/>
      <c r="FA4208" s="1"/>
      <c r="FB4208" s="1"/>
      <c r="FC4208" s="1"/>
      <c r="FD4208" s="1"/>
      <c r="FE4208" s="1"/>
      <c r="FF4208" s="1"/>
      <c r="FG4208" s="1"/>
      <c r="FH4208" s="1"/>
      <c r="FI4208" s="1"/>
      <c r="FJ4208" s="1"/>
      <c r="FK4208" s="1"/>
      <c r="FL4208" s="1"/>
      <c r="FM4208" s="1"/>
      <c r="FN4208" s="1"/>
      <c r="FO4208" s="1"/>
      <c r="FP4208" s="1"/>
      <c r="FQ4208" s="1"/>
      <c r="FR4208" s="1"/>
      <c r="FS4208" s="1"/>
      <c r="FT4208" s="1"/>
      <c r="FU4208" s="1"/>
      <c r="FV4208" s="1"/>
      <c r="FW4208" s="1"/>
      <c r="FX4208" s="1"/>
      <c r="FY4208" s="1"/>
      <c r="FZ4208" s="1"/>
      <c r="GA4208" s="1"/>
      <c r="GB4208" s="1"/>
      <c r="GC4208" s="1"/>
      <c r="GD4208" s="1"/>
      <c r="GE4208" s="1"/>
      <c r="GF4208" s="1"/>
      <c r="GG4208" s="1"/>
      <c r="GH4208" s="1"/>
      <c r="GI4208" s="1"/>
      <c r="GJ4208" s="1"/>
      <c r="GK4208"/>
      <c r="GL4208"/>
      <c r="GM4208"/>
      <c r="GN4208"/>
      <c r="GO4208"/>
      <c r="GP4208"/>
      <c r="GQ4208"/>
      <c r="GR4208"/>
      <c r="GS4208"/>
      <c r="GT4208"/>
      <c r="GU4208"/>
      <c r="GV4208"/>
      <c r="GW4208"/>
      <c r="GX4208"/>
      <c r="GY4208"/>
      <c r="GZ4208"/>
      <c r="HA4208"/>
      <c r="HB4208"/>
      <c r="HC4208"/>
      <c r="HD4208"/>
      <c r="HE4208"/>
    </row>
    <row r="4209" spans="4:213" s="25" customFormat="1" x14ac:dyDescent="0.25">
      <c r="D4209" s="19"/>
      <c r="E4209" s="19"/>
      <c r="F4209" s="20"/>
      <c r="G4209" s="20"/>
      <c r="H4209" s="20"/>
      <c r="I4209" s="20"/>
      <c r="J4209" s="21"/>
      <c r="K4209" s="21"/>
      <c r="L4209" s="20"/>
      <c r="M4209" s="20"/>
      <c r="N4209" s="22"/>
      <c r="O4209" s="22"/>
      <c r="P4209" s="22"/>
      <c r="Q4209" s="22"/>
      <c r="R4209" s="19"/>
      <c r="S4209" s="19"/>
      <c r="T4209" s="19"/>
      <c r="U4209" s="20"/>
      <c r="V4209" s="20"/>
      <c r="W4209" s="20"/>
      <c r="X4209" s="27"/>
      <c r="Y4209" s="253"/>
      <c r="Z4209" s="30"/>
      <c r="AA4209" s="30"/>
      <c r="AB4209" s="31"/>
      <c r="AC4209" s="31"/>
      <c r="AD4209" s="31"/>
      <c r="AE4209" s="31"/>
      <c r="AF4209" s="31"/>
      <c r="AG4209" s="241"/>
      <c r="AH4209" s="31"/>
      <c r="AI4209" s="31"/>
      <c r="AJ4209" s="31"/>
      <c r="AK4209" s="31"/>
      <c r="AL4209" s="120"/>
      <c r="AQ4209" s="26"/>
      <c r="AW4209" s="19"/>
      <c r="AX4209" s="19"/>
      <c r="AY4209" s="19"/>
      <c r="AZ4209" s="19"/>
      <c r="BA4209" s="19"/>
      <c r="BB4209" s="19"/>
      <c r="BC4209" s="1"/>
      <c r="BD4209"/>
      <c r="BE4209"/>
      <c r="BF4209" s="1"/>
      <c r="BG4209"/>
      <c r="BH4209"/>
      <c r="BI4209"/>
      <c r="BJ4209" s="1"/>
      <c r="BK4209" s="1"/>
      <c r="BL4209"/>
      <c r="BM4209" s="1"/>
      <c r="BN4209" s="1"/>
      <c r="BO4209" s="1"/>
      <c r="BP4209" s="1"/>
      <c r="BQ4209" s="1"/>
      <c r="BR4209" s="1"/>
      <c r="BS4209" s="1"/>
      <c r="BT4209" s="22"/>
      <c r="BU4209" s="1"/>
      <c r="BV4209" s="1"/>
      <c r="BW4209" s="1"/>
      <c r="BX4209" s="1"/>
      <c r="BY4209" s="1"/>
      <c r="BZ4209" s="1"/>
      <c r="CA4209" s="1"/>
      <c r="CB4209" s="1"/>
      <c r="CC4209" s="1"/>
      <c r="CD4209" s="1"/>
      <c r="CE4209" s="1"/>
      <c r="CF4209" s="1"/>
      <c r="CG4209" s="1"/>
      <c r="CH4209" s="1"/>
      <c r="CI4209" s="1"/>
      <c r="CJ4209" s="1"/>
      <c r="CK4209" s="1"/>
      <c r="CL4209" s="1"/>
      <c r="CM4209" s="1"/>
      <c r="CN4209" s="1"/>
      <c r="CO4209" s="1"/>
      <c r="CP4209" s="1"/>
      <c r="CQ4209" s="1"/>
      <c r="CR4209" s="1"/>
      <c r="CS4209" s="1"/>
      <c r="CT4209" s="1"/>
      <c r="CU4209" s="1"/>
      <c r="CV4209" s="1"/>
      <c r="CW4209" s="1"/>
      <c r="CX4209" s="1"/>
      <c r="CY4209" s="1"/>
      <c r="CZ4209" s="1"/>
      <c r="DA4209" s="1"/>
      <c r="DB4209" s="1"/>
      <c r="DC4209" s="1"/>
      <c r="DD4209" s="1"/>
      <c r="DE4209" s="1"/>
      <c r="DF4209" s="1"/>
      <c r="DG4209" s="1"/>
      <c r="DH4209" s="1"/>
      <c r="DI4209" s="1"/>
      <c r="DJ4209" s="1"/>
      <c r="DK4209" s="1"/>
      <c r="DL4209" s="1"/>
      <c r="DM4209" s="1"/>
      <c r="DN4209" s="1"/>
      <c r="DO4209" s="1"/>
      <c r="DP4209" s="1"/>
      <c r="DQ4209" s="1"/>
      <c r="DR4209" s="1"/>
      <c r="DS4209" s="1"/>
      <c r="DT4209" s="1"/>
      <c r="DU4209" s="1"/>
      <c r="DV4209" s="1"/>
      <c r="DW4209" s="1"/>
      <c r="DX4209" s="1"/>
      <c r="DY4209" s="1"/>
      <c r="DZ4209" s="1"/>
      <c r="EA4209" s="1"/>
      <c r="EB4209" s="1"/>
      <c r="EC4209" s="1"/>
      <c r="ED4209" s="1"/>
      <c r="EE4209" s="1"/>
      <c r="EF4209" s="1"/>
      <c r="EG4209" s="1"/>
      <c r="EH4209" s="1"/>
      <c r="EI4209" s="1"/>
      <c r="EJ4209" s="1"/>
      <c r="EK4209" s="1"/>
      <c r="EL4209" s="1"/>
      <c r="EM4209" s="1"/>
      <c r="EN4209" s="1"/>
      <c r="EO4209" s="1"/>
      <c r="EP4209" s="1"/>
      <c r="EQ4209" s="1"/>
      <c r="ER4209" s="1"/>
      <c r="ES4209" s="1"/>
      <c r="ET4209" s="1"/>
      <c r="EU4209" s="1"/>
      <c r="EV4209" s="1"/>
      <c r="EW4209" s="1"/>
      <c r="EX4209" s="1"/>
      <c r="EY4209" s="1"/>
      <c r="EZ4209" s="1"/>
      <c r="FA4209" s="1"/>
      <c r="FB4209" s="1"/>
      <c r="FC4209" s="1"/>
      <c r="FD4209" s="1"/>
      <c r="FE4209" s="1"/>
      <c r="FF4209" s="1"/>
      <c r="FG4209" s="1"/>
      <c r="FH4209" s="1"/>
      <c r="FI4209" s="1"/>
      <c r="FJ4209" s="1"/>
      <c r="FK4209" s="1"/>
      <c r="FL4209" s="1"/>
      <c r="FM4209" s="1"/>
      <c r="FN4209" s="1"/>
      <c r="FO4209" s="1"/>
      <c r="FP4209" s="1"/>
      <c r="FQ4209" s="1"/>
      <c r="FR4209" s="1"/>
      <c r="FS4209" s="1"/>
      <c r="FT4209" s="1"/>
      <c r="FU4209" s="1"/>
      <c r="FV4209" s="1"/>
      <c r="FW4209" s="1"/>
      <c r="FX4209" s="1"/>
      <c r="FY4209" s="1"/>
      <c r="FZ4209" s="1"/>
      <c r="GA4209" s="1"/>
      <c r="GB4209" s="1"/>
      <c r="GC4209" s="1"/>
      <c r="GD4209" s="1"/>
      <c r="GE4209" s="1"/>
      <c r="GF4209" s="1"/>
      <c r="GG4209" s="1"/>
      <c r="GH4209" s="1"/>
      <c r="GI4209" s="1"/>
      <c r="GJ4209" s="1"/>
      <c r="GK4209"/>
      <c r="GL4209"/>
      <c r="GM4209"/>
      <c r="GN4209"/>
      <c r="GO4209"/>
      <c r="GP4209"/>
      <c r="GQ4209"/>
      <c r="GR4209"/>
      <c r="GS4209"/>
      <c r="GT4209"/>
      <c r="GU4209"/>
      <c r="GV4209"/>
      <c r="GW4209"/>
      <c r="GX4209"/>
      <c r="GY4209"/>
      <c r="GZ4209"/>
      <c r="HA4209"/>
      <c r="HB4209"/>
      <c r="HC4209"/>
      <c r="HD4209"/>
      <c r="HE4209"/>
    </row>
    <row r="4210" spans="4:213" s="25" customFormat="1" x14ac:dyDescent="0.25">
      <c r="D4210" s="19"/>
      <c r="E4210" s="19"/>
      <c r="F4210" s="20"/>
      <c r="G4210" s="20"/>
      <c r="H4210" s="20"/>
      <c r="I4210" s="20"/>
      <c r="J4210" s="21"/>
      <c r="K4210" s="21"/>
      <c r="L4210" s="20"/>
      <c r="M4210" s="20"/>
      <c r="N4210" s="22"/>
      <c r="O4210" s="22"/>
      <c r="P4210" s="22"/>
      <c r="Q4210" s="22"/>
      <c r="R4210" s="19"/>
      <c r="S4210" s="19"/>
      <c r="T4210" s="19"/>
      <c r="U4210" s="20"/>
      <c r="V4210" s="20"/>
      <c r="W4210" s="20"/>
      <c r="X4210" s="27"/>
      <c r="Y4210" s="253"/>
      <c r="Z4210" s="30"/>
      <c r="AA4210" s="30"/>
      <c r="AB4210" s="31"/>
      <c r="AC4210" s="31"/>
      <c r="AD4210" s="31"/>
      <c r="AE4210" s="31"/>
      <c r="AF4210" s="31"/>
      <c r="AG4210" s="241"/>
      <c r="AH4210" s="31"/>
      <c r="AI4210" s="31"/>
      <c r="AJ4210" s="31"/>
      <c r="AK4210" s="31"/>
      <c r="AL4210" s="120"/>
      <c r="AQ4210" s="26"/>
      <c r="AW4210" s="19"/>
      <c r="AX4210" s="19"/>
      <c r="AY4210" s="19"/>
      <c r="AZ4210" s="19"/>
      <c r="BA4210" s="19"/>
      <c r="BB4210" s="19"/>
      <c r="BC4210" s="1"/>
      <c r="BD4210"/>
      <c r="BE4210"/>
      <c r="BF4210" s="1"/>
      <c r="BG4210"/>
      <c r="BH4210"/>
      <c r="BI4210"/>
      <c r="BJ4210" s="1"/>
      <c r="BK4210" s="1"/>
      <c r="BL4210"/>
      <c r="BM4210" s="1"/>
      <c r="BN4210" s="1"/>
      <c r="BO4210" s="1"/>
      <c r="BP4210" s="1"/>
      <c r="BQ4210" s="1"/>
      <c r="BR4210" s="1"/>
      <c r="BS4210" s="1"/>
      <c r="BT4210" s="22"/>
      <c r="BU4210" s="1"/>
      <c r="BV4210" s="1"/>
      <c r="BW4210" s="1"/>
      <c r="BX4210" s="1"/>
      <c r="BY4210" s="1"/>
      <c r="BZ4210" s="1"/>
      <c r="CA4210" s="1"/>
      <c r="CB4210" s="1"/>
      <c r="CC4210" s="1"/>
      <c r="CD4210" s="1"/>
      <c r="CE4210" s="1"/>
      <c r="CF4210" s="1"/>
      <c r="CG4210" s="1"/>
      <c r="CH4210" s="1"/>
      <c r="CI4210" s="1"/>
      <c r="CJ4210" s="1"/>
      <c r="CK4210" s="1"/>
      <c r="CL4210" s="1"/>
      <c r="CM4210" s="1"/>
      <c r="CN4210" s="1"/>
      <c r="CO4210" s="1"/>
      <c r="CP4210" s="1"/>
      <c r="CQ4210" s="1"/>
      <c r="CR4210" s="1"/>
      <c r="CS4210" s="1"/>
      <c r="CT4210" s="1"/>
      <c r="CU4210" s="1"/>
      <c r="CV4210" s="1"/>
      <c r="CW4210" s="1"/>
      <c r="CX4210" s="1"/>
      <c r="CY4210" s="1"/>
      <c r="CZ4210" s="1"/>
      <c r="DA4210" s="1"/>
      <c r="DB4210" s="1"/>
      <c r="DC4210" s="1"/>
      <c r="DD4210" s="1"/>
      <c r="DE4210" s="1"/>
      <c r="DF4210" s="1"/>
      <c r="DG4210" s="1"/>
      <c r="DH4210" s="1"/>
      <c r="DI4210" s="1"/>
      <c r="DJ4210" s="1"/>
      <c r="DK4210" s="1"/>
      <c r="DL4210" s="1"/>
      <c r="DM4210" s="1"/>
      <c r="DN4210" s="1"/>
      <c r="DO4210" s="1"/>
      <c r="DP4210" s="1"/>
      <c r="DQ4210" s="1"/>
      <c r="DR4210" s="1"/>
      <c r="DS4210" s="1"/>
      <c r="DT4210" s="1"/>
      <c r="DU4210" s="1"/>
      <c r="DV4210" s="1"/>
      <c r="DW4210" s="1"/>
      <c r="DX4210" s="1"/>
      <c r="DY4210" s="1"/>
      <c r="DZ4210" s="1"/>
      <c r="EA4210" s="1"/>
      <c r="EB4210" s="1"/>
      <c r="EC4210" s="1"/>
      <c r="ED4210" s="1"/>
      <c r="EE4210" s="1"/>
      <c r="EF4210" s="1"/>
      <c r="EG4210" s="1"/>
      <c r="EH4210" s="1"/>
      <c r="EI4210" s="1"/>
      <c r="EJ4210" s="1"/>
      <c r="EK4210" s="1"/>
      <c r="EL4210" s="1"/>
      <c r="EM4210" s="1"/>
      <c r="EN4210" s="1"/>
      <c r="EO4210" s="1"/>
      <c r="EP4210" s="1"/>
      <c r="EQ4210" s="1"/>
      <c r="ER4210" s="1"/>
      <c r="ES4210" s="1"/>
      <c r="ET4210" s="1"/>
      <c r="EU4210" s="1"/>
      <c r="EV4210" s="1"/>
      <c r="EW4210" s="1"/>
      <c r="EX4210" s="1"/>
      <c r="EY4210" s="1"/>
      <c r="EZ4210" s="1"/>
      <c r="FA4210" s="1"/>
      <c r="FB4210" s="1"/>
      <c r="FC4210" s="1"/>
      <c r="FD4210" s="1"/>
      <c r="FE4210" s="1"/>
      <c r="FF4210" s="1"/>
      <c r="FG4210" s="1"/>
      <c r="FH4210" s="1"/>
      <c r="FI4210" s="1"/>
      <c r="FJ4210" s="1"/>
      <c r="FK4210" s="1"/>
      <c r="FL4210" s="1"/>
      <c r="FM4210" s="1"/>
      <c r="FN4210" s="1"/>
      <c r="FO4210" s="1"/>
      <c r="FP4210" s="1"/>
      <c r="FQ4210" s="1"/>
      <c r="FR4210" s="1"/>
      <c r="FS4210" s="1"/>
      <c r="FT4210" s="1"/>
      <c r="FU4210" s="1"/>
      <c r="FV4210" s="1"/>
      <c r="FW4210" s="1"/>
      <c r="FX4210" s="1"/>
      <c r="FY4210" s="1"/>
      <c r="FZ4210" s="1"/>
      <c r="GA4210" s="1"/>
      <c r="GB4210" s="1"/>
      <c r="GC4210" s="1"/>
      <c r="GD4210" s="1"/>
      <c r="GE4210" s="1"/>
      <c r="GF4210" s="1"/>
      <c r="GG4210" s="1"/>
      <c r="GH4210" s="1"/>
      <c r="GI4210" s="1"/>
      <c r="GJ4210" s="1"/>
      <c r="GK4210"/>
      <c r="GL4210"/>
      <c r="GM4210"/>
      <c r="GN4210"/>
      <c r="GO4210"/>
      <c r="GP4210"/>
      <c r="GQ4210"/>
      <c r="GR4210"/>
      <c r="GS4210"/>
      <c r="GT4210"/>
      <c r="GU4210"/>
      <c r="GV4210"/>
      <c r="GW4210"/>
      <c r="GX4210"/>
      <c r="GY4210"/>
      <c r="GZ4210"/>
      <c r="HA4210"/>
      <c r="HB4210"/>
      <c r="HC4210"/>
      <c r="HD4210"/>
      <c r="HE4210"/>
    </row>
    <row r="4211" spans="4:213" s="25" customFormat="1" x14ac:dyDescent="0.25">
      <c r="D4211" s="19"/>
      <c r="E4211" s="19"/>
      <c r="F4211" s="20"/>
      <c r="G4211" s="20"/>
      <c r="H4211" s="20"/>
      <c r="I4211" s="20"/>
      <c r="J4211" s="21"/>
      <c r="K4211" s="21"/>
      <c r="L4211" s="20"/>
      <c r="M4211" s="20"/>
      <c r="N4211" s="22"/>
      <c r="O4211" s="22"/>
      <c r="P4211" s="22"/>
      <c r="Q4211" s="22"/>
      <c r="R4211" s="19"/>
      <c r="S4211" s="19"/>
      <c r="T4211" s="19"/>
      <c r="U4211" s="20"/>
      <c r="V4211" s="20"/>
      <c r="W4211" s="20"/>
      <c r="X4211" s="27"/>
      <c r="Y4211" s="253"/>
      <c r="Z4211" s="30"/>
      <c r="AA4211" s="30"/>
      <c r="AB4211" s="31"/>
      <c r="AC4211" s="31"/>
      <c r="AD4211" s="31"/>
      <c r="AE4211" s="31"/>
      <c r="AF4211" s="31"/>
      <c r="AG4211" s="241"/>
      <c r="AH4211" s="31"/>
      <c r="AI4211" s="31"/>
      <c r="AJ4211" s="31"/>
      <c r="AK4211" s="31"/>
      <c r="AL4211" s="120"/>
      <c r="AQ4211" s="26"/>
      <c r="AW4211" s="19"/>
      <c r="AX4211" s="19"/>
      <c r="AY4211" s="19"/>
      <c r="AZ4211" s="19"/>
      <c r="BA4211" s="19"/>
      <c r="BB4211" s="19"/>
      <c r="BC4211" s="1"/>
      <c r="BD4211"/>
      <c r="BE4211"/>
      <c r="BF4211" s="1"/>
      <c r="BG4211"/>
      <c r="BH4211"/>
      <c r="BI4211"/>
      <c r="BJ4211" s="1"/>
      <c r="BK4211" s="1"/>
      <c r="BL4211"/>
      <c r="BM4211" s="1"/>
      <c r="BN4211" s="1"/>
      <c r="BO4211" s="1"/>
      <c r="BP4211" s="1"/>
      <c r="BQ4211" s="1"/>
      <c r="BR4211" s="1"/>
      <c r="BS4211" s="1"/>
      <c r="BT4211" s="22"/>
      <c r="BU4211" s="1"/>
      <c r="BV4211" s="1"/>
      <c r="BW4211" s="1"/>
      <c r="BX4211" s="1"/>
      <c r="BY4211" s="1"/>
      <c r="BZ4211" s="1"/>
      <c r="CA4211" s="1"/>
      <c r="CB4211" s="1"/>
      <c r="CC4211" s="1"/>
      <c r="CD4211" s="1"/>
      <c r="CE4211" s="1"/>
      <c r="CF4211" s="1"/>
      <c r="CG4211" s="1"/>
      <c r="CH4211" s="1"/>
      <c r="CI4211" s="1"/>
      <c r="CJ4211" s="1"/>
      <c r="CK4211" s="1"/>
      <c r="CL4211" s="1"/>
      <c r="CM4211" s="1"/>
      <c r="CN4211" s="1"/>
      <c r="CO4211" s="1"/>
      <c r="CP4211" s="1"/>
      <c r="CQ4211" s="1"/>
      <c r="CR4211" s="1"/>
      <c r="CS4211" s="1"/>
      <c r="CT4211" s="1"/>
      <c r="CU4211" s="1"/>
      <c r="CV4211" s="1"/>
      <c r="CW4211" s="1"/>
      <c r="CX4211" s="1"/>
      <c r="CY4211" s="1"/>
      <c r="CZ4211" s="1"/>
      <c r="DA4211" s="1"/>
      <c r="DB4211" s="1"/>
      <c r="DC4211" s="1"/>
      <c r="DD4211" s="1"/>
      <c r="DE4211" s="1"/>
      <c r="DF4211" s="1"/>
      <c r="DG4211" s="1"/>
      <c r="DH4211" s="1"/>
      <c r="DI4211" s="1"/>
      <c r="DJ4211" s="1"/>
      <c r="DK4211" s="1"/>
      <c r="DL4211" s="1"/>
      <c r="DM4211" s="1"/>
      <c r="DN4211" s="1"/>
      <c r="DO4211" s="1"/>
      <c r="DP4211" s="1"/>
      <c r="DQ4211" s="1"/>
      <c r="DR4211" s="1"/>
      <c r="DS4211" s="1"/>
      <c r="DT4211" s="1"/>
      <c r="DU4211" s="1"/>
      <c r="DV4211" s="1"/>
      <c r="DW4211" s="1"/>
      <c r="DX4211" s="1"/>
      <c r="DY4211" s="1"/>
      <c r="DZ4211" s="1"/>
      <c r="EA4211" s="1"/>
      <c r="EB4211" s="1"/>
      <c r="EC4211" s="1"/>
      <c r="ED4211" s="1"/>
      <c r="EE4211" s="1"/>
      <c r="EF4211" s="1"/>
      <c r="EG4211" s="1"/>
      <c r="EH4211" s="1"/>
      <c r="EI4211" s="1"/>
      <c r="EJ4211" s="1"/>
      <c r="EK4211" s="1"/>
      <c r="EL4211" s="1"/>
      <c r="EM4211" s="1"/>
      <c r="EN4211" s="1"/>
      <c r="EO4211" s="1"/>
      <c r="EP4211" s="1"/>
      <c r="EQ4211" s="1"/>
      <c r="ER4211" s="1"/>
      <c r="ES4211" s="1"/>
      <c r="ET4211" s="1"/>
      <c r="EU4211" s="1"/>
      <c r="EV4211" s="1"/>
      <c r="EW4211" s="1"/>
      <c r="EX4211" s="1"/>
      <c r="EY4211" s="1"/>
      <c r="EZ4211" s="1"/>
      <c r="FA4211" s="1"/>
      <c r="FB4211" s="1"/>
      <c r="FC4211" s="1"/>
      <c r="FD4211" s="1"/>
      <c r="FE4211" s="1"/>
      <c r="FF4211" s="1"/>
      <c r="FG4211" s="1"/>
      <c r="FH4211" s="1"/>
      <c r="FI4211" s="1"/>
      <c r="FJ4211" s="1"/>
      <c r="FK4211" s="1"/>
      <c r="FL4211" s="1"/>
      <c r="FM4211" s="1"/>
      <c r="FN4211" s="1"/>
      <c r="FO4211" s="1"/>
      <c r="FP4211" s="1"/>
      <c r="FQ4211" s="1"/>
      <c r="FR4211" s="1"/>
      <c r="FS4211" s="1"/>
      <c r="FT4211" s="1"/>
      <c r="FU4211" s="1"/>
      <c r="FV4211" s="1"/>
      <c r="FW4211" s="1"/>
      <c r="FX4211" s="1"/>
      <c r="FY4211" s="1"/>
      <c r="FZ4211" s="1"/>
      <c r="GA4211" s="1"/>
      <c r="GB4211" s="1"/>
      <c r="GC4211" s="1"/>
      <c r="GD4211" s="1"/>
      <c r="GE4211" s="1"/>
      <c r="GF4211" s="1"/>
      <c r="GG4211" s="1"/>
      <c r="GH4211" s="1"/>
      <c r="GI4211" s="1"/>
      <c r="GJ4211" s="1"/>
      <c r="GK4211"/>
      <c r="GL4211"/>
      <c r="GM4211"/>
      <c r="GN4211"/>
      <c r="GO4211"/>
      <c r="GP4211"/>
      <c r="GQ4211"/>
      <c r="GR4211"/>
      <c r="GS4211"/>
      <c r="GT4211"/>
      <c r="GU4211"/>
      <c r="GV4211"/>
      <c r="GW4211"/>
      <c r="GX4211"/>
      <c r="GY4211"/>
      <c r="GZ4211"/>
      <c r="HA4211"/>
      <c r="HB4211"/>
      <c r="HC4211"/>
      <c r="HD4211"/>
      <c r="HE4211"/>
    </row>
    <row r="4212" spans="4:213" s="25" customFormat="1" x14ac:dyDescent="0.25">
      <c r="D4212" s="19"/>
      <c r="E4212" s="19"/>
      <c r="F4212" s="20"/>
      <c r="G4212" s="20"/>
      <c r="H4212" s="20"/>
      <c r="I4212" s="20"/>
      <c r="J4212" s="21"/>
      <c r="K4212" s="21"/>
      <c r="L4212" s="20"/>
      <c r="M4212" s="20"/>
      <c r="N4212" s="22"/>
      <c r="O4212" s="22"/>
      <c r="P4212" s="22"/>
      <c r="Q4212" s="22"/>
      <c r="R4212" s="19"/>
      <c r="S4212" s="19"/>
      <c r="T4212" s="19"/>
      <c r="U4212" s="20"/>
      <c r="V4212" s="20"/>
      <c r="W4212" s="20"/>
      <c r="X4212" s="27"/>
      <c r="Y4212" s="253"/>
      <c r="Z4212" s="30"/>
      <c r="AA4212" s="30"/>
      <c r="AB4212" s="31"/>
      <c r="AC4212" s="31"/>
      <c r="AD4212" s="31"/>
      <c r="AE4212" s="31"/>
      <c r="AF4212" s="31"/>
      <c r="AG4212" s="241"/>
      <c r="AH4212" s="31"/>
      <c r="AI4212" s="31"/>
      <c r="AJ4212" s="31"/>
      <c r="AK4212" s="31"/>
      <c r="AL4212" s="120"/>
      <c r="AQ4212" s="26"/>
      <c r="AW4212" s="19"/>
      <c r="AX4212" s="19"/>
      <c r="AY4212" s="19"/>
      <c r="AZ4212" s="19"/>
      <c r="BA4212" s="19"/>
      <c r="BB4212" s="19"/>
      <c r="BC4212" s="1"/>
      <c r="BD4212"/>
      <c r="BE4212"/>
      <c r="BF4212" s="1"/>
      <c r="BG4212"/>
      <c r="BH4212"/>
      <c r="BI4212"/>
      <c r="BJ4212" s="1"/>
      <c r="BK4212" s="1"/>
      <c r="BL4212"/>
      <c r="BM4212" s="1"/>
      <c r="BN4212" s="1"/>
      <c r="BO4212" s="1"/>
      <c r="BP4212" s="1"/>
      <c r="BQ4212" s="1"/>
      <c r="BR4212" s="1"/>
      <c r="BS4212" s="1"/>
      <c r="BT4212" s="22"/>
      <c r="BU4212" s="1"/>
      <c r="BV4212" s="1"/>
      <c r="BW4212" s="1"/>
      <c r="BX4212" s="1"/>
      <c r="BY4212" s="1"/>
      <c r="BZ4212" s="1"/>
      <c r="CA4212" s="1"/>
      <c r="CB4212" s="1"/>
      <c r="CC4212" s="1"/>
      <c r="CD4212" s="1"/>
      <c r="CE4212" s="1"/>
      <c r="CF4212" s="1"/>
      <c r="CG4212" s="1"/>
      <c r="CH4212" s="1"/>
      <c r="CI4212" s="1"/>
      <c r="CJ4212" s="1"/>
      <c r="CK4212" s="1"/>
      <c r="CL4212" s="1"/>
      <c r="CM4212" s="1"/>
      <c r="CN4212" s="1"/>
      <c r="CO4212" s="1"/>
      <c r="CP4212" s="1"/>
      <c r="CQ4212" s="1"/>
      <c r="CR4212" s="1"/>
      <c r="CS4212" s="1"/>
      <c r="CT4212" s="1"/>
      <c r="CU4212" s="1"/>
      <c r="CV4212" s="1"/>
      <c r="CW4212" s="1"/>
      <c r="CX4212" s="1"/>
      <c r="CY4212" s="1"/>
      <c r="CZ4212" s="1"/>
      <c r="DA4212" s="1"/>
      <c r="DB4212" s="1"/>
      <c r="DC4212" s="1"/>
      <c r="DD4212" s="1"/>
      <c r="DE4212" s="1"/>
      <c r="DF4212" s="1"/>
      <c r="DG4212" s="1"/>
      <c r="DH4212" s="1"/>
      <c r="DI4212" s="1"/>
      <c r="DJ4212" s="1"/>
      <c r="DK4212" s="1"/>
      <c r="DL4212" s="1"/>
      <c r="DM4212" s="1"/>
      <c r="DN4212" s="1"/>
      <c r="DO4212" s="1"/>
      <c r="DP4212" s="1"/>
      <c r="DQ4212" s="1"/>
      <c r="DR4212" s="1"/>
      <c r="DS4212" s="1"/>
      <c r="DT4212" s="1"/>
      <c r="DU4212" s="1"/>
      <c r="DV4212" s="1"/>
      <c r="DW4212" s="1"/>
      <c r="DX4212" s="1"/>
      <c r="DY4212" s="1"/>
      <c r="DZ4212" s="1"/>
      <c r="EA4212" s="1"/>
      <c r="EB4212" s="1"/>
      <c r="EC4212" s="1"/>
      <c r="ED4212" s="1"/>
      <c r="EE4212" s="1"/>
      <c r="EF4212" s="1"/>
      <c r="EG4212" s="1"/>
      <c r="EH4212" s="1"/>
      <c r="EI4212" s="1"/>
      <c r="EJ4212" s="1"/>
      <c r="EK4212" s="1"/>
      <c r="EL4212" s="1"/>
      <c r="EM4212" s="1"/>
      <c r="EN4212" s="1"/>
      <c r="EO4212" s="1"/>
      <c r="EP4212" s="1"/>
      <c r="EQ4212" s="1"/>
      <c r="ER4212" s="1"/>
      <c r="ES4212" s="1"/>
      <c r="ET4212" s="1"/>
      <c r="EU4212" s="1"/>
      <c r="EV4212" s="1"/>
      <c r="EW4212" s="1"/>
      <c r="EX4212" s="1"/>
      <c r="EY4212" s="1"/>
      <c r="EZ4212" s="1"/>
      <c r="FA4212" s="1"/>
      <c r="FB4212" s="1"/>
      <c r="FC4212" s="1"/>
      <c r="FD4212" s="1"/>
      <c r="FE4212" s="1"/>
      <c r="FF4212" s="1"/>
      <c r="FG4212" s="1"/>
      <c r="FH4212" s="1"/>
      <c r="FI4212" s="1"/>
      <c r="FJ4212" s="1"/>
      <c r="FK4212" s="1"/>
      <c r="FL4212" s="1"/>
      <c r="FM4212" s="1"/>
      <c r="FN4212" s="1"/>
      <c r="FO4212" s="1"/>
      <c r="FP4212" s="1"/>
      <c r="FQ4212" s="1"/>
      <c r="FR4212" s="1"/>
      <c r="FS4212" s="1"/>
      <c r="FT4212" s="1"/>
      <c r="FU4212" s="1"/>
      <c r="FV4212" s="1"/>
      <c r="FW4212" s="1"/>
      <c r="FX4212" s="1"/>
      <c r="FY4212" s="1"/>
      <c r="FZ4212" s="1"/>
      <c r="GA4212" s="1"/>
      <c r="GB4212" s="1"/>
      <c r="GC4212" s="1"/>
      <c r="GD4212" s="1"/>
      <c r="GE4212" s="1"/>
      <c r="GF4212" s="1"/>
      <c r="GG4212" s="1"/>
      <c r="GH4212" s="1"/>
      <c r="GI4212" s="1"/>
      <c r="GJ4212" s="1"/>
      <c r="GK4212"/>
      <c r="GL4212"/>
      <c r="GM4212"/>
      <c r="GN4212"/>
      <c r="GO4212"/>
      <c r="GP4212"/>
      <c r="GQ4212"/>
      <c r="GR4212"/>
      <c r="GS4212"/>
      <c r="GT4212"/>
      <c r="GU4212"/>
      <c r="GV4212"/>
      <c r="GW4212"/>
      <c r="GX4212"/>
      <c r="GY4212"/>
      <c r="GZ4212"/>
      <c r="HA4212"/>
      <c r="HB4212"/>
      <c r="HC4212"/>
      <c r="HD4212"/>
      <c r="HE4212"/>
    </row>
    <row r="4213" spans="4:213" s="25" customFormat="1" x14ac:dyDescent="0.25">
      <c r="D4213" s="19"/>
      <c r="E4213" s="19"/>
      <c r="F4213" s="20"/>
      <c r="G4213" s="20"/>
      <c r="H4213" s="20"/>
      <c r="I4213" s="20"/>
      <c r="J4213" s="21"/>
      <c r="K4213" s="21"/>
      <c r="L4213" s="20"/>
      <c r="M4213" s="20"/>
      <c r="N4213" s="22"/>
      <c r="O4213" s="22"/>
      <c r="P4213" s="22"/>
      <c r="Q4213" s="22"/>
      <c r="R4213" s="19"/>
      <c r="S4213" s="19"/>
      <c r="T4213" s="19"/>
      <c r="U4213" s="20"/>
      <c r="V4213" s="20"/>
      <c r="W4213" s="20"/>
      <c r="X4213" s="27"/>
      <c r="Y4213" s="253"/>
      <c r="Z4213" s="30"/>
      <c r="AA4213" s="30"/>
      <c r="AB4213" s="31"/>
      <c r="AC4213" s="31"/>
      <c r="AD4213" s="31"/>
      <c r="AE4213" s="31"/>
      <c r="AF4213" s="31"/>
      <c r="AG4213" s="241"/>
      <c r="AH4213" s="31"/>
      <c r="AI4213" s="31"/>
      <c r="AJ4213" s="31"/>
      <c r="AK4213" s="31"/>
      <c r="AL4213" s="120"/>
      <c r="AQ4213" s="26"/>
      <c r="AW4213" s="19"/>
      <c r="AX4213" s="19"/>
      <c r="AY4213" s="19"/>
      <c r="AZ4213" s="19"/>
      <c r="BA4213" s="19"/>
      <c r="BB4213" s="19"/>
      <c r="BC4213" s="1"/>
      <c r="BD4213"/>
      <c r="BE4213"/>
      <c r="BF4213" s="1"/>
      <c r="BG4213"/>
      <c r="BH4213"/>
      <c r="BI4213"/>
      <c r="BJ4213" s="1"/>
      <c r="BK4213" s="1"/>
      <c r="BL4213"/>
      <c r="BM4213" s="1"/>
      <c r="BN4213" s="1"/>
      <c r="BO4213" s="1"/>
      <c r="BP4213" s="1"/>
      <c r="BQ4213" s="1"/>
      <c r="BR4213" s="1"/>
      <c r="BS4213" s="1"/>
      <c r="BT4213" s="22"/>
      <c r="BU4213" s="1"/>
      <c r="BV4213" s="1"/>
      <c r="BW4213" s="1"/>
      <c r="BX4213" s="1"/>
      <c r="BY4213" s="1"/>
      <c r="BZ4213" s="1"/>
      <c r="CA4213" s="1"/>
      <c r="CB4213" s="1"/>
      <c r="CC4213" s="1"/>
      <c r="CD4213" s="1"/>
      <c r="CE4213" s="1"/>
      <c r="CF4213" s="1"/>
      <c r="CG4213" s="1"/>
      <c r="CH4213" s="1"/>
      <c r="CI4213" s="1"/>
      <c r="CJ4213" s="1"/>
      <c r="CK4213" s="1"/>
      <c r="CL4213" s="1"/>
      <c r="CM4213" s="1"/>
      <c r="CN4213" s="1"/>
      <c r="CO4213" s="1"/>
      <c r="CP4213" s="1"/>
      <c r="CQ4213" s="1"/>
      <c r="CR4213" s="1"/>
      <c r="CS4213" s="1"/>
      <c r="CT4213" s="1"/>
      <c r="CU4213" s="1"/>
      <c r="CV4213" s="1"/>
      <c r="CW4213" s="1"/>
      <c r="CX4213" s="1"/>
      <c r="CY4213" s="1"/>
      <c r="CZ4213" s="1"/>
      <c r="DA4213" s="1"/>
      <c r="DB4213" s="1"/>
      <c r="DC4213" s="1"/>
      <c r="DD4213" s="1"/>
      <c r="DE4213" s="1"/>
      <c r="DF4213" s="1"/>
      <c r="DG4213" s="1"/>
      <c r="DH4213" s="1"/>
      <c r="DI4213" s="1"/>
      <c r="DJ4213" s="1"/>
      <c r="DK4213" s="1"/>
      <c r="DL4213" s="1"/>
      <c r="DM4213" s="1"/>
      <c r="DN4213" s="1"/>
      <c r="DO4213" s="1"/>
      <c r="DP4213" s="1"/>
      <c r="DQ4213" s="1"/>
      <c r="DR4213" s="1"/>
      <c r="DS4213" s="1"/>
      <c r="DT4213" s="1"/>
      <c r="DU4213" s="1"/>
      <c r="DV4213" s="1"/>
      <c r="DW4213" s="1"/>
      <c r="DX4213" s="1"/>
      <c r="DY4213" s="1"/>
      <c r="DZ4213" s="1"/>
      <c r="EA4213" s="1"/>
      <c r="EB4213" s="1"/>
      <c r="EC4213" s="1"/>
      <c r="ED4213" s="1"/>
      <c r="EE4213" s="1"/>
      <c r="EF4213" s="1"/>
      <c r="EG4213" s="1"/>
      <c r="EH4213" s="1"/>
      <c r="EI4213" s="1"/>
      <c r="EJ4213" s="1"/>
      <c r="EK4213" s="1"/>
      <c r="EL4213" s="1"/>
      <c r="EM4213" s="1"/>
      <c r="EN4213" s="1"/>
      <c r="EO4213" s="1"/>
      <c r="EP4213" s="1"/>
      <c r="EQ4213" s="1"/>
      <c r="ER4213" s="1"/>
      <c r="ES4213" s="1"/>
      <c r="ET4213" s="1"/>
      <c r="EU4213" s="1"/>
      <c r="EV4213" s="1"/>
      <c r="EW4213" s="1"/>
      <c r="EX4213" s="1"/>
      <c r="EY4213" s="1"/>
      <c r="EZ4213" s="1"/>
      <c r="FA4213" s="1"/>
      <c r="FB4213" s="1"/>
      <c r="FC4213" s="1"/>
      <c r="FD4213" s="1"/>
      <c r="FE4213" s="1"/>
      <c r="FF4213" s="1"/>
      <c r="FG4213" s="1"/>
      <c r="FH4213" s="1"/>
      <c r="FI4213" s="1"/>
      <c r="FJ4213" s="1"/>
      <c r="FK4213" s="1"/>
      <c r="FL4213" s="1"/>
      <c r="FM4213" s="1"/>
      <c r="FN4213" s="1"/>
      <c r="FO4213" s="1"/>
      <c r="FP4213" s="1"/>
      <c r="FQ4213" s="1"/>
      <c r="FR4213" s="1"/>
      <c r="FS4213" s="1"/>
      <c r="FT4213" s="1"/>
      <c r="FU4213" s="1"/>
      <c r="FV4213" s="1"/>
      <c r="FW4213" s="1"/>
      <c r="FX4213" s="1"/>
      <c r="FY4213" s="1"/>
      <c r="FZ4213" s="1"/>
      <c r="GA4213" s="1"/>
      <c r="GB4213" s="1"/>
      <c r="GC4213" s="1"/>
      <c r="GD4213" s="1"/>
      <c r="GE4213" s="1"/>
      <c r="GF4213" s="1"/>
      <c r="GG4213" s="1"/>
      <c r="GH4213" s="1"/>
      <c r="GI4213" s="1"/>
      <c r="GJ4213" s="1"/>
      <c r="GK4213"/>
      <c r="GL4213"/>
      <c r="GM4213"/>
      <c r="GN4213"/>
      <c r="GO4213"/>
      <c r="GP4213"/>
      <c r="GQ4213"/>
      <c r="GR4213"/>
      <c r="GS4213"/>
      <c r="GT4213"/>
      <c r="GU4213"/>
      <c r="GV4213"/>
      <c r="GW4213"/>
      <c r="GX4213"/>
      <c r="GY4213"/>
      <c r="GZ4213"/>
      <c r="HA4213"/>
      <c r="HB4213"/>
      <c r="HC4213"/>
      <c r="HD4213"/>
      <c r="HE4213"/>
    </row>
    <row r="4214" spans="4:213" s="25" customFormat="1" x14ac:dyDescent="0.25">
      <c r="D4214" s="19"/>
      <c r="E4214" s="19"/>
      <c r="F4214" s="20"/>
      <c r="G4214" s="20"/>
      <c r="H4214" s="20"/>
      <c r="I4214" s="20"/>
      <c r="J4214" s="21"/>
      <c r="K4214" s="21"/>
      <c r="L4214" s="20"/>
      <c r="M4214" s="20"/>
      <c r="N4214" s="22"/>
      <c r="O4214" s="22"/>
      <c r="P4214" s="22"/>
      <c r="Q4214" s="22"/>
      <c r="R4214" s="19"/>
      <c r="S4214" s="19"/>
      <c r="T4214" s="19"/>
      <c r="U4214" s="20"/>
      <c r="V4214" s="20"/>
      <c r="W4214" s="20"/>
      <c r="X4214" s="27"/>
      <c r="Y4214" s="253"/>
      <c r="Z4214" s="30"/>
      <c r="AA4214" s="30"/>
      <c r="AB4214" s="31"/>
      <c r="AC4214" s="31"/>
      <c r="AD4214" s="31"/>
      <c r="AE4214" s="31"/>
      <c r="AF4214" s="31"/>
      <c r="AG4214" s="241"/>
      <c r="AH4214" s="31"/>
      <c r="AI4214" s="31"/>
      <c r="AJ4214" s="31"/>
      <c r="AK4214" s="31"/>
      <c r="AL4214" s="120"/>
      <c r="AQ4214" s="26"/>
      <c r="AW4214" s="19"/>
      <c r="AX4214" s="19"/>
      <c r="AY4214" s="19"/>
      <c r="AZ4214" s="19"/>
      <c r="BA4214" s="19"/>
      <c r="BB4214" s="19"/>
      <c r="BC4214" s="1"/>
      <c r="BD4214"/>
      <c r="BE4214"/>
      <c r="BF4214" s="1"/>
      <c r="BG4214"/>
      <c r="BH4214"/>
      <c r="BI4214"/>
      <c r="BJ4214" s="1"/>
      <c r="BK4214" s="1"/>
      <c r="BL4214"/>
      <c r="BM4214" s="1"/>
      <c r="BN4214" s="1"/>
      <c r="BO4214" s="1"/>
      <c r="BP4214" s="1"/>
      <c r="BQ4214" s="1"/>
      <c r="BR4214" s="1"/>
      <c r="BS4214" s="1"/>
      <c r="BT4214" s="22"/>
      <c r="BU4214" s="1"/>
      <c r="BV4214" s="1"/>
      <c r="BW4214" s="1"/>
      <c r="BX4214" s="1"/>
      <c r="BY4214" s="1"/>
      <c r="BZ4214" s="1"/>
      <c r="CA4214" s="1"/>
      <c r="CB4214" s="1"/>
      <c r="CC4214" s="1"/>
      <c r="CD4214" s="1"/>
      <c r="CE4214" s="1"/>
      <c r="CF4214" s="1"/>
      <c r="CG4214" s="1"/>
      <c r="CH4214" s="1"/>
      <c r="CI4214" s="1"/>
      <c r="CJ4214" s="1"/>
      <c r="CK4214" s="1"/>
      <c r="CL4214" s="1"/>
      <c r="CM4214" s="1"/>
      <c r="CN4214" s="1"/>
      <c r="CO4214" s="1"/>
      <c r="CP4214" s="1"/>
      <c r="CQ4214" s="1"/>
      <c r="CR4214" s="1"/>
      <c r="CS4214" s="1"/>
      <c r="CT4214" s="1"/>
      <c r="CU4214" s="1"/>
      <c r="CV4214" s="1"/>
      <c r="CW4214" s="1"/>
      <c r="CX4214" s="1"/>
      <c r="CY4214" s="1"/>
      <c r="CZ4214" s="1"/>
      <c r="DA4214" s="1"/>
      <c r="DB4214" s="1"/>
      <c r="DC4214" s="1"/>
      <c r="DD4214" s="1"/>
      <c r="DE4214" s="1"/>
      <c r="DF4214" s="1"/>
      <c r="DG4214" s="1"/>
      <c r="DH4214" s="1"/>
      <c r="DI4214" s="1"/>
      <c r="DJ4214" s="1"/>
      <c r="DK4214" s="1"/>
      <c r="DL4214" s="1"/>
      <c r="DM4214" s="1"/>
      <c r="DN4214" s="1"/>
      <c r="DO4214" s="1"/>
      <c r="DP4214" s="1"/>
      <c r="DQ4214" s="1"/>
      <c r="DR4214" s="1"/>
      <c r="DS4214" s="1"/>
      <c r="DT4214" s="1"/>
      <c r="DU4214" s="1"/>
      <c r="DV4214" s="1"/>
      <c r="DW4214" s="1"/>
      <c r="DX4214" s="1"/>
      <c r="DY4214" s="1"/>
      <c r="DZ4214" s="1"/>
      <c r="EA4214" s="1"/>
      <c r="EB4214" s="1"/>
      <c r="EC4214" s="1"/>
      <c r="ED4214" s="1"/>
      <c r="EE4214" s="1"/>
      <c r="EF4214" s="1"/>
      <c r="EG4214" s="1"/>
      <c r="EH4214" s="1"/>
      <c r="EI4214" s="1"/>
      <c r="EJ4214" s="1"/>
      <c r="EK4214" s="1"/>
      <c r="EL4214" s="1"/>
      <c r="EM4214" s="1"/>
      <c r="EN4214" s="1"/>
      <c r="EO4214" s="1"/>
      <c r="EP4214" s="1"/>
      <c r="EQ4214" s="1"/>
      <c r="ER4214" s="1"/>
      <c r="ES4214" s="1"/>
      <c r="ET4214" s="1"/>
      <c r="EU4214" s="1"/>
      <c r="EV4214" s="1"/>
      <c r="EW4214" s="1"/>
      <c r="EX4214" s="1"/>
      <c r="EY4214" s="1"/>
      <c r="EZ4214" s="1"/>
      <c r="FA4214" s="1"/>
      <c r="FB4214" s="1"/>
      <c r="FC4214" s="1"/>
      <c r="FD4214" s="1"/>
      <c r="FE4214" s="1"/>
      <c r="FF4214" s="1"/>
      <c r="FG4214" s="1"/>
      <c r="FH4214" s="1"/>
      <c r="FI4214" s="1"/>
      <c r="FJ4214" s="1"/>
      <c r="FK4214" s="1"/>
      <c r="FL4214" s="1"/>
      <c r="FM4214" s="1"/>
      <c r="FN4214" s="1"/>
      <c r="FO4214" s="1"/>
      <c r="FP4214" s="1"/>
      <c r="FQ4214" s="1"/>
      <c r="FR4214" s="1"/>
      <c r="FS4214" s="1"/>
      <c r="FT4214" s="1"/>
      <c r="FU4214" s="1"/>
      <c r="FV4214" s="1"/>
      <c r="FW4214" s="1"/>
      <c r="FX4214" s="1"/>
      <c r="FY4214" s="1"/>
      <c r="FZ4214" s="1"/>
      <c r="GA4214" s="1"/>
      <c r="GB4214" s="1"/>
      <c r="GC4214" s="1"/>
      <c r="GD4214" s="1"/>
      <c r="GE4214" s="1"/>
      <c r="GF4214" s="1"/>
      <c r="GG4214" s="1"/>
      <c r="GH4214" s="1"/>
      <c r="GI4214" s="1"/>
      <c r="GJ4214" s="1"/>
      <c r="GK4214"/>
      <c r="GL4214"/>
      <c r="GM4214"/>
      <c r="GN4214"/>
      <c r="GO4214"/>
      <c r="GP4214"/>
      <c r="GQ4214"/>
      <c r="GR4214"/>
      <c r="GS4214"/>
      <c r="GT4214"/>
      <c r="GU4214"/>
      <c r="GV4214"/>
      <c r="GW4214"/>
      <c r="GX4214"/>
      <c r="GY4214"/>
      <c r="GZ4214"/>
      <c r="HA4214"/>
      <c r="HB4214"/>
      <c r="HC4214"/>
      <c r="HD4214"/>
      <c r="HE4214"/>
    </row>
    <row r="4215" spans="4:213" s="25" customFormat="1" x14ac:dyDescent="0.25">
      <c r="D4215" s="19"/>
      <c r="E4215" s="19"/>
      <c r="F4215" s="20"/>
      <c r="G4215" s="20"/>
      <c r="H4215" s="20"/>
      <c r="I4215" s="20"/>
      <c r="J4215" s="21"/>
      <c r="K4215" s="21"/>
      <c r="L4215" s="20"/>
      <c r="M4215" s="20"/>
      <c r="N4215" s="22"/>
      <c r="O4215" s="22"/>
      <c r="P4215" s="22"/>
      <c r="Q4215" s="22"/>
      <c r="R4215" s="19"/>
      <c r="S4215" s="19"/>
      <c r="T4215" s="19"/>
      <c r="U4215" s="20"/>
      <c r="V4215" s="20"/>
      <c r="W4215" s="20"/>
      <c r="X4215" s="27"/>
      <c r="Y4215" s="253"/>
      <c r="Z4215" s="30"/>
      <c r="AA4215" s="30"/>
      <c r="AB4215" s="31"/>
      <c r="AC4215" s="31"/>
      <c r="AD4215" s="31"/>
      <c r="AE4215" s="31"/>
      <c r="AF4215" s="31"/>
      <c r="AG4215" s="241"/>
      <c r="AH4215" s="31"/>
      <c r="AI4215" s="31"/>
      <c r="AJ4215" s="31"/>
      <c r="AK4215" s="31"/>
      <c r="AL4215" s="120"/>
      <c r="AQ4215" s="26"/>
      <c r="AW4215" s="19"/>
      <c r="AX4215" s="19"/>
      <c r="AY4215" s="19"/>
      <c r="AZ4215" s="19"/>
      <c r="BA4215" s="19"/>
      <c r="BB4215" s="19"/>
      <c r="BC4215" s="1"/>
      <c r="BD4215"/>
      <c r="BE4215"/>
      <c r="BF4215" s="1"/>
      <c r="BG4215"/>
      <c r="BH4215"/>
      <c r="BI4215"/>
      <c r="BJ4215" s="1"/>
      <c r="BK4215" s="1"/>
      <c r="BL4215"/>
      <c r="BM4215" s="1"/>
      <c r="BN4215" s="1"/>
      <c r="BO4215" s="1"/>
      <c r="BP4215" s="1"/>
      <c r="BQ4215" s="1"/>
      <c r="BR4215" s="1"/>
      <c r="BS4215" s="1"/>
      <c r="BT4215" s="22"/>
      <c r="BU4215" s="1"/>
      <c r="BV4215" s="1"/>
      <c r="BW4215" s="1"/>
      <c r="BX4215" s="1"/>
      <c r="BY4215" s="1"/>
      <c r="BZ4215" s="1"/>
      <c r="CA4215" s="1"/>
      <c r="CB4215" s="1"/>
      <c r="CC4215" s="1"/>
      <c r="CD4215" s="1"/>
      <c r="CE4215" s="1"/>
      <c r="CF4215" s="1"/>
      <c r="CG4215" s="1"/>
      <c r="CH4215" s="1"/>
      <c r="CI4215" s="1"/>
      <c r="CJ4215" s="1"/>
      <c r="CK4215" s="1"/>
      <c r="CL4215" s="1"/>
      <c r="CM4215" s="1"/>
      <c r="CN4215" s="1"/>
      <c r="CO4215" s="1"/>
      <c r="CP4215" s="1"/>
      <c r="CQ4215" s="1"/>
      <c r="CR4215" s="1"/>
      <c r="CS4215" s="1"/>
      <c r="CT4215" s="1"/>
      <c r="CU4215" s="1"/>
      <c r="CV4215" s="1"/>
      <c r="CW4215" s="1"/>
      <c r="CX4215" s="1"/>
      <c r="CY4215" s="1"/>
      <c r="CZ4215" s="1"/>
      <c r="DA4215" s="1"/>
      <c r="DB4215" s="1"/>
      <c r="DC4215" s="1"/>
      <c r="DD4215" s="1"/>
      <c r="DE4215" s="1"/>
      <c r="DF4215" s="1"/>
      <c r="DG4215" s="1"/>
      <c r="DH4215" s="1"/>
      <c r="DI4215" s="1"/>
      <c r="DJ4215" s="1"/>
      <c r="DK4215" s="1"/>
      <c r="DL4215" s="1"/>
      <c r="DM4215" s="1"/>
      <c r="DN4215" s="1"/>
      <c r="DO4215" s="1"/>
      <c r="DP4215" s="1"/>
      <c r="DQ4215" s="1"/>
      <c r="DR4215" s="1"/>
      <c r="DS4215" s="1"/>
      <c r="DT4215" s="1"/>
      <c r="DU4215" s="1"/>
      <c r="DV4215" s="1"/>
      <c r="DW4215" s="1"/>
      <c r="DX4215" s="1"/>
      <c r="DY4215" s="1"/>
      <c r="DZ4215" s="1"/>
      <c r="EA4215" s="1"/>
      <c r="EB4215" s="1"/>
      <c r="EC4215" s="1"/>
      <c r="ED4215" s="1"/>
      <c r="EE4215" s="1"/>
      <c r="EF4215" s="1"/>
      <c r="EG4215" s="1"/>
      <c r="EH4215" s="1"/>
      <c r="EI4215" s="1"/>
      <c r="EJ4215" s="1"/>
      <c r="EK4215" s="1"/>
      <c r="EL4215" s="1"/>
      <c r="EM4215" s="1"/>
      <c r="EN4215" s="1"/>
      <c r="EO4215" s="1"/>
      <c r="EP4215" s="1"/>
      <c r="EQ4215" s="1"/>
      <c r="ER4215" s="1"/>
      <c r="ES4215" s="1"/>
      <c r="ET4215" s="1"/>
      <c r="EU4215" s="1"/>
      <c r="EV4215" s="1"/>
      <c r="EW4215" s="1"/>
      <c r="EX4215" s="1"/>
      <c r="EY4215" s="1"/>
      <c r="EZ4215" s="1"/>
      <c r="FA4215" s="1"/>
      <c r="FB4215" s="1"/>
      <c r="FC4215" s="1"/>
      <c r="FD4215" s="1"/>
      <c r="FE4215" s="1"/>
      <c r="FF4215" s="1"/>
      <c r="FG4215" s="1"/>
      <c r="FH4215" s="1"/>
      <c r="FI4215" s="1"/>
      <c r="FJ4215" s="1"/>
      <c r="FK4215" s="1"/>
      <c r="FL4215" s="1"/>
      <c r="FM4215" s="1"/>
      <c r="FN4215" s="1"/>
      <c r="FO4215" s="1"/>
      <c r="FP4215" s="1"/>
      <c r="FQ4215" s="1"/>
      <c r="FR4215" s="1"/>
      <c r="FS4215" s="1"/>
      <c r="FT4215" s="1"/>
      <c r="FU4215" s="1"/>
      <c r="FV4215" s="1"/>
      <c r="FW4215" s="1"/>
      <c r="FX4215" s="1"/>
      <c r="FY4215" s="1"/>
      <c r="FZ4215" s="1"/>
      <c r="GA4215" s="1"/>
      <c r="GB4215" s="1"/>
      <c r="GC4215" s="1"/>
      <c r="GD4215" s="1"/>
      <c r="GE4215" s="1"/>
      <c r="GF4215" s="1"/>
      <c r="GG4215" s="1"/>
      <c r="GH4215" s="1"/>
      <c r="GI4215" s="1"/>
      <c r="GJ4215" s="1"/>
      <c r="GK4215"/>
      <c r="GL4215"/>
      <c r="GM4215"/>
      <c r="GN4215"/>
      <c r="GO4215"/>
      <c r="GP4215"/>
      <c r="GQ4215"/>
      <c r="GR4215"/>
      <c r="GS4215"/>
      <c r="GT4215"/>
      <c r="GU4215"/>
      <c r="GV4215"/>
      <c r="GW4215"/>
      <c r="GX4215"/>
      <c r="GY4215"/>
      <c r="GZ4215"/>
      <c r="HA4215"/>
      <c r="HB4215"/>
      <c r="HC4215"/>
      <c r="HD4215"/>
      <c r="HE4215"/>
    </row>
    <row r="4216" spans="4:213" s="25" customFormat="1" x14ac:dyDescent="0.25">
      <c r="D4216" s="19"/>
      <c r="E4216" s="19"/>
      <c r="F4216" s="20"/>
      <c r="G4216" s="20"/>
      <c r="H4216" s="20"/>
      <c r="I4216" s="20"/>
      <c r="J4216" s="21"/>
      <c r="K4216" s="21"/>
      <c r="L4216" s="20"/>
      <c r="M4216" s="20"/>
      <c r="N4216" s="22"/>
      <c r="O4216" s="22"/>
      <c r="P4216" s="22"/>
      <c r="Q4216" s="22"/>
      <c r="R4216" s="19"/>
      <c r="S4216" s="19"/>
      <c r="T4216" s="19"/>
      <c r="U4216" s="20"/>
      <c r="V4216" s="20"/>
      <c r="W4216" s="20"/>
      <c r="X4216" s="27"/>
      <c r="Y4216" s="253"/>
      <c r="Z4216" s="30"/>
      <c r="AA4216" s="30"/>
      <c r="AB4216" s="31"/>
      <c r="AC4216" s="31"/>
      <c r="AD4216" s="31"/>
      <c r="AE4216" s="31"/>
      <c r="AF4216" s="31"/>
      <c r="AG4216" s="241"/>
      <c r="AH4216" s="31"/>
      <c r="AI4216" s="31"/>
      <c r="AJ4216" s="31"/>
      <c r="AK4216" s="31"/>
      <c r="AL4216" s="120"/>
      <c r="AQ4216" s="26"/>
      <c r="AW4216" s="19"/>
      <c r="AX4216" s="19"/>
      <c r="AY4216" s="19"/>
      <c r="AZ4216" s="19"/>
      <c r="BA4216" s="19"/>
      <c r="BB4216" s="19"/>
      <c r="BC4216" s="1"/>
      <c r="BD4216"/>
      <c r="BE4216"/>
      <c r="BF4216" s="1"/>
      <c r="BG4216"/>
      <c r="BH4216"/>
      <c r="BI4216"/>
      <c r="BJ4216" s="1"/>
      <c r="BK4216" s="1"/>
      <c r="BL4216"/>
      <c r="BM4216" s="1"/>
      <c r="BN4216" s="1"/>
      <c r="BO4216" s="1"/>
      <c r="BP4216" s="1"/>
      <c r="BQ4216" s="1"/>
      <c r="BR4216" s="1"/>
      <c r="BS4216" s="1"/>
      <c r="BT4216" s="22"/>
      <c r="BU4216" s="1"/>
      <c r="BV4216" s="1"/>
      <c r="BW4216" s="1"/>
      <c r="BX4216" s="1"/>
      <c r="BY4216" s="1"/>
      <c r="BZ4216" s="1"/>
      <c r="CA4216" s="1"/>
      <c r="CB4216" s="1"/>
      <c r="CC4216" s="1"/>
      <c r="CD4216" s="1"/>
      <c r="CE4216" s="1"/>
      <c r="CF4216" s="1"/>
      <c r="CG4216" s="1"/>
      <c r="CH4216" s="1"/>
      <c r="CI4216" s="1"/>
      <c r="CJ4216" s="1"/>
      <c r="CK4216" s="1"/>
      <c r="CL4216" s="1"/>
      <c r="CM4216" s="1"/>
      <c r="CN4216" s="1"/>
      <c r="CO4216" s="1"/>
      <c r="CP4216" s="1"/>
      <c r="CQ4216" s="1"/>
      <c r="CR4216" s="1"/>
      <c r="CS4216" s="1"/>
      <c r="CT4216" s="1"/>
      <c r="CU4216" s="1"/>
      <c r="CV4216" s="1"/>
      <c r="CW4216" s="1"/>
      <c r="CX4216" s="1"/>
      <c r="CY4216" s="1"/>
      <c r="CZ4216" s="1"/>
      <c r="DA4216" s="1"/>
      <c r="DB4216" s="1"/>
      <c r="DC4216" s="1"/>
      <c r="DD4216" s="1"/>
      <c r="DE4216" s="1"/>
      <c r="DF4216" s="1"/>
      <c r="DG4216" s="1"/>
      <c r="DH4216" s="1"/>
      <c r="DI4216" s="1"/>
      <c r="DJ4216" s="1"/>
      <c r="DK4216" s="1"/>
      <c r="DL4216" s="1"/>
      <c r="DM4216" s="1"/>
      <c r="DN4216" s="1"/>
      <c r="DO4216" s="1"/>
      <c r="DP4216" s="1"/>
      <c r="DQ4216" s="1"/>
      <c r="DR4216" s="1"/>
      <c r="DS4216" s="1"/>
      <c r="DT4216" s="1"/>
      <c r="DU4216" s="1"/>
      <c r="DV4216" s="1"/>
      <c r="DW4216" s="1"/>
      <c r="DX4216" s="1"/>
      <c r="DY4216" s="1"/>
      <c r="DZ4216" s="1"/>
      <c r="EA4216" s="1"/>
      <c r="EB4216" s="1"/>
      <c r="EC4216" s="1"/>
      <c r="ED4216" s="1"/>
      <c r="EE4216" s="1"/>
      <c r="EF4216" s="1"/>
      <c r="EG4216" s="1"/>
      <c r="EH4216" s="1"/>
      <c r="EI4216" s="1"/>
      <c r="EJ4216" s="1"/>
      <c r="EK4216" s="1"/>
      <c r="EL4216" s="1"/>
      <c r="EM4216" s="1"/>
      <c r="EN4216" s="1"/>
      <c r="EO4216" s="1"/>
      <c r="EP4216" s="1"/>
      <c r="EQ4216" s="1"/>
      <c r="ER4216" s="1"/>
      <c r="ES4216" s="1"/>
      <c r="ET4216" s="1"/>
      <c r="EU4216" s="1"/>
      <c r="EV4216" s="1"/>
      <c r="EW4216" s="1"/>
      <c r="EX4216" s="1"/>
      <c r="EY4216" s="1"/>
      <c r="EZ4216" s="1"/>
      <c r="FA4216" s="1"/>
      <c r="FB4216" s="1"/>
      <c r="FC4216" s="1"/>
      <c r="FD4216" s="1"/>
      <c r="FE4216" s="1"/>
      <c r="FF4216" s="1"/>
      <c r="FG4216" s="1"/>
      <c r="FH4216" s="1"/>
      <c r="FI4216" s="1"/>
      <c r="FJ4216" s="1"/>
      <c r="FK4216" s="1"/>
      <c r="FL4216" s="1"/>
      <c r="FM4216" s="1"/>
      <c r="FN4216" s="1"/>
      <c r="FO4216" s="1"/>
      <c r="FP4216" s="1"/>
      <c r="FQ4216" s="1"/>
      <c r="FR4216" s="1"/>
      <c r="FS4216" s="1"/>
      <c r="FT4216" s="1"/>
      <c r="FU4216" s="1"/>
      <c r="FV4216" s="1"/>
      <c r="FW4216" s="1"/>
      <c r="FX4216" s="1"/>
      <c r="FY4216" s="1"/>
      <c r="FZ4216" s="1"/>
      <c r="GA4216" s="1"/>
      <c r="GB4216" s="1"/>
      <c r="GC4216" s="1"/>
      <c r="GD4216" s="1"/>
      <c r="GE4216" s="1"/>
      <c r="GF4216" s="1"/>
      <c r="GG4216" s="1"/>
      <c r="GH4216" s="1"/>
      <c r="GI4216" s="1"/>
      <c r="GJ4216" s="1"/>
      <c r="GK4216"/>
      <c r="GL4216"/>
      <c r="GM4216"/>
      <c r="GN4216"/>
      <c r="GO4216"/>
      <c r="GP4216"/>
      <c r="GQ4216"/>
      <c r="GR4216"/>
      <c r="GS4216"/>
      <c r="GT4216"/>
      <c r="GU4216"/>
      <c r="GV4216"/>
      <c r="GW4216"/>
      <c r="GX4216"/>
      <c r="GY4216"/>
      <c r="GZ4216"/>
      <c r="HA4216"/>
      <c r="HB4216"/>
      <c r="HC4216"/>
      <c r="HD4216"/>
      <c r="HE4216"/>
    </row>
    <row r="4217" spans="4:213" s="25" customFormat="1" x14ac:dyDescent="0.25">
      <c r="D4217" s="19"/>
      <c r="E4217" s="19"/>
      <c r="F4217" s="20"/>
      <c r="G4217" s="20"/>
      <c r="H4217" s="20"/>
      <c r="I4217" s="20"/>
      <c r="J4217" s="21"/>
      <c r="K4217" s="21"/>
      <c r="L4217" s="20"/>
      <c r="M4217" s="20"/>
      <c r="N4217" s="22"/>
      <c r="O4217" s="22"/>
      <c r="P4217" s="22"/>
      <c r="Q4217" s="22"/>
      <c r="R4217" s="19"/>
      <c r="S4217" s="19"/>
      <c r="T4217" s="19"/>
      <c r="U4217" s="20"/>
      <c r="V4217" s="20"/>
      <c r="W4217" s="20"/>
      <c r="X4217" s="27"/>
      <c r="Y4217" s="253"/>
      <c r="Z4217" s="30"/>
      <c r="AA4217" s="30"/>
      <c r="AB4217" s="31"/>
      <c r="AC4217" s="31"/>
      <c r="AD4217" s="31"/>
      <c r="AE4217" s="31"/>
      <c r="AF4217" s="31"/>
      <c r="AG4217" s="241"/>
      <c r="AH4217" s="31"/>
      <c r="AI4217" s="31"/>
      <c r="AJ4217" s="31"/>
      <c r="AK4217" s="31"/>
      <c r="AL4217" s="120"/>
      <c r="AQ4217" s="26"/>
      <c r="AW4217" s="19"/>
      <c r="AX4217" s="19"/>
      <c r="AY4217" s="19"/>
      <c r="AZ4217" s="19"/>
      <c r="BA4217" s="19"/>
      <c r="BB4217" s="19"/>
      <c r="BC4217" s="1"/>
      <c r="BD4217"/>
      <c r="BE4217"/>
      <c r="BF4217" s="1"/>
      <c r="BG4217"/>
      <c r="BH4217"/>
      <c r="BI4217"/>
      <c r="BJ4217" s="1"/>
      <c r="BK4217" s="1"/>
      <c r="BL4217"/>
      <c r="BM4217" s="1"/>
      <c r="BN4217" s="1"/>
      <c r="BO4217" s="1"/>
      <c r="BP4217" s="1"/>
      <c r="BQ4217" s="1"/>
      <c r="BR4217" s="1"/>
      <c r="BS4217" s="1"/>
      <c r="BT4217" s="22"/>
      <c r="BU4217" s="1"/>
      <c r="BV4217" s="1"/>
      <c r="BW4217" s="1"/>
      <c r="BX4217" s="1"/>
      <c r="BY4217" s="1"/>
      <c r="BZ4217" s="1"/>
      <c r="CA4217" s="1"/>
      <c r="CB4217" s="1"/>
      <c r="CC4217" s="1"/>
      <c r="CD4217" s="1"/>
      <c r="CE4217" s="1"/>
      <c r="CF4217" s="1"/>
      <c r="CG4217" s="1"/>
      <c r="CH4217" s="1"/>
      <c r="CI4217" s="1"/>
      <c r="CJ4217" s="1"/>
      <c r="CK4217" s="1"/>
      <c r="CL4217" s="1"/>
      <c r="CM4217" s="1"/>
      <c r="CN4217" s="1"/>
      <c r="CO4217" s="1"/>
      <c r="CP4217" s="1"/>
      <c r="CQ4217" s="1"/>
      <c r="CR4217" s="1"/>
      <c r="CS4217" s="1"/>
      <c r="CT4217" s="1"/>
      <c r="CU4217" s="1"/>
      <c r="CV4217" s="1"/>
      <c r="CW4217" s="1"/>
      <c r="CX4217" s="1"/>
      <c r="CY4217" s="1"/>
      <c r="CZ4217" s="1"/>
      <c r="DA4217" s="1"/>
      <c r="DB4217" s="1"/>
      <c r="DC4217" s="1"/>
      <c r="DD4217" s="1"/>
      <c r="DE4217" s="1"/>
      <c r="DF4217" s="1"/>
      <c r="DG4217" s="1"/>
      <c r="DH4217" s="1"/>
      <c r="DI4217" s="1"/>
      <c r="DJ4217" s="1"/>
      <c r="DK4217" s="1"/>
      <c r="DL4217" s="1"/>
      <c r="DM4217" s="1"/>
      <c r="DN4217" s="1"/>
      <c r="DO4217" s="1"/>
      <c r="DP4217" s="1"/>
      <c r="DQ4217" s="1"/>
      <c r="DR4217" s="1"/>
      <c r="DS4217" s="1"/>
      <c r="DT4217" s="1"/>
      <c r="DU4217" s="1"/>
      <c r="DV4217" s="1"/>
      <c r="DW4217" s="1"/>
      <c r="DX4217" s="1"/>
      <c r="DY4217" s="1"/>
      <c r="DZ4217" s="1"/>
      <c r="EA4217" s="1"/>
      <c r="EB4217" s="1"/>
      <c r="EC4217" s="1"/>
      <c r="ED4217" s="1"/>
      <c r="EE4217" s="1"/>
      <c r="EF4217" s="1"/>
      <c r="EG4217" s="1"/>
      <c r="EH4217" s="1"/>
      <c r="EI4217" s="1"/>
      <c r="EJ4217" s="1"/>
      <c r="EK4217" s="1"/>
      <c r="EL4217" s="1"/>
      <c r="EM4217" s="1"/>
      <c r="EN4217" s="1"/>
      <c r="EO4217" s="1"/>
      <c r="EP4217" s="1"/>
      <c r="EQ4217" s="1"/>
      <c r="ER4217" s="1"/>
      <c r="ES4217" s="1"/>
      <c r="ET4217" s="1"/>
      <c r="EU4217" s="1"/>
      <c r="EV4217" s="1"/>
      <c r="EW4217" s="1"/>
      <c r="EX4217" s="1"/>
      <c r="EY4217" s="1"/>
      <c r="EZ4217" s="1"/>
      <c r="FA4217" s="1"/>
      <c r="FB4217" s="1"/>
      <c r="FC4217" s="1"/>
      <c r="FD4217" s="1"/>
      <c r="FE4217" s="1"/>
      <c r="FF4217" s="1"/>
      <c r="FG4217" s="1"/>
      <c r="FH4217" s="1"/>
      <c r="FI4217" s="1"/>
      <c r="FJ4217" s="1"/>
      <c r="FK4217" s="1"/>
      <c r="FL4217" s="1"/>
      <c r="FM4217" s="1"/>
      <c r="FN4217" s="1"/>
      <c r="FO4217" s="1"/>
      <c r="FP4217" s="1"/>
      <c r="FQ4217" s="1"/>
      <c r="FR4217" s="1"/>
      <c r="FS4217" s="1"/>
      <c r="FT4217" s="1"/>
      <c r="FU4217" s="1"/>
      <c r="FV4217" s="1"/>
      <c r="FW4217" s="1"/>
      <c r="FX4217" s="1"/>
      <c r="FY4217" s="1"/>
      <c r="FZ4217" s="1"/>
      <c r="GA4217" s="1"/>
      <c r="GB4217" s="1"/>
      <c r="GC4217" s="1"/>
      <c r="GD4217" s="1"/>
      <c r="GE4217" s="1"/>
      <c r="GF4217" s="1"/>
      <c r="GG4217" s="1"/>
      <c r="GH4217" s="1"/>
      <c r="GI4217" s="1"/>
      <c r="GJ4217" s="1"/>
      <c r="GK4217"/>
      <c r="GL4217"/>
      <c r="GM4217"/>
      <c r="GN4217"/>
      <c r="GO4217"/>
      <c r="GP4217"/>
      <c r="GQ4217"/>
      <c r="GR4217"/>
      <c r="GS4217"/>
      <c r="GT4217"/>
      <c r="GU4217"/>
      <c r="GV4217"/>
      <c r="GW4217"/>
      <c r="GX4217"/>
      <c r="GY4217"/>
      <c r="GZ4217"/>
      <c r="HA4217"/>
      <c r="HB4217"/>
      <c r="HC4217"/>
      <c r="HD4217"/>
      <c r="HE4217"/>
    </row>
    <row r="4218" spans="4:213" s="25" customFormat="1" x14ac:dyDescent="0.25">
      <c r="D4218" s="19"/>
      <c r="E4218" s="19"/>
      <c r="F4218" s="20"/>
      <c r="G4218" s="20"/>
      <c r="H4218" s="20"/>
      <c r="I4218" s="20"/>
      <c r="J4218" s="21"/>
      <c r="K4218" s="21"/>
      <c r="L4218" s="20"/>
      <c r="M4218" s="20"/>
      <c r="N4218" s="22"/>
      <c r="O4218" s="22"/>
      <c r="P4218" s="22"/>
      <c r="Q4218" s="22"/>
      <c r="R4218" s="19"/>
      <c r="S4218" s="19"/>
      <c r="T4218" s="19"/>
      <c r="U4218" s="20"/>
      <c r="V4218" s="20"/>
      <c r="W4218" s="20"/>
      <c r="X4218" s="27"/>
      <c r="Y4218" s="253"/>
      <c r="Z4218" s="30"/>
      <c r="AA4218" s="30"/>
      <c r="AB4218" s="31"/>
      <c r="AC4218" s="31"/>
      <c r="AD4218" s="31"/>
      <c r="AE4218" s="31"/>
      <c r="AF4218" s="31"/>
      <c r="AG4218" s="241"/>
      <c r="AH4218" s="31"/>
      <c r="AI4218" s="31"/>
      <c r="AJ4218" s="31"/>
      <c r="AK4218" s="31"/>
      <c r="AL4218" s="120"/>
      <c r="AQ4218" s="26"/>
      <c r="AW4218" s="19"/>
      <c r="AX4218" s="19"/>
      <c r="AY4218" s="19"/>
      <c r="AZ4218" s="19"/>
      <c r="BA4218" s="19"/>
      <c r="BB4218" s="19"/>
      <c r="BC4218" s="1"/>
      <c r="BD4218"/>
      <c r="BE4218"/>
      <c r="BF4218" s="1"/>
      <c r="BG4218"/>
      <c r="BH4218"/>
      <c r="BI4218"/>
      <c r="BJ4218" s="1"/>
      <c r="BK4218" s="1"/>
      <c r="BL4218"/>
      <c r="BM4218" s="1"/>
      <c r="BN4218" s="1"/>
      <c r="BO4218" s="1"/>
      <c r="BP4218" s="1"/>
      <c r="BQ4218" s="1"/>
      <c r="BR4218" s="1"/>
      <c r="BS4218" s="1"/>
      <c r="BT4218" s="22"/>
      <c r="BU4218" s="1"/>
      <c r="BV4218" s="1"/>
      <c r="BW4218" s="1"/>
      <c r="BX4218" s="1"/>
      <c r="BY4218" s="1"/>
      <c r="BZ4218" s="1"/>
      <c r="CA4218" s="1"/>
      <c r="CB4218" s="1"/>
      <c r="CC4218" s="1"/>
      <c r="CD4218" s="1"/>
      <c r="CE4218" s="1"/>
      <c r="CF4218" s="1"/>
      <c r="CG4218" s="1"/>
      <c r="CH4218" s="1"/>
      <c r="CI4218" s="1"/>
      <c r="CJ4218" s="1"/>
      <c r="CK4218" s="1"/>
      <c r="CL4218" s="1"/>
      <c r="CM4218" s="1"/>
      <c r="CN4218" s="1"/>
      <c r="CO4218" s="1"/>
      <c r="CP4218" s="1"/>
      <c r="CQ4218" s="1"/>
      <c r="CR4218" s="1"/>
      <c r="CS4218" s="1"/>
      <c r="CT4218" s="1"/>
      <c r="CU4218" s="1"/>
      <c r="CV4218" s="1"/>
      <c r="CW4218" s="1"/>
      <c r="CX4218" s="1"/>
      <c r="CY4218" s="1"/>
      <c r="CZ4218" s="1"/>
      <c r="DA4218" s="1"/>
      <c r="DB4218" s="1"/>
      <c r="DC4218" s="1"/>
      <c r="DD4218" s="1"/>
      <c r="DE4218" s="1"/>
      <c r="DF4218" s="1"/>
      <c r="DG4218" s="1"/>
      <c r="DH4218" s="1"/>
      <c r="DI4218" s="1"/>
      <c r="DJ4218" s="1"/>
      <c r="DK4218" s="1"/>
      <c r="DL4218" s="1"/>
      <c r="DM4218" s="1"/>
      <c r="DN4218" s="1"/>
      <c r="DO4218" s="1"/>
      <c r="DP4218" s="1"/>
      <c r="DQ4218" s="1"/>
      <c r="DR4218" s="1"/>
      <c r="DS4218" s="1"/>
      <c r="DT4218" s="1"/>
      <c r="DU4218" s="1"/>
      <c r="DV4218" s="1"/>
      <c r="DW4218" s="1"/>
      <c r="DX4218" s="1"/>
      <c r="DY4218" s="1"/>
      <c r="DZ4218" s="1"/>
      <c r="EA4218" s="1"/>
      <c r="EB4218" s="1"/>
      <c r="EC4218" s="1"/>
      <c r="ED4218" s="1"/>
      <c r="EE4218" s="1"/>
      <c r="EF4218" s="1"/>
      <c r="EG4218" s="1"/>
      <c r="EH4218" s="1"/>
      <c r="EI4218" s="1"/>
      <c r="EJ4218" s="1"/>
      <c r="EK4218" s="1"/>
      <c r="EL4218" s="1"/>
      <c r="EM4218" s="1"/>
      <c r="EN4218" s="1"/>
      <c r="EO4218" s="1"/>
      <c r="EP4218" s="1"/>
      <c r="EQ4218" s="1"/>
      <c r="ER4218" s="1"/>
      <c r="ES4218" s="1"/>
      <c r="ET4218" s="1"/>
      <c r="EU4218" s="1"/>
      <c r="EV4218" s="1"/>
      <c r="EW4218" s="1"/>
      <c r="EX4218" s="1"/>
      <c r="EY4218" s="1"/>
      <c r="EZ4218" s="1"/>
      <c r="FA4218" s="1"/>
      <c r="FB4218" s="1"/>
      <c r="FC4218" s="1"/>
      <c r="FD4218" s="1"/>
      <c r="FE4218" s="1"/>
      <c r="FF4218" s="1"/>
      <c r="FG4218" s="1"/>
      <c r="FH4218" s="1"/>
      <c r="FI4218" s="1"/>
      <c r="FJ4218" s="1"/>
      <c r="FK4218" s="1"/>
      <c r="FL4218" s="1"/>
      <c r="FM4218" s="1"/>
      <c r="FN4218" s="1"/>
      <c r="FO4218" s="1"/>
      <c r="FP4218" s="1"/>
      <c r="FQ4218" s="1"/>
      <c r="FR4218" s="1"/>
      <c r="FS4218" s="1"/>
      <c r="FT4218" s="1"/>
      <c r="FU4218" s="1"/>
      <c r="FV4218" s="1"/>
      <c r="FW4218" s="1"/>
      <c r="FX4218" s="1"/>
      <c r="FY4218" s="1"/>
      <c r="FZ4218" s="1"/>
      <c r="GA4218" s="1"/>
      <c r="GB4218" s="1"/>
      <c r="GC4218" s="1"/>
      <c r="GD4218" s="1"/>
      <c r="GE4218" s="1"/>
      <c r="GF4218" s="1"/>
      <c r="GG4218" s="1"/>
      <c r="GH4218" s="1"/>
      <c r="GI4218" s="1"/>
      <c r="GJ4218" s="1"/>
      <c r="GK4218"/>
      <c r="GL4218"/>
      <c r="GM4218"/>
      <c r="GN4218"/>
      <c r="GO4218"/>
      <c r="GP4218"/>
      <c r="GQ4218"/>
      <c r="GR4218"/>
      <c r="GS4218"/>
      <c r="GT4218"/>
      <c r="GU4218"/>
      <c r="GV4218"/>
      <c r="GW4218"/>
      <c r="GX4218"/>
      <c r="GY4218"/>
      <c r="GZ4218"/>
      <c r="HA4218"/>
      <c r="HB4218"/>
      <c r="HC4218"/>
      <c r="HD4218"/>
      <c r="HE4218"/>
    </row>
    <row r="4219" spans="4:213" s="25" customFormat="1" x14ac:dyDescent="0.25">
      <c r="D4219" s="19"/>
      <c r="E4219" s="19"/>
      <c r="F4219" s="20"/>
      <c r="G4219" s="20"/>
      <c r="H4219" s="20"/>
      <c r="I4219" s="20"/>
      <c r="J4219" s="21"/>
      <c r="K4219" s="21"/>
      <c r="L4219" s="20"/>
      <c r="M4219" s="20"/>
      <c r="N4219" s="22"/>
      <c r="O4219" s="22"/>
      <c r="P4219" s="22"/>
      <c r="Q4219" s="22"/>
      <c r="R4219" s="19"/>
      <c r="S4219" s="19"/>
      <c r="T4219" s="19"/>
      <c r="U4219" s="20"/>
      <c r="V4219" s="20"/>
      <c r="W4219" s="20"/>
      <c r="X4219" s="27"/>
      <c r="Y4219" s="253"/>
      <c r="Z4219" s="30"/>
      <c r="AA4219" s="30"/>
      <c r="AB4219" s="31"/>
      <c r="AC4219" s="31"/>
      <c r="AD4219" s="31"/>
      <c r="AE4219" s="31"/>
      <c r="AF4219" s="31"/>
      <c r="AG4219" s="241"/>
      <c r="AH4219" s="31"/>
      <c r="AI4219" s="31"/>
      <c r="AJ4219" s="31"/>
      <c r="AK4219" s="31"/>
      <c r="AL4219" s="120"/>
      <c r="AQ4219" s="26"/>
      <c r="AW4219" s="19"/>
      <c r="AX4219" s="19"/>
      <c r="AY4219" s="19"/>
      <c r="AZ4219" s="19"/>
      <c r="BA4219" s="19"/>
      <c r="BB4219" s="19"/>
      <c r="BC4219" s="1"/>
      <c r="BD4219"/>
      <c r="BE4219"/>
      <c r="BF4219" s="1"/>
      <c r="BG4219"/>
      <c r="BH4219"/>
      <c r="BI4219"/>
      <c r="BJ4219" s="1"/>
      <c r="BK4219" s="1"/>
      <c r="BL4219"/>
      <c r="BM4219" s="1"/>
      <c r="BN4219" s="1"/>
      <c r="BO4219" s="1"/>
      <c r="BP4219" s="1"/>
      <c r="BQ4219" s="1"/>
      <c r="BR4219" s="1"/>
      <c r="BS4219" s="1"/>
      <c r="BT4219" s="22"/>
      <c r="BU4219" s="1"/>
      <c r="BV4219" s="1"/>
      <c r="BW4219" s="1"/>
      <c r="BX4219" s="1"/>
      <c r="BY4219" s="1"/>
      <c r="BZ4219" s="1"/>
      <c r="CA4219" s="1"/>
      <c r="CB4219" s="1"/>
      <c r="CC4219" s="1"/>
      <c r="CD4219" s="1"/>
      <c r="CE4219" s="1"/>
      <c r="CF4219" s="1"/>
      <c r="CG4219" s="1"/>
      <c r="CH4219" s="1"/>
      <c r="CI4219" s="1"/>
      <c r="CJ4219" s="1"/>
      <c r="CK4219" s="1"/>
      <c r="CL4219" s="1"/>
      <c r="CM4219" s="1"/>
      <c r="CN4219" s="1"/>
      <c r="CO4219" s="1"/>
      <c r="CP4219" s="1"/>
      <c r="CQ4219" s="1"/>
      <c r="CR4219" s="1"/>
      <c r="CS4219" s="1"/>
      <c r="CT4219" s="1"/>
      <c r="CU4219" s="1"/>
      <c r="CV4219" s="1"/>
      <c r="CW4219" s="1"/>
      <c r="CX4219" s="1"/>
      <c r="CY4219" s="1"/>
      <c r="CZ4219" s="1"/>
      <c r="DA4219" s="1"/>
      <c r="DB4219" s="1"/>
      <c r="DC4219" s="1"/>
      <c r="DD4219" s="1"/>
      <c r="DE4219" s="1"/>
      <c r="DF4219" s="1"/>
      <c r="DG4219" s="1"/>
      <c r="DH4219" s="1"/>
      <c r="DI4219" s="1"/>
      <c r="DJ4219" s="1"/>
      <c r="DK4219" s="1"/>
      <c r="DL4219" s="1"/>
      <c r="DM4219" s="1"/>
      <c r="DN4219" s="1"/>
      <c r="DO4219" s="1"/>
      <c r="DP4219" s="1"/>
      <c r="DQ4219" s="1"/>
      <c r="DR4219" s="1"/>
      <c r="DS4219" s="1"/>
      <c r="DT4219" s="1"/>
      <c r="DU4219" s="1"/>
      <c r="DV4219" s="1"/>
      <c r="DW4219" s="1"/>
      <c r="DX4219" s="1"/>
      <c r="DY4219" s="1"/>
      <c r="DZ4219" s="1"/>
      <c r="EA4219" s="1"/>
      <c r="EB4219" s="1"/>
      <c r="EC4219" s="1"/>
      <c r="ED4219" s="1"/>
      <c r="EE4219" s="1"/>
      <c r="EF4219" s="1"/>
      <c r="EG4219" s="1"/>
      <c r="EH4219" s="1"/>
      <c r="EI4219" s="1"/>
      <c r="EJ4219" s="1"/>
      <c r="EK4219" s="1"/>
      <c r="EL4219" s="1"/>
      <c r="EM4219" s="1"/>
      <c r="EN4219" s="1"/>
      <c r="EO4219" s="1"/>
      <c r="EP4219" s="1"/>
      <c r="EQ4219" s="1"/>
      <c r="ER4219" s="1"/>
      <c r="ES4219" s="1"/>
      <c r="ET4219" s="1"/>
      <c r="EU4219" s="1"/>
      <c r="EV4219" s="1"/>
      <c r="EW4219" s="1"/>
      <c r="EX4219" s="1"/>
      <c r="EY4219" s="1"/>
      <c r="EZ4219" s="1"/>
      <c r="FA4219" s="1"/>
      <c r="FB4219" s="1"/>
      <c r="FC4219" s="1"/>
      <c r="FD4219" s="1"/>
      <c r="FE4219" s="1"/>
      <c r="FF4219" s="1"/>
      <c r="FG4219" s="1"/>
      <c r="FH4219" s="1"/>
      <c r="FI4219" s="1"/>
      <c r="FJ4219" s="1"/>
      <c r="FK4219" s="1"/>
      <c r="FL4219" s="1"/>
      <c r="FM4219" s="1"/>
      <c r="FN4219" s="1"/>
      <c r="FO4219" s="1"/>
      <c r="FP4219" s="1"/>
      <c r="FQ4219" s="1"/>
      <c r="FR4219" s="1"/>
      <c r="FS4219" s="1"/>
      <c r="FT4219" s="1"/>
      <c r="FU4219" s="1"/>
      <c r="FV4219" s="1"/>
      <c r="FW4219" s="1"/>
      <c r="FX4219" s="1"/>
      <c r="FY4219" s="1"/>
      <c r="FZ4219" s="1"/>
      <c r="GA4219" s="1"/>
      <c r="GB4219" s="1"/>
      <c r="GC4219" s="1"/>
      <c r="GD4219" s="1"/>
      <c r="GE4219" s="1"/>
      <c r="GF4219" s="1"/>
      <c r="GG4219" s="1"/>
      <c r="GH4219" s="1"/>
      <c r="GI4219" s="1"/>
      <c r="GJ4219" s="1"/>
      <c r="GK4219"/>
      <c r="GL4219"/>
      <c r="GM4219"/>
      <c r="GN4219"/>
      <c r="GO4219"/>
      <c r="GP4219"/>
      <c r="GQ4219"/>
      <c r="GR4219"/>
      <c r="GS4219"/>
      <c r="GT4219"/>
      <c r="GU4219"/>
      <c r="GV4219"/>
      <c r="GW4219"/>
      <c r="GX4219"/>
      <c r="GY4219"/>
      <c r="GZ4219"/>
      <c r="HA4219"/>
      <c r="HB4219"/>
      <c r="HC4219"/>
      <c r="HD4219"/>
      <c r="HE4219"/>
    </row>
    <row r="4220" spans="4:213" s="25" customFormat="1" x14ac:dyDescent="0.25">
      <c r="D4220" s="19"/>
      <c r="E4220" s="19"/>
      <c r="F4220" s="20"/>
      <c r="G4220" s="20"/>
      <c r="H4220" s="20"/>
      <c r="I4220" s="20"/>
      <c r="J4220" s="21"/>
      <c r="K4220" s="21"/>
      <c r="L4220" s="20"/>
      <c r="M4220" s="20"/>
      <c r="N4220" s="22"/>
      <c r="O4220" s="22"/>
      <c r="P4220" s="22"/>
      <c r="Q4220" s="22"/>
      <c r="R4220" s="19"/>
      <c r="S4220" s="19"/>
      <c r="T4220" s="19"/>
      <c r="U4220" s="20"/>
      <c r="V4220" s="20"/>
      <c r="W4220" s="20"/>
      <c r="X4220" s="27"/>
      <c r="Y4220" s="253"/>
      <c r="Z4220" s="30"/>
      <c r="AA4220" s="30"/>
      <c r="AB4220" s="31"/>
      <c r="AC4220" s="31"/>
      <c r="AD4220" s="31"/>
      <c r="AE4220" s="31"/>
      <c r="AF4220" s="31"/>
      <c r="AG4220" s="241"/>
      <c r="AH4220" s="31"/>
      <c r="AI4220" s="31"/>
      <c r="AJ4220" s="31"/>
      <c r="AK4220" s="31"/>
      <c r="AL4220" s="120"/>
      <c r="AQ4220" s="26"/>
      <c r="AW4220" s="19"/>
      <c r="AX4220" s="19"/>
      <c r="AY4220" s="19"/>
      <c r="AZ4220" s="19"/>
      <c r="BA4220" s="19"/>
      <c r="BB4220" s="19"/>
      <c r="BC4220" s="1"/>
      <c r="BD4220"/>
      <c r="BE4220"/>
      <c r="BF4220" s="1"/>
      <c r="BG4220"/>
      <c r="BH4220"/>
      <c r="BI4220"/>
      <c r="BJ4220" s="1"/>
      <c r="BK4220" s="1"/>
      <c r="BL4220"/>
      <c r="BM4220" s="1"/>
      <c r="BN4220" s="1"/>
      <c r="BO4220" s="1"/>
      <c r="BP4220" s="1"/>
      <c r="BQ4220" s="1"/>
      <c r="BR4220" s="1"/>
      <c r="BS4220" s="1"/>
      <c r="BT4220" s="22"/>
      <c r="BU4220" s="1"/>
      <c r="BV4220" s="1"/>
      <c r="BW4220" s="1"/>
      <c r="BX4220" s="1"/>
      <c r="BY4220" s="1"/>
      <c r="BZ4220" s="1"/>
      <c r="CA4220" s="1"/>
      <c r="CB4220" s="1"/>
      <c r="CC4220" s="1"/>
      <c r="CD4220" s="1"/>
      <c r="CE4220" s="1"/>
      <c r="CF4220" s="1"/>
      <c r="CG4220" s="1"/>
      <c r="CH4220" s="1"/>
      <c r="CI4220" s="1"/>
      <c r="CJ4220" s="1"/>
      <c r="CK4220" s="1"/>
      <c r="CL4220" s="1"/>
      <c r="CM4220" s="1"/>
      <c r="CN4220" s="1"/>
      <c r="CO4220" s="1"/>
      <c r="CP4220" s="1"/>
      <c r="CQ4220" s="1"/>
      <c r="CR4220" s="1"/>
      <c r="CS4220" s="1"/>
      <c r="CT4220" s="1"/>
      <c r="CU4220" s="1"/>
      <c r="CV4220" s="1"/>
      <c r="CW4220" s="1"/>
      <c r="CX4220" s="1"/>
      <c r="CY4220" s="1"/>
      <c r="CZ4220" s="1"/>
      <c r="DA4220" s="1"/>
      <c r="DB4220" s="1"/>
      <c r="DC4220" s="1"/>
      <c r="DD4220" s="1"/>
      <c r="DE4220" s="1"/>
      <c r="DF4220" s="1"/>
      <c r="DG4220" s="1"/>
      <c r="DH4220" s="1"/>
      <c r="DI4220" s="1"/>
      <c r="DJ4220" s="1"/>
      <c r="DK4220" s="1"/>
      <c r="DL4220" s="1"/>
      <c r="DM4220" s="1"/>
      <c r="DN4220" s="1"/>
      <c r="DO4220" s="1"/>
      <c r="DP4220" s="1"/>
      <c r="DQ4220" s="1"/>
      <c r="DR4220" s="1"/>
      <c r="DS4220" s="1"/>
      <c r="DT4220" s="1"/>
      <c r="DU4220" s="1"/>
      <c r="DV4220" s="1"/>
      <c r="DW4220" s="1"/>
      <c r="DX4220" s="1"/>
      <c r="DY4220" s="1"/>
      <c r="DZ4220" s="1"/>
      <c r="EA4220" s="1"/>
      <c r="EB4220" s="1"/>
      <c r="EC4220" s="1"/>
      <c r="ED4220" s="1"/>
      <c r="EE4220" s="1"/>
      <c r="EF4220" s="1"/>
      <c r="EG4220" s="1"/>
      <c r="EH4220" s="1"/>
      <c r="EI4220" s="1"/>
      <c r="EJ4220" s="1"/>
      <c r="EK4220" s="1"/>
      <c r="EL4220" s="1"/>
      <c r="EM4220" s="1"/>
      <c r="EN4220" s="1"/>
      <c r="EO4220" s="1"/>
      <c r="EP4220" s="1"/>
      <c r="EQ4220" s="1"/>
      <c r="ER4220" s="1"/>
      <c r="ES4220" s="1"/>
      <c r="ET4220" s="1"/>
      <c r="EU4220" s="1"/>
      <c r="EV4220" s="1"/>
      <c r="EW4220" s="1"/>
      <c r="EX4220" s="1"/>
      <c r="EY4220" s="1"/>
      <c r="EZ4220" s="1"/>
      <c r="FA4220" s="1"/>
      <c r="FB4220" s="1"/>
      <c r="FC4220" s="1"/>
      <c r="FD4220" s="1"/>
      <c r="FE4220" s="1"/>
      <c r="FF4220" s="1"/>
      <c r="FG4220" s="1"/>
      <c r="FH4220" s="1"/>
      <c r="FI4220" s="1"/>
      <c r="FJ4220" s="1"/>
      <c r="FK4220" s="1"/>
      <c r="FL4220" s="1"/>
      <c r="FM4220" s="1"/>
      <c r="FN4220" s="1"/>
      <c r="FO4220" s="1"/>
      <c r="FP4220" s="1"/>
      <c r="FQ4220" s="1"/>
      <c r="FR4220" s="1"/>
      <c r="FS4220" s="1"/>
      <c r="FT4220" s="1"/>
      <c r="FU4220" s="1"/>
      <c r="FV4220" s="1"/>
      <c r="FW4220" s="1"/>
      <c r="FX4220" s="1"/>
      <c r="FY4220" s="1"/>
      <c r="FZ4220" s="1"/>
      <c r="GA4220" s="1"/>
      <c r="GB4220" s="1"/>
      <c r="GC4220" s="1"/>
      <c r="GD4220" s="1"/>
      <c r="GE4220" s="1"/>
      <c r="GF4220" s="1"/>
      <c r="GG4220" s="1"/>
      <c r="GH4220" s="1"/>
      <c r="GI4220" s="1"/>
      <c r="GJ4220" s="1"/>
      <c r="GK4220"/>
      <c r="GL4220"/>
      <c r="GM4220"/>
      <c r="GN4220"/>
      <c r="GO4220"/>
      <c r="GP4220"/>
      <c r="GQ4220"/>
      <c r="GR4220"/>
      <c r="GS4220"/>
      <c r="GT4220"/>
      <c r="GU4220"/>
      <c r="GV4220"/>
      <c r="GW4220"/>
      <c r="GX4220"/>
      <c r="GY4220"/>
      <c r="GZ4220"/>
      <c r="HA4220"/>
      <c r="HB4220"/>
      <c r="HC4220"/>
      <c r="HD4220"/>
      <c r="HE4220"/>
    </row>
    <row r="4221" spans="4:213" s="25" customFormat="1" x14ac:dyDescent="0.25">
      <c r="D4221" s="19"/>
      <c r="E4221" s="19"/>
      <c r="F4221" s="20"/>
      <c r="G4221" s="20"/>
      <c r="H4221" s="20"/>
      <c r="I4221" s="20"/>
      <c r="J4221" s="21"/>
      <c r="K4221" s="21"/>
      <c r="L4221" s="20"/>
      <c r="M4221" s="20"/>
      <c r="N4221" s="22"/>
      <c r="O4221" s="22"/>
      <c r="P4221" s="22"/>
      <c r="Q4221" s="22"/>
      <c r="R4221" s="19"/>
      <c r="S4221" s="19"/>
      <c r="T4221" s="19"/>
      <c r="U4221" s="20"/>
      <c r="V4221" s="20"/>
      <c r="W4221" s="20"/>
      <c r="X4221" s="27"/>
      <c r="Y4221" s="253"/>
      <c r="Z4221" s="30"/>
      <c r="AA4221" s="30"/>
      <c r="AB4221" s="31"/>
      <c r="AC4221" s="31"/>
      <c r="AD4221" s="31"/>
      <c r="AE4221" s="31"/>
      <c r="AF4221" s="31"/>
      <c r="AG4221" s="241"/>
      <c r="AH4221" s="31"/>
      <c r="AI4221" s="31"/>
      <c r="AJ4221" s="31"/>
      <c r="AK4221" s="31"/>
      <c r="AL4221" s="120"/>
      <c r="AQ4221" s="26"/>
      <c r="AW4221" s="19"/>
      <c r="AX4221" s="19"/>
      <c r="AY4221" s="19"/>
      <c r="AZ4221" s="19"/>
      <c r="BA4221" s="19"/>
      <c r="BB4221" s="19"/>
      <c r="BC4221" s="1"/>
      <c r="BD4221"/>
      <c r="BE4221"/>
      <c r="BF4221" s="1"/>
      <c r="BG4221"/>
      <c r="BH4221"/>
      <c r="BI4221"/>
      <c r="BJ4221" s="1"/>
      <c r="BK4221" s="1"/>
      <c r="BL4221"/>
      <c r="BM4221" s="1"/>
      <c r="BN4221" s="1"/>
      <c r="BO4221" s="1"/>
      <c r="BP4221" s="1"/>
      <c r="BQ4221" s="1"/>
      <c r="BR4221" s="1"/>
      <c r="BS4221" s="1"/>
      <c r="BT4221" s="22"/>
      <c r="BU4221" s="1"/>
      <c r="BV4221" s="1"/>
      <c r="BW4221" s="1"/>
      <c r="BX4221" s="1"/>
      <c r="BY4221" s="1"/>
      <c r="BZ4221" s="1"/>
      <c r="CA4221" s="1"/>
      <c r="CB4221" s="1"/>
      <c r="CC4221" s="1"/>
      <c r="CD4221" s="1"/>
      <c r="CE4221" s="1"/>
      <c r="CF4221" s="1"/>
      <c r="CG4221" s="1"/>
      <c r="CH4221" s="1"/>
      <c r="CI4221" s="1"/>
      <c r="CJ4221" s="1"/>
      <c r="CK4221" s="1"/>
      <c r="CL4221" s="1"/>
      <c r="CM4221" s="1"/>
      <c r="CN4221" s="1"/>
      <c r="CO4221" s="1"/>
      <c r="CP4221" s="1"/>
      <c r="CQ4221" s="1"/>
      <c r="CR4221" s="1"/>
      <c r="CS4221" s="1"/>
      <c r="CT4221" s="1"/>
      <c r="CU4221" s="1"/>
      <c r="CV4221" s="1"/>
      <c r="CW4221" s="1"/>
      <c r="CX4221" s="1"/>
      <c r="CY4221" s="1"/>
      <c r="CZ4221" s="1"/>
      <c r="DA4221" s="1"/>
      <c r="DB4221" s="1"/>
      <c r="DC4221" s="1"/>
      <c r="DD4221" s="1"/>
      <c r="DE4221" s="1"/>
      <c r="DF4221" s="1"/>
      <c r="DG4221" s="1"/>
      <c r="DH4221" s="1"/>
      <c r="DI4221" s="1"/>
      <c r="DJ4221" s="1"/>
      <c r="DK4221" s="1"/>
      <c r="DL4221" s="1"/>
      <c r="DM4221" s="1"/>
      <c r="DN4221" s="1"/>
      <c r="DO4221" s="1"/>
      <c r="DP4221" s="1"/>
      <c r="DQ4221" s="1"/>
      <c r="DR4221" s="1"/>
      <c r="DS4221" s="1"/>
      <c r="DT4221" s="1"/>
      <c r="DU4221" s="1"/>
      <c r="DV4221" s="1"/>
      <c r="DW4221" s="1"/>
      <c r="DX4221" s="1"/>
      <c r="DY4221" s="1"/>
      <c r="DZ4221" s="1"/>
      <c r="EA4221" s="1"/>
      <c r="EB4221" s="1"/>
      <c r="EC4221" s="1"/>
      <c r="ED4221" s="1"/>
      <c r="EE4221" s="1"/>
      <c r="EF4221" s="1"/>
      <c r="EG4221" s="1"/>
      <c r="EH4221" s="1"/>
      <c r="EI4221" s="1"/>
      <c r="EJ4221" s="1"/>
      <c r="EK4221" s="1"/>
      <c r="EL4221" s="1"/>
      <c r="EM4221" s="1"/>
      <c r="EN4221" s="1"/>
      <c r="EO4221" s="1"/>
      <c r="EP4221" s="1"/>
      <c r="EQ4221" s="1"/>
      <c r="ER4221" s="1"/>
      <c r="ES4221" s="1"/>
      <c r="ET4221" s="1"/>
      <c r="EU4221" s="1"/>
      <c r="EV4221" s="1"/>
      <c r="EW4221" s="1"/>
      <c r="EX4221" s="1"/>
      <c r="EY4221" s="1"/>
      <c r="EZ4221" s="1"/>
      <c r="FA4221" s="1"/>
      <c r="FB4221" s="1"/>
      <c r="FC4221" s="1"/>
      <c r="FD4221" s="1"/>
      <c r="FE4221" s="1"/>
      <c r="FF4221" s="1"/>
      <c r="FG4221" s="1"/>
      <c r="FH4221" s="1"/>
      <c r="FI4221" s="1"/>
      <c r="FJ4221" s="1"/>
      <c r="FK4221" s="1"/>
      <c r="FL4221" s="1"/>
      <c r="FM4221" s="1"/>
      <c r="FN4221" s="1"/>
      <c r="FO4221" s="1"/>
      <c r="FP4221" s="1"/>
      <c r="FQ4221" s="1"/>
      <c r="FR4221" s="1"/>
      <c r="FS4221" s="1"/>
      <c r="FT4221" s="1"/>
      <c r="FU4221" s="1"/>
      <c r="FV4221" s="1"/>
      <c r="FW4221" s="1"/>
      <c r="FX4221" s="1"/>
      <c r="FY4221" s="1"/>
      <c r="FZ4221" s="1"/>
      <c r="GA4221" s="1"/>
      <c r="GB4221" s="1"/>
      <c r="GC4221" s="1"/>
      <c r="GD4221" s="1"/>
      <c r="GE4221" s="1"/>
      <c r="GF4221" s="1"/>
      <c r="GG4221" s="1"/>
      <c r="GH4221" s="1"/>
      <c r="GI4221" s="1"/>
      <c r="GJ4221" s="1"/>
      <c r="GK4221"/>
      <c r="GL4221"/>
      <c r="GM4221"/>
      <c r="GN4221"/>
      <c r="GO4221"/>
      <c r="GP4221"/>
      <c r="GQ4221"/>
      <c r="GR4221"/>
      <c r="GS4221"/>
      <c r="GT4221"/>
      <c r="GU4221"/>
      <c r="GV4221"/>
      <c r="GW4221"/>
      <c r="GX4221"/>
      <c r="GY4221"/>
      <c r="GZ4221"/>
      <c r="HA4221"/>
      <c r="HB4221"/>
      <c r="HC4221"/>
      <c r="HD4221"/>
      <c r="HE4221"/>
    </row>
    <row r="4222" spans="4:213" s="25" customFormat="1" x14ac:dyDescent="0.25">
      <c r="D4222" s="19"/>
      <c r="E4222" s="19"/>
      <c r="F4222" s="20"/>
      <c r="G4222" s="20"/>
      <c r="H4222" s="20"/>
      <c r="I4222" s="20"/>
      <c r="J4222" s="21"/>
      <c r="K4222" s="21"/>
      <c r="L4222" s="20"/>
      <c r="M4222" s="20"/>
      <c r="N4222" s="22"/>
      <c r="O4222" s="22"/>
      <c r="P4222" s="22"/>
      <c r="Q4222" s="22"/>
      <c r="R4222" s="19"/>
      <c r="S4222" s="19"/>
      <c r="T4222" s="19"/>
      <c r="U4222" s="20"/>
      <c r="V4222" s="20"/>
      <c r="W4222" s="20"/>
      <c r="X4222" s="27"/>
      <c r="Y4222" s="253"/>
      <c r="Z4222" s="30"/>
      <c r="AA4222" s="30"/>
      <c r="AB4222" s="31"/>
      <c r="AC4222" s="31"/>
      <c r="AD4222" s="31"/>
      <c r="AE4222" s="31"/>
      <c r="AF4222" s="31"/>
      <c r="AG4222" s="241"/>
      <c r="AH4222" s="31"/>
      <c r="AI4222" s="31"/>
      <c r="AJ4222" s="31"/>
      <c r="AK4222" s="31"/>
      <c r="AL4222" s="120"/>
      <c r="AQ4222" s="26"/>
      <c r="AW4222" s="19"/>
      <c r="AX4222" s="19"/>
      <c r="AY4222" s="19"/>
      <c r="AZ4222" s="19"/>
      <c r="BA4222" s="19"/>
      <c r="BB4222" s="19"/>
      <c r="BC4222" s="1"/>
      <c r="BD4222"/>
      <c r="BE4222"/>
      <c r="BF4222" s="1"/>
      <c r="BG4222"/>
      <c r="BH4222"/>
      <c r="BI4222"/>
      <c r="BJ4222" s="1"/>
      <c r="BK4222" s="1"/>
      <c r="BL4222"/>
      <c r="BM4222" s="1"/>
      <c r="BN4222" s="1"/>
      <c r="BO4222" s="1"/>
      <c r="BP4222" s="1"/>
      <c r="BQ4222" s="1"/>
      <c r="BR4222" s="1"/>
      <c r="BS4222" s="1"/>
      <c r="BT4222" s="22"/>
      <c r="BU4222" s="1"/>
      <c r="BV4222" s="1"/>
      <c r="BW4222" s="1"/>
      <c r="BX4222" s="1"/>
      <c r="BY4222" s="1"/>
      <c r="BZ4222" s="1"/>
      <c r="CA4222" s="1"/>
      <c r="CB4222" s="1"/>
      <c r="CC4222" s="1"/>
      <c r="CD4222" s="1"/>
      <c r="CE4222" s="1"/>
      <c r="CF4222" s="1"/>
      <c r="CG4222" s="1"/>
      <c r="CH4222" s="1"/>
      <c r="CI4222" s="1"/>
      <c r="CJ4222" s="1"/>
      <c r="CK4222" s="1"/>
      <c r="CL4222" s="1"/>
      <c r="CM4222" s="1"/>
      <c r="CN4222" s="1"/>
      <c r="CO4222" s="1"/>
      <c r="CP4222" s="1"/>
      <c r="CQ4222" s="1"/>
      <c r="CR4222" s="1"/>
      <c r="CS4222" s="1"/>
      <c r="CT4222" s="1"/>
      <c r="CU4222" s="1"/>
      <c r="CV4222" s="1"/>
      <c r="CW4222" s="1"/>
      <c r="CX4222" s="1"/>
      <c r="CY4222" s="1"/>
      <c r="CZ4222" s="1"/>
      <c r="DA4222" s="1"/>
      <c r="DB4222" s="1"/>
      <c r="DC4222" s="1"/>
      <c r="DD4222" s="1"/>
      <c r="DE4222" s="1"/>
      <c r="DF4222" s="1"/>
      <c r="DG4222" s="1"/>
      <c r="DH4222" s="1"/>
      <c r="DI4222" s="1"/>
      <c r="DJ4222" s="1"/>
      <c r="DK4222" s="1"/>
      <c r="DL4222" s="1"/>
      <c r="DM4222" s="1"/>
      <c r="DN4222" s="1"/>
      <c r="DO4222" s="1"/>
      <c r="DP4222" s="1"/>
      <c r="DQ4222" s="1"/>
      <c r="DR4222" s="1"/>
      <c r="DS4222" s="1"/>
      <c r="DT4222" s="1"/>
      <c r="DU4222" s="1"/>
      <c r="DV4222" s="1"/>
      <c r="DW4222" s="1"/>
      <c r="DX4222" s="1"/>
      <c r="DY4222" s="1"/>
      <c r="DZ4222" s="1"/>
      <c r="EA4222" s="1"/>
      <c r="EB4222" s="1"/>
      <c r="EC4222" s="1"/>
      <c r="ED4222" s="1"/>
      <c r="EE4222" s="1"/>
      <c r="EF4222" s="1"/>
      <c r="EG4222" s="1"/>
      <c r="EH4222" s="1"/>
      <c r="EI4222" s="1"/>
      <c r="EJ4222" s="1"/>
      <c r="EK4222" s="1"/>
      <c r="EL4222" s="1"/>
      <c r="EM4222" s="1"/>
      <c r="EN4222" s="1"/>
      <c r="EO4222" s="1"/>
      <c r="EP4222" s="1"/>
      <c r="EQ4222" s="1"/>
      <c r="ER4222" s="1"/>
      <c r="ES4222" s="1"/>
      <c r="ET4222" s="1"/>
      <c r="EU4222" s="1"/>
      <c r="EV4222" s="1"/>
      <c r="EW4222" s="1"/>
      <c r="EX4222" s="1"/>
      <c r="EY4222" s="1"/>
      <c r="EZ4222" s="1"/>
      <c r="FA4222" s="1"/>
      <c r="FB4222" s="1"/>
      <c r="FC4222" s="1"/>
      <c r="FD4222" s="1"/>
      <c r="FE4222" s="1"/>
      <c r="FF4222" s="1"/>
      <c r="FG4222" s="1"/>
      <c r="FH4222" s="1"/>
      <c r="FI4222" s="1"/>
      <c r="FJ4222" s="1"/>
      <c r="FK4222" s="1"/>
      <c r="FL4222" s="1"/>
      <c r="FM4222" s="1"/>
      <c r="FN4222" s="1"/>
      <c r="FO4222" s="1"/>
      <c r="FP4222" s="1"/>
      <c r="FQ4222" s="1"/>
      <c r="FR4222" s="1"/>
      <c r="FS4222" s="1"/>
      <c r="FT4222" s="1"/>
      <c r="FU4222" s="1"/>
      <c r="FV4222" s="1"/>
      <c r="FW4222" s="1"/>
      <c r="FX4222" s="1"/>
      <c r="FY4222" s="1"/>
      <c r="FZ4222" s="1"/>
      <c r="GA4222" s="1"/>
      <c r="GB4222" s="1"/>
      <c r="GC4222" s="1"/>
      <c r="GD4222" s="1"/>
      <c r="GE4222" s="1"/>
      <c r="GF4222" s="1"/>
      <c r="GG4222" s="1"/>
      <c r="GH4222" s="1"/>
      <c r="GI4222" s="1"/>
      <c r="GJ4222" s="1"/>
      <c r="GK4222"/>
      <c r="GL4222"/>
      <c r="GM4222"/>
      <c r="GN4222"/>
      <c r="GO4222"/>
      <c r="GP4222"/>
      <c r="GQ4222"/>
      <c r="GR4222"/>
      <c r="GS4222"/>
      <c r="GT4222"/>
      <c r="GU4222"/>
      <c r="GV4222"/>
      <c r="GW4222"/>
      <c r="GX4222"/>
      <c r="GY4222"/>
      <c r="GZ4222"/>
      <c r="HA4222"/>
      <c r="HB4222"/>
      <c r="HC4222"/>
      <c r="HD4222"/>
      <c r="HE4222"/>
    </row>
    <row r="4223" spans="4:213" s="25" customFormat="1" x14ac:dyDescent="0.25">
      <c r="D4223" s="19"/>
      <c r="E4223" s="19"/>
      <c r="F4223" s="20"/>
      <c r="G4223" s="20"/>
      <c r="H4223" s="20"/>
      <c r="I4223" s="20"/>
      <c r="J4223" s="21"/>
      <c r="K4223" s="21"/>
      <c r="L4223" s="20"/>
      <c r="M4223" s="20"/>
      <c r="N4223" s="22"/>
      <c r="O4223" s="22"/>
      <c r="P4223" s="22"/>
      <c r="Q4223" s="22"/>
      <c r="R4223" s="19"/>
      <c r="S4223" s="19"/>
      <c r="T4223" s="19"/>
      <c r="U4223" s="20"/>
      <c r="V4223" s="20"/>
      <c r="W4223" s="20"/>
      <c r="X4223" s="27"/>
      <c r="Y4223" s="253"/>
      <c r="Z4223" s="30"/>
      <c r="AA4223" s="30"/>
      <c r="AB4223" s="31"/>
      <c r="AC4223" s="31"/>
      <c r="AD4223" s="31"/>
      <c r="AE4223" s="31"/>
      <c r="AF4223" s="31"/>
      <c r="AG4223" s="241"/>
      <c r="AH4223" s="31"/>
      <c r="AI4223" s="31"/>
      <c r="AJ4223" s="31"/>
      <c r="AK4223" s="31"/>
      <c r="AL4223" s="120"/>
      <c r="AQ4223" s="26"/>
      <c r="AW4223" s="19"/>
      <c r="AX4223" s="19"/>
      <c r="AY4223" s="19"/>
      <c r="AZ4223" s="19"/>
      <c r="BA4223" s="19"/>
      <c r="BB4223" s="19"/>
      <c r="BC4223" s="1"/>
      <c r="BD4223"/>
      <c r="BE4223"/>
      <c r="BF4223" s="1"/>
      <c r="BG4223"/>
      <c r="BH4223"/>
      <c r="BI4223"/>
      <c r="BJ4223" s="1"/>
      <c r="BK4223" s="1"/>
      <c r="BL4223"/>
      <c r="BM4223" s="1"/>
      <c r="BN4223" s="1"/>
      <c r="BO4223" s="1"/>
      <c r="BP4223" s="1"/>
      <c r="BQ4223" s="1"/>
      <c r="BR4223" s="1"/>
      <c r="BS4223" s="1"/>
      <c r="BT4223" s="22"/>
      <c r="BU4223" s="1"/>
      <c r="BV4223" s="1"/>
      <c r="BW4223" s="1"/>
      <c r="BX4223" s="1"/>
      <c r="BY4223" s="1"/>
      <c r="BZ4223" s="1"/>
      <c r="CA4223" s="1"/>
      <c r="CB4223" s="1"/>
      <c r="CC4223" s="1"/>
      <c r="CD4223" s="1"/>
      <c r="CE4223" s="1"/>
      <c r="CF4223" s="1"/>
      <c r="CG4223" s="1"/>
      <c r="CH4223" s="1"/>
      <c r="CI4223" s="1"/>
      <c r="CJ4223" s="1"/>
      <c r="CK4223" s="1"/>
      <c r="CL4223" s="1"/>
      <c r="CM4223" s="1"/>
      <c r="CN4223" s="1"/>
      <c r="CO4223" s="1"/>
      <c r="CP4223" s="1"/>
      <c r="CQ4223" s="1"/>
      <c r="CR4223" s="1"/>
      <c r="CS4223" s="1"/>
      <c r="CT4223" s="1"/>
      <c r="CU4223" s="1"/>
      <c r="CV4223" s="1"/>
      <c r="CW4223" s="1"/>
      <c r="CX4223" s="1"/>
      <c r="CY4223" s="1"/>
      <c r="CZ4223" s="1"/>
      <c r="DA4223" s="1"/>
      <c r="DB4223" s="1"/>
      <c r="DC4223" s="1"/>
      <c r="DD4223" s="1"/>
      <c r="DE4223" s="1"/>
      <c r="DF4223" s="1"/>
      <c r="DG4223" s="1"/>
      <c r="DH4223" s="1"/>
      <c r="DI4223" s="1"/>
      <c r="DJ4223" s="1"/>
      <c r="DK4223" s="1"/>
      <c r="DL4223" s="1"/>
      <c r="DM4223" s="1"/>
      <c r="DN4223" s="1"/>
      <c r="DO4223" s="1"/>
      <c r="DP4223" s="1"/>
      <c r="DQ4223" s="1"/>
      <c r="DR4223" s="1"/>
      <c r="DS4223" s="1"/>
      <c r="DT4223" s="1"/>
      <c r="DU4223" s="1"/>
      <c r="DV4223" s="1"/>
      <c r="DW4223" s="1"/>
      <c r="DX4223" s="1"/>
      <c r="DY4223" s="1"/>
      <c r="DZ4223" s="1"/>
      <c r="EA4223" s="1"/>
      <c r="EB4223" s="1"/>
      <c r="EC4223" s="1"/>
      <c r="ED4223" s="1"/>
      <c r="EE4223" s="1"/>
      <c r="EF4223" s="1"/>
      <c r="EG4223" s="1"/>
      <c r="EH4223" s="1"/>
      <c r="EI4223" s="1"/>
      <c r="EJ4223" s="1"/>
      <c r="EK4223" s="1"/>
      <c r="EL4223" s="1"/>
      <c r="EM4223" s="1"/>
      <c r="EN4223" s="1"/>
      <c r="EO4223" s="1"/>
      <c r="EP4223" s="1"/>
      <c r="EQ4223" s="1"/>
      <c r="ER4223" s="1"/>
      <c r="ES4223" s="1"/>
      <c r="ET4223" s="1"/>
      <c r="EU4223" s="1"/>
      <c r="EV4223" s="1"/>
      <c r="EW4223" s="1"/>
      <c r="EX4223" s="1"/>
      <c r="EY4223" s="1"/>
      <c r="EZ4223" s="1"/>
      <c r="FA4223" s="1"/>
      <c r="FB4223" s="1"/>
      <c r="FC4223" s="1"/>
      <c r="FD4223" s="1"/>
      <c r="FE4223" s="1"/>
      <c r="FF4223" s="1"/>
      <c r="FG4223" s="1"/>
      <c r="FH4223" s="1"/>
      <c r="FI4223" s="1"/>
      <c r="FJ4223" s="1"/>
      <c r="FK4223" s="1"/>
      <c r="FL4223" s="1"/>
      <c r="FM4223" s="1"/>
      <c r="FN4223" s="1"/>
      <c r="FO4223" s="1"/>
      <c r="FP4223" s="1"/>
      <c r="FQ4223" s="1"/>
      <c r="FR4223" s="1"/>
      <c r="FS4223" s="1"/>
      <c r="FT4223" s="1"/>
      <c r="FU4223" s="1"/>
      <c r="FV4223" s="1"/>
      <c r="FW4223" s="1"/>
      <c r="FX4223" s="1"/>
      <c r="FY4223" s="1"/>
      <c r="FZ4223" s="1"/>
      <c r="GA4223" s="1"/>
      <c r="GB4223" s="1"/>
      <c r="GC4223" s="1"/>
      <c r="GD4223" s="1"/>
      <c r="GE4223" s="1"/>
      <c r="GF4223" s="1"/>
      <c r="GG4223" s="1"/>
      <c r="GH4223" s="1"/>
      <c r="GI4223" s="1"/>
      <c r="GJ4223" s="1"/>
      <c r="GK4223"/>
      <c r="GL4223"/>
      <c r="GM4223"/>
      <c r="GN4223"/>
      <c r="GO4223"/>
      <c r="GP4223"/>
      <c r="GQ4223"/>
      <c r="GR4223"/>
      <c r="GS4223"/>
      <c r="GT4223"/>
      <c r="GU4223"/>
      <c r="GV4223"/>
      <c r="GW4223"/>
      <c r="GX4223"/>
      <c r="GY4223"/>
      <c r="GZ4223"/>
      <c r="HA4223"/>
      <c r="HB4223"/>
      <c r="HC4223"/>
      <c r="HD4223"/>
      <c r="HE4223"/>
    </row>
    <row r="4224" spans="4:213" s="25" customFormat="1" x14ac:dyDescent="0.25">
      <c r="D4224" s="19"/>
      <c r="E4224" s="19"/>
      <c r="F4224" s="20"/>
      <c r="G4224" s="20"/>
      <c r="H4224" s="20"/>
      <c r="I4224" s="20"/>
      <c r="J4224" s="21"/>
      <c r="K4224" s="21"/>
      <c r="L4224" s="20"/>
      <c r="M4224" s="20"/>
      <c r="N4224" s="22"/>
      <c r="O4224" s="22"/>
      <c r="P4224" s="22"/>
      <c r="Q4224" s="22"/>
      <c r="R4224" s="19"/>
      <c r="S4224" s="19"/>
      <c r="T4224" s="19"/>
      <c r="U4224" s="20"/>
      <c r="V4224" s="20"/>
      <c r="W4224" s="20"/>
      <c r="X4224" s="27"/>
      <c r="Y4224" s="253"/>
      <c r="Z4224" s="30"/>
      <c r="AA4224" s="30"/>
      <c r="AB4224" s="31"/>
      <c r="AC4224" s="31"/>
      <c r="AD4224" s="31"/>
      <c r="AE4224" s="31"/>
      <c r="AF4224" s="31"/>
      <c r="AG4224" s="241"/>
      <c r="AH4224" s="31"/>
      <c r="AI4224" s="31"/>
      <c r="AJ4224" s="31"/>
      <c r="AK4224" s="31"/>
      <c r="AL4224" s="120"/>
      <c r="AQ4224" s="26"/>
      <c r="AW4224" s="19"/>
      <c r="AX4224" s="19"/>
      <c r="AY4224" s="19"/>
      <c r="AZ4224" s="19"/>
      <c r="BA4224" s="19"/>
      <c r="BB4224" s="19"/>
      <c r="BC4224" s="1"/>
      <c r="BD4224"/>
      <c r="BE4224"/>
      <c r="BF4224" s="1"/>
      <c r="BG4224"/>
      <c r="BH4224"/>
      <c r="BI4224"/>
      <c r="BJ4224" s="1"/>
      <c r="BK4224" s="1"/>
      <c r="BL4224"/>
      <c r="BM4224" s="1"/>
      <c r="BN4224" s="1"/>
      <c r="BO4224" s="1"/>
      <c r="BP4224" s="1"/>
      <c r="BQ4224" s="1"/>
      <c r="BR4224" s="1"/>
      <c r="BS4224" s="1"/>
      <c r="BT4224" s="22"/>
      <c r="BU4224" s="1"/>
      <c r="BV4224" s="1"/>
      <c r="BW4224" s="1"/>
      <c r="BX4224" s="1"/>
      <c r="BY4224" s="1"/>
      <c r="BZ4224" s="1"/>
      <c r="CA4224" s="1"/>
      <c r="CB4224" s="1"/>
      <c r="CC4224" s="1"/>
      <c r="CD4224" s="1"/>
      <c r="CE4224" s="1"/>
      <c r="CF4224" s="1"/>
      <c r="CG4224" s="1"/>
      <c r="CH4224" s="1"/>
      <c r="CI4224" s="1"/>
      <c r="CJ4224" s="1"/>
      <c r="CK4224" s="1"/>
      <c r="CL4224" s="1"/>
      <c r="CM4224" s="1"/>
      <c r="CN4224" s="1"/>
      <c r="CO4224" s="1"/>
      <c r="CP4224" s="1"/>
      <c r="CQ4224" s="1"/>
      <c r="CR4224" s="1"/>
      <c r="CS4224" s="1"/>
      <c r="CT4224" s="1"/>
      <c r="CU4224" s="1"/>
      <c r="CV4224" s="1"/>
      <c r="CW4224" s="1"/>
      <c r="CX4224" s="1"/>
      <c r="CY4224" s="1"/>
      <c r="CZ4224" s="1"/>
      <c r="DA4224" s="1"/>
      <c r="DB4224" s="1"/>
      <c r="DC4224" s="1"/>
      <c r="DD4224" s="1"/>
      <c r="DE4224" s="1"/>
      <c r="DF4224" s="1"/>
      <c r="DG4224" s="1"/>
      <c r="DH4224" s="1"/>
      <c r="DI4224" s="1"/>
      <c r="DJ4224" s="1"/>
      <c r="DK4224" s="1"/>
      <c r="DL4224" s="1"/>
      <c r="DM4224" s="1"/>
      <c r="DN4224" s="1"/>
      <c r="DO4224" s="1"/>
      <c r="DP4224" s="1"/>
      <c r="DQ4224" s="1"/>
      <c r="DR4224" s="1"/>
      <c r="DS4224" s="1"/>
      <c r="DT4224" s="1"/>
      <c r="DU4224" s="1"/>
      <c r="DV4224" s="1"/>
      <c r="DW4224" s="1"/>
      <c r="DX4224" s="1"/>
      <c r="DY4224" s="1"/>
      <c r="DZ4224" s="1"/>
      <c r="EA4224" s="1"/>
      <c r="EB4224" s="1"/>
      <c r="EC4224" s="1"/>
      <c r="ED4224" s="1"/>
      <c r="EE4224" s="1"/>
      <c r="EF4224" s="1"/>
      <c r="EG4224" s="1"/>
      <c r="EH4224" s="1"/>
      <c r="EI4224" s="1"/>
      <c r="EJ4224" s="1"/>
      <c r="EK4224" s="1"/>
      <c r="EL4224" s="1"/>
      <c r="EM4224" s="1"/>
      <c r="EN4224" s="1"/>
      <c r="EO4224" s="1"/>
      <c r="EP4224" s="1"/>
      <c r="EQ4224" s="1"/>
      <c r="ER4224" s="1"/>
      <c r="ES4224" s="1"/>
      <c r="ET4224" s="1"/>
      <c r="EU4224" s="1"/>
      <c r="EV4224" s="1"/>
      <c r="EW4224" s="1"/>
      <c r="EX4224" s="1"/>
      <c r="EY4224" s="1"/>
      <c r="EZ4224" s="1"/>
      <c r="FA4224" s="1"/>
      <c r="FB4224" s="1"/>
      <c r="FC4224" s="1"/>
      <c r="FD4224" s="1"/>
      <c r="FE4224" s="1"/>
      <c r="FF4224" s="1"/>
      <c r="FG4224" s="1"/>
      <c r="FH4224" s="1"/>
      <c r="FI4224" s="1"/>
      <c r="FJ4224" s="1"/>
      <c r="FK4224" s="1"/>
      <c r="FL4224" s="1"/>
      <c r="FM4224" s="1"/>
      <c r="FN4224" s="1"/>
      <c r="FO4224" s="1"/>
      <c r="FP4224" s="1"/>
      <c r="FQ4224" s="1"/>
      <c r="FR4224" s="1"/>
      <c r="FS4224" s="1"/>
      <c r="FT4224" s="1"/>
      <c r="FU4224" s="1"/>
      <c r="FV4224" s="1"/>
      <c r="FW4224" s="1"/>
      <c r="FX4224" s="1"/>
      <c r="FY4224" s="1"/>
      <c r="FZ4224" s="1"/>
      <c r="GA4224" s="1"/>
      <c r="GB4224" s="1"/>
      <c r="GC4224" s="1"/>
      <c r="GD4224" s="1"/>
      <c r="GE4224" s="1"/>
      <c r="GF4224" s="1"/>
      <c r="GG4224" s="1"/>
      <c r="GH4224" s="1"/>
      <c r="GI4224" s="1"/>
      <c r="GJ4224" s="1"/>
      <c r="GK4224"/>
      <c r="GL4224"/>
      <c r="GM4224"/>
      <c r="GN4224"/>
      <c r="GO4224"/>
      <c r="GP4224"/>
      <c r="GQ4224"/>
      <c r="GR4224"/>
      <c r="GS4224"/>
      <c r="GT4224"/>
      <c r="GU4224"/>
      <c r="GV4224"/>
      <c r="GW4224"/>
      <c r="GX4224"/>
      <c r="GY4224"/>
      <c r="GZ4224"/>
      <c r="HA4224"/>
      <c r="HB4224"/>
      <c r="HC4224"/>
      <c r="HD4224"/>
      <c r="HE4224"/>
    </row>
    <row r="4225" spans="4:213" s="25" customFormat="1" x14ac:dyDescent="0.25">
      <c r="D4225" s="19"/>
      <c r="E4225" s="19"/>
      <c r="F4225" s="20"/>
      <c r="G4225" s="20"/>
      <c r="H4225" s="20"/>
      <c r="I4225" s="20"/>
      <c r="J4225" s="21"/>
      <c r="K4225" s="21"/>
      <c r="L4225" s="20"/>
      <c r="M4225" s="20"/>
      <c r="N4225" s="22"/>
      <c r="O4225" s="22"/>
      <c r="P4225" s="22"/>
      <c r="Q4225" s="22"/>
      <c r="R4225" s="19"/>
      <c r="S4225" s="19"/>
      <c r="T4225" s="19"/>
      <c r="U4225" s="20"/>
      <c r="V4225" s="20"/>
      <c r="W4225" s="20"/>
      <c r="X4225" s="27"/>
      <c r="Y4225" s="253"/>
      <c r="Z4225" s="30"/>
      <c r="AA4225" s="30"/>
      <c r="AB4225" s="31"/>
      <c r="AC4225" s="31"/>
      <c r="AD4225" s="31"/>
      <c r="AE4225" s="31"/>
      <c r="AF4225" s="31"/>
      <c r="AG4225" s="241"/>
      <c r="AH4225" s="31"/>
      <c r="AI4225" s="31"/>
      <c r="AJ4225" s="31"/>
      <c r="AK4225" s="31"/>
      <c r="AL4225" s="120"/>
      <c r="AQ4225" s="26"/>
      <c r="AW4225" s="19"/>
      <c r="AX4225" s="19"/>
      <c r="AY4225" s="19"/>
      <c r="AZ4225" s="19"/>
      <c r="BA4225" s="19"/>
      <c r="BB4225" s="19"/>
      <c r="BC4225" s="1"/>
      <c r="BD4225"/>
      <c r="BE4225"/>
      <c r="BF4225" s="1"/>
      <c r="BG4225"/>
      <c r="BH4225"/>
      <c r="BI4225"/>
      <c r="BJ4225" s="1"/>
      <c r="BK4225" s="1"/>
      <c r="BL4225"/>
      <c r="BM4225" s="1"/>
      <c r="BN4225" s="1"/>
      <c r="BO4225" s="1"/>
      <c r="BP4225" s="1"/>
      <c r="BQ4225" s="1"/>
      <c r="BR4225" s="1"/>
      <c r="BS4225" s="1"/>
      <c r="BT4225" s="22"/>
      <c r="BU4225" s="1"/>
      <c r="BV4225" s="1"/>
      <c r="BW4225" s="1"/>
      <c r="BX4225" s="1"/>
      <c r="BY4225" s="1"/>
      <c r="BZ4225" s="1"/>
      <c r="CA4225" s="1"/>
      <c r="CB4225" s="1"/>
      <c r="CC4225" s="1"/>
      <c r="CD4225" s="1"/>
      <c r="CE4225" s="1"/>
      <c r="CF4225" s="1"/>
      <c r="CG4225" s="1"/>
      <c r="CH4225" s="1"/>
      <c r="CI4225" s="1"/>
      <c r="CJ4225" s="1"/>
      <c r="CK4225" s="1"/>
      <c r="CL4225" s="1"/>
      <c r="CM4225" s="1"/>
      <c r="CN4225" s="1"/>
      <c r="CO4225" s="1"/>
      <c r="CP4225" s="1"/>
      <c r="CQ4225" s="1"/>
      <c r="CR4225" s="1"/>
      <c r="CS4225" s="1"/>
      <c r="CT4225" s="1"/>
      <c r="CU4225" s="1"/>
      <c r="CV4225" s="1"/>
      <c r="CW4225" s="1"/>
      <c r="CX4225" s="1"/>
      <c r="CY4225" s="1"/>
      <c r="CZ4225" s="1"/>
      <c r="DA4225" s="1"/>
      <c r="DB4225" s="1"/>
      <c r="DC4225" s="1"/>
      <c r="DD4225" s="1"/>
      <c r="DE4225" s="1"/>
      <c r="DF4225" s="1"/>
      <c r="DG4225" s="1"/>
      <c r="DH4225" s="1"/>
      <c r="DI4225" s="1"/>
      <c r="DJ4225" s="1"/>
      <c r="DK4225" s="1"/>
      <c r="DL4225" s="1"/>
      <c r="DM4225" s="1"/>
      <c r="DN4225" s="1"/>
      <c r="DO4225" s="1"/>
      <c r="DP4225" s="1"/>
      <c r="DQ4225" s="1"/>
      <c r="DR4225" s="1"/>
      <c r="DS4225" s="1"/>
      <c r="DT4225" s="1"/>
      <c r="DU4225" s="1"/>
      <c r="DV4225" s="1"/>
      <c r="DW4225" s="1"/>
      <c r="DX4225" s="1"/>
      <c r="DY4225" s="1"/>
      <c r="DZ4225" s="1"/>
      <c r="EA4225" s="1"/>
      <c r="EB4225" s="1"/>
      <c r="EC4225" s="1"/>
      <c r="ED4225" s="1"/>
      <c r="EE4225" s="1"/>
      <c r="EF4225" s="1"/>
      <c r="EG4225" s="1"/>
      <c r="EH4225" s="1"/>
      <c r="EI4225" s="1"/>
      <c r="EJ4225" s="1"/>
      <c r="EK4225" s="1"/>
      <c r="EL4225" s="1"/>
      <c r="EM4225" s="1"/>
      <c r="EN4225" s="1"/>
      <c r="EO4225" s="1"/>
      <c r="EP4225" s="1"/>
      <c r="EQ4225" s="1"/>
      <c r="ER4225" s="1"/>
      <c r="ES4225" s="1"/>
      <c r="ET4225" s="1"/>
      <c r="EU4225" s="1"/>
      <c r="EV4225" s="1"/>
      <c r="EW4225" s="1"/>
      <c r="EX4225" s="1"/>
      <c r="EY4225" s="1"/>
      <c r="EZ4225" s="1"/>
      <c r="FA4225" s="1"/>
      <c r="FB4225" s="1"/>
      <c r="FC4225" s="1"/>
      <c r="FD4225" s="1"/>
      <c r="FE4225" s="1"/>
      <c r="FF4225" s="1"/>
      <c r="FG4225" s="1"/>
      <c r="FH4225" s="1"/>
      <c r="FI4225" s="1"/>
      <c r="FJ4225" s="1"/>
      <c r="FK4225" s="1"/>
      <c r="FL4225" s="1"/>
      <c r="FM4225" s="1"/>
      <c r="FN4225" s="1"/>
      <c r="FO4225" s="1"/>
      <c r="FP4225" s="1"/>
      <c r="FQ4225" s="1"/>
      <c r="FR4225" s="1"/>
      <c r="FS4225" s="1"/>
      <c r="FT4225" s="1"/>
      <c r="FU4225" s="1"/>
      <c r="FV4225" s="1"/>
      <c r="FW4225" s="1"/>
      <c r="FX4225" s="1"/>
      <c r="FY4225" s="1"/>
      <c r="FZ4225" s="1"/>
      <c r="GA4225" s="1"/>
      <c r="GB4225" s="1"/>
      <c r="GC4225" s="1"/>
      <c r="GD4225" s="1"/>
      <c r="GE4225" s="1"/>
      <c r="GF4225" s="1"/>
      <c r="GG4225" s="1"/>
      <c r="GH4225" s="1"/>
      <c r="GI4225" s="1"/>
      <c r="GJ4225" s="1"/>
      <c r="GK4225"/>
      <c r="GL4225"/>
      <c r="GM4225"/>
      <c r="GN4225"/>
      <c r="GO4225"/>
      <c r="GP4225"/>
      <c r="GQ4225"/>
      <c r="GR4225"/>
      <c r="GS4225"/>
      <c r="GT4225"/>
      <c r="GU4225"/>
      <c r="GV4225"/>
      <c r="GW4225"/>
      <c r="GX4225"/>
      <c r="GY4225"/>
      <c r="GZ4225"/>
      <c r="HA4225"/>
      <c r="HB4225"/>
      <c r="HC4225"/>
      <c r="HD4225"/>
      <c r="HE4225"/>
    </row>
    <row r="4226" spans="4:213" s="25" customFormat="1" x14ac:dyDescent="0.25">
      <c r="D4226" s="19"/>
      <c r="E4226" s="19"/>
      <c r="F4226" s="20"/>
      <c r="G4226" s="20"/>
      <c r="H4226" s="20"/>
      <c r="I4226" s="20"/>
      <c r="J4226" s="21"/>
      <c r="K4226" s="21"/>
      <c r="L4226" s="20"/>
      <c r="M4226" s="20"/>
      <c r="N4226" s="22"/>
      <c r="O4226" s="22"/>
      <c r="P4226" s="22"/>
      <c r="Q4226" s="22"/>
      <c r="R4226" s="19"/>
      <c r="S4226" s="19"/>
      <c r="T4226" s="19"/>
      <c r="U4226" s="20"/>
      <c r="V4226" s="20"/>
      <c r="W4226" s="20"/>
      <c r="X4226" s="27"/>
      <c r="Y4226" s="253"/>
      <c r="Z4226" s="30"/>
      <c r="AA4226" s="30"/>
      <c r="AB4226" s="31"/>
      <c r="AC4226" s="31"/>
      <c r="AD4226" s="31"/>
      <c r="AE4226" s="31"/>
      <c r="AF4226" s="31"/>
      <c r="AG4226" s="241"/>
      <c r="AH4226" s="31"/>
      <c r="AI4226" s="31"/>
      <c r="AJ4226" s="31"/>
      <c r="AK4226" s="31"/>
      <c r="AL4226" s="120"/>
      <c r="AQ4226" s="26"/>
      <c r="AW4226" s="19"/>
      <c r="AX4226" s="19"/>
      <c r="AY4226" s="19"/>
      <c r="AZ4226" s="19"/>
      <c r="BA4226" s="19"/>
      <c r="BB4226" s="19"/>
      <c r="BC4226" s="1"/>
      <c r="BD4226"/>
      <c r="BE4226"/>
      <c r="BF4226" s="1"/>
      <c r="BG4226"/>
      <c r="BH4226"/>
      <c r="BI4226"/>
      <c r="BJ4226" s="1"/>
      <c r="BK4226" s="1"/>
      <c r="BL4226"/>
      <c r="BM4226" s="1"/>
      <c r="BN4226" s="1"/>
      <c r="BO4226" s="1"/>
      <c r="BP4226" s="1"/>
      <c r="BQ4226" s="1"/>
      <c r="BR4226" s="1"/>
      <c r="BS4226" s="1"/>
      <c r="BT4226" s="22"/>
      <c r="BU4226" s="1"/>
      <c r="BV4226" s="1"/>
      <c r="BW4226" s="1"/>
      <c r="BX4226" s="1"/>
      <c r="BY4226" s="1"/>
      <c r="BZ4226" s="1"/>
      <c r="CA4226" s="1"/>
      <c r="CB4226" s="1"/>
      <c r="CC4226" s="1"/>
      <c r="CD4226" s="1"/>
      <c r="CE4226" s="1"/>
      <c r="CF4226" s="1"/>
      <c r="CG4226" s="1"/>
      <c r="CH4226" s="1"/>
      <c r="CI4226" s="1"/>
      <c r="CJ4226" s="1"/>
      <c r="CK4226" s="1"/>
      <c r="CL4226" s="1"/>
      <c r="CM4226" s="1"/>
      <c r="CN4226" s="1"/>
      <c r="CO4226" s="1"/>
      <c r="CP4226" s="1"/>
      <c r="CQ4226" s="1"/>
      <c r="CR4226" s="1"/>
      <c r="CS4226" s="1"/>
      <c r="CT4226" s="1"/>
      <c r="CU4226" s="1"/>
      <c r="CV4226" s="1"/>
      <c r="CW4226" s="1"/>
      <c r="CX4226" s="1"/>
      <c r="CY4226" s="1"/>
      <c r="CZ4226" s="1"/>
      <c r="DA4226" s="1"/>
      <c r="DB4226" s="1"/>
      <c r="DC4226" s="1"/>
      <c r="DD4226" s="1"/>
      <c r="DE4226" s="1"/>
      <c r="DF4226" s="1"/>
      <c r="DG4226" s="1"/>
      <c r="DH4226" s="1"/>
      <c r="DI4226" s="1"/>
      <c r="DJ4226" s="1"/>
      <c r="DK4226" s="1"/>
      <c r="DL4226" s="1"/>
      <c r="DM4226" s="1"/>
      <c r="DN4226" s="1"/>
      <c r="DO4226" s="1"/>
      <c r="DP4226" s="1"/>
      <c r="DQ4226" s="1"/>
      <c r="DR4226" s="1"/>
      <c r="DS4226" s="1"/>
      <c r="DT4226" s="1"/>
      <c r="DU4226" s="1"/>
      <c r="DV4226" s="1"/>
      <c r="DW4226" s="1"/>
      <c r="DX4226" s="1"/>
      <c r="DY4226" s="1"/>
      <c r="DZ4226" s="1"/>
      <c r="EA4226" s="1"/>
      <c r="EB4226" s="1"/>
      <c r="EC4226" s="1"/>
      <c r="ED4226" s="1"/>
      <c r="EE4226" s="1"/>
      <c r="EF4226" s="1"/>
      <c r="EG4226" s="1"/>
      <c r="EH4226" s="1"/>
      <c r="EI4226" s="1"/>
      <c r="EJ4226" s="1"/>
      <c r="EK4226" s="1"/>
      <c r="EL4226" s="1"/>
      <c r="EM4226" s="1"/>
      <c r="EN4226" s="1"/>
      <c r="EO4226" s="1"/>
      <c r="EP4226" s="1"/>
      <c r="EQ4226" s="1"/>
      <c r="ER4226" s="1"/>
      <c r="ES4226" s="1"/>
      <c r="ET4226" s="1"/>
      <c r="EU4226" s="1"/>
      <c r="EV4226" s="1"/>
      <c r="EW4226" s="1"/>
      <c r="EX4226" s="1"/>
      <c r="EY4226" s="1"/>
      <c r="EZ4226" s="1"/>
      <c r="FA4226" s="1"/>
      <c r="FB4226" s="1"/>
      <c r="FC4226" s="1"/>
      <c r="FD4226" s="1"/>
      <c r="FE4226" s="1"/>
      <c r="FF4226" s="1"/>
      <c r="FG4226" s="1"/>
      <c r="FH4226" s="1"/>
      <c r="FI4226" s="1"/>
      <c r="FJ4226" s="1"/>
      <c r="FK4226" s="1"/>
      <c r="FL4226" s="1"/>
      <c r="FM4226" s="1"/>
      <c r="FN4226" s="1"/>
      <c r="FO4226" s="1"/>
      <c r="FP4226" s="1"/>
      <c r="FQ4226" s="1"/>
      <c r="FR4226" s="1"/>
      <c r="FS4226" s="1"/>
      <c r="FT4226" s="1"/>
      <c r="FU4226" s="1"/>
      <c r="FV4226" s="1"/>
      <c r="FW4226" s="1"/>
      <c r="FX4226" s="1"/>
      <c r="FY4226" s="1"/>
      <c r="FZ4226" s="1"/>
      <c r="GA4226" s="1"/>
      <c r="GB4226" s="1"/>
      <c r="GC4226" s="1"/>
      <c r="GD4226" s="1"/>
      <c r="GE4226" s="1"/>
      <c r="GF4226" s="1"/>
      <c r="GG4226" s="1"/>
      <c r="GH4226" s="1"/>
      <c r="GI4226" s="1"/>
      <c r="GJ4226" s="1"/>
      <c r="GK4226"/>
      <c r="GL4226"/>
      <c r="GM4226"/>
      <c r="GN4226"/>
      <c r="GO4226"/>
      <c r="GP4226"/>
      <c r="GQ4226"/>
      <c r="GR4226"/>
      <c r="GS4226"/>
      <c r="GT4226"/>
      <c r="GU4226"/>
      <c r="GV4226"/>
      <c r="GW4226"/>
      <c r="GX4226"/>
      <c r="GY4226"/>
      <c r="GZ4226"/>
      <c r="HA4226"/>
      <c r="HB4226"/>
      <c r="HC4226"/>
      <c r="HD4226"/>
      <c r="HE4226"/>
    </row>
    <row r="4227" spans="4:213" s="25" customFormat="1" x14ac:dyDescent="0.25">
      <c r="D4227" s="19"/>
      <c r="E4227" s="19"/>
      <c r="F4227" s="20"/>
      <c r="G4227" s="20"/>
      <c r="H4227" s="20"/>
      <c r="I4227" s="20"/>
      <c r="J4227" s="21"/>
      <c r="K4227" s="21"/>
      <c r="L4227" s="20"/>
      <c r="M4227" s="20"/>
      <c r="N4227" s="22"/>
      <c r="O4227" s="22"/>
      <c r="P4227" s="22"/>
      <c r="Q4227" s="22"/>
      <c r="R4227" s="19"/>
      <c r="S4227" s="19"/>
      <c r="T4227" s="19"/>
      <c r="U4227" s="20"/>
      <c r="V4227" s="20"/>
      <c r="W4227" s="20"/>
      <c r="X4227" s="27"/>
      <c r="Y4227" s="253"/>
      <c r="Z4227" s="30"/>
      <c r="AA4227" s="30"/>
      <c r="AB4227" s="31"/>
      <c r="AC4227" s="31"/>
      <c r="AD4227" s="31"/>
      <c r="AE4227" s="31"/>
      <c r="AF4227" s="31"/>
      <c r="AG4227" s="241"/>
      <c r="AH4227" s="31"/>
      <c r="AI4227" s="31"/>
      <c r="AJ4227" s="31"/>
      <c r="AK4227" s="31"/>
      <c r="AL4227" s="120"/>
      <c r="AQ4227" s="26"/>
      <c r="AW4227" s="19"/>
      <c r="AX4227" s="19"/>
      <c r="AY4227" s="19"/>
      <c r="AZ4227" s="19"/>
      <c r="BA4227" s="19"/>
      <c r="BB4227" s="19"/>
      <c r="BC4227" s="1"/>
      <c r="BD4227"/>
      <c r="BE4227"/>
      <c r="BF4227" s="1"/>
      <c r="BG4227"/>
      <c r="BH4227"/>
      <c r="BI4227"/>
      <c r="BJ4227" s="1"/>
      <c r="BK4227" s="1"/>
      <c r="BL4227"/>
      <c r="BM4227" s="1"/>
      <c r="BN4227" s="1"/>
      <c r="BO4227" s="1"/>
      <c r="BP4227" s="1"/>
      <c r="BQ4227" s="1"/>
      <c r="BR4227" s="1"/>
      <c r="BS4227" s="1"/>
      <c r="BT4227" s="22"/>
      <c r="BU4227" s="1"/>
      <c r="BV4227" s="1"/>
      <c r="BW4227" s="1"/>
      <c r="BX4227" s="1"/>
      <c r="BY4227" s="1"/>
      <c r="BZ4227" s="1"/>
      <c r="CA4227" s="1"/>
      <c r="CB4227" s="1"/>
      <c r="CC4227" s="1"/>
      <c r="CD4227" s="1"/>
      <c r="CE4227" s="1"/>
      <c r="CF4227" s="1"/>
      <c r="CG4227" s="1"/>
      <c r="CH4227" s="1"/>
      <c r="CI4227" s="1"/>
      <c r="CJ4227" s="1"/>
      <c r="CK4227" s="1"/>
      <c r="CL4227" s="1"/>
      <c r="CM4227" s="1"/>
      <c r="CN4227" s="1"/>
      <c r="CO4227" s="1"/>
      <c r="CP4227" s="1"/>
      <c r="CQ4227" s="1"/>
      <c r="CR4227" s="1"/>
      <c r="CS4227" s="1"/>
      <c r="CT4227" s="1"/>
      <c r="CU4227" s="1"/>
      <c r="CV4227" s="1"/>
      <c r="CW4227" s="1"/>
      <c r="CX4227" s="1"/>
      <c r="CY4227" s="1"/>
      <c r="CZ4227" s="1"/>
      <c r="DA4227" s="1"/>
      <c r="DB4227" s="1"/>
      <c r="DC4227" s="1"/>
      <c r="DD4227" s="1"/>
      <c r="DE4227" s="1"/>
      <c r="DF4227" s="1"/>
      <c r="DG4227" s="1"/>
      <c r="DH4227" s="1"/>
      <c r="DI4227" s="1"/>
      <c r="DJ4227" s="1"/>
      <c r="DK4227" s="1"/>
      <c r="DL4227" s="1"/>
      <c r="DM4227" s="1"/>
      <c r="DN4227" s="1"/>
      <c r="DO4227" s="1"/>
      <c r="DP4227" s="1"/>
      <c r="DQ4227" s="1"/>
      <c r="DR4227" s="1"/>
      <c r="DS4227" s="1"/>
      <c r="DT4227" s="1"/>
      <c r="DU4227" s="1"/>
      <c r="DV4227" s="1"/>
      <c r="DW4227" s="1"/>
      <c r="DX4227" s="1"/>
      <c r="DY4227" s="1"/>
      <c r="DZ4227" s="1"/>
      <c r="EA4227" s="1"/>
      <c r="EB4227" s="1"/>
      <c r="EC4227" s="1"/>
      <c r="ED4227" s="1"/>
      <c r="EE4227" s="1"/>
      <c r="EF4227" s="1"/>
      <c r="EG4227" s="1"/>
      <c r="EH4227" s="1"/>
      <c r="EI4227" s="1"/>
      <c r="EJ4227" s="1"/>
      <c r="EK4227" s="1"/>
      <c r="EL4227" s="1"/>
      <c r="EM4227" s="1"/>
      <c r="EN4227" s="1"/>
      <c r="EO4227" s="1"/>
      <c r="EP4227" s="1"/>
      <c r="EQ4227" s="1"/>
      <c r="ER4227" s="1"/>
      <c r="ES4227" s="1"/>
      <c r="ET4227" s="1"/>
      <c r="EU4227" s="1"/>
      <c r="EV4227" s="1"/>
      <c r="EW4227" s="1"/>
      <c r="EX4227" s="1"/>
      <c r="EY4227" s="1"/>
      <c r="EZ4227" s="1"/>
      <c r="FA4227" s="1"/>
      <c r="FB4227" s="1"/>
      <c r="FC4227" s="1"/>
      <c r="FD4227" s="1"/>
      <c r="FE4227" s="1"/>
      <c r="FF4227" s="1"/>
      <c r="FG4227" s="1"/>
      <c r="FH4227" s="1"/>
      <c r="FI4227" s="1"/>
      <c r="FJ4227" s="1"/>
      <c r="FK4227" s="1"/>
      <c r="FL4227" s="1"/>
      <c r="FM4227" s="1"/>
      <c r="FN4227" s="1"/>
      <c r="FO4227" s="1"/>
      <c r="FP4227" s="1"/>
      <c r="FQ4227" s="1"/>
      <c r="FR4227" s="1"/>
      <c r="FS4227" s="1"/>
      <c r="FT4227" s="1"/>
      <c r="FU4227" s="1"/>
      <c r="FV4227" s="1"/>
      <c r="FW4227" s="1"/>
      <c r="FX4227" s="1"/>
      <c r="FY4227" s="1"/>
      <c r="FZ4227" s="1"/>
      <c r="GA4227" s="1"/>
      <c r="GB4227" s="1"/>
      <c r="GC4227" s="1"/>
      <c r="GD4227" s="1"/>
      <c r="GE4227" s="1"/>
      <c r="GF4227" s="1"/>
      <c r="GG4227" s="1"/>
      <c r="GH4227" s="1"/>
      <c r="GI4227" s="1"/>
      <c r="GJ4227" s="1"/>
      <c r="GK4227"/>
      <c r="GL4227"/>
      <c r="GM4227"/>
      <c r="GN4227"/>
      <c r="GO4227"/>
      <c r="GP4227"/>
      <c r="GQ4227"/>
      <c r="GR4227"/>
      <c r="GS4227"/>
      <c r="GT4227"/>
      <c r="GU4227"/>
      <c r="GV4227"/>
      <c r="GW4227"/>
      <c r="GX4227"/>
      <c r="GY4227"/>
      <c r="GZ4227"/>
      <c r="HA4227"/>
      <c r="HB4227"/>
      <c r="HC4227"/>
      <c r="HD4227"/>
      <c r="HE4227"/>
    </row>
    <row r="4228" spans="4:213" s="25" customFormat="1" x14ac:dyDescent="0.25">
      <c r="D4228" s="19"/>
      <c r="E4228" s="19"/>
      <c r="F4228" s="20"/>
      <c r="G4228" s="20"/>
      <c r="H4228" s="20"/>
      <c r="I4228" s="20"/>
      <c r="J4228" s="21"/>
      <c r="K4228" s="21"/>
      <c r="L4228" s="20"/>
      <c r="M4228" s="20"/>
      <c r="N4228" s="22"/>
      <c r="O4228" s="22"/>
      <c r="P4228" s="22"/>
      <c r="Q4228" s="22"/>
      <c r="R4228" s="19"/>
      <c r="S4228" s="19"/>
      <c r="T4228" s="19"/>
      <c r="U4228" s="20"/>
      <c r="V4228" s="20"/>
      <c r="W4228" s="20"/>
      <c r="X4228" s="27"/>
      <c r="Y4228" s="253"/>
      <c r="Z4228" s="30"/>
      <c r="AA4228" s="30"/>
      <c r="AB4228" s="31"/>
      <c r="AC4228" s="31"/>
      <c r="AD4228" s="31"/>
      <c r="AE4228" s="31"/>
      <c r="AF4228" s="31"/>
      <c r="AG4228" s="241"/>
      <c r="AH4228" s="31"/>
      <c r="AI4228" s="31"/>
      <c r="AJ4228" s="31"/>
      <c r="AK4228" s="31"/>
      <c r="AL4228" s="120"/>
      <c r="AQ4228" s="26"/>
      <c r="AW4228" s="19"/>
      <c r="AX4228" s="19"/>
      <c r="AY4228" s="19"/>
      <c r="AZ4228" s="19"/>
      <c r="BA4228" s="19"/>
      <c r="BB4228" s="19"/>
      <c r="BC4228" s="1"/>
      <c r="BD4228"/>
      <c r="BE4228"/>
      <c r="BF4228" s="1"/>
      <c r="BG4228"/>
      <c r="BH4228"/>
      <c r="BI4228"/>
      <c r="BJ4228" s="1"/>
      <c r="BK4228" s="1"/>
      <c r="BL4228"/>
      <c r="BM4228" s="1"/>
      <c r="BN4228" s="1"/>
      <c r="BO4228" s="1"/>
      <c r="BP4228" s="1"/>
      <c r="BQ4228" s="1"/>
      <c r="BR4228" s="1"/>
      <c r="BS4228" s="1"/>
      <c r="BT4228" s="22"/>
      <c r="BU4228" s="1"/>
      <c r="BV4228" s="1"/>
      <c r="BW4228" s="1"/>
      <c r="BX4228" s="1"/>
      <c r="BY4228" s="1"/>
      <c r="BZ4228" s="1"/>
      <c r="CA4228" s="1"/>
      <c r="CB4228" s="1"/>
      <c r="CC4228" s="1"/>
      <c r="CD4228" s="1"/>
      <c r="CE4228" s="1"/>
      <c r="CF4228" s="1"/>
      <c r="CG4228" s="1"/>
      <c r="CH4228" s="1"/>
      <c r="CI4228" s="1"/>
      <c r="CJ4228" s="1"/>
      <c r="CK4228" s="1"/>
      <c r="CL4228" s="1"/>
      <c r="CM4228" s="1"/>
      <c r="CN4228" s="1"/>
      <c r="CO4228" s="1"/>
      <c r="CP4228" s="1"/>
      <c r="CQ4228" s="1"/>
      <c r="CR4228" s="1"/>
      <c r="CS4228" s="1"/>
      <c r="CT4228" s="1"/>
      <c r="CU4228" s="1"/>
      <c r="CV4228" s="1"/>
      <c r="CW4228" s="1"/>
      <c r="CX4228" s="1"/>
      <c r="CY4228" s="1"/>
      <c r="CZ4228" s="1"/>
      <c r="DA4228" s="1"/>
      <c r="DB4228" s="1"/>
      <c r="DC4228" s="1"/>
      <c r="DD4228" s="1"/>
      <c r="DE4228" s="1"/>
      <c r="DF4228" s="1"/>
      <c r="DG4228" s="1"/>
      <c r="DH4228" s="1"/>
      <c r="DI4228" s="1"/>
      <c r="DJ4228" s="1"/>
      <c r="DK4228" s="1"/>
      <c r="DL4228" s="1"/>
      <c r="DM4228" s="1"/>
      <c r="DN4228" s="1"/>
      <c r="DO4228" s="1"/>
      <c r="DP4228" s="1"/>
      <c r="DQ4228" s="1"/>
      <c r="DR4228" s="1"/>
      <c r="DS4228" s="1"/>
      <c r="DT4228" s="1"/>
      <c r="DU4228" s="1"/>
      <c r="DV4228" s="1"/>
      <c r="DW4228" s="1"/>
      <c r="DX4228" s="1"/>
      <c r="DY4228" s="1"/>
      <c r="DZ4228" s="1"/>
      <c r="EA4228" s="1"/>
      <c r="EB4228" s="1"/>
      <c r="EC4228" s="1"/>
      <c r="ED4228" s="1"/>
      <c r="EE4228" s="1"/>
      <c r="EF4228" s="1"/>
      <c r="EG4228" s="1"/>
      <c r="EH4228" s="1"/>
      <c r="EI4228" s="1"/>
      <c r="EJ4228" s="1"/>
      <c r="EK4228" s="1"/>
      <c r="EL4228" s="1"/>
      <c r="EM4228" s="1"/>
      <c r="EN4228" s="1"/>
      <c r="EO4228" s="1"/>
      <c r="EP4228" s="1"/>
      <c r="EQ4228" s="1"/>
      <c r="ER4228" s="1"/>
      <c r="ES4228" s="1"/>
      <c r="ET4228" s="1"/>
      <c r="EU4228" s="1"/>
      <c r="EV4228" s="1"/>
      <c r="EW4228" s="1"/>
      <c r="EX4228" s="1"/>
      <c r="EY4228" s="1"/>
      <c r="EZ4228" s="1"/>
      <c r="FA4228" s="1"/>
      <c r="FB4228" s="1"/>
      <c r="FC4228" s="1"/>
      <c r="FD4228" s="1"/>
      <c r="FE4228" s="1"/>
      <c r="FF4228" s="1"/>
      <c r="FG4228" s="1"/>
      <c r="FH4228" s="1"/>
      <c r="FI4228" s="1"/>
      <c r="FJ4228" s="1"/>
      <c r="FK4228" s="1"/>
      <c r="FL4228" s="1"/>
      <c r="FM4228" s="1"/>
      <c r="FN4228" s="1"/>
      <c r="FO4228" s="1"/>
      <c r="FP4228" s="1"/>
      <c r="FQ4228" s="1"/>
      <c r="FR4228" s="1"/>
      <c r="FS4228" s="1"/>
      <c r="FT4228" s="1"/>
      <c r="FU4228" s="1"/>
      <c r="FV4228" s="1"/>
      <c r="FW4228" s="1"/>
      <c r="FX4228" s="1"/>
      <c r="FY4228" s="1"/>
      <c r="FZ4228" s="1"/>
      <c r="GA4228" s="1"/>
      <c r="GB4228" s="1"/>
      <c r="GC4228" s="1"/>
      <c r="GD4228" s="1"/>
      <c r="GE4228" s="1"/>
      <c r="GF4228" s="1"/>
      <c r="GG4228" s="1"/>
      <c r="GH4228" s="1"/>
      <c r="GI4228" s="1"/>
      <c r="GJ4228" s="1"/>
      <c r="GK4228"/>
      <c r="GL4228"/>
      <c r="GM4228"/>
      <c r="GN4228"/>
      <c r="GO4228"/>
      <c r="GP4228"/>
      <c r="GQ4228"/>
      <c r="GR4228"/>
      <c r="GS4228"/>
      <c r="GT4228"/>
      <c r="GU4228"/>
      <c r="GV4228"/>
      <c r="GW4228"/>
      <c r="GX4228"/>
      <c r="GY4228"/>
      <c r="GZ4228"/>
      <c r="HA4228"/>
      <c r="HB4228"/>
      <c r="HC4228"/>
      <c r="HD4228"/>
      <c r="HE4228"/>
    </row>
    <row r="4229" spans="4:213" s="25" customFormat="1" x14ac:dyDescent="0.25">
      <c r="D4229" s="19"/>
      <c r="E4229" s="19"/>
      <c r="F4229" s="20"/>
      <c r="G4229" s="20"/>
      <c r="H4229" s="20"/>
      <c r="I4229" s="20"/>
      <c r="J4229" s="21"/>
      <c r="K4229" s="21"/>
      <c r="L4229" s="20"/>
      <c r="M4229" s="20"/>
      <c r="N4229" s="22"/>
      <c r="O4229" s="22"/>
      <c r="P4229" s="22"/>
      <c r="Q4229" s="22"/>
      <c r="R4229" s="19"/>
      <c r="S4229" s="19"/>
      <c r="T4229" s="19"/>
      <c r="U4229" s="20"/>
      <c r="V4229" s="20"/>
      <c r="W4229" s="20"/>
      <c r="X4229" s="27"/>
      <c r="Y4229" s="253"/>
      <c r="Z4229" s="30"/>
      <c r="AA4229" s="30"/>
      <c r="AB4229" s="31"/>
      <c r="AC4229" s="31"/>
      <c r="AD4229" s="31"/>
      <c r="AE4229" s="31"/>
      <c r="AF4229" s="31"/>
      <c r="AG4229" s="241"/>
      <c r="AH4229" s="31"/>
      <c r="AI4229" s="31"/>
      <c r="AJ4229" s="31"/>
      <c r="AK4229" s="31"/>
      <c r="AL4229" s="120"/>
      <c r="AQ4229" s="26"/>
      <c r="AW4229" s="19"/>
      <c r="AX4229" s="19"/>
      <c r="AY4229" s="19"/>
      <c r="AZ4229" s="19"/>
      <c r="BA4229" s="19"/>
      <c r="BB4229" s="19"/>
      <c r="BC4229" s="1"/>
      <c r="BD4229"/>
      <c r="BE4229"/>
      <c r="BF4229" s="1"/>
      <c r="BG4229"/>
      <c r="BH4229"/>
      <c r="BI4229"/>
      <c r="BJ4229" s="1"/>
      <c r="BK4229" s="1"/>
      <c r="BL4229"/>
      <c r="BM4229" s="1"/>
      <c r="BN4229" s="1"/>
      <c r="BO4229" s="1"/>
      <c r="BP4229" s="1"/>
      <c r="BQ4229" s="1"/>
      <c r="BR4229" s="1"/>
      <c r="BS4229" s="1"/>
      <c r="BT4229" s="22"/>
      <c r="BU4229" s="1"/>
      <c r="BV4229" s="1"/>
      <c r="BW4229" s="1"/>
      <c r="BX4229" s="1"/>
      <c r="BY4229" s="1"/>
      <c r="BZ4229" s="1"/>
      <c r="CA4229" s="1"/>
      <c r="CB4229" s="1"/>
      <c r="CC4229" s="1"/>
      <c r="CD4229" s="1"/>
      <c r="CE4229" s="1"/>
      <c r="CF4229" s="1"/>
      <c r="CG4229" s="1"/>
      <c r="CH4229" s="1"/>
      <c r="CI4229" s="1"/>
      <c r="CJ4229" s="1"/>
      <c r="CK4229" s="1"/>
      <c r="CL4229" s="1"/>
      <c r="CM4229" s="1"/>
      <c r="CN4229" s="1"/>
      <c r="CO4229" s="1"/>
      <c r="CP4229" s="1"/>
      <c r="CQ4229" s="1"/>
      <c r="CR4229" s="1"/>
      <c r="CS4229" s="1"/>
      <c r="CT4229" s="1"/>
      <c r="CU4229" s="1"/>
      <c r="CV4229" s="1"/>
      <c r="CW4229" s="1"/>
      <c r="CX4229" s="1"/>
      <c r="CY4229" s="1"/>
      <c r="CZ4229" s="1"/>
      <c r="DA4229" s="1"/>
      <c r="DB4229" s="1"/>
      <c r="DC4229" s="1"/>
      <c r="DD4229" s="1"/>
      <c r="DE4229" s="1"/>
      <c r="DF4229" s="1"/>
      <c r="DG4229" s="1"/>
      <c r="DH4229" s="1"/>
      <c r="DI4229" s="1"/>
      <c r="DJ4229" s="1"/>
      <c r="DK4229" s="1"/>
      <c r="DL4229" s="1"/>
      <c r="DM4229" s="1"/>
      <c r="DN4229" s="1"/>
      <c r="DO4229" s="1"/>
      <c r="DP4229" s="1"/>
      <c r="DQ4229" s="1"/>
      <c r="DR4229" s="1"/>
      <c r="DS4229" s="1"/>
      <c r="DT4229" s="1"/>
      <c r="DU4229" s="1"/>
      <c r="DV4229" s="1"/>
      <c r="DW4229" s="1"/>
      <c r="DX4229" s="1"/>
      <c r="DY4229" s="1"/>
      <c r="DZ4229" s="1"/>
      <c r="EA4229" s="1"/>
      <c r="EB4229" s="1"/>
      <c r="EC4229" s="1"/>
      <c r="ED4229" s="1"/>
      <c r="EE4229" s="1"/>
      <c r="EF4229" s="1"/>
      <c r="EG4229" s="1"/>
      <c r="EH4229" s="1"/>
      <c r="EI4229" s="1"/>
      <c r="EJ4229" s="1"/>
      <c r="EK4229" s="1"/>
      <c r="EL4229" s="1"/>
      <c r="EM4229" s="1"/>
      <c r="EN4229" s="1"/>
      <c r="EO4229" s="1"/>
      <c r="EP4229" s="1"/>
      <c r="EQ4229" s="1"/>
      <c r="ER4229" s="1"/>
      <c r="ES4229" s="1"/>
      <c r="ET4229" s="1"/>
      <c r="EU4229" s="1"/>
      <c r="EV4229" s="1"/>
      <c r="EW4229" s="1"/>
      <c r="EX4229" s="1"/>
      <c r="EY4229" s="1"/>
      <c r="EZ4229" s="1"/>
      <c r="FA4229" s="1"/>
      <c r="FB4229" s="1"/>
      <c r="FC4229" s="1"/>
      <c r="FD4229" s="1"/>
      <c r="FE4229" s="1"/>
      <c r="FF4229" s="1"/>
      <c r="FG4229" s="1"/>
      <c r="FH4229" s="1"/>
      <c r="FI4229" s="1"/>
      <c r="FJ4229" s="1"/>
      <c r="FK4229" s="1"/>
      <c r="FL4229" s="1"/>
      <c r="FM4229" s="1"/>
      <c r="FN4229" s="1"/>
      <c r="FO4229" s="1"/>
      <c r="FP4229" s="1"/>
      <c r="FQ4229" s="1"/>
      <c r="FR4229" s="1"/>
      <c r="FS4229" s="1"/>
      <c r="FT4229" s="1"/>
      <c r="FU4229" s="1"/>
      <c r="FV4229" s="1"/>
      <c r="FW4229" s="1"/>
      <c r="FX4229" s="1"/>
      <c r="FY4229" s="1"/>
      <c r="FZ4229" s="1"/>
      <c r="GA4229" s="1"/>
      <c r="GB4229" s="1"/>
      <c r="GC4229" s="1"/>
      <c r="GD4229" s="1"/>
      <c r="GE4229" s="1"/>
      <c r="GF4229" s="1"/>
      <c r="GG4229" s="1"/>
      <c r="GH4229" s="1"/>
      <c r="GI4229" s="1"/>
      <c r="GJ4229" s="1"/>
      <c r="GK4229"/>
      <c r="GL4229"/>
      <c r="GM4229"/>
      <c r="GN4229"/>
      <c r="GO4229"/>
      <c r="GP4229"/>
      <c r="GQ4229"/>
      <c r="GR4229"/>
      <c r="GS4229"/>
      <c r="GT4229"/>
      <c r="GU4229"/>
      <c r="GV4229"/>
      <c r="GW4229"/>
      <c r="GX4229"/>
      <c r="GY4229"/>
      <c r="GZ4229"/>
      <c r="HA4229"/>
      <c r="HB4229"/>
      <c r="HC4229"/>
      <c r="HD4229"/>
      <c r="HE4229"/>
    </row>
    <row r="4230" spans="4:213" s="25" customFormat="1" x14ac:dyDescent="0.25">
      <c r="D4230" s="19"/>
      <c r="E4230" s="19"/>
      <c r="F4230" s="20"/>
      <c r="G4230" s="20"/>
      <c r="H4230" s="20"/>
      <c r="I4230" s="20"/>
      <c r="J4230" s="21"/>
      <c r="K4230" s="21"/>
      <c r="L4230" s="20"/>
      <c r="M4230" s="20"/>
      <c r="N4230" s="22"/>
      <c r="O4230" s="22"/>
      <c r="P4230" s="22"/>
      <c r="Q4230" s="22"/>
      <c r="R4230" s="19"/>
      <c r="S4230" s="19"/>
      <c r="T4230" s="19"/>
      <c r="U4230" s="20"/>
      <c r="V4230" s="20"/>
      <c r="W4230" s="20"/>
      <c r="X4230" s="27"/>
      <c r="Y4230" s="253"/>
      <c r="Z4230" s="30"/>
      <c r="AA4230" s="30"/>
      <c r="AB4230" s="31"/>
      <c r="AC4230" s="31"/>
      <c r="AD4230" s="31"/>
      <c r="AE4230" s="31"/>
      <c r="AF4230" s="31"/>
      <c r="AG4230" s="241"/>
      <c r="AH4230" s="31"/>
      <c r="AI4230" s="31"/>
      <c r="AJ4230" s="31"/>
      <c r="AK4230" s="31"/>
      <c r="AL4230" s="120"/>
      <c r="AQ4230" s="26"/>
      <c r="AW4230" s="19"/>
      <c r="AX4230" s="19"/>
      <c r="AY4230" s="19"/>
      <c r="AZ4230" s="19"/>
      <c r="BA4230" s="19"/>
      <c r="BB4230" s="19"/>
      <c r="BC4230" s="1"/>
      <c r="BD4230"/>
      <c r="BE4230"/>
      <c r="BF4230" s="1"/>
      <c r="BG4230"/>
      <c r="BH4230"/>
      <c r="BI4230"/>
      <c r="BJ4230" s="1"/>
      <c r="BK4230" s="1"/>
      <c r="BL4230"/>
      <c r="BM4230" s="1"/>
      <c r="BN4230" s="1"/>
      <c r="BO4230" s="1"/>
      <c r="BP4230" s="1"/>
      <c r="BQ4230" s="1"/>
      <c r="BR4230" s="1"/>
      <c r="BS4230" s="1"/>
      <c r="BT4230" s="22"/>
      <c r="BU4230" s="1"/>
      <c r="BV4230" s="1"/>
      <c r="BW4230" s="1"/>
      <c r="BX4230" s="1"/>
      <c r="BY4230" s="1"/>
      <c r="BZ4230" s="1"/>
      <c r="CA4230" s="1"/>
      <c r="CB4230" s="1"/>
      <c r="CC4230" s="1"/>
      <c r="CD4230" s="1"/>
      <c r="CE4230" s="1"/>
      <c r="CF4230" s="1"/>
      <c r="CG4230" s="1"/>
      <c r="CH4230" s="1"/>
      <c r="CI4230" s="1"/>
      <c r="CJ4230" s="1"/>
      <c r="CK4230" s="1"/>
      <c r="CL4230" s="1"/>
      <c r="CM4230" s="1"/>
      <c r="CN4230" s="1"/>
      <c r="CO4230" s="1"/>
      <c r="CP4230" s="1"/>
      <c r="CQ4230" s="1"/>
      <c r="CR4230" s="1"/>
      <c r="CS4230" s="1"/>
      <c r="CT4230" s="1"/>
      <c r="CU4230" s="1"/>
      <c r="CV4230" s="1"/>
      <c r="CW4230" s="1"/>
      <c r="CX4230" s="1"/>
      <c r="CY4230" s="1"/>
      <c r="CZ4230" s="1"/>
      <c r="DA4230" s="1"/>
      <c r="DB4230" s="1"/>
      <c r="DC4230" s="1"/>
      <c r="DD4230" s="1"/>
      <c r="DE4230" s="1"/>
      <c r="DF4230" s="1"/>
      <c r="DG4230" s="1"/>
      <c r="DH4230" s="1"/>
      <c r="DI4230" s="1"/>
      <c r="DJ4230" s="1"/>
      <c r="DK4230" s="1"/>
      <c r="DL4230" s="1"/>
      <c r="DM4230" s="1"/>
      <c r="DN4230" s="1"/>
      <c r="DO4230" s="1"/>
      <c r="DP4230" s="1"/>
      <c r="DQ4230" s="1"/>
      <c r="DR4230" s="1"/>
      <c r="DS4230" s="1"/>
      <c r="DT4230" s="1"/>
      <c r="DU4230" s="1"/>
      <c r="DV4230" s="1"/>
      <c r="DW4230" s="1"/>
      <c r="DX4230" s="1"/>
      <c r="DY4230" s="1"/>
      <c r="DZ4230" s="1"/>
      <c r="EA4230" s="1"/>
      <c r="EB4230" s="1"/>
      <c r="EC4230" s="1"/>
      <c r="ED4230" s="1"/>
      <c r="EE4230" s="1"/>
      <c r="EF4230" s="1"/>
      <c r="EG4230" s="1"/>
      <c r="EH4230" s="1"/>
      <c r="EI4230" s="1"/>
      <c r="EJ4230" s="1"/>
      <c r="EK4230" s="1"/>
      <c r="EL4230" s="1"/>
      <c r="EM4230" s="1"/>
      <c r="EN4230" s="1"/>
      <c r="EO4230" s="1"/>
      <c r="EP4230" s="1"/>
      <c r="EQ4230" s="1"/>
      <c r="ER4230" s="1"/>
      <c r="ES4230" s="1"/>
      <c r="ET4230" s="1"/>
      <c r="EU4230" s="1"/>
      <c r="EV4230" s="1"/>
      <c r="EW4230" s="1"/>
      <c r="EX4230" s="1"/>
      <c r="EY4230" s="1"/>
      <c r="EZ4230" s="1"/>
      <c r="FA4230" s="1"/>
      <c r="FB4230" s="1"/>
      <c r="FC4230" s="1"/>
      <c r="FD4230" s="1"/>
      <c r="FE4230" s="1"/>
      <c r="FF4230" s="1"/>
      <c r="FG4230" s="1"/>
      <c r="FH4230" s="1"/>
      <c r="FI4230" s="1"/>
      <c r="FJ4230" s="1"/>
      <c r="FK4230" s="1"/>
      <c r="FL4230" s="1"/>
      <c r="FM4230" s="1"/>
      <c r="FN4230" s="1"/>
      <c r="FO4230" s="1"/>
      <c r="FP4230" s="1"/>
      <c r="FQ4230" s="1"/>
      <c r="FR4230" s="1"/>
      <c r="FS4230" s="1"/>
      <c r="FT4230" s="1"/>
      <c r="FU4230" s="1"/>
      <c r="FV4230" s="1"/>
      <c r="FW4230" s="1"/>
      <c r="FX4230" s="1"/>
      <c r="FY4230" s="1"/>
      <c r="FZ4230" s="1"/>
      <c r="GA4230" s="1"/>
      <c r="GB4230" s="1"/>
      <c r="GC4230" s="1"/>
      <c r="GD4230" s="1"/>
      <c r="GE4230" s="1"/>
      <c r="GF4230" s="1"/>
      <c r="GG4230" s="1"/>
      <c r="GH4230" s="1"/>
      <c r="GI4230" s="1"/>
      <c r="GJ4230" s="1"/>
      <c r="GK4230"/>
      <c r="GL4230"/>
      <c r="GM4230"/>
      <c r="GN4230"/>
      <c r="GO4230"/>
      <c r="GP4230"/>
      <c r="GQ4230"/>
      <c r="GR4230"/>
      <c r="GS4230"/>
      <c r="GT4230"/>
      <c r="GU4230"/>
      <c r="GV4230"/>
      <c r="GW4230"/>
      <c r="GX4230"/>
      <c r="GY4230"/>
      <c r="GZ4230"/>
      <c r="HA4230"/>
      <c r="HB4230"/>
      <c r="HC4230"/>
      <c r="HD4230"/>
      <c r="HE4230"/>
    </row>
    <row r="4231" spans="4:213" s="25" customFormat="1" x14ac:dyDescent="0.25">
      <c r="D4231" s="19"/>
      <c r="E4231" s="19"/>
      <c r="F4231" s="20"/>
      <c r="G4231" s="20"/>
      <c r="H4231" s="20"/>
      <c r="I4231" s="20"/>
      <c r="J4231" s="21"/>
      <c r="K4231" s="21"/>
      <c r="L4231" s="20"/>
      <c r="M4231" s="20"/>
      <c r="N4231" s="22"/>
      <c r="O4231" s="22"/>
      <c r="P4231" s="22"/>
      <c r="Q4231" s="22"/>
      <c r="R4231" s="19"/>
      <c r="S4231" s="19"/>
      <c r="T4231" s="19"/>
      <c r="U4231" s="20"/>
      <c r="V4231" s="20"/>
      <c r="W4231" s="20"/>
      <c r="X4231" s="27"/>
      <c r="Y4231" s="253"/>
      <c r="Z4231" s="30"/>
      <c r="AA4231" s="30"/>
      <c r="AB4231" s="31"/>
      <c r="AC4231" s="31"/>
      <c r="AD4231" s="31"/>
      <c r="AE4231" s="31"/>
      <c r="AF4231" s="31"/>
      <c r="AG4231" s="241"/>
      <c r="AH4231" s="31"/>
      <c r="AI4231" s="31"/>
      <c r="AJ4231" s="31"/>
      <c r="AK4231" s="31"/>
      <c r="AL4231" s="120"/>
      <c r="AQ4231" s="26"/>
      <c r="AW4231" s="19"/>
      <c r="AX4231" s="19"/>
      <c r="AY4231" s="19"/>
      <c r="AZ4231" s="19"/>
      <c r="BA4231" s="19"/>
      <c r="BB4231" s="19"/>
      <c r="BC4231" s="1"/>
      <c r="BD4231"/>
      <c r="BE4231"/>
      <c r="BF4231" s="1"/>
      <c r="BG4231"/>
      <c r="BH4231"/>
      <c r="BI4231"/>
      <c r="BJ4231" s="1"/>
      <c r="BK4231" s="1"/>
      <c r="BL4231"/>
      <c r="BM4231" s="1"/>
      <c r="BN4231" s="1"/>
      <c r="BO4231" s="1"/>
      <c r="BP4231" s="1"/>
      <c r="BQ4231" s="1"/>
      <c r="BR4231" s="1"/>
      <c r="BS4231" s="1"/>
      <c r="BT4231" s="22"/>
      <c r="BU4231" s="1"/>
      <c r="BV4231" s="1"/>
      <c r="BW4231" s="1"/>
      <c r="BX4231" s="1"/>
      <c r="BY4231" s="1"/>
      <c r="BZ4231" s="1"/>
      <c r="CA4231" s="1"/>
      <c r="CB4231" s="1"/>
      <c r="CC4231" s="1"/>
      <c r="CD4231" s="1"/>
      <c r="CE4231" s="1"/>
      <c r="CF4231" s="1"/>
      <c r="CG4231" s="1"/>
      <c r="CH4231" s="1"/>
      <c r="CI4231" s="1"/>
      <c r="CJ4231" s="1"/>
      <c r="CK4231" s="1"/>
      <c r="CL4231" s="1"/>
      <c r="CM4231" s="1"/>
      <c r="CN4231" s="1"/>
      <c r="CO4231" s="1"/>
      <c r="CP4231" s="1"/>
      <c r="CQ4231" s="1"/>
      <c r="CR4231" s="1"/>
      <c r="CS4231" s="1"/>
      <c r="CT4231" s="1"/>
      <c r="CU4231" s="1"/>
      <c r="CV4231" s="1"/>
      <c r="CW4231" s="1"/>
      <c r="CX4231" s="1"/>
      <c r="CY4231" s="1"/>
      <c r="CZ4231" s="1"/>
      <c r="DA4231" s="1"/>
      <c r="DB4231" s="1"/>
      <c r="DC4231" s="1"/>
      <c r="DD4231" s="1"/>
      <c r="DE4231" s="1"/>
      <c r="DF4231" s="1"/>
      <c r="DG4231" s="1"/>
      <c r="DH4231" s="1"/>
      <c r="DI4231" s="1"/>
      <c r="DJ4231" s="1"/>
      <c r="DK4231" s="1"/>
      <c r="DL4231" s="1"/>
      <c r="DM4231" s="1"/>
      <c r="DN4231" s="1"/>
      <c r="DO4231" s="1"/>
      <c r="DP4231" s="1"/>
      <c r="DQ4231" s="1"/>
      <c r="DR4231" s="1"/>
      <c r="DS4231" s="1"/>
      <c r="DT4231" s="1"/>
      <c r="DU4231" s="1"/>
      <c r="DV4231" s="1"/>
      <c r="DW4231" s="1"/>
      <c r="DX4231" s="1"/>
      <c r="DY4231" s="1"/>
      <c r="DZ4231" s="1"/>
      <c r="EA4231" s="1"/>
      <c r="EB4231" s="1"/>
      <c r="EC4231" s="1"/>
      <c r="ED4231" s="1"/>
      <c r="EE4231" s="1"/>
      <c r="EF4231" s="1"/>
      <c r="EG4231" s="1"/>
      <c r="EH4231" s="1"/>
      <c r="EI4231" s="1"/>
      <c r="EJ4231" s="1"/>
      <c r="EK4231" s="1"/>
      <c r="EL4231" s="1"/>
      <c r="EM4231" s="1"/>
      <c r="EN4231" s="1"/>
      <c r="EO4231" s="1"/>
      <c r="EP4231" s="1"/>
      <c r="EQ4231" s="1"/>
      <c r="ER4231" s="1"/>
      <c r="ES4231" s="1"/>
      <c r="ET4231" s="1"/>
      <c r="EU4231" s="1"/>
      <c r="EV4231" s="1"/>
      <c r="EW4231" s="1"/>
      <c r="EX4231" s="1"/>
      <c r="EY4231" s="1"/>
      <c r="EZ4231" s="1"/>
      <c r="FA4231" s="1"/>
      <c r="FB4231" s="1"/>
      <c r="FC4231" s="1"/>
      <c r="FD4231" s="1"/>
      <c r="FE4231" s="1"/>
      <c r="FF4231" s="1"/>
      <c r="FG4231" s="1"/>
      <c r="FH4231" s="1"/>
      <c r="FI4231" s="1"/>
      <c r="FJ4231" s="1"/>
      <c r="FK4231" s="1"/>
      <c r="FL4231" s="1"/>
      <c r="FM4231" s="1"/>
      <c r="FN4231" s="1"/>
      <c r="FO4231" s="1"/>
      <c r="FP4231" s="1"/>
      <c r="FQ4231" s="1"/>
      <c r="FR4231" s="1"/>
      <c r="FS4231" s="1"/>
      <c r="FT4231" s="1"/>
      <c r="FU4231" s="1"/>
      <c r="FV4231" s="1"/>
      <c r="FW4231" s="1"/>
      <c r="FX4231" s="1"/>
      <c r="FY4231" s="1"/>
      <c r="FZ4231" s="1"/>
      <c r="GA4231" s="1"/>
      <c r="GB4231" s="1"/>
      <c r="GC4231" s="1"/>
      <c r="GD4231" s="1"/>
      <c r="GE4231" s="1"/>
      <c r="GF4231" s="1"/>
      <c r="GG4231" s="1"/>
      <c r="GH4231" s="1"/>
      <c r="GI4231" s="1"/>
      <c r="GJ4231" s="1"/>
      <c r="GK4231"/>
      <c r="GL4231"/>
      <c r="GM4231"/>
      <c r="GN4231"/>
      <c r="GO4231"/>
      <c r="GP4231"/>
      <c r="GQ4231"/>
      <c r="GR4231"/>
      <c r="GS4231"/>
      <c r="GT4231"/>
      <c r="GU4231"/>
      <c r="GV4231"/>
      <c r="GW4231"/>
      <c r="GX4231"/>
      <c r="GY4231"/>
      <c r="GZ4231"/>
      <c r="HA4231"/>
      <c r="HB4231"/>
      <c r="HC4231"/>
      <c r="HD4231"/>
      <c r="HE4231"/>
    </row>
    <row r="4232" spans="4:213" s="25" customFormat="1" x14ac:dyDescent="0.25">
      <c r="D4232" s="19"/>
      <c r="E4232" s="19"/>
      <c r="F4232" s="20"/>
      <c r="G4232" s="20"/>
      <c r="H4232" s="20"/>
      <c r="I4232" s="20"/>
      <c r="J4232" s="21"/>
      <c r="K4232" s="21"/>
      <c r="L4232" s="20"/>
      <c r="M4232" s="20"/>
      <c r="N4232" s="22"/>
      <c r="O4232" s="22"/>
      <c r="P4232" s="22"/>
      <c r="Q4232" s="22"/>
      <c r="R4232" s="19"/>
      <c r="S4232" s="19"/>
      <c r="T4232" s="19"/>
      <c r="U4232" s="20"/>
      <c r="V4232" s="20"/>
      <c r="W4232" s="20"/>
      <c r="X4232" s="27"/>
      <c r="Y4232" s="253"/>
      <c r="Z4232" s="30"/>
      <c r="AA4232" s="30"/>
      <c r="AB4232" s="31"/>
      <c r="AC4232" s="31"/>
      <c r="AD4232" s="31"/>
      <c r="AE4232" s="31"/>
      <c r="AF4232" s="31"/>
      <c r="AG4232" s="241"/>
      <c r="AH4232" s="31"/>
      <c r="AI4232" s="31"/>
      <c r="AJ4232" s="31"/>
      <c r="AK4232" s="31"/>
      <c r="AL4232" s="120"/>
      <c r="AQ4232" s="26"/>
      <c r="AW4232" s="19"/>
      <c r="AX4232" s="19"/>
      <c r="AY4232" s="19"/>
      <c r="AZ4232" s="19"/>
      <c r="BA4232" s="19"/>
      <c r="BB4232" s="19"/>
      <c r="BC4232" s="1"/>
      <c r="BD4232"/>
      <c r="BE4232"/>
      <c r="BF4232" s="1"/>
      <c r="BG4232"/>
      <c r="BH4232"/>
      <c r="BI4232"/>
      <c r="BJ4232" s="1"/>
      <c r="BK4232" s="1"/>
      <c r="BL4232"/>
      <c r="BM4232" s="1"/>
      <c r="BN4232" s="1"/>
      <c r="BO4232" s="1"/>
      <c r="BP4232" s="1"/>
      <c r="BQ4232" s="1"/>
      <c r="BR4232" s="1"/>
      <c r="BS4232" s="1"/>
      <c r="BT4232" s="22"/>
      <c r="BU4232" s="1"/>
      <c r="BV4232" s="1"/>
      <c r="BW4232" s="1"/>
      <c r="BX4232" s="1"/>
      <c r="BY4232" s="1"/>
      <c r="BZ4232" s="1"/>
      <c r="CA4232" s="1"/>
      <c r="CB4232" s="1"/>
      <c r="CC4232" s="1"/>
      <c r="CD4232" s="1"/>
      <c r="CE4232" s="1"/>
      <c r="CF4232" s="1"/>
      <c r="CG4232" s="1"/>
      <c r="CH4232" s="1"/>
      <c r="CI4232" s="1"/>
      <c r="CJ4232" s="1"/>
      <c r="CK4232" s="1"/>
      <c r="CL4232" s="1"/>
      <c r="CM4232" s="1"/>
      <c r="CN4232" s="1"/>
      <c r="CO4232" s="1"/>
      <c r="CP4232" s="1"/>
      <c r="CQ4232" s="1"/>
      <c r="CR4232" s="1"/>
      <c r="CS4232" s="1"/>
      <c r="CT4232" s="1"/>
      <c r="CU4232" s="1"/>
      <c r="CV4232" s="1"/>
      <c r="CW4232" s="1"/>
      <c r="CX4232" s="1"/>
      <c r="CY4232" s="1"/>
      <c r="CZ4232" s="1"/>
      <c r="DA4232" s="1"/>
      <c r="DB4232" s="1"/>
      <c r="DC4232" s="1"/>
      <c r="DD4232" s="1"/>
      <c r="DE4232" s="1"/>
      <c r="DF4232" s="1"/>
      <c r="DG4232" s="1"/>
      <c r="DH4232" s="1"/>
      <c r="DI4232" s="1"/>
      <c r="DJ4232" s="1"/>
      <c r="DK4232" s="1"/>
      <c r="DL4232" s="1"/>
      <c r="DM4232" s="1"/>
      <c r="DN4232" s="1"/>
      <c r="DO4232" s="1"/>
      <c r="DP4232" s="1"/>
      <c r="DQ4232" s="1"/>
      <c r="DR4232" s="1"/>
      <c r="DS4232" s="1"/>
      <c r="DT4232" s="1"/>
      <c r="DU4232" s="1"/>
      <c r="DV4232" s="1"/>
      <c r="DW4232" s="1"/>
      <c r="DX4232" s="1"/>
      <c r="DY4232" s="1"/>
      <c r="DZ4232" s="1"/>
      <c r="EA4232" s="1"/>
      <c r="EB4232" s="1"/>
      <c r="EC4232" s="1"/>
      <c r="ED4232" s="1"/>
      <c r="EE4232" s="1"/>
      <c r="EF4232" s="1"/>
      <c r="EG4232" s="1"/>
      <c r="EH4232" s="1"/>
      <c r="EI4232" s="1"/>
      <c r="EJ4232" s="1"/>
      <c r="EK4232" s="1"/>
      <c r="EL4232" s="1"/>
      <c r="EM4232" s="1"/>
      <c r="EN4232" s="1"/>
      <c r="EO4232" s="1"/>
      <c r="EP4232" s="1"/>
      <c r="EQ4232" s="1"/>
      <c r="ER4232" s="1"/>
      <c r="ES4232" s="1"/>
      <c r="ET4232" s="1"/>
      <c r="EU4232" s="1"/>
      <c r="EV4232" s="1"/>
      <c r="EW4232" s="1"/>
      <c r="EX4232" s="1"/>
      <c r="EY4232" s="1"/>
      <c r="EZ4232" s="1"/>
      <c r="FA4232" s="1"/>
      <c r="FB4232" s="1"/>
      <c r="FC4232" s="1"/>
      <c r="FD4232" s="1"/>
      <c r="FE4232" s="1"/>
      <c r="FF4232" s="1"/>
      <c r="FG4232" s="1"/>
      <c r="FH4232" s="1"/>
      <c r="FI4232" s="1"/>
      <c r="FJ4232" s="1"/>
      <c r="FK4232" s="1"/>
      <c r="FL4232" s="1"/>
      <c r="FM4232" s="1"/>
      <c r="FN4232" s="1"/>
      <c r="FO4232" s="1"/>
      <c r="FP4232" s="1"/>
      <c r="FQ4232" s="1"/>
      <c r="FR4232" s="1"/>
      <c r="FS4232" s="1"/>
      <c r="FT4232" s="1"/>
      <c r="FU4232" s="1"/>
      <c r="FV4232" s="1"/>
      <c r="FW4232" s="1"/>
      <c r="FX4232" s="1"/>
      <c r="FY4232" s="1"/>
      <c r="FZ4232" s="1"/>
      <c r="GA4232" s="1"/>
      <c r="GB4232" s="1"/>
      <c r="GC4232" s="1"/>
      <c r="GD4232" s="1"/>
      <c r="GE4232" s="1"/>
      <c r="GF4232" s="1"/>
      <c r="GG4232" s="1"/>
      <c r="GH4232" s="1"/>
      <c r="GI4232" s="1"/>
      <c r="GJ4232" s="1"/>
      <c r="GK4232"/>
      <c r="GL4232"/>
      <c r="GM4232"/>
      <c r="GN4232"/>
      <c r="GO4232"/>
      <c r="GP4232"/>
      <c r="GQ4232"/>
      <c r="GR4232"/>
      <c r="GS4232"/>
      <c r="GT4232"/>
      <c r="GU4232"/>
      <c r="GV4232"/>
      <c r="GW4232"/>
      <c r="GX4232"/>
      <c r="GY4232"/>
      <c r="GZ4232"/>
      <c r="HA4232"/>
      <c r="HB4232"/>
      <c r="HC4232"/>
      <c r="HD4232"/>
      <c r="HE4232"/>
    </row>
    <row r="4233" spans="4:213" s="25" customFormat="1" x14ac:dyDescent="0.25">
      <c r="D4233" s="19"/>
      <c r="E4233" s="19"/>
      <c r="F4233" s="20"/>
      <c r="G4233" s="20"/>
      <c r="H4233" s="20"/>
      <c r="I4233" s="20"/>
      <c r="J4233" s="21"/>
      <c r="K4233" s="21"/>
      <c r="L4233" s="20"/>
      <c r="M4233" s="20"/>
      <c r="N4233" s="22"/>
      <c r="O4233" s="22"/>
      <c r="P4233" s="22"/>
      <c r="Q4233" s="22"/>
      <c r="R4233" s="19"/>
      <c r="S4233" s="19"/>
      <c r="T4233" s="19"/>
      <c r="U4233" s="20"/>
      <c r="V4233" s="20"/>
      <c r="W4233" s="20"/>
      <c r="X4233" s="27"/>
      <c r="Y4233" s="253"/>
      <c r="Z4233" s="30"/>
      <c r="AA4233" s="30"/>
      <c r="AB4233" s="31"/>
      <c r="AC4233" s="31"/>
      <c r="AD4233" s="31"/>
      <c r="AE4233" s="31"/>
      <c r="AF4233" s="31"/>
      <c r="AG4233" s="241"/>
      <c r="AH4233" s="31"/>
      <c r="AI4233" s="31"/>
      <c r="AJ4233" s="31"/>
      <c r="AK4233" s="31"/>
      <c r="AL4233" s="120"/>
      <c r="AQ4233" s="26"/>
      <c r="AW4233" s="19"/>
      <c r="AX4233" s="19"/>
      <c r="AY4233" s="19"/>
      <c r="AZ4233" s="19"/>
      <c r="BA4233" s="19"/>
      <c r="BB4233" s="19"/>
      <c r="BC4233" s="1"/>
      <c r="BD4233"/>
      <c r="BE4233"/>
      <c r="BF4233" s="1"/>
      <c r="BG4233"/>
      <c r="BH4233"/>
      <c r="BI4233"/>
      <c r="BJ4233" s="1"/>
      <c r="BK4233" s="1"/>
      <c r="BL4233"/>
      <c r="BM4233" s="1"/>
      <c r="BN4233" s="1"/>
      <c r="BO4233" s="1"/>
      <c r="BP4233" s="1"/>
      <c r="BQ4233" s="1"/>
      <c r="BR4233" s="1"/>
      <c r="BS4233" s="1"/>
      <c r="BT4233" s="22"/>
      <c r="BU4233" s="1"/>
      <c r="BV4233" s="1"/>
      <c r="BW4233" s="1"/>
      <c r="BX4233" s="1"/>
      <c r="BY4233" s="1"/>
      <c r="BZ4233" s="1"/>
      <c r="CA4233" s="1"/>
      <c r="CB4233" s="1"/>
      <c r="CC4233" s="1"/>
      <c r="CD4233" s="1"/>
      <c r="CE4233" s="1"/>
      <c r="CF4233" s="1"/>
      <c r="CG4233" s="1"/>
      <c r="CH4233" s="1"/>
      <c r="CI4233" s="1"/>
      <c r="CJ4233" s="1"/>
      <c r="CK4233" s="1"/>
      <c r="CL4233" s="1"/>
      <c r="CM4233" s="1"/>
      <c r="CN4233" s="1"/>
      <c r="CO4233" s="1"/>
      <c r="CP4233" s="1"/>
      <c r="CQ4233" s="1"/>
      <c r="CR4233" s="1"/>
      <c r="CS4233" s="1"/>
      <c r="CT4233" s="1"/>
      <c r="CU4233" s="1"/>
      <c r="CV4233" s="1"/>
      <c r="CW4233" s="1"/>
      <c r="CX4233" s="1"/>
      <c r="CY4233" s="1"/>
      <c r="CZ4233" s="1"/>
      <c r="DA4233" s="1"/>
      <c r="DB4233" s="1"/>
      <c r="DC4233" s="1"/>
      <c r="DD4233" s="1"/>
      <c r="DE4233" s="1"/>
      <c r="DF4233" s="1"/>
      <c r="DG4233" s="1"/>
      <c r="DH4233" s="1"/>
      <c r="DI4233" s="1"/>
      <c r="DJ4233" s="1"/>
      <c r="DK4233" s="1"/>
      <c r="DL4233" s="1"/>
      <c r="DM4233" s="1"/>
      <c r="DN4233" s="1"/>
      <c r="DO4233" s="1"/>
      <c r="DP4233" s="1"/>
      <c r="DQ4233" s="1"/>
      <c r="DR4233" s="1"/>
      <c r="DS4233" s="1"/>
      <c r="DT4233" s="1"/>
      <c r="DU4233" s="1"/>
      <c r="DV4233" s="1"/>
      <c r="DW4233" s="1"/>
      <c r="DX4233" s="1"/>
      <c r="DY4233" s="1"/>
      <c r="DZ4233" s="1"/>
      <c r="EA4233" s="1"/>
      <c r="EB4233" s="1"/>
      <c r="EC4233" s="1"/>
      <c r="ED4233" s="1"/>
      <c r="EE4233" s="1"/>
      <c r="EF4233" s="1"/>
      <c r="EG4233" s="1"/>
      <c r="EH4233" s="1"/>
      <c r="EI4233" s="1"/>
      <c r="EJ4233" s="1"/>
      <c r="EK4233" s="1"/>
      <c r="EL4233" s="1"/>
      <c r="EM4233" s="1"/>
      <c r="EN4233" s="1"/>
      <c r="EO4233" s="1"/>
      <c r="EP4233" s="1"/>
      <c r="EQ4233" s="1"/>
      <c r="ER4233" s="1"/>
      <c r="ES4233" s="1"/>
      <c r="ET4233" s="1"/>
      <c r="EU4233" s="1"/>
      <c r="EV4233" s="1"/>
      <c r="EW4233" s="1"/>
      <c r="EX4233" s="1"/>
      <c r="EY4233" s="1"/>
      <c r="EZ4233" s="1"/>
      <c r="FA4233" s="1"/>
      <c r="FB4233" s="1"/>
      <c r="FC4233" s="1"/>
      <c r="FD4233" s="1"/>
      <c r="FE4233" s="1"/>
      <c r="FF4233" s="1"/>
      <c r="FG4233" s="1"/>
      <c r="FH4233" s="1"/>
      <c r="FI4233" s="1"/>
      <c r="FJ4233" s="1"/>
      <c r="FK4233" s="1"/>
      <c r="FL4233" s="1"/>
      <c r="FM4233" s="1"/>
      <c r="FN4233" s="1"/>
      <c r="FO4233" s="1"/>
      <c r="FP4233" s="1"/>
      <c r="FQ4233" s="1"/>
      <c r="FR4233" s="1"/>
      <c r="FS4233" s="1"/>
      <c r="FT4233" s="1"/>
      <c r="FU4233" s="1"/>
      <c r="FV4233" s="1"/>
      <c r="FW4233" s="1"/>
      <c r="FX4233" s="1"/>
      <c r="FY4233" s="1"/>
      <c r="FZ4233" s="1"/>
      <c r="GA4233" s="1"/>
      <c r="GB4233" s="1"/>
      <c r="GC4233" s="1"/>
      <c r="GD4233" s="1"/>
      <c r="GE4233" s="1"/>
      <c r="GF4233" s="1"/>
      <c r="GG4233" s="1"/>
      <c r="GH4233" s="1"/>
      <c r="GI4233" s="1"/>
      <c r="GJ4233" s="1"/>
      <c r="GK4233"/>
      <c r="GL4233"/>
      <c r="GM4233"/>
      <c r="GN4233"/>
      <c r="GO4233"/>
      <c r="GP4233"/>
      <c r="GQ4233"/>
      <c r="GR4233"/>
      <c r="GS4233"/>
      <c r="GT4233"/>
      <c r="GU4233"/>
      <c r="GV4233"/>
      <c r="GW4233"/>
      <c r="GX4233"/>
      <c r="GY4233"/>
      <c r="GZ4233"/>
      <c r="HA4233"/>
      <c r="HB4233"/>
      <c r="HC4233"/>
      <c r="HD4233"/>
      <c r="HE4233"/>
    </row>
    <row r="4234" spans="4:213" s="25" customFormat="1" x14ac:dyDescent="0.25">
      <c r="D4234" s="19"/>
      <c r="E4234" s="19"/>
      <c r="F4234" s="20"/>
      <c r="G4234" s="20"/>
      <c r="H4234" s="20"/>
      <c r="I4234" s="20"/>
      <c r="J4234" s="21"/>
      <c r="K4234" s="21"/>
      <c r="L4234" s="20"/>
      <c r="M4234" s="20"/>
      <c r="N4234" s="22"/>
      <c r="O4234" s="22"/>
      <c r="P4234" s="22"/>
      <c r="Q4234" s="22"/>
      <c r="R4234" s="19"/>
      <c r="S4234" s="19"/>
      <c r="T4234" s="19"/>
      <c r="U4234" s="20"/>
      <c r="V4234" s="20"/>
      <c r="W4234" s="20"/>
      <c r="X4234" s="27"/>
      <c r="Y4234" s="253"/>
      <c r="Z4234" s="30"/>
      <c r="AA4234" s="30"/>
      <c r="AB4234" s="31"/>
      <c r="AC4234" s="31"/>
      <c r="AD4234" s="31"/>
      <c r="AE4234" s="31"/>
      <c r="AF4234" s="31"/>
      <c r="AG4234" s="241"/>
      <c r="AH4234" s="31"/>
      <c r="AI4234" s="31"/>
      <c r="AJ4234" s="31"/>
      <c r="AK4234" s="31"/>
      <c r="AL4234" s="120"/>
      <c r="AQ4234" s="26"/>
      <c r="AW4234" s="19"/>
      <c r="AX4234" s="19"/>
      <c r="AY4234" s="19"/>
      <c r="AZ4234" s="19"/>
      <c r="BA4234" s="19"/>
      <c r="BB4234" s="19"/>
      <c r="BC4234" s="1"/>
      <c r="BD4234"/>
      <c r="BE4234"/>
      <c r="BF4234" s="1"/>
      <c r="BG4234"/>
      <c r="BH4234"/>
      <c r="BI4234"/>
      <c r="BJ4234" s="1"/>
      <c r="BK4234" s="1"/>
      <c r="BL4234"/>
      <c r="BM4234" s="1"/>
      <c r="BN4234" s="1"/>
      <c r="BO4234" s="1"/>
      <c r="BP4234" s="1"/>
      <c r="BQ4234" s="1"/>
      <c r="BR4234" s="1"/>
      <c r="BS4234" s="1"/>
      <c r="BT4234" s="22"/>
      <c r="BU4234" s="1"/>
      <c r="BV4234" s="1"/>
      <c r="BW4234" s="1"/>
      <c r="BX4234" s="1"/>
      <c r="BY4234" s="1"/>
      <c r="BZ4234" s="1"/>
      <c r="CA4234" s="1"/>
      <c r="CB4234" s="1"/>
      <c r="CC4234" s="1"/>
      <c r="CD4234" s="1"/>
      <c r="CE4234" s="1"/>
      <c r="CF4234" s="1"/>
      <c r="CG4234" s="1"/>
      <c r="CH4234" s="1"/>
      <c r="CI4234" s="1"/>
      <c r="CJ4234" s="1"/>
      <c r="CK4234" s="1"/>
      <c r="CL4234" s="1"/>
      <c r="CM4234" s="1"/>
      <c r="CN4234" s="1"/>
      <c r="CO4234" s="1"/>
      <c r="CP4234" s="1"/>
      <c r="CQ4234" s="1"/>
      <c r="CR4234" s="1"/>
      <c r="CS4234" s="1"/>
      <c r="CT4234" s="1"/>
      <c r="CU4234" s="1"/>
      <c r="CV4234" s="1"/>
      <c r="CW4234" s="1"/>
      <c r="CX4234" s="1"/>
      <c r="CY4234" s="1"/>
      <c r="CZ4234" s="1"/>
      <c r="DA4234" s="1"/>
      <c r="DB4234" s="1"/>
      <c r="DC4234" s="1"/>
      <c r="DD4234" s="1"/>
      <c r="DE4234" s="1"/>
      <c r="DF4234" s="1"/>
      <c r="DG4234" s="1"/>
      <c r="DH4234" s="1"/>
      <c r="DI4234" s="1"/>
      <c r="DJ4234" s="1"/>
      <c r="DK4234" s="1"/>
      <c r="DL4234" s="1"/>
      <c r="DM4234" s="1"/>
      <c r="DN4234" s="1"/>
      <c r="DO4234" s="1"/>
      <c r="DP4234" s="1"/>
      <c r="DQ4234" s="1"/>
      <c r="DR4234" s="1"/>
      <c r="DS4234" s="1"/>
      <c r="DT4234" s="1"/>
      <c r="DU4234" s="1"/>
      <c r="DV4234" s="1"/>
      <c r="DW4234" s="1"/>
      <c r="DX4234" s="1"/>
      <c r="DY4234" s="1"/>
      <c r="DZ4234" s="1"/>
      <c r="EA4234" s="1"/>
      <c r="EB4234" s="1"/>
      <c r="EC4234" s="1"/>
      <c r="ED4234" s="1"/>
      <c r="EE4234" s="1"/>
      <c r="EF4234" s="1"/>
      <c r="EG4234" s="1"/>
      <c r="EH4234" s="1"/>
      <c r="EI4234" s="1"/>
      <c r="EJ4234" s="1"/>
      <c r="EK4234" s="1"/>
      <c r="EL4234" s="1"/>
      <c r="EM4234" s="1"/>
      <c r="EN4234" s="1"/>
      <c r="EO4234" s="1"/>
      <c r="EP4234" s="1"/>
      <c r="EQ4234" s="1"/>
      <c r="ER4234" s="1"/>
      <c r="ES4234" s="1"/>
      <c r="ET4234" s="1"/>
      <c r="EU4234" s="1"/>
      <c r="EV4234" s="1"/>
      <c r="EW4234" s="1"/>
      <c r="EX4234" s="1"/>
      <c r="EY4234" s="1"/>
      <c r="EZ4234" s="1"/>
      <c r="FA4234" s="1"/>
      <c r="FB4234" s="1"/>
      <c r="FC4234" s="1"/>
      <c r="FD4234" s="1"/>
      <c r="FE4234" s="1"/>
      <c r="FF4234" s="1"/>
      <c r="FG4234" s="1"/>
      <c r="FH4234" s="1"/>
      <c r="FI4234" s="1"/>
      <c r="FJ4234" s="1"/>
      <c r="FK4234" s="1"/>
      <c r="FL4234" s="1"/>
      <c r="FM4234" s="1"/>
      <c r="FN4234" s="1"/>
      <c r="FO4234" s="1"/>
      <c r="FP4234" s="1"/>
      <c r="FQ4234" s="1"/>
      <c r="FR4234" s="1"/>
      <c r="FS4234" s="1"/>
      <c r="FT4234" s="1"/>
      <c r="FU4234" s="1"/>
      <c r="FV4234" s="1"/>
      <c r="FW4234" s="1"/>
      <c r="FX4234" s="1"/>
      <c r="FY4234" s="1"/>
      <c r="FZ4234" s="1"/>
      <c r="GA4234" s="1"/>
      <c r="GB4234" s="1"/>
      <c r="GC4234" s="1"/>
      <c r="GD4234" s="1"/>
      <c r="GE4234" s="1"/>
      <c r="GF4234" s="1"/>
      <c r="GG4234" s="1"/>
      <c r="GH4234" s="1"/>
      <c r="GI4234" s="1"/>
      <c r="GJ4234" s="1"/>
      <c r="GK4234"/>
      <c r="GL4234"/>
      <c r="GM4234"/>
      <c r="GN4234"/>
      <c r="GO4234"/>
      <c r="GP4234"/>
      <c r="GQ4234"/>
      <c r="GR4234"/>
      <c r="GS4234"/>
      <c r="GT4234"/>
      <c r="GU4234"/>
      <c r="GV4234"/>
      <c r="GW4234"/>
      <c r="GX4234"/>
      <c r="GY4234"/>
      <c r="GZ4234"/>
      <c r="HA4234"/>
      <c r="HB4234"/>
      <c r="HC4234"/>
      <c r="HD4234"/>
      <c r="HE4234"/>
    </row>
    <row r="4235" spans="4:213" s="25" customFormat="1" x14ac:dyDescent="0.25">
      <c r="D4235" s="19"/>
      <c r="E4235" s="19"/>
      <c r="F4235" s="20"/>
      <c r="G4235" s="20"/>
      <c r="H4235" s="20"/>
      <c r="I4235" s="20"/>
      <c r="J4235" s="21"/>
      <c r="K4235" s="21"/>
      <c r="L4235" s="20"/>
      <c r="M4235" s="20"/>
      <c r="N4235" s="22"/>
      <c r="O4235" s="22"/>
      <c r="P4235" s="22"/>
      <c r="Q4235" s="22"/>
      <c r="R4235" s="19"/>
      <c r="S4235" s="19"/>
      <c r="T4235" s="19"/>
      <c r="U4235" s="20"/>
      <c r="V4235" s="20"/>
      <c r="W4235" s="20"/>
      <c r="X4235" s="27"/>
      <c r="Y4235" s="253"/>
      <c r="Z4235" s="30"/>
      <c r="AA4235" s="30"/>
      <c r="AB4235" s="31"/>
      <c r="AC4235" s="31"/>
      <c r="AD4235" s="31"/>
      <c r="AE4235" s="31"/>
      <c r="AF4235" s="31"/>
      <c r="AG4235" s="241"/>
      <c r="AH4235" s="31"/>
      <c r="AI4235" s="31"/>
      <c r="AJ4235" s="31"/>
      <c r="AK4235" s="31"/>
      <c r="AL4235" s="120"/>
      <c r="AQ4235" s="26"/>
      <c r="AW4235" s="19"/>
      <c r="AX4235" s="19"/>
      <c r="AY4235" s="19"/>
      <c r="AZ4235" s="19"/>
      <c r="BA4235" s="19"/>
      <c r="BB4235" s="19"/>
      <c r="BC4235" s="1"/>
      <c r="BD4235"/>
      <c r="BE4235"/>
      <c r="BF4235" s="1"/>
      <c r="BG4235"/>
      <c r="BH4235"/>
      <c r="BI4235"/>
      <c r="BJ4235" s="1"/>
      <c r="BK4235" s="1"/>
      <c r="BL4235"/>
      <c r="BM4235" s="1"/>
      <c r="BN4235" s="1"/>
      <c r="BO4235" s="1"/>
      <c r="BP4235" s="1"/>
      <c r="BQ4235" s="1"/>
      <c r="BR4235" s="1"/>
      <c r="BS4235" s="1"/>
      <c r="BT4235" s="22"/>
      <c r="BU4235" s="1"/>
      <c r="BV4235" s="1"/>
      <c r="BW4235" s="1"/>
      <c r="BX4235" s="1"/>
      <c r="BY4235" s="1"/>
      <c r="BZ4235" s="1"/>
      <c r="CA4235" s="1"/>
      <c r="CB4235" s="1"/>
      <c r="CC4235" s="1"/>
      <c r="CD4235" s="1"/>
      <c r="CE4235" s="1"/>
      <c r="CF4235" s="1"/>
      <c r="CG4235" s="1"/>
      <c r="CH4235" s="1"/>
      <c r="CI4235" s="1"/>
      <c r="CJ4235" s="1"/>
      <c r="CK4235" s="1"/>
      <c r="CL4235" s="1"/>
      <c r="CM4235" s="1"/>
      <c r="CN4235" s="1"/>
      <c r="CO4235" s="1"/>
      <c r="CP4235" s="1"/>
      <c r="CQ4235" s="1"/>
      <c r="CR4235" s="1"/>
      <c r="CS4235" s="1"/>
      <c r="CT4235" s="1"/>
      <c r="CU4235" s="1"/>
      <c r="CV4235" s="1"/>
      <c r="CW4235" s="1"/>
      <c r="CX4235" s="1"/>
      <c r="CY4235" s="1"/>
      <c r="CZ4235" s="1"/>
      <c r="DA4235" s="1"/>
      <c r="DB4235" s="1"/>
      <c r="DC4235" s="1"/>
      <c r="DD4235" s="1"/>
      <c r="DE4235" s="1"/>
      <c r="DF4235" s="1"/>
      <c r="DG4235" s="1"/>
      <c r="DH4235" s="1"/>
      <c r="DI4235" s="1"/>
      <c r="DJ4235" s="1"/>
      <c r="DK4235" s="1"/>
      <c r="DL4235" s="1"/>
      <c r="DM4235" s="1"/>
      <c r="DN4235" s="1"/>
      <c r="DO4235" s="1"/>
      <c r="DP4235" s="1"/>
      <c r="DQ4235" s="1"/>
      <c r="DR4235" s="1"/>
      <c r="DS4235" s="1"/>
      <c r="DT4235" s="1"/>
      <c r="DU4235" s="1"/>
      <c r="DV4235" s="1"/>
      <c r="DW4235" s="1"/>
      <c r="DX4235" s="1"/>
      <c r="DY4235" s="1"/>
      <c r="DZ4235" s="1"/>
      <c r="EA4235" s="1"/>
      <c r="EB4235" s="1"/>
      <c r="EC4235" s="1"/>
      <c r="ED4235" s="1"/>
      <c r="EE4235" s="1"/>
      <c r="EF4235" s="1"/>
      <c r="EG4235" s="1"/>
      <c r="EH4235" s="1"/>
      <c r="EI4235" s="1"/>
      <c r="EJ4235" s="1"/>
      <c r="EK4235" s="1"/>
      <c r="EL4235" s="1"/>
      <c r="EM4235" s="1"/>
      <c r="EN4235" s="1"/>
      <c r="EO4235" s="1"/>
      <c r="EP4235" s="1"/>
      <c r="EQ4235" s="1"/>
      <c r="ER4235" s="1"/>
      <c r="ES4235" s="1"/>
      <c r="ET4235" s="1"/>
      <c r="EU4235" s="1"/>
      <c r="EV4235" s="1"/>
      <c r="EW4235" s="1"/>
      <c r="EX4235" s="1"/>
      <c r="EY4235" s="1"/>
      <c r="EZ4235" s="1"/>
      <c r="FA4235" s="1"/>
      <c r="FB4235" s="1"/>
      <c r="FC4235" s="1"/>
      <c r="FD4235" s="1"/>
      <c r="FE4235" s="1"/>
      <c r="FF4235" s="1"/>
      <c r="FG4235" s="1"/>
      <c r="FH4235" s="1"/>
      <c r="FI4235" s="1"/>
      <c r="FJ4235" s="1"/>
      <c r="FK4235" s="1"/>
      <c r="FL4235" s="1"/>
      <c r="FM4235" s="1"/>
      <c r="FN4235" s="1"/>
      <c r="FO4235" s="1"/>
      <c r="FP4235" s="1"/>
      <c r="FQ4235" s="1"/>
      <c r="FR4235" s="1"/>
      <c r="FS4235" s="1"/>
      <c r="FT4235" s="1"/>
      <c r="FU4235" s="1"/>
      <c r="FV4235" s="1"/>
      <c r="FW4235" s="1"/>
      <c r="FX4235" s="1"/>
      <c r="FY4235" s="1"/>
      <c r="FZ4235" s="1"/>
      <c r="GA4235" s="1"/>
      <c r="GB4235" s="1"/>
      <c r="GC4235" s="1"/>
      <c r="GD4235" s="1"/>
      <c r="GE4235" s="1"/>
      <c r="GF4235" s="1"/>
      <c r="GG4235" s="1"/>
      <c r="GH4235" s="1"/>
      <c r="GI4235" s="1"/>
      <c r="GJ4235" s="1"/>
      <c r="GK4235"/>
      <c r="GL4235"/>
      <c r="GM4235"/>
      <c r="GN4235"/>
      <c r="GO4235"/>
      <c r="GP4235"/>
      <c r="GQ4235"/>
      <c r="GR4235"/>
      <c r="GS4235"/>
      <c r="GT4235"/>
      <c r="GU4235"/>
      <c r="GV4235"/>
      <c r="GW4235"/>
      <c r="GX4235"/>
      <c r="GY4235"/>
      <c r="GZ4235"/>
      <c r="HA4235"/>
      <c r="HB4235"/>
      <c r="HC4235"/>
      <c r="HD4235"/>
      <c r="HE4235"/>
    </row>
    <row r="4236" spans="4:213" s="25" customFormat="1" x14ac:dyDescent="0.25">
      <c r="D4236" s="19"/>
      <c r="E4236" s="19"/>
      <c r="F4236" s="20"/>
      <c r="G4236" s="20"/>
      <c r="H4236" s="20"/>
      <c r="I4236" s="20"/>
      <c r="J4236" s="21"/>
      <c r="K4236" s="21"/>
      <c r="L4236" s="20"/>
      <c r="M4236" s="20"/>
      <c r="N4236" s="22"/>
      <c r="O4236" s="22"/>
      <c r="P4236" s="22"/>
      <c r="Q4236" s="22"/>
      <c r="R4236" s="19"/>
      <c r="S4236" s="19"/>
      <c r="T4236" s="19"/>
      <c r="U4236" s="20"/>
      <c r="V4236" s="20"/>
      <c r="W4236" s="20"/>
      <c r="X4236" s="27"/>
      <c r="Y4236" s="253"/>
      <c r="Z4236" s="30"/>
      <c r="AA4236" s="30"/>
      <c r="AB4236" s="31"/>
      <c r="AC4236" s="31"/>
      <c r="AD4236" s="31"/>
      <c r="AE4236" s="31"/>
      <c r="AF4236" s="31"/>
      <c r="AG4236" s="241"/>
      <c r="AH4236" s="31"/>
      <c r="AI4236" s="31"/>
      <c r="AJ4236" s="31"/>
      <c r="AK4236" s="31"/>
      <c r="AL4236" s="120"/>
      <c r="AQ4236" s="26"/>
      <c r="AW4236" s="19"/>
      <c r="AX4236" s="19"/>
      <c r="AY4236" s="19"/>
      <c r="AZ4236" s="19"/>
      <c r="BA4236" s="19"/>
      <c r="BB4236" s="19"/>
      <c r="BC4236" s="1"/>
      <c r="BD4236"/>
      <c r="BE4236"/>
      <c r="BF4236" s="1"/>
      <c r="BG4236"/>
      <c r="BH4236"/>
      <c r="BI4236"/>
      <c r="BJ4236" s="1"/>
      <c r="BK4236" s="1"/>
      <c r="BL4236"/>
      <c r="BM4236" s="1"/>
      <c r="BN4236" s="1"/>
      <c r="BO4236" s="1"/>
      <c r="BP4236" s="1"/>
      <c r="BQ4236" s="1"/>
      <c r="BR4236" s="1"/>
      <c r="BS4236" s="1"/>
      <c r="BT4236" s="22"/>
      <c r="BU4236" s="1"/>
      <c r="BV4236" s="1"/>
      <c r="BW4236" s="1"/>
      <c r="BX4236" s="1"/>
      <c r="BY4236" s="1"/>
      <c r="BZ4236" s="1"/>
      <c r="CA4236" s="1"/>
      <c r="CB4236" s="1"/>
      <c r="CC4236" s="1"/>
      <c r="CD4236" s="1"/>
      <c r="CE4236" s="1"/>
      <c r="CF4236" s="1"/>
      <c r="CG4236" s="1"/>
      <c r="CH4236" s="1"/>
      <c r="CI4236" s="1"/>
      <c r="CJ4236" s="1"/>
      <c r="CK4236" s="1"/>
      <c r="CL4236" s="1"/>
      <c r="CM4236" s="1"/>
      <c r="CN4236" s="1"/>
      <c r="CO4236" s="1"/>
      <c r="CP4236" s="1"/>
      <c r="CQ4236" s="1"/>
      <c r="CR4236" s="1"/>
      <c r="CS4236" s="1"/>
      <c r="CT4236" s="1"/>
      <c r="CU4236" s="1"/>
      <c r="CV4236" s="1"/>
      <c r="CW4236" s="1"/>
      <c r="CX4236" s="1"/>
      <c r="CY4236" s="1"/>
      <c r="CZ4236" s="1"/>
      <c r="DA4236" s="1"/>
      <c r="DB4236" s="1"/>
      <c r="DC4236" s="1"/>
      <c r="DD4236" s="1"/>
      <c r="DE4236" s="1"/>
      <c r="DF4236" s="1"/>
      <c r="DG4236" s="1"/>
      <c r="DH4236" s="1"/>
      <c r="DI4236" s="1"/>
      <c r="DJ4236" s="1"/>
      <c r="DK4236" s="1"/>
      <c r="DL4236" s="1"/>
      <c r="DM4236" s="1"/>
      <c r="DN4236" s="1"/>
      <c r="DO4236" s="1"/>
      <c r="DP4236" s="1"/>
      <c r="DQ4236" s="1"/>
      <c r="DR4236" s="1"/>
      <c r="DS4236" s="1"/>
      <c r="DT4236" s="1"/>
      <c r="DU4236" s="1"/>
      <c r="DV4236" s="1"/>
      <c r="DW4236" s="1"/>
      <c r="DX4236" s="1"/>
      <c r="DY4236" s="1"/>
      <c r="DZ4236" s="1"/>
      <c r="EA4236" s="1"/>
      <c r="EB4236" s="1"/>
      <c r="EC4236" s="1"/>
      <c r="ED4236" s="1"/>
      <c r="EE4236" s="1"/>
      <c r="EF4236" s="1"/>
      <c r="EG4236" s="1"/>
      <c r="EH4236" s="1"/>
      <c r="EI4236" s="1"/>
      <c r="EJ4236" s="1"/>
      <c r="EK4236" s="1"/>
      <c r="EL4236" s="1"/>
      <c r="EM4236" s="1"/>
      <c r="EN4236" s="1"/>
      <c r="EO4236" s="1"/>
      <c r="EP4236" s="1"/>
      <c r="EQ4236" s="1"/>
      <c r="ER4236" s="1"/>
      <c r="ES4236" s="1"/>
      <c r="ET4236" s="1"/>
      <c r="EU4236" s="1"/>
      <c r="EV4236" s="1"/>
      <c r="EW4236" s="1"/>
      <c r="EX4236" s="1"/>
      <c r="EY4236" s="1"/>
      <c r="EZ4236" s="1"/>
      <c r="FA4236" s="1"/>
      <c r="FB4236" s="1"/>
      <c r="FC4236" s="1"/>
      <c r="FD4236" s="1"/>
      <c r="FE4236" s="1"/>
      <c r="FF4236" s="1"/>
      <c r="FG4236" s="1"/>
      <c r="FH4236" s="1"/>
      <c r="FI4236" s="1"/>
      <c r="FJ4236" s="1"/>
      <c r="FK4236" s="1"/>
      <c r="FL4236" s="1"/>
      <c r="FM4236" s="1"/>
      <c r="FN4236" s="1"/>
      <c r="FO4236" s="1"/>
      <c r="FP4236" s="1"/>
      <c r="FQ4236" s="1"/>
      <c r="FR4236" s="1"/>
      <c r="FS4236" s="1"/>
      <c r="FT4236" s="1"/>
      <c r="FU4236" s="1"/>
      <c r="FV4236" s="1"/>
      <c r="FW4236" s="1"/>
      <c r="FX4236" s="1"/>
      <c r="FY4236" s="1"/>
      <c r="FZ4236" s="1"/>
      <c r="GA4236" s="1"/>
      <c r="GB4236" s="1"/>
      <c r="GC4236" s="1"/>
      <c r="GD4236" s="1"/>
      <c r="GE4236" s="1"/>
      <c r="GF4236" s="1"/>
      <c r="GG4236" s="1"/>
      <c r="GH4236" s="1"/>
      <c r="GI4236" s="1"/>
      <c r="GJ4236" s="1"/>
      <c r="GK4236"/>
      <c r="GL4236"/>
      <c r="GM4236"/>
      <c r="GN4236"/>
      <c r="GO4236"/>
      <c r="GP4236"/>
      <c r="GQ4236"/>
      <c r="GR4236"/>
      <c r="GS4236"/>
      <c r="GT4236"/>
      <c r="GU4236"/>
      <c r="GV4236"/>
      <c r="GW4236"/>
      <c r="GX4236"/>
      <c r="GY4236"/>
      <c r="GZ4236"/>
      <c r="HA4236"/>
      <c r="HB4236"/>
      <c r="HC4236"/>
      <c r="HD4236"/>
      <c r="HE4236"/>
    </row>
    <row r="4237" spans="4:213" s="25" customFormat="1" x14ac:dyDescent="0.25">
      <c r="D4237" s="19"/>
      <c r="E4237" s="19"/>
      <c r="F4237" s="20"/>
      <c r="G4237" s="20"/>
      <c r="H4237" s="20"/>
      <c r="I4237" s="20"/>
      <c r="J4237" s="21"/>
      <c r="K4237" s="21"/>
      <c r="L4237" s="20"/>
      <c r="M4237" s="20"/>
      <c r="N4237" s="22"/>
      <c r="O4237" s="22"/>
      <c r="P4237" s="22"/>
      <c r="Q4237" s="22"/>
      <c r="R4237" s="19"/>
      <c r="S4237" s="19"/>
      <c r="T4237" s="19"/>
      <c r="U4237" s="20"/>
      <c r="V4237" s="20"/>
      <c r="W4237" s="20"/>
      <c r="X4237" s="27"/>
      <c r="Y4237" s="253"/>
      <c r="Z4237" s="30"/>
      <c r="AA4237" s="30"/>
      <c r="AB4237" s="31"/>
      <c r="AC4237" s="31"/>
      <c r="AD4237" s="31"/>
      <c r="AE4237" s="31"/>
      <c r="AF4237" s="31"/>
      <c r="AG4237" s="241"/>
      <c r="AH4237" s="31"/>
      <c r="AI4237" s="31"/>
      <c r="AJ4237" s="31"/>
      <c r="AK4237" s="31"/>
      <c r="AL4237" s="120"/>
      <c r="AQ4237" s="26"/>
      <c r="AW4237" s="19"/>
      <c r="AX4237" s="19"/>
      <c r="AY4237" s="19"/>
      <c r="AZ4237" s="19"/>
      <c r="BA4237" s="19"/>
      <c r="BB4237" s="19"/>
      <c r="BC4237" s="1"/>
      <c r="BD4237"/>
      <c r="BE4237"/>
      <c r="BF4237" s="1"/>
      <c r="BG4237"/>
      <c r="BH4237"/>
      <c r="BI4237"/>
      <c r="BJ4237" s="1"/>
      <c r="BK4237" s="1"/>
      <c r="BL4237"/>
      <c r="BM4237" s="1"/>
      <c r="BN4237" s="1"/>
      <c r="BO4237" s="1"/>
      <c r="BP4237" s="1"/>
      <c r="BQ4237" s="1"/>
      <c r="BR4237" s="1"/>
      <c r="BS4237" s="1"/>
      <c r="BT4237" s="22"/>
      <c r="BU4237" s="1"/>
      <c r="BV4237" s="1"/>
      <c r="BW4237" s="1"/>
      <c r="BX4237" s="1"/>
      <c r="BY4237" s="1"/>
      <c r="BZ4237" s="1"/>
      <c r="CA4237" s="1"/>
      <c r="CB4237" s="1"/>
      <c r="CC4237" s="1"/>
      <c r="CD4237" s="1"/>
      <c r="CE4237" s="1"/>
      <c r="CF4237" s="1"/>
      <c r="CG4237" s="1"/>
      <c r="CH4237" s="1"/>
      <c r="CI4237" s="1"/>
      <c r="CJ4237" s="1"/>
      <c r="CK4237" s="1"/>
      <c r="CL4237" s="1"/>
      <c r="CM4237" s="1"/>
      <c r="CN4237" s="1"/>
      <c r="CO4237" s="1"/>
      <c r="CP4237" s="1"/>
      <c r="CQ4237" s="1"/>
      <c r="CR4237" s="1"/>
      <c r="CS4237" s="1"/>
      <c r="CT4237" s="1"/>
      <c r="CU4237" s="1"/>
      <c r="CV4237" s="1"/>
      <c r="CW4237" s="1"/>
      <c r="CX4237" s="1"/>
      <c r="CY4237" s="1"/>
      <c r="CZ4237" s="1"/>
      <c r="DA4237" s="1"/>
      <c r="DB4237" s="1"/>
      <c r="DC4237" s="1"/>
      <c r="DD4237" s="1"/>
      <c r="DE4237" s="1"/>
      <c r="DF4237" s="1"/>
      <c r="DG4237" s="1"/>
      <c r="DH4237" s="1"/>
      <c r="DI4237" s="1"/>
      <c r="DJ4237" s="1"/>
      <c r="DK4237" s="1"/>
      <c r="DL4237" s="1"/>
      <c r="DM4237" s="1"/>
      <c r="DN4237" s="1"/>
      <c r="DO4237" s="1"/>
      <c r="DP4237" s="1"/>
      <c r="DQ4237" s="1"/>
      <c r="DR4237" s="1"/>
      <c r="DS4237" s="1"/>
      <c r="DT4237" s="1"/>
      <c r="DU4237" s="1"/>
      <c r="DV4237" s="1"/>
      <c r="DW4237" s="1"/>
      <c r="DX4237" s="1"/>
      <c r="DY4237" s="1"/>
      <c r="DZ4237" s="1"/>
      <c r="EA4237" s="1"/>
      <c r="EB4237" s="1"/>
      <c r="EC4237" s="1"/>
      <c r="ED4237" s="1"/>
      <c r="EE4237" s="1"/>
      <c r="EF4237" s="1"/>
      <c r="EG4237" s="1"/>
      <c r="EH4237" s="1"/>
      <c r="EI4237" s="1"/>
      <c r="EJ4237" s="1"/>
      <c r="EK4237" s="1"/>
      <c r="EL4237" s="1"/>
      <c r="EM4237" s="1"/>
      <c r="EN4237" s="1"/>
      <c r="EO4237" s="1"/>
      <c r="EP4237" s="1"/>
      <c r="EQ4237" s="1"/>
      <c r="ER4237" s="1"/>
      <c r="ES4237" s="1"/>
      <c r="ET4237" s="1"/>
      <c r="EU4237" s="1"/>
      <c r="EV4237" s="1"/>
      <c r="EW4237" s="1"/>
      <c r="EX4237" s="1"/>
      <c r="EY4237" s="1"/>
      <c r="EZ4237" s="1"/>
      <c r="FA4237" s="1"/>
      <c r="FB4237" s="1"/>
      <c r="FC4237" s="1"/>
      <c r="FD4237" s="1"/>
      <c r="FE4237" s="1"/>
      <c r="FF4237" s="1"/>
      <c r="FG4237" s="1"/>
      <c r="FH4237" s="1"/>
      <c r="FI4237" s="1"/>
      <c r="FJ4237" s="1"/>
      <c r="FK4237" s="1"/>
      <c r="FL4237" s="1"/>
      <c r="FM4237" s="1"/>
      <c r="FN4237" s="1"/>
      <c r="FO4237" s="1"/>
      <c r="FP4237" s="1"/>
      <c r="FQ4237" s="1"/>
      <c r="FR4237" s="1"/>
      <c r="FS4237" s="1"/>
      <c r="FT4237" s="1"/>
      <c r="FU4237" s="1"/>
      <c r="FV4237" s="1"/>
      <c r="FW4237" s="1"/>
      <c r="FX4237" s="1"/>
      <c r="FY4237" s="1"/>
      <c r="FZ4237" s="1"/>
      <c r="GA4237" s="1"/>
      <c r="GB4237" s="1"/>
      <c r="GC4237" s="1"/>
      <c r="GD4237" s="1"/>
      <c r="GE4237" s="1"/>
      <c r="GF4237" s="1"/>
      <c r="GG4237" s="1"/>
      <c r="GH4237" s="1"/>
      <c r="GI4237" s="1"/>
      <c r="GJ4237" s="1"/>
      <c r="GK4237"/>
      <c r="GL4237"/>
      <c r="GM4237"/>
      <c r="GN4237"/>
      <c r="GO4237"/>
      <c r="GP4237"/>
      <c r="GQ4237"/>
      <c r="GR4237"/>
      <c r="GS4237"/>
      <c r="GT4237"/>
      <c r="GU4237"/>
      <c r="GV4237"/>
      <c r="GW4237"/>
      <c r="GX4237"/>
      <c r="GY4237"/>
      <c r="GZ4237"/>
      <c r="HA4237"/>
      <c r="HB4237"/>
      <c r="HC4237"/>
      <c r="HD4237"/>
      <c r="HE4237"/>
    </row>
    <row r="4238" spans="4:213" s="25" customFormat="1" x14ac:dyDescent="0.25">
      <c r="D4238" s="19"/>
      <c r="E4238" s="19"/>
      <c r="F4238" s="20"/>
      <c r="G4238" s="20"/>
      <c r="H4238" s="20"/>
      <c r="I4238" s="20"/>
      <c r="J4238" s="21"/>
      <c r="K4238" s="21"/>
      <c r="L4238" s="20"/>
      <c r="M4238" s="20"/>
      <c r="N4238" s="22"/>
      <c r="O4238" s="22"/>
      <c r="P4238" s="22"/>
      <c r="Q4238" s="22"/>
      <c r="R4238" s="19"/>
      <c r="S4238" s="19"/>
      <c r="T4238" s="19"/>
      <c r="U4238" s="20"/>
      <c r="V4238" s="20"/>
      <c r="W4238" s="20"/>
      <c r="X4238" s="27"/>
      <c r="Y4238" s="253"/>
      <c r="Z4238" s="30"/>
      <c r="AA4238" s="30"/>
      <c r="AB4238" s="31"/>
      <c r="AC4238" s="31"/>
      <c r="AD4238" s="31"/>
      <c r="AE4238" s="31"/>
      <c r="AF4238" s="31"/>
      <c r="AG4238" s="241"/>
      <c r="AH4238" s="31"/>
      <c r="AI4238" s="31"/>
      <c r="AJ4238" s="31"/>
      <c r="AK4238" s="31"/>
      <c r="AL4238" s="120"/>
      <c r="AQ4238" s="26"/>
      <c r="AW4238" s="19"/>
      <c r="AX4238" s="19"/>
      <c r="AY4238" s="19"/>
      <c r="AZ4238" s="19"/>
      <c r="BA4238" s="19"/>
      <c r="BB4238" s="19"/>
      <c r="BC4238" s="1"/>
      <c r="BD4238"/>
      <c r="BE4238"/>
      <c r="BF4238" s="1"/>
      <c r="BG4238"/>
      <c r="BH4238"/>
      <c r="BI4238"/>
      <c r="BJ4238" s="1"/>
      <c r="BK4238" s="1"/>
      <c r="BL4238"/>
      <c r="BM4238" s="1"/>
      <c r="BN4238" s="1"/>
      <c r="BO4238" s="1"/>
      <c r="BP4238" s="1"/>
      <c r="BQ4238" s="1"/>
      <c r="BR4238" s="1"/>
      <c r="BS4238" s="1"/>
      <c r="BT4238" s="22"/>
      <c r="BU4238" s="1"/>
      <c r="BV4238" s="1"/>
      <c r="BW4238" s="1"/>
      <c r="BX4238" s="1"/>
      <c r="BY4238" s="1"/>
      <c r="BZ4238" s="1"/>
      <c r="CA4238" s="1"/>
      <c r="CB4238" s="1"/>
      <c r="CC4238" s="1"/>
      <c r="CD4238" s="1"/>
      <c r="CE4238" s="1"/>
      <c r="CF4238" s="1"/>
      <c r="CG4238" s="1"/>
      <c r="CH4238" s="1"/>
      <c r="CI4238" s="1"/>
      <c r="CJ4238" s="1"/>
      <c r="CK4238" s="1"/>
      <c r="CL4238" s="1"/>
      <c r="CM4238" s="1"/>
      <c r="CN4238" s="1"/>
      <c r="CO4238" s="1"/>
      <c r="CP4238" s="1"/>
      <c r="CQ4238" s="1"/>
      <c r="CR4238" s="1"/>
      <c r="CS4238" s="1"/>
      <c r="CT4238" s="1"/>
      <c r="CU4238" s="1"/>
      <c r="CV4238" s="1"/>
      <c r="CW4238" s="1"/>
      <c r="CX4238" s="1"/>
      <c r="CY4238" s="1"/>
      <c r="CZ4238" s="1"/>
      <c r="DA4238" s="1"/>
      <c r="DB4238" s="1"/>
      <c r="DC4238" s="1"/>
      <c r="DD4238" s="1"/>
      <c r="DE4238" s="1"/>
      <c r="DF4238" s="1"/>
      <c r="DG4238" s="1"/>
      <c r="DH4238" s="1"/>
      <c r="DI4238" s="1"/>
      <c r="DJ4238" s="1"/>
      <c r="DK4238" s="1"/>
      <c r="DL4238" s="1"/>
      <c r="DM4238" s="1"/>
      <c r="DN4238" s="1"/>
      <c r="DO4238" s="1"/>
      <c r="DP4238" s="1"/>
      <c r="DQ4238" s="1"/>
      <c r="DR4238" s="1"/>
      <c r="DS4238" s="1"/>
      <c r="DT4238" s="1"/>
      <c r="DU4238" s="1"/>
      <c r="DV4238" s="1"/>
      <c r="DW4238" s="1"/>
      <c r="DX4238" s="1"/>
      <c r="DY4238" s="1"/>
      <c r="DZ4238" s="1"/>
      <c r="EA4238" s="1"/>
      <c r="EB4238" s="1"/>
      <c r="EC4238" s="1"/>
      <c r="ED4238" s="1"/>
      <c r="EE4238" s="1"/>
      <c r="EF4238" s="1"/>
      <c r="EG4238" s="1"/>
      <c r="EH4238" s="1"/>
      <c r="EI4238" s="1"/>
      <c r="EJ4238" s="1"/>
      <c r="EK4238" s="1"/>
      <c r="EL4238" s="1"/>
      <c r="EM4238" s="1"/>
      <c r="EN4238" s="1"/>
      <c r="EO4238" s="1"/>
      <c r="EP4238" s="1"/>
      <c r="EQ4238" s="1"/>
      <c r="ER4238" s="1"/>
      <c r="ES4238" s="1"/>
      <c r="ET4238" s="1"/>
      <c r="EU4238" s="1"/>
      <c r="EV4238" s="1"/>
      <c r="EW4238" s="1"/>
      <c r="EX4238" s="1"/>
      <c r="EY4238" s="1"/>
      <c r="EZ4238" s="1"/>
      <c r="FA4238" s="1"/>
      <c r="FB4238" s="1"/>
      <c r="FC4238" s="1"/>
      <c r="FD4238" s="1"/>
      <c r="FE4238" s="1"/>
      <c r="FF4238" s="1"/>
      <c r="FG4238" s="1"/>
      <c r="FH4238" s="1"/>
      <c r="FI4238" s="1"/>
      <c r="FJ4238" s="1"/>
      <c r="FK4238" s="1"/>
      <c r="FL4238" s="1"/>
      <c r="FM4238" s="1"/>
      <c r="FN4238" s="1"/>
      <c r="FO4238" s="1"/>
      <c r="FP4238" s="1"/>
      <c r="FQ4238" s="1"/>
      <c r="FR4238" s="1"/>
      <c r="FS4238" s="1"/>
      <c r="FT4238" s="1"/>
      <c r="FU4238" s="1"/>
      <c r="FV4238" s="1"/>
      <c r="FW4238" s="1"/>
      <c r="FX4238" s="1"/>
      <c r="FY4238" s="1"/>
      <c r="FZ4238" s="1"/>
      <c r="GA4238" s="1"/>
      <c r="GB4238" s="1"/>
      <c r="GC4238" s="1"/>
      <c r="GD4238" s="1"/>
      <c r="GE4238" s="1"/>
      <c r="GF4238" s="1"/>
      <c r="GG4238" s="1"/>
      <c r="GH4238" s="1"/>
      <c r="GI4238" s="1"/>
      <c r="GJ4238" s="1"/>
      <c r="GK4238"/>
      <c r="GL4238"/>
      <c r="GM4238"/>
      <c r="GN4238"/>
      <c r="GO4238"/>
      <c r="GP4238"/>
      <c r="GQ4238"/>
      <c r="GR4238"/>
      <c r="GS4238"/>
      <c r="GT4238"/>
      <c r="GU4238"/>
      <c r="GV4238"/>
      <c r="GW4238"/>
      <c r="GX4238"/>
      <c r="GY4238"/>
      <c r="GZ4238"/>
      <c r="HA4238"/>
      <c r="HB4238"/>
      <c r="HC4238"/>
      <c r="HD4238"/>
      <c r="HE4238"/>
    </row>
    <row r="4239" spans="4:213" s="25" customFormat="1" x14ac:dyDescent="0.25">
      <c r="D4239" s="19"/>
      <c r="E4239" s="19"/>
      <c r="F4239" s="20"/>
      <c r="G4239" s="20"/>
      <c r="H4239" s="20"/>
      <c r="I4239" s="20"/>
      <c r="J4239" s="21"/>
      <c r="K4239" s="21"/>
      <c r="L4239" s="20"/>
      <c r="M4239" s="20"/>
      <c r="N4239" s="22"/>
      <c r="O4239" s="22"/>
      <c r="P4239" s="22"/>
      <c r="Q4239" s="22"/>
      <c r="R4239" s="19"/>
      <c r="S4239" s="19"/>
      <c r="T4239" s="19"/>
      <c r="U4239" s="20"/>
      <c r="V4239" s="20"/>
      <c r="W4239" s="20"/>
      <c r="X4239" s="27"/>
      <c r="Y4239" s="253"/>
      <c r="Z4239" s="30"/>
      <c r="AA4239" s="30"/>
      <c r="AB4239" s="31"/>
      <c r="AC4239" s="31"/>
      <c r="AD4239" s="31"/>
      <c r="AE4239" s="31"/>
      <c r="AF4239" s="31"/>
      <c r="AG4239" s="241"/>
      <c r="AH4239" s="31"/>
      <c r="AI4239" s="31"/>
      <c r="AJ4239" s="31"/>
      <c r="AK4239" s="31"/>
      <c r="AL4239" s="120"/>
      <c r="AQ4239" s="26"/>
      <c r="AW4239" s="19"/>
      <c r="AX4239" s="19"/>
      <c r="AY4239" s="19"/>
      <c r="AZ4239" s="19"/>
      <c r="BA4239" s="19"/>
      <c r="BB4239" s="19"/>
      <c r="BC4239" s="1"/>
      <c r="BD4239"/>
      <c r="BE4239"/>
      <c r="BF4239" s="1"/>
      <c r="BG4239"/>
      <c r="BH4239"/>
      <c r="BI4239"/>
      <c r="BJ4239" s="1"/>
      <c r="BK4239" s="1"/>
      <c r="BL4239"/>
      <c r="BM4239" s="1"/>
      <c r="BN4239" s="1"/>
      <c r="BO4239" s="1"/>
      <c r="BP4239" s="1"/>
      <c r="BQ4239" s="1"/>
      <c r="BR4239" s="1"/>
      <c r="BS4239" s="1"/>
      <c r="BT4239" s="22"/>
      <c r="BU4239" s="1"/>
      <c r="BV4239" s="1"/>
      <c r="BW4239" s="1"/>
      <c r="BX4239" s="1"/>
      <c r="BY4239" s="1"/>
      <c r="BZ4239" s="1"/>
      <c r="CA4239" s="1"/>
      <c r="CB4239" s="1"/>
      <c r="CC4239" s="1"/>
      <c r="CD4239" s="1"/>
      <c r="CE4239" s="1"/>
      <c r="CF4239" s="1"/>
      <c r="CG4239" s="1"/>
      <c r="CH4239" s="1"/>
      <c r="CI4239" s="1"/>
      <c r="CJ4239" s="1"/>
      <c r="CK4239" s="1"/>
      <c r="CL4239" s="1"/>
      <c r="CM4239" s="1"/>
      <c r="CN4239" s="1"/>
      <c r="CO4239" s="1"/>
      <c r="CP4239" s="1"/>
      <c r="CQ4239" s="1"/>
      <c r="CR4239" s="1"/>
      <c r="CS4239" s="1"/>
      <c r="CT4239" s="1"/>
      <c r="CU4239" s="1"/>
      <c r="CV4239" s="1"/>
      <c r="CW4239" s="1"/>
      <c r="CX4239" s="1"/>
      <c r="CY4239" s="1"/>
      <c r="CZ4239" s="1"/>
      <c r="DA4239" s="1"/>
      <c r="DB4239" s="1"/>
      <c r="DC4239" s="1"/>
      <c r="DD4239" s="1"/>
      <c r="DE4239" s="1"/>
      <c r="DF4239" s="1"/>
      <c r="DG4239" s="1"/>
      <c r="DH4239" s="1"/>
      <c r="DI4239" s="1"/>
      <c r="DJ4239" s="1"/>
      <c r="DK4239" s="1"/>
      <c r="DL4239" s="1"/>
      <c r="DM4239" s="1"/>
      <c r="DN4239" s="1"/>
      <c r="DO4239" s="1"/>
      <c r="DP4239" s="1"/>
      <c r="DQ4239" s="1"/>
      <c r="DR4239" s="1"/>
      <c r="DS4239" s="1"/>
      <c r="DT4239" s="1"/>
      <c r="DU4239" s="1"/>
      <c r="DV4239" s="1"/>
      <c r="DW4239" s="1"/>
      <c r="DX4239" s="1"/>
      <c r="DY4239" s="1"/>
      <c r="DZ4239" s="1"/>
      <c r="EA4239" s="1"/>
      <c r="EB4239" s="1"/>
      <c r="EC4239" s="1"/>
      <c r="ED4239" s="1"/>
      <c r="EE4239" s="1"/>
      <c r="EF4239" s="1"/>
      <c r="EG4239" s="1"/>
      <c r="EH4239" s="1"/>
      <c r="EI4239" s="1"/>
      <c r="EJ4239" s="1"/>
      <c r="EK4239" s="1"/>
      <c r="EL4239" s="1"/>
      <c r="EM4239" s="1"/>
      <c r="EN4239" s="1"/>
      <c r="EO4239" s="1"/>
      <c r="EP4239" s="1"/>
      <c r="EQ4239" s="1"/>
      <c r="ER4239" s="1"/>
      <c r="ES4239" s="1"/>
      <c r="ET4239" s="1"/>
      <c r="EU4239" s="1"/>
      <c r="EV4239" s="1"/>
      <c r="EW4239" s="1"/>
      <c r="EX4239" s="1"/>
      <c r="EY4239" s="1"/>
      <c r="EZ4239" s="1"/>
      <c r="FA4239" s="1"/>
      <c r="FB4239" s="1"/>
      <c r="FC4239" s="1"/>
      <c r="FD4239" s="1"/>
      <c r="FE4239" s="1"/>
      <c r="FF4239" s="1"/>
      <c r="FG4239" s="1"/>
      <c r="FH4239" s="1"/>
      <c r="FI4239" s="1"/>
      <c r="FJ4239" s="1"/>
      <c r="FK4239" s="1"/>
      <c r="FL4239" s="1"/>
      <c r="FM4239" s="1"/>
      <c r="FN4239" s="1"/>
      <c r="FO4239" s="1"/>
      <c r="FP4239" s="1"/>
      <c r="FQ4239" s="1"/>
      <c r="FR4239" s="1"/>
      <c r="FS4239" s="1"/>
      <c r="FT4239" s="1"/>
      <c r="FU4239" s="1"/>
      <c r="FV4239" s="1"/>
      <c r="FW4239" s="1"/>
      <c r="FX4239" s="1"/>
      <c r="FY4239" s="1"/>
      <c r="FZ4239" s="1"/>
      <c r="GA4239" s="1"/>
      <c r="GB4239" s="1"/>
      <c r="GC4239" s="1"/>
      <c r="GD4239" s="1"/>
      <c r="GE4239" s="1"/>
      <c r="GF4239" s="1"/>
      <c r="GG4239" s="1"/>
      <c r="GH4239" s="1"/>
      <c r="GI4239" s="1"/>
      <c r="GJ4239" s="1"/>
      <c r="GK4239"/>
      <c r="GL4239"/>
      <c r="GM4239"/>
      <c r="GN4239"/>
      <c r="GO4239"/>
      <c r="GP4239"/>
      <c r="GQ4239"/>
      <c r="GR4239"/>
      <c r="GS4239"/>
      <c r="GT4239"/>
      <c r="GU4239"/>
      <c r="GV4239"/>
      <c r="GW4239"/>
      <c r="GX4239"/>
      <c r="GY4239"/>
      <c r="GZ4239"/>
      <c r="HA4239"/>
      <c r="HB4239"/>
      <c r="HC4239"/>
      <c r="HD4239"/>
      <c r="HE4239"/>
    </row>
    <row r="4240" spans="4:213" s="25" customFormat="1" x14ac:dyDescent="0.25">
      <c r="D4240" s="19"/>
      <c r="E4240" s="19"/>
      <c r="F4240" s="20"/>
      <c r="G4240" s="20"/>
      <c r="H4240" s="20"/>
      <c r="I4240" s="20"/>
      <c r="J4240" s="21"/>
      <c r="K4240" s="21"/>
      <c r="L4240" s="20"/>
      <c r="M4240" s="20"/>
      <c r="N4240" s="22"/>
      <c r="O4240" s="22"/>
      <c r="P4240" s="22"/>
      <c r="Q4240" s="22"/>
      <c r="R4240" s="19"/>
      <c r="S4240" s="19"/>
      <c r="T4240" s="19"/>
      <c r="U4240" s="20"/>
      <c r="V4240" s="20"/>
      <c r="W4240" s="20"/>
      <c r="X4240" s="27"/>
      <c r="Y4240" s="253"/>
      <c r="Z4240" s="30"/>
      <c r="AA4240" s="30"/>
      <c r="AB4240" s="31"/>
      <c r="AC4240" s="31"/>
      <c r="AD4240" s="31"/>
      <c r="AE4240" s="31"/>
      <c r="AF4240" s="31"/>
      <c r="AG4240" s="241"/>
      <c r="AH4240" s="31"/>
      <c r="AI4240" s="31"/>
      <c r="AJ4240" s="31"/>
      <c r="AK4240" s="31"/>
      <c r="AL4240" s="120"/>
      <c r="AQ4240" s="26"/>
      <c r="AW4240" s="19"/>
      <c r="AX4240" s="19"/>
      <c r="AY4240" s="19"/>
      <c r="AZ4240" s="19"/>
      <c r="BA4240" s="19"/>
      <c r="BB4240" s="19"/>
      <c r="BC4240" s="1"/>
      <c r="BD4240"/>
      <c r="BE4240"/>
      <c r="BF4240" s="1"/>
      <c r="BG4240"/>
      <c r="BH4240"/>
      <c r="BI4240"/>
      <c r="BJ4240" s="1"/>
      <c r="BK4240" s="1"/>
      <c r="BL4240"/>
      <c r="BM4240" s="1"/>
      <c r="BN4240" s="1"/>
      <c r="BO4240" s="1"/>
      <c r="BP4240" s="1"/>
      <c r="BQ4240" s="1"/>
      <c r="BR4240" s="1"/>
      <c r="BS4240" s="1"/>
      <c r="BT4240" s="22"/>
      <c r="BU4240" s="1"/>
      <c r="BV4240" s="1"/>
      <c r="BW4240" s="1"/>
      <c r="BX4240" s="1"/>
      <c r="BY4240" s="1"/>
      <c r="BZ4240" s="1"/>
      <c r="CA4240" s="1"/>
      <c r="CB4240" s="1"/>
      <c r="CC4240" s="1"/>
      <c r="CD4240" s="1"/>
      <c r="CE4240" s="1"/>
      <c r="CF4240" s="1"/>
      <c r="CG4240" s="1"/>
      <c r="CH4240" s="1"/>
      <c r="CI4240" s="1"/>
      <c r="CJ4240" s="1"/>
      <c r="CK4240" s="1"/>
      <c r="CL4240" s="1"/>
      <c r="CM4240" s="1"/>
      <c r="CN4240" s="1"/>
      <c r="CO4240" s="1"/>
      <c r="CP4240" s="1"/>
      <c r="CQ4240" s="1"/>
      <c r="CR4240" s="1"/>
      <c r="CS4240" s="1"/>
      <c r="CT4240" s="1"/>
      <c r="CU4240" s="1"/>
      <c r="CV4240" s="1"/>
      <c r="CW4240" s="1"/>
      <c r="CX4240" s="1"/>
      <c r="CY4240" s="1"/>
      <c r="CZ4240" s="1"/>
      <c r="DA4240" s="1"/>
      <c r="DB4240" s="1"/>
      <c r="DC4240" s="1"/>
      <c r="DD4240" s="1"/>
      <c r="DE4240" s="1"/>
      <c r="DF4240" s="1"/>
      <c r="DG4240" s="1"/>
      <c r="DH4240" s="1"/>
      <c r="DI4240" s="1"/>
      <c r="DJ4240" s="1"/>
      <c r="DK4240" s="1"/>
      <c r="DL4240" s="1"/>
      <c r="DM4240" s="1"/>
      <c r="DN4240" s="1"/>
      <c r="DO4240" s="1"/>
      <c r="DP4240" s="1"/>
      <c r="DQ4240" s="1"/>
      <c r="DR4240" s="1"/>
      <c r="DS4240" s="1"/>
      <c r="DT4240" s="1"/>
      <c r="DU4240" s="1"/>
      <c r="DV4240" s="1"/>
      <c r="DW4240" s="1"/>
      <c r="DX4240" s="1"/>
      <c r="DY4240" s="1"/>
      <c r="DZ4240" s="1"/>
      <c r="EA4240" s="1"/>
      <c r="EB4240" s="1"/>
      <c r="EC4240" s="1"/>
      <c r="ED4240" s="1"/>
      <c r="EE4240" s="1"/>
      <c r="EF4240" s="1"/>
      <c r="EG4240" s="1"/>
      <c r="EH4240" s="1"/>
      <c r="EI4240" s="1"/>
      <c r="EJ4240" s="1"/>
      <c r="EK4240" s="1"/>
      <c r="EL4240" s="1"/>
      <c r="EM4240" s="1"/>
      <c r="EN4240" s="1"/>
      <c r="EO4240" s="1"/>
      <c r="EP4240" s="1"/>
      <c r="EQ4240" s="1"/>
      <c r="ER4240" s="1"/>
      <c r="ES4240" s="1"/>
      <c r="ET4240" s="1"/>
      <c r="EU4240" s="1"/>
      <c r="EV4240" s="1"/>
      <c r="EW4240" s="1"/>
      <c r="EX4240" s="1"/>
      <c r="EY4240" s="1"/>
      <c r="EZ4240" s="1"/>
      <c r="FA4240" s="1"/>
      <c r="FB4240" s="1"/>
      <c r="FC4240" s="1"/>
      <c r="FD4240" s="1"/>
      <c r="FE4240" s="1"/>
      <c r="FF4240" s="1"/>
      <c r="FG4240" s="1"/>
      <c r="FH4240" s="1"/>
      <c r="FI4240" s="1"/>
      <c r="FJ4240" s="1"/>
      <c r="FK4240" s="1"/>
      <c r="FL4240" s="1"/>
      <c r="FM4240" s="1"/>
      <c r="FN4240" s="1"/>
      <c r="FO4240" s="1"/>
      <c r="FP4240" s="1"/>
      <c r="FQ4240" s="1"/>
      <c r="FR4240" s="1"/>
      <c r="FS4240" s="1"/>
      <c r="FT4240" s="1"/>
      <c r="FU4240" s="1"/>
      <c r="FV4240" s="1"/>
      <c r="FW4240" s="1"/>
      <c r="FX4240" s="1"/>
      <c r="FY4240" s="1"/>
      <c r="FZ4240" s="1"/>
      <c r="GA4240" s="1"/>
      <c r="GB4240" s="1"/>
      <c r="GC4240" s="1"/>
      <c r="GD4240" s="1"/>
      <c r="GE4240" s="1"/>
      <c r="GF4240" s="1"/>
      <c r="GG4240" s="1"/>
      <c r="GH4240" s="1"/>
      <c r="GI4240" s="1"/>
      <c r="GJ4240" s="1"/>
      <c r="GK4240"/>
      <c r="GL4240"/>
      <c r="GM4240"/>
      <c r="GN4240"/>
      <c r="GO4240"/>
      <c r="GP4240"/>
      <c r="GQ4240"/>
      <c r="GR4240"/>
      <c r="GS4240"/>
      <c r="GT4240"/>
      <c r="GU4240"/>
      <c r="GV4240"/>
      <c r="GW4240"/>
      <c r="GX4240"/>
      <c r="GY4240"/>
      <c r="GZ4240"/>
      <c r="HA4240"/>
      <c r="HB4240"/>
      <c r="HC4240"/>
      <c r="HD4240"/>
      <c r="HE4240"/>
    </row>
    <row r="4241" spans="4:213" s="25" customFormat="1" x14ac:dyDescent="0.25">
      <c r="D4241" s="19"/>
      <c r="E4241" s="19"/>
      <c r="F4241" s="20"/>
      <c r="G4241" s="20"/>
      <c r="H4241" s="20"/>
      <c r="I4241" s="20"/>
      <c r="J4241" s="21"/>
      <c r="K4241" s="21"/>
      <c r="L4241" s="20"/>
      <c r="M4241" s="20"/>
      <c r="N4241" s="22"/>
      <c r="O4241" s="22"/>
      <c r="P4241" s="22"/>
      <c r="Q4241" s="22"/>
      <c r="R4241" s="19"/>
      <c r="S4241" s="19"/>
      <c r="T4241" s="19"/>
      <c r="U4241" s="20"/>
      <c r="V4241" s="20"/>
      <c r="W4241" s="20"/>
      <c r="X4241" s="27"/>
      <c r="Y4241" s="253"/>
      <c r="Z4241" s="30"/>
      <c r="AA4241" s="30"/>
      <c r="AB4241" s="31"/>
      <c r="AC4241" s="31"/>
      <c r="AD4241" s="31"/>
      <c r="AE4241" s="31"/>
      <c r="AF4241" s="31"/>
      <c r="AG4241" s="241"/>
      <c r="AH4241" s="31"/>
      <c r="AI4241" s="31"/>
      <c r="AJ4241" s="31"/>
      <c r="AK4241" s="31"/>
      <c r="AL4241" s="120"/>
      <c r="AQ4241" s="26"/>
      <c r="AW4241" s="19"/>
      <c r="AX4241" s="19"/>
      <c r="AY4241" s="19"/>
      <c r="AZ4241" s="19"/>
      <c r="BA4241" s="19"/>
      <c r="BB4241" s="19"/>
      <c r="BC4241" s="1"/>
      <c r="BD4241"/>
      <c r="BE4241"/>
      <c r="BF4241" s="1"/>
      <c r="BG4241"/>
      <c r="BH4241"/>
      <c r="BI4241"/>
      <c r="BJ4241" s="1"/>
      <c r="BK4241" s="1"/>
      <c r="BL4241"/>
      <c r="BM4241" s="1"/>
      <c r="BN4241" s="1"/>
      <c r="BO4241" s="1"/>
      <c r="BP4241" s="1"/>
      <c r="BQ4241" s="1"/>
      <c r="BR4241" s="1"/>
      <c r="BS4241" s="1"/>
      <c r="BT4241" s="22"/>
      <c r="BU4241" s="1"/>
      <c r="BV4241" s="1"/>
      <c r="BW4241" s="1"/>
      <c r="BX4241" s="1"/>
      <c r="BY4241" s="1"/>
      <c r="BZ4241" s="1"/>
      <c r="CA4241" s="1"/>
      <c r="CB4241" s="1"/>
      <c r="CC4241" s="1"/>
      <c r="CD4241" s="1"/>
      <c r="CE4241" s="1"/>
      <c r="CF4241" s="1"/>
      <c r="CG4241" s="1"/>
      <c r="CH4241" s="1"/>
      <c r="CI4241" s="1"/>
      <c r="CJ4241" s="1"/>
      <c r="CK4241" s="1"/>
      <c r="CL4241" s="1"/>
      <c r="CM4241" s="1"/>
      <c r="CN4241" s="1"/>
      <c r="CO4241" s="1"/>
      <c r="CP4241" s="1"/>
      <c r="CQ4241" s="1"/>
      <c r="CR4241" s="1"/>
      <c r="CS4241" s="1"/>
      <c r="CT4241" s="1"/>
      <c r="CU4241" s="1"/>
      <c r="CV4241" s="1"/>
      <c r="CW4241" s="1"/>
      <c r="CX4241" s="1"/>
      <c r="CY4241" s="1"/>
      <c r="CZ4241" s="1"/>
      <c r="DA4241" s="1"/>
      <c r="DB4241" s="1"/>
      <c r="DC4241" s="1"/>
      <c r="DD4241" s="1"/>
      <c r="DE4241" s="1"/>
      <c r="DF4241" s="1"/>
      <c r="DG4241" s="1"/>
      <c r="DH4241" s="1"/>
      <c r="DI4241" s="1"/>
      <c r="DJ4241" s="1"/>
      <c r="DK4241" s="1"/>
      <c r="DL4241" s="1"/>
      <c r="DM4241" s="1"/>
      <c r="DN4241" s="1"/>
      <c r="DO4241" s="1"/>
      <c r="DP4241" s="1"/>
      <c r="DQ4241" s="1"/>
      <c r="DR4241" s="1"/>
      <c r="DS4241" s="1"/>
      <c r="DT4241" s="1"/>
      <c r="DU4241" s="1"/>
      <c r="DV4241" s="1"/>
      <c r="DW4241" s="1"/>
      <c r="DX4241" s="1"/>
      <c r="DY4241" s="1"/>
      <c r="DZ4241" s="1"/>
      <c r="EA4241" s="1"/>
      <c r="EB4241" s="1"/>
      <c r="EC4241" s="1"/>
      <c r="ED4241" s="1"/>
      <c r="EE4241" s="1"/>
      <c r="EF4241" s="1"/>
      <c r="EG4241" s="1"/>
      <c r="EH4241" s="1"/>
      <c r="EI4241" s="1"/>
      <c r="EJ4241" s="1"/>
      <c r="EK4241" s="1"/>
      <c r="EL4241" s="1"/>
      <c r="EM4241" s="1"/>
      <c r="EN4241" s="1"/>
      <c r="EO4241" s="1"/>
      <c r="EP4241" s="1"/>
      <c r="EQ4241" s="1"/>
      <c r="ER4241" s="1"/>
      <c r="ES4241" s="1"/>
      <c r="ET4241" s="1"/>
      <c r="EU4241" s="1"/>
      <c r="EV4241" s="1"/>
      <c r="EW4241" s="1"/>
      <c r="EX4241" s="1"/>
      <c r="EY4241" s="1"/>
      <c r="EZ4241" s="1"/>
      <c r="FA4241" s="1"/>
      <c r="FB4241" s="1"/>
      <c r="FC4241" s="1"/>
      <c r="FD4241" s="1"/>
      <c r="FE4241" s="1"/>
      <c r="FF4241" s="1"/>
      <c r="FG4241" s="1"/>
      <c r="FH4241" s="1"/>
      <c r="FI4241" s="1"/>
      <c r="FJ4241" s="1"/>
      <c r="FK4241" s="1"/>
      <c r="FL4241" s="1"/>
      <c r="FM4241" s="1"/>
      <c r="FN4241" s="1"/>
      <c r="FO4241" s="1"/>
      <c r="FP4241" s="1"/>
      <c r="FQ4241" s="1"/>
      <c r="FR4241" s="1"/>
      <c r="FS4241" s="1"/>
      <c r="FT4241" s="1"/>
      <c r="FU4241" s="1"/>
      <c r="FV4241" s="1"/>
      <c r="FW4241" s="1"/>
      <c r="FX4241" s="1"/>
      <c r="FY4241" s="1"/>
      <c r="FZ4241" s="1"/>
      <c r="GA4241" s="1"/>
      <c r="GB4241" s="1"/>
      <c r="GC4241" s="1"/>
      <c r="GD4241" s="1"/>
      <c r="GE4241" s="1"/>
      <c r="GF4241" s="1"/>
      <c r="GG4241" s="1"/>
      <c r="GH4241" s="1"/>
      <c r="GI4241" s="1"/>
      <c r="GJ4241" s="1"/>
      <c r="GK4241"/>
      <c r="GL4241"/>
      <c r="GM4241"/>
      <c r="GN4241"/>
      <c r="GO4241"/>
      <c r="GP4241"/>
      <c r="GQ4241"/>
      <c r="GR4241"/>
      <c r="GS4241"/>
      <c r="GT4241"/>
      <c r="GU4241"/>
      <c r="GV4241"/>
      <c r="GW4241"/>
      <c r="GX4241"/>
      <c r="GY4241"/>
      <c r="GZ4241"/>
      <c r="HA4241"/>
      <c r="HB4241"/>
      <c r="HC4241"/>
      <c r="HD4241"/>
      <c r="HE4241"/>
    </row>
    <row r="4242" spans="4:213" s="25" customFormat="1" x14ac:dyDescent="0.25">
      <c r="D4242" s="19"/>
      <c r="E4242" s="19"/>
      <c r="F4242" s="20"/>
      <c r="G4242" s="20"/>
      <c r="H4242" s="20"/>
      <c r="I4242" s="20"/>
      <c r="J4242" s="21"/>
      <c r="K4242" s="21"/>
      <c r="L4242" s="20"/>
      <c r="M4242" s="20"/>
      <c r="N4242" s="22"/>
      <c r="O4242" s="22"/>
      <c r="P4242" s="22"/>
      <c r="Q4242" s="22"/>
      <c r="R4242" s="19"/>
      <c r="S4242" s="19"/>
      <c r="T4242" s="19"/>
      <c r="U4242" s="20"/>
      <c r="V4242" s="20"/>
      <c r="W4242" s="20"/>
      <c r="X4242" s="27"/>
      <c r="Y4242" s="253"/>
      <c r="Z4242" s="30"/>
      <c r="AA4242" s="30"/>
      <c r="AB4242" s="31"/>
      <c r="AC4242" s="31"/>
      <c r="AD4242" s="31"/>
      <c r="AE4242" s="31"/>
      <c r="AF4242" s="31"/>
      <c r="AG4242" s="241"/>
      <c r="AH4242" s="31"/>
      <c r="AI4242" s="31"/>
      <c r="AJ4242" s="31"/>
      <c r="AK4242" s="31"/>
      <c r="AL4242" s="120"/>
      <c r="AQ4242" s="26"/>
      <c r="AW4242" s="19"/>
      <c r="AX4242" s="19"/>
      <c r="AY4242" s="19"/>
      <c r="AZ4242" s="19"/>
      <c r="BA4242" s="19"/>
      <c r="BB4242" s="19"/>
      <c r="BC4242" s="1"/>
      <c r="BD4242"/>
      <c r="BE4242"/>
      <c r="BF4242" s="1"/>
      <c r="BG4242"/>
      <c r="BH4242"/>
      <c r="BI4242"/>
      <c r="BJ4242" s="1"/>
      <c r="BK4242" s="1"/>
      <c r="BL4242"/>
      <c r="BM4242" s="1"/>
      <c r="BN4242" s="1"/>
      <c r="BO4242" s="1"/>
      <c r="BP4242" s="1"/>
      <c r="BQ4242" s="1"/>
      <c r="BR4242" s="1"/>
      <c r="BS4242" s="1"/>
      <c r="BT4242" s="22"/>
      <c r="BU4242" s="1"/>
      <c r="BV4242" s="1"/>
      <c r="BW4242" s="1"/>
      <c r="BX4242" s="1"/>
      <c r="BY4242" s="1"/>
      <c r="BZ4242" s="1"/>
      <c r="CA4242" s="1"/>
      <c r="CB4242" s="1"/>
      <c r="CC4242" s="1"/>
      <c r="CD4242" s="1"/>
      <c r="CE4242" s="1"/>
      <c r="CF4242" s="1"/>
      <c r="CG4242" s="1"/>
      <c r="CH4242" s="1"/>
      <c r="CI4242" s="1"/>
      <c r="CJ4242" s="1"/>
      <c r="CK4242" s="1"/>
      <c r="CL4242" s="1"/>
      <c r="CM4242" s="1"/>
      <c r="CN4242" s="1"/>
      <c r="CO4242" s="1"/>
      <c r="CP4242" s="1"/>
      <c r="CQ4242" s="1"/>
      <c r="CR4242" s="1"/>
      <c r="CS4242" s="1"/>
      <c r="CT4242" s="1"/>
      <c r="CU4242" s="1"/>
      <c r="CV4242" s="1"/>
      <c r="CW4242" s="1"/>
      <c r="CX4242" s="1"/>
      <c r="CY4242" s="1"/>
      <c r="CZ4242" s="1"/>
      <c r="DA4242" s="1"/>
      <c r="DB4242" s="1"/>
      <c r="DC4242" s="1"/>
      <c r="DD4242" s="1"/>
      <c r="DE4242" s="1"/>
      <c r="DF4242" s="1"/>
      <c r="DG4242" s="1"/>
      <c r="DH4242" s="1"/>
      <c r="DI4242" s="1"/>
      <c r="DJ4242" s="1"/>
      <c r="DK4242" s="1"/>
      <c r="DL4242" s="1"/>
      <c r="DM4242" s="1"/>
      <c r="DN4242" s="1"/>
      <c r="DO4242" s="1"/>
      <c r="DP4242" s="1"/>
      <c r="DQ4242" s="1"/>
      <c r="DR4242" s="1"/>
      <c r="DS4242" s="1"/>
      <c r="DT4242" s="1"/>
      <c r="DU4242" s="1"/>
      <c r="DV4242" s="1"/>
      <c r="DW4242" s="1"/>
      <c r="DX4242" s="1"/>
      <c r="DY4242" s="1"/>
      <c r="DZ4242" s="1"/>
      <c r="EA4242" s="1"/>
      <c r="EB4242" s="1"/>
      <c r="EC4242" s="1"/>
      <c r="ED4242" s="1"/>
      <c r="EE4242" s="1"/>
      <c r="EF4242" s="1"/>
      <c r="EG4242" s="1"/>
      <c r="EH4242" s="1"/>
      <c r="EI4242" s="1"/>
      <c r="EJ4242" s="1"/>
      <c r="EK4242" s="1"/>
      <c r="EL4242" s="1"/>
      <c r="EM4242" s="1"/>
      <c r="EN4242" s="1"/>
      <c r="EO4242" s="1"/>
      <c r="EP4242" s="1"/>
      <c r="EQ4242" s="1"/>
      <c r="ER4242" s="1"/>
      <c r="ES4242" s="1"/>
      <c r="ET4242" s="1"/>
      <c r="EU4242" s="1"/>
      <c r="EV4242" s="1"/>
      <c r="EW4242" s="1"/>
      <c r="EX4242" s="1"/>
      <c r="EY4242" s="1"/>
      <c r="EZ4242" s="1"/>
      <c r="FA4242" s="1"/>
      <c r="FB4242" s="1"/>
      <c r="FC4242" s="1"/>
      <c r="FD4242" s="1"/>
      <c r="FE4242" s="1"/>
      <c r="FF4242" s="1"/>
      <c r="FG4242" s="1"/>
      <c r="FH4242" s="1"/>
      <c r="FI4242" s="1"/>
      <c r="FJ4242" s="1"/>
      <c r="FK4242" s="1"/>
      <c r="FL4242" s="1"/>
      <c r="FM4242" s="1"/>
      <c r="FN4242" s="1"/>
      <c r="FO4242" s="1"/>
      <c r="FP4242" s="1"/>
      <c r="FQ4242" s="1"/>
      <c r="FR4242" s="1"/>
      <c r="FS4242" s="1"/>
      <c r="FT4242" s="1"/>
      <c r="FU4242" s="1"/>
      <c r="FV4242" s="1"/>
      <c r="FW4242" s="1"/>
      <c r="FX4242" s="1"/>
      <c r="FY4242" s="1"/>
      <c r="FZ4242" s="1"/>
      <c r="GA4242" s="1"/>
      <c r="GB4242" s="1"/>
      <c r="GC4242" s="1"/>
      <c r="GD4242" s="1"/>
      <c r="GE4242" s="1"/>
      <c r="GF4242" s="1"/>
      <c r="GG4242" s="1"/>
      <c r="GH4242" s="1"/>
      <c r="GI4242" s="1"/>
      <c r="GJ4242" s="1"/>
      <c r="GK4242"/>
      <c r="GL4242"/>
      <c r="GM4242"/>
      <c r="GN4242"/>
      <c r="GO4242"/>
      <c r="GP4242"/>
      <c r="GQ4242"/>
      <c r="GR4242"/>
      <c r="GS4242"/>
      <c r="GT4242"/>
      <c r="GU4242"/>
      <c r="GV4242"/>
      <c r="GW4242"/>
      <c r="GX4242"/>
      <c r="GY4242"/>
      <c r="GZ4242"/>
      <c r="HA4242"/>
      <c r="HB4242"/>
      <c r="HC4242"/>
      <c r="HD4242"/>
      <c r="HE4242"/>
    </row>
    <row r="4243" spans="4:213" s="25" customFormat="1" x14ac:dyDescent="0.25">
      <c r="D4243" s="19"/>
      <c r="E4243" s="19"/>
      <c r="F4243" s="20"/>
      <c r="G4243" s="20"/>
      <c r="H4243" s="20"/>
      <c r="I4243" s="20"/>
      <c r="J4243" s="21"/>
      <c r="K4243" s="21"/>
      <c r="L4243" s="20"/>
      <c r="M4243" s="20"/>
      <c r="N4243" s="22"/>
      <c r="O4243" s="22"/>
      <c r="P4243" s="22"/>
      <c r="Q4243" s="22"/>
      <c r="R4243" s="19"/>
      <c r="S4243" s="19"/>
      <c r="T4243" s="19"/>
      <c r="U4243" s="20"/>
      <c r="V4243" s="20"/>
      <c r="W4243" s="20"/>
      <c r="X4243" s="27"/>
      <c r="Y4243" s="253"/>
      <c r="Z4243" s="30"/>
      <c r="AA4243" s="30"/>
      <c r="AB4243" s="31"/>
      <c r="AC4243" s="31"/>
      <c r="AD4243" s="31"/>
      <c r="AE4243" s="31"/>
      <c r="AF4243" s="31"/>
      <c r="AG4243" s="241"/>
      <c r="AH4243" s="31"/>
      <c r="AI4243" s="31"/>
      <c r="AJ4243" s="31"/>
      <c r="AK4243" s="31"/>
      <c r="AL4243" s="120"/>
      <c r="AQ4243" s="26"/>
      <c r="AW4243" s="19"/>
      <c r="AX4243" s="19"/>
      <c r="AY4243" s="19"/>
      <c r="AZ4243" s="19"/>
      <c r="BA4243" s="19"/>
      <c r="BB4243" s="19"/>
      <c r="BC4243" s="1"/>
      <c r="BD4243"/>
      <c r="BE4243"/>
      <c r="BF4243" s="1"/>
      <c r="BG4243"/>
      <c r="BH4243"/>
      <c r="BI4243"/>
      <c r="BJ4243" s="1"/>
      <c r="BK4243" s="1"/>
      <c r="BL4243"/>
      <c r="BM4243" s="1"/>
      <c r="BN4243" s="1"/>
      <c r="BO4243" s="1"/>
      <c r="BP4243" s="1"/>
      <c r="BQ4243" s="1"/>
      <c r="BR4243" s="1"/>
      <c r="BS4243" s="1"/>
      <c r="BT4243" s="22"/>
      <c r="BU4243" s="1"/>
      <c r="BV4243" s="1"/>
      <c r="BW4243" s="1"/>
      <c r="BX4243" s="1"/>
      <c r="BY4243" s="1"/>
      <c r="BZ4243" s="1"/>
      <c r="CA4243" s="1"/>
      <c r="CB4243" s="1"/>
      <c r="CC4243" s="1"/>
      <c r="CD4243" s="1"/>
      <c r="CE4243" s="1"/>
      <c r="CF4243" s="1"/>
      <c r="CG4243" s="1"/>
      <c r="CH4243" s="1"/>
      <c r="CI4243" s="1"/>
      <c r="CJ4243" s="1"/>
      <c r="CK4243" s="1"/>
      <c r="CL4243" s="1"/>
      <c r="CM4243" s="1"/>
      <c r="CN4243" s="1"/>
      <c r="CO4243" s="1"/>
      <c r="CP4243" s="1"/>
      <c r="CQ4243" s="1"/>
      <c r="CR4243" s="1"/>
      <c r="CS4243" s="1"/>
      <c r="CT4243" s="1"/>
      <c r="CU4243" s="1"/>
      <c r="CV4243" s="1"/>
      <c r="CW4243" s="1"/>
      <c r="CX4243" s="1"/>
      <c r="CY4243" s="1"/>
      <c r="CZ4243" s="1"/>
      <c r="DA4243" s="1"/>
      <c r="DB4243" s="1"/>
      <c r="DC4243" s="1"/>
      <c r="DD4243" s="1"/>
      <c r="DE4243" s="1"/>
      <c r="DF4243" s="1"/>
      <c r="DG4243" s="1"/>
      <c r="DH4243" s="1"/>
      <c r="DI4243" s="1"/>
      <c r="DJ4243" s="1"/>
      <c r="DK4243" s="1"/>
      <c r="DL4243" s="1"/>
      <c r="DM4243" s="1"/>
      <c r="DN4243" s="1"/>
      <c r="DO4243" s="1"/>
      <c r="DP4243" s="1"/>
      <c r="DQ4243" s="1"/>
      <c r="DR4243" s="1"/>
      <c r="DS4243" s="1"/>
      <c r="DT4243" s="1"/>
      <c r="DU4243" s="1"/>
      <c r="DV4243" s="1"/>
      <c r="DW4243" s="1"/>
      <c r="DX4243" s="1"/>
      <c r="DY4243" s="1"/>
      <c r="DZ4243" s="1"/>
      <c r="EA4243" s="1"/>
      <c r="EB4243" s="1"/>
      <c r="EC4243" s="1"/>
      <c r="ED4243" s="1"/>
      <c r="EE4243" s="1"/>
      <c r="EF4243" s="1"/>
      <c r="EG4243" s="1"/>
      <c r="EH4243" s="1"/>
      <c r="EI4243" s="1"/>
      <c r="EJ4243" s="1"/>
      <c r="EK4243" s="1"/>
      <c r="EL4243" s="1"/>
      <c r="EM4243" s="1"/>
      <c r="EN4243" s="1"/>
      <c r="EO4243" s="1"/>
      <c r="EP4243" s="1"/>
      <c r="EQ4243" s="1"/>
      <c r="ER4243" s="1"/>
      <c r="ES4243" s="1"/>
      <c r="ET4243" s="1"/>
      <c r="EU4243" s="1"/>
      <c r="EV4243" s="1"/>
      <c r="EW4243" s="1"/>
      <c r="EX4243" s="1"/>
      <c r="EY4243" s="1"/>
      <c r="EZ4243" s="1"/>
      <c r="FA4243" s="1"/>
      <c r="FB4243" s="1"/>
      <c r="FC4243" s="1"/>
      <c r="FD4243" s="1"/>
      <c r="FE4243" s="1"/>
      <c r="FF4243" s="1"/>
      <c r="FG4243" s="1"/>
      <c r="FH4243" s="1"/>
      <c r="FI4243" s="1"/>
      <c r="FJ4243" s="1"/>
      <c r="FK4243" s="1"/>
      <c r="FL4243" s="1"/>
      <c r="FM4243" s="1"/>
      <c r="FN4243" s="1"/>
      <c r="FO4243" s="1"/>
      <c r="FP4243" s="1"/>
      <c r="FQ4243" s="1"/>
      <c r="FR4243" s="1"/>
      <c r="FS4243" s="1"/>
      <c r="FT4243" s="1"/>
      <c r="FU4243" s="1"/>
      <c r="FV4243" s="1"/>
      <c r="FW4243" s="1"/>
      <c r="FX4243" s="1"/>
      <c r="FY4243" s="1"/>
      <c r="FZ4243" s="1"/>
      <c r="GA4243" s="1"/>
      <c r="GB4243" s="1"/>
      <c r="GC4243" s="1"/>
      <c r="GD4243" s="1"/>
      <c r="GE4243" s="1"/>
      <c r="GF4243" s="1"/>
      <c r="GG4243" s="1"/>
      <c r="GH4243" s="1"/>
      <c r="GI4243" s="1"/>
      <c r="GJ4243" s="1"/>
      <c r="GK4243"/>
      <c r="GL4243"/>
      <c r="GM4243"/>
      <c r="GN4243"/>
      <c r="GO4243"/>
      <c r="GP4243"/>
      <c r="GQ4243"/>
      <c r="GR4243"/>
      <c r="GS4243"/>
      <c r="GT4243"/>
      <c r="GU4243"/>
      <c r="GV4243"/>
      <c r="GW4243"/>
      <c r="GX4243"/>
      <c r="GY4243"/>
      <c r="GZ4243"/>
      <c r="HA4243"/>
      <c r="HB4243"/>
      <c r="HC4243"/>
      <c r="HD4243"/>
      <c r="HE4243"/>
    </row>
    <row r="4244" spans="4:213" s="25" customFormat="1" x14ac:dyDescent="0.25">
      <c r="D4244" s="19"/>
      <c r="E4244" s="19"/>
      <c r="F4244" s="20"/>
      <c r="G4244" s="20"/>
      <c r="H4244" s="20"/>
      <c r="I4244" s="20"/>
      <c r="J4244" s="21"/>
      <c r="K4244" s="21"/>
      <c r="L4244" s="20"/>
      <c r="M4244" s="20"/>
      <c r="N4244" s="22"/>
      <c r="O4244" s="22"/>
      <c r="P4244" s="22"/>
      <c r="Q4244" s="22"/>
      <c r="R4244" s="19"/>
      <c r="S4244" s="19"/>
      <c r="T4244" s="19"/>
      <c r="U4244" s="20"/>
      <c r="V4244" s="20"/>
      <c r="W4244" s="20"/>
      <c r="X4244" s="27"/>
      <c r="Y4244" s="253"/>
      <c r="Z4244" s="30"/>
      <c r="AA4244" s="30"/>
      <c r="AB4244" s="31"/>
      <c r="AC4244" s="31"/>
      <c r="AD4244" s="31"/>
      <c r="AE4244" s="31"/>
      <c r="AF4244" s="31"/>
      <c r="AG4244" s="241"/>
      <c r="AH4244" s="31"/>
      <c r="AI4244" s="31"/>
      <c r="AJ4244" s="31"/>
      <c r="AK4244" s="31"/>
      <c r="AL4244" s="120"/>
      <c r="AQ4244" s="26"/>
      <c r="AW4244" s="19"/>
      <c r="AX4244" s="19"/>
      <c r="AY4244" s="19"/>
      <c r="AZ4244" s="19"/>
      <c r="BA4244" s="19"/>
      <c r="BB4244" s="19"/>
      <c r="BC4244" s="1"/>
      <c r="BD4244"/>
      <c r="BE4244"/>
      <c r="BF4244" s="1"/>
      <c r="BG4244"/>
      <c r="BH4244"/>
      <c r="BI4244"/>
      <c r="BJ4244" s="1"/>
      <c r="BK4244" s="1"/>
      <c r="BL4244"/>
      <c r="BM4244" s="1"/>
      <c r="BN4244" s="1"/>
      <c r="BO4244" s="1"/>
      <c r="BP4244" s="1"/>
      <c r="BQ4244" s="1"/>
      <c r="BR4244" s="1"/>
      <c r="BS4244" s="1"/>
      <c r="BT4244" s="22"/>
      <c r="BU4244" s="1"/>
      <c r="BV4244" s="1"/>
      <c r="BW4244" s="1"/>
      <c r="BX4244" s="1"/>
      <c r="BY4244" s="1"/>
      <c r="BZ4244" s="1"/>
      <c r="CA4244" s="1"/>
      <c r="CB4244" s="1"/>
      <c r="CC4244" s="1"/>
      <c r="CD4244" s="1"/>
      <c r="CE4244" s="1"/>
      <c r="CF4244" s="1"/>
      <c r="CG4244" s="1"/>
      <c r="CH4244" s="1"/>
      <c r="CI4244" s="1"/>
      <c r="CJ4244" s="1"/>
      <c r="CK4244" s="1"/>
      <c r="CL4244" s="1"/>
      <c r="CM4244" s="1"/>
      <c r="CN4244" s="1"/>
      <c r="CO4244" s="1"/>
      <c r="CP4244" s="1"/>
      <c r="CQ4244" s="1"/>
      <c r="CR4244" s="1"/>
      <c r="CS4244" s="1"/>
      <c r="CT4244" s="1"/>
      <c r="CU4244" s="1"/>
      <c r="CV4244" s="1"/>
      <c r="CW4244" s="1"/>
      <c r="CX4244" s="1"/>
      <c r="CY4244" s="1"/>
      <c r="CZ4244" s="1"/>
      <c r="DA4244" s="1"/>
      <c r="DB4244" s="1"/>
      <c r="DC4244" s="1"/>
      <c r="DD4244" s="1"/>
      <c r="DE4244" s="1"/>
      <c r="DF4244" s="1"/>
      <c r="DG4244" s="1"/>
      <c r="DH4244" s="1"/>
      <c r="DI4244" s="1"/>
      <c r="DJ4244" s="1"/>
      <c r="DK4244" s="1"/>
      <c r="DL4244" s="1"/>
      <c r="DM4244" s="1"/>
      <c r="DN4244" s="1"/>
      <c r="DO4244" s="1"/>
      <c r="DP4244" s="1"/>
      <c r="DQ4244" s="1"/>
      <c r="DR4244" s="1"/>
      <c r="DS4244" s="1"/>
      <c r="DT4244" s="1"/>
      <c r="DU4244" s="1"/>
      <c r="DV4244" s="1"/>
      <c r="DW4244" s="1"/>
      <c r="DX4244" s="1"/>
      <c r="DY4244" s="1"/>
      <c r="DZ4244" s="1"/>
      <c r="EA4244" s="1"/>
      <c r="EB4244" s="1"/>
      <c r="EC4244" s="1"/>
      <c r="ED4244" s="1"/>
      <c r="EE4244" s="1"/>
      <c r="EF4244" s="1"/>
      <c r="EG4244" s="1"/>
      <c r="EH4244" s="1"/>
      <c r="EI4244" s="1"/>
      <c r="EJ4244" s="1"/>
      <c r="EK4244" s="1"/>
      <c r="EL4244" s="1"/>
      <c r="EM4244" s="1"/>
      <c r="EN4244" s="1"/>
      <c r="EO4244" s="1"/>
      <c r="EP4244" s="1"/>
      <c r="EQ4244" s="1"/>
      <c r="ER4244" s="1"/>
      <c r="ES4244" s="1"/>
      <c r="ET4244" s="1"/>
      <c r="EU4244" s="1"/>
      <c r="EV4244" s="1"/>
      <c r="EW4244" s="1"/>
      <c r="EX4244" s="1"/>
      <c r="EY4244" s="1"/>
      <c r="EZ4244" s="1"/>
      <c r="FA4244" s="1"/>
      <c r="FB4244" s="1"/>
      <c r="FC4244" s="1"/>
      <c r="FD4244" s="1"/>
      <c r="FE4244" s="1"/>
      <c r="FF4244" s="1"/>
      <c r="FG4244" s="1"/>
      <c r="FH4244" s="1"/>
      <c r="FI4244" s="1"/>
      <c r="FJ4244" s="1"/>
      <c r="FK4244" s="1"/>
      <c r="FL4244" s="1"/>
      <c r="FM4244" s="1"/>
      <c r="FN4244" s="1"/>
      <c r="FO4244" s="1"/>
      <c r="FP4244" s="1"/>
      <c r="FQ4244" s="1"/>
      <c r="FR4244" s="1"/>
      <c r="FS4244" s="1"/>
      <c r="FT4244" s="1"/>
      <c r="FU4244" s="1"/>
      <c r="FV4244" s="1"/>
      <c r="FW4244" s="1"/>
      <c r="FX4244" s="1"/>
      <c r="FY4244" s="1"/>
      <c r="FZ4244" s="1"/>
      <c r="GA4244" s="1"/>
      <c r="GB4244" s="1"/>
      <c r="GC4244" s="1"/>
      <c r="GD4244" s="1"/>
      <c r="GE4244" s="1"/>
      <c r="GF4244" s="1"/>
      <c r="GG4244" s="1"/>
      <c r="GH4244" s="1"/>
      <c r="GI4244" s="1"/>
      <c r="GJ4244" s="1"/>
      <c r="GK4244"/>
      <c r="GL4244"/>
      <c r="GM4244"/>
      <c r="GN4244"/>
      <c r="GO4244"/>
      <c r="GP4244"/>
      <c r="GQ4244"/>
      <c r="GR4244"/>
      <c r="GS4244"/>
      <c r="GT4244"/>
      <c r="GU4244"/>
      <c r="GV4244"/>
      <c r="GW4244"/>
      <c r="GX4244"/>
      <c r="GY4244"/>
      <c r="GZ4244"/>
      <c r="HA4244"/>
      <c r="HB4244"/>
      <c r="HC4244"/>
      <c r="HD4244"/>
      <c r="HE4244"/>
    </row>
    <row r="4245" spans="4:213" s="25" customFormat="1" x14ac:dyDescent="0.25">
      <c r="D4245" s="19"/>
      <c r="E4245" s="19"/>
      <c r="F4245" s="20"/>
      <c r="G4245" s="20"/>
      <c r="H4245" s="20"/>
      <c r="I4245" s="20"/>
      <c r="J4245" s="21"/>
      <c r="K4245" s="21"/>
      <c r="L4245" s="20"/>
      <c r="M4245" s="20"/>
      <c r="N4245" s="22"/>
      <c r="O4245" s="22"/>
      <c r="P4245" s="22"/>
      <c r="Q4245" s="22"/>
      <c r="R4245" s="19"/>
      <c r="S4245" s="19"/>
      <c r="T4245" s="19"/>
      <c r="U4245" s="20"/>
      <c r="V4245" s="20"/>
      <c r="W4245" s="20"/>
      <c r="X4245" s="27"/>
      <c r="Y4245" s="253"/>
      <c r="Z4245" s="30"/>
      <c r="AA4245" s="30"/>
      <c r="AB4245" s="31"/>
      <c r="AC4245" s="31"/>
      <c r="AD4245" s="31"/>
      <c r="AE4245" s="31"/>
      <c r="AF4245" s="31"/>
      <c r="AG4245" s="241"/>
      <c r="AH4245" s="31"/>
      <c r="AI4245" s="31"/>
      <c r="AJ4245" s="31"/>
      <c r="AK4245" s="31"/>
      <c r="AL4245" s="120"/>
      <c r="AQ4245" s="26"/>
      <c r="AW4245" s="19"/>
      <c r="AX4245" s="19"/>
      <c r="AY4245" s="19"/>
      <c r="AZ4245" s="19"/>
      <c r="BA4245" s="19"/>
      <c r="BB4245" s="19"/>
      <c r="BC4245" s="1"/>
      <c r="BD4245"/>
      <c r="BE4245"/>
      <c r="BF4245" s="1"/>
      <c r="BG4245"/>
      <c r="BH4245"/>
      <c r="BI4245"/>
      <c r="BJ4245" s="1"/>
      <c r="BK4245" s="1"/>
      <c r="BL4245"/>
      <c r="BM4245" s="1"/>
      <c r="BN4245" s="1"/>
      <c r="BO4245" s="1"/>
      <c r="BP4245" s="1"/>
      <c r="BQ4245" s="1"/>
      <c r="BR4245" s="1"/>
      <c r="BS4245" s="1"/>
      <c r="BT4245" s="22"/>
      <c r="BU4245" s="1"/>
      <c r="BV4245" s="1"/>
      <c r="BW4245" s="1"/>
      <c r="BX4245" s="1"/>
      <c r="BY4245" s="1"/>
      <c r="BZ4245" s="1"/>
      <c r="CA4245" s="1"/>
      <c r="CB4245" s="1"/>
      <c r="CC4245" s="1"/>
      <c r="CD4245" s="1"/>
      <c r="CE4245" s="1"/>
      <c r="CF4245" s="1"/>
      <c r="CG4245" s="1"/>
      <c r="CH4245" s="1"/>
      <c r="CI4245" s="1"/>
      <c r="CJ4245" s="1"/>
      <c r="CK4245" s="1"/>
      <c r="CL4245" s="1"/>
      <c r="CM4245" s="1"/>
      <c r="CN4245" s="1"/>
      <c r="CO4245" s="1"/>
      <c r="CP4245" s="1"/>
      <c r="CQ4245" s="1"/>
      <c r="CR4245" s="1"/>
      <c r="CS4245" s="1"/>
      <c r="CT4245" s="1"/>
      <c r="CU4245" s="1"/>
      <c r="CV4245" s="1"/>
      <c r="CW4245" s="1"/>
      <c r="CX4245" s="1"/>
      <c r="CY4245" s="1"/>
      <c r="CZ4245" s="1"/>
      <c r="DA4245" s="1"/>
      <c r="DB4245" s="1"/>
      <c r="DC4245" s="1"/>
      <c r="DD4245" s="1"/>
      <c r="DE4245" s="1"/>
      <c r="DF4245" s="1"/>
      <c r="DG4245" s="1"/>
      <c r="DH4245" s="1"/>
      <c r="DI4245" s="1"/>
      <c r="DJ4245" s="1"/>
      <c r="DK4245" s="1"/>
      <c r="DL4245" s="1"/>
      <c r="DM4245" s="1"/>
      <c r="DN4245" s="1"/>
      <c r="DO4245" s="1"/>
      <c r="DP4245" s="1"/>
      <c r="DQ4245" s="1"/>
      <c r="DR4245" s="1"/>
      <c r="DS4245" s="1"/>
      <c r="DT4245" s="1"/>
      <c r="DU4245" s="1"/>
      <c r="DV4245" s="1"/>
      <c r="DW4245" s="1"/>
      <c r="DX4245" s="1"/>
      <c r="DY4245" s="1"/>
      <c r="DZ4245" s="1"/>
      <c r="EA4245" s="1"/>
      <c r="EB4245" s="1"/>
      <c r="EC4245" s="1"/>
      <c r="ED4245" s="1"/>
      <c r="EE4245" s="1"/>
      <c r="EF4245" s="1"/>
      <c r="EG4245" s="1"/>
      <c r="EH4245" s="1"/>
      <c r="EI4245" s="1"/>
      <c r="EJ4245" s="1"/>
      <c r="EK4245" s="1"/>
      <c r="EL4245" s="1"/>
      <c r="EM4245" s="1"/>
      <c r="EN4245" s="1"/>
      <c r="EO4245" s="1"/>
      <c r="EP4245" s="1"/>
      <c r="EQ4245" s="1"/>
      <c r="ER4245" s="1"/>
      <c r="ES4245" s="1"/>
      <c r="ET4245" s="1"/>
      <c r="EU4245" s="1"/>
      <c r="EV4245" s="1"/>
      <c r="EW4245" s="1"/>
      <c r="EX4245" s="1"/>
      <c r="EY4245" s="1"/>
      <c r="EZ4245" s="1"/>
      <c r="FA4245" s="1"/>
      <c r="FB4245" s="1"/>
      <c r="FC4245" s="1"/>
      <c r="FD4245" s="1"/>
      <c r="FE4245" s="1"/>
      <c r="FF4245" s="1"/>
      <c r="FG4245" s="1"/>
      <c r="FH4245" s="1"/>
      <c r="FI4245" s="1"/>
      <c r="FJ4245" s="1"/>
      <c r="FK4245" s="1"/>
      <c r="FL4245" s="1"/>
      <c r="FM4245" s="1"/>
      <c r="FN4245" s="1"/>
      <c r="FO4245" s="1"/>
      <c r="FP4245" s="1"/>
      <c r="FQ4245" s="1"/>
      <c r="FR4245" s="1"/>
      <c r="FS4245" s="1"/>
      <c r="FT4245" s="1"/>
      <c r="FU4245" s="1"/>
      <c r="FV4245" s="1"/>
      <c r="FW4245" s="1"/>
      <c r="FX4245" s="1"/>
      <c r="FY4245" s="1"/>
      <c r="FZ4245" s="1"/>
      <c r="GA4245" s="1"/>
      <c r="GB4245" s="1"/>
      <c r="GC4245" s="1"/>
      <c r="GD4245" s="1"/>
      <c r="GE4245" s="1"/>
      <c r="GF4245" s="1"/>
      <c r="GG4245" s="1"/>
      <c r="GH4245" s="1"/>
      <c r="GI4245" s="1"/>
      <c r="GJ4245" s="1"/>
      <c r="GK4245"/>
      <c r="GL4245"/>
      <c r="GM4245"/>
      <c r="GN4245"/>
      <c r="GO4245"/>
      <c r="GP4245"/>
      <c r="GQ4245"/>
      <c r="GR4245"/>
      <c r="GS4245"/>
      <c r="GT4245"/>
      <c r="GU4245"/>
      <c r="GV4245"/>
      <c r="GW4245"/>
      <c r="GX4245"/>
      <c r="GY4245"/>
      <c r="GZ4245"/>
      <c r="HA4245"/>
      <c r="HB4245"/>
      <c r="HC4245"/>
      <c r="HD4245"/>
      <c r="HE4245"/>
    </row>
    <row r="4246" spans="4:213" s="25" customFormat="1" x14ac:dyDescent="0.25">
      <c r="D4246" s="19"/>
      <c r="E4246" s="19"/>
      <c r="F4246" s="20"/>
      <c r="G4246" s="20"/>
      <c r="H4246" s="20"/>
      <c r="I4246" s="20"/>
      <c r="J4246" s="21"/>
      <c r="K4246" s="21"/>
      <c r="L4246" s="20"/>
      <c r="M4246" s="20"/>
      <c r="N4246" s="22"/>
      <c r="O4246" s="22"/>
      <c r="P4246" s="22"/>
      <c r="Q4246" s="22"/>
      <c r="R4246" s="19"/>
      <c r="S4246" s="19"/>
      <c r="T4246" s="19"/>
      <c r="U4246" s="20"/>
      <c r="V4246" s="20"/>
      <c r="W4246" s="20"/>
      <c r="X4246" s="27"/>
      <c r="Y4246" s="253"/>
      <c r="Z4246" s="30"/>
      <c r="AA4246" s="30"/>
      <c r="AB4246" s="31"/>
      <c r="AC4246" s="31"/>
      <c r="AD4246" s="31"/>
      <c r="AE4246" s="31"/>
      <c r="AF4246" s="31"/>
      <c r="AG4246" s="241"/>
      <c r="AH4246" s="31"/>
      <c r="AI4246" s="31"/>
      <c r="AJ4246" s="31"/>
      <c r="AK4246" s="31"/>
      <c r="AL4246" s="120"/>
      <c r="AQ4246" s="26"/>
      <c r="AW4246" s="19"/>
      <c r="AX4246" s="19"/>
      <c r="AY4246" s="19"/>
      <c r="AZ4246" s="19"/>
      <c r="BA4246" s="19"/>
      <c r="BB4246" s="19"/>
      <c r="BC4246" s="1"/>
      <c r="BD4246"/>
      <c r="BE4246"/>
      <c r="BF4246" s="1"/>
      <c r="BG4246"/>
      <c r="BH4246"/>
      <c r="BI4246"/>
      <c r="BJ4246" s="1"/>
      <c r="BK4246" s="1"/>
      <c r="BL4246"/>
      <c r="BM4246" s="1"/>
      <c r="BN4246" s="1"/>
      <c r="BO4246" s="1"/>
      <c r="BP4246" s="1"/>
      <c r="BQ4246" s="1"/>
      <c r="BR4246" s="1"/>
      <c r="BS4246" s="1"/>
      <c r="BT4246" s="22"/>
      <c r="BU4246" s="1"/>
      <c r="BV4246" s="1"/>
      <c r="BW4246" s="1"/>
      <c r="BX4246" s="1"/>
      <c r="BY4246" s="1"/>
      <c r="BZ4246" s="1"/>
      <c r="CA4246" s="1"/>
      <c r="CB4246" s="1"/>
      <c r="CC4246" s="1"/>
      <c r="CD4246" s="1"/>
      <c r="CE4246" s="1"/>
      <c r="CF4246" s="1"/>
      <c r="CG4246" s="1"/>
      <c r="CH4246" s="1"/>
      <c r="CI4246" s="1"/>
      <c r="CJ4246" s="1"/>
      <c r="CK4246" s="1"/>
      <c r="CL4246" s="1"/>
      <c r="CM4246" s="1"/>
      <c r="CN4246" s="1"/>
      <c r="CO4246" s="1"/>
      <c r="CP4246" s="1"/>
      <c r="CQ4246" s="1"/>
      <c r="CR4246" s="1"/>
      <c r="CS4246" s="1"/>
      <c r="CT4246" s="1"/>
      <c r="CU4246" s="1"/>
      <c r="CV4246" s="1"/>
      <c r="CW4246" s="1"/>
      <c r="CX4246" s="1"/>
      <c r="CY4246" s="1"/>
      <c r="CZ4246" s="1"/>
      <c r="DA4246" s="1"/>
      <c r="DB4246" s="1"/>
      <c r="DC4246" s="1"/>
      <c r="DD4246" s="1"/>
      <c r="DE4246" s="1"/>
      <c r="DF4246" s="1"/>
      <c r="DG4246" s="1"/>
      <c r="DH4246" s="1"/>
      <c r="DI4246" s="1"/>
      <c r="DJ4246" s="1"/>
      <c r="DK4246" s="1"/>
      <c r="DL4246" s="1"/>
      <c r="DM4246" s="1"/>
      <c r="DN4246" s="1"/>
      <c r="DO4246" s="1"/>
      <c r="DP4246" s="1"/>
      <c r="DQ4246" s="1"/>
      <c r="DR4246" s="1"/>
      <c r="DS4246" s="1"/>
      <c r="DT4246" s="1"/>
      <c r="DU4246" s="1"/>
      <c r="DV4246" s="1"/>
      <c r="DW4246" s="1"/>
      <c r="DX4246" s="1"/>
      <c r="DY4246" s="1"/>
      <c r="DZ4246" s="1"/>
      <c r="EA4246" s="1"/>
      <c r="EB4246" s="1"/>
      <c r="EC4246" s="1"/>
      <c r="ED4246" s="1"/>
      <c r="EE4246" s="1"/>
      <c r="EF4246" s="1"/>
      <c r="EG4246" s="1"/>
      <c r="EH4246" s="1"/>
      <c r="EI4246" s="1"/>
      <c r="EJ4246" s="1"/>
      <c r="EK4246" s="1"/>
      <c r="EL4246" s="1"/>
      <c r="EM4246" s="1"/>
      <c r="EN4246" s="1"/>
      <c r="EO4246" s="1"/>
      <c r="EP4246" s="1"/>
      <c r="EQ4246" s="1"/>
      <c r="ER4246" s="1"/>
      <c r="ES4246" s="1"/>
      <c r="ET4246" s="1"/>
      <c r="EU4246" s="1"/>
      <c r="EV4246" s="1"/>
      <c r="EW4246" s="1"/>
      <c r="EX4246" s="1"/>
      <c r="EY4246" s="1"/>
      <c r="EZ4246" s="1"/>
      <c r="FA4246" s="1"/>
      <c r="FB4246" s="1"/>
      <c r="FC4246" s="1"/>
      <c r="FD4246" s="1"/>
      <c r="FE4246" s="1"/>
      <c r="FF4246" s="1"/>
      <c r="FG4246" s="1"/>
      <c r="FH4246" s="1"/>
      <c r="FI4246" s="1"/>
      <c r="FJ4246" s="1"/>
      <c r="FK4246" s="1"/>
      <c r="FL4246" s="1"/>
      <c r="FM4246" s="1"/>
      <c r="FN4246" s="1"/>
      <c r="FO4246" s="1"/>
      <c r="FP4246" s="1"/>
      <c r="FQ4246" s="1"/>
      <c r="FR4246" s="1"/>
      <c r="FS4246" s="1"/>
      <c r="FT4246" s="1"/>
      <c r="FU4246" s="1"/>
      <c r="FV4246" s="1"/>
      <c r="FW4246" s="1"/>
      <c r="FX4246" s="1"/>
      <c r="FY4246" s="1"/>
      <c r="FZ4246" s="1"/>
      <c r="GA4246" s="1"/>
      <c r="GB4246" s="1"/>
      <c r="GC4246" s="1"/>
      <c r="GD4246" s="1"/>
      <c r="GE4246" s="1"/>
      <c r="GF4246" s="1"/>
      <c r="GG4246" s="1"/>
      <c r="GH4246" s="1"/>
      <c r="GI4246" s="1"/>
      <c r="GJ4246" s="1"/>
      <c r="GK4246"/>
      <c r="GL4246"/>
      <c r="GM4246"/>
      <c r="GN4246"/>
      <c r="GO4246"/>
      <c r="GP4246"/>
      <c r="GQ4246"/>
      <c r="GR4246"/>
      <c r="GS4246"/>
      <c r="GT4246"/>
      <c r="GU4246"/>
      <c r="GV4246"/>
      <c r="GW4246"/>
      <c r="GX4246"/>
      <c r="GY4246"/>
      <c r="GZ4246"/>
      <c r="HA4246"/>
      <c r="HB4246"/>
      <c r="HC4246"/>
      <c r="HD4246"/>
      <c r="HE4246"/>
    </row>
    <row r="4247" spans="4:213" s="25" customFormat="1" x14ac:dyDescent="0.25">
      <c r="D4247" s="19"/>
      <c r="E4247" s="19"/>
      <c r="F4247" s="20"/>
      <c r="G4247" s="20"/>
      <c r="H4247" s="20"/>
      <c r="I4247" s="20"/>
      <c r="J4247" s="21"/>
      <c r="K4247" s="21"/>
      <c r="L4247" s="20"/>
      <c r="M4247" s="20"/>
      <c r="N4247" s="22"/>
      <c r="O4247" s="22"/>
      <c r="P4247" s="22"/>
      <c r="Q4247" s="22"/>
      <c r="R4247" s="19"/>
      <c r="S4247" s="19"/>
      <c r="T4247" s="19"/>
      <c r="U4247" s="20"/>
      <c r="V4247" s="20"/>
      <c r="W4247" s="20"/>
      <c r="X4247" s="27"/>
      <c r="Y4247" s="253"/>
      <c r="Z4247" s="30"/>
      <c r="AA4247" s="30"/>
      <c r="AB4247" s="31"/>
      <c r="AC4247" s="31"/>
      <c r="AD4247" s="31"/>
      <c r="AE4247" s="31"/>
      <c r="AF4247" s="31"/>
      <c r="AG4247" s="241"/>
      <c r="AH4247" s="31"/>
      <c r="AI4247" s="31"/>
      <c r="AJ4247" s="31"/>
      <c r="AK4247" s="31"/>
      <c r="AL4247" s="120"/>
      <c r="AQ4247" s="26"/>
      <c r="AW4247" s="19"/>
      <c r="AX4247" s="19"/>
      <c r="AY4247" s="19"/>
      <c r="AZ4247" s="19"/>
      <c r="BA4247" s="19"/>
      <c r="BB4247" s="19"/>
      <c r="BC4247" s="1"/>
      <c r="BD4247"/>
      <c r="BE4247"/>
      <c r="BF4247" s="1"/>
      <c r="BG4247"/>
      <c r="BH4247"/>
      <c r="BI4247"/>
      <c r="BJ4247" s="1"/>
      <c r="BK4247" s="1"/>
      <c r="BL4247"/>
      <c r="BM4247" s="1"/>
      <c r="BN4247" s="1"/>
      <c r="BO4247" s="1"/>
      <c r="BP4247" s="1"/>
      <c r="BQ4247" s="1"/>
      <c r="BR4247" s="1"/>
      <c r="BS4247" s="1"/>
      <c r="BT4247" s="22"/>
      <c r="BU4247" s="1"/>
      <c r="BV4247" s="1"/>
      <c r="BW4247" s="1"/>
      <c r="BX4247" s="1"/>
      <c r="BY4247" s="1"/>
      <c r="BZ4247" s="1"/>
      <c r="CA4247" s="1"/>
      <c r="CB4247" s="1"/>
      <c r="CC4247" s="1"/>
      <c r="CD4247" s="1"/>
      <c r="CE4247" s="1"/>
      <c r="CF4247" s="1"/>
      <c r="CG4247" s="1"/>
      <c r="CH4247" s="1"/>
      <c r="CI4247" s="1"/>
      <c r="CJ4247" s="1"/>
      <c r="CK4247" s="1"/>
      <c r="CL4247" s="1"/>
      <c r="CM4247" s="1"/>
      <c r="CN4247" s="1"/>
      <c r="CO4247" s="1"/>
      <c r="CP4247" s="1"/>
      <c r="CQ4247" s="1"/>
      <c r="CR4247" s="1"/>
      <c r="CS4247" s="1"/>
      <c r="CT4247" s="1"/>
      <c r="CU4247" s="1"/>
      <c r="CV4247" s="1"/>
      <c r="CW4247" s="1"/>
      <c r="CX4247" s="1"/>
      <c r="CY4247" s="1"/>
      <c r="CZ4247" s="1"/>
      <c r="DA4247" s="1"/>
      <c r="DB4247" s="1"/>
      <c r="DC4247" s="1"/>
      <c r="DD4247" s="1"/>
      <c r="DE4247" s="1"/>
      <c r="DF4247" s="1"/>
      <c r="DG4247" s="1"/>
      <c r="DH4247" s="1"/>
      <c r="DI4247" s="1"/>
      <c r="DJ4247" s="1"/>
      <c r="DK4247" s="1"/>
      <c r="DL4247" s="1"/>
      <c r="DM4247" s="1"/>
      <c r="DN4247" s="1"/>
      <c r="DO4247" s="1"/>
      <c r="DP4247" s="1"/>
      <c r="DQ4247" s="1"/>
      <c r="DR4247" s="1"/>
      <c r="DS4247" s="1"/>
      <c r="DT4247" s="1"/>
      <c r="DU4247" s="1"/>
      <c r="DV4247" s="1"/>
      <c r="DW4247" s="1"/>
      <c r="DX4247" s="1"/>
      <c r="DY4247" s="1"/>
      <c r="DZ4247" s="1"/>
      <c r="EA4247" s="1"/>
      <c r="EB4247" s="1"/>
      <c r="EC4247" s="1"/>
      <c r="ED4247" s="1"/>
      <c r="EE4247" s="1"/>
      <c r="EF4247" s="1"/>
      <c r="EG4247" s="1"/>
      <c r="EH4247" s="1"/>
      <c r="EI4247" s="1"/>
      <c r="EJ4247" s="1"/>
      <c r="EK4247" s="1"/>
      <c r="EL4247" s="1"/>
      <c r="EM4247" s="1"/>
      <c r="EN4247" s="1"/>
      <c r="EO4247" s="1"/>
      <c r="EP4247" s="1"/>
      <c r="EQ4247" s="1"/>
      <c r="ER4247" s="1"/>
      <c r="ES4247" s="1"/>
      <c r="ET4247" s="1"/>
      <c r="EU4247" s="1"/>
      <c r="EV4247" s="1"/>
      <c r="EW4247" s="1"/>
      <c r="EX4247" s="1"/>
      <c r="EY4247" s="1"/>
      <c r="EZ4247" s="1"/>
      <c r="FA4247" s="1"/>
      <c r="FB4247" s="1"/>
      <c r="FC4247" s="1"/>
      <c r="FD4247" s="1"/>
      <c r="FE4247" s="1"/>
      <c r="FF4247" s="1"/>
      <c r="FG4247" s="1"/>
      <c r="FH4247" s="1"/>
      <c r="FI4247" s="1"/>
      <c r="FJ4247" s="1"/>
      <c r="FK4247" s="1"/>
      <c r="FL4247" s="1"/>
      <c r="FM4247" s="1"/>
      <c r="FN4247" s="1"/>
      <c r="FO4247" s="1"/>
      <c r="FP4247" s="1"/>
      <c r="FQ4247" s="1"/>
      <c r="FR4247" s="1"/>
      <c r="FS4247" s="1"/>
      <c r="FT4247" s="1"/>
      <c r="FU4247" s="1"/>
      <c r="FV4247" s="1"/>
      <c r="FW4247" s="1"/>
      <c r="FX4247" s="1"/>
      <c r="FY4247" s="1"/>
      <c r="FZ4247" s="1"/>
      <c r="GA4247" s="1"/>
      <c r="GB4247" s="1"/>
      <c r="GC4247" s="1"/>
      <c r="GD4247" s="1"/>
      <c r="GE4247" s="1"/>
      <c r="GF4247" s="1"/>
      <c r="GG4247" s="1"/>
      <c r="GH4247" s="1"/>
      <c r="GI4247" s="1"/>
      <c r="GJ4247" s="1"/>
      <c r="GK4247"/>
      <c r="GL4247"/>
      <c r="GM4247"/>
      <c r="GN4247"/>
      <c r="GO4247"/>
      <c r="GP4247"/>
      <c r="GQ4247"/>
      <c r="GR4247"/>
      <c r="GS4247"/>
      <c r="GT4247"/>
      <c r="GU4247"/>
      <c r="GV4247"/>
      <c r="GW4247"/>
      <c r="GX4247"/>
      <c r="GY4247"/>
      <c r="GZ4247"/>
      <c r="HA4247"/>
      <c r="HB4247"/>
      <c r="HC4247"/>
      <c r="HD4247"/>
      <c r="HE4247"/>
    </row>
    <row r="4248" spans="4:213" s="25" customFormat="1" x14ac:dyDescent="0.25">
      <c r="D4248" s="19"/>
      <c r="E4248" s="19"/>
      <c r="F4248" s="20"/>
      <c r="G4248" s="20"/>
      <c r="H4248" s="20"/>
      <c r="I4248" s="20"/>
      <c r="J4248" s="21"/>
      <c r="K4248" s="21"/>
      <c r="L4248" s="20"/>
      <c r="M4248" s="20"/>
      <c r="N4248" s="22"/>
      <c r="O4248" s="22"/>
      <c r="P4248" s="22"/>
      <c r="Q4248" s="22"/>
      <c r="R4248" s="19"/>
      <c r="S4248" s="19"/>
      <c r="T4248" s="19"/>
      <c r="U4248" s="20"/>
      <c r="V4248" s="20"/>
      <c r="W4248" s="20"/>
      <c r="X4248" s="27"/>
      <c r="Y4248" s="253"/>
      <c r="Z4248" s="30"/>
      <c r="AA4248" s="30"/>
      <c r="AB4248" s="31"/>
      <c r="AC4248" s="31"/>
      <c r="AD4248" s="31"/>
      <c r="AE4248" s="31"/>
      <c r="AF4248" s="31"/>
      <c r="AG4248" s="241"/>
      <c r="AH4248" s="31"/>
      <c r="AI4248" s="31"/>
      <c r="AJ4248" s="31"/>
      <c r="AK4248" s="31"/>
      <c r="AL4248" s="120"/>
      <c r="AQ4248" s="26"/>
      <c r="AW4248" s="19"/>
      <c r="AX4248" s="19"/>
      <c r="AY4248" s="19"/>
      <c r="AZ4248" s="19"/>
      <c r="BA4248" s="19"/>
      <c r="BB4248" s="19"/>
      <c r="BC4248" s="1"/>
      <c r="BD4248"/>
      <c r="BE4248"/>
      <c r="BF4248" s="1"/>
      <c r="BG4248"/>
      <c r="BH4248"/>
      <c r="BI4248"/>
      <c r="BJ4248" s="1"/>
      <c r="BK4248" s="1"/>
      <c r="BL4248"/>
      <c r="BM4248" s="1"/>
      <c r="BN4248" s="1"/>
      <c r="BO4248" s="1"/>
      <c r="BP4248" s="1"/>
      <c r="BQ4248" s="1"/>
      <c r="BR4248" s="1"/>
      <c r="BS4248" s="1"/>
      <c r="BT4248" s="22"/>
      <c r="BU4248" s="1"/>
      <c r="BV4248" s="1"/>
      <c r="BW4248" s="1"/>
      <c r="BX4248" s="1"/>
      <c r="BY4248" s="1"/>
      <c r="BZ4248" s="1"/>
      <c r="CA4248" s="1"/>
      <c r="CB4248" s="1"/>
      <c r="CC4248" s="1"/>
      <c r="CD4248" s="1"/>
      <c r="CE4248" s="1"/>
      <c r="CF4248" s="1"/>
      <c r="CG4248" s="1"/>
      <c r="CH4248" s="1"/>
      <c r="CI4248" s="1"/>
      <c r="CJ4248" s="1"/>
      <c r="CK4248" s="1"/>
      <c r="CL4248" s="1"/>
      <c r="CM4248" s="1"/>
      <c r="CN4248" s="1"/>
      <c r="CO4248" s="1"/>
      <c r="CP4248" s="1"/>
      <c r="CQ4248" s="1"/>
      <c r="CR4248" s="1"/>
      <c r="CS4248" s="1"/>
      <c r="CT4248" s="1"/>
      <c r="CU4248" s="1"/>
      <c r="CV4248" s="1"/>
      <c r="CW4248" s="1"/>
      <c r="CX4248" s="1"/>
      <c r="CY4248" s="1"/>
      <c r="CZ4248" s="1"/>
      <c r="DA4248" s="1"/>
      <c r="DB4248" s="1"/>
      <c r="DC4248" s="1"/>
      <c r="DD4248" s="1"/>
      <c r="DE4248" s="1"/>
      <c r="DF4248" s="1"/>
      <c r="DG4248" s="1"/>
      <c r="DH4248" s="1"/>
      <c r="DI4248" s="1"/>
      <c r="DJ4248" s="1"/>
      <c r="DK4248" s="1"/>
      <c r="DL4248" s="1"/>
      <c r="DM4248" s="1"/>
      <c r="DN4248" s="1"/>
      <c r="DO4248" s="1"/>
      <c r="DP4248" s="1"/>
      <c r="DQ4248" s="1"/>
      <c r="DR4248" s="1"/>
      <c r="DS4248" s="1"/>
      <c r="DT4248" s="1"/>
      <c r="DU4248" s="1"/>
      <c r="DV4248" s="1"/>
      <c r="DW4248" s="1"/>
      <c r="DX4248" s="1"/>
      <c r="DY4248" s="1"/>
      <c r="DZ4248" s="1"/>
      <c r="EA4248" s="1"/>
      <c r="EB4248" s="1"/>
      <c r="EC4248" s="1"/>
      <c r="ED4248" s="1"/>
      <c r="EE4248" s="1"/>
      <c r="EF4248" s="1"/>
      <c r="EG4248" s="1"/>
      <c r="EH4248" s="1"/>
      <c r="EI4248" s="1"/>
      <c r="EJ4248" s="1"/>
      <c r="EK4248" s="1"/>
      <c r="EL4248" s="1"/>
      <c r="EM4248" s="1"/>
      <c r="EN4248" s="1"/>
      <c r="EO4248" s="1"/>
      <c r="EP4248" s="1"/>
      <c r="EQ4248" s="1"/>
      <c r="ER4248" s="1"/>
      <c r="ES4248" s="1"/>
      <c r="ET4248" s="1"/>
      <c r="EU4248" s="1"/>
      <c r="EV4248" s="1"/>
      <c r="EW4248" s="1"/>
      <c r="EX4248" s="1"/>
      <c r="EY4248" s="1"/>
      <c r="EZ4248" s="1"/>
      <c r="FA4248" s="1"/>
      <c r="FB4248" s="1"/>
      <c r="FC4248" s="1"/>
      <c r="FD4248" s="1"/>
      <c r="FE4248" s="1"/>
      <c r="FF4248" s="1"/>
      <c r="FG4248" s="1"/>
      <c r="FH4248" s="1"/>
      <c r="FI4248" s="1"/>
      <c r="FJ4248" s="1"/>
      <c r="FK4248" s="1"/>
      <c r="FL4248" s="1"/>
      <c r="FM4248" s="1"/>
      <c r="FN4248" s="1"/>
      <c r="FO4248" s="1"/>
      <c r="FP4248" s="1"/>
      <c r="FQ4248" s="1"/>
      <c r="FR4248" s="1"/>
      <c r="FS4248" s="1"/>
      <c r="FT4248" s="1"/>
      <c r="FU4248" s="1"/>
      <c r="FV4248" s="1"/>
      <c r="FW4248" s="1"/>
      <c r="FX4248" s="1"/>
      <c r="FY4248" s="1"/>
      <c r="FZ4248" s="1"/>
      <c r="GA4248" s="1"/>
      <c r="GB4248" s="1"/>
      <c r="GC4248" s="1"/>
      <c r="GD4248" s="1"/>
      <c r="GE4248" s="1"/>
      <c r="GF4248" s="1"/>
      <c r="GG4248" s="1"/>
      <c r="GH4248" s="1"/>
      <c r="GI4248" s="1"/>
      <c r="GJ4248" s="1"/>
      <c r="GK4248"/>
      <c r="GL4248"/>
      <c r="GM4248"/>
      <c r="GN4248"/>
      <c r="GO4248"/>
      <c r="GP4248"/>
      <c r="GQ4248"/>
      <c r="GR4248"/>
      <c r="GS4248"/>
      <c r="GT4248"/>
      <c r="GU4248"/>
      <c r="GV4248"/>
      <c r="GW4248"/>
      <c r="GX4248"/>
      <c r="GY4248"/>
      <c r="GZ4248"/>
      <c r="HA4248"/>
      <c r="HB4248"/>
      <c r="HC4248"/>
      <c r="HD4248"/>
      <c r="HE4248"/>
    </row>
    <row r="4249" spans="4:213" s="25" customFormat="1" x14ac:dyDescent="0.25">
      <c r="D4249" s="19"/>
      <c r="E4249" s="19"/>
      <c r="F4249" s="20"/>
      <c r="G4249" s="20"/>
      <c r="H4249" s="20"/>
      <c r="I4249" s="20"/>
      <c r="J4249" s="21"/>
      <c r="K4249" s="21"/>
      <c r="L4249" s="20"/>
      <c r="M4249" s="20"/>
      <c r="N4249" s="22"/>
      <c r="O4249" s="22"/>
      <c r="P4249" s="22"/>
      <c r="Q4249" s="22"/>
      <c r="R4249" s="19"/>
      <c r="S4249" s="19"/>
      <c r="T4249" s="19"/>
      <c r="U4249" s="20"/>
      <c r="V4249" s="20"/>
      <c r="W4249" s="20"/>
      <c r="X4249" s="27"/>
      <c r="Y4249" s="253"/>
      <c r="Z4249" s="30"/>
      <c r="AA4249" s="30"/>
      <c r="AB4249" s="31"/>
      <c r="AC4249" s="31"/>
      <c r="AD4249" s="31"/>
      <c r="AE4249" s="31"/>
      <c r="AF4249" s="31"/>
      <c r="AG4249" s="241"/>
      <c r="AH4249" s="31"/>
      <c r="AI4249" s="31"/>
      <c r="AJ4249" s="31"/>
      <c r="AK4249" s="31"/>
      <c r="AL4249" s="120"/>
      <c r="AQ4249" s="26"/>
      <c r="AW4249" s="19"/>
      <c r="AX4249" s="19"/>
      <c r="AY4249" s="19"/>
      <c r="AZ4249" s="19"/>
      <c r="BA4249" s="19"/>
      <c r="BB4249" s="19"/>
      <c r="BC4249" s="1"/>
      <c r="BD4249"/>
      <c r="BE4249"/>
      <c r="BF4249" s="1"/>
      <c r="BG4249"/>
      <c r="BH4249"/>
      <c r="BI4249"/>
      <c r="BJ4249" s="1"/>
      <c r="BK4249" s="1"/>
      <c r="BL4249"/>
      <c r="BM4249" s="1"/>
      <c r="BN4249" s="1"/>
      <c r="BO4249" s="1"/>
      <c r="BP4249" s="1"/>
      <c r="BQ4249" s="1"/>
      <c r="BR4249" s="1"/>
      <c r="BS4249" s="1"/>
      <c r="BT4249" s="22"/>
      <c r="BU4249" s="1"/>
      <c r="BV4249" s="1"/>
      <c r="BW4249" s="1"/>
      <c r="BX4249" s="1"/>
      <c r="BY4249" s="1"/>
      <c r="BZ4249" s="1"/>
      <c r="CA4249" s="1"/>
      <c r="CB4249" s="1"/>
      <c r="CC4249" s="1"/>
      <c r="CD4249" s="1"/>
      <c r="CE4249" s="1"/>
      <c r="CF4249" s="1"/>
      <c r="CG4249" s="1"/>
      <c r="CH4249" s="1"/>
      <c r="CI4249" s="1"/>
      <c r="CJ4249" s="1"/>
      <c r="CK4249" s="1"/>
      <c r="CL4249" s="1"/>
      <c r="CM4249" s="1"/>
      <c r="CN4249" s="1"/>
      <c r="CO4249" s="1"/>
      <c r="CP4249" s="1"/>
      <c r="CQ4249" s="1"/>
      <c r="CR4249" s="1"/>
      <c r="CS4249" s="1"/>
      <c r="CT4249" s="1"/>
      <c r="CU4249" s="1"/>
      <c r="CV4249" s="1"/>
      <c r="CW4249" s="1"/>
      <c r="CX4249" s="1"/>
      <c r="CY4249" s="1"/>
      <c r="CZ4249" s="1"/>
      <c r="DA4249" s="1"/>
      <c r="DB4249" s="1"/>
      <c r="DC4249" s="1"/>
      <c r="DD4249" s="1"/>
      <c r="DE4249" s="1"/>
      <c r="DF4249" s="1"/>
      <c r="DG4249" s="1"/>
      <c r="DH4249" s="1"/>
      <c r="DI4249" s="1"/>
      <c r="DJ4249" s="1"/>
      <c r="DK4249" s="1"/>
      <c r="DL4249" s="1"/>
      <c r="DM4249" s="1"/>
      <c r="DN4249" s="1"/>
      <c r="DO4249" s="1"/>
      <c r="DP4249" s="1"/>
      <c r="DQ4249" s="1"/>
      <c r="DR4249" s="1"/>
      <c r="DS4249" s="1"/>
      <c r="DT4249" s="1"/>
      <c r="DU4249" s="1"/>
      <c r="DV4249" s="1"/>
      <c r="DW4249" s="1"/>
      <c r="DX4249" s="1"/>
      <c r="DY4249" s="1"/>
      <c r="DZ4249" s="1"/>
      <c r="EA4249" s="1"/>
      <c r="EB4249" s="1"/>
      <c r="EC4249" s="1"/>
      <c r="ED4249" s="1"/>
      <c r="EE4249" s="1"/>
      <c r="EF4249" s="1"/>
      <c r="EG4249" s="1"/>
      <c r="EH4249" s="1"/>
      <c r="EI4249" s="1"/>
      <c r="EJ4249" s="1"/>
      <c r="EK4249" s="1"/>
      <c r="EL4249" s="1"/>
      <c r="EM4249" s="1"/>
      <c r="EN4249" s="1"/>
      <c r="EO4249" s="1"/>
      <c r="EP4249" s="1"/>
      <c r="EQ4249" s="1"/>
      <c r="ER4249" s="1"/>
      <c r="ES4249" s="1"/>
      <c r="ET4249" s="1"/>
      <c r="EU4249" s="1"/>
      <c r="EV4249" s="1"/>
      <c r="EW4249" s="1"/>
      <c r="EX4249" s="1"/>
      <c r="EY4249" s="1"/>
      <c r="EZ4249" s="1"/>
      <c r="FA4249" s="1"/>
      <c r="FB4249" s="1"/>
      <c r="FC4249" s="1"/>
      <c r="FD4249" s="1"/>
      <c r="FE4249" s="1"/>
      <c r="FF4249" s="1"/>
      <c r="FG4249" s="1"/>
      <c r="FH4249" s="1"/>
      <c r="FI4249" s="1"/>
      <c r="FJ4249" s="1"/>
      <c r="FK4249" s="1"/>
      <c r="FL4249" s="1"/>
      <c r="FM4249" s="1"/>
      <c r="FN4249" s="1"/>
      <c r="FO4249" s="1"/>
      <c r="FP4249" s="1"/>
      <c r="FQ4249" s="1"/>
      <c r="FR4249" s="1"/>
      <c r="FS4249" s="1"/>
      <c r="FT4249" s="1"/>
      <c r="FU4249" s="1"/>
      <c r="FV4249" s="1"/>
      <c r="FW4249" s="1"/>
      <c r="FX4249" s="1"/>
      <c r="FY4249" s="1"/>
      <c r="FZ4249" s="1"/>
      <c r="GA4249" s="1"/>
      <c r="GB4249" s="1"/>
      <c r="GC4249" s="1"/>
      <c r="GD4249" s="1"/>
      <c r="GE4249" s="1"/>
      <c r="GF4249" s="1"/>
      <c r="GG4249" s="1"/>
      <c r="GH4249" s="1"/>
      <c r="GI4249" s="1"/>
      <c r="GJ4249" s="1"/>
      <c r="GK4249"/>
      <c r="GL4249"/>
      <c r="GM4249"/>
      <c r="GN4249"/>
      <c r="GO4249"/>
      <c r="GP4249"/>
      <c r="GQ4249"/>
      <c r="GR4249"/>
      <c r="GS4249"/>
      <c r="GT4249"/>
      <c r="GU4249"/>
      <c r="GV4249"/>
      <c r="GW4249"/>
      <c r="GX4249"/>
      <c r="GY4249"/>
      <c r="GZ4249"/>
      <c r="HA4249"/>
      <c r="HB4249"/>
      <c r="HC4249"/>
      <c r="HD4249"/>
      <c r="HE4249"/>
    </row>
    <row r="4250" spans="4:213" s="25" customFormat="1" x14ac:dyDescent="0.25">
      <c r="D4250" s="19"/>
      <c r="E4250" s="19"/>
      <c r="F4250" s="20"/>
      <c r="G4250" s="20"/>
      <c r="H4250" s="20"/>
      <c r="I4250" s="20"/>
      <c r="J4250" s="21"/>
      <c r="K4250" s="21"/>
      <c r="L4250" s="20"/>
      <c r="M4250" s="20"/>
      <c r="N4250" s="22"/>
      <c r="O4250" s="22"/>
      <c r="P4250" s="22"/>
      <c r="Q4250" s="22"/>
      <c r="R4250" s="19"/>
      <c r="S4250" s="19"/>
      <c r="T4250" s="19"/>
      <c r="U4250" s="20"/>
      <c r="V4250" s="20"/>
      <c r="W4250" s="20"/>
      <c r="X4250" s="27"/>
      <c r="Y4250" s="253"/>
      <c r="Z4250" s="30"/>
      <c r="AA4250" s="30"/>
      <c r="AB4250" s="31"/>
      <c r="AC4250" s="31"/>
      <c r="AD4250" s="31"/>
      <c r="AE4250" s="31"/>
      <c r="AF4250" s="31"/>
      <c r="AG4250" s="241"/>
      <c r="AH4250" s="31"/>
      <c r="AI4250" s="31"/>
      <c r="AJ4250" s="31"/>
      <c r="AK4250" s="31"/>
      <c r="AL4250" s="120"/>
      <c r="AQ4250" s="26"/>
      <c r="AW4250" s="19"/>
      <c r="AX4250" s="19"/>
      <c r="AY4250" s="19"/>
      <c r="AZ4250" s="19"/>
      <c r="BA4250" s="19"/>
      <c r="BB4250" s="19"/>
      <c r="BC4250" s="1"/>
      <c r="BD4250"/>
      <c r="BE4250"/>
      <c r="BF4250" s="1"/>
      <c r="BG4250"/>
      <c r="BH4250"/>
      <c r="BI4250"/>
      <c r="BJ4250" s="1"/>
      <c r="BK4250" s="1"/>
      <c r="BL4250"/>
      <c r="BM4250" s="1"/>
      <c r="BN4250" s="1"/>
      <c r="BO4250" s="1"/>
      <c r="BP4250" s="1"/>
      <c r="BQ4250" s="1"/>
      <c r="BR4250" s="1"/>
      <c r="BS4250" s="1"/>
      <c r="BT4250" s="22"/>
      <c r="BU4250" s="1"/>
      <c r="BV4250" s="1"/>
      <c r="BW4250" s="1"/>
      <c r="BX4250" s="1"/>
      <c r="BY4250" s="1"/>
      <c r="BZ4250" s="1"/>
      <c r="CA4250" s="1"/>
      <c r="CB4250" s="1"/>
      <c r="CC4250" s="1"/>
      <c r="CD4250" s="1"/>
      <c r="CE4250" s="1"/>
      <c r="CF4250" s="1"/>
      <c r="CG4250" s="1"/>
      <c r="CH4250" s="1"/>
      <c r="CI4250" s="1"/>
      <c r="CJ4250" s="1"/>
      <c r="CK4250" s="1"/>
      <c r="CL4250" s="1"/>
      <c r="CM4250" s="1"/>
      <c r="CN4250" s="1"/>
      <c r="CO4250" s="1"/>
      <c r="CP4250" s="1"/>
      <c r="CQ4250" s="1"/>
      <c r="CR4250" s="1"/>
      <c r="CS4250" s="1"/>
      <c r="CT4250" s="1"/>
      <c r="CU4250" s="1"/>
      <c r="CV4250" s="1"/>
      <c r="CW4250" s="1"/>
      <c r="CX4250" s="1"/>
      <c r="CY4250" s="1"/>
      <c r="CZ4250" s="1"/>
      <c r="DA4250" s="1"/>
      <c r="DB4250" s="1"/>
      <c r="DC4250" s="1"/>
      <c r="DD4250" s="1"/>
      <c r="DE4250" s="1"/>
      <c r="DF4250" s="1"/>
      <c r="DG4250" s="1"/>
      <c r="DH4250" s="1"/>
      <c r="DI4250" s="1"/>
      <c r="DJ4250" s="1"/>
      <c r="DK4250" s="1"/>
      <c r="DL4250" s="1"/>
      <c r="DM4250" s="1"/>
      <c r="DN4250" s="1"/>
      <c r="DO4250" s="1"/>
      <c r="DP4250" s="1"/>
      <c r="DQ4250" s="1"/>
      <c r="DR4250" s="1"/>
      <c r="DS4250" s="1"/>
      <c r="DT4250" s="1"/>
      <c r="DU4250" s="1"/>
      <c r="DV4250" s="1"/>
      <c r="DW4250" s="1"/>
      <c r="DX4250" s="1"/>
      <c r="DY4250" s="1"/>
      <c r="DZ4250" s="1"/>
      <c r="EA4250" s="1"/>
      <c r="EB4250" s="1"/>
      <c r="EC4250" s="1"/>
      <c r="ED4250" s="1"/>
      <c r="EE4250" s="1"/>
      <c r="EF4250" s="1"/>
      <c r="EG4250" s="1"/>
      <c r="EH4250" s="1"/>
      <c r="EI4250" s="1"/>
      <c r="EJ4250" s="1"/>
      <c r="EK4250" s="1"/>
      <c r="EL4250" s="1"/>
      <c r="EM4250" s="1"/>
      <c r="EN4250" s="1"/>
      <c r="EO4250" s="1"/>
      <c r="EP4250" s="1"/>
      <c r="EQ4250" s="1"/>
      <c r="ER4250" s="1"/>
      <c r="ES4250" s="1"/>
      <c r="ET4250" s="1"/>
      <c r="EU4250" s="1"/>
      <c r="EV4250" s="1"/>
      <c r="EW4250" s="1"/>
      <c r="EX4250" s="1"/>
      <c r="EY4250" s="1"/>
      <c r="EZ4250" s="1"/>
      <c r="FA4250" s="1"/>
      <c r="FB4250" s="1"/>
      <c r="FC4250" s="1"/>
      <c r="FD4250" s="1"/>
      <c r="FE4250" s="1"/>
      <c r="FF4250" s="1"/>
      <c r="FG4250" s="1"/>
      <c r="FH4250" s="1"/>
      <c r="FI4250" s="1"/>
      <c r="FJ4250" s="1"/>
      <c r="FK4250" s="1"/>
      <c r="FL4250" s="1"/>
      <c r="FM4250" s="1"/>
      <c r="FN4250" s="1"/>
      <c r="FO4250" s="1"/>
      <c r="FP4250" s="1"/>
      <c r="FQ4250" s="1"/>
      <c r="FR4250" s="1"/>
      <c r="FS4250" s="1"/>
      <c r="FT4250" s="1"/>
      <c r="FU4250" s="1"/>
      <c r="FV4250" s="1"/>
      <c r="FW4250" s="1"/>
      <c r="FX4250" s="1"/>
      <c r="FY4250" s="1"/>
      <c r="FZ4250" s="1"/>
      <c r="GA4250" s="1"/>
      <c r="GB4250" s="1"/>
      <c r="GC4250" s="1"/>
      <c r="GD4250" s="1"/>
      <c r="GE4250" s="1"/>
      <c r="GF4250" s="1"/>
      <c r="GG4250" s="1"/>
      <c r="GH4250" s="1"/>
      <c r="GI4250" s="1"/>
      <c r="GJ4250" s="1"/>
      <c r="GK4250"/>
      <c r="GL4250"/>
      <c r="GM4250"/>
      <c r="GN4250"/>
      <c r="GO4250"/>
      <c r="GP4250"/>
      <c r="GQ4250"/>
      <c r="GR4250"/>
      <c r="GS4250"/>
      <c r="GT4250"/>
      <c r="GU4250"/>
      <c r="GV4250"/>
      <c r="GW4250"/>
      <c r="GX4250"/>
      <c r="GY4250"/>
      <c r="GZ4250"/>
      <c r="HA4250"/>
      <c r="HB4250"/>
      <c r="HC4250"/>
      <c r="HD4250"/>
      <c r="HE4250"/>
    </row>
    <row r="4251" spans="4:213" s="25" customFormat="1" x14ac:dyDescent="0.25">
      <c r="D4251" s="19"/>
      <c r="E4251" s="19"/>
      <c r="F4251" s="20"/>
      <c r="G4251" s="20"/>
      <c r="H4251" s="20"/>
      <c r="I4251" s="20"/>
      <c r="J4251" s="21"/>
      <c r="K4251" s="21"/>
      <c r="L4251" s="20"/>
      <c r="M4251" s="20"/>
      <c r="N4251" s="22"/>
      <c r="O4251" s="22"/>
      <c r="P4251" s="22"/>
      <c r="Q4251" s="22"/>
      <c r="R4251" s="19"/>
      <c r="S4251" s="19"/>
      <c r="T4251" s="19"/>
      <c r="U4251" s="20"/>
      <c r="V4251" s="20"/>
      <c r="W4251" s="20"/>
      <c r="X4251" s="27"/>
      <c r="Y4251" s="253"/>
      <c r="Z4251" s="30"/>
      <c r="AA4251" s="30"/>
      <c r="AB4251" s="31"/>
      <c r="AC4251" s="31"/>
      <c r="AD4251" s="31"/>
      <c r="AE4251" s="31"/>
      <c r="AF4251" s="31"/>
      <c r="AG4251" s="241"/>
      <c r="AH4251" s="31"/>
      <c r="AI4251" s="31"/>
      <c r="AJ4251" s="31"/>
      <c r="AK4251" s="31"/>
      <c r="AL4251" s="120"/>
      <c r="AQ4251" s="26"/>
      <c r="AW4251" s="19"/>
      <c r="AX4251" s="19"/>
      <c r="AY4251" s="19"/>
      <c r="AZ4251" s="19"/>
      <c r="BA4251" s="19"/>
      <c r="BB4251" s="19"/>
      <c r="BC4251" s="1"/>
      <c r="BD4251"/>
      <c r="BE4251"/>
      <c r="BF4251" s="1"/>
      <c r="BG4251"/>
      <c r="BH4251"/>
      <c r="BI4251"/>
      <c r="BJ4251" s="1"/>
      <c r="BK4251" s="1"/>
      <c r="BL4251"/>
      <c r="BM4251" s="1"/>
      <c r="BN4251" s="1"/>
      <c r="BO4251" s="1"/>
      <c r="BP4251" s="1"/>
      <c r="BQ4251" s="1"/>
      <c r="BR4251" s="1"/>
      <c r="BS4251" s="1"/>
      <c r="BT4251" s="22"/>
      <c r="BU4251" s="1"/>
      <c r="BV4251" s="1"/>
      <c r="BW4251" s="1"/>
      <c r="BX4251" s="1"/>
      <c r="BY4251" s="1"/>
      <c r="BZ4251" s="1"/>
      <c r="CA4251" s="1"/>
      <c r="CB4251" s="1"/>
      <c r="CC4251" s="1"/>
      <c r="CD4251" s="1"/>
      <c r="CE4251" s="1"/>
      <c r="CF4251" s="1"/>
      <c r="CG4251" s="1"/>
      <c r="CH4251" s="1"/>
      <c r="CI4251" s="1"/>
      <c r="CJ4251" s="1"/>
      <c r="CK4251" s="1"/>
      <c r="CL4251" s="1"/>
      <c r="CM4251" s="1"/>
      <c r="CN4251" s="1"/>
      <c r="CO4251" s="1"/>
      <c r="CP4251" s="1"/>
      <c r="CQ4251" s="1"/>
      <c r="CR4251" s="1"/>
      <c r="CS4251" s="1"/>
      <c r="CT4251" s="1"/>
      <c r="CU4251" s="1"/>
      <c r="CV4251" s="1"/>
      <c r="CW4251" s="1"/>
      <c r="CX4251" s="1"/>
      <c r="CY4251" s="1"/>
      <c r="CZ4251" s="1"/>
      <c r="DA4251" s="1"/>
      <c r="DB4251" s="1"/>
      <c r="DC4251" s="1"/>
      <c r="DD4251" s="1"/>
      <c r="DE4251" s="1"/>
      <c r="DF4251" s="1"/>
      <c r="DG4251" s="1"/>
      <c r="DH4251" s="1"/>
      <c r="DI4251" s="1"/>
      <c r="DJ4251" s="1"/>
      <c r="DK4251" s="1"/>
      <c r="DL4251" s="1"/>
      <c r="DM4251" s="1"/>
      <c r="DN4251" s="1"/>
      <c r="DO4251" s="1"/>
      <c r="DP4251" s="1"/>
      <c r="DQ4251" s="1"/>
      <c r="DR4251" s="1"/>
      <c r="DS4251" s="1"/>
      <c r="DT4251" s="1"/>
      <c r="DU4251" s="1"/>
      <c r="DV4251" s="1"/>
      <c r="DW4251" s="1"/>
      <c r="DX4251" s="1"/>
      <c r="DY4251" s="1"/>
      <c r="DZ4251" s="1"/>
      <c r="EA4251" s="1"/>
      <c r="EB4251" s="1"/>
      <c r="EC4251" s="1"/>
      <c r="ED4251" s="1"/>
      <c r="EE4251" s="1"/>
      <c r="EF4251" s="1"/>
      <c r="EG4251" s="1"/>
      <c r="EH4251" s="1"/>
      <c r="EI4251" s="1"/>
      <c r="EJ4251" s="1"/>
      <c r="EK4251" s="1"/>
      <c r="EL4251" s="1"/>
      <c r="EM4251" s="1"/>
      <c r="EN4251" s="1"/>
      <c r="EO4251" s="1"/>
      <c r="EP4251" s="1"/>
      <c r="EQ4251" s="1"/>
      <c r="ER4251" s="1"/>
      <c r="ES4251" s="1"/>
      <c r="ET4251" s="1"/>
      <c r="EU4251" s="1"/>
      <c r="EV4251" s="1"/>
      <c r="EW4251" s="1"/>
      <c r="EX4251" s="1"/>
      <c r="EY4251" s="1"/>
      <c r="EZ4251" s="1"/>
      <c r="FA4251" s="1"/>
      <c r="FB4251" s="1"/>
      <c r="FC4251" s="1"/>
      <c r="FD4251" s="1"/>
      <c r="FE4251" s="1"/>
      <c r="FF4251" s="1"/>
      <c r="FG4251" s="1"/>
      <c r="FH4251" s="1"/>
      <c r="FI4251" s="1"/>
      <c r="FJ4251" s="1"/>
      <c r="FK4251" s="1"/>
      <c r="FL4251" s="1"/>
      <c r="FM4251" s="1"/>
      <c r="FN4251" s="1"/>
      <c r="FO4251" s="1"/>
      <c r="FP4251" s="1"/>
      <c r="FQ4251" s="1"/>
      <c r="FR4251" s="1"/>
      <c r="FS4251" s="1"/>
      <c r="FT4251" s="1"/>
      <c r="FU4251" s="1"/>
      <c r="FV4251" s="1"/>
      <c r="FW4251" s="1"/>
      <c r="FX4251" s="1"/>
      <c r="FY4251" s="1"/>
      <c r="FZ4251" s="1"/>
      <c r="GA4251" s="1"/>
      <c r="GB4251" s="1"/>
      <c r="GC4251" s="1"/>
      <c r="GD4251" s="1"/>
      <c r="GE4251" s="1"/>
      <c r="GF4251" s="1"/>
      <c r="GG4251" s="1"/>
      <c r="GH4251" s="1"/>
      <c r="GI4251" s="1"/>
      <c r="GJ4251" s="1"/>
      <c r="GK4251"/>
      <c r="GL4251"/>
      <c r="GM4251"/>
      <c r="GN4251"/>
      <c r="GO4251"/>
      <c r="GP4251"/>
      <c r="GQ4251"/>
      <c r="GR4251"/>
      <c r="GS4251"/>
      <c r="GT4251"/>
      <c r="GU4251"/>
      <c r="GV4251"/>
      <c r="GW4251"/>
      <c r="GX4251"/>
      <c r="GY4251"/>
      <c r="GZ4251"/>
      <c r="HA4251"/>
      <c r="HB4251"/>
      <c r="HC4251"/>
      <c r="HD4251"/>
      <c r="HE4251"/>
    </row>
    <row r="4252" spans="4:213" s="25" customFormat="1" x14ac:dyDescent="0.25">
      <c r="D4252" s="19"/>
      <c r="E4252" s="19"/>
      <c r="F4252" s="20"/>
      <c r="G4252" s="20"/>
      <c r="H4252" s="20"/>
      <c r="I4252" s="20"/>
      <c r="J4252" s="21"/>
      <c r="K4252" s="21"/>
      <c r="L4252" s="20"/>
      <c r="M4252" s="20"/>
      <c r="N4252" s="22"/>
      <c r="O4252" s="22"/>
      <c r="P4252" s="22"/>
      <c r="Q4252" s="22"/>
      <c r="R4252" s="19"/>
      <c r="S4252" s="19"/>
      <c r="T4252" s="19"/>
      <c r="U4252" s="20"/>
      <c r="V4252" s="20"/>
      <c r="W4252" s="20"/>
      <c r="X4252" s="27"/>
      <c r="Y4252" s="253"/>
      <c r="Z4252" s="30"/>
      <c r="AA4252" s="30"/>
      <c r="AB4252" s="31"/>
      <c r="AC4252" s="31"/>
      <c r="AD4252" s="31"/>
      <c r="AE4252" s="31"/>
      <c r="AF4252" s="31"/>
      <c r="AG4252" s="241"/>
      <c r="AH4252" s="31"/>
      <c r="AI4252" s="31"/>
      <c r="AJ4252" s="31"/>
      <c r="AK4252" s="31"/>
      <c r="AL4252" s="120"/>
      <c r="AQ4252" s="26"/>
      <c r="AW4252" s="19"/>
      <c r="AX4252" s="19"/>
      <c r="AY4252" s="19"/>
      <c r="AZ4252" s="19"/>
      <c r="BA4252" s="19"/>
      <c r="BB4252" s="19"/>
      <c r="BC4252" s="1"/>
      <c r="BD4252"/>
      <c r="BE4252"/>
      <c r="BF4252" s="1"/>
      <c r="BG4252"/>
      <c r="BH4252"/>
      <c r="BI4252"/>
      <c r="BJ4252" s="1"/>
      <c r="BK4252" s="1"/>
      <c r="BL4252"/>
      <c r="BM4252" s="1"/>
      <c r="BN4252" s="1"/>
      <c r="BO4252" s="1"/>
      <c r="BP4252" s="1"/>
      <c r="BQ4252" s="1"/>
      <c r="BR4252" s="1"/>
      <c r="BS4252" s="1"/>
      <c r="BT4252" s="22"/>
      <c r="BU4252" s="1"/>
      <c r="BV4252" s="1"/>
      <c r="BW4252" s="1"/>
      <c r="BX4252" s="1"/>
      <c r="BY4252" s="1"/>
      <c r="BZ4252" s="1"/>
      <c r="CA4252" s="1"/>
      <c r="CB4252" s="1"/>
      <c r="CC4252" s="1"/>
      <c r="CD4252" s="1"/>
      <c r="CE4252" s="1"/>
      <c r="CF4252" s="1"/>
      <c r="CG4252" s="1"/>
      <c r="CH4252" s="1"/>
      <c r="CI4252" s="1"/>
      <c r="CJ4252" s="1"/>
      <c r="CK4252" s="1"/>
      <c r="CL4252" s="1"/>
      <c r="CM4252" s="1"/>
      <c r="CN4252" s="1"/>
      <c r="CO4252" s="1"/>
      <c r="CP4252" s="1"/>
      <c r="CQ4252" s="1"/>
      <c r="CR4252" s="1"/>
      <c r="CS4252" s="1"/>
      <c r="CT4252" s="1"/>
      <c r="CU4252" s="1"/>
      <c r="CV4252" s="1"/>
      <c r="CW4252" s="1"/>
      <c r="CX4252" s="1"/>
      <c r="CY4252" s="1"/>
      <c r="CZ4252" s="1"/>
      <c r="DA4252" s="1"/>
      <c r="DB4252" s="1"/>
      <c r="DC4252" s="1"/>
      <c r="DD4252" s="1"/>
      <c r="DE4252" s="1"/>
      <c r="DF4252" s="1"/>
      <c r="DG4252" s="1"/>
      <c r="DH4252" s="1"/>
      <c r="DI4252" s="1"/>
      <c r="DJ4252" s="1"/>
      <c r="DK4252" s="1"/>
      <c r="DL4252" s="1"/>
      <c r="DM4252" s="1"/>
      <c r="DN4252" s="1"/>
      <c r="DO4252" s="1"/>
      <c r="DP4252" s="1"/>
      <c r="DQ4252" s="1"/>
      <c r="DR4252" s="1"/>
      <c r="DS4252" s="1"/>
      <c r="DT4252" s="1"/>
      <c r="DU4252" s="1"/>
      <c r="DV4252" s="1"/>
      <c r="DW4252" s="1"/>
      <c r="DX4252" s="1"/>
      <c r="DY4252" s="1"/>
      <c r="DZ4252" s="1"/>
      <c r="EA4252" s="1"/>
      <c r="EB4252" s="1"/>
      <c r="EC4252" s="1"/>
      <c r="ED4252" s="1"/>
      <c r="EE4252" s="1"/>
      <c r="EF4252" s="1"/>
      <c r="EG4252" s="1"/>
      <c r="EH4252" s="1"/>
      <c r="EI4252" s="1"/>
      <c r="EJ4252" s="1"/>
      <c r="EK4252" s="1"/>
      <c r="EL4252" s="1"/>
      <c r="EM4252" s="1"/>
      <c r="EN4252" s="1"/>
      <c r="EO4252" s="1"/>
      <c r="EP4252" s="1"/>
      <c r="EQ4252" s="1"/>
      <c r="ER4252" s="1"/>
      <c r="ES4252" s="1"/>
      <c r="ET4252" s="1"/>
      <c r="EU4252" s="1"/>
      <c r="EV4252" s="1"/>
      <c r="EW4252" s="1"/>
      <c r="EX4252" s="1"/>
      <c r="EY4252" s="1"/>
      <c r="EZ4252" s="1"/>
      <c r="FA4252" s="1"/>
      <c r="FB4252" s="1"/>
      <c r="FC4252" s="1"/>
      <c r="FD4252" s="1"/>
      <c r="FE4252" s="1"/>
      <c r="FF4252" s="1"/>
      <c r="FG4252" s="1"/>
      <c r="FH4252" s="1"/>
      <c r="FI4252" s="1"/>
      <c r="FJ4252" s="1"/>
      <c r="FK4252" s="1"/>
      <c r="FL4252" s="1"/>
      <c r="FM4252" s="1"/>
      <c r="FN4252" s="1"/>
      <c r="FO4252" s="1"/>
      <c r="FP4252" s="1"/>
      <c r="FQ4252" s="1"/>
      <c r="FR4252" s="1"/>
      <c r="FS4252" s="1"/>
      <c r="FT4252" s="1"/>
      <c r="FU4252" s="1"/>
      <c r="FV4252" s="1"/>
      <c r="FW4252" s="1"/>
      <c r="FX4252" s="1"/>
      <c r="FY4252" s="1"/>
      <c r="FZ4252" s="1"/>
      <c r="GA4252" s="1"/>
      <c r="GB4252" s="1"/>
      <c r="GC4252" s="1"/>
      <c r="GD4252" s="1"/>
      <c r="GE4252" s="1"/>
      <c r="GF4252" s="1"/>
      <c r="GG4252" s="1"/>
      <c r="GH4252" s="1"/>
      <c r="GI4252" s="1"/>
      <c r="GJ4252" s="1"/>
      <c r="GK4252"/>
      <c r="GL4252"/>
      <c r="GM4252"/>
      <c r="GN4252"/>
      <c r="GO4252"/>
      <c r="GP4252"/>
      <c r="GQ4252"/>
      <c r="GR4252"/>
      <c r="GS4252"/>
      <c r="GT4252"/>
      <c r="GU4252"/>
      <c r="GV4252"/>
      <c r="GW4252"/>
      <c r="GX4252"/>
      <c r="GY4252"/>
      <c r="GZ4252"/>
      <c r="HA4252"/>
      <c r="HB4252"/>
      <c r="HC4252"/>
      <c r="HD4252"/>
      <c r="HE4252"/>
    </row>
    <row r="4253" spans="4:213" s="25" customFormat="1" x14ac:dyDescent="0.25">
      <c r="D4253" s="19"/>
      <c r="E4253" s="19"/>
      <c r="F4253" s="20"/>
      <c r="G4253" s="20"/>
      <c r="H4253" s="20"/>
      <c r="I4253" s="20"/>
      <c r="J4253" s="21"/>
      <c r="K4253" s="21"/>
      <c r="L4253" s="20"/>
      <c r="M4253" s="20"/>
      <c r="N4253" s="22"/>
      <c r="O4253" s="22"/>
      <c r="P4253" s="22"/>
      <c r="Q4253" s="22"/>
      <c r="R4253" s="19"/>
      <c r="S4253" s="19"/>
      <c r="T4253" s="19"/>
      <c r="U4253" s="20"/>
      <c r="V4253" s="20"/>
      <c r="W4253" s="20"/>
      <c r="X4253" s="27"/>
      <c r="Y4253" s="253"/>
      <c r="Z4253" s="30"/>
      <c r="AA4253" s="30"/>
      <c r="AB4253" s="31"/>
      <c r="AC4253" s="31"/>
      <c r="AD4253" s="31"/>
      <c r="AE4253" s="31"/>
      <c r="AF4253" s="31"/>
      <c r="AG4253" s="241"/>
      <c r="AH4253" s="31"/>
      <c r="AI4253" s="31"/>
      <c r="AJ4253" s="31"/>
      <c r="AK4253" s="31"/>
      <c r="AL4253" s="120"/>
      <c r="AQ4253" s="26"/>
      <c r="AW4253" s="19"/>
      <c r="AX4253" s="19"/>
      <c r="AY4253" s="19"/>
      <c r="AZ4253" s="19"/>
      <c r="BA4253" s="19"/>
      <c r="BB4253" s="19"/>
      <c r="BC4253" s="1"/>
      <c r="BD4253"/>
      <c r="BE4253"/>
      <c r="BF4253" s="1"/>
      <c r="BG4253"/>
      <c r="BH4253"/>
      <c r="BI4253"/>
      <c r="BJ4253" s="1"/>
      <c r="BK4253" s="1"/>
      <c r="BL4253"/>
      <c r="BM4253" s="1"/>
      <c r="BN4253" s="1"/>
      <c r="BO4253" s="1"/>
      <c r="BP4253" s="1"/>
      <c r="BQ4253" s="1"/>
      <c r="BR4253" s="1"/>
      <c r="BS4253" s="1"/>
      <c r="BT4253" s="22"/>
      <c r="BU4253" s="1"/>
      <c r="BV4253" s="1"/>
      <c r="BW4253" s="1"/>
      <c r="BX4253" s="1"/>
      <c r="BY4253" s="1"/>
      <c r="BZ4253" s="1"/>
      <c r="CA4253" s="1"/>
      <c r="CB4253" s="1"/>
      <c r="CC4253" s="1"/>
      <c r="CD4253" s="1"/>
      <c r="CE4253" s="1"/>
      <c r="CF4253" s="1"/>
      <c r="CG4253" s="1"/>
      <c r="CH4253" s="1"/>
      <c r="CI4253" s="1"/>
      <c r="CJ4253" s="1"/>
      <c r="CK4253" s="1"/>
      <c r="CL4253" s="1"/>
      <c r="CM4253" s="1"/>
      <c r="CN4253" s="1"/>
      <c r="CO4253" s="1"/>
      <c r="CP4253" s="1"/>
      <c r="CQ4253" s="1"/>
      <c r="CR4253" s="1"/>
      <c r="CS4253" s="1"/>
      <c r="CT4253" s="1"/>
      <c r="CU4253" s="1"/>
      <c r="CV4253" s="1"/>
      <c r="CW4253" s="1"/>
      <c r="CX4253" s="1"/>
      <c r="CY4253" s="1"/>
      <c r="CZ4253" s="1"/>
      <c r="DA4253" s="1"/>
      <c r="DB4253" s="1"/>
      <c r="DC4253" s="1"/>
      <c r="DD4253" s="1"/>
      <c r="DE4253" s="1"/>
      <c r="DF4253" s="1"/>
      <c r="DG4253" s="1"/>
      <c r="DH4253" s="1"/>
      <c r="DI4253" s="1"/>
      <c r="DJ4253" s="1"/>
      <c r="DK4253" s="1"/>
      <c r="DL4253" s="1"/>
      <c r="DM4253" s="1"/>
      <c r="DN4253" s="1"/>
      <c r="DO4253" s="1"/>
      <c r="DP4253" s="1"/>
      <c r="DQ4253" s="1"/>
      <c r="DR4253" s="1"/>
      <c r="DS4253" s="1"/>
      <c r="DT4253" s="1"/>
      <c r="DU4253" s="1"/>
      <c r="DV4253" s="1"/>
      <c r="DW4253" s="1"/>
      <c r="DX4253" s="1"/>
      <c r="DY4253" s="1"/>
      <c r="DZ4253" s="1"/>
      <c r="EA4253" s="1"/>
      <c r="EB4253" s="1"/>
      <c r="EC4253" s="1"/>
      <c r="ED4253" s="1"/>
      <c r="EE4253" s="1"/>
      <c r="EF4253" s="1"/>
      <c r="EG4253" s="1"/>
      <c r="EH4253" s="1"/>
      <c r="EI4253" s="1"/>
      <c r="EJ4253" s="1"/>
      <c r="EK4253" s="1"/>
      <c r="EL4253" s="1"/>
      <c r="EM4253" s="1"/>
      <c r="EN4253" s="1"/>
      <c r="EO4253" s="1"/>
      <c r="EP4253" s="1"/>
      <c r="EQ4253" s="1"/>
      <c r="ER4253" s="1"/>
      <c r="ES4253" s="1"/>
      <c r="ET4253" s="1"/>
      <c r="EU4253" s="1"/>
      <c r="EV4253" s="1"/>
      <c r="EW4253" s="1"/>
      <c r="EX4253" s="1"/>
      <c r="EY4253" s="1"/>
      <c r="EZ4253" s="1"/>
      <c r="FA4253" s="1"/>
      <c r="FB4253" s="1"/>
      <c r="FC4253" s="1"/>
      <c r="FD4253" s="1"/>
      <c r="FE4253" s="1"/>
      <c r="FF4253" s="1"/>
      <c r="FG4253" s="1"/>
      <c r="FH4253" s="1"/>
      <c r="FI4253" s="1"/>
      <c r="FJ4253" s="1"/>
      <c r="FK4253" s="1"/>
      <c r="FL4253" s="1"/>
      <c r="FM4253" s="1"/>
      <c r="FN4253" s="1"/>
      <c r="FO4253" s="1"/>
      <c r="FP4253" s="1"/>
      <c r="FQ4253" s="1"/>
      <c r="FR4253" s="1"/>
      <c r="FS4253" s="1"/>
      <c r="FT4253" s="1"/>
      <c r="FU4253" s="1"/>
      <c r="FV4253" s="1"/>
      <c r="FW4253" s="1"/>
      <c r="FX4253" s="1"/>
      <c r="FY4253" s="1"/>
      <c r="FZ4253" s="1"/>
      <c r="GA4253" s="1"/>
      <c r="GB4253" s="1"/>
      <c r="GC4253" s="1"/>
      <c r="GD4253" s="1"/>
      <c r="GE4253" s="1"/>
      <c r="GF4253" s="1"/>
      <c r="GG4253" s="1"/>
      <c r="GH4253" s="1"/>
      <c r="GI4253" s="1"/>
      <c r="GJ4253" s="1"/>
      <c r="GK4253"/>
      <c r="GL4253"/>
      <c r="GM4253"/>
      <c r="GN4253"/>
      <c r="GO4253"/>
      <c r="GP4253"/>
      <c r="GQ4253"/>
      <c r="GR4253"/>
      <c r="GS4253"/>
      <c r="GT4253"/>
      <c r="GU4253"/>
      <c r="GV4253"/>
      <c r="GW4253"/>
      <c r="GX4253"/>
      <c r="GY4253"/>
      <c r="GZ4253"/>
      <c r="HA4253"/>
      <c r="HB4253"/>
      <c r="HC4253"/>
      <c r="HD4253"/>
      <c r="HE4253"/>
    </row>
    <row r="4254" spans="4:213" s="25" customFormat="1" x14ac:dyDescent="0.25">
      <c r="D4254" s="19"/>
      <c r="E4254" s="19"/>
      <c r="F4254" s="20"/>
      <c r="G4254" s="20"/>
      <c r="H4254" s="20"/>
      <c r="I4254" s="20"/>
      <c r="J4254" s="21"/>
      <c r="K4254" s="21"/>
      <c r="L4254" s="20"/>
      <c r="M4254" s="20"/>
      <c r="N4254" s="22"/>
      <c r="O4254" s="22"/>
      <c r="P4254" s="22"/>
      <c r="Q4254" s="22"/>
      <c r="R4254" s="19"/>
      <c r="S4254" s="19"/>
      <c r="T4254" s="19"/>
      <c r="U4254" s="20"/>
      <c r="V4254" s="20"/>
      <c r="W4254" s="20"/>
      <c r="X4254" s="27"/>
      <c r="Y4254" s="253"/>
      <c r="Z4254" s="30"/>
      <c r="AA4254" s="30"/>
      <c r="AB4254" s="31"/>
      <c r="AC4254" s="31"/>
      <c r="AD4254" s="31"/>
      <c r="AE4254" s="31"/>
      <c r="AF4254" s="31"/>
      <c r="AG4254" s="241"/>
      <c r="AH4254" s="31"/>
      <c r="AI4254" s="31"/>
      <c r="AJ4254" s="31"/>
      <c r="AK4254" s="31"/>
      <c r="AL4254" s="120"/>
      <c r="AQ4254" s="26"/>
      <c r="AW4254" s="19"/>
      <c r="AX4254" s="19"/>
      <c r="AY4254" s="19"/>
      <c r="AZ4254" s="19"/>
      <c r="BA4254" s="19"/>
      <c r="BB4254" s="19"/>
      <c r="BC4254" s="1"/>
      <c r="BD4254"/>
      <c r="BE4254"/>
      <c r="BF4254" s="1"/>
      <c r="BG4254"/>
      <c r="BH4254"/>
      <c r="BI4254"/>
      <c r="BJ4254" s="1"/>
      <c r="BK4254" s="1"/>
      <c r="BL4254"/>
      <c r="BM4254" s="1"/>
      <c r="BN4254" s="1"/>
      <c r="BO4254" s="1"/>
      <c r="BP4254" s="1"/>
      <c r="BQ4254" s="1"/>
      <c r="BR4254" s="1"/>
      <c r="BS4254" s="1"/>
      <c r="BT4254" s="22"/>
      <c r="BU4254" s="1"/>
      <c r="BV4254" s="1"/>
      <c r="BW4254" s="1"/>
      <c r="BX4254" s="1"/>
      <c r="BY4254" s="1"/>
      <c r="BZ4254" s="1"/>
      <c r="CA4254" s="1"/>
      <c r="CB4254" s="1"/>
      <c r="CC4254" s="1"/>
      <c r="CD4254" s="1"/>
      <c r="CE4254" s="1"/>
      <c r="CF4254" s="1"/>
      <c r="CG4254" s="1"/>
      <c r="CH4254" s="1"/>
      <c r="CI4254" s="1"/>
      <c r="CJ4254" s="1"/>
      <c r="CK4254" s="1"/>
      <c r="CL4254" s="1"/>
      <c r="CM4254" s="1"/>
      <c r="CN4254" s="1"/>
      <c r="CO4254" s="1"/>
      <c r="CP4254" s="1"/>
      <c r="CQ4254" s="1"/>
      <c r="CR4254" s="1"/>
      <c r="CS4254" s="1"/>
      <c r="CT4254" s="1"/>
      <c r="CU4254" s="1"/>
      <c r="CV4254" s="1"/>
      <c r="CW4254" s="1"/>
      <c r="CX4254" s="1"/>
      <c r="CY4254" s="1"/>
      <c r="CZ4254" s="1"/>
      <c r="DA4254" s="1"/>
      <c r="DB4254" s="1"/>
      <c r="DC4254" s="1"/>
      <c r="DD4254" s="1"/>
      <c r="DE4254" s="1"/>
      <c r="DF4254" s="1"/>
      <c r="DG4254" s="1"/>
      <c r="DH4254" s="1"/>
      <c r="DI4254" s="1"/>
      <c r="DJ4254" s="1"/>
      <c r="DK4254" s="1"/>
      <c r="DL4254" s="1"/>
      <c r="DM4254" s="1"/>
      <c r="DN4254" s="1"/>
      <c r="DO4254" s="1"/>
      <c r="DP4254" s="1"/>
      <c r="DQ4254" s="1"/>
      <c r="DR4254" s="1"/>
      <c r="DS4254" s="1"/>
      <c r="DT4254" s="1"/>
      <c r="DU4254" s="1"/>
      <c r="DV4254" s="1"/>
      <c r="DW4254" s="1"/>
      <c r="DX4254" s="1"/>
      <c r="DY4254" s="1"/>
      <c r="DZ4254" s="1"/>
      <c r="EA4254" s="1"/>
      <c r="EB4254" s="1"/>
      <c r="EC4254" s="1"/>
      <c r="ED4254" s="1"/>
      <c r="EE4254" s="1"/>
      <c r="EF4254" s="1"/>
      <c r="EG4254" s="1"/>
      <c r="EH4254" s="1"/>
      <c r="EI4254" s="1"/>
      <c r="EJ4254" s="1"/>
      <c r="EK4254" s="1"/>
      <c r="EL4254" s="1"/>
      <c r="EM4254" s="1"/>
      <c r="EN4254" s="1"/>
      <c r="EO4254" s="1"/>
      <c r="EP4254" s="1"/>
      <c r="EQ4254" s="1"/>
      <c r="ER4254" s="1"/>
      <c r="ES4254" s="1"/>
      <c r="ET4254" s="1"/>
      <c r="EU4254" s="1"/>
      <c r="EV4254" s="1"/>
      <c r="EW4254" s="1"/>
      <c r="EX4254" s="1"/>
      <c r="EY4254" s="1"/>
      <c r="EZ4254" s="1"/>
      <c r="FA4254" s="1"/>
      <c r="FB4254" s="1"/>
      <c r="FC4254" s="1"/>
      <c r="FD4254" s="1"/>
      <c r="FE4254" s="1"/>
      <c r="FF4254" s="1"/>
      <c r="FG4254" s="1"/>
      <c r="FH4254" s="1"/>
      <c r="FI4254" s="1"/>
      <c r="FJ4254" s="1"/>
      <c r="FK4254" s="1"/>
      <c r="FL4254" s="1"/>
      <c r="FM4254" s="1"/>
      <c r="FN4254" s="1"/>
      <c r="FO4254" s="1"/>
      <c r="FP4254" s="1"/>
      <c r="FQ4254" s="1"/>
      <c r="FR4254" s="1"/>
      <c r="FS4254" s="1"/>
      <c r="FT4254" s="1"/>
      <c r="FU4254" s="1"/>
      <c r="FV4254" s="1"/>
      <c r="FW4254" s="1"/>
      <c r="FX4254" s="1"/>
      <c r="FY4254" s="1"/>
      <c r="FZ4254" s="1"/>
      <c r="GA4254" s="1"/>
      <c r="GB4254" s="1"/>
      <c r="GC4254" s="1"/>
      <c r="GD4254" s="1"/>
      <c r="GE4254" s="1"/>
      <c r="GF4254" s="1"/>
      <c r="GG4254" s="1"/>
      <c r="GH4254" s="1"/>
      <c r="GI4254" s="1"/>
      <c r="GJ4254" s="1"/>
      <c r="GK4254"/>
      <c r="GL4254"/>
      <c r="GM4254"/>
      <c r="GN4254"/>
      <c r="GO4254"/>
      <c r="GP4254"/>
      <c r="GQ4254"/>
      <c r="GR4254"/>
      <c r="GS4254"/>
      <c r="GT4254"/>
      <c r="GU4254"/>
      <c r="GV4254"/>
      <c r="GW4254"/>
      <c r="GX4254"/>
      <c r="GY4254"/>
      <c r="GZ4254"/>
      <c r="HA4254"/>
      <c r="HB4254"/>
      <c r="HC4254"/>
      <c r="HD4254"/>
      <c r="HE4254"/>
    </row>
    <row r="4255" spans="4:213" s="25" customFormat="1" x14ac:dyDescent="0.25">
      <c r="D4255" s="19"/>
      <c r="E4255" s="19"/>
      <c r="F4255" s="20"/>
      <c r="G4255" s="20"/>
      <c r="H4255" s="20"/>
      <c r="I4255" s="20"/>
      <c r="J4255" s="21"/>
      <c r="K4255" s="21"/>
      <c r="L4255" s="20"/>
      <c r="M4255" s="20"/>
      <c r="N4255" s="22"/>
      <c r="O4255" s="22"/>
      <c r="P4255" s="22"/>
      <c r="Q4255" s="22"/>
      <c r="R4255" s="19"/>
      <c r="S4255" s="19"/>
      <c r="T4255" s="19"/>
      <c r="U4255" s="20"/>
      <c r="V4255" s="20"/>
      <c r="W4255" s="20"/>
      <c r="X4255" s="27"/>
      <c r="Y4255" s="253"/>
      <c r="Z4255" s="30"/>
      <c r="AA4255" s="30"/>
      <c r="AB4255" s="31"/>
      <c r="AC4255" s="31"/>
      <c r="AD4255" s="31"/>
      <c r="AE4255" s="31"/>
      <c r="AF4255" s="31"/>
      <c r="AG4255" s="241"/>
      <c r="AH4255" s="31"/>
      <c r="AI4255" s="31"/>
      <c r="AJ4255" s="31"/>
      <c r="AK4255" s="31"/>
      <c r="AL4255" s="120"/>
      <c r="AQ4255" s="26"/>
      <c r="AW4255" s="19"/>
      <c r="AX4255" s="19"/>
      <c r="AY4255" s="19"/>
      <c r="AZ4255" s="19"/>
      <c r="BA4255" s="19"/>
      <c r="BB4255" s="19"/>
      <c r="BC4255" s="1"/>
      <c r="BD4255"/>
      <c r="BE4255"/>
      <c r="BF4255" s="1"/>
      <c r="BG4255"/>
      <c r="BH4255"/>
      <c r="BI4255"/>
      <c r="BJ4255" s="1"/>
      <c r="BK4255" s="1"/>
      <c r="BL4255"/>
      <c r="BM4255" s="1"/>
      <c r="BN4255" s="1"/>
      <c r="BO4255" s="1"/>
      <c r="BP4255" s="1"/>
      <c r="BQ4255" s="1"/>
      <c r="BR4255" s="1"/>
      <c r="BS4255" s="1"/>
      <c r="BT4255" s="22"/>
      <c r="BU4255" s="1"/>
      <c r="BV4255" s="1"/>
      <c r="BW4255" s="1"/>
      <c r="BX4255" s="1"/>
      <c r="BY4255" s="1"/>
      <c r="BZ4255" s="1"/>
      <c r="CA4255" s="1"/>
      <c r="CB4255" s="1"/>
      <c r="CC4255" s="1"/>
      <c r="CD4255" s="1"/>
      <c r="CE4255" s="1"/>
      <c r="CF4255" s="1"/>
      <c r="CG4255" s="1"/>
      <c r="CH4255" s="1"/>
      <c r="CI4255" s="1"/>
      <c r="CJ4255" s="1"/>
      <c r="CK4255" s="1"/>
      <c r="CL4255" s="1"/>
      <c r="CM4255" s="1"/>
      <c r="CN4255" s="1"/>
      <c r="CO4255" s="1"/>
      <c r="CP4255" s="1"/>
      <c r="CQ4255" s="1"/>
      <c r="CR4255" s="1"/>
      <c r="CS4255" s="1"/>
      <c r="CT4255" s="1"/>
      <c r="CU4255" s="1"/>
      <c r="CV4255" s="1"/>
      <c r="CW4255" s="1"/>
      <c r="CX4255" s="1"/>
      <c r="CY4255" s="1"/>
      <c r="CZ4255" s="1"/>
      <c r="DA4255" s="1"/>
      <c r="DB4255" s="1"/>
      <c r="DC4255" s="1"/>
      <c r="DD4255" s="1"/>
      <c r="DE4255" s="1"/>
      <c r="DF4255" s="1"/>
      <c r="DG4255" s="1"/>
      <c r="DH4255" s="1"/>
      <c r="DI4255" s="1"/>
      <c r="DJ4255" s="1"/>
      <c r="DK4255" s="1"/>
      <c r="DL4255" s="1"/>
      <c r="DM4255" s="1"/>
      <c r="DN4255" s="1"/>
      <c r="DO4255" s="1"/>
      <c r="DP4255" s="1"/>
      <c r="DQ4255" s="1"/>
      <c r="DR4255" s="1"/>
      <c r="DS4255" s="1"/>
      <c r="DT4255" s="1"/>
      <c r="DU4255" s="1"/>
      <c r="DV4255" s="1"/>
      <c r="DW4255" s="1"/>
      <c r="DX4255" s="1"/>
      <c r="DY4255" s="1"/>
      <c r="DZ4255" s="1"/>
      <c r="EA4255" s="1"/>
      <c r="EB4255" s="1"/>
      <c r="EC4255" s="1"/>
      <c r="ED4255" s="1"/>
      <c r="EE4255" s="1"/>
      <c r="EF4255" s="1"/>
      <c r="EG4255" s="1"/>
      <c r="EH4255" s="1"/>
      <c r="EI4255" s="1"/>
      <c r="EJ4255" s="1"/>
      <c r="EK4255" s="1"/>
      <c r="EL4255" s="1"/>
      <c r="EM4255" s="1"/>
      <c r="EN4255" s="1"/>
      <c r="EO4255" s="1"/>
      <c r="EP4255" s="1"/>
      <c r="EQ4255" s="1"/>
      <c r="ER4255" s="1"/>
      <c r="ES4255" s="1"/>
      <c r="ET4255" s="1"/>
      <c r="EU4255" s="1"/>
      <c r="EV4255" s="1"/>
      <c r="EW4255" s="1"/>
      <c r="EX4255" s="1"/>
      <c r="EY4255" s="1"/>
      <c r="EZ4255" s="1"/>
      <c r="FA4255" s="1"/>
      <c r="FB4255" s="1"/>
      <c r="FC4255" s="1"/>
      <c r="FD4255" s="1"/>
      <c r="FE4255" s="1"/>
      <c r="FF4255" s="1"/>
      <c r="FG4255" s="1"/>
      <c r="FH4255" s="1"/>
      <c r="FI4255" s="1"/>
      <c r="FJ4255" s="1"/>
      <c r="FK4255" s="1"/>
      <c r="FL4255" s="1"/>
      <c r="FM4255" s="1"/>
      <c r="FN4255" s="1"/>
      <c r="FO4255" s="1"/>
      <c r="FP4255" s="1"/>
      <c r="FQ4255" s="1"/>
      <c r="FR4255" s="1"/>
      <c r="FS4255" s="1"/>
      <c r="FT4255" s="1"/>
      <c r="FU4255" s="1"/>
      <c r="FV4255" s="1"/>
      <c r="FW4255" s="1"/>
      <c r="FX4255" s="1"/>
      <c r="FY4255" s="1"/>
      <c r="FZ4255" s="1"/>
      <c r="GA4255" s="1"/>
      <c r="GB4255" s="1"/>
      <c r="GC4255" s="1"/>
      <c r="GD4255" s="1"/>
      <c r="GE4255" s="1"/>
      <c r="GF4255" s="1"/>
      <c r="GG4255" s="1"/>
      <c r="GH4255" s="1"/>
      <c r="GI4255" s="1"/>
      <c r="GJ4255" s="1"/>
      <c r="GK4255"/>
      <c r="GL4255"/>
      <c r="GM4255"/>
      <c r="GN4255"/>
      <c r="GO4255"/>
      <c r="GP4255"/>
      <c r="GQ4255"/>
      <c r="GR4255"/>
      <c r="GS4255"/>
      <c r="GT4255"/>
      <c r="GU4255"/>
      <c r="GV4255"/>
      <c r="GW4255"/>
      <c r="GX4255"/>
      <c r="GY4255"/>
      <c r="GZ4255"/>
      <c r="HA4255"/>
      <c r="HB4255"/>
      <c r="HC4255"/>
      <c r="HD4255"/>
      <c r="HE4255"/>
    </row>
    <row r="4256" spans="4:213" s="25" customFormat="1" x14ac:dyDescent="0.25">
      <c r="D4256" s="19"/>
      <c r="E4256" s="19"/>
      <c r="F4256" s="20"/>
      <c r="G4256" s="20"/>
      <c r="H4256" s="20"/>
      <c r="I4256" s="20"/>
      <c r="J4256" s="21"/>
      <c r="K4256" s="21"/>
      <c r="L4256" s="20"/>
      <c r="M4256" s="20"/>
      <c r="N4256" s="22"/>
      <c r="O4256" s="22"/>
      <c r="P4256" s="22"/>
      <c r="Q4256" s="22"/>
      <c r="R4256" s="19"/>
      <c r="S4256" s="19"/>
      <c r="T4256" s="19"/>
      <c r="U4256" s="20"/>
      <c r="V4256" s="20"/>
      <c r="W4256" s="20"/>
      <c r="X4256" s="27"/>
      <c r="Y4256" s="253"/>
      <c r="Z4256" s="30"/>
      <c r="AA4256" s="30"/>
      <c r="AB4256" s="31"/>
      <c r="AC4256" s="31"/>
      <c r="AD4256" s="31"/>
      <c r="AE4256" s="31"/>
      <c r="AF4256" s="31"/>
      <c r="AG4256" s="241"/>
      <c r="AH4256" s="31"/>
      <c r="AI4256" s="31"/>
      <c r="AJ4256" s="31"/>
      <c r="AK4256" s="31"/>
      <c r="AL4256" s="120"/>
      <c r="AQ4256" s="26"/>
      <c r="AW4256" s="19"/>
      <c r="AX4256" s="19"/>
      <c r="AY4256" s="19"/>
      <c r="AZ4256" s="19"/>
      <c r="BA4256" s="19"/>
      <c r="BB4256" s="19"/>
      <c r="BC4256" s="1"/>
      <c r="BD4256"/>
      <c r="BE4256"/>
      <c r="BF4256" s="1"/>
      <c r="BG4256"/>
      <c r="BH4256"/>
      <c r="BI4256"/>
      <c r="BJ4256" s="1"/>
      <c r="BK4256" s="1"/>
      <c r="BL4256"/>
      <c r="BM4256" s="1"/>
      <c r="BN4256" s="1"/>
      <c r="BO4256" s="1"/>
      <c r="BP4256" s="1"/>
      <c r="BQ4256" s="1"/>
      <c r="BR4256" s="1"/>
      <c r="BS4256" s="1"/>
      <c r="BT4256" s="22"/>
      <c r="BU4256" s="1"/>
      <c r="BV4256" s="1"/>
      <c r="BW4256" s="1"/>
      <c r="BX4256" s="1"/>
      <c r="BY4256" s="1"/>
      <c r="BZ4256" s="1"/>
      <c r="CA4256" s="1"/>
      <c r="CB4256" s="1"/>
      <c r="CC4256" s="1"/>
      <c r="CD4256" s="1"/>
      <c r="CE4256" s="1"/>
      <c r="CF4256" s="1"/>
      <c r="CG4256" s="1"/>
      <c r="CH4256" s="1"/>
      <c r="CI4256" s="1"/>
      <c r="CJ4256" s="1"/>
      <c r="CK4256" s="1"/>
      <c r="CL4256" s="1"/>
      <c r="CM4256" s="1"/>
      <c r="CN4256" s="1"/>
      <c r="CO4256" s="1"/>
      <c r="CP4256" s="1"/>
      <c r="CQ4256" s="1"/>
      <c r="CR4256" s="1"/>
      <c r="CS4256" s="1"/>
      <c r="CT4256" s="1"/>
      <c r="CU4256" s="1"/>
      <c r="CV4256" s="1"/>
      <c r="CW4256" s="1"/>
      <c r="CX4256" s="1"/>
      <c r="CY4256" s="1"/>
      <c r="CZ4256" s="1"/>
      <c r="DA4256" s="1"/>
      <c r="DB4256" s="1"/>
      <c r="DC4256" s="1"/>
      <c r="DD4256" s="1"/>
      <c r="DE4256" s="1"/>
      <c r="DF4256" s="1"/>
      <c r="DG4256" s="1"/>
      <c r="DH4256" s="1"/>
      <c r="DI4256" s="1"/>
      <c r="DJ4256" s="1"/>
      <c r="DK4256" s="1"/>
      <c r="DL4256" s="1"/>
      <c r="DM4256" s="1"/>
      <c r="DN4256" s="1"/>
      <c r="DO4256" s="1"/>
      <c r="DP4256" s="1"/>
      <c r="DQ4256" s="1"/>
      <c r="DR4256" s="1"/>
      <c r="DS4256" s="1"/>
      <c r="DT4256" s="1"/>
      <c r="DU4256" s="1"/>
      <c r="DV4256" s="1"/>
      <c r="DW4256" s="1"/>
      <c r="DX4256" s="1"/>
      <c r="DY4256" s="1"/>
      <c r="DZ4256" s="1"/>
      <c r="EA4256" s="1"/>
      <c r="EB4256" s="1"/>
      <c r="EC4256" s="1"/>
      <c r="ED4256" s="1"/>
      <c r="EE4256" s="1"/>
      <c r="EF4256" s="1"/>
      <c r="EG4256" s="1"/>
      <c r="EH4256" s="1"/>
      <c r="EI4256" s="1"/>
      <c r="EJ4256" s="1"/>
      <c r="EK4256" s="1"/>
      <c r="EL4256" s="1"/>
      <c r="EM4256" s="1"/>
      <c r="EN4256" s="1"/>
      <c r="EO4256" s="1"/>
      <c r="EP4256" s="1"/>
      <c r="EQ4256" s="1"/>
      <c r="ER4256" s="1"/>
      <c r="ES4256" s="1"/>
      <c r="ET4256" s="1"/>
      <c r="EU4256" s="1"/>
      <c r="EV4256" s="1"/>
      <c r="EW4256" s="1"/>
      <c r="EX4256" s="1"/>
      <c r="EY4256" s="1"/>
      <c r="EZ4256" s="1"/>
      <c r="FA4256" s="1"/>
      <c r="FB4256" s="1"/>
      <c r="FC4256" s="1"/>
      <c r="FD4256" s="1"/>
      <c r="FE4256" s="1"/>
      <c r="FF4256" s="1"/>
      <c r="FG4256" s="1"/>
      <c r="FH4256" s="1"/>
      <c r="FI4256" s="1"/>
      <c r="FJ4256" s="1"/>
      <c r="FK4256" s="1"/>
      <c r="FL4256" s="1"/>
      <c r="FM4256" s="1"/>
      <c r="FN4256" s="1"/>
      <c r="FO4256" s="1"/>
      <c r="FP4256" s="1"/>
      <c r="FQ4256" s="1"/>
      <c r="FR4256" s="1"/>
      <c r="FS4256" s="1"/>
      <c r="FT4256" s="1"/>
      <c r="FU4256" s="1"/>
      <c r="FV4256" s="1"/>
      <c r="FW4256" s="1"/>
      <c r="FX4256" s="1"/>
      <c r="FY4256" s="1"/>
      <c r="FZ4256" s="1"/>
      <c r="GA4256" s="1"/>
      <c r="GB4256" s="1"/>
      <c r="GC4256" s="1"/>
      <c r="GD4256" s="1"/>
      <c r="GE4256" s="1"/>
      <c r="GF4256" s="1"/>
      <c r="GG4256" s="1"/>
      <c r="GH4256" s="1"/>
      <c r="GI4256" s="1"/>
      <c r="GJ4256" s="1"/>
      <c r="GK4256"/>
      <c r="GL4256"/>
      <c r="GM4256"/>
      <c r="GN4256"/>
      <c r="GO4256"/>
      <c r="GP4256"/>
      <c r="GQ4256"/>
      <c r="GR4256"/>
      <c r="GS4256"/>
      <c r="GT4256"/>
      <c r="GU4256"/>
      <c r="GV4256"/>
      <c r="GW4256"/>
      <c r="GX4256"/>
      <c r="GY4256"/>
      <c r="GZ4256"/>
      <c r="HA4256"/>
      <c r="HB4256"/>
      <c r="HC4256"/>
      <c r="HD4256"/>
      <c r="HE4256"/>
    </row>
    <row r="4257" spans="4:213" s="25" customFormat="1" x14ac:dyDescent="0.25">
      <c r="D4257" s="19"/>
      <c r="E4257" s="19"/>
      <c r="F4257" s="20"/>
      <c r="G4257" s="20"/>
      <c r="H4257" s="20"/>
      <c r="I4257" s="20"/>
      <c r="J4257" s="21"/>
      <c r="K4257" s="21"/>
      <c r="L4257" s="20"/>
      <c r="M4257" s="20"/>
      <c r="N4257" s="22"/>
      <c r="O4257" s="22"/>
      <c r="P4257" s="22"/>
      <c r="Q4257" s="22"/>
      <c r="R4257" s="19"/>
      <c r="S4257" s="19"/>
      <c r="T4257" s="19"/>
      <c r="U4257" s="20"/>
      <c r="V4257" s="20"/>
      <c r="W4257" s="20"/>
      <c r="X4257" s="27"/>
      <c r="Y4257" s="253"/>
      <c r="Z4257" s="30"/>
      <c r="AA4257" s="30"/>
      <c r="AB4257" s="31"/>
      <c r="AC4257" s="31"/>
      <c r="AD4257" s="31"/>
      <c r="AE4257" s="31"/>
      <c r="AF4257" s="31"/>
      <c r="AG4257" s="241"/>
      <c r="AH4257" s="31"/>
      <c r="AI4257" s="31"/>
      <c r="AJ4257" s="31"/>
      <c r="AK4257" s="31"/>
      <c r="AL4257" s="120"/>
      <c r="AQ4257" s="26"/>
      <c r="AW4257" s="19"/>
      <c r="AX4257" s="19"/>
      <c r="AY4257" s="19"/>
      <c r="AZ4257" s="19"/>
      <c r="BA4257" s="19"/>
      <c r="BB4257" s="19"/>
      <c r="BC4257" s="1"/>
      <c r="BD4257"/>
      <c r="BE4257"/>
      <c r="BF4257" s="1"/>
      <c r="BG4257"/>
      <c r="BH4257"/>
      <c r="BI4257"/>
      <c r="BJ4257" s="1"/>
      <c r="BK4257" s="1"/>
      <c r="BL4257"/>
      <c r="BM4257" s="1"/>
      <c r="BN4257" s="1"/>
      <c r="BO4257" s="1"/>
      <c r="BP4257" s="1"/>
      <c r="BQ4257" s="1"/>
      <c r="BR4257" s="1"/>
      <c r="BS4257" s="1"/>
      <c r="BT4257" s="22"/>
      <c r="BU4257" s="1"/>
      <c r="BV4257" s="1"/>
      <c r="BW4257" s="1"/>
      <c r="BX4257" s="1"/>
      <c r="BY4257" s="1"/>
      <c r="BZ4257" s="1"/>
      <c r="CA4257" s="1"/>
      <c r="CB4257" s="1"/>
      <c r="CC4257" s="1"/>
      <c r="CD4257" s="1"/>
      <c r="CE4257" s="1"/>
      <c r="CF4257" s="1"/>
      <c r="CG4257" s="1"/>
      <c r="CH4257" s="1"/>
      <c r="CI4257" s="1"/>
      <c r="CJ4257" s="1"/>
      <c r="CK4257" s="1"/>
      <c r="CL4257" s="1"/>
      <c r="CM4257" s="1"/>
      <c r="CN4257" s="1"/>
      <c r="CO4257" s="1"/>
      <c r="CP4257" s="1"/>
      <c r="CQ4257" s="1"/>
      <c r="CR4257" s="1"/>
      <c r="CS4257" s="1"/>
      <c r="CT4257" s="1"/>
      <c r="CU4257" s="1"/>
      <c r="CV4257" s="1"/>
      <c r="CW4257" s="1"/>
      <c r="CX4257" s="1"/>
      <c r="CY4257" s="1"/>
      <c r="CZ4257" s="1"/>
      <c r="DA4257" s="1"/>
      <c r="DB4257" s="1"/>
      <c r="DC4257" s="1"/>
      <c r="DD4257" s="1"/>
      <c r="DE4257" s="1"/>
      <c r="DF4257" s="1"/>
      <c r="DG4257" s="1"/>
      <c r="DH4257" s="1"/>
      <c r="DI4257" s="1"/>
      <c r="DJ4257" s="1"/>
      <c r="DK4257" s="1"/>
      <c r="DL4257" s="1"/>
      <c r="DM4257" s="1"/>
      <c r="DN4257" s="1"/>
      <c r="DO4257" s="1"/>
      <c r="DP4257" s="1"/>
      <c r="DQ4257" s="1"/>
      <c r="DR4257" s="1"/>
      <c r="DS4257" s="1"/>
      <c r="DT4257" s="1"/>
      <c r="DU4257" s="1"/>
      <c r="DV4257" s="1"/>
      <c r="DW4257" s="1"/>
      <c r="DX4257" s="1"/>
      <c r="DY4257" s="1"/>
      <c r="DZ4257" s="1"/>
      <c r="EA4257" s="1"/>
      <c r="EB4257" s="1"/>
      <c r="EC4257" s="1"/>
      <c r="ED4257" s="1"/>
      <c r="EE4257" s="1"/>
      <c r="EF4257" s="1"/>
      <c r="EG4257" s="1"/>
      <c r="EH4257" s="1"/>
      <c r="EI4257" s="1"/>
      <c r="EJ4257" s="1"/>
      <c r="EK4257" s="1"/>
      <c r="EL4257" s="1"/>
      <c r="EM4257" s="1"/>
      <c r="EN4257" s="1"/>
      <c r="EO4257" s="1"/>
      <c r="EP4257" s="1"/>
      <c r="EQ4257" s="1"/>
      <c r="ER4257" s="1"/>
      <c r="ES4257" s="1"/>
      <c r="ET4257" s="1"/>
      <c r="EU4257" s="1"/>
      <c r="EV4257" s="1"/>
      <c r="EW4257" s="1"/>
      <c r="EX4257" s="1"/>
      <c r="EY4257" s="1"/>
      <c r="EZ4257" s="1"/>
      <c r="FA4257" s="1"/>
      <c r="FB4257" s="1"/>
      <c r="FC4257" s="1"/>
      <c r="FD4257" s="1"/>
      <c r="FE4257" s="1"/>
      <c r="FF4257" s="1"/>
      <c r="FG4257" s="1"/>
      <c r="FH4257" s="1"/>
      <c r="FI4257" s="1"/>
      <c r="FJ4257" s="1"/>
      <c r="FK4257" s="1"/>
      <c r="FL4257" s="1"/>
      <c r="FM4257" s="1"/>
      <c r="FN4257" s="1"/>
      <c r="FO4257" s="1"/>
      <c r="FP4257" s="1"/>
      <c r="FQ4257" s="1"/>
      <c r="FR4257" s="1"/>
      <c r="FS4257" s="1"/>
      <c r="FT4257" s="1"/>
      <c r="FU4257" s="1"/>
      <c r="FV4257" s="1"/>
      <c r="FW4257" s="1"/>
      <c r="FX4257" s="1"/>
      <c r="FY4257" s="1"/>
      <c r="FZ4257" s="1"/>
      <c r="GA4257" s="1"/>
      <c r="GB4257" s="1"/>
      <c r="GC4257" s="1"/>
      <c r="GD4257" s="1"/>
      <c r="GE4257" s="1"/>
      <c r="GF4257" s="1"/>
      <c r="GG4257" s="1"/>
      <c r="GH4257" s="1"/>
      <c r="GI4257" s="1"/>
      <c r="GJ4257" s="1"/>
      <c r="GK4257"/>
      <c r="GL4257"/>
      <c r="GM4257"/>
      <c r="GN4257"/>
      <c r="GO4257"/>
      <c r="GP4257"/>
      <c r="GQ4257"/>
      <c r="GR4257"/>
      <c r="GS4257"/>
      <c r="GT4257"/>
      <c r="GU4257"/>
      <c r="GV4257"/>
      <c r="GW4257"/>
      <c r="GX4257"/>
      <c r="GY4257"/>
      <c r="GZ4257"/>
      <c r="HA4257"/>
      <c r="HB4257"/>
      <c r="HC4257"/>
      <c r="HD4257"/>
      <c r="HE4257"/>
    </row>
    <row r="4258" spans="4:213" s="25" customFormat="1" x14ac:dyDescent="0.25">
      <c r="D4258" s="19"/>
      <c r="E4258" s="19"/>
      <c r="F4258" s="20"/>
      <c r="G4258" s="20"/>
      <c r="H4258" s="20"/>
      <c r="I4258" s="20"/>
      <c r="J4258" s="21"/>
      <c r="K4258" s="21"/>
      <c r="L4258" s="20"/>
      <c r="M4258" s="20"/>
      <c r="N4258" s="22"/>
      <c r="O4258" s="22"/>
      <c r="P4258" s="22"/>
      <c r="Q4258" s="22"/>
      <c r="R4258" s="19"/>
      <c r="S4258" s="19"/>
      <c r="T4258" s="19"/>
      <c r="U4258" s="20"/>
      <c r="V4258" s="20"/>
      <c r="W4258" s="20"/>
      <c r="X4258" s="27"/>
      <c r="Y4258" s="253"/>
      <c r="Z4258" s="30"/>
      <c r="AA4258" s="30"/>
      <c r="AB4258" s="31"/>
      <c r="AC4258" s="31"/>
      <c r="AD4258" s="31"/>
      <c r="AE4258" s="31"/>
      <c r="AF4258" s="31"/>
      <c r="AG4258" s="241"/>
      <c r="AH4258" s="31"/>
      <c r="AI4258" s="31"/>
      <c r="AJ4258" s="31"/>
      <c r="AK4258" s="31"/>
      <c r="AL4258" s="120"/>
      <c r="AQ4258" s="26"/>
      <c r="AW4258" s="19"/>
      <c r="AX4258" s="19"/>
      <c r="AY4258" s="19"/>
      <c r="AZ4258" s="19"/>
      <c r="BA4258" s="19"/>
      <c r="BB4258" s="19"/>
      <c r="BC4258" s="1"/>
      <c r="BD4258"/>
      <c r="BE4258"/>
      <c r="BF4258" s="1"/>
      <c r="BG4258"/>
      <c r="BH4258"/>
      <c r="BI4258"/>
      <c r="BJ4258" s="1"/>
      <c r="BK4258" s="1"/>
      <c r="BL4258"/>
      <c r="BM4258" s="1"/>
      <c r="BN4258" s="1"/>
      <c r="BO4258" s="1"/>
      <c r="BP4258" s="1"/>
      <c r="BQ4258" s="1"/>
      <c r="BR4258" s="1"/>
      <c r="BS4258" s="1"/>
      <c r="BT4258" s="22"/>
      <c r="BU4258" s="1"/>
      <c r="BV4258" s="1"/>
      <c r="BW4258" s="1"/>
      <c r="BX4258" s="1"/>
      <c r="BY4258" s="1"/>
      <c r="BZ4258" s="1"/>
      <c r="CA4258" s="1"/>
      <c r="CB4258" s="1"/>
      <c r="CC4258" s="1"/>
      <c r="CD4258" s="1"/>
      <c r="CE4258" s="1"/>
      <c r="CF4258" s="1"/>
      <c r="CG4258" s="1"/>
      <c r="CH4258" s="1"/>
      <c r="CI4258" s="1"/>
      <c r="CJ4258" s="1"/>
      <c r="CK4258" s="1"/>
      <c r="CL4258" s="1"/>
      <c r="CM4258" s="1"/>
      <c r="CN4258" s="1"/>
      <c r="CO4258" s="1"/>
      <c r="CP4258" s="1"/>
      <c r="CQ4258" s="1"/>
      <c r="CR4258" s="1"/>
      <c r="CS4258" s="1"/>
      <c r="CT4258" s="1"/>
      <c r="CU4258" s="1"/>
      <c r="CV4258" s="1"/>
      <c r="CW4258" s="1"/>
      <c r="CX4258" s="1"/>
      <c r="CY4258" s="1"/>
      <c r="CZ4258" s="1"/>
      <c r="DA4258" s="1"/>
      <c r="DB4258" s="1"/>
      <c r="DC4258" s="1"/>
      <c r="DD4258" s="1"/>
      <c r="DE4258" s="1"/>
      <c r="DF4258" s="1"/>
      <c r="DG4258" s="1"/>
      <c r="DH4258" s="1"/>
      <c r="DI4258" s="1"/>
      <c r="DJ4258" s="1"/>
      <c r="DK4258" s="1"/>
      <c r="DL4258" s="1"/>
      <c r="DM4258" s="1"/>
      <c r="DN4258" s="1"/>
      <c r="DO4258" s="1"/>
      <c r="DP4258" s="1"/>
      <c r="DQ4258" s="1"/>
      <c r="DR4258" s="1"/>
      <c r="DS4258" s="1"/>
      <c r="DT4258" s="1"/>
      <c r="DU4258" s="1"/>
      <c r="DV4258" s="1"/>
      <c r="DW4258" s="1"/>
      <c r="DX4258" s="1"/>
      <c r="DY4258" s="1"/>
      <c r="DZ4258" s="1"/>
      <c r="EA4258" s="1"/>
      <c r="EB4258" s="1"/>
      <c r="EC4258" s="1"/>
      <c r="ED4258" s="1"/>
      <c r="EE4258" s="1"/>
      <c r="EF4258" s="1"/>
      <c r="EG4258" s="1"/>
      <c r="EH4258" s="1"/>
      <c r="EI4258" s="1"/>
      <c r="EJ4258" s="1"/>
      <c r="EK4258" s="1"/>
      <c r="EL4258" s="1"/>
      <c r="EM4258" s="1"/>
      <c r="EN4258" s="1"/>
      <c r="EO4258" s="1"/>
      <c r="EP4258" s="1"/>
      <c r="EQ4258" s="1"/>
      <c r="ER4258" s="1"/>
      <c r="ES4258" s="1"/>
      <c r="ET4258" s="1"/>
      <c r="EU4258" s="1"/>
      <c r="EV4258" s="1"/>
      <c r="EW4258" s="1"/>
      <c r="EX4258" s="1"/>
      <c r="EY4258" s="1"/>
      <c r="EZ4258" s="1"/>
      <c r="FA4258" s="1"/>
      <c r="FB4258" s="1"/>
      <c r="FC4258" s="1"/>
      <c r="FD4258" s="1"/>
      <c r="FE4258" s="1"/>
      <c r="FF4258" s="1"/>
      <c r="FG4258" s="1"/>
      <c r="FH4258" s="1"/>
      <c r="FI4258" s="1"/>
      <c r="FJ4258" s="1"/>
      <c r="FK4258" s="1"/>
      <c r="FL4258" s="1"/>
      <c r="FM4258" s="1"/>
      <c r="FN4258" s="1"/>
      <c r="FO4258" s="1"/>
      <c r="FP4258" s="1"/>
      <c r="FQ4258" s="1"/>
      <c r="FR4258" s="1"/>
      <c r="FS4258" s="1"/>
      <c r="FT4258" s="1"/>
      <c r="FU4258" s="1"/>
      <c r="FV4258" s="1"/>
      <c r="FW4258" s="1"/>
      <c r="FX4258" s="1"/>
      <c r="FY4258" s="1"/>
      <c r="FZ4258" s="1"/>
      <c r="GA4258" s="1"/>
      <c r="GB4258" s="1"/>
      <c r="GC4258" s="1"/>
      <c r="GD4258" s="1"/>
      <c r="GE4258" s="1"/>
      <c r="GF4258" s="1"/>
      <c r="GG4258" s="1"/>
      <c r="GH4258" s="1"/>
      <c r="GI4258" s="1"/>
      <c r="GJ4258" s="1"/>
      <c r="GK4258"/>
      <c r="GL4258"/>
      <c r="GM4258"/>
      <c r="GN4258"/>
      <c r="GO4258"/>
      <c r="GP4258"/>
      <c r="GQ4258"/>
      <c r="GR4258"/>
      <c r="GS4258"/>
      <c r="GT4258"/>
      <c r="GU4258"/>
      <c r="GV4258"/>
      <c r="GW4258"/>
      <c r="GX4258"/>
      <c r="GY4258"/>
      <c r="GZ4258"/>
      <c r="HA4258"/>
      <c r="HB4258"/>
      <c r="HC4258"/>
      <c r="HD4258"/>
      <c r="HE4258"/>
    </row>
    <row r="4259" spans="4:213" s="25" customFormat="1" x14ac:dyDescent="0.25">
      <c r="D4259" s="19"/>
      <c r="E4259" s="19"/>
      <c r="F4259" s="20"/>
      <c r="G4259" s="20"/>
      <c r="H4259" s="20"/>
      <c r="I4259" s="20"/>
      <c r="J4259" s="21"/>
      <c r="K4259" s="21"/>
      <c r="L4259" s="20"/>
      <c r="M4259" s="20"/>
      <c r="N4259" s="22"/>
      <c r="O4259" s="22"/>
      <c r="P4259" s="22"/>
      <c r="Q4259" s="22"/>
      <c r="R4259" s="19"/>
      <c r="S4259" s="19"/>
      <c r="T4259" s="19"/>
      <c r="U4259" s="20"/>
      <c r="V4259" s="20"/>
      <c r="W4259" s="20"/>
      <c r="X4259" s="27"/>
      <c r="Y4259" s="253"/>
      <c r="Z4259" s="30"/>
      <c r="AA4259" s="30"/>
      <c r="AB4259" s="31"/>
      <c r="AC4259" s="31"/>
      <c r="AD4259" s="31"/>
      <c r="AE4259" s="31"/>
      <c r="AF4259" s="31"/>
      <c r="AG4259" s="241"/>
      <c r="AH4259" s="31"/>
      <c r="AI4259" s="31"/>
      <c r="AJ4259" s="31"/>
      <c r="AK4259" s="31"/>
      <c r="AL4259" s="120"/>
      <c r="AQ4259" s="26"/>
      <c r="AW4259" s="19"/>
      <c r="AX4259" s="19"/>
      <c r="AY4259" s="19"/>
      <c r="AZ4259" s="19"/>
      <c r="BA4259" s="19"/>
      <c r="BB4259" s="19"/>
      <c r="BC4259" s="1"/>
      <c r="BD4259"/>
      <c r="BE4259"/>
      <c r="BF4259" s="1"/>
      <c r="BG4259"/>
      <c r="BH4259"/>
      <c r="BI4259"/>
      <c r="BJ4259" s="1"/>
      <c r="BK4259" s="1"/>
      <c r="BL4259"/>
      <c r="BM4259" s="1"/>
      <c r="BN4259" s="1"/>
      <c r="BO4259" s="1"/>
      <c r="BP4259" s="1"/>
      <c r="BQ4259" s="1"/>
      <c r="BR4259" s="1"/>
      <c r="BS4259" s="1"/>
      <c r="BT4259" s="22"/>
      <c r="BU4259" s="1"/>
      <c r="BV4259" s="1"/>
      <c r="BW4259" s="1"/>
      <c r="BX4259" s="1"/>
      <c r="BY4259" s="1"/>
      <c r="BZ4259" s="1"/>
      <c r="CA4259" s="1"/>
      <c r="CB4259" s="1"/>
      <c r="CC4259" s="1"/>
      <c r="CD4259" s="1"/>
      <c r="CE4259" s="1"/>
      <c r="CF4259" s="1"/>
      <c r="CG4259" s="1"/>
      <c r="CH4259" s="1"/>
      <c r="CI4259" s="1"/>
      <c r="CJ4259" s="1"/>
      <c r="CK4259" s="1"/>
      <c r="CL4259" s="1"/>
      <c r="CM4259" s="1"/>
      <c r="CN4259" s="1"/>
      <c r="CO4259" s="1"/>
      <c r="CP4259" s="1"/>
      <c r="CQ4259" s="1"/>
      <c r="CR4259" s="1"/>
      <c r="CS4259" s="1"/>
      <c r="CT4259" s="1"/>
      <c r="CU4259" s="1"/>
      <c r="CV4259" s="1"/>
      <c r="CW4259" s="1"/>
      <c r="CX4259" s="1"/>
      <c r="CY4259" s="1"/>
      <c r="CZ4259" s="1"/>
      <c r="DA4259" s="1"/>
      <c r="DB4259" s="1"/>
      <c r="DC4259" s="1"/>
      <c r="DD4259" s="1"/>
      <c r="DE4259" s="1"/>
      <c r="DF4259" s="1"/>
      <c r="DG4259" s="1"/>
      <c r="DH4259" s="1"/>
      <c r="DI4259" s="1"/>
      <c r="DJ4259" s="1"/>
      <c r="DK4259" s="1"/>
      <c r="DL4259" s="1"/>
      <c r="DM4259" s="1"/>
      <c r="DN4259" s="1"/>
      <c r="DO4259" s="1"/>
      <c r="DP4259" s="1"/>
      <c r="DQ4259" s="1"/>
      <c r="DR4259" s="1"/>
      <c r="DS4259" s="1"/>
      <c r="DT4259" s="1"/>
      <c r="DU4259" s="1"/>
      <c r="DV4259" s="1"/>
      <c r="DW4259" s="1"/>
      <c r="DX4259" s="1"/>
      <c r="DY4259" s="1"/>
      <c r="DZ4259" s="1"/>
      <c r="EA4259" s="1"/>
      <c r="EB4259" s="1"/>
      <c r="EC4259" s="1"/>
      <c r="ED4259" s="1"/>
      <c r="EE4259" s="1"/>
      <c r="EF4259" s="1"/>
      <c r="EG4259" s="1"/>
      <c r="EH4259" s="1"/>
      <c r="EI4259" s="1"/>
      <c r="EJ4259" s="1"/>
      <c r="EK4259" s="1"/>
      <c r="EL4259" s="1"/>
      <c r="EM4259" s="1"/>
      <c r="EN4259" s="1"/>
      <c r="EO4259" s="1"/>
      <c r="EP4259" s="1"/>
      <c r="EQ4259" s="1"/>
      <c r="ER4259" s="1"/>
      <c r="ES4259" s="1"/>
      <c r="ET4259" s="1"/>
      <c r="EU4259" s="1"/>
      <c r="EV4259" s="1"/>
      <c r="EW4259" s="1"/>
      <c r="EX4259" s="1"/>
      <c r="EY4259" s="1"/>
      <c r="EZ4259" s="1"/>
      <c r="FA4259" s="1"/>
      <c r="FB4259" s="1"/>
      <c r="FC4259" s="1"/>
      <c r="FD4259" s="1"/>
      <c r="FE4259" s="1"/>
      <c r="FF4259" s="1"/>
      <c r="FG4259" s="1"/>
      <c r="FH4259" s="1"/>
      <c r="FI4259" s="1"/>
      <c r="FJ4259" s="1"/>
      <c r="FK4259" s="1"/>
      <c r="FL4259" s="1"/>
      <c r="FM4259" s="1"/>
      <c r="FN4259" s="1"/>
      <c r="FO4259" s="1"/>
      <c r="FP4259" s="1"/>
      <c r="FQ4259" s="1"/>
      <c r="FR4259" s="1"/>
      <c r="FS4259" s="1"/>
      <c r="FT4259" s="1"/>
      <c r="FU4259" s="1"/>
      <c r="FV4259" s="1"/>
      <c r="FW4259" s="1"/>
      <c r="FX4259" s="1"/>
      <c r="FY4259" s="1"/>
      <c r="FZ4259" s="1"/>
      <c r="GA4259" s="1"/>
      <c r="GB4259" s="1"/>
      <c r="GC4259" s="1"/>
      <c r="GD4259" s="1"/>
      <c r="GE4259" s="1"/>
      <c r="GF4259" s="1"/>
      <c r="GG4259" s="1"/>
      <c r="GH4259" s="1"/>
      <c r="GI4259" s="1"/>
      <c r="GJ4259" s="1"/>
      <c r="GK4259"/>
      <c r="GL4259"/>
      <c r="GM4259"/>
      <c r="GN4259"/>
      <c r="GO4259"/>
      <c r="GP4259"/>
      <c r="GQ4259"/>
      <c r="GR4259"/>
      <c r="GS4259"/>
      <c r="GT4259"/>
      <c r="GU4259"/>
      <c r="GV4259"/>
      <c r="GW4259"/>
      <c r="GX4259"/>
      <c r="GY4259"/>
      <c r="GZ4259"/>
      <c r="HA4259"/>
      <c r="HB4259"/>
      <c r="HC4259"/>
      <c r="HD4259"/>
      <c r="HE4259"/>
    </row>
    <row r="4260" spans="4:213" s="25" customFormat="1" x14ac:dyDescent="0.25">
      <c r="D4260" s="19"/>
      <c r="E4260" s="19"/>
      <c r="F4260" s="20"/>
      <c r="G4260" s="20"/>
      <c r="H4260" s="20"/>
      <c r="I4260" s="20"/>
      <c r="J4260" s="21"/>
      <c r="K4260" s="21"/>
      <c r="L4260" s="20"/>
      <c r="M4260" s="20"/>
      <c r="N4260" s="22"/>
      <c r="O4260" s="22"/>
      <c r="P4260" s="22"/>
      <c r="Q4260" s="22"/>
      <c r="R4260" s="19"/>
      <c r="S4260" s="19"/>
      <c r="T4260" s="19"/>
      <c r="U4260" s="20"/>
      <c r="V4260" s="20"/>
      <c r="W4260" s="20"/>
      <c r="X4260" s="27"/>
      <c r="Y4260" s="253"/>
      <c r="Z4260" s="30"/>
      <c r="AA4260" s="30"/>
      <c r="AB4260" s="31"/>
      <c r="AC4260" s="31"/>
      <c r="AD4260" s="31"/>
      <c r="AE4260" s="31"/>
      <c r="AF4260" s="31"/>
      <c r="AG4260" s="241"/>
      <c r="AH4260" s="31"/>
      <c r="AI4260" s="31"/>
      <c r="AJ4260" s="31"/>
      <c r="AK4260" s="31"/>
      <c r="AL4260" s="120"/>
      <c r="AQ4260" s="26"/>
      <c r="AW4260" s="19"/>
      <c r="AX4260" s="19"/>
      <c r="AY4260" s="19"/>
      <c r="AZ4260" s="19"/>
      <c r="BA4260" s="19"/>
      <c r="BB4260" s="19"/>
      <c r="BC4260" s="1"/>
      <c r="BD4260"/>
      <c r="BE4260"/>
      <c r="BF4260" s="1"/>
      <c r="BG4260"/>
      <c r="BH4260"/>
      <c r="BI4260"/>
      <c r="BJ4260" s="1"/>
      <c r="BK4260" s="1"/>
      <c r="BL4260"/>
      <c r="BM4260" s="1"/>
      <c r="BN4260" s="1"/>
      <c r="BO4260" s="1"/>
      <c r="BP4260" s="1"/>
      <c r="BQ4260" s="1"/>
      <c r="BR4260" s="1"/>
      <c r="BS4260" s="1"/>
      <c r="BT4260" s="22"/>
      <c r="BU4260" s="1"/>
      <c r="BV4260" s="1"/>
      <c r="BW4260" s="1"/>
      <c r="BX4260" s="1"/>
      <c r="BY4260" s="1"/>
      <c r="BZ4260" s="1"/>
      <c r="CA4260" s="1"/>
      <c r="CB4260" s="1"/>
      <c r="CC4260" s="1"/>
      <c r="CD4260" s="1"/>
      <c r="CE4260" s="1"/>
      <c r="CF4260" s="1"/>
      <c r="CG4260" s="1"/>
      <c r="CH4260" s="1"/>
      <c r="CI4260" s="1"/>
      <c r="CJ4260" s="1"/>
      <c r="CK4260" s="1"/>
      <c r="CL4260" s="1"/>
      <c r="CM4260" s="1"/>
      <c r="CN4260" s="1"/>
      <c r="CO4260" s="1"/>
      <c r="CP4260" s="1"/>
      <c r="CQ4260" s="1"/>
      <c r="CR4260" s="1"/>
      <c r="CS4260" s="1"/>
      <c r="CT4260" s="1"/>
      <c r="CU4260" s="1"/>
      <c r="CV4260" s="1"/>
      <c r="CW4260" s="1"/>
      <c r="CX4260" s="1"/>
      <c r="CY4260" s="1"/>
      <c r="CZ4260" s="1"/>
      <c r="DA4260" s="1"/>
      <c r="DB4260" s="1"/>
      <c r="DC4260" s="1"/>
      <c r="DD4260" s="1"/>
      <c r="DE4260" s="1"/>
      <c r="DF4260" s="1"/>
      <c r="DG4260" s="1"/>
      <c r="DH4260" s="1"/>
      <c r="DI4260" s="1"/>
      <c r="DJ4260" s="1"/>
      <c r="DK4260" s="1"/>
      <c r="DL4260" s="1"/>
      <c r="DM4260" s="1"/>
      <c r="DN4260" s="1"/>
      <c r="DO4260" s="1"/>
      <c r="DP4260" s="1"/>
      <c r="DQ4260" s="1"/>
      <c r="DR4260" s="1"/>
      <c r="DS4260" s="1"/>
      <c r="DT4260" s="1"/>
      <c r="DU4260" s="1"/>
      <c r="DV4260" s="1"/>
      <c r="DW4260" s="1"/>
      <c r="DX4260" s="1"/>
      <c r="DY4260" s="1"/>
      <c r="DZ4260" s="1"/>
      <c r="EA4260" s="1"/>
      <c r="EB4260" s="1"/>
      <c r="EC4260" s="1"/>
      <c r="ED4260" s="1"/>
      <c r="EE4260" s="1"/>
      <c r="EF4260" s="1"/>
      <c r="EG4260" s="1"/>
      <c r="EH4260" s="1"/>
      <c r="EI4260" s="1"/>
      <c r="EJ4260" s="1"/>
      <c r="EK4260" s="1"/>
      <c r="EL4260" s="1"/>
      <c r="EM4260" s="1"/>
      <c r="EN4260" s="1"/>
      <c r="EO4260" s="1"/>
      <c r="EP4260" s="1"/>
      <c r="EQ4260" s="1"/>
      <c r="ER4260" s="1"/>
      <c r="ES4260" s="1"/>
      <c r="ET4260" s="1"/>
      <c r="EU4260" s="1"/>
      <c r="EV4260" s="1"/>
      <c r="EW4260" s="1"/>
      <c r="EX4260" s="1"/>
      <c r="EY4260" s="1"/>
      <c r="EZ4260" s="1"/>
      <c r="FA4260" s="1"/>
      <c r="FB4260" s="1"/>
      <c r="FC4260" s="1"/>
      <c r="FD4260" s="1"/>
      <c r="FE4260" s="1"/>
      <c r="FF4260" s="1"/>
      <c r="FG4260" s="1"/>
      <c r="FH4260" s="1"/>
      <c r="FI4260" s="1"/>
      <c r="FJ4260" s="1"/>
      <c r="FK4260" s="1"/>
      <c r="FL4260" s="1"/>
      <c r="FM4260" s="1"/>
      <c r="FN4260" s="1"/>
      <c r="FO4260" s="1"/>
      <c r="FP4260" s="1"/>
      <c r="FQ4260" s="1"/>
      <c r="FR4260" s="1"/>
      <c r="FS4260" s="1"/>
      <c r="FT4260" s="1"/>
      <c r="FU4260" s="1"/>
      <c r="FV4260" s="1"/>
      <c r="FW4260" s="1"/>
      <c r="FX4260" s="1"/>
      <c r="FY4260" s="1"/>
      <c r="FZ4260" s="1"/>
      <c r="GA4260" s="1"/>
      <c r="GB4260" s="1"/>
      <c r="GC4260" s="1"/>
      <c r="GD4260" s="1"/>
      <c r="GE4260" s="1"/>
      <c r="GF4260" s="1"/>
      <c r="GG4260" s="1"/>
      <c r="GH4260" s="1"/>
      <c r="GI4260" s="1"/>
      <c r="GJ4260" s="1"/>
      <c r="GK4260"/>
      <c r="GL4260"/>
      <c r="GM4260"/>
      <c r="GN4260"/>
      <c r="GO4260"/>
      <c r="GP4260"/>
      <c r="GQ4260"/>
      <c r="GR4260"/>
      <c r="GS4260"/>
      <c r="GT4260"/>
      <c r="GU4260"/>
      <c r="GV4260"/>
      <c r="GW4260"/>
      <c r="GX4260"/>
      <c r="GY4260"/>
      <c r="GZ4260"/>
      <c r="HA4260"/>
      <c r="HB4260"/>
      <c r="HC4260"/>
      <c r="HD4260"/>
      <c r="HE4260"/>
    </row>
    <row r="4261" spans="4:213" s="25" customFormat="1" x14ac:dyDescent="0.25">
      <c r="D4261" s="19"/>
      <c r="E4261" s="19"/>
      <c r="F4261" s="20"/>
      <c r="G4261" s="20"/>
      <c r="H4261" s="20"/>
      <c r="I4261" s="20"/>
      <c r="J4261" s="21"/>
      <c r="K4261" s="21"/>
      <c r="L4261" s="20"/>
      <c r="M4261" s="20"/>
      <c r="N4261" s="22"/>
      <c r="O4261" s="22"/>
      <c r="P4261" s="22"/>
      <c r="Q4261" s="22"/>
      <c r="R4261" s="19"/>
      <c r="S4261" s="19"/>
      <c r="T4261" s="19"/>
      <c r="U4261" s="20"/>
      <c r="V4261" s="20"/>
      <c r="W4261" s="20"/>
      <c r="X4261" s="27"/>
      <c r="Y4261" s="253"/>
      <c r="Z4261" s="30"/>
      <c r="AA4261" s="30"/>
      <c r="AB4261" s="31"/>
      <c r="AC4261" s="31"/>
      <c r="AD4261" s="31"/>
      <c r="AE4261" s="31"/>
      <c r="AF4261" s="31"/>
      <c r="AG4261" s="241"/>
      <c r="AH4261" s="31"/>
      <c r="AI4261" s="31"/>
      <c r="AJ4261" s="31"/>
      <c r="AK4261" s="31"/>
      <c r="AL4261" s="120"/>
      <c r="AQ4261" s="26"/>
      <c r="AW4261" s="19"/>
      <c r="AX4261" s="19"/>
      <c r="AY4261" s="19"/>
      <c r="AZ4261" s="19"/>
      <c r="BA4261" s="19"/>
      <c r="BB4261" s="19"/>
      <c r="BC4261" s="1"/>
      <c r="BD4261"/>
      <c r="BE4261"/>
      <c r="BF4261" s="1"/>
      <c r="BG4261"/>
      <c r="BH4261"/>
      <c r="BI4261"/>
      <c r="BJ4261" s="1"/>
      <c r="BK4261" s="1"/>
      <c r="BL4261"/>
      <c r="BM4261" s="1"/>
      <c r="BN4261" s="1"/>
      <c r="BO4261" s="1"/>
      <c r="BP4261" s="1"/>
      <c r="BQ4261" s="1"/>
      <c r="BR4261" s="1"/>
      <c r="BS4261" s="1"/>
      <c r="BT4261" s="22"/>
      <c r="BU4261" s="1"/>
      <c r="BV4261" s="1"/>
      <c r="BW4261" s="1"/>
      <c r="BX4261" s="1"/>
      <c r="BY4261" s="1"/>
      <c r="BZ4261" s="1"/>
      <c r="CA4261" s="1"/>
      <c r="CB4261" s="1"/>
      <c r="CC4261" s="1"/>
      <c r="CD4261" s="1"/>
      <c r="CE4261" s="1"/>
      <c r="CF4261" s="1"/>
      <c r="CG4261" s="1"/>
      <c r="CH4261" s="1"/>
      <c r="CI4261" s="1"/>
      <c r="CJ4261" s="1"/>
      <c r="CK4261" s="1"/>
      <c r="CL4261" s="1"/>
      <c r="CM4261" s="1"/>
      <c r="CN4261" s="1"/>
      <c r="CO4261" s="1"/>
      <c r="CP4261" s="1"/>
      <c r="CQ4261" s="1"/>
      <c r="CR4261" s="1"/>
      <c r="CS4261" s="1"/>
      <c r="CT4261" s="1"/>
      <c r="CU4261" s="1"/>
      <c r="CV4261" s="1"/>
      <c r="CW4261" s="1"/>
      <c r="CX4261" s="1"/>
      <c r="CY4261" s="1"/>
      <c r="CZ4261" s="1"/>
      <c r="DA4261" s="1"/>
      <c r="DB4261" s="1"/>
      <c r="DC4261" s="1"/>
      <c r="DD4261" s="1"/>
      <c r="DE4261" s="1"/>
      <c r="DF4261" s="1"/>
      <c r="DG4261" s="1"/>
      <c r="DH4261" s="1"/>
      <c r="DI4261" s="1"/>
      <c r="DJ4261" s="1"/>
      <c r="DK4261" s="1"/>
      <c r="DL4261" s="1"/>
      <c r="DM4261" s="1"/>
      <c r="DN4261" s="1"/>
      <c r="DO4261" s="1"/>
      <c r="DP4261" s="1"/>
      <c r="DQ4261" s="1"/>
      <c r="DR4261" s="1"/>
      <c r="DS4261" s="1"/>
      <c r="DT4261" s="1"/>
      <c r="DU4261" s="1"/>
      <c r="DV4261" s="1"/>
      <c r="DW4261" s="1"/>
      <c r="DX4261" s="1"/>
      <c r="DY4261" s="1"/>
      <c r="DZ4261" s="1"/>
      <c r="EA4261" s="1"/>
      <c r="EB4261" s="1"/>
      <c r="EC4261" s="1"/>
      <c r="ED4261" s="1"/>
      <c r="EE4261" s="1"/>
      <c r="EF4261" s="1"/>
      <c r="EG4261" s="1"/>
      <c r="EH4261" s="1"/>
      <c r="EI4261" s="1"/>
      <c r="EJ4261" s="1"/>
      <c r="EK4261" s="1"/>
      <c r="EL4261" s="1"/>
      <c r="EM4261" s="1"/>
      <c r="EN4261" s="1"/>
      <c r="EO4261" s="1"/>
      <c r="EP4261" s="1"/>
      <c r="EQ4261" s="1"/>
      <c r="ER4261" s="1"/>
      <c r="ES4261" s="1"/>
      <c r="ET4261" s="1"/>
      <c r="EU4261" s="1"/>
      <c r="EV4261" s="1"/>
      <c r="EW4261" s="1"/>
      <c r="EX4261" s="1"/>
      <c r="EY4261" s="1"/>
      <c r="EZ4261" s="1"/>
      <c r="FA4261" s="1"/>
      <c r="FB4261" s="1"/>
      <c r="FC4261" s="1"/>
      <c r="FD4261" s="1"/>
      <c r="FE4261" s="1"/>
      <c r="FF4261" s="1"/>
      <c r="FG4261" s="1"/>
      <c r="FH4261" s="1"/>
      <c r="FI4261" s="1"/>
      <c r="FJ4261" s="1"/>
      <c r="FK4261" s="1"/>
      <c r="FL4261" s="1"/>
      <c r="FM4261" s="1"/>
      <c r="FN4261" s="1"/>
      <c r="FO4261" s="1"/>
      <c r="FP4261" s="1"/>
      <c r="FQ4261" s="1"/>
      <c r="FR4261" s="1"/>
      <c r="FS4261" s="1"/>
      <c r="FT4261" s="1"/>
      <c r="FU4261" s="1"/>
      <c r="FV4261" s="1"/>
      <c r="FW4261" s="1"/>
      <c r="FX4261" s="1"/>
      <c r="FY4261" s="1"/>
      <c r="FZ4261" s="1"/>
      <c r="GA4261" s="1"/>
      <c r="GB4261" s="1"/>
      <c r="GC4261" s="1"/>
      <c r="GD4261" s="1"/>
      <c r="GE4261" s="1"/>
      <c r="GF4261" s="1"/>
      <c r="GG4261" s="1"/>
      <c r="GH4261" s="1"/>
      <c r="GI4261" s="1"/>
      <c r="GJ4261" s="1"/>
      <c r="GK4261"/>
      <c r="GL4261"/>
      <c r="GM4261"/>
      <c r="GN4261"/>
      <c r="GO4261"/>
      <c r="GP4261"/>
      <c r="GQ4261"/>
      <c r="GR4261"/>
      <c r="GS4261"/>
      <c r="GT4261"/>
      <c r="GU4261"/>
      <c r="GV4261"/>
      <c r="GW4261"/>
      <c r="GX4261"/>
      <c r="GY4261"/>
      <c r="GZ4261"/>
      <c r="HA4261"/>
      <c r="HB4261"/>
      <c r="HC4261"/>
      <c r="HD4261"/>
      <c r="HE4261"/>
    </row>
    <row r="4262" spans="4:213" s="25" customFormat="1" x14ac:dyDescent="0.25">
      <c r="D4262" s="19"/>
      <c r="E4262" s="19"/>
      <c r="F4262" s="20"/>
      <c r="G4262" s="20"/>
      <c r="H4262" s="20"/>
      <c r="I4262" s="20"/>
      <c r="J4262" s="21"/>
      <c r="K4262" s="21"/>
      <c r="L4262" s="20"/>
      <c r="M4262" s="20"/>
      <c r="N4262" s="22"/>
      <c r="O4262" s="22"/>
      <c r="P4262" s="22"/>
      <c r="Q4262" s="22"/>
      <c r="R4262" s="19"/>
      <c r="S4262" s="19"/>
      <c r="T4262" s="19"/>
      <c r="U4262" s="20"/>
      <c r="V4262" s="20"/>
      <c r="W4262" s="20"/>
      <c r="X4262" s="27"/>
      <c r="Y4262" s="253"/>
      <c r="Z4262" s="30"/>
      <c r="AA4262" s="30"/>
      <c r="AB4262" s="31"/>
      <c r="AC4262" s="31"/>
      <c r="AD4262" s="31"/>
      <c r="AE4262" s="31"/>
      <c r="AF4262" s="31"/>
      <c r="AG4262" s="241"/>
      <c r="AH4262" s="31"/>
      <c r="AI4262" s="31"/>
      <c r="AJ4262" s="31"/>
      <c r="AK4262" s="31"/>
      <c r="AL4262" s="120"/>
      <c r="AQ4262" s="26"/>
      <c r="AW4262" s="19"/>
      <c r="AX4262" s="19"/>
      <c r="AY4262" s="19"/>
      <c r="AZ4262" s="19"/>
      <c r="BA4262" s="19"/>
      <c r="BB4262" s="19"/>
      <c r="BC4262" s="1"/>
      <c r="BD4262"/>
      <c r="BE4262"/>
      <c r="BF4262" s="1"/>
      <c r="BG4262"/>
      <c r="BH4262"/>
      <c r="BI4262"/>
      <c r="BJ4262" s="1"/>
      <c r="BK4262" s="1"/>
      <c r="BL4262"/>
      <c r="BM4262" s="1"/>
      <c r="BN4262" s="1"/>
      <c r="BO4262" s="1"/>
      <c r="BP4262" s="1"/>
      <c r="BQ4262" s="1"/>
      <c r="BR4262" s="1"/>
      <c r="BS4262" s="1"/>
      <c r="BT4262" s="22"/>
      <c r="BU4262" s="1"/>
      <c r="BV4262" s="1"/>
      <c r="BW4262" s="1"/>
      <c r="BX4262" s="1"/>
      <c r="BY4262" s="1"/>
      <c r="BZ4262" s="1"/>
      <c r="CA4262" s="1"/>
      <c r="CB4262" s="1"/>
      <c r="CC4262" s="1"/>
      <c r="CD4262" s="1"/>
      <c r="CE4262" s="1"/>
      <c r="CF4262" s="1"/>
      <c r="CG4262" s="1"/>
      <c r="CH4262" s="1"/>
      <c r="CI4262" s="1"/>
      <c r="CJ4262" s="1"/>
      <c r="CK4262" s="1"/>
      <c r="CL4262" s="1"/>
      <c r="CM4262" s="1"/>
      <c r="CN4262" s="1"/>
      <c r="CO4262" s="1"/>
      <c r="CP4262" s="1"/>
      <c r="CQ4262" s="1"/>
      <c r="CR4262" s="1"/>
      <c r="CS4262" s="1"/>
      <c r="CT4262" s="1"/>
      <c r="CU4262" s="1"/>
      <c r="CV4262" s="1"/>
      <c r="CW4262" s="1"/>
      <c r="CX4262" s="1"/>
      <c r="CY4262" s="1"/>
      <c r="CZ4262" s="1"/>
      <c r="DA4262" s="1"/>
      <c r="DB4262" s="1"/>
      <c r="DC4262" s="1"/>
      <c r="DD4262" s="1"/>
      <c r="DE4262" s="1"/>
      <c r="DF4262" s="1"/>
      <c r="DG4262" s="1"/>
      <c r="DH4262" s="1"/>
      <c r="DI4262" s="1"/>
      <c r="DJ4262" s="1"/>
      <c r="DK4262" s="1"/>
      <c r="DL4262" s="1"/>
      <c r="DM4262" s="1"/>
      <c r="DN4262" s="1"/>
      <c r="DO4262" s="1"/>
      <c r="DP4262" s="1"/>
      <c r="DQ4262" s="1"/>
      <c r="DR4262" s="1"/>
      <c r="DS4262" s="1"/>
      <c r="DT4262" s="1"/>
      <c r="DU4262" s="1"/>
      <c r="DV4262" s="1"/>
      <c r="DW4262" s="1"/>
      <c r="DX4262" s="1"/>
      <c r="DY4262" s="1"/>
      <c r="DZ4262" s="1"/>
      <c r="EA4262" s="1"/>
      <c r="EB4262" s="1"/>
      <c r="EC4262" s="1"/>
      <c r="ED4262" s="1"/>
      <c r="EE4262" s="1"/>
      <c r="EF4262" s="1"/>
      <c r="EG4262" s="1"/>
      <c r="EH4262" s="1"/>
      <c r="EI4262" s="1"/>
      <c r="EJ4262" s="1"/>
      <c r="EK4262" s="1"/>
      <c r="EL4262" s="1"/>
      <c r="EM4262" s="1"/>
      <c r="EN4262" s="1"/>
      <c r="EO4262" s="1"/>
      <c r="EP4262" s="1"/>
      <c r="EQ4262" s="1"/>
      <c r="ER4262" s="1"/>
      <c r="ES4262" s="1"/>
      <c r="ET4262" s="1"/>
      <c r="EU4262" s="1"/>
      <c r="EV4262" s="1"/>
      <c r="EW4262" s="1"/>
      <c r="EX4262" s="1"/>
      <c r="EY4262" s="1"/>
      <c r="EZ4262" s="1"/>
      <c r="FA4262" s="1"/>
      <c r="FB4262" s="1"/>
      <c r="FC4262" s="1"/>
      <c r="FD4262" s="1"/>
      <c r="FE4262" s="1"/>
      <c r="FF4262" s="1"/>
      <c r="FG4262" s="1"/>
      <c r="FH4262" s="1"/>
      <c r="FI4262" s="1"/>
      <c r="FJ4262" s="1"/>
      <c r="FK4262" s="1"/>
      <c r="FL4262" s="1"/>
      <c r="FM4262" s="1"/>
      <c r="FN4262" s="1"/>
      <c r="FO4262" s="1"/>
      <c r="FP4262" s="1"/>
      <c r="FQ4262" s="1"/>
      <c r="FR4262" s="1"/>
      <c r="FS4262" s="1"/>
      <c r="FT4262" s="1"/>
      <c r="FU4262" s="1"/>
      <c r="FV4262" s="1"/>
      <c r="FW4262" s="1"/>
      <c r="FX4262" s="1"/>
      <c r="FY4262" s="1"/>
      <c r="FZ4262" s="1"/>
      <c r="GA4262" s="1"/>
      <c r="GB4262" s="1"/>
      <c r="GC4262" s="1"/>
      <c r="GD4262" s="1"/>
      <c r="GE4262" s="1"/>
      <c r="GF4262" s="1"/>
      <c r="GG4262" s="1"/>
      <c r="GH4262" s="1"/>
      <c r="GI4262" s="1"/>
      <c r="GJ4262" s="1"/>
      <c r="GK4262"/>
      <c r="GL4262"/>
      <c r="GM4262"/>
      <c r="GN4262"/>
      <c r="GO4262"/>
      <c r="GP4262"/>
      <c r="GQ4262"/>
      <c r="GR4262"/>
      <c r="GS4262"/>
      <c r="GT4262"/>
      <c r="GU4262"/>
      <c r="GV4262"/>
      <c r="GW4262"/>
      <c r="GX4262"/>
      <c r="GY4262"/>
      <c r="GZ4262"/>
      <c r="HA4262"/>
      <c r="HB4262"/>
      <c r="HC4262"/>
      <c r="HD4262"/>
      <c r="HE4262"/>
    </row>
    <row r="4263" spans="4:213" s="25" customFormat="1" x14ac:dyDescent="0.25">
      <c r="D4263" s="19"/>
      <c r="E4263" s="19"/>
      <c r="F4263" s="20"/>
      <c r="G4263" s="20"/>
      <c r="H4263" s="20"/>
      <c r="I4263" s="20"/>
      <c r="J4263" s="21"/>
      <c r="K4263" s="21"/>
      <c r="L4263" s="20"/>
      <c r="M4263" s="20"/>
      <c r="N4263" s="22"/>
      <c r="O4263" s="22"/>
      <c r="P4263" s="22"/>
      <c r="Q4263" s="22"/>
      <c r="R4263" s="19"/>
      <c r="S4263" s="19"/>
      <c r="T4263" s="19"/>
      <c r="U4263" s="20"/>
      <c r="V4263" s="20"/>
      <c r="W4263" s="20"/>
      <c r="X4263" s="27"/>
      <c r="Y4263" s="253"/>
      <c r="Z4263" s="30"/>
      <c r="AA4263" s="30"/>
      <c r="AB4263" s="31"/>
      <c r="AC4263" s="31"/>
      <c r="AD4263" s="31"/>
      <c r="AE4263" s="31"/>
      <c r="AF4263" s="31"/>
      <c r="AG4263" s="241"/>
      <c r="AH4263" s="31"/>
      <c r="AI4263" s="31"/>
      <c r="AJ4263" s="31"/>
      <c r="AK4263" s="31"/>
      <c r="AL4263" s="120"/>
      <c r="AQ4263" s="26"/>
      <c r="AW4263" s="19"/>
      <c r="AX4263" s="19"/>
      <c r="AY4263" s="19"/>
      <c r="AZ4263" s="19"/>
      <c r="BA4263" s="19"/>
      <c r="BB4263" s="19"/>
      <c r="BC4263" s="1"/>
      <c r="BD4263"/>
      <c r="BE4263"/>
      <c r="BF4263" s="1"/>
      <c r="BG4263"/>
      <c r="BH4263"/>
      <c r="BI4263"/>
      <c r="BJ4263" s="1"/>
      <c r="BK4263" s="1"/>
      <c r="BL4263"/>
      <c r="BM4263" s="1"/>
      <c r="BN4263" s="1"/>
      <c r="BO4263" s="1"/>
      <c r="BP4263" s="1"/>
      <c r="BQ4263" s="1"/>
      <c r="BR4263" s="1"/>
      <c r="BS4263" s="1"/>
      <c r="BT4263" s="22"/>
      <c r="BU4263" s="1"/>
      <c r="BV4263" s="1"/>
      <c r="BW4263" s="1"/>
      <c r="BX4263" s="1"/>
      <c r="BY4263" s="1"/>
      <c r="BZ4263" s="1"/>
      <c r="CA4263" s="1"/>
      <c r="CB4263" s="1"/>
      <c r="CC4263" s="1"/>
      <c r="CD4263" s="1"/>
      <c r="CE4263" s="1"/>
      <c r="CF4263" s="1"/>
      <c r="CG4263" s="1"/>
      <c r="CH4263" s="1"/>
      <c r="CI4263" s="1"/>
      <c r="CJ4263" s="1"/>
      <c r="CK4263" s="1"/>
      <c r="CL4263" s="1"/>
      <c r="CM4263" s="1"/>
      <c r="CN4263" s="1"/>
      <c r="CO4263" s="1"/>
      <c r="CP4263" s="1"/>
      <c r="CQ4263" s="1"/>
      <c r="CR4263" s="1"/>
      <c r="CS4263" s="1"/>
      <c r="CT4263" s="1"/>
      <c r="CU4263" s="1"/>
      <c r="CV4263" s="1"/>
      <c r="CW4263" s="1"/>
      <c r="CX4263" s="1"/>
      <c r="CY4263" s="1"/>
      <c r="CZ4263" s="1"/>
      <c r="DA4263" s="1"/>
      <c r="DB4263" s="1"/>
      <c r="DC4263" s="1"/>
      <c r="DD4263" s="1"/>
      <c r="DE4263" s="1"/>
      <c r="DF4263" s="1"/>
      <c r="DG4263" s="1"/>
      <c r="DH4263" s="1"/>
      <c r="DI4263" s="1"/>
      <c r="DJ4263" s="1"/>
      <c r="DK4263" s="1"/>
      <c r="DL4263" s="1"/>
      <c r="DM4263" s="1"/>
      <c r="DN4263" s="1"/>
      <c r="DO4263" s="1"/>
      <c r="DP4263" s="1"/>
      <c r="DQ4263" s="1"/>
      <c r="DR4263" s="1"/>
      <c r="DS4263" s="1"/>
      <c r="DT4263" s="1"/>
      <c r="DU4263" s="1"/>
      <c r="DV4263" s="1"/>
      <c r="DW4263" s="1"/>
      <c r="DX4263" s="1"/>
      <c r="DY4263" s="1"/>
      <c r="DZ4263" s="1"/>
      <c r="EA4263" s="1"/>
      <c r="EB4263" s="1"/>
      <c r="EC4263" s="1"/>
      <c r="ED4263" s="1"/>
      <c r="EE4263" s="1"/>
      <c r="EF4263" s="1"/>
      <c r="EG4263" s="1"/>
      <c r="EH4263" s="1"/>
      <c r="EI4263" s="1"/>
      <c r="EJ4263" s="1"/>
      <c r="EK4263" s="1"/>
      <c r="EL4263" s="1"/>
      <c r="EM4263" s="1"/>
      <c r="EN4263" s="1"/>
      <c r="EO4263" s="1"/>
      <c r="EP4263" s="1"/>
      <c r="EQ4263" s="1"/>
      <c r="ER4263" s="1"/>
      <c r="ES4263" s="1"/>
      <c r="ET4263" s="1"/>
      <c r="EU4263" s="1"/>
      <c r="EV4263" s="1"/>
      <c r="EW4263" s="1"/>
      <c r="EX4263" s="1"/>
      <c r="EY4263" s="1"/>
      <c r="EZ4263" s="1"/>
      <c r="FA4263" s="1"/>
      <c r="FB4263" s="1"/>
      <c r="FC4263" s="1"/>
      <c r="FD4263" s="1"/>
      <c r="FE4263" s="1"/>
      <c r="FF4263" s="1"/>
      <c r="FG4263" s="1"/>
      <c r="FH4263" s="1"/>
      <c r="FI4263" s="1"/>
      <c r="FJ4263" s="1"/>
      <c r="FK4263" s="1"/>
      <c r="FL4263" s="1"/>
      <c r="FM4263" s="1"/>
      <c r="FN4263" s="1"/>
      <c r="FO4263" s="1"/>
      <c r="FP4263" s="1"/>
      <c r="FQ4263" s="1"/>
      <c r="FR4263" s="1"/>
      <c r="FS4263" s="1"/>
      <c r="FT4263" s="1"/>
      <c r="FU4263" s="1"/>
      <c r="FV4263" s="1"/>
      <c r="FW4263" s="1"/>
      <c r="FX4263" s="1"/>
      <c r="FY4263" s="1"/>
      <c r="FZ4263" s="1"/>
      <c r="GA4263" s="1"/>
      <c r="GB4263" s="1"/>
      <c r="GC4263" s="1"/>
      <c r="GD4263" s="1"/>
      <c r="GE4263" s="1"/>
      <c r="GF4263" s="1"/>
      <c r="GG4263" s="1"/>
      <c r="GH4263" s="1"/>
      <c r="GI4263" s="1"/>
      <c r="GJ4263" s="1"/>
      <c r="GK4263"/>
      <c r="GL4263"/>
      <c r="GM4263"/>
      <c r="GN4263"/>
      <c r="GO4263"/>
      <c r="GP4263"/>
      <c r="GQ4263"/>
      <c r="GR4263"/>
      <c r="GS4263"/>
      <c r="GT4263"/>
      <c r="GU4263"/>
      <c r="GV4263"/>
      <c r="GW4263"/>
      <c r="GX4263"/>
      <c r="GY4263"/>
      <c r="GZ4263"/>
      <c r="HA4263"/>
      <c r="HB4263"/>
      <c r="HC4263"/>
      <c r="HD4263"/>
      <c r="HE4263"/>
    </row>
    <row r="4264" spans="4:213" s="25" customFormat="1" x14ac:dyDescent="0.25">
      <c r="D4264" s="19"/>
      <c r="E4264" s="19"/>
      <c r="F4264" s="20"/>
      <c r="G4264" s="20"/>
      <c r="H4264" s="20"/>
      <c r="I4264" s="20"/>
      <c r="J4264" s="21"/>
      <c r="K4264" s="21"/>
      <c r="L4264" s="20"/>
      <c r="M4264" s="20"/>
      <c r="N4264" s="22"/>
      <c r="O4264" s="22"/>
      <c r="P4264" s="22"/>
      <c r="Q4264" s="22"/>
      <c r="R4264" s="19"/>
      <c r="S4264" s="19"/>
      <c r="T4264" s="19"/>
      <c r="U4264" s="20"/>
      <c r="V4264" s="20"/>
      <c r="W4264" s="20"/>
      <c r="X4264" s="27"/>
      <c r="Y4264" s="253"/>
      <c r="Z4264" s="30"/>
      <c r="AA4264" s="30"/>
      <c r="AB4264" s="31"/>
      <c r="AC4264" s="31"/>
      <c r="AD4264" s="31"/>
      <c r="AE4264" s="31"/>
      <c r="AF4264" s="31"/>
      <c r="AG4264" s="241"/>
      <c r="AH4264" s="31"/>
      <c r="AI4264" s="31"/>
      <c r="AJ4264" s="31"/>
      <c r="AK4264" s="31"/>
      <c r="AL4264" s="120"/>
      <c r="AQ4264" s="26"/>
      <c r="AW4264" s="19"/>
      <c r="AX4264" s="19"/>
      <c r="AY4264" s="19"/>
      <c r="AZ4264" s="19"/>
      <c r="BA4264" s="19"/>
      <c r="BB4264" s="19"/>
      <c r="BC4264" s="1"/>
      <c r="BD4264"/>
      <c r="BE4264"/>
      <c r="BF4264" s="1"/>
      <c r="BG4264"/>
      <c r="BH4264"/>
      <c r="BI4264"/>
      <c r="BJ4264" s="1"/>
      <c r="BK4264" s="1"/>
      <c r="BL4264"/>
      <c r="BM4264" s="1"/>
      <c r="BN4264" s="1"/>
      <c r="BO4264" s="1"/>
      <c r="BP4264" s="1"/>
      <c r="BQ4264" s="1"/>
      <c r="BR4264" s="1"/>
      <c r="BS4264" s="1"/>
      <c r="BT4264" s="22"/>
      <c r="BU4264" s="1"/>
      <c r="BV4264" s="1"/>
      <c r="BW4264" s="1"/>
      <c r="BX4264" s="1"/>
      <c r="BY4264" s="1"/>
      <c r="BZ4264" s="1"/>
      <c r="CA4264" s="1"/>
      <c r="CB4264" s="1"/>
      <c r="CC4264" s="1"/>
      <c r="CD4264" s="1"/>
      <c r="CE4264" s="1"/>
      <c r="CF4264" s="1"/>
      <c r="CG4264" s="1"/>
      <c r="CH4264" s="1"/>
      <c r="CI4264" s="1"/>
      <c r="CJ4264" s="1"/>
      <c r="CK4264" s="1"/>
      <c r="CL4264" s="1"/>
      <c r="CM4264" s="1"/>
      <c r="CN4264" s="1"/>
      <c r="CO4264" s="1"/>
      <c r="CP4264" s="1"/>
      <c r="CQ4264" s="1"/>
      <c r="CR4264" s="1"/>
      <c r="CS4264" s="1"/>
      <c r="CT4264" s="1"/>
      <c r="CU4264" s="1"/>
      <c r="CV4264" s="1"/>
      <c r="CW4264" s="1"/>
      <c r="CX4264" s="1"/>
      <c r="CY4264" s="1"/>
      <c r="CZ4264" s="1"/>
      <c r="DA4264" s="1"/>
      <c r="DB4264" s="1"/>
      <c r="DC4264" s="1"/>
      <c r="DD4264" s="1"/>
      <c r="DE4264" s="1"/>
      <c r="DF4264" s="1"/>
      <c r="DG4264" s="1"/>
      <c r="DH4264" s="1"/>
      <c r="DI4264" s="1"/>
      <c r="DJ4264" s="1"/>
      <c r="DK4264" s="1"/>
      <c r="DL4264" s="1"/>
      <c r="DM4264" s="1"/>
      <c r="DN4264" s="1"/>
      <c r="DO4264" s="1"/>
      <c r="DP4264" s="1"/>
      <c r="DQ4264" s="1"/>
      <c r="DR4264" s="1"/>
      <c r="DS4264" s="1"/>
      <c r="DT4264" s="1"/>
      <c r="DU4264" s="1"/>
      <c r="DV4264" s="1"/>
      <c r="DW4264" s="1"/>
      <c r="DX4264" s="1"/>
      <c r="DY4264" s="1"/>
      <c r="DZ4264" s="1"/>
      <c r="EA4264" s="1"/>
      <c r="EB4264" s="1"/>
      <c r="EC4264" s="1"/>
      <c r="ED4264" s="1"/>
      <c r="EE4264" s="1"/>
      <c r="EF4264" s="1"/>
      <c r="EG4264" s="1"/>
      <c r="EH4264" s="1"/>
      <c r="EI4264" s="1"/>
      <c r="EJ4264" s="1"/>
      <c r="EK4264" s="1"/>
      <c r="EL4264" s="1"/>
      <c r="EM4264" s="1"/>
      <c r="EN4264" s="1"/>
      <c r="EO4264" s="1"/>
      <c r="EP4264" s="1"/>
      <c r="EQ4264" s="1"/>
      <c r="ER4264" s="1"/>
      <c r="ES4264" s="1"/>
      <c r="ET4264" s="1"/>
      <c r="EU4264" s="1"/>
      <c r="EV4264" s="1"/>
      <c r="EW4264" s="1"/>
      <c r="EX4264" s="1"/>
      <c r="EY4264" s="1"/>
      <c r="EZ4264" s="1"/>
      <c r="FA4264" s="1"/>
      <c r="FB4264" s="1"/>
      <c r="FC4264" s="1"/>
      <c r="FD4264" s="1"/>
      <c r="FE4264" s="1"/>
      <c r="FF4264" s="1"/>
      <c r="FG4264" s="1"/>
      <c r="FH4264" s="1"/>
      <c r="FI4264" s="1"/>
      <c r="FJ4264" s="1"/>
      <c r="FK4264" s="1"/>
      <c r="FL4264" s="1"/>
      <c r="FM4264" s="1"/>
      <c r="FN4264" s="1"/>
      <c r="FO4264" s="1"/>
      <c r="FP4264" s="1"/>
      <c r="FQ4264" s="1"/>
      <c r="FR4264" s="1"/>
      <c r="FS4264" s="1"/>
      <c r="FT4264" s="1"/>
      <c r="FU4264" s="1"/>
      <c r="FV4264" s="1"/>
      <c r="FW4264" s="1"/>
      <c r="FX4264" s="1"/>
      <c r="FY4264" s="1"/>
      <c r="FZ4264" s="1"/>
      <c r="GA4264" s="1"/>
      <c r="GB4264" s="1"/>
      <c r="GC4264" s="1"/>
      <c r="GD4264" s="1"/>
      <c r="GE4264" s="1"/>
      <c r="GF4264" s="1"/>
      <c r="GG4264" s="1"/>
      <c r="GH4264" s="1"/>
      <c r="GI4264" s="1"/>
      <c r="GJ4264" s="1"/>
      <c r="GK4264"/>
      <c r="GL4264"/>
      <c r="GM4264"/>
      <c r="GN4264"/>
      <c r="GO4264"/>
      <c r="GP4264"/>
      <c r="GQ4264"/>
      <c r="GR4264"/>
      <c r="GS4264"/>
      <c r="GT4264"/>
      <c r="GU4264"/>
      <c r="GV4264"/>
      <c r="GW4264"/>
      <c r="GX4264"/>
      <c r="GY4264"/>
      <c r="GZ4264"/>
      <c r="HA4264"/>
      <c r="HB4264"/>
      <c r="HC4264"/>
      <c r="HD4264"/>
      <c r="HE4264"/>
    </row>
    <row r="4265" spans="4:213" s="25" customFormat="1" x14ac:dyDescent="0.25">
      <c r="D4265" s="19"/>
      <c r="E4265" s="19"/>
      <c r="F4265" s="20"/>
      <c r="G4265" s="20"/>
      <c r="H4265" s="20"/>
      <c r="I4265" s="20"/>
      <c r="J4265" s="21"/>
      <c r="K4265" s="21"/>
      <c r="L4265" s="20"/>
      <c r="M4265" s="20"/>
      <c r="N4265" s="22"/>
      <c r="O4265" s="22"/>
      <c r="P4265" s="22"/>
      <c r="Q4265" s="22"/>
      <c r="R4265" s="19"/>
      <c r="S4265" s="19"/>
      <c r="T4265" s="19"/>
      <c r="U4265" s="20"/>
      <c r="V4265" s="20"/>
      <c r="W4265" s="20"/>
      <c r="X4265" s="27"/>
      <c r="Y4265" s="253"/>
      <c r="Z4265" s="30"/>
      <c r="AA4265" s="30"/>
      <c r="AB4265" s="31"/>
      <c r="AC4265" s="31"/>
      <c r="AD4265" s="31"/>
      <c r="AE4265" s="31"/>
      <c r="AF4265" s="31"/>
      <c r="AG4265" s="241"/>
      <c r="AH4265" s="31"/>
      <c r="AI4265" s="31"/>
      <c r="AJ4265" s="31"/>
      <c r="AK4265" s="31"/>
      <c r="AL4265" s="120"/>
      <c r="AQ4265" s="26"/>
      <c r="AW4265" s="19"/>
      <c r="AX4265" s="19"/>
      <c r="AY4265" s="19"/>
      <c r="AZ4265" s="19"/>
      <c r="BA4265" s="19"/>
      <c r="BB4265" s="19"/>
      <c r="BC4265" s="1"/>
      <c r="BD4265"/>
      <c r="BE4265"/>
      <c r="BF4265" s="1"/>
      <c r="BG4265"/>
      <c r="BH4265"/>
      <c r="BI4265"/>
      <c r="BJ4265" s="1"/>
      <c r="BK4265" s="1"/>
      <c r="BL4265"/>
      <c r="BM4265" s="1"/>
      <c r="BN4265" s="1"/>
      <c r="BO4265" s="1"/>
      <c r="BP4265" s="1"/>
      <c r="BQ4265" s="1"/>
      <c r="BR4265" s="1"/>
      <c r="BS4265" s="1"/>
      <c r="BT4265" s="22"/>
      <c r="BU4265" s="1"/>
      <c r="BV4265" s="1"/>
      <c r="BW4265" s="1"/>
      <c r="BX4265" s="1"/>
      <c r="BY4265" s="1"/>
      <c r="BZ4265" s="1"/>
      <c r="CA4265" s="1"/>
      <c r="CB4265" s="1"/>
      <c r="CC4265" s="1"/>
      <c r="CD4265" s="1"/>
      <c r="CE4265" s="1"/>
      <c r="CF4265" s="1"/>
      <c r="CG4265" s="1"/>
      <c r="CH4265" s="1"/>
      <c r="CI4265" s="1"/>
      <c r="CJ4265" s="1"/>
      <c r="CK4265" s="1"/>
      <c r="CL4265" s="1"/>
      <c r="CM4265" s="1"/>
      <c r="CN4265" s="1"/>
      <c r="CO4265" s="1"/>
      <c r="CP4265" s="1"/>
      <c r="CQ4265" s="1"/>
      <c r="CR4265" s="1"/>
      <c r="CS4265" s="1"/>
      <c r="CT4265" s="1"/>
      <c r="CU4265" s="1"/>
      <c r="CV4265" s="1"/>
      <c r="CW4265" s="1"/>
      <c r="CX4265" s="1"/>
      <c r="CY4265" s="1"/>
      <c r="CZ4265" s="1"/>
      <c r="DA4265" s="1"/>
      <c r="DB4265" s="1"/>
      <c r="DC4265" s="1"/>
      <c r="DD4265" s="1"/>
      <c r="DE4265" s="1"/>
      <c r="DF4265" s="1"/>
      <c r="DG4265" s="1"/>
      <c r="DH4265" s="1"/>
      <c r="DI4265" s="1"/>
      <c r="DJ4265" s="1"/>
      <c r="DK4265" s="1"/>
      <c r="DL4265" s="1"/>
      <c r="DM4265" s="1"/>
      <c r="DN4265" s="1"/>
      <c r="DO4265" s="1"/>
      <c r="DP4265" s="1"/>
      <c r="DQ4265" s="1"/>
      <c r="DR4265" s="1"/>
      <c r="DS4265" s="1"/>
      <c r="DT4265" s="1"/>
      <c r="DU4265" s="1"/>
      <c r="DV4265" s="1"/>
      <c r="DW4265" s="1"/>
      <c r="DX4265" s="1"/>
      <c r="DY4265" s="1"/>
      <c r="DZ4265" s="1"/>
      <c r="EA4265" s="1"/>
      <c r="EB4265" s="1"/>
      <c r="EC4265" s="1"/>
      <c r="ED4265" s="1"/>
      <c r="EE4265" s="1"/>
      <c r="EF4265" s="1"/>
      <c r="EG4265" s="1"/>
      <c r="EH4265" s="1"/>
      <c r="EI4265" s="1"/>
      <c r="EJ4265" s="1"/>
      <c r="EK4265" s="1"/>
      <c r="EL4265" s="1"/>
      <c r="EM4265" s="1"/>
      <c r="EN4265" s="1"/>
      <c r="EO4265" s="1"/>
      <c r="EP4265" s="1"/>
      <c r="EQ4265" s="1"/>
      <c r="ER4265" s="1"/>
      <c r="ES4265" s="1"/>
      <c r="ET4265" s="1"/>
      <c r="EU4265" s="1"/>
      <c r="EV4265" s="1"/>
      <c r="EW4265" s="1"/>
      <c r="EX4265" s="1"/>
      <c r="EY4265" s="1"/>
      <c r="EZ4265" s="1"/>
      <c r="FA4265" s="1"/>
      <c r="FB4265" s="1"/>
      <c r="FC4265" s="1"/>
      <c r="FD4265" s="1"/>
      <c r="FE4265" s="1"/>
      <c r="FF4265" s="1"/>
      <c r="FG4265" s="1"/>
      <c r="FH4265" s="1"/>
      <c r="FI4265" s="1"/>
      <c r="FJ4265" s="1"/>
      <c r="FK4265" s="1"/>
      <c r="FL4265" s="1"/>
      <c r="FM4265" s="1"/>
      <c r="FN4265" s="1"/>
      <c r="FO4265" s="1"/>
      <c r="FP4265" s="1"/>
      <c r="FQ4265" s="1"/>
      <c r="FR4265" s="1"/>
      <c r="FS4265" s="1"/>
      <c r="FT4265" s="1"/>
      <c r="FU4265" s="1"/>
      <c r="FV4265" s="1"/>
      <c r="FW4265" s="1"/>
      <c r="FX4265" s="1"/>
      <c r="FY4265" s="1"/>
      <c r="FZ4265" s="1"/>
      <c r="GA4265" s="1"/>
      <c r="GB4265" s="1"/>
      <c r="GC4265" s="1"/>
      <c r="GD4265" s="1"/>
      <c r="GE4265" s="1"/>
      <c r="GF4265" s="1"/>
      <c r="GG4265" s="1"/>
      <c r="GH4265" s="1"/>
      <c r="GI4265" s="1"/>
      <c r="GJ4265" s="1"/>
      <c r="GK4265"/>
      <c r="GL4265"/>
      <c r="GM4265"/>
      <c r="GN4265"/>
      <c r="GO4265"/>
      <c r="GP4265"/>
      <c r="GQ4265"/>
      <c r="GR4265"/>
      <c r="GS4265"/>
      <c r="GT4265"/>
      <c r="GU4265"/>
      <c r="GV4265"/>
      <c r="GW4265"/>
      <c r="GX4265"/>
      <c r="GY4265"/>
      <c r="GZ4265"/>
      <c r="HA4265"/>
      <c r="HB4265"/>
      <c r="HC4265"/>
      <c r="HD4265"/>
      <c r="HE4265"/>
    </row>
    <row r="4266" spans="4:213" s="25" customFormat="1" x14ac:dyDescent="0.25">
      <c r="D4266" s="19"/>
      <c r="E4266" s="19"/>
      <c r="F4266" s="20"/>
      <c r="G4266" s="20"/>
      <c r="H4266" s="20"/>
      <c r="I4266" s="20"/>
      <c r="J4266" s="21"/>
      <c r="K4266" s="21"/>
      <c r="L4266" s="20"/>
      <c r="M4266" s="20"/>
      <c r="N4266" s="22"/>
      <c r="O4266" s="22"/>
      <c r="P4266" s="22"/>
      <c r="Q4266" s="22"/>
      <c r="R4266" s="19"/>
      <c r="S4266" s="19"/>
      <c r="T4266" s="19"/>
      <c r="U4266" s="20"/>
      <c r="V4266" s="20"/>
      <c r="W4266" s="20"/>
      <c r="X4266" s="27"/>
      <c r="Y4266" s="253"/>
      <c r="Z4266" s="30"/>
      <c r="AA4266" s="30"/>
      <c r="AB4266" s="31"/>
      <c r="AC4266" s="31"/>
      <c r="AD4266" s="31"/>
      <c r="AE4266" s="31"/>
      <c r="AF4266" s="31"/>
      <c r="AG4266" s="241"/>
      <c r="AH4266" s="31"/>
      <c r="AI4266" s="31"/>
      <c r="AJ4266" s="31"/>
      <c r="AK4266" s="31"/>
      <c r="AL4266" s="120"/>
      <c r="AQ4266" s="26"/>
      <c r="AW4266" s="19"/>
      <c r="AX4266" s="19"/>
      <c r="AY4266" s="19"/>
      <c r="AZ4266" s="19"/>
      <c r="BA4266" s="19"/>
      <c r="BB4266" s="19"/>
      <c r="BC4266" s="1"/>
      <c r="BD4266"/>
      <c r="BE4266"/>
      <c r="BF4266" s="1"/>
      <c r="BG4266"/>
      <c r="BH4266"/>
      <c r="BI4266"/>
      <c r="BJ4266" s="1"/>
      <c r="BK4266" s="1"/>
      <c r="BL4266"/>
      <c r="BM4266" s="1"/>
      <c r="BN4266" s="1"/>
      <c r="BO4266" s="1"/>
      <c r="BP4266" s="1"/>
      <c r="BQ4266" s="1"/>
      <c r="BR4266" s="1"/>
      <c r="BS4266" s="1"/>
      <c r="BT4266" s="22"/>
      <c r="BU4266" s="1"/>
      <c r="BV4266" s="1"/>
      <c r="BW4266" s="1"/>
      <c r="BX4266" s="1"/>
      <c r="BY4266" s="1"/>
      <c r="BZ4266" s="1"/>
      <c r="CA4266" s="1"/>
      <c r="CB4266" s="1"/>
      <c r="CC4266" s="1"/>
      <c r="CD4266" s="1"/>
      <c r="CE4266" s="1"/>
      <c r="CF4266" s="1"/>
      <c r="CG4266" s="1"/>
      <c r="CH4266" s="1"/>
      <c r="CI4266" s="1"/>
      <c r="CJ4266" s="1"/>
      <c r="CK4266" s="1"/>
      <c r="CL4266" s="1"/>
      <c r="CM4266" s="1"/>
      <c r="CN4266" s="1"/>
      <c r="CO4266" s="1"/>
      <c r="CP4266" s="1"/>
      <c r="CQ4266" s="1"/>
      <c r="CR4266" s="1"/>
      <c r="CS4266" s="1"/>
      <c r="CT4266" s="1"/>
      <c r="CU4266" s="1"/>
      <c r="CV4266" s="1"/>
      <c r="CW4266" s="1"/>
      <c r="CX4266" s="1"/>
      <c r="CY4266" s="1"/>
      <c r="CZ4266" s="1"/>
      <c r="DA4266" s="1"/>
      <c r="DB4266" s="1"/>
      <c r="DC4266" s="1"/>
      <c r="DD4266" s="1"/>
      <c r="DE4266" s="1"/>
      <c r="DF4266" s="1"/>
      <c r="DG4266" s="1"/>
      <c r="DH4266" s="1"/>
      <c r="DI4266" s="1"/>
      <c r="DJ4266" s="1"/>
      <c r="DK4266" s="1"/>
      <c r="DL4266" s="1"/>
      <c r="DM4266" s="1"/>
      <c r="DN4266" s="1"/>
      <c r="DO4266" s="1"/>
      <c r="DP4266" s="1"/>
      <c r="DQ4266" s="1"/>
      <c r="DR4266" s="1"/>
      <c r="DS4266" s="1"/>
      <c r="DT4266" s="1"/>
      <c r="DU4266" s="1"/>
      <c r="DV4266" s="1"/>
      <c r="DW4266" s="1"/>
      <c r="DX4266" s="1"/>
      <c r="DY4266" s="1"/>
      <c r="DZ4266" s="1"/>
      <c r="EA4266" s="1"/>
      <c r="EB4266" s="1"/>
      <c r="EC4266" s="1"/>
      <c r="ED4266" s="1"/>
      <c r="EE4266" s="1"/>
      <c r="EF4266" s="1"/>
      <c r="EG4266" s="1"/>
      <c r="EH4266" s="1"/>
      <c r="EI4266" s="1"/>
      <c r="EJ4266" s="1"/>
      <c r="EK4266" s="1"/>
      <c r="EL4266" s="1"/>
      <c r="EM4266" s="1"/>
      <c r="EN4266" s="1"/>
      <c r="EO4266" s="1"/>
      <c r="EP4266" s="1"/>
      <c r="EQ4266" s="1"/>
      <c r="ER4266" s="1"/>
      <c r="ES4266" s="1"/>
      <c r="ET4266" s="1"/>
      <c r="EU4266" s="1"/>
      <c r="EV4266" s="1"/>
      <c r="EW4266" s="1"/>
      <c r="EX4266" s="1"/>
      <c r="EY4266" s="1"/>
      <c r="EZ4266" s="1"/>
      <c r="FA4266" s="1"/>
      <c r="FB4266" s="1"/>
      <c r="FC4266" s="1"/>
      <c r="FD4266" s="1"/>
      <c r="FE4266" s="1"/>
      <c r="FF4266" s="1"/>
      <c r="FG4266" s="1"/>
      <c r="FH4266" s="1"/>
      <c r="FI4266" s="1"/>
      <c r="FJ4266" s="1"/>
      <c r="FK4266" s="1"/>
      <c r="FL4266" s="1"/>
      <c r="FM4266" s="1"/>
      <c r="FN4266" s="1"/>
      <c r="FO4266" s="1"/>
      <c r="FP4266" s="1"/>
      <c r="FQ4266" s="1"/>
      <c r="FR4266" s="1"/>
      <c r="FS4266" s="1"/>
      <c r="FT4266" s="1"/>
      <c r="FU4266" s="1"/>
      <c r="FV4266" s="1"/>
      <c r="FW4266" s="1"/>
      <c r="FX4266" s="1"/>
      <c r="FY4266" s="1"/>
      <c r="FZ4266" s="1"/>
      <c r="GA4266" s="1"/>
      <c r="GB4266" s="1"/>
      <c r="GC4266" s="1"/>
      <c r="GD4266" s="1"/>
      <c r="GE4266" s="1"/>
      <c r="GF4266" s="1"/>
      <c r="GG4266" s="1"/>
      <c r="GH4266" s="1"/>
      <c r="GI4266" s="1"/>
      <c r="GJ4266" s="1"/>
      <c r="GK4266"/>
      <c r="GL4266"/>
      <c r="GM4266"/>
      <c r="GN4266"/>
      <c r="GO4266"/>
      <c r="GP4266"/>
      <c r="GQ4266"/>
      <c r="GR4266"/>
      <c r="GS4266"/>
      <c r="GT4266"/>
      <c r="GU4266"/>
      <c r="GV4266"/>
      <c r="GW4266"/>
      <c r="GX4266"/>
      <c r="GY4266"/>
      <c r="GZ4266"/>
      <c r="HA4266"/>
      <c r="HB4266"/>
      <c r="HC4266"/>
      <c r="HD4266"/>
      <c r="HE4266"/>
    </row>
    <row r="4267" spans="4:213" s="25" customFormat="1" x14ac:dyDescent="0.25">
      <c r="D4267" s="19"/>
      <c r="E4267" s="19"/>
      <c r="F4267" s="20"/>
      <c r="G4267" s="20"/>
      <c r="H4267" s="20"/>
      <c r="I4267" s="20"/>
      <c r="J4267" s="21"/>
      <c r="K4267" s="21"/>
      <c r="L4267" s="20"/>
      <c r="M4267" s="20"/>
      <c r="N4267" s="22"/>
      <c r="O4267" s="22"/>
      <c r="P4267" s="22"/>
      <c r="Q4267" s="22"/>
      <c r="R4267" s="19"/>
      <c r="S4267" s="19"/>
      <c r="T4267" s="19"/>
      <c r="U4267" s="20"/>
      <c r="V4267" s="20"/>
      <c r="W4267" s="20"/>
      <c r="X4267" s="27"/>
      <c r="Y4267" s="253"/>
      <c r="Z4267" s="30"/>
      <c r="AA4267" s="30"/>
      <c r="AB4267" s="31"/>
      <c r="AC4267" s="31"/>
      <c r="AD4267" s="31"/>
      <c r="AE4267" s="31"/>
      <c r="AF4267" s="31"/>
      <c r="AG4267" s="241"/>
      <c r="AH4267" s="31"/>
      <c r="AI4267" s="31"/>
      <c r="AJ4267" s="31"/>
      <c r="AK4267" s="31"/>
      <c r="AL4267" s="120"/>
      <c r="AQ4267" s="26"/>
      <c r="AW4267" s="19"/>
      <c r="AX4267" s="19"/>
      <c r="AY4267" s="19"/>
      <c r="AZ4267" s="19"/>
      <c r="BA4267" s="19"/>
      <c r="BB4267" s="19"/>
      <c r="BC4267" s="1"/>
      <c r="BD4267"/>
      <c r="BE4267"/>
      <c r="BF4267" s="1"/>
      <c r="BG4267"/>
      <c r="BH4267"/>
      <c r="BI4267"/>
      <c r="BJ4267" s="1"/>
      <c r="BK4267" s="1"/>
      <c r="BL4267"/>
      <c r="BM4267" s="1"/>
      <c r="BN4267" s="1"/>
      <c r="BO4267" s="1"/>
      <c r="BP4267" s="1"/>
      <c r="BQ4267" s="1"/>
      <c r="BR4267" s="1"/>
      <c r="BS4267" s="1"/>
      <c r="BT4267" s="22"/>
      <c r="BU4267" s="1"/>
      <c r="BV4267" s="1"/>
      <c r="BW4267" s="1"/>
      <c r="BX4267" s="1"/>
      <c r="BY4267" s="1"/>
      <c r="BZ4267" s="1"/>
      <c r="CA4267" s="1"/>
      <c r="CB4267" s="1"/>
      <c r="CC4267" s="1"/>
      <c r="CD4267" s="1"/>
      <c r="CE4267" s="1"/>
      <c r="CF4267" s="1"/>
      <c r="CG4267" s="1"/>
      <c r="CH4267" s="1"/>
      <c r="CI4267" s="1"/>
      <c r="CJ4267" s="1"/>
      <c r="CK4267" s="1"/>
      <c r="CL4267" s="1"/>
      <c r="CM4267" s="1"/>
      <c r="CN4267" s="1"/>
      <c r="CO4267" s="1"/>
      <c r="CP4267" s="1"/>
      <c r="CQ4267" s="1"/>
      <c r="CR4267" s="1"/>
      <c r="CS4267" s="1"/>
      <c r="CT4267" s="1"/>
      <c r="CU4267" s="1"/>
      <c r="CV4267" s="1"/>
      <c r="CW4267" s="1"/>
      <c r="CX4267" s="1"/>
      <c r="CY4267" s="1"/>
      <c r="CZ4267" s="1"/>
      <c r="DA4267" s="1"/>
      <c r="DB4267" s="1"/>
      <c r="DC4267" s="1"/>
      <c r="DD4267" s="1"/>
      <c r="DE4267" s="1"/>
      <c r="DF4267" s="1"/>
      <c r="DG4267" s="1"/>
      <c r="DH4267" s="1"/>
      <c r="DI4267" s="1"/>
      <c r="DJ4267" s="1"/>
      <c r="DK4267" s="1"/>
      <c r="DL4267" s="1"/>
      <c r="DM4267" s="1"/>
      <c r="DN4267" s="1"/>
      <c r="DO4267" s="1"/>
      <c r="DP4267" s="1"/>
      <c r="DQ4267" s="1"/>
      <c r="DR4267" s="1"/>
      <c r="DS4267" s="1"/>
      <c r="DT4267" s="1"/>
      <c r="DU4267" s="1"/>
      <c r="DV4267" s="1"/>
      <c r="DW4267" s="1"/>
      <c r="DX4267" s="1"/>
      <c r="DY4267" s="1"/>
      <c r="DZ4267" s="1"/>
      <c r="EA4267" s="1"/>
      <c r="EB4267" s="1"/>
      <c r="EC4267" s="1"/>
      <c r="ED4267" s="1"/>
      <c r="EE4267" s="1"/>
      <c r="EF4267" s="1"/>
      <c r="EG4267" s="1"/>
      <c r="EH4267" s="1"/>
      <c r="EI4267" s="1"/>
      <c r="EJ4267" s="1"/>
      <c r="EK4267" s="1"/>
      <c r="EL4267" s="1"/>
      <c r="EM4267" s="1"/>
      <c r="EN4267" s="1"/>
      <c r="EO4267" s="1"/>
      <c r="EP4267" s="1"/>
      <c r="EQ4267" s="1"/>
      <c r="ER4267" s="1"/>
      <c r="ES4267" s="1"/>
      <c r="ET4267" s="1"/>
      <c r="EU4267" s="1"/>
      <c r="EV4267" s="1"/>
      <c r="EW4267" s="1"/>
      <c r="EX4267" s="1"/>
      <c r="EY4267" s="1"/>
      <c r="EZ4267" s="1"/>
      <c r="FA4267" s="1"/>
      <c r="FB4267" s="1"/>
      <c r="FC4267" s="1"/>
      <c r="FD4267" s="1"/>
      <c r="FE4267" s="1"/>
      <c r="FF4267" s="1"/>
      <c r="FG4267" s="1"/>
      <c r="FH4267" s="1"/>
      <c r="FI4267" s="1"/>
      <c r="FJ4267" s="1"/>
      <c r="FK4267" s="1"/>
      <c r="FL4267" s="1"/>
      <c r="FM4267" s="1"/>
      <c r="FN4267" s="1"/>
      <c r="FO4267" s="1"/>
      <c r="FP4267" s="1"/>
      <c r="FQ4267" s="1"/>
      <c r="FR4267" s="1"/>
      <c r="FS4267" s="1"/>
      <c r="FT4267" s="1"/>
      <c r="FU4267" s="1"/>
      <c r="FV4267" s="1"/>
      <c r="FW4267" s="1"/>
      <c r="FX4267" s="1"/>
      <c r="FY4267" s="1"/>
      <c r="FZ4267" s="1"/>
      <c r="GA4267" s="1"/>
      <c r="GB4267" s="1"/>
      <c r="GC4267" s="1"/>
      <c r="GD4267" s="1"/>
      <c r="GE4267" s="1"/>
      <c r="GF4267" s="1"/>
      <c r="GG4267" s="1"/>
      <c r="GH4267" s="1"/>
      <c r="GI4267" s="1"/>
      <c r="GJ4267" s="1"/>
      <c r="GK4267"/>
      <c r="GL4267"/>
      <c r="GM4267"/>
      <c r="GN4267"/>
      <c r="GO4267"/>
      <c r="GP4267"/>
      <c r="GQ4267"/>
      <c r="GR4267"/>
      <c r="GS4267"/>
      <c r="GT4267"/>
      <c r="GU4267"/>
      <c r="GV4267"/>
      <c r="GW4267"/>
      <c r="GX4267"/>
      <c r="GY4267"/>
      <c r="GZ4267"/>
      <c r="HA4267"/>
      <c r="HB4267"/>
      <c r="HC4267"/>
      <c r="HD4267"/>
      <c r="HE4267"/>
    </row>
    <row r="4268" spans="4:213" s="25" customFormat="1" x14ac:dyDescent="0.25">
      <c r="D4268" s="19"/>
      <c r="E4268" s="19"/>
      <c r="F4268" s="20"/>
      <c r="G4268" s="20"/>
      <c r="H4268" s="20"/>
      <c r="I4268" s="20"/>
      <c r="J4268" s="21"/>
      <c r="K4268" s="21"/>
      <c r="L4268" s="20"/>
      <c r="M4268" s="20"/>
      <c r="N4268" s="22"/>
      <c r="O4268" s="22"/>
      <c r="P4268" s="22"/>
      <c r="Q4268" s="22"/>
      <c r="R4268" s="19"/>
      <c r="S4268" s="19"/>
      <c r="T4268" s="19"/>
      <c r="U4268" s="20"/>
      <c r="V4268" s="20"/>
      <c r="W4268" s="20"/>
      <c r="X4268" s="27"/>
      <c r="Y4268" s="253"/>
      <c r="Z4268" s="30"/>
      <c r="AA4268" s="30"/>
      <c r="AB4268" s="31"/>
      <c r="AC4268" s="31"/>
      <c r="AD4268" s="31"/>
      <c r="AE4268" s="31"/>
      <c r="AF4268" s="31"/>
      <c r="AG4268" s="241"/>
      <c r="AH4268" s="31"/>
      <c r="AI4268" s="31"/>
      <c r="AJ4268" s="31"/>
      <c r="AK4268" s="31"/>
      <c r="AL4268" s="120"/>
      <c r="AQ4268" s="26"/>
      <c r="AW4268" s="19"/>
      <c r="AX4268" s="19"/>
      <c r="AY4268" s="19"/>
      <c r="AZ4268" s="19"/>
      <c r="BA4268" s="19"/>
      <c r="BB4268" s="19"/>
      <c r="BC4268" s="1"/>
      <c r="BD4268"/>
      <c r="BE4268"/>
      <c r="BF4268" s="1"/>
      <c r="BG4268"/>
      <c r="BH4268"/>
      <c r="BI4268"/>
      <c r="BJ4268" s="1"/>
      <c r="BK4268" s="1"/>
      <c r="BL4268"/>
      <c r="BM4268" s="1"/>
      <c r="BN4268" s="1"/>
      <c r="BO4268" s="1"/>
      <c r="BP4268" s="1"/>
      <c r="BQ4268" s="1"/>
      <c r="BR4268" s="1"/>
      <c r="BS4268" s="1"/>
      <c r="BT4268" s="22"/>
      <c r="BU4268" s="1"/>
      <c r="BV4268" s="1"/>
      <c r="BW4268" s="1"/>
      <c r="BX4268" s="1"/>
      <c r="BY4268" s="1"/>
      <c r="BZ4268" s="1"/>
      <c r="CA4268" s="1"/>
      <c r="CB4268" s="1"/>
      <c r="CC4268" s="1"/>
      <c r="CD4268" s="1"/>
      <c r="CE4268" s="1"/>
      <c r="CF4268" s="1"/>
      <c r="CG4268" s="1"/>
      <c r="CH4268" s="1"/>
      <c r="CI4268" s="1"/>
      <c r="CJ4268" s="1"/>
      <c r="CK4268" s="1"/>
      <c r="CL4268" s="1"/>
      <c r="CM4268" s="1"/>
      <c r="CN4268" s="1"/>
      <c r="CO4268" s="1"/>
      <c r="CP4268" s="1"/>
      <c r="CQ4268" s="1"/>
      <c r="CR4268" s="1"/>
      <c r="CS4268" s="1"/>
      <c r="CT4268" s="1"/>
      <c r="CU4268" s="1"/>
      <c r="CV4268" s="1"/>
      <c r="CW4268" s="1"/>
      <c r="CX4268" s="1"/>
      <c r="CY4268" s="1"/>
      <c r="CZ4268" s="1"/>
      <c r="DA4268" s="1"/>
      <c r="DB4268" s="1"/>
      <c r="DC4268" s="1"/>
      <c r="DD4268" s="1"/>
      <c r="DE4268" s="1"/>
      <c r="DF4268" s="1"/>
      <c r="DG4268" s="1"/>
      <c r="DH4268" s="1"/>
      <c r="DI4268" s="1"/>
      <c r="DJ4268" s="1"/>
      <c r="DK4268" s="1"/>
      <c r="DL4268" s="1"/>
      <c r="DM4268" s="1"/>
      <c r="DN4268" s="1"/>
      <c r="DO4268" s="1"/>
      <c r="DP4268" s="1"/>
      <c r="DQ4268" s="1"/>
      <c r="DR4268" s="1"/>
      <c r="DS4268" s="1"/>
      <c r="DT4268" s="1"/>
      <c r="DU4268" s="1"/>
      <c r="DV4268" s="1"/>
      <c r="DW4268" s="1"/>
      <c r="DX4268" s="1"/>
      <c r="DY4268" s="1"/>
      <c r="DZ4268" s="1"/>
      <c r="EA4268" s="1"/>
      <c r="EB4268" s="1"/>
      <c r="EC4268" s="1"/>
      <c r="ED4268" s="1"/>
      <c r="EE4268" s="1"/>
      <c r="EF4268" s="1"/>
      <c r="EG4268" s="1"/>
      <c r="EH4268" s="1"/>
      <c r="EI4268" s="1"/>
      <c r="EJ4268" s="1"/>
      <c r="EK4268" s="1"/>
      <c r="EL4268" s="1"/>
      <c r="EM4268" s="1"/>
      <c r="EN4268" s="1"/>
      <c r="EO4268" s="1"/>
      <c r="EP4268" s="1"/>
      <c r="EQ4268" s="1"/>
      <c r="ER4268" s="1"/>
      <c r="ES4268" s="1"/>
      <c r="ET4268" s="1"/>
      <c r="EU4268" s="1"/>
      <c r="EV4268" s="1"/>
      <c r="EW4268" s="1"/>
      <c r="EX4268" s="1"/>
      <c r="EY4268" s="1"/>
      <c r="EZ4268" s="1"/>
      <c r="FA4268" s="1"/>
      <c r="FB4268" s="1"/>
      <c r="FC4268" s="1"/>
      <c r="FD4268" s="1"/>
      <c r="FE4268" s="1"/>
      <c r="FF4268" s="1"/>
      <c r="FG4268" s="1"/>
      <c r="FH4268" s="1"/>
      <c r="FI4268" s="1"/>
      <c r="FJ4268" s="1"/>
      <c r="FK4268" s="1"/>
      <c r="FL4268" s="1"/>
      <c r="FM4268" s="1"/>
      <c r="FN4268" s="1"/>
      <c r="FO4268" s="1"/>
      <c r="FP4268" s="1"/>
      <c r="FQ4268" s="1"/>
      <c r="FR4268" s="1"/>
      <c r="FS4268" s="1"/>
      <c r="FT4268" s="1"/>
      <c r="FU4268" s="1"/>
      <c r="FV4268" s="1"/>
      <c r="FW4268" s="1"/>
      <c r="FX4268" s="1"/>
      <c r="FY4268" s="1"/>
      <c r="FZ4268" s="1"/>
      <c r="GA4268" s="1"/>
      <c r="GB4268" s="1"/>
      <c r="GC4268" s="1"/>
      <c r="GD4268" s="1"/>
      <c r="GE4268" s="1"/>
      <c r="GF4268" s="1"/>
      <c r="GG4268" s="1"/>
      <c r="GH4268" s="1"/>
      <c r="GI4268" s="1"/>
      <c r="GJ4268" s="1"/>
      <c r="GK4268"/>
      <c r="GL4268"/>
      <c r="GM4268"/>
      <c r="GN4268"/>
      <c r="GO4268"/>
      <c r="GP4268"/>
      <c r="GQ4268"/>
      <c r="GR4268"/>
      <c r="GS4268"/>
      <c r="GT4268"/>
      <c r="GU4268"/>
      <c r="GV4268"/>
      <c r="GW4268"/>
      <c r="GX4268"/>
      <c r="GY4268"/>
      <c r="GZ4268"/>
      <c r="HA4268"/>
      <c r="HB4268"/>
      <c r="HC4268"/>
      <c r="HD4268"/>
      <c r="HE4268"/>
    </row>
    <row r="4269" spans="4:213" s="25" customFormat="1" x14ac:dyDescent="0.25">
      <c r="D4269" s="19"/>
      <c r="E4269" s="19"/>
      <c r="F4269" s="20"/>
      <c r="G4269" s="20"/>
      <c r="H4269" s="20"/>
      <c r="I4269" s="20"/>
      <c r="J4269" s="21"/>
      <c r="K4269" s="21"/>
      <c r="L4269" s="20"/>
      <c r="M4269" s="20"/>
      <c r="N4269" s="22"/>
      <c r="O4269" s="22"/>
      <c r="P4269" s="22"/>
      <c r="Q4269" s="22"/>
      <c r="R4269" s="19"/>
      <c r="S4269" s="19"/>
      <c r="T4269" s="19"/>
      <c r="U4269" s="20"/>
      <c r="V4269" s="20"/>
      <c r="W4269" s="20"/>
      <c r="X4269" s="27"/>
      <c r="Y4269" s="253"/>
      <c r="Z4269" s="30"/>
      <c r="AA4269" s="30"/>
      <c r="AB4269" s="31"/>
      <c r="AC4269" s="31"/>
      <c r="AD4269" s="31"/>
      <c r="AE4269" s="31"/>
      <c r="AF4269" s="31"/>
      <c r="AG4269" s="241"/>
      <c r="AH4269" s="31"/>
      <c r="AI4269" s="31"/>
      <c r="AJ4269" s="31"/>
      <c r="AK4269" s="31"/>
      <c r="AL4269" s="120"/>
      <c r="AQ4269" s="26"/>
      <c r="AW4269" s="19"/>
      <c r="AX4269" s="19"/>
      <c r="AY4269" s="19"/>
      <c r="AZ4269" s="19"/>
      <c r="BA4269" s="19"/>
      <c r="BB4269" s="19"/>
      <c r="BC4269" s="1"/>
      <c r="BD4269"/>
      <c r="BE4269"/>
      <c r="BF4269" s="1"/>
      <c r="BG4269"/>
      <c r="BH4269"/>
      <c r="BI4269"/>
      <c r="BJ4269" s="1"/>
      <c r="BK4269" s="1"/>
      <c r="BL4269"/>
      <c r="BM4269" s="1"/>
      <c r="BN4269" s="1"/>
      <c r="BO4269" s="1"/>
      <c r="BP4269" s="1"/>
      <c r="BQ4269" s="1"/>
      <c r="BR4269" s="1"/>
      <c r="BS4269" s="1"/>
      <c r="BT4269" s="22"/>
      <c r="BU4269" s="1"/>
      <c r="BV4269" s="1"/>
      <c r="BW4269" s="1"/>
      <c r="BX4269" s="1"/>
      <c r="BY4269" s="1"/>
      <c r="BZ4269" s="1"/>
      <c r="CA4269" s="1"/>
      <c r="CB4269" s="1"/>
      <c r="CC4269" s="1"/>
      <c r="CD4269" s="1"/>
      <c r="CE4269" s="1"/>
      <c r="CF4269" s="1"/>
      <c r="CG4269" s="1"/>
      <c r="CH4269" s="1"/>
      <c r="CI4269" s="1"/>
      <c r="CJ4269" s="1"/>
      <c r="CK4269" s="1"/>
      <c r="CL4269" s="1"/>
      <c r="CM4269" s="1"/>
      <c r="CN4269" s="1"/>
      <c r="CO4269" s="1"/>
      <c r="CP4269" s="1"/>
      <c r="CQ4269" s="1"/>
      <c r="CR4269" s="1"/>
      <c r="CS4269" s="1"/>
      <c r="CT4269" s="1"/>
      <c r="CU4269" s="1"/>
      <c r="CV4269" s="1"/>
      <c r="CW4269" s="1"/>
      <c r="CX4269" s="1"/>
      <c r="CY4269" s="1"/>
      <c r="CZ4269" s="1"/>
      <c r="DA4269" s="1"/>
      <c r="DB4269" s="1"/>
      <c r="DC4269" s="1"/>
      <c r="DD4269" s="1"/>
      <c r="DE4269" s="1"/>
      <c r="DF4269" s="1"/>
      <c r="DG4269" s="1"/>
      <c r="DH4269" s="1"/>
      <c r="DI4269" s="1"/>
      <c r="DJ4269" s="1"/>
      <c r="DK4269" s="1"/>
      <c r="DL4269" s="1"/>
      <c r="DM4269" s="1"/>
      <c r="DN4269" s="1"/>
      <c r="DO4269" s="1"/>
      <c r="DP4269" s="1"/>
      <c r="DQ4269" s="1"/>
      <c r="DR4269" s="1"/>
      <c r="DS4269" s="1"/>
      <c r="DT4269" s="1"/>
      <c r="DU4269" s="1"/>
      <c r="DV4269" s="1"/>
      <c r="DW4269" s="1"/>
      <c r="DX4269" s="1"/>
      <c r="DY4269" s="1"/>
      <c r="DZ4269" s="1"/>
      <c r="EA4269" s="1"/>
      <c r="EB4269" s="1"/>
      <c r="EC4269" s="1"/>
      <c r="ED4269" s="1"/>
      <c r="EE4269" s="1"/>
      <c r="EF4269" s="1"/>
      <c r="EG4269" s="1"/>
      <c r="EH4269" s="1"/>
      <c r="EI4269" s="1"/>
      <c r="EJ4269" s="1"/>
      <c r="EK4269" s="1"/>
      <c r="EL4269" s="1"/>
      <c r="EM4269" s="1"/>
      <c r="EN4269" s="1"/>
      <c r="EO4269" s="1"/>
      <c r="EP4269" s="1"/>
      <c r="EQ4269" s="1"/>
      <c r="ER4269" s="1"/>
      <c r="ES4269" s="1"/>
      <c r="ET4269" s="1"/>
      <c r="EU4269" s="1"/>
      <c r="EV4269" s="1"/>
      <c r="EW4269" s="1"/>
      <c r="EX4269" s="1"/>
      <c r="EY4269" s="1"/>
      <c r="EZ4269" s="1"/>
      <c r="FA4269" s="1"/>
      <c r="FB4269" s="1"/>
      <c r="FC4269" s="1"/>
      <c r="FD4269" s="1"/>
      <c r="FE4269" s="1"/>
      <c r="FF4269" s="1"/>
      <c r="FG4269" s="1"/>
      <c r="FH4269" s="1"/>
      <c r="FI4269" s="1"/>
      <c r="FJ4269" s="1"/>
      <c r="FK4269" s="1"/>
      <c r="FL4269" s="1"/>
      <c r="FM4269" s="1"/>
      <c r="FN4269" s="1"/>
      <c r="FO4269" s="1"/>
      <c r="FP4269" s="1"/>
      <c r="FQ4269" s="1"/>
      <c r="FR4269" s="1"/>
      <c r="FS4269" s="1"/>
      <c r="FT4269" s="1"/>
      <c r="FU4269" s="1"/>
      <c r="FV4269" s="1"/>
      <c r="FW4269" s="1"/>
      <c r="FX4269" s="1"/>
      <c r="FY4269" s="1"/>
      <c r="FZ4269" s="1"/>
      <c r="GA4269" s="1"/>
      <c r="GB4269" s="1"/>
      <c r="GC4269" s="1"/>
      <c r="GD4269" s="1"/>
      <c r="GE4269" s="1"/>
      <c r="GF4269" s="1"/>
      <c r="GG4269" s="1"/>
      <c r="GH4269" s="1"/>
      <c r="GI4269" s="1"/>
      <c r="GJ4269" s="1"/>
      <c r="GK4269"/>
      <c r="GL4269"/>
      <c r="GM4269"/>
      <c r="GN4269"/>
      <c r="GO4269"/>
      <c r="GP4269"/>
      <c r="GQ4269"/>
      <c r="GR4269"/>
      <c r="GS4269"/>
      <c r="GT4269"/>
      <c r="GU4269"/>
      <c r="GV4269"/>
      <c r="GW4269"/>
      <c r="GX4269"/>
      <c r="GY4269"/>
      <c r="GZ4269"/>
      <c r="HA4269"/>
      <c r="HB4269"/>
      <c r="HC4269"/>
      <c r="HD4269"/>
      <c r="HE4269"/>
    </row>
    <row r="4270" spans="4:213" s="25" customFormat="1" x14ac:dyDescent="0.25">
      <c r="D4270" s="19"/>
      <c r="E4270" s="19"/>
      <c r="F4270" s="20"/>
      <c r="G4270" s="20"/>
      <c r="H4270" s="20"/>
      <c r="I4270" s="20"/>
      <c r="J4270" s="21"/>
      <c r="K4270" s="21"/>
      <c r="L4270" s="20"/>
      <c r="M4270" s="20"/>
      <c r="N4270" s="22"/>
      <c r="O4270" s="22"/>
      <c r="P4270" s="22"/>
      <c r="Q4270" s="22"/>
      <c r="R4270" s="19"/>
      <c r="S4270" s="19"/>
      <c r="T4270" s="19"/>
      <c r="U4270" s="20"/>
      <c r="V4270" s="20"/>
      <c r="W4270" s="20"/>
      <c r="X4270" s="27"/>
      <c r="Y4270" s="253"/>
      <c r="Z4270" s="30"/>
      <c r="AA4270" s="30"/>
      <c r="AB4270" s="31"/>
      <c r="AC4270" s="31"/>
      <c r="AD4270" s="31"/>
      <c r="AE4270" s="31"/>
      <c r="AF4270" s="31"/>
      <c r="AG4270" s="241"/>
      <c r="AH4270" s="31"/>
      <c r="AI4270" s="31"/>
      <c r="AJ4270" s="31"/>
      <c r="AK4270" s="31"/>
      <c r="AL4270" s="120"/>
      <c r="AQ4270" s="26"/>
      <c r="AW4270" s="19"/>
      <c r="AX4270" s="19"/>
      <c r="AY4270" s="19"/>
      <c r="AZ4270" s="19"/>
      <c r="BA4270" s="19"/>
      <c r="BB4270" s="19"/>
      <c r="BC4270" s="1"/>
      <c r="BD4270"/>
      <c r="BE4270"/>
      <c r="BF4270" s="1"/>
      <c r="BG4270"/>
      <c r="BH4270"/>
      <c r="BI4270"/>
      <c r="BJ4270" s="1"/>
      <c r="BK4270" s="1"/>
      <c r="BL4270"/>
      <c r="BM4270" s="1"/>
      <c r="BN4270" s="1"/>
      <c r="BO4270" s="1"/>
      <c r="BP4270" s="1"/>
      <c r="BQ4270" s="1"/>
      <c r="BR4270" s="1"/>
      <c r="BS4270" s="1"/>
      <c r="BT4270" s="22"/>
      <c r="BU4270" s="1"/>
      <c r="BV4270" s="1"/>
      <c r="BW4270" s="1"/>
      <c r="BX4270" s="1"/>
      <c r="BY4270" s="1"/>
      <c r="BZ4270" s="1"/>
      <c r="CA4270" s="1"/>
      <c r="CB4270" s="1"/>
      <c r="CC4270" s="1"/>
      <c r="CD4270" s="1"/>
      <c r="CE4270" s="1"/>
      <c r="CF4270" s="1"/>
      <c r="CG4270" s="1"/>
      <c r="CH4270" s="1"/>
      <c r="CI4270" s="1"/>
      <c r="CJ4270" s="1"/>
      <c r="CK4270" s="1"/>
      <c r="CL4270" s="1"/>
      <c r="CM4270" s="1"/>
      <c r="CN4270" s="1"/>
      <c r="CO4270" s="1"/>
      <c r="CP4270" s="1"/>
      <c r="CQ4270" s="1"/>
      <c r="CR4270" s="1"/>
      <c r="CS4270" s="1"/>
      <c r="CT4270" s="1"/>
      <c r="CU4270" s="1"/>
      <c r="CV4270" s="1"/>
      <c r="CW4270" s="1"/>
      <c r="CX4270" s="1"/>
      <c r="CY4270" s="1"/>
      <c r="CZ4270" s="1"/>
      <c r="DA4270" s="1"/>
      <c r="DB4270" s="1"/>
      <c r="DC4270" s="1"/>
      <c r="DD4270" s="1"/>
      <c r="DE4270" s="1"/>
      <c r="DF4270" s="1"/>
      <c r="DG4270" s="1"/>
      <c r="DH4270" s="1"/>
      <c r="DI4270" s="1"/>
      <c r="DJ4270" s="1"/>
      <c r="DK4270" s="1"/>
      <c r="DL4270" s="1"/>
      <c r="DM4270" s="1"/>
      <c r="DN4270" s="1"/>
      <c r="DO4270" s="1"/>
      <c r="DP4270" s="1"/>
      <c r="DQ4270" s="1"/>
      <c r="DR4270" s="1"/>
      <c r="DS4270" s="1"/>
      <c r="DT4270" s="1"/>
      <c r="DU4270" s="1"/>
      <c r="DV4270" s="1"/>
      <c r="DW4270" s="1"/>
      <c r="DX4270" s="1"/>
      <c r="DY4270" s="1"/>
      <c r="DZ4270" s="1"/>
      <c r="EA4270" s="1"/>
      <c r="EB4270" s="1"/>
      <c r="EC4270" s="1"/>
      <c r="ED4270" s="1"/>
      <c r="EE4270" s="1"/>
      <c r="EF4270" s="1"/>
      <c r="EG4270" s="1"/>
      <c r="EH4270" s="1"/>
      <c r="EI4270" s="1"/>
      <c r="EJ4270" s="1"/>
      <c r="EK4270" s="1"/>
      <c r="EL4270" s="1"/>
      <c r="EM4270" s="1"/>
      <c r="EN4270" s="1"/>
      <c r="EO4270" s="1"/>
      <c r="EP4270" s="1"/>
      <c r="EQ4270" s="1"/>
      <c r="ER4270" s="1"/>
      <c r="ES4270" s="1"/>
      <c r="ET4270" s="1"/>
      <c r="EU4270" s="1"/>
      <c r="EV4270" s="1"/>
      <c r="EW4270" s="1"/>
      <c r="EX4270" s="1"/>
      <c r="EY4270" s="1"/>
      <c r="EZ4270" s="1"/>
      <c r="FA4270" s="1"/>
      <c r="FB4270" s="1"/>
      <c r="FC4270" s="1"/>
      <c r="FD4270" s="1"/>
      <c r="FE4270" s="1"/>
      <c r="FF4270" s="1"/>
      <c r="FG4270" s="1"/>
      <c r="FH4270" s="1"/>
      <c r="FI4270" s="1"/>
      <c r="FJ4270" s="1"/>
      <c r="FK4270" s="1"/>
      <c r="FL4270" s="1"/>
      <c r="FM4270" s="1"/>
      <c r="FN4270" s="1"/>
      <c r="FO4270" s="1"/>
      <c r="FP4270" s="1"/>
      <c r="FQ4270" s="1"/>
      <c r="FR4270" s="1"/>
      <c r="FS4270" s="1"/>
      <c r="FT4270" s="1"/>
      <c r="FU4270" s="1"/>
      <c r="FV4270" s="1"/>
      <c r="FW4270" s="1"/>
      <c r="FX4270" s="1"/>
      <c r="FY4270" s="1"/>
      <c r="FZ4270" s="1"/>
      <c r="GA4270" s="1"/>
      <c r="GB4270" s="1"/>
      <c r="GC4270" s="1"/>
      <c r="GD4270" s="1"/>
      <c r="GE4270" s="1"/>
      <c r="GF4270" s="1"/>
      <c r="GG4270" s="1"/>
      <c r="GH4270" s="1"/>
      <c r="GI4270" s="1"/>
      <c r="GJ4270" s="1"/>
      <c r="GK4270"/>
      <c r="GL4270"/>
      <c r="GM4270"/>
      <c r="GN4270"/>
      <c r="GO4270"/>
      <c r="GP4270"/>
      <c r="GQ4270"/>
      <c r="GR4270"/>
      <c r="GS4270"/>
      <c r="GT4270"/>
      <c r="GU4270"/>
      <c r="GV4270"/>
      <c r="GW4270"/>
      <c r="GX4270"/>
      <c r="GY4270"/>
      <c r="GZ4270"/>
      <c r="HA4270"/>
      <c r="HB4270"/>
      <c r="HC4270"/>
      <c r="HD4270"/>
      <c r="HE4270"/>
    </row>
    <row r="4271" spans="4:213" s="25" customFormat="1" x14ac:dyDescent="0.25">
      <c r="D4271" s="19"/>
      <c r="E4271" s="19"/>
      <c r="F4271" s="20"/>
      <c r="G4271" s="20"/>
      <c r="H4271" s="20"/>
      <c r="I4271" s="20"/>
      <c r="J4271" s="21"/>
      <c r="K4271" s="21"/>
      <c r="L4271" s="20"/>
      <c r="M4271" s="20"/>
      <c r="N4271" s="22"/>
      <c r="O4271" s="22"/>
      <c r="P4271" s="22"/>
      <c r="Q4271" s="22"/>
      <c r="R4271" s="19"/>
      <c r="S4271" s="19"/>
      <c r="T4271" s="19"/>
      <c r="U4271" s="20"/>
      <c r="V4271" s="20"/>
      <c r="W4271" s="20"/>
      <c r="X4271" s="27"/>
      <c r="Y4271" s="253"/>
      <c r="Z4271" s="30"/>
      <c r="AA4271" s="30"/>
      <c r="AB4271" s="31"/>
      <c r="AC4271" s="31"/>
      <c r="AD4271" s="31"/>
      <c r="AE4271" s="31"/>
      <c r="AF4271" s="31"/>
      <c r="AG4271" s="241"/>
      <c r="AH4271" s="31"/>
      <c r="AI4271" s="31"/>
      <c r="AJ4271" s="31"/>
      <c r="AK4271" s="31"/>
      <c r="AL4271" s="120"/>
      <c r="AQ4271" s="26"/>
      <c r="AW4271" s="19"/>
      <c r="AX4271" s="19"/>
      <c r="AY4271" s="19"/>
      <c r="AZ4271" s="19"/>
      <c r="BA4271" s="19"/>
      <c r="BB4271" s="19"/>
      <c r="BC4271" s="1"/>
      <c r="BD4271"/>
      <c r="BE4271"/>
      <c r="BF4271" s="1"/>
      <c r="BG4271"/>
      <c r="BH4271"/>
      <c r="BI4271"/>
      <c r="BJ4271" s="1"/>
      <c r="BK4271" s="1"/>
      <c r="BL4271"/>
      <c r="BM4271" s="1"/>
      <c r="BN4271" s="1"/>
      <c r="BO4271" s="1"/>
      <c r="BP4271" s="1"/>
      <c r="BQ4271" s="1"/>
      <c r="BR4271" s="1"/>
      <c r="BS4271" s="1"/>
      <c r="BT4271" s="22"/>
      <c r="BU4271" s="1"/>
      <c r="BV4271" s="1"/>
      <c r="BW4271" s="1"/>
      <c r="BX4271" s="1"/>
      <c r="BY4271" s="1"/>
      <c r="BZ4271" s="1"/>
      <c r="CA4271" s="1"/>
      <c r="CB4271" s="1"/>
      <c r="CC4271" s="1"/>
      <c r="CD4271" s="1"/>
      <c r="CE4271" s="1"/>
      <c r="CF4271" s="1"/>
      <c r="CG4271" s="1"/>
      <c r="CH4271" s="1"/>
      <c r="CI4271" s="1"/>
      <c r="CJ4271" s="1"/>
      <c r="CK4271" s="1"/>
      <c r="CL4271" s="1"/>
      <c r="CM4271" s="1"/>
      <c r="CN4271" s="1"/>
      <c r="CO4271" s="1"/>
      <c r="CP4271" s="1"/>
      <c r="CQ4271" s="1"/>
      <c r="CR4271" s="1"/>
      <c r="CS4271" s="1"/>
      <c r="CT4271" s="1"/>
      <c r="CU4271" s="1"/>
      <c r="CV4271" s="1"/>
      <c r="CW4271" s="1"/>
      <c r="CX4271" s="1"/>
      <c r="CY4271" s="1"/>
      <c r="CZ4271" s="1"/>
      <c r="DA4271" s="1"/>
      <c r="DB4271" s="1"/>
      <c r="DC4271" s="1"/>
      <c r="DD4271" s="1"/>
      <c r="DE4271" s="1"/>
      <c r="DF4271" s="1"/>
      <c r="DG4271" s="1"/>
      <c r="DH4271" s="1"/>
      <c r="DI4271" s="1"/>
      <c r="DJ4271" s="1"/>
      <c r="DK4271" s="1"/>
      <c r="DL4271" s="1"/>
      <c r="DM4271" s="1"/>
      <c r="DN4271" s="1"/>
      <c r="DO4271" s="1"/>
      <c r="DP4271" s="1"/>
      <c r="DQ4271" s="1"/>
      <c r="DR4271" s="1"/>
      <c r="DS4271" s="1"/>
      <c r="DT4271" s="1"/>
      <c r="DU4271" s="1"/>
      <c r="DV4271" s="1"/>
      <c r="DW4271" s="1"/>
      <c r="DX4271" s="1"/>
      <c r="DY4271" s="1"/>
      <c r="DZ4271" s="1"/>
      <c r="EA4271" s="1"/>
      <c r="EB4271" s="1"/>
      <c r="EC4271" s="1"/>
      <c r="ED4271" s="1"/>
      <c r="EE4271" s="1"/>
      <c r="EF4271" s="1"/>
      <c r="EG4271" s="1"/>
      <c r="EH4271" s="1"/>
      <c r="EI4271" s="1"/>
      <c r="EJ4271" s="1"/>
      <c r="EK4271" s="1"/>
      <c r="EL4271" s="1"/>
      <c r="EM4271" s="1"/>
      <c r="EN4271" s="1"/>
      <c r="EO4271" s="1"/>
      <c r="EP4271" s="1"/>
      <c r="EQ4271" s="1"/>
      <c r="ER4271" s="1"/>
      <c r="ES4271" s="1"/>
      <c r="ET4271" s="1"/>
      <c r="EU4271" s="1"/>
      <c r="EV4271" s="1"/>
      <c r="EW4271" s="1"/>
      <c r="EX4271" s="1"/>
      <c r="EY4271" s="1"/>
      <c r="EZ4271" s="1"/>
      <c r="FA4271" s="1"/>
      <c r="FB4271" s="1"/>
      <c r="FC4271" s="1"/>
      <c r="FD4271" s="1"/>
      <c r="FE4271" s="1"/>
      <c r="FF4271" s="1"/>
      <c r="FG4271" s="1"/>
      <c r="FH4271" s="1"/>
      <c r="FI4271" s="1"/>
      <c r="FJ4271" s="1"/>
      <c r="FK4271" s="1"/>
      <c r="FL4271" s="1"/>
      <c r="FM4271" s="1"/>
      <c r="FN4271" s="1"/>
      <c r="FO4271" s="1"/>
      <c r="FP4271" s="1"/>
      <c r="FQ4271" s="1"/>
      <c r="FR4271" s="1"/>
      <c r="FS4271" s="1"/>
      <c r="FT4271" s="1"/>
      <c r="FU4271" s="1"/>
      <c r="FV4271" s="1"/>
      <c r="FW4271" s="1"/>
      <c r="FX4271" s="1"/>
      <c r="FY4271" s="1"/>
      <c r="FZ4271" s="1"/>
      <c r="GA4271" s="1"/>
      <c r="GB4271" s="1"/>
      <c r="GC4271" s="1"/>
      <c r="GD4271" s="1"/>
      <c r="GE4271" s="1"/>
      <c r="GF4271" s="1"/>
      <c r="GG4271" s="1"/>
      <c r="GH4271" s="1"/>
      <c r="GI4271" s="1"/>
      <c r="GJ4271" s="1"/>
      <c r="GK4271"/>
      <c r="GL4271"/>
      <c r="GM4271"/>
      <c r="GN4271"/>
      <c r="GO4271"/>
      <c r="GP4271"/>
      <c r="GQ4271"/>
      <c r="GR4271"/>
      <c r="GS4271"/>
      <c r="GT4271"/>
      <c r="GU4271"/>
      <c r="GV4271"/>
      <c r="GW4271"/>
      <c r="GX4271"/>
      <c r="GY4271"/>
      <c r="GZ4271"/>
      <c r="HA4271"/>
      <c r="HB4271"/>
      <c r="HC4271"/>
      <c r="HD4271"/>
      <c r="HE4271"/>
    </row>
    <row r="4272" spans="4:213" s="25" customFormat="1" x14ac:dyDescent="0.25">
      <c r="D4272" s="19"/>
      <c r="E4272" s="19"/>
      <c r="F4272" s="20"/>
      <c r="G4272" s="20"/>
      <c r="H4272" s="20"/>
      <c r="I4272" s="20"/>
      <c r="J4272" s="21"/>
      <c r="K4272" s="21"/>
      <c r="L4272" s="20"/>
      <c r="M4272" s="20"/>
      <c r="N4272" s="22"/>
      <c r="O4272" s="22"/>
      <c r="P4272" s="22"/>
      <c r="Q4272" s="22"/>
      <c r="R4272" s="19"/>
      <c r="S4272" s="19"/>
      <c r="T4272" s="19"/>
      <c r="U4272" s="20"/>
      <c r="V4272" s="20"/>
      <c r="W4272" s="20"/>
      <c r="X4272" s="27"/>
      <c r="Y4272" s="253"/>
      <c r="Z4272" s="30"/>
      <c r="AA4272" s="30"/>
      <c r="AB4272" s="31"/>
      <c r="AC4272" s="31"/>
      <c r="AD4272" s="31"/>
      <c r="AE4272" s="31"/>
      <c r="AF4272" s="31"/>
      <c r="AG4272" s="241"/>
      <c r="AH4272" s="31"/>
      <c r="AI4272" s="31"/>
      <c r="AJ4272" s="31"/>
      <c r="AK4272" s="31"/>
      <c r="AL4272" s="120"/>
      <c r="AQ4272" s="26"/>
      <c r="AW4272" s="19"/>
      <c r="AX4272" s="19"/>
      <c r="AY4272" s="19"/>
      <c r="AZ4272" s="19"/>
      <c r="BA4272" s="19"/>
      <c r="BB4272" s="19"/>
      <c r="BC4272" s="1"/>
      <c r="BD4272"/>
      <c r="BE4272"/>
      <c r="BF4272" s="1"/>
      <c r="BG4272"/>
      <c r="BH4272"/>
      <c r="BI4272"/>
      <c r="BJ4272" s="1"/>
      <c r="BK4272" s="1"/>
      <c r="BL4272"/>
      <c r="BM4272" s="1"/>
      <c r="BN4272" s="1"/>
      <c r="BO4272" s="1"/>
      <c r="BP4272" s="1"/>
      <c r="BQ4272" s="1"/>
      <c r="BR4272" s="1"/>
      <c r="BS4272" s="1"/>
      <c r="BT4272" s="22"/>
      <c r="BU4272" s="1"/>
      <c r="BV4272" s="1"/>
      <c r="BW4272" s="1"/>
      <c r="BX4272" s="1"/>
      <c r="BY4272" s="1"/>
      <c r="BZ4272" s="1"/>
      <c r="CA4272" s="1"/>
      <c r="CB4272" s="1"/>
      <c r="CC4272" s="1"/>
      <c r="CD4272" s="1"/>
      <c r="CE4272" s="1"/>
      <c r="CF4272" s="1"/>
      <c r="CG4272" s="1"/>
      <c r="CH4272" s="1"/>
      <c r="CI4272" s="1"/>
      <c r="CJ4272" s="1"/>
      <c r="CK4272" s="1"/>
      <c r="CL4272" s="1"/>
      <c r="CM4272" s="1"/>
      <c r="CN4272" s="1"/>
      <c r="CO4272" s="1"/>
      <c r="CP4272" s="1"/>
      <c r="CQ4272" s="1"/>
      <c r="CR4272" s="1"/>
      <c r="CS4272" s="1"/>
      <c r="CT4272" s="1"/>
      <c r="CU4272" s="1"/>
      <c r="CV4272" s="1"/>
      <c r="CW4272" s="1"/>
      <c r="CX4272" s="1"/>
      <c r="CY4272" s="1"/>
      <c r="CZ4272" s="1"/>
      <c r="DA4272" s="1"/>
      <c r="DB4272" s="1"/>
      <c r="DC4272" s="1"/>
      <c r="DD4272" s="1"/>
      <c r="DE4272" s="1"/>
      <c r="DF4272" s="1"/>
      <c r="DG4272" s="1"/>
      <c r="DH4272" s="1"/>
      <c r="DI4272" s="1"/>
      <c r="DJ4272" s="1"/>
      <c r="DK4272" s="1"/>
      <c r="DL4272" s="1"/>
      <c r="DM4272" s="1"/>
      <c r="DN4272" s="1"/>
      <c r="DO4272" s="1"/>
      <c r="DP4272" s="1"/>
      <c r="DQ4272" s="1"/>
      <c r="DR4272" s="1"/>
      <c r="DS4272" s="1"/>
      <c r="DT4272" s="1"/>
      <c r="DU4272" s="1"/>
      <c r="DV4272" s="1"/>
      <c r="DW4272" s="1"/>
      <c r="DX4272" s="1"/>
      <c r="DY4272" s="1"/>
      <c r="DZ4272" s="1"/>
      <c r="EA4272" s="1"/>
      <c r="EB4272" s="1"/>
      <c r="EC4272" s="1"/>
      <c r="ED4272" s="1"/>
      <c r="EE4272" s="1"/>
      <c r="EF4272" s="1"/>
      <c r="EG4272" s="1"/>
      <c r="EH4272" s="1"/>
      <c r="EI4272" s="1"/>
      <c r="EJ4272" s="1"/>
      <c r="EK4272" s="1"/>
      <c r="EL4272" s="1"/>
      <c r="EM4272" s="1"/>
      <c r="EN4272" s="1"/>
      <c r="EO4272" s="1"/>
      <c r="EP4272" s="1"/>
      <c r="EQ4272" s="1"/>
      <c r="ER4272" s="1"/>
      <c r="ES4272" s="1"/>
      <c r="ET4272" s="1"/>
      <c r="EU4272" s="1"/>
      <c r="EV4272" s="1"/>
      <c r="EW4272" s="1"/>
      <c r="EX4272" s="1"/>
      <c r="EY4272" s="1"/>
      <c r="EZ4272" s="1"/>
      <c r="FA4272" s="1"/>
      <c r="FB4272" s="1"/>
      <c r="FC4272" s="1"/>
      <c r="FD4272" s="1"/>
      <c r="FE4272" s="1"/>
      <c r="FF4272" s="1"/>
      <c r="FG4272" s="1"/>
      <c r="FH4272" s="1"/>
      <c r="FI4272" s="1"/>
      <c r="FJ4272" s="1"/>
      <c r="FK4272" s="1"/>
      <c r="FL4272" s="1"/>
      <c r="FM4272" s="1"/>
      <c r="FN4272" s="1"/>
      <c r="FO4272" s="1"/>
      <c r="FP4272" s="1"/>
      <c r="FQ4272" s="1"/>
      <c r="FR4272" s="1"/>
      <c r="FS4272" s="1"/>
      <c r="FT4272" s="1"/>
      <c r="FU4272" s="1"/>
      <c r="FV4272" s="1"/>
      <c r="FW4272" s="1"/>
      <c r="FX4272" s="1"/>
      <c r="FY4272" s="1"/>
      <c r="FZ4272" s="1"/>
      <c r="GA4272" s="1"/>
      <c r="GB4272" s="1"/>
      <c r="GC4272" s="1"/>
      <c r="GD4272" s="1"/>
      <c r="GE4272" s="1"/>
      <c r="GF4272" s="1"/>
      <c r="GG4272" s="1"/>
      <c r="GH4272" s="1"/>
      <c r="GI4272" s="1"/>
      <c r="GJ4272" s="1"/>
      <c r="GK4272"/>
      <c r="GL4272"/>
      <c r="GM4272"/>
      <c r="GN4272"/>
      <c r="GO4272"/>
      <c r="GP4272"/>
      <c r="GQ4272"/>
      <c r="GR4272"/>
      <c r="GS4272"/>
      <c r="GT4272"/>
      <c r="GU4272"/>
      <c r="GV4272"/>
      <c r="GW4272"/>
      <c r="GX4272"/>
      <c r="GY4272"/>
      <c r="GZ4272"/>
      <c r="HA4272"/>
      <c r="HB4272"/>
      <c r="HC4272"/>
      <c r="HD4272"/>
      <c r="HE4272"/>
    </row>
    <row r="4273" spans="4:213" s="25" customFormat="1" x14ac:dyDescent="0.25">
      <c r="D4273" s="19"/>
      <c r="E4273" s="19"/>
      <c r="F4273" s="20"/>
      <c r="G4273" s="20"/>
      <c r="H4273" s="20"/>
      <c r="I4273" s="20"/>
      <c r="J4273" s="21"/>
      <c r="K4273" s="21"/>
      <c r="L4273" s="20"/>
      <c r="M4273" s="20"/>
      <c r="N4273" s="22"/>
      <c r="O4273" s="22"/>
      <c r="P4273" s="22"/>
      <c r="Q4273" s="22"/>
      <c r="R4273" s="19"/>
      <c r="S4273" s="19"/>
      <c r="T4273" s="19"/>
      <c r="U4273" s="20"/>
      <c r="V4273" s="20"/>
      <c r="W4273" s="20"/>
      <c r="X4273" s="27"/>
      <c r="Y4273" s="253"/>
      <c r="Z4273" s="30"/>
      <c r="AA4273" s="30"/>
      <c r="AB4273" s="31"/>
      <c r="AC4273" s="31"/>
      <c r="AD4273" s="31"/>
      <c r="AE4273" s="31"/>
      <c r="AF4273" s="31"/>
      <c r="AG4273" s="241"/>
      <c r="AH4273" s="31"/>
      <c r="AI4273" s="31"/>
      <c r="AJ4273" s="31"/>
      <c r="AK4273" s="31"/>
      <c r="AL4273" s="120"/>
      <c r="AQ4273" s="26"/>
      <c r="AW4273" s="19"/>
      <c r="AX4273" s="19"/>
      <c r="AY4273" s="19"/>
      <c r="AZ4273" s="19"/>
      <c r="BA4273" s="19"/>
      <c r="BB4273" s="19"/>
      <c r="BC4273" s="1"/>
      <c r="BD4273"/>
      <c r="BE4273"/>
      <c r="BF4273" s="1"/>
      <c r="BG4273"/>
      <c r="BH4273"/>
      <c r="BI4273"/>
      <c r="BJ4273" s="1"/>
      <c r="BK4273" s="1"/>
      <c r="BL4273"/>
      <c r="BM4273" s="1"/>
      <c r="BN4273" s="1"/>
      <c r="BO4273" s="1"/>
      <c r="BP4273" s="1"/>
      <c r="BQ4273" s="1"/>
      <c r="BR4273" s="1"/>
      <c r="BS4273" s="1"/>
      <c r="BT4273" s="22"/>
      <c r="BU4273" s="1"/>
      <c r="BV4273" s="1"/>
      <c r="BW4273" s="1"/>
      <c r="BX4273" s="1"/>
      <c r="BY4273" s="1"/>
      <c r="BZ4273" s="1"/>
      <c r="CA4273" s="1"/>
      <c r="CB4273" s="1"/>
      <c r="CC4273" s="1"/>
      <c r="CD4273" s="1"/>
      <c r="CE4273" s="1"/>
      <c r="CF4273" s="1"/>
      <c r="CG4273" s="1"/>
      <c r="CH4273" s="1"/>
      <c r="CI4273" s="1"/>
      <c r="CJ4273" s="1"/>
      <c r="CK4273" s="1"/>
      <c r="CL4273" s="1"/>
      <c r="CM4273" s="1"/>
      <c r="CN4273" s="1"/>
      <c r="CO4273" s="1"/>
      <c r="CP4273" s="1"/>
      <c r="CQ4273" s="1"/>
      <c r="CR4273" s="1"/>
      <c r="CS4273" s="1"/>
      <c r="CT4273" s="1"/>
      <c r="CU4273" s="1"/>
      <c r="CV4273" s="1"/>
      <c r="CW4273" s="1"/>
      <c r="CX4273" s="1"/>
      <c r="CY4273" s="1"/>
      <c r="CZ4273" s="1"/>
      <c r="DA4273" s="1"/>
      <c r="DB4273" s="1"/>
      <c r="DC4273" s="1"/>
      <c r="DD4273" s="1"/>
      <c r="DE4273" s="1"/>
      <c r="DF4273" s="1"/>
      <c r="DG4273" s="1"/>
      <c r="DH4273" s="1"/>
      <c r="DI4273" s="1"/>
      <c r="DJ4273" s="1"/>
      <c r="DK4273" s="1"/>
      <c r="DL4273" s="1"/>
      <c r="DM4273" s="1"/>
      <c r="DN4273" s="1"/>
      <c r="DO4273" s="1"/>
      <c r="DP4273" s="1"/>
      <c r="DQ4273" s="1"/>
      <c r="DR4273" s="1"/>
      <c r="DS4273" s="1"/>
      <c r="DT4273" s="1"/>
      <c r="DU4273" s="1"/>
      <c r="DV4273" s="1"/>
      <c r="DW4273" s="1"/>
      <c r="DX4273" s="1"/>
      <c r="DY4273" s="1"/>
      <c r="DZ4273" s="1"/>
      <c r="EA4273" s="1"/>
      <c r="EB4273" s="1"/>
      <c r="EC4273" s="1"/>
      <c r="ED4273" s="1"/>
      <c r="EE4273" s="1"/>
      <c r="EF4273" s="1"/>
      <c r="EG4273" s="1"/>
      <c r="EH4273" s="1"/>
      <c r="EI4273" s="1"/>
      <c r="EJ4273" s="1"/>
      <c r="EK4273" s="1"/>
      <c r="EL4273" s="1"/>
      <c r="EM4273" s="1"/>
      <c r="EN4273" s="1"/>
      <c r="EO4273" s="1"/>
      <c r="EP4273" s="1"/>
      <c r="EQ4273" s="1"/>
      <c r="ER4273" s="1"/>
      <c r="ES4273" s="1"/>
      <c r="ET4273" s="1"/>
      <c r="EU4273" s="1"/>
      <c r="EV4273" s="1"/>
      <c r="EW4273" s="1"/>
      <c r="EX4273" s="1"/>
      <c r="EY4273" s="1"/>
      <c r="EZ4273" s="1"/>
      <c r="FA4273" s="1"/>
      <c r="FB4273" s="1"/>
      <c r="FC4273" s="1"/>
      <c r="FD4273" s="1"/>
      <c r="FE4273" s="1"/>
      <c r="FF4273" s="1"/>
      <c r="FG4273" s="1"/>
      <c r="FH4273" s="1"/>
      <c r="FI4273" s="1"/>
      <c r="FJ4273" s="1"/>
      <c r="FK4273" s="1"/>
      <c r="FL4273" s="1"/>
      <c r="FM4273" s="1"/>
      <c r="FN4273" s="1"/>
      <c r="FO4273" s="1"/>
      <c r="FP4273" s="1"/>
      <c r="FQ4273" s="1"/>
      <c r="FR4273" s="1"/>
      <c r="FS4273" s="1"/>
      <c r="FT4273" s="1"/>
      <c r="FU4273" s="1"/>
      <c r="FV4273" s="1"/>
      <c r="FW4273" s="1"/>
      <c r="FX4273" s="1"/>
      <c r="FY4273" s="1"/>
      <c r="FZ4273" s="1"/>
      <c r="GA4273" s="1"/>
      <c r="GB4273" s="1"/>
      <c r="GC4273" s="1"/>
      <c r="GD4273" s="1"/>
      <c r="GE4273" s="1"/>
      <c r="GF4273" s="1"/>
      <c r="GG4273" s="1"/>
      <c r="GH4273" s="1"/>
      <c r="GI4273" s="1"/>
      <c r="GJ4273" s="1"/>
      <c r="GK4273"/>
      <c r="GL4273"/>
      <c r="GM4273"/>
      <c r="GN4273"/>
      <c r="GO4273"/>
      <c r="GP4273"/>
      <c r="GQ4273"/>
      <c r="GR4273"/>
      <c r="GS4273"/>
      <c r="GT4273"/>
      <c r="GU4273"/>
      <c r="GV4273"/>
      <c r="GW4273"/>
      <c r="GX4273"/>
      <c r="GY4273"/>
      <c r="GZ4273"/>
      <c r="HA4273"/>
      <c r="HB4273"/>
      <c r="HC4273"/>
      <c r="HD4273"/>
      <c r="HE4273"/>
    </row>
    <row r="4274" spans="4:213" s="25" customFormat="1" x14ac:dyDescent="0.25">
      <c r="D4274" s="19"/>
      <c r="E4274" s="19"/>
      <c r="F4274" s="20"/>
      <c r="G4274" s="20"/>
      <c r="H4274" s="20"/>
      <c r="I4274" s="20"/>
      <c r="J4274" s="21"/>
      <c r="K4274" s="21"/>
      <c r="L4274" s="20"/>
      <c r="M4274" s="20"/>
      <c r="N4274" s="22"/>
      <c r="O4274" s="22"/>
      <c r="P4274" s="22"/>
      <c r="Q4274" s="22"/>
      <c r="R4274" s="19"/>
      <c r="S4274" s="19"/>
      <c r="T4274" s="19"/>
      <c r="U4274" s="20"/>
      <c r="V4274" s="20"/>
      <c r="W4274" s="20"/>
      <c r="X4274" s="27"/>
      <c r="Y4274" s="253"/>
      <c r="Z4274" s="30"/>
      <c r="AA4274" s="30"/>
      <c r="AB4274" s="31"/>
      <c r="AC4274" s="31"/>
      <c r="AD4274" s="31"/>
      <c r="AE4274" s="31"/>
      <c r="AF4274" s="31"/>
      <c r="AG4274" s="241"/>
      <c r="AH4274" s="31"/>
      <c r="AI4274" s="31"/>
      <c r="AJ4274" s="31"/>
      <c r="AK4274" s="31"/>
      <c r="AL4274" s="120"/>
      <c r="AQ4274" s="26"/>
      <c r="AW4274" s="19"/>
      <c r="AX4274" s="19"/>
      <c r="AY4274" s="19"/>
      <c r="AZ4274" s="19"/>
      <c r="BA4274" s="19"/>
      <c r="BB4274" s="19"/>
      <c r="BC4274" s="1"/>
      <c r="BD4274"/>
      <c r="BE4274"/>
      <c r="BF4274" s="1"/>
      <c r="BG4274"/>
      <c r="BH4274"/>
      <c r="BI4274"/>
      <c r="BJ4274" s="1"/>
      <c r="BK4274" s="1"/>
      <c r="BL4274"/>
      <c r="BM4274" s="1"/>
      <c r="BN4274" s="1"/>
      <c r="BO4274" s="1"/>
      <c r="BP4274" s="1"/>
      <c r="BQ4274" s="1"/>
      <c r="BR4274" s="1"/>
      <c r="BS4274" s="1"/>
      <c r="BT4274" s="22"/>
      <c r="BU4274" s="1"/>
      <c r="BV4274" s="1"/>
      <c r="BW4274" s="1"/>
      <c r="BX4274" s="1"/>
      <c r="BY4274" s="1"/>
      <c r="BZ4274" s="1"/>
      <c r="CA4274" s="1"/>
      <c r="CB4274" s="1"/>
      <c r="CC4274" s="1"/>
      <c r="CD4274" s="1"/>
      <c r="CE4274" s="1"/>
      <c r="CF4274" s="1"/>
      <c r="CG4274" s="1"/>
      <c r="CH4274" s="1"/>
      <c r="CI4274" s="1"/>
      <c r="CJ4274" s="1"/>
      <c r="CK4274" s="1"/>
      <c r="CL4274" s="1"/>
      <c r="CM4274" s="1"/>
      <c r="CN4274" s="1"/>
      <c r="CO4274" s="1"/>
      <c r="CP4274" s="1"/>
      <c r="CQ4274" s="1"/>
      <c r="CR4274" s="1"/>
      <c r="CS4274" s="1"/>
      <c r="CT4274" s="1"/>
      <c r="CU4274" s="1"/>
      <c r="CV4274" s="1"/>
      <c r="CW4274" s="1"/>
      <c r="CX4274" s="1"/>
      <c r="CY4274" s="1"/>
      <c r="CZ4274" s="1"/>
      <c r="DA4274" s="1"/>
      <c r="DB4274" s="1"/>
      <c r="DC4274" s="1"/>
      <c r="DD4274" s="1"/>
      <c r="DE4274" s="1"/>
      <c r="DF4274" s="1"/>
      <c r="DG4274" s="1"/>
      <c r="DH4274" s="1"/>
      <c r="DI4274" s="1"/>
      <c r="DJ4274" s="1"/>
      <c r="DK4274" s="1"/>
      <c r="DL4274" s="1"/>
      <c r="DM4274" s="1"/>
      <c r="DN4274" s="1"/>
      <c r="DO4274" s="1"/>
      <c r="DP4274" s="1"/>
      <c r="DQ4274" s="1"/>
      <c r="DR4274" s="1"/>
      <c r="DS4274" s="1"/>
      <c r="DT4274" s="1"/>
      <c r="DU4274" s="1"/>
      <c r="DV4274" s="1"/>
      <c r="DW4274" s="1"/>
      <c r="DX4274" s="1"/>
      <c r="DY4274" s="1"/>
      <c r="DZ4274" s="1"/>
      <c r="EA4274" s="1"/>
      <c r="EB4274" s="1"/>
      <c r="EC4274" s="1"/>
      <c r="ED4274" s="1"/>
      <c r="EE4274" s="1"/>
      <c r="EF4274" s="1"/>
      <c r="EG4274" s="1"/>
      <c r="EH4274" s="1"/>
      <c r="EI4274" s="1"/>
      <c r="EJ4274" s="1"/>
      <c r="EK4274" s="1"/>
      <c r="EL4274" s="1"/>
      <c r="EM4274" s="1"/>
      <c r="EN4274" s="1"/>
      <c r="EO4274" s="1"/>
      <c r="EP4274" s="1"/>
      <c r="EQ4274" s="1"/>
      <c r="ER4274" s="1"/>
      <c r="ES4274" s="1"/>
      <c r="ET4274" s="1"/>
      <c r="EU4274" s="1"/>
      <c r="EV4274" s="1"/>
      <c r="EW4274" s="1"/>
      <c r="EX4274" s="1"/>
      <c r="EY4274" s="1"/>
      <c r="EZ4274" s="1"/>
      <c r="FA4274" s="1"/>
      <c r="FB4274" s="1"/>
      <c r="FC4274" s="1"/>
      <c r="FD4274" s="1"/>
      <c r="FE4274" s="1"/>
      <c r="FF4274" s="1"/>
      <c r="FG4274" s="1"/>
      <c r="FH4274" s="1"/>
      <c r="FI4274" s="1"/>
      <c r="FJ4274" s="1"/>
      <c r="FK4274" s="1"/>
      <c r="FL4274" s="1"/>
      <c r="FM4274" s="1"/>
      <c r="FN4274" s="1"/>
      <c r="FO4274" s="1"/>
      <c r="FP4274" s="1"/>
      <c r="FQ4274" s="1"/>
      <c r="FR4274" s="1"/>
      <c r="FS4274" s="1"/>
      <c r="FT4274" s="1"/>
      <c r="FU4274" s="1"/>
      <c r="FV4274" s="1"/>
      <c r="FW4274" s="1"/>
      <c r="FX4274" s="1"/>
      <c r="FY4274" s="1"/>
      <c r="FZ4274" s="1"/>
      <c r="GA4274" s="1"/>
      <c r="GB4274" s="1"/>
      <c r="GC4274" s="1"/>
      <c r="GD4274" s="1"/>
      <c r="GE4274" s="1"/>
      <c r="GF4274" s="1"/>
      <c r="GG4274" s="1"/>
      <c r="GH4274" s="1"/>
      <c r="GI4274" s="1"/>
      <c r="GJ4274" s="1"/>
      <c r="GK4274"/>
      <c r="GL4274"/>
      <c r="GM4274"/>
      <c r="GN4274"/>
      <c r="GO4274"/>
      <c r="GP4274"/>
      <c r="GQ4274"/>
      <c r="GR4274"/>
      <c r="GS4274"/>
      <c r="GT4274"/>
      <c r="GU4274"/>
      <c r="GV4274"/>
      <c r="GW4274"/>
      <c r="GX4274"/>
      <c r="GY4274"/>
      <c r="GZ4274"/>
      <c r="HA4274"/>
      <c r="HB4274"/>
      <c r="HC4274"/>
      <c r="HD4274"/>
      <c r="HE4274"/>
    </row>
    <row r="4275" spans="4:213" s="25" customFormat="1" x14ac:dyDescent="0.25">
      <c r="D4275" s="19"/>
      <c r="E4275" s="19"/>
      <c r="F4275" s="20"/>
      <c r="G4275" s="20"/>
      <c r="H4275" s="20"/>
      <c r="I4275" s="20"/>
      <c r="J4275" s="21"/>
      <c r="K4275" s="21"/>
      <c r="L4275" s="20"/>
      <c r="M4275" s="20"/>
      <c r="N4275" s="22"/>
      <c r="O4275" s="22"/>
      <c r="P4275" s="22"/>
      <c r="Q4275" s="22"/>
      <c r="R4275" s="19"/>
      <c r="S4275" s="19"/>
      <c r="T4275" s="19"/>
      <c r="U4275" s="20"/>
      <c r="V4275" s="20"/>
      <c r="W4275" s="20"/>
      <c r="X4275" s="27"/>
      <c r="Y4275" s="253"/>
      <c r="Z4275" s="30"/>
      <c r="AA4275" s="30"/>
      <c r="AB4275" s="31"/>
      <c r="AC4275" s="31"/>
      <c r="AD4275" s="31"/>
      <c r="AE4275" s="31"/>
      <c r="AF4275" s="31"/>
      <c r="AG4275" s="241"/>
      <c r="AH4275" s="31"/>
      <c r="AI4275" s="31"/>
      <c r="AJ4275" s="31"/>
      <c r="AK4275" s="31"/>
      <c r="AL4275" s="120"/>
      <c r="AQ4275" s="26"/>
      <c r="AW4275" s="19"/>
      <c r="AX4275" s="19"/>
      <c r="AY4275" s="19"/>
      <c r="AZ4275" s="19"/>
      <c r="BA4275" s="19"/>
      <c r="BB4275" s="19"/>
      <c r="BC4275" s="1"/>
      <c r="BD4275"/>
      <c r="BE4275"/>
      <c r="BF4275" s="1"/>
      <c r="BG4275"/>
      <c r="BH4275"/>
      <c r="BI4275"/>
      <c r="BJ4275" s="1"/>
      <c r="BK4275" s="1"/>
      <c r="BL4275"/>
      <c r="BM4275" s="1"/>
      <c r="BN4275" s="1"/>
      <c r="BO4275" s="1"/>
      <c r="BP4275" s="1"/>
      <c r="BQ4275" s="1"/>
      <c r="BR4275" s="1"/>
      <c r="BS4275" s="1"/>
      <c r="BT4275" s="22"/>
      <c r="BU4275" s="1"/>
      <c r="BV4275" s="1"/>
      <c r="BW4275" s="1"/>
      <c r="BX4275" s="1"/>
      <c r="BY4275" s="1"/>
      <c r="BZ4275" s="1"/>
      <c r="CA4275" s="1"/>
      <c r="CB4275" s="1"/>
      <c r="CC4275" s="1"/>
      <c r="CD4275" s="1"/>
      <c r="CE4275" s="1"/>
      <c r="CF4275" s="1"/>
      <c r="CG4275" s="1"/>
      <c r="CH4275" s="1"/>
      <c r="CI4275" s="1"/>
      <c r="CJ4275" s="1"/>
      <c r="CK4275" s="1"/>
      <c r="CL4275" s="1"/>
      <c r="CM4275" s="1"/>
      <c r="CN4275" s="1"/>
      <c r="CO4275" s="1"/>
      <c r="CP4275" s="1"/>
      <c r="CQ4275" s="1"/>
      <c r="CR4275" s="1"/>
      <c r="CS4275" s="1"/>
      <c r="CT4275" s="1"/>
      <c r="CU4275" s="1"/>
      <c r="CV4275" s="1"/>
      <c r="CW4275" s="1"/>
      <c r="CX4275" s="1"/>
      <c r="CY4275" s="1"/>
      <c r="CZ4275" s="1"/>
      <c r="DA4275" s="1"/>
      <c r="DB4275" s="1"/>
      <c r="DC4275" s="1"/>
      <c r="DD4275" s="1"/>
      <c r="DE4275" s="1"/>
      <c r="DF4275" s="1"/>
      <c r="DG4275" s="1"/>
      <c r="DH4275" s="1"/>
      <c r="DI4275" s="1"/>
      <c r="DJ4275" s="1"/>
      <c r="DK4275" s="1"/>
      <c r="DL4275" s="1"/>
      <c r="DM4275" s="1"/>
      <c r="DN4275" s="1"/>
      <c r="DO4275" s="1"/>
      <c r="DP4275" s="1"/>
      <c r="DQ4275" s="1"/>
      <c r="DR4275" s="1"/>
      <c r="DS4275" s="1"/>
      <c r="DT4275" s="1"/>
      <c r="DU4275" s="1"/>
      <c r="DV4275" s="1"/>
      <c r="DW4275" s="1"/>
      <c r="DX4275" s="1"/>
      <c r="DY4275" s="1"/>
      <c r="DZ4275" s="1"/>
      <c r="EA4275" s="1"/>
      <c r="EB4275" s="1"/>
      <c r="EC4275" s="1"/>
      <c r="ED4275" s="1"/>
      <c r="EE4275" s="1"/>
      <c r="EF4275" s="1"/>
      <c r="EG4275" s="1"/>
      <c r="EH4275" s="1"/>
      <c r="EI4275" s="1"/>
      <c r="EJ4275" s="1"/>
      <c r="EK4275" s="1"/>
      <c r="EL4275" s="1"/>
      <c r="EM4275" s="1"/>
      <c r="EN4275" s="1"/>
      <c r="EO4275" s="1"/>
      <c r="EP4275" s="1"/>
      <c r="EQ4275" s="1"/>
      <c r="ER4275" s="1"/>
      <c r="ES4275" s="1"/>
      <c r="ET4275" s="1"/>
      <c r="EU4275" s="1"/>
      <c r="EV4275" s="1"/>
      <c r="EW4275" s="1"/>
      <c r="EX4275" s="1"/>
      <c r="EY4275" s="1"/>
      <c r="EZ4275" s="1"/>
      <c r="FA4275" s="1"/>
      <c r="FB4275" s="1"/>
      <c r="FC4275" s="1"/>
      <c r="FD4275" s="1"/>
      <c r="FE4275" s="1"/>
      <c r="FF4275" s="1"/>
      <c r="FG4275" s="1"/>
      <c r="FH4275" s="1"/>
      <c r="FI4275" s="1"/>
      <c r="FJ4275" s="1"/>
      <c r="FK4275" s="1"/>
      <c r="FL4275" s="1"/>
      <c r="FM4275" s="1"/>
      <c r="FN4275" s="1"/>
      <c r="FO4275" s="1"/>
      <c r="FP4275" s="1"/>
      <c r="FQ4275" s="1"/>
      <c r="FR4275" s="1"/>
      <c r="FS4275" s="1"/>
      <c r="FT4275" s="1"/>
      <c r="FU4275" s="1"/>
      <c r="FV4275" s="1"/>
      <c r="FW4275" s="1"/>
      <c r="FX4275" s="1"/>
      <c r="FY4275" s="1"/>
      <c r="FZ4275" s="1"/>
      <c r="GA4275" s="1"/>
      <c r="GB4275" s="1"/>
      <c r="GC4275" s="1"/>
      <c r="GD4275" s="1"/>
      <c r="GE4275" s="1"/>
      <c r="GF4275" s="1"/>
      <c r="GG4275" s="1"/>
      <c r="GH4275" s="1"/>
      <c r="GI4275" s="1"/>
      <c r="GJ4275" s="1"/>
      <c r="GK4275"/>
      <c r="GL4275"/>
      <c r="GM4275"/>
      <c r="GN4275"/>
      <c r="GO4275"/>
      <c r="GP4275"/>
      <c r="GQ4275"/>
      <c r="GR4275"/>
      <c r="GS4275"/>
      <c r="GT4275"/>
      <c r="GU4275"/>
      <c r="GV4275"/>
      <c r="GW4275"/>
      <c r="GX4275"/>
      <c r="GY4275"/>
      <c r="GZ4275"/>
      <c r="HA4275"/>
      <c r="HB4275"/>
      <c r="HC4275"/>
      <c r="HD4275"/>
      <c r="HE4275"/>
    </row>
    <row r="4276" spans="4:213" s="25" customFormat="1" x14ac:dyDescent="0.25">
      <c r="D4276" s="19"/>
      <c r="E4276" s="19"/>
      <c r="F4276" s="20"/>
      <c r="G4276" s="20"/>
      <c r="H4276" s="20"/>
      <c r="I4276" s="20"/>
      <c r="J4276" s="21"/>
      <c r="K4276" s="21"/>
      <c r="L4276" s="20"/>
      <c r="M4276" s="20"/>
      <c r="N4276" s="22"/>
      <c r="O4276" s="22"/>
      <c r="P4276" s="22"/>
      <c r="Q4276" s="22"/>
      <c r="R4276" s="19"/>
      <c r="S4276" s="19"/>
      <c r="T4276" s="19"/>
      <c r="U4276" s="20"/>
      <c r="V4276" s="20"/>
      <c r="W4276" s="20"/>
      <c r="X4276" s="27"/>
      <c r="Y4276" s="253"/>
      <c r="Z4276" s="30"/>
      <c r="AA4276" s="30"/>
      <c r="AB4276" s="31"/>
      <c r="AC4276" s="31"/>
      <c r="AD4276" s="31"/>
      <c r="AE4276" s="31"/>
      <c r="AF4276" s="31"/>
      <c r="AG4276" s="241"/>
      <c r="AH4276" s="31"/>
      <c r="AI4276" s="31"/>
      <c r="AJ4276" s="31"/>
      <c r="AK4276" s="31"/>
      <c r="AL4276" s="120"/>
      <c r="AQ4276" s="26"/>
      <c r="AW4276" s="19"/>
      <c r="AX4276" s="19"/>
      <c r="AY4276" s="19"/>
      <c r="AZ4276" s="19"/>
      <c r="BA4276" s="19"/>
      <c r="BB4276" s="19"/>
      <c r="BC4276" s="1"/>
      <c r="BD4276"/>
      <c r="BE4276"/>
      <c r="BF4276" s="1"/>
      <c r="BG4276"/>
      <c r="BH4276"/>
      <c r="BI4276"/>
      <c r="BJ4276" s="1"/>
      <c r="BK4276" s="1"/>
      <c r="BL4276"/>
      <c r="BM4276" s="1"/>
      <c r="BN4276" s="1"/>
      <c r="BO4276" s="1"/>
      <c r="BP4276" s="1"/>
      <c r="BQ4276" s="1"/>
      <c r="BR4276" s="1"/>
      <c r="BS4276" s="1"/>
      <c r="BT4276" s="22"/>
      <c r="BU4276" s="1"/>
      <c r="BV4276" s="1"/>
      <c r="BW4276" s="1"/>
      <c r="BX4276" s="1"/>
      <c r="BY4276" s="1"/>
      <c r="BZ4276" s="1"/>
      <c r="CA4276" s="1"/>
      <c r="CB4276" s="1"/>
      <c r="CC4276" s="1"/>
      <c r="CD4276" s="1"/>
      <c r="CE4276" s="1"/>
      <c r="CF4276" s="1"/>
      <c r="CG4276" s="1"/>
      <c r="CH4276" s="1"/>
      <c r="CI4276" s="1"/>
      <c r="CJ4276" s="1"/>
      <c r="CK4276" s="1"/>
      <c r="CL4276" s="1"/>
      <c r="CM4276" s="1"/>
      <c r="CN4276" s="1"/>
      <c r="CO4276" s="1"/>
      <c r="CP4276" s="1"/>
      <c r="CQ4276" s="1"/>
      <c r="CR4276" s="1"/>
      <c r="CS4276" s="1"/>
      <c r="CT4276" s="1"/>
      <c r="CU4276" s="1"/>
      <c r="CV4276" s="1"/>
      <c r="CW4276" s="1"/>
      <c r="CX4276" s="1"/>
      <c r="CY4276" s="1"/>
      <c r="CZ4276" s="1"/>
      <c r="DA4276" s="1"/>
      <c r="DB4276" s="1"/>
      <c r="DC4276" s="1"/>
      <c r="DD4276" s="1"/>
      <c r="DE4276" s="1"/>
      <c r="DF4276" s="1"/>
      <c r="DG4276" s="1"/>
      <c r="DH4276" s="1"/>
      <c r="DI4276" s="1"/>
      <c r="DJ4276" s="1"/>
      <c r="DK4276" s="1"/>
      <c r="DL4276" s="1"/>
      <c r="DM4276" s="1"/>
      <c r="DN4276" s="1"/>
      <c r="DO4276" s="1"/>
      <c r="DP4276" s="1"/>
      <c r="DQ4276" s="1"/>
      <c r="DR4276" s="1"/>
      <c r="DS4276" s="1"/>
      <c r="DT4276" s="1"/>
      <c r="DU4276" s="1"/>
      <c r="DV4276" s="1"/>
      <c r="DW4276" s="1"/>
      <c r="DX4276" s="1"/>
      <c r="DY4276" s="1"/>
      <c r="DZ4276" s="1"/>
      <c r="EA4276" s="1"/>
      <c r="EB4276" s="1"/>
      <c r="EC4276" s="1"/>
      <c r="ED4276" s="1"/>
      <c r="EE4276" s="1"/>
      <c r="EF4276" s="1"/>
      <c r="EG4276" s="1"/>
      <c r="EH4276" s="1"/>
      <c r="EI4276" s="1"/>
      <c r="EJ4276" s="1"/>
      <c r="EK4276" s="1"/>
      <c r="EL4276" s="1"/>
      <c r="EM4276" s="1"/>
      <c r="EN4276" s="1"/>
      <c r="EO4276" s="1"/>
      <c r="EP4276" s="1"/>
      <c r="EQ4276" s="1"/>
      <c r="ER4276" s="1"/>
      <c r="ES4276" s="1"/>
      <c r="ET4276" s="1"/>
      <c r="EU4276" s="1"/>
      <c r="EV4276" s="1"/>
      <c r="EW4276" s="1"/>
      <c r="EX4276" s="1"/>
      <c r="EY4276" s="1"/>
      <c r="EZ4276" s="1"/>
      <c r="FA4276" s="1"/>
      <c r="FB4276" s="1"/>
      <c r="FC4276" s="1"/>
      <c r="FD4276" s="1"/>
      <c r="FE4276" s="1"/>
      <c r="FF4276" s="1"/>
      <c r="FG4276" s="1"/>
      <c r="FH4276" s="1"/>
      <c r="FI4276" s="1"/>
      <c r="FJ4276" s="1"/>
      <c r="FK4276" s="1"/>
      <c r="FL4276" s="1"/>
      <c r="FM4276" s="1"/>
      <c r="FN4276" s="1"/>
      <c r="FO4276" s="1"/>
      <c r="FP4276" s="1"/>
      <c r="FQ4276" s="1"/>
      <c r="FR4276" s="1"/>
      <c r="FS4276" s="1"/>
      <c r="FT4276" s="1"/>
      <c r="FU4276" s="1"/>
      <c r="FV4276" s="1"/>
      <c r="FW4276" s="1"/>
      <c r="FX4276" s="1"/>
      <c r="FY4276" s="1"/>
      <c r="FZ4276" s="1"/>
      <c r="GA4276" s="1"/>
      <c r="GB4276" s="1"/>
      <c r="GC4276" s="1"/>
      <c r="GD4276" s="1"/>
      <c r="GE4276" s="1"/>
      <c r="GF4276" s="1"/>
      <c r="GG4276" s="1"/>
      <c r="GH4276" s="1"/>
      <c r="GI4276" s="1"/>
      <c r="GJ4276" s="1"/>
      <c r="GK4276"/>
      <c r="GL4276"/>
      <c r="GM4276"/>
      <c r="GN4276"/>
      <c r="GO4276"/>
      <c r="GP4276"/>
      <c r="GQ4276"/>
      <c r="GR4276"/>
      <c r="GS4276"/>
      <c r="GT4276"/>
      <c r="GU4276"/>
      <c r="GV4276"/>
      <c r="GW4276"/>
      <c r="GX4276"/>
      <c r="GY4276"/>
      <c r="GZ4276"/>
      <c r="HA4276"/>
      <c r="HB4276"/>
      <c r="HC4276"/>
      <c r="HD4276"/>
      <c r="HE4276"/>
    </row>
    <row r="4277" spans="4:213" s="25" customFormat="1" x14ac:dyDescent="0.25">
      <c r="D4277" s="19"/>
      <c r="E4277" s="19"/>
      <c r="F4277" s="20"/>
      <c r="G4277" s="20"/>
      <c r="H4277" s="20"/>
      <c r="I4277" s="20"/>
      <c r="J4277" s="21"/>
      <c r="K4277" s="21"/>
      <c r="L4277" s="20"/>
      <c r="M4277" s="20"/>
      <c r="N4277" s="22"/>
      <c r="O4277" s="22"/>
      <c r="P4277" s="22"/>
      <c r="Q4277" s="22"/>
      <c r="R4277" s="19"/>
      <c r="S4277" s="19"/>
      <c r="T4277" s="19"/>
      <c r="U4277" s="20"/>
      <c r="V4277" s="20"/>
      <c r="W4277" s="20"/>
      <c r="X4277" s="27"/>
      <c r="Y4277" s="253"/>
      <c r="Z4277" s="30"/>
      <c r="AA4277" s="30"/>
      <c r="AB4277" s="31"/>
      <c r="AC4277" s="31"/>
      <c r="AD4277" s="31"/>
      <c r="AE4277" s="31"/>
      <c r="AF4277" s="31"/>
      <c r="AG4277" s="241"/>
      <c r="AH4277" s="31"/>
      <c r="AI4277" s="31"/>
      <c r="AJ4277" s="31"/>
      <c r="AK4277" s="31"/>
      <c r="AL4277" s="120"/>
      <c r="AQ4277" s="26"/>
      <c r="AW4277" s="19"/>
      <c r="AX4277" s="19"/>
      <c r="AY4277" s="19"/>
      <c r="AZ4277" s="19"/>
      <c r="BA4277" s="19"/>
      <c r="BB4277" s="19"/>
      <c r="BC4277" s="1"/>
      <c r="BD4277"/>
      <c r="BE4277"/>
      <c r="BF4277" s="1"/>
      <c r="BG4277"/>
      <c r="BH4277"/>
      <c r="BI4277"/>
      <c r="BJ4277" s="1"/>
      <c r="BK4277" s="1"/>
      <c r="BL4277"/>
      <c r="BM4277" s="1"/>
      <c r="BN4277" s="1"/>
      <c r="BO4277" s="1"/>
      <c r="BP4277" s="1"/>
      <c r="BQ4277" s="1"/>
      <c r="BR4277" s="1"/>
      <c r="BS4277" s="1"/>
      <c r="BT4277" s="22"/>
      <c r="BU4277" s="1"/>
      <c r="BV4277" s="1"/>
      <c r="BW4277" s="1"/>
      <c r="BX4277" s="1"/>
      <c r="BY4277" s="1"/>
      <c r="BZ4277" s="1"/>
      <c r="CA4277" s="1"/>
      <c r="CB4277" s="1"/>
      <c r="CC4277" s="1"/>
      <c r="CD4277" s="1"/>
      <c r="CE4277" s="1"/>
      <c r="CF4277" s="1"/>
      <c r="CG4277" s="1"/>
      <c r="CH4277" s="1"/>
      <c r="CI4277" s="1"/>
      <c r="CJ4277" s="1"/>
      <c r="CK4277" s="1"/>
      <c r="CL4277" s="1"/>
      <c r="CM4277" s="1"/>
      <c r="CN4277" s="1"/>
      <c r="CO4277" s="1"/>
      <c r="CP4277" s="1"/>
      <c r="CQ4277" s="1"/>
      <c r="CR4277" s="1"/>
      <c r="CS4277" s="1"/>
      <c r="CT4277" s="1"/>
      <c r="CU4277" s="1"/>
      <c r="CV4277" s="1"/>
      <c r="CW4277" s="1"/>
      <c r="CX4277" s="1"/>
      <c r="CY4277" s="1"/>
      <c r="CZ4277" s="1"/>
      <c r="DA4277" s="1"/>
      <c r="DB4277" s="1"/>
      <c r="DC4277" s="1"/>
      <c r="DD4277" s="1"/>
      <c r="DE4277" s="1"/>
      <c r="DF4277" s="1"/>
      <c r="DG4277" s="1"/>
      <c r="DH4277" s="1"/>
      <c r="DI4277" s="1"/>
      <c r="DJ4277" s="1"/>
      <c r="DK4277" s="1"/>
      <c r="DL4277" s="1"/>
      <c r="DM4277" s="1"/>
      <c r="DN4277" s="1"/>
      <c r="DO4277" s="1"/>
      <c r="DP4277" s="1"/>
      <c r="DQ4277" s="1"/>
      <c r="DR4277" s="1"/>
      <c r="DS4277" s="1"/>
      <c r="DT4277" s="1"/>
      <c r="DU4277" s="1"/>
      <c r="DV4277" s="1"/>
      <c r="DW4277" s="1"/>
      <c r="DX4277" s="1"/>
      <c r="DY4277" s="1"/>
      <c r="DZ4277" s="1"/>
      <c r="EA4277" s="1"/>
      <c r="EB4277" s="1"/>
      <c r="EC4277" s="1"/>
      <c r="ED4277" s="1"/>
      <c r="EE4277" s="1"/>
      <c r="EF4277" s="1"/>
      <c r="EG4277" s="1"/>
      <c r="EH4277" s="1"/>
      <c r="EI4277" s="1"/>
      <c r="EJ4277" s="1"/>
      <c r="EK4277" s="1"/>
      <c r="EL4277" s="1"/>
      <c r="EM4277" s="1"/>
      <c r="EN4277" s="1"/>
      <c r="EO4277" s="1"/>
      <c r="EP4277" s="1"/>
      <c r="EQ4277" s="1"/>
      <c r="ER4277" s="1"/>
      <c r="ES4277" s="1"/>
      <c r="ET4277" s="1"/>
      <c r="EU4277" s="1"/>
      <c r="EV4277" s="1"/>
      <c r="EW4277" s="1"/>
      <c r="EX4277" s="1"/>
      <c r="EY4277" s="1"/>
      <c r="EZ4277" s="1"/>
      <c r="FA4277" s="1"/>
      <c r="FB4277" s="1"/>
      <c r="FC4277" s="1"/>
      <c r="FD4277" s="1"/>
      <c r="FE4277" s="1"/>
      <c r="FF4277" s="1"/>
      <c r="FG4277" s="1"/>
      <c r="FH4277" s="1"/>
      <c r="FI4277" s="1"/>
      <c r="FJ4277" s="1"/>
      <c r="FK4277" s="1"/>
      <c r="FL4277" s="1"/>
      <c r="FM4277" s="1"/>
      <c r="FN4277" s="1"/>
      <c r="FO4277" s="1"/>
      <c r="FP4277" s="1"/>
      <c r="FQ4277" s="1"/>
      <c r="FR4277" s="1"/>
      <c r="FS4277" s="1"/>
      <c r="FT4277" s="1"/>
      <c r="FU4277" s="1"/>
      <c r="FV4277" s="1"/>
      <c r="FW4277" s="1"/>
      <c r="FX4277" s="1"/>
      <c r="FY4277" s="1"/>
      <c r="FZ4277" s="1"/>
      <c r="GA4277" s="1"/>
      <c r="GB4277" s="1"/>
      <c r="GC4277" s="1"/>
      <c r="GD4277" s="1"/>
      <c r="GE4277" s="1"/>
      <c r="GF4277" s="1"/>
      <c r="GG4277" s="1"/>
      <c r="GH4277" s="1"/>
      <c r="GI4277" s="1"/>
      <c r="GJ4277" s="1"/>
      <c r="GK4277"/>
      <c r="GL4277"/>
      <c r="GM4277"/>
      <c r="GN4277"/>
      <c r="GO4277"/>
      <c r="GP4277"/>
      <c r="GQ4277"/>
      <c r="GR4277"/>
      <c r="GS4277"/>
      <c r="GT4277"/>
      <c r="GU4277"/>
      <c r="GV4277"/>
      <c r="GW4277"/>
      <c r="GX4277"/>
      <c r="GY4277"/>
      <c r="GZ4277"/>
      <c r="HA4277"/>
      <c r="HB4277"/>
      <c r="HC4277"/>
      <c r="HD4277"/>
      <c r="HE4277"/>
    </row>
    <row r="4278" spans="4:213" s="25" customFormat="1" x14ac:dyDescent="0.25">
      <c r="D4278" s="19"/>
      <c r="E4278" s="19"/>
      <c r="F4278" s="20"/>
      <c r="G4278" s="20"/>
      <c r="H4278" s="20"/>
      <c r="I4278" s="20"/>
      <c r="J4278" s="21"/>
      <c r="K4278" s="21"/>
      <c r="L4278" s="20"/>
      <c r="M4278" s="20"/>
      <c r="N4278" s="22"/>
      <c r="O4278" s="22"/>
      <c r="P4278" s="22"/>
      <c r="Q4278" s="22"/>
      <c r="R4278" s="19"/>
      <c r="S4278" s="19"/>
      <c r="T4278" s="19"/>
      <c r="U4278" s="20"/>
      <c r="V4278" s="20"/>
      <c r="W4278" s="20"/>
      <c r="X4278" s="27"/>
      <c r="Y4278" s="253"/>
      <c r="Z4278" s="30"/>
      <c r="AA4278" s="30"/>
      <c r="AB4278" s="31"/>
      <c r="AC4278" s="31"/>
      <c r="AD4278" s="31"/>
      <c r="AE4278" s="31"/>
      <c r="AF4278" s="31"/>
      <c r="AG4278" s="241"/>
      <c r="AH4278" s="31"/>
      <c r="AI4278" s="31"/>
      <c r="AJ4278" s="31"/>
      <c r="AK4278" s="31"/>
      <c r="AL4278" s="120"/>
      <c r="AQ4278" s="26"/>
      <c r="AW4278" s="19"/>
      <c r="AX4278" s="19"/>
      <c r="AY4278" s="19"/>
      <c r="AZ4278" s="19"/>
      <c r="BA4278" s="19"/>
      <c r="BB4278" s="19"/>
      <c r="BC4278" s="1"/>
      <c r="BD4278"/>
      <c r="BE4278"/>
      <c r="BF4278" s="1"/>
      <c r="BG4278"/>
      <c r="BH4278"/>
      <c r="BI4278"/>
      <c r="BJ4278" s="1"/>
      <c r="BK4278" s="1"/>
      <c r="BL4278"/>
      <c r="BM4278" s="1"/>
      <c r="BN4278" s="1"/>
      <c r="BO4278" s="1"/>
      <c r="BP4278" s="1"/>
      <c r="BQ4278" s="1"/>
      <c r="BR4278" s="1"/>
      <c r="BS4278" s="1"/>
      <c r="BT4278" s="22"/>
      <c r="BU4278" s="1"/>
      <c r="BV4278" s="1"/>
      <c r="BW4278" s="1"/>
      <c r="BX4278" s="1"/>
      <c r="BY4278" s="1"/>
      <c r="BZ4278" s="1"/>
      <c r="CA4278" s="1"/>
      <c r="CB4278" s="1"/>
      <c r="CC4278" s="1"/>
      <c r="CD4278" s="1"/>
      <c r="CE4278" s="1"/>
      <c r="CF4278" s="1"/>
      <c r="CG4278" s="1"/>
      <c r="CH4278" s="1"/>
      <c r="CI4278" s="1"/>
      <c r="CJ4278" s="1"/>
      <c r="CK4278" s="1"/>
      <c r="CL4278" s="1"/>
      <c r="CM4278" s="1"/>
      <c r="CN4278" s="1"/>
      <c r="CO4278" s="1"/>
      <c r="CP4278" s="1"/>
      <c r="CQ4278" s="1"/>
      <c r="CR4278" s="1"/>
      <c r="CS4278" s="1"/>
      <c r="CT4278" s="1"/>
      <c r="CU4278" s="1"/>
      <c r="CV4278" s="1"/>
      <c r="CW4278" s="1"/>
      <c r="CX4278" s="1"/>
      <c r="CY4278" s="1"/>
      <c r="CZ4278" s="1"/>
      <c r="DA4278" s="1"/>
      <c r="DB4278" s="1"/>
      <c r="DC4278" s="1"/>
      <c r="DD4278" s="1"/>
      <c r="DE4278" s="1"/>
      <c r="DF4278" s="1"/>
      <c r="DG4278" s="1"/>
      <c r="DH4278" s="1"/>
      <c r="DI4278" s="1"/>
      <c r="DJ4278" s="1"/>
      <c r="DK4278" s="1"/>
      <c r="DL4278" s="1"/>
      <c r="DM4278" s="1"/>
      <c r="DN4278" s="1"/>
      <c r="DO4278" s="1"/>
      <c r="DP4278" s="1"/>
      <c r="DQ4278" s="1"/>
      <c r="DR4278" s="1"/>
      <c r="DS4278" s="1"/>
      <c r="DT4278" s="1"/>
      <c r="DU4278" s="1"/>
      <c r="DV4278" s="1"/>
      <c r="DW4278" s="1"/>
      <c r="DX4278" s="1"/>
      <c r="DY4278" s="1"/>
      <c r="DZ4278" s="1"/>
      <c r="EA4278" s="1"/>
      <c r="EB4278" s="1"/>
      <c r="EC4278" s="1"/>
      <c r="ED4278" s="1"/>
      <c r="EE4278" s="1"/>
      <c r="EF4278" s="1"/>
      <c r="EG4278" s="1"/>
      <c r="EH4278" s="1"/>
      <c r="EI4278" s="1"/>
      <c r="EJ4278" s="1"/>
      <c r="EK4278" s="1"/>
      <c r="EL4278" s="1"/>
      <c r="EM4278" s="1"/>
      <c r="EN4278" s="1"/>
      <c r="EO4278" s="1"/>
      <c r="EP4278" s="1"/>
      <c r="EQ4278" s="1"/>
      <c r="ER4278" s="1"/>
      <c r="ES4278" s="1"/>
      <c r="ET4278" s="1"/>
      <c r="EU4278" s="1"/>
      <c r="EV4278" s="1"/>
      <c r="EW4278" s="1"/>
      <c r="EX4278" s="1"/>
      <c r="EY4278" s="1"/>
      <c r="EZ4278" s="1"/>
      <c r="FA4278" s="1"/>
      <c r="FB4278" s="1"/>
      <c r="FC4278" s="1"/>
      <c r="FD4278" s="1"/>
      <c r="FE4278" s="1"/>
      <c r="FF4278" s="1"/>
      <c r="FG4278" s="1"/>
      <c r="FH4278" s="1"/>
      <c r="FI4278" s="1"/>
      <c r="FJ4278" s="1"/>
      <c r="FK4278" s="1"/>
      <c r="FL4278" s="1"/>
      <c r="FM4278" s="1"/>
      <c r="FN4278" s="1"/>
      <c r="FO4278" s="1"/>
      <c r="FP4278" s="1"/>
      <c r="FQ4278" s="1"/>
      <c r="FR4278" s="1"/>
      <c r="FS4278" s="1"/>
      <c r="FT4278" s="1"/>
      <c r="FU4278" s="1"/>
      <c r="FV4278" s="1"/>
      <c r="FW4278" s="1"/>
      <c r="FX4278" s="1"/>
      <c r="FY4278" s="1"/>
      <c r="FZ4278" s="1"/>
      <c r="GA4278" s="1"/>
      <c r="GB4278" s="1"/>
      <c r="GC4278" s="1"/>
      <c r="GD4278" s="1"/>
      <c r="GE4278" s="1"/>
      <c r="GF4278" s="1"/>
      <c r="GG4278" s="1"/>
      <c r="GH4278" s="1"/>
      <c r="GI4278" s="1"/>
      <c r="GJ4278" s="1"/>
      <c r="GK4278"/>
      <c r="GL4278"/>
      <c r="GM4278"/>
      <c r="GN4278"/>
      <c r="GO4278"/>
      <c r="GP4278"/>
      <c r="GQ4278"/>
      <c r="GR4278"/>
      <c r="GS4278"/>
      <c r="GT4278"/>
      <c r="GU4278"/>
      <c r="GV4278"/>
      <c r="GW4278"/>
      <c r="GX4278"/>
      <c r="GY4278"/>
      <c r="GZ4278"/>
      <c r="HA4278"/>
      <c r="HB4278"/>
      <c r="HC4278"/>
      <c r="HD4278"/>
      <c r="HE4278"/>
    </row>
    <row r="4279" spans="4:213" s="25" customFormat="1" x14ac:dyDescent="0.25">
      <c r="D4279" s="19"/>
      <c r="E4279" s="19"/>
      <c r="F4279" s="20"/>
      <c r="G4279" s="20"/>
      <c r="H4279" s="20"/>
      <c r="I4279" s="20"/>
      <c r="J4279" s="21"/>
      <c r="K4279" s="21"/>
      <c r="L4279" s="20"/>
      <c r="M4279" s="20"/>
      <c r="N4279" s="22"/>
      <c r="O4279" s="22"/>
      <c r="P4279" s="22"/>
      <c r="Q4279" s="22"/>
      <c r="R4279" s="19"/>
      <c r="S4279" s="19"/>
      <c r="T4279" s="19"/>
      <c r="U4279" s="20"/>
      <c r="V4279" s="20"/>
      <c r="W4279" s="20"/>
      <c r="X4279" s="27"/>
      <c r="Y4279" s="253"/>
      <c r="Z4279" s="30"/>
      <c r="AA4279" s="30"/>
      <c r="AB4279" s="31"/>
      <c r="AC4279" s="31"/>
      <c r="AD4279" s="31"/>
      <c r="AE4279" s="31"/>
      <c r="AF4279" s="31"/>
      <c r="AG4279" s="241"/>
      <c r="AH4279" s="31"/>
      <c r="AI4279" s="31"/>
      <c r="AJ4279" s="31"/>
      <c r="AK4279" s="31"/>
      <c r="AL4279" s="120"/>
      <c r="AQ4279" s="26"/>
      <c r="AW4279" s="19"/>
      <c r="AX4279" s="19"/>
      <c r="AY4279" s="19"/>
      <c r="AZ4279" s="19"/>
      <c r="BA4279" s="19"/>
      <c r="BB4279" s="19"/>
      <c r="BC4279" s="1"/>
      <c r="BD4279"/>
      <c r="BE4279"/>
      <c r="BF4279" s="1"/>
      <c r="BG4279"/>
      <c r="BH4279"/>
      <c r="BI4279"/>
      <c r="BJ4279" s="1"/>
      <c r="BK4279" s="1"/>
      <c r="BL4279"/>
      <c r="BM4279" s="1"/>
      <c r="BN4279" s="1"/>
      <c r="BO4279" s="1"/>
      <c r="BP4279" s="1"/>
      <c r="BQ4279" s="1"/>
      <c r="BR4279" s="1"/>
      <c r="BS4279" s="1"/>
      <c r="BT4279" s="22"/>
      <c r="BU4279" s="1"/>
      <c r="BV4279" s="1"/>
      <c r="BW4279" s="1"/>
      <c r="BX4279" s="1"/>
      <c r="BY4279" s="1"/>
      <c r="BZ4279" s="1"/>
      <c r="CA4279" s="1"/>
      <c r="CB4279" s="1"/>
      <c r="CC4279" s="1"/>
      <c r="CD4279" s="1"/>
      <c r="CE4279" s="1"/>
      <c r="CF4279" s="1"/>
      <c r="CG4279" s="1"/>
      <c r="CH4279" s="1"/>
      <c r="CI4279" s="1"/>
      <c r="CJ4279" s="1"/>
      <c r="CK4279" s="1"/>
      <c r="CL4279" s="1"/>
      <c r="CM4279" s="1"/>
      <c r="CN4279" s="1"/>
      <c r="CO4279" s="1"/>
      <c r="CP4279" s="1"/>
      <c r="CQ4279" s="1"/>
      <c r="CR4279" s="1"/>
      <c r="CS4279" s="1"/>
      <c r="CT4279" s="1"/>
      <c r="CU4279" s="1"/>
      <c r="CV4279" s="1"/>
      <c r="CW4279" s="1"/>
      <c r="CX4279" s="1"/>
      <c r="CY4279" s="1"/>
      <c r="CZ4279" s="1"/>
      <c r="DA4279" s="1"/>
      <c r="DB4279" s="1"/>
      <c r="DC4279" s="1"/>
      <c r="DD4279" s="1"/>
      <c r="DE4279" s="1"/>
      <c r="DF4279" s="1"/>
      <c r="DG4279" s="1"/>
      <c r="DH4279" s="1"/>
      <c r="DI4279" s="1"/>
      <c r="DJ4279" s="1"/>
      <c r="DK4279" s="1"/>
      <c r="DL4279" s="1"/>
      <c r="DM4279" s="1"/>
      <c r="DN4279" s="1"/>
      <c r="DO4279" s="1"/>
      <c r="DP4279" s="1"/>
      <c r="DQ4279" s="1"/>
      <c r="DR4279" s="1"/>
      <c r="DS4279" s="1"/>
      <c r="DT4279" s="1"/>
      <c r="DU4279" s="1"/>
      <c r="DV4279" s="1"/>
      <c r="DW4279" s="1"/>
      <c r="DX4279" s="1"/>
      <c r="DY4279" s="1"/>
      <c r="DZ4279" s="1"/>
      <c r="EA4279" s="1"/>
      <c r="EB4279" s="1"/>
      <c r="EC4279" s="1"/>
      <c r="ED4279" s="1"/>
      <c r="EE4279" s="1"/>
      <c r="EF4279" s="1"/>
      <c r="EG4279" s="1"/>
      <c r="EH4279" s="1"/>
      <c r="EI4279" s="1"/>
      <c r="EJ4279" s="1"/>
      <c r="EK4279" s="1"/>
      <c r="EL4279" s="1"/>
      <c r="EM4279" s="1"/>
      <c r="EN4279" s="1"/>
      <c r="EO4279" s="1"/>
      <c r="EP4279" s="1"/>
      <c r="EQ4279" s="1"/>
      <c r="ER4279" s="1"/>
      <c r="ES4279" s="1"/>
      <c r="ET4279" s="1"/>
      <c r="EU4279" s="1"/>
      <c r="EV4279" s="1"/>
      <c r="EW4279" s="1"/>
      <c r="EX4279" s="1"/>
      <c r="EY4279" s="1"/>
      <c r="EZ4279" s="1"/>
      <c r="FA4279" s="1"/>
      <c r="FB4279" s="1"/>
      <c r="FC4279" s="1"/>
      <c r="FD4279" s="1"/>
      <c r="FE4279" s="1"/>
      <c r="FF4279" s="1"/>
      <c r="FG4279" s="1"/>
      <c r="FH4279" s="1"/>
      <c r="FI4279" s="1"/>
      <c r="FJ4279" s="1"/>
      <c r="FK4279" s="1"/>
      <c r="FL4279" s="1"/>
      <c r="FM4279" s="1"/>
      <c r="FN4279" s="1"/>
      <c r="FO4279" s="1"/>
      <c r="FP4279" s="1"/>
      <c r="FQ4279" s="1"/>
      <c r="FR4279" s="1"/>
      <c r="FS4279" s="1"/>
      <c r="FT4279" s="1"/>
      <c r="FU4279" s="1"/>
      <c r="FV4279" s="1"/>
      <c r="FW4279" s="1"/>
      <c r="FX4279" s="1"/>
      <c r="FY4279" s="1"/>
      <c r="FZ4279" s="1"/>
      <c r="GA4279" s="1"/>
      <c r="GB4279" s="1"/>
      <c r="GC4279" s="1"/>
      <c r="GD4279" s="1"/>
      <c r="GE4279" s="1"/>
      <c r="GF4279" s="1"/>
      <c r="GG4279" s="1"/>
      <c r="GH4279" s="1"/>
      <c r="GI4279" s="1"/>
      <c r="GJ4279" s="1"/>
      <c r="GK4279"/>
      <c r="GL4279"/>
      <c r="GM4279"/>
      <c r="GN4279"/>
      <c r="GO4279"/>
      <c r="GP4279"/>
      <c r="GQ4279"/>
      <c r="GR4279"/>
      <c r="GS4279"/>
      <c r="GT4279"/>
      <c r="GU4279"/>
      <c r="GV4279"/>
      <c r="GW4279"/>
      <c r="GX4279"/>
      <c r="GY4279"/>
      <c r="GZ4279"/>
      <c r="HA4279"/>
      <c r="HB4279"/>
      <c r="HC4279"/>
      <c r="HD4279"/>
      <c r="HE4279"/>
    </row>
    <row r="4280" spans="4:213" s="25" customFormat="1" x14ac:dyDescent="0.25">
      <c r="D4280" s="19"/>
      <c r="E4280" s="19"/>
      <c r="F4280" s="20"/>
      <c r="G4280" s="20"/>
      <c r="H4280" s="20"/>
      <c r="I4280" s="20"/>
      <c r="J4280" s="21"/>
      <c r="K4280" s="21"/>
      <c r="L4280" s="20"/>
      <c r="M4280" s="20"/>
      <c r="N4280" s="22"/>
      <c r="O4280" s="22"/>
      <c r="P4280" s="22"/>
      <c r="Q4280" s="22"/>
      <c r="R4280" s="19"/>
      <c r="S4280" s="19"/>
      <c r="T4280" s="19"/>
      <c r="U4280" s="20"/>
      <c r="V4280" s="20"/>
      <c r="W4280" s="20"/>
      <c r="X4280" s="27"/>
      <c r="Y4280" s="253"/>
      <c r="Z4280" s="30"/>
      <c r="AA4280" s="30"/>
      <c r="AB4280" s="31"/>
      <c r="AC4280" s="31"/>
      <c r="AD4280" s="31"/>
      <c r="AE4280" s="31"/>
      <c r="AF4280" s="31"/>
      <c r="AG4280" s="241"/>
      <c r="AH4280" s="31"/>
      <c r="AI4280" s="31"/>
      <c r="AJ4280" s="31"/>
      <c r="AK4280" s="31"/>
      <c r="AL4280" s="120"/>
      <c r="AQ4280" s="26"/>
      <c r="AW4280" s="19"/>
      <c r="AX4280" s="19"/>
      <c r="AY4280" s="19"/>
      <c r="AZ4280" s="19"/>
      <c r="BA4280" s="19"/>
      <c r="BB4280" s="19"/>
      <c r="BC4280" s="1"/>
      <c r="BD4280"/>
      <c r="BE4280"/>
      <c r="BF4280" s="1"/>
      <c r="BG4280"/>
      <c r="BH4280"/>
      <c r="BI4280"/>
      <c r="BJ4280" s="1"/>
      <c r="BK4280" s="1"/>
      <c r="BL4280"/>
      <c r="BM4280" s="1"/>
      <c r="BN4280" s="1"/>
      <c r="BO4280" s="1"/>
      <c r="BP4280" s="1"/>
      <c r="BQ4280" s="1"/>
      <c r="BR4280" s="1"/>
      <c r="BS4280" s="1"/>
      <c r="BT4280" s="22"/>
      <c r="BU4280" s="1"/>
      <c r="BV4280" s="1"/>
      <c r="BW4280" s="1"/>
      <c r="BX4280" s="1"/>
      <c r="BY4280" s="1"/>
      <c r="BZ4280" s="1"/>
      <c r="CA4280" s="1"/>
      <c r="CB4280" s="1"/>
      <c r="CC4280" s="1"/>
      <c r="CD4280" s="1"/>
      <c r="CE4280" s="1"/>
      <c r="CF4280" s="1"/>
      <c r="CG4280" s="1"/>
      <c r="CH4280" s="1"/>
      <c r="CI4280" s="1"/>
      <c r="CJ4280" s="1"/>
      <c r="CK4280" s="1"/>
      <c r="CL4280" s="1"/>
      <c r="CM4280" s="1"/>
      <c r="CN4280" s="1"/>
      <c r="CO4280" s="1"/>
      <c r="CP4280" s="1"/>
      <c r="CQ4280" s="1"/>
      <c r="CR4280" s="1"/>
      <c r="CS4280" s="1"/>
      <c r="CT4280" s="1"/>
      <c r="CU4280" s="1"/>
      <c r="CV4280" s="1"/>
      <c r="CW4280" s="1"/>
      <c r="CX4280" s="1"/>
      <c r="CY4280" s="1"/>
      <c r="CZ4280" s="1"/>
      <c r="DA4280" s="1"/>
      <c r="DB4280" s="1"/>
      <c r="DC4280" s="1"/>
      <c r="DD4280" s="1"/>
      <c r="DE4280" s="1"/>
      <c r="DF4280" s="1"/>
      <c r="DG4280" s="1"/>
      <c r="DH4280" s="1"/>
      <c r="DI4280" s="1"/>
      <c r="DJ4280" s="1"/>
      <c r="DK4280" s="1"/>
      <c r="DL4280" s="1"/>
      <c r="DM4280" s="1"/>
      <c r="DN4280" s="1"/>
      <c r="DO4280" s="1"/>
      <c r="DP4280" s="1"/>
      <c r="DQ4280" s="1"/>
      <c r="DR4280" s="1"/>
      <c r="DS4280" s="1"/>
      <c r="DT4280" s="1"/>
      <c r="DU4280" s="1"/>
      <c r="DV4280" s="1"/>
      <c r="DW4280" s="1"/>
      <c r="DX4280" s="1"/>
      <c r="DY4280" s="1"/>
      <c r="DZ4280" s="1"/>
      <c r="EA4280" s="1"/>
      <c r="EB4280" s="1"/>
      <c r="EC4280" s="1"/>
      <c r="ED4280" s="1"/>
      <c r="EE4280" s="1"/>
      <c r="EF4280" s="1"/>
      <c r="EG4280" s="1"/>
      <c r="EH4280" s="1"/>
      <c r="EI4280" s="1"/>
      <c r="EJ4280" s="1"/>
      <c r="EK4280" s="1"/>
      <c r="EL4280" s="1"/>
      <c r="EM4280" s="1"/>
      <c r="EN4280" s="1"/>
      <c r="EO4280" s="1"/>
      <c r="EP4280" s="1"/>
      <c r="EQ4280" s="1"/>
      <c r="ER4280" s="1"/>
      <c r="ES4280" s="1"/>
      <c r="ET4280" s="1"/>
      <c r="EU4280" s="1"/>
      <c r="EV4280" s="1"/>
      <c r="EW4280" s="1"/>
      <c r="EX4280" s="1"/>
      <c r="EY4280" s="1"/>
      <c r="EZ4280" s="1"/>
      <c r="FA4280" s="1"/>
      <c r="FB4280" s="1"/>
      <c r="FC4280" s="1"/>
      <c r="FD4280" s="1"/>
      <c r="FE4280" s="1"/>
      <c r="FF4280" s="1"/>
      <c r="FG4280" s="1"/>
      <c r="FH4280" s="1"/>
      <c r="FI4280" s="1"/>
      <c r="FJ4280" s="1"/>
      <c r="FK4280" s="1"/>
      <c r="FL4280" s="1"/>
      <c r="FM4280" s="1"/>
      <c r="FN4280" s="1"/>
      <c r="FO4280" s="1"/>
      <c r="FP4280" s="1"/>
      <c r="FQ4280" s="1"/>
      <c r="FR4280" s="1"/>
      <c r="FS4280" s="1"/>
      <c r="FT4280" s="1"/>
      <c r="FU4280" s="1"/>
      <c r="FV4280" s="1"/>
      <c r="FW4280" s="1"/>
      <c r="FX4280" s="1"/>
      <c r="FY4280" s="1"/>
      <c r="FZ4280" s="1"/>
      <c r="GA4280" s="1"/>
      <c r="GB4280" s="1"/>
      <c r="GC4280" s="1"/>
      <c r="GD4280" s="1"/>
      <c r="GE4280" s="1"/>
      <c r="GF4280" s="1"/>
      <c r="GG4280" s="1"/>
      <c r="GH4280" s="1"/>
      <c r="GI4280" s="1"/>
      <c r="GJ4280" s="1"/>
      <c r="GK4280"/>
      <c r="GL4280"/>
      <c r="GM4280"/>
      <c r="GN4280"/>
      <c r="GO4280"/>
      <c r="GP4280"/>
      <c r="GQ4280"/>
      <c r="GR4280"/>
      <c r="GS4280"/>
      <c r="GT4280"/>
      <c r="GU4280"/>
      <c r="GV4280"/>
      <c r="GW4280"/>
      <c r="GX4280"/>
      <c r="GY4280"/>
      <c r="GZ4280"/>
      <c r="HA4280"/>
      <c r="HB4280"/>
      <c r="HC4280"/>
      <c r="HD4280"/>
      <c r="HE4280"/>
    </row>
    <row r="4281" spans="4:213" s="25" customFormat="1" x14ac:dyDescent="0.25">
      <c r="D4281" s="19"/>
      <c r="E4281" s="19"/>
      <c r="F4281" s="20"/>
      <c r="G4281" s="20"/>
      <c r="H4281" s="20"/>
      <c r="I4281" s="20"/>
      <c r="J4281" s="21"/>
      <c r="K4281" s="21"/>
      <c r="L4281" s="20"/>
      <c r="M4281" s="20"/>
      <c r="N4281" s="22"/>
      <c r="O4281" s="22"/>
      <c r="P4281" s="22"/>
      <c r="Q4281" s="22"/>
      <c r="R4281" s="19"/>
      <c r="S4281" s="19"/>
      <c r="T4281" s="19"/>
      <c r="U4281" s="20"/>
      <c r="V4281" s="20"/>
      <c r="W4281" s="20"/>
      <c r="X4281" s="27"/>
      <c r="Y4281" s="253"/>
      <c r="Z4281" s="30"/>
      <c r="AA4281" s="30"/>
      <c r="AB4281" s="31"/>
      <c r="AC4281" s="31"/>
      <c r="AD4281" s="31"/>
      <c r="AE4281" s="31"/>
      <c r="AF4281" s="31"/>
      <c r="AG4281" s="241"/>
      <c r="AH4281" s="31"/>
      <c r="AI4281" s="31"/>
      <c r="AJ4281" s="31"/>
      <c r="AK4281" s="31"/>
      <c r="AL4281" s="120"/>
      <c r="AQ4281" s="26"/>
      <c r="AW4281" s="19"/>
      <c r="AX4281" s="19"/>
      <c r="AY4281" s="19"/>
      <c r="AZ4281" s="19"/>
      <c r="BA4281" s="19"/>
      <c r="BB4281" s="19"/>
      <c r="BC4281" s="1"/>
      <c r="BD4281"/>
      <c r="BE4281"/>
      <c r="BF4281" s="1"/>
      <c r="BG4281"/>
      <c r="BH4281"/>
      <c r="BI4281"/>
      <c r="BJ4281" s="1"/>
      <c r="BK4281" s="1"/>
      <c r="BL4281"/>
      <c r="BM4281" s="1"/>
      <c r="BN4281" s="1"/>
      <c r="BO4281" s="1"/>
      <c r="BP4281" s="1"/>
      <c r="BQ4281" s="1"/>
      <c r="BR4281" s="1"/>
      <c r="BS4281" s="1"/>
      <c r="BT4281" s="22"/>
      <c r="BU4281" s="1"/>
      <c r="BV4281" s="1"/>
      <c r="BW4281" s="1"/>
      <c r="BX4281" s="1"/>
      <c r="BY4281" s="1"/>
      <c r="BZ4281" s="1"/>
      <c r="CA4281" s="1"/>
      <c r="CB4281" s="1"/>
      <c r="CC4281" s="1"/>
      <c r="CD4281" s="1"/>
      <c r="CE4281" s="1"/>
      <c r="CF4281" s="1"/>
      <c r="CG4281" s="1"/>
      <c r="CH4281" s="1"/>
      <c r="CI4281" s="1"/>
      <c r="CJ4281" s="1"/>
      <c r="CK4281" s="1"/>
      <c r="CL4281" s="1"/>
      <c r="CM4281" s="1"/>
      <c r="CN4281" s="1"/>
      <c r="CO4281" s="1"/>
      <c r="CP4281" s="1"/>
      <c r="CQ4281" s="1"/>
      <c r="CR4281" s="1"/>
      <c r="CS4281" s="1"/>
      <c r="CT4281" s="1"/>
      <c r="CU4281" s="1"/>
      <c r="CV4281" s="1"/>
      <c r="CW4281" s="1"/>
      <c r="CX4281" s="1"/>
      <c r="CY4281" s="1"/>
      <c r="CZ4281" s="1"/>
      <c r="DA4281" s="1"/>
      <c r="DB4281" s="1"/>
      <c r="DC4281" s="1"/>
      <c r="DD4281" s="1"/>
      <c r="DE4281" s="1"/>
      <c r="DF4281" s="1"/>
      <c r="DG4281" s="1"/>
      <c r="DH4281" s="1"/>
      <c r="DI4281" s="1"/>
      <c r="DJ4281" s="1"/>
      <c r="DK4281" s="1"/>
      <c r="DL4281" s="1"/>
      <c r="DM4281" s="1"/>
      <c r="DN4281" s="1"/>
      <c r="DO4281" s="1"/>
      <c r="DP4281" s="1"/>
      <c r="DQ4281" s="1"/>
      <c r="DR4281" s="1"/>
      <c r="DS4281" s="1"/>
      <c r="DT4281" s="1"/>
      <c r="DU4281" s="1"/>
      <c r="DV4281" s="1"/>
      <c r="DW4281" s="1"/>
      <c r="DX4281" s="1"/>
      <c r="DY4281" s="1"/>
      <c r="DZ4281" s="1"/>
      <c r="EA4281" s="1"/>
      <c r="EB4281" s="1"/>
      <c r="EC4281" s="1"/>
      <c r="ED4281" s="1"/>
      <c r="EE4281" s="1"/>
      <c r="EF4281" s="1"/>
      <c r="EG4281" s="1"/>
      <c r="EH4281" s="1"/>
      <c r="EI4281" s="1"/>
      <c r="EJ4281" s="1"/>
      <c r="EK4281" s="1"/>
      <c r="EL4281" s="1"/>
      <c r="EM4281" s="1"/>
      <c r="EN4281" s="1"/>
      <c r="EO4281" s="1"/>
      <c r="EP4281" s="1"/>
      <c r="EQ4281" s="1"/>
      <c r="ER4281" s="1"/>
      <c r="ES4281" s="1"/>
      <c r="ET4281" s="1"/>
      <c r="EU4281" s="1"/>
      <c r="EV4281" s="1"/>
      <c r="EW4281" s="1"/>
      <c r="EX4281" s="1"/>
      <c r="EY4281" s="1"/>
      <c r="EZ4281" s="1"/>
      <c r="FA4281" s="1"/>
      <c r="FB4281" s="1"/>
      <c r="FC4281" s="1"/>
      <c r="FD4281" s="1"/>
      <c r="FE4281" s="1"/>
      <c r="FF4281" s="1"/>
      <c r="FG4281" s="1"/>
      <c r="FH4281" s="1"/>
      <c r="FI4281" s="1"/>
      <c r="FJ4281" s="1"/>
      <c r="FK4281" s="1"/>
      <c r="FL4281" s="1"/>
      <c r="FM4281" s="1"/>
      <c r="FN4281" s="1"/>
      <c r="FO4281" s="1"/>
      <c r="FP4281" s="1"/>
      <c r="FQ4281" s="1"/>
      <c r="FR4281" s="1"/>
      <c r="FS4281" s="1"/>
      <c r="FT4281" s="1"/>
      <c r="FU4281" s="1"/>
      <c r="FV4281" s="1"/>
      <c r="FW4281" s="1"/>
      <c r="FX4281" s="1"/>
      <c r="FY4281" s="1"/>
      <c r="FZ4281" s="1"/>
      <c r="GA4281" s="1"/>
      <c r="GB4281" s="1"/>
      <c r="GC4281" s="1"/>
      <c r="GD4281" s="1"/>
      <c r="GE4281" s="1"/>
      <c r="GF4281" s="1"/>
      <c r="GG4281" s="1"/>
      <c r="GH4281" s="1"/>
      <c r="GI4281" s="1"/>
      <c r="GJ4281" s="1"/>
      <c r="GK4281"/>
      <c r="GL4281"/>
      <c r="GM4281"/>
      <c r="GN4281"/>
      <c r="GO4281"/>
      <c r="GP4281"/>
      <c r="GQ4281"/>
      <c r="GR4281"/>
      <c r="GS4281"/>
      <c r="GT4281"/>
      <c r="GU4281"/>
      <c r="GV4281"/>
      <c r="GW4281"/>
      <c r="GX4281"/>
      <c r="GY4281"/>
      <c r="GZ4281"/>
      <c r="HA4281"/>
      <c r="HB4281"/>
      <c r="HC4281"/>
      <c r="HD4281"/>
      <c r="HE4281"/>
    </row>
    <row r="4282" spans="4:213" s="25" customFormat="1" x14ac:dyDescent="0.25">
      <c r="D4282" s="19"/>
      <c r="E4282" s="19"/>
      <c r="F4282" s="20"/>
      <c r="G4282" s="20"/>
      <c r="H4282" s="20"/>
      <c r="I4282" s="20"/>
      <c r="J4282" s="21"/>
      <c r="K4282" s="21"/>
      <c r="L4282" s="20"/>
      <c r="M4282" s="20"/>
      <c r="N4282" s="22"/>
      <c r="O4282" s="22"/>
      <c r="P4282" s="22"/>
      <c r="Q4282" s="22"/>
      <c r="R4282" s="19"/>
      <c r="S4282" s="19"/>
      <c r="T4282" s="19"/>
      <c r="U4282" s="20"/>
      <c r="V4282" s="20"/>
      <c r="W4282" s="20"/>
      <c r="X4282" s="27"/>
      <c r="Y4282" s="253"/>
      <c r="Z4282" s="30"/>
      <c r="AA4282" s="30"/>
      <c r="AB4282" s="31"/>
      <c r="AC4282" s="31"/>
      <c r="AD4282" s="31"/>
      <c r="AE4282" s="31"/>
      <c r="AF4282" s="31"/>
      <c r="AG4282" s="241"/>
      <c r="AH4282" s="31"/>
      <c r="AI4282" s="31"/>
      <c r="AJ4282" s="31"/>
      <c r="AK4282" s="31"/>
      <c r="AL4282" s="120"/>
      <c r="AQ4282" s="26"/>
      <c r="AW4282" s="19"/>
      <c r="AX4282" s="19"/>
      <c r="AY4282" s="19"/>
      <c r="AZ4282" s="19"/>
      <c r="BA4282" s="19"/>
      <c r="BB4282" s="19"/>
      <c r="BC4282" s="1"/>
      <c r="BD4282"/>
      <c r="BE4282"/>
      <c r="BF4282" s="1"/>
      <c r="BG4282"/>
      <c r="BH4282"/>
      <c r="BI4282"/>
      <c r="BJ4282" s="1"/>
      <c r="BK4282" s="1"/>
      <c r="BL4282"/>
      <c r="BM4282" s="1"/>
      <c r="BN4282" s="1"/>
      <c r="BO4282" s="1"/>
      <c r="BP4282" s="1"/>
      <c r="BQ4282" s="1"/>
      <c r="BR4282" s="1"/>
      <c r="BS4282" s="1"/>
      <c r="BT4282" s="22"/>
      <c r="BU4282" s="1"/>
      <c r="BV4282" s="1"/>
      <c r="BW4282" s="1"/>
      <c r="BX4282" s="1"/>
      <c r="BY4282" s="1"/>
      <c r="BZ4282" s="1"/>
      <c r="CA4282" s="1"/>
      <c r="CB4282" s="1"/>
      <c r="CC4282" s="1"/>
      <c r="CD4282" s="1"/>
      <c r="CE4282" s="1"/>
      <c r="CF4282" s="1"/>
      <c r="CG4282" s="1"/>
      <c r="CH4282" s="1"/>
      <c r="CI4282" s="1"/>
      <c r="CJ4282" s="1"/>
      <c r="CK4282" s="1"/>
      <c r="CL4282" s="1"/>
      <c r="CM4282" s="1"/>
      <c r="CN4282" s="1"/>
      <c r="CO4282" s="1"/>
      <c r="CP4282" s="1"/>
      <c r="CQ4282" s="1"/>
      <c r="CR4282" s="1"/>
      <c r="CS4282" s="1"/>
      <c r="CT4282" s="1"/>
      <c r="CU4282" s="1"/>
      <c r="CV4282" s="1"/>
      <c r="CW4282" s="1"/>
      <c r="CX4282" s="1"/>
      <c r="CY4282" s="1"/>
      <c r="CZ4282" s="1"/>
      <c r="DA4282" s="1"/>
      <c r="DB4282" s="1"/>
      <c r="DC4282" s="1"/>
      <c r="DD4282" s="1"/>
      <c r="DE4282" s="1"/>
      <c r="DF4282" s="1"/>
      <c r="DG4282" s="1"/>
      <c r="DH4282" s="1"/>
      <c r="DI4282" s="1"/>
      <c r="DJ4282" s="1"/>
      <c r="DK4282" s="1"/>
      <c r="DL4282" s="1"/>
      <c r="DM4282" s="1"/>
      <c r="DN4282" s="1"/>
      <c r="DO4282" s="1"/>
      <c r="DP4282" s="1"/>
      <c r="DQ4282" s="1"/>
      <c r="DR4282" s="1"/>
      <c r="DS4282" s="1"/>
      <c r="DT4282" s="1"/>
      <c r="DU4282" s="1"/>
      <c r="DV4282" s="1"/>
      <c r="DW4282" s="1"/>
      <c r="DX4282" s="1"/>
      <c r="DY4282" s="1"/>
      <c r="DZ4282" s="1"/>
      <c r="EA4282" s="1"/>
      <c r="EB4282" s="1"/>
      <c r="EC4282" s="1"/>
      <c r="ED4282" s="1"/>
      <c r="EE4282" s="1"/>
      <c r="EF4282" s="1"/>
      <c r="EG4282" s="1"/>
      <c r="EH4282" s="1"/>
      <c r="EI4282" s="1"/>
      <c r="EJ4282" s="1"/>
      <c r="EK4282" s="1"/>
      <c r="EL4282" s="1"/>
      <c r="EM4282" s="1"/>
      <c r="EN4282" s="1"/>
      <c r="EO4282" s="1"/>
      <c r="EP4282" s="1"/>
      <c r="EQ4282" s="1"/>
      <c r="ER4282" s="1"/>
      <c r="ES4282" s="1"/>
      <c r="ET4282" s="1"/>
      <c r="EU4282" s="1"/>
      <c r="EV4282" s="1"/>
      <c r="EW4282" s="1"/>
      <c r="EX4282" s="1"/>
      <c r="EY4282" s="1"/>
      <c r="EZ4282" s="1"/>
      <c r="FA4282" s="1"/>
      <c r="FB4282" s="1"/>
      <c r="FC4282" s="1"/>
      <c r="FD4282" s="1"/>
      <c r="FE4282" s="1"/>
      <c r="FF4282" s="1"/>
      <c r="FG4282" s="1"/>
      <c r="FH4282" s="1"/>
      <c r="FI4282" s="1"/>
      <c r="FJ4282" s="1"/>
      <c r="FK4282" s="1"/>
      <c r="FL4282" s="1"/>
      <c r="FM4282" s="1"/>
      <c r="FN4282" s="1"/>
      <c r="FO4282" s="1"/>
      <c r="FP4282" s="1"/>
      <c r="FQ4282" s="1"/>
      <c r="FR4282" s="1"/>
      <c r="FS4282" s="1"/>
      <c r="FT4282" s="1"/>
      <c r="FU4282" s="1"/>
      <c r="FV4282" s="1"/>
      <c r="FW4282" s="1"/>
      <c r="FX4282" s="1"/>
      <c r="FY4282" s="1"/>
      <c r="FZ4282" s="1"/>
      <c r="GA4282" s="1"/>
      <c r="GB4282" s="1"/>
      <c r="GC4282" s="1"/>
      <c r="GD4282" s="1"/>
      <c r="GE4282" s="1"/>
      <c r="GF4282" s="1"/>
      <c r="GG4282" s="1"/>
      <c r="GH4282" s="1"/>
      <c r="GI4282" s="1"/>
      <c r="GJ4282" s="1"/>
      <c r="GK4282"/>
      <c r="GL4282"/>
      <c r="GM4282"/>
      <c r="GN4282"/>
      <c r="GO4282"/>
      <c r="GP4282"/>
      <c r="GQ4282"/>
      <c r="GR4282"/>
      <c r="GS4282"/>
      <c r="GT4282"/>
      <c r="GU4282"/>
      <c r="GV4282"/>
      <c r="GW4282"/>
      <c r="GX4282"/>
      <c r="GY4282"/>
      <c r="GZ4282"/>
      <c r="HA4282"/>
      <c r="HB4282"/>
      <c r="HC4282"/>
      <c r="HD4282"/>
      <c r="HE4282"/>
    </row>
    <row r="4283" spans="4:213" s="25" customFormat="1" x14ac:dyDescent="0.25">
      <c r="D4283" s="19"/>
      <c r="E4283" s="19"/>
      <c r="F4283" s="20"/>
      <c r="G4283" s="20"/>
      <c r="H4283" s="20"/>
      <c r="I4283" s="20"/>
      <c r="J4283" s="21"/>
      <c r="K4283" s="21"/>
      <c r="L4283" s="20"/>
      <c r="M4283" s="20"/>
      <c r="N4283" s="22"/>
      <c r="O4283" s="22"/>
      <c r="P4283" s="22"/>
      <c r="Q4283" s="22"/>
      <c r="R4283" s="19"/>
      <c r="S4283" s="19"/>
      <c r="T4283" s="19"/>
      <c r="U4283" s="20"/>
      <c r="V4283" s="20"/>
      <c r="W4283" s="20"/>
      <c r="X4283" s="27"/>
      <c r="Y4283" s="253"/>
      <c r="Z4283" s="30"/>
      <c r="AA4283" s="30"/>
      <c r="AB4283" s="31"/>
      <c r="AC4283" s="31"/>
      <c r="AD4283" s="31"/>
      <c r="AE4283" s="31"/>
      <c r="AF4283" s="31"/>
      <c r="AG4283" s="241"/>
      <c r="AH4283" s="31"/>
      <c r="AI4283" s="31"/>
      <c r="AJ4283" s="31"/>
      <c r="AK4283" s="31"/>
      <c r="AL4283" s="120"/>
      <c r="AQ4283" s="26"/>
      <c r="AW4283" s="19"/>
      <c r="AX4283" s="19"/>
      <c r="AY4283" s="19"/>
      <c r="AZ4283" s="19"/>
      <c r="BA4283" s="19"/>
      <c r="BB4283" s="19"/>
      <c r="BC4283" s="1"/>
      <c r="BD4283"/>
      <c r="BE4283"/>
      <c r="BF4283" s="1"/>
      <c r="BG4283"/>
      <c r="BH4283"/>
      <c r="BI4283"/>
      <c r="BJ4283" s="1"/>
      <c r="BK4283" s="1"/>
      <c r="BL4283"/>
      <c r="BM4283" s="1"/>
      <c r="BN4283" s="1"/>
      <c r="BO4283" s="1"/>
      <c r="BP4283" s="1"/>
      <c r="BQ4283" s="1"/>
      <c r="BR4283" s="1"/>
      <c r="BS4283" s="1"/>
      <c r="BT4283" s="22"/>
      <c r="BU4283" s="1"/>
      <c r="BV4283" s="1"/>
      <c r="BW4283" s="1"/>
      <c r="BX4283" s="1"/>
      <c r="BY4283" s="1"/>
      <c r="BZ4283" s="1"/>
      <c r="CA4283" s="1"/>
      <c r="CB4283" s="1"/>
      <c r="CC4283" s="1"/>
      <c r="CD4283" s="1"/>
      <c r="CE4283" s="1"/>
      <c r="CF4283" s="1"/>
      <c r="CG4283" s="1"/>
      <c r="CH4283" s="1"/>
      <c r="CI4283" s="1"/>
      <c r="CJ4283" s="1"/>
      <c r="CK4283" s="1"/>
      <c r="CL4283" s="1"/>
      <c r="CM4283" s="1"/>
      <c r="CN4283" s="1"/>
      <c r="CO4283" s="1"/>
      <c r="CP4283" s="1"/>
      <c r="CQ4283" s="1"/>
      <c r="CR4283" s="1"/>
      <c r="CS4283" s="1"/>
      <c r="CT4283" s="1"/>
      <c r="CU4283" s="1"/>
      <c r="CV4283" s="1"/>
      <c r="CW4283" s="1"/>
      <c r="CX4283" s="1"/>
      <c r="CY4283" s="1"/>
      <c r="CZ4283" s="1"/>
      <c r="DA4283" s="1"/>
      <c r="DB4283" s="1"/>
      <c r="DC4283" s="1"/>
      <c r="DD4283" s="1"/>
      <c r="DE4283" s="1"/>
      <c r="DF4283" s="1"/>
      <c r="DG4283" s="1"/>
      <c r="DH4283" s="1"/>
      <c r="DI4283" s="1"/>
      <c r="DJ4283" s="1"/>
      <c r="DK4283" s="1"/>
      <c r="DL4283" s="1"/>
      <c r="DM4283" s="1"/>
      <c r="DN4283" s="1"/>
      <c r="DO4283" s="1"/>
      <c r="DP4283" s="1"/>
      <c r="DQ4283" s="1"/>
      <c r="DR4283" s="1"/>
      <c r="DS4283" s="1"/>
      <c r="DT4283" s="1"/>
      <c r="DU4283" s="1"/>
      <c r="DV4283" s="1"/>
      <c r="DW4283" s="1"/>
      <c r="DX4283" s="1"/>
      <c r="DY4283" s="1"/>
      <c r="DZ4283" s="1"/>
      <c r="EA4283" s="1"/>
      <c r="EB4283" s="1"/>
      <c r="EC4283" s="1"/>
      <c r="ED4283" s="1"/>
      <c r="EE4283" s="1"/>
      <c r="EF4283" s="1"/>
      <c r="EG4283" s="1"/>
      <c r="EH4283" s="1"/>
      <c r="EI4283" s="1"/>
      <c r="EJ4283" s="1"/>
      <c r="EK4283" s="1"/>
      <c r="EL4283" s="1"/>
      <c r="EM4283" s="1"/>
      <c r="EN4283" s="1"/>
      <c r="EO4283" s="1"/>
      <c r="EP4283" s="1"/>
      <c r="EQ4283" s="1"/>
      <c r="ER4283" s="1"/>
      <c r="ES4283" s="1"/>
      <c r="ET4283" s="1"/>
      <c r="EU4283" s="1"/>
      <c r="EV4283" s="1"/>
      <c r="EW4283" s="1"/>
      <c r="EX4283" s="1"/>
      <c r="EY4283" s="1"/>
      <c r="EZ4283" s="1"/>
      <c r="FA4283" s="1"/>
      <c r="FB4283" s="1"/>
      <c r="FC4283" s="1"/>
      <c r="FD4283" s="1"/>
      <c r="FE4283" s="1"/>
      <c r="FF4283" s="1"/>
      <c r="FG4283" s="1"/>
      <c r="FH4283" s="1"/>
      <c r="FI4283" s="1"/>
      <c r="FJ4283" s="1"/>
      <c r="FK4283" s="1"/>
      <c r="FL4283" s="1"/>
      <c r="FM4283" s="1"/>
      <c r="FN4283" s="1"/>
      <c r="FO4283" s="1"/>
      <c r="FP4283" s="1"/>
      <c r="FQ4283" s="1"/>
      <c r="FR4283" s="1"/>
      <c r="FS4283" s="1"/>
      <c r="FT4283" s="1"/>
      <c r="FU4283" s="1"/>
      <c r="FV4283" s="1"/>
      <c r="FW4283" s="1"/>
      <c r="FX4283" s="1"/>
      <c r="FY4283" s="1"/>
      <c r="FZ4283" s="1"/>
      <c r="GA4283" s="1"/>
      <c r="GB4283" s="1"/>
      <c r="GC4283" s="1"/>
      <c r="GD4283" s="1"/>
      <c r="GE4283" s="1"/>
      <c r="GF4283" s="1"/>
      <c r="GG4283" s="1"/>
      <c r="GH4283" s="1"/>
      <c r="GI4283" s="1"/>
      <c r="GJ4283" s="1"/>
      <c r="GK4283"/>
      <c r="GL4283"/>
      <c r="GM4283"/>
      <c r="GN4283"/>
      <c r="GO4283"/>
      <c r="GP4283"/>
      <c r="GQ4283"/>
      <c r="GR4283"/>
      <c r="GS4283"/>
      <c r="GT4283"/>
      <c r="GU4283"/>
      <c r="GV4283"/>
      <c r="GW4283"/>
      <c r="GX4283"/>
      <c r="GY4283"/>
      <c r="GZ4283"/>
      <c r="HA4283"/>
      <c r="HB4283"/>
      <c r="HC4283"/>
      <c r="HD4283"/>
      <c r="HE4283"/>
    </row>
    <row r="4284" spans="4:213" s="25" customFormat="1" x14ac:dyDescent="0.25">
      <c r="D4284" s="19"/>
      <c r="E4284" s="19"/>
      <c r="F4284" s="20"/>
      <c r="G4284" s="20"/>
      <c r="H4284" s="20"/>
      <c r="I4284" s="20"/>
      <c r="J4284" s="21"/>
      <c r="K4284" s="21"/>
      <c r="L4284" s="20"/>
      <c r="M4284" s="20"/>
      <c r="N4284" s="22"/>
      <c r="O4284" s="22"/>
      <c r="P4284" s="22"/>
      <c r="Q4284" s="22"/>
      <c r="R4284" s="19"/>
      <c r="S4284" s="19"/>
      <c r="T4284" s="19"/>
      <c r="U4284" s="20"/>
      <c r="V4284" s="20"/>
      <c r="W4284" s="20"/>
      <c r="X4284" s="27"/>
      <c r="Y4284" s="253"/>
      <c r="Z4284" s="30"/>
      <c r="AA4284" s="30"/>
      <c r="AB4284" s="31"/>
      <c r="AC4284" s="31"/>
      <c r="AD4284" s="31"/>
      <c r="AE4284" s="31"/>
      <c r="AF4284" s="31"/>
      <c r="AG4284" s="241"/>
      <c r="AH4284" s="31"/>
      <c r="AI4284" s="31"/>
      <c r="AJ4284" s="31"/>
      <c r="AK4284" s="31"/>
      <c r="AL4284" s="120"/>
      <c r="AQ4284" s="26"/>
      <c r="AW4284" s="19"/>
      <c r="AX4284" s="19"/>
      <c r="AY4284" s="19"/>
      <c r="AZ4284" s="19"/>
      <c r="BA4284" s="19"/>
      <c r="BB4284" s="19"/>
      <c r="BC4284" s="1"/>
      <c r="BD4284"/>
      <c r="BE4284"/>
      <c r="BF4284" s="1"/>
      <c r="BG4284"/>
      <c r="BH4284"/>
      <c r="BI4284"/>
      <c r="BJ4284" s="1"/>
      <c r="BK4284" s="1"/>
      <c r="BL4284"/>
      <c r="BM4284" s="1"/>
      <c r="BN4284" s="1"/>
      <c r="BO4284" s="1"/>
      <c r="BP4284" s="1"/>
      <c r="BQ4284" s="1"/>
      <c r="BR4284" s="1"/>
      <c r="BS4284" s="1"/>
      <c r="BT4284" s="22"/>
      <c r="BU4284" s="1"/>
      <c r="BV4284" s="1"/>
      <c r="BW4284" s="1"/>
      <c r="BX4284" s="1"/>
      <c r="BY4284" s="1"/>
      <c r="BZ4284" s="1"/>
      <c r="CA4284" s="1"/>
      <c r="CB4284" s="1"/>
      <c r="CC4284" s="1"/>
      <c r="CD4284" s="1"/>
      <c r="CE4284" s="1"/>
      <c r="CF4284" s="1"/>
      <c r="CG4284" s="1"/>
      <c r="CH4284" s="1"/>
      <c r="CI4284" s="1"/>
      <c r="CJ4284" s="1"/>
      <c r="CK4284" s="1"/>
      <c r="CL4284" s="1"/>
      <c r="CM4284" s="1"/>
      <c r="CN4284" s="1"/>
      <c r="CO4284" s="1"/>
      <c r="CP4284" s="1"/>
      <c r="CQ4284" s="1"/>
      <c r="CR4284" s="1"/>
      <c r="CS4284" s="1"/>
      <c r="CT4284" s="1"/>
      <c r="CU4284" s="1"/>
      <c r="CV4284" s="1"/>
      <c r="CW4284" s="1"/>
      <c r="CX4284" s="1"/>
      <c r="CY4284" s="1"/>
      <c r="CZ4284" s="1"/>
      <c r="DA4284" s="1"/>
      <c r="DB4284" s="1"/>
      <c r="DC4284" s="1"/>
      <c r="DD4284" s="1"/>
      <c r="DE4284" s="1"/>
      <c r="DF4284" s="1"/>
      <c r="DG4284" s="1"/>
      <c r="DH4284" s="1"/>
      <c r="DI4284" s="1"/>
      <c r="DJ4284" s="1"/>
      <c r="DK4284" s="1"/>
      <c r="DL4284" s="1"/>
      <c r="DM4284" s="1"/>
      <c r="DN4284" s="1"/>
      <c r="DO4284" s="1"/>
      <c r="DP4284" s="1"/>
      <c r="DQ4284" s="1"/>
      <c r="DR4284" s="1"/>
      <c r="DS4284" s="1"/>
      <c r="DT4284" s="1"/>
      <c r="DU4284" s="1"/>
      <c r="DV4284" s="1"/>
      <c r="DW4284" s="1"/>
      <c r="DX4284" s="1"/>
      <c r="DY4284" s="1"/>
      <c r="DZ4284" s="1"/>
      <c r="EA4284" s="1"/>
      <c r="EB4284" s="1"/>
      <c r="EC4284" s="1"/>
      <c r="ED4284" s="1"/>
      <c r="EE4284" s="1"/>
      <c r="EF4284" s="1"/>
      <c r="EG4284" s="1"/>
      <c r="EH4284" s="1"/>
      <c r="EI4284" s="1"/>
      <c r="EJ4284" s="1"/>
      <c r="EK4284" s="1"/>
      <c r="EL4284" s="1"/>
      <c r="EM4284" s="1"/>
      <c r="EN4284" s="1"/>
      <c r="EO4284" s="1"/>
      <c r="EP4284" s="1"/>
      <c r="EQ4284" s="1"/>
      <c r="ER4284" s="1"/>
      <c r="ES4284" s="1"/>
      <c r="ET4284" s="1"/>
      <c r="EU4284" s="1"/>
      <c r="EV4284" s="1"/>
      <c r="EW4284" s="1"/>
      <c r="EX4284" s="1"/>
      <c r="EY4284" s="1"/>
      <c r="EZ4284" s="1"/>
      <c r="FA4284" s="1"/>
      <c r="FB4284" s="1"/>
      <c r="FC4284" s="1"/>
      <c r="FD4284" s="1"/>
      <c r="FE4284" s="1"/>
      <c r="FF4284" s="1"/>
      <c r="FG4284" s="1"/>
      <c r="FH4284" s="1"/>
      <c r="FI4284" s="1"/>
      <c r="FJ4284" s="1"/>
      <c r="FK4284" s="1"/>
      <c r="FL4284" s="1"/>
      <c r="FM4284" s="1"/>
      <c r="FN4284" s="1"/>
      <c r="FO4284" s="1"/>
      <c r="FP4284" s="1"/>
      <c r="FQ4284" s="1"/>
      <c r="FR4284" s="1"/>
      <c r="FS4284" s="1"/>
      <c r="FT4284" s="1"/>
      <c r="FU4284" s="1"/>
      <c r="FV4284" s="1"/>
      <c r="FW4284" s="1"/>
      <c r="FX4284" s="1"/>
      <c r="FY4284" s="1"/>
      <c r="FZ4284" s="1"/>
      <c r="GA4284" s="1"/>
      <c r="GB4284" s="1"/>
      <c r="GC4284" s="1"/>
      <c r="GD4284" s="1"/>
      <c r="GE4284" s="1"/>
      <c r="GF4284" s="1"/>
      <c r="GG4284" s="1"/>
      <c r="GH4284" s="1"/>
      <c r="GI4284" s="1"/>
      <c r="GJ4284" s="1"/>
      <c r="GK4284"/>
      <c r="GL4284"/>
      <c r="GM4284"/>
      <c r="GN4284"/>
      <c r="GO4284"/>
      <c r="GP4284"/>
      <c r="GQ4284"/>
      <c r="GR4284"/>
      <c r="GS4284"/>
      <c r="GT4284"/>
      <c r="GU4284"/>
      <c r="GV4284"/>
      <c r="GW4284"/>
      <c r="GX4284"/>
      <c r="GY4284"/>
      <c r="GZ4284"/>
      <c r="HA4284"/>
      <c r="HB4284"/>
      <c r="HC4284"/>
      <c r="HD4284"/>
      <c r="HE4284"/>
    </row>
    <row r="4285" spans="4:213" s="25" customFormat="1" x14ac:dyDescent="0.25">
      <c r="D4285" s="19"/>
      <c r="E4285" s="19"/>
      <c r="F4285" s="20"/>
      <c r="G4285" s="20"/>
      <c r="H4285" s="20"/>
      <c r="I4285" s="20"/>
      <c r="J4285" s="21"/>
      <c r="K4285" s="21"/>
      <c r="L4285" s="20"/>
      <c r="M4285" s="20"/>
      <c r="N4285" s="22"/>
      <c r="O4285" s="22"/>
      <c r="P4285" s="22"/>
      <c r="Q4285" s="22"/>
      <c r="R4285" s="19"/>
      <c r="S4285" s="19"/>
      <c r="T4285" s="19"/>
      <c r="U4285" s="20"/>
      <c r="V4285" s="20"/>
      <c r="W4285" s="20"/>
      <c r="X4285" s="27"/>
      <c r="Y4285" s="253"/>
      <c r="Z4285" s="30"/>
      <c r="AA4285" s="30"/>
      <c r="AB4285" s="31"/>
      <c r="AC4285" s="31"/>
      <c r="AD4285" s="31"/>
      <c r="AE4285" s="31"/>
      <c r="AF4285" s="31"/>
      <c r="AG4285" s="241"/>
      <c r="AH4285" s="31"/>
      <c r="AI4285" s="31"/>
      <c r="AJ4285" s="31"/>
      <c r="AK4285" s="31"/>
      <c r="AL4285" s="120"/>
      <c r="AQ4285" s="26"/>
      <c r="AW4285" s="19"/>
      <c r="AX4285" s="19"/>
      <c r="AY4285" s="19"/>
      <c r="AZ4285" s="19"/>
      <c r="BA4285" s="19"/>
      <c r="BB4285" s="19"/>
      <c r="BC4285" s="1"/>
      <c r="BD4285"/>
      <c r="BE4285"/>
      <c r="BF4285" s="1"/>
      <c r="BG4285"/>
      <c r="BH4285"/>
      <c r="BI4285"/>
      <c r="BJ4285" s="1"/>
      <c r="BK4285" s="1"/>
      <c r="BL4285"/>
      <c r="BM4285" s="1"/>
      <c r="BN4285" s="1"/>
      <c r="BO4285" s="1"/>
      <c r="BP4285" s="1"/>
      <c r="BQ4285" s="1"/>
      <c r="BR4285" s="1"/>
      <c r="BS4285" s="1"/>
      <c r="BT4285" s="22"/>
      <c r="BU4285" s="1"/>
      <c r="BV4285" s="1"/>
      <c r="BW4285" s="1"/>
      <c r="BX4285" s="1"/>
      <c r="BY4285" s="1"/>
      <c r="BZ4285" s="1"/>
      <c r="CA4285" s="1"/>
      <c r="CB4285" s="1"/>
      <c r="CC4285" s="1"/>
      <c r="CD4285" s="1"/>
      <c r="CE4285" s="1"/>
      <c r="CF4285" s="1"/>
      <c r="CG4285" s="1"/>
      <c r="CH4285" s="1"/>
      <c r="CI4285" s="1"/>
      <c r="CJ4285" s="1"/>
      <c r="CK4285" s="1"/>
      <c r="CL4285" s="1"/>
      <c r="CM4285" s="1"/>
      <c r="CN4285" s="1"/>
      <c r="CO4285" s="1"/>
      <c r="CP4285" s="1"/>
      <c r="CQ4285" s="1"/>
      <c r="CR4285" s="1"/>
      <c r="CS4285" s="1"/>
      <c r="CT4285" s="1"/>
      <c r="CU4285" s="1"/>
      <c r="CV4285" s="1"/>
      <c r="CW4285" s="1"/>
      <c r="CX4285" s="1"/>
      <c r="CY4285" s="1"/>
      <c r="CZ4285" s="1"/>
      <c r="DA4285" s="1"/>
      <c r="DB4285" s="1"/>
      <c r="DC4285" s="1"/>
      <c r="DD4285" s="1"/>
      <c r="DE4285" s="1"/>
      <c r="DF4285" s="1"/>
      <c r="DG4285" s="1"/>
      <c r="DH4285" s="1"/>
      <c r="DI4285" s="1"/>
      <c r="DJ4285" s="1"/>
      <c r="DK4285" s="1"/>
      <c r="DL4285" s="1"/>
      <c r="DM4285" s="1"/>
      <c r="DN4285" s="1"/>
      <c r="DO4285" s="1"/>
      <c r="DP4285" s="1"/>
      <c r="DQ4285" s="1"/>
      <c r="DR4285" s="1"/>
      <c r="DS4285" s="1"/>
      <c r="DT4285" s="1"/>
      <c r="DU4285" s="1"/>
      <c r="DV4285" s="1"/>
      <c r="DW4285" s="1"/>
      <c r="DX4285" s="1"/>
      <c r="DY4285" s="1"/>
      <c r="DZ4285" s="1"/>
      <c r="EA4285" s="1"/>
      <c r="EB4285" s="1"/>
      <c r="EC4285" s="1"/>
      <c r="ED4285" s="1"/>
      <c r="EE4285" s="1"/>
      <c r="EF4285" s="1"/>
      <c r="EG4285" s="1"/>
      <c r="EH4285" s="1"/>
      <c r="EI4285" s="1"/>
      <c r="EJ4285" s="1"/>
      <c r="EK4285" s="1"/>
      <c r="EL4285" s="1"/>
      <c r="EM4285" s="1"/>
      <c r="EN4285" s="1"/>
      <c r="EO4285" s="1"/>
      <c r="EP4285" s="1"/>
      <c r="EQ4285" s="1"/>
      <c r="ER4285" s="1"/>
      <c r="ES4285" s="1"/>
      <c r="ET4285" s="1"/>
      <c r="EU4285" s="1"/>
      <c r="EV4285" s="1"/>
      <c r="EW4285" s="1"/>
      <c r="EX4285" s="1"/>
      <c r="EY4285" s="1"/>
      <c r="EZ4285" s="1"/>
      <c r="FA4285" s="1"/>
      <c r="FB4285" s="1"/>
      <c r="FC4285" s="1"/>
      <c r="FD4285" s="1"/>
      <c r="FE4285" s="1"/>
      <c r="FF4285" s="1"/>
      <c r="FG4285" s="1"/>
      <c r="FH4285" s="1"/>
      <c r="FI4285" s="1"/>
      <c r="FJ4285" s="1"/>
      <c r="FK4285" s="1"/>
      <c r="FL4285" s="1"/>
      <c r="FM4285" s="1"/>
      <c r="FN4285" s="1"/>
      <c r="FO4285" s="1"/>
      <c r="FP4285" s="1"/>
      <c r="FQ4285" s="1"/>
      <c r="FR4285" s="1"/>
      <c r="FS4285" s="1"/>
      <c r="FT4285" s="1"/>
      <c r="FU4285" s="1"/>
      <c r="FV4285" s="1"/>
      <c r="FW4285" s="1"/>
      <c r="FX4285" s="1"/>
      <c r="FY4285" s="1"/>
      <c r="FZ4285" s="1"/>
      <c r="GA4285" s="1"/>
      <c r="GB4285" s="1"/>
      <c r="GC4285" s="1"/>
      <c r="GD4285" s="1"/>
      <c r="GE4285" s="1"/>
      <c r="GF4285" s="1"/>
      <c r="GG4285" s="1"/>
      <c r="GH4285" s="1"/>
      <c r="GI4285" s="1"/>
      <c r="GJ4285" s="1"/>
      <c r="GK4285"/>
      <c r="GL4285"/>
      <c r="GM4285"/>
      <c r="GN4285"/>
      <c r="GO4285"/>
      <c r="GP4285"/>
      <c r="GQ4285"/>
      <c r="GR4285"/>
      <c r="GS4285"/>
      <c r="GT4285"/>
      <c r="GU4285"/>
      <c r="GV4285"/>
      <c r="GW4285"/>
      <c r="GX4285"/>
      <c r="GY4285"/>
      <c r="GZ4285"/>
      <c r="HA4285"/>
      <c r="HB4285"/>
      <c r="HC4285"/>
      <c r="HD4285"/>
      <c r="HE4285"/>
    </row>
    <row r="4286" spans="4:213" s="25" customFormat="1" x14ac:dyDescent="0.25">
      <c r="D4286" s="19"/>
      <c r="E4286" s="19"/>
      <c r="F4286" s="20"/>
      <c r="G4286" s="20"/>
      <c r="H4286" s="20"/>
      <c r="I4286" s="20"/>
      <c r="J4286" s="21"/>
      <c r="K4286" s="21"/>
      <c r="L4286" s="20"/>
      <c r="M4286" s="20"/>
      <c r="N4286" s="22"/>
      <c r="O4286" s="22"/>
      <c r="P4286" s="22"/>
      <c r="Q4286" s="22"/>
      <c r="R4286" s="19"/>
      <c r="S4286" s="19"/>
      <c r="T4286" s="19"/>
      <c r="U4286" s="20"/>
      <c r="V4286" s="20"/>
      <c r="W4286" s="20"/>
      <c r="X4286" s="27"/>
      <c r="Y4286" s="253"/>
      <c r="Z4286" s="30"/>
      <c r="AA4286" s="30"/>
      <c r="AB4286" s="31"/>
      <c r="AC4286" s="31"/>
      <c r="AD4286" s="31"/>
      <c r="AE4286" s="31"/>
      <c r="AF4286" s="31"/>
      <c r="AG4286" s="241"/>
      <c r="AH4286" s="31"/>
      <c r="AI4286" s="31"/>
      <c r="AJ4286" s="31"/>
      <c r="AK4286" s="31"/>
      <c r="AL4286" s="120"/>
      <c r="AQ4286" s="26"/>
      <c r="AW4286" s="19"/>
      <c r="AX4286" s="19"/>
      <c r="AY4286" s="19"/>
      <c r="AZ4286" s="19"/>
      <c r="BA4286" s="19"/>
      <c r="BB4286" s="19"/>
      <c r="BC4286" s="1"/>
      <c r="BD4286"/>
      <c r="BE4286"/>
      <c r="BF4286" s="1"/>
      <c r="BG4286"/>
      <c r="BH4286"/>
      <c r="BI4286"/>
      <c r="BJ4286" s="1"/>
      <c r="BK4286" s="1"/>
      <c r="BL4286"/>
      <c r="BM4286" s="1"/>
      <c r="BN4286" s="1"/>
      <c r="BO4286" s="1"/>
      <c r="BP4286" s="1"/>
      <c r="BQ4286" s="1"/>
      <c r="BR4286" s="1"/>
      <c r="BS4286" s="1"/>
      <c r="BT4286" s="22"/>
      <c r="BU4286" s="1"/>
      <c r="BV4286" s="1"/>
      <c r="BW4286" s="1"/>
      <c r="BX4286" s="1"/>
      <c r="BY4286" s="1"/>
      <c r="BZ4286" s="1"/>
      <c r="CA4286" s="1"/>
      <c r="CB4286" s="1"/>
      <c r="CC4286" s="1"/>
      <c r="CD4286" s="1"/>
      <c r="CE4286" s="1"/>
      <c r="CF4286" s="1"/>
      <c r="CG4286" s="1"/>
      <c r="CH4286" s="1"/>
      <c r="CI4286" s="1"/>
      <c r="CJ4286" s="1"/>
      <c r="CK4286" s="1"/>
      <c r="CL4286" s="1"/>
      <c r="CM4286" s="1"/>
      <c r="CN4286" s="1"/>
      <c r="CO4286" s="1"/>
      <c r="CP4286" s="1"/>
      <c r="CQ4286" s="1"/>
      <c r="CR4286" s="1"/>
      <c r="CS4286" s="1"/>
      <c r="CT4286" s="1"/>
      <c r="CU4286" s="1"/>
      <c r="CV4286" s="1"/>
      <c r="CW4286" s="1"/>
      <c r="CX4286" s="1"/>
      <c r="CY4286" s="1"/>
      <c r="CZ4286" s="1"/>
      <c r="DA4286" s="1"/>
      <c r="DB4286" s="1"/>
      <c r="DC4286" s="1"/>
      <c r="DD4286" s="1"/>
      <c r="DE4286" s="1"/>
      <c r="DF4286" s="1"/>
      <c r="DG4286" s="1"/>
      <c r="DH4286" s="1"/>
      <c r="DI4286" s="1"/>
      <c r="DJ4286" s="1"/>
      <c r="DK4286" s="1"/>
      <c r="DL4286" s="1"/>
      <c r="DM4286" s="1"/>
      <c r="DN4286" s="1"/>
      <c r="DO4286" s="1"/>
      <c r="DP4286" s="1"/>
      <c r="DQ4286" s="1"/>
      <c r="DR4286" s="1"/>
      <c r="DS4286" s="1"/>
      <c r="DT4286" s="1"/>
      <c r="DU4286" s="1"/>
      <c r="DV4286" s="1"/>
      <c r="DW4286" s="1"/>
      <c r="DX4286" s="1"/>
      <c r="DY4286" s="1"/>
      <c r="DZ4286" s="1"/>
      <c r="EA4286" s="1"/>
      <c r="EB4286" s="1"/>
      <c r="EC4286" s="1"/>
      <c r="ED4286" s="1"/>
      <c r="EE4286" s="1"/>
      <c r="EF4286" s="1"/>
      <c r="EG4286" s="1"/>
      <c r="EH4286" s="1"/>
      <c r="EI4286" s="1"/>
      <c r="EJ4286" s="1"/>
      <c r="EK4286" s="1"/>
      <c r="EL4286" s="1"/>
      <c r="EM4286" s="1"/>
      <c r="EN4286" s="1"/>
      <c r="EO4286" s="1"/>
      <c r="EP4286" s="1"/>
      <c r="EQ4286" s="1"/>
      <c r="ER4286" s="1"/>
      <c r="ES4286" s="1"/>
      <c r="ET4286" s="1"/>
      <c r="EU4286" s="1"/>
      <c r="EV4286" s="1"/>
      <c r="EW4286" s="1"/>
      <c r="EX4286" s="1"/>
      <c r="EY4286" s="1"/>
      <c r="EZ4286" s="1"/>
      <c r="FA4286" s="1"/>
      <c r="FB4286" s="1"/>
      <c r="FC4286" s="1"/>
      <c r="FD4286" s="1"/>
      <c r="FE4286" s="1"/>
      <c r="FF4286" s="1"/>
      <c r="FG4286" s="1"/>
      <c r="FH4286" s="1"/>
      <c r="FI4286" s="1"/>
      <c r="FJ4286" s="1"/>
      <c r="FK4286" s="1"/>
      <c r="FL4286" s="1"/>
      <c r="FM4286" s="1"/>
      <c r="FN4286" s="1"/>
      <c r="FO4286" s="1"/>
      <c r="FP4286" s="1"/>
      <c r="FQ4286" s="1"/>
      <c r="FR4286" s="1"/>
      <c r="FS4286" s="1"/>
      <c r="FT4286" s="1"/>
      <c r="FU4286" s="1"/>
      <c r="FV4286" s="1"/>
      <c r="FW4286" s="1"/>
      <c r="FX4286" s="1"/>
      <c r="FY4286" s="1"/>
      <c r="FZ4286" s="1"/>
      <c r="GA4286" s="1"/>
      <c r="GB4286" s="1"/>
      <c r="GC4286" s="1"/>
      <c r="GD4286" s="1"/>
      <c r="GE4286" s="1"/>
      <c r="GF4286" s="1"/>
      <c r="GG4286" s="1"/>
      <c r="GH4286" s="1"/>
      <c r="GI4286" s="1"/>
      <c r="GJ4286" s="1"/>
      <c r="GK4286"/>
      <c r="GL4286"/>
      <c r="GM4286"/>
      <c r="GN4286"/>
      <c r="GO4286"/>
      <c r="GP4286"/>
      <c r="GQ4286"/>
      <c r="GR4286"/>
      <c r="GS4286"/>
      <c r="GT4286"/>
      <c r="GU4286"/>
      <c r="GV4286"/>
      <c r="GW4286"/>
      <c r="GX4286"/>
      <c r="GY4286"/>
      <c r="GZ4286"/>
      <c r="HA4286"/>
      <c r="HB4286"/>
      <c r="HC4286"/>
      <c r="HD4286"/>
      <c r="HE4286"/>
    </row>
    <row r="4287" spans="4:213" s="25" customFormat="1" x14ac:dyDescent="0.25">
      <c r="D4287" s="19"/>
      <c r="E4287" s="19"/>
      <c r="F4287" s="20"/>
      <c r="G4287" s="20"/>
      <c r="H4287" s="20"/>
      <c r="I4287" s="20"/>
      <c r="J4287" s="21"/>
      <c r="K4287" s="21"/>
      <c r="L4287" s="20"/>
      <c r="M4287" s="20"/>
      <c r="N4287" s="22"/>
      <c r="O4287" s="22"/>
      <c r="P4287" s="22"/>
      <c r="Q4287" s="22"/>
      <c r="R4287" s="19"/>
      <c r="S4287" s="19"/>
      <c r="T4287" s="19"/>
      <c r="U4287" s="20"/>
      <c r="V4287" s="20"/>
      <c r="W4287" s="20"/>
      <c r="X4287" s="27"/>
      <c r="Y4287" s="253"/>
      <c r="Z4287" s="30"/>
      <c r="AA4287" s="30"/>
      <c r="AB4287" s="31"/>
      <c r="AC4287" s="31"/>
      <c r="AD4287" s="31"/>
      <c r="AE4287" s="31"/>
      <c r="AF4287" s="31"/>
      <c r="AG4287" s="241"/>
      <c r="AH4287" s="31"/>
      <c r="AI4287" s="31"/>
      <c r="AJ4287" s="31"/>
      <c r="AK4287" s="31"/>
      <c r="AL4287" s="120"/>
      <c r="AQ4287" s="26"/>
      <c r="AW4287" s="19"/>
      <c r="AX4287" s="19"/>
      <c r="AY4287" s="19"/>
      <c r="AZ4287" s="19"/>
      <c r="BA4287" s="19"/>
      <c r="BB4287" s="19"/>
      <c r="BC4287" s="1"/>
      <c r="BD4287"/>
      <c r="BE4287"/>
      <c r="BF4287" s="1"/>
      <c r="BG4287"/>
      <c r="BH4287"/>
      <c r="BI4287"/>
      <c r="BJ4287" s="1"/>
      <c r="BK4287" s="1"/>
      <c r="BL4287"/>
      <c r="BM4287" s="1"/>
      <c r="BN4287" s="1"/>
      <c r="BO4287" s="1"/>
      <c r="BP4287" s="1"/>
      <c r="BQ4287" s="1"/>
      <c r="BR4287" s="1"/>
      <c r="BS4287" s="1"/>
      <c r="BT4287" s="22"/>
      <c r="BU4287" s="1"/>
      <c r="BV4287" s="1"/>
      <c r="BW4287" s="1"/>
      <c r="BX4287" s="1"/>
      <c r="BY4287" s="1"/>
      <c r="BZ4287" s="1"/>
      <c r="CA4287" s="1"/>
      <c r="CB4287" s="1"/>
      <c r="CC4287" s="1"/>
      <c r="CD4287" s="1"/>
      <c r="CE4287" s="1"/>
      <c r="CF4287" s="1"/>
      <c r="CG4287" s="1"/>
      <c r="CH4287" s="1"/>
      <c r="CI4287" s="1"/>
      <c r="CJ4287" s="1"/>
      <c r="CK4287" s="1"/>
      <c r="CL4287" s="1"/>
      <c r="CM4287" s="1"/>
      <c r="CN4287" s="1"/>
      <c r="CO4287" s="1"/>
      <c r="CP4287" s="1"/>
      <c r="CQ4287" s="1"/>
      <c r="CR4287" s="1"/>
      <c r="CS4287" s="1"/>
      <c r="CT4287" s="1"/>
      <c r="CU4287" s="1"/>
      <c r="CV4287" s="1"/>
      <c r="CW4287" s="1"/>
      <c r="CX4287" s="1"/>
      <c r="CY4287" s="1"/>
      <c r="CZ4287" s="1"/>
      <c r="DA4287" s="1"/>
      <c r="DB4287" s="1"/>
      <c r="DC4287" s="1"/>
      <c r="DD4287" s="1"/>
      <c r="DE4287" s="1"/>
      <c r="DF4287" s="1"/>
      <c r="DG4287" s="1"/>
      <c r="DH4287" s="1"/>
      <c r="DI4287" s="1"/>
      <c r="DJ4287" s="1"/>
      <c r="DK4287" s="1"/>
      <c r="DL4287" s="1"/>
      <c r="DM4287" s="1"/>
      <c r="DN4287" s="1"/>
      <c r="DO4287" s="1"/>
      <c r="DP4287" s="1"/>
      <c r="DQ4287" s="1"/>
      <c r="DR4287" s="1"/>
      <c r="DS4287" s="1"/>
      <c r="DT4287" s="1"/>
      <c r="DU4287" s="1"/>
      <c r="DV4287" s="1"/>
      <c r="DW4287" s="1"/>
      <c r="DX4287" s="1"/>
      <c r="DY4287" s="1"/>
      <c r="DZ4287" s="1"/>
      <c r="EA4287" s="1"/>
      <c r="EB4287" s="1"/>
      <c r="EC4287" s="1"/>
      <c r="ED4287" s="1"/>
      <c r="EE4287" s="1"/>
      <c r="EF4287" s="1"/>
      <c r="EG4287" s="1"/>
      <c r="EH4287" s="1"/>
      <c r="EI4287" s="1"/>
      <c r="EJ4287" s="1"/>
      <c r="EK4287" s="1"/>
      <c r="EL4287" s="1"/>
      <c r="EM4287" s="1"/>
      <c r="EN4287" s="1"/>
      <c r="EO4287" s="1"/>
      <c r="EP4287" s="1"/>
      <c r="EQ4287" s="1"/>
      <c r="ER4287" s="1"/>
      <c r="ES4287" s="1"/>
      <c r="ET4287" s="1"/>
      <c r="EU4287" s="1"/>
      <c r="EV4287" s="1"/>
      <c r="EW4287" s="1"/>
      <c r="EX4287" s="1"/>
      <c r="EY4287" s="1"/>
      <c r="EZ4287" s="1"/>
      <c r="FA4287" s="1"/>
      <c r="FB4287" s="1"/>
      <c r="FC4287" s="1"/>
      <c r="FD4287" s="1"/>
      <c r="FE4287" s="1"/>
      <c r="FF4287" s="1"/>
      <c r="FG4287" s="1"/>
      <c r="FH4287" s="1"/>
      <c r="FI4287" s="1"/>
      <c r="FJ4287" s="1"/>
      <c r="FK4287" s="1"/>
      <c r="FL4287" s="1"/>
      <c r="FM4287" s="1"/>
      <c r="FN4287" s="1"/>
      <c r="FO4287" s="1"/>
      <c r="FP4287" s="1"/>
      <c r="FQ4287" s="1"/>
      <c r="FR4287" s="1"/>
      <c r="FS4287" s="1"/>
      <c r="FT4287" s="1"/>
      <c r="FU4287" s="1"/>
      <c r="FV4287" s="1"/>
      <c r="FW4287" s="1"/>
      <c r="FX4287" s="1"/>
      <c r="FY4287" s="1"/>
      <c r="FZ4287" s="1"/>
      <c r="GA4287" s="1"/>
      <c r="GB4287" s="1"/>
      <c r="GC4287" s="1"/>
      <c r="GD4287" s="1"/>
      <c r="GE4287" s="1"/>
      <c r="GF4287" s="1"/>
      <c r="GG4287" s="1"/>
      <c r="GH4287" s="1"/>
      <c r="GI4287" s="1"/>
      <c r="GJ4287" s="1"/>
      <c r="GK4287"/>
      <c r="GL4287"/>
      <c r="GM4287"/>
      <c r="GN4287"/>
      <c r="GO4287"/>
      <c r="GP4287"/>
      <c r="GQ4287"/>
      <c r="GR4287"/>
      <c r="GS4287"/>
      <c r="GT4287"/>
      <c r="GU4287"/>
      <c r="GV4287"/>
      <c r="GW4287"/>
      <c r="GX4287"/>
      <c r="GY4287"/>
      <c r="GZ4287"/>
      <c r="HA4287"/>
      <c r="HB4287"/>
      <c r="HC4287"/>
      <c r="HD4287"/>
      <c r="HE4287"/>
    </row>
    <row r="4288" spans="4:213" s="25" customFormat="1" x14ac:dyDescent="0.25">
      <c r="D4288" s="19"/>
      <c r="E4288" s="19"/>
      <c r="F4288" s="20"/>
      <c r="G4288" s="20"/>
      <c r="H4288" s="20"/>
      <c r="I4288" s="20"/>
      <c r="J4288" s="21"/>
      <c r="K4288" s="21"/>
      <c r="L4288" s="20"/>
      <c r="M4288" s="20"/>
      <c r="N4288" s="22"/>
      <c r="O4288" s="22"/>
      <c r="P4288" s="22"/>
      <c r="Q4288" s="22"/>
      <c r="R4288" s="19"/>
      <c r="S4288" s="19"/>
      <c r="T4288" s="19"/>
      <c r="U4288" s="20"/>
      <c r="V4288" s="20"/>
      <c r="W4288" s="20"/>
      <c r="X4288" s="27"/>
      <c r="Y4288" s="253"/>
      <c r="Z4288" s="30"/>
      <c r="AA4288" s="30"/>
      <c r="AB4288" s="31"/>
      <c r="AC4288" s="31"/>
      <c r="AD4288" s="31"/>
      <c r="AE4288" s="31"/>
      <c r="AF4288" s="31"/>
      <c r="AG4288" s="241"/>
      <c r="AH4288" s="31"/>
      <c r="AI4288" s="31"/>
      <c r="AJ4288" s="31"/>
      <c r="AK4288" s="31"/>
      <c r="AL4288" s="120"/>
      <c r="AQ4288" s="26"/>
      <c r="AW4288" s="19"/>
      <c r="AX4288" s="19"/>
      <c r="AY4288" s="19"/>
      <c r="AZ4288" s="19"/>
      <c r="BA4288" s="19"/>
      <c r="BB4288" s="19"/>
      <c r="BC4288" s="1"/>
      <c r="BD4288"/>
      <c r="BE4288"/>
      <c r="BF4288" s="1"/>
      <c r="BG4288"/>
      <c r="BH4288"/>
      <c r="BI4288"/>
      <c r="BJ4288" s="1"/>
      <c r="BK4288" s="1"/>
      <c r="BL4288"/>
      <c r="BM4288" s="1"/>
      <c r="BN4288" s="1"/>
      <c r="BO4288" s="1"/>
      <c r="BP4288" s="1"/>
      <c r="BQ4288" s="1"/>
      <c r="BR4288" s="1"/>
      <c r="BS4288" s="1"/>
      <c r="BT4288" s="22"/>
      <c r="BU4288" s="1"/>
      <c r="BV4288" s="1"/>
      <c r="BW4288" s="1"/>
      <c r="BX4288" s="1"/>
      <c r="BY4288" s="1"/>
      <c r="BZ4288" s="1"/>
      <c r="CA4288" s="1"/>
      <c r="CB4288" s="1"/>
      <c r="CC4288" s="1"/>
      <c r="CD4288" s="1"/>
      <c r="CE4288" s="1"/>
      <c r="CF4288" s="1"/>
      <c r="CG4288" s="1"/>
      <c r="CH4288" s="1"/>
      <c r="CI4288" s="1"/>
      <c r="CJ4288" s="1"/>
      <c r="CK4288" s="1"/>
      <c r="CL4288" s="1"/>
      <c r="CM4288" s="1"/>
      <c r="CN4288" s="1"/>
      <c r="CO4288" s="1"/>
      <c r="CP4288" s="1"/>
      <c r="CQ4288" s="1"/>
      <c r="CR4288" s="1"/>
      <c r="CS4288" s="1"/>
      <c r="CT4288" s="1"/>
      <c r="CU4288" s="1"/>
      <c r="CV4288" s="1"/>
      <c r="CW4288" s="1"/>
      <c r="CX4288" s="1"/>
      <c r="CY4288" s="1"/>
      <c r="CZ4288" s="1"/>
      <c r="DA4288" s="1"/>
      <c r="DB4288" s="1"/>
      <c r="DC4288" s="1"/>
      <c r="DD4288" s="1"/>
      <c r="DE4288" s="1"/>
      <c r="DF4288" s="1"/>
      <c r="DG4288" s="1"/>
      <c r="DH4288" s="1"/>
      <c r="DI4288" s="1"/>
      <c r="DJ4288" s="1"/>
      <c r="DK4288" s="1"/>
      <c r="DL4288" s="1"/>
      <c r="DM4288" s="1"/>
      <c r="DN4288" s="1"/>
      <c r="DO4288" s="1"/>
      <c r="DP4288" s="1"/>
      <c r="DQ4288" s="1"/>
      <c r="DR4288" s="1"/>
      <c r="DS4288" s="1"/>
      <c r="DT4288" s="1"/>
      <c r="DU4288" s="1"/>
      <c r="DV4288" s="1"/>
      <c r="DW4288" s="1"/>
      <c r="DX4288" s="1"/>
      <c r="DY4288" s="1"/>
      <c r="DZ4288" s="1"/>
      <c r="EA4288" s="1"/>
      <c r="EB4288" s="1"/>
      <c r="EC4288" s="1"/>
      <c r="ED4288" s="1"/>
      <c r="EE4288" s="1"/>
      <c r="EF4288" s="1"/>
      <c r="EG4288" s="1"/>
      <c r="EH4288" s="1"/>
      <c r="EI4288" s="1"/>
      <c r="EJ4288" s="1"/>
      <c r="EK4288" s="1"/>
      <c r="EL4288" s="1"/>
      <c r="EM4288" s="1"/>
      <c r="EN4288" s="1"/>
      <c r="EO4288" s="1"/>
      <c r="EP4288" s="1"/>
      <c r="EQ4288" s="1"/>
      <c r="ER4288" s="1"/>
      <c r="ES4288" s="1"/>
      <c r="ET4288" s="1"/>
      <c r="EU4288" s="1"/>
      <c r="EV4288" s="1"/>
      <c r="EW4288" s="1"/>
      <c r="EX4288" s="1"/>
      <c r="EY4288" s="1"/>
      <c r="EZ4288" s="1"/>
      <c r="FA4288" s="1"/>
      <c r="FB4288" s="1"/>
      <c r="FC4288" s="1"/>
      <c r="FD4288" s="1"/>
      <c r="FE4288" s="1"/>
      <c r="FF4288" s="1"/>
      <c r="FG4288" s="1"/>
      <c r="FH4288" s="1"/>
      <c r="FI4288" s="1"/>
      <c r="FJ4288" s="1"/>
      <c r="FK4288" s="1"/>
      <c r="FL4288" s="1"/>
      <c r="FM4288" s="1"/>
      <c r="FN4288" s="1"/>
      <c r="FO4288" s="1"/>
      <c r="FP4288" s="1"/>
      <c r="FQ4288" s="1"/>
      <c r="FR4288" s="1"/>
      <c r="FS4288" s="1"/>
      <c r="FT4288" s="1"/>
      <c r="FU4288" s="1"/>
      <c r="FV4288" s="1"/>
      <c r="FW4288" s="1"/>
      <c r="FX4288" s="1"/>
      <c r="FY4288" s="1"/>
      <c r="FZ4288" s="1"/>
      <c r="GA4288" s="1"/>
      <c r="GB4288" s="1"/>
      <c r="GC4288" s="1"/>
      <c r="GD4288" s="1"/>
      <c r="GE4288" s="1"/>
      <c r="GF4288" s="1"/>
      <c r="GG4288" s="1"/>
      <c r="GH4288" s="1"/>
      <c r="GI4288" s="1"/>
      <c r="GJ4288" s="1"/>
      <c r="GK4288"/>
      <c r="GL4288"/>
      <c r="GM4288"/>
      <c r="GN4288"/>
      <c r="GO4288"/>
      <c r="GP4288"/>
      <c r="GQ4288"/>
      <c r="GR4288"/>
      <c r="GS4288"/>
      <c r="GT4288"/>
      <c r="GU4288"/>
      <c r="GV4288"/>
      <c r="GW4288"/>
      <c r="GX4288"/>
      <c r="GY4288"/>
      <c r="GZ4288"/>
      <c r="HA4288"/>
      <c r="HB4288"/>
      <c r="HC4288"/>
      <c r="HD4288"/>
      <c r="HE4288"/>
    </row>
    <row r="4289" spans="4:213" s="25" customFormat="1" x14ac:dyDescent="0.25">
      <c r="D4289" s="19"/>
      <c r="E4289" s="19"/>
      <c r="F4289" s="20"/>
      <c r="G4289" s="20"/>
      <c r="H4289" s="20"/>
      <c r="I4289" s="20"/>
      <c r="J4289" s="21"/>
      <c r="K4289" s="21"/>
      <c r="L4289" s="20"/>
      <c r="M4289" s="20"/>
      <c r="N4289" s="22"/>
      <c r="O4289" s="22"/>
      <c r="P4289" s="22"/>
      <c r="Q4289" s="22"/>
      <c r="R4289" s="19"/>
      <c r="S4289" s="19"/>
      <c r="T4289" s="19"/>
      <c r="U4289" s="20"/>
      <c r="V4289" s="20"/>
      <c r="W4289" s="20"/>
      <c r="X4289" s="27"/>
      <c r="Y4289" s="253"/>
      <c r="Z4289" s="30"/>
      <c r="AA4289" s="30"/>
      <c r="AB4289" s="31"/>
      <c r="AC4289" s="31"/>
      <c r="AD4289" s="31"/>
      <c r="AE4289" s="31"/>
      <c r="AF4289" s="31"/>
      <c r="AG4289" s="241"/>
      <c r="AH4289" s="31"/>
      <c r="AI4289" s="31"/>
      <c r="AJ4289" s="31"/>
      <c r="AK4289" s="31"/>
      <c r="AL4289" s="120"/>
      <c r="AQ4289" s="26"/>
      <c r="AW4289" s="19"/>
      <c r="AX4289" s="19"/>
      <c r="AY4289" s="19"/>
      <c r="AZ4289" s="19"/>
      <c r="BA4289" s="19"/>
      <c r="BB4289" s="19"/>
      <c r="BC4289" s="1"/>
      <c r="BD4289"/>
      <c r="BE4289"/>
      <c r="BF4289" s="1"/>
      <c r="BG4289"/>
      <c r="BH4289"/>
      <c r="BI4289"/>
      <c r="BJ4289" s="1"/>
      <c r="BK4289" s="1"/>
      <c r="BL4289"/>
      <c r="BM4289" s="1"/>
      <c r="BN4289" s="1"/>
      <c r="BO4289" s="1"/>
      <c r="BP4289" s="1"/>
      <c r="BQ4289" s="1"/>
      <c r="BR4289" s="1"/>
      <c r="BS4289" s="1"/>
      <c r="BT4289" s="22"/>
      <c r="BU4289" s="1"/>
      <c r="BV4289" s="1"/>
      <c r="BW4289" s="1"/>
      <c r="BX4289" s="1"/>
      <c r="BY4289" s="1"/>
      <c r="BZ4289" s="1"/>
      <c r="CA4289" s="1"/>
      <c r="CB4289" s="1"/>
      <c r="CC4289" s="1"/>
      <c r="CD4289" s="1"/>
      <c r="CE4289" s="1"/>
      <c r="CF4289" s="1"/>
      <c r="CG4289" s="1"/>
      <c r="CH4289" s="1"/>
      <c r="CI4289" s="1"/>
      <c r="CJ4289" s="1"/>
      <c r="CK4289" s="1"/>
      <c r="CL4289" s="1"/>
      <c r="CM4289" s="1"/>
      <c r="CN4289" s="1"/>
      <c r="CO4289" s="1"/>
      <c r="CP4289" s="1"/>
      <c r="CQ4289" s="1"/>
      <c r="CR4289" s="1"/>
      <c r="CS4289" s="1"/>
      <c r="CT4289" s="1"/>
      <c r="CU4289" s="1"/>
      <c r="CV4289" s="1"/>
      <c r="CW4289" s="1"/>
      <c r="CX4289" s="1"/>
      <c r="CY4289" s="1"/>
      <c r="CZ4289" s="1"/>
      <c r="DA4289" s="1"/>
      <c r="DB4289" s="1"/>
      <c r="DC4289" s="1"/>
      <c r="DD4289" s="1"/>
      <c r="DE4289" s="1"/>
      <c r="DF4289" s="1"/>
      <c r="DG4289" s="1"/>
      <c r="DH4289" s="1"/>
      <c r="DI4289" s="1"/>
      <c r="DJ4289" s="1"/>
      <c r="DK4289" s="1"/>
      <c r="DL4289" s="1"/>
      <c r="DM4289" s="1"/>
      <c r="DN4289" s="1"/>
      <c r="DO4289" s="1"/>
      <c r="DP4289" s="1"/>
      <c r="DQ4289" s="1"/>
      <c r="DR4289" s="1"/>
      <c r="DS4289" s="1"/>
      <c r="DT4289" s="1"/>
      <c r="DU4289" s="1"/>
      <c r="DV4289" s="1"/>
      <c r="DW4289" s="1"/>
      <c r="DX4289" s="1"/>
      <c r="DY4289" s="1"/>
      <c r="DZ4289" s="1"/>
      <c r="EA4289" s="1"/>
      <c r="EB4289" s="1"/>
      <c r="EC4289" s="1"/>
      <c r="ED4289" s="1"/>
      <c r="EE4289" s="1"/>
      <c r="EF4289" s="1"/>
      <c r="EG4289" s="1"/>
      <c r="EH4289" s="1"/>
      <c r="EI4289" s="1"/>
      <c r="EJ4289" s="1"/>
      <c r="EK4289" s="1"/>
      <c r="EL4289" s="1"/>
      <c r="EM4289" s="1"/>
      <c r="EN4289" s="1"/>
      <c r="EO4289" s="1"/>
      <c r="EP4289" s="1"/>
      <c r="EQ4289" s="1"/>
      <c r="ER4289" s="1"/>
      <c r="ES4289" s="1"/>
      <c r="ET4289" s="1"/>
      <c r="EU4289" s="1"/>
      <c r="EV4289" s="1"/>
      <c r="EW4289" s="1"/>
      <c r="EX4289" s="1"/>
      <c r="EY4289" s="1"/>
      <c r="EZ4289" s="1"/>
      <c r="FA4289" s="1"/>
      <c r="FB4289" s="1"/>
      <c r="FC4289" s="1"/>
      <c r="FD4289" s="1"/>
      <c r="FE4289" s="1"/>
      <c r="FF4289" s="1"/>
      <c r="FG4289" s="1"/>
      <c r="FH4289" s="1"/>
      <c r="FI4289" s="1"/>
      <c r="FJ4289" s="1"/>
      <c r="FK4289" s="1"/>
      <c r="FL4289" s="1"/>
      <c r="FM4289" s="1"/>
      <c r="FN4289" s="1"/>
      <c r="FO4289" s="1"/>
      <c r="FP4289" s="1"/>
      <c r="FQ4289" s="1"/>
      <c r="FR4289" s="1"/>
      <c r="FS4289" s="1"/>
      <c r="FT4289" s="1"/>
      <c r="FU4289" s="1"/>
      <c r="FV4289" s="1"/>
      <c r="FW4289" s="1"/>
      <c r="FX4289" s="1"/>
      <c r="FY4289" s="1"/>
      <c r="FZ4289" s="1"/>
      <c r="GA4289" s="1"/>
      <c r="GB4289" s="1"/>
      <c r="GC4289" s="1"/>
      <c r="GD4289" s="1"/>
      <c r="GE4289" s="1"/>
      <c r="GF4289" s="1"/>
      <c r="GG4289" s="1"/>
      <c r="GH4289" s="1"/>
      <c r="GI4289" s="1"/>
      <c r="GJ4289" s="1"/>
      <c r="GK4289"/>
      <c r="GL4289"/>
      <c r="GM4289"/>
      <c r="GN4289"/>
      <c r="GO4289"/>
      <c r="GP4289"/>
      <c r="GQ4289"/>
      <c r="GR4289"/>
      <c r="GS4289"/>
      <c r="GT4289"/>
      <c r="GU4289"/>
      <c r="GV4289"/>
      <c r="GW4289"/>
      <c r="GX4289"/>
      <c r="GY4289"/>
      <c r="GZ4289"/>
      <c r="HA4289"/>
      <c r="HB4289"/>
      <c r="HC4289"/>
      <c r="HD4289"/>
      <c r="HE4289"/>
    </row>
    <row r="4290" spans="4:213" s="25" customFormat="1" x14ac:dyDescent="0.25">
      <c r="D4290" s="19"/>
      <c r="E4290" s="19"/>
      <c r="F4290" s="20"/>
      <c r="G4290" s="20"/>
      <c r="H4290" s="20"/>
      <c r="I4290" s="20"/>
      <c r="J4290" s="21"/>
      <c r="K4290" s="21"/>
      <c r="L4290" s="20"/>
      <c r="M4290" s="20"/>
      <c r="N4290" s="22"/>
      <c r="O4290" s="22"/>
      <c r="P4290" s="22"/>
      <c r="Q4290" s="22"/>
      <c r="R4290" s="19"/>
      <c r="S4290" s="19"/>
      <c r="T4290" s="19"/>
      <c r="U4290" s="20"/>
      <c r="V4290" s="20"/>
      <c r="W4290" s="20"/>
      <c r="X4290" s="27"/>
      <c r="Y4290" s="253"/>
      <c r="Z4290" s="30"/>
      <c r="AA4290" s="30"/>
      <c r="AB4290" s="31"/>
      <c r="AC4290" s="31"/>
      <c r="AD4290" s="31"/>
      <c r="AE4290" s="31"/>
      <c r="AF4290" s="31"/>
      <c r="AG4290" s="241"/>
      <c r="AH4290" s="31"/>
      <c r="AI4290" s="31"/>
      <c r="AJ4290" s="31"/>
      <c r="AK4290" s="31"/>
      <c r="AL4290" s="120"/>
      <c r="AQ4290" s="26"/>
      <c r="AW4290" s="19"/>
      <c r="AX4290" s="19"/>
      <c r="AY4290" s="19"/>
      <c r="AZ4290" s="19"/>
      <c r="BA4290" s="19"/>
      <c r="BB4290" s="19"/>
      <c r="BC4290" s="1"/>
      <c r="BD4290"/>
      <c r="BE4290"/>
      <c r="BF4290" s="1"/>
      <c r="BG4290"/>
      <c r="BH4290"/>
      <c r="BI4290"/>
      <c r="BJ4290" s="1"/>
      <c r="BK4290" s="1"/>
      <c r="BL4290"/>
      <c r="BM4290" s="1"/>
      <c r="BN4290" s="1"/>
      <c r="BO4290" s="1"/>
      <c r="BP4290" s="1"/>
      <c r="BQ4290" s="1"/>
      <c r="BR4290" s="1"/>
      <c r="BS4290" s="1"/>
      <c r="BT4290" s="22"/>
      <c r="BU4290" s="1"/>
      <c r="BV4290" s="1"/>
      <c r="BW4290" s="1"/>
      <c r="BX4290" s="1"/>
      <c r="BY4290" s="1"/>
      <c r="BZ4290" s="1"/>
      <c r="CA4290" s="1"/>
      <c r="CB4290" s="1"/>
      <c r="CC4290" s="1"/>
      <c r="CD4290" s="1"/>
      <c r="CE4290" s="1"/>
      <c r="CF4290" s="1"/>
      <c r="CG4290" s="1"/>
      <c r="CH4290" s="1"/>
      <c r="CI4290" s="1"/>
      <c r="CJ4290" s="1"/>
      <c r="CK4290" s="1"/>
      <c r="CL4290" s="1"/>
      <c r="CM4290" s="1"/>
      <c r="CN4290" s="1"/>
      <c r="CO4290" s="1"/>
      <c r="CP4290" s="1"/>
      <c r="CQ4290" s="1"/>
      <c r="CR4290" s="1"/>
      <c r="CS4290" s="1"/>
      <c r="CT4290" s="1"/>
      <c r="CU4290" s="1"/>
      <c r="CV4290" s="1"/>
      <c r="CW4290" s="1"/>
      <c r="CX4290" s="1"/>
      <c r="CY4290" s="1"/>
      <c r="CZ4290" s="1"/>
      <c r="DA4290" s="1"/>
      <c r="DB4290" s="1"/>
      <c r="DC4290" s="1"/>
      <c r="DD4290" s="1"/>
      <c r="DE4290" s="1"/>
      <c r="DF4290" s="1"/>
      <c r="DG4290" s="1"/>
      <c r="DH4290" s="1"/>
      <c r="DI4290" s="1"/>
      <c r="DJ4290" s="1"/>
      <c r="DK4290" s="1"/>
      <c r="DL4290" s="1"/>
      <c r="DM4290" s="1"/>
      <c r="DN4290" s="1"/>
      <c r="DO4290" s="1"/>
      <c r="DP4290" s="1"/>
      <c r="DQ4290" s="1"/>
      <c r="DR4290" s="1"/>
      <c r="DS4290" s="1"/>
      <c r="DT4290" s="1"/>
      <c r="DU4290" s="1"/>
      <c r="DV4290" s="1"/>
      <c r="DW4290" s="1"/>
      <c r="DX4290" s="1"/>
      <c r="DY4290" s="1"/>
      <c r="DZ4290" s="1"/>
      <c r="EA4290" s="1"/>
      <c r="EB4290" s="1"/>
      <c r="EC4290" s="1"/>
      <c r="ED4290" s="1"/>
      <c r="EE4290" s="1"/>
      <c r="EF4290" s="1"/>
      <c r="EG4290" s="1"/>
      <c r="EH4290" s="1"/>
      <c r="EI4290" s="1"/>
      <c r="EJ4290" s="1"/>
      <c r="EK4290" s="1"/>
      <c r="EL4290" s="1"/>
      <c r="EM4290" s="1"/>
      <c r="EN4290" s="1"/>
      <c r="EO4290" s="1"/>
      <c r="EP4290" s="1"/>
      <c r="EQ4290" s="1"/>
      <c r="ER4290" s="1"/>
      <c r="ES4290" s="1"/>
      <c r="ET4290" s="1"/>
      <c r="EU4290" s="1"/>
      <c r="EV4290" s="1"/>
      <c r="EW4290" s="1"/>
      <c r="EX4290" s="1"/>
      <c r="EY4290" s="1"/>
      <c r="EZ4290" s="1"/>
      <c r="FA4290" s="1"/>
      <c r="FB4290" s="1"/>
      <c r="FC4290" s="1"/>
      <c r="FD4290" s="1"/>
      <c r="FE4290" s="1"/>
      <c r="FF4290" s="1"/>
      <c r="FG4290" s="1"/>
      <c r="FH4290" s="1"/>
      <c r="FI4290" s="1"/>
      <c r="FJ4290" s="1"/>
      <c r="FK4290" s="1"/>
      <c r="FL4290" s="1"/>
      <c r="FM4290" s="1"/>
      <c r="FN4290" s="1"/>
      <c r="FO4290" s="1"/>
      <c r="FP4290" s="1"/>
      <c r="FQ4290" s="1"/>
      <c r="FR4290" s="1"/>
      <c r="FS4290" s="1"/>
      <c r="FT4290" s="1"/>
      <c r="FU4290" s="1"/>
      <c r="FV4290" s="1"/>
      <c r="FW4290" s="1"/>
      <c r="FX4290" s="1"/>
      <c r="FY4290" s="1"/>
      <c r="FZ4290" s="1"/>
      <c r="GA4290" s="1"/>
      <c r="GB4290" s="1"/>
      <c r="GC4290" s="1"/>
      <c r="GD4290" s="1"/>
      <c r="GE4290" s="1"/>
      <c r="GF4290" s="1"/>
      <c r="GG4290" s="1"/>
      <c r="GH4290" s="1"/>
      <c r="GI4290" s="1"/>
      <c r="GJ4290" s="1"/>
      <c r="GK4290"/>
      <c r="GL4290"/>
      <c r="GM4290"/>
      <c r="GN4290"/>
      <c r="GO4290"/>
      <c r="GP4290"/>
      <c r="GQ4290"/>
      <c r="GR4290"/>
      <c r="GS4290"/>
      <c r="GT4290"/>
      <c r="GU4290"/>
      <c r="GV4290"/>
      <c r="GW4290"/>
      <c r="GX4290"/>
      <c r="GY4290"/>
      <c r="GZ4290"/>
      <c r="HA4290"/>
      <c r="HB4290"/>
      <c r="HC4290"/>
      <c r="HD4290"/>
      <c r="HE4290"/>
    </row>
    <row r="4291" spans="4:213" s="25" customFormat="1" x14ac:dyDescent="0.25">
      <c r="D4291" s="19"/>
      <c r="E4291" s="19"/>
      <c r="F4291" s="20"/>
      <c r="G4291" s="20"/>
      <c r="H4291" s="20"/>
      <c r="I4291" s="20"/>
      <c r="J4291" s="21"/>
      <c r="K4291" s="21"/>
      <c r="L4291" s="20"/>
      <c r="M4291" s="20"/>
      <c r="N4291" s="22"/>
      <c r="O4291" s="22"/>
      <c r="P4291" s="22"/>
      <c r="Q4291" s="22"/>
      <c r="R4291" s="19"/>
      <c r="S4291" s="19"/>
      <c r="T4291" s="19"/>
      <c r="U4291" s="20"/>
      <c r="V4291" s="20"/>
      <c r="W4291" s="20"/>
      <c r="X4291" s="27"/>
      <c r="Y4291" s="253"/>
      <c r="Z4291" s="30"/>
      <c r="AA4291" s="30"/>
      <c r="AB4291" s="31"/>
      <c r="AC4291" s="31"/>
      <c r="AD4291" s="31"/>
      <c r="AE4291" s="31"/>
      <c r="AF4291" s="31"/>
      <c r="AG4291" s="241"/>
      <c r="AH4291" s="31"/>
      <c r="AI4291" s="31"/>
      <c r="AJ4291" s="31"/>
      <c r="AK4291" s="31"/>
      <c r="AL4291" s="120"/>
      <c r="AQ4291" s="26"/>
      <c r="AW4291" s="19"/>
      <c r="AX4291" s="19"/>
      <c r="AY4291" s="19"/>
      <c r="AZ4291" s="19"/>
      <c r="BA4291" s="19"/>
      <c r="BB4291" s="19"/>
      <c r="BC4291" s="1"/>
      <c r="BD4291"/>
      <c r="BE4291"/>
      <c r="BF4291" s="1"/>
      <c r="BG4291"/>
      <c r="BH4291"/>
      <c r="BI4291"/>
      <c r="BJ4291" s="1"/>
      <c r="BK4291" s="1"/>
      <c r="BL4291"/>
      <c r="BM4291" s="1"/>
      <c r="BN4291" s="1"/>
      <c r="BO4291" s="1"/>
      <c r="BP4291" s="1"/>
      <c r="BQ4291" s="1"/>
      <c r="BR4291" s="1"/>
      <c r="BS4291" s="1"/>
      <c r="BT4291" s="22"/>
      <c r="BU4291" s="1"/>
      <c r="BV4291" s="1"/>
      <c r="BW4291" s="1"/>
      <c r="BX4291" s="1"/>
      <c r="BY4291" s="1"/>
      <c r="BZ4291" s="1"/>
      <c r="CA4291" s="1"/>
      <c r="CB4291" s="1"/>
      <c r="CC4291" s="1"/>
      <c r="CD4291" s="1"/>
      <c r="CE4291" s="1"/>
      <c r="CF4291" s="1"/>
      <c r="CG4291" s="1"/>
      <c r="CH4291" s="1"/>
      <c r="CI4291" s="1"/>
      <c r="CJ4291" s="1"/>
      <c r="CK4291" s="1"/>
      <c r="CL4291" s="1"/>
      <c r="CM4291" s="1"/>
      <c r="CN4291" s="1"/>
      <c r="CO4291" s="1"/>
      <c r="CP4291" s="1"/>
      <c r="CQ4291" s="1"/>
      <c r="CR4291" s="1"/>
      <c r="CS4291" s="1"/>
      <c r="CT4291" s="1"/>
      <c r="CU4291" s="1"/>
      <c r="CV4291" s="1"/>
      <c r="CW4291" s="1"/>
      <c r="CX4291" s="1"/>
      <c r="CY4291" s="1"/>
      <c r="CZ4291" s="1"/>
      <c r="DA4291" s="1"/>
      <c r="DB4291" s="1"/>
      <c r="DC4291" s="1"/>
      <c r="DD4291" s="1"/>
      <c r="DE4291" s="1"/>
      <c r="DF4291" s="1"/>
      <c r="DG4291" s="1"/>
      <c r="DH4291" s="1"/>
      <c r="DI4291" s="1"/>
      <c r="DJ4291" s="1"/>
      <c r="DK4291" s="1"/>
      <c r="DL4291" s="1"/>
      <c r="DM4291" s="1"/>
      <c r="DN4291" s="1"/>
      <c r="DO4291" s="1"/>
      <c r="DP4291" s="1"/>
      <c r="DQ4291" s="1"/>
      <c r="DR4291" s="1"/>
      <c r="DS4291" s="1"/>
      <c r="DT4291" s="1"/>
      <c r="DU4291" s="1"/>
      <c r="DV4291" s="1"/>
      <c r="DW4291" s="1"/>
      <c r="DX4291" s="1"/>
      <c r="DY4291" s="1"/>
      <c r="DZ4291" s="1"/>
      <c r="EA4291" s="1"/>
      <c r="EB4291" s="1"/>
      <c r="EC4291" s="1"/>
      <c r="ED4291" s="1"/>
      <c r="EE4291" s="1"/>
      <c r="EF4291" s="1"/>
      <c r="EG4291" s="1"/>
      <c r="EH4291" s="1"/>
      <c r="EI4291" s="1"/>
      <c r="EJ4291" s="1"/>
      <c r="EK4291" s="1"/>
      <c r="EL4291" s="1"/>
      <c r="EM4291" s="1"/>
      <c r="EN4291" s="1"/>
      <c r="EO4291" s="1"/>
      <c r="EP4291" s="1"/>
      <c r="EQ4291" s="1"/>
      <c r="ER4291" s="1"/>
      <c r="ES4291" s="1"/>
      <c r="ET4291" s="1"/>
      <c r="EU4291" s="1"/>
      <c r="EV4291" s="1"/>
      <c r="EW4291" s="1"/>
      <c r="EX4291" s="1"/>
      <c r="EY4291" s="1"/>
      <c r="EZ4291" s="1"/>
      <c r="FA4291" s="1"/>
      <c r="FB4291" s="1"/>
      <c r="FC4291" s="1"/>
      <c r="FD4291" s="1"/>
      <c r="FE4291" s="1"/>
      <c r="FF4291" s="1"/>
      <c r="FG4291" s="1"/>
      <c r="FH4291" s="1"/>
      <c r="FI4291" s="1"/>
      <c r="FJ4291" s="1"/>
      <c r="FK4291" s="1"/>
      <c r="FL4291" s="1"/>
      <c r="FM4291" s="1"/>
      <c r="FN4291" s="1"/>
      <c r="FO4291" s="1"/>
      <c r="FP4291" s="1"/>
      <c r="FQ4291" s="1"/>
      <c r="FR4291" s="1"/>
      <c r="FS4291" s="1"/>
      <c r="FT4291" s="1"/>
      <c r="FU4291" s="1"/>
      <c r="FV4291" s="1"/>
      <c r="FW4291" s="1"/>
      <c r="FX4291" s="1"/>
      <c r="FY4291" s="1"/>
      <c r="FZ4291" s="1"/>
      <c r="GA4291" s="1"/>
      <c r="GB4291" s="1"/>
      <c r="GC4291" s="1"/>
      <c r="GD4291" s="1"/>
      <c r="GE4291" s="1"/>
      <c r="GF4291" s="1"/>
      <c r="GG4291" s="1"/>
      <c r="GH4291" s="1"/>
      <c r="GI4291" s="1"/>
      <c r="GJ4291" s="1"/>
      <c r="GK4291"/>
      <c r="GL4291"/>
      <c r="GM4291"/>
      <c r="GN4291"/>
      <c r="GO4291"/>
      <c r="GP4291"/>
      <c r="GQ4291"/>
      <c r="GR4291"/>
      <c r="GS4291"/>
      <c r="GT4291"/>
      <c r="GU4291"/>
      <c r="GV4291"/>
      <c r="GW4291"/>
      <c r="GX4291"/>
      <c r="GY4291"/>
      <c r="GZ4291"/>
      <c r="HA4291"/>
      <c r="HB4291"/>
      <c r="HC4291"/>
      <c r="HD4291"/>
      <c r="HE4291"/>
    </row>
    <row r="4292" spans="4:213" s="25" customFormat="1" x14ac:dyDescent="0.25">
      <c r="D4292" s="19"/>
      <c r="E4292" s="19"/>
      <c r="F4292" s="20"/>
      <c r="G4292" s="20"/>
      <c r="H4292" s="20"/>
      <c r="I4292" s="20"/>
      <c r="J4292" s="21"/>
      <c r="K4292" s="21"/>
      <c r="L4292" s="20"/>
      <c r="M4292" s="20"/>
      <c r="N4292" s="22"/>
      <c r="O4292" s="22"/>
      <c r="P4292" s="22"/>
      <c r="Q4292" s="22"/>
      <c r="R4292" s="19"/>
      <c r="S4292" s="19"/>
      <c r="T4292" s="19"/>
      <c r="U4292" s="20"/>
      <c r="V4292" s="20"/>
      <c r="W4292" s="20"/>
      <c r="X4292" s="27"/>
      <c r="Y4292" s="253"/>
      <c r="Z4292" s="30"/>
      <c r="AA4292" s="30"/>
      <c r="AB4292" s="31"/>
      <c r="AC4292" s="31"/>
      <c r="AD4292" s="31"/>
      <c r="AE4292" s="31"/>
      <c r="AF4292" s="31"/>
      <c r="AG4292" s="241"/>
      <c r="AH4292" s="31"/>
      <c r="AI4292" s="31"/>
      <c r="AJ4292" s="31"/>
      <c r="AK4292" s="31"/>
      <c r="AL4292" s="120"/>
      <c r="AQ4292" s="26"/>
      <c r="AW4292" s="19"/>
      <c r="AX4292" s="19"/>
      <c r="AY4292" s="19"/>
      <c r="AZ4292" s="19"/>
      <c r="BA4292" s="19"/>
      <c r="BB4292" s="19"/>
      <c r="BC4292" s="1"/>
      <c r="BD4292"/>
      <c r="BE4292"/>
      <c r="BF4292" s="1"/>
      <c r="BG4292"/>
      <c r="BH4292"/>
      <c r="BI4292"/>
      <c r="BJ4292" s="1"/>
      <c r="BK4292" s="1"/>
      <c r="BL4292"/>
      <c r="BM4292" s="1"/>
      <c r="BN4292" s="1"/>
      <c r="BO4292" s="1"/>
      <c r="BP4292" s="1"/>
      <c r="BQ4292" s="1"/>
      <c r="BR4292" s="1"/>
      <c r="BS4292" s="1"/>
      <c r="BT4292" s="22"/>
      <c r="BU4292" s="1"/>
      <c r="BV4292" s="1"/>
      <c r="BW4292" s="1"/>
      <c r="BX4292" s="1"/>
      <c r="BY4292" s="1"/>
      <c r="BZ4292" s="1"/>
      <c r="CA4292" s="1"/>
      <c r="CB4292" s="1"/>
      <c r="CC4292" s="1"/>
      <c r="CD4292" s="1"/>
      <c r="CE4292" s="1"/>
      <c r="CF4292" s="1"/>
      <c r="CG4292" s="1"/>
      <c r="CH4292" s="1"/>
      <c r="CI4292" s="1"/>
      <c r="CJ4292" s="1"/>
      <c r="CK4292" s="1"/>
      <c r="CL4292" s="1"/>
      <c r="CM4292" s="1"/>
      <c r="CN4292" s="1"/>
      <c r="CO4292" s="1"/>
      <c r="CP4292" s="1"/>
      <c r="CQ4292" s="1"/>
      <c r="CR4292" s="1"/>
      <c r="CS4292" s="1"/>
      <c r="CT4292" s="1"/>
      <c r="CU4292" s="1"/>
      <c r="CV4292" s="1"/>
      <c r="CW4292" s="1"/>
      <c r="CX4292" s="1"/>
      <c r="CY4292" s="1"/>
      <c r="CZ4292" s="1"/>
      <c r="DA4292" s="1"/>
      <c r="DB4292" s="1"/>
      <c r="DC4292" s="1"/>
      <c r="DD4292" s="1"/>
      <c r="DE4292" s="1"/>
      <c r="DF4292" s="1"/>
      <c r="DG4292" s="1"/>
      <c r="DH4292" s="1"/>
      <c r="DI4292" s="1"/>
      <c r="DJ4292" s="1"/>
      <c r="DK4292" s="1"/>
      <c r="DL4292" s="1"/>
      <c r="DM4292" s="1"/>
      <c r="DN4292" s="1"/>
      <c r="DO4292" s="1"/>
      <c r="DP4292" s="1"/>
      <c r="DQ4292" s="1"/>
      <c r="DR4292" s="1"/>
      <c r="DS4292" s="1"/>
      <c r="DT4292" s="1"/>
      <c r="DU4292" s="1"/>
      <c r="DV4292" s="1"/>
      <c r="DW4292" s="1"/>
      <c r="DX4292" s="1"/>
      <c r="DY4292" s="1"/>
      <c r="DZ4292" s="1"/>
      <c r="EA4292" s="1"/>
      <c r="EB4292" s="1"/>
      <c r="EC4292" s="1"/>
      <c r="ED4292" s="1"/>
      <c r="EE4292" s="1"/>
      <c r="EF4292" s="1"/>
      <c r="EG4292" s="1"/>
      <c r="EH4292" s="1"/>
      <c r="EI4292" s="1"/>
      <c r="EJ4292" s="1"/>
      <c r="EK4292" s="1"/>
      <c r="EL4292" s="1"/>
      <c r="EM4292" s="1"/>
      <c r="EN4292" s="1"/>
      <c r="EO4292" s="1"/>
      <c r="EP4292" s="1"/>
      <c r="EQ4292" s="1"/>
      <c r="ER4292" s="1"/>
      <c r="ES4292" s="1"/>
      <c r="ET4292" s="1"/>
      <c r="EU4292" s="1"/>
      <c r="EV4292" s="1"/>
      <c r="EW4292" s="1"/>
      <c r="EX4292" s="1"/>
      <c r="EY4292" s="1"/>
      <c r="EZ4292" s="1"/>
      <c r="FA4292" s="1"/>
      <c r="FB4292" s="1"/>
      <c r="FC4292" s="1"/>
      <c r="FD4292" s="1"/>
      <c r="FE4292" s="1"/>
      <c r="FF4292" s="1"/>
      <c r="FG4292" s="1"/>
      <c r="FH4292" s="1"/>
      <c r="FI4292" s="1"/>
      <c r="FJ4292" s="1"/>
      <c r="FK4292" s="1"/>
      <c r="FL4292" s="1"/>
      <c r="FM4292" s="1"/>
      <c r="FN4292" s="1"/>
      <c r="FO4292" s="1"/>
      <c r="FP4292" s="1"/>
      <c r="FQ4292" s="1"/>
      <c r="FR4292" s="1"/>
      <c r="FS4292" s="1"/>
      <c r="FT4292" s="1"/>
      <c r="FU4292" s="1"/>
      <c r="FV4292" s="1"/>
      <c r="FW4292" s="1"/>
      <c r="FX4292" s="1"/>
      <c r="FY4292" s="1"/>
      <c r="FZ4292" s="1"/>
      <c r="GA4292" s="1"/>
      <c r="GB4292" s="1"/>
      <c r="GC4292" s="1"/>
      <c r="GD4292" s="1"/>
      <c r="GE4292" s="1"/>
      <c r="GF4292" s="1"/>
      <c r="GG4292" s="1"/>
      <c r="GH4292" s="1"/>
      <c r="GI4292" s="1"/>
      <c r="GJ4292" s="1"/>
      <c r="GK4292"/>
      <c r="GL4292"/>
      <c r="GM4292"/>
      <c r="GN4292"/>
      <c r="GO4292"/>
      <c r="GP4292"/>
      <c r="GQ4292"/>
      <c r="GR4292"/>
      <c r="GS4292"/>
      <c r="GT4292"/>
      <c r="GU4292"/>
      <c r="GV4292"/>
      <c r="GW4292"/>
      <c r="GX4292"/>
      <c r="GY4292"/>
      <c r="GZ4292"/>
      <c r="HA4292"/>
      <c r="HB4292"/>
      <c r="HC4292"/>
      <c r="HD4292"/>
      <c r="HE4292"/>
    </row>
    <row r="4293" spans="4:213" s="25" customFormat="1" x14ac:dyDescent="0.25">
      <c r="D4293" s="19"/>
      <c r="E4293" s="19"/>
      <c r="F4293" s="20"/>
      <c r="G4293" s="20"/>
      <c r="H4293" s="20"/>
      <c r="I4293" s="20"/>
      <c r="J4293" s="21"/>
      <c r="K4293" s="21"/>
      <c r="L4293" s="20"/>
      <c r="M4293" s="20"/>
      <c r="N4293" s="22"/>
      <c r="O4293" s="22"/>
      <c r="P4293" s="22"/>
      <c r="Q4293" s="22"/>
      <c r="R4293" s="19"/>
      <c r="S4293" s="19"/>
      <c r="T4293" s="19"/>
      <c r="U4293" s="20"/>
      <c r="V4293" s="20"/>
      <c r="W4293" s="20"/>
      <c r="X4293" s="27"/>
      <c r="Y4293" s="253"/>
      <c r="Z4293" s="30"/>
      <c r="AA4293" s="30"/>
      <c r="AB4293" s="31"/>
      <c r="AC4293" s="31"/>
      <c r="AD4293" s="31"/>
      <c r="AE4293" s="31"/>
      <c r="AF4293" s="31"/>
      <c r="AG4293" s="241"/>
      <c r="AH4293" s="31"/>
      <c r="AI4293" s="31"/>
      <c r="AJ4293" s="31"/>
      <c r="AK4293" s="31"/>
      <c r="AL4293" s="120"/>
      <c r="AQ4293" s="26"/>
      <c r="AW4293" s="19"/>
      <c r="AX4293" s="19"/>
      <c r="AY4293" s="19"/>
      <c r="AZ4293" s="19"/>
      <c r="BA4293" s="19"/>
      <c r="BB4293" s="19"/>
      <c r="BC4293" s="1"/>
      <c r="BD4293"/>
      <c r="BE4293"/>
      <c r="BF4293" s="1"/>
      <c r="BG4293"/>
      <c r="BH4293"/>
      <c r="BI4293"/>
      <c r="BJ4293" s="1"/>
      <c r="BK4293" s="1"/>
      <c r="BL4293"/>
      <c r="BM4293" s="1"/>
      <c r="BN4293" s="1"/>
      <c r="BO4293" s="1"/>
      <c r="BP4293" s="1"/>
      <c r="BQ4293" s="1"/>
      <c r="BR4293" s="1"/>
      <c r="BS4293" s="1"/>
      <c r="BT4293" s="22"/>
      <c r="BU4293" s="1"/>
      <c r="BV4293" s="1"/>
      <c r="BW4293" s="1"/>
      <c r="BX4293" s="1"/>
      <c r="BY4293" s="1"/>
      <c r="BZ4293" s="1"/>
      <c r="CA4293" s="1"/>
      <c r="CB4293" s="1"/>
      <c r="CC4293" s="1"/>
      <c r="CD4293" s="1"/>
      <c r="CE4293" s="1"/>
      <c r="CF4293" s="1"/>
      <c r="CG4293" s="1"/>
      <c r="CH4293" s="1"/>
      <c r="CI4293" s="1"/>
      <c r="CJ4293" s="1"/>
      <c r="CK4293" s="1"/>
      <c r="CL4293" s="1"/>
      <c r="CM4293" s="1"/>
      <c r="CN4293" s="1"/>
      <c r="CO4293" s="1"/>
      <c r="CP4293" s="1"/>
      <c r="CQ4293" s="1"/>
      <c r="CR4293" s="1"/>
      <c r="CS4293" s="1"/>
      <c r="CT4293" s="1"/>
      <c r="CU4293" s="1"/>
      <c r="CV4293" s="1"/>
      <c r="CW4293" s="1"/>
      <c r="CX4293" s="1"/>
      <c r="CY4293" s="1"/>
      <c r="CZ4293" s="1"/>
      <c r="DA4293" s="1"/>
      <c r="DB4293" s="1"/>
      <c r="DC4293" s="1"/>
      <c r="DD4293" s="1"/>
      <c r="DE4293" s="1"/>
      <c r="DF4293" s="1"/>
      <c r="DG4293" s="1"/>
      <c r="DH4293" s="1"/>
      <c r="DI4293" s="1"/>
      <c r="DJ4293" s="1"/>
      <c r="DK4293" s="1"/>
      <c r="DL4293" s="1"/>
      <c r="DM4293" s="1"/>
      <c r="DN4293" s="1"/>
      <c r="DO4293" s="1"/>
      <c r="DP4293" s="1"/>
      <c r="DQ4293" s="1"/>
      <c r="DR4293" s="1"/>
      <c r="DS4293" s="1"/>
      <c r="DT4293" s="1"/>
      <c r="DU4293" s="1"/>
      <c r="DV4293" s="1"/>
      <c r="DW4293" s="1"/>
      <c r="DX4293" s="1"/>
      <c r="DY4293" s="1"/>
      <c r="DZ4293" s="1"/>
      <c r="EA4293" s="1"/>
      <c r="EB4293" s="1"/>
      <c r="EC4293" s="1"/>
      <c r="ED4293" s="1"/>
      <c r="EE4293" s="1"/>
      <c r="EF4293" s="1"/>
      <c r="EG4293" s="1"/>
      <c r="EH4293" s="1"/>
      <c r="EI4293" s="1"/>
      <c r="EJ4293" s="1"/>
      <c r="EK4293" s="1"/>
      <c r="EL4293" s="1"/>
      <c r="EM4293" s="1"/>
      <c r="EN4293" s="1"/>
      <c r="EO4293" s="1"/>
      <c r="EP4293" s="1"/>
      <c r="EQ4293" s="1"/>
      <c r="ER4293" s="1"/>
      <c r="ES4293" s="1"/>
      <c r="ET4293" s="1"/>
      <c r="EU4293" s="1"/>
      <c r="EV4293" s="1"/>
      <c r="EW4293" s="1"/>
      <c r="EX4293" s="1"/>
      <c r="EY4293" s="1"/>
      <c r="EZ4293" s="1"/>
      <c r="FA4293" s="1"/>
      <c r="FB4293" s="1"/>
      <c r="FC4293" s="1"/>
      <c r="FD4293" s="1"/>
      <c r="FE4293" s="1"/>
      <c r="FF4293" s="1"/>
      <c r="FG4293" s="1"/>
      <c r="FH4293" s="1"/>
      <c r="FI4293" s="1"/>
      <c r="FJ4293" s="1"/>
      <c r="FK4293" s="1"/>
      <c r="FL4293" s="1"/>
      <c r="FM4293" s="1"/>
      <c r="FN4293" s="1"/>
      <c r="FO4293" s="1"/>
      <c r="FP4293" s="1"/>
      <c r="FQ4293" s="1"/>
      <c r="FR4293" s="1"/>
      <c r="FS4293" s="1"/>
      <c r="FT4293" s="1"/>
      <c r="FU4293" s="1"/>
      <c r="FV4293" s="1"/>
      <c r="FW4293" s="1"/>
      <c r="FX4293" s="1"/>
      <c r="FY4293" s="1"/>
      <c r="FZ4293" s="1"/>
      <c r="GA4293" s="1"/>
      <c r="GB4293" s="1"/>
      <c r="GC4293" s="1"/>
      <c r="GD4293" s="1"/>
      <c r="GE4293" s="1"/>
      <c r="GF4293" s="1"/>
      <c r="GG4293" s="1"/>
      <c r="GH4293" s="1"/>
      <c r="GI4293" s="1"/>
      <c r="GJ4293" s="1"/>
      <c r="GK4293"/>
      <c r="GL4293"/>
      <c r="GM4293"/>
      <c r="GN4293"/>
      <c r="GO4293"/>
      <c r="GP4293"/>
      <c r="GQ4293"/>
      <c r="GR4293"/>
      <c r="GS4293"/>
      <c r="GT4293"/>
      <c r="GU4293"/>
      <c r="GV4293"/>
      <c r="GW4293"/>
      <c r="GX4293"/>
      <c r="GY4293"/>
      <c r="GZ4293"/>
      <c r="HA4293"/>
      <c r="HB4293"/>
      <c r="HC4293"/>
      <c r="HD4293"/>
      <c r="HE4293"/>
    </row>
    <row r="4294" spans="4:213" s="25" customFormat="1" x14ac:dyDescent="0.25">
      <c r="D4294" s="19"/>
      <c r="E4294" s="19"/>
      <c r="F4294" s="20"/>
      <c r="G4294" s="20"/>
      <c r="H4294" s="20"/>
      <c r="I4294" s="20"/>
      <c r="J4294" s="21"/>
      <c r="K4294" s="21"/>
      <c r="L4294" s="20"/>
      <c r="M4294" s="20"/>
      <c r="N4294" s="22"/>
      <c r="O4294" s="22"/>
      <c r="P4294" s="22"/>
      <c r="Q4294" s="22"/>
      <c r="R4294" s="19"/>
      <c r="S4294" s="19"/>
      <c r="T4294" s="19"/>
      <c r="U4294" s="20"/>
      <c r="V4294" s="20"/>
      <c r="W4294" s="20"/>
      <c r="X4294" s="27"/>
      <c r="Y4294" s="253"/>
      <c r="Z4294" s="30"/>
      <c r="AA4294" s="30"/>
      <c r="AB4294" s="31"/>
      <c r="AC4294" s="31"/>
      <c r="AD4294" s="31"/>
      <c r="AE4294" s="31"/>
      <c r="AF4294" s="31"/>
      <c r="AG4294" s="241"/>
      <c r="AH4294" s="31"/>
      <c r="AI4294" s="31"/>
      <c r="AJ4294" s="31"/>
      <c r="AK4294" s="31"/>
      <c r="AL4294" s="120"/>
      <c r="AQ4294" s="26"/>
      <c r="AW4294" s="19"/>
      <c r="AX4294" s="19"/>
      <c r="AY4294" s="19"/>
      <c r="AZ4294" s="19"/>
      <c r="BA4294" s="19"/>
      <c r="BB4294" s="19"/>
      <c r="BC4294" s="1"/>
      <c r="BD4294"/>
      <c r="BE4294"/>
      <c r="BF4294" s="1"/>
      <c r="BG4294"/>
      <c r="BH4294"/>
      <c r="BI4294"/>
      <c r="BJ4294" s="1"/>
      <c r="BK4294" s="1"/>
      <c r="BL4294"/>
      <c r="BM4294" s="1"/>
      <c r="BN4294" s="1"/>
      <c r="BO4294" s="1"/>
      <c r="BP4294" s="1"/>
      <c r="BQ4294" s="1"/>
      <c r="BR4294" s="1"/>
      <c r="BS4294" s="1"/>
      <c r="BT4294" s="22"/>
      <c r="BU4294" s="1"/>
      <c r="BV4294" s="1"/>
      <c r="BW4294" s="1"/>
      <c r="BX4294" s="1"/>
      <c r="BY4294" s="1"/>
      <c r="BZ4294" s="1"/>
      <c r="CA4294" s="1"/>
      <c r="CB4294" s="1"/>
      <c r="CC4294" s="1"/>
      <c r="CD4294" s="1"/>
      <c r="CE4294" s="1"/>
      <c r="CF4294" s="1"/>
      <c r="CG4294" s="1"/>
      <c r="CH4294" s="1"/>
      <c r="CI4294" s="1"/>
      <c r="CJ4294" s="1"/>
      <c r="CK4294" s="1"/>
      <c r="CL4294" s="1"/>
      <c r="CM4294" s="1"/>
      <c r="CN4294" s="1"/>
      <c r="CO4294" s="1"/>
      <c r="CP4294" s="1"/>
      <c r="CQ4294" s="1"/>
      <c r="CR4294" s="1"/>
      <c r="CS4294" s="1"/>
      <c r="CT4294" s="1"/>
      <c r="CU4294" s="1"/>
      <c r="CV4294" s="1"/>
      <c r="CW4294" s="1"/>
      <c r="CX4294" s="1"/>
      <c r="CY4294" s="1"/>
      <c r="CZ4294" s="1"/>
      <c r="DA4294" s="1"/>
      <c r="DB4294" s="1"/>
      <c r="DC4294" s="1"/>
      <c r="DD4294" s="1"/>
      <c r="DE4294" s="1"/>
      <c r="DF4294" s="1"/>
      <c r="DG4294" s="1"/>
      <c r="DH4294" s="1"/>
      <c r="DI4294" s="1"/>
      <c r="DJ4294" s="1"/>
      <c r="DK4294" s="1"/>
      <c r="DL4294" s="1"/>
      <c r="DM4294" s="1"/>
      <c r="DN4294" s="1"/>
      <c r="DO4294" s="1"/>
      <c r="DP4294" s="1"/>
      <c r="DQ4294" s="1"/>
      <c r="DR4294" s="1"/>
      <c r="DS4294" s="1"/>
      <c r="DT4294" s="1"/>
      <c r="DU4294" s="1"/>
      <c r="DV4294" s="1"/>
      <c r="DW4294" s="1"/>
      <c r="DX4294" s="1"/>
      <c r="DY4294" s="1"/>
      <c r="DZ4294" s="1"/>
      <c r="EA4294" s="1"/>
      <c r="EB4294" s="1"/>
      <c r="EC4294" s="1"/>
      <c r="ED4294" s="1"/>
      <c r="EE4294" s="1"/>
      <c r="EF4294" s="1"/>
      <c r="EG4294" s="1"/>
      <c r="EH4294" s="1"/>
      <c r="EI4294" s="1"/>
      <c r="EJ4294" s="1"/>
      <c r="EK4294" s="1"/>
      <c r="EL4294" s="1"/>
      <c r="EM4294" s="1"/>
      <c r="EN4294" s="1"/>
      <c r="EO4294" s="1"/>
      <c r="EP4294" s="1"/>
      <c r="EQ4294" s="1"/>
      <c r="ER4294" s="1"/>
      <c r="ES4294" s="1"/>
      <c r="ET4294" s="1"/>
      <c r="EU4294" s="1"/>
      <c r="EV4294" s="1"/>
      <c r="EW4294" s="1"/>
      <c r="EX4294" s="1"/>
      <c r="EY4294" s="1"/>
      <c r="EZ4294" s="1"/>
      <c r="FA4294" s="1"/>
      <c r="FB4294" s="1"/>
      <c r="FC4294" s="1"/>
      <c r="FD4294" s="1"/>
      <c r="FE4294" s="1"/>
      <c r="FF4294" s="1"/>
      <c r="FG4294" s="1"/>
      <c r="FH4294" s="1"/>
      <c r="FI4294" s="1"/>
      <c r="FJ4294" s="1"/>
      <c r="FK4294" s="1"/>
      <c r="FL4294" s="1"/>
      <c r="FM4294" s="1"/>
      <c r="FN4294" s="1"/>
      <c r="FO4294" s="1"/>
      <c r="FP4294" s="1"/>
      <c r="FQ4294" s="1"/>
      <c r="FR4294" s="1"/>
      <c r="FS4294" s="1"/>
      <c r="FT4294" s="1"/>
      <c r="FU4294" s="1"/>
      <c r="FV4294" s="1"/>
      <c r="FW4294" s="1"/>
      <c r="FX4294" s="1"/>
      <c r="FY4294" s="1"/>
      <c r="FZ4294" s="1"/>
      <c r="GA4294" s="1"/>
      <c r="GB4294" s="1"/>
      <c r="GC4294" s="1"/>
      <c r="GD4294" s="1"/>
      <c r="GE4294" s="1"/>
      <c r="GF4294" s="1"/>
      <c r="GG4294" s="1"/>
      <c r="GH4294" s="1"/>
      <c r="GI4294" s="1"/>
      <c r="GJ4294" s="1"/>
      <c r="GK4294"/>
      <c r="GL4294"/>
      <c r="GM4294"/>
      <c r="GN4294"/>
      <c r="GO4294"/>
      <c r="GP4294"/>
      <c r="GQ4294"/>
      <c r="GR4294"/>
      <c r="GS4294"/>
      <c r="GT4294"/>
      <c r="GU4294"/>
      <c r="GV4294"/>
      <c r="GW4294"/>
      <c r="GX4294"/>
      <c r="GY4294"/>
      <c r="GZ4294"/>
      <c r="HA4294"/>
      <c r="HB4294"/>
      <c r="HC4294"/>
      <c r="HD4294"/>
      <c r="HE4294"/>
    </row>
    <row r="4295" spans="4:213" s="25" customFormat="1" x14ac:dyDescent="0.25">
      <c r="D4295" s="19"/>
      <c r="E4295" s="19"/>
      <c r="F4295" s="20"/>
      <c r="G4295" s="20"/>
      <c r="H4295" s="20"/>
      <c r="I4295" s="20"/>
      <c r="J4295" s="21"/>
      <c r="K4295" s="21"/>
      <c r="L4295" s="20"/>
      <c r="M4295" s="20"/>
      <c r="N4295" s="22"/>
      <c r="O4295" s="22"/>
      <c r="P4295" s="22"/>
      <c r="Q4295" s="22"/>
      <c r="R4295" s="19"/>
      <c r="S4295" s="19"/>
      <c r="T4295" s="19"/>
      <c r="U4295" s="20"/>
      <c r="V4295" s="20"/>
      <c r="W4295" s="20"/>
      <c r="X4295" s="27"/>
      <c r="Y4295" s="253"/>
      <c r="Z4295" s="30"/>
      <c r="AA4295" s="30"/>
      <c r="AB4295" s="31"/>
      <c r="AC4295" s="31"/>
      <c r="AD4295" s="31"/>
      <c r="AE4295" s="31"/>
      <c r="AF4295" s="31"/>
      <c r="AG4295" s="241"/>
      <c r="AH4295" s="31"/>
      <c r="AI4295" s="31"/>
      <c r="AJ4295" s="31"/>
      <c r="AK4295" s="31"/>
      <c r="AL4295" s="120"/>
      <c r="AQ4295" s="26"/>
      <c r="AW4295" s="19"/>
      <c r="AX4295" s="19"/>
      <c r="AY4295" s="19"/>
      <c r="AZ4295" s="19"/>
      <c r="BA4295" s="19"/>
      <c r="BB4295" s="19"/>
      <c r="BC4295" s="1"/>
      <c r="BD4295"/>
      <c r="BE4295"/>
      <c r="BF4295" s="1"/>
      <c r="BG4295"/>
      <c r="BH4295"/>
      <c r="BI4295"/>
      <c r="BJ4295" s="1"/>
      <c r="BK4295" s="1"/>
      <c r="BL4295"/>
      <c r="BM4295" s="1"/>
      <c r="BN4295" s="1"/>
      <c r="BO4295" s="1"/>
      <c r="BP4295" s="1"/>
      <c r="BQ4295" s="1"/>
      <c r="BR4295" s="1"/>
      <c r="BS4295" s="1"/>
      <c r="BT4295" s="22"/>
      <c r="BU4295" s="1"/>
      <c r="BV4295" s="1"/>
      <c r="BW4295" s="1"/>
      <c r="BX4295" s="1"/>
      <c r="BY4295" s="1"/>
      <c r="BZ4295" s="1"/>
      <c r="CA4295" s="1"/>
      <c r="CB4295" s="1"/>
      <c r="CC4295" s="1"/>
      <c r="CD4295" s="1"/>
      <c r="CE4295" s="1"/>
      <c r="CF4295" s="1"/>
      <c r="CG4295" s="1"/>
      <c r="CH4295" s="1"/>
      <c r="CI4295" s="1"/>
      <c r="CJ4295" s="1"/>
      <c r="CK4295" s="1"/>
      <c r="CL4295" s="1"/>
      <c r="CM4295" s="1"/>
      <c r="CN4295" s="1"/>
      <c r="CO4295" s="1"/>
      <c r="CP4295" s="1"/>
      <c r="CQ4295" s="1"/>
      <c r="CR4295" s="1"/>
      <c r="CS4295" s="1"/>
      <c r="CT4295" s="1"/>
      <c r="CU4295" s="1"/>
      <c r="CV4295" s="1"/>
      <c r="CW4295" s="1"/>
      <c r="CX4295" s="1"/>
      <c r="CY4295" s="1"/>
      <c r="CZ4295" s="1"/>
      <c r="DA4295" s="1"/>
      <c r="DB4295" s="1"/>
      <c r="DC4295" s="1"/>
      <c r="DD4295" s="1"/>
      <c r="DE4295" s="1"/>
      <c r="DF4295" s="1"/>
      <c r="DG4295" s="1"/>
      <c r="DH4295" s="1"/>
      <c r="DI4295" s="1"/>
      <c r="DJ4295" s="1"/>
      <c r="DK4295" s="1"/>
      <c r="DL4295" s="1"/>
      <c r="DM4295" s="1"/>
      <c r="DN4295" s="1"/>
      <c r="DO4295" s="1"/>
      <c r="DP4295" s="1"/>
      <c r="DQ4295" s="1"/>
      <c r="DR4295" s="1"/>
      <c r="DS4295" s="1"/>
      <c r="DT4295" s="1"/>
      <c r="DU4295" s="1"/>
      <c r="DV4295" s="1"/>
      <c r="DW4295" s="1"/>
      <c r="DX4295" s="1"/>
      <c r="DY4295" s="1"/>
      <c r="DZ4295" s="1"/>
      <c r="EA4295" s="1"/>
      <c r="EB4295" s="1"/>
      <c r="EC4295" s="1"/>
      <c r="ED4295" s="1"/>
      <c r="EE4295" s="1"/>
      <c r="EF4295" s="1"/>
      <c r="EG4295" s="1"/>
      <c r="EH4295" s="1"/>
      <c r="EI4295" s="1"/>
      <c r="EJ4295" s="1"/>
      <c r="EK4295" s="1"/>
      <c r="EL4295" s="1"/>
      <c r="EM4295" s="1"/>
      <c r="EN4295" s="1"/>
      <c r="EO4295" s="1"/>
      <c r="EP4295" s="1"/>
      <c r="EQ4295" s="1"/>
      <c r="ER4295" s="1"/>
      <c r="ES4295" s="1"/>
      <c r="ET4295" s="1"/>
      <c r="EU4295" s="1"/>
      <c r="EV4295" s="1"/>
      <c r="EW4295" s="1"/>
      <c r="EX4295" s="1"/>
      <c r="EY4295" s="1"/>
      <c r="EZ4295" s="1"/>
      <c r="FA4295" s="1"/>
      <c r="FB4295" s="1"/>
      <c r="FC4295" s="1"/>
      <c r="FD4295" s="1"/>
      <c r="FE4295" s="1"/>
      <c r="FF4295" s="1"/>
      <c r="FG4295" s="1"/>
      <c r="FH4295" s="1"/>
      <c r="FI4295" s="1"/>
      <c r="FJ4295" s="1"/>
      <c r="FK4295" s="1"/>
      <c r="FL4295" s="1"/>
      <c r="FM4295" s="1"/>
      <c r="FN4295" s="1"/>
      <c r="FO4295" s="1"/>
      <c r="FP4295" s="1"/>
      <c r="FQ4295" s="1"/>
      <c r="FR4295" s="1"/>
      <c r="FS4295" s="1"/>
      <c r="FT4295" s="1"/>
      <c r="FU4295" s="1"/>
      <c r="FV4295" s="1"/>
      <c r="FW4295" s="1"/>
      <c r="FX4295" s="1"/>
      <c r="FY4295" s="1"/>
      <c r="FZ4295" s="1"/>
      <c r="GA4295" s="1"/>
      <c r="GB4295" s="1"/>
      <c r="GC4295" s="1"/>
      <c r="GD4295" s="1"/>
      <c r="GE4295" s="1"/>
      <c r="GF4295" s="1"/>
      <c r="GG4295" s="1"/>
      <c r="GH4295" s="1"/>
      <c r="GI4295" s="1"/>
      <c r="GJ4295" s="1"/>
      <c r="GK4295"/>
      <c r="GL4295"/>
      <c r="GM4295"/>
      <c r="GN4295"/>
      <c r="GO4295"/>
      <c r="GP4295"/>
      <c r="GQ4295"/>
      <c r="GR4295"/>
      <c r="GS4295"/>
      <c r="GT4295"/>
      <c r="GU4295"/>
      <c r="GV4295"/>
      <c r="GW4295"/>
      <c r="GX4295"/>
      <c r="GY4295"/>
      <c r="GZ4295"/>
      <c r="HA4295"/>
      <c r="HB4295"/>
      <c r="HC4295"/>
      <c r="HD4295"/>
      <c r="HE4295"/>
    </row>
    <row r="4296" spans="4:213" s="25" customFormat="1" x14ac:dyDescent="0.25">
      <c r="D4296" s="19"/>
      <c r="E4296" s="19"/>
      <c r="F4296" s="20"/>
      <c r="G4296" s="20"/>
      <c r="H4296" s="20"/>
      <c r="I4296" s="20"/>
      <c r="J4296" s="21"/>
      <c r="K4296" s="21"/>
      <c r="L4296" s="20"/>
      <c r="M4296" s="20"/>
      <c r="N4296" s="22"/>
      <c r="O4296" s="22"/>
      <c r="P4296" s="22"/>
      <c r="Q4296" s="22"/>
      <c r="R4296" s="19"/>
      <c r="S4296" s="19"/>
      <c r="T4296" s="19"/>
      <c r="U4296" s="20"/>
      <c r="V4296" s="20"/>
      <c r="W4296" s="20"/>
      <c r="X4296" s="27"/>
      <c r="Y4296" s="253"/>
      <c r="Z4296" s="30"/>
      <c r="AA4296" s="30"/>
      <c r="AB4296" s="31"/>
      <c r="AC4296" s="31"/>
      <c r="AD4296" s="31"/>
      <c r="AE4296" s="31"/>
      <c r="AF4296" s="31"/>
      <c r="AG4296" s="241"/>
      <c r="AH4296" s="31"/>
      <c r="AI4296" s="31"/>
      <c r="AJ4296" s="31"/>
      <c r="AK4296" s="31"/>
      <c r="AL4296" s="120"/>
      <c r="AQ4296" s="26"/>
      <c r="AW4296" s="19"/>
      <c r="AX4296" s="19"/>
      <c r="AY4296" s="19"/>
      <c r="AZ4296" s="19"/>
      <c r="BA4296" s="19"/>
      <c r="BB4296" s="19"/>
      <c r="BC4296" s="1"/>
      <c r="BD4296"/>
      <c r="BE4296"/>
      <c r="BF4296" s="1"/>
      <c r="BG4296"/>
      <c r="BH4296"/>
      <c r="BI4296"/>
      <c r="BJ4296" s="1"/>
      <c r="BK4296" s="1"/>
      <c r="BL4296"/>
      <c r="BM4296" s="1"/>
      <c r="BN4296" s="1"/>
      <c r="BO4296" s="1"/>
      <c r="BP4296" s="1"/>
      <c r="BQ4296" s="1"/>
      <c r="BR4296" s="1"/>
      <c r="BS4296" s="1"/>
      <c r="BT4296" s="22"/>
      <c r="BU4296" s="1"/>
      <c r="BV4296" s="1"/>
      <c r="BW4296" s="1"/>
      <c r="BX4296" s="1"/>
      <c r="BY4296" s="1"/>
      <c r="BZ4296" s="1"/>
      <c r="CA4296" s="1"/>
      <c r="CB4296" s="1"/>
      <c r="CC4296" s="1"/>
      <c r="CD4296" s="1"/>
      <c r="CE4296" s="1"/>
      <c r="CF4296" s="1"/>
      <c r="CG4296" s="1"/>
      <c r="CH4296" s="1"/>
      <c r="CI4296" s="1"/>
      <c r="CJ4296" s="1"/>
      <c r="CK4296" s="1"/>
      <c r="CL4296" s="1"/>
      <c r="CM4296" s="1"/>
      <c r="CN4296" s="1"/>
      <c r="CO4296" s="1"/>
      <c r="CP4296" s="1"/>
      <c r="CQ4296" s="1"/>
      <c r="CR4296" s="1"/>
      <c r="CS4296" s="1"/>
      <c r="CT4296" s="1"/>
      <c r="CU4296" s="1"/>
      <c r="CV4296" s="1"/>
      <c r="CW4296" s="1"/>
      <c r="CX4296" s="1"/>
      <c r="CY4296" s="1"/>
      <c r="CZ4296" s="1"/>
      <c r="DA4296" s="1"/>
      <c r="DB4296" s="1"/>
      <c r="DC4296" s="1"/>
      <c r="DD4296" s="1"/>
      <c r="DE4296" s="1"/>
      <c r="DF4296" s="1"/>
      <c r="DG4296" s="1"/>
      <c r="DH4296" s="1"/>
      <c r="DI4296" s="1"/>
      <c r="DJ4296" s="1"/>
      <c r="DK4296" s="1"/>
      <c r="DL4296" s="1"/>
      <c r="DM4296" s="1"/>
      <c r="DN4296" s="1"/>
      <c r="DO4296" s="1"/>
      <c r="DP4296" s="1"/>
      <c r="DQ4296" s="1"/>
      <c r="DR4296" s="1"/>
      <c r="DS4296" s="1"/>
      <c r="DT4296" s="1"/>
      <c r="DU4296" s="1"/>
      <c r="DV4296" s="1"/>
      <c r="DW4296" s="1"/>
      <c r="DX4296" s="1"/>
      <c r="DY4296" s="1"/>
      <c r="DZ4296" s="1"/>
      <c r="EA4296" s="1"/>
      <c r="EB4296" s="1"/>
      <c r="EC4296" s="1"/>
      <c r="ED4296" s="1"/>
      <c r="EE4296" s="1"/>
      <c r="EF4296" s="1"/>
      <c r="EG4296" s="1"/>
      <c r="EH4296" s="1"/>
      <c r="EI4296" s="1"/>
      <c r="EJ4296" s="1"/>
      <c r="EK4296" s="1"/>
      <c r="EL4296" s="1"/>
      <c r="EM4296" s="1"/>
      <c r="EN4296" s="1"/>
      <c r="EO4296" s="1"/>
      <c r="EP4296" s="1"/>
      <c r="EQ4296" s="1"/>
      <c r="ER4296" s="1"/>
      <c r="ES4296" s="1"/>
      <c r="ET4296" s="1"/>
      <c r="EU4296" s="1"/>
      <c r="EV4296" s="1"/>
      <c r="EW4296" s="1"/>
      <c r="EX4296" s="1"/>
      <c r="EY4296" s="1"/>
      <c r="EZ4296" s="1"/>
      <c r="FA4296" s="1"/>
      <c r="FB4296" s="1"/>
      <c r="FC4296" s="1"/>
      <c r="FD4296" s="1"/>
      <c r="FE4296" s="1"/>
      <c r="FF4296" s="1"/>
      <c r="FG4296" s="1"/>
      <c r="FH4296" s="1"/>
      <c r="FI4296" s="1"/>
      <c r="FJ4296" s="1"/>
      <c r="FK4296" s="1"/>
      <c r="FL4296" s="1"/>
      <c r="FM4296" s="1"/>
      <c r="FN4296" s="1"/>
      <c r="FO4296" s="1"/>
      <c r="FP4296" s="1"/>
      <c r="FQ4296" s="1"/>
      <c r="FR4296" s="1"/>
      <c r="FS4296" s="1"/>
      <c r="FT4296" s="1"/>
      <c r="FU4296" s="1"/>
      <c r="FV4296" s="1"/>
      <c r="FW4296" s="1"/>
      <c r="FX4296" s="1"/>
      <c r="FY4296" s="1"/>
      <c r="FZ4296" s="1"/>
      <c r="GA4296" s="1"/>
      <c r="GB4296" s="1"/>
      <c r="GC4296" s="1"/>
      <c r="GD4296" s="1"/>
      <c r="GE4296" s="1"/>
      <c r="GF4296" s="1"/>
      <c r="GG4296" s="1"/>
      <c r="GH4296" s="1"/>
      <c r="GI4296" s="1"/>
      <c r="GJ4296" s="1"/>
      <c r="GK4296"/>
      <c r="GL4296"/>
      <c r="GM4296"/>
      <c r="GN4296"/>
      <c r="GO4296"/>
      <c r="GP4296"/>
      <c r="GQ4296"/>
      <c r="GR4296"/>
      <c r="GS4296"/>
      <c r="GT4296"/>
      <c r="GU4296"/>
      <c r="GV4296"/>
      <c r="GW4296"/>
      <c r="GX4296"/>
      <c r="GY4296"/>
      <c r="GZ4296"/>
      <c r="HA4296"/>
      <c r="HB4296"/>
      <c r="HC4296"/>
      <c r="HD4296"/>
      <c r="HE4296"/>
    </row>
    <row r="4297" spans="4:213" s="25" customFormat="1" x14ac:dyDescent="0.25">
      <c r="D4297" s="19"/>
      <c r="E4297" s="19"/>
      <c r="F4297" s="20"/>
      <c r="G4297" s="20"/>
      <c r="H4297" s="20"/>
      <c r="I4297" s="20"/>
      <c r="J4297" s="21"/>
      <c r="K4297" s="21"/>
      <c r="L4297" s="20"/>
      <c r="M4297" s="20"/>
      <c r="N4297" s="22"/>
      <c r="O4297" s="22"/>
      <c r="P4297" s="22"/>
      <c r="Q4297" s="22"/>
      <c r="R4297" s="19"/>
      <c r="S4297" s="19"/>
      <c r="T4297" s="19"/>
      <c r="U4297" s="20"/>
      <c r="V4297" s="20"/>
      <c r="W4297" s="20"/>
      <c r="X4297" s="27"/>
      <c r="Y4297" s="253"/>
      <c r="Z4297" s="30"/>
      <c r="AA4297" s="30"/>
      <c r="AB4297" s="31"/>
      <c r="AC4297" s="31"/>
      <c r="AD4297" s="31"/>
      <c r="AE4297" s="31"/>
      <c r="AF4297" s="31"/>
      <c r="AG4297" s="241"/>
      <c r="AH4297" s="31"/>
      <c r="AI4297" s="31"/>
      <c r="AJ4297" s="31"/>
      <c r="AK4297" s="31"/>
      <c r="AL4297" s="120"/>
      <c r="AQ4297" s="26"/>
      <c r="AW4297" s="19"/>
      <c r="AX4297" s="19"/>
      <c r="AY4297" s="19"/>
      <c r="AZ4297" s="19"/>
      <c r="BA4297" s="19"/>
      <c r="BB4297" s="19"/>
      <c r="BC4297" s="1"/>
      <c r="BD4297"/>
      <c r="BE4297"/>
      <c r="BF4297" s="1"/>
      <c r="BG4297"/>
      <c r="BH4297"/>
      <c r="BI4297"/>
      <c r="BJ4297" s="1"/>
      <c r="BK4297" s="1"/>
      <c r="BL4297"/>
      <c r="BM4297" s="1"/>
      <c r="BN4297" s="1"/>
      <c r="BO4297" s="1"/>
      <c r="BP4297" s="1"/>
      <c r="BQ4297" s="1"/>
      <c r="BR4297" s="1"/>
      <c r="BS4297" s="1"/>
      <c r="BT4297" s="22"/>
      <c r="BU4297" s="1"/>
      <c r="BV4297" s="1"/>
      <c r="BW4297" s="1"/>
      <c r="BX4297" s="1"/>
      <c r="BY4297" s="1"/>
      <c r="BZ4297" s="1"/>
      <c r="CA4297" s="1"/>
      <c r="CB4297" s="1"/>
      <c r="CC4297" s="1"/>
      <c r="CD4297" s="1"/>
      <c r="CE4297" s="1"/>
      <c r="CF4297" s="1"/>
      <c r="CG4297" s="1"/>
      <c r="CH4297" s="1"/>
      <c r="CI4297" s="1"/>
      <c r="CJ4297" s="1"/>
      <c r="CK4297" s="1"/>
      <c r="CL4297" s="1"/>
      <c r="CM4297" s="1"/>
      <c r="CN4297" s="1"/>
      <c r="CO4297" s="1"/>
      <c r="CP4297" s="1"/>
      <c r="CQ4297" s="1"/>
      <c r="CR4297" s="1"/>
      <c r="CS4297" s="1"/>
      <c r="CT4297" s="1"/>
      <c r="CU4297" s="1"/>
      <c r="CV4297" s="1"/>
      <c r="CW4297" s="1"/>
      <c r="CX4297" s="1"/>
      <c r="CY4297" s="1"/>
      <c r="CZ4297" s="1"/>
      <c r="DA4297" s="1"/>
      <c r="DB4297" s="1"/>
      <c r="DC4297" s="1"/>
      <c r="DD4297" s="1"/>
      <c r="DE4297" s="1"/>
      <c r="DF4297" s="1"/>
      <c r="DG4297" s="1"/>
      <c r="DH4297" s="1"/>
      <c r="DI4297" s="1"/>
      <c r="DJ4297" s="1"/>
      <c r="DK4297" s="1"/>
      <c r="DL4297" s="1"/>
      <c r="DM4297" s="1"/>
      <c r="DN4297" s="1"/>
      <c r="DO4297" s="1"/>
      <c r="DP4297" s="1"/>
      <c r="DQ4297" s="1"/>
      <c r="DR4297" s="1"/>
      <c r="DS4297" s="1"/>
      <c r="DT4297" s="1"/>
      <c r="DU4297" s="1"/>
      <c r="DV4297" s="1"/>
      <c r="DW4297" s="1"/>
      <c r="DX4297" s="1"/>
      <c r="DY4297" s="1"/>
      <c r="DZ4297" s="1"/>
      <c r="EA4297" s="1"/>
      <c r="EB4297" s="1"/>
      <c r="EC4297" s="1"/>
      <c r="ED4297" s="1"/>
      <c r="EE4297" s="1"/>
      <c r="EF4297" s="1"/>
      <c r="EG4297" s="1"/>
      <c r="EH4297" s="1"/>
      <c r="EI4297" s="1"/>
      <c r="EJ4297" s="1"/>
      <c r="EK4297" s="1"/>
      <c r="EL4297" s="1"/>
      <c r="EM4297" s="1"/>
      <c r="EN4297" s="1"/>
      <c r="EO4297" s="1"/>
      <c r="EP4297" s="1"/>
      <c r="EQ4297" s="1"/>
      <c r="ER4297" s="1"/>
      <c r="ES4297" s="1"/>
      <c r="ET4297" s="1"/>
      <c r="EU4297" s="1"/>
      <c r="EV4297" s="1"/>
      <c r="EW4297" s="1"/>
      <c r="EX4297" s="1"/>
      <c r="EY4297" s="1"/>
      <c r="EZ4297" s="1"/>
      <c r="FA4297" s="1"/>
      <c r="FB4297" s="1"/>
      <c r="FC4297" s="1"/>
      <c r="FD4297" s="1"/>
      <c r="FE4297" s="1"/>
      <c r="FF4297" s="1"/>
      <c r="FG4297" s="1"/>
      <c r="FH4297" s="1"/>
      <c r="FI4297" s="1"/>
      <c r="FJ4297" s="1"/>
      <c r="FK4297" s="1"/>
      <c r="FL4297" s="1"/>
      <c r="FM4297" s="1"/>
      <c r="FN4297" s="1"/>
      <c r="FO4297" s="1"/>
      <c r="FP4297" s="1"/>
      <c r="FQ4297" s="1"/>
      <c r="FR4297" s="1"/>
      <c r="FS4297" s="1"/>
      <c r="FT4297" s="1"/>
      <c r="FU4297" s="1"/>
      <c r="FV4297" s="1"/>
      <c r="FW4297" s="1"/>
      <c r="FX4297" s="1"/>
      <c r="FY4297" s="1"/>
      <c r="FZ4297" s="1"/>
      <c r="GA4297" s="1"/>
      <c r="GB4297" s="1"/>
      <c r="GC4297" s="1"/>
      <c r="GD4297" s="1"/>
      <c r="GE4297" s="1"/>
      <c r="GF4297" s="1"/>
      <c r="GG4297" s="1"/>
      <c r="GH4297" s="1"/>
      <c r="GI4297" s="1"/>
      <c r="GJ4297" s="1"/>
      <c r="GK4297"/>
      <c r="GL4297"/>
      <c r="GM4297"/>
      <c r="GN4297"/>
      <c r="GO4297"/>
      <c r="GP4297"/>
      <c r="GQ4297"/>
      <c r="GR4297"/>
      <c r="GS4297"/>
      <c r="GT4297"/>
      <c r="GU4297"/>
      <c r="GV4297"/>
      <c r="GW4297"/>
      <c r="GX4297"/>
      <c r="GY4297"/>
      <c r="GZ4297"/>
      <c r="HA4297"/>
      <c r="HB4297"/>
      <c r="HC4297"/>
      <c r="HD4297"/>
      <c r="HE4297"/>
    </row>
    <row r="4298" spans="4:213" s="25" customFormat="1" x14ac:dyDescent="0.25">
      <c r="D4298" s="19"/>
      <c r="E4298" s="19"/>
      <c r="F4298" s="20"/>
      <c r="G4298" s="20"/>
      <c r="H4298" s="20"/>
      <c r="I4298" s="20"/>
      <c r="J4298" s="21"/>
      <c r="K4298" s="21"/>
      <c r="L4298" s="20"/>
      <c r="M4298" s="20"/>
      <c r="N4298" s="22"/>
      <c r="O4298" s="22"/>
      <c r="P4298" s="22"/>
      <c r="Q4298" s="22"/>
      <c r="R4298" s="19"/>
      <c r="S4298" s="19"/>
      <c r="T4298" s="19"/>
      <c r="U4298" s="20"/>
      <c r="V4298" s="20"/>
      <c r="W4298" s="20"/>
      <c r="X4298" s="27"/>
      <c r="Y4298" s="253"/>
      <c r="Z4298" s="30"/>
      <c r="AA4298" s="30"/>
      <c r="AB4298" s="31"/>
      <c r="AC4298" s="31"/>
      <c r="AD4298" s="31"/>
      <c r="AE4298" s="31"/>
      <c r="AF4298" s="31"/>
      <c r="AG4298" s="241"/>
      <c r="AH4298" s="31"/>
      <c r="AI4298" s="31"/>
      <c r="AJ4298" s="31"/>
      <c r="AK4298" s="31"/>
      <c r="AL4298" s="120"/>
      <c r="AQ4298" s="26"/>
      <c r="AW4298" s="19"/>
      <c r="AX4298" s="19"/>
      <c r="AY4298" s="19"/>
      <c r="AZ4298" s="19"/>
      <c r="BA4298" s="19"/>
      <c r="BB4298" s="19"/>
      <c r="BC4298" s="1"/>
      <c r="BD4298"/>
      <c r="BE4298"/>
      <c r="BF4298" s="1"/>
      <c r="BG4298"/>
      <c r="BH4298"/>
      <c r="BI4298"/>
      <c r="BJ4298" s="1"/>
      <c r="BK4298" s="1"/>
      <c r="BL4298"/>
      <c r="BM4298" s="1"/>
      <c r="BN4298" s="1"/>
      <c r="BO4298" s="1"/>
      <c r="BP4298" s="1"/>
      <c r="BQ4298" s="1"/>
      <c r="BR4298" s="1"/>
      <c r="BS4298" s="1"/>
      <c r="BT4298" s="22"/>
      <c r="BU4298" s="1"/>
      <c r="BV4298" s="1"/>
      <c r="BW4298" s="1"/>
      <c r="BX4298" s="1"/>
      <c r="BY4298" s="1"/>
      <c r="BZ4298" s="1"/>
      <c r="CA4298" s="1"/>
      <c r="CB4298" s="1"/>
      <c r="CC4298" s="1"/>
      <c r="CD4298" s="1"/>
      <c r="CE4298" s="1"/>
      <c r="CF4298" s="1"/>
      <c r="CG4298" s="1"/>
      <c r="CH4298" s="1"/>
      <c r="CI4298" s="1"/>
      <c r="CJ4298" s="1"/>
      <c r="CK4298" s="1"/>
      <c r="CL4298" s="1"/>
      <c r="CM4298" s="1"/>
      <c r="CN4298" s="1"/>
      <c r="CO4298" s="1"/>
      <c r="CP4298" s="1"/>
      <c r="CQ4298" s="1"/>
      <c r="CR4298" s="1"/>
      <c r="CS4298" s="1"/>
      <c r="CT4298" s="1"/>
      <c r="CU4298" s="1"/>
      <c r="CV4298" s="1"/>
      <c r="CW4298" s="1"/>
      <c r="CX4298" s="1"/>
      <c r="CY4298" s="1"/>
      <c r="CZ4298" s="1"/>
      <c r="DA4298" s="1"/>
      <c r="DB4298" s="1"/>
      <c r="DC4298" s="1"/>
      <c r="DD4298" s="1"/>
      <c r="DE4298" s="1"/>
      <c r="DF4298" s="1"/>
      <c r="DG4298" s="1"/>
      <c r="DH4298" s="1"/>
      <c r="DI4298" s="1"/>
      <c r="DJ4298" s="1"/>
      <c r="DK4298" s="1"/>
      <c r="DL4298" s="1"/>
      <c r="DM4298" s="1"/>
      <c r="DN4298" s="1"/>
      <c r="DO4298" s="1"/>
      <c r="DP4298" s="1"/>
      <c r="DQ4298" s="1"/>
      <c r="DR4298" s="1"/>
      <c r="DS4298" s="1"/>
      <c r="DT4298" s="1"/>
      <c r="DU4298" s="1"/>
      <c r="DV4298" s="1"/>
      <c r="DW4298" s="1"/>
      <c r="DX4298" s="1"/>
      <c r="DY4298" s="1"/>
      <c r="DZ4298" s="1"/>
      <c r="EA4298" s="1"/>
      <c r="EB4298" s="1"/>
      <c r="EC4298" s="1"/>
      <c r="ED4298" s="1"/>
      <c r="EE4298" s="1"/>
      <c r="EF4298" s="1"/>
      <c r="EG4298" s="1"/>
      <c r="EH4298" s="1"/>
      <c r="EI4298" s="1"/>
      <c r="EJ4298" s="1"/>
      <c r="EK4298" s="1"/>
      <c r="EL4298" s="1"/>
      <c r="EM4298" s="1"/>
      <c r="EN4298" s="1"/>
      <c r="EO4298" s="1"/>
      <c r="EP4298" s="1"/>
      <c r="EQ4298" s="1"/>
      <c r="ER4298" s="1"/>
      <c r="ES4298" s="1"/>
      <c r="ET4298" s="1"/>
      <c r="EU4298" s="1"/>
      <c r="EV4298" s="1"/>
      <c r="EW4298" s="1"/>
      <c r="EX4298" s="1"/>
      <c r="EY4298" s="1"/>
      <c r="EZ4298" s="1"/>
      <c r="FA4298" s="1"/>
      <c r="FB4298" s="1"/>
      <c r="FC4298" s="1"/>
      <c r="FD4298" s="1"/>
      <c r="FE4298" s="1"/>
      <c r="FF4298" s="1"/>
      <c r="FG4298" s="1"/>
      <c r="FH4298" s="1"/>
      <c r="FI4298" s="1"/>
      <c r="FJ4298" s="1"/>
      <c r="FK4298" s="1"/>
      <c r="FL4298" s="1"/>
      <c r="FM4298" s="1"/>
      <c r="FN4298" s="1"/>
      <c r="FO4298" s="1"/>
      <c r="FP4298" s="1"/>
      <c r="FQ4298" s="1"/>
      <c r="FR4298" s="1"/>
      <c r="FS4298" s="1"/>
      <c r="FT4298" s="1"/>
      <c r="FU4298" s="1"/>
      <c r="FV4298" s="1"/>
      <c r="FW4298" s="1"/>
      <c r="FX4298" s="1"/>
      <c r="FY4298" s="1"/>
      <c r="FZ4298" s="1"/>
      <c r="GA4298" s="1"/>
      <c r="GB4298" s="1"/>
      <c r="GC4298" s="1"/>
      <c r="GD4298" s="1"/>
      <c r="GE4298" s="1"/>
      <c r="GF4298" s="1"/>
      <c r="GG4298" s="1"/>
      <c r="GH4298" s="1"/>
      <c r="GI4298" s="1"/>
      <c r="GJ4298" s="1"/>
      <c r="GK4298"/>
      <c r="GL4298"/>
      <c r="GM4298"/>
      <c r="GN4298"/>
      <c r="GO4298"/>
      <c r="GP4298"/>
      <c r="GQ4298"/>
      <c r="GR4298"/>
      <c r="GS4298"/>
      <c r="GT4298"/>
      <c r="GU4298"/>
      <c r="GV4298"/>
      <c r="GW4298"/>
      <c r="GX4298"/>
      <c r="GY4298"/>
      <c r="GZ4298"/>
      <c r="HA4298"/>
      <c r="HB4298"/>
      <c r="HC4298"/>
      <c r="HD4298"/>
      <c r="HE4298"/>
    </row>
    <row r="4299" spans="4:213" s="25" customFormat="1" x14ac:dyDescent="0.25">
      <c r="D4299" s="19"/>
      <c r="E4299" s="19"/>
      <c r="F4299" s="20"/>
      <c r="G4299" s="20"/>
      <c r="H4299" s="20"/>
      <c r="I4299" s="20"/>
      <c r="J4299" s="21"/>
      <c r="K4299" s="21"/>
      <c r="L4299" s="20"/>
      <c r="M4299" s="20"/>
      <c r="N4299" s="22"/>
      <c r="O4299" s="22"/>
      <c r="P4299" s="22"/>
      <c r="Q4299" s="22"/>
      <c r="R4299" s="19"/>
      <c r="S4299" s="19"/>
      <c r="T4299" s="19"/>
      <c r="U4299" s="20"/>
      <c r="V4299" s="20"/>
      <c r="W4299" s="20"/>
      <c r="X4299" s="27"/>
      <c r="Y4299" s="253"/>
      <c r="Z4299" s="30"/>
      <c r="AA4299" s="30"/>
      <c r="AB4299" s="31"/>
      <c r="AC4299" s="31"/>
      <c r="AD4299" s="31"/>
      <c r="AE4299" s="31"/>
      <c r="AF4299" s="31"/>
      <c r="AG4299" s="241"/>
      <c r="AH4299" s="31"/>
      <c r="AI4299" s="31"/>
      <c r="AJ4299" s="31"/>
      <c r="AK4299" s="31"/>
      <c r="AL4299" s="120"/>
      <c r="AQ4299" s="26"/>
      <c r="AW4299" s="19"/>
      <c r="AX4299" s="19"/>
      <c r="AY4299" s="19"/>
      <c r="AZ4299" s="19"/>
      <c r="BA4299" s="19"/>
      <c r="BB4299" s="19"/>
      <c r="BC4299" s="1"/>
      <c r="BD4299"/>
      <c r="BE4299"/>
      <c r="BF4299" s="1"/>
      <c r="BG4299"/>
      <c r="BH4299"/>
      <c r="BI4299"/>
      <c r="BJ4299" s="1"/>
      <c r="BK4299" s="1"/>
      <c r="BL4299"/>
      <c r="BM4299" s="1"/>
      <c r="BN4299" s="1"/>
      <c r="BO4299" s="1"/>
      <c r="BP4299" s="1"/>
      <c r="BQ4299" s="1"/>
      <c r="BR4299" s="1"/>
      <c r="BS4299" s="1"/>
      <c r="BT4299" s="22"/>
      <c r="BU4299" s="1"/>
      <c r="BV4299" s="1"/>
      <c r="BW4299" s="1"/>
      <c r="BX4299" s="1"/>
      <c r="BY4299" s="1"/>
      <c r="BZ4299" s="1"/>
      <c r="CA4299" s="1"/>
      <c r="CB4299" s="1"/>
      <c r="CC4299" s="1"/>
      <c r="CD4299" s="1"/>
      <c r="CE4299" s="1"/>
      <c r="CF4299" s="1"/>
      <c r="CG4299" s="1"/>
      <c r="CH4299" s="1"/>
      <c r="CI4299" s="1"/>
      <c r="CJ4299" s="1"/>
      <c r="CK4299" s="1"/>
      <c r="CL4299" s="1"/>
      <c r="CM4299" s="1"/>
      <c r="CN4299" s="1"/>
      <c r="CO4299" s="1"/>
      <c r="CP4299" s="1"/>
      <c r="CQ4299" s="1"/>
      <c r="CR4299" s="1"/>
      <c r="CS4299" s="1"/>
      <c r="CT4299" s="1"/>
      <c r="CU4299" s="1"/>
      <c r="CV4299" s="1"/>
      <c r="CW4299" s="1"/>
      <c r="CX4299" s="1"/>
      <c r="CY4299" s="1"/>
      <c r="CZ4299" s="1"/>
      <c r="DA4299" s="1"/>
      <c r="DB4299" s="1"/>
      <c r="DC4299" s="1"/>
      <c r="DD4299" s="1"/>
      <c r="DE4299" s="1"/>
      <c r="DF4299" s="1"/>
      <c r="DG4299" s="1"/>
      <c r="DH4299" s="1"/>
      <c r="DI4299" s="1"/>
      <c r="DJ4299" s="1"/>
      <c r="DK4299" s="1"/>
      <c r="DL4299" s="1"/>
      <c r="DM4299" s="1"/>
      <c r="DN4299" s="1"/>
      <c r="DO4299" s="1"/>
      <c r="DP4299" s="1"/>
      <c r="DQ4299" s="1"/>
      <c r="DR4299" s="1"/>
      <c r="DS4299" s="1"/>
      <c r="DT4299" s="1"/>
      <c r="DU4299" s="1"/>
      <c r="DV4299" s="1"/>
      <c r="DW4299" s="1"/>
      <c r="DX4299" s="1"/>
      <c r="DY4299" s="1"/>
      <c r="DZ4299" s="1"/>
      <c r="EA4299" s="1"/>
      <c r="EB4299" s="1"/>
      <c r="EC4299" s="1"/>
      <c r="ED4299" s="1"/>
      <c r="EE4299" s="1"/>
      <c r="EF4299" s="1"/>
      <c r="EG4299" s="1"/>
      <c r="EH4299" s="1"/>
      <c r="EI4299" s="1"/>
      <c r="EJ4299" s="1"/>
      <c r="EK4299" s="1"/>
      <c r="EL4299" s="1"/>
      <c r="EM4299" s="1"/>
      <c r="EN4299" s="1"/>
      <c r="EO4299" s="1"/>
      <c r="EP4299" s="1"/>
      <c r="EQ4299" s="1"/>
      <c r="ER4299" s="1"/>
      <c r="ES4299" s="1"/>
      <c r="ET4299" s="1"/>
      <c r="EU4299" s="1"/>
      <c r="EV4299" s="1"/>
      <c r="EW4299" s="1"/>
      <c r="EX4299" s="1"/>
      <c r="EY4299" s="1"/>
      <c r="EZ4299" s="1"/>
      <c r="FA4299" s="1"/>
      <c r="FB4299" s="1"/>
      <c r="FC4299" s="1"/>
      <c r="FD4299" s="1"/>
      <c r="FE4299" s="1"/>
      <c r="FF4299" s="1"/>
      <c r="FG4299" s="1"/>
      <c r="FH4299" s="1"/>
      <c r="FI4299" s="1"/>
      <c r="FJ4299" s="1"/>
      <c r="FK4299" s="1"/>
      <c r="FL4299" s="1"/>
      <c r="FM4299" s="1"/>
      <c r="FN4299" s="1"/>
      <c r="FO4299" s="1"/>
      <c r="FP4299" s="1"/>
      <c r="FQ4299" s="1"/>
      <c r="FR4299" s="1"/>
      <c r="FS4299" s="1"/>
      <c r="FT4299" s="1"/>
      <c r="FU4299" s="1"/>
      <c r="FV4299" s="1"/>
      <c r="FW4299" s="1"/>
      <c r="FX4299" s="1"/>
      <c r="FY4299" s="1"/>
      <c r="FZ4299" s="1"/>
      <c r="GA4299" s="1"/>
      <c r="GB4299" s="1"/>
      <c r="GC4299" s="1"/>
      <c r="GD4299" s="1"/>
      <c r="GE4299" s="1"/>
      <c r="GF4299" s="1"/>
      <c r="GG4299" s="1"/>
      <c r="GH4299" s="1"/>
      <c r="GI4299" s="1"/>
      <c r="GJ4299" s="1"/>
      <c r="GK4299"/>
      <c r="GL4299"/>
      <c r="GM4299"/>
      <c r="GN4299"/>
      <c r="GO4299"/>
      <c r="GP4299"/>
      <c r="GQ4299"/>
      <c r="GR4299"/>
      <c r="GS4299"/>
      <c r="GT4299"/>
      <c r="GU4299"/>
      <c r="GV4299"/>
      <c r="GW4299"/>
      <c r="GX4299"/>
      <c r="GY4299"/>
      <c r="GZ4299"/>
      <c r="HA4299"/>
      <c r="HB4299"/>
      <c r="HC4299"/>
      <c r="HD4299"/>
      <c r="HE4299"/>
    </row>
    <row r="4300" spans="4:213" s="25" customFormat="1" x14ac:dyDescent="0.25">
      <c r="D4300" s="19"/>
      <c r="E4300" s="19"/>
      <c r="F4300" s="20"/>
      <c r="G4300" s="20"/>
      <c r="H4300" s="20"/>
      <c r="I4300" s="20"/>
      <c r="J4300" s="21"/>
      <c r="K4300" s="21"/>
      <c r="L4300" s="20"/>
      <c r="M4300" s="20"/>
      <c r="N4300" s="22"/>
      <c r="O4300" s="22"/>
      <c r="P4300" s="22"/>
      <c r="Q4300" s="22"/>
      <c r="R4300" s="19"/>
      <c r="S4300" s="19"/>
      <c r="T4300" s="19"/>
      <c r="U4300" s="20"/>
      <c r="V4300" s="20"/>
      <c r="W4300" s="20"/>
      <c r="X4300" s="27"/>
      <c r="Y4300" s="253"/>
      <c r="Z4300" s="30"/>
      <c r="AA4300" s="30"/>
      <c r="AB4300" s="31"/>
      <c r="AC4300" s="31"/>
      <c r="AD4300" s="31"/>
      <c r="AE4300" s="31"/>
      <c r="AF4300" s="31"/>
      <c r="AG4300" s="241"/>
      <c r="AH4300" s="31"/>
      <c r="AI4300" s="31"/>
      <c r="AJ4300" s="31"/>
      <c r="AK4300" s="31"/>
      <c r="AL4300" s="120"/>
      <c r="AQ4300" s="26"/>
      <c r="AW4300" s="19"/>
      <c r="AX4300" s="19"/>
      <c r="AY4300" s="19"/>
      <c r="AZ4300" s="19"/>
      <c r="BA4300" s="19"/>
      <c r="BB4300" s="19"/>
      <c r="BC4300" s="1"/>
      <c r="BD4300"/>
      <c r="BE4300"/>
      <c r="BF4300" s="1"/>
      <c r="BG4300"/>
      <c r="BH4300"/>
      <c r="BI4300"/>
      <c r="BJ4300" s="1"/>
      <c r="BK4300" s="1"/>
      <c r="BL4300"/>
      <c r="BM4300" s="1"/>
      <c r="BN4300" s="1"/>
      <c r="BO4300" s="1"/>
      <c r="BP4300" s="1"/>
      <c r="BQ4300" s="1"/>
      <c r="BR4300" s="1"/>
      <c r="BS4300" s="1"/>
      <c r="BT4300" s="22"/>
      <c r="BU4300" s="1"/>
      <c r="BV4300" s="1"/>
      <c r="BW4300" s="1"/>
      <c r="BX4300" s="1"/>
      <c r="BY4300" s="1"/>
      <c r="BZ4300" s="1"/>
      <c r="CA4300" s="1"/>
      <c r="CB4300" s="1"/>
      <c r="CC4300" s="1"/>
      <c r="CD4300" s="1"/>
      <c r="CE4300" s="1"/>
      <c r="CF4300" s="1"/>
      <c r="CG4300" s="1"/>
      <c r="CH4300" s="1"/>
      <c r="CI4300" s="1"/>
      <c r="CJ4300" s="1"/>
      <c r="CK4300" s="1"/>
      <c r="CL4300" s="1"/>
      <c r="CM4300" s="1"/>
      <c r="CN4300" s="1"/>
      <c r="CO4300" s="1"/>
      <c r="CP4300" s="1"/>
      <c r="CQ4300" s="1"/>
      <c r="CR4300" s="1"/>
      <c r="CS4300" s="1"/>
      <c r="CT4300" s="1"/>
      <c r="CU4300" s="1"/>
      <c r="CV4300" s="1"/>
      <c r="CW4300" s="1"/>
      <c r="CX4300" s="1"/>
      <c r="CY4300" s="1"/>
      <c r="CZ4300" s="1"/>
      <c r="DA4300" s="1"/>
      <c r="DB4300" s="1"/>
      <c r="DC4300" s="1"/>
      <c r="DD4300" s="1"/>
      <c r="DE4300" s="1"/>
      <c r="DF4300" s="1"/>
      <c r="DG4300" s="1"/>
      <c r="DH4300" s="1"/>
      <c r="DI4300" s="1"/>
      <c r="DJ4300" s="1"/>
      <c r="DK4300" s="1"/>
      <c r="DL4300" s="1"/>
      <c r="DM4300" s="1"/>
      <c r="DN4300" s="1"/>
      <c r="DO4300" s="1"/>
      <c r="DP4300" s="1"/>
      <c r="DQ4300" s="1"/>
      <c r="DR4300" s="1"/>
      <c r="DS4300" s="1"/>
      <c r="DT4300" s="1"/>
      <c r="DU4300" s="1"/>
      <c r="DV4300" s="1"/>
      <c r="DW4300" s="1"/>
      <c r="DX4300" s="1"/>
      <c r="DY4300" s="1"/>
      <c r="DZ4300" s="1"/>
      <c r="EA4300" s="1"/>
      <c r="EB4300" s="1"/>
      <c r="EC4300" s="1"/>
      <c r="ED4300" s="1"/>
      <c r="EE4300" s="1"/>
      <c r="EF4300" s="1"/>
      <c r="EG4300" s="1"/>
      <c r="EH4300" s="1"/>
      <c r="EI4300" s="1"/>
      <c r="EJ4300" s="1"/>
      <c r="EK4300" s="1"/>
      <c r="EL4300" s="1"/>
      <c r="EM4300" s="1"/>
      <c r="EN4300" s="1"/>
      <c r="EO4300" s="1"/>
      <c r="EP4300" s="1"/>
      <c r="EQ4300" s="1"/>
      <c r="ER4300" s="1"/>
      <c r="ES4300" s="1"/>
      <c r="ET4300" s="1"/>
      <c r="EU4300" s="1"/>
      <c r="EV4300" s="1"/>
      <c r="EW4300" s="1"/>
      <c r="EX4300" s="1"/>
      <c r="EY4300" s="1"/>
      <c r="EZ4300" s="1"/>
      <c r="FA4300" s="1"/>
      <c r="FB4300" s="1"/>
      <c r="FC4300" s="1"/>
      <c r="FD4300" s="1"/>
      <c r="FE4300" s="1"/>
      <c r="FF4300" s="1"/>
      <c r="FG4300" s="1"/>
      <c r="FH4300" s="1"/>
      <c r="FI4300" s="1"/>
      <c r="FJ4300" s="1"/>
      <c r="FK4300" s="1"/>
      <c r="FL4300" s="1"/>
      <c r="FM4300" s="1"/>
      <c r="FN4300" s="1"/>
      <c r="FO4300" s="1"/>
      <c r="FP4300" s="1"/>
      <c r="FQ4300" s="1"/>
      <c r="FR4300" s="1"/>
      <c r="FS4300" s="1"/>
      <c r="FT4300" s="1"/>
      <c r="FU4300" s="1"/>
      <c r="FV4300" s="1"/>
      <c r="FW4300" s="1"/>
      <c r="FX4300" s="1"/>
      <c r="FY4300" s="1"/>
      <c r="FZ4300" s="1"/>
      <c r="GA4300" s="1"/>
      <c r="GB4300" s="1"/>
      <c r="GC4300" s="1"/>
      <c r="GD4300" s="1"/>
      <c r="GE4300" s="1"/>
      <c r="GF4300" s="1"/>
      <c r="GG4300" s="1"/>
      <c r="GH4300" s="1"/>
      <c r="GI4300" s="1"/>
      <c r="GJ4300" s="1"/>
      <c r="GK4300"/>
      <c r="GL4300"/>
      <c r="GM4300"/>
      <c r="GN4300"/>
      <c r="GO4300"/>
      <c r="GP4300"/>
      <c r="GQ4300"/>
      <c r="GR4300"/>
      <c r="GS4300"/>
      <c r="GT4300"/>
      <c r="GU4300"/>
      <c r="GV4300"/>
      <c r="GW4300"/>
      <c r="GX4300"/>
      <c r="GY4300"/>
      <c r="GZ4300"/>
      <c r="HA4300"/>
      <c r="HB4300"/>
      <c r="HC4300"/>
      <c r="HD4300"/>
      <c r="HE4300"/>
    </row>
    <row r="4301" spans="4:213" s="25" customFormat="1" x14ac:dyDescent="0.25">
      <c r="D4301" s="19"/>
      <c r="E4301" s="19"/>
      <c r="F4301" s="20"/>
      <c r="G4301" s="20"/>
      <c r="H4301" s="20"/>
      <c r="I4301" s="20"/>
      <c r="J4301" s="21"/>
      <c r="K4301" s="21"/>
      <c r="L4301" s="20"/>
      <c r="M4301" s="20"/>
      <c r="N4301" s="22"/>
      <c r="O4301" s="22"/>
      <c r="P4301" s="22"/>
      <c r="Q4301" s="22"/>
      <c r="R4301" s="19"/>
      <c r="S4301" s="19"/>
      <c r="T4301" s="19"/>
      <c r="U4301" s="20"/>
      <c r="V4301" s="20"/>
      <c r="W4301" s="20"/>
      <c r="X4301" s="27"/>
      <c r="Y4301" s="253"/>
      <c r="Z4301" s="30"/>
      <c r="AA4301" s="30"/>
      <c r="AB4301" s="31"/>
      <c r="AC4301" s="31"/>
      <c r="AD4301" s="31"/>
      <c r="AE4301" s="31"/>
      <c r="AF4301" s="31"/>
      <c r="AG4301" s="241"/>
      <c r="AH4301" s="31"/>
      <c r="AI4301" s="31"/>
      <c r="AJ4301" s="31"/>
      <c r="AK4301" s="31"/>
      <c r="AL4301" s="120"/>
      <c r="AQ4301" s="26"/>
      <c r="AW4301" s="19"/>
      <c r="AX4301" s="19"/>
      <c r="AY4301" s="19"/>
      <c r="AZ4301" s="19"/>
      <c r="BA4301" s="19"/>
      <c r="BB4301" s="19"/>
      <c r="BC4301" s="1"/>
      <c r="BD4301"/>
      <c r="BE4301"/>
      <c r="BF4301" s="1"/>
      <c r="BG4301"/>
      <c r="BH4301"/>
      <c r="BI4301"/>
      <c r="BJ4301" s="1"/>
      <c r="BK4301" s="1"/>
      <c r="BL4301"/>
      <c r="BM4301" s="1"/>
      <c r="BN4301" s="1"/>
      <c r="BO4301" s="1"/>
      <c r="BP4301" s="1"/>
      <c r="BQ4301" s="1"/>
      <c r="BR4301" s="1"/>
      <c r="BS4301" s="1"/>
      <c r="BT4301" s="22"/>
      <c r="BU4301" s="1"/>
      <c r="BV4301" s="1"/>
      <c r="BW4301" s="1"/>
      <c r="BX4301" s="1"/>
      <c r="BY4301" s="1"/>
      <c r="BZ4301" s="1"/>
      <c r="CA4301" s="1"/>
      <c r="CB4301" s="1"/>
      <c r="CC4301" s="1"/>
      <c r="CD4301" s="1"/>
      <c r="CE4301" s="1"/>
      <c r="CF4301" s="1"/>
      <c r="CG4301" s="1"/>
      <c r="CH4301" s="1"/>
      <c r="CI4301" s="1"/>
      <c r="CJ4301" s="1"/>
      <c r="CK4301" s="1"/>
      <c r="CL4301" s="1"/>
      <c r="CM4301" s="1"/>
      <c r="CN4301" s="1"/>
      <c r="CO4301" s="1"/>
      <c r="CP4301" s="1"/>
      <c r="CQ4301" s="1"/>
      <c r="CR4301" s="1"/>
      <c r="CS4301" s="1"/>
      <c r="CT4301" s="1"/>
      <c r="CU4301" s="1"/>
      <c r="CV4301" s="1"/>
      <c r="CW4301" s="1"/>
      <c r="CX4301" s="1"/>
      <c r="CY4301" s="1"/>
      <c r="CZ4301" s="1"/>
      <c r="DA4301" s="1"/>
      <c r="DB4301" s="1"/>
      <c r="DC4301" s="1"/>
      <c r="DD4301" s="1"/>
      <c r="DE4301" s="1"/>
      <c r="DF4301" s="1"/>
      <c r="DG4301" s="1"/>
      <c r="DH4301" s="1"/>
      <c r="DI4301" s="1"/>
      <c r="DJ4301" s="1"/>
      <c r="DK4301" s="1"/>
      <c r="DL4301" s="1"/>
      <c r="DM4301" s="1"/>
      <c r="DN4301" s="1"/>
      <c r="DO4301" s="1"/>
      <c r="DP4301" s="1"/>
      <c r="DQ4301" s="1"/>
      <c r="DR4301" s="1"/>
      <c r="DS4301" s="1"/>
      <c r="DT4301" s="1"/>
      <c r="DU4301" s="1"/>
      <c r="DV4301" s="1"/>
      <c r="DW4301" s="1"/>
      <c r="DX4301" s="1"/>
      <c r="DY4301" s="1"/>
      <c r="DZ4301" s="1"/>
      <c r="EA4301" s="1"/>
      <c r="EB4301" s="1"/>
      <c r="EC4301" s="1"/>
      <c r="ED4301" s="1"/>
      <c r="EE4301" s="1"/>
      <c r="EF4301" s="1"/>
      <c r="EG4301" s="1"/>
      <c r="EH4301" s="1"/>
      <c r="EI4301" s="1"/>
      <c r="EJ4301" s="1"/>
      <c r="EK4301" s="1"/>
      <c r="EL4301" s="1"/>
      <c r="EM4301" s="1"/>
      <c r="EN4301" s="1"/>
      <c r="EO4301" s="1"/>
      <c r="EP4301" s="1"/>
      <c r="EQ4301" s="1"/>
      <c r="ER4301" s="1"/>
      <c r="ES4301" s="1"/>
      <c r="ET4301" s="1"/>
      <c r="EU4301" s="1"/>
      <c r="EV4301" s="1"/>
      <c r="EW4301" s="1"/>
      <c r="EX4301" s="1"/>
      <c r="EY4301" s="1"/>
      <c r="EZ4301" s="1"/>
      <c r="FA4301" s="1"/>
      <c r="FB4301" s="1"/>
      <c r="FC4301" s="1"/>
      <c r="FD4301" s="1"/>
      <c r="FE4301" s="1"/>
      <c r="FF4301" s="1"/>
      <c r="FG4301" s="1"/>
      <c r="FH4301" s="1"/>
      <c r="FI4301" s="1"/>
      <c r="FJ4301" s="1"/>
      <c r="FK4301" s="1"/>
      <c r="FL4301" s="1"/>
      <c r="FM4301" s="1"/>
      <c r="FN4301" s="1"/>
      <c r="FO4301" s="1"/>
      <c r="FP4301" s="1"/>
      <c r="FQ4301" s="1"/>
      <c r="FR4301" s="1"/>
      <c r="FS4301" s="1"/>
      <c r="FT4301" s="1"/>
      <c r="FU4301" s="1"/>
      <c r="FV4301" s="1"/>
      <c r="FW4301" s="1"/>
      <c r="FX4301" s="1"/>
      <c r="FY4301" s="1"/>
      <c r="FZ4301" s="1"/>
      <c r="GA4301" s="1"/>
      <c r="GB4301" s="1"/>
      <c r="GC4301" s="1"/>
      <c r="GD4301" s="1"/>
      <c r="GE4301" s="1"/>
      <c r="GF4301" s="1"/>
      <c r="GG4301" s="1"/>
      <c r="GH4301" s="1"/>
      <c r="GI4301" s="1"/>
      <c r="GJ4301" s="1"/>
      <c r="GK4301"/>
      <c r="GL4301"/>
      <c r="GM4301"/>
      <c r="GN4301"/>
      <c r="GO4301"/>
      <c r="GP4301"/>
      <c r="GQ4301"/>
      <c r="GR4301"/>
      <c r="GS4301"/>
      <c r="GT4301"/>
      <c r="GU4301"/>
      <c r="GV4301"/>
      <c r="GW4301"/>
      <c r="GX4301"/>
      <c r="GY4301"/>
      <c r="GZ4301"/>
      <c r="HA4301"/>
      <c r="HB4301"/>
      <c r="HC4301"/>
      <c r="HD4301"/>
      <c r="HE4301"/>
    </row>
    <row r="4302" spans="4:213" s="25" customFormat="1" x14ac:dyDescent="0.25">
      <c r="D4302" s="19"/>
      <c r="E4302" s="19"/>
      <c r="F4302" s="20"/>
      <c r="G4302" s="20"/>
      <c r="H4302" s="20"/>
      <c r="I4302" s="20"/>
      <c r="J4302" s="21"/>
      <c r="K4302" s="21"/>
      <c r="L4302" s="20"/>
      <c r="M4302" s="20"/>
      <c r="N4302" s="22"/>
      <c r="O4302" s="22"/>
      <c r="P4302" s="22"/>
      <c r="Q4302" s="22"/>
      <c r="R4302" s="19"/>
      <c r="S4302" s="19"/>
      <c r="T4302" s="19"/>
      <c r="U4302" s="20"/>
      <c r="V4302" s="20"/>
      <c r="W4302" s="20"/>
      <c r="X4302" s="27"/>
      <c r="Y4302" s="253"/>
      <c r="Z4302" s="30"/>
      <c r="AA4302" s="30"/>
      <c r="AB4302" s="31"/>
      <c r="AC4302" s="31"/>
      <c r="AD4302" s="31"/>
      <c r="AE4302" s="31"/>
      <c r="AF4302" s="31"/>
      <c r="AG4302" s="241"/>
      <c r="AH4302" s="31"/>
      <c r="AI4302" s="31"/>
      <c r="AJ4302" s="31"/>
      <c r="AK4302" s="31"/>
      <c r="AL4302" s="120"/>
      <c r="AQ4302" s="26"/>
      <c r="AW4302" s="19"/>
      <c r="AX4302" s="19"/>
      <c r="AY4302" s="19"/>
      <c r="AZ4302" s="19"/>
      <c r="BA4302" s="19"/>
      <c r="BB4302" s="19"/>
      <c r="BC4302" s="1"/>
      <c r="BD4302"/>
      <c r="BE4302"/>
      <c r="BF4302" s="1"/>
      <c r="BG4302"/>
      <c r="BH4302"/>
      <c r="BI4302"/>
      <c r="BJ4302" s="1"/>
      <c r="BK4302" s="1"/>
      <c r="BL4302"/>
      <c r="BM4302" s="1"/>
      <c r="BN4302" s="1"/>
      <c r="BO4302" s="1"/>
      <c r="BP4302" s="1"/>
      <c r="BQ4302" s="1"/>
      <c r="BR4302" s="1"/>
      <c r="BS4302" s="1"/>
      <c r="BT4302" s="22"/>
      <c r="BU4302" s="1"/>
      <c r="BV4302" s="1"/>
      <c r="BW4302" s="1"/>
      <c r="BX4302" s="1"/>
      <c r="BY4302" s="1"/>
      <c r="BZ4302" s="1"/>
      <c r="CA4302" s="1"/>
      <c r="CB4302" s="1"/>
      <c r="CC4302" s="1"/>
      <c r="CD4302" s="1"/>
      <c r="CE4302" s="1"/>
      <c r="CF4302" s="1"/>
      <c r="CG4302" s="1"/>
      <c r="CH4302" s="1"/>
      <c r="CI4302" s="1"/>
      <c r="CJ4302" s="1"/>
      <c r="CK4302" s="1"/>
      <c r="CL4302" s="1"/>
      <c r="CM4302" s="1"/>
      <c r="CN4302" s="1"/>
      <c r="CO4302" s="1"/>
      <c r="CP4302" s="1"/>
      <c r="CQ4302" s="1"/>
      <c r="CR4302" s="1"/>
      <c r="CS4302" s="1"/>
      <c r="CT4302" s="1"/>
      <c r="CU4302" s="1"/>
      <c r="CV4302" s="1"/>
      <c r="CW4302" s="1"/>
      <c r="CX4302" s="1"/>
      <c r="CY4302" s="1"/>
      <c r="CZ4302" s="1"/>
      <c r="DA4302" s="1"/>
      <c r="DB4302" s="1"/>
      <c r="DC4302" s="1"/>
      <c r="DD4302" s="1"/>
      <c r="DE4302" s="1"/>
      <c r="DF4302" s="1"/>
      <c r="DG4302" s="1"/>
      <c r="DH4302" s="1"/>
      <c r="DI4302" s="1"/>
      <c r="DJ4302" s="1"/>
      <c r="DK4302" s="1"/>
      <c r="DL4302" s="1"/>
      <c r="DM4302" s="1"/>
      <c r="DN4302" s="1"/>
      <c r="DO4302" s="1"/>
      <c r="DP4302" s="1"/>
      <c r="DQ4302" s="1"/>
      <c r="DR4302" s="1"/>
      <c r="DS4302" s="1"/>
      <c r="DT4302" s="1"/>
      <c r="DU4302" s="1"/>
      <c r="DV4302" s="1"/>
      <c r="DW4302" s="1"/>
      <c r="DX4302" s="1"/>
      <c r="DY4302" s="1"/>
      <c r="DZ4302" s="1"/>
      <c r="EA4302" s="1"/>
      <c r="EB4302" s="1"/>
      <c r="EC4302" s="1"/>
      <c r="ED4302" s="1"/>
      <c r="EE4302" s="1"/>
      <c r="EF4302" s="1"/>
      <c r="EG4302" s="1"/>
      <c r="EH4302" s="1"/>
      <c r="EI4302" s="1"/>
      <c r="EJ4302" s="1"/>
      <c r="EK4302" s="1"/>
      <c r="EL4302" s="1"/>
      <c r="EM4302" s="1"/>
      <c r="EN4302" s="1"/>
      <c r="EO4302" s="1"/>
      <c r="EP4302" s="1"/>
      <c r="EQ4302" s="1"/>
      <c r="ER4302" s="1"/>
      <c r="ES4302" s="1"/>
      <c r="ET4302" s="1"/>
      <c r="EU4302" s="1"/>
      <c r="EV4302" s="1"/>
      <c r="EW4302" s="1"/>
      <c r="EX4302" s="1"/>
      <c r="EY4302" s="1"/>
      <c r="EZ4302" s="1"/>
      <c r="FA4302" s="1"/>
      <c r="FB4302" s="1"/>
      <c r="FC4302" s="1"/>
      <c r="FD4302" s="1"/>
      <c r="FE4302" s="1"/>
      <c r="FF4302" s="1"/>
      <c r="FG4302" s="1"/>
      <c r="FH4302" s="1"/>
      <c r="FI4302" s="1"/>
      <c r="FJ4302" s="1"/>
      <c r="FK4302" s="1"/>
      <c r="FL4302" s="1"/>
      <c r="FM4302" s="1"/>
      <c r="FN4302" s="1"/>
      <c r="FO4302" s="1"/>
      <c r="FP4302" s="1"/>
      <c r="FQ4302" s="1"/>
      <c r="FR4302" s="1"/>
      <c r="FS4302" s="1"/>
      <c r="FT4302" s="1"/>
      <c r="FU4302" s="1"/>
      <c r="FV4302" s="1"/>
      <c r="FW4302" s="1"/>
      <c r="FX4302" s="1"/>
      <c r="FY4302" s="1"/>
      <c r="FZ4302" s="1"/>
      <c r="GA4302" s="1"/>
      <c r="GB4302" s="1"/>
      <c r="GC4302" s="1"/>
      <c r="GD4302" s="1"/>
      <c r="GE4302" s="1"/>
      <c r="GF4302" s="1"/>
      <c r="GG4302" s="1"/>
      <c r="GH4302" s="1"/>
      <c r="GI4302" s="1"/>
      <c r="GJ4302" s="1"/>
      <c r="GK4302"/>
      <c r="GL4302"/>
      <c r="GM4302"/>
      <c r="GN4302"/>
      <c r="GO4302"/>
      <c r="GP4302"/>
      <c r="GQ4302"/>
      <c r="GR4302"/>
      <c r="GS4302"/>
      <c r="GT4302"/>
      <c r="GU4302"/>
      <c r="GV4302"/>
      <c r="GW4302"/>
      <c r="GX4302"/>
      <c r="GY4302"/>
      <c r="GZ4302"/>
      <c r="HA4302"/>
      <c r="HB4302"/>
      <c r="HC4302"/>
      <c r="HD4302"/>
      <c r="HE4302"/>
    </row>
    <row r="4303" spans="4:213" s="25" customFormat="1" x14ac:dyDescent="0.25">
      <c r="D4303" s="19"/>
      <c r="E4303" s="19"/>
      <c r="F4303" s="20"/>
      <c r="G4303" s="20"/>
      <c r="H4303" s="20"/>
      <c r="I4303" s="20"/>
      <c r="J4303" s="21"/>
      <c r="K4303" s="21"/>
      <c r="L4303" s="20"/>
      <c r="M4303" s="20"/>
      <c r="N4303" s="22"/>
      <c r="O4303" s="22"/>
      <c r="P4303" s="22"/>
      <c r="Q4303" s="22"/>
      <c r="R4303" s="19"/>
      <c r="S4303" s="19"/>
      <c r="T4303" s="19"/>
      <c r="U4303" s="20"/>
      <c r="V4303" s="20"/>
      <c r="W4303" s="20"/>
      <c r="X4303" s="27"/>
      <c r="Y4303" s="253"/>
      <c r="Z4303" s="30"/>
      <c r="AA4303" s="30"/>
      <c r="AB4303" s="31"/>
      <c r="AC4303" s="31"/>
      <c r="AD4303" s="31"/>
      <c r="AE4303" s="31"/>
      <c r="AF4303" s="31"/>
      <c r="AG4303" s="241"/>
      <c r="AH4303" s="31"/>
      <c r="AI4303" s="31"/>
      <c r="AJ4303" s="31"/>
      <c r="AK4303" s="31"/>
      <c r="AL4303" s="120"/>
      <c r="AQ4303" s="26"/>
      <c r="AW4303" s="19"/>
      <c r="AX4303" s="19"/>
      <c r="AY4303" s="19"/>
      <c r="AZ4303" s="19"/>
      <c r="BA4303" s="19"/>
      <c r="BB4303" s="19"/>
      <c r="BC4303" s="1"/>
      <c r="BD4303"/>
      <c r="BE4303"/>
      <c r="BF4303" s="1"/>
      <c r="BG4303"/>
      <c r="BH4303"/>
      <c r="BI4303"/>
      <c r="BJ4303" s="1"/>
      <c r="BK4303" s="1"/>
      <c r="BL4303"/>
      <c r="BM4303" s="1"/>
      <c r="BN4303" s="1"/>
      <c r="BO4303" s="1"/>
      <c r="BP4303" s="1"/>
      <c r="BQ4303" s="1"/>
      <c r="BR4303" s="1"/>
      <c r="BS4303" s="1"/>
      <c r="BT4303" s="22"/>
      <c r="BU4303" s="1"/>
      <c r="BV4303" s="1"/>
      <c r="BW4303" s="1"/>
      <c r="BX4303" s="1"/>
      <c r="BY4303" s="1"/>
      <c r="BZ4303" s="1"/>
      <c r="CA4303" s="1"/>
      <c r="CB4303" s="1"/>
      <c r="CC4303" s="1"/>
      <c r="CD4303" s="1"/>
      <c r="CE4303" s="1"/>
      <c r="CF4303" s="1"/>
      <c r="CG4303" s="1"/>
      <c r="CH4303" s="1"/>
      <c r="CI4303" s="1"/>
      <c r="CJ4303" s="1"/>
      <c r="CK4303" s="1"/>
      <c r="CL4303" s="1"/>
      <c r="CM4303" s="1"/>
      <c r="CN4303" s="1"/>
      <c r="CO4303" s="1"/>
      <c r="CP4303" s="1"/>
      <c r="CQ4303" s="1"/>
      <c r="CR4303" s="1"/>
      <c r="CS4303" s="1"/>
      <c r="CT4303" s="1"/>
      <c r="CU4303" s="1"/>
      <c r="CV4303" s="1"/>
      <c r="CW4303" s="1"/>
      <c r="CX4303" s="1"/>
      <c r="CY4303" s="1"/>
      <c r="CZ4303" s="1"/>
      <c r="DA4303" s="1"/>
      <c r="DB4303" s="1"/>
      <c r="DC4303" s="1"/>
      <c r="DD4303" s="1"/>
      <c r="DE4303" s="1"/>
      <c r="DF4303" s="1"/>
      <c r="DG4303" s="1"/>
      <c r="DH4303" s="1"/>
      <c r="DI4303" s="1"/>
      <c r="DJ4303" s="1"/>
      <c r="DK4303" s="1"/>
      <c r="DL4303" s="1"/>
      <c r="DM4303" s="1"/>
      <c r="DN4303" s="1"/>
      <c r="DO4303" s="1"/>
      <c r="DP4303" s="1"/>
      <c r="DQ4303" s="1"/>
      <c r="DR4303" s="1"/>
      <c r="DS4303" s="1"/>
      <c r="DT4303" s="1"/>
      <c r="DU4303" s="1"/>
      <c r="DV4303" s="1"/>
      <c r="DW4303" s="1"/>
      <c r="DX4303" s="1"/>
      <c r="DY4303" s="1"/>
      <c r="DZ4303" s="1"/>
      <c r="EA4303" s="1"/>
      <c r="EB4303" s="1"/>
      <c r="EC4303" s="1"/>
      <c r="ED4303" s="1"/>
      <c r="EE4303" s="1"/>
      <c r="EF4303" s="1"/>
      <c r="EG4303" s="1"/>
      <c r="EH4303" s="1"/>
      <c r="EI4303" s="1"/>
      <c r="EJ4303" s="1"/>
      <c r="EK4303" s="1"/>
      <c r="EL4303" s="1"/>
      <c r="EM4303" s="1"/>
      <c r="EN4303" s="1"/>
      <c r="EO4303" s="1"/>
      <c r="EP4303" s="1"/>
      <c r="EQ4303" s="1"/>
      <c r="ER4303" s="1"/>
      <c r="ES4303" s="1"/>
      <c r="ET4303" s="1"/>
      <c r="EU4303" s="1"/>
      <c r="EV4303" s="1"/>
      <c r="EW4303" s="1"/>
      <c r="EX4303" s="1"/>
      <c r="EY4303" s="1"/>
      <c r="EZ4303" s="1"/>
      <c r="FA4303" s="1"/>
      <c r="FB4303" s="1"/>
      <c r="FC4303" s="1"/>
      <c r="FD4303" s="1"/>
      <c r="FE4303" s="1"/>
      <c r="FF4303" s="1"/>
      <c r="FG4303" s="1"/>
      <c r="FH4303" s="1"/>
      <c r="FI4303" s="1"/>
      <c r="FJ4303" s="1"/>
      <c r="FK4303" s="1"/>
      <c r="FL4303" s="1"/>
      <c r="FM4303" s="1"/>
      <c r="FN4303" s="1"/>
      <c r="FO4303" s="1"/>
      <c r="FP4303" s="1"/>
      <c r="FQ4303" s="1"/>
      <c r="FR4303" s="1"/>
      <c r="FS4303" s="1"/>
      <c r="FT4303" s="1"/>
      <c r="FU4303" s="1"/>
      <c r="FV4303" s="1"/>
      <c r="FW4303" s="1"/>
      <c r="FX4303" s="1"/>
      <c r="FY4303" s="1"/>
      <c r="FZ4303" s="1"/>
      <c r="GA4303" s="1"/>
      <c r="GB4303" s="1"/>
      <c r="GC4303" s="1"/>
      <c r="GD4303" s="1"/>
      <c r="GE4303" s="1"/>
      <c r="GF4303" s="1"/>
      <c r="GG4303" s="1"/>
      <c r="GH4303" s="1"/>
      <c r="GI4303" s="1"/>
      <c r="GJ4303" s="1"/>
      <c r="GK4303"/>
      <c r="GL4303"/>
      <c r="GM4303"/>
      <c r="GN4303"/>
      <c r="GO4303"/>
      <c r="GP4303"/>
      <c r="GQ4303"/>
      <c r="GR4303"/>
      <c r="GS4303"/>
      <c r="GT4303"/>
      <c r="GU4303"/>
      <c r="GV4303"/>
      <c r="GW4303"/>
      <c r="GX4303"/>
      <c r="GY4303"/>
      <c r="GZ4303"/>
      <c r="HA4303"/>
      <c r="HB4303"/>
      <c r="HC4303"/>
      <c r="HD4303"/>
      <c r="HE4303"/>
    </row>
    <row r="4304" spans="4:213" s="25" customFormat="1" x14ac:dyDescent="0.25">
      <c r="D4304" s="19"/>
      <c r="E4304" s="19"/>
      <c r="F4304" s="20"/>
      <c r="G4304" s="20"/>
      <c r="H4304" s="20"/>
      <c r="I4304" s="20"/>
      <c r="J4304" s="21"/>
      <c r="K4304" s="21"/>
      <c r="L4304" s="20"/>
      <c r="M4304" s="20"/>
      <c r="N4304" s="22"/>
      <c r="O4304" s="22"/>
      <c r="P4304" s="22"/>
      <c r="Q4304" s="22"/>
      <c r="R4304" s="19"/>
      <c r="S4304" s="19"/>
      <c r="T4304" s="19"/>
      <c r="U4304" s="20"/>
      <c r="V4304" s="20"/>
      <c r="W4304" s="20"/>
      <c r="X4304" s="27"/>
      <c r="Y4304" s="253"/>
      <c r="Z4304" s="30"/>
      <c r="AA4304" s="30"/>
      <c r="AB4304" s="31"/>
      <c r="AC4304" s="31"/>
      <c r="AD4304" s="31"/>
      <c r="AE4304" s="31"/>
      <c r="AF4304" s="31"/>
      <c r="AG4304" s="241"/>
      <c r="AH4304" s="31"/>
      <c r="AI4304" s="31"/>
      <c r="AJ4304" s="31"/>
      <c r="AK4304" s="31"/>
      <c r="AL4304" s="120"/>
      <c r="AQ4304" s="26"/>
      <c r="AW4304" s="19"/>
      <c r="AX4304" s="19"/>
      <c r="AY4304" s="19"/>
      <c r="AZ4304" s="19"/>
      <c r="BA4304" s="19"/>
      <c r="BB4304" s="19"/>
      <c r="BC4304" s="1"/>
      <c r="BD4304"/>
      <c r="BE4304"/>
      <c r="BF4304" s="1"/>
      <c r="BG4304"/>
      <c r="BH4304"/>
      <c r="BI4304"/>
      <c r="BJ4304" s="1"/>
      <c r="BK4304" s="1"/>
      <c r="BL4304"/>
      <c r="BM4304" s="1"/>
      <c r="BN4304" s="1"/>
      <c r="BO4304" s="1"/>
      <c r="BP4304" s="1"/>
      <c r="BQ4304" s="1"/>
      <c r="BR4304" s="1"/>
      <c r="BS4304" s="1"/>
      <c r="BT4304" s="22"/>
      <c r="BU4304" s="1"/>
      <c r="BV4304" s="1"/>
      <c r="BW4304" s="1"/>
      <c r="BX4304" s="1"/>
      <c r="BY4304" s="1"/>
      <c r="BZ4304" s="1"/>
      <c r="CA4304" s="1"/>
      <c r="CB4304" s="1"/>
      <c r="CC4304" s="1"/>
      <c r="CD4304" s="1"/>
      <c r="CE4304" s="1"/>
      <c r="CF4304" s="1"/>
      <c r="CG4304" s="1"/>
      <c r="CH4304" s="1"/>
      <c r="CI4304" s="1"/>
      <c r="CJ4304" s="1"/>
      <c r="CK4304" s="1"/>
      <c r="CL4304" s="1"/>
      <c r="CM4304" s="1"/>
      <c r="CN4304" s="1"/>
      <c r="CO4304" s="1"/>
      <c r="CP4304" s="1"/>
      <c r="CQ4304" s="1"/>
      <c r="CR4304" s="1"/>
      <c r="CS4304" s="1"/>
      <c r="CT4304" s="1"/>
      <c r="CU4304" s="1"/>
      <c r="CV4304" s="1"/>
      <c r="CW4304" s="1"/>
      <c r="CX4304" s="1"/>
      <c r="CY4304" s="1"/>
      <c r="CZ4304" s="1"/>
      <c r="DA4304" s="1"/>
      <c r="DB4304" s="1"/>
      <c r="DC4304" s="1"/>
      <c r="DD4304" s="1"/>
      <c r="DE4304" s="1"/>
      <c r="DF4304" s="1"/>
      <c r="DG4304" s="1"/>
      <c r="DH4304" s="1"/>
      <c r="DI4304" s="1"/>
      <c r="DJ4304" s="1"/>
      <c r="DK4304" s="1"/>
      <c r="DL4304" s="1"/>
      <c r="DM4304" s="1"/>
      <c r="DN4304" s="1"/>
      <c r="DO4304" s="1"/>
      <c r="DP4304" s="1"/>
      <c r="DQ4304" s="1"/>
      <c r="DR4304" s="1"/>
      <c r="DS4304" s="1"/>
      <c r="DT4304" s="1"/>
      <c r="DU4304" s="1"/>
      <c r="DV4304" s="1"/>
      <c r="DW4304" s="1"/>
      <c r="DX4304" s="1"/>
      <c r="DY4304" s="1"/>
      <c r="DZ4304" s="1"/>
      <c r="EA4304" s="1"/>
      <c r="EB4304" s="1"/>
      <c r="EC4304" s="1"/>
      <c r="ED4304" s="1"/>
      <c r="EE4304" s="1"/>
      <c r="EF4304" s="1"/>
      <c r="EG4304" s="1"/>
      <c r="EH4304" s="1"/>
      <c r="EI4304" s="1"/>
      <c r="EJ4304" s="1"/>
      <c r="EK4304" s="1"/>
      <c r="EL4304" s="1"/>
      <c r="EM4304" s="1"/>
      <c r="EN4304" s="1"/>
      <c r="EO4304" s="1"/>
      <c r="EP4304" s="1"/>
      <c r="EQ4304" s="1"/>
      <c r="ER4304" s="1"/>
      <c r="ES4304" s="1"/>
      <c r="ET4304" s="1"/>
      <c r="EU4304" s="1"/>
      <c r="EV4304" s="1"/>
      <c r="EW4304" s="1"/>
      <c r="EX4304" s="1"/>
      <c r="EY4304" s="1"/>
      <c r="EZ4304" s="1"/>
      <c r="FA4304" s="1"/>
      <c r="FB4304" s="1"/>
      <c r="FC4304" s="1"/>
      <c r="FD4304" s="1"/>
      <c r="FE4304" s="1"/>
      <c r="FF4304" s="1"/>
      <c r="FG4304" s="1"/>
      <c r="FH4304" s="1"/>
      <c r="FI4304" s="1"/>
      <c r="FJ4304" s="1"/>
      <c r="FK4304" s="1"/>
      <c r="FL4304" s="1"/>
      <c r="FM4304" s="1"/>
      <c r="FN4304" s="1"/>
      <c r="FO4304" s="1"/>
      <c r="FP4304" s="1"/>
      <c r="FQ4304" s="1"/>
      <c r="FR4304" s="1"/>
      <c r="FS4304" s="1"/>
      <c r="FT4304" s="1"/>
      <c r="FU4304" s="1"/>
      <c r="FV4304" s="1"/>
      <c r="FW4304" s="1"/>
      <c r="FX4304" s="1"/>
      <c r="FY4304" s="1"/>
      <c r="FZ4304" s="1"/>
      <c r="GA4304" s="1"/>
      <c r="GB4304" s="1"/>
      <c r="GC4304" s="1"/>
      <c r="GD4304" s="1"/>
      <c r="GE4304" s="1"/>
      <c r="GF4304" s="1"/>
      <c r="GG4304" s="1"/>
      <c r="GH4304" s="1"/>
      <c r="GI4304" s="1"/>
      <c r="GJ4304" s="1"/>
      <c r="GK4304"/>
      <c r="GL4304"/>
      <c r="GM4304"/>
      <c r="GN4304"/>
      <c r="GO4304"/>
      <c r="GP4304"/>
      <c r="GQ4304"/>
      <c r="GR4304"/>
      <c r="GS4304"/>
      <c r="GT4304"/>
      <c r="GU4304"/>
      <c r="GV4304"/>
      <c r="GW4304"/>
      <c r="GX4304"/>
      <c r="GY4304"/>
      <c r="GZ4304"/>
      <c r="HA4304"/>
      <c r="HB4304"/>
      <c r="HC4304"/>
      <c r="HD4304"/>
      <c r="HE4304"/>
    </row>
    <row r="4305" spans="4:213" s="25" customFormat="1" x14ac:dyDescent="0.25">
      <c r="D4305" s="19"/>
      <c r="E4305" s="19"/>
      <c r="F4305" s="20"/>
      <c r="G4305" s="20"/>
      <c r="H4305" s="20"/>
      <c r="I4305" s="20"/>
      <c r="J4305" s="21"/>
      <c r="K4305" s="21"/>
      <c r="L4305" s="20"/>
      <c r="M4305" s="20"/>
      <c r="N4305" s="22"/>
      <c r="O4305" s="22"/>
      <c r="P4305" s="22"/>
      <c r="Q4305" s="22"/>
      <c r="R4305" s="19"/>
      <c r="S4305" s="19"/>
      <c r="T4305" s="19"/>
      <c r="U4305" s="20"/>
      <c r="V4305" s="20"/>
      <c r="W4305" s="20"/>
      <c r="X4305" s="27"/>
      <c r="Y4305" s="253"/>
      <c r="Z4305" s="30"/>
      <c r="AA4305" s="30"/>
      <c r="AB4305" s="31"/>
      <c r="AC4305" s="31"/>
      <c r="AD4305" s="31"/>
      <c r="AE4305" s="31"/>
      <c r="AF4305" s="31"/>
      <c r="AG4305" s="241"/>
      <c r="AH4305" s="31"/>
      <c r="AI4305" s="31"/>
      <c r="AJ4305" s="31"/>
      <c r="AK4305" s="31"/>
      <c r="AL4305" s="120"/>
      <c r="AQ4305" s="26"/>
      <c r="AW4305" s="19"/>
      <c r="AX4305" s="19"/>
      <c r="AY4305" s="19"/>
      <c r="AZ4305" s="19"/>
      <c r="BA4305" s="19"/>
      <c r="BB4305" s="19"/>
      <c r="BC4305" s="1"/>
      <c r="BD4305"/>
      <c r="BE4305"/>
      <c r="BF4305" s="1"/>
      <c r="BG4305"/>
      <c r="BH4305"/>
      <c r="BI4305"/>
      <c r="BJ4305" s="1"/>
      <c r="BK4305" s="1"/>
      <c r="BL4305"/>
      <c r="BM4305" s="1"/>
      <c r="BN4305" s="1"/>
      <c r="BO4305" s="1"/>
      <c r="BP4305" s="1"/>
      <c r="BQ4305" s="1"/>
      <c r="BR4305" s="1"/>
      <c r="BS4305" s="1"/>
      <c r="BT4305" s="22"/>
      <c r="BU4305" s="1"/>
      <c r="BV4305" s="1"/>
      <c r="BW4305" s="1"/>
      <c r="BX4305" s="1"/>
      <c r="BY4305" s="1"/>
      <c r="BZ4305" s="1"/>
      <c r="CA4305" s="1"/>
      <c r="CB4305" s="1"/>
      <c r="CC4305" s="1"/>
      <c r="CD4305" s="1"/>
      <c r="CE4305" s="1"/>
      <c r="CF4305" s="1"/>
      <c r="CG4305" s="1"/>
      <c r="CH4305" s="1"/>
      <c r="CI4305" s="1"/>
      <c r="CJ4305" s="1"/>
      <c r="CK4305" s="1"/>
      <c r="CL4305" s="1"/>
      <c r="CM4305" s="1"/>
      <c r="CN4305" s="1"/>
      <c r="CO4305" s="1"/>
      <c r="CP4305" s="1"/>
      <c r="CQ4305" s="1"/>
      <c r="CR4305" s="1"/>
      <c r="CS4305" s="1"/>
      <c r="CT4305" s="1"/>
      <c r="CU4305" s="1"/>
      <c r="CV4305" s="1"/>
      <c r="CW4305" s="1"/>
      <c r="CX4305" s="1"/>
      <c r="CY4305" s="1"/>
      <c r="CZ4305" s="1"/>
      <c r="DA4305" s="1"/>
      <c r="DB4305" s="1"/>
      <c r="DC4305" s="1"/>
      <c r="DD4305" s="1"/>
      <c r="DE4305" s="1"/>
      <c r="DF4305" s="1"/>
      <c r="DG4305" s="1"/>
      <c r="DH4305" s="1"/>
      <c r="DI4305" s="1"/>
      <c r="DJ4305" s="1"/>
      <c r="DK4305" s="1"/>
      <c r="DL4305" s="1"/>
      <c r="DM4305" s="1"/>
      <c r="DN4305" s="1"/>
      <c r="DO4305" s="1"/>
      <c r="DP4305" s="1"/>
      <c r="DQ4305" s="1"/>
      <c r="DR4305" s="1"/>
      <c r="DS4305" s="1"/>
      <c r="DT4305" s="1"/>
      <c r="DU4305" s="1"/>
      <c r="DV4305" s="1"/>
      <c r="DW4305" s="1"/>
      <c r="DX4305" s="1"/>
      <c r="DY4305" s="1"/>
      <c r="DZ4305" s="1"/>
      <c r="EA4305" s="1"/>
      <c r="EB4305" s="1"/>
      <c r="EC4305" s="1"/>
      <c r="ED4305" s="1"/>
      <c r="EE4305" s="1"/>
      <c r="EF4305" s="1"/>
      <c r="EG4305" s="1"/>
      <c r="EH4305" s="1"/>
      <c r="EI4305" s="1"/>
      <c r="EJ4305" s="1"/>
      <c r="EK4305" s="1"/>
      <c r="EL4305" s="1"/>
      <c r="EM4305" s="1"/>
      <c r="EN4305" s="1"/>
      <c r="EO4305" s="1"/>
      <c r="EP4305" s="1"/>
      <c r="EQ4305" s="1"/>
      <c r="ER4305" s="1"/>
      <c r="ES4305" s="1"/>
      <c r="ET4305" s="1"/>
      <c r="EU4305" s="1"/>
      <c r="EV4305" s="1"/>
      <c r="EW4305" s="1"/>
      <c r="EX4305" s="1"/>
      <c r="EY4305" s="1"/>
      <c r="EZ4305" s="1"/>
      <c r="FA4305" s="1"/>
      <c r="FB4305" s="1"/>
      <c r="FC4305" s="1"/>
      <c r="FD4305" s="1"/>
      <c r="FE4305" s="1"/>
      <c r="FF4305" s="1"/>
      <c r="FG4305" s="1"/>
      <c r="FH4305" s="1"/>
      <c r="FI4305" s="1"/>
      <c r="FJ4305" s="1"/>
      <c r="FK4305" s="1"/>
      <c r="FL4305" s="1"/>
      <c r="FM4305" s="1"/>
      <c r="FN4305" s="1"/>
      <c r="FO4305" s="1"/>
      <c r="FP4305" s="1"/>
      <c r="FQ4305" s="1"/>
      <c r="FR4305" s="1"/>
      <c r="FS4305" s="1"/>
      <c r="FT4305" s="1"/>
      <c r="FU4305" s="1"/>
      <c r="FV4305" s="1"/>
      <c r="FW4305" s="1"/>
      <c r="FX4305" s="1"/>
      <c r="FY4305" s="1"/>
      <c r="FZ4305" s="1"/>
      <c r="GA4305" s="1"/>
      <c r="GB4305" s="1"/>
      <c r="GC4305" s="1"/>
      <c r="GD4305" s="1"/>
      <c r="GE4305" s="1"/>
      <c r="GF4305" s="1"/>
      <c r="GG4305" s="1"/>
      <c r="GH4305" s="1"/>
      <c r="GI4305" s="1"/>
      <c r="GJ4305" s="1"/>
      <c r="GK4305"/>
      <c r="GL4305"/>
      <c r="GM4305"/>
      <c r="GN4305"/>
      <c r="GO4305"/>
      <c r="GP4305"/>
      <c r="GQ4305"/>
      <c r="GR4305"/>
      <c r="GS4305"/>
      <c r="GT4305"/>
      <c r="GU4305"/>
      <c r="GV4305"/>
      <c r="GW4305"/>
      <c r="GX4305"/>
      <c r="GY4305"/>
      <c r="GZ4305"/>
      <c r="HA4305"/>
      <c r="HB4305"/>
      <c r="HC4305"/>
      <c r="HD4305"/>
      <c r="HE4305"/>
    </row>
    <row r="4306" spans="4:213" s="25" customFormat="1" x14ac:dyDescent="0.25">
      <c r="D4306" s="19"/>
      <c r="E4306" s="19"/>
      <c r="F4306" s="20"/>
      <c r="G4306" s="20"/>
      <c r="H4306" s="20"/>
      <c r="I4306" s="20"/>
      <c r="J4306" s="21"/>
      <c r="K4306" s="21"/>
      <c r="L4306" s="20"/>
      <c r="M4306" s="20"/>
      <c r="N4306" s="22"/>
      <c r="O4306" s="22"/>
      <c r="P4306" s="22"/>
      <c r="Q4306" s="22"/>
      <c r="R4306" s="19"/>
      <c r="S4306" s="19"/>
      <c r="T4306" s="19"/>
      <c r="U4306" s="20"/>
      <c r="V4306" s="20"/>
      <c r="W4306" s="20"/>
      <c r="X4306" s="27"/>
      <c r="Y4306" s="253"/>
      <c r="Z4306" s="30"/>
      <c r="AA4306" s="30"/>
      <c r="AB4306" s="31"/>
      <c r="AC4306" s="31"/>
      <c r="AD4306" s="31"/>
      <c r="AE4306" s="31"/>
      <c r="AF4306" s="31"/>
      <c r="AG4306" s="241"/>
      <c r="AH4306" s="31"/>
      <c r="AI4306" s="31"/>
      <c r="AJ4306" s="31"/>
      <c r="AK4306" s="31"/>
      <c r="AL4306" s="120"/>
      <c r="AQ4306" s="26"/>
      <c r="AW4306" s="19"/>
      <c r="AX4306" s="19"/>
      <c r="AY4306" s="19"/>
      <c r="AZ4306" s="19"/>
      <c r="BA4306" s="19"/>
      <c r="BB4306" s="19"/>
      <c r="BC4306" s="1"/>
      <c r="BD4306"/>
      <c r="BE4306"/>
      <c r="BF4306" s="1"/>
      <c r="BG4306"/>
      <c r="BH4306"/>
      <c r="BI4306"/>
      <c r="BJ4306" s="1"/>
      <c r="BK4306" s="1"/>
      <c r="BL4306"/>
      <c r="BM4306" s="1"/>
      <c r="BN4306" s="1"/>
      <c r="BO4306" s="1"/>
      <c r="BP4306" s="1"/>
      <c r="BQ4306" s="1"/>
      <c r="BR4306" s="1"/>
      <c r="BS4306" s="1"/>
      <c r="BT4306" s="22"/>
      <c r="BU4306" s="1"/>
      <c r="BV4306" s="1"/>
      <c r="BW4306" s="1"/>
      <c r="BX4306" s="1"/>
      <c r="BY4306" s="1"/>
      <c r="BZ4306" s="1"/>
      <c r="CA4306" s="1"/>
      <c r="CB4306" s="1"/>
      <c r="CC4306" s="1"/>
      <c r="CD4306" s="1"/>
      <c r="CE4306" s="1"/>
      <c r="CF4306" s="1"/>
      <c r="CG4306" s="1"/>
      <c r="CH4306" s="1"/>
      <c r="CI4306" s="1"/>
      <c r="CJ4306" s="1"/>
      <c r="CK4306" s="1"/>
      <c r="CL4306" s="1"/>
      <c r="CM4306" s="1"/>
      <c r="CN4306" s="1"/>
      <c r="CO4306" s="1"/>
      <c r="CP4306" s="1"/>
      <c r="CQ4306" s="1"/>
      <c r="CR4306" s="1"/>
      <c r="CS4306" s="1"/>
      <c r="CT4306" s="1"/>
      <c r="CU4306" s="1"/>
      <c r="CV4306" s="1"/>
      <c r="CW4306" s="1"/>
      <c r="CX4306" s="1"/>
      <c r="CY4306" s="1"/>
      <c r="CZ4306" s="1"/>
      <c r="DA4306" s="1"/>
      <c r="DB4306" s="1"/>
      <c r="DC4306" s="1"/>
      <c r="DD4306" s="1"/>
      <c r="DE4306" s="1"/>
      <c r="DF4306" s="1"/>
      <c r="DG4306" s="1"/>
      <c r="DH4306" s="1"/>
      <c r="DI4306" s="1"/>
      <c r="DJ4306" s="1"/>
      <c r="DK4306" s="1"/>
      <c r="DL4306" s="1"/>
      <c r="DM4306" s="1"/>
      <c r="DN4306" s="1"/>
      <c r="DO4306" s="1"/>
      <c r="DP4306" s="1"/>
      <c r="DQ4306" s="1"/>
      <c r="DR4306" s="1"/>
      <c r="DS4306" s="1"/>
      <c r="DT4306" s="1"/>
      <c r="DU4306" s="1"/>
      <c r="DV4306" s="1"/>
      <c r="DW4306" s="1"/>
      <c r="DX4306" s="1"/>
      <c r="DY4306" s="1"/>
      <c r="DZ4306" s="1"/>
      <c r="EA4306" s="1"/>
      <c r="EB4306" s="1"/>
      <c r="EC4306" s="1"/>
      <c r="ED4306" s="1"/>
      <c r="EE4306" s="1"/>
      <c r="EF4306" s="1"/>
      <c r="EG4306" s="1"/>
      <c r="EH4306" s="1"/>
      <c r="EI4306" s="1"/>
      <c r="EJ4306" s="1"/>
      <c r="EK4306" s="1"/>
      <c r="EL4306" s="1"/>
      <c r="EM4306" s="1"/>
      <c r="EN4306" s="1"/>
      <c r="EO4306" s="1"/>
      <c r="EP4306" s="1"/>
      <c r="EQ4306" s="1"/>
      <c r="ER4306" s="1"/>
      <c r="ES4306" s="1"/>
      <c r="ET4306" s="1"/>
      <c r="EU4306" s="1"/>
      <c r="EV4306" s="1"/>
      <c r="EW4306" s="1"/>
      <c r="EX4306" s="1"/>
      <c r="EY4306" s="1"/>
      <c r="EZ4306" s="1"/>
      <c r="FA4306" s="1"/>
      <c r="FB4306" s="1"/>
      <c r="FC4306" s="1"/>
      <c r="FD4306" s="1"/>
      <c r="FE4306" s="1"/>
      <c r="FF4306" s="1"/>
      <c r="FG4306" s="1"/>
      <c r="FH4306" s="1"/>
      <c r="FI4306" s="1"/>
      <c r="FJ4306" s="1"/>
      <c r="FK4306" s="1"/>
      <c r="FL4306" s="1"/>
      <c r="FM4306" s="1"/>
      <c r="FN4306" s="1"/>
      <c r="FO4306" s="1"/>
      <c r="FP4306" s="1"/>
      <c r="FQ4306" s="1"/>
      <c r="FR4306" s="1"/>
      <c r="FS4306" s="1"/>
      <c r="FT4306" s="1"/>
      <c r="FU4306" s="1"/>
      <c r="FV4306" s="1"/>
      <c r="FW4306" s="1"/>
      <c r="FX4306" s="1"/>
      <c r="FY4306" s="1"/>
      <c r="FZ4306" s="1"/>
      <c r="GA4306" s="1"/>
      <c r="GB4306" s="1"/>
      <c r="GC4306" s="1"/>
      <c r="GD4306" s="1"/>
      <c r="GE4306" s="1"/>
      <c r="GF4306" s="1"/>
      <c r="GG4306" s="1"/>
      <c r="GH4306" s="1"/>
      <c r="GI4306" s="1"/>
      <c r="GJ4306" s="1"/>
      <c r="GK4306"/>
      <c r="GL4306"/>
      <c r="GM4306"/>
      <c r="GN4306"/>
      <c r="GO4306"/>
      <c r="GP4306"/>
      <c r="GQ4306"/>
      <c r="GR4306"/>
      <c r="GS4306"/>
      <c r="GT4306"/>
      <c r="GU4306"/>
      <c r="GV4306"/>
      <c r="GW4306"/>
      <c r="GX4306"/>
      <c r="GY4306"/>
      <c r="GZ4306"/>
      <c r="HA4306"/>
      <c r="HB4306"/>
      <c r="HC4306"/>
      <c r="HD4306"/>
      <c r="HE4306"/>
    </row>
    <row r="4307" spans="4:213" s="25" customFormat="1" x14ac:dyDescent="0.25">
      <c r="D4307" s="19"/>
      <c r="E4307" s="19"/>
      <c r="F4307" s="20"/>
      <c r="G4307" s="20"/>
      <c r="H4307" s="20"/>
      <c r="I4307" s="20"/>
      <c r="J4307" s="21"/>
      <c r="K4307" s="21"/>
      <c r="L4307" s="20"/>
      <c r="M4307" s="20"/>
      <c r="N4307" s="22"/>
      <c r="O4307" s="22"/>
      <c r="P4307" s="22"/>
      <c r="Q4307" s="22"/>
      <c r="R4307" s="19"/>
      <c r="S4307" s="19"/>
      <c r="T4307" s="19"/>
      <c r="U4307" s="20"/>
      <c r="V4307" s="20"/>
      <c r="W4307" s="20"/>
      <c r="X4307" s="27"/>
      <c r="Y4307" s="253"/>
      <c r="Z4307" s="30"/>
      <c r="AA4307" s="30"/>
      <c r="AB4307" s="31"/>
      <c r="AC4307" s="31"/>
      <c r="AD4307" s="31"/>
      <c r="AE4307" s="31"/>
      <c r="AF4307" s="31"/>
      <c r="AG4307" s="241"/>
      <c r="AH4307" s="31"/>
      <c r="AI4307" s="31"/>
      <c r="AJ4307" s="31"/>
      <c r="AK4307" s="31"/>
      <c r="AL4307" s="120"/>
      <c r="AQ4307" s="26"/>
      <c r="AW4307" s="19"/>
      <c r="AX4307" s="19"/>
      <c r="AY4307" s="19"/>
      <c r="AZ4307" s="19"/>
      <c r="BA4307" s="19"/>
      <c r="BB4307" s="19"/>
      <c r="BC4307" s="1"/>
      <c r="BD4307"/>
      <c r="BE4307"/>
      <c r="BF4307" s="1"/>
      <c r="BG4307"/>
      <c r="BH4307"/>
      <c r="BI4307"/>
      <c r="BJ4307" s="1"/>
      <c r="BK4307" s="1"/>
      <c r="BL4307"/>
      <c r="BM4307" s="1"/>
      <c r="BN4307" s="1"/>
      <c r="BO4307" s="1"/>
      <c r="BP4307" s="1"/>
      <c r="BQ4307" s="1"/>
      <c r="BR4307" s="1"/>
      <c r="BS4307" s="1"/>
      <c r="BT4307" s="22"/>
      <c r="BU4307" s="1"/>
      <c r="BV4307" s="1"/>
      <c r="BW4307" s="1"/>
      <c r="BX4307" s="1"/>
      <c r="BY4307" s="1"/>
      <c r="BZ4307" s="1"/>
      <c r="CA4307" s="1"/>
      <c r="CB4307" s="1"/>
      <c r="CC4307" s="1"/>
      <c r="CD4307" s="1"/>
      <c r="CE4307" s="1"/>
      <c r="CF4307" s="1"/>
      <c r="CG4307" s="1"/>
      <c r="CH4307" s="1"/>
      <c r="CI4307" s="1"/>
      <c r="CJ4307" s="1"/>
      <c r="CK4307" s="1"/>
      <c r="CL4307" s="1"/>
      <c r="CM4307" s="1"/>
      <c r="CN4307" s="1"/>
      <c r="CO4307" s="1"/>
      <c r="CP4307" s="1"/>
      <c r="CQ4307" s="1"/>
      <c r="CR4307" s="1"/>
      <c r="CS4307" s="1"/>
      <c r="CT4307" s="1"/>
      <c r="CU4307" s="1"/>
      <c r="CV4307" s="1"/>
      <c r="CW4307" s="1"/>
      <c r="CX4307" s="1"/>
      <c r="CY4307" s="1"/>
      <c r="CZ4307" s="1"/>
      <c r="DA4307" s="1"/>
      <c r="DB4307" s="1"/>
      <c r="DC4307" s="1"/>
      <c r="DD4307" s="1"/>
      <c r="DE4307" s="1"/>
      <c r="DF4307" s="1"/>
      <c r="DG4307" s="1"/>
      <c r="DH4307" s="1"/>
      <c r="DI4307" s="1"/>
      <c r="DJ4307" s="1"/>
      <c r="DK4307" s="1"/>
      <c r="DL4307" s="1"/>
      <c r="DM4307" s="1"/>
      <c r="DN4307" s="1"/>
      <c r="DO4307" s="1"/>
      <c r="DP4307" s="1"/>
      <c r="DQ4307" s="1"/>
      <c r="DR4307" s="1"/>
      <c r="DS4307" s="1"/>
      <c r="DT4307" s="1"/>
      <c r="DU4307" s="1"/>
      <c r="DV4307" s="1"/>
      <c r="DW4307" s="1"/>
      <c r="DX4307" s="1"/>
      <c r="DY4307" s="1"/>
      <c r="DZ4307" s="1"/>
      <c r="EA4307" s="1"/>
      <c r="EB4307" s="1"/>
      <c r="EC4307" s="1"/>
      <c r="ED4307" s="1"/>
      <c r="EE4307" s="1"/>
      <c r="EF4307" s="1"/>
      <c r="EG4307" s="1"/>
      <c r="EH4307" s="1"/>
      <c r="EI4307" s="1"/>
      <c r="EJ4307" s="1"/>
      <c r="EK4307" s="1"/>
      <c r="EL4307" s="1"/>
      <c r="EM4307" s="1"/>
      <c r="EN4307" s="1"/>
      <c r="EO4307" s="1"/>
      <c r="EP4307" s="1"/>
      <c r="EQ4307" s="1"/>
      <c r="ER4307" s="1"/>
      <c r="ES4307" s="1"/>
      <c r="ET4307" s="1"/>
      <c r="EU4307" s="1"/>
      <c r="EV4307" s="1"/>
      <c r="EW4307" s="1"/>
      <c r="EX4307" s="1"/>
      <c r="EY4307" s="1"/>
      <c r="EZ4307" s="1"/>
      <c r="FA4307" s="1"/>
      <c r="FB4307" s="1"/>
      <c r="FC4307" s="1"/>
      <c r="FD4307" s="1"/>
      <c r="FE4307" s="1"/>
      <c r="FF4307" s="1"/>
      <c r="FG4307" s="1"/>
      <c r="FH4307" s="1"/>
      <c r="FI4307" s="1"/>
      <c r="FJ4307" s="1"/>
      <c r="FK4307" s="1"/>
      <c r="FL4307" s="1"/>
      <c r="FM4307" s="1"/>
      <c r="FN4307" s="1"/>
      <c r="FO4307" s="1"/>
      <c r="FP4307" s="1"/>
      <c r="FQ4307" s="1"/>
      <c r="FR4307" s="1"/>
      <c r="FS4307" s="1"/>
      <c r="FT4307" s="1"/>
      <c r="FU4307" s="1"/>
      <c r="FV4307" s="1"/>
      <c r="FW4307" s="1"/>
      <c r="FX4307" s="1"/>
      <c r="FY4307" s="1"/>
      <c r="FZ4307" s="1"/>
      <c r="GA4307" s="1"/>
      <c r="GB4307" s="1"/>
      <c r="GC4307" s="1"/>
      <c r="GD4307" s="1"/>
      <c r="GE4307" s="1"/>
      <c r="GF4307" s="1"/>
      <c r="GG4307" s="1"/>
      <c r="GH4307" s="1"/>
      <c r="GI4307" s="1"/>
      <c r="GJ4307" s="1"/>
      <c r="GK4307"/>
      <c r="GL4307"/>
      <c r="GM4307"/>
      <c r="GN4307"/>
      <c r="GO4307"/>
      <c r="GP4307"/>
      <c r="GQ4307"/>
      <c r="GR4307"/>
      <c r="GS4307"/>
      <c r="GT4307"/>
      <c r="GU4307"/>
      <c r="GV4307"/>
      <c r="GW4307"/>
      <c r="GX4307"/>
      <c r="GY4307"/>
      <c r="GZ4307"/>
      <c r="HA4307"/>
      <c r="HB4307"/>
      <c r="HC4307"/>
      <c r="HD4307"/>
      <c r="HE4307"/>
    </row>
    <row r="4308" spans="4:213" s="25" customFormat="1" x14ac:dyDescent="0.25">
      <c r="D4308" s="19"/>
      <c r="E4308" s="19"/>
      <c r="F4308" s="20"/>
      <c r="G4308" s="20"/>
      <c r="H4308" s="20"/>
      <c r="I4308" s="20"/>
      <c r="J4308" s="21"/>
      <c r="K4308" s="21"/>
      <c r="L4308" s="20"/>
      <c r="M4308" s="20"/>
      <c r="N4308" s="22"/>
      <c r="O4308" s="22"/>
      <c r="P4308" s="22"/>
      <c r="Q4308" s="22"/>
      <c r="R4308" s="19"/>
      <c r="S4308" s="19"/>
      <c r="T4308" s="19"/>
      <c r="U4308" s="20"/>
      <c r="V4308" s="20"/>
      <c r="W4308" s="20"/>
      <c r="X4308" s="27"/>
      <c r="Y4308" s="253"/>
      <c r="Z4308" s="30"/>
      <c r="AA4308" s="30"/>
      <c r="AB4308" s="31"/>
      <c r="AC4308" s="31"/>
      <c r="AD4308" s="31"/>
      <c r="AE4308" s="31"/>
      <c r="AF4308" s="31"/>
      <c r="AG4308" s="241"/>
      <c r="AH4308" s="31"/>
      <c r="AI4308" s="31"/>
      <c r="AJ4308" s="31"/>
      <c r="AK4308" s="31"/>
      <c r="AL4308" s="120"/>
      <c r="AQ4308" s="26"/>
      <c r="AW4308" s="19"/>
      <c r="AX4308" s="19"/>
      <c r="AY4308" s="19"/>
      <c r="AZ4308" s="19"/>
      <c r="BA4308" s="19"/>
      <c r="BB4308" s="19"/>
      <c r="BC4308" s="1"/>
      <c r="BD4308"/>
      <c r="BE4308"/>
      <c r="BF4308" s="1"/>
      <c r="BG4308"/>
      <c r="BH4308"/>
      <c r="BI4308"/>
      <c r="BJ4308" s="1"/>
      <c r="BK4308" s="1"/>
      <c r="BL4308"/>
      <c r="BM4308" s="1"/>
      <c r="BN4308" s="1"/>
      <c r="BO4308" s="1"/>
      <c r="BP4308" s="1"/>
      <c r="BQ4308" s="1"/>
      <c r="BR4308" s="1"/>
      <c r="BS4308" s="1"/>
      <c r="BT4308" s="22"/>
      <c r="BU4308" s="1"/>
      <c r="BV4308" s="1"/>
      <c r="BW4308" s="1"/>
      <c r="BX4308" s="1"/>
      <c r="BY4308" s="1"/>
      <c r="BZ4308" s="1"/>
      <c r="CA4308" s="1"/>
      <c r="CB4308" s="1"/>
      <c r="CC4308" s="1"/>
      <c r="CD4308" s="1"/>
      <c r="CE4308" s="1"/>
      <c r="CF4308" s="1"/>
      <c r="CG4308" s="1"/>
      <c r="CH4308" s="1"/>
      <c r="CI4308" s="1"/>
      <c r="CJ4308" s="1"/>
      <c r="CK4308" s="1"/>
      <c r="CL4308" s="1"/>
      <c r="CM4308" s="1"/>
      <c r="CN4308" s="1"/>
      <c r="CO4308" s="1"/>
      <c r="CP4308" s="1"/>
      <c r="CQ4308" s="1"/>
      <c r="CR4308" s="1"/>
      <c r="CS4308" s="1"/>
      <c r="CT4308" s="1"/>
      <c r="CU4308" s="1"/>
      <c r="CV4308" s="1"/>
      <c r="CW4308" s="1"/>
      <c r="CX4308" s="1"/>
      <c r="CY4308" s="1"/>
      <c r="CZ4308" s="1"/>
      <c r="DA4308" s="1"/>
      <c r="DB4308" s="1"/>
      <c r="DC4308" s="1"/>
      <c r="DD4308" s="1"/>
      <c r="DE4308" s="1"/>
      <c r="DF4308" s="1"/>
      <c r="DG4308" s="1"/>
      <c r="DH4308" s="1"/>
      <c r="DI4308" s="1"/>
      <c r="DJ4308" s="1"/>
      <c r="DK4308" s="1"/>
      <c r="DL4308" s="1"/>
      <c r="DM4308" s="1"/>
      <c r="DN4308" s="1"/>
      <c r="DO4308" s="1"/>
      <c r="DP4308" s="1"/>
      <c r="DQ4308" s="1"/>
      <c r="DR4308" s="1"/>
      <c r="DS4308" s="1"/>
      <c r="DT4308" s="1"/>
      <c r="DU4308" s="1"/>
      <c r="DV4308" s="1"/>
      <c r="DW4308" s="1"/>
      <c r="DX4308" s="1"/>
      <c r="DY4308" s="1"/>
      <c r="DZ4308" s="1"/>
      <c r="EA4308" s="1"/>
      <c r="EB4308" s="1"/>
      <c r="EC4308" s="1"/>
      <c r="ED4308" s="1"/>
      <c r="EE4308" s="1"/>
      <c r="EF4308" s="1"/>
      <c r="EG4308" s="1"/>
      <c r="EH4308" s="1"/>
      <c r="EI4308" s="1"/>
      <c r="EJ4308" s="1"/>
      <c r="EK4308" s="1"/>
      <c r="EL4308" s="1"/>
      <c r="EM4308" s="1"/>
      <c r="EN4308" s="1"/>
      <c r="EO4308" s="1"/>
      <c r="EP4308" s="1"/>
      <c r="EQ4308" s="1"/>
      <c r="ER4308" s="1"/>
      <c r="ES4308" s="1"/>
      <c r="ET4308" s="1"/>
      <c r="EU4308" s="1"/>
      <c r="EV4308" s="1"/>
      <c r="EW4308" s="1"/>
      <c r="EX4308" s="1"/>
      <c r="EY4308" s="1"/>
      <c r="EZ4308" s="1"/>
      <c r="FA4308" s="1"/>
      <c r="FB4308" s="1"/>
      <c r="FC4308" s="1"/>
      <c r="FD4308" s="1"/>
      <c r="FE4308" s="1"/>
      <c r="FF4308" s="1"/>
      <c r="FG4308" s="1"/>
      <c r="FH4308" s="1"/>
      <c r="FI4308" s="1"/>
      <c r="FJ4308" s="1"/>
      <c r="FK4308" s="1"/>
      <c r="FL4308" s="1"/>
      <c r="FM4308" s="1"/>
      <c r="FN4308" s="1"/>
      <c r="FO4308" s="1"/>
      <c r="FP4308" s="1"/>
      <c r="FQ4308" s="1"/>
      <c r="FR4308" s="1"/>
      <c r="FS4308" s="1"/>
      <c r="FT4308" s="1"/>
      <c r="FU4308" s="1"/>
      <c r="FV4308" s="1"/>
      <c r="FW4308" s="1"/>
      <c r="FX4308" s="1"/>
      <c r="FY4308" s="1"/>
      <c r="FZ4308" s="1"/>
      <c r="GA4308" s="1"/>
      <c r="GB4308" s="1"/>
      <c r="GC4308" s="1"/>
      <c r="GD4308" s="1"/>
      <c r="GE4308" s="1"/>
      <c r="GF4308" s="1"/>
      <c r="GG4308" s="1"/>
      <c r="GH4308" s="1"/>
      <c r="GI4308" s="1"/>
      <c r="GJ4308" s="1"/>
      <c r="GK4308"/>
      <c r="GL4308"/>
      <c r="GM4308"/>
      <c r="GN4308"/>
      <c r="GO4308"/>
      <c r="GP4308"/>
      <c r="GQ4308"/>
      <c r="GR4308"/>
      <c r="GS4308"/>
      <c r="GT4308"/>
      <c r="GU4308"/>
      <c r="GV4308"/>
      <c r="GW4308"/>
      <c r="GX4308"/>
      <c r="GY4308"/>
      <c r="GZ4308"/>
      <c r="HA4308"/>
      <c r="HB4308"/>
      <c r="HC4308"/>
      <c r="HD4308"/>
      <c r="HE4308"/>
    </row>
    <row r="4309" spans="4:213" s="25" customFormat="1" x14ac:dyDescent="0.25">
      <c r="D4309" s="19"/>
      <c r="E4309" s="19"/>
      <c r="F4309" s="20"/>
      <c r="G4309" s="20"/>
      <c r="H4309" s="20"/>
      <c r="I4309" s="20"/>
      <c r="J4309" s="21"/>
      <c r="K4309" s="21"/>
      <c r="L4309" s="20"/>
      <c r="M4309" s="20"/>
      <c r="N4309" s="22"/>
      <c r="O4309" s="22"/>
      <c r="P4309" s="22"/>
      <c r="Q4309" s="22"/>
      <c r="R4309" s="19"/>
      <c r="S4309" s="19"/>
      <c r="T4309" s="19"/>
      <c r="U4309" s="20"/>
      <c r="V4309" s="20"/>
      <c r="W4309" s="20"/>
      <c r="X4309" s="27"/>
      <c r="Y4309" s="253"/>
      <c r="Z4309" s="30"/>
      <c r="AA4309" s="30"/>
      <c r="AB4309" s="31"/>
      <c r="AC4309" s="31"/>
      <c r="AD4309" s="31"/>
      <c r="AE4309" s="31"/>
      <c r="AF4309" s="31"/>
      <c r="AG4309" s="241"/>
      <c r="AH4309" s="31"/>
      <c r="AI4309" s="31"/>
      <c r="AJ4309" s="31"/>
      <c r="AK4309" s="31"/>
      <c r="AL4309" s="120"/>
      <c r="AQ4309" s="26"/>
      <c r="AW4309" s="19"/>
      <c r="AX4309" s="19"/>
      <c r="AY4309" s="19"/>
      <c r="AZ4309" s="19"/>
      <c r="BA4309" s="19"/>
      <c r="BB4309" s="19"/>
      <c r="BC4309" s="1"/>
      <c r="BD4309"/>
      <c r="BE4309"/>
      <c r="BF4309" s="1"/>
      <c r="BG4309"/>
      <c r="BH4309"/>
      <c r="BI4309"/>
      <c r="BJ4309" s="1"/>
      <c r="BK4309" s="1"/>
      <c r="BL4309"/>
      <c r="BM4309" s="1"/>
      <c r="BN4309" s="1"/>
      <c r="BO4309" s="1"/>
      <c r="BP4309" s="1"/>
      <c r="BQ4309" s="1"/>
      <c r="BR4309" s="1"/>
      <c r="BS4309" s="1"/>
      <c r="BT4309" s="22"/>
      <c r="BU4309" s="1"/>
      <c r="BV4309" s="1"/>
      <c r="BW4309" s="1"/>
      <c r="BX4309" s="1"/>
      <c r="BY4309" s="1"/>
      <c r="BZ4309" s="1"/>
      <c r="CA4309" s="1"/>
      <c r="CB4309" s="1"/>
      <c r="CC4309" s="1"/>
      <c r="CD4309" s="1"/>
      <c r="CE4309" s="1"/>
      <c r="CF4309" s="1"/>
      <c r="CG4309" s="1"/>
      <c r="CH4309" s="1"/>
      <c r="CI4309" s="1"/>
      <c r="CJ4309" s="1"/>
      <c r="CK4309" s="1"/>
      <c r="CL4309" s="1"/>
      <c r="CM4309" s="1"/>
      <c r="CN4309" s="1"/>
      <c r="CO4309" s="1"/>
      <c r="CP4309" s="1"/>
      <c r="CQ4309" s="1"/>
      <c r="CR4309" s="1"/>
      <c r="CS4309" s="1"/>
      <c r="CT4309" s="1"/>
      <c r="CU4309" s="1"/>
      <c r="CV4309" s="1"/>
      <c r="CW4309" s="1"/>
      <c r="CX4309" s="1"/>
      <c r="CY4309" s="1"/>
      <c r="CZ4309" s="1"/>
      <c r="DA4309" s="1"/>
      <c r="DB4309" s="1"/>
      <c r="DC4309" s="1"/>
      <c r="DD4309" s="1"/>
      <c r="DE4309" s="1"/>
      <c r="DF4309" s="1"/>
      <c r="DG4309" s="1"/>
      <c r="DH4309" s="1"/>
      <c r="DI4309" s="1"/>
      <c r="DJ4309" s="1"/>
      <c r="DK4309" s="1"/>
      <c r="DL4309" s="1"/>
      <c r="DM4309" s="1"/>
      <c r="DN4309" s="1"/>
      <c r="DO4309" s="1"/>
      <c r="DP4309" s="1"/>
      <c r="DQ4309" s="1"/>
      <c r="DR4309" s="1"/>
      <c r="DS4309" s="1"/>
      <c r="DT4309" s="1"/>
      <c r="DU4309" s="1"/>
      <c r="DV4309" s="1"/>
      <c r="DW4309" s="1"/>
      <c r="DX4309" s="1"/>
      <c r="DY4309" s="1"/>
      <c r="DZ4309" s="1"/>
      <c r="EA4309" s="1"/>
      <c r="EB4309" s="1"/>
      <c r="EC4309" s="1"/>
      <c r="ED4309" s="1"/>
      <c r="EE4309" s="1"/>
      <c r="EF4309" s="1"/>
      <c r="EG4309" s="1"/>
      <c r="EH4309" s="1"/>
      <c r="EI4309" s="1"/>
      <c r="EJ4309" s="1"/>
      <c r="EK4309" s="1"/>
      <c r="EL4309" s="1"/>
      <c r="EM4309" s="1"/>
      <c r="EN4309" s="1"/>
      <c r="EO4309" s="1"/>
      <c r="EP4309" s="1"/>
      <c r="EQ4309" s="1"/>
      <c r="ER4309" s="1"/>
      <c r="ES4309" s="1"/>
      <c r="ET4309" s="1"/>
      <c r="EU4309" s="1"/>
      <c r="EV4309" s="1"/>
      <c r="EW4309" s="1"/>
      <c r="EX4309" s="1"/>
      <c r="EY4309" s="1"/>
      <c r="EZ4309" s="1"/>
      <c r="FA4309" s="1"/>
      <c r="FB4309" s="1"/>
      <c r="FC4309" s="1"/>
      <c r="FD4309" s="1"/>
      <c r="FE4309" s="1"/>
      <c r="FF4309" s="1"/>
      <c r="FG4309" s="1"/>
      <c r="FH4309" s="1"/>
      <c r="FI4309" s="1"/>
      <c r="FJ4309" s="1"/>
      <c r="FK4309" s="1"/>
      <c r="FL4309" s="1"/>
      <c r="FM4309" s="1"/>
      <c r="FN4309" s="1"/>
      <c r="FO4309" s="1"/>
      <c r="FP4309" s="1"/>
      <c r="FQ4309" s="1"/>
      <c r="FR4309" s="1"/>
      <c r="FS4309" s="1"/>
      <c r="FT4309" s="1"/>
      <c r="FU4309" s="1"/>
      <c r="FV4309" s="1"/>
      <c r="FW4309" s="1"/>
      <c r="FX4309" s="1"/>
      <c r="FY4309" s="1"/>
      <c r="FZ4309" s="1"/>
      <c r="GA4309" s="1"/>
      <c r="GB4309" s="1"/>
      <c r="GC4309" s="1"/>
      <c r="GD4309" s="1"/>
      <c r="GE4309" s="1"/>
      <c r="GF4309" s="1"/>
      <c r="GG4309" s="1"/>
      <c r="GH4309" s="1"/>
      <c r="GI4309" s="1"/>
      <c r="GJ4309" s="1"/>
      <c r="GK4309"/>
      <c r="GL4309"/>
      <c r="GM4309"/>
      <c r="GN4309"/>
      <c r="GO4309"/>
      <c r="GP4309"/>
      <c r="GQ4309"/>
      <c r="GR4309"/>
      <c r="GS4309"/>
      <c r="GT4309"/>
      <c r="GU4309"/>
      <c r="GV4309"/>
      <c r="GW4309"/>
      <c r="GX4309"/>
      <c r="GY4309"/>
      <c r="GZ4309"/>
      <c r="HA4309"/>
      <c r="HB4309"/>
      <c r="HC4309"/>
      <c r="HD4309"/>
      <c r="HE4309"/>
    </row>
    <row r="4310" spans="4:213" s="25" customFormat="1" x14ac:dyDescent="0.25">
      <c r="D4310" s="19"/>
      <c r="E4310" s="19"/>
      <c r="F4310" s="20"/>
      <c r="G4310" s="20"/>
      <c r="H4310" s="20"/>
      <c r="I4310" s="20"/>
      <c r="J4310" s="21"/>
      <c r="K4310" s="21"/>
      <c r="L4310" s="20"/>
      <c r="M4310" s="20"/>
      <c r="N4310" s="22"/>
      <c r="O4310" s="22"/>
      <c r="P4310" s="22"/>
      <c r="Q4310" s="22"/>
      <c r="R4310" s="19"/>
      <c r="S4310" s="19"/>
      <c r="T4310" s="19"/>
      <c r="U4310" s="20"/>
      <c r="V4310" s="20"/>
      <c r="W4310" s="20"/>
      <c r="X4310" s="27"/>
      <c r="Y4310" s="253"/>
      <c r="Z4310" s="30"/>
      <c r="AA4310" s="30"/>
      <c r="AB4310" s="31"/>
      <c r="AC4310" s="31"/>
      <c r="AD4310" s="31"/>
      <c r="AE4310" s="31"/>
      <c r="AF4310" s="31"/>
      <c r="AG4310" s="241"/>
      <c r="AH4310" s="31"/>
      <c r="AI4310" s="31"/>
      <c r="AJ4310" s="31"/>
      <c r="AK4310" s="31"/>
      <c r="AL4310" s="120"/>
      <c r="AQ4310" s="26"/>
      <c r="AW4310" s="19"/>
      <c r="AX4310" s="19"/>
      <c r="AY4310" s="19"/>
      <c r="AZ4310" s="19"/>
      <c r="BA4310" s="19"/>
      <c r="BB4310" s="19"/>
      <c r="BC4310" s="1"/>
      <c r="BD4310"/>
      <c r="BE4310"/>
      <c r="BF4310" s="1"/>
      <c r="BG4310"/>
      <c r="BH4310"/>
      <c r="BI4310"/>
      <c r="BJ4310" s="1"/>
      <c r="BK4310" s="1"/>
      <c r="BL4310"/>
      <c r="BM4310" s="1"/>
      <c r="BN4310" s="1"/>
      <c r="BO4310" s="1"/>
      <c r="BP4310" s="1"/>
      <c r="BQ4310" s="1"/>
      <c r="BR4310" s="1"/>
      <c r="BS4310" s="1"/>
      <c r="BT4310" s="22"/>
      <c r="BU4310" s="1"/>
      <c r="BV4310" s="1"/>
      <c r="BW4310" s="1"/>
      <c r="BX4310" s="1"/>
      <c r="BY4310" s="1"/>
      <c r="BZ4310" s="1"/>
      <c r="CA4310" s="1"/>
      <c r="CB4310" s="1"/>
      <c r="CC4310" s="1"/>
      <c r="CD4310" s="1"/>
      <c r="CE4310" s="1"/>
      <c r="CF4310" s="1"/>
      <c r="CG4310" s="1"/>
      <c r="CH4310" s="1"/>
      <c r="CI4310" s="1"/>
      <c r="CJ4310" s="1"/>
      <c r="CK4310" s="1"/>
      <c r="CL4310" s="1"/>
      <c r="CM4310" s="1"/>
      <c r="CN4310" s="1"/>
      <c r="CO4310" s="1"/>
      <c r="CP4310" s="1"/>
      <c r="CQ4310" s="1"/>
      <c r="CR4310" s="1"/>
      <c r="CS4310" s="1"/>
      <c r="CT4310" s="1"/>
      <c r="CU4310" s="1"/>
      <c r="CV4310" s="1"/>
      <c r="CW4310" s="1"/>
      <c r="CX4310" s="1"/>
      <c r="CY4310" s="1"/>
      <c r="CZ4310" s="1"/>
      <c r="DA4310" s="1"/>
      <c r="DB4310" s="1"/>
      <c r="DC4310" s="1"/>
      <c r="DD4310" s="1"/>
      <c r="DE4310" s="1"/>
      <c r="DF4310" s="1"/>
      <c r="DG4310" s="1"/>
      <c r="DH4310" s="1"/>
      <c r="DI4310" s="1"/>
      <c r="DJ4310" s="1"/>
      <c r="DK4310" s="1"/>
      <c r="DL4310" s="1"/>
      <c r="DM4310" s="1"/>
      <c r="DN4310" s="1"/>
      <c r="DO4310" s="1"/>
      <c r="DP4310" s="1"/>
      <c r="DQ4310" s="1"/>
      <c r="DR4310" s="1"/>
      <c r="DS4310" s="1"/>
      <c r="DT4310" s="1"/>
      <c r="DU4310" s="1"/>
      <c r="DV4310" s="1"/>
      <c r="DW4310" s="1"/>
      <c r="DX4310" s="1"/>
      <c r="DY4310" s="1"/>
      <c r="DZ4310" s="1"/>
      <c r="EA4310" s="1"/>
      <c r="EB4310" s="1"/>
      <c r="EC4310" s="1"/>
      <c r="ED4310" s="1"/>
      <c r="EE4310" s="1"/>
      <c r="EF4310" s="1"/>
      <c r="EG4310" s="1"/>
      <c r="EH4310" s="1"/>
      <c r="EI4310" s="1"/>
      <c r="EJ4310" s="1"/>
      <c r="EK4310" s="1"/>
      <c r="EL4310" s="1"/>
      <c r="EM4310" s="1"/>
      <c r="EN4310" s="1"/>
      <c r="EO4310" s="1"/>
      <c r="EP4310" s="1"/>
      <c r="EQ4310" s="1"/>
      <c r="ER4310" s="1"/>
      <c r="ES4310" s="1"/>
      <c r="ET4310" s="1"/>
      <c r="EU4310" s="1"/>
      <c r="EV4310" s="1"/>
      <c r="EW4310" s="1"/>
      <c r="EX4310" s="1"/>
      <c r="EY4310" s="1"/>
      <c r="EZ4310" s="1"/>
      <c r="FA4310" s="1"/>
      <c r="FB4310" s="1"/>
      <c r="FC4310" s="1"/>
      <c r="FD4310" s="1"/>
      <c r="FE4310" s="1"/>
      <c r="FF4310" s="1"/>
      <c r="FG4310" s="1"/>
      <c r="FH4310" s="1"/>
      <c r="FI4310" s="1"/>
      <c r="FJ4310" s="1"/>
      <c r="FK4310" s="1"/>
      <c r="FL4310" s="1"/>
      <c r="FM4310" s="1"/>
      <c r="FN4310" s="1"/>
      <c r="FO4310" s="1"/>
      <c r="FP4310" s="1"/>
      <c r="FQ4310" s="1"/>
      <c r="FR4310" s="1"/>
      <c r="FS4310" s="1"/>
      <c r="FT4310" s="1"/>
      <c r="FU4310" s="1"/>
      <c r="FV4310" s="1"/>
      <c r="FW4310" s="1"/>
      <c r="FX4310" s="1"/>
      <c r="FY4310" s="1"/>
      <c r="FZ4310" s="1"/>
      <c r="GA4310" s="1"/>
      <c r="GB4310" s="1"/>
      <c r="GC4310" s="1"/>
      <c r="GD4310" s="1"/>
      <c r="GE4310" s="1"/>
      <c r="GF4310" s="1"/>
      <c r="GG4310" s="1"/>
      <c r="GH4310" s="1"/>
      <c r="GI4310" s="1"/>
      <c r="GJ4310" s="1"/>
      <c r="GK4310"/>
      <c r="GL4310"/>
      <c r="GM4310"/>
      <c r="GN4310"/>
      <c r="GO4310"/>
      <c r="GP4310"/>
      <c r="GQ4310"/>
      <c r="GR4310"/>
      <c r="GS4310"/>
      <c r="GT4310"/>
      <c r="GU4310"/>
      <c r="GV4310"/>
      <c r="GW4310"/>
      <c r="GX4310"/>
      <c r="GY4310"/>
      <c r="GZ4310"/>
      <c r="HA4310"/>
      <c r="HB4310"/>
      <c r="HC4310"/>
      <c r="HD4310"/>
      <c r="HE4310"/>
    </row>
    <row r="4311" spans="4:213" s="25" customFormat="1" x14ac:dyDescent="0.25">
      <c r="D4311" s="19"/>
      <c r="E4311" s="19"/>
      <c r="F4311" s="20"/>
      <c r="G4311" s="20"/>
      <c r="H4311" s="20"/>
      <c r="I4311" s="20"/>
      <c r="J4311" s="21"/>
      <c r="K4311" s="21"/>
      <c r="L4311" s="20"/>
      <c r="M4311" s="20"/>
      <c r="N4311" s="22"/>
      <c r="O4311" s="22"/>
      <c r="P4311" s="22"/>
      <c r="Q4311" s="22"/>
      <c r="R4311" s="19"/>
      <c r="S4311" s="19"/>
      <c r="T4311" s="19"/>
      <c r="U4311" s="20"/>
      <c r="V4311" s="20"/>
      <c r="W4311" s="20"/>
      <c r="X4311" s="27"/>
      <c r="Y4311" s="253"/>
      <c r="Z4311" s="30"/>
      <c r="AA4311" s="30"/>
      <c r="AB4311" s="31"/>
      <c r="AC4311" s="31"/>
      <c r="AD4311" s="31"/>
      <c r="AE4311" s="31"/>
      <c r="AF4311" s="31"/>
      <c r="AG4311" s="241"/>
      <c r="AH4311" s="31"/>
      <c r="AI4311" s="31"/>
      <c r="AJ4311" s="31"/>
      <c r="AK4311" s="31"/>
      <c r="AL4311" s="120"/>
      <c r="AQ4311" s="26"/>
      <c r="AW4311" s="19"/>
      <c r="AX4311" s="19"/>
      <c r="AY4311" s="19"/>
      <c r="AZ4311" s="19"/>
      <c r="BA4311" s="19"/>
      <c r="BB4311" s="19"/>
      <c r="BC4311" s="1"/>
      <c r="BD4311"/>
      <c r="BE4311"/>
      <c r="BF4311" s="1"/>
      <c r="BG4311"/>
      <c r="BH4311"/>
      <c r="BI4311"/>
      <c r="BJ4311" s="1"/>
      <c r="BK4311" s="1"/>
      <c r="BL4311"/>
      <c r="BM4311" s="1"/>
      <c r="BN4311" s="1"/>
      <c r="BO4311" s="1"/>
      <c r="BP4311" s="1"/>
      <c r="BQ4311" s="1"/>
      <c r="BR4311" s="1"/>
      <c r="BS4311" s="1"/>
      <c r="BT4311" s="22"/>
      <c r="BU4311" s="1"/>
      <c r="BV4311" s="1"/>
      <c r="BW4311" s="1"/>
      <c r="BX4311" s="1"/>
      <c r="BY4311" s="1"/>
      <c r="BZ4311" s="1"/>
      <c r="CA4311" s="1"/>
      <c r="CB4311" s="1"/>
      <c r="CC4311" s="1"/>
      <c r="CD4311" s="1"/>
      <c r="CE4311" s="1"/>
      <c r="CF4311" s="1"/>
      <c r="CG4311" s="1"/>
      <c r="CH4311" s="1"/>
      <c r="CI4311" s="1"/>
      <c r="CJ4311" s="1"/>
      <c r="CK4311" s="1"/>
      <c r="CL4311" s="1"/>
      <c r="CM4311" s="1"/>
      <c r="CN4311" s="1"/>
      <c r="CO4311" s="1"/>
      <c r="CP4311" s="1"/>
      <c r="CQ4311" s="1"/>
      <c r="CR4311" s="1"/>
      <c r="CS4311" s="1"/>
      <c r="CT4311" s="1"/>
      <c r="CU4311" s="1"/>
      <c r="CV4311" s="1"/>
      <c r="CW4311" s="1"/>
      <c r="CX4311" s="1"/>
      <c r="CY4311" s="1"/>
      <c r="CZ4311" s="1"/>
      <c r="DA4311" s="1"/>
      <c r="DB4311" s="1"/>
      <c r="DC4311" s="1"/>
      <c r="DD4311" s="1"/>
      <c r="DE4311" s="1"/>
      <c r="DF4311" s="1"/>
      <c r="DG4311" s="1"/>
      <c r="DH4311" s="1"/>
      <c r="DI4311" s="1"/>
      <c r="DJ4311" s="1"/>
      <c r="DK4311" s="1"/>
      <c r="DL4311" s="1"/>
      <c r="DM4311" s="1"/>
      <c r="DN4311" s="1"/>
      <c r="DO4311" s="1"/>
      <c r="DP4311" s="1"/>
      <c r="DQ4311" s="1"/>
      <c r="DR4311" s="1"/>
      <c r="DS4311" s="1"/>
      <c r="DT4311" s="1"/>
      <c r="DU4311" s="1"/>
      <c r="DV4311" s="1"/>
      <c r="DW4311" s="1"/>
      <c r="DX4311" s="1"/>
      <c r="DY4311" s="1"/>
      <c r="DZ4311" s="1"/>
      <c r="EA4311" s="1"/>
      <c r="EB4311" s="1"/>
      <c r="EC4311" s="1"/>
      <c r="ED4311" s="1"/>
      <c r="EE4311" s="1"/>
      <c r="EF4311" s="1"/>
      <c r="EG4311" s="1"/>
      <c r="EH4311" s="1"/>
      <c r="EI4311" s="1"/>
      <c r="EJ4311" s="1"/>
      <c r="EK4311" s="1"/>
      <c r="EL4311" s="1"/>
      <c r="EM4311" s="1"/>
      <c r="EN4311" s="1"/>
      <c r="EO4311" s="1"/>
      <c r="EP4311" s="1"/>
      <c r="EQ4311" s="1"/>
      <c r="ER4311" s="1"/>
      <c r="ES4311" s="1"/>
      <c r="ET4311" s="1"/>
      <c r="EU4311" s="1"/>
      <c r="EV4311" s="1"/>
      <c r="EW4311" s="1"/>
      <c r="EX4311" s="1"/>
      <c r="EY4311" s="1"/>
      <c r="EZ4311" s="1"/>
      <c r="FA4311" s="1"/>
      <c r="FB4311" s="1"/>
      <c r="FC4311" s="1"/>
      <c r="FD4311" s="1"/>
      <c r="FE4311" s="1"/>
      <c r="FF4311" s="1"/>
      <c r="FG4311" s="1"/>
      <c r="FH4311" s="1"/>
      <c r="FI4311" s="1"/>
      <c r="FJ4311" s="1"/>
      <c r="FK4311" s="1"/>
      <c r="FL4311" s="1"/>
      <c r="FM4311" s="1"/>
      <c r="FN4311" s="1"/>
      <c r="FO4311" s="1"/>
      <c r="FP4311" s="1"/>
      <c r="FQ4311" s="1"/>
      <c r="FR4311" s="1"/>
      <c r="FS4311" s="1"/>
      <c r="FT4311" s="1"/>
      <c r="FU4311" s="1"/>
      <c r="FV4311" s="1"/>
      <c r="FW4311" s="1"/>
      <c r="FX4311" s="1"/>
      <c r="FY4311" s="1"/>
      <c r="FZ4311" s="1"/>
      <c r="GA4311" s="1"/>
      <c r="GB4311" s="1"/>
      <c r="GC4311" s="1"/>
      <c r="GD4311" s="1"/>
      <c r="GE4311" s="1"/>
      <c r="GF4311" s="1"/>
      <c r="GG4311" s="1"/>
      <c r="GH4311" s="1"/>
      <c r="GI4311" s="1"/>
      <c r="GJ4311" s="1"/>
      <c r="GK4311"/>
      <c r="GL4311"/>
      <c r="GM4311"/>
      <c r="GN4311"/>
      <c r="GO4311"/>
      <c r="GP4311"/>
      <c r="GQ4311"/>
      <c r="GR4311"/>
      <c r="GS4311"/>
      <c r="GT4311"/>
      <c r="GU4311"/>
      <c r="GV4311"/>
      <c r="GW4311"/>
      <c r="GX4311"/>
      <c r="GY4311"/>
      <c r="GZ4311"/>
      <c r="HA4311"/>
      <c r="HB4311"/>
      <c r="HC4311"/>
      <c r="HD4311"/>
      <c r="HE4311"/>
    </row>
    <row r="4312" spans="4:213" s="25" customFormat="1" x14ac:dyDescent="0.25">
      <c r="D4312" s="19"/>
      <c r="E4312" s="19"/>
      <c r="F4312" s="20"/>
      <c r="G4312" s="20"/>
      <c r="H4312" s="20"/>
      <c r="I4312" s="20"/>
      <c r="J4312" s="21"/>
      <c r="K4312" s="21"/>
      <c r="L4312" s="20"/>
      <c r="M4312" s="20"/>
      <c r="N4312" s="22"/>
      <c r="O4312" s="22"/>
      <c r="P4312" s="22"/>
      <c r="Q4312" s="22"/>
      <c r="R4312" s="19"/>
      <c r="S4312" s="19"/>
      <c r="T4312" s="19"/>
      <c r="U4312" s="20"/>
      <c r="V4312" s="20"/>
      <c r="W4312" s="20"/>
      <c r="X4312" s="27"/>
      <c r="Y4312" s="253"/>
      <c r="Z4312" s="30"/>
      <c r="AA4312" s="30"/>
      <c r="AB4312" s="31"/>
      <c r="AC4312" s="31"/>
      <c r="AD4312" s="31"/>
      <c r="AE4312" s="31"/>
      <c r="AF4312" s="31"/>
      <c r="AG4312" s="241"/>
      <c r="AH4312" s="31"/>
      <c r="AI4312" s="31"/>
      <c r="AJ4312" s="31"/>
      <c r="AK4312" s="31"/>
      <c r="AL4312" s="120"/>
      <c r="AQ4312" s="26"/>
      <c r="AW4312" s="19"/>
      <c r="AX4312" s="19"/>
      <c r="AY4312" s="19"/>
      <c r="AZ4312" s="19"/>
      <c r="BA4312" s="19"/>
      <c r="BB4312" s="19"/>
      <c r="BC4312" s="1"/>
      <c r="BD4312"/>
      <c r="BE4312"/>
      <c r="BF4312" s="1"/>
      <c r="BG4312"/>
      <c r="BH4312"/>
      <c r="BI4312"/>
      <c r="BJ4312" s="1"/>
      <c r="BK4312" s="1"/>
      <c r="BL4312"/>
      <c r="BM4312" s="1"/>
      <c r="BN4312" s="1"/>
      <c r="BO4312" s="1"/>
      <c r="BP4312" s="1"/>
      <c r="BQ4312" s="1"/>
      <c r="BR4312" s="1"/>
      <c r="BS4312" s="1"/>
      <c r="BT4312" s="22"/>
      <c r="BU4312" s="1"/>
      <c r="BV4312" s="1"/>
      <c r="BW4312" s="1"/>
      <c r="BX4312" s="1"/>
      <c r="BY4312" s="1"/>
      <c r="BZ4312" s="1"/>
      <c r="CA4312" s="1"/>
      <c r="CB4312" s="1"/>
      <c r="CC4312" s="1"/>
      <c r="CD4312" s="1"/>
      <c r="CE4312" s="1"/>
      <c r="CF4312" s="1"/>
      <c r="CG4312" s="1"/>
      <c r="CH4312" s="1"/>
      <c r="CI4312" s="1"/>
      <c r="CJ4312" s="1"/>
      <c r="CK4312" s="1"/>
      <c r="CL4312" s="1"/>
      <c r="CM4312" s="1"/>
      <c r="CN4312" s="1"/>
      <c r="CO4312" s="1"/>
      <c r="CP4312" s="1"/>
      <c r="CQ4312" s="1"/>
      <c r="CR4312" s="1"/>
      <c r="CS4312" s="1"/>
      <c r="CT4312" s="1"/>
      <c r="CU4312" s="1"/>
      <c r="CV4312" s="1"/>
      <c r="CW4312" s="1"/>
      <c r="CX4312" s="1"/>
      <c r="CY4312" s="1"/>
      <c r="CZ4312" s="1"/>
      <c r="DA4312" s="1"/>
      <c r="DB4312" s="1"/>
      <c r="DC4312" s="1"/>
      <c r="DD4312" s="1"/>
      <c r="DE4312" s="1"/>
      <c r="DF4312" s="1"/>
      <c r="DG4312" s="1"/>
      <c r="DH4312" s="1"/>
      <c r="DI4312" s="1"/>
      <c r="DJ4312" s="1"/>
      <c r="DK4312" s="1"/>
      <c r="DL4312" s="1"/>
      <c r="DM4312" s="1"/>
      <c r="DN4312" s="1"/>
      <c r="DO4312" s="1"/>
      <c r="DP4312" s="1"/>
      <c r="DQ4312" s="1"/>
      <c r="DR4312" s="1"/>
      <c r="DS4312" s="1"/>
      <c r="DT4312" s="1"/>
      <c r="DU4312" s="1"/>
      <c r="DV4312" s="1"/>
      <c r="DW4312" s="1"/>
      <c r="DX4312" s="1"/>
      <c r="DY4312" s="1"/>
      <c r="DZ4312" s="1"/>
      <c r="EA4312" s="1"/>
      <c r="EB4312" s="1"/>
      <c r="EC4312" s="1"/>
      <c r="ED4312" s="1"/>
      <c r="EE4312" s="1"/>
      <c r="EF4312" s="1"/>
      <c r="EG4312" s="1"/>
      <c r="EH4312" s="1"/>
      <c r="EI4312" s="1"/>
      <c r="EJ4312" s="1"/>
      <c r="EK4312" s="1"/>
      <c r="EL4312" s="1"/>
      <c r="EM4312" s="1"/>
      <c r="EN4312" s="1"/>
      <c r="EO4312" s="1"/>
      <c r="EP4312" s="1"/>
      <c r="EQ4312" s="1"/>
      <c r="ER4312" s="1"/>
      <c r="ES4312" s="1"/>
      <c r="ET4312" s="1"/>
      <c r="EU4312" s="1"/>
      <c r="EV4312" s="1"/>
      <c r="EW4312" s="1"/>
      <c r="EX4312" s="1"/>
      <c r="EY4312" s="1"/>
      <c r="EZ4312" s="1"/>
      <c r="FA4312" s="1"/>
      <c r="FB4312" s="1"/>
      <c r="FC4312" s="1"/>
      <c r="FD4312" s="1"/>
      <c r="FE4312" s="1"/>
      <c r="FF4312" s="1"/>
      <c r="FG4312" s="1"/>
      <c r="FH4312" s="1"/>
      <c r="FI4312" s="1"/>
      <c r="FJ4312" s="1"/>
      <c r="FK4312" s="1"/>
      <c r="FL4312" s="1"/>
      <c r="FM4312" s="1"/>
      <c r="FN4312" s="1"/>
      <c r="FO4312" s="1"/>
      <c r="FP4312" s="1"/>
      <c r="FQ4312" s="1"/>
      <c r="FR4312" s="1"/>
      <c r="FS4312" s="1"/>
      <c r="FT4312" s="1"/>
      <c r="FU4312" s="1"/>
      <c r="FV4312" s="1"/>
      <c r="FW4312" s="1"/>
      <c r="FX4312" s="1"/>
      <c r="FY4312" s="1"/>
      <c r="FZ4312" s="1"/>
      <c r="GA4312" s="1"/>
      <c r="GB4312" s="1"/>
      <c r="GC4312" s="1"/>
      <c r="GD4312" s="1"/>
      <c r="GE4312" s="1"/>
      <c r="GF4312" s="1"/>
      <c r="GG4312" s="1"/>
      <c r="GH4312" s="1"/>
      <c r="GI4312" s="1"/>
      <c r="GJ4312" s="1"/>
      <c r="GK4312"/>
      <c r="GL4312"/>
      <c r="GM4312"/>
      <c r="GN4312"/>
      <c r="GO4312"/>
      <c r="GP4312"/>
      <c r="GQ4312"/>
      <c r="GR4312"/>
      <c r="GS4312"/>
      <c r="GT4312"/>
      <c r="GU4312"/>
      <c r="GV4312"/>
      <c r="GW4312"/>
      <c r="GX4312"/>
      <c r="GY4312"/>
      <c r="GZ4312"/>
      <c r="HA4312"/>
      <c r="HB4312"/>
      <c r="HC4312"/>
      <c r="HD4312"/>
      <c r="HE4312"/>
    </row>
    <row r="4313" spans="4:213" s="25" customFormat="1" x14ac:dyDescent="0.25">
      <c r="D4313" s="19"/>
      <c r="E4313" s="19"/>
      <c r="F4313" s="20"/>
      <c r="G4313" s="20"/>
      <c r="H4313" s="20"/>
      <c r="I4313" s="20"/>
      <c r="J4313" s="21"/>
      <c r="K4313" s="21"/>
      <c r="L4313" s="20"/>
      <c r="M4313" s="20"/>
      <c r="N4313" s="22"/>
      <c r="O4313" s="22"/>
      <c r="P4313" s="22"/>
      <c r="Q4313" s="22"/>
      <c r="R4313" s="19"/>
      <c r="S4313" s="19"/>
      <c r="T4313" s="19"/>
      <c r="U4313" s="20"/>
      <c r="V4313" s="20"/>
      <c r="W4313" s="20"/>
      <c r="X4313" s="27"/>
      <c r="Y4313" s="253"/>
      <c r="Z4313" s="30"/>
      <c r="AA4313" s="30"/>
      <c r="AB4313" s="31"/>
      <c r="AC4313" s="31"/>
      <c r="AD4313" s="31"/>
      <c r="AE4313" s="31"/>
      <c r="AF4313" s="31"/>
      <c r="AG4313" s="241"/>
      <c r="AH4313" s="31"/>
      <c r="AI4313" s="31"/>
      <c r="AJ4313" s="31"/>
      <c r="AK4313" s="31"/>
      <c r="AL4313" s="120"/>
      <c r="AQ4313" s="26"/>
      <c r="AW4313" s="19"/>
      <c r="AX4313" s="19"/>
      <c r="AY4313" s="19"/>
      <c r="AZ4313" s="19"/>
      <c r="BA4313" s="19"/>
      <c r="BB4313" s="19"/>
      <c r="BC4313" s="1"/>
      <c r="BD4313"/>
      <c r="BE4313"/>
      <c r="BF4313" s="1"/>
      <c r="BG4313"/>
      <c r="BH4313"/>
      <c r="BI4313"/>
      <c r="BJ4313" s="1"/>
      <c r="BK4313" s="1"/>
      <c r="BL4313"/>
      <c r="BM4313" s="1"/>
      <c r="BN4313" s="1"/>
      <c r="BO4313" s="1"/>
      <c r="BP4313" s="1"/>
      <c r="BQ4313" s="1"/>
      <c r="BR4313" s="1"/>
      <c r="BS4313" s="1"/>
      <c r="BT4313" s="22"/>
      <c r="BU4313" s="1"/>
      <c r="BV4313" s="1"/>
      <c r="BW4313" s="1"/>
      <c r="BX4313" s="1"/>
      <c r="BY4313" s="1"/>
      <c r="BZ4313" s="1"/>
      <c r="CA4313" s="1"/>
      <c r="CB4313" s="1"/>
      <c r="CC4313" s="1"/>
      <c r="CD4313" s="1"/>
      <c r="CE4313" s="1"/>
      <c r="CF4313" s="1"/>
      <c r="CG4313" s="1"/>
      <c r="CH4313" s="1"/>
      <c r="CI4313" s="1"/>
      <c r="CJ4313" s="1"/>
      <c r="CK4313" s="1"/>
      <c r="CL4313" s="1"/>
      <c r="CM4313" s="1"/>
      <c r="CN4313" s="1"/>
      <c r="CO4313" s="1"/>
      <c r="CP4313" s="1"/>
      <c r="CQ4313" s="1"/>
      <c r="CR4313" s="1"/>
      <c r="CS4313" s="1"/>
      <c r="CT4313" s="1"/>
      <c r="CU4313" s="1"/>
      <c r="CV4313" s="1"/>
      <c r="CW4313" s="1"/>
      <c r="CX4313" s="1"/>
      <c r="CY4313" s="1"/>
      <c r="CZ4313" s="1"/>
      <c r="DA4313" s="1"/>
      <c r="DB4313" s="1"/>
      <c r="DC4313" s="1"/>
      <c r="DD4313" s="1"/>
      <c r="DE4313" s="1"/>
      <c r="DF4313" s="1"/>
      <c r="DG4313" s="1"/>
      <c r="DH4313" s="1"/>
      <c r="DI4313" s="1"/>
      <c r="DJ4313" s="1"/>
      <c r="DK4313" s="1"/>
      <c r="DL4313" s="1"/>
      <c r="DM4313" s="1"/>
      <c r="DN4313" s="1"/>
      <c r="DO4313" s="1"/>
      <c r="DP4313" s="1"/>
      <c r="DQ4313" s="1"/>
      <c r="DR4313" s="1"/>
      <c r="DS4313" s="1"/>
      <c r="DT4313" s="1"/>
      <c r="DU4313" s="1"/>
      <c r="DV4313" s="1"/>
      <c r="DW4313" s="1"/>
      <c r="DX4313" s="1"/>
      <c r="DY4313" s="1"/>
      <c r="DZ4313" s="1"/>
      <c r="EA4313" s="1"/>
      <c r="EB4313" s="1"/>
      <c r="EC4313" s="1"/>
      <c r="ED4313" s="1"/>
      <c r="EE4313" s="1"/>
      <c r="EF4313" s="1"/>
      <c r="EG4313" s="1"/>
      <c r="EH4313" s="1"/>
      <c r="EI4313" s="1"/>
      <c r="EJ4313" s="1"/>
      <c r="EK4313" s="1"/>
      <c r="EL4313" s="1"/>
      <c r="EM4313" s="1"/>
      <c r="EN4313" s="1"/>
      <c r="EO4313" s="1"/>
      <c r="EP4313" s="1"/>
      <c r="EQ4313" s="1"/>
      <c r="ER4313" s="1"/>
      <c r="ES4313" s="1"/>
      <c r="ET4313" s="1"/>
      <c r="EU4313" s="1"/>
      <c r="EV4313" s="1"/>
      <c r="EW4313" s="1"/>
      <c r="EX4313" s="1"/>
      <c r="EY4313" s="1"/>
      <c r="EZ4313" s="1"/>
      <c r="FA4313" s="1"/>
      <c r="FB4313" s="1"/>
      <c r="FC4313" s="1"/>
      <c r="FD4313" s="1"/>
      <c r="FE4313" s="1"/>
      <c r="FF4313" s="1"/>
      <c r="FG4313" s="1"/>
      <c r="FH4313" s="1"/>
      <c r="FI4313" s="1"/>
      <c r="FJ4313" s="1"/>
      <c r="FK4313" s="1"/>
      <c r="FL4313" s="1"/>
      <c r="FM4313" s="1"/>
      <c r="FN4313" s="1"/>
      <c r="FO4313" s="1"/>
      <c r="FP4313" s="1"/>
      <c r="FQ4313" s="1"/>
      <c r="FR4313" s="1"/>
      <c r="FS4313" s="1"/>
      <c r="FT4313" s="1"/>
      <c r="FU4313" s="1"/>
      <c r="FV4313" s="1"/>
      <c r="FW4313" s="1"/>
      <c r="FX4313" s="1"/>
      <c r="FY4313" s="1"/>
      <c r="FZ4313" s="1"/>
      <c r="GA4313" s="1"/>
      <c r="GB4313" s="1"/>
      <c r="GC4313" s="1"/>
      <c r="GD4313" s="1"/>
      <c r="GE4313" s="1"/>
      <c r="GF4313" s="1"/>
      <c r="GG4313" s="1"/>
      <c r="GH4313" s="1"/>
      <c r="GI4313" s="1"/>
      <c r="GJ4313" s="1"/>
      <c r="GK4313"/>
      <c r="GL4313"/>
      <c r="GM4313"/>
      <c r="GN4313"/>
      <c r="GO4313"/>
      <c r="GP4313"/>
      <c r="GQ4313"/>
      <c r="GR4313"/>
      <c r="GS4313"/>
      <c r="GT4313"/>
      <c r="GU4313"/>
      <c r="GV4313"/>
      <c r="GW4313"/>
      <c r="GX4313"/>
      <c r="GY4313"/>
      <c r="GZ4313"/>
      <c r="HA4313"/>
      <c r="HB4313"/>
      <c r="HC4313"/>
      <c r="HD4313"/>
      <c r="HE4313"/>
    </row>
    <row r="4314" spans="4:213" s="25" customFormat="1" x14ac:dyDescent="0.25">
      <c r="D4314" s="19"/>
      <c r="E4314" s="19"/>
      <c r="F4314" s="20"/>
      <c r="G4314" s="20"/>
      <c r="H4314" s="20"/>
      <c r="I4314" s="20"/>
      <c r="J4314" s="21"/>
      <c r="K4314" s="21"/>
      <c r="L4314" s="20"/>
      <c r="M4314" s="20"/>
      <c r="N4314" s="22"/>
      <c r="O4314" s="22"/>
      <c r="P4314" s="22"/>
      <c r="Q4314" s="22"/>
      <c r="R4314" s="19"/>
      <c r="S4314" s="19"/>
      <c r="T4314" s="19"/>
      <c r="U4314" s="20"/>
      <c r="V4314" s="20"/>
      <c r="W4314" s="20"/>
      <c r="X4314" s="27"/>
      <c r="Y4314" s="253"/>
      <c r="Z4314" s="30"/>
      <c r="AA4314" s="30"/>
      <c r="AB4314" s="31"/>
      <c r="AC4314" s="31"/>
      <c r="AD4314" s="31"/>
      <c r="AE4314" s="31"/>
      <c r="AF4314" s="31"/>
      <c r="AG4314" s="241"/>
      <c r="AH4314" s="31"/>
      <c r="AI4314" s="31"/>
      <c r="AJ4314" s="31"/>
      <c r="AK4314" s="31"/>
      <c r="AL4314" s="120"/>
      <c r="AQ4314" s="26"/>
      <c r="AW4314" s="19"/>
      <c r="AX4314" s="19"/>
      <c r="AY4314" s="19"/>
      <c r="AZ4314" s="19"/>
      <c r="BA4314" s="19"/>
      <c r="BB4314" s="19"/>
      <c r="BC4314" s="1"/>
      <c r="BD4314"/>
      <c r="BE4314"/>
      <c r="BF4314" s="1"/>
      <c r="BG4314"/>
      <c r="BH4314"/>
      <c r="BI4314"/>
      <c r="BJ4314" s="1"/>
      <c r="BK4314" s="1"/>
      <c r="BL4314"/>
      <c r="BM4314" s="1"/>
      <c r="BN4314" s="1"/>
      <c r="BO4314" s="1"/>
      <c r="BP4314" s="1"/>
      <c r="BQ4314" s="1"/>
      <c r="BR4314" s="1"/>
      <c r="BS4314" s="1"/>
      <c r="BT4314" s="22"/>
      <c r="BU4314" s="1"/>
      <c r="BV4314" s="1"/>
      <c r="BW4314" s="1"/>
      <c r="BX4314" s="1"/>
      <c r="BY4314" s="1"/>
      <c r="BZ4314" s="1"/>
      <c r="CA4314" s="1"/>
      <c r="CB4314" s="1"/>
      <c r="CC4314" s="1"/>
      <c r="CD4314" s="1"/>
      <c r="CE4314" s="1"/>
      <c r="CF4314" s="1"/>
      <c r="CG4314" s="1"/>
      <c r="CH4314" s="1"/>
      <c r="CI4314" s="1"/>
      <c r="CJ4314" s="1"/>
      <c r="CK4314" s="1"/>
      <c r="CL4314" s="1"/>
      <c r="CM4314" s="1"/>
      <c r="CN4314" s="1"/>
      <c r="CO4314" s="1"/>
      <c r="CP4314" s="1"/>
      <c r="CQ4314" s="1"/>
      <c r="CR4314" s="1"/>
      <c r="CS4314" s="1"/>
      <c r="CT4314" s="1"/>
      <c r="CU4314" s="1"/>
      <c r="CV4314" s="1"/>
      <c r="CW4314" s="1"/>
      <c r="CX4314" s="1"/>
      <c r="CY4314" s="1"/>
      <c r="CZ4314" s="1"/>
      <c r="DA4314" s="1"/>
      <c r="DB4314" s="1"/>
      <c r="DC4314" s="1"/>
      <c r="DD4314" s="1"/>
      <c r="DE4314" s="1"/>
      <c r="DF4314" s="1"/>
      <c r="DG4314" s="1"/>
      <c r="DH4314" s="1"/>
      <c r="DI4314" s="1"/>
      <c r="DJ4314" s="1"/>
      <c r="DK4314" s="1"/>
      <c r="DL4314" s="1"/>
      <c r="DM4314" s="1"/>
      <c r="DN4314" s="1"/>
      <c r="DO4314" s="1"/>
      <c r="DP4314" s="1"/>
      <c r="DQ4314" s="1"/>
      <c r="DR4314" s="1"/>
      <c r="DS4314" s="1"/>
      <c r="DT4314" s="1"/>
      <c r="DU4314" s="1"/>
      <c r="DV4314" s="1"/>
      <c r="DW4314" s="1"/>
      <c r="DX4314" s="1"/>
      <c r="DY4314" s="1"/>
      <c r="DZ4314" s="1"/>
      <c r="EA4314" s="1"/>
      <c r="EB4314" s="1"/>
      <c r="EC4314" s="1"/>
      <c r="ED4314" s="1"/>
      <c r="EE4314" s="1"/>
      <c r="EF4314" s="1"/>
      <c r="EG4314" s="1"/>
      <c r="EH4314" s="1"/>
      <c r="EI4314" s="1"/>
      <c r="EJ4314" s="1"/>
      <c r="EK4314" s="1"/>
      <c r="EL4314" s="1"/>
      <c r="EM4314" s="1"/>
      <c r="EN4314" s="1"/>
      <c r="EO4314" s="1"/>
      <c r="EP4314" s="1"/>
      <c r="EQ4314" s="1"/>
      <c r="ER4314" s="1"/>
      <c r="ES4314" s="1"/>
      <c r="ET4314" s="1"/>
      <c r="EU4314" s="1"/>
      <c r="EV4314" s="1"/>
      <c r="EW4314" s="1"/>
      <c r="EX4314" s="1"/>
      <c r="EY4314" s="1"/>
      <c r="EZ4314" s="1"/>
      <c r="FA4314" s="1"/>
      <c r="FB4314" s="1"/>
      <c r="FC4314" s="1"/>
      <c r="FD4314" s="1"/>
      <c r="FE4314" s="1"/>
      <c r="FF4314" s="1"/>
      <c r="FG4314" s="1"/>
      <c r="FH4314" s="1"/>
      <c r="FI4314" s="1"/>
      <c r="FJ4314" s="1"/>
      <c r="FK4314" s="1"/>
      <c r="FL4314" s="1"/>
      <c r="FM4314" s="1"/>
      <c r="FN4314" s="1"/>
      <c r="FO4314" s="1"/>
      <c r="FP4314" s="1"/>
      <c r="FQ4314" s="1"/>
      <c r="FR4314" s="1"/>
      <c r="FS4314" s="1"/>
      <c r="FT4314" s="1"/>
      <c r="FU4314" s="1"/>
      <c r="FV4314" s="1"/>
      <c r="FW4314" s="1"/>
      <c r="FX4314" s="1"/>
      <c r="FY4314" s="1"/>
      <c r="FZ4314" s="1"/>
      <c r="GA4314" s="1"/>
      <c r="GB4314" s="1"/>
      <c r="GC4314" s="1"/>
      <c r="GD4314" s="1"/>
      <c r="GE4314" s="1"/>
      <c r="GF4314" s="1"/>
      <c r="GG4314" s="1"/>
      <c r="GH4314" s="1"/>
      <c r="GI4314" s="1"/>
      <c r="GJ4314" s="1"/>
      <c r="GK4314"/>
      <c r="GL4314"/>
      <c r="GM4314"/>
      <c r="GN4314"/>
      <c r="GO4314"/>
      <c r="GP4314"/>
      <c r="GQ4314"/>
      <c r="GR4314"/>
      <c r="GS4314"/>
      <c r="GT4314"/>
      <c r="GU4314"/>
      <c r="GV4314"/>
      <c r="GW4314"/>
      <c r="GX4314"/>
      <c r="GY4314"/>
      <c r="GZ4314"/>
      <c r="HA4314"/>
      <c r="HB4314"/>
      <c r="HC4314"/>
      <c r="HD4314"/>
      <c r="HE4314"/>
    </row>
    <row r="4315" spans="4:213" s="25" customFormat="1" x14ac:dyDescent="0.25">
      <c r="D4315" s="19"/>
      <c r="E4315" s="19"/>
      <c r="F4315" s="20"/>
      <c r="G4315" s="20"/>
      <c r="H4315" s="20"/>
      <c r="I4315" s="20"/>
      <c r="J4315" s="21"/>
      <c r="K4315" s="21"/>
      <c r="L4315" s="20"/>
      <c r="M4315" s="20"/>
      <c r="N4315" s="22"/>
      <c r="O4315" s="22"/>
      <c r="P4315" s="22"/>
      <c r="Q4315" s="22"/>
      <c r="R4315" s="19"/>
      <c r="S4315" s="19"/>
      <c r="T4315" s="19"/>
      <c r="U4315" s="20"/>
      <c r="V4315" s="20"/>
      <c r="W4315" s="20"/>
      <c r="X4315" s="27"/>
      <c r="Y4315" s="253"/>
      <c r="Z4315" s="30"/>
      <c r="AA4315" s="30"/>
      <c r="AB4315" s="31"/>
      <c r="AC4315" s="31"/>
      <c r="AD4315" s="31"/>
      <c r="AE4315" s="31"/>
      <c r="AF4315" s="31"/>
      <c r="AG4315" s="241"/>
      <c r="AH4315" s="31"/>
      <c r="AI4315" s="31"/>
      <c r="AJ4315" s="31"/>
      <c r="AK4315" s="31"/>
      <c r="AL4315" s="120"/>
      <c r="AQ4315" s="26"/>
      <c r="AW4315" s="19"/>
      <c r="AX4315" s="19"/>
      <c r="AY4315" s="19"/>
      <c r="AZ4315" s="19"/>
      <c r="BA4315" s="19"/>
      <c r="BB4315" s="19"/>
      <c r="BC4315" s="1"/>
      <c r="BD4315"/>
      <c r="BE4315"/>
      <c r="BF4315" s="1"/>
      <c r="BG4315"/>
      <c r="BH4315"/>
      <c r="BI4315"/>
      <c r="BJ4315" s="1"/>
      <c r="BK4315" s="1"/>
      <c r="BL4315"/>
      <c r="BM4315" s="1"/>
      <c r="BN4315" s="1"/>
      <c r="BO4315" s="1"/>
      <c r="BP4315" s="1"/>
      <c r="BQ4315" s="1"/>
      <c r="BR4315" s="1"/>
      <c r="BS4315" s="1"/>
      <c r="BT4315" s="22"/>
      <c r="BU4315" s="1"/>
      <c r="BV4315" s="1"/>
      <c r="BW4315" s="1"/>
      <c r="BX4315" s="1"/>
      <c r="BY4315" s="1"/>
      <c r="BZ4315" s="1"/>
      <c r="CA4315" s="1"/>
      <c r="CB4315" s="1"/>
      <c r="CC4315" s="1"/>
      <c r="CD4315" s="1"/>
      <c r="CE4315" s="1"/>
      <c r="CF4315" s="1"/>
      <c r="CG4315" s="1"/>
      <c r="CH4315" s="1"/>
      <c r="CI4315" s="1"/>
      <c r="CJ4315" s="1"/>
      <c r="CK4315" s="1"/>
      <c r="CL4315" s="1"/>
      <c r="CM4315" s="1"/>
      <c r="CN4315" s="1"/>
      <c r="CO4315" s="1"/>
      <c r="CP4315" s="1"/>
      <c r="CQ4315" s="1"/>
      <c r="CR4315" s="1"/>
      <c r="CS4315" s="1"/>
      <c r="CT4315" s="1"/>
      <c r="CU4315" s="1"/>
      <c r="CV4315" s="1"/>
      <c r="CW4315" s="1"/>
      <c r="CX4315" s="1"/>
      <c r="CY4315" s="1"/>
      <c r="CZ4315" s="1"/>
      <c r="DA4315" s="1"/>
      <c r="DB4315" s="1"/>
      <c r="DC4315" s="1"/>
      <c r="DD4315" s="1"/>
      <c r="DE4315" s="1"/>
      <c r="DF4315" s="1"/>
      <c r="DG4315" s="1"/>
      <c r="DH4315" s="1"/>
      <c r="DI4315" s="1"/>
      <c r="DJ4315" s="1"/>
      <c r="DK4315" s="1"/>
      <c r="DL4315" s="1"/>
      <c r="DM4315" s="1"/>
      <c r="DN4315" s="1"/>
      <c r="DO4315" s="1"/>
      <c r="DP4315" s="1"/>
      <c r="DQ4315" s="1"/>
      <c r="DR4315" s="1"/>
      <c r="DS4315" s="1"/>
      <c r="DT4315" s="1"/>
      <c r="DU4315" s="1"/>
      <c r="DV4315" s="1"/>
      <c r="DW4315" s="1"/>
      <c r="DX4315" s="1"/>
      <c r="DY4315" s="1"/>
      <c r="DZ4315" s="1"/>
      <c r="EA4315" s="1"/>
      <c r="EB4315" s="1"/>
      <c r="EC4315" s="1"/>
      <c r="ED4315" s="1"/>
      <c r="EE4315" s="1"/>
      <c r="EF4315" s="1"/>
      <c r="EG4315" s="1"/>
      <c r="EH4315" s="1"/>
      <c r="EI4315" s="1"/>
      <c r="EJ4315" s="1"/>
      <c r="EK4315" s="1"/>
      <c r="EL4315" s="1"/>
      <c r="EM4315" s="1"/>
      <c r="EN4315" s="1"/>
      <c r="EO4315" s="1"/>
      <c r="EP4315" s="1"/>
      <c r="EQ4315" s="1"/>
      <c r="ER4315" s="1"/>
      <c r="ES4315" s="1"/>
      <c r="ET4315" s="1"/>
      <c r="EU4315" s="1"/>
      <c r="EV4315" s="1"/>
      <c r="EW4315" s="1"/>
      <c r="EX4315" s="1"/>
      <c r="EY4315" s="1"/>
      <c r="EZ4315" s="1"/>
      <c r="FA4315" s="1"/>
      <c r="FB4315" s="1"/>
      <c r="FC4315" s="1"/>
      <c r="FD4315" s="1"/>
      <c r="FE4315" s="1"/>
      <c r="FF4315" s="1"/>
      <c r="FG4315" s="1"/>
      <c r="FH4315" s="1"/>
      <c r="FI4315" s="1"/>
      <c r="FJ4315" s="1"/>
      <c r="FK4315" s="1"/>
      <c r="FL4315" s="1"/>
      <c r="FM4315" s="1"/>
      <c r="FN4315" s="1"/>
      <c r="FO4315" s="1"/>
      <c r="FP4315" s="1"/>
      <c r="FQ4315" s="1"/>
      <c r="FR4315" s="1"/>
      <c r="FS4315" s="1"/>
      <c r="FT4315" s="1"/>
      <c r="FU4315" s="1"/>
      <c r="FV4315" s="1"/>
      <c r="FW4315" s="1"/>
      <c r="FX4315" s="1"/>
      <c r="FY4315" s="1"/>
      <c r="FZ4315" s="1"/>
      <c r="GA4315" s="1"/>
      <c r="GB4315" s="1"/>
      <c r="GC4315" s="1"/>
      <c r="GD4315" s="1"/>
      <c r="GE4315" s="1"/>
      <c r="GF4315" s="1"/>
      <c r="GG4315" s="1"/>
      <c r="GH4315" s="1"/>
      <c r="GI4315" s="1"/>
      <c r="GJ4315" s="1"/>
      <c r="GK4315"/>
      <c r="GL4315"/>
      <c r="GM4315"/>
      <c r="GN4315"/>
      <c r="GO4315"/>
      <c r="GP4315"/>
      <c r="GQ4315"/>
      <c r="GR4315"/>
      <c r="GS4315"/>
      <c r="GT4315"/>
      <c r="GU4315"/>
      <c r="GV4315"/>
      <c r="GW4315"/>
      <c r="GX4315"/>
      <c r="GY4315"/>
      <c r="GZ4315"/>
      <c r="HA4315"/>
      <c r="HB4315"/>
      <c r="HC4315"/>
      <c r="HD4315"/>
      <c r="HE4315"/>
    </row>
    <row r="4316" spans="4:213" s="25" customFormat="1" x14ac:dyDescent="0.25">
      <c r="D4316" s="19"/>
      <c r="E4316" s="19"/>
      <c r="F4316" s="20"/>
      <c r="G4316" s="20"/>
      <c r="H4316" s="20"/>
      <c r="I4316" s="20"/>
      <c r="J4316" s="21"/>
      <c r="K4316" s="21"/>
      <c r="L4316" s="20"/>
      <c r="M4316" s="20"/>
      <c r="N4316" s="22"/>
      <c r="O4316" s="22"/>
      <c r="P4316" s="22"/>
      <c r="Q4316" s="22"/>
      <c r="R4316" s="19"/>
      <c r="S4316" s="19"/>
      <c r="T4316" s="19"/>
      <c r="U4316" s="20"/>
      <c r="V4316" s="20"/>
      <c r="W4316" s="20"/>
      <c r="X4316" s="27"/>
      <c r="Y4316" s="253"/>
      <c r="Z4316" s="30"/>
      <c r="AA4316" s="30"/>
      <c r="AB4316" s="31"/>
      <c r="AC4316" s="31"/>
      <c r="AD4316" s="31"/>
      <c r="AE4316" s="31"/>
      <c r="AF4316" s="31"/>
      <c r="AG4316" s="241"/>
      <c r="AH4316" s="31"/>
      <c r="AI4316" s="31"/>
      <c r="AJ4316" s="31"/>
      <c r="AK4316" s="31"/>
      <c r="AL4316" s="120"/>
      <c r="AQ4316" s="26"/>
      <c r="AW4316" s="19"/>
      <c r="AX4316" s="19"/>
      <c r="AY4316" s="19"/>
      <c r="AZ4316" s="19"/>
      <c r="BA4316" s="19"/>
      <c r="BB4316" s="19"/>
      <c r="BC4316" s="1"/>
      <c r="BD4316"/>
      <c r="BE4316"/>
      <c r="BF4316" s="1"/>
      <c r="BG4316"/>
      <c r="BH4316"/>
      <c r="BI4316"/>
      <c r="BJ4316" s="1"/>
      <c r="BK4316" s="1"/>
      <c r="BL4316"/>
      <c r="BM4316" s="1"/>
      <c r="BN4316" s="1"/>
      <c r="BO4316" s="1"/>
      <c r="BP4316" s="1"/>
      <c r="BQ4316" s="1"/>
      <c r="BR4316" s="1"/>
      <c r="BS4316" s="1"/>
      <c r="BT4316" s="22"/>
      <c r="BU4316" s="1"/>
      <c r="BV4316" s="1"/>
      <c r="BW4316" s="1"/>
      <c r="BX4316" s="1"/>
      <c r="BY4316" s="1"/>
      <c r="BZ4316" s="1"/>
      <c r="CA4316" s="1"/>
      <c r="CB4316" s="1"/>
      <c r="CC4316" s="1"/>
      <c r="CD4316" s="1"/>
      <c r="CE4316" s="1"/>
      <c r="CF4316" s="1"/>
      <c r="CG4316" s="1"/>
      <c r="CH4316" s="1"/>
      <c r="CI4316" s="1"/>
      <c r="CJ4316" s="1"/>
      <c r="CK4316" s="1"/>
      <c r="CL4316" s="1"/>
      <c r="CM4316" s="1"/>
      <c r="CN4316" s="1"/>
      <c r="CO4316" s="1"/>
      <c r="CP4316" s="1"/>
      <c r="CQ4316" s="1"/>
      <c r="CR4316" s="1"/>
      <c r="CS4316" s="1"/>
      <c r="CT4316" s="1"/>
      <c r="CU4316" s="1"/>
      <c r="CV4316" s="1"/>
      <c r="CW4316" s="1"/>
      <c r="CX4316" s="1"/>
      <c r="CY4316" s="1"/>
      <c r="CZ4316" s="1"/>
      <c r="DA4316" s="1"/>
      <c r="DB4316" s="1"/>
      <c r="DC4316" s="1"/>
      <c r="DD4316" s="1"/>
      <c r="DE4316" s="1"/>
      <c r="DF4316" s="1"/>
      <c r="DG4316" s="1"/>
      <c r="DH4316" s="1"/>
      <c r="DI4316" s="1"/>
      <c r="DJ4316" s="1"/>
      <c r="DK4316" s="1"/>
      <c r="DL4316" s="1"/>
      <c r="DM4316" s="1"/>
      <c r="DN4316" s="1"/>
      <c r="DO4316" s="1"/>
      <c r="DP4316" s="1"/>
      <c r="DQ4316" s="1"/>
      <c r="DR4316" s="1"/>
      <c r="DS4316" s="1"/>
      <c r="DT4316" s="1"/>
      <c r="DU4316" s="1"/>
      <c r="DV4316" s="1"/>
      <c r="DW4316" s="1"/>
      <c r="DX4316" s="1"/>
      <c r="DY4316" s="1"/>
      <c r="DZ4316" s="1"/>
      <c r="EA4316" s="1"/>
      <c r="EB4316" s="1"/>
      <c r="EC4316" s="1"/>
      <c r="ED4316" s="1"/>
      <c r="EE4316" s="1"/>
      <c r="EF4316" s="1"/>
      <c r="EG4316" s="1"/>
      <c r="EH4316" s="1"/>
      <c r="EI4316" s="1"/>
      <c r="EJ4316" s="1"/>
      <c r="EK4316" s="1"/>
      <c r="EL4316" s="1"/>
      <c r="EM4316" s="1"/>
      <c r="EN4316" s="1"/>
      <c r="EO4316" s="1"/>
      <c r="EP4316" s="1"/>
      <c r="EQ4316" s="1"/>
      <c r="ER4316" s="1"/>
      <c r="ES4316" s="1"/>
      <c r="ET4316" s="1"/>
      <c r="EU4316" s="1"/>
      <c r="EV4316" s="1"/>
      <c r="EW4316" s="1"/>
      <c r="EX4316" s="1"/>
      <c r="EY4316" s="1"/>
      <c r="EZ4316" s="1"/>
      <c r="FA4316" s="1"/>
      <c r="FB4316" s="1"/>
      <c r="FC4316" s="1"/>
      <c r="FD4316" s="1"/>
      <c r="FE4316" s="1"/>
      <c r="FF4316" s="1"/>
      <c r="FG4316" s="1"/>
      <c r="FH4316" s="1"/>
      <c r="FI4316" s="1"/>
      <c r="FJ4316" s="1"/>
      <c r="FK4316" s="1"/>
      <c r="FL4316" s="1"/>
      <c r="FM4316" s="1"/>
      <c r="FN4316" s="1"/>
      <c r="FO4316" s="1"/>
      <c r="FP4316" s="1"/>
      <c r="FQ4316" s="1"/>
      <c r="FR4316" s="1"/>
      <c r="FS4316" s="1"/>
      <c r="FT4316" s="1"/>
      <c r="FU4316" s="1"/>
      <c r="FV4316" s="1"/>
      <c r="FW4316" s="1"/>
      <c r="FX4316" s="1"/>
      <c r="FY4316" s="1"/>
      <c r="FZ4316" s="1"/>
      <c r="GA4316" s="1"/>
      <c r="GB4316" s="1"/>
      <c r="GC4316" s="1"/>
      <c r="GD4316" s="1"/>
      <c r="GE4316" s="1"/>
      <c r="GF4316" s="1"/>
      <c r="GG4316" s="1"/>
      <c r="GH4316" s="1"/>
      <c r="GI4316" s="1"/>
      <c r="GJ4316" s="1"/>
      <c r="GK4316"/>
      <c r="GL4316"/>
      <c r="GM4316"/>
      <c r="GN4316"/>
      <c r="GO4316"/>
      <c r="GP4316"/>
      <c r="GQ4316"/>
      <c r="GR4316"/>
      <c r="GS4316"/>
      <c r="GT4316"/>
      <c r="GU4316"/>
      <c r="GV4316"/>
      <c r="GW4316"/>
      <c r="GX4316"/>
      <c r="GY4316"/>
      <c r="GZ4316"/>
      <c r="HA4316"/>
      <c r="HB4316"/>
      <c r="HC4316"/>
      <c r="HD4316"/>
      <c r="HE4316"/>
    </row>
    <row r="4317" spans="4:213" s="25" customFormat="1" x14ac:dyDescent="0.25">
      <c r="D4317" s="19"/>
      <c r="E4317" s="19"/>
      <c r="F4317" s="20"/>
      <c r="G4317" s="20"/>
      <c r="H4317" s="20"/>
      <c r="I4317" s="20"/>
      <c r="J4317" s="21"/>
      <c r="K4317" s="21"/>
      <c r="L4317" s="20"/>
      <c r="M4317" s="20"/>
      <c r="N4317" s="22"/>
      <c r="O4317" s="22"/>
      <c r="P4317" s="22"/>
      <c r="Q4317" s="22"/>
      <c r="R4317" s="19"/>
      <c r="S4317" s="19"/>
      <c r="T4317" s="19"/>
      <c r="U4317" s="20"/>
      <c r="V4317" s="20"/>
      <c r="W4317" s="20"/>
      <c r="X4317" s="27"/>
      <c r="Y4317" s="253"/>
      <c r="Z4317" s="30"/>
      <c r="AA4317" s="30"/>
      <c r="AB4317" s="31"/>
      <c r="AC4317" s="31"/>
      <c r="AD4317" s="31"/>
      <c r="AE4317" s="31"/>
      <c r="AF4317" s="31"/>
      <c r="AG4317" s="241"/>
      <c r="AH4317" s="31"/>
      <c r="AI4317" s="31"/>
      <c r="AJ4317" s="31"/>
      <c r="AK4317" s="31"/>
      <c r="AL4317" s="120"/>
      <c r="AQ4317" s="26"/>
      <c r="AW4317" s="19"/>
      <c r="AX4317" s="19"/>
      <c r="AY4317" s="19"/>
      <c r="AZ4317" s="19"/>
      <c r="BA4317" s="19"/>
      <c r="BB4317" s="19"/>
      <c r="BC4317" s="1"/>
      <c r="BD4317"/>
      <c r="BE4317"/>
      <c r="BF4317" s="1"/>
      <c r="BG4317"/>
      <c r="BH4317"/>
      <c r="BI4317"/>
      <c r="BJ4317" s="1"/>
      <c r="BK4317" s="1"/>
      <c r="BL4317"/>
      <c r="BM4317" s="1"/>
      <c r="BN4317" s="1"/>
      <c r="BO4317" s="1"/>
      <c r="BP4317" s="1"/>
      <c r="BQ4317" s="1"/>
      <c r="BR4317" s="1"/>
      <c r="BS4317" s="1"/>
      <c r="BT4317" s="22"/>
      <c r="BU4317" s="1"/>
      <c r="BV4317" s="1"/>
      <c r="BW4317" s="1"/>
      <c r="BX4317" s="1"/>
      <c r="BY4317" s="1"/>
      <c r="BZ4317" s="1"/>
      <c r="CA4317" s="1"/>
      <c r="CB4317" s="1"/>
      <c r="CC4317" s="1"/>
      <c r="CD4317" s="1"/>
      <c r="CE4317" s="1"/>
      <c r="CF4317" s="1"/>
      <c r="CG4317" s="1"/>
      <c r="CH4317" s="1"/>
      <c r="CI4317" s="1"/>
      <c r="CJ4317" s="1"/>
      <c r="CK4317" s="1"/>
      <c r="CL4317" s="1"/>
      <c r="CM4317" s="1"/>
      <c r="CN4317" s="1"/>
      <c r="CO4317" s="1"/>
      <c r="CP4317" s="1"/>
      <c r="CQ4317" s="1"/>
      <c r="CR4317" s="1"/>
      <c r="CS4317" s="1"/>
      <c r="CT4317" s="1"/>
      <c r="CU4317" s="1"/>
      <c r="CV4317" s="1"/>
      <c r="CW4317" s="1"/>
      <c r="CX4317" s="1"/>
      <c r="CY4317" s="1"/>
      <c r="CZ4317" s="1"/>
      <c r="DA4317" s="1"/>
      <c r="DB4317" s="1"/>
      <c r="DC4317" s="1"/>
      <c r="DD4317" s="1"/>
      <c r="DE4317" s="1"/>
      <c r="DF4317" s="1"/>
      <c r="DG4317" s="1"/>
      <c r="DH4317" s="1"/>
      <c r="DI4317" s="1"/>
      <c r="DJ4317" s="1"/>
      <c r="DK4317" s="1"/>
      <c r="DL4317" s="1"/>
      <c r="DM4317" s="1"/>
      <c r="DN4317" s="1"/>
      <c r="DO4317" s="1"/>
      <c r="DP4317" s="1"/>
      <c r="DQ4317" s="1"/>
      <c r="DR4317" s="1"/>
      <c r="DS4317" s="1"/>
      <c r="DT4317" s="1"/>
      <c r="DU4317" s="1"/>
      <c r="DV4317" s="1"/>
      <c r="DW4317" s="1"/>
      <c r="DX4317" s="1"/>
      <c r="DY4317" s="1"/>
      <c r="DZ4317" s="1"/>
      <c r="EA4317" s="1"/>
      <c r="EB4317" s="1"/>
      <c r="EC4317" s="1"/>
      <c r="ED4317" s="1"/>
      <c r="EE4317" s="1"/>
      <c r="EF4317" s="1"/>
      <c r="EG4317" s="1"/>
      <c r="EH4317" s="1"/>
      <c r="EI4317" s="1"/>
      <c r="EJ4317" s="1"/>
      <c r="EK4317" s="1"/>
      <c r="EL4317" s="1"/>
      <c r="EM4317" s="1"/>
      <c r="EN4317" s="1"/>
      <c r="EO4317" s="1"/>
      <c r="EP4317" s="1"/>
      <c r="EQ4317" s="1"/>
      <c r="ER4317" s="1"/>
      <c r="ES4317" s="1"/>
      <c r="ET4317" s="1"/>
      <c r="EU4317" s="1"/>
      <c r="EV4317" s="1"/>
      <c r="EW4317" s="1"/>
      <c r="EX4317" s="1"/>
      <c r="EY4317" s="1"/>
      <c r="EZ4317" s="1"/>
      <c r="FA4317" s="1"/>
      <c r="FB4317" s="1"/>
      <c r="FC4317" s="1"/>
      <c r="FD4317" s="1"/>
      <c r="FE4317" s="1"/>
      <c r="FF4317" s="1"/>
      <c r="FG4317" s="1"/>
      <c r="FH4317" s="1"/>
      <c r="FI4317" s="1"/>
      <c r="FJ4317" s="1"/>
      <c r="FK4317" s="1"/>
      <c r="FL4317" s="1"/>
      <c r="FM4317" s="1"/>
      <c r="FN4317" s="1"/>
      <c r="FO4317" s="1"/>
      <c r="FP4317" s="1"/>
      <c r="FQ4317" s="1"/>
      <c r="FR4317" s="1"/>
      <c r="FS4317" s="1"/>
      <c r="FT4317" s="1"/>
      <c r="FU4317" s="1"/>
      <c r="FV4317" s="1"/>
      <c r="FW4317" s="1"/>
      <c r="FX4317" s="1"/>
      <c r="FY4317" s="1"/>
      <c r="FZ4317" s="1"/>
      <c r="GA4317" s="1"/>
      <c r="GB4317" s="1"/>
      <c r="GC4317" s="1"/>
      <c r="GD4317" s="1"/>
      <c r="GE4317" s="1"/>
      <c r="GF4317" s="1"/>
      <c r="GG4317" s="1"/>
      <c r="GH4317" s="1"/>
      <c r="GI4317" s="1"/>
      <c r="GJ4317" s="1"/>
      <c r="GK4317"/>
      <c r="GL4317"/>
      <c r="GM4317"/>
      <c r="GN4317"/>
      <c r="GO4317"/>
      <c r="GP4317"/>
      <c r="GQ4317"/>
      <c r="GR4317"/>
      <c r="GS4317"/>
      <c r="GT4317"/>
      <c r="GU4317"/>
      <c r="GV4317"/>
      <c r="GW4317"/>
      <c r="GX4317"/>
      <c r="GY4317"/>
      <c r="GZ4317"/>
      <c r="HA4317"/>
      <c r="HB4317"/>
      <c r="HC4317"/>
      <c r="HD4317"/>
      <c r="HE4317"/>
    </row>
    <row r="4318" spans="4:213" s="25" customFormat="1" x14ac:dyDescent="0.25">
      <c r="D4318" s="19"/>
      <c r="E4318" s="19"/>
      <c r="F4318" s="20"/>
      <c r="G4318" s="20"/>
      <c r="H4318" s="20"/>
      <c r="I4318" s="20"/>
      <c r="J4318" s="21"/>
      <c r="K4318" s="21"/>
      <c r="L4318" s="20"/>
      <c r="M4318" s="20"/>
      <c r="N4318" s="22"/>
      <c r="O4318" s="22"/>
      <c r="P4318" s="22"/>
      <c r="Q4318" s="22"/>
      <c r="R4318" s="19"/>
      <c r="S4318" s="19"/>
      <c r="T4318" s="19"/>
      <c r="U4318" s="20"/>
      <c r="V4318" s="20"/>
      <c r="W4318" s="20"/>
      <c r="X4318" s="27"/>
      <c r="Y4318" s="253"/>
      <c r="Z4318" s="30"/>
      <c r="AA4318" s="30"/>
      <c r="AB4318" s="31"/>
      <c r="AC4318" s="31"/>
      <c r="AD4318" s="31"/>
      <c r="AE4318" s="31"/>
      <c r="AF4318" s="31"/>
      <c r="AG4318" s="241"/>
      <c r="AH4318" s="31"/>
      <c r="AI4318" s="31"/>
      <c r="AJ4318" s="31"/>
      <c r="AK4318" s="31"/>
      <c r="AL4318" s="120"/>
      <c r="AQ4318" s="26"/>
      <c r="AW4318" s="19"/>
      <c r="AX4318" s="19"/>
      <c r="AY4318" s="19"/>
      <c r="AZ4318" s="19"/>
      <c r="BA4318" s="19"/>
      <c r="BB4318" s="19"/>
      <c r="BC4318" s="1"/>
      <c r="BD4318"/>
      <c r="BE4318"/>
      <c r="BF4318" s="1"/>
      <c r="BG4318"/>
      <c r="BH4318"/>
      <c r="BI4318"/>
      <c r="BJ4318" s="1"/>
      <c r="BK4318" s="1"/>
      <c r="BL4318"/>
      <c r="BM4318" s="1"/>
      <c r="BN4318" s="1"/>
      <c r="BO4318" s="1"/>
      <c r="BP4318" s="1"/>
      <c r="BQ4318" s="1"/>
      <c r="BR4318" s="1"/>
      <c r="BS4318" s="1"/>
      <c r="BT4318" s="22"/>
      <c r="BU4318" s="1"/>
      <c r="BV4318" s="1"/>
      <c r="BW4318" s="1"/>
      <c r="BX4318" s="1"/>
      <c r="BY4318" s="1"/>
      <c r="BZ4318" s="1"/>
      <c r="CA4318" s="1"/>
      <c r="CB4318" s="1"/>
      <c r="CC4318" s="1"/>
      <c r="CD4318" s="1"/>
      <c r="CE4318" s="1"/>
      <c r="CF4318" s="1"/>
      <c r="CG4318" s="1"/>
      <c r="CH4318" s="1"/>
      <c r="CI4318" s="1"/>
      <c r="CJ4318" s="1"/>
      <c r="CK4318" s="1"/>
      <c r="CL4318" s="1"/>
      <c r="CM4318" s="1"/>
      <c r="CN4318" s="1"/>
      <c r="CO4318" s="1"/>
      <c r="CP4318" s="1"/>
      <c r="CQ4318" s="1"/>
      <c r="CR4318" s="1"/>
      <c r="CS4318" s="1"/>
      <c r="CT4318" s="1"/>
      <c r="CU4318" s="1"/>
      <c r="CV4318" s="1"/>
      <c r="CW4318" s="1"/>
      <c r="CX4318" s="1"/>
      <c r="CY4318" s="1"/>
      <c r="CZ4318" s="1"/>
      <c r="DA4318" s="1"/>
      <c r="DB4318" s="1"/>
      <c r="DC4318" s="1"/>
      <c r="DD4318" s="1"/>
      <c r="DE4318" s="1"/>
      <c r="DF4318" s="1"/>
      <c r="DG4318" s="1"/>
      <c r="DH4318" s="1"/>
      <c r="DI4318" s="1"/>
      <c r="DJ4318" s="1"/>
      <c r="DK4318" s="1"/>
      <c r="DL4318" s="1"/>
      <c r="DM4318" s="1"/>
      <c r="DN4318" s="1"/>
      <c r="DO4318" s="1"/>
      <c r="DP4318" s="1"/>
      <c r="DQ4318" s="1"/>
      <c r="DR4318" s="1"/>
      <c r="DS4318" s="1"/>
      <c r="DT4318" s="1"/>
      <c r="DU4318" s="1"/>
      <c r="DV4318" s="1"/>
      <c r="DW4318" s="1"/>
      <c r="DX4318" s="1"/>
      <c r="DY4318" s="1"/>
      <c r="DZ4318" s="1"/>
      <c r="EA4318" s="1"/>
      <c r="EB4318" s="1"/>
      <c r="EC4318" s="1"/>
      <c r="ED4318" s="1"/>
      <c r="EE4318" s="1"/>
      <c r="EF4318" s="1"/>
      <c r="EG4318" s="1"/>
      <c r="EH4318" s="1"/>
      <c r="EI4318" s="1"/>
      <c r="EJ4318" s="1"/>
      <c r="EK4318" s="1"/>
      <c r="EL4318" s="1"/>
      <c r="EM4318" s="1"/>
      <c r="EN4318" s="1"/>
      <c r="EO4318" s="1"/>
      <c r="EP4318" s="1"/>
      <c r="EQ4318" s="1"/>
      <c r="ER4318" s="1"/>
      <c r="ES4318" s="1"/>
      <c r="ET4318" s="1"/>
      <c r="EU4318" s="1"/>
      <c r="EV4318" s="1"/>
      <c r="EW4318" s="1"/>
      <c r="EX4318" s="1"/>
      <c r="EY4318" s="1"/>
      <c r="EZ4318" s="1"/>
      <c r="FA4318" s="1"/>
      <c r="FB4318" s="1"/>
      <c r="FC4318" s="1"/>
      <c r="FD4318" s="1"/>
      <c r="FE4318" s="1"/>
      <c r="FF4318" s="1"/>
      <c r="FG4318" s="1"/>
      <c r="FH4318" s="1"/>
      <c r="FI4318" s="1"/>
      <c r="FJ4318" s="1"/>
      <c r="FK4318" s="1"/>
      <c r="FL4318" s="1"/>
      <c r="FM4318" s="1"/>
      <c r="FN4318" s="1"/>
      <c r="FO4318" s="1"/>
      <c r="FP4318" s="1"/>
      <c r="FQ4318" s="1"/>
      <c r="FR4318" s="1"/>
      <c r="FS4318" s="1"/>
      <c r="FT4318" s="1"/>
      <c r="FU4318" s="1"/>
      <c r="FV4318" s="1"/>
      <c r="FW4318" s="1"/>
      <c r="FX4318" s="1"/>
      <c r="FY4318" s="1"/>
      <c r="FZ4318" s="1"/>
      <c r="GA4318" s="1"/>
      <c r="GB4318" s="1"/>
      <c r="GC4318" s="1"/>
      <c r="GD4318" s="1"/>
      <c r="GE4318" s="1"/>
      <c r="GF4318" s="1"/>
      <c r="GG4318" s="1"/>
      <c r="GH4318" s="1"/>
      <c r="GI4318" s="1"/>
      <c r="GJ4318" s="1"/>
      <c r="GK4318"/>
      <c r="GL4318"/>
      <c r="GM4318"/>
      <c r="GN4318"/>
      <c r="GO4318"/>
      <c r="GP4318"/>
      <c r="GQ4318"/>
      <c r="GR4318"/>
      <c r="GS4318"/>
      <c r="GT4318"/>
      <c r="GU4318"/>
      <c r="GV4318"/>
      <c r="GW4318"/>
      <c r="GX4318"/>
      <c r="GY4318"/>
      <c r="GZ4318"/>
      <c r="HA4318"/>
      <c r="HB4318"/>
      <c r="HC4318"/>
      <c r="HD4318"/>
      <c r="HE4318"/>
    </row>
    <row r="4319" spans="4:213" s="25" customFormat="1" x14ac:dyDescent="0.25">
      <c r="D4319" s="19"/>
      <c r="E4319" s="19"/>
      <c r="F4319" s="20"/>
      <c r="G4319" s="20"/>
      <c r="H4319" s="20"/>
      <c r="I4319" s="20"/>
      <c r="J4319" s="21"/>
      <c r="K4319" s="21"/>
      <c r="L4319" s="20"/>
      <c r="M4319" s="20"/>
      <c r="N4319" s="22"/>
      <c r="O4319" s="22"/>
      <c r="P4319" s="22"/>
      <c r="Q4319" s="22"/>
      <c r="R4319" s="19"/>
      <c r="S4319" s="19"/>
      <c r="T4319" s="19"/>
      <c r="U4319" s="20"/>
      <c r="V4319" s="20"/>
      <c r="W4319" s="20"/>
      <c r="X4319" s="27"/>
      <c r="Y4319" s="253"/>
      <c r="Z4319" s="30"/>
      <c r="AA4319" s="30"/>
      <c r="AB4319" s="31"/>
      <c r="AC4319" s="31"/>
      <c r="AD4319" s="31"/>
      <c r="AE4319" s="31"/>
      <c r="AF4319" s="31"/>
      <c r="AG4319" s="241"/>
      <c r="AH4319" s="31"/>
      <c r="AI4319" s="31"/>
      <c r="AJ4319" s="31"/>
      <c r="AK4319" s="31"/>
      <c r="AL4319" s="120"/>
      <c r="AQ4319" s="26"/>
      <c r="AW4319" s="19"/>
      <c r="AX4319" s="19"/>
      <c r="AY4319" s="19"/>
      <c r="AZ4319" s="19"/>
      <c r="BA4319" s="19"/>
      <c r="BB4319" s="19"/>
      <c r="BC4319" s="1"/>
      <c r="BD4319"/>
      <c r="BE4319"/>
      <c r="BF4319" s="1"/>
      <c r="BG4319"/>
      <c r="BH4319"/>
      <c r="BI4319"/>
      <c r="BJ4319" s="1"/>
      <c r="BK4319" s="1"/>
      <c r="BL4319"/>
      <c r="BM4319" s="1"/>
      <c r="BN4319" s="1"/>
      <c r="BO4319" s="1"/>
      <c r="BP4319" s="1"/>
      <c r="BQ4319" s="1"/>
      <c r="BR4319" s="1"/>
      <c r="BS4319" s="1"/>
      <c r="BT4319" s="22"/>
      <c r="BU4319" s="1"/>
      <c r="BV4319" s="1"/>
      <c r="BW4319" s="1"/>
      <c r="BX4319" s="1"/>
      <c r="BY4319" s="1"/>
      <c r="BZ4319" s="1"/>
      <c r="CA4319" s="1"/>
      <c r="CB4319" s="1"/>
      <c r="CC4319" s="1"/>
      <c r="CD4319" s="1"/>
      <c r="CE4319" s="1"/>
      <c r="CF4319" s="1"/>
      <c r="CG4319" s="1"/>
      <c r="CH4319" s="1"/>
      <c r="CI4319" s="1"/>
      <c r="CJ4319" s="1"/>
      <c r="CK4319" s="1"/>
      <c r="CL4319" s="1"/>
      <c r="CM4319" s="1"/>
      <c r="CN4319" s="1"/>
      <c r="CO4319" s="1"/>
      <c r="CP4319" s="1"/>
      <c r="CQ4319" s="1"/>
      <c r="CR4319" s="1"/>
      <c r="CS4319" s="1"/>
      <c r="CT4319" s="1"/>
      <c r="CU4319" s="1"/>
      <c r="CV4319" s="1"/>
      <c r="CW4319" s="1"/>
      <c r="CX4319" s="1"/>
      <c r="CY4319" s="1"/>
      <c r="CZ4319" s="1"/>
      <c r="DA4319" s="1"/>
      <c r="DB4319" s="1"/>
      <c r="DC4319" s="1"/>
      <c r="DD4319" s="1"/>
      <c r="DE4319" s="1"/>
      <c r="DF4319" s="1"/>
      <c r="DG4319" s="1"/>
      <c r="DH4319" s="1"/>
      <c r="DI4319" s="1"/>
      <c r="DJ4319" s="1"/>
      <c r="DK4319" s="1"/>
      <c r="DL4319" s="1"/>
      <c r="DM4319" s="1"/>
      <c r="DN4319" s="1"/>
      <c r="DO4319" s="1"/>
      <c r="DP4319" s="1"/>
      <c r="DQ4319" s="1"/>
      <c r="DR4319" s="1"/>
      <c r="DS4319" s="1"/>
      <c r="DT4319" s="1"/>
      <c r="DU4319" s="1"/>
      <c r="DV4319" s="1"/>
      <c r="DW4319" s="1"/>
      <c r="DX4319" s="1"/>
      <c r="DY4319" s="1"/>
      <c r="DZ4319" s="1"/>
      <c r="EA4319" s="1"/>
      <c r="EB4319" s="1"/>
      <c r="EC4319" s="1"/>
      <c r="ED4319" s="1"/>
      <c r="EE4319" s="1"/>
      <c r="EF4319" s="1"/>
      <c r="EG4319" s="1"/>
      <c r="EH4319" s="1"/>
      <c r="EI4319" s="1"/>
      <c r="EJ4319" s="1"/>
      <c r="EK4319" s="1"/>
      <c r="EL4319" s="1"/>
      <c r="EM4319" s="1"/>
      <c r="EN4319" s="1"/>
      <c r="EO4319" s="1"/>
      <c r="EP4319" s="1"/>
      <c r="EQ4319" s="1"/>
      <c r="ER4319" s="1"/>
      <c r="ES4319" s="1"/>
      <c r="ET4319" s="1"/>
      <c r="EU4319" s="1"/>
      <c r="EV4319" s="1"/>
      <c r="EW4319" s="1"/>
      <c r="EX4319" s="1"/>
      <c r="EY4319" s="1"/>
      <c r="EZ4319" s="1"/>
      <c r="FA4319" s="1"/>
      <c r="FB4319" s="1"/>
      <c r="FC4319" s="1"/>
      <c r="FD4319" s="1"/>
      <c r="FE4319" s="1"/>
      <c r="FF4319" s="1"/>
      <c r="FG4319" s="1"/>
      <c r="FH4319" s="1"/>
      <c r="FI4319" s="1"/>
      <c r="FJ4319" s="1"/>
      <c r="FK4319" s="1"/>
      <c r="FL4319" s="1"/>
      <c r="FM4319" s="1"/>
      <c r="FN4319" s="1"/>
      <c r="FO4319" s="1"/>
      <c r="FP4319" s="1"/>
      <c r="FQ4319" s="1"/>
      <c r="FR4319" s="1"/>
      <c r="FS4319" s="1"/>
      <c r="FT4319" s="1"/>
      <c r="FU4319" s="1"/>
      <c r="FV4319" s="1"/>
      <c r="FW4319" s="1"/>
      <c r="FX4319" s="1"/>
      <c r="FY4319" s="1"/>
      <c r="FZ4319" s="1"/>
      <c r="GA4319" s="1"/>
      <c r="GB4319" s="1"/>
      <c r="GC4319" s="1"/>
      <c r="GD4319" s="1"/>
      <c r="GE4319" s="1"/>
      <c r="GF4319" s="1"/>
      <c r="GG4319" s="1"/>
      <c r="GH4319" s="1"/>
      <c r="GI4319" s="1"/>
      <c r="GJ4319" s="1"/>
      <c r="GK4319"/>
      <c r="GL4319"/>
      <c r="GM4319"/>
      <c r="GN4319"/>
      <c r="GO4319"/>
      <c r="GP4319"/>
      <c r="GQ4319"/>
      <c r="GR4319"/>
      <c r="GS4319"/>
      <c r="GT4319"/>
      <c r="GU4319"/>
      <c r="GV4319"/>
      <c r="GW4319"/>
      <c r="GX4319"/>
      <c r="GY4319"/>
      <c r="GZ4319"/>
      <c r="HA4319"/>
      <c r="HB4319"/>
      <c r="HC4319"/>
      <c r="HD4319"/>
      <c r="HE4319"/>
    </row>
    <row r="4320" spans="4:213" s="25" customFormat="1" x14ac:dyDescent="0.25">
      <c r="D4320" s="19"/>
      <c r="E4320" s="19"/>
      <c r="F4320" s="20"/>
      <c r="G4320" s="20"/>
      <c r="H4320" s="20"/>
      <c r="I4320" s="20"/>
      <c r="J4320" s="21"/>
      <c r="K4320" s="21"/>
      <c r="L4320" s="20"/>
      <c r="M4320" s="20"/>
      <c r="N4320" s="22"/>
      <c r="O4320" s="22"/>
      <c r="P4320" s="22"/>
      <c r="Q4320" s="22"/>
      <c r="R4320" s="19"/>
      <c r="S4320" s="19"/>
      <c r="T4320" s="19"/>
      <c r="U4320" s="20"/>
      <c r="V4320" s="20"/>
      <c r="W4320" s="20"/>
      <c r="X4320" s="27"/>
      <c r="Y4320" s="253"/>
      <c r="Z4320" s="30"/>
      <c r="AA4320" s="30"/>
      <c r="AB4320" s="31"/>
      <c r="AC4320" s="31"/>
      <c r="AD4320" s="31"/>
      <c r="AE4320" s="31"/>
      <c r="AF4320" s="31"/>
      <c r="AG4320" s="241"/>
      <c r="AH4320" s="31"/>
      <c r="AI4320" s="31"/>
      <c r="AJ4320" s="31"/>
      <c r="AK4320" s="31"/>
      <c r="AL4320" s="120"/>
      <c r="AQ4320" s="26"/>
      <c r="AW4320" s="19"/>
      <c r="AX4320" s="19"/>
      <c r="AY4320" s="19"/>
      <c r="AZ4320" s="19"/>
      <c r="BA4320" s="19"/>
      <c r="BB4320" s="19"/>
      <c r="BC4320" s="1"/>
      <c r="BD4320"/>
      <c r="BE4320"/>
      <c r="BF4320" s="1"/>
      <c r="BG4320"/>
      <c r="BH4320"/>
      <c r="BI4320"/>
      <c r="BJ4320" s="1"/>
      <c r="BK4320" s="1"/>
      <c r="BL4320"/>
      <c r="BM4320" s="1"/>
      <c r="BN4320" s="1"/>
      <c r="BO4320" s="1"/>
      <c r="BP4320" s="1"/>
      <c r="BQ4320" s="1"/>
      <c r="BR4320" s="1"/>
      <c r="BS4320" s="1"/>
      <c r="BT4320" s="22"/>
      <c r="BU4320" s="1"/>
      <c r="BV4320" s="1"/>
      <c r="BW4320" s="1"/>
      <c r="BX4320" s="1"/>
      <c r="BY4320" s="1"/>
      <c r="BZ4320" s="1"/>
      <c r="CA4320" s="1"/>
      <c r="CB4320" s="1"/>
      <c r="CC4320" s="1"/>
      <c r="CD4320" s="1"/>
      <c r="CE4320" s="1"/>
      <c r="CF4320" s="1"/>
      <c r="CG4320" s="1"/>
      <c r="CH4320" s="1"/>
      <c r="CI4320" s="1"/>
      <c r="CJ4320" s="1"/>
      <c r="CK4320" s="1"/>
      <c r="CL4320" s="1"/>
      <c r="CM4320" s="1"/>
      <c r="CN4320" s="1"/>
      <c r="CO4320" s="1"/>
      <c r="CP4320" s="1"/>
      <c r="CQ4320" s="1"/>
      <c r="CR4320" s="1"/>
      <c r="CS4320" s="1"/>
      <c r="CT4320" s="1"/>
      <c r="CU4320" s="1"/>
      <c r="CV4320" s="1"/>
      <c r="CW4320" s="1"/>
      <c r="CX4320" s="1"/>
      <c r="CY4320" s="1"/>
      <c r="CZ4320" s="1"/>
      <c r="DA4320" s="1"/>
      <c r="DB4320" s="1"/>
      <c r="DC4320" s="1"/>
      <c r="DD4320" s="1"/>
      <c r="DE4320" s="1"/>
      <c r="DF4320" s="1"/>
      <c r="DG4320" s="1"/>
      <c r="DH4320" s="1"/>
      <c r="DI4320" s="1"/>
      <c r="DJ4320" s="1"/>
      <c r="DK4320" s="1"/>
      <c r="DL4320" s="1"/>
      <c r="DM4320" s="1"/>
      <c r="DN4320" s="1"/>
      <c r="DO4320" s="1"/>
      <c r="DP4320" s="1"/>
      <c r="DQ4320" s="1"/>
      <c r="DR4320" s="1"/>
      <c r="DS4320" s="1"/>
      <c r="DT4320" s="1"/>
      <c r="DU4320" s="1"/>
      <c r="DV4320" s="1"/>
      <c r="DW4320" s="1"/>
      <c r="DX4320" s="1"/>
      <c r="DY4320" s="1"/>
      <c r="DZ4320" s="1"/>
      <c r="EA4320" s="1"/>
      <c r="EB4320" s="1"/>
      <c r="EC4320" s="1"/>
      <c r="ED4320" s="1"/>
      <c r="EE4320" s="1"/>
      <c r="EF4320" s="1"/>
      <c r="EG4320" s="1"/>
      <c r="EH4320" s="1"/>
      <c r="EI4320" s="1"/>
      <c r="EJ4320" s="1"/>
      <c r="EK4320" s="1"/>
      <c r="EL4320" s="1"/>
      <c r="EM4320" s="1"/>
      <c r="EN4320" s="1"/>
      <c r="EO4320" s="1"/>
      <c r="EP4320" s="1"/>
      <c r="EQ4320" s="1"/>
      <c r="ER4320" s="1"/>
      <c r="ES4320" s="1"/>
      <c r="ET4320" s="1"/>
      <c r="EU4320" s="1"/>
      <c r="EV4320" s="1"/>
      <c r="EW4320" s="1"/>
      <c r="EX4320" s="1"/>
      <c r="EY4320" s="1"/>
      <c r="EZ4320" s="1"/>
      <c r="FA4320" s="1"/>
      <c r="FB4320" s="1"/>
      <c r="FC4320" s="1"/>
      <c r="FD4320" s="1"/>
      <c r="FE4320" s="1"/>
      <c r="FF4320" s="1"/>
      <c r="FG4320" s="1"/>
      <c r="FH4320" s="1"/>
      <c r="FI4320" s="1"/>
      <c r="FJ4320" s="1"/>
      <c r="FK4320" s="1"/>
      <c r="FL4320" s="1"/>
      <c r="FM4320" s="1"/>
      <c r="FN4320" s="1"/>
      <c r="FO4320" s="1"/>
      <c r="FP4320" s="1"/>
      <c r="FQ4320" s="1"/>
      <c r="FR4320" s="1"/>
      <c r="FS4320" s="1"/>
      <c r="FT4320" s="1"/>
      <c r="FU4320" s="1"/>
      <c r="FV4320" s="1"/>
      <c r="FW4320" s="1"/>
      <c r="FX4320" s="1"/>
      <c r="FY4320" s="1"/>
      <c r="FZ4320" s="1"/>
      <c r="GA4320" s="1"/>
      <c r="GB4320" s="1"/>
      <c r="GC4320" s="1"/>
      <c r="GD4320" s="1"/>
      <c r="GE4320" s="1"/>
      <c r="GF4320" s="1"/>
      <c r="GG4320" s="1"/>
      <c r="GH4320" s="1"/>
      <c r="GI4320" s="1"/>
      <c r="GJ4320" s="1"/>
      <c r="GK4320"/>
      <c r="GL4320"/>
      <c r="GM4320"/>
      <c r="GN4320"/>
      <c r="GO4320"/>
      <c r="GP4320"/>
      <c r="GQ4320"/>
      <c r="GR4320"/>
      <c r="GS4320"/>
      <c r="GT4320"/>
      <c r="GU4320"/>
      <c r="GV4320"/>
      <c r="GW4320"/>
      <c r="GX4320"/>
      <c r="GY4320"/>
      <c r="GZ4320"/>
      <c r="HA4320"/>
      <c r="HB4320"/>
      <c r="HC4320"/>
      <c r="HD4320"/>
      <c r="HE4320"/>
    </row>
    <row r="4321" spans="4:213" s="25" customFormat="1" x14ac:dyDescent="0.25">
      <c r="D4321" s="19"/>
      <c r="E4321" s="19"/>
      <c r="F4321" s="20"/>
      <c r="G4321" s="20"/>
      <c r="H4321" s="20"/>
      <c r="I4321" s="20"/>
      <c r="J4321" s="21"/>
      <c r="K4321" s="21"/>
      <c r="L4321" s="20"/>
      <c r="M4321" s="20"/>
      <c r="N4321" s="22"/>
      <c r="O4321" s="22"/>
      <c r="P4321" s="22"/>
      <c r="Q4321" s="22"/>
      <c r="R4321" s="19"/>
      <c r="S4321" s="19"/>
      <c r="T4321" s="19"/>
      <c r="U4321" s="20"/>
      <c r="V4321" s="20"/>
      <c r="W4321" s="20"/>
      <c r="X4321" s="27"/>
      <c r="Y4321" s="253"/>
      <c r="Z4321" s="30"/>
      <c r="AA4321" s="30"/>
      <c r="AB4321" s="31"/>
      <c r="AC4321" s="31"/>
      <c r="AD4321" s="31"/>
      <c r="AE4321" s="31"/>
      <c r="AF4321" s="31"/>
      <c r="AG4321" s="241"/>
      <c r="AH4321" s="31"/>
      <c r="AI4321" s="31"/>
      <c r="AJ4321" s="31"/>
      <c r="AK4321" s="31"/>
      <c r="AL4321" s="120"/>
      <c r="AQ4321" s="26"/>
      <c r="AW4321" s="19"/>
      <c r="AX4321" s="19"/>
      <c r="AY4321" s="19"/>
      <c r="AZ4321" s="19"/>
      <c r="BA4321" s="19"/>
      <c r="BB4321" s="19"/>
      <c r="BC4321" s="1"/>
      <c r="BD4321"/>
      <c r="BE4321"/>
      <c r="BF4321" s="1"/>
      <c r="BG4321"/>
      <c r="BH4321"/>
      <c r="BI4321"/>
      <c r="BJ4321" s="1"/>
      <c r="BK4321" s="1"/>
      <c r="BL4321"/>
      <c r="BM4321" s="1"/>
      <c r="BN4321" s="1"/>
      <c r="BO4321" s="1"/>
      <c r="BP4321" s="1"/>
      <c r="BQ4321" s="1"/>
      <c r="BR4321" s="1"/>
      <c r="BS4321" s="1"/>
      <c r="BT4321" s="22"/>
      <c r="BU4321" s="1"/>
      <c r="BV4321" s="1"/>
      <c r="BW4321" s="1"/>
      <c r="BX4321" s="1"/>
      <c r="BY4321" s="1"/>
      <c r="BZ4321" s="1"/>
      <c r="CA4321" s="1"/>
      <c r="CB4321" s="1"/>
      <c r="CC4321" s="1"/>
      <c r="CD4321" s="1"/>
      <c r="CE4321" s="1"/>
      <c r="CF4321" s="1"/>
      <c r="CG4321" s="1"/>
      <c r="CH4321" s="1"/>
      <c r="CI4321" s="1"/>
      <c r="CJ4321" s="1"/>
      <c r="CK4321" s="1"/>
      <c r="CL4321" s="1"/>
      <c r="CM4321" s="1"/>
      <c r="CN4321" s="1"/>
      <c r="CO4321" s="1"/>
      <c r="CP4321" s="1"/>
      <c r="CQ4321" s="1"/>
      <c r="CR4321" s="1"/>
      <c r="CS4321" s="1"/>
      <c r="CT4321" s="1"/>
      <c r="CU4321" s="1"/>
      <c r="CV4321" s="1"/>
      <c r="CW4321" s="1"/>
      <c r="CX4321" s="1"/>
      <c r="CY4321" s="1"/>
      <c r="CZ4321" s="1"/>
      <c r="DA4321" s="1"/>
      <c r="DB4321" s="1"/>
      <c r="DC4321" s="1"/>
      <c r="DD4321" s="1"/>
      <c r="DE4321" s="1"/>
      <c r="DF4321" s="1"/>
      <c r="DG4321" s="1"/>
      <c r="DH4321" s="1"/>
      <c r="DI4321" s="1"/>
      <c r="DJ4321" s="1"/>
      <c r="DK4321" s="1"/>
      <c r="DL4321" s="1"/>
      <c r="DM4321" s="1"/>
      <c r="DN4321" s="1"/>
      <c r="DO4321" s="1"/>
      <c r="DP4321" s="1"/>
      <c r="DQ4321" s="1"/>
      <c r="DR4321" s="1"/>
      <c r="DS4321" s="1"/>
      <c r="DT4321" s="1"/>
      <c r="DU4321" s="1"/>
      <c r="DV4321" s="1"/>
      <c r="DW4321" s="1"/>
      <c r="DX4321" s="1"/>
      <c r="DY4321" s="1"/>
      <c r="DZ4321" s="1"/>
      <c r="EA4321" s="1"/>
      <c r="EB4321" s="1"/>
      <c r="EC4321" s="1"/>
      <c r="ED4321" s="1"/>
      <c r="EE4321" s="1"/>
      <c r="EF4321" s="1"/>
      <c r="EG4321" s="1"/>
      <c r="EH4321" s="1"/>
      <c r="EI4321" s="1"/>
      <c r="EJ4321" s="1"/>
      <c r="EK4321" s="1"/>
      <c r="EL4321" s="1"/>
      <c r="EM4321" s="1"/>
      <c r="EN4321" s="1"/>
      <c r="EO4321" s="1"/>
      <c r="EP4321" s="1"/>
      <c r="EQ4321" s="1"/>
      <c r="ER4321" s="1"/>
      <c r="ES4321" s="1"/>
      <c r="ET4321" s="1"/>
      <c r="EU4321" s="1"/>
      <c r="EV4321" s="1"/>
      <c r="EW4321" s="1"/>
      <c r="EX4321" s="1"/>
      <c r="EY4321" s="1"/>
      <c r="EZ4321" s="1"/>
      <c r="FA4321" s="1"/>
      <c r="FB4321" s="1"/>
      <c r="FC4321" s="1"/>
      <c r="FD4321" s="1"/>
      <c r="FE4321" s="1"/>
      <c r="FF4321" s="1"/>
      <c r="FG4321" s="1"/>
      <c r="FH4321" s="1"/>
      <c r="FI4321" s="1"/>
      <c r="FJ4321" s="1"/>
      <c r="FK4321" s="1"/>
      <c r="FL4321" s="1"/>
      <c r="FM4321" s="1"/>
      <c r="FN4321" s="1"/>
      <c r="FO4321" s="1"/>
      <c r="FP4321" s="1"/>
      <c r="FQ4321" s="1"/>
      <c r="FR4321" s="1"/>
      <c r="FS4321" s="1"/>
      <c r="FT4321" s="1"/>
      <c r="FU4321" s="1"/>
      <c r="FV4321" s="1"/>
      <c r="FW4321" s="1"/>
      <c r="FX4321" s="1"/>
      <c r="FY4321" s="1"/>
      <c r="FZ4321" s="1"/>
      <c r="GA4321" s="1"/>
      <c r="GB4321" s="1"/>
      <c r="GC4321" s="1"/>
      <c r="GD4321" s="1"/>
      <c r="GE4321" s="1"/>
      <c r="GF4321" s="1"/>
      <c r="GG4321" s="1"/>
      <c r="GH4321" s="1"/>
      <c r="GI4321" s="1"/>
      <c r="GJ4321" s="1"/>
      <c r="GK4321"/>
      <c r="GL4321"/>
      <c r="GM4321"/>
      <c r="GN4321"/>
      <c r="GO4321"/>
      <c r="GP4321"/>
      <c r="GQ4321"/>
      <c r="GR4321"/>
      <c r="GS4321"/>
      <c r="GT4321"/>
      <c r="GU4321"/>
      <c r="GV4321"/>
      <c r="GW4321"/>
      <c r="GX4321"/>
      <c r="GY4321"/>
      <c r="GZ4321"/>
      <c r="HA4321"/>
      <c r="HB4321"/>
      <c r="HC4321"/>
      <c r="HD4321"/>
      <c r="HE4321"/>
    </row>
    <row r="4322" spans="4:213" s="25" customFormat="1" x14ac:dyDescent="0.25">
      <c r="D4322" s="19"/>
      <c r="E4322" s="19"/>
      <c r="F4322" s="20"/>
      <c r="G4322" s="20"/>
      <c r="H4322" s="20"/>
      <c r="I4322" s="20"/>
      <c r="J4322" s="21"/>
      <c r="K4322" s="21"/>
      <c r="L4322" s="20"/>
      <c r="M4322" s="20"/>
      <c r="N4322" s="22"/>
      <c r="O4322" s="22"/>
      <c r="P4322" s="22"/>
      <c r="Q4322" s="22"/>
      <c r="R4322" s="19"/>
      <c r="S4322" s="19"/>
      <c r="T4322" s="19"/>
      <c r="U4322" s="20"/>
      <c r="V4322" s="20"/>
      <c r="W4322" s="20"/>
      <c r="X4322" s="27"/>
      <c r="Y4322" s="253"/>
      <c r="Z4322" s="30"/>
      <c r="AA4322" s="30"/>
      <c r="AB4322" s="31"/>
      <c r="AC4322" s="31"/>
      <c r="AD4322" s="31"/>
      <c r="AE4322" s="31"/>
      <c r="AF4322" s="31"/>
      <c r="AG4322" s="241"/>
      <c r="AH4322" s="31"/>
      <c r="AI4322" s="31"/>
      <c r="AJ4322" s="31"/>
      <c r="AK4322" s="31"/>
      <c r="AL4322" s="120"/>
      <c r="AQ4322" s="26"/>
      <c r="AW4322" s="19"/>
      <c r="AX4322" s="19"/>
      <c r="AY4322" s="19"/>
      <c r="AZ4322" s="19"/>
      <c r="BA4322" s="19"/>
      <c r="BB4322" s="19"/>
      <c r="BC4322" s="1"/>
      <c r="BD4322"/>
      <c r="BE4322"/>
      <c r="BF4322" s="1"/>
      <c r="BG4322"/>
      <c r="BH4322"/>
      <c r="BI4322"/>
      <c r="BJ4322" s="1"/>
      <c r="BK4322" s="1"/>
      <c r="BL4322"/>
      <c r="BM4322" s="1"/>
      <c r="BN4322" s="1"/>
      <c r="BO4322" s="1"/>
      <c r="BP4322" s="1"/>
      <c r="BQ4322" s="1"/>
      <c r="BR4322" s="1"/>
      <c r="BS4322" s="1"/>
      <c r="BT4322" s="22"/>
      <c r="BU4322" s="1"/>
      <c r="BV4322" s="1"/>
      <c r="BW4322" s="1"/>
      <c r="BX4322" s="1"/>
      <c r="BY4322" s="1"/>
      <c r="BZ4322" s="1"/>
      <c r="CA4322" s="1"/>
      <c r="CB4322" s="1"/>
      <c r="CC4322" s="1"/>
      <c r="CD4322" s="1"/>
      <c r="CE4322" s="1"/>
      <c r="CF4322" s="1"/>
      <c r="CG4322" s="1"/>
      <c r="CH4322" s="1"/>
      <c r="CI4322" s="1"/>
      <c r="CJ4322" s="1"/>
      <c r="CK4322" s="1"/>
      <c r="CL4322" s="1"/>
      <c r="CM4322" s="1"/>
      <c r="CN4322" s="1"/>
      <c r="CO4322" s="1"/>
      <c r="CP4322" s="1"/>
      <c r="CQ4322" s="1"/>
      <c r="CR4322" s="1"/>
      <c r="CS4322" s="1"/>
      <c r="CT4322" s="1"/>
      <c r="CU4322" s="1"/>
      <c r="CV4322" s="1"/>
      <c r="CW4322" s="1"/>
      <c r="CX4322" s="1"/>
      <c r="CY4322" s="1"/>
      <c r="CZ4322" s="1"/>
      <c r="DA4322" s="1"/>
      <c r="DB4322" s="1"/>
      <c r="DC4322" s="1"/>
      <c r="DD4322" s="1"/>
      <c r="DE4322" s="1"/>
      <c r="DF4322" s="1"/>
      <c r="DG4322" s="1"/>
      <c r="DH4322" s="1"/>
      <c r="DI4322" s="1"/>
      <c r="DJ4322" s="1"/>
      <c r="DK4322" s="1"/>
      <c r="DL4322" s="1"/>
      <c r="DM4322" s="1"/>
      <c r="DN4322" s="1"/>
      <c r="DO4322" s="1"/>
      <c r="DP4322" s="1"/>
      <c r="DQ4322" s="1"/>
      <c r="DR4322" s="1"/>
      <c r="DS4322" s="1"/>
      <c r="DT4322" s="1"/>
      <c r="DU4322" s="1"/>
      <c r="DV4322" s="1"/>
      <c r="DW4322" s="1"/>
      <c r="DX4322" s="1"/>
      <c r="DY4322" s="1"/>
      <c r="DZ4322" s="1"/>
      <c r="EA4322" s="1"/>
      <c r="EB4322" s="1"/>
      <c r="EC4322" s="1"/>
      <c r="ED4322" s="1"/>
      <c r="EE4322" s="1"/>
      <c r="EF4322" s="1"/>
      <c r="EG4322" s="1"/>
      <c r="EH4322" s="1"/>
      <c r="EI4322" s="1"/>
      <c r="EJ4322" s="1"/>
      <c r="EK4322" s="1"/>
      <c r="EL4322" s="1"/>
      <c r="EM4322" s="1"/>
      <c r="EN4322" s="1"/>
      <c r="EO4322" s="1"/>
      <c r="EP4322" s="1"/>
      <c r="EQ4322" s="1"/>
      <c r="ER4322" s="1"/>
      <c r="ES4322" s="1"/>
      <c r="ET4322" s="1"/>
      <c r="EU4322" s="1"/>
      <c r="EV4322" s="1"/>
      <c r="EW4322" s="1"/>
      <c r="EX4322" s="1"/>
      <c r="EY4322" s="1"/>
      <c r="EZ4322" s="1"/>
      <c r="FA4322" s="1"/>
      <c r="FB4322" s="1"/>
      <c r="FC4322" s="1"/>
      <c r="FD4322" s="1"/>
      <c r="FE4322" s="1"/>
      <c r="FF4322" s="1"/>
      <c r="FG4322" s="1"/>
      <c r="FH4322" s="1"/>
      <c r="FI4322" s="1"/>
      <c r="FJ4322" s="1"/>
      <c r="FK4322" s="1"/>
      <c r="FL4322" s="1"/>
      <c r="FM4322" s="1"/>
      <c r="FN4322" s="1"/>
      <c r="FO4322" s="1"/>
      <c r="FP4322" s="1"/>
      <c r="FQ4322" s="1"/>
      <c r="FR4322" s="1"/>
      <c r="FS4322" s="1"/>
      <c r="FT4322" s="1"/>
      <c r="FU4322" s="1"/>
      <c r="FV4322" s="1"/>
      <c r="FW4322" s="1"/>
      <c r="FX4322" s="1"/>
      <c r="FY4322" s="1"/>
      <c r="FZ4322" s="1"/>
      <c r="GA4322" s="1"/>
      <c r="GB4322" s="1"/>
      <c r="GC4322" s="1"/>
      <c r="GD4322" s="1"/>
      <c r="GE4322" s="1"/>
      <c r="GF4322" s="1"/>
      <c r="GG4322" s="1"/>
      <c r="GH4322" s="1"/>
      <c r="GI4322" s="1"/>
      <c r="GJ4322" s="1"/>
      <c r="GK4322"/>
      <c r="GL4322"/>
      <c r="GM4322"/>
      <c r="GN4322"/>
      <c r="GO4322"/>
      <c r="GP4322"/>
      <c r="GQ4322"/>
      <c r="GR4322"/>
      <c r="GS4322"/>
      <c r="GT4322"/>
      <c r="GU4322"/>
      <c r="GV4322"/>
      <c r="GW4322"/>
      <c r="GX4322"/>
      <c r="GY4322"/>
      <c r="GZ4322"/>
      <c r="HA4322"/>
      <c r="HB4322"/>
      <c r="HC4322"/>
      <c r="HD4322"/>
      <c r="HE4322"/>
    </row>
    <row r="4323" spans="4:213" s="25" customFormat="1" x14ac:dyDescent="0.25">
      <c r="D4323" s="19"/>
      <c r="E4323" s="19"/>
      <c r="F4323" s="20"/>
      <c r="G4323" s="20"/>
      <c r="H4323" s="20"/>
      <c r="I4323" s="20"/>
      <c r="J4323" s="21"/>
      <c r="K4323" s="21"/>
      <c r="L4323" s="20"/>
      <c r="M4323" s="20"/>
      <c r="N4323" s="22"/>
      <c r="O4323" s="22"/>
      <c r="P4323" s="22"/>
      <c r="Q4323" s="22"/>
      <c r="R4323" s="19"/>
      <c r="S4323" s="19"/>
      <c r="T4323" s="19"/>
      <c r="U4323" s="20"/>
      <c r="V4323" s="20"/>
      <c r="W4323" s="20"/>
      <c r="X4323" s="27"/>
      <c r="Y4323" s="253"/>
      <c r="Z4323" s="30"/>
      <c r="AA4323" s="30"/>
      <c r="AB4323" s="31"/>
      <c r="AC4323" s="31"/>
      <c r="AD4323" s="31"/>
      <c r="AE4323" s="31"/>
      <c r="AF4323" s="31"/>
      <c r="AG4323" s="241"/>
      <c r="AH4323" s="31"/>
      <c r="AI4323" s="31"/>
      <c r="AJ4323" s="31"/>
      <c r="AK4323" s="31"/>
      <c r="AL4323" s="120"/>
      <c r="AQ4323" s="26"/>
      <c r="AW4323" s="19"/>
      <c r="AX4323" s="19"/>
      <c r="AY4323" s="19"/>
      <c r="AZ4323" s="19"/>
      <c r="BA4323" s="19"/>
      <c r="BB4323" s="19"/>
      <c r="BC4323" s="1"/>
      <c r="BD4323"/>
      <c r="BE4323"/>
      <c r="BF4323" s="1"/>
      <c r="BG4323"/>
      <c r="BH4323"/>
      <c r="BI4323"/>
      <c r="BJ4323" s="1"/>
      <c r="BK4323" s="1"/>
      <c r="BL4323"/>
      <c r="BM4323" s="1"/>
      <c r="BN4323" s="1"/>
      <c r="BO4323" s="1"/>
      <c r="BP4323" s="1"/>
      <c r="BQ4323" s="1"/>
      <c r="BR4323" s="1"/>
      <c r="BS4323" s="1"/>
      <c r="BT4323" s="22"/>
      <c r="BU4323" s="1"/>
      <c r="BV4323" s="1"/>
      <c r="BW4323" s="1"/>
      <c r="BX4323" s="1"/>
      <c r="BY4323" s="1"/>
      <c r="BZ4323" s="1"/>
      <c r="CA4323" s="1"/>
      <c r="CB4323" s="1"/>
      <c r="CC4323" s="1"/>
      <c r="CD4323" s="1"/>
      <c r="CE4323" s="1"/>
      <c r="CF4323" s="1"/>
      <c r="CG4323" s="1"/>
      <c r="CH4323" s="1"/>
      <c r="CI4323" s="1"/>
      <c r="CJ4323" s="1"/>
      <c r="CK4323" s="1"/>
      <c r="CL4323" s="1"/>
      <c r="CM4323" s="1"/>
      <c r="CN4323" s="1"/>
      <c r="CO4323" s="1"/>
      <c r="CP4323" s="1"/>
      <c r="CQ4323" s="1"/>
      <c r="CR4323" s="1"/>
      <c r="CS4323" s="1"/>
      <c r="CT4323" s="1"/>
      <c r="CU4323" s="1"/>
      <c r="CV4323" s="1"/>
      <c r="CW4323" s="1"/>
      <c r="CX4323" s="1"/>
      <c r="CY4323" s="1"/>
      <c r="CZ4323" s="1"/>
      <c r="DA4323" s="1"/>
      <c r="DB4323" s="1"/>
      <c r="DC4323" s="1"/>
      <c r="DD4323" s="1"/>
      <c r="DE4323" s="1"/>
      <c r="DF4323" s="1"/>
      <c r="DG4323" s="1"/>
      <c r="DH4323" s="1"/>
      <c r="DI4323" s="1"/>
      <c r="DJ4323" s="1"/>
      <c r="DK4323" s="1"/>
      <c r="DL4323" s="1"/>
      <c r="DM4323" s="1"/>
      <c r="DN4323" s="1"/>
      <c r="DO4323" s="1"/>
      <c r="DP4323" s="1"/>
      <c r="DQ4323" s="1"/>
      <c r="DR4323" s="1"/>
      <c r="DS4323" s="1"/>
      <c r="DT4323" s="1"/>
      <c r="DU4323" s="1"/>
      <c r="DV4323" s="1"/>
      <c r="DW4323" s="1"/>
      <c r="DX4323" s="1"/>
      <c r="DY4323" s="1"/>
      <c r="DZ4323" s="1"/>
      <c r="EA4323" s="1"/>
      <c r="EB4323" s="1"/>
      <c r="EC4323" s="1"/>
      <c r="ED4323" s="1"/>
      <c r="EE4323" s="1"/>
      <c r="EF4323" s="1"/>
      <c r="EG4323" s="1"/>
      <c r="EH4323" s="1"/>
      <c r="EI4323" s="1"/>
      <c r="EJ4323" s="1"/>
      <c r="EK4323" s="1"/>
      <c r="EL4323" s="1"/>
      <c r="EM4323" s="1"/>
      <c r="EN4323" s="1"/>
      <c r="EO4323" s="1"/>
      <c r="EP4323" s="1"/>
      <c r="EQ4323" s="1"/>
      <c r="ER4323" s="1"/>
      <c r="ES4323" s="1"/>
      <c r="ET4323" s="1"/>
      <c r="EU4323" s="1"/>
      <c r="EV4323" s="1"/>
      <c r="EW4323" s="1"/>
      <c r="EX4323" s="1"/>
      <c r="EY4323" s="1"/>
      <c r="EZ4323" s="1"/>
      <c r="FA4323" s="1"/>
      <c r="FB4323" s="1"/>
      <c r="FC4323" s="1"/>
      <c r="FD4323" s="1"/>
      <c r="FE4323" s="1"/>
      <c r="FF4323" s="1"/>
      <c r="FG4323" s="1"/>
      <c r="FH4323" s="1"/>
      <c r="FI4323" s="1"/>
      <c r="FJ4323" s="1"/>
      <c r="FK4323" s="1"/>
      <c r="FL4323" s="1"/>
      <c r="FM4323" s="1"/>
      <c r="FN4323" s="1"/>
      <c r="FO4323" s="1"/>
      <c r="FP4323" s="1"/>
      <c r="FQ4323" s="1"/>
      <c r="FR4323" s="1"/>
      <c r="FS4323" s="1"/>
      <c r="FT4323" s="1"/>
      <c r="FU4323" s="1"/>
      <c r="FV4323" s="1"/>
      <c r="FW4323" s="1"/>
      <c r="FX4323" s="1"/>
      <c r="FY4323" s="1"/>
      <c r="FZ4323" s="1"/>
      <c r="GA4323" s="1"/>
      <c r="GB4323" s="1"/>
      <c r="GC4323" s="1"/>
      <c r="GD4323" s="1"/>
      <c r="GE4323" s="1"/>
      <c r="GF4323" s="1"/>
      <c r="GG4323" s="1"/>
      <c r="GH4323" s="1"/>
      <c r="GI4323" s="1"/>
      <c r="GJ4323" s="1"/>
      <c r="GK4323"/>
      <c r="GL4323"/>
      <c r="GM4323"/>
      <c r="GN4323"/>
      <c r="GO4323"/>
      <c r="GP4323"/>
      <c r="GQ4323"/>
      <c r="GR4323"/>
      <c r="GS4323"/>
      <c r="GT4323"/>
      <c r="GU4323"/>
      <c r="GV4323"/>
      <c r="GW4323"/>
      <c r="GX4323"/>
      <c r="GY4323"/>
      <c r="GZ4323"/>
      <c r="HA4323"/>
      <c r="HB4323"/>
      <c r="HC4323"/>
      <c r="HD4323"/>
      <c r="HE4323"/>
    </row>
    <row r="4324" spans="4:213" s="25" customFormat="1" x14ac:dyDescent="0.25">
      <c r="D4324" s="19"/>
      <c r="E4324" s="19"/>
      <c r="F4324" s="20"/>
      <c r="G4324" s="20"/>
      <c r="H4324" s="20"/>
      <c r="I4324" s="20"/>
      <c r="J4324" s="21"/>
      <c r="K4324" s="21"/>
      <c r="L4324" s="20"/>
      <c r="M4324" s="20"/>
      <c r="N4324" s="22"/>
      <c r="O4324" s="22"/>
      <c r="P4324" s="22"/>
      <c r="Q4324" s="22"/>
      <c r="R4324" s="19"/>
      <c r="S4324" s="19"/>
      <c r="T4324" s="19"/>
      <c r="U4324" s="20"/>
      <c r="V4324" s="20"/>
      <c r="W4324" s="20"/>
      <c r="X4324" s="27"/>
      <c r="Y4324" s="253"/>
      <c r="Z4324" s="30"/>
      <c r="AA4324" s="30"/>
      <c r="AB4324" s="31"/>
      <c r="AC4324" s="31"/>
      <c r="AD4324" s="31"/>
      <c r="AE4324" s="31"/>
      <c r="AF4324" s="31"/>
      <c r="AG4324" s="241"/>
      <c r="AH4324" s="31"/>
      <c r="AI4324" s="31"/>
      <c r="AJ4324" s="31"/>
      <c r="AK4324" s="31"/>
      <c r="AL4324" s="120"/>
      <c r="AQ4324" s="26"/>
      <c r="AW4324" s="19"/>
      <c r="AX4324" s="19"/>
      <c r="AY4324" s="19"/>
      <c r="AZ4324" s="19"/>
      <c r="BA4324" s="19"/>
      <c r="BB4324" s="19"/>
      <c r="BC4324" s="1"/>
      <c r="BD4324"/>
      <c r="BE4324"/>
      <c r="BF4324" s="1"/>
      <c r="BG4324"/>
      <c r="BH4324"/>
      <c r="BI4324"/>
      <c r="BJ4324" s="1"/>
      <c r="BK4324" s="1"/>
      <c r="BL4324"/>
      <c r="BM4324" s="1"/>
      <c r="BN4324" s="1"/>
      <c r="BO4324" s="1"/>
      <c r="BP4324" s="1"/>
      <c r="BQ4324" s="1"/>
      <c r="BR4324" s="1"/>
      <c r="BS4324" s="1"/>
      <c r="BT4324" s="22"/>
      <c r="BU4324" s="1"/>
      <c r="BV4324" s="1"/>
      <c r="BW4324" s="1"/>
      <c r="BX4324" s="1"/>
      <c r="BY4324" s="1"/>
      <c r="BZ4324" s="1"/>
      <c r="CA4324" s="1"/>
      <c r="CB4324" s="1"/>
      <c r="CC4324" s="1"/>
      <c r="CD4324" s="1"/>
      <c r="CE4324" s="1"/>
      <c r="CF4324" s="1"/>
      <c r="CG4324" s="1"/>
      <c r="CH4324" s="1"/>
      <c r="CI4324" s="1"/>
      <c r="CJ4324" s="1"/>
      <c r="CK4324" s="1"/>
      <c r="CL4324" s="1"/>
      <c r="CM4324" s="1"/>
      <c r="CN4324" s="1"/>
      <c r="CO4324" s="1"/>
      <c r="CP4324" s="1"/>
      <c r="CQ4324" s="1"/>
      <c r="CR4324" s="1"/>
      <c r="CS4324" s="1"/>
      <c r="CT4324" s="1"/>
      <c r="CU4324" s="1"/>
      <c r="CV4324" s="1"/>
      <c r="CW4324" s="1"/>
      <c r="CX4324" s="1"/>
      <c r="CY4324" s="1"/>
      <c r="CZ4324" s="1"/>
      <c r="DA4324" s="1"/>
      <c r="DB4324" s="1"/>
      <c r="DC4324" s="1"/>
      <c r="DD4324" s="1"/>
      <c r="DE4324" s="1"/>
      <c r="DF4324" s="1"/>
      <c r="DG4324" s="1"/>
      <c r="DH4324" s="1"/>
      <c r="DI4324" s="1"/>
      <c r="DJ4324" s="1"/>
      <c r="DK4324" s="1"/>
      <c r="DL4324" s="1"/>
      <c r="DM4324" s="1"/>
      <c r="DN4324" s="1"/>
      <c r="DO4324" s="1"/>
      <c r="DP4324" s="1"/>
      <c r="DQ4324" s="1"/>
      <c r="DR4324" s="1"/>
      <c r="DS4324" s="1"/>
      <c r="DT4324" s="1"/>
      <c r="DU4324" s="1"/>
      <c r="DV4324" s="1"/>
      <c r="DW4324" s="1"/>
      <c r="DX4324" s="1"/>
      <c r="DY4324" s="1"/>
      <c r="DZ4324" s="1"/>
      <c r="EA4324" s="1"/>
      <c r="EB4324" s="1"/>
      <c r="EC4324" s="1"/>
      <c r="ED4324" s="1"/>
      <c r="EE4324" s="1"/>
      <c r="EF4324" s="1"/>
      <c r="EG4324" s="1"/>
      <c r="EH4324" s="1"/>
      <c r="EI4324" s="1"/>
      <c r="EJ4324" s="1"/>
      <c r="EK4324" s="1"/>
      <c r="EL4324" s="1"/>
      <c r="EM4324" s="1"/>
      <c r="EN4324" s="1"/>
      <c r="EO4324" s="1"/>
      <c r="EP4324" s="1"/>
      <c r="EQ4324" s="1"/>
      <c r="ER4324" s="1"/>
      <c r="ES4324" s="1"/>
      <c r="ET4324" s="1"/>
      <c r="EU4324" s="1"/>
      <c r="EV4324" s="1"/>
      <c r="EW4324" s="1"/>
      <c r="EX4324" s="1"/>
      <c r="EY4324" s="1"/>
      <c r="EZ4324" s="1"/>
      <c r="FA4324" s="1"/>
      <c r="FB4324" s="1"/>
      <c r="FC4324" s="1"/>
      <c r="FD4324" s="1"/>
      <c r="FE4324" s="1"/>
      <c r="FF4324" s="1"/>
      <c r="FG4324" s="1"/>
      <c r="FH4324" s="1"/>
      <c r="FI4324" s="1"/>
      <c r="FJ4324" s="1"/>
      <c r="FK4324" s="1"/>
      <c r="FL4324" s="1"/>
      <c r="FM4324" s="1"/>
      <c r="FN4324" s="1"/>
      <c r="FO4324" s="1"/>
      <c r="FP4324" s="1"/>
      <c r="FQ4324" s="1"/>
      <c r="FR4324" s="1"/>
      <c r="FS4324" s="1"/>
      <c r="FT4324" s="1"/>
      <c r="FU4324" s="1"/>
      <c r="FV4324" s="1"/>
      <c r="FW4324" s="1"/>
      <c r="FX4324" s="1"/>
      <c r="FY4324" s="1"/>
      <c r="FZ4324" s="1"/>
      <c r="GA4324" s="1"/>
      <c r="GB4324" s="1"/>
      <c r="GC4324" s="1"/>
      <c r="GD4324" s="1"/>
      <c r="GE4324" s="1"/>
      <c r="GF4324" s="1"/>
      <c r="GG4324" s="1"/>
      <c r="GH4324" s="1"/>
      <c r="GI4324" s="1"/>
      <c r="GJ4324" s="1"/>
      <c r="GK4324"/>
      <c r="GL4324"/>
      <c r="GM4324"/>
      <c r="GN4324"/>
      <c r="GO4324"/>
      <c r="GP4324"/>
      <c r="GQ4324"/>
      <c r="GR4324"/>
      <c r="GS4324"/>
      <c r="GT4324"/>
      <c r="GU4324"/>
      <c r="GV4324"/>
      <c r="GW4324"/>
      <c r="GX4324"/>
      <c r="GY4324"/>
      <c r="GZ4324"/>
      <c r="HA4324"/>
      <c r="HB4324"/>
      <c r="HC4324"/>
      <c r="HD4324"/>
      <c r="HE4324"/>
    </row>
    <row r="4325" spans="4:213" s="25" customFormat="1" x14ac:dyDescent="0.25">
      <c r="D4325" s="19"/>
      <c r="E4325" s="19"/>
      <c r="F4325" s="20"/>
      <c r="G4325" s="20"/>
      <c r="H4325" s="20"/>
      <c r="I4325" s="20"/>
      <c r="J4325" s="21"/>
      <c r="K4325" s="21"/>
      <c r="L4325" s="20"/>
      <c r="M4325" s="20"/>
      <c r="N4325" s="22"/>
      <c r="O4325" s="22"/>
      <c r="P4325" s="22"/>
      <c r="Q4325" s="22"/>
      <c r="R4325" s="19"/>
      <c r="S4325" s="19"/>
      <c r="T4325" s="19"/>
      <c r="U4325" s="20"/>
      <c r="V4325" s="20"/>
      <c r="W4325" s="20"/>
      <c r="X4325" s="27"/>
      <c r="Y4325" s="253"/>
      <c r="Z4325" s="30"/>
      <c r="AA4325" s="30"/>
      <c r="AB4325" s="31"/>
      <c r="AC4325" s="31"/>
      <c r="AD4325" s="31"/>
      <c r="AE4325" s="31"/>
      <c r="AF4325" s="31"/>
      <c r="AG4325" s="241"/>
      <c r="AH4325" s="31"/>
      <c r="AI4325" s="31"/>
      <c r="AJ4325" s="31"/>
      <c r="AK4325" s="31"/>
      <c r="AL4325" s="120"/>
      <c r="AQ4325" s="26"/>
      <c r="AW4325" s="19"/>
      <c r="AX4325" s="19"/>
      <c r="AY4325" s="19"/>
      <c r="AZ4325" s="19"/>
      <c r="BA4325" s="19"/>
      <c r="BB4325" s="19"/>
      <c r="BC4325" s="1"/>
      <c r="BD4325"/>
      <c r="BE4325"/>
      <c r="BF4325" s="1"/>
      <c r="BG4325"/>
      <c r="BH4325"/>
      <c r="BI4325"/>
      <c r="BJ4325" s="1"/>
      <c r="BK4325" s="1"/>
      <c r="BL4325"/>
      <c r="BM4325" s="1"/>
      <c r="BN4325" s="1"/>
      <c r="BO4325" s="1"/>
      <c r="BP4325" s="1"/>
      <c r="BQ4325" s="1"/>
      <c r="BR4325" s="1"/>
      <c r="BS4325" s="1"/>
      <c r="BT4325" s="22"/>
      <c r="BU4325" s="1"/>
      <c r="BV4325" s="1"/>
      <c r="BW4325" s="1"/>
      <c r="BX4325" s="1"/>
      <c r="BY4325" s="1"/>
      <c r="BZ4325" s="1"/>
      <c r="CA4325" s="1"/>
      <c r="CB4325" s="1"/>
      <c r="CC4325" s="1"/>
      <c r="CD4325" s="1"/>
      <c r="CE4325" s="1"/>
      <c r="CF4325" s="1"/>
      <c r="CG4325" s="1"/>
      <c r="CH4325" s="1"/>
      <c r="CI4325" s="1"/>
      <c r="CJ4325" s="1"/>
      <c r="CK4325" s="1"/>
      <c r="CL4325" s="1"/>
      <c r="CM4325" s="1"/>
      <c r="CN4325" s="1"/>
      <c r="CO4325" s="1"/>
      <c r="CP4325" s="1"/>
      <c r="CQ4325" s="1"/>
      <c r="CR4325" s="1"/>
      <c r="CS4325" s="1"/>
      <c r="CT4325" s="1"/>
      <c r="CU4325" s="1"/>
      <c r="CV4325" s="1"/>
      <c r="CW4325" s="1"/>
      <c r="CX4325" s="1"/>
      <c r="CY4325" s="1"/>
      <c r="CZ4325" s="1"/>
      <c r="DA4325" s="1"/>
      <c r="DB4325" s="1"/>
      <c r="DC4325" s="1"/>
      <c r="DD4325" s="1"/>
      <c r="DE4325" s="1"/>
      <c r="DF4325" s="1"/>
      <c r="DG4325" s="1"/>
      <c r="DH4325" s="1"/>
      <c r="DI4325" s="1"/>
      <c r="DJ4325" s="1"/>
      <c r="DK4325" s="1"/>
      <c r="DL4325" s="1"/>
      <c r="DM4325" s="1"/>
      <c r="DN4325" s="1"/>
      <c r="DO4325" s="1"/>
      <c r="DP4325" s="1"/>
      <c r="DQ4325" s="1"/>
      <c r="DR4325" s="1"/>
      <c r="DS4325" s="1"/>
      <c r="DT4325" s="1"/>
      <c r="DU4325" s="1"/>
      <c r="DV4325" s="1"/>
      <c r="DW4325" s="1"/>
      <c r="DX4325" s="1"/>
      <c r="DY4325" s="1"/>
      <c r="DZ4325" s="1"/>
      <c r="EA4325" s="1"/>
      <c r="EB4325" s="1"/>
      <c r="EC4325" s="1"/>
      <c r="ED4325" s="1"/>
      <c r="EE4325" s="1"/>
      <c r="EF4325" s="1"/>
      <c r="EG4325" s="1"/>
      <c r="EH4325" s="1"/>
      <c r="EI4325" s="1"/>
      <c r="EJ4325" s="1"/>
      <c r="EK4325" s="1"/>
      <c r="EL4325" s="1"/>
      <c r="EM4325" s="1"/>
      <c r="EN4325" s="1"/>
      <c r="EO4325" s="1"/>
      <c r="EP4325" s="1"/>
      <c r="EQ4325" s="1"/>
      <c r="ER4325" s="1"/>
      <c r="ES4325" s="1"/>
      <c r="ET4325" s="1"/>
      <c r="EU4325" s="1"/>
      <c r="EV4325" s="1"/>
      <c r="EW4325" s="1"/>
      <c r="EX4325" s="1"/>
      <c r="EY4325" s="1"/>
      <c r="EZ4325" s="1"/>
      <c r="FA4325" s="1"/>
      <c r="FB4325" s="1"/>
      <c r="FC4325" s="1"/>
      <c r="FD4325" s="1"/>
      <c r="FE4325" s="1"/>
      <c r="FF4325" s="1"/>
      <c r="FG4325" s="1"/>
      <c r="FH4325" s="1"/>
      <c r="FI4325" s="1"/>
      <c r="FJ4325" s="1"/>
      <c r="FK4325" s="1"/>
      <c r="FL4325" s="1"/>
      <c r="FM4325" s="1"/>
      <c r="FN4325" s="1"/>
      <c r="FO4325" s="1"/>
      <c r="FP4325" s="1"/>
      <c r="FQ4325" s="1"/>
      <c r="FR4325" s="1"/>
      <c r="FS4325" s="1"/>
      <c r="FT4325" s="1"/>
      <c r="FU4325" s="1"/>
      <c r="FV4325" s="1"/>
      <c r="FW4325" s="1"/>
      <c r="FX4325" s="1"/>
      <c r="FY4325" s="1"/>
      <c r="FZ4325" s="1"/>
      <c r="GA4325" s="1"/>
      <c r="GB4325" s="1"/>
      <c r="GC4325" s="1"/>
      <c r="GD4325" s="1"/>
      <c r="GE4325" s="1"/>
      <c r="GF4325" s="1"/>
      <c r="GG4325" s="1"/>
      <c r="GH4325" s="1"/>
      <c r="GI4325" s="1"/>
      <c r="GJ4325" s="1"/>
      <c r="GK4325"/>
      <c r="GL4325"/>
      <c r="GM4325"/>
      <c r="GN4325"/>
      <c r="GO4325"/>
      <c r="GP4325"/>
      <c r="GQ4325"/>
      <c r="GR4325"/>
      <c r="GS4325"/>
      <c r="GT4325"/>
      <c r="GU4325"/>
      <c r="GV4325"/>
      <c r="GW4325"/>
      <c r="GX4325"/>
      <c r="GY4325"/>
      <c r="GZ4325"/>
      <c r="HA4325"/>
      <c r="HB4325"/>
      <c r="HC4325"/>
      <c r="HD4325"/>
      <c r="HE4325"/>
    </row>
    <row r="4326" spans="4:213" s="25" customFormat="1" x14ac:dyDescent="0.25">
      <c r="D4326" s="19"/>
      <c r="E4326" s="19"/>
      <c r="F4326" s="20"/>
      <c r="G4326" s="20"/>
      <c r="H4326" s="20"/>
      <c r="I4326" s="20"/>
      <c r="J4326" s="21"/>
      <c r="K4326" s="21"/>
      <c r="L4326" s="20"/>
      <c r="M4326" s="20"/>
      <c r="N4326" s="22"/>
      <c r="O4326" s="22"/>
      <c r="P4326" s="22"/>
      <c r="Q4326" s="22"/>
      <c r="R4326" s="19"/>
      <c r="S4326" s="19"/>
      <c r="T4326" s="19"/>
      <c r="U4326" s="20"/>
      <c r="V4326" s="20"/>
      <c r="W4326" s="20"/>
      <c r="X4326" s="27"/>
      <c r="Y4326" s="253"/>
      <c r="Z4326" s="30"/>
      <c r="AA4326" s="30"/>
      <c r="AB4326" s="31"/>
      <c r="AC4326" s="31"/>
      <c r="AD4326" s="31"/>
      <c r="AE4326" s="31"/>
      <c r="AF4326" s="31"/>
      <c r="AG4326" s="241"/>
      <c r="AH4326" s="31"/>
      <c r="AI4326" s="31"/>
      <c r="AJ4326" s="31"/>
      <c r="AK4326" s="31"/>
      <c r="AL4326" s="120"/>
      <c r="AQ4326" s="26"/>
      <c r="AW4326" s="19"/>
      <c r="AX4326" s="19"/>
      <c r="AY4326" s="19"/>
      <c r="AZ4326" s="19"/>
      <c r="BA4326" s="19"/>
      <c r="BB4326" s="19"/>
      <c r="BC4326" s="1"/>
      <c r="BD4326"/>
      <c r="BE4326"/>
      <c r="BF4326" s="1"/>
      <c r="BG4326"/>
      <c r="BH4326"/>
      <c r="BI4326"/>
      <c r="BJ4326" s="1"/>
      <c r="BK4326" s="1"/>
      <c r="BL4326"/>
      <c r="BM4326" s="1"/>
      <c r="BN4326" s="1"/>
      <c r="BO4326" s="1"/>
      <c r="BP4326" s="1"/>
      <c r="BQ4326" s="1"/>
      <c r="BR4326" s="1"/>
      <c r="BS4326" s="1"/>
      <c r="BT4326" s="22"/>
      <c r="BU4326" s="1"/>
      <c r="BV4326" s="1"/>
      <c r="BW4326" s="1"/>
      <c r="BX4326" s="1"/>
      <c r="BY4326" s="1"/>
      <c r="BZ4326" s="1"/>
      <c r="CA4326" s="1"/>
      <c r="CB4326" s="1"/>
      <c r="CC4326" s="1"/>
      <c r="CD4326" s="1"/>
      <c r="CE4326" s="1"/>
      <c r="CF4326" s="1"/>
      <c r="CG4326" s="1"/>
      <c r="CH4326" s="1"/>
      <c r="CI4326" s="1"/>
      <c r="CJ4326" s="1"/>
      <c r="CK4326" s="1"/>
      <c r="CL4326" s="1"/>
      <c r="CM4326" s="1"/>
      <c r="CN4326" s="1"/>
      <c r="CO4326" s="1"/>
      <c r="CP4326" s="1"/>
      <c r="CQ4326" s="1"/>
      <c r="CR4326" s="1"/>
      <c r="CS4326" s="1"/>
      <c r="CT4326" s="1"/>
      <c r="CU4326" s="1"/>
      <c r="CV4326" s="1"/>
      <c r="CW4326" s="1"/>
      <c r="CX4326" s="1"/>
      <c r="CY4326" s="1"/>
      <c r="CZ4326" s="1"/>
      <c r="DA4326" s="1"/>
      <c r="DB4326" s="1"/>
      <c r="DC4326" s="1"/>
      <c r="DD4326" s="1"/>
      <c r="DE4326" s="1"/>
      <c r="DF4326" s="1"/>
      <c r="DG4326" s="1"/>
      <c r="DH4326" s="1"/>
      <c r="DI4326" s="1"/>
      <c r="DJ4326" s="1"/>
      <c r="DK4326" s="1"/>
      <c r="DL4326" s="1"/>
      <c r="DM4326" s="1"/>
      <c r="DN4326" s="1"/>
      <c r="DO4326" s="1"/>
      <c r="DP4326" s="1"/>
      <c r="DQ4326" s="1"/>
      <c r="DR4326" s="1"/>
      <c r="DS4326" s="1"/>
      <c r="DT4326" s="1"/>
      <c r="DU4326" s="1"/>
      <c r="DV4326" s="1"/>
      <c r="DW4326" s="1"/>
      <c r="DX4326" s="1"/>
      <c r="DY4326" s="1"/>
      <c r="DZ4326" s="1"/>
      <c r="EA4326" s="1"/>
      <c r="EB4326" s="1"/>
      <c r="EC4326" s="1"/>
      <c r="ED4326" s="1"/>
      <c r="EE4326" s="1"/>
      <c r="EF4326" s="1"/>
      <c r="EG4326" s="1"/>
      <c r="EH4326" s="1"/>
      <c r="EI4326" s="1"/>
      <c r="EJ4326" s="1"/>
      <c r="EK4326" s="1"/>
      <c r="EL4326" s="1"/>
      <c r="EM4326" s="1"/>
      <c r="EN4326" s="1"/>
      <c r="EO4326" s="1"/>
      <c r="EP4326" s="1"/>
      <c r="EQ4326" s="1"/>
      <c r="ER4326" s="1"/>
      <c r="ES4326" s="1"/>
      <c r="ET4326" s="1"/>
      <c r="EU4326" s="1"/>
      <c r="EV4326" s="1"/>
      <c r="EW4326" s="1"/>
      <c r="EX4326" s="1"/>
      <c r="EY4326" s="1"/>
      <c r="EZ4326" s="1"/>
      <c r="FA4326" s="1"/>
      <c r="FB4326" s="1"/>
      <c r="FC4326" s="1"/>
      <c r="FD4326" s="1"/>
      <c r="FE4326" s="1"/>
      <c r="FF4326" s="1"/>
      <c r="FG4326" s="1"/>
      <c r="FH4326" s="1"/>
      <c r="FI4326" s="1"/>
      <c r="FJ4326" s="1"/>
      <c r="FK4326" s="1"/>
      <c r="FL4326" s="1"/>
      <c r="FM4326" s="1"/>
      <c r="FN4326" s="1"/>
      <c r="FO4326" s="1"/>
      <c r="FP4326" s="1"/>
      <c r="FQ4326" s="1"/>
      <c r="FR4326" s="1"/>
      <c r="FS4326" s="1"/>
      <c r="FT4326" s="1"/>
      <c r="FU4326" s="1"/>
      <c r="FV4326" s="1"/>
      <c r="FW4326" s="1"/>
      <c r="FX4326" s="1"/>
      <c r="FY4326" s="1"/>
      <c r="FZ4326" s="1"/>
      <c r="GA4326" s="1"/>
      <c r="GB4326" s="1"/>
      <c r="GC4326" s="1"/>
      <c r="GD4326" s="1"/>
      <c r="GE4326" s="1"/>
      <c r="GF4326" s="1"/>
      <c r="GG4326" s="1"/>
      <c r="GH4326" s="1"/>
      <c r="GI4326" s="1"/>
      <c r="GJ4326" s="1"/>
      <c r="GK4326"/>
      <c r="GL4326"/>
      <c r="GM4326"/>
      <c r="GN4326"/>
      <c r="GO4326"/>
      <c r="GP4326"/>
      <c r="GQ4326"/>
      <c r="GR4326"/>
      <c r="GS4326"/>
      <c r="GT4326"/>
      <c r="GU4326"/>
      <c r="GV4326"/>
      <c r="GW4326"/>
      <c r="GX4326"/>
      <c r="GY4326"/>
      <c r="GZ4326"/>
      <c r="HA4326"/>
      <c r="HB4326"/>
      <c r="HC4326"/>
      <c r="HD4326"/>
      <c r="HE4326"/>
    </row>
    <row r="4327" spans="4:213" s="25" customFormat="1" x14ac:dyDescent="0.25">
      <c r="D4327" s="19"/>
      <c r="E4327" s="19"/>
      <c r="F4327" s="20"/>
      <c r="G4327" s="20"/>
      <c r="H4327" s="20"/>
      <c r="I4327" s="20"/>
      <c r="J4327" s="21"/>
      <c r="K4327" s="21"/>
      <c r="L4327" s="20"/>
      <c r="M4327" s="20"/>
      <c r="N4327" s="22"/>
      <c r="O4327" s="22"/>
      <c r="P4327" s="22"/>
      <c r="Q4327" s="22"/>
      <c r="R4327" s="19"/>
      <c r="S4327" s="19"/>
      <c r="T4327" s="19"/>
      <c r="U4327" s="20"/>
      <c r="V4327" s="20"/>
      <c r="W4327" s="20"/>
      <c r="X4327" s="27"/>
      <c r="Y4327" s="253"/>
      <c r="Z4327" s="30"/>
      <c r="AA4327" s="30"/>
      <c r="AB4327" s="31"/>
      <c r="AC4327" s="31"/>
      <c r="AD4327" s="31"/>
      <c r="AE4327" s="31"/>
      <c r="AF4327" s="31"/>
      <c r="AG4327" s="241"/>
      <c r="AH4327" s="31"/>
      <c r="AI4327" s="31"/>
      <c r="AJ4327" s="31"/>
      <c r="AK4327" s="31"/>
      <c r="AL4327" s="120"/>
      <c r="AQ4327" s="26"/>
      <c r="AW4327" s="19"/>
      <c r="AX4327" s="19"/>
      <c r="AY4327" s="19"/>
      <c r="AZ4327" s="19"/>
      <c r="BA4327" s="19"/>
      <c r="BB4327" s="19"/>
      <c r="BC4327" s="1"/>
      <c r="BD4327"/>
      <c r="BE4327"/>
      <c r="BF4327" s="1"/>
      <c r="BG4327"/>
      <c r="BH4327"/>
      <c r="BI4327"/>
      <c r="BJ4327" s="1"/>
      <c r="BK4327" s="1"/>
      <c r="BL4327"/>
      <c r="BM4327" s="1"/>
      <c r="BN4327" s="1"/>
      <c r="BO4327" s="1"/>
      <c r="BP4327" s="1"/>
      <c r="BQ4327" s="1"/>
      <c r="BR4327" s="1"/>
      <c r="BS4327" s="1"/>
      <c r="BT4327" s="22"/>
      <c r="BU4327" s="1"/>
      <c r="BV4327" s="1"/>
      <c r="BW4327" s="1"/>
      <c r="BX4327" s="1"/>
      <c r="BY4327" s="1"/>
      <c r="BZ4327" s="1"/>
      <c r="CA4327" s="1"/>
      <c r="CB4327" s="1"/>
      <c r="CC4327" s="1"/>
      <c r="CD4327" s="1"/>
      <c r="CE4327" s="1"/>
      <c r="CF4327" s="1"/>
      <c r="CG4327" s="1"/>
      <c r="CH4327" s="1"/>
      <c r="CI4327" s="1"/>
      <c r="CJ4327" s="1"/>
      <c r="CK4327" s="1"/>
      <c r="CL4327" s="1"/>
      <c r="CM4327" s="1"/>
      <c r="CN4327" s="1"/>
      <c r="CO4327" s="1"/>
      <c r="CP4327" s="1"/>
      <c r="CQ4327" s="1"/>
      <c r="CR4327" s="1"/>
      <c r="CS4327" s="1"/>
      <c r="CT4327" s="1"/>
      <c r="CU4327" s="1"/>
      <c r="CV4327" s="1"/>
      <c r="CW4327" s="1"/>
      <c r="CX4327" s="1"/>
      <c r="CY4327" s="1"/>
      <c r="CZ4327" s="1"/>
      <c r="DA4327" s="1"/>
      <c r="DB4327" s="1"/>
      <c r="DC4327" s="1"/>
      <c r="DD4327" s="1"/>
      <c r="DE4327" s="1"/>
      <c r="DF4327" s="1"/>
      <c r="DG4327" s="1"/>
      <c r="DH4327" s="1"/>
      <c r="DI4327" s="1"/>
      <c r="DJ4327" s="1"/>
      <c r="DK4327" s="1"/>
      <c r="DL4327" s="1"/>
      <c r="DM4327" s="1"/>
      <c r="DN4327" s="1"/>
      <c r="DO4327" s="1"/>
      <c r="DP4327" s="1"/>
      <c r="DQ4327" s="1"/>
      <c r="DR4327" s="1"/>
      <c r="DS4327" s="1"/>
      <c r="DT4327" s="1"/>
      <c r="DU4327" s="1"/>
      <c r="DV4327" s="1"/>
      <c r="DW4327" s="1"/>
      <c r="DX4327" s="1"/>
      <c r="DY4327" s="1"/>
      <c r="DZ4327" s="1"/>
      <c r="EA4327" s="1"/>
      <c r="EB4327" s="1"/>
      <c r="EC4327" s="1"/>
      <c r="ED4327" s="1"/>
      <c r="EE4327" s="1"/>
      <c r="EF4327" s="1"/>
      <c r="EG4327" s="1"/>
      <c r="EH4327" s="1"/>
      <c r="EI4327" s="1"/>
      <c r="EJ4327" s="1"/>
      <c r="EK4327" s="1"/>
      <c r="EL4327" s="1"/>
      <c r="EM4327" s="1"/>
      <c r="EN4327" s="1"/>
      <c r="EO4327" s="1"/>
      <c r="EP4327" s="1"/>
      <c r="EQ4327" s="1"/>
      <c r="ER4327" s="1"/>
      <c r="ES4327" s="1"/>
      <c r="ET4327" s="1"/>
      <c r="EU4327" s="1"/>
      <c r="EV4327" s="1"/>
      <c r="EW4327" s="1"/>
      <c r="EX4327" s="1"/>
      <c r="EY4327" s="1"/>
      <c r="EZ4327" s="1"/>
      <c r="FA4327" s="1"/>
      <c r="FB4327" s="1"/>
      <c r="FC4327" s="1"/>
      <c r="FD4327" s="1"/>
      <c r="FE4327" s="1"/>
      <c r="FF4327" s="1"/>
      <c r="FG4327" s="1"/>
      <c r="FH4327" s="1"/>
      <c r="FI4327" s="1"/>
      <c r="FJ4327" s="1"/>
      <c r="FK4327" s="1"/>
      <c r="FL4327" s="1"/>
      <c r="FM4327" s="1"/>
      <c r="FN4327" s="1"/>
      <c r="FO4327" s="1"/>
      <c r="FP4327" s="1"/>
      <c r="FQ4327" s="1"/>
      <c r="FR4327" s="1"/>
      <c r="FS4327" s="1"/>
      <c r="FT4327" s="1"/>
      <c r="FU4327" s="1"/>
      <c r="FV4327" s="1"/>
      <c r="FW4327" s="1"/>
      <c r="FX4327" s="1"/>
      <c r="FY4327" s="1"/>
      <c r="FZ4327" s="1"/>
      <c r="GA4327" s="1"/>
      <c r="GB4327" s="1"/>
      <c r="GC4327" s="1"/>
      <c r="GD4327" s="1"/>
      <c r="GE4327" s="1"/>
      <c r="GF4327" s="1"/>
      <c r="GG4327" s="1"/>
      <c r="GH4327" s="1"/>
      <c r="GI4327" s="1"/>
      <c r="GJ4327" s="1"/>
      <c r="GK4327"/>
      <c r="GL4327"/>
      <c r="GM4327"/>
      <c r="GN4327"/>
      <c r="GO4327"/>
      <c r="GP4327"/>
      <c r="GQ4327"/>
      <c r="GR4327"/>
      <c r="GS4327"/>
      <c r="GT4327"/>
      <c r="GU4327"/>
      <c r="GV4327"/>
      <c r="GW4327"/>
      <c r="GX4327"/>
      <c r="GY4327"/>
      <c r="GZ4327"/>
      <c r="HA4327"/>
      <c r="HB4327"/>
      <c r="HC4327"/>
      <c r="HD4327"/>
      <c r="HE4327"/>
    </row>
    <row r="4328" spans="4:213" s="25" customFormat="1" x14ac:dyDescent="0.25">
      <c r="D4328" s="19"/>
      <c r="E4328" s="19"/>
      <c r="F4328" s="20"/>
      <c r="G4328" s="20"/>
      <c r="H4328" s="20"/>
      <c r="I4328" s="20"/>
      <c r="J4328" s="21"/>
      <c r="K4328" s="21"/>
      <c r="L4328" s="20"/>
      <c r="M4328" s="20"/>
      <c r="N4328" s="22"/>
      <c r="O4328" s="22"/>
      <c r="P4328" s="22"/>
      <c r="Q4328" s="22"/>
      <c r="R4328" s="19"/>
      <c r="S4328" s="19"/>
      <c r="T4328" s="19"/>
      <c r="U4328" s="20"/>
      <c r="V4328" s="20"/>
      <c r="W4328" s="20"/>
      <c r="X4328" s="27"/>
      <c r="Y4328" s="253"/>
      <c r="Z4328" s="30"/>
      <c r="AA4328" s="30"/>
      <c r="AB4328" s="31"/>
      <c r="AC4328" s="31"/>
      <c r="AD4328" s="31"/>
      <c r="AE4328" s="31"/>
      <c r="AF4328" s="31"/>
      <c r="AG4328" s="241"/>
      <c r="AH4328" s="31"/>
      <c r="AI4328" s="31"/>
      <c r="AJ4328" s="31"/>
      <c r="AK4328" s="31"/>
      <c r="AL4328" s="120"/>
      <c r="AQ4328" s="26"/>
      <c r="AW4328" s="19"/>
      <c r="AX4328" s="19"/>
      <c r="AY4328" s="19"/>
      <c r="AZ4328" s="19"/>
      <c r="BA4328" s="19"/>
      <c r="BB4328" s="19"/>
      <c r="BC4328" s="1"/>
      <c r="BD4328"/>
      <c r="BE4328"/>
      <c r="BF4328" s="1"/>
      <c r="BG4328"/>
      <c r="BH4328"/>
      <c r="BI4328"/>
      <c r="BJ4328" s="1"/>
      <c r="BK4328" s="1"/>
      <c r="BL4328"/>
      <c r="BM4328" s="1"/>
      <c r="BN4328" s="1"/>
      <c r="BO4328" s="1"/>
      <c r="BP4328" s="1"/>
      <c r="BQ4328" s="1"/>
      <c r="BR4328" s="1"/>
      <c r="BS4328" s="1"/>
      <c r="BT4328" s="22"/>
      <c r="BU4328" s="1"/>
      <c r="BV4328" s="1"/>
      <c r="BW4328" s="1"/>
      <c r="BX4328" s="1"/>
      <c r="BY4328" s="1"/>
      <c r="BZ4328" s="1"/>
      <c r="CA4328" s="1"/>
      <c r="CB4328" s="1"/>
      <c r="CC4328" s="1"/>
      <c r="CD4328" s="1"/>
      <c r="CE4328" s="1"/>
      <c r="CF4328" s="1"/>
      <c r="CG4328" s="1"/>
      <c r="CH4328" s="1"/>
      <c r="CI4328" s="1"/>
      <c r="CJ4328" s="1"/>
      <c r="CK4328" s="1"/>
      <c r="CL4328" s="1"/>
      <c r="CM4328" s="1"/>
      <c r="CN4328" s="1"/>
      <c r="CO4328" s="1"/>
      <c r="CP4328" s="1"/>
      <c r="CQ4328" s="1"/>
      <c r="CR4328" s="1"/>
      <c r="CS4328" s="1"/>
      <c r="CT4328" s="1"/>
      <c r="CU4328" s="1"/>
      <c r="CV4328" s="1"/>
      <c r="CW4328" s="1"/>
      <c r="CX4328" s="1"/>
      <c r="CY4328" s="1"/>
      <c r="CZ4328" s="1"/>
      <c r="DA4328" s="1"/>
      <c r="DB4328" s="1"/>
      <c r="DC4328" s="1"/>
      <c r="DD4328" s="1"/>
      <c r="DE4328" s="1"/>
      <c r="DF4328" s="1"/>
      <c r="DG4328" s="1"/>
      <c r="DH4328" s="1"/>
      <c r="DI4328" s="1"/>
      <c r="DJ4328" s="1"/>
      <c r="DK4328" s="1"/>
      <c r="DL4328" s="1"/>
      <c r="DM4328" s="1"/>
      <c r="DN4328" s="1"/>
      <c r="DO4328" s="1"/>
      <c r="DP4328" s="1"/>
      <c r="DQ4328" s="1"/>
      <c r="DR4328" s="1"/>
      <c r="DS4328" s="1"/>
      <c r="DT4328" s="1"/>
      <c r="DU4328" s="1"/>
      <c r="DV4328" s="1"/>
      <c r="DW4328" s="1"/>
      <c r="DX4328" s="1"/>
      <c r="DY4328" s="1"/>
      <c r="DZ4328" s="1"/>
      <c r="EA4328" s="1"/>
      <c r="EB4328" s="1"/>
      <c r="EC4328" s="1"/>
      <c r="ED4328" s="1"/>
      <c r="EE4328" s="1"/>
      <c r="EF4328" s="1"/>
      <c r="EG4328" s="1"/>
      <c r="EH4328" s="1"/>
      <c r="EI4328" s="1"/>
      <c r="EJ4328" s="1"/>
      <c r="EK4328" s="1"/>
      <c r="EL4328" s="1"/>
      <c r="EM4328" s="1"/>
      <c r="EN4328" s="1"/>
      <c r="EO4328" s="1"/>
      <c r="EP4328" s="1"/>
      <c r="EQ4328" s="1"/>
      <c r="ER4328" s="1"/>
      <c r="ES4328" s="1"/>
      <c r="ET4328" s="1"/>
      <c r="EU4328" s="1"/>
      <c r="EV4328" s="1"/>
      <c r="EW4328" s="1"/>
      <c r="EX4328" s="1"/>
      <c r="EY4328" s="1"/>
      <c r="EZ4328" s="1"/>
      <c r="FA4328" s="1"/>
      <c r="FB4328" s="1"/>
      <c r="FC4328" s="1"/>
      <c r="FD4328" s="1"/>
      <c r="FE4328" s="1"/>
      <c r="FF4328" s="1"/>
      <c r="FG4328" s="1"/>
      <c r="FH4328" s="1"/>
      <c r="FI4328" s="1"/>
      <c r="FJ4328" s="1"/>
      <c r="FK4328" s="1"/>
      <c r="FL4328" s="1"/>
      <c r="FM4328" s="1"/>
      <c r="FN4328" s="1"/>
      <c r="FO4328" s="1"/>
      <c r="FP4328" s="1"/>
      <c r="FQ4328" s="1"/>
      <c r="FR4328" s="1"/>
      <c r="FS4328" s="1"/>
      <c r="FT4328" s="1"/>
      <c r="FU4328" s="1"/>
      <c r="FV4328" s="1"/>
      <c r="FW4328" s="1"/>
      <c r="FX4328" s="1"/>
      <c r="FY4328" s="1"/>
      <c r="FZ4328" s="1"/>
      <c r="GA4328" s="1"/>
      <c r="GB4328" s="1"/>
      <c r="GC4328" s="1"/>
      <c r="GD4328" s="1"/>
      <c r="GE4328" s="1"/>
      <c r="GF4328" s="1"/>
      <c r="GG4328" s="1"/>
      <c r="GH4328" s="1"/>
      <c r="GI4328" s="1"/>
      <c r="GJ4328" s="1"/>
      <c r="GK4328"/>
      <c r="GL4328"/>
      <c r="GM4328"/>
      <c r="GN4328"/>
      <c r="GO4328"/>
      <c r="GP4328"/>
      <c r="GQ4328"/>
      <c r="GR4328"/>
      <c r="GS4328"/>
      <c r="GT4328"/>
      <c r="GU4328"/>
      <c r="GV4328"/>
      <c r="GW4328"/>
      <c r="GX4328"/>
      <c r="GY4328"/>
      <c r="GZ4328"/>
      <c r="HA4328"/>
      <c r="HB4328"/>
      <c r="HC4328"/>
      <c r="HD4328"/>
      <c r="HE4328"/>
    </row>
    <row r="4329" spans="4:213" s="25" customFormat="1" x14ac:dyDescent="0.25">
      <c r="D4329" s="19"/>
      <c r="E4329" s="19"/>
      <c r="F4329" s="20"/>
      <c r="G4329" s="20"/>
      <c r="H4329" s="20"/>
      <c r="I4329" s="20"/>
      <c r="J4329" s="21"/>
      <c r="K4329" s="21"/>
      <c r="L4329" s="20"/>
      <c r="M4329" s="20"/>
      <c r="N4329" s="22"/>
      <c r="O4329" s="22"/>
      <c r="P4329" s="22"/>
      <c r="Q4329" s="22"/>
      <c r="R4329" s="19"/>
      <c r="S4329" s="19"/>
      <c r="T4329" s="19"/>
      <c r="U4329" s="20"/>
      <c r="V4329" s="20"/>
      <c r="W4329" s="20"/>
      <c r="X4329" s="27"/>
      <c r="Y4329" s="253"/>
      <c r="Z4329" s="30"/>
      <c r="AA4329" s="30"/>
      <c r="AB4329" s="31"/>
      <c r="AC4329" s="31"/>
      <c r="AD4329" s="31"/>
      <c r="AE4329" s="31"/>
      <c r="AF4329" s="31"/>
      <c r="AG4329" s="241"/>
      <c r="AH4329" s="31"/>
      <c r="AI4329" s="31"/>
      <c r="AJ4329" s="31"/>
      <c r="AK4329" s="31"/>
      <c r="AL4329" s="120"/>
      <c r="AQ4329" s="26"/>
      <c r="AW4329" s="19"/>
      <c r="AX4329" s="19"/>
      <c r="AY4329" s="19"/>
      <c r="AZ4329" s="19"/>
      <c r="BA4329" s="19"/>
      <c r="BB4329" s="19"/>
      <c r="BC4329" s="1"/>
      <c r="BD4329"/>
      <c r="BE4329"/>
      <c r="BF4329" s="1"/>
      <c r="BG4329"/>
      <c r="BH4329"/>
      <c r="BI4329"/>
      <c r="BJ4329" s="1"/>
      <c r="BK4329" s="1"/>
      <c r="BL4329"/>
      <c r="BM4329" s="1"/>
      <c r="BN4329" s="1"/>
      <c r="BO4329" s="1"/>
      <c r="BP4329" s="1"/>
      <c r="BQ4329" s="1"/>
      <c r="BR4329" s="1"/>
      <c r="BS4329" s="1"/>
      <c r="BT4329" s="22"/>
      <c r="BU4329" s="1"/>
      <c r="BV4329" s="1"/>
      <c r="BW4329" s="1"/>
      <c r="BX4329" s="1"/>
      <c r="BY4329" s="1"/>
      <c r="BZ4329" s="1"/>
      <c r="CA4329" s="1"/>
      <c r="CB4329" s="1"/>
      <c r="CC4329" s="1"/>
      <c r="CD4329" s="1"/>
      <c r="CE4329" s="1"/>
      <c r="CF4329" s="1"/>
      <c r="CG4329" s="1"/>
      <c r="CH4329" s="1"/>
      <c r="CI4329" s="1"/>
      <c r="CJ4329" s="1"/>
      <c r="CK4329" s="1"/>
      <c r="CL4329" s="1"/>
      <c r="CM4329" s="1"/>
      <c r="CN4329" s="1"/>
      <c r="CO4329" s="1"/>
      <c r="CP4329" s="1"/>
      <c r="CQ4329" s="1"/>
      <c r="CR4329" s="1"/>
      <c r="CS4329" s="1"/>
      <c r="CT4329" s="1"/>
      <c r="CU4329" s="1"/>
      <c r="CV4329" s="1"/>
      <c r="CW4329" s="1"/>
      <c r="CX4329" s="1"/>
      <c r="CY4329" s="1"/>
      <c r="CZ4329" s="1"/>
      <c r="DA4329" s="1"/>
      <c r="DB4329" s="1"/>
      <c r="DC4329" s="1"/>
      <c r="DD4329" s="1"/>
      <c r="DE4329" s="1"/>
      <c r="DF4329" s="1"/>
      <c r="DG4329" s="1"/>
      <c r="DH4329" s="1"/>
      <c r="DI4329" s="1"/>
      <c r="DJ4329" s="1"/>
      <c r="DK4329" s="1"/>
      <c r="DL4329" s="1"/>
      <c r="DM4329" s="1"/>
      <c r="DN4329" s="1"/>
      <c r="DO4329" s="1"/>
      <c r="DP4329" s="1"/>
      <c r="DQ4329" s="1"/>
      <c r="DR4329" s="1"/>
      <c r="DS4329" s="1"/>
      <c r="DT4329" s="1"/>
      <c r="DU4329" s="1"/>
      <c r="DV4329" s="1"/>
      <c r="DW4329" s="1"/>
      <c r="DX4329" s="1"/>
      <c r="DY4329" s="1"/>
      <c r="DZ4329" s="1"/>
      <c r="EA4329" s="1"/>
      <c r="EB4329" s="1"/>
      <c r="EC4329" s="1"/>
      <c r="ED4329" s="1"/>
      <c r="EE4329" s="1"/>
      <c r="EF4329" s="1"/>
      <c r="EG4329" s="1"/>
      <c r="EH4329" s="1"/>
      <c r="EI4329" s="1"/>
      <c r="EJ4329" s="1"/>
      <c r="EK4329" s="1"/>
      <c r="EL4329" s="1"/>
      <c r="EM4329" s="1"/>
      <c r="EN4329" s="1"/>
      <c r="EO4329" s="1"/>
      <c r="EP4329" s="1"/>
      <c r="EQ4329" s="1"/>
      <c r="ER4329" s="1"/>
      <c r="ES4329" s="1"/>
      <c r="ET4329" s="1"/>
      <c r="EU4329" s="1"/>
      <c r="EV4329" s="1"/>
      <c r="EW4329" s="1"/>
      <c r="EX4329" s="1"/>
      <c r="EY4329" s="1"/>
      <c r="EZ4329" s="1"/>
      <c r="FA4329" s="1"/>
      <c r="FB4329" s="1"/>
      <c r="FC4329" s="1"/>
      <c r="FD4329" s="1"/>
      <c r="FE4329" s="1"/>
      <c r="FF4329" s="1"/>
      <c r="FG4329" s="1"/>
      <c r="FH4329" s="1"/>
      <c r="FI4329" s="1"/>
      <c r="FJ4329" s="1"/>
      <c r="FK4329" s="1"/>
      <c r="FL4329" s="1"/>
      <c r="FM4329" s="1"/>
      <c r="FN4329" s="1"/>
      <c r="FO4329" s="1"/>
      <c r="FP4329" s="1"/>
      <c r="FQ4329" s="1"/>
      <c r="FR4329" s="1"/>
      <c r="FS4329" s="1"/>
      <c r="FT4329" s="1"/>
      <c r="FU4329" s="1"/>
      <c r="FV4329" s="1"/>
      <c r="FW4329" s="1"/>
      <c r="FX4329" s="1"/>
      <c r="FY4329" s="1"/>
      <c r="FZ4329" s="1"/>
      <c r="GA4329" s="1"/>
      <c r="GB4329" s="1"/>
      <c r="GC4329" s="1"/>
      <c r="GD4329" s="1"/>
      <c r="GE4329" s="1"/>
      <c r="GF4329" s="1"/>
      <c r="GG4329" s="1"/>
      <c r="GH4329" s="1"/>
      <c r="GI4329" s="1"/>
      <c r="GJ4329" s="1"/>
      <c r="GK4329"/>
      <c r="GL4329"/>
      <c r="GM4329"/>
      <c r="GN4329"/>
      <c r="GO4329"/>
      <c r="GP4329"/>
      <c r="GQ4329"/>
      <c r="GR4329"/>
      <c r="GS4329"/>
      <c r="GT4329"/>
      <c r="GU4329"/>
      <c r="GV4329"/>
      <c r="GW4329"/>
      <c r="GX4329"/>
      <c r="GY4329"/>
      <c r="GZ4329"/>
      <c r="HA4329"/>
      <c r="HB4329"/>
      <c r="HC4329"/>
      <c r="HD4329"/>
      <c r="HE4329"/>
    </row>
    <row r="4330" spans="4:213" s="25" customFormat="1" x14ac:dyDescent="0.25">
      <c r="D4330" s="19"/>
      <c r="E4330" s="19"/>
      <c r="F4330" s="20"/>
      <c r="G4330" s="20"/>
      <c r="H4330" s="20"/>
      <c r="I4330" s="20"/>
      <c r="J4330" s="21"/>
      <c r="K4330" s="21"/>
      <c r="L4330" s="20"/>
      <c r="M4330" s="20"/>
      <c r="N4330" s="22"/>
      <c r="O4330" s="22"/>
      <c r="P4330" s="22"/>
      <c r="Q4330" s="22"/>
      <c r="R4330" s="19"/>
      <c r="S4330" s="19"/>
      <c r="T4330" s="19"/>
      <c r="U4330" s="20"/>
      <c r="V4330" s="20"/>
      <c r="W4330" s="20"/>
      <c r="X4330" s="27"/>
      <c r="Y4330" s="253"/>
      <c r="Z4330" s="30"/>
      <c r="AA4330" s="30"/>
      <c r="AB4330" s="31"/>
      <c r="AC4330" s="31"/>
      <c r="AD4330" s="31"/>
      <c r="AE4330" s="31"/>
      <c r="AF4330" s="31"/>
      <c r="AG4330" s="241"/>
      <c r="AH4330" s="31"/>
      <c r="AI4330" s="31"/>
      <c r="AJ4330" s="31"/>
      <c r="AK4330" s="31"/>
      <c r="AL4330" s="120"/>
      <c r="AQ4330" s="26"/>
      <c r="AW4330" s="19"/>
      <c r="AX4330" s="19"/>
      <c r="AY4330" s="19"/>
      <c r="AZ4330" s="19"/>
      <c r="BA4330" s="19"/>
      <c r="BB4330" s="19"/>
      <c r="BC4330" s="1"/>
      <c r="BD4330"/>
      <c r="BE4330"/>
      <c r="BF4330" s="1"/>
      <c r="BG4330"/>
      <c r="BH4330"/>
      <c r="BI4330"/>
      <c r="BJ4330" s="1"/>
      <c r="BK4330" s="1"/>
      <c r="BL4330"/>
      <c r="BM4330" s="1"/>
      <c r="BN4330" s="1"/>
      <c r="BO4330" s="1"/>
      <c r="BP4330" s="1"/>
      <c r="BQ4330" s="1"/>
      <c r="BR4330" s="1"/>
      <c r="BS4330" s="1"/>
      <c r="BT4330" s="22"/>
      <c r="BU4330" s="1"/>
      <c r="BV4330" s="1"/>
      <c r="BW4330" s="1"/>
      <c r="BX4330" s="1"/>
      <c r="BY4330" s="1"/>
      <c r="BZ4330" s="1"/>
      <c r="CA4330" s="1"/>
      <c r="CB4330" s="1"/>
      <c r="CC4330" s="1"/>
      <c r="CD4330" s="1"/>
      <c r="CE4330" s="1"/>
      <c r="CF4330" s="1"/>
      <c r="CG4330" s="1"/>
      <c r="CH4330" s="1"/>
      <c r="CI4330" s="1"/>
      <c r="CJ4330" s="1"/>
      <c r="CK4330" s="1"/>
      <c r="CL4330" s="1"/>
      <c r="CM4330" s="1"/>
      <c r="CN4330" s="1"/>
      <c r="CO4330" s="1"/>
      <c r="CP4330" s="1"/>
      <c r="CQ4330" s="1"/>
      <c r="CR4330" s="1"/>
      <c r="CS4330" s="1"/>
      <c r="CT4330" s="1"/>
      <c r="CU4330" s="1"/>
      <c r="CV4330" s="1"/>
      <c r="CW4330" s="1"/>
      <c r="CX4330" s="1"/>
      <c r="CY4330" s="1"/>
      <c r="CZ4330" s="1"/>
      <c r="DA4330" s="1"/>
      <c r="DB4330" s="1"/>
      <c r="DC4330" s="1"/>
      <c r="DD4330" s="1"/>
      <c r="DE4330" s="1"/>
      <c r="DF4330" s="1"/>
      <c r="DG4330" s="1"/>
      <c r="DH4330" s="1"/>
      <c r="DI4330" s="1"/>
      <c r="DJ4330" s="1"/>
      <c r="DK4330" s="1"/>
      <c r="DL4330" s="1"/>
      <c r="DM4330" s="1"/>
      <c r="DN4330" s="1"/>
      <c r="DO4330" s="1"/>
      <c r="DP4330" s="1"/>
      <c r="DQ4330" s="1"/>
      <c r="DR4330" s="1"/>
      <c r="DS4330" s="1"/>
      <c r="DT4330" s="1"/>
      <c r="DU4330" s="1"/>
      <c r="DV4330" s="1"/>
      <c r="DW4330" s="1"/>
      <c r="DX4330" s="1"/>
      <c r="DY4330" s="1"/>
      <c r="DZ4330" s="1"/>
      <c r="EA4330" s="1"/>
      <c r="EB4330" s="1"/>
      <c r="EC4330" s="1"/>
      <c r="ED4330" s="1"/>
      <c r="EE4330" s="1"/>
      <c r="EF4330" s="1"/>
      <c r="EG4330" s="1"/>
      <c r="EH4330" s="1"/>
      <c r="EI4330" s="1"/>
      <c r="EJ4330" s="1"/>
      <c r="EK4330" s="1"/>
      <c r="EL4330" s="1"/>
      <c r="EM4330" s="1"/>
      <c r="EN4330" s="1"/>
      <c r="EO4330" s="1"/>
      <c r="EP4330" s="1"/>
      <c r="EQ4330" s="1"/>
      <c r="ER4330" s="1"/>
      <c r="ES4330" s="1"/>
      <c r="ET4330" s="1"/>
      <c r="EU4330" s="1"/>
      <c r="EV4330" s="1"/>
      <c r="EW4330" s="1"/>
      <c r="EX4330" s="1"/>
      <c r="EY4330" s="1"/>
      <c r="EZ4330" s="1"/>
      <c r="FA4330" s="1"/>
      <c r="FB4330" s="1"/>
      <c r="FC4330" s="1"/>
      <c r="FD4330" s="1"/>
      <c r="FE4330" s="1"/>
      <c r="FF4330" s="1"/>
      <c r="FG4330" s="1"/>
      <c r="FH4330" s="1"/>
      <c r="FI4330" s="1"/>
      <c r="FJ4330" s="1"/>
      <c r="FK4330" s="1"/>
      <c r="FL4330" s="1"/>
      <c r="FM4330" s="1"/>
      <c r="FN4330" s="1"/>
      <c r="FO4330" s="1"/>
      <c r="FP4330" s="1"/>
      <c r="FQ4330" s="1"/>
      <c r="FR4330" s="1"/>
      <c r="FS4330" s="1"/>
      <c r="FT4330" s="1"/>
      <c r="FU4330" s="1"/>
      <c r="FV4330" s="1"/>
      <c r="FW4330" s="1"/>
      <c r="FX4330" s="1"/>
      <c r="FY4330" s="1"/>
      <c r="FZ4330" s="1"/>
      <c r="GA4330" s="1"/>
      <c r="GB4330" s="1"/>
      <c r="GC4330" s="1"/>
      <c r="GD4330" s="1"/>
      <c r="GE4330" s="1"/>
      <c r="GF4330" s="1"/>
      <c r="GG4330" s="1"/>
      <c r="GH4330" s="1"/>
      <c r="GI4330" s="1"/>
      <c r="GJ4330" s="1"/>
      <c r="GK4330"/>
      <c r="GL4330"/>
      <c r="GM4330"/>
      <c r="GN4330"/>
      <c r="GO4330"/>
      <c r="GP4330"/>
      <c r="GQ4330"/>
      <c r="GR4330"/>
      <c r="GS4330"/>
      <c r="GT4330"/>
      <c r="GU4330"/>
      <c r="GV4330"/>
      <c r="GW4330"/>
      <c r="GX4330"/>
      <c r="GY4330"/>
      <c r="GZ4330"/>
      <c r="HA4330"/>
      <c r="HB4330"/>
      <c r="HC4330"/>
      <c r="HD4330"/>
      <c r="HE4330"/>
    </row>
    <row r="4331" spans="4:213" s="25" customFormat="1" x14ac:dyDescent="0.25">
      <c r="D4331" s="19"/>
      <c r="E4331" s="19"/>
      <c r="F4331" s="20"/>
      <c r="G4331" s="20"/>
      <c r="H4331" s="20"/>
      <c r="I4331" s="20"/>
      <c r="J4331" s="21"/>
      <c r="K4331" s="21"/>
      <c r="L4331" s="20"/>
      <c r="M4331" s="20"/>
      <c r="N4331" s="22"/>
      <c r="O4331" s="22"/>
      <c r="P4331" s="22"/>
      <c r="Q4331" s="22"/>
      <c r="R4331" s="19"/>
      <c r="S4331" s="19"/>
      <c r="T4331" s="19"/>
      <c r="U4331" s="20"/>
      <c r="V4331" s="20"/>
      <c r="W4331" s="20"/>
      <c r="X4331" s="27"/>
      <c r="Y4331" s="253"/>
      <c r="Z4331" s="30"/>
      <c r="AA4331" s="30"/>
      <c r="AB4331" s="31"/>
      <c r="AC4331" s="31"/>
      <c r="AD4331" s="31"/>
      <c r="AE4331" s="31"/>
      <c r="AF4331" s="31"/>
      <c r="AG4331" s="241"/>
      <c r="AH4331" s="31"/>
      <c r="AI4331" s="31"/>
      <c r="AJ4331" s="31"/>
      <c r="AK4331" s="31"/>
      <c r="AL4331" s="120"/>
      <c r="AQ4331" s="26"/>
      <c r="AW4331" s="19"/>
      <c r="AX4331" s="19"/>
      <c r="AY4331" s="19"/>
      <c r="AZ4331" s="19"/>
      <c r="BA4331" s="19"/>
      <c r="BB4331" s="19"/>
      <c r="BC4331" s="1"/>
      <c r="BD4331"/>
      <c r="BE4331"/>
      <c r="BF4331" s="1"/>
      <c r="BG4331"/>
      <c r="BH4331"/>
      <c r="BI4331"/>
      <c r="BJ4331" s="1"/>
      <c r="BK4331" s="1"/>
      <c r="BL4331"/>
      <c r="BM4331" s="1"/>
      <c r="BN4331" s="1"/>
      <c r="BO4331" s="1"/>
      <c r="BP4331" s="1"/>
      <c r="BQ4331" s="1"/>
      <c r="BR4331" s="1"/>
      <c r="BS4331" s="1"/>
      <c r="BT4331" s="22"/>
      <c r="BU4331" s="1"/>
      <c r="BV4331" s="1"/>
      <c r="BW4331" s="1"/>
      <c r="BX4331" s="1"/>
      <c r="BY4331" s="1"/>
      <c r="BZ4331" s="1"/>
      <c r="CA4331" s="1"/>
      <c r="CB4331" s="1"/>
      <c r="CC4331" s="1"/>
      <c r="CD4331" s="1"/>
      <c r="CE4331" s="1"/>
      <c r="CF4331" s="1"/>
      <c r="CG4331" s="1"/>
      <c r="CH4331" s="1"/>
      <c r="CI4331" s="1"/>
      <c r="CJ4331" s="1"/>
      <c r="CK4331" s="1"/>
      <c r="CL4331" s="1"/>
      <c r="CM4331" s="1"/>
      <c r="CN4331" s="1"/>
      <c r="CO4331" s="1"/>
      <c r="CP4331" s="1"/>
      <c r="CQ4331" s="1"/>
      <c r="CR4331" s="1"/>
      <c r="CS4331" s="1"/>
      <c r="CT4331" s="1"/>
      <c r="CU4331" s="1"/>
      <c r="CV4331" s="1"/>
      <c r="CW4331" s="1"/>
      <c r="CX4331" s="1"/>
      <c r="CY4331" s="1"/>
      <c r="CZ4331" s="1"/>
      <c r="DA4331" s="1"/>
      <c r="DB4331" s="1"/>
      <c r="DC4331" s="1"/>
      <c r="DD4331" s="1"/>
      <c r="DE4331" s="1"/>
      <c r="DF4331" s="1"/>
      <c r="DG4331" s="1"/>
      <c r="DH4331" s="1"/>
      <c r="DI4331" s="1"/>
      <c r="DJ4331" s="1"/>
      <c r="DK4331" s="1"/>
      <c r="DL4331" s="1"/>
      <c r="DM4331" s="1"/>
      <c r="DN4331" s="1"/>
      <c r="DO4331" s="1"/>
      <c r="DP4331" s="1"/>
      <c r="DQ4331" s="1"/>
      <c r="DR4331" s="1"/>
      <c r="DS4331" s="1"/>
      <c r="DT4331" s="1"/>
      <c r="DU4331" s="1"/>
      <c r="DV4331" s="1"/>
      <c r="DW4331" s="1"/>
      <c r="DX4331" s="1"/>
      <c r="DY4331" s="1"/>
      <c r="DZ4331" s="1"/>
      <c r="EA4331" s="1"/>
      <c r="EB4331" s="1"/>
      <c r="EC4331" s="1"/>
      <c r="ED4331" s="1"/>
      <c r="EE4331" s="1"/>
      <c r="EF4331" s="1"/>
      <c r="EG4331" s="1"/>
      <c r="EH4331" s="1"/>
      <c r="EI4331" s="1"/>
      <c r="EJ4331" s="1"/>
      <c r="EK4331" s="1"/>
      <c r="EL4331" s="1"/>
      <c r="EM4331" s="1"/>
      <c r="EN4331" s="1"/>
      <c r="EO4331" s="1"/>
      <c r="EP4331" s="1"/>
      <c r="EQ4331" s="1"/>
      <c r="ER4331" s="1"/>
      <c r="ES4331" s="1"/>
      <c r="ET4331" s="1"/>
      <c r="EU4331" s="1"/>
      <c r="EV4331" s="1"/>
      <c r="EW4331" s="1"/>
      <c r="EX4331" s="1"/>
      <c r="EY4331" s="1"/>
      <c r="EZ4331" s="1"/>
      <c r="FA4331" s="1"/>
      <c r="FB4331" s="1"/>
      <c r="FC4331" s="1"/>
      <c r="FD4331" s="1"/>
      <c r="FE4331" s="1"/>
      <c r="FF4331" s="1"/>
      <c r="FG4331" s="1"/>
      <c r="FH4331" s="1"/>
      <c r="FI4331" s="1"/>
      <c r="FJ4331" s="1"/>
      <c r="FK4331" s="1"/>
      <c r="FL4331" s="1"/>
      <c r="FM4331" s="1"/>
      <c r="FN4331" s="1"/>
      <c r="FO4331" s="1"/>
      <c r="FP4331" s="1"/>
      <c r="FQ4331" s="1"/>
      <c r="FR4331" s="1"/>
      <c r="FS4331" s="1"/>
      <c r="FT4331" s="1"/>
      <c r="FU4331" s="1"/>
      <c r="FV4331" s="1"/>
      <c r="FW4331" s="1"/>
      <c r="FX4331" s="1"/>
      <c r="FY4331" s="1"/>
      <c r="FZ4331" s="1"/>
      <c r="GA4331" s="1"/>
      <c r="GB4331" s="1"/>
      <c r="GC4331" s="1"/>
      <c r="GD4331" s="1"/>
      <c r="GE4331" s="1"/>
      <c r="GF4331" s="1"/>
      <c r="GG4331" s="1"/>
      <c r="GH4331" s="1"/>
      <c r="GI4331" s="1"/>
      <c r="GJ4331" s="1"/>
      <c r="GK4331"/>
      <c r="GL4331"/>
      <c r="GM4331"/>
      <c r="GN4331"/>
      <c r="GO4331"/>
      <c r="GP4331"/>
      <c r="GQ4331"/>
      <c r="GR4331"/>
      <c r="GS4331"/>
      <c r="GT4331"/>
      <c r="GU4331"/>
      <c r="GV4331"/>
      <c r="GW4331"/>
      <c r="GX4331"/>
      <c r="GY4331"/>
      <c r="GZ4331"/>
      <c r="HA4331"/>
      <c r="HB4331"/>
      <c r="HC4331"/>
      <c r="HD4331"/>
      <c r="HE4331"/>
    </row>
    <row r="4332" spans="4:213" s="25" customFormat="1" x14ac:dyDescent="0.25">
      <c r="D4332" s="19"/>
      <c r="E4332" s="19"/>
      <c r="F4332" s="20"/>
      <c r="G4332" s="20"/>
      <c r="H4332" s="20"/>
      <c r="I4332" s="20"/>
      <c r="J4332" s="21"/>
      <c r="K4332" s="21"/>
      <c r="L4332" s="20"/>
      <c r="M4332" s="20"/>
      <c r="N4332" s="22"/>
      <c r="O4332" s="22"/>
      <c r="P4332" s="22"/>
      <c r="Q4332" s="22"/>
      <c r="R4332" s="19"/>
      <c r="S4332" s="19"/>
      <c r="T4332" s="19"/>
      <c r="U4332" s="20"/>
      <c r="V4332" s="20"/>
      <c r="W4332" s="20"/>
      <c r="X4332" s="27"/>
      <c r="Y4332" s="253"/>
      <c r="Z4332" s="30"/>
      <c r="AA4332" s="30"/>
      <c r="AB4332" s="31"/>
      <c r="AC4332" s="31"/>
      <c r="AD4332" s="31"/>
      <c r="AE4332" s="31"/>
      <c r="AF4332" s="31"/>
      <c r="AG4332" s="241"/>
      <c r="AH4332" s="31"/>
      <c r="AI4332" s="31"/>
      <c r="AJ4332" s="31"/>
      <c r="AK4332" s="31"/>
      <c r="AL4332" s="120"/>
      <c r="AQ4332" s="26"/>
      <c r="AW4332" s="19"/>
      <c r="AX4332" s="19"/>
      <c r="AY4332" s="19"/>
      <c r="AZ4332" s="19"/>
      <c r="BA4332" s="19"/>
      <c r="BB4332" s="19"/>
      <c r="BC4332" s="1"/>
      <c r="BD4332"/>
      <c r="BE4332"/>
      <c r="BF4332" s="1"/>
      <c r="BG4332"/>
      <c r="BH4332"/>
      <c r="BI4332"/>
      <c r="BJ4332" s="1"/>
      <c r="BK4332" s="1"/>
      <c r="BL4332"/>
      <c r="BM4332" s="1"/>
      <c r="BN4332" s="1"/>
      <c r="BO4332" s="1"/>
      <c r="BP4332" s="1"/>
      <c r="BQ4332" s="1"/>
      <c r="BR4332" s="1"/>
      <c r="BS4332" s="1"/>
      <c r="BT4332" s="22"/>
      <c r="BU4332" s="1"/>
      <c r="BV4332" s="1"/>
      <c r="BW4332" s="1"/>
      <c r="BX4332" s="1"/>
      <c r="BY4332" s="1"/>
      <c r="BZ4332" s="1"/>
      <c r="CA4332" s="1"/>
      <c r="CB4332" s="1"/>
      <c r="CC4332" s="1"/>
      <c r="CD4332" s="1"/>
      <c r="CE4332" s="1"/>
      <c r="CF4332" s="1"/>
      <c r="CG4332" s="1"/>
      <c r="CH4332" s="1"/>
      <c r="CI4332" s="1"/>
      <c r="CJ4332" s="1"/>
      <c r="CK4332" s="1"/>
      <c r="CL4332" s="1"/>
      <c r="CM4332" s="1"/>
      <c r="CN4332" s="1"/>
      <c r="CO4332" s="1"/>
      <c r="CP4332" s="1"/>
      <c r="CQ4332" s="1"/>
      <c r="CR4332" s="1"/>
      <c r="CS4332" s="1"/>
      <c r="CT4332" s="1"/>
      <c r="CU4332" s="1"/>
      <c r="CV4332" s="1"/>
      <c r="CW4332" s="1"/>
      <c r="CX4332" s="1"/>
      <c r="CY4332" s="1"/>
      <c r="CZ4332" s="1"/>
      <c r="DA4332" s="1"/>
      <c r="DB4332" s="1"/>
      <c r="DC4332" s="1"/>
      <c r="DD4332" s="1"/>
      <c r="DE4332" s="1"/>
      <c r="DF4332" s="1"/>
      <c r="DG4332" s="1"/>
      <c r="DH4332" s="1"/>
      <c r="DI4332" s="1"/>
      <c r="DJ4332" s="1"/>
      <c r="DK4332" s="1"/>
      <c r="DL4332" s="1"/>
      <c r="DM4332" s="1"/>
      <c r="DN4332" s="1"/>
      <c r="DO4332" s="1"/>
      <c r="DP4332" s="1"/>
      <c r="DQ4332" s="1"/>
      <c r="DR4332" s="1"/>
      <c r="DS4332" s="1"/>
      <c r="DT4332" s="1"/>
      <c r="DU4332" s="1"/>
      <c r="DV4332" s="1"/>
      <c r="DW4332" s="1"/>
      <c r="DX4332" s="1"/>
      <c r="DY4332" s="1"/>
      <c r="DZ4332" s="1"/>
      <c r="EA4332" s="1"/>
      <c r="EB4332" s="1"/>
      <c r="EC4332" s="1"/>
      <c r="ED4332" s="1"/>
      <c r="EE4332" s="1"/>
      <c r="EF4332" s="1"/>
      <c r="EG4332" s="1"/>
      <c r="EH4332" s="1"/>
      <c r="EI4332" s="1"/>
      <c r="EJ4332" s="1"/>
      <c r="EK4332" s="1"/>
      <c r="EL4332" s="1"/>
      <c r="EM4332" s="1"/>
      <c r="EN4332" s="1"/>
      <c r="EO4332" s="1"/>
      <c r="EP4332" s="1"/>
      <c r="EQ4332" s="1"/>
      <c r="ER4332" s="1"/>
      <c r="ES4332" s="1"/>
      <c r="ET4332" s="1"/>
      <c r="EU4332" s="1"/>
      <c r="EV4332" s="1"/>
      <c r="EW4332" s="1"/>
      <c r="EX4332" s="1"/>
      <c r="EY4332" s="1"/>
      <c r="EZ4332" s="1"/>
      <c r="FA4332" s="1"/>
      <c r="FB4332" s="1"/>
      <c r="FC4332" s="1"/>
      <c r="FD4332" s="1"/>
      <c r="FE4332" s="1"/>
      <c r="FF4332" s="1"/>
      <c r="FG4332" s="1"/>
      <c r="FH4332" s="1"/>
      <c r="FI4332" s="1"/>
      <c r="FJ4332" s="1"/>
      <c r="FK4332" s="1"/>
      <c r="FL4332" s="1"/>
      <c r="FM4332" s="1"/>
      <c r="FN4332" s="1"/>
      <c r="FO4332" s="1"/>
      <c r="FP4332" s="1"/>
      <c r="FQ4332" s="1"/>
      <c r="FR4332" s="1"/>
      <c r="FS4332" s="1"/>
      <c r="FT4332" s="1"/>
      <c r="FU4332" s="1"/>
      <c r="FV4332" s="1"/>
      <c r="FW4332" s="1"/>
      <c r="FX4332" s="1"/>
      <c r="FY4332" s="1"/>
      <c r="FZ4332" s="1"/>
      <c r="GA4332" s="1"/>
      <c r="GB4332" s="1"/>
      <c r="GC4332" s="1"/>
      <c r="GD4332" s="1"/>
      <c r="GE4332" s="1"/>
      <c r="GF4332" s="1"/>
      <c r="GG4332" s="1"/>
      <c r="GH4332" s="1"/>
      <c r="GI4332" s="1"/>
      <c r="GJ4332" s="1"/>
      <c r="GK4332"/>
      <c r="GL4332"/>
      <c r="GM4332"/>
      <c r="GN4332"/>
      <c r="GO4332"/>
      <c r="GP4332"/>
      <c r="GQ4332"/>
      <c r="GR4332"/>
      <c r="GS4332"/>
      <c r="GT4332"/>
      <c r="GU4332"/>
      <c r="GV4332"/>
      <c r="GW4332"/>
      <c r="GX4332"/>
      <c r="GY4332"/>
      <c r="GZ4332"/>
      <c r="HA4332"/>
      <c r="HB4332"/>
      <c r="HC4332"/>
      <c r="HD4332"/>
      <c r="HE4332"/>
    </row>
    <row r="4333" spans="4:213" s="25" customFormat="1" x14ac:dyDescent="0.25">
      <c r="D4333" s="19"/>
      <c r="E4333" s="19"/>
      <c r="F4333" s="20"/>
      <c r="G4333" s="20"/>
      <c r="H4333" s="20"/>
      <c r="I4333" s="20"/>
      <c r="J4333" s="21"/>
      <c r="K4333" s="21"/>
      <c r="L4333" s="20"/>
      <c r="M4333" s="20"/>
      <c r="N4333" s="22"/>
      <c r="O4333" s="22"/>
      <c r="P4333" s="22"/>
      <c r="Q4333" s="22"/>
      <c r="R4333" s="19"/>
      <c r="S4333" s="19"/>
      <c r="T4333" s="19"/>
      <c r="U4333" s="20"/>
      <c r="V4333" s="20"/>
      <c r="W4333" s="20"/>
      <c r="X4333" s="27"/>
      <c r="Y4333" s="253"/>
      <c r="Z4333" s="30"/>
      <c r="AA4333" s="30"/>
      <c r="AB4333" s="31"/>
      <c r="AC4333" s="31"/>
      <c r="AD4333" s="31"/>
      <c r="AE4333" s="31"/>
      <c r="AF4333" s="31"/>
      <c r="AG4333" s="241"/>
      <c r="AH4333" s="31"/>
      <c r="AI4333" s="31"/>
      <c r="AJ4333" s="31"/>
      <c r="AK4333" s="31"/>
      <c r="AL4333" s="120"/>
      <c r="AQ4333" s="26"/>
      <c r="AW4333" s="19"/>
      <c r="AX4333" s="19"/>
      <c r="AY4333" s="19"/>
      <c r="AZ4333" s="19"/>
      <c r="BA4333" s="19"/>
      <c r="BB4333" s="19"/>
      <c r="BC4333" s="1"/>
      <c r="BD4333"/>
      <c r="BE4333"/>
      <c r="BF4333" s="1"/>
      <c r="BG4333"/>
      <c r="BH4333"/>
      <c r="BI4333"/>
      <c r="BJ4333" s="1"/>
      <c r="BK4333" s="1"/>
      <c r="BL4333"/>
      <c r="BM4333" s="1"/>
      <c r="BN4333" s="1"/>
      <c r="BO4333" s="1"/>
      <c r="BP4333" s="1"/>
      <c r="BQ4333" s="1"/>
      <c r="BR4333" s="1"/>
      <c r="BS4333" s="1"/>
      <c r="BT4333" s="22"/>
      <c r="BU4333" s="1"/>
      <c r="BV4333" s="1"/>
      <c r="BW4333" s="1"/>
      <c r="BX4333" s="1"/>
      <c r="BY4333" s="1"/>
      <c r="BZ4333" s="1"/>
      <c r="CA4333" s="1"/>
      <c r="CB4333" s="1"/>
      <c r="CC4333" s="1"/>
      <c r="CD4333" s="1"/>
      <c r="CE4333" s="1"/>
      <c r="CF4333" s="1"/>
      <c r="CG4333" s="1"/>
      <c r="CH4333" s="1"/>
      <c r="CI4333" s="1"/>
      <c r="CJ4333" s="1"/>
      <c r="CK4333" s="1"/>
      <c r="CL4333" s="1"/>
      <c r="CM4333" s="1"/>
      <c r="CN4333" s="1"/>
      <c r="CO4333" s="1"/>
      <c r="CP4333" s="1"/>
      <c r="CQ4333" s="1"/>
      <c r="CR4333" s="1"/>
      <c r="CS4333" s="1"/>
      <c r="CT4333" s="1"/>
      <c r="CU4333" s="1"/>
      <c r="CV4333" s="1"/>
      <c r="CW4333" s="1"/>
      <c r="CX4333" s="1"/>
      <c r="CY4333" s="1"/>
      <c r="CZ4333" s="1"/>
      <c r="DA4333" s="1"/>
      <c r="DB4333" s="1"/>
      <c r="DC4333" s="1"/>
      <c r="DD4333" s="1"/>
      <c r="DE4333" s="1"/>
      <c r="DF4333" s="1"/>
      <c r="DG4333" s="1"/>
      <c r="DH4333" s="1"/>
      <c r="DI4333" s="1"/>
      <c r="DJ4333" s="1"/>
      <c r="DK4333" s="1"/>
      <c r="DL4333" s="1"/>
      <c r="DM4333" s="1"/>
      <c r="DN4333" s="1"/>
      <c r="DO4333" s="1"/>
      <c r="DP4333" s="1"/>
      <c r="DQ4333" s="1"/>
      <c r="DR4333" s="1"/>
      <c r="DS4333" s="1"/>
      <c r="DT4333" s="1"/>
      <c r="DU4333" s="1"/>
      <c r="DV4333" s="1"/>
      <c r="DW4333" s="1"/>
      <c r="DX4333" s="1"/>
      <c r="DY4333" s="1"/>
      <c r="DZ4333" s="1"/>
      <c r="EA4333" s="1"/>
      <c r="EB4333" s="1"/>
      <c r="EC4333" s="1"/>
      <c r="ED4333" s="1"/>
      <c r="EE4333" s="1"/>
      <c r="EF4333" s="1"/>
      <c r="EG4333" s="1"/>
      <c r="EH4333" s="1"/>
      <c r="EI4333" s="1"/>
      <c r="EJ4333" s="1"/>
      <c r="EK4333" s="1"/>
      <c r="EL4333" s="1"/>
      <c r="EM4333" s="1"/>
      <c r="EN4333" s="1"/>
      <c r="EO4333" s="1"/>
      <c r="EP4333" s="1"/>
      <c r="EQ4333" s="1"/>
      <c r="ER4333" s="1"/>
      <c r="ES4333" s="1"/>
      <c r="ET4333" s="1"/>
      <c r="EU4333" s="1"/>
      <c r="EV4333" s="1"/>
      <c r="EW4333" s="1"/>
      <c r="EX4333" s="1"/>
      <c r="EY4333" s="1"/>
      <c r="EZ4333" s="1"/>
      <c r="FA4333" s="1"/>
      <c r="FB4333" s="1"/>
      <c r="FC4333" s="1"/>
      <c r="FD4333" s="1"/>
      <c r="FE4333" s="1"/>
      <c r="FF4333" s="1"/>
      <c r="FG4333" s="1"/>
      <c r="FH4333" s="1"/>
      <c r="FI4333" s="1"/>
      <c r="FJ4333" s="1"/>
      <c r="FK4333" s="1"/>
      <c r="FL4333" s="1"/>
      <c r="FM4333" s="1"/>
      <c r="FN4333" s="1"/>
      <c r="FO4333" s="1"/>
      <c r="FP4333" s="1"/>
      <c r="FQ4333" s="1"/>
      <c r="FR4333" s="1"/>
      <c r="FS4333" s="1"/>
      <c r="FT4333" s="1"/>
      <c r="FU4333" s="1"/>
      <c r="FV4333" s="1"/>
      <c r="FW4333" s="1"/>
      <c r="FX4333" s="1"/>
      <c r="FY4333" s="1"/>
      <c r="FZ4333" s="1"/>
      <c r="GA4333" s="1"/>
      <c r="GB4333" s="1"/>
      <c r="GC4333" s="1"/>
      <c r="GD4333" s="1"/>
      <c r="GE4333" s="1"/>
      <c r="GF4333" s="1"/>
      <c r="GG4333" s="1"/>
      <c r="GH4333" s="1"/>
      <c r="GI4333" s="1"/>
      <c r="GJ4333" s="1"/>
      <c r="GK4333"/>
      <c r="GL4333"/>
      <c r="GM4333"/>
      <c r="GN4333"/>
      <c r="GO4333"/>
      <c r="GP4333"/>
      <c r="GQ4333"/>
      <c r="GR4333"/>
      <c r="GS4333"/>
      <c r="GT4333"/>
      <c r="GU4333"/>
      <c r="GV4333"/>
      <c r="GW4333"/>
      <c r="GX4333"/>
      <c r="GY4333"/>
      <c r="GZ4333"/>
      <c r="HA4333"/>
      <c r="HB4333"/>
      <c r="HC4333"/>
      <c r="HD4333"/>
      <c r="HE4333"/>
    </row>
    <row r="4334" spans="4:213" s="25" customFormat="1" x14ac:dyDescent="0.25">
      <c r="D4334" s="19"/>
      <c r="E4334" s="19"/>
      <c r="F4334" s="20"/>
      <c r="G4334" s="20"/>
      <c r="H4334" s="20"/>
      <c r="I4334" s="20"/>
      <c r="J4334" s="21"/>
      <c r="K4334" s="21"/>
      <c r="L4334" s="20"/>
      <c r="M4334" s="20"/>
      <c r="N4334" s="22"/>
      <c r="O4334" s="22"/>
      <c r="P4334" s="22"/>
      <c r="Q4334" s="22"/>
      <c r="R4334" s="19"/>
      <c r="S4334" s="19"/>
      <c r="T4334" s="19"/>
      <c r="U4334" s="20"/>
      <c r="V4334" s="20"/>
      <c r="W4334" s="20"/>
      <c r="X4334" s="27"/>
      <c r="Y4334" s="253"/>
      <c r="Z4334" s="30"/>
      <c r="AA4334" s="30"/>
      <c r="AB4334" s="31"/>
      <c r="AC4334" s="31"/>
      <c r="AD4334" s="31"/>
      <c r="AE4334" s="31"/>
      <c r="AF4334" s="31"/>
      <c r="AG4334" s="241"/>
      <c r="AH4334" s="31"/>
      <c r="AI4334" s="31"/>
      <c r="AJ4334" s="31"/>
      <c r="AK4334" s="31"/>
      <c r="AL4334" s="120"/>
      <c r="AQ4334" s="26"/>
      <c r="AW4334" s="19"/>
      <c r="AX4334" s="19"/>
      <c r="AY4334" s="19"/>
      <c r="AZ4334" s="19"/>
      <c r="BA4334" s="19"/>
      <c r="BB4334" s="19"/>
      <c r="BC4334" s="1"/>
      <c r="BD4334"/>
      <c r="BE4334"/>
      <c r="BF4334" s="1"/>
      <c r="BG4334"/>
      <c r="BH4334"/>
      <c r="BI4334"/>
      <c r="BJ4334" s="1"/>
      <c r="BK4334" s="1"/>
      <c r="BL4334"/>
      <c r="BM4334" s="1"/>
      <c r="BN4334" s="1"/>
      <c r="BO4334" s="1"/>
      <c r="BP4334" s="1"/>
      <c r="BQ4334" s="1"/>
      <c r="BR4334" s="1"/>
      <c r="BS4334" s="1"/>
      <c r="BT4334" s="22"/>
      <c r="BU4334" s="1"/>
      <c r="BV4334" s="1"/>
      <c r="BW4334" s="1"/>
      <c r="BX4334" s="1"/>
      <c r="BY4334" s="1"/>
      <c r="BZ4334" s="1"/>
      <c r="CA4334" s="1"/>
      <c r="CB4334" s="1"/>
      <c r="CC4334" s="1"/>
      <c r="CD4334" s="1"/>
      <c r="CE4334" s="1"/>
      <c r="CF4334" s="1"/>
      <c r="CG4334" s="1"/>
      <c r="CH4334" s="1"/>
      <c r="CI4334" s="1"/>
      <c r="CJ4334" s="1"/>
      <c r="CK4334" s="1"/>
      <c r="CL4334" s="1"/>
      <c r="CM4334" s="1"/>
      <c r="CN4334" s="1"/>
      <c r="CO4334" s="1"/>
      <c r="CP4334" s="1"/>
      <c r="CQ4334" s="1"/>
      <c r="CR4334" s="1"/>
      <c r="CS4334" s="1"/>
      <c r="CT4334" s="1"/>
      <c r="CU4334" s="1"/>
      <c r="CV4334" s="1"/>
      <c r="CW4334" s="1"/>
      <c r="CX4334" s="1"/>
      <c r="CY4334" s="1"/>
      <c r="CZ4334" s="1"/>
      <c r="DA4334" s="1"/>
      <c r="DB4334" s="1"/>
      <c r="DC4334" s="1"/>
      <c r="DD4334" s="1"/>
      <c r="DE4334" s="1"/>
      <c r="DF4334" s="1"/>
      <c r="DG4334" s="1"/>
      <c r="DH4334" s="1"/>
      <c r="DI4334" s="1"/>
      <c r="DJ4334" s="1"/>
      <c r="DK4334" s="1"/>
      <c r="DL4334" s="1"/>
      <c r="DM4334" s="1"/>
      <c r="DN4334" s="1"/>
      <c r="DO4334" s="1"/>
      <c r="DP4334" s="1"/>
      <c r="DQ4334" s="1"/>
      <c r="DR4334" s="1"/>
      <c r="DS4334" s="1"/>
      <c r="DT4334" s="1"/>
      <c r="DU4334" s="1"/>
      <c r="DV4334" s="1"/>
      <c r="DW4334" s="1"/>
      <c r="DX4334" s="1"/>
      <c r="DY4334" s="1"/>
      <c r="DZ4334" s="1"/>
      <c r="EA4334" s="1"/>
      <c r="EB4334" s="1"/>
      <c r="EC4334" s="1"/>
      <c r="ED4334" s="1"/>
      <c r="EE4334" s="1"/>
      <c r="EF4334" s="1"/>
      <c r="EG4334" s="1"/>
      <c r="EH4334" s="1"/>
      <c r="EI4334" s="1"/>
      <c r="EJ4334" s="1"/>
      <c r="EK4334" s="1"/>
      <c r="EL4334" s="1"/>
      <c r="EM4334" s="1"/>
      <c r="EN4334" s="1"/>
      <c r="EO4334" s="1"/>
      <c r="EP4334" s="1"/>
      <c r="EQ4334" s="1"/>
      <c r="ER4334" s="1"/>
      <c r="ES4334" s="1"/>
      <c r="ET4334" s="1"/>
      <c r="EU4334" s="1"/>
      <c r="EV4334" s="1"/>
      <c r="EW4334" s="1"/>
      <c r="EX4334" s="1"/>
      <c r="EY4334" s="1"/>
      <c r="EZ4334" s="1"/>
      <c r="FA4334" s="1"/>
      <c r="FB4334" s="1"/>
      <c r="FC4334" s="1"/>
      <c r="FD4334" s="1"/>
      <c r="FE4334" s="1"/>
      <c r="FF4334" s="1"/>
      <c r="FG4334" s="1"/>
      <c r="FH4334" s="1"/>
      <c r="FI4334" s="1"/>
      <c r="FJ4334" s="1"/>
      <c r="FK4334" s="1"/>
      <c r="FL4334" s="1"/>
      <c r="FM4334" s="1"/>
      <c r="FN4334" s="1"/>
      <c r="FO4334" s="1"/>
      <c r="FP4334" s="1"/>
      <c r="FQ4334" s="1"/>
      <c r="FR4334" s="1"/>
      <c r="FS4334" s="1"/>
      <c r="FT4334" s="1"/>
      <c r="FU4334" s="1"/>
      <c r="FV4334" s="1"/>
      <c r="FW4334" s="1"/>
      <c r="FX4334" s="1"/>
      <c r="FY4334" s="1"/>
      <c r="FZ4334" s="1"/>
      <c r="GA4334" s="1"/>
      <c r="GB4334" s="1"/>
      <c r="GC4334" s="1"/>
      <c r="GD4334" s="1"/>
      <c r="GE4334" s="1"/>
      <c r="GF4334" s="1"/>
      <c r="GG4334" s="1"/>
      <c r="GH4334" s="1"/>
      <c r="GI4334" s="1"/>
      <c r="GJ4334" s="1"/>
      <c r="GK4334"/>
      <c r="GL4334"/>
      <c r="GM4334"/>
      <c r="GN4334"/>
      <c r="GO4334"/>
      <c r="GP4334"/>
      <c r="GQ4334"/>
      <c r="GR4334"/>
      <c r="GS4334"/>
      <c r="GT4334"/>
      <c r="GU4334"/>
      <c r="GV4334"/>
      <c r="GW4334"/>
      <c r="GX4334"/>
      <c r="GY4334"/>
      <c r="GZ4334"/>
      <c r="HA4334"/>
      <c r="HB4334"/>
      <c r="HC4334"/>
      <c r="HD4334"/>
      <c r="HE4334"/>
    </row>
    <row r="4335" spans="4:213" s="25" customFormat="1" x14ac:dyDescent="0.25">
      <c r="D4335" s="19"/>
      <c r="E4335" s="19"/>
      <c r="F4335" s="20"/>
      <c r="G4335" s="20"/>
      <c r="H4335" s="20"/>
      <c r="I4335" s="20"/>
      <c r="J4335" s="21"/>
      <c r="K4335" s="21"/>
      <c r="L4335" s="20"/>
      <c r="M4335" s="20"/>
      <c r="N4335" s="22"/>
      <c r="O4335" s="22"/>
      <c r="P4335" s="22"/>
      <c r="Q4335" s="22"/>
      <c r="R4335" s="19"/>
      <c r="S4335" s="19"/>
      <c r="T4335" s="19"/>
      <c r="U4335" s="20"/>
      <c r="V4335" s="20"/>
      <c r="W4335" s="20"/>
      <c r="X4335" s="27"/>
      <c r="Y4335" s="253"/>
      <c r="Z4335" s="30"/>
      <c r="AA4335" s="30"/>
      <c r="AB4335" s="31"/>
      <c r="AC4335" s="31"/>
      <c r="AD4335" s="31"/>
      <c r="AE4335" s="31"/>
      <c r="AF4335" s="31"/>
      <c r="AG4335" s="241"/>
      <c r="AH4335" s="31"/>
      <c r="AI4335" s="31"/>
      <c r="AJ4335" s="31"/>
      <c r="AK4335" s="31"/>
      <c r="AL4335" s="120"/>
      <c r="AQ4335" s="26"/>
      <c r="AW4335" s="19"/>
      <c r="AX4335" s="19"/>
      <c r="AY4335" s="19"/>
      <c r="AZ4335" s="19"/>
      <c r="BA4335" s="19"/>
      <c r="BB4335" s="19"/>
      <c r="BC4335" s="1"/>
      <c r="BD4335"/>
      <c r="BE4335"/>
      <c r="BF4335" s="1"/>
      <c r="BG4335"/>
      <c r="BH4335"/>
      <c r="BI4335"/>
      <c r="BJ4335" s="1"/>
      <c r="BK4335" s="1"/>
      <c r="BL4335"/>
      <c r="BM4335" s="1"/>
      <c r="BN4335" s="1"/>
      <c r="BO4335" s="1"/>
      <c r="BP4335" s="1"/>
      <c r="BQ4335" s="1"/>
      <c r="BR4335" s="1"/>
      <c r="BS4335" s="1"/>
      <c r="BT4335" s="22"/>
      <c r="BU4335" s="1"/>
      <c r="BV4335" s="1"/>
      <c r="BW4335" s="1"/>
      <c r="BX4335" s="1"/>
      <c r="BY4335" s="1"/>
      <c r="BZ4335" s="1"/>
      <c r="CA4335" s="1"/>
      <c r="CB4335" s="1"/>
      <c r="CC4335" s="1"/>
      <c r="CD4335" s="1"/>
      <c r="CE4335" s="1"/>
      <c r="CF4335" s="1"/>
      <c r="CG4335" s="1"/>
      <c r="CH4335" s="1"/>
      <c r="CI4335" s="1"/>
      <c r="CJ4335" s="1"/>
      <c r="CK4335" s="1"/>
      <c r="CL4335" s="1"/>
      <c r="CM4335" s="1"/>
      <c r="CN4335" s="1"/>
      <c r="CO4335" s="1"/>
      <c r="CP4335" s="1"/>
      <c r="CQ4335" s="1"/>
      <c r="CR4335" s="1"/>
      <c r="CS4335" s="1"/>
      <c r="CT4335" s="1"/>
      <c r="CU4335" s="1"/>
      <c r="CV4335" s="1"/>
      <c r="CW4335" s="1"/>
      <c r="CX4335" s="1"/>
      <c r="CY4335" s="1"/>
      <c r="CZ4335" s="1"/>
      <c r="DA4335" s="1"/>
      <c r="DB4335" s="1"/>
      <c r="DC4335" s="1"/>
      <c r="DD4335" s="1"/>
      <c r="DE4335" s="1"/>
      <c r="DF4335" s="1"/>
      <c r="DG4335" s="1"/>
      <c r="DH4335" s="1"/>
      <c r="DI4335" s="1"/>
      <c r="DJ4335" s="1"/>
      <c r="DK4335" s="1"/>
      <c r="DL4335" s="1"/>
      <c r="DM4335" s="1"/>
      <c r="DN4335" s="1"/>
      <c r="DO4335" s="1"/>
      <c r="DP4335" s="1"/>
      <c r="DQ4335" s="1"/>
      <c r="DR4335" s="1"/>
      <c r="DS4335" s="1"/>
      <c r="DT4335" s="1"/>
      <c r="DU4335" s="1"/>
      <c r="DV4335" s="1"/>
      <c r="DW4335" s="1"/>
      <c r="DX4335" s="1"/>
      <c r="DY4335" s="1"/>
      <c r="DZ4335" s="1"/>
      <c r="EA4335" s="1"/>
      <c r="EB4335" s="1"/>
      <c r="EC4335" s="1"/>
      <c r="ED4335" s="1"/>
      <c r="EE4335" s="1"/>
      <c r="EF4335" s="1"/>
      <c r="EG4335" s="1"/>
      <c r="EH4335" s="1"/>
      <c r="EI4335" s="1"/>
      <c r="EJ4335" s="1"/>
      <c r="EK4335" s="1"/>
      <c r="EL4335" s="1"/>
      <c r="EM4335" s="1"/>
      <c r="EN4335" s="1"/>
      <c r="EO4335" s="1"/>
      <c r="EP4335" s="1"/>
      <c r="EQ4335" s="1"/>
      <c r="ER4335" s="1"/>
      <c r="ES4335" s="1"/>
      <c r="ET4335" s="1"/>
      <c r="EU4335" s="1"/>
      <c r="EV4335" s="1"/>
      <c r="EW4335" s="1"/>
      <c r="EX4335" s="1"/>
      <c r="EY4335" s="1"/>
      <c r="EZ4335" s="1"/>
      <c r="FA4335" s="1"/>
      <c r="FB4335" s="1"/>
      <c r="FC4335" s="1"/>
      <c r="FD4335" s="1"/>
      <c r="FE4335" s="1"/>
      <c r="FF4335" s="1"/>
      <c r="FG4335" s="1"/>
      <c r="FH4335" s="1"/>
      <c r="FI4335" s="1"/>
      <c r="FJ4335" s="1"/>
      <c r="FK4335" s="1"/>
      <c r="FL4335" s="1"/>
      <c r="FM4335" s="1"/>
      <c r="FN4335" s="1"/>
      <c r="FO4335" s="1"/>
      <c r="FP4335" s="1"/>
      <c r="FQ4335" s="1"/>
      <c r="FR4335" s="1"/>
      <c r="FS4335" s="1"/>
      <c r="FT4335" s="1"/>
      <c r="FU4335" s="1"/>
      <c r="FV4335" s="1"/>
      <c r="FW4335" s="1"/>
      <c r="FX4335" s="1"/>
      <c r="FY4335" s="1"/>
      <c r="FZ4335" s="1"/>
      <c r="GA4335" s="1"/>
      <c r="GB4335" s="1"/>
      <c r="GC4335" s="1"/>
      <c r="GD4335" s="1"/>
      <c r="GE4335" s="1"/>
      <c r="GF4335" s="1"/>
      <c r="GG4335" s="1"/>
      <c r="GH4335" s="1"/>
      <c r="GI4335" s="1"/>
      <c r="GJ4335" s="1"/>
      <c r="GK4335"/>
      <c r="GL4335"/>
      <c r="GM4335"/>
      <c r="GN4335"/>
      <c r="GO4335"/>
      <c r="GP4335"/>
      <c r="GQ4335"/>
      <c r="GR4335"/>
      <c r="GS4335"/>
      <c r="GT4335"/>
      <c r="GU4335"/>
      <c r="GV4335"/>
      <c r="GW4335"/>
      <c r="GX4335"/>
      <c r="GY4335"/>
      <c r="GZ4335"/>
      <c r="HA4335"/>
      <c r="HB4335"/>
      <c r="HC4335"/>
      <c r="HD4335"/>
      <c r="HE4335"/>
    </row>
    <row r="4336" spans="4:213" s="25" customFormat="1" x14ac:dyDescent="0.25">
      <c r="D4336" s="19"/>
      <c r="E4336" s="19"/>
      <c r="F4336" s="20"/>
      <c r="G4336" s="20"/>
      <c r="H4336" s="20"/>
      <c r="I4336" s="20"/>
      <c r="J4336" s="21"/>
      <c r="K4336" s="21"/>
      <c r="L4336" s="20"/>
      <c r="M4336" s="20"/>
      <c r="N4336" s="22"/>
      <c r="O4336" s="22"/>
      <c r="P4336" s="22"/>
      <c r="Q4336" s="22"/>
      <c r="R4336" s="19"/>
      <c r="S4336" s="19"/>
      <c r="T4336" s="19"/>
      <c r="U4336" s="20"/>
      <c r="V4336" s="20"/>
      <c r="W4336" s="20"/>
      <c r="X4336" s="27"/>
      <c r="Y4336" s="253"/>
      <c r="Z4336" s="30"/>
      <c r="AA4336" s="30"/>
      <c r="AB4336" s="31"/>
      <c r="AC4336" s="31"/>
      <c r="AD4336" s="31"/>
      <c r="AE4336" s="31"/>
      <c r="AF4336" s="31"/>
      <c r="AG4336" s="241"/>
      <c r="AH4336" s="31"/>
      <c r="AI4336" s="31"/>
      <c r="AJ4336" s="31"/>
      <c r="AK4336" s="31"/>
      <c r="AL4336" s="120"/>
      <c r="AQ4336" s="26"/>
      <c r="AW4336" s="19"/>
      <c r="AX4336" s="19"/>
      <c r="AY4336" s="19"/>
      <c r="AZ4336" s="19"/>
      <c r="BA4336" s="19"/>
      <c r="BB4336" s="19"/>
      <c r="BC4336" s="1"/>
      <c r="BD4336"/>
      <c r="BE4336"/>
      <c r="BF4336" s="1"/>
      <c r="BG4336"/>
      <c r="BH4336"/>
      <c r="BI4336"/>
      <c r="BJ4336" s="1"/>
      <c r="BK4336" s="1"/>
      <c r="BL4336"/>
      <c r="BM4336" s="1"/>
      <c r="BN4336" s="1"/>
      <c r="BO4336" s="1"/>
      <c r="BP4336" s="1"/>
      <c r="BQ4336" s="1"/>
      <c r="BR4336" s="1"/>
      <c r="BS4336" s="1"/>
      <c r="BT4336" s="22"/>
      <c r="BU4336" s="1"/>
      <c r="BV4336" s="1"/>
      <c r="BW4336" s="1"/>
      <c r="BX4336" s="1"/>
      <c r="BY4336" s="1"/>
      <c r="BZ4336" s="1"/>
      <c r="CA4336" s="1"/>
      <c r="CB4336" s="1"/>
      <c r="CC4336" s="1"/>
      <c r="CD4336" s="1"/>
      <c r="CE4336" s="1"/>
      <c r="CF4336" s="1"/>
      <c r="CG4336" s="1"/>
      <c r="CH4336" s="1"/>
      <c r="CI4336" s="1"/>
      <c r="CJ4336" s="1"/>
      <c r="CK4336" s="1"/>
      <c r="CL4336" s="1"/>
      <c r="CM4336" s="1"/>
      <c r="CN4336" s="1"/>
      <c r="CO4336" s="1"/>
      <c r="CP4336" s="1"/>
      <c r="CQ4336" s="1"/>
      <c r="CR4336" s="1"/>
      <c r="CS4336" s="1"/>
      <c r="CT4336" s="1"/>
      <c r="CU4336" s="1"/>
      <c r="CV4336" s="1"/>
      <c r="CW4336" s="1"/>
      <c r="CX4336" s="1"/>
      <c r="CY4336" s="1"/>
      <c r="CZ4336" s="1"/>
      <c r="DA4336" s="1"/>
      <c r="DB4336" s="1"/>
      <c r="DC4336" s="1"/>
      <c r="DD4336" s="1"/>
      <c r="DE4336" s="1"/>
      <c r="DF4336" s="1"/>
      <c r="DG4336" s="1"/>
      <c r="DH4336" s="1"/>
      <c r="DI4336" s="1"/>
      <c r="DJ4336" s="1"/>
      <c r="DK4336" s="1"/>
      <c r="DL4336" s="1"/>
      <c r="DM4336" s="1"/>
      <c r="DN4336" s="1"/>
      <c r="DO4336" s="1"/>
      <c r="DP4336" s="1"/>
      <c r="DQ4336" s="1"/>
      <c r="DR4336" s="1"/>
      <c r="DS4336" s="1"/>
      <c r="DT4336" s="1"/>
      <c r="DU4336" s="1"/>
      <c r="DV4336" s="1"/>
      <c r="DW4336" s="1"/>
      <c r="DX4336" s="1"/>
      <c r="DY4336" s="1"/>
      <c r="DZ4336" s="1"/>
      <c r="EA4336" s="1"/>
      <c r="EB4336" s="1"/>
      <c r="EC4336" s="1"/>
      <c r="ED4336" s="1"/>
      <c r="EE4336" s="1"/>
      <c r="EF4336" s="1"/>
      <c r="EG4336" s="1"/>
      <c r="EH4336" s="1"/>
      <c r="EI4336" s="1"/>
      <c r="EJ4336" s="1"/>
      <c r="EK4336" s="1"/>
      <c r="EL4336" s="1"/>
      <c r="EM4336" s="1"/>
      <c r="EN4336" s="1"/>
      <c r="EO4336" s="1"/>
      <c r="EP4336" s="1"/>
      <c r="EQ4336" s="1"/>
      <c r="ER4336" s="1"/>
      <c r="ES4336" s="1"/>
      <c r="ET4336" s="1"/>
      <c r="EU4336" s="1"/>
      <c r="EV4336" s="1"/>
      <c r="EW4336" s="1"/>
      <c r="EX4336" s="1"/>
      <c r="EY4336" s="1"/>
      <c r="EZ4336" s="1"/>
      <c r="FA4336" s="1"/>
      <c r="FB4336" s="1"/>
      <c r="FC4336" s="1"/>
      <c r="FD4336" s="1"/>
      <c r="FE4336" s="1"/>
      <c r="FF4336" s="1"/>
      <c r="FG4336" s="1"/>
      <c r="FH4336" s="1"/>
      <c r="FI4336" s="1"/>
      <c r="FJ4336" s="1"/>
      <c r="FK4336" s="1"/>
      <c r="FL4336" s="1"/>
      <c r="FM4336" s="1"/>
      <c r="FN4336" s="1"/>
      <c r="FO4336" s="1"/>
      <c r="FP4336" s="1"/>
      <c r="FQ4336" s="1"/>
      <c r="FR4336" s="1"/>
      <c r="FS4336" s="1"/>
      <c r="FT4336" s="1"/>
      <c r="FU4336" s="1"/>
      <c r="FV4336" s="1"/>
      <c r="FW4336" s="1"/>
      <c r="FX4336" s="1"/>
      <c r="FY4336" s="1"/>
      <c r="FZ4336" s="1"/>
      <c r="GA4336" s="1"/>
      <c r="GB4336" s="1"/>
      <c r="GC4336" s="1"/>
      <c r="GD4336" s="1"/>
      <c r="GE4336" s="1"/>
      <c r="GF4336" s="1"/>
      <c r="GG4336" s="1"/>
      <c r="GH4336" s="1"/>
      <c r="GI4336" s="1"/>
      <c r="GJ4336" s="1"/>
      <c r="GK4336"/>
      <c r="GL4336"/>
      <c r="GM4336"/>
      <c r="GN4336"/>
      <c r="GO4336"/>
      <c r="GP4336"/>
      <c r="GQ4336"/>
      <c r="GR4336"/>
      <c r="GS4336"/>
      <c r="GT4336"/>
      <c r="GU4336"/>
      <c r="GV4336"/>
      <c r="GW4336"/>
      <c r="GX4336"/>
      <c r="GY4336"/>
      <c r="GZ4336"/>
      <c r="HA4336"/>
      <c r="HB4336"/>
      <c r="HC4336"/>
      <c r="HD4336"/>
      <c r="HE4336"/>
    </row>
    <row r="4337" spans="4:213" s="25" customFormat="1" x14ac:dyDescent="0.25">
      <c r="D4337" s="19"/>
      <c r="E4337" s="19"/>
      <c r="F4337" s="20"/>
      <c r="G4337" s="20"/>
      <c r="H4337" s="20"/>
      <c r="I4337" s="20"/>
      <c r="J4337" s="21"/>
      <c r="K4337" s="21"/>
      <c r="L4337" s="20"/>
      <c r="M4337" s="20"/>
      <c r="N4337" s="22"/>
      <c r="O4337" s="22"/>
      <c r="P4337" s="22"/>
      <c r="Q4337" s="22"/>
      <c r="R4337" s="19"/>
      <c r="S4337" s="19"/>
      <c r="T4337" s="19"/>
      <c r="U4337" s="20"/>
      <c r="V4337" s="20"/>
      <c r="W4337" s="20"/>
      <c r="X4337" s="27"/>
      <c r="Y4337" s="253"/>
      <c r="Z4337" s="30"/>
      <c r="AA4337" s="30"/>
      <c r="AB4337" s="31"/>
      <c r="AC4337" s="31"/>
      <c r="AD4337" s="31"/>
      <c r="AE4337" s="31"/>
      <c r="AF4337" s="31"/>
      <c r="AG4337" s="241"/>
      <c r="AH4337" s="31"/>
      <c r="AI4337" s="31"/>
      <c r="AJ4337" s="31"/>
      <c r="AK4337" s="31"/>
      <c r="AL4337" s="120"/>
      <c r="AQ4337" s="26"/>
      <c r="AW4337" s="19"/>
      <c r="AX4337" s="19"/>
      <c r="AY4337" s="19"/>
      <c r="AZ4337" s="19"/>
      <c r="BA4337" s="19"/>
      <c r="BB4337" s="19"/>
      <c r="BC4337" s="1"/>
      <c r="BD4337"/>
      <c r="BE4337"/>
      <c r="BF4337" s="1"/>
      <c r="BG4337"/>
      <c r="BH4337"/>
      <c r="BI4337"/>
      <c r="BJ4337" s="1"/>
      <c r="BK4337" s="1"/>
      <c r="BL4337"/>
      <c r="BM4337" s="1"/>
      <c r="BN4337" s="1"/>
      <c r="BO4337" s="1"/>
      <c r="BP4337" s="1"/>
      <c r="BQ4337" s="1"/>
      <c r="BR4337" s="1"/>
      <c r="BS4337" s="1"/>
      <c r="BT4337" s="22"/>
      <c r="BU4337" s="1"/>
      <c r="BV4337" s="1"/>
      <c r="BW4337" s="1"/>
      <c r="BX4337" s="1"/>
      <c r="BY4337" s="1"/>
      <c r="BZ4337" s="1"/>
      <c r="CA4337" s="1"/>
      <c r="CB4337" s="1"/>
      <c r="CC4337" s="1"/>
      <c r="CD4337" s="1"/>
      <c r="CE4337" s="1"/>
      <c r="CF4337" s="1"/>
      <c r="CG4337" s="1"/>
      <c r="CH4337" s="1"/>
      <c r="CI4337" s="1"/>
      <c r="CJ4337" s="1"/>
      <c r="CK4337" s="1"/>
      <c r="CL4337" s="1"/>
      <c r="CM4337" s="1"/>
      <c r="CN4337" s="1"/>
      <c r="CO4337" s="1"/>
      <c r="CP4337" s="1"/>
      <c r="CQ4337" s="1"/>
      <c r="CR4337" s="1"/>
      <c r="CS4337" s="1"/>
      <c r="CT4337" s="1"/>
      <c r="CU4337" s="1"/>
      <c r="CV4337" s="1"/>
      <c r="CW4337" s="1"/>
      <c r="CX4337" s="1"/>
      <c r="CY4337" s="1"/>
      <c r="CZ4337" s="1"/>
      <c r="DA4337" s="1"/>
      <c r="DB4337" s="1"/>
      <c r="DC4337" s="1"/>
      <c r="DD4337" s="1"/>
      <c r="DE4337" s="1"/>
      <c r="DF4337" s="1"/>
      <c r="DG4337" s="1"/>
      <c r="DH4337" s="1"/>
      <c r="DI4337" s="1"/>
      <c r="DJ4337" s="1"/>
      <c r="DK4337" s="1"/>
      <c r="DL4337" s="1"/>
      <c r="DM4337" s="1"/>
      <c r="DN4337" s="1"/>
      <c r="DO4337" s="1"/>
      <c r="DP4337" s="1"/>
      <c r="DQ4337" s="1"/>
      <c r="DR4337" s="1"/>
      <c r="DS4337" s="1"/>
      <c r="DT4337" s="1"/>
      <c r="DU4337" s="1"/>
      <c r="DV4337" s="1"/>
      <c r="DW4337" s="1"/>
      <c r="DX4337" s="1"/>
      <c r="DY4337" s="1"/>
      <c r="DZ4337" s="1"/>
      <c r="EA4337" s="1"/>
      <c r="EB4337" s="1"/>
      <c r="EC4337" s="1"/>
      <c r="ED4337" s="1"/>
      <c r="EE4337" s="1"/>
      <c r="EF4337" s="1"/>
      <c r="EG4337" s="1"/>
      <c r="EH4337" s="1"/>
      <c r="EI4337" s="1"/>
      <c r="EJ4337" s="1"/>
      <c r="EK4337" s="1"/>
      <c r="EL4337" s="1"/>
      <c r="EM4337" s="1"/>
      <c r="EN4337" s="1"/>
      <c r="EO4337" s="1"/>
      <c r="EP4337" s="1"/>
      <c r="EQ4337" s="1"/>
      <c r="ER4337" s="1"/>
      <c r="ES4337" s="1"/>
      <c r="ET4337" s="1"/>
      <c r="EU4337" s="1"/>
      <c r="EV4337" s="1"/>
      <c r="EW4337" s="1"/>
      <c r="EX4337" s="1"/>
      <c r="EY4337" s="1"/>
      <c r="EZ4337" s="1"/>
      <c r="FA4337" s="1"/>
      <c r="FB4337" s="1"/>
      <c r="FC4337" s="1"/>
      <c r="FD4337" s="1"/>
      <c r="FE4337" s="1"/>
      <c r="FF4337" s="1"/>
      <c r="FG4337" s="1"/>
      <c r="FH4337" s="1"/>
      <c r="FI4337" s="1"/>
      <c r="FJ4337" s="1"/>
      <c r="FK4337" s="1"/>
      <c r="FL4337" s="1"/>
      <c r="FM4337" s="1"/>
      <c r="FN4337" s="1"/>
      <c r="FO4337" s="1"/>
      <c r="FP4337" s="1"/>
      <c r="FQ4337" s="1"/>
      <c r="FR4337" s="1"/>
      <c r="FS4337" s="1"/>
      <c r="FT4337" s="1"/>
      <c r="FU4337" s="1"/>
      <c r="FV4337" s="1"/>
      <c r="FW4337" s="1"/>
      <c r="FX4337" s="1"/>
      <c r="FY4337" s="1"/>
      <c r="FZ4337" s="1"/>
      <c r="GA4337" s="1"/>
      <c r="GB4337" s="1"/>
      <c r="GC4337" s="1"/>
      <c r="GD4337" s="1"/>
      <c r="GE4337" s="1"/>
      <c r="GF4337" s="1"/>
      <c r="GG4337" s="1"/>
      <c r="GH4337" s="1"/>
      <c r="GI4337" s="1"/>
      <c r="GJ4337" s="1"/>
      <c r="GK4337"/>
      <c r="GL4337"/>
      <c r="GM4337"/>
      <c r="GN4337"/>
      <c r="GO4337"/>
      <c r="GP4337"/>
      <c r="GQ4337"/>
      <c r="GR4337"/>
      <c r="GS4337"/>
      <c r="GT4337"/>
      <c r="GU4337"/>
      <c r="GV4337"/>
      <c r="GW4337"/>
      <c r="GX4337"/>
      <c r="GY4337"/>
      <c r="GZ4337"/>
      <c r="HA4337"/>
      <c r="HB4337"/>
      <c r="HC4337"/>
      <c r="HD4337"/>
      <c r="HE4337"/>
    </row>
    <row r="4338" spans="4:213" s="25" customFormat="1" x14ac:dyDescent="0.25">
      <c r="D4338" s="19"/>
      <c r="E4338" s="19"/>
      <c r="F4338" s="20"/>
      <c r="G4338" s="20"/>
      <c r="H4338" s="20"/>
      <c r="I4338" s="20"/>
      <c r="J4338" s="21"/>
      <c r="K4338" s="21"/>
      <c r="L4338" s="20"/>
      <c r="M4338" s="20"/>
      <c r="N4338" s="22"/>
      <c r="O4338" s="22"/>
      <c r="P4338" s="22"/>
      <c r="Q4338" s="22"/>
      <c r="R4338" s="19"/>
      <c r="S4338" s="19"/>
      <c r="T4338" s="19"/>
      <c r="U4338" s="20"/>
      <c r="V4338" s="20"/>
      <c r="W4338" s="20"/>
      <c r="X4338" s="27"/>
      <c r="Y4338" s="253"/>
      <c r="Z4338" s="30"/>
      <c r="AA4338" s="30"/>
      <c r="AB4338" s="31"/>
      <c r="AC4338" s="31"/>
      <c r="AD4338" s="31"/>
      <c r="AE4338" s="31"/>
      <c r="AF4338" s="31"/>
      <c r="AG4338" s="241"/>
      <c r="AH4338" s="31"/>
      <c r="AI4338" s="31"/>
      <c r="AJ4338" s="31"/>
      <c r="AK4338" s="31"/>
      <c r="AL4338" s="120"/>
      <c r="AQ4338" s="26"/>
      <c r="AW4338" s="19"/>
      <c r="AX4338" s="19"/>
      <c r="AY4338" s="19"/>
      <c r="AZ4338" s="19"/>
      <c r="BA4338" s="19"/>
      <c r="BB4338" s="19"/>
      <c r="BC4338" s="1"/>
      <c r="BD4338"/>
      <c r="BE4338"/>
      <c r="BF4338" s="1"/>
      <c r="BG4338"/>
      <c r="BH4338"/>
      <c r="BI4338"/>
      <c r="BJ4338" s="1"/>
      <c r="BK4338" s="1"/>
      <c r="BL4338"/>
      <c r="BM4338" s="1"/>
      <c r="BN4338" s="1"/>
      <c r="BO4338" s="1"/>
      <c r="BP4338" s="1"/>
      <c r="BQ4338" s="1"/>
      <c r="BR4338" s="1"/>
      <c r="BS4338" s="1"/>
      <c r="BT4338" s="22"/>
      <c r="BU4338" s="1"/>
      <c r="BV4338" s="1"/>
      <c r="BW4338" s="1"/>
      <c r="BX4338" s="1"/>
      <c r="BY4338" s="1"/>
      <c r="BZ4338" s="1"/>
      <c r="CA4338" s="1"/>
      <c r="CB4338" s="1"/>
      <c r="CC4338" s="1"/>
      <c r="CD4338" s="1"/>
      <c r="CE4338" s="1"/>
      <c r="CF4338" s="1"/>
      <c r="CG4338" s="1"/>
      <c r="CH4338" s="1"/>
      <c r="CI4338" s="1"/>
      <c r="CJ4338" s="1"/>
      <c r="CK4338" s="1"/>
      <c r="CL4338" s="1"/>
      <c r="CM4338" s="1"/>
      <c r="CN4338" s="1"/>
      <c r="CO4338" s="1"/>
      <c r="CP4338" s="1"/>
      <c r="CQ4338" s="1"/>
      <c r="CR4338" s="1"/>
      <c r="CS4338" s="1"/>
      <c r="CT4338" s="1"/>
      <c r="CU4338" s="1"/>
      <c r="CV4338" s="1"/>
      <c r="CW4338" s="1"/>
      <c r="CX4338" s="1"/>
      <c r="CY4338" s="1"/>
      <c r="CZ4338" s="1"/>
      <c r="DA4338" s="1"/>
      <c r="DB4338" s="1"/>
      <c r="DC4338" s="1"/>
      <c r="DD4338" s="1"/>
      <c r="DE4338" s="1"/>
      <c r="DF4338" s="1"/>
      <c r="DG4338" s="1"/>
      <c r="DH4338" s="1"/>
      <c r="DI4338" s="1"/>
      <c r="DJ4338" s="1"/>
      <c r="DK4338" s="1"/>
      <c r="DL4338" s="1"/>
      <c r="DM4338" s="1"/>
      <c r="DN4338" s="1"/>
      <c r="DO4338" s="1"/>
      <c r="DP4338" s="1"/>
      <c r="DQ4338" s="1"/>
      <c r="DR4338" s="1"/>
      <c r="DS4338" s="1"/>
      <c r="DT4338" s="1"/>
      <c r="DU4338" s="1"/>
      <c r="DV4338" s="1"/>
      <c r="DW4338" s="1"/>
      <c r="DX4338" s="1"/>
      <c r="DY4338" s="1"/>
      <c r="DZ4338" s="1"/>
      <c r="EA4338" s="1"/>
      <c r="EB4338" s="1"/>
      <c r="EC4338" s="1"/>
      <c r="ED4338" s="1"/>
      <c r="EE4338" s="1"/>
      <c r="EF4338" s="1"/>
      <c r="EG4338" s="1"/>
      <c r="EH4338" s="1"/>
      <c r="EI4338" s="1"/>
      <c r="EJ4338" s="1"/>
      <c r="EK4338" s="1"/>
      <c r="EL4338" s="1"/>
      <c r="EM4338" s="1"/>
      <c r="EN4338" s="1"/>
      <c r="EO4338" s="1"/>
      <c r="EP4338" s="1"/>
      <c r="EQ4338" s="1"/>
      <c r="ER4338" s="1"/>
      <c r="ES4338" s="1"/>
      <c r="ET4338" s="1"/>
      <c r="EU4338" s="1"/>
      <c r="EV4338" s="1"/>
      <c r="EW4338" s="1"/>
      <c r="EX4338" s="1"/>
      <c r="EY4338" s="1"/>
      <c r="EZ4338" s="1"/>
      <c r="FA4338" s="1"/>
      <c r="FB4338" s="1"/>
      <c r="FC4338" s="1"/>
      <c r="FD4338" s="1"/>
      <c r="FE4338" s="1"/>
      <c r="FF4338" s="1"/>
      <c r="FG4338" s="1"/>
      <c r="FH4338" s="1"/>
      <c r="FI4338" s="1"/>
      <c r="FJ4338" s="1"/>
      <c r="FK4338" s="1"/>
      <c r="FL4338" s="1"/>
      <c r="FM4338" s="1"/>
      <c r="FN4338" s="1"/>
      <c r="FO4338" s="1"/>
      <c r="FP4338" s="1"/>
      <c r="FQ4338" s="1"/>
      <c r="FR4338" s="1"/>
      <c r="FS4338" s="1"/>
      <c r="FT4338" s="1"/>
      <c r="FU4338" s="1"/>
      <c r="FV4338" s="1"/>
      <c r="FW4338" s="1"/>
      <c r="FX4338" s="1"/>
      <c r="FY4338" s="1"/>
      <c r="FZ4338" s="1"/>
      <c r="GA4338" s="1"/>
      <c r="GB4338" s="1"/>
      <c r="GC4338" s="1"/>
      <c r="GD4338" s="1"/>
      <c r="GE4338" s="1"/>
      <c r="GF4338" s="1"/>
      <c r="GG4338" s="1"/>
      <c r="GH4338" s="1"/>
      <c r="GI4338" s="1"/>
      <c r="GJ4338" s="1"/>
      <c r="GK4338"/>
      <c r="GL4338"/>
      <c r="GM4338"/>
      <c r="GN4338"/>
      <c r="GO4338"/>
      <c r="GP4338"/>
      <c r="GQ4338"/>
      <c r="GR4338"/>
      <c r="GS4338"/>
      <c r="GT4338"/>
      <c r="GU4338"/>
      <c r="GV4338"/>
      <c r="GW4338"/>
      <c r="GX4338"/>
      <c r="GY4338"/>
      <c r="GZ4338"/>
      <c r="HA4338"/>
      <c r="HB4338"/>
      <c r="HC4338"/>
      <c r="HD4338"/>
      <c r="HE4338"/>
    </row>
    <row r="4339" spans="4:213" s="25" customFormat="1" x14ac:dyDescent="0.25">
      <c r="D4339" s="19"/>
      <c r="E4339" s="19"/>
      <c r="F4339" s="20"/>
      <c r="G4339" s="20"/>
      <c r="H4339" s="20"/>
      <c r="I4339" s="20"/>
      <c r="J4339" s="21"/>
      <c r="K4339" s="21"/>
      <c r="L4339" s="20"/>
      <c r="M4339" s="20"/>
      <c r="N4339" s="22"/>
      <c r="O4339" s="22"/>
      <c r="P4339" s="22"/>
      <c r="Q4339" s="22"/>
      <c r="R4339" s="19"/>
      <c r="S4339" s="19"/>
      <c r="T4339" s="19"/>
      <c r="U4339" s="20"/>
      <c r="V4339" s="20"/>
      <c r="W4339" s="20"/>
      <c r="X4339" s="27"/>
      <c r="Y4339" s="253"/>
      <c r="Z4339" s="30"/>
      <c r="AA4339" s="30"/>
      <c r="AB4339" s="31"/>
      <c r="AC4339" s="31"/>
      <c r="AD4339" s="31"/>
      <c r="AE4339" s="31"/>
      <c r="AF4339" s="31"/>
      <c r="AG4339" s="241"/>
      <c r="AH4339" s="31"/>
      <c r="AI4339" s="31"/>
      <c r="AJ4339" s="31"/>
      <c r="AK4339" s="31"/>
      <c r="AL4339" s="120"/>
      <c r="AQ4339" s="26"/>
      <c r="AW4339" s="19"/>
      <c r="AX4339" s="19"/>
      <c r="AY4339" s="19"/>
      <c r="AZ4339" s="19"/>
      <c r="BA4339" s="19"/>
      <c r="BB4339" s="19"/>
      <c r="BC4339" s="1"/>
      <c r="BD4339"/>
      <c r="BE4339"/>
      <c r="BF4339" s="1"/>
      <c r="BG4339"/>
      <c r="BH4339"/>
      <c r="BI4339"/>
      <c r="BJ4339" s="1"/>
      <c r="BK4339" s="1"/>
      <c r="BL4339"/>
      <c r="BM4339" s="1"/>
      <c r="BN4339" s="1"/>
      <c r="BO4339" s="1"/>
      <c r="BP4339" s="1"/>
      <c r="BQ4339" s="1"/>
      <c r="BR4339" s="1"/>
      <c r="BS4339" s="1"/>
      <c r="BT4339" s="22"/>
      <c r="BU4339" s="1"/>
      <c r="BV4339" s="1"/>
      <c r="BW4339" s="1"/>
      <c r="BX4339" s="1"/>
      <c r="BY4339" s="1"/>
      <c r="BZ4339" s="1"/>
      <c r="CA4339" s="1"/>
      <c r="CB4339" s="1"/>
      <c r="CC4339" s="1"/>
      <c r="CD4339" s="1"/>
      <c r="CE4339" s="1"/>
      <c r="CF4339" s="1"/>
      <c r="CG4339" s="1"/>
      <c r="CH4339" s="1"/>
      <c r="CI4339" s="1"/>
      <c r="CJ4339" s="1"/>
      <c r="CK4339" s="1"/>
      <c r="CL4339" s="1"/>
      <c r="CM4339" s="1"/>
      <c r="CN4339" s="1"/>
      <c r="CO4339" s="1"/>
      <c r="CP4339" s="1"/>
      <c r="CQ4339" s="1"/>
      <c r="CR4339" s="1"/>
      <c r="CS4339" s="1"/>
      <c r="CT4339" s="1"/>
      <c r="CU4339" s="1"/>
      <c r="CV4339" s="1"/>
      <c r="CW4339" s="1"/>
      <c r="CX4339" s="1"/>
      <c r="CY4339" s="1"/>
      <c r="CZ4339" s="1"/>
      <c r="DA4339" s="1"/>
      <c r="DB4339" s="1"/>
      <c r="DC4339" s="1"/>
      <c r="DD4339" s="1"/>
      <c r="DE4339" s="1"/>
      <c r="DF4339" s="1"/>
      <c r="DG4339" s="1"/>
      <c r="DH4339" s="1"/>
      <c r="DI4339" s="1"/>
      <c r="DJ4339" s="1"/>
      <c r="DK4339" s="1"/>
      <c r="DL4339" s="1"/>
      <c r="DM4339" s="1"/>
      <c r="DN4339" s="1"/>
      <c r="DO4339" s="1"/>
      <c r="DP4339" s="1"/>
      <c r="DQ4339" s="1"/>
      <c r="DR4339" s="1"/>
      <c r="DS4339" s="1"/>
      <c r="DT4339" s="1"/>
      <c r="DU4339" s="1"/>
      <c r="DV4339" s="1"/>
      <c r="DW4339" s="1"/>
      <c r="DX4339" s="1"/>
      <c r="DY4339" s="1"/>
      <c r="DZ4339" s="1"/>
      <c r="EA4339" s="1"/>
      <c r="EB4339" s="1"/>
      <c r="EC4339" s="1"/>
      <c r="ED4339" s="1"/>
      <c r="EE4339" s="1"/>
      <c r="EF4339" s="1"/>
      <c r="EG4339" s="1"/>
      <c r="EH4339" s="1"/>
      <c r="EI4339" s="1"/>
      <c r="EJ4339" s="1"/>
      <c r="EK4339" s="1"/>
      <c r="EL4339" s="1"/>
      <c r="EM4339" s="1"/>
      <c r="EN4339" s="1"/>
      <c r="EO4339" s="1"/>
      <c r="EP4339" s="1"/>
      <c r="EQ4339" s="1"/>
      <c r="ER4339" s="1"/>
      <c r="ES4339" s="1"/>
      <c r="ET4339" s="1"/>
      <c r="EU4339" s="1"/>
      <c r="EV4339" s="1"/>
      <c r="EW4339" s="1"/>
      <c r="EX4339" s="1"/>
      <c r="EY4339" s="1"/>
      <c r="EZ4339" s="1"/>
      <c r="FA4339" s="1"/>
      <c r="FB4339" s="1"/>
      <c r="FC4339" s="1"/>
      <c r="FD4339" s="1"/>
      <c r="FE4339" s="1"/>
      <c r="FF4339" s="1"/>
      <c r="FG4339" s="1"/>
      <c r="FH4339" s="1"/>
      <c r="FI4339" s="1"/>
      <c r="FJ4339" s="1"/>
      <c r="FK4339" s="1"/>
      <c r="FL4339" s="1"/>
      <c r="FM4339" s="1"/>
      <c r="FN4339" s="1"/>
      <c r="FO4339" s="1"/>
      <c r="FP4339" s="1"/>
      <c r="FQ4339" s="1"/>
      <c r="FR4339" s="1"/>
      <c r="FS4339" s="1"/>
      <c r="FT4339" s="1"/>
      <c r="FU4339" s="1"/>
      <c r="FV4339" s="1"/>
      <c r="FW4339" s="1"/>
      <c r="FX4339" s="1"/>
      <c r="FY4339" s="1"/>
      <c r="FZ4339" s="1"/>
      <c r="GA4339" s="1"/>
      <c r="GB4339" s="1"/>
      <c r="GC4339" s="1"/>
      <c r="GD4339" s="1"/>
      <c r="GE4339" s="1"/>
      <c r="GF4339" s="1"/>
      <c r="GG4339" s="1"/>
      <c r="GH4339" s="1"/>
      <c r="GI4339" s="1"/>
      <c r="GJ4339" s="1"/>
      <c r="GK4339"/>
      <c r="GL4339"/>
      <c r="GM4339"/>
      <c r="GN4339"/>
      <c r="GO4339"/>
      <c r="GP4339"/>
      <c r="GQ4339"/>
      <c r="GR4339"/>
      <c r="GS4339"/>
      <c r="GT4339"/>
      <c r="GU4339"/>
      <c r="GV4339"/>
      <c r="GW4339"/>
      <c r="GX4339"/>
      <c r="GY4339"/>
      <c r="GZ4339"/>
      <c r="HA4339"/>
      <c r="HB4339"/>
      <c r="HC4339"/>
      <c r="HD4339"/>
      <c r="HE4339"/>
    </row>
    <row r="4340" spans="4:213" s="25" customFormat="1" x14ac:dyDescent="0.25">
      <c r="D4340" s="19"/>
      <c r="E4340" s="19"/>
      <c r="F4340" s="20"/>
      <c r="G4340" s="20"/>
      <c r="H4340" s="20"/>
      <c r="I4340" s="20"/>
      <c r="J4340" s="21"/>
      <c r="K4340" s="21"/>
      <c r="L4340" s="20"/>
      <c r="M4340" s="20"/>
      <c r="N4340" s="22"/>
      <c r="O4340" s="22"/>
      <c r="P4340" s="22"/>
      <c r="Q4340" s="22"/>
      <c r="R4340" s="19"/>
      <c r="S4340" s="19"/>
      <c r="T4340" s="19"/>
      <c r="U4340" s="20"/>
      <c r="V4340" s="20"/>
      <c r="W4340" s="20"/>
      <c r="X4340" s="27"/>
      <c r="Y4340" s="253"/>
      <c r="Z4340" s="30"/>
      <c r="AA4340" s="30"/>
      <c r="AB4340" s="31"/>
      <c r="AC4340" s="31"/>
      <c r="AD4340" s="31"/>
      <c r="AE4340" s="31"/>
      <c r="AF4340" s="31"/>
      <c r="AG4340" s="241"/>
      <c r="AH4340" s="31"/>
      <c r="AI4340" s="31"/>
      <c r="AJ4340" s="31"/>
      <c r="AK4340" s="31"/>
      <c r="AL4340" s="120"/>
      <c r="AQ4340" s="26"/>
      <c r="AW4340" s="19"/>
      <c r="AX4340" s="19"/>
      <c r="AY4340" s="19"/>
      <c r="AZ4340" s="19"/>
      <c r="BA4340" s="19"/>
      <c r="BB4340" s="19"/>
      <c r="BC4340" s="1"/>
      <c r="BD4340"/>
      <c r="BE4340"/>
      <c r="BF4340" s="1"/>
      <c r="BG4340"/>
      <c r="BH4340"/>
      <c r="BI4340"/>
      <c r="BJ4340" s="1"/>
      <c r="BK4340" s="1"/>
      <c r="BL4340"/>
      <c r="BM4340" s="1"/>
      <c r="BN4340" s="1"/>
      <c r="BO4340" s="1"/>
      <c r="BP4340" s="1"/>
      <c r="BQ4340" s="1"/>
      <c r="BR4340" s="1"/>
      <c r="BS4340" s="1"/>
      <c r="BT4340" s="22"/>
      <c r="BU4340" s="1"/>
      <c r="BV4340" s="1"/>
      <c r="BW4340" s="1"/>
      <c r="BX4340" s="1"/>
      <c r="BY4340" s="1"/>
      <c r="BZ4340" s="1"/>
      <c r="CA4340" s="1"/>
      <c r="CB4340" s="1"/>
      <c r="CC4340" s="1"/>
      <c r="CD4340" s="1"/>
      <c r="CE4340" s="1"/>
      <c r="CF4340" s="1"/>
      <c r="CG4340" s="1"/>
      <c r="CH4340" s="1"/>
      <c r="CI4340" s="1"/>
      <c r="CJ4340" s="1"/>
      <c r="CK4340" s="1"/>
      <c r="CL4340" s="1"/>
      <c r="CM4340" s="1"/>
      <c r="CN4340" s="1"/>
      <c r="CO4340" s="1"/>
      <c r="CP4340" s="1"/>
      <c r="CQ4340" s="1"/>
      <c r="CR4340" s="1"/>
      <c r="CS4340" s="1"/>
      <c r="CT4340" s="1"/>
      <c r="CU4340" s="1"/>
      <c r="CV4340" s="1"/>
      <c r="CW4340" s="1"/>
      <c r="CX4340" s="1"/>
      <c r="CY4340" s="1"/>
      <c r="CZ4340" s="1"/>
      <c r="DA4340" s="1"/>
      <c r="DB4340" s="1"/>
      <c r="DC4340" s="1"/>
      <c r="DD4340" s="1"/>
      <c r="DE4340" s="1"/>
      <c r="DF4340" s="1"/>
      <c r="DG4340" s="1"/>
      <c r="DH4340" s="1"/>
      <c r="DI4340" s="1"/>
      <c r="DJ4340" s="1"/>
      <c r="DK4340" s="1"/>
      <c r="DL4340" s="1"/>
      <c r="DM4340" s="1"/>
      <c r="DN4340" s="1"/>
      <c r="DO4340" s="1"/>
      <c r="DP4340" s="1"/>
      <c r="DQ4340" s="1"/>
      <c r="DR4340" s="1"/>
      <c r="DS4340" s="1"/>
      <c r="DT4340" s="1"/>
      <c r="DU4340" s="1"/>
      <c r="DV4340" s="1"/>
      <c r="DW4340" s="1"/>
      <c r="DX4340" s="1"/>
      <c r="DY4340" s="1"/>
      <c r="DZ4340" s="1"/>
      <c r="EA4340" s="1"/>
      <c r="EB4340" s="1"/>
      <c r="EC4340" s="1"/>
      <c r="ED4340" s="1"/>
      <c r="EE4340" s="1"/>
      <c r="EF4340" s="1"/>
      <c r="EG4340" s="1"/>
      <c r="EH4340" s="1"/>
      <c r="EI4340" s="1"/>
      <c r="EJ4340" s="1"/>
      <c r="EK4340" s="1"/>
      <c r="EL4340" s="1"/>
      <c r="EM4340" s="1"/>
      <c r="EN4340" s="1"/>
      <c r="EO4340" s="1"/>
      <c r="EP4340" s="1"/>
      <c r="EQ4340" s="1"/>
      <c r="ER4340" s="1"/>
      <c r="ES4340" s="1"/>
      <c r="ET4340" s="1"/>
      <c r="EU4340" s="1"/>
      <c r="EV4340" s="1"/>
      <c r="EW4340" s="1"/>
      <c r="EX4340" s="1"/>
      <c r="EY4340" s="1"/>
      <c r="EZ4340" s="1"/>
      <c r="FA4340" s="1"/>
      <c r="FB4340" s="1"/>
      <c r="FC4340" s="1"/>
      <c r="FD4340" s="1"/>
      <c r="FE4340" s="1"/>
      <c r="FF4340" s="1"/>
      <c r="FG4340" s="1"/>
      <c r="FH4340" s="1"/>
      <c r="FI4340" s="1"/>
      <c r="FJ4340" s="1"/>
      <c r="FK4340" s="1"/>
      <c r="FL4340" s="1"/>
      <c r="FM4340" s="1"/>
      <c r="FN4340" s="1"/>
      <c r="FO4340" s="1"/>
      <c r="FP4340" s="1"/>
      <c r="FQ4340" s="1"/>
      <c r="FR4340" s="1"/>
      <c r="FS4340" s="1"/>
      <c r="FT4340" s="1"/>
      <c r="FU4340" s="1"/>
      <c r="FV4340" s="1"/>
      <c r="FW4340" s="1"/>
      <c r="FX4340" s="1"/>
      <c r="FY4340" s="1"/>
      <c r="FZ4340" s="1"/>
      <c r="GA4340" s="1"/>
      <c r="GB4340" s="1"/>
      <c r="GC4340" s="1"/>
      <c r="GD4340" s="1"/>
      <c r="GE4340" s="1"/>
      <c r="GF4340" s="1"/>
      <c r="GG4340" s="1"/>
      <c r="GH4340" s="1"/>
      <c r="GI4340" s="1"/>
      <c r="GJ4340" s="1"/>
      <c r="GK4340"/>
      <c r="GL4340"/>
      <c r="GM4340"/>
      <c r="GN4340"/>
      <c r="GO4340"/>
      <c r="GP4340"/>
      <c r="GQ4340"/>
      <c r="GR4340"/>
      <c r="GS4340"/>
      <c r="GT4340"/>
      <c r="GU4340"/>
      <c r="GV4340"/>
      <c r="GW4340"/>
      <c r="GX4340"/>
      <c r="GY4340"/>
      <c r="GZ4340"/>
      <c r="HA4340"/>
      <c r="HB4340"/>
      <c r="HC4340"/>
      <c r="HD4340"/>
      <c r="HE4340"/>
    </row>
    <row r="4341" spans="4:213" s="25" customFormat="1" x14ac:dyDescent="0.25">
      <c r="D4341" s="19"/>
      <c r="E4341" s="19"/>
      <c r="F4341" s="20"/>
      <c r="G4341" s="20"/>
      <c r="H4341" s="20"/>
      <c r="I4341" s="20"/>
      <c r="J4341" s="21"/>
      <c r="K4341" s="21"/>
      <c r="L4341" s="20"/>
      <c r="M4341" s="20"/>
      <c r="N4341" s="22"/>
      <c r="O4341" s="22"/>
      <c r="P4341" s="22"/>
      <c r="Q4341" s="22"/>
      <c r="R4341" s="19"/>
      <c r="S4341" s="19"/>
      <c r="T4341" s="19"/>
      <c r="U4341" s="20"/>
      <c r="V4341" s="20"/>
      <c r="W4341" s="20"/>
      <c r="X4341" s="27"/>
      <c r="Y4341" s="253"/>
      <c r="Z4341" s="30"/>
      <c r="AA4341" s="30"/>
      <c r="AB4341" s="31"/>
      <c r="AC4341" s="31"/>
      <c r="AD4341" s="31"/>
      <c r="AE4341" s="31"/>
      <c r="AF4341" s="31"/>
      <c r="AG4341" s="241"/>
      <c r="AH4341" s="31"/>
      <c r="AI4341" s="31"/>
      <c r="AJ4341" s="31"/>
      <c r="AK4341" s="31"/>
      <c r="AL4341" s="120"/>
      <c r="AQ4341" s="26"/>
      <c r="AW4341" s="19"/>
      <c r="AX4341" s="19"/>
      <c r="AY4341" s="19"/>
      <c r="AZ4341" s="19"/>
      <c r="BA4341" s="19"/>
      <c r="BB4341" s="19"/>
      <c r="BC4341" s="1"/>
      <c r="BD4341"/>
      <c r="BE4341"/>
      <c r="BF4341" s="1"/>
      <c r="BG4341"/>
      <c r="BH4341"/>
      <c r="BI4341"/>
      <c r="BJ4341" s="1"/>
      <c r="BK4341" s="1"/>
      <c r="BL4341"/>
      <c r="BM4341" s="1"/>
      <c r="BN4341" s="1"/>
      <c r="BO4341" s="1"/>
      <c r="BP4341" s="1"/>
      <c r="BQ4341" s="1"/>
      <c r="BR4341" s="1"/>
      <c r="BS4341" s="1"/>
      <c r="BT4341" s="22"/>
      <c r="BU4341" s="1"/>
      <c r="BV4341" s="1"/>
      <c r="BW4341" s="1"/>
      <c r="BX4341" s="1"/>
      <c r="BY4341" s="1"/>
      <c r="BZ4341" s="1"/>
      <c r="CA4341" s="1"/>
      <c r="CB4341" s="1"/>
      <c r="CC4341" s="1"/>
      <c r="CD4341" s="1"/>
      <c r="CE4341" s="1"/>
      <c r="CF4341" s="1"/>
      <c r="CG4341" s="1"/>
      <c r="CH4341" s="1"/>
      <c r="CI4341" s="1"/>
      <c r="CJ4341" s="1"/>
      <c r="CK4341" s="1"/>
      <c r="CL4341" s="1"/>
      <c r="CM4341" s="1"/>
      <c r="CN4341" s="1"/>
      <c r="CO4341" s="1"/>
      <c r="CP4341" s="1"/>
      <c r="CQ4341" s="1"/>
      <c r="CR4341" s="1"/>
      <c r="CS4341" s="1"/>
      <c r="CT4341" s="1"/>
      <c r="CU4341" s="1"/>
      <c r="CV4341" s="1"/>
      <c r="CW4341" s="1"/>
      <c r="CX4341" s="1"/>
      <c r="CY4341" s="1"/>
      <c r="CZ4341" s="1"/>
      <c r="DA4341" s="1"/>
      <c r="DB4341" s="1"/>
      <c r="DC4341" s="1"/>
      <c r="DD4341" s="1"/>
      <c r="DE4341" s="1"/>
      <c r="DF4341" s="1"/>
      <c r="DG4341" s="1"/>
      <c r="DH4341" s="1"/>
      <c r="DI4341" s="1"/>
      <c r="DJ4341" s="1"/>
      <c r="DK4341" s="1"/>
      <c r="DL4341" s="1"/>
      <c r="DM4341" s="1"/>
      <c r="DN4341" s="1"/>
      <c r="DO4341" s="1"/>
      <c r="DP4341" s="1"/>
      <c r="DQ4341" s="1"/>
      <c r="DR4341" s="1"/>
      <c r="DS4341" s="1"/>
      <c r="DT4341" s="1"/>
      <c r="DU4341" s="1"/>
      <c r="DV4341" s="1"/>
      <c r="DW4341" s="1"/>
      <c r="DX4341" s="1"/>
      <c r="DY4341" s="1"/>
      <c r="DZ4341" s="1"/>
      <c r="EA4341" s="1"/>
      <c r="EB4341" s="1"/>
      <c r="EC4341" s="1"/>
      <c r="ED4341" s="1"/>
      <c r="EE4341" s="1"/>
      <c r="EF4341" s="1"/>
      <c r="EG4341" s="1"/>
      <c r="EH4341" s="1"/>
      <c r="EI4341" s="1"/>
      <c r="EJ4341" s="1"/>
      <c r="EK4341" s="1"/>
      <c r="EL4341" s="1"/>
      <c r="EM4341" s="1"/>
      <c r="EN4341" s="1"/>
      <c r="EO4341" s="1"/>
      <c r="EP4341" s="1"/>
      <c r="EQ4341" s="1"/>
      <c r="ER4341" s="1"/>
      <c r="ES4341" s="1"/>
      <c r="ET4341" s="1"/>
      <c r="EU4341" s="1"/>
      <c r="EV4341" s="1"/>
      <c r="EW4341" s="1"/>
      <c r="EX4341" s="1"/>
      <c r="EY4341" s="1"/>
      <c r="EZ4341" s="1"/>
      <c r="FA4341" s="1"/>
      <c r="FB4341" s="1"/>
      <c r="FC4341" s="1"/>
      <c r="FD4341" s="1"/>
      <c r="FE4341" s="1"/>
      <c r="FF4341" s="1"/>
      <c r="FG4341" s="1"/>
      <c r="FH4341" s="1"/>
      <c r="FI4341" s="1"/>
      <c r="FJ4341" s="1"/>
      <c r="FK4341" s="1"/>
      <c r="FL4341" s="1"/>
      <c r="FM4341" s="1"/>
      <c r="FN4341" s="1"/>
      <c r="FO4341" s="1"/>
      <c r="FP4341" s="1"/>
      <c r="FQ4341" s="1"/>
      <c r="FR4341" s="1"/>
      <c r="FS4341" s="1"/>
      <c r="FT4341" s="1"/>
      <c r="FU4341" s="1"/>
      <c r="FV4341" s="1"/>
      <c r="FW4341" s="1"/>
      <c r="FX4341" s="1"/>
      <c r="FY4341" s="1"/>
      <c r="FZ4341" s="1"/>
      <c r="GA4341" s="1"/>
      <c r="GB4341" s="1"/>
      <c r="GC4341" s="1"/>
      <c r="GD4341" s="1"/>
      <c r="GE4341" s="1"/>
      <c r="GF4341" s="1"/>
      <c r="GG4341" s="1"/>
      <c r="GH4341" s="1"/>
      <c r="GI4341" s="1"/>
      <c r="GJ4341" s="1"/>
      <c r="GK4341"/>
      <c r="GL4341"/>
      <c r="GM4341"/>
      <c r="GN4341"/>
      <c r="GO4341"/>
      <c r="GP4341"/>
      <c r="GQ4341"/>
      <c r="GR4341"/>
      <c r="GS4341"/>
      <c r="GT4341"/>
      <c r="GU4341"/>
      <c r="GV4341"/>
      <c r="GW4341"/>
      <c r="GX4341"/>
      <c r="GY4341"/>
      <c r="GZ4341"/>
      <c r="HA4341"/>
      <c r="HB4341"/>
      <c r="HC4341"/>
      <c r="HD4341"/>
      <c r="HE4341"/>
    </row>
    <row r="4342" spans="4:213" s="25" customFormat="1" x14ac:dyDescent="0.25">
      <c r="D4342" s="19"/>
      <c r="E4342" s="19"/>
      <c r="F4342" s="20"/>
      <c r="G4342" s="20"/>
      <c r="H4342" s="20"/>
      <c r="I4342" s="20"/>
      <c r="J4342" s="21"/>
      <c r="K4342" s="21"/>
      <c r="L4342" s="20"/>
      <c r="M4342" s="20"/>
      <c r="N4342" s="22"/>
      <c r="O4342" s="22"/>
      <c r="P4342" s="22"/>
      <c r="Q4342" s="22"/>
      <c r="R4342" s="19"/>
      <c r="S4342" s="19"/>
      <c r="T4342" s="19"/>
      <c r="U4342" s="20"/>
      <c r="V4342" s="20"/>
      <c r="W4342" s="20"/>
      <c r="X4342" s="27"/>
      <c r="Y4342" s="253"/>
      <c r="Z4342" s="30"/>
      <c r="AA4342" s="30"/>
      <c r="AB4342" s="31"/>
      <c r="AC4342" s="31"/>
      <c r="AD4342" s="31"/>
      <c r="AE4342" s="31"/>
      <c r="AF4342" s="31"/>
      <c r="AG4342" s="241"/>
      <c r="AH4342" s="31"/>
      <c r="AI4342" s="31"/>
      <c r="AJ4342" s="31"/>
      <c r="AK4342" s="31"/>
      <c r="AL4342" s="120"/>
      <c r="AQ4342" s="26"/>
      <c r="AW4342" s="19"/>
      <c r="AX4342" s="19"/>
      <c r="AY4342" s="19"/>
      <c r="AZ4342" s="19"/>
      <c r="BA4342" s="19"/>
      <c r="BB4342" s="19"/>
      <c r="BC4342" s="1"/>
      <c r="BD4342"/>
      <c r="BE4342"/>
      <c r="BF4342" s="1"/>
      <c r="BG4342"/>
      <c r="BH4342"/>
      <c r="BI4342"/>
      <c r="BJ4342" s="1"/>
      <c r="BK4342" s="1"/>
      <c r="BL4342"/>
      <c r="BM4342" s="1"/>
      <c r="BN4342" s="1"/>
      <c r="BO4342" s="1"/>
      <c r="BP4342" s="1"/>
      <c r="BQ4342" s="1"/>
      <c r="BR4342" s="1"/>
      <c r="BS4342" s="1"/>
      <c r="BT4342" s="22"/>
      <c r="BU4342" s="1"/>
      <c r="BV4342" s="1"/>
      <c r="BW4342" s="1"/>
      <c r="BX4342" s="1"/>
      <c r="BY4342" s="1"/>
      <c r="BZ4342" s="1"/>
      <c r="CA4342" s="1"/>
      <c r="CB4342" s="1"/>
      <c r="CC4342" s="1"/>
      <c r="CD4342" s="1"/>
      <c r="CE4342" s="1"/>
      <c r="CF4342" s="1"/>
      <c r="CG4342" s="1"/>
      <c r="CH4342" s="1"/>
      <c r="CI4342" s="1"/>
      <c r="CJ4342" s="1"/>
      <c r="CK4342" s="1"/>
      <c r="CL4342" s="1"/>
      <c r="CM4342" s="1"/>
      <c r="CN4342" s="1"/>
      <c r="CO4342" s="1"/>
      <c r="CP4342" s="1"/>
      <c r="CQ4342" s="1"/>
      <c r="CR4342" s="1"/>
      <c r="CS4342" s="1"/>
      <c r="CT4342" s="1"/>
      <c r="CU4342" s="1"/>
      <c r="CV4342" s="1"/>
      <c r="CW4342" s="1"/>
      <c r="CX4342" s="1"/>
      <c r="CY4342" s="1"/>
      <c r="CZ4342" s="1"/>
      <c r="DA4342" s="1"/>
      <c r="DB4342" s="1"/>
      <c r="DC4342" s="1"/>
      <c r="DD4342" s="1"/>
      <c r="DE4342" s="1"/>
      <c r="DF4342" s="1"/>
      <c r="DG4342" s="1"/>
      <c r="DH4342" s="1"/>
      <c r="DI4342" s="1"/>
      <c r="DJ4342" s="1"/>
      <c r="DK4342" s="1"/>
      <c r="DL4342" s="1"/>
      <c r="DM4342" s="1"/>
      <c r="DN4342" s="1"/>
      <c r="DO4342" s="1"/>
      <c r="DP4342" s="1"/>
      <c r="DQ4342" s="1"/>
      <c r="DR4342" s="1"/>
      <c r="DS4342" s="1"/>
      <c r="DT4342" s="1"/>
      <c r="DU4342" s="1"/>
      <c r="DV4342" s="1"/>
      <c r="DW4342" s="1"/>
      <c r="DX4342" s="1"/>
      <c r="DY4342" s="1"/>
      <c r="DZ4342" s="1"/>
      <c r="EA4342" s="1"/>
      <c r="EB4342" s="1"/>
      <c r="EC4342" s="1"/>
      <c r="ED4342" s="1"/>
      <c r="EE4342" s="1"/>
      <c r="EF4342" s="1"/>
      <c r="EG4342" s="1"/>
      <c r="EH4342" s="1"/>
      <c r="EI4342" s="1"/>
      <c r="EJ4342" s="1"/>
      <c r="EK4342" s="1"/>
      <c r="EL4342" s="1"/>
      <c r="EM4342" s="1"/>
      <c r="EN4342" s="1"/>
      <c r="EO4342" s="1"/>
      <c r="EP4342" s="1"/>
      <c r="EQ4342" s="1"/>
      <c r="ER4342" s="1"/>
      <c r="ES4342" s="1"/>
      <c r="ET4342" s="1"/>
      <c r="EU4342" s="1"/>
      <c r="EV4342" s="1"/>
      <c r="EW4342" s="1"/>
      <c r="EX4342" s="1"/>
      <c r="EY4342" s="1"/>
      <c r="EZ4342" s="1"/>
      <c r="FA4342" s="1"/>
      <c r="FB4342" s="1"/>
      <c r="FC4342" s="1"/>
      <c r="FD4342" s="1"/>
      <c r="FE4342" s="1"/>
      <c r="FF4342" s="1"/>
      <c r="FG4342" s="1"/>
      <c r="FH4342" s="1"/>
      <c r="FI4342" s="1"/>
      <c r="FJ4342" s="1"/>
      <c r="FK4342" s="1"/>
      <c r="FL4342" s="1"/>
      <c r="FM4342" s="1"/>
      <c r="FN4342" s="1"/>
      <c r="FO4342" s="1"/>
      <c r="FP4342" s="1"/>
      <c r="FQ4342" s="1"/>
      <c r="FR4342" s="1"/>
      <c r="FS4342" s="1"/>
      <c r="FT4342" s="1"/>
      <c r="FU4342" s="1"/>
      <c r="FV4342" s="1"/>
      <c r="FW4342" s="1"/>
      <c r="FX4342" s="1"/>
      <c r="FY4342" s="1"/>
      <c r="FZ4342" s="1"/>
      <c r="GA4342" s="1"/>
      <c r="GB4342" s="1"/>
      <c r="GC4342" s="1"/>
      <c r="GD4342" s="1"/>
      <c r="GE4342" s="1"/>
      <c r="GF4342" s="1"/>
      <c r="GG4342" s="1"/>
      <c r="GH4342" s="1"/>
      <c r="GI4342" s="1"/>
      <c r="GJ4342" s="1"/>
      <c r="GK4342"/>
      <c r="GL4342"/>
      <c r="GM4342"/>
      <c r="GN4342"/>
      <c r="GO4342"/>
      <c r="GP4342"/>
      <c r="GQ4342"/>
      <c r="GR4342"/>
      <c r="GS4342"/>
      <c r="GT4342"/>
      <c r="GU4342"/>
      <c r="GV4342"/>
      <c r="GW4342"/>
      <c r="GX4342"/>
      <c r="GY4342"/>
      <c r="GZ4342"/>
      <c r="HA4342"/>
      <c r="HB4342"/>
      <c r="HC4342"/>
      <c r="HD4342"/>
      <c r="HE4342"/>
    </row>
    <row r="4343" spans="4:213" s="25" customFormat="1" x14ac:dyDescent="0.25">
      <c r="D4343" s="19"/>
      <c r="E4343" s="19"/>
      <c r="F4343" s="20"/>
      <c r="G4343" s="20"/>
      <c r="H4343" s="20"/>
      <c r="I4343" s="20"/>
      <c r="J4343" s="21"/>
      <c r="K4343" s="21"/>
      <c r="L4343" s="20"/>
      <c r="M4343" s="20"/>
      <c r="N4343" s="22"/>
      <c r="O4343" s="22"/>
      <c r="P4343" s="22"/>
      <c r="Q4343" s="22"/>
      <c r="R4343" s="19"/>
      <c r="S4343" s="19"/>
      <c r="T4343" s="19"/>
      <c r="U4343" s="20"/>
      <c r="V4343" s="20"/>
      <c r="W4343" s="20"/>
      <c r="X4343" s="27"/>
      <c r="Y4343" s="253"/>
      <c r="Z4343" s="30"/>
      <c r="AA4343" s="30"/>
      <c r="AB4343" s="31"/>
      <c r="AC4343" s="31"/>
      <c r="AD4343" s="31"/>
      <c r="AE4343" s="31"/>
      <c r="AF4343" s="31"/>
      <c r="AG4343" s="241"/>
      <c r="AH4343" s="31"/>
      <c r="AI4343" s="31"/>
      <c r="AJ4343" s="31"/>
      <c r="AK4343" s="31"/>
      <c r="AL4343" s="120"/>
      <c r="AQ4343" s="26"/>
      <c r="AW4343" s="19"/>
      <c r="AX4343" s="19"/>
      <c r="AY4343" s="19"/>
      <c r="AZ4343" s="19"/>
      <c r="BA4343" s="19"/>
      <c r="BB4343" s="19"/>
      <c r="BC4343" s="1"/>
      <c r="BD4343"/>
      <c r="BE4343"/>
      <c r="BF4343" s="1"/>
      <c r="BG4343"/>
      <c r="BH4343"/>
      <c r="BI4343"/>
      <c r="BJ4343" s="1"/>
      <c r="BK4343" s="1"/>
      <c r="BL4343"/>
      <c r="BM4343" s="1"/>
      <c r="BN4343" s="1"/>
      <c r="BO4343" s="1"/>
      <c r="BP4343" s="1"/>
      <c r="BQ4343" s="1"/>
      <c r="BR4343" s="1"/>
      <c r="BS4343" s="1"/>
      <c r="BT4343" s="22"/>
      <c r="BU4343" s="1"/>
      <c r="BV4343" s="1"/>
      <c r="BW4343" s="1"/>
      <c r="BX4343" s="1"/>
      <c r="BY4343" s="1"/>
      <c r="BZ4343" s="1"/>
      <c r="CA4343" s="1"/>
      <c r="CB4343" s="1"/>
      <c r="CC4343" s="1"/>
      <c r="CD4343" s="1"/>
      <c r="CE4343" s="1"/>
      <c r="CF4343" s="1"/>
      <c r="CG4343" s="1"/>
      <c r="CH4343" s="1"/>
      <c r="CI4343" s="1"/>
      <c r="CJ4343" s="1"/>
      <c r="CK4343" s="1"/>
      <c r="CL4343" s="1"/>
      <c r="CM4343" s="1"/>
      <c r="CN4343" s="1"/>
      <c r="CO4343" s="1"/>
      <c r="CP4343" s="1"/>
      <c r="CQ4343" s="1"/>
      <c r="CR4343" s="1"/>
      <c r="CS4343" s="1"/>
      <c r="CT4343" s="1"/>
      <c r="CU4343" s="1"/>
      <c r="CV4343" s="1"/>
      <c r="CW4343" s="1"/>
      <c r="CX4343" s="1"/>
      <c r="CY4343" s="1"/>
      <c r="CZ4343" s="1"/>
      <c r="DA4343" s="1"/>
      <c r="DB4343" s="1"/>
      <c r="DC4343" s="1"/>
      <c r="DD4343" s="1"/>
      <c r="DE4343" s="1"/>
      <c r="DF4343" s="1"/>
      <c r="DG4343" s="1"/>
      <c r="DH4343" s="1"/>
      <c r="DI4343" s="1"/>
      <c r="DJ4343" s="1"/>
      <c r="DK4343" s="1"/>
      <c r="DL4343" s="1"/>
      <c r="DM4343" s="1"/>
      <c r="DN4343" s="1"/>
      <c r="DO4343" s="1"/>
      <c r="DP4343" s="1"/>
      <c r="DQ4343" s="1"/>
      <c r="DR4343" s="1"/>
      <c r="DS4343" s="1"/>
      <c r="DT4343" s="1"/>
      <c r="DU4343" s="1"/>
      <c r="DV4343" s="1"/>
      <c r="DW4343" s="1"/>
      <c r="DX4343" s="1"/>
      <c r="DY4343" s="1"/>
      <c r="DZ4343" s="1"/>
      <c r="EA4343" s="1"/>
      <c r="EB4343" s="1"/>
      <c r="EC4343" s="1"/>
      <c r="ED4343" s="1"/>
      <c r="EE4343" s="1"/>
      <c r="EF4343" s="1"/>
      <c r="EG4343" s="1"/>
      <c r="EH4343" s="1"/>
      <c r="EI4343" s="1"/>
      <c r="EJ4343" s="1"/>
      <c r="EK4343" s="1"/>
      <c r="EL4343" s="1"/>
      <c r="EM4343" s="1"/>
      <c r="EN4343" s="1"/>
      <c r="EO4343" s="1"/>
      <c r="EP4343" s="1"/>
      <c r="EQ4343" s="1"/>
      <c r="ER4343" s="1"/>
      <c r="ES4343" s="1"/>
      <c r="ET4343" s="1"/>
      <c r="EU4343" s="1"/>
      <c r="EV4343" s="1"/>
      <c r="EW4343" s="1"/>
      <c r="EX4343" s="1"/>
      <c r="EY4343" s="1"/>
      <c r="EZ4343" s="1"/>
      <c r="FA4343" s="1"/>
      <c r="FB4343" s="1"/>
      <c r="FC4343" s="1"/>
      <c r="FD4343" s="1"/>
      <c r="FE4343" s="1"/>
      <c r="FF4343" s="1"/>
      <c r="FG4343" s="1"/>
      <c r="FH4343" s="1"/>
      <c r="FI4343" s="1"/>
      <c r="FJ4343" s="1"/>
      <c r="FK4343" s="1"/>
      <c r="FL4343" s="1"/>
      <c r="FM4343" s="1"/>
      <c r="FN4343" s="1"/>
      <c r="FO4343" s="1"/>
      <c r="FP4343" s="1"/>
      <c r="FQ4343" s="1"/>
      <c r="FR4343" s="1"/>
      <c r="FS4343" s="1"/>
      <c r="FT4343" s="1"/>
      <c r="FU4343" s="1"/>
      <c r="FV4343" s="1"/>
      <c r="FW4343" s="1"/>
      <c r="FX4343" s="1"/>
      <c r="FY4343" s="1"/>
      <c r="FZ4343" s="1"/>
      <c r="GA4343" s="1"/>
      <c r="GB4343" s="1"/>
      <c r="GC4343" s="1"/>
      <c r="GD4343" s="1"/>
      <c r="GE4343" s="1"/>
      <c r="GF4343" s="1"/>
      <c r="GG4343" s="1"/>
      <c r="GH4343" s="1"/>
      <c r="GI4343" s="1"/>
      <c r="GJ4343" s="1"/>
      <c r="GK4343"/>
      <c r="GL4343"/>
      <c r="GM4343"/>
      <c r="GN4343"/>
      <c r="GO4343"/>
      <c r="GP4343"/>
      <c r="GQ4343"/>
      <c r="GR4343"/>
      <c r="GS4343"/>
      <c r="GT4343"/>
      <c r="GU4343"/>
      <c r="GV4343"/>
      <c r="GW4343"/>
      <c r="GX4343"/>
      <c r="GY4343"/>
      <c r="GZ4343"/>
      <c r="HA4343"/>
      <c r="HB4343"/>
      <c r="HC4343"/>
      <c r="HD4343"/>
      <c r="HE4343"/>
    </row>
    <row r="4344" spans="4:213" s="25" customFormat="1" x14ac:dyDescent="0.25">
      <c r="D4344" s="19"/>
      <c r="E4344" s="19"/>
      <c r="F4344" s="20"/>
      <c r="G4344" s="20"/>
      <c r="H4344" s="20"/>
      <c r="I4344" s="20"/>
      <c r="J4344" s="21"/>
      <c r="K4344" s="21"/>
      <c r="L4344" s="20"/>
      <c r="M4344" s="20"/>
      <c r="N4344" s="22"/>
      <c r="O4344" s="22"/>
      <c r="P4344" s="22"/>
      <c r="Q4344" s="22"/>
      <c r="R4344" s="19"/>
      <c r="S4344" s="19"/>
      <c r="T4344" s="19"/>
      <c r="U4344" s="20"/>
      <c r="V4344" s="20"/>
      <c r="W4344" s="20"/>
      <c r="X4344" s="27"/>
      <c r="Y4344" s="253"/>
      <c r="Z4344" s="30"/>
      <c r="AA4344" s="30"/>
      <c r="AB4344" s="31"/>
      <c r="AC4344" s="31"/>
      <c r="AD4344" s="31"/>
      <c r="AE4344" s="31"/>
      <c r="AF4344" s="31"/>
      <c r="AG4344" s="241"/>
      <c r="AH4344" s="31"/>
      <c r="AI4344" s="31"/>
      <c r="AJ4344" s="31"/>
      <c r="AK4344" s="31"/>
      <c r="AL4344" s="120"/>
      <c r="AQ4344" s="26"/>
      <c r="AW4344" s="19"/>
      <c r="AX4344" s="19"/>
      <c r="AY4344" s="19"/>
      <c r="AZ4344" s="19"/>
      <c r="BA4344" s="19"/>
      <c r="BB4344" s="19"/>
      <c r="BC4344" s="1"/>
      <c r="BD4344"/>
      <c r="BE4344"/>
      <c r="BF4344" s="1"/>
      <c r="BG4344"/>
      <c r="BH4344"/>
      <c r="BI4344"/>
      <c r="BJ4344" s="1"/>
      <c r="BK4344" s="1"/>
      <c r="BL4344"/>
      <c r="BM4344" s="1"/>
      <c r="BN4344" s="1"/>
      <c r="BO4344" s="1"/>
      <c r="BP4344" s="1"/>
      <c r="BQ4344" s="1"/>
      <c r="BR4344" s="1"/>
      <c r="BS4344" s="1"/>
      <c r="BT4344" s="22"/>
      <c r="BU4344" s="1"/>
      <c r="BV4344" s="1"/>
      <c r="BW4344" s="1"/>
      <c r="BX4344" s="1"/>
      <c r="BY4344" s="1"/>
      <c r="BZ4344" s="1"/>
      <c r="CA4344" s="1"/>
      <c r="CB4344" s="1"/>
      <c r="CC4344" s="1"/>
      <c r="CD4344" s="1"/>
      <c r="CE4344" s="1"/>
      <c r="CF4344" s="1"/>
      <c r="CG4344" s="1"/>
      <c r="CH4344" s="1"/>
      <c r="CI4344" s="1"/>
      <c r="CJ4344" s="1"/>
      <c r="CK4344" s="1"/>
      <c r="CL4344" s="1"/>
      <c r="CM4344" s="1"/>
      <c r="CN4344" s="1"/>
      <c r="CO4344" s="1"/>
      <c r="CP4344" s="1"/>
      <c r="CQ4344" s="1"/>
      <c r="CR4344" s="1"/>
      <c r="CS4344" s="1"/>
      <c r="CT4344" s="1"/>
      <c r="CU4344" s="1"/>
      <c r="CV4344" s="1"/>
      <c r="CW4344" s="1"/>
      <c r="CX4344" s="1"/>
      <c r="CY4344" s="1"/>
      <c r="CZ4344" s="1"/>
      <c r="DA4344" s="1"/>
      <c r="DB4344" s="1"/>
      <c r="DC4344" s="1"/>
      <c r="DD4344" s="1"/>
      <c r="DE4344" s="1"/>
      <c r="DF4344" s="1"/>
      <c r="DG4344" s="1"/>
      <c r="DH4344" s="1"/>
      <c r="DI4344" s="1"/>
      <c r="DJ4344" s="1"/>
      <c r="DK4344" s="1"/>
      <c r="DL4344" s="1"/>
      <c r="DM4344" s="1"/>
      <c r="DN4344" s="1"/>
      <c r="DO4344" s="1"/>
      <c r="DP4344" s="1"/>
      <c r="DQ4344" s="1"/>
      <c r="DR4344" s="1"/>
      <c r="DS4344" s="1"/>
      <c r="DT4344" s="1"/>
      <c r="DU4344" s="1"/>
      <c r="DV4344" s="1"/>
      <c r="DW4344" s="1"/>
      <c r="DX4344" s="1"/>
      <c r="DY4344" s="1"/>
      <c r="DZ4344" s="1"/>
      <c r="EA4344" s="1"/>
      <c r="EB4344" s="1"/>
      <c r="EC4344" s="1"/>
      <c r="ED4344" s="1"/>
      <c r="EE4344" s="1"/>
      <c r="EF4344" s="1"/>
      <c r="EG4344" s="1"/>
      <c r="EH4344" s="1"/>
      <c r="EI4344" s="1"/>
      <c r="EJ4344" s="1"/>
      <c r="EK4344" s="1"/>
      <c r="EL4344" s="1"/>
      <c r="EM4344" s="1"/>
      <c r="EN4344" s="1"/>
      <c r="EO4344" s="1"/>
      <c r="EP4344" s="1"/>
      <c r="EQ4344" s="1"/>
      <c r="ER4344" s="1"/>
      <c r="ES4344" s="1"/>
      <c r="ET4344" s="1"/>
      <c r="EU4344" s="1"/>
      <c r="EV4344" s="1"/>
      <c r="EW4344" s="1"/>
      <c r="EX4344" s="1"/>
      <c r="EY4344" s="1"/>
      <c r="EZ4344" s="1"/>
      <c r="FA4344" s="1"/>
      <c r="FB4344" s="1"/>
      <c r="FC4344" s="1"/>
      <c r="FD4344" s="1"/>
      <c r="FE4344" s="1"/>
      <c r="FF4344" s="1"/>
      <c r="FG4344" s="1"/>
      <c r="FH4344" s="1"/>
      <c r="FI4344" s="1"/>
      <c r="FJ4344" s="1"/>
      <c r="FK4344" s="1"/>
      <c r="FL4344" s="1"/>
      <c r="FM4344" s="1"/>
      <c r="FN4344" s="1"/>
      <c r="FO4344" s="1"/>
      <c r="FP4344" s="1"/>
      <c r="FQ4344" s="1"/>
      <c r="FR4344" s="1"/>
      <c r="FS4344" s="1"/>
      <c r="FT4344" s="1"/>
      <c r="FU4344" s="1"/>
      <c r="FV4344" s="1"/>
      <c r="FW4344" s="1"/>
      <c r="FX4344" s="1"/>
      <c r="FY4344" s="1"/>
      <c r="FZ4344" s="1"/>
      <c r="GA4344" s="1"/>
      <c r="GB4344" s="1"/>
      <c r="GC4344" s="1"/>
      <c r="GD4344" s="1"/>
      <c r="GE4344" s="1"/>
      <c r="GF4344" s="1"/>
      <c r="GG4344" s="1"/>
      <c r="GH4344" s="1"/>
      <c r="GI4344" s="1"/>
      <c r="GJ4344" s="1"/>
      <c r="GK4344"/>
      <c r="GL4344"/>
      <c r="GM4344"/>
      <c r="GN4344"/>
      <c r="GO4344"/>
      <c r="GP4344"/>
      <c r="GQ4344"/>
      <c r="GR4344"/>
      <c r="GS4344"/>
      <c r="GT4344"/>
      <c r="GU4344"/>
      <c r="GV4344"/>
      <c r="GW4344"/>
      <c r="GX4344"/>
      <c r="GY4344"/>
      <c r="GZ4344"/>
      <c r="HA4344"/>
      <c r="HB4344"/>
      <c r="HC4344"/>
      <c r="HD4344"/>
      <c r="HE4344"/>
    </row>
    <row r="4345" spans="4:213" s="25" customFormat="1" x14ac:dyDescent="0.25">
      <c r="D4345" s="19"/>
      <c r="E4345" s="19"/>
      <c r="F4345" s="20"/>
      <c r="G4345" s="20"/>
      <c r="H4345" s="20"/>
      <c r="I4345" s="20"/>
      <c r="J4345" s="21"/>
      <c r="K4345" s="21"/>
      <c r="L4345" s="20"/>
      <c r="M4345" s="20"/>
      <c r="N4345" s="22"/>
      <c r="O4345" s="22"/>
      <c r="P4345" s="22"/>
      <c r="Q4345" s="22"/>
      <c r="R4345" s="19"/>
      <c r="S4345" s="19"/>
      <c r="T4345" s="19"/>
      <c r="U4345" s="20"/>
      <c r="V4345" s="20"/>
      <c r="W4345" s="20"/>
      <c r="X4345" s="27"/>
      <c r="Y4345" s="253"/>
      <c r="Z4345" s="30"/>
      <c r="AA4345" s="30"/>
      <c r="AB4345" s="31"/>
      <c r="AC4345" s="31"/>
      <c r="AD4345" s="31"/>
      <c r="AE4345" s="31"/>
      <c r="AF4345" s="31"/>
      <c r="AG4345" s="241"/>
      <c r="AH4345" s="31"/>
      <c r="AI4345" s="31"/>
      <c r="AJ4345" s="31"/>
      <c r="AK4345" s="31"/>
      <c r="AL4345" s="120"/>
      <c r="AQ4345" s="26"/>
      <c r="AW4345" s="19"/>
      <c r="AX4345" s="19"/>
      <c r="AY4345" s="19"/>
      <c r="AZ4345" s="19"/>
      <c r="BA4345" s="19"/>
      <c r="BB4345" s="19"/>
      <c r="BC4345" s="1"/>
      <c r="BD4345"/>
      <c r="BE4345"/>
      <c r="BF4345" s="1"/>
      <c r="BG4345"/>
      <c r="BH4345"/>
      <c r="BI4345"/>
      <c r="BJ4345" s="1"/>
      <c r="BK4345" s="1"/>
      <c r="BL4345"/>
      <c r="BM4345" s="1"/>
      <c r="BN4345" s="1"/>
      <c r="BO4345" s="1"/>
      <c r="BP4345" s="1"/>
      <c r="BQ4345" s="1"/>
      <c r="BR4345" s="1"/>
      <c r="BS4345" s="1"/>
      <c r="BT4345" s="22"/>
      <c r="BU4345" s="1"/>
      <c r="BV4345" s="1"/>
      <c r="BW4345" s="1"/>
      <c r="BX4345" s="1"/>
      <c r="BY4345" s="1"/>
      <c r="BZ4345" s="1"/>
      <c r="CA4345" s="1"/>
      <c r="CB4345" s="1"/>
      <c r="CC4345" s="1"/>
      <c r="CD4345" s="1"/>
      <c r="CE4345" s="1"/>
      <c r="CF4345" s="1"/>
      <c r="CG4345" s="1"/>
      <c r="CH4345" s="1"/>
      <c r="CI4345" s="1"/>
      <c r="CJ4345" s="1"/>
      <c r="CK4345" s="1"/>
      <c r="CL4345" s="1"/>
      <c r="CM4345" s="1"/>
      <c r="CN4345" s="1"/>
      <c r="CO4345" s="1"/>
      <c r="CP4345" s="1"/>
      <c r="CQ4345" s="1"/>
      <c r="CR4345" s="1"/>
      <c r="CS4345" s="1"/>
      <c r="CT4345" s="1"/>
      <c r="CU4345" s="1"/>
      <c r="CV4345" s="1"/>
      <c r="CW4345" s="1"/>
      <c r="CX4345" s="1"/>
      <c r="CY4345" s="1"/>
      <c r="CZ4345" s="1"/>
      <c r="DA4345" s="1"/>
      <c r="DB4345" s="1"/>
      <c r="DC4345" s="1"/>
      <c r="DD4345" s="1"/>
      <c r="DE4345" s="1"/>
      <c r="DF4345" s="1"/>
      <c r="DG4345" s="1"/>
      <c r="DH4345" s="1"/>
      <c r="DI4345" s="1"/>
      <c r="DJ4345" s="1"/>
      <c r="DK4345" s="1"/>
      <c r="DL4345" s="1"/>
      <c r="DM4345" s="1"/>
      <c r="DN4345" s="1"/>
      <c r="DO4345" s="1"/>
      <c r="DP4345" s="1"/>
      <c r="DQ4345" s="1"/>
      <c r="DR4345" s="1"/>
      <c r="DS4345" s="1"/>
      <c r="DT4345" s="1"/>
      <c r="DU4345" s="1"/>
      <c r="DV4345" s="1"/>
      <c r="DW4345" s="1"/>
      <c r="DX4345" s="1"/>
      <c r="DY4345" s="1"/>
      <c r="DZ4345" s="1"/>
      <c r="EA4345" s="1"/>
      <c r="EB4345" s="1"/>
      <c r="EC4345" s="1"/>
      <c r="ED4345" s="1"/>
      <c r="EE4345" s="1"/>
      <c r="EF4345" s="1"/>
      <c r="EG4345" s="1"/>
      <c r="EH4345" s="1"/>
      <c r="EI4345" s="1"/>
      <c r="EJ4345" s="1"/>
      <c r="EK4345" s="1"/>
      <c r="EL4345" s="1"/>
      <c r="EM4345" s="1"/>
      <c r="EN4345" s="1"/>
      <c r="EO4345" s="1"/>
      <c r="EP4345" s="1"/>
      <c r="EQ4345" s="1"/>
      <c r="ER4345" s="1"/>
      <c r="ES4345" s="1"/>
      <c r="ET4345" s="1"/>
      <c r="EU4345" s="1"/>
      <c r="EV4345" s="1"/>
      <c r="EW4345" s="1"/>
      <c r="EX4345" s="1"/>
      <c r="EY4345" s="1"/>
      <c r="EZ4345" s="1"/>
      <c r="FA4345" s="1"/>
      <c r="FB4345" s="1"/>
      <c r="FC4345" s="1"/>
      <c r="FD4345" s="1"/>
      <c r="FE4345" s="1"/>
      <c r="FF4345" s="1"/>
      <c r="FG4345" s="1"/>
      <c r="FH4345" s="1"/>
      <c r="FI4345" s="1"/>
      <c r="FJ4345" s="1"/>
      <c r="FK4345" s="1"/>
      <c r="FL4345" s="1"/>
      <c r="FM4345" s="1"/>
      <c r="FN4345" s="1"/>
      <c r="FO4345" s="1"/>
      <c r="FP4345" s="1"/>
      <c r="FQ4345" s="1"/>
      <c r="FR4345" s="1"/>
      <c r="FS4345" s="1"/>
      <c r="FT4345" s="1"/>
      <c r="FU4345" s="1"/>
      <c r="FV4345" s="1"/>
      <c r="FW4345" s="1"/>
      <c r="FX4345" s="1"/>
      <c r="FY4345" s="1"/>
      <c r="FZ4345" s="1"/>
      <c r="GA4345" s="1"/>
      <c r="GB4345" s="1"/>
      <c r="GC4345" s="1"/>
      <c r="GD4345" s="1"/>
      <c r="GE4345" s="1"/>
      <c r="GF4345" s="1"/>
      <c r="GG4345" s="1"/>
      <c r="GH4345" s="1"/>
      <c r="GI4345" s="1"/>
      <c r="GJ4345" s="1"/>
      <c r="GK4345"/>
      <c r="GL4345"/>
      <c r="GM4345"/>
      <c r="GN4345"/>
      <c r="GO4345"/>
      <c r="GP4345"/>
      <c r="GQ4345"/>
      <c r="GR4345"/>
      <c r="GS4345"/>
      <c r="GT4345"/>
      <c r="GU4345"/>
      <c r="GV4345"/>
      <c r="GW4345"/>
      <c r="GX4345"/>
      <c r="GY4345"/>
      <c r="GZ4345"/>
      <c r="HA4345"/>
      <c r="HB4345"/>
      <c r="HC4345"/>
      <c r="HD4345"/>
      <c r="HE4345"/>
    </row>
    <row r="4346" spans="4:213" s="25" customFormat="1" x14ac:dyDescent="0.25">
      <c r="D4346" s="19"/>
      <c r="E4346" s="19"/>
      <c r="F4346" s="20"/>
      <c r="G4346" s="20"/>
      <c r="H4346" s="20"/>
      <c r="I4346" s="20"/>
      <c r="J4346" s="21"/>
      <c r="K4346" s="21"/>
      <c r="L4346" s="20"/>
      <c r="M4346" s="20"/>
      <c r="N4346" s="22"/>
      <c r="O4346" s="22"/>
      <c r="P4346" s="22"/>
      <c r="Q4346" s="22"/>
      <c r="R4346" s="19"/>
      <c r="S4346" s="19"/>
      <c r="T4346" s="19"/>
      <c r="U4346" s="20"/>
      <c r="V4346" s="20"/>
      <c r="W4346" s="20"/>
      <c r="X4346" s="27"/>
      <c r="Y4346" s="253"/>
      <c r="Z4346" s="30"/>
      <c r="AA4346" s="30"/>
      <c r="AB4346" s="31"/>
      <c r="AC4346" s="31"/>
      <c r="AD4346" s="31"/>
      <c r="AE4346" s="31"/>
      <c r="AF4346" s="31"/>
      <c r="AG4346" s="241"/>
      <c r="AH4346" s="31"/>
      <c r="AI4346" s="31"/>
      <c r="AJ4346" s="31"/>
      <c r="AK4346" s="31"/>
      <c r="AL4346" s="120"/>
      <c r="AQ4346" s="26"/>
      <c r="AW4346" s="19"/>
      <c r="AX4346" s="19"/>
      <c r="AY4346" s="19"/>
      <c r="AZ4346" s="19"/>
      <c r="BA4346" s="19"/>
      <c r="BB4346" s="19"/>
      <c r="BC4346" s="1"/>
      <c r="BD4346"/>
      <c r="BE4346"/>
      <c r="BF4346" s="1"/>
      <c r="BG4346"/>
      <c r="BH4346"/>
      <c r="BI4346"/>
      <c r="BJ4346" s="1"/>
      <c r="BK4346" s="1"/>
      <c r="BL4346"/>
      <c r="BM4346" s="1"/>
      <c r="BN4346" s="1"/>
      <c r="BO4346" s="1"/>
      <c r="BP4346" s="1"/>
      <c r="BQ4346" s="1"/>
      <c r="BR4346" s="1"/>
      <c r="BS4346" s="1"/>
      <c r="BT4346" s="22"/>
      <c r="BU4346" s="1"/>
      <c r="BV4346" s="1"/>
      <c r="BW4346" s="1"/>
      <c r="BX4346" s="1"/>
      <c r="BY4346" s="1"/>
      <c r="BZ4346" s="1"/>
      <c r="CA4346" s="1"/>
      <c r="CB4346" s="1"/>
      <c r="CC4346" s="1"/>
      <c r="CD4346" s="1"/>
      <c r="CE4346" s="1"/>
      <c r="CF4346" s="1"/>
      <c r="CG4346" s="1"/>
      <c r="CH4346" s="1"/>
      <c r="CI4346" s="1"/>
      <c r="CJ4346" s="1"/>
      <c r="CK4346" s="1"/>
      <c r="CL4346" s="1"/>
      <c r="CM4346" s="1"/>
      <c r="CN4346" s="1"/>
      <c r="CO4346" s="1"/>
      <c r="CP4346" s="1"/>
      <c r="CQ4346" s="1"/>
      <c r="CR4346" s="1"/>
      <c r="CS4346" s="1"/>
      <c r="CT4346" s="1"/>
      <c r="CU4346" s="1"/>
      <c r="CV4346" s="1"/>
      <c r="CW4346" s="1"/>
      <c r="CX4346" s="1"/>
      <c r="CY4346" s="1"/>
      <c r="CZ4346" s="1"/>
      <c r="DA4346" s="1"/>
      <c r="DB4346" s="1"/>
      <c r="DC4346" s="1"/>
      <c r="DD4346" s="1"/>
      <c r="DE4346" s="1"/>
      <c r="DF4346" s="1"/>
      <c r="DG4346" s="1"/>
      <c r="DH4346" s="1"/>
      <c r="DI4346" s="1"/>
      <c r="DJ4346" s="1"/>
      <c r="DK4346" s="1"/>
      <c r="DL4346" s="1"/>
      <c r="DM4346" s="1"/>
      <c r="DN4346" s="1"/>
      <c r="DO4346" s="1"/>
      <c r="DP4346" s="1"/>
      <c r="DQ4346" s="1"/>
      <c r="DR4346" s="1"/>
      <c r="DS4346" s="1"/>
      <c r="DT4346" s="1"/>
      <c r="DU4346" s="1"/>
      <c r="DV4346" s="1"/>
      <c r="DW4346" s="1"/>
      <c r="DX4346" s="1"/>
      <c r="DY4346" s="1"/>
      <c r="DZ4346" s="1"/>
      <c r="EA4346" s="1"/>
      <c r="EB4346" s="1"/>
      <c r="EC4346" s="1"/>
      <c r="ED4346" s="1"/>
      <c r="EE4346" s="1"/>
      <c r="EF4346" s="1"/>
      <c r="EG4346" s="1"/>
      <c r="EH4346" s="1"/>
      <c r="EI4346" s="1"/>
      <c r="EJ4346" s="1"/>
      <c r="EK4346" s="1"/>
      <c r="EL4346" s="1"/>
      <c r="EM4346" s="1"/>
      <c r="EN4346" s="1"/>
      <c r="EO4346" s="1"/>
      <c r="EP4346" s="1"/>
      <c r="EQ4346" s="1"/>
      <c r="ER4346" s="1"/>
      <c r="ES4346" s="1"/>
      <c r="ET4346" s="1"/>
      <c r="EU4346" s="1"/>
      <c r="EV4346" s="1"/>
      <c r="EW4346" s="1"/>
      <c r="EX4346" s="1"/>
      <c r="EY4346" s="1"/>
      <c r="EZ4346" s="1"/>
      <c r="FA4346" s="1"/>
      <c r="FB4346" s="1"/>
      <c r="FC4346" s="1"/>
      <c r="FD4346" s="1"/>
      <c r="FE4346" s="1"/>
      <c r="FF4346" s="1"/>
      <c r="FG4346" s="1"/>
      <c r="FH4346" s="1"/>
      <c r="FI4346" s="1"/>
      <c r="FJ4346" s="1"/>
      <c r="FK4346" s="1"/>
      <c r="FL4346" s="1"/>
      <c r="FM4346" s="1"/>
      <c r="FN4346" s="1"/>
      <c r="FO4346" s="1"/>
      <c r="FP4346" s="1"/>
      <c r="FQ4346" s="1"/>
      <c r="FR4346" s="1"/>
      <c r="FS4346" s="1"/>
      <c r="FT4346" s="1"/>
      <c r="FU4346" s="1"/>
      <c r="FV4346" s="1"/>
      <c r="FW4346" s="1"/>
      <c r="FX4346" s="1"/>
      <c r="FY4346" s="1"/>
      <c r="FZ4346" s="1"/>
      <c r="GA4346" s="1"/>
      <c r="GB4346" s="1"/>
      <c r="GC4346" s="1"/>
      <c r="GD4346" s="1"/>
      <c r="GE4346" s="1"/>
      <c r="GF4346" s="1"/>
      <c r="GG4346" s="1"/>
      <c r="GH4346" s="1"/>
      <c r="GI4346" s="1"/>
      <c r="GJ4346" s="1"/>
      <c r="GK4346"/>
      <c r="GL4346"/>
      <c r="GM4346"/>
      <c r="GN4346"/>
      <c r="GO4346"/>
      <c r="GP4346"/>
      <c r="GQ4346"/>
      <c r="GR4346"/>
      <c r="GS4346"/>
      <c r="GT4346"/>
      <c r="GU4346"/>
      <c r="GV4346"/>
      <c r="GW4346"/>
      <c r="GX4346"/>
      <c r="GY4346"/>
      <c r="GZ4346"/>
      <c r="HA4346"/>
      <c r="HB4346"/>
      <c r="HC4346"/>
      <c r="HD4346"/>
      <c r="HE4346"/>
    </row>
    <row r="4347" spans="4:213" s="25" customFormat="1" x14ac:dyDescent="0.25">
      <c r="D4347" s="19"/>
      <c r="E4347" s="19"/>
      <c r="F4347" s="20"/>
      <c r="G4347" s="20"/>
      <c r="H4347" s="20"/>
      <c r="I4347" s="20"/>
      <c r="J4347" s="21"/>
      <c r="K4347" s="21"/>
      <c r="L4347" s="20"/>
      <c r="M4347" s="20"/>
      <c r="N4347" s="22"/>
      <c r="O4347" s="22"/>
      <c r="P4347" s="22"/>
      <c r="Q4347" s="22"/>
      <c r="R4347" s="19"/>
      <c r="S4347" s="19"/>
      <c r="T4347" s="19"/>
      <c r="U4347" s="20"/>
      <c r="V4347" s="20"/>
      <c r="W4347" s="20"/>
      <c r="X4347" s="27"/>
      <c r="Y4347" s="253"/>
      <c r="Z4347" s="30"/>
      <c r="AA4347" s="30"/>
      <c r="AB4347" s="31"/>
      <c r="AC4347" s="31"/>
      <c r="AD4347" s="31"/>
      <c r="AE4347" s="31"/>
      <c r="AF4347" s="31"/>
      <c r="AG4347" s="241"/>
      <c r="AH4347" s="31"/>
      <c r="AI4347" s="31"/>
      <c r="AJ4347" s="31"/>
      <c r="AK4347" s="31"/>
      <c r="AL4347" s="120"/>
      <c r="AQ4347" s="26"/>
      <c r="AW4347" s="19"/>
      <c r="AX4347" s="19"/>
      <c r="AY4347" s="19"/>
      <c r="AZ4347" s="19"/>
      <c r="BA4347" s="19"/>
      <c r="BB4347" s="19"/>
      <c r="BC4347" s="1"/>
      <c r="BD4347"/>
      <c r="BE4347"/>
      <c r="BF4347" s="1"/>
      <c r="BG4347"/>
      <c r="BH4347"/>
      <c r="BI4347"/>
      <c r="BJ4347" s="1"/>
      <c r="BK4347" s="1"/>
      <c r="BL4347"/>
      <c r="BM4347" s="1"/>
      <c r="BN4347" s="1"/>
      <c r="BO4347" s="1"/>
      <c r="BP4347" s="1"/>
      <c r="BQ4347" s="1"/>
      <c r="BR4347" s="1"/>
      <c r="BS4347" s="1"/>
      <c r="BT4347" s="22"/>
      <c r="BU4347" s="1"/>
      <c r="BV4347" s="1"/>
      <c r="BW4347" s="1"/>
      <c r="BX4347" s="1"/>
      <c r="BY4347" s="1"/>
      <c r="BZ4347" s="1"/>
      <c r="CA4347" s="1"/>
      <c r="CB4347" s="1"/>
      <c r="CC4347" s="1"/>
      <c r="CD4347" s="1"/>
      <c r="CE4347" s="1"/>
      <c r="CF4347" s="1"/>
      <c r="CG4347" s="1"/>
      <c r="CH4347" s="1"/>
      <c r="CI4347" s="1"/>
      <c r="CJ4347" s="1"/>
      <c r="CK4347" s="1"/>
      <c r="CL4347" s="1"/>
      <c r="CM4347" s="1"/>
      <c r="CN4347" s="1"/>
      <c r="CO4347" s="1"/>
      <c r="CP4347" s="1"/>
      <c r="CQ4347" s="1"/>
      <c r="CR4347" s="1"/>
      <c r="CS4347" s="1"/>
      <c r="CT4347" s="1"/>
      <c r="CU4347" s="1"/>
      <c r="CV4347" s="1"/>
      <c r="CW4347" s="1"/>
      <c r="CX4347" s="1"/>
      <c r="CY4347" s="1"/>
      <c r="CZ4347" s="1"/>
      <c r="DA4347" s="1"/>
      <c r="DB4347" s="1"/>
      <c r="DC4347" s="1"/>
      <c r="DD4347" s="1"/>
      <c r="DE4347" s="1"/>
      <c r="DF4347" s="1"/>
      <c r="DG4347" s="1"/>
      <c r="DH4347" s="1"/>
      <c r="DI4347" s="1"/>
      <c r="DJ4347" s="1"/>
      <c r="DK4347" s="1"/>
      <c r="DL4347" s="1"/>
      <c r="DM4347" s="1"/>
      <c r="DN4347" s="1"/>
      <c r="DO4347" s="1"/>
      <c r="DP4347" s="1"/>
      <c r="DQ4347" s="1"/>
      <c r="DR4347" s="1"/>
      <c r="DS4347" s="1"/>
      <c r="DT4347" s="1"/>
      <c r="DU4347" s="1"/>
      <c r="DV4347" s="1"/>
      <c r="DW4347" s="1"/>
      <c r="DX4347" s="1"/>
      <c r="DY4347" s="1"/>
      <c r="DZ4347" s="1"/>
      <c r="EA4347" s="1"/>
      <c r="EB4347" s="1"/>
      <c r="EC4347" s="1"/>
      <c r="ED4347" s="1"/>
      <c r="EE4347" s="1"/>
      <c r="EF4347" s="1"/>
      <c r="EG4347" s="1"/>
      <c r="EH4347" s="1"/>
      <c r="EI4347" s="1"/>
      <c r="EJ4347" s="1"/>
      <c r="EK4347" s="1"/>
      <c r="EL4347" s="1"/>
      <c r="EM4347" s="1"/>
      <c r="EN4347" s="1"/>
      <c r="EO4347" s="1"/>
      <c r="EP4347" s="1"/>
      <c r="EQ4347" s="1"/>
      <c r="ER4347" s="1"/>
      <c r="ES4347" s="1"/>
      <c r="ET4347" s="1"/>
      <c r="EU4347" s="1"/>
      <c r="EV4347" s="1"/>
      <c r="EW4347" s="1"/>
      <c r="EX4347" s="1"/>
      <c r="EY4347" s="1"/>
      <c r="EZ4347" s="1"/>
      <c r="FA4347" s="1"/>
      <c r="FB4347" s="1"/>
      <c r="FC4347" s="1"/>
      <c r="FD4347" s="1"/>
      <c r="FE4347" s="1"/>
      <c r="FF4347" s="1"/>
      <c r="FG4347" s="1"/>
      <c r="FH4347" s="1"/>
      <c r="FI4347" s="1"/>
      <c r="FJ4347" s="1"/>
      <c r="FK4347" s="1"/>
      <c r="FL4347" s="1"/>
      <c r="FM4347" s="1"/>
      <c r="FN4347" s="1"/>
      <c r="FO4347" s="1"/>
      <c r="FP4347" s="1"/>
      <c r="FQ4347" s="1"/>
      <c r="FR4347" s="1"/>
      <c r="FS4347" s="1"/>
      <c r="FT4347" s="1"/>
      <c r="FU4347" s="1"/>
      <c r="FV4347" s="1"/>
      <c r="FW4347" s="1"/>
      <c r="FX4347" s="1"/>
      <c r="FY4347" s="1"/>
      <c r="FZ4347" s="1"/>
      <c r="GA4347" s="1"/>
      <c r="GB4347" s="1"/>
      <c r="GC4347" s="1"/>
      <c r="GD4347" s="1"/>
      <c r="GE4347" s="1"/>
      <c r="GF4347" s="1"/>
      <c r="GG4347" s="1"/>
      <c r="GH4347" s="1"/>
      <c r="GI4347" s="1"/>
      <c r="GJ4347" s="1"/>
      <c r="GK4347"/>
      <c r="GL4347"/>
      <c r="GM4347"/>
      <c r="GN4347"/>
      <c r="GO4347"/>
      <c r="GP4347"/>
      <c r="GQ4347"/>
      <c r="GR4347"/>
      <c r="GS4347"/>
      <c r="GT4347"/>
      <c r="GU4347"/>
      <c r="GV4347"/>
      <c r="GW4347"/>
      <c r="GX4347"/>
      <c r="GY4347"/>
      <c r="GZ4347"/>
      <c r="HA4347"/>
      <c r="HB4347"/>
      <c r="HC4347"/>
      <c r="HD4347"/>
      <c r="HE4347"/>
    </row>
    <row r="4348" spans="4:213" s="25" customFormat="1" x14ac:dyDescent="0.25">
      <c r="D4348" s="19"/>
      <c r="E4348" s="19"/>
      <c r="F4348" s="20"/>
      <c r="G4348" s="20"/>
      <c r="H4348" s="20"/>
      <c r="I4348" s="20"/>
      <c r="J4348" s="21"/>
      <c r="K4348" s="21"/>
      <c r="L4348" s="20"/>
      <c r="M4348" s="20"/>
      <c r="N4348" s="22"/>
      <c r="O4348" s="22"/>
      <c r="P4348" s="22"/>
      <c r="Q4348" s="22"/>
      <c r="R4348" s="19"/>
      <c r="S4348" s="19"/>
      <c r="T4348" s="19"/>
      <c r="U4348" s="20"/>
      <c r="V4348" s="20"/>
      <c r="W4348" s="20"/>
      <c r="X4348" s="27"/>
      <c r="Y4348" s="253"/>
      <c r="Z4348" s="30"/>
      <c r="AA4348" s="30"/>
      <c r="AB4348" s="31"/>
      <c r="AC4348" s="31"/>
      <c r="AD4348" s="31"/>
      <c r="AE4348" s="31"/>
      <c r="AF4348" s="31"/>
      <c r="AG4348" s="241"/>
      <c r="AH4348" s="31"/>
      <c r="AI4348" s="31"/>
      <c r="AJ4348" s="31"/>
      <c r="AK4348" s="31"/>
      <c r="AL4348" s="120"/>
      <c r="AQ4348" s="26"/>
      <c r="AW4348" s="19"/>
      <c r="AX4348" s="19"/>
      <c r="AY4348" s="19"/>
      <c r="AZ4348" s="19"/>
      <c r="BA4348" s="19"/>
      <c r="BB4348" s="19"/>
      <c r="BC4348" s="1"/>
      <c r="BD4348"/>
      <c r="BE4348"/>
      <c r="BF4348" s="1"/>
      <c r="BG4348"/>
      <c r="BH4348"/>
      <c r="BI4348"/>
      <c r="BJ4348" s="1"/>
      <c r="BK4348" s="1"/>
      <c r="BL4348"/>
      <c r="BM4348" s="1"/>
      <c r="BN4348" s="1"/>
      <c r="BO4348" s="1"/>
      <c r="BP4348" s="1"/>
      <c r="BQ4348" s="1"/>
      <c r="BR4348" s="1"/>
      <c r="BS4348" s="1"/>
      <c r="BT4348" s="22"/>
      <c r="BU4348" s="1"/>
      <c r="BV4348" s="1"/>
      <c r="BW4348" s="1"/>
      <c r="BX4348" s="1"/>
      <c r="BY4348" s="1"/>
      <c r="BZ4348" s="1"/>
      <c r="CA4348" s="1"/>
      <c r="CB4348" s="1"/>
      <c r="CC4348" s="1"/>
      <c r="CD4348" s="1"/>
      <c r="CE4348" s="1"/>
      <c r="CF4348" s="1"/>
      <c r="CG4348" s="1"/>
      <c r="CH4348" s="1"/>
      <c r="CI4348" s="1"/>
      <c r="CJ4348" s="1"/>
      <c r="CK4348" s="1"/>
      <c r="CL4348" s="1"/>
      <c r="CM4348" s="1"/>
      <c r="CN4348" s="1"/>
      <c r="CO4348" s="1"/>
      <c r="CP4348" s="1"/>
      <c r="CQ4348" s="1"/>
      <c r="CR4348" s="1"/>
      <c r="CS4348" s="1"/>
      <c r="CT4348" s="1"/>
      <c r="CU4348" s="1"/>
      <c r="CV4348" s="1"/>
      <c r="CW4348" s="1"/>
      <c r="CX4348" s="1"/>
      <c r="CY4348" s="1"/>
      <c r="CZ4348" s="1"/>
      <c r="DA4348" s="1"/>
      <c r="DB4348" s="1"/>
      <c r="DC4348" s="1"/>
      <c r="DD4348" s="1"/>
      <c r="DE4348" s="1"/>
      <c r="DF4348" s="1"/>
      <c r="DG4348" s="1"/>
      <c r="DH4348" s="1"/>
      <c r="DI4348" s="1"/>
      <c r="DJ4348" s="1"/>
      <c r="DK4348" s="1"/>
      <c r="DL4348" s="1"/>
      <c r="DM4348" s="1"/>
      <c r="DN4348" s="1"/>
      <c r="DO4348" s="1"/>
      <c r="DP4348" s="1"/>
      <c r="DQ4348" s="1"/>
      <c r="DR4348" s="1"/>
      <c r="DS4348" s="1"/>
      <c r="DT4348" s="1"/>
      <c r="DU4348" s="1"/>
      <c r="DV4348" s="1"/>
      <c r="DW4348" s="1"/>
      <c r="DX4348" s="1"/>
      <c r="DY4348" s="1"/>
      <c r="DZ4348" s="1"/>
      <c r="EA4348" s="1"/>
      <c r="EB4348" s="1"/>
      <c r="EC4348" s="1"/>
      <c r="ED4348" s="1"/>
      <c r="EE4348" s="1"/>
      <c r="EF4348" s="1"/>
      <c r="EG4348" s="1"/>
      <c r="EH4348" s="1"/>
      <c r="EI4348" s="1"/>
      <c r="EJ4348" s="1"/>
      <c r="EK4348" s="1"/>
      <c r="EL4348" s="1"/>
      <c r="EM4348" s="1"/>
      <c r="EN4348" s="1"/>
      <c r="EO4348" s="1"/>
      <c r="EP4348" s="1"/>
      <c r="EQ4348" s="1"/>
      <c r="ER4348" s="1"/>
      <c r="ES4348" s="1"/>
      <c r="ET4348" s="1"/>
      <c r="EU4348" s="1"/>
      <c r="EV4348" s="1"/>
      <c r="EW4348" s="1"/>
      <c r="EX4348" s="1"/>
      <c r="EY4348" s="1"/>
      <c r="EZ4348" s="1"/>
      <c r="FA4348" s="1"/>
      <c r="FB4348" s="1"/>
      <c r="FC4348" s="1"/>
      <c r="FD4348" s="1"/>
      <c r="FE4348" s="1"/>
      <c r="FF4348" s="1"/>
      <c r="FG4348" s="1"/>
      <c r="FH4348" s="1"/>
      <c r="FI4348" s="1"/>
      <c r="FJ4348" s="1"/>
      <c r="FK4348" s="1"/>
      <c r="FL4348" s="1"/>
      <c r="FM4348" s="1"/>
      <c r="FN4348" s="1"/>
      <c r="FO4348" s="1"/>
      <c r="FP4348" s="1"/>
      <c r="FQ4348" s="1"/>
      <c r="FR4348" s="1"/>
      <c r="FS4348" s="1"/>
      <c r="FT4348" s="1"/>
      <c r="FU4348" s="1"/>
      <c r="FV4348" s="1"/>
      <c r="FW4348" s="1"/>
      <c r="FX4348" s="1"/>
      <c r="FY4348" s="1"/>
      <c r="FZ4348" s="1"/>
      <c r="GA4348" s="1"/>
      <c r="GB4348" s="1"/>
      <c r="GC4348" s="1"/>
      <c r="GD4348" s="1"/>
      <c r="GE4348" s="1"/>
      <c r="GF4348" s="1"/>
      <c r="GG4348" s="1"/>
      <c r="GH4348" s="1"/>
      <c r="GI4348" s="1"/>
      <c r="GJ4348" s="1"/>
      <c r="GK4348"/>
      <c r="GL4348"/>
      <c r="GM4348"/>
      <c r="GN4348"/>
      <c r="GO4348"/>
      <c r="GP4348"/>
      <c r="GQ4348"/>
      <c r="GR4348"/>
      <c r="GS4348"/>
      <c r="GT4348"/>
      <c r="GU4348"/>
      <c r="GV4348"/>
      <c r="GW4348"/>
      <c r="GX4348"/>
      <c r="GY4348"/>
      <c r="GZ4348"/>
      <c r="HA4348"/>
      <c r="HB4348"/>
      <c r="HC4348"/>
      <c r="HD4348"/>
      <c r="HE4348"/>
    </row>
    <row r="4349" spans="4:213" s="25" customFormat="1" x14ac:dyDescent="0.25">
      <c r="D4349" s="19"/>
      <c r="E4349" s="19"/>
      <c r="F4349" s="20"/>
      <c r="G4349" s="20"/>
      <c r="H4349" s="20"/>
      <c r="I4349" s="20"/>
      <c r="J4349" s="21"/>
      <c r="K4349" s="21"/>
      <c r="L4349" s="20"/>
      <c r="M4349" s="20"/>
      <c r="N4349" s="22"/>
      <c r="O4349" s="22"/>
      <c r="P4349" s="22"/>
      <c r="Q4349" s="22"/>
      <c r="R4349" s="19"/>
      <c r="S4349" s="19"/>
      <c r="T4349" s="19"/>
      <c r="U4349" s="20"/>
      <c r="V4349" s="20"/>
      <c r="W4349" s="20"/>
      <c r="X4349" s="27"/>
      <c r="Y4349" s="253"/>
      <c r="Z4349" s="30"/>
      <c r="AA4349" s="30"/>
      <c r="AB4349" s="31"/>
      <c r="AC4349" s="31"/>
      <c r="AD4349" s="31"/>
      <c r="AE4349" s="31"/>
      <c r="AF4349" s="31"/>
      <c r="AG4349" s="241"/>
      <c r="AH4349" s="31"/>
      <c r="AI4349" s="31"/>
      <c r="AJ4349" s="31"/>
      <c r="AK4349" s="31"/>
      <c r="AL4349" s="120"/>
      <c r="AQ4349" s="26"/>
      <c r="AW4349" s="19"/>
      <c r="AX4349" s="19"/>
      <c r="AY4349" s="19"/>
      <c r="AZ4349" s="19"/>
      <c r="BA4349" s="19"/>
      <c r="BB4349" s="19"/>
      <c r="BC4349" s="1"/>
      <c r="BD4349"/>
      <c r="BE4349"/>
      <c r="BF4349" s="1"/>
      <c r="BG4349"/>
      <c r="BH4349"/>
      <c r="BI4349"/>
      <c r="BJ4349" s="1"/>
      <c r="BK4349" s="1"/>
      <c r="BL4349"/>
      <c r="BM4349" s="1"/>
      <c r="BN4349" s="1"/>
      <c r="BO4349" s="1"/>
      <c r="BP4349" s="1"/>
      <c r="BQ4349" s="1"/>
      <c r="BR4349" s="1"/>
      <c r="BS4349" s="1"/>
      <c r="BT4349" s="22"/>
      <c r="BU4349" s="1"/>
      <c r="BV4349" s="1"/>
      <c r="BW4349" s="1"/>
      <c r="BX4349" s="1"/>
      <c r="BY4349" s="1"/>
      <c r="BZ4349" s="1"/>
      <c r="CA4349" s="1"/>
      <c r="CB4349" s="1"/>
      <c r="CC4349" s="1"/>
      <c r="CD4349" s="1"/>
      <c r="CE4349" s="1"/>
      <c r="CF4349" s="1"/>
      <c r="CG4349" s="1"/>
      <c r="CH4349" s="1"/>
      <c r="CI4349" s="1"/>
      <c r="CJ4349" s="1"/>
      <c r="CK4349" s="1"/>
      <c r="CL4349" s="1"/>
      <c r="CM4349" s="1"/>
      <c r="CN4349" s="1"/>
      <c r="CO4349" s="1"/>
      <c r="CP4349" s="1"/>
      <c r="CQ4349" s="1"/>
      <c r="CR4349" s="1"/>
      <c r="CS4349" s="1"/>
      <c r="CT4349" s="1"/>
      <c r="CU4349" s="1"/>
      <c r="CV4349" s="1"/>
      <c r="CW4349" s="1"/>
      <c r="CX4349" s="1"/>
      <c r="CY4349" s="1"/>
      <c r="CZ4349" s="1"/>
      <c r="DA4349" s="1"/>
      <c r="DB4349" s="1"/>
      <c r="DC4349" s="1"/>
      <c r="DD4349" s="1"/>
      <c r="DE4349" s="1"/>
      <c r="DF4349" s="1"/>
      <c r="DG4349" s="1"/>
      <c r="DH4349" s="1"/>
      <c r="DI4349" s="1"/>
      <c r="DJ4349" s="1"/>
      <c r="DK4349" s="1"/>
      <c r="DL4349" s="1"/>
      <c r="DM4349" s="1"/>
      <c r="DN4349" s="1"/>
      <c r="DO4349" s="1"/>
      <c r="DP4349" s="1"/>
      <c r="DQ4349" s="1"/>
      <c r="DR4349" s="1"/>
      <c r="DS4349" s="1"/>
      <c r="DT4349" s="1"/>
      <c r="DU4349" s="1"/>
      <c r="DV4349" s="1"/>
      <c r="DW4349" s="1"/>
      <c r="DX4349" s="1"/>
      <c r="DY4349" s="1"/>
      <c r="DZ4349" s="1"/>
      <c r="EA4349" s="1"/>
      <c r="EB4349" s="1"/>
      <c r="EC4349" s="1"/>
      <c r="ED4349" s="1"/>
      <c r="EE4349" s="1"/>
      <c r="EF4349" s="1"/>
      <c r="EG4349" s="1"/>
      <c r="EH4349" s="1"/>
      <c r="EI4349" s="1"/>
      <c r="EJ4349" s="1"/>
      <c r="EK4349" s="1"/>
      <c r="EL4349" s="1"/>
      <c r="EM4349" s="1"/>
      <c r="EN4349" s="1"/>
      <c r="EO4349" s="1"/>
      <c r="EP4349" s="1"/>
      <c r="EQ4349" s="1"/>
      <c r="ER4349" s="1"/>
      <c r="ES4349" s="1"/>
      <c r="ET4349" s="1"/>
      <c r="EU4349" s="1"/>
      <c r="EV4349" s="1"/>
      <c r="EW4349" s="1"/>
      <c r="EX4349" s="1"/>
      <c r="EY4349" s="1"/>
      <c r="EZ4349" s="1"/>
      <c r="FA4349" s="1"/>
      <c r="FB4349" s="1"/>
      <c r="FC4349" s="1"/>
      <c r="FD4349" s="1"/>
      <c r="FE4349" s="1"/>
      <c r="FF4349" s="1"/>
      <c r="FG4349" s="1"/>
      <c r="FH4349" s="1"/>
      <c r="FI4349" s="1"/>
      <c r="FJ4349" s="1"/>
      <c r="FK4349" s="1"/>
      <c r="FL4349" s="1"/>
      <c r="FM4349" s="1"/>
      <c r="FN4349" s="1"/>
      <c r="FO4349" s="1"/>
      <c r="FP4349" s="1"/>
      <c r="FQ4349" s="1"/>
      <c r="FR4349" s="1"/>
      <c r="FS4349" s="1"/>
      <c r="FT4349" s="1"/>
      <c r="FU4349" s="1"/>
      <c r="FV4349" s="1"/>
      <c r="FW4349" s="1"/>
      <c r="FX4349" s="1"/>
      <c r="FY4349" s="1"/>
      <c r="FZ4349" s="1"/>
      <c r="GA4349" s="1"/>
      <c r="GB4349" s="1"/>
      <c r="GC4349" s="1"/>
      <c r="GD4349" s="1"/>
      <c r="GE4349" s="1"/>
      <c r="GF4349" s="1"/>
      <c r="GG4349" s="1"/>
      <c r="GH4349" s="1"/>
      <c r="GI4349" s="1"/>
      <c r="GJ4349" s="1"/>
      <c r="GK4349"/>
      <c r="GL4349"/>
      <c r="GM4349"/>
      <c r="GN4349"/>
      <c r="GO4349"/>
      <c r="GP4349"/>
      <c r="GQ4349"/>
      <c r="GR4349"/>
      <c r="GS4349"/>
      <c r="GT4349"/>
      <c r="GU4349"/>
      <c r="GV4349"/>
      <c r="GW4349"/>
      <c r="GX4349"/>
      <c r="GY4349"/>
      <c r="GZ4349"/>
      <c r="HA4349"/>
      <c r="HB4349"/>
      <c r="HC4349"/>
      <c r="HD4349"/>
      <c r="HE4349"/>
    </row>
    <row r="4350" spans="4:213" s="25" customFormat="1" x14ac:dyDescent="0.25">
      <c r="D4350" s="19"/>
      <c r="E4350" s="19"/>
      <c r="F4350" s="20"/>
      <c r="G4350" s="20"/>
      <c r="H4350" s="20"/>
      <c r="I4350" s="20"/>
      <c r="J4350" s="21"/>
      <c r="K4350" s="21"/>
      <c r="L4350" s="20"/>
      <c r="M4350" s="20"/>
      <c r="N4350" s="22"/>
      <c r="O4350" s="22"/>
      <c r="P4350" s="22"/>
      <c r="Q4350" s="22"/>
      <c r="R4350" s="19"/>
      <c r="S4350" s="19"/>
      <c r="T4350" s="19"/>
      <c r="U4350" s="20"/>
      <c r="V4350" s="20"/>
      <c r="W4350" s="20"/>
      <c r="X4350" s="27"/>
      <c r="Y4350" s="253"/>
      <c r="Z4350" s="30"/>
      <c r="AA4350" s="30"/>
      <c r="AB4350" s="31"/>
      <c r="AC4350" s="31"/>
      <c r="AD4350" s="31"/>
      <c r="AE4350" s="31"/>
      <c r="AF4350" s="31"/>
      <c r="AG4350" s="241"/>
      <c r="AH4350" s="31"/>
      <c r="AI4350" s="31"/>
      <c r="AJ4350" s="31"/>
      <c r="AK4350" s="31"/>
      <c r="AL4350" s="120"/>
      <c r="AQ4350" s="26"/>
      <c r="AW4350" s="19"/>
      <c r="AX4350" s="19"/>
      <c r="AY4350" s="19"/>
      <c r="AZ4350" s="19"/>
      <c r="BA4350" s="19"/>
      <c r="BB4350" s="19"/>
      <c r="BC4350" s="1"/>
      <c r="BD4350"/>
      <c r="BE4350"/>
      <c r="BF4350" s="1"/>
      <c r="BG4350"/>
      <c r="BH4350"/>
      <c r="BI4350"/>
      <c r="BJ4350" s="1"/>
      <c r="BK4350" s="1"/>
      <c r="BL4350"/>
      <c r="BM4350" s="1"/>
      <c r="BN4350" s="1"/>
      <c r="BO4350" s="1"/>
      <c r="BP4350" s="1"/>
      <c r="BQ4350" s="1"/>
      <c r="BR4350" s="1"/>
      <c r="BS4350" s="1"/>
      <c r="BT4350" s="22"/>
      <c r="BU4350" s="1"/>
      <c r="BV4350" s="1"/>
      <c r="BW4350" s="1"/>
      <c r="BX4350" s="1"/>
      <c r="BY4350" s="1"/>
      <c r="BZ4350" s="1"/>
      <c r="CA4350" s="1"/>
      <c r="CB4350" s="1"/>
      <c r="CC4350" s="1"/>
      <c r="CD4350" s="1"/>
      <c r="CE4350" s="1"/>
      <c r="CF4350" s="1"/>
      <c r="CG4350" s="1"/>
      <c r="CH4350" s="1"/>
      <c r="CI4350" s="1"/>
      <c r="CJ4350" s="1"/>
      <c r="CK4350" s="1"/>
      <c r="CL4350" s="1"/>
      <c r="CM4350" s="1"/>
      <c r="CN4350" s="1"/>
      <c r="CO4350" s="1"/>
      <c r="CP4350" s="1"/>
      <c r="CQ4350" s="1"/>
      <c r="CR4350" s="1"/>
      <c r="CS4350" s="1"/>
      <c r="CT4350" s="1"/>
      <c r="CU4350" s="1"/>
      <c r="CV4350" s="1"/>
      <c r="CW4350" s="1"/>
      <c r="CX4350" s="1"/>
      <c r="CY4350" s="1"/>
      <c r="CZ4350" s="1"/>
      <c r="DA4350" s="1"/>
      <c r="DB4350" s="1"/>
      <c r="DC4350" s="1"/>
      <c r="DD4350" s="1"/>
      <c r="DE4350" s="1"/>
      <c r="DF4350" s="1"/>
      <c r="DG4350" s="1"/>
      <c r="DH4350" s="1"/>
      <c r="DI4350" s="1"/>
      <c r="DJ4350" s="1"/>
      <c r="DK4350" s="1"/>
      <c r="DL4350" s="1"/>
      <c r="DM4350" s="1"/>
      <c r="DN4350" s="1"/>
      <c r="DO4350" s="1"/>
      <c r="DP4350" s="1"/>
      <c r="DQ4350" s="1"/>
      <c r="DR4350" s="1"/>
      <c r="DS4350" s="1"/>
      <c r="DT4350" s="1"/>
      <c r="DU4350" s="1"/>
      <c r="DV4350" s="1"/>
      <c r="DW4350" s="1"/>
      <c r="DX4350" s="1"/>
      <c r="DY4350" s="1"/>
      <c r="DZ4350" s="1"/>
      <c r="EA4350" s="1"/>
      <c r="EB4350" s="1"/>
      <c r="EC4350" s="1"/>
      <c r="ED4350" s="1"/>
      <c r="EE4350" s="1"/>
      <c r="EF4350" s="1"/>
      <c r="EG4350" s="1"/>
      <c r="EH4350" s="1"/>
      <c r="EI4350" s="1"/>
      <c r="EJ4350" s="1"/>
      <c r="EK4350" s="1"/>
      <c r="EL4350" s="1"/>
      <c r="EM4350" s="1"/>
      <c r="EN4350" s="1"/>
      <c r="EO4350" s="1"/>
      <c r="EP4350" s="1"/>
      <c r="EQ4350" s="1"/>
      <c r="ER4350" s="1"/>
      <c r="ES4350" s="1"/>
      <c r="ET4350" s="1"/>
      <c r="EU4350" s="1"/>
      <c r="EV4350" s="1"/>
      <c r="EW4350" s="1"/>
      <c r="EX4350" s="1"/>
      <c r="EY4350" s="1"/>
      <c r="EZ4350" s="1"/>
      <c r="FA4350" s="1"/>
      <c r="FB4350" s="1"/>
      <c r="FC4350" s="1"/>
      <c r="FD4350" s="1"/>
      <c r="FE4350" s="1"/>
      <c r="FF4350" s="1"/>
      <c r="FG4350" s="1"/>
      <c r="FH4350" s="1"/>
      <c r="FI4350" s="1"/>
      <c r="FJ4350" s="1"/>
      <c r="FK4350" s="1"/>
      <c r="FL4350" s="1"/>
      <c r="FM4350" s="1"/>
      <c r="FN4350" s="1"/>
      <c r="FO4350" s="1"/>
      <c r="FP4350" s="1"/>
      <c r="FQ4350" s="1"/>
      <c r="FR4350" s="1"/>
      <c r="FS4350" s="1"/>
      <c r="FT4350" s="1"/>
      <c r="FU4350" s="1"/>
      <c r="FV4350" s="1"/>
      <c r="FW4350" s="1"/>
      <c r="FX4350" s="1"/>
      <c r="FY4350" s="1"/>
      <c r="FZ4350" s="1"/>
      <c r="GA4350" s="1"/>
      <c r="GB4350" s="1"/>
      <c r="GC4350" s="1"/>
      <c r="GD4350" s="1"/>
      <c r="GE4350" s="1"/>
      <c r="GF4350" s="1"/>
      <c r="GG4350" s="1"/>
      <c r="GH4350" s="1"/>
      <c r="GI4350" s="1"/>
      <c r="GJ4350" s="1"/>
      <c r="GK4350"/>
      <c r="GL4350"/>
      <c r="GM4350"/>
      <c r="GN4350"/>
      <c r="GO4350"/>
      <c r="GP4350"/>
      <c r="GQ4350"/>
      <c r="GR4350"/>
      <c r="GS4350"/>
      <c r="GT4350"/>
      <c r="GU4350"/>
      <c r="GV4350"/>
      <c r="GW4350"/>
      <c r="GX4350"/>
      <c r="GY4350"/>
      <c r="GZ4350"/>
      <c r="HA4350"/>
      <c r="HB4350"/>
      <c r="HC4350"/>
      <c r="HD4350"/>
      <c r="HE4350"/>
    </row>
    <row r="4351" spans="4:213" s="25" customFormat="1" x14ac:dyDescent="0.25">
      <c r="D4351" s="19"/>
      <c r="E4351" s="19"/>
      <c r="F4351" s="20"/>
      <c r="G4351" s="20"/>
      <c r="H4351" s="20"/>
      <c r="I4351" s="20"/>
      <c r="J4351" s="21"/>
      <c r="K4351" s="21"/>
      <c r="L4351" s="20"/>
      <c r="M4351" s="20"/>
      <c r="N4351" s="22"/>
      <c r="O4351" s="22"/>
      <c r="P4351" s="22"/>
      <c r="Q4351" s="22"/>
      <c r="R4351" s="19"/>
      <c r="S4351" s="19"/>
      <c r="T4351" s="19"/>
      <c r="U4351" s="20"/>
      <c r="V4351" s="20"/>
      <c r="W4351" s="20"/>
      <c r="X4351" s="27"/>
      <c r="Y4351" s="253"/>
      <c r="Z4351" s="30"/>
      <c r="AA4351" s="30"/>
      <c r="AB4351" s="31"/>
      <c r="AC4351" s="31"/>
      <c r="AD4351" s="31"/>
      <c r="AE4351" s="31"/>
      <c r="AF4351" s="31"/>
      <c r="AG4351" s="241"/>
      <c r="AH4351" s="31"/>
      <c r="AI4351" s="31"/>
      <c r="AJ4351" s="31"/>
      <c r="AK4351" s="31"/>
      <c r="AL4351" s="120"/>
      <c r="AQ4351" s="26"/>
      <c r="AW4351" s="19"/>
      <c r="AX4351" s="19"/>
      <c r="AY4351" s="19"/>
      <c r="AZ4351" s="19"/>
      <c r="BA4351" s="19"/>
      <c r="BB4351" s="19"/>
      <c r="BC4351" s="1"/>
      <c r="BD4351"/>
      <c r="BE4351"/>
      <c r="BF4351" s="1"/>
      <c r="BG4351"/>
      <c r="BH4351"/>
      <c r="BI4351"/>
      <c r="BJ4351" s="1"/>
      <c r="BK4351" s="1"/>
      <c r="BL4351"/>
      <c r="BM4351" s="1"/>
      <c r="BN4351" s="1"/>
      <c r="BO4351" s="1"/>
      <c r="BP4351" s="1"/>
      <c r="BQ4351" s="1"/>
      <c r="BR4351" s="1"/>
      <c r="BS4351" s="1"/>
      <c r="BT4351" s="22"/>
      <c r="BU4351" s="1"/>
      <c r="BV4351" s="1"/>
      <c r="BW4351" s="1"/>
      <c r="BX4351" s="1"/>
      <c r="BY4351" s="1"/>
      <c r="BZ4351" s="1"/>
      <c r="CA4351" s="1"/>
      <c r="CB4351" s="1"/>
      <c r="CC4351" s="1"/>
      <c r="CD4351" s="1"/>
      <c r="CE4351" s="1"/>
      <c r="CF4351" s="1"/>
      <c r="CG4351" s="1"/>
      <c r="CH4351" s="1"/>
      <c r="CI4351" s="1"/>
      <c r="CJ4351" s="1"/>
      <c r="CK4351" s="1"/>
      <c r="CL4351" s="1"/>
      <c r="CM4351" s="1"/>
      <c r="CN4351" s="1"/>
      <c r="CO4351" s="1"/>
      <c r="CP4351" s="1"/>
      <c r="CQ4351" s="1"/>
      <c r="CR4351" s="1"/>
      <c r="CS4351" s="1"/>
      <c r="CT4351" s="1"/>
      <c r="CU4351" s="1"/>
      <c r="CV4351" s="1"/>
      <c r="CW4351" s="1"/>
      <c r="CX4351" s="1"/>
      <c r="CY4351" s="1"/>
      <c r="CZ4351" s="1"/>
      <c r="DA4351" s="1"/>
      <c r="DB4351" s="1"/>
      <c r="DC4351" s="1"/>
      <c r="DD4351" s="1"/>
      <c r="DE4351" s="1"/>
      <c r="DF4351" s="1"/>
      <c r="DG4351" s="1"/>
      <c r="DH4351" s="1"/>
      <c r="DI4351" s="1"/>
      <c r="DJ4351" s="1"/>
      <c r="DK4351" s="1"/>
      <c r="DL4351" s="1"/>
      <c r="DM4351" s="1"/>
      <c r="DN4351" s="1"/>
      <c r="DO4351" s="1"/>
      <c r="DP4351" s="1"/>
      <c r="DQ4351" s="1"/>
      <c r="DR4351" s="1"/>
      <c r="DS4351" s="1"/>
      <c r="DT4351" s="1"/>
      <c r="DU4351" s="1"/>
      <c r="DV4351" s="1"/>
      <c r="DW4351" s="1"/>
      <c r="DX4351" s="1"/>
      <c r="DY4351" s="1"/>
      <c r="DZ4351" s="1"/>
      <c r="EA4351" s="1"/>
      <c r="EB4351" s="1"/>
      <c r="EC4351" s="1"/>
      <c r="ED4351" s="1"/>
      <c r="EE4351" s="1"/>
      <c r="EF4351" s="1"/>
      <c r="EG4351" s="1"/>
      <c r="EH4351" s="1"/>
      <c r="EI4351" s="1"/>
      <c r="EJ4351" s="1"/>
      <c r="EK4351" s="1"/>
      <c r="EL4351" s="1"/>
      <c r="EM4351" s="1"/>
      <c r="EN4351" s="1"/>
      <c r="EO4351" s="1"/>
      <c r="EP4351" s="1"/>
      <c r="EQ4351" s="1"/>
      <c r="ER4351" s="1"/>
      <c r="ES4351" s="1"/>
      <c r="ET4351" s="1"/>
      <c r="EU4351" s="1"/>
      <c r="EV4351" s="1"/>
      <c r="EW4351" s="1"/>
      <c r="EX4351" s="1"/>
      <c r="EY4351" s="1"/>
      <c r="EZ4351" s="1"/>
      <c r="FA4351" s="1"/>
      <c r="FB4351" s="1"/>
      <c r="FC4351" s="1"/>
      <c r="FD4351" s="1"/>
      <c r="FE4351" s="1"/>
      <c r="FF4351" s="1"/>
      <c r="FG4351" s="1"/>
      <c r="FH4351" s="1"/>
      <c r="FI4351" s="1"/>
      <c r="FJ4351" s="1"/>
      <c r="FK4351" s="1"/>
      <c r="FL4351" s="1"/>
      <c r="FM4351" s="1"/>
      <c r="FN4351" s="1"/>
      <c r="FO4351" s="1"/>
      <c r="FP4351" s="1"/>
      <c r="FQ4351" s="1"/>
      <c r="FR4351" s="1"/>
      <c r="FS4351" s="1"/>
      <c r="FT4351" s="1"/>
      <c r="FU4351" s="1"/>
      <c r="FV4351" s="1"/>
      <c r="FW4351" s="1"/>
      <c r="FX4351" s="1"/>
      <c r="FY4351" s="1"/>
      <c r="FZ4351" s="1"/>
      <c r="GA4351" s="1"/>
      <c r="GB4351" s="1"/>
      <c r="GC4351" s="1"/>
      <c r="GD4351" s="1"/>
      <c r="GE4351" s="1"/>
      <c r="GF4351" s="1"/>
      <c r="GG4351" s="1"/>
      <c r="GH4351" s="1"/>
      <c r="GI4351" s="1"/>
      <c r="GJ4351" s="1"/>
      <c r="GK4351"/>
      <c r="GL4351"/>
      <c r="GM4351"/>
      <c r="GN4351"/>
      <c r="GO4351"/>
      <c r="GP4351"/>
      <c r="GQ4351"/>
      <c r="GR4351"/>
      <c r="GS4351"/>
      <c r="GT4351"/>
      <c r="GU4351"/>
      <c r="GV4351"/>
      <c r="GW4351"/>
      <c r="GX4351"/>
      <c r="GY4351"/>
      <c r="GZ4351"/>
      <c r="HA4351"/>
      <c r="HB4351"/>
      <c r="HC4351"/>
      <c r="HD4351"/>
      <c r="HE4351"/>
    </row>
    <row r="4352" spans="4:213" s="25" customFormat="1" x14ac:dyDescent="0.25">
      <c r="D4352" s="19"/>
      <c r="E4352" s="19"/>
      <c r="F4352" s="20"/>
      <c r="G4352" s="20"/>
      <c r="H4352" s="20"/>
      <c r="I4352" s="20"/>
      <c r="J4352" s="21"/>
      <c r="K4352" s="21"/>
      <c r="L4352" s="20"/>
      <c r="M4352" s="20"/>
      <c r="N4352" s="22"/>
      <c r="O4352" s="22"/>
      <c r="P4352" s="22"/>
      <c r="Q4352" s="22"/>
      <c r="R4352" s="19"/>
      <c r="S4352" s="19"/>
      <c r="T4352" s="19"/>
      <c r="U4352" s="20"/>
      <c r="V4352" s="20"/>
      <c r="W4352" s="20"/>
      <c r="X4352" s="27"/>
      <c r="Y4352" s="253"/>
      <c r="Z4352" s="30"/>
      <c r="AA4352" s="30"/>
      <c r="AB4352" s="31"/>
      <c r="AC4352" s="31"/>
      <c r="AD4352" s="31"/>
      <c r="AE4352" s="31"/>
      <c r="AF4352" s="31"/>
      <c r="AG4352" s="241"/>
      <c r="AH4352" s="31"/>
      <c r="AI4352" s="31"/>
      <c r="AJ4352" s="31"/>
      <c r="AK4352" s="31"/>
      <c r="AL4352" s="120"/>
      <c r="AQ4352" s="26"/>
      <c r="AW4352" s="19"/>
      <c r="AX4352" s="19"/>
      <c r="AY4352" s="19"/>
      <c r="AZ4352" s="19"/>
      <c r="BA4352" s="19"/>
      <c r="BB4352" s="19"/>
      <c r="BC4352" s="1"/>
      <c r="BD4352"/>
      <c r="BE4352"/>
      <c r="BF4352" s="1"/>
      <c r="BG4352"/>
      <c r="BH4352"/>
      <c r="BI4352"/>
      <c r="BJ4352" s="1"/>
      <c r="BK4352" s="1"/>
      <c r="BL4352"/>
      <c r="BM4352" s="1"/>
      <c r="BN4352" s="1"/>
      <c r="BO4352" s="1"/>
      <c r="BP4352" s="1"/>
      <c r="BQ4352" s="1"/>
      <c r="BR4352" s="1"/>
      <c r="BS4352" s="1"/>
      <c r="BT4352" s="22"/>
      <c r="BU4352" s="1"/>
      <c r="BV4352" s="1"/>
      <c r="BW4352" s="1"/>
      <c r="BX4352" s="1"/>
      <c r="BY4352" s="1"/>
      <c r="BZ4352" s="1"/>
      <c r="CA4352" s="1"/>
      <c r="CB4352" s="1"/>
      <c r="CC4352" s="1"/>
      <c r="CD4352" s="1"/>
      <c r="CE4352" s="1"/>
      <c r="CF4352" s="1"/>
      <c r="CG4352" s="1"/>
      <c r="CH4352" s="1"/>
      <c r="CI4352" s="1"/>
      <c r="CJ4352" s="1"/>
      <c r="CK4352" s="1"/>
      <c r="CL4352" s="1"/>
      <c r="CM4352" s="1"/>
      <c r="CN4352" s="1"/>
      <c r="CO4352" s="1"/>
      <c r="CP4352" s="1"/>
      <c r="CQ4352" s="1"/>
      <c r="CR4352" s="1"/>
      <c r="CS4352" s="1"/>
      <c r="CT4352" s="1"/>
      <c r="CU4352" s="1"/>
      <c r="CV4352" s="1"/>
      <c r="CW4352" s="1"/>
      <c r="CX4352" s="1"/>
      <c r="CY4352" s="1"/>
      <c r="CZ4352" s="1"/>
      <c r="DA4352" s="1"/>
      <c r="DB4352" s="1"/>
      <c r="DC4352" s="1"/>
      <c r="DD4352" s="1"/>
      <c r="DE4352" s="1"/>
      <c r="DF4352" s="1"/>
      <c r="DG4352" s="1"/>
      <c r="DH4352" s="1"/>
      <c r="DI4352" s="1"/>
      <c r="DJ4352" s="1"/>
      <c r="DK4352" s="1"/>
      <c r="DL4352" s="1"/>
      <c r="DM4352" s="1"/>
      <c r="DN4352" s="1"/>
      <c r="DO4352" s="1"/>
      <c r="DP4352" s="1"/>
      <c r="DQ4352" s="1"/>
      <c r="DR4352" s="1"/>
      <c r="DS4352" s="1"/>
      <c r="DT4352" s="1"/>
      <c r="DU4352" s="1"/>
      <c r="DV4352" s="1"/>
      <c r="DW4352" s="1"/>
      <c r="DX4352" s="1"/>
      <c r="DY4352" s="1"/>
      <c r="DZ4352" s="1"/>
      <c r="EA4352" s="1"/>
      <c r="EB4352" s="1"/>
      <c r="EC4352" s="1"/>
      <c r="ED4352" s="1"/>
      <c r="EE4352" s="1"/>
      <c r="EF4352" s="1"/>
      <c r="EG4352" s="1"/>
      <c r="EH4352" s="1"/>
      <c r="EI4352" s="1"/>
      <c r="EJ4352" s="1"/>
      <c r="EK4352" s="1"/>
      <c r="EL4352" s="1"/>
      <c r="EM4352" s="1"/>
      <c r="EN4352" s="1"/>
      <c r="EO4352" s="1"/>
      <c r="EP4352" s="1"/>
      <c r="EQ4352" s="1"/>
      <c r="ER4352" s="1"/>
      <c r="ES4352" s="1"/>
      <c r="ET4352" s="1"/>
      <c r="EU4352" s="1"/>
      <c r="EV4352" s="1"/>
      <c r="EW4352" s="1"/>
      <c r="EX4352" s="1"/>
      <c r="EY4352" s="1"/>
      <c r="EZ4352" s="1"/>
      <c r="FA4352" s="1"/>
      <c r="FB4352" s="1"/>
      <c r="FC4352" s="1"/>
      <c r="FD4352" s="1"/>
      <c r="FE4352" s="1"/>
      <c r="FF4352" s="1"/>
      <c r="FG4352" s="1"/>
      <c r="FH4352" s="1"/>
      <c r="FI4352" s="1"/>
      <c r="FJ4352" s="1"/>
      <c r="FK4352" s="1"/>
      <c r="FL4352" s="1"/>
      <c r="FM4352" s="1"/>
      <c r="FN4352" s="1"/>
      <c r="FO4352" s="1"/>
      <c r="FP4352" s="1"/>
      <c r="FQ4352" s="1"/>
      <c r="FR4352" s="1"/>
      <c r="FS4352" s="1"/>
      <c r="FT4352" s="1"/>
      <c r="FU4352" s="1"/>
      <c r="FV4352" s="1"/>
      <c r="FW4352" s="1"/>
      <c r="FX4352" s="1"/>
      <c r="FY4352" s="1"/>
      <c r="FZ4352" s="1"/>
      <c r="GA4352" s="1"/>
      <c r="GB4352" s="1"/>
      <c r="GC4352" s="1"/>
      <c r="GD4352" s="1"/>
      <c r="GE4352" s="1"/>
      <c r="GF4352" s="1"/>
      <c r="GG4352" s="1"/>
      <c r="GH4352" s="1"/>
      <c r="GI4352" s="1"/>
      <c r="GJ4352" s="1"/>
      <c r="GK4352"/>
      <c r="GL4352"/>
      <c r="GM4352"/>
      <c r="GN4352"/>
      <c r="GO4352"/>
      <c r="GP4352"/>
      <c r="GQ4352"/>
      <c r="GR4352"/>
      <c r="GS4352"/>
      <c r="GT4352"/>
      <c r="GU4352"/>
      <c r="GV4352"/>
      <c r="GW4352"/>
      <c r="GX4352"/>
      <c r="GY4352"/>
      <c r="GZ4352"/>
      <c r="HA4352"/>
      <c r="HB4352"/>
      <c r="HC4352"/>
      <c r="HD4352"/>
      <c r="HE4352"/>
    </row>
    <row r="4353" spans="4:213" s="25" customFormat="1" x14ac:dyDescent="0.25">
      <c r="D4353" s="19"/>
      <c r="E4353" s="19"/>
      <c r="F4353" s="20"/>
      <c r="G4353" s="20"/>
      <c r="H4353" s="20"/>
      <c r="I4353" s="20"/>
      <c r="J4353" s="21"/>
      <c r="K4353" s="21"/>
      <c r="L4353" s="20"/>
      <c r="M4353" s="20"/>
      <c r="N4353" s="22"/>
      <c r="O4353" s="22"/>
      <c r="P4353" s="22"/>
      <c r="Q4353" s="22"/>
      <c r="R4353" s="19"/>
      <c r="S4353" s="19"/>
      <c r="T4353" s="19"/>
      <c r="U4353" s="20"/>
      <c r="V4353" s="20"/>
      <c r="W4353" s="20"/>
      <c r="X4353" s="27"/>
      <c r="Y4353" s="253"/>
      <c r="Z4353" s="30"/>
      <c r="AA4353" s="30"/>
      <c r="AB4353" s="31"/>
      <c r="AC4353" s="31"/>
      <c r="AD4353" s="31"/>
      <c r="AE4353" s="31"/>
      <c r="AF4353" s="31"/>
      <c r="AG4353" s="241"/>
      <c r="AH4353" s="31"/>
      <c r="AI4353" s="31"/>
      <c r="AJ4353" s="31"/>
      <c r="AK4353" s="31"/>
      <c r="AL4353" s="120"/>
      <c r="AQ4353" s="26"/>
      <c r="AW4353" s="19"/>
      <c r="AX4353" s="19"/>
      <c r="AY4353" s="19"/>
      <c r="AZ4353" s="19"/>
      <c r="BA4353" s="19"/>
      <c r="BB4353" s="19"/>
      <c r="BC4353" s="1"/>
      <c r="BD4353"/>
      <c r="BE4353"/>
      <c r="BF4353" s="1"/>
      <c r="BG4353"/>
      <c r="BH4353"/>
      <c r="BI4353"/>
      <c r="BJ4353" s="1"/>
      <c r="BK4353" s="1"/>
      <c r="BL4353"/>
      <c r="BM4353" s="1"/>
      <c r="BN4353" s="1"/>
      <c r="BO4353" s="1"/>
      <c r="BP4353" s="1"/>
      <c r="BQ4353" s="1"/>
      <c r="BR4353" s="1"/>
      <c r="BS4353" s="1"/>
      <c r="BT4353" s="22"/>
      <c r="BU4353" s="1"/>
      <c r="BV4353" s="1"/>
      <c r="BW4353" s="1"/>
      <c r="BX4353" s="1"/>
      <c r="BY4353" s="1"/>
      <c r="BZ4353" s="1"/>
      <c r="CA4353" s="1"/>
      <c r="CB4353" s="1"/>
      <c r="CC4353" s="1"/>
      <c r="CD4353" s="1"/>
      <c r="CE4353" s="1"/>
      <c r="CF4353" s="1"/>
      <c r="CG4353" s="1"/>
      <c r="CH4353" s="1"/>
      <c r="CI4353" s="1"/>
      <c r="CJ4353" s="1"/>
      <c r="CK4353" s="1"/>
      <c r="CL4353" s="1"/>
      <c r="CM4353" s="1"/>
      <c r="CN4353" s="1"/>
      <c r="CO4353" s="1"/>
      <c r="CP4353" s="1"/>
      <c r="CQ4353" s="1"/>
      <c r="CR4353" s="1"/>
      <c r="CS4353" s="1"/>
      <c r="CT4353" s="1"/>
      <c r="CU4353" s="1"/>
      <c r="CV4353" s="1"/>
      <c r="CW4353" s="1"/>
      <c r="CX4353" s="1"/>
      <c r="CY4353" s="1"/>
      <c r="CZ4353" s="1"/>
      <c r="DA4353" s="1"/>
      <c r="DB4353" s="1"/>
      <c r="DC4353" s="1"/>
      <c r="DD4353" s="1"/>
      <c r="DE4353" s="1"/>
      <c r="DF4353" s="1"/>
      <c r="DG4353" s="1"/>
      <c r="DH4353" s="1"/>
      <c r="DI4353" s="1"/>
      <c r="DJ4353" s="1"/>
      <c r="DK4353" s="1"/>
      <c r="DL4353" s="1"/>
      <c r="DM4353" s="1"/>
      <c r="DN4353" s="1"/>
      <c r="DO4353" s="1"/>
      <c r="DP4353" s="1"/>
      <c r="DQ4353" s="1"/>
      <c r="DR4353" s="1"/>
      <c r="DS4353" s="1"/>
      <c r="DT4353" s="1"/>
      <c r="DU4353" s="1"/>
      <c r="DV4353" s="1"/>
      <c r="DW4353" s="1"/>
      <c r="DX4353" s="1"/>
      <c r="DY4353" s="1"/>
      <c r="DZ4353" s="1"/>
      <c r="EA4353" s="1"/>
      <c r="EB4353" s="1"/>
      <c r="EC4353" s="1"/>
      <c r="ED4353" s="1"/>
      <c r="EE4353" s="1"/>
      <c r="EF4353" s="1"/>
      <c r="EG4353" s="1"/>
      <c r="EH4353" s="1"/>
      <c r="EI4353" s="1"/>
      <c r="EJ4353" s="1"/>
      <c r="EK4353" s="1"/>
      <c r="EL4353" s="1"/>
      <c r="EM4353" s="1"/>
      <c r="EN4353" s="1"/>
      <c r="EO4353" s="1"/>
      <c r="EP4353" s="1"/>
      <c r="EQ4353" s="1"/>
      <c r="ER4353" s="1"/>
      <c r="ES4353" s="1"/>
      <c r="ET4353" s="1"/>
      <c r="EU4353" s="1"/>
      <c r="EV4353" s="1"/>
      <c r="EW4353" s="1"/>
      <c r="EX4353" s="1"/>
      <c r="EY4353" s="1"/>
      <c r="EZ4353" s="1"/>
      <c r="FA4353" s="1"/>
      <c r="FB4353" s="1"/>
      <c r="FC4353" s="1"/>
      <c r="FD4353" s="1"/>
      <c r="FE4353" s="1"/>
      <c r="FF4353" s="1"/>
      <c r="FG4353" s="1"/>
      <c r="FH4353" s="1"/>
      <c r="FI4353" s="1"/>
      <c r="FJ4353" s="1"/>
      <c r="FK4353" s="1"/>
      <c r="FL4353" s="1"/>
      <c r="FM4353" s="1"/>
      <c r="FN4353" s="1"/>
      <c r="FO4353" s="1"/>
      <c r="FP4353" s="1"/>
      <c r="FQ4353" s="1"/>
      <c r="FR4353" s="1"/>
      <c r="FS4353" s="1"/>
      <c r="FT4353" s="1"/>
      <c r="FU4353" s="1"/>
      <c r="FV4353" s="1"/>
      <c r="FW4353" s="1"/>
      <c r="FX4353" s="1"/>
      <c r="FY4353" s="1"/>
      <c r="FZ4353" s="1"/>
      <c r="GA4353" s="1"/>
      <c r="GB4353" s="1"/>
      <c r="GC4353" s="1"/>
      <c r="GD4353" s="1"/>
      <c r="GE4353" s="1"/>
      <c r="GF4353" s="1"/>
      <c r="GG4353" s="1"/>
      <c r="GH4353" s="1"/>
      <c r="GI4353" s="1"/>
      <c r="GJ4353" s="1"/>
      <c r="GK4353"/>
      <c r="GL4353"/>
      <c r="GM4353"/>
      <c r="GN4353"/>
      <c r="GO4353"/>
      <c r="GP4353"/>
      <c r="GQ4353"/>
      <c r="GR4353"/>
      <c r="GS4353"/>
      <c r="GT4353"/>
      <c r="GU4353"/>
      <c r="GV4353"/>
      <c r="GW4353"/>
      <c r="GX4353"/>
      <c r="GY4353"/>
      <c r="GZ4353"/>
      <c r="HA4353"/>
      <c r="HB4353"/>
      <c r="HC4353"/>
      <c r="HD4353"/>
      <c r="HE4353"/>
    </row>
    <row r="4354" spans="4:213" s="25" customFormat="1" x14ac:dyDescent="0.25">
      <c r="D4354" s="19"/>
      <c r="E4354" s="19"/>
      <c r="F4354" s="20"/>
      <c r="G4354" s="20"/>
      <c r="H4354" s="20"/>
      <c r="I4354" s="20"/>
      <c r="J4354" s="21"/>
      <c r="K4354" s="21"/>
      <c r="L4354" s="20"/>
      <c r="M4354" s="20"/>
      <c r="N4354" s="22"/>
      <c r="O4354" s="22"/>
      <c r="P4354" s="22"/>
      <c r="Q4354" s="22"/>
      <c r="R4354" s="19"/>
      <c r="S4354" s="19"/>
      <c r="T4354" s="19"/>
      <c r="U4354" s="20"/>
      <c r="V4354" s="20"/>
      <c r="W4354" s="20"/>
      <c r="X4354" s="27"/>
      <c r="Y4354" s="253"/>
      <c r="Z4354" s="30"/>
      <c r="AA4354" s="30"/>
      <c r="AB4354" s="31"/>
      <c r="AC4354" s="31"/>
      <c r="AD4354" s="31"/>
      <c r="AE4354" s="31"/>
      <c r="AF4354" s="31"/>
      <c r="AG4354" s="241"/>
      <c r="AH4354" s="31"/>
      <c r="AI4354" s="31"/>
      <c r="AJ4354" s="31"/>
      <c r="AK4354" s="31"/>
      <c r="AL4354" s="120"/>
      <c r="AQ4354" s="26"/>
      <c r="AW4354" s="19"/>
      <c r="AX4354" s="19"/>
      <c r="AY4354" s="19"/>
      <c r="AZ4354" s="19"/>
      <c r="BA4354" s="19"/>
      <c r="BB4354" s="19"/>
      <c r="BC4354" s="1"/>
      <c r="BD4354"/>
      <c r="BE4354"/>
      <c r="BF4354" s="1"/>
      <c r="BG4354"/>
      <c r="BH4354"/>
      <c r="BI4354"/>
      <c r="BJ4354" s="1"/>
      <c r="BK4354" s="1"/>
      <c r="BL4354"/>
      <c r="BM4354" s="1"/>
      <c r="BN4354" s="1"/>
      <c r="BO4354" s="1"/>
      <c r="BP4354" s="1"/>
      <c r="BQ4354" s="1"/>
      <c r="BR4354" s="1"/>
      <c r="BS4354" s="1"/>
      <c r="BT4354" s="22"/>
      <c r="BU4354" s="1"/>
      <c r="BV4354" s="1"/>
      <c r="BW4354" s="1"/>
      <c r="BX4354" s="1"/>
      <c r="BY4354" s="1"/>
      <c r="BZ4354" s="1"/>
      <c r="CA4354" s="1"/>
      <c r="CB4354" s="1"/>
      <c r="CC4354" s="1"/>
      <c r="CD4354" s="1"/>
      <c r="CE4354" s="1"/>
      <c r="CF4354" s="1"/>
      <c r="CG4354" s="1"/>
      <c r="CH4354" s="1"/>
      <c r="CI4354" s="1"/>
      <c r="CJ4354" s="1"/>
      <c r="CK4354" s="1"/>
      <c r="CL4354" s="1"/>
      <c r="CM4354" s="1"/>
      <c r="CN4354" s="1"/>
      <c r="CO4354" s="1"/>
      <c r="CP4354" s="1"/>
      <c r="CQ4354" s="1"/>
      <c r="CR4354" s="1"/>
      <c r="CS4354" s="1"/>
      <c r="CT4354" s="1"/>
      <c r="CU4354" s="1"/>
      <c r="CV4354" s="1"/>
      <c r="CW4354" s="1"/>
      <c r="CX4354" s="1"/>
      <c r="CY4354" s="1"/>
      <c r="CZ4354" s="1"/>
      <c r="DA4354" s="1"/>
      <c r="DB4354" s="1"/>
      <c r="DC4354" s="1"/>
      <c r="DD4354" s="1"/>
      <c r="DE4354" s="1"/>
      <c r="DF4354" s="1"/>
      <c r="DG4354" s="1"/>
      <c r="DH4354" s="1"/>
      <c r="DI4354" s="1"/>
      <c r="DJ4354" s="1"/>
      <c r="DK4354" s="1"/>
      <c r="DL4354" s="1"/>
      <c r="DM4354" s="1"/>
      <c r="DN4354" s="1"/>
      <c r="DO4354" s="1"/>
      <c r="DP4354" s="1"/>
      <c r="DQ4354" s="1"/>
      <c r="DR4354" s="1"/>
      <c r="DS4354" s="1"/>
      <c r="DT4354" s="1"/>
      <c r="DU4354" s="1"/>
      <c r="DV4354" s="1"/>
      <c r="DW4354" s="1"/>
      <c r="DX4354" s="1"/>
      <c r="DY4354" s="1"/>
      <c r="DZ4354" s="1"/>
      <c r="EA4354" s="1"/>
      <c r="EB4354" s="1"/>
      <c r="EC4354" s="1"/>
      <c r="ED4354" s="1"/>
      <c r="EE4354" s="1"/>
      <c r="EF4354" s="1"/>
      <c r="EG4354" s="1"/>
      <c r="EH4354" s="1"/>
      <c r="EI4354" s="1"/>
      <c r="EJ4354" s="1"/>
      <c r="EK4354" s="1"/>
      <c r="EL4354" s="1"/>
      <c r="EM4354" s="1"/>
      <c r="EN4354" s="1"/>
      <c r="EO4354" s="1"/>
      <c r="EP4354" s="1"/>
      <c r="EQ4354" s="1"/>
      <c r="ER4354" s="1"/>
      <c r="ES4354" s="1"/>
      <c r="ET4354" s="1"/>
      <c r="EU4354" s="1"/>
      <c r="EV4354" s="1"/>
      <c r="EW4354" s="1"/>
      <c r="EX4354" s="1"/>
      <c r="EY4354" s="1"/>
      <c r="EZ4354" s="1"/>
      <c r="FA4354" s="1"/>
      <c r="FB4354" s="1"/>
      <c r="FC4354" s="1"/>
      <c r="FD4354" s="1"/>
      <c r="FE4354" s="1"/>
      <c r="FF4354" s="1"/>
      <c r="FG4354" s="1"/>
      <c r="FH4354" s="1"/>
      <c r="FI4354" s="1"/>
      <c r="FJ4354" s="1"/>
      <c r="FK4354" s="1"/>
      <c r="FL4354" s="1"/>
      <c r="FM4354" s="1"/>
      <c r="FN4354" s="1"/>
      <c r="FO4354" s="1"/>
      <c r="FP4354" s="1"/>
      <c r="FQ4354" s="1"/>
      <c r="FR4354" s="1"/>
      <c r="FS4354" s="1"/>
      <c r="FT4354" s="1"/>
      <c r="FU4354" s="1"/>
      <c r="FV4354" s="1"/>
      <c r="FW4354" s="1"/>
      <c r="FX4354" s="1"/>
      <c r="FY4354" s="1"/>
      <c r="FZ4354" s="1"/>
      <c r="GA4354" s="1"/>
      <c r="GB4354" s="1"/>
      <c r="GC4354" s="1"/>
      <c r="GD4354" s="1"/>
      <c r="GE4354" s="1"/>
      <c r="GF4354" s="1"/>
      <c r="GG4354" s="1"/>
      <c r="GH4354" s="1"/>
      <c r="GI4354" s="1"/>
      <c r="GJ4354" s="1"/>
      <c r="GK4354"/>
      <c r="GL4354"/>
      <c r="GM4354"/>
      <c r="GN4354"/>
      <c r="GO4354"/>
      <c r="GP4354"/>
      <c r="GQ4354"/>
      <c r="GR4354"/>
      <c r="GS4354"/>
      <c r="GT4354"/>
      <c r="GU4354"/>
      <c r="GV4354"/>
      <c r="GW4354"/>
      <c r="GX4354"/>
      <c r="GY4354"/>
      <c r="GZ4354"/>
      <c r="HA4354"/>
      <c r="HB4354"/>
      <c r="HC4354"/>
      <c r="HD4354"/>
      <c r="HE4354"/>
    </row>
    <row r="4355" spans="4:213" s="25" customFormat="1" x14ac:dyDescent="0.25">
      <c r="D4355" s="19"/>
      <c r="E4355" s="19"/>
      <c r="F4355" s="20"/>
      <c r="G4355" s="20"/>
      <c r="H4355" s="20"/>
      <c r="I4355" s="20"/>
      <c r="J4355" s="21"/>
      <c r="K4355" s="21"/>
      <c r="L4355" s="20"/>
      <c r="M4355" s="20"/>
      <c r="N4355" s="22"/>
      <c r="O4355" s="22"/>
      <c r="P4355" s="22"/>
      <c r="Q4355" s="22"/>
      <c r="R4355" s="19"/>
      <c r="S4355" s="19"/>
      <c r="T4355" s="19"/>
      <c r="U4355" s="20"/>
      <c r="V4355" s="20"/>
      <c r="W4355" s="20"/>
      <c r="X4355" s="27"/>
      <c r="Y4355" s="253"/>
      <c r="Z4355" s="30"/>
      <c r="AA4355" s="30"/>
      <c r="AB4355" s="31"/>
      <c r="AC4355" s="31"/>
      <c r="AD4355" s="31"/>
      <c r="AE4355" s="31"/>
      <c r="AF4355" s="31"/>
      <c r="AG4355" s="241"/>
      <c r="AH4355" s="31"/>
      <c r="AI4355" s="31"/>
      <c r="AJ4355" s="31"/>
      <c r="AK4355" s="31"/>
      <c r="AL4355" s="120"/>
      <c r="AQ4355" s="26"/>
      <c r="AW4355" s="19"/>
      <c r="AX4355" s="19"/>
      <c r="AY4355" s="19"/>
      <c r="AZ4355" s="19"/>
      <c r="BA4355" s="19"/>
      <c r="BB4355" s="19"/>
      <c r="BC4355" s="1"/>
      <c r="BD4355"/>
      <c r="BE4355"/>
      <c r="BF4355" s="1"/>
      <c r="BG4355"/>
      <c r="BH4355"/>
      <c r="BI4355"/>
      <c r="BJ4355" s="1"/>
      <c r="BK4355" s="1"/>
      <c r="BL4355"/>
      <c r="BM4355" s="1"/>
      <c r="BN4355" s="1"/>
      <c r="BO4355" s="1"/>
      <c r="BP4355" s="1"/>
      <c r="BQ4355" s="1"/>
      <c r="BR4355" s="1"/>
      <c r="BS4355" s="1"/>
      <c r="BT4355" s="22"/>
      <c r="BU4355" s="1"/>
      <c r="BV4355" s="1"/>
      <c r="BW4355" s="1"/>
      <c r="BX4355" s="1"/>
      <c r="BY4355" s="1"/>
      <c r="BZ4355" s="1"/>
      <c r="CA4355" s="1"/>
      <c r="CB4355" s="1"/>
      <c r="CC4355" s="1"/>
      <c r="CD4355" s="1"/>
      <c r="CE4355" s="1"/>
      <c r="CF4355" s="1"/>
      <c r="CG4355" s="1"/>
      <c r="CH4355" s="1"/>
      <c r="CI4355" s="1"/>
      <c r="CJ4355" s="1"/>
      <c r="CK4355" s="1"/>
      <c r="CL4355" s="1"/>
      <c r="CM4355" s="1"/>
      <c r="CN4355" s="1"/>
      <c r="CO4355" s="1"/>
      <c r="CP4355" s="1"/>
      <c r="CQ4355" s="1"/>
      <c r="CR4355" s="1"/>
      <c r="CS4355" s="1"/>
      <c r="CT4355" s="1"/>
      <c r="CU4355" s="1"/>
      <c r="CV4355" s="1"/>
      <c r="CW4355" s="1"/>
      <c r="CX4355" s="1"/>
      <c r="CY4355" s="1"/>
      <c r="CZ4355" s="1"/>
      <c r="DA4355" s="1"/>
      <c r="DB4355" s="1"/>
      <c r="DC4355" s="1"/>
      <c r="DD4355" s="1"/>
      <c r="DE4355" s="1"/>
      <c r="DF4355" s="1"/>
      <c r="DG4355" s="1"/>
      <c r="DH4355" s="1"/>
      <c r="DI4355" s="1"/>
      <c r="DJ4355" s="1"/>
      <c r="DK4355" s="1"/>
      <c r="DL4355" s="1"/>
      <c r="DM4355" s="1"/>
      <c r="DN4355" s="1"/>
      <c r="DO4355" s="1"/>
      <c r="DP4355" s="1"/>
      <c r="DQ4355" s="1"/>
      <c r="DR4355" s="1"/>
      <c r="DS4355" s="1"/>
      <c r="DT4355" s="1"/>
      <c r="DU4355" s="1"/>
      <c r="DV4355" s="1"/>
      <c r="DW4355" s="1"/>
      <c r="DX4355" s="1"/>
      <c r="DY4355" s="1"/>
      <c r="DZ4355" s="1"/>
      <c r="EA4355" s="1"/>
      <c r="EB4355" s="1"/>
      <c r="EC4355" s="1"/>
      <c r="ED4355" s="1"/>
      <c r="EE4355" s="1"/>
      <c r="EF4355" s="1"/>
      <c r="EG4355" s="1"/>
      <c r="EH4355" s="1"/>
      <c r="EI4355" s="1"/>
      <c r="EJ4355" s="1"/>
      <c r="EK4355" s="1"/>
      <c r="EL4355" s="1"/>
      <c r="EM4355" s="1"/>
      <c r="EN4355" s="1"/>
      <c r="EO4355" s="1"/>
      <c r="EP4355" s="1"/>
      <c r="EQ4355" s="1"/>
      <c r="ER4355" s="1"/>
      <c r="ES4355" s="1"/>
      <c r="ET4355" s="1"/>
      <c r="EU4355" s="1"/>
      <c r="EV4355" s="1"/>
      <c r="EW4355" s="1"/>
      <c r="EX4355" s="1"/>
      <c r="EY4355" s="1"/>
      <c r="EZ4355" s="1"/>
      <c r="FA4355" s="1"/>
      <c r="FB4355" s="1"/>
      <c r="FC4355" s="1"/>
      <c r="FD4355" s="1"/>
      <c r="FE4355" s="1"/>
      <c r="FF4355" s="1"/>
      <c r="FG4355" s="1"/>
      <c r="FH4355" s="1"/>
      <c r="FI4355" s="1"/>
      <c r="FJ4355" s="1"/>
      <c r="FK4355" s="1"/>
      <c r="FL4355" s="1"/>
      <c r="FM4355" s="1"/>
      <c r="FN4355" s="1"/>
      <c r="FO4355" s="1"/>
      <c r="FP4355" s="1"/>
      <c r="FQ4355" s="1"/>
      <c r="FR4355" s="1"/>
      <c r="FS4355" s="1"/>
      <c r="FT4355" s="1"/>
      <c r="FU4355" s="1"/>
      <c r="FV4355" s="1"/>
      <c r="FW4355" s="1"/>
      <c r="FX4355" s="1"/>
      <c r="FY4355" s="1"/>
      <c r="FZ4355" s="1"/>
      <c r="GA4355" s="1"/>
      <c r="GB4355" s="1"/>
      <c r="GC4355" s="1"/>
      <c r="GD4355" s="1"/>
      <c r="GE4355" s="1"/>
      <c r="GF4355" s="1"/>
      <c r="GG4355" s="1"/>
      <c r="GH4355" s="1"/>
      <c r="GI4355" s="1"/>
      <c r="GJ4355" s="1"/>
      <c r="GK4355"/>
      <c r="GL4355"/>
      <c r="GM4355"/>
      <c r="GN4355"/>
      <c r="GO4355"/>
      <c r="GP4355"/>
      <c r="GQ4355"/>
      <c r="GR4355"/>
      <c r="GS4355"/>
      <c r="GT4355"/>
      <c r="GU4355"/>
      <c r="GV4355"/>
      <c r="GW4355"/>
      <c r="GX4355"/>
      <c r="GY4355"/>
      <c r="GZ4355"/>
      <c r="HA4355"/>
      <c r="HB4355"/>
      <c r="HC4355"/>
      <c r="HD4355"/>
      <c r="HE4355"/>
    </row>
    <row r="4356" spans="4:213" s="25" customFormat="1" x14ac:dyDescent="0.25">
      <c r="D4356" s="19"/>
      <c r="E4356" s="19"/>
      <c r="F4356" s="20"/>
      <c r="G4356" s="20"/>
      <c r="H4356" s="20"/>
      <c r="I4356" s="20"/>
      <c r="J4356" s="21"/>
      <c r="K4356" s="21"/>
      <c r="L4356" s="20"/>
      <c r="M4356" s="20"/>
      <c r="N4356" s="22"/>
      <c r="O4356" s="22"/>
      <c r="P4356" s="22"/>
      <c r="Q4356" s="22"/>
      <c r="R4356" s="19"/>
      <c r="S4356" s="19"/>
      <c r="T4356" s="19"/>
      <c r="U4356" s="20"/>
      <c r="V4356" s="20"/>
      <c r="W4356" s="20"/>
      <c r="X4356" s="27"/>
      <c r="Y4356" s="253"/>
      <c r="Z4356" s="30"/>
      <c r="AA4356" s="30"/>
      <c r="AB4356" s="31"/>
      <c r="AC4356" s="31"/>
      <c r="AD4356" s="31"/>
      <c r="AE4356" s="31"/>
      <c r="AF4356" s="31"/>
      <c r="AG4356" s="241"/>
      <c r="AH4356" s="31"/>
      <c r="AI4356" s="31"/>
      <c r="AJ4356" s="31"/>
      <c r="AK4356" s="31"/>
      <c r="AL4356" s="120"/>
      <c r="AQ4356" s="26"/>
      <c r="AW4356" s="19"/>
      <c r="AX4356" s="19"/>
      <c r="AY4356" s="19"/>
      <c r="AZ4356" s="19"/>
      <c r="BA4356" s="19"/>
      <c r="BB4356" s="19"/>
      <c r="BC4356" s="1"/>
      <c r="BD4356"/>
      <c r="BE4356"/>
      <c r="BF4356" s="1"/>
      <c r="BG4356"/>
      <c r="BH4356"/>
      <c r="BI4356"/>
      <c r="BJ4356" s="1"/>
      <c r="BK4356" s="1"/>
      <c r="BL4356"/>
      <c r="BM4356" s="1"/>
      <c r="BN4356" s="1"/>
      <c r="BO4356" s="1"/>
      <c r="BP4356" s="1"/>
      <c r="BQ4356" s="1"/>
      <c r="BR4356" s="1"/>
      <c r="BS4356" s="1"/>
      <c r="BT4356" s="22"/>
      <c r="BU4356" s="1"/>
      <c r="BV4356" s="1"/>
      <c r="BW4356" s="1"/>
      <c r="BX4356" s="1"/>
      <c r="BY4356" s="1"/>
      <c r="BZ4356" s="1"/>
      <c r="CA4356" s="1"/>
      <c r="CB4356" s="1"/>
      <c r="CC4356" s="1"/>
      <c r="CD4356" s="1"/>
      <c r="CE4356" s="1"/>
      <c r="CF4356" s="1"/>
      <c r="CG4356" s="1"/>
      <c r="CH4356" s="1"/>
      <c r="CI4356" s="1"/>
      <c r="CJ4356" s="1"/>
      <c r="CK4356" s="1"/>
      <c r="CL4356" s="1"/>
      <c r="CM4356" s="1"/>
      <c r="CN4356" s="1"/>
      <c r="CO4356" s="1"/>
      <c r="CP4356" s="1"/>
      <c r="CQ4356" s="1"/>
      <c r="CR4356" s="1"/>
      <c r="CS4356" s="1"/>
      <c r="CT4356" s="1"/>
      <c r="CU4356" s="1"/>
      <c r="CV4356" s="1"/>
      <c r="CW4356" s="1"/>
      <c r="CX4356" s="1"/>
      <c r="CY4356" s="1"/>
      <c r="CZ4356" s="1"/>
      <c r="DA4356" s="1"/>
      <c r="DB4356" s="1"/>
      <c r="DC4356" s="1"/>
      <c r="DD4356" s="1"/>
      <c r="DE4356" s="1"/>
      <c r="DF4356" s="1"/>
      <c r="DG4356" s="1"/>
      <c r="DH4356" s="1"/>
      <c r="DI4356" s="1"/>
      <c r="DJ4356" s="1"/>
      <c r="DK4356" s="1"/>
      <c r="DL4356" s="1"/>
      <c r="DM4356" s="1"/>
      <c r="DN4356" s="1"/>
      <c r="DO4356" s="1"/>
      <c r="DP4356" s="1"/>
      <c r="DQ4356" s="1"/>
      <c r="DR4356" s="1"/>
      <c r="DS4356" s="1"/>
      <c r="DT4356" s="1"/>
      <c r="DU4356" s="1"/>
      <c r="DV4356" s="1"/>
      <c r="DW4356" s="1"/>
      <c r="DX4356" s="1"/>
      <c r="DY4356" s="1"/>
      <c r="DZ4356" s="1"/>
      <c r="EA4356" s="1"/>
      <c r="EB4356" s="1"/>
      <c r="EC4356" s="1"/>
      <c r="ED4356" s="1"/>
      <c r="EE4356" s="1"/>
      <c r="EF4356" s="1"/>
      <c r="EG4356" s="1"/>
      <c r="EH4356" s="1"/>
      <c r="EI4356" s="1"/>
      <c r="EJ4356" s="1"/>
      <c r="EK4356" s="1"/>
      <c r="EL4356" s="1"/>
      <c r="EM4356" s="1"/>
      <c r="EN4356" s="1"/>
      <c r="EO4356" s="1"/>
      <c r="EP4356" s="1"/>
      <c r="EQ4356" s="1"/>
      <c r="ER4356" s="1"/>
      <c r="ES4356" s="1"/>
      <c r="ET4356" s="1"/>
      <c r="EU4356" s="1"/>
      <c r="EV4356" s="1"/>
      <c r="EW4356" s="1"/>
      <c r="EX4356" s="1"/>
      <c r="EY4356" s="1"/>
      <c r="EZ4356" s="1"/>
      <c r="FA4356" s="1"/>
      <c r="FB4356" s="1"/>
      <c r="FC4356" s="1"/>
      <c r="FD4356" s="1"/>
      <c r="FE4356" s="1"/>
      <c r="FF4356" s="1"/>
      <c r="FG4356" s="1"/>
      <c r="FH4356" s="1"/>
      <c r="FI4356" s="1"/>
      <c r="FJ4356" s="1"/>
      <c r="FK4356" s="1"/>
      <c r="FL4356" s="1"/>
      <c r="FM4356" s="1"/>
      <c r="FN4356" s="1"/>
      <c r="FO4356" s="1"/>
      <c r="FP4356" s="1"/>
      <c r="FQ4356" s="1"/>
      <c r="FR4356" s="1"/>
      <c r="FS4356" s="1"/>
      <c r="FT4356" s="1"/>
      <c r="FU4356" s="1"/>
      <c r="FV4356" s="1"/>
      <c r="FW4356" s="1"/>
      <c r="FX4356" s="1"/>
      <c r="FY4356" s="1"/>
      <c r="FZ4356" s="1"/>
      <c r="GA4356" s="1"/>
      <c r="GB4356" s="1"/>
      <c r="GC4356" s="1"/>
      <c r="GD4356" s="1"/>
      <c r="GE4356" s="1"/>
      <c r="GF4356" s="1"/>
      <c r="GG4356" s="1"/>
      <c r="GH4356" s="1"/>
      <c r="GI4356" s="1"/>
      <c r="GJ4356" s="1"/>
      <c r="GK4356"/>
      <c r="GL4356"/>
      <c r="GM4356"/>
      <c r="GN4356"/>
      <c r="GO4356"/>
      <c r="GP4356"/>
      <c r="GQ4356"/>
      <c r="GR4356"/>
      <c r="GS4356"/>
      <c r="GT4356"/>
      <c r="GU4356"/>
      <c r="GV4356"/>
      <c r="GW4356"/>
      <c r="GX4356"/>
      <c r="GY4356"/>
      <c r="GZ4356"/>
      <c r="HA4356"/>
      <c r="HB4356"/>
      <c r="HC4356"/>
      <c r="HD4356"/>
      <c r="HE4356"/>
    </row>
    <row r="4357" spans="4:213" s="25" customFormat="1" x14ac:dyDescent="0.25">
      <c r="D4357" s="19"/>
      <c r="E4357" s="19"/>
      <c r="F4357" s="20"/>
      <c r="G4357" s="20"/>
      <c r="H4357" s="20"/>
      <c r="I4357" s="20"/>
      <c r="J4357" s="21"/>
      <c r="K4357" s="21"/>
      <c r="L4357" s="20"/>
      <c r="M4357" s="20"/>
      <c r="N4357" s="22"/>
      <c r="O4357" s="22"/>
      <c r="P4357" s="22"/>
      <c r="Q4357" s="22"/>
      <c r="R4357" s="19"/>
      <c r="S4357" s="19"/>
      <c r="T4357" s="19"/>
      <c r="U4357" s="20"/>
      <c r="V4357" s="20"/>
      <c r="W4357" s="20"/>
      <c r="X4357" s="27"/>
      <c r="Y4357" s="253"/>
      <c r="Z4357" s="30"/>
      <c r="AA4357" s="30"/>
      <c r="AB4357" s="31"/>
      <c r="AC4357" s="31"/>
      <c r="AD4357" s="31"/>
      <c r="AE4357" s="31"/>
      <c r="AF4357" s="31"/>
      <c r="AG4357" s="241"/>
      <c r="AH4357" s="31"/>
      <c r="AI4357" s="31"/>
      <c r="AJ4357" s="31"/>
      <c r="AK4357" s="31"/>
      <c r="AL4357" s="120"/>
      <c r="AQ4357" s="26"/>
      <c r="AW4357" s="19"/>
      <c r="AX4357" s="19"/>
      <c r="AY4357" s="19"/>
      <c r="AZ4357" s="19"/>
      <c r="BA4357" s="19"/>
      <c r="BB4357" s="19"/>
      <c r="BC4357" s="1"/>
      <c r="BD4357"/>
      <c r="BE4357"/>
      <c r="BF4357" s="1"/>
      <c r="BG4357"/>
      <c r="BH4357"/>
      <c r="BI4357"/>
      <c r="BJ4357" s="1"/>
      <c r="BK4357" s="1"/>
      <c r="BL4357"/>
      <c r="BM4357" s="1"/>
      <c r="BN4357" s="1"/>
      <c r="BO4357" s="1"/>
      <c r="BP4357" s="1"/>
      <c r="BQ4357" s="1"/>
      <c r="BR4357" s="1"/>
      <c r="BS4357" s="1"/>
      <c r="BT4357" s="22"/>
      <c r="BU4357" s="1"/>
      <c r="BV4357" s="1"/>
      <c r="BW4357" s="1"/>
      <c r="BX4357" s="1"/>
      <c r="BY4357" s="1"/>
      <c r="BZ4357" s="1"/>
      <c r="CA4357" s="1"/>
      <c r="CB4357" s="1"/>
      <c r="CC4357" s="1"/>
      <c r="CD4357" s="1"/>
      <c r="CE4357" s="1"/>
      <c r="CF4357" s="1"/>
      <c r="CG4357" s="1"/>
      <c r="CH4357" s="1"/>
      <c r="CI4357" s="1"/>
      <c r="CJ4357" s="1"/>
      <c r="CK4357" s="1"/>
      <c r="CL4357" s="1"/>
      <c r="CM4357" s="1"/>
      <c r="CN4357" s="1"/>
      <c r="CO4357" s="1"/>
      <c r="CP4357" s="1"/>
      <c r="CQ4357" s="1"/>
      <c r="CR4357" s="1"/>
      <c r="CS4357" s="1"/>
      <c r="CT4357" s="1"/>
      <c r="CU4357" s="1"/>
      <c r="CV4357" s="1"/>
      <c r="CW4357" s="1"/>
      <c r="CX4357" s="1"/>
      <c r="CY4357" s="1"/>
      <c r="CZ4357" s="1"/>
      <c r="DA4357" s="1"/>
      <c r="DB4357" s="1"/>
      <c r="DC4357" s="1"/>
      <c r="DD4357" s="1"/>
      <c r="DE4357" s="1"/>
      <c r="DF4357" s="1"/>
      <c r="DG4357" s="1"/>
      <c r="DH4357" s="1"/>
      <c r="DI4357" s="1"/>
      <c r="DJ4357" s="1"/>
      <c r="DK4357" s="1"/>
      <c r="DL4357" s="1"/>
      <c r="DM4357" s="1"/>
      <c r="DN4357" s="1"/>
      <c r="DO4357" s="1"/>
      <c r="DP4357" s="1"/>
      <c r="DQ4357" s="1"/>
      <c r="DR4357" s="1"/>
      <c r="DS4357" s="1"/>
      <c r="DT4357" s="1"/>
      <c r="DU4357" s="1"/>
      <c r="DV4357" s="1"/>
      <c r="DW4357" s="1"/>
      <c r="DX4357" s="1"/>
      <c r="DY4357" s="1"/>
      <c r="DZ4357" s="1"/>
      <c r="EA4357" s="1"/>
      <c r="EB4357" s="1"/>
      <c r="EC4357" s="1"/>
      <c r="ED4357" s="1"/>
      <c r="EE4357" s="1"/>
      <c r="EF4357" s="1"/>
      <c r="EG4357" s="1"/>
      <c r="EH4357" s="1"/>
      <c r="EI4357" s="1"/>
      <c r="EJ4357" s="1"/>
      <c r="EK4357" s="1"/>
      <c r="EL4357" s="1"/>
      <c r="EM4357" s="1"/>
      <c r="EN4357" s="1"/>
      <c r="EO4357" s="1"/>
      <c r="EP4357" s="1"/>
      <c r="EQ4357" s="1"/>
      <c r="ER4357" s="1"/>
      <c r="ES4357" s="1"/>
      <c r="ET4357" s="1"/>
      <c r="EU4357" s="1"/>
      <c r="EV4357" s="1"/>
      <c r="EW4357" s="1"/>
      <c r="EX4357" s="1"/>
      <c r="EY4357" s="1"/>
      <c r="EZ4357" s="1"/>
      <c r="FA4357" s="1"/>
      <c r="FB4357" s="1"/>
      <c r="FC4357" s="1"/>
      <c r="FD4357" s="1"/>
      <c r="FE4357" s="1"/>
      <c r="FF4357" s="1"/>
      <c r="FG4357" s="1"/>
      <c r="FH4357" s="1"/>
      <c r="FI4357" s="1"/>
      <c r="FJ4357" s="1"/>
      <c r="FK4357" s="1"/>
      <c r="FL4357" s="1"/>
      <c r="FM4357" s="1"/>
      <c r="FN4357" s="1"/>
      <c r="FO4357" s="1"/>
      <c r="FP4357" s="1"/>
      <c r="FQ4357" s="1"/>
      <c r="FR4357" s="1"/>
      <c r="FS4357" s="1"/>
      <c r="FT4357" s="1"/>
      <c r="FU4357" s="1"/>
      <c r="FV4357" s="1"/>
      <c r="FW4357" s="1"/>
      <c r="FX4357" s="1"/>
      <c r="FY4357" s="1"/>
      <c r="FZ4357" s="1"/>
      <c r="GA4357" s="1"/>
      <c r="GB4357" s="1"/>
      <c r="GC4357" s="1"/>
      <c r="GD4357" s="1"/>
      <c r="GE4357" s="1"/>
      <c r="GF4357" s="1"/>
      <c r="GG4357" s="1"/>
      <c r="GH4357" s="1"/>
      <c r="GI4357" s="1"/>
      <c r="GJ4357" s="1"/>
      <c r="GK4357"/>
      <c r="GL4357"/>
      <c r="GM4357"/>
      <c r="GN4357"/>
      <c r="GO4357"/>
      <c r="GP4357"/>
      <c r="GQ4357"/>
      <c r="GR4357"/>
      <c r="GS4357"/>
      <c r="GT4357"/>
      <c r="GU4357"/>
      <c r="GV4357"/>
      <c r="GW4357"/>
      <c r="GX4357"/>
      <c r="GY4357"/>
      <c r="GZ4357"/>
      <c r="HA4357"/>
      <c r="HB4357"/>
      <c r="HC4357"/>
      <c r="HD4357"/>
      <c r="HE4357"/>
    </row>
    <row r="4358" spans="4:213" s="25" customFormat="1" x14ac:dyDescent="0.25">
      <c r="D4358" s="19"/>
      <c r="E4358" s="19"/>
      <c r="F4358" s="20"/>
      <c r="G4358" s="20"/>
      <c r="H4358" s="20"/>
      <c r="I4358" s="20"/>
      <c r="J4358" s="21"/>
      <c r="K4358" s="21"/>
      <c r="L4358" s="20"/>
      <c r="M4358" s="20"/>
      <c r="N4358" s="22"/>
      <c r="O4358" s="22"/>
      <c r="P4358" s="22"/>
      <c r="Q4358" s="22"/>
      <c r="R4358" s="19"/>
      <c r="S4358" s="19"/>
      <c r="T4358" s="19"/>
      <c r="U4358" s="20"/>
      <c r="V4358" s="20"/>
      <c r="W4358" s="20"/>
      <c r="X4358" s="27"/>
      <c r="Y4358" s="253"/>
      <c r="Z4358" s="30"/>
      <c r="AA4358" s="30"/>
      <c r="AB4358" s="31"/>
      <c r="AC4358" s="31"/>
      <c r="AD4358" s="31"/>
      <c r="AE4358" s="31"/>
      <c r="AF4358" s="31"/>
      <c r="AG4358" s="241"/>
      <c r="AH4358" s="31"/>
      <c r="AI4358" s="31"/>
      <c r="AJ4358" s="31"/>
      <c r="AK4358" s="31"/>
      <c r="AL4358" s="120"/>
      <c r="AQ4358" s="26"/>
      <c r="AW4358" s="19"/>
      <c r="AX4358" s="19"/>
      <c r="AY4358" s="19"/>
      <c r="AZ4358" s="19"/>
      <c r="BA4358" s="19"/>
      <c r="BB4358" s="19"/>
      <c r="BC4358" s="1"/>
      <c r="BD4358"/>
      <c r="BE4358"/>
      <c r="BF4358" s="1"/>
      <c r="BG4358"/>
      <c r="BH4358"/>
      <c r="BI4358"/>
      <c r="BJ4358" s="1"/>
      <c r="BK4358" s="1"/>
      <c r="BL4358"/>
      <c r="BM4358" s="1"/>
      <c r="BN4358" s="1"/>
      <c r="BO4358" s="1"/>
      <c r="BP4358" s="1"/>
      <c r="BQ4358" s="1"/>
      <c r="BR4358" s="1"/>
      <c r="BS4358" s="1"/>
      <c r="BT4358" s="22"/>
      <c r="BU4358" s="1"/>
      <c r="BV4358" s="1"/>
      <c r="BW4358" s="1"/>
      <c r="BX4358" s="1"/>
      <c r="BY4358" s="1"/>
      <c r="BZ4358" s="1"/>
      <c r="CA4358" s="1"/>
      <c r="CB4358" s="1"/>
      <c r="CC4358" s="1"/>
      <c r="CD4358" s="1"/>
      <c r="CE4358" s="1"/>
      <c r="CF4358" s="1"/>
      <c r="CG4358" s="1"/>
      <c r="CH4358" s="1"/>
      <c r="CI4358" s="1"/>
      <c r="CJ4358" s="1"/>
      <c r="CK4358" s="1"/>
      <c r="CL4358" s="1"/>
      <c r="CM4358" s="1"/>
      <c r="CN4358" s="1"/>
      <c r="CO4358" s="1"/>
      <c r="CP4358" s="1"/>
      <c r="CQ4358" s="1"/>
      <c r="CR4358" s="1"/>
      <c r="CS4358" s="1"/>
      <c r="CT4358" s="1"/>
      <c r="CU4358" s="1"/>
      <c r="CV4358" s="1"/>
      <c r="CW4358" s="1"/>
      <c r="CX4358" s="1"/>
      <c r="CY4358" s="1"/>
      <c r="CZ4358" s="1"/>
      <c r="DA4358" s="1"/>
      <c r="DB4358" s="1"/>
      <c r="DC4358" s="1"/>
      <c r="DD4358" s="1"/>
      <c r="DE4358" s="1"/>
      <c r="DF4358" s="1"/>
      <c r="DG4358" s="1"/>
      <c r="DH4358" s="1"/>
      <c r="DI4358" s="1"/>
      <c r="DJ4358" s="1"/>
      <c r="DK4358" s="1"/>
      <c r="DL4358" s="1"/>
      <c r="DM4358" s="1"/>
      <c r="DN4358" s="1"/>
      <c r="DO4358" s="1"/>
      <c r="DP4358" s="1"/>
      <c r="DQ4358" s="1"/>
      <c r="DR4358" s="1"/>
      <c r="DS4358" s="1"/>
      <c r="DT4358" s="1"/>
      <c r="DU4358" s="1"/>
      <c r="DV4358" s="1"/>
      <c r="DW4358" s="1"/>
      <c r="DX4358" s="1"/>
      <c r="DY4358" s="1"/>
      <c r="DZ4358" s="1"/>
      <c r="EA4358" s="1"/>
      <c r="EB4358" s="1"/>
      <c r="EC4358" s="1"/>
      <c r="ED4358" s="1"/>
      <c r="EE4358" s="1"/>
      <c r="EF4358" s="1"/>
      <c r="EG4358" s="1"/>
      <c r="EH4358" s="1"/>
      <c r="EI4358" s="1"/>
      <c r="EJ4358" s="1"/>
      <c r="EK4358" s="1"/>
      <c r="EL4358" s="1"/>
      <c r="EM4358" s="1"/>
      <c r="EN4358" s="1"/>
      <c r="EO4358" s="1"/>
      <c r="EP4358" s="1"/>
      <c r="EQ4358" s="1"/>
      <c r="ER4358" s="1"/>
      <c r="ES4358" s="1"/>
      <c r="ET4358" s="1"/>
      <c r="EU4358" s="1"/>
      <c r="EV4358" s="1"/>
      <c r="EW4358" s="1"/>
      <c r="EX4358" s="1"/>
      <c r="EY4358" s="1"/>
      <c r="EZ4358" s="1"/>
      <c r="FA4358" s="1"/>
      <c r="FB4358" s="1"/>
      <c r="FC4358" s="1"/>
      <c r="FD4358" s="1"/>
      <c r="FE4358" s="1"/>
      <c r="FF4358" s="1"/>
      <c r="FG4358" s="1"/>
      <c r="FH4358" s="1"/>
      <c r="FI4358" s="1"/>
      <c r="FJ4358" s="1"/>
      <c r="FK4358" s="1"/>
      <c r="FL4358" s="1"/>
      <c r="FM4358" s="1"/>
      <c r="FN4358" s="1"/>
      <c r="FO4358" s="1"/>
      <c r="FP4358" s="1"/>
      <c r="FQ4358" s="1"/>
      <c r="FR4358" s="1"/>
      <c r="FS4358" s="1"/>
      <c r="FT4358" s="1"/>
      <c r="FU4358" s="1"/>
      <c r="FV4358" s="1"/>
      <c r="FW4358" s="1"/>
      <c r="FX4358" s="1"/>
      <c r="FY4358" s="1"/>
      <c r="FZ4358" s="1"/>
      <c r="GA4358" s="1"/>
      <c r="GB4358" s="1"/>
      <c r="GC4358" s="1"/>
      <c r="GD4358" s="1"/>
      <c r="GE4358" s="1"/>
      <c r="GF4358" s="1"/>
      <c r="GG4358" s="1"/>
      <c r="GH4358" s="1"/>
      <c r="GI4358" s="1"/>
      <c r="GJ4358" s="1"/>
      <c r="GK4358"/>
      <c r="GL4358"/>
      <c r="GM4358"/>
      <c r="GN4358"/>
      <c r="GO4358"/>
      <c r="GP4358"/>
      <c r="GQ4358"/>
      <c r="GR4358"/>
      <c r="GS4358"/>
      <c r="GT4358"/>
      <c r="GU4358"/>
      <c r="GV4358"/>
      <c r="GW4358"/>
      <c r="GX4358"/>
      <c r="GY4358"/>
      <c r="GZ4358"/>
      <c r="HA4358"/>
      <c r="HB4358"/>
      <c r="HC4358"/>
      <c r="HD4358"/>
      <c r="HE4358"/>
    </row>
    <row r="4359" spans="4:213" s="25" customFormat="1" x14ac:dyDescent="0.25">
      <c r="D4359" s="19"/>
      <c r="E4359" s="19"/>
      <c r="F4359" s="20"/>
      <c r="G4359" s="20"/>
      <c r="H4359" s="20"/>
      <c r="I4359" s="20"/>
      <c r="J4359" s="21"/>
      <c r="K4359" s="21"/>
      <c r="L4359" s="20"/>
      <c r="M4359" s="20"/>
      <c r="N4359" s="22"/>
      <c r="O4359" s="22"/>
      <c r="P4359" s="22"/>
      <c r="Q4359" s="22"/>
      <c r="R4359" s="19"/>
      <c r="S4359" s="19"/>
      <c r="T4359" s="19"/>
      <c r="U4359" s="20"/>
      <c r="V4359" s="20"/>
      <c r="W4359" s="20"/>
      <c r="X4359" s="27"/>
      <c r="Y4359" s="253"/>
      <c r="Z4359" s="30"/>
      <c r="AA4359" s="30"/>
      <c r="AB4359" s="31"/>
      <c r="AC4359" s="31"/>
      <c r="AD4359" s="31"/>
      <c r="AE4359" s="31"/>
      <c r="AF4359" s="31"/>
      <c r="AG4359" s="241"/>
      <c r="AH4359" s="31"/>
      <c r="AI4359" s="31"/>
      <c r="AJ4359" s="31"/>
      <c r="AK4359" s="31"/>
      <c r="AL4359" s="120"/>
      <c r="AQ4359" s="26"/>
      <c r="AW4359" s="19"/>
      <c r="AX4359" s="19"/>
      <c r="AY4359" s="19"/>
      <c r="AZ4359" s="19"/>
      <c r="BA4359" s="19"/>
      <c r="BB4359" s="19"/>
      <c r="BC4359" s="1"/>
      <c r="BD4359"/>
      <c r="BE4359"/>
      <c r="BF4359" s="1"/>
      <c r="BG4359"/>
      <c r="BH4359"/>
      <c r="BI4359"/>
      <c r="BJ4359" s="1"/>
      <c r="BK4359" s="1"/>
      <c r="BL4359"/>
      <c r="BM4359" s="1"/>
      <c r="BN4359" s="1"/>
      <c r="BO4359" s="1"/>
      <c r="BP4359" s="1"/>
      <c r="BQ4359" s="1"/>
      <c r="BR4359" s="1"/>
      <c r="BS4359" s="1"/>
      <c r="BT4359" s="22"/>
      <c r="BU4359" s="1"/>
      <c r="BV4359" s="1"/>
      <c r="BW4359" s="1"/>
      <c r="BX4359" s="1"/>
      <c r="BY4359" s="1"/>
      <c r="BZ4359" s="1"/>
      <c r="CA4359" s="1"/>
      <c r="CB4359" s="1"/>
      <c r="CC4359" s="1"/>
      <c r="CD4359" s="1"/>
      <c r="CE4359" s="1"/>
      <c r="CF4359" s="1"/>
      <c r="CG4359" s="1"/>
      <c r="CH4359" s="1"/>
      <c r="CI4359" s="1"/>
      <c r="CJ4359" s="1"/>
      <c r="CK4359" s="1"/>
      <c r="CL4359" s="1"/>
      <c r="CM4359" s="1"/>
      <c r="CN4359" s="1"/>
      <c r="CO4359" s="1"/>
      <c r="CP4359" s="1"/>
      <c r="CQ4359" s="1"/>
      <c r="CR4359" s="1"/>
      <c r="CS4359" s="1"/>
      <c r="CT4359" s="1"/>
      <c r="CU4359" s="1"/>
      <c r="CV4359" s="1"/>
      <c r="CW4359" s="1"/>
      <c r="CX4359" s="1"/>
      <c r="CY4359" s="1"/>
      <c r="CZ4359" s="1"/>
      <c r="DA4359" s="1"/>
      <c r="DB4359" s="1"/>
      <c r="DC4359" s="1"/>
      <c r="DD4359" s="1"/>
      <c r="DE4359" s="1"/>
      <c r="DF4359" s="1"/>
      <c r="DG4359" s="1"/>
      <c r="DH4359" s="1"/>
      <c r="DI4359" s="1"/>
      <c r="DJ4359" s="1"/>
      <c r="DK4359" s="1"/>
      <c r="DL4359" s="1"/>
      <c r="DM4359" s="1"/>
      <c r="DN4359" s="1"/>
      <c r="DO4359" s="1"/>
      <c r="DP4359" s="1"/>
      <c r="DQ4359" s="1"/>
      <c r="DR4359" s="1"/>
      <c r="DS4359" s="1"/>
      <c r="DT4359" s="1"/>
      <c r="DU4359" s="1"/>
      <c r="DV4359" s="1"/>
      <c r="DW4359" s="1"/>
      <c r="DX4359" s="1"/>
      <c r="DY4359" s="1"/>
      <c r="DZ4359" s="1"/>
      <c r="EA4359" s="1"/>
      <c r="EB4359" s="1"/>
      <c r="EC4359" s="1"/>
      <c r="ED4359" s="1"/>
      <c r="EE4359" s="1"/>
      <c r="EF4359" s="1"/>
      <c r="EG4359" s="1"/>
      <c r="EH4359" s="1"/>
      <c r="EI4359" s="1"/>
      <c r="EJ4359" s="1"/>
      <c r="EK4359" s="1"/>
      <c r="EL4359" s="1"/>
      <c r="EM4359" s="1"/>
      <c r="EN4359" s="1"/>
      <c r="EO4359" s="1"/>
      <c r="EP4359" s="1"/>
      <c r="EQ4359" s="1"/>
      <c r="ER4359" s="1"/>
      <c r="ES4359" s="1"/>
      <c r="ET4359" s="1"/>
      <c r="EU4359" s="1"/>
      <c r="EV4359" s="1"/>
      <c r="EW4359" s="1"/>
      <c r="EX4359" s="1"/>
      <c r="EY4359" s="1"/>
      <c r="EZ4359" s="1"/>
      <c r="FA4359" s="1"/>
      <c r="FB4359" s="1"/>
      <c r="FC4359" s="1"/>
      <c r="FD4359" s="1"/>
      <c r="FE4359" s="1"/>
      <c r="FF4359" s="1"/>
      <c r="FG4359" s="1"/>
      <c r="FH4359" s="1"/>
      <c r="FI4359" s="1"/>
      <c r="FJ4359" s="1"/>
      <c r="FK4359" s="1"/>
      <c r="FL4359" s="1"/>
      <c r="FM4359" s="1"/>
      <c r="FN4359" s="1"/>
      <c r="FO4359" s="1"/>
      <c r="FP4359" s="1"/>
      <c r="FQ4359" s="1"/>
      <c r="FR4359" s="1"/>
      <c r="FS4359" s="1"/>
      <c r="FT4359" s="1"/>
      <c r="FU4359" s="1"/>
      <c r="FV4359" s="1"/>
      <c r="FW4359" s="1"/>
      <c r="FX4359" s="1"/>
      <c r="FY4359" s="1"/>
      <c r="FZ4359" s="1"/>
      <c r="GA4359" s="1"/>
      <c r="GB4359" s="1"/>
      <c r="GC4359" s="1"/>
      <c r="GD4359" s="1"/>
      <c r="GE4359" s="1"/>
      <c r="GF4359" s="1"/>
      <c r="GG4359" s="1"/>
      <c r="GH4359" s="1"/>
      <c r="GI4359" s="1"/>
      <c r="GJ4359" s="1"/>
      <c r="GK4359"/>
      <c r="GL4359"/>
      <c r="GM4359"/>
      <c r="GN4359"/>
      <c r="GO4359"/>
      <c r="GP4359"/>
      <c r="GQ4359"/>
      <c r="GR4359"/>
      <c r="GS4359"/>
      <c r="GT4359"/>
      <c r="GU4359"/>
      <c r="GV4359"/>
      <c r="GW4359"/>
      <c r="GX4359"/>
      <c r="GY4359"/>
      <c r="GZ4359"/>
      <c r="HA4359"/>
      <c r="HB4359"/>
      <c r="HC4359"/>
      <c r="HD4359"/>
      <c r="HE4359"/>
    </row>
    <row r="4360" spans="4:213" s="25" customFormat="1" x14ac:dyDescent="0.25">
      <c r="D4360" s="19"/>
      <c r="E4360" s="19"/>
      <c r="F4360" s="20"/>
      <c r="G4360" s="20"/>
      <c r="H4360" s="20"/>
      <c r="I4360" s="20"/>
      <c r="J4360" s="21"/>
      <c r="K4360" s="21"/>
      <c r="L4360" s="20"/>
      <c r="M4360" s="20"/>
      <c r="N4360" s="22"/>
      <c r="O4360" s="22"/>
      <c r="P4360" s="22"/>
      <c r="Q4360" s="22"/>
      <c r="R4360" s="19"/>
      <c r="S4360" s="19"/>
      <c r="T4360" s="19"/>
      <c r="U4360" s="20"/>
      <c r="V4360" s="20"/>
      <c r="W4360" s="20"/>
      <c r="X4360" s="27"/>
      <c r="Y4360" s="253"/>
      <c r="Z4360" s="30"/>
      <c r="AA4360" s="30"/>
      <c r="AB4360" s="31"/>
      <c r="AC4360" s="31"/>
      <c r="AD4360" s="31"/>
      <c r="AE4360" s="31"/>
      <c r="AF4360" s="31"/>
      <c r="AG4360" s="241"/>
      <c r="AH4360" s="31"/>
      <c r="AI4360" s="31"/>
      <c r="AJ4360" s="31"/>
      <c r="AK4360" s="31"/>
      <c r="AL4360" s="120"/>
      <c r="AQ4360" s="26"/>
      <c r="AW4360" s="19"/>
      <c r="AX4360" s="19"/>
      <c r="AY4360" s="19"/>
      <c r="AZ4360" s="19"/>
      <c r="BA4360" s="19"/>
      <c r="BB4360" s="19"/>
      <c r="BC4360" s="1"/>
      <c r="BD4360"/>
      <c r="BE4360"/>
      <c r="BF4360" s="1"/>
      <c r="BG4360"/>
      <c r="BH4360"/>
      <c r="BI4360"/>
      <c r="BJ4360" s="1"/>
      <c r="BK4360" s="1"/>
      <c r="BL4360"/>
      <c r="BM4360" s="1"/>
      <c r="BN4360" s="1"/>
      <c r="BO4360" s="1"/>
      <c r="BP4360" s="1"/>
      <c r="BQ4360" s="1"/>
      <c r="BR4360" s="1"/>
      <c r="BS4360" s="1"/>
      <c r="BT4360" s="22"/>
      <c r="BU4360" s="1"/>
      <c r="BV4360" s="1"/>
      <c r="BW4360" s="1"/>
      <c r="BX4360" s="1"/>
      <c r="BY4360" s="1"/>
      <c r="BZ4360" s="1"/>
      <c r="CA4360" s="1"/>
      <c r="CB4360" s="1"/>
      <c r="CC4360" s="1"/>
      <c r="CD4360" s="1"/>
      <c r="CE4360" s="1"/>
      <c r="CF4360" s="1"/>
      <c r="CG4360" s="1"/>
      <c r="CH4360" s="1"/>
      <c r="CI4360" s="1"/>
      <c r="CJ4360" s="1"/>
      <c r="CK4360" s="1"/>
      <c r="CL4360" s="1"/>
      <c r="CM4360" s="1"/>
      <c r="CN4360" s="1"/>
      <c r="CO4360" s="1"/>
      <c r="CP4360" s="1"/>
      <c r="CQ4360" s="1"/>
      <c r="CR4360" s="1"/>
      <c r="CS4360" s="1"/>
      <c r="CT4360" s="1"/>
      <c r="CU4360" s="1"/>
      <c r="CV4360" s="1"/>
      <c r="CW4360" s="1"/>
      <c r="CX4360" s="1"/>
      <c r="CY4360" s="1"/>
      <c r="CZ4360" s="1"/>
      <c r="DA4360" s="1"/>
      <c r="DB4360" s="1"/>
      <c r="DC4360" s="1"/>
      <c r="DD4360" s="1"/>
      <c r="DE4360" s="1"/>
      <c r="DF4360" s="1"/>
      <c r="DG4360" s="1"/>
      <c r="DH4360" s="1"/>
      <c r="DI4360" s="1"/>
      <c r="DJ4360" s="1"/>
      <c r="DK4360" s="1"/>
      <c r="DL4360" s="1"/>
      <c r="DM4360" s="1"/>
      <c r="DN4360" s="1"/>
      <c r="DO4360" s="1"/>
      <c r="DP4360" s="1"/>
      <c r="DQ4360" s="1"/>
      <c r="DR4360" s="1"/>
      <c r="DS4360" s="1"/>
      <c r="DT4360" s="1"/>
      <c r="DU4360" s="1"/>
      <c r="DV4360" s="1"/>
      <c r="DW4360" s="1"/>
      <c r="DX4360" s="1"/>
      <c r="DY4360" s="1"/>
      <c r="DZ4360" s="1"/>
      <c r="EA4360" s="1"/>
      <c r="EB4360" s="1"/>
      <c r="EC4360" s="1"/>
      <c r="ED4360" s="1"/>
      <c r="EE4360" s="1"/>
      <c r="EF4360" s="1"/>
      <c r="EG4360" s="1"/>
      <c r="EH4360" s="1"/>
      <c r="EI4360" s="1"/>
      <c r="EJ4360" s="1"/>
      <c r="EK4360" s="1"/>
      <c r="EL4360" s="1"/>
      <c r="EM4360" s="1"/>
      <c r="EN4360" s="1"/>
      <c r="EO4360" s="1"/>
      <c r="EP4360" s="1"/>
      <c r="EQ4360" s="1"/>
      <c r="ER4360" s="1"/>
      <c r="ES4360" s="1"/>
      <c r="ET4360" s="1"/>
      <c r="EU4360" s="1"/>
      <c r="EV4360" s="1"/>
      <c r="EW4360" s="1"/>
      <c r="EX4360" s="1"/>
      <c r="EY4360" s="1"/>
      <c r="EZ4360" s="1"/>
      <c r="FA4360" s="1"/>
      <c r="FB4360" s="1"/>
      <c r="FC4360" s="1"/>
      <c r="FD4360" s="1"/>
      <c r="FE4360" s="1"/>
      <c r="FF4360" s="1"/>
      <c r="FG4360" s="1"/>
      <c r="FH4360" s="1"/>
      <c r="FI4360" s="1"/>
      <c r="FJ4360" s="1"/>
      <c r="FK4360" s="1"/>
      <c r="FL4360" s="1"/>
      <c r="FM4360" s="1"/>
      <c r="FN4360" s="1"/>
      <c r="FO4360" s="1"/>
      <c r="FP4360" s="1"/>
      <c r="FQ4360" s="1"/>
      <c r="FR4360" s="1"/>
      <c r="FS4360" s="1"/>
      <c r="FT4360" s="1"/>
      <c r="FU4360" s="1"/>
      <c r="FV4360" s="1"/>
      <c r="FW4360" s="1"/>
      <c r="FX4360" s="1"/>
      <c r="FY4360" s="1"/>
      <c r="FZ4360" s="1"/>
      <c r="GA4360" s="1"/>
      <c r="GB4360" s="1"/>
      <c r="GC4360" s="1"/>
      <c r="GD4360" s="1"/>
      <c r="GE4360" s="1"/>
      <c r="GF4360" s="1"/>
      <c r="GG4360" s="1"/>
      <c r="GH4360" s="1"/>
      <c r="GI4360" s="1"/>
      <c r="GJ4360" s="1"/>
      <c r="GK4360"/>
      <c r="GL4360"/>
      <c r="GM4360"/>
      <c r="GN4360"/>
      <c r="GO4360"/>
      <c r="GP4360"/>
      <c r="GQ4360"/>
      <c r="GR4360"/>
      <c r="GS4360"/>
      <c r="GT4360"/>
      <c r="GU4360"/>
      <c r="GV4360"/>
      <c r="GW4360"/>
      <c r="GX4360"/>
      <c r="GY4360"/>
      <c r="GZ4360"/>
      <c r="HA4360"/>
      <c r="HB4360"/>
      <c r="HC4360"/>
      <c r="HD4360"/>
      <c r="HE4360"/>
    </row>
    <row r="4361" spans="4:213" s="25" customFormat="1" x14ac:dyDescent="0.25">
      <c r="D4361" s="19"/>
      <c r="E4361" s="19"/>
      <c r="F4361" s="20"/>
      <c r="G4361" s="20"/>
      <c r="H4361" s="20"/>
      <c r="I4361" s="20"/>
      <c r="J4361" s="21"/>
      <c r="K4361" s="21"/>
      <c r="L4361" s="20"/>
      <c r="M4361" s="20"/>
      <c r="N4361" s="22"/>
      <c r="O4361" s="22"/>
      <c r="P4361" s="22"/>
      <c r="Q4361" s="22"/>
      <c r="R4361" s="19"/>
      <c r="S4361" s="19"/>
      <c r="T4361" s="19"/>
      <c r="U4361" s="20"/>
      <c r="V4361" s="20"/>
      <c r="W4361" s="20"/>
      <c r="X4361" s="27"/>
      <c r="Y4361" s="253"/>
      <c r="Z4361" s="30"/>
      <c r="AA4361" s="30"/>
      <c r="AB4361" s="31"/>
      <c r="AC4361" s="31"/>
      <c r="AD4361" s="31"/>
      <c r="AE4361" s="31"/>
      <c r="AF4361" s="31"/>
      <c r="AG4361" s="241"/>
      <c r="AH4361" s="31"/>
      <c r="AI4361" s="31"/>
      <c r="AJ4361" s="31"/>
      <c r="AK4361" s="31"/>
      <c r="AL4361" s="120"/>
      <c r="AQ4361" s="26"/>
      <c r="AW4361" s="19"/>
      <c r="AX4361" s="19"/>
      <c r="AY4361" s="19"/>
      <c r="AZ4361" s="19"/>
      <c r="BA4361" s="19"/>
      <c r="BB4361" s="19"/>
      <c r="BC4361" s="1"/>
      <c r="BD4361"/>
      <c r="BE4361"/>
      <c r="BF4361" s="1"/>
      <c r="BG4361"/>
      <c r="BH4361"/>
      <c r="BI4361"/>
      <c r="BJ4361" s="1"/>
      <c r="BK4361" s="1"/>
      <c r="BL4361"/>
      <c r="BM4361" s="1"/>
      <c r="BN4361" s="1"/>
      <c r="BO4361" s="1"/>
      <c r="BP4361" s="1"/>
      <c r="BQ4361" s="1"/>
      <c r="BR4361" s="1"/>
      <c r="BS4361" s="1"/>
      <c r="BT4361" s="22"/>
      <c r="BU4361" s="1"/>
      <c r="BV4361" s="1"/>
      <c r="BW4361" s="1"/>
      <c r="BX4361" s="1"/>
      <c r="BY4361" s="1"/>
      <c r="BZ4361" s="1"/>
      <c r="CA4361" s="1"/>
      <c r="CB4361" s="1"/>
      <c r="CC4361" s="1"/>
      <c r="CD4361" s="1"/>
      <c r="CE4361" s="1"/>
      <c r="CF4361" s="1"/>
      <c r="CG4361" s="1"/>
      <c r="CH4361" s="1"/>
      <c r="CI4361" s="1"/>
      <c r="CJ4361" s="1"/>
      <c r="CK4361" s="1"/>
      <c r="CL4361" s="1"/>
      <c r="CM4361" s="1"/>
      <c r="CN4361" s="1"/>
      <c r="CO4361" s="1"/>
      <c r="CP4361" s="1"/>
      <c r="CQ4361" s="1"/>
      <c r="CR4361" s="1"/>
      <c r="CS4361" s="1"/>
      <c r="CT4361" s="1"/>
      <c r="CU4361" s="1"/>
      <c r="CV4361" s="1"/>
      <c r="CW4361" s="1"/>
      <c r="CX4361" s="1"/>
      <c r="CY4361" s="1"/>
      <c r="CZ4361" s="1"/>
      <c r="DA4361" s="1"/>
      <c r="DB4361" s="1"/>
      <c r="DC4361" s="1"/>
      <c r="DD4361" s="1"/>
      <c r="DE4361" s="1"/>
      <c r="DF4361" s="1"/>
      <c r="DG4361" s="1"/>
      <c r="DH4361" s="1"/>
      <c r="DI4361" s="1"/>
      <c r="DJ4361" s="1"/>
      <c r="DK4361" s="1"/>
      <c r="DL4361" s="1"/>
      <c r="DM4361" s="1"/>
      <c r="DN4361" s="1"/>
      <c r="DO4361" s="1"/>
      <c r="DP4361" s="1"/>
      <c r="DQ4361" s="1"/>
      <c r="DR4361" s="1"/>
      <c r="DS4361" s="1"/>
      <c r="DT4361" s="1"/>
      <c r="DU4361" s="1"/>
      <c r="DV4361" s="1"/>
      <c r="DW4361" s="1"/>
      <c r="DX4361" s="1"/>
      <c r="DY4361" s="1"/>
      <c r="DZ4361" s="1"/>
      <c r="EA4361" s="1"/>
      <c r="EB4361" s="1"/>
      <c r="EC4361" s="1"/>
      <c r="ED4361" s="1"/>
      <c r="EE4361" s="1"/>
      <c r="EF4361" s="1"/>
      <c r="EG4361" s="1"/>
      <c r="EH4361" s="1"/>
      <c r="EI4361" s="1"/>
      <c r="EJ4361" s="1"/>
      <c r="EK4361" s="1"/>
      <c r="EL4361" s="1"/>
      <c r="EM4361" s="1"/>
      <c r="EN4361" s="1"/>
      <c r="EO4361" s="1"/>
      <c r="EP4361" s="1"/>
      <c r="EQ4361" s="1"/>
      <c r="ER4361" s="1"/>
      <c r="ES4361" s="1"/>
      <c r="ET4361" s="1"/>
      <c r="EU4361" s="1"/>
      <c r="EV4361" s="1"/>
      <c r="EW4361" s="1"/>
      <c r="EX4361" s="1"/>
      <c r="EY4361" s="1"/>
      <c r="EZ4361" s="1"/>
      <c r="FA4361" s="1"/>
      <c r="FB4361" s="1"/>
      <c r="FC4361" s="1"/>
      <c r="FD4361" s="1"/>
      <c r="FE4361" s="1"/>
      <c r="FF4361" s="1"/>
      <c r="FG4361" s="1"/>
      <c r="FH4361" s="1"/>
      <c r="FI4361" s="1"/>
      <c r="FJ4361" s="1"/>
      <c r="FK4361" s="1"/>
      <c r="FL4361" s="1"/>
      <c r="FM4361" s="1"/>
      <c r="FN4361" s="1"/>
      <c r="FO4361" s="1"/>
      <c r="FP4361" s="1"/>
      <c r="FQ4361" s="1"/>
      <c r="FR4361" s="1"/>
      <c r="FS4361" s="1"/>
      <c r="FT4361" s="1"/>
      <c r="FU4361" s="1"/>
      <c r="FV4361" s="1"/>
      <c r="FW4361" s="1"/>
      <c r="FX4361" s="1"/>
      <c r="FY4361" s="1"/>
      <c r="FZ4361" s="1"/>
      <c r="GA4361" s="1"/>
      <c r="GB4361" s="1"/>
      <c r="GC4361" s="1"/>
      <c r="GD4361" s="1"/>
      <c r="GE4361" s="1"/>
      <c r="GF4361" s="1"/>
      <c r="GG4361" s="1"/>
      <c r="GH4361" s="1"/>
      <c r="GI4361" s="1"/>
      <c r="GJ4361" s="1"/>
      <c r="GK4361"/>
      <c r="GL4361"/>
      <c r="GM4361"/>
      <c r="GN4361"/>
      <c r="GO4361"/>
      <c r="GP4361"/>
      <c r="GQ4361"/>
      <c r="GR4361"/>
      <c r="GS4361"/>
      <c r="GT4361"/>
      <c r="GU4361"/>
      <c r="GV4361"/>
      <c r="GW4361"/>
      <c r="GX4361"/>
      <c r="GY4361"/>
      <c r="GZ4361"/>
      <c r="HA4361"/>
      <c r="HB4361"/>
      <c r="HC4361"/>
      <c r="HD4361"/>
      <c r="HE4361"/>
    </row>
    <row r="4362" spans="4:213" s="25" customFormat="1" x14ac:dyDescent="0.25">
      <c r="D4362" s="19"/>
      <c r="E4362" s="19"/>
      <c r="F4362" s="20"/>
      <c r="G4362" s="20"/>
      <c r="H4362" s="20"/>
      <c r="I4362" s="20"/>
      <c r="J4362" s="21"/>
      <c r="K4362" s="21"/>
      <c r="L4362" s="20"/>
      <c r="M4362" s="20"/>
      <c r="N4362" s="22"/>
      <c r="O4362" s="22"/>
      <c r="P4362" s="22"/>
      <c r="Q4362" s="22"/>
      <c r="R4362" s="19"/>
      <c r="S4362" s="19"/>
      <c r="T4362" s="19"/>
      <c r="U4362" s="20"/>
      <c r="V4362" s="20"/>
      <c r="W4362" s="20"/>
      <c r="X4362" s="27"/>
      <c r="Y4362" s="253"/>
      <c r="Z4362" s="30"/>
      <c r="AA4362" s="30"/>
      <c r="AB4362" s="31"/>
      <c r="AC4362" s="31"/>
      <c r="AD4362" s="31"/>
      <c r="AE4362" s="31"/>
      <c r="AF4362" s="31"/>
      <c r="AG4362" s="241"/>
      <c r="AH4362" s="31"/>
      <c r="AI4362" s="31"/>
      <c r="AJ4362" s="31"/>
      <c r="AK4362" s="31"/>
      <c r="AL4362" s="120"/>
      <c r="AQ4362" s="26"/>
      <c r="AW4362" s="19"/>
      <c r="AX4362" s="19"/>
      <c r="AY4362" s="19"/>
      <c r="AZ4362" s="19"/>
      <c r="BA4362" s="19"/>
      <c r="BB4362" s="19"/>
      <c r="BC4362" s="1"/>
      <c r="BD4362"/>
      <c r="BE4362"/>
      <c r="BF4362" s="1"/>
      <c r="BG4362"/>
      <c r="BH4362"/>
      <c r="BI4362"/>
      <c r="BJ4362" s="1"/>
      <c r="BK4362" s="1"/>
      <c r="BL4362"/>
      <c r="BM4362" s="1"/>
      <c r="BN4362" s="1"/>
      <c r="BO4362" s="1"/>
      <c r="BP4362" s="1"/>
      <c r="BQ4362" s="1"/>
      <c r="BR4362" s="1"/>
      <c r="BS4362" s="1"/>
      <c r="BT4362" s="22"/>
      <c r="BU4362" s="1"/>
      <c r="BV4362" s="1"/>
      <c r="BW4362" s="1"/>
      <c r="BX4362" s="1"/>
      <c r="BY4362" s="1"/>
      <c r="BZ4362" s="1"/>
      <c r="CA4362" s="1"/>
      <c r="CB4362" s="1"/>
      <c r="CC4362" s="1"/>
      <c r="CD4362" s="1"/>
      <c r="CE4362" s="1"/>
      <c r="CF4362" s="1"/>
      <c r="CG4362" s="1"/>
      <c r="CH4362" s="1"/>
      <c r="CI4362" s="1"/>
      <c r="CJ4362" s="1"/>
      <c r="CK4362" s="1"/>
      <c r="CL4362" s="1"/>
      <c r="CM4362" s="1"/>
      <c r="CN4362" s="1"/>
      <c r="CO4362" s="1"/>
      <c r="CP4362" s="1"/>
      <c r="CQ4362" s="1"/>
      <c r="CR4362" s="1"/>
      <c r="CS4362" s="1"/>
      <c r="CT4362" s="1"/>
      <c r="CU4362" s="1"/>
      <c r="CV4362" s="1"/>
      <c r="CW4362" s="1"/>
      <c r="CX4362" s="1"/>
      <c r="CY4362" s="1"/>
      <c r="CZ4362" s="1"/>
      <c r="DA4362" s="1"/>
      <c r="DB4362" s="1"/>
      <c r="DC4362" s="1"/>
      <c r="DD4362" s="1"/>
      <c r="DE4362" s="1"/>
      <c r="DF4362" s="1"/>
      <c r="DG4362" s="1"/>
      <c r="DH4362" s="1"/>
      <c r="DI4362" s="1"/>
      <c r="DJ4362" s="1"/>
      <c r="DK4362" s="1"/>
      <c r="DL4362" s="1"/>
      <c r="DM4362" s="1"/>
      <c r="DN4362" s="1"/>
      <c r="DO4362" s="1"/>
      <c r="DP4362" s="1"/>
      <c r="DQ4362" s="1"/>
      <c r="DR4362" s="1"/>
      <c r="DS4362" s="1"/>
      <c r="DT4362" s="1"/>
      <c r="DU4362" s="1"/>
      <c r="DV4362" s="1"/>
      <c r="DW4362" s="1"/>
      <c r="DX4362" s="1"/>
      <c r="DY4362" s="1"/>
      <c r="DZ4362" s="1"/>
      <c r="EA4362" s="1"/>
      <c r="EB4362" s="1"/>
      <c r="EC4362" s="1"/>
      <c r="ED4362" s="1"/>
      <c r="EE4362" s="1"/>
      <c r="EF4362" s="1"/>
      <c r="EG4362" s="1"/>
      <c r="EH4362" s="1"/>
      <c r="EI4362" s="1"/>
      <c r="EJ4362" s="1"/>
      <c r="EK4362" s="1"/>
      <c r="EL4362" s="1"/>
      <c r="EM4362" s="1"/>
      <c r="EN4362" s="1"/>
      <c r="EO4362" s="1"/>
      <c r="EP4362" s="1"/>
      <c r="EQ4362" s="1"/>
      <c r="ER4362" s="1"/>
      <c r="ES4362" s="1"/>
      <c r="ET4362" s="1"/>
      <c r="EU4362" s="1"/>
      <c r="EV4362" s="1"/>
      <c r="EW4362" s="1"/>
      <c r="EX4362" s="1"/>
      <c r="EY4362" s="1"/>
      <c r="EZ4362" s="1"/>
      <c r="FA4362" s="1"/>
      <c r="FB4362" s="1"/>
      <c r="FC4362" s="1"/>
      <c r="FD4362" s="1"/>
      <c r="FE4362" s="1"/>
      <c r="FF4362" s="1"/>
      <c r="FG4362" s="1"/>
      <c r="FH4362" s="1"/>
      <c r="FI4362" s="1"/>
      <c r="FJ4362" s="1"/>
      <c r="FK4362" s="1"/>
      <c r="FL4362" s="1"/>
      <c r="FM4362" s="1"/>
      <c r="FN4362" s="1"/>
      <c r="FO4362" s="1"/>
      <c r="FP4362" s="1"/>
      <c r="FQ4362" s="1"/>
      <c r="FR4362" s="1"/>
      <c r="FS4362" s="1"/>
      <c r="FT4362" s="1"/>
      <c r="FU4362" s="1"/>
      <c r="FV4362" s="1"/>
      <c r="FW4362" s="1"/>
      <c r="FX4362" s="1"/>
      <c r="FY4362" s="1"/>
      <c r="FZ4362" s="1"/>
      <c r="GA4362" s="1"/>
      <c r="GB4362" s="1"/>
      <c r="GC4362" s="1"/>
      <c r="GD4362" s="1"/>
      <c r="GE4362" s="1"/>
      <c r="GF4362" s="1"/>
      <c r="GG4362" s="1"/>
      <c r="GH4362" s="1"/>
      <c r="GI4362" s="1"/>
      <c r="GJ4362" s="1"/>
      <c r="GK4362"/>
      <c r="GL4362"/>
      <c r="GM4362"/>
      <c r="GN4362"/>
      <c r="GO4362"/>
      <c r="GP4362"/>
      <c r="GQ4362"/>
      <c r="GR4362"/>
      <c r="GS4362"/>
      <c r="GT4362"/>
      <c r="GU4362"/>
      <c r="GV4362"/>
      <c r="GW4362"/>
      <c r="GX4362"/>
      <c r="GY4362"/>
      <c r="GZ4362"/>
      <c r="HA4362"/>
      <c r="HB4362"/>
      <c r="HC4362"/>
      <c r="HD4362"/>
      <c r="HE4362"/>
    </row>
    <row r="4363" spans="4:213" s="25" customFormat="1" x14ac:dyDescent="0.25">
      <c r="D4363" s="19"/>
      <c r="E4363" s="19"/>
      <c r="F4363" s="20"/>
      <c r="G4363" s="20"/>
      <c r="H4363" s="20"/>
      <c r="I4363" s="20"/>
      <c r="J4363" s="21"/>
      <c r="K4363" s="21"/>
      <c r="L4363" s="20"/>
      <c r="M4363" s="20"/>
      <c r="N4363" s="22"/>
      <c r="O4363" s="22"/>
      <c r="P4363" s="22"/>
      <c r="Q4363" s="22"/>
      <c r="R4363" s="19"/>
      <c r="S4363" s="19"/>
      <c r="T4363" s="19"/>
      <c r="U4363" s="20"/>
      <c r="V4363" s="20"/>
      <c r="W4363" s="20"/>
      <c r="X4363" s="27"/>
      <c r="Y4363" s="253"/>
      <c r="Z4363" s="30"/>
      <c r="AA4363" s="30"/>
      <c r="AB4363" s="31"/>
      <c r="AC4363" s="31"/>
      <c r="AD4363" s="31"/>
      <c r="AE4363" s="31"/>
      <c r="AF4363" s="31"/>
      <c r="AG4363" s="241"/>
      <c r="AH4363" s="31"/>
      <c r="AI4363" s="31"/>
      <c r="AJ4363" s="31"/>
      <c r="AK4363" s="31"/>
      <c r="AL4363" s="120"/>
      <c r="AQ4363" s="26"/>
      <c r="AW4363" s="19"/>
      <c r="AX4363" s="19"/>
      <c r="AY4363" s="19"/>
      <c r="AZ4363" s="19"/>
      <c r="BA4363" s="19"/>
      <c r="BB4363" s="19"/>
      <c r="BC4363" s="1"/>
      <c r="BD4363"/>
      <c r="BE4363"/>
      <c r="BF4363" s="1"/>
      <c r="BG4363"/>
      <c r="BH4363"/>
      <c r="BI4363"/>
      <c r="BJ4363" s="1"/>
      <c r="BK4363" s="1"/>
      <c r="BL4363"/>
      <c r="BM4363" s="1"/>
      <c r="BN4363" s="1"/>
      <c r="BO4363" s="1"/>
      <c r="BP4363" s="1"/>
      <c r="BQ4363" s="1"/>
      <c r="BR4363" s="1"/>
      <c r="BS4363" s="1"/>
      <c r="BT4363" s="22"/>
      <c r="BU4363" s="1"/>
      <c r="BV4363" s="1"/>
      <c r="BW4363" s="1"/>
      <c r="BX4363" s="1"/>
      <c r="BY4363" s="1"/>
      <c r="BZ4363" s="1"/>
      <c r="CA4363" s="1"/>
      <c r="CB4363" s="1"/>
      <c r="CC4363" s="1"/>
      <c r="CD4363" s="1"/>
      <c r="CE4363" s="1"/>
      <c r="CF4363" s="1"/>
      <c r="CG4363" s="1"/>
      <c r="CH4363" s="1"/>
      <c r="CI4363" s="1"/>
      <c r="CJ4363" s="1"/>
      <c r="CK4363" s="1"/>
      <c r="CL4363" s="1"/>
      <c r="CM4363" s="1"/>
      <c r="CN4363" s="1"/>
      <c r="CO4363" s="1"/>
      <c r="CP4363" s="1"/>
      <c r="CQ4363" s="1"/>
      <c r="CR4363" s="1"/>
      <c r="CS4363" s="1"/>
      <c r="CT4363" s="1"/>
      <c r="CU4363" s="1"/>
      <c r="CV4363" s="1"/>
      <c r="CW4363" s="1"/>
      <c r="CX4363" s="1"/>
      <c r="CY4363" s="1"/>
      <c r="CZ4363" s="1"/>
      <c r="DA4363" s="1"/>
      <c r="DB4363" s="1"/>
      <c r="DC4363" s="1"/>
      <c r="DD4363" s="1"/>
      <c r="DE4363" s="1"/>
      <c r="DF4363" s="1"/>
      <c r="DG4363" s="1"/>
      <c r="DH4363" s="1"/>
      <c r="DI4363" s="1"/>
      <c r="DJ4363" s="1"/>
      <c r="DK4363" s="1"/>
      <c r="DL4363" s="1"/>
      <c r="DM4363" s="1"/>
      <c r="DN4363" s="1"/>
      <c r="DO4363" s="1"/>
      <c r="DP4363" s="1"/>
      <c r="DQ4363" s="1"/>
      <c r="DR4363" s="1"/>
      <c r="DS4363" s="1"/>
      <c r="DT4363" s="1"/>
      <c r="DU4363" s="1"/>
      <c r="DV4363" s="1"/>
      <c r="DW4363" s="1"/>
      <c r="DX4363" s="1"/>
      <c r="DY4363" s="1"/>
      <c r="DZ4363" s="1"/>
      <c r="EA4363" s="1"/>
      <c r="EB4363" s="1"/>
      <c r="EC4363" s="1"/>
      <c r="ED4363" s="1"/>
      <c r="EE4363" s="1"/>
      <c r="EF4363" s="1"/>
      <c r="EG4363" s="1"/>
      <c r="EH4363" s="1"/>
      <c r="EI4363" s="1"/>
      <c r="EJ4363" s="1"/>
      <c r="EK4363" s="1"/>
      <c r="EL4363" s="1"/>
      <c r="EM4363" s="1"/>
      <c r="EN4363" s="1"/>
      <c r="EO4363" s="1"/>
      <c r="EP4363" s="1"/>
      <c r="EQ4363" s="1"/>
      <c r="ER4363" s="1"/>
      <c r="ES4363" s="1"/>
      <c r="ET4363" s="1"/>
      <c r="EU4363" s="1"/>
      <c r="EV4363" s="1"/>
      <c r="EW4363" s="1"/>
      <c r="EX4363" s="1"/>
      <c r="EY4363" s="1"/>
      <c r="EZ4363" s="1"/>
      <c r="FA4363" s="1"/>
      <c r="FB4363" s="1"/>
      <c r="FC4363" s="1"/>
      <c r="FD4363" s="1"/>
      <c r="FE4363" s="1"/>
      <c r="FF4363" s="1"/>
      <c r="FG4363" s="1"/>
      <c r="FH4363" s="1"/>
      <c r="FI4363" s="1"/>
      <c r="FJ4363" s="1"/>
      <c r="FK4363" s="1"/>
      <c r="FL4363" s="1"/>
      <c r="FM4363" s="1"/>
      <c r="FN4363" s="1"/>
      <c r="FO4363" s="1"/>
      <c r="FP4363" s="1"/>
      <c r="FQ4363" s="1"/>
      <c r="FR4363" s="1"/>
      <c r="FS4363" s="1"/>
      <c r="FT4363" s="1"/>
      <c r="FU4363" s="1"/>
      <c r="FV4363" s="1"/>
      <c r="FW4363" s="1"/>
      <c r="FX4363" s="1"/>
      <c r="FY4363" s="1"/>
      <c r="FZ4363" s="1"/>
      <c r="GA4363" s="1"/>
      <c r="GB4363" s="1"/>
      <c r="GC4363" s="1"/>
      <c r="GD4363" s="1"/>
      <c r="GE4363" s="1"/>
      <c r="GF4363" s="1"/>
      <c r="GG4363" s="1"/>
      <c r="GH4363" s="1"/>
      <c r="GI4363" s="1"/>
      <c r="GJ4363" s="1"/>
      <c r="GK4363"/>
      <c r="GL4363"/>
      <c r="GM4363"/>
      <c r="GN4363"/>
      <c r="GO4363"/>
      <c r="GP4363"/>
      <c r="GQ4363"/>
      <c r="GR4363"/>
      <c r="GS4363"/>
      <c r="GT4363"/>
      <c r="GU4363"/>
      <c r="GV4363"/>
      <c r="GW4363"/>
      <c r="GX4363"/>
      <c r="GY4363"/>
      <c r="GZ4363"/>
      <c r="HA4363"/>
      <c r="HB4363"/>
      <c r="HC4363"/>
      <c r="HD4363"/>
      <c r="HE4363"/>
    </row>
    <row r="4364" spans="4:213" s="25" customFormat="1" x14ac:dyDescent="0.25">
      <c r="D4364" s="19"/>
      <c r="E4364" s="19"/>
      <c r="F4364" s="20"/>
      <c r="G4364" s="20"/>
      <c r="H4364" s="20"/>
      <c r="I4364" s="20"/>
      <c r="J4364" s="21"/>
      <c r="K4364" s="21"/>
      <c r="L4364" s="20"/>
      <c r="M4364" s="20"/>
      <c r="N4364" s="22"/>
      <c r="O4364" s="22"/>
      <c r="P4364" s="22"/>
      <c r="Q4364" s="22"/>
      <c r="R4364" s="19"/>
      <c r="S4364" s="19"/>
      <c r="T4364" s="19"/>
      <c r="U4364" s="20"/>
      <c r="V4364" s="20"/>
      <c r="W4364" s="20"/>
      <c r="X4364" s="27"/>
      <c r="Y4364" s="253"/>
      <c r="Z4364" s="30"/>
      <c r="AA4364" s="30"/>
      <c r="AB4364" s="31"/>
      <c r="AC4364" s="31"/>
      <c r="AD4364" s="31"/>
      <c r="AE4364" s="31"/>
      <c r="AF4364" s="31"/>
      <c r="AG4364" s="241"/>
      <c r="AH4364" s="31"/>
      <c r="AI4364" s="31"/>
      <c r="AJ4364" s="31"/>
      <c r="AK4364" s="31"/>
      <c r="AL4364" s="120"/>
      <c r="AQ4364" s="26"/>
      <c r="AW4364" s="19"/>
      <c r="AX4364" s="19"/>
      <c r="AY4364" s="19"/>
      <c r="AZ4364" s="19"/>
      <c r="BA4364" s="19"/>
      <c r="BB4364" s="19"/>
      <c r="BC4364" s="1"/>
      <c r="BD4364"/>
      <c r="BE4364"/>
      <c r="BF4364" s="1"/>
      <c r="BG4364"/>
      <c r="BH4364"/>
      <c r="BI4364"/>
      <c r="BJ4364" s="1"/>
      <c r="BK4364" s="1"/>
      <c r="BL4364"/>
      <c r="BM4364" s="1"/>
      <c r="BN4364" s="1"/>
      <c r="BO4364" s="1"/>
      <c r="BP4364" s="1"/>
      <c r="BQ4364" s="1"/>
      <c r="BR4364" s="1"/>
      <c r="BS4364" s="1"/>
      <c r="BT4364" s="22"/>
      <c r="BU4364" s="1"/>
      <c r="BV4364" s="1"/>
      <c r="BW4364" s="1"/>
      <c r="BX4364" s="1"/>
      <c r="BY4364" s="1"/>
      <c r="BZ4364" s="1"/>
      <c r="CA4364" s="1"/>
      <c r="CB4364" s="1"/>
      <c r="CC4364" s="1"/>
      <c r="CD4364" s="1"/>
      <c r="CE4364" s="1"/>
      <c r="CF4364" s="1"/>
      <c r="CG4364" s="1"/>
      <c r="CH4364" s="1"/>
      <c r="CI4364" s="1"/>
      <c r="CJ4364" s="1"/>
      <c r="CK4364" s="1"/>
      <c r="CL4364" s="1"/>
      <c r="CM4364" s="1"/>
      <c r="CN4364" s="1"/>
      <c r="CO4364" s="1"/>
      <c r="CP4364" s="1"/>
      <c r="CQ4364" s="1"/>
      <c r="CR4364" s="1"/>
      <c r="CS4364" s="1"/>
      <c r="CT4364" s="1"/>
      <c r="CU4364" s="1"/>
      <c r="CV4364" s="1"/>
      <c r="CW4364" s="1"/>
      <c r="CX4364" s="1"/>
      <c r="CY4364" s="1"/>
      <c r="CZ4364" s="1"/>
      <c r="DA4364" s="1"/>
      <c r="DB4364" s="1"/>
      <c r="DC4364" s="1"/>
      <c r="DD4364" s="1"/>
      <c r="DE4364" s="1"/>
      <c r="DF4364" s="1"/>
      <c r="DG4364" s="1"/>
      <c r="DH4364" s="1"/>
      <c r="DI4364" s="1"/>
      <c r="DJ4364" s="1"/>
      <c r="DK4364" s="1"/>
      <c r="DL4364" s="1"/>
      <c r="DM4364" s="1"/>
      <c r="DN4364" s="1"/>
      <c r="DO4364" s="1"/>
      <c r="DP4364" s="1"/>
      <c r="DQ4364" s="1"/>
      <c r="DR4364" s="1"/>
      <c r="DS4364" s="1"/>
      <c r="DT4364" s="1"/>
      <c r="DU4364" s="1"/>
      <c r="DV4364" s="1"/>
      <c r="DW4364" s="1"/>
      <c r="DX4364" s="1"/>
      <c r="DY4364" s="1"/>
      <c r="DZ4364" s="1"/>
      <c r="EA4364" s="1"/>
      <c r="EB4364" s="1"/>
      <c r="EC4364" s="1"/>
      <c r="ED4364" s="1"/>
      <c r="EE4364" s="1"/>
      <c r="EF4364" s="1"/>
      <c r="EG4364" s="1"/>
      <c r="EH4364" s="1"/>
      <c r="EI4364" s="1"/>
      <c r="EJ4364" s="1"/>
      <c r="EK4364" s="1"/>
      <c r="EL4364" s="1"/>
      <c r="EM4364" s="1"/>
      <c r="EN4364" s="1"/>
      <c r="EO4364" s="1"/>
      <c r="EP4364" s="1"/>
      <c r="EQ4364" s="1"/>
      <c r="ER4364" s="1"/>
      <c r="ES4364" s="1"/>
      <c r="ET4364" s="1"/>
      <c r="EU4364" s="1"/>
      <c r="EV4364" s="1"/>
      <c r="EW4364" s="1"/>
      <c r="EX4364" s="1"/>
      <c r="EY4364" s="1"/>
      <c r="EZ4364" s="1"/>
      <c r="FA4364" s="1"/>
      <c r="FB4364" s="1"/>
      <c r="FC4364" s="1"/>
      <c r="FD4364" s="1"/>
      <c r="FE4364" s="1"/>
      <c r="FF4364" s="1"/>
      <c r="FG4364" s="1"/>
      <c r="FH4364" s="1"/>
      <c r="FI4364" s="1"/>
      <c r="FJ4364" s="1"/>
      <c r="FK4364" s="1"/>
      <c r="FL4364" s="1"/>
      <c r="FM4364" s="1"/>
      <c r="FN4364" s="1"/>
      <c r="FO4364" s="1"/>
      <c r="FP4364" s="1"/>
      <c r="FQ4364" s="1"/>
      <c r="FR4364" s="1"/>
      <c r="FS4364" s="1"/>
      <c r="FT4364" s="1"/>
      <c r="FU4364" s="1"/>
      <c r="FV4364" s="1"/>
      <c r="FW4364" s="1"/>
      <c r="FX4364" s="1"/>
      <c r="FY4364" s="1"/>
      <c r="FZ4364" s="1"/>
      <c r="GA4364" s="1"/>
      <c r="GB4364" s="1"/>
      <c r="GC4364" s="1"/>
      <c r="GD4364" s="1"/>
      <c r="GE4364" s="1"/>
      <c r="GF4364" s="1"/>
      <c r="GG4364" s="1"/>
      <c r="GH4364" s="1"/>
      <c r="GI4364" s="1"/>
      <c r="GJ4364" s="1"/>
      <c r="GK4364"/>
      <c r="GL4364"/>
      <c r="GM4364"/>
      <c r="GN4364"/>
      <c r="GO4364"/>
      <c r="GP4364"/>
      <c r="GQ4364"/>
      <c r="GR4364"/>
      <c r="GS4364"/>
      <c r="GT4364"/>
      <c r="GU4364"/>
      <c r="GV4364"/>
      <c r="GW4364"/>
      <c r="GX4364"/>
      <c r="GY4364"/>
      <c r="GZ4364"/>
      <c r="HA4364"/>
      <c r="HB4364"/>
      <c r="HC4364"/>
      <c r="HD4364"/>
      <c r="HE4364"/>
    </row>
    <row r="4365" spans="4:213" s="25" customFormat="1" x14ac:dyDescent="0.25">
      <c r="D4365" s="19"/>
      <c r="E4365" s="19"/>
      <c r="F4365" s="20"/>
      <c r="G4365" s="20"/>
      <c r="H4365" s="20"/>
      <c r="I4365" s="20"/>
      <c r="J4365" s="21"/>
      <c r="K4365" s="21"/>
      <c r="L4365" s="20"/>
      <c r="M4365" s="20"/>
      <c r="N4365" s="22"/>
      <c r="O4365" s="22"/>
      <c r="P4365" s="22"/>
      <c r="Q4365" s="22"/>
      <c r="R4365" s="19"/>
      <c r="S4365" s="19"/>
      <c r="T4365" s="19"/>
      <c r="U4365" s="20"/>
      <c r="V4365" s="20"/>
      <c r="W4365" s="20"/>
      <c r="X4365" s="27"/>
      <c r="Y4365" s="253"/>
      <c r="Z4365" s="30"/>
      <c r="AA4365" s="30"/>
      <c r="AB4365" s="31"/>
      <c r="AC4365" s="31"/>
      <c r="AD4365" s="31"/>
      <c r="AE4365" s="31"/>
      <c r="AF4365" s="31"/>
      <c r="AG4365" s="241"/>
      <c r="AH4365" s="31"/>
      <c r="AI4365" s="31"/>
      <c r="AJ4365" s="31"/>
      <c r="AK4365" s="31"/>
      <c r="AL4365" s="120"/>
      <c r="AQ4365" s="26"/>
      <c r="AW4365" s="19"/>
      <c r="AX4365" s="19"/>
      <c r="AY4365" s="19"/>
      <c r="AZ4365" s="19"/>
      <c r="BA4365" s="19"/>
      <c r="BB4365" s="19"/>
      <c r="BC4365" s="1"/>
      <c r="BD4365"/>
      <c r="BE4365"/>
      <c r="BF4365" s="1"/>
      <c r="BG4365"/>
      <c r="BH4365"/>
      <c r="BI4365"/>
      <c r="BJ4365" s="1"/>
      <c r="BK4365" s="1"/>
      <c r="BL4365"/>
      <c r="BM4365" s="1"/>
      <c r="BN4365" s="1"/>
      <c r="BO4365" s="1"/>
      <c r="BP4365" s="1"/>
      <c r="BQ4365" s="1"/>
      <c r="BR4365" s="1"/>
      <c r="BS4365" s="1"/>
      <c r="BT4365" s="22"/>
      <c r="BU4365" s="1"/>
      <c r="BV4365" s="1"/>
      <c r="BW4365" s="1"/>
      <c r="BX4365" s="1"/>
      <c r="BY4365" s="1"/>
      <c r="BZ4365" s="1"/>
      <c r="CA4365" s="1"/>
      <c r="CB4365" s="1"/>
      <c r="CC4365" s="1"/>
      <c r="CD4365" s="1"/>
      <c r="CE4365" s="1"/>
      <c r="CF4365" s="1"/>
      <c r="CG4365" s="1"/>
      <c r="CH4365" s="1"/>
      <c r="CI4365" s="1"/>
      <c r="CJ4365" s="1"/>
      <c r="CK4365" s="1"/>
      <c r="CL4365" s="1"/>
      <c r="CM4365" s="1"/>
      <c r="CN4365" s="1"/>
      <c r="CO4365" s="1"/>
      <c r="CP4365" s="1"/>
      <c r="CQ4365" s="1"/>
      <c r="CR4365" s="1"/>
      <c r="CS4365" s="1"/>
      <c r="CT4365" s="1"/>
      <c r="CU4365" s="1"/>
      <c r="CV4365" s="1"/>
      <c r="CW4365" s="1"/>
      <c r="CX4365" s="1"/>
      <c r="CY4365" s="1"/>
      <c r="CZ4365" s="1"/>
      <c r="DA4365" s="1"/>
      <c r="DB4365" s="1"/>
      <c r="DC4365" s="1"/>
      <c r="DD4365" s="1"/>
      <c r="DE4365" s="1"/>
      <c r="DF4365" s="1"/>
      <c r="DG4365" s="1"/>
      <c r="DH4365" s="1"/>
      <c r="DI4365" s="1"/>
      <c r="DJ4365" s="1"/>
      <c r="DK4365" s="1"/>
      <c r="DL4365" s="1"/>
      <c r="DM4365" s="1"/>
      <c r="DN4365" s="1"/>
      <c r="DO4365" s="1"/>
      <c r="DP4365" s="1"/>
      <c r="DQ4365" s="1"/>
      <c r="DR4365" s="1"/>
      <c r="DS4365" s="1"/>
      <c r="DT4365" s="1"/>
      <c r="DU4365" s="1"/>
      <c r="DV4365" s="1"/>
      <c r="DW4365" s="1"/>
      <c r="DX4365" s="1"/>
      <c r="DY4365" s="1"/>
      <c r="DZ4365" s="1"/>
      <c r="EA4365" s="1"/>
      <c r="EB4365" s="1"/>
      <c r="EC4365" s="1"/>
      <c r="ED4365" s="1"/>
      <c r="EE4365" s="1"/>
      <c r="EF4365" s="1"/>
      <c r="EG4365" s="1"/>
      <c r="EH4365" s="1"/>
      <c r="EI4365" s="1"/>
      <c r="EJ4365" s="1"/>
      <c r="EK4365" s="1"/>
      <c r="EL4365" s="1"/>
      <c r="EM4365" s="1"/>
      <c r="EN4365" s="1"/>
      <c r="EO4365" s="1"/>
      <c r="EP4365" s="1"/>
      <c r="EQ4365" s="1"/>
      <c r="ER4365" s="1"/>
      <c r="ES4365" s="1"/>
      <c r="ET4365" s="1"/>
      <c r="EU4365" s="1"/>
      <c r="EV4365" s="1"/>
      <c r="EW4365" s="1"/>
      <c r="EX4365" s="1"/>
      <c r="EY4365" s="1"/>
      <c r="EZ4365" s="1"/>
      <c r="FA4365" s="1"/>
      <c r="FB4365" s="1"/>
      <c r="FC4365" s="1"/>
      <c r="FD4365" s="1"/>
      <c r="FE4365" s="1"/>
      <c r="FF4365" s="1"/>
      <c r="FG4365" s="1"/>
      <c r="FH4365" s="1"/>
      <c r="FI4365" s="1"/>
      <c r="FJ4365" s="1"/>
      <c r="FK4365" s="1"/>
      <c r="FL4365" s="1"/>
      <c r="FM4365" s="1"/>
      <c r="FN4365" s="1"/>
      <c r="FO4365" s="1"/>
      <c r="FP4365" s="1"/>
      <c r="FQ4365" s="1"/>
      <c r="FR4365" s="1"/>
      <c r="FS4365" s="1"/>
      <c r="FT4365" s="1"/>
      <c r="FU4365" s="1"/>
      <c r="FV4365" s="1"/>
      <c r="FW4365" s="1"/>
      <c r="FX4365" s="1"/>
      <c r="FY4365" s="1"/>
      <c r="FZ4365" s="1"/>
      <c r="GA4365" s="1"/>
      <c r="GB4365" s="1"/>
      <c r="GC4365" s="1"/>
      <c r="GD4365" s="1"/>
      <c r="GE4365" s="1"/>
      <c r="GF4365" s="1"/>
      <c r="GG4365" s="1"/>
      <c r="GH4365" s="1"/>
      <c r="GI4365" s="1"/>
      <c r="GJ4365" s="1"/>
      <c r="GK4365"/>
      <c r="GL4365"/>
      <c r="GM4365"/>
      <c r="GN4365"/>
      <c r="GO4365"/>
      <c r="GP4365"/>
      <c r="GQ4365"/>
      <c r="GR4365"/>
      <c r="GS4365"/>
      <c r="GT4365"/>
      <c r="GU4365"/>
      <c r="GV4365"/>
      <c r="GW4365"/>
      <c r="GX4365"/>
      <c r="GY4365"/>
      <c r="GZ4365"/>
      <c r="HA4365"/>
      <c r="HB4365"/>
      <c r="HC4365"/>
      <c r="HD4365"/>
      <c r="HE4365"/>
    </row>
    <row r="4366" spans="4:213" s="25" customFormat="1" x14ac:dyDescent="0.25">
      <c r="D4366" s="19"/>
      <c r="E4366" s="19"/>
      <c r="F4366" s="20"/>
      <c r="G4366" s="20"/>
      <c r="H4366" s="20"/>
      <c r="I4366" s="20"/>
      <c r="J4366" s="21"/>
      <c r="K4366" s="21"/>
      <c r="L4366" s="20"/>
      <c r="M4366" s="20"/>
      <c r="N4366" s="22"/>
      <c r="O4366" s="22"/>
      <c r="P4366" s="22"/>
      <c r="Q4366" s="22"/>
      <c r="R4366" s="19"/>
      <c r="S4366" s="19"/>
      <c r="T4366" s="19"/>
      <c r="U4366" s="20"/>
      <c r="V4366" s="20"/>
      <c r="W4366" s="20"/>
      <c r="X4366" s="27"/>
      <c r="Y4366" s="253"/>
      <c r="Z4366" s="30"/>
      <c r="AA4366" s="30"/>
      <c r="AB4366" s="31"/>
      <c r="AC4366" s="31"/>
      <c r="AD4366" s="31"/>
      <c r="AE4366" s="31"/>
      <c r="AF4366" s="31"/>
      <c r="AG4366" s="241"/>
      <c r="AH4366" s="31"/>
      <c r="AI4366" s="31"/>
      <c r="AJ4366" s="31"/>
      <c r="AK4366" s="31"/>
      <c r="AL4366" s="120"/>
      <c r="AQ4366" s="26"/>
      <c r="AW4366" s="19"/>
      <c r="AX4366" s="19"/>
      <c r="AY4366" s="19"/>
      <c r="AZ4366" s="19"/>
      <c r="BA4366" s="19"/>
      <c r="BB4366" s="19"/>
      <c r="BC4366" s="1"/>
      <c r="BD4366"/>
      <c r="BE4366"/>
      <c r="BF4366" s="1"/>
      <c r="BG4366"/>
      <c r="BH4366"/>
      <c r="BI4366"/>
      <c r="BJ4366" s="1"/>
      <c r="BK4366" s="1"/>
      <c r="BL4366"/>
      <c r="BM4366" s="1"/>
      <c r="BN4366" s="1"/>
      <c r="BO4366" s="1"/>
      <c r="BP4366" s="1"/>
      <c r="BQ4366" s="1"/>
      <c r="BR4366" s="1"/>
      <c r="BS4366" s="1"/>
      <c r="BT4366" s="22"/>
      <c r="BU4366" s="1"/>
      <c r="BV4366" s="1"/>
      <c r="BW4366" s="1"/>
      <c r="BX4366" s="1"/>
      <c r="BY4366" s="1"/>
      <c r="BZ4366" s="1"/>
      <c r="CA4366" s="1"/>
      <c r="CB4366" s="1"/>
      <c r="CC4366" s="1"/>
      <c r="CD4366" s="1"/>
      <c r="CE4366" s="1"/>
      <c r="CF4366" s="1"/>
      <c r="CG4366" s="1"/>
      <c r="CH4366" s="1"/>
      <c r="CI4366" s="1"/>
      <c r="CJ4366" s="1"/>
      <c r="CK4366" s="1"/>
      <c r="CL4366" s="1"/>
      <c r="CM4366" s="1"/>
      <c r="CN4366" s="1"/>
      <c r="CO4366" s="1"/>
      <c r="CP4366" s="1"/>
      <c r="CQ4366" s="1"/>
      <c r="CR4366" s="1"/>
      <c r="CS4366" s="1"/>
      <c r="CT4366" s="1"/>
      <c r="CU4366" s="1"/>
      <c r="CV4366" s="1"/>
      <c r="CW4366" s="1"/>
      <c r="CX4366" s="1"/>
      <c r="CY4366" s="1"/>
      <c r="CZ4366" s="1"/>
      <c r="DA4366" s="1"/>
      <c r="DB4366" s="1"/>
      <c r="DC4366" s="1"/>
      <c r="DD4366" s="1"/>
      <c r="DE4366" s="1"/>
      <c r="DF4366" s="1"/>
      <c r="DG4366" s="1"/>
      <c r="DH4366" s="1"/>
      <c r="DI4366" s="1"/>
      <c r="DJ4366" s="1"/>
      <c r="DK4366" s="1"/>
      <c r="DL4366" s="1"/>
      <c r="DM4366" s="1"/>
      <c r="DN4366" s="1"/>
      <c r="DO4366" s="1"/>
      <c r="DP4366" s="1"/>
      <c r="DQ4366" s="1"/>
      <c r="DR4366" s="1"/>
      <c r="DS4366" s="1"/>
      <c r="DT4366" s="1"/>
      <c r="DU4366" s="1"/>
      <c r="DV4366" s="1"/>
      <c r="DW4366" s="1"/>
      <c r="DX4366" s="1"/>
      <c r="DY4366" s="1"/>
      <c r="DZ4366" s="1"/>
      <c r="EA4366" s="1"/>
      <c r="EB4366" s="1"/>
      <c r="EC4366" s="1"/>
      <c r="ED4366" s="1"/>
      <c r="EE4366" s="1"/>
      <c r="EF4366" s="1"/>
      <c r="EG4366" s="1"/>
      <c r="EH4366" s="1"/>
      <c r="EI4366" s="1"/>
      <c r="EJ4366" s="1"/>
      <c r="EK4366" s="1"/>
      <c r="EL4366" s="1"/>
      <c r="EM4366" s="1"/>
      <c r="EN4366" s="1"/>
      <c r="EO4366" s="1"/>
      <c r="EP4366" s="1"/>
      <c r="EQ4366" s="1"/>
      <c r="ER4366" s="1"/>
      <c r="ES4366" s="1"/>
      <c r="ET4366" s="1"/>
      <c r="EU4366" s="1"/>
      <c r="EV4366" s="1"/>
      <c r="EW4366" s="1"/>
      <c r="EX4366" s="1"/>
      <c r="EY4366" s="1"/>
      <c r="EZ4366" s="1"/>
      <c r="FA4366" s="1"/>
      <c r="FB4366" s="1"/>
      <c r="FC4366" s="1"/>
      <c r="FD4366" s="1"/>
      <c r="FE4366" s="1"/>
      <c r="FF4366" s="1"/>
      <c r="FG4366" s="1"/>
      <c r="FH4366" s="1"/>
      <c r="FI4366" s="1"/>
      <c r="FJ4366" s="1"/>
      <c r="FK4366" s="1"/>
      <c r="FL4366" s="1"/>
      <c r="FM4366" s="1"/>
      <c r="FN4366" s="1"/>
      <c r="FO4366" s="1"/>
      <c r="FP4366" s="1"/>
      <c r="FQ4366" s="1"/>
      <c r="FR4366" s="1"/>
      <c r="FS4366" s="1"/>
      <c r="FT4366" s="1"/>
      <c r="FU4366" s="1"/>
      <c r="FV4366" s="1"/>
      <c r="FW4366" s="1"/>
      <c r="FX4366" s="1"/>
      <c r="FY4366" s="1"/>
      <c r="FZ4366" s="1"/>
      <c r="GA4366" s="1"/>
      <c r="GB4366" s="1"/>
      <c r="GC4366" s="1"/>
      <c r="GD4366" s="1"/>
      <c r="GE4366" s="1"/>
      <c r="GF4366" s="1"/>
      <c r="GG4366" s="1"/>
      <c r="GH4366" s="1"/>
      <c r="GI4366" s="1"/>
      <c r="GJ4366" s="1"/>
      <c r="GK4366"/>
      <c r="GL4366"/>
      <c r="GM4366"/>
      <c r="GN4366"/>
      <c r="GO4366"/>
      <c r="GP4366"/>
      <c r="GQ4366"/>
      <c r="GR4366"/>
      <c r="GS4366"/>
      <c r="GT4366"/>
      <c r="GU4366"/>
      <c r="GV4366"/>
      <c r="GW4366"/>
      <c r="GX4366"/>
      <c r="GY4366"/>
      <c r="GZ4366"/>
      <c r="HA4366"/>
      <c r="HB4366"/>
      <c r="HC4366"/>
      <c r="HD4366"/>
      <c r="HE4366"/>
    </row>
    <row r="4367" spans="4:213" s="25" customFormat="1" x14ac:dyDescent="0.25">
      <c r="D4367" s="19"/>
      <c r="E4367" s="19"/>
      <c r="F4367" s="20"/>
      <c r="G4367" s="20"/>
      <c r="H4367" s="20"/>
      <c r="I4367" s="20"/>
      <c r="J4367" s="21"/>
      <c r="K4367" s="21"/>
      <c r="L4367" s="20"/>
      <c r="M4367" s="20"/>
      <c r="N4367" s="22"/>
      <c r="O4367" s="22"/>
      <c r="P4367" s="22"/>
      <c r="Q4367" s="22"/>
      <c r="R4367" s="19"/>
      <c r="S4367" s="19"/>
      <c r="T4367" s="19"/>
      <c r="U4367" s="20"/>
      <c r="V4367" s="20"/>
      <c r="W4367" s="20"/>
      <c r="X4367" s="27"/>
      <c r="Y4367" s="253"/>
      <c r="Z4367" s="30"/>
      <c r="AA4367" s="30"/>
      <c r="AB4367" s="31"/>
      <c r="AC4367" s="31"/>
      <c r="AD4367" s="31"/>
      <c r="AE4367" s="31"/>
      <c r="AF4367" s="31"/>
      <c r="AG4367" s="241"/>
      <c r="AH4367" s="31"/>
      <c r="AI4367" s="31"/>
      <c r="AJ4367" s="31"/>
      <c r="AK4367" s="31"/>
      <c r="AL4367" s="120"/>
      <c r="AQ4367" s="26"/>
      <c r="AW4367" s="19"/>
      <c r="AX4367" s="19"/>
      <c r="AY4367" s="19"/>
      <c r="AZ4367" s="19"/>
      <c r="BA4367" s="19"/>
      <c r="BB4367" s="19"/>
      <c r="BC4367" s="1"/>
      <c r="BD4367"/>
      <c r="BE4367"/>
      <c r="BF4367" s="1"/>
      <c r="BG4367"/>
      <c r="BH4367"/>
      <c r="BI4367"/>
      <c r="BJ4367" s="1"/>
      <c r="BK4367" s="1"/>
      <c r="BL4367"/>
      <c r="BM4367" s="1"/>
      <c r="BN4367" s="1"/>
      <c r="BO4367" s="1"/>
      <c r="BP4367" s="1"/>
      <c r="BQ4367" s="1"/>
      <c r="BR4367" s="1"/>
      <c r="BS4367" s="1"/>
      <c r="BT4367" s="22"/>
      <c r="BU4367" s="1"/>
      <c r="BV4367" s="1"/>
      <c r="BW4367" s="1"/>
      <c r="BX4367" s="1"/>
      <c r="BY4367" s="1"/>
      <c r="BZ4367" s="1"/>
      <c r="CA4367" s="1"/>
      <c r="CB4367" s="1"/>
      <c r="CC4367" s="1"/>
      <c r="CD4367" s="1"/>
      <c r="CE4367" s="1"/>
      <c r="CF4367" s="1"/>
      <c r="CG4367" s="1"/>
      <c r="CH4367" s="1"/>
      <c r="CI4367" s="1"/>
      <c r="CJ4367" s="1"/>
      <c r="CK4367" s="1"/>
      <c r="CL4367" s="1"/>
      <c r="CM4367" s="1"/>
      <c r="CN4367" s="1"/>
      <c r="CO4367" s="1"/>
      <c r="CP4367" s="1"/>
      <c r="CQ4367" s="1"/>
      <c r="CR4367" s="1"/>
      <c r="CS4367" s="1"/>
      <c r="CT4367" s="1"/>
      <c r="CU4367" s="1"/>
      <c r="CV4367" s="1"/>
      <c r="CW4367" s="1"/>
      <c r="CX4367" s="1"/>
      <c r="CY4367" s="1"/>
      <c r="CZ4367" s="1"/>
      <c r="DA4367" s="1"/>
      <c r="DB4367" s="1"/>
      <c r="DC4367" s="1"/>
      <c r="DD4367" s="1"/>
      <c r="DE4367" s="1"/>
      <c r="DF4367" s="1"/>
      <c r="DG4367" s="1"/>
      <c r="DH4367" s="1"/>
      <c r="DI4367" s="1"/>
      <c r="DJ4367" s="1"/>
      <c r="DK4367" s="1"/>
      <c r="DL4367" s="1"/>
      <c r="DM4367" s="1"/>
      <c r="DN4367" s="1"/>
      <c r="DO4367" s="1"/>
      <c r="DP4367" s="1"/>
      <c r="DQ4367" s="1"/>
      <c r="DR4367" s="1"/>
      <c r="DS4367" s="1"/>
      <c r="DT4367" s="1"/>
      <c r="DU4367" s="1"/>
      <c r="DV4367" s="1"/>
      <c r="DW4367" s="1"/>
      <c r="DX4367" s="1"/>
      <c r="DY4367" s="1"/>
      <c r="DZ4367" s="1"/>
      <c r="EA4367" s="1"/>
      <c r="EB4367" s="1"/>
      <c r="EC4367" s="1"/>
      <c r="ED4367" s="1"/>
      <c r="EE4367" s="1"/>
      <c r="EF4367" s="1"/>
      <c r="EG4367" s="1"/>
      <c r="EH4367" s="1"/>
      <c r="EI4367" s="1"/>
      <c r="EJ4367" s="1"/>
      <c r="EK4367" s="1"/>
      <c r="EL4367" s="1"/>
      <c r="EM4367" s="1"/>
      <c r="EN4367" s="1"/>
      <c r="EO4367" s="1"/>
      <c r="EP4367" s="1"/>
      <c r="EQ4367" s="1"/>
      <c r="ER4367" s="1"/>
      <c r="ES4367" s="1"/>
      <c r="ET4367" s="1"/>
      <c r="EU4367" s="1"/>
      <c r="EV4367" s="1"/>
      <c r="EW4367" s="1"/>
      <c r="EX4367" s="1"/>
      <c r="EY4367" s="1"/>
      <c r="EZ4367" s="1"/>
      <c r="FA4367" s="1"/>
      <c r="FB4367" s="1"/>
      <c r="FC4367" s="1"/>
      <c r="FD4367" s="1"/>
      <c r="FE4367" s="1"/>
      <c r="FF4367" s="1"/>
      <c r="FG4367" s="1"/>
      <c r="FH4367" s="1"/>
      <c r="FI4367" s="1"/>
      <c r="FJ4367" s="1"/>
      <c r="FK4367" s="1"/>
      <c r="FL4367" s="1"/>
      <c r="FM4367" s="1"/>
      <c r="FN4367" s="1"/>
      <c r="FO4367" s="1"/>
      <c r="FP4367" s="1"/>
      <c r="FQ4367" s="1"/>
      <c r="FR4367" s="1"/>
      <c r="FS4367" s="1"/>
      <c r="FT4367" s="1"/>
      <c r="FU4367" s="1"/>
      <c r="FV4367" s="1"/>
      <c r="FW4367" s="1"/>
      <c r="FX4367" s="1"/>
      <c r="FY4367" s="1"/>
      <c r="FZ4367" s="1"/>
      <c r="GA4367" s="1"/>
      <c r="GB4367" s="1"/>
      <c r="GC4367" s="1"/>
      <c r="GD4367" s="1"/>
      <c r="GE4367" s="1"/>
      <c r="GF4367" s="1"/>
      <c r="GG4367" s="1"/>
      <c r="GH4367" s="1"/>
      <c r="GI4367" s="1"/>
      <c r="GJ4367" s="1"/>
      <c r="GK4367"/>
      <c r="GL4367"/>
      <c r="GM4367"/>
      <c r="GN4367"/>
      <c r="GO4367"/>
      <c r="GP4367"/>
      <c r="GQ4367"/>
      <c r="GR4367"/>
      <c r="GS4367"/>
      <c r="GT4367"/>
      <c r="GU4367"/>
      <c r="GV4367"/>
      <c r="GW4367"/>
      <c r="GX4367"/>
      <c r="GY4367"/>
      <c r="GZ4367"/>
      <c r="HA4367"/>
      <c r="HB4367"/>
      <c r="HC4367"/>
      <c r="HD4367"/>
      <c r="HE4367"/>
    </row>
    <row r="4368" spans="4:213" s="25" customFormat="1" x14ac:dyDescent="0.25">
      <c r="D4368" s="19"/>
      <c r="E4368" s="19"/>
      <c r="F4368" s="20"/>
      <c r="G4368" s="20"/>
      <c r="H4368" s="20"/>
      <c r="I4368" s="20"/>
      <c r="J4368" s="21"/>
      <c r="K4368" s="21"/>
      <c r="L4368" s="20"/>
      <c r="M4368" s="20"/>
      <c r="N4368" s="22"/>
      <c r="O4368" s="22"/>
      <c r="P4368" s="22"/>
      <c r="Q4368" s="22"/>
      <c r="R4368" s="19"/>
      <c r="S4368" s="19"/>
      <c r="T4368" s="19"/>
      <c r="U4368" s="20"/>
      <c r="V4368" s="20"/>
      <c r="W4368" s="20"/>
      <c r="X4368" s="27"/>
      <c r="Y4368" s="253"/>
      <c r="Z4368" s="30"/>
      <c r="AA4368" s="30"/>
      <c r="AB4368" s="31"/>
      <c r="AC4368" s="31"/>
      <c r="AD4368" s="31"/>
      <c r="AE4368" s="31"/>
      <c r="AF4368" s="31"/>
      <c r="AG4368" s="241"/>
      <c r="AH4368" s="31"/>
      <c r="AI4368" s="31"/>
      <c r="AJ4368" s="31"/>
      <c r="AK4368" s="31"/>
      <c r="AL4368" s="120"/>
      <c r="AQ4368" s="26"/>
      <c r="AW4368" s="19"/>
      <c r="AX4368" s="19"/>
      <c r="AY4368" s="19"/>
      <c r="AZ4368" s="19"/>
      <c r="BA4368" s="19"/>
      <c r="BB4368" s="19"/>
      <c r="BC4368" s="1"/>
      <c r="BD4368"/>
      <c r="BE4368"/>
      <c r="BF4368" s="1"/>
      <c r="BG4368"/>
      <c r="BH4368"/>
      <c r="BI4368"/>
      <c r="BJ4368" s="1"/>
      <c r="BK4368" s="1"/>
      <c r="BL4368"/>
      <c r="BM4368" s="1"/>
      <c r="BN4368" s="1"/>
      <c r="BO4368" s="1"/>
      <c r="BP4368" s="1"/>
      <c r="BQ4368" s="1"/>
      <c r="BR4368" s="1"/>
      <c r="BS4368" s="1"/>
      <c r="BT4368" s="22"/>
      <c r="BU4368" s="1"/>
      <c r="BV4368" s="1"/>
      <c r="BW4368" s="1"/>
      <c r="BX4368" s="1"/>
      <c r="BY4368" s="1"/>
      <c r="BZ4368" s="1"/>
      <c r="CA4368" s="1"/>
      <c r="CB4368" s="1"/>
      <c r="CC4368" s="1"/>
      <c r="CD4368" s="1"/>
      <c r="CE4368" s="1"/>
      <c r="CF4368" s="1"/>
      <c r="CG4368" s="1"/>
      <c r="CH4368" s="1"/>
      <c r="CI4368" s="1"/>
      <c r="CJ4368" s="1"/>
      <c r="CK4368" s="1"/>
      <c r="CL4368" s="1"/>
      <c r="CM4368" s="1"/>
      <c r="CN4368" s="1"/>
      <c r="CO4368" s="1"/>
      <c r="CP4368" s="1"/>
      <c r="CQ4368" s="1"/>
      <c r="CR4368" s="1"/>
      <c r="CS4368" s="1"/>
      <c r="CT4368" s="1"/>
      <c r="CU4368" s="1"/>
      <c r="CV4368" s="1"/>
      <c r="CW4368" s="1"/>
      <c r="CX4368" s="1"/>
      <c r="CY4368" s="1"/>
      <c r="CZ4368" s="1"/>
      <c r="DA4368" s="1"/>
      <c r="DB4368" s="1"/>
      <c r="DC4368" s="1"/>
      <c r="DD4368" s="1"/>
      <c r="DE4368" s="1"/>
      <c r="DF4368" s="1"/>
      <c r="DG4368" s="1"/>
      <c r="DH4368" s="1"/>
      <c r="DI4368" s="1"/>
      <c r="DJ4368" s="1"/>
      <c r="DK4368" s="1"/>
      <c r="DL4368" s="1"/>
      <c r="DM4368" s="1"/>
      <c r="DN4368" s="1"/>
      <c r="DO4368" s="1"/>
      <c r="DP4368" s="1"/>
      <c r="DQ4368" s="1"/>
      <c r="DR4368" s="1"/>
      <c r="DS4368" s="1"/>
      <c r="DT4368" s="1"/>
      <c r="DU4368" s="1"/>
      <c r="DV4368" s="1"/>
      <c r="DW4368" s="1"/>
      <c r="DX4368" s="1"/>
      <c r="DY4368" s="1"/>
      <c r="DZ4368" s="1"/>
      <c r="EA4368" s="1"/>
      <c r="EB4368" s="1"/>
      <c r="EC4368" s="1"/>
      <c r="ED4368" s="1"/>
      <c r="EE4368" s="1"/>
      <c r="EF4368" s="1"/>
      <c r="EG4368" s="1"/>
      <c r="EH4368" s="1"/>
      <c r="EI4368" s="1"/>
      <c r="EJ4368" s="1"/>
      <c r="EK4368" s="1"/>
      <c r="EL4368" s="1"/>
      <c r="EM4368" s="1"/>
      <c r="EN4368" s="1"/>
      <c r="EO4368" s="1"/>
      <c r="EP4368" s="1"/>
      <c r="EQ4368" s="1"/>
      <c r="ER4368" s="1"/>
      <c r="ES4368" s="1"/>
      <c r="ET4368" s="1"/>
      <c r="EU4368" s="1"/>
      <c r="EV4368" s="1"/>
      <c r="EW4368" s="1"/>
      <c r="EX4368" s="1"/>
      <c r="EY4368" s="1"/>
      <c r="EZ4368" s="1"/>
      <c r="FA4368" s="1"/>
      <c r="FB4368" s="1"/>
      <c r="FC4368" s="1"/>
      <c r="FD4368" s="1"/>
      <c r="FE4368" s="1"/>
      <c r="FF4368" s="1"/>
      <c r="FG4368" s="1"/>
      <c r="FH4368" s="1"/>
      <c r="FI4368" s="1"/>
      <c r="FJ4368" s="1"/>
      <c r="FK4368" s="1"/>
      <c r="FL4368" s="1"/>
      <c r="FM4368" s="1"/>
      <c r="FN4368" s="1"/>
      <c r="FO4368" s="1"/>
      <c r="FP4368" s="1"/>
      <c r="FQ4368" s="1"/>
      <c r="FR4368" s="1"/>
      <c r="FS4368" s="1"/>
      <c r="FT4368" s="1"/>
      <c r="FU4368" s="1"/>
      <c r="FV4368" s="1"/>
      <c r="FW4368" s="1"/>
      <c r="FX4368" s="1"/>
      <c r="FY4368" s="1"/>
      <c r="FZ4368" s="1"/>
      <c r="GA4368" s="1"/>
      <c r="GB4368" s="1"/>
      <c r="GC4368" s="1"/>
      <c r="GD4368" s="1"/>
      <c r="GE4368" s="1"/>
      <c r="GF4368" s="1"/>
      <c r="GG4368" s="1"/>
      <c r="GH4368" s="1"/>
      <c r="GI4368" s="1"/>
      <c r="GJ4368" s="1"/>
      <c r="GK4368"/>
      <c r="GL4368"/>
      <c r="GM4368"/>
      <c r="GN4368"/>
      <c r="GO4368"/>
      <c r="GP4368"/>
      <c r="GQ4368"/>
      <c r="GR4368"/>
      <c r="GS4368"/>
      <c r="GT4368"/>
      <c r="GU4368"/>
      <c r="GV4368"/>
      <c r="GW4368"/>
      <c r="GX4368"/>
      <c r="GY4368"/>
      <c r="GZ4368"/>
      <c r="HA4368"/>
      <c r="HB4368"/>
      <c r="HC4368"/>
      <c r="HD4368"/>
      <c r="HE4368"/>
    </row>
    <row r="4369" spans="4:213" s="25" customFormat="1" x14ac:dyDescent="0.25">
      <c r="D4369" s="19"/>
      <c r="E4369" s="19"/>
      <c r="F4369" s="20"/>
      <c r="G4369" s="20"/>
      <c r="H4369" s="20"/>
      <c r="I4369" s="20"/>
      <c r="J4369" s="21"/>
      <c r="K4369" s="21"/>
      <c r="L4369" s="20"/>
      <c r="M4369" s="20"/>
      <c r="N4369" s="22"/>
      <c r="O4369" s="22"/>
      <c r="P4369" s="22"/>
      <c r="Q4369" s="22"/>
      <c r="R4369" s="19"/>
      <c r="S4369" s="19"/>
      <c r="T4369" s="19"/>
      <c r="U4369" s="20"/>
      <c r="V4369" s="20"/>
      <c r="W4369" s="20"/>
      <c r="X4369" s="27"/>
      <c r="Y4369" s="253"/>
      <c r="Z4369" s="30"/>
      <c r="AA4369" s="30"/>
      <c r="AB4369" s="31"/>
      <c r="AC4369" s="31"/>
      <c r="AD4369" s="31"/>
      <c r="AE4369" s="31"/>
      <c r="AF4369" s="31"/>
      <c r="AG4369" s="241"/>
      <c r="AH4369" s="31"/>
      <c r="AI4369" s="31"/>
      <c r="AJ4369" s="31"/>
      <c r="AK4369" s="31"/>
      <c r="AL4369" s="120"/>
      <c r="AQ4369" s="26"/>
      <c r="AW4369" s="19"/>
      <c r="AX4369" s="19"/>
      <c r="AY4369" s="19"/>
      <c r="AZ4369" s="19"/>
      <c r="BA4369" s="19"/>
      <c r="BB4369" s="19"/>
      <c r="BC4369" s="1"/>
      <c r="BD4369"/>
      <c r="BE4369"/>
      <c r="BF4369" s="1"/>
      <c r="BG4369"/>
      <c r="BH4369"/>
      <c r="BI4369"/>
      <c r="BJ4369" s="1"/>
      <c r="BK4369" s="1"/>
      <c r="BL4369"/>
      <c r="BM4369" s="1"/>
      <c r="BN4369" s="1"/>
      <c r="BO4369" s="1"/>
      <c r="BP4369" s="1"/>
      <c r="BQ4369" s="1"/>
      <c r="BR4369" s="1"/>
      <c r="BS4369" s="1"/>
      <c r="BT4369" s="22"/>
      <c r="BU4369" s="1"/>
      <c r="BV4369" s="1"/>
      <c r="BW4369" s="1"/>
      <c r="BX4369" s="1"/>
      <c r="BY4369" s="1"/>
      <c r="BZ4369" s="1"/>
      <c r="CA4369" s="1"/>
      <c r="CB4369" s="1"/>
      <c r="CC4369" s="1"/>
      <c r="CD4369" s="1"/>
      <c r="CE4369" s="1"/>
      <c r="CF4369" s="1"/>
      <c r="CG4369" s="1"/>
      <c r="CH4369" s="1"/>
      <c r="CI4369" s="1"/>
      <c r="CJ4369" s="1"/>
      <c r="CK4369" s="1"/>
      <c r="CL4369" s="1"/>
      <c r="CM4369" s="1"/>
      <c r="CN4369" s="1"/>
      <c r="CO4369" s="1"/>
      <c r="CP4369" s="1"/>
      <c r="CQ4369" s="1"/>
      <c r="CR4369" s="1"/>
      <c r="CS4369" s="1"/>
      <c r="CT4369" s="1"/>
      <c r="CU4369" s="1"/>
      <c r="CV4369" s="1"/>
      <c r="CW4369" s="1"/>
      <c r="CX4369" s="1"/>
      <c r="CY4369" s="1"/>
      <c r="CZ4369" s="1"/>
      <c r="DA4369" s="1"/>
      <c r="DB4369" s="1"/>
      <c r="DC4369" s="1"/>
      <c r="DD4369" s="1"/>
      <c r="DE4369" s="1"/>
      <c r="DF4369" s="1"/>
      <c r="DG4369" s="1"/>
      <c r="DH4369" s="1"/>
      <c r="DI4369" s="1"/>
      <c r="DJ4369" s="1"/>
      <c r="DK4369" s="1"/>
      <c r="DL4369" s="1"/>
      <c r="DM4369" s="1"/>
      <c r="DN4369" s="1"/>
      <c r="DO4369" s="1"/>
      <c r="DP4369" s="1"/>
      <c r="DQ4369" s="1"/>
      <c r="DR4369" s="1"/>
      <c r="DS4369" s="1"/>
      <c r="DT4369" s="1"/>
      <c r="DU4369" s="1"/>
      <c r="DV4369" s="1"/>
      <c r="DW4369" s="1"/>
      <c r="DX4369" s="1"/>
      <c r="DY4369" s="1"/>
      <c r="DZ4369" s="1"/>
      <c r="EA4369" s="1"/>
      <c r="EB4369" s="1"/>
      <c r="EC4369" s="1"/>
      <c r="ED4369" s="1"/>
      <c r="EE4369" s="1"/>
      <c r="EF4369" s="1"/>
      <c r="EG4369" s="1"/>
      <c r="EH4369" s="1"/>
      <c r="EI4369" s="1"/>
      <c r="EJ4369" s="1"/>
      <c r="EK4369" s="1"/>
      <c r="EL4369" s="1"/>
      <c r="EM4369" s="1"/>
      <c r="EN4369" s="1"/>
      <c r="EO4369" s="1"/>
      <c r="EP4369" s="1"/>
      <c r="EQ4369" s="1"/>
      <c r="ER4369" s="1"/>
      <c r="ES4369" s="1"/>
      <c r="ET4369" s="1"/>
      <c r="EU4369" s="1"/>
      <c r="EV4369" s="1"/>
      <c r="EW4369" s="1"/>
      <c r="EX4369" s="1"/>
      <c r="EY4369" s="1"/>
      <c r="EZ4369" s="1"/>
      <c r="FA4369" s="1"/>
      <c r="FB4369" s="1"/>
      <c r="FC4369" s="1"/>
      <c r="FD4369" s="1"/>
      <c r="FE4369" s="1"/>
      <c r="FF4369" s="1"/>
      <c r="FG4369" s="1"/>
      <c r="FH4369" s="1"/>
      <c r="FI4369" s="1"/>
      <c r="FJ4369" s="1"/>
      <c r="FK4369" s="1"/>
      <c r="FL4369" s="1"/>
      <c r="FM4369" s="1"/>
      <c r="FN4369" s="1"/>
      <c r="FO4369" s="1"/>
      <c r="FP4369" s="1"/>
      <c r="FQ4369" s="1"/>
      <c r="FR4369" s="1"/>
      <c r="FS4369" s="1"/>
      <c r="FT4369" s="1"/>
      <c r="FU4369" s="1"/>
      <c r="FV4369" s="1"/>
      <c r="FW4369" s="1"/>
      <c r="FX4369" s="1"/>
      <c r="FY4369" s="1"/>
      <c r="FZ4369" s="1"/>
      <c r="GA4369" s="1"/>
      <c r="GB4369" s="1"/>
      <c r="GC4369" s="1"/>
      <c r="GD4369" s="1"/>
      <c r="GE4369" s="1"/>
      <c r="GF4369" s="1"/>
      <c r="GG4369" s="1"/>
      <c r="GH4369" s="1"/>
      <c r="GI4369" s="1"/>
      <c r="GJ4369" s="1"/>
      <c r="GK4369"/>
      <c r="GL4369"/>
      <c r="GM4369"/>
      <c r="GN4369"/>
      <c r="GO4369"/>
      <c r="GP4369"/>
      <c r="GQ4369"/>
      <c r="GR4369"/>
      <c r="GS4369"/>
      <c r="GT4369"/>
      <c r="GU4369"/>
      <c r="GV4369"/>
      <c r="GW4369"/>
      <c r="GX4369"/>
      <c r="GY4369"/>
      <c r="GZ4369"/>
      <c r="HA4369"/>
      <c r="HB4369"/>
      <c r="HC4369"/>
      <c r="HD4369"/>
      <c r="HE4369"/>
    </row>
    <row r="4370" spans="4:213" s="25" customFormat="1" x14ac:dyDescent="0.25">
      <c r="D4370" s="19"/>
      <c r="E4370" s="19"/>
      <c r="F4370" s="20"/>
      <c r="G4370" s="20"/>
      <c r="H4370" s="20"/>
      <c r="I4370" s="20"/>
      <c r="J4370" s="21"/>
      <c r="K4370" s="21"/>
      <c r="L4370" s="20"/>
      <c r="M4370" s="20"/>
      <c r="N4370" s="22"/>
      <c r="O4370" s="22"/>
      <c r="P4370" s="22"/>
      <c r="Q4370" s="22"/>
      <c r="R4370" s="19"/>
      <c r="S4370" s="19"/>
      <c r="T4370" s="19"/>
      <c r="U4370" s="20"/>
      <c r="V4370" s="20"/>
      <c r="W4370" s="20"/>
      <c r="X4370" s="27"/>
      <c r="Y4370" s="253"/>
      <c r="Z4370" s="30"/>
      <c r="AA4370" s="30"/>
      <c r="AB4370" s="31"/>
      <c r="AC4370" s="31"/>
      <c r="AD4370" s="31"/>
      <c r="AE4370" s="31"/>
      <c r="AF4370" s="31"/>
      <c r="AG4370" s="241"/>
      <c r="AH4370" s="31"/>
      <c r="AI4370" s="31"/>
      <c r="AJ4370" s="31"/>
      <c r="AK4370" s="31"/>
      <c r="AL4370" s="120"/>
      <c r="AQ4370" s="26"/>
      <c r="AW4370" s="19"/>
      <c r="AX4370" s="19"/>
      <c r="AY4370" s="19"/>
      <c r="AZ4370" s="19"/>
      <c r="BA4370" s="19"/>
      <c r="BB4370" s="19"/>
      <c r="BC4370" s="1"/>
      <c r="BD4370"/>
      <c r="BE4370"/>
      <c r="BF4370" s="1"/>
      <c r="BG4370"/>
      <c r="BH4370"/>
      <c r="BI4370"/>
      <c r="BJ4370" s="1"/>
      <c r="BK4370" s="1"/>
      <c r="BL4370"/>
      <c r="BM4370" s="1"/>
      <c r="BN4370" s="1"/>
      <c r="BO4370" s="1"/>
      <c r="BP4370" s="1"/>
      <c r="BQ4370" s="1"/>
      <c r="BR4370" s="1"/>
      <c r="BS4370" s="1"/>
      <c r="BT4370" s="22"/>
      <c r="BU4370" s="1"/>
      <c r="BV4370" s="1"/>
      <c r="BW4370" s="1"/>
      <c r="BX4370" s="1"/>
      <c r="BY4370" s="1"/>
      <c r="BZ4370" s="1"/>
      <c r="CA4370" s="1"/>
      <c r="CB4370" s="1"/>
      <c r="CC4370" s="1"/>
      <c r="CD4370" s="1"/>
      <c r="CE4370" s="1"/>
      <c r="CF4370" s="1"/>
      <c r="CG4370" s="1"/>
      <c r="CH4370" s="1"/>
      <c r="CI4370" s="1"/>
      <c r="CJ4370" s="1"/>
      <c r="CK4370" s="1"/>
      <c r="CL4370" s="1"/>
      <c r="CM4370" s="1"/>
      <c r="CN4370" s="1"/>
      <c r="CO4370" s="1"/>
      <c r="CP4370" s="1"/>
      <c r="CQ4370" s="1"/>
      <c r="CR4370" s="1"/>
      <c r="CS4370" s="1"/>
      <c r="CT4370" s="1"/>
      <c r="CU4370" s="1"/>
      <c r="CV4370" s="1"/>
      <c r="CW4370" s="1"/>
      <c r="CX4370" s="1"/>
      <c r="CY4370" s="1"/>
      <c r="CZ4370" s="1"/>
      <c r="DA4370" s="1"/>
      <c r="DB4370" s="1"/>
      <c r="DC4370" s="1"/>
      <c r="DD4370" s="1"/>
      <c r="DE4370" s="1"/>
      <c r="DF4370" s="1"/>
      <c r="DG4370" s="1"/>
      <c r="DH4370" s="1"/>
      <c r="DI4370" s="1"/>
      <c r="DJ4370" s="1"/>
      <c r="DK4370" s="1"/>
      <c r="DL4370" s="1"/>
      <c r="DM4370" s="1"/>
      <c r="DN4370" s="1"/>
      <c r="DO4370" s="1"/>
      <c r="DP4370" s="1"/>
      <c r="DQ4370" s="1"/>
      <c r="DR4370" s="1"/>
      <c r="DS4370" s="1"/>
      <c r="DT4370" s="1"/>
      <c r="DU4370" s="1"/>
      <c r="DV4370" s="1"/>
      <c r="DW4370" s="1"/>
      <c r="DX4370" s="1"/>
      <c r="DY4370" s="1"/>
      <c r="DZ4370" s="1"/>
      <c r="EA4370" s="1"/>
      <c r="EB4370" s="1"/>
      <c r="EC4370" s="1"/>
      <c r="ED4370" s="1"/>
      <c r="EE4370" s="1"/>
      <c r="EF4370" s="1"/>
      <c r="EG4370" s="1"/>
      <c r="EH4370" s="1"/>
      <c r="EI4370" s="1"/>
      <c r="EJ4370" s="1"/>
      <c r="EK4370" s="1"/>
      <c r="EL4370" s="1"/>
      <c r="EM4370" s="1"/>
      <c r="EN4370" s="1"/>
      <c r="EO4370" s="1"/>
      <c r="EP4370" s="1"/>
      <c r="EQ4370" s="1"/>
      <c r="ER4370" s="1"/>
      <c r="ES4370" s="1"/>
      <c r="ET4370" s="1"/>
      <c r="EU4370" s="1"/>
      <c r="EV4370" s="1"/>
      <c r="EW4370" s="1"/>
      <c r="EX4370" s="1"/>
      <c r="EY4370" s="1"/>
      <c r="EZ4370" s="1"/>
      <c r="FA4370" s="1"/>
      <c r="FB4370" s="1"/>
      <c r="FC4370" s="1"/>
      <c r="FD4370" s="1"/>
      <c r="FE4370" s="1"/>
      <c r="FF4370" s="1"/>
      <c r="FG4370" s="1"/>
      <c r="FH4370" s="1"/>
      <c r="FI4370" s="1"/>
      <c r="FJ4370" s="1"/>
      <c r="FK4370" s="1"/>
      <c r="FL4370" s="1"/>
      <c r="FM4370" s="1"/>
      <c r="FN4370" s="1"/>
      <c r="FO4370" s="1"/>
      <c r="FP4370" s="1"/>
      <c r="FQ4370" s="1"/>
      <c r="FR4370" s="1"/>
      <c r="FS4370" s="1"/>
      <c r="FT4370" s="1"/>
      <c r="FU4370" s="1"/>
      <c r="FV4370" s="1"/>
      <c r="FW4370" s="1"/>
      <c r="FX4370" s="1"/>
      <c r="FY4370" s="1"/>
      <c r="FZ4370" s="1"/>
      <c r="GA4370" s="1"/>
      <c r="GB4370" s="1"/>
      <c r="GC4370" s="1"/>
      <c r="GD4370" s="1"/>
      <c r="GE4370" s="1"/>
      <c r="GF4370" s="1"/>
      <c r="GG4370" s="1"/>
      <c r="GH4370" s="1"/>
      <c r="GI4370" s="1"/>
      <c r="GJ4370" s="1"/>
      <c r="GK4370"/>
      <c r="GL4370"/>
      <c r="GM4370"/>
      <c r="GN4370"/>
      <c r="GO4370"/>
      <c r="GP4370"/>
      <c r="GQ4370"/>
      <c r="GR4370"/>
      <c r="GS4370"/>
      <c r="GT4370"/>
      <c r="GU4370"/>
      <c r="GV4370"/>
      <c r="GW4370"/>
      <c r="GX4370"/>
      <c r="GY4370"/>
      <c r="GZ4370"/>
      <c r="HA4370"/>
      <c r="HB4370"/>
      <c r="HC4370"/>
      <c r="HD4370"/>
      <c r="HE4370"/>
    </row>
    <row r="4371" spans="4:213" s="25" customFormat="1" x14ac:dyDescent="0.25">
      <c r="D4371" s="19"/>
      <c r="E4371" s="19"/>
      <c r="F4371" s="20"/>
      <c r="G4371" s="20"/>
      <c r="H4371" s="20"/>
      <c r="I4371" s="20"/>
      <c r="J4371" s="21"/>
      <c r="K4371" s="21"/>
      <c r="L4371" s="20"/>
      <c r="M4371" s="20"/>
      <c r="N4371" s="22"/>
      <c r="O4371" s="22"/>
      <c r="P4371" s="22"/>
      <c r="Q4371" s="22"/>
      <c r="R4371" s="19"/>
      <c r="S4371" s="19"/>
      <c r="T4371" s="19"/>
      <c r="U4371" s="20"/>
      <c r="V4371" s="20"/>
      <c r="W4371" s="20"/>
      <c r="X4371" s="27"/>
      <c r="Y4371" s="253"/>
      <c r="Z4371" s="30"/>
      <c r="AA4371" s="30"/>
      <c r="AB4371" s="31"/>
      <c r="AC4371" s="31"/>
      <c r="AD4371" s="31"/>
      <c r="AE4371" s="31"/>
      <c r="AF4371" s="31"/>
      <c r="AG4371" s="241"/>
      <c r="AH4371" s="31"/>
      <c r="AI4371" s="31"/>
      <c r="AJ4371" s="31"/>
      <c r="AK4371" s="31"/>
      <c r="AL4371" s="120"/>
      <c r="AQ4371" s="26"/>
      <c r="AW4371" s="19"/>
      <c r="AX4371" s="19"/>
      <c r="AY4371" s="19"/>
      <c r="AZ4371" s="19"/>
      <c r="BA4371" s="19"/>
      <c r="BB4371" s="19"/>
      <c r="BC4371" s="1"/>
      <c r="BD4371"/>
      <c r="BE4371"/>
      <c r="BF4371" s="1"/>
      <c r="BG4371"/>
      <c r="BH4371"/>
      <c r="BI4371"/>
      <c r="BJ4371" s="1"/>
      <c r="BK4371" s="1"/>
      <c r="BL4371"/>
      <c r="BM4371" s="1"/>
      <c r="BN4371" s="1"/>
      <c r="BO4371" s="1"/>
      <c r="BP4371" s="1"/>
      <c r="BQ4371" s="1"/>
      <c r="BR4371" s="1"/>
      <c r="BS4371" s="1"/>
      <c r="BT4371" s="22"/>
      <c r="BU4371" s="1"/>
      <c r="BV4371" s="1"/>
      <c r="BW4371" s="1"/>
      <c r="BX4371" s="1"/>
      <c r="BY4371" s="1"/>
      <c r="BZ4371" s="1"/>
      <c r="CA4371" s="1"/>
      <c r="CB4371" s="1"/>
      <c r="CC4371" s="1"/>
      <c r="CD4371" s="1"/>
      <c r="CE4371" s="1"/>
      <c r="CF4371" s="1"/>
      <c r="CG4371" s="1"/>
      <c r="CH4371" s="1"/>
      <c r="CI4371" s="1"/>
      <c r="CJ4371" s="1"/>
      <c r="CK4371" s="1"/>
      <c r="CL4371" s="1"/>
      <c r="CM4371" s="1"/>
      <c r="CN4371" s="1"/>
      <c r="CO4371" s="1"/>
      <c r="CP4371" s="1"/>
      <c r="CQ4371" s="1"/>
      <c r="CR4371" s="1"/>
      <c r="CS4371" s="1"/>
      <c r="CT4371" s="1"/>
      <c r="CU4371" s="1"/>
      <c r="CV4371" s="1"/>
      <c r="CW4371" s="1"/>
      <c r="CX4371" s="1"/>
      <c r="CY4371" s="1"/>
      <c r="CZ4371" s="1"/>
      <c r="DA4371" s="1"/>
      <c r="DB4371" s="1"/>
      <c r="DC4371" s="1"/>
      <c r="DD4371" s="1"/>
      <c r="DE4371" s="1"/>
      <c r="DF4371" s="1"/>
      <c r="DG4371" s="1"/>
      <c r="DH4371" s="1"/>
      <c r="DI4371" s="1"/>
      <c r="DJ4371" s="1"/>
      <c r="DK4371" s="1"/>
      <c r="DL4371" s="1"/>
      <c r="DM4371" s="1"/>
      <c r="DN4371" s="1"/>
      <c r="DO4371" s="1"/>
      <c r="DP4371" s="1"/>
      <c r="DQ4371" s="1"/>
      <c r="DR4371" s="1"/>
      <c r="DS4371" s="1"/>
      <c r="DT4371" s="1"/>
      <c r="DU4371" s="1"/>
      <c r="DV4371" s="1"/>
      <c r="DW4371" s="1"/>
      <c r="DX4371" s="1"/>
      <c r="DY4371" s="1"/>
      <c r="DZ4371" s="1"/>
      <c r="EA4371" s="1"/>
      <c r="EB4371" s="1"/>
      <c r="EC4371" s="1"/>
      <c r="ED4371" s="1"/>
      <c r="EE4371" s="1"/>
      <c r="EF4371" s="1"/>
      <c r="EG4371" s="1"/>
      <c r="EH4371" s="1"/>
      <c r="EI4371" s="1"/>
      <c r="EJ4371" s="1"/>
      <c r="EK4371" s="1"/>
      <c r="EL4371" s="1"/>
      <c r="EM4371" s="1"/>
      <c r="EN4371" s="1"/>
      <c r="EO4371" s="1"/>
      <c r="EP4371" s="1"/>
      <c r="EQ4371" s="1"/>
      <c r="ER4371" s="1"/>
      <c r="ES4371" s="1"/>
      <c r="ET4371" s="1"/>
      <c r="EU4371" s="1"/>
      <c r="EV4371" s="1"/>
      <c r="EW4371" s="1"/>
      <c r="EX4371" s="1"/>
      <c r="EY4371" s="1"/>
      <c r="EZ4371" s="1"/>
      <c r="FA4371" s="1"/>
      <c r="FB4371" s="1"/>
      <c r="FC4371" s="1"/>
      <c r="FD4371" s="1"/>
      <c r="FE4371" s="1"/>
      <c r="FF4371" s="1"/>
      <c r="FG4371" s="1"/>
      <c r="FH4371" s="1"/>
      <c r="FI4371" s="1"/>
      <c r="FJ4371" s="1"/>
      <c r="FK4371" s="1"/>
      <c r="FL4371" s="1"/>
      <c r="FM4371" s="1"/>
      <c r="FN4371" s="1"/>
      <c r="FO4371" s="1"/>
      <c r="FP4371" s="1"/>
      <c r="FQ4371" s="1"/>
      <c r="FR4371" s="1"/>
      <c r="FS4371" s="1"/>
      <c r="FT4371" s="1"/>
      <c r="FU4371" s="1"/>
      <c r="FV4371" s="1"/>
      <c r="FW4371" s="1"/>
      <c r="FX4371" s="1"/>
      <c r="FY4371" s="1"/>
      <c r="FZ4371" s="1"/>
      <c r="GA4371" s="1"/>
      <c r="GB4371" s="1"/>
      <c r="GC4371" s="1"/>
      <c r="GD4371" s="1"/>
      <c r="GE4371" s="1"/>
      <c r="GF4371" s="1"/>
      <c r="GG4371" s="1"/>
      <c r="GH4371" s="1"/>
      <c r="GI4371" s="1"/>
      <c r="GJ4371" s="1"/>
      <c r="GK4371"/>
      <c r="GL4371"/>
      <c r="GM4371"/>
      <c r="GN4371"/>
      <c r="GO4371"/>
      <c r="GP4371"/>
      <c r="GQ4371"/>
      <c r="GR4371"/>
      <c r="GS4371"/>
      <c r="GT4371"/>
      <c r="GU4371"/>
      <c r="GV4371"/>
      <c r="GW4371"/>
      <c r="GX4371"/>
      <c r="GY4371"/>
      <c r="GZ4371"/>
      <c r="HA4371"/>
      <c r="HB4371"/>
      <c r="HC4371"/>
      <c r="HD4371"/>
      <c r="HE4371"/>
    </row>
    <row r="4372" spans="4:213" s="25" customFormat="1" x14ac:dyDescent="0.25">
      <c r="D4372" s="19"/>
      <c r="E4372" s="19"/>
      <c r="F4372" s="20"/>
      <c r="G4372" s="20"/>
      <c r="H4372" s="20"/>
      <c r="I4372" s="20"/>
      <c r="J4372" s="21"/>
      <c r="K4372" s="21"/>
      <c r="L4372" s="20"/>
      <c r="M4372" s="20"/>
      <c r="N4372" s="22"/>
      <c r="O4372" s="22"/>
      <c r="P4372" s="22"/>
      <c r="Q4372" s="22"/>
      <c r="R4372" s="19"/>
      <c r="S4372" s="19"/>
      <c r="T4372" s="19"/>
      <c r="U4372" s="20"/>
      <c r="V4372" s="20"/>
      <c r="W4372" s="20"/>
      <c r="X4372" s="27"/>
      <c r="Y4372" s="253"/>
      <c r="Z4372" s="30"/>
      <c r="AA4372" s="30"/>
      <c r="AB4372" s="31"/>
      <c r="AC4372" s="31"/>
      <c r="AD4372" s="31"/>
      <c r="AE4372" s="31"/>
      <c r="AF4372" s="31"/>
      <c r="AG4372" s="241"/>
      <c r="AH4372" s="31"/>
      <c r="AI4372" s="31"/>
      <c r="AJ4372" s="31"/>
      <c r="AK4372" s="31"/>
      <c r="AL4372" s="120"/>
      <c r="AQ4372" s="26"/>
      <c r="AW4372" s="19"/>
      <c r="AX4372" s="19"/>
      <c r="AY4372" s="19"/>
      <c r="AZ4372" s="19"/>
      <c r="BA4372" s="19"/>
      <c r="BB4372" s="19"/>
      <c r="BC4372" s="1"/>
      <c r="BD4372"/>
      <c r="BE4372"/>
      <c r="BF4372" s="1"/>
      <c r="BG4372"/>
      <c r="BH4372"/>
      <c r="BI4372"/>
      <c r="BJ4372" s="1"/>
      <c r="BK4372" s="1"/>
      <c r="BL4372"/>
      <c r="BM4372" s="1"/>
      <c r="BN4372" s="1"/>
      <c r="BO4372" s="1"/>
      <c r="BP4372" s="1"/>
      <c r="BQ4372" s="1"/>
      <c r="BR4372" s="1"/>
      <c r="BS4372" s="1"/>
      <c r="BT4372" s="22"/>
      <c r="BU4372" s="1"/>
      <c r="BV4372" s="1"/>
      <c r="BW4372" s="1"/>
      <c r="BX4372" s="1"/>
      <c r="BY4372" s="1"/>
      <c r="BZ4372" s="1"/>
      <c r="CA4372" s="1"/>
      <c r="CB4372" s="1"/>
      <c r="CC4372" s="1"/>
      <c r="CD4372" s="1"/>
      <c r="CE4372" s="1"/>
      <c r="CF4372" s="1"/>
      <c r="CG4372" s="1"/>
      <c r="CH4372" s="1"/>
      <c r="CI4372" s="1"/>
      <c r="CJ4372" s="1"/>
      <c r="CK4372" s="1"/>
      <c r="CL4372" s="1"/>
      <c r="CM4372" s="1"/>
      <c r="CN4372" s="1"/>
      <c r="CO4372" s="1"/>
      <c r="CP4372" s="1"/>
      <c r="CQ4372" s="1"/>
      <c r="CR4372" s="1"/>
      <c r="CS4372" s="1"/>
      <c r="CT4372" s="1"/>
      <c r="CU4372" s="1"/>
      <c r="CV4372" s="1"/>
      <c r="CW4372" s="1"/>
      <c r="CX4372" s="1"/>
      <c r="CY4372" s="1"/>
      <c r="CZ4372" s="1"/>
      <c r="DA4372" s="1"/>
      <c r="DB4372" s="1"/>
      <c r="DC4372" s="1"/>
      <c r="DD4372" s="1"/>
      <c r="DE4372" s="1"/>
      <c r="DF4372" s="1"/>
      <c r="DG4372" s="1"/>
      <c r="DH4372" s="1"/>
      <c r="DI4372" s="1"/>
      <c r="DJ4372" s="1"/>
      <c r="DK4372" s="1"/>
      <c r="DL4372" s="1"/>
      <c r="DM4372" s="1"/>
      <c r="DN4372" s="1"/>
      <c r="DO4372" s="1"/>
      <c r="DP4372" s="1"/>
      <c r="DQ4372" s="1"/>
      <c r="DR4372" s="1"/>
      <c r="DS4372" s="1"/>
      <c r="DT4372" s="1"/>
      <c r="DU4372" s="1"/>
      <c r="DV4372" s="1"/>
      <c r="DW4372" s="1"/>
      <c r="DX4372" s="1"/>
      <c r="DY4372" s="1"/>
      <c r="DZ4372" s="1"/>
      <c r="EA4372" s="1"/>
      <c r="EB4372" s="1"/>
      <c r="EC4372" s="1"/>
      <c r="ED4372" s="1"/>
      <c r="EE4372" s="1"/>
      <c r="EF4372" s="1"/>
      <c r="EG4372" s="1"/>
      <c r="EH4372" s="1"/>
      <c r="EI4372" s="1"/>
      <c r="EJ4372" s="1"/>
      <c r="EK4372" s="1"/>
      <c r="EL4372" s="1"/>
      <c r="EM4372" s="1"/>
      <c r="EN4372" s="1"/>
      <c r="EO4372" s="1"/>
      <c r="EP4372" s="1"/>
      <c r="EQ4372" s="1"/>
      <c r="ER4372" s="1"/>
      <c r="ES4372" s="1"/>
      <c r="ET4372" s="1"/>
      <c r="EU4372" s="1"/>
      <c r="EV4372" s="1"/>
      <c r="EW4372" s="1"/>
      <c r="EX4372" s="1"/>
      <c r="EY4372" s="1"/>
      <c r="EZ4372" s="1"/>
      <c r="FA4372" s="1"/>
      <c r="FB4372" s="1"/>
      <c r="FC4372" s="1"/>
      <c r="FD4372" s="1"/>
      <c r="FE4372" s="1"/>
      <c r="FF4372" s="1"/>
      <c r="FG4372" s="1"/>
      <c r="FH4372" s="1"/>
      <c r="FI4372" s="1"/>
      <c r="FJ4372" s="1"/>
      <c r="FK4372" s="1"/>
      <c r="FL4372" s="1"/>
      <c r="FM4372" s="1"/>
      <c r="FN4372" s="1"/>
      <c r="FO4372" s="1"/>
      <c r="FP4372" s="1"/>
      <c r="FQ4372" s="1"/>
      <c r="FR4372" s="1"/>
      <c r="FS4372" s="1"/>
      <c r="FT4372" s="1"/>
      <c r="FU4372" s="1"/>
      <c r="FV4372" s="1"/>
      <c r="FW4372" s="1"/>
      <c r="FX4372" s="1"/>
      <c r="FY4372" s="1"/>
      <c r="FZ4372" s="1"/>
      <c r="GA4372" s="1"/>
      <c r="GB4372" s="1"/>
      <c r="GC4372" s="1"/>
      <c r="GD4372" s="1"/>
      <c r="GE4372" s="1"/>
      <c r="GF4372" s="1"/>
      <c r="GG4372" s="1"/>
      <c r="GH4372" s="1"/>
      <c r="GI4372" s="1"/>
      <c r="GJ4372" s="1"/>
      <c r="GK4372"/>
      <c r="GL4372"/>
      <c r="GM4372"/>
      <c r="GN4372"/>
      <c r="GO4372"/>
      <c r="GP4372"/>
      <c r="GQ4372"/>
      <c r="GR4372"/>
      <c r="GS4372"/>
      <c r="GT4372"/>
      <c r="GU4372"/>
      <c r="GV4372"/>
      <c r="GW4372"/>
      <c r="GX4372"/>
      <c r="GY4372"/>
      <c r="GZ4372"/>
      <c r="HA4372"/>
      <c r="HB4372"/>
      <c r="HC4372"/>
      <c r="HD4372"/>
      <c r="HE4372"/>
    </row>
    <row r="4373" spans="4:213" s="25" customFormat="1" x14ac:dyDescent="0.25">
      <c r="D4373" s="19"/>
      <c r="E4373" s="19"/>
      <c r="F4373" s="20"/>
      <c r="G4373" s="20"/>
      <c r="H4373" s="20"/>
      <c r="I4373" s="20"/>
      <c r="J4373" s="21"/>
      <c r="K4373" s="21"/>
      <c r="L4373" s="20"/>
      <c r="M4373" s="20"/>
      <c r="N4373" s="22"/>
      <c r="O4373" s="22"/>
      <c r="P4373" s="22"/>
      <c r="Q4373" s="22"/>
      <c r="R4373" s="19"/>
      <c r="S4373" s="19"/>
      <c r="T4373" s="19"/>
      <c r="U4373" s="20"/>
      <c r="V4373" s="20"/>
      <c r="W4373" s="20"/>
      <c r="X4373" s="27"/>
      <c r="Y4373" s="253"/>
      <c r="Z4373" s="30"/>
      <c r="AA4373" s="30"/>
      <c r="AB4373" s="31"/>
      <c r="AC4373" s="31"/>
      <c r="AD4373" s="31"/>
      <c r="AE4373" s="31"/>
      <c r="AF4373" s="31"/>
      <c r="AG4373" s="241"/>
      <c r="AH4373" s="31"/>
      <c r="AI4373" s="31"/>
      <c r="AJ4373" s="31"/>
      <c r="AK4373" s="31"/>
      <c r="AL4373" s="120"/>
      <c r="AQ4373" s="26"/>
      <c r="AW4373" s="19"/>
      <c r="AX4373" s="19"/>
      <c r="AY4373" s="19"/>
      <c r="AZ4373" s="19"/>
      <c r="BA4373" s="19"/>
      <c r="BB4373" s="19"/>
      <c r="BC4373" s="1"/>
      <c r="BD4373"/>
      <c r="BE4373"/>
      <c r="BF4373" s="1"/>
      <c r="BG4373"/>
      <c r="BH4373"/>
      <c r="BI4373"/>
      <c r="BJ4373" s="1"/>
      <c r="BK4373" s="1"/>
      <c r="BL4373"/>
      <c r="BM4373" s="1"/>
      <c r="BN4373" s="1"/>
      <c r="BO4373" s="1"/>
      <c r="BP4373" s="1"/>
      <c r="BQ4373" s="1"/>
      <c r="BR4373" s="1"/>
      <c r="BS4373" s="1"/>
      <c r="BT4373" s="22"/>
      <c r="BU4373" s="1"/>
      <c r="BV4373" s="1"/>
      <c r="BW4373" s="1"/>
      <c r="BX4373" s="1"/>
      <c r="BY4373" s="1"/>
      <c r="BZ4373" s="1"/>
      <c r="CA4373" s="1"/>
      <c r="CB4373" s="1"/>
      <c r="CC4373" s="1"/>
      <c r="CD4373" s="1"/>
      <c r="CE4373" s="1"/>
      <c r="CF4373" s="1"/>
      <c r="CG4373" s="1"/>
      <c r="CH4373" s="1"/>
      <c r="CI4373" s="1"/>
      <c r="CJ4373" s="1"/>
      <c r="CK4373" s="1"/>
      <c r="CL4373" s="1"/>
      <c r="CM4373" s="1"/>
      <c r="CN4373" s="1"/>
      <c r="CO4373" s="1"/>
      <c r="CP4373" s="1"/>
      <c r="CQ4373" s="1"/>
      <c r="CR4373" s="1"/>
      <c r="CS4373" s="1"/>
      <c r="CT4373" s="1"/>
      <c r="CU4373" s="1"/>
      <c r="CV4373" s="1"/>
      <c r="CW4373" s="1"/>
      <c r="CX4373" s="1"/>
      <c r="CY4373" s="1"/>
      <c r="CZ4373" s="1"/>
      <c r="DA4373" s="1"/>
      <c r="DB4373" s="1"/>
      <c r="DC4373" s="1"/>
      <c r="DD4373" s="1"/>
      <c r="DE4373" s="1"/>
      <c r="DF4373" s="1"/>
      <c r="DG4373" s="1"/>
      <c r="DH4373" s="1"/>
      <c r="DI4373" s="1"/>
      <c r="DJ4373" s="1"/>
      <c r="DK4373" s="1"/>
      <c r="DL4373" s="1"/>
      <c r="DM4373" s="1"/>
      <c r="DN4373" s="1"/>
      <c r="DO4373" s="1"/>
      <c r="DP4373" s="1"/>
      <c r="DQ4373" s="1"/>
      <c r="DR4373" s="1"/>
      <c r="DS4373" s="1"/>
      <c r="DT4373" s="1"/>
      <c r="DU4373" s="1"/>
      <c r="DV4373" s="1"/>
      <c r="DW4373" s="1"/>
      <c r="DX4373" s="1"/>
      <c r="DY4373" s="1"/>
      <c r="DZ4373" s="1"/>
      <c r="EA4373" s="1"/>
      <c r="EB4373" s="1"/>
      <c r="EC4373" s="1"/>
      <c r="ED4373" s="1"/>
      <c r="EE4373" s="1"/>
      <c r="EF4373" s="1"/>
      <c r="EG4373" s="1"/>
      <c r="EH4373" s="1"/>
      <c r="EI4373" s="1"/>
      <c r="EJ4373" s="1"/>
      <c r="EK4373" s="1"/>
      <c r="EL4373" s="1"/>
      <c r="EM4373" s="1"/>
      <c r="EN4373" s="1"/>
      <c r="EO4373" s="1"/>
      <c r="EP4373" s="1"/>
      <c r="EQ4373" s="1"/>
      <c r="ER4373" s="1"/>
      <c r="ES4373" s="1"/>
      <c r="ET4373" s="1"/>
      <c r="EU4373" s="1"/>
      <c r="EV4373" s="1"/>
      <c r="EW4373" s="1"/>
      <c r="EX4373" s="1"/>
      <c r="EY4373" s="1"/>
      <c r="EZ4373" s="1"/>
      <c r="FA4373" s="1"/>
      <c r="FB4373" s="1"/>
      <c r="FC4373" s="1"/>
      <c r="FD4373" s="1"/>
      <c r="FE4373" s="1"/>
      <c r="FF4373" s="1"/>
      <c r="FG4373" s="1"/>
      <c r="FH4373" s="1"/>
      <c r="FI4373" s="1"/>
      <c r="FJ4373" s="1"/>
      <c r="FK4373" s="1"/>
      <c r="FL4373" s="1"/>
      <c r="FM4373" s="1"/>
      <c r="FN4373" s="1"/>
      <c r="FO4373" s="1"/>
      <c r="FP4373" s="1"/>
      <c r="FQ4373" s="1"/>
      <c r="FR4373" s="1"/>
      <c r="FS4373" s="1"/>
      <c r="FT4373" s="1"/>
      <c r="FU4373" s="1"/>
      <c r="FV4373" s="1"/>
      <c r="FW4373" s="1"/>
      <c r="FX4373" s="1"/>
      <c r="FY4373" s="1"/>
      <c r="FZ4373" s="1"/>
      <c r="GA4373" s="1"/>
      <c r="GB4373" s="1"/>
      <c r="GC4373" s="1"/>
      <c r="GD4373" s="1"/>
      <c r="GE4373" s="1"/>
      <c r="GF4373" s="1"/>
      <c r="GG4373" s="1"/>
      <c r="GH4373" s="1"/>
      <c r="GI4373" s="1"/>
      <c r="GJ4373" s="1"/>
      <c r="GK4373"/>
      <c r="GL4373"/>
      <c r="GM4373"/>
      <c r="GN4373"/>
      <c r="GO4373"/>
      <c r="GP4373"/>
      <c r="GQ4373"/>
      <c r="GR4373"/>
      <c r="GS4373"/>
      <c r="GT4373"/>
      <c r="GU4373"/>
      <c r="GV4373"/>
      <c r="GW4373"/>
      <c r="GX4373"/>
      <c r="GY4373"/>
      <c r="GZ4373"/>
      <c r="HA4373"/>
      <c r="HB4373"/>
      <c r="HC4373"/>
      <c r="HD4373"/>
      <c r="HE4373"/>
    </row>
    <row r="4374" spans="4:213" s="25" customFormat="1" x14ac:dyDescent="0.25">
      <c r="D4374" s="19"/>
      <c r="E4374" s="19"/>
      <c r="F4374" s="20"/>
      <c r="G4374" s="20"/>
      <c r="H4374" s="20"/>
      <c r="I4374" s="20"/>
      <c r="J4374" s="21"/>
      <c r="K4374" s="21"/>
      <c r="L4374" s="20"/>
      <c r="M4374" s="20"/>
      <c r="N4374" s="22"/>
      <c r="O4374" s="22"/>
      <c r="P4374" s="22"/>
      <c r="Q4374" s="22"/>
      <c r="R4374" s="19"/>
      <c r="S4374" s="19"/>
      <c r="T4374" s="19"/>
      <c r="U4374" s="20"/>
      <c r="V4374" s="20"/>
      <c r="W4374" s="20"/>
      <c r="X4374" s="27"/>
      <c r="Y4374" s="253"/>
      <c r="Z4374" s="30"/>
      <c r="AA4374" s="30"/>
      <c r="AB4374" s="31"/>
      <c r="AC4374" s="31"/>
      <c r="AD4374" s="31"/>
      <c r="AE4374" s="31"/>
      <c r="AF4374" s="31"/>
      <c r="AG4374" s="241"/>
      <c r="AH4374" s="31"/>
      <c r="AI4374" s="31"/>
      <c r="AJ4374" s="31"/>
      <c r="AK4374" s="31"/>
      <c r="AL4374" s="120"/>
      <c r="AQ4374" s="26"/>
      <c r="AW4374" s="19"/>
      <c r="AX4374" s="19"/>
      <c r="AY4374" s="19"/>
      <c r="AZ4374" s="19"/>
      <c r="BA4374" s="19"/>
      <c r="BB4374" s="19"/>
      <c r="BC4374" s="1"/>
      <c r="BD4374"/>
      <c r="BE4374"/>
      <c r="BF4374" s="1"/>
      <c r="BG4374"/>
      <c r="BH4374"/>
      <c r="BI4374"/>
      <c r="BJ4374" s="1"/>
      <c r="BK4374" s="1"/>
      <c r="BL4374"/>
      <c r="BM4374" s="1"/>
      <c r="BN4374" s="1"/>
      <c r="BO4374" s="1"/>
      <c r="BP4374" s="1"/>
      <c r="BQ4374" s="1"/>
      <c r="BR4374" s="1"/>
      <c r="BS4374" s="1"/>
      <c r="BT4374" s="22"/>
      <c r="BU4374" s="1"/>
      <c r="BV4374" s="1"/>
      <c r="BW4374" s="1"/>
      <c r="BX4374" s="1"/>
      <c r="BY4374" s="1"/>
      <c r="BZ4374" s="1"/>
      <c r="CA4374" s="1"/>
      <c r="CB4374" s="1"/>
      <c r="CC4374" s="1"/>
      <c r="CD4374" s="1"/>
      <c r="CE4374" s="1"/>
      <c r="CF4374" s="1"/>
      <c r="CG4374" s="1"/>
      <c r="CH4374" s="1"/>
      <c r="CI4374" s="1"/>
      <c r="CJ4374" s="1"/>
      <c r="CK4374" s="1"/>
      <c r="CL4374" s="1"/>
      <c r="CM4374" s="1"/>
      <c r="CN4374" s="1"/>
      <c r="CO4374" s="1"/>
      <c r="CP4374" s="1"/>
      <c r="CQ4374" s="1"/>
      <c r="CR4374" s="1"/>
      <c r="CS4374" s="1"/>
      <c r="CT4374" s="1"/>
      <c r="CU4374" s="1"/>
      <c r="CV4374" s="1"/>
      <c r="CW4374" s="1"/>
      <c r="CX4374" s="1"/>
      <c r="CY4374" s="1"/>
      <c r="CZ4374" s="1"/>
      <c r="DA4374" s="1"/>
      <c r="DB4374" s="1"/>
      <c r="DC4374" s="1"/>
      <c r="DD4374" s="1"/>
      <c r="DE4374" s="1"/>
      <c r="DF4374" s="1"/>
      <c r="DG4374" s="1"/>
      <c r="DH4374" s="1"/>
      <c r="DI4374" s="1"/>
      <c r="DJ4374" s="1"/>
      <c r="DK4374" s="1"/>
      <c r="DL4374" s="1"/>
      <c r="DM4374" s="1"/>
      <c r="DN4374" s="1"/>
      <c r="DO4374" s="1"/>
      <c r="DP4374" s="1"/>
      <c r="DQ4374" s="1"/>
      <c r="DR4374" s="1"/>
      <c r="DS4374" s="1"/>
      <c r="DT4374" s="1"/>
      <c r="DU4374" s="1"/>
      <c r="DV4374" s="1"/>
      <c r="DW4374" s="1"/>
      <c r="DX4374" s="1"/>
      <c r="DY4374" s="1"/>
      <c r="DZ4374" s="1"/>
      <c r="EA4374" s="1"/>
      <c r="EB4374" s="1"/>
      <c r="EC4374" s="1"/>
      <c r="ED4374" s="1"/>
      <c r="EE4374" s="1"/>
      <c r="EF4374" s="1"/>
      <c r="EG4374" s="1"/>
      <c r="EH4374" s="1"/>
      <c r="EI4374" s="1"/>
      <c r="EJ4374" s="1"/>
      <c r="EK4374" s="1"/>
      <c r="EL4374" s="1"/>
      <c r="EM4374" s="1"/>
      <c r="EN4374" s="1"/>
      <c r="EO4374" s="1"/>
      <c r="EP4374" s="1"/>
      <c r="EQ4374" s="1"/>
      <c r="ER4374" s="1"/>
      <c r="ES4374" s="1"/>
      <c r="ET4374" s="1"/>
      <c r="EU4374" s="1"/>
      <c r="EV4374" s="1"/>
      <c r="EW4374" s="1"/>
      <c r="EX4374" s="1"/>
      <c r="EY4374" s="1"/>
      <c r="EZ4374" s="1"/>
      <c r="FA4374" s="1"/>
      <c r="FB4374" s="1"/>
      <c r="FC4374" s="1"/>
      <c r="FD4374" s="1"/>
      <c r="FE4374" s="1"/>
      <c r="FF4374" s="1"/>
      <c r="FG4374" s="1"/>
      <c r="FH4374" s="1"/>
      <c r="FI4374" s="1"/>
      <c r="FJ4374" s="1"/>
      <c r="FK4374" s="1"/>
      <c r="FL4374" s="1"/>
      <c r="FM4374" s="1"/>
      <c r="FN4374" s="1"/>
      <c r="FO4374" s="1"/>
      <c r="FP4374" s="1"/>
      <c r="FQ4374" s="1"/>
      <c r="FR4374" s="1"/>
      <c r="FS4374" s="1"/>
      <c r="FT4374" s="1"/>
      <c r="FU4374" s="1"/>
      <c r="FV4374" s="1"/>
      <c r="FW4374" s="1"/>
      <c r="FX4374" s="1"/>
      <c r="FY4374" s="1"/>
      <c r="FZ4374" s="1"/>
      <c r="GA4374" s="1"/>
      <c r="GB4374" s="1"/>
      <c r="GC4374" s="1"/>
      <c r="GD4374" s="1"/>
      <c r="GE4374" s="1"/>
      <c r="GF4374" s="1"/>
      <c r="GG4374" s="1"/>
      <c r="GH4374" s="1"/>
      <c r="GI4374" s="1"/>
      <c r="GJ4374" s="1"/>
      <c r="GK4374"/>
      <c r="GL4374"/>
      <c r="GM4374"/>
      <c r="GN4374"/>
      <c r="GO4374"/>
      <c r="GP4374"/>
      <c r="GQ4374"/>
      <c r="GR4374"/>
      <c r="GS4374"/>
      <c r="GT4374"/>
      <c r="GU4374"/>
      <c r="GV4374"/>
      <c r="GW4374"/>
      <c r="GX4374"/>
      <c r="GY4374"/>
      <c r="GZ4374"/>
      <c r="HA4374"/>
      <c r="HB4374"/>
      <c r="HC4374"/>
      <c r="HD4374"/>
      <c r="HE4374"/>
    </row>
    <row r="4375" spans="4:213" s="25" customFormat="1" x14ac:dyDescent="0.25">
      <c r="D4375" s="19"/>
      <c r="E4375" s="19"/>
      <c r="F4375" s="20"/>
      <c r="G4375" s="20"/>
      <c r="H4375" s="20"/>
      <c r="I4375" s="20"/>
      <c r="J4375" s="21"/>
      <c r="K4375" s="21"/>
      <c r="L4375" s="20"/>
      <c r="M4375" s="20"/>
      <c r="N4375" s="22"/>
      <c r="O4375" s="22"/>
      <c r="P4375" s="22"/>
      <c r="Q4375" s="22"/>
      <c r="R4375" s="19"/>
      <c r="S4375" s="19"/>
      <c r="T4375" s="19"/>
      <c r="U4375" s="20"/>
      <c r="V4375" s="20"/>
      <c r="W4375" s="20"/>
      <c r="X4375" s="27"/>
      <c r="Y4375" s="253"/>
      <c r="Z4375" s="30"/>
      <c r="AA4375" s="30"/>
      <c r="AB4375" s="31"/>
      <c r="AC4375" s="31"/>
      <c r="AD4375" s="31"/>
      <c r="AE4375" s="31"/>
      <c r="AF4375" s="31"/>
      <c r="AG4375" s="241"/>
      <c r="AH4375" s="31"/>
      <c r="AI4375" s="31"/>
      <c r="AJ4375" s="31"/>
      <c r="AK4375" s="31"/>
      <c r="AL4375" s="120"/>
      <c r="AQ4375" s="26"/>
      <c r="AW4375" s="19"/>
      <c r="AX4375" s="19"/>
      <c r="AY4375" s="19"/>
      <c r="AZ4375" s="19"/>
      <c r="BA4375" s="19"/>
      <c r="BB4375" s="19"/>
      <c r="BC4375" s="1"/>
      <c r="BD4375"/>
      <c r="BE4375"/>
      <c r="BF4375" s="1"/>
      <c r="BG4375"/>
      <c r="BH4375"/>
      <c r="BI4375"/>
      <c r="BJ4375" s="1"/>
      <c r="BK4375" s="1"/>
      <c r="BL4375"/>
      <c r="BM4375" s="1"/>
      <c r="BN4375" s="1"/>
      <c r="BO4375" s="1"/>
      <c r="BP4375" s="1"/>
      <c r="BQ4375" s="1"/>
      <c r="BR4375" s="1"/>
      <c r="BS4375" s="1"/>
      <c r="BT4375" s="22"/>
      <c r="BU4375" s="1"/>
      <c r="BV4375" s="1"/>
      <c r="BW4375" s="1"/>
      <c r="BX4375" s="1"/>
      <c r="BY4375" s="1"/>
      <c r="BZ4375" s="1"/>
      <c r="CA4375" s="1"/>
      <c r="CB4375" s="1"/>
      <c r="CC4375" s="1"/>
      <c r="CD4375" s="1"/>
      <c r="CE4375" s="1"/>
      <c r="CF4375" s="1"/>
      <c r="CG4375" s="1"/>
      <c r="CH4375" s="1"/>
      <c r="CI4375" s="1"/>
      <c r="CJ4375" s="1"/>
      <c r="CK4375" s="1"/>
      <c r="CL4375" s="1"/>
      <c r="CM4375" s="1"/>
      <c r="CN4375" s="1"/>
      <c r="CO4375" s="1"/>
      <c r="CP4375" s="1"/>
      <c r="CQ4375" s="1"/>
      <c r="CR4375" s="1"/>
      <c r="CS4375" s="1"/>
      <c r="CT4375" s="1"/>
      <c r="CU4375" s="1"/>
      <c r="CV4375" s="1"/>
      <c r="CW4375" s="1"/>
      <c r="CX4375" s="1"/>
      <c r="CY4375" s="1"/>
      <c r="CZ4375" s="1"/>
      <c r="DA4375" s="1"/>
      <c r="DB4375" s="1"/>
      <c r="DC4375" s="1"/>
      <c r="DD4375" s="1"/>
      <c r="DE4375" s="1"/>
      <c r="DF4375" s="1"/>
      <c r="DG4375" s="1"/>
      <c r="DH4375" s="1"/>
      <c r="DI4375" s="1"/>
      <c r="DJ4375" s="1"/>
      <c r="DK4375" s="1"/>
      <c r="DL4375" s="1"/>
      <c r="DM4375" s="1"/>
      <c r="DN4375" s="1"/>
      <c r="DO4375" s="1"/>
      <c r="DP4375" s="1"/>
      <c r="DQ4375" s="1"/>
      <c r="DR4375" s="1"/>
      <c r="DS4375" s="1"/>
      <c r="DT4375" s="1"/>
      <c r="DU4375" s="1"/>
      <c r="DV4375" s="1"/>
      <c r="DW4375" s="1"/>
      <c r="DX4375" s="1"/>
      <c r="DY4375" s="1"/>
      <c r="DZ4375" s="1"/>
      <c r="EA4375" s="1"/>
      <c r="EB4375" s="1"/>
      <c r="EC4375" s="1"/>
      <c r="ED4375" s="1"/>
      <c r="EE4375" s="1"/>
      <c r="EF4375" s="1"/>
      <c r="EG4375" s="1"/>
      <c r="EH4375" s="1"/>
      <c r="EI4375" s="1"/>
      <c r="EJ4375" s="1"/>
      <c r="EK4375" s="1"/>
      <c r="EL4375" s="1"/>
      <c r="EM4375" s="1"/>
      <c r="EN4375" s="1"/>
      <c r="EO4375" s="1"/>
      <c r="EP4375" s="1"/>
      <c r="EQ4375" s="1"/>
      <c r="ER4375" s="1"/>
      <c r="ES4375" s="1"/>
      <c r="ET4375" s="1"/>
      <c r="EU4375" s="1"/>
      <c r="EV4375" s="1"/>
      <c r="EW4375" s="1"/>
      <c r="EX4375" s="1"/>
      <c r="EY4375" s="1"/>
      <c r="EZ4375" s="1"/>
      <c r="FA4375" s="1"/>
      <c r="FB4375" s="1"/>
      <c r="FC4375" s="1"/>
      <c r="FD4375" s="1"/>
      <c r="FE4375" s="1"/>
      <c r="FF4375" s="1"/>
      <c r="FG4375" s="1"/>
      <c r="FH4375" s="1"/>
      <c r="FI4375" s="1"/>
      <c r="FJ4375" s="1"/>
      <c r="FK4375" s="1"/>
      <c r="FL4375" s="1"/>
      <c r="FM4375" s="1"/>
      <c r="FN4375" s="1"/>
      <c r="FO4375" s="1"/>
      <c r="FP4375" s="1"/>
      <c r="FQ4375" s="1"/>
      <c r="FR4375" s="1"/>
      <c r="FS4375" s="1"/>
      <c r="FT4375" s="1"/>
      <c r="FU4375" s="1"/>
      <c r="FV4375" s="1"/>
      <c r="FW4375" s="1"/>
      <c r="FX4375" s="1"/>
      <c r="FY4375" s="1"/>
      <c r="FZ4375" s="1"/>
      <c r="GA4375" s="1"/>
      <c r="GB4375" s="1"/>
      <c r="GC4375" s="1"/>
      <c r="GD4375" s="1"/>
      <c r="GE4375" s="1"/>
      <c r="GF4375" s="1"/>
      <c r="GG4375" s="1"/>
      <c r="GH4375" s="1"/>
      <c r="GI4375" s="1"/>
      <c r="GJ4375" s="1"/>
      <c r="GK4375"/>
      <c r="GL4375"/>
      <c r="GM4375"/>
      <c r="GN4375"/>
      <c r="GO4375"/>
      <c r="GP4375"/>
      <c r="GQ4375"/>
      <c r="GR4375"/>
      <c r="GS4375"/>
      <c r="GT4375"/>
      <c r="GU4375"/>
      <c r="GV4375"/>
      <c r="GW4375"/>
      <c r="GX4375"/>
      <c r="GY4375"/>
      <c r="GZ4375"/>
      <c r="HA4375"/>
      <c r="HB4375"/>
      <c r="HC4375"/>
      <c r="HD4375"/>
      <c r="HE4375"/>
    </row>
    <row r="4376" spans="4:213" s="25" customFormat="1" x14ac:dyDescent="0.25">
      <c r="D4376" s="19"/>
      <c r="E4376" s="19"/>
      <c r="F4376" s="20"/>
      <c r="G4376" s="20"/>
      <c r="H4376" s="20"/>
      <c r="I4376" s="20"/>
      <c r="J4376" s="21"/>
      <c r="K4376" s="21"/>
      <c r="L4376" s="20"/>
      <c r="M4376" s="20"/>
      <c r="N4376" s="22"/>
      <c r="O4376" s="22"/>
      <c r="P4376" s="22"/>
      <c r="Q4376" s="22"/>
      <c r="R4376" s="19"/>
      <c r="S4376" s="19"/>
      <c r="T4376" s="19"/>
      <c r="U4376" s="20"/>
      <c r="V4376" s="20"/>
      <c r="W4376" s="20"/>
      <c r="X4376" s="27"/>
      <c r="Y4376" s="253"/>
      <c r="Z4376" s="30"/>
      <c r="AA4376" s="30"/>
      <c r="AB4376" s="31"/>
      <c r="AC4376" s="31"/>
      <c r="AD4376" s="31"/>
      <c r="AE4376" s="31"/>
      <c r="AF4376" s="31"/>
      <c r="AG4376" s="241"/>
      <c r="AH4376" s="31"/>
      <c r="AI4376" s="31"/>
      <c r="AJ4376" s="31"/>
      <c r="AK4376" s="31"/>
      <c r="AL4376" s="120"/>
      <c r="AQ4376" s="26"/>
      <c r="AW4376" s="19"/>
      <c r="AX4376" s="19"/>
      <c r="AY4376" s="19"/>
      <c r="AZ4376" s="19"/>
      <c r="BA4376" s="19"/>
      <c r="BB4376" s="19"/>
      <c r="BC4376" s="1"/>
      <c r="BD4376"/>
      <c r="BE4376"/>
      <c r="BF4376" s="1"/>
      <c r="BG4376"/>
      <c r="BH4376"/>
      <c r="BI4376"/>
      <c r="BJ4376" s="1"/>
      <c r="BK4376" s="1"/>
      <c r="BL4376"/>
      <c r="BM4376" s="1"/>
      <c r="BN4376" s="1"/>
      <c r="BO4376" s="1"/>
      <c r="BP4376" s="1"/>
      <c r="BQ4376" s="1"/>
      <c r="BR4376" s="1"/>
      <c r="BS4376" s="1"/>
      <c r="BT4376" s="22"/>
      <c r="BU4376" s="1"/>
      <c r="BV4376" s="1"/>
      <c r="BW4376" s="1"/>
      <c r="BX4376" s="1"/>
      <c r="BY4376" s="1"/>
      <c r="BZ4376" s="1"/>
      <c r="CA4376" s="1"/>
      <c r="CB4376" s="1"/>
      <c r="CC4376" s="1"/>
      <c r="CD4376" s="1"/>
      <c r="CE4376" s="1"/>
      <c r="CF4376" s="1"/>
      <c r="CG4376" s="1"/>
      <c r="CH4376" s="1"/>
      <c r="CI4376" s="1"/>
      <c r="CJ4376" s="1"/>
      <c r="CK4376" s="1"/>
      <c r="CL4376" s="1"/>
      <c r="CM4376" s="1"/>
      <c r="CN4376" s="1"/>
      <c r="CO4376" s="1"/>
      <c r="CP4376" s="1"/>
      <c r="CQ4376" s="1"/>
      <c r="CR4376" s="1"/>
      <c r="CS4376" s="1"/>
      <c r="CT4376" s="1"/>
      <c r="CU4376" s="1"/>
      <c r="CV4376" s="1"/>
      <c r="CW4376" s="1"/>
      <c r="CX4376" s="1"/>
      <c r="CY4376" s="1"/>
      <c r="CZ4376" s="1"/>
      <c r="DA4376" s="1"/>
      <c r="DB4376" s="1"/>
      <c r="DC4376" s="1"/>
      <c r="DD4376" s="1"/>
      <c r="DE4376" s="1"/>
      <c r="DF4376" s="1"/>
      <c r="DG4376" s="1"/>
      <c r="DH4376" s="1"/>
      <c r="DI4376" s="1"/>
      <c r="DJ4376" s="1"/>
      <c r="DK4376" s="1"/>
      <c r="DL4376" s="1"/>
      <c r="DM4376" s="1"/>
      <c r="DN4376" s="1"/>
      <c r="DO4376" s="1"/>
      <c r="DP4376" s="1"/>
      <c r="DQ4376" s="1"/>
      <c r="DR4376" s="1"/>
      <c r="DS4376" s="1"/>
      <c r="DT4376" s="1"/>
      <c r="DU4376" s="1"/>
      <c r="DV4376" s="1"/>
      <c r="DW4376" s="1"/>
      <c r="DX4376" s="1"/>
      <c r="DY4376" s="1"/>
      <c r="DZ4376" s="1"/>
      <c r="EA4376" s="1"/>
      <c r="EB4376" s="1"/>
      <c r="EC4376" s="1"/>
      <c r="ED4376" s="1"/>
      <c r="EE4376" s="1"/>
      <c r="EF4376" s="1"/>
      <c r="EG4376" s="1"/>
      <c r="EH4376" s="1"/>
      <c r="EI4376" s="1"/>
      <c r="EJ4376" s="1"/>
      <c r="EK4376" s="1"/>
      <c r="EL4376" s="1"/>
      <c r="EM4376" s="1"/>
      <c r="EN4376" s="1"/>
      <c r="EO4376" s="1"/>
      <c r="EP4376" s="1"/>
      <c r="EQ4376" s="1"/>
      <c r="ER4376" s="1"/>
      <c r="ES4376" s="1"/>
      <c r="ET4376" s="1"/>
      <c r="EU4376" s="1"/>
      <c r="EV4376" s="1"/>
      <c r="EW4376" s="1"/>
      <c r="EX4376" s="1"/>
      <c r="EY4376" s="1"/>
      <c r="EZ4376" s="1"/>
      <c r="FA4376" s="1"/>
      <c r="FB4376" s="1"/>
      <c r="FC4376" s="1"/>
      <c r="FD4376" s="1"/>
      <c r="FE4376" s="1"/>
      <c r="FF4376" s="1"/>
      <c r="FG4376" s="1"/>
      <c r="FH4376" s="1"/>
      <c r="FI4376" s="1"/>
      <c r="FJ4376" s="1"/>
      <c r="FK4376" s="1"/>
      <c r="FL4376" s="1"/>
      <c r="FM4376" s="1"/>
      <c r="FN4376" s="1"/>
      <c r="FO4376" s="1"/>
      <c r="FP4376" s="1"/>
      <c r="FQ4376" s="1"/>
      <c r="FR4376" s="1"/>
      <c r="FS4376" s="1"/>
      <c r="FT4376" s="1"/>
      <c r="FU4376" s="1"/>
      <c r="FV4376" s="1"/>
      <c r="FW4376" s="1"/>
      <c r="FX4376" s="1"/>
      <c r="FY4376" s="1"/>
      <c r="FZ4376" s="1"/>
      <c r="GA4376" s="1"/>
      <c r="GB4376" s="1"/>
      <c r="GC4376" s="1"/>
      <c r="GD4376" s="1"/>
      <c r="GE4376" s="1"/>
      <c r="GF4376" s="1"/>
      <c r="GG4376" s="1"/>
      <c r="GH4376" s="1"/>
      <c r="GI4376" s="1"/>
      <c r="GJ4376" s="1"/>
      <c r="GK4376"/>
      <c r="GL4376"/>
      <c r="GM4376"/>
      <c r="GN4376"/>
      <c r="GO4376"/>
      <c r="GP4376"/>
      <c r="GQ4376"/>
      <c r="GR4376"/>
      <c r="GS4376"/>
      <c r="GT4376"/>
      <c r="GU4376"/>
      <c r="GV4376"/>
      <c r="GW4376"/>
      <c r="GX4376"/>
      <c r="GY4376"/>
      <c r="GZ4376"/>
      <c r="HA4376"/>
      <c r="HB4376"/>
      <c r="HC4376"/>
      <c r="HD4376"/>
      <c r="HE4376"/>
    </row>
    <row r="4377" spans="4:213" s="25" customFormat="1" x14ac:dyDescent="0.25">
      <c r="D4377" s="19"/>
      <c r="E4377" s="19"/>
      <c r="F4377" s="20"/>
      <c r="G4377" s="20"/>
      <c r="H4377" s="20"/>
      <c r="I4377" s="20"/>
      <c r="J4377" s="21"/>
      <c r="K4377" s="21"/>
      <c r="L4377" s="20"/>
      <c r="M4377" s="20"/>
      <c r="N4377" s="22"/>
      <c r="O4377" s="22"/>
      <c r="P4377" s="22"/>
      <c r="Q4377" s="22"/>
      <c r="R4377" s="19"/>
      <c r="S4377" s="19"/>
      <c r="T4377" s="19"/>
      <c r="U4377" s="20"/>
      <c r="V4377" s="20"/>
      <c r="W4377" s="20"/>
      <c r="X4377" s="27"/>
      <c r="Y4377" s="253"/>
      <c r="Z4377" s="30"/>
      <c r="AA4377" s="30"/>
      <c r="AB4377" s="31"/>
      <c r="AC4377" s="31"/>
      <c r="AD4377" s="31"/>
      <c r="AE4377" s="31"/>
      <c r="AF4377" s="31"/>
      <c r="AG4377" s="241"/>
      <c r="AH4377" s="31"/>
      <c r="AI4377" s="31"/>
      <c r="AJ4377" s="31"/>
      <c r="AK4377" s="31"/>
      <c r="AL4377" s="120"/>
      <c r="AQ4377" s="26"/>
      <c r="AW4377" s="19"/>
      <c r="AX4377" s="19"/>
      <c r="AY4377" s="19"/>
      <c r="AZ4377" s="19"/>
      <c r="BA4377" s="19"/>
      <c r="BB4377" s="19"/>
      <c r="BC4377" s="1"/>
      <c r="BD4377"/>
      <c r="BE4377"/>
      <c r="BF4377" s="1"/>
      <c r="BG4377"/>
      <c r="BH4377"/>
      <c r="BI4377"/>
      <c r="BJ4377" s="1"/>
      <c r="BK4377" s="1"/>
      <c r="BL4377"/>
      <c r="BM4377" s="1"/>
      <c r="BN4377" s="1"/>
      <c r="BO4377" s="1"/>
      <c r="BP4377" s="1"/>
      <c r="BQ4377" s="1"/>
      <c r="BR4377" s="1"/>
      <c r="BS4377" s="1"/>
      <c r="BT4377" s="22"/>
      <c r="BU4377" s="1"/>
      <c r="BV4377" s="1"/>
      <c r="BW4377" s="1"/>
      <c r="BX4377" s="1"/>
      <c r="BY4377" s="1"/>
      <c r="BZ4377" s="1"/>
      <c r="CA4377" s="1"/>
      <c r="CB4377" s="1"/>
      <c r="CC4377" s="1"/>
      <c r="CD4377" s="1"/>
      <c r="CE4377" s="1"/>
      <c r="CF4377" s="1"/>
      <c r="CG4377" s="1"/>
      <c r="CH4377" s="1"/>
      <c r="CI4377" s="1"/>
      <c r="CJ4377" s="1"/>
      <c r="CK4377" s="1"/>
      <c r="CL4377" s="1"/>
      <c r="CM4377" s="1"/>
      <c r="CN4377" s="1"/>
      <c r="CO4377" s="1"/>
      <c r="CP4377" s="1"/>
      <c r="CQ4377" s="1"/>
      <c r="CR4377" s="1"/>
      <c r="CS4377" s="1"/>
      <c r="CT4377" s="1"/>
      <c r="CU4377" s="1"/>
      <c r="CV4377" s="1"/>
      <c r="CW4377" s="1"/>
      <c r="CX4377" s="1"/>
      <c r="CY4377" s="1"/>
      <c r="CZ4377" s="1"/>
      <c r="DA4377" s="1"/>
      <c r="DB4377" s="1"/>
      <c r="DC4377" s="1"/>
      <c r="DD4377" s="1"/>
      <c r="DE4377" s="1"/>
      <c r="DF4377" s="1"/>
      <c r="DG4377" s="1"/>
      <c r="DH4377" s="1"/>
      <c r="DI4377" s="1"/>
      <c r="DJ4377" s="1"/>
      <c r="DK4377" s="1"/>
      <c r="DL4377" s="1"/>
      <c r="DM4377" s="1"/>
      <c r="DN4377" s="1"/>
      <c r="DO4377" s="1"/>
      <c r="DP4377" s="1"/>
      <c r="DQ4377" s="1"/>
      <c r="DR4377" s="1"/>
      <c r="DS4377" s="1"/>
      <c r="DT4377" s="1"/>
      <c r="DU4377" s="1"/>
      <c r="DV4377" s="1"/>
      <c r="DW4377" s="1"/>
      <c r="DX4377" s="1"/>
      <c r="DY4377" s="1"/>
      <c r="DZ4377" s="1"/>
      <c r="EA4377" s="1"/>
      <c r="EB4377" s="1"/>
      <c r="EC4377" s="1"/>
      <c r="ED4377" s="1"/>
      <c r="EE4377" s="1"/>
      <c r="EF4377" s="1"/>
      <c r="EG4377" s="1"/>
      <c r="EH4377" s="1"/>
      <c r="EI4377" s="1"/>
      <c r="EJ4377" s="1"/>
      <c r="EK4377" s="1"/>
      <c r="EL4377" s="1"/>
      <c r="EM4377" s="1"/>
      <c r="EN4377" s="1"/>
      <c r="EO4377" s="1"/>
      <c r="EP4377" s="1"/>
      <c r="EQ4377" s="1"/>
      <c r="ER4377" s="1"/>
      <c r="ES4377" s="1"/>
      <c r="ET4377" s="1"/>
      <c r="EU4377" s="1"/>
      <c r="EV4377" s="1"/>
      <c r="EW4377" s="1"/>
      <c r="EX4377" s="1"/>
      <c r="EY4377" s="1"/>
      <c r="EZ4377" s="1"/>
      <c r="FA4377" s="1"/>
      <c r="FB4377" s="1"/>
      <c r="FC4377" s="1"/>
      <c r="FD4377" s="1"/>
      <c r="FE4377" s="1"/>
      <c r="FF4377" s="1"/>
      <c r="FG4377" s="1"/>
      <c r="FH4377" s="1"/>
      <c r="FI4377" s="1"/>
      <c r="FJ4377" s="1"/>
      <c r="FK4377" s="1"/>
      <c r="FL4377" s="1"/>
      <c r="FM4377" s="1"/>
      <c r="FN4377" s="1"/>
      <c r="FO4377" s="1"/>
      <c r="FP4377" s="1"/>
      <c r="FQ4377" s="1"/>
      <c r="FR4377" s="1"/>
      <c r="FS4377" s="1"/>
      <c r="FT4377" s="1"/>
      <c r="FU4377" s="1"/>
      <c r="FV4377" s="1"/>
      <c r="FW4377" s="1"/>
      <c r="FX4377" s="1"/>
      <c r="FY4377" s="1"/>
      <c r="FZ4377" s="1"/>
      <c r="GA4377" s="1"/>
      <c r="GB4377" s="1"/>
      <c r="GC4377" s="1"/>
      <c r="GD4377" s="1"/>
      <c r="GE4377" s="1"/>
      <c r="GF4377" s="1"/>
      <c r="GG4377" s="1"/>
      <c r="GH4377" s="1"/>
      <c r="GI4377" s="1"/>
      <c r="GJ4377" s="1"/>
      <c r="GK4377"/>
      <c r="GL4377"/>
      <c r="GM4377"/>
      <c r="GN4377"/>
      <c r="GO4377"/>
      <c r="GP4377"/>
      <c r="GQ4377"/>
      <c r="GR4377"/>
      <c r="GS4377"/>
      <c r="GT4377"/>
      <c r="GU4377"/>
      <c r="GV4377"/>
      <c r="GW4377"/>
      <c r="GX4377"/>
      <c r="GY4377"/>
      <c r="GZ4377"/>
      <c r="HA4377"/>
      <c r="HB4377"/>
      <c r="HC4377"/>
      <c r="HD4377"/>
      <c r="HE4377"/>
    </row>
    <row r="4378" spans="4:213" s="25" customFormat="1" x14ac:dyDescent="0.25">
      <c r="D4378" s="19"/>
      <c r="E4378" s="19"/>
      <c r="F4378" s="20"/>
      <c r="G4378" s="20"/>
      <c r="H4378" s="20"/>
      <c r="I4378" s="20"/>
      <c r="J4378" s="21"/>
      <c r="K4378" s="21"/>
      <c r="L4378" s="20"/>
      <c r="M4378" s="20"/>
      <c r="N4378" s="22"/>
      <c r="O4378" s="22"/>
      <c r="P4378" s="22"/>
      <c r="Q4378" s="22"/>
      <c r="R4378" s="19"/>
      <c r="S4378" s="19"/>
      <c r="T4378" s="19"/>
      <c r="U4378" s="20"/>
      <c r="V4378" s="20"/>
      <c r="W4378" s="20"/>
      <c r="X4378" s="27"/>
      <c r="Y4378" s="253"/>
      <c r="Z4378" s="30"/>
      <c r="AA4378" s="30"/>
      <c r="AB4378" s="31"/>
      <c r="AC4378" s="31"/>
      <c r="AD4378" s="31"/>
      <c r="AE4378" s="31"/>
      <c r="AF4378" s="31"/>
      <c r="AG4378" s="241"/>
      <c r="AH4378" s="31"/>
      <c r="AI4378" s="31"/>
      <c r="AJ4378" s="31"/>
      <c r="AK4378" s="31"/>
      <c r="AL4378" s="120"/>
      <c r="AQ4378" s="26"/>
      <c r="AW4378" s="19"/>
      <c r="AX4378" s="19"/>
      <c r="AY4378" s="19"/>
      <c r="AZ4378" s="19"/>
      <c r="BA4378" s="19"/>
      <c r="BB4378" s="19"/>
      <c r="BC4378" s="1"/>
      <c r="BD4378"/>
      <c r="BE4378"/>
      <c r="BF4378" s="1"/>
      <c r="BG4378"/>
      <c r="BH4378"/>
      <c r="BI4378"/>
      <c r="BJ4378" s="1"/>
      <c r="BK4378" s="1"/>
      <c r="BL4378"/>
      <c r="BM4378" s="1"/>
      <c r="BN4378" s="1"/>
      <c r="BO4378" s="1"/>
      <c r="BP4378" s="1"/>
      <c r="BQ4378" s="1"/>
      <c r="BR4378" s="1"/>
      <c r="BS4378" s="1"/>
      <c r="BT4378" s="22"/>
      <c r="BU4378" s="1"/>
      <c r="BV4378" s="1"/>
      <c r="BW4378" s="1"/>
      <c r="BX4378" s="1"/>
      <c r="BY4378" s="1"/>
      <c r="BZ4378" s="1"/>
      <c r="CA4378" s="1"/>
      <c r="CB4378" s="1"/>
      <c r="CC4378" s="1"/>
      <c r="CD4378" s="1"/>
      <c r="CE4378" s="1"/>
      <c r="CF4378" s="1"/>
      <c r="CG4378" s="1"/>
      <c r="CH4378" s="1"/>
      <c r="CI4378" s="1"/>
      <c r="CJ4378" s="1"/>
      <c r="CK4378" s="1"/>
      <c r="CL4378" s="1"/>
      <c r="CM4378" s="1"/>
      <c r="CN4378" s="1"/>
      <c r="CO4378" s="1"/>
      <c r="CP4378" s="1"/>
      <c r="CQ4378" s="1"/>
      <c r="CR4378" s="1"/>
      <c r="CS4378" s="1"/>
      <c r="CT4378" s="1"/>
      <c r="CU4378" s="1"/>
      <c r="CV4378" s="1"/>
      <c r="CW4378" s="1"/>
      <c r="CX4378" s="1"/>
      <c r="CY4378" s="1"/>
      <c r="CZ4378" s="1"/>
      <c r="DA4378" s="1"/>
      <c r="DB4378" s="1"/>
      <c r="DC4378" s="1"/>
      <c r="DD4378" s="1"/>
      <c r="DE4378" s="1"/>
      <c r="DF4378" s="1"/>
      <c r="DG4378" s="1"/>
      <c r="DH4378" s="1"/>
      <c r="DI4378" s="1"/>
      <c r="DJ4378" s="1"/>
      <c r="DK4378" s="1"/>
      <c r="DL4378" s="1"/>
      <c r="DM4378" s="1"/>
      <c r="DN4378" s="1"/>
      <c r="DO4378" s="1"/>
      <c r="DP4378" s="1"/>
      <c r="DQ4378" s="1"/>
      <c r="DR4378" s="1"/>
      <c r="DS4378" s="1"/>
      <c r="DT4378" s="1"/>
      <c r="DU4378" s="1"/>
      <c r="DV4378" s="1"/>
      <c r="DW4378" s="1"/>
      <c r="DX4378" s="1"/>
      <c r="DY4378" s="1"/>
      <c r="DZ4378" s="1"/>
      <c r="EA4378" s="1"/>
      <c r="EB4378" s="1"/>
      <c r="EC4378" s="1"/>
      <c r="ED4378" s="1"/>
      <c r="EE4378" s="1"/>
      <c r="EF4378" s="1"/>
      <c r="EG4378" s="1"/>
      <c r="EH4378" s="1"/>
      <c r="EI4378" s="1"/>
      <c r="EJ4378" s="1"/>
      <c r="EK4378" s="1"/>
      <c r="EL4378" s="1"/>
      <c r="EM4378" s="1"/>
      <c r="EN4378" s="1"/>
      <c r="EO4378" s="1"/>
      <c r="EP4378" s="1"/>
      <c r="EQ4378" s="1"/>
      <c r="ER4378" s="1"/>
      <c r="ES4378" s="1"/>
      <c r="ET4378" s="1"/>
      <c r="EU4378" s="1"/>
      <c r="EV4378" s="1"/>
      <c r="EW4378" s="1"/>
      <c r="EX4378" s="1"/>
      <c r="EY4378" s="1"/>
      <c r="EZ4378" s="1"/>
      <c r="FA4378" s="1"/>
      <c r="FB4378" s="1"/>
      <c r="FC4378" s="1"/>
      <c r="FD4378" s="1"/>
      <c r="FE4378" s="1"/>
      <c r="FF4378" s="1"/>
      <c r="FG4378" s="1"/>
      <c r="FH4378" s="1"/>
      <c r="FI4378" s="1"/>
      <c r="FJ4378" s="1"/>
      <c r="FK4378" s="1"/>
      <c r="FL4378" s="1"/>
      <c r="FM4378" s="1"/>
      <c r="FN4378" s="1"/>
      <c r="FO4378" s="1"/>
      <c r="FP4378" s="1"/>
      <c r="FQ4378" s="1"/>
      <c r="FR4378" s="1"/>
      <c r="FS4378" s="1"/>
      <c r="FT4378" s="1"/>
      <c r="FU4378" s="1"/>
      <c r="FV4378" s="1"/>
      <c r="FW4378" s="1"/>
      <c r="FX4378" s="1"/>
      <c r="FY4378" s="1"/>
      <c r="FZ4378" s="1"/>
      <c r="GA4378" s="1"/>
      <c r="GB4378" s="1"/>
      <c r="GC4378" s="1"/>
      <c r="GD4378" s="1"/>
      <c r="GE4378" s="1"/>
      <c r="GF4378" s="1"/>
      <c r="GG4378" s="1"/>
      <c r="GH4378" s="1"/>
      <c r="GI4378" s="1"/>
      <c r="GJ4378" s="1"/>
      <c r="GK4378"/>
      <c r="GL4378"/>
      <c r="GM4378"/>
      <c r="GN4378"/>
      <c r="GO4378"/>
      <c r="GP4378"/>
      <c r="GQ4378"/>
      <c r="GR4378"/>
      <c r="GS4378"/>
      <c r="GT4378"/>
      <c r="GU4378"/>
      <c r="GV4378"/>
      <c r="GW4378"/>
      <c r="GX4378"/>
      <c r="GY4378"/>
      <c r="GZ4378"/>
      <c r="HA4378"/>
      <c r="HB4378"/>
      <c r="HC4378"/>
      <c r="HD4378"/>
      <c r="HE4378"/>
    </row>
    <row r="4379" spans="4:213" s="25" customFormat="1" x14ac:dyDescent="0.25">
      <c r="D4379" s="19"/>
      <c r="E4379" s="19"/>
      <c r="F4379" s="20"/>
      <c r="G4379" s="20"/>
      <c r="H4379" s="20"/>
      <c r="I4379" s="20"/>
      <c r="J4379" s="21"/>
      <c r="K4379" s="21"/>
      <c r="L4379" s="20"/>
      <c r="M4379" s="20"/>
      <c r="N4379" s="22"/>
      <c r="O4379" s="22"/>
      <c r="P4379" s="22"/>
      <c r="Q4379" s="22"/>
      <c r="R4379" s="19"/>
      <c r="S4379" s="19"/>
      <c r="T4379" s="19"/>
      <c r="U4379" s="20"/>
      <c r="V4379" s="20"/>
      <c r="W4379" s="20"/>
      <c r="X4379" s="27"/>
      <c r="Y4379" s="253"/>
      <c r="Z4379" s="30"/>
      <c r="AA4379" s="30"/>
      <c r="AB4379" s="31"/>
      <c r="AC4379" s="31"/>
      <c r="AD4379" s="31"/>
      <c r="AE4379" s="31"/>
      <c r="AF4379" s="31"/>
      <c r="AG4379" s="241"/>
      <c r="AH4379" s="31"/>
      <c r="AI4379" s="31"/>
      <c r="AJ4379" s="31"/>
      <c r="AK4379" s="31"/>
      <c r="AL4379" s="120"/>
      <c r="AQ4379" s="26"/>
      <c r="AW4379" s="19"/>
      <c r="AX4379" s="19"/>
      <c r="AY4379" s="19"/>
      <c r="AZ4379" s="19"/>
      <c r="BA4379" s="19"/>
      <c r="BB4379" s="19"/>
      <c r="BC4379" s="1"/>
      <c r="BD4379"/>
      <c r="BE4379"/>
      <c r="BF4379" s="1"/>
      <c r="BG4379"/>
      <c r="BH4379"/>
      <c r="BI4379"/>
      <c r="BJ4379" s="1"/>
      <c r="BK4379" s="1"/>
      <c r="BL4379"/>
      <c r="BM4379" s="1"/>
      <c r="BN4379" s="1"/>
      <c r="BO4379" s="1"/>
      <c r="BP4379" s="1"/>
      <c r="BQ4379" s="1"/>
      <c r="BR4379" s="1"/>
      <c r="BS4379" s="1"/>
      <c r="BT4379" s="22"/>
      <c r="BU4379" s="1"/>
      <c r="BV4379" s="1"/>
      <c r="BW4379" s="1"/>
      <c r="BX4379" s="1"/>
      <c r="BY4379" s="1"/>
      <c r="BZ4379" s="1"/>
      <c r="CA4379" s="1"/>
      <c r="CB4379" s="1"/>
      <c r="CC4379" s="1"/>
      <c r="CD4379" s="1"/>
      <c r="CE4379" s="1"/>
      <c r="CF4379" s="1"/>
      <c r="CG4379" s="1"/>
      <c r="CH4379" s="1"/>
      <c r="CI4379" s="1"/>
      <c r="CJ4379" s="1"/>
      <c r="CK4379" s="1"/>
      <c r="CL4379" s="1"/>
      <c r="CM4379" s="1"/>
      <c r="CN4379" s="1"/>
      <c r="CO4379" s="1"/>
      <c r="CP4379" s="1"/>
      <c r="CQ4379" s="1"/>
      <c r="CR4379" s="1"/>
      <c r="CS4379" s="1"/>
      <c r="CT4379" s="1"/>
      <c r="CU4379" s="1"/>
      <c r="CV4379" s="1"/>
      <c r="CW4379" s="1"/>
      <c r="CX4379" s="1"/>
      <c r="CY4379" s="1"/>
      <c r="CZ4379" s="1"/>
      <c r="DA4379" s="1"/>
      <c r="DB4379" s="1"/>
      <c r="DC4379" s="1"/>
      <c r="DD4379" s="1"/>
      <c r="DE4379" s="1"/>
      <c r="DF4379" s="1"/>
      <c r="DG4379" s="1"/>
      <c r="DH4379" s="1"/>
      <c r="DI4379" s="1"/>
      <c r="DJ4379" s="1"/>
      <c r="DK4379" s="1"/>
      <c r="DL4379" s="1"/>
      <c r="DM4379" s="1"/>
      <c r="DN4379" s="1"/>
      <c r="DO4379" s="1"/>
      <c r="DP4379" s="1"/>
      <c r="DQ4379" s="1"/>
      <c r="DR4379" s="1"/>
      <c r="DS4379" s="1"/>
      <c r="DT4379" s="1"/>
      <c r="DU4379" s="1"/>
      <c r="DV4379" s="1"/>
      <c r="DW4379" s="1"/>
      <c r="DX4379" s="1"/>
      <c r="DY4379" s="1"/>
      <c r="DZ4379" s="1"/>
      <c r="EA4379" s="1"/>
      <c r="EB4379" s="1"/>
      <c r="EC4379" s="1"/>
      <c r="ED4379" s="1"/>
      <c r="EE4379" s="1"/>
      <c r="EF4379" s="1"/>
      <c r="EG4379" s="1"/>
      <c r="EH4379" s="1"/>
      <c r="EI4379" s="1"/>
      <c r="EJ4379" s="1"/>
      <c r="EK4379" s="1"/>
      <c r="EL4379" s="1"/>
      <c r="EM4379" s="1"/>
      <c r="EN4379" s="1"/>
      <c r="EO4379" s="1"/>
      <c r="EP4379" s="1"/>
      <c r="EQ4379" s="1"/>
      <c r="ER4379" s="1"/>
      <c r="ES4379" s="1"/>
      <c r="ET4379" s="1"/>
      <c r="EU4379" s="1"/>
      <c r="EV4379" s="1"/>
      <c r="EW4379" s="1"/>
      <c r="EX4379" s="1"/>
      <c r="EY4379" s="1"/>
      <c r="EZ4379" s="1"/>
      <c r="FA4379" s="1"/>
      <c r="FB4379" s="1"/>
      <c r="FC4379" s="1"/>
      <c r="FD4379" s="1"/>
      <c r="FE4379" s="1"/>
      <c r="FF4379" s="1"/>
      <c r="FG4379" s="1"/>
      <c r="FH4379" s="1"/>
      <c r="FI4379" s="1"/>
      <c r="FJ4379" s="1"/>
      <c r="FK4379" s="1"/>
      <c r="FL4379" s="1"/>
      <c r="FM4379" s="1"/>
      <c r="FN4379" s="1"/>
      <c r="FO4379" s="1"/>
      <c r="FP4379" s="1"/>
      <c r="FQ4379" s="1"/>
      <c r="FR4379" s="1"/>
      <c r="FS4379" s="1"/>
      <c r="FT4379" s="1"/>
      <c r="FU4379" s="1"/>
      <c r="FV4379" s="1"/>
      <c r="FW4379" s="1"/>
      <c r="FX4379" s="1"/>
      <c r="FY4379" s="1"/>
      <c r="FZ4379" s="1"/>
      <c r="GA4379" s="1"/>
      <c r="GB4379" s="1"/>
      <c r="GC4379" s="1"/>
      <c r="GD4379" s="1"/>
      <c r="GE4379" s="1"/>
      <c r="GF4379" s="1"/>
      <c r="GG4379" s="1"/>
      <c r="GH4379" s="1"/>
      <c r="GI4379" s="1"/>
      <c r="GJ4379" s="1"/>
      <c r="GK4379"/>
      <c r="GL4379"/>
      <c r="GM4379"/>
      <c r="GN4379"/>
      <c r="GO4379"/>
      <c r="GP4379"/>
      <c r="GQ4379"/>
      <c r="GR4379"/>
      <c r="GS4379"/>
      <c r="GT4379"/>
      <c r="GU4379"/>
      <c r="GV4379"/>
      <c r="GW4379"/>
      <c r="GX4379"/>
      <c r="GY4379"/>
      <c r="GZ4379"/>
      <c r="HA4379"/>
      <c r="HB4379"/>
      <c r="HC4379"/>
      <c r="HD4379"/>
      <c r="HE4379"/>
    </row>
    <row r="4380" spans="4:213" s="25" customFormat="1" x14ac:dyDescent="0.25">
      <c r="D4380" s="19"/>
      <c r="E4380" s="19"/>
      <c r="F4380" s="20"/>
      <c r="G4380" s="20"/>
      <c r="H4380" s="20"/>
      <c r="I4380" s="20"/>
      <c r="J4380" s="21"/>
      <c r="K4380" s="21"/>
      <c r="L4380" s="20"/>
      <c r="M4380" s="20"/>
      <c r="N4380" s="22"/>
      <c r="O4380" s="22"/>
      <c r="P4380" s="22"/>
      <c r="Q4380" s="22"/>
      <c r="R4380" s="19"/>
      <c r="S4380" s="19"/>
      <c r="T4380" s="19"/>
      <c r="U4380" s="20"/>
      <c r="V4380" s="20"/>
      <c r="W4380" s="20"/>
      <c r="X4380" s="27"/>
      <c r="Y4380" s="253"/>
      <c r="Z4380" s="30"/>
      <c r="AA4380" s="30"/>
      <c r="AB4380" s="31"/>
      <c r="AC4380" s="31"/>
      <c r="AD4380" s="31"/>
      <c r="AE4380" s="31"/>
      <c r="AF4380" s="31"/>
      <c r="AG4380" s="241"/>
      <c r="AH4380" s="31"/>
      <c r="AI4380" s="31"/>
      <c r="AJ4380" s="31"/>
      <c r="AK4380" s="31"/>
      <c r="AL4380" s="120"/>
      <c r="AQ4380" s="26"/>
      <c r="AW4380" s="19"/>
      <c r="AX4380" s="19"/>
      <c r="AY4380" s="19"/>
      <c r="AZ4380" s="19"/>
      <c r="BA4380" s="19"/>
      <c r="BB4380" s="19"/>
      <c r="BC4380" s="1"/>
      <c r="BD4380"/>
      <c r="BE4380"/>
      <c r="BF4380" s="1"/>
      <c r="BG4380"/>
      <c r="BH4380"/>
      <c r="BI4380"/>
      <c r="BJ4380" s="1"/>
      <c r="BK4380" s="1"/>
      <c r="BL4380"/>
      <c r="BM4380" s="1"/>
      <c r="BN4380" s="1"/>
      <c r="BO4380" s="1"/>
      <c r="BP4380" s="1"/>
      <c r="BQ4380" s="1"/>
      <c r="BR4380" s="1"/>
      <c r="BS4380" s="1"/>
      <c r="BT4380" s="22"/>
      <c r="BU4380" s="1"/>
      <c r="BV4380" s="1"/>
      <c r="BW4380" s="1"/>
      <c r="BX4380" s="1"/>
      <c r="BY4380" s="1"/>
      <c r="BZ4380" s="1"/>
      <c r="CA4380" s="1"/>
      <c r="CB4380" s="1"/>
      <c r="CC4380" s="1"/>
      <c r="CD4380" s="1"/>
      <c r="CE4380" s="1"/>
      <c r="CF4380" s="1"/>
      <c r="CG4380" s="1"/>
      <c r="CH4380" s="1"/>
      <c r="CI4380" s="1"/>
      <c r="CJ4380" s="1"/>
      <c r="CK4380" s="1"/>
      <c r="CL4380" s="1"/>
      <c r="CM4380" s="1"/>
      <c r="CN4380" s="1"/>
      <c r="CO4380" s="1"/>
      <c r="CP4380" s="1"/>
      <c r="CQ4380" s="1"/>
      <c r="CR4380" s="1"/>
      <c r="CS4380" s="1"/>
      <c r="CT4380" s="1"/>
      <c r="CU4380" s="1"/>
      <c r="CV4380" s="1"/>
      <c r="CW4380" s="1"/>
      <c r="CX4380" s="1"/>
      <c r="CY4380" s="1"/>
      <c r="CZ4380" s="1"/>
      <c r="DA4380" s="1"/>
      <c r="DB4380" s="1"/>
      <c r="DC4380" s="1"/>
      <c r="DD4380" s="1"/>
      <c r="DE4380" s="1"/>
      <c r="DF4380" s="1"/>
      <c r="DG4380" s="1"/>
      <c r="DH4380" s="1"/>
      <c r="DI4380" s="1"/>
      <c r="DJ4380" s="1"/>
      <c r="DK4380" s="1"/>
      <c r="DL4380" s="1"/>
      <c r="DM4380" s="1"/>
      <c r="DN4380" s="1"/>
      <c r="DO4380" s="1"/>
      <c r="DP4380" s="1"/>
      <c r="DQ4380" s="1"/>
      <c r="DR4380" s="1"/>
      <c r="DS4380" s="1"/>
      <c r="DT4380" s="1"/>
      <c r="DU4380" s="1"/>
      <c r="DV4380" s="1"/>
      <c r="DW4380" s="1"/>
      <c r="DX4380" s="1"/>
      <c r="DY4380" s="1"/>
      <c r="DZ4380" s="1"/>
      <c r="EA4380" s="1"/>
      <c r="EB4380" s="1"/>
      <c r="EC4380" s="1"/>
      <c r="ED4380" s="1"/>
      <c r="EE4380" s="1"/>
      <c r="EF4380" s="1"/>
      <c r="EG4380" s="1"/>
      <c r="EH4380" s="1"/>
      <c r="EI4380" s="1"/>
      <c r="EJ4380" s="1"/>
      <c r="EK4380" s="1"/>
      <c r="EL4380" s="1"/>
      <c r="EM4380" s="1"/>
      <c r="EN4380" s="1"/>
      <c r="EO4380" s="1"/>
      <c r="EP4380" s="1"/>
      <c r="EQ4380" s="1"/>
      <c r="ER4380" s="1"/>
      <c r="ES4380" s="1"/>
      <c r="ET4380" s="1"/>
      <c r="EU4380" s="1"/>
      <c r="EV4380" s="1"/>
      <c r="EW4380" s="1"/>
      <c r="EX4380" s="1"/>
      <c r="EY4380" s="1"/>
      <c r="EZ4380" s="1"/>
      <c r="FA4380" s="1"/>
      <c r="FB4380" s="1"/>
      <c r="FC4380" s="1"/>
      <c r="FD4380" s="1"/>
      <c r="FE4380" s="1"/>
      <c r="FF4380" s="1"/>
      <c r="FG4380" s="1"/>
      <c r="FH4380" s="1"/>
      <c r="FI4380" s="1"/>
      <c r="FJ4380" s="1"/>
      <c r="FK4380" s="1"/>
      <c r="FL4380" s="1"/>
      <c r="FM4380" s="1"/>
      <c r="FN4380" s="1"/>
      <c r="FO4380" s="1"/>
      <c r="FP4380" s="1"/>
      <c r="FQ4380" s="1"/>
      <c r="FR4380" s="1"/>
      <c r="FS4380" s="1"/>
      <c r="FT4380" s="1"/>
      <c r="FU4380" s="1"/>
      <c r="FV4380" s="1"/>
      <c r="FW4380" s="1"/>
      <c r="FX4380" s="1"/>
      <c r="FY4380" s="1"/>
      <c r="FZ4380" s="1"/>
      <c r="GA4380" s="1"/>
      <c r="GB4380" s="1"/>
      <c r="GC4380" s="1"/>
      <c r="GD4380" s="1"/>
      <c r="GE4380" s="1"/>
      <c r="GF4380" s="1"/>
      <c r="GG4380" s="1"/>
      <c r="GH4380" s="1"/>
      <c r="GI4380" s="1"/>
      <c r="GJ4380" s="1"/>
      <c r="GK4380"/>
      <c r="GL4380"/>
      <c r="GM4380"/>
      <c r="GN4380"/>
      <c r="GO4380"/>
      <c r="GP4380"/>
      <c r="GQ4380"/>
      <c r="GR4380"/>
      <c r="GS4380"/>
      <c r="GT4380"/>
      <c r="GU4380"/>
      <c r="GV4380"/>
      <c r="GW4380"/>
      <c r="GX4380"/>
      <c r="GY4380"/>
      <c r="GZ4380"/>
      <c r="HA4380"/>
      <c r="HB4380"/>
      <c r="HC4380"/>
      <c r="HD4380"/>
      <c r="HE4380"/>
    </row>
    <row r="4381" spans="4:213" s="25" customFormat="1" x14ac:dyDescent="0.25">
      <c r="D4381" s="19"/>
      <c r="E4381" s="19"/>
      <c r="F4381" s="20"/>
      <c r="G4381" s="20"/>
      <c r="H4381" s="20"/>
      <c r="I4381" s="20"/>
      <c r="J4381" s="21"/>
      <c r="K4381" s="21"/>
      <c r="L4381" s="20"/>
      <c r="M4381" s="20"/>
      <c r="N4381" s="22"/>
      <c r="O4381" s="22"/>
      <c r="P4381" s="22"/>
      <c r="Q4381" s="22"/>
      <c r="R4381" s="19"/>
      <c r="S4381" s="19"/>
      <c r="T4381" s="19"/>
      <c r="U4381" s="20"/>
      <c r="V4381" s="20"/>
      <c r="W4381" s="20"/>
      <c r="X4381" s="27"/>
      <c r="Y4381" s="253"/>
      <c r="Z4381" s="30"/>
      <c r="AA4381" s="30"/>
      <c r="AB4381" s="31"/>
      <c r="AC4381" s="31"/>
      <c r="AD4381" s="31"/>
      <c r="AE4381" s="31"/>
      <c r="AF4381" s="31"/>
      <c r="AG4381" s="241"/>
      <c r="AH4381" s="31"/>
      <c r="AI4381" s="31"/>
      <c r="AJ4381" s="31"/>
      <c r="AK4381" s="31"/>
      <c r="AL4381" s="120"/>
      <c r="AQ4381" s="26"/>
      <c r="AW4381" s="19"/>
      <c r="AX4381" s="19"/>
      <c r="AY4381" s="19"/>
      <c r="AZ4381" s="19"/>
      <c r="BA4381" s="19"/>
      <c r="BB4381" s="19"/>
      <c r="BC4381" s="1"/>
      <c r="BD4381"/>
      <c r="BE4381"/>
      <c r="BF4381" s="1"/>
      <c r="BG4381"/>
      <c r="BH4381"/>
      <c r="BI4381"/>
      <c r="BJ4381" s="1"/>
      <c r="BK4381" s="1"/>
      <c r="BL4381"/>
      <c r="BM4381" s="1"/>
      <c r="BN4381" s="1"/>
      <c r="BO4381" s="1"/>
      <c r="BP4381" s="1"/>
      <c r="BQ4381" s="1"/>
      <c r="BR4381" s="1"/>
      <c r="BS4381" s="1"/>
      <c r="BT4381" s="22"/>
      <c r="BU4381" s="1"/>
      <c r="BV4381" s="1"/>
      <c r="BW4381" s="1"/>
      <c r="BX4381" s="1"/>
      <c r="BY4381" s="1"/>
      <c r="BZ4381" s="1"/>
      <c r="CA4381" s="1"/>
      <c r="CB4381" s="1"/>
      <c r="CC4381" s="1"/>
      <c r="CD4381" s="1"/>
      <c r="CE4381" s="1"/>
      <c r="CF4381" s="1"/>
      <c r="CG4381" s="1"/>
      <c r="CH4381" s="1"/>
      <c r="CI4381" s="1"/>
      <c r="CJ4381" s="1"/>
      <c r="CK4381" s="1"/>
      <c r="CL4381" s="1"/>
      <c r="CM4381" s="1"/>
      <c r="CN4381" s="1"/>
      <c r="CO4381" s="1"/>
      <c r="CP4381" s="1"/>
      <c r="CQ4381" s="1"/>
      <c r="CR4381" s="1"/>
      <c r="CS4381" s="1"/>
      <c r="CT4381" s="1"/>
      <c r="CU4381" s="1"/>
      <c r="CV4381" s="1"/>
      <c r="CW4381" s="1"/>
      <c r="CX4381" s="1"/>
      <c r="CY4381" s="1"/>
      <c r="CZ4381" s="1"/>
      <c r="DA4381" s="1"/>
      <c r="DB4381" s="1"/>
      <c r="DC4381" s="1"/>
      <c r="DD4381" s="1"/>
      <c r="DE4381" s="1"/>
      <c r="DF4381" s="1"/>
      <c r="DG4381" s="1"/>
      <c r="DH4381" s="1"/>
      <c r="DI4381" s="1"/>
      <c r="DJ4381" s="1"/>
      <c r="DK4381" s="1"/>
      <c r="DL4381" s="1"/>
      <c r="DM4381" s="1"/>
      <c r="DN4381" s="1"/>
      <c r="DO4381" s="1"/>
      <c r="DP4381" s="1"/>
      <c r="DQ4381" s="1"/>
      <c r="DR4381" s="1"/>
      <c r="DS4381" s="1"/>
      <c r="DT4381" s="1"/>
      <c r="DU4381" s="1"/>
      <c r="DV4381" s="1"/>
      <c r="DW4381" s="1"/>
      <c r="DX4381" s="1"/>
      <c r="DY4381" s="1"/>
      <c r="DZ4381" s="1"/>
      <c r="EA4381" s="1"/>
      <c r="EB4381" s="1"/>
      <c r="EC4381" s="1"/>
      <c r="ED4381" s="1"/>
      <c r="EE4381" s="1"/>
      <c r="EF4381" s="1"/>
      <c r="EG4381" s="1"/>
      <c r="EH4381" s="1"/>
      <c r="EI4381" s="1"/>
      <c r="EJ4381" s="1"/>
      <c r="EK4381" s="1"/>
      <c r="EL4381" s="1"/>
      <c r="EM4381" s="1"/>
      <c r="EN4381" s="1"/>
      <c r="EO4381" s="1"/>
      <c r="EP4381" s="1"/>
      <c r="EQ4381" s="1"/>
      <c r="ER4381" s="1"/>
      <c r="ES4381" s="1"/>
      <c r="ET4381" s="1"/>
      <c r="EU4381" s="1"/>
      <c r="EV4381" s="1"/>
      <c r="EW4381" s="1"/>
      <c r="EX4381" s="1"/>
      <c r="EY4381" s="1"/>
      <c r="EZ4381" s="1"/>
      <c r="FA4381" s="1"/>
      <c r="FB4381" s="1"/>
      <c r="FC4381" s="1"/>
      <c r="FD4381" s="1"/>
      <c r="FE4381" s="1"/>
      <c r="FF4381" s="1"/>
      <c r="FG4381" s="1"/>
      <c r="FH4381" s="1"/>
      <c r="FI4381" s="1"/>
      <c r="FJ4381" s="1"/>
      <c r="FK4381" s="1"/>
      <c r="FL4381" s="1"/>
      <c r="FM4381" s="1"/>
      <c r="FN4381" s="1"/>
      <c r="FO4381" s="1"/>
      <c r="FP4381" s="1"/>
      <c r="FQ4381" s="1"/>
      <c r="FR4381" s="1"/>
      <c r="FS4381" s="1"/>
      <c r="FT4381" s="1"/>
      <c r="FU4381" s="1"/>
      <c r="FV4381" s="1"/>
      <c r="FW4381" s="1"/>
      <c r="FX4381" s="1"/>
      <c r="FY4381" s="1"/>
      <c r="FZ4381" s="1"/>
      <c r="GA4381" s="1"/>
      <c r="GB4381" s="1"/>
      <c r="GC4381" s="1"/>
      <c r="GD4381" s="1"/>
      <c r="GE4381" s="1"/>
      <c r="GF4381" s="1"/>
      <c r="GG4381" s="1"/>
      <c r="GH4381" s="1"/>
      <c r="GI4381" s="1"/>
      <c r="GJ4381" s="1"/>
      <c r="GK4381"/>
      <c r="GL4381"/>
      <c r="GM4381"/>
      <c r="GN4381"/>
      <c r="GO4381"/>
      <c r="GP4381"/>
      <c r="GQ4381"/>
      <c r="GR4381"/>
      <c r="GS4381"/>
      <c r="GT4381"/>
      <c r="GU4381"/>
      <c r="GV4381"/>
      <c r="GW4381"/>
      <c r="GX4381"/>
      <c r="GY4381"/>
      <c r="GZ4381"/>
      <c r="HA4381"/>
      <c r="HB4381"/>
      <c r="HC4381"/>
      <c r="HD4381"/>
      <c r="HE4381"/>
    </row>
    <row r="4382" spans="4:213" s="25" customFormat="1" x14ac:dyDescent="0.25">
      <c r="D4382" s="19"/>
      <c r="E4382" s="19"/>
      <c r="F4382" s="20"/>
      <c r="G4382" s="20"/>
      <c r="H4382" s="20"/>
      <c r="I4382" s="20"/>
      <c r="J4382" s="21"/>
      <c r="K4382" s="21"/>
      <c r="L4382" s="20"/>
      <c r="M4382" s="20"/>
      <c r="N4382" s="22"/>
      <c r="O4382" s="22"/>
      <c r="P4382" s="22"/>
      <c r="Q4382" s="22"/>
      <c r="R4382" s="19"/>
      <c r="S4382" s="19"/>
      <c r="T4382" s="19"/>
      <c r="U4382" s="20"/>
      <c r="V4382" s="20"/>
      <c r="W4382" s="20"/>
      <c r="X4382" s="27"/>
      <c r="Y4382" s="253"/>
      <c r="Z4382" s="30"/>
      <c r="AA4382" s="30"/>
      <c r="AB4382" s="31"/>
      <c r="AC4382" s="31"/>
      <c r="AD4382" s="31"/>
      <c r="AE4382" s="31"/>
      <c r="AF4382" s="31"/>
      <c r="AG4382" s="241"/>
      <c r="AH4382" s="31"/>
      <c r="AI4382" s="31"/>
      <c r="AJ4382" s="31"/>
      <c r="AK4382" s="31"/>
      <c r="AL4382" s="120"/>
      <c r="AQ4382" s="26"/>
      <c r="AW4382" s="19"/>
      <c r="AX4382" s="19"/>
      <c r="AY4382" s="19"/>
      <c r="AZ4382" s="19"/>
      <c r="BA4382" s="19"/>
      <c r="BB4382" s="19"/>
      <c r="BC4382" s="1"/>
      <c r="BD4382"/>
      <c r="BE4382"/>
      <c r="BF4382" s="1"/>
      <c r="BG4382"/>
      <c r="BH4382"/>
      <c r="BI4382"/>
      <c r="BJ4382" s="1"/>
      <c r="BK4382" s="1"/>
      <c r="BL4382"/>
      <c r="BM4382" s="1"/>
      <c r="BN4382" s="1"/>
      <c r="BO4382" s="1"/>
      <c r="BP4382" s="1"/>
      <c r="BQ4382" s="1"/>
      <c r="BR4382" s="1"/>
      <c r="BS4382" s="1"/>
      <c r="BT4382" s="22"/>
      <c r="BU4382" s="1"/>
      <c r="BV4382" s="1"/>
      <c r="BW4382" s="1"/>
      <c r="BX4382" s="1"/>
      <c r="BY4382" s="1"/>
      <c r="BZ4382" s="1"/>
      <c r="CA4382" s="1"/>
      <c r="CB4382" s="1"/>
      <c r="CC4382" s="1"/>
      <c r="CD4382" s="1"/>
      <c r="CE4382" s="1"/>
      <c r="CF4382" s="1"/>
      <c r="CG4382" s="1"/>
      <c r="CH4382" s="1"/>
      <c r="CI4382" s="1"/>
      <c r="CJ4382" s="1"/>
      <c r="CK4382" s="1"/>
      <c r="CL4382" s="1"/>
      <c r="CM4382" s="1"/>
      <c r="CN4382" s="1"/>
      <c r="CO4382" s="1"/>
      <c r="CP4382" s="1"/>
      <c r="CQ4382" s="1"/>
      <c r="CR4382" s="1"/>
      <c r="CS4382" s="1"/>
      <c r="CT4382" s="1"/>
      <c r="CU4382" s="1"/>
      <c r="CV4382" s="1"/>
      <c r="CW4382" s="1"/>
      <c r="CX4382" s="1"/>
      <c r="CY4382" s="1"/>
      <c r="CZ4382" s="1"/>
      <c r="DA4382" s="1"/>
      <c r="DB4382" s="1"/>
      <c r="DC4382" s="1"/>
      <c r="DD4382" s="1"/>
      <c r="DE4382" s="1"/>
      <c r="DF4382" s="1"/>
      <c r="DG4382" s="1"/>
      <c r="DH4382" s="1"/>
      <c r="DI4382" s="1"/>
      <c r="DJ4382" s="1"/>
      <c r="DK4382" s="1"/>
      <c r="DL4382" s="1"/>
      <c r="DM4382" s="1"/>
      <c r="DN4382" s="1"/>
      <c r="DO4382" s="1"/>
      <c r="DP4382" s="1"/>
      <c r="DQ4382" s="1"/>
      <c r="DR4382" s="1"/>
      <c r="DS4382" s="1"/>
      <c r="DT4382" s="1"/>
      <c r="DU4382" s="1"/>
      <c r="DV4382" s="1"/>
      <c r="DW4382" s="1"/>
      <c r="DX4382" s="1"/>
      <c r="DY4382" s="1"/>
      <c r="DZ4382" s="1"/>
      <c r="EA4382" s="1"/>
      <c r="EB4382" s="1"/>
      <c r="EC4382" s="1"/>
      <c r="ED4382" s="1"/>
      <c r="EE4382" s="1"/>
      <c r="EF4382" s="1"/>
      <c r="EG4382" s="1"/>
      <c r="EH4382" s="1"/>
      <c r="EI4382" s="1"/>
      <c r="EJ4382" s="1"/>
      <c r="EK4382" s="1"/>
      <c r="EL4382" s="1"/>
      <c r="EM4382" s="1"/>
      <c r="EN4382" s="1"/>
      <c r="EO4382" s="1"/>
      <c r="EP4382" s="1"/>
      <c r="EQ4382" s="1"/>
      <c r="ER4382" s="1"/>
      <c r="ES4382" s="1"/>
      <c r="ET4382" s="1"/>
      <c r="EU4382" s="1"/>
      <c r="EV4382" s="1"/>
      <c r="EW4382" s="1"/>
      <c r="EX4382" s="1"/>
      <c r="EY4382" s="1"/>
      <c r="EZ4382" s="1"/>
      <c r="FA4382" s="1"/>
      <c r="FB4382" s="1"/>
      <c r="FC4382" s="1"/>
      <c r="FD4382" s="1"/>
      <c r="FE4382" s="1"/>
      <c r="FF4382" s="1"/>
      <c r="FG4382" s="1"/>
      <c r="FH4382" s="1"/>
      <c r="FI4382" s="1"/>
      <c r="FJ4382" s="1"/>
      <c r="FK4382" s="1"/>
      <c r="FL4382" s="1"/>
      <c r="FM4382" s="1"/>
      <c r="FN4382" s="1"/>
      <c r="FO4382" s="1"/>
      <c r="FP4382" s="1"/>
      <c r="FQ4382" s="1"/>
      <c r="FR4382" s="1"/>
      <c r="FS4382" s="1"/>
      <c r="FT4382" s="1"/>
      <c r="FU4382" s="1"/>
      <c r="FV4382" s="1"/>
      <c r="FW4382" s="1"/>
      <c r="FX4382" s="1"/>
      <c r="FY4382" s="1"/>
      <c r="FZ4382" s="1"/>
      <c r="GA4382" s="1"/>
      <c r="GB4382" s="1"/>
      <c r="GC4382" s="1"/>
      <c r="GD4382" s="1"/>
      <c r="GE4382" s="1"/>
      <c r="GF4382" s="1"/>
      <c r="GG4382" s="1"/>
      <c r="GH4382" s="1"/>
      <c r="GI4382" s="1"/>
      <c r="GJ4382" s="1"/>
      <c r="GK4382"/>
      <c r="GL4382"/>
      <c r="GM4382"/>
      <c r="GN4382"/>
      <c r="GO4382"/>
      <c r="GP4382"/>
      <c r="GQ4382"/>
      <c r="GR4382"/>
      <c r="GS4382"/>
      <c r="GT4382"/>
      <c r="GU4382"/>
      <c r="GV4382"/>
      <c r="GW4382"/>
      <c r="GX4382"/>
      <c r="GY4382"/>
      <c r="GZ4382"/>
      <c r="HA4382"/>
      <c r="HB4382"/>
      <c r="HC4382"/>
      <c r="HD4382"/>
      <c r="HE4382"/>
    </row>
    <row r="4383" spans="4:213" s="25" customFormat="1" x14ac:dyDescent="0.25">
      <c r="D4383" s="19"/>
      <c r="E4383" s="19"/>
      <c r="F4383" s="20"/>
      <c r="G4383" s="20"/>
      <c r="H4383" s="20"/>
      <c r="I4383" s="20"/>
      <c r="J4383" s="21"/>
      <c r="K4383" s="21"/>
      <c r="L4383" s="20"/>
      <c r="M4383" s="20"/>
      <c r="N4383" s="22"/>
      <c r="O4383" s="22"/>
      <c r="P4383" s="22"/>
      <c r="Q4383" s="22"/>
      <c r="R4383" s="19"/>
      <c r="S4383" s="19"/>
      <c r="T4383" s="19"/>
      <c r="U4383" s="20"/>
      <c r="V4383" s="20"/>
      <c r="W4383" s="20"/>
      <c r="X4383" s="27"/>
      <c r="Y4383" s="253"/>
      <c r="Z4383" s="30"/>
      <c r="AA4383" s="30"/>
      <c r="AB4383" s="31"/>
      <c r="AC4383" s="31"/>
      <c r="AD4383" s="31"/>
      <c r="AE4383" s="31"/>
      <c r="AF4383" s="31"/>
      <c r="AG4383" s="241"/>
      <c r="AH4383" s="31"/>
      <c r="AI4383" s="31"/>
      <c r="AJ4383" s="31"/>
      <c r="AK4383" s="31"/>
      <c r="AL4383" s="120"/>
      <c r="AQ4383" s="26"/>
      <c r="AW4383" s="19"/>
      <c r="AX4383" s="19"/>
      <c r="AY4383" s="19"/>
      <c r="AZ4383" s="19"/>
      <c r="BA4383" s="19"/>
      <c r="BB4383" s="19"/>
      <c r="BC4383" s="1"/>
      <c r="BD4383"/>
      <c r="BE4383"/>
      <c r="BF4383" s="1"/>
      <c r="BG4383"/>
      <c r="BH4383"/>
      <c r="BI4383"/>
      <c r="BJ4383" s="1"/>
      <c r="BK4383" s="1"/>
      <c r="BL4383"/>
      <c r="BM4383" s="1"/>
      <c r="BN4383" s="1"/>
      <c r="BO4383" s="1"/>
      <c r="BP4383" s="1"/>
      <c r="BQ4383" s="1"/>
      <c r="BR4383" s="1"/>
      <c r="BS4383" s="1"/>
      <c r="BT4383" s="22"/>
      <c r="BU4383" s="1"/>
      <c r="BV4383" s="1"/>
      <c r="BW4383" s="1"/>
      <c r="BX4383" s="1"/>
      <c r="BY4383" s="1"/>
      <c r="BZ4383" s="1"/>
      <c r="CA4383" s="1"/>
      <c r="CB4383" s="1"/>
      <c r="CC4383" s="1"/>
      <c r="CD4383" s="1"/>
      <c r="CE4383" s="1"/>
      <c r="CF4383" s="1"/>
      <c r="CG4383" s="1"/>
      <c r="CH4383" s="1"/>
      <c r="CI4383" s="1"/>
      <c r="CJ4383" s="1"/>
      <c r="CK4383" s="1"/>
      <c r="CL4383" s="1"/>
      <c r="CM4383" s="1"/>
      <c r="CN4383" s="1"/>
      <c r="CO4383" s="1"/>
      <c r="CP4383" s="1"/>
      <c r="CQ4383" s="1"/>
      <c r="CR4383" s="1"/>
      <c r="CS4383" s="1"/>
      <c r="CT4383" s="1"/>
      <c r="CU4383" s="1"/>
      <c r="CV4383" s="1"/>
      <c r="CW4383" s="1"/>
      <c r="CX4383" s="1"/>
      <c r="CY4383" s="1"/>
      <c r="CZ4383" s="1"/>
      <c r="DA4383" s="1"/>
      <c r="DB4383" s="1"/>
      <c r="DC4383" s="1"/>
      <c r="DD4383" s="1"/>
      <c r="DE4383" s="1"/>
      <c r="DF4383" s="1"/>
      <c r="DG4383" s="1"/>
      <c r="DH4383" s="1"/>
      <c r="DI4383" s="1"/>
      <c r="DJ4383" s="1"/>
      <c r="DK4383" s="1"/>
      <c r="DL4383" s="1"/>
      <c r="DM4383" s="1"/>
      <c r="DN4383" s="1"/>
      <c r="DO4383" s="1"/>
      <c r="DP4383" s="1"/>
      <c r="DQ4383" s="1"/>
      <c r="DR4383" s="1"/>
      <c r="DS4383" s="1"/>
      <c r="DT4383" s="1"/>
      <c r="DU4383" s="1"/>
      <c r="DV4383" s="1"/>
      <c r="DW4383" s="1"/>
      <c r="DX4383" s="1"/>
      <c r="DY4383" s="1"/>
      <c r="DZ4383" s="1"/>
      <c r="EA4383" s="1"/>
      <c r="EB4383" s="1"/>
      <c r="EC4383" s="1"/>
      <c r="ED4383" s="1"/>
      <c r="EE4383" s="1"/>
      <c r="EF4383" s="1"/>
      <c r="EG4383" s="1"/>
      <c r="EH4383" s="1"/>
      <c r="EI4383" s="1"/>
      <c r="EJ4383" s="1"/>
      <c r="EK4383" s="1"/>
      <c r="EL4383" s="1"/>
      <c r="EM4383" s="1"/>
      <c r="EN4383" s="1"/>
      <c r="EO4383" s="1"/>
      <c r="EP4383" s="1"/>
      <c r="EQ4383" s="1"/>
      <c r="ER4383" s="1"/>
      <c r="ES4383" s="1"/>
      <c r="ET4383" s="1"/>
      <c r="EU4383" s="1"/>
      <c r="EV4383" s="1"/>
      <c r="EW4383" s="1"/>
      <c r="EX4383" s="1"/>
      <c r="EY4383" s="1"/>
      <c r="EZ4383" s="1"/>
      <c r="FA4383" s="1"/>
      <c r="FB4383" s="1"/>
      <c r="FC4383" s="1"/>
      <c r="FD4383" s="1"/>
      <c r="FE4383" s="1"/>
      <c r="FF4383" s="1"/>
      <c r="FG4383" s="1"/>
      <c r="FH4383" s="1"/>
      <c r="FI4383" s="1"/>
      <c r="FJ4383" s="1"/>
      <c r="FK4383" s="1"/>
      <c r="FL4383" s="1"/>
      <c r="FM4383" s="1"/>
      <c r="FN4383" s="1"/>
      <c r="FO4383" s="1"/>
      <c r="FP4383" s="1"/>
      <c r="FQ4383" s="1"/>
      <c r="FR4383" s="1"/>
      <c r="FS4383" s="1"/>
      <c r="FT4383" s="1"/>
      <c r="FU4383" s="1"/>
      <c r="FV4383" s="1"/>
      <c r="FW4383" s="1"/>
      <c r="FX4383" s="1"/>
      <c r="FY4383" s="1"/>
      <c r="FZ4383" s="1"/>
      <c r="GA4383" s="1"/>
      <c r="GB4383" s="1"/>
      <c r="GC4383" s="1"/>
      <c r="GD4383" s="1"/>
      <c r="GE4383" s="1"/>
      <c r="GF4383" s="1"/>
      <c r="GG4383" s="1"/>
      <c r="GH4383" s="1"/>
      <c r="GI4383" s="1"/>
      <c r="GJ4383" s="1"/>
      <c r="GK4383"/>
      <c r="GL4383"/>
      <c r="GM4383"/>
      <c r="GN4383"/>
      <c r="GO4383"/>
      <c r="GP4383"/>
      <c r="GQ4383"/>
      <c r="GR4383"/>
      <c r="GS4383"/>
      <c r="GT4383"/>
      <c r="GU4383"/>
      <c r="GV4383"/>
      <c r="GW4383"/>
      <c r="GX4383"/>
      <c r="GY4383"/>
      <c r="GZ4383"/>
      <c r="HA4383"/>
      <c r="HB4383"/>
      <c r="HC4383"/>
      <c r="HD4383"/>
      <c r="HE4383"/>
    </row>
    <row r="4384" spans="4:213" s="25" customFormat="1" x14ac:dyDescent="0.25">
      <c r="D4384" s="19"/>
      <c r="E4384" s="19"/>
      <c r="F4384" s="20"/>
      <c r="G4384" s="20"/>
      <c r="H4384" s="20"/>
      <c r="I4384" s="20"/>
      <c r="J4384" s="21"/>
      <c r="K4384" s="21"/>
      <c r="L4384" s="20"/>
      <c r="M4384" s="20"/>
      <c r="N4384" s="22"/>
      <c r="O4384" s="22"/>
      <c r="P4384" s="22"/>
      <c r="Q4384" s="22"/>
      <c r="R4384" s="19"/>
      <c r="S4384" s="19"/>
      <c r="T4384" s="19"/>
      <c r="U4384" s="20"/>
      <c r="V4384" s="20"/>
      <c r="W4384" s="20"/>
      <c r="X4384" s="27"/>
      <c r="Y4384" s="253"/>
      <c r="Z4384" s="30"/>
      <c r="AA4384" s="30"/>
      <c r="AB4384" s="31"/>
      <c r="AC4384" s="31"/>
      <c r="AD4384" s="31"/>
      <c r="AE4384" s="31"/>
      <c r="AF4384" s="31"/>
      <c r="AG4384" s="241"/>
      <c r="AH4384" s="31"/>
      <c r="AI4384" s="31"/>
      <c r="AJ4384" s="31"/>
      <c r="AK4384" s="31"/>
      <c r="AL4384" s="120"/>
      <c r="AQ4384" s="26"/>
      <c r="AW4384" s="19"/>
      <c r="AX4384" s="19"/>
      <c r="AY4384" s="19"/>
      <c r="AZ4384" s="19"/>
      <c r="BA4384" s="19"/>
      <c r="BB4384" s="19"/>
      <c r="BC4384" s="1"/>
      <c r="BD4384"/>
      <c r="BE4384"/>
      <c r="BF4384" s="1"/>
      <c r="BG4384"/>
      <c r="BH4384"/>
      <c r="BI4384"/>
      <c r="BJ4384" s="1"/>
      <c r="BK4384" s="1"/>
      <c r="BL4384"/>
      <c r="BM4384" s="1"/>
      <c r="BN4384" s="1"/>
      <c r="BO4384" s="1"/>
      <c r="BP4384" s="1"/>
      <c r="BQ4384" s="1"/>
      <c r="BR4384" s="1"/>
      <c r="BS4384" s="1"/>
      <c r="BT4384" s="22"/>
      <c r="BU4384" s="1"/>
      <c r="BV4384" s="1"/>
      <c r="BW4384" s="1"/>
      <c r="BX4384" s="1"/>
      <c r="BY4384" s="1"/>
      <c r="BZ4384" s="1"/>
      <c r="CA4384" s="1"/>
      <c r="CB4384" s="1"/>
      <c r="CC4384" s="1"/>
      <c r="CD4384" s="1"/>
      <c r="CE4384" s="1"/>
      <c r="CF4384" s="1"/>
      <c r="CG4384" s="1"/>
      <c r="CH4384" s="1"/>
      <c r="CI4384" s="1"/>
      <c r="CJ4384" s="1"/>
      <c r="CK4384" s="1"/>
      <c r="CL4384" s="1"/>
      <c r="CM4384" s="1"/>
      <c r="CN4384" s="1"/>
      <c r="CO4384" s="1"/>
      <c r="CP4384" s="1"/>
      <c r="CQ4384" s="1"/>
      <c r="CR4384" s="1"/>
      <c r="CS4384" s="1"/>
      <c r="CT4384" s="1"/>
      <c r="CU4384" s="1"/>
      <c r="CV4384" s="1"/>
      <c r="CW4384" s="1"/>
      <c r="CX4384" s="1"/>
      <c r="CY4384" s="1"/>
      <c r="CZ4384" s="1"/>
      <c r="DA4384" s="1"/>
      <c r="DB4384" s="1"/>
      <c r="DC4384" s="1"/>
      <c r="DD4384" s="1"/>
      <c r="DE4384" s="1"/>
      <c r="DF4384" s="1"/>
      <c r="DG4384" s="1"/>
      <c r="DH4384" s="1"/>
      <c r="DI4384" s="1"/>
      <c r="DJ4384" s="1"/>
      <c r="DK4384" s="1"/>
      <c r="DL4384" s="1"/>
      <c r="DM4384" s="1"/>
      <c r="DN4384" s="1"/>
      <c r="DO4384" s="1"/>
      <c r="DP4384" s="1"/>
      <c r="DQ4384" s="1"/>
      <c r="DR4384" s="1"/>
      <c r="DS4384" s="1"/>
      <c r="DT4384" s="1"/>
      <c r="DU4384" s="1"/>
      <c r="DV4384" s="1"/>
      <c r="DW4384" s="1"/>
      <c r="DX4384" s="1"/>
      <c r="DY4384" s="1"/>
      <c r="DZ4384" s="1"/>
      <c r="EA4384" s="1"/>
      <c r="EB4384" s="1"/>
      <c r="EC4384" s="1"/>
      <c r="ED4384" s="1"/>
      <c r="EE4384" s="1"/>
      <c r="EF4384" s="1"/>
      <c r="EG4384" s="1"/>
      <c r="EH4384" s="1"/>
      <c r="EI4384" s="1"/>
      <c r="EJ4384" s="1"/>
      <c r="EK4384" s="1"/>
      <c r="EL4384" s="1"/>
      <c r="EM4384" s="1"/>
      <c r="EN4384" s="1"/>
      <c r="EO4384" s="1"/>
      <c r="EP4384" s="1"/>
      <c r="EQ4384" s="1"/>
      <c r="ER4384" s="1"/>
      <c r="ES4384" s="1"/>
      <c r="ET4384" s="1"/>
      <c r="EU4384" s="1"/>
      <c r="EV4384" s="1"/>
      <c r="EW4384" s="1"/>
      <c r="EX4384" s="1"/>
      <c r="EY4384" s="1"/>
      <c r="EZ4384" s="1"/>
      <c r="FA4384" s="1"/>
      <c r="FB4384" s="1"/>
      <c r="FC4384" s="1"/>
      <c r="FD4384" s="1"/>
      <c r="FE4384" s="1"/>
      <c r="FF4384" s="1"/>
      <c r="FG4384" s="1"/>
      <c r="FH4384" s="1"/>
      <c r="FI4384" s="1"/>
      <c r="FJ4384" s="1"/>
      <c r="FK4384" s="1"/>
      <c r="FL4384" s="1"/>
      <c r="FM4384" s="1"/>
      <c r="FN4384" s="1"/>
      <c r="FO4384" s="1"/>
      <c r="FP4384" s="1"/>
      <c r="FQ4384" s="1"/>
      <c r="FR4384" s="1"/>
      <c r="FS4384" s="1"/>
      <c r="FT4384" s="1"/>
      <c r="FU4384" s="1"/>
      <c r="FV4384" s="1"/>
      <c r="FW4384" s="1"/>
      <c r="FX4384" s="1"/>
      <c r="FY4384" s="1"/>
      <c r="FZ4384" s="1"/>
      <c r="GA4384" s="1"/>
      <c r="GB4384" s="1"/>
      <c r="GC4384" s="1"/>
      <c r="GD4384" s="1"/>
      <c r="GE4384" s="1"/>
      <c r="GF4384" s="1"/>
      <c r="GG4384" s="1"/>
      <c r="GH4384" s="1"/>
      <c r="GI4384" s="1"/>
      <c r="GJ4384" s="1"/>
      <c r="GK4384"/>
      <c r="GL4384"/>
      <c r="GM4384"/>
      <c r="GN4384"/>
      <c r="GO4384"/>
      <c r="GP4384"/>
      <c r="GQ4384"/>
      <c r="GR4384"/>
      <c r="GS4384"/>
      <c r="GT4384"/>
      <c r="GU4384"/>
      <c r="GV4384"/>
      <c r="GW4384"/>
      <c r="GX4384"/>
      <c r="GY4384"/>
      <c r="GZ4384"/>
      <c r="HA4384"/>
      <c r="HB4384"/>
      <c r="HC4384"/>
      <c r="HD4384"/>
      <c r="HE4384"/>
    </row>
    <row r="4385" spans="4:213" s="25" customFormat="1" x14ac:dyDescent="0.25">
      <c r="D4385" s="19"/>
      <c r="E4385" s="19"/>
      <c r="F4385" s="20"/>
      <c r="G4385" s="20"/>
      <c r="H4385" s="20"/>
      <c r="I4385" s="20"/>
      <c r="J4385" s="21"/>
      <c r="K4385" s="21"/>
      <c r="L4385" s="20"/>
      <c r="M4385" s="20"/>
      <c r="N4385" s="22"/>
      <c r="O4385" s="22"/>
      <c r="P4385" s="22"/>
      <c r="Q4385" s="22"/>
      <c r="R4385" s="19"/>
      <c r="S4385" s="19"/>
      <c r="T4385" s="19"/>
      <c r="U4385" s="20"/>
      <c r="V4385" s="20"/>
      <c r="W4385" s="20"/>
      <c r="X4385" s="27"/>
      <c r="Y4385" s="253"/>
      <c r="Z4385" s="30"/>
      <c r="AA4385" s="30"/>
      <c r="AB4385" s="31"/>
      <c r="AC4385" s="31"/>
      <c r="AD4385" s="31"/>
      <c r="AE4385" s="31"/>
      <c r="AF4385" s="31"/>
      <c r="AG4385" s="241"/>
      <c r="AH4385" s="31"/>
      <c r="AI4385" s="31"/>
      <c r="AJ4385" s="31"/>
      <c r="AK4385" s="31"/>
      <c r="AL4385" s="120"/>
      <c r="AQ4385" s="26"/>
      <c r="AW4385" s="19"/>
      <c r="AX4385" s="19"/>
      <c r="AY4385" s="19"/>
      <c r="AZ4385" s="19"/>
      <c r="BA4385" s="19"/>
      <c r="BB4385" s="19"/>
      <c r="BC4385" s="1"/>
      <c r="BD4385"/>
      <c r="BE4385"/>
      <c r="BF4385" s="1"/>
      <c r="BG4385"/>
      <c r="BH4385"/>
      <c r="BI4385"/>
      <c r="BJ4385" s="1"/>
      <c r="BK4385" s="1"/>
      <c r="BL4385"/>
      <c r="BM4385" s="1"/>
      <c r="BN4385" s="1"/>
      <c r="BO4385" s="1"/>
      <c r="BP4385" s="1"/>
      <c r="BQ4385" s="1"/>
      <c r="BR4385" s="1"/>
      <c r="BS4385" s="1"/>
      <c r="BT4385" s="22"/>
      <c r="BU4385" s="1"/>
      <c r="BV4385" s="1"/>
      <c r="BW4385" s="1"/>
      <c r="BX4385" s="1"/>
      <c r="BY4385" s="1"/>
      <c r="BZ4385" s="1"/>
      <c r="CA4385" s="1"/>
      <c r="CB4385" s="1"/>
      <c r="CC4385" s="1"/>
      <c r="CD4385" s="1"/>
      <c r="CE4385" s="1"/>
      <c r="CF4385" s="1"/>
      <c r="CG4385" s="1"/>
      <c r="CH4385" s="1"/>
      <c r="CI4385" s="1"/>
      <c r="CJ4385" s="1"/>
      <c r="CK4385" s="1"/>
      <c r="CL4385" s="1"/>
      <c r="CM4385" s="1"/>
      <c r="CN4385" s="1"/>
      <c r="CO4385" s="1"/>
      <c r="CP4385" s="1"/>
      <c r="CQ4385" s="1"/>
      <c r="CR4385" s="1"/>
      <c r="CS4385" s="1"/>
      <c r="CT4385" s="1"/>
      <c r="CU4385" s="1"/>
      <c r="CV4385" s="1"/>
      <c r="CW4385" s="1"/>
      <c r="CX4385" s="1"/>
      <c r="CY4385" s="1"/>
      <c r="CZ4385" s="1"/>
      <c r="DA4385" s="1"/>
      <c r="DB4385" s="1"/>
      <c r="DC4385" s="1"/>
      <c r="DD4385" s="1"/>
      <c r="DE4385" s="1"/>
      <c r="DF4385" s="1"/>
      <c r="DG4385" s="1"/>
      <c r="DH4385" s="1"/>
      <c r="DI4385" s="1"/>
      <c r="DJ4385" s="1"/>
      <c r="DK4385" s="1"/>
      <c r="DL4385" s="1"/>
      <c r="DM4385" s="1"/>
      <c r="DN4385" s="1"/>
      <c r="DO4385" s="1"/>
      <c r="DP4385" s="1"/>
      <c r="DQ4385" s="1"/>
      <c r="DR4385" s="1"/>
      <c r="DS4385" s="1"/>
      <c r="DT4385" s="1"/>
      <c r="DU4385" s="1"/>
      <c r="DV4385" s="1"/>
      <c r="DW4385" s="1"/>
      <c r="DX4385" s="1"/>
      <c r="DY4385" s="1"/>
      <c r="DZ4385" s="1"/>
      <c r="EA4385" s="1"/>
      <c r="EB4385" s="1"/>
      <c r="EC4385" s="1"/>
      <c r="ED4385" s="1"/>
      <c r="EE4385" s="1"/>
      <c r="EF4385" s="1"/>
      <c r="EG4385" s="1"/>
      <c r="EH4385" s="1"/>
      <c r="EI4385" s="1"/>
      <c r="EJ4385" s="1"/>
      <c r="EK4385" s="1"/>
      <c r="EL4385" s="1"/>
      <c r="EM4385" s="1"/>
      <c r="EN4385" s="1"/>
      <c r="EO4385" s="1"/>
      <c r="EP4385" s="1"/>
      <c r="EQ4385" s="1"/>
      <c r="ER4385" s="1"/>
      <c r="ES4385" s="1"/>
      <c r="ET4385" s="1"/>
      <c r="EU4385" s="1"/>
      <c r="EV4385" s="1"/>
      <c r="EW4385" s="1"/>
      <c r="EX4385" s="1"/>
      <c r="EY4385" s="1"/>
      <c r="EZ4385" s="1"/>
      <c r="FA4385" s="1"/>
      <c r="FB4385" s="1"/>
      <c r="FC4385" s="1"/>
      <c r="FD4385" s="1"/>
      <c r="FE4385" s="1"/>
      <c r="FF4385" s="1"/>
      <c r="FG4385" s="1"/>
      <c r="FH4385" s="1"/>
      <c r="FI4385" s="1"/>
      <c r="FJ4385" s="1"/>
      <c r="FK4385" s="1"/>
      <c r="FL4385" s="1"/>
      <c r="FM4385" s="1"/>
      <c r="FN4385" s="1"/>
      <c r="FO4385" s="1"/>
      <c r="FP4385" s="1"/>
      <c r="FQ4385" s="1"/>
      <c r="FR4385" s="1"/>
      <c r="FS4385" s="1"/>
      <c r="FT4385" s="1"/>
      <c r="FU4385" s="1"/>
      <c r="FV4385" s="1"/>
      <c r="FW4385" s="1"/>
      <c r="FX4385" s="1"/>
      <c r="FY4385" s="1"/>
      <c r="FZ4385" s="1"/>
      <c r="GA4385" s="1"/>
      <c r="GB4385" s="1"/>
      <c r="GC4385" s="1"/>
      <c r="GD4385" s="1"/>
      <c r="GE4385" s="1"/>
      <c r="GF4385" s="1"/>
      <c r="GG4385" s="1"/>
      <c r="GH4385" s="1"/>
      <c r="GI4385" s="1"/>
      <c r="GJ4385" s="1"/>
      <c r="GK4385"/>
      <c r="GL4385"/>
      <c r="GM4385"/>
      <c r="GN4385"/>
      <c r="GO4385"/>
      <c r="GP4385"/>
      <c r="GQ4385"/>
      <c r="GR4385"/>
      <c r="GS4385"/>
      <c r="GT4385"/>
      <c r="GU4385"/>
      <c r="GV4385"/>
      <c r="GW4385"/>
      <c r="GX4385"/>
      <c r="GY4385"/>
      <c r="GZ4385"/>
      <c r="HA4385"/>
      <c r="HB4385"/>
      <c r="HC4385"/>
      <c r="HD4385"/>
      <c r="HE4385"/>
    </row>
    <row r="4386" spans="4:213" s="25" customFormat="1" x14ac:dyDescent="0.25">
      <c r="D4386" s="19"/>
      <c r="E4386" s="19"/>
      <c r="F4386" s="20"/>
      <c r="G4386" s="20"/>
      <c r="H4386" s="20"/>
      <c r="I4386" s="20"/>
      <c r="J4386" s="21"/>
      <c r="K4386" s="21"/>
      <c r="L4386" s="20"/>
      <c r="M4386" s="20"/>
      <c r="N4386" s="22"/>
      <c r="O4386" s="22"/>
      <c r="P4386" s="22"/>
      <c r="Q4386" s="22"/>
      <c r="R4386" s="19"/>
      <c r="S4386" s="19"/>
      <c r="T4386" s="19"/>
      <c r="U4386" s="20"/>
      <c r="V4386" s="20"/>
      <c r="W4386" s="20"/>
      <c r="X4386" s="27"/>
      <c r="Y4386" s="253"/>
      <c r="Z4386" s="30"/>
      <c r="AA4386" s="30"/>
      <c r="AB4386" s="31"/>
      <c r="AC4386" s="31"/>
      <c r="AD4386" s="31"/>
      <c r="AE4386" s="31"/>
      <c r="AF4386" s="31"/>
      <c r="AG4386" s="241"/>
      <c r="AH4386" s="31"/>
      <c r="AI4386" s="31"/>
      <c r="AJ4386" s="31"/>
      <c r="AK4386" s="31"/>
      <c r="AL4386" s="120"/>
      <c r="AQ4386" s="26"/>
      <c r="AW4386" s="19"/>
      <c r="AX4386" s="19"/>
      <c r="AY4386" s="19"/>
      <c r="AZ4386" s="19"/>
      <c r="BA4386" s="19"/>
      <c r="BB4386" s="19"/>
      <c r="BC4386" s="1"/>
      <c r="BD4386"/>
      <c r="BE4386"/>
      <c r="BF4386" s="1"/>
      <c r="BG4386"/>
      <c r="BH4386"/>
      <c r="BI4386"/>
      <c r="BJ4386" s="1"/>
      <c r="BK4386" s="1"/>
      <c r="BL4386"/>
      <c r="BM4386" s="1"/>
      <c r="BN4386" s="1"/>
      <c r="BO4386" s="1"/>
      <c r="BP4386" s="1"/>
      <c r="BQ4386" s="1"/>
      <c r="BR4386" s="1"/>
      <c r="BS4386" s="1"/>
      <c r="BT4386" s="22"/>
      <c r="BU4386" s="1"/>
      <c r="BV4386" s="1"/>
      <c r="BW4386" s="1"/>
      <c r="BX4386" s="1"/>
      <c r="BY4386" s="1"/>
      <c r="BZ4386" s="1"/>
      <c r="CA4386" s="1"/>
      <c r="CB4386" s="1"/>
      <c r="CC4386" s="1"/>
      <c r="CD4386" s="1"/>
      <c r="CE4386" s="1"/>
      <c r="CF4386" s="1"/>
      <c r="CG4386" s="1"/>
      <c r="CH4386" s="1"/>
      <c r="CI4386" s="1"/>
      <c r="CJ4386" s="1"/>
      <c r="CK4386" s="1"/>
      <c r="CL4386" s="1"/>
      <c r="CM4386" s="1"/>
      <c r="CN4386" s="1"/>
      <c r="CO4386" s="1"/>
      <c r="CP4386" s="1"/>
      <c r="CQ4386" s="1"/>
      <c r="CR4386" s="1"/>
      <c r="CS4386" s="1"/>
      <c r="CT4386" s="1"/>
      <c r="CU4386" s="1"/>
      <c r="CV4386" s="1"/>
      <c r="CW4386" s="1"/>
      <c r="CX4386" s="1"/>
      <c r="CY4386" s="1"/>
      <c r="CZ4386" s="1"/>
      <c r="DA4386" s="1"/>
      <c r="DB4386" s="1"/>
      <c r="DC4386" s="1"/>
      <c r="DD4386" s="1"/>
      <c r="DE4386" s="1"/>
      <c r="DF4386" s="1"/>
      <c r="DG4386" s="1"/>
      <c r="DH4386" s="1"/>
      <c r="DI4386" s="1"/>
      <c r="DJ4386" s="1"/>
      <c r="DK4386" s="1"/>
      <c r="DL4386" s="1"/>
      <c r="DM4386" s="1"/>
      <c r="DN4386" s="1"/>
      <c r="DO4386" s="1"/>
      <c r="DP4386" s="1"/>
      <c r="DQ4386" s="1"/>
      <c r="DR4386" s="1"/>
      <c r="DS4386" s="1"/>
      <c r="DT4386" s="1"/>
      <c r="DU4386" s="1"/>
      <c r="DV4386" s="1"/>
      <c r="DW4386" s="1"/>
      <c r="DX4386" s="1"/>
      <c r="DY4386" s="1"/>
      <c r="DZ4386" s="1"/>
      <c r="EA4386" s="1"/>
      <c r="EB4386" s="1"/>
      <c r="EC4386" s="1"/>
      <c r="ED4386" s="1"/>
      <c r="EE4386" s="1"/>
      <c r="EF4386" s="1"/>
      <c r="EG4386" s="1"/>
      <c r="EH4386" s="1"/>
      <c r="EI4386" s="1"/>
      <c r="EJ4386" s="1"/>
      <c r="EK4386" s="1"/>
      <c r="EL4386" s="1"/>
      <c r="EM4386" s="1"/>
      <c r="EN4386" s="1"/>
      <c r="EO4386" s="1"/>
      <c r="EP4386" s="1"/>
      <c r="EQ4386" s="1"/>
      <c r="ER4386" s="1"/>
      <c r="ES4386" s="1"/>
      <c r="ET4386" s="1"/>
      <c r="EU4386" s="1"/>
      <c r="EV4386" s="1"/>
      <c r="EW4386" s="1"/>
      <c r="EX4386" s="1"/>
      <c r="EY4386" s="1"/>
      <c r="EZ4386" s="1"/>
      <c r="FA4386" s="1"/>
      <c r="FB4386" s="1"/>
      <c r="FC4386" s="1"/>
      <c r="FD4386" s="1"/>
      <c r="FE4386" s="1"/>
      <c r="FF4386" s="1"/>
      <c r="FG4386" s="1"/>
      <c r="FH4386" s="1"/>
      <c r="FI4386" s="1"/>
      <c r="FJ4386" s="1"/>
      <c r="FK4386" s="1"/>
      <c r="FL4386" s="1"/>
      <c r="FM4386" s="1"/>
      <c r="FN4386" s="1"/>
      <c r="FO4386" s="1"/>
      <c r="FP4386" s="1"/>
      <c r="FQ4386" s="1"/>
      <c r="FR4386" s="1"/>
      <c r="FS4386" s="1"/>
      <c r="FT4386" s="1"/>
      <c r="FU4386" s="1"/>
      <c r="FV4386" s="1"/>
      <c r="FW4386" s="1"/>
      <c r="FX4386" s="1"/>
      <c r="FY4386" s="1"/>
      <c r="FZ4386" s="1"/>
      <c r="GA4386" s="1"/>
      <c r="GB4386" s="1"/>
      <c r="GC4386" s="1"/>
      <c r="GD4386" s="1"/>
      <c r="GE4386" s="1"/>
      <c r="GF4386" s="1"/>
      <c r="GG4386" s="1"/>
      <c r="GH4386" s="1"/>
      <c r="GI4386" s="1"/>
      <c r="GJ4386" s="1"/>
      <c r="GK4386"/>
      <c r="GL4386"/>
      <c r="GM4386"/>
      <c r="GN4386"/>
      <c r="GO4386"/>
      <c r="GP4386"/>
      <c r="GQ4386"/>
      <c r="GR4386"/>
      <c r="GS4386"/>
      <c r="GT4386"/>
      <c r="GU4386"/>
      <c r="GV4386"/>
      <c r="GW4386"/>
      <c r="GX4386"/>
      <c r="GY4386"/>
      <c r="GZ4386"/>
      <c r="HA4386"/>
      <c r="HB4386"/>
      <c r="HC4386"/>
      <c r="HD4386"/>
      <c r="HE4386"/>
    </row>
    <row r="4387" spans="4:213" s="25" customFormat="1" x14ac:dyDescent="0.25">
      <c r="D4387" s="19"/>
      <c r="E4387" s="19"/>
      <c r="F4387" s="20"/>
      <c r="G4387" s="20"/>
      <c r="H4387" s="20"/>
      <c r="I4387" s="20"/>
      <c r="J4387" s="21"/>
      <c r="K4387" s="21"/>
      <c r="L4387" s="20"/>
      <c r="M4387" s="20"/>
      <c r="N4387" s="22"/>
      <c r="O4387" s="22"/>
      <c r="P4387" s="22"/>
      <c r="Q4387" s="22"/>
      <c r="R4387" s="19"/>
      <c r="S4387" s="19"/>
      <c r="T4387" s="19"/>
      <c r="U4387" s="20"/>
      <c r="V4387" s="20"/>
      <c r="W4387" s="20"/>
      <c r="X4387" s="27"/>
      <c r="Y4387" s="253"/>
      <c r="Z4387" s="30"/>
      <c r="AA4387" s="30"/>
      <c r="AB4387" s="31"/>
      <c r="AC4387" s="31"/>
      <c r="AD4387" s="31"/>
      <c r="AE4387" s="31"/>
      <c r="AF4387" s="31"/>
      <c r="AG4387" s="241"/>
      <c r="AH4387" s="31"/>
      <c r="AI4387" s="31"/>
      <c r="AJ4387" s="31"/>
      <c r="AK4387" s="31"/>
      <c r="AL4387" s="120"/>
      <c r="AQ4387" s="26"/>
      <c r="AW4387" s="19"/>
      <c r="AX4387" s="19"/>
      <c r="AY4387" s="19"/>
      <c r="AZ4387" s="19"/>
      <c r="BA4387" s="19"/>
      <c r="BB4387" s="19"/>
      <c r="BC4387" s="1"/>
      <c r="BD4387"/>
      <c r="BE4387"/>
      <c r="BF4387" s="1"/>
      <c r="BG4387"/>
      <c r="BH4387"/>
      <c r="BI4387"/>
      <c r="BJ4387" s="1"/>
      <c r="BK4387" s="1"/>
      <c r="BL4387"/>
      <c r="BM4387" s="1"/>
      <c r="BN4387" s="1"/>
      <c r="BO4387" s="1"/>
      <c r="BP4387" s="1"/>
      <c r="BQ4387" s="1"/>
      <c r="BR4387" s="1"/>
      <c r="BS4387" s="1"/>
      <c r="BT4387" s="22"/>
      <c r="BU4387" s="1"/>
      <c r="BV4387" s="1"/>
      <c r="BW4387" s="1"/>
      <c r="BX4387" s="1"/>
      <c r="BY4387" s="1"/>
      <c r="BZ4387" s="1"/>
      <c r="CA4387" s="1"/>
      <c r="CB4387" s="1"/>
      <c r="CC4387" s="1"/>
      <c r="CD4387" s="1"/>
      <c r="CE4387" s="1"/>
      <c r="CF4387" s="1"/>
      <c r="CG4387" s="1"/>
      <c r="CH4387" s="1"/>
      <c r="CI4387" s="1"/>
      <c r="CJ4387" s="1"/>
      <c r="CK4387" s="1"/>
      <c r="CL4387" s="1"/>
      <c r="CM4387" s="1"/>
      <c r="CN4387" s="1"/>
      <c r="CO4387" s="1"/>
      <c r="CP4387" s="1"/>
      <c r="CQ4387" s="1"/>
      <c r="CR4387" s="1"/>
      <c r="CS4387" s="1"/>
      <c r="CT4387" s="1"/>
      <c r="CU4387" s="1"/>
      <c r="CV4387" s="1"/>
      <c r="CW4387" s="1"/>
      <c r="CX4387" s="1"/>
      <c r="CY4387" s="1"/>
      <c r="CZ4387" s="1"/>
      <c r="DA4387" s="1"/>
      <c r="DB4387" s="1"/>
      <c r="DC4387" s="1"/>
      <c r="DD4387" s="1"/>
      <c r="DE4387" s="1"/>
      <c r="DF4387" s="1"/>
      <c r="DG4387" s="1"/>
      <c r="DH4387" s="1"/>
      <c r="DI4387" s="1"/>
      <c r="DJ4387" s="1"/>
      <c r="DK4387" s="1"/>
      <c r="DL4387" s="1"/>
      <c r="DM4387" s="1"/>
      <c r="DN4387" s="1"/>
      <c r="DO4387" s="1"/>
      <c r="DP4387" s="1"/>
      <c r="DQ4387" s="1"/>
      <c r="DR4387" s="1"/>
      <c r="DS4387" s="1"/>
      <c r="DT4387" s="1"/>
      <c r="DU4387" s="1"/>
      <c r="DV4387" s="1"/>
      <c r="DW4387" s="1"/>
      <c r="DX4387" s="1"/>
      <c r="DY4387" s="1"/>
      <c r="DZ4387" s="1"/>
      <c r="EA4387" s="1"/>
      <c r="EB4387" s="1"/>
      <c r="EC4387" s="1"/>
      <c r="ED4387" s="1"/>
      <c r="EE4387" s="1"/>
      <c r="EF4387" s="1"/>
      <c r="EG4387" s="1"/>
      <c r="EH4387" s="1"/>
      <c r="EI4387" s="1"/>
      <c r="EJ4387" s="1"/>
      <c r="EK4387" s="1"/>
      <c r="EL4387" s="1"/>
      <c r="EM4387" s="1"/>
      <c r="EN4387" s="1"/>
      <c r="EO4387" s="1"/>
      <c r="EP4387" s="1"/>
      <c r="EQ4387" s="1"/>
      <c r="ER4387" s="1"/>
      <c r="ES4387" s="1"/>
      <c r="ET4387" s="1"/>
      <c r="EU4387" s="1"/>
      <c r="EV4387" s="1"/>
      <c r="EW4387" s="1"/>
      <c r="EX4387" s="1"/>
      <c r="EY4387" s="1"/>
      <c r="EZ4387" s="1"/>
      <c r="FA4387" s="1"/>
      <c r="FB4387" s="1"/>
      <c r="FC4387" s="1"/>
      <c r="FD4387" s="1"/>
      <c r="FE4387" s="1"/>
      <c r="FF4387" s="1"/>
      <c r="FG4387" s="1"/>
      <c r="FH4387" s="1"/>
      <c r="FI4387" s="1"/>
      <c r="FJ4387" s="1"/>
      <c r="FK4387" s="1"/>
      <c r="FL4387" s="1"/>
      <c r="FM4387" s="1"/>
      <c r="FN4387" s="1"/>
      <c r="FO4387" s="1"/>
      <c r="FP4387" s="1"/>
      <c r="FQ4387" s="1"/>
      <c r="FR4387" s="1"/>
      <c r="FS4387" s="1"/>
      <c r="FT4387" s="1"/>
      <c r="FU4387" s="1"/>
      <c r="FV4387" s="1"/>
      <c r="FW4387" s="1"/>
      <c r="FX4387" s="1"/>
      <c r="FY4387" s="1"/>
      <c r="FZ4387" s="1"/>
      <c r="GA4387" s="1"/>
      <c r="GB4387" s="1"/>
      <c r="GC4387" s="1"/>
      <c r="GD4387" s="1"/>
      <c r="GE4387" s="1"/>
      <c r="GF4387" s="1"/>
      <c r="GG4387" s="1"/>
      <c r="GH4387" s="1"/>
      <c r="GI4387" s="1"/>
      <c r="GJ4387" s="1"/>
      <c r="GK4387"/>
      <c r="GL4387"/>
      <c r="GM4387"/>
      <c r="GN4387"/>
      <c r="GO4387"/>
      <c r="GP4387"/>
      <c r="GQ4387"/>
      <c r="GR4387"/>
      <c r="GS4387"/>
      <c r="GT4387"/>
      <c r="GU4387"/>
      <c r="GV4387"/>
      <c r="GW4387"/>
      <c r="GX4387"/>
      <c r="GY4387"/>
      <c r="GZ4387"/>
      <c r="HA4387"/>
      <c r="HB4387"/>
      <c r="HC4387"/>
      <c r="HD4387"/>
      <c r="HE4387"/>
    </row>
    <row r="4388" spans="4:213" s="25" customFormat="1" x14ac:dyDescent="0.25">
      <c r="D4388" s="19"/>
      <c r="E4388" s="19"/>
      <c r="F4388" s="20"/>
      <c r="G4388" s="20"/>
      <c r="H4388" s="20"/>
      <c r="I4388" s="20"/>
      <c r="J4388" s="21"/>
      <c r="K4388" s="21"/>
      <c r="L4388" s="20"/>
      <c r="M4388" s="20"/>
      <c r="N4388" s="22"/>
      <c r="O4388" s="22"/>
      <c r="P4388" s="22"/>
      <c r="Q4388" s="22"/>
      <c r="R4388" s="19"/>
      <c r="S4388" s="19"/>
      <c r="T4388" s="19"/>
      <c r="U4388" s="20"/>
      <c r="V4388" s="20"/>
      <c r="W4388" s="20"/>
      <c r="X4388" s="27"/>
      <c r="Y4388" s="253"/>
      <c r="Z4388" s="30"/>
      <c r="AA4388" s="30"/>
      <c r="AB4388" s="31"/>
      <c r="AC4388" s="31"/>
      <c r="AD4388" s="31"/>
      <c r="AE4388" s="31"/>
      <c r="AF4388" s="31"/>
      <c r="AG4388" s="241"/>
      <c r="AH4388" s="31"/>
      <c r="AI4388" s="31"/>
      <c r="AJ4388" s="31"/>
      <c r="AK4388" s="31"/>
      <c r="AL4388" s="120"/>
      <c r="AQ4388" s="26"/>
      <c r="AW4388" s="19"/>
      <c r="AX4388" s="19"/>
      <c r="AY4388" s="19"/>
      <c r="AZ4388" s="19"/>
      <c r="BA4388" s="19"/>
      <c r="BB4388" s="19"/>
      <c r="BC4388" s="1"/>
      <c r="BD4388"/>
      <c r="BE4388"/>
      <c r="BF4388" s="1"/>
      <c r="BG4388"/>
      <c r="BH4388"/>
      <c r="BI4388"/>
      <c r="BJ4388" s="1"/>
      <c r="BK4388" s="1"/>
      <c r="BL4388"/>
      <c r="BM4388" s="1"/>
      <c r="BN4388" s="1"/>
      <c r="BO4388" s="1"/>
      <c r="BP4388" s="1"/>
      <c r="BQ4388" s="1"/>
      <c r="BR4388" s="1"/>
      <c r="BS4388" s="1"/>
      <c r="BT4388" s="22"/>
      <c r="BU4388" s="1"/>
      <c r="BV4388" s="1"/>
      <c r="BW4388" s="1"/>
      <c r="BX4388" s="1"/>
      <c r="BY4388" s="1"/>
      <c r="BZ4388" s="1"/>
      <c r="CA4388" s="1"/>
      <c r="CB4388" s="1"/>
      <c r="CC4388" s="1"/>
      <c r="CD4388" s="1"/>
      <c r="CE4388" s="1"/>
      <c r="CF4388" s="1"/>
      <c r="CG4388" s="1"/>
      <c r="CH4388" s="1"/>
      <c r="CI4388" s="1"/>
      <c r="CJ4388" s="1"/>
      <c r="CK4388" s="1"/>
      <c r="CL4388" s="1"/>
      <c r="CM4388" s="1"/>
      <c r="CN4388" s="1"/>
      <c r="CO4388" s="1"/>
      <c r="CP4388" s="1"/>
      <c r="CQ4388" s="1"/>
      <c r="CR4388" s="1"/>
      <c r="CS4388" s="1"/>
      <c r="CT4388" s="1"/>
      <c r="CU4388" s="1"/>
      <c r="CV4388" s="1"/>
      <c r="CW4388" s="1"/>
      <c r="CX4388" s="1"/>
      <c r="CY4388" s="1"/>
      <c r="CZ4388" s="1"/>
      <c r="DA4388" s="1"/>
      <c r="DB4388" s="1"/>
      <c r="DC4388" s="1"/>
      <c r="DD4388" s="1"/>
      <c r="DE4388" s="1"/>
      <c r="DF4388" s="1"/>
      <c r="DG4388" s="1"/>
      <c r="DH4388" s="1"/>
      <c r="DI4388" s="1"/>
      <c r="DJ4388" s="1"/>
      <c r="DK4388" s="1"/>
      <c r="DL4388" s="1"/>
      <c r="DM4388" s="1"/>
      <c r="DN4388" s="1"/>
      <c r="DO4388" s="1"/>
      <c r="DP4388" s="1"/>
      <c r="DQ4388" s="1"/>
      <c r="DR4388" s="1"/>
      <c r="DS4388" s="1"/>
      <c r="DT4388" s="1"/>
      <c r="DU4388" s="1"/>
      <c r="DV4388" s="1"/>
      <c r="DW4388" s="1"/>
      <c r="DX4388" s="1"/>
      <c r="DY4388" s="1"/>
      <c r="DZ4388" s="1"/>
      <c r="EA4388" s="1"/>
      <c r="EB4388" s="1"/>
      <c r="EC4388" s="1"/>
      <c r="ED4388" s="1"/>
      <c r="EE4388" s="1"/>
      <c r="EF4388" s="1"/>
      <c r="EG4388" s="1"/>
      <c r="EH4388" s="1"/>
      <c r="EI4388" s="1"/>
      <c r="EJ4388" s="1"/>
      <c r="EK4388" s="1"/>
      <c r="EL4388" s="1"/>
      <c r="EM4388" s="1"/>
      <c r="EN4388" s="1"/>
      <c r="EO4388" s="1"/>
      <c r="EP4388" s="1"/>
      <c r="EQ4388" s="1"/>
      <c r="ER4388" s="1"/>
      <c r="ES4388" s="1"/>
      <c r="ET4388" s="1"/>
      <c r="EU4388" s="1"/>
      <c r="EV4388" s="1"/>
      <c r="EW4388" s="1"/>
      <c r="EX4388" s="1"/>
      <c r="EY4388" s="1"/>
      <c r="EZ4388" s="1"/>
      <c r="FA4388" s="1"/>
      <c r="FB4388" s="1"/>
      <c r="FC4388" s="1"/>
      <c r="FD4388" s="1"/>
      <c r="FE4388" s="1"/>
      <c r="FF4388" s="1"/>
      <c r="FG4388" s="1"/>
      <c r="FH4388" s="1"/>
      <c r="FI4388" s="1"/>
      <c r="FJ4388" s="1"/>
      <c r="FK4388" s="1"/>
      <c r="FL4388" s="1"/>
      <c r="FM4388" s="1"/>
      <c r="FN4388" s="1"/>
      <c r="FO4388" s="1"/>
      <c r="FP4388" s="1"/>
      <c r="FQ4388" s="1"/>
      <c r="FR4388" s="1"/>
      <c r="FS4388" s="1"/>
      <c r="FT4388" s="1"/>
      <c r="FU4388" s="1"/>
      <c r="FV4388" s="1"/>
      <c r="FW4388" s="1"/>
      <c r="FX4388" s="1"/>
      <c r="FY4388" s="1"/>
      <c r="FZ4388" s="1"/>
      <c r="GA4388" s="1"/>
      <c r="GB4388" s="1"/>
      <c r="GC4388" s="1"/>
      <c r="GD4388" s="1"/>
      <c r="GE4388" s="1"/>
      <c r="GF4388" s="1"/>
      <c r="GG4388" s="1"/>
      <c r="GH4388" s="1"/>
      <c r="GI4388" s="1"/>
      <c r="GJ4388" s="1"/>
      <c r="GK4388"/>
      <c r="GL4388"/>
      <c r="GM4388"/>
      <c r="GN4388"/>
      <c r="GO4388"/>
      <c r="GP4388"/>
      <c r="GQ4388"/>
      <c r="GR4388"/>
      <c r="GS4388"/>
      <c r="GT4388"/>
      <c r="GU4388"/>
      <c r="GV4388"/>
      <c r="GW4388"/>
      <c r="GX4388"/>
      <c r="GY4388"/>
      <c r="GZ4388"/>
      <c r="HA4388"/>
      <c r="HB4388"/>
      <c r="HC4388"/>
      <c r="HD4388"/>
      <c r="HE4388"/>
    </row>
    <row r="4389" spans="4:213" s="25" customFormat="1" x14ac:dyDescent="0.25">
      <c r="D4389" s="19"/>
      <c r="E4389" s="19"/>
      <c r="F4389" s="20"/>
      <c r="G4389" s="20"/>
      <c r="H4389" s="20"/>
      <c r="I4389" s="20"/>
      <c r="J4389" s="21"/>
      <c r="K4389" s="21"/>
      <c r="L4389" s="20"/>
      <c r="M4389" s="20"/>
      <c r="N4389" s="22"/>
      <c r="O4389" s="22"/>
      <c r="P4389" s="22"/>
      <c r="Q4389" s="22"/>
      <c r="R4389" s="19"/>
      <c r="S4389" s="19"/>
      <c r="T4389" s="19"/>
      <c r="U4389" s="20"/>
      <c r="V4389" s="20"/>
      <c r="W4389" s="20"/>
      <c r="X4389" s="27"/>
      <c r="Y4389" s="253"/>
      <c r="Z4389" s="30"/>
      <c r="AA4389" s="30"/>
      <c r="AB4389" s="31"/>
      <c r="AC4389" s="31"/>
      <c r="AD4389" s="31"/>
      <c r="AE4389" s="31"/>
      <c r="AF4389" s="31"/>
      <c r="AG4389" s="241"/>
      <c r="AH4389" s="31"/>
      <c r="AI4389" s="31"/>
      <c r="AJ4389" s="31"/>
      <c r="AK4389" s="31"/>
      <c r="AL4389" s="120"/>
      <c r="AQ4389" s="26"/>
      <c r="AW4389" s="19"/>
      <c r="AX4389" s="19"/>
      <c r="AY4389" s="19"/>
      <c r="AZ4389" s="19"/>
      <c r="BA4389" s="19"/>
      <c r="BB4389" s="19"/>
      <c r="BC4389" s="1"/>
      <c r="BD4389"/>
      <c r="BE4389"/>
      <c r="BF4389" s="1"/>
      <c r="BG4389"/>
      <c r="BH4389"/>
      <c r="BI4389"/>
      <c r="BJ4389" s="1"/>
      <c r="BK4389" s="1"/>
      <c r="BL4389"/>
      <c r="BM4389" s="1"/>
      <c r="BN4389" s="1"/>
      <c r="BO4389" s="1"/>
      <c r="BP4389" s="1"/>
      <c r="BQ4389" s="1"/>
      <c r="BR4389" s="1"/>
      <c r="BS4389" s="1"/>
      <c r="BT4389" s="22"/>
      <c r="BU4389" s="1"/>
      <c r="BV4389" s="1"/>
      <c r="BW4389" s="1"/>
      <c r="BX4389" s="1"/>
      <c r="BY4389" s="1"/>
      <c r="BZ4389" s="1"/>
      <c r="CA4389" s="1"/>
      <c r="CB4389" s="1"/>
      <c r="CC4389" s="1"/>
      <c r="CD4389" s="1"/>
      <c r="CE4389" s="1"/>
      <c r="CF4389" s="1"/>
      <c r="CG4389" s="1"/>
      <c r="CH4389" s="1"/>
      <c r="CI4389" s="1"/>
      <c r="CJ4389" s="1"/>
      <c r="CK4389" s="1"/>
      <c r="CL4389" s="1"/>
      <c r="CM4389" s="1"/>
      <c r="CN4389" s="1"/>
      <c r="CO4389" s="1"/>
      <c r="CP4389" s="1"/>
      <c r="CQ4389" s="1"/>
      <c r="CR4389" s="1"/>
      <c r="CS4389" s="1"/>
      <c r="CT4389" s="1"/>
      <c r="CU4389" s="1"/>
      <c r="CV4389" s="1"/>
      <c r="CW4389" s="1"/>
      <c r="CX4389" s="1"/>
      <c r="CY4389" s="1"/>
      <c r="CZ4389" s="1"/>
      <c r="DA4389" s="1"/>
      <c r="DB4389" s="1"/>
      <c r="DC4389" s="1"/>
      <c r="DD4389" s="1"/>
      <c r="DE4389" s="1"/>
      <c r="DF4389" s="1"/>
      <c r="DG4389" s="1"/>
      <c r="DH4389" s="1"/>
      <c r="DI4389" s="1"/>
      <c r="DJ4389" s="1"/>
      <c r="DK4389" s="1"/>
      <c r="DL4389" s="1"/>
      <c r="DM4389" s="1"/>
      <c r="DN4389" s="1"/>
      <c r="DO4389" s="1"/>
      <c r="DP4389" s="1"/>
      <c r="DQ4389" s="1"/>
      <c r="DR4389" s="1"/>
      <c r="DS4389" s="1"/>
      <c r="DT4389" s="1"/>
      <c r="DU4389" s="1"/>
      <c r="DV4389" s="1"/>
      <c r="DW4389" s="1"/>
      <c r="DX4389" s="1"/>
      <c r="DY4389" s="1"/>
      <c r="DZ4389" s="1"/>
      <c r="EA4389" s="1"/>
      <c r="EB4389" s="1"/>
      <c r="EC4389" s="1"/>
      <c r="ED4389" s="1"/>
      <c r="EE4389" s="1"/>
      <c r="EF4389" s="1"/>
      <c r="EG4389" s="1"/>
      <c r="EH4389" s="1"/>
      <c r="EI4389" s="1"/>
      <c r="EJ4389" s="1"/>
      <c r="EK4389" s="1"/>
      <c r="EL4389" s="1"/>
      <c r="EM4389" s="1"/>
      <c r="EN4389" s="1"/>
      <c r="EO4389" s="1"/>
      <c r="EP4389" s="1"/>
      <c r="EQ4389" s="1"/>
      <c r="ER4389" s="1"/>
      <c r="ES4389" s="1"/>
      <c r="ET4389" s="1"/>
      <c r="EU4389" s="1"/>
      <c r="EV4389" s="1"/>
      <c r="EW4389" s="1"/>
      <c r="EX4389" s="1"/>
      <c r="EY4389" s="1"/>
      <c r="EZ4389" s="1"/>
      <c r="FA4389" s="1"/>
      <c r="FB4389" s="1"/>
      <c r="FC4389" s="1"/>
      <c r="FD4389" s="1"/>
      <c r="FE4389" s="1"/>
      <c r="FF4389" s="1"/>
      <c r="FG4389" s="1"/>
      <c r="FH4389" s="1"/>
      <c r="FI4389" s="1"/>
      <c r="FJ4389" s="1"/>
      <c r="FK4389" s="1"/>
      <c r="FL4389" s="1"/>
      <c r="FM4389" s="1"/>
      <c r="FN4389" s="1"/>
      <c r="FO4389" s="1"/>
      <c r="FP4389" s="1"/>
      <c r="FQ4389" s="1"/>
      <c r="FR4389" s="1"/>
      <c r="FS4389" s="1"/>
      <c r="FT4389" s="1"/>
      <c r="FU4389" s="1"/>
      <c r="FV4389" s="1"/>
      <c r="FW4389" s="1"/>
      <c r="FX4389" s="1"/>
      <c r="FY4389" s="1"/>
      <c r="FZ4389" s="1"/>
      <c r="GA4389" s="1"/>
      <c r="GB4389" s="1"/>
      <c r="GC4389" s="1"/>
      <c r="GD4389" s="1"/>
      <c r="GE4389" s="1"/>
      <c r="GF4389" s="1"/>
      <c r="GG4389" s="1"/>
      <c r="GH4389" s="1"/>
      <c r="GI4389" s="1"/>
      <c r="GJ4389" s="1"/>
      <c r="GK4389"/>
      <c r="GL4389"/>
      <c r="GM4389"/>
      <c r="GN4389"/>
      <c r="GO4389"/>
      <c r="GP4389"/>
      <c r="GQ4389"/>
      <c r="GR4389"/>
      <c r="GS4389"/>
      <c r="GT4389"/>
      <c r="GU4389"/>
      <c r="GV4389"/>
      <c r="GW4389"/>
      <c r="GX4389"/>
      <c r="GY4389"/>
      <c r="GZ4389"/>
      <c r="HA4389"/>
      <c r="HB4389"/>
      <c r="HC4389"/>
      <c r="HD4389"/>
      <c r="HE4389"/>
    </row>
    <row r="4390" spans="4:213" s="25" customFormat="1" x14ac:dyDescent="0.25">
      <c r="D4390" s="19"/>
      <c r="E4390" s="19"/>
      <c r="F4390" s="20"/>
      <c r="G4390" s="20"/>
      <c r="H4390" s="20"/>
      <c r="I4390" s="20"/>
      <c r="J4390" s="21"/>
      <c r="K4390" s="21"/>
      <c r="L4390" s="20"/>
      <c r="M4390" s="20"/>
      <c r="N4390" s="22"/>
      <c r="O4390" s="22"/>
      <c r="P4390" s="22"/>
      <c r="Q4390" s="22"/>
      <c r="R4390" s="19"/>
      <c r="S4390" s="19"/>
      <c r="T4390" s="19"/>
      <c r="U4390" s="20"/>
      <c r="V4390" s="20"/>
      <c r="W4390" s="20"/>
      <c r="X4390" s="27"/>
      <c r="Y4390" s="253"/>
      <c r="Z4390" s="30"/>
      <c r="AA4390" s="30"/>
      <c r="AB4390" s="31"/>
      <c r="AC4390" s="31"/>
      <c r="AD4390" s="31"/>
      <c r="AE4390" s="31"/>
      <c r="AF4390" s="31"/>
      <c r="AG4390" s="241"/>
      <c r="AH4390" s="31"/>
      <c r="AI4390" s="31"/>
      <c r="AJ4390" s="31"/>
      <c r="AK4390" s="31"/>
      <c r="AL4390" s="120"/>
      <c r="AQ4390" s="26"/>
      <c r="AW4390" s="19"/>
      <c r="AX4390" s="19"/>
      <c r="AY4390" s="19"/>
      <c r="AZ4390" s="19"/>
      <c r="BA4390" s="19"/>
      <c r="BB4390" s="19"/>
      <c r="BC4390" s="1"/>
      <c r="BD4390"/>
      <c r="BE4390"/>
      <c r="BF4390" s="1"/>
      <c r="BG4390"/>
      <c r="BH4390"/>
      <c r="BI4390"/>
      <c r="BJ4390" s="1"/>
      <c r="BK4390" s="1"/>
      <c r="BL4390"/>
      <c r="BM4390" s="1"/>
      <c r="BN4390" s="1"/>
      <c r="BO4390" s="1"/>
      <c r="BP4390" s="1"/>
      <c r="BQ4390" s="1"/>
      <c r="BR4390" s="1"/>
      <c r="BS4390" s="1"/>
      <c r="BT4390" s="22"/>
      <c r="BU4390" s="1"/>
      <c r="BV4390" s="1"/>
      <c r="BW4390" s="1"/>
      <c r="BX4390" s="1"/>
      <c r="BY4390" s="1"/>
      <c r="BZ4390" s="1"/>
      <c r="CA4390" s="1"/>
      <c r="CB4390" s="1"/>
      <c r="CC4390" s="1"/>
      <c r="CD4390" s="1"/>
      <c r="CE4390" s="1"/>
      <c r="CF4390" s="1"/>
      <c r="CG4390" s="1"/>
      <c r="CH4390" s="1"/>
      <c r="CI4390" s="1"/>
      <c r="CJ4390" s="1"/>
      <c r="CK4390" s="1"/>
      <c r="CL4390" s="1"/>
      <c r="CM4390" s="1"/>
      <c r="CN4390" s="1"/>
      <c r="CO4390" s="1"/>
      <c r="CP4390" s="1"/>
      <c r="CQ4390" s="1"/>
      <c r="CR4390" s="1"/>
      <c r="CS4390" s="1"/>
      <c r="CT4390" s="1"/>
      <c r="CU4390" s="1"/>
      <c r="CV4390" s="1"/>
      <c r="CW4390" s="1"/>
      <c r="CX4390" s="1"/>
      <c r="CY4390" s="1"/>
      <c r="CZ4390" s="1"/>
      <c r="DA4390" s="1"/>
      <c r="DB4390" s="1"/>
      <c r="DC4390" s="1"/>
      <c r="DD4390" s="1"/>
      <c r="DE4390" s="1"/>
      <c r="DF4390" s="1"/>
      <c r="DG4390" s="1"/>
      <c r="DH4390" s="1"/>
      <c r="DI4390" s="1"/>
      <c r="DJ4390" s="1"/>
      <c r="DK4390" s="1"/>
      <c r="DL4390" s="1"/>
      <c r="DM4390" s="1"/>
      <c r="DN4390" s="1"/>
      <c r="DO4390" s="1"/>
      <c r="DP4390" s="1"/>
      <c r="DQ4390" s="1"/>
      <c r="DR4390" s="1"/>
      <c r="DS4390" s="1"/>
      <c r="DT4390" s="1"/>
      <c r="DU4390" s="1"/>
      <c r="DV4390" s="1"/>
      <c r="DW4390" s="1"/>
      <c r="DX4390" s="1"/>
      <c r="DY4390" s="1"/>
      <c r="DZ4390" s="1"/>
      <c r="EA4390" s="1"/>
      <c r="EB4390" s="1"/>
      <c r="EC4390" s="1"/>
      <c r="ED4390" s="1"/>
      <c r="EE4390" s="1"/>
      <c r="EF4390" s="1"/>
      <c r="EG4390" s="1"/>
      <c r="EH4390" s="1"/>
      <c r="EI4390" s="1"/>
      <c r="EJ4390" s="1"/>
      <c r="EK4390" s="1"/>
      <c r="EL4390" s="1"/>
      <c r="EM4390" s="1"/>
      <c r="EN4390" s="1"/>
      <c r="EO4390" s="1"/>
      <c r="EP4390" s="1"/>
      <c r="EQ4390" s="1"/>
      <c r="ER4390" s="1"/>
      <c r="ES4390" s="1"/>
      <c r="ET4390" s="1"/>
      <c r="EU4390" s="1"/>
      <c r="EV4390" s="1"/>
      <c r="EW4390" s="1"/>
      <c r="EX4390" s="1"/>
      <c r="EY4390" s="1"/>
      <c r="EZ4390" s="1"/>
      <c r="FA4390" s="1"/>
      <c r="FB4390" s="1"/>
      <c r="FC4390" s="1"/>
      <c r="FD4390" s="1"/>
      <c r="FE4390" s="1"/>
      <c r="FF4390" s="1"/>
      <c r="FG4390" s="1"/>
      <c r="FH4390" s="1"/>
      <c r="FI4390" s="1"/>
      <c r="FJ4390" s="1"/>
      <c r="FK4390" s="1"/>
      <c r="FL4390" s="1"/>
      <c r="FM4390" s="1"/>
      <c r="FN4390" s="1"/>
      <c r="FO4390" s="1"/>
      <c r="FP4390" s="1"/>
      <c r="FQ4390" s="1"/>
      <c r="FR4390" s="1"/>
      <c r="FS4390" s="1"/>
      <c r="FT4390" s="1"/>
      <c r="FU4390" s="1"/>
      <c r="FV4390" s="1"/>
      <c r="FW4390" s="1"/>
      <c r="FX4390" s="1"/>
      <c r="FY4390" s="1"/>
      <c r="FZ4390" s="1"/>
      <c r="GA4390" s="1"/>
      <c r="GB4390" s="1"/>
      <c r="GC4390" s="1"/>
      <c r="GD4390" s="1"/>
      <c r="GE4390" s="1"/>
      <c r="GF4390" s="1"/>
      <c r="GG4390" s="1"/>
      <c r="GH4390" s="1"/>
      <c r="GI4390" s="1"/>
      <c r="GJ4390" s="1"/>
      <c r="GK4390"/>
      <c r="GL4390"/>
      <c r="GM4390"/>
      <c r="GN4390"/>
      <c r="GO4390"/>
      <c r="GP4390"/>
      <c r="GQ4390"/>
      <c r="GR4390"/>
      <c r="GS4390"/>
      <c r="GT4390"/>
      <c r="GU4390"/>
      <c r="GV4390"/>
      <c r="GW4390"/>
      <c r="GX4390"/>
      <c r="GY4390"/>
      <c r="GZ4390"/>
      <c r="HA4390"/>
      <c r="HB4390"/>
      <c r="HC4390"/>
      <c r="HD4390"/>
      <c r="HE4390"/>
    </row>
    <row r="4391" spans="4:213" s="25" customFormat="1" x14ac:dyDescent="0.25">
      <c r="D4391" s="19"/>
      <c r="E4391" s="19"/>
      <c r="F4391" s="20"/>
      <c r="G4391" s="20"/>
      <c r="H4391" s="20"/>
      <c r="I4391" s="20"/>
      <c r="J4391" s="21"/>
      <c r="K4391" s="21"/>
      <c r="L4391" s="20"/>
      <c r="M4391" s="20"/>
      <c r="N4391" s="22"/>
      <c r="O4391" s="22"/>
      <c r="P4391" s="22"/>
      <c r="Q4391" s="22"/>
      <c r="R4391" s="19"/>
      <c r="S4391" s="19"/>
      <c r="T4391" s="19"/>
      <c r="U4391" s="20"/>
      <c r="V4391" s="20"/>
      <c r="W4391" s="20"/>
      <c r="X4391" s="27"/>
      <c r="Y4391" s="253"/>
      <c r="Z4391" s="30"/>
      <c r="AA4391" s="30"/>
      <c r="AB4391" s="31"/>
      <c r="AC4391" s="31"/>
      <c r="AD4391" s="31"/>
      <c r="AE4391" s="31"/>
      <c r="AF4391" s="31"/>
      <c r="AG4391" s="241"/>
      <c r="AH4391" s="31"/>
      <c r="AI4391" s="31"/>
      <c r="AJ4391" s="31"/>
      <c r="AK4391" s="31"/>
      <c r="AL4391" s="120"/>
      <c r="AQ4391" s="26"/>
      <c r="AW4391" s="19"/>
      <c r="AX4391" s="19"/>
      <c r="AY4391" s="19"/>
      <c r="AZ4391" s="19"/>
      <c r="BA4391" s="19"/>
      <c r="BB4391" s="19"/>
      <c r="BC4391" s="1"/>
      <c r="BD4391"/>
      <c r="BE4391"/>
      <c r="BF4391" s="1"/>
      <c r="BG4391"/>
      <c r="BH4391"/>
      <c r="BI4391"/>
      <c r="BJ4391" s="1"/>
      <c r="BK4391" s="1"/>
      <c r="BL4391"/>
      <c r="BM4391" s="1"/>
      <c r="BN4391" s="1"/>
      <c r="BO4391" s="1"/>
      <c r="BP4391" s="1"/>
      <c r="BQ4391" s="1"/>
      <c r="BR4391" s="1"/>
      <c r="BS4391" s="1"/>
      <c r="BT4391" s="22"/>
      <c r="BU4391" s="1"/>
      <c r="BV4391" s="1"/>
      <c r="BW4391" s="1"/>
      <c r="BX4391" s="1"/>
      <c r="BY4391" s="1"/>
      <c r="BZ4391" s="1"/>
      <c r="CA4391" s="1"/>
      <c r="CB4391" s="1"/>
      <c r="CC4391" s="1"/>
      <c r="CD4391" s="1"/>
      <c r="CE4391" s="1"/>
      <c r="CF4391" s="1"/>
      <c r="CG4391" s="1"/>
      <c r="CH4391" s="1"/>
      <c r="CI4391" s="1"/>
      <c r="CJ4391" s="1"/>
      <c r="CK4391" s="1"/>
      <c r="CL4391" s="1"/>
      <c r="CM4391" s="1"/>
      <c r="CN4391" s="1"/>
      <c r="CO4391" s="1"/>
      <c r="CP4391" s="1"/>
      <c r="CQ4391" s="1"/>
      <c r="CR4391" s="1"/>
      <c r="CS4391" s="1"/>
      <c r="CT4391" s="1"/>
      <c r="CU4391" s="1"/>
      <c r="CV4391" s="1"/>
      <c r="CW4391" s="1"/>
      <c r="CX4391" s="1"/>
      <c r="CY4391" s="1"/>
      <c r="CZ4391" s="1"/>
      <c r="DA4391" s="1"/>
      <c r="DB4391" s="1"/>
      <c r="DC4391" s="1"/>
      <c r="DD4391" s="1"/>
      <c r="DE4391" s="1"/>
      <c r="DF4391" s="1"/>
      <c r="DG4391" s="1"/>
      <c r="DH4391" s="1"/>
      <c r="DI4391" s="1"/>
      <c r="DJ4391" s="1"/>
      <c r="DK4391" s="1"/>
      <c r="DL4391" s="1"/>
      <c r="DM4391" s="1"/>
      <c r="DN4391" s="1"/>
      <c r="DO4391" s="1"/>
      <c r="DP4391" s="1"/>
      <c r="DQ4391" s="1"/>
      <c r="DR4391" s="1"/>
      <c r="DS4391" s="1"/>
      <c r="DT4391" s="1"/>
      <c r="DU4391" s="1"/>
      <c r="DV4391" s="1"/>
      <c r="DW4391" s="1"/>
      <c r="DX4391" s="1"/>
      <c r="DY4391" s="1"/>
      <c r="DZ4391" s="1"/>
      <c r="EA4391" s="1"/>
      <c r="EB4391" s="1"/>
      <c r="EC4391" s="1"/>
      <c r="ED4391" s="1"/>
      <c r="EE4391" s="1"/>
      <c r="EF4391" s="1"/>
      <c r="EG4391" s="1"/>
      <c r="EH4391" s="1"/>
      <c r="EI4391" s="1"/>
      <c r="EJ4391" s="1"/>
      <c r="EK4391" s="1"/>
      <c r="EL4391" s="1"/>
      <c r="EM4391" s="1"/>
      <c r="EN4391" s="1"/>
      <c r="EO4391" s="1"/>
      <c r="EP4391" s="1"/>
      <c r="EQ4391" s="1"/>
      <c r="ER4391" s="1"/>
      <c r="ES4391" s="1"/>
      <c r="ET4391" s="1"/>
      <c r="EU4391" s="1"/>
      <c r="EV4391" s="1"/>
      <c r="EW4391" s="1"/>
      <c r="EX4391" s="1"/>
      <c r="EY4391" s="1"/>
      <c r="EZ4391" s="1"/>
      <c r="FA4391" s="1"/>
      <c r="FB4391" s="1"/>
      <c r="FC4391" s="1"/>
      <c r="FD4391" s="1"/>
      <c r="FE4391" s="1"/>
      <c r="FF4391" s="1"/>
      <c r="FG4391" s="1"/>
      <c r="FH4391" s="1"/>
      <c r="FI4391" s="1"/>
      <c r="FJ4391" s="1"/>
      <c r="FK4391" s="1"/>
      <c r="FL4391" s="1"/>
      <c r="FM4391" s="1"/>
      <c r="FN4391" s="1"/>
      <c r="FO4391" s="1"/>
      <c r="FP4391" s="1"/>
      <c r="FQ4391" s="1"/>
      <c r="FR4391" s="1"/>
      <c r="FS4391" s="1"/>
      <c r="FT4391" s="1"/>
      <c r="FU4391" s="1"/>
      <c r="FV4391" s="1"/>
      <c r="FW4391" s="1"/>
      <c r="FX4391" s="1"/>
      <c r="FY4391" s="1"/>
      <c r="FZ4391" s="1"/>
      <c r="GA4391" s="1"/>
      <c r="GB4391" s="1"/>
      <c r="GC4391" s="1"/>
      <c r="GD4391" s="1"/>
      <c r="GE4391" s="1"/>
      <c r="GF4391" s="1"/>
      <c r="GG4391" s="1"/>
      <c r="GH4391" s="1"/>
      <c r="GI4391" s="1"/>
      <c r="GJ4391" s="1"/>
      <c r="GK4391"/>
      <c r="GL4391"/>
      <c r="GM4391"/>
      <c r="GN4391"/>
      <c r="GO4391"/>
      <c r="GP4391"/>
      <c r="GQ4391"/>
      <c r="GR4391"/>
      <c r="GS4391"/>
      <c r="GT4391"/>
      <c r="GU4391"/>
      <c r="GV4391"/>
      <c r="GW4391"/>
      <c r="GX4391"/>
      <c r="GY4391"/>
      <c r="GZ4391"/>
      <c r="HA4391"/>
      <c r="HB4391"/>
      <c r="HC4391"/>
      <c r="HD4391"/>
      <c r="HE4391"/>
    </row>
    <row r="4392" spans="4:213" s="25" customFormat="1" x14ac:dyDescent="0.25">
      <c r="D4392" s="19"/>
      <c r="E4392" s="19"/>
      <c r="F4392" s="20"/>
      <c r="G4392" s="20"/>
      <c r="H4392" s="20"/>
      <c r="I4392" s="20"/>
      <c r="J4392" s="21"/>
      <c r="K4392" s="21"/>
      <c r="L4392" s="20"/>
      <c r="M4392" s="20"/>
      <c r="N4392" s="22"/>
      <c r="O4392" s="22"/>
      <c r="P4392" s="22"/>
      <c r="Q4392" s="22"/>
      <c r="R4392" s="19"/>
      <c r="S4392" s="19"/>
      <c r="T4392" s="19"/>
      <c r="U4392" s="20"/>
      <c r="V4392" s="20"/>
      <c r="W4392" s="20"/>
      <c r="X4392" s="27"/>
      <c r="Y4392" s="253"/>
      <c r="Z4392" s="30"/>
      <c r="AA4392" s="30"/>
      <c r="AB4392" s="31"/>
      <c r="AC4392" s="31"/>
      <c r="AD4392" s="31"/>
      <c r="AE4392" s="31"/>
      <c r="AF4392" s="31"/>
      <c r="AG4392" s="241"/>
      <c r="AH4392" s="31"/>
      <c r="AI4392" s="31"/>
      <c r="AJ4392" s="31"/>
      <c r="AK4392" s="31"/>
      <c r="AL4392" s="120"/>
      <c r="AQ4392" s="26"/>
      <c r="AW4392" s="19"/>
      <c r="AX4392" s="19"/>
      <c r="AY4392" s="19"/>
      <c r="AZ4392" s="19"/>
      <c r="BA4392" s="19"/>
      <c r="BB4392" s="19"/>
      <c r="BC4392" s="1"/>
      <c r="BD4392"/>
      <c r="BE4392"/>
      <c r="BF4392" s="1"/>
      <c r="BG4392"/>
      <c r="BH4392"/>
      <c r="BI4392"/>
      <c r="BJ4392" s="1"/>
      <c r="BK4392" s="1"/>
      <c r="BL4392"/>
      <c r="BM4392" s="1"/>
      <c r="BN4392" s="1"/>
      <c r="BO4392" s="1"/>
      <c r="BP4392" s="1"/>
      <c r="BQ4392" s="1"/>
      <c r="BR4392" s="1"/>
      <c r="BS4392" s="1"/>
      <c r="BT4392" s="22"/>
      <c r="BU4392" s="1"/>
      <c r="BV4392" s="1"/>
      <c r="BW4392" s="1"/>
      <c r="BX4392" s="1"/>
      <c r="BY4392" s="1"/>
      <c r="BZ4392" s="1"/>
      <c r="CA4392" s="1"/>
      <c r="CB4392" s="1"/>
      <c r="CC4392" s="1"/>
      <c r="CD4392" s="1"/>
      <c r="CE4392" s="1"/>
      <c r="CF4392" s="1"/>
      <c r="CG4392" s="1"/>
      <c r="CH4392" s="1"/>
      <c r="CI4392" s="1"/>
      <c r="CJ4392" s="1"/>
      <c r="CK4392" s="1"/>
      <c r="CL4392" s="1"/>
      <c r="CM4392" s="1"/>
      <c r="CN4392" s="1"/>
      <c r="CO4392" s="1"/>
      <c r="CP4392" s="1"/>
      <c r="CQ4392" s="1"/>
      <c r="CR4392" s="1"/>
      <c r="CS4392" s="1"/>
      <c r="CT4392" s="1"/>
      <c r="CU4392" s="1"/>
      <c r="CV4392" s="1"/>
      <c r="CW4392" s="1"/>
      <c r="CX4392" s="1"/>
      <c r="CY4392" s="1"/>
      <c r="CZ4392" s="1"/>
      <c r="DA4392" s="1"/>
      <c r="DB4392" s="1"/>
      <c r="DC4392" s="1"/>
      <c r="DD4392" s="1"/>
      <c r="DE4392" s="1"/>
      <c r="DF4392" s="1"/>
      <c r="DG4392" s="1"/>
      <c r="DH4392" s="1"/>
      <c r="DI4392" s="1"/>
      <c r="DJ4392" s="1"/>
      <c r="DK4392" s="1"/>
      <c r="DL4392" s="1"/>
      <c r="DM4392" s="1"/>
      <c r="DN4392" s="1"/>
      <c r="DO4392" s="1"/>
      <c r="DP4392" s="1"/>
      <c r="DQ4392" s="1"/>
      <c r="DR4392" s="1"/>
      <c r="DS4392" s="1"/>
      <c r="DT4392" s="1"/>
      <c r="DU4392" s="1"/>
      <c r="DV4392" s="1"/>
      <c r="DW4392" s="1"/>
      <c r="DX4392" s="1"/>
      <c r="DY4392" s="1"/>
      <c r="DZ4392" s="1"/>
      <c r="EA4392" s="1"/>
      <c r="EB4392" s="1"/>
      <c r="EC4392" s="1"/>
      <c r="ED4392" s="1"/>
      <c r="EE4392" s="1"/>
      <c r="EF4392" s="1"/>
      <c r="EG4392" s="1"/>
      <c r="EH4392" s="1"/>
      <c r="EI4392" s="1"/>
      <c r="EJ4392" s="1"/>
      <c r="EK4392" s="1"/>
      <c r="EL4392" s="1"/>
      <c r="EM4392" s="1"/>
      <c r="EN4392" s="1"/>
      <c r="EO4392" s="1"/>
      <c r="EP4392" s="1"/>
      <c r="EQ4392" s="1"/>
      <c r="ER4392" s="1"/>
      <c r="ES4392" s="1"/>
      <c r="ET4392" s="1"/>
      <c r="EU4392" s="1"/>
      <c r="EV4392" s="1"/>
      <c r="EW4392" s="1"/>
      <c r="EX4392" s="1"/>
      <c r="EY4392" s="1"/>
      <c r="EZ4392" s="1"/>
      <c r="FA4392" s="1"/>
      <c r="FB4392" s="1"/>
      <c r="FC4392" s="1"/>
      <c r="FD4392" s="1"/>
      <c r="FE4392" s="1"/>
      <c r="FF4392" s="1"/>
      <c r="FG4392" s="1"/>
      <c r="FH4392" s="1"/>
      <c r="FI4392" s="1"/>
      <c r="FJ4392" s="1"/>
      <c r="FK4392" s="1"/>
      <c r="FL4392" s="1"/>
      <c r="FM4392" s="1"/>
      <c r="FN4392" s="1"/>
      <c r="FO4392" s="1"/>
      <c r="FP4392" s="1"/>
      <c r="FQ4392" s="1"/>
      <c r="FR4392" s="1"/>
      <c r="FS4392" s="1"/>
      <c r="FT4392" s="1"/>
      <c r="FU4392" s="1"/>
      <c r="FV4392" s="1"/>
      <c r="FW4392" s="1"/>
      <c r="FX4392" s="1"/>
      <c r="FY4392" s="1"/>
      <c r="FZ4392" s="1"/>
      <c r="GA4392" s="1"/>
      <c r="GB4392" s="1"/>
      <c r="GC4392" s="1"/>
      <c r="GD4392" s="1"/>
      <c r="GE4392" s="1"/>
      <c r="GF4392" s="1"/>
      <c r="GG4392" s="1"/>
      <c r="GH4392" s="1"/>
      <c r="GI4392" s="1"/>
      <c r="GJ4392" s="1"/>
      <c r="GK4392"/>
      <c r="GL4392"/>
      <c r="GM4392"/>
      <c r="GN4392"/>
      <c r="GO4392"/>
      <c r="GP4392"/>
      <c r="GQ4392"/>
      <c r="GR4392"/>
      <c r="GS4392"/>
      <c r="GT4392"/>
      <c r="GU4392"/>
      <c r="GV4392"/>
      <c r="GW4392"/>
      <c r="GX4392"/>
      <c r="GY4392"/>
      <c r="GZ4392"/>
      <c r="HA4392"/>
      <c r="HB4392"/>
      <c r="HC4392"/>
      <c r="HD4392"/>
      <c r="HE4392"/>
    </row>
    <row r="4393" spans="4:213" s="25" customFormat="1" x14ac:dyDescent="0.25">
      <c r="D4393" s="19"/>
      <c r="E4393" s="19"/>
      <c r="F4393" s="20"/>
      <c r="G4393" s="20"/>
      <c r="H4393" s="20"/>
      <c r="I4393" s="20"/>
      <c r="J4393" s="21"/>
      <c r="K4393" s="21"/>
      <c r="L4393" s="20"/>
      <c r="M4393" s="20"/>
      <c r="N4393" s="22"/>
      <c r="O4393" s="22"/>
      <c r="P4393" s="22"/>
      <c r="Q4393" s="22"/>
      <c r="R4393" s="19"/>
      <c r="S4393" s="19"/>
      <c r="T4393" s="19"/>
      <c r="U4393" s="20"/>
      <c r="V4393" s="20"/>
      <c r="W4393" s="20"/>
      <c r="X4393" s="27"/>
      <c r="Y4393" s="253"/>
      <c r="Z4393" s="30"/>
      <c r="AA4393" s="30"/>
      <c r="AB4393" s="31"/>
      <c r="AC4393" s="31"/>
      <c r="AD4393" s="31"/>
      <c r="AE4393" s="31"/>
      <c r="AF4393" s="31"/>
      <c r="AG4393" s="241"/>
      <c r="AH4393" s="31"/>
      <c r="AI4393" s="31"/>
      <c r="AJ4393" s="31"/>
      <c r="AK4393" s="31"/>
      <c r="AL4393" s="120"/>
      <c r="AQ4393" s="26"/>
      <c r="AW4393" s="19"/>
      <c r="AX4393" s="19"/>
      <c r="AY4393" s="19"/>
      <c r="AZ4393" s="19"/>
      <c r="BA4393" s="19"/>
      <c r="BB4393" s="19"/>
      <c r="BC4393" s="1"/>
      <c r="BD4393"/>
      <c r="BE4393"/>
      <c r="BF4393" s="1"/>
      <c r="BG4393"/>
      <c r="BH4393"/>
      <c r="BI4393"/>
      <c r="BJ4393" s="1"/>
      <c r="BK4393" s="1"/>
      <c r="BL4393"/>
      <c r="BM4393" s="1"/>
      <c r="BN4393" s="1"/>
      <c r="BO4393" s="1"/>
      <c r="BP4393" s="1"/>
      <c r="BQ4393" s="1"/>
      <c r="BR4393" s="1"/>
      <c r="BS4393" s="1"/>
      <c r="BT4393" s="22"/>
      <c r="BU4393" s="1"/>
      <c r="BV4393" s="1"/>
      <c r="BW4393" s="1"/>
      <c r="BX4393" s="1"/>
      <c r="BY4393" s="1"/>
      <c r="BZ4393" s="1"/>
      <c r="CA4393" s="1"/>
      <c r="CB4393" s="1"/>
      <c r="CC4393" s="1"/>
      <c r="CD4393" s="1"/>
      <c r="CE4393" s="1"/>
      <c r="CF4393" s="1"/>
      <c r="CG4393" s="1"/>
      <c r="CH4393" s="1"/>
      <c r="CI4393" s="1"/>
      <c r="CJ4393" s="1"/>
      <c r="CK4393" s="1"/>
      <c r="CL4393" s="1"/>
      <c r="CM4393" s="1"/>
      <c r="CN4393" s="1"/>
      <c r="CO4393" s="1"/>
      <c r="CP4393" s="1"/>
      <c r="CQ4393" s="1"/>
      <c r="CR4393" s="1"/>
      <c r="CS4393" s="1"/>
      <c r="CT4393" s="1"/>
      <c r="CU4393" s="1"/>
      <c r="CV4393" s="1"/>
      <c r="CW4393" s="1"/>
      <c r="CX4393" s="1"/>
      <c r="CY4393" s="1"/>
      <c r="CZ4393" s="1"/>
      <c r="DA4393" s="1"/>
      <c r="DB4393" s="1"/>
      <c r="DC4393" s="1"/>
      <c r="DD4393" s="1"/>
      <c r="DE4393" s="1"/>
      <c r="DF4393" s="1"/>
      <c r="DG4393" s="1"/>
      <c r="DH4393" s="1"/>
      <c r="DI4393" s="1"/>
      <c r="DJ4393" s="1"/>
      <c r="DK4393" s="1"/>
      <c r="DL4393" s="1"/>
      <c r="DM4393" s="1"/>
      <c r="DN4393" s="1"/>
      <c r="DO4393" s="1"/>
      <c r="DP4393" s="1"/>
      <c r="DQ4393" s="1"/>
      <c r="DR4393" s="1"/>
      <c r="DS4393" s="1"/>
      <c r="DT4393" s="1"/>
      <c r="DU4393" s="1"/>
      <c r="DV4393" s="1"/>
      <c r="DW4393" s="1"/>
      <c r="DX4393" s="1"/>
      <c r="DY4393" s="1"/>
      <c r="DZ4393" s="1"/>
      <c r="EA4393" s="1"/>
      <c r="EB4393" s="1"/>
      <c r="EC4393" s="1"/>
      <c r="ED4393" s="1"/>
      <c r="EE4393" s="1"/>
      <c r="EF4393" s="1"/>
      <c r="EG4393" s="1"/>
      <c r="EH4393" s="1"/>
      <c r="EI4393" s="1"/>
      <c r="EJ4393" s="1"/>
      <c r="EK4393" s="1"/>
      <c r="EL4393" s="1"/>
      <c r="EM4393" s="1"/>
      <c r="EN4393" s="1"/>
      <c r="EO4393" s="1"/>
      <c r="EP4393" s="1"/>
      <c r="EQ4393" s="1"/>
      <c r="ER4393" s="1"/>
      <c r="ES4393" s="1"/>
      <c r="ET4393" s="1"/>
      <c r="EU4393" s="1"/>
      <c r="EV4393" s="1"/>
      <c r="EW4393" s="1"/>
      <c r="EX4393" s="1"/>
      <c r="EY4393" s="1"/>
      <c r="EZ4393" s="1"/>
      <c r="FA4393" s="1"/>
      <c r="FB4393" s="1"/>
      <c r="FC4393" s="1"/>
      <c r="FD4393" s="1"/>
      <c r="FE4393" s="1"/>
      <c r="FF4393" s="1"/>
      <c r="FG4393" s="1"/>
      <c r="FH4393" s="1"/>
      <c r="FI4393" s="1"/>
      <c r="FJ4393" s="1"/>
      <c r="FK4393" s="1"/>
      <c r="FL4393" s="1"/>
      <c r="FM4393" s="1"/>
      <c r="FN4393" s="1"/>
      <c r="FO4393" s="1"/>
      <c r="FP4393" s="1"/>
      <c r="FQ4393" s="1"/>
      <c r="FR4393" s="1"/>
      <c r="FS4393" s="1"/>
      <c r="FT4393" s="1"/>
      <c r="FU4393" s="1"/>
      <c r="FV4393" s="1"/>
      <c r="FW4393" s="1"/>
      <c r="FX4393" s="1"/>
      <c r="FY4393" s="1"/>
      <c r="FZ4393" s="1"/>
      <c r="GA4393" s="1"/>
      <c r="GB4393" s="1"/>
      <c r="GC4393" s="1"/>
      <c r="GD4393" s="1"/>
      <c r="GE4393" s="1"/>
      <c r="GF4393" s="1"/>
      <c r="GG4393" s="1"/>
      <c r="GH4393" s="1"/>
      <c r="GI4393" s="1"/>
      <c r="GJ4393" s="1"/>
      <c r="GK4393"/>
      <c r="GL4393"/>
      <c r="GM4393"/>
      <c r="GN4393"/>
      <c r="GO4393"/>
      <c r="GP4393"/>
      <c r="GQ4393"/>
      <c r="GR4393"/>
      <c r="GS4393"/>
      <c r="GT4393"/>
      <c r="GU4393"/>
      <c r="GV4393"/>
      <c r="GW4393"/>
      <c r="GX4393"/>
      <c r="GY4393"/>
      <c r="GZ4393"/>
      <c r="HA4393"/>
      <c r="HB4393"/>
      <c r="HC4393"/>
      <c r="HD4393"/>
      <c r="HE4393"/>
    </row>
    <row r="4394" spans="4:213" s="25" customFormat="1" x14ac:dyDescent="0.25">
      <c r="D4394" s="19"/>
      <c r="E4394" s="19"/>
      <c r="F4394" s="20"/>
      <c r="G4394" s="20"/>
      <c r="H4394" s="20"/>
      <c r="I4394" s="20"/>
      <c r="J4394" s="21"/>
      <c r="K4394" s="21"/>
      <c r="L4394" s="20"/>
      <c r="M4394" s="20"/>
      <c r="N4394" s="22"/>
      <c r="O4394" s="22"/>
      <c r="P4394" s="22"/>
      <c r="Q4394" s="22"/>
      <c r="R4394" s="19"/>
      <c r="S4394" s="19"/>
      <c r="T4394" s="19"/>
      <c r="U4394" s="20"/>
      <c r="V4394" s="20"/>
      <c r="W4394" s="20"/>
      <c r="X4394" s="27"/>
      <c r="Y4394" s="253"/>
      <c r="Z4394" s="30"/>
      <c r="AA4394" s="30"/>
      <c r="AB4394" s="31"/>
      <c r="AC4394" s="31"/>
      <c r="AD4394" s="31"/>
      <c r="AE4394" s="31"/>
      <c r="AF4394" s="31"/>
      <c r="AG4394" s="241"/>
      <c r="AH4394" s="31"/>
      <c r="AI4394" s="31"/>
      <c r="AJ4394" s="31"/>
      <c r="AK4394" s="31"/>
      <c r="AL4394" s="120"/>
      <c r="AQ4394" s="26"/>
      <c r="AW4394" s="19"/>
      <c r="AX4394" s="19"/>
      <c r="AY4394" s="19"/>
      <c r="AZ4394" s="19"/>
      <c r="BA4394" s="19"/>
      <c r="BB4394" s="19"/>
      <c r="BC4394" s="1"/>
      <c r="BD4394"/>
      <c r="BE4394"/>
      <c r="BF4394" s="1"/>
      <c r="BG4394"/>
      <c r="BH4394"/>
      <c r="BI4394"/>
      <c r="BJ4394" s="1"/>
      <c r="BK4394" s="1"/>
      <c r="BL4394"/>
      <c r="BM4394" s="1"/>
      <c r="BN4394" s="1"/>
      <c r="BO4394" s="1"/>
      <c r="BP4394" s="1"/>
      <c r="BQ4394" s="1"/>
      <c r="BR4394" s="1"/>
      <c r="BS4394" s="1"/>
      <c r="BT4394" s="22"/>
      <c r="BU4394" s="1"/>
      <c r="BV4394" s="1"/>
      <c r="BW4394" s="1"/>
      <c r="BX4394" s="1"/>
      <c r="BY4394" s="1"/>
      <c r="BZ4394" s="1"/>
      <c r="CA4394" s="1"/>
      <c r="CB4394" s="1"/>
      <c r="CC4394" s="1"/>
      <c r="CD4394" s="1"/>
      <c r="CE4394" s="1"/>
      <c r="CF4394" s="1"/>
      <c r="CG4394" s="1"/>
      <c r="CH4394" s="1"/>
      <c r="CI4394" s="1"/>
      <c r="CJ4394" s="1"/>
      <c r="CK4394" s="1"/>
      <c r="CL4394" s="1"/>
      <c r="CM4394" s="1"/>
      <c r="CN4394" s="1"/>
      <c r="CO4394" s="1"/>
      <c r="CP4394" s="1"/>
      <c r="CQ4394" s="1"/>
      <c r="CR4394" s="1"/>
      <c r="CS4394" s="1"/>
      <c r="CT4394" s="1"/>
      <c r="CU4394" s="1"/>
      <c r="CV4394" s="1"/>
      <c r="CW4394" s="1"/>
      <c r="CX4394" s="1"/>
      <c r="CY4394" s="1"/>
      <c r="CZ4394" s="1"/>
      <c r="DA4394" s="1"/>
      <c r="DB4394" s="1"/>
      <c r="DC4394" s="1"/>
      <c r="DD4394" s="1"/>
      <c r="DE4394" s="1"/>
      <c r="DF4394" s="1"/>
      <c r="DG4394" s="1"/>
      <c r="DH4394" s="1"/>
      <c r="DI4394" s="1"/>
      <c r="DJ4394" s="1"/>
      <c r="DK4394" s="1"/>
      <c r="DL4394" s="1"/>
      <c r="DM4394" s="1"/>
      <c r="DN4394" s="1"/>
      <c r="DO4394" s="1"/>
      <c r="DP4394" s="1"/>
      <c r="DQ4394" s="1"/>
      <c r="DR4394" s="1"/>
      <c r="DS4394" s="1"/>
      <c r="DT4394" s="1"/>
      <c r="DU4394" s="1"/>
      <c r="DV4394" s="1"/>
      <c r="DW4394" s="1"/>
      <c r="DX4394" s="1"/>
      <c r="DY4394" s="1"/>
      <c r="DZ4394" s="1"/>
      <c r="EA4394" s="1"/>
      <c r="EB4394" s="1"/>
      <c r="EC4394" s="1"/>
      <c r="ED4394" s="1"/>
      <c r="EE4394" s="1"/>
      <c r="EF4394" s="1"/>
      <c r="EG4394" s="1"/>
      <c r="EH4394" s="1"/>
      <c r="EI4394" s="1"/>
      <c r="EJ4394" s="1"/>
      <c r="EK4394" s="1"/>
      <c r="EL4394" s="1"/>
      <c r="EM4394" s="1"/>
      <c r="EN4394" s="1"/>
      <c r="EO4394" s="1"/>
      <c r="EP4394" s="1"/>
      <c r="EQ4394" s="1"/>
      <c r="ER4394" s="1"/>
      <c r="ES4394" s="1"/>
      <c r="ET4394" s="1"/>
      <c r="EU4394" s="1"/>
      <c r="EV4394" s="1"/>
      <c r="EW4394" s="1"/>
      <c r="EX4394" s="1"/>
      <c r="EY4394" s="1"/>
      <c r="EZ4394" s="1"/>
      <c r="FA4394" s="1"/>
      <c r="FB4394" s="1"/>
      <c r="FC4394" s="1"/>
      <c r="FD4394" s="1"/>
      <c r="FE4394" s="1"/>
      <c r="FF4394" s="1"/>
      <c r="FG4394" s="1"/>
      <c r="FH4394" s="1"/>
      <c r="FI4394" s="1"/>
      <c r="FJ4394" s="1"/>
      <c r="FK4394" s="1"/>
      <c r="FL4394" s="1"/>
      <c r="FM4394" s="1"/>
      <c r="FN4394" s="1"/>
      <c r="FO4394" s="1"/>
      <c r="FP4394" s="1"/>
      <c r="FQ4394" s="1"/>
      <c r="FR4394" s="1"/>
      <c r="FS4394" s="1"/>
      <c r="FT4394" s="1"/>
      <c r="FU4394" s="1"/>
      <c r="FV4394" s="1"/>
      <c r="FW4394" s="1"/>
      <c r="FX4394" s="1"/>
      <c r="FY4394" s="1"/>
      <c r="FZ4394" s="1"/>
      <c r="GA4394" s="1"/>
      <c r="GB4394" s="1"/>
      <c r="GC4394" s="1"/>
      <c r="GD4394" s="1"/>
      <c r="GE4394" s="1"/>
      <c r="GF4394" s="1"/>
      <c r="GG4394" s="1"/>
      <c r="GH4394" s="1"/>
      <c r="GI4394" s="1"/>
      <c r="GJ4394" s="1"/>
      <c r="GK4394"/>
      <c r="GL4394"/>
      <c r="GM4394"/>
      <c r="GN4394"/>
      <c r="GO4394"/>
      <c r="GP4394"/>
      <c r="GQ4394"/>
      <c r="GR4394"/>
      <c r="GS4394"/>
      <c r="GT4394"/>
      <c r="GU4394"/>
      <c r="GV4394"/>
      <c r="GW4394"/>
      <c r="GX4394"/>
      <c r="GY4394"/>
      <c r="GZ4394"/>
      <c r="HA4394"/>
      <c r="HB4394"/>
      <c r="HC4394"/>
      <c r="HD4394"/>
      <c r="HE4394"/>
    </row>
    <row r="4395" spans="4:213" s="25" customFormat="1" x14ac:dyDescent="0.25">
      <c r="D4395" s="19"/>
      <c r="E4395" s="19"/>
      <c r="F4395" s="20"/>
      <c r="G4395" s="20"/>
      <c r="H4395" s="20"/>
      <c r="I4395" s="20"/>
      <c r="J4395" s="21"/>
      <c r="K4395" s="21"/>
      <c r="L4395" s="20"/>
      <c r="M4395" s="20"/>
      <c r="N4395" s="22"/>
      <c r="O4395" s="22"/>
      <c r="P4395" s="22"/>
      <c r="Q4395" s="22"/>
      <c r="R4395" s="19"/>
      <c r="S4395" s="19"/>
      <c r="T4395" s="19"/>
      <c r="U4395" s="20"/>
      <c r="V4395" s="20"/>
      <c r="W4395" s="20"/>
      <c r="X4395" s="27"/>
      <c r="Y4395" s="253"/>
      <c r="Z4395" s="30"/>
      <c r="AA4395" s="30"/>
      <c r="AB4395" s="31"/>
      <c r="AC4395" s="31"/>
      <c r="AD4395" s="31"/>
      <c r="AE4395" s="31"/>
      <c r="AF4395" s="31"/>
      <c r="AG4395" s="241"/>
      <c r="AH4395" s="31"/>
      <c r="AI4395" s="31"/>
      <c r="AJ4395" s="31"/>
      <c r="AK4395" s="31"/>
      <c r="AL4395" s="120"/>
      <c r="AQ4395" s="26"/>
      <c r="AW4395" s="19"/>
      <c r="AX4395" s="19"/>
      <c r="AY4395" s="19"/>
      <c r="AZ4395" s="19"/>
      <c r="BA4395" s="19"/>
      <c r="BB4395" s="19"/>
      <c r="BC4395" s="1"/>
      <c r="BD4395"/>
      <c r="BE4395"/>
      <c r="BF4395" s="1"/>
      <c r="BG4395"/>
      <c r="BH4395"/>
      <c r="BI4395"/>
      <c r="BJ4395" s="1"/>
      <c r="BK4395" s="1"/>
      <c r="BL4395"/>
      <c r="BM4395" s="1"/>
      <c r="BN4395" s="1"/>
      <c r="BO4395" s="1"/>
      <c r="BP4395" s="1"/>
      <c r="BQ4395" s="1"/>
      <c r="BR4395" s="1"/>
      <c r="BS4395" s="1"/>
      <c r="BT4395" s="22"/>
      <c r="BU4395" s="1"/>
      <c r="BV4395" s="1"/>
      <c r="BW4395" s="1"/>
      <c r="BX4395" s="1"/>
      <c r="BY4395" s="1"/>
      <c r="BZ4395" s="1"/>
      <c r="CA4395" s="1"/>
      <c r="CB4395" s="1"/>
      <c r="CC4395" s="1"/>
      <c r="CD4395" s="1"/>
      <c r="CE4395" s="1"/>
      <c r="CF4395" s="1"/>
      <c r="CG4395" s="1"/>
      <c r="CH4395" s="1"/>
      <c r="CI4395" s="1"/>
      <c r="CJ4395" s="1"/>
      <c r="CK4395" s="1"/>
      <c r="CL4395" s="1"/>
      <c r="CM4395" s="1"/>
      <c r="CN4395" s="1"/>
      <c r="CO4395" s="1"/>
      <c r="CP4395" s="1"/>
      <c r="CQ4395" s="1"/>
      <c r="CR4395" s="1"/>
      <c r="CS4395" s="1"/>
      <c r="CT4395" s="1"/>
      <c r="CU4395" s="1"/>
      <c r="CV4395" s="1"/>
      <c r="CW4395" s="1"/>
      <c r="CX4395" s="1"/>
      <c r="CY4395" s="1"/>
      <c r="CZ4395" s="1"/>
      <c r="DA4395" s="1"/>
      <c r="DB4395" s="1"/>
      <c r="DC4395" s="1"/>
      <c r="DD4395" s="1"/>
      <c r="DE4395" s="1"/>
      <c r="DF4395" s="1"/>
      <c r="DG4395" s="1"/>
      <c r="DH4395" s="1"/>
      <c r="DI4395" s="1"/>
      <c r="DJ4395" s="1"/>
      <c r="DK4395" s="1"/>
      <c r="DL4395" s="1"/>
      <c r="DM4395" s="1"/>
      <c r="DN4395" s="1"/>
      <c r="DO4395" s="1"/>
      <c r="DP4395" s="1"/>
      <c r="DQ4395" s="1"/>
      <c r="DR4395" s="1"/>
      <c r="DS4395" s="1"/>
      <c r="DT4395" s="1"/>
      <c r="DU4395" s="1"/>
      <c r="DV4395" s="1"/>
      <c r="DW4395" s="1"/>
      <c r="DX4395" s="1"/>
      <c r="DY4395" s="1"/>
      <c r="DZ4395" s="1"/>
      <c r="EA4395" s="1"/>
      <c r="EB4395" s="1"/>
      <c r="EC4395" s="1"/>
      <c r="ED4395" s="1"/>
      <c r="EE4395" s="1"/>
      <c r="EF4395" s="1"/>
      <c r="EG4395" s="1"/>
      <c r="EH4395" s="1"/>
      <c r="EI4395" s="1"/>
      <c r="EJ4395" s="1"/>
      <c r="EK4395" s="1"/>
      <c r="EL4395" s="1"/>
      <c r="EM4395" s="1"/>
      <c r="EN4395" s="1"/>
      <c r="EO4395" s="1"/>
      <c r="EP4395" s="1"/>
      <c r="EQ4395" s="1"/>
      <c r="ER4395" s="1"/>
      <c r="ES4395" s="1"/>
      <c r="ET4395" s="1"/>
      <c r="EU4395" s="1"/>
      <c r="EV4395" s="1"/>
      <c r="EW4395" s="1"/>
      <c r="EX4395" s="1"/>
      <c r="EY4395" s="1"/>
      <c r="EZ4395" s="1"/>
      <c r="FA4395" s="1"/>
      <c r="FB4395" s="1"/>
      <c r="FC4395" s="1"/>
      <c r="FD4395" s="1"/>
      <c r="FE4395" s="1"/>
      <c r="FF4395" s="1"/>
      <c r="FG4395" s="1"/>
      <c r="FH4395" s="1"/>
      <c r="FI4395" s="1"/>
      <c r="FJ4395" s="1"/>
      <c r="FK4395" s="1"/>
      <c r="FL4395" s="1"/>
      <c r="FM4395" s="1"/>
      <c r="FN4395" s="1"/>
      <c r="FO4395" s="1"/>
      <c r="FP4395" s="1"/>
      <c r="FQ4395" s="1"/>
      <c r="FR4395" s="1"/>
      <c r="FS4395" s="1"/>
      <c r="FT4395" s="1"/>
      <c r="FU4395" s="1"/>
      <c r="FV4395" s="1"/>
      <c r="FW4395" s="1"/>
      <c r="FX4395" s="1"/>
      <c r="FY4395" s="1"/>
      <c r="FZ4395" s="1"/>
      <c r="GA4395" s="1"/>
      <c r="GB4395" s="1"/>
      <c r="GC4395" s="1"/>
      <c r="GD4395" s="1"/>
      <c r="GE4395" s="1"/>
      <c r="GF4395" s="1"/>
      <c r="GG4395" s="1"/>
      <c r="GH4395" s="1"/>
      <c r="GI4395" s="1"/>
      <c r="GJ4395" s="1"/>
      <c r="GK4395"/>
      <c r="GL4395"/>
      <c r="GM4395"/>
      <c r="GN4395"/>
      <c r="GO4395"/>
      <c r="GP4395"/>
      <c r="GQ4395"/>
      <c r="GR4395"/>
      <c r="GS4395"/>
      <c r="GT4395"/>
      <c r="GU4395"/>
      <c r="GV4395"/>
      <c r="GW4395"/>
      <c r="GX4395"/>
      <c r="GY4395"/>
      <c r="GZ4395"/>
      <c r="HA4395"/>
      <c r="HB4395"/>
      <c r="HC4395"/>
      <c r="HD4395"/>
      <c r="HE4395"/>
    </row>
    <row r="4396" spans="4:213" s="25" customFormat="1" x14ac:dyDescent="0.25">
      <c r="D4396" s="19"/>
      <c r="E4396" s="19"/>
      <c r="F4396" s="20"/>
      <c r="G4396" s="20"/>
      <c r="H4396" s="20"/>
      <c r="I4396" s="20"/>
      <c r="J4396" s="21"/>
      <c r="K4396" s="21"/>
      <c r="L4396" s="20"/>
      <c r="M4396" s="20"/>
      <c r="N4396" s="22"/>
      <c r="O4396" s="22"/>
      <c r="P4396" s="22"/>
      <c r="Q4396" s="22"/>
      <c r="R4396" s="19"/>
      <c r="S4396" s="19"/>
      <c r="T4396" s="19"/>
      <c r="U4396" s="20"/>
      <c r="V4396" s="20"/>
      <c r="W4396" s="20"/>
      <c r="X4396" s="27"/>
      <c r="Y4396" s="253"/>
      <c r="Z4396" s="30"/>
      <c r="AA4396" s="30"/>
      <c r="AB4396" s="31"/>
      <c r="AC4396" s="31"/>
      <c r="AD4396" s="31"/>
      <c r="AE4396" s="31"/>
      <c r="AF4396" s="31"/>
      <c r="AG4396" s="241"/>
      <c r="AH4396" s="31"/>
      <c r="AI4396" s="31"/>
      <c r="AJ4396" s="31"/>
      <c r="AK4396" s="31"/>
      <c r="AL4396" s="120"/>
      <c r="AQ4396" s="26"/>
      <c r="AW4396" s="19"/>
      <c r="AX4396" s="19"/>
      <c r="AY4396" s="19"/>
      <c r="AZ4396" s="19"/>
      <c r="BA4396" s="19"/>
      <c r="BB4396" s="19"/>
      <c r="BC4396" s="1"/>
      <c r="BD4396"/>
      <c r="BE4396"/>
      <c r="BF4396" s="1"/>
      <c r="BG4396"/>
      <c r="BH4396"/>
      <c r="BI4396"/>
      <c r="BJ4396" s="1"/>
      <c r="BK4396" s="1"/>
      <c r="BL4396"/>
      <c r="BM4396" s="1"/>
      <c r="BN4396" s="1"/>
      <c r="BO4396" s="1"/>
      <c r="BP4396" s="1"/>
      <c r="BQ4396" s="1"/>
      <c r="BR4396" s="1"/>
      <c r="BS4396" s="1"/>
      <c r="BT4396" s="22"/>
      <c r="BU4396" s="1"/>
      <c r="BV4396" s="1"/>
      <c r="BW4396" s="1"/>
      <c r="BX4396" s="1"/>
      <c r="BY4396" s="1"/>
      <c r="BZ4396" s="1"/>
      <c r="CA4396" s="1"/>
      <c r="CB4396" s="1"/>
      <c r="CC4396" s="1"/>
      <c r="CD4396" s="1"/>
      <c r="CE4396" s="1"/>
      <c r="CF4396" s="1"/>
      <c r="CG4396" s="1"/>
      <c r="CH4396" s="1"/>
      <c r="CI4396" s="1"/>
      <c r="CJ4396" s="1"/>
      <c r="CK4396" s="1"/>
      <c r="CL4396" s="1"/>
      <c r="CM4396" s="1"/>
      <c r="CN4396" s="1"/>
      <c r="CO4396" s="1"/>
      <c r="CP4396" s="1"/>
      <c r="CQ4396" s="1"/>
      <c r="CR4396" s="1"/>
      <c r="CS4396" s="1"/>
      <c r="CT4396" s="1"/>
      <c r="CU4396" s="1"/>
      <c r="CV4396" s="1"/>
      <c r="CW4396" s="1"/>
      <c r="CX4396" s="1"/>
      <c r="CY4396" s="1"/>
      <c r="CZ4396" s="1"/>
      <c r="DA4396" s="1"/>
      <c r="DB4396" s="1"/>
      <c r="DC4396" s="1"/>
      <c r="DD4396" s="1"/>
      <c r="DE4396" s="1"/>
      <c r="DF4396" s="1"/>
      <c r="DG4396" s="1"/>
      <c r="DH4396" s="1"/>
      <c r="DI4396" s="1"/>
      <c r="DJ4396" s="1"/>
      <c r="DK4396" s="1"/>
      <c r="DL4396" s="1"/>
      <c r="DM4396" s="1"/>
      <c r="DN4396" s="1"/>
      <c r="DO4396" s="1"/>
      <c r="DP4396" s="1"/>
      <c r="DQ4396" s="1"/>
      <c r="DR4396" s="1"/>
      <c r="DS4396" s="1"/>
      <c r="DT4396" s="1"/>
      <c r="DU4396" s="1"/>
      <c r="DV4396" s="1"/>
      <c r="DW4396" s="1"/>
      <c r="DX4396" s="1"/>
      <c r="DY4396" s="1"/>
      <c r="DZ4396" s="1"/>
      <c r="EA4396" s="1"/>
      <c r="EB4396" s="1"/>
      <c r="EC4396" s="1"/>
      <c r="ED4396" s="1"/>
      <c r="EE4396" s="1"/>
      <c r="EF4396" s="1"/>
      <c r="EG4396" s="1"/>
      <c r="EH4396" s="1"/>
      <c r="EI4396" s="1"/>
      <c r="EJ4396" s="1"/>
      <c r="EK4396" s="1"/>
      <c r="EL4396" s="1"/>
      <c r="EM4396" s="1"/>
      <c r="EN4396" s="1"/>
      <c r="EO4396" s="1"/>
      <c r="EP4396" s="1"/>
      <c r="EQ4396" s="1"/>
      <c r="ER4396" s="1"/>
      <c r="ES4396" s="1"/>
      <c r="ET4396" s="1"/>
      <c r="EU4396" s="1"/>
      <c r="EV4396" s="1"/>
      <c r="EW4396" s="1"/>
      <c r="EX4396" s="1"/>
      <c r="EY4396" s="1"/>
      <c r="EZ4396" s="1"/>
      <c r="FA4396" s="1"/>
      <c r="FB4396" s="1"/>
      <c r="FC4396" s="1"/>
      <c r="FD4396" s="1"/>
      <c r="FE4396" s="1"/>
      <c r="FF4396" s="1"/>
      <c r="FG4396" s="1"/>
      <c r="FH4396" s="1"/>
      <c r="FI4396" s="1"/>
      <c r="FJ4396" s="1"/>
      <c r="FK4396" s="1"/>
      <c r="FL4396" s="1"/>
      <c r="FM4396" s="1"/>
      <c r="FN4396" s="1"/>
      <c r="FO4396" s="1"/>
      <c r="FP4396" s="1"/>
      <c r="FQ4396" s="1"/>
      <c r="FR4396" s="1"/>
      <c r="FS4396" s="1"/>
      <c r="FT4396" s="1"/>
      <c r="FU4396" s="1"/>
      <c r="FV4396" s="1"/>
      <c r="FW4396" s="1"/>
      <c r="FX4396" s="1"/>
      <c r="FY4396" s="1"/>
      <c r="FZ4396" s="1"/>
      <c r="GA4396" s="1"/>
      <c r="GB4396" s="1"/>
      <c r="GC4396" s="1"/>
      <c r="GD4396" s="1"/>
      <c r="GE4396" s="1"/>
      <c r="GF4396" s="1"/>
      <c r="GG4396" s="1"/>
      <c r="GH4396" s="1"/>
      <c r="GI4396" s="1"/>
      <c r="GJ4396" s="1"/>
      <c r="GK4396"/>
      <c r="GL4396"/>
      <c r="GM4396"/>
      <c r="GN4396"/>
      <c r="GO4396"/>
      <c r="GP4396"/>
      <c r="GQ4396"/>
      <c r="GR4396"/>
      <c r="GS4396"/>
      <c r="GT4396"/>
      <c r="GU4396"/>
      <c r="GV4396"/>
      <c r="GW4396"/>
      <c r="GX4396"/>
      <c r="GY4396"/>
      <c r="GZ4396"/>
      <c r="HA4396"/>
      <c r="HB4396"/>
      <c r="HC4396"/>
      <c r="HD4396"/>
      <c r="HE4396"/>
    </row>
    <row r="4397" spans="4:213" s="25" customFormat="1" x14ac:dyDescent="0.25">
      <c r="D4397" s="19"/>
      <c r="E4397" s="19"/>
      <c r="F4397" s="20"/>
      <c r="G4397" s="20"/>
      <c r="H4397" s="20"/>
      <c r="I4397" s="20"/>
      <c r="J4397" s="21"/>
      <c r="K4397" s="21"/>
      <c r="L4397" s="20"/>
      <c r="M4397" s="20"/>
      <c r="N4397" s="22"/>
      <c r="O4397" s="22"/>
      <c r="P4397" s="22"/>
      <c r="Q4397" s="22"/>
      <c r="R4397" s="19"/>
      <c r="S4397" s="19"/>
      <c r="T4397" s="19"/>
      <c r="U4397" s="20"/>
      <c r="V4397" s="20"/>
      <c r="W4397" s="20"/>
      <c r="X4397" s="27"/>
      <c r="Y4397" s="253"/>
      <c r="Z4397" s="30"/>
      <c r="AA4397" s="30"/>
      <c r="AB4397" s="31"/>
      <c r="AC4397" s="31"/>
      <c r="AD4397" s="31"/>
      <c r="AE4397" s="31"/>
      <c r="AF4397" s="31"/>
      <c r="AG4397" s="241"/>
      <c r="AH4397" s="31"/>
      <c r="AI4397" s="31"/>
      <c r="AJ4397" s="31"/>
      <c r="AK4397" s="31"/>
      <c r="AL4397" s="120"/>
      <c r="AQ4397" s="26"/>
      <c r="AW4397" s="19"/>
      <c r="AX4397" s="19"/>
      <c r="AY4397" s="19"/>
      <c r="AZ4397" s="19"/>
      <c r="BA4397" s="19"/>
      <c r="BB4397" s="19"/>
      <c r="BC4397" s="1"/>
      <c r="BD4397"/>
      <c r="BE4397"/>
      <c r="BF4397" s="1"/>
      <c r="BG4397"/>
      <c r="BH4397"/>
      <c r="BI4397"/>
      <c r="BJ4397" s="1"/>
      <c r="BK4397" s="1"/>
      <c r="BL4397"/>
      <c r="BM4397" s="1"/>
      <c r="BN4397" s="1"/>
      <c r="BO4397" s="1"/>
      <c r="BP4397" s="1"/>
      <c r="BQ4397" s="1"/>
      <c r="BR4397" s="1"/>
      <c r="BS4397" s="1"/>
      <c r="BT4397" s="22"/>
      <c r="BU4397" s="1"/>
      <c r="BV4397" s="1"/>
      <c r="BW4397" s="1"/>
      <c r="BX4397" s="1"/>
      <c r="BY4397" s="1"/>
      <c r="BZ4397" s="1"/>
      <c r="CA4397" s="1"/>
      <c r="CB4397" s="1"/>
      <c r="CC4397" s="1"/>
      <c r="CD4397" s="1"/>
      <c r="CE4397" s="1"/>
      <c r="CF4397" s="1"/>
      <c r="CG4397" s="1"/>
      <c r="CH4397" s="1"/>
      <c r="CI4397" s="1"/>
      <c r="CJ4397" s="1"/>
      <c r="CK4397" s="1"/>
      <c r="CL4397" s="1"/>
      <c r="CM4397" s="1"/>
      <c r="CN4397" s="1"/>
      <c r="CO4397" s="1"/>
      <c r="CP4397" s="1"/>
      <c r="CQ4397" s="1"/>
      <c r="CR4397" s="1"/>
      <c r="CS4397" s="1"/>
      <c r="CT4397" s="1"/>
      <c r="CU4397" s="1"/>
      <c r="CV4397" s="1"/>
      <c r="CW4397" s="1"/>
      <c r="CX4397" s="1"/>
      <c r="CY4397" s="1"/>
      <c r="CZ4397" s="1"/>
      <c r="DA4397" s="1"/>
      <c r="DB4397" s="1"/>
      <c r="DC4397" s="1"/>
      <c r="DD4397" s="1"/>
      <c r="DE4397" s="1"/>
      <c r="DF4397" s="1"/>
      <c r="DG4397" s="1"/>
      <c r="DH4397" s="1"/>
      <c r="DI4397" s="1"/>
      <c r="DJ4397" s="1"/>
      <c r="DK4397" s="1"/>
      <c r="DL4397" s="1"/>
      <c r="DM4397" s="1"/>
      <c r="DN4397" s="1"/>
      <c r="DO4397" s="1"/>
      <c r="DP4397" s="1"/>
      <c r="DQ4397" s="1"/>
      <c r="DR4397" s="1"/>
      <c r="DS4397" s="1"/>
      <c r="DT4397" s="1"/>
      <c r="DU4397" s="1"/>
      <c r="DV4397" s="1"/>
      <c r="DW4397" s="1"/>
      <c r="DX4397" s="1"/>
      <c r="DY4397" s="1"/>
      <c r="DZ4397" s="1"/>
      <c r="EA4397" s="1"/>
      <c r="EB4397" s="1"/>
      <c r="EC4397" s="1"/>
      <c r="ED4397" s="1"/>
      <c r="EE4397" s="1"/>
      <c r="EF4397" s="1"/>
      <c r="EG4397" s="1"/>
      <c r="EH4397" s="1"/>
      <c r="EI4397" s="1"/>
      <c r="EJ4397" s="1"/>
      <c r="EK4397" s="1"/>
      <c r="EL4397" s="1"/>
      <c r="EM4397" s="1"/>
      <c r="EN4397" s="1"/>
      <c r="EO4397" s="1"/>
      <c r="EP4397" s="1"/>
      <c r="EQ4397" s="1"/>
      <c r="ER4397" s="1"/>
      <c r="ES4397" s="1"/>
      <c r="ET4397" s="1"/>
      <c r="EU4397" s="1"/>
      <c r="EV4397" s="1"/>
      <c r="EW4397" s="1"/>
      <c r="EX4397" s="1"/>
      <c r="EY4397" s="1"/>
      <c r="EZ4397" s="1"/>
      <c r="FA4397" s="1"/>
      <c r="FB4397" s="1"/>
      <c r="FC4397" s="1"/>
      <c r="FD4397" s="1"/>
      <c r="FE4397" s="1"/>
      <c r="FF4397" s="1"/>
      <c r="FG4397" s="1"/>
      <c r="FH4397" s="1"/>
      <c r="FI4397" s="1"/>
      <c r="FJ4397" s="1"/>
      <c r="FK4397" s="1"/>
      <c r="FL4397" s="1"/>
      <c r="FM4397" s="1"/>
      <c r="FN4397" s="1"/>
      <c r="FO4397" s="1"/>
      <c r="FP4397" s="1"/>
      <c r="FQ4397" s="1"/>
      <c r="FR4397" s="1"/>
      <c r="FS4397" s="1"/>
      <c r="FT4397" s="1"/>
      <c r="FU4397" s="1"/>
      <c r="FV4397" s="1"/>
      <c r="FW4397" s="1"/>
      <c r="FX4397" s="1"/>
      <c r="FY4397" s="1"/>
      <c r="FZ4397" s="1"/>
      <c r="GA4397" s="1"/>
      <c r="GB4397" s="1"/>
      <c r="GC4397" s="1"/>
      <c r="GD4397" s="1"/>
      <c r="GE4397" s="1"/>
      <c r="GF4397" s="1"/>
      <c r="GG4397" s="1"/>
      <c r="GH4397" s="1"/>
      <c r="GI4397" s="1"/>
      <c r="GJ4397" s="1"/>
      <c r="GK4397"/>
      <c r="GL4397"/>
      <c r="GM4397"/>
      <c r="GN4397"/>
      <c r="GO4397"/>
      <c r="GP4397"/>
      <c r="GQ4397"/>
      <c r="GR4397"/>
      <c r="GS4397"/>
      <c r="GT4397"/>
      <c r="GU4397"/>
      <c r="GV4397"/>
      <c r="GW4397"/>
      <c r="GX4397"/>
      <c r="GY4397"/>
      <c r="GZ4397"/>
      <c r="HA4397"/>
      <c r="HB4397"/>
      <c r="HC4397"/>
      <c r="HD4397"/>
      <c r="HE4397"/>
    </row>
    <row r="4398" spans="4:213" s="25" customFormat="1" x14ac:dyDescent="0.25">
      <c r="D4398" s="19"/>
      <c r="E4398" s="19"/>
      <c r="F4398" s="20"/>
      <c r="G4398" s="20"/>
      <c r="H4398" s="20"/>
      <c r="I4398" s="20"/>
      <c r="J4398" s="21"/>
      <c r="K4398" s="21"/>
      <c r="L4398" s="20"/>
      <c r="M4398" s="20"/>
      <c r="N4398" s="22"/>
      <c r="O4398" s="22"/>
      <c r="P4398" s="22"/>
      <c r="Q4398" s="22"/>
      <c r="R4398" s="19"/>
      <c r="S4398" s="19"/>
      <c r="T4398" s="19"/>
      <c r="U4398" s="20"/>
      <c r="V4398" s="20"/>
      <c r="W4398" s="20"/>
      <c r="X4398" s="27"/>
      <c r="Y4398" s="253"/>
      <c r="Z4398" s="30"/>
      <c r="AA4398" s="30"/>
      <c r="AB4398" s="31"/>
      <c r="AC4398" s="31"/>
      <c r="AD4398" s="31"/>
      <c r="AE4398" s="31"/>
      <c r="AF4398" s="31"/>
      <c r="AG4398" s="241"/>
      <c r="AH4398" s="31"/>
      <c r="AI4398" s="31"/>
      <c r="AJ4398" s="31"/>
      <c r="AK4398" s="31"/>
      <c r="AL4398" s="120"/>
      <c r="AQ4398" s="26"/>
      <c r="AW4398" s="19"/>
      <c r="AX4398" s="19"/>
      <c r="AY4398" s="19"/>
      <c r="AZ4398" s="19"/>
      <c r="BA4398" s="19"/>
      <c r="BB4398" s="19"/>
      <c r="BC4398" s="1"/>
      <c r="BD4398"/>
      <c r="BE4398"/>
      <c r="BF4398" s="1"/>
      <c r="BG4398"/>
      <c r="BH4398"/>
      <c r="BI4398"/>
      <c r="BJ4398" s="1"/>
      <c r="BK4398" s="1"/>
      <c r="BL4398"/>
      <c r="BM4398" s="1"/>
      <c r="BN4398" s="1"/>
      <c r="BO4398" s="1"/>
      <c r="BP4398" s="1"/>
      <c r="BQ4398" s="1"/>
      <c r="BR4398" s="1"/>
      <c r="BS4398" s="1"/>
      <c r="BT4398" s="22"/>
      <c r="BU4398" s="1"/>
      <c r="BV4398" s="1"/>
      <c r="BW4398" s="1"/>
      <c r="BX4398" s="1"/>
      <c r="BY4398" s="1"/>
      <c r="BZ4398" s="1"/>
      <c r="CA4398" s="1"/>
      <c r="CB4398" s="1"/>
      <c r="CC4398" s="1"/>
      <c r="CD4398" s="1"/>
      <c r="CE4398" s="1"/>
      <c r="CF4398" s="1"/>
      <c r="CG4398" s="1"/>
      <c r="CH4398" s="1"/>
      <c r="CI4398" s="1"/>
      <c r="CJ4398" s="1"/>
      <c r="CK4398" s="1"/>
      <c r="CL4398" s="1"/>
      <c r="CM4398" s="1"/>
      <c r="CN4398" s="1"/>
      <c r="CO4398" s="1"/>
      <c r="CP4398" s="1"/>
      <c r="CQ4398" s="1"/>
      <c r="CR4398" s="1"/>
      <c r="CS4398" s="1"/>
      <c r="CT4398" s="1"/>
      <c r="CU4398" s="1"/>
      <c r="CV4398" s="1"/>
      <c r="CW4398" s="1"/>
      <c r="CX4398" s="1"/>
      <c r="CY4398" s="1"/>
      <c r="CZ4398" s="1"/>
      <c r="DA4398" s="1"/>
      <c r="DB4398" s="1"/>
      <c r="DC4398" s="1"/>
      <c r="DD4398" s="1"/>
      <c r="DE4398" s="1"/>
      <c r="DF4398" s="1"/>
      <c r="DG4398" s="1"/>
      <c r="DH4398" s="1"/>
      <c r="DI4398" s="1"/>
      <c r="DJ4398" s="1"/>
      <c r="DK4398" s="1"/>
      <c r="DL4398" s="1"/>
      <c r="DM4398" s="1"/>
      <c r="DN4398" s="1"/>
      <c r="DO4398" s="1"/>
      <c r="DP4398" s="1"/>
      <c r="DQ4398" s="1"/>
      <c r="DR4398" s="1"/>
      <c r="DS4398" s="1"/>
      <c r="DT4398" s="1"/>
      <c r="DU4398" s="1"/>
      <c r="DV4398" s="1"/>
      <c r="DW4398" s="1"/>
      <c r="DX4398" s="1"/>
      <c r="DY4398" s="1"/>
      <c r="DZ4398" s="1"/>
      <c r="EA4398" s="1"/>
      <c r="EB4398" s="1"/>
      <c r="EC4398" s="1"/>
      <c r="ED4398" s="1"/>
      <c r="EE4398" s="1"/>
      <c r="EF4398" s="1"/>
      <c r="EG4398" s="1"/>
      <c r="EH4398" s="1"/>
      <c r="EI4398" s="1"/>
      <c r="EJ4398" s="1"/>
      <c r="EK4398" s="1"/>
      <c r="EL4398" s="1"/>
      <c r="EM4398" s="1"/>
      <c r="EN4398" s="1"/>
      <c r="EO4398" s="1"/>
      <c r="EP4398" s="1"/>
      <c r="EQ4398" s="1"/>
      <c r="ER4398" s="1"/>
      <c r="ES4398" s="1"/>
      <c r="ET4398" s="1"/>
      <c r="EU4398" s="1"/>
      <c r="EV4398" s="1"/>
      <c r="EW4398" s="1"/>
      <c r="EX4398" s="1"/>
      <c r="EY4398" s="1"/>
      <c r="EZ4398" s="1"/>
      <c r="FA4398" s="1"/>
      <c r="FB4398" s="1"/>
      <c r="FC4398" s="1"/>
      <c r="FD4398" s="1"/>
      <c r="FE4398" s="1"/>
      <c r="FF4398" s="1"/>
      <c r="FG4398" s="1"/>
      <c r="FH4398" s="1"/>
      <c r="FI4398" s="1"/>
      <c r="FJ4398" s="1"/>
      <c r="FK4398" s="1"/>
      <c r="FL4398" s="1"/>
      <c r="FM4398" s="1"/>
      <c r="FN4398" s="1"/>
      <c r="FO4398" s="1"/>
      <c r="FP4398" s="1"/>
      <c r="FQ4398" s="1"/>
      <c r="FR4398" s="1"/>
      <c r="FS4398" s="1"/>
      <c r="FT4398" s="1"/>
      <c r="FU4398" s="1"/>
      <c r="FV4398" s="1"/>
      <c r="FW4398" s="1"/>
      <c r="FX4398" s="1"/>
      <c r="FY4398" s="1"/>
      <c r="FZ4398" s="1"/>
      <c r="GA4398" s="1"/>
      <c r="GB4398" s="1"/>
      <c r="GC4398" s="1"/>
      <c r="GD4398" s="1"/>
      <c r="GE4398" s="1"/>
      <c r="GF4398" s="1"/>
      <c r="GG4398" s="1"/>
      <c r="GH4398" s="1"/>
      <c r="GI4398" s="1"/>
      <c r="GJ4398" s="1"/>
      <c r="GK4398"/>
      <c r="GL4398"/>
      <c r="GM4398"/>
      <c r="GN4398"/>
      <c r="GO4398"/>
      <c r="GP4398"/>
      <c r="GQ4398"/>
      <c r="GR4398"/>
      <c r="GS4398"/>
      <c r="GT4398"/>
      <c r="GU4398"/>
      <c r="GV4398"/>
      <c r="GW4398"/>
      <c r="GX4398"/>
      <c r="GY4398"/>
      <c r="GZ4398"/>
      <c r="HA4398"/>
      <c r="HB4398"/>
      <c r="HC4398"/>
      <c r="HD4398"/>
      <c r="HE4398"/>
    </row>
    <row r="4399" spans="4:213" s="25" customFormat="1" x14ac:dyDescent="0.25">
      <c r="D4399" s="19"/>
      <c r="E4399" s="19"/>
      <c r="F4399" s="20"/>
      <c r="G4399" s="20"/>
      <c r="H4399" s="20"/>
      <c r="I4399" s="20"/>
      <c r="J4399" s="21"/>
      <c r="K4399" s="21"/>
      <c r="L4399" s="20"/>
      <c r="M4399" s="20"/>
      <c r="N4399" s="22"/>
      <c r="O4399" s="22"/>
      <c r="P4399" s="22"/>
      <c r="Q4399" s="22"/>
      <c r="R4399" s="19"/>
      <c r="S4399" s="19"/>
      <c r="T4399" s="19"/>
      <c r="U4399" s="20"/>
      <c r="V4399" s="20"/>
      <c r="W4399" s="20"/>
      <c r="X4399" s="27"/>
      <c r="Y4399" s="253"/>
      <c r="Z4399" s="30"/>
      <c r="AA4399" s="30"/>
      <c r="AB4399" s="31"/>
      <c r="AC4399" s="31"/>
      <c r="AD4399" s="31"/>
      <c r="AE4399" s="31"/>
      <c r="AF4399" s="31"/>
      <c r="AG4399" s="241"/>
      <c r="AH4399" s="31"/>
      <c r="AI4399" s="31"/>
      <c r="AJ4399" s="31"/>
      <c r="AK4399" s="31"/>
      <c r="AL4399" s="120"/>
      <c r="AQ4399" s="26"/>
      <c r="AW4399" s="19"/>
      <c r="AX4399" s="19"/>
      <c r="AY4399" s="19"/>
      <c r="AZ4399" s="19"/>
      <c r="BA4399" s="19"/>
      <c r="BB4399" s="19"/>
      <c r="BC4399" s="1"/>
      <c r="BD4399"/>
      <c r="BE4399"/>
      <c r="BF4399" s="1"/>
      <c r="BG4399"/>
      <c r="BH4399"/>
      <c r="BI4399"/>
      <c r="BJ4399" s="1"/>
      <c r="BK4399" s="1"/>
      <c r="BL4399"/>
      <c r="BM4399" s="1"/>
      <c r="BN4399" s="1"/>
      <c r="BO4399" s="1"/>
      <c r="BP4399" s="1"/>
      <c r="BQ4399" s="1"/>
      <c r="BR4399" s="1"/>
      <c r="BS4399" s="1"/>
      <c r="BT4399" s="22"/>
      <c r="BU4399" s="1"/>
      <c r="BV4399" s="1"/>
      <c r="BW4399" s="1"/>
      <c r="BX4399" s="1"/>
      <c r="BY4399" s="1"/>
      <c r="BZ4399" s="1"/>
      <c r="CA4399" s="1"/>
      <c r="CB4399" s="1"/>
      <c r="CC4399" s="1"/>
      <c r="CD4399" s="1"/>
      <c r="CE4399" s="1"/>
      <c r="CF4399" s="1"/>
      <c r="CG4399" s="1"/>
      <c r="CH4399" s="1"/>
      <c r="CI4399" s="1"/>
      <c r="CJ4399" s="1"/>
      <c r="CK4399" s="1"/>
      <c r="CL4399" s="1"/>
      <c r="CM4399" s="1"/>
      <c r="CN4399" s="1"/>
      <c r="CO4399" s="1"/>
      <c r="CP4399" s="1"/>
      <c r="CQ4399" s="1"/>
      <c r="CR4399" s="1"/>
      <c r="CS4399" s="1"/>
      <c r="CT4399" s="1"/>
      <c r="CU4399" s="1"/>
      <c r="CV4399" s="1"/>
      <c r="CW4399" s="1"/>
      <c r="CX4399" s="1"/>
      <c r="CY4399" s="1"/>
      <c r="CZ4399" s="1"/>
      <c r="DA4399" s="1"/>
      <c r="DB4399" s="1"/>
      <c r="DC4399" s="1"/>
      <c r="DD4399" s="1"/>
      <c r="DE4399" s="1"/>
      <c r="DF4399" s="1"/>
      <c r="DG4399" s="1"/>
      <c r="DH4399" s="1"/>
      <c r="DI4399" s="1"/>
      <c r="DJ4399" s="1"/>
      <c r="DK4399" s="1"/>
      <c r="DL4399" s="1"/>
      <c r="DM4399" s="1"/>
      <c r="DN4399" s="1"/>
      <c r="DO4399" s="1"/>
      <c r="DP4399" s="1"/>
      <c r="DQ4399" s="1"/>
      <c r="DR4399" s="1"/>
      <c r="DS4399" s="1"/>
      <c r="DT4399" s="1"/>
      <c r="DU4399" s="1"/>
      <c r="DV4399" s="1"/>
      <c r="DW4399" s="1"/>
      <c r="DX4399" s="1"/>
      <c r="DY4399" s="1"/>
      <c r="DZ4399" s="1"/>
      <c r="EA4399" s="1"/>
      <c r="EB4399" s="1"/>
      <c r="EC4399" s="1"/>
      <c r="ED4399" s="1"/>
      <c r="EE4399" s="1"/>
      <c r="EF4399" s="1"/>
      <c r="EG4399" s="1"/>
      <c r="EH4399" s="1"/>
      <c r="EI4399" s="1"/>
      <c r="EJ4399" s="1"/>
      <c r="EK4399" s="1"/>
      <c r="EL4399" s="1"/>
      <c r="EM4399" s="1"/>
      <c r="EN4399" s="1"/>
      <c r="EO4399" s="1"/>
      <c r="EP4399" s="1"/>
      <c r="EQ4399" s="1"/>
      <c r="ER4399" s="1"/>
      <c r="ES4399" s="1"/>
      <c r="ET4399" s="1"/>
      <c r="EU4399" s="1"/>
      <c r="EV4399" s="1"/>
      <c r="EW4399" s="1"/>
      <c r="EX4399" s="1"/>
      <c r="EY4399" s="1"/>
      <c r="EZ4399" s="1"/>
      <c r="FA4399" s="1"/>
      <c r="FB4399" s="1"/>
      <c r="FC4399" s="1"/>
      <c r="FD4399" s="1"/>
      <c r="FE4399" s="1"/>
      <c r="FF4399" s="1"/>
      <c r="FG4399" s="1"/>
      <c r="FH4399" s="1"/>
      <c r="FI4399" s="1"/>
      <c r="FJ4399" s="1"/>
      <c r="FK4399" s="1"/>
      <c r="FL4399" s="1"/>
      <c r="FM4399" s="1"/>
      <c r="FN4399" s="1"/>
      <c r="FO4399" s="1"/>
      <c r="FP4399" s="1"/>
      <c r="FQ4399" s="1"/>
      <c r="FR4399" s="1"/>
      <c r="FS4399" s="1"/>
      <c r="FT4399" s="1"/>
      <c r="FU4399" s="1"/>
      <c r="FV4399" s="1"/>
      <c r="FW4399" s="1"/>
      <c r="FX4399" s="1"/>
      <c r="FY4399" s="1"/>
      <c r="FZ4399" s="1"/>
      <c r="GA4399" s="1"/>
      <c r="GB4399" s="1"/>
      <c r="GC4399" s="1"/>
      <c r="GD4399" s="1"/>
      <c r="GE4399" s="1"/>
      <c r="GF4399" s="1"/>
      <c r="GG4399" s="1"/>
      <c r="GH4399" s="1"/>
      <c r="GI4399" s="1"/>
      <c r="GJ4399" s="1"/>
      <c r="GK4399"/>
      <c r="GL4399"/>
      <c r="GM4399"/>
      <c r="GN4399"/>
      <c r="GO4399"/>
      <c r="GP4399"/>
      <c r="GQ4399"/>
      <c r="GR4399"/>
      <c r="GS4399"/>
      <c r="GT4399"/>
      <c r="GU4399"/>
      <c r="GV4399"/>
      <c r="GW4399"/>
      <c r="GX4399"/>
      <c r="GY4399"/>
      <c r="GZ4399"/>
      <c r="HA4399"/>
      <c r="HB4399"/>
      <c r="HC4399"/>
      <c r="HD4399"/>
      <c r="HE4399"/>
    </row>
    <row r="4400" spans="4:213" s="25" customFormat="1" x14ac:dyDescent="0.25">
      <c r="D4400" s="19"/>
      <c r="E4400" s="19"/>
      <c r="F4400" s="20"/>
      <c r="G4400" s="20"/>
      <c r="H4400" s="20"/>
      <c r="I4400" s="20"/>
      <c r="J4400" s="21"/>
      <c r="K4400" s="21"/>
      <c r="L4400" s="20"/>
      <c r="M4400" s="20"/>
      <c r="N4400" s="22"/>
      <c r="O4400" s="22"/>
      <c r="P4400" s="22"/>
      <c r="Q4400" s="22"/>
      <c r="R4400" s="19"/>
      <c r="S4400" s="19"/>
      <c r="T4400" s="19"/>
      <c r="U4400" s="20"/>
      <c r="V4400" s="20"/>
      <c r="W4400" s="20"/>
      <c r="X4400" s="27"/>
      <c r="Y4400" s="253"/>
      <c r="Z4400" s="30"/>
      <c r="AA4400" s="30"/>
      <c r="AB4400" s="31"/>
      <c r="AC4400" s="31"/>
      <c r="AD4400" s="31"/>
      <c r="AE4400" s="31"/>
      <c r="AF4400" s="31"/>
      <c r="AG4400" s="241"/>
      <c r="AH4400" s="31"/>
      <c r="AI4400" s="31"/>
      <c r="AJ4400" s="31"/>
      <c r="AK4400" s="31"/>
      <c r="AL4400" s="120"/>
      <c r="AQ4400" s="26"/>
      <c r="AW4400" s="19"/>
      <c r="AX4400" s="19"/>
      <c r="AY4400" s="19"/>
      <c r="AZ4400" s="19"/>
      <c r="BA4400" s="19"/>
      <c r="BB4400" s="19"/>
      <c r="BC4400" s="1"/>
      <c r="BD4400"/>
      <c r="BE4400"/>
      <c r="BF4400" s="1"/>
      <c r="BG4400"/>
      <c r="BH4400"/>
      <c r="BI4400"/>
      <c r="BJ4400" s="1"/>
      <c r="BK4400" s="1"/>
      <c r="BL4400"/>
      <c r="BM4400" s="1"/>
      <c r="BN4400" s="1"/>
      <c r="BO4400" s="1"/>
      <c r="BP4400" s="1"/>
      <c r="BQ4400" s="1"/>
      <c r="BR4400" s="1"/>
      <c r="BS4400" s="1"/>
      <c r="BT4400" s="22"/>
      <c r="BU4400" s="1"/>
      <c r="BV4400" s="1"/>
      <c r="BW4400" s="1"/>
      <c r="BX4400" s="1"/>
      <c r="BY4400" s="1"/>
      <c r="BZ4400" s="1"/>
      <c r="CA4400" s="1"/>
      <c r="CB4400" s="1"/>
      <c r="CC4400" s="1"/>
      <c r="CD4400" s="1"/>
      <c r="CE4400" s="1"/>
      <c r="CF4400" s="1"/>
      <c r="CG4400" s="1"/>
      <c r="CH4400" s="1"/>
      <c r="CI4400" s="1"/>
      <c r="CJ4400" s="1"/>
      <c r="CK4400" s="1"/>
      <c r="CL4400" s="1"/>
      <c r="CM4400" s="1"/>
      <c r="CN4400" s="1"/>
      <c r="CO4400" s="1"/>
      <c r="CP4400" s="1"/>
      <c r="CQ4400" s="1"/>
      <c r="CR4400" s="1"/>
      <c r="CS4400" s="1"/>
      <c r="CT4400" s="1"/>
      <c r="CU4400" s="1"/>
      <c r="CV4400" s="1"/>
      <c r="CW4400" s="1"/>
      <c r="CX4400" s="1"/>
      <c r="CY4400" s="1"/>
      <c r="CZ4400" s="1"/>
      <c r="DA4400" s="1"/>
      <c r="DB4400" s="1"/>
      <c r="DC4400" s="1"/>
      <c r="DD4400" s="1"/>
      <c r="DE4400" s="1"/>
      <c r="DF4400" s="1"/>
      <c r="DG4400" s="1"/>
      <c r="DH4400" s="1"/>
      <c r="DI4400" s="1"/>
      <c r="DJ4400" s="1"/>
      <c r="DK4400" s="1"/>
      <c r="DL4400" s="1"/>
      <c r="DM4400" s="1"/>
      <c r="DN4400" s="1"/>
      <c r="DO4400" s="1"/>
      <c r="DP4400" s="1"/>
      <c r="DQ4400" s="1"/>
      <c r="DR4400" s="1"/>
      <c r="DS4400" s="1"/>
      <c r="DT4400" s="1"/>
      <c r="DU4400" s="1"/>
      <c r="DV4400" s="1"/>
      <c r="DW4400" s="1"/>
      <c r="DX4400" s="1"/>
      <c r="DY4400" s="1"/>
      <c r="DZ4400" s="1"/>
      <c r="EA4400" s="1"/>
      <c r="EB4400" s="1"/>
      <c r="EC4400" s="1"/>
      <c r="ED4400" s="1"/>
      <c r="EE4400" s="1"/>
      <c r="EF4400" s="1"/>
      <c r="EG4400" s="1"/>
      <c r="EH4400" s="1"/>
      <c r="EI4400" s="1"/>
      <c r="EJ4400" s="1"/>
      <c r="EK4400" s="1"/>
      <c r="EL4400" s="1"/>
      <c r="EM4400" s="1"/>
      <c r="EN4400" s="1"/>
      <c r="EO4400" s="1"/>
      <c r="EP4400" s="1"/>
      <c r="EQ4400" s="1"/>
      <c r="ER4400" s="1"/>
      <c r="ES4400" s="1"/>
      <c r="ET4400" s="1"/>
      <c r="EU4400" s="1"/>
      <c r="EV4400" s="1"/>
      <c r="EW4400" s="1"/>
      <c r="EX4400" s="1"/>
      <c r="EY4400" s="1"/>
      <c r="EZ4400" s="1"/>
      <c r="FA4400" s="1"/>
      <c r="FB4400" s="1"/>
      <c r="FC4400" s="1"/>
      <c r="FD4400" s="1"/>
      <c r="FE4400" s="1"/>
      <c r="FF4400" s="1"/>
      <c r="FG4400" s="1"/>
      <c r="FH4400" s="1"/>
      <c r="FI4400" s="1"/>
      <c r="FJ4400" s="1"/>
      <c r="FK4400" s="1"/>
      <c r="FL4400" s="1"/>
      <c r="FM4400" s="1"/>
      <c r="FN4400" s="1"/>
      <c r="FO4400" s="1"/>
      <c r="FP4400" s="1"/>
      <c r="FQ4400" s="1"/>
      <c r="FR4400" s="1"/>
      <c r="FS4400" s="1"/>
      <c r="FT4400" s="1"/>
      <c r="FU4400" s="1"/>
      <c r="FV4400" s="1"/>
      <c r="FW4400" s="1"/>
      <c r="FX4400" s="1"/>
      <c r="FY4400" s="1"/>
      <c r="FZ4400" s="1"/>
      <c r="GA4400" s="1"/>
      <c r="GB4400" s="1"/>
      <c r="GC4400" s="1"/>
      <c r="GD4400" s="1"/>
      <c r="GE4400" s="1"/>
      <c r="GF4400" s="1"/>
      <c r="GG4400" s="1"/>
      <c r="GH4400" s="1"/>
      <c r="GI4400" s="1"/>
      <c r="GJ4400" s="1"/>
      <c r="GK4400"/>
      <c r="GL4400"/>
      <c r="GM4400"/>
      <c r="GN4400"/>
      <c r="GO4400"/>
      <c r="GP4400"/>
      <c r="GQ4400"/>
      <c r="GR4400"/>
      <c r="GS4400"/>
      <c r="GT4400"/>
      <c r="GU4400"/>
      <c r="GV4400"/>
      <c r="GW4400"/>
      <c r="GX4400"/>
      <c r="GY4400"/>
      <c r="GZ4400"/>
      <c r="HA4400"/>
      <c r="HB4400"/>
      <c r="HC4400"/>
      <c r="HD4400"/>
      <c r="HE4400"/>
    </row>
    <row r="4401" spans="4:213" s="25" customFormat="1" x14ac:dyDescent="0.25">
      <c r="D4401" s="19"/>
      <c r="E4401" s="19"/>
      <c r="F4401" s="20"/>
      <c r="G4401" s="20"/>
      <c r="H4401" s="20"/>
      <c r="I4401" s="20"/>
      <c r="J4401" s="21"/>
      <c r="K4401" s="21"/>
      <c r="L4401" s="20"/>
      <c r="M4401" s="20"/>
      <c r="N4401" s="22"/>
      <c r="O4401" s="22"/>
      <c r="P4401" s="22"/>
      <c r="Q4401" s="22"/>
      <c r="R4401" s="19"/>
      <c r="S4401" s="19"/>
      <c r="T4401" s="19"/>
      <c r="U4401" s="20"/>
      <c r="V4401" s="20"/>
      <c r="W4401" s="20"/>
      <c r="X4401" s="27"/>
      <c r="Y4401" s="253"/>
      <c r="Z4401" s="30"/>
      <c r="AA4401" s="30"/>
      <c r="AB4401" s="31"/>
      <c r="AC4401" s="31"/>
      <c r="AD4401" s="31"/>
      <c r="AE4401" s="31"/>
      <c r="AF4401" s="31"/>
      <c r="AG4401" s="241"/>
      <c r="AH4401" s="31"/>
      <c r="AI4401" s="31"/>
      <c r="AJ4401" s="31"/>
      <c r="AK4401" s="31"/>
      <c r="AL4401" s="120"/>
      <c r="AQ4401" s="26"/>
      <c r="AW4401" s="19"/>
      <c r="AX4401" s="19"/>
      <c r="AY4401" s="19"/>
      <c r="AZ4401" s="19"/>
      <c r="BA4401" s="19"/>
      <c r="BB4401" s="19"/>
      <c r="BC4401" s="1"/>
      <c r="BD4401"/>
      <c r="BE4401"/>
      <c r="BF4401" s="1"/>
      <c r="BG4401"/>
      <c r="BH4401"/>
      <c r="BI4401"/>
      <c r="BJ4401" s="1"/>
      <c r="BK4401" s="1"/>
      <c r="BL4401"/>
      <c r="BM4401" s="1"/>
      <c r="BN4401" s="1"/>
      <c r="BO4401" s="1"/>
      <c r="BP4401" s="1"/>
      <c r="BQ4401" s="1"/>
      <c r="BR4401" s="1"/>
      <c r="BS4401" s="1"/>
      <c r="BT4401" s="22"/>
      <c r="BU4401" s="1"/>
      <c r="BV4401" s="1"/>
      <c r="BW4401" s="1"/>
      <c r="BX4401" s="1"/>
      <c r="BY4401" s="1"/>
      <c r="BZ4401" s="1"/>
      <c r="CA4401" s="1"/>
      <c r="CB4401" s="1"/>
      <c r="CC4401" s="1"/>
      <c r="CD4401" s="1"/>
      <c r="CE4401" s="1"/>
      <c r="CF4401" s="1"/>
      <c r="CG4401" s="1"/>
      <c r="CH4401" s="1"/>
      <c r="CI4401" s="1"/>
      <c r="CJ4401" s="1"/>
      <c r="CK4401" s="1"/>
      <c r="CL4401" s="1"/>
      <c r="CM4401" s="1"/>
      <c r="CN4401" s="1"/>
      <c r="CO4401" s="1"/>
      <c r="CP4401" s="1"/>
      <c r="CQ4401" s="1"/>
      <c r="CR4401" s="1"/>
      <c r="CS4401" s="1"/>
      <c r="CT4401" s="1"/>
      <c r="CU4401" s="1"/>
      <c r="CV4401" s="1"/>
      <c r="CW4401" s="1"/>
      <c r="CX4401" s="1"/>
      <c r="CY4401" s="1"/>
      <c r="CZ4401" s="1"/>
      <c r="DA4401" s="1"/>
      <c r="DB4401" s="1"/>
      <c r="DC4401" s="1"/>
      <c r="DD4401" s="1"/>
      <c r="DE4401" s="1"/>
      <c r="DF4401" s="1"/>
      <c r="DG4401" s="1"/>
      <c r="DH4401" s="1"/>
      <c r="DI4401" s="1"/>
      <c r="DJ4401" s="1"/>
      <c r="DK4401" s="1"/>
      <c r="DL4401" s="1"/>
      <c r="DM4401" s="1"/>
      <c r="DN4401" s="1"/>
      <c r="DO4401" s="1"/>
      <c r="DP4401" s="1"/>
      <c r="DQ4401" s="1"/>
      <c r="DR4401" s="1"/>
      <c r="DS4401" s="1"/>
      <c r="DT4401" s="1"/>
      <c r="DU4401" s="1"/>
      <c r="DV4401" s="1"/>
      <c r="DW4401" s="1"/>
      <c r="DX4401" s="1"/>
      <c r="DY4401" s="1"/>
      <c r="DZ4401" s="1"/>
      <c r="EA4401" s="1"/>
      <c r="EB4401" s="1"/>
      <c r="EC4401" s="1"/>
      <c r="ED4401" s="1"/>
      <c r="EE4401" s="1"/>
      <c r="EF4401" s="1"/>
      <c r="EG4401" s="1"/>
      <c r="EH4401" s="1"/>
      <c r="EI4401" s="1"/>
      <c r="EJ4401" s="1"/>
      <c r="EK4401" s="1"/>
      <c r="EL4401" s="1"/>
      <c r="EM4401" s="1"/>
      <c r="EN4401" s="1"/>
      <c r="EO4401" s="1"/>
      <c r="EP4401" s="1"/>
      <c r="EQ4401" s="1"/>
      <c r="ER4401" s="1"/>
      <c r="ES4401" s="1"/>
      <c r="ET4401" s="1"/>
      <c r="EU4401" s="1"/>
      <c r="EV4401" s="1"/>
      <c r="EW4401" s="1"/>
      <c r="EX4401" s="1"/>
      <c r="EY4401" s="1"/>
      <c r="EZ4401" s="1"/>
      <c r="FA4401" s="1"/>
      <c r="FB4401" s="1"/>
      <c r="FC4401" s="1"/>
      <c r="FD4401" s="1"/>
      <c r="FE4401" s="1"/>
      <c r="FF4401" s="1"/>
      <c r="FG4401" s="1"/>
      <c r="FH4401" s="1"/>
      <c r="FI4401" s="1"/>
      <c r="FJ4401" s="1"/>
      <c r="FK4401" s="1"/>
      <c r="FL4401" s="1"/>
      <c r="FM4401" s="1"/>
      <c r="FN4401" s="1"/>
      <c r="FO4401" s="1"/>
      <c r="FP4401" s="1"/>
      <c r="FQ4401" s="1"/>
      <c r="FR4401" s="1"/>
      <c r="FS4401" s="1"/>
      <c r="FT4401" s="1"/>
      <c r="FU4401" s="1"/>
      <c r="FV4401" s="1"/>
      <c r="FW4401" s="1"/>
      <c r="FX4401" s="1"/>
      <c r="FY4401" s="1"/>
      <c r="FZ4401" s="1"/>
      <c r="GA4401" s="1"/>
      <c r="GB4401" s="1"/>
      <c r="GC4401" s="1"/>
      <c r="GD4401" s="1"/>
      <c r="GE4401" s="1"/>
      <c r="GF4401" s="1"/>
      <c r="GG4401" s="1"/>
      <c r="GH4401" s="1"/>
      <c r="GI4401" s="1"/>
      <c r="GJ4401" s="1"/>
      <c r="GK4401"/>
      <c r="GL4401"/>
      <c r="GM4401"/>
      <c r="GN4401"/>
      <c r="GO4401"/>
      <c r="GP4401"/>
      <c r="GQ4401"/>
      <c r="GR4401"/>
      <c r="GS4401"/>
      <c r="GT4401"/>
      <c r="GU4401"/>
      <c r="GV4401"/>
      <c r="GW4401"/>
      <c r="GX4401"/>
      <c r="GY4401"/>
      <c r="GZ4401"/>
      <c r="HA4401"/>
      <c r="HB4401"/>
      <c r="HC4401"/>
      <c r="HD4401"/>
      <c r="HE4401"/>
    </row>
    <row r="4402" spans="4:213" s="25" customFormat="1" x14ac:dyDescent="0.25">
      <c r="D4402" s="19"/>
      <c r="E4402" s="19"/>
      <c r="F4402" s="20"/>
      <c r="G4402" s="20"/>
      <c r="H4402" s="20"/>
      <c r="I4402" s="20"/>
      <c r="J4402" s="21"/>
      <c r="K4402" s="21"/>
      <c r="L4402" s="20"/>
      <c r="M4402" s="20"/>
      <c r="N4402" s="22"/>
      <c r="O4402" s="22"/>
      <c r="P4402" s="22"/>
      <c r="Q4402" s="22"/>
      <c r="R4402" s="19"/>
      <c r="S4402" s="19"/>
      <c r="T4402" s="19"/>
      <c r="U4402" s="20"/>
      <c r="V4402" s="20"/>
      <c r="W4402" s="20"/>
      <c r="X4402" s="27"/>
      <c r="Y4402" s="253"/>
      <c r="Z4402" s="30"/>
      <c r="AA4402" s="30"/>
      <c r="AB4402" s="31"/>
      <c r="AC4402" s="31"/>
      <c r="AD4402" s="31"/>
      <c r="AE4402" s="31"/>
      <c r="AF4402" s="31"/>
      <c r="AG4402" s="241"/>
      <c r="AH4402" s="31"/>
      <c r="AI4402" s="31"/>
      <c r="AJ4402" s="31"/>
      <c r="AK4402" s="31"/>
      <c r="AL4402" s="120"/>
      <c r="AQ4402" s="26"/>
      <c r="AW4402" s="19"/>
      <c r="AX4402" s="19"/>
      <c r="AY4402" s="19"/>
      <c r="AZ4402" s="19"/>
      <c r="BA4402" s="19"/>
      <c r="BB4402" s="19"/>
      <c r="BC4402" s="1"/>
      <c r="BD4402"/>
      <c r="BE4402"/>
      <c r="BF4402" s="1"/>
      <c r="BG4402"/>
      <c r="BH4402"/>
      <c r="BI4402"/>
      <c r="BJ4402" s="1"/>
      <c r="BK4402" s="1"/>
      <c r="BL4402"/>
      <c r="BM4402" s="1"/>
      <c r="BN4402" s="1"/>
      <c r="BO4402" s="1"/>
      <c r="BP4402" s="1"/>
      <c r="BQ4402" s="1"/>
      <c r="BR4402" s="1"/>
      <c r="BS4402" s="1"/>
      <c r="BT4402" s="22"/>
      <c r="BU4402" s="1"/>
      <c r="BV4402" s="1"/>
      <c r="BW4402" s="1"/>
      <c r="BX4402" s="1"/>
      <c r="BY4402" s="1"/>
      <c r="BZ4402" s="1"/>
      <c r="CA4402" s="1"/>
      <c r="CB4402" s="1"/>
      <c r="CC4402" s="1"/>
      <c r="CD4402" s="1"/>
      <c r="CE4402" s="1"/>
      <c r="CF4402" s="1"/>
      <c r="CG4402" s="1"/>
      <c r="CH4402" s="1"/>
      <c r="CI4402" s="1"/>
      <c r="CJ4402" s="1"/>
      <c r="CK4402" s="1"/>
      <c r="CL4402" s="1"/>
      <c r="CM4402" s="1"/>
      <c r="CN4402" s="1"/>
      <c r="CO4402" s="1"/>
      <c r="CP4402" s="1"/>
      <c r="CQ4402" s="1"/>
      <c r="CR4402" s="1"/>
      <c r="CS4402" s="1"/>
      <c r="CT4402" s="1"/>
      <c r="CU4402" s="1"/>
      <c r="CV4402" s="1"/>
      <c r="CW4402" s="1"/>
      <c r="CX4402" s="1"/>
      <c r="CY4402" s="1"/>
      <c r="CZ4402" s="1"/>
      <c r="DA4402" s="1"/>
      <c r="DB4402" s="1"/>
      <c r="DC4402" s="1"/>
      <c r="DD4402" s="1"/>
      <c r="DE4402" s="1"/>
      <c r="DF4402" s="1"/>
      <c r="DG4402" s="1"/>
      <c r="DH4402" s="1"/>
      <c r="DI4402" s="1"/>
      <c r="DJ4402" s="1"/>
      <c r="DK4402" s="1"/>
      <c r="DL4402" s="1"/>
      <c r="DM4402" s="1"/>
      <c r="DN4402" s="1"/>
      <c r="DO4402" s="1"/>
      <c r="DP4402" s="1"/>
      <c r="DQ4402" s="1"/>
      <c r="DR4402" s="1"/>
      <c r="DS4402" s="1"/>
      <c r="DT4402" s="1"/>
      <c r="DU4402" s="1"/>
      <c r="DV4402" s="1"/>
      <c r="DW4402" s="1"/>
      <c r="DX4402" s="1"/>
      <c r="DY4402" s="1"/>
      <c r="DZ4402" s="1"/>
      <c r="EA4402" s="1"/>
      <c r="EB4402" s="1"/>
      <c r="EC4402" s="1"/>
      <c r="ED4402" s="1"/>
      <c r="EE4402" s="1"/>
      <c r="EF4402" s="1"/>
      <c r="EG4402" s="1"/>
      <c r="EH4402" s="1"/>
      <c r="EI4402" s="1"/>
      <c r="EJ4402" s="1"/>
      <c r="EK4402" s="1"/>
      <c r="EL4402" s="1"/>
      <c r="EM4402" s="1"/>
      <c r="EN4402" s="1"/>
      <c r="EO4402" s="1"/>
      <c r="EP4402" s="1"/>
      <c r="EQ4402" s="1"/>
      <c r="ER4402" s="1"/>
      <c r="ES4402" s="1"/>
      <c r="ET4402" s="1"/>
      <c r="EU4402" s="1"/>
      <c r="EV4402" s="1"/>
      <c r="EW4402" s="1"/>
      <c r="EX4402" s="1"/>
      <c r="EY4402" s="1"/>
      <c r="EZ4402" s="1"/>
      <c r="FA4402" s="1"/>
      <c r="FB4402" s="1"/>
      <c r="FC4402" s="1"/>
      <c r="FD4402" s="1"/>
      <c r="FE4402" s="1"/>
      <c r="FF4402" s="1"/>
      <c r="FG4402" s="1"/>
      <c r="FH4402" s="1"/>
      <c r="FI4402" s="1"/>
      <c r="FJ4402" s="1"/>
      <c r="FK4402" s="1"/>
      <c r="FL4402" s="1"/>
      <c r="FM4402" s="1"/>
      <c r="FN4402" s="1"/>
      <c r="FO4402" s="1"/>
      <c r="FP4402" s="1"/>
      <c r="FQ4402" s="1"/>
      <c r="FR4402" s="1"/>
      <c r="FS4402" s="1"/>
      <c r="FT4402" s="1"/>
      <c r="FU4402" s="1"/>
      <c r="FV4402" s="1"/>
      <c r="FW4402" s="1"/>
      <c r="FX4402" s="1"/>
      <c r="FY4402" s="1"/>
      <c r="FZ4402" s="1"/>
      <c r="GA4402" s="1"/>
      <c r="GB4402" s="1"/>
      <c r="GC4402" s="1"/>
      <c r="GD4402" s="1"/>
      <c r="GE4402" s="1"/>
      <c r="GF4402" s="1"/>
      <c r="GG4402" s="1"/>
      <c r="GH4402" s="1"/>
      <c r="GI4402" s="1"/>
      <c r="GJ4402" s="1"/>
      <c r="GK4402"/>
      <c r="GL4402"/>
      <c r="GM4402"/>
      <c r="GN4402"/>
      <c r="GO4402"/>
      <c r="GP4402"/>
      <c r="GQ4402"/>
      <c r="GR4402"/>
      <c r="GS4402"/>
      <c r="GT4402"/>
      <c r="GU4402"/>
      <c r="GV4402"/>
      <c r="GW4402"/>
      <c r="GX4402"/>
      <c r="GY4402"/>
      <c r="GZ4402"/>
      <c r="HA4402"/>
      <c r="HB4402"/>
      <c r="HC4402"/>
      <c r="HD4402"/>
      <c r="HE4402"/>
    </row>
    <row r="4403" spans="4:213" s="25" customFormat="1" x14ac:dyDescent="0.25">
      <c r="D4403" s="19"/>
      <c r="E4403" s="19"/>
      <c r="F4403" s="20"/>
      <c r="G4403" s="20"/>
      <c r="H4403" s="20"/>
      <c r="I4403" s="20"/>
      <c r="J4403" s="21"/>
      <c r="K4403" s="21"/>
      <c r="L4403" s="20"/>
      <c r="M4403" s="20"/>
      <c r="N4403" s="22"/>
      <c r="O4403" s="22"/>
      <c r="P4403" s="22"/>
      <c r="Q4403" s="22"/>
      <c r="R4403" s="19"/>
      <c r="S4403" s="19"/>
      <c r="T4403" s="19"/>
      <c r="U4403" s="20"/>
      <c r="V4403" s="20"/>
      <c r="W4403" s="20"/>
      <c r="X4403" s="27"/>
      <c r="Y4403" s="253"/>
      <c r="Z4403" s="30"/>
      <c r="AA4403" s="30"/>
      <c r="AB4403" s="31"/>
      <c r="AC4403" s="31"/>
      <c r="AD4403" s="31"/>
      <c r="AE4403" s="31"/>
      <c r="AF4403" s="31"/>
      <c r="AG4403" s="241"/>
      <c r="AH4403" s="31"/>
      <c r="AI4403" s="31"/>
      <c r="AJ4403" s="31"/>
      <c r="AK4403" s="31"/>
      <c r="AL4403" s="120"/>
      <c r="AQ4403" s="26"/>
      <c r="AW4403" s="19"/>
      <c r="AX4403" s="19"/>
      <c r="AY4403" s="19"/>
      <c r="AZ4403" s="19"/>
      <c r="BA4403" s="19"/>
      <c r="BB4403" s="19"/>
      <c r="BC4403" s="1"/>
      <c r="BD4403"/>
      <c r="BE4403"/>
      <c r="BF4403" s="1"/>
      <c r="BG4403"/>
      <c r="BH4403"/>
      <c r="BI4403"/>
      <c r="BJ4403" s="1"/>
      <c r="BK4403" s="1"/>
      <c r="BL4403"/>
      <c r="BM4403" s="1"/>
      <c r="BN4403" s="1"/>
      <c r="BO4403" s="1"/>
      <c r="BP4403" s="1"/>
      <c r="BQ4403" s="1"/>
      <c r="BR4403" s="1"/>
      <c r="BS4403" s="1"/>
      <c r="BT4403" s="22"/>
      <c r="BU4403" s="1"/>
      <c r="BV4403" s="1"/>
      <c r="BW4403" s="1"/>
      <c r="BX4403" s="1"/>
      <c r="BY4403" s="1"/>
      <c r="BZ4403" s="1"/>
      <c r="CA4403" s="1"/>
      <c r="CB4403" s="1"/>
      <c r="CC4403" s="1"/>
      <c r="CD4403" s="1"/>
      <c r="CE4403" s="1"/>
      <c r="CF4403" s="1"/>
      <c r="CG4403" s="1"/>
      <c r="CH4403" s="1"/>
      <c r="CI4403" s="1"/>
      <c r="CJ4403" s="1"/>
      <c r="CK4403" s="1"/>
      <c r="CL4403" s="1"/>
      <c r="CM4403" s="1"/>
      <c r="CN4403" s="1"/>
      <c r="CO4403" s="1"/>
      <c r="CP4403" s="1"/>
      <c r="CQ4403" s="1"/>
      <c r="CR4403" s="1"/>
      <c r="CS4403" s="1"/>
      <c r="CT4403" s="1"/>
      <c r="CU4403" s="1"/>
      <c r="CV4403" s="1"/>
      <c r="CW4403" s="1"/>
      <c r="CX4403" s="1"/>
      <c r="CY4403" s="1"/>
      <c r="CZ4403" s="1"/>
      <c r="DA4403" s="1"/>
      <c r="DB4403" s="1"/>
      <c r="DC4403" s="1"/>
      <c r="DD4403" s="1"/>
      <c r="DE4403" s="1"/>
      <c r="DF4403" s="1"/>
      <c r="DG4403" s="1"/>
      <c r="DH4403" s="1"/>
      <c r="DI4403" s="1"/>
      <c r="DJ4403" s="1"/>
      <c r="DK4403" s="1"/>
      <c r="DL4403" s="1"/>
      <c r="DM4403" s="1"/>
      <c r="DN4403" s="1"/>
      <c r="DO4403" s="1"/>
      <c r="DP4403" s="1"/>
      <c r="DQ4403" s="1"/>
      <c r="DR4403" s="1"/>
      <c r="DS4403" s="1"/>
      <c r="DT4403" s="1"/>
      <c r="DU4403" s="1"/>
      <c r="DV4403" s="1"/>
      <c r="DW4403" s="1"/>
      <c r="DX4403" s="1"/>
      <c r="DY4403" s="1"/>
      <c r="DZ4403" s="1"/>
      <c r="EA4403" s="1"/>
      <c r="EB4403" s="1"/>
      <c r="EC4403" s="1"/>
      <c r="ED4403" s="1"/>
      <c r="EE4403" s="1"/>
      <c r="EF4403" s="1"/>
      <c r="EG4403" s="1"/>
      <c r="EH4403" s="1"/>
      <c r="EI4403" s="1"/>
      <c r="EJ4403" s="1"/>
      <c r="EK4403" s="1"/>
      <c r="EL4403" s="1"/>
      <c r="EM4403" s="1"/>
      <c r="EN4403" s="1"/>
      <c r="EO4403" s="1"/>
      <c r="EP4403" s="1"/>
      <c r="EQ4403" s="1"/>
      <c r="ER4403" s="1"/>
      <c r="ES4403" s="1"/>
      <c r="ET4403" s="1"/>
      <c r="EU4403" s="1"/>
      <c r="EV4403" s="1"/>
      <c r="EW4403" s="1"/>
      <c r="EX4403" s="1"/>
      <c r="EY4403" s="1"/>
      <c r="EZ4403" s="1"/>
      <c r="FA4403" s="1"/>
      <c r="FB4403" s="1"/>
      <c r="FC4403" s="1"/>
      <c r="FD4403" s="1"/>
      <c r="FE4403" s="1"/>
      <c r="FF4403" s="1"/>
      <c r="FG4403" s="1"/>
      <c r="FH4403" s="1"/>
      <c r="FI4403" s="1"/>
      <c r="FJ4403" s="1"/>
      <c r="FK4403" s="1"/>
      <c r="FL4403" s="1"/>
      <c r="FM4403" s="1"/>
      <c r="FN4403" s="1"/>
      <c r="FO4403" s="1"/>
      <c r="FP4403" s="1"/>
      <c r="FQ4403" s="1"/>
      <c r="FR4403" s="1"/>
      <c r="FS4403" s="1"/>
      <c r="FT4403" s="1"/>
      <c r="FU4403" s="1"/>
      <c r="FV4403" s="1"/>
      <c r="FW4403" s="1"/>
      <c r="FX4403" s="1"/>
      <c r="FY4403" s="1"/>
      <c r="FZ4403" s="1"/>
      <c r="GA4403" s="1"/>
      <c r="GB4403" s="1"/>
      <c r="GC4403" s="1"/>
      <c r="GD4403" s="1"/>
      <c r="GE4403" s="1"/>
      <c r="GF4403" s="1"/>
      <c r="GG4403" s="1"/>
      <c r="GH4403" s="1"/>
      <c r="GI4403" s="1"/>
      <c r="GJ4403" s="1"/>
      <c r="GK4403"/>
      <c r="GL4403"/>
      <c r="GM4403"/>
      <c r="GN4403"/>
      <c r="GO4403"/>
      <c r="GP4403"/>
      <c r="GQ4403"/>
      <c r="GR4403"/>
      <c r="GS4403"/>
      <c r="GT4403"/>
      <c r="GU4403"/>
      <c r="GV4403"/>
      <c r="GW4403"/>
      <c r="GX4403"/>
      <c r="GY4403"/>
      <c r="GZ4403"/>
      <c r="HA4403"/>
      <c r="HB4403"/>
      <c r="HC4403"/>
      <c r="HD4403"/>
      <c r="HE4403"/>
    </row>
    <row r="4404" spans="4:213" s="25" customFormat="1" x14ac:dyDescent="0.25">
      <c r="D4404" s="19"/>
      <c r="E4404" s="19"/>
      <c r="F4404" s="20"/>
      <c r="G4404" s="20"/>
      <c r="H4404" s="20"/>
      <c r="I4404" s="20"/>
      <c r="J4404" s="21"/>
      <c r="K4404" s="21"/>
      <c r="L4404" s="20"/>
      <c r="M4404" s="20"/>
      <c r="N4404" s="22"/>
      <c r="O4404" s="22"/>
      <c r="P4404" s="22"/>
      <c r="Q4404" s="22"/>
      <c r="R4404" s="19"/>
      <c r="S4404" s="19"/>
      <c r="T4404" s="19"/>
      <c r="U4404" s="20"/>
      <c r="V4404" s="20"/>
      <c r="W4404" s="20"/>
      <c r="X4404" s="27"/>
      <c r="Y4404" s="253"/>
      <c r="Z4404" s="30"/>
      <c r="AA4404" s="30"/>
      <c r="AB4404" s="31"/>
      <c r="AC4404" s="31"/>
      <c r="AD4404" s="31"/>
      <c r="AE4404" s="31"/>
      <c r="AF4404" s="31"/>
      <c r="AG4404" s="241"/>
      <c r="AH4404" s="31"/>
      <c r="AI4404" s="31"/>
      <c r="AJ4404" s="31"/>
      <c r="AK4404" s="31"/>
      <c r="AL4404" s="120"/>
      <c r="AQ4404" s="26"/>
      <c r="AW4404" s="19"/>
      <c r="AX4404" s="19"/>
      <c r="AY4404" s="19"/>
      <c r="AZ4404" s="19"/>
      <c r="BA4404" s="19"/>
      <c r="BB4404" s="19"/>
      <c r="BC4404" s="1"/>
      <c r="BD4404"/>
      <c r="BE4404"/>
      <c r="BF4404" s="1"/>
      <c r="BG4404"/>
      <c r="BH4404"/>
      <c r="BI4404"/>
      <c r="BJ4404" s="1"/>
      <c r="BK4404" s="1"/>
      <c r="BL4404"/>
      <c r="BM4404" s="1"/>
      <c r="BN4404" s="1"/>
      <c r="BO4404" s="1"/>
      <c r="BP4404" s="1"/>
      <c r="BQ4404" s="1"/>
      <c r="BR4404" s="1"/>
      <c r="BS4404" s="1"/>
      <c r="BT4404" s="22"/>
      <c r="BU4404" s="1"/>
      <c r="BV4404" s="1"/>
      <c r="BW4404" s="1"/>
      <c r="BX4404" s="1"/>
      <c r="BY4404" s="1"/>
      <c r="BZ4404" s="1"/>
      <c r="CA4404" s="1"/>
      <c r="CB4404" s="1"/>
      <c r="CC4404" s="1"/>
      <c r="CD4404" s="1"/>
      <c r="CE4404" s="1"/>
      <c r="CF4404" s="1"/>
      <c r="CG4404" s="1"/>
      <c r="CH4404" s="1"/>
      <c r="CI4404" s="1"/>
      <c r="CJ4404" s="1"/>
      <c r="CK4404" s="1"/>
      <c r="CL4404" s="1"/>
      <c r="CM4404" s="1"/>
      <c r="CN4404" s="1"/>
      <c r="CO4404" s="1"/>
      <c r="CP4404" s="1"/>
      <c r="CQ4404" s="1"/>
      <c r="CR4404" s="1"/>
      <c r="CS4404" s="1"/>
      <c r="CT4404" s="1"/>
      <c r="CU4404" s="1"/>
      <c r="CV4404" s="1"/>
      <c r="CW4404" s="1"/>
      <c r="CX4404" s="1"/>
      <c r="CY4404" s="1"/>
      <c r="CZ4404" s="1"/>
      <c r="DA4404" s="1"/>
      <c r="DB4404" s="1"/>
      <c r="DC4404" s="1"/>
      <c r="DD4404" s="1"/>
      <c r="DE4404" s="1"/>
      <c r="DF4404" s="1"/>
      <c r="DG4404" s="1"/>
      <c r="DH4404" s="1"/>
      <c r="DI4404" s="1"/>
      <c r="DJ4404" s="1"/>
      <c r="DK4404" s="1"/>
      <c r="DL4404" s="1"/>
      <c r="DM4404" s="1"/>
      <c r="DN4404" s="1"/>
      <c r="DO4404" s="1"/>
      <c r="DP4404" s="1"/>
      <c r="DQ4404" s="1"/>
      <c r="DR4404" s="1"/>
      <c r="DS4404" s="1"/>
      <c r="DT4404" s="1"/>
      <c r="DU4404" s="1"/>
      <c r="DV4404" s="1"/>
      <c r="DW4404" s="1"/>
      <c r="DX4404" s="1"/>
      <c r="DY4404" s="1"/>
      <c r="DZ4404" s="1"/>
      <c r="EA4404" s="1"/>
      <c r="EB4404" s="1"/>
      <c r="EC4404" s="1"/>
      <c r="ED4404" s="1"/>
      <c r="EE4404" s="1"/>
      <c r="EF4404" s="1"/>
      <c r="EG4404" s="1"/>
      <c r="EH4404" s="1"/>
      <c r="EI4404" s="1"/>
      <c r="EJ4404" s="1"/>
      <c r="EK4404" s="1"/>
      <c r="EL4404" s="1"/>
      <c r="EM4404" s="1"/>
      <c r="EN4404" s="1"/>
      <c r="EO4404" s="1"/>
      <c r="EP4404" s="1"/>
      <c r="EQ4404" s="1"/>
      <c r="ER4404" s="1"/>
      <c r="ES4404" s="1"/>
      <c r="ET4404" s="1"/>
      <c r="EU4404" s="1"/>
      <c r="EV4404" s="1"/>
      <c r="EW4404" s="1"/>
      <c r="EX4404" s="1"/>
      <c r="EY4404" s="1"/>
      <c r="EZ4404" s="1"/>
      <c r="FA4404" s="1"/>
      <c r="FB4404" s="1"/>
      <c r="FC4404" s="1"/>
      <c r="FD4404" s="1"/>
      <c r="FE4404" s="1"/>
      <c r="FF4404" s="1"/>
      <c r="FG4404" s="1"/>
      <c r="FH4404" s="1"/>
      <c r="FI4404" s="1"/>
      <c r="FJ4404" s="1"/>
      <c r="FK4404" s="1"/>
      <c r="FL4404" s="1"/>
      <c r="FM4404" s="1"/>
      <c r="FN4404" s="1"/>
      <c r="FO4404" s="1"/>
      <c r="FP4404" s="1"/>
      <c r="FQ4404" s="1"/>
      <c r="FR4404" s="1"/>
      <c r="FS4404" s="1"/>
      <c r="FT4404" s="1"/>
      <c r="FU4404" s="1"/>
      <c r="FV4404" s="1"/>
      <c r="FW4404" s="1"/>
      <c r="FX4404" s="1"/>
      <c r="FY4404" s="1"/>
      <c r="FZ4404" s="1"/>
      <c r="GA4404" s="1"/>
      <c r="GB4404" s="1"/>
      <c r="GC4404" s="1"/>
      <c r="GD4404" s="1"/>
      <c r="GE4404" s="1"/>
      <c r="GF4404" s="1"/>
      <c r="GG4404" s="1"/>
      <c r="GH4404" s="1"/>
      <c r="GI4404" s="1"/>
      <c r="GJ4404" s="1"/>
      <c r="GK4404"/>
      <c r="GL4404"/>
      <c r="GM4404"/>
      <c r="GN4404"/>
      <c r="GO4404"/>
      <c r="GP4404"/>
      <c r="GQ4404"/>
      <c r="GR4404"/>
      <c r="GS4404"/>
      <c r="GT4404"/>
      <c r="GU4404"/>
      <c r="GV4404"/>
      <c r="GW4404"/>
      <c r="GX4404"/>
      <c r="GY4404"/>
      <c r="GZ4404"/>
      <c r="HA4404"/>
      <c r="HB4404"/>
      <c r="HC4404"/>
      <c r="HD4404"/>
      <c r="HE4404"/>
    </row>
    <row r="4405" spans="4:213" s="25" customFormat="1" x14ac:dyDescent="0.25">
      <c r="D4405" s="19"/>
      <c r="E4405" s="19"/>
      <c r="F4405" s="20"/>
      <c r="G4405" s="20"/>
      <c r="H4405" s="20"/>
      <c r="I4405" s="20"/>
      <c r="J4405" s="21"/>
      <c r="K4405" s="21"/>
      <c r="L4405" s="20"/>
      <c r="M4405" s="20"/>
      <c r="N4405" s="22"/>
      <c r="O4405" s="22"/>
      <c r="P4405" s="22"/>
      <c r="Q4405" s="22"/>
      <c r="R4405" s="19"/>
      <c r="S4405" s="19"/>
      <c r="T4405" s="19"/>
      <c r="U4405" s="20"/>
      <c r="V4405" s="20"/>
      <c r="W4405" s="20"/>
      <c r="X4405" s="27"/>
      <c r="Y4405" s="253"/>
      <c r="Z4405" s="30"/>
      <c r="AA4405" s="30"/>
      <c r="AB4405" s="31"/>
      <c r="AC4405" s="31"/>
      <c r="AD4405" s="31"/>
      <c r="AE4405" s="31"/>
      <c r="AF4405" s="31"/>
      <c r="AG4405" s="241"/>
      <c r="AH4405" s="31"/>
      <c r="AI4405" s="31"/>
      <c r="AJ4405" s="31"/>
      <c r="AK4405" s="31"/>
      <c r="AL4405" s="120"/>
      <c r="AQ4405" s="26"/>
      <c r="AW4405" s="19"/>
      <c r="AX4405" s="19"/>
      <c r="AY4405" s="19"/>
      <c r="AZ4405" s="19"/>
      <c r="BA4405" s="19"/>
      <c r="BB4405" s="19"/>
      <c r="BC4405" s="1"/>
      <c r="BD4405"/>
      <c r="BE4405"/>
      <c r="BF4405" s="1"/>
      <c r="BG4405"/>
      <c r="BH4405"/>
      <c r="BI4405"/>
      <c r="BJ4405" s="1"/>
      <c r="BK4405" s="1"/>
      <c r="BL4405"/>
      <c r="BM4405" s="1"/>
      <c r="BN4405" s="1"/>
      <c r="BO4405" s="1"/>
      <c r="BP4405" s="1"/>
      <c r="BQ4405" s="1"/>
      <c r="BR4405" s="1"/>
      <c r="BS4405" s="1"/>
      <c r="BT4405" s="22"/>
      <c r="BU4405" s="1"/>
      <c r="BV4405" s="1"/>
      <c r="BW4405" s="1"/>
      <c r="BX4405" s="1"/>
      <c r="BY4405" s="1"/>
      <c r="BZ4405" s="1"/>
      <c r="CA4405" s="1"/>
      <c r="CB4405" s="1"/>
      <c r="CC4405" s="1"/>
      <c r="CD4405" s="1"/>
      <c r="CE4405" s="1"/>
      <c r="CF4405" s="1"/>
      <c r="CG4405" s="1"/>
      <c r="CH4405" s="1"/>
      <c r="CI4405" s="1"/>
      <c r="CJ4405" s="1"/>
      <c r="CK4405" s="1"/>
      <c r="CL4405" s="1"/>
      <c r="CM4405" s="1"/>
      <c r="CN4405" s="1"/>
      <c r="CO4405" s="1"/>
      <c r="CP4405" s="1"/>
      <c r="CQ4405" s="1"/>
      <c r="CR4405" s="1"/>
      <c r="CS4405" s="1"/>
      <c r="CT4405" s="1"/>
      <c r="CU4405" s="1"/>
      <c r="CV4405" s="1"/>
      <c r="CW4405" s="1"/>
      <c r="CX4405" s="1"/>
      <c r="CY4405" s="1"/>
      <c r="CZ4405" s="1"/>
      <c r="DA4405" s="1"/>
      <c r="DB4405" s="1"/>
      <c r="DC4405" s="1"/>
      <c r="DD4405" s="1"/>
      <c r="DE4405" s="1"/>
      <c r="DF4405" s="1"/>
      <c r="DG4405" s="1"/>
      <c r="DH4405" s="1"/>
      <c r="DI4405" s="1"/>
      <c r="DJ4405" s="1"/>
      <c r="DK4405" s="1"/>
      <c r="DL4405" s="1"/>
      <c r="DM4405" s="1"/>
      <c r="DN4405" s="1"/>
      <c r="DO4405" s="1"/>
      <c r="DP4405" s="1"/>
      <c r="DQ4405" s="1"/>
      <c r="DR4405" s="1"/>
      <c r="DS4405" s="1"/>
      <c r="DT4405" s="1"/>
      <c r="DU4405" s="1"/>
      <c r="DV4405" s="1"/>
      <c r="DW4405" s="1"/>
      <c r="DX4405" s="1"/>
      <c r="DY4405" s="1"/>
      <c r="DZ4405" s="1"/>
      <c r="EA4405" s="1"/>
      <c r="EB4405" s="1"/>
      <c r="EC4405" s="1"/>
      <c r="ED4405" s="1"/>
      <c r="EE4405" s="1"/>
      <c r="EF4405" s="1"/>
      <c r="EG4405" s="1"/>
      <c r="EH4405" s="1"/>
      <c r="EI4405" s="1"/>
      <c r="EJ4405" s="1"/>
      <c r="EK4405" s="1"/>
      <c r="EL4405" s="1"/>
      <c r="EM4405" s="1"/>
      <c r="EN4405" s="1"/>
      <c r="EO4405" s="1"/>
      <c r="EP4405" s="1"/>
      <c r="EQ4405" s="1"/>
      <c r="ER4405" s="1"/>
      <c r="ES4405" s="1"/>
      <c r="ET4405" s="1"/>
      <c r="EU4405" s="1"/>
      <c r="EV4405" s="1"/>
      <c r="EW4405" s="1"/>
      <c r="EX4405" s="1"/>
      <c r="EY4405" s="1"/>
      <c r="EZ4405" s="1"/>
      <c r="FA4405" s="1"/>
      <c r="FB4405" s="1"/>
      <c r="FC4405" s="1"/>
      <c r="FD4405" s="1"/>
      <c r="FE4405" s="1"/>
      <c r="FF4405" s="1"/>
      <c r="FG4405" s="1"/>
      <c r="FH4405" s="1"/>
      <c r="FI4405" s="1"/>
      <c r="FJ4405" s="1"/>
      <c r="FK4405" s="1"/>
      <c r="FL4405" s="1"/>
      <c r="FM4405" s="1"/>
      <c r="FN4405" s="1"/>
      <c r="FO4405" s="1"/>
      <c r="FP4405" s="1"/>
      <c r="FQ4405" s="1"/>
      <c r="FR4405" s="1"/>
      <c r="FS4405" s="1"/>
      <c r="FT4405" s="1"/>
      <c r="FU4405" s="1"/>
      <c r="FV4405" s="1"/>
      <c r="FW4405" s="1"/>
      <c r="FX4405" s="1"/>
      <c r="FY4405" s="1"/>
      <c r="FZ4405" s="1"/>
      <c r="GA4405" s="1"/>
      <c r="GB4405" s="1"/>
      <c r="GC4405" s="1"/>
      <c r="GD4405" s="1"/>
      <c r="GE4405" s="1"/>
      <c r="GF4405" s="1"/>
      <c r="GG4405" s="1"/>
      <c r="GH4405" s="1"/>
      <c r="GI4405" s="1"/>
      <c r="GJ4405" s="1"/>
      <c r="GK4405"/>
      <c r="GL4405"/>
      <c r="GM4405"/>
      <c r="GN4405"/>
      <c r="GO4405"/>
      <c r="GP4405"/>
      <c r="GQ4405"/>
      <c r="GR4405"/>
      <c r="GS4405"/>
      <c r="GT4405"/>
      <c r="GU4405"/>
      <c r="GV4405"/>
      <c r="GW4405"/>
      <c r="GX4405"/>
      <c r="GY4405"/>
      <c r="GZ4405"/>
      <c r="HA4405"/>
      <c r="HB4405"/>
      <c r="HC4405"/>
      <c r="HD4405"/>
      <c r="HE4405"/>
    </row>
    <row r="4406" spans="4:213" s="25" customFormat="1" x14ac:dyDescent="0.25">
      <c r="D4406" s="19"/>
      <c r="E4406" s="19"/>
      <c r="F4406" s="20"/>
      <c r="G4406" s="20"/>
      <c r="H4406" s="20"/>
      <c r="I4406" s="20"/>
      <c r="J4406" s="21"/>
      <c r="K4406" s="21"/>
      <c r="L4406" s="20"/>
      <c r="M4406" s="20"/>
      <c r="N4406" s="22"/>
      <c r="O4406" s="22"/>
      <c r="P4406" s="22"/>
      <c r="Q4406" s="22"/>
      <c r="R4406" s="19"/>
      <c r="S4406" s="19"/>
      <c r="T4406" s="19"/>
      <c r="U4406" s="20"/>
      <c r="V4406" s="20"/>
      <c r="W4406" s="20"/>
      <c r="X4406" s="27"/>
      <c r="Y4406" s="253"/>
      <c r="Z4406" s="30"/>
      <c r="AA4406" s="30"/>
      <c r="AB4406" s="31"/>
      <c r="AC4406" s="31"/>
      <c r="AD4406" s="31"/>
      <c r="AE4406" s="31"/>
      <c r="AF4406" s="31"/>
      <c r="AG4406" s="241"/>
      <c r="AH4406" s="31"/>
      <c r="AI4406" s="31"/>
      <c r="AJ4406" s="31"/>
      <c r="AK4406" s="31"/>
      <c r="AL4406" s="120"/>
      <c r="AQ4406" s="26"/>
      <c r="AW4406" s="19"/>
      <c r="AX4406" s="19"/>
      <c r="AY4406" s="19"/>
      <c r="AZ4406" s="19"/>
      <c r="BA4406" s="19"/>
      <c r="BB4406" s="19"/>
      <c r="BC4406" s="1"/>
      <c r="BD4406"/>
      <c r="BE4406"/>
      <c r="BF4406" s="1"/>
      <c r="BG4406"/>
      <c r="BH4406"/>
      <c r="BI4406"/>
      <c r="BJ4406" s="1"/>
      <c r="BK4406" s="1"/>
      <c r="BL4406"/>
      <c r="BM4406" s="1"/>
      <c r="BN4406" s="1"/>
      <c r="BO4406" s="1"/>
      <c r="BP4406" s="1"/>
      <c r="BQ4406" s="1"/>
      <c r="BR4406" s="1"/>
      <c r="BS4406" s="1"/>
      <c r="BT4406" s="22"/>
      <c r="BU4406" s="1"/>
      <c r="BV4406" s="1"/>
      <c r="BW4406" s="1"/>
      <c r="BX4406" s="1"/>
      <c r="BY4406" s="1"/>
      <c r="BZ4406" s="1"/>
      <c r="CA4406" s="1"/>
      <c r="CB4406" s="1"/>
      <c r="CC4406" s="1"/>
      <c r="CD4406" s="1"/>
      <c r="CE4406" s="1"/>
      <c r="CF4406" s="1"/>
      <c r="CG4406" s="1"/>
      <c r="CH4406" s="1"/>
      <c r="CI4406" s="1"/>
      <c r="CJ4406" s="1"/>
      <c r="CK4406" s="1"/>
      <c r="CL4406" s="1"/>
      <c r="CM4406" s="1"/>
      <c r="CN4406" s="1"/>
      <c r="CO4406" s="1"/>
      <c r="CP4406" s="1"/>
      <c r="CQ4406" s="1"/>
      <c r="CR4406" s="1"/>
      <c r="CS4406" s="1"/>
      <c r="CT4406" s="1"/>
      <c r="CU4406" s="1"/>
      <c r="CV4406" s="1"/>
      <c r="CW4406" s="1"/>
      <c r="CX4406" s="1"/>
      <c r="CY4406" s="1"/>
      <c r="CZ4406" s="1"/>
      <c r="DA4406" s="1"/>
      <c r="DB4406" s="1"/>
      <c r="DC4406" s="1"/>
      <c r="DD4406" s="1"/>
      <c r="DE4406" s="1"/>
      <c r="DF4406" s="1"/>
      <c r="DG4406" s="1"/>
      <c r="DH4406" s="1"/>
      <c r="DI4406" s="1"/>
      <c r="DJ4406" s="1"/>
      <c r="DK4406" s="1"/>
      <c r="DL4406" s="1"/>
      <c r="DM4406" s="1"/>
      <c r="DN4406" s="1"/>
      <c r="DO4406" s="1"/>
      <c r="DP4406" s="1"/>
      <c r="DQ4406" s="1"/>
      <c r="DR4406" s="1"/>
      <c r="DS4406" s="1"/>
      <c r="DT4406" s="1"/>
      <c r="DU4406" s="1"/>
      <c r="DV4406" s="1"/>
      <c r="DW4406" s="1"/>
      <c r="DX4406" s="1"/>
      <c r="DY4406" s="1"/>
      <c r="DZ4406" s="1"/>
      <c r="EA4406" s="1"/>
      <c r="EB4406" s="1"/>
      <c r="EC4406" s="1"/>
      <c r="ED4406" s="1"/>
      <c r="EE4406" s="1"/>
      <c r="EF4406" s="1"/>
      <c r="EG4406" s="1"/>
      <c r="EH4406" s="1"/>
      <c r="EI4406" s="1"/>
      <c r="EJ4406" s="1"/>
      <c r="EK4406" s="1"/>
      <c r="EL4406" s="1"/>
      <c r="EM4406" s="1"/>
      <c r="EN4406" s="1"/>
      <c r="EO4406" s="1"/>
      <c r="EP4406" s="1"/>
      <c r="EQ4406" s="1"/>
      <c r="ER4406" s="1"/>
      <c r="ES4406" s="1"/>
      <c r="ET4406" s="1"/>
      <c r="EU4406" s="1"/>
      <c r="EV4406" s="1"/>
      <c r="EW4406" s="1"/>
      <c r="EX4406" s="1"/>
      <c r="EY4406" s="1"/>
      <c r="EZ4406" s="1"/>
      <c r="FA4406" s="1"/>
      <c r="FB4406" s="1"/>
      <c r="FC4406" s="1"/>
      <c r="FD4406" s="1"/>
      <c r="FE4406" s="1"/>
      <c r="FF4406" s="1"/>
      <c r="FG4406" s="1"/>
      <c r="FH4406" s="1"/>
      <c r="FI4406" s="1"/>
      <c r="FJ4406" s="1"/>
      <c r="FK4406" s="1"/>
      <c r="FL4406" s="1"/>
      <c r="FM4406" s="1"/>
      <c r="FN4406" s="1"/>
      <c r="FO4406" s="1"/>
      <c r="FP4406" s="1"/>
      <c r="FQ4406" s="1"/>
      <c r="FR4406" s="1"/>
      <c r="FS4406" s="1"/>
      <c r="FT4406" s="1"/>
      <c r="FU4406" s="1"/>
      <c r="FV4406" s="1"/>
      <c r="FW4406" s="1"/>
      <c r="FX4406" s="1"/>
      <c r="FY4406" s="1"/>
      <c r="FZ4406" s="1"/>
      <c r="GA4406" s="1"/>
      <c r="GB4406" s="1"/>
      <c r="GC4406" s="1"/>
      <c r="GD4406" s="1"/>
      <c r="GE4406" s="1"/>
      <c r="GF4406" s="1"/>
      <c r="GG4406" s="1"/>
      <c r="GH4406" s="1"/>
      <c r="GI4406" s="1"/>
      <c r="GJ4406" s="1"/>
      <c r="GK4406"/>
      <c r="GL4406"/>
      <c r="GM4406"/>
      <c r="GN4406"/>
      <c r="GO4406"/>
      <c r="GP4406"/>
      <c r="GQ4406"/>
      <c r="GR4406"/>
      <c r="GS4406"/>
      <c r="GT4406"/>
      <c r="GU4406"/>
      <c r="GV4406"/>
      <c r="GW4406"/>
      <c r="GX4406"/>
      <c r="GY4406"/>
      <c r="GZ4406"/>
      <c r="HA4406"/>
      <c r="HB4406"/>
      <c r="HC4406"/>
      <c r="HD4406"/>
      <c r="HE4406"/>
    </row>
    <row r="4407" spans="4:213" s="25" customFormat="1" x14ac:dyDescent="0.25">
      <c r="D4407" s="19"/>
      <c r="E4407" s="19"/>
      <c r="F4407" s="20"/>
      <c r="G4407" s="20"/>
      <c r="H4407" s="20"/>
      <c r="I4407" s="20"/>
      <c r="J4407" s="21"/>
      <c r="K4407" s="21"/>
      <c r="L4407" s="20"/>
      <c r="M4407" s="20"/>
      <c r="N4407" s="22"/>
      <c r="O4407" s="22"/>
      <c r="P4407" s="22"/>
      <c r="Q4407" s="22"/>
      <c r="R4407" s="19"/>
      <c r="S4407" s="19"/>
      <c r="T4407" s="19"/>
      <c r="U4407" s="20"/>
      <c r="V4407" s="20"/>
      <c r="W4407" s="20"/>
      <c r="X4407" s="27"/>
      <c r="Y4407" s="253"/>
      <c r="Z4407" s="30"/>
      <c r="AA4407" s="30"/>
      <c r="AB4407" s="31"/>
      <c r="AC4407" s="31"/>
      <c r="AD4407" s="31"/>
      <c r="AE4407" s="31"/>
      <c r="AF4407" s="31"/>
      <c r="AG4407" s="241"/>
      <c r="AH4407" s="31"/>
      <c r="AI4407" s="31"/>
      <c r="AJ4407" s="31"/>
      <c r="AK4407" s="31"/>
      <c r="AL4407" s="120"/>
      <c r="AQ4407" s="26"/>
      <c r="AW4407" s="19"/>
      <c r="AX4407" s="19"/>
      <c r="AY4407" s="19"/>
      <c r="AZ4407" s="19"/>
      <c r="BA4407" s="19"/>
      <c r="BB4407" s="19"/>
      <c r="BC4407" s="1"/>
      <c r="BD4407"/>
      <c r="BE4407"/>
      <c r="BF4407" s="1"/>
      <c r="BG4407"/>
      <c r="BH4407"/>
      <c r="BI4407"/>
      <c r="BJ4407" s="1"/>
      <c r="BK4407" s="1"/>
      <c r="BL4407"/>
      <c r="BM4407" s="1"/>
      <c r="BN4407" s="1"/>
      <c r="BO4407" s="1"/>
      <c r="BP4407" s="1"/>
      <c r="BQ4407" s="1"/>
      <c r="BR4407" s="1"/>
      <c r="BS4407" s="1"/>
      <c r="BT4407" s="22"/>
      <c r="BU4407" s="1"/>
      <c r="BV4407" s="1"/>
      <c r="BW4407" s="1"/>
      <c r="BX4407" s="1"/>
      <c r="BY4407" s="1"/>
      <c r="BZ4407" s="1"/>
      <c r="CA4407" s="1"/>
      <c r="CB4407" s="1"/>
      <c r="CC4407" s="1"/>
      <c r="CD4407" s="1"/>
      <c r="CE4407" s="1"/>
      <c r="CF4407" s="1"/>
      <c r="CG4407" s="1"/>
      <c r="CH4407" s="1"/>
      <c r="CI4407" s="1"/>
      <c r="CJ4407" s="1"/>
      <c r="CK4407" s="1"/>
      <c r="CL4407" s="1"/>
      <c r="CM4407" s="1"/>
      <c r="CN4407" s="1"/>
      <c r="CO4407" s="1"/>
      <c r="CP4407" s="1"/>
      <c r="CQ4407" s="1"/>
      <c r="CR4407" s="1"/>
      <c r="CS4407" s="1"/>
      <c r="CT4407" s="1"/>
      <c r="CU4407" s="1"/>
      <c r="CV4407" s="1"/>
      <c r="CW4407" s="1"/>
      <c r="CX4407" s="1"/>
      <c r="CY4407" s="1"/>
      <c r="CZ4407" s="1"/>
      <c r="DA4407" s="1"/>
      <c r="DB4407" s="1"/>
      <c r="DC4407" s="1"/>
      <c r="DD4407" s="1"/>
      <c r="DE4407" s="1"/>
      <c r="DF4407" s="1"/>
      <c r="DG4407" s="1"/>
      <c r="DH4407" s="1"/>
      <c r="DI4407" s="1"/>
      <c r="DJ4407" s="1"/>
      <c r="DK4407" s="1"/>
      <c r="DL4407" s="1"/>
      <c r="DM4407" s="1"/>
      <c r="DN4407" s="1"/>
      <c r="DO4407" s="1"/>
      <c r="DP4407" s="1"/>
      <c r="DQ4407" s="1"/>
      <c r="DR4407" s="1"/>
      <c r="DS4407" s="1"/>
      <c r="DT4407" s="1"/>
      <c r="DU4407" s="1"/>
      <c r="DV4407" s="1"/>
      <c r="DW4407" s="1"/>
      <c r="DX4407" s="1"/>
      <c r="DY4407" s="1"/>
      <c r="DZ4407" s="1"/>
      <c r="EA4407" s="1"/>
      <c r="EB4407" s="1"/>
      <c r="EC4407" s="1"/>
      <c r="ED4407" s="1"/>
      <c r="EE4407" s="1"/>
      <c r="EF4407" s="1"/>
      <c r="EG4407" s="1"/>
      <c r="EH4407" s="1"/>
      <c r="EI4407" s="1"/>
      <c r="EJ4407" s="1"/>
      <c r="EK4407" s="1"/>
      <c r="EL4407" s="1"/>
      <c r="EM4407" s="1"/>
      <c r="EN4407" s="1"/>
      <c r="EO4407" s="1"/>
      <c r="EP4407" s="1"/>
      <c r="EQ4407" s="1"/>
      <c r="ER4407" s="1"/>
      <c r="ES4407" s="1"/>
      <c r="ET4407" s="1"/>
      <c r="EU4407" s="1"/>
      <c r="EV4407" s="1"/>
      <c r="EW4407" s="1"/>
      <c r="EX4407" s="1"/>
      <c r="EY4407" s="1"/>
      <c r="EZ4407" s="1"/>
      <c r="FA4407" s="1"/>
      <c r="FB4407" s="1"/>
      <c r="FC4407" s="1"/>
      <c r="FD4407" s="1"/>
      <c r="FE4407" s="1"/>
      <c r="FF4407" s="1"/>
      <c r="FG4407" s="1"/>
      <c r="FH4407" s="1"/>
      <c r="FI4407" s="1"/>
      <c r="FJ4407" s="1"/>
      <c r="FK4407" s="1"/>
      <c r="FL4407" s="1"/>
      <c r="FM4407" s="1"/>
      <c r="FN4407" s="1"/>
      <c r="FO4407" s="1"/>
      <c r="FP4407" s="1"/>
      <c r="FQ4407" s="1"/>
      <c r="FR4407" s="1"/>
      <c r="FS4407" s="1"/>
      <c r="FT4407" s="1"/>
      <c r="FU4407" s="1"/>
      <c r="FV4407" s="1"/>
      <c r="FW4407" s="1"/>
      <c r="FX4407" s="1"/>
      <c r="FY4407" s="1"/>
      <c r="FZ4407" s="1"/>
      <c r="GA4407" s="1"/>
      <c r="GB4407" s="1"/>
      <c r="GC4407" s="1"/>
      <c r="GD4407" s="1"/>
      <c r="GE4407" s="1"/>
      <c r="GF4407" s="1"/>
      <c r="GG4407" s="1"/>
      <c r="GH4407" s="1"/>
      <c r="GI4407" s="1"/>
      <c r="GJ4407" s="1"/>
      <c r="GK4407"/>
      <c r="GL4407"/>
      <c r="GM4407"/>
      <c r="GN4407"/>
      <c r="GO4407"/>
      <c r="GP4407"/>
      <c r="GQ4407"/>
      <c r="GR4407"/>
      <c r="GS4407"/>
      <c r="GT4407"/>
      <c r="GU4407"/>
      <c r="GV4407"/>
      <c r="GW4407"/>
      <c r="GX4407"/>
      <c r="GY4407"/>
      <c r="GZ4407"/>
      <c r="HA4407"/>
      <c r="HB4407"/>
      <c r="HC4407"/>
      <c r="HD4407"/>
      <c r="HE4407"/>
    </row>
    <row r="4408" spans="4:213" s="25" customFormat="1" x14ac:dyDescent="0.25">
      <c r="D4408" s="19"/>
      <c r="E4408" s="19"/>
      <c r="F4408" s="20"/>
      <c r="G4408" s="20"/>
      <c r="H4408" s="20"/>
      <c r="I4408" s="20"/>
      <c r="J4408" s="21"/>
      <c r="K4408" s="21"/>
      <c r="L4408" s="20"/>
      <c r="M4408" s="20"/>
      <c r="N4408" s="22"/>
      <c r="O4408" s="22"/>
      <c r="P4408" s="22"/>
      <c r="Q4408" s="22"/>
      <c r="R4408" s="19"/>
      <c r="S4408" s="19"/>
      <c r="T4408" s="19"/>
      <c r="U4408" s="20"/>
      <c r="V4408" s="20"/>
      <c r="W4408" s="20"/>
      <c r="X4408" s="27"/>
      <c r="Y4408" s="253"/>
      <c r="Z4408" s="30"/>
      <c r="AA4408" s="30"/>
      <c r="AB4408" s="31"/>
      <c r="AC4408" s="31"/>
      <c r="AD4408" s="31"/>
      <c r="AE4408" s="31"/>
      <c r="AF4408" s="31"/>
      <c r="AG4408" s="241"/>
      <c r="AH4408" s="31"/>
      <c r="AI4408" s="31"/>
      <c r="AJ4408" s="31"/>
      <c r="AK4408" s="31"/>
      <c r="AL4408" s="120"/>
      <c r="AQ4408" s="26"/>
      <c r="AW4408" s="19"/>
      <c r="AX4408" s="19"/>
      <c r="AY4408" s="19"/>
      <c r="AZ4408" s="19"/>
      <c r="BA4408" s="19"/>
      <c r="BB4408" s="19"/>
      <c r="BC4408" s="1"/>
      <c r="BD4408"/>
      <c r="BE4408"/>
      <c r="BF4408" s="1"/>
      <c r="BG4408"/>
      <c r="BH4408"/>
      <c r="BI4408"/>
      <c r="BJ4408" s="1"/>
      <c r="BK4408" s="1"/>
      <c r="BL4408"/>
      <c r="BM4408" s="1"/>
      <c r="BN4408" s="1"/>
      <c r="BO4408" s="1"/>
      <c r="BP4408" s="1"/>
      <c r="BQ4408" s="1"/>
      <c r="BR4408" s="1"/>
      <c r="BS4408" s="1"/>
      <c r="BT4408" s="22"/>
      <c r="BU4408" s="1"/>
      <c r="BV4408" s="1"/>
      <c r="BW4408" s="1"/>
      <c r="BX4408" s="1"/>
      <c r="BY4408" s="1"/>
      <c r="BZ4408" s="1"/>
      <c r="CA4408" s="1"/>
      <c r="CB4408" s="1"/>
      <c r="CC4408" s="1"/>
      <c r="CD4408" s="1"/>
      <c r="CE4408" s="1"/>
      <c r="CF4408" s="1"/>
      <c r="CG4408" s="1"/>
      <c r="CH4408" s="1"/>
      <c r="CI4408" s="1"/>
      <c r="CJ4408" s="1"/>
      <c r="CK4408" s="1"/>
      <c r="CL4408" s="1"/>
      <c r="CM4408" s="1"/>
      <c r="CN4408" s="1"/>
      <c r="CO4408" s="1"/>
      <c r="CP4408" s="1"/>
      <c r="CQ4408" s="1"/>
      <c r="CR4408" s="1"/>
      <c r="CS4408" s="1"/>
      <c r="CT4408" s="1"/>
      <c r="CU4408" s="1"/>
      <c r="CV4408" s="1"/>
      <c r="CW4408" s="1"/>
      <c r="CX4408" s="1"/>
      <c r="CY4408" s="1"/>
      <c r="CZ4408" s="1"/>
      <c r="DA4408" s="1"/>
      <c r="DB4408" s="1"/>
      <c r="DC4408" s="1"/>
      <c r="DD4408" s="1"/>
      <c r="DE4408" s="1"/>
      <c r="DF4408" s="1"/>
      <c r="DG4408" s="1"/>
      <c r="DH4408" s="1"/>
      <c r="DI4408" s="1"/>
      <c r="DJ4408" s="1"/>
      <c r="DK4408" s="1"/>
      <c r="DL4408" s="1"/>
      <c r="DM4408" s="1"/>
      <c r="DN4408" s="1"/>
      <c r="DO4408" s="1"/>
      <c r="DP4408" s="1"/>
      <c r="DQ4408" s="1"/>
      <c r="DR4408" s="1"/>
      <c r="DS4408" s="1"/>
      <c r="DT4408" s="1"/>
      <c r="DU4408" s="1"/>
      <c r="DV4408" s="1"/>
      <c r="DW4408" s="1"/>
      <c r="DX4408" s="1"/>
      <c r="DY4408" s="1"/>
      <c r="DZ4408" s="1"/>
      <c r="EA4408" s="1"/>
      <c r="EB4408" s="1"/>
      <c r="EC4408" s="1"/>
      <c r="ED4408" s="1"/>
      <c r="EE4408" s="1"/>
      <c r="EF4408" s="1"/>
      <c r="EG4408" s="1"/>
      <c r="EH4408" s="1"/>
      <c r="EI4408" s="1"/>
      <c r="EJ4408" s="1"/>
      <c r="EK4408" s="1"/>
      <c r="EL4408" s="1"/>
      <c r="EM4408" s="1"/>
      <c r="EN4408" s="1"/>
      <c r="EO4408" s="1"/>
      <c r="EP4408" s="1"/>
      <c r="EQ4408" s="1"/>
      <c r="ER4408" s="1"/>
      <c r="ES4408" s="1"/>
      <c r="ET4408" s="1"/>
      <c r="EU4408" s="1"/>
      <c r="EV4408" s="1"/>
      <c r="EW4408" s="1"/>
      <c r="EX4408" s="1"/>
      <c r="EY4408" s="1"/>
      <c r="EZ4408" s="1"/>
      <c r="FA4408" s="1"/>
      <c r="FB4408" s="1"/>
      <c r="FC4408" s="1"/>
      <c r="FD4408" s="1"/>
      <c r="FE4408" s="1"/>
      <c r="FF4408" s="1"/>
      <c r="FG4408" s="1"/>
      <c r="FH4408" s="1"/>
      <c r="FI4408" s="1"/>
      <c r="FJ4408" s="1"/>
      <c r="FK4408" s="1"/>
      <c r="FL4408" s="1"/>
      <c r="FM4408" s="1"/>
      <c r="FN4408" s="1"/>
      <c r="FO4408" s="1"/>
      <c r="FP4408" s="1"/>
      <c r="FQ4408" s="1"/>
      <c r="FR4408" s="1"/>
      <c r="FS4408" s="1"/>
      <c r="FT4408" s="1"/>
      <c r="FU4408" s="1"/>
      <c r="FV4408" s="1"/>
      <c r="FW4408" s="1"/>
      <c r="FX4408" s="1"/>
      <c r="FY4408" s="1"/>
      <c r="FZ4408" s="1"/>
      <c r="GA4408" s="1"/>
      <c r="GB4408" s="1"/>
      <c r="GC4408" s="1"/>
      <c r="GD4408" s="1"/>
      <c r="GE4408" s="1"/>
      <c r="GF4408" s="1"/>
      <c r="GG4408" s="1"/>
      <c r="GH4408" s="1"/>
      <c r="GI4408" s="1"/>
      <c r="GJ4408" s="1"/>
      <c r="GK4408"/>
      <c r="GL4408"/>
      <c r="GM4408"/>
      <c r="GN4408"/>
      <c r="GO4408"/>
      <c r="GP4408"/>
      <c r="GQ4408"/>
      <c r="GR4408"/>
      <c r="GS4408"/>
      <c r="GT4408"/>
      <c r="GU4408"/>
      <c r="GV4408"/>
      <c r="GW4408"/>
      <c r="GX4408"/>
      <c r="GY4408"/>
      <c r="GZ4408"/>
      <c r="HA4408"/>
      <c r="HB4408"/>
      <c r="HC4408"/>
      <c r="HD4408"/>
      <c r="HE4408"/>
    </row>
    <row r="4409" spans="4:213" s="25" customFormat="1" x14ac:dyDescent="0.25">
      <c r="D4409" s="19"/>
      <c r="E4409" s="19"/>
      <c r="F4409" s="20"/>
      <c r="G4409" s="20"/>
      <c r="H4409" s="20"/>
      <c r="I4409" s="20"/>
      <c r="J4409" s="21"/>
      <c r="K4409" s="21"/>
      <c r="L4409" s="20"/>
      <c r="M4409" s="20"/>
      <c r="N4409" s="22"/>
      <c r="O4409" s="22"/>
      <c r="P4409" s="22"/>
      <c r="Q4409" s="22"/>
      <c r="R4409" s="19"/>
      <c r="S4409" s="19"/>
      <c r="T4409" s="19"/>
      <c r="U4409" s="20"/>
      <c r="V4409" s="20"/>
      <c r="W4409" s="20"/>
      <c r="X4409" s="27"/>
      <c r="Y4409" s="253"/>
      <c r="Z4409" s="30"/>
      <c r="AA4409" s="30"/>
      <c r="AB4409" s="31"/>
      <c r="AC4409" s="31"/>
      <c r="AD4409" s="31"/>
      <c r="AE4409" s="31"/>
      <c r="AF4409" s="31"/>
      <c r="AG4409" s="241"/>
      <c r="AH4409" s="31"/>
      <c r="AI4409" s="31"/>
      <c r="AJ4409" s="31"/>
      <c r="AK4409" s="31"/>
      <c r="AL4409" s="120"/>
      <c r="AQ4409" s="26"/>
      <c r="AW4409" s="19"/>
      <c r="AX4409" s="19"/>
      <c r="AY4409" s="19"/>
      <c r="AZ4409" s="19"/>
      <c r="BA4409" s="19"/>
      <c r="BB4409" s="19"/>
      <c r="BC4409" s="1"/>
      <c r="BD4409"/>
      <c r="BE4409"/>
      <c r="BF4409" s="1"/>
      <c r="BG4409"/>
      <c r="BH4409"/>
      <c r="BI4409"/>
      <c r="BJ4409" s="1"/>
      <c r="BK4409" s="1"/>
      <c r="BL4409"/>
      <c r="BM4409" s="1"/>
      <c r="BN4409" s="1"/>
      <c r="BO4409" s="1"/>
      <c r="BP4409" s="1"/>
      <c r="BQ4409" s="1"/>
      <c r="BR4409" s="1"/>
      <c r="BS4409" s="1"/>
      <c r="BT4409" s="22"/>
      <c r="BU4409" s="1"/>
      <c r="BV4409" s="1"/>
      <c r="BW4409" s="1"/>
      <c r="BX4409" s="1"/>
      <c r="BY4409" s="1"/>
      <c r="BZ4409" s="1"/>
      <c r="CA4409" s="1"/>
      <c r="CB4409" s="1"/>
      <c r="CC4409" s="1"/>
      <c r="CD4409" s="1"/>
      <c r="CE4409" s="1"/>
      <c r="CF4409" s="1"/>
      <c r="CG4409" s="1"/>
      <c r="CH4409" s="1"/>
      <c r="CI4409" s="1"/>
      <c r="CJ4409" s="1"/>
      <c r="CK4409" s="1"/>
      <c r="CL4409" s="1"/>
      <c r="CM4409" s="1"/>
      <c r="CN4409" s="1"/>
      <c r="CO4409" s="1"/>
      <c r="CP4409" s="1"/>
      <c r="CQ4409" s="1"/>
      <c r="CR4409" s="1"/>
      <c r="CS4409" s="1"/>
      <c r="CT4409" s="1"/>
      <c r="CU4409" s="1"/>
      <c r="CV4409" s="1"/>
      <c r="CW4409" s="1"/>
      <c r="CX4409" s="1"/>
      <c r="CY4409" s="1"/>
      <c r="CZ4409" s="1"/>
      <c r="DA4409" s="1"/>
      <c r="DB4409" s="1"/>
      <c r="DC4409" s="1"/>
      <c r="DD4409" s="1"/>
      <c r="DE4409" s="1"/>
      <c r="DF4409" s="1"/>
      <c r="DG4409" s="1"/>
      <c r="DH4409" s="1"/>
      <c r="DI4409" s="1"/>
      <c r="DJ4409" s="1"/>
      <c r="DK4409" s="1"/>
      <c r="DL4409" s="1"/>
      <c r="DM4409" s="1"/>
      <c r="DN4409" s="1"/>
      <c r="DO4409" s="1"/>
      <c r="DP4409" s="1"/>
      <c r="DQ4409" s="1"/>
      <c r="DR4409" s="1"/>
      <c r="DS4409" s="1"/>
      <c r="DT4409" s="1"/>
      <c r="DU4409" s="1"/>
      <c r="DV4409" s="1"/>
      <c r="DW4409" s="1"/>
      <c r="DX4409" s="1"/>
      <c r="DY4409" s="1"/>
      <c r="DZ4409" s="1"/>
      <c r="EA4409" s="1"/>
      <c r="EB4409" s="1"/>
      <c r="EC4409" s="1"/>
      <c r="ED4409" s="1"/>
      <c r="EE4409" s="1"/>
      <c r="EF4409" s="1"/>
      <c r="EG4409" s="1"/>
      <c r="EH4409" s="1"/>
      <c r="EI4409" s="1"/>
      <c r="EJ4409" s="1"/>
      <c r="EK4409" s="1"/>
      <c r="EL4409" s="1"/>
      <c r="EM4409" s="1"/>
      <c r="EN4409" s="1"/>
      <c r="EO4409" s="1"/>
      <c r="EP4409" s="1"/>
      <c r="EQ4409" s="1"/>
      <c r="ER4409" s="1"/>
      <c r="ES4409" s="1"/>
      <c r="ET4409" s="1"/>
      <c r="EU4409" s="1"/>
      <c r="EV4409" s="1"/>
      <c r="EW4409" s="1"/>
      <c r="EX4409" s="1"/>
      <c r="EY4409" s="1"/>
      <c r="EZ4409" s="1"/>
      <c r="FA4409" s="1"/>
      <c r="FB4409" s="1"/>
      <c r="FC4409" s="1"/>
      <c r="FD4409" s="1"/>
      <c r="FE4409" s="1"/>
      <c r="FF4409" s="1"/>
      <c r="FG4409" s="1"/>
      <c r="FH4409" s="1"/>
      <c r="FI4409" s="1"/>
      <c r="FJ4409" s="1"/>
      <c r="FK4409" s="1"/>
      <c r="FL4409" s="1"/>
      <c r="FM4409" s="1"/>
      <c r="FN4409" s="1"/>
      <c r="FO4409" s="1"/>
      <c r="FP4409" s="1"/>
      <c r="FQ4409" s="1"/>
      <c r="FR4409" s="1"/>
      <c r="FS4409" s="1"/>
      <c r="FT4409" s="1"/>
      <c r="FU4409" s="1"/>
      <c r="FV4409" s="1"/>
      <c r="FW4409" s="1"/>
      <c r="FX4409" s="1"/>
      <c r="FY4409" s="1"/>
      <c r="FZ4409" s="1"/>
      <c r="GA4409" s="1"/>
      <c r="GB4409" s="1"/>
      <c r="GC4409" s="1"/>
      <c r="GD4409" s="1"/>
      <c r="GE4409" s="1"/>
      <c r="GF4409" s="1"/>
      <c r="GG4409" s="1"/>
      <c r="GH4409" s="1"/>
      <c r="GI4409" s="1"/>
      <c r="GJ4409" s="1"/>
      <c r="GK4409"/>
      <c r="GL4409"/>
      <c r="GM4409"/>
      <c r="GN4409"/>
      <c r="GO4409"/>
      <c r="GP4409"/>
      <c r="GQ4409"/>
      <c r="GR4409"/>
      <c r="GS4409"/>
      <c r="GT4409"/>
      <c r="GU4409"/>
      <c r="GV4409"/>
      <c r="GW4409"/>
      <c r="GX4409"/>
      <c r="GY4409"/>
      <c r="GZ4409"/>
      <c r="HA4409"/>
      <c r="HB4409"/>
      <c r="HC4409"/>
      <c r="HD4409"/>
      <c r="HE4409"/>
    </row>
    <row r="4410" spans="4:213" s="25" customFormat="1" x14ac:dyDescent="0.25">
      <c r="D4410" s="19"/>
      <c r="E4410" s="19"/>
      <c r="F4410" s="20"/>
      <c r="G4410" s="20"/>
      <c r="H4410" s="20"/>
      <c r="I4410" s="20"/>
      <c r="J4410" s="21"/>
      <c r="K4410" s="21"/>
      <c r="L4410" s="20"/>
      <c r="M4410" s="20"/>
      <c r="N4410" s="22"/>
      <c r="O4410" s="22"/>
      <c r="P4410" s="22"/>
      <c r="Q4410" s="22"/>
      <c r="R4410" s="19"/>
      <c r="S4410" s="19"/>
      <c r="T4410" s="19"/>
      <c r="U4410" s="20"/>
      <c r="V4410" s="20"/>
      <c r="W4410" s="20"/>
      <c r="X4410" s="27"/>
      <c r="Y4410" s="253"/>
      <c r="Z4410" s="30"/>
      <c r="AA4410" s="30"/>
      <c r="AB4410" s="31"/>
      <c r="AC4410" s="31"/>
      <c r="AD4410" s="31"/>
      <c r="AE4410" s="31"/>
      <c r="AF4410" s="31"/>
      <c r="AG4410" s="241"/>
      <c r="AH4410" s="31"/>
      <c r="AI4410" s="31"/>
      <c r="AJ4410" s="31"/>
      <c r="AK4410" s="31"/>
      <c r="AL4410" s="120"/>
      <c r="AQ4410" s="26"/>
      <c r="AW4410" s="19"/>
      <c r="AX4410" s="19"/>
      <c r="AY4410" s="19"/>
      <c r="AZ4410" s="19"/>
      <c r="BA4410" s="19"/>
      <c r="BB4410" s="19"/>
      <c r="BC4410" s="1"/>
      <c r="BD4410"/>
      <c r="BE4410"/>
      <c r="BF4410" s="1"/>
      <c r="BG4410"/>
      <c r="BH4410"/>
      <c r="BI4410"/>
      <c r="BJ4410" s="1"/>
      <c r="BK4410" s="1"/>
      <c r="BL4410"/>
      <c r="BM4410" s="1"/>
      <c r="BN4410" s="1"/>
      <c r="BO4410" s="1"/>
      <c r="BP4410" s="1"/>
      <c r="BQ4410" s="1"/>
      <c r="BR4410" s="1"/>
      <c r="BS4410" s="1"/>
      <c r="BT4410" s="22"/>
      <c r="BU4410" s="1"/>
      <c r="BV4410" s="1"/>
      <c r="BW4410" s="1"/>
      <c r="BX4410" s="1"/>
      <c r="BY4410" s="1"/>
      <c r="BZ4410" s="1"/>
      <c r="CA4410" s="1"/>
      <c r="CB4410" s="1"/>
      <c r="CC4410" s="1"/>
      <c r="CD4410" s="1"/>
      <c r="CE4410" s="1"/>
      <c r="CF4410" s="1"/>
      <c r="CG4410" s="1"/>
      <c r="CH4410" s="1"/>
      <c r="CI4410" s="1"/>
      <c r="CJ4410" s="1"/>
      <c r="CK4410" s="1"/>
      <c r="CL4410" s="1"/>
      <c r="CM4410" s="1"/>
      <c r="CN4410" s="1"/>
      <c r="CO4410" s="1"/>
      <c r="CP4410" s="1"/>
      <c r="CQ4410" s="1"/>
      <c r="CR4410" s="1"/>
      <c r="CS4410" s="1"/>
      <c r="CT4410" s="1"/>
      <c r="CU4410" s="1"/>
      <c r="CV4410" s="1"/>
      <c r="CW4410" s="1"/>
      <c r="CX4410" s="1"/>
      <c r="CY4410" s="1"/>
      <c r="CZ4410" s="1"/>
      <c r="DA4410" s="1"/>
      <c r="DB4410" s="1"/>
      <c r="DC4410" s="1"/>
      <c r="DD4410" s="1"/>
      <c r="DE4410" s="1"/>
      <c r="DF4410" s="1"/>
      <c r="DG4410" s="1"/>
      <c r="DH4410" s="1"/>
      <c r="DI4410" s="1"/>
      <c r="DJ4410" s="1"/>
      <c r="DK4410" s="1"/>
      <c r="DL4410" s="1"/>
      <c r="DM4410" s="1"/>
      <c r="DN4410" s="1"/>
      <c r="DO4410" s="1"/>
      <c r="DP4410" s="1"/>
      <c r="DQ4410" s="1"/>
      <c r="DR4410" s="1"/>
      <c r="DS4410" s="1"/>
      <c r="DT4410" s="1"/>
      <c r="DU4410" s="1"/>
      <c r="DV4410" s="1"/>
      <c r="DW4410" s="1"/>
      <c r="DX4410" s="1"/>
      <c r="DY4410" s="1"/>
      <c r="DZ4410" s="1"/>
      <c r="EA4410" s="1"/>
      <c r="EB4410" s="1"/>
      <c r="EC4410" s="1"/>
      <c r="ED4410" s="1"/>
      <c r="EE4410" s="1"/>
      <c r="EF4410" s="1"/>
      <c r="EG4410" s="1"/>
      <c r="EH4410" s="1"/>
      <c r="EI4410" s="1"/>
      <c r="EJ4410" s="1"/>
      <c r="EK4410" s="1"/>
      <c r="EL4410" s="1"/>
      <c r="EM4410" s="1"/>
      <c r="EN4410" s="1"/>
      <c r="EO4410" s="1"/>
      <c r="EP4410" s="1"/>
      <c r="EQ4410" s="1"/>
      <c r="ER4410" s="1"/>
      <c r="ES4410" s="1"/>
      <c r="ET4410" s="1"/>
      <c r="EU4410" s="1"/>
      <c r="EV4410" s="1"/>
      <c r="EW4410" s="1"/>
      <c r="EX4410" s="1"/>
      <c r="EY4410" s="1"/>
      <c r="EZ4410" s="1"/>
      <c r="FA4410" s="1"/>
      <c r="FB4410" s="1"/>
      <c r="FC4410" s="1"/>
      <c r="FD4410" s="1"/>
      <c r="FE4410" s="1"/>
      <c r="FF4410" s="1"/>
      <c r="FG4410" s="1"/>
      <c r="FH4410" s="1"/>
      <c r="FI4410" s="1"/>
      <c r="FJ4410" s="1"/>
      <c r="FK4410" s="1"/>
      <c r="FL4410" s="1"/>
      <c r="FM4410" s="1"/>
      <c r="FN4410" s="1"/>
      <c r="FO4410" s="1"/>
      <c r="FP4410" s="1"/>
      <c r="FQ4410" s="1"/>
      <c r="FR4410" s="1"/>
      <c r="FS4410" s="1"/>
      <c r="FT4410" s="1"/>
      <c r="FU4410" s="1"/>
      <c r="FV4410" s="1"/>
      <c r="FW4410" s="1"/>
      <c r="FX4410" s="1"/>
      <c r="FY4410" s="1"/>
      <c r="FZ4410" s="1"/>
      <c r="GA4410" s="1"/>
      <c r="GB4410" s="1"/>
      <c r="GC4410" s="1"/>
      <c r="GD4410" s="1"/>
      <c r="GE4410" s="1"/>
      <c r="GF4410" s="1"/>
      <c r="GG4410" s="1"/>
      <c r="GH4410" s="1"/>
      <c r="GI4410" s="1"/>
      <c r="GJ4410" s="1"/>
      <c r="GK4410"/>
      <c r="GL4410"/>
      <c r="GM4410"/>
      <c r="GN4410"/>
      <c r="GO4410"/>
      <c r="GP4410"/>
      <c r="GQ4410"/>
      <c r="GR4410"/>
      <c r="GS4410"/>
      <c r="GT4410"/>
      <c r="GU4410"/>
      <c r="GV4410"/>
      <c r="GW4410"/>
      <c r="GX4410"/>
      <c r="GY4410"/>
      <c r="GZ4410"/>
      <c r="HA4410"/>
      <c r="HB4410"/>
      <c r="HC4410"/>
      <c r="HD4410"/>
      <c r="HE4410"/>
    </row>
    <row r="4411" spans="4:213" s="25" customFormat="1" x14ac:dyDescent="0.25">
      <c r="D4411" s="19"/>
      <c r="E4411" s="19"/>
      <c r="F4411" s="20"/>
      <c r="G4411" s="20"/>
      <c r="H4411" s="20"/>
      <c r="I4411" s="20"/>
      <c r="J4411" s="21"/>
      <c r="K4411" s="21"/>
      <c r="L4411" s="20"/>
      <c r="M4411" s="20"/>
      <c r="N4411" s="22"/>
      <c r="O4411" s="22"/>
      <c r="P4411" s="22"/>
      <c r="Q4411" s="22"/>
      <c r="R4411" s="19"/>
      <c r="S4411" s="19"/>
      <c r="T4411" s="19"/>
      <c r="U4411" s="20"/>
      <c r="V4411" s="20"/>
      <c r="W4411" s="20"/>
      <c r="X4411" s="27"/>
      <c r="Y4411" s="253"/>
      <c r="Z4411" s="30"/>
      <c r="AA4411" s="30"/>
      <c r="AB4411" s="31"/>
      <c r="AC4411" s="31"/>
      <c r="AD4411" s="31"/>
      <c r="AE4411" s="31"/>
      <c r="AF4411" s="31"/>
      <c r="AG4411" s="241"/>
      <c r="AH4411" s="31"/>
      <c r="AI4411" s="31"/>
      <c r="AJ4411" s="31"/>
      <c r="AK4411" s="31"/>
      <c r="AL4411" s="120"/>
      <c r="AQ4411" s="26"/>
      <c r="AW4411" s="19"/>
      <c r="AX4411" s="19"/>
      <c r="AY4411" s="19"/>
      <c r="AZ4411" s="19"/>
      <c r="BA4411" s="19"/>
      <c r="BB4411" s="19"/>
      <c r="BC4411" s="1"/>
      <c r="BD4411"/>
      <c r="BE4411"/>
      <c r="BF4411" s="1"/>
      <c r="BG4411"/>
      <c r="BH4411"/>
      <c r="BI4411"/>
      <c r="BJ4411" s="1"/>
      <c r="BK4411" s="1"/>
      <c r="BL4411"/>
      <c r="BM4411" s="1"/>
      <c r="BN4411" s="1"/>
      <c r="BO4411" s="1"/>
      <c r="BP4411" s="1"/>
      <c r="BQ4411" s="1"/>
      <c r="BR4411" s="1"/>
      <c r="BS4411" s="1"/>
      <c r="BT4411" s="22"/>
      <c r="BU4411" s="1"/>
      <c r="BV4411" s="1"/>
      <c r="BW4411" s="1"/>
      <c r="BX4411" s="1"/>
      <c r="BY4411" s="1"/>
      <c r="BZ4411" s="1"/>
      <c r="CA4411" s="1"/>
      <c r="CB4411" s="1"/>
      <c r="CC4411" s="1"/>
      <c r="CD4411" s="1"/>
      <c r="CE4411" s="1"/>
      <c r="CF4411" s="1"/>
      <c r="CG4411" s="1"/>
      <c r="CH4411" s="1"/>
      <c r="CI4411" s="1"/>
      <c r="CJ4411" s="1"/>
      <c r="CK4411" s="1"/>
      <c r="CL4411" s="1"/>
      <c r="CM4411" s="1"/>
      <c r="CN4411" s="1"/>
      <c r="CO4411" s="1"/>
      <c r="CP4411" s="1"/>
      <c r="CQ4411" s="1"/>
      <c r="CR4411" s="1"/>
      <c r="CS4411" s="1"/>
      <c r="CT4411" s="1"/>
      <c r="CU4411" s="1"/>
      <c r="CV4411" s="1"/>
      <c r="CW4411" s="1"/>
      <c r="CX4411" s="1"/>
      <c r="CY4411" s="1"/>
      <c r="CZ4411" s="1"/>
      <c r="DA4411" s="1"/>
      <c r="DB4411" s="1"/>
      <c r="DC4411" s="1"/>
      <c r="DD4411" s="1"/>
      <c r="DE4411" s="1"/>
      <c r="DF4411" s="1"/>
      <c r="DG4411" s="1"/>
      <c r="DH4411" s="1"/>
      <c r="DI4411" s="1"/>
      <c r="DJ4411" s="1"/>
      <c r="DK4411" s="1"/>
      <c r="DL4411" s="1"/>
      <c r="DM4411" s="1"/>
      <c r="DN4411" s="1"/>
      <c r="DO4411" s="1"/>
      <c r="DP4411" s="1"/>
      <c r="DQ4411" s="1"/>
      <c r="DR4411" s="1"/>
      <c r="DS4411" s="1"/>
      <c r="DT4411" s="1"/>
      <c r="DU4411" s="1"/>
      <c r="DV4411" s="1"/>
      <c r="DW4411" s="1"/>
      <c r="DX4411" s="1"/>
      <c r="DY4411" s="1"/>
      <c r="DZ4411" s="1"/>
      <c r="EA4411" s="1"/>
      <c r="EB4411" s="1"/>
      <c r="EC4411" s="1"/>
      <c r="ED4411" s="1"/>
      <c r="EE4411" s="1"/>
      <c r="EF4411" s="1"/>
      <c r="EG4411" s="1"/>
      <c r="EH4411" s="1"/>
      <c r="EI4411" s="1"/>
      <c r="EJ4411" s="1"/>
      <c r="EK4411" s="1"/>
      <c r="EL4411" s="1"/>
      <c r="EM4411" s="1"/>
      <c r="EN4411" s="1"/>
      <c r="EO4411" s="1"/>
      <c r="EP4411" s="1"/>
      <c r="EQ4411" s="1"/>
      <c r="ER4411" s="1"/>
      <c r="ES4411" s="1"/>
      <c r="ET4411" s="1"/>
      <c r="EU4411" s="1"/>
      <c r="EV4411" s="1"/>
      <c r="EW4411" s="1"/>
      <c r="EX4411" s="1"/>
      <c r="EY4411" s="1"/>
      <c r="EZ4411" s="1"/>
      <c r="FA4411" s="1"/>
      <c r="FB4411" s="1"/>
      <c r="FC4411" s="1"/>
      <c r="FD4411" s="1"/>
      <c r="FE4411" s="1"/>
      <c r="FF4411" s="1"/>
      <c r="FG4411" s="1"/>
      <c r="FH4411" s="1"/>
      <c r="FI4411" s="1"/>
      <c r="FJ4411" s="1"/>
      <c r="FK4411" s="1"/>
      <c r="FL4411" s="1"/>
      <c r="FM4411" s="1"/>
      <c r="FN4411" s="1"/>
      <c r="FO4411" s="1"/>
      <c r="FP4411" s="1"/>
      <c r="FQ4411" s="1"/>
      <c r="FR4411" s="1"/>
      <c r="FS4411" s="1"/>
      <c r="FT4411" s="1"/>
      <c r="FU4411" s="1"/>
      <c r="FV4411" s="1"/>
      <c r="FW4411" s="1"/>
      <c r="FX4411" s="1"/>
      <c r="FY4411" s="1"/>
      <c r="FZ4411" s="1"/>
      <c r="GA4411" s="1"/>
      <c r="GB4411" s="1"/>
      <c r="GC4411" s="1"/>
      <c r="GD4411" s="1"/>
      <c r="GE4411" s="1"/>
      <c r="GF4411" s="1"/>
      <c r="GG4411" s="1"/>
      <c r="GH4411" s="1"/>
      <c r="GI4411" s="1"/>
      <c r="GJ4411" s="1"/>
      <c r="GK4411"/>
      <c r="GL4411"/>
      <c r="GM4411"/>
      <c r="GN4411"/>
      <c r="GO4411"/>
      <c r="GP4411"/>
      <c r="GQ4411"/>
      <c r="GR4411"/>
      <c r="GS4411"/>
      <c r="GT4411"/>
      <c r="GU4411"/>
      <c r="GV4411"/>
      <c r="GW4411"/>
      <c r="GX4411"/>
      <c r="GY4411"/>
      <c r="GZ4411"/>
      <c r="HA4411"/>
      <c r="HB4411"/>
      <c r="HC4411"/>
      <c r="HD4411"/>
      <c r="HE4411"/>
    </row>
    <row r="4412" spans="4:213" s="25" customFormat="1" x14ac:dyDescent="0.25">
      <c r="D4412" s="19"/>
      <c r="E4412" s="19"/>
      <c r="F4412" s="20"/>
      <c r="G4412" s="20"/>
      <c r="H4412" s="20"/>
      <c r="I4412" s="20"/>
      <c r="J4412" s="21"/>
      <c r="K4412" s="21"/>
      <c r="L4412" s="20"/>
      <c r="M4412" s="20"/>
      <c r="N4412" s="22"/>
      <c r="O4412" s="22"/>
      <c r="P4412" s="22"/>
      <c r="Q4412" s="22"/>
      <c r="R4412" s="19"/>
      <c r="S4412" s="19"/>
      <c r="T4412" s="19"/>
      <c r="U4412" s="20"/>
      <c r="V4412" s="20"/>
      <c r="W4412" s="20"/>
      <c r="X4412" s="27"/>
      <c r="Y4412" s="253"/>
      <c r="Z4412" s="30"/>
      <c r="AA4412" s="30"/>
      <c r="AB4412" s="31"/>
      <c r="AC4412" s="31"/>
      <c r="AD4412" s="31"/>
      <c r="AE4412" s="31"/>
      <c r="AF4412" s="31"/>
      <c r="AG4412" s="241"/>
      <c r="AH4412" s="31"/>
      <c r="AI4412" s="31"/>
      <c r="AJ4412" s="31"/>
      <c r="AK4412" s="31"/>
      <c r="AL4412" s="120"/>
      <c r="AQ4412" s="26"/>
      <c r="AW4412" s="19"/>
      <c r="AX4412" s="19"/>
      <c r="AY4412" s="19"/>
      <c r="AZ4412" s="19"/>
      <c r="BA4412" s="19"/>
      <c r="BB4412" s="19"/>
      <c r="BC4412" s="1"/>
      <c r="BD4412"/>
      <c r="BE4412"/>
      <c r="BF4412" s="1"/>
      <c r="BG4412"/>
      <c r="BH4412"/>
      <c r="BI4412"/>
      <c r="BJ4412" s="1"/>
      <c r="BK4412" s="1"/>
      <c r="BL4412"/>
      <c r="BM4412" s="1"/>
      <c r="BN4412" s="1"/>
      <c r="BO4412" s="1"/>
      <c r="BP4412" s="1"/>
      <c r="BQ4412" s="1"/>
      <c r="BR4412" s="1"/>
      <c r="BS4412" s="1"/>
      <c r="BT4412" s="22"/>
      <c r="BU4412" s="1"/>
      <c r="BV4412" s="1"/>
      <c r="BW4412" s="1"/>
      <c r="BX4412" s="1"/>
      <c r="BY4412" s="1"/>
      <c r="BZ4412" s="1"/>
      <c r="CA4412" s="1"/>
      <c r="CB4412" s="1"/>
      <c r="CC4412" s="1"/>
      <c r="CD4412" s="1"/>
      <c r="CE4412" s="1"/>
      <c r="CF4412" s="1"/>
      <c r="CG4412" s="1"/>
      <c r="CH4412" s="1"/>
      <c r="CI4412" s="1"/>
      <c r="CJ4412" s="1"/>
      <c r="CK4412" s="1"/>
      <c r="CL4412" s="1"/>
      <c r="CM4412" s="1"/>
      <c r="CN4412" s="1"/>
      <c r="CO4412" s="1"/>
      <c r="CP4412" s="1"/>
      <c r="CQ4412" s="1"/>
      <c r="CR4412" s="1"/>
      <c r="CS4412" s="1"/>
      <c r="CT4412" s="1"/>
      <c r="CU4412" s="1"/>
      <c r="CV4412" s="1"/>
      <c r="CW4412" s="1"/>
      <c r="CX4412" s="1"/>
      <c r="CY4412" s="1"/>
      <c r="CZ4412" s="1"/>
      <c r="DA4412" s="1"/>
      <c r="DB4412" s="1"/>
      <c r="DC4412" s="1"/>
      <c r="DD4412" s="1"/>
      <c r="DE4412" s="1"/>
      <c r="DF4412" s="1"/>
      <c r="DG4412" s="1"/>
      <c r="DH4412" s="1"/>
      <c r="DI4412" s="1"/>
      <c r="DJ4412" s="1"/>
      <c r="DK4412" s="1"/>
      <c r="DL4412" s="1"/>
      <c r="DM4412" s="1"/>
      <c r="DN4412" s="1"/>
      <c r="DO4412" s="1"/>
      <c r="DP4412" s="1"/>
      <c r="DQ4412" s="1"/>
      <c r="DR4412" s="1"/>
      <c r="DS4412" s="1"/>
      <c r="DT4412" s="1"/>
      <c r="DU4412" s="1"/>
      <c r="DV4412" s="1"/>
      <c r="DW4412" s="1"/>
      <c r="DX4412" s="1"/>
      <c r="DY4412" s="1"/>
      <c r="DZ4412" s="1"/>
      <c r="EA4412" s="1"/>
      <c r="EB4412" s="1"/>
      <c r="EC4412" s="1"/>
      <c r="ED4412" s="1"/>
      <c r="EE4412" s="1"/>
      <c r="EF4412" s="1"/>
      <c r="EG4412" s="1"/>
      <c r="EH4412" s="1"/>
      <c r="EI4412" s="1"/>
      <c r="EJ4412" s="1"/>
      <c r="EK4412" s="1"/>
      <c r="EL4412" s="1"/>
      <c r="EM4412" s="1"/>
      <c r="EN4412" s="1"/>
      <c r="EO4412" s="1"/>
      <c r="EP4412" s="1"/>
      <c r="EQ4412" s="1"/>
      <c r="ER4412" s="1"/>
      <c r="ES4412" s="1"/>
      <c r="ET4412" s="1"/>
      <c r="EU4412" s="1"/>
      <c r="EV4412" s="1"/>
      <c r="EW4412" s="1"/>
      <c r="EX4412" s="1"/>
      <c r="EY4412" s="1"/>
      <c r="EZ4412" s="1"/>
      <c r="FA4412" s="1"/>
      <c r="FB4412" s="1"/>
      <c r="FC4412" s="1"/>
      <c r="FD4412" s="1"/>
      <c r="FE4412" s="1"/>
      <c r="FF4412" s="1"/>
      <c r="FG4412" s="1"/>
      <c r="FH4412" s="1"/>
      <c r="FI4412" s="1"/>
      <c r="FJ4412" s="1"/>
      <c r="FK4412" s="1"/>
      <c r="FL4412" s="1"/>
      <c r="FM4412" s="1"/>
      <c r="FN4412" s="1"/>
      <c r="FO4412" s="1"/>
      <c r="FP4412" s="1"/>
      <c r="FQ4412" s="1"/>
      <c r="FR4412" s="1"/>
      <c r="FS4412" s="1"/>
      <c r="FT4412" s="1"/>
      <c r="FU4412" s="1"/>
      <c r="FV4412" s="1"/>
      <c r="FW4412" s="1"/>
      <c r="FX4412" s="1"/>
      <c r="FY4412" s="1"/>
      <c r="FZ4412" s="1"/>
      <c r="GA4412" s="1"/>
      <c r="GB4412" s="1"/>
      <c r="GC4412" s="1"/>
      <c r="GD4412" s="1"/>
      <c r="GE4412" s="1"/>
      <c r="GF4412" s="1"/>
      <c r="GG4412" s="1"/>
      <c r="GH4412" s="1"/>
      <c r="GI4412" s="1"/>
      <c r="GJ4412" s="1"/>
      <c r="GK4412"/>
      <c r="GL4412"/>
      <c r="GM4412"/>
      <c r="GN4412"/>
      <c r="GO4412"/>
      <c r="GP4412"/>
      <c r="GQ4412"/>
      <c r="GR4412"/>
      <c r="GS4412"/>
      <c r="GT4412"/>
      <c r="GU4412"/>
      <c r="GV4412"/>
      <c r="GW4412"/>
      <c r="GX4412"/>
      <c r="GY4412"/>
      <c r="GZ4412"/>
      <c r="HA4412"/>
      <c r="HB4412"/>
      <c r="HC4412"/>
      <c r="HD4412"/>
      <c r="HE4412"/>
    </row>
    <row r="4413" spans="4:213" s="25" customFormat="1" x14ac:dyDescent="0.25">
      <c r="D4413" s="19"/>
      <c r="E4413" s="19"/>
      <c r="F4413" s="20"/>
      <c r="G4413" s="20"/>
      <c r="H4413" s="20"/>
      <c r="I4413" s="20"/>
      <c r="J4413" s="21"/>
      <c r="K4413" s="21"/>
      <c r="L4413" s="20"/>
      <c r="M4413" s="20"/>
      <c r="N4413" s="22"/>
      <c r="O4413" s="22"/>
      <c r="P4413" s="22"/>
      <c r="Q4413" s="22"/>
      <c r="R4413" s="19"/>
      <c r="S4413" s="19"/>
      <c r="T4413" s="19"/>
      <c r="U4413" s="20"/>
      <c r="V4413" s="20"/>
      <c r="W4413" s="20"/>
      <c r="X4413" s="27"/>
      <c r="Y4413" s="253"/>
      <c r="Z4413" s="30"/>
      <c r="AA4413" s="30"/>
      <c r="AB4413" s="31"/>
      <c r="AC4413" s="31"/>
      <c r="AD4413" s="31"/>
      <c r="AE4413" s="31"/>
      <c r="AF4413" s="31"/>
      <c r="AG4413" s="241"/>
      <c r="AH4413" s="31"/>
      <c r="AI4413" s="31"/>
      <c r="AJ4413" s="31"/>
      <c r="AK4413" s="31"/>
      <c r="AL4413" s="120"/>
      <c r="AQ4413" s="26"/>
      <c r="AW4413" s="19"/>
      <c r="AX4413" s="19"/>
      <c r="AY4413" s="19"/>
      <c r="AZ4413" s="19"/>
      <c r="BA4413" s="19"/>
      <c r="BB4413" s="19"/>
      <c r="BC4413" s="1"/>
      <c r="BD4413"/>
      <c r="BE4413"/>
      <c r="BF4413" s="1"/>
      <c r="BG4413"/>
      <c r="BH4413"/>
      <c r="BI4413"/>
      <c r="BJ4413" s="1"/>
      <c r="BK4413" s="1"/>
      <c r="BL4413"/>
      <c r="BM4413" s="1"/>
      <c r="BN4413" s="1"/>
      <c r="BO4413" s="1"/>
      <c r="BP4413" s="1"/>
      <c r="BQ4413" s="1"/>
      <c r="BR4413" s="1"/>
      <c r="BS4413" s="1"/>
      <c r="BT4413" s="22"/>
      <c r="BU4413" s="1"/>
      <c r="BV4413" s="1"/>
      <c r="BW4413" s="1"/>
      <c r="BX4413" s="1"/>
      <c r="BY4413" s="1"/>
      <c r="BZ4413" s="1"/>
      <c r="CA4413" s="1"/>
      <c r="CB4413" s="1"/>
      <c r="CC4413" s="1"/>
      <c r="CD4413" s="1"/>
      <c r="CE4413" s="1"/>
      <c r="CF4413" s="1"/>
      <c r="CG4413" s="1"/>
      <c r="CH4413" s="1"/>
      <c r="CI4413" s="1"/>
      <c r="CJ4413" s="1"/>
      <c r="CK4413" s="1"/>
      <c r="CL4413" s="1"/>
      <c r="CM4413" s="1"/>
      <c r="CN4413" s="1"/>
      <c r="CO4413" s="1"/>
      <c r="CP4413" s="1"/>
      <c r="CQ4413" s="1"/>
      <c r="CR4413" s="1"/>
      <c r="CS4413" s="1"/>
      <c r="CT4413" s="1"/>
      <c r="CU4413" s="1"/>
      <c r="CV4413" s="1"/>
      <c r="CW4413" s="1"/>
      <c r="CX4413" s="1"/>
      <c r="CY4413" s="1"/>
      <c r="CZ4413" s="1"/>
      <c r="DA4413" s="1"/>
      <c r="DB4413" s="1"/>
      <c r="DC4413" s="1"/>
      <c r="DD4413" s="1"/>
      <c r="DE4413" s="1"/>
      <c r="DF4413" s="1"/>
      <c r="DG4413" s="1"/>
      <c r="DH4413" s="1"/>
      <c r="DI4413" s="1"/>
      <c r="DJ4413" s="1"/>
      <c r="DK4413" s="1"/>
      <c r="DL4413" s="1"/>
      <c r="DM4413" s="1"/>
      <c r="DN4413" s="1"/>
      <c r="DO4413" s="1"/>
      <c r="DP4413" s="1"/>
      <c r="DQ4413" s="1"/>
      <c r="DR4413" s="1"/>
      <c r="DS4413" s="1"/>
      <c r="DT4413" s="1"/>
      <c r="DU4413" s="1"/>
      <c r="DV4413" s="1"/>
      <c r="DW4413" s="1"/>
      <c r="DX4413" s="1"/>
      <c r="DY4413" s="1"/>
      <c r="DZ4413" s="1"/>
      <c r="EA4413" s="1"/>
      <c r="EB4413" s="1"/>
      <c r="EC4413" s="1"/>
      <c r="ED4413" s="1"/>
      <c r="EE4413" s="1"/>
      <c r="EF4413" s="1"/>
      <c r="EG4413" s="1"/>
      <c r="EH4413" s="1"/>
      <c r="EI4413" s="1"/>
      <c r="EJ4413" s="1"/>
      <c r="EK4413" s="1"/>
      <c r="EL4413" s="1"/>
      <c r="EM4413" s="1"/>
      <c r="EN4413" s="1"/>
      <c r="EO4413" s="1"/>
      <c r="EP4413" s="1"/>
      <c r="EQ4413" s="1"/>
      <c r="ER4413" s="1"/>
      <c r="ES4413" s="1"/>
      <c r="ET4413" s="1"/>
      <c r="EU4413" s="1"/>
      <c r="EV4413" s="1"/>
      <c r="EW4413" s="1"/>
      <c r="EX4413" s="1"/>
      <c r="EY4413" s="1"/>
      <c r="EZ4413" s="1"/>
      <c r="FA4413" s="1"/>
      <c r="FB4413" s="1"/>
      <c r="FC4413" s="1"/>
      <c r="FD4413" s="1"/>
      <c r="FE4413" s="1"/>
      <c r="FF4413" s="1"/>
      <c r="FG4413" s="1"/>
      <c r="FH4413" s="1"/>
      <c r="FI4413" s="1"/>
      <c r="FJ4413" s="1"/>
      <c r="FK4413" s="1"/>
      <c r="FL4413" s="1"/>
      <c r="FM4413" s="1"/>
      <c r="FN4413" s="1"/>
      <c r="FO4413" s="1"/>
      <c r="FP4413" s="1"/>
      <c r="FQ4413" s="1"/>
      <c r="FR4413" s="1"/>
      <c r="FS4413" s="1"/>
      <c r="FT4413" s="1"/>
      <c r="FU4413" s="1"/>
      <c r="FV4413" s="1"/>
      <c r="FW4413" s="1"/>
      <c r="FX4413" s="1"/>
      <c r="FY4413" s="1"/>
      <c r="FZ4413" s="1"/>
      <c r="GA4413" s="1"/>
      <c r="GB4413" s="1"/>
      <c r="GC4413" s="1"/>
      <c r="GD4413" s="1"/>
      <c r="GE4413" s="1"/>
      <c r="GF4413" s="1"/>
      <c r="GG4413" s="1"/>
      <c r="GH4413" s="1"/>
      <c r="GI4413" s="1"/>
      <c r="GJ4413" s="1"/>
      <c r="GK4413"/>
      <c r="GL4413"/>
      <c r="GM4413"/>
      <c r="GN4413"/>
      <c r="GO4413"/>
      <c r="GP4413"/>
      <c r="GQ4413"/>
      <c r="GR4413"/>
      <c r="GS4413"/>
      <c r="GT4413"/>
      <c r="GU4413"/>
      <c r="GV4413"/>
      <c r="GW4413"/>
      <c r="GX4413"/>
      <c r="GY4413"/>
      <c r="GZ4413"/>
      <c r="HA4413"/>
      <c r="HB4413"/>
      <c r="HC4413"/>
      <c r="HD4413"/>
      <c r="HE4413"/>
    </row>
    <row r="4414" spans="4:213" s="25" customFormat="1" x14ac:dyDescent="0.25">
      <c r="D4414" s="19"/>
      <c r="E4414" s="19"/>
      <c r="F4414" s="20"/>
      <c r="G4414" s="20"/>
      <c r="H4414" s="20"/>
      <c r="I4414" s="20"/>
      <c r="J4414" s="21"/>
      <c r="K4414" s="21"/>
      <c r="L4414" s="20"/>
      <c r="M4414" s="20"/>
      <c r="N4414" s="22"/>
      <c r="O4414" s="22"/>
      <c r="P4414" s="22"/>
      <c r="Q4414" s="22"/>
      <c r="R4414" s="19"/>
      <c r="S4414" s="19"/>
      <c r="T4414" s="19"/>
      <c r="U4414" s="20"/>
      <c r="V4414" s="20"/>
      <c r="W4414" s="20"/>
      <c r="X4414" s="27"/>
      <c r="Y4414" s="253"/>
      <c r="Z4414" s="30"/>
      <c r="AA4414" s="30"/>
      <c r="AB4414" s="31"/>
      <c r="AC4414" s="31"/>
      <c r="AD4414" s="31"/>
      <c r="AE4414" s="31"/>
      <c r="AF4414" s="31"/>
      <c r="AG4414" s="241"/>
      <c r="AH4414" s="31"/>
      <c r="AI4414" s="31"/>
      <c r="AJ4414" s="31"/>
      <c r="AK4414" s="31"/>
      <c r="AL4414" s="120"/>
      <c r="AQ4414" s="26"/>
      <c r="AW4414" s="19"/>
      <c r="AX4414" s="19"/>
      <c r="AY4414" s="19"/>
      <c r="AZ4414" s="19"/>
      <c r="BA4414" s="19"/>
      <c r="BB4414" s="19"/>
      <c r="BC4414" s="1"/>
      <c r="BD4414"/>
      <c r="BE4414"/>
      <c r="BF4414" s="1"/>
      <c r="BG4414"/>
      <c r="BH4414"/>
      <c r="BI4414"/>
      <c r="BJ4414" s="1"/>
      <c r="BK4414" s="1"/>
      <c r="BL4414"/>
      <c r="BM4414" s="1"/>
      <c r="BN4414" s="1"/>
      <c r="BO4414" s="1"/>
      <c r="BP4414" s="1"/>
      <c r="BQ4414" s="1"/>
      <c r="BR4414" s="1"/>
      <c r="BS4414" s="1"/>
      <c r="BT4414" s="22"/>
      <c r="BU4414" s="1"/>
      <c r="BV4414" s="1"/>
      <c r="BW4414" s="1"/>
      <c r="BX4414" s="1"/>
      <c r="BY4414" s="1"/>
      <c r="BZ4414" s="1"/>
      <c r="CA4414" s="1"/>
      <c r="CB4414" s="1"/>
      <c r="CC4414" s="1"/>
      <c r="CD4414" s="1"/>
      <c r="CE4414" s="1"/>
      <c r="CF4414" s="1"/>
      <c r="CG4414" s="1"/>
      <c r="CH4414" s="1"/>
      <c r="CI4414" s="1"/>
      <c r="CJ4414" s="1"/>
      <c r="CK4414" s="1"/>
      <c r="CL4414" s="1"/>
      <c r="CM4414" s="1"/>
      <c r="CN4414" s="1"/>
      <c r="CO4414" s="1"/>
      <c r="CP4414" s="1"/>
      <c r="CQ4414" s="1"/>
      <c r="CR4414" s="1"/>
      <c r="CS4414" s="1"/>
      <c r="CT4414" s="1"/>
      <c r="CU4414" s="1"/>
      <c r="CV4414" s="1"/>
      <c r="CW4414" s="1"/>
      <c r="CX4414" s="1"/>
      <c r="CY4414" s="1"/>
      <c r="CZ4414" s="1"/>
      <c r="DA4414" s="1"/>
      <c r="DB4414" s="1"/>
      <c r="DC4414" s="1"/>
      <c r="DD4414" s="1"/>
      <c r="DE4414" s="1"/>
      <c r="DF4414" s="1"/>
      <c r="DG4414" s="1"/>
      <c r="DH4414" s="1"/>
      <c r="DI4414" s="1"/>
      <c r="DJ4414" s="1"/>
      <c r="DK4414" s="1"/>
      <c r="DL4414" s="1"/>
      <c r="DM4414" s="1"/>
      <c r="DN4414" s="1"/>
      <c r="DO4414" s="1"/>
      <c r="DP4414" s="1"/>
      <c r="DQ4414" s="1"/>
      <c r="DR4414" s="1"/>
      <c r="DS4414" s="1"/>
      <c r="DT4414" s="1"/>
      <c r="DU4414" s="1"/>
      <c r="DV4414" s="1"/>
      <c r="DW4414" s="1"/>
      <c r="DX4414" s="1"/>
      <c r="DY4414" s="1"/>
      <c r="DZ4414" s="1"/>
      <c r="EA4414" s="1"/>
      <c r="EB4414" s="1"/>
      <c r="EC4414" s="1"/>
      <c r="ED4414" s="1"/>
      <c r="EE4414" s="1"/>
      <c r="EF4414" s="1"/>
      <c r="EG4414" s="1"/>
      <c r="EH4414" s="1"/>
      <c r="EI4414" s="1"/>
      <c r="EJ4414" s="1"/>
      <c r="EK4414" s="1"/>
      <c r="EL4414" s="1"/>
      <c r="EM4414" s="1"/>
      <c r="EN4414" s="1"/>
      <c r="EO4414" s="1"/>
      <c r="EP4414" s="1"/>
      <c r="EQ4414" s="1"/>
      <c r="ER4414" s="1"/>
      <c r="ES4414" s="1"/>
      <c r="ET4414" s="1"/>
      <c r="EU4414" s="1"/>
      <c r="EV4414" s="1"/>
      <c r="EW4414" s="1"/>
      <c r="EX4414" s="1"/>
      <c r="EY4414" s="1"/>
      <c r="EZ4414" s="1"/>
      <c r="FA4414" s="1"/>
      <c r="FB4414" s="1"/>
      <c r="FC4414" s="1"/>
      <c r="FD4414" s="1"/>
      <c r="FE4414" s="1"/>
      <c r="FF4414" s="1"/>
      <c r="FG4414" s="1"/>
      <c r="FH4414" s="1"/>
      <c r="FI4414" s="1"/>
      <c r="FJ4414" s="1"/>
      <c r="FK4414" s="1"/>
      <c r="FL4414" s="1"/>
      <c r="FM4414" s="1"/>
      <c r="FN4414" s="1"/>
      <c r="FO4414" s="1"/>
      <c r="FP4414" s="1"/>
      <c r="FQ4414" s="1"/>
      <c r="FR4414" s="1"/>
      <c r="FS4414" s="1"/>
      <c r="FT4414" s="1"/>
      <c r="FU4414" s="1"/>
      <c r="FV4414" s="1"/>
      <c r="FW4414" s="1"/>
      <c r="FX4414" s="1"/>
      <c r="FY4414" s="1"/>
      <c r="FZ4414" s="1"/>
      <c r="GA4414" s="1"/>
      <c r="GB4414" s="1"/>
      <c r="GC4414" s="1"/>
      <c r="GD4414" s="1"/>
      <c r="GE4414" s="1"/>
      <c r="GF4414" s="1"/>
      <c r="GG4414" s="1"/>
      <c r="GH4414" s="1"/>
      <c r="GI4414" s="1"/>
      <c r="GJ4414" s="1"/>
      <c r="GK4414"/>
      <c r="GL4414"/>
      <c r="GM4414"/>
      <c r="GN4414"/>
      <c r="GO4414"/>
      <c r="GP4414"/>
      <c r="GQ4414"/>
      <c r="GR4414"/>
      <c r="GS4414"/>
      <c r="GT4414"/>
      <c r="GU4414"/>
      <c r="GV4414"/>
      <c r="GW4414"/>
      <c r="GX4414"/>
      <c r="GY4414"/>
      <c r="GZ4414"/>
      <c r="HA4414"/>
      <c r="HB4414"/>
      <c r="HC4414"/>
      <c r="HD4414"/>
      <c r="HE4414"/>
    </row>
    <row r="4415" spans="4:213" s="25" customFormat="1" x14ac:dyDescent="0.25">
      <c r="D4415" s="19"/>
      <c r="E4415" s="19"/>
      <c r="F4415" s="20"/>
      <c r="G4415" s="20"/>
      <c r="H4415" s="20"/>
      <c r="I4415" s="20"/>
      <c r="J4415" s="21"/>
      <c r="K4415" s="21"/>
      <c r="L4415" s="20"/>
      <c r="M4415" s="20"/>
      <c r="N4415" s="22"/>
      <c r="O4415" s="22"/>
      <c r="P4415" s="22"/>
      <c r="Q4415" s="22"/>
      <c r="R4415" s="19"/>
      <c r="S4415" s="19"/>
      <c r="T4415" s="19"/>
      <c r="U4415" s="20"/>
      <c r="V4415" s="20"/>
      <c r="W4415" s="20"/>
      <c r="X4415" s="27"/>
      <c r="Y4415" s="253"/>
      <c r="Z4415" s="30"/>
      <c r="AA4415" s="30"/>
      <c r="AB4415" s="31"/>
      <c r="AC4415" s="31"/>
      <c r="AD4415" s="31"/>
      <c r="AE4415" s="31"/>
      <c r="AF4415" s="31"/>
      <c r="AG4415" s="241"/>
      <c r="AH4415" s="31"/>
      <c r="AI4415" s="31"/>
      <c r="AJ4415" s="31"/>
      <c r="AK4415" s="31"/>
      <c r="AL4415" s="120"/>
      <c r="AQ4415" s="26"/>
      <c r="AW4415" s="19"/>
      <c r="AX4415" s="19"/>
      <c r="AY4415" s="19"/>
      <c r="AZ4415" s="19"/>
      <c r="BA4415" s="19"/>
      <c r="BB4415" s="19"/>
      <c r="BC4415" s="1"/>
      <c r="BD4415"/>
      <c r="BE4415"/>
      <c r="BF4415" s="1"/>
      <c r="BG4415"/>
      <c r="BH4415"/>
      <c r="BI4415"/>
      <c r="BJ4415" s="1"/>
      <c r="BK4415" s="1"/>
      <c r="BL4415"/>
      <c r="BM4415" s="1"/>
      <c r="BN4415" s="1"/>
      <c r="BO4415" s="1"/>
      <c r="BP4415" s="1"/>
      <c r="BQ4415" s="1"/>
      <c r="BR4415" s="1"/>
      <c r="BS4415" s="1"/>
      <c r="BT4415" s="22"/>
      <c r="BU4415" s="1"/>
      <c r="BV4415" s="1"/>
      <c r="BW4415" s="1"/>
      <c r="BX4415" s="1"/>
      <c r="BY4415" s="1"/>
      <c r="BZ4415" s="1"/>
      <c r="CA4415" s="1"/>
      <c r="CB4415" s="1"/>
      <c r="CC4415" s="1"/>
      <c r="CD4415" s="1"/>
      <c r="CE4415" s="1"/>
      <c r="CF4415" s="1"/>
      <c r="CG4415" s="1"/>
      <c r="CH4415" s="1"/>
      <c r="CI4415" s="1"/>
      <c r="CJ4415" s="1"/>
      <c r="CK4415" s="1"/>
      <c r="CL4415" s="1"/>
      <c r="CM4415" s="1"/>
      <c r="CN4415" s="1"/>
      <c r="CO4415" s="1"/>
      <c r="CP4415" s="1"/>
      <c r="CQ4415" s="1"/>
      <c r="CR4415" s="1"/>
      <c r="CS4415" s="1"/>
      <c r="CT4415" s="1"/>
      <c r="CU4415" s="1"/>
      <c r="CV4415" s="1"/>
      <c r="CW4415" s="1"/>
      <c r="CX4415" s="1"/>
      <c r="CY4415" s="1"/>
      <c r="CZ4415" s="1"/>
      <c r="DA4415" s="1"/>
      <c r="DB4415" s="1"/>
      <c r="DC4415" s="1"/>
      <c r="DD4415" s="1"/>
      <c r="DE4415" s="1"/>
      <c r="DF4415" s="1"/>
      <c r="DG4415" s="1"/>
      <c r="DH4415" s="1"/>
      <c r="DI4415" s="1"/>
      <c r="DJ4415" s="1"/>
      <c r="DK4415" s="1"/>
      <c r="DL4415" s="1"/>
      <c r="DM4415" s="1"/>
      <c r="DN4415" s="1"/>
      <c r="DO4415" s="1"/>
      <c r="DP4415" s="1"/>
      <c r="DQ4415" s="1"/>
      <c r="DR4415" s="1"/>
      <c r="DS4415" s="1"/>
      <c r="DT4415" s="1"/>
      <c r="DU4415" s="1"/>
      <c r="DV4415" s="1"/>
      <c r="DW4415" s="1"/>
      <c r="DX4415" s="1"/>
      <c r="DY4415" s="1"/>
      <c r="DZ4415" s="1"/>
      <c r="EA4415" s="1"/>
      <c r="EB4415" s="1"/>
      <c r="EC4415" s="1"/>
      <c r="ED4415" s="1"/>
      <c r="EE4415" s="1"/>
      <c r="EF4415" s="1"/>
      <c r="EG4415" s="1"/>
      <c r="EH4415" s="1"/>
      <c r="EI4415" s="1"/>
      <c r="EJ4415" s="1"/>
      <c r="EK4415" s="1"/>
      <c r="EL4415" s="1"/>
      <c r="EM4415" s="1"/>
      <c r="EN4415" s="1"/>
      <c r="EO4415" s="1"/>
      <c r="EP4415" s="1"/>
      <c r="EQ4415" s="1"/>
      <c r="ER4415" s="1"/>
      <c r="ES4415" s="1"/>
      <c r="ET4415" s="1"/>
      <c r="EU4415" s="1"/>
      <c r="EV4415" s="1"/>
      <c r="EW4415" s="1"/>
      <c r="EX4415" s="1"/>
      <c r="EY4415" s="1"/>
      <c r="EZ4415" s="1"/>
      <c r="FA4415" s="1"/>
      <c r="FB4415" s="1"/>
      <c r="FC4415" s="1"/>
      <c r="FD4415" s="1"/>
      <c r="FE4415" s="1"/>
      <c r="FF4415" s="1"/>
      <c r="FG4415" s="1"/>
      <c r="FH4415" s="1"/>
      <c r="FI4415" s="1"/>
      <c r="FJ4415" s="1"/>
      <c r="FK4415" s="1"/>
      <c r="FL4415" s="1"/>
      <c r="FM4415" s="1"/>
      <c r="FN4415" s="1"/>
      <c r="FO4415" s="1"/>
      <c r="FP4415" s="1"/>
      <c r="FQ4415" s="1"/>
      <c r="FR4415" s="1"/>
      <c r="FS4415" s="1"/>
      <c r="FT4415" s="1"/>
      <c r="FU4415" s="1"/>
      <c r="FV4415" s="1"/>
      <c r="FW4415" s="1"/>
      <c r="FX4415" s="1"/>
      <c r="FY4415" s="1"/>
      <c r="FZ4415" s="1"/>
      <c r="GA4415" s="1"/>
      <c r="GB4415" s="1"/>
      <c r="GC4415" s="1"/>
      <c r="GD4415" s="1"/>
      <c r="GE4415" s="1"/>
      <c r="GF4415" s="1"/>
      <c r="GG4415" s="1"/>
      <c r="GH4415" s="1"/>
      <c r="GI4415" s="1"/>
      <c r="GJ4415" s="1"/>
      <c r="GK4415"/>
      <c r="GL4415"/>
      <c r="GM4415"/>
      <c r="GN4415"/>
      <c r="GO4415"/>
      <c r="GP4415"/>
      <c r="GQ4415"/>
      <c r="GR4415"/>
      <c r="GS4415"/>
      <c r="GT4415"/>
      <c r="GU4415"/>
      <c r="GV4415"/>
      <c r="GW4415"/>
      <c r="GX4415"/>
      <c r="GY4415"/>
      <c r="GZ4415"/>
      <c r="HA4415"/>
      <c r="HB4415"/>
      <c r="HC4415"/>
      <c r="HD4415"/>
      <c r="HE4415"/>
    </row>
    <row r="4416" spans="4:213" s="25" customFormat="1" x14ac:dyDescent="0.25">
      <c r="D4416" s="19"/>
      <c r="E4416" s="19"/>
      <c r="F4416" s="20"/>
      <c r="G4416" s="20"/>
      <c r="H4416" s="20"/>
      <c r="I4416" s="20"/>
      <c r="J4416" s="21"/>
      <c r="K4416" s="21"/>
      <c r="L4416" s="20"/>
      <c r="M4416" s="20"/>
      <c r="N4416" s="22"/>
      <c r="O4416" s="22"/>
      <c r="P4416" s="22"/>
      <c r="Q4416" s="22"/>
      <c r="R4416" s="19"/>
      <c r="S4416" s="19"/>
      <c r="T4416" s="19"/>
      <c r="U4416" s="20"/>
      <c r="V4416" s="20"/>
      <c r="W4416" s="20"/>
      <c r="X4416" s="27"/>
      <c r="Y4416" s="253"/>
      <c r="Z4416" s="30"/>
      <c r="AA4416" s="30"/>
      <c r="AB4416" s="31"/>
      <c r="AC4416" s="31"/>
      <c r="AD4416" s="31"/>
      <c r="AE4416" s="31"/>
      <c r="AF4416" s="31"/>
      <c r="AG4416" s="241"/>
      <c r="AH4416" s="31"/>
      <c r="AI4416" s="31"/>
      <c r="AJ4416" s="31"/>
      <c r="AK4416" s="31"/>
      <c r="AL4416" s="120"/>
      <c r="AQ4416" s="26"/>
      <c r="AW4416" s="19"/>
      <c r="AX4416" s="19"/>
      <c r="AY4416" s="19"/>
      <c r="AZ4416" s="19"/>
      <c r="BA4416" s="19"/>
      <c r="BB4416" s="19"/>
      <c r="BC4416" s="1"/>
      <c r="BD4416"/>
      <c r="BE4416"/>
      <c r="BF4416" s="1"/>
      <c r="BG4416"/>
      <c r="BH4416"/>
      <c r="BI4416"/>
      <c r="BJ4416" s="1"/>
      <c r="BK4416" s="1"/>
      <c r="BL4416"/>
      <c r="BM4416" s="1"/>
      <c r="BN4416" s="1"/>
      <c r="BO4416" s="1"/>
      <c r="BP4416" s="1"/>
      <c r="BQ4416" s="1"/>
      <c r="BR4416" s="1"/>
      <c r="BS4416" s="1"/>
      <c r="BT4416" s="22"/>
      <c r="BU4416" s="1"/>
      <c r="BV4416" s="1"/>
      <c r="BW4416" s="1"/>
      <c r="BX4416" s="1"/>
      <c r="BY4416" s="1"/>
      <c r="BZ4416" s="1"/>
      <c r="CA4416" s="1"/>
      <c r="CB4416" s="1"/>
      <c r="CC4416" s="1"/>
      <c r="CD4416" s="1"/>
      <c r="CE4416" s="1"/>
      <c r="CF4416" s="1"/>
      <c r="CG4416" s="1"/>
      <c r="CH4416" s="1"/>
      <c r="CI4416" s="1"/>
      <c r="CJ4416" s="1"/>
      <c r="CK4416" s="1"/>
      <c r="CL4416" s="1"/>
      <c r="CM4416" s="1"/>
      <c r="CN4416" s="1"/>
      <c r="CO4416" s="1"/>
      <c r="CP4416" s="1"/>
      <c r="CQ4416" s="1"/>
      <c r="CR4416" s="1"/>
      <c r="CS4416" s="1"/>
      <c r="CT4416" s="1"/>
      <c r="CU4416" s="1"/>
      <c r="CV4416" s="1"/>
      <c r="CW4416" s="1"/>
      <c r="CX4416" s="1"/>
      <c r="CY4416" s="1"/>
      <c r="CZ4416" s="1"/>
      <c r="DA4416" s="1"/>
      <c r="DB4416" s="1"/>
      <c r="DC4416" s="1"/>
      <c r="DD4416" s="1"/>
      <c r="DE4416" s="1"/>
      <c r="DF4416" s="1"/>
      <c r="DG4416" s="1"/>
      <c r="DH4416" s="1"/>
      <c r="DI4416" s="1"/>
      <c r="DJ4416" s="1"/>
      <c r="DK4416" s="1"/>
      <c r="DL4416" s="1"/>
      <c r="DM4416" s="1"/>
      <c r="DN4416" s="1"/>
      <c r="DO4416" s="1"/>
      <c r="DP4416" s="1"/>
      <c r="DQ4416" s="1"/>
      <c r="DR4416" s="1"/>
      <c r="DS4416" s="1"/>
      <c r="DT4416" s="1"/>
      <c r="DU4416" s="1"/>
      <c r="DV4416" s="1"/>
      <c r="DW4416" s="1"/>
      <c r="DX4416" s="1"/>
      <c r="DY4416" s="1"/>
      <c r="DZ4416" s="1"/>
      <c r="EA4416" s="1"/>
      <c r="EB4416" s="1"/>
      <c r="EC4416" s="1"/>
      <c r="ED4416" s="1"/>
      <c r="EE4416" s="1"/>
      <c r="EF4416" s="1"/>
      <c r="EG4416" s="1"/>
      <c r="EH4416" s="1"/>
      <c r="EI4416" s="1"/>
      <c r="EJ4416" s="1"/>
      <c r="EK4416" s="1"/>
      <c r="EL4416" s="1"/>
      <c r="EM4416" s="1"/>
      <c r="EN4416" s="1"/>
      <c r="EO4416" s="1"/>
      <c r="EP4416" s="1"/>
      <c r="EQ4416" s="1"/>
      <c r="ER4416" s="1"/>
      <c r="ES4416" s="1"/>
      <c r="ET4416" s="1"/>
      <c r="EU4416" s="1"/>
      <c r="EV4416" s="1"/>
      <c r="EW4416" s="1"/>
      <c r="EX4416" s="1"/>
      <c r="EY4416" s="1"/>
      <c r="EZ4416" s="1"/>
      <c r="FA4416" s="1"/>
      <c r="FB4416" s="1"/>
      <c r="FC4416" s="1"/>
      <c r="FD4416" s="1"/>
      <c r="FE4416" s="1"/>
      <c r="FF4416" s="1"/>
      <c r="FG4416" s="1"/>
      <c r="FH4416" s="1"/>
      <c r="FI4416" s="1"/>
      <c r="FJ4416" s="1"/>
      <c r="FK4416" s="1"/>
      <c r="FL4416" s="1"/>
      <c r="FM4416" s="1"/>
      <c r="FN4416" s="1"/>
      <c r="FO4416" s="1"/>
      <c r="FP4416" s="1"/>
      <c r="FQ4416" s="1"/>
      <c r="FR4416" s="1"/>
      <c r="FS4416" s="1"/>
      <c r="FT4416" s="1"/>
      <c r="FU4416" s="1"/>
      <c r="FV4416" s="1"/>
      <c r="FW4416" s="1"/>
      <c r="FX4416" s="1"/>
      <c r="FY4416" s="1"/>
      <c r="FZ4416" s="1"/>
      <c r="GA4416" s="1"/>
      <c r="GB4416" s="1"/>
      <c r="GC4416" s="1"/>
      <c r="GD4416" s="1"/>
      <c r="GE4416" s="1"/>
      <c r="GF4416" s="1"/>
      <c r="GG4416" s="1"/>
      <c r="GH4416" s="1"/>
      <c r="GI4416" s="1"/>
      <c r="GJ4416" s="1"/>
      <c r="GK4416"/>
      <c r="GL4416"/>
      <c r="GM4416"/>
      <c r="GN4416"/>
      <c r="GO4416"/>
      <c r="GP4416"/>
      <c r="GQ4416"/>
      <c r="GR4416"/>
      <c r="GS4416"/>
      <c r="GT4416"/>
      <c r="GU4416"/>
      <c r="GV4416"/>
      <c r="GW4416"/>
      <c r="GX4416"/>
      <c r="GY4416"/>
      <c r="GZ4416"/>
      <c r="HA4416"/>
      <c r="HB4416"/>
      <c r="HC4416"/>
      <c r="HD4416"/>
      <c r="HE4416"/>
    </row>
    <row r="4417" spans="4:213" s="25" customFormat="1" x14ac:dyDescent="0.25">
      <c r="D4417" s="19"/>
      <c r="E4417" s="19"/>
      <c r="F4417" s="20"/>
      <c r="G4417" s="20"/>
      <c r="H4417" s="20"/>
      <c r="I4417" s="20"/>
      <c r="J4417" s="21"/>
      <c r="K4417" s="21"/>
      <c r="L4417" s="20"/>
      <c r="M4417" s="20"/>
      <c r="N4417" s="22"/>
      <c r="O4417" s="22"/>
      <c r="P4417" s="22"/>
      <c r="Q4417" s="22"/>
      <c r="R4417" s="19"/>
      <c r="S4417" s="19"/>
      <c r="T4417" s="19"/>
      <c r="U4417" s="20"/>
      <c r="V4417" s="20"/>
      <c r="W4417" s="20"/>
      <c r="X4417" s="27"/>
      <c r="Y4417" s="253"/>
      <c r="Z4417" s="30"/>
      <c r="AA4417" s="30"/>
      <c r="AB4417" s="31"/>
      <c r="AC4417" s="31"/>
      <c r="AD4417" s="31"/>
      <c r="AE4417" s="31"/>
      <c r="AF4417" s="31"/>
      <c r="AG4417" s="241"/>
      <c r="AH4417" s="31"/>
      <c r="AI4417" s="31"/>
      <c r="AJ4417" s="31"/>
      <c r="AK4417" s="31"/>
      <c r="AL4417" s="120"/>
      <c r="AQ4417" s="26"/>
      <c r="AW4417" s="19"/>
      <c r="AX4417" s="19"/>
      <c r="AY4417" s="19"/>
      <c r="AZ4417" s="19"/>
      <c r="BA4417" s="19"/>
      <c r="BB4417" s="19"/>
      <c r="BC4417" s="1"/>
      <c r="BD4417"/>
      <c r="BE4417"/>
      <c r="BF4417" s="1"/>
      <c r="BG4417"/>
      <c r="BH4417"/>
      <c r="BI4417"/>
      <c r="BJ4417" s="1"/>
      <c r="BK4417" s="1"/>
      <c r="BL4417"/>
      <c r="BM4417" s="1"/>
      <c r="BN4417" s="1"/>
      <c r="BO4417" s="1"/>
      <c r="BP4417" s="1"/>
      <c r="BQ4417" s="1"/>
      <c r="BR4417" s="1"/>
      <c r="BS4417" s="1"/>
      <c r="BT4417" s="22"/>
      <c r="BU4417" s="1"/>
      <c r="BV4417" s="1"/>
      <c r="BW4417" s="1"/>
      <c r="BX4417" s="1"/>
      <c r="BY4417" s="1"/>
      <c r="BZ4417" s="1"/>
      <c r="CA4417" s="1"/>
      <c r="CB4417" s="1"/>
      <c r="CC4417" s="1"/>
      <c r="CD4417" s="1"/>
      <c r="CE4417" s="1"/>
      <c r="CF4417" s="1"/>
      <c r="CG4417" s="1"/>
      <c r="CH4417" s="1"/>
      <c r="CI4417" s="1"/>
      <c r="CJ4417" s="1"/>
      <c r="CK4417" s="1"/>
      <c r="CL4417" s="1"/>
      <c r="CM4417" s="1"/>
      <c r="CN4417" s="1"/>
      <c r="CO4417" s="1"/>
      <c r="CP4417" s="1"/>
      <c r="CQ4417" s="1"/>
      <c r="CR4417" s="1"/>
      <c r="CS4417" s="1"/>
      <c r="CT4417" s="1"/>
      <c r="CU4417" s="1"/>
      <c r="CV4417" s="1"/>
      <c r="CW4417" s="1"/>
      <c r="CX4417" s="1"/>
      <c r="CY4417" s="1"/>
      <c r="CZ4417" s="1"/>
      <c r="DA4417" s="1"/>
      <c r="DB4417" s="1"/>
      <c r="DC4417" s="1"/>
      <c r="DD4417" s="1"/>
      <c r="DE4417" s="1"/>
      <c r="DF4417" s="1"/>
      <c r="DG4417" s="1"/>
      <c r="DH4417" s="1"/>
      <c r="DI4417" s="1"/>
      <c r="DJ4417" s="1"/>
      <c r="DK4417" s="1"/>
      <c r="DL4417" s="1"/>
      <c r="DM4417" s="1"/>
      <c r="DN4417" s="1"/>
      <c r="DO4417" s="1"/>
      <c r="DP4417" s="1"/>
      <c r="DQ4417" s="1"/>
      <c r="DR4417" s="1"/>
      <c r="DS4417" s="1"/>
      <c r="DT4417" s="1"/>
      <c r="DU4417" s="1"/>
      <c r="DV4417" s="1"/>
      <c r="DW4417" s="1"/>
      <c r="DX4417" s="1"/>
      <c r="DY4417" s="1"/>
      <c r="DZ4417" s="1"/>
      <c r="EA4417" s="1"/>
      <c r="EB4417" s="1"/>
      <c r="EC4417" s="1"/>
      <c r="ED4417" s="1"/>
      <c r="EE4417" s="1"/>
      <c r="EF4417" s="1"/>
      <c r="EG4417" s="1"/>
      <c r="EH4417" s="1"/>
      <c r="EI4417" s="1"/>
      <c r="EJ4417" s="1"/>
      <c r="EK4417" s="1"/>
      <c r="EL4417" s="1"/>
      <c r="EM4417" s="1"/>
      <c r="EN4417" s="1"/>
      <c r="EO4417" s="1"/>
      <c r="EP4417" s="1"/>
      <c r="EQ4417" s="1"/>
      <c r="ER4417" s="1"/>
      <c r="ES4417" s="1"/>
      <c r="ET4417" s="1"/>
      <c r="EU4417" s="1"/>
      <c r="EV4417" s="1"/>
      <c r="EW4417" s="1"/>
      <c r="EX4417" s="1"/>
      <c r="EY4417" s="1"/>
      <c r="EZ4417" s="1"/>
      <c r="FA4417" s="1"/>
      <c r="FB4417" s="1"/>
      <c r="FC4417" s="1"/>
      <c r="FD4417" s="1"/>
      <c r="FE4417" s="1"/>
      <c r="FF4417" s="1"/>
      <c r="FG4417" s="1"/>
      <c r="FH4417" s="1"/>
      <c r="FI4417" s="1"/>
      <c r="FJ4417" s="1"/>
      <c r="FK4417" s="1"/>
      <c r="FL4417" s="1"/>
      <c r="FM4417" s="1"/>
      <c r="FN4417" s="1"/>
      <c r="FO4417" s="1"/>
      <c r="FP4417" s="1"/>
      <c r="FQ4417" s="1"/>
      <c r="FR4417" s="1"/>
      <c r="FS4417" s="1"/>
      <c r="FT4417" s="1"/>
      <c r="FU4417" s="1"/>
      <c r="FV4417" s="1"/>
      <c r="FW4417" s="1"/>
      <c r="FX4417" s="1"/>
      <c r="FY4417" s="1"/>
      <c r="FZ4417" s="1"/>
      <c r="GA4417" s="1"/>
      <c r="GB4417" s="1"/>
      <c r="GC4417" s="1"/>
      <c r="GD4417" s="1"/>
      <c r="GE4417" s="1"/>
      <c r="GF4417" s="1"/>
      <c r="GG4417" s="1"/>
      <c r="GH4417" s="1"/>
      <c r="GI4417" s="1"/>
      <c r="GJ4417" s="1"/>
      <c r="GK4417"/>
      <c r="GL4417"/>
      <c r="GM4417"/>
      <c r="GN4417"/>
      <c r="GO4417"/>
      <c r="GP4417"/>
      <c r="GQ4417"/>
      <c r="GR4417"/>
      <c r="GS4417"/>
      <c r="GT4417"/>
      <c r="GU4417"/>
      <c r="GV4417"/>
      <c r="GW4417"/>
      <c r="GX4417"/>
      <c r="GY4417"/>
      <c r="GZ4417"/>
      <c r="HA4417"/>
      <c r="HB4417"/>
      <c r="HC4417"/>
      <c r="HD4417"/>
      <c r="HE4417"/>
    </row>
    <row r="4418" spans="4:213" s="25" customFormat="1" x14ac:dyDescent="0.25">
      <c r="D4418" s="19"/>
      <c r="E4418" s="19"/>
      <c r="F4418" s="20"/>
      <c r="G4418" s="20"/>
      <c r="H4418" s="20"/>
      <c r="I4418" s="20"/>
      <c r="J4418" s="21"/>
      <c r="K4418" s="21"/>
      <c r="L4418" s="20"/>
      <c r="M4418" s="20"/>
      <c r="N4418" s="22"/>
      <c r="O4418" s="22"/>
      <c r="P4418" s="22"/>
      <c r="Q4418" s="22"/>
      <c r="R4418" s="19"/>
      <c r="S4418" s="19"/>
      <c r="T4418" s="19"/>
      <c r="U4418" s="20"/>
      <c r="V4418" s="20"/>
      <c r="W4418" s="20"/>
      <c r="X4418" s="27"/>
      <c r="Y4418" s="253"/>
      <c r="Z4418" s="30"/>
      <c r="AA4418" s="30"/>
      <c r="AB4418" s="31"/>
      <c r="AC4418" s="31"/>
      <c r="AD4418" s="31"/>
      <c r="AE4418" s="31"/>
      <c r="AF4418" s="31"/>
      <c r="AG4418" s="241"/>
      <c r="AH4418" s="31"/>
      <c r="AI4418" s="31"/>
      <c r="AJ4418" s="31"/>
      <c r="AK4418" s="31"/>
      <c r="AL4418" s="120"/>
      <c r="AQ4418" s="26"/>
      <c r="AW4418" s="19"/>
      <c r="AX4418" s="19"/>
      <c r="AY4418" s="19"/>
      <c r="AZ4418" s="19"/>
      <c r="BA4418" s="19"/>
      <c r="BB4418" s="19"/>
      <c r="BC4418" s="1"/>
      <c r="BD4418"/>
      <c r="BE4418"/>
      <c r="BF4418" s="1"/>
      <c r="BG4418"/>
      <c r="BH4418"/>
      <c r="BI4418"/>
      <c r="BJ4418" s="1"/>
      <c r="BK4418" s="1"/>
      <c r="BL4418"/>
      <c r="BM4418" s="1"/>
      <c r="BN4418" s="1"/>
      <c r="BO4418" s="1"/>
      <c r="BP4418" s="1"/>
      <c r="BQ4418" s="1"/>
      <c r="BR4418" s="1"/>
      <c r="BS4418" s="1"/>
      <c r="BT4418" s="22"/>
      <c r="BU4418" s="1"/>
      <c r="BV4418" s="1"/>
      <c r="BW4418" s="1"/>
      <c r="BX4418" s="1"/>
      <c r="BY4418" s="1"/>
      <c r="BZ4418" s="1"/>
      <c r="CA4418" s="1"/>
      <c r="CB4418" s="1"/>
      <c r="CC4418" s="1"/>
      <c r="CD4418" s="1"/>
      <c r="CE4418" s="1"/>
      <c r="CF4418" s="1"/>
      <c r="CG4418" s="1"/>
      <c r="CH4418" s="1"/>
      <c r="CI4418" s="1"/>
      <c r="CJ4418" s="1"/>
      <c r="CK4418" s="1"/>
      <c r="CL4418" s="1"/>
      <c r="CM4418" s="1"/>
      <c r="CN4418" s="1"/>
      <c r="CO4418" s="1"/>
      <c r="CP4418" s="1"/>
      <c r="CQ4418" s="1"/>
      <c r="CR4418" s="1"/>
      <c r="CS4418" s="1"/>
      <c r="CT4418" s="1"/>
      <c r="CU4418" s="1"/>
      <c r="CV4418" s="1"/>
      <c r="CW4418" s="1"/>
      <c r="CX4418" s="1"/>
      <c r="CY4418" s="1"/>
      <c r="CZ4418" s="1"/>
      <c r="DA4418" s="1"/>
      <c r="DB4418" s="1"/>
      <c r="DC4418" s="1"/>
      <c r="DD4418" s="1"/>
      <c r="DE4418" s="1"/>
      <c r="DF4418" s="1"/>
      <c r="DG4418" s="1"/>
      <c r="DH4418" s="1"/>
      <c r="DI4418" s="1"/>
      <c r="DJ4418" s="1"/>
      <c r="DK4418" s="1"/>
      <c r="DL4418" s="1"/>
      <c r="DM4418" s="1"/>
      <c r="DN4418" s="1"/>
      <c r="DO4418" s="1"/>
      <c r="DP4418" s="1"/>
      <c r="DQ4418" s="1"/>
      <c r="DR4418" s="1"/>
      <c r="DS4418" s="1"/>
      <c r="DT4418" s="1"/>
      <c r="DU4418" s="1"/>
      <c r="DV4418" s="1"/>
      <c r="DW4418" s="1"/>
      <c r="DX4418" s="1"/>
      <c r="DY4418" s="1"/>
      <c r="DZ4418" s="1"/>
      <c r="EA4418" s="1"/>
      <c r="EB4418" s="1"/>
      <c r="EC4418" s="1"/>
      <c r="ED4418" s="1"/>
      <c r="EE4418" s="1"/>
      <c r="EF4418" s="1"/>
      <c r="EG4418" s="1"/>
      <c r="EH4418" s="1"/>
      <c r="EI4418" s="1"/>
      <c r="EJ4418" s="1"/>
      <c r="EK4418" s="1"/>
      <c r="EL4418" s="1"/>
      <c r="EM4418" s="1"/>
      <c r="EN4418" s="1"/>
      <c r="EO4418" s="1"/>
      <c r="EP4418" s="1"/>
      <c r="EQ4418" s="1"/>
      <c r="ER4418" s="1"/>
      <c r="ES4418" s="1"/>
      <c r="ET4418" s="1"/>
      <c r="EU4418" s="1"/>
      <c r="EV4418" s="1"/>
      <c r="EW4418" s="1"/>
      <c r="EX4418" s="1"/>
      <c r="EY4418" s="1"/>
      <c r="EZ4418" s="1"/>
      <c r="FA4418" s="1"/>
      <c r="FB4418" s="1"/>
      <c r="FC4418" s="1"/>
      <c r="FD4418" s="1"/>
      <c r="FE4418" s="1"/>
      <c r="FF4418" s="1"/>
      <c r="FG4418" s="1"/>
      <c r="FH4418" s="1"/>
      <c r="FI4418" s="1"/>
      <c r="FJ4418" s="1"/>
      <c r="FK4418" s="1"/>
      <c r="FL4418" s="1"/>
      <c r="FM4418" s="1"/>
      <c r="FN4418" s="1"/>
      <c r="FO4418" s="1"/>
      <c r="FP4418" s="1"/>
      <c r="FQ4418" s="1"/>
      <c r="FR4418" s="1"/>
      <c r="FS4418" s="1"/>
      <c r="FT4418" s="1"/>
      <c r="FU4418" s="1"/>
      <c r="FV4418" s="1"/>
      <c r="FW4418" s="1"/>
      <c r="FX4418" s="1"/>
      <c r="FY4418" s="1"/>
      <c r="FZ4418" s="1"/>
      <c r="GA4418" s="1"/>
      <c r="GB4418" s="1"/>
      <c r="GC4418" s="1"/>
      <c r="GD4418" s="1"/>
      <c r="GE4418" s="1"/>
      <c r="GF4418" s="1"/>
      <c r="GG4418" s="1"/>
      <c r="GH4418" s="1"/>
      <c r="GI4418" s="1"/>
      <c r="GJ4418" s="1"/>
      <c r="GK4418"/>
      <c r="GL4418"/>
      <c r="GM4418"/>
      <c r="GN4418"/>
      <c r="GO4418"/>
      <c r="GP4418"/>
      <c r="GQ4418"/>
      <c r="GR4418"/>
      <c r="GS4418"/>
      <c r="GT4418"/>
      <c r="GU4418"/>
      <c r="GV4418"/>
      <c r="GW4418"/>
      <c r="GX4418"/>
      <c r="GY4418"/>
      <c r="GZ4418"/>
      <c r="HA4418"/>
      <c r="HB4418"/>
      <c r="HC4418"/>
      <c r="HD4418"/>
      <c r="HE4418"/>
    </row>
    <row r="4419" spans="4:213" s="25" customFormat="1" x14ac:dyDescent="0.25">
      <c r="D4419" s="19"/>
      <c r="E4419" s="19"/>
      <c r="F4419" s="20"/>
      <c r="G4419" s="20"/>
      <c r="H4419" s="20"/>
      <c r="I4419" s="20"/>
      <c r="J4419" s="21"/>
      <c r="K4419" s="21"/>
      <c r="L4419" s="20"/>
      <c r="M4419" s="20"/>
      <c r="N4419" s="22"/>
      <c r="O4419" s="22"/>
      <c r="P4419" s="22"/>
      <c r="Q4419" s="22"/>
      <c r="R4419" s="19"/>
      <c r="S4419" s="19"/>
      <c r="T4419" s="19"/>
      <c r="U4419" s="20"/>
      <c r="V4419" s="20"/>
      <c r="W4419" s="20"/>
      <c r="X4419" s="27"/>
      <c r="Y4419" s="253"/>
      <c r="Z4419" s="30"/>
      <c r="AA4419" s="30"/>
      <c r="AB4419" s="31"/>
      <c r="AC4419" s="31"/>
      <c r="AD4419" s="31"/>
      <c r="AE4419" s="31"/>
      <c r="AF4419" s="31"/>
      <c r="AG4419" s="241"/>
      <c r="AH4419" s="31"/>
      <c r="AI4419" s="31"/>
      <c r="AJ4419" s="31"/>
      <c r="AK4419" s="31"/>
      <c r="AL4419" s="120"/>
      <c r="AQ4419" s="26"/>
      <c r="AW4419" s="19"/>
      <c r="AX4419" s="19"/>
      <c r="AY4419" s="19"/>
      <c r="AZ4419" s="19"/>
      <c r="BA4419" s="19"/>
      <c r="BB4419" s="19"/>
      <c r="BC4419" s="1"/>
      <c r="BD4419"/>
      <c r="BE4419"/>
      <c r="BF4419" s="1"/>
      <c r="BG4419"/>
      <c r="BH4419"/>
      <c r="BI4419"/>
      <c r="BJ4419" s="1"/>
      <c r="BK4419" s="1"/>
      <c r="BL4419"/>
      <c r="BM4419" s="1"/>
      <c r="BN4419" s="1"/>
      <c r="BO4419" s="1"/>
      <c r="BP4419" s="1"/>
      <c r="BQ4419" s="1"/>
      <c r="BR4419" s="1"/>
      <c r="BS4419" s="1"/>
      <c r="BT4419" s="22"/>
      <c r="BU4419" s="1"/>
      <c r="BV4419" s="1"/>
      <c r="BW4419" s="1"/>
      <c r="BX4419" s="1"/>
      <c r="BY4419" s="1"/>
      <c r="BZ4419" s="1"/>
      <c r="CA4419" s="1"/>
      <c r="CB4419" s="1"/>
      <c r="CC4419" s="1"/>
      <c r="CD4419" s="1"/>
      <c r="CE4419" s="1"/>
      <c r="CF4419" s="1"/>
      <c r="CG4419" s="1"/>
      <c r="CH4419" s="1"/>
      <c r="CI4419" s="1"/>
      <c r="CJ4419" s="1"/>
      <c r="CK4419" s="1"/>
      <c r="CL4419" s="1"/>
      <c r="CM4419" s="1"/>
      <c r="CN4419" s="1"/>
      <c r="CO4419" s="1"/>
      <c r="CP4419" s="1"/>
      <c r="CQ4419" s="1"/>
      <c r="CR4419" s="1"/>
      <c r="CS4419" s="1"/>
      <c r="CT4419" s="1"/>
      <c r="CU4419" s="1"/>
      <c r="CV4419" s="1"/>
      <c r="CW4419" s="1"/>
      <c r="CX4419" s="1"/>
      <c r="CY4419" s="1"/>
      <c r="CZ4419" s="1"/>
      <c r="DA4419" s="1"/>
      <c r="DB4419" s="1"/>
      <c r="DC4419" s="1"/>
      <c r="DD4419" s="1"/>
      <c r="DE4419" s="1"/>
      <c r="DF4419" s="1"/>
      <c r="DG4419" s="1"/>
      <c r="DH4419" s="1"/>
      <c r="DI4419" s="1"/>
      <c r="DJ4419" s="1"/>
      <c r="DK4419" s="1"/>
      <c r="DL4419" s="1"/>
      <c r="DM4419" s="1"/>
      <c r="DN4419" s="1"/>
      <c r="DO4419" s="1"/>
      <c r="DP4419" s="1"/>
      <c r="DQ4419" s="1"/>
      <c r="DR4419" s="1"/>
      <c r="DS4419" s="1"/>
      <c r="DT4419" s="1"/>
      <c r="DU4419" s="1"/>
      <c r="DV4419" s="1"/>
      <c r="DW4419" s="1"/>
      <c r="DX4419" s="1"/>
      <c r="DY4419" s="1"/>
      <c r="DZ4419" s="1"/>
      <c r="EA4419" s="1"/>
      <c r="EB4419" s="1"/>
      <c r="EC4419" s="1"/>
      <c r="ED4419" s="1"/>
      <c r="EE4419" s="1"/>
      <c r="EF4419" s="1"/>
      <c r="EG4419" s="1"/>
      <c r="EH4419" s="1"/>
      <c r="EI4419" s="1"/>
      <c r="EJ4419" s="1"/>
      <c r="EK4419" s="1"/>
      <c r="EL4419" s="1"/>
      <c r="EM4419" s="1"/>
      <c r="EN4419" s="1"/>
      <c r="EO4419" s="1"/>
      <c r="EP4419" s="1"/>
      <c r="EQ4419" s="1"/>
      <c r="ER4419" s="1"/>
      <c r="ES4419" s="1"/>
      <c r="ET4419" s="1"/>
      <c r="EU4419" s="1"/>
      <c r="EV4419" s="1"/>
      <c r="EW4419" s="1"/>
      <c r="EX4419" s="1"/>
      <c r="EY4419" s="1"/>
      <c r="EZ4419" s="1"/>
      <c r="FA4419" s="1"/>
      <c r="FB4419" s="1"/>
      <c r="FC4419" s="1"/>
      <c r="FD4419" s="1"/>
      <c r="FE4419" s="1"/>
      <c r="FF4419" s="1"/>
      <c r="FG4419" s="1"/>
      <c r="FH4419" s="1"/>
      <c r="FI4419" s="1"/>
      <c r="FJ4419" s="1"/>
      <c r="FK4419" s="1"/>
      <c r="FL4419" s="1"/>
      <c r="FM4419" s="1"/>
      <c r="FN4419" s="1"/>
      <c r="FO4419" s="1"/>
      <c r="FP4419" s="1"/>
      <c r="FQ4419" s="1"/>
      <c r="FR4419" s="1"/>
      <c r="FS4419" s="1"/>
      <c r="FT4419" s="1"/>
      <c r="FU4419" s="1"/>
      <c r="FV4419" s="1"/>
      <c r="FW4419" s="1"/>
      <c r="FX4419" s="1"/>
      <c r="FY4419" s="1"/>
      <c r="FZ4419" s="1"/>
      <c r="GA4419" s="1"/>
      <c r="GB4419" s="1"/>
      <c r="GC4419" s="1"/>
      <c r="GD4419" s="1"/>
      <c r="GE4419" s="1"/>
      <c r="GF4419" s="1"/>
      <c r="GG4419" s="1"/>
      <c r="GH4419" s="1"/>
      <c r="GI4419" s="1"/>
      <c r="GJ4419" s="1"/>
      <c r="GK4419"/>
      <c r="GL4419"/>
      <c r="GM4419"/>
      <c r="GN4419"/>
      <c r="GO4419"/>
      <c r="GP4419"/>
      <c r="GQ4419"/>
      <c r="GR4419"/>
      <c r="GS4419"/>
      <c r="GT4419"/>
      <c r="GU4419"/>
      <c r="GV4419"/>
      <c r="GW4419"/>
      <c r="GX4419"/>
      <c r="GY4419"/>
      <c r="GZ4419"/>
      <c r="HA4419"/>
      <c r="HB4419"/>
      <c r="HC4419"/>
      <c r="HD4419"/>
      <c r="HE4419"/>
    </row>
    <row r="4420" spans="4:213" s="25" customFormat="1" x14ac:dyDescent="0.25">
      <c r="D4420" s="19"/>
      <c r="E4420" s="19"/>
      <c r="F4420" s="20"/>
      <c r="G4420" s="20"/>
      <c r="H4420" s="20"/>
      <c r="I4420" s="20"/>
      <c r="J4420" s="21"/>
      <c r="K4420" s="21"/>
      <c r="L4420" s="20"/>
      <c r="M4420" s="20"/>
      <c r="N4420" s="22"/>
      <c r="O4420" s="22"/>
      <c r="P4420" s="22"/>
      <c r="Q4420" s="22"/>
      <c r="R4420" s="19"/>
      <c r="S4420" s="19"/>
      <c r="T4420" s="19"/>
      <c r="U4420" s="20"/>
      <c r="V4420" s="20"/>
      <c r="W4420" s="20"/>
      <c r="X4420" s="27"/>
      <c r="Y4420" s="253"/>
      <c r="Z4420" s="30"/>
      <c r="AA4420" s="30"/>
      <c r="AB4420" s="31"/>
      <c r="AC4420" s="31"/>
      <c r="AD4420" s="31"/>
      <c r="AE4420" s="31"/>
      <c r="AF4420" s="31"/>
      <c r="AG4420" s="241"/>
      <c r="AH4420" s="31"/>
      <c r="AI4420" s="31"/>
      <c r="AJ4420" s="31"/>
      <c r="AK4420" s="31"/>
      <c r="AL4420" s="120"/>
      <c r="AQ4420" s="26"/>
      <c r="AW4420" s="19"/>
      <c r="AX4420" s="19"/>
      <c r="AY4420" s="19"/>
      <c r="AZ4420" s="19"/>
      <c r="BA4420" s="19"/>
      <c r="BB4420" s="19"/>
      <c r="BC4420" s="1"/>
      <c r="BD4420"/>
      <c r="BE4420"/>
      <c r="BF4420" s="1"/>
      <c r="BG4420"/>
      <c r="BH4420"/>
      <c r="BI4420"/>
      <c r="BJ4420" s="1"/>
      <c r="BK4420" s="1"/>
      <c r="BL4420"/>
      <c r="BM4420" s="1"/>
      <c r="BN4420" s="1"/>
      <c r="BO4420" s="1"/>
      <c r="BP4420" s="1"/>
      <c r="BQ4420" s="1"/>
      <c r="BR4420" s="1"/>
      <c r="BS4420" s="1"/>
      <c r="BT4420" s="22"/>
      <c r="BU4420" s="1"/>
      <c r="BV4420" s="1"/>
      <c r="BW4420" s="1"/>
      <c r="BX4420" s="1"/>
      <c r="BY4420" s="1"/>
      <c r="BZ4420" s="1"/>
      <c r="CA4420" s="1"/>
      <c r="CB4420" s="1"/>
      <c r="CC4420" s="1"/>
      <c r="CD4420" s="1"/>
      <c r="CE4420" s="1"/>
      <c r="CF4420" s="1"/>
      <c r="CG4420" s="1"/>
      <c r="CH4420" s="1"/>
      <c r="CI4420" s="1"/>
      <c r="CJ4420" s="1"/>
      <c r="CK4420" s="1"/>
      <c r="CL4420" s="1"/>
      <c r="CM4420" s="1"/>
      <c r="CN4420" s="1"/>
      <c r="CO4420" s="1"/>
      <c r="CP4420" s="1"/>
      <c r="CQ4420" s="1"/>
      <c r="CR4420" s="1"/>
      <c r="CS4420" s="1"/>
      <c r="CT4420" s="1"/>
      <c r="CU4420" s="1"/>
      <c r="CV4420" s="1"/>
      <c r="CW4420" s="1"/>
      <c r="CX4420" s="1"/>
      <c r="CY4420" s="1"/>
      <c r="CZ4420" s="1"/>
      <c r="DA4420" s="1"/>
      <c r="DB4420" s="1"/>
      <c r="DC4420" s="1"/>
      <c r="DD4420" s="1"/>
      <c r="DE4420" s="1"/>
      <c r="DF4420" s="1"/>
      <c r="DG4420" s="1"/>
      <c r="DH4420" s="1"/>
      <c r="DI4420" s="1"/>
      <c r="DJ4420" s="1"/>
      <c r="DK4420" s="1"/>
      <c r="DL4420" s="1"/>
      <c r="DM4420" s="1"/>
      <c r="DN4420" s="1"/>
      <c r="DO4420" s="1"/>
      <c r="DP4420" s="1"/>
      <c r="DQ4420" s="1"/>
      <c r="DR4420" s="1"/>
      <c r="DS4420" s="1"/>
      <c r="DT4420" s="1"/>
      <c r="DU4420" s="1"/>
      <c r="DV4420" s="1"/>
      <c r="DW4420" s="1"/>
      <c r="DX4420" s="1"/>
      <c r="DY4420" s="1"/>
      <c r="DZ4420" s="1"/>
      <c r="EA4420" s="1"/>
      <c r="EB4420" s="1"/>
      <c r="EC4420" s="1"/>
      <c r="ED4420" s="1"/>
      <c r="EE4420" s="1"/>
      <c r="EF4420" s="1"/>
      <c r="EG4420" s="1"/>
      <c r="EH4420" s="1"/>
      <c r="EI4420" s="1"/>
      <c r="EJ4420" s="1"/>
      <c r="EK4420" s="1"/>
      <c r="EL4420" s="1"/>
      <c r="EM4420" s="1"/>
      <c r="EN4420" s="1"/>
      <c r="EO4420" s="1"/>
      <c r="EP4420" s="1"/>
      <c r="EQ4420" s="1"/>
      <c r="ER4420" s="1"/>
      <c r="ES4420" s="1"/>
      <c r="ET4420" s="1"/>
      <c r="EU4420" s="1"/>
      <c r="EV4420" s="1"/>
      <c r="EW4420" s="1"/>
      <c r="EX4420" s="1"/>
      <c r="EY4420" s="1"/>
      <c r="EZ4420" s="1"/>
      <c r="FA4420" s="1"/>
      <c r="FB4420" s="1"/>
      <c r="FC4420" s="1"/>
      <c r="FD4420" s="1"/>
      <c r="FE4420" s="1"/>
      <c r="FF4420" s="1"/>
      <c r="FG4420" s="1"/>
      <c r="FH4420" s="1"/>
      <c r="FI4420" s="1"/>
      <c r="FJ4420" s="1"/>
      <c r="FK4420" s="1"/>
      <c r="FL4420" s="1"/>
      <c r="FM4420" s="1"/>
      <c r="FN4420" s="1"/>
      <c r="FO4420" s="1"/>
      <c r="FP4420" s="1"/>
      <c r="FQ4420" s="1"/>
      <c r="FR4420" s="1"/>
      <c r="FS4420" s="1"/>
      <c r="FT4420" s="1"/>
      <c r="FU4420" s="1"/>
      <c r="FV4420" s="1"/>
      <c r="FW4420" s="1"/>
      <c r="FX4420" s="1"/>
      <c r="FY4420" s="1"/>
      <c r="FZ4420" s="1"/>
      <c r="GA4420" s="1"/>
      <c r="GB4420" s="1"/>
      <c r="GC4420" s="1"/>
      <c r="GD4420" s="1"/>
      <c r="GE4420" s="1"/>
      <c r="GF4420" s="1"/>
      <c r="GG4420" s="1"/>
      <c r="GH4420" s="1"/>
      <c r="GI4420" s="1"/>
      <c r="GJ4420" s="1"/>
      <c r="GK4420"/>
      <c r="GL4420"/>
      <c r="GM4420"/>
      <c r="GN4420"/>
      <c r="GO4420"/>
      <c r="GP4420"/>
      <c r="GQ4420"/>
      <c r="GR4420"/>
      <c r="GS4420"/>
      <c r="GT4420"/>
      <c r="GU4420"/>
      <c r="GV4420"/>
      <c r="GW4420"/>
      <c r="GX4420"/>
      <c r="GY4420"/>
      <c r="GZ4420"/>
      <c r="HA4420"/>
      <c r="HB4420"/>
      <c r="HC4420"/>
      <c r="HD4420"/>
      <c r="HE4420"/>
    </row>
    <row r="4421" spans="4:213" s="25" customFormat="1" x14ac:dyDescent="0.25">
      <c r="D4421" s="19"/>
      <c r="E4421" s="19"/>
      <c r="F4421" s="20"/>
      <c r="G4421" s="20"/>
      <c r="H4421" s="20"/>
      <c r="I4421" s="20"/>
      <c r="J4421" s="21"/>
      <c r="K4421" s="21"/>
      <c r="L4421" s="20"/>
      <c r="M4421" s="20"/>
      <c r="N4421" s="22"/>
      <c r="O4421" s="22"/>
      <c r="P4421" s="22"/>
      <c r="Q4421" s="22"/>
      <c r="R4421" s="19"/>
      <c r="S4421" s="19"/>
      <c r="T4421" s="19"/>
      <c r="U4421" s="20"/>
      <c r="V4421" s="20"/>
      <c r="W4421" s="20"/>
      <c r="X4421" s="27"/>
      <c r="Y4421" s="253"/>
      <c r="Z4421" s="30"/>
      <c r="AA4421" s="30"/>
      <c r="AB4421" s="31"/>
      <c r="AC4421" s="31"/>
      <c r="AD4421" s="31"/>
      <c r="AE4421" s="31"/>
      <c r="AF4421" s="31"/>
      <c r="AG4421" s="241"/>
      <c r="AH4421" s="31"/>
      <c r="AI4421" s="31"/>
      <c r="AJ4421" s="31"/>
      <c r="AK4421" s="31"/>
      <c r="AL4421" s="120"/>
      <c r="AQ4421" s="26"/>
      <c r="AW4421" s="19"/>
      <c r="AX4421" s="19"/>
      <c r="AY4421" s="19"/>
      <c r="AZ4421" s="19"/>
      <c r="BA4421" s="19"/>
      <c r="BB4421" s="19"/>
      <c r="BC4421" s="1"/>
      <c r="BD4421"/>
      <c r="BE4421"/>
      <c r="BF4421" s="1"/>
      <c r="BG4421"/>
      <c r="BH4421"/>
      <c r="BI4421"/>
      <c r="BJ4421" s="1"/>
      <c r="BK4421" s="1"/>
      <c r="BL4421"/>
      <c r="BM4421" s="1"/>
      <c r="BN4421" s="1"/>
      <c r="BO4421" s="1"/>
      <c r="BP4421" s="1"/>
      <c r="BQ4421" s="1"/>
      <c r="BR4421" s="1"/>
      <c r="BS4421" s="1"/>
      <c r="BT4421" s="22"/>
      <c r="BU4421" s="1"/>
      <c r="BV4421" s="1"/>
      <c r="BW4421" s="1"/>
      <c r="BX4421" s="1"/>
      <c r="BY4421" s="1"/>
      <c r="BZ4421" s="1"/>
      <c r="CA4421" s="1"/>
      <c r="CB4421" s="1"/>
      <c r="CC4421" s="1"/>
      <c r="CD4421" s="1"/>
      <c r="CE4421" s="1"/>
      <c r="CF4421" s="1"/>
      <c r="CG4421" s="1"/>
      <c r="CH4421" s="1"/>
      <c r="CI4421" s="1"/>
      <c r="CJ4421" s="1"/>
      <c r="CK4421" s="1"/>
      <c r="CL4421" s="1"/>
      <c r="CM4421" s="1"/>
      <c r="CN4421" s="1"/>
      <c r="CO4421" s="1"/>
      <c r="CP4421" s="1"/>
      <c r="CQ4421" s="1"/>
      <c r="CR4421" s="1"/>
      <c r="CS4421" s="1"/>
      <c r="CT4421" s="1"/>
      <c r="CU4421" s="1"/>
      <c r="CV4421" s="1"/>
      <c r="CW4421" s="1"/>
      <c r="CX4421" s="1"/>
      <c r="CY4421" s="1"/>
      <c r="CZ4421" s="1"/>
      <c r="DA4421" s="1"/>
      <c r="DB4421" s="1"/>
      <c r="DC4421" s="1"/>
      <c r="DD4421" s="1"/>
      <c r="DE4421" s="1"/>
      <c r="DF4421" s="1"/>
      <c r="DG4421" s="1"/>
      <c r="DH4421" s="1"/>
      <c r="DI4421" s="1"/>
      <c r="DJ4421" s="1"/>
      <c r="DK4421" s="1"/>
      <c r="DL4421" s="1"/>
      <c r="DM4421" s="1"/>
      <c r="DN4421" s="1"/>
      <c r="DO4421" s="1"/>
      <c r="DP4421" s="1"/>
      <c r="DQ4421" s="1"/>
      <c r="DR4421" s="1"/>
      <c r="DS4421" s="1"/>
      <c r="DT4421" s="1"/>
      <c r="DU4421" s="1"/>
      <c r="DV4421" s="1"/>
      <c r="DW4421" s="1"/>
      <c r="DX4421" s="1"/>
      <c r="DY4421" s="1"/>
      <c r="DZ4421" s="1"/>
      <c r="EA4421" s="1"/>
      <c r="EB4421" s="1"/>
      <c r="EC4421" s="1"/>
      <c r="ED4421" s="1"/>
      <c r="EE4421" s="1"/>
      <c r="EF4421" s="1"/>
      <c r="EG4421" s="1"/>
      <c r="EH4421" s="1"/>
      <c r="EI4421" s="1"/>
      <c r="EJ4421" s="1"/>
      <c r="EK4421" s="1"/>
      <c r="EL4421" s="1"/>
      <c r="EM4421" s="1"/>
      <c r="EN4421" s="1"/>
      <c r="EO4421" s="1"/>
      <c r="EP4421" s="1"/>
      <c r="EQ4421" s="1"/>
      <c r="ER4421" s="1"/>
      <c r="ES4421" s="1"/>
      <c r="ET4421" s="1"/>
      <c r="EU4421" s="1"/>
      <c r="EV4421" s="1"/>
      <c r="EW4421" s="1"/>
      <c r="EX4421" s="1"/>
      <c r="EY4421" s="1"/>
      <c r="EZ4421" s="1"/>
      <c r="FA4421" s="1"/>
      <c r="FB4421" s="1"/>
      <c r="FC4421" s="1"/>
      <c r="FD4421" s="1"/>
      <c r="FE4421" s="1"/>
      <c r="FF4421" s="1"/>
      <c r="FG4421" s="1"/>
      <c r="FH4421" s="1"/>
      <c r="FI4421" s="1"/>
      <c r="FJ4421" s="1"/>
      <c r="FK4421" s="1"/>
      <c r="FL4421" s="1"/>
      <c r="FM4421" s="1"/>
      <c r="FN4421" s="1"/>
      <c r="FO4421" s="1"/>
      <c r="FP4421" s="1"/>
      <c r="FQ4421" s="1"/>
      <c r="FR4421" s="1"/>
      <c r="FS4421" s="1"/>
      <c r="FT4421" s="1"/>
      <c r="FU4421" s="1"/>
      <c r="FV4421" s="1"/>
      <c r="FW4421" s="1"/>
      <c r="FX4421" s="1"/>
      <c r="FY4421" s="1"/>
      <c r="FZ4421" s="1"/>
      <c r="GA4421" s="1"/>
      <c r="GB4421" s="1"/>
      <c r="GC4421" s="1"/>
      <c r="GD4421" s="1"/>
      <c r="GE4421" s="1"/>
      <c r="GF4421" s="1"/>
      <c r="GG4421" s="1"/>
      <c r="GH4421" s="1"/>
      <c r="GI4421" s="1"/>
      <c r="GJ4421" s="1"/>
      <c r="GK4421"/>
      <c r="GL4421"/>
      <c r="GM4421"/>
      <c r="GN4421"/>
      <c r="GO4421"/>
      <c r="GP4421"/>
      <c r="GQ4421"/>
      <c r="GR4421"/>
      <c r="GS4421"/>
      <c r="GT4421"/>
      <c r="GU4421"/>
      <c r="GV4421"/>
      <c r="GW4421"/>
      <c r="GX4421"/>
      <c r="GY4421"/>
      <c r="GZ4421"/>
      <c r="HA4421"/>
      <c r="HB4421"/>
      <c r="HC4421"/>
      <c r="HD4421"/>
      <c r="HE4421"/>
    </row>
    <row r="4422" spans="4:213" s="25" customFormat="1" x14ac:dyDescent="0.25">
      <c r="D4422" s="19"/>
      <c r="E4422" s="19"/>
      <c r="F4422" s="20"/>
      <c r="G4422" s="20"/>
      <c r="H4422" s="20"/>
      <c r="I4422" s="20"/>
      <c r="J4422" s="21"/>
      <c r="K4422" s="21"/>
      <c r="L4422" s="20"/>
      <c r="M4422" s="20"/>
      <c r="N4422" s="22"/>
      <c r="O4422" s="22"/>
      <c r="P4422" s="22"/>
      <c r="Q4422" s="22"/>
      <c r="R4422" s="19"/>
      <c r="S4422" s="19"/>
      <c r="T4422" s="19"/>
      <c r="U4422" s="20"/>
      <c r="V4422" s="20"/>
      <c r="W4422" s="20"/>
      <c r="X4422" s="27"/>
      <c r="Y4422" s="253"/>
      <c r="Z4422" s="30"/>
      <c r="AA4422" s="30"/>
      <c r="AB4422" s="31"/>
      <c r="AC4422" s="31"/>
      <c r="AD4422" s="31"/>
      <c r="AE4422" s="31"/>
      <c r="AF4422" s="31"/>
      <c r="AG4422" s="241"/>
      <c r="AH4422" s="31"/>
      <c r="AI4422" s="31"/>
      <c r="AJ4422" s="31"/>
      <c r="AK4422" s="31"/>
      <c r="AL4422" s="120"/>
      <c r="AQ4422" s="26"/>
      <c r="AW4422" s="19"/>
      <c r="AX4422" s="19"/>
      <c r="AY4422" s="19"/>
      <c r="AZ4422" s="19"/>
      <c r="BA4422" s="19"/>
      <c r="BB4422" s="19"/>
      <c r="BC4422" s="1"/>
      <c r="BD4422"/>
      <c r="BE4422"/>
      <c r="BF4422" s="1"/>
      <c r="BG4422"/>
      <c r="BH4422"/>
      <c r="BI4422"/>
      <c r="BJ4422" s="1"/>
      <c r="BK4422" s="1"/>
      <c r="BL4422"/>
      <c r="BM4422" s="1"/>
      <c r="BN4422" s="1"/>
      <c r="BO4422" s="1"/>
      <c r="BP4422" s="1"/>
      <c r="BQ4422" s="1"/>
      <c r="BR4422" s="1"/>
      <c r="BS4422" s="1"/>
      <c r="BT4422" s="22"/>
      <c r="BU4422" s="1"/>
      <c r="BV4422" s="1"/>
      <c r="BW4422" s="1"/>
      <c r="BX4422" s="1"/>
      <c r="BY4422" s="1"/>
      <c r="BZ4422" s="1"/>
      <c r="CA4422" s="1"/>
      <c r="CB4422" s="1"/>
      <c r="CC4422" s="1"/>
      <c r="CD4422" s="1"/>
      <c r="CE4422" s="1"/>
      <c r="CF4422" s="1"/>
      <c r="CG4422" s="1"/>
      <c r="CH4422" s="1"/>
      <c r="CI4422" s="1"/>
      <c r="CJ4422" s="1"/>
      <c r="CK4422" s="1"/>
      <c r="CL4422" s="1"/>
      <c r="CM4422" s="1"/>
      <c r="CN4422" s="1"/>
      <c r="CO4422" s="1"/>
      <c r="CP4422" s="1"/>
      <c r="CQ4422" s="1"/>
      <c r="CR4422" s="1"/>
      <c r="CS4422" s="1"/>
      <c r="CT4422" s="1"/>
      <c r="CU4422" s="1"/>
      <c r="CV4422" s="1"/>
      <c r="CW4422" s="1"/>
      <c r="CX4422" s="1"/>
      <c r="CY4422" s="1"/>
      <c r="CZ4422" s="1"/>
      <c r="DA4422" s="1"/>
      <c r="DB4422" s="1"/>
      <c r="DC4422" s="1"/>
      <c r="DD4422" s="1"/>
      <c r="DE4422" s="1"/>
      <c r="DF4422" s="1"/>
      <c r="DG4422" s="1"/>
      <c r="DH4422" s="1"/>
      <c r="DI4422" s="1"/>
      <c r="DJ4422" s="1"/>
      <c r="DK4422" s="1"/>
      <c r="DL4422" s="1"/>
      <c r="DM4422" s="1"/>
      <c r="DN4422" s="1"/>
      <c r="DO4422" s="1"/>
      <c r="DP4422" s="1"/>
      <c r="DQ4422" s="1"/>
      <c r="DR4422" s="1"/>
      <c r="DS4422" s="1"/>
      <c r="DT4422" s="1"/>
      <c r="DU4422" s="1"/>
      <c r="DV4422" s="1"/>
      <c r="DW4422" s="1"/>
      <c r="DX4422" s="1"/>
      <c r="DY4422" s="1"/>
      <c r="DZ4422" s="1"/>
      <c r="EA4422" s="1"/>
      <c r="EB4422" s="1"/>
      <c r="EC4422" s="1"/>
      <c r="ED4422" s="1"/>
      <c r="EE4422" s="1"/>
      <c r="EF4422" s="1"/>
      <c r="EG4422" s="1"/>
      <c r="EH4422" s="1"/>
      <c r="EI4422" s="1"/>
      <c r="EJ4422" s="1"/>
      <c r="EK4422" s="1"/>
      <c r="EL4422" s="1"/>
      <c r="EM4422" s="1"/>
      <c r="EN4422" s="1"/>
      <c r="EO4422" s="1"/>
      <c r="EP4422" s="1"/>
      <c r="EQ4422" s="1"/>
      <c r="ER4422" s="1"/>
      <c r="ES4422" s="1"/>
      <c r="ET4422" s="1"/>
      <c r="EU4422" s="1"/>
      <c r="EV4422" s="1"/>
      <c r="EW4422" s="1"/>
      <c r="EX4422" s="1"/>
      <c r="EY4422" s="1"/>
      <c r="EZ4422" s="1"/>
      <c r="FA4422" s="1"/>
      <c r="FB4422" s="1"/>
      <c r="FC4422" s="1"/>
      <c r="FD4422" s="1"/>
      <c r="FE4422" s="1"/>
      <c r="FF4422" s="1"/>
      <c r="FG4422" s="1"/>
      <c r="FH4422" s="1"/>
      <c r="FI4422" s="1"/>
      <c r="FJ4422" s="1"/>
      <c r="FK4422" s="1"/>
      <c r="FL4422" s="1"/>
      <c r="FM4422" s="1"/>
      <c r="FN4422" s="1"/>
      <c r="FO4422" s="1"/>
      <c r="FP4422" s="1"/>
      <c r="FQ4422" s="1"/>
      <c r="FR4422" s="1"/>
      <c r="FS4422" s="1"/>
      <c r="FT4422" s="1"/>
      <c r="FU4422" s="1"/>
      <c r="FV4422" s="1"/>
      <c r="FW4422" s="1"/>
      <c r="FX4422" s="1"/>
      <c r="FY4422" s="1"/>
      <c r="FZ4422" s="1"/>
      <c r="GA4422" s="1"/>
      <c r="GB4422" s="1"/>
      <c r="GC4422" s="1"/>
      <c r="GD4422" s="1"/>
      <c r="GE4422" s="1"/>
      <c r="GF4422" s="1"/>
      <c r="GG4422" s="1"/>
      <c r="GH4422" s="1"/>
      <c r="GI4422" s="1"/>
      <c r="GJ4422" s="1"/>
      <c r="GK4422"/>
      <c r="GL4422"/>
      <c r="GM4422"/>
      <c r="GN4422"/>
      <c r="GO4422"/>
      <c r="GP4422"/>
      <c r="GQ4422"/>
      <c r="GR4422"/>
      <c r="GS4422"/>
      <c r="GT4422"/>
      <c r="GU4422"/>
      <c r="GV4422"/>
      <c r="GW4422"/>
      <c r="GX4422"/>
      <c r="GY4422"/>
      <c r="GZ4422"/>
      <c r="HA4422"/>
      <c r="HB4422"/>
      <c r="HC4422"/>
      <c r="HD4422"/>
      <c r="HE4422"/>
    </row>
    <row r="4423" spans="4:213" s="25" customFormat="1" x14ac:dyDescent="0.25">
      <c r="D4423" s="19"/>
      <c r="E4423" s="19"/>
      <c r="F4423" s="20"/>
      <c r="G4423" s="20"/>
      <c r="H4423" s="20"/>
      <c r="I4423" s="20"/>
      <c r="J4423" s="21"/>
      <c r="K4423" s="21"/>
      <c r="L4423" s="20"/>
      <c r="M4423" s="20"/>
      <c r="N4423" s="22"/>
      <c r="O4423" s="22"/>
      <c r="P4423" s="22"/>
      <c r="Q4423" s="22"/>
      <c r="R4423" s="19"/>
      <c r="S4423" s="19"/>
      <c r="T4423" s="19"/>
      <c r="U4423" s="20"/>
      <c r="V4423" s="20"/>
      <c r="W4423" s="20"/>
      <c r="X4423" s="27"/>
      <c r="Y4423" s="253"/>
      <c r="Z4423" s="30"/>
      <c r="AA4423" s="30"/>
      <c r="AB4423" s="31"/>
      <c r="AC4423" s="31"/>
      <c r="AD4423" s="31"/>
      <c r="AE4423" s="31"/>
      <c r="AF4423" s="31"/>
      <c r="AG4423" s="241"/>
      <c r="AH4423" s="31"/>
      <c r="AI4423" s="31"/>
      <c r="AJ4423" s="31"/>
      <c r="AK4423" s="31"/>
      <c r="AL4423" s="120"/>
      <c r="AQ4423" s="26"/>
      <c r="AW4423" s="19"/>
      <c r="AX4423" s="19"/>
      <c r="AY4423" s="19"/>
      <c r="AZ4423" s="19"/>
      <c r="BA4423" s="19"/>
      <c r="BB4423" s="19"/>
      <c r="BC4423" s="1"/>
      <c r="BD4423"/>
      <c r="BE4423"/>
      <c r="BF4423" s="1"/>
      <c r="BG4423"/>
      <c r="BH4423"/>
      <c r="BI4423"/>
      <c r="BJ4423" s="1"/>
      <c r="BK4423" s="1"/>
      <c r="BL4423"/>
      <c r="BM4423" s="1"/>
      <c r="BN4423" s="1"/>
      <c r="BO4423" s="1"/>
      <c r="BP4423" s="1"/>
      <c r="BQ4423" s="1"/>
      <c r="BR4423" s="1"/>
      <c r="BS4423" s="1"/>
      <c r="BT4423" s="22"/>
      <c r="BU4423" s="1"/>
      <c r="BV4423" s="1"/>
      <c r="BW4423" s="1"/>
      <c r="BX4423" s="1"/>
      <c r="BY4423" s="1"/>
      <c r="BZ4423" s="1"/>
      <c r="CA4423" s="1"/>
      <c r="CB4423" s="1"/>
      <c r="CC4423" s="1"/>
      <c r="CD4423" s="1"/>
      <c r="CE4423" s="1"/>
      <c r="CF4423" s="1"/>
      <c r="CG4423" s="1"/>
      <c r="CH4423" s="1"/>
      <c r="CI4423" s="1"/>
      <c r="CJ4423" s="1"/>
      <c r="CK4423" s="1"/>
      <c r="CL4423" s="1"/>
      <c r="CM4423" s="1"/>
      <c r="CN4423" s="1"/>
      <c r="CO4423" s="1"/>
      <c r="CP4423" s="1"/>
      <c r="CQ4423" s="1"/>
      <c r="CR4423" s="1"/>
      <c r="CS4423" s="1"/>
      <c r="CT4423" s="1"/>
      <c r="CU4423" s="1"/>
      <c r="CV4423" s="1"/>
      <c r="CW4423" s="1"/>
      <c r="CX4423" s="1"/>
      <c r="CY4423" s="1"/>
      <c r="CZ4423" s="1"/>
      <c r="DA4423" s="1"/>
      <c r="DB4423" s="1"/>
      <c r="DC4423" s="1"/>
      <c r="DD4423" s="1"/>
      <c r="DE4423" s="1"/>
      <c r="DF4423" s="1"/>
      <c r="DG4423" s="1"/>
      <c r="DH4423" s="1"/>
      <c r="DI4423" s="1"/>
      <c r="DJ4423" s="1"/>
      <c r="DK4423" s="1"/>
      <c r="DL4423" s="1"/>
      <c r="DM4423" s="1"/>
      <c r="DN4423" s="1"/>
      <c r="DO4423" s="1"/>
      <c r="DP4423" s="1"/>
      <c r="DQ4423" s="1"/>
      <c r="DR4423" s="1"/>
      <c r="DS4423" s="1"/>
      <c r="DT4423" s="1"/>
      <c r="DU4423" s="1"/>
      <c r="DV4423" s="1"/>
      <c r="DW4423" s="1"/>
      <c r="DX4423" s="1"/>
      <c r="DY4423" s="1"/>
      <c r="DZ4423" s="1"/>
      <c r="EA4423" s="1"/>
      <c r="EB4423" s="1"/>
      <c r="EC4423" s="1"/>
      <c r="ED4423" s="1"/>
      <c r="EE4423" s="1"/>
      <c r="EF4423" s="1"/>
      <c r="EG4423" s="1"/>
      <c r="EH4423" s="1"/>
      <c r="EI4423" s="1"/>
      <c r="EJ4423" s="1"/>
      <c r="EK4423" s="1"/>
      <c r="EL4423" s="1"/>
      <c r="EM4423" s="1"/>
      <c r="EN4423" s="1"/>
      <c r="EO4423" s="1"/>
      <c r="EP4423" s="1"/>
      <c r="EQ4423" s="1"/>
      <c r="ER4423" s="1"/>
      <c r="ES4423" s="1"/>
      <c r="ET4423" s="1"/>
      <c r="EU4423" s="1"/>
      <c r="EV4423" s="1"/>
      <c r="EW4423" s="1"/>
      <c r="EX4423" s="1"/>
      <c r="EY4423" s="1"/>
      <c r="EZ4423" s="1"/>
      <c r="FA4423" s="1"/>
      <c r="FB4423" s="1"/>
      <c r="FC4423" s="1"/>
      <c r="FD4423" s="1"/>
      <c r="FE4423" s="1"/>
      <c r="FF4423" s="1"/>
      <c r="FG4423" s="1"/>
      <c r="FH4423" s="1"/>
      <c r="FI4423" s="1"/>
      <c r="FJ4423" s="1"/>
      <c r="FK4423" s="1"/>
      <c r="FL4423" s="1"/>
      <c r="FM4423" s="1"/>
      <c r="FN4423" s="1"/>
      <c r="FO4423" s="1"/>
      <c r="FP4423" s="1"/>
      <c r="FQ4423" s="1"/>
      <c r="FR4423" s="1"/>
      <c r="FS4423" s="1"/>
      <c r="FT4423" s="1"/>
      <c r="FU4423" s="1"/>
      <c r="FV4423" s="1"/>
      <c r="FW4423" s="1"/>
      <c r="FX4423" s="1"/>
      <c r="FY4423" s="1"/>
      <c r="FZ4423" s="1"/>
      <c r="GA4423" s="1"/>
      <c r="GB4423" s="1"/>
      <c r="GC4423" s="1"/>
      <c r="GD4423" s="1"/>
      <c r="GE4423" s="1"/>
      <c r="GF4423" s="1"/>
      <c r="GG4423" s="1"/>
      <c r="GH4423" s="1"/>
      <c r="GI4423" s="1"/>
      <c r="GJ4423" s="1"/>
      <c r="GK4423"/>
      <c r="GL4423"/>
      <c r="GM4423"/>
      <c r="GN4423"/>
      <c r="GO4423"/>
      <c r="GP4423"/>
      <c r="GQ4423"/>
      <c r="GR4423"/>
      <c r="GS4423"/>
      <c r="GT4423"/>
      <c r="GU4423"/>
      <c r="GV4423"/>
      <c r="GW4423"/>
      <c r="GX4423"/>
      <c r="GY4423"/>
      <c r="GZ4423"/>
      <c r="HA4423"/>
      <c r="HB4423"/>
      <c r="HC4423"/>
      <c r="HD4423"/>
      <c r="HE4423"/>
    </row>
    <row r="4424" spans="4:213" s="25" customFormat="1" x14ac:dyDescent="0.25">
      <c r="D4424" s="19"/>
      <c r="E4424" s="19"/>
      <c r="F4424" s="20"/>
      <c r="G4424" s="20"/>
      <c r="H4424" s="20"/>
      <c r="I4424" s="20"/>
      <c r="J4424" s="21"/>
      <c r="K4424" s="21"/>
      <c r="L4424" s="20"/>
      <c r="M4424" s="20"/>
      <c r="N4424" s="22"/>
      <c r="O4424" s="22"/>
      <c r="P4424" s="22"/>
      <c r="Q4424" s="22"/>
      <c r="R4424" s="19"/>
      <c r="S4424" s="19"/>
      <c r="T4424" s="19"/>
      <c r="U4424" s="20"/>
      <c r="V4424" s="20"/>
      <c r="W4424" s="20"/>
      <c r="X4424" s="27"/>
      <c r="Y4424" s="253"/>
      <c r="Z4424" s="30"/>
      <c r="AA4424" s="30"/>
      <c r="AB4424" s="31"/>
      <c r="AC4424" s="31"/>
      <c r="AD4424" s="31"/>
      <c r="AE4424" s="31"/>
      <c r="AF4424" s="31"/>
      <c r="AG4424" s="241"/>
      <c r="AH4424" s="31"/>
      <c r="AI4424" s="31"/>
      <c r="AJ4424" s="31"/>
      <c r="AK4424" s="31"/>
      <c r="AL4424" s="120"/>
      <c r="AQ4424" s="26"/>
      <c r="AW4424" s="19"/>
      <c r="AX4424" s="19"/>
      <c r="AY4424" s="19"/>
      <c r="AZ4424" s="19"/>
      <c r="BA4424" s="19"/>
      <c r="BB4424" s="19"/>
      <c r="BC4424" s="1"/>
      <c r="BD4424"/>
      <c r="BE4424"/>
      <c r="BF4424" s="1"/>
      <c r="BG4424"/>
      <c r="BH4424"/>
      <c r="BI4424"/>
      <c r="BJ4424" s="1"/>
      <c r="BK4424" s="1"/>
      <c r="BL4424"/>
      <c r="BM4424" s="1"/>
      <c r="BN4424" s="1"/>
      <c r="BO4424" s="1"/>
      <c r="BP4424" s="1"/>
      <c r="BQ4424" s="1"/>
      <c r="BR4424" s="1"/>
      <c r="BS4424" s="1"/>
      <c r="BT4424" s="22"/>
      <c r="BU4424" s="1"/>
      <c r="BV4424" s="1"/>
      <c r="BW4424" s="1"/>
      <c r="BX4424" s="1"/>
      <c r="BY4424" s="1"/>
      <c r="BZ4424" s="1"/>
      <c r="CA4424" s="1"/>
      <c r="CB4424" s="1"/>
      <c r="CC4424" s="1"/>
      <c r="CD4424" s="1"/>
      <c r="CE4424" s="1"/>
      <c r="CF4424" s="1"/>
      <c r="CG4424" s="1"/>
      <c r="CH4424" s="1"/>
      <c r="CI4424" s="1"/>
      <c r="CJ4424" s="1"/>
      <c r="CK4424" s="1"/>
      <c r="CL4424" s="1"/>
      <c r="CM4424" s="1"/>
      <c r="CN4424" s="1"/>
      <c r="CO4424" s="1"/>
      <c r="CP4424" s="1"/>
      <c r="CQ4424" s="1"/>
      <c r="CR4424" s="1"/>
      <c r="CS4424" s="1"/>
      <c r="CT4424" s="1"/>
      <c r="CU4424" s="1"/>
      <c r="CV4424" s="1"/>
      <c r="CW4424" s="1"/>
      <c r="CX4424" s="1"/>
      <c r="CY4424" s="1"/>
      <c r="CZ4424" s="1"/>
      <c r="DA4424" s="1"/>
      <c r="DB4424" s="1"/>
      <c r="DC4424" s="1"/>
      <c r="DD4424" s="1"/>
      <c r="DE4424" s="1"/>
      <c r="DF4424" s="1"/>
      <c r="DG4424" s="1"/>
      <c r="DH4424" s="1"/>
      <c r="DI4424" s="1"/>
      <c r="DJ4424" s="1"/>
      <c r="DK4424" s="1"/>
      <c r="DL4424" s="1"/>
      <c r="DM4424" s="1"/>
      <c r="DN4424" s="1"/>
      <c r="DO4424" s="1"/>
      <c r="DP4424" s="1"/>
      <c r="DQ4424" s="1"/>
      <c r="DR4424" s="1"/>
      <c r="DS4424" s="1"/>
      <c r="DT4424" s="1"/>
      <c r="DU4424" s="1"/>
      <c r="DV4424" s="1"/>
      <c r="DW4424" s="1"/>
      <c r="DX4424" s="1"/>
      <c r="DY4424" s="1"/>
      <c r="DZ4424" s="1"/>
      <c r="EA4424" s="1"/>
      <c r="EB4424" s="1"/>
      <c r="EC4424" s="1"/>
      <c r="ED4424" s="1"/>
      <c r="EE4424" s="1"/>
      <c r="EF4424" s="1"/>
      <c r="EG4424" s="1"/>
      <c r="EH4424" s="1"/>
      <c r="EI4424" s="1"/>
      <c r="EJ4424" s="1"/>
      <c r="EK4424" s="1"/>
      <c r="EL4424" s="1"/>
      <c r="EM4424" s="1"/>
      <c r="EN4424" s="1"/>
      <c r="EO4424" s="1"/>
      <c r="EP4424" s="1"/>
      <c r="EQ4424" s="1"/>
      <c r="ER4424" s="1"/>
      <c r="ES4424" s="1"/>
      <c r="ET4424" s="1"/>
      <c r="EU4424" s="1"/>
      <c r="EV4424" s="1"/>
      <c r="EW4424" s="1"/>
      <c r="EX4424" s="1"/>
      <c r="EY4424" s="1"/>
      <c r="EZ4424" s="1"/>
      <c r="FA4424" s="1"/>
      <c r="FB4424" s="1"/>
      <c r="FC4424" s="1"/>
      <c r="FD4424" s="1"/>
      <c r="FE4424" s="1"/>
      <c r="FF4424" s="1"/>
      <c r="FG4424" s="1"/>
      <c r="FH4424" s="1"/>
      <c r="FI4424" s="1"/>
      <c r="FJ4424" s="1"/>
      <c r="FK4424" s="1"/>
      <c r="FL4424" s="1"/>
      <c r="FM4424" s="1"/>
      <c r="FN4424" s="1"/>
      <c r="FO4424" s="1"/>
      <c r="FP4424" s="1"/>
      <c r="FQ4424" s="1"/>
      <c r="FR4424" s="1"/>
      <c r="FS4424" s="1"/>
      <c r="FT4424" s="1"/>
      <c r="FU4424" s="1"/>
      <c r="FV4424" s="1"/>
      <c r="FW4424" s="1"/>
      <c r="FX4424" s="1"/>
      <c r="FY4424" s="1"/>
      <c r="FZ4424" s="1"/>
      <c r="GA4424" s="1"/>
      <c r="GB4424" s="1"/>
      <c r="GC4424" s="1"/>
      <c r="GD4424" s="1"/>
      <c r="GE4424" s="1"/>
      <c r="GF4424" s="1"/>
      <c r="GG4424" s="1"/>
      <c r="GH4424" s="1"/>
      <c r="GI4424" s="1"/>
      <c r="GJ4424" s="1"/>
      <c r="GK4424"/>
      <c r="GL4424"/>
      <c r="GM4424"/>
      <c r="GN4424"/>
      <c r="GO4424"/>
      <c r="GP4424"/>
      <c r="GQ4424"/>
      <c r="GR4424"/>
      <c r="GS4424"/>
      <c r="GT4424"/>
      <c r="GU4424"/>
      <c r="GV4424"/>
      <c r="GW4424"/>
      <c r="GX4424"/>
      <c r="GY4424"/>
      <c r="GZ4424"/>
      <c r="HA4424"/>
      <c r="HB4424"/>
      <c r="HC4424"/>
      <c r="HD4424"/>
      <c r="HE4424"/>
    </row>
    <row r="4425" spans="4:213" s="25" customFormat="1" x14ac:dyDescent="0.25">
      <c r="D4425" s="19"/>
      <c r="E4425" s="19"/>
      <c r="F4425" s="20"/>
      <c r="G4425" s="20"/>
      <c r="H4425" s="20"/>
      <c r="I4425" s="20"/>
      <c r="J4425" s="21"/>
      <c r="K4425" s="21"/>
      <c r="L4425" s="20"/>
      <c r="M4425" s="20"/>
      <c r="N4425" s="22"/>
      <c r="O4425" s="22"/>
      <c r="P4425" s="22"/>
      <c r="Q4425" s="22"/>
      <c r="R4425" s="19"/>
      <c r="S4425" s="19"/>
      <c r="T4425" s="19"/>
      <c r="U4425" s="20"/>
      <c r="V4425" s="20"/>
      <c r="W4425" s="20"/>
      <c r="X4425" s="27"/>
      <c r="Y4425" s="253"/>
      <c r="Z4425" s="30"/>
      <c r="AA4425" s="30"/>
      <c r="AB4425" s="31"/>
      <c r="AC4425" s="31"/>
      <c r="AD4425" s="31"/>
      <c r="AE4425" s="31"/>
      <c r="AF4425" s="31"/>
      <c r="AG4425" s="241"/>
      <c r="AH4425" s="31"/>
      <c r="AI4425" s="31"/>
      <c r="AJ4425" s="31"/>
      <c r="AK4425" s="31"/>
      <c r="AL4425" s="120"/>
      <c r="AQ4425" s="26"/>
      <c r="AW4425" s="19"/>
      <c r="AX4425" s="19"/>
      <c r="AY4425" s="19"/>
      <c r="AZ4425" s="19"/>
      <c r="BA4425" s="19"/>
      <c r="BB4425" s="19"/>
      <c r="BC4425" s="1"/>
      <c r="BD4425"/>
      <c r="BE4425"/>
      <c r="BF4425" s="1"/>
      <c r="BG4425"/>
      <c r="BH4425"/>
      <c r="BI4425"/>
      <c r="BJ4425" s="1"/>
      <c r="BK4425" s="1"/>
      <c r="BL4425"/>
      <c r="BM4425" s="1"/>
      <c r="BN4425" s="1"/>
      <c r="BO4425" s="1"/>
      <c r="BP4425" s="1"/>
      <c r="BQ4425" s="1"/>
      <c r="BR4425" s="1"/>
      <c r="BS4425" s="1"/>
      <c r="BT4425" s="22"/>
      <c r="BU4425" s="1"/>
      <c r="BV4425" s="1"/>
      <c r="BW4425" s="1"/>
      <c r="BX4425" s="1"/>
      <c r="BY4425" s="1"/>
      <c r="BZ4425" s="1"/>
      <c r="CA4425" s="1"/>
      <c r="CB4425" s="1"/>
      <c r="CC4425" s="1"/>
      <c r="CD4425" s="1"/>
      <c r="CE4425" s="1"/>
      <c r="CF4425" s="1"/>
      <c r="CG4425" s="1"/>
      <c r="CH4425" s="1"/>
      <c r="CI4425" s="1"/>
      <c r="CJ4425" s="1"/>
      <c r="CK4425" s="1"/>
      <c r="CL4425" s="1"/>
      <c r="CM4425" s="1"/>
      <c r="CN4425" s="1"/>
      <c r="CO4425" s="1"/>
      <c r="CP4425" s="1"/>
      <c r="CQ4425" s="1"/>
      <c r="CR4425" s="1"/>
      <c r="CS4425" s="1"/>
      <c r="CT4425" s="1"/>
      <c r="CU4425" s="1"/>
      <c r="CV4425" s="1"/>
      <c r="CW4425" s="1"/>
      <c r="CX4425" s="1"/>
      <c r="CY4425" s="1"/>
      <c r="CZ4425" s="1"/>
      <c r="DA4425" s="1"/>
      <c r="DB4425" s="1"/>
      <c r="DC4425" s="1"/>
      <c r="DD4425" s="1"/>
      <c r="DE4425" s="1"/>
      <c r="DF4425" s="1"/>
      <c r="DG4425" s="1"/>
      <c r="DH4425" s="1"/>
      <c r="DI4425" s="1"/>
      <c r="DJ4425" s="1"/>
      <c r="DK4425" s="1"/>
      <c r="DL4425" s="1"/>
      <c r="DM4425" s="1"/>
      <c r="DN4425" s="1"/>
      <c r="DO4425" s="1"/>
      <c r="DP4425" s="1"/>
      <c r="DQ4425" s="1"/>
      <c r="DR4425" s="1"/>
      <c r="DS4425" s="1"/>
      <c r="DT4425" s="1"/>
      <c r="DU4425" s="1"/>
      <c r="DV4425" s="1"/>
      <c r="DW4425" s="1"/>
      <c r="DX4425" s="1"/>
      <c r="DY4425" s="1"/>
      <c r="DZ4425" s="1"/>
      <c r="EA4425" s="1"/>
      <c r="EB4425" s="1"/>
      <c r="EC4425" s="1"/>
      <c r="ED4425" s="1"/>
      <c r="EE4425" s="1"/>
      <c r="EF4425" s="1"/>
      <c r="EG4425" s="1"/>
      <c r="EH4425" s="1"/>
      <c r="EI4425" s="1"/>
      <c r="EJ4425" s="1"/>
      <c r="EK4425" s="1"/>
      <c r="EL4425" s="1"/>
      <c r="EM4425" s="1"/>
      <c r="EN4425" s="1"/>
      <c r="EO4425" s="1"/>
      <c r="EP4425" s="1"/>
      <c r="EQ4425" s="1"/>
      <c r="ER4425" s="1"/>
      <c r="ES4425" s="1"/>
      <c r="ET4425" s="1"/>
      <c r="EU4425" s="1"/>
      <c r="EV4425" s="1"/>
      <c r="EW4425" s="1"/>
      <c r="EX4425" s="1"/>
      <c r="EY4425" s="1"/>
      <c r="EZ4425" s="1"/>
      <c r="FA4425" s="1"/>
      <c r="FB4425" s="1"/>
      <c r="FC4425" s="1"/>
      <c r="FD4425" s="1"/>
      <c r="FE4425" s="1"/>
      <c r="FF4425" s="1"/>
      <c r="FG4425" s="1"/>
      <c r="FH4425" s="1"/>
      <c r="FI4425" s="1"/>
      <c r="FJ4425" s="1"/>
      <c r="FK4425" s="1"/>
      <c r="FL4425" s="1"/>
      <c r="FM4425" s="1"/>
      <c r="FN4425" s="1"/>
      <c r="FO4425" s="1"/>
      <c r="FP4425" s="1"/>
      <c r="FQ4425" s="1"/>
      <c r="FR4425" s="1"/>
      <c r="FS4425" s="1"/>
      <c r="FT4425" s="1"/>
      <c r="FU4425" s="1"/>
      <c r="FV4425" s="1"/>
      <c r="FW4425" s="1"/>
      <c r="FX4425" s="1"/>
      <c r="FY4425" s="1"/>
      <c r="FZ4425" s="1"/>
      <c r="GA4425" s="1"/>
      <c r="GB4425" s="1"/>
      <c r="GC4425" s="1"/>
      <c r="GD4425" s="1"/>
      <c r="GE4425" s="1"/>
      <c r="GF4425" s="1"/>
      <c r="GG4425" s="1"/>
      <c r="GH4425" s="1"/>
      <c r="GI4425" s="1"/>
      <c r="GJ4425" s="1"/>
      <c r="GK4425"/>
      <c r="GL4425"/>
      <c r="GM4425"/>
      <c r="GN4425"/>
      <c r="GO4425"/>
      <c r="GP4425"/>
      <c r="GQ4425"/>
      <c r="GR4425"/>
      <c r="GS4425"/>
      <c r="GT4425"/>
      <c r="GU4425"/>
      <c r="GV4425"/>
      <c r="GW4425"/>
      <c r="GX4425"/>
      <c r="GY4425"/>
      <c r="GZ4425"/>
      <c r="HA4425"/>
      <c r="HB4425"/>
      <c r="HC4425"/>
      <c r="HD4425"/>
      <c r="HE4425"/>
    </row>
    <row r="4426" spans="4:213" s="25" customFormat="1" x14ac:dyDescent="0.25">
      <c r="D4426" s="19"/>
      <c r="E4426" s="19"/>
      <c r="F4426" s="20"/>
      <c r="G4426" s="20"/>
      <c r="H4426" s="20"/>
      <c r="I4426" s="20"/>
      <c r="J4426" s="21"/>
      <c r="K4426" s="21"/>
      <c r="L4426" s="20"/>
      <c r="M4426" s="20"/>
      <c r="N4426" s="22"/>
      <c r="O4426" s="22"/>
      <c r="P4426" s="22"/>
      <c r="Q4426" s="22"/>
      <c r="R4426" s="19"/>
      <c r="S4426" s="19"/>
      <c r="T4426" s="19"/>
      <c r="U4426" s="20"/>
      <c r="V4426" s="20"/>
      <c r="W4426" s="20"/>
      <c r="X4426" s="27"/>
      <c r="Y4426" s="253"/>
      <c r="Z4426" s="30"/>
      <c r="AA4426" s="30"/>
      <c r="AB4426" s="31"/>
      <c r="AC4426" s="31"/>
      <c r="AD4426" s="31"/>
      <c r="AE4426" s="31"/>
      <c r="AF4426" s="31"/>
      <c r="AG4426" s="241"/>
      <c r="AH4426" s="31"/>
      <c r="AI4426" s="31"/>
      <c r="AJ4426" s="31"/>
      <c r="AK4426" s="31"/>
      <c r="AL4426" s="120"/>
      <c r="AQ4426" s="26"/>
      <c r="AW4426" s="19"/>
      <c r="AX4426" s="19"/>
      <c r="AY4426" s="19"/>
      <c r="AZ4426" s="19"/>
      <c r="BA4426" s="19"/>
      <c r="BB4426" s="19"/>
      <c r="BC4426" s="1"/>
      <c r="BD4426"/>
      <c r="BE4426"/>
      <c r="BF4426" s="1"/>
      <c r="BG4426"/>
      <c r="BH4426"/>
      <c r="BI4426"/>
      <c r="BJ4426" s="1"/>
      <c r="BK4426" s="1"/>
      <c r="BL4426"/>
      <c r="BM4426" s="1"/>
      <c r="BN4426" s="1"/>
      <c r="BO4426" s="1"/>
      <c r="BP4426" s="1"/>
      <c r="BQ4426" s="1"/>
      <c r="BR4426" s="1"/>
      <c r="BS4426" s="1"/>
      <c r="BT4426" s="22"/>
      <c r="BU4426" s="1"/>
      <c r="BV4426" s="1"/>
      <c r="BW4426" s="1"/>
      <c r="BX4426" s="1"/>
      <c r="BY4426" s="1"/>
      <c r="BZ4426" s="1"/>
      <c r="CA4426" s="1"/>
      <c r="CB4426" s="1"/>
      <c r="CC4426" s="1"/>
      <c r="CD4426" s="1"/>
      <c r="CE4426" s="1"/>
      <c r="CF4426" s="1"/>
      <c r="CG4426" s="1"/>
      <c r="CH4426" s="1"/>
      <c r="CI4426" s="1"/>
      <c r="CJ4426" s="1"/>
      <c r="CK4426" s="1"/>
      <c r="CL4426" s="1"/>
      <c r="CM4426" s="1"/>
      <c r="CN4426" s="1"/>
      <c r="CO4426" s="1"/>
      <c r="CP4426" s="1"/>
      <c r="CQ4426" s="1"/>
      <c r="CR4426" s="1"/>
      <c r="CS4426" s="1"/>
      <c r="CT4426" s="1"/>
      <c r="CU4426" s="1"/>
      <c r="CV4426" s="1"/>
      <c r="CW4426" s="1"/>
      <c r="CX4426" s="1"/>
      <c r="CY4426" s="1"/>
      <c r="CZ4426" s="1"/>
      <c r="DA4426" s="1"/>
      <c r="DB4426" s="1"/>
      <c r="DC4426" s="1"/>
      <c r="DD4426" s="1"/>
      <c r="DE4426" s="1"/>
      <c r="DF4426" s="1"/>
      <c r="DG4426" s="1"/>
      <c r="DH4426" s="1"/>
      <c r="DI4426" s="1"/>
      <c r="DJ4426" s="1"/>
      <c r="DK4426" s="1"/>
      <c r="DL4426" s="1"/>
      <c r="DM4426" s="1"/>
      <c r="DN4426" s="1"/>
      <c r="DO4426" s="1"/>
      <c r="DP4426" s="1"/>
      <c r="DQ4426" s="1"/>
      <c r="DR4426" s="1"/>
      <c r="DS4426" s="1"/>
      <c r="DT4426" s="1"/>
      <c r="DU4426" s="1"/>
      <c r="DV4426" s="1"/>
      <c r="DW4426" s="1"/>
      <c r="DX4426" s="1"/>
      <c r="DY4426" s="1"/>
      <c r="DZ4426" s="1"/>
      <c r="EA4426" s="1"/>
      <c r="EB4426" s="1"/>
      <c r="EC4426" s="1"/>
      <c r="ED4426" s="1"/>
      <c r="EE4426" s="1"/>
      <c r="EF4426" s="1"/>
      <c r="EG4426" s="1"/>
      <c r="EH4426" s="1"/>
      <c r="EI4426" s="1"/>
      <c r="EJ4426" s="1"/>
      <c r="EK4426" s="1"/>
      <c r="EL4426" s="1"/>
      <c r="EM4426" s="1"/>
      <c r="EN4426" s="1"/>
      <c r="EO4426" s="1"/>
      <c r="EP4426" s="1"/>
      <c r="EQ4426" s="1"/>
      <c r="ER4426" s="1"/>
      <c r="ES4426" s="1"/>
      <c r="ET4426" s="1"/>
      <c r="EU4426" s="1"/>
      <c r="EV4426" s="1"/>
      <c r="EW4426" s="1"/>
      <c r="EX4426" s="1"/>
      <c r="EY4426" s="1"/>
      <c r="EZ4426" s="1"/>
      <c r="FA4426" s="1"/>
      <c r="FB4426" s="1"/>
      <c r="FC4426" s="1"/>
      <c r="FD4426" s="1"/>
      <c r="FE4426" s="1"/>
      <c r="FF4426" s="1"/>
      <c r="FG4426" s="1"/>
      <c r="FH4426" s="1"/>
      <c r="FI4426" s="1"/>
      <c r="FJ4426" s="1"/>
      <c r="FK4426" s="1"/>
      <c r="FL4426" s="1"/>
      <c r="FM4426" s="1"/>
      <c r="FN4426" s="1"/>
      <c r="FO4426" s="1"/>
      <c r="FP4426" s="1"/>
      <c r="FQ4426" s="1"/>
      <c r="FR4426" s="1"/>
      <c r="FS4426" s="1"/>
      <c r="FT4426" s="1"/>
      <c r="FU4426" s="1"/>
      <c r="FV4426" s="1"/>
      <c r="FW4426" s="1"/>
      <c r="FX4426" s="1"/>
      <c r="FY4426" s="1"/>
      <c r="FZ4426" s="1"/>
      <c r="GA4426" s="1"/>
      <c r="GB4426" s="1"/>
      <c r="GC4426" s="1"/>
      <c r="GD4426" s="1"/>
      <c r="GE4426" s="1"/>
      <c r="GF4426" s="1"/>
      <c r="GG4426" s="1"/>
      <c r="GH4426" s="1"/>
      <c r="GI4426" s="1"/>
      <c r="GJ4426" s="1"/>
      <c r="GK4426"/>
      <c r="GL4426"/>
      <c r="GM4426"/>
      <c r="GN4426"/>
      <c r="GO4426"/>
      <c r="GP4426"/>
      <c r="GQ4426"/>
      <c r="GR4426"/>
      <c r="GS4426"/>
      <c r="GT4426"/>
      <c r="GU4426"/>
      <c r="GV4426"/>
      <c r="GW4426"/>
      <c r="GX4426"/>
      <c r="GY4426"/>
      <c r="GZ4426"/>
      <c r="HA4426"/>
      <c r="HB4426"/>
      <c r="HC4426"/>
      <c r="HD4426"/>
      <c r="HE4426"/>
    </row>
    <row r="4427" spans="4:213" s="25" customFormat="1" x14ac:dyDescent="0.25">
      <c r="D4427" s="19"/>
      <c r="E4427" s="19"/>
      <c r="F4427" s="20"/>
      <c r="G4427" s="20"/>
      <c r="H4427" s="20"/>
      <c r="I4427" s="20"/>
      <c r="J4427" s="21"/>
      <c r="K4427" s="21"/>
      <c r="L4427" s="20"/>
      <c r="M4427" s="20"/>
      <c r="N4427" s="22"/>
      <c r="O4427" s="22"/>
      <c r="P4427" s="22"/>
      <c r="Q4427" s="22"/>
      <c r="R4427" s="19"/>
      <c r="S4427" s="19"/>
      <c r="T4427" s="19"/>
      <c r="U4427" s="20"/>
      <c r="V4427" s="20"/>
      <c r="W4427" s="20"/>
      <c r="X4427" s="27"/>
      <c r="Y4427" s="253"/>
      <c r="Z4427" s="30"/>
      <c r="AA4427" s="30"/>
      <c r="AB4427" s="31"/>
      <c r="AC4427" s="31"/>
      <c r="AD4427" s="31"/>
      <c r="AE4427" s="31"/>
      <c r="AF4427" s="31"/>
      <c r="AG4427" s="241"/>
      <c r="AH4427" s="31"/>
      <c r="AI4427" s="31"/>
      <c r="AJ4427" s="31"/>
      <c r="AK4427" s="31"/>
      <c r="AL4427" s="120"/>
      <c r="AQ4427" s="26"/>
      <c r="AW4427" s="19"/>
      <c r="AX4427" s="19"/>
      <c r="AY4427" s="19"/>
      <c r="AZ4427" s="19"/>
      <c r="BA4427" s="19"/>
      <c r="BB4427" s="19"/>
      <c r="BC4427" s="1"/>
      <c r="BD4427"/>
      <c r="BE4427"/>
      <c r="BF4427" s="1"/>
      <c r="BG4427"/>
      <c r="BH4427"/>
      <c r="BI4427"/>
      <c r="BJ4427" s="1"/>
      <c r="BK4427" s="1"/>
      <c r="BL4427"/>
      <c r="BM4427" s="1"/>
      <c r="BN4427" s="1"/>
      <c r="BO4427" s="1"/>
      <c r="BP4427" s="1"/>
      <c r="BQ4427" s="1"/>
      <c r="BR4427" s="1"/>
      <c r="BS4427" s="1"/>
      <c r="BT4427" s="22"/>
      <c r="BU4427" s="1"/>
      <c r="BV4427" s="1"/>
      <c r="BW4427" s="1"/>
      <c r="BX4427" s="1"/>
      <c r="BY4427" s="1"/>
      <c r="BZ4427" s="1"/>
      <c r="CA4427" s="1"/>
      <c r="CB4427" s="1"/>
      <c r="CC4427" s="1"/>
      <c r="CD4427" s="1"/>
      <c r="CE4427" s="1"/>
      <c r="CF4427" s="1"/>
      <c r="CG4427" s="1"/>
      <c r="CH4427" s="1"/>
      <c r="CI4427" s="1"/>
      <c r="CJ4427" s="1"/>
      <c r="CK4427" s="1"/>
      <c r="CL4427" s="1"/>
      <c r="CM4427" s="1"/>
      <c r="CN4427" s="1"/>
      <c r="CO4427" s="1"/>
      <c r="CP4427" s="1"/>
      <c r="CQ4427" s="1"/>
      <c r="CR4427" s="1"/>
      <c r="CS4427" s="1"/>
      <c r="CT4427" s="1"/>
      <c r="CU4427" s="1"/>
      <c r="CV4427" s="1"/>
      <c r="CW4427" s="1"/>
      <c r="CX4427" s="1"/>
      <c r="CY4427" s="1"/>
      <c r="CZ4427" s="1"/>
      <c r="DA4427" s="1"/>
      <c r="DB4427" s="1"/>
      <c r="DC4427" s="1"/>
      <c r="DD4427" s="1"/>
      <c r="DE4427" s="1"/>
      <c r="DF4427" s="1"/>
      <c r="DG4427" s="1"/>
      <c r="DH4427" s="1"/>
      <c r="DI4427" s="1"/>
      <c r="DJ4427" s="1"/>
      <c r="DK4427" s="1"/>
      <c r="DL4427" s="1"/>
      <c r="DM4427" s="1"/>
      <c r="DN4427" s="1"/>
      <c r="DO4427" s="1"/>
      <c r="DP4427" s="1"/>
      <c r="DQ4427" s="1"/>
      <c r="DR4427" s="1"/>
      <c r="DS4427" s="1"/>
      <c r="DT4427" s="1"/>
      <c r="DU4427" s="1"/>
      <c r="DV4427" s="1"/>
      <c r="DW4427" s="1"/>
      <c r="DX4427" s="1"/>
      <c r="DY4427" s="1"/>
      <c r="DZ4427" s="1"/>
      <c r="EA4427" s="1"/>
      <c r="EB4427" s="1"/>
      <c r="EC4427" s="1"/>
      <c r="ED4427" s="1"/>
      <c r="EE4427" s="1"/>
      <c r="EF4427" s="1"/>
      <c r="EG4427" s="1"/>
      <c r="EH4427" s="1"/>
      <c r="EI4427" s="1"/>
      <c r="EJ4427" s="1"/>
      <c r="EK4427" s="1"/>
      <c r="EL4427" s="1"/>
      <c r="EM4427" s="1"/>
      <c r="EN4427" s="1"/>
      <c r="EO4427" s="1"/>
      <c r="EP4427" s="1"/>
      <c r="EQ4427" s="1"/>
      <c r="ER4427" s="1"/>
      <c r="ES4427" s="1"/>
      <c r="ET4427" s="1"/>
      <c r="EU4427" s="1"/>
      <c r="EV4427" s="1"/>
      <c r="EW4427" s="1"/>
      <c r="EX4427" s="1"/>
      <c r="EY4427" s="1"/>
      <c r="EZ4427" s="1"/>
      <c r="FA4427" s="1"/>
      <c r="FB4427" s="1"/>
      <c r="FC4427" s="1"/>
      <c r="FD4427" s="1"/>
      <c r="FE4427" s="1"/>
      <c r="FF4427" s="1"/>
      <c r="FG4427" s="1"/>
      <c r="FH4427" s="1"/>
      <c r="FI4427" s="1"/>
      <c r="FJ4427" s="1"/>
      <c r="FK4427" s="1"/>
      <c r="FL4427" s="1"/>
      <c r="FM4427" s="1"/>
      <c r="FN4427" s="1"/>
      <c r="FO4427" s="1"/>
      <c r="FP4427" s="1"/>
      <c r="FQ4427" s="1"/>
      <c r="FR4427" s="1"/>
      <c r="FS4427" s="1"/>
      <c r="FT4427" s="1"/>
      <c r="FU4427" s="1"/>
      <c r="FV4427" s="1"/>
      <c r="FW4427" s="1"/>
      <c r="FX4427" s="1"/>
      <c r="FY4427" s="1"/>
      <c r="FZ4427" s="1"/>
      <c r="GA4427" s="1"/>
      <c r="GB4427" s="1"/>
      <c r="GC4427" s="1"/>
      <c r="GD4427" s="1"/>
      <c r="GE4427" s="1"/>
      <c r="GF4427" s="1"/>
      <c r="GG4427" s="1"/>
      <c r="GH4427" s="1"/>
      <c r="GI4427" s="1"/>
      <c r="GJ4427" s="1"/>
      <c r="GK4427"/>
      <c r="GL4427"/>
      <c r="GM4427"/>
      <c r="GN4427"/>
      <c r="GO4427"/>
      <c r="GP4427"/>
      <c r="GQ4427"/>
      <c r="GR4427"/>
      <c r="GS4427"/>
      <c r="GT4427"/>
      <c r="GU4427"/>
      <c r="GV4427"/>
      <c r="GW4427"/>
      <c r="GX4427"/>
      <c r="GY4427"/>
      <c r="GZ4427"/>
      <c r="HA4427"/>
      <c r="HB4427"/>
      <c r="HC4427"/>
      <c r="HD4427"/>
      <c r="HE4427"/>
    </row>
    <row r="4428" spans="4:213" s="25" customFormat="1" x14ac:dyDescent="0.25">
      <c r="D4428" s="19"/>
      <c r="E4428" s="19"/>
      <c r="F4428" s="20"/>
      <c r="G4428" s="20"/>
      <c r="H4428" s="20"/>
      <c r="I4428" s="20"/>
      <c r="J4428" s="21"/>
      <c r="K4428" s="21"/>
      <c r="L4428" s="20"/>
      <c r="M4428" s="20"/>
      <c r="N4428" s="22"/>
      <c r="O4428" s="22"/>
      <c r="P4428" s="22"/>
      <c r="Q4428" s="22"/>
      <c r="R4428" s="19"/>
      <c r="S4428" s="19"/>
      <c r="T4428" s="19"/>
      <c r="U4428" s="20"/>
      <c r="V4428" s="20"/>
      <c r="W4428" s="20"/>
      <c r="X4428" s="27"/>
      <c r="Y4428" s="253"/>
      <c r="Z4428" s="30"/>
      <c r="AA4428" s="30"/>
      <c r="AB4428" s="31"/>
      <c r="AC4428" s="31"/>
      <c r="AD4428" s="31"/>
      <c r="AE4428" s="31"/>
      <c r="AF4428" s="31"/>
      <c r="AG4428" s="241"/>
      <c r="AH4428" s="31"/>
      <c r="AI4428" s="31"/>
      <c r="AJ4428" s="31"/>
      <c r="AK4428" s="31"/>
      <c r="AL4428" s="120"/>
      <c r="AQ4428" s="26"/>
      <c r="AW4428" s="19"/>
      <c r="AX4428" s="19"/>
      <c r="AY4428" s="19"/>
      <c r="AZ4428" s="19"/>
      <c r="BA4428" s="19"/>
      <c r="BB4428" s="19"/>
      <c r="BC4428" s="1"/>
      <c r="BD4428"/>
      <c r="BE4428"/>
      <c r="BF4428" s="1"/>
      <c r="BG4428"/>
      <c r="BH4428"/>
      <c r="BI4428"/>
      <c r="BJ4428" s="1"/>
      <c r="BK4428" s="1"/>
      <c r="BL4428"/>
      <c r="BM4428" s="1"/>
      <c r="BN4428" s="1"/>
      <c r="BO4428" s="1"/>
      <c r="BP4428" s="1"/>
      <c r="BQ4428" s="1"/>
      <c r="BR4428" s="1"/>
      <c r="BS4428" s="1"/>
      <c r="BT4428" s="22"/>
      <c r="BU4428" s="1"/>
      <c r="BV4428" s="1"/>
      <c r="BW4428" s="1"/>
      <c r="BX4428" s="1"/>
      <c r="BY4428" s="1"/>
      <c r="BZ4428" s="1"/>
      <c r="CA4428" s="1"/>
      <c r="CB4428" s="1"/>
      <c r="CC4428" s="1"/>
      <c r="CD4428" s="1"/>
      <c r="CE4428" s="1"/>
      <c r="CF4428" s="1"/>
      <c r="CG4428" s="1"/>
      <c r="CH4428" s="1"/>
      <c r="CI4428" s="1"/>
      <c r="CJ4428" s="1"/>
      <c r="CK4428" s="1"/>
      <c r="CL4428" s="1"/>
      <c r="CM4428" s="1"/>
      <c r="CN4428" s="1"/>
      <c r="CO4428" s="1"/>
      <c r="CP4428" s="1"/>
      <c r="CQ4428" s="1"/>
      <c r="CR4428" s="1"/>
      <c r="CS4428" s="1"/>
      <c r="CT4428" s="1"/>
      <c r="CU4428" s="1"/>
      <c r="CV4428" s="1"/>
      <c r="CW4428" s="1"/>
      <c r="CX4428" s="1"/>
      <c r="CY4428" s="1"/>
      <c r="CZ4428" s="1"/>
      <c r="DA4428" s="1"/>
      <c r="DB4428" s="1"/>
      <c r="DC4428" s="1"/>
      <c r="DD4428" s="1"/>
      <c r="DE4428" s="1"/>
      <c r="DF4428" s="1"/>
      <c r="DG4428" s="1"/>
      <c r="DH4428" s="1"/>
      <c r="DI4428" s="1"/>
      <c r="DJ4428" s="1"/>
      <c r="DK4428" s="1"/>
      <c r="DL4428" s="1"/>
      <c r="DM4428" s="1"/>
      <c r="DN4428" s="1"/>
      <c r="DO4428" s="1"/>
      <c r="DP4428" s="1"/>
      <c r="DQ4428" s="1"/>
      <c r="DR4428" s="1"/>
      <c r="DS4428" s="1"/>
      <c r="DT4428" s="1"/>
      <c r="DU4428" s="1"/>
      <c r="DV4428" s="1"/>
      <c r="DW4428" s="1"/>
      <c r="DX4428" s="1"/>
      <c r="DY4428" s="1"/>
      <c r="DZ4428" s="1"/>
      <c r="EA4428" s="1"/>
      <c r="EB4428" s="1"/>
      <c r="EC4428" s="1"/>
      <c r="ED4428" s="1"/>
      <c r="EE4428" s="1"/>
      <c r="EF4428" s="1"/>
      <c r="EG4428" s="1"/>
      <c r="EH4428" s="1"/>
      <c r="EI4428" s="1"/>
      <c r="EJ4428" s="1"/>
      <c r="EK4428" s="1"/>
      <c r="EL4428" s="1"/>
      <c r="EM4428" s="1"/>
      <c r="EN4428" s="1"/>
      <c r="EO4428" s="1"/>
      <c r="EP4428" s="1"/>
      <c r="EQ4428" s="1"/>
      <c r="ER4428" s="1"/>
      <c r="ES4428" s="1"/>
      <c r="ET4428" s="1"/>
      <c r="EU4428" s="1"/>
      <c r="EV4428" s="1"/>
      <c r="EW4428" s="1"/>
      <c r="EX4428" s="1"/>
      <c r="EY4428" s="1"/>
      <c r="EZ4428" s="1"/>
      <c r="FA4428" s="1"/>
      <c r="FB4428" s="1"/>
      <c r="FC4428" s="1"/>
      <c r="FD4428" s="1"/>
      <c r="FE4428" s="1"/>
      <c r="FF4428" s="1"/>
      <c r="FG4428" s="1"/>
      <c r="FH4428" s="1"/>
      <c r="FI4428" s="1"/>
      <c r="FJ4428" s="1"/>
      <c r="FK4428" s="1"/>
      <c r="FL4428" s="1"/>
      <c r="FM4428" s="1"/>
      <c r="FN4428" s="1"/>
      <c r="FO4428" s="1"/>
      <c r="FP4428" s="1"/>
      <c r="FQ4428" s="1"/>
      <c r="FR4428" s="1"/>
      <c r="FS4428" s="1"/>
      <c r="FT4428" s="1"/>
      <c r="FU4428" s="1"/>
      <c r="FV4428" s="1"/>
      <c r="FW4428" s="1"/>
      <c r="FX4428" s="1"/>
      <c r="FY4428" s="1"/>
      <c r="FZ4428" s="1"/>
      <c r="GA4428" s="1"/>
      <c r="GB4428" s="1"/>
      <c r="GC4428" s="1"/>
      <c r="GD4428" s="1"/>
      <c r="GE4428" s="1"/>
      <c r="GF4428" s="1"/>
      <c r="GG4428" s="1"/>
      <c r="GH4428" s="1"/>
      <c r="GI4428" s="1"/>
      <c r="GJ4428" s="1"/>
      <c r="GK4428"/>
      <c r="GL4428"/>
      <c r="GM4428"/>
      <c r="GN4428"/>
      <c r="GO4428"/>
      <c r="GP4428"/>
      <c r="GQ4428"/>
      <c r="GR4428"/>
      <c r="GS4428"/>
      <c r="GT4428"/>
      <c r="GU4428"/>
      <c r="GV4428"/>
      <c r="GW4428"/>
      <c r="GX4428"/>
      <c r="GY4428"/>
      <c r="GZ4428"/>
      <c r="HA4428"/>
      <c r="HB4428"/>
      <c r="HC4428"/>
      <c r="HD4428"/>
      <c r="HE4428"/>
    </row>
    <row r="4429" spans="4:213" s="25" customFormat="1" x14ac:dyDescent="0.25">
      <c r="D4429" s="19"/>
      <c r="E4429" s="19"/>
      <c r="F4429" s="20"/>
      <c r="G4429" s="20"/>
      <c r="H4429" s="20"/>
      <c r="I4429" s="20"/>
      <c r="J4429" s="21"/>
      <c r="K4429" s="21"/>
      <c r="L4429" s="20"/>
      <c r="M4429" s="20"/>
      <c r="N4429" s="22"/>
      <c r="O4429" s="22"/>
      <c r="P4429" s="22"/>
      <c r="Q4429" s="22"/>
      <c r="R4429" s="19"/>
      <c r="S4429" s="19"/>
      <c r="T4429" s="19"/>
      <c r="U4429" s="20"/>
      <c r="V4429" s="20"/>
      <c r="W4429" s="20"/>
      <c r="X4429" s="27"/>
      <c r="Y4429" s="253"/>
      <c r="Z4429" s="30"/>
      <c r="AA4429" s="30"/>
      <c r="AB4429" s="31"/>
      <c r="AC4429" s="31"/>
      <c r="AD4429" s="31"/>
      <c r="AE4429" s="31"/>
      <c r="AF4429" s="31"/>
      <c r="AG4429" s="241"/>
      <c r="AH4429" s="31"/>
      <c r="AI4429" s="31"/>
      <c r="AJ4429" s="31"/>
      <c r="AK4429" s="31"/>
      <c r="AL4429" s="120"/>
      <c r="AQ4429" s="26"/>
      <c r="AW4429" s="19"/>
      <c r="AX4429" s="19"/>
      <c r="AY4429" s="19"/>
      <c r="AZ4429" s="19"/>
      <c r="BA4429" s="19"/>
      <c r="BB4429" s="19"/>
      <c r="BC4429" s="1"/>
      <c r="BD4429"/>
      <c r="BE4429"/>
      <c r="BF4429" s="1"/>
      <c r="BG4429"/>
      <c r="BH4429"/>
      <c r="BI4429"/>
      <c r="BJ4429" s="1"/>
      <c r="BK4429" s="1"/>
      <c r="BL4429"/>
      <c r="BM4429" s="1"/>
      <c r="BN4429" s="1"/>
      <c r="BO4429" s="1"/>
      <c r="BP4429" s="1"/>
      <c r="BQ4429" s="1"/>
      <c r="BR4429" s="1"/>
      <c r="BS4429" s="1"/>
      <c r="BT4429" s="22"/>
      <c r="BU4429" s="1"/>
      <c r="BV4429" s="1"/>
      <c r="BW4429" s="1"/>
      <c r="BX4429" s="1"/>
      <c r="BY4429" s="1"/>
      <c r="BZ4429" s="1"/>
      <c r="CA4429" s="1"/>
      <c r="CB4429" s="1"/>
      <c r="CC4429" s="1"/>
      <c r="CD4429" s="1"/>
      <c r="CE4429" s="1"/>
      <c r="CF4429" s="1"/>
      <c r="CG4429" s="1"/>
      <c r="CH4429" s="1"/>
      <c r="CI4429" s="1"/>
      <c r="CJ4429" s="1"/>
      <c r="CK4429" s="1"/>
      <c r="CL4429" s="1"/>
      <c r="CM4429" s="1"/>
      <c r="CN4429" s="1"/>
      <c r="CO4429" s="1"/>
      <c r="CP4429" s="1"/>
      <c r="CQ4429" s="1"/>
      <c r="CR4429" s="1"/>
      <c r="CS4429" s="1"/>
      <c r="CT4429" s="1"/>
      <c r="CU4429" s="1"/>
      <c r="CV4429" s="1"/>
      <c r="CW4429" s="1"/>
      <c r="CX4429" s="1"/>
      <c r="CY4429" s="1"/>
      <c r="CZ4429" s="1"/>
      <c r="DA4429" s="1"/>
      <c r="DB4429" s="1"/>
      <c r="DC4429" s="1"/>
      <c r="DD4429" s="1"/>
      <c r="DE4429" s="1"/>
      <c r="DF4429" s="1"/>
      <c r="DG4429" s="1"/>
      <c r="DH4429" s="1"/>
      <c r="DI4429" s="1"/>
      <c r="DJ4429" s="1"/>
      <c r="DK4429" s="1"/>
      <c r="DL4429" s="1"/>
      <c r="DM4429" s="1"/>
      <c r="DN4429" s="1"/>
      <c r="DO4429" s="1"/>
      <c r="DP4429" s="1"/>
      <c r="DQ4429" s="1"/>
      <c r="DR4429" s="1"/>
      <c r="DS4429" s="1"/>
      <c r="DT4429" s="1"/>
      <c r="DU4429" s="1"/>
      <c r="DV4429" s="1"/>
      <c r="DW4429" s="1"/>
      <c r="DX4429" s="1"/>
      <c r="DY4429" s="1"/>
      <c r="DZ4429" s="1"/>
      <c r="EA4429" s="1"/>
      <c r="EB4429" s="1"/>
      <c r="EC4429" s="1"/>
      <c r="ED4429" s="1"/>
      <c r="EE4429" s="1"/>
      <c r="EF4429" s="1"/>
      <c r="EG4429" s="1"/>
      <c r="EH4429" s="1"/>
      <c r="EI4429" s="1"/>
      <c r="EJ4429" s="1"/>
      <c r="EK4429" s="1"/>
      <c r="EL4429" s="1"/>
      <c r="EM4429" s="1"/>
      <c r="EN4429" s="1"/>
      <c r="EO4429" s="1"/>
      <c r="EP4429" s="1"/>
      <c r="EQ4429" s="1"/>
      <c r="ER4429" s="1"/>
      <c r="ES4429" s="1"/>
      <c r="ET4429" s="1"/>
      <c r="EU4429" s="1"/>
      <c r="EV4429" s="1"/>
      <c r="EW4429" s="1"/>
      <c r="EX4429" s="1"/>
      <c r="EY4429" s="1"/>
      <c r="EZ4429" s="1"/>
      <c r="FA4429" s="1"/>
      <c r="FB4429" s="1"/>
      <c r="FC4429" s="1"/>
      <c r="FD4429" s="1"/>
      <c r="FE4429" s="1"/>
      <c r="FF4429" s="1"/>
      <c r="FG4429" s="1"/>
      <c r="FH4429" s="1"/>
      <c r="FI4429" s="1"/>
      <c r="FJ4429" s="1"/>
      <c r="FK4429" s="1"/>
      <c r="FL4429" s="1"/>
      <c r="FM4429" s="1"/>
      <c r="FN4429" s="1"/>
      <c r="FO4429" s="1"/>
      <c r="FP4429" s="1"/>
      <c r="FQ4429" s="1"/>
      <c r="FR4429" s="1"/>
      <c r="FS4429" s="1"/>
      <c r="FT4429" s="1"/>
      <c r="FU4429" s="1"/>
      <c r="FV4429" s="1"/>
      <c r="FW4429" s="1"/>
      <c r="FX4429" s="1"/>
      <c r="FY4429" s="1"/>
      <c r="FZ4429" s="1"/>
      <c r="GA4429" s="1"/>
      <c r="GB4429" s="1"/>
      <c r="GC4429" s="1"/>
      <c r="GD4429" s="1"/>
      <c r="GE4429" s="1"/>
      <c r="GF4429" s="1"/>
      <c r="GG4429" s="1"/>
      <c r="GH4429" s="1"/>
      <c r="GI4429" s="1"/>
      <c r="GJ4429" s="1"/>
      <c r="GK4429"/>
      <c r="GL4429"/>
      <c r="GM4429"/>
      <c r="GN4429"/>
      <c r="GO4429"/>
      <c r="GP4429"/>
      <c r="GQ4429"/>
      <c r="GR4429"/>
      <c r="GS4429"/>
      <c r="GT4429"/>
      <c r="GU4429"/>
      <c r="GV4429"/>
      <c r="GW4429"/>
      <c r="GX4429"/>
      <c r="GY4429"/>
      <c r="GZ4429"/>
      <c r="HA4429"/>
      <c r="HB4429"/>
      <c r="HC4429"/>
      <c r="HD4429"/>
      <c r="HE4429"/>
    </row>
    <row r="4430" spans="4:213" s="25" customFormat="1" x14ac:dyDescent="0.25">
      <c r="D4430" s="19"/>
      <c r="E4430" s="19"/>
      <c r="F4430" s="20"/>
      <c r="G4430" s="20"/>
      <c r="H4430" s="20"/>
      <c r="I4430" s="20"/>
      <c r="J4430" s="21"/>
      <c r="K4430" s="21"/>
      <c r="L4430" s="20"/>
      <c r="M4430" s="20"/>
      <c r="N4430" s="22"/>
      <c r="O4430" s="22"/>
      <c r="P4430" s="22"/>
      <c r="Q4430" s="22"/>
      <c r="R4430" s="19"/>
      <c r="S4430" s="19"/>
      <c r="T4430" s="19"/>
      <c r="U4430" s="20"/>
      <c r="V4430" s="20"/>
      <c r="W4430" s="20"/>
      <c r="X4430" s="27"/>
      <c r="Y4430" s="253"/>
      <c r="Z4430" s="30"/>
      <c r="AA4430" s="30"/>
      <c r="AB4430" s="31"/>
      <c r="AC4430" s="31"/>
      <c r="AD4430" s="31"/>
      <c r="AE4430" s="31"/>
      <c r="AF4430" s="31"/>
      <c r="AG4430" s="241"/>
      <c r="AH4430" s="31"/>
      <c r="AI4430" s="31"/>
      <c r="AJ4430" s="31"/>
      <c r="AK4430" s="31"/>
      <c r="AL4430" s="120"/>
      <c r="AQ4430" s="26"/>
      <c r="AW4430" s="19"/>
      <c r="AX4430" s="19"/>
      <c r="AY4430" s="19"/>
      <c r="AZ4430" s="19"/>
      <c r="BA4430" s="19"/>
      <c r="BB4430" s="19"/>
      <c r="BC4430" s="1"/>
      <c r="BD4430"/>
      <c r="BE4430"/>
      <c r="BF4430" s="1"/>
      <c r="BG4430"/>
      <c r="BH4430"/>
      <c r="BI4430"/>
      <c r="BJ4430" s="1"/>
      <c r="BK4430" s="1"/>
      <c r="BL4430"/>
      <c r="BM4430" s="1"/>
      <c r="BN4430" s="1"/>
      <c r="BO4430" s="1"/>
      <c r="BP4430" s="1"/>
      <c r="BQ4430" s="1"/>
      <c r="BR4430" s="1"/>
      <c r="BS4430" s="1"/>
      <c r="BT4430" s="22"/>
      <c r="BU4430" s="1"/>
      <c r="BV4430" s="1"/>
      <c r="BW4430" s="1"/>
      <c r="BX4430" s="1"/>
      <c r="BY4430" s="1"/>
      <c r="BZ4430" s="1"/>
      <c r="CA4430" s="1"/>
      <c r="CB4430" s="1"/>
      <c r="CC4430" s="1"/>
      <c r="CD4430" s="1"/>
      <c r="CE4430" s="1"/>
      <c r="CF4430" s="1"/>
      <c r="CG4430" s="1"/>
      <c r="CH4430" s="1"/>
      <c r="CI4430" s="1"/>
      <c r="CJ4430" s="1"/>
      <c r="CK4430" s="1"/>
      <c r="CL4430" s="1"/>
      <c r="CM4430" s="1"/>
      <c r="CN4430" s="1"/>
      <c r="CO4430" s="1"/>
      <c r="CP4430" s="1"/>
      <c r="CQ4430" s="1"/>
      <c r="CR4430" s="1"/>
      <c r="CS4430" s="1"/>
      <c r="CT4430" s="1"/>
      <c r="CU4430" s="1"/>
      <c r="CV4430" s="1"/>
      <c r="CW4430" s="1"/>
      <c r="CX4430" s="1"/>
      <c r="CY4430" s="1"/>
      <c r="CZ4430" s="1"/>
      <c r="DA4430" s="1"/>
      <c r="DB4430" s="1"/>
      <c r="DC4430" s="1"/>
      <c r="DD4430" s="1"/>
      <c r="DE4430" s="1"/>
      <c r="DF4430" s="1"/>
      <c r="DG4430" s="1"/>
      <c r="DH4430" s="1"/>
      <c r="DI4430" s="1"/>
      <c r="DJ4430" s="1"/>
      <c r="DK4430" s="1"/>
      <c r="DL4430" s="1"/>
      <c r="DM4430" s="1"/>
      <c r="DN4430" s="1"/>
      <c r="DO4430" s="1"/>
      <c r="DP4430" s="1"/>
      <c r="DQ4430" s="1"/>
      <c r="DR4430" s="1"/>
      <c r="DS4430" s="1"/>
      <c r="DT4430" s="1"/>
      <c r="DU4430" s="1"/>
      <c r="DV4430" s="1"/>
      <c r="DW4430" s="1"/>
      <c r="DX4430" s="1"/>
      <c r="DY4430" s="1"/>
      <c r="DZ4430" s="1"/>
      <c r="EA4430" s="1"/>
      <c r="EB4430" s="1"/>
      <c r="EC4430" s="1"/>
      <c r="ED4430" s="1"/>
      <c r="EE4430" s="1"/>
      <c r="EF4430" s="1"/>
      <c r="EG4430" s="1"/>
      <c r="EH4430" s="1"/>
      <c r="EI4430" s="1"/>
      <c r="EJ4430" s="1"/>
      <c r="EK4430" s="1"/>
      <c r="EL4430" s="1"/>
      <c r="EM4430" s="1"/>
      <c r="EN4430" s="1"/>
      <c r="EO4430" s="1"/>
      <c r="EP4430" s="1"/>
      <c r="EQ4430" s="1"/>
      <c r="ER4430" s="1"/>
      <c r="ES4430" s="1"/>
      <c r="ET4430" s="1"/>
      <c r="EU4430" s="1"/>
      <c r="EV4430" s="1"/>
      <c r="EW4430" s="1"/>
      <c r="EX4430" s="1"/>
      <c r="EY4430" s="1"/>
      <c r="EZ4430" s="1"/>
      <c r="FA4430" s="1"/>
      <c r="FB4430" s="1"/>
      <c r="FC4430" s="1"/>
      <c r="FD4430" s="1"/>
      <c r="FE4430" s="1"/>
      <c r="FF4430" s="1"/>
      <c r="FG4430" s="1"/>
      <c r="FH4430" s="1"/>
      <c r="FI4430" s="1"/>
      <c r="FJ4430" s="1"/>
      <c r="FK4430" s="1"/>
      <c r="FL4430" s="1"/>
      <c r="FM4430" s="1"/>
      <c r="FN4430" s="1"/>
      <c r="FO4430" s="1"/>
      <c r="FP4430" s="1"/>
      <c r="FQ4430" s="1"/>
      <c r="FR4430" s="1"/>
      <c r="FS4430" s="1"/>
      <c r="FT4430" s="1"/>
      <c r="FU4430" s="1"/>
      <c r="FV4430" s="1"/>
      <c r="FW4430" s="1"/>
      <c r="FX4430" s="1"/>
      <c r="FY4430" s="1"/>
      <c r="FZ4430" s="1"/>
      <c r="GA4430" s="1"/>
      <c r="GB4430" s="1"/>
      <c r="GC4430" s="1"/>
      <c r="GD4430" s="1"/>
      <c r="GE4430" s="1"/>
      <c r="GF4430" s="1"/>
      <c r="GG4430" s="1"/>
      <c r="GH4430" s="1"/>
      <c r="GI4430" s="1"/>
      <c r="GJ4430" s="1"/>
      <c r="GK4430"/>
      <c r="GL4430"/>
      <c r="GM4430"/>
      <c r="GN4430"/>
      <c r="GO4430"/>
      <c r="GP4430"/>
      <c r="GQ4430"/>
      <c r="GR4430"/>
      <c r="GS4430"/>
      <c r="GT4430"/>
      <c r="GU4430"/>
      <c r="GV4430"/>
      <c r="GW4430"/>
      <c r="GX4430"/>
      <c r="GY4430"/>
      <c r="GZ4430"/>
      <c r="HA4430"/>
      <c r="HB4430"/>
      <c r="HC4430"/>
      <c r="HD4430"/>
      <c r="HE4430"/>
    </row>
    <row r="4431" spans="4:213" s="25" customFormat="1" x14ac:dyDescent="0.25">
      <c r="D4431" s="19"/>
      <c r="E4431" s="19"/>
      <c r="F4431" s="20"/>
      <c r="G4431" s="20"/>
      <c r="H4431" s="20"/>
      <c r="I4431" s="20"/>
      <c r="J4431" s="21"/>
      <c r="K4431" s="21"/>
      <c r="L4431" s="20"/>
      <c r="M4431" s="20"/>
      <c r="N4431" s="22"/>
      <c r="O4431" s="22"/>
      <c r="P4431" s="22"/>
      <c r="Q4431" s="22"/>
      <c r="R4431" s="19"/>
      <c r="S4431" s="19"/>
      <c r="T4431" s="19"/>
      <c r="U4431" s="20"/>
      <c r="V4431" s="20"/>
      <c r="W4431" s="20"/>
      <c r="X4431" s="27"/>
      <c r="Y4431" s="253"/>
      <c r="Z4431" s="30"/>
      <c r="AA4431" s="30"/>
      <c r="AB4431" s="31"/>
      <c r="AC4431" s="31"/>
      <c r="AD4431" s="31"/>
      <c r="AE4431" s="31"/>
      <c r="AF4431" s="31"/>
      <c r="AG4431" s="241"/>
      <c r="AH4431" s="31"/>
      <c r="AI4431" s="31"/>
      <c r="AJ4431" s="31"/>
      <c r="AK4431" s="31"/>
      <c r="AL4431" s="120"/>
      <c r="AQ4431" s="26"/>
      <c r="AW4431" s="19"/>
      <c r="AX4431" s="19"/>
      <c r="AY4431" s="19"/>
      <c r="AZ4431" s="19"/>
      <c r="BA4431" s="19"/>
      <c r="BB4431" s="19"/>
      <c r="BC4431" s="1"/>
      <c r="BD4431"/>
      <c r="BE4431"/>
      <c r="BF4431" s="1"/>
      <c r="BG4431"/>
      <c r="BH4431"/>
      <c r="BI4431"/>
      <c r="BJ4431" s="1"/>
      <c r="BK4431" s="1"/>
      <c r="BL4431"/>
      <c r="BM4431" s="1"/>
      <c r="BN4431" s="1"/>
      <c r="BO4431" s="1"/>
      <c r="BP4431" s="1"/>
      <c r="BQ4431" s="1"/>
      <c r="BR4431" s="1"/>
      <c r="BS4431" s="1"/>
      <c r="BT4431" s="22"/>
      <c r="BU4431" s="1"/>
      <c r="BV4431" s="1"/>
      <c r="BW4431" s="1"/>
      <c r="BX4431" s="1"/>
      <c r="BY4431" s="1"/>
      <c r="BZ4431" s="1"/>
      <c r="CA4431" s="1"/>
      <c r="CB4431" s="1"/>
      <c r="CC4431" s="1"/>
      <c r="CD4431" s="1"/>
      <c r="CE4431" s="1"/>
      <c r="CF4431" s="1"/>
      <c r="CG4431" s="1"/>
      <c r="CH4431" s="1"/>
      <c r="CI4431" s="1"/>
      <c r="CJ4431" s="1"/>
      <c r="CK4431" s="1"/>
      <c r="CL4431" s="1"/>
      <c r="CM4431" s="1"/>
      <c r="CN4431" s="1"/>
      <c r="CO4431" s="1"/>
      <c r="CP4431" s="1"/>
      <c r="CQ4431" s="1"/>
      <c r="CR4431" s="1"/>
      <c r="CS4431" s="1"/>
      <c r="CT4431" s="1"/>
      <c r="CU4431" s="1"/>
      <c r="CV4431" s="1"/>
      <c r="CW4431" s="1"/>
      <c r="CX4431" s="1"/>
      <c r="CY4431" s="1"/>
      <c r="CZ4431" s="1"/>
      <c r="DA4431" s="1"/>
      <c r="DB4431" s="1"/>
      <c r="DC4431" s="1"/>
      <c r="DD4431" s="1"/>
      <c r="DE4431" s="1"/>
      <c r="DF4431" s="1"/>
      <c r="DG4431" s="1"/>
      <c r="DH4431" s="1"/>
      <c r="DI4431" s="1"/>
      <c r="DJ4431" s="1"/>
      <c r="DK4431" s="1"/>
      <c r="DL4431" s="1"/>
      <c r="DM4431" s="1"/>
      <c r="DN4431" s="1"/>
      <c r="DO4431" s="1"/>
      <c r="DP4431" s="1"/>
      <c r="DQ4431" s="1"/>
      <c r="DR4431" s="1"/>
      <c r="DS4431" s="1"/>
      <c r="DT4431" s="1"/>
      <c r="DU4431" s="1"/>
      <c r="DV4431" s="1"/>
      <c r="DW4431" s="1"/>
      <c r="DX4431" s="1"/>
      <c r="DY4431" s="1"/>
      <c r="DZ4431" s="1"/>
      <c r="EA4431" s="1"/>
      <c r="EB4431" s="1"/>
      <c r="EC4431" s="1"/>
      <c r="ED4431" s="1"/>
      <c r="EE4431" s="1"/>
      <c r="EF4431" s="1"/>
      <c r="EG4431" s="1"/>
      <c r="EH4431" s="1"/>
      <c r="EI4431" s="1"/>
      <c r="EJ4431" s="1"/>
      <c r="EK4431" s="1"/>
      <c r="EL4431" s="1"/>
      <c r="EM4431" s="1"/>
      <c r="EN4431" s="1"/>
      <c r="EO4431" s="1"/>
      <c r="EP4431" s="1"/>
      <c r="EQ4431" s="1"/>
      <c r="ER4431" s="1"/>
      <c r="ES4431" s="1"/>
      <c r="ET4431" s="1"/>
      <c r="EU4431" s="1"/>
      <c r="EV4431" s="1"/>
      <c r="EW4431" s="1"/>
      <c r="EX4431" s="1"/>
      <c r="EY4431" s="1"/>
      <c r="EZ4431" s="1"/>
      <c r="FA4431" s="1"/>
      <c r="FB4431" s="1"/>
      <c r="FC4431" s="1"/>
      <c r="FD4431" s="1"/>
      <c r="FE4431" s="1"/>
      <c r="FF4431" s="1"/>
      <c r="FG4431" s="1"/>
      <c r="FH4431" s="1"/>
      <c r="FI4431" s="1"/>
      <c r="FJ4431" s="1"/>
      <c r="FK4431" s="1"/>
      <c r="FL4431" s="1"/>
      <c r="FM4431" s="1"/>
      <c r="FN4431" s="1"/>
      <c r="FO4431" s="1"/>
      <c r="FP4431" s="1"/>
      <c r="FQ4431" s="1"/>
      <c r="FR4431" s="1"/>
      <c r="FS4431" s="1"/>
      <c r="FT4431" s="1"/>
      <c r="FU4431" s="1"/>
      <c r="FV4431" s="1"/>
      <c r="FW4431" s="1"/>
      <c r="FX4431" s="1"/>
      <c r="FY4431" s="1"/>
      <c r="FZ4431" s="1"/>
      <c r="GA4431" s="1"/>
      <c r="GB4431" s="1"/>
      <c r="GC4431" s="1"/>
      <c r="GD4431" s="1"/>
      <c r="GE4431" s="1"/>
      <c r="GF4431" s="1"/>
      <c r="GG4431" s="1"/>
      <c r="GH4431" s="1"/>
      <c r="GI4431" s="1"/>
      <c r="GJ4431" s="1"/>
      <c r="GK4431"/>
      <c r="GL4431"/>
      <c r="GM4431"/>
      <c r="GN4431"/>
      <c r="GO4431"/>
      <c r="GP4431"/>
      <c r="GQ4431"/>
      <c r="GR4431"/>
      <c r="GS4431"/>
      <c r="GT4431"/>
      <c r="GU4431"/>
      <c r="GV4431"/>
      <c r="GW4431"/>
      <c r="GX4431"/>
      <c r="GY4431"/>
      <c r="GZ4431"/>
      <c r="HA4431"/>
      <c r="HB4431"/>
      <c r="HC4431"/>
      <c r="HD4431"/>
      <c r="HE4431"/>
    </row>
    <row r="4432" spans="4:213" s="25" customFormat="1" x14ac:dyDescent="0.25">
      <c r="D4432" s="19"/>
      <c r="E4432" s="19"/>
      <c r="F4432" s="20"/>
      <c r="G4432" s="20"/>
      <c r="H4432" s="20"/>
      <c r="I4432" s="20"/>
      <c r="J4432" s="21"/>
      <c r="K4432" s="21"/>
      <c r="L4432" s="20"/>
      <c r="M4432" s="20"/>
      <c r="N4432" s="22"/>
      <c r="O4432" s="22"/>
      <c r="P4432" s="22"/>
      <c r="Q4432" s="22"/>
      <c r="R4432" s="19"/>
      <c r="S4432" s="19"/>
      <c r="T4432" s="19"/>
      <c r="U4432" s="20"/>
      <c r="V4432" s="20"/>
      <c r="W4432" s="20"/>
      <c r="X4432" s="27"/>
      <c r="Y4432" s="253"/>
      <c r="Z4432" s="30"/>
      <c r="AA4432" s="30"/>
      <c r="AB4432" s="31"/>
      <c r="AC4432" s="31"/>
      <c r="AD4432" s="31"/>
      <c r="AE4432" s="31"/>
      <c r="AF4432" s="31"/>
      <c r="AG4432" s="241"/>
      <c r="AH4432" s="31"/>
      <c r="AI4432" s="31"/>
      <c r="AJ4432" s="31"/>
      <c r="AK4432" s="31"/>
      <c r="AL4432" s="120"/>
      <c r="AQ4432" s="26"/>
      <c r="AW4432" s="19"/>
      <c r="AX4432" s="19"/>
      <c r="AY4432" s="19"/>
      <c r="AZ4432" s="19"/>
      <c r="BA4432" s="19"/>
      <c r="BB4432" s="19"/>
      <c r="BC4432" s="1"/>
      <c r="BD4432"/>
      <c r="BE4432"/>
      <c r="BF4432" s="1"/>
      <c r="BG4432"/>
      <c r="BH4432"/>
      <c r="BI4432"/>
      <c r="BJ4432" s="1"/>
      <c r="BK4432" s="1"/>
      <c r="BL4432"/>
      <c r="BM4432" s="1"/>
      <c r="BN4432" s="1"/>
      <c r="BO4432" s="1"/>
      <c r="BP4432" s="1"/>
      <c r="BQ4432" s="1"/>
      <c r="BR4432" s="1"/>
      <c r="BS4432" s="1"/>
      <c r="BT4432" s="22"/>
      <c r="BU4432" s="1"/>
      <c r="BV4432" s="1"/>
      <c r="BW4432" s="1"/>
      <c r="BX4432" s="1"/>
      <c r="BY4432" s="1"/>
      <c r="BZ4432" s="1"/>
      <c r="CA4432" s="1"/>
      <c r="CB4432" s="1"/>
      <c r="CC4432" s="1"/>
      <c r="CD4432" s="1"/>
      <c r="CE4432" s="1"/>
      <c r="CF4432" s="1"/>
      <c r="CG4432" s="1"/>
      <c r="CH4432" s="1"/>
      <c r="CI4432" s="1"/>
      <c r="CJ4432" s="1"/>
      <c r="CK4432" s="1"/>
      <c r="CL4432" s="1"/>
      <c r="CM4432" s="1"/>
      <c r="CN4432" s="1"/>
      <c r="CO4432" s="1"/>
      <c r="CP4432" s="1"/>
      <c r="CQ4432" s="1"/>
      <c r="CR4432" s="1"/>
      <c r="CS4432" s="1"/>
      <c r="CT4432" s="1"/>
      <c r="CU4432" s="1"/>
      <c r="CV4432" s="1"/>
      <c r="CW4432" s="1"/>
      <c r="CX4432" s="1"/>
      <c r="CY4432" s="1"/>
      <c r="CZ4432" s="1"/>
      <c r="DA4432" s="1"/>
      <c r="DB4432" s="1"/>
      <c r="DC4432" s="1"/>
      <c r="DD4432" s="1"/>
      <c r="DE4432" s="1"/>
      <c r="DF4432" s="1"/>
      <c r="DG4432" s="1"/>
      <c r="DH4432" s="1"/>
      <c r="DI4432" s="1"/>
      <c r="DJ4432" s="1"/>
      <c r="DK4432" s="1"/>
      <c r="DL4432" s="1"/>
      <c r="DM4432" s="1"/>
      <c r="DN4432" s="1"/>
      <c r="DO4432" s="1"/>
      <c r="DP4432" s="1"/>
      <c r="DQ4432" s="1"/>
      <c r="DR4432" s="1"/>
      <c r="DS4432" s="1"/>
      <c r="DT4432" s="1"/>
      <c r="DU4432" s="1"/>
      <c r="DV4432" s="1"/>
      <c r="DW4432" s="1"/>
      <c r="DX4432" s="1"/>
      <c r="DY4432" s="1"/>
      <c r="DZ4432" s="1"/>
      <c r="EA4432" s="1"/>
      <c r="EB4432" s="1"/>
      <c r="EC4432" s="1"/>
      <c r="ED4432" s="1"/>
      <c r="EE4432" s="1"/>
      <c r="EF4432" s="1"/>
      <c r="EG4432" s="1"/>
      <c r="EH4432" s="1"/>
      <c r="EI4432" s="1"/>
      <c r="EJ4432" s="1"/>
      <c r="EK4432" s="1"/>
      <c r="EL4432" s="1"/>
      <c r="EM4432" s="1"/>
      <c r="EN4432" s="1"/>
      <c r="EO4432" s="1"/>
      <c r="EP4432" s="1"/>
      <c r="EQ4432" s="1"/>
      <c r="ER4432" s="1"/>
      <c r="ES4432" s="1"/>
      <c r="ET4432" s="1"/>
      <c r="EU4432" s="1"/>
      <c r="EV4432" s="1"/>
      <c r="EW4432" s="1"/>
      <c r="EX4432" s="1"/>
      <c r="EY4432" s="1"/>
      <c r="EZ4432" s="1"/>
      <c r="FA4432" s="1"/>
      <c r="FB4432" s="1"/>
      <c r="FC4432" s="1"/>
      <c r="FD4432" s="1"/>
      <c r="FE4432" s="1"/>
      <c r="FF4432" s="1"/>
      <c r="FG4432" s="1"/>
      <c r="FH4432" s="1"/>
      <c r="FI4432" s="1"/>
      <c r="FJ4432" s="1"/>
      <c r="FK4432" s="1"/>
      <c r="FL4432" s="1"/>
      <c r="FM4432" s="1"/>
      <c r="FN4432" s="1"/>
      <c r="FO4432" s="1"/>
      <c r="FP4432" s="1"/>
      <c r="FQ4432" s="1"/>
      <c r="FR4432" s="1"/>
      <c r="FS4432" s="1"/>
      <c r="FT4432" s="1"/>
      <c r="FU4432" s="1"/>
      <c r="FV4432" s="1"/>
      <c r="FW4432" s="1"/>
      <c r="FX4432" s="1"/>
      <c r="FY4432" s="1"/>
      <c r="FZ4432" s="1"/>
      <c r="GA4432" s="1"/>
      <c r="GB4432" s="1"/>
      <c r="GC4432" s="1"/>
      <c r="GD4432" s="1"/>
      <c r="GE4432" s="1"/>
      <c r="GF4432" s="1"/>
      <c r="GG4432" s="1"/>
      <c r="GH4432" s="1"/>
      <c r="GI4432" s="1"/>
      <c r="GJ4432" s="1"/>
      <c r="GK4432"/>
      <c r="GL4432"/>
      <c r="GM4432"/>
      <c r="GN4432"/>
      <c r="GO4432"/>
      <c r="GP4432"/>
      <c r="GQ4432"/>
      <c r="GR4432"/>
      <c r="GS4432"/>
      <c r="GT4432"/>
      <c r="GU4432"/>
      <c r="GV4432"/>
      <c r="GW4432"/>
      <c r="GX4432"/>
      <c r="GY4432"/>
      <c r="GZ4432"/>
      <c r="HA4432"/>
      <c r="HB4432"/>
      <c r="HC4432"/>
      <c r="HD4432"/>
      <c r="HE4432"/>
    </row>
    <row r="4433" spans="4:213" s="25" customFormat="1" x14ac:dyDescent="0.25">
      <c r="D4433" s="19"/>
      <c r="E4433" s="19"/>
      <c r="F4433" s="20"/>
      <c r="G4433" s="20"/>
      <c r="H4433" s="20"/>
      <c r="I4433" s="20"/>
      <c r="J4433" s="21"/>
      <c r="K4433" s="21"/>
      <c r="L4433" s="20"/>
      <c r="M4433" s="20"/>
      <c r="N4433" s="22"/>
      <c r="O4433" s="22"/>
      <c r="P4433" s="22"/>
      <c r="Q4433" s="22"/>
      <c r="R4433" s="19"/>
      <c r="S4433" s="19"/>
      <c r="T4433" s="19"/>
      <c r="U4433" s="20"/>
      <c r="V4433" s="20"/>
      <c r="W4433" s="20"/>
      <c r="X4433" s="27"/>
      <c r="Y4433" s="253"/>
      <c r="Z4433" s="30"/>
      <c r="AA4433" s="30"/>
      <c r="AB4433" s="31"/>
      <c r="AC4433" s="31"/>
      <c r="AD4433" s="31"/>
      <c r="AE4433" s="31"/>
      <c r="AF4433" s="31"/>
      <c r="AG4433" s="241"/>
      <c r="AH4433" s="31"/>
      <c r="AI4433" s="31"/>
      <c r="AJ4433" s="31"/>
      <c r="AK4433" s="31"/>
      <c r="AL4433" s="120"/>
      <c r="AQ4433" s="26"/>
      <c r="AW4433" s="19"/>
      <c r="AX4433" s="19"/>
      <c r="AY4433" s="19"/>
      <c r="AZ4433" s="19"/>
      <c r="BA4433" s="19"/>
      <c r="BB4433" s="19"/>
      <c r="BC4433" s="1"/>
      <c r="BD4433"/>
      <c r="BE4433"/>
      <c r="BF4433" s="1"/>
      <c r="BG4433"/>
      <c r="BH4433"/>
      <c r="BI4433"/>
      <c r="BJ4433" s="1"/>
      <c r="BK4433" s="1"/>
      <c r="BL4433"/>
      <c r="BM4433" s="1"/>
      <c r="BN4433" s="1"/>
      <c r="BO4433" s="1"/>
      <c r="BP4433" s="1"/>
      <c r="BQ4433" s="1"/>
      <c r="BR4433" s="1"/>
      <c r="BS4433" s="1"/>
      <c r="BT4433" s="22"/>
      <c r="BU4433" s="1"/>
      <c r="BV4433" s="1"/>
      <c r="BW4433" s="1"/>
      <c r="BX4433" s="1"/>
      <c r="BY4433" s="1"/>
      <c r="BZ4433" s="1"/>
      <c r="CA4433" s="1"/>
      <c r="CB4433" s="1"/>
      <c r="CC4433" s="1"/>
      <c r="CD4433" s="1"/>
      <c r="CE4433" s="1"/>
      <c r="CF4433" s="1"/>
      <c r="CG4433" s="1"/>
      <c r="CH4433" s="1"/>
      <c r="CI4433" s="1"/>
      <c r="CJ4433" s="1"/>
      <c r="CK4433" s="1"/>
      <c r="CL4433" s="1"/>
      <c r="CM4433" s="1"/>
      <c r="CN4433" s="1"/>
      <c r="CO4433" s="1"/>
      <c r="CP4433" s="1"/>
      <c r="CQ4433" s="1"/>
      <c r="CR4433" s="1"/>
      <c r="CS4433" s="1"/>
      <c r="CT4433" s="1"/>
      <c r="CU4433" s="1"/>
      <c r="CV4433" s="1"/>
      <c r="CW4433" s="1"/>
      <c r="CX4433" s="1"/>
      <c r="CY4433" s="1"/>
      <c r="CZ4433" s="1"/>
      <c r="DA4433" s="1"/>
      <c r="DB4433" s="1"/>
      <c r="DC4433" s="1"/>
      <c r="DD4433" s="1"/>
      <c r="DE4433" s="1"/>
      <c r="DF4433" s="1"/>
      <c r="DG4433" s="1"/>
      <c r="DH4433" s="1"/>
      <c r="DI4433" s="1"/>
      <c r="DJ4433" s="1"/>
      <c r="DK4433" s="1"/>
      <c r="DL4433" s="1"/>
      <c r="DM4433" s="1"/>
      <c r="DN4433" s="1"/>
      <c r="DO4433" s="1"/>
      <c r="DP4433" s="1"/>
      <c r="DQ4433" s="1"/>
      <c r="DR4433" s="1"/>
      <c r="DS4433" s="1"/>
      <c r="DT4433" s="1"/>
      <c r="DU4433" s="1"/>
      <c r="DV4433" s="1"/>
      <c r="DW4433" s="1"/>
      <c r="DX4433" s="1"/>
      <c r="DY4433" s="1"/>
      <c r="DZ4433" s="1"/>
      <c r="EA4433" s="1"/>
      <c r="EB4433" s="1"/>
      <c r="EC4433" s="1"/>
      <c r="ED4433" s="1"/>
      <c r="EE4433" s="1"/>
      <c r="EF4433" s="1"/>
      <c r="EG4433" s="1"/>
      <c r="EH4433" s="1"/>
      <c r="EI4433" s="1"/>
      <c r="EJ4433" s="1"/>
      <c r="EK4433" s="1"/>
      <c r="EL4433" s="1"/>
      <c r="EM4433" s="1"/>
      <c r="EN4433" s="1"/>
      <c r="EO4433" s="1"/>
      <c r="EP4433" s="1"/>
      <c r="EQ4433" s="1"/>
      <c r="ER4433" s="1"/>
      <c r="ES4433" s="1"/>
      <c r="ET4433" s="1"/>
      <c r="EU4433" s="1"/>
      <c r="EV4433" s="1"/>
      <c r="EW4433" s="1"/>
      <c r="EX4433" s="1"/>
      <c r="EY4433" s="1"/>
      <c r="EZ4433" s="1"/>
      <c r="FA4433" s="1"/>
      <c r="FB4433" s="1"/>
      <c r="FC4433" s="1"/>
      <c r="FD4433" s="1"/>
      <c r="FE4433" s="1"/>
      <c r="FF4433" s="1"/>
      <c r="FG4433" s="1"/>
      <c r="FH4433" s="1"/>
      <c r="FI4433" s="1"/>
      <c r="FJ4433" s="1"/>
      <c r="FK4433" s="1"/>
      <c r="FL4433" s="1"/>
      <c r="FM4433" s="1"/>
      <c r="FN4433" s="1"/>
      <c r="FO4433" s="1"/>
      <c r="FP4433" s="1"/>
      <c r="FQ4433" s="1"/>
      <c r="FR4433" s="1"/>
      <c r="FS4433" s="1"/>
      <c r="FT4433" s="1"/>
      <c r="FU4433" s="1"/>
      <c r="FV4433" s="1"/>
      <c r="FW4433" s="1"/>
      <c r="FX4433" s="1"/>
      <c r="FY4433" s="1"/>
      <c r="FZ4433" s="1"/>
      <c r="GA4433" s="1"/>
      <c r="GB4433" s="1"/>
      <c r="GC4433" s="1"/>
      <c r="GD4433" s="1"/>
      <c r="GE4433" s="1"/>
      <c r="GF4433" s="1"/>
      <c r="GG4433" s="1"/>
      <c r="GH4433" s="1"/>
      <c r="GI4433" s="1"/>
      <c r="GJ4433" s="1"/>
      <c r="GK4433"/>
      <c r="GL4433"/>
      <c r="GM4433"/>
      <c r="GN4433"/>
      <c r="GO4433"/>
      <c r="GP4433"/>
      <c r="GQ4433"/>
      <c r="GR4433"/>
      <c r="GS4433"/>
      <c r="GT4433"/>
      <c r="GU4433"/>
      <c r="GV4433"/>
      <c r="GW4433"/>
      <c r="GX4433"/>
      <c r="GY4433"/>
      <c r="GZ4433"/>
      <c r="HA4433"/>
      <c r="HB4433"/>
      <c r="HC4433"/>
      <c r="HD4433"/>
      <c r="HE4433"/>
    </row>
    <row r="4434" spans="4:213" s="25" customFormat="1" x14ac:dyDescent="0.25">
      <c r="D4434" s="19"/>
      <c r="E4434" s="19"/>
      <c r="F4434" s="20"/>
      <c r="G4434" s="20"/>
      <c r="H4434" s="20"/>
      <c r="I4434" s="20"/>
      <c r="J4434" s="21"/>
      <c r="K4434" s="21"/>
      <c r="L4434" s="20"/>
      <c r="M4434" s="20"/>
      <c r="N4434" s="22"/>
      <c r="O4434" s="22"/>
      <c r="P4434" s="22"/>
      <c r="Q4434" s="22"/>
      <c r="R4434" s="19"/>
      <c r="S4434" s="19"/>
      <c r="T4434" s="19"/>
      <c r="U4434" s="20"/>
      <c r="V4434" s="20"/>
      <c r="W4434" s="20"/>
      <c r="X4434" s="27"/>
      <c r="Y4434" s="253"/>
      <c r="Z4434" s="30"/>
      <c r="AA4434" s="30"/>
      <c r="AB4434" s="31"/>
      <c r="AC4434" s="31"/>
      <c r="AD4434" s="31"/>
      <c r="AE4434" s="31"/>
      <c r="AF4434" s="31"/>
      <c r="AG4434" s="241"/>
      <c r="AH4434" s="31"/>
      <c r="AI4434" s="31"/>
      <c r="AJ4434" s="31"/>
      <c r="AK4434" s="31"/>
      <c r="AL4434" s="120"/>
      <c r="AQ4434" s="26"/>
      <c r="AW4434" s="19"/>
      <c r="AX4434" s="19"/>
      <c r="AY4434" s="19"/>
      <c r="AZ4434" s="19"/>
      <c r="BA4434" s="19"/>
      <c r="BB4434" s="19"/>
      <c r="BC4434" s="1"/>
      <c r="BD4434"/>
      <c r="BE4434"/>
      <c r="BF4434" s="1"/>
      <c r="BG4434"/>
      <c r="BH4434"/>
      <c r="BI4434"/>
      <c r="BJ4434" s="1"/>
      <c r="BK4434" s="1"/>
      <c r="BL4434"/>
      <c r="BM4434" s="1"/>
      <c r="BN4434" s="1"/>
      <c r="BO4434" s="1"/>
      <c r="BP4434" s="1"/>
      <c r="BQ4434" s="1"/>
      <c r="BR4434" s="1"/>
      <c r="BS4434" s="1"/>
      <c r="BT4434" s="22"/>
      <c r="BU4434" s="1"/>
      <c r="BV4434" s="1"/>
      <c r="BW4434" s="1"/>
      <c r="BX4434" s="1"/>
      <c r="BY4434" s="1"/>
      <c r="BZ4434" s="1"/>
      <c r="CA4434" s="1"/>
      <c r="CB4434" s="1"/>
      <c r="CC4434" s="1"/>
      <c r="CD4434" s="1"/>
      <c r="CE4434" s="1"/>
      <c r="CF4434" s="1"/>
      <c r="CG4434" s="1"/>
      <c r="CH4434" s="1"/>
      <c r="CI4434" s="1"/>
      <c r="CJ4434" s="1"/>
      <c r="CK4434" s="1"/>
      <c r="CL4434" s="1"/>
      <c r="CM4434" s="1"/>
      <c r="CN4434" s="1"/>
      <c r="CO4434" s="1"/>
      <c r="CP4434" s="1"/>
      <c r="CQ4434" s="1"/>
      <c r="CR4434" s="1"/>
      <c r="CS4434" s="1"/>
      <c r="CT4434" s="1"/>
      <c r="CU4434" s="1"/>
      <c r="CV4434" s="1"/>
      <c r="CW4434" s="1"/>
      <c r="CX4434" s="1"/>
      <c r="CY4434" s="1"/>
      <c r="CZ4434" s="1"/>
      <c r="DA4434" s="1"/>
      <c r="DB4434" s="1"/>
      <c r="DC4434" s="1"/>
      <c r="DD4434" s="1"/>
      <c r="DE4434" s="1"/>
      <c r="DF4434" s="1"/>
      <c r="DG4434" s="1"/>
      <c r="DH4434" s="1"/>
      <c r="DI4434" s="1"/>
      <c r="DJ4434" s="1"/>
      <c r="DK4434" s="1"/>
      <c r="DL4434" s="1"/>
      <c r="DM4434" s="1"/>
      <c r="DN4434" s="1"/>
      <c r="DO4434" s="1"/>
      <c r="DP4434" s="1"/>
      <c r="DQ4434" s="1"/>
      <c r="DR4434" s="1"/>
      <c r="DS4434" s="1"/>
      <c r="DT4434" s="1"/>
      <c r="DU4434" s="1"/>
      <c r="DV4434" s="1"/>
      <c r="DW4434" s="1"/>
      <c r="DX4434" s="1"/>
      <c r="DY4434" s="1"/>
      <c r="DZ4434" s="1"/>
      <c r="EA4434" s="1"/>
      <c r="EB4434" s="1"/>
      <c r="EC4434" s="1"/>
      <c r="ED4434" s="1"/>
      <c r="EE4434" s="1"/>
      <c r="EF4434" s="1"/>
      <c r="EG4434" s="1"/>
      <c r="EH4434" s="1"/>
      <c r="EI4434" s="1"/>
      <c r="EJ4434" s="1"/>
      <c r="EK4434" s="1"/>
      <c r="EL4434" s="1"/>
      <c r="EM4434" s="1"/>
      <c r="EN4434" s="1"/>
      <c r="EO4434" s="1"/>
      <c r="EP4434" s="1"/>
      <c r="EQ4434" s="1"/>
      <c r="ER4434" s="1"/>
      <c r="ES4434" s="1"/>
      <c r="ET4434" s="1"/>
      <c r="EU4434" s="1"/>
      <c r="EV4434" s="1"/>
      <c r="EW4434" s="1"/>
      <c r="EX4434" s="1"/>
      <c r="EY4434" s="1"/>
      <c r="EZ4434" s="1"/>
      <c r="FA4434" s="1"/>
      <c r="FB4434" s="1"/>
      <c r="FC4434" s="1"/>
      <c r="FD4434" s="1"/>
      <c r="FE4434" s="1"/>
      <c r="FF4434" s="1"/>
      <c r="FG4434" s="1"/>
      <c r="FH4434" s="1"/>
      <c r="FI4434" s="1"/>
      <c r="FJ4434" s="1"/>
      <c r="FK4434" s="1"/>
      <c r="FL4434" s="1"/>
      <c r="FM4434" s="1"/>
      <c r="FN4434" s="1"/>
      <c r="FO4434" s="1"/>
      <c r="FP4434" s="1"/>
      <c r="FQ4434" s="1"/>
      <c r="FR4434" s="1"/>
      <c r="FS4434" s="1"/>
      <c r="FT4434" s="1"/>
      <c r="FU4434" s="1"/>
      <c r="FV4434" s="1"/>
      <c r="FW4434" s="1"/>
      <c r="FX4434" s="1"/>
      <c r="FY4434" s="1"/>
      <c r="FZ4434" s="1"/>
      <c r="GA4434" s="1"/>
      <c r="GB4434" s="1"/>
      <c r="GC4434" s="1"/>
      <c r="GD4434" s="1"/>
      <c r="GE4434" s="1"/>
      <c r="GF4434" s="1"/>
      <c r="GG4434" s="1"/>
      <c r="GH4434" s="1"/>
      <c r="GI4434" s="1"/>
      <c r="GJ4434" s="1"/>
      <c r="GK4434"/>
      <c r="GL4434"/>
      <c r="GM4434"/>
      <c r="GN4434"/>
      <c r="GO4434"/>
      <c r="GP4434"/>
      <c r="GQ4434"/>
      <c r="GR4434"/>
      <c r="GS4434"/>
      <c r="GT4434"/>
      <c r="GU4434"/>
      <c r="GV4434"/>
      <c r="GW4434"/>
      <c r="GX4434"/>
      <c r="GY4434"/>
      <c r="GZ4434"/>
      <c r="HA4434"/>
      <c r="HB4434"/>
      <c r="HC4434"/>
      <c r="HD4434"/>
      <c r="HE4434"/>
    </row>
    <row r="4435" spans="4:213" s="25" customFormat="1" x14ac:dyDescent="0.25">
      <c r="D4435" s="19"/>
      <c r="E4435" s="19"/>
      <c r="F4435" s="20"/>
      <c r="G4435" s="20"/>
      <c r="H4435" s="20"/>
      <c r="I4435" s="20"/>
      <c r="J4435" s="21"/>
      <c r="K4435" s="21"/>
      <c r="L4435" s="20"/>
      <c r="M4435" s="20"/>
      <c r="N4435" s="22"/>
      <c r="O4435" s="22"/>
      <c r="P4435" s="22"/>
      <c r="Q4435" s="22"/>
      <c r="R4435" s="19"/>
      <c r="S4435" s="19"/>
      <c r="T4435" s="19"/>
      <c r="U4435" s="20"/>
      <c r="V4435" s="20"/>
      <c r="W4435" s="20"/>
      <c r="X4435" s="27"/>
      <c r="Y4435" s="253"/>
      <c r="Z4435" s="30"/>
      <c r="AA4435" s="30"/>
      <c r="AB4435" s="31"/>
      <c r="AC4435" s="31"/>
      <c r="AD4435" s="31"/>
      <c r="AE4435" s="31"/>
      <c r="AF4435" s="31"/>
      <c r="AG4435" s="241"/>
      <c r="AH4435" s="31"/>
      <c r="AI4435" s="31"/>
      <c r="AJ4435" s="31"/>
      <c r="AK4435" s="31"/>
      <c r="AL4435" s="120"/>
      <c r="AQ4435" s="26"/>
      <c r="AW4435" s="19"/>
      <c r="AX4435" s="19"/>
      <c r="AY4435" s="19"/>
      <c r="AZ4435" s="19"/>
      <c r="BA4435" s="19"/>
      <c r="BB4435" s="19"/>
      <c r="BC4435" s="1"/>
      <c r="BD4435"/>
      <c r="BE4435"/>
      <c r="BF4435" s="1"/>
      <c r="BG4435"/>
      <c r="BH4435"/>
      <c r="BI4435"/>
      <c r="BJ4435" s="1"/>
      <c r="BK4435" s="1"/>
      <c r="BL4435"/>
      <c r="BM4435" s="1"/>
      <c r="BN4435" s="1"/>
      <c r="BO4435" s="1"/>
      <c r="BP4435" s="1"/>
      <c r="BQ4435" s="1"/>
      <c r="BR4435" s="1"/>
      <c r="BS4435" s="1"/>
      <c r="BT4435" s="22"/>
      <c r="BU4435" s="1"/>
      <c r="BV4435" s="1"/>
      <c r="BW4435" s="1"/>
      <c r="BX4435" s="1"/>
      <c r="BY4435" s="1"/>
      <c r="BZ4435" s="1"/>
      <c r="CA4435" s="1"/>
      <c r="CB4435" s="1"/>
      <c r="CC4435" s="1"/>
      <c r="CD4435" s="1"/>
      <c r="CE4435" s="1"/>
      <c r="CF4435" s="1"/>
      <c r="CG4435" s="1"/>
      <c r="CH4435" s="1"/>
      <c r="CI4435" s="1"/>
      <c r="CJ4435" s="1"/>
      <c r="CK4435" s="1"/>
      <c r="CL4435" s="1"/>
      <c r="CM4435" s="1"/>
      <c r="CN4435" s="1"/>
      <c r="CO4435" s="1"/>
      <c r="CP4435" s="1"/>
      <c r="CQ4435" s="1"/>
      <c r="CR4435" s="1"/>
      <c r="CS4435" s="1"/>
      <c r="CT4435" s="1"/>
      <c r="CU4435" s="1"/>
      <c r="CV4435" s="1"/>
      <c r="CW4435" s="1"/>
      <c r="CX4435" s="1"/>
      <c r="CY4435" s="1"/>
      <c r="CZ4435" s="1"/>
      <c r="DA4435" s="1"/>
      <c r="DB4435" s="1"/>
      <c r="DC4435" s="1"/>
      <c r="DD4435" s="1"/>
      <c r="DE4435" s="1"/>
      <c r="DF4435" s="1"/>
      <c r="DG4435" s="1"/>
      <c r="DH4435" s="1"/>
      <c r="DI4435" s="1"/>
      <c r="DJ4435" s="1"/>
      <c r="DK4435" s="1"/>
      <c r="DL4435" s="1"/>
      <c r="DM4435" s="1"/>
      <c r="DN4435" s="1"/>
      <c r="DO4435" s="1"/>
      <c r="DP4435" s="1"/>
      <c r="DQ4435" s="1"/>
      <c r="DR4435" s="1"/>
      <c r="DS4435" s="1"/>
      <c r="DT4435" s="1"/>
      <c r="DU4435" s="1"/>
      <c r="DV4435" s="1"/>
      <c r="DW4435" s="1"/>
      <c r="DX4435" s="1"/>
      <c r="DY4435" s="1"/>
      <c r="DZ4435" s="1"/>
      <c r="EA4435" s="1"/>
      <c r="EB4435" s="1"/>
      <c r="EC4435" s="1"/>
      <c r="ED4435" s="1"/>
      <c r="EE4435" s="1"/>
      <c r="EF4435" s="1"/>
      <c r="EG4435" s="1"/>
      <c r="EH4435" s="1"/>
      <c r="EI4435" s="1"/>
      <c r="EJ4435" s="1"/>
      <c r="EK4435" s="1"/>
      <c r="EL4435" s="1"/>
      <c r="EM4435" s="1"/>
      <c r="EN4435" s="1"/>
      <c r="EO4435" s="1"/>
      <c r="EP4435" s="1"/>
      <c r="EQ4435" s="1"/>
      <c r="ER4435" s="1"/>
      <c r="ES4435" s="1"/>
      <c r="ET4435" s="1"/>
      <c r="EU4435" s="1"/>
      <c r="EV4435" s="1"/>
      <c r="EW4435" s="1"/>
      <c r="EX4435" s="1"/>
      <c r="EY4435" s="1"/>
      <c r="EZ4435" s="1"/>
      <c r="FA4435" s="1"/>
      <c r="FB4435" s="1"/>
      <c r="FC4435" s="1"/>
      <c r="FD4435" s="1"/>
      <c r="FE4435" s="1"/>
      <c r="FF4435" s="1"/>
      <c r="FG4435" s="1"/>
      <c r="FH4435" s="1"/>
      <c r="FI4435" s="1"/>
      <c r="FJ4435" s="1"/>
      <c r="FK4435" s="1"/>
      <c r="FL4435" s="1"/>
      <c r="FM4435" s="1"/>
      <c r="FN4435" s="1"/>
      <c r="FO4435" s="1"/>
      <c r="FP4435" s="1"/>
      <c r="FQ4435" s="1"/>
      <c r="FR4435" s="1"/>
      <c r="FS4435" s="1"/>
      <c r="FT4435" s="1"/>
      <c r="FU4435" s="1"/>
      <c r="FV4435" s="1"/>
      <c r="FW4435" s="1"/>
      <c r="FX4435" s="1"/>
      <c r="FY4435" s="1"/>
      <c r="FZ4435" s="1"/>
      <c r="GA4435" s="1"/>
      <c r="GB4435" s="1"/>
      <c r="GC4435" s="1"/>
      <c r="GD4435" s="1"/>
      <c r="GE4435" s="1"/>
      <c r="GF4435" s="1"/>
      <c r="GG4435" s="1"/>
      <c r="GH4435" s="1"/>
      <c r="GI4435" s="1"/>
      <c r="GJ4435" s="1"/>
      <c r="GK4435"/>
      <c r="GL4435"/>
      <c r="GM4435"/>
      <c r="GN4435"/>
      <c r="GO4435"/>
      <c r="GP4435"/>
      <c r="GQ4435"/>
      <c r="GR4435"/>
      <c r="GS4435"/>
      <c r="GT4435"/>
      <c r="GU4435"/>
      <c r="GV4435"/>
      <c r="GW4435"/>
      <c r="GX4435"/>
      <c r="GY4435"/>
      <c r="GZ4435"/>
      <c r="HA4435"/>
      <c r="HB4435"/>
      <c r="HC4435"/>
      <c r="HD4435"/>
      <c r="HE4435"/>
    </row>
    <row r="4436" spans="4:213" s="25" customFormat="1" x14ac:dyDescent="0.25">
      <c r="D4436" s="19"/>
      <c r="E4436" s="19"/>
      <c r="F4436" s="20"/>
      <c r="G4436" s="20"/>
      <c r="H4436" s="20"/>
      <c r="I4436" s="20"/>
      <c r="J4436" s="21"/>
      <c r="K4436" s="21"/>
      <c r="L4436" s="20"/>
      <c r="M4436" s="20"/>
      <c r="N4436" s="22"/>
      <c r="O4436" s="22"/>
      <c r="P4436" s="22"/>
      <c r="Q4436" s="22"/>
      <c r="R4436" s="19"/>
      <c r="S4436" s="19"/>
      <c r="T4436" s="19"/>
      <c r="U4436" s="20"/>
      <c r="V4436" s="20"/>
      <c r="W4436" s="20"/>
      <c r="X4436" s="27"/>
      <c r="Y4436" s="253"/>
      <c r="Z4436" s="30"/>
      <c r="AA4436" s="30"/>
      <c r="AB4436" s="31"/>
      <c r="AC4436" s="31"/>
      <c r="AD4436" s="31"/>
      <c r="AE4436" s="31"/>
      <c r="AF4436" s="31"/>
      <c r="AG4436" s="241"/>
      <c r="AH4436" s="31"/>
      <c r="AI4436" s="31"/>
      <c r="AJ4436" s="31"/>
      <c r="AK4436" s="31"/>
      <c r="AL4436" s="120"/>
      <c r="AQ4436" s="26"/>
      <c r="AW4436" s="19"/>
      <c r="AX4436" s="19"/>
      <c r="AY4436" s="19"/>
      <c r="AZ4436" s="19"/>
      <c r="BA4436" s="19"/>
      <c r="BB4436" s="19"/>
      <c r="BC4436" s="1"/>
      <c r="BD4436"/>
      <c r="BE4436"/>
      <c r="BF4436" s="1"/>
      <c r="BG4436"/>
      <c r="BH4436"/>
      <c r="BI4436"/>
      <c r="BJ4436" s="1"/>
      <c r="BK4436" s="1"/>
      <c r="BL4436"/>
      <c r="BM4436" s="1"/>
      <c r="BN4436" s="1"/>
      <c r="BO4436" s="1"/>
      <c r="BP4436" s="1"/>
      <c r="BQ4436" s="1"/>
      <c r="BR4436" s="1"/>
      <c r="BS4436" s="1"/>
      <c r="BT4436" s="22"/>
      <c r="BU4436" s="1"/>
      <c r="BV4436" s="1"/>
      <c r="BW4436" s="1"/>
      <c r="BX4436" s="1"/>
      <c r="BY4436" s="1"/>
      <c r="BZ4436" s="1"/>
      <c r="CA4436" s="1"/>
      <c r="CB4436" s="1"/>
      <c r="CC4436" s="1"/>
      <c r="CD4436" s="1"/>
      <c r="CE4436" s="1"/>
      <c r="CF4436" s="1"/>
      <c r="CG4436" s="1"/>
      <c r="CH4436" s="1"/>
      <c r="CI4436" s="1"/>
      <c r="CJ4436" s="1"/>
      <c r="CK4436" s="1"/>
      <c r="CL4436" s="1"/>
      <c r="CM4436" s="1"/>
      <c r="CN4436" s="1"/>
      <c r="CO4436" s="1"/>
      <c r="CP4436" s="1"/>
      <c r="CQ4436" s="1"/>
      <c r="CR4436" s="1"/>
      <c r="CS4436" s="1"/>
      <c r="CT4436" s="1"/>
      <c r="CU4436" s="1"/>
      <c r="CV4436" s="1"/>
      <c r="CW4436" s="1"/>
      <c r="CX4436" s="1"/>
      <c r="CY4436" s="1"/>
      <c r="CZ4436" s="1"/>
      <c r="DA4436" s="1"/>
      <c r="DB4436" s="1"/>
      <c r="DC4436" s="1"/>
      <c r="DD4436" s="1"/>
      <c r="DE4436" s="1"/>
      <c r="DF4436" s="1"/>
      <c r="DG4436" s="1"/>
      <c r="DH4436" s="1"/>
      <c r="DI4436" s="1"/>
      <c r="DJ4436" s="1"/>
      <c r="DK4436" s="1"/>
      <c r="DL4436" s="1"/>
      <c r="DM4436" s="1"/>
      <c r="DN4436" s="1"/>
      <c r="DO4436" s="1"/>
      <c r="DP4436" s="1"/>
      <c r="DQ4436" s="1"/>
      <c r="DR4436" s="1"/>
      <c r="DS4436" s="1"/>
      <c r="DT4436" s="1"/>
      <c r="DU4436" s="1"/>
      <c r="DV4436" s="1"/>
      <c r="DW4436" s="1"/>
      <c r="DX4436" s="1"/>
      <c r="DY4436" s="1"/>
      <c r="DZ4436" s="1"/>
      <c r="EA4436" s="1"/>
      <c r="EB4436" s="1"/>
      <c r="EC4436" s="1"/>
      <c r="ED4436" s="1"/>
      <c r="EE4436" s="1"/>
      <c r="EF4436" s="1"/>
      <c r="EG4436" s="1"/>
      <c r="EH4436" s="1"/>
      <c r="EI4436" s="1"/>
      <c r="EJ4436" s="1"/>
      <c r="EK4436" s="1"/>
      <c r="EL4436" s="1"/>
      <c r="EM4436" s="1"/>
      <c r="EN4436" s="1"/>
      <c r="EO4436" s="1"/>
      <c r="EP4436" s="1"/>
      <c r="EQ4436" s="1"/>
      <c r="ER4436" s="1"/>
      <c r="ES4436" s="1"/>
      <c r="ET4436" s="1"/>
      <c r="EU4436" s="1"/>
      <c r="EV4436" s="1"/>
      <c r="EW4436" s="1"/>
      <c r="EX4436" s="1"/>
      <c r="EY4436" s="1"/>
      <c r="EZ4436" s="1"/>
      <c r="FA4436" s="1"/>
      <c r="FB4436" s="1"/>
      <c r="FC4436" s="1"/>
      <c r="FD4436" s="1"/>
      <c r="FE4436" s="1"/>
      <c r="FF4436" s="1"/>
      <c r="FG4436" s="1"/>
      <c r="FH4436" s="1"/>
      <c r="FI4436" s="1"/>
      <c r="FJ4436" s="1"/>
      <c r="FK4436" s="1"/>
      <c r="FL4436" s="1"/>
      <c r="FM4436" s="1"/>
      <c r="FN4436" s="1"/>
      <c r="FO4436" s="1"/>
      <c r="FP4436" s="1"/>
      <c r="FQ4436" s="1"/>
      <c r="FR4436" s="1"/>
      <c r="FS4436" s="1"/>
      <c r="FT4436" s="1"/>
      <c r="FU4436" s="1"/>
      <c r="FV4436" s="1"/>
      <c r="FW4436" s="1"/>
      <c r="FX4436" s="1"/>
      <c r="FY4436" s="1"/>
      <c r="FZ4436" s="1"/>
      <c r="GA4436" s="1"/>
      <c r="GB4436" s="1"/>
      <c r="GC4436" s="1"/>
      <c r="GD4436" s="1"/>
      <c r="GE4436" s="1"/>
      <c r="GF4436" s="1"/>
      <c r="GG4436" s="1"/>
      <c r="GH4436" s="1"/>
      <c r="GI4436" s="1"/>
      <c r="GJ4436" s="1"/>
      <c r="GK4436"/>
      <c r="GL4436"/>
      <c r="GM4436"/>
      <c r="GN4436"/>
      <c r="GO4436"/>
      <c r="GP4436"/>
      <c r="GQ4436"/>
      <c r="GR4436"/>
      <c r="GS4436"/>
      <c r="GT4436"/>
      <c r="GU4436"/>
      <c r="GV4436"/>
      <c r="GW4436"/>
      <c r="GX4436"/>
      <c r="GY4436"/>
      <c r="GZ4436"/>
      <c r="HA4436"/>
      <c r="HB4436"/>
      <c r="HC4436"/>
      <c r="HD4436"/>
      <c r="HE4436"/>
    </row>
    <row r="4437" spans="4:213" s="25" customFormat="1" x14ac:dyDescent="0.25">
      <c r="D4437" s="19"/>
      <c r="E4437" s="19"/>
      <c r="F4437" s="20"/>
      <c r="G4437" s="20"/>
      <c r="H4437" s="20"/>
      <c r="I4437" s="20"/>
      <c r="J4437" s="21"/>
      <c r="K4437" s="21"/>
      <c r="L4437" s="20"/>
      <c r="M4437" s="20"/>
      <c r="N4437" s="22"/>
      <c r="O4437" s="22"/>
      <c r="P4437" s="22"/>
      <c r="Q4437" s="22"/>
      <c r="R4437" s="19"/>
      <c r="S4437" s="19"/>
      <c r="T4437" s="19"/>
      <c r="U4437" s="20"/>
      <c r="V4437" s="20"/>
      <c r="W4437" s="20"/>
      <c r="X4437" s="27"/>
      <c r="Y4437" s="253"/>
      <c r="Z4437" s="30"/>
      <c r="AA4437" s="30"/>
      <c r="AB4437" s="31"/>
      <c r="AC4437" s="31"/>
      <c r="AD4437" s="31"/>
      <c r="AE4437" s="31"/>
      <c r="AF4437" s="31"/>
      <c r="AG4437" s="241"/>
      <c r="AH4437" s="31"/>
      <c r="AI4437" s="31"/>
      <c r="AJ4437" s="31"/>
      <c r="AK4437" s="31"/>
      <c r="AL4437" s="120"/>
      <c r="AQ4437" s="26"/>
      <c r="AW4437" s="19"/>
      <c r="AX4437" s="19"/>
      <c r="AY4437" s="19"/>
      <c r="AZ4437" s="19"/>
      <c r="BA4437" s="19"/>
      <c r="BB4437" s="19"/>
      <c r="BC4437" s="1"/>
      <c r="BD4437"/>
      <c r="BE4437"/>
      <c r="BF4437" s="1"/>
      <c r="BG4437"/>
      <c r="BH4437"/>
      <c r="BI4437"/>
      <c r="BJ4437" s="1"/>
      <c r="BK4437" s="1"/>
      <c r="BL4437"/>
      <c r="BM4437" s="1"/>
      <c r="BN4437" s="1"/>
      <c r="BO4437" s="1"/>
      <c r="BP4437" s="1"/>
      <c r="BQ4437" s="1"/>
      <c r="BR4437" s="1"/>
      <c r="BS4437" s="1"/>
      <c r="BT4437" s="22"/>
      <c r="BU4437" s="1"/>
      <c r="BV4437" s="1"/>
      <c r="BW4437" s="1"/>
      <c r="BX4437" s="1"/>
      <c r="BY4437" s="1"/>
      <c r="BZ4437" s="1"/>
      <c r="CA4437" s="1"/>
      <c r="CB4437" s="1"/>
      <c r="CC4437" s="1"/>
      <c r="CD4437" s="1"/>
      <c r="CE4437" s="1"/>
      <c r="CF4437" s="1"/>
      <c r="CG4437" s="1"/>
      <c r="CH4437" s="1"/>
      <c r="CI4437" s="1"/>
      <c r="CJ4437" s="1"/>
      <c r="CK4437" s="1"/>
      <c r="CL4437" s="1"/>
      <c r="CM4437" s="1"/>
      <c r="CN4437" s="1"/>
      <c r="CO4437" s="1"/>
      <c r="CP4437" s="1"/>
      <c r="CQ4437" s="1"/>
      <c r="CR4437" s="1"/>
      <c r="CS4437" s="1"/>
      <c r="CT4437" s="1"/>
      <c r="CU4437" s="1"/>
      <c r="CV4437" s="1"/>
      <c r="CW4437" s="1"/>
      <c r="CX4437" s="1"/>
      <c r="CY4437" s="1"/>
      <c r="CZ4437" s="1"/>
      <c r="DA4437" s="1"/>
      <c r="DB4437" s="1"/>
      <c r="DC4437" s="1"/>
      <c r="DD4437" s="1"/>
      <c r="DE4437" s="1"/>
      <c r="DF4437" s="1"/>
      <c r="DG4437" s="1"/>
      <c r="DH4437" s="1"/>
      <c r="DI4437" s="1"/>
      <c r="DJ4437" s="1"/>
      <c r="DK4437" s="1"/>
      <c r="DL4437" s="1"/>
      <c r="DM4437" s="1"/>
      <c r="DN4437" s="1"/>
      <c r="DO4437" s="1"/>
      <c r="DP4437" s="1"/>
      <c r="DQ4437" s="1"/>
      <c r="DR4437" s="1"/>
      <c r="DS4437" s="1"/>
      <c r="DT4437" s="1"/>
      <c r="DU4437" s="1"/>
      <c r="DV4437" s="1"/>
      <c r="DW4437" s="1"/>
      <c r="DX4437" s="1"/>
      <c r="DY4437" s="1"/>
      <c r="DZ4437" s="1"/>
      <c r="EA4437" s="1"/>
      <c r="EB4437" s="1"/>
      <c r="EC4437" s="1"/>
      <c r="ED4437" s="1"/>
      <c r="EE4437" s="1"/>
      <c r="EF4437" s="1"/>
      <c r="EG4437" s="1"/>
      <c r="EH4437" s="1"/>
      <c r="EI4437" s="1"/>
      <c r="EJ4437" s="1"/>
      <c r="EK4437" s="1"/>
      <c r="EL4437" s="1"/>
      <c r="EM4437" s="1"/>
      <c r="EN4437" s="1"/>
      <c r="EO4437" s="1"/>
      <c r="EP4437" s="1"/>
      <c r="EQ4437" s="1"/>
      <c r="ER4437" s="1"/>
      <c r="ES4437" s="1"/>
      <c r="ET4437" s="1"/>
      <c r="EU4437" s="1"/>
      <c r="EV4437" s="1"/>
      <c r="EW4437" s="1"/>
      <c r="EX4437" s="1"/>
      <c r="EY4437" s="1"/>
      <c r="EZ4437" s="1"/>
      <c r="FA4437" s="1"/>
      <c r="FB4437" s="1"/>
      <c r="FC4437" s="1"/>
      <c r="FD4437" s="1"/>
      <c r="FE4437" s="1"/>
      <c r="FF4437" s="1"/>
      <c r="FG4437" s="1"/>
      <c r="FH4437" s="1"/>
      <c r="FI4437" s="1"/>
      <c r="FJ4437" s="1"/>
      <c r="FK4437" s="1"/>
      <c r="FL4437" s="1"/>
      <c r="FM4437" s="1"/>
      <c r="FN4437" s="1"/>
      <c r="FO4437" s="1"/>
      <c r="FP4437" s="1"/>
      <c r="FQ4437" s="1"/>
      <c r="FR4437" s="1"/>
      <c r="FS4437" s="1"/>
      <c r="FT4437" s="1"/>
      <c r="FU4437" s="1"/>
      <c r="FV4437" s="1"/>
      <c r="FW4437" s="1"/>
      <c r="FX4437" s="1"/>
      <c r="FY4437" s="1"/>
      <c r="FZ4437" s="1"/>
      <c r="GA4437" s="1"/>
      <c r="GB4437" s="1"/>
      <c r="GC4437" s="1"/>
      <c r="GD4437" s="1"/>
      <c r="GE4437" s="1"/>
      <c r="GF4437" s="1"/>
      <c r="GG4437" s="1"/>
      <c r="GH4437" s="1"/>
      <c r="GI4437" s="1"/>
      <c r="GJ4437" s="1"/>
      <c r="GK4437"/>
      <c r="GL4437"/>
      <c r="GM4437"/>
      <c r="GN4437"/>
      <c r="GO4437"/>
      <c r="GP4437"/>
      <c r="GQ4437"/>
      <c r="GR4437"/>
      <c r="GS4437"/>
      <c r="GT4437"/>
      <c r="GU4437"/>
      <c r="GV4437"/>
      <c r="GW4437"/>
      <c r="GX4437"/>
      <c r="GY4437"/>
      <c r="GZ4437"/>
      <c r="HA4437"/>
      <c r="HB4437"/>
      <c r="HC4437"/>
      <c r="HD4437"/>
      <c r="HE4437"/>
    </row>
    <row r="4438" spans="4:213" s="25" customFormat="1" x14ac:dyDescent="0.25">
      <c r="D4438" s="19"/>
      <c r="E4438" s="19"/>
      <c r="F4438" s="20"/>
      <c r="G4438" s="20"/>
      <c r="H4438" s="20"/>
      <c r="I4438" s="20"/>
      <c r="J4438" s="21"/>
      <c r="K4438" s="21"/>
      <c r="L4438" s="20"/>
      <c r="M4438" s="20"/>
      <c r="N4438" s="22"/>
      <c r="O4438" s="22"/>
      <c r="P4438" s="22"/>
      <c r="Q4438" s="22"/>
      <c r="R4438" s="19"/>
      <c r="S4438" s="19"/>
      <c r="T4438" s="19"/>
      <c r="U4438" s="20"/>
      <c r="V4438" s="20"/>
      <c r="W4438" s="20"/>
      <c r="X4438" s="27"/>
      <c r="Y4438" s="253"/>
      <c r="Z4438" s="30"/>
      <c r="AA4438" s="30"/>
      <c r="AB4438" s="31"/>
      <c r="AC4438" s="31"/>
      <c r="AD4438" s="31"/>
      <c r="AE4438" s="31"/>
      <c r="AF4438" s="31"/>
      <c r="AG4438" s="241"/>
      <c r="AH4438" s="31"/>
      <c r="AI4438" s="31"/>
      <c r="AJ4438" s="31"/>
      <c r="AK4438" s="31"/>
      <c r="AL4438" s="120"/>
      <c r="AQ4438" s="26"/>
      <c r="AW4438" s="19"/>
      <c r="AX4438" s="19"/>
      <c r="AY4438" s="19"/>
      <c r="AZ4438" s="19"/>
      <c r="BA4438" s="19"/>
      <c r="BB4438" s="19"/>
      <c r="BC4438" s="1"/>
      <c r="BD4438"/>
      <c r="BE4438"/>
      <c r="BF4438" s="1"/>
      <c r="BG4438"/>
      <c r="BH4438"/>
      <c r="BI4438"/>
      <c r="BJ4438" s="1"/>
      <c r="BK4438" s="1"/>
      <c r="BL4438"/>
      <c r="BM4438" s="1"/>
      <c r="BN4438" s="1"/>
      <c r="BO4438" s="1"/>
      <c r="BP4438" s="1"/>
      <c r="BQ4438" s="1"/>
      <c r="BR4438" s="1"/>
      <c r="BS4438" s="1"/>
      <c r="BT4438" s="22"/>
      <c r="BU4438" s="1"/>
      <c r="BV4438" s="1"/>
      <c r="BW4438" s="1"/>
      <c r="BX4438" s="1"/>
      <c r="BY4438" s="1"/>
      <c r="BZ4438" s="1"/>
      <c r="CA4438" s="1"/>
      <c r="CB4438" s="1"/>
      <c r="CC4438" s="1"/>
      <c r="CD4438" s="1"/>
      <c r="CE4438" s="1"/>
      <c r="CF4438" s="1"/>
      <c r="CG4438" s="1"/>
      <c r="CH4438" s="1"/>
      <c r="CI4438" s="1"/>
      <c r="CJ4438" s="1"/>
      <c r="CK4438" s="1"/>
      <c r="CL4438" s="1"/>
      <c r="CM4438" s="1"/>
      <c r="CN4438" s="1"/>
      <c r="CO4438" s="1"/>
      <c r="CP4438" s="1"/>
      <c r="CQ4438" s="1"/>
      <c r="CR4438" s="1"/>
      <c r="CS4438" s="1"/>
      <c r="CT4438" s="1"/>
      <c r="CU4438" s="1"/>
      <c r="CV4438" s="1"/>
      <c r="CW4438" s="1"/>
      <c r="CX4438" s="1"/>
      <c r="CY4438" s="1"/>
      <c r="CZ4438" s="1"/>
      <c r="DA4438" s="1"/>
      <c r="DB4438" s="1"/>
      <c r="DC4438" s="1"/>
      <c r="DD4438" s="1"/>
      <c r="DE4438" s="1"/>
      <c r="DF4438" s="1"/>
      <c r="DG4438" s="1"/>
      <c r="DH4438" s="1"/>
      <c r="DI4438" s="1"/>
      <c r="DJ4438" s="1"/>
      <c r="DK4438" s="1"/>
      <c r="DL4438" s="1"/>
      <c r="DM4438" s="1"/>
      <c r="DN4438" s="1"/>
      <c r="DO4438" s="1"/>
      <c r="DP4438" s="1"/>
      <c r="DQ4438" s="1"/>
      <c r="DR4438" s="1"/>
      <c r="DS4438" s="1"/>
      <c r="DT4438" s="1"/>
      <c r="DU4438" s="1"/>
      <c r="DV4438" s="1"/>
      <c r="DW4438" s="1"/>
      <c r="DX4438" s="1"/>
      <c r="DY4438" s="1"/>
      <c r="DZ4438" s="1"/>
      <c r="EA4438" s="1"/>
      <c r="EB4438" s="1"/>
      <c r="EC4438" s="1"/>
      <c r="ED4438" s="1"/>
      <c r="EE4438" s="1"/>
      <c r="EF4438" s="1"/>
      <c r="EG4438" s="1"/>
      <c r="EH4438" s="1"/>
      <c r="EI4438" s="1"/>
      <c r="EJ4438" s="1"/>
      <c r="EK4438" s="1"/>
      <c r="EL4438" s="1"/>
      <c r="EM4438" s="1"/>
      <c r="EN4438" s="1"/>
      <c r="EO4438" s="1"/>
      <c r="EP4438" s="1"/>
      <c r="EQ4438" s="1"/>
      <c r="ER4438" s="1"/>
      <c r="ES4438" s="1"/>
      <c r="ET4438" s="1"/>
      <c r="EU4438" s="1"/>
      <c r="EV4438" s="1"/>
      <c r="EW4438" s="1"/>
      <c r="EX4438" s="1"/>
      <c r="EY4438" s="1"/>
      <c r="EZ4438" s="1"/>
      <c r="FA4438" s="1"/>
      <c r="FB4438" s="1"/>
      <c r="FC4438" s="1"/>
      <c r="FD4438" s="1"/>
      <c r="FE4438" s="1"/>
      <c r="FF4438" s="1"/>
      <c r="FG4438" s="1"/>
      <c r="FH4438" s="1"/>
      <c r="FI4438" s="1"/>
      <c r="FJ4438" s="1"/>
      <c r="FK4438" s="1"/>
      <c r="FL4438" s="1"/>
      <c r="FM4438" s="1"/>
      <c r="FN4438" s="1"/>
      <c r="FO4438" s="1"/>
      <c r="FP4438" s="1"/>
      <c r="FQ4438" s="1"/>
      <c r="FR4438" s="1"/>
      <c r="FS4438" s="1"/>
      <c r="FT4438" s="1"/>
      <c r="FU4438" s="1"/>
      <c r="FV4438" s="1"/>
      <c r="FW4438" s="1"/>
      <c r="FX4438" s="1"/>
      <c r="FY4438" s="1"/>
      <c r="FZ4438" s="1"/>
      <c r="GA4438" s="1"/>
      <c r="GB4438" s="1"/>
      <c r="GC4438" s="1"/>
      <c r="GD4438" s="1"/>
      <c r="GE4438" s="1"/>
      <c r="GF4438" s="1"/>
      <c r="GG4438" s="1"/>
      <c r="GH4438" s="1"/>
      <c r="GI4438" s="1"/>
      <c r="GJ4438" s="1"/>
      <c r="GK4438"/>
      <c r="GL4438"/>
      <c r="GM4438"/>
      <c r="GN4438"/>
      <c r="GO4438"/>
      <c r="GP4438"/>
      <c r="GQ4438"/>
      <c r="GR4438"/>
      <c r="GS4438"/>
      <c r="GT4438"/>
      <c r="GU4438"/>
      <c r="GV4438"/>
      <c r="GW4438"/>
      <c r="GX4438"/>
      <c r="GY4438"/>
      <c r="GZ4438"/>
      <c r="HA4438"/>
      <c r="HB4438"/>
      <c r="HC4438"/>
      <c r="HD4438"/>
      <c r="HE4438"/>
    </row>
    <row r="4439" spans="4:213" s="25" customFormat="1" x14ac:dyDescent="0.25">
      <c r="D4439" s="19"/>
      <c r="E4439" s="19"/>
      <c r="F4439" s="20"/>
      <c r="G4439" s="20"/>
      <c r="H4439" s="20"/>
      <c r="I4439" s="20"/>
      <c r="J4439" s="21"/>
      <c r="K4439" s="21"/>
      <c r="L4439" s="20"/>
      <c r="M4439" s="20"/>
      <c r="N4439" s="22"/>
      <c r="O4439" s="22"/>
      <c r="P4439" s="22"/>
      <c r="Q4439" s="22"/>
      <c r="R4439" s="19"/>
      <c r="S4439" s="19"/>
      <c r="T4439" s="19"/>
      <c r="U4439" s="20"/>
      <c r="V4439" s="20"/>
      <c r="W4439" s="20"/>
      <c r="X4439" s="27"/>
      <c r="Y4439" s="253"/>
      <c r="Z4439" s="30"/>
      <c r="AA4439" s="30"/>
      <c r="AB4439" s="31"/>
      <c r="AC4439" s="31"/>
      <c r="AD4439" s="31"/>
      <c r="AE4439" s="31"/>
      <c r="AF4439" s="31"/>
      <c r="AG4439" s="241"/>
      <c r="AH4439" s="31"/>
      <c r="AI4439" s="31"/>
      <c r="AJ4439" s="31"/>
      <c r="AK4439" s="31"/>
      <c r="AL4439" s="120"/>
      <c r="AQ4439" s="26"/>
      <c r="AW4439" s="19"/>
      <c r="AX4439" s="19"/>
      <c r="AY4439" s="19"/>
      <c r="AZ4439" s="19"/>
      <c r="BA4439" s="19"/>
      <c r="BB4439" s="19"/>
      <c r="BC4439" s="1"/>
      <c r="BD4439"/>
      <c r="BE4439"/>
      <c r="BF4439" s="1"/>
      <c r="BG4439"/>
      <c r="BH4439"/>
      <c r="BI4439"/>
      <c r="BJ4439" s="1"/>
      <c r="BK4439" s="1"/>
      <c r="BL4439"/>
      <c r="BM4439" s="1"/>
      <c r="BN4439" s="1"/>
      <c r="BO4439" s="1"/>
      <c r="BP4439" s="1"/>
      <c r="BQ4439" s="1"/>
      <c r="BR4439" s="1"/>
      <c r="BS4439" s="1"/>
      <c r="BT4439" s="22"/>
      <c r="BU4439" s="1"/>
      <c r="BV4439" s="1"/>
      <c r="BW4439" s="1"/>
      <c r="BX4439" s="1"/>
      <c r="BY4439" s="1"/>
      <c r="BZ4439" s="1"/>
      <c r="CA4439" s="1"/>
      <c r="CB4439" s="1"/>
      <c r="CC4439" s="1"/>
      <c r="CD4439" s="1"/>
      <c r="CE4439" s="1"/>
      <c r="CF4439" s="1"/>
      <c r="CG4439" s="1"/>
      <c r="CH4439" s="1"/>
      <c r="CI4439" s="1"/>
      <c r="CJ4439" s="1"/>
      <c r="CK4439" s="1"/>
      <c r="CL4439" s="1"/>
      <c r="CM4439" s="1"/>
      <c r="CN4439" s="1"/>
      <c r="CO4439" s="1"/>
      <c r="CP4439" s="1"/>
      <c r="CQ4439" s="1"/>
      <c r="CR4439" s="1"/>
      <c r="CS4439" s="1"/>
      <c r="CT4439" s="1"/>
      <c r="CU4439" s="1"/>
      <c r="CV4439" s="1"/>
      <c r="CW4439" s="1"/>
      <c r="CX4439" s="1"/>
      <c r="CY4439" s="1"/>
      <c r="CZ4439" s="1"/>
      <c r="DA4439" s="1"/>
      <c r="DB4439" s="1"/>
      <c r="DC4439" s="1"/>
      <c r="DD4439" s="1"/>
      <c r="DE4439" s="1"/>
      <c r="DF4439" s="1"/>
      <c r="DG4439" s="1"/>
      <c r="DH4439" s="1"/>
      <c r="DI4439" s="1"/>
      <c r="DJ4439" s="1"/>
      <c r="DK4439" s="1"/>
      <c r="DL4439" s="1"/>
      <c r="DM4439" s="1"/>
      <c r="DN4439" s="1"/>
      <c r="DO4439" s="1"/>
      <c r="DP4439" s="1"/>
      <c r="DQ4439" s="1"/>
      <c r="DR4439" s="1"/>
      <c r="DS4439" s="1"/>
      <c r="DT4439" s="1"/>
      <c r="DU4439" s="1"/>
      <c r="DV4439" s="1"/>
      <c r="DW4439" s="1"/>
      <c r="DX4439" s="1"/>
      <c r="DY4439" s="1"/>
      <c r="DZ4439" s="1"/>
      <c r="EA4439" s="1"/>
      <c r="EB4439" s="1"/>
      <c r="EC4439" s="1"/>
      <c r="ED4439" s="1"/>
      <c r="EE4439" s="1"/>
      <c r="EF4439" s="1"/>
      <c r="EG4439" s="1"/>
      <c r="EH4439" s="1"/>
      <c r="EI4439" s="1"/>
      <c r="EJ4439" s="1"/>
      <c r="EK4439" s="1"/>
      <c r="EL4439" s="1"/>
      <c r="EM4439" s="1"/>
      <c r="EN4439" s="1"/>
      <c r="EO4439" s="1"/>
      <c r="EP4439" s="1"/>
      <c r="EQ4439" s="1"/>
      <c r="ER4439" s="1"/>
      <c r="ES4439" s="1"/>
      <c r="ET4439" s="1"/>
      <c r="EU4439" s="1"/>
      <c r="EV4439" s="1"/>
      <c r="EW4439" s="1"/>
      <c r="EX4439" s="1"/>
      <c r="EY4439" s="1"/>
      <c r="EZ4439" s="1"/>
      <c r="FA4439" s="1"/>
      <c r="FB4439" s="1"/>
      <c r="FC4439" s="1"/>
      <c r="FD4439" s="1"/>
      <c r="FE4439" s="1"/>
      <c r="FF4439" s="1"/>
      <c r="FG4439" s="1"/>
      <c r="FH4439" s="1"/>
      <c r="FI4439" s="1"/>
      <c r="FJ4439" s="1"/>
      <c r="FK4439" s="1"/>
      <c r="FL4439" s="1"/>
      <c r="FM4439" s="1"/>
      <c r="FN4439" s="1"/>
      <c r="FO4439" s="1"/>
      <c r="FP4439" s="1"/>
      <c r="FQ4439" s="1"/>
      <c r="FR4439" s="1"/>
      <c r="FS4439" s="1"/>
      <c r="FT4439" s="1"/>
      <c r="FU4439" s="1"/>
      <c r="FV4439" s="1"/>
      <c r="FW4439" s="1"/>
      <c r="FX4439" s="1"/>
      <c r="FY4439" s="1"/>
      <c r="FZ4439" s="1"/>
      <c r="GA4439" s="1"/>
      <c r="GB4439" s="1"/>
      <c r="GC4439" s="1"/>
      <c r="GD4439" s="1"/>
      <c r="GE4439" s="1"/>
      <c r="GF4439" s="1"/>
      <c r="GG4439" s="1"/>
      <c r="GH4439" s="1"/>
      <c r="GI4439" s="1"/>
      <c r="GJ4439" s="1"/>
      <c r="GK4439"/>
      <c r="GL4439"/>
      <c r="GM4439"/>
      <c r="GN4439"/>
      <c r="GO4439"/>
      <c r="GP4439"/>
      <c r="GQ4439"/>
      <c r="GR4439"/>
      <c r="GS4439"/>
      <c r="GT4439"/>
      <c r="GU4439"/>
      <c r="GV4439"/>
      <c r="GW4439"/>
      <c r="GX4439"/>
      <c r="GY4439"/>
      <c r="GZ4439"/>
      <c r="HA4439"/>
      <c r="HB4439"/>
      <c r="HC4439"/>
      <c r="HD4439"/>
      <c r="HE4439"/>
    </row>
    <row r="4440" spans="4:213" s="25" customFormat="1" x14ac:dyDescent="0.25">
      <c r="D4440" s="19"/>
      <c r="E4440" s="19"/>
      <c r="F4440" s="20"/>
      <c r="G4440" s="20"/>
      <c r="H4440" s="20"/>
      <c r="I4440" s="20"/>
      <c r="J4440" s="21"/>
      <c r="K4440" s="21"/>
      <c r="L4440" s="20"/>
      <c r="M4440" s="20"/>
      <c r="N4440" s="22"/>
      <c r="O4440" s="22"/>
      <c r="P4440" s="22"/>
      <c r="Q4440" s="22"/>
      <c r="R4440" s="19"/>
      <c r="S4440" s="19"/>
      <c r="T4440" s="19"/>
      <c r="U4440" s="20"/>
      <c r="V4440" s="20"/>
      <c r="W4440" s="20"/>
      <c r="X4440" s="27"/>
      <c r="Y4440" s="253"/>
      <c r="Z4440" s="30"/>
      <c r="AA4440" s="30"/>
      <c r="AB4440" s="31"/>
      <c r="AC4440" s="31"/>
      <c r="AD4440" s="31"/>
      <c r="AE4440" s="31"/>
      <c r="AF4440" s="31"/>
      <c r="AG4440" s="241"/>
      <c r="AH4440" s="31"/>
      <c r="AI4440" s="31"/>
      <c r="AJ4440" s="31"/>
      <c r="AK4440" s="31"/>
      <c r="AL4440" s="120"/>
      <c r="AQ4440" s="26"/>
      <c r="AW4440" s="19"/>
      <c r="AX4440" s="19"/>
      <c r="AY4440" s="19"/>
      <c r="AZ4440" s="19"/>
      <c r="BA4440" s="19"/>
      <c r="BB4440" s="19"/>
      <c r="BC4440" s="1"/>
      <c r="BD4440"/>
      <c r="BE4440"/>
      <c r="BF4440" s="1"/>
      <c r="BG4440"/>
      <c r="BH4440"/>
      <c r="BI4440"/>
      <c r="BJ4440" s="1"/>
      <c r="BK4440" s="1"/>
      <c r="BL4440"/>
      <c r="BM4440" s="1"/>
      <c r="BN4440" s="1"/>
      <c r="BO4440" s="1"/>
      <c r="BP4440" s="1"/>
      <c r="BQ4440" s="1"/>
      <c r="BR4440" s="1"/>
      <c r="BS4440" s="1"/>
      <c r="BT4440" s="22"/>
      <c r="BU4440" s="1"/>
      <c r="BV4440" s="1"/>
      <c r="BW4440" s="1"/>
      <c r="BX4440" s="1"/>
      <c r="BY4440" s="1"/>
      <c r="BZ4440" s="1"/>
      <c r="CA4440" s="1"/>
      <c r="CB4440" s="1"/>
      <c r="CC4440" s="1"/>
      <c r="CD4440" s="1"/>
      <c r="CE4440" s="1"/>
      <c r="CF4440" s="1"/>
      <c r="CG4440" s="1"/>
      <c r="CH4440" s="1"/>
      <c r="CI4440" s="1"/>
      <c r="CJ4440" s="1"/>
      <c r="CK4440" s="1"/>
      <c r="CL4440" s="1"/>
      <c r="CM4440" s="1"/>
      <c r="CN4440" s="1"/>
      <c r="CO4440" s="1"/>
      <c r="CP4440" s="1"/>
      <c r="CQ4440" s="1"/>
      <c r="CR4440" s="1"/>
      <c r="CS4440" s="1"/>
      <c r="CT4440" s="1"/>
      <c r="CU4440" s="1"/>
      <c r="CV4440" s="1"/>
      <c r="CW4440" s="1"/>
      <c r="CX4440" s="1"/>
      <c r="CY4440" s="1"/>
      <c r="CZ4440" s="1"/>
      <c r="DA4440" s="1"/>
      <c r="DB4440" s="1"/>
      <c r="DC4440" s="1"/>
      <c r="DD4440" s="1"/>
      <c r="DE4440" s="1"/>
      <c r="DF4440" s="1"/>
      <c r="DG4440" s="1"/>
      <c r="DH4440" s="1"/>
      <c r="DI4440" s="1"/>
      <c r="DJ4440" s="1"/>
      <c r="DK4440" s="1"/>
      <c r="DL4440" s="1"/>
      <c r="DM4440" s="1"/>
      <c r="DN4440" s="1"/>
      <c r="DO4440" s="1"/>
      <c r="DP4440" s="1"/>
      <c r="DQ4440" s="1"/>
      <c r="DR4440" s="1"/>
      <c r="DS4440" s="1"/>
      <c r="DT4440" s="1"/>
      <c r="DU4440" s="1"/>
      <c r="DV4440" s="1"/>
      <c r="DW4440" s="1"/>
      <c r="DX4440" s="1"/>
      <c r="DY4440" s="1"/>
      <c r="DZ4440" s="1"/>
      <c r="EA4440" s="1"/>
      <c r="EB4440" s="1"/>
      <c r="EC4440" s="1"/>
      <c r="ED4440" s="1"/>
      <c r="EE4440" s="1"/>
      <c r="EF4440" s="1"/>
      <c r="EG4440" s="1"/>
      <c r="EH4440" s="1"/>
      <c r="EI4440" s="1"/>
      <c r="EJ4440" s="1"/>
      <c r="EK4440" s="1"/>
      <c r="EL4440" s="1"/>
      <c r="EM4440" s="1"/>
      <c r="EN4440" s="1"/>
      <c r="EO4440" s="1"/>
      <c r="EP4440" s="1"/>
      <c r="EQ4440" s="1"/>
      <c r="ER4440" s="1"/>
      <c r="ES4440" s="1"/>
      <c r="ET4440" s="1"/>
      <c r="EU4440" s="1"/>
      <c r="EV4440" s="1"/>
      <c r="EW4440" s="1"/>
      <c r="EX4440" s="1"/>
      <c r="EY4440" s="1"/>
      <c r="EZ4440" s="1"/>
      <c r="FA4440" s="1"/>
      <c r="FB4440" s="1"/>
      <c r="FC4440" s="1"/>
      <c r="FD4440" s="1"/>
      <c r="FE4440" s="1"/>
      <c r="FF4440" s="1"/>
      <c r="FG4440" s="1"/>
      <c r="FH4440" s="1"/>
      <c r="FI4440" s="1"/>
      <c r="FJ4440" s="1"/>
      <c r="FK4440" s="1"/>
      <c r="FL4440" s="1"/>
      <c r="FM4440" s="1"/>
      <c r="FN4440" s="1"/>
      <c r="FO4440" s="1"/>
      <c r="FP4440" s="1"/>
      <c r="FQ4440" s="1"/>
      <c r="FR4440" s="1"/>
      <c r="FS4440" s="1"/>
      <c r="FT4440" s="1"/>
      <c r="FU4440" s="1"/>
      <c r="FV4440" s="1"/>
      <c r="FW4440" s="1"/>
      <c r="FX4440" s="1"/>
      <c r="FY4440" s="1"/>
      <c r="FZ4440" s="1"/>
      <c r="GA4440" s="1"/>
      <c r="GB4440" s="1"/>
      <c r="GC4440" s="1"/>
      <c r="GD4440" s="1"/>
      <c r="GE4440" s="1"/>
      <c r="GF4440" s="1"/>
      <c r="GG4440" s="1"/>
      <c r="GH4440" s="1"/>
      <c r="GI4440" s="1"/>
      <c r="GJ4440" s="1"/>
      <c r="GK4440"/>
      <c r="GL4440"/>
      <c r="GM4440"/>
      <c r="GN4440"/>
      <c r="GO4440"/>
      <c r="GP4440"/>
      <c r="GQ4440"/>
      <c r="GR4440"/>
      <c r="GS4440"/>
      <c r="GT4440"/>
      <c r="GU4440"/>
      <c r="GV4440"/>
      <c r="GW4440"/>
      <c r="GX4440"/>
      <c r="GY4440"/>
      <c r="GZ4440"/>
      <c r="HA4440"/>
      <c r="HB4440"/>
      <c r="HC4440"/>
      <c r="HD4440"/>
      <c r="HE4440"/>
    </row>
    <row r="4441" spans="4:213" s="25" customFormat="1" x14ac:dyDescent="0.25">
      <c r="D4441" s="19"/>
      <c r="E4441" s="19"/>
      <c r="F4441" s="20"/>
      <c r="G4441" s="20"/>
      <c r="H4441" s="20"/>
      <c r="I4441" s="20"/>
      <c r="J4441" s="21"/>
      <c r="K4441" s="21"/>
      <c r="L4441" s="20"/>
      <c r="M4441" s="20"/>
      <c r="N4441" s="22"/>
      <c r="O4441" s="22"/>
      <c r="P4441" s="22"/>
      <c r="Q4441" s="22"/>
      <c r="R4441" s="19"/>
      <c r="S4441" s="19"/>
      <c r="T4441" s="19"/>
      <c r="U4441" s="20"/>
      <c r="V4441" s="20"/>
      <c r="W4441" s="20"/>
      <c r="X4441" s="27"/>
      <c r="Y4441" s="253"/>
      <c r="Z4441" s="30"/>
      <c r="AA4441" s="30"/>
      <c r="AB4441" s="31"/>
      <c r="AC4441" s="31"/>
      <c r="AD4441" s="31"/>
      <c r="AE4441" s="31"/>
      <c r="AF4441" s="31"/>
      <c r="AG4441" s="241"/>
      <c r="AH4441" s="31"/>
      <c r="AI4441" s="31"/>
      <c r="AJ4441" s="31"/>
      <c r="AK4441" s="31"/>
      <c r="AL4441" s="120"/>
      <c r="AQ4441" s="26"/>
      <c r="AW4441" s="19"/>
      <c r="AX4441" s="19"/>
      <c r="AY4441" s="19"/>
      <c r="AZ4441" s="19"/>
      <c r="BA4441" s="19"/>
      <c r="BB4441" s="19"/>
      <c r="BC4441" s="1"/>
      <c r="BD4441"/>
      <c r="BE4441"/>
      <c r="BF4441" s="1"/>
      <c r="BG4441"/>
      <c r="BH4441"/>
      <c r="BI4441"/>
      <c r="BJ4441" s="1"/>
      <c r="BK4441" s="1"/>
      <c r="BL4441"/>
      <c r="BM4441" s="1"/>
      <c r="BN4441" s="1"/>
      <c r="BO4441" s="1"/>
      <c r="BP4441" s="1"/>
      <c r="BQ4441" s="1"/>
      <c r="BR4441" s="1"/>
      <c r="BS4441" s="1"/>
      <c r="BT4441" s="22"/>
      <c r="BU4441" s="1"/>
      <c r="BV4441" s="1"/>
      <c r="BW4441" s="1"/>
      <c r="BX4441" s="1"/>
      <c r="BY4441" s="1"/>
      <c r="BZ4441" s="1"/>
      <c r="CA4441" s="1"/>
      <c r="CB4441" s="1"/>
      <c r="CC4441" s="1"/>
      <c r="CD4441" s="1"/>
      <c r="CE4441" s="1"/>
      <c r="CF4441" s="1"/>
      <c r="CG4441" s="1"/>
      <c r="CH4441" s="1"/>
      <c r="CI4441" s="1"/>
      <c r="CJ4441" s="1"/>
      <c r="CK4441" s="1"/>
      <c r="CL4441" s="1"/>
      <c r="CM4441" s="1"/>
      <c r="CN4441" s="1"/>
      <c r="CO4441" s="1"/>
      <c r="CP4441" s="1"/>
      <c r="CQ4441" s="1"/>
      <c r="CR4441" s="1"/>
      <c r="CS4441" s="1"/>
      <c r="CT4441" s="1"/>
      <c r="CU4441" s="1"/>
      <c r="CV4441" s="1"/>
      <c r="CW4441" s="1"/>
      <c r="CX4441" s="1"/>
      <c r="CY4441" s="1"/>
      <c r="CZ4441" s="1"/>
      <c r="DA4441" s="1"/>
      <c r="DB4441" s="1"/>
      <c r="DC4441" s="1"/>
      <c r="DD4441" s="1"/>
      <c r="DE4441" s="1"/>
      <c r="DF4441" s="1"/>
      <c r="DG4441" s="1"/>
      <c r="DH4441" s="1"/>
      <c r="DI4441" s="1"/>
      <c r="DJ4441" s="1"/>
      <c r="DK4441" s="1"/>
      <c r="DL4441" s="1"/>
      <c r="DM4441" s="1"/>
      <c r="DN4441" s="1"/>
      <c r="DO4441" s="1"/>
      <c r="DP4441" s="1"/>
      <c r="DQ4441" s="1"/>
      <c r="DR4441" s="1"/>
      <c r="DS4441" s="1"/>
      <c r="DT4441" s="1"/>
      <c r="DU4441" s="1"/>
      <c r="DV4441" s="1"/>
      <c r="DW4441" s="1"/>
      <c r="DX4441" s="1"/>
      <c r="DY4441" s="1"/>
      <c r="DZ4441" s="1"/>
      <c r="EA4441" s="1"/>
      <c r="EB4441" s="1"/>
      <c r="EC4441" s="1"/>
      <c r="ED4441" s="1"/>
      <c r="EE4441" s="1"/>
      <c r="EF4441" s="1"/>
      <c r="EG4441" s="1"/>
      <c r="EH4441" s="1"/>
      <c r="EI4441" s="1"/>
      <c r="EJ4441" s="1"/>
      <c r="EK4441" s="1"/>
      <c r="EL4441" s="1"/>
      <c r="EM4441" s="1"/>
      <c r="EN4441" s="1"/>
      <c r="EO4441" s="1"/>
      <c r="EP4441" s="1"/>
      <c r="EQ4441" s="1"/>
      <c r="ER4441" s="1"/>
      <c r="ES4441" s="1"/>
      <c r="ET4441" s="1"/>
      <c r="EU4441" s="1"/>
      <c r="EV4441" s="1"/>
      <c r="EW4441" s="1"/>
      <c r="EX4441" s="1"/>
      <c r="EY4441" s="1"/>
      <c r="EZ4441" s="1"/>
      <c r="FA4441" s="1"/>
      <c r="FB4441" s="1"/>
      <c r="FC4441" s="1"/>
      <c r="FD4441" s="1"/>
      <c r="FE4441" s="1"/>
      <c r="FF4441" s="1"/>
      <c r="FG4441" s="1"/>
      <c r="FH4441" s="1"/>
      <c r="FI4441" s="1"/>
      <c r="FJ4441" s="1"/>
      <c r="FK4441" s="1"/>
      <c r="FL4441" s="1"/>
      <c r="FM4441" s="1"/>
      <c r="FN4441" s="1"/>
      <c r="FO4441" s="1"/>
      <c r="FP4441" s="1"/>
      <c r="FQ4441" s="1"/>
      <c r="FR4441" s="1"/>
      <c r="FS4441" s="1"/>
      <c r="FT4441" s="1"/>
      <c r="FU4441" s="1"/>
      <c r="FV4441" s="1"/>
      <c r="FW4441" s="1"/>
      <c r="FX4441" s="1"/>
      <c r="FY4441" s="1"/>
      <c r="FZ4441" s="1"/>
      <c r="GA4441" s="1"/>
      <c r="GB4441" s="1"/>
      <c r="GC4441" s="1"/>
      <c r="GD4441" s="1"/>
      <c r="GE4441" s="1"/>
      <c r="GF4441" s="1"/>
      <c r="GG4441" s="1"/>
      <c r="GH4441" s="1"/>
      <c r="GI4441" s="1"/>
      <c r="GJ4441" s="1"/>
      <c r="GK4441"/>
      <c r="GL4441"/>
      <c r="GM4441"/>
      <c r="GN4441"/>
      <c r="GO4441"/>
      <c r="GP4441"/>
      <c r="GQ4441"/>
      <c r="GR4441"/>
      <c r="GS4441"/>
      <c r="GT4441"/>
      <c r="GU4441"/>
      <c r="GV4441"/>
      <c r="GW4441"/>
      <c r="GX4441"/>
      <c r="GY4441"/>
      <c r="GZ4441"/>
      <c r="HA4441"/>
      <c r="HB4441"/>
      <c r="HC4441"/>
      <c r="HD4441"/>
      <c r="HE4441"/>
    </row>
    <row r="4442" spans="4:213" s="25" customFormat="1" x14ac:dyDescent="0.25">
      <c r="D4442" s="19"/>
      <c r="E4442" s="19"/>
      <c r="F4442" s="20"/>
      <c r="G4442" s="20"/>
      <c r="H4442" s="20"/>
      <c r="I4442" s="20"/>
      <c r="J4442" s="21"/>
      <c r="K4442" s="21"/>
      <c r="L4442" s="20"/>
      <c r="M4442" s="20"/>
      <c r="N4442" s="22"/>
      <c r="O4442" s="22"/>
      <c r="P4442" s="22"/>
      <c r="Q4442" s="22"/>
      <c r="R4442" s="19"/>
      <c r="S4442" s="19"/>
      <c r="T4442" s="19"/>
      <c r="U4442" s="20"/>
      <c r="V4442" s="20"/>
      <c r="W4442" s="20"/>
      <c r="X4442" s="27"/>
      <c r="Y4442" s="253"/>
      <c r="Z4442" s="30"/>
      <c r="AA4442" s="30"/>
      <c r="AB4442" s="31"/>
      <c r="AC4442" s="31"/>
      <c r="AD4442" s="31"/>
      <c r="AE4442" s="31"/>
      <c r="AF4442" s="31"/>
      <c r="AG4442" s="241"/>
      <c r="AH4442" s="31"/>
      <c r="AI4442" s="31"/>
      <c r="AJ4442" s="31"/>
      <c r="AK4442" s="31"/>
      <c r="AL4442" s="120"/>
      <c r="AQ4442" s="26"/>
      <c r="AW4442" s="19"/>
      <c r="AX4442" s="19"/>
      <c r="AY4442" s="19"/>
      <c r="AZ4442" s="19"/>
      <c r="BA4442" s="19"/>
      <c r="BB4442" s="19"/>
      <c r="BC4442" s="1"/>
      <c r="BD4442"/>
      <c r="BE4442"/>
      <c r="BF4442" s="1"/>
      <c r="BG4442"/>
      <c r="BH4442"/>
      <c r="BI4442"/>
      <c r="BJ4442" s="1"/>
      <c r="BK4442" s="1"/>
      <c r="BL4442"/>
      <c r="BM4442" s="1"/>
      <c r="BN4442" s="1"/>
      <c r="BO4442" s="1"/>
      <c r="BP4442" s="1"/>
      <c r="BQ4442" s="1"/>
      <c r="BR4442" s="1"/>
      <c r="BS4442" s="1"/>
      <c r="BT4442" s="22"/>
      <c r="BU4442" s="1"/>
      <c r="BV4442" s="1"/>
      <c r="BW4442" s="1"/>
      <c r="BX4442" s="1"/>
      <c r="BY4442" s="1"/>
      <c r="BZ4442" s="1"/>
      <c r="CA4442" s="1"/>
      <c r="CB4442" s="1"/>
      <c r="CC4442" s="1"/>
      <c r="CD4442" s="1"/>
      <c r="CE4442" s="1"/>
      <c r="CF4442" s="1"/>
      <c r="CG4442" s="1"/>
      <c r="CH4442" s="1"/>
      <c r="CI4442" s="1"/>
      <c r="CJ4442" s="1"/>
      <c r="CK4442" s="1"/>
      <c r="CL4442" s="1"/>
      <c r="CM4442" s="1"/>
      <c r="CN4442" s="1"/>
      <c r="CO4442" s="1"/>
      <c r="CP4442" s="1"/>
      <c r="CQ4442" s="1"/>
      <c r="CR4442" s="1"/>
      <c r="CS4442" s="1"/>
      <c r="CT4442" s="1"/>
      <c r="CU4442" s="1"/>
      <c r="CV4442" s="1"/>
      <c r="CW4442" s="1"/>
      <c r="CX4442" s="1"/>
      <c r="CY4442" s="1"/>
      <c r="CZ4442" s="1"/>
      <c r="DA4442" s="1"/>
      <c r="DB4442" s="1"/>
      <c r="DC4442" s="1"/>
      <c r="DD4442" s="1"/>
      <c r="DE4442" s="1"/>
      <c r="DF4442" s="1"/>
      <c r="DG4442" s="1"/>
      <c r="DH4442" s="1"/>
      <c r="DI4442" s="1"/>
      <c r="DJ4442" s="1"/>
      <c r="DK4442" s="1"/>
      <c r="DL4442" s="1"/>
      <c r="DM4442" s="1"/>
      <c r="DN4442" s="1"/>
      <c r="DO4442" s="1"/>
      <c r="DP4442" s="1"/>
      <c r="DQ4442" s="1"/>
      <c r="DR4442" s="1"/>
      <c r="DS4442" s="1"/>
      <c r="DT4442" s="1"/>
      <c r="DU4442" s="1"/>
      <c r="DV4442" s="1"/>
      <c r="DW4442" s="1"/>
      <c r="DX4442" s="1"/>
      <c r="DY4442" s="1"/>
      <c r="DZ4442" s="1"/>
      <c r="EA4442" s="1"/>
      <c r="EB4442" s="1"/>
      <c r="EC4442" s="1"/>
      <c r="ED4442" s="1"/>
      <c r="EE4442" s="1"/>
      <c r="EF4442" s="1"/>
      <c r="EG4442" s="1"/>
      <c r="EH4442" s="1"/>
      <c r="EI4442" s="1"/>
      <c r="EJ4442" s="1"/>
      <c r="EK4442" s="1"/>
      <c r="EL4442" s="1"/>
      <c r="EM4442" s="1"/>
      <c r="EN4442" s="1"/>
      <c r="EO4442" s="1"/>
      <c r="EP4442" s="1"/>
      <c r="EQ4442" s="1"/>
      <c r="ER4442" s="1"/>
      <c r="ES4442" s="1"/>
      <c r="ET4442" s="1"/>
      <c r="EU4442" s="1"/>
      <c r="EV4442" s="1"/>
      <c r="EW4442" s="1"/>
      <c r="EX4442" s="1"/>
      <c r="EY4442" s="1"/>
      <c r="EZ4442" s="1"/>
      <c r="FA4442" s="1"/>
      <c r="FB4442" s="1"/>
      <c r="FC4442" s="1"/>
      <c r="FD4442" s="1"/>
      <c r="FE4442" s="1"/>
      <c r="FF4442" s="1"/>
      <c r="FG4442" s="1"/>
      <c r="FH4442" s="1"/>
      <c r="FI4442" s="1"/>
      <c r="FJ4442" s="1"/>
      <c r="FK4442" s="1"/>
      <c r="FL4442" s="1"/>
      <c r="FM4442" s="1"/>
      <c r="FN4442" s="1"/>
      <c r="FO4442" s="1"/>
      <c r="FP4442" s="1"/>
      <c r="FQ4442" s="1"/>
      <c r="FR4442" s="1"/>
      <c r="FS4442" s="1"/>
      <c r="FT4442" s="1"/>
      <c r="FU4442" s="1"/>
      <c r="FV4442" s="1"/>
      <c r="FW4442" s="1"/>
      <c r="FX4442" s="1"/>
      <c r="FY4442" s="1"/>
      <c r="FZ4442" s="1"/>
      <c r="GA4442" s="1"/>
      <c r="GB4442" s="1"/>
      <c r="GC4442" s="1"/>
      <c r="GD4442" s="1"/>
      <c r="GE4442" s="1"/>
      <c r="GF4442" s="1"/>
      <c r="GG4442" s="1"/>
      <c r="GH4442" s="1"/>
      <c r="GI4442" s="1"/>
      <c r="GJ4442" s="1"/>
      <c r="GK4442"/>
      <c r="GL4442"/>
      <c r="GM4442"/>
      <c r="GN4442"/>
      <c r="GO4442"/>
      <c r="GP4442"/>
      <c r="GQ4442"/>
      <c r="GR4442"/>
      <c r="GS4442"/>
      <c r="GT4442"/>
      <c r="GU4442"/>
      <c r="GV4442"/>
      <c r="GW4442"/>
      <c r="GX4442"/>
      <c r="GY4442"/>
      <c r="GZ4442"/>
      <c r="HA4442"/>
      <c r="HB4442"/>
      <c r="HC4442"/>
      <c r="HD4442"/>
      <c r="HE4442"/>
    </row>
    <row r="4443" spans="4:213" s="25" customFormat="1" x14ac:dyDescent="0.25">
      <c r="D4443" s="19"/>
      <c r="E4443" s="19"/>
      <c r="F4443" s="20"/>
      <c r="G4443" s="20"/>
      <c r="H4443" s="20"/>
      <c r="I4443" s="20"/>
      <c r="J4443" s="21"/>
      <c r="K4443" s="21"/>
      <c r="L4443" s="20"/>
      <c r="M4443" s="20"/>
      <c r="N4443" s="22"/>
      <c r="O4443" s="22"/>
      <c r="P4443" s="22"/>
      <c r="Q4443" s="22"/>
      <c r="R4443" s="19"/>
      <c r="S4443" s="19"/>
      <c r="T4443" s="19"/>
      <c r="U4443" s="20"/>
      <c r="V4443" s="20"/>
      <c r="W4443" s="20"/>
      <c r="X4443" s="27"/>
      <c r="Y4443" s="253"/>
      <c r="Z4443" s="30"/>
      <c r="AA4443" s="30"/>
      <c r="AB4443" s="31"/>
      <c r="AC4443" s="31"/>
      <c r="AD4443" s="31"/>
      <c r="AE4443" s="31"/>
      <c r="AF4443" s="31"/>
      <c r="AG4443" s="241"/>
      <c r="AH4443" s="31"/>
      <c r="AI4443" s="31"/>
      <c r="AJ4443" s="31"/>
      <c r="AK4443" s="31"/>
      <c r="AL4443" s="120"/>
      <c r="AQ4443" s="26"/>
      <c r="AW4443" s="19"/>
      <c r="AX4443" s="19"/>
      <c r="AY4443" s="19"/>
      <c r="AZ4443" s="19"/>
      <c r="BA4443" s="19"/>
      <c r="BB4443" s="19"/>
      <c r="BC4443" s="1"/>
      <c r="BD4443"/>
      <c r="BE4443"/>
      <c r="BF4443" s="1"/>
      <c r="BG4443"/>
      <c r="BH4443"/>
      <c r="BI4443"/>
      <c r="BJ4443" s="1"/>
      <c r="BK4443" s="1"/>
      <c r="BL4443"/>
      <c r="BM4443" s="1"/>
      <c r="BN4443" s="1"/>
      <c r="BO4443" s="1"/>
      <c r="BP4443" s="1"/>
      <c r="BQ4443" s="1"/>
      <c r="BR4443" s="1"/>
      <c r="BS4443" s="1"/>
      <c r="BT4443" s="22"/>
      <c r="BU4443" s="1"/>
      <c r="BV4443" s="1"/>
      <c r="BW4443" s="1"/>
      <c r="BX4443" s="1"/>
      <c r="BY4443" s="1"/>
      <c r="BZ4443" s="1"/>
      <c r="CA4443" s="1"/>
      <c r="CB4443" s="1"/>
      <c r="CC4443" s="1"/>
      <c r="CD4443" s="1"/>
      <c r="CE4443" s="1"/>
      <c r="CF4443" s="1"/>
      <c r="CG4443" s="1"/>
      <c r="CH4443" s="1"/>
      <c r="CI4443" s="1"/>
      <c r="CJ4443" s="1"/>
      <c r="CK4443" s="1"/>
      <c r="CL4443" s="1"/>
      <c r="CM4443" s="1"/>
      <c r="CN4443" s="1"/>
      <c r="CO4443" s="1"/>
      <c r="CP4443" s="1"/>
      <c r="CQ4443" s="1"/>
      <c r="CR4443" s="1"/>
      <c r="CS4443" s="1"/>
      <c r="CT4443" s="1"/>
      <c r="CU4443" s="1"/>
      <c r="CV4443" s="1"/>
      <c r="CW4443" s="1"/>
      <c r="CX4443" s="1"/>
      <c r="CY4443" s="1"/>
      <c r="CZ4443" s="1"/>
      <c r="DA4443" s="1"/>
      <c r="DB4443" s="1"/>
      <c r="DC4443" s="1"/>
      <c r="DD4443" s="1"/>
      <c r="DE4443" s="1"/>
      <c r="DF4443" s="1"/>
      <c r="DG4443" s="1"/>
      <c r="DH4443" s="1"/>
      <c r="DI4443" s="1"/>
      <c r="DJ4443" s="1"/>
      <c r="DK4443" s="1"/>
      <c r="DL4443" s="1"/>
      <c r="DM4443" s="1"/>
      <c r="DN4443" s="1"/>
      <c r="DO4443" s="1"/>
      <c r="DP4443" s="1"/>
      <c r="DQ4443" s="1"/>
      <c r="DR4443" s="1"/>
      <c r="DS4443" s="1"/>
      <c r="DT4443" s="1"/>
      <c r="DU4443" s="1"/>
      <c r="DV4443" s="1"/>
      <c r="DW4443" s="1"/>
      <c r="DX4443" s="1"/>
      <c r="DY4443" s="1"/>
      <c r="DZ4443" s="1"/>
      <c r="EA4443" s="1"/>
      <c r="EB4443" s="1"/>
      <c r="EC4443" s="1"/>
      <c r="ED4443" s="1"/>
      <c r="EE4443" s="1"/>
      <c r="EF4443" s="1"/>
      <c r="EG4443" s="1"/>
      <c r="EH4443" s="1"/>
      <c r="EI4443" s="1"/>
      <c r="EJ4443" s="1"/>
      <c r="EK4443" s="1"/>
      <c r="EL4443" s="1"/>
      <c r="EM4443" s="1"/>
      <c r="EN4443" s="1"/>
      <c r="EO4443" s="1"/>
      <c r="EP4443" s="1"/>
      <c r="EQ4443" s="1"/>
      <c r="ER4443" s="1"/>
      <c r="ES4443" s="1"/>
      <c r="ET4443" s="1"/>
      <c r="EU4443" s="1"/>
      <c r="EV4443" s="1"/>
      <c r="EW4443" s="1"/>
      <c r="EX4443" s="1"/>
      <c r="EY4443" s="1"/>
      <c r="EZ4443" s="1"/>
      <c r="FA4443" s="1"/>
      <c r="FB4443" s="1"/>
      <c r="FC4443" s="1"/>
      <c r="FD4443" s="1"/>
      <c r="FE4443" s="1"/>
      <c r="FF4443" s="1"/>
      <c r="FG4443" s="1"/>
      <c r="FH4443" s="1"/>
      <c r="FI4443" s="1"/>
      <c r="FJ4443" s="1"/>
      <c r="FK4443" s="1"/>
      <c r="FL4443" s="1"/>
      <c r="FM4443" s="1"/>
      <c r="FN4443" s="1"/>
      <c r="FO4443" s="1"/>
      <c r="FP4443" s="1"/>
      <c r="FQ4443" s="1"/>
      <c r="FR4443" s="1"/>
      <c r="FS4443" s="1"/>
      <c r="FT4443" s="1"/>
      <c r="FU4443" s="1"/>
      <c r="FV4443" s="1"/>
      <c r="FW4443" s="1"/>
      <c r="FX4443" s="1"/>
      <c r="FY4443" s="1"/>
      <c r="FZ4443" s="1"/>
      <c r="GA4443" s="1"/>
      <c r="GB4443" s="1"/>
      <c r="GC4443" s="1"/>
      <c r="GD4443" s="1"/>
      <c r="GE4443" s="1"/>
      <c r="GF4443" s="1"/>
      <c r="GG4443" s="1"/>
      <c r="GH4443" s="1"/>
      <c r="GI4443" s="1"/>
      <c r="GJ4443" s="1"/>
      <c r="GK4443"/>
      <c r="GL4443"/>
      <c r="GM4443"/>
      <c r="GN4443"/>
      <c r="GO4443"/>
      <c r="GP4443"/>
      <c r="GQ4443"/>
      <c r="GR4443"/>
      <c r="GS4443"/>
      <c r="GT4443"/>
      <c r="GU4443"/>
      <c r="GV4443"/>
      <c r="GW4443"/>
      <c r="GX4443"/>
      <c r="GY4443"/>
      <c r="GZ4443"/>
      <c r="HA4443"/>
      <c r="HB4443"/>
      <c r="HC4443"/>
      <c r="HD4443"/>
      <c r="HE4443"/>
    </row>
    <row r="4444" spans="4:213" s="25" customFormat="1" x14ac:dyDescent="0.25">
      <c r="D4444" s="19"/>
      <c r="E4444" s="19"/>
      <c r="F4444" s="20"/>
      <c r="G4444" s="20"/>
      <c r="H4444" s="20"/>
      <c r="I4444" s="20"/>
      <c r="J4444" s="21"/>
      <c r="K4444" s="21"/>
      <c r="L4444" s="20"/>
      <c r="M4444" s="20"/>
      <c r="N4444" s="22"/>
      <c r="O4444" s="22"/>
      <c r="P4444" s="22"/>
      <c r="Q4444" s="22"/>
      <c r="R4444" s="19"/>
      <c r="S4444" s="19"/>
      <c r="T4444" s="19"/>
      <c r="U4444" s="20"/>
      <c r="V4444" s="20"/>
      <c r="W4444" s="20"/>
      <c r="X4444" s="27"/>
      <c r="Y4444" s="253"/>
      <c r="Z4444" s="30"/>
      <c r="AA4444" s="30"/>
      <c r="AB4444" s="31"/>
      <c r="AC4444" s="31"/>
      <c r="AD4444" s="31"/>
      <c r="AE4444" s="31"/>
      <c r="AF4444" s="31"/>
      <c r="AG4444" s="241"/>
      <c r="AH4444" s="31"/>
      <c r="AI4444" s="31"/>
      <c r="AJ4444" s="31"/>
      <c r="AK4444" s="31"/>
      <c r="AL4444" s="120"/>
      <c r="AQ4444" s="26"/>
      <c r="AW4444" s="19"/>
      <c r="AX4444" s="19"/>
      <c r="AY4444" s="19"/>
      <c r="AZ4444" s="19"/>
      <c r="BA4444" s="19"/>
      <c r="BB4444" s="19"/>
      <c r="BC4444" s="1"/>
      <c r="BD4444"/>
      <c r="BE4444"/>
      <c r="BF4444" s="1"/>
      <c r="BG4444"/>
      <c r="BH4444"/>
      <c r="BI4444"/>
      <c r="BJ4444" s="1"/>
      <c r="BK4444" s="1"/>
      <c r="BL4444"/>
      <c r="BM4444" s="1"/>
      <c r="BN4444" s="1"/>
      <c r="BO4444" s="1"/>
      <c r="BP4444" s="1"/>
      <c r="BQ4444" s="1"/>
      <c r="BR4444" s="1"/>
      <c r="BS4444" s="1"/>
      <c r="BT4444" s="22"/>
      <c r="BU4444" s="1"/>
      <c r="BV4444" s="1"/>
      <c r="BW4444" s="1"/>
      <c r="BX4444" s="1"/>
      <c r="BY4444" s="1"/>
      <c r="BZ4444" s="1"/>
      <c r="CA4444" s="1"/>
      <c r="CB4444" s="1"/>
      <c r="CC4444" s="1"/>
      <c r="CD4444" s="1"/>
      <c r="CE4444" s="1"/>
      <c r="CF4444" s="1"/>
      <c r="CG4444" s="1"/>
      <c r="CH4444" s="1"/>
      <c r="CI4444" s="1"/>
      <c r="CJ4444" s="1"/>
      <c r="CK4444" s="1"/>
      <c r="CL4444" s="1"/>
      <c r="CM4444" s="1"/>
      <c r="CN4444" s="1"/>
      <c r="CO4444" s="1"/>
      <c r="CP4444" s="1"/>
      <c r="CQ4444" s="1"/>
      <c r="CR4444" s="1"/>
      <c r="CS4444" s="1"/>
      <c r="CT4444" s="1"/>
      <c r="CU4444" s="1"/>
      <c r="CV4444" s="1"/>
      <c r="CW4444" s="1"/>
      <c r="CX4444" s="1"/>
      <c r="CY4444" s="1"/>
      <c r="CZ4444" s="1"/>
      <c r="DA4444" s="1"/>
      <c r="DB4444" s="1"/>
      <c r="DC4444" s="1"/>
      <c r="DD4444" s="1"/>
      <c r="DE4444" s="1"/>
      <c r="DF4444" s="1"/>
      <c r="DG4444" s="1"/>
      <c r="DH4444" s="1"/>
      <c r="DI4444" s="1"/>
      <c r="DJ4444" s="1"/>
      <c r="DK4444" s="1"/>
      <c r="DL4444" s="1"/>
      <c r="DM4444" s="1"/>
      <c r="DN4444" s="1"/>
      <c r="DO4444" s="1"/>
      <c r="DP4444" s="1"/>
      <c r="DQ4444" s="1"/>
      <c r="DR4444" s="1"/>
      <c r="DS4444" s="1"/>
      <c r="DT4444" s="1"/>
      <c r="DU4444" s="1"/>
      <c r="DV4444" s="1"/>
      <c r="DW4444" s="1"/>
      <c r="DX4444" s="1"/>
      <c r="DY4444" s="1"/>
      <c r="DZ4444" s="1"/>
      <c r="EA4444" s="1"/>
      <c r="EB4444" s="1"/>
      <c r="EC4444" s="1"/>
      <c r="ED4444" s="1"/>
      <c r="EE4444" s="1"/>
      <c r="EF4444" s="1"/>
      <c r="EG4444" s="1"/>
      <c r="EH4444" s="1"/>
      <c r="EI4444" s="1"/>
      <c r="EJ4444" s="1"/>
      <c r="EK4444" s="1"/>
      <c r="EL4444" s="1"/>
      <c r="EM4444" s="1"/>
      <c r="EN4444" s="1"/>
      <c r="EO4444" s="1"/>
      <c r="EP4444" s="1"/>
      <c r="EQ4444" s="1"/>
      <c r="ER4444" s="1"/>
      <c r="ES4444" s="1"/>
      <c r="ET4444" s="1"/>
      <c r="EU4444" s="1"/>
      <c r="EV4444" s="1"/>
      <c r="EW4444" s="1"/>
      <c r="EX4444" s="1"/>
      <c r="EY4444" s="1"/>
      <c r="EZ4444" s="1"/>
      <c r="FA4444" s="1"/>
      <c r="FB4444" s="1"/>
      <c r="FC4444" s="1"/>
      <c r="FD4444" s="1"/>
      <c r="FE4444" s="1"/>
      <c r="FF4444" s="1"/>
      <c r="FG4444" s="1"/>
      <c r="FH4444" s="1"/>
      <c r="FI4444" s="1"/>
      <c r="FJ4444" s="1"/>
      <c r="FK4444" s="1"/>
      <c r="FL4444" s="1"/>
      <c r="FM4444" s="1"/>
      <c r="FN4444" s="1"/>
      <c r="FO4444" s="1"/>
      <c r="FP4444" s="1"/>
      <c r="FQ4444" s="1"/>
      <c r="FR4444" s="1"/>
      <c r="FS4444" s="1"/>
      <c r="FT4444" s="1"/>
      <c r="FU4444" s="1"/>
      <c r="FV4444" s="1"/>
      <c r="FW4444" s="1"/>
      <c r="FX4444" s="1"/>
      <c r="FY4444" s="1"/>
      <c r="FZ4444" s="1"/>
      <c r="GA4444" s="1"/>
      <c r="GB4444" s="1"/>
      <c r="GC4444" s="1"/>
      <c r="GD4444" s="1"/>
      <c r="GE4444" s="1"/>
      <c r="GF4444" s="1"/>
      <c r="GG4444" s="1"/>
      <c r="GH4444" s="1"/>
      <c r="GI4444" s="1"/>
      <c r="GJ4444" s="1"/>
      <c r="GK4444"/>
      <c r="GL4444"/>
      <c r="GM4444"/>
      <c r="GN4444"/>
      <c r="GO4444"/>
      <c r="GP4444"/>
      <c r="GQ4444"/>
      <c r="GR4444"/>
      <c r="GS4444"/>
      <c r="GT4444"/>
      <c r="GU4444"/>
      <c r="GV4444"/>
      <c r="GW4444"/>
      <c r="GX4444"/>
      <c r="GY4444"/>
      <c r="GZ4444"/>
      <c r="HA4444"/>
      <c r="HB4444"/>
      <c r="HC4444"/>
      <c r="HD4444"/>
      <c r="HE4444"/>
    </row>
    <row r="4445" spans="4:213" s="25" customFormat="1" x14ac:dyDescent="0.25">
      <c r="D4445" s="19"/>
      <c r="E4445" s="19"/>
      <c r="F4445" s="20"/>
      <c r="G4445" s="20"/>
      <c r="H4445" s="20"/>
      <c r="I4445" s="20"/>
      <c r="J4445" s="21"/>
      <c r="K4445" s="21"/>
      <c r="L4445" s="20"/>
      <c r="M4445" s="20"/>
      <c r="N4445" s="22"/>
      <c r="O4445" s="22"/>
      <c r="P4445" s="22"/>
      <c r="Q4445" s="22"/>
      <c r="R4445" s="19"/>
      <c r="S4445" s="19"/>
      <c r="T4445" s="19"/>
      <c r="U4445" s="20"/>
      <c r="V4445" s="20"/>
      <c r="W4445" s="20"/>
      <c r="X4445" s="27"/>
      <c r="Y4445" s="253"/>
      <c r="Z4445" s="30"/>
      <c r="AA4445" s="30"/>
      <c r="AB4445" s="31"/>
      <c r="AC4445" s="31"/>
      <c r="AD4445" s="31"/>
      <c r="AE4445" s="31"/>
      <c r="AF4445" s="31"/>
      <c r="AG4445" s="241"/>
      <c r="AH4445" s="31"/>
      <c r="AI4445" s="31"/>
      <c r="AJ4445" s="31"/>
      <c r="AK4445" s="31"/>
      <c r="AL4445" s="120"/>
      <c r="AQ4445" s="26"/>
      <c r="AW4445" s="19"/>
      <c r="AX4445" s="19"/>
      <c r="AY4445" s="19"/>
      <c r="AZ4445" s="19"/>
      <c r="BA4445" s="19"/>
      <c r="BB4445" s="19"/>
      <c r="BC4445" s="1"/>
      <c r="BD4445"/>
      <c r="BE4445"/>
      <c r="BF4445" s="1"/>
      <c r="BG4445"/>
      <c r="BH4445"/>
      <c r="BI4445"/>
      <c r="BJ4445" s="1"/>
      <c r="BK4445" s="1"/>
      <c r="BL4445"/>
      <c r="BM4445" s="1"/>
      <c r="BN4445" s="1"/>
      <c r="BO4445" s="1"/>
      <c r="BP4445" s="1"/>
      <c r="BQ4445" s="1"/>
      <c r="BR4445" s="1"/>
      <c r="BS4445" s="1"/>
      <c r="BT4445" s="22"/>
      <c r="BU4445" s="1"/>
      <c r="BV4445" s="1"/>
      <c r="BW4445" s="1"/>
      <c r="BX4445" s="1"/>
      <c r="BY4445" s="1"/>
      <c r="BZ4445" s="1"/>
      <c r="CA4445" s="1"/>
      <c r="CB4445" s="1"/>
      <c r="CC4445" s="1"/>
      <c r="CD4445" s="1"/>
      <c r="CE4445" s="1"/>
      <c r="CF4445" s="1"/>
      <c r="CG4445" s="1"/>
      <c r="CH4445" s="1"/>
      <c r="CI4445" s="1"/>
      <c r="CJ4445" s="1"/>
      <c r="CK4445" s="1"/>
      <c r="CL4445" s="1"/>
      <c r="CM4445" s="1"/>
      <c r="CN4445" s="1"/>
      <c r="CO4445" s="1"/>
      <c r="CP4445" s="1"/>
      <c r="CQ4445" s="1"/>
      <c r="CR4445" s="1"/>
      <c r="CS4445" s="1"/>
      <c r="CT4445" s="1"/>
      <c r="CU4445" s="1"/>
      <c r="CV4445" s="1"/>
      <c r="CW4445" s="1"/>
      <c r="CX4445" s="1"/>
      <c r="CY4445" s="1"/>
      <c r="CZ4445" s="1"/>
      <c r="DA4445" s="1"/>
      <c r="DB4445" s="1"/>
      <c r="DC4445" s="1"/>
      <c r="DD4445" s="1"/>
      <c r="DE4445" s="1"/>
      <c r="DF4445" s="1"/>
      <c r="DG4445" s="1"/>
      <c r="DH4445" s="1"/>
      <c r="DI4445" s="1"/>
      <c r="DJ4445" s="1"/>
      <c r="DK4445" s="1"/>
      <c r="DL4445" s="1"/>
      <c r="DM4445" s="1"/>
      <c r="DN4445" s="1"/>
      <c r="DO4445" s="1"/>
      <c r="DP4445" s="1"/>
      <c r="DQ4445" s="1"/>
      <c r="DR4445" s="1"/>
      <c r="DS4445" s="1"/>
      <c r="DT4445" s="1"/>
      <c r="DU4445" s="1"/>
      <c r="DV4445" s="1"/>
      <c r="DW4445" s="1"/>
      <c r="DX4445" s="1"/>
      <c r="DY4445" s="1"/>
      <c r="DZ4445" s="1"/>
      <c r="EA4445" s="1"/>
      <c r="EB4445" s="1"/>
      <c r="EC4445" s="1"/>
      <c r="ED4445" s="1"/>
      <c r="EE4445" s="1"/>
      <c r="EF4445" s="1"/>
      <c r="EG4445" s="1"/>
      <c r="EH4445" s="1"/>
      <c r="EI4445" s="1"/>
      <c r="EJ4445" s="1"/>
      <c r="EK4445" s="1"/>
      <c r="EL4445" s="1"/>
      <c r="EM4445" s="1"/>
      <c r="EN4445" s="1"/>
      <c r="EO4445" s="1"/>
      <c r="EP4445" s="1"/>
      <c r="EQ4445" s="1"/>
      <c r="ER4445" s="1"/>
      <c r="ES4445" s="1"/>
      <c r="ET4445" s="1"/>
      <c r="EU4445" s="1"/>
      <c r="EV4445" s="1"/>
      <c r="EW4445" s="1"/>
      <c r="EX4445" s="1"/>
      <c r="EY4445" s="1"/>
      <c r="EZ4445" s="1"/>
      <c r="FA4445" s="1"/>
      <c r="FB4445" s="1"/>
      <c r="FC4445" s="1"/>
      <c r="FD4445" s="1"/>
      <c r="FE4445" s="1"/>
      <c r="FF4445" s="1"/>
      <c r="FG4445" s="1"/>
      <c r="FH4445" s="1"/>
      <c r="FI4445" s="1"/>
      <c r="FJ4445" s="1"/>
      <c r="FK4445" s="1"/>
      <c r="FL4445" s="1"/>
      <c r="FM4445" s="1"/>
      <c r="FN4445" s="1"/>
      <c r="FO4445" s="1"/>
      <c r="FP4445" s="1"/>
      <c r="FQ4445" s="1"/>
      <c r="FR4445" s="1"/>
      <c r="FS4445" s="1"/>
      <c r="FT4445" s="1"/>
      <c r="FU4445" s="1"/>
      <c r="FV4445" s="1"/>
      <c r="FW4445" s="1"/>
      <c r="FX4445" s="1"/>
      <c r="FY4445" s="1"/>
      <c r="FZ4445" s="1"/>
      <c r="GA4445" s="1"/>
      <c r="GB4445" s="1"/>
      <c r="GC4445" s="1"/>
      <c r="GD4445" s="1"/>
      <c r="GE4445" s="1"/>
      <c r="GF4445" s="1"/>
      <c r="GG4445" s="1"/>
      <c r="GH4445" s="1"/>
      <c r="GI4445" s="1"/>
      <c r="GJ4445" s="1"/>
      <c r="GK4445"/>
      <c r="GL4445"/>
      <c r="GM4445"/>
      <c r="GN4445"/>
      <c r="GO4445"/>
      <c r="GP4445"/>
      <c r="GQ4445"/>
      <c r="GR4445"/>
      <c r="GS4445"/>
      <c r="GT4445"/>
      <c r="GU4445"/>
      <c r="GV4445"/>
      <c r="GW4445"/>
      <c r="GX4445"/>
      <c r="GY4445"/>
      <c r="GZ4445"/>
      <c r="HA4445"/>
      <c r="HB4445"/>
      <c r="HC4445"/>
      <c r="HD4445"/>
      <c r="HE4445"/>
    </row>
    <row r="4446" spans="4:213" s="25" customFormat="1" x14ac:dyDescent="0.25">
      <c r="D4446" s="19"/>
      <c r="E4446" s="19"/>
      <c r="F4446" s="20"/>
      <c r="G4446" s="20"/>
      <c r="H4446" s="20"/>
      <c r="I4446" s="20"/>
      <c r="J4446" s="21"/>
      <c r="K4446" s="21"/>
      <c r="L4446" s="20"/>
      <c r="M4446" s="20"/>
      <c r="N4446" s="22"/>
      <c r="O4446" s="22"/>
      <c r="P4446" s="22"/>
      <c r="Q4446" s="22"/>
      <c r="R4446" s="19"/>
      <c r="S4446" s="19"/>
      <c r="T4446" s="19"/>
      <c r="U4446" s="20"/>
      <c r="V4446" s="20"/>
      <c r="W4446" s="20"/>
      <c r="X4446" s="27"/>
      <c r="Y4446" s="253"/>
      <c r="Z4446" s="30"/>
      <c r="AA4446" s="30"/>
      <c r="AB4446" s="31"/>
      <c r="AC4446" s="31"/>
      <c r="AD4446" s="31"/>
      <c r="AE4446" s="31"/>
      <c r="AF4446" s="31"/>
      <c r="AG4446" s="241"/>
      <c r="AH4446" s="31"/>
      <c r="AI4446" s="31"/>
      <c r="AJ4446" s="31"/>
      <c r="AK4446" s="31"/>
      <c r="AL4446" s="120"/>
      <c r="AQ4446" s="26"/>
      <c r="AW4446" s="19"/>
      <c r="AX4446" s="19"/>
      <c r="AY4446" s="19"/>
      <c r="AZ4446" s="19"/>
      <c r="BA4446" s="19"/>
      <c r="BB4446" s="19"/>
      <c r="BC4446" s="1"/>
      <c r="BD4446"/>
      <c r="BE4446"/>
      <c r="BF4446" s="1"/>
      <c r="BG4446"/>
      <c r="BH4446"/>
      <c r="BI4446"/>
      <c r="BJ4446" s="1"/>
      <c r="BK4446" s="1"/>
      <c r="BL4446"/>
      <c r="BM4446" s="1"/>
      <c r="BN4446" s="1"/>
      <c r="BO4446" s="1"/>
      <c r="BP4446" s="1"/>
      <c r="BQ4446" s="1"/>
      <c r="BR4446" s="1"/>
      <c r="BS4446" s="1"/>
      <c r="BT4446" s="22"/>
      <c r="BU4446" s="1"/>
      <c r="BV4446" s="1"/>
      <c r="BW4446" s="1"/>
      <c r="BX4446" s="1"/>
      <c r="BY4446" s="1"/>
      <c r="BZ4446" s="1"/>
      <c r="CA4446" s="1"/>
      <c r="CB4446" s="1"/>
      <c r="CC4446" s="1"/>
      <c r="CD4446" s="1"/>
      <c r="CE4446" s="1"/>
      <c r="CF4446" s="1"/>
      <c r="CG4446" s="1"/>
      <c r="CH4446" s="1"/>
      <c r="CI4446" s="1"/>
      <c r="CJ4446" s="1"/>
      <c r="CK4446" s="1"/>
      <c r="CL4446" s="1"/>
      <c r="CM4446" s="1"/>
      <c r="CN4446" s="1"/>
      <c r="CO4446" s="1"/>
      <c r="CP4446" s="1"/>
      <c r="CQ4446" s="1"/>
      <c r="CR4446" s="1"/>
      <c r="CS4446" s="1"/>
      <c r="CT4446" s="1"/>
      <c r="CU4446" s="1"/>
      <c r="CV4446" s="1"/>
      <c r="CW4446" s="1"/>
      <c r="CX4446" s="1"/>
      <c r="CY4446" s="1"/>
      <c r="CZ4446" s="1"/>
      <c r="DA4446" s="1"/>
      <c r="DB4446" s="1"/>
      <c r="DC4446" s="1"/>
      <c r="DD4446" s="1"/>
      <c r="DE4446" s="1"/>
      <c r="DF4446" s="1"/>
      <c r="DG4446" s="1"/>
      <c r="DH4446" s="1"/>
      <c r="DI4446" s="1"/>
      <c r="DJ4446" s="1"/>
      <c r="DK4446" s="1"/>
      <c r="DL4446" s="1"/>
      <c r="DM4446" s="1"/>
      <c r="DN4446" s="1"/>
      <c r="DO4446" s="1"/>
      <c r="DP4446" s="1"/>
      <c r="DQ4446" s="1"/>
      <c r="DR4446" s="1"/>
      <c r="DS4446" s="1"/>
      <c r="DT4446" s="1"/>
      <c r="DU4446" s="1"/>
      <c r="DV4446" s="1"/>
      <c r="DW4446" s="1"/>
      <c r="DX4446" s="1"/>
      <c r="DY4446" s="1"/>
      <c r="DZ4446" s="1"/>
      <c r="EA4446" s="1"/>
      <c r="EB4446" s="1"/>
      <c r="EC4446" s="1"/>
      <c r="ED4446" s="1"/>
      <c r="EE4446" s="1"/>
      <c r="EF4446" s="1"/>
      <c r="EG4446" s="1"/>
      <c r="EH4446" s="1"/>
      <c r="EI4446" s="1"/>
      <c r="EJ4446" s="1"/>
      <c r="EK4446" s="1"/>
      <c r="EL4446" s="1"/>
      <c r="EM4446" s="1"/>
      <c r="EN4446" s="1"/>
      <c r="EO4446" s="1"/>
      <c r="EP4446" s="1"/>
      <c r="EQ4446" s="1"/>
      <c r="ER4446" s="1"/>
      <c r="ES4446" s="1"/>
      <c r="ET4446" s="1"/>
      <c r="EU4446" s="1"/>
      <c r="EV4446" s="1"/>
      <c r="EW4446" s="1"/>
      <c r="EX4446" s="1"/>
      <c r="EY4446" s="1"/>
      <c r="EZ4446" s="1"/>
      <c r="FA4446" s="1"/>
      <c r="FB4446" s="1"/>
      <c r="FC4446" s="1"/>
      <c r="FD4446" s="1"/>
      <c r="FE4446" s="1"/>
      <c r="FF4446" s="1"/>
      <c r="FG4446" s="1"/>
      <c r="FH4446" s="1"/>
      <c r="FI4446" s="1"/>
      <c r="FJ4446" s="1"/>
      <c r="FK4446" s="1"/>
      <c r="FL4446" s="1"/>
      <c r="FM4446" s="1"/>
      <c r="FN4446" s="1"/>
      <c r="FO4446" s="1"/>
      <c r="FP4446" s="1"/>
      <c r="FQ4446" s="1"/>
      <c r="FR4446" s="1"/>
      <c r="FS4446" s="1"/>
      <c r="FT4446" s="1"/>
      <c r="FU4446" s="1"/>
      <c r="FV4446" s="1"/>
      <c r="FW4446" s="1"/>
      <c r="FX4446" s="1"/>
      <c r="FY4446" s="1"/>
      <c r="FZ4446" s="1"/>
      <c r="GA4446" s="1"/>
      <c r="GB4446" s="1"/>
      <c r="GC4446" s="1"/>
      <c r="GD4446" s="1"/>
      <c r="GE4446" s="1"/>
      <c r="GF4446" s="1"/>
      <c r="GG4446" s="1"/>
      <c r="GH4446" s="1"/>
      <c r="GI4446" s="1"/>
      <c r="GJ4446" s="1"/>
      <c r="GK4446"/>
      <c r="GL4446"/>
      <c r="GM4446"/>
      <c r="GN4446"/>
      <c r="GO4446"/>
      <c r="GP4446"/>
      <c r="GQ4446"/>
      <c r="GR4446"/>
      <c r="GS4446"/>
      <c r="GT4446"/>
      <c r="GU4446"/>
      <c r="GV4446"/>
      <c r="GW4446"/>
      <c r="GX4446"/>
      <c r="GY4446"/>
      <c r="GZ4446"/>
      <c r="HA4446"/>
      <c r="HB4446"/>
      <c r="HC4446"/>
      <c r="HD4446"/>
      <c r="HE4446"/>
    </row>
    <row r="4447" spans="4:213" s="25" customFormat="1" x14ac:dyDescent="0.25">
      <c r="D4447" s="19"/>
      <c r="E4447" s="19"/>
      <c r="F4447" s="20"/>
      <c r="G4447" s="20"/>
      <c r="H4447" s="20"/>
      <c r="I4447" s="20"/>
      <c r="J4447" s="21"/>
      <c r="K4447" s="21"/>
      <c r="L4447" s="20"/>
      <c r="M4447" s="20"/>
      <c r="N4447" s="22"/>
      <c r="O4447" s="22"/>
      <c r="P4447" s="22"/>
      <c r="Q4447" s="22"/>
      <c r="R4447" s="19"/>
      <c r="S4447" s="19"/>
      <c r="T4447" s="19"/>
      <c r="U4447" s="20"/>
      <c r="V4447" s="20"/>
      <c r="W4447" s="20"/>
      <c r="X4447" s="27"/>
      <c r="Y4447" s="253"/>
      <c r="Z4447" s="30"/>
      <c r="AA4447" s="30"/>
      <c r="AB4447" s="31"/>
      <c r="AC4447" s="31"/>
      <c r="AD4447" s="31"/>
      <c r="AE4447" s="31"/>
      <c r="AF4447" s="31"/>
      <c r="AG4447" s="241"/>
      <c r="AH4447" s="31"/>
      <c r="AI4447" s="31"/>
      <c r="AJ4447" s="31"/>
      <c r="AK4447" s="31"/>
      <c r="AL4447" s="120"/>
      <c r="AQ4447" s="26"/>
      <c r="AW4447" s="19"/>
      <c r="AX4447" s="19"/>
      <c r="AY4447" s="19"/>
      <c r="AZ4447" s="19"/>
      <c r="BA4447" s="19"/>
      <c r="BB4447" s="19"/>
      <c r="BC4447" s="1"/>
      <c r="BD4447"/>
      <c r="BE4447"/>
      <c r="BF4447" s="1"/>
      <c r="BG4447"/>
      <c r="BH4447"/>
      <c r="BI4447"/>
      <c r="BJ4447" s="1"/>
      <c r="BK4447" s="1"/>
      <c r="BL4447"/>
      <c r="BM4447" s="1"/>
      <c r="BN4447" s="1"/>
      <c r="BO4447" s="1"/>
      <c r="BP4447" s="1"/>
      <c r="BQ4447" s="1"/>
      <c r="BR4447" s="1"/>
      <c r="BS4447" s="1"/>
      <c r="BT4447" s="22"/>
      <c r="BU4447" s="1"/>
      <c r="BV4447" s="1"/>
      <c r="BW4447" s="1"/>
      <c r="BX4447" s="1"/>
      <c r="BY4447" s="1"/>
      <c r="BZ4447" s="1"/>
      <c r="CA4447" s="1"/>
      <c r="CB4447" s="1"/>
      <c r="CC4447" s="1"/>
      <c r="CD4447" s="1"/>
      <c r="CE4447" s="1"/>
      <c r="CF4447" s="1"/>
      <c r="CG4447" s="1"/>
      <c r="CH4447" s="1"/>
      <c r="CI4447" s="1"/>
      <c r="CJ4447" s="1"/>
      <c r="CK4447" s="1"/>
      <c r="CL4447" s="1"/>
      <c r="CM4447" s="1"/>
      <c r="CN4447" s="1"/>
      <c r="CO4447" s="1"/>
      <c r="CP4447" s="1"/>
      <c r="CQ4447" s="1"/>
      <c r="CR4447" s="1"/>
      <c r="CS4447" s="1"/>
      <c r="CT4447" s="1"/>
      <c r="CU4447" s="1"/>
      <c r="CV4447" s="1"/>
      <c r="CW4447" s="1"/>
      <c r="CX4447" s="1"/>
      <c r="CY4447" s="1"/>
      <c r="CZ4447" s="1"/>
      <c r="DA4447" s="1"/>
      <c r="DB4447" s="1"/>
      <c r="DC4447" s="1"/>
      <c r="DD4447" s="1"/>
      <c r="DE4447" s="1"/>
      <c r="DF4447" s="1"/>
      <c r="DG4447" s="1"/>
      <c r="DH4447" s="1"/>
      <c r="DI4447" s="1"/>
      <c r="DJ4447" s="1"/>
      <c r="DK4447" s="1"/>
      <c r="DL4447" s="1"/>
      <c r="DM4447" s="1"/>
      <c r="DN4447" s="1"/>
      <c r="DO4447" s="1"/>
      <c r="DP4447" s="1"/>
      <c r="DQ4447" s="1"/>
      <c r="DR4447" s="1"/>
      <c r="DS4447" s="1"/>
      <c r="DT4447" s="1"/>
      <c r="DU4447" s="1"/>
      <c r="DV4447" s="1"/>
      <c r="DW4447" s="1"/>
      <c r="DX4447" s="1"/>
      <c r="DY4447" s="1"/>
      <c r="DZ4447" s="1"/>
      <c r="EA4447" s="1"/>
      <c r="EB4447" s="1"/>
      <c r="EC4447" s="1"/>
      <c r="ED4447" s="1"/>
      <c r="EE4447" s="1"/>
      <c r="EF4447" s="1"/>
      <c r="EG4447" s="1"/>
      <c r="EH4447" s="1"/>
      <c r="EI4447" s="1"/>
      <c r="EJ4447" s="1"/>
      <c r="EK4447" s="1"/>
      <c r="EL4447" s="1"/>
      <c r="EM4447" s="1"/>
      <c r="EN4447" s="1"/>
      <c r="EO4447" s="1"/>
      <c r="EP4447" s="1"/>
      <c r="EQ4447" s="1"/>
      <c r="ER4447" s="1"/>
      <c r="ES4447" s="1"/>
      <c r="ET4447" s="1"/>
      <c r="EU4447" s="1"/>
      <c r="EV4447" s="1"/>
      <c r="EW4447" s="1"/>
      <c r="EX4447" s="1"/>
      <c r="EY4447" s="1"/>
      <c r="EZ4447" s="1"/>
      <c r="FA4447" s="1"/>
      <c r="FB4447" s="1"/>
      <c r="FC4447" s="1"/>
      <c r="FD4447" s="1"/>
      <c r="FE4447" s="1"/>
      <c r="FF4447" s="1"/>
      <c r="FG4447" s="1"/>
      <c r="FH4447" s="1"/>
      <c r="FI4447" s="1"/>
      <c r="FJ4447" s="1"/>
      <c r="FK4447" s="1"/>
      <c r="FL4447" s="1"/>
      <c r="FM4447" s="1"/>
      <c r="FN4447" s="1"/>
      <c r="FO4447" s="1"/>
      <c r="FP4447" s="1"/>
      <c r="FQ4447" s="1"/>
      <c r="FR4447" s="1"/>
      <c r="FS4447" s="1"/>
      <c r="FT4447" s="1"/>
      <c r="FU4447" s="1"/>
      <c r="FV4447" s="1"/>
      <c r="FW4447" s="1"/>
      <c r="FX4447" s="1"/>
      <c r="FY4447" s="1"/>
      <c r="FZ4447" s="1"/>
      <c r="GA4447" s="1"/>
      <c r="GB4447" s="1"/>
      <c r="GC4447" s="1"/>
      <c r="GD4447" s="1"/>
      <c r="GE4447" s="1"/>
      <c r="GF4447" s="1"/>
      <c r="GG4447" s="1"/>
      <c r="GH4447" s="1"/>
      <c r="GI4447" s="1"/>
      <c r="GJ4447" s="1"/>
      <c r="GK4447"/>
      <c r="GL4447"/>
      <c r="GM4447"/>
      <c r="GN4447"/>
      <c r="GO4447"/>
      <c r="GP4447"/>
      <c r="GQ4447"/>
      <c r="GR4447"/>
      <c r="GS4447"/>
      <c r="GT4447"/>
      <c r="GU4447"/>
      <c r="GV4447"/>
      <c r="GW4447"/>
      <c r="GX4447"/>
      <c r="GY4447"/>
      <c r="GZ4447"/>
      <c r="HA4447"/>
      <c r="HB4447"/>
      <c r="HC4447"/>
      <c r="HD4447"/>
      <c r="HE4447"/>
    </row>
    <row r="4448" spans="4:213" s="25" customFormat="1" x14ac:dyDescent="0.25">
      <c r="D4448" s="19"/>
      <c r="E4448" s="19"/>
      <c r="F4448" s="20"/>
      <c r="G4448" s="20"/>
      <c r="H4448" s="20"/>
      <c r="I4448" s="20"/>
      <c r="J4448" s="21"/>
      <c r="K4448" s="21"/>
      <c r="L4448" s="20"/>
      <c r="M4448" s="20"/>
      <c r="N4448" s="22"/>
      <c r="O4448" s="22"/>
      <c r="P4448" s="22"/>
      <c r="Q4448" s="22"/>
      <c r="R4448" s="19"/>
      <c r="S4448" s="19"/>
      <c r="T4448" s="19"/>
      <c r="U4448" s="20"/>
      <c r="V4448" s="20"/>
      <c r="W4448" s="20"/>
      <c r="X4448" s="27"/>
      <c r="Y4448" s="253"/>
      <c r="Z4448" s="30"/>
      <c r="AA4448" s="30"/>
      <c r="AB4448" s="31"/>
      <c r="AC4448" s="31"/>
      <c r="AD4448" s="31"/>
      <c r="AE4448" s="31"/>
      <c r="AF4448" s="31"/>
      <c r="AG4448" s="241"/>
      <c r="AH4448" s="31"/>
      <c r="AI4448" s="31"/>
      <c r="AJ4448" s="31"/>
      <c r="AK4448" s="31"/>
      <c r="AL4448" s="120"/>
      <c r="AQ4448" s="26"/>
      <c r="AW4448" s="19"/>
      <c r="AX4448" s="19"/>
      <c r="AY4448" s="19"/>
      <c r="AZ4448" s="19"/>
      <c r="BA4448" s="19"/>
      <c r="BB4448" s="19"/>
      <c r="BC4448" s="1"/>
      <c r="BD4448"/>
      <c r="BE4448"/>
      <c r="BF4448" s="1"/>
      <c r="BG4448"/>
      <c r="BH4448"/>
      <c r="BI4448"/>
      <c r="BJ4448" s="1"/>
      <c r="BK4448" s="1"/>
      <c r="BL4448"/>
      <c r="BM4448" s="1"/>
      <c r="BN4448" s="1"/>
      <c r="BO4448" s="1"/>
      <c r="BP4448" s="1"/>
      <c r="BQ4448" s="1"/>
      <c r="BR4448" s="1"/>
      <c r="BS4448" s="1"/>
      <c r="BT4448" s="22"/>
      <c r="BU4448" s="1"/>
      <c r="BV4448" s="1"/>
      <c r="BW4448" s="1"/>
      <c r="BX4448" s="1"/>
      <c r="BY4448" s="1"/>
      <c r="BZ4448" s="1"/>
      <c r="CA4448" s="1"/>
      <c r="CB4448" s="1"/>
      <c r="CC4448" s="1"/>
      <c r="CD4448" s="1"/>
      <c r="CE4448" s="1"/>
      <c r="CF4448" s="1"/>
      <c r="CG4448" s="1"/>
      <c r="CH4448" s="1"/>
      <c r="CI4448" s="1"/>
      <c r="CJ4448" s="1"/>
      <c r="CK4448" s="1"/>
      <c r="CL4448" s="1"/>
      <c r="CM4448" s="1"/>
      <c r="CN4448" s="1"/>
      <c r="CO4448" s="1"/>
      <c r="CP4448" s="1"/>
      <c r="CQ4448" s="1"/>
      <c r="CR4448" s="1"/>
      <c r="CS4448" s="1"/>
      <c r="CT4448" s="1"/>
      <c r="CU4448" s="1"/>
      <c r="CV4448" s="1"/>
      <c r="CW4448" s="1"/>
      <c r="CX4448" s="1"/>
      <c r="CY4448" s="1"/>
      <c r="CZ4448" s="1"/>
      <c r="DA4448" s="1"/>
      <c r="DB4448" s="1"/>
      <c r="DC4448" s="1"/>
      <c r="DD4448" s="1"/>
      <c r="DE4448" s="1"/>
      <c r="DF4448" s="1"/>
      <c r="DG4448" s="1"/>
      <c r="DH4448" s="1"/>
      <c r="DI4448" s="1"/>
      <c r="DJ4448" s="1"/>
      <c r="DK4448" s="1"/>
      <c r="DL4448" s="1"/>
      <c r="DM4448" s="1"/>
      <c r="DN4448" s="1"/>
      <c r="DO4448" s="1"/>
      <c r="DP4448" s="1"/>
      <c r="DQ4448" s="1"/>
      <c r="DR4448" s="1"/>
      <c r="DS4448" s="1"/>
      <c r="DT4448" s="1"/>
      <c r="DU4448" s="1"/>
      <c r="DV4448" s="1"/>
      <c r="DW4448" s="1"/>
      <c r="DX4448" s="1"/>
      <c r="DY4448" s="1"/>
      <c r="DZ4448" s="1"/>
      <c r="EA4448" s="1"/>
      <c r="EB4448" s="1"/>
      <c r="EC4448" s="1"/>
      <c r="ED4448" s="1"/>
      <c r="EE4448" s="1"/>
      <c r="EF4448" s="1"/>
      <c r="EG4448" s="1"/>
      <c r="EH4448" s="1"/>
      <c r="EI4448" s="1"/>
      <c r="EJ4448" s="1"/>
      <c r="EK4448" s="1"/>
      <c r="EL4448" s="1"/>
      <c r="EM4448" s="1"/>
      <c r="EN4448" s="1"/>
      <c r="EO4448" s="1"/>
      <c r="EP4448" s="1"/>
      <c r="EQ4448" s="1"/>
      <c r="ER4448" s="1"/>
      <c r="ES4448" s="1"/>
      <c r="ET4448" s="1"/>
      <c r="EU4448" s="1"/>
      <c r="EV4448" s="1"/>
      <c r="EW4448" s="1"/>
      <c r="EX4448" s="1"/>
      <c r="EY4448" s="1"/>
      <c r="EZ4448" s="1"/>
      <c r="FA4448" s="1"/>
      <c r="FB4448" s="1"/>
      <c r="FC4448" s="1"/>
      <c r="FD4448" s="1"/>
      <c r="FE4448" s="1"/>
      <c r="FF4448" s="1"/>
      <c r="FG4448" s="1"/>
      <c r="FH4448" s="1"/>
      <c r="FI4448" s="1"/>
      <c r="FJ4448" s="1"/>
      <c r="FK4448" s="1"/>
      <c r="FL4448" s="1"/>
      <c r="FM4448" s="1"/>
      <c r="FN4448" s="1"/>
      <c r="FO4448" s="1"/>
      <c r="FP4448" s="1"/>
      <c r="FQ4448" s="1"/>
      <c r="FR4448" s="1"/>
      <c r="FS4448" s="1"/>
      <c r="FT4448" s="1"/>
      <c r="FU4448" s="1"/>
      <c r="FV4448" s="1"/>
      <c r="FW4448" s="1"/>
      <c r="FX4448" s="1"/>
      <c r="FY4448" s="1"/>
      <c r="FZ4448" s="1"/>
      <c r="GA4448" s="1"/>
      <c r="GB4448" s="1"/>
      <c r="GC4448" s="1"/>
      <c r="GD4448" s="1"/>
      <c r="GE4448" s="1"/>
      <c r="GF4448" s="1"/>
      <c r="GG4448" s="1"/>
      <c r="GH4448" s="1"/>
      <c r="GI4448" s="1"/>
      <c r="GJ4448" s="1"/>
      <c r="GK4448"/>
      <c r="GL4448"/>
      <c r="GM4448"/>
      <c r="GN4448"/>
      <c r="GO4448"/>
      <c r="GP4448"/>
      <c r="GQ4448"/>
      <c r="GR4448"/>
      <c r="GS4448"/>
      <c r="GT4448"/>
      <c r="GU4448"/>
      <c r="GV4448"/>
      <c r="GW4448"/>
      <c r="GX4448"/>
      <c r="GY4448"/>
      <c r="GZ4448"/>
      <c r="HA4448"/>
      <c r="HB4448"/>
      <c r="HC4448"/>
      <c r="HD4448"/>
      <c r="HE4448"/>
    </row>
    <row r="4449" spans="4:213" s="25" customFormat="1" x14ac:dyDescent="0.25">
      <c r="D4449" s="19"/>
      <c r="E4449" s="19"/>
      <c r="F4449" s="20"/>
      <c r="G4449" s="20"/>
      <c r="H4449" s="20"/>
      <c r="I4449" s="20"/>
      <c r="J4449" s="21"/>
      <c r="K4449" s="21"/>
      <c r="L4449" s="20"/>
      <c r="M4449" s="20"/>
      <c r="N4449" s="22"/>
      <c r="O4449" s="22"/>
      <c r="P4449" s="22"/>
      <c r="Q4449" s="22"/>
      <c r="R4449" s="19"/>
      <c r="S4449" s="19"/>
      <c r="T4449" s="19"/>
      <c r="U4449" s="20"/>
      <c r="V4449" s="20"/>
      <c r="W4449" s="20"/>
      <c r="X4449" s="27"/>
      <c r="Y4449" s="253"/>
      <c r="Z4449" s="30"/>
      <c r="AA4449" s="30"/>
      <c r="AB4449" s="31"/>
      <c r="AC4449" s="31"/>
      <c r="AD4449" s="31"/>
      <c r="AE4449" s="31"/>
      <c r="AF4449" s="31"/>
      <c r="AG4449" s="241"/>
      <c r="AH4449" s="31"/>
      <c r="AI4449" s="31"/>
      <c r="AJ4449" s="31"/>
      <c r="AK4449" s="31"/>
      <c r="AL4449" s="120"/>
      <c r="AQ4449" s="26"/>
      <c r="AW4449" s="19"/>
      <c r="AX4449" s="19"/>
      <c r="AY4449" s="19"/>
      <c r="AZ4449" s="19"/>
      <c r="BA4449" s="19"/>
      <c r="BB4449" s="19"/>
      <c r="BC4449" s="1"/>
      <c r="BD4449"/>
      <c r="BE4449"/>
      <c r="BF4449" s="1"/>
      <c r="BG4449"/>
      <c r="BH4449"/>
      <c r="BI4449"/>
      <c r="BJ4449" s="1"/>
      <c r="BK4449" s="1"/>
      <c r="BL4449"/>
      <c r="BM4449" s="1"/>
      <c r="BN4449" s="1"/>
      <c r="BO4449" s="1"/>
      <c r="BP4449" s="1"/>
      <c r="BQ4449" s="1"/>
      <c r="BR4449" s="1"/>
      <c r="BS4449" s="1"/>
      <c r="BT4449" s="22"/>
      <c r="BU4449" s="1"/>
      <c r="BV4449" s="1"/>
      <c r="BW4449" s="1"/>
      <c r="BX4449" s="1"/>
      <c r="BY4449" s="1"/>
      <c r="BZ4449" s="1"/>
      <c r="CA4449" s="1"/>
      <c r="CB4449" s="1"/>
      <c r="CC4449" s="1"/>
      <c r="CD4449" s="1"/>
      <c r="CE4449" s="1"/>
      <c r="CF4449" s="1"/>
      <c r="CG4449" s="1"/>
      <c r="CH4449" s="1"/>
      <c r="CI4449" s="1"/>
      <c r="CJ4449" s="1"/>
      <c r="CK4449" s="1"/>
      <c r="CL4449" s="1"/>
      <c r="CM4449" s="1"/>
      <c r="CN4449" s="1"/>
      <c r="CO4449" s="1"/>
      <c r="CP4449" s="1"/>
      <c r="CQ4449" s="1"/>
      <c r="CR4449" s="1"/>
      <c r="CS4449" s="1"/>
      <c r="CT4449" s="1"/>
      <c r="CU4449" s="1"/>
      <c r="CV4449" s="1"/>
      <c r="CW4449" s="1"/>
      <c r="CX4449" s="1"/>
      <c r="CY4449" s="1"/>
      <c r="CZ4449" s="1"/>
      <c r="DA4449" s="1"/>
      <c r="DB4449" s="1"/>
      <c r="DC4449" s="1"/>
      <c r="DD4449" s="1"/>
      <c r="DE4449" s="1"/>
      <c r="DF4449" s="1"/>
      <c r="DG4449" s="1"/>
      <c r="DH4449" s="1"/>
      <c r="DI4449" s="1"/>
      <c r="DJ4449" s="1"/>
      <c r="DK4449" s="1"/>
      <c r="DL4449" s="1"/>
      <c r="DM4449" s="1"/>
      <c r="DN4449" s="1"/>
      <c r="DO4449" s="1"/>
      <c r="DP4449" s="1"/>
      <c r="DQ4449" s="1"/>
      <c r="DR4449" s="1"/>
      <c r="DS4449" s="1"/>
      <c r="DT4449" s="1"/>
      <c r="DU4449" s="1"/>
      <c r="DV4449" s="1"/>
      <c r="DW4449" s="1"/>
      <c r="DX4449" s="1"/>
      <c r="DY4449" s="1"/>
      <c r="DZ4449" s="1"/>
      <c r="EA4449" s="1"/>
      <c r="EB4449" s="1"/>
      <c r="EC4449" s="1"/>
      <c r="ED4449" s="1"/>
      <c r="EE4449" s="1"/>
      <c r="EF4449" s="1"/>
      <c r="EG4449" s="1"/>
      <c r="EH4449" s="1"/>
      <c r="EI4449" s="1"/>
      <c r="EJ4449" s="1"/>
      <c r="EK4449" s="1"/>
      <c r="EL4449" s="1"/>
      <c r="EM4449" s="1"/>
      <c r="EN4449" s="1"/>
      <c r="EO4449" s="1"/>
      <c r="EP4449" s="1"/>
      <c r="EQ4449" s="1"/>
      <c r="ER4449" s="1"/>
      <c r="ES4449" s="1"/>
      <c r="ET4449" s="1"/>
      <c r="EU4449" s="1"/>
      <c r="EV4449" s="1"/>
      <c r="EW4449" s="1"/>
      <c r="EX4449" s="1"/>
      <c r="EY4449" s="1"/>
      <c r="EZ4449" s="1"/>
      <c r="FA4449" s="1"/>
      <c r="FB4449" s="1"/>
      <c r="FC4449" s="1"/>
      <c r="FD4449" s="1"/>
      <c r="FE4449" s="1"/>
      <c r="FF4449" s="1"/>
      <c r="FG4449" s="1"/>
      <c r="FH4449" s="1"/>
      <c r="FI4449" s="1"/>
      <c r="FJ4449" s="1"/>
      <c r="FK4449" s="1"/>
      <c r="FL4449" s="1"/>
      <c r="FM4449" s="1"/>
      <c r="FN4449" s="1"/>
      <c r="FO4449" s="1"/>
      <c r="FP4449" s="1"/>
      <c r="FQ4449" s="1"/>
      <c r="FR4449" s="1"/>
      <c r="FS4449" s="1"/>
      <c r="FT4449" s="1"/>
      <c r="FU4449" s="1"/>
      <c r="FV4449" s="1"/>
      <c r="FW4449" s="1"/>
      <c r="FX4449" s="1"/>
      <c r="FY4449" s="1"/>
      <c r="FZ4449" s="1"/>
      <c r="GA4449" s="1"/>
      <c r="GB4449" s="1"/>
      <c r="GC4449" s="1"/>
      <c r="GD4449" s="1"/>
      <c r="GE4449" s="1"/>
      <c r="GF4449" s="1"/>
      <c r="GG4449" s="1"/>
      <c r="GH4449" s="1"/>
      <c r="GI4449" s="1"/>
      <c r="GJ4449" s="1"/>
      <c r="GK4449"/>
      <c r="GL4449"/>
      <c r="GM4449"/>
      <c r="GN4449"/>
      <c r="GO4449"/>
      <c r="GP4449"/>
      <c r="GQ4449"/>
      <c r="GR4449"/>
      <c r="GS4449"/>
      <c r="GT4449"/>
      <c r="GU4449"/>
      <c r="GV4449"/>
      <c r="GW4449"/>
      <c r="GX4449"/>
      <c r="GY4449"/>
      <c r="GZ4449"/>
      <c r="HA4449"/>
      <c r="HB4449"/>
      <c r="HC4449"/>
      <c r="HD4449"/>
      <c r="HE4449"/>
    </row>
    <row r="4450" spans="4:213" s="25" customFormat="1" x14ac:dyDescent="0.25">
      <c r="D4450" s="19"/>
      <c r="E4450" s="19"/>
      <c r="F4450" s="20"/>
      <c r="G4450" s="20"/>
      <c r="H4450" s="20"/>
      <c r="I4450" s="20"/>
      <c r="J4450" s="21"/>
      <c r="K4450" s="21"/>
      <c r="L4450" s="20"/>
      <c r="M4450" s="20"/>
      <c r="N4450" s="22"/>
      <c r="O4450" s="22"/>
      <c r="P4450" s="22"/>
      <c r="Q4450" s="22"/>
      <c r="R4450" s="19"/>
      <c r="S4450" s="19"/>
      <c r="T4450" s="19"/>
      <c r="U4450" s="20"/>
      <c r="V4450" s="20"/>
      <c r="W4450" s="20"/>
      <c r="X4450" s="27"/>
      <c r="Y4450" s="253"/>
      <c r="Z4450" s="30"/>
      <c r="AA4450" s="30"/>
      <c r="AB4450" s="31"/>
      <c r="AC4450" s="31"/>
      <c r="AD4450" s="31"/>
      <c r="AE4450" s="31"/>
      <c r="AF4450" s="31"/>
      <c r="AG4450" s="241"/>
      <c r="AH4450" s="31"/>
      <c r="AI4450" s="31"/>
      <c r="AJ4450" s="31"/>
      <c r="AK4450" s="31"/>
      <c r="AL4450" s="120"/>
      <c r="AQ4450" s="26"/>
      <c r="AW4450" s="19"/>
      <c r="AX4450" s="19"/>
      <c r="AY4450" s="19"/>
      <c r="AZ4450" s="19"/>
      <c r="BA4450" s="19"/>
      <c r="BB4450" s="19"/>
      <c r="BC4450" s="1"/>
      <c r="BD4450"/>
      <c r="BE4450"/>
      <c r="BF4450" s="1"/>
      <c r="BG4450"/>
      <c r="BH4450"/>
      <c r="BI4450"/>
      <c r="BJ4450" s="1"/>
      <c r="BK4450" s="1"/>
      <c r="BL4450"/>
      <c r="BM4450" s="1"/>
      <c r="BN4450" s="1"/>
      <c r="BO4450" s="1"/>
      <c r="BP4450" s="1"/>
      <c r="BQ4450" s="1"/>
      <c r="BR4450" s="1"/>
      <c r="BS4450" s="1"/>
      <c r="BT4450" s="22"/>
      <c r="BU4450" s="1"/>
      <c r="BV4450" s="1"/>
      <c r="BW4450" s="1"/>
      <c r="BX4450" s="1"/>
      <c r="BY4450" s="1"/>
      <c r="BZ4450" s="1"/>
      <c r="CA4450" s="1"/>
      <c r="CB4450" s="1"/>
      <c r="CC4450" s="1"/>
      <c r="CD4450" s="1"/>
      <c r="CE4450" s="1"/>
      <c r="CF4450" s="1"/>
      <c r="CG4450" s="1"/>
      <c r="CH4450" s="1"/>
      <c r="CI4450" s="1"/>
      <c r="CJ4450" s="1"/>
      <c r="CK4450" s="1"/>
      <c r="CL4450" s="1"/>
      <c r="CM4450" s="1"/>
      <c r="CN4450" s="1"/>
      <c r="CO4450" s="1"/>
      <c r="CP4450" s="1"/>
      <c r="CQ4450" s="1"/>
      <c r="CR4450" s="1"/>
      <c r="CS4450" s="1"/>
      <c r="CT4450" s="1"/>
      <c r="CU4450" s="1"/>
      <c r="CV4450" s="1"/>
      <c r="CW4450" s="1"/>
      <c r="CX4450" s="1"/>
      <c r="CY4450" s="1"/>
      <c r="CZ4450" s="1"/>
      <c r="DA4450" s="1"/>
      <c r="DB4450" s="1"/>
      <c r="DC4450" s="1"/>
      <c r="DD4450" s="1"/>
      <c r="DE4450" s="1"/>
      <c r="DF4450" s="1"/>
      <c r="DG4450" s="1"/>
      <c r="DH4450" s="1"/>
      <c r="DI4450" s="1"/>
      <c r="DJ4450" s="1"/>
      <c r="DK4450" s="1"/>
      <c r="DL4450" s="1"/>
      <c r="DM4450" s="1"/>
      <c r="DN4450" s="1"/>
      <c r="DO4450" s="1"/>
      <c r="DP4450" s="1"/>
      <c r="DQ4450" s="1"/>
      <c r="DR4450" s="1"/>
      <c r="DS4450" s="1"/>
      <c r="DT4450" s="1"/>
      <c r="DU4450" s="1"/>
      <c r="DV4450" s="1"/>
      <c r="DW4450" s="1"/>
      <c r="DX4450" s="1"/>
      <c r="DY4450" s="1"/>
      <c r="DZ4450" s="1"/>
      <c r="EA4450" s="1"/>
      <c r="EB4450" s="1"/>
      <c r="EC4450" s="1"/>
      <c r="ED4450" s="1"/>
      <c r="EE4450" s="1"/>
      <c r="EF4450" s="1"/>
      <c r="EG4450" s="1"/>
      <c r="EH4450" s="1"/>
      <c r="EI4450" s="1"/>
      <c r="EJ4450" s="1"/>
      <c r="EK4450" s="1"/>
      <c r="EL4450" s="1"/>
      <c r="EM4450" s="1"/>
      <c r="EN4450" s="1"/>
      <c r="EO4450" s="1"/>
      <c r="EP4450" s="1"/>
      <c r="EQ4450" s="1"/>
      <c r="ER4450" s="1"/>
      <c r="ES4450" s="1"/>
      <c r="ET4450" s="1"/>
      <c r="EU4450" s="1"/>
      <c r="EV4450" s="1"/>
      <c r="EW4450" s="1"/>
      <c r="EX4450" s="1"/>
      <c r="EY4450" s="1"/>
      <c r="EZ4450" s="1"/>
      <c r="FA4450" s="1"/>
      <c r="FB4450" s="1"/>
      <c r="FC4450" s="1"/>
      <c r="FD4450" s="1"/>
      <c r="FE4450" s="1"/>
      <c r="FF4450" s="1"/>
      <c r="FG4450" s="1"/>
      <c r="FH4450" s="1"/>
      <c r="FI4450" s="1"/>
      <c r="FJ4450" s="1"/>
      <c r="FK4450" s="1"/>
      <c r="FL4450" s="1"/>
      <c r="FM4450" s="1"/>
      <c r="FN4450" s="1"/>
      <c r="FO4450" s="1"/>
      <c r="FP4450" s="1"/>
      <c r="FQ4450" s="1"/>
      <c r="FR4450" s="1"/>
      <c r="FS4450" s="1"/>
      <c r="FT4450" s="1"/>
      <c r="FU4450" s="1"/>
      <c r="FV4450" s="1"/>
      <c r="FW4450" s="1"/>
      <c r="FX4450" s="1"/>
      <c r="FY4450" s="1"/>
      <c r="FZ4450" s="1"/>
      <c r="GA4450" s="1"/>
      <c r="GB4450" s="1"/>
      <c r="GC4450" s="1"/>
      <c r="GD4450" s="1"/>
      <c r="GE4450" s="1"/>
      <c r="GF4450" s="1"/>
      <c r="GG4450" s="1"/>
      <c r="GH4450" s="1"/>
      <c r="GI4450" s="1"/>
      <c r="GJ4450" s="1"/>
      <c r="GK4450"/>
      <c r="GL4450"/>
      <c r="GM4450"/>
      <c r="GN4450"/>
      <c r="GO4450"/>
      <c r="GP4450"/>
      <c r="GQ4450"/>
      <c r="GR4450"/>
      <c r="GS4450"/>
      <c r="GT4450"/>
      <c r="GU4450"/>
      <c r="GV4450"/>
      <c r="GW4450"/>
      <c r="GX4450"/>
      <c r="GY4450"/>
      <c r="GZ4450"/>
      <c r="HA4450"/>
      <c r="HB4450"/>
      <c r="HC4450"/>
      <c r="HD4450"/>
      <c r="HE4450"/>
    </row>
    <row r="4451" spans="4:213" s="25" customFormat="1" x14ac:dyDescent="0.25">
      <c r="D4451" s="19"/>
      <c r="E4451" s="19"/>
      <c r="F4451" s="20"/>
      <c r="G4451" s="20"/>
      <c r="H4451" s="20"/>
      <c r="I4451" s="20"/>
      <c r="J4451" s="21"/>
      <c r="K4451" s="21"/>
      <c r="L4451" s="20"/>
      <c r="M4451" s="20"/>
      <c r="N4451" s="22"/>
      <c r="O4451" s="22"/>
      <c r="P4451" s="22"/>
      <c r="Q4451" s="22"/>
      <c r="R4451" s="19"/>
      <c r="S4451" s="19"/>
      <c r="T4451" s="19"/>
      <c r="U4451" s="20"/>
      <c r="V4451" s="20"/>
      <c r="W4451" s="20"/>
      <c r="X4451" s="27"/>
      <c r="Y4451" s="253"/>
      <c r="Z4451" s="30"/>
      <c r="AA4451" s="30"/>
      <c r="AB4451" s="31"/>
      <c r="AC4451" s="31"/>
      <c r="AD4451" s="31"/>
      <c r="AE4451" s="31"/>
      <c r="AF4451" s="31"/>
      <c r="AG4451" s="241"/>
      <c r="AH4451" s="31"/>
      <c r="AI4451" s="31"/>
      <c r="AJ4451" s="31"/>
      <c r="AK4451" s="31"/>
      <c r="AL4451" s="120"/>
      <c r="AQ4451" s="26"/>
      <c r="AW4451" s="19"/>
      <c r="AX4451" s="19"/>
      <c r="AY4451" s="19"/>
      <c r="AZ4451" s="19"/>
      <c r="BA4451" s="19"/>
      <c r="BB4451" s="19"/>
      <c r="BC4451" s="1"/>
      <c r="BD4451"/>
      <c r="BE4451"/>
      <c r="BF4451" s="1"/>
      <c r="BG4451"/>
      <c r="BH4451"/>
      <c r="BI4451"/>
      <c r="BJ4451" s="1"/>
      <c r="BK4451" s="1"/>
      <c r="BL4451"/>
      <c r="BM4451" s="1"/>
      <c r="BN4451" s="1"/>
      <c r="BO4451" s="1"/>
      <c r="BP4451" s="1"/>
      <c r="BQ4451" s="1"/>
      <c r="BR4451" s="1"/>
      <c r="BS4451" s="1"/>
      <c r="BT4451" s="22"/>
      <c r="BU4451" s="1"/>
      <c r="BV4451" s="1"/>
      <c r="BW4451" s="1"/>
      <c r="BX4451" s="1"/>
      <c r="BY4451" s="1"/>
      <c r="BZ4451" s="1"/>
      <c r="CA4451" s="1"/>
      <c r="CB4451" s="1"/>
      <c r="CC4451" s="1"/>
      <c r="CD4451" s="1"/>
      <c r="CE4451" s="1"/>
      <c r="CF4451" s="1"/>
      <c r="CG4451" s="1"/>
      <c r="CH4451" s="1"/>
      <c r="CI4451" s="1"/>
      <c r="CJ4451" s="1"/>
      <c r="CK4451" s="1"/>
      <c r="CL4451" s="1"/>
      <c r="CM4451" s="1"/>
      <c r="CN4451" s="1"/>
      <c r="CO4451" s="1"/>
      <c r="CP4451" s="1"/>
      <c r="CQ4451" s="1"/>
      <c r="CR4451" s="1"/>
      <c r="CS4451" s="1"/>
      <c r="CT4451" s="1"/>
      <c r="CU4451" s="1"/>
      <c r="CV4451" s="1"/>
      <c r="CW4451" s="1"/>
      <c r="CX4451" s="1"/>
      <c r="CY4451" s="1"/>
      <c r="CZ4451" s="1"/>
      <c r="DA4451" s="1"/>
      <c r="DB4451" s="1"/>
      <c r="DC4451" s="1"/>
      <c r="DD4451" s="1"/>
      <c r="DE4451" s="1"/>
      <c r="DF4451" s="1"/>
      <c r="DG4451" s="1"/>
      <c r="DH4451" s="1"/>
      <c r="DI4451" s="1"/>
      <c r="DJ4451" s="1"/>
      <c r="DK4451" s="1"/>
      <c r="DL4451" s="1"/>
      <c r="DM4451" s="1"/>
      <c r="DN4451" s="1"/>
      <c r="DO4451" s="1"/>
      <c r="DP4451" s="1"/>
      <c r="DQ4451" s="1"/>
      <c r="DR4451" s="1"/>
      <c r="DS4451" s="1"/>
      <c r="DT4451" s="1"/>
      <c r="DU4451" s="1"/>
      <c r="DV4451" s="1"/>
      <c r="DW4451" s="1"/>
      <c r="DX4451" s="1"/>
      <c r="DY4451" s="1"/>
      <c r="DZ4451" s="1"/>
      <c r="EA4451" s="1"/>
      <c r="EB4451" s="1"/>
      <c r="EC4451" s="1"/>
      <c r="ED4451" s="1"/>
      <c r="EE4451" s="1"/>
      <c r="EF4451" s="1"/>
      <c r="EG4451" s="1"/>
      <c r="EH4451" s="1"/>
      <c r="EI4451" s="1"/>
      <c r="EJ4451" s="1"/>
      <c r="EK4451" s="1"/>
      <c r="EL4451" s="1"/>
      <c r="EM4451" s="1"/>
      <c r="EN4451" s="1"/>
      <c r="EO4451" s="1"/>
      <c r="EP4451" s="1"/>
      <c r="EQ4451" s="1"/>
      <c r="ER4451" s="1"/>
      <c r="ES4451" s="1"/>
      <c r="ET4451" s="1"/>
      <c r="EU4451" s="1"/>
      <c r="EV4451" s="1"/>
      <c r="EW4451" s="1"/>
      <c r="EX4451" s="1"/>
      <c r="EY4451" s="1"/>
      <c r="EZ4451" s="1"/>
      <c r="FA4451" s="1"/>
      <c r="FB4451" s="1"/>
      <c r="FC4451" s="1"/>
      <c r="FD4451" s="1"/>
      <c r="FE4451" s="1"/>
      <c r="FF4451" s="1"/>
      <c r="FG4451" s="1"/>
      <c r="FH4451" s="1"/>
      <c r="FI4451" s="1"/>
      <c r="FJ4451" s="1"/>
      <c r="FK4451" s="1"/>
      <c r="FL4451" s="1"/>
      <c r="FM4451" s="1"/>
      <c r="FN4451" s="1"/>
      <c r="FO4451" s="1"/>
      <c r="FP4451" s="1"/>
      <c r="FQ4451" s="1"/>
      <c r="FR4451" s="1"/>
      <c r="FS4451" s="1"/>
      <c r="FT4451" s="1"/>
      <c r="FU4451" s="1"/>
      <c r="FV4451" s="1"/>
      <c r="FW4451" s="1"/>
      <c r="FX4451" s="1"/>
      <c r="FY4451" s="1"/>
      <c r="FZ4451" s="1"/>
      <c r="GA4451" s="1"/>
      <c r="GB4451" s="1"/>
      <c r="GC4451" s="1"/>
      <c r="GD4451" s="1"/>
      <c r="GE4451" s="1"/>
      <c r="GF4451" s="1"/>
      <c r="GG4451" s="1"/>
      <c r="GH4451" s="1"/>
      <c r="GI4451" s="1"/>
      <c r="GJ4451" s="1"/>
      <c r="GK4451"/>
      <c r="GL4451"/>
      <c r="GM4451"/>
      <c r="GN4451"/>
      <c r="GO4451"/>
      <c r="GP4451"/>
      <c r="GQ4451"/>
      <c r="GR4451"/>
      <c r="GS4451"/>
      <c r="GT4451"/>
      <c r="GU4451"/>
      <c r="GV4451"/>
      <c r="GW4451"/>
      <c r="GX4451"/>
      <c r="GY4451"/>
      <c r="GZ4451"/>
      <c r="HA4451"/>
      <c r="HB4451"/>
      <c r="HC4451"/>
      <c r="HD4451"/>
      <c r="HE4451"/>
    </row>
    <row r="4452" spans="4:213" s="25" customFormat="1" x14ac:dyDescent="0.25">
      <c r="D4452" s="19"/>
      <c r="E4452" s="19"/>
      <c r="F4452" s="20"/>
      <c r="G4452" s="20"/>
      <c r="H4452" s="20"/>
      <c r="I4452" s="20"/>
      <c r="J4452" s="21"/>
      <c r="K4452" s="21"/>
      <c r="L4452" s="20"/>
      <c r="M4452" s="20"/>
      <c r="N4452" s="22"/>
      <c r="O4452" s="22"/>
      <c r="P4452" s="22"/>
      <c r="Q4452" s="22"/>
      <c r="R4452" s="19"/>
      <c r="S4452" s="19"/>
      <c r="T4452" s="19"/>
      <c r="U4452" s="20"/>
      <c r="V4452" s="20"/>
      <c r="W4452" s="20"/>
      <c r="X4452" s="27"/>
      <c r="Y4452" s="253"/>
      <c r="Z4452" s="30"/>
      <c r="AA4452" s="30"/>
      <c r="AB4452" s="31"/>
      <c r="AC4452" s="31"/>
      <c r="AD4452" s="31"/>
      <c r="AE4452" s="31"/>
      <c r="AF4452" s="31"/>
      <c r="AG4452" s="241"/>
      <c r="AH4452" s="31"/>
      <c r="AI4452" s="31"/>
      <c r="AJ4452" s="31"/>
      <c r="AK4452" s="31"/>
      <c r="AL4452" s="120"/>
      <c r="AQ4452" s="26"/>
      <c r="AW4452" s="19"/>
      <c r="AX4452" s="19"/>
      <c r="AY4452" s="19"/>
      <c r="AZ4452" s="19"/>
      <c r="BA4452" s="19"/>
      <c r="BB4452" s="19"/>
      <c r="BC4452" s="1"/>
      <c r="BD4452"/>
      <c r="BE4452"/>
      <c r="BF4452" s="1"/>
      <c r="BG4452"/>
      <c r="BH4452"/>
      <c r="BI4452"/>
      <c r="BJ4452" s="1"/>
      <c r="BK4452" s="1"/>
      <c r="BL4452"/>
      <c r="BM4452" s="1"/>
      <c r="BN4452" s="1"/>
      <c r="BO4452" s="1"/>
      <c r="BP4452" s="1"/>
      <c r="BQ4452" s="1"/>
      <c r="BR4452" s="1"/>
      <c r="BS4452" s="1"/>
      <c r="BT4452" s="22"/>
      <c r="BU4452" s="1"/>
      <c r="BV4452" s="1"/>
      <c r="BW4452" s="1"/>
      <c r="BX4452" s="1"/>
      <c r="BY4452" s="1"/>
      <c r="BZ4452" s="1"/>
      <c r="CA4452" s="1"/>
      <c r="CB4452" s="1"/>
      <c r="CC4452" s="1"/>
      <c r="CD4452" s="1"/>
      <c r="CE4452" s="1"/>
      <c r="CF4452" s="1"/>
      <c r="CG4452" s="1"/>
      <c r="CH4452" s="1"/>
      <c r="CI4452" s="1"/>
      <c r="CJ4452" s="1"/>
      <c r="CK4452" s="1"/>
      <c r="CL4452" s="1"/>
      <c r="CM4452" s="1"/>
      <c r="CN4452" s="1"/>
      <c r="CO4452" s="1"/>
      <c r="CP4452" s="1"/>
      <c r="CQ4452" s="1"/>
      <c r="CR4452" s="1"/>
      <c r="CS4452" s="1"/>
      <c r="CT4452" s="1"/>
      <c r="CU4452" s="1"/>
      <c r="CV4452" s="1"/>
      <c r="CW4452" s="1"/>
      <c r="CX4452" s="1"/>
      <c r="CY4452" s="1"/>
      <c r="CZ4452" s="1"/>
      <c r="DA4452" s="1"/>
      <c r="DB4452" s="1"/>
      <c r="DC4452" s="1"/>
      <c r="DD4452" s="1"/>
      <c r="DE4452" s="1"/>
      <c r="DF4452" s="1"/>
      <c r="DG4452" s="1"/>
      <c r="DH4452" s="1"/>
      <c r="DI4452" s="1"/>
      <c r="DJ4452" s="1"/>
      <c r="DK4452" s="1"/>
      <c r="DL4452" s="1"/>
      <c r="DM4452" s="1"/>
      <c r="DN4452" s="1"/>
      <c r="DO4452" s="1"/>
      <c r="DP4452" s="1"/>
      <c r="DQ4452" s="1"/>
      <c r="DR4452" s="1"/>
      <c r="DS4452" s="1"/>
      <c r="DT4452" s="1"/>
      <c r="DU4452" s="1"/>
      <c r="DV4452" s="1"/>
      <c r="DW4452" s="1"/>
      <c r="DX4452" s="1"/>
      <c r="DY4452" s="1"/>
      <c r="DZ4452" s="1"/>
      <c r="EA4452" s="1"/>
      <c r="EB4452" s="1"/>
      <c r="EC4452" s="1"/>
      <c r="ED4452" s="1"/>
      <c r="EE4452" s="1"/>
      <c r="EF4452" s="1"/>
      <c r="EG4452" s="1"/>
      <c r="EH4452" s="1"/>
      <c r="EI4452" s="1"/>
      <c r="EJ4452" s="1"/>
      <c r="EK4452" s="1"/>
      <c r="EL4452" s="1"/>
      <c r="EM4452" s="1"/>
      <c r="EN4452" s="1"/>
      <c r="EO4452" s="1"/>
      <c r="EP4452" s="1"/>
      <c r="EQ4452" s="1"/>
      <c r="ER4452" s="1"/>
      <c r="ES4452" s="1"/>
      <c r="ET4452" s="1"/>
      <c r="EU4452" s="1"/>
      <c r="EV4452" s="1"/>
      <c r="EW4452" s="1"/>
      <c r="EX4452" s="1"/>
      <c r="EY4452" s="1"/>
      <c r="EZ4452" s="1"/>
      <c r="FA4452" s="1"/>
      <c r="FB4452" s="1"/>
      <c r="FC4452" s="1"/>
      <c r="FD4452" s="1"/>
      <c r="FE4452" s="1"/>
      <c r="FF4452" s="1"/>
      <c r="FG4452" s="1"/>
      <c r="FH4452" s="1"/>
      <c r="FI4452" s="1"/>
      <c r="FJ4452" s="1"/>
      <c r="FK4452" s="1"/>
      <c r="FL4452" s="1"/>
      <c r="FM4452" s="1"/>
      <c r="FN4452" s="1"/>
      <c r="FO4452" s="1"/>
      <c r="FP4452" s="1"/>
      <c r="FQ4452" s="1"/>
      <c r="FR4452" s="1"/>
      <c r="FS4452" s="1"/>
      <c r="FT4452" s="1"/>
      <c r="FU4452" s="1"/>
      <c r="FV4452" s="1"/>
      <c r="FW4452" s="1"/>
      <c r="FX4452" s="1"/>
      <c r="FY4452" s="1"/>
      <c r="FZ4452" s="1"/>
      <c r="GA4452" s="1"/>
      <c r="GB4452" s="1"/>
      <c r="GC4452" s="1"/>
      <c r="GD4452" s="1"/>
      <c r="GE4452" s="1"/>
      <c r="GF4452" s="1"/>
      <c r="GG4452" s="1"/>
      <c r="GH4452" s="1"/>
      <c r="GI4452" s="1"/>
      <c r="GJ4452" s="1"/>
      <c r="GK4452"/>
      <c r="GL4452"/>
      <c r="GM4452"/>
      <c r="GN4452"/>
      <c r="GO4452"/>
      <c r="GP4452"/>
      <c r="GQ4452"/>
      <c r="GR4452"/>
      <c r="GS4452"/>
      <c r="GT4452"/>
      <c r="GU4452"/>
      <c r="GV4452"/>
      <c r="GW4452"/>
      <c r="GX4452"/>
      <c r="GY4452"/>
      <c r="GZ4452"/>
      <c r="HA4452"/>
      <c r="HB4452"/>
      <c r="HC4452"/>
      <c r="HD4452"/>
      <c r="HE4452"/>
    </row>
    <row r="4453" spans="4:213" s="25" customFormat="1" x14ac:dyDescent="0.25">
      <c r="D4453" s="19"/>
      <c r="E4453" s="19"/>
      <c r="F4453" s="20"/>
      <c r="G4453" s="20"/>
      <c r="H4453" s="20"/>
      <c r="I4453" s="20"/>
      <c r="J4453" s="21"/>
      <c r="K4453" s="21"/>
      <c r="L4453" s="20"/>
      <c r="M4453" s="20"/>
      <c r="N4453" s="22"/>
      <c r="O4453" s="22"/>
      <c r="P4453" s="22"/>
      <c r="Q4453" s="22"/>
      <c r="R4453" s="19"/>
      <c r="S4453" s="19"/>
      <c r="T4453" s="19"/>
      <c r="U4453" s="20"/>
      <c r="V4453" s="20"/>
      <c r="W4453" s="20"/>
      <c r="X4453" s="27"/>
      <c r="Y4453" s="253"/>
      <c r="Z4453" s="30"/>
      <c r="AA4453" s="30"/>
      <c r="AB4453" s="31"/>
      <c r="AC4453" s="31"/>
      <c r="AD4453" s="31"/>
      <c r="AE4453" s="31"/>
      <c r="AF4453" s="31"/>
      <c r="AG4453" s="241"/>
      <c r="AH4453" s="31"/>
      <c r="AI4453" s="31"/>
      <c r="AJ4453" s="31"/>
      <c r="AK4453" s="31"/>
      <c r="AL4453" s="120"/>
      <c r="AQ4453" s="26"/>
      <c r="AW4453" s="19"/>
      <c r="AX4453" s="19"/>
      <c r="AY4453" s="19"/>
      <c r="AZ4453" s="19"/>
      <c r="BA4453" s="19"/>
      <c r="BB4453" s="19"/>
      <c r="BC4453" s="1"/>
      <c r="BD4453"/>
      <c r="BE4453"/>
      <c r="BF4453" s="1"/>
      <c r="BG4453"/>
      <c r="BH4453"/>
      <c r="BI4453"/>
      <c r="BJ4453" s="1"/>
      <c r="BK4453" s="1"/>
      <c r="BL4453"/>
      <c r="BM4453" s="1"/>
      <c r="BN4453" s="1"/>
      <c r="BO4453" s="1"/>
      <c r="BP4453" s="1"/>
      <c r="BQ4453" s="1"/>
      <c r="BR4453" s="1"/>
      <c r="BS4453" s="1"/>
      <c r="BT4453" s="22"/>
      <c r="BU4453" s="1"/>
      <c r="BV4453" s="1"/>
      <c r="BW4453" s="1"/>
      <c r="BX4453" s="1"/>
      <c r="BY4453" s="1"/>
      <c r="BZ4453" s="1"/>
      <c r="CA4453" s="1"/>
      <c r="CB4453" s="1"/>
      <c r="CC4453" s="1"/>
      <c r="CD4453" s="1"/>
      <c r="CE4453" s="1"/>
      <c r="CF4453" s="1"/>
      <c r="CG4453" s="1"/>
      <c r="CH4453" s="1"/>
      <c r="CI4453" s="1"/>
      <c r="CJ4453" s="1"/>
      <c r="CK4453" s="1"/>
      <c r="CL4453" s="1"/>
      <c r="CM4453" s="1"/>
      <c r="CN4453" s="1"/>
      <c r="CO4453" s="1"/>
      <c r="CP4453" s="1"/>
      <c r="CQ4453" s="1"/>
      <c r="CR4453" s="1"/>
      <c r="CS4453" s="1"/>
      <c r="CT4453" s="1"/>
      <c r="CU4453" s="1"/>
      <c r="CV4453" s="1"/>
      <c r="CW4453" s="1"/>
      <c r="CX4453" s="1"/>
      <c r="CY4453" s="1"/>
      <c r="CZ4453" s="1"/>
      <c r="DA4453" s="1"/>
      <c r="DB4453" s="1"/>
      <c r="DC4453" s="1"/>
      <c r="DD4453" s="1"/>
      <c r="DE4453" s="1"/>
      <c r="DF4453" s="1"/>
      <c r="DG4453" s="1"/>
      <c r="DH4453" s="1"/>
      <c r="DI4453" s="1"/>
      <c r="DJ4453" s="1"/>
      <c r="DK4453" s="1"/>
      <c r="DL4453" s="1"/>
      <c r="DM4453" s="1"/>
      <c r="DN4453" s="1"/>
      <c r="DO4453" s="1"/>
      <c r="DP4453" s="1"/>
      <c r="DQ4453" s="1"/>
      <c r="DR4453" s="1"/>
      <c r="DS4453" s="1"/>
      <c r="DT4453" s="1"/>
      <c r="DU4453" s="1"/>
      <c r="DV4453" s="1"/>
      <c r="DW4453" s="1"/>
      <c r="DX4453" s="1"/>
      <c r="DY4453" s="1"/>
      <c r="DZ4453" s="1"/>
      <c r="EA4453" s="1"/>
      <c r="EB4453" s="1"/>
      <c r="EC4453" s="1"/>
      <c r="ED4453" s="1"/>
      <c r="EE4453" s="1"/>
      <c r="EF4453" s="1"/>
      <c r="EG4453" s="1"/>
      <c r="EH4453" s="1"/>
      <c r="EI4453" s="1"/>
      <c r="EJ4453" s="1"/>
      <c r="EK4453" s="1"/>
      <c r="EL4453" s="1"/>
      <c r="EM4453" s="1"/>
      <c r="EN4453" s="1"/>
      <c r="EO4453" s="1"/>
      <c r="EP4453" s="1"/>
      <c r="EQ4453" s="1"/>
      <c r="ER4453" s="1"/>
      <c r="ES4453" s="1"/>
      <c r="ET4453" s="1"/>
      <c r="EU4453" s="1"/>
      <c r="EV4453" s="1"/>
      <c r="EW4453" s="1"/>
      <c r="EX4453" s="1"/>
      <c r="EY4453" s="1"/>
      <c r="EZ4453" s="1"/>
      <c r="FA4453" s="1"/>
      <c r="FB4453" s="1"/>
      <c r="FC4453" s="1"/>
      <c r="FD4453" s="1"/>
      <c r="FE4453" s="1"/>
      <c r="FF4453" s="1"/>
      <c r="FG4453" s="1"/>
      <c r="FH4453" s="1"/>
      <c r="FI4453" s="1"/>
      <c r="FJ4453" s="1"/>
      <c r="FK4453" s="1"/>
      <c r="FL4453" s="1"/>
      <c r="FM4453" s="1"/>
      <c r="FN4453" s="1"/>
      <c r="FO4453" s="1"/>
      <c r="FP4453" s="1"/>
      <c r="FQ4453" s="1"/>
      <c r="FR4453" s="1"/>
      <c r="FS4453" s="1"/>
      <c r="FT4453" s="1"/>
      <c r="FU4453" s="1"/>
      <c r="FV4453" s="1"/>
      <c r="FW4453" s="1"/>
      <c r="FX4453" s="1"/>
      <c r="FY4453" s="1"/>
      <c r="FZ4453" s="1"/>
      <c r="GA4453" s="1"/>
      <c r="GB4453" s="1"/>
      <c r="GC4453" s="1"/>
      <c r="GD4453" s="1"/>
      <c r="GE4453" s="1"/>
      <c r="GF4453" s="1"/>
      <c r="GG4453" s="1"/>
      <c r="GH4453" s="1"/>
      <c r="GI4453" s="1"/>
      <c r="GJ4453" s="1"/>
      <c r="GK4453"/>
      <c r="GL4453"/>
      <c r="GM4453"/>
      <c r="GN4453"/>
      <c r="GO4453"/>
      <c r="GP4453"/>
      <c r="GQ4453"/>
      <c r="GR4453"/>
      <c r="GS4453"/>
      <c r="GT4453"/>
      <c r="GU4453"/>
      <c r="GV4453"/>
      <c r="GW4453"/>
      <c r="GX4453"/>
      <c r="GY4453"/>
      <c r="GZ4453"/>
      <c r="HA4453"/>
      <c r="HB4453"/>
      <c r="HC4453"/>
      <c r="HD4453"/>
      <c r="HE4453"/>
    </row>
    <row r="4454" spans="4:213" s="25" customFormat="1" x14ac:dyDescent="0.25">
      <c r="D4454" s="19"/>
      <c r="E4454" s="19"/>
      <c r="F4454" s="20"/>
      <c r="G4454" s="20"/>
      <c r="H4454" s="20"/>
      <c r="I4454" s="20"/>
      <c r="J4454" s="21"/>
      <c r="K4454" s="21"/>
      <c r="L4454" s="20"/>
      <c r="M4454" s="20"/>
      <c r="N4454" s="22"/>
      <c r="O4454" s="22"/>
      <c r="P4454" s="22"/>
      <c r="Q4454" s="22"/>
      <c r="R4454" s="19"/>
      <c r="S4454" s="19"/>
      <c r="T4454" s="19"/>
      <c r="U4454" s="20"/>
      <c r="V4454" s="20"/>
      <c r="W4454" s="20"/>
      <c r="X4454" s="27"/>
      <c r="Y4454" s="253"/>
      <c r="Z4454" s="30"/>
      <c r="AA4454" s="30"/>
      <c r="AB4454" s="31"/>
      <c r="AC4454" s="31"/>
      <c r="AD4454" s="31"/>
      <c r="AE4454" s="31"/>
      <c r="AF4454" s="31"/>
      <c r="AG4454" s="241"/>
      <c r="AH4454" s="31"/>
      <c r="AI4454" s="31"/>
      <c r="AJ4454" s="31"/>
      <c r="AK4454" s="31"/>
      <c r="AL4454" s="120"/>
      <c r="AQ4454" s="26"/>
      <c r="AW4454" s="19"/>
      <c r="AX4454" s="19"/>
      <c r="AY4454" s="19"/>
      <c r="AZ4454" s="19"/>
      <c r="BA4454" s="19"/>
      <c r="BB4454" s="19"/>
      <c r="BC4454" s="1"/>
      <c r="BD4454"/>
      <c r="BE4454"/>
      <c r="BF4454" s="1"/>
      <c r="BG4454"/>
      <c r="BH4454"/>
      <c r="BI4454"/>
      <c r="BJ4454" s="1"/>
      <c r="BK4454" s="1"/>
      <c r="BL4454"/>
      <c r="BM4454" s="1"/>
      <c r="BN4454" s="1"/>
      <c r="BO4454" s="1"/>
      <c r="BP4454" s="1"/>
      <c r="BQ4454" s="1"/>
      <c r="BR4454" s="1"/>
      <c r="BS4454" s="1"/>
      <c r="BT4454" s="22"/>
      <c r="BU4454" s="1"/>
      <c r="BV4454" s="1"/>
      <c r="BW4454" s="1"/>
      <c r="BX4454" s="1"/>
      <c r="BY4454" s="1"/>
      <c r="BZ4454" s="1"/>
      <c r="CA4454" s="1"/>
      <c r="CB4454" s="1"/>
      <c r="CC4454" s="1"/>
      <c r="CD4454" s="1"/>
      <c r="CE4454" s="1"/>
      <c r="CF4454" s="1"/>
      <c r="CG4454" s="1"/>
      <c r="CH4454" s="1"/>
      <c r="CI4454" s="1"/>
      <c r="CJ4454" s="1"/>
      <c r="CK4454" s="1"/>
      <c r="CL4454" s="1"/>
      <c r="CM4454" s="1"/>
      <c r="CN4454" s="1"/>
      <c r="CO4454" s="1"/>
      <c r="CP4454" s="1"/>
      <c r="CQ4454" s="1"/>
      <c r="CR4454" s="1"/>
      <c r="CS4454" s="1"/>
      <c r="CT4454" s="1"/>
      <c r="CU4454" s="1"/>
      <c r="CV4454" s="1"/>
      <c r="CW4454" s="1"/>
      <c r="CX4454" s="1"/>
      <c r="CY4454" s="1"/>
      <c r="CZ4454" s="1"/>
      <c r="DA4454" s="1"/>
      <c r="DB4454" s="1"/>
      <c r="DC4454" s="1"/>
      <c r="DD4454" s="1"/>
      <c r="DE4454" s="1"/>
      <c r="DF4454" s="1"/>
      <c r="DG4454" s="1"/>
      <c r="DH4454" s="1"/>
      <c r="DI4454" s="1"/>
      <c r="DJ4454" s="1"/>
      <c r="DK4454" s="1"/>
      <c r="DL4454" s="1"/>
      <c r="DM4454" s="1"/>
      <c r="DN4454" s="1"/>
      <c r="DO4454" s="1"/>
      <c r="DP4454" s="1"/>
      <c r="DQ4454" s="1"/>
      <c r="DR4454" s="1"/>
      <c r="DS4454" s="1"/>
      <c r="DT4454" s="1"/>
      <c r="DU4454" s="1"/>
      <c r="DV4454" s="1"/>
      <c r="DW4454" s="1"/>
      <c r="DX4454" s="1"/>
      <c r="DY4454" s="1"/>
      <c r="DZ4454" s="1"/>
      <c r="EA4454" s="1"/>
      <c r="EB4454" s="1"/>
      <c r="EC4454" s="1"/>
      <c r="ED4454" s="1"/>
      <c r="EE4454" s="1"/>
      <c r="EF4454" s="1"/>
      <c r="EG4454" s="1"/>
      <c r="EH4454" s="1"/>
      <c r="EI4454" s="1"/>
      <c r="EJ4454" s="1"/>
      <c r="EK4454" s="1"/>
      <c r="EL4454" s="1"/>
      <c r="EM4454" s="1"/>
      <c r="EN4454" s="1"/>
      <c r="EO4454" s="1"/>
      <c r="EP4454" s="1"/>
      <c r="EQ4454" s="1"/>
      <c r="ER4454" s="1"/>
      <c r="ES4454" s="1"/>
      <c r="ET4454" s="1"/>
      <c r="EU4454" s="1"/>
      <c r="EV4454" s="1"/>
      <c r="EW4454" s="1"/>
      <c r="EX4454" s="1"/>
      <c r="EY4454" s="1"/>
      <c r="EZ4454" s="1"/>
      <c r="FA4454" s="1"/>
      <c r="FB4454" s="1"/>
      <c r="FC4454" s="1"/>
      <c r="FD4454" s="1"/>
      <c r="FE4454" s="1"/>
      <c r="FF4454" s="1"/>
      <c r="FG4454" s="1"/>
      <c r="FH4454" s="1"/>
      <c r="FI4454" s="1"/>
      <c r="FJ4454" s="1"/>
      <c r="FK4454" s="1"/>
      <c r="FL4454" s="1"/>
      <c r="FM4454" s="1"/>
      <c r="FN4454" s="1"/>
      <c r="FO4454" s="1"/>
      <c r="FP4454" s="1"/>
      <c r="FQ4454" s="1"/>
      <c r="FR4454" s="1"/>
      <c r="FS4454" s="1"/>
      <c r="FT4454" s="1"/>
      <c r="FU4454" s="1"/>
      <c r="FV4454" s="1"/>
      <c r="FW4454" s="1"/>
      <c r="FX4454" s="1"/>
      <c r="FY4454" s="1"/>
      <c r="FZ4454" s="1"/>
      <c r="GA4454" s="1"/>
      <c r="GB4454" s="1"/>
      <c r="GC4454" s="1"/>
      <c r="GD4454" s="1"/>
      <c r="GE4454" s="1"/>
      <c r="GF4454" s="1"/>
      <c r="GG4454" s="1"/>
      <c r="GH4454" s="1"/>
      <c r="GI4454" s="1"/>
      <c r="GJ4454" s="1"/>
      <c r="GK4454"/>
      <c r="GL4454"/>
      <c r="GM4454"/>
      <c r="GN4454"/>
      <c r="GO4454"/>
      <c r="GP4454"/>
      <c r="GQ4454"/>
      <c r="GR4454"/>
      <c r="GS4454"/>
      <c r="GT4454"/>
      <c r="GU4454"/>
      <c r="GV4454"/>
      <c r="GW4454"/>
      <c r="GX4454"/>
      <c r="GY4454"/>
      <c r="GZ4454"/>
      <c r="HA4454"/>
      <c r="HB4454"/>
      <c r="HC4454"/>
      <c r="HD4454"/>
      <c r="HE4454"/>
    </row>
    <row r="4455" spans="4:213" s="25" customFormat="1" x14ac:dyDescent="0.25">
      <c r="D4455" s="19"/>
      <c r="E4455" s="19"/>
      <c r="F4455" s="20"/>
      <c r="G4455" s="20"/>
      <c r="H4455" s="20"/>
      <c r="I4455" s="20"/>
      <c r="J4455" s="21"/>
      <c r="K4455" s="21"/>
      <c r="L4455" s="20"/>
      <c r="M4455" s="20"/>
      <c r="N4455" s="22"/>
      <c r="O4455" s="22"/>
      <c r="P4455" s="22"/>
      <c r="Q4455" s="22"/>
      <c r="R4455" s="19"/>
      <c r="S4455" s="19"/>
      <c r="T4455" s="19"/>
      <c r="U4455" s="20"/>
      <c r="V4455" s="20"/>
      <c r="W4455" s="20"/>
      <c r="X4455" s="27"/>
      <c r="Y4455" s="253"/>
      <c r="Z4455" s="30"/>
      <c r="AA4455" s="30"/>
      <c r="AB4455" s="31"/>
      <c r="AC4455" s="31"/>
      <c r="AD4455" s="31"/>
      <c r="AE4455" s="31"/>
      <c r="AF4455" s="31"/>
      <c r="AG4455" s="241"/>
      <c r="AH4455" s="31"/>
      <c r="AI4455" s="31"/>
      <c r="AJ4455" s="31"/>
      <c r="AK4455" s="31"/>
      <c r="AL4455" s="120"/>
      <c r="AQ4455" s="26"/>
      <c r="AW4455" s="19"/>
      <c r="AX4455" s="19"/>
      <c r="AY4455" s="19"/>
      <c r="AZ4455" s="19"/>
      <c r="BA4455" s="19"/>
      <c r="BB4455" s="19"/>
      <c r="BC4455" s="1"/>
      <c r="BD4455"/>
      <c r="BE4455"/>
      <c r="BF4455" s="1"/>
      <c r="BG4455"/>
      <c r="BH4455"/>
      <c r="BI4455"/>
      <c r="BJ4455" s="1"/>
      <c r="BK4455" s="1"/>
      <c r="BL4455"/>
      <c r="BM4455" s="1"/>
      <c r="BN4455" s="1"/>
      <c r="BO4455" s="1"/>
      <c r="BP4455" s="1"/>
      <c r="BQ4455" s="1"/>
      <c r="BR4455" s="1"/>
      <c r="BS4455" s="1"/>
      <c r="BT4455" s="22"/>
      <c r="BU4455" s="1"/>
      <c r="BV4455" s="1"/>
      <c r="BW4455" s="1"/>
      <c r="BX4455" s="1"/>
      <c r="BY4455" s="1"/>
      <c r="BZ4455" s="1"/>
      <c r="CA4455" s="1"/>
      <c r="CB4455" s="1"/>
      <c r="CC4455" s="1"/>
      <c r="CD4455" s="1"/>
      <c r="CE4455" s="1"/>
      <c r="CF4455" s="1"/>
      <c r="CG4455" s="1"/>
      <c r="CH4455" s="1"/>
      <c r="CI4455" s="1"/>
      <c r="CJ4455" s="1"/>
      <c r="CK4455" s="1"/>
      <c r="CL4455" s="1"/>
      <c r="CM4455" s="1"/>
      <c r="CN4455" s="1"/>
      <c r="CO4455" s="1"/>
      <c r="CP4455" s="1"/>
      <c r="CQ4455" s="1"/>
      <c r="CR4455" s="1"/>
      <c r="CS4455" s="1"/>
      <c r="CT4455" s="1"/>
      <c r="CU4455" s="1"/>
      <c r="CV4455" s="1"/>
      <c r="CW4455" s="1"/>
      <c r="CX4455" s="1"/>
      <c r="CY4455" s="1"/>
      <c r="CZ4455" s="1"/>
      <c r="DA4455" s="1"/>
      <c r="DB4455" s="1"/>
      <c r="DC4455" s="1"/>
      <c r="DD4455" s="1"/>
      <c r="DE4455" s="1"/>
      <c r="DF4455" s="1"/>
      <c r="DG4455" s="1"/>
      <c r="DH4455" s="1"/>
      <c r="DI4455" s="1"/>
      <c r="DJ4455" s="1"/>
      <c r="DK4455" s="1"/>
      <c r="DL4455" s="1"/>
      <c r="DM4455" s="1"/>
      <c r="DN4455" s="1"/>
      <c r="DO4455" s="1"/>
      <c r="DP4455" s="1"/>
      <c r="DQ4455" s="1"/>
      <c r="DR4455" s="1"/>
      <c r="DS4455" s="1"/>
      <c r="DT4455" s="1"/>
      <c r="DU4455" s="1"/>
      <c r="DV4455" s="1"/>
      <c r="DW4455" s="1"/>
      <c r="DX4455" s="1"/>
      <c r="DY4455" s="1"/>
      <c r="DZ4455" s="1"/>
      <c r="EA4455" s="1"/>
      <c r="EB4455" s="1"/>
      <c r="EC4455" s="1"/>
      <c r="ED4455" s="1"/>
      <c r="EE4455" s="1"/>
      <c r="EF4455" s="1"/>
      <c r="EG4455" s="1"/>
      <c r="EH4455" s="1"/>
      <c r="EI4455" s="1"/>
      <c r="EJ4455" s="1"/>
      <c r="EK4455" s="1"/>
      <c r="EL4455" s="1"/>
      <c r="EM4455" s="1"/>
      <c r="EN4455" s="1"/>
      <c r="EO4455" s="1"/>
      <c r="EP4455" s="1"/>
      <c r="EQ4455" s="1"/>
      <c r="ER4455" s="1"/>
      <c r="ES4455" s="1"/>
      <c r="ET4455" s="1"/>
      <c r="EU4455" s="1"/>
      <c r="EV4455" s="1"/>
      <c r="EW4455" s="1"/>
      <c r="EX4455" s="1"/>
      <c r="EY4455" s="1"/>
      <c r="EZ4455" s="1"/>
      <c r="FA4455" s="1"/>
      <c r="FB4455" s="1"/>
      <c r="FC4455" s="1"/>
      <c r="FD4455" s="1"/>
      <c r="FE4455" s="1"/>
      <c r="FF4455" s="1"/>
      <c r="FG4455" s="1"/>
      <c r="FH4455" s="1"/>
      <c r="FI4455" s="1"/>
      <c r="FJ4455" s="1"/>
      <c r="FK4455" s="1"/>
      <c r="FL4455" s="1"/>
      <c r="FM4455" s="1"/>
      <c r="FN4455" s="1"/>
      <c r="FO4455" s="1"/>
      <c r="FP4455" s="1"/>
      <c r="FQ4455" s="1"/>
      <c r="FR4455" s="1"/>
      <c r="FS4455" s="1"/>
      <c r="FT4455" s="1"/>
      <c r="FU4455" s="1"/>
      <c r="FV4455" s="1"/>
      <c r="FW4455" s="1"/>
      <c r="FX4455" s="1"/>
      <c r="FY4455" s="1"/>
      <c r="FZ4455" s="1"/>
      <c r="GA4455" s="1"/>
      <c r="GB4455" s="1"/>
      <c r="GC4455" s="1"/>
      <c r="GD4455" s="1"/>
      <c r="GE4455" s="1"/>
      <c r="GF4455" s="1"/>
      <c r="GG4455" s="1"/>
      <c r="GH4455" s="1"/>
      <c r="GI4455" s="1"/>
      <c r="GJ4455" s="1"/>
      <c r="GK4455"/>
      <c r="GL4455"/>
      <c r="GM4455"/>
      <c r="GN4455"/>
      <c r="GO4455"/>
      <c r="GP4455"/>
      <c r="GQ4455"/>
      <c r="GR4455"/>
      <c r="GS4455"/>
      <c r="GT4455"/>
      <c r="GU4455"/>
      <c r="GV4455"/>
      <c r="GW4455"/>
      <c r="GX4455"/>
      <c r="GY4455"/>
      <c r="GZ4455"/>
      <c r="HA4455"/>
      <c r="HB4455"/>
      <c r="HC4455"/>
      <c r="HD4455"/>
      <c r="HE4455"/>
    </row>
    <row r="4456" spans="4:213" s="25" customFormat="1" x14ac:dyDescent="0.25">
      <c r="D4456" s="19"/>
      <c r="E4456" s="19"/>
      <c r="F4456" s="20"/>
      <c r="G4456" s="20"/>
      <c r="H4456" s="20"/>
      <c r="I4456" s="20"/>
      <c r="J4456" s="21"/>
      <c r="K4456" s="21"/>
      <c r="L4456" s="20"/>
      <c r="M4456" s="20"/>
      <c r="N4456" s="22"/>
      <c r="O4456" s="22"/>
      <c r="P4456" s="22"/>
      <c r="Q4456" s="22"/>
      <c r="R4456" s="19"/>
      <c r="S4456" s="19"/>
      <c r="T4456" s="19"/>
      <c r="U4456" s="20"/>
      <c r="V4456" s="20"/>
      <c r="W4456" s="20"/>
      <c r="X4456" s="27"/>
      <c r="Y4456" s="253"/>
      <c r="Z4456" s="30"/>
      <c r="AA4456" s="30"/>
      <c r="AB4456" s="31"/>
      <c r="AC4456" s="31"/>
      <c r="AD4456" s="31"/>
      <c r="AE4456" s="31"/>
      <c r="AF4456" s="31"/>
      <c r="AG4456" s="241"/>
      <c r="AH4456" s="31"/>
      <c r="AI4456" s="31"/>
      <c r="AJ4456" s="31"/>
      <c r="AK4456" s="31"/>
      <c r="AL4456" s="120"/>
      <c r="AQ4456" s="26"/>
      <c r="AW4456" s="19"/>
      <c r="AX4456" s="19"/>
      <c r="AY4456" s="19"/>
      <c r="AZ4456" s="19"/>
      <c r="BA4456" s="19"/>
      <c r="BB4456" s="19"/>
      <c r="BC4456" s="1"/>
      <c r="BD4456"/>
      <c r="BE4456"/>
      <c r="BF4456" s="1"/>
      <c r="BG4456"/>
      <c r="BH4456"/>
      <c r="BI4456"/>
      <c r="BJ4456" s="1"/>
      <c r="BK4456" s="1"/>
      <c r="BL4456"/>
      <c r="BM4456" s="1"/>
      <c r="BN4456" s="1"/>
      <c r="BO4456" s="1"/>
      <c r="BP4456" s="1"/>
      <c r="BQ4456" s="1"/>
      <c r="BR4456" s="1"/>
      <c r="BS4456" s="1"/>
      <c r="BT4456" s="22"/>
      <c r="BU4456" s="1"/>
      <c r="BV4456" s="1"/>
      <c r="BW4456" s="1"/>
      <c r="BX4456" s="1"/>
      <c r="BY4456" s="1"/>
      <c r="BZ4456" s="1"/>
      <c r="CA4456" s="1"/>
      <c r="CB4456" s="1"/>
      <c r="CC4456" s="1"/>
      <c r="CD4456" s="1"/>
      <c r="CE4456" s="1"/>
      <c r="CF4456" s="1"/>
      <c r="CG4456" s="1"/>
      <c r="CH4456" s="1"/>
      <c r="CI4456" s="1"/>
      <c r="CJ4456" s="1"/>
      <c r="CK4456" s="1"/>
      <c r="CL4456" s="1"/>
      <c r="CM4456" s="1"/>
      <c r="CN4456" s="1"/>
      <c r="CO4456" s="1"/>
      <c r="CP4456" s="1"/>
      <c r="CQ4456" s="1"/>
      <c r="CR4456" s="1"/>
      <c r="CS4456" s="1"/>
      <c r="CT4456" s="1"/>
      <c r="CU4456" s="1"/>
      <c r="CV4456" s="1"/>
      <c r="CW4456" s="1"/>
      <c r="CX4456" s="1"/>
      <c r="CY4456" s="1"/>
      <c r="CZ4456" s="1"/>
      <c r="DA4456" s="1"/>
      <c r="DB4456" s="1"/>
      <c r="DC4456" s="1"/>
      <c r="DD4456" s="1"/>
      <c r="DE4456" s="1"/>
      <c r="DF4456" s="1"/>
      <c r="DG4456" s="1"/>
      <c r="DH4456" s="1"/>
      <c r="DI4456" s="1"/>
      <c r="DJ4456" s="1"/>
      <c r="DK4456" s="1"/>
      <c r="DL4456" s="1"/>
      <c r="DM4456" s="1"/>
      <c r="DN4456" s="1"/>
      <c r="DO4456" s="1"/>
      <c r="DP4456" s="1"/>
      <c r="DQ4456" s="1"/>
      <c r="DR4456" s="1"/>
      <c r="DS4456" s="1"/>
      <c r="DT4456" s="1"/>
      <c r="DU4456" s="1"/>
      <c r="DV4456" s="1"/>
      <c r="DW4456" s="1"/>
      <c r="DX4456" s="1"/>
      <c r="DY4456" s="1"/>
      <c r="DZ4456" s="1"/>
      <c r="EA4456" s="1"/>
      <c r="EB4456" s="1"/>
      <c r="EC4456" s="1"/>
      <c r="ED4456" s="1"/>
      <c r="EE4456" s="1"/>
      <c r="EF4456" s="1"/>
      <c r="EG4456" s="1"/>
      <c r="EH4456" s="1"/>
      <c r="EI4456" s="1"/>
      <c r="EJ4456" s="1"/>
      <c r="EK4456" s="1"/>
      <c r="EL4456" s="1"/>
      <c r="EM4456" s="1"/>
      <c r="EN4456" s="1"/>
      <c r="EO4456" s="1"/>
      <c r="EP4456" s="1"/>
      <c r="EQ4456" s="1"/>
      <c r="ER4456" s="1"/>
      <c r="ES4456" s="1"/>
      <c r="ET4456" s="1"/>
      <c r="EU4456" s="1"/>
      <c r="EV4456" s="1"/>
      <c r="EW4456" s="1"/>
      <c r="EX4456" s="1"/>
      <c r="EY4456" s="1"/>
      <c r="EZ4456" s="1"/>
      <c r="FA4456" s="1"/>
      <c r="FB4456" s="1"/>
      <c r="FC4456" s="1"/>
      <c r="FD4456" s="1"/>
      <c r="FE4456" s="1"/>
      <c r="FF4456" s="1"/>
      <c r="FG4456" s="1"/>
      <c r="FH4456" s="1"/>
      <c r="FI4456" s="1"/>
      <c r="FJ4456" s="1"/>
      <c r="FK4456" s="1"/>
      <c r="FL4456" s="1"/>
      <c r="FM4456" s="1"/>
      <c r="FN4456" s="1"/>
      <c r="FO4456" s="1"/>
      <c r="FP4456" s="1"/>
      <c r="FQ4456" s="1"/>
      <c r="FR4456" s="1"/>
      <c r="FS4456" s="1"/>
      <c r="FT4456" s="1"/>
      <c r="FU4456" s="1"/>
      <c r="FV4456" s="1"/>
      <c r="FW4456" s="1"/>
      <c r="FX4456" s="1"/>
      <c r="FY4456" s="1"/>
      <c r="FZ4456" s="1"/>
      <c r="GA4456" s="1"/>
      <c r="GB4456" s="1"/>
      <c r="GC4456" s="1"/>
      <c r="GD4456" s="1"/>
      <c r="GE4456" s="1"/>
      <c r="GF4456" s="1"/>
      <c r="GG4456" s="1"/>
      <c r="GH4456" s="1"/>
      <c r="GI4456" s="1"/>
      <c r="GJ4456" s="1"/>
      <c r="GK4456"/>
      <c r="GL4456"/>
      <c r="GM4456"/>
      <c r="GN4456"/>
      <c r="GO4456"/>
      <c r="GP4456"/>
      <c r="GQ4456"/>
      <c r="GR4456"/>
      <c r="GS4456"/>
      <c r="GT4456"/>
      <c r="GU4456"/>
      <c r="GV4456"/>
      <c r="GW4456"/>
      <c r="GX4456"/>
      <c r="GY4456"/>
      <c r="GZ4456"/>
      <c r="HA4456"/>
      <c r="HB4456"/>
      <c r="HC4456"/>
      <c r="HD4456"/>
      <c r="HE4456"/>
    </row>
    <row r="4457" spans="4:213" s="25" customFormat="1" x14ac:dyDescent="0.25">
      <c r="D4457" s="19"/>
      <c r="E4457" s="19"/>
      <c r="F4457" s="20"/>
      <c r="G4457" s="20"/>
      <c r="H4457" s="20"/>
      <c r="I4457" s="20"/>
      <c r="J4457" s="21"/>
      <c r="K4457" s="21"/>
      <c r="L4457" s="20"/>
      <c r="M4457" s="20"/>
      <c r="N4457" s="22"/>
      <c r="O4457" s="22"/>
      <c r="P4457" s="22"/>
      <c r="Q4457" s="22"/>
      <c r="R4457" s="19"/>
      <c r="S4457" s="19"/>
      <c r="T4457" s="19"/>
      <c r="U4457" s="20"/>
      <c r="V4457" s="20"/>
      <c r="W4457" s="20"/>
      <c r="X4457" s="27"/>
      <c r="Y4457" s="253"/>
      <c r="Z4457" s="30"/>
      <c r="AA4457" s="30"/>
      <c r="AB4457" s="31"/>
      <c r="AC4457" s="31"/>
      <c r="AD4457" s="31"/>
      <c r="AE4457" s="31"/>
      <c r="AF4457" s="31"/>
      <c r="AG4457" s="241"/>
      <c r="AH4457" s="31"/>
      <c r="AI4457" s="31"/>
      <c r="AJ4457" s="31"/>
      <c r="AK4457" s="31"/>
      <c r="AL4457" s="120"/>
      <c r="AQ4457" s="26"/>
      <c r="AW4457" s="19"/>
      <c r="AX4457" s="19"/>
      <c r="AY4457" s="19"/>
      <c r="AZ4457" s="19"/>
      <c r="BA4457" s="19"/>
      <c r="BB4457" s="19"/>
      <c r="BC4457" s="1"/>
      <c r="BD4457"/>
      <c r="BE4457"/>
      <c r="BF4457" s="1"/>
      <c r="BG4457"/>
      <c r="BH4457"/>
      <c r="BI4457"/>
      <c r="BJ4457" s="1"/>
      <c r="BK4457" s="1"/>
      <c r="BL4457"/>
      <c r="BM4457" s="1"/>
      <c r="BN4457" s="1"/>
      <c r="BO4457" s="1"/>
      <c r="BP4457" s="1"/>
      <c r="BQ4457" s="1"/>
      <c r="BR4457" s="1"/>
      <c r="BS4457" s="1"/>
      <c r="BT4457" s="22"/>
      <c r="BU4457" s="1"/>
      <c r="BV4457" s="1"/>
      <c r="BW4457" s="1"/>
      <c r="BX4457" s="1"/>
      <c r="BY4457" s="1"/>
      <c r="BZ4457" s="1"/>
      <c r="CA4457" s="1"/>
      <c r="CB4457" s="1"/>
      <c r="CC4457" s="1"/>
      <c r="CD4457" s="1"/>
      <c r="CE4457" s="1"/>
      <c r="CF4457" s="1"/>
      <c r="CG4457" s="1"/>
      <c r="CH4457" s="1"/>
      <c r="CI4457" s="1"/>
      <c r="CJ4457" s="1"/>
      <c r="CK4457" s="1"/>
      <c r="CL4457" s="1"/>
      <c r="CM4457" s="1"/>
      <c r="CN4457" s="1"/>
      <c r="CO4457" s="1"/>
      <c r="CP4457" s="1"/>
      <c r="CQ4457" s="1"/>
      <c r="CR4457" s="1"/>
      <c r="CS4457" s="1"/>
      <c r="CT4457" s="1"/>
      <c r="CU4457" s="1"/>
      <c r="CV4457" s="1"/>
      <c r="CW4457" s="1"/>
      <c r="CX4457" s="1"/>
      <c r="CY4457" s="1"/>
      <c r="CZ4457" s="1"/>
      <c r="DA4457" s="1"/>
      <c r="DB4457" s="1"/>
      <c r="DC4457" s="1"/>
      <c r="DD4457" s="1"/>
      <c r="DE4457" s="1"/>
      <c r="DF4457" s="1"/>
      <c r="DG4457" s="1"/>
      <c r="DH4457" s="1"/>
      <c r="DI4457" s="1"/>
      <c r="DJ4457" s="1"/>
      <c r="DK4457" s="1"/>
      <c r="DL4457" s="1"/>
      <c r="DM4457" s="1"/>
      <c r="DN4457" s="1"/>
      <c r="DO4457" s="1"/>
      <c r="DP4457" s="1"/>
      <c r="DQ4457" s="1"/>
      <c r="DR4457" s="1"/>
      <c r="DS4457" s="1"/>
      <c r="DT4457" s="1"/>
      <c r="DU4457" s="1"/>
      <c r="DV4457" s="1"/>
      <c r="DW4457" s="1"/>
      <c r="DX4457" s="1"/>
      <c r="DY4457" s="1"/>
      <c r="DZ4457" s="1"/>
      <c r="EA4457" s="1"/>
      <c r="EB4457" s="1"/>
      <c r="EC4457" s="1"/>
      <c r="ED4457" s="1"/>
      <c r="EE4457" s="1"/>
      <c r="EF4457" s="1"/>
      <c r="EG4457" s="1"/>
      <c r="EH4457" s="1"/>
      <c r="EI4457" s="1"/>
      <c r="EJ4457" s="1"/>
      <c r="EK4457" s="1"/>
      <c r="EL4457" s="1"/>
      <c r="EM4457" s="1"/>
      <c r="EN4457" s="1"/>
      <c r="EO4457" s="1"/>
      <c r="EP4457" s="1"/>
      <c r="EQ4457" s="1"/>
      <c r="ER4457" s="1"/>
      <c r="ES4457" s="1"/>
      <c r="ET4457" s="1"/>
      <c r="EU4457" s="1"/>
      <c r="EV4457" s="1"/>
      <c r="EW4457" s="1"/>
      <c r="EX4457" s="1"/>
      <c r="EY4457" s="1"/>
      <c r="EZ4457" s="1"/>
      <c r="FA4457" s="1"/>
      <c r="FB4457" s="1"/>
      <c r="FC4457" s="1"/>
      <c r="FD4457" s="1"/>
      <c r="FE4457" s="1"/>
      <c r="FF4457" s="1"/>
      <c r="FG4457" s="1"/>
      <c r="FH4457" s="1"/>
      <c r="FI4457" s="1"/>
      <c r="FJ4457" s="1"/>
      <c r="FK4457" s="1"/>
      <c r="FL4457" s="1"/>
      <c r="FM4457" s="1"/>
      <c r="FN4457" s="1"/>
      <c r="FO4457" s="1"/>
      <c r="FP4457" s="1"/>
      <c r="FQ4457" s="1"/>
      <c r="FR4457" s="1"/>
      <c r="FS4457" s="1"/>
      <c r="FT4457" s="1"/>
      <c r="FU4457" s="1"/>
      <c r="FV4457" s="1"/>
      <c r="FW4457" s="1"/>
      <c r="FX4457" s="1"/>
      <c r="FY4457" s="1"/>
      <c r="FZ4457" s="1"/>
      <c r="GA4457" s="1"/>
      <c r="GB4457" s="1"/>
      <c r="GC4457" s="1"/>
      <c r="GD4457" s="1"/>
      <c r="GE4457" s="1"/>
      <c r="GF4457" s="1"/>
      <c r="GG4457" s="1"/>
      <c r="GH4457" s="1"/>
      <c r="GI4457" s="1"/>
      <c r="GJ4457" s="1"/>
      <c r="GK4457"/>
      <c r="GL4457"/>
      <c r="GM4457"/>
      <c r="GN4457"/>
      <c r="GO4457"/>
      <c r="GP4457"/>
      <c r="GQ4457"/>
      <c r="GR4457"/>
      <c r="GS4457"/>
      <c r="GT4457"/>
      <c r="GU4457"/>
      <c r="GV4457"/>
      <c r="GW4457"/>
      <c r="GX4457"/>
      <c r="GY4457"/>
      <c r="GZ4457"/>
      <c r="HA4457"/>
      <c r="HB4457"/>
      <c r="HC4457"/>
      <c r="HD4457"/>
      <c r="HE4457"/>
    </row>
    <row r="4458" spans="4:213" s="25" customFormat="1" x14ac:dyDescent="0.25">
      <c r="D4458" s="19"/>
      <c r="E4458" s="19"/>
      <c r="F4458" s="20"/>
      <c r="G4458" s="20"/>
      <c r="H4458" s="20"/>
      <c r="I4458" s="20"/>
      <c r="J4458" s="21"/>
      <c r="K4458" s="21"/>
      <c r="L4458" s="20"/>
      <c r="M4458" s="20"/>
      <c r="N4458" s="22"/>
      <c r="O4458" s="22"/>
      <c r="P4458" s="22"/>
      <c r="Q4458" s="22"/>
      <c r="R4458" s="19"/>
      <c r="S4458" s="19"/>
      <c r="T4458" s="19"/>
      <c r="U4458" s="20"/>
      <c r="V4458" s="20"/>
      <c r="W4458" s="20"/>
      <c r="X4458" s="27"/>
      <c r="Y4458" s="253"/>
      <c r="Z4458" s="30"/>
      <c r="AA4458" s="30"/>
      <c r="AB4458" s="31"/>
      <c r="AC4458" s="31"/>
      <c r="AD4458" s="31"/>
      <c r="AE4458" s="31"/>
      <c r="AF4458" s="31"/>
      <c r="AG4458" s="241"/>
      <c r="AH4458" s="31"/>
      <c r="AI4458" s="31"/>
      <c r="AJ4458" s="31"/>
      <c r="AK4458" s="31"/>
      <c r="AL4458" s="120"/>
      <c r="AQ4458" s="26"/>
      <c r="AW4458" s="19"/>
      <c r="AX4458" s="19"/>
      <c r="AY4458" s="19"/>
      <c r="AZ4458" s="19"/>
      <c r="BA4458" s="19"/>
      <c r="BB4458" s="19"/>
      <c r="BC4458" s="1"/>
      <c r="BD4458"/>
      <c r="BE4458"/>
      <c r="BF4458" s="1"/>
      <c r="BG4458"/>
      <c r="BH4458"/>
      <c r="BI4458"/>
      <c r="BJ4458" s="1"/>
      <c r="BK4458" s="1"/>
      <c r="BL4458"/>
      <c r="BM4458" s="1"/>
      <c r="BN4458" s="1"/>
      <c r="BO4458" s="1"/>
      <c r="BP4458" s="1"/>
      <c r="BQ4458" s="1"/>
      <c r="BR4458" s="1"/>
      <c r="BS4458" s="1"/>
      <c r="BT4458" s="22"/>
      <c r="BU4458" s="1"/>
      <c r="BV4458" s="1"/>
      <c r="BW4458" s="1"/>
      <c r="BX4458" s="1"/>
      <c r="BY4458" s="1"/>
      <c r="BZ4458" s="1"/>
      <c r="CA4458" s="1"/>
      <c r="CB4458" s="1"/>
      <c r="CC4458" s="1"/>
      <c r="CD4458" s="1"/>
      <c r="CE4458" s="1"/>
      <c r="CF4458" s="1"/>
      <c r="CG4458" s="1"/>
      <c r="CH4458" s="1"/>
      <c r="CI4458" s="1"/>
      <c r="CJ4458" s="1"/>
      <c r="CK4458" s="1"/>
      <c r="CL4458" s="1"/>
      <c r="CM4458" s="1"/>
      <c r="CN4458" s="1"/>
      <c r="CO4458" s="1"/>
      <c r="CP4458" s="1"/>
      <c r="CQ4458" s="1"/>
      <c r="CR4458" s="1"/>
      <c r="CS4458" s="1"/>
      <c r="CT4458" s="1"/>
      <c r="CU4458" s="1"/>
      <c r="CV4458" s="1"/>
      <c r="CW4458" s="1"/>
      <c r="CX4458" s="1"/>
      <c r="CY4458" s="1"/>
      <c r="CZ4458" s="1"/>
      <c r="DA4458" s="1"/>
      <c r="DB4458" s="1"/>
      <c r="DC4458" s="1"/>
      <c r="DD4458" s="1"/>
      <c r="DE4458" s="1"/>
      <c r="DF4458" s="1"/>
      <c r="DG4458" s="1"/>
      <c r="DH4458" s="1"/>
      <c r="DI4458" s="1"/>
      <c r="DJ4458" s="1"/>
      <c r="DK4458" s="1"/>
      <c r="DL4458" s="1"/>
      <c r="DM4458" s="1"/>
      <c r="DN4458" s="1"/>
      <c r="DO4458" s="1"/>
      <c r="DP4458" s="1"/>
      <c r="DQ4458" s="1"/>
      <c r="DR4458" s="1"/>
      <c r="DS4458" s="1"/>
      <c r="DT4458" s="1"/>
      <c r="DU4458" s="1"/>
      <c r="DV4458" s="1"/>
      <c r="DW4458" s="1"/>
      <c r="DX4458" s="1"/>
      <c r="DY4458" s="1"/>
      <c r="DZ4458" s="1"/>
      <c r="EA4458" s="1"/>
      <c r="EB4458" s="1"/>
      <c r="EC4458" s="1"/>
      <c r="ED4458" s="1"/>
      <c r="EE4458" s="1"/>
      <c r="EF4458" s="1"/>
      <c r="EG4458" s="1"/>
      <c r="EH4458" s="1"/>
      <c r="EI4458" s="1"/>
      <c r="EJ4458" s="1"/>
      <c r="EK4458" s="1"/>
      <c r="EL4458" s="1"/>
      <c r="EM4458" s="1"/>
      <c r="EN4458" s="1"/>
      <c r="EO4458" s="1"/>
      <c r="EP4458" s="1"/>
      <c r="EQ4458" s="1"/>
      <c r="ER4458" s="1"/>
      <c r="ES4458" s="1"/>
      <c r="ET4458" s="1"/>
      <c r="EU4458" s="1"/>
      <c r="EV4458" s="1"/>
      <c r="EW4458" s="1"/>
      <c r="EX4458" s="1"/>
      <c r="EY4458" s="1"/>
      <c r="EZ4458" s="1"/>
      <c r="FA4458" s="1"/>
      <c r="FB4458" s="1"/>
      <c r="FC4458" s="1"/>
      <c r="FD4458" s="1"/>
      <c r="FE4458" s="1"/>
      <c r="FF4458" s="1"/>
      <c r="FG4458" s="1"/>
      <c r="FH4458" s="1"/>
      <c r="FI4458" s="1"/>
      <c r="FJ4458" s="1"/>
      <c r="FK4458" s="1"/>
      <c r="FL4458" s="1"/>
      <c r="FM4458" s="1"/>
      <c r="FN4458" s="1"/>
      <c r="FO4458" s="1"/>
      <c r="FP4458" s="1"/>
      <c r="FQ4458" s="1"/>
      <c r="FR4458" s="1"/>
      <c r="FS4458" s="1"/>
      <c r="FT4458" s="1"/>
      <c r="FU4458" s="1"/>
      <c r="FV4458" s="1"/>
      <c r="FW4458" s="1"/>
      <c r="FX4458" s="1"/>
      <c r="FY4458" s="1"/>
      <c r="FZ4458" s="1"/>
      <c r="GA4458" s="1"/>
      <c r="GB4458" s="1"/>
      <c r="GC4458" s="1"/>
      <c r="GD4458" s="1"/>
      <c r="GE4458" s="1"/>
      <c r="GF4458" s="1"/>
      <c r="GG4458" s="1"/>
      <c r="GH4458" s="1"/>
      <c r="GI4458" s="1"/>
      <c r="GJ4458" s="1"/>
      <c r="GK4458"/>
      <c r="GL4458"/>
      <c r="GM4458"/>
      <c r="GN4458"/>
      <c r="GO4458"/>
      <c r="GP4458"/>
      <c r="GQ4458"/>
      <c r="GR4458"/>
      <c r="GS4458"/>
      <c r="GT4458"/>
      <c r="GU4458"/>
      <c r="GV4458"/>
      <c r="GW4458"/>
      <c r="GX4458"/>
      <c r="GY4458"/>
      <c r="GZ4458"/>
      <c r="HA4458"/>
      <c r="HB4458"/>
      <c r="HC4458"/>
      <c r="HD4458"/>
      <c r="HE4458"/>
    </row>
    <row r="4459" spans="4:213" s="25" customFormat="1" x14ac:dyDescent="0.25">
      <c r="D4459" s="19"/>
      <c r="E4459" s="19"/>
      <c r="F4459" s="20"/>
      <c r="G4459" s="20"/>
      <c r="H4459" s="20"/>
      <c r="I4459" s="20"/>
      <c r="J4459" s="21"/>
      <c r="K4459" s="21"/>
      <c r="L4459" s="20"/>
      <c r="M4459" s="20"/>
      <c r="N4459" s="22"/>
      <c r="O4459" s="22"/>
      <c r="P4459" s="22"/>
      <c r="Q4459" s="22"/>
      <c r="R4459" s="19"/>
      <c r="S4459" s="19"/>
      <c r="T4459" s="19"/>
      <c r="U4459" s="20"/>
      <c r="V4459" s="20"/>
      <c r="W4459" s="20"/>
      <c r="X4459" s="27"/>
      <c r="Y4459" s="253"/>
      <c r="Z4459" s="30"/>
      <c r="AA4459" s="30"/>
      <c r="AB4459" s="31"/>
      <c r="AC4459" s="31"/>
      <c r="AD4459" s="31"/>
      <c r="AE4459" s="31"/>
      <c r="AF4459" s="31"/>
      <c r="AG4459" s="241"/>
      <c r="AH4459" s="31"/>
      <c r="AI4459" s="31"/>
      <c r="AJ4459" s="31"/>
      <c r="AK4459" s="31"/>
      <c r="AL4459" s="120"/>
      <c r="AQ4459" s="26"/>
      <c r="AW4459" s="19"/>
      <c r="AX4459" s="19"/>
      <c r="AY4459" s="19"/>
      <c r="AZ4459" s="19"/>
      <c r="BA4459" s="19"/>
      <c r="BB4459" s="19"/>
      <c r="BC4459" s="1"/>
      <c r="BD4459"/>
      <c r="BE4459"/>
      <c r="BF4459" s="1"/>
      <c r="BG4459"/>
      <c r="BH4459"/>
      <c r="BI4459"/>
      <c r="BJ4459" s="1"/>
      <c r="BK4459" s="1"/>
      <c r="BL4459"/>
      <c r="BM4459" s="1"/>
      <c r="BN4459" s="1"/>
      <c r="BO4459" s="1"/>
      <c r="BP4459" s="1"/>
      <c r="BQ4459" s="1"/>
      <c r="BR4459" s="1"/>
      <c r="BS4459" s="1"/>
      <c r="BT4459" s="22"/>
      <c r="BU4459" s="1"/>
      <c r="BV4459" s="1"/>
      <c r="BW4459" s="1"/>
      <c r="BX4459" s="1"/>
      <c r="BY4459" s="1"/>
      <c r="BZ4459" s="1"/>
      <c r="CA4459" s="1"/>
      <c r="CB4459" s="1"/>
      <c r="CC4459" s="1"/>
      <c r="CD4459" s="1"/>
      <c r="CE4459" s="1"/>
      <c r="CF4459" s="1"/>
      <c r="CG4459" s="1"/>
      <c r="CH4459" s="1"/>
      <c r="CI4459" s="1"/>
      <c r="CJ4459" s="1"/>
      <c r="CK4459" s="1"/>
      <c r="CL4459" s="1"/>
      <c r="CM4459" s="1"/>
      <c r="CN4459" s="1"/>
      <c r="CO4459" s="1"/>
      <c r="CP4459" s="1"/>
      <c r="CQ4459" s="1"/>
      <c r="CR4459" s="1"/>
      <c r="CS4459" s="1"/>
      <c r="CT4459" s="1"/>
      <c r="CU4459" s="1"/>
      <c r="CV4459" s="1"/>
      <c r="CW4459" s="1"/>
      <c r="CX4459" s="1"/>
      <c r="CY4459" s="1"/>
      <c r="CZ4459" s="1"/>
      <c r="DA4459" s="1"/>
      <c r="DB4459" s="1"/>
      <c r="DC4459" s="1"/>
      <c r="DD4459" s="1"/>
      <c r="DE4459" s="1"/>
      <c r="DF4459" s="1"/>
      <c r="DG4459" s="1"/>
      <c r="DH4459" s="1"/>
      <c r="DI4459" s="1"/>
      <c r="DJ4459" s="1"/>
      <c r="DK4459" s="1"/>
      <c r="DL4459" s="1"/>
      <c r="DM4459" s="1"/>
      <c r="DN4459" s="1"/>
      <c r="DO4459" s="1"/>
      <c r="DP4459" s="1"/>
      <c r="DQ4459" s="1"/>
      <c r="DR4459" s="1"/>
      <c r="DS4459" s="1"/>
      <c r="DT4459" s="1"/>
      <c r="DU4459" s="1"/>
      <c r="DV4459" s="1"/>
      <c r="DW4459" s="1"/>
      <c r="DX4459" s="1"/>
      <c r="DY4459" s="1"/>
      <c r="DZ4459" s="1"/>
      <c r="EA4459" s="1"/>
      <c r="EB4459" s="1"/>
      <c r="EC4459" s="1"/>
      <c r="ED4459" s="1"/>
      <c r="EE4459" s="1"/>
      <c r="EF4459" s="1"/>
      <c r="EG4459" s="1"/>
      <c r="EH4459" s="1"/>
      <c r="EI4459" s="1"/>
      <c r="EJ4459" s="1"/>
      <c r="EK4459" s="1"/>
      <c r="EL4459" s="1"/>
      <c r="EM4459" s="1"/>
      <c r="EN4459" s="1"/>
      <c r="EO4459" s="1"/>
      <c r="EP4459" s="1"/>
      <c r="EQ4459" s="1"/>
      <c r="ER4459" s="1"/>
      <c r="ES4459" s="1"/>
      <c r="ET4459" s="1"/>
      <c r="EU4459" s="1"/>
      <c r="EV4459" s="1"/>
      <c r="EW4459" s="1"/>
      <c r="EX4459" s="1"/>
      <c r="EY4459" s="1"/>
      <c r="EZ4459" s="1"/>
      <c r="FA4459" s="1"/>
      <c r="FB4459" s="1"/>
      <c r="FC4459" s="1"/>
      <c r="FD4459" s="1"/>
      <c r="FE4459" s="1"/>
      <c r="FF4459" s="1"/>
      <c r="FG4459" s="1"/>
      <c r="FH4459" s="1"/>
      <c r="FI4459" s="1"/>
      <c r="FJ4459" s="1"/>
      <c r="FK4459" s="1"/>
      <c r="FL4459" s="1"/>
      <c r="FM4459" s="1"/>
      <c r="FN4459" s="1"/>
      <c r="FO4459" s="1"/>
      <c r="FP4459" s="1"/>
      <c r="FQ4459" s="1"/>
      <c r="FR4459" s="1"/>
      <c r="FS4459" s="1"/>
      <c r="FT4459" s="1"/>
      <c r="FU4459" s="1"/>
      <c r="FV4459" s="1"/>
      <c r="FW4459" s="1"/>
      <c r="FX4459" s="1"/>
      <c r="FY4459" s="1"/>
      <c r="FZ4459" s="1"/>
      <c r="GA4459" s="1"/>
      <c r="GB4459" s="1"/>
      <c r="GC4459" s="1"/>
      <c r="GD4459" s="1"/>
      <c r="GE4459" s="1"/>
      <c r="GF4459" s="1"/>
      <c r="GG4459" s="1"/>
      <c r="GH4459" s="1"/>
      <c r="GI4459" s="1"/>
      <c r="GJ4459" s="1"/>
      <c r="GK4459"/>
      <c r="GL4459"/>
      <c r="GM4459"/>
      <c r="GN4459"/>
      <c r="GO4459"/>
      <c r="GP4459"/>
      <c r="GQ4459"/>
      <c r="GR4459"/>
      <c r="GS4459"/>
      <c r="GT4459"/>
      <c r="GU4459"/>
      <c r="GV4459"/>
      <c r="GW4459"/>
      <c r="GX4459"/>
      <c r="GY4459"/>
      <c r="GZ4459"/>
      <c r="HA4459"/>
      <c r="HB4459"/>
      <c r="HC4459"/>
      <c r="HD4459"/>
      <c r="HE4459"/>
    </row>
    <row r="4460" spans="4:213" s="25" customFormat="1" x14ac:dyDescent="0.25">
      <c r="D4460" s="19"/>
      <c r="E4460" s="19"/>
      <c r="F4460" s="20"/>
      <c r="G4460" s="20"/>
      <c r="H4460" s="20"/>
      <c r="I4460" s="20"/>
      <c r="J4460" s="21"/>
      <c r="K4460" s="21"/>
      <c r="L4460" s="20"/>
      <c r="M4460" s="20"/>
      <c r="N4460" s="22"/>
      <c r="O4460" s="22"/>
      <c r="P4460" s="22"/>
      <c r="Q4460" s="22"/>
      <c r="R4460" s="19"/>
      <c r="S4460" s="19"/>
      <c r="T4460" s="19"/>
      <c r="U4460" s="20"/>
      <c r="V4460" s="20"/>
      <c r="W4460" s="20"/>
      <c r="X4460" s="27"/>
      <c r="Y4460" s="253"/>
      <c r="Z4460" s="30"/>
      <c r="AA4460" s="30"/>
      <c r="AB4460" s="31"/>
      <c r="AC4460" s="31"/>
      <c r="AD4460" s="31"/>
      <c r="AE4460" s="31"/>
      <c r="AF4460" s="31"/>
      <c r="AG4460" s="241"/>
      <c r="AH4460" s="31"/>
      <c r="AI4460" s="31"/>
      <c r="AJ4460" s="31"/>
      <c r="AK4460" s="31"/>
      <c r="AL4460" s="120"/>
      <c r="AQ4460" s="26"/>
      <c r="AW4460" s="19"/>
      <c r="AX4460" s="19"/>
      <c r="AY4460" s="19"/>
      <c r="AZ4460" s="19"/>
      <c r="BA4460" s="19"/>
      <c r="BB4460" s="19"/>
      <c r="BC4460" s="1"/>
      <c r="BD4460"/>
      <c r="BE4460"/>
      <c r="BF4460" s="1"/>
      <c r="BG4460"/>
      <c r="BH4460"/>
      <c r="BI4460"/>
      <c r="BJ4460" s="1"/>
      <c r="BK4460" s="1"/>
      <c r="BL4460"/>
      <c r="BM4460" s="1"/>
      <c r="BN4460" s="1"/>
      <c r="BO4460" s="1"/>
      <c r="BP4460" s="1"/>
      <c r="BQ4460" s="1"/>
      <c r="BR4460" s="1"/>
      <c r="BS4460" s="1"/>
      <c r="BT4460" s="22"/>
      <c r="BU4460" s="1"/>
      <c r="BV4460" s="1"/>
      <c r="BW4460" s="1"/>
      <c r="BX4460" s="1"/>
      <c r="BY4460" s="1"/>
      <c r="BZ4460" s="1"/>
      <c r="CA4460" s="1"/>
      <c r="CB4460" s="1"/>
      <c r="CC4460" s="1"/>
      <c r="CD4460" s="1"/>
      <c r="CE4460" s="1"/>
      <c r="CF4460" s="1"/>
      <c r="CG4460" s="1"/>
      <c r="CH4460" s="1"/>
      <c r="CI4460" s="1"/>
      <c r="CJ4460" s="1"/>
      <c r="CK4460" s="1"/>
      <c r="CL4460" s="1"/>
      <c r="CM4460" s="1"/>
      <c r="CN4460" s="1"/>
      <c r="CO4460" s="1"/>
      <c r="CP4460" s="1"/>
      <c r="CQ4460" s="1"/>
      <c r="CR4460" s="1"/>
      <c r="CS4460" s="1"/>
      <c r="CT4460" s="1"/>
      <c r="CU4460" s="1"/>
      <c r="CV4460" s="1"/>
      <c r="CW4460" s="1"/>
      <c r="CX4460" s="1"/>
      <c r="CY4460" s="1"/>
      <c r="CZ4460" s="1"/>
      <c r="DA4460" s="1"/>
      <c r="DB4460" s="1"/>
      <c r="DC4460" s="1"/>
      <c r="DD4460" s="1"/>
      <c r="DE4460" s="1"/>
      <c r="DF4460" s="1"/>
      <c r="DG4460" s="1"/>
      <c r="DH4460" s="1"/>
      <c r="DI4460" s="1"/>
      <c r="DJ4460" s="1"/>
      <c r="DK4460" s="1"/>
      <c r="DL4460" s="1"/>
      <c r="DM4460" s="1"/>
      <c r="DN4460" s="1"/>
      <c r="DO4460" s="1"/>
      <c r="DP4460" s="1"/>
      <c r="DQ4460" s="1"/>
      <c r="DR4460" s="1"/>
      <c r="DS4460" s="1"/>
      <c r="DT4460" s="1"/>
      <c r="DU4460" s="1"/>
      <c r="DV4460" s="1"/>
      <c r="DW4460" s="1"/>
      <c r="DX4460" s="1"/>
      <c r="DY4460" s="1"/>
      <c r="DZ4460" s="1"/>
      <c r="EA4460" s="1"/>
      <c r="EB4460" s="1"/>
      <c r="EC4460" s="1"/>
      <c r="ED4460" s="1"/>
      <c r="EE4460" s="1"/>
      <c r="EF4460" s="1"/>
      <c r="EG4460" s="1"/>
      <c r="EH4460" s="1"/>
      <c r="EI4460" s="1"/>
      <c r="EJ4460" s="1"/>
      <c r="EK4460" s="1"/>
      <c r="EL4460" s="1"/>
      <c r="EM4460" s="1"/>
      <c r="EN4460" s="1"/>
      <c r="EO4460" s="1"/>
      <c r="EP4460" s="1"/>
      <c r="EQ4460" s="1"/>
      <c r="ER4460" s="1"/>
      <c r="ES4460" s="1"/>
      <c r="ET4460" s="1"/>
      <c r="EU4460" s="1"/>
      <c r="EV4460" s="1"/>
      <c r="EW4460" s="1"/>
      <c r="EX4460" s="1"/>
      <c r="EY4460" s="1"/>
      <c r="EZ4460" s="1"/>
      <c r="FA4460" s="1"/>
      <c r="FB4460" s="1"/>
      <c r="FC4460" s="1"/>
      <c r="FD4460" s="1"/>
      <c r="FE4460" s="1"/>
      <c r="FF4460" s="1"/>
      <c r="FG4460" s="1"/>
      <c r="FH4460" s="1"/>
      <c r="FI4460" s="1"/>
      <c r="FJ4460" s="1"/>
      <c r="FK4460" s="1"/>
      <c r="FL4460" s="1"/>
      <c r="FM4460" s="1"/>
      <c r="FN4460" s="1"/>
      <c r="FO4460" s="1"/>
      <c r="FP4460" s="1"/>
      <c r="FQ4460" s="1"/>
      <c r="FR4460" s="1"/>
      <c r="FS4460" s="1"/>
      <c r="FT4460" s="1"/>
      <c r="FU4460" s="1"/>
      <c r="FV4460" s="1"/>
      <c r="FW4460" s="1"/>
      <c r="FX4460" s="1"/>
      <c r="FY4460" s="1"/>
      <c r="FZ4460" s="1"/>
      <c r="GA4460" s="1"/>
      <c r="GB4460" s="1"/>
      <c r="GC4460" s="1"/>
      <c r="GD4460" s="1"/>
      <c r="GE4460" s="1"/>
      <c r="GF4460" s="1"/>
      <c r="GG4460" s="1"/>
      <c r="GH4460" s="1"/>
      <c r="GI4460" s="1"/>
      <c r="GJ4460" s="1"/>
      <c r="GK4460"/>
      <c r="GL4460"/>
      <c r="GM4460"/>
      <c r="GN4460"/>
      <c r="GO4460"/>
      <c r="GP4460"/>
      <c r="GQ4460"/>
      <c r="GR4460"/>
      <c r="GS4460"/>
      <c r="GT4460"/>
      <c r="GU4460"/>
      <c r="GV4460"/>
      <c r="GW4460"/>
      <c r="GX4460"/>
      <c r="GY4460"/>
      <c r="GZ4460"/>
      <c r="HA4460"/>
      <c r="HB4460"/>
      <c r="HC4460"/>
      <c r="HD4460"/>
      <c r="HE4460"/>
    </row>
    <row r="4461" spans="4:213" s="25" customFormat="1" x14ac:dyDescent="0.25">
      <c r="D4461" s="19"/>
      <c r="E4461" s="19"/>
      <c r="F4461" s="20"/>
      <c r="G4461" s="20"/>
      <c r="H4461" s="20"/>
      <c r="I4461" s="20"/>
      <c r="J4461" s="21"/>
      <c r="K4461" s="21"/>
      <c r="L4461" s="20"/>
      <c r="M4461" s="20"/>
      <c r="N4461" s="22"/>
      <c r="O4461" s="22"/>
      <c r="P4461" s="22"/>
      <c r="Q4461" s="22"/>
      <c r="R4461" s="19"/>
      <c r="S4461" s="19"/>
      <c r="T4461" s="19"/>
      <c r="U4461" s="20"/>
      <c r="V4461" s="20"/>
      <c r="W4461" s="20"/>
      <c r="X4461" s="27"/>
      <c r="Y4461" s="253"/>
      <c r="Z4461" s="30"/>
      <c r="AA4461" s="30"/>
      <c r="AB4461" s="31"/>
      <c r="AC4461" s="31"/>
      <c r="AD4461" s="31"/>
      <c r="AE4461" s="31"/>
      <c r="AF4461" s="31"/>
      <c r="AG4461" s="241"/>
      <c r="AH4461" s="31"/>
      <c r="AI4461" s="31"/>
      <c r="AJ4461" s="31"/>
      <c r="AK4461" s="31"/>
      <c r="AL4461" s="120"/>
      <c r="AQ4461" s="26"/>
      <c r="AW4461" s="19"/>
      <c r="AX4461" s="19"/>
      <c r="AY4461" s="19"/>
      <c r="AZ4461" s="19"/>
      <c r="BA4461" s="19"/>
      <c r="BB4461" s="19"/>
      <c r="BC4461" s="1"/>
      <c r="BD4461"/>
      <c r="BE4461"/>
      <c r="BF4461" s="1"/>
      <c r="BG4461"/>
      <c r="BH4461"/>
      <c r="BI4461"/>
      <c r="BJ4461" s="1"/>
      <c r="BK4461" s="1"/>
      <c r="BL4461"/>
      <c r="BM4461" s="1"/>
      <c r="BN4461" s="1"/>
      <c r="BO4461" s="1"/>
      <c r="BP4461" s="1"/>
      <c r="BQ4461" s="1"/>
      <c r="BR4461" s="1"/>
      <c r="BS4461" s="1"/>
      <c r="BT4461" s="22"/>
      <c r="BU4461" s="1"/>
      <c r="BV4461" s="1"/>
      <c r="BW4461" s="1"/>
      <c r="BX4461" s="1"/>
      <c r="BY4461" s="1"/>
      <c r="BZ4461" s="1"/>
      <c r="CA4461" s="1"/>
      <c r="CB4461" s="1"/>
      <c r="CC4461" s="1"/>
      <c r="CD4461" s="1"/>
      <c r="CE4461" s="1"/>
      <c r="CF4461" s="1"/>
      <c r="CG4461" s="1"/>
      <c r="CH4461" s="1"/>
      <c r="CI4461" s="1"/>
      <c r="CJ4461" s="1"/>
      <c r="CK4461" s="1"/>
      <c r="CL4461" s="1"/>
      <c r="CM4461" s="1"/>
      <c r="CN4461" s="1"/>
      <c r="CO4461" s="1"/>
      <c r="CP4461" s="1"/>
      <c r="CQ4461" s="1"/>
      <c r="CR4461" s="1"/>
      <c r="CS4461" s="1"/>
      <c r="CT4461" s="1"/>
      <c r="CU4461" s="1"/>
      <c r="CV4461" s="1"/>
      <c r="CW4461" s="1"/>
      <c r="CX4461" s="1"/>
      <c r="CY4461" s="1"/>
      <c r="CZ4461" s="1"/>
      <c r="DA4461" s="1"/>
      <c r="DB4461" s="1"/>
      <c r="DC4461" s="1"/>
      <c r="DD4461" s="1"/>
      <c r="DE4461" s="1"/>
      <c r="DF4461" s="1"/>
      <c r="DG4461" s="1"/>
      <c r="DH4461" s="1"/>
      <c r="DI4461" s="1"/>
      <c r="DJ4461" s="1"/>
      <c r="DK4461" s="1"/>
      <c r="DL4461" s="1"/>
      <c r="DM4461" s="1"/>
      <c r="DN4461" s="1"/>
      <c r="DO4461" s="1"/>
      <c r="DP4461" s="1"/>
      <c r="DQ4461" s="1"/>
      <c r="DR4461" s="1"/>
      <c r="DS4461" s="1"/>
      <c r="DT4461" s="1"/>
      <c r="DU4461" s="1"/>
      <c r="DV4461" s="1"/>
      <c r="DW4461" s="1"/>
      <c r="DX4461" s="1"/>
      <c r="DY4461" s="1"/>
      <c r="DZ4461" s="1"/>
      <c r="EA4461" s="1"/>
      <c r="EB4461" s="1"/>
      <c r="EC4461" s="1"/>
      <c r="ED4461" s="1"/>
      <c r="EE4461" s="1"/>
      <c r="EF4461" s="1"/>
      <c r="EG4461" s="1"/>
      <c r="EH4461" s="1"/>
      <c r="EI4461" s="1"/>
      <c r="EJ4461" s="1"/>
      <c r="EK4461" s="1"/>
      <c r="EL4461" s="1"/>
      <c r="EM4461" s="1"/>
      <c r="EN4461" s="1"/>
      <c r="EO4461" s="1"/>
      <c r="EP4461" s="1"/>
      <c r="EQ4461" s="1"/>
      <c r="ER4461" s="1"/>
      <c r="ES4461" s="1"/>
      <c r="ET4461" s="1"/>
      <c r="EU4461" s="1"/>
      <c r="EV4461" s="1"/>
      <c r="EW4461" s="1"/>
      <c r="EX4461" s="1"/>
      <c r="EY4461" s="1"/>
      <c r="EZ4461" s="1"/>
      <c r="FA4461" s="1"/>
      <c r="FB4461" s="1"/>
      <c r="FC4461" s="1"/>
      <c r="FD4461" s="1"/>
      <c r="FE4461" s="1"/>
      <c r="FF4461" s="1"/>
      <c r="FG4461" s="1"/>
      <c r="FH4461" s="1"/>
      <c r="FI4461" s="1"/>
      <c r="FJ4461" s="1"/>
      <c r="FK4461" s="1"/>
      <c r="FL4461" s="1"/>
      <c r="FM4461" s="1"/>
      <c r="FN4461" s="1"/>
      <c r="FO4461" s="1"/>
      <c r="FP4461" s="1"/>
      <c r="FQ4461" s="1"/>
      <c r="FR4461" s="1"/>
      <c r="FS4461" s="1"/>
      <c r="FT4461" s="1"/>
      <c r="FU4461" s="1"/>
      <c r="FV4461" s="1"/>
      <c r="FW4461" s="1"/>
      <c r="FX4461" s="1"/>
      <c r="FY4461" s="1"/>
      <c r="FZ4461" s="1"/>
      <c r="GA4461" s="1"/>
      <c r="GB4461" s="1"/>
      <c r="GC4461" s="1"/>
      <c r="GD4461" s="1"/>
      <c r="GE4461" s="1"/>
      <c r="GF4461" s="1"/>
      <c r="GG4461" s="1"/>
      <c r="GH4461" s="1"/>
      <c r="GI4461" s="1"/>
      <c r="GJ4461" s="1"/>
      <c r="GK4461"/>
      <c r="GL4461"/>
      <c r="GM4461"/>
      <c r="GN4461"/>
      <c r="GO4461"/>
      <c r="GP4461"/>
      <c r="GQ4461"/>
      <c r="GR4461"/>
      <c r="GS4461"/>
      <c r="GT4461"/>
      <c r="GU4461"/>
      <c r="GV4461"/>
      <c r="GW4461"/>
      <c r="GX4461"/>
      <c r="GY4461"/>
      <c r="GZ4461"/>
      <c r="HA4461"/>
      <c r="HB4461"/>
      <c r="HC4461"/>
      <c r="HD4461"/>
      <c r="HE4461"/>
    </row>
    <row r="4462" spans="4:213" s="25" customFormat="1" x14ac:dyDescent="0.25">
      <c r="D4462" s="19"/>
      <c r="E4462" s="19"/>
      <c r="F4462" s="20"/>
      <c r="G4462" s="20"/>
      <c r="H4462" s="20"/>
      <c r="I4462" s="20"/>
      <c r="J4462" s="21"/>
      <c r="K4462" s="21"/>
      <c r="L4462" s="20"/>
      <c r="M4462" s="20"/>
      <c r="N4462" s="22"/>
      <c r="O4462" s="22"/>
      <c r="P4462" s="22"/>
      <c r="Q4462" s="22"/>
      <c r="R4462" s="19"/>
      <c r="S4462" s="19"/>
      <c r="T4462" s="19"/>
      <c r="U4462" s="20"/>
      <c r="V4462" s="20"/>
      <c r="W4462" s="20"/>
      <c r="X4462" s="27"/>
      <c r="Y4462" s="253"/>
      <c r="Z4462" s="30"/>
      <c r="AA4462" s="30"/>
      <c r="AB4462" s="31"/>
      <c r="AC4462" s="31"/>
      <c r="AD4462" s="31"/>
      <c r="AE4462" s="31"/>
      <c r="AF4462" s="31"/>
      <c r="AG4462" s="241"/>
      <c r="AH4462" s="31"/>
      <c r="AI4462" s="31"/>
      <c r="AJ4462" s="31"/>
      <c r="AK4462" s="31"/>
      <c r="AL4462" s="120"/>
      <c r="AQ4462" s="26"/>
      <c r="AW4462" s="19"/>
      <c r="AX4462" s="19"/>
      <c r="AY4462" s="19"/>
      <c r="AZ4462" s="19"/>
      <c r="BA4462" s="19"/>
      <c r="BB4462" s="19"/>
      <c r="BC4462" s="1"/>
      <c r="BD4462"/>
      <c r="BE4462"/>
      <c r="BF4462" s="1"/>
      <c r="BG4462"/>
      <c r="BH4462"/>
      <c r="BI4462"/>
      <c r="BJ4462" s="1"/>
      <c r="BK4462" s="1"/>
      <c r="BL4462"/>
      <c r="BM4462" s="1"/>
      <c r="BN4462" s="1"/>
      <c r="BO4462" s="1"/>
      <c r="BP4462" s="1"/>
      <c r="BQ4462" s="1"/>
      <c r="BR4462" s="1"/>
      <c r="BS4462" s="1"/>
      <c r="BT4462" s="22"/>
      <c r="BU4462" s="1"/>
      <c r="BV4462" s="1"/>
      <c r="BW4462" s="1"/>
      <c r="BX4462" s="1"/>
      <c r="BY4462" s="1"/>
      <c r="BZ4462" s="1"/>
      <c r="CA4462" s="1"/>
      <c r="CB4462" s="1"/>
      <c r="CC4462" s="1"/>
      <c r="CD4462" s="1"/>
      <c r="CE4462" s="1"/>
      <c r="CF4462" s="1"/>
      <c r="CG4462" s="1"/>
      <c r="CH4462" s="1"/>
      <c r="CI4462" s="1"/>
      <c r="CJ4462" s="1"/>
      <c r="CK4462" s="1"/>
      <c r="CL4462" s="1"/>
      <c r="CM4462" s="1"/>
      <c r="CN4462" s="1"/>
      <c r="CO4462" s="1"/>
      <c r="CP4462" s="1"/>
      <c r="CQ4462" s="1"/>
      <c r="CR4462" s="1"/>
      <c r="CS4462" s="1"/>
      <c r="CT4462" s="1"/>
      <c r="CU4462" s="1"/>
      <c r="CV4462" s="1"/>
      <c r="CW4462" s="1"/>
      <c r="CX4462" s="1"/>
      <c r="CY4462" s="1"/>
      <c r="CZ4462" s="1"/>
      <c r="DA4462" s="1"/>
      <c r="DB4462" s="1"/>
      <c r="DC4462" s="1"/>
      <c r="DD4462" s="1"/>
      <c r="DE4462" s="1"/>
      <c r="DF4462" s="1"/>
      <c r="DG4462" s="1"/>
      <c r="DH4462" s="1"/>
      <c r="DI4462" s="1"/>
      <c r="DJ4462" s="1"/>
      <c r="DK4462" s="1"/>
      <c r="DL4462" s="1"/>
      <c r="DM4462" s="1"/>
      <c r="DN4462" s="1"/>
      <c r="DO4462" s="1"/>
      <c r="DP4462" s="1"/>
      <c r="DQ4462" s="1"/>
      <c r="DR4462" s="1"/>
      <c r="DS4462" s="1"/>
      <c r="DT4462" s="1"/>
      <c r="DU4462" s="1"/>
      <c r="DV4462" s="1"/>
      <c r="DW4462" s="1"/>
      <c r="DX4462" s="1"/>
      <c r="DY4462" s="1"/>
      <c r="DZ4462" s="1"/>
      <c r="EA4462" s="1"/>
      <c r="EB4462" s="1"/>
      <c r="EC4462" s="1"/>
      <c r="ED4462" s="1"/>
      <c r="EE4462" s="1"/>
      <c r="EF4462" s="1"/>
      <c r="EG4462" s="1"/>
      <c r="EH4462" s="1"/>
      <c r="EI4462" s="1"/>
      <c r="EJ4462" s="1"/>
      <c r="EK4462" s="1"/>
      <c r="EL4462" s="1"/>
      <c r="EM4462" s="1"/>
      <c r="EN4462" s="1"/>
      <c r="EO4462" s="1"/>
      <c r="EP4462" s="1"/>
      <c r="EQ4462" s="1"/>
      <c r="ER4462" s="1"/>
      <c r="ES4462" s="1"/>
      <c r="ET4462" s="1"/>
      <c r="EU4462" s="1"/>
      <c r="EV4462" s="1"/>
      <c r="EW4462" s="1"/>
      <c r="EX4462" s="1"/>
      <c r="EY4462" s="1"/>
      <c r="EZ4462" s="1"/>
      <c r="FA4462" s="1"/>
      <c r="FB4462" s="1"/>
      <c r="FC4462" s="1"/>
      <c r="FD4462" s="1"/>
      <c r="FE4462" s="1"/>
      <c r="FF4462" s="1"/>
      <c r="FG4462" s="1"/>
      <c r="FH4462" s="1"/>
      <c r="FI4462" s="1"/>
      <c r="FJ4462" s="1"/>
      <c r="FK4462" s="1"/>
      <c r="FL4462" s="1"/>
      <c r="FM4462" s="1"/>
      <c r="FN4462" s="1"/>
      <c r="FO4462" s="1"/>
      <c r="FP4462" s="1"/>
      <c r="FQ4462" s="1"/>
      <c r="FR4462" s="1"/>
      <c r="FS4462" s="1"/>
      <c r="FT4462" s="1"/>
      <c r="FU4462" s="1"/>
      <c r="FV4462" s="1"/>
      <c r="FW4462" s="1"/>
      <c r="FX4462" s="1"/>
      <c r="FY4462" s="1"/>
      <c r="FZ4462" s="1"/>
      <c r="GA4462" s="1"/>
      <c r="GB4462" s="1"/>
      <c r="GC4462" s="1"/>
      <c r="GD4462" s="1"/>
      <c r="GE4462" s="1"/>
      <c r="GF4462" s="1"/>
      <c r="GG4462" s="1"/>
      <c r="GH4462" s="1"/>
      <c r="GI4462" s="1"/>
      <c r="GJ4462" s="1"/>
      <c r="GK4462"/>
      <c r="GL4462"/>
      <c r="GM4462"/>
      <c r="GN4462"/>
      <c r="GO4462"/>
      <c r="GP4462"/>
      <c r="GQ4462"/>
      <c r="GR4462"/>
      <c r="GS4462"/>
      <c r="GT4462"/>
      <c r="GU4462"/>
      <c r="GV4462"/>
      <c r="GW4462"/>
      <c r="GX4462"/>
      <c r="GY4462"/>
      <c r="GZ4462"/>
      <c r="HA4462"/>
      <c r="HB4462"/>
      <c r="HC4462"/>
      <c r="HD4462"/>
      <c r="HE4462"/>
    </row>
    <row r="4463" spans="4:213" s="25" customFormat="1" x14ac:dyDescent="0.25">
      <c r="D4463" s="19"/>
      <c r="E4463" s="19"/>
      <c r="F4463" s="20"/>
      <c r="G4463" s="20"/>
      <c r="H4463" s="20"/>
      <c r="I4463" s="20"/>
      <c r="J4463" s="21"/>
      <c r="K4463" s="21"/>
      <c r="L4463" s="20"/>
      <c r="M4463" s="20"/>
      <c r="N4463" s="22"/>
      <c r="O4463" s="22"/>
      <c r="P4463" s="22"/>
      <c r="Q4463" s="22"/>
      <c r="R4463" s="19"/>
      <c r="S4463" s="19"/>
      <c r="T4463" s="19"/>
      <c r="U4463" s="20"/>
      <c r="V4463" s="20"/>
      <c r="W4463" s="20"/>
      <c r="X4463" s="27"/>
      <c r="Y4463" s="253"/>
      <c r="Z4463" s="30"/>
      <c r="AA4463" s="30"/>
      <c r="AB4463" s="31"/>
      <c r="AC4463" s="31"/>
      <c r="AD4463" s="31"/>
      <c r="AE4463" s="31"/>
      <c r="AF4463" s="31"/>
      <c r="AG4463" s="241"/>
      <c r="AH4463" s="31"/>
      <c r="AI4463" s="31"/>
      <c r="AJ4463" s="31"/>
      <c r="AK4463" s="31"/>
      <c r="AL4463" s="120"/>
      <c r="AQ4463" s="26"/>
      <c r="AW4463" s="19"/>
      <c r="AX4463" s="19"/>
      <c r="AY4463" s="19"/>
      <c r="AZ4463" s="19"/>
      <c r="BA4463" s="19"/>
      <c r="BB4463" s="19"/>
      <c r="BC4463" s="1"/>
      <c r="BD4463"/>
      <c r="BE4463"/>
      <c r="BF4463" s="1"/>
      <c r="BG4463"/>
      <c r="BH4463"/>
      <c r="BI4463"/>
      <c r="BJ4463" s="1"/>
      <c r="BK4463" s="1"/>
      <c r="BL4463"/>
      <c r="BM4463" s="1"/>
      <c r="BN4463" s="1"/>
      <c r="BO4463" s="1"/>
      <c r="BP4463" s="1"/>
      <c r="BQ4463" s="1"/>
      <c r="BR4463" s="1"/>
      <c r="BS4463" s="1"/>
      <c r="BT4463" s="22"/>
      <c r="BU4463" s="1"/>
      <c r="BV4463" s="1"/>
      <c r="BW4463" s="1"/>
      <c r="BX4463" s="1"/>
      <c r="BY4463" s="1"/>
      <c r="BZ4463" s="1"/>
      <c r="CA4463" s="1"/>
      <c r="CB4463" s="1"/>
      <c r="CC4463" s="1"/>
      <c r="CD4463" s="1"/>
      <c r="CE4463" s="1"/>
      <c r="CF4463" s="1"/>
      <c r="CG4463" s="1"/>
      <c r="CH4463" s="1"/>
      <c r="CI4463" s="1"/>
      <c r="CJ4463" s="1"/>
      <c r="CK4463" s="1"/>
      <c r="CL4463" s="1"/>
      <c r="CM4463" s="1"/>
      <c r="CN4463" s="1"/>
      <c r="CO4463" s="1"/>
      <c r="CP4463" s="1"/>
      <c r="CQ4463" s="1"/>
      <c r="CR4463" s="1"/>
      <c r="CS4463" s="1"/>
      <c r="CT4463" s="1"/>
      <c r="CU4463" s="1"/>
      <c r="CV4463" s="1"/>
      <c r="CW4463" s="1"/>
      <c r="CX4463" s="1"/>
      <c r="CY4463" s="1"/>
      <c r="CZ4463" s="1"/>
      <c r="DA4463" s="1"/>
      <c r="DB4463" s="1"/>
      <c r="DC4463" s="1"/>
      <c r="DD4463" s="1"/>
      <c r="DE4463" s="1"/>
      <c r="DF4463" s="1"/>
      <c r="DG4463" s="1"/>
      <c r="DH4463" s="1"/>
      <c r="DI4463" s="1"/>
      <c r="DJ4463" s="1"/>
      <c r="DK4463" s="1"/>
      <c r="DL4463" s="1"/>
      <c r="DM4463" s="1"/>
      <c r="DN4463" s="1"/>
      <c r="DO4463" s="1"/>
      <c r="DP4463" s="1"/>
      <c r="DQ4463" s="1"/>
      <c r="DR4463" s="1"/>
      <c r="DS4463" s="1"/>
      <c r="DT4463" s="1"/>
      <c r="DU4463" s="1"/>
      <c r="DV4463" s="1"/>
      <c r="DW4463" s="1"/>
      <c r="DX4463" s="1"/>
      <c r="DY4463" s="1"/>
      <c r="DZ4463" s="1"/>
      <c r="EA4463" s="1"/>
      <c r="EB4463" s="1"/>
      <c r="EC4463" s="1"/>
      <c r="ED4463" s="1"/>
      <c r="EE4463" s="1"/>
      <c r="EF4463" s="1"/>
      <c r="EG4463" s="1"/>
      <c r="EH4463" s="1"/>
      <c r="EI4463" s="1"/>
      <c r="EJ4463" s="1"/>
      <c r="EK4463" s="1"/>
      <c r="EL4463" s="1"/>
      <c r="EM4463" s="1"/>
      <c r="EN4463" s="1"/>
      <c r="EO4463" s="1"/>
      <c r="EP4463" s="1"/>
      <c r="EQ4463" s="1"/>
      <c r="ER4463" s="1"/>
      <c r="ES4463" s="1"/>
      <c r="ET4463" s="1"/>
      <c r="EU4463" s="1"/>
      <c r="EV4463" s="1"/>
      <c r="EW4463" s="1"/>
      <c r="EX4463" s="1"/>
      <c r="EY4463" s="1"/>
      <c r="EZ4463" s="1"/>
      <c r="FA4463" s="1"/>
      <c r="FB4463" s="1"/>
      <c r="FC4463" s="1"/>
      <c r="FD4463" s="1"/>
      <c r="FE4463" s="1"/>
      <c r="FF4463" s="1"/>
      <c r="FG4463" s="1"/>
      <c r="FH4463" s="1"/>
      <c r="FI4463" s="1"/>
      <c r="FJ4463" s="1"/>
      <c r="FK4463" s="1"/>
      <c r="FL4463" s="1"/>
      <c r="FM4463" s="1"/>
      <c r="FN4463" s="1"/>
      <c r="FO4463" s="1"/>
      <c r="FP4463" s="1"/>
      <c r="FQ4463" s="1"/>
      <c r="FR4463" s="1"/>
      <c r="FS4463" s="1"/>
      <c r="FT4463" s="1"/>
      <c r="FU4463" s="1"/>
      <c r="FV4463" s="1"/>
      <c r="FW4463" s="1"/>
      <c r="FX4463" s="1"/>
      <c r="FY4463" s="1"/>
      <c r="FZ4463" s="1"/>
      <c r="GA4463" s="1"/>
      <c r="GB4463" s="1"/>
      <c r="GC4463" s="1"/>
      <c r="GD4463" s="1"/>
      <c r="GE4463" s="1"/>
      <c r="GF4463" s="1"/>
      <c r="GG4463" s="1"/>
      <c r="GH4463" s="1"/>
      <c r="GI4463" s="1"/>
      <c r="GJ4463" s="1"/>
      <c r="GK4463"/>
      <c r="GL4463"/>
      <c r="GM4463"/>
      <c r="GN4463"/>
      <c r="GO4463"/>
      <c r="GP4463"/>
      <c r="GQ4463"/>
      <c r="GR4463"/>
      <c r="GS4463"/>
      <c r="GT4463"/>
      <c r="GU4463"/>
      <c r="GV4463"/>
      <c r="GW4463"/>
      <c r="GX4463"/>
      <c r="GY4463"/>
      <c r="GZ4463"/>
      <c r="HA4463"/>
      <c r="HB4463"/>
      <c r="HC4463"/>
      <c r="HD4463"/>
      <c r="HE4463"/>
    </row>
    <row r="4464" spans="4:213" s="25" customFormat="1" x14ac:dyDescent="0.25">
      <c r="D4464" s="19"/>
      <c r="E4464" s="19"/>
      <c r="F4464" s="20"/>
      <c r="G4464" s="20"/>
      <c r="H4464" s="20"/>
      <c r="I4464" s="20"/>
      <c r="J4464" s="21"/>
      <c r="K4464" s="21"/>
      <c r="L4464" s="20"/>
      <c r="M4464" s="20"/>
      <c r="N4464" s="22"/>
      <c r="O4464" s="22"/>
      <c r="P4464" s="22"/>
      <c r="Q4464" s="22"/>
      <c r="R4464" s="19"/>
      <c r="S4464" s="19"/>
      <c r="T4464" s="19"/>
      <c r="U4464" s="20"/>
      <c r="V4464" s="20"/>
      <c r="W4464" s="20"/>
      <c r="X4464" s="27"/>
      <c r="Y4464" s="253"/>
      <c r="Z4464" s="30"/>
      <c r="AA4464" s="30"/>
      <c r="AB4464" s="31"/>
      <c r="AC4464" s="31"/>
      <c r="AD4464" s="31"/>
      <c r="AE4464" s="31"/>
      <c r="AF4464" s="31"/>
      <c r="AG4464" s="241"/>
      <c r="AH4464" s="31"/>
      <c r="AI4464" s="31"/>
      <c r="AJ4464" s="31"/>
      <c r="AK4464" s="31"/>
      <c r="AL4464" s="120"/>
      <c r="AQ4464" s="26"/>
      <c r="AW4464" s="19"/>
      <c r="AX4464" s="19"/>
      <c r="AY4464" s="19"/>
      <c r="AZ4464" s="19"/>
      <c r="BA4464" s="19"/>
      <c r="BB4464" s="19"/>
      <c r="BC4464" s="1"/>
      <c r="BD4464"/>
      <c r="BE4464"/>
      <c r="BF4464" s="1"/>
      <c r="BG4464"/>
      <c r="BH4464"/>
      <c r="BI4464"/>
      <c r="BJ4464" s="1"/>
      <c r="BK4464" s="1"/>
      <c r="BL4464"/>
      <c r="BM4464" s="1"/>
      <c r="BN4464" s="1"/>
      <c r="BO4464" s="1"/>
      <c r="BP4464" s="1"/>
      <c r="BQ4464" s="1"/>
      <c r="BR4464" s="1"/>
      <c r="BS4464" s="1"/>
      <c r="BT4464" s="22"/>
      <c r="BU4464" s="1"/>
      <c r="BV4464" s="1"/>
      <c r="BW4464" s="1"/>
      <c r="BX4464" s="1"/>
      <c r="BY4464" s="1"/>
      <c r="BZ4464" s="1"/>
      <c r="CA4464" s="1"/>
      <c r="CB4464" s="1"/>
      <c r="CC4464" s="1"/>
      <c r="CD4464" s="1"/>
      <c r="CE4464" s="1"/>
      <c r="CF4464" s="1"/>
      <c r="CG4464" s="1"/>
      <c r="CH4464" s="1"/>
      <c r="CI4464" s="1"/>
      <c r="CJ4464" s="1"/>
      <c r="CK4464" s="1"/>
      <c r="CL4464" s="1"/>
      <c r="CM4464" s="1"/>
      <c r="CN4464" s="1"/>
      <c r="CO4464" s="1"/>
      <c r="CP4464" s="1"/>
      <c r="CQ4464" s="1"/>
      <c r="CR4464" s="1"/>
      <c r="CS4464" s="1"/>
      <c r="CT4464" s="1"/>
      <c r="CU4464" s="1"/>
      <c r="CV4464" s="1"/>
      <c r="CW4464" s="1"/>
      <c r="CX4464" s="1"/>
      <c r="CY4464" s="1"/>
      <c r="CZ4464" s="1"/>
      <c r="DA4464" s="1"/>
      <c r="DB4464" s="1"/>
      <c r="DC4464" s="1"/>
      <c r="DD4464" s="1"/>
      <c r="DE4464" s="1"/>
      <c r="DF4464" s="1"/>
      <c r="DG4464" s="1"/>
      <c r="DH4464" s="1"/>
      <c r="DI4464" s="1"/>
      <c r="DJ4464" s="1"/>
      <c r="DK4464" s="1"/>
      <c r="DL4464" s="1"/>
      <c r="DM4464" s="1"/>
      <c r="DN4464" s="1"/>
      <c r="DO4464" s="1"/>
      <c r="DP4464" s="1"/>
      <c r="DQ4464" s="1"/>
      <c r="DR4464" s="1"/>
      <c r="DS4464" s="1"/>
      <c r="DT4464" s="1"/>
      <c r="DU4464" s="1"/>
      <c r="DV4464" s="1"/>
      <c r="DW4464" s="1"/>
      <c r="DX4464" s="1"/>
      <c r="DY4464" s="1"/>
      <c r="DZ4464" s="1"/>
      <c r="EA4464" s="1"/>
      <c r="EB4464" s="1"/>
      <c r="EC4464" s="1"/>
      <c r="ED4464" s="1"/>
      <c r="EE4464" s="1"/>
      <c r="EF4464" s="1"/>
      <c r="EG4464" s="1"/>
      <c r="EH4464" s="1"/>
      <c r="EI4464" s="1"/>
      <c r="EJ4464" s="1"/>
      <c r="EK4464" s="1"/>
      <c r="EL4464" s="1"/>
      <c r="EM4464" s="1"/>
      <c r="EN4464" s="1"/>
      <c r="EO4464" s="1"/>
      <c r="EP4464" s="1"/>
      <c r="EQ4464" s="1"/>
      <c r="ER4464" s="1"/>
      <c r="ES4464" s="1"/>
      <c r="ET4464" s="1"/>
      <c r="EU4464" s="1"/>
      <c r="EV4464" s="1"/>
      <c r="EW4464" s="1"/>
      <c r="EX4464" s="1"/>
      <c r="EY4464" s="1"/>
      <c r="EZ4464" s="1"/>
      <c r="FA4464" s="1"/>
      <c r="FB4464" s="1"/>
      <c r="FC4464" s="1"/>
      <c r="FD4464" s="1"/>
      <c r="FE4464" s="1"/>
      <c r="FF4464" s="1"/>
      <c r="FG4464" s="1"/>
      <c r="FH4464" s="1"/>
      <c r="FI4464" s="1"/>
      <c r="FJ4464" s="1"/>
      <c r="FK4464" s="1"/>
      <c r="FL4464" s="1"/>
      <c r="FM4464" s="1"/>
      <c r="FN4464" s="1"/>
      <c r="FO4464" s="1"/>
      <c r="FP4464" s="1"/>
      <c r="FQ4464" s="1"/>
      <c r="FR4464" s="1"/>
      <c r="FS4464" s="1"/>
      <c r="FT4464" s="1"/>
      <c r="FU4464" s="1"/>
      <c r="FV4464" s="1"/>
      <c r="FW4464" s="1"/>
      <c r="FX4464" s="1"/>
      <c r="FY4464" s="1"/>
      <c r="FZ4464" s="1"/>
      <c r="GA4464" s="1"/>
      <c r="GB4464" s="1"/>
      <c r="GC4464" s="1"/>
      <c r="GD4464" s="1"/>
      <c r="GE4464" s="1"/>
      <c r="GF4464" s="1"/>
      <c r="GG4464" s="1"/>
      <c r="GH4464" s="1"/>
      <c r="GI4464" s="1"/>
      <c r="GJ4464" s="1"/>
      <c r="GK4464"/>
      <c r="GL4464"/>
      <c r="GM4464"/>
      <c r="GN4464"/>
      <c r="GO4464"/>
      <c r="GP4464"/>
      <c r="GQ4464"/>
      <c r="GR4464"/>
      <c r="GS4464"/>
      <c r="GT4464"/>
      <c r="GU4464"/>
      <c r="GV4464"/>
      <c r="GW4464"/>
      <c r="GX4464"/>
      <c r="GY4464"/>
      <c r="GZ4464"/>
      <c r="HA4464"/>
      <c r="HB4464"/>
      <c r="HC4464"/>
      <c r="HD4464"/>
      <c r="HE4464"/>
    </row>
    <row r="4465" spans="4:213" s="25" customFormat="1" x14ac:dyDescent="0.25">
      <c r="D4465" s="19"/>
      <c r="E4465" s="19"/>
      <c r="F4465" s="20"/>
      <c r="G4465" s="20"/>
      <c r="H4465" s="20"/>
      <c r="I4465" s="20"/>
      <c r="J4465" s="21"/>
      <c r="K4465" s="21"/>
      <c r="L4465" s="20"/>
      <c r="M4465" s="20"/>
      <c r="N4465" s="22"/>
      <c r="O4465" s="22"/>
      <c r="P4465" s="22"/>
      <c r="Q4465" s="22"/>
      <c r="R4465" s="19"/>
      <c r="S4465" s="19"/>
      <c r="T4465" s="19"/>
      <c r="U4465" s="20"/>
      <c r="V4465" s="20"/>
      <c r="W4465" s="20"/>
      <c r="X4465" s="27"/>
      <c r="Y4465" s="253"/>
      <c r="Z4465" s="30"/>
      <c r="AA4465" s="30"/>
      <c r="AB4465" s="31"/>
      <c r="AC4465" s="31"/>
      <c r="AD4465" s="31"/>
      <c r="AE4465" s="31"/>
      <c r="AF4465" s="31"/>
      <c r="AG4465" s="241"/>
      <c r="AH4465" s="31"/>
      <c r="AI4465" s="31"/>
      <c r="AJ4465" s="31"/>
      <c r="AK4465" s="31"/>
      <c r="AL4465" s="120"/>
      <c r="AQ4465" s="26"/>
      <c r="AW4465" s="19"/>
      <c r="AX4465" s="19"/>
      <c r="AY4465" s="19"/>
      <c r="AZ4465" s="19"/>
      <c r="BA4465" s="19"/>
      <c r="BB4465" s="19"/>
      <c r="BC4465" s="1"/>
      <c r="BD4465"/>
      <c r="BE4465"/>
      <c r="BF4465" s="1"/>
      <c r="BG4465"/>
      <c r="BH4465"/>
      <c r="BI4465"/>
      <c r="BJ4465" s="1"/>
      <c r="BK4465" s="1"/>
      <c r="BL4465"/>
      <c r="BM4465" s="1"/>
      <c r="BN4465" s="1"/>
      <c r="BO4465" s="1"/>
      <c r="BP4465" s="1"/>
      <c r="BQ4465" s="1"/>
      <c r="BR4465" s="1"/>
      <c r="BS4465" s="1"/>
      <c r="BT4465" s="22"/>
      <c r="BU4465" s="1"/>
      <c r="BV4465" s="1"/>
      <c r="BW4465" s="1"/>
      <c r="BX4465" s="1"/>
      <c r="BY4465" s="1"/>
      <c r="BZ4465" s="1"/>
      <c r="CA4465" s="1"/>
      <c r="CB4465" s="1"/>
      <c r="CC4465" s="1"/>
      <c r="CD4465" s="1"/>
      <c r="CE4465" s="1"/>
      <c r="CF4465" s="1"/>
      <c r="CG4465" s="1"/>
      <c r="CH4465" s="1"/>
      <c r="CI4465" s="1"/>
      <c r="CJ4465" s="1"/>
      <c r="CK4465" s="1"/>
      <c r="CL4465" s="1"/>
      <c r="CM4465" s="1"/>
      <c r="CN4465" s="1"/>
      <c r="CO4465" s="1"/>
      <c r="CP4465" s="1"/>
      <c r="CQ4465" s="1"/>
      <c r="CR4465" s="1"/>
      <c r="CS4465" s="1"/>
      <c r="CT4465" s="1"/>
      <c r="CU4465" s="1"/>
      <c r="CV4465" s="1"/>
      <c r="CW4465" s="1"/>
      <c r="CX4465" s="1"/>
      <c r="CY4465" s="1"/>
      <c r="CZ4465" s="1"/>
      <c r="DA4465" s="1"/>
      <c r="DB4465" s="1"/>
      <c r="DC4465" s="1"/>
      <c r="DD4465" s="1"/>
      <c r="DE4465" s="1"/>
      <c r="DF4465" s="1"/>
      <c r="DG4465" s="1"/>
      <c r="DH4465" s="1"/>
      <c r="DI4465" s="1"/>
      <c r="DJ4465" s="1"/>
      <c r="DK4465" s="1"/>
      <c r="DL4465" s="1"/>
      <c r="DM4465" s="1"/>
      <c r="DN4465" s="1"/>
      <c r="DO4465" s="1"/>
      <c r="DP4465" s="1"/>
      <c r="DQ4465" s="1"/>
      <c r="DR4465" s="1"/>
      <c r="DS4465" s="1"/>
      <c r="DT4465" s="1"/>
      <c r="DU4465" s="1"/>
      <c r="DV4465" s="1"/>
      <c r="DW4465" s="1"/>
      <c r="DX4465" s="1"/>
      <c r="DY4465" s="1"/>
      <c r="DZ4465" s="1"/>
      <c r="EA4465" s="1"/>
      <c r="EB4465" s="1"/>
      <c r="EC4465" s="1"/>
      <c r="ED4465" s="1"/>
      <c r="EE4465" s="1"/>
      <c r="EF4465" s="1"/>
      <c r="EG4465" s="1"/>
      <c r="EH4465" s="1"/>
      <c r="EI4465" s="1"/>
      <c r="EJ4465" s="1"/>
      <c r="EK4465" s="1"/>
      <c r="EL4465" s="1"/>
      <c r="EM4465" s="1"/>
      <c r="EN4465" s="1"/>
      <c r="EO4465" s="1"/>
      <c r="EP4465" s="1"/>
      <c r="EQ4465" s="1"/>
      <c r="ER4465" s="1"/>
      <c r="ES4465" s="1"/>
      <c r="ET4465" s="1"/>
      <c r="EU4465" s="1"/>
      <c r="EV4465" s="1"/>
      <c r="EW4465" s="1"/>
      <c r="EX4465" s="1"/>
      <c r="EY4465" s="1"/>
      <c r="EZ4465" s="1"/>
      <c r="FA4465" s="1"/>
      <c r="FB4465" s="1"/>
      <c r="FC4465" s="1"/>
      <c r="FD4465" s="1"/>
      <c r="FE4465" s="1"/>
      <c r="FF4465" s="1"/>
      <c r="FG4465" s="1"/>
      <c r="FH4465" s="1"/>
      <c r="FI4465" s="1"/>
      <c r="FJ4465" s="1"/>
      <c r="FK4465" s="1"/>
      <c r="FL4465" s="1"/>
      <c r="FM4465" s="1"/>
      <c r="FN4465" s="1"/>
      <c r="FO4465" s="1"/>
      <c r="FP4465" s="1"/>
      <c r="FQ4465" s="1"/>
      <c r="FR4465" s="1"/>
      <c r="FS4465" s="1"/>
      <c r="FT4465" s="1"/>
      <c r="FU4465" s="1"/>
      <c r="FV4465" s="1"/>
      <c r="FW4465" s="1"/>
      <c r="FX4465" s="1"/>
      <c r="FY4465" s="1"/>
      <c r="FZ4465" s="1"/>
      <c r="GA4465" s="1"/>
      <c r="GB4465" s="1"/>
      <c r="GC4465" s="1"/>
      <c r="GD4465" s="1"/>
      <c r="GE4465" s="1"/>
      <c r="GF4465" s="1"/>
      <c r="GG4465" s="1"/>
      <c r="GH4465" s="1"/>
      <c r="GI4465" s="1"/>
      <c r="GJ4465" s="1"/>
      <c r="GK4465"/>
      <c r="GL4465"/>
      <c r="GM4465"/>
      <c r="GN4465"/>
      <c r="GO4465"/>
      <c r="GP4465"/>
      <c r="GQ4465"/>
      <c r="GR4465"/>
      <c r="GS4465"/>
      <c r="GT4465"/>
      <c r="GU4465"/>
      <c r="GV4465"/>
      <c r="GW4465"/>
      <c r="GX4465"/>
      <c r="GY4465"/>
      <c r="GZ4465"/>
      <c r="HA4465"/>
      <c r="HB4465"/>
      <c r="HC4465"/>
      <c r="HD4465"/>
      <c r="HE4465"/>
    </row>
    <row r="4466" spans="4:213" s="25" customFormat="1" x14ac:dyDescent="0.25">
      <c r="D4466" s="19"/>
      <c r="E4466" s="19"/>
      <c r="F4466" s="20"/>
      <c r="G4466" s="20"/>
      <c r="H4466" s="20"/>
      <c r="I4466" s="20"/>
      <c r="J4466" s="21"/>
      <c r="K4466" s="21"/>
      <c r="L4466" s="20"/>
      <c r="M4466" s="20"/>
      <c r="N4466" s="22"/>
      <c r="O4466" s="22"/>
      <c r="P4466" s="22"/>
      <c r="Q4466" s="22"/>
      <c r="R4466" s="19"/>
      <c r="S4466" s="19"/>
      <c r="T4466" s="19"/>
      <c r="U4466" s="20"/>
      <c r="V4466" s="20"/>
      <c r="W4466" s="20"/>
      <c r="X4466" s="27"/>
      <c r="Y4466" s="253"/>
      <c r="Z4466" s="30"/>
      <c r="AA4466" s="30"/>
      <c r="AB4466" s="31"/>
      <c r="AC4466" s="31"/>
      <c r="AD4466" s="31"/>
      <c r="AE4466" s="31"/>
      <c r="AF4466" s="31"/>
      <c r="AG4466" s="241"/>
      <c r="AH4466" s="31"/>
      <c r="AI4466" s="31"/>
      <c r="AJ4466" s="31"/>
      <c r="AK4466" s="31"/>
      <c r="AL4466" s="120"/>
      <c r="AQ4466" s="26"/>
      <c r="AW4466" s="19"/>
      <c r="AX4466" s="19"/>
      <c r="AY4466" s="19"/>
      <c r="AZ4466" s="19"/>
      <c r="BA4466" s="19"/>
      <c r="BB4466" s="19"/>
      <c r="BC4466" s="1"/>
      <c r="BD4466"/>
      <c r="BE4466"/>
      <c r="BF4466" s="1"/>
      <c r="BG4466"/>
      <c r="BH4466"/>
      <c r="BI4466"/>
      <c r="BJ4466" s="1"/>
      <c r="BK4466" s="1"/>
      <c r="BL4466"/>
      <c r="BM4466" s="1"/>
      <c r="BN4466" s="1"/>
      <c r="BO4466" s="1"/>
      <c r="BP4466" s="1"/>
      <c r="BQ4466" s="1"/>
      <c r="BR4466" s="1"/>
      <c r="BS4466" s="1"/>
      <c r="BT4466" s="22"/>
      <c r="BU4466" s="1"/>
      <c r="BV4466" s="1"/>
      <c r="BW4466" s="1"/>
      <c r="BX4466" s="1"/>
      <c r="BY4466" s="1"/>
      <c r="BZ4466" s="1"/>
      <c r="CA4466" s="1"/>
      <c r="CB4466" s="1"/>
      <c r="CC4466" s="1"/>
      <c r="CD4466" s="1"/>
      <c r="CE4466" s="1"/>
      <c r="CF4466" s="1"/>
      <c r="CG4466" s="1"/>
      <c r="CH4466" s="1"/>
      <c r="CI4466" s="1"/>
      <c r="CJ4466" s="1"/>
      <c r="CK4466" s="1"/>
      <c r="CL4466" s="1"/>
      <c r="CM4466" s="1"/>
      <c r="CN4466" s="1"/>
      <c r="CO4466" s="1"/>
      <c r="CP4466" s="1"/>
      <c r="CQ4466" s="1"/>
      <c r="CR4466" s="1"/>
      <c r="CS4466" s="1"/>
      <c r="CT4466" s="1"/>
      <c r="CU4466" s="1"/>
      <c r="CV4466" s="1"/>
      <c r="CW4466" s="1"/>
      <c r="CX4466" s="1"/>
      <c r="CY4466" s="1"/>
      <c r="CZ4466" s="1"/>
      <c r="DA4466" s="1"/>
      <c r="DB4466" s="1"/>
      <c r="DC4466" s="1"/>
      <c r="DD4466" s="1"/>
      <c r="DE4466" s="1"/>
      <c r="DF4466" s="1"/>
      <c r="DG4466" s="1"/>
      <c r="DH4466" s="1"/>
      <c r="DI4466" s="1"/>
      <c r="DJ4466" s="1"/>
      <c r="DK4466" s="1"/>
      <c r="DL4466" s="1"/>
      <c r="DM4466" s="1"/>
      <c r="DN4466" s="1"/>
      <c r="DO4466" s="1"/>
      <c r="DP4466" s="1"/>
      <c r="DQ4466" s="1"/>
      <c r="DR4466" s="1"/>
      <c r="DS4466" s="1"/>
      <c r="DT4466" s="1"/>
      <c r="DU4466" s="1"/>
      <c r="DV4466" s="1"/>
      <c r="DW4466" s="1"/>
      <c r="DX4466" s="1"/>
      <c r="DY4466" s="1"/>
      <c r="DZ4466" s="1"/>
      <c r="EA4466" s="1"/>
      <c r="EB4466" s="1"/>
      <c r="EC4466" s="1"/>
      <c r="ED4466" s="1"/>
      <c r="EE4466" s="1"/>
      <c r="EF4466" s="1"/>
      <c r="EG4466" s="1"/>
      <c r="EH4466" s="1"/>
      <c r="EI4466" s="1"/>
      <c r="EJ4466" s="1"/>
      <c r="EK4466" s="1"/>
      <c r="EL4466" s="1"/>
      <c r="EM4466" s="1"/>
      <c r="EN4466" s="1"/>
      <c r="EO4466" s="1"/>
      <c r="EP4466" s="1"/>
      <c r="EQ4466" s="1"/>
      <c r="ER4466" s="1"/>
      <c r="ES4466" s="1"/>
      <c r="ET4466" s="1"/>
      <c r="EU4466" s="1"/>
      <c r="EV4466" s="1"/>
      <c r="EW4466" s="1"/>
      <c r="EX4466" s="1"/>
      <c r="EY4466" s="1"/>
      <c r="EZ4466" s="1"/>
      <c r="FA4466" s="1"/>
      <c r="FB4466" s="1"/>
      <c r="FC4466" s="1"/>
      <c r="FD4466" s="1"/>
      <c r="FE4466" s="1"/>
      <c r="FF4466" s="1"/>
      <c r="FG4466" s="1"/>
      <c r="FH4466" s="1"/>
      <c r="FI4466" s="1"/>
      <c r="FJ4466" s="1"/>
      <c r="FK4466" s="1"/>
      <c r="FL4466" s="1"/>
      <c r="FM4466" s="1"/>
      <c r="FN4466" s="1"/>
      <c r="FO4466" s="1"/>
      <c r="FP4466" s="1"/>
      <c r="FQ4466" s="1"/>
      <c r="FR4466" s="1"/>
      <c r="FS4466" s="1"/>
      <c r="FT4466" s="1"/>
      <c r="FU4466" s="1"/>
      <c r="FV4466" s="1"/>
      <c r="FW4466" s="1"/>
      <c r="FX4466" s="1"/>
      <c r="FY4466" s="1"/>
      <c r="FZ4466" s="1"/>
      <c r="GA4466" s="1"/>
      <c r="GB4466" s="1"/>
      <c r="GC4466" s="1"/>
      <c r="GD4466" s="1"/>
      <c r="GE4466" s="1"/>
      <c r="GF4466" s="1"/>
      <c r="GG4466" s="1"/>
      <c r="GH4466" s="1"/>
      <c r="GI4466" s="1"/>
      <c r="GJ4466" s="1"/>
      <c r="GK4466"/>
      <c r="GL4466"/>
      <c r="GM4466"/>
      <c r="GN4466"/>
      <c r="GO4466"/>
      <c r="GP4466"/>
      <c r="GQ4466"/>
      <c r="GR4466"/>
      <c r="GS4466"/>
      <c r="GT4466"/>
      <c r="GU4466"/>
      <c r="GV4466"/>
      <c r="GW4466"/>
      <c r="GX4466"/>
      <c r="GY4466"/>
      <c r="GZ4466"/>
      <c r="HA4466"/>
      <c r="HB4466"/>
      <c r="HC4466"/>
      <c r="HD4466"/>
      <c r="HE4466"/>
    </row>
    <row r="4467" spans="4:213" s="25" customFormat="1" x14ac:dyDescent="0.25">
      <c r="D4467" s="19"/>
      <c r="E4467" s="19"/>
      <c r="F4467" s="20"/>
      <c r="G4467" s="20"/>
      <c r="H4467" s="20"/>
      <c r="I4467" s="20"/>
      <c r="J4467" s="21"/>
      <c r="K4467" s="21"/>
      <c r="L4467" s="20"/>
      <c r="M4467" s="20"/>
      <c r="N4467" s="22"/>
      <c r="O4467" s="22"/>
      <c r="P4467" s="22"/>
      <c r="Q4467" s="22"/>
      <c r="R4467" s="19"/>
      <c r="S4467" s="19"/>
      <c r="T4467" s="19"/>
      <c r="U4467" s="20"/>
      <c r="V4467" s="20"/>
      <c r="W4467" s="20"/>
      <c r="X4467" s="27"/>
      <c r="Y4467" s="253"/>
      <c r="Z4467" s="30"/>
      <c r="AA4467" s="30"/>
      <c r="AB4467" s="31"/>
      <c r="AC4467" s="31"/>
      <c r="AD4467" s="31"/>
      <c r="AE4467" s="31"/>
      <c r="AF4467" s="31"/>
      <c r="AG4467" s="241"/>
      <c r="AH4467" s="31"/>
      <c r="AI4467" s="31"/>
      <c r="AJ4467" s="31"/>
      <c r="AK4467" s="31"/>
      <c r="AL4467" s="120"/>
      <c r="AQ4467" s="26"/>
      <c r="AW4467" s="19"/>
      <c r="AX4467" s="19"/>
      <c r="AY4467" s="19"/>
      <c r="AZ4467" s="19"/>
      <c r="BA4467" s="19"/>
      <c r="BB4467" s="19"/>
      <c r="BC4467" s="1"/>
      <c r="BD4467"/>
      <c r="BE4467"/>
      <c r="BF4467" s="1"/>
      <c r="BG4467"/>
      <c r="BH4467"/>
      <c r="BI4467"/>
      <c r="BJ4467" s="1"/>
      <c r="BK4467" s="1"/>
      <c r="BL4467"/>
      <c r="BM4467" s="1"/>
      <c r="BN4467" s="1"/>
      <c r="BO4467" s="1"/>
      <c r="BP4467" s="1"/>
      <c r="BQ4467" s="1"/>
      <c r="BR4467" s="1"/>
      <c r="BS4467" s="1"/>
      <c r="BT4467" s="22"/>
      <c r="BU4467" s="1"/>
      <c r="BV4467" s="1"/>
      <c r="BW4467" s="1"/>
      <c r="BX4467" s="1"/>
      <c r="BY4467" s="1"/>
      <c r="BZ4467" s="1"/>
      <c r="CA4467" s="1"/>
      <c r="CB4467" s="1"/>
      <c r="CC4467" s="1"/>
      <c r="CD4467" s="1"/>
      <c r="CE4467" s="1"/>
      <c r="CF4467" s="1"/>
      <c r="CG4467" s="1"/>
      <c r="CH4467" s="1"/>
      <c r="CI4467" s="1"/>
      <c r="CJ4467" s="1"/>
      <c r="CK4467" s="1"/>
      <c r="CL4467" s="1"/>
      <c r="CM4467" s="1"/>
      <c r="CN4467" s="1"/>
      <c r="CO4467" s="1"/>
      <c r="CP4467" s="1"/>
      <c r="CQ4467" s="1"/>
      <c r="CR4467" s="1"/>
      <c r="CS4467" s="1"/>
      <c r="CT4467" s="1"/>
      <c r="CU4467" s="1"/>
      <c r="CV4467" s="1"/>
      <c r="CW4467" s="1"/>
      <c r="CX4467" s="1"/>
      <c r="CY4467" s="1"/>
      <c r="CZ4467" s="1"/>
      <c r="DA4467" s="1"/>
      <c r="DB4467" s="1"/>
      <c r="DC4467" s="1"/>
      <c r="DD4467" s="1"/>
      <c r="DE4467" s="1"/>
      <c r="DF4467" s="1"/>
      <c r="DG4467" s="1"/>
      <c r="DH4467" s="1"/>
      <c r="DI4467" s="1"/>
      <c r="DJ4467" s="1"/>
      <c r="DK4467" s="1"/>
      <c r="DL4467" s="1"/>
      <c r="DM4467" s="1"/>
      <c r="DN4467" s="1"/>
      <c r="DO4467" s="1"/>
      <c r="DP4467" s="1"/>
      <c r="DQ4467" s="1"/>
      <c r="DR4467" s="1"/>
      <c r="DS4467" s="1"/>
      <c r="DT4467" s="1"/>
      <c r="DU4467" s="1"/>
      <c r="DV4467" s="1"/>
      <c r="DW4467" s="1"/>
      <c r="DX4467" s="1"/>
      <c r="DY4467" s="1"/>
      <c r="DZ4467" s="1"/>
      <c r="EA4467" s="1"/>
      <c r="EB4467" s="1"/>
      <c r="EC4467" s="1"/>
      <c r="ED4467" s="1"/>
      <c r="EE4467" s="1"/>
      <c r="EF4467" s="1"/>
      <c r="EG4467" s="1"/>
      <c r="EH4467" s="1"/>
      <c r="EI4467" s="1"/>
      <c r="EJ4467" s="1"/>
      <c r="EK4467" s="1"/>
      <c r="EL4467" s="1"/>
      <c r="EM4467" s="1"/>
      <c r="EN4467" s="1"/>
      <c r="EO4467" s="1"/>
      <c r="EP4467" s="1"/>
      <c r="EQ4467" s="1"/>
      <c r="ER4467" s="1"/>
      <c r="ES4467" s="1"/>
      <c r="ET4467" s="1"/>
      <c r="EU4467" s="1"/>
      <c r="EV4467" s="1"/>
      <c r="EW4467" s="1"/>
      <c r="EX4467" s="1"/>
      <c r="EY4467" s="1"/>
      <c r="EZ4467" s="1"/>
      <c r="FA4467" s="1"/>
      <c r="FB4467" s="1"/>
      <c r="FC4467" s="1"/>
      <c r="FD4467" s="1"/>
      <c r="FE4467" s="1"/>
      <c r="FF4467" s="1"/>
      <c r="FG4467" s="1"/>
      <c r="FH4467" s="1"/>
      <c r="FI4467" s="1"/>
      <c r="FJ4467" s="1"/>
      <c r="FK4467" s="1"/>
      <c r="FL4467" s="1"/>
      <c r="FM4467" s="1"/>
      <c r="FN4467" s="1"/>
      <c r="FO4467" s="1"/>
      <c r="FP4467" s="1"/>
      <c r="FQ4467" s="1"/>
      <c r="FR4467" s="1"/>
      <c r="FS4467" s="1"/>
      <c r="FT4467" s="1"/>
      <c r="FU4467" s="1"/>
      <c r="FV4467" s="1"/>
      <c r="FW4467" s="1"/>
      <c r="FX4467" s="1"/>
      <c r="FY4467" s="1"/>
      <c r="FZ4467" s="1"/>
      <c r="GA4467" s="1"/>
      <c r="GB4467" s="1"/>
      <c r="GC4467" s="1"/>
      <c r="GD4467" s="1"/>
      <c r="GE4467" s="1"/>
      <c r="GF4467" s="1"/>
      <c r="GG4467" s="1"/>
      <c r="GH4467" s="1"/>
      <c r="GI4467" s="1"/>
      <c r="GJ4467" s="1"/>
      <c r="GK4467"/>
      <c r="GL4467"/>
      <c r="GM4467"/>
      <c r="GN4467"/>
      <c r="GO4467"/>
      <c r="GP4467"/>
      <c r="GQ4467"/>
      <c r="GR4467"/>
      <c r="GS4467"/>
      <c r="GT4467"/>
      <c r="GU4467"/>
      <c r="GV4467"/>
      <c r="GW4467"/>
      <c r="GX4467"/>
      <c r="GY4467"/>
      <c r="GZ4467"/>
      <c r="HA4467"/>
      <c r="HB4467"/>
      <c r="HC4467"/>
      <c r="HD4467"/>
      <c r="HE4467"/>
    </row>
    <row r="4468" spans="4:213" s="25" customFormat="1" x14ac:dyDescent="0.25">
      <c r="D4468" s="19"/>
      <c r="E4468" s="19"/>
      <c r="F4468" s="20"/>
      <c r="G4468" s="20"/>
      <c r="H4468" s="20"/>
      <c r="I4468" s="20"/>
      <c r="J4468" s="21"/>
      <c r="K4468" s="21"/>
      <c r="L4468" s="20"/>
      <c r="M4468" s="20"/>
      <c r="N4468" s="22"/>
      <c r="O4468" s="22"/>
      <c r="P4468" s="22"/>
      <c r="Q4468" s="22"/>
      <c r="R4468" s="19"/>
      <c r="S4468" s="19"/>
      <c r="T4468" s="19"/>
      <c r="U4468" s="20"/>
      <c r="V4468" s="20"/>
      <c r="W4468" s="20"/>
      <c r="X4468" s="27"/>
      <c r="Y4468" s="253"/>
      <c r="Z4468" s="30"/>
      <c r="AA4468" s="30"/>
      <c r="AB4468" s="31"/>
      <c r="AC4468" s="31"/>
      <c r="AD4468" s="31"/>
      <c r="AE4468" s="31"/>
      <c r="AF4468" s="31"/>
      <c r="AG4468" s="241"/>
      <c r="AH4468" s="31"/>
      <c r="AI4468" s="31"/>
      <c r="AJ4468" s="31"/>
      <c r="AK4468" s="31"/>
      <c r="AL4468" s="120"/>
      <c r="AQ4468" s="26"/>
      <c r="AW4468" s="19"/>
      <c r="AX4468" s="19"/>
      <c r="AY4468" s="19"/>
      <c r="AZ4468" s="19"/>
      <c r="BA4468" s="19"/>
      <c r="BB4468" s="19"/>
      <c r="BC4468" s="1"/>
      <c r="BD4468"/>
      <c r="BE4468"/>
      <c r="BF4468" s="1"/>
      <c r="BG4468"/>
      <c r="BH4468"/>
      <c r="BI4468"/>
      <c r="BJ4468" s="1"/>
      <c r="BK4468" s="1"/>
      <c r="BL4468"/>
      <c r="BM4468" s="1"/>
      <c r="BN4468" s="1"/>
      <c r="BO4468" s="1"/>
      <c r="BP4468" s="1"/>
      <c r="BQ4468" s="1"/>
      <c r="BR4468" s="1"/>
      <c r="BS4468" s="1"/>
      <c r="BT4468" s="22"/>
      <c r="BU4468" s="1"/>
      <c r="BV4468" s="1"/>
      <c r="BW4468" s="1"/>
      <c r="BX4468" s="1"/>
      <c r="BY4468" s="1"/>
      <c r="BZ4468" s="1"/>
      <c r="CA4468" s="1"/>
      <c r="CB4468" s="1"/>
      <c r="CC4468" s="1"/>
      <c r="CD4468" s="1"/>
      <c r="CE4468" s="1"/>
      <c r="CF4468" s="1"/>
      <c r="CG4468" s="1"/>
      <c r="CH4468" s="1"/>
      <c r="CI4468" s="1"/>
      <c r="CJ4468" s="1"/>
      <c r="CK4468" s="1"/>
      <c r="CL4468" s="1"/>
      <c r="CM4468" s="1"/>
      <c r="CN4468" s="1"/>
      <c r="CO4468" s="1"/>
      <c r="CP4468" s="1"/>
      <c r="CQ4468" s="1"/>
      <c r="CR4468" s="1"/>
      <c r="CS4468" s="1"/>
      <c r="CT4468" s="1"/>
      <c r="CU4468" s="1"/>
      <c r="CV4468" s="1"/>
      <c r="CW4468" s="1"/>
      <c r="CX4468" s="1"/>
      <c r="CY4468" s="1"/>
      <c r="CZ4468" s="1"/>
      <c r="DA4468" s="1"/>
      <c r="DB4468" s="1"/>
      <c r="DC4468" s="1"/>
      <c r="DD4468" s="1"/>
      <c r="DE4468" s="1"/>
      <c r="DF4468" s="1"/>
      <c r="DG4468" s="1"/>
      <c r="DH4468" s="1"/>
      <c r="DI4468" s="1"/>
      <c r="DJ4468" s="1"/>
      <c r="DK4468" s="1"/>
      <c r="DL4468" s="1"/>
      <c r="DM4468" s="1"/>
      <c r="DN4468" s="1"/>
      <c r="DO4468" s="1"/>
      <c r="DP4468" s="1"/>
      <c r="DQ4468" s="1"/>
      <c r="DR4468" s="1"/>
      <c r="DS4468" s="1"/>
      <c r="DT4468" s="1"/>
      <c r="DU4468" s="1"/>
      <c r="DV4468" s="1"/>
      <c r="DW4468" s="1"/>
      <c r="DX4468" s="1"/>
      <c r="DY4468" s="1"/>
      <c r="DZ4468" s="1"/>
      <c r="EA4468" s="1"/>
      <c r="EB4468" s="1"/>
      <c r="EC4468" s="1"/>
      <c r="ED4468" s="1"/>
      <c r="EE4468" s="1"/>
      <c r="EF4468" s="1"/>
      <c r="EG4468" s="1"/>
      <c r="EH4468" s="1"/>
      <c r="EI4468" s="1"/>
      <c r="EJ4468" s="1"/>
      <c r="EK4468" s="1"/>
      <c r="EL4468" s="1"/>
      <c r="EM4468" s="1"/>
      <c r="EN4468" s="1"/>
      <c r="EO4468" s="1"/>
      <c r="EP4468" s="1"/>
      <c r="EQ4468" s="1"/>
      <c r="ER4468" s="1"/>
      <c r="ES4468" s="1"/>
      <c r="ET4468" s="1"/>
      <c r="EU4468" s="1"/>
      <c r="EV4468" s="1"/>
      <c r="EW4468" s="1"/>
      <c r="EX4468" s="1"/>
      <c r="EY4468" s="1"/>
      <c r="EZ4468" s="1"/>
      <c r="FA4468" s="1"/>
      <c r="FB4468" s="1"/>
      <c r="FC4468" s="1"/>
      <c r="FD4468" s="1"/>
      <c r="FE4468" s="1"/>
      <c r="FF4468" s="1"/>
      <c r="FG4468" s="1"/>
      <c r="FH4468" s="1"/>
      <c r="FI4468" s="1"/>
      <c r="FJ4468" s="1"/>
      <c r="FK4468" s="1"/>
      <c r="FL4468" s="1"/>
      <c r="FM4468" s="1"/>
      <c r="FN4468" s="1"/>
      <c r="FO4468" s="1"/>
      <c r="FP4468" s="1"/>
      <c r="FQ4468" s="1"/>
      <c r="FR4468" s="1"/>
      <c r="FS4468" s="1"/>
      <c r="FT4468" s="1"/>
      <c r="FU4468" s="1"/>
      <c r="FV4468" s="1"/>
      <c r="FW4468" s="1"/>
      <c r="FX4468" s="1"/>
      <c r="FY4468" s="1"/>
      <c r="FZ4468" s="1"/>
      <c r="GA4468" s="1"/>
      <c r="GB4468" s="1"/>
      <c r="GC4468" s="1"/>
      <c r="GD4468" s="1"/>
      <c r="GE4468" s="1"/>
      <c r="GF4468" s="1"/>
      <c r="GG4468" s="1"/>
      <c r="GH4468" s="1"/>
      <c r="GI4468" s="1"/>
      <c r="GJ4468" s="1"/>
      <c r="GK4468"/>
      <c r="GL4468"/>
      <c r="GM4468"/>
      <c r="GN4468"/>
      <c r="GO4468"/>
      <c r="GP4468"/>
      <c r="GQ4468"/>
      <c r="GR4468"/>
      <c r="GS4468"/>
      <c r="GT4468"/>
      <c r="GU4468"/>
      <c r="GV4468"/>
      <c r="GW4468"/>
      <c r="GX4468"/>
      <c r="GY4468"/>
      <c r="GZ4468"/>
      <c r="HA4468"/>
      <c r="HB4468"/>
      <c r="HC4468"/>
      <c r="HD4468"/>
      <c r="HE4468"/>
    </row>
    <row r="4469" spans="4:213" s="25" customFormat="1" x14ac:dyDescent="0.25">
      <c r="D4469" s="19"/>
      <c r="E4469" s="19"/>
      <c r="F4469" s="20"/>
      <c r="G4469" s="20"/>
      <c r="H4469" s="20"/>
      <c r="I4469" s="20"/>
      <c r="J4469" s="21"/>
      <c r="K4469" s="21"/>
      <c r="L4469" s="20"/>
      <c r="M4469" s="20"/>
      <c r="N4469" s="22"/>
      <c r="O4469" s="22"/>
      <c r="P4469" s="22"/>
      <c r="Q4469" s="22"/>
      <c r="R4469" s="19"/>
      <c r="S4469" s="19"/>
      <c r="T4469" s="19"/>
      <c r="U4469" s="20"/>
      <c r="V4469" s="20"/>
      <c r="W4469" s="20"/>
      <c r="X4469" s="27"/>
      <c r="Y4469" s="253"/>
      <c r="Z4469" s="30"/>
      <c r="AA4469" s="30"/>
      <c r="AB4469" s="31"/>
      <c r="AC4469" s="31"/>
      <c r="AD4469" s="31"/>
      <c r="AE4469" s="31"/>
      <c r="AF4469" s="31"/>
      <c r="AG4469" s="241"/>
      <c r="AH4469" s="31"/>
      <c r="AI4469" s="31"/>
      <c r="AJ4469" s="31"/>
      <c r="AK4469" s="31"/>
      <c r="AL4469" s="120"/>
      <c r="AQ4469" s="26"/>
      <c r="AW4469" s="19"/>
      <c r="AX4469" s="19"/>
      <c r="AY4469" s="19"/>
      <c r="AZ4469" s="19"/>
      <c r="BA4469" s="19"/>
      <c r="BB4469" s="19"/>
      <c r="BC4469" s="1"/>
      <c r="BD4469"/>
      <c r="BE4469"/>
      <c r="BF4469" s="1"/>
      <c r="BG4469"/>
      <c r="BH4469"/>
      <c r="BI4469"/>
      <c r="BJ4469" s="1"/>
      <c r="BK4469" s="1"/>
      <c r="BL4469"/>
      <c r="BM4469" s="1"/>
      <c r="BN4469" s="1"/>
      <c r="BO4469" s="1"/>
      <c r="BP4469" s="1"/>
      <c r="BQ4469" s="1"/>
      <c r="BR4469" s="1"/>
      <c r="BS4469" s="1"/>
      <c r="BT4469" s="22"/>
      <c r="BU4469" s="1"/>
      <c r="BV4469" s="1"/>
      <c r="BW4469" s="1"/>
      <c r="BX4469" s="1"/>
      <c r="BY4469" s="1"/>
      <c r="BZ4469" s="1"/>
      <c r="CA4469" s="1"/>
      <c r="CB4469" s="1"/>
      <c r="CC4469" s="1"/>
      <c r="CD4469" s="1"/>
      <c r="CE4469" s="1"/>
      <c r="CF4469" s="1"/>
      <c r="CG4469" s="1"/>
      <c r="CH4469" s="1"/>
      <c r="CI4469" s="1"/>
      <c r="CJ4469" s="1"/>
      <c r="CK4469" s="1"/>
      <c r="CL4469" s="1"/>
      <c r="CM4469" s="1"/>
      <c r="CN4469" s="1"/>
      <c r="CO4469" s="1"/>
      <c r="CP4469" s="1"/>
      <c r="CQ4469" s="1"/>
      <c r="CR4469" s="1"/>
      <c r="CS4469" s="1"/>
      <c r="CT4469" s="1"/>
      <c r="CU4469" s="1"/>
      <c r="CV4469" s="1"/>
      <c r="CW4469" s="1"/>
      <c r="CX4469" s="1"/>
      <c r="CY4469" s="1"/>
      <c r="CZ4469" s="1"/>
      <c r="DA4469" s="1"/>
      <c r="DB4469" s="1"/>
      <c r="DC4469" s="1"/>
      <c r="DD4469" s="1"/>
      <c r="DE4469" s="1"/>
      <c r="DF4469" s="1"/>
      <c r="DG4469" s="1"/>
      <c r="DH4469" s="1"/>
      <c r="DI4469" s="1"/>
      <c r="DJ4469" s="1"/>
      <c r="DK4469" s="1"/>
      <c r="DL4469" s="1"/>
      <c r="DM4469" s="1"/>
      <c r="DN4469" s="1"/>
      <c r="DO4469" s="1"/>
      <c r="DP4469" s="1"/>
      <c r="DQ4469" s="1"/>
      <c r="DR4469" s="1"/>
      <c r="DS4469" s="1"/>
      <c r="DT4469" s="1"/>
      <c r="DU4469" s="1"/>
      <c r="DV4469" s="1"/>
      <c r="DW4469" s="1"/>
      <c r="DX4469" s="1"/>
      <c r="DY4469" s="1"/>
      <c r="DZ4469" s="1"/>
      <c r="EA4469" s="1"/>
      <c r="EB4469" s="1"/>
      <c r="EC4469" s="1"/>
      <c r="ED4469" s="1"/>
      <c r="EE4469" s="1"/>
      <c r="EF4469" s="1"/>
      <c r="EG4469" s="1"/>
      <c r="EH4469" s="1"/>
      <c r="EI4469" s="1"/>
      <c r="EJ4469" s="1"/>
      <c r="EK4469" s="1"/>
      <c r="EL4469" s="1"/>
      <c r="EM4469" s="1"/>
      <c r="EN4469" s="1"/>
      <c r="EO4469" s="1"/>
      <c r="EP4469" s="1"/>
      <c r="EQ4469" s="1"/>
      <c r="ER4469" s="1"/>
      <c r="ES4469" s="1"/>
      <c r="ET4469" s="1"/>
      <c r="EU4469" s="1"/>
      <c r="EV4469" s="1"/>
      <c r="EW4469" s="1"/>
      <c r="EX4469" s="1"/>
      <c r="EY4469" s="1"/>
      <c r="EZ4469" s="1"/>
      <c r="FA4469" s="1"/>
      <c r="FB4469" s="1"/>
      <c r="FC4469" s="1"/>
      <c r="FD4469" s="1"/>
      <c r="FE4469" s="1"/>
      <c r="FF4469" s="1"/>
      <c r="FG4469" s="1"/>
      <c r="FH4469" s="1"/>
      <c r="FI4469" s="1"/>
      <c r="FJ4469" s="1"/>
      <c r="FK4469" s="1"/>
      <c r="FL4469" s="1"/>
      <c r="FM4469" s="1"/>
      <c r="FN4469" s="1"/>
      <c r="FO4469" s="1"/>
      <c r="FP4469" s="1"/>
      <c r="FQ4469" s="1"/>
      <c r="FR4469" s="1"/>
      <c r="FS4469" s="1"/>
      <c r="FT4469" s="1"/>
      <c r="FU4469" s="1"/>
      <c r="FV4469" s="1"/>
      <c r="FW4469" s="1"/>
      <c r="FX4469" s="1"/>
      <c r="FY4469" s="1"/>
      <c r="FZ4469" s="1"/>
      <c r="GA4469" s="1"/>
      <c r="GB4469" s="1"/>
      <c r="GC4469" s="1"/>
      <c r="GD4469" s="1"/>
      <c r="GE4469" s="1"/>
      <c r="GF4469" s="1"/>
      <c r="GG4469" s="1"/>
      <c r="GH4469" s="1"/>
      <c r="GI4469" s="1"/>
      <c r="GJ4469" s="1"/>
      <c r="GK4469"/>
      <c r="GL4469"/>
      <c r="GM4469"/>
      <c r="GN4469"/>
      <c r="GO4469"/>
      <c r="GP4469"/>
      <c r="GQ4469"/>
      <c r="GR4469"/>
      <c r="GS4469"/>
      <c r="GT4469"/>
      <c r="GU4469"/>
      <c r="GV4469"/>
      <c r="GW4469"/>
      <c r="GX4469"/>
      <c r="GY4469"/>
      <c r="GZ4469"/>
      <c r="HA4469"/>
      <c r="HB4469"/>
      <c r="HC4469"/>
      <c r="HD4469"/>
      <c r="HE4469"/>
    </row>
    <row r="4470" spans="4:213" s="25" customFormat="1" x14ac:dyDescent="0.25">
      <c r="D4470" s="19"/>
      <c r="E4470" s="19"/>
      <c r="F4470" s="20"/>
      <c r="G4470" s="20"/>
      <c r="H4470" s="20"/>
      <c r="I4470" s="20"/>
      <c r="J4470" s="21"/>
      <c r="K4470" s="21"/>
      <c r="L4470" s="20"/>
      <c r="M4470" s="20"/>
      <c r="N4470" s="22"/>
      <c r="O4470" s="22"/>
      <c r="P4470" s="22"/>
      <c r="Q4470" s="22"/>
      <c r="R4470" s="19"/>
      <c r="S4470" s="19"/>
      <c r="T4470" s="19"/>
      <c r="U4470" s="20"/>
      <c r="V4470" s="20"/>
      <c r="W4470" s="20"/>
      <c r="X4470" s="27"/>
      <c r="Y4470" s="253"/>
      <c r="Z4470" s="30"/>
      <c r="AA4470" s="30"/>
      <c r="AB4470" s="31"/>
      <c r="AC4470" s="31"/>
      <c r="AD4470" s="31"/>
      <c r="AE4470" s="31"/>
      <c r="AF4470" s="31"/>
      <c r="AG4470" s="241"/>
      <c r="AH4470" s="31"/>
      <c r="AI4470" s="31"/>
      <c r="AJ4470" s="31"/>
      <c r="AK4470" s="31"/>
      <c r="AL4470" s="120"/>
      <c r="AQ4470" s="26"/>
      <c r="AW4470" s="19"/>
      <c r="AX4470" s="19"/>
      <c r="AY4470" s="19"/>
      <c r="AZ4470" s="19"/>
      <c r="BA4470" s="19"/>
      <c r="BB4470" s="19"/>
      <c r="BC4470" s="1"/>
      <c r="BD4470"/>
      <c r="BE4470"/>
      <c r="BF4470" s="1"/>
      <c r="BG4470"/>
      <c r="BH4470"/>
      <c r="BI4470"/>
      <c r="BJ4470" s="1"/>
      <c r="BK4470" s="1"/>
      <c r="BL4470"/>
      <c r="BM4470" s="1"/>
      <c r="BN4470" s="1"/>
      <c r="BO4470" s="1"/>
      <c r="BP4470" s="1"/>
      <c r="BQ4470" s="1"/>
      <c r="BR4470" s="1"/>
      <c r="BS4470" s="1"/>
      <c r="BT4470" s="22"/>
      <c r="BU4470" s="1"/>
      <c r="BV4470" s="1"/>
      <c r="BW4470" s="1"/>
      <c r="BX4470" s="1"/>
      <c r="BY4470" s="1"/>
      <c r="BZ4470" s="1"/>
      <c r="CA4470" s="1"/>
      <c r="CB4470" s="1"/>
      <c r="CC4470" s="1"/>
      <c r="CD4470" s="1"/>
      <c r="CE4470" s="1"/>
      <c r="CF4470" s="1"/>
      <c r="CG4470" s="1"/>
      <c r="CH4470" s="1"/>
      <c r="CI4470" s="1"/>
      <c r="CJ4470" s="1"/>
      <c r="CK4470" s="1"/>
      <c r="CL4470" s="1"/>
      <c r="CM4470" s="1"/>
      <c r="CN4470" s="1"/>
      <c r="CO4470" s="1"/>
      <c r="CP4470" s="1"/>
      <c r="CQ4470" s="1"/>
      <c r="CR4470" s="1"/>
      <c r="CS4470" s="1"/>
      <c r="CT4470" s="1"/>
      <c r="CU4470" s="1"/>
      <c r="CV4470" s="1"/>
      <c r="CW4470" s="1"/>
      <c r="CX4470" s="1"/>
      <c r="CY4470" s="1"/>
      <c r="CZ4470" s="1"/>
      <c r="DA4470" s="1"/>
      <c r="DB4470" s="1"/>
      <c r="DC4470" s="1"/>
      <c r="DD4470" s="1"/>
      <c r="DE4470" s="1"/>
      <c r="DF4470" s="1"/>
      <c r="DG4470" s="1"/>
      <c r="DH4470" s="1"/>
      <c r="DI4470" s="1"/>
      <c r="DJ4470" s="1"/>
      <c r="DK4470" s="1"/>
      <c r="DL4470" s="1"/>
      <c r="DM4470" s="1"/>
      <c r="DN4470" s="1"/>
      <c r="DO4470" s="1"/>
      <c r="DP4470" s="1"/>
      <c r="DQ4470" s="1"/>
      <c r="DR4470" s="1"/>
      <c r="DS4470" s="1"/>
      <c r="DT4470" s="1"/>
      <c r="DU4470" s="1"/>
      <c r="DV4470" s="1"/>
      <c r="DW4470" s="1"/>
      <c r="DX4470" s="1"/>
      <c r="DY4470" s="1"/>
      <c r="DZ4470" s="1"/>
      <c r="EA4470" s="1"/>
      <c r="EB4470" s="1"/>
      <c r="EC4470" s="1"/>
      <c r="ED4470" s="1"/>
      <c r="EE4470" s="1"/>
      <c r="EF4470" s="1"/>
      <c r="EG4470" s="1"/>
      <c r="EH4470" s="1"/>
      <c r="EI4470" s="1"/>
      <c r="EJ4470" s="1"/>
      <c r="EK4470" s="1"/>
      <c r="EL4470" s="1"/>
      <c r="EM4470" s="1"/>
      <c r="EN4470" s="1"/>
      <c r="EO4470" s="1"/>
      <c r="EP4470" s="1"/>
      <c r="EQ4470" s="1"/>
      <c r="ER4470" s="1"/>
      <c r="ES4470" s="1"/>
      <c r="ET4470" s="1"/>
      <c r="EU4470" s="1"/>
      <c r="EV4470" s="1"/>
      <c r="EW4470" s="1"/>
      <c r="EX4470" s="1"/>
      <c r="EY4470" s="1"/>
      <c r="EZ4470" s="1"/>
      <c r="FA4470" s="1"/>
      <c r="FB4470" s="1"/>
      <c r="FC4470" s="1"/>
      <c r="FD4470" s="1"/>
      <c r="FE4470" s="1"/>
      <c r="FF4470" s="1"/>
      <c r="FG4470" s="1"/>
      <c r="FH4470" s="1"/>
      <c r="FI4470" s="1"/>
      <c r="FJ4470" s="1"/>
      <c r="FK4470" s="1"/>
      <c r="FL4470" s="1"/>
      <c r="FM4470" s="1"/>
      <c r="FN4470" s="1"/>
      <c r="FO4470" s="1"/>
      <c r="FP4470" s="1"/>
      <c r="FQ4470" s="1"/>
      <c r="FR4470" s="1"/>
      <c r="FS4470" s="1"/>
      <c r="FT4470" s="1"/>
      <c r="FU4470" s="1"/>
      <c r="FV4470" s="1"/>
      <c r="FW4470" s="1"/>
      <c r="FX4470" s="1"/>
      <c r="FY4470" s="1"/>
      <c r="FZ4470" s="1"/>
      <c r="GA4470" s="1"/>
      <c r="GB4470" s="1"/>
      <c r="GC4470" s="1"/>
      <c r="GD4470" s="1"/>
      <c r="GE4470" s="1"/>
      <c r="GF4470" s="1"/>
      <c r="GG4470" s="1"/>
      <c r="GH4470" s="1"/>
      <c r="GI4470" s="1"/>
      <c r="GJ4470" s="1"/>
      <c r="GK4470"/>
      <c r="GL4470"/>
      <c r="GM4470"/>
      <c r="GN4470"/>
      <c r="GO4470"/>
      <c r="GP4470"/>
      <c r="GQ4470"/>
      <c r="GR4470"/>
      <c r="GS4470"/>
      <c r="GT4470"/>
      <c r="GU4470"/>
      <c r="GV4470"/>
      <c r="GW4470"/>
      <c r="GX4470"/>
      <c r="GY4470"/>
      <c r="GZ4470"/>
      <c r="HA4470"/>
      <c r="HB4470"/>
      <c r="HC4470"/>
      <c r="HD4470"/>
      <c r="HE4470"/>
    </row>
    <row r="4471" spans="4:213" s="25" customFormat="1" x14ac:dyDescent="0.25">
      <c r="D4471" s="19"/>
      <c r="E4471" s="19"/>
      <c r="F4471" s="20"/>
      <c r="G4471" s="20"/>
      <c r="H4471" s="20"/>
      <c r="I4471" s="20"/>
      <c r="J4471" s="21"/>
      <c r="K4471" s="21"/>
      <c r="L4471" s="20"/>
      <c r="M4471" s="20"/>
      <c r="N4471" s="22"/>
      <c r="O4471" s="22"/>
      <c r="P4471" s="22"/>
      <c r="Q4471" s="22"/>
      <c r="R4471" s="19"/>
      <c r="S4471" s="19"/>
      <c r="T4471" s="19"/>
      <c r="U4471" s="20"/>
      <c r="V4471" s="20"/>
      <c r="W4471" s="20"/>
      <c r="X4471" s="27"/>
      <c r="Y4471" s="253"/>
      <c r="Z4471" s="30"/>
      <c r="AA4471" s="30"/>
      <c r="AB4471" s="31"/>
      <c r="AC4471" s="31"/>
      <c r="AD4471" s="31"/>
      <c r="AE4471" s="31"/>
      <c r="AF4471" s="31"/>
      <c r="AG4471" s="241"/>
      <c r="AH4471" s="31"/>
      <c r="AI4471" s="31"/>
      <c r="AJ4471" s="31"/>
      <c r="AK4471" s="31"/>
      <c r="AL4471" s="120"/>
      <c r="AQ4471" s="26"/>
      <c r="AW4471" s="19"/>
      <c r="AX4471" s="19"/>
      <c r="AY4471" s="19"/>
      <c r="AZ4471" s="19"/>
      <c r="BA4471" s="19"/>
      <c r="BB4471" s="19"/>
      <c r="BC4471" s="1"/>
      <c r="BD4471"/>
      <c r="BE4471"/>
      <c r="BF4471" s="1"/>
      <c r="BG4471"/>
      <c r="BH4471"/>
      <c r="BI4471"/>
      <c r="BJ4471" s="1"/>
      <c r="BK4471" s="1"/>
      <c r="BL4471"/>
      <c r="BM4471" s="1"/>
      <c r="BN4471" s="1"/>
      <c r="BO4471" s="1"/>
      <c r="BP4471" s="1"/>
      <c r="BQ4471" s="1"/>
      <c r="BR4471" s="1"/>
      <c r="BS4471" s="1"/>
      <c r="BT4471" s="22"/>
      <c r="BU4471" s="1"/>
      <c r="BV4471" s="1"/>
      <c r="BW4471" s="1"/>
      <c r="BX4471" s="1"/>
      <c r="BY4471" s="1"/>
      <c r="BZ4471" s="1"/>
      <c r="CA4471" s="1"/>
      <c r="CB4471" s="1"/>
      <c r="CC4471" s="1"/>
      <c r="CD4471" s="1"/>
      <c r="CE4471" s="1"/>
      <c r="CF4471" s="1"/>
      <c r="CG4471" s="1"/>
      <c r="CH4471" s="1"/>
      <c r="CI4471" s="1"/>
      <c r="CJ4471" s="1"/>
      <c r="CK4471" s="1"/>
      <c r="CL4471" s="1"/>
      <c r="CM4471" s="1"/>
      <c r="CN4471" s="1"/>
      <c r="CO4471" s="1"/>
      <c r="CP4471" s="1"/>
      <c r="CQ4471" s="1"/>
      <c r="CR4471" s="1"/>
      <c r="CS4471" s="1"/>
      <c r="CT4471" s="1"/>
      <c r="CU4471" s="1"/>
      <c r="CV4471" s="1"/>
      <c r="CW4471" s="1"/>
      <c r="CX4471" s="1"/>
      <c r="CY4471" s="1"/>
      <c r="CZ4471" s="1"/>
      <c r="DA4471" s="1"/>
      <c r="DB4471" s="1"/>
      <c r="DC4471" s="1"/>
      <c r="DD4471" s="1"/>
      <c r="DE4471" s="1"/>
      <c r="DF4471" s="1"/>
      <c r="DG4471" s="1"/>
      <c r="DH4471" s="1"/>
      <c r="DI4471" s="1"/>
      <c r="DJ4471" s="1"/>
      <c r="DK4471" s="1"/>
      <c r="DL4471" s="1"/>
      <c r="DM4471" s="1"/>
      <c r="DN4471" s="1"/>
      <c r="DO4471" s="1"/>
      <c r="DP4471" s="1"/>
      <c r="DQ4471" s="1"/>
      <c r="DR4471" s="1"/>
      <c r="DS4471" s="1"/>
      <c r="DT4471" s="1"/>
      <c r="DU4471" s="1"/>
      <c r="DV4471" s="1"/>
      <c r="DW4471" s="1"/>
      <c r="DX4471" s="1"/>
      <c r="DY4471" s="1"/>
      <c r="DZ4471" s="1"/>
      <c r="EA4471" s="1"/>
      <c r="EB4471" s="1"/>
      <c r="EC4471" s="1"/>
      <c r="ED4471" s="1"/>
      <c r="EE4471" s="1"/>
      <c r="EF4471" s="1"/>
      <c r="EG4471" s="1"/>
      <c r="EH4471" s="1"/>
      <c r="EI4471" s="1"/>
      <c r="EJ4471" s="1"/>
      <c r="EK4471" s="1"/>
      <c r="EL4471" s="1"/>
      <c r="EM4471" s="1"/>
      <c r="EN4471" s="1"/>
      <c r="EO4471" s="1"/>
      <c r="EP4471" s="1"/>
      <c r="EQ4471" s="1"/>
      <c r="ER4471" s="1"/>
      <c r="ES4471" s="1"/>
      <c r="ET4471" s="1"/>
      <c r="EU4471" s="1"/>
      <c r="EV4471" s="1"/>
      <c r="EW4471" s="1"/>
      <c r="EX4471" s="1"/>
      <c r="EY4471" s="1"/>
      <c r="EZ4471" s="1"/>
      <c r="FA4471" s="1"/>
      <c r="FB4471" s="1"/>
      <c r="FC4471" s="1"/>
      <c r="FD4471" s="1"/>
      <c r="FE4471" s="1"/>
      <c r="FF4471" s="1"/>
      <c r="FG4471" s="1"/>
      <c r="FH4471" s="1"/>
      <c r="FI4471" s="1"/>
      <c r="FJ4471" s="1"/>
      <c r="FK4471" s="1"/>
      <c r="FL4471" s="1"/>
      <c r="FM4471" s="1"/>
      <c r="FN4471" s="1"/>
      <c r="FO4471" s="1"/>
      <c r="FP4471" s="1"/>
      <c r="FQ4471" s="1"/>
      <c r="FR4471" s="1"/>
      <c r="FS4471" s="1"/>
      <c r="FT4471" s="1"/>
      <c r="FU4471" s="1"/>
      <c r="FV4471" s="1"/>
      <c r="FW4471" s="1"/>
      <c r="FX4471" s="1"/>
      <c r="FY4471" s="1"/>
      <c r="FZ4471" s="1"/>
      <c r="GA4471" s="1"/>
      <c r="GB4471" s="1"/>
      <c r="GC4471" s="1"/>
      <c r="GD4471" s="1"/>
      <c r="GE4471" s="1"/>
      <c r="GF4471" s="1"/>
      <c r="GG4471" s="1"/>
      <c r="GH4471" s="1"/>
      <c r="GI4471" s="1"/>
      <c r="GJ4471" s="1"/>
      <c r="GK4471"/>
      <c r="GL4471"/>
      <c r="GM4471"/>
      <c r="GN4471"/>
      <c r="GO4471"/>
      <c r="GP4471"/>
      <c r="GQ4471"/>
      <c r="GR4471"/>
      <c r="GS4471"/>
      <c r="GT4471"/>
      <c r="GU4471"/>
      <c r="GV4471"/>
      <c r="GW4471"/>
      <c r="GX4471"/>
      <c r="GY4471"/>
      <c r="GZ4471"/>
      <c r="HA4471"/>
      <c r="HB4471"/>
      <c r="HC4471"/>
      <c r="HD4471"/>
      <c r="HE4471"/>
    </row>
    <row r="4472" spans="4:213" s="25" customFormat="1" x14ac:dyDescent="0.25">
      <c r="D4472" s="19"/>
      <c r="E4472" s="19"/>
      <c r="F4472" s="20"/>
      <c r="G4472" s="20"/>
      <c r="H4472" s="20"/>
      <c r="I4472" s="20"/>
      <c r="J4472" s="21"/>
      <c r="K4472" s="21"/>
      <c r="L4472" s="20"/>
      <c r="M4472" s="20"/>
      <c r="N4472" s="22"/>
      <c r="O4472" s="22"/>
      <c r="P4472" s="22"/>
      <c r="Q4472" s="22"/>
      <c r="R4472" s="19"/>
      <c r="S4472" s="19"/>
      <c r="T4472" s="19"/>
      <c r="U4472" s="20"/>
      <c r="V4472" s="20"/>
      <c r="W4472" s="20"/>
      <c r="X4472" s="27"/>
      <c r="Y4472" s="253"/>
      <c r="Z4472" s="30"/>
      <c r="AA4472" s="30"/>
      <c r="AB4472" s="31"/>
      <c r="AC4472" s="31"/>
      <c r="AD4472" s="31"/>
      <c r="AE4472" s="31"/>
      <c r="AF4472" s="31"/>
      <c r="AG4472" s="241"/>
      <c r="AH4472" s="31"/>
      <c r="AI4472" s="31"/>
      <c r="AJ4472" s="31"/>
      <c r="AK4472" s="31"/>
      <c r="AL4472" s="120"/>
      <c r="AQ4472" s="26"/>
      <c r="AW4472" s="19"/>
      <c r="AX4472" s="19"/>
      <c r="AY4472" s="19"/>
      <c r="AZ4472" s="19"/>
      <c r="BA4472" s="19"/>
      <c r="BB4472" s="19"/>
      <c r="BC4472" s="1"/>
      <c r="BD4472"/>
      <c r="BE4472"/>
      <c r="BF4472" s="1"/>
      <c r="BG4472"/>
      <c r="BH4472"/>
      <c r="BI4472"/>
      <c r="BJ4472" s="1"/>
      <c r="BK4472" s="1"/>
      <c r="BL4472"/>
      <c r="BM4472" s="1"/>
      <c r="BN4472" s="1"/>
      <c r="BO4472" s="1"/>
      <c r="BP4472" s="1"/>
      <c r="BQ4472" s="1"/>
      <c r="BR4472" s="1"/>
      <c r="BS4472" s="1"/>
      <c r="BT4472" s="22"/>
      <c r="BU4472" s="1"/>
      <c r="BV4472" s="1"/>
      <c r="BW4472" s="1"/>
      <c r="BX4472" s="1"/>
      <c r="BY4472" s="1"/>
      <c r="BZ4472" s="1"/>
      <c r="CA4472" s="1"/>
      <c r="CB4472" s="1"/>
      <c r="CC4472" s="1"/>
      <c r="CD4472" s="1"/>
      <c r="CE4472" s="1"/>
      <c r="CF4472" s="1"/>
      <c r="CG4472" s="1"/>
      <c r="CH4472" s="1"/>
      <c r="CI4472" s="1"/>
      <c r="CJ4472" s="1"/>
      <c r="CK4472" s="1"/>
      <c r="CL4472" s="1"/>
      <c r="CM4472" s="1"/>
      <c r="CN4472" s="1"/>
      <c r="CO4472" s="1"/>
      <c r="CP4472" s="1"/>
      <c r="CQ4472" s="1"/>
      <c r="CR4472" s="1"/>
      <c r="CS4472" s="1"/>
      <c r="CT4472" s="1"/>
      <c r="CU4472" s="1"/>
      <c r="CV4472" s="1"/>
      <c r="CW4472" s="1"/>
      <c r="CX4472" s="1"/>
      <c r="CY4472" s="1"/>
      <c r="CZ4472" s="1"/>
      <c r="DA4472" s="1"/>
      <c r="DB4472" s="1"/>
      <c r="DC4472" s="1"/>
      <c r="DD4472" s="1"/>
      <c r="DE4472" s="1"/>
      <c r="DF4472" s="1"/>
      <c r="DG4472" s="1"/>
      <c r="DH4472" s="1"/>
      <c r="DI4472" s="1"/>
      <c r="DJ4472" s="1"/>
      <c r="DK4472" s="1"/>
      <c r="DL4472" s="1"/>
      <c r="DM4472" s="1"/>
      <c r="DN4472" s="1"/>
      <c r="DO4472" s="1"/>
      <c r="DP4472" s="1"/>
      <c r="DQ4472" s="1"/>
      <c r="DR4472" s="1"/>
      <c r="DS4472" s="1"/>
      <c r="DT4472" s="1"/>
      <c r="DU4472" s="1"/>
      <c r="DV4472" s="1"/>
      <c r="DW4472" s="1"/>
      <c r="DX4472" s="1"/>
      <c r="DY4472" s="1"/>
      <c r="DZ4472" s="1"/>
      <c r="EA4472" s="1"/>
      <c r="EB4472" s="1"/>
      <c r="EC4472" s="1"/>
      <c r="ED4472" s="1"/>
      <c r="EE4472" s="1"/>
      <c r="EF4472" s="1"/>
      <c r="EG4472" s="1"/>
      <c r="EH4472" s="1"/>
      <c r="EI4472" s="1"/>
      <c r="EJ4472" s="1"/>
      <c r="EK4472" s="1"/>
      <c r="EL4472" s="1"/>
      <c r="EM4472" s="1"/>
      <c r="EN4472" s="1"/>
      <c r="EO4472" s="1"/>
      <c r="EP4472" s="1"/>
      <c r="EQ4472" s="1"/>
      <c r="ER4472" s="1"/>
      <c r="ES4472" s="1"/>
      <c r="ET4472" s="1"/>
      <c r="EU4472" s="1"/>
      <c r="EV4472" s="1"/>
      <c r="EW4472" s="1"/>
      <c r="EX4472" s="1"/>
      <c r="EY4472" s="1"/>
      <c r="EZ4472" s="1"/>
      <c r="FA4472" s="1"/>
      <c r="FB4472" s="1"/>
      <c r="FC4472" s="1"/>
      <c r="FD4472" s="1"/>
      <c r="FE4472" s="1"/>
      <c r="FF4472" s="1"/>
      <c r="FG4472" s="1"/>
      <c r="FH4472" s="1"/>
      <c r="FI4472" s="1"/>
      <c r="FJ4472" s="1"/>
      <c r="FK4472" s="1"/>
      <c r="FL4472" s="1"/>
      <c r="FM4472" s="1"/>
      <c r="FN4472" s="1"/>
      <c r="FO4472" s="1"/>
      <c r="FP4472" s="1"/>
      <c r="FQ4472" s="1"/>
      <c r="FR4472" s="1"/>
      <c r="FS4472" s="1"/>
      <c r="FT4472" s="1"/>
      <c r="FU4472" s="1"/>
      <c r="FV4472" s="1"/>
      <c r="FW4472" s="1"/>
      <c r="FX4472" s="1"/>
      <c r="FY4472" s="1"/>
      <c r="FZ4472" s="1"/>
      <c r="GA4472" s="1"/>
      <c r="GB4472" s="1"/>
      <c r="GC4472" s="1"/>
      <c r="GD4472" s="1"/>
      <c r="GE4472" s="1"/>
      <c r="GF4472" s="1"/>
      <c r="GG4472" s="1"/>
      <c r="GH4472" s="1"/>
      <c r="GI4472" s="1"/>
      <c r="GJ4472" s="1"/>
      <c r="GK4472"/>
      <c r="GL4472"/>
      <c r="GM4472"/>
      <c r="GN4472"/>
      <c r="GO4472"/>
      <c r="GP4472"/>
      <c r="GQ4472"/>
      <c r="GR4472"/>
      <c r="GS4472"/>
      <c r="GT4472"/>
      <c r="GU4472"/>
      <c r="GV4472"/>
      <c r="GW4472"/>
      <c r="GX4472"/>
      <c r="GY4472"/>
      <c r="GZ4472"/>
      <c r="HA4472"/>
      <c r="HB4472"/>
      <c r="HC4472"/>
      <c r="HD4472"/>
      <c r="HE4472"/>
    </row>
    <row r="4473" spans="4:213" s="25" customFormat="1" x14ac:dyDescent="0.25">
      <c r="D4473" s="19"/>
      <c r="E4473" s="19"/>
      <c r="F4473" s="20"/>
      <c r="G4473" s="20"/>
      <c r="H4473" s="20"/>
      <c r="I4473" s="20"/>
      <c r="J4473" s="21"/>
      <c r="K4473" s="21"/>
      <c r="L4473" s="20"/>
      <c r="M4473" s="20"/>
      <c r="N4473" s="22"/>
      <c r="O4473" s="22"/>
      <c r="P4473" s="22"/>
      <c r="Q4473" s="22"/>
      <c r="R4473" s="19"/>
      <c r="S4473" s="19"/>
      <c r="T4473" s="19"/>
      <c r="U4473" s="20"/>
      <c r="V4473" s="20"/>
      <c r="W4473" s="20"/>
      <c r="X4473" s="27"/>
      <c r="Y4473" s="253"/>
      <c r="Z4473" s="30"/>
      <c r="AA4473" s="30"/>
      <c r="AB4473" s="31"/>
      <c r="AC4473" s="31"/>
      <c r="AD4473" s="31"/>
      <c r="AE4473" s="31"/>
      <c r="AF4473" s="31"/>
      <c r="AG4473" s="241"/>
      <c r="AH4473" s="31"/>
      <c r="AI4473" s="31"/>
      <c r="AJ4473" s="31"/>
      <c r="AK4473" s="31"/>
      <c r="AL4473" s="120"/>
      <c r="AQ4473" s="26"/>
      <c r="AW4473" s="19"/>
      <c r="AX4473" s="19"/>
      <c r="AY4473" s="19"/>
      <c r="AZ4473" s="19"/>
      <c r="BA4473" s="19"/>
      <c r="BB4473" s="19"/>
      <c r="BC4473" s="1"/>
      <c r="BD4473"/>
      <c r="BE4473"/>
      <c r="BF4473" s="1"/>
      <c r="BG4473"/>
      <c r="BH4473"/>
      <c r="BI4473"/>
      <c r="BJ4473" s="1"/>
      <c r="BK4473" s="1"/>
      <c r="BL4473"/>
      <c r="BM4473" s="1"/>
      <c r="BN4473" s="1"/>
      <c r="BO4473" s="1"/>
      <c r="BP4473" s="1"/>
      <c r="BQ4473" s="1"/>
      <c r="BR4473" s="1"/>
      <c r="BS4473" s="1"/>
      <c r="BT4473" s="22"/>
      <c r="BU4473" s="1"/>
      <c r="BV4473" s="1"/>
      <c r="BW4473" s="1"/>
      <c r="BX4473" s="1"/>
      <c r="BY4473" s="1"/>
      <c r="BZ4473" s="1"/>
      <c r="CA4473" s="1"/>
      <c r="CB4473" s="1"/>
      <c r="CC4473" s="1"/>
      <c r="CD4473" s="1"/>
      <c r="CE4473" s="1"/>
      <c r="CF4473" s="1"/>
      <c r="CG4473" s="1"/>
      <c r="CH4473" s="1"/>
      <c r="CI4473" s="1"/>
      <c r="CJ4473" s="1"/>
      <c r="CK4473" s="1"/>
      <c r="CL4473" s="1"/>
      <c r="CM4473" s="1"/>
      <c r="CN4473" s="1"/>
      <c r="CO4473" s="1"/>
      <c r="CP4473" s="1"/>
      <c r="CQ4473" s="1"/>
      <c r="CR4473" s="1"/>
      <c r="CS4473" s="1"/>
      <c r="CT4473" s="1"/>
      <c r="CU4473" s="1"/>
      <c r="CV4473" s="1"/>
      <c r="CW4473" s="1"/>
      <c r="CX4473" s="1"/>
      <c r="CY4473" s="1"/>
      <c r="CZ4473" s="1"/>
      <c r="DA4473" s="1"/>
      <c r="DB4473" s="1"/>
      <c r="DC4473" s="1"/>
      <c r="DD4473" s="1"/>
      <c r="DE4473" s="1"/>
      <c r="DF4473" s="1"/>
      <c r="DG4473" s="1"/>
      <c r="DH4473" s="1"/>
      <c r="DI4473" s="1"/>
      <c r="DJ4473" s="1"/>
      <c r="DK4473" s="1"/>
      <c r="DL4473" s="1"/>
      <c r="DM4473" s="1"/>
      <c r="DN4473" s="1"/>
      <c r="DO4473" s="1"/>
      <c r="DP4473" s="1"/>
      <c r="DQ4473" s="1"/>
      <c r="DR4473" s="1"/>
      <c r="DS4473" s="1"/>
      <c r="DT4473" s="1"/>
      <c r="DU4473" s="1"/>
      <c r="DV4473" s="1"/>
      <c r="DW4473" s="1"/>
      <c r="DX4473" s="1"/>
      <c r="DY4473" s="1"/>
      <c r="DZ4473" s="1"/>
      <c r="EA4473" s="1"/>
      <c r="EB4473" s="1"/>
      <c r="EC4473" s="1"/>
      <c r="ED4473" s="1"/>
      <c r="EE4473" s="1"/>
      <c r="EF4473" s="1"/>
      <c r="EG4473" s="1"/>
      <c r="EH4473" s="1"/>
      <c r="EI4473" s="1"/>
      <c r="EJ4473" s="1"/>
      <c r="EK4473" s="1"/>
      <c r="EL4473" s="1"/>
      <c r="EM4473" s="1"/>
      <c r="EN4473" s="1"/>
      <c r="EO4473" s="1"/>
      <c r="EP4473" s="1"/>
      <c r="EQ4473" s="1"/>
      <c r="ER4473" s="1"/>
      <c r="ES4473" s="1"/>
      <c r="ET4473" s="1"/>
      <c r="EU4473" s="1"/>
      <c r="EV4473" s="1"/>
      <c r="EW4473" s="1"/>
      <c r="EX4473" s="1"/>
      <c r="EY4473" s="1"/>
      <c r="EZ4473" s="1"/>
      <c r="FA4473" s="1"/>
      <c r="FB4473" s="1"/>
      <c r="FC4473" s="1"/>
      <c r="FD4473" s="1"/>
      <c r="FE4473" s="1"/>
      <c r="FF4473" s="1"/>
      <c r="FG4473" s="1"/>
      <c r="FH4473" s="1"/>
      <c r="FI4473" s="1"/>
      <c r="FJ4473" s="1"/>
      <c r="FK4473" s="1"/>
      <c r="FL4473" s="1"/>
      <c r="FM4473" s="1"/>
      <c r="FN4473" s="1"/>
      <c r="FO4473" s="1"/>
      <c r="FP4473" s="1"/>
      <c r="FQ4473" s="1"/>
      <c r="FR4473" s="1"/>
      <c r="FS4473" s="1"/>
      <c r="FT4473" s="1"/>
      <c r="FU4473" s="1"/>
      <c r="FV4473" s="1"/>
      <c r="FW4473" s="1"/>
      <c r="FX4473" s="1"/>
      <c r="FY4473" s="1"/>
      <c r="FZ4473" s="1"/>
      <c r="GA4473" s="1"/>
      <c r="GB4473" s="1"/>
      <c r="GC4473" s="1"/>
      <c r="GD4473" s="1"/>
      <c r="GE4473" s="1"/>
      <c r="GF4473" s="1"/>
      <c r="GG4473" s="1"/>
      <c r="GH4473" s="1"/>
      <c r="GI4473" s="1"/>
      <c r="GJ4473" s="1"/>
      <c r="GK4473"/>
      <c r="GL4473"/>
      <c r="GM4473"/>
      <c r="GN4473"/>
      <c r="GO4473"/>
      <c r="GP4473"/>
      <c r="GQ4473"/>
      <c r="GR4473"/>
      <c r="GS4473"/>
      <c r="GT4473"/>
      <c r="GU4473"/>
      <c r="GV4473"/>
      <c r="GW4473"/>
      <c r="GX4473"/>
      <c r="GY4473"/>
      <c r="GZ4473"/>
      <c r="HA4473"/>
      <c r="HB4473"/>
      <c r="HC4473"/>
      <c r="HD4473"/>
      <c r="HE4473"/>
    </row>
    <row r="4474" spans="4:213" s="25" customFormat="1" x14ac:dyDescent="0.25">
      <c r="D4474" s="19"/>
      <c r="E4474" s="19"/>
      <c r="F4474" s="20"/>
      <c r="G4474" s="20"/>
      <c r="H4474" s="20"/>
      <c r="I4474" s="20"/>
      <c r="J4474" s="21"/>
      <c r="K4474" s="21"/>
      <c r="L4474" s="20"/>
      <c r="M4474" s="20"/>
      <c r="N4474" s="22"/>
      <c r="O4474" s="22"/>
      <c r="P4474" s="22"/>
      <c r="Q4474" s="22"/>
      <c r="R4474" s="19"/>
      <c r="S4474" s="19"/>
      <c r="T4474" s="19"/>
      <c r="U4474" s="20"/>
      <c r="V4474" s="20"/>
      <c r="W4474" s="20"/>
      <c r="X4474" s="27"/>
      <c r="Y4474" s="253"/>
      <c r="Z4474" s="30"/>
      <c r="AA4474" s="30"/>
      <c r="AB4474" s="31"/>
      <c r="AC4474" s="31"/>
      <c r="AD4474" s="31"/>
      <c r="AE4474" s="31"/>
      <c r="AF4474" s="31"/>
      <c r="AG4474" s="241"/>
      <c r="AH4474" s="31"/>
      <c r="AI4474" s="31"/>
      <c r="AJ4474" s="31"/>
      <c r="AK4474" s="31"/>
      <c r="AL4474" s="120"/>
      <c r="AQ4474" s="26"/>
      <c r="AW4474" s="19"/>
      <c r="AX4474" s="19"/>
      <c r="AY4474" s="19"/>
      <c r="AZ4474" s="19"/>
      <c r="BA4474" s="19"/>
      <c r="BB4474" s="19"/>
      <c r="BC4474" s="1"/>
      <c r="BD4474"/>
      <c r="BE4474"/>
      <c r="BF4474" s="1"/>
      <c r="BG4474"/>
      <c r="BH4474"/>
      <c r="BI4474"/>
      <c r="BJ4474" s="1"/>
      <c r="BK4474" s="1"/>
      <c r="BL4474"/>
      <c r="BM4474" s="1"/>
      <c r="BN4474" s="1"/>
      <c r="BO4474" s="1"/>
      <c r="BP4474" s="1"/>
      <c r="BQ4474" s="1"/>
      <c r="BR4474" s="1"/>
      <c r="BS4474" s="1"/>
      <c r="BT4474" s="22"/>
      <c r="BU4474" s="1"/>
      <c r="BV4474" s="1"/>
      <c r="BW4474" s="1"/>
      <c r="BX4474" s="1"/>
      <c r="BY4474" s="1"/>
      <c r="BZ4474" s="1"/>
      <c r="CA4474" s="1"/>
      <c r="CB4474" s="1"/>
      <c r="CC4474" s="1"/>
      <c r="CD4474" s="1"/>
      <c r="CE4474" s="1"/>
      <c r="CF4474" s="1"/>
      <c r="CG4474" s="1"/>
      <c r="CH4474" s="1"/>
      <c r="CI4474" s="1"/>
      <c r="CJ4474" s="1"/>
      <c r="CK4474" s="1"/>
      <c r="CL4474" s="1"/>
      <c r="CM4474" s="1"/>
      <c r="CN4474" s="1"/>
      <c r="CO4474" s="1"/>
      <c r="CP4474" s="1"/>
      <c r="CQ4474" s="1"/>
      <c r="CR4474" s="1"/>
      <c r="CS4474" s="1"/>
      <c r="CT4474" s="1"/>
      <c r="CU4474" s="1"/>
      <c r="CV4474" s="1"/>
      <c r="CW4474" s="1"/>
      <c r="CX4474" s="1"/>
      <c r="CY4474" s="1"/>
      <c r="CZ4474" s="1"/>
      <c r="DA4474" s="1"/>
      <c r="DB4474" s="1"/>
      <c r="DC4474" s="1"/>
      <c r="DD4474" s="1"/>
      <c r="DE4474" s="1"/>
      <c r="DF4474" s="1"/>
      <c r="DG4474" s="1"/>
      <c r="DH4474" s="1"/>
      <c r="DI4474" s="1"/>
      <c r="DJ4474" s="1"/>
      <c r="DK4474" s="1"/>
      <c r="DL4474" s="1"/>
      <c r="DM4474" s="1"/>
      <c r="DN4474" s="1"/>
      <c r="DO4474" s="1"/>
      <c r="DP4474" s="1"/>
      <c r="DQ4474" s="1"/>
      <c r="DR4474" s="1"/>
      <c r="DS4474" s="1"/>
      <c r="DT4474" s="1"/>
      <c r="DU4474" s="1"/>
      <c r="DV4474" s="1"/>
      <c r="DW4474" s="1"/>
      <c r="DX4474" s="1"/>
      <c r="DY4474" s="1"/>
      <c r="DZ4474" s="1"/>
      <c r="EA4474" s="1"/>
      <c r="EB4474" s="1"/>
      <c r="EC4474" s="1"/>
      <c r="ED4474" s="1"/>
      <c r="EE4474" s="1"/>
      <c r="EF4474" s="1"/>
      <c r="EG4474" s="1"/>
      <c r="EH4474" s="1"/>
      <c r="EI4474" s="1"/>
      <c r="EJ4474" s="1"/>
      <c r="EK4474" s="1"/>
      <c r="EL4474" s="1"/>
      <c r="EM4474" s="1"/>
      <c r="EN4474" s="1"/>
      <c r="EO4474" s="1"/>
      <c r="EP4474" s="1"/>
      <c r="EQ4474" s="1"/>
      <c r="ER4474" s="1"/>
      <c r="ES4474" s="1"/>
      <c r="ET4474" s="1"/>
      <c r="EU4474" s="1"/>
      <c r="EV4474" s="1"/>
      <c r="EW4474" s="1"/>
      <c r="EX4474" s="1"/>
      <c r="EY4474" s="1"/>
      <c r="EZ4474" s="1"/>
      <c r="FA4474" s="1"/>
      <c r="FB4474" s="1"/>
      <c r="FC4474" s="1"/>
      <c r="FD4474" s="1"/>
      <c r="FE4474" s="1"/>
      <c r="FF4474" s="1"/>
      <c r="FG4474" s="1"/>
      <c r="FH4474" s="1"/>
      <c r="FI4474" s="1"/>
      <c r="FJ4474" s="1"/>
      <c r="FK4474" s="1"/>
      <c r="FL4474" s="1"/>
      <c r="FM4474" s="1"/>
      <c r="FN4474" s="1"/>
      <c r="FO4474" s="1"/>
      <c r="FP4474" s="1"/>
      <c r="FQ4474" s="1"/>
      <c r="FR4474" s="1"/>
      <c r="FS4474" s="1"/>
      <c r="FT4474" s="1"/>
      <c r="FU4474" s="1"/>
      <c r="FV4474" s="1"/>
      <c r="FW4474" s="1"/>
      <c r="FX4474" s="1"/>
      <c r="FY4474" s="1"/>
      <c r="FZ4474" s="1"/>
      <c r="GA4474" s="1"/>
      <c r="GB4474" s="1"/>
      <c r="GC4474" s="1"/>
      <c r="GD4474" s="1"/>
      <c r="GE4474" s="1"/>
      <c r="GF4474" s="1"/>
      <c r="GG4474" s="1"/>
      <c r="GH4474" s="1"/>
      <c r="GI4474" s="1"/>
      <c r="GJ4474" s="1"/>
      <c r="GK4474"/>
      <c r="GL4474"/>
      <c r="GM4474"/>
      <c r="GN4474"/>
      <c r="GO4474"/>
      <c r="GP4474"/>
      <c r="GQ4474"/>
      <c r="GR4474"/>
      <c r="GS4474"/>
      <c r="GT4474"/>
      <c r="GU4474"/>
      <c r="GV4474"/>
      <c r="GW4474"/>
      <c r="GX4474"/>
      <c r="GY4474"/>
      <c r="GZ4474"/>
      <c r="HA4474"/>
      <c r="HB4474"/>
      <c r="HC4474"/>
      <c r="HD4474"/>
      <c r="HE4474"/>
    </row>
    <row r="4475" spans="4:213" s="25" customFormat="1" x14ac:dyDescent="0.25">
      <c r="D4475" s="19"/>
      <c r="E4475" s="19"/>
      <c r="F4475" s="20"/>
      <c r="G4475" s="20"/>
      <c r="H4475" s="20"/>
      <c r="I4475" s="20"/>
      <c r="J4475" s="21"/>
      <c r="K4475" s="21"/>
      <c r="L4475" s="20"/>
      <c r="M4475" s="20"/>
      <c r="N4475" s="22"/>
      <c r="O4475" s="22"/>
      <c r="P4475" s="22"/>
      <c r="Q4475" s="22"/>
      <c r="R4475" s="19"/>
      <c r="S4475" s="19"/>
      <c r="T4475" s="19"/>
      <c r="U4475" s="20"/>
      <c r="V4475" s="20"/>
      <c r="W4475" s="20"/>
      <c r="X4475" s="27"/>
      <c r="Y4475" s="253"/>
      <c r="Z4475" s="30"/>
      <c r="AA4475" s="30"/>
      <c r="AB4475" s="31"/>
      <c r="AC4475" s="31"/>
      <c r="AD4475" s="31"/>
      <c r="AE4475" s="31"/>
      <c r="AF4475" s="31"/>
      <c r="AG4475" s="241"/>
      <c r="AH4475" s="31"/>
      <c r="AI4475" s="31"/>
      <c r="AJ4475" s="31"/>
      <c r="AK4475" s="31"/>
      <c r="AL4475" s="120"/>
      <c r="AQ4475" s="26"/>
      <c r="AW4475" s="19"/>
      <c r="AX4475" s="19"/>
      <c r="AY4475" s="19"/>
      <c r="AZ4475" s="19"/>
      <c r="BA4475" s="19"/>
      <c r="BB4475" s="19"/>
      <c r="BC4475" s="1"/>
      <c r="BD4475"/>
      <c r="BE4475"/>
      <c r="BF4475" s="1"/>
      <c r="BG4475"/>
      <c r="BH4475"/>
      <c r="BI4475"/>
      <c r="BJ4475" s="1"/>
      <c r="BK4475" s="1"/>
      <c r="BL4475"/>
      <c r="BM4475" s="1"/>
      <c r="BN4475" s="1"/>
      <c r="BO4475" s="1"/>
      <c r="BP4475" s="1"/>
      <c r="BQ4475" s="1"/>
      <c r="BR4475" s="1"/>
      <c r="BS4475" s="1"/>
      <c r="BT4475" s="22"/>
      <c r="BU4475" s="1"/>
      <c r="BV4475" s="1"/>
      <c r="BW4475" s="1"/>
      <c r="BX4475" s="1"/>
      <c r="BY4475" s="1"/>
      <c r="BZ4475" s="1"/>
      <c r="CA4475" s="1"/>
      <c r="CB4475" s="1"/>
      <c r="CC4475" s="1"/>
      <c r="CD4475" s="1"/>
      <c r="CE4475" s="1"/>
      <c r="CF4475" s="1"/>
      <c r="CG4475" s="1"/>
      <c r="CH4475" s="1"/>
      <c r="CI4475" s="1"/>
      <c r="CJ4475" s="1"/>
      <c r="CK4475" s="1"/>
      <c r="CL4475" s="1"/>
      <c r="CM4475" s="1"/>
      <c r="CN4475" s="1"/>
      <c r="CO4475" s="1"/>
      <c r="CP4475" s="1"/>
      <c r="CQ4475" s="1"/>
      <c r="CR4475" s="1"/>
      <c r="CS4475" s="1"/>
      <c r="CT4475" s="1"/>
      <c r="CU4475" s="1"/>
      <c r="CV4475" s="1"/>
      <c r="CW4475" s="1"/>
      <c r="CX4475" s="1"/>
      <c r="CY4475" s="1"/>
      <c r="CZ4475" s="1"/>
      <c r="DA4475" s="1"/>
      <c r="DB4475" s="1"/>
      <c r="DC4475" s="1"/>
      <c r="DD4475" s="1"/>
      <c r="DE4475" s="1"/>
      <c r="DF4475" s="1"/>
      <c r="DG4475" s="1"/>
      <c r="DH4475" s="1"/>
      <c r="DI4475" s="1"/>
      <c r="DJ4475" s="1"/>
      <c r="DK4475" s="1"/>
      <c r="DL4475" s="1"/>
      <c r="DM4475" s="1"/>
      <c r="DN4475" s="1"/>
      <c r="DO4475" s="1"/>
      <c r="DP4475" s="1"/>
      <c r="DQ4475" s="1"/>
      <c r="DR4475" s="1"/>
      <c r="DS4475" s="1"/>
      <c r="DT4475" s="1"/>
      <c r="DU4475" s="1"/>
      <c r="DV4475" s="1"/>
      <c r="DW4475" s="1"/>
      <c r="DX4475" s="1"/>
      <c r="DY4475" s="1"/>
      <c r="DZ4475" s="1"/>
      <c r="EA4475" s="1"/>
      <c r="EB4475" s="1"/>
      <c r="EC4475" s="1"/>
      <c r="ED4475" s="1"/>
      <c r="EE4475" s="1"/>
      <c r="EF4475" s="1"/>
      <c r="EG4475" s="1"/>
      <c r="EH4475" s="1"/>
      <c r="EI4475" s="1"/>
      <c r="EJ4475" s="1"/>
      <c r="EK4475" s="1"/>
      <c r="EL4475" s="1"/>
      <c r="EM4475" s="1"/>
      <c r="EN4475" s="1"/>
      <c r="EO4475" s="1"/>
      <c r="EP4475" s="1"/>
      <c r="EQ4475" s="1"/>
      <c r="ER4475" s="1"/>
      <c r="ES4475" s="1"/>
      <c r="ET4475" s="1"/>
      <c r="EU4475" s="1"/>
      <c r="EV4475" s="1"/>
      <c r="EW4475" s="1"/>
      <c r="EX4475" s="1"/>
      <c r="EY4475" s="1"/>
      <c r="EZ4475" s="1"/>
      <c r="FA4475" s="1"/>
      <c r="FB4475" s="1"/>
      <c r="FC4475" s="1"/>
      <c r="FD4475" s="1"/>
      <c r="FE4475" s="1"/>
      <c r="FF4475" s="1"/>
      <c r="FG4475" s="1"/>
      <c r="FH4475" s="1"/>
      <c r="FI4475" s="1"/>
      <c r="FJ4475" s="1"/>
      <c r="FK4475" s="1"/>
      <c r="FL4475" s="1"/>
      <c r="FM4475" s="1"/>
      <c r="FN4475" s="1"/>
      <c r="FO4475" s="1"/>
      <c r="FP4475" s="1"/>
      <c r="FQ4475" s="1"/>
      <c r="FR4475" s="1"/>
      <c r="FS4475" s="1"/>
      <c r="FT4475" s="1"/>
      <c r="FU4475" s="1"/>
      <c r="FV4475" s="1"/>
      <c r="FW4475" s="1"/>
      <c r="FX4475" s="1"/>
      <c r="FY4475" s="1"/>
      <c r="FZ4475" s="1"/>
      <c r="GA4475" s="1"/>
      <c r="GB4475" s="1"/>
      <c r="GC4475" s="1"/>
      <c r="GD4475" s="1"/>
      <c r="GE4475" s="1"/>
      <c r="GF4475" s="1"/>
      <c r="GG4475" s="1"/>
      <c r="GH4475" s="1"/>
      <c r="GI4475" s="1"/>
      <c r="GJ4475" s="1"/>
      <c r="GK4475"/>
      <c r="GL4475"/>
      <c r="GM4475"/>
      <c r="GN4475"/>
      <c r="GO4475"/>
      <c r="GP4475"/>
      <c r="GQ4475"/>
      <c r="GR4475"/>
      <c r="GS4475"/>
      <c r="GT4475"/>
      <c r="GU4475"/>
      <c r="GV4475"/>
      <c r="GW4475"/>
      <c r="GX4475"/>
      <c r="GY4475"/>
      <c r="GZ4475"/>
      <c r="HA4475"/>
      <c r="HB4475"/>
      <c r="HC4475"/>
      <c r="HD4475"/>
      <c r="HE4475"/>
    </row>
    <row r="4476" spans="4:213" s="25" customFormat="1" x14ac:dyDescent="0.25">
      <c r="D4476" s="19"/>
      <c r="E4476" s="19"/>
      <c r="F4476" s="20"/>
      <c r="G4476" s="20"/>
      <c r="H4476" s="20"/>
      <c r="I4476" s="20"/>
      <c r="J4476" s="21"/>
      <c r="K4476" s="21"/>
      <c r="L4476" s="20"/>
      <c r="M4476" s="20"/>
      <c r="N4476" s="22"/>
      <c r="O4476" s="22"/>
      <c r="P4476" s="22"/>
      <c r="Q4476" s="22"/>
      <c r="R4476" s="19"/>
      <c r="S4476" s="19"/>
      <c r="T4476" s="19"/>
      <c r="U4476" s="20"/>
      <c r="V4476" s="20"/>
      <c r="W4476" s="20"/>
      <c r="X4476" s="27"/>
      <c r="Y4476" s="253"/>
      <c r="Z4476" s="30"/>
      <c r="AA4476" s="30"/>
      <c r="AB4476" s="31"/>
      <c r="AC4476" s="31"/>
      <c r="AD4476" s="31"/>
      <c r="AE4476" s="31"/>
      <c r="AF4476" s="31"/>
      <c r="AG4476" s="241"/>
      <c r="AH4476" s="31"/>
      <c r="AI4476" s="31"/>
      <c r="AJ4476" s="31"/>
      <c r="AK4476" s="31"/>
      <c r="AL4476" s="120"/>
      <c r="AQ4476" s="26"/>
      <c r="AW4476" s="19"/>
      <c r="AX4476" s="19"/>
      <c r="AY4476" s="19"/>
      <c r="AZ4476" s="19"/>
      <c r="BA4476" s="19"/>
      <c r="BB4476" s="19"/>
      <c r="BC4476" s="1"/>
      <c r="BD4476"/>
      <c r="BE4476"/>
      <c r="BF4476" s="1"/>
      <c r="BG4476"/>
      <c r="BH4476"/>
      <c r="BI4476"/>
      <c r="BJ4476" s="1"/>
      <c r="BK4476" s="1"/>
      <c r="BL4476"/>
      <c r="BM4476" s="1"/>
      <c r="BN4476" s="1"/>
      <c r="BO4476" s="1"/>
      <c r="BP4476" s="1"/>
      <c r="BQ4476" s="1"/>
      <c r="BR4476" s="1"/>
      <c r="BS4476" s="1"/>
      <c r="BT4476" s="22"/>
      <c r="BU4476" s="1"/>
      <c r="BV4476" s="1"/>
      <c r="BW4476" s="1"/>
      <c r="BX4476" s="1"/>
      <c r="BY4476" s="1"/>
      <c r="BZ4476" s="1"/>
      <c r="CA4476" s="1"/>
      <c r="CB4476" s="1"/>
      <c r="CC4476" s="1"/>
      <c r="CD4476" s="1"/>
      <c r="CE4476" s="1"/>
      <c r="CF4476" s="1"/>
      <c r="CG4476" s="1"/>
      <c r="CH4476" s="1"/>
      <c r="CI4476" s="1"/>
      <c r="CJ4476" s="1"/>
      <c r="CK4476" s="1"/>
      <c r="CL4476" s="1"/>
      <c r="CM4476" s="1"/>
      <c r="CN4476" s="1"/>
      <c r="CO4476" s="1"/>
      <c r="CP4476" s="1"/>
      <c r="CQ4476" s="1"/>
      <c r="CR4476" s="1"/>
      <c r="CS4476" s="1"/>
      <c r="CT4476" s="1"/>
      <c r="CU4476" s="1"/>
      <c r="CV4476" s="1"/>
      <c r="CW4476" s="1"/>
      <c r="CX4476" s="1"/>
      <c r="CY4476" s="1"/>
      <c r="CZ4476" s="1"/>
      <c r="DA4476" s="1"/>
      <c r="DB4476" s="1"/>
      <c r="DC4476" s="1"/>
      <c r="DD4476" s="1"/>
      <c r="DE4476" s="1"/>
      <c r="DF4476" s="1"/>
      <c r="DG4476" s="1"/>
      <c r="DH4476" s="1"/>
      <c r="DI4476" s="1"/>
      <c r="DJ4476" s="1"/>
      <c r="DK4476" s="1"/>
      <c r="DL4476" s="1"/>
      <c r="DM4476" s="1"/>
      <c r="DN4476" s="1"/>
      <c r="DO4476" s="1"/>
      <c r="DP4476" s="1"/>
      <c r="DQ4476" s="1"/>
      <c r="DR4476" s="1"/>
      <c r="DS4476" s="1"/>
      <c r="DT4476" s="1"/>
      <c r="DU4476" s="1"/>
      <c r="DV4476" s="1"/>
      <c r="DW4476" s="1"/>
      <c r="DX4476" s="1"/>
      <c r="DY4476" s="1"/>
      <c r="DZ4476" s="1"/>
      <c r="EA4476" s="1"/>
      <c r="EB4476" s="1"/>
      <c r="EC4476" s="1"/>
      <c r="ED4476" s="1"/>
      <c r="EE4476" s="1"/>
      <c r="EF4476" s="1"/>
      <c r="EG4476" s="1"/>
      <c r="EH4476" s="1"/>
      <c r="EI4476" s="1"/>
      <c r="EJ4476" s="1"/>
      <c r="EK4476" s="1"/>
      <c r="EL4476" s="1"/>
      <c r="EM4476" s="1"/>
      <c r="EN4476" s="1"/>
      <c r="EO4476" s="1"/>
      <c r="EP4476" s="1"/>
      <c r="EQ4476" s="1"/>
      <c r="ER4476" s="1"/>
      <c r="ES4476" s="1"/>
      <c r="ET4476" s="1"/>
      <c r="EU4476" s="1"/>
      <c r="EV4476" s="1"/>
      <c r="EW4476" s="1"/>
      <c r="EX4476" s="1"/>
      <c r="EY4476" s="1"/>
      <c r="EZ4476" s="1"/>
      <c r="FA4476" s="1"/>
      <c r="FB4476" s="1"/>
      <c r="FC4476" s="1"/>
      <c r="FD4476" s="1"/>
      <c r="FE4476" s="1"/>
      <c r="FF4476" s="1"/>
      <c r="FG4476" s="1"/>
      <c r="FH4476" s="1"/>
      <c r="FI4476" s="1"/>
      <c r="FJ4476" s="1"/>
      <c r="FK4476" s="1"/>
      <c r="FL4476" s="1"/>
      <c r="FM4476" s="1"/>
      <c r="FN4476" s="1"/>
      <c r="FO4476" s="1"/>
      <c r="FP4476" s="1"/>
      <c r="FQ4476" s="1"/>
      <c r="FR4476" s="1"/>
      <c r="FS4476" s="1"/>
      <c r="FT4476" s="1"/>
      <c r="FU4476" s="1"/>
      <c r="FV4476" s="1"/>
      <c r="FW4476" s="1"/>
      <c r="FX4476" s="1"/>
      <c r="FY4476" s="1"/>
      <c r="FZ4476" s="1"/>
      <c r="GA4476" s="1"/>
      <c r="GB4476" s="1"/>
      <c r="GC4476" s="1"/>
      <c r="GD4476" s="1"/>
      <c r="GE4476" s="1"/>
      <c r="GF4476" s="1"/>
      <c r="GG4476" s="1"/>
      <c r="GH4476" s="1"/>
      <c r="GI4476" s="1"/>
      <c r="GJ4476" s="1"/>
      <c r="GK4476"/>
      <c r="GL4476"/>
      <c r="GM4476"/>
      <c r="GN4476"/>
      <c r="GO4476"/>
      <c r="GP4476"/>
      <c r="GQ4476"/>
      <c r="GR4476"/>
      <c r="GS4476"/>
      <c r="GT4476"/>
      <c r="GU4476"/>
      <c r="GV4476"/>
      <c r="GW4476"/>
      <c r="GX4476"/>
      <c r="GY4476"/>
      <c r="GZ4476"/>
      <c r="HA4476"/>
      <c r="HB4476"/>
      <c r="HC4476"/>
      <c r="HD4476"/>
      <c r="HE4476"/>
    </row>
    <row r="4477" spans="4:213" s="25" customFormat="1" x14ac:dyDescent="0.25">
      <c r="D4477" s="19"/>
      <c r="E4477" s="19"/>
      <c r="F4477" s="20"/>
      <c r="G4477" s="20"/>
      <c r="H4477" s="20"/>
      <c r="I4477" s="20"/>
      <c r="J4477" s="21"/>
      <c r="K4477" s="21"/>
      <c r="L4477" s="20"/>
      <c r="M4477" s="20"/>
      <c r="N4477" s="22"/>
      <c r="O4477" s="22"/>
      <c r="P4477" s="22"/>
      <c r="Q4477" s="22"/>
      <c r="R4477" s="19"/>
      <c r="S4477" s="19"/>
      <c r="T4477" s="19"/>
      <c r="U4477" s="20"/>
      <c r="V4477" s="20"/>
      <c r="W4477" s="20"/>
      <c r="X4477" s="27"/>
      <c r="Y4477" s="253"/>
      <c r="Z4477" s="30"/>
      <c r="AA4477" s="30"/>
      <c r="AB4477" s="31"/>
      <c r="AC4477" s="31"/>
      <c r="AD4477" s="31"/>
      <c r="AE4477" s="31"/>
      <c r="AF4477" s="31"/>
      <c r="AG4477" s="241"/>
      <c r="AH4477" s="31"/>
      <c r="AI4477" s="31"/>
      <c r="AJ4477" s="31"/>
      <c r="AK4477" s="31"/>
      <c r="AL4477" s="120"/>
      <c r="AQ4477" s="26"/>
      <c r="AW4477" s="19"/>
      <c r="AX4477" s="19"/>
      <c r="AY4477" s="19"/>
      <c r="AZ4477" s="19"/>
      <c r="BA4477" s="19"/>
      <c r="BB4477" s="19"/>
      <c r="BC4477" s="1"/>
      <c r="BD4477"/>
      <c r="BE4477"/>
      <c r="BF4477" s="1"/>
      <c r="BG4477"/>
      <c r="BH4477"/>
      <c r="BI4477"/>
      <c r="BJ4477" s="1"/>
      <c r="BK4477" s="1"/>
      <c r="BL4477"/>
      <c r="BM4477" s="1"/>
      <c r="BN4477" s="1"/>
      <c r="BO4477" s="1"/>
      <c r="BP4477" s="1"/>
      <c r="BQ4477" s="1"/>
      <c r="BR4477" s="1"/>
      <c r="BS4477" s="1"/>
      <c r="BT4477" s="22"/>
      <c r="BU4477" s="1"/>
      <c r="BV4477" s="1"/>
      <c r="BW4477" s="1"/>
      <c r="BX4477" s="1"/>
      <c r="BY4477" s="1"/>
      <c r="BZ4477" s="1"/>
      <c r="CA4477" s="1"/>
      <c r="CB4477" s="1"/>
      <c r="CC4477" s="1"/>
      <c r="CD4477" s="1"/>
      <c r="CE4477" s="1"/>
      <c r="CF4477" s="1"/>
      <c r="CG4477" s="1"/>
      <c r="CH4477" s="1"/>
      <c r="CI4477" s="1"/>
      <c r="CJ4477" s="1"/>
      <c r="CK4477" s="1"/>
      <c r="CL4477" s="1"/>
      <c r="CM4477" s="1"/>
      <c r="CN4477" s="1"/>
      <c r="CO4477" s="1"/>
      <c r="CP4477" s="1"/>
      <c r="CQ4477" s="1"/>
      <c r="CR4477" s="1"/>
      <c r="CS4477" s="1"/>
      <c r="CT4477" s="1"/>
      <c r="CU4477" s="1"/>
      <c r="CV4477" s="1"/>
      <c r="CW4477" s="1"/>
      <c r="CX4477" s="1"/>
      <c r="CY4477" s="1"/>
      <c r="CZ4477" s="1"/>
      <c r="DA4477" s="1"/>
      <c r="DB4477" s="1"/>
      <c r="DC4477" s="1"/>
      <c r="DD4477" s="1"/>
      <c r="DE4477" s="1"/>
      <c r="DF4477" s="1"/>
      <c r="DG4477" s="1"/>
      <c r="DH4477" s="1"/>
      <c r="DI4477" s="1"/>
      <c r="DJ4477" s="1"/>
      <c r="DK4477" s="1"/>
      <c r="DL4477" s="1"/>
      <c r="DM4477" s="1"/>
      <c r="DN4477" s="1"/>
      <c r="DO4477" s="1"/>
      <c r="DP4477" s="1"/>
      <c r="DQ4477" s="1"/>
      <c r="DR4477" s="1"/>
      <c r="DS4477" s="1"/>
      <c r="DT4477" s="1"/>
      <c r="DU4477" s="1"/>
      <c r="DV4477" s="1"/>
      <c r="DW4477" s="1"/>
      <c r="DX4477" s="1"/>
      <c r="DY4477" s="1"/>
      <c r="DZ4477" s="1"/>
      <c r="EA4477" s="1"/>
      <c r="EB4477" s="1"/>
      <c r="EC4477" s="1"/>
      <c r="ED4477" s="1"/>
      <c r="EE4477" s="1"/>
      <c r="EF4477" s="1"/>
      <c r="EG4477" s="1"/>
      <c r="EH4477" s="1"/>
      <c r="EI4477" s="1"/>
      <c r="EJ4477" s="1"/>
      <c r="EK4477" s="1"/>
      <c r="EL4477" s="1"/>
      <c r="EM4477" s="1"/>
      <c r="EN4477" s="1"/>
      <c r="EO4477" s="1"/>
      <c r="EP4477" s="1"/>
      <c r="EQ4477" s="1"/>
      <c r="ER4477" s="1"/>
      <c r="ES4477" s="1"/>
      <c r="ET4477" s="1"/>
      <c r="EU4477" s="1"/>
      <c r="EV4477" s="1"/>
      <c r="EW4477" s="1"/>
      <c r="EX4477" s="1"/>
      <c r="EY4477" s="1"/>
      <c r="EZ4477" s="1"/>
      <c r="FA4477" s="1"/>
      <c r="FB4477" s="1"/>
      <c r="FC4477" s="1"/>
      <c r="FD4477" s="1"/>
      <c r="FE4477" s="1"/>
      <c r="FF4477" s="1"/>
      <c r="FG4477" s="1"/>
      <c r="FH4477" s="1"/>
      <c r="FI4477" s="1"/>
      <c r="FJ4477" s="1"/>
      <c r="FK4477" s="1"/>
      <c r="FL4477" s="1"/>
      <c r="FM4477" s="1"/>
      <c r="FN4477" s="1"/>
      <c r="FO4477" s="1"/>
      <c r="FP4477" s="1"/>
      <c r="FQ4477" s="1"/>
      <c r="FR4477" s="1"/>
      <c r="FS4477" s="1"/>
      <c r="FT4477" s="1"/>
      <c r="FU4477" s="1"/>
      <c r="FV4477" s="1"/>
      <c r="FW4477" s="1"/>
      <c r="FX4477" s="1"/>
      <c r="FY4477" s="1"/>
      <c r="FZ4477" s="1"/>
      <c r="GA4477" s="1"/>
      <c r="GB4477" s="1"/>
      <c r="GC4477" s="1"/>
      <c r="GD4477" s="1"/>
      <c r="GE4477" s="1"/>
      <c r="GF4477" s="1"/>
      <c r="GG4477" s="1"/>
      <c r="GH4477" s="1"/>
      <c r="GI4477" s="1"/>
      <c r="GJ4477" s="1"/>
      <c r="GK4477"/>
      <c r="GL4477"/>
      <c r="GM4477"/>
      <c r="GN4477"/>
      <c r="GO4477"/>
      <c r="GP4477"/>
      <c r="GQ4477"/>
      <c r="GR4477"/>
      <c r="GS4477"/>
      <c r="GT4477"/>
      <c r="GU4477"/>
      <c r="GV4477"/>
      <c r="GW4477"/>
      <c r="GX4477"/>
      <c r="GY4477"/>
      <c r="GZ4477"/>
      <c r="HA4477"/>
      <c r="HB4477"/>
      <c r="HC4477"/>
      <c r="HD4477"/>
      <c r="HE4477"/>
    </row>
    <row r="4478" spans="4:213" s="25" customFormat="1" x14ac:dyDescent="0.25">
      <c r="D4478" s="19"/>
      <c r="E4478" s="19"/>
      <c r="F4478" s="20"/>
      <c r="G4478" s="20"/>
      <c r="H4478" s="20"/>
      <c r="I4478" s="20"/>
      <c r="J4478" s="21"/>
      <c r="K4478" s="21"/>
      <c r="L4478" s="20"/>
      <c r="M4478" s="20"/>
      <c r="N4478" s="22"/>
      <c r="O4478" s="22"/>
      <c r="P4478" s="22"/>
      <c r="Q4478" s="22"/>
      <c r="R4478" s="19"/>
      <c r="S4478" s="19"/>
      <c r="T4478" s="19"/>
      <c r="U4478" s="20"/>
      <c r="V4478" s="20"/>
      <c r="W4478" s="20"/>
      <c r="X4478" s="27"/>
      <c r="Y4478" s="253"/>
      <c r="Z4478" s="30"/>
      <c r="AA4478" s="30"/>
      <c r="AB4478" s="31"/>
      <c r="AC4478" s="31"/>
      <c r="AD4478" s="31"/>
      <c r="AE4478" s="31"/>
      <c r="AF4478" s="31"/>
      <c r="AG4478" s="241"/>
      <c r="AH4478" s="31"/>
      <c r="AI4478" s="31"/>
      <c r="AJ4478" s="31"/>
      <c r="AK4478" s="31"/>
      <c r="AL4478" s="120"/>
      <c r="AQ4478" s="26"/>
      <c r="AW4478" s="19"/>
      <c r="AX4478" s="19"/>
      <c r="AY4478" s="19"/>
      <c r="AZ4478" s="19"/>
      <c r="BA4478" s="19"/>
      <c r="BB4478" s="19"/>
      <c r="BC4478" s="1"/>
      <c r="BD4478"/>
      <c r="BE4478"/>
      <c r="BF4478" s="1"/>
      <c r="BG4478"/>
      <c r="BH4478"/>
      <c r="BI4478"/>
      <c r="BJ4478" s="1"/>
      <c r="BK4478" s="1"/>
      <c r="BL4478"/>
      <c r="BM4478" s="1"/>
      <c r="BN4478" s="1"/>
      <c r="BO4478" s="1"/>
      <c r="BP4478" s="1"/>
      <c r="BQ4478" s="1"/>
      <c r="BR4478" s="1"/>
      <c r="BS4478" s="1"/>
      <c r="BT4478" s="22"/>
      <c r="BU4478" s="1"/>
      <c r="BV4478" s="1"/>
      <c r="BW4478" s="1"/>
      <c r="BX4478" s="1"/>
      <c r="BY4478" s="1"/>
      <c r="BZ4478" s="1"/>
      <c r="CA4478" s="1"/>
      <c r="CB4478" s="1"/>
      <c r="CC4478" s="1"/>
      <c r="CD4478" s="1"/>
      <c r="CE4478" s="1"/>
      <c r="CF4478" s="1"/>
      <c r="CG4478" s="1"/>
      <c r="CH4478" s="1"/>
      <c r="CI4478" s="1"/>
      <c r="CJ4478" s="1"/>
      <c r="CK4478" s="1"/>
      <c r="CL4478" s="1"/>
      <c r="CM4478" s="1"/>
      <c r="CN4478" s="1"/>
      <c r="CO4478" s="1"/>
      <c r="CP4478" s="1"/>
      <c r="CQ4478" s="1"/>
      <c r="CR4478" s="1"/>
      <c r="CS4478" s="1"/>
      <c r="CT4478" s="1"/>
      <c r="CU4478" s="1"/>
      <c r="CV4478" s="1"/>
      <c r="CW4478" s="1"/>
      <c r="CX4478" s="1"/>
      <c r="CY4478" s="1"/>
      <c r="CZ4478" s="1"/>
      <c r="DA4478" s="1"/>
      <c r="DB4478" s="1"/>
      <c r="DC4478" s="1"/>
      <c r="DD4478" s="1"/>
      <c r="DE4478" s="1"/>
      <c r="DF4478" s="1"/>
      <c r="DG4478" s="1"/>
      <c r="DH4478" s="1"/>
      <c r="DI4478" s="1"/>
      <c r="DJ4478" s="1"/>
      <c r="DK4478" s="1"/>
      <c r="DL4478" s="1"/>
      <c r="DM4478" s="1"/>
      <c r="DN4478" s="1"/>
      <c r="DO4478" s="1"/>
      <c r="DP4478" s="1"/>
      <c r="DQ4478" s="1"/>
      <c r="DR4478" s="1"/>
      <c r="DS4478" s="1"/>
      <c r="DT4478" s="1"/>
      <c r="DU4478" s="1"/>
      <c r="DV4478" s="1"/>
      <c r="DW4478" s="1"/>
      <c r="DX4478" s="1"/>
      <c r="DY4478" s="1"/>
      <c r="DZ4478" s="1"/>
      <c r="EA4478" s="1"/>
      <c r="EB4478" s="1"/>
      <c r="EC4478" s="1"/>
      <c r="ED4478" s="1"/>
      <c r="EE4478" s="1"/>
      <c r="EF4478" s="1"/>
      <c r="EG4478" s="1"/>
      <c r="EH4478" s="1"/>
      <c r="EI4478" s="1"/>
      <c r="EJ4478" s="1"/>
      <c r="EK4478" s="1"/>
      <c r="EL4478" s="1"/>
      <c r="EM4478" s="1"/>
      <c r="EN4478" s="1"/>
      <c r="EO4478" s="1"/>
      <c r="EP4478" s="1"/>
      <c r="EQ4478" s="1"/>
      <c r="ER4478" s="1"/>
      <c r="ES4478" s="1"/>
      <c r="ET4478" s="1"/>
      <c r="EU4478" s="1"/>
      <c r="EV4478" s="1"/>
      <c r="EW4478" s="1"/>
      <c r="EX4478" s="1"/>
      <c r="EY4478" s="1"/>
      <c r="EZ4478" s="1"/>
      <c r="FA4478" s="1"/>
      <c r="FB4478" s="1"/>
      <c r="FC4478" s="1"/>
      <c r="FD4478" s="1"/>
      <c r="FE4478" s="1"/>
      <c r="FF4478" s="1"/>
      <c r="FG4478" s="1"/>
      <c r="FH4478" s="1"/>
      <c r="FI4478" s="1"/>
      <c r="FJ4478" s="1"/>
      <c r="FK4478" s="1"/>
      <c r="FL4478" s="1"/>
      <c r="FM4478" s="1"/>
      <c r="FN4478" s="1"/>
      <c r="FO4478" s="1"/>
      <c r="FP4478" s="1"/>
      <c r="FQ4478" s="1"/>
      <c r="FR4478" s="1"/>
      <c r="FS4478" s="1"/>
      <c r="FT4478" s="1"/>
      <c r="FU4478" s="1"/>
      <c r="FV4478" s="1"/>
      <c r="FW4478" s="1"/>
      <c r="FX4478" s="1"/>
      <c r="FY4478" s="1"/>
      <c r="FZ4478" s="1"/>
      <c r="GA4478" s="1"/>
      <c r="GB4478" s="1"/>
      <c r="GC4478" s="1"/>
      <c r="GD4478" s="1"/>
      <c r="GE4478" s="1"/>
      <c r="GF4478" s="1"/>
      <c r="GG4478" s="1"/>
      <c r="GH4478" s="1"/>
      <c r="GI4478" s="1"/>
      <c r="GJ4478" s="1"/>
      <c r="GK4478"/>
      <c r="GL4478"/>
      <c r="GM4478"/>
      <c r="GN4478"/>
      <c r="GO4478"/>
      <c r="GP4478"/>
      <c r="GQ4478"/>
      <c r="GR4478"/>
      <c r="GS4478"/>
      <c r="GT4478"/>
      <c r="GU4478"/>
      <c r="GV4478"/>
      <c r="GW4478"/>
      <c r="GX4478"/>
      <c r="GY4478"/>
      <c r="GZ4478"/>
      <c r="HA4478"/>
      <c r="HB4478"/>
      <c r="HC4478"/>
      <c r="HD4478"/>
      <c r="HE4478"/>
    </row>
    <row r="4479" spans="4:213" s="25" customFormat="1" x14ac:dyDescent="0.25">
      <c r="D4479" s="19"/>
      <c r="E4479" s="19"/>
      <c r="F4479" s="20"/>
      <c r="G4479" s="20"/>
      <c r="H4479" s="20"/>
      <c r="I4479" s="20"/>
      <c r="J4479" s="21"/>
      <c r="K4479" s="21"/>
      <c r="L4479" s="20"/>
      <c r="M4479" s="20"/>
      <c r="N4479" s="22"/>
      <c r="O4479" s="22"/>
      <c r="P4479" s="22"/>
      <c r="Q4479" s="22"/>
      <c r="R4479" s="19"/>
      <c r="S4479" s="19"/>
      <c r="T4479" s="19"/>
      <c r="U4479" s="20"/>
      <c r="V4479" s="20"/>
      <c r="W4479" s="20"/>
      <c r="X4479" s="27"/>
      <c r="Y4479" s="253"/>
      <c r="Z4479" s="30"/>
      <c r="AA4479" s="30"/>
      <c r="AB4479" s="31"/>
      <c r="AC4479" s="31"/>
      <c r="AD4479" s="31"/>
      <c r="AE4479" s="31"/>
      <c r="AF4479" s="31"/>
      <c r="AG4479" s="241"/>
      <c r="AH4479" s="31"/>
      <c r="AI4479" s="31"/>
      <c r="AJ4479" s="31"/>
      <c r="AK4479" s="31"/>
      <c r="AL4479" s="120"/>
      <c r="AQ4479" s="26"/>
      <c r="AW4479" s="19"/>
      <c r="AX4479" s="19"/>
      <c r="AY4479" s="19"/>
      <c r="AZ4479" s="19"/>
      <c r="BA4479" s="19"/>
      <c r="BB4479" s="19"/>
      <c r="BC4479" s="1"/>
      <c r="BD4479"/>
      <c r="BE4479"/>
      <c r="BF4479" s="1"/>
      <c r="BG4479"/>
      <c r="BH4479"/>
      <c r="BI4479"/>
      <c r="BJ4479" s="1"/>
      <c r="BK4479" s="1"/>
      <c r="BL4479"/>
      <c r="BM4479" s="1"/>
      <c r="BN4479" s="1"/>
      <c r="BO4479" s="1"/>
      <c r="BP4479" s="1"/>
      <c r="BQ4479" s="1"/>
      <c r="BR4479" s="1"/>
      <c r="BS4479" s="1"/>
      <c r="BT4479" s="22"/>
      <c r="BU4479" s="1"/>
      <c r="BV4479" s="1"/>
      <c r="BW4479" s="1"/>
      <c r="BX4479" s="1"/>
      <c r="BY4479" s="1"/>
      <c r="BZ4479" s="1"/>
      <c r="CA4479" s="1"/>
      <c r="CB4479" s="1"/>
      <c r="CC4479" s="1"/>
      <c r="CD4479" s="1"/>
      <c r="CE4479" s="1"/>
      <c r="CF4479" s="1"/>
      <c r="CG4479" s="1"/>
      <c r="CH4479" s="1"/>
      <c r="CI4479" s="1"/>
      <c r="CJ4479" s="1"/>
      <c r="CK4479" s="1"/>
      <c r="CL4479" s="1"/>
      <c r="CM4479" s="1"/>
      <c r="CN4479" s="1"/>
      <c r="CO4479" s="1"/>
      <c r="CP4479" s="1"/>
      <c r="CQ4479" s="1"/>
      <c r="CR4479" s="1"/>
      <c r="CS4479" s="1"/>
      <c r="CT4479" s="1"/>
      <c r="CU4479" s="1"/>
      <c r="CV4479" s="1"/>
      <c r="CW4479" s="1"/>
      <c r="CX4479" s="1"/>
      <c r="CY4479" s="1"/>
      <c r="CZ4479" s="1"/>
      <c r="DA4479" s="1"/>
      <c r="DB4479" s="1"/>
      <c r="DC4479" s="1"/>
      <c r="DD4479" s="1"/>
      <c r="DE4479" s="1"/>
      <c r="DF4479" s="1"/>
      <c r="DG4479" s="1"/>
      <c r="DH4479" s="1"/>
      <c r="DI4479" s="1"/>
      <c r="DJ4479" s="1"/>
      <c r="DK4479" s="1"/>
      <c r="DL4479" s="1"/>
      <c r="DM4479" s="1"/>
      <c r="DN4479" s="1"/>
      <c r="DO4479" s="1"/>
      <c r="DP4479" s="1"/>
      <c r="DQ4479" s="1"/>
      <c r="DR4479" s="1"/>
      <c r="DS4479" s="1"/>
      <c r="DT4479" s="1"/>
      <c r="DU4479" s="1"/>
      <c r="DV4479" s="1"/>
      <c r="DW4479" s="1"/>
      <c r="DX4479" s="1"/>
      <c r="DY4479" s="1"/>
      <c r="DZ4479" s="1"/>
      <c r="EA4479" s="1"/>
      <c r="EB4479" s="1"/>
      <c r="EC4479" s="1"/>
      <c r="ED4479" s="1"/>
      <c r="EE4479" s="1"/>
      <c r="EF4479" s="1"/>
      <c r="EG4479" s="1"/>
      <c r="EH4479" s="1"/>
      <c r="EI4479" s="1"/>
      <c r="EJ4479" s="1"/>
      <c r="EK4479" s="1"/>
      <c r="EL4479" s="1"/>
      <c r="EM4479" s="1"/>
      <c r="EN4479" s="1"/>
      <c r="EO4479" s="1"/>
      <c r="EP4479" s="1"/>
      <c r="EQ4479" s="1"/>
      <c r="ER4479" s="1"/>
      <c r="ES4479" s="1"/>
      <c r="ET4479" s="1"/>
      <c r="EU4479" s="1"/>
      <c r="EV4479" s="1"/>
      <c r="EW4479" s="1"/>
      <c r="EX4479" s="1"/>
      <c r="EY4479" s="1"/>
      <c r="EZ4479" s="1"/>
      <c r="FA4479" s="1"/>
      <c r="FB4479" s="1"/>
      <c r="FC4479" s="1"/>
      <c r="FD4479" s="1"/>
      <c r="FE4479" s="1"/>
      <c r="FF4479" s="1"/>
      <c r="FG4479" s="1"/>
      <c r="FH4479" s="1"/>
      <c r="FI4479" s="1"/>
      <c r="FJ4479" s="1"/>
      <c r="FK4479" s="1"/>
      <c r="FL4479" s="1"/>
      <c r="FM4479" s="1"/>
      <c r="FN4479" s="1"/>
      <c r="FO4479" s="1"/>
      <c r="FP4479" s="1"/>
      <c r="FQ4479" s="1"/>
      <c r="FR4479" s="1"/>
      <c r="FS4479" s="1"/>
      <c r="FT4479" s="1"/>
      <c r="FU4479" s="1"/>
      <c r="FV4479" s="1"/>
      <c r="FW4479" s="1"/>
      <c r="FX4479" s="1"/>
      <c r="FY4479" s="1"/>
      <c r="FZ4479" s="1"/>
      <c r="GA4479" s="1"/>
      <c r="GB4479" s="1"/>
      <c r="GC4479" s="1"/>
      <c r="GD4479" s="1"/>
      <c r="GE4479" s="1"/>
      <c r="GF4479" s="1"/>
      <c r="GG4479" s="1"/>
      <c r="GH4479" s="1"/>
      <c r="GI4479" s="1"/>
      <c r="GJ4479" s="1"/>
      <c r="GK4479"/>
      <c r="GL4479"/>
      <c r="GM4479"/>
      <c r="GN4479"/>
      <c r="GO4479"/>
      <c r="GP4479"/>
      <c r="GQ4479"/>
      <c r="GR4479"/>
      <c r="GS4479"/>
      <c r="GT4479"/>
      <c r="GU4479"/>
      <c r="GV4479"/>
      <c r="GW4479"/>
      <c r="GX4479"/>
      <c r="GY4479"/>
      <c r="GZ4479"/>
      <c r="HA4479"/>
      <c r="HB4479"/>
      <c r="HC4479"/>
      <c r="HD4479"/>
      <c r="HE4479"/>
    </row>
    <row r="4480" spans="4:213" s="25" customFormat="1" x14ac:dyDescent="0.25">
      <c r="D4480" s="19"/>
      <c r="E4480" s="19"/>
      <c r="F4480" s="20"/>
      <c r="G4480" s="20"/>
      <c r="H4480" s="20"/>
      <c r="I4480" s="20"/>
      <c r="J4480" s="21"/>
      <c r="K4480" s="21"/>
      <c r="L4480" s="20"/>
      <c r="M4480" s="20"/>
      <c r="N4480" s="22"/>
      <c r="O4480" s="22"/>
      <c r="P4480" s="22"/>
      <c r="Q4480" s="22"/>
      <c r="R4480" s="19"/>
      <c r="S4480" s="19"/>
      <c r="T4480" s="19"/>
      <c r="U4480" s="20"/>
      <c r="V4480" s="20"/>
      <c r="W4480" s="20"/>
      <c r="X4480" s="27"/>
      <c r="Y4480" s="253"/>
      <c r="Z4480" s="30"/>
      <c r="AA4480" s="30"/>
      <c r="AB4480" s="31"/>
      <c r="AC4480" s="31"/>
      <c r="AD4480" s="31"/>
      <c r="AE4480" s="31"/>
      <c r="AF4480" s="31"/>
      <c r="AG4480" s="241"/>
      <c r="AH4480" s="31"/>
      <c r="AI4480" s="31"/>
      <c r="AJ4480" s="31"/>
      <c r="AK4480" s="31"/>
      <c r="AL4480" s="120"/>
      <c r="AQ4480" s="26"/>
      <c r="AW4480" s="19"/>
      <c r="AX4480" s="19"/>
      <c r="AY4480" s="19"/>
      <c r="AZ4480" s="19"/>
      <c r="BA4480" s="19"/>
      <c r="BB4480" s="19"/>
      <c r="BC4480" s="1"/>
      <c r="BD4480"/>
      <c r="BE4480"/>
      <c r="BF4480" s="1"/>
      <c r="BG4480"/>
      <c r="BH4480"/>
      <c r="BI4480"/>
      <c r="BJ4480" s="1"/>
      <c r="BK4480" s="1"/>
      <c r="BL4480"/>
      <c r="BM4480" s="1"/>
      <c r="BN4480" s="1"/>
      <c r="BO4480" s="1"/>
      <c r="BP4480" s="1"/>
      <c r="BQ4480" s="1"/>
      <c r="BR4480" s="1"/>
      <c r="BS4480" s="1"/>
      <c r="BT4480" s="22"/>
      <c r="BU4480" s="1"/>
      <c r="BV4480" s="1"/>
      <c r="BW4480" s="1"/>
      <c r="BX4480" s="1"/>
      <c r="BY4480" s="1"/>
      <c r="BZ4480" s="1"/>
      <c r="CA4480" s="1"/>
      <c r="CB4480" s="1"/>
      <c r="CC4480" s="1"/>
      <c r="CD4480" s="1"/>
      <c r="CE4480" s="1"/>
      <c r="CF4480" s="1"/>
      <c r="CG4480" s="1"/>
      <c r="CH4480" s="1"/>
      <c r="CI4480" s="1"/>
      <c r="CJ4480" s="1"/>
      <c r="CK4480" s="1"/>
      <c r="CL4480" s="1"/>
      <c r="CM4480" s="1"/>
      <c r="CN4480" s="1"/>
      <c r="CO4480" s="1"/>
      <c r="CP4480" s="1"/>
      <c r="CQ4480" s="1"/>
      <c r="CR4480" s="1"/>
      <c r="CS4480" s="1"/>
      <c r="CT4480" s="1"/>
      <c r="CU4480" s="1"/>
      <c r="CV4480" s="1"/>
      <c r="CW4480" s="1"/>
      <c r="CX4480" s="1"/>
      <c r="CY4480" s="1"/>
      <c r="CZ4480" s="1"/>
      <c r="DA4480" s="1"/>
      <c r="DB4480" s="1"/>
      <c r="DC4480" s="1"/>
      <c r="DD4480" s="1"/>
      <c r="DE4480" s="1"/>
      <c r="DF4480" s="1"/>
      <c r="DG4480" s="1"/>
      <c r="DH4480" s="1"/>
      <c r="DI4480" s="1"/>
      <c r="DJ4480" s="1"/>
      <c r="DK4480" s="1"/>
      <c r="DL4480" s="1"/>
      <c r="DM4480" s="1"/>
      <c r="DN4480" s="1"/>
      <c r="DO4480" s="1"/>
      <c r="DP4480" s="1"/>
      <c r="DQ4480" s="1"/>
      <c r="DR4480" s="1"/>
      <c r="DS4480" s="1"/>
      <c r="DT4480" s="1"/>
      <c r="DU4480" s="1"/>
      <c r="DV4480" s="1"/>
      <c r="DW4480" s="1"/>
      <c r="DX4480" s="1"/>
      <c r="DY4480" s="1"/>
      <c r="DZ4480" s="1"/>
      <c r="EA4480" s="1"/>
      <c r="EB4480" s="1"/>
      <c r="EC4480" s="1"/>
      <c r="ED4480" s="1"/>
      <c r="EE4480" s="1"/>
      <c r="EF4480" s="1"/>
      <c r="EG4480" s="1"/>
      <c r="EH4480" s="1"/>
      <c r="EI4480" s="1"/>
      <c r="EJ4480" s="1"/>
      <c r="EK4480" s="1"/>
      <c r="EL4480" s="1"/>
      <c r="EM4480" s="1"/>
      <c r="EN4480" s="1"/>
      <c r="EO4480" s="1"/>
      <c r="EP4480" s="1"/>
      <c r="EQ4480" s="1"/>
      <c r="ER4480" s="1"/>
      <c r="ES4480" s="1"/>
      <c r="ET4480" s="1"/>
      <c r="EU4480" s="1"/>
      <c r="EV4480" s="1"/>
      <c r="EW4480" s="1"/>
      <c r="EX4480" s="1"/>
      <c r="EY4480" s="1"/>
      <c r="EZ4480" s="1"/>
      <c r="FA4480" s="1"/>
      <c r="FB4480" s="1"/>
      <c r="FC4480" s="1"/>
      <c r="FD4480" s="1"/>
      <c r="FE4480" s="1"/>
      <c r="FF4480" s="1"/>
      <c r="FG4480" s="1"/>
      <c r="FH4480" s="1"/>
      <c r="FI4480" s="1"/>
      <c r="FJ4480" s="1"/>
      <c r="FK4480" s="1"/>
      <c r="FL4480" s="1"/>
      <c r="FM4480" s="1"/>
      <c r="FN4480" s="1"/>
      <c r="FO4480" s="1"/>
      <c r="FP4480" s="1"/>
      <c r="FQ4480" s="1"/>
      <c r="FR4480" s="1"/>
      <c r="FS4480" s="1"/>
      <c r="FT4480" s="1"/>
      <c r="FU4480" s="1"/>
      <c r="FV4480" s="1"/>
      <c r="FW4480" s="1"/>
      <c r="FX4480" s="1"/>
      <c r="FY4480" s="1"/>
      <c r="FZ4480" s="1"/>
      <c r="GA4480" s="1"/>
      <c r="GB4480" s="1"/>
      <c r="GC4480" s="1"/>
      <c r="GD4480" s="1"/>
      <c r="GE4480" s="1"/>
      <c r="GF4480" s="1"/>
      <c r="GG4480" s="1"/>
      <c r="GH4480" s="1"/>
      <c r="GI4480" s="1"/>
      <c r="GJ4480" s="1"/>
      <c r="GK4480"/>
      <c r="GL4480"/>
      <c r="GM4480"/>
      <c r="GN4480"/>
      <c r="GO4480"/>
      <c r="GP4480"/>
      <c r="GQ4480"/>
      <c r="GR4480"/>
      <c r="GS4480"/>
      <c r="GT4480"/>
      <c r="GU4480"/>
      <c r="GV4480"/>
      <c r="GW4480"/>
      <c r="GX4480"/>
      <c r="GY4480"/>
      <c r="GZ4480"/>
      <c r="HA4480"/>
      <c r="HB4480"/>
      <c r="HC4480"/>
      <c r="HD4480"/>
      <c r="HE4480"/>
    </row>
    <row r="4481" spans="4:213" s="25" customFormat="1" x14ac:dyDescent="0.25">
      <c r="D4481" s="19"/>
      <c r="E4481" s="19"/>
      <c r="F4481" s="20"/>
      <c r="G4481" s="20"/>
      <c r="H4481" s="20"/>
      <c r="I4481" s="20"/>
      <c r="J4481" s="21"/>
      <c r="K4481" s="21"/>
      <c r="L4481" s="20"/>
      <c r="M4481" s="20"/>
      <c r="N4481" s="22"/>
      <c r="O4481" s="22"/>
      <c r="P4481" s="22"/>
      <c r="Q4481" s="22"/>
      <c r="R4481" s="19"/>
      <c r="S4481" s="19"/>
      <c r="T4481" s="19"/>
      <c r="U4481" s="20"/>
      <c r="V4481" s="20"/>
      <c r="W4481" s="20"/>
      <c r="X4481" s="27"/>
      <c r="Y4481" s="253"/>
      <c r="Z4481" s="30"/>
      <c r="AA4481" s="30"/>
      <c r="AB4481" s="31"/>
      <c r="AC4481" s="31"/>
      <c r="AD4481" s="31"/>
      <c r="AE4481" s="31"/>
      <c r="AF4481" s="31"/>
      <c r="AG4481" s="241"/>
      <c r="AH4481" s="31"/>
      <c r="AI4481" s="31"/>
      <c r="AJ4481" s="31"/>
      <c r="AK4481" s="31"/>
      <c r="AL4481" s="120"/>
      <c r="AQ4481" s="26"/>
      <c r="AW4481" s="19"/>
      <c r="AX4481" s="19"/>
      <c r="AY4481" s="19"/>
      <c r="AZ4481" s="19"/>
      <c r="BA4481" s="19"/>
      <c r="BB4481" s="19"/>
      <c r="BC4481" s="1"/>
      <c r="BD4481"/>
      <c r="BE4481"/>
      <c r="BF4481" s="1"/>
      <c r="BG4481"/>
      <c r="BH4481"/>
      <c r="BI4481"/>
      <c r="BJ4481" s="1"/>
      <c r="BK4481" s="1"/>
      <c r="BL4481"/>
      <c r="BM4481" s="1"/>
      <c r="BN4481" s="1"/>
      <c r="BO4481" s="1"/>
      <c r="BP4481" s="1"/>
      <c r="BQ4481" s="1"/>
      <c r="BR4481" s="1"/>
      <c r="BS4481" s="1"/>
      <c r="BT4481" s="22"/>
      <c r="BU4481" s="1"/>
      <c r="BV4481" s="1"/>
      <c r="BW4481" s="1"/>
      <c r="BX4481" s="1"/>
      <c r="BY4481" s="1"/>
      <c r="BZ4481" s="1"/>
      <c r="CA4481" s="1"/>
      <c r="CB4481" s="1"/>
      <c r="CC4481" s="1"/>
      <c r="CD4481" s="1"/>
      <c r="CE4481" s="1"/>
      <c r="CF4481" s="1"/>
      <c r="CG4481" s="1"/>
      <c r="CH4481" s="1"/>
      <c r="CI4481" s="1"/>
      <c r="CJ4481" s="1"/>
      <c r="CK4481" s="1"/>
      <c r="CL4481" s="1"/>
      <c r="CM4481" s="1"/>
      <c r="CN4481" s="1"/>
      <c r="CO4481" s="1"/>
      <c r="CP4481" s="1"/>
      <c r="CQ4481" s="1"/>
      <c r="CR4481" s="1"/>
      <c r="CS4481" s="1"/>
      <c r="CT4481" s="1"/>
      <c r="CU4481" s="1"/>
      <c r="CV4481" s="1"/>
      <c r="CW4481" s="1"/>
      <c r="CX4481" s="1"/>
      <c r="CY4481" s="1"/>
      <c r="CZ4481" s="1"/>
      <c r="DA4481" s="1"/>
      <c r="DB4481" s="1"/>
      <c r="DC4481" s="1"/>
      <c r="DD4481" s="1"/>
      <c r="DE4481" s="1"/>
      <c r="DF4481" s="1"/>
      <c r="DG4481" s="1"/>
      <c r="DH4481" s="1"/>
      <c r="DI4481" s="1"/>
      <c r="DJ4481" s="1"/>
      <c r="DK4481" s="1"/>
      <c r="DL4481" s="1"/>
      <c r="DM4481" s="1"/>
      <c r="DN4481" s="1"/>
      <c r="DO4481" s="1"/>
      <c r="DP4481" s="1"/>
      <c r="DQ4481" s="1"/>
      <c r="DR4481" s="1"/>
      <c r="DS4481" s="1"/>
      <c r="DT4481" s="1"/>
      <c r="DU4481" s="1"/>
      <c r="DV4481" s="1"/>
      <c r="DW4481" s="1"/>
      <c r="DX4481" s="1"/>
      <c r="DY4481" s="1"/>
      <c r="DZ4481" s="1"/>
      <c r="EA4481" s="1"/>
      <c r="EB4481" s="1"/>
      <c r="EC4481" s="1"/>
      <c r="ED4481" s="1"/>
      <c r="EE4481" s="1"/>
      <c r="EF4481" s="1"/>
      <c r="EG4481" s="1"/>
      <c r="EH4481" s="1"/>
      <c r="EI4481" s="1"/>
      <c r="EJ4481" s="1"/>
      <c r="EK4481" s="1"/>
      <c r="EL4481" s="1"/>
      <c r="EM4481" s="1"/>
      <c r="EN4481" s="1"/>
      <c r="EO4481" s="1"/>
      <c r="EP4481" s="1"/>
      <c r="EQ4481" s="1"/>
      <c r="ER4481" s="1"/>
      <c r="ES4481" s="1"/>
      <c r="ET4481" s="1"/>
      <c r="EU4481" s="1"/>
      <c r="EV4481" s="1"/>
      <c r="EW4481" s="1"/>
      <c r="EX4481" s="1"/>
      <c r="EY4481" s="1"/>
      <c r="EZ4481" s="1"/>
      <c r="FA4481" s="1"/>
      <c r="FB4481" s="1"/>
      <c r="FC4481" s="1"/>
      <c r="FD4481" s="1"/>
      <c r="FE4481" s="1"/>
      <c r="FF4481" s="1"/>
      <c r="FG4481" s="1"/>
      <c r="FH4481" s="1"/>
      <c r="FI4481" s="1"/>
      <c r="FJ4481" s="1"/>
      <c r="FK4481" s="1"/>
      <c r="FL4481" s="1"/>
      <c r="FM4481" s="1"/>
      <c r="FN4481" s="1"/>
      <c r="FO4481" s="1"/>
      <c r="FP4481" s="1"/>
      <c r="FQ4481" s="1"/>
      <c r="FR4481" s="1"/>
      <c r="FS4481" s="1"/>
      <c r="FT4481" s="1"/>
      <c r="FU4481" s="1"/>
      <c r="FV4481" s="1"/>
      <c r="FW4481" s="1"/>
      <c r="FX4481" s="1"/>
      <c r="FY4481" s="1"/>
      <c r="FZ4481" s="1"/>
      <c r="GA4481" s="1"/>
      <c r="GB4481" s="1"/>
      <c r="GC4481" s="1"/>
      <c r="GD4481" s="1"/>
      <c r="GE4481" s="1"/>
      <c r="GF4481" s="1"/>
      <c r="GG4481" s="1"/>
      <c r="GH4481" s="1"/>
      <c r="GI4481" s="1"/>
      <c r="GJ4481" s="1"/>
      <c r="GK4481"/>
      <c r="GL4481"/>
      <c r="GM4481"/>
      <c r="GN4481"/>
      <c r="GO4481"/>
      <c r="GP4481"/>
      <c r="GQ4481"/>
      <c r="GR4481"/>
      <c r="GS4481"/>
      <c r="GT4481"/>
      <c r="GU4481"/>
      <c r="GV4481"/>
      <c r="GW4481"/>
      <c r="GX4481"/>
      <c r="GY4481"/>
      <c r="GZ4481"/>
      <c r="HA4481"/>
      <c r="HB4481"/>
      <c r="HC4481"/>
      <c r="HD4481"/>
      <c r="HE4481"/>
    </row>
    <row r="4482" spans="4:213" s="25" customFormat="1" x14ac:dyDescent="0.25">
      <c r="D4482" s="19"/>
      <c r="E4482" s="19"/>
      <c r="F4482" s="20"/>
      <c r="G4482" s="20"/>
      <c r="H4482" s="20"/>
      <c r="I4482" s="20"/>
      <c r="J4482" s="21"/>
      <c r="K4482" s="21"/>
      <c r="L4482" s="20"/>
      <c r="M4482" s="20"/>
      <c r="N4482" s="22"/>
      <c r="O4482" s="22"/>
      <c r="P4482" s="22"/>
      <c r="Q4482" s="22"/>
      <c r="R4482" s="19"/>
      <c r="S4482" s="19"/>
      <c r="T4482" s="19"/>
      <c r="U4482" s="20"/>
      <c r="V4482" s="20"/>
      <c r="W4482" s="20"/>
      <c r="X4482" s="27"/>
      <c r="Y4482" s="253"/>
      <c r="Z4482" s="30"/>
      <c r="AA4482" s="30"/>
      <c r="AB4482" s="31"/>
      <c r="AC4482" s="31"/>
      <c r="AD4482" s="31"/>
      <c r="AE4482" s="31"/>
      <c r="AF4482" s="31"/>
      <c r="AG4482" s="241"/>
      <c r="AH4482" s="31"/>
      <c r="AI4482" s="31"/>
      <c r="AJ4482" s="31"/>
      <c r="AK4482" s="31"/>
      <c r="AL4482" s="120"/>
      <c r="AQ4482" s="26"/>
      <c r="AW4482" s="19"/>
      <c r="AX4482" s="19"/>
      <c r="AY4482" s="19"/>
      <c r="AZ4482" s="19"/>
      <c r="BA4482" s="19"/>
      <c r="BB4482" s="19"/>
      <c r="BC4482" s="1"/>
      <c r="BD4482"/>
      <c r="BE4482"/>
      <c r="BF4482" s="1"/>
      <c r="BG4482"/>
      <c r="BH4482"/>
      <c r="BI4482"/>
      <c r="BJ4482" s="1"/>
      <c r="BK4482" s="1"/>
      <c r="BL4482"/>
      <c r="BM4482" s="1"/>
      <c r="BN4482" s="1"/>
      <c r="BO4482" s="1"/>
      <c r="BP4482" s="1"/>
      <c r="BQ4482" s="1"/>
      <c r="BR4482" s="1"/>
      <c r="BS4482" s="1"/>
      <c r="BT4482" s="22"/>
      <c r="BU4482" s="1"/>
      <c r="BV4482" s="1"/>
      <c r="BW4482" s="1"/>
      <c r="BX4482" s="1"/>
      <c r="BY4482" s="1"/>
      <c r="BZ4482" s="1"/>
      <c r="CA4482" s="1"/>
      <c r="CB4482" s="1"/>
      <c r="CC4482" s="1"/>
      <c r="CD4482" s="1"/>
      <c r="CE4482" s="1"/>
      <c r="CF4482" s="1"/>
      <c r="CG4482" s="1"/>
      <c r="CH4482" s="1"/>
      <c r="CI4482" s="1"/>
      <c r="CJ4482" s="1"/>
      <c r="CK4482" s="1"/>
      <c r="CL4482" s="1"/>
      <c r="CM4482" s="1"/>
      <c r="CN4482" s="1"/>
      <c r="CO4482" s="1"/>
      <c r="CP4482" s="1"/>
      <c r="CQ4482" s="1"/>
      <c r="CR4482" s="1"/>
      <c r="CS4482" s="1"/>
      <c r="CT4482" s="1"/>
      <c r="CU4482" s="1"/>
      <c r="CV4482" s="1"/>
      <c r="CW4482" s="1"/>
      <c r="CX4482" s="1"/>
      <c r="CY4482" s="1"/>
      <c r="CZ4482" s="1"/>
      <c r="DA4482" s="1"/>
      <c r="DB4482" s="1"/>
      <c r="DC4482" s="1"/>
      <c r="DD4482" s="1"/>
      <c r="DE4482" s="1"/>
      <c r="DF4482" s="1"/>
      <c r="DG4482" s="1"/>
      <c r="DH4482" s="1"/>
      <c r="DI4482" s="1"/>
      <c r="DJ4482" s="1"/>
      <c r="DK4482" s="1"/>
      <c r="DL4482" s="1"/>
      <c r="DM4482" s="1"/>
      <c r="DN4482" s="1"/>
      <c r="DO4482" s="1"/>
      <c r="DP4482" s="1"/>
      <c r="DQ4482" s="1"/>
      <c r="DR4482" s="1"/>
      <c r="DS4482" s="1"/>
      <c r="DT4482" s="1"/>
      <c r="DU4482" s="1"/>
      <c r="DV4482" s="1"/>
      <c r="DW4482" s="1"/>
      <c r="DX4482" s="1"/>
      <c r="DY4482" s="1"/>
      <c r="DZ4482" s="1"/>
      <c r="EA4482" s="1"/>
      <c r="EB4482" s="1"/>
      <c r="EC4482" s="1"/>
      <c r="ED4482" s="1"/>
      <c r="EE4482" s="1"/>
      <c r="EF4482" s="1"/>
      <c r="EG4482" s="1"/>
      <c r="EH4482" s="1"/>
      <c r="EI4482" s="1"/>
      <c r="EJ4482" s="1"/>
      <c r="EK4482" s="1"/>
      <c r="EL4482" s="1"/>
      <c r="EM4482" s="1"/>
      <c r="EN4482" s="1"/>
      <c r="EO4482" s="1"/>
      <c r="EP4482" s="1"/>
      <c r="EQ4482" s="1"/>
      <c r="ER4482" s="1"/>
      <c r="ES4482" s="1"/>
      <c r="ET4482" s="1"/>
      <c r="EU4482" s="1"/>
      <c r="EV4482" s="1"/>
      <c r="EW4482" s="1"/>
      <c r="EX4482" s="1"/>
      <c r="EY4482" s="1"/>
      <c r="EZ4482" s="1"/>
      <c r="FA4482" s="1"/>
      <c r="FB4482" s="1"/>
      <c r="FC4482" s="1"/>
      <c r="FD4482" s="1"/>
      <c r="FE4482" s="1"/>
      <c r="FF4482" s="1"/>
      <c r="FG4482" s="1"/>
      <c r="FH4482" s="1"/>
      <c r="FI4482" s="1"/>
      <c r="FJ4482" s="1"/>
      <c r="FK4482" s="1"/>
      <c r="FL4482" s="1"/>
      <c r="FM4482" s="1"/>
      <c r="FN4482" s="1"/>
      <c r="FO4482" s="1"/>
      <c r="FP4482" s="1"/>
      <c r="FQ4482" s="1"/>
      <c r="FR4482" s="1"/>
      <c r="FS4482" s="1"/>
      <c r="FT4482" s="1"/>
      <c r="FU4482" s="1"/>
      <c r="FV4482" s="1"/>
      <c r="FW4482" s="1"/>
      <c r="FX4482" s="1"/>
      <c r="FY4482" s="1"/>
      <c r="FZ4482" s="1"/>
      <c r="GA4482" s="1"/>
      <c r="GB4482" s="1"/>
      <c r="GC4482" s="1"/>
      <c r="GD4482" s="1"/>
      <c r="GE4482" s="1"/>
      <c r="GF4482" s="1"/>
      <c r="GG4482" s="1"/>
      <c r="GH4482" s="1"/>
      <c r="GI4482" s="1"/>
      <c r="GJ4482" s="1"/>
      <c r="GK4482"/>
      <c r="GL4482"/>
      <c r="GM4482"/>
      <c r="GN4482"/>
      <c r="GO4482"/>
      <c r="GP4482"/>
      <c r="GQ4482"/>
      <c r="GR4482"/>
      <c r="GS4482"/>
      <c r="GT4482"/>
      <c r="GU4482"/>
      <c r="GV4482"/>
      <c r="GW4482"/>
      <c r="GX4482"/>
      <c r="GY4482"/>
      <c r="GZ4482"/>
      <c r="HA4482"/>
      <c r="HB4482"/>
      <c r="HC4482"/>
      <c r="HD4482"/>
      <c r="HE4482"/>
    </row>
    <row r="4483" spans="4:213" s="25" customFormat="1" x14ac:dyDescent="0.25">
      <c r="D4483" s="19"/>
      <c r="E4483" s="19"/>
      <c r="F4483" s="20"/>
      <c r="G4483" s="20"/>
      <c r="H4483" s="20"/>
      <c r="I4483" s="20"/>
      <c r="J4483" s="21"/>
      <c r="K4483" s="21"/>
      <c r="L4483" s="20"/>
      <c r="M4483" s="20"/>
      <c r="N4483" s="22"/>
      <c r="O4483" s="22"/>
      <c r="P4483" s="22"/>
      <c r="Q4483" s="22"/>
      <c r="R4483" s="19"/>
      <c r="S4483" s="19"/>
      <c r="T4483" s="19"/>
      <c r="U4483" s="20"/>
      <c r="V4483" s="20"/>
      <c r="W4483" s="20"/>
      <c r="X4483" s="27"/>
      <c r="Y4483" s="253"/>
      <c r="Z4483" s="30"/>
      <c r="AA4483" s="30"/>
      <c r="AB4483" s="31"/>
      <c r="AC4483" s="31"/>
      <c r="AD4483" s="31"/>
      <c r="AE4483" s="31"/>
      <c r="AF4483" s="31"/>
      <c r="AG4483" s="241"/>
      <c r="AH4483" s="31"/>
      <c r="AI4483" s="31"/>
      <c r="AJ4483" s="31"/>
      <c r="AK4483" s="31"/>
      <c r="AL4483" s="120"/>
      <c r="AQ4483" s="26"/>
      <c r="AW4483" s="19"/>
      <c r="AX4483" s="19"/>
      <c r="AY4483" s="19"/>
      <c r="AZ4483" s="19"/>
      <c r="BA4483" s="19"/>
      <c r="BB4483" s="19"/>
      <c r="BC4483" s="1"/>
      <c r="BD4483"/>
      <c r="BE4483"/>
      <c r="BF4483" s="1"/>
      <c r="BG4483"/>
      <c r="BH4483"/>
      <c r="BI4483"/>
      <c r="BJ4483" s="1"/>
      <c r="BK4483" s="1"/>
      <c r="BL4483"/>
      <c r="BM4483" s="1"/>
      <c r="BN4483" s="1"/>
      <c r="BO4483" s="1"/>
      <c r="BP4483" s="1"/>
      <c r="BQ4483" s="1"/>
      <c r="BR4483" s="1"/>
      <c r="BS4483" s="1"/>
      <c r="BT4483" s="22"/>
      <c r="BU4483" s="1"/>
      <c r="BV4483" s="1"/>
      <c r="BW4483" s="1"/>
      <c r="BX4483" s="1"/>
      <c r="BY4483" s="1"/>
      <c r="BZ4483" s="1"/>
      <c r="CA4483" s="1"/>
      <c r="CB4483" s="1"/>
      <c r="CC4483" s="1"/>
      <c r="CD4483" s="1"/>
      <c r="CE4483" s="1"/>
      <c r="CF4483" s="1"/>
      <c r="CG4483" s="1"/>
      <c r="CH4483" s="1"/>
      <c r="CI4483" s="1"/>
      <c r="CJ4483" s="1"/>
      <c r="CK4483" s="1"/>
      <c r="CL4483" s="1"/>
      <c r="CM4483" s="1"/>
      <c r="CN4483" s="1"/>
      <c r="CO4483" s="1"/>
      <c r="CP4483" s="1"/>
      <c r="CQ4483" s="1"/>
      <c r="CR4483" s="1"/>
      <c r="CS4483" s="1"/>
      <c r="CT4483" s="1"/>
      <c r="CU4483" s="1"/>
      <c r="CV4483" s="1"/>
      <c r="CW4483" s="1"/>
      <c r="CX4483" s="1"/>
      <c r="CY4483" s="1"/>
      <c r="CZ4483" s="1"/>
      <c r="DA4483" s="1"/>
      <c r="DB4483" s="1"/>
      <c r="DC4483" s="1"/>
      <c r="DD4483" s="1"/>
      <c r="DE4483" s="1"/>
      <c r="DF4483" s="1"/>
      <c r="DG4483" s="1"/>
      <c r="DH4483" s="1"/>
      <c r="DI4483" s="1"/>
      <c r="DJ4483" s="1"/>
      <c r="DK4483" s="1"/>
      <c r="DL4483" s="1"/>
      <c r="DM4483" s="1"/>
      <c r="DN4483" s="1"/>
      <c r="DO4483" s="1"/>
      <c r="DP4483" s="1"/>
      <c r="DQ4483" s="1"/>
      <c r="DR4483" s="1"/>
      <c r="DS4483" s="1"/>
      <c r="DT4483" s="1"/>
      <c r="DU4483" s="1"/>
      <c r="DV4483" s="1"/>
      <c r="DW4483" s="1"/>
      <c r="DX4483" s="1"/>
      <c r="DY4483" s="1"/>
      <c r="DZ4483" s="1"/>
      <c r="EA4483" s="1"/>
      <c r="EB4483" s="1"/>
      <c r="EC4483" s="1"/>
      <c r="ED4483" s="1"/>
      <c r="EE4483" s="1"/>
      <c r="EF4483" s="1"/>
      <c r="EG4483" s="1"/>
      <c r="EH4483" s="1"/>
      <c r="EI4483" s="1"/>
      <c r="EJ4483" s="1"/>
      <c r="EK4483" s="1"/>
      <c r="EL4483" s="1"/>
      <c r="EM4483" s="1"/>
      <c r="EN4483" s="1"/>
      <c r="EO4483" s="1"/>
      <c r="EP4483" s="1"/>
      <c r="EQ4483" s="1"/>
      <c r="ER4483" s="1"/>
      <c r="ES4483" s="1"/>
      <c r="ET4483" s="1"/>
      <c r="EU4483" s="1"/>
      <c r="EV4483" s="1"/>
      <c r="EW4483" s="1"/>
      <c r="EX4483" s="1"/>
      <c r="EY4483" s="1"/>
      <c r="EZ4483" s="1"/>
      <c r="FA4483" s="1"/>
      <c r="FB4483" s="1"/>
      <c r="FC4483" s="1"/>
      <c r="FD4483" s="1"/>
      <c r="FE4483" s="1"/>
      <c r="FF4483" s="1"/>
      <c r="FG4483" s="1"/>
      <c r="FH4483" s="1"/>
      <c r="FI4483" s="1"/>
      <c r="FJ4483" s="1"/>
      <c r="FK4483" s="1"/>
      <c r="FL4483" s="1"/>
      <c r="FM4483" s="1"/>
      <c r="FN4483" s="1"/>
      <c r="FO4483" s="1"/>
      <c r="FP4483" s="1"/>
      <c r="FQ4483" s="1"/>
      <c r="FR4483" s="1"/>
      <c r="FS4483" s="1"/>
      <c r="FT4483" s="1"/>
      <c r="FU4483" s="1"/>
      <c r="FV4483" s="1"/>
      <c r="FW4483" s="1"/>
      <c r="FX4483" s="1"/>
      <c r="FY4483" s="1"/>
      <c r="FZ4483" s="1"/>
      <c r="GA4483" s="1"/>
      <c r="GB4483" s="1"/>
      <c r="GC4483" s="1"/>
      <c r="GD4483" s="1"/>
      <c r="GE4483" s="1"/>
      <c r="GF4483" s="1"/>
      <c r="GG4483" s="1"/>
      <c r="GH4483" s="1"/>
      <c r="GI4483" s="1"/>
      <c r="GJ4483" s="1"/>
      <c r="GK4483"/>
      <c r="GL4483"/>
      <c r="GM4483"/>
      <c r="GN4483"/>
      <c r="GO4483"/>
      <c r="GP4483"/>
      <c r="GQ4483"/>
      <c r="GR4483"/>
      <c r="GS4483"/>
      <c r="GT4483"/>
      <c r="GU4483"/>
      <c r="GV4483"/>
      <c r="GW4483"/>
      <c r="GX4483"/>
      <c r="GY4483"/>
      <c r="GZ4483"/>
      <c r="HA4483"/>
      <c r="HB4483"/>
      <c r="HC4483"/>
      <c r="HD4483"/>
      <c r="HE4483"/>
    </row>
    <row r="4484" spans="4:213" s="25" customFormat="1" x14ac:dyDescent="0.25">
      <c r="D4484" s="19"/>
      <c r="E4484" s="19"/>
      <c r="F4484" s="20"/>
      <c r="G4484" s="20"/>
      <c r="H4484" s="20"/>
      <c r="I4484" s="20"/>
      <c r="J4484" s="21"/>
      <c r="K4484" s="21"/>
      <c r="L4484" s="20"/>
      <c r="M4484" s="20"/>
      <c r="N4484" s="22"/>
      <c r="O4484" s="22"/>
      <c r="P4484" s="22"/>
      <c r="Q4484" s="22"/>
      <c r="R4484" s="19"/>
      <c r="S4484" s="19"/>
      <c r="T4484" s="19"/>
      <c r="U4484" s="20"/>
      <c r="V4484" s="20"/>
      <c r="W4484" s="20"/>
      <c r="X4484" s="27"/>
      <c r="Y4484" s="253"/>
      <c r="Z4484" s="30"/>
      <c r="AA4484" s="30"/>
      <c r="AB4484" s="31"/>
      <c r="AC4484" s="31"/>
      <c r="AD4484" s="31"/>
      <c r="AE4484" s="31"/>
      <c r="AF4484" s="31"/>
      <c r="AG4484" s="241"/>
      <c r="AH4484" s="31"/>
      <c r="AI4484" s="31"/>
      <c r="AJ4484" s="31"/>
      <c r="AK4484" s="31"/>
      <c r="AL4484" s="120"/>
      <c r="AQ4484" s="26"/>
      <c r="AW4484" s="19"/>
      <c r="AX4484" s="19"/>
      <c r="AY4484" s="19"/>
      <c r="AZ4484" s="19"/>
      <c r="BA4484" s="19"/>
      <c r="BB4484" s="19"/>
      <c r="BC4484" s="1"/>
      <c r="BD4484"/>
      <c r="BE4484"/>
      <c r="BF4484" s="1"/>
      <c r="BG4484"/>
      <c r="BH4484"/>
      <c r="BI4484"/>
      <c r="BJ4484" s="1"/>
      <c r="BK4484" s="1"/>
      <c r="BL4484"/>
      <c r="BM4484" s="1"/>
      <c r="BN4484" s="1"/>
      <c r="BO4484" s="1"/>
      <c r="BP4484" s="1"/>
      <c r="BQ4484" s="1"/>
      <c r="BR4484" s="1"/>
      <c r="BS4484" s="1"/>
      <c r="BT4484" s="22"/>
      <c r="BU4484" s="1"/>
      <c r="BV4484" s="1"/>
      <c r="BW4484" s="1"/>
      <c r="BX4484" s="1"/>
      <c r="BY4484" s="1"/>
      <c r="BZ4484" s="1"/>
      <c r="CA4484" s="1"/>
      <c r="CB4484" s="1"/>
      <c r="CC4484" s="1"/>
      <c r="CD4484" s="1"/>
      <c r="CE4484" s="1"/>
      <c r="CF4484" s="1"/>
      <c r="CG4484" s="1"/>
      <c r="CH4484" s="1"/>
      <c r="CI4484" s="1"/>
      <c r="CJ4484" s="1"/>
      <c r="CK4484" s="1"/>
      <c r="CL4484" s="1"/>
      <c r="CM4484" s="1"/>
      <c r="CN4484" s="1"/>
      <c r="CO4484" s="1"/>
      <c r="CP4484" s="1"/>
      <c r="CQ4484" s="1"/>
      <c r="CR4484" s="1"/>
      <c r="CS4484" s="1"/>
      <c r="CT4484" s="1"/>
      <c r="CU4484" s="1"/>
      <c r="CV4484" s="1"/>
      <c r="CW4484" s="1"/>
      <c r="CX4484" s="1"/>
      <c r="CY4484" s="1"/>
      <c r="CZ4484" s="1"/>
      <c r="DA4484" s="1"/>
      <c r="DB4484" s="1"/>
      <c r="DC4484" s="1"/>
      <c r="DD4484" s="1"/>
      <c r="DE4484" s="1"/>
      <c r="DF4484" s="1"/>
      <c r="DG4484" s="1"/>
      <c r="DH4484" s="1"/>
      <c r="DI4484" s="1"/>
      <c r="DJ4484" s="1"/>
      <c r="DK4484" s="1"/>
      <c r="DL4484" s="1"/>
      <c r="DM4484" s="1"/>
      <c r="DN4484" s="1"/>
      <c r="DO4484" s="1"/>
      <c r="DP4484" s="1"/>
      <c r="DQ4484" s="1"/>
      <c r="DR4484" s="1"/>
      <c r="DS4484" s="1"/>
      <c r="DT4484" s="1"/>
      <c r="DU4484" s="1"/>
      <c r="DV4484" s="1"/>
      <c r="DW4484" s="1"/>
      <c r="DX4484" s="1"/>
      <c r="DY4484" s="1"/>
      <c r="DZ4484" s="1"/>
      <c r="EA4484" s="1"/>
      <c r="EB4484" s="1"/>
      <c r="EC4484" s="1"/>
      <c r="ED4484" s="1"/>
      <c r="EE4484" s="1"/>
      <c r="EF4484" s="1"/>
      <c r="EG4484" s="1"/>
      <c r="EH4484" s="1"/>
      <c r="EI4484" s="1"/>
      <c r="EJ4484" s="1"/>
      <c r="EK4484" s="1"/>
      <c r="EL4484" s="1"/>
      <c r="EM4484" s="1"/>
      <c r="EN4484" s="1"/>
      <c r="EO4484" s="1"/>
      <c r="EP4484" s="1"/>
      <c r="EQ4484" s="1"/>
      <c r="ER4484" s="1"/>
      <c r="ES4484" s="1"/>
      <c r="ET4484" s="1"/>
      <c r="EU4484" s="1"/>
      <c r="EV4484" s="1"/>
      <c r="EW4484" s="1"/>
      <c r="EX4484" s="1"/>
      <c r="EY4484" s="1"/>
      <c r="EZ4484" s="1"/>
      <c r="FA4484" s="1"/>
      <c r="FB4484" s="1"/>
      <c r="FC4484" s="1"/>
      <c r="FD4484" s="1"/>
      <c r="FE4484" s="1"/>
      <c r="FF4484" s="1"/>
      <c r="FG4484" s="1"/>
      <c r="FH4484" s="1"/>
      <c r="FI4484" s="1"/>
      <c r="FJ4484" s="1"/>
      <c r="FK4484" s="1"/>
      <c r="FL4484" s="1"/>
      <c r="FM4484" s="1"/>
      <c r="FN4484" s="1"/>
      <c r="FO4484" s="1"/>
      <c r="FP4484" s="1"/>
      <c r="FQ4484" s="1"/>
      <c r="FR4484" s="1"/>
      <c r="FS4484" s="1"/>
      <c r="FT4484" s="1"/>
      <c r="FU4484" s="1"/>
      <c r="FV4484" s="1"/>
      <c r="FW4484" s="1"/>
      <c r="FX4484" s="1"/>
      <c r="FY4484" s="1"/>
      <c r="FZ4484" s="1"/>
      <c r="GA4484" s="1"/>
      <c r="GB4484" s="1"/>
      <c r="GC4484" s="1"/>
      <c r="GD4484" s="1"/>
      <c r="GE4484" s="1"/>
      <c r="GF4484" s="1"/>
      <c r="GG4484" s="1"/>
      <c r="GH4484" s="1"/>
      <c r="GI4484" s="1"/>
      <c r="GJ4484" s="1"/>
      <c r="GK4484"/>
      <c r="GL4484"/>
      <c r="GM4484"/>
      <c r="GN4484"/>
      <c r="GO4484"/>
      <c r="GP4484"/>
      <c r="GQ4484"/>
      <c r="GR4484"/>
      <c r="GS4484"/>
      <c r="GT4484"/>
      <c r="GU4484"/>
      <c r="GV4484"/>
      <c r="GW4484"/>
      <c r="GX4484"/>
      <c r="GY4484"/>
      <c r="GZ4484"/>
      <c r="HA4484"/>
      <c r="HB4484"/>
      <c r="HC4484"/>
      <c r="HD4484"/>
      <c r="HE4484"/>
    </row>
    <row r="4485" spans="4:213" s="25" customFormat="1" x14ac:dyDescent="0.25">
      <c r="D4485" s="19"/>
      <c r="E4485" s="19"/>
      <c r="F4485" s="20"/>
      <c r="G4485" s="20"/>
      <c r="H4485" s="20"/>
      <c r="I4485" s="20"/>
      <c r="J4485" s="21"/>
      <c r="K4485" s="21"/>
      <c r="L4485" s="20"/>
      <c r="M4485" s="20"/>
      <c r="N4485" s="22"/>
      <c r="O4485" s="22"/>
      <c r="P4485" s="22"/>
      <c r="Q4485" s="22"/>
      <c r="R4485" s="19"/>
      <c r="S4485" s="19"/>
      <c r="T4485" s="19"/>
      <c r="U4485" s="20"/>
      <c r="V4485" s="20"/>
      <c r="W4485" s="20"/>
      <c r="X4485" s="27"/>
      <c r="Y4485" s="253"/>
      <c r="Z4485" s="30"/>
      <c r="AA4485" s="30"/>
      <c r="AB4485" s="31"/>
      <c r="AC4485" s="31"/>
      <c r="AD4485" s="31"/>
      <c r="AE4485" s="31"/>
      <c r="AF4485" s="31"/>
      <c r="AG4485" s="241"/>
      <c r="AH4485" s="31"/>
      <c r="AI4485" s="31"/>
      <c r="AJ4485" s="31"/>
      <c r="AK4485" s="31"/>
      <c r="AL4485" s="120"/>
      <c r="AQ4485" s="26"/>
      <c r="AW4485" s="19"/>
      <c r="AX4485" s="19"/>
      <c r="AY4485" s="19"/>
      <c r="AZ4485" s="19"/>
      <c r="BA4485" s="19"/>
      <c r="BB4485" s="19"/>
      <c r="BC4485" s="1"/>
      <c r="BD4485"/>
      <c r="BE4485"/>
      <c r="BF4485" s="1"/>
      <c r="BG4485"/>
      <c r="BH4485"/>
      <c r="BI4485"/>
      <c r="BJ4485" s="1"/>
      <c r="BK4485" s="1"/>
      <c r="BL4485"/>
      <c r="BM4485" s="1"/>
      <c r="BN4485" s="1"/>
      <c r="BO4485" s="1"/>
      <c r="BP4485" s="1"/>
      <c r="BQ4485" s="1"/>
      <c r="BR4485" s="1"/>
      <c r="BS4485" s="1"/>
      <c r="BT4485" s="22"/>
      <c r="BU4485" s="1"/>
      <c r="BV4485" s="1"/>
      <c r="BW4485" s="1"/>
      <c r="BX4485" s="1"/>
      <c r="BY4485" s="1"/>
      <c r="BZ4485" s="1"/>
      <c r="CA4485" s="1"/>
      <c r="CB4485" s="1"/>
      <c r="CC4485" s="1"/>
      <c r="CD4485" s="1"/>
      <c r="CE4485" s="1"/>
      <c r="CF4485" s="1"/>
      <c r="CG4485" s="1"/>
      <c r="CH4485" s="1"/>
      <c r="CI4485" s="1"/>
      <c r="CJ4485" s="1"/>
      <c r="CK4485" s="1"/>
      <c r="CL4485" s="1"/>
      <c r="CM4485" s="1"/>
      <c r="CN4485" s="1"/>
      <c r="CO4485" s="1"/>
      <c r="CP4485" s="1"/>
      <c r="CQ4485" s="1"/>
      <c r="CR4485" s="1"/>
      <c r="CS4485" s="1"/>
      <c r="CT4485" s="1"/>
      <c r="CU4485" s="1"/>
      <c r="CV4485" s="1"/>
      <c r="CW4485" s="1"/>
      <c r="CX4485" s="1"/>
      <c r="CY4485" s="1"/>
      <c r="CZ4485" s="1"/>
      <c r="DA4485" s="1"/>
      <c r="DB4485" s="1"/>
      <c r="DC4485" s="1"/>
      <c r="DD4485" s="1"/>
      <c r="DE4485" s="1"/>
      <c r="DF4485" s="1"/>
      <c r="DG4485" s="1"/>
      <c r="DH4485" s="1"/>
      <c r="DI4485" s="1"/>
      <c r="DJ4485" s="1"/>
      <c r="DK4485" s="1"/>
      <c r="DL4485" s="1"/>
      <c r="DM4485" s="1"/>
      <c r="DN4485" s="1"/>
      <c r="DO4485" s="1"/>
      <c r="DP4485" s="1"/>
      <c r="DQ4485" s="1"/>
      <c r="DR4485" s="1"/>
      <c r="DS4485" s="1"/>
      <c r="DT4485" s="1"/>
      <c r="DU4485" s="1"/>
      <c r="DV4485" s="1"/>
      <c r="DW4485" s="1"/>
      <c r="DX4485" s="1"/>
      <c r="DY4485" s="1"/>
      <c r="DZ4485" s="1"/>
      <c r="EA4485" s="1"/>
      <c r="EB4485" s="1"/>
      <c r="EC4485" s="1"/>
      <c r="ED4485" s="1"/>
      <c r="EE4485" s="1"/>
      <c r="EF4485" s="1"/>
      <c r="EG4485" s="1"/>
      <c r="EH4485" s="1"/>
      <c r="EI4485" s="1"/>
      <c r="EJ4485" s="1"/>
      <c r="EK4485" s="1"/>
      <c r="EL4485" s="1"/>
      <c r="EM4485" s="1"/>
      <c r="EN4485" s="1"/>
      <c r="EO4485" s="1"/>
      <c r="EP4485" s="1"/>
      <c r="EQ4485" s="1"/>
      <c r="ER4485" s="1"/>
      <c r="ES4485" s="1"/>
      <c r="ET4485" s="1"/>
      <c r="EU4485" s="1"/>
      <c r="EV4485" s="1"/>
      <c r="EW4485" s="1"/>
      <c r="EX4485" s="1"/>
      <c r="EY4485" s="1"/>
      <c r="EZ4485" s="1"/>
      <c r="FA4485" s="1"/>
      <c r="FB4485" s="1"/>
      <c r="FC4485" s="1"/>
      <c r="FD4485" s="1"/>
      <c r="FE4485" s="1"/>
      <c r="FF4485" s="1"/>
      <c r="FG4485" s="1"/>
      <c r="FH4485" s="1"/>
      <c r="FI4485" s="1"/>
      <c r="FJ4485" s="1"/>
      <c r="FK4485" s="1"/>
      <c r="FL4485" s="1"/>
      <c r="FM4485" s="1"/>
      <c r="FN4485" s="1"/>
      <c r="FO4485" s="1"/>
      <c r="FP4485" s="1"/>
      <c r="FQ4485" s="1"/>
      <c r="FR4485" s="1"/>
      <c r="FS4485" s="1"/>
      <c r="FT4485" s="1"/>
      <c r="FU4485" s="1"/>
      <c r="FV4485" s="1"/>
      <c r="FW4485" s="1"/>
      <c r="FX4485" s="1"/>
      <c r="FY4485" s="1"/>
      <c r="FZ4485" s="1"/>
      <c r="GA4485" s="1"/>
      <c r="GB4485" s="1"/>
      <c r="GC4485" s="1"/>
      <c r="GD4485" s="1"/>
      <c r="GE4485" s="1"/>
      <c r="GF4485" s="1"/>
      <c r="GG4485" s="1"/>
      <c r="GH4485" s="1"/>
      <c r="GI4485" s="1"/>
      <c r="GJ4485" s="1"/>
      <c r="GK4485"/>
      <c r="GL4485"/>
      <c r="GM4485"/>
      <c r="GN4485"/>
      <c r="GO4485"/>
      <c r="GP4485"/>
      <c r="GQ4485"/>
      <c r="GR4485"/>
      <c r="GS4485"/>
      <c r="GT4485"/>
      <c r="GU4485"/>
      <c r="GV4485"/>
      <c r="GW4485"/>
      <c r="GX4485"/>
      <c r="GY4485"/>
      <c r="GZ4485"/>
      <c r="HA4485"/>
      <c r="HB4485"/>
      <c r="HC4485"/>
      <c r="HD4485"/>
      <c r="HE4485"/>
    </row>
    <row r="4486" spans="4:213" s="25" customFormat="1" x14ac:dyDescent="0.25">
      <c r="D4486" s="19"/>
      <c r="E4486" s="19"/>
      <c r="F4486" s="20"/>
      <c r="G4486" s="20"/>
      <c r="H4486" s="20"/>
      <c r="I4486" s="20"/>
      <c r="J4486" s="21"/>
      <c r="K4486" s="21"/>
      <c r="L4486" s="20"/>
      <c r="M4486" s="20"/>
      <c r="N4486" s="22"/>
      <c r="O4486" s="22"/>
      <c r="P4486" s="22"/>
      <c r="Q4486" s="22"/>
      <c r="R4486" s="19"/>
      <c r="S4486" s="19"/>
      <c r="T4486" s="19"/>
      <c r="U4486" s="20"/>
      <c r="V4486" s="20"/>
      <c r="W4486" s="20"/>
      <c r="X4486" s="27"/>
      <c r="Y4486" s="253"/>
      <c r="Z4486" s="30"/>
      <c r="AA4486" s="30"/>
      <c r="AB4486" s="31"/>
      <c r="AC4486" s="31"/>
      <c r="AD4486" s="31"/>
      <c r="AE4486" s="31"/>
      <c r="AF4486" s="31"/>
      <c r="AG4486" s="241"/>
      <c r="AH4486" s="31"/>
      <c r="AI4486" s="31"/>
      <c r="AJ4486" s="31"/>
      <c r="AK4486" s="31"/>
      <c r="AL4486" s="120"/>
      <c r="AQ4486" s="26"/>
      <c r="AW4486" s="19"/>
      <c r="AX4486" s="19"/>
      <c r="AY4486" s="19"/>
      <c r="AZ4486" s="19"/>
      <c r="BA4486" s="19"/>
      <c r="BB4486" s="19"/>
      <c r="BC4486" s="1"/>
      <c r="BD4486"/>
      <c r="BE4486"/>
      <c r="BF4486" s="1"/>
      <c r="BG4486"/>
      <c r="BH4486"/>
      <c r="BI4486"/>
      <c r="BJ4486" s="1"/>
      <c r="BK4486" s="1"/>
      <c r="BL4486"/>
      <c r="BM4486" s="1"/>
      <c r="BN4486" s="1"/>
      <c r="BO4486" s="1"/>
      <c r="BP4486" s="1"/>
      <c r="BQ4486" s="1"/>
      <c r="BR4486" s="1"/>
      <c r="BS4486" s="1"/>
      <c r="BT4486" s="22"/>
      <c r="BU4486" s="1"/>
      <c r="BV4486" s="1"/>
      <c r="BW4486" s="1"/>
      <c r="BX4486" s="1"/>
      <c r="BY4486" s="1"/>
      <c r="BZ4486" s="1"/>
      <c r="CA4486" s="1"/>
      <c r="CB4486" s="1"/>
      <c r="CC4486" s="1"/>
      <c r="CD4486" s="1"/>
      <c r="CE4486" s="1"/>
      <c r="CF4486" s="1"/>
      <c r="CG4486" s="1"/>
      <c r="CH4486" s="1"/>
      <c r="CI4486" s="1"/>
      <c r="CJ4486" s="1"/>
      <c r="CK4486" s="1"/>
      <c r="CL4486" s="1"/>
      <c r="CM4486" s="1"/>
      <c r="CN4486" s="1"/>
      <c r="CO4486" s="1"/>
      <c r="CP4486" s="1"/>
      <c r="CQ4486" s="1"/>
      <c r="CR4486" s="1"/>
      <c r="CS4486" s="1"/>
      <c r="CT4486" s="1"/>
      <c r="CU4486" s="1"/>
      <c r="CV4486" s="1"/>
      <c r="CW4486" s="1"/>
      <c r="CX4486" s="1"/>
      <c r="CY4486" s="1"/>
      <c r="CZ4486" s="1"/>
      <c r="DA4486" s="1"/>
      <c r="DB4486" s="1"/>
      <c r="DC4486" s="1"/>
      <c r="DD4486" s="1"/>
      <c r="DE4486" s="1"/>
      <c r="DF4486" s="1"/>
      <c r="DG4486" s="1"/>
      <c r="DH4486" s="1"/>
      <c r="DI4486" s="1"/>
      <c r="DJ4486" s="1"/>
      <c r="DK4486" s="1"/>
      <c r="DL4486" s="1"/>
      <c r="DM4486" s="1"/>
      <c r="DN4486" s="1"/>
      <c r="DO4486" s="1"/>
      <c r="DP4486" s="1"/>
      <c r="DQ4486" s="1"/>
      <c r="DR4486" s="1"/>
      <c r="DS4486" s="1"/>
      <c r="DT4486" s="1"/>
      <c r="DU4486" s="1"/>
      <c r="DV4486" s="1"/>
      <c r="DW4486" s="1"/>
      <c r="DX4486" s="1"/>
      <c r="DY4486" s="1"/>
      <c r="DZ4486" s="1"/>
      <c r="EA4486" s="1"/>
      <c r="EB4486" s="1"/>
      <c r="EC4486" s="1"/>
      <c r="ED4486" s="1"/>
      <c r="EE4486" s="1"/>
      <c r="EF4486" s="1"/>
      <c r="EG4486" s="1"/>
      <c r="EH4486" s="1"/>
      <c r="EI4486" s="1"/>
      <c r="EJ4486" s="1"/>
      <c r="EK4486" s="1"/>
      <c r="EL4486" s="1"/>
      <c r="EM4486" s="1"/>
      <c r="EN4486" s="1"/>
      <c r="EO4486" s="1"/>
      <c r="EP4486" s="1"/>
      <c r="EQ4486" s="1"/>
      <c r="ER4486" s="1"/>
      <c r="ES4486" s="1"/>
      <c r="ET4486" s="1"/>
      <c r="EU4486" s="1"/>
      <c r="EV4486" s="1"/>
      <c r="EW4486" s="1"/>
      <c r="EX4486" s="1"/>
      <c r="EY4486" s="1"/>
      <c r="EZ4486" s="1"/>
      <c r="FA4486" s="1"/>
      <c r="FB4486" s="1"/>
      <c r="FC4486" s="1"/>
      <c r="FD4486" s="1"/>
      <c r="FE4486" s="1"/>
      <c r="FF4486" s="1"/>
      <c r="FG4486" s="1"/>
      <c r="FH4486" s="1"/>
      <c r="FI4486" s="1"/>
      <c r="FJ4486" s="1"/>
      <c r="FK4486" s="1"/>
      <c r="FL4486" s="1"/>
      <c r="FM4486" s="1"/>
      <c r="FN4486" s="1"/>
      <c r="FO4486" s="1"/>
      <c r="FP4486" s="1"/>
      <c r="FQ4486" s="1"/>
      <c r="FR4486" s="1"/>
      <c r="FS4486" s="1"/>
      <c r="FT4486" s="1"/>
      <c r="FU4486" s="1"/>
      <c r="FV4486" s="1"/>
      <c r="FW4486" s="1"/>
      <c r="FX4486" s="1"/>
      <c r="FY4486" s="1"/>
      <c r="FZ4486" s="1"/>
      <c r="GA4486" s="1"/>
      <c r="GB4486" s="1"/>
      <c r="GC4486" s="1"/>
      <c r="GD4486" s="1"/>
      <c r="GE4486" s="1"/>
      <c r="GF4486" s="1"/>
      <c r="GG4486" s="1"/>
      <c r="GH4486" s="1"/>
      <c r="GI4486" s="1"/>
      <c r="GJ4486" s="1"/>
      <c r="GK4486"/>
      <c r="GL4486"/>
      <c r="GM4486"/>
      <c r="GN4486"/>
      <c r="GO4486"/>
      <c r="GP4486"/>
      <c r="GQ4486"/>
      <c r="GR4486"/>
      <c r="GS4486"/>
      <c r="GT4486"/>
      <c r="GU4486"/>
      <c r="GV4486"/>
      <c r="GW4486"/>
      <c r="GX4486"/>
      <c r="GY4486"/>
      <c r="GZ4486"/>
      <c r="HA4486"/>
      <c r="HB4486"/>
      <c r="HC4486"/>
      <c r="HD4486"/>
      <c r="HE4486"/>
    </row>
    <row r="4487" spans="4:213" s="25" customFormat="1" x14ac:dyDescent="0.25">
      <c r="D4487" s="19"/>
      <c r="E4487" s="19"/>
      <c r="F4487" s="20"/>
      <c r="G4487" s="20"/>
      <c r="H4487" s="20"/>
      <c r="I4487" s="20"/>
      <c r="J4487" s="21"/>
      <c r="K4487" s="21"/>
      <c r="L4487" s="20"/>
      <c r="M4487" s="20"/>
      <c r="N4487" s="22"/>
      <c r="O4487" s="22"/>
      <c r="P4487" s="22"/>
      <c r="Q4487" s="22"/>
      <c r="R4487" s="19"/>
      <c r="S4487" s="19"/>
      <c r="T4487" s="19"/>
      <c r="U4487" s="20"/>
      <c r="V4487" s="20"/>
      <c r="W4487" s="20"/>
      <c r="X4487" s="27"/>
      <c r="Y4487" s="253"/>
      <c r="Z4487" s="30"/>
      <c r="AA4487" s="30"/>
      <c r="AB4487" s="31"/>
      <c r="AC4487" s="31"/>
      <c r="AD4487" s="31"/>
      <c r="AE4487" s="31"/>
      <c r="AF4487" s="31"/>
      <c r="AG4487" s="241"/>
      <c r="AH4487" s="31"/>
      <c r="AI4487" s="31"/>
      <c r="AJ4487" s="31"/>
      <c r="AK4487" s="31"/>
      <c r="AL4487" s="120"/>
      <c r="AQ4487" s="26"/>
      <c r="AW4487" s="19"/>
      <c r="AX4487" s="19"/>
      <c r="AY4487" s="19"/>
      <c r="AZ4487" s="19"/>
      <c r="BA4487" s="19"/>
      <c r="BB4487" s="19"/>
      <c r="BC4487" s="1"/>
      <c r="BD4487"/>
      <c r="BE4487"/>
      <c r="BF4487" s="1"/>
      <c r="BG4487"/>
      <c r="BH4487"/>
      <c r="BI4487"/>
      <c r="BJ4487" s="1"/>
      <c r="BK4487" s="1"/>
      <c r="BL4487"/>
      <c r="BM4487" s="1"/>
      <c r="BN4487" s="1"/>
      <c r="BO4487" s="1"/>
      <c r="BP4487" s="1"/>
      <c r="BQ4487" s="1"/>
      <c r="BR4487" s="1"/>
      <c r="BS4487" s="1"/>
      <c r="BT4487" s="22"/>
      <c r="BU4487" s="1"/>
      <c r="BV4487" s="1"/>
      <c r="BW4487" s="1"/>
      <c r="BX4487" s="1"/>
      <c r="BY4487" s="1"/>
      <c r="BZ4487" s="1"/>
      <c r="CA4487" s="1"/>
      <c r="CB4487" s="1"/>
      <c r="CC4487" s="1"/>
      <c r="CD4487" s="1"/>
      <c r="CE4487" s="1"/>
      <c r="CF4487" s="1"/>
      <c r="CG4487" s="1"/>
      <c r="CH4487" s="1"/>
      <c r="CI4487" s="1"/>
      <c r="CJ4487" s="1"/>
      <c r="CK4487" s="1"/>
      <c r="CL4487" s="1"/>
      <c r="CM4487" s="1"/>
      <c r="CN4487" s="1"/>
      <c r="CO4487" s="1"/>
      <c r="CP4487" s="1"/>
      <c r="CQ4487" s="1"/>
      <c r="CR4487" s="1"/>
      <c r="CS4487" s="1"/>
      <c r="CT4487" s="1"/>
      <c r="CU4487" s="1"/>
      <c r="CV4487" s="1"/>
      <c r="CW4487" s="1"/>
      <c r="CX4487" s="1"/>
      <c r="CY4487" s="1"/>
      <c r="CZ4487" s="1"/>
      <c r="DA4487" s="1"/>
      <c r="DB4487" s="1"/>
      <c r="DC4487" s="1"/>
      <c r="DD4487" s="1"/>
      <c r="DE4487" s="1"/>
      <c r="DF4487" s="1"/>
      <c r="DG4487" s="1"/>
      <c r="DH4487" s="1"/>
      <c r="DI4487" s="1"/>
      <c r="DJ4487" s="1"/>
      <c r="DK4487" s="1"/>
      <c r="DL4487" s="1"/>
      <c r="DM4487" s="1"/>
      <c r="DN4487" s="1"/>
      <c r="DO4487" s="1"/>
      <c r="DP4487" s="1"/>
      <c r="DQ4487" s="1"/>
      <c r="DR4487" s="1"/>
      <c r="DS4487" s="1"/>
      <c r="DT4487" s="1"/>
      <c r="DU4487" s="1"/>
      <c r="DV4487" s="1"/>
      <c r="DW4487" s="1"/>
      <c r="DX4487" s="1"/>
      <c r="DY4487" s="1"/>
      <c r="DZ4487" s="1"/>
      <c r="EA4487" s="1"/>
      <c r="EB4487" s="1"/>
      <c r="EC4487" s="1"/>
      <c r="ED4487" s="1"/>
      <c r="EE4487" s="1"/>
      <c r="EF4487" s="1"/>
      <c r="EG4487" s="1"/>
      <c r="EH4487" s="1"/>
      <c r="EI4487" s="1"/>
      <c r="EJ4487" s="1"/>
      <c r="EK4487" s="1"/>
      <c r="EL4487" s="1"/>
      <c r="EM4487" s="1"/>
      <c r="EN4487" s="1"/>
      <c r="EO4487" s="1"/>
      <c r="EP4487" s="1"/>
      <c r="EQ4487" s="1"/>
      <c r="ER4487" s="1"/>
      <c r="ES4487" s="1"/>
      <c r="ET4487" s="1"/>
      <c r="EU4487" s="1"/>
      <c r="EV4487" s="1"/>
      <c r="EW4487" s="1"/>
      <c r="EX4487" s="1"/>
      <c r="EY4487" s="1"/>
      <c r="EZ4487" s="1"/>
      <c r="FA4487" s="1"/>
      <c r="FB4487" s="1"/>
      <c r="FC4487" s="1"/>
      <c r="FD4487" s="1"/>
      <c r="FE4487" s="1"/>
      <c r="FF4487" s="1"/>
      <c r="FG4487" s="1"/>
      <c r="FH4487" s="1"/>
      <c r="FI4487" s="1"/>
      <c r="FJ4487" s="1"/>
      <c r="FK4487" s="1"/>
      <c r="FL4487" s="1"/>
      <c r="FM4487" s="1"/>
      <c r="FN4487" s="1"/>
      <c r="FO4487" s="1"/>
      <c r="FP4487" s="1"/>
      <c r="FQ4487" s="1"/>
      <c r="FR4487" s="1"/>
      <c r="FS4487" s="1"/>
      <c r="FT4487" s="1"/>
      <c r="FU4487" s="1"/>
      <c r="FV4487" s="1"/>
      <c r="FW4487" s="1"/>
      <c r="FX4487" s="1"/>
      <c r="FY4487" s="1"/>
      <c r="FZ4487" s="1"/>
      <c r="GA4487" s="1"/>
      <c r="GB4487" s="1"/>
      <c r="GC4487" s="1"/>
      <c r="GD4487" s="1"/>
      <c r="GE4487" s="1"/>
      <c r="GF4487" s="1"/>
      <c r="GG4487" s="1"/>
      <c r="GH4487" s="1"/>
      <c r="GI4487" s="1"/>
      <c r="GJ4487" s="1"/>
      <c r="GK4487"/>
      <c r="GL4487"/>
      <c r="GM4487"/>
      <c r="GN4487"/>
      <c r="GO4487"/>
      <c r="GP4487"/>
      <c r="GQ4487"/>
      <c r="GR4487"/>
      <c r="GS4487"/>
      <c r="GT4487"/>
      <c r="GU4487"/>
      <c r="GV4487"/>
      <c r="GW4487"/>
      <c r="GX4487"/>
      <c r="GY4487"/>
      <c r="GZ4487"/>
      <c r="HA4487"/>
      <c r="HB4487"/>
      <c r="HC4487"/>
      <c r="HD4487"/>
      <c r="HE4487"/>
    </row>
    <row r="4488" spans="4:213" s="25" customFormat="1" x14ac:dyDescent="0.25">
      <c r="D4488" s="19"/>
      <c r="E4488" s="19"/>
      <c r="F4488" s="20"/>
      <c r="G4488" s="20"/>
      <c r="H4488" s="20"/>
      <c r="I4488" s="20"/>
      <c r="J4488" s="21"/>
      <c r="K4488" s="21"/>
      <c r="L4488" s="20"/>
      <c r="M4488" s="20"/>
      <c r="N4488" s="22"/>
      <c r="O4488" s="22"/>
      <c r="P4488" s="22"/>
      <c r="Q4488" s="22"/>
      <c r="R4488" s="19"/>
      <c r="S4488" s="19"/>
      <c r="T4488" s="19"/>
      <c r="U4488" s="20"/>
      <c r="V4488" s="20"/>
      <c r="W4488" s="20"/>
      <c r="X4488" s="27"/>
      <c r="Y4488" s="253"/>
      <c r="Z4488" s="30"/>
      <c r="AA4488" s="30"/>
      <c r="AB4488" s="31"/>
      <c r="AC4488" s="31"/>
      <c r="AD4488" s="31"/>
      <c r="AE4488" s="31"/>
      <c r="AF4488" s="31"/>
      <c r="AG4488" s="241"/>
      <c r="AH4488" s="31"/>
      <c r="AI4488" s="31"/>
      <c r="AJ4488" s="31"/>
      <c r="AK4488" s="31"/>
      <c r="AL4488" s="120"/>
      <c r="AQ4488" s="26"/>
      <c r="AW4488" s="19"/>
      <c r="AX4488" s="19"/>
      <c r="AY4488" s="19"/>
      <c r="AZ4488" s="19"/>
      <c r="BA4488" s="19"/>
      <c r="BB4488" s="19"/>
      <c r="BC4488" s="1"/>
      <c r="BD4488"/>
      <c r="BE4488"/>
      <c r="BF4488" s="1"/>
      <c r="BG4488"/>
      <c r="BH4488"/>
      <c r="BI4488"/>
      <c r="BJ4488" s="1"/>
      <c r="BK4488" s="1"/>
      <c r="BL4488"/>
      <c r="BM4488" s="1"/>
      <c r="BN4488" s="1"/>
      <c r="BO4488" s="1"/>
      <c r="BP4488" s="1"/>
      <c r="BQ4488" s="1"/>
      <c r="BR4488" s="1"/>
      <c r="BS4488" s="1"/>
      <c r="BT4488" s="22"/>
      <c r="BU4488" s="1"/>
      <c r="BV4488" s="1"/>
      <c r="BW4488" s="1"/>
      <c r="BX4488" s="1"/>
      <c r="BY4488" s="1"/>
      <c r="BZ4488" s="1"/>
      <c r="CA4488" s="1"/>
      <c r="CB4488" s="1"/>
      <c r="CC4488" s="1"/>
      <c r="CD4488" s="1"/>
      <c r="CE4488" s="1"/>
      <c r="CF4488" s="1"/>
      <c r="CG4488" s="1"/>
      <c r="CH4488" s="1"/>
      <c r="CI4488" s="1"/>
      <c r="CJ4488" s="1"/>
      <c r="CK4488" s="1"/>
      <c r="CL4488" s="1"/>
      <c r="CM4488" s="1"/>
      <c r="CN4488" s="1"/>
      <c r="CO4488" s="1"/>
      <c r="CP4488" s="1"/>
      <c r="CQ4488" s="1"/>
      <c r="CR4488" s="1"/>
      <c r="CS4488" s="1"/>
      <c r="CT4488" s="1"/>
      <c r="CU4488" s="1"/>
      <c r="CV4488" s="1"/>
      <c r="CW4488" s="1"/>
      <c r="CX4488" s="1"/>
      <c r="CY4488" s="1"/>
      <c r="CZ4488" s="1"/>
      <c r="DA4488" s="1"/>
      <c r="DB4488" s="1"/>
      <c r="DC4488" s="1"/>
      <c r="DD4488" s="1"/>
      <c r="DE4488" s="1"/>
      <c r="DF4488" s="1"/>
      <c r="DG4488" s="1"/>
      <c r="DH4488" s="1"/>
      <c r="DI4488" s="1"/>
      <c r="DJ4488" s="1"/>
      <c r="DK4488" s="1"/>
      <c r="DL4488" s="1"/>
      <c r="DM4488" s="1"/>
      <c r="DN4488" s="1"/>
      <c r="DO4488" s="1"/>
      <c r="DP4488" s="1"/>
      <c r="DQ4488" s="1"/>
      <c r="DR4488" s="1"/>
      <c r="DS4488" s="1"/>
      <c r="DT4488" s="1"/>
      <c r="DU4488" s="1"/>
      <c r="DV4488" s="1"/>
      <c r="DW4488" s="1"/>
      <c r="DX4488" s="1"/>
      <c r="DY4488" s="1"/>
      <c r="DZ4488" s="1"/>
      <c r="EA4488" s="1"/>
      <c r="EB4488" s="1"/>
      <c r="EC4488" s="1"/>
      <c r="ED4488" s="1"/>
      <c r="EE4488" s="1"/>
      <c r="EF4488" s="1"/>
      <c r="EG4488" s="1"/>
      <c r="EH4488" s="1"/>
      <c r="EI4488" s="1"/>
      <c r="EJ4488" s="1"/>
      <c r="EK4488" s="1"/>
      <c r="EL4488" s="1"/>
      <c r="EM4488" s="1"/>
      <c r="EN4488" s="1"/>
      <c r="EO4488" s="1"/>
      <c r="EP4488" s="1"/>
      <c r="EQ4488" s="1"/>
      <c r="ER4488" s="1"/>
      <c r="ES4488" s="1"/>
      <c r="ET4488" s="1"/>
      <c r="EU4488" s="1"/>
      <c r="EV4488" s="1"/>
      <c r="EW4488" s="1"/>
      <c r="EX4488" s="1"/>
      <c r="EY4488" s="1"/>
      <c r="EZ4488" s="1"/>
      <c r="FA4488" s="1"/>
      <c r="FB4488" s="1"/>
      <c r="FC4488" s="1"/>
      <c r="FD4488" s="1"/>
      <c r="FE4488" s="1"/>
      <c r="FF4488" s="1"/>
      <c r="FG4488" s="1"/>
      <c r="FH4488" s="1"/>
      <c r="FI4488" s="1"/>
      <c r="FJ4488" s="1"/>
      <c r="FK4488" s="1"/>
      <c r="FL4488" s="1"/>
      <c r="FM4488" s="1"/>
      <c r="FN4488" s="1"/>
      <c r="FO4488" s="1"/>
      <c r="FP4488" s="1"/>
      <c r="FQ4488" s="1"/>
      <c r="FR4488" s="1"/>
      <c r="FS4488" s="1"/>
      <c r="FT4488" s="1"/>
      <c r="FU4488" s="1"/>
      <c r="FV4488" s="1"/>
      <c r="FW4488" s="1"/>
      <c r="FX4488" s="1"/>
      <c r="FY4488" s="1"/>
      <c r="FZ4488" s="1"/>
      <c r="GA4488" s="1"/>
      <c r="GB4488" s="1"/>
      <c r="GC4488" s="1"/>
      <c r="GD4488" s="1"/>
      <c r="GE4488" s="1"/>
      <c r="GF4488" s="1"/>
      <c r="GG4488" s="1"/>
      <c r="GH4488" s="1"/>
      <c r="GI4488" s="1"/>
      <c r="GJ4488" s="1"/>
      <c r="GK4488"/>
      <c r="GL4488"/>
      <c r="GM4488"/>
      <c r="GN4488"/>
      <c r="GO4488"/>
      <c r="GP4488"/>
      <c r="GQ4488"/>
      <c r="GR4488"/>
      <c r="GS4488"/>
      <c r="GT4488"/>
      <c r="GU4488"/>
      <c r="GV4488"/>
      <c r="GW4488"/>
      <c r="GX4488"/>
      <c r="GY4488"/>
      <c r="GZ4488"/>
      <c r="HA4488"/>
      <c r="HB4488"/>
      <c r="HC4488"/>
      <c r="HD4488"/>
      <c r="HE4488"/>
    </row>
    <row r="4489" spans="4:213" s="25" customFormat="1" x14ac:dyDescent="0.25">
      <c r="D4489" s="19"/>
      <c r="E4489" s="19"/>
      <c r="F4489" s="20"/>
      <c r="G4489" s="20"/>
      <c r="H4489" s="20"/>
      <c r="I4489" s="20"/>
      <c r="J4489" s="21"/>
      <c r="K4489" s="21"/>
      <c r="L4489" s="20"/>
      <c r="M4489" s="20"/>
      <c r="N4489" s="22"/>
      <c r="O4489" s="22"/>
      <c r="P4489" s="22"/>
      <c r="Q4489" s="22"/>
      <c r="R4489" s="19"/>
      <c r="S4489" s="19"/>
      <c r="T4489" s="19"/>
      <c r="U4489" s="20"/>
      <c r="V4489" s="20"/>
      <c r="W4489" s="20"/>
      <c r="X4489" s="27"/>
      <c r="Y4489" s="253"/>
      <c r="Z4489" s="30"/>
      <c r="AA4489" s="30"/>
      <c r="AB4489" s="31"/>
      <c r="AC4489" s="31"/>
      <c r="AD4489" s="31"/>
      <c r="AE4489" s="31"/>
      <c r="AF4489" s="31"/>
      <c r="AG4489" s="241"/>
      <c r="AH4489" s="31"/>
      <c r="AI4489" s="31"/>
      <c r="AJ4489" s="31"/>
      <c r="AK4489" s="31"/>
      <c r="AL4489" s="120"/>
      <c r="AQ4489" s="26"/>
      <c r="AW4489" s="19"/>
      <c r="AX4489" s="19"/>
      <c r="AY4489" s="19"/>
      <c r="AZ4489" s="19"/>
      <c r="BA4489" s="19"/>
      <c r="BB4489" s="19"/>
      <c r="BC4489" s="1"/>
      <c r="BD4489"/>
      <c r="BE4489"/>
      <c r="BF4489" s="1"/>
      <c r="BG4489"/>
      <c r="BH4489"/>
      <c r="BI4489"/>
      <c r="BJ4489" s="1"/>
      <c r="BK4489" s="1"/>
      <c r="BL4489"/>
      <c r="BM4489" s="1"/>
      <c r="BN4489" s="1"/>
      <c r="BO4489" s="1"/>
      <c r="BP4489" s="1"/>
      <c r="BQ4489" s="1"/>
      <c r="BR4489" s="1"/>
      <c r="BS4489" s="1"/>
      <c r="BT4489" s="22"/>
      <c r="BU4489" s="1"/>
      <c r="BV4489" s="1"/>
      <c r="BW4489" s="1"/>
      <c r="BX4489" s="1"/>
      <c r="BY4489" s="1"/>
      <c r="BZ4489" s="1"/>
      <c r="CA4489" s="1"/>
      <c r="CB4489" s="1"/>
      <c r="CC4489" s="1"/>
      <c r="CD4489" s="1"/>
      <c r="CE4489" s="1"/>
      <c r="CF4489" s="1"/>
      <c r="CG4489" s="1"/>
      <c r="CH4489" s="1"/>
      <c r="CI4489" s="1"/>
      <c r="CJ4489" s="1"/>
      <c r="CK4489" s="1"/>
      <c r="CL4489" s="1"/>
      <c r="CM4489" s="1"/>
      <c r="CN4489" s="1"/>
      <c r="CO4489" s="1"/>
      <c r="CP4489" s="1"/>
      <c r="CQ4489" s="1"/>
      <c r="CR4489" s="1"/>
      <c r="CS4489" s="1"/>
      <c r="CT4489" s="1"/>
      <c r="CU4489" s="1"/>
      <c r="CV4489" s="1"/>
      <c r="CW4489" s="1"/>
      <c r="CX4489" s="1"/>
      <c r="CY4489" s="1"/>
      <c r="CZ4489" s="1"/>
      <c r="DA4489" s="1"/>
      <c r="DB4489" s="1"/>
      <c r="DC4489" s="1"/>
      <c r="DD4489" s="1"/>
      <c r="DE4489" s="1"/>
      <c r="DF4489" s="1"/>
      <c r="DG4489" s="1"/>
      <c r="DH4489" s="1"/>
      <c r="DI4489" s="1"/>
      <c r="DJ4489" s="1"/>
      <c r="DK4489" s="1"/>
      <c r="DL4489" s="1"/>
      <c r="DM4489" s="1"/>
      <c r="DN4489" s="1"/>
      <c r="DO4489" s="1"/>
      <c r="DP4489" s="1"/>
      <c r="DQ4489" s="1"/>
      <c r="DR4489" s="1"/>
      <c r="DS4489" s="1"/>
      <c r="DT4489" s="1"/>
      <c r="DU4489" s="1"/>
      <c r="DV4489" s="1"/>
      <c r="DW4489" s="1"/>
      <c r="DX4489" s="1"/>
      <c r="DY4489" s="1"/>
      <c r="DZ4489" s="1"/>
      <c r="EA4489" s="1"/>
      <c r="EB4489" s="1"/>
      <c r="EC4489" s="1"/>
      <c r="ED4489" s="1"/>
      <c r="EE4489" s="1"/>
      <c r="EF4489" s="1"/>
      <c r="EG4489" s="1"/>
      <c r="EH4489" s="1"/>
      <c r="EI4489" s="1"/>
      <c r="EJ4489" s="1"/>
      <c r="EK4489" s="1"/>
      <c r="EL4489" s="1"/>
      <c r="EM4489" s="1"/>
      <c r="EN4489" s="1"/>
      <c r="EO4489" s="1"/>
      <c r="EP4489" s="1"/>
      <c r="EQ4489" s="1"/>
      <c r="ER4489" s="1"/>
      <c r="ES4489" s="1"/>
      <c r="ET4489" s="1"/>
      <c r="EU4489" s="1"/>
      <c r="EV4489" s="1"/>
      <c r="EW4489" s="1"/>
      <c r="EX4489" s="1"/>
      <c r="EY4489" s="1"/>
      <c r="EZ4489" s="1"/>
      <c r="FA4489" s="1"/>
      <c r="FB4489" s="1"/>
      <c r="FC4489" s="1"/>
      <c r="FD4489" s="1"/>
      <c r="FE4489" s="1"/>
      <c r="FF4489" s="1"/>
      <c r="FG4489" s="1"/>
      <c r="FH4489" s="1"/>
      <c r="FI4489" s="1"/>
      <c r="FJ4489" s="1"/>
      <c r="FK4489" s="1"/>
      <c r="FL4489" s="1"/>
      <c r="FM4489" s="1"/>
      <c r="FN4489" s="1"/>
      <c r="FO4489" s="1"/>
      <c r="FP4489" s="1"/>
      <c r="FQ4489" s="1"/>
      <c r="FR4489" s="1"/>
      <c r="FS4489" s="1"/>
      <c r="FT4489" s="1"/>
      <c r="FU4489" s="1"/>
      <c r="FV4489" s="1"/>
      <c r="FW4489" s="1"/>
      <c r="FX4489" s="1"/>
      <c r="FY4489" s="1"/>
      <c r="FZ4489" s="1"/>
      <c r="GA4489" s="1"/>
      <c r="GB4489" s="1"/>
      <c r="GC4489" s="1"/>
      <c r="GD4489" s="1"/>
      <c r="GE4489" s="1"/>
      <c r="GF4489" s="1"/>
      <c r="GG4489" s="1"/>
      <c r="GH4489" s="1"/>
      <c r="GI4489" s="1"/>
      <c r="GJ4489" s="1"/>
      <c r="GK4489"/>
      <c r="GL4489"/>
      <c r="GM4489"/>
      <c r="GN4489"/>
      <c r="GO4489"/>
      <c r="GP4489"/>
      <c r="GQ4489"/>
      <c r="GR4489"/>
      <c r="GS4489"/>
      <c r="GT4489"/>
      <c r="GU4489"/>
      <c r="GV4489"/>
      <c r="GW4489"/>
      <c r="GX4489"/>
      <c r="GY4489"/>
      <c r="GZ4489"/>
      <c r="HA4489"/>
      <c r="HB4489"/>
      <c r="HC4489"/>
      <c r="HD4489"/>
      <c r="HE4489"/>
    </row>
    <row r="4490" spans="4:213" s="25" customFormat="1" x14ac:dyDescent="0.25">
      <c r="D4490" s="19"/>
      <c r="E4490" s="19"/>
      <c r="F4490" s="20"/>
      <c r="G4490" s="20"/>
      <c r="H4490" s="20"/>
      <c r="I4490" s="20"/>
      <c r="J4490" s="21"/>
      <c r="K4490" s="21"/>
      <c r="L4490" s="20"/>
      <c r="M4490" s="20"/>
      <c r="N4490" s="22"/>
      <c r="O4490" s="22"/>
      <c r="P4490" s="22"/>
      <c r="Q4490" s="22"/>
      <c r="R4490" s="19"/>
      <c r="S4490" s="19"/>
      <c r="T4490" s="19"/>
      <c r="U4490" s="20"/>
      <c r="V4490" s="20"/>
      <c r="W4490" s="20"/>
      <c r="X4490" s="27"/>
      <c r="Y4490" s="253"/>
      <c r="Z4490" s="30"/>
      <c r="AA4490" s="30"/>
      <c r="AB4490" s="31"/>
      <c r="AC4490" s="31"/>
      <c r="AD4490" s="31"/>
      <c r="AE4490" s="31"/>
      <c r="AF4490" s="31"/>
      <c r="AG4490" s="241"/>
      <c r="AH4490" s="31"/>
      <c r="AI4490" s="31"/>
      <c r="AJ4490" s="31"/>
      <c r="AK4490" s="31"/>
      <c r="AL4490" s="120"/>
      <c r="AQ4490" s="26"/>
      <c r="AW4490" s="19"/>
      <c r="AX4490" s="19"/>
      <c r="AY4490" s="19"/>
      <c r="AZ4490" s="19"/>
      <c r="BA4490" s="19"/>
      <c r="BB4490" s="19"/>
      <c r="BC4490" s="1"/>
      <c r="BD4490"/>
      <c r="BE4490"/>
      <c r="BF4490" s="1"/>
      <c r="BG4490"/>
      <c r="BH4490"/>
      <c r="BI4490"/>
      <c r="BJ4490" s="1"/>
      <c r="BK4490" s="1"/>
      <c r="BL4490"/>
      <c r="BM4490" s="1"/>
      <c r="BN4490" s="1"/>
      <c r="BO4490" s="1"/>
      <c r="BP4490" s="1"/>
      <c r="BQ4490" s="1"/>
      <c r="BR4490" s="1"/>
      <c r="BS4490" s="1"/>
      <c r="BT4490" s="22"/>
      <c r="BU4490" s="1"/>
      <c r="BV4490" s="1"/>
      <c r="BW4490" s="1"/>
      <c r="BX4490" s="1"/>
      <c r="BY4490" s="1"/>
      <c r="BZ4490" s="1"/>
      <c r="CA4490" s="1"/>
      <c r="CB4490" s="1"/>
      <c r="CC4490" s="1"/>
      <c r="CD4490" s="1"/>
      <c r="CE4490" s="1"/>
      <c r="CF4490" s="1"/>
      <c r="CG4490" s="1"/>
      <c r="CH4490" s="1"/>
      <c r="CI4490" s="1"/>
      <c r="CJ4490" s="1"/>
      <c r="CK4490" s="1"/>
      <c r="CL4490" s="1"/>
      <c r="CM4490" s="1"/>
      <c r="CN4490" s="1"/>
      <c r="CO4490" s="1"/>
      <c r="CP4490" s="1"/>
      <c r="CQ4490" s="1"/>
      <c r="CR4490" s="1"/>
      <c r="CS4490" s="1"/>
      <c r="CT4490" s="1"/>
      <c r="CU4490" s="1"/>
      <c r="CV4490" s="1"/>
      <c r="CW4490" s="1"/>
      <c r="CX4490" s="1"/>
      <c r="CY4490" s="1"/>
      <c r="CZ4490" s="1"/>
      <c r="DA4490" s="1"/>
      <c r="DB4490" s="1"/>
      <c r="DC4490" s="1"/>
      <c r="DD4490" s="1"/>
      <c r="DE4490" s="1"/>
      <c r="DF4490" s="1"/>
      <c r="DG4490" s="1"/>
      <c r="DH4490" s="1"/>
      <c r="DI4490" s="1"/>
      <c r="DJ4490" s="1"/>
      <c r="DK4490" s="1"/>
      <c r="DL4490" s="1"/>
      <c r="DM4490" s="1"/>
      <c r="DN4490" s="1"/>
      <c r="DO4490" s="1"/>
      <c r="DP4490" s="1"/>
      <c r="DQ4490" s="1"/>
      <c r="DR4490" s="1"/>
      <c r="DS4490" s="1"/>
      <c r="DT4490" s="1"/>
      <c r="DU4490" s="1"/>
      <c r="DV4490" s="1"/>
      <c r="DW4490" s="1"/>
      <c r="DX4490" s="1"/>
      <c r="DY4490" s="1"/>
      <c r="DZ4490" s="1"/>
      <c r="EA4490" s="1"/>
      <c r="EB4490" s="1"/>
      <c r="EC4490" s="1"/>
      <c r="ED4490" s="1"/>
      <c r="EE4490" s="1"/>
      <c r="EF4490" s="1"/>
      <c r="EG4490" s="1"/>
      <c r="EH4490" s="1"/>
      <c r="EI4490" s="1"/>
      <c r="EJ4490" s="1"/>
      <c r="EK4490" s="1"/>
      <c r="EL4490" s="1"/>
      <c r="EM4490" s="1"/>
      <c r="EN4490" s="1"/>
      <c r="EO4490" s="1"/>
      <c r="EP4490" s="1"/>
      <c r="EQ4490" s="1"/>
      <c r="ER4490" s="1"/>
      <c r="ES4490" s="1"/>
      <c r="ET4490" s="1"/>
      <c r="EU4490" s="1"/>
      <c r="EV4490" s="1"/>
      <c r="EW4490" s="1"/>
      <c r="EX4490" s="1"/>
      <c r="EY4490" s="1"/>
      <c r="EZ4490" s="1"/>
      <c r="FA4490" s="1"/>
      <c r="FB4490" s="1"/>
      <c r="FC4490" s="1"/>
      <c r="FD4490" s="1"/>
      <c r="FE4490" s="1"/>
      <c r="FF4490" s="1"/>
      <c r="FG4490" s="1"/>
      <c r="FH4490" s="1"/>
      <c r="FI4490" s="1"/>
      <c r="FJ4490" s="1"/>
      <c r="FK4490" s="1"/>
      <c r="FL4490" s="1"/>
      <c r="FM4490" s="1"/>
      <c r="FN4490" s="1"/>
      <c r="FO4490" s="1"/>
      <c r="FP4490" s="1"/>
      <c r="FQ4490" s="1"/>
      <c r="FR4490" s="1"/>
      <c r="FS4490" s="1"/>
      <c r="FT4490" s="1"/>
      <c r="FU4490" s="1"/>
      <c r="FV4490" s="1"/>
      <c r="FW4490" s="1"/>
      <c r="FX4490" s="1"/>
      <c r="FY4490" s="1"/>
      <c r="FZ4490" s="1"/>
      <c r="GA4490" s="1"/>
      <c r="GB4490" s="1"/>
      <c r="GC4490" s="1"/>
      <c r="GD4490" s="1"/>
      <c r="GE4490" s="1"/>
      <c r="GF4490" s="1"/>
      <c r="GG4490" s="1"/>
      <c r="GH4490" s="1"/>
      <c r="GI4490" s="1"/>
      <c r="GJ4490" s="1"/>
      <c r="GK4490"/>
      <c r="GL4490"/>
      <c r="GM4490"/>
      <c r="GN4490"/>
      <c r="GO4490"/>
      <c r="GP4490"/>
      <c r="GQ4490"/>
      <c r="GR4490"/>
      <c r="GS4490"/>
      <c r="GT4490"/>
      <c r="GU4490"/>
      <c r="GV4490"/>
      <c r="GW4490"/>
      <c r="GX4490"/>
      <c r="GY4490"/>
      <c r="GZ4490"/>
      <c r="HA4490"/>
      <c r="HB4490"/>
      <c r="HC4490"/>
      <c r="HD4490"/>
      <c r="HE4490"/>
    </row>
    <row r="4491" spans="4:213" s="25" customFormat="1" x14ac:dyDescent="0.25">
      <c r="D4491" s="19"/>
      <c r="E4491" s="19"/>
      <c r="F4491" s="20"/>
      <c r="G4491" s="20"/>
      <c r="H4491" s="20"/>
      <c r="I4491" s="20"/>
      <c r="J4491" s="21"/>
      <c r="K4491" s="21"/>
      <c r="L4491" s="20"/>
      <c r="M4491" s="20"/>
      <c r="N4491" s="22"/>
      <c r="O4491" s="22"/>
      <c r="P4491" s="22"/>
      <c r="Q4491" s="22"/>
      <c r="R4491" s="19"/>
      <c r="S4491" s="19"/>
      <c r="T4491" s="19"/>
      <c r="U4491" s="20"/>
      <c r="V4491" s="20"/>
      <c r="W4491" s="20"/>
      <c r="X4491" s="27"/>
      <c r="Y4491" s="253"/>
      <c r="Z4491" s="30"/>
      <c r="AA4491" s="30"/>
      <c r="AB4491" s="31"/>
      <c r="AC4491" s="31"/>
      <c r="AD4491" s="31"/>
      <c r="AE4491" s="31"/>
      <c r="AF4491" s="31"/>
      <c r="AG4491" s="241"/>
      <c r="AH4491" s="31"/>
      <c r="AI4491" s="31"/>
      <c r="AJ4491" s="31"/>
      <c r="AK4491" s="31"/>
      <c r="AL4491" s="120"/>
      <c r="AQ4491" s="26"/>
      <c r="AW4491" s="19"/>
      <c r="AX4491" s="19"/>
      <c r="AY4491" s="19"/>
      <c r="AZ4491" s="19"/>
      <c r="BA4491" s="19"/>
      <c r="BB4491" s="19"/>
      <c r="BC4491" s="1"/>
      <c r="BD4491"/>
      <c r="BE4491"/>
      <c r="BF4491" s="1"/>
      <c r="BG4491"/>
      <c r="BH4491"/>
      <c r="BI4491"/>
      <c r="BJ4491" s="1"/>
      <c r="BK4491" s="1"/>
      <c r="BL4491"/>
      <c r="BM4491" s="1"/>
      <c r="BN4491" s="1"/>
      <c r="BO4491" s="1"/>
      <c r="BP4491" s="1"/>
      <c r="BQ4491" s="1"/>
      <c r="BR4491" s="1"/>
      <c r="BS4491" s="1"/>
      <c r="BT4491" s="22"/>
      <c r="BU4491" s="1"/>
      <c r="BV4491" s="1"/>
      <c r="BW4491" s="1"/>
      <c r="BX4491" s="1"/>
      <c r="BY4491" s="1"/>
      <c r="BZ4491" s="1"/>
      <c r="CA4491" s="1"/>
      <c r="CB4491" s="1"/>
      <c r="CC4491" s="1"/>
      <c r="CD4491" s="1"/>
      <c r="CE4491" s="1"/>
      <c r="CF4491" s="1"/>
      <c r="CG4491" s="1"/>
      <c r="CH4491" s="1"/>
      <c r="CI4491" s="1"/>
      <c r="CJ4491" s="1"/>
      <c r="CK4491" s="1"/>
      <c r="CL4491" s="1"/>
      <c r="CM4491" s="1"/>
      <c r="CN4491" s="1"/>
      <c r="CO4491" s="1"/>
      <c r="CP4491" s="1"/>
      <c r="CQ4491" s="1"/>
      <c r="CR4491" s="1"/>
      <c r="CS4491" s="1"/>
      <c r="CT4491" s="1"/>
      <c r="CU4491" s="1"/>
      <c r="CV4491" s="1"/>
      <c r="CW4491" s="1"/>
      <c r="CX4491" s="1"/>
      <c r="CY4491" s="1"/>
      <c r="CZ4491" s="1"/>
      <c r="DA4491" s="1"/>
      <c r="DB4491" s="1"/>
      <c r="DC4491" s="1"/>
      <c r="DD4491" s="1"/>
      <c r="DE4491" s="1"/>
      <c r="DF4491" s="1"/>
      <c r="DG4491" s="1"/>
      <c r="DH4491" s="1"/>
      <c r="DI4491" s="1"/>
      <c r="DJ4491" s="1"/>
      <c r="DK4491" s="1"/>
      <c r="DL4491" s="1"/>
      <c r="DM4491" s="1"/>
      <c r="DN4491" s="1"/>
      <c r="DO4491" s="1"/>
      <c r="DP4491" s="1"/>
      <c r="DQ4491" s="1"/>
      <c r="DR4491" s="1"/>
      <c r="DS4491" s="1"/>
      <c r="DT4491" s="1"/>
      <c r="DU4491" s="1"/>
      <c r="DV4491" s="1"/>
      <c r="DW4491" s="1"/>
      <c r="DX4491" s="1"/>
      <c r="DY4491" s="1"/>
      <c r="DZ4491" s="1"/>
      <c r="EA4491" s="1"/>
      <c r="EB4491" s="1"/>
      <c r="EC4491" s="1"/>
      <c r="ED4491" s="1"/>
      <c r="EE4491" s="1"/>
      <c r="EF4491" s="1"/>
      <c r="EG4491" s="1"/>
      <c r="EH4491" s="1"/>
      <c r="EI4491" s="1"/>
      <c r="EJ4491" s="1"/>
      <c r="EK4491" s="1"/>
      <c r="EL4491" s="1"/>
      <c r="EM4491" s="1"/>
      <c r="EN4491" s="1"/>
      <c r="EO4491" s="1"/>
      <c r="EP4491" s="1"/>
      <c r="EQ4491" s="1"/>
      <c r="ER4491" s="1"/>
      <c r="ES4491" s="1"/>
      <c r="ET4491" s="1"/>
      <c r="EU4491" s="1"/>
      <c r="EV4491" s="1"/>
      <c r="EW4491" s="1"/>
      <c r="EX4491" s="1"/>
      <c r="EY4491" s="1"/>
      <c r="EZ4491" s="1"/>
      <c r="FA4491" s="1"/>
      <c r="FB4491" s="1"/>
      <c r="FC4491" s="1"/>
      <c r="FD4491" s="1"/>
      <c r="FE4491" s="1"/>
      <c r="FF4491" s="1"/>
      <c r="FG4491" s="1"/>
      <c r="FH4491" s="1"/>
      <c r="FI4491" s="1"/>
      <c r="FJ4491" s="1"/>
      <c r="FK4491" s="1"/>
      <c r="FL4491" s="1"/>
      <c r="FM4491" s="1"/>
      <c r="FN4491" s="1"/>
      <c r="FO4491" s="1"/>
      <c r="FP4491" s="1"/>
      <c r="FQ4491" s="1"/>
      <c r="FR4491" s="1"/>
      <c r="FS4491" s="1"/>
      <c r="FT4491" s="1"/>
      <c r="FU4491" s="1"/>
      <c r="FV4491" s="1"/>
      <c r="FW4491" s="1"/>
      <c r="FX4491" s="1"/>
      <c r="FY4491" s="1"/>
      <c r="FZ4491" s="1"/>
      <c r="GA4491" s="1"/>
      <c r="GB4491" s="1"/>
      <c r="GC4491" s="1"/>
      <c r="GD4491" s="1"/>
      <c r="GE4491" s="1"/>
      <c r="GF4491" s="1"/>
      <c r="GG4491" s="1"/>
      <c r="GH4491" s="1"/>
      <c r="GI4491" s="1"/>
      <c r="GJ4491" s="1"/>
      <c r="GK4491"/>
      <c r="GL4491"/>
      <c r="GM4491"/>
      <c r="GN4491"/>
      <c r="GO4491"/>
      <c r="GP4491"/>
      <c r="GQ4491"/>
      <c r="GR4491"/>
      <c r="GS4491"/>
      <c r="GT4491"/>
      <c r="GU4491"/>
      <c r="GV4491"/>
      <c r="GW4491"/>
      <c r="GX4491"/>
      <c r="GY4491"/>
      <c r="GZ4491"/>
      <c r="HA4491"/>
      <c r="HB4491"/>
      <c r="HC4491"/>
      <c r="HD4491"/>
      <c r="HE4491"/>
    </row>
    <row r="4492" spans="4:213" s="25" customFormat="1" x14ac:dyDescent="0.25">
      <c r="D4492" s="19"/>
      <c r="E4492" s="19"/>
      <c r="F4492" s="20"/>
      <c r="G4492" s="20"/>
      <c r="H4492" s="20"/>
      <c r="I4492" s="20"/>
      <c r="J4492" s="21"/>
      <c r="K4492" s="21"/>
      <c r="L4492" s="20"/>
      <c r="M4492" s="20"/>
      <c r="N4492" s="22"/>
      <c r="O4492" s="22"/>
      <c r="P4492" s="22"/>
      <c r="Q4492" s="22"/>
      <c r="R4492" s="19"/>
      <c r="S4492" s="19"/>
      <c r="T4492" s="19"/>
      <c r="U4492" s="20"/>
      <c r="V4492" s="20"/>
      <c r="W4492" s="20"/>
      <c r="X4492" s="27"/>
      <c r="Y4492" s="253"/>
      <c r="Z4492" s="30"/>
      <c r="AA4492" s="30"/>
      <c r="AB4492" s="31"/>
      <c r="AC4492" s="31"/>
      <c r="AD4492" s="31"/>
      <c r="AE4492" s="31"/>
      <c r="AF4492" s="31"/>
      <c r="AG4492" s="241"/>
      <c r="AH4492" s="31"/>
      <c r="AI4492" s="31"/>
      <c r="AJ4492" s="31"/>
      <c r="AK4492" s="31"/>
      <c r="AL4492" s="120"/>
      <c r="AQ4492" s="26"/>
      <c r="AW4492" s="19"/>
      <c r="AX4492" s="19"/>
      <c r="AY4492" s="19"/>
      <c r="AZ4492" s="19"/>
      <c r="BA4492" s="19"/>
      <c r="BB4492" s="19"/>
      <c r="BC4492" s="1"/>
      <c r="BD4492"/>
      <c r="BE4492"/>
      <c r="BF4492" s="1"/>
      <c r="BG4492"/>
      <c r="BH4492"/>
      <c r="BI4492"/>
      <c r="BJ4492" s="1"/>
      <c r="BK4492" s="1"/>
      <c r="BL4492"/>
      <c r="BM4492" s="1"/>
      <c r="BN4492" s="1"/>
      <c r="BO4492" s="1"/>
      <c r="BP4492" s="1"/>
      <c r="BQ4492" s="1"/>
      <c r="BR4492" s="1"/>
      <c r="BS4492" s="1"/>
      <c r="BT4492" s="22"/>
      <c r="BU4492" s="1"/>
      <c r="BV4492" s="1"/>
      <c r="BW4492" s="1"/>
      <c r="BX4492" s="1"/>
      <c r="BY4492" s="1"/>
      <c r="BZ4492" s="1"/>
      <c r="CA4492" s="1"/>
      <c r="CB4492" s="1"/>
      <c r="CC4492" s="1"/>
      <c r="CD4492" s="1"/>
      <c r="CE4492" s="1"/>
      <c r="CF4492" s="1"/>
      <c r="CG4492" s="1"/>
      <c r="CH4492" s="1"/>
      <c r="CI4492" s="1"/>
      <c r="CJ4492" s="1"/>
      <c r="CK4492" s="1"/>
      <c r="CL4492" s="1"/>
      <c r="CM4492" s="1"/>
      <c r="CN4492" s="1"/>
      <c r="CO4492" s="1"/>
      <c r="CP4492" s="1"/>
      <c r="CQ4492" s="1"/>
      <c r="CR4492" s="1"/>
      <c r="CS4492" s="1"/>
      <c r="CT4492" s="1"/>
      <c r="CU4492" s="1"/>
      <c r="CV4492" s="1"/>
      <c r="CW4492" s="1"/>
      <c r="CX4492" s="1"/>
      <c r="CY4492" s="1"/>
      <c r="CZ4492" s="1"/>
      <c r="DA4492" s="1"/>
      <c r="DB4492" s="1"/>
      <c r="DC4492" s="1"/>
      <c r="DD4492" s="1"/>
      <c r="DE4492" s="1"/>
      <c r="DF4492" s="1"/>
      <c r="DG4492" s="1"/>
      <c r="DH4492" s="1"/>
      <c r="DI4492" s="1"/>
      <c r="DJ4492" s="1"/>
      <c r="DK4492" s="1"/>
      <c r="DL4492" s="1"/>
      <c r="DM4492" s="1"/>
      <c r="DN4492" s="1"/>
      <c r="DO4492" s="1"/>
      <c r="DP4492" s="1"/>
      <c r="DQ4492" s="1"/>
      <c r="DR4492" s="1"/>
      <c r="DS4492" s="1"/>
      <c r="DT4492" s="1"/>
      <c r="DU4492" s="1"/>
      <c r="DV4492" s="1"/>
      <c r="DW4492" s="1"/>
      <c r="DX4492" s="1"/>
      <c r="DY4492" s="1"/>
      <c r="DZ4492" s="1"/>
      <c r="EA4492" s="1"/>
      <c r="EB4492" s="1"/>
      <c r="EC4492" s="1"/>
      <c r="ED4492" s="1"/>
      <c r="EE4492" s="1"/>
      <c r="EF4492" s="1"/>
      <c r="EG4492" s="1"/>
      <c r="EH4492" s="1"/>
      <c r="EI4492" s="1"/>
      <c r="EJ4492" s="1"/>
      <c r="EK4492" s="1"/>
      <c r="EL4492" s="1"/>
      <c r="EM4492" s="1"/>
      <c r="EN4492" s="1"/>
      <c r="EO4492" s="1"/>
      <c r="EP4492" s="1"/>
      <c r="EQ4492" s="1"/>
      <c r="ER4492" s="1"/>
      <c r="ES4492" s="1"/>
      <c r="ET4492" s="1"/>
      <c r="EU4492" s="1"/>
      <c r="EV4492" s="1"/>
      <c r="EW4492" s="1"/>
      <c r="EX4492" s="1"/>
      <c r="EY4492" s="1"/>
      <c r="EZ4492" s="1"/>
      <c r="FA4492" s="1"/>
      <c r="FB4492" s="1"/>
      <c r="FC4492" s="1"/>
      <c r="FD4492" s="1"/>
      <c r="FE4492" s="1"/>
      <c r="FF4492" s="1"/>
      <c r="FG4492" s="1"/>
      <c r="FH4492" s="1"/>
      <c r="FI4492" s="1"/>
      <c r="FJ4492" s="1"/>
      <c r="FK4492" s="1"/>
      <c r="FL4492" s="1"/>
      <c r="FM4492" s="1"/>
      <c r="FN4492" s="1"/>
      <c r="FO4492" s="1"/>
      <c r="FP4492" s="1"/>
      <c r="FQ4492" s="1"/>
      <c r="FR4492" s="1"/>
      <c r="FS4492" s="1"/>
      <c r="FT4492" s="1"/>
      <c r="FU4492" s="1"/>
      <c r="FV4492" s="1"/>
      <c r="FW4492" s="1"/>
      <c r="FX4492" s="1"/>
      <c r="FY4492" s="1"/>
      <c r="FZ4492" s="1"/>
      <c r="GA4492" s="1"/>
      <c r="GB4492" s="1"/>
      <c r="GC4492" s="1"/>
      <c r="GD4492" s="1"/>
      <c r="GE4492" s="1"/>
      <c r="GF4492" s="1"/>
      <c r="GG4492" s="1"/>
      <c r="GH4492" s="1"/>
      <c r="GI4492" s="1"/>
      <c r="GJ4492" s="1"/>
      <c r="GK4492"/>
      <c r="GL4492"/>
      <c r="GM4492"/>
      <c r="GN4492"/>
      <c r="GO4492"/>
      <c r="GP4492"/>
      <c r="GQ4492"/>
      <c r="GR4492"/>
      <c r="GS4492"/>
      <c r="GT4492"/>
      <c r="GU4492"/>
      <c r="GV4492"/>
      <c r="GW4492"/>
      <c r="GX4492"/>
      <c r="GY4492"/>
      <c r="GZ4492"/>
      <c r="HA4492"/>
      <c r="HB4492"/>
      <c r="HC4492"/>
      <c r="HD4492"/>
      <c r="HE4492"/>
    </row>
    <row r="4493" spans="4:213" s="25" customFormat="1" x14ac:dyDescent="0.25">
      <c r="D4493" s="19"/>
      <c r="E4493" s="19"/>
      <c r="F4493" s="20"/>
      <c r="G4493" s="20"/>
      <c r="H4493" s="20"/>
      <c r="I4493" s="20"/>
      <c r="J4493" s="21"/>
      <c r="K4493" s="21"/>
      <c r="L4493" s="20"/>
      <c r="M4493" s="20"/>
      <c r="N4493" s="22"/>
      <c r="O4493" s="22"/>
      <c r="P4493" s="22"/>
      <c r="Q4493" s="22"/>
      <c r="R4493" s="19"/>
      <c r="S4493" s="19"/>
      <c r="T4493" s="19"/>
      <c r="U4493" s="20"/>
      <c r="V4493" s="20"/>
      <c r="W4493" s="20"/>
      <c r="X4493" s="27"/>
      <c r="Y4493" s="253"/>
      <c r="Z4493" s="30"/>
      <c r="AA4493" s="30"/>
      <c r="AB4493" s="31"/>
      <c r="AC4493" s="31"/>
      <c r="AD4493" s="31"/>
      <c r="AE4493" s="31"/>
      <c r="AF4493" s="31"/>
      <c r="AG4493" s="241"/>
      <c r="AH4493" s="31"/>
      <c r="AI4493" s="31"/>
      <c r="AJ4493" s="31"/>
      <c r="AK4493" s="31"/>
      <c r="AL4493" s="120"/>
      <c r="AQ4493" s="26"/>
      <c r="AW4493" s="19"/>
      <c r="AX4493" s="19"/>
      <c r="AY4493" s="19"/>
      <c r="AZ4493" s="19"/>
      <c r="BA4493" s="19"/>
      <c r="BB4493" s="19"/>
      <c r="BC4493" s="1"/>
      <c r="BD4493"/>
      <c r="BE4493"/>
      <c r="BF4493" s="1"/>
      <c r="BG4493"/>
      <c r="BH4493"/>
      <c r="BI4493"/>
      <c r="BJ4493" s="1"/>
      <c r="BK4493" s="1"/>
      <c r="BL4493"/>
      <c r="BM4493" s="1"/>
      <c r="BN4493" s="1"/>
      <c r="BO4493" s="1"/>
      <c r="BP4493" s="1"/>
      <c r="BQ4493" s="1"/>
      <c r="BR4493" s="1"/>
      <c r="BS4493" s="1"/>
      <c r="BT4493" s="22"/>
      <c r="BU4493" s="1"/>
      <c r="BV4493" s="1"/>
      <c r="BW4493" s="1"/>
      <c r="BX4493" s="1"/>
      <c r="BY4493" s="1"/>
      <c r="BZ4493" s="1"/>
      <c r="CA4493" s="1"/>
      <c r="CB4493" s="1"/>
      <c r="CC4493" s="1"/>
      <c r="CD4493" s="1"/>
      <c r="CE4493" s="1"/>
      <c r="CF4493" s="1"/>
      <c r="CG4493" s="1"/>
      <c r="CH4493" s="1"/>
      <c r="CI4493" s="1"/>
      <c r="CJ4493" s="1"/>
      <c r="CK4493" s="1"/>
      <c r="CL4493" s="1"/>
      <c r="CM4493" s="1"/>
      <c r="CN4493" s="1"/>
      <c r="CO4493" s="1"/>
      <c r="CP4493" s="1"/>
      <c r="CQ4493" s="1"/>
      <c r="CR4493" s="1"/>
      <c r="CS4493" s="1"/>
      <c r="CT4493" s="1"/>
      <c r="CU4493" s="1"/>
      <c r="CV4493" s="1"/>
      <c r="CW4493" s="1"/>
      <c r="CX4493" s="1"/>
      <c r="CY4493" s="1"/>
      <c r="CZ4493" s="1"/>
      <c r="DA4493" s="1"/>
      <c r="DB4493" s="1"/>
      <c r="DC4493" s="1"/>
      <c r="DD4493" s="1"/>
      <c r="DE4493" s="1"/>
      <c r="DF4493" s="1"/>
      <c r="DG4493" s="1"/>
      <c r="DH4493" s="1"/>
      <c r="DI4493" s="1"/>
      <c r="DJ4493" s="1"/>
      <c r="DK4493" s="1"/>
      <c r="DL4493" s="1"/>
      <c r="DM4493" s="1"/>
      <c r="DN4493" s="1"/>
      <c r="DO4493" s="1"/>
      <c r="DP4493" s="1"/>
      <c r="DQ4493" s="1"/>
      <c r="DR4493" s="1"/>
      <c r="DS4493" s="1"/>
      <c r="DT4493" s="1"/>
      <c r="DU4493" s="1"/>
      <c r="DV4493" s="1"/>
      <c r="DW4493" s="1"/>
      <c r="DX4493" s="1"/>
      <c r="DY4493" s="1"/>
      <c r="DZ4493" s="1"/>
      <c r="EA4493" s="1"/>
      <c r="EB4493" s="1"/>
      <c r="EC4493" s="1"/>
      <c r="ED4493" s="1"/>
      <c r="EE4493" s="1"/>
      <c r="EF4493" s="1"/>
      <c r="EG4493" s="1"/>
      <c r="EH4493" s="1"/>
      <c r="EI4493" s="1"/>
      <c r="EJ4493" s="1"/>
      <c r="EK4493" s="1"/>
      <c r="EL4493" s="1"/>
      <c r="EM4493" s="1"/>
      <c r="EN4493" s="1"/>
      <c r="EO4493" s="1"/>
      <c r="EP4493" s="1"/>
      <c r="EQ4493" s="1"/>
      <c r="ER4493" s="1"/>
      <c r="ES4493" s="1"/>
      <c r="ET4493" s="1"/>
      <c r="EU4493" s="1"/>
      <c r="EV4493" s="1"/>
      <c r="EW4493" s="1"/>
      <c r="EX4493" s="1"/>
      <c r="EY4493" s="1"/>
      <c r="EZ4493" s="1"/>
      <c r="FA4493" s="1"/>
      <c r="FB4493" s="1"/>
      <c r="FC4493" s="1"/>
      <c r="FD4493" s="1"/>
      <c r="FE4493" s="1"/>
      <c r="FF4493" s="1"/>
      <c r="FG4493" s="1"/>
      <c r="FH4493" s="1"/>
      <c r="FI4493" s="1"/>
      <c r="FJ4493" s="1"/>
      <c r="FK4493" s="1"/>
      <c r="FL4493" s="1"/>
      <c r="FM4493" s="1"/>
      <c r="FN4493" s="1"/>
      <c r="FO4493" s="1"/>
      <c r="FP4493" s="1"/>
      <c r="FQ4493" s="1"/>
      <c r="FR4493" s="1"/>
      <c r="FS4493" s="1"/>
      <c r="FT4493" s="1"/>
      <c r="FU4493" s="1"/>
      <c r="FV4493" s="1"/>
      <c r="FW4493" s="1"/>
      <c r="FX4493" s="1"/>
      <c r="FY4493" s="1"/>
      <c r="FZ4493" s="1"/>
      <c r="GA4493" s="1"/>
      <c r="GB4493" s="1"/>
      <c r="GC4493" s="1"/>
      <c r="GD4493" s="1"/>
      <c r="GE4493" s="1"/>
      <c r="GF4493" s="1"/>
      <c r="GG4493" s="1"/>
      <c r="GH4493" s="1"/>
      <c r="GI4493" s="1"/>
      <c r="GJ4493" s="1"/>
      <c r="GK4493"/>
      <c r="GL4493"/>
      <c r="GM4493"/>
      <c r="GN4493"/>
      <c r="GO4493"/>
      <c r="GP4493"/>
      <c r="GQ4493"/>
      <c r="GR4493"/>
      <c r="GS4493"/>
      <c r="GT4493"/>
      <c r="GU4493"/>
      <c r="GV4493"/>
      <c r="GW4493"/>
      <c r="GX4493"/>
      <c r="GY4493"/>
      <c r="GZ4493"/>
      <c r="HA4493"/>
      <c r="HB4493"/>
      <c r="HC4493"/>
      <c r="HD4493"/>
      <c r="HE4493"/>
    </row>
    <row r="4494" spans="4:213" s="25" customFormat="1" x14ac:dyDescent="0.25">
      <c r="D4494" s="19"/>
      <c r="E4494" s="19"/>
      <c r="F4494" s="20"/>
      <c r="G4494" s="20"/>
      <c r="H4494" s="20"/>
      <c r="I4494" s="20"/>
      <c r="J4494" s="21"/>
      <c r="K4494" s="21"/>
      <c r="L4494" s="20"/>
      <c r="M4494" s="20"/>
      <c r="N4494" s="22"/>
      <c r="O4494" s="22"/>
      <c r="P4494" s="22"/>
      <c r="Q4494" s="22"/>
      <c r="R4494" s="19"/>
      <c r="S4494" s="19"/>
      <c r="T4494" s="19"/>
      <c r="U4494" s="20"/>
      <c r="V4494" s="20"/>
      <c r="W4494" s="20"/>
      <c r="X4494" s="27"/>
      <c r="Y4494" s="253"/>
      <c r="Z4494" s="30"/>
      <c r="AA4494" s="30"/>
      <c r="AB4494" s="31"/>
      <c r="AC4494" s="31"/>
      <c r="AD4494" s="31"/>
      <c r="AE4494" s="31"/>
      <c r="AF4494" s="31"/>
      <c r="AG4494" s="241"/>
      <c r="AH4494" s="31"/>
      <c r="AI4494" s="31"/>
      <c r="AJ4494" s="31"/>
      <c r="AK4494" s="31"/>
      <c r="AL4494" s="120"/>
      <c r="AQ4494" s="26"/>
      <c r="AW4494" s="19"/>
      <c r="AX4494" s="19"/>
      <c r="AY4494" s="19"/>
      <c r="AZ4494" s="19"/>
      <c r="BA4494" s="19"/>
      <c r="BB4494" s="19"/>
      <c r="BC4494" s="1"/>
      <c r="BD4494"/>
      <c r="BE4494"/>
      <c r="BF4494" s="1"/>
      <c r="BG4494"/>
      <c r="BH4494"/>
      <c r="BI4494"/>
      <c r="BJ4494" s="1"/>
      <c r="BK4494" s="1"/>
      <c r="BL4494"/>
      <c r="BM4494" s="1"/>
      <c r="BN4494" s="1"/>
      <c r="BO4494" s="1"/>
      <c r="BP4494" s="1"/>
      <c r="BQ4494" s="1"/>
      <c r="BR4494" s="1"/>
      <c r="BS4494" s="1"/>
      <c r="BT4494" s="22"/>
      <c r="BU4494" s="1"/>
      <c r="BV4494" s="1"/>
      <c r="BW4494" s="1"/>
      <c r="BX4494" s="1"/>
      <c r="BY4494" s="1"/>
      <c r="BZ4494" s="1"/>
      <c r="CA4494" s="1"/>
      <c r="CB4494" s="1"/>
      <c r="CC4494" s="1"/>
      <c r="CD4494" s="1"/>
      <c r="CE4494" s="1"/>
      <c r="CF4494" s="1"/>
      <c r="CG4494" s="1"/>
      <c r="CH4494" s="1"/>
      <c r="CI4494" s="1"/>
      <c r="CJ4494" s="1"/>
      <c r="CK4494" s="1"/>
      <c r="CL4494" s="1"/>
      <c r="CM4494" s="1"/>
      <c r="CN4494" s="1"/>
      <c r="CO4494" s="1"/>
      <c r="CP4494" s="1"/>
      <c r="CQ4494" s="1"/>
      <c r="CR4494" s="1"/>
      <c r="CS4494" s="1"/>
      <c r="CT4494" s="1"/>
      <c r="CU4494" s="1"/>
      <c r="CV4494" s="1"/>
      <c r="CW4494" s="1"/>
      <c r="CX4494" s="1"/>
      <c r="CY4494" s="1"/>
      <c r="CZ4494" s="1"/>
      <c r="DA4494" s="1"/>
      <c r="DB4494" s="1"/>
      <c r="DC4494" s="1"/>
      <c r="DD4494" s="1"/>
      <c r="DE4494" s="1"/>
      <c r="DF4494" s="1"/>
      <c r="DG4494" s="1"/>
      <c r="DH4494" s="1"/>
      <c r="DI4494" s="1"/>
      <c r="DJ4494" s="1"/>
      <c r="DK4494" s="1"/>
      <c r="DL4494" s="1"/>
      <c r="DM4494" s="1"/>
      <c r="DN4494" s="1"/>
      <c r="DO4494" s="1"/>
      <c r="DP4494" s="1"/>
      <c r="DQ4494" s="1"/>
      <c r="DR4494" s="1"/>
      <c r="DS4494" s="1"/>
      <c r="DT4494" s="1"/>
      <c r="DU4494" s="1"/>
      <c r="DV4494" s="1"/>
      <c r="DW4494" s="1"/>
      <c r="DX4494" s="1"/>
      <c r="DY4494" s="1"/>
      <c r="DZ4494" s="1"/>
      <c r="EA4494" s="1"/>
      <c r="EB4494" s="1"/>
      <c r="EC4494" s="1"/>
      <c r="ED4494" s="1"/>
      <c r="EE4494" s="1"/>
      <c r="EF4494" s="1"/>
      <c r="EG4494" s="1"/>
      <c r="EH4494" s="1"/>
      <c r="EI4494" s="1"/>
      <c r="EJ4494" s="1"/>
      <c r="EK4494" s="1"/>
      <c r="EL4494" s="1"/>
      <c r="EM4494" s="1"/>
      <c r="EN4494" s="1"/>
      <c r="EO4494" s="1"/>
      <c r="EP4494" s="1"/>
      <c r="EQ4494" s="1"/>
      <c r="ER4494" s="1"/>
      <c r="ES4494" s="1"/>
      <c r="ET4494" s="1"/>
      <c r="EU4494" s="1"/>
      <c r="EV4494" s="1"/>
      <c r="EW4494" s="1"/>
      <c r="EX4494" s="1"/>
      <c r="EY4494" s="1"/>
      <c r="EZ4494" s="1"/>
      <c r="FA4494" s="1"/>
      <c r="FB4494" s="1"/>
      <c r="FC4494" s="1"/>
      <c r="FD4494" s="1"/>
      <c r="FE4494" s="1"/>
      <c r="FF4494" s="1"/>
      <c r="FG4494" s="1"/>
      <c r="FH4494" s="1"/>
      <c r="FI4494" s="1"/>
      <c r="FJ4494" s="1"/>
      <c r="FK4494" s="1"/>
      <c r="FL4494" s="1"/>
      <c r="FM4494" s="1"/>
      <c r="FN4494" s="1"/>
      <c r="FO4494" s="1"/>
      <c r="FP4494" s="1"/>
      <c r="FQ4494" s="1"/>
      <c r="FR4494" s="1"/>
      <c r="FS4494" s="1"/>
      <c r="FT4494" s="1"/>
      <c r="FU4494" s="1"/>
      <c r="FV4494" s="1"/>
      <c r="FW4494" s="1"/>
      <c r="FX4494" s="1"/>
      <c r="FY4494" s="1"/>
      <c r="FZ4494" s="1"/>
      <c r="GA4494" s="1"/>
      <c r="GB4494" s="1"/>
      <c r="GC4494" s="1"/>
      <c r="GD4494" s="1"/>
      <c r="GE4494" s="1"/>
      <c r="GF4494" s="1"/>
      <c r="GG4494" s="1"/>
      <c r="GH4494" s="1"/>
      <c r="GI4494" s="1"/>
      <c r="GJ4494" s="1"/>
      <c r="GK4494"/>
      <c r="GL4494"/>
      <c r="GM4494"/>
      <c r="GN4494"/>
      <c r="GO4494"/>
      <c r="GP4494"/>
      <c r="GQ4494"/>
      <c r="GR4494"/>
      <c r="GS4494"/>
      <c r="GT4494"/>
      <c r="GU4494"/>
      <c r="GV4494"/>
      <c r="GW4494"/>
      <c r="GX4494"/>
      <c r="GY4494"/>
      <c r="GZ4494"/>
      <c r="HA4494"/>
      <c r="HB4494"/>
      <c r="HC4494"/>
      <c r="HD4494"/>
      <c r="HE4494"/>
    </row>
    <row r="4495" spans="4:213" s="25" customFormat="1" x14ac:dyDescent="0.25">
      <c r="D4495" s="19"/>
      <c r="E4495" s="19"/>
      <c r="F4495" s="20"/>
      <c r="G4495" s="20"/>
      <c r="H4495" s="20"/>
      <c r="I4495" s="20"/>
      <c r="J4495" s="21"/>
      <c r="K4495" s="21"/>
      <c r="L4495" s="20"/>
      <c r="M4495" s="20"/>
      <c r="N4495" s="22"/>
      <c r="O4495" s="22"/>
      <c r="P4495" s="22"/>
      <c r="Q4495" s="22"/>
      <c r="R4495" s="19"/>
      <c r="S4495" s="19"/>
      <c r="T4495" s="19"/>
      <c r="U4495" s="20"/>
      <c r="V4495" s="20"/>
      <c r="W4495" s="20"/>
      <c r="X4495" s="27"/>
      <c r="Y4495" s="253"/>
      <c r="Z4495" s="30"/>
      <c r="AA4495" s="30"/>
      <c r="AB4495" s="31"/>
      <c r="AC4495" s="31"/>
      <c r="AD4495" s="31"/>
      <c r="AE4495" s="31"/>
      <c r="AF4495" s="31"/>
      <c r="AG4495" s="241"/>
      <c r="AH4495" s="31"/>
      <c r="AI4495" s="31"/>
      <c r="AJ4495" s="31"/>
      <c r="AK4495" s="31"/>
      <c r="AL4495" s="120"/>
      <c r="AQ4495" s="26"/>
      <c r="AW4495" s="19"/>
      <c r="AX4495" s="19"/>
      <c r="AY4495" s="19"/>
      <c r="AZ4495" s="19"/>
      <c r="BA4495" s="19"/>
      <c r="BB4495" s="19"/>
      <c r="BC4495" s="1"/>
      <c r="BD4495"/>
      <c r="BE4495"/>
      <c r="BF4495" s="1"/>
      <c r="BG4495"/>
      <c r="BH4495"/>
      <c r="BI4495"/>
      <c r="BJ4495" s="1"/>
      <c r="BK4495" s="1"/>
      <c r="BL4495"/>
      <c r="BM4495" s="1"/>
      <c r="BN4495" s="1"/>
      <c r="BO4495" s="1"/>
      <c r="BP4495" s="1"/>
      <c r="BQ4495" s="1"/>
      <c r="BR4495" s="1"/>
      <c r="BS4495" s="1"/>
      <c r="BT4495" s="22"/>
      <c r="BU4495" s="1"/>
      <c r="BV4495" s="1"/>
      <c r="BW4495" s="1"/>
      <c r="BX4495" s="1"/>
      <c r="BY4495" s="1"/>
      <c r="BZ4495" s="1"/>
      <c r="CA4495" s="1"/>
      <c r="CB4495" s="1"/>
      <c r="CC4495" s="1"/>
      <c r="CD4495" s="1"/>
      <c r="CE4495" s="1"/>
      <c r="CF4495" s="1"/>
      <c r="CG4495" s="1"/>
      <c r="CH4495" s="1"/>
      <c r="CI4495" s="1"/>
      <c r="CJ4495" s="1"/>
      <c r="CK4495" s="1"/>
      <c r="CL4495" s="1"/>
      <c r="CM4495" s="1"/>
      <c r="CN4495" s="1"/>
      <c r="CO4495" s="1"/>
      <c r="CP4495" s="1"/>
      <c r="CQ4495" s="1"/>
      <c r="CR4495" s="1"/>
      <c r="CS4495" s="1"/>
      <c r="CT4495" s="1"/>
      <c r="CU4495" s="1"/>
      <c r="CV4495" s="1"/>
      <c r="CW4495" s="1"/>
      <c r="CX4495" s="1"/>
      <c r="CY4495" s="1"/>
      <c r="CZ4495" s="1"/>
      <c r="DA4495" s="1"/>
      <c r="DB4495" s="1"/>
      <c r="DC4495" s="1"/>
      <c r="DD4495" s="1"/>
      <c r="DE4495" s="1"/>
      <c r="DF4495" s="1"/>
      <c r="DG4495" s="1"/>
      <c r="DH4495" s="1"/>
      <c r="DI4495" s="1"/>
      <c r="DJ4495" s="1"/>
      <c r="DK4495" s="1"/>
      <c r="DL4495" s="1"/>
      <c r="DM4495" s="1"/>
      <c r="DN4495" s="1"/>
      <c r="DO4495" s="1"/>
      <c r="DP4495" s="1"/>
      <c r="DQ4495" s="1"/>
      <c r="DR4495" s="1"/>
      <c r="DS4495" s="1"/>
      <c r="DT4495" s="1"/>
      <c r="DU4495" s="1"/>
      <c r="DV4495" s="1"/>
      <c r="DW4495" s="1"/>
      <c r="DX4495" s="1"/>
      <c r="DY4495" s="1"/>
      <c r="DZ4495" s="1"/>
      <c r="EA4495" s="1"/>
      <c r="EB4495" s="1"/>
      <c r="EC4495" s="1"/>
      <c r="ED4495" s="1"/>
      <c r="EE4495" s="1"/>
      <c r="EF4495" s="1"/>
      <c r="EG4495" s="1"/>
      <c r="EH4495" s="1"/>
      <c r="EI4495" s="1"/>
      <c r="EJ4495" s="1"/>
      <c r="EK4495" s="1"/>
      <c r="EL4495" s="1"/>
      <c r="EM4495" s="1"/>
      <c r="EN4495" s="1"/>
      <c r="EO4495" s="1"/>
      <c r="EP4495" s="1"/>
      <c r="EQ4495" s="1"/>
      <c r="ER4495" s="1"/>
      <c r="ES4495" s="1"/>
      <c r="ET4495" s="1"/>
      <c r="EU4495" s="1"/>
      <c r="EV4495" s="1"/>
      <c r="EW4495" s="1"/>
      <c r="EX4495" s="1"/>
      <c r="EY4495" s="1"/>
      <c r="EZ4495" s="1"/>
      <c r="FA4495" s="1"/>
      <c r="FB4495" s="1"/>
      <c r="FC4495" s="1"/>
      <c r="FD4495" s="1"/>
      <c r="FE4495" s="1"/>
      <c r="FF4495" s="1"/>
      <c r="FG4495" s="1"/>
      <c r="FH4495" s="1"/>
      <c r="FI4495" s="1"/>
      <c r="FJ4495" s="1"/>
      <c r="FK4495" s="1"/>
      <c r="FL4495" s="1"/>
      <c r="FM4495" s="1"/>
      <c r="FN4495" s="1"/>
      <c r="FO4495" s="1"/>
      <c r="FP4495" s="1"/>
      <c r="FQ4495" s="1"/>
      <c r="FR4495" s="1"/>
      <c r="FS4495" s="1"/>
      <c r="FT4495" s="1"/>
      <c r="FU4495" s="1"/>
      <c r="FV4495" s="1"/>
      <c r="FW4495" s="1"/>
      <c r="FX4495" s="1"/>
      <c r="FY4495" s="1"/>
      <c r="FZ4495" s="1"/>
      <c r="GA4495" s="1"/>
      <c r="GB4495" s="1"/>
      <c r="GC4495" s="1"/>
      <c r="GD4495" s="1"/>
      <c r="GE4495" s="1"/>
      <c r="GF4495" s="1"/>
      <c r="GG4495" s="1"/>
      <c r="GH4495" s="1"/>
      <c r="GI4495" s="1"/>
      <c r="GJ4495" s="1"/>
      <c r="GK4495"/>
      <c r="GL4495"/>
      <c r="GM4495"/>
      <c r="GN4495"/>
      <c r="GO4495"/>
      <c r="GP4495"/>
      <c r="GQ4495"/>
      <c r="GR4495"/>
      <c r="GS4495"/>
      <c r="GT4495"/>
      <c r="GU4495"/>
      <c r="GV4495"/>
      <c r="GW4495"/>
      <c r="GX4495"/>
      <c r="GY4495"/>
      <c r="GZ4495"/>
      <c r="HA4495"/>
      <c r="HB4495"/>
      <c r="HC4495"/>
      <c r="HD4495"/>
      <c r="HE4495"/>
    </row>
    <row r="4496" spans="4:213" s="25" customFormat="1" x14ac:dyDescent="0.25">
      <c r="D4496" s="19"/>
      <c r="E4496" s="19"/>
      <c r="F4496" s="20"/>
      <c r="G4496" s="20"/>
      <c r="H4496" s="20"/>
      <c r="I4496" s="20"/>
      <c r="J4496" s="21"/>
      <c r="K4496" s="21"/>
      <c r="L4496" s="20"/>
      <c r="M4496" s="20"/>
      <c r="N4496" s="22"/>
      <c r="O4496" s="22"/>
      <c r="P4496" s="22"/>
      <c r="Q4496" s="22"/>
      <c r="R4496" s="19"/>
      <c r="S4496" s="19"/>
      <c r="T4496" s="19"/>
      <c r="U4496" s="20"/>
      <c r="V4496" s="20"/>
      <c r="W4496" s="20"/>
      <c r="X4496" s="27"/>
      <c r="Y4496" s="253"/>
      <c r="Z4496" s="30"/>
      <c r="AA4496" s="30"/>
      <c r="AB4496" s="31"/>
      <c r="AC4496" s="31"/>
      <c r="AD4496" s="31"/>
      <c r="AE4496" s="31"/>
      <c r="AF4496" s="31"/>
      <c r="AG4496" s="241"/>
      <c r="AH4496" s="31"/>
      <c r="AI4496" s="31"/>
      <c r="AJ4496" s="31"/>
      <c r="AK4496" s="31"/>
      <c r="AL4496" s="120"/>
      <c r="AQ4496" s="26"/>
      <c r="AW4496" s="19"/>
      <c r="AX4496" s="19"/>
      <c r="AY4496" s="19"/>
      <c r="AZ4496" s="19"/>
      <c r="BA4496" s="19"/>
      <c r="BB4496" s="19"/>
      <c r="BC4496" s="1"/>
      <c r="BD4496"/>
      <c r="BE4496"/>
      <c r="BF4496" s="1"/>
      <c r="BG4496"/>
      <c r="BH4496"/>
      <c r="BI4496"/>
      <c r="BJ4496" s="1"/>
      <c r="BK4496" s="1"/>
      <c r="BL4496"/>
      <c r="BM4496" s="1"/>
      <c r="BN4496" s="1"/>
      <c r="BO4496" s="1"/>
      <c r="BP4496" s="1"/>
      <c r="BQ4496" s="1"/>
      <c r="BR4496" s="1"/>
      <c r="BS4496" s="1"/>
      <c r="BT4496" s="22"/>
      <c r="BU4496" s="1"/>
      <c r="BV4496" s="1"/>
      <c r="BW4496" s="1"/>
      <c r="BX4496" s="1"/>
      <c r="BY4496" s="1"/>
      <c r="BZ4496" s="1"/>
      <c r="CA4496" s="1"/>
      <c r="CB4496" s="1"/>
      <c r="CC4496" s="1"/>
      <c r="CD4496" s="1"/>
      <c r="CE4496" s="1"/>
      <c r="CF4496" s="1"/>
      <c r="CG4496" s="1"/>
      <c r="CH4496" s="1"/>
      <c r="CI4496" s="1"/>
      <c r="CJ4496" s="1"/>
      <c r="CK4496" s="1"/>
      <c r="CL4496" s="1"/>
      <c r="CM4496" s="1"/>
      <c r="CN4496" s="1"/>
      <c r="CO4496" s="1"/>
      <c r="CP4496" s="1"/>
      <c r="CQ4496" s="1"/>
      <c r="CR4496" s="1"/>
      <c r="CS4496" s="1"/>
      <c r="CT4496" s="1"/>
      <c r="CU4496" s="1"/>
      <c r="CV4496" s="1"/>
      <c r="CW4496" s="1"/>
      <c r="CX4496" s="1"/>
      <c r="CY4496" s="1"/>
      <c r="CZ4496" s="1"/>
      <c r="DA4496" s="1"/>
      <c r="DB4496" s="1"/>
      <c r="DC4496" s="1"/>
      <c r="DD4496" s="1"/>
      <c r="DE4496" s="1"/>
      <c r="DF4496" s="1"/>
      <c r="DG4496" s="1"/>
      <c r="DH4496" s="1"/>
      <c r="DI4496" s="1"/>
      <c r="DJ4496" s="1"/>
      <c r="DK4496" s="1"/>
      <c r="DL4496" s="1"/>
      <c r="DM4496" s="1"/>
      <c r="DN4496" s="1"/>
      <c r="DO4496" s="1"/>
      <c r="DP4496" s="1"/>
      <c r="DQ4496" s="1"/>
      <c r="DR4496" s="1"/>
      <c r="DS4496" s="1"/>
      <c r="DT4496" s="1"/>
      <c r="DU4496" s="1"/>
      <c r="DV4496" s="1"/>
      <c r="DW4496" s="1"/>
      <c r="DX4496" s="1"/>
      <c r="DY4496" s="1"/>
      <c r="DZ4496" s="1"/>
      <c r="EA4496" s="1"/>
      <c r="EB4496" s="1"/>
      <c r="EC4496" s="1"/>
      <c r="ED4496" s="1"/>
      <c r="EE4496" s="1"/>
      <c r="EF4496" s="1"/>
      <c r="EG4496" s="1"/>
      <c r="EH4496" s="1"/>
      <c r="EI4496" s="1"/>
      <c r="EJ4496" s="1"/>
      <c r="EK4496" s="1"/>
      <c r="EL4496" s="1"/>
      <c r="EM4496" s="1"/>
      <c r="EN4496" s="1"/>
      <c r="EO4496" s="1"/>
      <c r="EP4496" s="1"/>
      <c r="EQ4496" s="1"/>
      <c r="ER4496" s="1"/>
      <c r="ES4496" s="1"/>
      <c r="ET4496" s="1"/>
      <c r="EU4496" s="1"/>
      <c r="EV4496" s="1"/>
      <c r="EW4496" s="1"/>
      <c r="EX4496" s="1"/>
      <c r="EY4496" s="1"/>
      <c r="EZ4496" s="1"/>
      <c r="FA4496" s="1"/>
      <c r="FB4496" s="1"/>
      <c r="FC4496" s="1"/>
      <c r="FD4496" s="1"/>
      <c r="FE4496" s="1"/>
      <c r="FF4496" s="1"/>
      <c r="FG4496" s="1"/>
      <c r="FH4496" s="1"/>
      <c r="FI4496" s="1"/>
      <c r="FJ4496" s="1"/>
      <c r="FK4496" s="1"/>
      <c r="FL4496" s="1"/>
      <c r="FM4496" s="1"/>
      <c r="FN4496" s="1"/>
      <c r="FO4496" s="1"/>
      <c r="FP4496" s="1"/>
      <c r="FQ4496" s="1"/>
      <c r="FR4496" s="1"/>
      <c r="FS4496" s="1"/>
      <c r="FT4496" s="1"/>
      <c r="FU4496" s="1"/>
      <c r="FV4496" s="1"/>
      <c r="FW4496" s="1"/>
      <c r="FX4496" s="1"/>
      <c r="FY4496" s="1"/>
      <c r="FZ4496" s="1"/>
      <c r="GA4496" s="1"/>
      <c r="GB4496" s="1"/>
      <c r="GC4496" s="1"/>
      <c r="GD4496" s="1"/>
      <c r="GE4496" s="1"/>
      <c r="GF4496" s="1"/>
      <c r="GG4496" s="1"/>
      <c r="GH4496" s="1"/>
      <c r="GI4496" s="1"/>
      <c r="GJ4496" s="1"/>
      <c r="GK4496"/>
      <c r="GL4496"/>
      <c r="GM4496"/>
      <c r="GN4496"/>
      <c r="GO4496"/>
      <c r="GP4496"/>
      <c r="GQ4496"/>
      <c r="GR4496"/>
      <c r="GS4496"/>
      <c r="GT4496"/>
      <c r="GU4496"/>
      <c r="GV4496"/>
      <c r="GW4496"/>
      <c r="GX4496"/>
      <c r="GY4496"/>
      <c r="GZ4496"/>
      <c r="HA4496"/>
      <c r="HB4496"/>
      <c r="HC4496"/>
      <c r="HD4496"/>
      <c r="HE4496"/>
    </row>
    <row r="4497" spans="4:213" s="25" customFormat="1" x14ac:dyDescent="0.25">
      <c r="D4497" s="19"/>
      <c r="E4497" s="19"/>
      <c r="F4497" s="20"/>
      <c r="G4497" s="20"/>
      <c r="H4497" s="20"/>
      <c r="I4497" s="20"/>
      <c r="J4497" s="21"/>
      <c r="K4497" s="21"/>
      <c r="L4497" s="20"/>
      <c r="M4497" s="20"/>
      <c r="N4497" s="22"/>
      <c r="O4497" s="22"/>
      <c r="P4497" s="22"/>
      <c r="Q4497" s="22"/>
      <c r="R4497" s="19"/>
      <c r="S4497" s="19"/>
      <c r="T4497" s="19"/>
      <c r="U4497" s="20"/>
      <c r="V4497" s="20"/>
      <c r="W4497" s="20"/>
      <c r="X4497" s="27"/>
      <c r="Y4497" s="253"/>
      <c r="Z4497" s="30"/>
      <c r="AA4497" s="30"/>
      <c r="AB4497" s="31"/>
      <c r="AC4497" s="31"/>
      <c r="AD4497" s="31"/>
      <c r="AE4497" s="31"/>
      <c r="AF4497" s="31"/>
      <c r="AG4497" s="241"/>
      <c r="AH4497" s="31"/>
      <c r="AI4497" s="31"/>
      <c r="AJ4497" s="31"/>
      <c r="AK4497" s="31"/>
      <c r="AL4497" s="120"/>
      <c r="AQ4497" s="26"/>
      <c r="AW4497" s="19"/>
      <c r="AX4497" s="19"/>
      <c r="AY4497" s="19"/>
      <c r="AZ4497" s="19"/>
      <c r="BA4497" s="19"/>
      <c r="BB4497" s="19"/>
      <c r="BC4497" s="1"/>
      <c r="BD4497"/>
      <c r="BE4497"/>
      <c r="BF4497" s="1"/>
      <c r="BG4497"/>
      <c r="BH4497"/>
      <c r="BI4497"/>
      <c r="BJ4497" s="1"/>
      <c r="BK4497" s="1"/>
      <c r="BL4497"/>
      <c r="BM4497" s="1"/>
      <c r="BN4497" s="1"/>
      <c r="BO4497" s="1"/>
      <c r="BP4497" s="1"/>
      <c r="BQ4497" s="1"/>
      <c r="BR4497" s="1"/>
      <c r="BS4497" s="1"/>
      <c r="BT4497" s="22"/>
      <c r="BU4497" s="1"/>
      <c r="BV4497" s="1"/>
      <c r="BW4497" s="1"/>
      <c r="BX4497" s="1"/>
      <c r="BY4497" s="1"/>
      <c r="BZ4497" s="1"/>
      <c r="CA4497" s="1"/>
      <c r="CB4497" s="1"/>
      <c r="CC4497" s="1"/>
      <c r="CD4497" s="1"/>
      <c r="CE4497" s="1"/>
      <c r="CF4497" s="1"/>
      <c r="CG4497" s="1"/>
      <c r="CH4497" s="1"/>
      <c r="CI4497" s="1"/>
      <c r="CJ4497" s="1"/>
      <c r="CK4497" s="1"/>
      <c r="CL4497" s="1"/>
      <c r="CM4497" s="1"/>
      <c r="CN4497" s="1"/>
      <c r="CO4497" s="1"/>
      <c r="CP4497" s="1"/>
      <c r="CQ4497" s="1"/>
      <c r="CR4497" s="1"/>
      <c r="CS4497" s="1"/>
      <c r="CT4497" s="1"/>
      <c r="CU4497" s="1"/>
      <c r="CV4497" s="1"/>
      <c r="CW4497" s="1"/>
      <c r="CX4497" s="1"/>
      <c r="CY4497" s="1"/>
      <c r="CZ4497" s="1"/>
      <c r="DA4497" s="1"/>
      <c r="DB4497" s="1"/>
      <c r="DC4497" s="1"/>
      <c r="DD4497" s="1"/>
      <c r="DE4497" s="1"/>
      <c r="DF4497" s="1"/>
      <c r="DG4497" s="1"/>
      <c r="DH4497" s="1"/>
      <c r="DI4497" s="1"/>
      <c r="DJ4497" s="1"/>
      <c r="DK4497" s="1"/>
      <c r="DL4497" s="1"/>
      <c r="DM4497" s="1"/>
      <c r="DN4497" s="1"/>
      <c r="DO4497" s="1"/>
      <c r="DP4497" s="1"/>
      <c r="DQ4497" s="1"/>
      <c r="DR4497" s="1"/>
      <c r="DS4497" s="1"/>
      <c r="DT4497" s="1"/>
      <c r="DU4497" s="1"/>
      <c r="DV4497" s="1"/>
      <c r="DW4497" s="1"/>
      <c r="DX4497" s="1"/>
      <c r="DY4497" s="1"/>
      <c r="DZ4497" s="1"/>
      <c r="EA4497" s="1"/>
      <c r="EB4497" s="1"/>
      <c r="EC4497" s="1"/>
      <c r="ED4497" s="1"/>
      <c r="EE4497" s="1"/>
      <c r="EF4497" s="1"/>
      <c r="EG4497" s="1"/>
      <c r="EH4497" s="1"/>
      <c r="EI4497" s="1"/>
      <c r="EJ4497" s="1"/>
      <c r="EK4497" s="1"/>
      <c r="EL4497" s="1"/>
      <c r="EM4497" s="1"/>
      <c r="EN4497" s="1"/>
      <c r="EO4497" s="1"/>
      <c r="EP4497" s="1"/>
      <c r="EQ4497" s="1"/>
      <c r="ER4497" s="1"/>
      <c r="ES4497" s="1"/>
      <c r="ET4497" s="1"/>
      <c r="EU4497" s="1"/>
      <c r="EV4497" s="1"/>
      <c r="EW4497" s="1"/>
      <c r="EX4497" s="1"/>
      <c r="EY4497" s="1"/>
      <c r="EZ4497" s="1"/>
      <c r="FA4497" s="1"/>
      <c r="FB4497" s="1"/>
      <c r="FC4497" s="1"/>
      <c r="FD4497" s="1"/>
      <c r="FE4497" s="1"/>
      <c r="FF4497" s="1"/>
      <c r="FG4497" s="1"/>
      <c r="FH4497" s="1"/>
      <c r="FI4497" s="1"/>
      <c r="FJ4497" s="1"/>
      <c r="FK4497" s="1"/>
      <c r="FL4497" s="1"/>
      <c r="FM4497" s="1"/>
      <c r="FN4497" s="1"/>
      <c r="FO4497" s="1"/>
      <c r="FP4497" s="1"/>
      <c r="FQ4497" s="1"/>
      <c r="FR4497" s="1"/>
      <c r="FS4497" s="1"/>
      <c r="FT4497" s="1"/>
      <c r="FU4497" s="1"/>
      <c r="FV4497" s="1"/>
      <c r="FW4497" s="1"/>
      <c r="FX4497" s="1"/>
      <c r="FY4497" s="1"/>
      <c r="FZ4497" s="1"/>
      <c r="GA4497" s="1"/>
      <c r="GB4497" s="1"/>
      <c r="GC4497" s="1"/>
      <c r="GD4497" s="1"/>
      <c r="GE4497" s="1"/>
      <c r="GF4497" s="1"/>
      <c r="GG4497" s="1"/>
      <c r="GH4497" s="1"/>
      <c r="GI4497" s="1"/>
      <c r="GJ4497" s="1"/>
      <c r="GK4497"/>
      <c r="GL4497"/>
      <c r="GM4497"/>
      <c r="GN4497"/>
      <c r="GO4497"/>
      <c r="GP4497"/>
      <c r="GQ4497"/>
      <c r="GR4497"/>
      <c r="GS4497"/>
      <c r="GT4497"/>
      <c r="GU4497"/>
      <c r="GV4497"/>
      <c r="GW4497"/>
      <c r="GX4497"/>
      <c r="GY4497"/>
      <c r="GZ4497"/>
      <c r="HA4497"/>
      <c r="HB4497"/>
      <c r="HC4497"/>
      <c r="HD4497"/>
      <c r="HE4497"/>
    </row>
    <row r="4498" spans="4:213" s="25" customFormat="1" x14ac:dyDescent="0.25">
      <c r="D4498" s="19"/>
      <c r="E4498" s="19"/>
      <c r="F4498" s="20"/>
      <c r="G4498" s="20"/>
      <c r="H4498" s="20"/>
      <c r="I4498" s="20"/>
      <c r="J4498" s="21"/>
      <c r="K4498" s="21"/>
      <c r="L4498" s="20"/>
      <c r="M4498" s="20"/>
      <c r="N4498" s="22"/>
      <c r="O4498" s="22"/>
      <c r="P4498" s="22"/>
      <c r="Q4498" s="22"/>
      <c r="R4498" s="19"/>
      <c r="S4498" s="19"/>
      <c r="T4498" s="19"/>
      <c r="U4498" s="20"/>
      <c r="V4498" s="20"/>
      <c r="W4498" s="20"/>
      <c r="X4498" s="27"/>
      <c r="Y4498" s="253"/>
      <c r="Z4498" s="30"/>
      <c r="AA4498" s="30"/>
      <c r="AB4498" s="31"/>
      <c r="AC4498" s="31"/>
      <c r="AD4498" s="31"/>
      <c r="AE4498" s="31"/>
      <c r="AF4498" s="31"/>
      <c r="AG4498" s="241"/>
      <c r="AH4498" s="31"/>
      <c r="AI4498" s="31"/>
      <c r="AJ4498" s="31"/>
      <c r="AK4498" s="31"/>
      <c r="AL4498" s="120"/>
      <c r="AQ4498" s="26"/>
      <c r="AW4498" s="19"/>
      <c r="AX4498" s="19"/>
      <c r="AY4498" s="19"/>
      <c r="AZ4498" s="19"/>
      <c r="BA4498" s="19"/>
      <c r="BB4498" s="19"/>
      <c r="BC4498" s="1"/>
      <c r="BD4498"/>
      <c r="BE4498"/>
      <c r="BF4498" s="1"/>
      <c r="BG4498"/>
      <c r="BH4498"/>
      <c r="BI4498"/>
      <c r="BJ4498" s="1"/>
      <c r="BK4498" s="1"/>
      <c r="BL4498"/>
      <c r="BM4498" s="1"/>
      <c r="BN4498" s="1"/>
      <c r="BO4498" s="1"/>
      <c r="BP4498" s="1"/>
      <c r="BQ4498" s="1"/>
      <c r="BR4498" s="1"/>
      <c r="BS4498" s="1"/>
      <c r="BT4498" s="22"/>
      <c r="BU4498" s="1"/>
      <c r="BV4498" s="1"/>
      <c r="BW4498" s="1"/>
      <c r="BX4498" s="1"/>
      <c r="BY4498" s="1"/>
      <c r="BZ4498" s="1"/>
      <c r="CA4498" s="1"/>
      <c r="CB4498" s="1"/>
      <c r="CC4498" s="1"/>
      <c r="CD4498" s="1"/>
      <c r="CE4498" s="1"/>
      <c r="CF4498" s="1"/>
      <c r="CG4498" s="1"/>
      <c r="CH4498" s="1"/>
      <c r="CI4498" s="1"/>
      <c r="CJ4498" s="1"/>
      <c r="CK4498" s="1"/>
      <c r="CL4498" s="1"/>
      <c r="CM4498" s="1"/>
      <c r="CN4498" s="1"/>
      <c r="CO4498" s="1"/>
      <c r="CP4498" s="1"/>
      <c r="CQ4498" s="1"/>
      <c r="CR4498" s="1"/>
      <c r="CS4498" s="1"/>
      <c r="CT4498" s="1"/>
      <c r="CU4498" s="1"/>
      <c r="CV4498" s="1"/>
      <c r="CW4498" s="1"/>
      <c r="CX4498" s="1"/>
      <c r="CY4498" s="1"/>
      <c r="CZ4498" s="1"/>
      <c r="DA4498" s="1"/>
      <c r="DB4498" s="1"/>
      <c r="DC4498" s="1"/>
      <c r="DD4498" s="1"/>
      <c r="DE4498" s="1"/>
      <c r="DF4498" s="1"/>
      <c r="DG4498" s="1"/>
      <c r="DH4498" s="1"/>
      <c r="DI4498" s="1"/>
      <c r="DJ4498" s="1"/>
      <c r="DK4498" s="1"/>
      <c r="DL4498" s="1"/>
      <c r="DM4498" s="1"/>
      <c r="DN4498" s="1"/>
      <c r="DO4498" s="1"/>
      <c r="DP4498" s="1"/>
      <c r="DQ4498" s="1"/>
      <c r="DR4498" s="1"/>
      <c r="DS4498" s="1"/>
      <c r="DT4498" s="1"/>
      <c r="DU4498" s="1"/>
      <c r="DV4498" s="1"/>
      <c r="DW4498" s="1"/>
      <c r="DX4498" s="1"/>
      <c r="DY4498" s="1"/>
      <c r="DZ4498" s="1"/>
      <c r="EA4498" s="1"/>
      <c r="EB4498" s="1"/>
      <c r="EC4498" s="1"/>
      <c r="ED4498" s="1"/>
      <c r="EE4498" s="1"/>
      <c r="EF4498" s="1"/>
      <c r="EG4498" s="1"/>
      <c r="EH4498" s="1"/>
      <c r="EI4498" s="1"/>
      <c r="EJ4498" s="1"/>
      <c r="EK4498" s="1"/>
      <c r="EL4498" s="1"/>
      <c r="EM4498" s="1"/>
      <c r="EN4498" s="1"/>
      <c r="EO4498" s="1"/>
      <c r="EP4498" s="1"/>
      <c r="EQ4498" s="1"/>
      <c r="ER4498" s="1"/>
      <c r="ES4498" s="1"/>
      <c r="ET4498" s="1"/>
      <c r="EU4498" s="1"/>
      <c r="EV4498" s="1"/>
      <c r="EW4498" s="1"/>
      <c r="EX4498" s="1"/>
      <c r="EY4498" s="1"/>
      <c r="EZ4498" s="1"/>
      <c r="FA4498" s="1"/>
      <c r="FB4498" s="1"/>
      <c r="FC4498" s="1"/>
      <c r="FD4498" s="1"/>
      <c r="FE4498" s="1"/>
      <c r="FF4498" s="1"/>
      <c r="FG4498" s="1"/>
      <c r="FH4498" s="1"/>
      <c r="FI4498" s="1"/>
      <c r="FJ4498" s="1"/>
      <c r="FK4498" s="1"/>
      <c r="FL4498" s="1"/>
      <c r="FM4498" s="1"/>
      <c r="FN4498" s="1"/>
      <c r="FO4498" s="1"/>
      <c r="FP4498" s="1"/>
      <c r="FQ4498" s="1"/>
      <c r="FR4498" s="1"/>
      <c r="FS4498" s="1"/>
      <c r="FT4498" s="1"/>
      <c r="FU4498" s="1"/>
      <c r="FV4498" s="1"/>
      <c r="FW4498" s="1"/>
      <c r="FX4498" s="1"/>
      <c r="FY4498" s="1"/>
      <c r="FZ4498" s="1"/>
      <c r="GA4498" s="1"/>
      <c r="GB4498" s="1"/>
      <c r="GC4498" s="1"/>
      <c r="GD4498" s="1"/>
      <c r="GE4498" s="1"/>
      <c r="GF4498" s="1"/>
      <c r="GG4498" s="1"/>
      <c r="GH4498" s="1"/>
      <c r="GI4498" s="1"/>
      <c r="GJ4498" s="1"/>
      <c r="GK4498"/>
      <c r="GL4498"/>
      <c r="GM4498"/>
      <c r="GN4498"/>
      <c r="GO4498"/>
      <c r="GP4498"/>
      <c r="GQ4498"/>
      <c r="GR4498"/>
      <c r="GS4498"/>
      <c r="GT4498"/>
      <c r="GU4498"/>
      <c r="GV4498"/>
      <c r="GW4498"/>
      <c r="GX4498"/>
      <c r="GY4498"/>
      <c r="GZ4498"/>
      <c r="HA4498"/>
      <c r="HB4498"/>
      <c r="HC4498"/>
      <c r="HD4498"/>
      <c r="HE4498"/>
    </row>
    <row r="4499" spans="4:213" s="25" customFormat="1" x14ac:dyDescent="0.25">
      <c r="D4499" s="19"/>
      <c r="E4499" s="19"/>
      <c r="F4499" s="20"/>
      <c r="G4499" s="20"/>
      <c r="H4499" s="20"/>
      <c r="I4499" s="20"/>
      <c r="J4499" s="21"/>
      <c r="K4499" s="21"/>
      <c r="L4499" s="20"/>
      <c r="M4499" s="20"/>
      <c r="N4499" s="22"/>
      <c r="O4499" s="22"/>
      <c r="P4499" s="22"/>
      <c r="Q4499" s="22"/>
      <c r="R4499" s="19"/>
      <c r="S4499" s="19"/>
      <c r="T4499" s="19"/>
      <c r="U4499" s="20"/>
      <c r="V4499" s="20"/>
      <c r="W4499" s="20"/>
      <c r="X4499" s="27"/>
      <c r="Y4499" s="253"/>
      <c r="Z4499" s="30"/>
      <c r="AA4499" s="30"/>
      <c r="AB4499" s="31"/>
      <c r="AC4499" s="31"/>
      <c r="AD4499" s="31"/>
      <c r="AE4499" s="31"/>
      <c r="AF4499" s="31"/>
      <c r="AG4499" s="241"/>
      <c r="AH4499" s="31"/>
      <c r="AI4499" s="31"/>
      <c r="AJ4499" s="31"/>
      <c r="AK4499" s="31"/>
      <c r="AL4499" s="120"/>
      <c r="AQ4499" s="26"/>
      <c r="AW4499" s="19"/>
      <c r="AX4499" s="19"/>
      <c r="AY4499" s="19"/>
      <c r="AZ4499" s="19"/>
      <c r="BA4499" s="19"/>
      <c r="BB4499" s="19"/>
      <c r="BC4499" s="1"/>
      <c r="BD4499"/>
      <c r="BE4499"/>
      <c r="BF4499" s="1"/>
      <c r="BG4499"/>
      <c r="BH4499"/>
      <c r="BI4499"/>
      <c r="BJ4499" s="1"/>
      <c r="BK4499" s="1"/>
      <c r="BL4499"/>
      <c r="BM4499" s="1"/>
      <c r="BN4499" s="1"/>
      <c r="BO4499" s="1"/>
      <c r="BP4499" s="1"/>
      <c r="BQ4499" s="1"/>
      <c r="BR4499" s="1"/>
      <c r="BS4499" s="1"/>
      <c r="BT4499" s="22"/>
      <c r="BU4499" s="1"/>
      <c r="BV4499" s="1"/>
      <c r="BW4499" s="1"/>
      <c r="BX4499" s="1"/>
      <c r="BY4499" s="1"/>
      <c r="BZ4499" s="1"/>
      <c r="CA4499" s="1"/>
      <c r="CB4499" s="1"/>
      <c r="CC4499" s="1"/>
      <c r="CD4499" s="1"/>
      <c r="CE4499" s="1"/>
      <c r="CF4499" s="1"/>
      <c r="CG4499" s="1"/>
      <c r="CH4499" s="1"/>
      <c r="CI4499" s="1"/>
      <c r="CJ4499" s="1"/>
      <c r="CK4499" s="1"/>
      <c r="CL4499" s="1"/>
      <c r="CM4499" s="1"/>
      <c r="CN4499" s="1"/>
      <c r="CO4499" s="1"/>
      <c r="CP4499" s="1"/>
      <c r="CQ4499" s="1"/>
      <c r="CR4499" s="1"/>
      <c r="CS4499" s="1"/>
      <c r="CT4499" s="1"/>
      <c r="CU4499" s="1"/>
      <c r="CV4499" s="1"/>
      <c r="CW4499" s="1"/>
      <c r="CX4499" s="1"/>
      <c r="CY4499" s="1"/>
      <c r="CZ4499" s="1"/>
      <c r="DA4499" s="1"/>
      <c r="DB4499" s="1"/>
      <c r="DC4499" s="1"/>
      <c r="DD4499" s="1"/>
      <c r="DE4499" s="1"/>
      <c r="DF4499" s="1"/>
      <c r="DG4499" s="1"/>
      <c r="DH4499" s="1"/>
      <c r="DI4499" s="1"/>
      <c r="DJ4499" s="1"/>
      <c r="DK4499" s="1"/>
      <c r="DL4499" s="1"/>
      <c r="DM4499" s="1"/>
      <c r="DN4499" s="1"/>
      <c r="DO4499" s="1"/>
      <c r="DP4499" s="1"/>
      <c r="DQ4499" s="1"/>
      <c r="DR4499" s="1"/>
      <c r="DS4499" s="1"/>
      <c r="DT4499" s="1"/>
      <c r="DU4499" s="1"/>
      <c r="DV4499" s="1"/>
      <c r="DW4499" s="1"/>
      <c r="DX4499" s="1"/>
      <c r="DY4499" s="1"/>
      <c r="DZ4499" s="1"/>
      <c r="EA4499" s="1"/>
      <c r="EB4499" s="1"/>
      <c r="EC4499" s="1"/>
      <c r="ED4499" s="1"/>
      <c r="EE4499" s="1"/>
      <c r="EF4499" s="1"/>
      <c r="EG4499" s="1"/>
      <c r="EH4499" s="1"/>
      <c r="EI4499" s="1"/>
      <c r="EJ4499" s="1"/>
      <c r="EK4499" s="1"/>
      <c r="EL4499" s="1"/>
      <c r="EM4499" s="1"/>
      <c r="EN4499" s="1"/>
      <c r="EO4499" s="1"/>
      <c r="EP4499" s="1"/>
      <c r="EQ4499" s="1"/>
      <c r="ER4499" s="1"/>
      <c r="ES4499" s="1"/>
      <c r="ET4499" s="1"/>
      <c r="EU4499" s="1"/>
      <c r="EV4499" s="1"/>
      <c r="EW4499" s="1"/>
      <c r="EX4499" s="1"/>
      <c r="EY4499" s="1"/>
      <c r="EZ4499" s="1"/>
      <c r="FA4499" s="1"/>
      <c r="FB4499" s="1"/>
      <c r="FC4499" s="1"/>
      <c r="FD4499" s="1"/>
      <c r="FE4499" s="1"/>
      <c r="FF4499" s="1"/>
      <c r="FG4499" s="1"/>
      <c r="FH4499" s="1"/>
      <c r="FI4499" s="1"/>
      <c r="FJ4499" s="1"/>
      <c r="FK4499" s="1"/>
      <c r="FL4499" s="1"/>
      <c r="FM4499" s="1"/>
      <c r="FN4499" s="1"/>
      <c r="FO4499" s="1"/>
      <c r="FP4499" s="1"/>
      <c r="FQ4499" s="1"/>
      <c r="FR4499" s="1"/>
      <c r="FS4499" s="1"/>
      <c r="FT4499" s="1"/>
      <c r="FU4499" s="1"/>
      <c r="FV4499" s="1"/>
      <c r="FW4499" s="1"/>
      <c r="FX4499" s="1"/>
      <c r="FY4499" s="1"/>
      <c r="FZ4499" s="1"/>
      <c r="GA4499" s="1"/>
      <c r="GB4499" s="1"/>
      <c r="GC4499" s="1"/>
      <c r="GD4499" s="1"/>
      <c r="GE4499" s="1"/>
      <c r="GF4499" s="1"/>
      <c r="GG4499" s="1"/>
      <c r="GH4499" s="1"/>
      <c r="GI4499" s="1"/>
      <c r="GJ4499" s="1"/>
      <c r="GK4499"/>
      <c r="GL4499"/>
      <c r="GM4499"/>
      <c r="GN4499"/>
      <c r="GO4499"/>
      <c r="GP4499"/>
      <c r="GQ4499"/>
      <c r="GR4499"/>
      <c r="GS4499"/>
      <c r="GT4499"/>
      <c r="GU4499"/>
      <c r="GV4499"/>
      <c r="GW4499"/>
      <c r="GX4499"/>
      <c r="GY4499"/>
      <c r="GZ4499"/>
      <c r="HA4499"/>
      <c r="HB4499"/>
      <c r="HC4499"/>
      <c r="HD4499"/>
      <c r="HE4499"/>
    </row>
    <row r="4500" spans="4:213" s="25" customFormat="1" x14ac:dyDescent="0.25">
      <c r="D4500" s="19"/>
      <c r="E4500" s="19"/>
      <c r="F4500" s="20"/>
      <c r="G4500" s="20"/>
      <c r="H4500" s="20"/>
      <c r="I4500" s="20"/>
      <c r="J4500" s="21"/>
      <c r="K4500" s="21"/>
      <c r="L4500" s="20"/>
      <c r="M4500" s="20"/>
      <c r="N4500" s="22"/>
      <c r="O4500" s="22"/>
      <c r="P4500" s="22"/>
      <c r="Q4500" s="22"/>
      <c r="R4500" s="19"/>
      <c r="S4500" s="19"/>
      <c r="T4500" s="19"/>
      <c r="U4500" s="20"/>
      <c r="V4500" s="20"/>
      <c r="W4500" s="20"/>
      <c r="X4500" s="27"/>
      <c r="Y4500" s="253"/>
      <c r="Z4500" s="30"/>
      <c r="AA4500" s="30"/>
      <c r="AB4500" s="31"/>
      <c r="AC4500" s="31"/>
      <c r="AD4500" s="31"/>
      <c r="AE4500" s="31"/>
      <c r="AF4500" s="31"/>
      <c r="AG4500" s="241"/>
      <c r="AH4500" s="31"/>
      <c r="AI4500" s="31"/>
      <c r="AJ4500" s="31"/>
      <c r="AK4500" s="31"/>
      <c r="AL4500" s="120"/>
      <c r="AQ4500" s="26"/>
      <c r="AW4500" s="19"/>
      <c r="AX4500" s="19"/>
      <c r="AY4500" s="19"/>
      <c r="AZ4500" s="19"/>
      <c r="BA4500" s="19"/>
      <c r="BB4500" s="19"/>
      <c r="BC4500" s="1"/>
      <c r="BD4500"/>
      <c r="BE4500"/>
      <c r="BF4500" s="1"/>
      <c r="BG4500"/>
      <c r="BH4500"/>
      <c r="BI4500"/>
      <c r="BJ4500" s="1"/>
      <c r="BK4500" s="1"/>
      <c r="BL4500"/>
      <c r="BM4500" s="1"/>
      <c r="BN4500" s="1"/>
      <c r="BO4500" s="1"/>
      <c r="BP4500" s="1"/>
      <c r="BQ4500" s="1"/>
      <c r="BR4500" s="1"/>
      <c r="BS4500" s="1"/>
      <c r="BT4500" s="22"/>
      <c r="BU4500" s="1"/>
      <c r="BV4500" s="1"/>
      <c r="BW4500" s="1"/>
      <c r="BX4500" s="1"/>
      <c r="BY4500" s="1"/>
      <c r="BZ4500" s="1"/>
      <c r="CA4500" s="1"/>
      <c r="CB4500" s="1"/>
      <c r="CC4500" s="1"/>
      <c r="CD4500" s="1"/>
      <c r="CE4500" s="1"/>
      <c r="CF4500" s="1"/>
      <c r="CG4500" s="1"/>
      <c r="CH4500" s="1"/>
      <c r="CI4500" s="1"/>
      <c r="CJ4500" s="1"/>
      <c r="CK4500" s="1"/>
      <c r="CL4500" s="1"/>
      <c r="CM4500" s="1"/>
      <c r="CN4500" s="1"/>
      <c r="CO4500" s="1"/>
      <c r="CP4500" s="1"/>
      <c r="CQ4500" s="1"/>
      <c r="CR4500" s="1"/>
      <c r="CS4500" s="1"/>
      <c r="CT4500" s="1"/>
      <c r="CU4500" s="1"/>
      <c r="CV4500" s="1"/>
      <c r="CW4500" s="1"/>
      <c r="CX4500" s="1"/>
      <c r="CY4500" s="1"/>
      <c r="CZ4500" s="1"/>
      <c r="DA4500" s="1"/>
      <c r="DB4500" s="1"/>
      <c r="DC4500" s="1"/>
      <c r="DD4500" s="1"/>
      <c r="DE4500" s="1"/>
      <c r="DF4500" s="1"/>
      <c r="DG4500" s="1"/>
      <c r="DH4500" s="1"/>
      <c r="DI4500" s="1"/>
      <c r="DJ4500" s="1"/>
      <c r="DK4500" s="1"/>
      <c r="DL4500" s="1"/>
      <c r="DM4500" s="1"/>
      <c r="DN4500" s="1"/>
      <c r="DO4500" s="1"/>
      <c r="DP4500" s="1"/>
      <c r="DQ4500" s="1"/>
      <c r="DR4500" s="1"/>
      <c r="DS4500" s="1"/>
      <c r="DT4500" s="1"/>
      <c r="DU4500" s="1"/>
      <c r="DV4500" s="1"/>
      <c r="DW4500" s="1"/>
      <c r="DX4500" s="1"/>
      <c r="DY4500" s="1"/>
      <c r="DZ4500" s="1"/>
      <c r="EA4500" s="1"/>
      <c r="EB4500" s="1"/>
      <c r="EC4500" s="1"/>
      <c r="ED4500" s="1"/>
      <c r="EE4500" s="1"/>
      <c r="EF4500" s="1"/>
      <c r="EG4500" s="1"/>
      <c r="EH4500" s="1"/>
      <c r="EI4500" s="1"/>
      <c r="EJ4500" s="1"/>
      <c r="EK4500" s="1"/>
      <c r="EL4500" s="1"/>
      <c r="EM4500" s="1"/>
      <c r="EN4500" s="1"/>
      <c r="EO4500" s="1"/>
      <c r="EP4500" s="1"/>
      <c r="EQ4500" s="1"/>
      <c r="ER4500" s="1"/>
      <c r="ES4500" s="1"/>
      <c r="ET4500" s="1"/>
      <c r="EU4500" s="1"/>
      <c r="EV4500" s="1"/>
      <c r="EW4500" s="1"/>
      <c r="EX4500" s="1"/>
      <c r="EY4500" s="1"/>
      <c r="EZ4500" s="1"/>
      <c r="FA4500" s="1"/>
      <c r="FB4500" s="1"/>
      <c r="FC4500" s="1"/>
      <c r="FD4500" s="1"/>
      <c r="FE4500" s="1"/>
      <c r="FF4500" s="1"/>
      <c r="FG4500" s="1"/>
      <c r="FH4500" s="1"/>
      <c r="FI4500" s="1"/>
      <c r="FJ4500" s="1"/>
      <c r="FK4500" s="1"/>
      <c r="FL4500" s="1"/>
      <c r="FM4500" s="1"/>
      <c r="FN4500" s="1"/>
      <c r="FO4500" s="1"/>
      <c r="FP4500" s="1"/>
      <c r="FQ4500" s="1"/>
      <c r="FR4500" s="1"/>
      <c r="FS4500" s="1"/>
      <c r="FT4500" s="1"/>
      <c r="FU4500" s="1"/>
      <c r="FV4500" s="1"/>
      <c r="FW4500" s="1"/>
      <c r="FX4500" s="1"/>
      <c r="FY4500" s="1"/>
      <c r="FZ4500" s="1"/>
      <c r="GA4500" s="1"/>
      <c r="GB4500" s="1"/>
      <c r="GC4500" s="1"/>
      <c r="GD4500" s="1"/>
      <c r="GE4500" s="1"/>
      <c r="GF4500" s="1"/>
      <c r="GG4500" s="1"/>
      <c r="GH4500" s="1"/>
      <c r="GI4500" s="1"/>
      <c r="GJ4500" s="1"/>
      <c r="GK4500"/>
      <c r="GL4500"/>
      <c r="GM4500"/>
      <c r="GN4500"/>
      <c r="GO4500"/>
      <c r="GP4500"/>
      <c r="GQ4500"/>
      <c r="GR4500"/>
      <c r="GS4500"/>
      <c r="GT4500"/>
      <c r="GU4500"/>
      <c r="GV4500"/>
      <c r="GW4500"/>
      <c r="GX4500"/>
      <c r="GY4500"/>
      <c r="GZ4500"/>
      <c r="HA4500"/>
      <c r="HB4500"/>
      <c r="HC4500"/>
      <c r="HD4500"/>
      <c r="HE4500"/>
    </row>
    <row r="4501" spans="4:213" s="25" customFormat="1" x14ac:dyDescent="0.25">
      <c r="D4501" s="19"/>
      <c r="E4501" s="19"/>
      <c r="F4501" s="20"/>
      <c r="G4501" s="20"/>
      <c r="H4501" s="20"/>
      <c r="I4501" s="20"/>
      <c r="J4501" s="21"/>
      <c r="K4501" s="21"/>
      <c r="L4501" s="20"/>
      <c r="M4501" s="20"/>
      <c r="N4501" s="22"/>
      <c r="O4501" s="22"/>
      <c r="P4501" s="22"/>
      <c r="Q4501" s="22"/>
      <c r="R4501" s="19"/>
      <c r="S4501" s="19"/>
      <c r="T4501" s="19"/>
      <c r="U4501" s="20"/>
      <c r="V4501" s="20"/>
      <c r="W4501" s="20"/>
      <c r="X4501" s="27"/>
      <c r="Y4501" s="253"/>
      <c r="Z4501" s="30"/>
      <c r="AA4501" s="30"/>
      <c r="AB4501" s="31"/>
      <c r="AC4501" s="31"/>
      <c r="AD4501" s="31"/>
      <c r="AE4501" s="31"/>
      <c r="AF4501" s="31"/>
      <c r="AG4501" s="241"/>
      <c r="AH4501" s="31"/>
      <c r="AI4501" s="31"/>
      <c r="AJ4501" s="31"/>
      <c r="AK4501" s="31"/>
      <c r="AL4501" s="120"/>
      <c r="AQ4501" s="26"/>
      <c r="AW4501" s="19"/>
      <c r="AX4501" s="19"/>
      <c r="AY4501" s="19"/>
      <c r="AZ4501" s="19"/>
      <c r="BA4501" s="19"/>
      <c r="BB4501" s="19"/>
      <c r="BC4501" s="1"/>
      <c r="BD4501"/>
      <c r="BE4501"/>
      <c r="BF4501" s="1"/>
      <c r="BG4501"/>
      <c r="BH4501"/>
      <c r="BI4501"/>
      <c r="BJ4501" s="1"/>
      <c r="BK4501" s="1"/>
      <c r="BL4501"/>
      <c r="BM4501" s="1"/>
      <c r="BN4501" s="1"/>
      <c r="BO4501" s="1"/>
      <c r="BP4501" s="1"/>
      <c r="BQ4501" s="1"/>
      <c r="BR4501" s="1"/>
      <c r="BS4501" s="1"/>
      <c r="BT4501" s="22"/>
      <c r="BU4501" s="1"/>
      <c r="BV4501" s="1"/>
      <c r="BW4501" s="1"/>
      <c r="BX4501" s="1"/>
      <c r="BY4501" s="1"/>
      <c r="BZ4501" s="1"/>
      <c r="CA4501" s="1"/>
      <c r="CB4501" s="1"/>
      <c r="CC4501" s="1"/>
      <c r="CD4501" s="1"/>
      <c r="CE4501" s="1"/>
      <c r="CF4501" s="1"/>
      <c r="CG4501" s="1"/>
      <c r="CH4501" s="1"/>
      <c r="CI4501" s="1"/>
      <c r="CJ4501" s="1"/>
      <c r="CK4501" s="1"/>
      <c r="CL4501" s="1"/>
      <c r="CM4501" s="1"/>
      <c r="CN4501" s="1"/>
      <c r="CO4501" s="1"/>
      <c r="CP4501" s="1"/>
      <c r="CQ4501" s="1"/>
      <c r="CR4501" s="1"/>
      <c r="CS4501" s="1"/>
      <c r="CT4501" s="1"/>
      <c r="CU4501" s="1"/>
      <c r="CV4501" s="1"/>
      <c r="CW4501" s="1"/>
      <c r="CX4501" s="1"/>
      <c r="CY4501" s="1"/>
      <c r="CZ4501" s="1"/>
      <c r="DA4501" s="1"/>
      <c r="DB4501" s="1"/>
      <c r="DC4501" s="1"/>
      <c r="DD4501" s="1"/>
      <c r="DE4501" s="1"/>
      <c r="DF4501" s="1"/>
      <c r="DG4501" s="1"/>
      <c r="DH4501" s="1"/>
      <c r="DI4501" s="1"/>
      <c r="DJ4501" s="1"/>
      <c r="DK4501" s="1"/>
      <c r="DL4501" s="1"/>
      <c r="DM4501" s="1"/>
      <c r="DN4501" s="1"/>
      <c r="DO4501" s="1"/>
      <c r="DP4501" s="1"/>
      <c r="DQ4501" s="1"/>
      <c r="DR4501" s="1"/>
      <c r="DS4501" s="1"/>
      <c r="DT4501" s="1"/>
      <c r="DU4501" s="1"/>
      <c r="DV4501" s="1"/>
      <c r="DW4501" s="1"/>
      <c r="DX4501" s="1"/>
      <c r="DY4501" s="1"/>
      <c r="DZ4501" s="1"/>
      <c r="EA4501" s="1"/>
      <c r="EB4501" s="1"/>
      <c r="EC4501" s="1"/>
      <c r="ED4501" s="1"/>
      <c r="EE4501" s="1"/>
      <c r="EF4501" s="1"/>
      <c r="EG4501" s="1"/>
      <c r="EH4501" s="1"/>
      <c r="EI4501" s="1"/>
      <c r="EJ4501" s="1"/>
      <c r="EK4501" s="1"/>
      <c r="EL4501" s="1"/>
      <c r="EM4501" s="1"/>
      <c r="EN4501" s="1"/>
      <c r="EO4501" s="1"/>
      <c r="EP4501" s="1"/>
      <c r="EQ4501" s="1"/>
      <c r="ER4501" s="1"/>
      <c r="ES4501" s="1"/>
      <c r="ET4501" s="1"/>
      <c r="EU4501" s="1"/>
      <c r="EV4501" s="1"/>
      <c r="EW4501" s="1"/>
      <c r="EX4501" s="1"/>
      <c r="EY4501" s="1"/>
      <c r="EZ4501" s="1"/>
      <c r="FA4501" s="1"/>
      <c r="FB4501" s="1"/>
      <c r="FC4501" s="1"/>
      <c r="FD4501" s="1"/>
      <c r="FE4501" s="1"/>
      <c r="FF4501" s="1"/>
      <c r="FG4501" s="1"/>
      <c r="FH4501" s="1"/>
      <c r="FI4501" s="1"/>
      <c r="FJ4501" s="1"/>
      <c r="FK4501" s="1"/>
      <c r="FL4501" s="1"/>
      <c r="FM4501" s="1"/>
      <c r="FN4501" s="1"/>
      <c r="FO4501" s="1"/>
      <c r="FP4501" s="1"/>
      <c r="FQ4501" s="1"/>
      <c r="FR4501" s="1"/>
      <c r="FS4501" s="1"/>
      <c r="FT4501" s="1"/>
      <c r="FU4501" s="1"/>
      <c r="FV4501" s="1"/>
      <c r="FW4501" s="1"/>
      <c r="FX4501" s="1"/>
      <c r="FY4501" s="1"/>
      <c r="FZ4501" s="1"/>
      <c r="GA4501" s="1"/>
      <c r="GB4501" s="1"/>
      <c r="GC4501" s="1"/>
      <c r="GD4501" s="1"/>
      <c r="GE4501" s="1"/>
      <c r="GF4501" s="1"/>
      <c r="GG4501" s="1"/>
      <c r="GH4501" s="1"/>
      <c r="GI4501" s="1"/>
      <c r="GJ4501" s="1"/>
      <c r="GK4501"/>
      <c r="GL4501"/>
      <c r="GM4501"/>
      <c r="GN4501"/>
      <c r="GO4501"/>
      <c r="GP4501"/>
      <c r="GQ4501"/>
      <c r="GR4501"/>
      <c r="GS4501"/>
      <c r="GT4501"/>
      <c r="GU4501"/>
      <c r="GV4501"/>
      <c r="GW4501"/>
      <c r="GX4501"/>
      <c r="GY4501"/>
      <c r="GZ4501"/>
      <c r="HA4501"/>
      <c r="HB4501"/>
      <c r="HC4501"/>
      <c r="HD4501"/>
      <c r="HE4501"/>
    </row>
    <row r="4502" spans="4:213" s="25" customFormat="1" x14ac:dyDescent="0.25">
      <c r="D4502" s="19"/>
      <c r="E4502" s="19"/>
      <c r="F4502" s="20"/>
      <c r="G4502" s="20"/>
      <c r="H4502" s="20"/>
      <c r="I4502" s="20"/>
      <c r="J4502" s="21"/>
      <c r="K4502" s="21"/>
      <c r="L4502" s="20"/>
      <c r="M4502" s="20"/>
      <c r="N4502" s="22"/>
      <c r="O4502" s="22"/>
      <c r="P4502" s="22"/>
      <c r="Q4502" s="22"/>
      <c r="R4502" s="19"/>
      <c r="S4502" s="19"/>
      <c r="T4502" s="19"/>
      <c r="U4502" s="20"/>
      <c r="V4502" s="20"/>
      <c r="W4502" s="20"/>
      <c r="X4502" s="27"/>
      <c r="Y4502" s="253"/>
      <c r="Z4502" s="30"/>
      <c r="AA4502" s="30"/>
      <c r="AB4502" s="31"/>
      <c r="AC4502" s="31"/>
      <c r="AD4502" s="31"/>
      <c r="AE4502" s="31"/>
      <c r="AF4502" s="31"/>
      <c r="AG4502" s="241"/>
      <c r="AH4502" s="31"/>
      <c r="AI4502" s="31"/>
      <c r="AJ4502" s="31"/>
      <c r="AK4502" s="31"/>
      <c r="AL4502" s="120"/>
      <c r="AQ4502" s="26"/>
      <c r="AW4502" s="19"/>
      <c r="AX4502" s="19"/>
      <c r="AY4502" s="19"/>
      <c r="AZ4502" s="19"/>
      <c r="BA4502" s="19"/>
      <c r="BB4502" s="19"/>
      <c r="BC4502" s="1"/>
      <c r="BD4502"/>
      <c r="BE4502"/>
      <c r="BF4502" s="1"/>
      <c r="BG4502"/>
      <c r="BH4502"/>
      <c r="BI4502"/>
      <c r="BJ4502" s="1"/>
      <c r="BK4502" s="1"/>
      <c r="BL4502"/>
      <c r="BM4502" s="1"/>
      <c r="BN4502" s="1"/>
      <c r="BO4502" s="1"/>
      <c r="BP4502" s="1"/>
      <c r="BQ4502" s="1"/>
      <c r="BR4502" s="1"/>
      <c r="BS4502" s="1"/>
      <c r="BT4502" s="22"/>
      <c r="BU4502" s="1"/>
      <c r="BV4502" s="1"/>
      <c r="BW4502" s="1"/>
      <c r="BX4502" s="1"/>
      <c r="BY4502" s="1"/>
      <c r="BZ4502" s="1"/>
      <c r="CA4502" s="1"/>
      <c r="CB4502" s="1"/>
      <c r="CC4502" s="1"/>
      <c r="CD4502" s="1"/>
      <c r="CE4502" s="1"/>
      <c r="CF4502" s="1"/>
      <c r="CG4502" s="1"/>
      <c r="CH4502" s="1"/>
      <c r="CI4502" s="1"/>
      <c r="CJ4502" s="1"/>
      <c r="CK4502" s="1"/>
      <c r="CL4502" s="1"/>
      <c r="CM4502" s="1"/>
      <c r="CN4502" s="1"/>
      <c r="CO4502" s="1"/>
      <c r="CP4502" s="1"/>
      <c r="CQ4502" s="1"/>
      <c r="CR4502" s="1"/>
      <c r="CS4502" s="1"/>
      <c r="CT4502" s="1"/>
      <c r="CU4502" s="1"/>
      <c r="CV4502" s="1"/>
      <c r="CW4502" s="1"/>
      <c r="CX4502" s="1"/>
      <c r="CY4502" s="1"/>
      <c r="CZ4502" s="1"/>
      <c r="DA4502" s="1"/>
      <c r="DB4502" s="1"/>
      <c r="DC4502" s="1"/>
      <c r="DD4502" s="1"/>
      <c r="DE4502" s="1"/>
      <c r="DF4502" s="1"/>
      <c r="DG4502" s="1"/>
      <c r="DH4502" s="1"/>
      <c r="DI4502" s="1"/>
      <c r="DJ4502" s="1"/>
      <c r="DK4502" s="1"/>
      <c r="DL4502" s="1"/>
      <c r="DM4502" s="1"/>
      <c r="DN4502" s="1"/>
      <c r="DO4502" s="1"/>
      <c r="DP4502" s="1"/>
      <c r="DQ4502" s="1"/>
      <c r="DR4502" s="1"/>
      <c r="DS4502" s="1"/>
      <c r="DT4502" s="1"/>
      <c r="DU4502" s="1"/>
      <c r="DV4502" s="1"/>
      <c r="DW4502" s="1"/>
      <c r="DX4502" s="1"/>
      <c r="DY4502" s="1"/>
      <c r="DZ4502" s="1"/>
      <c r="EA4502" s="1"/>
      <c r="EB4502" s="1"/>
      <c r="EC4502" s="1"/>
      <c r="ED4502" s="1"/>
      <c r="EE4502" s="1"/>
      <c r="EF4502" s="1"/>
      <c r="EG4502" s="1"/>
      <c r="EH4502" s="1"/>
      <c r="EI4502" s="1"/>
      <c r="EJ4502" s="1"/>
      <c r="EK4502" s="1"/>
      <c r="EL4502" s="1"/>
      <c r="EM4502" s="1"/>
      <c r="EN4502" s="1"/>
      <c r="EO4502" s="1"/>
      <c r="EP4502" s="1"/>
      <c r="EQ4502" s="1"/>
      <c r="ER4502" s="1"/>
      <c r="ES4502" s="1"/>
      <c r="ET4502" s="1"/>
      <c r="EU4502" s="1"/>
      <c r="EV4502" s="1"/>
      <c r="EW4502" s="1"/>
      <c r="EX4502" s="1"/>
      <c r="EY4502" s="1"/>
      <c r="EZ4502" s="1"/>
      <c r="FA4502" s="1"/>
      <c r="FB4502" s="1"/>
      <c r="FC4502" s="1"/>
      <c r="FD4502" s="1"/>
      <c r="FE4502" s="1"/>
      <c r="FF4502" s="1"/>
      <c r="FG4502" s="1"/>
      <c r="FH4502" s="1"/>
      <c r="FI4502" s="1"/>
      <c r="FJ4502" s="1"/>
      <c r="FK4502" s="1"/>
      <c r="FL4502" s="1"/>
      <c r="FM4502" s="1"/>
      <c r="FN4502" s="1"/>
      <c r="FO4502" s="1"/>
      <c r="FP4502" s="1"/>
      <c r="FQ4502" s="1"/>
      <c r="FR4502" s="1"/>
      <c r="FS4502" s="1"/>
      <c r="FT4502" s="1"/>
      <c r="FU4502" s="1"/>
      <c r="FV4502" s="1"/>
      <c r="FW4502" s="1"/>
      <c r="FX4502" s="1"/>
      <c r="FY4502" s="1"/>
      <c r="FZ4502" s="1"/>
      <c r="GA4502" s="1"/>
      <c r="GB4502" s="1"/>
      <c r="GC4502" s="1"/>
      <c r="GD4502" s="1"/>
      <c r="GE4502" s="1"/>
      <c r="GF4502" s="1"/>
      <c r="GG4502" s="1"/>
      <c r="GH4502" s="1"/>
      <c r="GI4502" s="1"/>
      <c r="GJ4502" s="1"/>
      <c r="GK4502"/>
      <c r="GL4502"/>
      <c r="GM4502"/>
      <c r="GN4502"/>
      <c r="GO4502"/>
      <c r="GP4502"/>
      <c r="GQ4502"/>
      <c r="GR4502"/>
      <c r="GS4502"/>
      <c r="GT4502"/>
      <c r="GU4502"/>
      <c r="GV4502"/>
      <c r="GW4502"/>
      <c r="GX4502"/>
      <c r="GY4502"/>
      <c r="GZ4502"/>
      <c r="HA4502"/>
      <c r="HB4502"/>
      <c r="HC4502"/>
      <c r="HD4502"/>
      <c r="HE4502"/>
    </row>
    <row r="4503" spans="4:213" s="25" customFormat="1" x14ac:dyDescent="0.25">
      <c r="D4503" s="19"/>
      <c r="E4503" s="19"/>
      <c r="F4503" s="20"/>
      <c r="G4503" s="20"/>
      <c r="H4503" s="20"/>
      <c r="I4503" s="20"/>
      <c r="J4503" s="21"/>
      <c r="K4503" s="21"/>
      <c r="L4503" s="20"/>
      <c r="M4503" s="20"/>
      <c r="N4503" s="22"/>
      <c r="O4503" s="22"/>
      <c r="P4503" s="22"/>
      <c r="Q4503" s="22"/>
      <c r="R4503" s="19"/>
      <c r="S4503" s="19"/>
      <c r="T4503" s="19"/>
      <c r="U4503" s="20"/>
      <c r="V4503" s="20"/>
      <c r="W4503" s="20"/>
      <c r="X4503" s="27"/>
      <c r="Y4503" s="253"/>
      <c r="Z4503" s="30"/>
      <c r="AA4503" s="30"/>
      <c r="AB4503" s="31"/>
      <c r="AC4503" s="31"/>
      <c r="AD4503" s="31"/>
      <c r="AE4503" s="31"/>
      <c r="AF4503" s="31"/>
      <c r="AG4503" s="241"/>
      <c r="AH4503" s="31"/>
      <c r="AI4503" s="31"/>
      <c r="AJ4503" s="31"/>
      <c r="AK4503" s="31"/>
      <c r="AL4503" s="120"/>
      <c r="AQ4503" s="26"/>
      <c r="AW4503" s="19"/>
      <c r="AX4503" s="19"/>
      <c r="AY4503" s="19"/>
      <c r="AZ4503" s="19"/>
      <c r="BA4503" s="19"/>
      <c r="BB4503" s="19"/>
      <c r="BC4503" s="1"/>
      <c r="BD4503"/>
      <c r="BE4503"/>
      <c r="BF4503" s="1"/>
      <c r="BG4503"/>
      <c r="BH4503"/>
      <c r="BI4503"/>
      <c r="BJ4503" s="1"/>
      <c r="BK4503" s="1"/>
      <c r="BL4503"/>
      <c r="BM4503" s="1"/>
      <c r="BN4503" s="1"/>
      <c r="BO4503" s="1"/>
      <c r="BP4503" s="1"/>
      <c r="BQ4503" s="1"/>
      <c r="BR4503" s="1"/>
      <c r="BS4503" s="1"/>
      <c r="BT4503" s="22"/>
      <c r="BU4503" s="1"/>
      <c r="BV4503" s="1"/>
      <c r="BW4503" s="1"/>
      <c r="BX4503" s="1"/>
      <c r="BY4503" s="1"/>
      <c r="BZ4503" s="1"/>
      <c r="CA4503" s="1"/>
      <c r="CB4503" s="1"/>
      <c r="CC4503" s="1"/>
      <c r="CD4503" s="1"/>
      <c r="CE4503" s="1"/>
      <c r="CF4503" s="1"/>
      <c r="CG4503" s="1"/>
      <c r="CH4503" s="1"/>
      <c r="CI4503" s="1"/>
      <c r="CJ4503" s="1"/>
      <c r="CK4503" s="1"/>
      <c r="CL4503" s="1"/>
      <c r="CM4503" s="1"/>
      <c r="CN4503" s="1"/>
      <c r="CO4503" s="1"/>
      <c r="CP4503" s="1"/>
      <c r="CQ4503" s="1"/>
      <c r="CR4503" s="1"/>
      <c r="CS4503" s="1"/>
      <c r="CT4503" s="1"/>
      <c r="CU4503" s="1"/>
      <c r="CV4503" s="1"/>
      <c r="CW4503" s="1"/>
      <c r="CX4503" s="1"/>
      <c r="CY4503" s="1"/>
      <c r="CZ4503" s="1"/>
      <c r="DA4503" s="1"/>
      <c r="DB4503" s="1"/>
      <c r="DC4503" s="1"/>
      <c r="DD4503" s="1"/>
      <c r="DE4503" s="1"/>
      <c r="DF4503" s="1"/>
      <c r="DG4503" s="1"/>
      <c r="DH4503" s="1"/>
      <c r="DI4503" s="1"/>
      <c r="DJ4503" s="1"/>
      <c r="DK4503" s="1"/>
      <c r="DL4503" s="1"/>
      <c r="DM4503" s="1"/>
      <c r="DN4503" s="1"/>
      <c r="DO4503" s="1"/>
      <c r="DP4503" s="1"/>
      <c r="DQ4503" s="1"/>
      <c r="DR4503" s="1"/>
      <c r="DS4503" s="1"/>
      <c r="DT4503" s="1"/>
      <c r="DU4503" s="1"/>
      <c r="DV4503" s="1"/>
      <c r="DW4503" s="1"/>
      <c r="DX4503" s="1"/>
      <c r="DY4503" s="1"/>
      <c r="DZ4503" s="1"/>
      <c r="EA4503" s="1"/>
      <c r="EB4503" s="1"/>
      <c r="EC4503" s="1"/>
      <c r="ED4503" s="1"/>
      <c r="EE4503" s="1"/>
      <c r="EF4503" s="1"/>
      <c r="EG4503" s="1"/>
      <c r="EH4503" s="1"/>
      <c r="EI4503" s="1"/>
      <c r="EJ4503" s="1"/>
      <c r="EK4503" s="1"/>
      <c r="EL4503" s="1"/>
      <c r="EM4503" s="1"/>
      <c r="EN4503" s="1"/>
      <c r="EO4503" s="1"/>
      <c r="EP4503" s="1"/>
      <c r="EQ4503" s="1"/>
      <c r="ER4503" s="1"/>
      <c r="ES4503" s="1"/>
      <c r="ET4503" s="1"/>
      <c r="EU4503" s="1"/>
      <c r="EV4503" s="1"/>
      <c r="EW4503" s="1"/>
      <c r="EX4503" s="1"/>
      <c r="EY4503" s="1"/>
      <c r="EZ4503" s="1"/>
      <c r="FA4503" s="1"/>
      <c r="FB4503" s="1"/>
      <c r="FC4503" s="1"/>
      <c r="FD4503" s="1"/>
      <c r="FE4503" s="1"/>
      <c r="FF4503" s="1"/>
      <c r="FG4503" s="1"/>
      <c r="FH4503" s="1"/>
      <c r="FI4503" s="1"/>
      <c r="FJ4503" s="1"/>
      <c r="FK4503" s="1"/>
      <c r="FL4503" s="1"/>
      <c r="FM4503" s="1"/>
      <c r="FN4503" s="1"/>
      <c r="FO4503" s="1"/>
      <c r="FP4503" s="1"/>
      <c r="FQ4503" s="1"/>
      <c r="FR4503" s="1"/>
      <c r="FS4503" s="1"/>
      <c r="FT4503" s="1"/>
      <c r="FU4503" s="1"/>
      <c r="FV4503" s="1"/>
      <c r="FW4503" s="1"/>
      <c r="FX4503" s="1"/>
      <c r="FY4503" s="1"/>
      <c r="FZ4503" s="1"/>
      <c r="GA4503" s="1"/>
      <c r="GB4503" s="1"/>
      <c r="GC4503" s="1"/>
      <c r="GD4503" s="1"/>
      <c r="GE4503" s="1"/>
      <c r="GF4503" s="1"/>
      <c r="GG4503" s="1"/>
      <c r="GH4503" s="1"/>
      <c r="GI4503" s="1"/>
      <c r="GJ4503" s="1"/>
      <c r="GK4503"/>
      <c r="GL4503"/>
      <c r="GM4503"/>
      <c r="GN4503"/>
      <c r="GO4503"/>
      <c r="GP4503"/>
      <c r="GQ4503"/>
      <c r="GR4503"/>
      <c r="GS4503"/>
      <c r="GT4503"/>
      <c r="GU4503"/>
      <c r="GV4503"/>
      <c r="GW4503"/>
      <c r="GX4503"/>
      <c r="GY4503"/>
      <c r="GZ4503"/>
      <c r="HA4503"/>
      <c r="HB4503"/>
      <c r="HC4503"/>
      <c r="HD4503"/>
      <c r="HE4503"/>
    </row>
    <row r="4504" spans="4:213" s="25" customFormat="1" x14ac:dyDescent="0.25">
      <c r="D4504" s="19"/>
      <c r="E4504" s="19"/>
      <c r="F4504" s="20"/>
      <c r="G4504" s="20"/>
      <c r="H4504" s="20"/>
      <c r="I4504" s="20"/>
      <c r="J4504" s="21"/>
      <c r="K4504" s="21"/>
      <c r="L4504" s="20"/>
      <c r="M4504" s="20"/>
      <c r="N4504" s="22"/>
      <c r="O4504" s="22"/>
      <c r="P4504" s="22"/>
      <c r="Q4504" s="22"/>
      <c r="R4504" s="19"/>
      <c r="S4504" s="19"/>
      <c r="T4504" s="19"/>
      <c r="U4504" s="20"/>
      <c r="V4504" s="20"/>
      <c r="W4504" s="20"/>
      <c r="X4504" s="27"/>
      <c r="Y4504" s="253"/>
      <c r="Z4504" s="30"/>
      <c r="AA4504" s="30"/>
      <c r="AB4504" s="31"/>
      <c r="AC4504" s="31"/>
      <c r="AD4504" s="31"/>
      <c r="AE4504" s="31"/>
      <c r="AF4504" s="31"/>
      <c r="AG4504" s="241"/>
      <c r="AH4504" s="31"/>
      <c r="AI4504" s="31"/>
      <c r="AJ4504" s="31"/>
      <c r="AK4504" s="31"/>
      <c r="AL4504" s="120"/>
      <c r="AQ4504" s="26"/>
      <c r="AW4504" s="19"/>
      <c r="AX4504" s="19"/>
      <c r="AY4504" s="19"/>
      <c r="AZ4504" s="19"/>
      <c r="BA4504" s="19"/>
      <c r="BB4504" s="19"/>
      <c r="BC4504" s="1"/>
      <c r="BD4504"/>
      <c r="BE4504"/>
      <c r="BF4504" s="1"/>
      <c r="BG4504"/>
      <c r="BH4504"/>
      <c r="BI4504"/>
      <c r="BJ4504" s="1"/>
      <c r="BK4504" s="1"/>
      <c r="BL4504"/>
      <c r="BM4504" s="1"/>
      <c r="BN4504" s="1"/>
      <c r="BO4504" s="1"/>
      <c r="BP4504" s="1"/>
      <c r="BQ4504" s="1"/>
      <c r="BR4504" s="1"/>
      <c r="BS4504" s="1"/>
      <c r="BT4504" s="22"/>
      <c r="BU4504" s="1"/>
      <c r="BV4504" s="1"/>
      <c r="BW4504" s="1"/>
      <c r="BX4504" s="1"/>
      <c r="BY4504" s="1"/>
      <c r="BZ4504" s="1"/>
      <c r="CA4504" s="1"/>
      <c r="CB4504" s="1"/>
      <c r="CC4504" s="1"/>
      <c r="CD4504" s="1"/>
      <c r="CE4504" s="1"/>
      <c r="CF4504" s="1"/>
      <c r="CG4504" s="1"/>
      <c r="CH4504" s="1"/>
      <c r="CI4504" s="1"/>
      <c r="CJ4504" s="1"/>
      <c r="CK4504" s="1"/>
      <c r="CL4504" s="1"/>
      <c r="CM4504" s="1"/>
      <c r="CN4504" s="1"/>
      <c r="CO4504" s="1"/>
      <c r="CP4504" s="1"/>
      <c r="CQ4504" s="1"/>
      <c r="CR4504" s="1"/>
      <c r="CS4504" s="1"/>
      <c r="CT4504" s="1"/>
      <c r="CU4504" s="1"/>
      <c r="CV4504" s="1"/>
      <c r="CW4504" s="1"/>
      <c r="CX4504" s="1"/>
      <c r="CY4504" s="1"/>
      <c r="CZ4504" s="1"/>
      <c r="DA4504" s="1"/>
      <c r="DB4504" s="1"/>
      <c r="DC4504" s="1"/>
      <c r="DD4504" s="1"/>
      <c r="DE4504" s="1"/>
      <c r="DF4504" s="1"/>
      <c r="DG4504" s="1"/>
      <c r="DH4504" s="1"/>
      <c r="DI4504" s="1"/>
      <c r="DJ4504" s="1"/>
      <c r="DK4504" s="1"/>
      <c r="DL4504" s="1"/>
      <c r="DM4504" s="1"/>
      <c r="DN4504" s="1"/>
      <c r="DO4504" s="1"/>
      <c r="DP4504" s="1"/>
      <c r="DQ4504" s="1"/>
      <c r="DR4504" s="1"/>
      <c r="DS4504" s="1"/>
      <c r="DT4504" s="1"/>
      <c r="DU4504" s="1"/>
      <c r="DV4504" s="1"/>
      <c r="DW4504" s="1"/>
      <c r="DX4504" s="1"/>
      <c r="DY4504" s="1"/>
      <c r="DZ4504" s="1"/>
      <c r="EA4504" s="1"/>
      <c r="EB4504" s="1"/>
      <c r="EC4504" s="1"/>
      <c r="ED4504" s="1"/>
      <c r="EE4504" s="1"/>
      <c r="EF4504" s="1"/>
      <c r="EG4504" s="1"/>
      <c r="EH4504" s="1"/>
      <c r="EI4504" s="1"/>
      <c r="EJ4504" s="1"/>
      <c r="EK4504" s="1"/>
      <c r="EL4504" s="1"/>
      <c r="EM4504" s="1"/>
      <c r="EN4504" s="1"/>
      <c r="EO4504" s="1"/>
      <c r="EP4504" s="1"/>
      <c r="EQ4504" s="1"/>
      <c r="ER4504" s="1"/>
      <c r="ES4504" s="1"/>
      <c r="ET4504" s="1"/>
      <c r="EU4504" s="1"/>
      <c r="EV4504" s="1"/>
      <c r="EW4504" s="1"/>
      <c r="EX4504" s="1"/>
      <c r="EY4504" s="1"/>
      <c r="EZ4504" s="1"/>
      <c r="FA4504" s="1"/>
      <c r="FB4504" s="1"/>
      <c r="FC4504" s="1"/>
      <c r="FD4504" s="1"/>
      <c r="FE4504" s="1"/>
      <c r="FF4504" s="1"/>
      <c r="FG4504" s="1"/>
      <c r="FH4504" s="1"/>
      <c r="FI4504" s="1"/>
      <c r="FJ4504" s="1"/>
      <c r="FK4504" s="1"/>
      <c r="FL4504" s="1"/>
      <c r="FM4504" s="1"/>
      <c r="FN4504" s="1"/>
      <c r="FO4504" s="1"/>
      <c r="FP4504" s="1"/>
      <c r="FQ4504" s="1"/>
      <c r="FR4504" s="1"/>
      <c r="FS4504" s="1"/>
      <c r="FT4504" s="1"/>
      <c r="FU4504" s="1"/>
      <c r="FV4504" s="1"/>
      <c r="FW4504" s="1"/>
      <c r="FX4504" s="1"/>
      <c r="FY4504" s="1"/>
      <c r="FZ4504" s="1"/>
      <c r="GA4504" s="1"/>
      <c r="GB4504" s="1"/>
      <c r="GC4504" s="1"/>
      <c r="GD4504" s="1"/>
      <c r="GE4504" s="1"/>
      <c r="GF4504" s="1"/>
      <c r="GG4504" s="1"/>
      <c r="GH4504" s="1"/>
      <c r="GI4504" s="1"/>
      <c r="GJ4504" s="1"/>
      <c r="GK4504"/>
      <c r="GL4504"/>
      <c r="GM4504"/>
      <c r="GN4504"/>
      <c r="GO4504"/>
      <c r="GP4504"/>
      <c r="GQ4504"/>
      <c r="GR4504"/>
      <c r="GS4504"/>
      <c r="GT4504"/>
      <c r="GU4504"/>
      <c r="GV4504"/>
      <c r="GW4504"/>
      <c r="GX4504"/>
      <c r="GY4504"/>
      <c r="GZ4504"/>
      <c r="HA4504"/>
      <c r="HB4504"/>
      <c r="HC4504"/>
      <c r="HD4504"/>
      <c r="HE4504"/>
    </row>
    <row r="4505" spans="4:213" s="25" customFormat="1" x14ac:dyDescent="0.25">
      <c r="D4505" s="19"/>
      <c r="E4505" s="19"/>
      <c r="F4505" s="20"/>
      <c r="G4505" s="20"/>
      <c r="H4505" s="20"/>
      <c r="I4505" s="20"/>
      <c r="J4505" s="21"/>
      <c r="K4505" s="21"/>
      <c r="L4505" s="20"/>
      <c r="M4505" s="20"/>
      <c r="N4505" s="22"/>
      <c r="O4505" s="22"/>
      <c r="P4505" s="22"/>
      <c r="Q4505" s="22"/>
      <c r="R4505" s="19"/>
      <c r="S4505" s="19"/>
      <c r="T4505" s="19"/>
      <c r="U4505" s="20"/>
      <c r="V4505" s="20"/>
      <c r="W4505" s="20"/>
      <c r="X4505" s="27"/>
      <c r="Y4505" s="253"/>
      <c r="Z4505" s="30"/>
      <c r="AA4505" s="30"/>
      <c r="AB4505" s="31"/>
      <c r="AC4505" s="31"/>
      <c r="AD4505" s="31"/>
      <c r="AE4505" s="31"/>
      <c r="AF4505" s="31"/>
      <c r="AG4505" s="241"/>
      <c r="AH4505" s="31"/>
      <c r="AI4505" s="31"/>
      <c r="AJ4505" s="31"/>
      <c r="AK4505" s="31"/>
      <c r="AL4505" s="120"/>
      <c r="AQ4505" s="26"/>
      <c r="AW4505" s="19"/>
      <c r="AX4505" s="19"/>
      <c r="AY4505" s="19"/>
      <c r="AZ4505" s="19"/>
      <c r="BA4505" s="19"/>
      <c r="BB4505" s="19"/>
      <c r="BC4505" s="1"/>
      <c r="BD4505"/>
      <c r="BE4505"/>
      <c r="BF4505" s="1"/>
      <c r="BG4505"/>
      <c r="BH4505"/>
      <c r="BI4505"/>
      <c r="BJ4505" s="1"/>
      <c r="BK4505" s="1"/>
      <c r="BL4505"/>
      <c r="BM4505" s="1"/>
      <c r="BN4505" s="1"/>
      <c r="BO4505" s="1"/>
      <c r="BP4505" s="1"/>
      <c r="BQ4505" s="1"/>
      <c r="BR4505" s="1"/>
      <c r="BS4505" s="1"/>
      <c r="BT4505" s="22"/>
      <c r="BU4505" s="1"/>
      <c r="BV4505" s="1"/>
      <c r="BW4505" s="1"/>
      <c r="BX4505" s="1"/>
      <c r="BY4505" s="1"/>
      <c r="BZ4505" s="1"/>
      <c r="CA4505" s="1"/>
      <c r="CB4505" s="1"/>
      <c r="CC4505" s="1"/>
      <c r="CD4505" s="1"/>
      <c r="CE4505" s="1"/>
      <c r="CF4505" s="1"/>
      <c r="CG4505" s="1"/>
      <c r="CH4505" s="1"/>
      <c r="CI4505" s="1"/>
      <c r="CJ4505" s="1"/>
      <c r="CK4505" s="1"/>
      <c r="CL4505" s="1"/>
      <c r="CM4505" s="1"/>
      <c r="CN4505" s="1"/>
      <c r="CO4505" s="1"/>
      <c r="CP4505" s="1"/>
      <c r="CQ4505" s="1"/>
      <c r="CR4505" s="1"/>
      <c r="CS4505" s="1"/>
      <c r="CT4505" s="1"/>
      <c r="CU4505" s="1"/>
      <c r="CV4505" s="1"/>
      <c r="CW4505" s="1"/>
      <c r="CX4505" s="1"/>
      <c r="CY4505" s="1"/>
      <c r="CZ4505" s="1"/>
      <c r="DA4505" s="1"/>
      <c r="DB4505" s="1"/>
      <c r="DC4505" s="1"/>
      <c r="DD4505" s="1"/>
      <c r="DE4505" s="1"/>
      <c r="DF4505" s="1"/>
      <c r="DG4505" s="1"/>
      <c r="DH4505" s="1"/>
      <c r="DI4505" s="1"/>
      <c r="DJ4505" s="1"/>
      <c r="DK4505" s="1"/>
      <c r="DL4505" s="1"/>
      <c r="DM4505" s="1"/>
      <c r="DN4505" s="1"/>
      <c r="DO4505" s="1"/>
      <c r="DP4505" s="1"/>
      <c r="DQ4505" s="1"/>
      <c r="DR4505" s="1"/>
      <c r="DS4505" s="1"/>
      <c r="DT4505" s="1"/>
      <c r="DU4505" s="1"/>
      <c r="DV4505" s="1"/>
      <c r="DW4505" s="1"/>
      <c r="DX4505" s="1"/>
      <c r="DY4505" s="1"/>
      <c r="DZ4505" s="1"/>
      <c r="EA4505" s="1"/>
      <c r="EB4505" s="1"/>
      <c r="EC4505" s="1"/>
      <c r="ED4505" s="1"/>
      <c r="EE4505" s="1"/>
      <c r="EF4505" s="1"/>
      <c r="EG4505" s="1"/>
      <c r="EH4505" s="1"/>
      <c r="EI4505" s="1"/>
      <c r="EJ4505" s="1"/>
      <c r="EK4505" s="1"/>
      <c r="EL4505" s="1"/>
      <c r="EM4505" s="1"/>
      <c r="EN4505" s="1"/>
      <c r="EO4505" s="1"/>
      <c r="EP4505" s="1"/>
      <c r="EQ4505" s="1"/>
      <c r="ER4505" s="1"/>
      <c r="ES4505" s="1"/>
      <c r="ET4505" s="1"/>
      <c r="EU4505" s="1"/>
      <c r="EV4505" s="1"/>
      <c r="EW4505" s="1"/>
      <c r="EX4505" s="1"/>
      <c r="EY4505" s="1"/>
      <c r="EZ4505" s="1"/>
      <c r="FA4505" s="1"/>
      <c r="FB4505" s="1"/>
      <c r="FC4505" s="1"/>
      <c r="FD4505" s="1"/>
      <c r="FE4505" s="1"/>
      <c r="FF4505" s="1"/>
      <c r="FG4505" s="1"/>
      <c r="FH4505" s="1"/>
      <c r="FI4505" s="1"/>
      <c r="FJ4505" s="1"/>
      <c r="FK4505" s="1"/>
      <c r="FL4505" s="1"/>
      <c r="FM4505" s="1"/>
      <c r="FN4505" s="1"/>
      <c r="FO4505" s="1"/>
      <c r="FP4505" s="1"/>
      <c r="FQ4505" s="1"/>
      <c r="FR4505" s="1"/>
      <c r="FS4505" s="1"/>
      <c r="FT4505" s="1"/>
      <c r="FU4505" s="1"/>
      <c r="FV4505" s="1"/>
      <c r="FW4505" s="1"/>
      <c r="FX4505" s="1"/>
      <c r="FY4505" s="1"/>
      <c r="FZ4505" s="1"/>
      <c r="GA4505" s="1"/>
      <c r="GB4505" s="1"/>
      <c r="GC4505" s="1"/>
      <c r="GD4505" s="1"/>
      <c r="GE4505" s="1"/>
      <c r="GF4505" s="1"/>
      <c r="GG4505" s="1"/>
      <c r="GH4505" s="1"/>
      <c r="GI4505" s="1"/>
      <c r="GJ4505" s="1"/>
      <c r="GK4505"/>
      <c r="GL4505"/>
      <c r="GM4505"/>
      <c r="GN4505"/>
      <c r="GO4505"/>
      <c r="GP4505"/>
      <c r="GQ4505"/>
      <c r="GR4505"/>
      <c r="GS4505"/>
      <c r="GT4505"/>
      <c r="GU4505"/>
      <c r="GV4505"/>
      <c r="GW4505"/>
      <c r="GX4505"/>
      <c r="GY4505"/>
      <c r="GZ4505"/>
      <c r="HA4505"/>
      <c r="HB4505"/>
      <c r="HC4505"/>
      <c r="HD4505"/>
      <c r="HE4505"/>
    </row>
    <row r="4506" spans="4:213" s="25" customFormat="1" x14ac:dyDescent="0.25">
      <c r="D4506" s="19"/>
      <c r="E4506" s="19"/>
      <c r="F4506" s="20"/>
      <c r="G4506" s="20"/>
      <c r="H4506" s="20"/>
      <c r="I4506" s="20"/>
      <c r="J4506" s="21"/>
      <c r="K4506" s="21"/>
      <c r="L4506" s="20"/>
      <c r="M4506" s="20"/>
      <c r="N4506" s="22"/>
      <c r="O4506" s="22"/>
      <c r="P4506" s="22"/>
      <c r="Q4506" s="22"/>
      <c r="R4506" s="19"/>
      <c r="S4506" s="19"/>
      <c r="T4506" s="19"/>
      <c r="U4506" s="20"/>
      <c r="V4506" s="20"/>
      <c r="W4506" s="20"/>
      <c r="X4506" s="27"/>
      <c r="Y4506" s="253"/>
      <c r="Z4506" s="30"/>
      <c r="AA4506" s="30"/>
      <c r="AB4506" s="31"/>
      <c r="AC4506" s="31"/>
      <c r="AD4506" s="31"/>
      <c r="AE4506" s="31"/>
      <c r="AF4506" s="31"/>
      <c r="AG4506" s="241"/>
      <c r="AH4506" s="31"/>
      <c r="AI4506" s="31"/>
      <c r="AJ4506" s="31"/>
      <c r="AK4506" s="31"/>
      <c r="AL4506" s="120"/>
      <c r="AQ4506" s="26"/>
      <c r="AW4506" s="19"/>
      <c r="AX4506" s="19"/>
      <c r="AY4506" s="19"/>
      <c r="AZ4506" s="19"/>
      <c r="BA4506" s="19"/>
      <c r="BB4506" s="19"/>
      <c r="BC4506" s="1"/>
      <c r="BD4506"/>
      <c r="BE4506"/>
      <c r="BF4506" s="1"/>
      <c r="BG4506"/>
      <c r="BH4506"/>
      <c r="BI4506"/>
      <c r="BJ4506" s="1"/>
      <c r="BK4506" s="1"/>
      <c r="BL4506"/>
      <c r="BM4506" s="1"/>
      <c r="BN4506" s="1"/>
      <c r="BO4506" s="1"/>
      <c r="BP4506" s="1"/>
      <c r="BQ4506" s="1"/>
      <c r="BR4506" s="1"/>
      <c r="BS4506" s="1"/>
      <c r="BT4506" s="22"/>
      <c r="BU4506" s="1"/>
      <c r="BV4506" s="1"/>
      <c r="BW4506" s="1"/>
      <c r="BX4506" s="1"/>
      <c r="BY4506" s="1"/>
      <c r="BZ4506" s="1"/>
      <c r="CA4506" s="1"/>
      <c r="CB4506" s="1"/>
      <c r="CC4506" s="1"/>
      <c r="CD4506" s="1"/>
      <c r="CE4506" s="1"/>
      <c r="CF4506" s="1"/>
      <c r="CG4506" s="1"/>
      <c r="CH4506" s="1"/>
      <c r="CI4506" s="1"/>
      <c r="CJ4506" s="1"/>
      <c r="CK4506" s="1"/>
      <c r="CL4506" s="1"/>
      <c r="CM4506" s="1"/>
      <c r="CN4506" s="1"/>
      <c r="CO4506" s="1"/>
      <c r="CP4506" s="1"/>
      <c r="CQ4506" s="1"/>
      <c r="CR4506" s="1"/>
      <c r="CS4506" s="1"/>
      <c r="CT4506" s="1"/>
      <c r="CU4506" s="1"/>
      <c r="CV4506" s="1"/>
      <c r="CW4506" s="1"/>
      <c r="CX4506" s="1"/>
      <c r="CY4506" s="1"/>
      <c r="CZ4506" s="1"/>
      <c r="DA4506" s="1"/>
      <c r="DB4506" s="1"/>
      <c r="DC4506" s="1"/>
      <c r="DD4506" s="1"/>
      <c r="DE4506" s="1"/>
      <c r="DF4506" s="1"/>
      <c r="DG4506" s="1"/>
      <c r="DH4506" s="1"/>
      <c r="DI4506" s="1"/>
      <c r="DJ4506" s="1"/>
      <c r="DK4506" s="1"/>
      <c r="DL4506" s="1"/>
      <c r="DM4506" s="1"/>
      <c r="DN4506" s="1"/>
      <c r="DO4506" s="1"/>
      <c r="DP4506" s="1"/>
      <c r="DQ4506" s="1"/>
      <c r="DR4506" s="1"/>
      <c r="DS4506" s="1"/>
      <c r="DT4506" s="1"/>
      <c r="DU4506" s="1"/>
      <c r="DV4506" s="1"/>
      <c r="DW4506" s="1"/>
      <c r="DX4506" s="1"/>
      <c r="DY4506" s="1"/>
      <c r="DZ4506" s="1"/>
      <c r="EA4506" s="1"/>
      <c r="EB4506" s="1"/>
      <c r="EC4506" s="1"/>
      <c r="ED4506" s="1"/>
      <c r="EE4506" s="1"/>
      <c r="EF4506" s="1"/>
      <c r="EG4506" s="1"/>
      <c r="EH4506" s="1"/>
      <c r="EI4506" s="1"/>
      <c r="EJ4506" s="1"/>
      <c r="EK4506" s="1"/>
      <c r="EL4506" s="1"/>
      <c r="EM4506" s="1"/>
      <c r="EN4506" s="1"/>
      <c r="EO4506" s="1"/>
      <c r="EP4506" s="1"/>
      <c r="EQ4506" s="1"/>
      <c r="ER4506" s="1"/>
      <c r="ES4506" s="1"/>
      <c r="ET4506" s="1"/>
      <c r="EU4506" s="1"/>
      <c r="EV4506" s="1"/>
      <c r="EW4506" s="1"/>
      <c r="EX4506" s="1"/>
      <c r="EY4506" s="1"/>
      <c r="EZ4506" s="1"/>
      <c r="FA4506" s="1"/>
      <c r="FB4506" s="1"/>
      <c r="FC4506" s="1"/>
      <c r="FD4506" s="1"/>
      <c r="FE4506" s="1"/>
      <c r="FF4506" s="1"/>
      <c r="FG4506" s="1"/>
      <c r="FH4506" s="1"/>
      <c r="FI4506" s="1"/>
      <c r="FJ4506" s="1"/>
      <c r="FK4506" s="1"/>
      <c r="FL4506" s="1"/>
      <c r="FM4506" s="1"/>
      <c r="FN4506" s="1"/>
      <c r="FO4506" s="1"/>
      <c r="FP4506" s="1"/>
      <c r="FQ4506" s="1"/>
      <c r="FR4506" s="1"/>
      <c r="FS4506" s="1"/>
      <c r="FT4506" s="1"/>
      <c r="FU4506" s="1"/>
      <c r="FV4506" s="1"/>
      <c r="FW4506" s="1"/>
      <c r="FX4506" s="1"/>
      <c r="FY4506" s="1"/>
      <c r="FZ4506" s="1"/>
      <c r="GA4506" s="1"/>
      <c r="GB4506" s="1"/>
      <c r="GC4506" s="1"/>
      <c r="GD4506" s="1"/>
      <c r="GE4506" s="1"/>
      <c r="GF4506" s="1"/>
      <c r="GG4506" s="1"/>
      <c r="GH4506" s="1"/>
      <c r="GI4506" s="1"/>
      <c r="GJ4506" s="1"/>
      <c r="GK4506"/>
      <c r="GL4506"/>
      <c r="GM4506"/>
      <c r="GN4506"/>
      <c r="GO4506"/>
      <c r="GP4506"/>
      <c r="GQ4506"/>
      <c r="GR4506"/>
      <c r="GS4506"/>
      <c r="GT4506"/>
      <c r="GU4506"/>
      <c r="GV4506"/>
      <c r="GW4506"/>
      <c r="GX4506"/>
      <c r="GY4506"/>
      <c r="GZ4506"/>
      <c r="HA4506"/>
      <c r="HB4506"/>
      <c r="HC4506"/>
      <c r="HD4506"/>
      <c r="HE4506"/>
    </row>
    <row r="4507" spans="4:213" s="25" customFormat="1" x14ac:dyDescent="0.25">
      <c r="D4507" s="19"/>
      <c r="E4507" s="19"/>
      <c r="F4507" s="20"/>
      <c r="G4507" s="20"/>
      <c r="H4507" s="20"/>
      <c r="I4507" s="20"/>
      <c r="J4507" s="21"/>
      <c r="K4507" s="21"/>
      <c r="L4507" s="20"/>
      <c r="M4507" s="20"/>
      <c r="N4507" s="22"/>
      <c r="O4507" s="22"/>
      <c r="P4507" s="22"/>
      <c r="Q4507" s="22"/>
      <c r="R4507" s="19"/>
      <c r="S4507" s="19"/>
      <c r="T4507" s="19"/>
      <c r="U4507" s="20"/>
      <c r="V4507" s="20"/>
      <c r="W4507" s="20"/>
      <c r="X4507" s="27"/>
      <c r="Y4507" s="253"/>
      <c r="Z4507" s="30"/>
      <c r="AA4507" s="30"/>
      <c r="AB4507" s="31"/>
      <c r="AC4507" s="31"/>
      <c r="AD4507" s="31"/>
      <c r="AE4507" s="31"/>
      <c r="AF4507" s="31"/>
      <c r="AG4507" s="241"/>
      <c r="AH4507" s="31"/>
      <c r="AI4507" s="31"/>
      <c r="AJ4507" s="31"/>
      <c r="AK4507" s="31"/>
      <c r="AL4507" s="120"/>
      <c r="AQ4507" s="26"/>
      <c r="AW4507" s="19"/>
      <c r="AX4507" s="19"/>
      <c r="AY4507" s="19"/>
      <c r="AZ4507" s="19"/>
      <c r="BA4507" s="19"/>
      <c r="BB4507" s="19"/>
      <c r="BC4507" s="1"/>
      <c r="BD4507"/>
      <c r="BE4507"/>
      <c r="BF4507" s="1"/>
      <c r="BG4507"/>
      <c r="BH4507"/>
      <c r="BI4507"/>
      <c r="BJ4507" s="1"/>
      <c r="BK4507" s="1"/>
      <c r="BL4507"/>
      <c r="BM4507" s="1"/>
      <c r="BN4507" s="1"/>
      <c r="BO4507" s="1"/>
      <c r="BP4507" s="1"/>
      <c r="BQ4507" s="1"/>
      <c r="BR4507" s="1"/>
      <c r="BS4507" s="1"/>
      <c r="BT4507" s="22"/>
      <c r="BU4507" s="1"/>
      <c r="BV4507" s="1"/>
      <c r="BW4507" s="1"/>
      <c r="BX4507" s="1"/>
      <c r="BY4507" s="1"/>
      <c r="BZ4507" s="1"/>
      <c r="CA4507" s="1"/>
      <c r="CB4507" s="1"/>
      <c r="CC4507" s="1"/>
      <c r="CD4507" s="1"/>
      <c r="CE4507" s="1"/>
      <c r="CF4507" s="1"/>
      <c r="CG4507" s="1"/>
      <c r="CH4507" s="1"/>
      <c r="CI4507" s="1"/>
      <c r="CJ4507" s="1"/>
      <c r="CK4507" s="1"/>
      <c r="CL4507" s="1"/>
      <c r="CM4507" s="1"/>
      <c r="CN4507" s="1"/>
      <c r="CO4507" s="1"/>
      <c r="CP4507" s="1"/>
      <c r="CQ4507" s="1"/>
      <c r="CR4507" s="1"/>
      <c r="CS4507" s="1"/>
      <c r="CT4507" s="1"/>
      <c r="CU4507" s="1"/>
      <c r="CV4507" s="1"/>
      <c r="CW4507" s="1"/>
      <c r="CX4507" s="1"/>
      <c r="CY4507" s="1"/>
      <c r="CZ4507" s="1"/>
      <c r="DA4507" s="1"/>
      <c r="DB4507" s="1"/>
      <c r="DC4507" s="1"/>
      <c r="DD4507" s="1"/>
      <c r="DE4507" s="1"/>
      <c r="DF4507" s="1"/>
      <c r="DG4507" s="1"/>
      <c r="DH4507" s="1"/>
      <c r="DI4507" s="1"/>
      <c r="DJ4507" s="1"/>
      <c r="DK4507" s="1"/>
      <c r="DL4507" s="1"/>
      <c r="DM4507" s="1"/>
      <c r="DN4507" s="1"/>
      <c r="DO4507" s="1"/>
      <c r="DP4507" s="1"/>
      <c r="DQ4507" s="1"/>
      <c r="DR4507" s="1"/>
      <c r="DS4507" s="1"/>
      <c r="DT4507" s="1"/>
      <c r="DU4507" s="1"/>
      <c r="DV4507" s="1"/>
      <c r="DW4507" s="1"/>
      <c r="DX4507" s="1"/>
      <c r="DY4507" s="1"/>
      <c r="DZ4507" s="1"/>
      <c r="EA4507" s="1"/>
      <c r="EB4507" s="1"/>
      <c r="EC4507" s="1"/>
      <c r="ED4507" s="1"/>
      <c r="EE4507" s="1"/>
      <c r="EF4507" s="1"/>
      <c r="EG4507" s="1"/>
      <c r="EH4507" s="1"/>
      <c r="EI4507" s="1"/>
      <c r="EJ4507" s="1"/>
      <c r="EK4507" s="1"/>
      <c r="EL4507" s="1"/>
      <c r="EM4507" s="1"/>
      <c r="EN4507" s="1"/>
      <c r="EO4507" s="1"/>
      <c r="EP4507" s="1"/>
      <c r="EQ4507" s="1"/>
      <c r="ER4507" s="1"/>
      <c r="ES4507" s="1"/>
      <c r="ET4507" s="1"/>
      <c r="EU4507" s="1"/>
      <c r="EV4507" s="1"/>
      <c r="EW4507" s="1"/>
      <c r="EX4507" s="1"/>
      <c r="EY4507" s="1"/>
      <c r="EZ4507" s="1"/>
      <c r="FA4507" s="1"/>
      <c r="FB4507" s="1"/>
      <c r="FC4507" s="1"/>
      <c r="FD4507" s="1"/>
      <c r="FE4507" s="1"/>
      <c r="FF4507" s="1"/>
      <c r="FG4507" s="1"/>
      <c r="FH4507" s="1"/>
      <c r="FI4507" s="1"/>
      <c r="FJ4507" s="1"/>
      <c r="FK4507" s="1"/>
      <c r="FL4507" s="1"/>
      <c r="FM4507" s="1"/>
      <c r="FN4507" s="1"/>
      <c r="FO4507" s="1"/>
      <c r="FP4507" s="1"/>
      <c r="FQ4507" s="1"/>
      <c r="FR4507" s="1"/>
      <c r="FS4507" s="1"/>
      <c r="FT4507" s="1"/>
      <c r="FU4507" s="1"/>
      <c r="FV4507" s="1"/>
      <c r="FW4507" s="1"/>
      <c r="FX4507" s="1"/>
      <c r="FY4507" s="1"/>
      <c r="FZ4507" s="1"/>
      <c r="GA4507" s="1"/>
      <c r="GB4507" s="1"/>
      <c r="GC4507" s="1"/>
      <c r="GD4507" s="1"/>
      <c r="GE4507" s="1"/>
      <c r="GF4507" s="1"/>
      <c r="GG4507" s="1"/>
      <c r="GH4507" s="1"/>
      <c r="GI4507" s="1"/>
      <c r="GJ4507" s="1"/>
      <c r="GK4507"/>
      <c r="GL4507"/>
      <c r="GM4507"/>
      <c r="GN4507"/>
      <c r="GO4507"/>
      <c r="GP4507"/>
      <c r="GQ4507"/>
      <c r="GR4507"/>
      <c r="GS4507"/>
      <c r="GT4507"/>
      <c r="GU4507"/>
      <c r="GV4507"/>
      <c r="GW4507"/>
      <c r="GX4507"/>
      <c r="GY4507"/>
      <c r="GZ4507"/>
      <c r="HA4507"/>
      <c r="HB4507"/>
      <c r="HC4507"/>
      <c r="HD4507"/>
      <c r="HE4507"/>
    </row>
    <row r="4508" spans="4:213" s="25" customFormat="1" x14ac:dyDescent="0.25">
      <c r="D4508" s="19"/>
      <c r="E4508" s="19"/>
      <c r="F4508" s="20"/>
      <c r="G4508" s="20"/>
      <c r="H4508" s="20"/>
      <c r="I4508" s="20"/>
      <c r="J4508" s="21"/>
      <c r="K4508" s="21"/>
      <c r="L4508" s="20"/>
      <c r="M4508" s="20"/>
      <c r="N4508" s="22"/>
      <c r="O4508" s="22"/>
      <c r="P4508" s="22"/>
      <c r="Q4508" s="22"/>
      <c r="R4508" s="19"/>
      <c r="S4508" s="19"/>
      <c r="T4508" s="19"/>
      <c r="U4508" s="20"/>
      <c r="V4508" s="20"/>
      <c r="W4508" s="20"/>
      <c r="X4508" s="27"/>
      <c r="Y4508" s="253"/>
      <c r="Z4508" s="30"/>
      <c r="AA4508" s="30"/>
      <c r="AB4508" s="31"/>
      <c r="AC4508" s="31"/>
      <c r="AD4508" s="31"/>
      <c r="AE4508" s="31"/>
      <c r="AF4508" s="31"/>
      <c r="AG4508" s="241"/>
      <c r="AH4508" s="31"/>
      <c r="AI4508" s="31"/>
      <c r="AJ4508" s="31"/>
      <c r="AK4508" s="31"/>
      <c r="AL4508" s="120"/>
      <c r="AQ4508" s="26"/>
      <c r="AW4508" s="19"/>
      <c r="AX4508" s="19"/>
      <c r="AY4508" s="19"/>
      <c r="AZ4508" s="19"/>
      <c r="BA4508" s="19"/>
      <c r="BB4508" s="19"/>
      <c r="BC4508" s="1"/>
      <c r="BD4508"/>
      <c r="BE4508"/>
      <c r="BF4508" s="1"/>
      <c r="BG4508"/>
      <c r="BH4508"/>
      <c r="BI4508"/>
      <c r="BJ4508" s="1"/>
      <c r="BK4508" s="1"/>
      <c r="BL4508"/>
      <c r="BM4508" s="1"/>
      <c r="BN4508" s="1"/>
      <c r="BO4508" s="1"/>
      <c r="BP4508" s="1"/>
      <c r="BQ4508" s="1"/>
      <c r="BR4508" s="1"/>
      <c r="BS4508" s="1"/>
      <c r="BT4508" s="22"/>
      <c r="BU4508" s="1"/>
      <c r="BV4508" s="1"/>
      <c r="BW4508" s="1"/>
      <c r="BX4508" s="1"/>
      <c r="BY4508" s="1"/>
      <c r="BZ4508" s="1"/>
      <c r="CA4508" s="1"/>
      <c r="CB4508" s="1"/>
      <c r="CC4508" s="1"/>
      <c r="CD4508" s="1"/>
      <c r="CE4508" s="1"/>
      <c r="CF4508" s="1"/>
      <c r="CG4508" s="1"/>
      <c r="CH4508" s="1"/>
      <c r="CI4508" s="1"/>
      <c r="CJ4508" s="1"/>
      <c r="CK4508" s="1"/>
      <c r="CL4508" s="1"/>
      <c r="CM4508" s="1"/>
      <c r="CN4508" s="1"/>
      <c r="CO4508" s="1"/>
      <c r="CP4508" s="1"/>
      <c r="CQ4508" s="1"/>
      <c r="CR4508" s="1"/>
      <c r="CS4508" s="1"/>
      <c r="CT4508" s="1"/>
      <c r="CU4508" s="1"/>
      <c r="CV4508" s="1"/>
      <c r="CW4508" s="1"/>
      <c r="CX4508" s="1"/>
      <c r="CY4508" s="1"/>
      <c r="CZ4508" s="1"/>
      <c r="DA4508" s="1"/>
      <c r="DB4508" s="1"/>
      <c r="DC4508" s="1"/>
      <c r="DD4508" s="1"/>
      <c r="DE4508" s="1"/>
      <c r="DF4508" s="1"/>
      <c r="DG4508" s="1"/>
      <c r="DH4508" s="1"/>
      <c r="DI4508" s="1"/>
      <c r="DJ4508" s="1"/>
      <c r="DK4508" s="1"/>
      <c r="DL4508" s="1"/>
      <c r="DM4508" s="1"/>
      <c r="DN4508" s="1"/>
      <c r="DO4508" s="1"/>
      <c r="DP4508" s="1"/>
      <c r="DQ4508" s="1"/>
      <c r="DR4508" s="1"/>
      <c r="DS4508" s="1"/>
      <c r="DT4508" s="1"/>
      <c r="DU4508" s="1"/>
      <c r="DV4508" s="1"/>
      <c r="DW4508" s="1"/>
      <c r="DX4508" s="1"/>
      <c r="DY4508" s="1"/>
      <c r="DZ4508" s="1"/>
      <c r="EA4508" s="1"/>
      <c r="EB4508" s="1"/>
      <c r="EC4508" s="1"/>
      <c r="ED4508" s="1"/>
      <c r="EE4508" s="1"/>
      <c r="EF4508" s="1"/>
      <c r="EG4508" s="1"/>
      <c r="EH4508" s="1"/>
      <c r="EI4508" s="1"/>
      <c r="EJ4508" s="1"/>
      <c r="EK4508" s="1"/>
      <c r="EL4508" s="1"/>
      <c r="EM4508" s="1"/>
      <c r="EN4508" s="1"/>
      <c r="EO4508" s="1"/>
      <c r="EP4508" s="1"/>
      <c r="EQ4508" s="1"/>
      <c r="ER4508" s="1"/>
      <c r="ES4508" s="1"/>
      <c r="ET4508" s="1"/>
      <c r="EU4508" s="1"/>
      <c r="EV4508" s="1"/>
      <c r="EW4508" s="1"/>
      <c r="EX4508" s="1"/>
      <c r="EY4508" s="1"/>
      <c r="EZ4508" s="1"/>
      <c r="FA4508" s="1"/>
      <c r="FB4508" s="1"/>
      <c r="FC4508" s="1"/>
      <c r="FD4508" s="1"/>
      <c r="FE4508" s="1"/>
      <c r="FF4508" s="1"/>
      <c r="FG4508" s="1"/>
      <c r="FH4508" s="1"/>
      <c r="FI4508" s="1"/>
      <c r="FJ4508" s="1"/>
      <c r="FK4508" s="1"/>
      <c r="FL4508" s="1"/>
      <c r="FM4508" s="1"/>
      <c r="FN4508" s="1"/>
      <c r="FO4508" s="1"/>
      <c r="FP4508" s="1"/>
      <c r="FQ4508" s="1"/>
      <c r="FR4508" s="1"/>
      <c r="FS4508" s="1"/>
      <c r="FT4508" s="1"/>
      <c r="FU4508" s="1"/>
      <c r="FV4508" s="1"/>
      <c r="FW4508" s="1"/>
      <c r="FX4508" s="1"/>
      <c r="FY4508" s="1"/>
      <c r="FZ4508" s="1"/>
      <c r="GA4508" s="1"/>
      <c r="GB4508" s="1"/>
      <c r="GC4508" s="1"/>
      <c r="GD4508" s="1"/>
      <c r="GE4508" s="1"/>
      <c r="GF4508" s="1"/>
      <c r="GG4508" s="1"/>
      <c r="GH4508" s="1"/>
      <c r="GI4508" s="1"/>
      <c r="GJ4508" s="1"/>
      <c r="GK4508"/>
      <c r="GL4508"/>
      <c r="GM4508"/>
      <c r="GN4508"/>
      <c r="GO4508"/>
      <c r="GP4508"/>
      <c r="GQ4508"/>
      <c r="GR4508"/>
      <c r="GS4508"/>
      <c r="GT4508"/>
      <c r="GU4508"/>
      <c r="GV4508"/>
      <c r="GW4508"/>
      <c r="GX4508"/>
      <c r="GY4508"/>
      <c r="GZ4508"/>
      <c r="HA4508"/>
      <c r="HB4508"/>
      <c r="HC4508"/>
      <c r="HD4508"/>
      <c r="HE4508"/>
    </row>
    <row r="4509" spans="4:213" s="25" customFormat="1" x14ac:dyDescent="0.25">
      <c r="D4509" s="19"/>
      <c r="E4509" s="19"/>
      <c r="F4509" s="20"/>
      <c r="G4509" s="20"/>
      <c r="H4509" s="20"/>
      <c r="I4509" s="20"/>
      <c r="J4509" s="21"/>
      <c r="K4509" s="21"/>
      <c r="L4509" s="20"/>
      <c r="M4509" s="20"/>
      <c r="N4509" s="22"/>
      <c r="O4509" s="22"/>
      <c r="P4509" s="22"/>
      <c r="Q4509" s="22"/>
      <c r="R4509" s="19"/>
      <c r="S4509" s="19"/>
      <c r="T4509" s="19"/>
      <c r="U4509" s="20"/>
      <c r="V4509" s="20"/>
      <c r="W4509" s="20"/>
      <c r="X4509" s="27"/>
      <c r="Y4509" s="253"/>
      <c r="Z4509" s="30"/>
      <c r="AA4509" s="30"/>
      <c r="AB4509" s="31"/>
      <c r="AC4509" s="31"/>
      <c r="AD4509" s="31"/>
      <c r="AE4509" s="31"/>
      <c r="AF4509" s="31"/>
      <c r="AG4509" s="241"/>
      <c r="AH4509" s="31"/>
      <c r="AI4509" s="31"/>
      <c r="AJ4509" s="31"/>
      <c r="AK4509" s="31"/>
      <c r="AL4509" s="120"/>
      <c r="AQ4509" s="26"/>
      <c r="AW4509" s="19"/>
      <c r="AX4509" s="19"/>
      <c r="AY4509" s="19"/>
      <c r="AZ4509" s="19"/>
      <c r="BA4509" s="19"/>
      <c r="BB4509" s="19"/>
      <c r="BC4509" s="1"/>
      <c r="BD4509"/>
      <c r="BE4509"/>
      <c r="BF4509" s="1"/>
      <c r="BG4509"/>
      <c r="BH4509"/>
      <c r="BI4509"/>
      <c r="BJ4509" s="1"/>
      <c r="BK4509" s="1"/>
      <c r="BL4509"/>
      <c r="BM4509" s="1"/>
      <c r="BN4509" s="1"/>
      <c r="BO4509" s="1"/>
      <c r="BP4509" s="1"/>
      <c r="BQ4509" s="1"/>
      <c r="BR4509" s="1"/>
      <c r="BS4509" s="1"/>
      <c r="BT4509" s="22"/>
      <c r="BU4509" s="1"/>
      <c r="BV4509" s="1"/>
      <c r="BW4509" s="1"/>
      <c r="BX4509" s="1"/>
      <c r="BY4509" s="1"/>
      <c r="BZ4509" s="1"/>
      <c r="CA4509" s="1"/>
      <c r="CB4509" s="1"/>
      <c r="CC4509" s="1"/>
      <c r="CD4509" s="1"/>
      <c r="CE4509" s="1"/>
      <c r="CF4509" s="1"/>
      <c r="CG4509" s="1"/>
      <c r="CH4509" s="1"/>
      <c r="CI4509" s="1"/>
      <c r="CJ4509" s="1"/>
      <c r="CK4509" s="1"/>
      <c r="CL4509" s="1"/>
      <c r="CM4509" s="1"/>
      <c r="CN4509" s="1"/>
      <c r="CO4509" s="1"/>
      <c r="CP4509" s="1"/>
      <c r="CQ4509" s="1"/>
      <c r="CR4509" s="1"/>
      <c r="CS4509" s="1"/>
      <c r="CT4509" s="1"/>
      <c r="CU4509" s="1"/>
      <c r="CV4509" s="1"/>
      <c r="CW4509" s="1"/>
      <c r="CX4509" s="1"/>
      <c r="CY4509" s="1"/>
      <c r="CZ4509" s="1"/>
      <c r="DA4509" s="1"/>
      <c r="DB4509" s="1"/>
      <c r="DC4509" s="1"/>
      <c r="DD4509" s="1"/>
      <c r="DE4509" s="1"/>
      <c r="DF4509" s="1"/>
      <c r="DG4509" s="1"/>
      <c r="DH4509" s="1"/>
      <c r="DI4509" s="1"/>
      <c r="DJ4509" s="1"/>
      <c r="DK4509" s="1"/>
      <c r="DL4509" s="1"/>
      <c r="DM4509" s="1"/>
      <c r="DN4509" s="1"/>
      <c r="DO4509" s="1"/>
      <c r="DP4509" s="1"/>
      <c r="DQ4509" s="1"/>
      <c r="DR4509" s="1"/>
      <c r="DS4509" s="1"/>
      <c r="DT4509" s="1"/>
      <c r="DU4509" s="1"/>
      <c r="DV4509" s="1"/>
      <c r="DW4509" s="1"/>
      <c r="DX4509" s="1"/>
      <c r="DY4509" s="1"/>
      <c r="DZ4509" s="1"/>
      <c r="EA4509" s="1"/>
      <c r="EB4509" s="1"/>
      <c r="EC4509" s="1"/>
      <c r="ED4509" s="1"/>
      <c r="EE4509" s="1"/>
      <c r="EF4509" s="1"/>
      <c r="EG4509" s="1"/>
      <c r="EH4509" s="1"/>
      <c r="EI4509" s="1"/>
      <c r="EJ4509" s="1"/>
      <c r="EK4509" s="1"/>
      <c r="EL4509" s="1"/>
      <c r="EM4509" s="1"/>
      <c r="EN4509" s="1"/>
      <c r="EO4509" s="1"/>
      <c r="EP4509" s="1"/>
      <c r="EQ4509" s="1"/>
      <c r="ER4509" s="1"/>
      <c r="ES4509" s="1"/>
      <c r="ET4509" s="1"/>
      <c r="EU4509" s="1"/>
      <c r="EV4509" s="1"/>
      <c r="EW4509" s="1"/>
      <c r="EX4509" s="1"/>
      <c r="EY4509" s="1"/>
      <c r="EZ4509" s="1"/>
      <c r="FA4509" s="1"/>
      <c r="FB4509" s="1"/>
      <c r="FC4509" s="1"/>
      <c r="FD4509" s="1"/>
      <c r="FE4509" s="1"/>
      <c r="FF4509" s="1"/>
      <c r="FG4509" s="1"/>
      <c r="FH4509" s="1"/>
      <c r="FI4509" s="1"/>
      <c r="FJ4509" s="1"/>
      <c r="FK4509" s="1"/>
      <c r="FL4509" s="1"/>
      <c r="FM4509" s="1"/>
      <c r="FN4509" s="1"/>
      <c r="FO4509" s="1"/>
      <c r="FP4509" s="1"/>
      <c r="FQ4509" s="1"/>
      <c r="FR4509" s="1"/>
      <c r="FS4509" s="1"/>
      <c r="FT4509" s="1"/>
      <c r="FU4509" s="1"/>
      <c r="FV4509" s="1"/>
      <c r="FW4509" s="1"/>
      <c r="FX4509" s="1"/>
      <c r="FY4509" s="1"/>
      <c r="FZ4509" s="1"/>
      <c r="GA4509" s="1"/>
      <c r="GB4509" s="1"/>
      <c r="GC4509" s="1"/>
      <c r="GD4509" s="1"/>
      <c r="GE4509" s="1"/>
      <c r="GF4509" s="1"/>
      <c r="GG4509" s="1"/>
      <c r="GH4509" s="1"/>
      <c r="GI4509" s="1"/>
      <c r="GJ4509" s="1"/>
      <c r="GK4509"/>
      <c r="GL4509"/>
      <c r="GM4509"/>
      <c r="GN4509"/>
      <c r="GO4509"/>
      <c r="GP4509"/>
      <c r="GQ4509"/>
      <c r="GR4509"/>
      <c r="GS4509"/>
      <c r="GT4509"/>
      <c r="GU4509"/>
      <c r="GV4509"/>
      <c r="GW4509"/>
      <c r="GX4509"/>
      <c r="GY4509"/>
      <c r="GZ4509"/>
      <c r="HA4509"/>
      <c r="HB4509"/>
      <c r="HC4509"/>
      <c r="HD4509"/>
      <c r="HE4509"/>
    </row>
    <row r="4510" spans="4:213" s="25" customFormat="1" x14ac:dyDescent="0.25">
      <c r="D4510" s="19"/>
      <c r="E4510" s="19"/>
      <c r="F4510" s="20"/>
      <c r="G4510" s="20"/>
      <c r="H4510" s="20"/>
      <c r="I4510" s="20"/>
      <c r="J4510" s="21"/>
      <c r="K4510" s="21"/>
      <c r="L4510" s="20"/>
      <c r="M4510" s="20"/>
      <c r="N4510" s="22"/>
      <c r="O4510" s="22"/>
      <c r="P4510" s="22"/>
      <c r="Q4510" s="22"/>
      <c r="R4510" s="19"/>
      <c r="S4510" s="19"/>
      <c r="T4510" s="19"/>
      <c r="U4510" s="20"/>
      <c r="V4510" s="20"/>
      <c r="W4510" s="20"/>
      <c r="X4510" s="27"/>
      <c r="Y4510" s="253"/>
      <c r="Z4510" s="30"/>
      <c r="AA4510" s="30"/>
      <c r="AB4510" s="31"/>
      <c r="AC4510" s="31"/>
      <c r="AD4510" s="31"/>
      <c r="AE4510" s="31"/>
      <c r="AF4510" s="31"/>
      <c r="AG4510" s="241"/>
      <c r="AH4510" s="31"/>
      <c r="AI4510" s="31"/>
      <c r="AJ4510" s="31"/>
      <c r="AK4510" s="31"/>
      <c r="AL4510" s="120"/>
      <c r="AQ4510" s="26"/>
      <c r="AW4510" s="19"/>
      <c r="AX4510" s="19"/>
      <c r="AY4510" s="19"/>
      <c r="AZ4510" s="19"/>
      <c r="BA4510" s="19"/>
      <c r="BB4510" s="19"/>
      <c r="BC4510" s="1"/>
      <c r="BD4510"/>
      <c r="BE4510"/>
      <c r="BF4510" s="1"/>
      <c r="BG4510"/>
      <c r="BH4510"/>
      <c r="BI4510"/>
      <c r="BJ4510" s="1"/>
      <c r="BK4510" s="1"/>
      <c r="BL4510"/>
      <c r="BM4510" s="1"/>
      <c r="BN4510" s="1"/>
      <c r="BO4510" s="1"/>
      <c r="BP4510" s="1"/>
      <c r="BQ4510" s="1"/>
      <c r="BR4510" s="1"/>
      <c r="BS4510" s="1"/>
      <c r="BT4510" s="22"/>
      <c r="BU4510" s="1"/>
      <c r="BV4510" s="1"/>
      <c r="BW4510" s="1"/>
      <c r="BX4510" s="1"/>
      <c r="BY4510" s="1"/>
      <c r="BZ4510" s="1"/>
      <c r="CA4510" s="1"/>
      <c r="CB4510" s="1"/>
      <c r="CC4510" s="1"/>
      <c r="CD4510" s="1"/>
      <c r="CE4510" s="1"/>
      <c r="CF4510" s="1"/>
      <c r="CG4510" s="1"/>
      <c r="CH4510" s="1"/>
      <c r="CI4510" s="1"/>
      <c r="CJ4510" s="1"/>
      <c r="CK4510" s="1"/>
      <c r="CL4510" s="1"/>
      <c r="CM4510" s="1"/>
      <c r="CN4510" s="1"/>
      <c r="CO4510" s="1"/>
      <c r="CP4510" s="1"/>
      <c r="CQ4510" s="1"/>
      <c r="CR4510" s="1"/>
      <c r="CS4510" s="1"/>
      <c r="CT4510" s="1"/>
      <c r="CU4510" s="1"/>
      <c r="CV4510" s="1"/>
      <c r="CW4510" s="1"/>
      <c r="CX4510" s="1"/>
      <c r="CY4510" s="1"/>
      <c r="CZ4510" s="1"/>
      <c r="DA4510" s="1"/>
      <c r="DB4510" s="1"/>
      <c r="DC4510" s="1"/>
      <c r="DD4510" s="1"/>
      <c r="DE4510" s="1"/>
      <c r="DF4510" s="1"/>
      <c r="DG4510" s="1"/>
      <c r="DH4510" s="1"/>
      <c r="DI4510" s="1"/>
      <c r="DJ4510" s="1"/>
      <c r="DK4510" s="1"/>
      <c r="DL4510" s="1"/>
      <c r="DM4510" s="1"/>
      <c r="DN4510" s="1"/>
      <c r="DO4510" s="1"/>
      <c r="DP4510" s="1"/>
      <c r="DQ4510" s="1"/>
      <c r="DR4510" s="1"/>
      <c r="DS4510" s="1"/>
      <c r="DT4510" s="1"/>
      <c r="DU4510" s="1"/>
      <c r="DV4510" s="1"/>
      <c r="DW4510" s="1"/>
      <c r="DX4510" s="1"/>
      <c r="DY4510" s="1"/>
      <c r="DZ4510" s="1"/>
      <c r="EA4510" s="1"/>
      <c r="EB4510" s="1"/>
      <c r="EC4510" s="1"/>
      <c r="ED4510" s="1"/>
      <c r="EE4510" s="1"/>
      <c r="EF4510" s="1"/>
      <c r="EG4510" s="1"/>
      <c r="EH4510" s="1"/>
      <c r="EI4510" s="1"/>
      <c r="EJ4510" s="1"/>
      <c r="EK4510" s="1"/>
      <c r="EL4510" s="1"/>
      <c r="EM4510" s="1"/>
      <c r="EN4510" s="1"/>
      <c r="EO4510" s="1"/>
      <c r="EP4510" s="1"/>
      <c r="EQ4510" s="1"/>
      <c r="ER4510" s="1"/>
      <c r="ES4510" s="1"/>
      <c r="ET4510" s="1"/>
      <c r="EU4510" s="1"/>
      <c r="EV4510" s="1"/>
      <c r="EW4510" s="1"/>
      <c r="EX4510" s="1"/>
      <c r="EY4510" s="1"/>
      <c r="EZ4510" s="1"/>
      <c r="FA4510" s="1"/>
      <c r="FB4510" s="1"/>
      <c r="FC4510" s="1"/>
      <c r="FD4510" s="1"/>
      <c r="FE4510" s="1"/>
      <c r="FF4510" s="1"/>
      <c r="FG4510" s="1"/>
      <c r="FH4510" s="1"/>
      <c r="FI4510" s="1"/>
      <c r="FJ4510" s="1"/>
      <c r="FK4510" s="1"/>
      <c r="FL4510" s="1"/>
      <c r="FM4510" s="1"/>
      <c r="FN4510" s="1"/>
      <c r="FO4510" s="1"/>
      <c r="FP4510" s="1"/>
      <c r="FQ4510" s="1"/>
      <c r="FR4510" s="1"/>
      <c r="FS4510" s="1"/>
      <c r="FT4510" s="1"/>
      <c r="FU4510" s="1"/>
      <c r="FV4510" s="1"/>
      <c r="FW4510" s="1"/>
      <c r="FX4510" s="1"/>
      <c r="FY4510" s="1"/>
      <c r="FZ4510" s="1"/>
      <c r="GA4510" s="1"/>
      <c r="GB4510" s="1"/>
      <c r="GC4510" s="1"/>
      <c r="GD4510" s="1"/>
      <c r="GE4510" s="1"/>
      <c r="GF4510" s="1"/>
      <c r="GG4510" s="1"/>
      <c r="GH4510" s="1"/>
      <c r="GI4510" s="1"/>
      <c r="GJ4510" s="1"/>
      <c r="GK4510"/>
      <c r="GL4510"/>
      <c r="GM4510"/>
      <c r="GN4510"/>
      <c r="GO4510"/>
      <c r="GP4510"/>
      <c r="GQ4510"/>
      <c r="GR4510"/>
      <c r="GS4510"/>
      <c r="GT4510"/>
      <c r="GU4510"/>
      <c r="GV4510"/>
      <c r="GW4510"/>
      <c r="GX4510"/>
      <c r="GY4510"/>
      <c r="GZ4510"/>
      <c r="HA4510"/>
      <c r="HB4510"/>
      <c r="HC4510"/>
      <c r="HD4510"/>
      <c r="HE4510"/>
    </row>
    <row r="4511" spans="4:213" s="25" customFormat="1" x14ac:dyDescent="0.25">
      <c r="D4511" s="19"/>
      <c r="E4511" s="19"/>
      <c r="F4511" s="20"/>
      <c r="G4511" s="20"/>
      <c r="H4511" s="20"/>
      <c r="I4511" s="20"/>
      <c r="J4511" s="21"/>
      <c r="K4511" s="21"/>
      <c r="L4511" s="20"/>
      <c r="M4511" s="20"/>
      <c r="N4511" s="22"/>
      <c r="O4511" s="22"/>
      <c r="P4511" s="22"/>
      <c r="Q4511" s="22"/>
      <c r="R4511" s="19"/>
      <c r="S4511" s="19"/>
      <c r="T4511" s="19"/>
      <c r="U4511" s="20"/>
      <c r="V4511" s="20"/>
      <c r="W4511" s="20"/>
      <c r="X4511" s="27"/>
      <c r="Y4511" s="253"/>
      <c r="Z4511" s="30"/>
      <c r="AA4511" s="30"/>
      <c r="AB4511" s="31"/>
      <c r="AC4511" s="31"/>
      <c r="AD4511" s="31"/>
      <c r="AE4511" s="31"/>
      <c r="AF4511" s="31"/>
      <c r="AG4511" s="241"/>
      <c r="AH4511" s="31"/>
      <c r="AI4511" s="31"/>
      <c r="AJ4511" s="31"/>
      <c r="AK4511" s="31"/>
      <c r="AL4511" s="120"/>
      <c r="AQ4511" s="26"/>
      <c r="AW4511" s="19"/>
      <c r="AX4511" s="19"/>
      <c r="AY4511" s="19"/>
      <c r="AZ4511" s="19"/>
      <c r="BA4511" s="19"/>
      <c r="BB4511" s="19"/>
      <c r="BC4511" s="1"/>
      <c r="BD4511"/>
      <c r="BE4511"/>
      <c r="BF4511" s="1"/>
      <c r="BG4511"/>
      <c r="BH4511"/>
      <c r="BI4511"/>
      <c r="BJ4511" s="1"/>
      <c r="BK4511" s="1"/>
      <c r="BL4511"/>
      <c r="BM4511" s="1"/>
      <c r="BN4511" s="1"/>
      <c r="BO4511" s="1"/>
      <c r="BP4511" s="1"/>
      <c r="BQ4511" s="1"/>
      <c r="BR4511" s="1"/>
      <c r="BS4511" s="1"/>
      <c r="BT4511" s="22"/>
      <c r="BU4511" s="1"/>
      <c r="BV4511" s="1"/>
      <c r="BW4511" s="1"/>
      <c r="BX4511" s="1"/>
      <c r="BY4511" s="1"/>
      <c r="BZ4511" s="1"/>
      <c r="CA4511" s="1"/>
      <c r="CB4511" s="1"/>
      <c r="CC4511" s="1"/>
      <c r="CD4511" s="1"/>
      <c r="CE4511" s="1"/>
      <c r="CF4511" s="1"/>
      <c r="CG4511" s="1"/>
      <c r="CH4511" s="1"/>
      <c r="CI4511" s="1"/>
      <c r="CJ4511" s="1"/>
      <c r="CK4511" s="1"/>
      <c r="CL4511" s="1"/>
      <c r="CM4511" s="1"/>
      <c r="CN4511" s="1"/>
      <c r="CO4511" s="1"/>
      <c r="CP4511" s="1"/>
      <c r="CQ4511" s="1"/>
      <c r="CR4511" s="1"/>
      <c r="CS4511" s="1"/>
      <c r="CT4511" s="1"/>
      <c r="CU4511" s="1"/>
      <c r="CV4511" s="1"/>
      <c r="CW4511" s="1"/>
      <c r="CX4511" s="1"/>
      <c r="CY4511" s="1"/>
      <c r="CZ4511" s="1"/>
      <c r="DA4511" s="1"/>
      <c r="DB4511" s="1"/>
      <c r="DC4511" s="1"/>
      <c r="DD4511" s="1"/>
      <c r="DE4511" s="1"/>
      <c r="DF4511" s="1"/>
      <c r="DG4511" s="1"/>
      <c r="DH4511" s="1"/>
      <c r="DI4511" s="1"/>
      <c r="DJ4511" s="1"/>
      <c r="DK4511" s="1"/>
      <c r="DL4511" s="1"/>
      <c r="DM4511" s="1"/>
      <c r="DN4511" s="1"/>
      <c r="DO4511" s="1"/>
      <c r="DP4511" s="1"/>
      <c r="DQ4511" s="1"/>
      <c r="DR4511" s="1"/>
      <c r="DS4511" s="1"/>
      <c r="DT4511" s="1"/>
      <c r="DU4511" s="1"/>
      <c r="DV4511" s="1"/>
      <c r="DW4511" s="1"/>
      <c r="DX4511" s="1"/>
      <c r="DY4511" s="1"/>
      <c r="DZ4511" s="1"/>
      <c r="EA4511" s="1"/>
      <c r="EB4511" s="1"/>
      <c r="EC4511" s="1"/>
      <c r="ED4511" s="1"/>
      <c r="EE4511" s="1"/>
      <c r="EF4511" s="1"/>
      <c r="EG4511" s="1"/>
      <c r="EH4511" s="1"/>
      <c r="EI4511" s="1"/>
      <c r="EJ4511" s="1"/>
      <c r="EK4511" s="1"/>
      <c r="EL4511" s="1"/>
      <c r="EM4511" s="1"/>
      <c r="EN4511" s="1"/>
      <c r="EO4511" s="1"/>
      <c r="EP4511" s="1"/>
      <c r="EQ4511" s="1"/>
      <c r="ER4511" s="1"/>
      <c r="ES4511" s="1"/>
      <c r="ET4511" s="1"/>
      <c r="EU4511" s="1"/>
      <c r="EV4511" s="1"/>
      <c r="EW4511" s="1"/>
      <c r="EX4511" s="1"/>
      <c r="EY4511" s="1"/>
      <c r="EZ4511" s="1"/>
      <c r="FA4511" s="1"/>
      <c r="FB4511" s="1"/>
      <c r="FC4511" s="1"/>
      <c r="FD4511" s="1"/>
      <c r="FE4511" s="1"/>
      <c r="FF4511" s="1"/>
      <c r="FG4511" s="1"/>
      <c r="FH4511" s="1"/>
      <c r="FI4511" s="1"/>
      <c r="FJ4511" s="1"/>
      <c r="FK4511" s="1"/>
      <c r="FL4511" s="1"/>
      <c r="FM4511" s="1"/>
      <c r="FN4511" s="1"/>
      <c r="FO4511" s="1"/>
      <c r="FP4511" s="1"/>
      <c r="FQ4511" s="1"/>
      <c r="FR4511" s="1"/>
      <c r="FS4511" s="1"/>
      <c r="FT4511" s="1"/>
      <c r="FU4511" s="1"/>
      <c r="FV4511" s="1"/>
      <c r="FW4511" s="1"/>
      <c r="FX4511" s="1"/>
      <c r="FY4511" s="1"/>
      <c r="FZ4511" s="1"/>
      <c r="GA4511" s="1"/>
      <c r="GB4511" s="1"/>
      <c r="GC4511" s="1"/>
      <c r="GD4511" s="1"/>
      <c r="GE4511" s="1"/>
      <c r="GF4511" s="1"/>
      <c r="GG4511" s="1"/>
      <c r="GH4511" s="1"/>
      <c r="GI4511" s="1"/>
      <c r="GJ4511" s="1"/>
      <c r="GK4511"/>
      <c r="GL4511"/>
      <c r="GM4511"/>
      <c r="GN4511"/>
      <c r="GO4511"/>
      <c r="GP4511"/>
      <c r="GQ4511"/>
      <c r="GR4511"/>
      <c r="GS4511"/>
      <c r="GT4511"/>
      <c r="GU4511"/>
      <c r="GV4511"/>
      <c r="GW4511"/>
      <c r="GX4511"/>
      <c r="GY4511"/>
      <c r="GZ4511"/>
      <c r="HA4511"/>
      <c r="HB4511"/>
      <c r="HC4511"/>
      <c r="HD4511"/>
      <c r="HE4511"/>
    </row>
    <row r="4512" spans="4:213" s="25" customFormat="1" x14ac:dyDescent="0.25">
      <c r="D4512" s="19"/>
      <c r="E4512" s="19"/>
      <c r="F4512" s="20"/>
      <c r="G4512" s="20"/>
      <c r="H4512" s="20"/>
      <c r="I4512" s="20"/>
      <c r="J4512" s="21"/>
      <c r="K4512" s="21"/>
      <c r="L4512" s="20"/>
      <c r="M4512" s="20"/>
      <c r="N4512" s="22"/>
      <c r="O4512" s="22"/>
      <c r="P4512" s="22"/>
      <c r="Q4512" s="22"/>
      <c r="R4512" s="19"/>
      <c r="S4512" s="19"/>
      <c r="T4512" s="19"/>
      <c r="U4512" s="20"/>
      <c r="V4512" s="20"/>
      <c r="W4512" s="20"/>
      <c r="X4512" s="27"/>
      <c r="Y4512" s="253"/>
      <c r="Z4512" s="30"/>
      <c r="AA4512" s="30"/>
      <c r="AB4512" s="31"/>
      <c r="AC4512" s="31"/>
      <c r="AD4512" s="31"/>
      <c r="AE4512" s="31"/>
      <c r="AF4512" s="31"/>
      <c r="AG4512" s="241"/>
      <c r="AH4512" s="31"/>
      <c r="AI4512" s="31"/>
      <c r="AJ4512" s="31"/>
      <c r="AK4512" s="31"/>
      <c r="AL4512" s="120"/>
      <c r="AQ4512" s="26"/>
      <c r="AW4512" s="19"/>
      <c r="AX4512" s="19"/>
      <c r="AY4512" s="19"/>
      <c r="AZ4512" s="19"/>
      <c r="BA4512" s="19"/>
      <c r="BB4512" s="19"/>
      <c r="BC4512" s="1"/>
      <c r="BD4512"/>
      <c r="BE4512"/>
      <c r="BF4512" s="1"/>
      <c r="BG4512"/>
      <c r="BH4512"/>
      <c r="BI4512"/>
      <c r="BJ4512" s="1"/>
      <c r="BK4512" s="1"/>
      <c r="BL4512"/>
      <c r="BM4512" s="1"/>
      <c r="BN4512" s="1"/>
      <c r="BO4512" s="1"/>
      <c r="BP4512" s="1"/>
      <c r="BQ4512" s="1"/>
      <c r="BR4512" s="1"/>
      <c r="BS4512" s="1"/>
      <c r="BT4512" s="22"/>
      <c r="BU4512" s="1"/>
      <c r="BV4512" s="1"/>
      <c r="BW4512" s="1"/>
      <c r="BX4512" s="1"/>
      <c r="BY4512" s="1"/>
      <c r="BZ4512" s="1"/>
      <c r="CA4512" s="1"/>
      <c r="CB4512" s="1"/>
      <c r="CC4512" s="1"/>
      <c r="CD4512" s="1"/>
      <c r="CE4512" s="1"/>
      <c r="CF4512" s="1"/>
      <c r="CG4512" s="1"/>
      <c r="CH4512" s="1"/>
      <c r="CI4512" s="1"/>
      <c r="CJ4512" s="1"/>
      <c r="CK4512" s="1"/>
      <c r="CL4512" s="1"/>
      <c r="CM4512" s="1"/>
      <c r="CN4512" s="1"/>
      <c r="CO4512" s="1"/>
      <c r="CP4512" s="1"/>
      <c r="CQ4512" s="1"/>
      <c r="CR4512" s="1"/>
      <c r="CS4512" s="1"/>
      <c r="CT4512" s="1"/>
      <c r="CU4512" s="1"/>
      <c r="CV4512" s="1"/>
      <c r="CW4512" s="1"/>
      <c r="CX4512" s="1"/>
      <c r="CY4512" s="1"/>
      <c r="CZ4512" s="1"/>
      <c r="DA4512" s="1"/>
      <c r="DB4512" s="1"/>
      <c r="DC4512" s="1"/>
      <c r="DD4512" s="1"/>
      <c r="DE4512" s="1"/>
      <c r="DF4512" s="1"/>
      <c r="DG4512" s="1"/>
      <c r="DH4512" s="1"/>
      <c r="DI4512" s="1"/>
      <c r="DJ4512" s="1"/>
      <c r="DK4512" s="1"/>
      <c r="DL4512" s="1"/>
      <c r="DM4512" s="1"/>
      <c r="DN4512" s="1"/>
      <c r="DO4512" s="1"/>
      <c r="DP4512" s="1"/>
      <c r="DQ4512" s="1"/>
      <c r="DR4512" s="1"/>
      <c r="DS4512" s="1"/>
      <c r="DT4512" s="1"/>
      <c r="DU4512" s="1"/>
      <c r="DV4512" s="1"/>
      <c r="DW4512" s="1"/>
      <c r="DX4512" s="1"/>
      <c r="DY4512" s="1"/>
      <c r="DZ4512" s="1"/>
      <c r="EA4512" s="1"/>
      <c r="EB4512" s="1"/>
      <c r="EC4512" s="1"/>
      <c r="ED4512" s="1"/>
      <c r="EE4512" s="1"/>
      <c r="EF4512" s="1"/>
      <c r="EG4512" s="1"/>
      <c r="EH4512" s="1"/>
      <c r="EI4512" s="1"/>
      <c r="EJ4512" s="1"/>
      <c r="EK4512" s="1"/>
      <c r="EL4512" s="1"/>
      <c r="EM4512" s="1"/>
      <c r="EN4512" s="1"/>
      <c r="EO4512" s="1"/>
      <c r="EP4512" s="1"/>
      <c r="EQ4512" s="1"/>
      <c r="ER4512" s="1"/>
      <c r="ES4512" s="1"/>
      <c r="ET4512" s="1"/>
      <c r="EU4512" s="1"/>
      <c r="EV4512" s="1"/>
      <c r="EW4512" s="1"/>
      <c r="EX4512" s="1"/>
      <c r="EY4512" s="1"/>
      <c r="EZ4512" s="1"/>
      <c r="FA4512" s="1"/>
      <c r="FB4512" s="1"/>
      <c r="FC4512" s="1"/>
      <c r="FD4512" s="1"/>
      <c r="FE4512" s="1"/>
      <c r="FF4512" s="1"/>
      <c r="FG4512" s="1"/>
      <c r="FH4512" s="1"/>
      <c r="FI4512" s="1"/>
      <c r="FJ4512" s="1"/>
      <c r="FK4512" s="1"/>
      <c r="FL4512" s="1"/>
      <c r="FM4512" s="1"/>
      <c r="FN4512" s="1"/>
      <c r="FO4512" s="1"/>
      <c r="FP4512" s="1"/>
      <c r="FQ4512" s="1"/>
      <c r="FR4512" s="1"/>
      <c r="FS4512" s="1"/>
      <c r="FT4512" s="1"/>
      <c r="FU4512" s="1"/>
      <c r="FV4512" s="1"/>
      <c r="FW4512" s="1"/>
      <c r="FX4512" s="1"/>
      <c r="FY4512" s="1"/>
      <c r="FZ4512" s="1"/>
      <c r="GA4512" s="1"/>
      <c r="GB4512" s="1"/>
      <c r="GC4512" s="1"/>
      <c r="GD4512" s="1"/>
      <c r="GE4512" s="1"/>
      <c r="GF4512" s="1"/>
      <c r="GG4512" s="1"/>
      <c r="GH4512" s="1"/>
      <c r="GI4512" s="1"/>
      <c r="GJ4512" s="1"/>
      <c r="GK4512"/>
      <c r="GL4512"/>
      <c r="GM4512"/>
      <c r="GN4512"/>
      <c r="GO4512"/>
      <c r="GP4512"/>
      <c r="GQ4512"/>
      <c r="GR4512"/>
      <c r="GS4512"/>
      <c r="GT4512"/>
      <c r="GU4512"/>
      <c r="GV4512"/>
      <c r="GW4512"/>
      <c r="GX4512"/>
      <c r="GY4512"/>
      <c r="GZ4512"/>
      <c r="HA4512"/>
      <c r="HB4512"/>
      <c r="HC4512"/>
      <c r="HD4512"/>
      <c r="HE4512"/>
    </row>
    <row r="4513" spans="4:213" s="25" customFormat="1" x14ac:dyDescent="0.25">
      <c r="D4513" s="19"/>
      <c r="E4513" s="19"/>
      <c r="F4513" s="20"/>
      <c r="G4513" s="20"/>
      <c r="H4513" s="20"/>
      <c r="I4513" s="20"/>
      <c r="J4513" s="21"/>
      <c r="K4513" s="21"/>
      <c r="L4513" s="20"/>
      <c r="M4513" s="20"/>
      <c r="N4513" s="22"/>
      <c r="O4513" s="22"/>
      <c r="P4513" s="22"/>
      <c r="Q4513" s="22"/>
      <c r="R4513" s="19"/>
      <c r="S4513" s="19"/>
      <c r="T4513" s="19"/>
      <c r="U4513" s="20"/>
      <c r="V4513" s="20"/>
      <c r="W4513" s="20"/>
      <c r="X4513" s="27"/>
      <c r="Y4513" s="253"/>
      <c r="Z4513" s="30"/>
      <c r="AA4513" s="30"/>
      <c r="AB4513" s="31"/>
      <c r="AC4513" s="31"/>
      <c r="AD4513" s="31"/>
      <c r="AE4513" s="31"/>
      <c r="AF4513" s="31"/>
      <c r="AG4513" s="241"/>
      <c r="AH4513" s="31"/>
      <c r="AI4513" s="31"/>
      <c r="AJ4513" s="31"/>
      <c r="AK4513" s="31"/>
      <c r="AL4513" s="120"/>
      <c r="AQ4513" s="26"/>
      <c r="AW4513" s="19"/>
      <c r="AX4513" s="19"/>
      <c r="AY4513" s="19"/>
      <c r="AZ4513" s="19"/>
      <c r="BA4513" s="19"/>
      <c r="BB4513" s="19"/>
      <c r="BC4513" s="1"/>
      <c r="BD4513"/>
      <c r="BE4513"/>
      <c r="BF4513" s="1"/>
      <c r="BG4513"/>
      <c r="BH4513"/>
      <c r="BI4513"/>
      <c r="BJ4513" s="1"/>
      <c r="BK4513" s="1"/>
      <c r="BL4513"/>
      <c r="BM4513" s="1"/>
      <c r="BN4513" s="1"/>
      <c r="BO4513" s="1"/>
      <c r="BP4513" s="1"/>
      <c r="BQ4513" s="1"/>
      <c r="BR4513" s="1"/>
      <c r="BS4513" s="1"/>
      <c r="BT4513" s="22"/>
      <c r="BU4513" s="1"/>
      <c r="BV4513" s="1"/>
      <c r="BW4513" s="1"/>
      <c r="BX4513" s="1"/>
      <c r="BY4513" s="1"/>
      <c r="BZ4513" s="1"/>
      <c r="CA4513" s="1"/>
      <c r="CB4513" s="1"/>
      <c r="CC4513" s="1"/>
      <c r="CD4513" s="1"/>
      <c r="CE4513" s="1"/>
      <c r="CF4513" s="1"/>
      <c r="CG4513" s="1"/>
      <c r="CH4513" s="1"/>
      <c r="CI4513" s="1"/>
      <c r="CJ4513" s="1"/>
      <c r="CK4513" s="1"/>
      <c r="CL4513" s="1"/>
      <c r="CM4513" s="1"/>
      <c r="CN4513" s="1"/>
      <c r="CO4513" s="1"/>
      <c r="CP4513" s="1"/>
      <c r="CQ4513" s="1"/>
      <c r="CR4513" s="1"/>
      <c r="CS4513" s="1"/>
      <c r="CT4513" s="1"/>
      <c r="CU4513" s="1"/>
      <c r="CV4513" s="1"/>
      <c r="CW4513" s="1"/>
      <c r="CX4513" s="1"/>
      <c r="CY4513" s="1"/>
      <c r="CZ4513" s="1"/>
      <c r="DA4513" s="1"/>
      <c r="DB4513" s="1"/>
      <c r="DC4513" s="1"/>
      <c r="DD4513" s="1"/>
      <c r="DE4513" s="1"/>
      <c r="DF4513" s="1"/>
      <c r="DG4513" s="1"/>
      <c r="DH4513" s="1"/>
      <c r="DI4513" s="1"/>
      <c r="DJ4513" s="1"/>
      <c r="DK4513" s="1"/>
      <c r="DL4513" s="1"/>
      <c r="DM4513" s="1"/>
      <c r="DN4513" s="1"/>
      <c r="DO4513" s="1"/>
      <c r="DP4513" s="1"/>
      <c r="DQ4513" s="1"/>
      <c r="DR4513" s="1"/>
      <c r="DS4513" s="1"/>
      <c r="DT4513" s="1"/>
      <c r="DU4513" s="1"/>
      <c r="DV4513" s="1"/>
      <c r="DW4513" s="1"/>
      <c r="DX4513" s="1"/>
      <c r="DY4513" s="1"/>
      <c r="DZ4513" s="1"/>
      <c r="EA4513" s="1"/>
      <c r="EB4513" s="1"/>
      <c r="EC4513" s="1"/>
      <c r="ED4513" s="1"/>
      <c r="EE4513" s="1"/>
      <c r="EF4513" s="1"/>
      <c r="EG4513" s="1"/>
      <c r="EH4513" s="1"/>
      <c r="EI4513" s="1"/>
      <c r="EJ4513" s="1"/>
      <c r="EK4513" s="1"/>
      <c r="EL4513" s="1"/>
      <c r="EM4513" s="1"/>
      <c r="EN4513" s="1"/>
      <c r="EO4513" s="1"/>
      <c r="EP4513" s="1"/>
      <c r="EQ4513" s="1"/>
      <c r="ER4513" s="1"/>
      <c r="ES4513" s="1"/>
      <c r="ET4513" s="1"/>
      <c r="EU4513" s="1"/>
      <c r="EV4513" s="1"/>
      <c r="EW4513" s="1"/>
      <c r="EX4513" s="1"/>
      <c r="EY4513" s="1"/>
      <c r="EZ4513" s="1"/>
      <c r="FA4513" s="1"/>
      <c r="FB4513" s="1"/>
      <c r="FC4513" s="1"/>
      <c r="FD4513" s="1"/>
      <c r="FE4513" s="1"/>
      <c r="FF4513" s="1"/>
      <c r="FG4513" s="1"/>
      <c r="FH4513" s="1"/>
      <c r="FI4513" s="1"/>
      <c r="FJ4513" s="1"/>
      <c r="FK4513" s="1"/>
      <c r="FL4513" s="1"/>
      <c r="FM4513" s="1"/>
      <c r="FN4513" s="1"/>
      <c r="FO4513" s="1"/>
      <c r="FP4513" s="1"/>
      <c r="FQ4513" s="1"/>
      <c r="FR4513" s="1"/>
      <c r="FS4513" s="1"/>
      <c r="FT4513" s="1"/>
      <c r="FU4513" s="1"/>
      <c r="FV4513" s="1"/>
      <c r="FW4513" s="1"/>
      <c r="FX4513" s="1"/>
      <c r="FY4513" s="1"/>
      <c r="FZ4513" s="1"/>
      <c r="GA4513" s="1"/>
      <c r="GB4513" s="1"/>
      <c r="GC4513" s="1"/>
      <c r="GD4513" s="1"/>
      <c r="GE4513" s="1"/>
      <c r="GF4513" s="1"/>
      <c r="GG4513" s="1"/>
      <c r="GH4513" s="1"/>
      <c r="GI4513" s="1"/>
      <c r="GJ4513" s="1"/>
      <c r="GK4513"/>
      <c r="GL4513"/>
      <c r="GM4513"/>
      <c r="GN4513"/>
      <c r="GO4513"/>
      <c r="GP4513"/>
      <c r="GQ4513"/>
      <c r="GR4513"/>
      <c r="GS4513"/>
      <c r="GT4513"/>
      <c r="GU4513"/>
      <c r="GV4513"/>
      <c r="GW4513"/>
      <c r="GX4513"/>
      <c r="GY4513"/>
      <c r="GZ4513"/>
      <c r="HA4513"/>
      <c r="HB4513"/>
      <c r="HC4513"/>
      <c r="HD4513"/>
      <c r="HE4513"/>
    </row>
    <row r="4514" spans="4:213" s="25" customFormat="1" x14ac:dyDescent="0.25">
      <c r="D4514" s="19"/>
      <c r="E4514" s="19"/>
      <c r="F4514" s="20"/>
      <c r="G4514" s="20"/>
      <c r="H4514" s="20"/>
      <c r="I4514" s="20"/>
      <c r="J4514" s="21"/>
      <c r="K4514" s="21"/>
      <c r="L4514" s="20"/>
      <c r="M4514" s="20"/>
      <c r="N4514" s="22"/>
      <c r="O4514" s="22"/>
      <c r="P4514" s="22"/>
      <c r="Q4514" s="22"/>
      <c r="R4514" s="19"/>
      <c r="S4514" s="19"/>
      <c r="T4514" s="19"/>
      <c r="U4514" s="20"/>
      <c r="V4514" s="20"/>
      <c r="W4514" s="20"/>
      <c r="X4514" s="27"/>
      <c r="Y4514" s="253"/>
      <c r="Z4514" s="30"/>
      <c r="AA4514" s="30"/>
      <c r="AB4514" s="31"/>
      <c r="AC4514" s="31"/>
      <c r="AD4514" s="31"/>
      <c r="AE4514" s="31"/>
      <c r="AF4514" s="31"/>
      <c r="AG4514" s="241"/>
      <c r="AH4514" s="31"/>
      <c r="AI4514" s="31"/>
      <c r="AJ4514" s="31"/>
      <c r="AK4514" s="31"/>
      <c r="AL4514" s="120"/>
      <c r="AQ4514" s="26"/>
      <c r="AW4514" s="19"/>
      <c r="AX4514" s="19"/>
      <c r="AY4514" s="19"/>
      <c r="AZ4514" s="19"/>
      <c r="BA4514" s="19"/>
      <c r="BB4514" s="19"/>
      <c r="BC4514" s="1"/>
      <c r="BD4514"/>
      <c r="BE4514"/>
      <c r="BF4514" s="1"/>
      <c r="BG4514"/>
      <c r="BH4514"/>
      <c r="BI4514"/>
      <c r="BJ4514" s="1"/>
      <c r="BK4514" s="1"/>
      <c r="BL4514"/>
      <c r="BM4514" s="1"/>
      <c r="BN4514" s="1"/>
      <c r="BO4514" s="1"/>
      <c r="BP4514" s="1"/>
      <c r="BQ4514" s="1"/>
      <c r="BR4514" s="1"/>
      <c r="BS4514" s="1"/>
      <c r="BT4514" s="22"/>
      <c r="BU4514" s="1"/>
      <c r="BV4514" s="1"/>
      <c r="BW4514" s="1"/>
      <c r="BX4514" s="1"/>
      <c r="BY4514" s="1"/>
      <c r="BZ4514" s="1"/>
      <c r="CA4514" s="1"/>
      <c r="CB4514" s="1"/>
      <c r="CC4514" s="1"/>
      <c r="CD4514" s="1"/>
      <c r="CE4514" s="1"/>
      <c r="CF4514" s="1"/>
      <c r="CG4514" s="1"/>
      <c r="CH4514" s="1"/>
      <c r="CI4514" s="1"/>
      <c r="CJ4514" s="1"/>
      <c r="CK4514" s="1"/>
      <c r="CL4514" s="1"/>
      <c r="CM4514" s="1"/>
      <c r="CN4514" s="1"/>
      <c r="CO4514" s="1"/>
      <c r="CP4514" s="1"/>
      <c r="CQ4514" s="1"/>
      <c r="CR4514" s="1"/>
      <c r="CS4514" s="1"/>
      <c r="CT4514" s="1"/>
      <c r="CU4514" s="1"/>
      <c r="CV4514" s="1"/>
      <c r="CW4514" s="1"/>
      <c r="CX4514" s="1"/>
      <c r="CY4514" s="1"/>
      <c r="CZ4514" s="1"/>
      <c r="DA4514" s="1"/>
      <c r="DB4514" s="1"/>
      <c r="DC4514" s="1"/>
      <c r="DD4514" s="1"/>
      <c r="DE4514" s="1"/>
      <c r="DF4514" s="1"/>
      <c r="DG4514" s="1"/>
      <c r="DH4514" s="1"/>
      <c r="DI4514" s="1"/>
      <c r="DJ4514" s="1"/>
      <c r="DK4514" s="1"/>
      <c r="DL4514" s="1"/>
      <c r="DM4514" s="1"/>
      <c r="DN4514" s="1"/>
      <c r="DO4514" s="1"/>
      <c r="DP4514" s="1"/>
      <c r="DQ4514" s="1"/>
      <c r="DR4514" s="1"/>
      <c r="DS4514" s="1"/>
      <c r="DT4514" s="1"/>
      <c r="DU4514" s="1"/>
      <c r="DV4514" s="1"/>
      <c r="DW4514" s="1"/>
      <c r="DX4514" s="1"/>
      <c r="DY4514" s="1"/>
      <c r="DZ4514" s="1"/>
      <c r="EA4514" s="1"/>
      <c r="EB4514" s="1"/>
      <c r="EC4514" s="1"/>
      <c r="ED4514" s="1"/>
      <c r="EE4514" s="1"/>
      <c r="EF4514" s="1"/>
      <c r="EG4514" s="1"/>
      <c r="EH4514" s="1"/>
      <c r="EI4514" s="1"/>
      <c r="EJ4514" s="1"/>
      <c r="EK4514" s="1"/>
      <c r="EL4514" s="1"/>
      <c r="EM4514" s="1"/>
      <c r="EN4514" s="1"/>
      <c r="EO4514" s="1"/>
      <c r="EP4514" s="1"/>
      <c r="EQ4514" s="1"/>
      <c r="ER4514" s="1"/>
      <c r="ES4514" s="1"/>
      <c r="ET4514" s="1"/>
      <c r="EU4514" s="1"/>
      <c r="EV4514" s="1"/>
      <c r="EW4514" s="1"/>
      <c r="EX4514" s="1"/>
      <c r="EY4514" s="1"/>
      <c r="EZ4514" s="1"/>
      <c r="FA4514" s="1"/>
      <c r="FB4514" s="1"/>
      <c r="FC4514" s="1"/>
      <c r="FD4514" s="1"/>
      <c r="FE4514" s="1"/>
      <c r="FF4514" s="1"/>
      <c r="FG4514" s="1"/>
      <c r="FH4514" s="1"/>
      <c r="FI4514" s="1"/>
      <c r="FJ4514" s="1"/>
      <c r="FK4514" s="1"/>
      <c r="FL4514" s="1"/>
      <c r="FM4514" s="1"/>
      <c r="FN4514" s="1"/>
      <c r="FO4514" s="1"/>
      <c r="FP4514" s="1"/>
      <c r="FQ4514" s="1"/>
      <c r="FR4514" s="1"/>
      <c r="FS4514" s="1"/>
      <c r="FT4514" s="1"/>
      <c r="FU4514" s="1"/>
      <c r="FV4514" s="1"/>
      <c r="FW4514" s="1"/>
      <c r="FX4514" s="1"/>
      <c r="FY4514" s="1"/>
      <c r="FZ4514" s="1"/>
      <c r="GA4514" s="1"/>
      <c r="GB4514" s="1"/>
      <c r="GC4514" s="1"/>
      <c r="GD4514" s="1"/>
      <c r="GE4514" s="1"/>
      <c r="GF4514" s="1"/>
      <c r="GG4514" s="1"/>
      <c r="GH4514" s="1"/>
      <c r="GI4514" s="1"/>
      <c r="GJ4514" s="1"/>
      <c r="GK4514"/>
      <c r="GL4514"/>
      <c r="GM4514"/>
      <c r="GN4514"/>
      <c r="GO4514"/>
      <c r="GP4514"/>
      <c r="GQ4514"/>
      <c r="GR4514"/>
      <c r="GS4514"/>
      <c r="GT4514"/>
      <c r="GU4514"/>
      <c r="GV4514"/>
      <c r="GW4514"/>
      <c r="GX4514"/>
      <c r="GY4514"/>
      <c r="GZ4514"/>
      <c r="HA4514"/>
      <c r="HB4514"/>
      <c r="HC4514"/>
      <c r="HD4514"/>
      <c r="HE4514"/>
    </row>
    <row r="4515" spans="4:213" s="25" customFormat="1" x14ac:dyDescent="0.25">
      <c r="D4515" s="19"/>
      <c r="E4515" s="19"/>
      <c r="F4515" s="20"/>
      <c r="G4515" s="20"/>
      <c r="H4515" s="20"/>
      <c r="I4515" s="20"/>
      <c r="J4515" s="21"/>
      <c r="K4515" s="21"/>
      <c r="L4515" s="20"/>
      <c r="M4515" s="20"/>
      <c r="N4515" s="22"/>
      <c r="O4515" s="22"/>
      <c r="P4515" s="22"/>
      <c r="Q4515" s="22"/>
      <c r="R4515" s="19"/>
      <c r="S4515" s="19"/>
      <c r="T4515" s="19"/>
      <c r="U4515" s="20"/>
      <c r="V4515" s="20"/>
      <c r="W4515" s="20"/>
      <c r="X4515" s="27"/>
      <c r="Y4515" s="253"/>
      <c r="Z4515" s="30"/>
      <c r="AA4515" s="30"/>
      <c r="AB4515" s="31"/>
      <c r="AC4515" s="31"/>
      <c r="AD4515" s="31"/>
      <c r="AE4515" s="31"/>
      <c r="AF4515" s="31"/>
      <c r="AG4515" s="241"/>
      <c r="AH4515" s="31"/>
      <c r="AI4515" s="31"/>
      <c r="AJ4515" s="31"/>
      <c r="AK4515" s="31"/>
      <c r="AL4515" s="120"/>
      <c r="AQ4515" s="26"/>
      <c r="AW4515" s="19"/>
      <c r="AX4515" s="19"/>
      <c r="AY4515" s="19"/>
      <c r="AZ4515" s="19"/>
      <c r="BA4515" s="19"/>
      <c r="BB4515" s="19"/>
      <c r="BC4515" s="1"/>
      <c r="BD4515"/>
      <c r="BE4515"/>
      <c r="BF4515" s="1"/>
      <c r="BG4515"/>
      <c r="BH4515"/>
      <c r="BI4515"/>
      <c r="BJ4515" s="1"/>
      <c r="BK4515" s="1"/>
      <c r="BL4515"/>
      <c r="BM4515" s="1"/>
      <c r="BN4515" s="1"/>
      <c r="BO4515" s="1"/>
      <c r="BP4515" s="1"/>
      <c r="BQ4515" s="1"/>
      <c r="BR4515" s="1"/>
      <c r="BS4515" s="1"/>
      <c r="BT4515" s="22"/>
      <c r="BU4515" s="1"/>
      <c r="BV4515" s="1"/>
      <c r="BW4515" s="1"/>
      <c r="BX4515" s="1"/>
      <c r="BY4515" s="1"/>
      <c r="BZ4515" s="1"/>
      <c r="CA4515" s="1"/>
      <c r="CB4515" s="1"/>
      <c r="CC4515" s="1"/>
      <c r="CD4515" s="1"/>
      <c r="CE4515" s="1"/>
      <c r="CF4515" s="1"/>
      <c r="CG4515" s="1"/>
      <c r="CH4515" s="1"/>
      <c r="CI4515" s="1"/>
      <c r="CJ4515" s="1"/>
      <c r="CK4515" s="1"/>
      <c r="CL4515" s="1"/>
      <c r="CM4515" s="1"/>
      <c r="CN4515" s="1"/>
      <c r="CO4515" s="1"/>
      <c r="CP4515" s="1"/>
      <c r="CQ4515" s="1"/>
      <c r="CR4515" s="1"/>
      <c r="CS4515" s="1"/>
      <c r="CT4515" s="1"/>
      <c r="CU4515" s="1"/>
      <c r="CV4515" s="1"/>
      <c r="CW4515" s="1"/>
      <c r="CX4515" s="1"/>
      <c r="CY4515" s="1"/>
      <c r="CZ4515" s="1"/>
      <c r="DA4515" s="1"/>
      <c r="DB4515" s="1"/>
      <c r="DC4515" s="1"/>
      <c r="DD4515" s="1"/>
      <c r="DE4515" s="1"/>
      <c r="DF4515" s="1"/>
      <c r="DG4515" s="1"/>
      <c r="DH4515" s="1"/>
      <c r="DI4515" s="1"/>
      <c r="DJ4515" s="1"/>
      <c r="DK4515" s="1"/>
      <c r="DL4515" s="1"/>
      <c r="DM4515" s="1"/>
      <c r="DN4515" s="1"/>
      <c r="DO4515" s="1"/>
      <c r="DP4515" s="1"/>
      <c r="DQ4515" s="1"/>
      <c r="DR4515" s="1"/>
      <c r="DS4515" s="1"/>
      <c r="DT4515" s="1"/>
      <c r="DU4515" s="1"/>
      <c r="DV4515" s="1"/>
      <c r="DW4515" s="1"/>
      <c r="DX4515" s="1"/>
      <c r="DY4515" s="1"/>
      <c r="DZ4515" s="1"/>
      <c r="EA4515" s="1"/>
      <c r="EB4515" s="1"/>
      <c r="EC4515" s="1"/>
      <c r="ED4515" s="1"/>
      <c r="EE4515" s="1"/>
      <c r="EF4515" s="1"/>
      <c r="EG4515" s="1"/>
      <c r="EH4515" s="1"/>
      <c r="EI4515" s="1"/>
      <c r="EJ4515" s="1"/>
      <c r="EK4515" s="1"/>
      <c r="EL4515" s="1"/>
      <c r="EM4515" s="1"/>
      <c r="EN4515" s="1"/>
      <c r="EO4515" s="1"/>
      <c r="EP4515" s="1"/>
      <c r="EQ4515" s="1"/>
      <c r="ER4515" s="1"/>
      <c r="ES4515" s="1"/>
      <c r="ET4515" s="1"/>
      <c r="EU4515" s="1"/>
      <c r="EV4515" s="1"/>
      <c r="EW4515" s="1"/>
      <c r="EX4515" s="1"/>
      <c r="EY4515" s="1"/>
      <c r="EZ4515" s="1"/>
      <c r="FA4515" s="1"/>
      <c r="FB4515" s="1"/>
      <c r="FC4515" s="1"/>
      <c r="FD4515" s="1"/>
      <c r="FE4515" s="1"/>
      <c r="FF4515" s="1"/>
      <c r="FG4515" s="1"/>
      <c r="FH4515" s="1"/>
      <c r="FI4515" s="1"/>
      <c r="FJ4515" s="1"/>
      <c r="FK4515" s="1"/>
      <c r="FL4515" s="1"/>
      <c r="FM4515" s="1"/>
      <c r="FN4515" s="1"/>
      <c r="FO4515" s="1"/>
      <c r="FP4515" s="1"/>
      <c r="FQ4515" s="1"/>
      <c r="FR4515" s="1"/>
      <c r="FS4515" s="1"/>
      <c r="FT4515" s="1"/>
      <c r="FU4515" s="1"/>
      <c r="FV4515" s="1"/>
      <c r="FW4515" s="1"/>
      <c r="FX4515" s="1"/>
      <c r="FY4515" s="1"/>
      <c r="FZ4515" s="1"/>
      <c r="GA4515" s="1"/>
      <c r="GB4515" s="1"/>
      <c r="GC4515" s="1"/>
      <c r="GD4515" s="1"/>
      <c r="GE4515" s="1"/>
      <c r="GF4515" s="1"/>
      <c r="GG4515" s="1"/>
      <c r="GH4515" s="1"/>
      <c r="GI4515" s="1"/>
      <c r="GJ4515" s="1"/>
      <c r="GK4515"/>
      <c r="GL4515"/>
      <c r="GM4515"/>
      <c r="GN4515"/>
      <c r="GO4515"/>
      <c r="GP4515"/>
      <c r="GQ4515"/>
      <c r="GR4515"/>
      <c r="GS4515"/>
      <c r="GT4515"/>
      <c r="GU4515"/>
      <c r="GV4515"/>
      <c r="GW4515"/>
      <c r="GX4515"/>
      <c r="GY4515"/>
      <c r="GZ4515"/>
      <c r="HA4515"/>
      <c r="HB4515"/>
      <c r="HC4515"/>
      <c r="HD4515"/>
      <c r="HE4515"/>
    </row>
    <row r="4516" spans="4:213" s="25" customFormat="1" x14ac:dyDescent="0.25">
      <c r="D4516" s="19"/>
      <c r="E4516" s="19"/>
      <c r="F4516" s="20"/>
      <c r="G4516" s="20"/>
      <c r="H4516" s="20"/>
      <c r="I4516" s="20"/>
      <c r="J4516" s="21"/>
      <c r="K4516" s="21"/>
      <c r="L4516" s="20"/>
      <c r="M4516" s="20"/>
      <c r="N4516" s="22"/>
      <c r="O4516" s="22"/>
      <c r="P4516" s="22"/>
      <c r="Q4516" s="22"/>
      <c r="R4516" s="19"/>
      <c r="S4516" s="19"/>
      <c r="T4516" s="19"/>
      <c r="U4516" s="20"/>
      <c r="V4516" s="20"/>
      <c r="W4516" s="20"/>
      <c r="X4516" s="27"/>
      <c r="Y4516" s="253"/>
      <c r="Z4516" s="30"/>
      <c r="AA4516" s="30"/>
      <c r="AB4516" s="31"/>
      <c r="AC4516" s="31"/>
      <c r="AD4516" s="31"/>
      <c r="AE4516" s="31"/>
      <c r="AF4516" s="31"/>
      <c r="AG4516" s="241"/>
      <c r="AH4516" s="31"/>
      <c r="AI4516" s="31"/>
      <c r="AJ4516" s="31"/>
      <c r="AK4516" s="31"/>
      <c r="AL4516" s="120"/>
      <c r="AQ4516" s="26"/>
      <c r="AW4516" s="19"/>
      <c r="AX4516" s="19"/>
      <c r="AY4516" s="19"/>
      <c r="AZ4516" s="19"/>
      <c r="BA4516" s="19"/>
      <c r="BB4516" s="19"/>
      <c r="BC4516" s="1"/>
      <c r="BD4516"/>
      <c r="BE4516"/>
      <c r="BF4516" s="1"/>
      <c r="BG4516"/>
      <c r="BH4516"/>
      <c r="BI4516"/>
      <c r="BJ4516" s="1"/>
      <c r="BK4516" s="1"/>
      <c r="BL4516"/>
      <c r="BM4516" s="1"/>
      <c r="BN4516" s="1"/>
      <c r="BO4516" s="1"/>
      <c r="BP4516" s="1"/>
      <c r="BQ4516" s="1"/>
      <c r="BR4516" s="1"/>
      <c r="BS4516" s="1"/>
      <c r="BT4516" s="22"/>
      <c r="BU4516" s="1"/>
      <c r="BV4516" s="1"/>
      <c r="BW4516" s="1"/>
      <c r="BX4516" s="1"/>
      <c r="BY4516" s="1"/>
      <c r="BZ4516" s="1"/>
      <c r="CA4516" s="1"/>
      <c r="CB4516" s="1"/>
      <c r="CC4516" s="1"/>
      <c r="CD4516" s="1"/>
      <c r="CE4516" s="1"/>
      <c r="CF4516" s="1"/>
      <c r="CG4516" s="1"/>
      <c r="CH4516" s="1"/>
      <c r="CI4516" s="1"/>
      <c r="CJ4516" s="1"/>
      <c r="CK4516" s="1"/>
      <c r="CL4516" s="1"/>
      <c r="CM4516" s="1"/>
      <c r="CN4516" s="1"/>
      <c r="CO4516" s="1"/>
      <c r="CP4516" s="1"/>
      <c r="CQ4516" s="1"/>
      <c r="CR4516" s="1"/>
      <c r="CS4516" s="1"/>
      <c r="CT4516" s="1"/>
      <c r="CU4516" s="1"/>
      <c r="CV4516" s="1"/>
      <c r="CW4516" s="1"/>
      <c r="CX4516" s="1"/>
      <c r="CY4516" s="1"/>
      <c r="CZ4516" s="1"/>
      <c r="DA4516" s="1"/>
      <c r="DB4516" s="1"/>
      <c r="DC4516" s="1"/>
      <c r="DD4516" s="1"/>
      <c r="DE4516" s="1"/>
      <c r="DF4516" s="1"/>
      <c r="DG4516" s="1"/>
      <c r="DH4516" s="1"/>
      <c r="DI4516" s="1"/>
      <c r="DJ4516" s="1"/>
      <c r="DK4516" s="1"/>
      <c r="DL4516" s="1"/>
      <c r="DM4516" s="1"/>
      <c r="DN4516" s="1"/>
      <c r="DO4516" s="1"/>
      <c r="DP4516" s="1"/>
      <c r="DQ4516" s="1"/>
      <c r="DR4516" s="1"/>
      <c r="DS4516" s="1"/>
      <c r="DT4516" s="1"/>
      <c r="DU4516" s="1"/>
      <c r="DV4516" s="1"/>
      <c r="DW4516" s="1"/>
      <c r="DX4516" s="1"/>
      <c r="DY4516" s="1"/>
      <c r="DZ4516" s="1"/>
      <c r="EA4516" s="1"/>
      <c r="EB4516" s="1"/>
      <c r="EC4516" s="1"/>
      <c r="ED4516" s="1"/>
      <c r="EE4516" s="1"/>
      <c r="EF4516" s="1"/>
      <c r="EG4516" s="1"/>
      <c r="EH4516" s="1"/>
      <c r="EI4516" s="1"/>
      <c r="EJ4516" s="1"/>
      <c r="EK4516" s="1"/>
      <c r="EL4516" s="1"/>
      <c r="EM4516" s="1"/>
      <c r="EN4516" s="1"/>
      <c r="EO4516" s="1"/>
      <c r="EP4516" s="1"/>
      <c r="EQ4516" s="1"/>
      <c r="ER4516" s="1"/>
      <c r="ES4516" s="1"/>
      <c r="ET4516" s="1"/>
      <c r="EU4516" s="1"/>
      <c r="EV4516" s="1"/>
      <c r="EW4516" s="1"/>
      <c r="EX4516" s="1"/>
      <c r="EY4516" s="1"/>
      <c r="EZ4516" s="1"/>
      <c r="FA4516" s="1"/>
      <c r="FB4516" s="1"/>
      <c r="FC4516" s="1"/>
      <c r="FD4516" s="1"/>
      <c r="FE4516" s="1"/>
      <c r="FF4516" s="1"/>
      <c r="FG4516" s="1"/>
      <c r="FH4516" s="1"/>
      <c r="FI4516" s="1"/>
      <c r="FJ4516" s="1"/>
      <c r="FK4516" s="1"/>
      <c r="FL4516" s="1"/>
      <c r="FM4516" s="1"/>
      <c r="FN4516" s="1"/>
      <c r="FO4516" s="1"/>
      <c r="FP4516" s="1"/>
      <c r="FQ4516" s="1"/>
      <c r="FR4516" s="1"/>
      <c r="FS4516" s="1"/>
      <c r="FT4516" s="1"/>
      <c r="FU4516" s="1"/>
      <c r="FV4516" s="1"/>
      <c r="FW4516" s="1"/>
      <c r="FX4516" s="1"/>
      <c r="FY4516" s="1"/>
      <c r="FZ4516" s="1"/>
      <c r="GA4516" s="1"/>
      <c r="GB4516" s="1"/>
      <c r="GC4516" s="1"/>
      <c r="GD4516" s="1"/>
      <c r="GE4516" s="1"/>
      <c r="GF4516" s="1"/>
      <c r="GG4516" s="1"/>
      <c r="GH4516" s="1"/>
      <c r="GI4516" s="1"/>
      <c r="GJ4516" s="1"/>
      <c r="GK4516"/>
      <c r="GL4516"/>
      <c r="GM4516"/>
      <c r="GN4516"/>
      <c r="GO4516"/>
      <c r="GP4516"/>
      <c r="GQ4516"/>
      <c r="GR4516"/>
      <c r="GS4516"/>
      <c r="GT4516"/>
      <c r="GU4516"/>
      <c r="GV4516"/>
      <c r="GW4516"/>
      <c r="GX4516"/>
      <c r="GY4516"/>
      <c r="GZ4516"/>
      <c r="HA4516"/>
      <c r="HB4516"/>
      <c r="HC4516"/>
      <c r="HD4516"/>
      <c r="HE4516"/>
    </row>
    <row r="4517" spans="4:213" s="25" customFormat="1" x14ac:dyDescent="0.25">
      <c r="D4517" s="19"/>
      <c r="E4517" s="19"/>
      <c r="F4517" s="20"/>
      <c r="G4517" s="20"/>
      <c r="H4517" s="20"/>
      <c r="I4517" s="20"/>
      <c r="J4517" s="21"/>
      <c r="K4517" s="21"/>
      <c r="L4517" s="20"/>
      <c r="M4517" s="20"/>
      <c r="N4517" s="22"/>
      <c r="O4517" s="22"/>
      <c r="P4517" s="22"/>
      <c r="Q4517" s="22"/>
      <c r="R4517" s="19"/>
      <c r="S4517" s="19"/>
      <c r="T4517" s="19"/>
      <c r="U4517" s="20"/>
      <c r="V4517" s="20"/>
      <c r="W4517" s="20"/>
      <c r="X4517" s="27"/>
      <c r="Y4517" s="253"/>
      <c r="Z4517" s="30"/>
      <c r="AA4517" s="30"/>
      <c r="AB4517" s="31"/>
      <c r="AC4517" s="31"/>
      <c r="AD4517" s="31"/>
      <c r="AE4517" s="31"/>
      <c r="AF4517" s="31"/>
      <c r="AG4517" s="241"/>
      <c r="AH4517" s="31"/>
      <c r="AI4517" s="31"/>
      <c r="AJ4517" s="31"/>
      <c r="AK4517" s="31"/>
      <c r="AL4517" s="120"/>
      <c r="AQ4517" s="26"/>
      <c r="AW4517" s="19"/>
      <c r="AX4517" s="19"/>
      <c r="AY4517" s="19"/>
      <c r="AZ4517" s="19"/>
      <c r="BA4517" s="19"/>
      <c r="BB4517" s="19"/>
      <c r="BC4517" s="1"/>
      <c r="BD4517"/>
      <c r="BE4517"/>
      <c r="BF4517" s="1"/>
      <c r="BG4517"/>
      <c r="BH4517"/>
      <c r="BI4517"/>
      <c r="BJ4517" s="1"/>
      <c r="BK4517" s="1"/>
      <c r="BL4517"/>
      <c r="BM4517" s="1"/>
      <c r="BN4517" s="1"/>
      <c r="BO4517" s="1"/>
      <c r="BP4517" s="1"/>
      <c r="BQ4517" s="1"/>
      <c r="BR4517" s="1"/>
      <c r="BS4517" s="1"/>
      <c r="BT4517" s="22"/>
      <c r="BU4517" s="1"/>
      <c r="BV4517" s="1"/>
      <c r="BW4517" s="1"/>
      <c r="BX4517" s="1"/>
      <c r="BY4517" s="1"/>
      <c r="BZ4517" s="1"/>
      <c r="CA4517" s="1"/>
      <c r="CB4517" s="1"/>
      <c r="CC4517" s="1"/>
      <c r="CD4517" s="1"/>
      <c r="CE4517" s="1"/>
      <c r="CF4517" s="1"/>
      <c r="CG4517" s="1"/>
      <c r="CH4517" s="1"/>
      <c r="CI4517" s="1"/>
      <c r="CJ4517" s="1"/>
      <c r="CK4517" s="1"/>
      <c r="CL4517" s="1"/>
      <c r="CM4517" s="1"/>
      <c r="CN4517" s="1"/>
      <c r="CO4517" s="1"/>
      <c r="CP4517" s="1"/>
      <c r="CQ4517" s="1"/>
      <c r="CR4517" s="1"/>
      <c r="CS4517" s="1"/>
      <c r="CT4517" s="1"/>
      <c r="CU4517" s="1"/>
      <c r="CV4517" s="1"/>
      <c r="CW4517" s="1"/>
      <c r="CX4517" s="1"/>
      <c r="CY4517" s="1"/>
      <c r="CZ4517" s="1"/>
      <c r="DA4517" s="1"/>
      <c r="DB4517" s="1"/>
      <c r="DC4517" s="1"/>
      <c r="DD4517" s="1"/>
      <c r="DE4517" s="1"/>
      <c r="DF4517" s="1"/>
      <c r="DG4517" s="1"/>
      <c r="DH4517" s="1"/>
      <c r="DI4517" s="1"/>
      <c r="DJ4517" s="1"/>
      <c r="DK4517" s="1"/>
      <c r="DL4517" s="1"/>
      <c r="DM4517" s="1"/>
      <c r="DN4517" s="1"/>
      <c r="DO4517" s="1"/>
      <c r="DP4517" s="1"/>
      <c r="DQ4517" s="1"/>
      <c r="DR4517" s="1"/>
      <c r="DS4517" s="1"/>
      <c r="DT4517" s="1"/>
      <c r="DU4517" s="1"/>
      <c r="DV4517" s="1"/>
      <c r="DW4517" s="1"/>
      <c r="DX4517" s="1"/>
      <c r="DY4517" s="1"/>
      <c r="DZ4517" s="1"/>
      <c r="EA4517" s="1"/>
      <c r="EB4517" s="1"/>
      <c r="EC4517" s="1"/>
      <c r="ED4517" s="1"/>
      <c r="EE4517" s="1"/>
      <c r="EF4517" s="1"/>
      <c r="EG4517" s="1"/>
      <c r="EH4517" s="1"/>
      <c r="EI4517" s="1"/>
      <c r="EJ4517" s="1"/>
      <c r="EK4517" s="1"/>
      <c r="EL4517" s="1"/>
      <c r="EM4517" s="1"/>
      <c r="EN4517" s="1"/>
      <c r="EO4517" s="1"/>
      <c r="EP4517" s="1"/>
      <c r="EQ4517" s="1"/>
      <c r="ER4517" s="1"/>
      <c r="ES4517" s="1"/>
      <c r="ET4517" s="1"/>
      <c r="EU4517" s="1"/>
      <c r="EV4517" s="1"/>
      <c r="EW4517" s="1"/>
      <c r="EX4517" s="1"/>
      <c r="EY4517" s="1"/>
      <c r="EZ4517" s="1"/>
      <c r="FA4517" s="1"/>
      <c r="FB4517" s="1"/>
      <c r="FC4517" s="1"/>
      <c r="FD4517" s="1"/>
      <c r="FE4517" s="1"/>
      <c r="FF4517" s="1"/>
      <c r="FG4517" s="1"/>
      <c r="FH4517" s="1"/>
      <c r="FI4517" s="1"/>
      <c r="FJ4517" s="1"/>
      <c r="FK4517" s="1"/>
      <c r="FL4517" s="1"/>
      <c r="FM4517" s="1"/>
      <c r="FN4517" s="1"/>
      <c r="FO4517" s="1"/>
      <c r="FP4517" s="1"/>
      <c r="FQ4517" s="1"/>
      <c r="FR4517" s="1"/>
      <c r="FS4517" s="1"/>
      <c r="FT4517" s="1"/>
      <c r="FU4517" s="1"/>
      <c r="FV4517" s="1"/>
      <c r="FW4517" s="1"/>
      <c r="FX4517" s="1"/>
      <c r="FY4517" s="1"/>
      <c r="FZ4517" s="1"/>
      <c r="GA4517" s="1"/>
      <c r="GB4517" s="1"/>
      <c r="GC4517" s="1"/>
      <c r="GD4517" s="1"/>
      <c r="GE4517" s="1"/>
      <c r="GF4517" s="1"/>
      <c r="GG4517" s="1"/>
      <c r="GH4517" s="1"/>
      <c r="GI4517" s="1"/>
      <c r="GJ4517" s="1"/>
      <c r="GK4517"/>
      <c r="GL4517"/>
      <c r="GM4517"/>
      <c r="GN4517"/>
      <c r="GO4517"/>
      <c r="GP4517"/>
      <c r="GQ4517"/>
      <c r="GR4517"/>
      <c r="GS4517"/>
      <c r="GT4517"/>
      <c r="GU4517"/>
      <c r="GV4517"/>
      <c r="GW4517"/>
      <c r="GX4517"/>
      <c r="GY4517"/>
      <c r="GZ4517"/>
      <c r="HA4517"/>
      <c r="HB4517"/>
      <c r="HC4517"/>
      <c r="HD4517"/>
      <c r="HE4517"/>
    </row>
    <row r="4518" spans="4:213" s="25" customFormat="1" x14ac:dyDescent="0.25">
      <c r="D4518" s="19"/>
      <c r="E4518" s="19"/>
      <c r="F4518" s="20"/>
      <c r="G4518" s="20"/>
      <c r="H4518" s="20"/>
      <c r="I4518" s="20"/>
      <c r="J4518" s="21"/>
      <c r="K4518" s="21"/>
      <c r="L4518" s="20"/>
      <c r="M4518" s="20"/>
      <c r="N4518" s="22"/>
      <c r="O4518" s="22"/>
      <c r="P4518" s="22"/>
      <c r="Q4518" s="22"/>
      <c r="R4518" s="19"/>
      <c r="S4518" s="19"/>
      <c r="T4518" s="19"/>
      <c r="U4518" s="20"/>
      <c r="V4518" s="20"/>
      <c r="W4518" s="20"/>
      <c r="X4518" s="27"/>
      <c r="Y4518" s="253"/>
      <c r="Z4518" s="30"/>
      <c r="AA4518" s="30"/>
      <c r="AB4518" s="31"/>
      <c r="AC4518" s="31"/>
      <c r="AD4518" s="31"/>
      <c r="AE4518" s="31"/>
      <c r="AF4518" s="31"/>
      <c r="AG4518" s="241"/>
      <c r="AH4518" s="31"/>
      <c r="AI4518" s="31"/>
      <c r="AJ4518" s="31"/>
      <c r="AK4518" s="31"/>
      <c r="AL4518" s="120"/>
      <c r="AQ4518" s="26"/>
      <c r="AW4518" s="19"/>
      <c r="AX4518" s="19"/>
      <c r="AY4518" s="19"/>
      <c r="AZ4518" s="19"/>
      <c r="BA4518" s="19"/>
      <c r="BB4518" s="19"/>
      <c r="BC4518" s="1"/>
      <c r="BD4518"/>
      <c r="BE4518"/>
      <c r="BF4518" s="1"/>
      <c r="BG4518"/>
      <c r="BH4518"/>
      <c r="BI4518"/>
      <c r="BJ4518" s="1"/>
      <c r="BK4518" s="1"/>
      <c r="BL4518"/>
      <c r="BM4518" s="1"/>
      <c r="BN4518" s="1"/>
      <c r="BO4518" s="1"/>
      <c r="BP4518" s="1"/>
      <c r="BQ4518" s="1"/>
      <c r="BR4518" s="1"/>
      <c r="BS4518" s="1"/>
      <c r="BT4518" s="22"/>
      <c r="BU4518" s="1"/>
      <c r="BV4518" s="1"/>
      <c r="BW4518" s="1"/>
      <c r="BX4518" s="1"/>
      <c r="BY4518" s="1"/>
      <c r="BZ4518" s="1"/>
      <c r="CA4518" s="1"/>
      <c r="CB4518" s="1"/>
      <c r="CC4518" s="1"/>
      <c r="CD4518" s="1"/>
      <c r="CE4518" s="1"/>
      <c r="CF4518" s="1"/>
      <c r="CG4518" s="1"/>
      <c r="CH4518" s="1"/>
      <c r="CI4518" s="1"/>
      <c r="CJ4518" s="1"/>
      <c r="CK4518" s="1"/>
      <c r="CL4518" s="1"/>
      <c r="CM4518" s="1"/>
      <c r="CN4518" s="1"/>
      <c r="CO4518" s="1"/>
      <c r="CP4518" s="1"/>
      <c r="CQ4518" s="1"/>
      <c r="CR4518" s="1"/>
      <c r="CS4518" s="1"/>
      <c r="CT4518" s="1"/>
      <c r="CU4518" s="1"/>
      <c r="CV4518" s="1"/>
      <c r="CW4518" s="1"/>
      <c r="CX4518" s="1"/>
      <c r="CY4518" s="1"/>
      <c r="CZ4518" s="1"/>
      <c r="DA4518" s="1"/>
      <c r="DB4518" s="1"/>
      <c r="DC4518" s="1"/>
      <c r="DD4518" s="1"/>
      <c r="DE4518" s="1"/>
      <c r="DF4518" s="1"/>
      <c r="DG4518" s="1"/>
      <c r="DH4518" s="1"/>
      <c r="DI4518" s="1"/>
      <c r="DJ4518" s="1"/>
      <c r="DK4518" s="1"/>
      <c r="DL4518" s="1"/>
      <c r="DM4518" s="1"/>
      <c r="DN4518" s="1"/>
      <c r="DO4518" s="1"/>
      <c r="DP4518" s="1"/>
      <c r="DQ4518" s="1"/>
      <c r="DR4518" s="1"/>
      <c r="DS4518" s="1"/>
      <c r="DT4518" s="1"/>
      <c r="DU4518" s="1"/>
      <c r="DV4518" s="1"/>
      <c r="DW4518" s="1"/>
      <c r="DX4518" s="1"/>
      <c r="DY4518" s="1"/>
      <c r="DZ4518" s="1"/>
      <c r="EA4518" s="1"/>
      <c r="EB4518" s="1"/>
      <c r="EC4518" s="1"/>
      <c r="ED4518" s="1"/>
      <c r="EE4518" s="1"/>
      <c r="EF4518" s="1"/>
      <c r="EG4518" s="1"/>
      <c r="EH4518" s="1"/>
      <c r="EI4518" s="1"/>
      <c r="EJ4518" s="1"/>
      <c r="EK4518" s="1"/>
      <c r="EL4518" s="1"/>
      <c r="EM4518" s="1"/>
      <c r="EN4518" s="1"/>
      <c r="EO4518" s="1"/>
      <c r="EP4518" s="1"/>
      <c r="EQ4518" s="1"/>
      <c r="ER4518" s="1"/>
      <c r="ES4518" s="1"/>
      <c r="ET4518" s="1"/>
      <c r="EU4518" s="1"/>
      <c r="EV4518" s="1"/>
      <c r="EW4518" s="1"/>
      <c r="EX4518" s="1"/>
      <c r="EY4518" s="1"/>
      <c r="EZ4518" s="1"/>
      <c r="FA4518" s="1"/>
      <c r="FB4518" s="1"/>
      <c r="FC4518" s="1"/>
      <c r="FD4518" s="1"/>
      <c r="FE4518" s="1"/>
      <c r="FF4518" s="1"/>
      <c r="FG4518" s="1"/>
      <c r="FH4518" s="1"/>
      <c r="FI4518" s="1"/>
      <c r="FJ4518" s="1"/>
      <c r="FK4518" s="1"/>
      <c r="FL4518" s="1"/>
      <c r="FM4518" s="1"/>
      <c r="FN4518" s="1"/>
      <c r="FO4518" s="1"/>
      <c r="FP4518" s="1"/>
      <c r="FQ4518" s="1"/>
      <c r="FR4518" s="1"/>
      <c r="FS4518" s="1"/>
      <c r="FT4518" s="1"/>
      <c r="FU4518" s="1"/>
      <c r="FV4518" s="1"/>
      <c r="FW4518" s="1"/>
      <c r="FX4518" s="1"/>
      <c r="FY4518" s="1"/>
      <c r="FZ4518" s="1"/>
      <c r="GA4518" s="1"/>
      <c r="GB4518" s="1"/>
      <c r="GC4518" s="1"/>
      <c r="GD4518" s="1"/>
      <c r="GE4518" s="1"/>
      <c r="GF4518" s="1"/>
      <c r="GG4518" s="1"/>
      <c r="GH4518" s="1"/>
      <c r="GI4518" s="1"/>
      <c r="GJ4518" s="1"/>
      <c r="GK4518"/>
      <c r="GL4518"/>
      <c r="GM4518"/>
      <c r="GN4518"/>
      <c r="GO4518"/>
      <c r="GP4518"/>
      <c r="GQ4518"/>
      <c r="GR4518"/>
      <c r="GS4518"/>
      <c r="GT4518"/>
      <c r="GU4518"/>
      <c r="GV4518"/>
      <c r="GW4518"/>
      <c r="GX4518"/>
      <c r="GY4518"/>
      <c r="GZ4518"/>
      <c r="HA4518"/>
      <c r="HB4518"/>
      <c r="HC4518"/>
      <c r="HD4518"/>
      <c r="HE4518"/>
    </row>
    <row r="4519" spans="4:213" s="25" customFormat="1" x14ac:dyDescent="0.25">
      <c r="D4519" s="19"/>
      <c r="E4519" s="19"/>
      <c r="F4519" s="20"/>
      <c r="G4519" s="20"/>
      <c r="H4519" s="20"/>
      <c r="I4519" s="20"/>
      <c r="J4519" s="21"/>
      <c r="K4519" s="21"/>
      <c r="L4519" s="20"/>
      <c r="M4519" s="20"/>
      <c r="N4519" s="22"/>
      <c r="O4519" s="22"/>
      <c r="P4519" s="22"/>
      <c r="Q4519" s="22"/>
      <c r="R4519" s="19"/>
      <c r="S4519" s="19"/>
      <c r="T4519" s="19"/>
      <c r="U4519" s="20"/>
      <c r="V4519" s="20"/>
      <c r="W4519" s="20"/>
      <c r="X4519" s="27"/>
      <c r="Y4519" s="253"/>
      <c r="Z4519" s="30"/>
      <c r="AA4519" s="30"/>
      <c r="AB4519" s="31"/>
      <c r="AC4519" s="31"/>
      <c r="AD4519" s="31"/>
      <c r="AE4519" s="31"/>
      <c r="AF4519" s="31"/>
      <c r="AG4519" s="241"/>
      <c r="AH4519" s="31"/>
      <c r="AI4519" s="31"/>
      <c r="AJ4519" s="31"/>
      <c r="AK4519" s="31"/>
      <c r="AL4519" s="120"/>
      <c r="AQ4519" s="26"/>
      <c r="AW4519" s="19"/>
      <c r="AX4519" s="19"/>
      <c r="AY4519" s="19"/>
      <c r="AZ4519" s="19"/>
      <c r="BA4519" s="19"/>
      <c r="BB4519" s="19"/>
      <c r="BC4519" s="1"/>
      <c r="BD4519"/>
      <c r="BE4519"/>
      <c r="BF4519" s="1"/>
      <c r="BG4519"/>
      <c r="BH4519"/>
      <c r="BI4519"/>
      <c r="BJ4519" s="1"/>
      <c r="BK4519" s="1"/>
      <c r="BL4519"/>
      <c r="BM4519" s="1"/>
      <c r="BN4519" s="1"/>
      <c r="BO4519" s="1"/>
      <c r="BP4519" s="1"/>
      <c r="BQ4519" s="1"/>
      <c r="BR4519" s="1"/>
      <c r="BS4519" s="1"/>
      <c r="BT4519" s="22"/>
      <c r="BU4519" s="1"/>
      <c r="BV4519" s="1"/>
      <c r="BW4519" s="1"/>
      <c r="BX4519" s="1"/>
      <c r="BY4519" s="1"/>
      <c r="BZ4519" s="1"/>
      <c r="CA4519" s="1"/>
      <c r="CB4519" s="1"/>
      <c r="CC4519" s="1"/>
      <c r="CD4519" s="1"/>
      <c r="CE4519" s="1"/>
      <c r="CF4519" s="1"/>
      <c r="CG4519" s="1"/>
      <c r="CH4519" s="1"/>
      <c r="CI4519" s="1"/>
      <c r="CJ4519" s="1"/>
      <c r="CK4519" s="1"/>
      <c r="CL4519" s="1"/>
      <c r="CM4519" s="1"/>
      <c r="CN4519" s="1"/>
      <c r="CO4519" s="1"/>
      <c r="CP4519" s="1"/>
      <c r="CQ4519" s="1"/>
      <c r="CR4519" s="1"/>
      <c r="CS4519" s="1"/>
      <c r="CT4519" s="1"/>
      <c r="CU4519" s="1"/>
      <c r="CV4519" s="1"/>
      <c r="CW4519" s="1"/>
      <c r="CX4519" s="1"/>
      <c r="CY4519" s="1"/>
      <c r="CZ4519" s="1"/>
      <c r="DA4519" s="1"/>
      <c r="DB4519" s="1"/>
      <c r="DC4519" s="1"/>
      <c r="DD4519" s="1"/>
      <c r="DE4519" s="1"/>
      <c r="DF4519" s="1"/>
      <c r="DG4519" s="1"/>
      <c r="DH4519" s="1"/>
      <c r="DI4519" s="1"/>
      <c r="DJ4519" s="1"/>
      <c r="DK4519" s="1"/>
      <c r="DL4519" s="1"/>
      <c r="DM4519" s="1"/>
      <c r="DN4519" s="1"/>
      <c r="DO4519" s="1"/>
      <c r="DP4519" s="1"/>
      <c r="DQ4519" s="1"/>
      <c r="DR4519" s="1"/>
      <c r="DS4519" s="1"/>
      <c r="DT4519" s="1"/>
      <c r="DU4519" s="1"/>
      <c r="DV4519" s="1"/>
      <c r="DW4519" s="1"/>
      <c r="DX4519" s="1"/>
      <c r="DY4519" s="1"/>
      <c r="DZ4519" s="1"/>
      <c r="EA4519" s="1"/>
      <c r="EB4519" s="1"/>
      <c r="EC4519" s="1"/>
      <c r="ED4519" s="1"/>
      <c r="EE4519" s="1"/>
      <c r="EF4519" s="1"/>
      <c r="EG4519" s="1"/>
      <c r="EH4519" s="1"/>
      <c r="EI4519" s="1"/>
      <c r="EJ4519" s="1"/>
      <c r="EK4519" s="1"/>
      <c r="EL4519" s="1"/>
      <c r="EM4519" s="1"/>
      <c r="EN4519" s="1"/>
      <c r="EO4519" s="1"/>
      <c r="EP4519" s="1"/>
      <c r="EQ4519" s="1"/>
      <c r="ER4519" s="1"/>
      <c r="ES4519" s="1"/>
      <c r="ET4519" s="1"/>
      <c r="EU4519" s="1"/>
      <c r="EV4519" s="1"/>
      <c r="EW4519" s="1"/>
      <c r="EX4519" s="1"/>
      <c r="EY4519" s="1"/>
      <c r="EZ4519" s="1"/>
      <c r="FA4519" s="1"/>
      <c r="FB4519" s="1"/>
      <c r="FC4519" s="1"/>
      <c r="FD4519" s="1"/>
      <c r="FE4519" s="1"/>
      <c r="FF4519" s="1"/>
      <c r="FG4519" s="1"/>
      <c r="FH4519" s="1"/>
      <c r="FI4519" s="1"/>
      <c r="FJ4519" s="1"/>
      <c r="FK4519" s="1"/>
      <c r="FL4519" s="1"/>
      <c r="FM4519" s="1"/>
      <c r="FN4519" s="1"/>
      <c r="FO4519" s="1"/>
      <c r="FP4519" s="1"/>
      <c r="FQ4519" s="1"/>
      <c r="FR4519" s="1"/>
      <c r="FS4519" s="1"/>
      <c r="FT4519" s="1"/>
      <c r="FU4519" s="1"/>
      <c r="FV4519" s="1"/>
      <c r="FW4519" s="1"/>
      <c r="FX4519" s="1"/>
      <c r="FY4519" s="1"/>
      <c r="FZ4519" s="1"/>
      <c r="GA4519" s="1"/>
      <c r="GB4519" s="1"/>
      <c r="GC4519" s="1"/>
      <c r="GD4519" s="1"/>
      <c r="GE4519" s="1"/>
      <c r="GF4519" s="1"/>
      <c r="GG4519" s="1"/>
      <c r="GH4519" s="1"/>
      <c r="GI4519" s="1"/>
      <c r="GJ4519" s="1"/>
      <c r="GK4519"/>
      <c r="GL4519"/>
      <c r="GM4519"/>
      <c r="GN4519"/>
      <c r="GO4519"/>
      <c r="GP4519"/>
      <c r="GQ4519"/>
      <c r="GR4519"/>
      <c r="GS4519"/>
      <c r="GT4519"/>
      <c r="GU4519"/>
      <c r="GV4519"/>
      <c r="GW4519"/>
      <c r="GX4519"/>
      <c r="GY4519"/>
      <c r="GZ4519"/>
      <c r="HA4519"/>
      <c r="HB4519"/>
      <c r="HC4519"/>
      <c r="HD4519"/>
      <c r="HE4519"/>
    </row>
    <row r="4520" spans="4:213" s="25" customFormat="1" x14ac:dyDescent="0.25">
      <c r="D4520" s="19"/>
      <c r="E4520" s="19"/>
      <c r="F4520" s="20"/>
      <c r="G4520" s="20"/>
      <c r="H4520" s="20"/>
      <c r="I4520" s="20"/>
      <c r="J4520" s="21"/>
      <c r="K4520" s="21"/>
      <c r="L4520" s="20"/>
      <c r="M4520" s="20"/>
      <c r="N4520" s="22"/>
      <c r="O4520" s="22"/>
      <c r="P4520" s="22"/>
      <c r="Q4520" s="22"/>
      <c r="R4520" s="19"/>
      <c r="S4520" s="19"/>
      <c r="T4520" s="19"/>
      <c r="U4520" s="20"/>
      <c r="V4520" s="20"/>
      <c r="W4520" s="20"/>
      <c r="X4520" s="27"/>
      <c r="Y4520" s="253"/>
      <c r="Z4520" s="30"/>
      <c r="AA4520" s="30"/>
      <c r="AB4520" s="31"/>
      <c r="AC4520" s="31"/>
      <c r="AD4520" s="31"/>
      <c r="AE4520" s="31"/>
      <c r="AF4520" s="31"/>
      <c r="AG4520" s="241"/>
      <c r="AH4520" s="31"/>
      <c r="AI4520" s="31"/>
      <c r="AJ4520" s="31"/>
      <c r="AK4520" s="31"/>
      <c r="AL4520" s="120"/>
      <c r="AQ4520" s="26"/>
      <c r="AW4520" s="19"/>
      <c r="AX4520" s="19"/>
      <c r="AY4520" s="19"/>
      <c r="AZ4520" s="19"/>
      <c r="BA4520" s="19"/>
      <c r="BB4520" s="19"/>
      <c r="BC4520" s="1"/>
      <c r="BD4520"/>
      <c r="BE4520"/>
      <c r="BF4520" s="1"/>
      <c r="BG4520"/>
      <c r="BH4520"/>
      <c r="BI4520"/>
      <c r="BJ4520" s="1"/>
      <c r="BK4520" s="1"/>
      <c r="BL4520"/>
      <c r="BM4520" s="1"/>
      <c r="BN4520" s="1"/>
      <c r="BO4520" s="1"/>
      <c r="BP4520" s="1"/>
      <c r="BQ4520" s="1"/>
      <c r="BR4520" s="1"/>
      <c r="BS4520" s="1"/>
      <c r="BT4520" s="22"/>
      <c r="BU4520" s="1"/>
      <c r="BV4520" s="1"/>
      <c r="BW4520" s="1"/>
      <c r="BX4520" s="1"/>
      <c r="BY4520" s="1"/>
      <c r="BZ4520" s="1"/>
      <c r="CA4520" s="1"/>
      <c r="CB4520" s="1"/>
      <c r="CC4520" s="1"/>
      <c r="CD4520" s="1"/>
      <c r="CE4520" s="1"/>
      <c r="CF4520" s="1"/>
      <c r="CG4520" s="1"/>
      <c r="CH4520" s="1"/>
      <c r="CI4520" s="1"/>
      <c r="CJ4520" s="1"/>
      <c r="CK4520" s="1"/>
      <c r="CL4520" s="1"/>
      <c r="CM4520" s="1"/>
      <c r="CN4520" s="1"/>
      <c r="CO4520" s="1"/>
      <c r="CP4520" s="1"/>
      <c r="CQ4520" s="1"/>
      <c r="CR4520" s="1"/>
      <c r="CS4520" s="1"/>
      <c r="CT4520" s="1"/>
      <c r="CU4520" s="1"/>
      <c r="CV4520" s="1"/>
      <c r="CW4520" s="1"/>
      <c r="CX4520" s="1"/>
      <c r="CY4520" s="1"/>
      <c r="CZ4520" s="1"/>
      <c r="DA4520" s="1"/>
      <c r="DB4520" s="1"/>
      <c r="DC4520" s="1"/>
      <c r="DD4520" s="1"/>
      <c r="DE4520" s="1"/>
      <c r="DF4520" s="1"/>
      <c r="DG4520" s="1"/>
      <c r="DH4520" s="1"/>
      <c r="DI4520" s="1"/>
      <c r="DJ4520" s="1"/>
      <c r="DK4520" s="1"/>
      <c r="DL4520" s="1"/>
      <c r="DM4520" s="1"/>
      <c r="DN4520" s="1"/>
      <c r="DO4520" s="1"/>
      <c r="DP4520" s="1"/>
      <c r="DQ4520" s="1"/>
      <c r="DR4520" s="1"/>
      <c r="DS4520" s="1"/>
      <c r="DT4520" s="1"/>
      <c r="DU4520" s="1"/>
      <c r="DV4520" s="1"/>
      <c r="DW4520" s="1"/>
      <c r="DX4520" s="1"/>
      <c r="DY4520" s="1"/>
      <c r="DZ4520" s="1"/>
      <c r="EA4520" s="1"/>
      <c r="EB4520" s="1"/>
      <c r="EC4520" s="1"/>
      <c r="ED4520" s="1"/>
      <c r="EE4520" s="1"/>
      <c r="EF4520" s="1"/>
      <c r="EG4520" s="1"/>
      <c r="EH4520" s="1"/>
      <c r="EI4520" s="1"/>
      <c r="EJ4520" s="1"/>
      <c r="EK4520" s="1"/>
      <c r="EL4520" s="1"/>
      <c r="EM4520" s="1"/>
      <c r="EN4520" s="1"/>
      <c r="EO4520" s="1"/>
      <c r="EP4520" s="1"/>
      <c r="EQ4520" s="1"/>
      <c r="ER4520" s="1"/>
      <c r="ES4520" s="1"/>
      <c r="ET4520" s="1"/>
      <c r="EU4520" s="1"/>
      <c r="EV4520" s="1"/>
      <c r="EW4520" s="1"/>
      <c r="EX4520" s="1"/>
      <c r="EY4520" s="1"/>
      <c r="EZ4520" s="1"/>
      <c r="FA4520" s="1"/>
      <c r="FB4520" s="1"/>
      <c r="FC4520" s="1"/>
      <c r="FD4520" s="1"/>
      <c r="FE4520" s="1"/>
      <c r="FF4520" s="1"/>
      <c r="FG4520" s="1"/>
      <c r="FH4520" s="1"/>
      <c r="FI4520" s="1"/>
      <c r="FJ4520" s="1"/>
      <c r="FK4520" s="1"/>
      <c r="FL4520" s="1"/>
      <c r="FM4520" s="1"/>
      <c r="FN4520" s="1"/>
      <c r="FO4520" s="1"/>
      <c r="FP4520" s="1"/>
      <c r="FQ4520" s="1"/>
      <c r="FR4520" s="1"/>
      <c r="FS4520" s="1"/>
      <c r="FT4520" s="1"/>
      <c r="FU4520" s="1"/>
      <c r="FV4520" s="1"/>
      <c r="FW4520" s="1"/>
      <c r="FX4520" s="1"/>
      <c r="FY4520" s="1"/>
      <c r="FZ4520" s="1"/>
      <c r="GA4520" s="1"/>
      <c r="GB4520" s="1"/>
      <c r="GC4520" s="1"/>
      <c r="GD4520" s="1"/>
      <c r="GE4520" s="1"/>
      <c r="GF4520" s="1"/>
      <c r="GG4520" s="1"/>
      <c r="GH4520" s="1"/>
      <c r="GI4520" s="1"/>
      <c r="GJ4520" s="1"/>
      <c r="GK4520"/>
      <c r="GL4520"/>
      <c r="GM4520"/>
      <c r="GN4520"/>
      <c r="GO4520"/>
      <c r="GP4520"/>
      <c r="GQ4520"/>
      <c r="GR4520"/>
      <c r="GS4520"/>
      <c r="GT4520"/>
      <c r="GU4520"/>
      <c r="GV4520"/>
      <c r="GW4520"/>
      <c r="GX4520"/>
      <c r="GY4520"/>
      <c r="GZ4520"/>
      <c r="HA4520"/>
      <c r="HB4520"/>
      <c r="HC4520"/>
      <c r="HD4520"/>
      <c r="HE4520"/>
    </row>
    <row r="4521" spans="4:213" s="25" customFormat="1" x14ac:dyDescent="0.25">
      <c r="D4521" s="19"/>
      <c r="E4521" s="19"/>
      <c r="F4521" s="20"/>
      <c r="G4521" s="20"/>
      <c r="H4521" s="20"/>
      <c r="I4521" s="20"/>
      <c r="J4521" s="21"/>
      <c r="K4521" s="21"/>
      <c r="L4521" s="20"/>
      <c r="M4521" s="20"/>
      <c r="N4521" s="22"/>
      <c r="O4521" s="22"/>
      <c r="P4521" s="22"/>
      <c r="Q4521" s="22"/>
      <c r="R4521" s="19"/>
      <c r="S4521" s="19"/>
      <c r="T4521" s="19"/>
      <c r="U4521" s="20"/>
      <c r="V4521" s="20"/>
      <c r="W4521" s="20"/>
      <c r="X4521" s="27"/>
      <c r="Y4521" s="253"/>
      <c r="Z4521" s="30"/>
      <c r="AA4521" s="30"/>
      <c r="AB4521" s="31"/>
      <c r="AC4521" s="31"/>
      <c r="AD4521" s="31"/>
      <c r="AE4521" s="31"/>
      <c r="AF4521" s="31"/>
      <c r="AG4521" s="241"/>
      <c r="AH4521" s="31"/>
      <c r="AI4521" s="31"/>
      <c r="AJ4521" s="31"/>
      <c r="AK4521" s="31"/>
      <c r="AL4521" s="120"/>
      <c r="AQ4521" s="26"/>
      <c r="AW4521" s="19"/>
      <c r="AX4521" s="19"/>
      <c r="AY4521" s="19"/>
      <c r="AZ4521" s="19"/>
      <c r="BA4521" s="19"/>
      <c r="BB4521" s="19"/>
      <c r="BC4521" s="1"/>
      <c r="BD4521"/>
      <c r="BE4521"/>
      <c r="BF4521" s="1"/>
      <c r="BG4521"/>
      <c r="BH4521"/>
      <c r="BI4521"/>
      <c r="BJ4521" s="1"/>
      <c r="BK4521" s="1"/>
      <c r="BL4521"/>
      <c r="BM4521" s="1"/>
      <c r="BN4521" s="1"/>
      <c r="BO4521" s="1"/>
      <c r="BP4521" s="1"/>
      <c r="BQ4521" s="1"/>
      <c r="BR4521" s="1"/>
      <c r="BS4521" s="1"/>
      <c r="BT4521" s="22"/>
      <c r="BU4521" s="1"/>
      <c r="BV4521" s="1"/>
      <c r="BW4521" s="1"/>
      <c r="BX4521" s="1"/>
      <c r="BY4521" s="1"/>
      <c r="BZ4521" s="1"/>
      <c r="CA4521" s="1"/>
      <c r="CB4521" s="1"/>
      <c r="CC4521" s="1"/>
      <c r="CD4521" s="1"/>
      <c r="CE4521" s="1"/>
      <c r="CF4521" s="1"/>
      <c r="CG4521" s="1"/>
      <c r="CH4521" s="1"/>
      <c r="CI4521" s="1"/>
      <c r="CJ4521" s="1"/>
      <c r="CK4521" s="1"/>
      <c r="CL4521" s="1"/>
      <c r="CM4521" s="1"/>
      <c r="CN4521" s="1"/>
      <c r="CO4521" s="1"/>
      <c r="CP4521" s="1"/>
      <c r="CQ4521" s="1"/>
      <c r="CR4521" s="1"/>
      <c r="CS4521" s="1"/>
      <c r="CT4521" s="1"/>
      <c r="CU4521" s="1"/>
      <c r="CV4521" s="1"/>
      <c r="CW4521" s="1"/>
      <c r="CX4521" s="1"/>
      <c r="CY4521" s="1"/>
      <c r="CZ4521" s="1"/>
      <c r="DA4521" s="1"/>
      <c r="DB4521" s="1"/>
      <c r="DC4521" s="1"/>
      <c r="DD4521" s="1"/>
      <c r="DE4521" s="1"/>
      <c r="DF4521" s="1"/>
      <c r="DG4521" s="1"/>
      <c r="DH4521" s="1"/>
      <c r="DI4521" s="1"/>
      <c r="DJ4521" s="1"/>
      <c r="DK4521" s="1"/>
      <c r="DL4521" s="1"/>
      <c r="DM4521" s="1"/>
      <c r="DN4521" s="1"/>
      <c r="DO4521" s="1"/>
      <c r="DP4521" s="1"/>
      <c r="DQ4521" s="1"/>
      <c r="DR4521" s="1"/>
      <c r="DS4521" s="1"/>
      <c r="DT4521" s="1"/>
      <c r="DU4521" s="1"/>
      <c r="DV4521" s="1"/>
      <c r="DW4521" s="1"/>
      <c r="DX4521" s="1"/>
      <c r="DY4521" s="1"/>
      <c r="DZ4521" s="1"/>
      <c r="EA4521" s="1"/>
      <c r="EB4521" s="1"/>
      <c r="EC4521" s="1"/>
      <c r="ED4521" s="1"/>
      <c r="EE4521" s="1"/>
      <c r="EF4521" s="1"/>
      <c r="EG4521" s="1"/>
      <c r="EH4521" s="1"/>
      <c r="EI4521" s="1"/>
      <c r="EJ4521" s="1"/>
      <c r="EK4521" s="1"/>
      <c r="EL4521" s="1"/>
      <c r="EM4521" s="1"/>
      <c r="EN4521" s="1"/>
      <c r="EO4521" s="1"/>
      <c r="EP4521" s="1"/>
      <c r="EQ4521" s="1"/>
      <c r="ER4521" s="1"/>
      <c r="ES4521" s="1"/>
      <c r="ET4521" s="1"/>
      <c r="EU4521" s="1"/>
      <c r="EV4521" s="1"/>
      <c r="EW4521" s="1"/>
      <c r="EX4521" s="1"/>
      <c r="EY4521" s="1"/>
      <c r="EZ4521" s="1"/>
      <c r="FA4521" s="1"/>
      <c r="FB4521" s="1"/>
      <c r="FC4521" s="1"/>
      <c r="FD4521" s="1"/>
      <c r="FE4521" s="1"/>
      <c r="FF4521" s="1"/>
      <c r="FG4521" s="1"/>
      <c r="FH4521" s="1"/>
      <c r="FI4521" s="1"/>
      <c r="FJ4521" s="1"/>
      <c r="FK4521" s="1"/>
      <c r="FL4521" s="1"/>
      <c r="FM4521" s="1"/>
      <c r="FN4521" s="1"/>
      <c r="FO4521" s="1"/>
      <c r="FP4521" s="1"/>
      <c r="FQ4521" s="1"/>
      <c r="FR4521" s="1"/>
      <c r="FS4521" s="1"/>
      <c r="FT4521" s="1"/>
      <c r="FU4521" s="1"/>
      <c r="FV4521" s="1"/>
      <c r="FW4521" s="1"/>
      <c r="FX4521" s="1"/>
      <c r="FY4521" s="1"/>
      <c r="FZ4521" s="1"/>
      <c r="GA4521" s="1"/>
      <c r="GB4521" s="1"/>
      <c r="GC4521" s="1"/>
      <c r="GD4521" s="1"/>
      <c r="GE4521" s="1"/>
      <c r="GF4521" s="1"/>
      <c r="GG4521" s="1"/>
      <c r="GH4521" s="1"/>
      <c r="GI4521" s="1"/>
      <c r="GJ4521" s="1"/>
      <c r="GK4521"/>
      <c r="GL4521"/>
      <c r="GM4521"/>
      <c r="GN4521"/>
      <c r="GO4521"/>
      <c r="GP4521"/>
      <c r="GQ4521"/>
      <c r="GR4521"/>
      <c r="GS4521"/>
      <c r="GT4521"/>
      <c r="GU4521"/>
      <c r="GV4521"/>
      <c r="GW4521"/>
      <c r="GX4521"/>
      <c r="GY4521"/>
      <c r="GZ4521"/>
      <c r="HA4521"/>
      <c r="HB4521"/>
      <c r="HC4521"/>
      <c r="HD4521"/>
      <c r="HE4521"/>
    </row>
    <row r="4522" spans="4:213" s="25" customFormat="1" x14ac:dyDescent="0.25">
      <c r="D4522" s="19"/>
      <c r="E4522" s="19"/>
      <c r="F4522" s="20"/>
      <c r="G4522" s="20"/>
      <c r="H4522" s="20"/>
      <c r="I4522" s="20"/>
      <c r="J4522" s="21"/>
      <c r="K4522" s="21"/>
      <c r="L4522" s="20"/>
      <c r="M4522" s="20"/>
      <c r="N4522" s="22"/>
      <c r="O4522" s="22"/>
      <c r="P4522" s="22"/>
      <c r="Q4522" s="22"/>
      <c r="R4522" s="19"/>
      <c r="S4522" s="19"/>
      <c r="T4522" s="19"/>
      <c r="U4522" s="20"/>
      <c r="V4522" s="20"/>
      <c r="W4522" s="20"/>
      <c r="X4522" s="27"/>
      <c r="Y4522" s="253"/>
      <c r="Z4522" s="30"/>
      <c r="AA4522" s="30"/>
      <c r="AB4522" s="31"/>
      <c r="AC4522" s="31"/>
      <c r="AD4522" s="31"/>
      <c r="AE4522" s="31"/>
      <c r="AF4522" s="31"/>
      <c r="AG4522" s="241"/>
      <c r="AH4522" s="31"/>
      <c r="AI4522" s="31"/>
      <c r="AJ4522" s="31"/>
      <c r="AK4522" s="31"/>
      <c r="AL4522" s="120"/>
      <c r="AQ4522" s="26"/>
      <c r="AW4522" s="19"/>
      <c r="AX4522" s="19"/>
      <c r="AY4522" s="19"/>
      <c r="AZ4522" s="19"/>
      <c r="BA4522" s="19"/>
      <c r="BB4522" s="19"/>
      <c r="BC4522" s="1"/>
      <c r="BD4522"/>
      <c r="BE4522"/>
      <c r="BF4522" s="1"/>
      <c r="BG4522"/>
      <c r="BH4522"/>
      <c r="BI4522"/>
      <c r="BJ4522" s="1"/>
      <c r="BK4522" s="1"/>
      <c r="BL4522"/>
      <c r="BM4522" s="1"/>
      <c r="BN4522" s="1"/>
      <c r="BO4522" s="1"/>
      <c r="BP4522" s="1"/>
      <c r="BQ4522" s="1"/>
      <c r="BR4522" s="1"/>
      <c r="BS4522" s="1"/>
      <c r="BT4522" s="22"/>
      <c r="BU4522" s="1"/>
      <c r="BV4522" s="1"/>
      <c r="BW4522" s="1"/>
      <c r="BX4522" s="1"/>
      <c r="BY4522" s="1"/>
      <c r="BZ4522" s="1"/>
      <c r="CA4522" s="1"/>
      <c r="CB4522" s="1"/>
      <c r="CC4522" s="1"/>
      <c r="CD4522" s="1"/>
      <c r="CE4522" s="1"/>
      <c r="CF4522" s="1"/>
      <c r="CG4522" s="1"/>
      <c r="CH4522" s="1"/>
      <c r="CI4522" s="1"/>
      <c r="CJ4522" s="1"/>
      <c r="CK4522" s="1"/>
      <c r="CL4522" s="1"/>
      <c r="CM4522" s="1"/>
      <c r="CN4522" s="1"/>
      <c r="CO4522" s="1"/>
      <c r="CP4522" s="1"/>
      <c r="CQ4522" s="1"/>
      <c r="CR4522" s="1"/>
      <c r="CS4522" s="1"/>
      <c r="CT4522" s="1"/>
      <c r="CU4522" s="1"/>
      <c r="CV4522" s="1"/>
      <c r="CW4522" s="1"/>
      <c r="CX4522" s="1"/>
      <c r="CY4522" s="1"/>
      <c r="CZ4522" s="1"/>
      <c r="DA4522" s="1"/>
      <c r="DB4522" s="1"/>
      <c r="DC4522" s="1"/>
      <c r="DD4522" s="1"/>
      <c r="DE4522" s="1"/>
      <c r="DF4522" s="1"/>
      <c r="DG4522" s="1"/>
      <c r="DH4522" s="1"/>
      <c r="DI4522" s="1"/>
      <c r="DJ4522" s="1"/>
      <c r="DK4522" s="1"/>
      <c r="DL4522" s="1"/>
      <c r="DM4522" s="1"/>
      <c r="DN4522" s="1"/>
      <c r="DO4522" s="1"/>
      <c r="DP4522" s="1"/>
      <c r="DQ4522" s="1"/>
      <c r="DR4522" s="1"/>
      <c r="DS4522" s="1"/>
      <c r="DT4522" s="1"/>
      <c r="DU4522" s="1"/>
      <c r="DV4522" s="1"/>
      <c r="DW4522" s="1"/>
      <c r="DX4522" s="1"/>
      <c r="DY4522" s="1"/>
      <c r="DZ4522" s="1"/>
      <c r="EA4522" s="1"/>
      <c r="EB4522" s="1"/>
      <c r="EC4522" s="1"/>
      <c r="ED4522" s="1"/>
      <c r="EE4522" s="1"/>
      <c r="EF4522" s="1"/>
      <c r="EG4522" s="1"/>
      <c r="EH4522" s="1"/>
      <c r="EI4522" s="1"/>
      <c r="EJ4522" s="1"/>
      <c r="EK4522" s="1"/>
      <c r="EL4522" s="1"/>
      <c r="EM4522" s="1"/>
      <c r="EN4522" s="1"/>
      <c r="EO4522" s="1"/>
      <c r="EP4522" s="1"/>
      <c r="EQ4522" s="1"/>
      <c r="ER4522" s="1"/>
      <c r="ES4522" s="1"/>
      <c r="ET4522" s="1"/>
      <c r="EU4522" s="1"/>
      <c r="EV4522" s="1"/>
      <c r="EW4522" s="1"/>
      <c r="EX4522" s="1"/>
      <c r="EY4522" s="1"/>
      <c r="EZ4522" s="1"/>
      <c r="FA4522" s="1"/>
      <c r="FB4522" s="1"/>
      <c r="FC4522" s="1"/>
      <c r="FD4522" s="1"/>
      <c r="FE4522" s="1"/>
      <c r="FF4522" s="1"/>
      <c r="FG4522" s="1"/>
      <c r="FH4522" s="1"/>
      <c r="FI4522" s="1"/>
      <c r="FJ4522" s="1"/>
      <c r="FK4522" s="1"/>
      <c r="FL4522" s="1"/>
      <c r="FM4522" s="1"/>
      <c r="FN4522" s="1"/>
      <c r="FO4522" s="1"/>
      <c r="FP4522" s="1"/>
      <c r="FQ4522" s="1"/>
      <c r="FR4522" s="1"/>
      <c r="FS4522" s="1"/>
      <c r="FT4522" s="1"/>
      <c r="FU4522" s="1"/>
      <c r="FV4522" s="1"/>
      <c r="FW4522" s="1"/>
      <c r="FX4522" s="1"/>
      <c r="FY4522" s="1"/>
      <c r="FZ4522" s="1"/>
      <c r="GA4522" s="1"/>
      <c r="GB4522" s="1"/>
      <c r="GC4522" s="1"/>
      <c r="GD4522" s="1"/>
      <c r="GE4522" s="1"/>
      <c r="GF4522" s="1"/>
      <c r="GG4522" s="1"/>
      <c r="GH4522" s="1"/>
      <c r="GI4522" s="1"/>
      <c r="GJ4522" s="1"/>
      <c r="GK4522"/>
      <c r="GL4522"/>
      <c r="GM4522"/>
      <c r="GN4522"/>
      <c r="GO4522"/>
      <c r="GP4522"/>
      <c r="GQ4522"/>
      <c r="GR4522"/>
      <c r="GS4522"/>
      <c r="GT4522"/>
      <c r="GU4522"/>
      <c r="GV4522"/>
      <c r="GW4522"/>
      <c r="GX4522"/>
      <c r="GY4522"/>
      <c r="GZ4522"/>
      <c r="HA4522"/>
      <c r="HB4522"/>
      <c r="HC4522"/>
      <c r="HD4522"/>
      <c r="HE4522"/>
    </row>
    <row r="4523" spans="4:213" s="25" customFormat="1" x14ac:dyDescent="0.25">
      <c r="D4523" s="19"/>
      <c r="E4523" s="19"/>
      <c r="F4523" s="20"/>
      <c r="G4523" s="20"/>
      <c r="H4523" s="20"/>
      <c r="I4523" s="20"/>
      <c r="J4523" s="21"/>
      <c r="K4523" s="21"/>
      <c r="L4523" s="20"/>
      <c r="M4523" s="20"/>
      <c r="N4523" s="22"/>
      <c r="O4523" s="22"/>
      <c r="P4523" s="22"/>
      <c r="Q4523" s="22"/>
      <c r="R4523" s="19"/>
      <c r="S4523" s="19"/>
      <c r="T4523" s="19"/>
      <c r="U4523" s="20"/>
      <c r="V4523" s="20"/>
      <c r="W4523" s="20"/>
      <c r="X4523" s="27"/>
      <c r="Y4523" s="253"/>
      <c r="Z4523" s="30"/>
      <c r="AA4523" s="30"/>
      <c r="AB4523" s="31"/>
      <c r="AC4523" s="31"/>
      <c r="AD4523" s="31"/>
      <c r="AE4523" s="31"/>
      <c r="AF4523" s="31"/>
      <c r="AG4523" s="241"/>
      <c r="AH4523" s="31"/>
      <c r="AI4523" s="31"/>
      <c r="AJ4523" s="31"/>
      <c r="AK4523" s="31"/>
      <c r="AL4523" s="120"/>
      <c r="AQ4523" s="26"/>
      <c r="AW4523" s="19"/>
      <c r="AX4523" s="19"/>
      <c r="AY4523" s="19"/>
      <c r="AZ4523" s="19"/>
      <c r="BA4523" s="19"/>
      <c r="BB4523" s="19"/>
      <c r="BC4523" s="1"/>
      <c r="BD4523"/>
      <c r="BE4523"/>
      <c r="BF4523" s="1"/>
      <c r="BG4523"/>
      <c r="BH4523"/>
      <c r="BI4523"/>
      <c r="BJ4523" s="1"/>
      <c r="BK4523" s="1"/>
      <c r="BL4523"/>
      <c r="BM4523" s="1"/>
      <c r="BN4523" s="1"/>
      <c r="BO4523" s="1"/>
      <c r="BP4523" s="1"/>
      <c r="BQ4523" s="1"/>
      <c r="BR4523" s="1"/>
      <c r="BS4523" s="1"/>
      <c r="BT4523" s="22"/>
      <c r="BU4523" s="1"/>
      <c r="BV4523" s="1"/>
      <c r="BW4523" s="1"/>
      <c r="BX4523" s="1"/>
      <c r="BY4523" s="1"/>
      <c r="BZ4523" s="1"/>
      <c r="CA4523" s="1"/>
      <c r="CB4523" s="1"/>
      <c r="CC4523" s="1"/>
      <c r="CD4523" s="1"/>
      <c r="CE4523" s="1"/>
      <c r="CF4523" s="1"/>
      <c r="CG4523" s="1"/>
      <c r="CH4523" s="1"/>
      <c r="CI4523" s="1"/>
      <c r="CJ4523" s="1"/>
      <c r="CK4523" s="1"/>
      <c r="CL4523" s="1"/>
      <c r="CM4523" s="1"/>
      <c r="CN4523" s="1"/>
      <c r="CO4523" s="1"/>
      <c r="CP4523" s="1"/>
      <c r="CQ4523" s="1"/>
      <c r="CR4523" s="1"/>
      <c r="CS4523" s="1"/>
      <c r="CT4523" s="1"/>
      <c r="CU4523" s="1"/>
      <c r="CV4523" s="1"/>
      <c r="CW4523" s="1"/>
      <c r="CX4523" s="1"/>
      <c r="CY4523" s="1"/>
      <c r="CZ4523" s="1"/>
      <c r="DA4523" s="1"/>
      <c r="DB4523" s="1"/>
      <c r="DC4523" s="1"/>
      <c r="DD4523" s="1"/>
      <c r="DE4523" s="1"/>
      <c r="DF4523" s="1"/>
      <c r="DG4523" s="1"/>
      <c r="DH4523" s="1"/>
      <c r="DI4523" s="1"/>
      <c r="DJ4523" s="1"/>
      <c r="DK4523" s="1"/>
      <c r="DL4523" s="1"/>
      <c r="DM4523" s="1"/>
      <c r="DN4523" s="1"/>
      <c r="DO4523" s="1"/>
      <c r="DP4523" s="1"/>
      <c r="DQ4523" s="1"/>
      <c r="DR4523" s="1"/>
      <c r="DS4523" s="1"/>
      <c r="DT4523" s="1"/>
      <c r="DU4523" s="1"/>
      <c r="DV4523" s="1"/>
      <c r="DW4523" s="1"/>
      <c r="DX4523" s="1"/>
      <c r="DY4523" s="1"/>
      <c r="DZ4523" s="1"/>
      <c r="EA4523" s="1"/>
      <c r="EB4523" s="1"/>
      <c r="EC4523" s="1"/>
      <c r="ED4523" s="1"/>
      <c r="EE4523" s="1"/>
      <c r="EF4523" s="1"/>
      <c r="EG4523" s="1"/>
      <c r="EH4523" s="1"/>
      <c r="EI4523" s="1"/>
      <c r="EJ4523" s="1"/>
      <c r="EK4523" s="1"/>
      <c r="EL4523" s="1"/>
      <c r="EM4523" s="1"/>
      <c r="EN4523" s="1"/>
      <c r="EO4523" s="1"/>
      <c r="EP4523" s="1"/>
      <c r="EQ4523" s="1"/>
      <c r="ER4523" s="1"/>
      <c r="ES4523" s="1"/>
      <c r="ET4523" s="1"/>
      <c r="EU4523" s="1"/>
      <c r="EV4523" s="1"/>
      <c r="EW4523" s="1"/>
      <c r="EX4523" s="1"/>
      <c r="EY4523" s="1"/>
      <c r="EZ4523" s="1"/>
      <c r="FA4523" s="1"/>
      <c r="FB4523" s="1"/>
      <c r="FC4523" s="1"/>
      <c r="FD4523" s="1"/>
      <c r="FE4523" s="1"/>
      <c r="FF4523" s="1"/>
      <c r="FG4523" s="1"/>
      <c r="FH4523" s="1"/>
      <c r="FI4523" s="1"/>
      <c r="FJ4523" s="1"/>
      <c r="FK4523" s="1"/>
      <c r="FL4523" s="1"/>
      <c r="FM4523" s="1"/>
      <c r="FN4523" s="1"/>
      <c r="FO4523" s="1"/>
      <c r="FP4523" s="1"/>
      <c r="FQ4523" s="1"/>
      <c r="FR4523" s="1"/>
      <c r="FS4523" s="1"/>
      <c r="FT4523" s="1"/>
      <c r="FU4523" s="1"/>
      <c r="FV4523" s="1"/>
      <c r="FW4523" s="1"/>
      <c r="FX4523" s="1"/>
      <c r="FY4523" s="1"/>
      <c r="FZ4523" s="1"/>
      <c r="GA4523" s="1"/>
      <c r="GB4523" s="1"/>
      <c r="GC4523" s="1"/>
      <c r="GD4523" s="1"/>
      <c r="GE4523" s="1"/>
      <c r="GF4523" s="1"/>
      <c r="GG4523" s="1"/>
      <c r="GH4523" s="1"/>
      <c r="GI4523" s="1"/>
      <c r="GJ4523" s="1"/>
      <c r="GK4523"/>
      <c r="GL4523"/>
      <c r="GM4523"/>
      <c r="GN4523"/>
      <c r="GO4523"/>
      <c r="GP4523"/>
      <c r="GQ4523"/>
      <c r="GR4523"/>
      <c r="GS4523"/>
      <c r="GT4523"/>
      <c r="GU4523"/>
      <c r="GV4523"/>
      <c r="GW4523"/>
      <c r="GX4523"/>
      <c r="GY4523"/>
      <c r="GZ4523"/>
      <c r="HA4523"/>
      <c r="HB4523"/>
      <c r="HC4523"/>
      <c r="HD4523"/>
      <c r="HE4523"/>
    </row>
    <row r="4524" spans="4:213" s="25" customFormat="1" x14ac:dyDescent="0.25">
      <c r="D4524" s="19"/>
      <c r="E4524" s="19"/>
      <c r="F4524" s="20"/>
      <c r="G4524" s="20"/>
      <c r="H4524" s="20"/>
      <c r="I4524" s="20"/>
      <c r="J4524" s="21"/>
      <c r="K4524" s="21"/>
      <c r="L4524" s="20"/>
      <c r="M4524" s="20"/>
      <c r="N4524" s="22"/>
      <c r="O4524" s="22"/>
      <c r="P4524" s="22"/>
      <c r="Q4524" s="22"/>
      <c r="R4524" s="19"/>
      <c r="S4524" s="19"/>
      <c r="T4524" s="19"/>
      <c r="U4524" s="20"/>
      <c r="V4524" s="20"/>
      <c r="W4524" s="20"/>
      <c r="X4524" s="27"/>
      <c r="Y4524" s="253"/>
      <c r="Z4524" s="30"/>
      <c r="AA4524" s="30"/>
      <c r="AB4524" s="31"/>
      <c r="AC4524" s="31"/>
      <c r="AD4524" s="31"/>
      <c r="AE4524" s="31"/>
      <c r="AF4524" s="31"/>
      <c r="AG4524" s="241"/>
      <c r="AH4524" s="31"/>
      <c r="AI4524" s="31"/>
      <c r="AJ4524" s="31"/>
      <c r="AK4524" s="31"/>
      <c r="AL4524" s="120"/>
      <c r="AQ4524" s="26"/>
      <c r="AW4524" s="19"/>
      <c r="AX4524" s="19"/>
      <c r="AY4524" s="19"/>
      <c r="AZ4524" s="19"/>
      <c r="BA4524" s="19"/>
      <c r="BB4524" s="19"/>
      <c r="BC4524" s="1"/>
      <c r="BD4524"/>
      <c r="BE4524"/>
      <c r="BF4524" s="1"/>
      <c r="BG4524"/>
      <c r="BH4524"/>
      <c r="BI4524"/>
      <c r="BJ4524" s="1"/>
      <c r="BK4524" s="1"/>
      <c r="BL4524"/>
      <c r="BM4524" s="1"/>
      <c r="BN4524" s="1"/>
      <c r="BO4524" s="1"/>
      <c r="BP4524" s="1"/>
      <c r="BQ4524" s="1"/>
      <c r="BR4524" s="1"/>
      <c r="BS4524" s="1"/>
      <c r="BT4524" s="22"/>
      <c r="BU4524" s="1"/>
      <c r="BV4524" s="1"/>
      <c r="BW4524" s="1"/>
      <c r="BX4524" s="1"/>
      <c r="BY4524" s="1"/>
      <c r="BZ4524" s="1"/>
      <c r="CA4524" s="1"/>
      <c r="CB4524" s="1"/>
      <c r="CC4524" s="1"/>
      <c r="CD4524" s="1"/>
      <c r="CE4524" s="1"/>
      <c r="CF4524" s="1"/>
      <c r="CG4524" s="1"/>
      <c r="CH4524" s="1"/>
      <c r="CI4524" s="1"/>
      <c r="CJ4524" s="1"/>
      <c r="CK4524" s="1"/>
      <c r="CL4524" s="1"/>
      <c r="CM4524" s="1"/>
      <c r="CN4524" s="1"/>
      <c r="CO4524" s="1"/>
      <c r="CP4524" s="1"/>
      <c r="CQ4524" s="1"/>
      <c r="CR4524" s="1"/>
      <c r="CS4524" s="1"/>
      <c r="CT4524" s="1"/>
      <c r="CU4524" s="1"/>
      <c r="CV4524" s="1"/>
      <c r="CW4524" s="1"/>
      <c r="CX4524" s="1"/>
      <c r="CY4524" s="1"/>
      <c r="CZ4524" s="1"/>
      <c r="DA4524" s="1"/>
      <c r="DB4524" s="1"/>
      <c r="DC4524" s="1"/>
      <c r="DD4524" s="1"/>
      <c r="DE4524" s="1"/>
      <c r="DF4524" s="1"/>
      <c r="DG4524" s="1"/>
      <c r="DH4524" s="1"/>
      <c r="DI4524" s="1"/>
      <c r="DJ4524" s="1"/>
      <c r="DK4524" s="1"/>
      <c r="DL4524" s="1"/>
      <c r="DM4524" s="1"/>
      <c r="DN4524" s="1"/>
      <c r="DO4524" s="1"/>
      <c r="DP4524" s="1"/>
      <c r="DQ4524" s="1"/>
      <c r="DR4524" s="1"/>
      <c r="DS4524" s="1"/>
      <c r="DT4524" s="1"/>
      <c r="DU4524" s="1"/>
      <c r="DV4524" s="1"/>
      <c r="DW4524" s="1"/>
      <c r="DX4524" s="1"/>
      <c r="DY4524" s="1"/>
      <c r="DZ4524" s="1"/>
      <c r="EA4524" s="1"/>
      <c r="EB4524" s="1"/>
      <c r="EC4524" s="1"/>
      <c r="ED4524" s="1"/>
      <c r="EE4524" s="1"/>
      <c r="EF4524" s="1"/>
      <c r="EG4524" s="1"/>
      <c r="EH4524" s="1"/>
      <c r="EI4524" s="1"/>
      <c r="EJ4524" s="1"/>
      <c r="EK4524" s="1"/>
      <c r="EL4524" s="1"/>
      <c r="EM4524" s="1"/>
      <c r="EN4524" s="1"/>
      <c r="EO4524" s="1"/>
      <c r="EP4524" s="1"/>
      <c r="EQ4524" s="1"/>
      <c r="ER4524" s="1"/>
      <c r="ES4524" s="1"/>
      <c r="ET4524" s="1"/>
      <c r="EU4524" s="1"/>
      <c r="EV4524" s="1"/>
      <c r="EW4524" s="1"/>
      <c r="EX4524" s="1"/>
      <c r="EY4524" s="1"/>
      <c r="EZ4524" s="1"/>
      <c r="FA4524" s="1"/>
      <c r="FB4524" s="1"/>
      <c r="FC4524" s="1"/>
      <c r="FD4524" s="1"/>
      <c r="FE4524" s="1"/>
      <c r="FF4524" s="1"/>
      <c r="FG4524" s="1"/>
      <c r="FH4524" s="1"/>
      <c r="FI4524" s="1"/>
      <c r="FJ4524" s="1"/>
      <c r="FK4524" s="1"/>
      <c r="FL4524" s="1"/>
      <c r="FM4524" s="1"/>
      <c r="FN4524" s="1"/>
      <c r="FO4524" s="1"/>
      <c r="FP4524" s="1"/>
      <c r="FQ4524" s="1"/>
      <c r="FR4524" s="1"/>
      <c r="FS4524" s="1"/>
      <c r="FT4524" s="1"/>
      <c r="FU4524" s="1"/>
      <c r="FV4524" s="1"/>
      <c r="FW4524" s="1"/>
      <c r="FX4524" s="1"/>
      <c r="FY4524" s="1"/>
      <c r="FZ4524" s="1"/>
      <c r="GA4524" s="1"/>
      <c r="GB4524" s="1"/>
      <c r="GC4524" s="1"/>
      <c r="GD4524" s="1"/>
      <c r="GE4524" s="1"/>
      <c r="GF4524" s="1"/>
      <c r="GG4524" s="1"/>
      <c r="GH4524" s="1"/>
      <c r="GI4524" s="1"/>
      <c r="GJ4524" s="1"/>
      <c r="GK4524"/>
      <c r="GL4524"/>
      <c r="GM4524"/>
      <c r="GN4524"/>
      <c r="GO4524"/>
      <c r="GP4524"/>
      <c r="GQ4524"/>
      <c r="GR4524"/>
      <c r="GS4524"/>
      <c r="GT4524"/>
      <c r="GU4524"/>
      <c r="GV4524"/>
      <c r="GW4524"/>
      <c r="GX4524"/>
      <c r="GY4524"/>
      <c r="GZ4524"/>
      <c r="HA4524"/>
      <c r="HB4524"/>
      <c r="HC4524"/>
      <c r="HD4524"/>
      <c r="HE4524"/>
    </row>
    <row r="4525" spans="4:213" s="25" customFormat="1" x14ac:dyDescent="0.25">
      <c r="D4525" s="19"/>
      <c r="E4525" s="19"/>
      <c r="F4525" s="20"/>
      <c r="G4525" s="20"/>
      <c r="H4525" s="20"/>
      <c r="I4525" s="20"/>
      <c r="J4525" s="21"/>
      <c r="K4525" s="21"/>
      <c r="L4525" s="20"/>
      <c r="M4525" s="20"/>
      <c r="N4525" s="22"/>
      <c r="O4525" s="22"/>
      <c r="P4525" s="22"/>
      <c r="Q4525" s="22"/>
      <c r="R4525" s="19"/>
      <c r="S4525" s="19"/>
      <c r="T4525" s="19"/>
      <c r="U4525" s="20"/>
      <c r="V4525" s="20"/>
      <c r="W4525" s="20"/>
      <c r="X4525" s="27"/>
      <c r="Y4525" s="253"/>
      <c r="Z4525" s="30"/>
      <c r="AA4525" s="30"/>
      <c r="AB4525" s="31"/>
      <c r="AC4525" s="31"/>
      <c r="AD4525" s="31"/>
      <c r="AE4525" s="31"/>
      <c r="AF4525" s="31"/>
      <c r="AG4525" s="241"/>
      <c r="AH4525" s="31"/>
      <c r="AI4525" s="31"/>
      <c r="AJ4525" s="31"/>
      <c r="AK4525" s="31"/>
      <c r="AL4525" s="120"/>
      <c r="AQ4525" s="26"/>
      <c r="AW4525" s="19"/>
      <c r="AX4525" s="19"/>
      <c r="AY4525" s="19"/>
      <c r="AZ4525" s="19"/>
      <c r="BA4525" s="19"/>
      <c r="BB4525" s="19"/>
      <c r="BC4525" s="1"/>
      <c r="BD4525"/>
      <c r="BE4525"/>
      <c r="BF4525" s="1"/>
      <c r="BG4525"/>
      <c r="BH4525"/>
      <c r="BI4525"/>
      <c r="BJ4525" s="1"/>
      <c r="BK4525" s="1"/>
      <c r="BL4525"/>
      <c r="BM4525" s="1"/>
      <c r="BN4525" s="1"/>
      <c r="BO4525" s="1"/>
      <c r="BP4525" s="1"/>
      <c r="BQ4525" s="1"/>
      <c r="BR4525" s="1"/>
      <c r="BS4525" s="1"/>
      <c r="BT4525" s="22"/>
      <c r="BU4525" s="1"/>
      <c r="BV4525" s="1"/>
      <c r="BW4525" s="1"/>
      <c r="BX4525" s="1"/>
      <c r="BY4525" s="1"/>
      <c r="BZ4525" s="1"/>
      <c r="CA4525" s="1"/>
      <c r="CB4525" s="1"/>
      <c r="CC4525" s="1"/>
      <c r="CD4525" s="1"/>
      <c r="CE4525" s="1"/>
      <c r="CF4525" s="1"/>
      <c r="CG4525" s="1"/>
      <c r="CH4525" s="1"/>
      <c r="CI4525" s="1"/>
      <c r="CJ4525" s="1"/>
      <c r="CK4525" s="1"/>
      <c r="CL4525" s="1"/>
      <c r="CM4525" s="1"/>
      <c r="CN4525" s="1"/>
      <c r="CO4525" s="1"/>
      <c r="CP4525" s="1"/>
      <c r="CQ4525" s="1"/>
      <c r="CR4525" s="1"/>
      <c r="CS4525" s="1"/>
      <c r="CT4525" s="1"/>
      <c r="CU4525" s="1"/>
      <c r="CV4525" s="1"/>
      <c r="CW4525" s="1"/>
      <c r="CX4525" s="1"/>
      <c r="CY4525" s="1"/>
      <c r="CZ4525" s="1"/>
      <c r="DA4525" s="1"/>
      <c r="DB4525" s="1"/>
      <c r="DC4525" s="1"/>
      <c r="DD4525" s="1"/>
      <c r="DE4525" s="1"/>
      <c r="DF4525" s="1"/>
      <c r="DG4525" s="1"/>
      <c r="DH4525" s="1"/>
      <c r="DI4525" s="1"/>
      <c r="DJ4525" s="1"/>
      <c r="DK4525" s="1"/>
      <c r="DL4525" s="1"/>
      <c r="DM4525" s="1"/>
      <c r="DN4525" s="1"/>
      <c r="DO4525" s="1"/>
      <c r="DP4525" s="1"/>
      <c r="DQ4525" s="1"/>
      <c r="DR4525" s="1"/>
      <c r="DS4525" s="1"/>
      <c r="DT4525" s="1"/>
      <c r="DU4525" s="1"/>
      <c r="DV4525" s="1"/>
      <c r="DW4525" s="1"/>
      <c r="DX4525" s="1"/>
      <c r="DY4525" s="1"/>
      <c r="DZ4525" s="1"/>
      <c r="EA4525" s="1"/>
      <c r="EB4525" s="1"/>
      <c r="EC4525" s="1"/>
      <c r="ED4525" s="1"/>
      <c r="EE4525" s="1"/>
      <c r="EF4525" s="1"/>
      <c r="EG4525" s="1"/>
      <c r="EH4525" s="1"/>
      <c r="EI4525" s="1"/>
      <c r="EJ4525" s="1"/>
      <c r="EK4525" s="1"/>
      <c r="EL4525" s="1"/>
      <c r="EM4525" s="1"/>
      <c r="EN4525" s="1"/>
      <c r="EO4525" s="1"/>
      <c r="EP4525" s="1"/>
      <c r="EQ4525" s="1"/>
      <c r="ER4525" s="1"/>
      <c r="ES4525" s="1"/>
      <c r="ET4525" s="1"/>
      <c r="EU4525" s="1"/>
      <c r="EV4525" s="1"/>
      <c r="EW4525" s="1"/>
      <c r="EX4525" s="1"/>
      <c r="EY4525" s="1"/>
      <c r="EZ4525" s="1"/>
      <c r="FA4525" s="1"/>
      <c r="FB4525" s="1"/>
      <c r="FC4525" s="1"/>
      <c r="FD4525" s="1"/>
      <c r="FE4525" s="1"/>
      <c r="FF4525" s="1"/>
      <c r="FG4525" s="1"/>
      <c r="FH4525" s="1"/>
      <c r="FI4525" s="1"/>
      <c r="FJ4525" s="1"/>
      <c r="FK4525" s="1"/>
      <c r="FL4525" s="1"/>
      <c r="FM4525" s="1"/>
      <c r="FN4525" s="1"/>
      <c r="FO4525" s="1"/>
      <c r="FP4525" s="1"/>
      <c r="FQ4525" s="1"/>
      <c r="FR4525" s="1"/>
      <c r="FS4525" s="1"/>
      <c r="FT4525" s="1"/>
      <c r="FU4525" s="1"/>
      <c r="FV4525" s="1"/>
      <c r="FW4525" s="1"/>
      <c r="FX4525" s="1"/>
      <c r="FY4525" s="1"/>
      <c r="FZ4525" s="1"/>
      <c r="GA4525" s="1"/>
      <c r="GB4525" s="1"/>
      <c r="GC4525" s="1"/>
      <c r="GD4525" s="1"/>
      <c r="GE4525" s="1"/>
      <c r="GF4525" s="1"/>
      <c r="GG4525" s="1"/>
      <c r="GH4525" s="1"/>
      <c r="GI4525" s="1"/>
      <c r="GJ4525" s="1"/>
      <c r="GK4525"/>
      <c r="GL4525"/>
      <c r="GM4525"/>
      <c r="GN4525"/>
      <c r="GO4525"/>
      <c r="GP4525"/>
      <c r="GQ4525"/>
      <c r="GR4525"/>
      <c r="GS4525"/>
      <c r="GT4525"/>
      <c r="GU4525"/>
      <c r="GV4525"/>
      <c r="GW4525"/>
      <c r="GX4525"/>
      <c r="GY4525"/>
      <c r="GZ4525"/>
      <c r="HA4525"/>
      <c r="HB4525"/>
      <c r="HC4525"/>
      <c r="HD4525"/>
      <c r="HE4525"/>
    </row>
    <row r="4526" spans="4:213" s="25" customFormat="1" x14ac:dyDescent="0.25">
      <c r="D4526" s="19"/>
      <c r="E4526" s="19"/>
      <c r="F4526" s="20"/>
      <c r="G4526" s="20"/>
      <c r="H4526" s="20"/>
      <c r="I4526" s="20"/>
      <c r="J4526" s="21"/>
      <c r="K4526" s="21"/>
      <c r="L4526" s="20"/>
      <c r="M4526" s="20"/>
      <c r="N4526" s="22"/>
      <c r="O4526" s="22"/>
      <c r="P4526" s="22"/>
      <c r="Q4526" s="22"/>
      <c r="R4526" s="19"/>
      <c r="S4526" s="19"/>
      <c r="T4526" s="19"/>
      <c r="U4526" s="20"/>
      <c r="V4526" s="20"/>
      <c r="W4526" s="20"/>
      <c r="X4526" s="27"/>
      <c r="Y4526" s="253"/>
      <c r="Z4526" s="30"/>
      <c r="AA4526" s="30"/>
      <c r="AB4526" s="31"/>
      <c r="AC4526" s="31"/>
      <c r="AD4526" s="31"/>
      <c r="AE4526" s="31"/>
      <c r="AF4526" s="31"/>
      <c r="AG4526" s="241"/>
      <c r="AH4526" s="31"/>
      <c r="AI4526" s="31"/>
      <c r="AJ4526" s="31"/>
      <c r="AK4526" s="31"/>
      <c r="AL4526" s="120"/>
      <c r="AQ4526" s="26"/>
      <c r="AW4526" s="19"/>
      <c r="AX4526" s="19"/>
      <c r="AY4526" s="19"/>
      <c r="AZ4526" s="19"/>
      <c r="BA4526" s="19"/>
      <c r="BB4526" s="19"/>
      <c r="BC4526" s="1"/>
      <c r="BD4526"/>
      <c r="BE4526"/>
      <c r="BF4526" s="1"/>
      <c r="BG4526"/>
      <c r="BH4526"/>
      <c r="BI4526"/>
      <c r="BJ4526" s="1"/>
      <c r="BK4526" s="1"/>
      <c r="BL4526"/>
      <c r="BM4526" s="1"/>
      <c r="BN4526" s="1"/>
      <c r="BO4526" s="1"/>
      <c r="BP4526" s="1"/>
      <c r="BQ4526" s="1"/>
      <c r="BR4526" s="1"/>
      <c r="BS4526" s="1"/>
      <c r="BT4526" s="22"/>
      <c r="BU4526" s="1"/>
      <c r="BV4526" s="1"/>
      <c r="BW4526" s="1"/>
      <c r="BX4526" s="1"/>
      <c r="BY4526" s="1"/>
      <c r="BZ4526" s="1"/>
      <c r="CA4526" s="1"/>
      <c r="CB4526" s="1"/>
      <c r="CC4526" s="1"/>
      <c r="CD4526" s="1"/>
      <c r="CE4526" s="1"/>
      <c r="CF4526" s="1"/>
      <c r="CG4526" s="1"/>
      <c r="CH4526" s="1"/>
      <c r="CI4526" s="1"/>
      <c r="CJ4526" s="1"/>
      <c r="CK4526" s="1"/>
      <c r="CL4526" s="1"/>
      <c r="CM4526" s="1"/>
      <c r="CN4526" s="1"/>
      <c r="CO4526" s="1"/>
      <c r="CP4526" s="1"/>
      <c r="CQ4526" s="1"/>
      <c r="CR4526" s="1"/>
      <c r="CS4526" s="1"/>
      <c r="CT4526" s="1"/>
      <c r="CU4526" s="1"/>
      <c r="CV4526" s="1"/>
      <c r="CW4526" s="1"/>
      <c r="CX4526" s="1"/>
      <c r="CY4526" s="1"/>
      <c r="CZ4526" s="1"/>
      <c r="DA4526" s="1"/>
      <c r="DB4526" s="1"/>
      <c r="DC4526" s="1"/>
      <c r="DD4526" s="1"/>
      <c r="DE4526" s="1"/>
      <c r="DF4526" s="1"/>
      <c r="DG4526" s="1"/>
      <c r="DH4526" s="1"/>
      <c r="DI4526" s="1"/>
      <c r="DJ4526" s="1"/>
      <c r="DK4526" s="1"/>
      <c r="DL4526" s="1"/>
      <c r="DM4526" s="1"/>
      <c r="DN4526" s="1"/>
      <c r="DO4526" s="1"/>
      <c r="DP4526" s="1"/>
      <c r="DQ4526" s="1"/>
      <c r="DR4526" s="1"/>
      <c r="DS4526" s="1"/>
      <c r="DT4526" s="1"/>
      <c r="DU4526" s="1"/>
      <c r="DV4526" s="1"/>
      <c r="DW4526" s="1"/>
      <c r="DX4526" s="1"/>
      <c r="DY4526" s="1"/>
      <c r="DZ4526" s="1"/>
      <c r="EA4526" s="1"/>
      <c r="EB4526" s="1"/>
      <c r="EC4526" s="1"/>
      <c r="ED4526" s="1"/>
      <c r="EE4526" s="1"/>
      <c r="EF4526" s="1"/>
      <c r="EG4526" s="1"/>
      <c r="EH4526" s="1"/>
      <c r="EI4526" s="1"/>
      <c r="EJ4526" s="1"/>
      <c r="EK4526" s="1"/>
      <c r="EL4526" s="1"/>
      <c r="EM4526" s="1"/>
      <c r="EN4526" s="1"/>
      <c r="EO4526" s="1"/>
      <c r="EP4526" s="1"/>
      <c r="EQ4526" s="1"/>
      <c r="ER4526" s="1"/>
      <c r="ES4526" s="1"/>
      <c r="ET4526" s="1"/>
      <c r="EU4526" s="1"/>
      <c r="EV4526" s="1"/>
      <c r="EW4526" s="1"/>
      <c r="EX4526" s="1"/>
      <c r="EY4526" s="1"/>
      <c r="EZ4526" s="1"/>
      <c r="FA4526" s="1"/>
      <c r="FB4526" s="1"/>
      <c r="FC4526" s="1"/>
      <c r="FD4526" s="1"/>
      <c r="FE4526" s="1"/>
      <c r="FF4526" s="1"/>
      <c r="FG4526" s="1"/>
      <c r="FH4526" s="1"/>
      <c r="FI4526" s="1"/>
      <c r="FJ4526" s="1"/>
      <c r="FK4526" s="1"/>
      <c r="FL4526" s="1"/>
      <c r="FM4526" s="1"/>
      <c r="FN4526" s="1"/>
      <c r="FO4526" s="1"/>
      <c r="FP4526" s="1"/>
      <c r="FQ4526" s="1"/>
      <c r="FR4526" s="1"/>
      <c r="FS4526" s="1"/>
      <c r="FT4526" s="1"/>
      <c r="FU4526" s="1"/>
      <c r="FV4526" s="1"/>
      <c r="FW4526" s="1"/>
      <c r="FX4526" s="1"/>
      <c r="FY4526" s="1"/>
      <c r="FZ4526" s="1"/>
      <c r="GA4526" s="1"/>
      <c r="GB4526" s="1"/>
      <c r="GC4526" s="1"/>
      <c r="GD4526" s="1"/>
      <c r="GE4526" s="1"/>
      <c r="GF4526" s="1"/>
      <c r="GG4526" s="1"/>
      <c r="GH4526" s="1"/>
      <c r="GI4526" s="1"/>
      <c r="GJ4526" s="1"/>
      <c r="GK4526"/>
      <c r="GL4526"/>
      <c r="GM4526"/>
      <c r="GN4526"/>
      <c r="GO4526"/>
      <c r="GP4526"/>
      <c r="GQ4526"/>
      <c r="GR4526"/>
      <c r="GS4526"/>
      <c r="GT4526"/>
      <c r="GU4526"/>
      <c r="GV4526"/>
      <c r="GW4526"/>
      <c r="GX4526"/>
      <c r="GY4526"/>
      <c r="GZ4526"/>
      <c r="HA4526"/>
      <c r="HB4526"/>
      <c r="HC4526"/>
      <c r="HD4526"/>
      <c r="HE4526"/>
    </row>
    <row r="4527" spans="4:213" s="25" customFormat="1" x14ac:dyDescent="0.25">
      <c r="D4527" s="19"/>
      <c r="E4527" s="19"/>
      <c r="F4527" s="20"/>
      <c r="G4527" s="20"/>
      <c r="H4527" s="20"/>
      <c r="I4527" s="20"/>
      <c r="J4527" s="21"/>
      <c r="K4527" s="21"/>
      <c r="L4527" s="20"/>
      <c r="M4527" s="20"/>
      <c r="N4527" s="22"/>
      <c r="O4527" s="22"/>
      <c r="P4527" s="22"/>
      <c r="Q4527" s="22"/>
      <c r="R4527" s="19"/>
      <c r="S4527" s="19"/>
      <c r="T4527" s="19"/>
      <c r="U4527" s="20"/>
      <c r="V4527" s="20"/>
      <c r="W4527" s="20"/>
      <c r="X4527" s="27"/>
      <c r="Y4527" s="253"/>
      <c r="Z4527" s="30"/>
      <c r="AA4527" s="30"/>
      <c r="AB4527" s="31"/>
      <c r="AC4527" s="31"/>
      <c r="AD4527" s="31"/>
      <c r="AE4527" s="31"/>
      <c r="AF4527" s="31"/>
      <c r="AG4527" s="241"/>
      <c r="AH4527" s="31"/>
      <c r="AI4527" s="31"/>
      <c r="AJ4527" s="31"/>
      <c r="AK4527" s="31"/>
      <c r="AL4527" s="120"/>
      <c r="AQ4527" s="26"/>
      <c r="AW4527" s="19"/>
      <c r="AX4527" s="19"/>
      <c r="AY4527" s="19"/>
      <c r="AZ4527" s="19"/>
      <c r="BA4527" s="19"/>
      <c r="BB4527" s="19"/>
      <c r="BC4527" s="1"/>
      <c r="BD4527"/>
      <c r="BE4527"/>
      <c r="BF4527" s="1"/>
      <c r="BG4527"/>
      <c r="BH4527"/>
      <c r="BI4527"/>
      <c r="BJ4527" s="1"/>
      <c r="BK4527" s="1"/>
      <c r="BL4527"/>
      <c r="BM4527" s="1"/>
      <c r="BN4527" s="1"/>
      <c r="BO4527" s="1"/>
      <c r="BP4527" s="1"/>
      <c r="BQ4527" s="1"/>
      <c r="BR4527" s="1"/>
      <c r="BS4527" s="1"/>
      <c r="BT4527" s="22"/>
      <c r="BU4527" s="1"/>
      <c r="BV4527" s="1"/>
      <c r="BW4527" s="1"/>
      <c r="BX4527" s="1"/>
      <c r="BY4527" s="1"/>
      <c r="BZ4527" s="1"/>
      <c r="CA4527" s="1"/>
      <c r="CB4527" s="1"/>
      <c r="CC4527" s="1"/>
      <c r="CD4527" s="1"/>
      <c r="CE4527" s="1"/>
      <c r="CF4527" s="1"/>
      <c r="CG4527" s="1"/>
      <c r="CH4527" s="1"/>
      <c r="CI4527" s="1"/>
      <c r="CJ4527" s="1"/>
      <c r="CK4527" s="1"/>
      <c r="CL4527" s="1"/>
      <c r="CM4527" s="1"/>
      <c r="CN4527" s="1"/>
      <c r="CO4527" s="1"/>
      <c r="CP4527" s="1"/>
      <c r="CQ4527" s="1"/>
      <c r="CR4527" s="1"/>
      <c r="CS4527" s="1"/>
      <c r="CT4527" s="1"/>
      <c r="CU4527" s="1"/>
      <c r="CV4527" s="1"/>
      <c r="CW4527" s="1"/>
      <c r="CX4527" s="1"/>
      <c r="CY4527" s="1"/>
      <c r="CZ4527" s="1"/>
      <c r="DA4527" s="1"/>
      <c r="DB4527" s="1"/>
      <c r="DC4527" s="1"/>
      <c r="DD4527" s="1"/>
      <c r="DE4527" s="1"/>
      <c r="DF4527" s="1"/>
      <c r="DG4527" s="1"/>
      <c r="DH4527" s="1"/>
      <c r="DI4527" s="1"/>
      <c r="DJ4527" s="1"/>
      <c r="DK4527" s="1"/>
      <c r="DL4527" s="1"/>
      <c r="DM4527" s="1"/>
      <c r="DN4527" s="1"/>
      <c r="DO4527" s="1"/>
      <c r="DP4527" s="1"/>
      <c r="DQ4527" s="1"/>
      <c r="DR4527" s="1"/>
      <c r="DS4527" s="1"/>
      <c r="DT4527" s="1"/>
      <c r="DU4527" s="1"/>
      <c r="DV4527" s="1"/>
      <c r="DW4527" s="1"/>
      <c r="DX4527" s="1"/>
      <c r="DY4527" s="1"/>
      <c r="DZ4527" s="1"/>
      <c r="EA4527" s="1"/>
      <c r="EB4527" s="1"/>
      <c r="EC4527" s="1"/>
      <c r="ED4527" s="1"/>
      <c r="EE4527" s="1"/>
      <c r="EF4527" s="1"/>
      <c r="EG4527" s="1"/>
      <c r="EH4527" s="1"/>
      <c r="EI4527" s="1"/>
      <c r="EJ4527" s="1"/>
      <c r="EK4527" s="1"/>
      <c r="EL4527" s="1"/>
      <c r="EM4527" s="1"/>
      <c r="EN4527" s="1"/>
      <c r="EO4527" s="1"/>
      <c r="EP4527" s="1"/>
      <c r="EQ4527" s="1"/>
      <c r="ER4527" s="1"/>
      <c r="ES4527" s="1"/>
      <c r="ET4527" s="1"/>
      <c r="EU4527" s="1"/>
      <c r="EV4527" s="1"/>
      <c r="EW4527" s="1"/>
      <c r="EX4527" s="1"/>
      <c r="EY4527" s="1"/>
      <c r="EZ4527" s="1"/>
      <c r="FA4527" s="1"/>
      <c r="FB4527" s="1"/>
      <c r="FC4527" s="1"/>
      <c r="FD4527" s="1"/>
      <c r="FE4527" s="1"/>
      <c r="FF4527" s="1"/>
      <c r="FG4527" s="1"/>
      <c r="FH4527" s="1"/>
      <c r="FI4527" s="1"/>
      <c r="FJ4527" s="1"/>
      <c r="FK4527" s="1"/>
      <c r="FL4527" s="1"/>
      <c r="FM4527" s="1"/>
      <c r="FN4527" s="1"/>
      <c r="FO4527" s="1"/>
      <c r="FP4527" s="1"/>
      <c r="FQ4527" s="1"/>
      <c r="FR4527" s="1"/>
      <c r="FS4527" s="1"/>
      <c r="FT4527" s="1"/>
      <c r="FU4527" s="1"/>
      <c r="FV4527" s="1"/>
      <c r="FW4527" s="1"/>
      <c r="FX4527" s="1"/>
      <c r="FY4527" s="1"/>
      <c r="FZ4527" s="1"/>
      <c r="GA4527" s="1"/>
      <c r="GB4527" s="1"/>
      <c r="GC4527" s="1"/>
      <c r="GD4527" s="1"/>
      <c r="GE4527" s="1"/>
      <c r="GF4527" s="1"/>
      <c r="GG4527" s="1"/>
      <c r="GH4527" s="1"/>
      <c r="GI4527" s="1"/>
      <c r="GJ4527" s="1"/>
      <c r="GK4527"/>
      <c r="GL4527"/>
      <c r="GM4527"/>
      <c r="GN4527"/>
      <c r="GO4527"/>
      <c r="GP4527"/>
      <c r="GQ4527"/>
      <c r="GR4527"/>
      <c r="GS4527"/>
      <c r="GT4527"/>
      <c r="GU4527"/>
      <c r="GV4527"/>
      <c r="GW4527"/>
      <c r="GX4527"/>
      <c r="GY4527"/>
      <c r="GZ4527"/>
      <c r="HA4527"/>
      <c r="HB4527"/>
      <c r="HC4527"/>
      <c r="HD4527"/>
      <c r="HE4527"/>
    </row>
    <row r="4528" spans="4:213" s="25" customFormat="1" x14ac:dyDescent="0.25">
      <c r="D4528" s="19"/>
      <c r="E4528" s="19"/>
      <c r="F4528" s="20"/>
      <c r="G4528" s="20"/>
      <c r="H4528" s="20"/>
      <c r="I4528" s="20"/>
      <c r="J4528" s="21"/>
      <c r="K4528" s="21"/>
      <c r="L4528" s="20"/>
      <c r="M4528" s="20"/>
      <c r="N4528" s="22"/>
      <c r="O4528" s="22"/>
      <c r="P4528" s="22"/>
      <c r="Q4528" s="22"/>
      <c r="R4528" s="19"/>
      <c r="S4528" s="19"/>
      <c r="T4528" s="19"/>
      <c r="U4528" s="20"/>
      <c r="V4528" s="20"/>
      <c r="W4528" s="20"/>
      <c r="X4528" s="27"/>
      <c r="Y4528" s="253"/>
      <c r="Z4528" s="30"/>
      <c r="AA4528" s="30"/>
      <c r="AB4528" s="31"/>
      <c r="AC4528" s="31"/>
      <c r="AD4528" s="31"/>
      <c r="AE4528" s="31"/>
      <c r="AF4528" s="31"/>
      <c r="AG4528" s="241"/>
      <c r="AH4528" s="31"/>
      <c r="AI4528" s="31"/>
      <c r="AJ4528" s="31"/>
      <c r="AK4528" s="31"/>
      <c r="AL4528" s="120"/>
      <c r="AQ4528" s="26"/>
      <c r="AW4528" s="19"/>
      <c r="AX4528" s="19"/>
      <c r="AY4528" s="19"/>
      <c r="AZ4528" s="19"/>
      <c r="BA4528" s="19"/>
      <c r="BB4528" s="19"/>
      <c r="BC4528" s="1"/>
      <c r="BD4528"/>
      <c r="BE4528"/>
      <c r="BF4528" s="1"/>
      <c r="BG4528"/>
      <c r="BH4528"/>
      <c r="BI4528"/>
      <c r="BJ4528" s="1"/>
      <c r="BK4528" s="1"/>
      <c r="BL4528"/>
      <c r="BM4528" s="1"/>
      <c r="BN4528" s="1"/>
      <c r="BO4528" s="1"/>
      <c r="BP4528" s="1"/>
      <c r="BQ4528" s="1"/>
      <c r="BR4528" s="1"/>
      <c r="BS4528" s="1"/>
      <c r="BT4528" s="22"/>
      <c r="BU4528" s="1"/>
      <c r="BV4528" s="1"/>
      <c r="BW4528" s="1"/>
      <c r="BX4528" s="1"/>
      <c r="BY4528" s="1"/>
      <c r="BZ4528" s="1"/>
      <c r="CA4528" s="1"/>
      <c r="CB4528" s="1"/>
      <c r="CC4528" s="1"/>
      <c r="CD4528" s="1"/>
      <c r="CE4528" s="1"/>
      <c r="CF4528" s="1"/>
      <c r="CG4528" s="1"/>
      <c r="CH4528" s="1"/>
      <c r="CI4528" s="1"/>
      <c r="CJ4528" s="1"/>
      <c r="CK4528" s="1"/>
      <c r="CL4528" s="1"/>
      <c r="CM4528" s="1"/>
      <c r="CN4528" s="1"/>
      <c r="CO4528" s="1"/>
      <c r="CP4528" s="1"/>
      <c r="CQ4528" s="1"/>
      <c r="CR4528" s="1"/>
      <c r="CS4528" s="1"/>
      <c r="CT4528" s="1"/>
      <c r="CU4528" s="1"/>
      <c r="CV4528" s="1"/>
      <c r="CW4528" s="1"/>
      <c r="CX4528" s="1"/>
      <c r="CY4528" s="1"/>
      <c r="CZ4528" s="1"/>
      <c r="DA4528" s="1"/>
      <c r="DB4528" s="1"/>
      <c r="DC4528" s="1"/>
      <c r="DD4528" s="1"/>
      <c r="DE4528" s="1"/>
      <c r="DF4528" s="1"/>
      <c r="DG4528" s="1"/>
      <c r="DH4528" s="1"/>
      <c r="DI4528" s="1"/>
      <c r="DJ4528" s="1"/>
      <c r="DK4528" s="1"/>
      <c r="DL4528" s="1"/>
      <c r="DM4528" s="1"/>
      <c r="DN4528" s="1"/>
      <c r="DO4528" s="1"/>
      <c r="DP4528" s="1"/>
      <c r="DQ4528" s="1"/>
      <c r="DR4528" s="1"/>
      <c r="DS4528" s="1"/>
      <c r="DT4528" s="1"/>
      <c r="DU4528" s="1"/>
      <c r="DV4528" s="1"/>
      <c r="DW4528" s="1"/>
      <c r="DX4528" s="1"/>
      <c r="DY4528" s="1"/>
      <c r="DZ4528" s="1"/>
      <c r="EA4528" s="1"/>
      <c r="EB4528" s="1"/>
      <c r="EC4528" s="1"/>
      <c r="ED4528" s="1"/>
      <c r="EE4528" s="1"/>
      <c r="EF4528" s="1"/>
      <c r="EG4528" s="1"/>
      <c r="EH4528" s="1"/>
      <c r="EI4528" s="1"/>
      <c r="EJ4528" s="1"/>
      <c r="EK4528" s="1"/>
      <c r="EL4528" s="1"/>
      <c r="EM4528" s="1"/>
      <c r="EN4528" s="1"/>
      <c r="EO4528" s="1"/>
      <c r="EP4528" s="1"/>
      <c r="EQ4528" s="1"/>
      <c r="ER4528" s="1"/>
      <c r="ES4528" s="1"/>
      <c r="ET4528" s="1"/>
      <c r="EU4528" s="1"/>
      <c r="EV4528" s="1"/>
      <c r="EW4528" s="1"/>
      <c r="EX4528" s="1"/>
      <c r="EY4528" s="1"/>
      <c r="EZ4528" s="1"/>
      <c r="FA4528" s="1"/>
      <c r="FB4528" s="1"/>
      <c r="FC4528" s="1"/>
      <c r="FD4528" s="1"/>
      <c r="FE4528" s="1"/>
      <c r="FF4528" s="1"/>
      <c r="FG4528" s="1"/>
      <c r="FH4528" s="1"/>
      <c r="FI4528" s="1"/>
      <c r="FJ4528" s="1"/>
      <c r="FK4528" s="1"/>
      <c r="FL4528" s="1"/>
      <c r="FM4528" s="1"/>
      <c r="FN4528" s="1"/>
      <c r="FO4528" s="1"/>
      <c r="FP4528" s="1"/>
      <c r="FQ4528" s="1"/>
      <c r="FR4528" s="1"/>
      <c r="FS4528" s="1"/>
      <c r="FT4528" s="1"/>
      <c r="FU4528" s="1"/>
      <c r="FV4528" s="1"/>
      <c r="FW4528" s="1"/>
      <c r="FX4528" s="1"/>
      <c r="FY4528" s="1"/>
      <c r="FZ4528" s="1"/>
      <c r="GA4528" s="1"/>
      <c r="GB4528" s="1"/>
      <c r="GC4528" s="1"/>
      <c r="GD4528" s="1"/>
      <c r="GE4528" s="1"/>
      <c r="GF4528" s="1"/>
      <c r="GG4528" s="1"/>
      <c r="GH4528" s="1"/>
      <c r="GI4528" s="1"/>
      <c r="GJ4528" s="1"/>
      <c r="GK4528"/>
      <c r="GL4528"/>
      <c r="GM4528"/>
      <c r="GN4528"/>
      <c r="GO4528"/>
      <c r="GP4528"/>
      <c r="GQ4528"/>
      <c r="GR4528"/>
      <c r="GS4528"/>
      <c r="GT4528"/>
      <c r="GU4528"/>
      <c r="GV4528"/>
      <c r="GW4528"/>
      <c r="GX4528"/>
      <c r="GY4528"/>
      <c r="GZ4528"/>
      <c r="HA4528"/>
      <c r="HB4528"/>
      <c r="HC4528"/>
      <c r="HD4528"/>
      <c r="HE4528"/>
    </row>
    <row r="4529" spans="4:213" s="25" customFormat="1" x14ac:dyDescent="0.25">
      <c r="D4529" s="19"/>
      <c r="E4529" s="19"/>
      <c r="F4529" s="20"/>
      <c r="G4529" s="20"/>
      <c r="H4529" s="20"/>
      <c r="I4529" s="20"/>
      <c r="J4529" s="21"/>
      <c r="K4529" s="21"/>
      <c r="L4529" s="20"/>
      <c r="M4529" s="20"/>
      <c r="N4529" s="22"/>
      <c r="O4529" s="22"/>
      <c r="P4529" s="22"/>
      <c r="Q4529" s="22"/>
      <c r="R4529" s="19"/>
      <c r="S4529" s="19"/>
      <c r="T4529" s="19"/>
      <c r="U4529" s="20"/>
      <c r="V4529" s="20"/>
      <c r="W4529" s="20"/>
      <c r="X4529" s="27"/>
      <c r="Y4529" s="253"/>
      <c r="Z4529" s="30"/>
      <c r="AA4529" s="30"/>
      <c r="AB4529" s="31"/>
      <c r="AC4529" s="31"/>
      <c r="AD4529" s="31"/>
      <c r="AE4529" s="31"/>
      <c r="AF4529" s="31"/>
      <c r="AG4529" s="241"/>
      <c r="AH4529" s="31"/>
      <c r="AI4529" s="31"/>
      <c r="AJ4529" s="31"/>
      <c r="AK4529" s="31"/>
      <c r="AL4529" s="120"/>
      <c r="AQ4529" s="26"/>
      <c r="AW4529" s="19"/>
      <c r="AX4529" s="19"/>
      <c r="AY4529" s="19"/>
      <c r="AZ4529" s="19"/>
      <c r="BA4529" s="19"/>
      <c r="BB4529" s="19"/>
      <c r="BC4529" s="1"/>
      <c r="BD4529"/>
      <c r="BE4529"/>
      <c r="BF4529" s="1"/>
      <c r="BG4529"/>
      <c r="BH4529"/>
      <c r="BI4529"/>
      <c r="BJ4529" s="1"/>
      <c r="BK4529" s="1"/>
      <c r="BL4529"/>
      <c r="BM4529" s="1"/>
      <c r="BN4529" s="1"/>
      <c r="BO4529" s="1"/>
      <c r="BP4529" s="1"/>
      <c r="BQ4529" s="1"/>
      <c r="BR4529" s="1"/>
      <c r="BS4529" s="1"/>
      <c r="BT4529" s="22"/>
      <c r="BU4529" s="1"/>
      <c r="BV4529" s="1"/>
      <c r="BW4529" s="1"/>
      <c r="BX4529" s="1"/>
      <c r="BY4529" s="1"/>
      <c r="BZ4529" s="1"/>
      <c r="CA4529" s="1"/>
      <c r="CB4529" s="1"/>
      <c r="CC4529" s="1"/>
      <c r="CD4529" s="1"/>
      <c r="CE4529" s="1"/>
      <c r="CF4529" s="1"/>
      <c r="CG4529" s="1"/>
      <c r="CH4529" s="1"/>
      <c r="CI4529" s="1"/>
      <c r="CJ4529" s="1"/>
      <c r="CK4529" s="1"/>
      <c r="CL4529" s="1"/>
      <c r="CM4529" s="1"/>
      <c r="CN4529" s="1"/>
      <c r="CO4529" s="1"/>
      <c r="CP4529" s="1"/>
      <c r="CQ4529" s="1"/>
      <c r="CR4529" s="1"/>
      <c r="CS4529" s="1"/>
      <c r="CT4529" s="1"/>
      <c r="CU4529" s="1"/>
      <c r="CV4529" s="1"/>
      <c r="CW4529" s="1"/>
      <c r="CX4529" s="1"/>
      <c r="CY4529" s="1"/>
      <c r="CZ4529" s="1"/>
      <c r="DA4529" s="1"/>
      <c r="DB4529" s="1"/>
      <c r="DC4529" s="1"/>
      <c r="DD4529" s="1"/>
      <c r="DE4529" s="1"/>
      <c r="DF4529" s="1"/>
      <c r="DG4529" s="1"/>
      <c r="DH4529" s="1"/>
      <c r="DI4529" s="1"/>
      <c r="DJ4529" s="1"/>
      <c r="DK4529" s="1"/>
      <c r="DL4529" s="1"/>
      <c r="DM4529" s="1"/>
      <c r="DN4529" s="1"/>
      <c r="DO4529" s="1"/>
      <c r="DP4529" s="1"/>
      <c r="DQ4529" s="1"/>
      <c r="DR4529" s="1"/>
      <c r="DS4529" s="1"/>
      <c r="DT4529" s="1"/>
      <c r="DU4529" s="1"/>
      <c r="DV4529" s="1"/>
      <c r="DW4529" s="1"/>
      <c r="DX4529" s="1"/>
      <c r="DY4529" s="1"/>
      <c r="DZ4529" s="1"/>
      <c r="EA4529" s="1"/>
      <c r="EB4529" s="1"/>
      <c r="EC4529" s="1"/>
      <c r="ED4529" s="1"/>
      <c r="EE4529" s="1"/>
      <c r="EF4529" s="1"/>
      <c r="EG4529" s="1"/>
      <c r="EH4529" s="1"/>
      <c r="EI4529" s="1"/>
      <c r="EJ4529" s="1"/>
      <c r="EK4529" s="1"/>
      <c r="EL4529" s="1"/>
      <c r="EM4529" s="1"/>
      <c r="EN4529" s="1"/>
      <c r="EO4529" s="1"/>
      <c r="EP4529" s="1"/>
      <c r="EQ4529" s="1"/>
      <c r="ER4529" s="1"/>
      <c r="ES4529" s="1"/>
      <c r="ET4529" s="1"/>
      <c r="EU4529" s="1"/>
      <c r="EV4529" s="1"/>
      <c r="EW4529" s="1"/>
      <c r="EX4529" s="1"/>
      <c r="EY4529" s="1"/>
      <c r="EZ4529" s="1"/>
      <c r="FA4529" s="1"/>
      <c r="FB4529" s="1"/>
      <c r="FC4529" s="1"/>
      <c r="FD4529" s="1"/>
      <c r="FE4529" s="1"/>
      <c r="FF4529" s="1"/>
      <c r="FG4529" s="1"/>
      <c r="FH4529" s="1"/>
      <c r="FI4529" s="1"/>
      <c r="FJ4529" s="1"/>
      <c r="FK4529" s="1"/>
      <c r="FL4529" s="1"/>
      <c r="FM4529" s="1"/>
      <c r="FN4529" s="1"/>
      <c r="FO4529" s="1"/>
      <c r="FP4529" s="1"/>
      <c r="FQ4529" s="1"/>
      <c r="FR4529" s="1"/>
      <c r="FS4529" s="1"/>
      <c r="FT4529" s="1"/>
      <c r="FU4529" s="1"/>
      <c r="FV4529" s="1"/>
      <c r="FW4529" s="1"/>
      <c r="FX4529" s="1"/>
      <c r="FY4529" s="1"/>
      <c r="FZ4529" s="1"/>
      <c r="GA4529" s="1"/>
      <c r="GB4529" s="1"/>
      <c r="GC4529" s="1"/>
      <c r="GD4529" s="1"/>
      <c r="GE4529" s="1"/>
      <c r="GF4529" s="1"/>
      <c r="GG4529" s="1"/>
      <c r="GH4529" s="1"/>
      <c r="GI4529" s="1"/>
      <c r="GJ4529" s="1"/>
      <c r="GK4529"/>
      <c r="GL4529"/>
      <c r="GM4529"/>
      <c r="GN4529"/>
      <c r="GO4529"/>
      <c r="GP4529"/>
      <c r="GQ4529"/>
      <c r="GR4529"/>
      <c r="GS4529"/>
      <c r="GT4529"/>
      <c r="GU4529"/>
      <c r="GV4529"/>
      <c r="GW4529"/>
      <c r="GX4529"/>
      <c r="GY4529"/>
      <c r="GZ4529"/>
      <c r="HA4529"/>
      <c r="HB4529"/>
      <c r="HC4529"/>
      <c r="HD4529"/>
      <c r="HE4529"/>
    </row>
    <row r="4530" spans="4:213" s="25" customFormat="1" x14ac:dyDescent="0.25">
      <c r="D4530" s="19"/>
      <c r="E4530" s="19"/>
      <c r="F4530" s="20"/>
      <c r="G4530" s="20"/>
      <c r="H4530" s="20"/>
      <c r="I4530" s="20"/>
      <c r="J4530" s="21"/>
      <c r="K4530" s="21"/>
      <c r="L4530" s="20"/>
      <c r="M4530" s="20"/>
      <c r="N4530" s="22"/>
      <c r="O4530" s="22"/>
      <c r="P4530" s="22"/>
      <c r="Q4530" s="22"/>
      <c r="R4530" s="19"/>
      <c r="S4530" s="19"/>
      <c r="T4530" s="19"/>
      <c r="U4530" s="20"/>
      <c r="V4530" s="20"/>
      <c r="W4530" s="20"/>
      <c r="X4530" s="27"/>
      <c r="Y4530" s="253"/>
      <c r="Z4530" s="30"/>
      <c r="AA4530" s="30"/>
      <c r="AB4530" s="31"/>
      <c r="AC4530" s="31"/>
      <c r="AD4530" s="31"/>
      <c r="AE4530" s="31"/>
      <c r="AF4530" s="31"/>
      <c r="AG4530" s="241"/>
      <c r="AH4530" s="31"/>
      <c r="AI4530" s="31"/>
      <c r="AJ4530" s="31"/>
      <c r="AK4530" s="31"/>
      <c r="AL4530" s="120"/>
      <c r="AQ4530" s="26"/>
      <c r="AW4530" s="19"/>
      <c r="AX4530" s="19"/>
      <c r="AY4530" s="19"/>
      <c r="AZ4530" s="19"/>
      <c r="BA4530" s="19"/>
      <c r="BB4530" s="19"/>
      <c r="BC4530" s="1"/>
      <c r="BD4530"/>
      <c r="BE4530"/>
      <c r="BF4530" s="1"/>
      <c r="BG4530"/>
      <c r="BH4530"/>
      <c r="BI4530"/>
      <c r="BJ4530" s="1"/>
      <c r="BK4530" s="1"/>
      <c r="BL4530"/>
      <c r="BM4530" s="1"/>
      <c r="BN4530" s="1"/>
      <c r="BO4530" s="1"/>
      <c r="BP4530" s="1"/>
      <c r="BQ4530" s="1"/>
      <c r="BR4530" s="1"/>
      <c r="BS4530" s="1"/>
      <c r="BT4530" s="22"/>
      <c r="BU4530" s="1"/>
      <c r="BV4530" s="1"/>
      <c r="BW4530" s="1"/>
      <c r="BX4530" s="1"/>
      <c r="BY4530" s="1"/>
      <c r="BZ4530" s="1"/>
      <c r="CA4530" s="1"/>
      <c r="CB4530" s="1"/>
      <c r="CC4530" s="1"/>
      <c r="CD4530" s="1"/>
      <c r="CE4530" s="1"/>
      <c r="CF4530" s="1"/>
      <c r="CG4530" s="1"/>
      <c r="CH4530" s="1"/>
      <c r="CI4530" s="1"/>
      <c r="CJ4530" s="1"/>
      <c r="CK4530" s="1"/>
      <c r="CL4530" s="1"/>
      <c r="CM4530" s="1"/>
      <c r="CN4530" s="1"/>
      <c r="CO4530" s="1"/>
      <c r="CP4530" s="1"/>
      <c r="CQ4530" s="1"/>
      <c r="CR4530" s="1"/>
      <c r="CS4530" s="1"/>
      <c r="CT4530" s="1"/>
      <c r="CU4530" s="1"/>
      <c r="CV4530" s="1"/>
      <c r="CW4530" s="1"/>
      <c r="CX4530" s="1"/>
      <c r="CY4530" s="1"/>
      <c r="CZ4530" s="1"/>
      <c r="DA4530" s="1"/>
      <c r="DB4530" s="1"/>
      <c r="DC4530" s="1"/>
      <c r="DD4530" s="1"/>
      <c r="DE4530" s="1"/>
      <c r="DF4530" s="1"/>
      <c r="DG4530" s="1"/>
      <c r="DH4530" s="1"/>
      <c r="DI4530" s="1"/>
      <c r="DJ4530" s="1"/>
      <c r="DK4530" s="1"/>
      <c r="DL4530" s="1"/>
      <c r="DM4530" s="1"/>
      <c r="DN4530" s="1"/>
      <c r="DO4530" s="1"/>
      <c r="DP4530" s="1"/>
      <c r="DQ4530" s="1"/>
      <c r="DR4530" s="1"/>
      <c r="DS4530" s="1"/>
      <c r="DT4530" s="1"/>
      <c r="DU4530" s="1"/>
      <c r="DV4530" s="1"/>
      <c r="DW4530" s="1"/>
      <c r="DX4530" s="1"/>
      <c r="DY4530" s="1"/>
      <c r="DZ4530" s="1"/>
      <c r="EA4530" s="1"/>
      <c r="EB4530" s="1"/>
      <c r="EC4530" s="1"/>
      <c r="ED4530" s="1"/>
      <c r="EE4530" s="1"/>
      <c r="EF4530" s="1"/>
      <c r="EG4530" s="1"/>
      <c r="EH4530" s="1"/>
      <c r="EI4530" s="1"/>
      <c r="EJ4530" s="1"/>
      <c r="EK4530" s="1"/>
      <c r="EL4530" s="1"/>
      <c r="EM4530" s="1"/>
      <c r="EN4530" s="1"/>
      <c r="EO4530" s="1"/>
      <c r="EP4530" s="1"/>
      <c r="EQ4530" s="1"/>
      <c r="ER4530" s="1"/>
      <c r="ES4530" s="1"/>
      <c r="ET4530" s="1"/>
      <c r="EU4530" s="1"/>
      <c r="EV4530" s="1"/>
      <c r="EW4530" s="1"/>
      <c r="EX4530" s="1"/>
      <c r="EY4530" s="1"/>
      <c r="EZ4530" s="1"/>
      <c r="FA4530" s="1"/>
      <c r="FB4530" s="1"/>
      <c r="FC4530" s="1"/>
      <c r="FD4530" s="1"/>
      <c r="FE4530" s="1"/>
      <c r="FF4530" s="1"/>
      <c r="FG4530" s="1"/>
      <c r="FH4530" s="1"/>
      <c r="FI4530" s="1"/>
      <c r="FJ4530" s="1"/>
      <c r="FK4530" s="1"/>
      <c r="FL4530" s="1"/>
      <c r="FM4530" s="1"/>
      <c r="FN4530" s="1"/>
      <c r="FO4530" s="1"/>
      <c r="FP4530" s="1"/>
      <c r="FQ4530" s="1"/>
      <c r="FR4530" s="1"/>
      <c r="FS4530" s="1"/>
      <c r="FT4530" s="1"/>
      <c r="FU4530" s="1"/>
      <c r="FV4530" s="1"/>
      <c r="FW4530" s="1"/>
      <c r="FX4530" s="1"/>
      <c r="FY4530" s="1"/>
      <c r="FZ4530" s="1"/>
      <c r="GA4530" s="1"/>
      <c r="GB4530" s="1"/>
      <c r="GC4530" s="1"/>
      <c r="GD4530" s="1"/>
      <c r="GE4530" s="1"/>
      <c r="GF4530" s="1"/>
      <c r="GG4530" s="1"/>
      <c r="GH4530" s="1"/>
      <c r="GI4530" s="1"/>
      <c r="GJ4530" s="1"/>
      <c r="GK4530"/>
      <c r="GL4530"/>
      <c r="GM4530"/>
      <c r="GN4530"/>
      <c r="GO4530"/>
      <c r="GP4530"/>
      <c r="GQ4530"/>
      <c r="GR4530"/>
      <c r="GS4530"/>
      <c r="GT4530"/>
      <c r="GU4530"/>
      <c r="GV4530"/>
      <c r="GW4530"/>
      <c r="GX4530"/>
      <c r="GY4530"/>
      <c r="GZ4530"/>
      <c r="HA4530"/>
      <c r="HB4530"/>
      <c r="HC4530"/>
      <c r="HD4530"/>
      <c r="HE4530"/>
    </row>
    <row r="4531" spans="4:213" s="25" customFormat="1" x14ac:dyDescent="0.25">
      <c r="D4531" s="19"/>
      <c r="E4531" s="19"/>
      <c r="F4531" s="20"/>
      <c r="G4531" s="20"/>
      <c r="H4531" s="20"/>
      <c r="I4531" s="20"/>
      <c r="J4531" s="21"/>
      <c r="K4531" s="21"/>
      <c r="L4531" s="20"/>
      <c r="M4531" s="20"/>
      <c r="N4531" s="22"/>
      <c r="O4531" s="22"/>
      <c r="P4531" s="22"/>
      <c r="Q4531" s="22"/>
      <c r="R4531" s="19"/>
      <c r="S4531" s="19"/>
      <c r="T4531" s="19"/>
      <c r="U4531" s="20"/>
      <c r="V4531" s="20"/>
      <c r="W4531" s="20"/>
      <c r="X4531" s="27"/>
      <c r="Y4531" s="253"/>
      <c r="Z4531" s="30"/>
      <c r="AA4531" s="30"/>
      <c r="AB4531" s="31"/>
      <c r="AC4531" s="31"/>
      <c r="AD4531" s="31"/>
      <c r="AE4531" s="31"/>
      <c r="AF4531" s="31"/>
      <c r="AG4531" s="241"/>
      <c r="AH4531" s="31"/>
      <c r="AI4531" s="31"/>
      <c r="AJ4531" s="31"/>
      <c r="AK4531" s="31"/>
      <c r="AL4531" s="120"/>
      <c r="AQ4531" s="26"/>
      <c r="AW4531" s="19"/>
      <c r="AX4531" s="19"/>
      <c r="AY4531" s="19"/>
      <c r="AZ4531" s="19"/>
      <c r="BA4531" s="19"/>
      <c r="BB4531" s="19"/>
      <c r="BC4531" s="1"/>
      <c r="BD4531"/>
      <c r="BE4531"/>
      <c r="BF4531" s="1"/>
      <c r="BG4531"/>
      <c r="BH4531"/>
      <c r="BI4531"/>
      <c r="BJ4531" s="1"/>
      <c r="BK4531" s="1"/>
      <c r="BL4531"/>
      <c r="BM4531" s="1"/>
      <c r="BN4531" s="1"/>
      <c r="BO4531" s="1"/>
      <c r="BP4531" s="1"/>
      <c r="BQ4531" s="1"/>
      <c r="BR4531" s="1"/>
      <c r="BS4531" s="1"/>
      <c r="BT4531" s="22"/>
      <c r="BU4531" s="1"/>
      <c r="BV4531" s="1"/>
      <c r="BW4531" s="1"/>
      <c r="BX4531" s="1"/>
      <c r="BY4531" s="1"/>
      <c r="BZ4531" s="1"/>
      <c r="CA4531" s="1"/>
      <c r="CB4531" s="1"/>
      <c r="CC4531" s="1"/>
      <c r="CD4531" s="1"/>
      <c r="CE4531" s="1"/>
      <c r="CF4531" s="1"/>
      <c r="CG4531" s="1"/>
      <c r="CH4531" s="1"/>
      <c r="CI4531" s="1"/>
      <c r="CJ4531" s="1"/>
      <c r="CK4531" s="1"/>
      <c r="CL4531" s="1"/>
      <c r="CM4531" s="1"/>
      <c r="CN4531" s="1"/>
      <c r="CO4531" s="1"/>
      <c r="CP4531" s="1"/>
      <c r="CQ4531" s="1"/>
      <c r="CR4531" s="1"/>
      <c r="CS4531" s="1"/>
      <c r="CT4531" s="1"/>
      <c r="CU4531" s="1"/>
      <c r="CV4531" s="1"/>
      <c r="CW4531" s="1"/>
      <c r="CX4531" s="1"/>
      <c r="CY4531" s="1"/>
      <c r="CZ4531" s="1"/>
      <c r="DA4531" s="1"/>
      <c r="DB4531" s="1"/>
      <c r="DC4531" s="1"/>
      <c r="DD4531" s="1"/>
      <c r="DE4531" s="1"/>
      <c r="DF4531" s="1"/>
      <c r="DG4531" s="1"/>
      <c r="DH4531" s="1"/>
      <c r="DI4531" s="1"/>
      <c r="DJ4531" s="1"/>
      <c r="DK4531" s="1"/>
      <c r="DL4531" s="1"/>
      <c r="DM4531" s="1"/>
      <c r="DN4531" s="1"/>
      <c r="DO4531" s="1"/>
      <c r="DP4531" s="1"/>
      <c r="DQ4531" s="1"/>
      <c r="DR4531" s="1"/>
      <c r="DS4531" s="1"/>
      <c r="DT4531" s="1"/>
      <c r="DU4531" s="1"/>
      <c r="DV4531" s="1"/>
      <c r="DW4531" s="1"/>
      <c r="DX4531" s="1"/>
      <c r="DY4531" s="1"/>
      <c r="DZ4531" s="1"/>
      <c r="EA4531" s="1"/>
      <c r="EB4531" s="1"/>
      <c r="EC4531" s="1"/>
      <c r="ED4531" s="1"/>
      <c r="EE4531" s="1"/>
      <c r="EF4531" s="1"/>
      <c r="EG4531" s="1"/>
      <c r="EH4531" s="1"/>
      <c r="EI4531" s="1"/>
      <c r="EJ4531" s="1"/>
      <c r="EK4531" s="1"/>
      <c r="EL4531" s="1"/>
      <c r="EM4531" s="1"/>
      <c r="EN4531" s="1"/>
      <c r="EO4531" s="1"/>
      <c r="EP4531" s="1"/>
      <c r="EQ4531" s="1"/>
      <c r="ER4531" s="1"/>
      <c r="ES4531" s="1"/>
      <c r="ET4531" s="1"/>
      <c r="EU4531" s="1"/>
      <c r="EV4531" s="1"/>
      <c r="EW4531" s="1"/>
      <c r="EX4531" s="1"/>
      <c r="EY4531" s="1"/>
      <c r="EZ4531" s="1"/>
      <c r="FA4531" s="1"/>
      <c r="FB4531" s="1"/>
      <c r="FC4531" s="1"/>
      <c r="FD4531" s="1"/>
      <c r="FE4531" s="1"/>
      <c r="FF4531" s="1"/>
      <c r="FG4531" s="1"/>
      <c r="FH4531" s="1"/>
      <c r="FI4531" s="1"/>
      <c r="FJ4531" s="1"/>
      <c r="FK4531" s="1"/>
      <c r="FL4531" s="1"/>
      <c r="FM4531" s="1"/>
      <c r="FN4531" s="1"/>
      <c r="FO4531" s="1"/>
      <c r="FP4531" s="1"/>
      <c r="FQ4531" s="1"/>
      <c r="FR4531" s="1"/>
      <c r="FS4531" s="1"/>
      <c r="FT4531" s="1"/>
      <c r="FU4531" s="1"/>
      <c r="FV4531" s="1"/>
      <c r="FW4531" s="1"/>
      <c r="FX4531" s="1"/>
      <c r="FY4531" s="1"/>
      <c r="FZ4531" s="1"/>
      <c r="GA4531" s="1"/>
      <c r="GB4531" s="1"/>
      <c r="GC4531" s="1"/>
      <c r="GD4531" s="1"/>
      <c r="GE4531" s="1"/>
      <c r="GF4531" s="1"/>
      <c r="GG4531" s="1"/>
      <c r="GH4531" s="1"/>
      <c r="GI4531" s="1"/>
      <c r="GJ4531" s="1"/>
      <c r="GK4531"/>
      <c r="GL4531"/>
      <c r="GM4531"/>
      <c r="GN4531"/>
      <c r="GO4531"/>
      <c r="GP4531"/>
      <c r="GQ4531"/>
      <c r="GR4531"/>
      <c r="GS4531"/>
      <c r="GT4531"/>
      <c r="GU4531"/>
      <c r="GV4531"/>
      <c r="GW4531"/>
      <c r="GX4531"/>
      <c r="GY4531"/>
      <c r="GZ4531"/>
      <c r="HA4531"/>
      <c r="HB4531"/>
      <c r="HC4531"/>
      <c r="HD4531"/>
      <c r="HE4531"/>
    </row>
    <row r="4532" spans="4:213" s="25" customFormat="1" x14ac:dyDescent="0.25">
      <c r="D4532" s="19"/>
      <c r="E4532" s="19"/>
      <c r="F4532" s="20"/>
      <c r="G4532" s="20"/>
      <c r="H4532" s="20"/>
      <c r="I4532" s="20"/>
      <c r="J4532" s="21"/>
      <c r="K4532" s="21"/>
      <c r="L4532" s="20"/>
      <c r="M4532" s="20"/>
      <c r="N4532" s="22"/>
      <c r="O4532" s="22"/>
      <c r="P4532" s="22"/>
      <c r="Q4532" s="22"/>
      <c r="R4532" s="19"/>
      <c r="S4532" s="19"/>
      <c r="T4532" s="19"/>
      <c r="U4532" s="20"/>
      <c r="V4532" s="20"/>
      <c r="W4532" s="20"/>
      <c r="X4532" s="27"/>
      <c r="Y4532" s="253"/>
      <c r="Z4532" s="30"/>
      <c r="AA4532" s="30"/>
      <c r="AB4532" s="31"/>
      <c r="AC4532" s="31"/>
      <c r="AD4532" s="31"/>
      <c r="AE4532" s="31"/>
      <c r="AF4532" s="31"/>
      <c r="AG4532" s="241"/>
      <c r="AH4532" s="31"/>
      <c r="AI4532" s="31"/>
      <c r="AJ4532" s="31"/>
      <c r="AK4532" s="31"/>
      <c r="AL4532" s="120"/>
      <c r="AQ4532" s="26"/>
      <c r="AW4532" s="19"/>
      <c r="AX4532" s="19"/>
      <c r="AY4532" s="19"/>
      <c r="AZ4532" s="19"/>
      <c r="BA4532" s="19"/>
      <c r="BB4532" s="19"/>
      <c r="BC4532" s="1"/>
      <c r="BD4532"/>
      <c r="BE4532"/>
      <c r="BF4532" s="1"/>
      <c r="BG4532"/>
      <c r="BH4532"/>
      <c r="BI4532"/>
      <c r="BJ4532" s="1"/>
      <c r="BK4532" s="1"/>
      <c r="BL4532"/>
      <c r="BM4532" s="1"/>
      <c r="BN4532" s="1"/>
      <c r="BO4532" s="1"/>
      <c r="BP4532" s="1"/>
      <c r="BQ4532" s="1"/>
      <c r="BR4532" s="1"/>
      <c r="BS4532" s="1"/>
      <c r="BT4532" s="22"/>
      <c r="BU4532" s="1"/>
      <c r="BV4532" s="1"/>
      <c r="BW4532" s="1"/>
      <c r="BX4532" s="1"/>
      <c r="BY4532" s="1"/>
      <c r="BZ4532" s="1"/>
      <c r="CA4532" s="1"/>
      <c r="CB4532" s="1"/>
      <c r="CC4532" s="1"/>
      <c r="CD4532" s="1"/>
      <c r="CE4532" s="1"/>
      <c r="CF4532" s="1"/>
      <c r="CG4532" s="1"/>
      <c r="CH4532" s="1"/>
      <c r="CI4532" s="1"/>
      <c r="CJ4532" s="1"/>
      <c r="CK4532" s="1"/>
      <c r="CL4532" s="1"/>
      <c r="CM4532" s="1"/>
      <c r="CN4532" s="1"/>
      <c r="CO4532" s="1"/>
      <c r="CP4532" s="1"/>
      <c r="CQ4532" s="1"/>
      <c r="CR4532" s="1"/>
      <c r="CS4532" s="1"/>
      <c r="CT4532" s="1"/>
      <c r="CU4532" s="1"/>
      <c r="CV4532" s="1"/>
      <c r="CW4532" s="1"/>
      <c r="CX4532" s="1"/>
      <c r="CY4532" s="1"/>
      <c r="CZ4532" s="1"/>
      <c r="DA4532" s="1"/>
      <c r="DB4532" s="1"/>
      <c r="DC4532" s="1"/>
      <c r="DD4532" s="1"/>
      <c r="DE4532" s="1"/>
      <c r="DF4532" s="1"/>
      <c r="DG4532" s="1"/>
      <c r="DH4532" s="1"/>
      <c r="DI4532" s="1"/>
      <c r="DJ4532" s="1"/>
      <c r="DK4532" s="1"/>
      <c r="DL4532" s="1"/>
      <c r="DM4532" s="1"/>
      <c r="DN4532" s="1"/>
      <c r="DO4532" s="1"/>
      <c r="DP4532" s="1"/>
      <c r="DQ4532" s="1"/>
      <c r="DR4532" s="1"/>
      <c r="DS4532" s="1"/>
      <c r="DT4532" s="1"/>
      <c r="DU4532" s="1"/>
      <c r="DV4532" s="1"/>
      <c r="DW4532" s="1"/>
      <c r="DX4532" s="1"/>
      <c r="DY4532" s="1"/>
      <c r="DZ4532" s="1"/>
      <c r="EA4532" s="1"/>
      <c r="EB4532" s="1"/>
      <c r="EC4532" s="1"/>
      <c r="ED4532" s="1"/>
      <c r="EE4532" s="1"/>
      <c r="EF4532" s="1"/>
      <c r="EG4532" s="1"/>
      <c r="EH4532" s="1"/>
      <c r="EI4532" s="1"/>
      <c r="EJ4532" s="1"/>
      <c r="EK4532" s="1"/>
      <c r="EL4532" s="1"/>
      <c r="EM4532" s="1"/>
      <c r="EN4532" s="1"/>
      <c r="EO4532" s="1"/>
      <c r="EP4532" s="1"/>
      <c r="EQ4532" s="1"/>
      <c r="ER4532" s="1"/>
      <c r="ES4532" s="1"/>
      <c r="ET4532" s="1"/>
      <c r="EU4532" s="1"/>
      <c r="EV4532" s="1"/>
      <c r="EW4532" s="1"/>
      <c r="EX4532" s="1"/>
      <c r="EY4532" s="1"/>
      <c r="EZ4532" s="1"/>
      <c r="FA4532" s="1"/>
      <c r="FB4532" s="1"/>
      <c r="FC4532" s="1"/>
      <c r="FD4532" s="1"/>
      <c r="FE4532" s="1"/>
      <c r="FF4532" s="1"/>
      <c r="FG4532" s="1"/>
      <c r="FH4532" s="1"/>
      <c r="FI4532" s="1"/>
      <c r="FJ4532" s="1"/>
      <c r="FK4532" s="1"/>
      <c r="FL4532" s="1"/>
      <c r="FM4532" s="1"/>
      <c r="FN4532" s="1"/>
      <c r="FO4532" s="1"/>
      <c r="FP4532" s="1"/>
      <c r="FQ4532" s="1"/>
      <c r="FR4532" s="1"/>
      <c r="FS4532" s="1"/>
      <c r="FT4532" s="1"/>
      <c r="FU4532" s="1"/>
      <c r="FV4532" s="1"/>
      <c r="FW4532" s="1"/>
      <c r="FX4532" s="1"/>
      <c r="FY4532" s="1"/>
      <c r="FZ4532" s="1"/>
      <c r="GA4532" s="1"/>
      <c r="GB4532" s="1"/>
      <c r="GC4532" s="1"/>
      <c r="GD4532" s="1"/>
      <c r="GE4532" s="1"/>
      <c r="GF4532" s="1"/>
      <c r="GG4532" s="1"/>
      <c r="GH4532" s="1"/>
      <c r="GI4532" s="1"/>
      <c r="GJ4532" s="1"/>
      <c r="GK4532"/>
      <c r="GL4532"/>
      <c r="GM4532"/>
      <c r="GN4532"/>
      <c r="GO4532"/>
      <c r="GP4532"/>
      <c r="GQ4532"/>
      <c r="GR4532"/>
      <c r="GS4532"/>
      <c r="GT4532"/>
      <c r="GU4532"/>
      <c r="GV4532"/>
      <c r="GW4532"/>
      <c r="GX4532"/>
      <c r="GY4532"/>
      <c r="GZ4532"/>
      <c r="HA4532"/>
      <c r="HB4532"/>
      <c r="HC4532"/>
      <c r="HD4532"/>
      <c r="HE4532"/>
    </row>
    <row r="4533" spans="4:213" s="25" customFormat="1" x14ac:dyDescent="0.25">
      <c r="D4533" s="19"/>
      <c r="E4533" s="19"/>
      <c r="F4533" s="20"/>
      <c r="G4533" s="20"/>
      <c r="H4533" s="20"/>
      <c r="I4533" s="20"/>
      <c r="J4533" s="21"/>
      <c r="K4533" s="21"/>
      <c r="L4533" s="20"/>
      <c r="M4533" s="20"/>
      <c r="N4533" s="22"/>
      <c r="O4533" s="22"/>
      <c r="P4533" s="22"/>
      <c r="Q4533" s="22"/>
      <c r="R4533" s="19"/>
      <c r="S4533" s="19"/>
      <c r="T4533" s="19"/>
      <c r="U4533" s="20"/>
      <c r="V4533" s="20"/>
      <c r="W4533" s="20"/>
      <c r="X4533" s="27"/>
      <c r="Y4533" s="253"/>
      <c r="Z4533" s="30"/>
      <c r="AA4533" s="30"/>
      <c r="AB4533" s="31"/>
      <c r="AC4533" s="31"/>
      <c r="AD4533" s="31"/>
      <c r="AE4533" s="31"/>
      <c r="AF4533" s="31"/>
      <c r="AG4533" s="241"/>
      <c r="AH4533" s="31"/>
      <c r="AI4533" s="31"/>
      <c r="AJ4533" s="31"/>
      <c r="AK4533" s="31"/>
      <c r="AL4533" s="120"/>
      <c r="AQ4533" s="26"/>
      <c r="AW4533" s="19"/>
      <c r="AX4533" s="19"/>
      <c r="AY4533" s="19"/>
      <c r="AZ4533" s="19"/>
      <c r="BA4533" s="19"/>
      <c r="BB4533" s="19"/>
      <c r="BC4533" s="1"/>
      <c r="BD4533"/>
      <c r="BE4533"/>
      <c r="BF4533" s="1"/>
      <c r="BG4533"/>
      <c r="BH4533"/>
      <c r="BI4533"/>
      <c r="BJ4533" s="1"/>
      <c r="BK4533" s="1"/>
      <c r="BL4533"/>
      <c r="BM4533" s="1"/>
      <c r="BN4533" s="1"/>
      <c r="BO4533" s="1"/>
      <c r="BP4533" s="1"/>
      <c r="BQ4533" s="1"/>
      <c r="BR4533" s="1"/>
      <c r="BS4533" s="1"/>
      <c r="BT4533" s="22"/>
      <c r="BU4533" s="1"/>
      <c r="BV4533" s="1"/>
      <c r="BW4533" s="1"/>
      <c r="BX4533" s="1"/>
      <c r="BY4533" s="1"/>
      <c r="BZ4533" s="1"/>
      <c r="CA4533" s="1"/>
      <c r="CB4533" s="1"/>
      <c r="CC4533" s="1"/>
      <c r="CD4533" s="1"/>
      <c r="CE4533" s="1"/>
      <c r="CF4533" s="1"/>
      <c r="CG4533" s="1"/>
      <c r="CH4533" s="1"/>
      <c r="CI4533" s="1"/>
      <c r="CJ4533" s="1"/>
      <c r="CK4533" s="1"/>
      <c r="CL4533" s="1"/>
      <c r="CM4533" s="1"/>
      <c r="CN4533" s="1"/>
      <c r="CO4533" s="1"/>
      <c r="CP4533" s="1"/>
      <c r="CQ4533" s="1"/>
      <c r="CR4533" s="1"/>
      <c r="CS4533" s="1"/>
      <c r="CT4533" s="1"/>
      <c r="CU4533" s="1"/>
      <c r="CV4533" s="1"/>
      <c r="CW4533" s="1"/>
      <c r="CX4533" s="1"/>
      <c r="CY4533" s="1"/>
      <c r="CZ4533" s="1"/>
      <c r="DA4533" s="1"/>
      <c r="DB4533" s="1"/>
      <c r="DC4533" s="1"/>
      <c r="DD4533" s="1"/>
      <c r="DE4533" s="1"/>
      <c r="DF4533" s="1"/>
      <c r="DG4533" s="1"/>
      <c r="DH4533" s="1"/>
      <c r="DI4533" s="1"/>
      <c r="DJ4533" s="1"/>
      <c r="DK4533" s="1"/>
      <c r="DL4533" s="1"/>
      <c r="DM4533" s="1"/>
      <c r="DN4533" s="1"/>
      <c r="DO4533" s="1"/>
      <c r="DP4533" s="1"/>
      <c r="DQ4533" s="1"/>
      <c r="DR4533" s="1"/>
      <c r="DS4533" s="1"/>
      <c r="DT4533" s="1"/>
      <c r="DU4533" s="1"/>
      <c r="DV4533" s="1"/>
      <c r="DW4533" s="1"/>
      <c r="DX4533" s="1"/>
      <c r="DY4533" s="1"/>
      <c r="DZ4533" s="1"/>
      <c r="EA4533" s="1"/>
      <c r="EB4533" s="1"/>
      <c r="EC4533" s="1"/>
      <c r="ED4533" s="1"/>
      <c r="EE4533" s="1"/>
      <c r="EF4533" s="1"/>
      <c r="EG4533" s="1"/>
      <c r="EH4533" s="1"/>
      <c r="EI4533" s="1"/>
      <c r="EJ4533" s="1"/>
      <c r="EK4533" s="1"/>
      <c r="EL4533" s="1"/>
      <c r="EM4533" s="1"/>
      <c r="EN4533" s="1"/>
      <c r="EO4533" s="1"/>
      <c r="EP4533" s="1"/>
      <c r="EQ4533" s="1"/>
      <c r="ER4533" s="1"/>
      <c r="ES4533" s="1"/>
      <c r="ET4533" s="1"/>
      <c r="EU4533" s="1"/>
      <c r="EV4533" s="1"/>
      <c r="EW4533" s="1"/>
      <c r="EX4533" s="1"/>
      <c r="EY4533" s="1"/>
      <c r="EZ4533" s="1"/>
      <c r="FA4533" s="1"/>
      <c r="FB4533" s="1"/>
      <c r="FC4533" s="1"/>
      <c r="FD4533" s="1"/>
      <c r="FE4533" s="1"/>
      <c r="FF4533" s="1"/>
      <c r="FG4533" s="1"/>
      <c r="FH4533" s="1"/>
      <c r="FI4533" s="1"/>
      <c r="FJ4533" s="1"/>
      <c r="FK4533" s="1"/>
      <c r="FL4533" s="1"/>
      <c r="FM4533" s="1"/>
      <c r="FN4533" s="1"/>
      <c r="FO4533" s="1"/>
      <c r="FP4533" s="1"/>
      <c r="FQ4533" s="1"/>
      <c r="FR4533" s="1"/>
      <c r="FS4533" s="1"/>
      <c r="FT4533" s="1"/>
      <c r="FU4533" s="1"/>
      <c r="FV4533" s="1"/>
      <c r="FW4533" s="1"/>
      <c r="FX4533" s="1"/>
      <c r="FY4533" s="1"/>
      <c r="FZ4533" s="1"/>
      <c r="GA4533" s="1"/>
      <c r="GB4533" s="1"/>
      <c r="GC4533" s="1"/>
      <c r="GD4533" s="1"/>
      <c r="GE4533" s="1"/>
      <c r="GF4533" s="1"/>
      <c r="GG4533" s="1"/>
      <c r="GH4533" s="1"/>
      <c r="GI4533" s="1"/>
      <c r="GJ4533" s="1"/>
      <c r="GK4533"/>
      <c r="GL4533"/>
      <c r="GM4533"/>
      <c r="GN4533"/>
      <c r="GO4533"/>
      <c r="GP4533"/>
      <c r="GQ4533"/>
      <c r="GR4533"/>
      <c r="GS4533"/>
      <c r="GT4533"/>
      <c r="GU4533"/>
      <c r="GV4533"/>
      <c r="GW4533"/>
      <c r="GX4533"/>
      <c r="GY4533"/>
      <c r="GZ4533"/>
      <c r="HA4533"/>
      <c r="HB4533"/>
      <c r="HC4533"/>
      <c r="HD4533"/>
      <c r="HE4533"/>
    </row>
    <row r="4534" spans="4:213" s="25" customFormat="1" x14ac:dyDescent="0.25">
      <c r="D4534" s="19"/>
      <c r="E4534" s="19"/>
      <c r="F4534" s="20"/>
      <c r="G4534" s="20"/>
      <c r="H4534" s="20"/>
      <c r="I4534" s="20"/>
      <c r="J4534" s="21"/>
      <c r="K4534" s="21"/>
      <c r="L4534" s="20"/>
      <c r="M4534" s="20"/>
      <c r="N4534" s="22"/>
      <c r="O4534" s="22"/>
      <c r="P4534" s="22"/>
      <c r="Q4534" s="22"/>
      <c r="R4534" s="19"/>
      <c r="S4534" s="19"/>
      <c r="T4534" s="19"/>
      <c r="U4534" s="20"/>
      <c r="V4534" s="20"/>
      <c r="W4534" s="20"/>
      <c r="X4534" s="27"/>
      <c r="Y4534" s="253"/>
      <c r="Z4534" s="30"/>
      <c r="AA4534" s="30"/>
      <c r="AB4534" s="31"/>
      <c r="AC4534" s="31"/>
      <c r="AD4534" s="31"/>
      <c r="AE4534" s="31"/>
      <c r="AF4534" s="31"/>
      <c r="AG4534" s="241"/>
      <c r="AH4534" s="31"/>
      <c r="AI4534" s="31"/>
      <c r="AJ4534" s="31"/>
      <c r="AK4534" s="31"/>
      <c r="AL4534" s="120"/>
      <c r="AQ4534" s="26"/>
      <c r="AW4534" s="19"/>
      <c r="AX4534" s="19"/>
      <c r="AY4534" s="19"/>
      <c r="AZ4534" s="19"/>
      <c r="BA4534" s="19"/>
      <c r="BB4534" s="19"/>
      <c r="BC4534" s="1"/>
      <c r="BD4534"/>
      <c r="BE4534"/>
      <c r="BF4534" s="1"/>
      <c r="BG4534"/>
      <c r="BH4534"/>
      <c r="BI4534"/>
      <c r="BJ4534" s="1"/>
      <c r="BK4534" s="1"/>
      <c r="BL4534"/>
      <c r="BM4534" s="1"/>
      <c r="BN4534" s="1"/>
      <c r="BO4534" s="1"/>
      <c r="BP4534" s="1"/>
      <c r="BQ4534" s="1"/>
      <c r="BR4534" s="1"/>
      <c r="BS4534" s="1"/>
      <c r="BT4534" s="22"/>
      <c r="BU4534" s="1"/>
      <c r="BV4534" s="1"/>
      <c r="BW4534" s="1"/>
      <c r="BX4534" s="1"/>
      <c r="BY4534" s="1"/>
      <c r="BZ4534" s="1"/>
      <c r="CA4534" s="1"/>
      <c r="CB4534" s="1"/>
      <c r="CC4534" s="1"/>
      <c r="CD4534" s="1"/>
      <c r="CE4534" s="1"/>
      <c r="CF4534" s="1"/>
      <c r="CG4534" s="1"/>
      <c r="CH4534" s="1"/>
      <c r="CI4534" s="1"/>
      <c r="CJ4534" s="1"/>
      <c r="CK4534" s="1"/>
      <c r="CL4534" s="1"/>
      <c r="CM4534" s="1"/>
      <c r="CN4534" s="1"/>
      <c r="CO4534" s="1"/>
      <c r="CP4534" s="1"/>
      <c r="CQ4534" s="1"/>
      <c r="CR4534" s="1"/>
      <c r="CS4534" s="1"/>
      <c r="CT4534" s="1"/>
      <c r="CU4534" s="1"/>
      <c r="CV4534" s="1"/>
      <c r="CW4534" s="1"/>
      <c r="CX4534" s="1"/>
      <c r="CY4534" s="1"/>
      <c r="CZ4534" s="1"/>
      <c r="DA4534" s="1"/>
      <c r="DB4534" s="1"/>
      <c r="DC4534" s="1"/>
      <c r="DD4534" s="1"/>
      <c r="DE4534" s="1"/>
      <c r="DF4534" s="1"/>
      <c r="DG4534" s="1"/>
      <c r="DH4534" s="1"/>
      <c r="DI4534" s="1"/>
      <c r="DJ4534" s="1"/>
      <c r="DK4534" s="1"/>
      <c r="DL4534" s="1"/>
      <c r="DM4534" s="1"/>
      <c r="DN4534" s="1"/>
      <c r="DO4534" s="1"/>
      <c r="DP4534" s="1"/>
      <c r="DQ4534" s="1"/>
      <c r="DR4534" s="1"/>
      <c r="DS4534" s="1"/>
      <c r="DT4534" s="1"/>
      <c r="DU4534" s="1"/>
      <c r="DV4534" s="1"/>
      <c r="DW4534" s="1"/>
      <c r="DX4534" s="1"/>
      <c r="DY4534" s="1"/>
      <c r="DZ4534" s="1"/>
      <c r="EA4534" s="1"/>
      <c r="EB4534" s="1"/>
      <c r="EC4534" s="1"/>
      <c r="ED4534" s="1"/>
      <c r="EE4534" s="1"/>
      <c r="EF4534" s="1"/>
      <c r="EG4534" s="1"/>
      <c r="EH4534" s="1"/>
      <c r="EI4534" s="1"/>
      <c r="EJ4534" s="1"/>
      <c r="EK4534" s="1"/>
      <c r="EL4534" s="1"/>
      <c r="EM4534" s="1"/>
      <c r="EN4534" s="1"/>
      <c r="EO4534" s="1"/>
      <c r="EP4534" s="1"/>
      <c r="EQ4534" s="1"/>
      <c r="ER4534" s="1"/>
      <c r="ES4534" s="1"/>
      <c r="ET4534" s="1"/>
      <c r="EU4534" s="1"/>
      <c r="EV4534" s="1"/>
      <c r="EW4534" s="1"/>
      <c r="EX4534" s="1"/>
      <c r="EY4534" s="1"/>
      <c r="EZ4534" s="1"/>
      <c r="FA4534" s="1"/>
      <c r="FB4534" s="1"/>
      <c r="FC4534" s="1"/>
      <c r="FD4534" s="1"/>
      <c r="FE4534" s="1"/>
      <c r="FF4534" s="1"/>
      <c r="FG4534" s="1"/>
      <c r="FH4534" s="1"/>
      <c r="FI4534" s="1"/>
      <c r="FJ4534" s="1"/>
      <c r="FK4534" s="1"/>
      <c r="FL4534" s="1"/>
      <c r="FM4534" s="1"/>
      <c r="FN4534" s="1"/>
      <c r="FO4534" s="1"/>
      <c r="FP4534" s="1"/>
      <c r="FQ4534" s="1"/>
      <c r="FR4534" s="1"/>
      <c r="FS4534" s="1"/>
      <c r="FT4534" s="1"/>
      <c r="FU4534" s="1"/>
      <c r="FV4534" s="1"/>
      <c r="FW4534" s="1"/>
      <c r="FX4534" s="1"/>
      <c r="FY4534" s="1"/>
      <c r="FZ4534" s="1"/>
      <c r="GA4534" s="1"/>
      <c r="GB4534" s="1"/>
      <c r="GC4534" s="1"/>
      <c r="GD4534" s="1"/>
      <c r="GE4534" s="1"/>
      <c r="GF4534" s="1"/>
      <c r="GG4534" s="1"/>
      <c r="GH4534" s="1"/>
      <c r="GI4534" s="1"/>
      <c r="GJ4534" s="1"/>
      <c r="GK4534"/>
      <c r="GL4534"/>
      <c r="GM4534"/>
      <c r="GN4534"/>
      <c r="GO4534"/>
      <c r="GP4534"/>
      <c r="GQ4534"/>
      <c r="GR4534"/>
      <c r="GS4534"/>
      <c r="GT4534"/>
      <c r="GU4534"/>
      <c r="GV4534"/>
      <c r="GW4534"/>
      <c r="GX4534"/>
      <c r="GY4534"/>
      <c r="GZ4534"/>
      <c r="HA4534"/>
      <c r="HB4534"/>
      <c r="HC4534"/>
      <c r="HD4534"/>
      <c r="HE4534"/>
    </row>
    <row r="4535" spans="4:213" s="25" customFormat="1" x14ac:dyDescent="0.25">
      <c r="D4535" s="19"/>
      <c r="E4535" s="19"/>
      <c r="F4535" s="20"/>
      <c r="G4535" s="20"/>
      <c r="H4535" s="20"/>
      <c r="I4535" s="20"/>
      <c r="J4535" s="21"/>
      <c r="K4535" s="21"/>
      <c r="L4535" s="20"/>
      <c r="M4535" s="20"/>
      <c r="N4535" s="22"/>
      <c r="O4535" s="22"/>
      <c r="P4535" s="22"/>
      <c r="Q4535" s="22"/>
      <c r="R4535" s="19"/>
      <c r="S4535" s="19"/>
      <c r="T4535" s="19"/>
      <c r="U4535" s="20"/>
      <c r="V4535" s="20"/>
      <c r="W4535" s="20"/>
      <c r="X4535" s="27"/>
      <c r="Y4535" s="253"/>
      <c r="Z4535" s="30"/>
      <c r="AA4535" s="30"/>
      <c r="AB4535" s="31"/>
      <c r="AC4535" s="31"/>
      <c r="AD4535" s="31"/>
      <c r="AE4535" s="31"/>
      <c r="AF4535" s="31"/>
      <c r="AG4535" s="241"/>
      <c r="AH4535" s="31"/>
      <c r="AI4535" s="31"/>
      <c r="AJ4535" s="31"/>
      <c r="AK4535" s="31"/>
      <c r="AL4535" s="120"/>
      <c r="AQ4535" s="26"/>
      <c r="AW4535" s="19"/>
      <c r="AX4535" s="19"/>
      <c r="AY4535" s="19"/>
      <c r="AZ4535" s="19"/>
      <c r="BA4535" s="19"/>
      <c r="BB4535" s="19"/>
      <c r="BC4535" s="1"/>
      <c r="BD4535"/>
      <c r="BE4535"/>
      <c r="BF4535" s="1"/>
      <c r="BG4535"/>
      <c r="BH4535"/>
      <c r="BI4535"/>
      <c r="BJ4535" s="1"/>
      <c r="BK4535" s="1"/>
      <c r="BL4535"/>
      <c r="BM4535" s="1"/>
      <c r="BN4535" s="1"/>
      <c r="BO4535" s="1"/>
      <c r="BP4535" s="1"/>
      <c r="BQ4535" s="1"/>
      <c r="BR4535" s="1"/>
      <c r="BS4535" s="1"/>
      <c r="BT4535" s="22"/>
      <c r="BU4535" s="1"/>
      <c r="BV4535" s="1"/>
      <c r="BW4535" s="1"/>
      <c r="BX4535" s="1"/>
      <c r="BY4535" s="1"/>
      <c r="BZ4535" s="1"/>
      <c r="CA4535" s="1"/>
      <c r="CB4535" s="1"/>
      <c r="CC4535" s="1"/>
      <c r="CD4535" s="1"/>
      <c r="CE4535" s="1"/>
      <c r="CF4535" s="1"/>
      <c r="CG4535" s="1"/>
      <c r="CH4535" s="1"/>
      <c r="CI4535" s="1"/>
      <c r="CJ4535" s="1"/>
      <c r="CK4535" s="1"/>
      <c r="CL4535" s="1"/>
      <c r="CM4535" s="1"/>
      <c r="CN4535" s="1"/>
      <c r="CO4535" s="1"/>
      <c r="CP4535" s="1"/>
      <c r="CQ4535" s="1"/>
      <c r="CR4535" s="1"/>
      <c r="CS4535" s="1"/>
      <c r="CT4535" s="1"/>
      <c r="CU4535" s="1"/>
      <c r="CV4535" s="1"/>
      <c r="CW4535" s="1"/>
      <c r="CX4535" s="1"/>
      <c r="CY4535" s="1"/>
      <c r="CZ4535" s="1"/>
      <c r="DA4535" s="1"/>
      <c r="DB4535" s="1"/>
      <c r="DC4535" s="1"/>
      <c r="DD4535" s="1"/>
      <c r="DE4535" s="1"/>
      <c r="DF4535" s="1"/>
      <c r="DG4535" s="1"/>
      <c r="DH4535" s="1"/>
      <c r="DI4535" s="1"/>
      <c r="DJ4535" s="1"/>
      <c r="DK4535" s="1"/>
      <c r="DL4535" s="1"/>
      <c r="DM4535" s="1"/>
      <c r="DN4535" s="1"/>
      <c r="DO4535" s="1"/>
      <c r="DP4535" s="1"/>
      <c r="DQ4535" s="1"/>
      <c r="DR4535" s="1"/>
      <c r="DS4535" s="1"/>
      <c r="DT4535" s="1"/>
      <c r="DU4535" s="1"/>
      <c r="DV4535" s="1"/>
      <c r="DW4535" s="1"/>
      <c r="DX4535" s="1"/>
      <c r="DY4535" s="1"/>
      <c r="DZ4535" s="1"/>
      <c r="EA4535" s="1"/>
      <c r="EB4535" s="1"/>
      <c r="EC4535" s="1"/>
      <c r="ED4535" s="1"/>
      <c r="EE4535" s="1"/>
      <c r="EF4535" s="1"/>
      <c r="EG4535" s="1"/>
      <c r="EH4535" s="1"/>
      <c r="EI4535" s="1"/>
      <c r="EJ4535" s="1"/>
      <c r="EK4535" s="1"/>
      <c r="EL4535" s="1"/>
      <c r="EM4535" s="1"/>
      <c r="EN4535" s="1"/>
      <c r="EO4535" s="1"/>
      <c r="EP4535" s="1"/>
      <c r="EQ4535" s="1"/>
      <c r="ER4535" s="1"/>
      <c r="ES4535" s="1"/>
      <c r="ET4535" s="1"/>
      <c r="EU4535" s="1"/>
      <c r="EV4535" s="1"/>
      <c r="EW4535" s="1"/>
      <c r="EX4535" s="1"/>
      <c r="EY4535" s="1"/>
      <c r="EZ4535" s="1"/>
      <c r="FA4535" s="1"/>
      <c r="FB4535" s="1"/>
      <c r="FC4535" s="1"/>
      <c r="FD4535" s="1"/>
      <c r="FE4535" s="1"/>
      <c r="FF4535" s="1"/>
      <c r="FG4535" s="1"/>
      <c r="FH4535" s="1"/>
      <c r="FI4535" s="1"/>
      <c r="FJ4535" s="1"/>
      <c r="FK4535" s="1"/>
      <c r="FL4535" s="1"/>
      <c r="FM4535" s="1"/>
      <c r="FN4535" s="1"/>
      <c r="FO4535" s="1"/>
      <c r="FP4535" s="1"/>
      <c r="FQ4535" s="1"/>
      <c r="FR4535" s="1"/>
      <c r="FS4535" s="1"/>
      <c r="FT4535" s="1"/>
      <c r="FU4535" s="1"/>
      <c r="FV4535" s="1"/>
      <c r="FW4535" s="1"/>
      <c r="FX4535" s="1"/>
      <c r="FY4535" s="1"/>
      <c r="FZ4535" s="1"/>
      <c r="GA4535" s="1"/>
      <c r="GB4535" s="1"/>
      <c r="GC4535" s="1"/>
      <c r="GD4535" s="1"/>
      <c r="GE4535" s="1"/>
      <c r="GF4535" s="1"/>
      <c r="GG4535" s="1"/>
      <c r="GH4535" s="1"/>
      <c r="GI4535" s="1"/>
      <c r="GJ4535" s="1"/>
      <c r="GK4535"/>
      <c r="GL4535"/>
      <c r="GM4535"/>
      <c r="GN4535"/>
      <c r="GO4535"/>
      <c r="GP4535"/>
      <c r="GQ4535"/>
      <c r="GR4535"/>
      <c r="GS4535"/>
      <c r="GT4535"/>
      <c r="GU4535"/>
      <c r="GV4535"/>
      <c r="GW4535"/>
      <c r="GX4535"/>
      <c r="GY4535"/>
      <c r="GZ4535"/>
      <c r="HA4535"/>
      <c r="HB4535"/>
      <c r="HC4535"/>
      <c r="HD4535"/>
      <c r="HE4535"/>
    </row>
    <row r="4536" spans="4:213" s="25" customFormat="1" x14ac:dyDescent="0.25">
      <c r="D4536" s="19"/>
      <c r="E4536" s="19"/>
      <c r="F4536" s="20"/>
      <c r="G4536" s="20"/>
      <c r="H4536" s="20"/>
      <c r="I4536" s="20"/>
      <c r="J4536" s="21"/>
      <c r="K4536" s="21"/>
      <c r="L4536" s="20"/>
      <c r="M4536" s="20"/>
      <c r="N4536" s="22"/>
      <c r="O4536" s="22"/>
      <c r="P4536" s="22"/>
      <c r="Q4536" s="22"/>
      <c r="R4536" s="19"/>
      <c r="S4536" s="19"/>
      <c r="T4536" s="19"/>
      <c r="U4536" s="20"/>
      <c r="V4536" s="20"/>
      <c r="W4536" s="20"/>
      <c r="X4536" s="27"/>
      <c r="Y4536" s="253"/>
      <c r="Z4536" s="30"/>
      <c r="AA4536" s="30"/>
      <c r="AB4536" s="31"/>
      <c r="AC4536" s="31"/>
      <c r="AD4536" s="31"/>
      <c r="AE4536" s="31"/>
      <c r="AF4536" s="31"/>
      <c r="AG4536" s="241"/>
      <c r="AH4536" s="31"/>
      <c r="AI4536" s="31"/>
      <c r="AJ4536" s="31"/>
      <c r="AK4536" s="31"/>
      <c r="AL4536" s="120"/>
      <c r="AQ4536" s="26"/>
      <c r="AW4536" s="19"/>
      <c r="AX4536" s="19"/>
      <c r="AY4536" s="19"/>
      <c r="AZ4536" s="19"/>
      <c r="BA4536" s="19"/>
      <c r="BB4536" s="19"/>
      <c r="BC4536" s="1"/>
      <c r="BD4536"/>
      <c r="BE4536"/>
      <c r="BF4536" s="1"/>
      <c r="BG4536"/>
      <c r="BH4536"/>
      <c r="BI4536"/>
      <c r="BJ4536" s="1"/>
      <c r="BK4536" s="1"/>
      <c r="BL4536"/>
      <c r="BM4536" s="1"/>
      <c r="BN4536" s="1"/>
      <c r="BO4536" s="1"/>
      <c r="BP4536" s="1"/>
      <c r="BQ4536" s="1"/>
      <c r="BR4536" s="1"/>
      <c r="BS4536" s="1"/>
      <c r="BT4536" s="22"/>
      <c r="BU4536" s="1"/>
      <c r="BV4536" s="1"/>
      <c r="BW4536" s="1"/>
      <c r="BX4536" s="1"/>
      <c r="BY4536" s="1"/>
      <c r="BZ4536" s="1"/>
      <c r="CA4536" s="1"/>
      <c r="CB4536" s="1"/>
      <c r="CC4536" s="1"/>
      <c r="CD4536" s="1"/>
      <c r="CE4536" s="1"/>
      <c r="CF4536" s="1"/>
      <c r="CG4536" s="1"/>
      <c r="CH4536" s="1"/>
      <c r="CI4536" s="1"/>
      <c r="CJ4536" s="1"/>
      <c r="CK4536" s="1"/>
      <c r="CL4536" s="1"/>
      <c r="CM4536" s="1"/>
      <c r="CN4536" s="1"/>
      <c r="CO4536" s="1"/>
      <c r="CP4536" s="1"/>
      <c r="CQ4536" s="1"/>
      <c r="CR4536" s="1"/>
      <c r="CS4536" s="1"/>
      <c r="CT4536" s="1"/>
      <c r="CU4536" s="1"/>
      <c r="CV4536" s="1"/>
      <c r="CW4536" s="1"/>
      <c r="CX4536" s="1"/>
      <c r="CY4536" s="1"/>
      <c r="CZ4536" s="1"/>
      <c r="DA4536" s="1"/>
      <c r="DB4536" s="1"/>
      <c r="DC4536" s="1"/>
      <c r="DD4536" s="1"/>
      <c r="DE4536" s="1"/>
      <c r="DF4536" s="1"/>
      <c r="DG4536" s="1"/>
      <c r="DH4536" s="1"/>
      <c r="DI4536" s="1"/>
      <c r="DJ4536" s="1"/>
      <c r="DK4536" s="1"/>
      <c r="DL4536" s="1"/>
      <c r="DM4536" s="1"/>
      <c r="DN4536" s="1"/>
      <c r="DO4536" s="1"/>
      <c r="DP4536" s="1"/>
      <c r="DQ4536" s="1"/>
      <c r="DR4536" s="1"/>
      <c r="DS4536" s="1"/>
      <c r="DT4536" s="1"/>
      <c r="DU4536" s="1"/>
      <c r="DV4536" s="1"/>
      <c r="DW4536" s="1"/>
      <c r="DX4536" s="1"/>
      <c r="DY4536" s="1"/>
      <c r="DZ4536" s="1"/>
      <c r="EA4536" s="1"/>
      <c r="EB4536" s="1"/>
      <c r="EC4536" s="1"/>
      <c r="ED4536" s="1"/>
      <c r="EE4536" s="1"/>
      <c r="EF4536" s="1"/>
      <c r="EG4536" s="1"/>
      <c r="EH4536" s="1"/>
      <c r="EI4536" s="1"/>
      <c r="EJ4536" s="1"/>
      <c r="EK4536" s="1"/>
      <c r="EL4536" s="1"/>
      <c r="EM4536" s="1"/>
      <c r="EN4536" s="1"/>
      <c r="EO4536" s="1"/>
      <c r="EP4536" s="1"/>
      <c r="EQ4536" s="1"/>
      <c r="ER4536" s="1"/>
      <c r="ES4536" s="1"/>
      <c r="ET4536" s="1"/>
      <c r="EU4536" s="1"/>
      <c r="EV4536" s="1"/>
      <c r="EW4536" s="1"/>
      <c r="EX4536" s="1"/>
      <c r="EY4536" s="1"/>
      <c r="EZ4536" s="1"/>
      <c r="FA4536" s="1"/>
      <c r="FB4536" s="1"/>
      <c r="FC4536" s="1"/>
      <c r="FD4536" s="1"/>
      <c r="FE4536" s="1"/>
      <c r="FF4536" s="1"/>
      <c r="FG4536" s="1"/>
      <c r="FH4536" s="1"/>
      <c r="FI4536" s="1"/>
      <c r="FJ4536" s="1"/>
      <c r="FK4536" s="1"/>
      <c r="FL4536" s="1"/>
      <c r="FM4536" s="1"/>
      <c r="FN4536" s="1"/>
      <c r="FO4536" s="1"/>
      <c r="FP4536" s="1"/>
      <c r="FQ4536" s="1"/>
      <c r="FR4536" s="1"/>
      <c r="FS4536" s="1"/>
      <c r="FT4536" s="1"/>
      <c r="FU4536" s="1"/>
      <c r="FV4536" s="1"/>
      <c r="FW4536" s="1"/>
      <c r="FX4536" s="1"/>
      <c r="FY4536" s="1"/>
      <c r="FZ4536" s="1"/>
      <c r="GA4536" s="1"/>
      <c r="GB4536" s="1"/>
      <c r="GC4536" s="1"/>
      <c r="GD4536" s="1"/>
      <c r="GE4536" s="1"/>
      <c r="GF4536" s="1"/>
      <c r="GG4536" s="1"/>
      <c r="GH4536" s="1"/>
      <c r="GI4536" s="1"/>
      <c r="GJ4536" s="1"/>
      <c r="GK4536"/>
      <c r="GL4536"/>
      <c r="GM4536"/>
      <c r="GN4536"/>
      <c r="GO4536"/>
      <c r="GP4536"/>
      <c r="GQ4536"/>
      <c r="GR4536"/>
      <c r="GS4536"/>
      <c r="GT4536"/>
      <c r="GU4536"/>
      <c r="GV4536"/>
      <c r="GW4536"/>
      <c r="GX4536"/>
      <c r="GY4536"/>
      <c r="GZ4536"/>
      <c r="HA4536"/>
      <c r="HB4536"/>
      <c r="HC4536"/>
      <c r="HD4536"/>
      <c r="HE4536"/>
    </row>
    <row r="4537" spans="4:213" s="25" customFormat="1" x14ac:dyDescent="0.25">
      <c r="D4537" s="19"/>
      <c r="E4537" s="19"/>
      <c r="F4537" s="20"/>
      <c r="G4537" s="20"/>
      <c r="H4537" s="20"/>
      <c r="I4537" s="20"/>
      <c r="J4537" s="21"/>
      <c r="K4537" s="21"/>
      <c r="L4537" s="20"/>
      <c r="M4537" s="20"/>
      <c r="N4537" s="22"/>
      <c r="O4537" s="22"/>
      <c r="P4537" s="22"/>
      <c r="Q4537" s="22"/>
      <c r="R4537" s="19"/>
      <c r="S4537" s="19"/>
      <c r="T4537" s="19"/>
      <c r="U4537" s="20"/>
      <c r="V4537" s="20"/>
      <c r="W4537" s="20"/>
      <c r="X4537" s="27"/>
      <c r="Y4537" s="253"/>
      <c r="Z4537" s="30"/>
      <c r="AA4537" s="30"/>
      <c r="AB4537" s="31"/>
      <c r="AC4537" s="31"/>
      <c r="AD4537" s="31"/>
      <c r="AE4537" s="31"/>
      <c r="AF4537" s="31"/>
      <c r="AG4537" s="241"/>
      <c r="AH4537" s="31"/>
      <c r="AI4537" s="31"/>
      <c r="AJ4537" s="31"/>
      <c r="AK4537" s="31"/>
      <c r="AL4537" s="120"/>
      <c r="AQ4537" s="26"/>
      <c r="AW4537" s="19"/>
      <c r="AX4537" s="19"/>
      <c r="AY4537" s="19"/>
      <c r="AZ4537" s="19"/>
      <c r="BA4537" s="19"/>
      <c r="BB4537" s="19"/>
      <c r="BC4537" s="1"/>
      <c r="BD4537"/>
      <c r="BE4537"/>
      <c r="BF4537" s="1"/>
      <c r="BG4537"/>
      <c r="BH4537"/>
      <c r="BI4537"/>
      <c r="BJ4537" s="1"/>
      <c r="BK4537" s="1"/>
      <c r="BL4537"/>
      <c r="BM4537" s="1"/>
      <c r="BN4537" s="1"/>
      <c r="BO4537" s="1"/>
      <c r="BP4537" s="1"/>
      <c r="BQ4537" s="1"/>
      <c r="BR4537" s="1"/>
      <c r="BS4537" s="1"/>
      <c r="BT4537" s="22"/>
      <c r="BU4537" s="1"/>
      <c r="BV4537" s="1"/>
      <c r="BW4537" s="1"/>
      <c r="BX4537" s="1"/>
      <c r="BY4537" s="1"/>
      <c r="BZ4537" s="1"/>
      <c r="CA4537" s="1"/>
      <c r="CB4537" s="1"/>
      <c r="CC4537" s="1"/>
      <c r="CD4537" s="1"/>
      <c r="CE4537" s="1"/>
      <c r="CF4537" s="1"/>
      <c r="CG4537" s="1"/>
      <c r="CH4537" s="1"/>
      <c r="CI4537" s="1"/>
      <c r="CJ4537" s="1"/>
      <c r="CK4537" s="1"/>
      <c r="CL4537" s="1"/>
      <c r="CM4537" s="1"/>
      <c r="CN4537" s="1"/>
      <c r="CO4537" s="1"/>
      <c r="CP4537" s="1"/>
      <c r="CQ4537" s="1"/>
      <c r="CR4537" s="1"/>
      <c r="CS4537" s="1"/>
      <c r="CT4537" s="1"/>
      <c r="CU4537" s="1"/>
      <c r="CV4537" s="1"/>
      <c r="CW4537" s="1"/>
      <c r="CX4537" s="1"/>
      <c r="CY4537" s="1"/>
      <c r="CZ4537" s="1"/>
      <c r="DA4537" s="1"/>
      <c r="DB4537" s="1"/>
      <c r="DC4537" s="1"/>
      <c r="DD4537" s="1"/>
      <c r="DE4537" s="1"/>
      <c r="DF4537" s="1"/>
      <c r="DG4537" s="1"/>
      <c r="DH4537" s="1"/>
      <c r="DI4537" s="1"/>
      <c r="DJ4537" s="1"/>
      <c r="DK4537" s="1"/>
      <c r="DL4537" s="1"/>
      <c r="DM4537" s="1"/>
      <c r="DN4537" s="1"/>
      <c r="DO4537" s="1"/>
      <c r="DP4537" s="1"/>
      <c r="DQ4537" s="1"/>
      <c r="DR4537" s="1"/>
      <c r="DS4537" s="1"/>
      <c r="DT4537" s="1"/>
      <c r="DU4537" s="1"/>
      <c r="DV4537" s="1"/>
      <c r="DW4537" s="1"/>
      <c r="DX4537" s="1"/>
      <c r="DY4537" s="1"/>
      <c r="DZ4537" s="1"/>
      <c r="EA4537" s="1"/>
      <c r="EB4537" s="1"/>
      <c r="EC4537" s="1"/>
      <c r="ED4537" s="1"/>
      <c r="EE4537" s="1"/>
      <c r="EF4537" s="1"/>
      <c r="EG4537" s="1"/>
      <c r="EH4537" s="1"/>
      <c r="EI4537" s="1"/>
      <c r="EJ4537" s="1"/>
      <c r="EK4537" s="1"/>
      <c r="EL4537" s="1"/>
      <c r="EM4537" s="1"/>
      <c r="EN4537" s="1"/>
      <c r="EO4537" s="1"/>
      <c r="EP4537" s="1"/>
      <c r="EQ4537" s="1"/>
      <c r="ER4537" s="1"/>
      <c r="ES4537" s="1"/>
      <c r="ET4537" s="1"/>
      <c r="EU4537" s="1"/>
      <c r="EV4537" s="1"/>
      <c r="EW4537" s="1"/>
      <c r="EX4537" s="1"/>
      <c r="EY4537" s="1"/>
      <c r="EZ4537" s="1"/>
      <c r="FA4537" s="1"/>
      <c r="FB4537" s="1"/>
      <c r="FC4537" s="1"/>
      <c r="FD4537" s="1"/>
      <c r="FE4537" s="1"/>
      <c r="FF4537" s="1"/>
      <c r="FG4537" s="1"/>
      <c r="FH4537" s="1"/>
      <c r="FI4537" s="1"/>
      <c r="FJ4537" s="1"/>
      <c r="FK4537" s="1"/>
      <c r="FL4537" s="1"/>
      <c r="FM4537" s="1"/>
      <c r="FN4537" s="1"/>
      <c r="FO4537" s="1"/>
      <c r="FP4537" s="1"/>
      <c r="FQ4537" s="1"/>
      <c r="FR4537" s="1"/>
      <c r="FS4537" s="1"/>
      <c r="FT4537" s="1"/>
      <c r="FU4537" s="1"/>
      <c r="FV4537" s="1"/>
      <c r="FW4537" s="1"/>
      <c r="FX4537" s="1"/>
      <c r="FY4537" s="1"/>
      <c r="FZ4537" s="1"/>
      <c r="GA4537" s="1"/>
      <c r="GB4537" s="1"/>
      <c r="GC4537" s="1"/>
      <c r="GD4537" s="1"/>
      <c r="GE4537" s="1"/>
      <c r="GF4537" s="1"/>
      <c r="GG4537" s="1"/>
      <c r="GH4537" s="1"/>
      <c r="GI4537" s="1"/>
      <c r="GJ4537" s="1"/>
      <c r="GK4537"/>
      <c r="GL4537"/>
      <c r="GM4537"/>
      <c r="GN4537"/>
      <c r="GO4537"/>
      <c r="GP4537"/>
      <c r="GQ4537"/>
      <c r="GR4537"/>
      <c r="GS4537"/>
      <c r="GT4537"/>
      <c r="GU4537"/>
      <c r="GV4537"/>
      <c r="GW4537"/>
      <c r="GX4537"/>
      <c r="GY4537"/>
      <c r="GZ4537"/>
      <c r="HA4537"/>
      <c r="HB4537"/>
      <c r="HC4537"/>
      <c r="HD4537"/>
      <c r="HE4537"/>
    </row>
    <row r="4538" spans="4:213" s="25" customFormat="1" x14ac:dyDescent="0.25">
      <c r="D4538" s="19"/>
      <c r="E4538" s="19"/>
      <c r="F4538" s="20"/>
      <c r="G4538" s="20"/>
      <c r="H4538" s="20"/>
      <c r="I4538" s="20"/>
      <c r="J4538" s="21"/>
      <c r="K4538" s="21"/>
      <c r="L4538" s="20"/>
      <c r="M4538" s="20"/>
      <c r="N4538" s="22"/>
      <c r="O4538" s="22"/>
      <c r="P4538" s="22"/>
      <c r="Q4538" s="22"/>
      <c r="R4538" s="19"/>
      <c r="S4538" s="19"/>
      <c r="T4538" s="19"/>
      <c r="U4538" s="20"/>
      <c r="V4538" s="20"/>
      <c r="W4538" s="20"/>
      <c r="X4538" s="27"/>
      <c r="Y4538" s="253"/>
      <c r="Z4538" s="30"/>
      <c r="AA4538" s="30"/>
      <c r="AB4538" s="31"/>
      <c r="AC4538" s="31"/>
      <c r="AD4538" s="31"/>
      <c r="AE4538" s="31"/>
      <c r="AF4538" s="31"/>
      <c r="AG4538" s="241"/>
      <c r="AH4538" s="31"/>
      <c r="AI4538" s="31"/>
      <c r="AJ4538" s="31"/>
      <c r="AK4538" s="31"/>
      <c r="AL4538" s="120"/>
      <c r="AQ4538" s="26"/>
      <c r="AW4538" s="19"/>
      <c r="AX4538" s="19"/>
      <c r="AY4538" s="19"/>
      <c r="AZ4538" s="19"/>
      <c r="BA4538" s="19"/>
      <c r="BB4538" s="19"/>
      <c r="BC4538" s="1"/>
      <c r="BD4538"/>
      <c r="BE4538"/>
      <c r="BF4538" s="1"/>
      <c r="BG4538"/>
      <c r="BH4538"/>
      <c r="BI4538"/>
      <c r="BJ4538" s="1"/>
      <c r="BK4538" s="1"/>
      <c r="BL4538"/>
      <c r="BM4538" s="1"/>
      <c r="BN4538" s="1"/>
      <c r="BO4538" s="1"/>
      <c r="BP4538" s="1"/>
      <c r="BQ4538" s="1"/>
      <c r="BR4538" s="1"/>
      <c r="BS4538" s="1"/>
      <c r="BT4538" s="22"/>
      <c r="BU4538" s="1"/>
      <c r="BV4538" s="1"/>
      <c r="BW4538" s="1"/>
      <c r="BX4538" s="1"/>
      <c r="BY4538" s="1"/>
      <c r="BZ4538" s="1"/>
      <c r="CA4538" s="1"/>
      <c r="CB4538" s="1"/>
      <c r="CC4538" s="1"/>
      <c r="CD4538" s="1"/>
      <c r="CE4538" s="1"/>
      <c r="CF4538" s="1"/>
      <c r="CG4538" s="1"/>
      <c r="CH4538" s="1"/>
      <c r="CI4538" s="1"/>
      <c r="CJ4538" s="1"/>
      <c r="CK4538" s="1"/>
      <c r="CL4538" s="1"/>
      <c r="CM4538" s="1"/>
      <c r="CN4538" s="1"/>
      <c r="CO4538" s="1"/>
      <c r="CP4538" s="1"/>
      <c r="CQ4538" s="1"/>
      <c r="CR4538" s="1"/>
      <c r="CS4538" s="1"/>
      <c r="CT4538" s="1"/>
      <c r="CU4538" s="1"/>
      <c r="CV4538" s="1"/>
      <c r="CW4538" s="1"/>
      <c r="CX4538" s="1"/>
      <c r="CY4538" s="1"/>
      <c r="CZ4538" s="1"/>
      <c r="DA4538" s="1"/>
      <c r="DB4538" s="1"/>
      <c r="DC4538" s="1"/>
      <c r="DD4538" s="1"/>
      <c r="DE4538" s="1"/>
      <c r="DF4538" s="1"/>
      <c r="DG4538" s="1"/>
      <c r="DH4538" s="1"/>
      <c r="DI4538" s="1"/>
      <c r="DJ4538" s="1"/>
      <c r="DK4538" s="1"/>
      <c r="DL4538" s="1"/>
      <c r="DM4538" s="1"/>
      <c r="DN4538" s="1"/>
      <c r="DO4538" s="1"/>
      <c r="DP4538" s="1"/>
      <c r="DQ4538" s="1"/>
      <c r="DR4538" s="1"/>
      <c r="DS4538" s="1"/>
      <c r="DT4538" s="1"/>
      <c r="DU4538" s="1"/>
      <c r="DV4538" s="1"/>
      <c r="DW4538" s="1"/>
      <c r="DX4538" s="1"/>
      <c r="DY4538" s="1"/>
      <c r="DZ4538" s="1"/>
      <c r="EA4538" s="1"/>
      <c r="EB4538" s="1"/>
      <c r="EC4538" s="1"/>
      <c r="ED4538" s="1"/>
      <c r="EE4538" s="1"/>
      <c r="EF4538" s="1"/>
      <c r="EG4538" s="1"/>
      <c r="EH4538" s="1"/>
      <c r="EI4538" s="1"/>
      <c r="EJ4538" s="1"/>
      <c r="EK4538" s="1"/>
      <c r="EL4538" s="1"/>
      <c r="EM4538" s="1"/>
      <c r="EN4538" s="1"/>
      <c r="EO4538" s="1"/>
      <c r="EP4538" s="1"/>
      <c r="EQ4538" s="1"/>
      <c r="ER4538" s="1"/>
      <c r="ES4538" s="1"/>
      <c r="ET4538" s="1"/>
      <c r="EU4538" s="1"/>
      <c r="EV4538" s="1"/>
      <c r="EW4538" s="1"/>
      <c r="EX4538" s="1"/>
      <c r="EY4538" s="1"/>
      <c r="EZ4538" s="1"/>
      <c r="FA4538" s="1"/>
      <c r="FB4538" s="1"/>
      <c r="FC4538" s="1"/>
      <c r="FD4538" s="1"/>
      <c r="FE4538" s="1"/>
      <c r="FF4538" s="1"/>
      <c r="FG4538" s="1"/>
      <c r="FH4538" s="1"/>
      <c r="FI4538" s="1"/>
      <c r="FJ4538" s="1"/>
      <c r="FK4538" s="1"/>
      <c r="FL4538" s="1"/>
      <c r="FM4538" s="1"/>
      <c r="FN4538" s="1"/>
      <c r="FO4538" s="1"/>
      <c r="FP4538" s="1"/>
      <c r="FQ4538" s="1"/>
      <c r="FR4538" s="1"/>
      <c r="FS4538" s="1"/>
      <c r="FT4538" s="1"/>
      <c r="FU4538" s="1"/>
      <c r="FV4538" s="1"/>
      <c r="FW4538" s="1"/>
      <c r="FX4538" s="1"/>
      <c r="FY4538" s="1"/>
      <c r="FZ4538" s="1"/>
      <c r="GA4538" s="1"/>
      <c r="GB4538" s="1"/>
      <c r="GC4538" s="1"/>
      <c r="GD4538" s="1"/>
      <c r="GE4538" s="1"/>
      <c r="GF4538" s="1"/>
      <c r="GG4538" s="1"/>
      <c r="GH4538" s="1"/>
      <c r="GI4538" s="1"/>
      <c r="GJ4538" s="1"/>
      <c r="GK4538"/>
      <c r="GL4538"/>
      <c r="GM4538"/>
      <c r="GN4538"/>
      <c r="GO4538"/>
      <c r="GP4538"/>
      <c r="GQ4538"/>
      <c r="GR4538"/>
      <c r="GS4538"/>
      <c r="GT4538"/>
      <c r="GU4538"/>
      <c r="GV4538"/>
      <c r="GW4538"/>
      <c r="GX4538"/>
      <c r="GY4538"/>
      <c r="GZ4538"/>
      <c r="HA4538"/>
      <c r="HB4538"/>
      <c r="HC4538"/>
      <c r="HD4538"/>
      <c r="HE4538"/>
    </row>
    <row r="4539" spans="4:213" s="25" customFormat="1" x14ac:dyDescent="0.25">
      <c r="D4539" s="19"/>
      <c r="E4539" s="19"/>
      <c r="F4539" s="20"/>
      <c r="G4539" s="20"/>
      <c r="H4539" s="20"/>
      <c r="I4539" s="20"/>
      <c r="J4539" s="21"/>
      <c r="K4539" s="21"/>
      <c r="L4539" s="20"/>
      <c r="M4539" s="20"/>
      <c r="N4539" s="22"/>
      <c r="O4539" s="22"/>
      <c r="P4539" s="22"/>
      <c r="Q4539" s="22"/>
      <c r="R4539" s="19"/>
      <c r="S4539" s="19"/>
      <c r="T4539" s="19"/>
      <c r="U4539" s="20"/>
      <c r="V4539" s="20"/>
      <c r="W4539" s="20"/>
      <c r="X4539" s="27"/>
      <c r="Y4539" s="253"/>
      <c r="Z4539" s="30"/>
      <c r="AA4539" s="30"/>
      <c r="AB4539" s="31"/>
      <c r="AC4539" s="31"/>
      <c r="AD4539" s="31"/>
      <c r="AE4539" s="31"/>
      <c r="AF4539" s="31"/>
      <c r="AG4539" s="241"/>
      <c r="AH4539" s="31"/>
      <c r="AI4539" s="31"/>
      <c r="AJ4539" s="31"/>
      <c r="AK4539" s="31"/>
      <c r="AL4539" s="120"/>
      <c r="AQ4539" s="26"/>
      <c r="AW4539" s="19"/>
      <c r="AX4539" s="19"/>
      <c r="AY4539" s="19"/>
      <c r="AZ4539" s="19"/>
      <c r="BA4539" s="19"/>
      <c r="BB4539" s="19"/>
      <c r="BC4539" s="1"/>
      <c r="BD4539"/>
      <c r="BE4539"/>
      <c r="BF4539" s="1"/>
      <c r="BG4539"/>
      <c r="BH4539"/>
      <c r="BI4539"/>
      <c r="BJ4539" s="1"/>
      <c r="BK4539" s="1"/>
      <c r="BL4539"/>
      <c r="BM4539" s="1"/>
      <c r="BN4539" s="1"/>
      <c r="BO4539" s="1"/>
      <c r="BP4539" s="1"/>
      <c r="BQ4539" s="1"/>
      <c r="BR4539" s="1"/>
      <c r="BS4539" s="1"/>
      <c r="BT4539" s="22"/>
      <c r="BU4539" s="1"/>
      <c r="BV4539" s="1"/>
      <c r="BW4539" s="1"/>
      <c r="BX4539" s="1"/>
      <c r="BY4539" s="1"/>
      <c r="BZ4539" s="1"/>
      <c r="CA4539" s="1"/>
      <c r="CB4539" s="1"/>
      <c r="CC4539" s="1"/>
      <c r="CD4539" s="1"/>
      <c r="CE4539" s="1"/>
      <c r="CF4539" s="1"/>
      <c r="CG4539" s="1"/>
      <c r="CH4539" s="1"/>
      <c r="CI4539" s="1"/>
      <c r="CJ4539" s="1"/>
      <c r="CK4539" s="1"/>
      <c r="CL4539" s="1"/>
      <c r="CM4539" s="1"/>
      <c r="CN4539" s="1"/>
      <c r="CO4539" s="1"/>
      <c r="CP4539" s="1"/>
      <c r="CQ4539" s="1"/>
      <c r="CR4539" s="1"/>
      <c r="CS4539" s="1"/>
      <c r="CT4539" s="1"/>
      <c r="CU4539" s="1"/>
      <c r="CV4539" s="1"/>
      <c r="CW4539" s="1"/>
      <c r="CX4539" s="1"/>
      <c r="CY4539" s="1"/>
      <c r="CZ4539" s="1"/>
      <c r="DA4539" s="1"/>
      <c r="DB4539" s="1"/>
      <c r="DC4539" s="1"/>
      <c r="DD4539" s="1"/>
      <c r="DE4539" s="1"/>
      <c r="DF4539" s="1"/>
      <c r="DG4539" s="1"/>
      <c r="DH4539" s="1"/>
      <c r="DI4539" s="1"/>
      <c r="DJ4539" s="1"/>
      <c r="DK4539" s="1"/>
      <c r="DL4539" s="1"/>
      <c r="DM4539" s="1"/>
      <c r="DN4539" s="1"/>
      <c r="DO4539" s="1"/>
      <c r="DP4539" s="1"/>
      <c r="DQ4539" s="1"/>
      <c r="DR4539" s="1"/>
      <c r="DS4539" s="1"/>
      <c r="DT4539" s="1"/>
      <c r="DU4539" s="1"/>
      <c r="DV4539" s="1"/>
      <c r="DW4539" s="1"/>
      <c r="DX4539" s="1"/>
      <c r="DY4539" s="1"/>
      <c r="DZ4539" s="1"/>
      <c r="EA4539" s="1"/>
      <c r="EB4539" s="1"/>
      <c r="EC4539" s="1"/>
      <c r="ED4539" s="1"/>
      <c r="EE4539" s="1"/>
      <c r="EF4539" s="1"/>
      <c r="EG4539" s="1"/>
      <c r="EH4539" s="1"/>
      <c r="EI4539" s="1"/>
      <c r="EJ4539" s="1"/>
      <c r="EK4539" s="1"/>
      <c r="EL4539" s="1"/>
      <c r="EM4539" s="1"/>
      <c r="EN4539" s="1"/>
      <c r="EO4539" s="1"/>
      <c r="EP4539" s="1"/>
      <c r="EQ4539" s="1"/>
      <c r="ER4539" s="1"/>
      <c r="ES4539" s="1"/>
      <c r="ET4539" s="1"/>
      <c r="EU4539" s="1"/>
      <c r="EV4539" s="1"/>
      <c r="EW4539" s="1"/>
      <c r="EX4539" s="1"/>
      <c r="EY4539" s="1"/>
      <c r="EZ4539" s="1"/>
      <c r="FA4539" s="1"/>
      <c r="FB4539" s="1"/>
      <c r="FC4539" s="1"/>
      <c r="FD4539" s="1"/>
      <c r="FE4539" s="1"/>
      <c r="FF4539" s="1"/>
      <c r="FG4539" s="1"/>
      <c r="FH4539" s="1"/>
      <c r="FI4539" s="1"/>
      <c r="FJ4539" s="1"/>
      <c r="FK4539" s="1"/>
      <c r="FL4539" s="1"/>
      <c r="FM4539" s="1"/>
      <c r="FN4539" s="1"/>
      <c r="FO4539" s="1"/>
      <c r="FP4539" s="1"/>
      <c r="FQ4539" s="1"/>
      <c r="FR4539" s="1"/>
      <c r="FS4539" s="1"/>
      <c r="FT4539" s="1"/>
      <c r="FU4539" s="1"/>
      <c r="FV4539" s="1"/>
      <c r="FW4539" s="1"/>
      <c r="FX4539" s="1"/>
      <c r="FY4539" s="1"/>
      <c r="FZ4539" s="1"/>
      <c r="GA4539" s="1"/>
      <c r="GB4539" s="1"/>
      <c r="GC4539" s="1"/>
      <c r="GD4539" s="1"/>
      <c r="GE4539" s="1"/>
      <c r="GF4539" s="1"/>
      <c r="GG4539" s="1"/>
      <c r="GH4539" s="1"/>
      <c r="GI4539" s="1"/>
      <c r="GJ4539" s="1"/>
      <c r="GK4539"/>
      <c r="GL4539"/>
      <c r="GM4539"/>
      <c r="GN4539"/>
      <c r="GO4539"/>
      <c r="GP4539"/>
      <c r="GQ4539"/>
      <c r="GR4539"/>
      <c r="GS4539"/>
      <c r="GT4539"/>
      <c r="GU4539"/>
      <c r="GV4539"/>
      <c r="GW4539"/>
      <c r="GX4539"/>
      <c r="GY4539"/>
      <c r="GZ4539"/>
      <c r="HA4539"/>
      <c r="HB4539"/>
      <c r="HC4539"/>
      <c r="HD4539"/>
      <c r="HE4539"/>
    </row>
    <row r="4540" spans="4:213" s="25" customFormat="1" x14ac:dyDescent="0.25">
      <c r="D4540" s="19"/>
      <c r="E4540" s="19"/>
      <c r="F4540" s="20"/>
      <c r="G4540" s="20"/>
      <c r="H4540" s="20"/>
      <c r="I4540" s="20"/>
      <c r="J4540" s="21"/>
      <c r="K4540" s="21"/>
      <c r="L4540" s="20"/>
      <c r="M4540" s="20"/>
      <c r="N4540" s="22"/>
      <c r="O4540" s="22"/>
      <c r="P4540" s="22"/>
      <c r="Q4540" s="22"/>
      <c r="R4540" s="19"/>
      <c r="S4540" s="19"/>
      <c r="T4540" s="19"/>
      <c r="U4540" s="20"/>
      <c r="V4540" s="20"/>
      <c r="W4540" s="20"/>
      <c r="X4540" s="27"/>
      <c r="Y4540" s="253"/>
      <c r="Z4540" s="30"/>
      <c r="AA4540" s="30"/>
      <c r="AB4540" s="31"/>
      <c r="AC4540" s="31"/>
      <c r="AD4540" s="31"/>
      <c r="AE4540" s="31"/>
      <c r="AF4540" s="31"/>
      <c r="AG4540" s="241"/>
      <c r="AH4540" s="31"/>
      <c r="AI4540" s="31"/>
      <c r="AJ4540" s="31"/>
      <c r="AK4540" s="31"/>
      <c r="AL4540" s="120"/>
      <c r="AQ4540" s="26"/>
      <c r="AW4540" s="19"/>
      <c r="AX4540" s="19"/>
      <c r="AY4540" s="19"/>
      <c r="AZ4540" s="19"/>
      <c r="BA4540" s="19"/>
      <c r="BB4540" s="19"/>
      <c r="BC4540" s="1"/>
      <c r="BD4540"/>
      <c r="BE4540"/>
      <c r="BF4540" s="1"/>
      <c r="BG4540"/>
      <c r="BH4540"/>
      <c r="BI4540"/>
      <c r="BJ4540" s="1"/>
      <c r="BK4540" s="1"/>
      <c r="BL4540"/>
      <c r="BM4540" s="1"/>
      <c r="BN4540" s="1"/>
      <c r="BO4540" s="1"/>
      <c r="BP4540" s="1"/>
      <c r="BQ4540" s="1"/>
      <c r="BR4540" s="1"/>
      <c r="BS4540" s="1"/>
      <c r="BT4540" s="22"/>
      <c r="BU4540" s="1"/>
      <c r="BV4540" s="1"/>
      <c r="BW4540" s="1"/>
      <c r="BX4540" s="1"/>
      <c r="BY4540" s="1"/>
      <c r="BZ4540" s="1"/>
      <c r="CA4540" s="1"/>
      <c r="CB4540" s="1"/>
      <c r="CC4540" s="1"/>
      <c r="CD4540" s="1"/>
      <c r="CE4540" s="1"/>
      <c r="CF4540" s="1"/>
      <c r="CG4540" s="1"/>
      <c r="CH4540" s="1"/>
      <c r="CI4540" s="1"/>
      <c r="CJ4540" s="1"/>
      <c r="CK4540" s="1"/>
      <c r="CL4540" s="1"/>
      <c r="CM4540" s="1"/>
      <c r="CN4540" s="1"/>
      <c r="CO4540" s="1"/>
      <c r="CP4540" s="1"/>
      <c r="CQ4540" s="1"/>
      <c r="CR4540" s="1"/>
      <c r="CS4540" s="1"/>
      <c r="CT4540" s="1"/>
      <c r="CU4540" s="1"/>
      <c r="CV4540" s="1"/>
      <c r="CW4540" s="1"/>
      <c r="CX4540" s="1"/>
      <c r="CY4540" s="1"/>
      <c r="CZ4540" s="1"/>
      <c r="DA4540" s="1"/>
      <c r="DB4540" s="1"/>
      <c r="DC4540" s="1"/>
      <c r="DD4540" s="1"/>
      <c r="DE4540" s="1"/>
      <c r="DF4540" s="1"/>
      <c r="DG4540" s="1"/>
      <c r="DH4540" s="1"/>
      <c r="DI4540" s="1"/>
      <c r="DJ4540" s="1"/>
      <c r="DK4540" s="1"/>
      <c r="DL4540" s="1"/>
      <c r="DM4540" s="1"/>
      <c r="DN4540" s="1"/>
      <c r="DO4540" s="1"/>
      <c r="DP4540" s="1"/>
      <c r="DQ4540" s="1"/>
      <c r="DR4540" s="1"/>
      <c r="DS4540" s="1"/>
      <c r="DT4540" s="1"/>
      <c r="DU4540" s="1"/>
      <c r="DV4540" s="1"/>
      <c r="DW4540" s="1"/>
      <c r="DX4540" s="1"/>
      <c r="DY4540" s="1"/>
      <c r="DZ4540" s="1"/>
      <c r="EA4540" s="1"/>
      <c r="EB4540" s="1"/>
      <c r="EC4540" s="1"/>
      <c r="ED4540" s="1"/>
      <c r="EE4540" s="1"/>
      <c r="EF4540" s="1"/>
      <c r="EG4540" s="1"/>
      <c r="EH4540" s="1"/>
      <c r="EI4540" s="1"/>
      <c r="EJ4540" s="1"/>
      <c r="EK4540" s="1"/>
      <c r="EL4540" s="1"/>
      <c r="EM4540" s="1"/>
      <c r="EN4540" s="1"/>
      <c r="EO4540" s="1"/>
      <c r="EP4540" s="1"/>
      <c r="EQ4540" s="1"/>
      <c r="ER4540" s="1"/>
      <c r="ES4540" s="1"/>
      <c r="ET4540" s="1"/>
      <c r="EU4540" s="1"/>
      <c r="EV4540" s="1"/>
      <c r="EW4540" s="1"/>
      <c r="EX4540" s="1"/>
      <c r="EY4540" s="1"/>
      <c r="EZ4540" s="1"/>
      <c r="FA4540" s="1"/>
      <c r="FB4540" s="1"/>
      <c r="FC4540" s="1"/>
      <c r="FD4540" s="1"/>
      <c r="FE4540" s="1"/>
      <c r="FF4540" s="1"/>
      <c r="FG4540" s="1"/>
      <c r="FH4540" s="1"/>
      <c r="FI4540" s="1"/>
      <c r="FJ4540" s="1"/>
      <c r="FK4540" s="1"/>
      <c r="FL4540" s="1"/>
      <c r="FM4540" s="1"/>
      <c r="FN4540" s="1"/>
      <c r="FO4540" s="1"/>
      <c r="FP4540" s="1"/>
      <c r="FQ4540" s="1"/>
      <c r="FR4540" s="1"/>
      <c r="FS4540" s="1"/>
      <c r="FT4540" s="1"/>
      <c r="FU4540" s="1"/>
      <c r="FV4540" s="1"/>
      <c r="FW4540" s="1"/>
      <c r="FX4540" s="1"/>
      <c r="FY4540" s="1"/>
      <c r="FZ4540" s="1"/>
      <c r="GA4540" s="1"/>
      <c r="GB4540" s="1"/>
      <c r="GC4540" s="1"/>
      <c r="GD4540" s="1"/>
      <c r="GE4540" s="1"/>
      <c r="GF4540" s="1"/>
      <c r="GG4540" s="1"/>
      <c r="GH4540" s="1"/>
      <c r="GI4540" s="1"/>
      <c r="GJ4540" s="1"/>
      <c r="GK4540"/>
      <c r="GL4540"/>
      <c r="GM4540"/>
      <c r="GN4540"/>
      <c r="GO4540"/>
      <c r="GP4540"/>
      <c r="GQ4540"/>
      <c r="GR4540"/>
      <c r="GS4540"/>
      <c r="GT4540"/>
      <c r="GU4540"/>
      <c r="GV4540"/>
      <c r="GW4540"/>
      <c r="GX4540"/>
      <c r="GY4540"/>
      <c r="GZ4540"/>
      <c r="HA4540"/>
      <c r="HB4540"/>
      <c r="HC4540"/>
      <c r="HD4540"/>
      <c r="HE4540"/>
    </row>
    <row r="4541" spans="4:213" s="25" customFormat="1" x14ac:dyDescent="0.25">
      <c r="D4541" s="19"/>
      <c r="E4541" s="19"/>
      <c r="F4541" s="20"/>
      <c r="G4541" s="20"/>
      <c r="H4541" s="20"/>
      <c r="I4541" s="20"/>
      <c r="J4541" s="21"/>
      <c r="K4541" s="21"/>
      <c r="L4541" s="20"/>
      <c r="M4541" s="20"/>
      <c r="N4541" s="22"/>
      <c r="O4541" s="22"/>
      <c r="P4541" s="22"/>
      <c r="Q4541" s="22"/>
      <c r="R4541" s="19"/>
      <c r="S4541" s="19"/>
      <c r="T4541" s="19"/>
      <c r="U4541" s="20"/>
      <c r="V4541" s="20"/>
      <c r="W4541" s="20"/>
      <c r="X4541" s="27"/>
      <c r="Y4541" s="253"/>
      <c r="Z4541" s="30"/>
      <c r="AA4541" s="30"/>
      <c r="AB4541" s="31"/>
      <c r="AC4541" s="31"/>
      <c r="AD4541" s="31"/>
      <c r="AE4541" s="31"/>
      <c r="AF4541" s="31"/>
      <c r="AG4541" s="241"/>
      <c r="AH4541" s="31"/>
      <c r="AI4541" s="31"/>
      <c r="AJ4541" s="31"/>
      <c r="AK4541" s="31"/>
      <c r="AL4541" s="120"/>
      <c r="AQ4541" s="26"/>
      <c r="AW4541" s="19"/>
      <c r="AX4541" s="19"/>
      <c r="AY4541" s="19"/>
      <c r="AZ4541" s="19"/>
      <c r="BA4541" s="19"/>
      <c r="BB4541" s="19"/>
      <c r="BC4541" s="1"/>
      <c r="BD4541"/>
      <c r="BE4541"/>
      <c r="BF4541" s="1"/>
      <c r="BG4541"/>
      <c r="BH4541"/>
      <c r="BI4541"/>
      <c r="BJ4541" s="1"/>
      <c r="BK4541" s="1"/>
      <c r="BL4541"/>
      <c r="BM4541" s="1"/>
      <c r="BN4541" s="1"/>
      <c r="BO4541" s="1"/>
      <c r="BP4541" s="1"/>
      <c r="BQ4541" s="1"/>
      <c r="BR4541" s="1"/>
      <c r="BS4541" s="1"/>
      <c r="BT4541" s="22"/>
      <c r="BU4541" s="1"/>
      <c r="BV4541" s="1"/>
      <c r="BW4541" s="1"/>
      <c r="BX4541" s="1"/>
      <c r="BY4541" s="1"/>
      <c r="BZ4541" s="1"/>
      <c r="CA4541" s="1"/>
      <c r="CB4541" s="1"/>
      <c r="CC4541" s="1"/>
      <c r="CD4541" s="1"/>
      <c r="CE4541" s="1"/>
      <c r="CF4541" s="1"/>
      <c r="CG4541" s="1"/>
      <c r="CH4541" s="1"/>
      <c r="CI4541" s="1"/>
      <c r="CJ4541" s="1"/>
      <c r="CK4541" s="1"/>
      <c r="CL4541" s="1"/>
      <c r="CM4541" s="1"/>
      <c r="CN4541" s="1"/>
      <c r="CO4541" s="1"/>
      <c r="CP4541" s="1"/>
      <c r="CQ4541" s="1"/>
      <c r="CR4541" s="1"/>
      <c r="CS4541" s="1"/>
      <c r="CT4541" s="1"/>
      <c r="CU4541" s="1"/>
      <c r="CV4541" s="1"/>
      <c r="CW4541" s="1"/>
      <c r="CX4541" s="1"/>
      <c r="CY4541" s="1"/>
      <c r="CZ4541" s="1"/>
      <c r="DA4541" s="1"/>
      <c r="DB4541" s="1"/>
      <c r="DC4541" s="1"/>
      <c r="DD4541" s="1"/>
      <c r="DE4541" s="1"/>
      <c r="DF4541" s="1"/>
      <c r="DG4541" s="1"/>
      <c r="DH4541" s="1"/>
      <c r="DI4541" s="1"/>
      <c r="DJ4541" s="1"/>
      <c r="DK4541" s="1"/>
      <c r="DL4541" s="1"/>
      <c r="DM4541" s="1"/>
      <c r="DN4541" s="1"/>
      <c r="DO4541" s="1"/>
      <c r="DP4541" s="1"/>
      <c r="DQ4541" s="1"/>
      <c r="DR4541" s="1"/>
      <c r="DS4541" s="1"/>
      <c r="DT4541" s="1"/>
      <c r="DU4541" s="1"/>
      <c r="DV4541" s="1"/>
      <c r="DW4541" s="1"/>
      <c r="DX4541" s="1"/>
      <c r="DY4541" s="1"/>
      <c r="DZ4541" s="1"/>
      <c r="EA4541" s="1"/>
      <c r="EB4541" s="1"/>
      <c r="EC4541" s="1"/>
      <c r="ED4541" s="1"/>
      <c r="EE4541" s="1"/>
      <c r="EF4541" s="1"/>
      <c r="EG4541" s="1"/>
      <c r="EH4541" s="1"/>
      <c r="EI4541" s="1"/>
      <c r="EJ4541" s="1"/>
      <c r="EK4541" s="1"/>
      <c r="EL4541" s="1"/>
      <c r="EM4541" s="1"/>
      <c r="EN4541" s="1"/>
      <c r="EO4541" s="1"/>
      <c r="EP4541" s="1"/>
      <c r="EQ4541" s="1"/>
      <c r="ER4541" s="1"/>
      <c r="ES4541" s="1"/>
      <c r="ET4541" s="1"/>
      <c r="EU4541" s="1"/>
      <c r="EV4541" s="1"/>
      <c r="EW4541" s="1"/>
      <c r="EX4541" s="1"/>
      <c r="EY4541" s="1"/>
      <c r="EZ4541" s="1"/>
      <c r="FA4541" s="1"/>
      <c r="FB4541" s="1"/>
      <c r="FC4541" s="1"/>
      <c r="FD4541" s="1"/>
      <c r="FE4541" s="1"/>
      <c r="FF4541" s="1"/>
      <c r="FG4541" s="1"/>
      <c r="FH4541" s="1"/>
      <c r="FI4541" s="1"/>
      <c r="FJ4541" s="1"/>
      <c r="FK4541" s="1"/>
      <c r="FL4541" s="1"/>
      <c r="FM4541" s="1"/>
      <c r="FN4541" s="1"/>
      <c r="FO4541" s="1"/>
      <c r="FP4541" s="1"/>
      <c r="FQ4541" s="1"/>
      <c r="FR4541" s="1"/>
      <c r="FS4541" s="1"/>
      <c r="FT4541" s="1"/>
      <c r="FU4541" s="1"/>
      <c r="FV4541" s="1"/>
      <c r="FW4541" s="1"/>
      <c r="FX4541" s="1"/>
      <c r="FY4541" s="1"/>
      <c r="FZ4541" s="1"/>
      <c r="GA4541" s="1"/>
      <c r="GB4541" s="1"/>
      <c r="GC4541" s="1"/>
      <c r="GD4541" s="1"/>
      <c r="GE4541" s="1"/>
      <c r="GF4541" s="1"/>
      <c r="GG4541" s="1"/>
      <c r="GH4541" s="1"/>
      <c r="GI4541" s="1"/>
      <c r="GJ4541" s="1"/>
      <c r="GK4541"/>
      <c r="GL4541"/>
      <c r="GM4541"/>
      <c r="GN4541"/>
      <c r="GO4541"/>
      <c r="GP4541"/>
      <c r="GQ4541"/>
      <c r="GR4541"/>
      <c r="GS4541"/>
      <c r="GT4541"/>
      <c r="GU4541"/>
      <c r="GV4541"/>
      <c r="GW4541"/>
      <c r="GX4541"/>
      <c r="GY4541"/>
      <c r="GZ4541"/>
      <c r="HA4541"/>
      <c r="HB4541"/>
      <c r="HC4541"/>
      <c r="HD4541"/>
      <c r="HE4541"/>
    </row>
    <row r="4542" spans="4:213" s="25" customFormat="1" x14ac:dyDescent="0.25">
      <c r="D4542" s="19"/>
      <c r="E4542" s="19"/>
      <c r="F4542" s="20"/>
      <c r="G4542" s="20"/>
      <c r="H4542" s="20"/>
      <c r="I4542" s="20"/>
      <c r="J4542" s="21"/>
      <c r="K4542" s="21"/>
      <c r="L4542" s="20"/>
      <c r="M4542" s="20"/>
      <c r="N4542" s="22"/>
      <c r="O4542" s="22"/>
      <c r="P4542" s="22"/>
      <c r="Q4542" s="22"/>
      <c r="R4542" s="19"/>
      <c r="S4542" s="19"/>
      <c r="T4542" s="19"/>
      <c r="U4542" s="20"/>
      <c r="V4542" s="20"/>
      <c r="W4542" s="20"/>
      <c r="X4542" s="27"/>
      <c r="Y4542" s="253"/>
      <c r="Z4542" s="30"/>
      <c r="AA4542" s="30"/>
      <c r="AB4542" s="31"/>
      <c r="AC4542" s="31"/>
      <c r="AD4542" s="31"/>
      <c r="AE4542" s="31"/>
      <c r="AF4542" s="31"/>
      <c r="AG4542" s="241"/>
      <c r="AH4542" s="31"/>
      <c r="AI4542" s="31"/>
      <c r="AJ4542" s="31"/>
      <c r="AK4542" s="31"/>
      <c r="AL4542" s="120"/>
      <c r="AQ4542" s="26"/>
      <c r="AW4542" s="19"/>
      <c r="AX4542" s="19"/>
      <c r="AY4542" s="19"/>
      <c r="AZ4542" s="19"/>
      <c r="BA4542" s="19"/>
      <c r="BB4542" s="19"/>
      <c r="BC4542" s="1"/>
      <c r="BD4542"/>
      <c r="BE4542"/>
      <c r="BF4542" s="1"/>
      <c r="BG4542"/>
      <c r="BH4542"/>
      <c r="BI4542"/>
      <c r="BJ4542" s="1"/>
      <c r="BK4542" s="1"/>
      <c r="BL4542"/>
      <c r="BM4542" s="1"/>
      <c r="BN4542" s="1"/>
      <c r="BO4542" s="1"/>
      <c r="BP4542" s="1"/>
      <c r="BQ4542" s="1"/>
      <c r="BR4542" s="1"/>
      <c r="BS4542" s="1"/>
      <c r="BT4542" s="22"/>
      <c r="BU4542" s="1"/>
      <c r="BV4542" s="1"/>
      <c r="BW4542" s="1"/>
      <c r="BX4542" s="1"/>
      <c r="BY4542" s="1"/>
      <c r="BZ4542" s="1"/>
      <c r="CA4542" s="1"/>
      <c r="CB4542" s="1"/>
      <c r="CC4542" s="1"/>
      <c r="CD4542" s="1"/>
      <c r="CE4542" s="1"/>
      <c r="CF4542" s="1"/>
      <c r="CG4542" s="1"/>
      <c r="CH4542" s="1"/>
      <c r="CI4542" s="1"/>
      <c r="CJ4542" s="1"/>
      <c r="CK4542" s="1"/>
      <c r="CL4542" s="1"/>
      <c r="CM4542" s="1"/>
      <c r="CN4542" s="1"/>
      <c r="CO4542" s="1"/>
      <c r="CP4542" s="1"/>
      <c r="CQ4542" s="1"/>
      <c r="CR4542" s="1"/>
      <c r="CS4542" s="1"/>
      <c r="CT4542" s="1"/>
      <c r="CU4542" s="1"/>
      <c r="CV4542" s="1"/>
      <c r="CW4542" s="1"/>
      <c r="CX4542" s="1"/>
      <c r="CY4542" s="1"/>
      <c r="CZ4542" s="1"/>
      <c r="DA4542" s="1"/>
      <c r="DB4542" s="1"/>
      <c r="DC4542" s="1"/>
      <c r="DD4542" s="1"/>
      <c r="DE4542" s="1"/>
      <c r="DF4542" s="1"/>
      <c r="DG4542" s="1"/>
      <c r="DH4542" s="1"/>
      <c r="DI4542" s="1"/>
      <c r="DJ4542" s="1"/>
      <c r="DK4542" s="1"/>
      <c r="DL4542" s="1"/>
      <c r="DM4542" s="1"/>
      <c r="DN4542" s="1"/>
      <c r="DO4542" s="1"/>
      <c r="DP4542" s="1"/>
      <c r="DQ4542" s="1"/>
      <c r="DR4542" s="1"/>
      <c r="DS4542" s="1"/>
      <c r="DT4542" s="1"/>
      <c r="DU4542" s="1"/>
      <c r="DV4542" s="1"/>
      <c r="DW4542" s="1"/>
      <c r="DX4542" s="1"/>
      <c r="DY4542" s="1"/>
      <c r="DZ4542" s="1"/>
      <c r="EA4542" s="1"/>
      <c r="EB4542" s="1"/>
      <c r="EC4542" s="1"/>
      <c r="ED4542" s="1"/>
      <c r="EE4542" s="1"/>
      <c r="EF4542" s="1"/>
      <c r="EG4542" s="1"/>
      <c r="EH4542" s="1"/>
      <c r="EI4542" s="1"/>
      <c r="EJ4542" s="1"/>
      <c r="EK4542" s="1"/>
      <c r="EL4542" s="1"/>
      <c r="EM4542" s="1"/>
      <c r="EN4542" s="1"/>
      <c r="EO4542" s="1"/>
      <c r="EP4542" s="1"/>
      <c r="EQ4542" s="1"/>
      <c r="ER4542" s="1"/>
      <c r="ES4542" s="1"/>
      <c r="ET4542" s="1"/>
      <c r="EU4542" s="1"/>
      <c r="EV4542" s="1"/>
      <c r="EW4542" s="1"/>
      <c r="EX4542" s="1"/>
      <c r="EY4542" s="1"/>
      <c r="EZ4542" s="1"/>
      <c r="FA4542" s="1"/>
      <c r="FB4542" s="1"/>
      <c r="FC4542" s="1"/>
      <c r="FD4542" s="1"/>
      <c r="FE4542" s="1"/>
      <c r="FF4542" s="1"/>
      <c r="FG4542" s="1"/>
      <c r="FH4542" s="1"/>
      <c r="FI4542" s="1"/>
      <c r="FJ4542" s="1"/>
      <c r="FK4542" s="1"/>
      <c r="FL4542" s="1"/>
      <c r="FM4542" s="1"/>
      <c r="FN4542" s="1"/>
      <c r="FO4542" s="1"/>
      <c r="FP4542" s="1"/>
      <c r="FQ4542" s="1"/>
      <c r="FR4542" s="1"/>
      <c r="FS4542" s="1"/>
      <c r="FT4542" s="1"/>
      <c r="FU4542" s="1"/>
      <c r="FV4542" s="1"/>
      <c r="FW4542" s="1"/>
      <c r="FX4542" s="1"/>
      <c r="FY4542" s="1"/>
      <c r="FZ4542" s="1"/>
      <c r="GA4542" s="1"/>
      <c r="GB4542" s="1"/>
      <c r="GC4542" s="1"/>
      <c r="GD4542" s="1"/>
      <c r="GE4542" s="1"/>
      <c r="GF4542" s="1"/>
      <c r="GG4542" s="1"/>
      <c r="GH4542" s="1"/>
      <c r="GI4542" s="1"/>
      <c r="GJ4542" s="1"/>
      <c r="GK4542"/>
      <c r="GL4542"/>
      <c r="GM4542"/>
      <c r="GN4542"/>
      <c r="GO4542"/>
      <c r="GP4542"/>
      <c r="GQ4542"/>
      <c r="GR4542"/>
      <c r="GS4542"/>
      <c r="GT4542"/>
      <c r="GU4542"/>
      <c r="GV4542"/>
      <c r="GW4542"/>
      <c r="GX4542"/>
      <c r="GY4542"/>
      <c r="GZ4542"/>
      <c r="HA4542"/>
      <c r="HB4542"/>
      <c r="HC4542"/>
      <c r="HD4542"/>
      <c r="HE4542"/>
    </row>
    <row r="4543" spans="4:213" s="25" customFormat="1" x14ac:dyDescent="0.25">
      <c r="D4543" s="19"/>
      <c r="E4543" s="19"/>
      <c r="F4543" s="20"/>
      <c r="G4543" s="20"/>
      <c r="H4543" s="20"/>
      <c r="I4543" s="20"/>
      <c r="J4543" s="21"/>
      <c r="K4543" s="21"/>
      <c r="L4543" s="20"/>
      <c r="M4543" s="20"/>
      <c r="N4543" s="22"/>
      <c r="O4543" s="22"/>
      <c r="P4543" s="22"/>
      <c r="Q4543" s="22"/>
      <c r="R4543" s="19"/>
      <c r="S4543" s="19"/>
      <c r="T4543" s="19"/>
      <c r="U4543" s="20"/>
      <c r="V4543" s="20"/>
      <c r="W4543" s="20"/>
      <c r="X4543" s="27"/>
      <c r="Y4543" s="253"/>
      <c r="Z4543" s="30"/>
      <c r="AA4543" s="30"/>
      <c r="AB4543" s="31"/>
      <c r="AC4543" s="31"/>
      <c r="AD4543" s="31"/>
      <c r="AE4543" s="31"/>
      <c r="AF4543" s="31"/>
      <c r="AG4543" s="241"/>
      <c r="AH4543" s="31"/>
      <c r="AI4543" s="31"/>
      <c r="AJ4543" s="31"/>
      <c r="AK4543" s="31"/>
      <c r="AL4543" s="120"/>
      <c r="AQ4543" s="26"/>
      <c r="AW4543" s="19"/>
      <c r="AX4543" s="19"/>
      <c r="AY4543" s="19"/>
      <c r="AZ4543" s="19"/>
      <c r="BA4543" s="19"/>
      <c r="BB4543" s="19"/>
      <c r="BC4543" s="1"/>
      <c r="BD4543"/>
      <c r="BE4543"/>
      <c r="BF4543" s="1"/>
      <c r="BG4543"/>
      <c r="BH4543"/>
      <c r="BI4543"/>
      <c r="BJ4543" s="1"/>
      <c r="BK4543" s="1"/>
      <c r="BL4543"/>
      <c r="BM4543" s="1"/>
      <c r="BN4543" s="1"/>
      <c r="BO4543" s="1"/>
      <c r="BP4543" s="1"/>
      <c r="BQ4543" s="1"/>
      <c r="BR4543" s="1"/>
      <c r="BS4543" s="1"/>
      <c r="BT4543" s="22"/>
      <c r="BU4543" s="1"/>
      <c r="BV4543" s="1"/>
      <c r="BW4543" s="1"/>
      <c r="BX4543" s="1"/>
      <c r="BY4543" s="1"/>
      <c r="BZ4543" s="1"/>
      <c r="CA4543" s="1"/>
      <c r="CB4543" s="1"/>
      <c r="CC4543" s="1"/>
      <c r="CD4543" s="1"/>
      <c r="CE4543" s="1"/>
      <c r="CF4543" s="1"/>
      <c r="CG4543" s="1"/>
      <c r="CH4543" s="1"/>
      <c r="CI4543" s="1"/>
      <c r="CJ4543" s="1"/>
      <c r="CK4543" s="1"/>
      <c r="CL4543" s="1"/>
      <c r="CM4543" s="1"/>
      <c r="CN4543" s="1"/>
      <c r="CO4543" s="1"/>
      <c r="CP4543" s="1"/>
      <c r="CQ4543" s="1"/>
      <c r="CR4543" s="1"/>
      <c r="CS4543" s="1"/>
      <c r="CT4543" s="1"/>
      <c r="CU4543" s="1"/>
      <c r="CV4543" s="1"/>
      <c r="CW4543" s="1"/>
      <c r="CX4543" s="1"/>
      <c r="CY4543" s="1"/>
      <c r="CZ4543" s="1"/>
      <c r="DA4543" s="1"/>
      <c r="DB4543" s="1"/>
      <c r="DC4543" s="1"/>
      <c r="DD4543" s="1"/>
      <c r="DE4543" s="1"/>
      <c r="DF4543" s="1"/>
      <c r="DG4543" s="1"/>
      <c r="DH4543" s="1"/>
      <c r="DI4543" s="1"/>
      <c r="DJ4543" s="1"/>
      <c r="DK4543" s="1"/>
      <c r="DL4543" s="1"/>
      <c r="DM4543" s="1"/>
      <c r="DN4543" s="1"/>
      <c r="DO4543" s="1"/>
      <c r="DP4543" s="1"/>
      <c r="DQ4543" s="1"/>
      <c r="DR4543" s="1"/>
      <c r="DS4543" s="1"/>
      <c r="DT4543" s="1"/>
      <c r="DU4543" s="1"/>
      <c r="DV4543" s="1"/>
      <c r="DW4543" s="1"/>
      <c r="DX4543" s="1"/>
      <c r="DY4543" s="1"/>
      <c r="DZ4543" s="1"/>
      <c r="EA4543" s="1"/>
      <c r="EB4543" s="1"/>
      <c r="EC4543" s="1"/>
      <c r="ED4543" s="1"/>
      <c r="EE4543" s="1"/>
      <c r="EF4543" s="1"/>
      <c r="EG4543" s="1"/>
      <c r="EH4543" s="1"/>
      <c r="EI4543" s="1"/>
      <c r="EJ4543" s="1"/>
      <c r="EK4543" s="1"/>
      <c r="EL4543" s="1"/>
      <c r="EM4543" s="1"/>
      <c r="EN4543" s="1"/>
      <c r="EO4543" s="1"/>
      <c r="EP4543" s="1"/>
      <c r="EQ4543" s="1"/>
      <c r="ER4543" s="1"/>
      <c r="ES4543" s="1"/>
      <c r="ET4543" s="1"/>
      <c r="EU4543" s="1"/>
      <c r="EV4543" s="1"/>
      <c r="EW4543" s="1"/>
      <c r="EX4543" s="1"/>
      <c r="EY4543" s="1"/>
      <c r="EZ4543" s="1"/>
      <c r="FA4543" s="1"/>
      <c r="FB4543" s="1"/>
      <c r="FC4543" s="1"/>
      <c r="FD4543" s="1"/>
      <c r="FE4543" s="1"/>
      <c r="FF4543" s="1"/>
      <c r="FG4543" s="1"/>
      <c r="FH4543" s="1"/>
      <c r="FI4543" s="1"/>
      <c r="FJ4543" s="1"/>
      <c r="FK4543" s="1"/>
      <c r="FL4543" s="1"/>
      <c r="FM4543" s="1"/>
      <c r="FN4543" s="1"/>
      <c r="FO4543" s="1"/>
      <c r="FP4543" s="1"/>
      <c r="FQ4543" s="1"/>
      <c r="FR4543" s="1"/>
      <c r="FS4543" s="1"/>
      <c r="FT4543" s="1"/>
      <c r="FU4543" s="1"/>
      <c r="FV4543" s="1"/>
      <c r="FW4543" s="1"/>
      <c r="FX4543" s="1"/>
      <c r="FY4543" s="1"/>
      <c r="FZ4543" s="1"/>
      <c r="GA4543" s="1"/>
      <c r="GB4543" s="1"/>
      <c r="GC4543" s="1"/>
      <c r="GD4543" s="1"/>
      <c r="GE4543" s="1"/>
      <c r="GF4543" s="1"/>
      <c r="GG4543" s="1"/>
      <c r="GH4543" s="1"/>
      <c r="GI4543" s="1"/>
      <c r="GJ4543" s="1"/>
      <c r="GK4543"/>
      <c r="GL4543"/>
      <c r="GM4543"/>
      <c r="GN4543"/>
      <c r="GO4543"/>
      <c r="GP4543"/>
      <c r="GQ4543"/>
      <c r="GR4543"/>
      <c r="GS4543"/>
      <c r="GT4543"/>
      <c r="GU4543"/>
      <c r="GV4543"/>
      <c r="GW4543"/>
      <c r="GX4543"/>
      <c r="GY4543"/>
      <c r="GZ4543"/>
      <c r="HA4543"/>
      <c r="HB4543"/>
      <c r="HC4543"/>
      <c r="HD4543"/>
      <c r="HE4543"/>
    </row>
    <row r="4544" spans="4:213" s="25" customFormat="1" x14ac:dyDescent="0.25">
      <c r="D4544" s="19"/>
      <c r="E4544" s="19"/>
      <c r="F4544" s="20"/>
      <c r="G4544" s="20"/>
      <c r="H4544" s="20"/>
      <c r="I4544" s="20"/>
      <c r="J4544" s="21"/>
      <c r="K4544" s="21"/>
      <c r="L4544" s="20"/>
      <c r="M4544" s="20"/>
      <c r="N4544" s="22"/>
      <c r="O4544" s="22"/>
      <c r="P4544" s="22"/>
      <c r="Q4544" s="22"/>
      <c r="R4544" s="19"/>
      <c r="S4544" s="19"/>
      <c r="T4544" s="19"/>
      <c r="U4544" s="20"/>
      <c r="V4544" s="20"/>
      <c r="W4544" s="20"/>
      <c r="X4544" s="27"/>
      <c r="Y4544" s="253"/>
      <c r="Z4544" s="30"/>
      <c r="AA4544" s="30"/>
      <c r="AB4544" s="31"/>
      <c r="AC4544" s="31"/>
      <c r="AD4544" s="31"/>
      <c r="AE4544" s="31"/>
      <c r="AF4544" s="31"/>
      <c r="AG4544" s="241"/>
      <c r="AH4544" s="31"/>
      <c r="AI4544" s="31"/>
      <c r="AJ4544" s="31"/>
      <c r="AK4544" s="31"/>
      <c r="AL4544" s="120"/>
      <c r="AQ4544" s="26"/>
      <c r="AW4544" s="19"/>
      <c r="AX4544" s="19"/>
      <c r="AY4544" s="19"/>
      <c r="AZ4544" s="19"/>
      <c r="BA4544" s="19"/>
      <c r="BB4544" s="19"/>
      <c r="BC4544" s="1"/>
      <c r="BD4544"/>
      <c r="BE4544"/>
      <c r="BF4544" s="1"/>
      <c r="BG4544"/>
      <c r="BH4544"/>
      <c r="BI4544"/>
      <c r="BJ4544" s="1"/>
      <c r="BK4544" s="1"/>
      <c r="BL4544"/>
      <c r="BM4544" s="1"/>
      <c r="BN4544" s="1"/>
      <c r="BO4544" s="1"/>
      <c r="BP4544" s="1"/>
      <c r="BQ4544" s="1"/>
      <c r="BR4544" s="1"/>
      <c r="BS4544" s="1"/>
      <c r="BT4544" s="22"/>
      <c r="BU4544" s="1"/>
      <c r="BV4544" s="1"/>
      <c r="BW4544" s="1"/>
      <c r="BX4544" s="1"/>
      <c r="BY4544" s="1"/>
      <c r="BZ4544" s="1"/>
      <c r="CA4544" s="1"/>
      <c r="CB4544" s="1"/>
      <c r="CC4544" s="1"/>
      <c r="CD4544" s="1"/>
      <c r="CE4544" s="1"/>
      <c r="CF4544" s="1"/>
      <c r="CG4544" s="1"/>
      <c r="CH4544" s="1"/>
      <c r="CI4544" s="1"/>
      <c r="CJ4544" s="1"/>
      <c r="CK4544" s="1"/>
      <c r="CL4544" s="1"/>
      <c r="CM4544" s="1"/>
      <c r="CN4544" s="1"/>
      <c r="CO4544" s="1"/>
      <c r="CP4544" s="1"/>
      <c r="CQ4544" s="1"/>
      <c r="CR4544" s="1"/>
      <c r="CS4544" s="1"/>
      <c r="CT4544" s="1"/>
      <c r="CU4544" s="1"/>
      <c r="CV4544" s="1"/>
      <c r="CW4544" s="1"/>
      <c r="CX4544" s="1"/>
      <c r="CY4544" s="1"/>
      <c r="CZ4544" s="1"/>
      <c r="DA4544" s="1"/>
      <c r="DB4544" s="1"/>
      <c r="DC4544" s="1"/>
      <c r="DD4544" s="1"/>
      <c r="DE4544" s="1"/>
      <c r="DF4544" s="1"/>
      <c r="DG4544" s="1"/>
      <c r="DH4544" s="1"/>
      <c r="DI4544" s="1"/>
      <c r="DJ4544" s="1"/>
      <c r="DK4544" s="1"/>
      <c r="DL4544" s="1"/>
      <c r="DM4544" s="1"/>
      <c r="DN4544" s="1"/>
      <c r="DO4544" s="1"/>
      <c r="DP4544" s="1"/>
      <c r="DQ4544" s="1"/>
      <c r="DR4544" s="1"/>
      <c r="DS4544" s="1"/>
      <c r="DT4544" s="1"/>
      <c r="DU4544" s="1"/>
      <c r="DV4544" s="1"/>
      <c r="DW4544" s="1"/>
      <c r="DX4544" s="1"/>
      <c r="DY4544" s="1"/>
      <c r="DZ4544" s="1"/>
      <c r="EA4544" s="1"/>
      <c r="EB4544" s="1"/>
      <c r="EC4544" s="1"/>
      <c r="ED4544" s="1"/>
      <c r="EE4544" s="1"/>
      <c r="EF4544" s="1"/>
      <c r="EG4544" s="1"/>
      <c r="EH4544" s="1"/>
      <c r="EI4544" s="1"/>
      <c r="EJ4544" s="1"/>
      <c r="EK4544" s="1"/>
      <c r="EL4544" s="1"/>
      <c r="EM4544" s="1"/>
      <c r="EN4544" s="1"/>
      <c r="EO4544" s="1"/>
      <c r="EP4544" s="1"/>
      <c r="EQ4544" s="1"/>
      <c r="ER4544" s="1"/>
      <c r="ES4544" s="1"/>
      <c r="ET4544" s="1"/>
      <c r="EU4544" s="1"/>
      <c r="EV4544" s="1"/>
      <c r="EW4544" s="1"/>
      <c r="EX4544" s="1"/>
      <c r="EY4544" s="1"/>
      <c r="EZ4544" s="1"/>
      <c r="FA4544" s="1"/>
      <c r="FB4544" s="1"/>
      <c r="FC4544" s="1"/>
      <c r="FD4544" s="1"/>
      <c r="FE4544" s="1"/>
      <c r="FF4544" s="1"/>
      <c r="FG4544" s="1"/>
      <c r="FH4544" s="1"/>
      <c r="FI4544" s="1"/>
      <c r="FJ4544" s="1"/>
      <c r="FK4544" s="1"/>
      <c r="FL4544" s="1"/>
      <c r="FM4544" s="1"/>
      <c r="FN4544" s="1"/>
      <c r="FO4544" s="1"/>
      <c r="FP4544" s="1"/>
      <c r="FQ4544" s="1"/>
      <c r="FR4544" s="1"/>
      <c r="FS4544" s="1"/>
      <c r="FT4544" s="1"/>
      <c r="FU4544" s="1"/>
      <c r="FV4544" s="1"/>
      <c r="FW4544" s="1"/>
      <c r="FX4544" s="1"/>
      <c r="FY4544" s="1"/>
      <c r="FZ4544" s="1"/>
      <c r="GA4544" s="1"/>
      <c r="GB4544" s="1"/>
      <c r="GC4544" s="1"/>
      <c r="GD4544" s="1"/>
      <c r="GE4544" s="1"/>
      <c r="GF4544" s="1"/>
      <c r="GG4544" s="1"/>
      <c r="GH4544" s="1"/>
      <c r="GI4544" s="1"/>
      <c r="GJ4544" s="1"/>
      <c r="GK4544"/>
      <c r="GL4544"/>
      <c r="GM4544"/>
      <c r="GN4544"/>
      <c r="GO4544"/>
      <c r="GP4544"/>
      <c r="GQ4544"/>
      <c r="GR4544"/>
      <c r="GS4544"/>
      <c r="GT4544"/>
      <c r="GU4544"/>
      <c r="GV4544"/>
      <c r="GW4544"/>
      <c r="GX4544"/>
      <c r="GY4544"/>
      <c r="GZ4544"/>
      <c r="HA4544"/>
      <c r="HB4544"/>
      <c r="HC4544"/>
      <c r="HD4544"/>
      <c r="HE4544"/>
    </row>
    <row r="4545" spans="4:213" s="25" customFormat="1" x14ac:dyDescent="0.25">
      <c r="D4545" s="19"/>
      <c r="E4545" s="19"/>
      <c r="F4545" s="20"/>
      <c r="G4545" s="20"/>
      <c r="H4545" s="20"/>
      <c r="I4545" s="20"/>
      <c r="J4545" s="21"/>
      <c r="K4545" s="21"/>
      <c r="L4545" s="20"/>
      <c r="M4545" s="20"/>
      <c r="N4545" s="22"/>
      <c r="O4545" s="22"/>
      <c r="P4545" s="22"/>
      <c r="Q4545" s="22"/>
      <c r="R4545" s="19"/>
      <c r="S4545" s="19"/>
      <c r="T4545" s="19"/>
      <c r="U4545" s="20"/>
      <c r="V4545" s="20"/>
      <c r="W4545" s="20"/>
      <c r="X4545" s="27"/>
      <c r="Y4545" s="253"/>
      <c r="Z4545" s="30"/>
      <c r="AA4545" s="30"/>
      <c r="AB4545" s="31"/>
      <c r="AC4545" s="31"/>
      <c r="AD4545" s="31"/>
      <c r="AE4545" s="31"/>
      <c r="AF4545" s="31"/>
      <c r="AG4545" s="241"/>
      <c r="AH4545" s="31"/>
      <c r="AI4545" s="31"/>
      <c r="AJ4545" s="31"/>
      <c r="AK4545" s="31"/>
      <c r="AL4545" s="120"/>
      <c r="AQ4545" s="26"/>
      <c r="AW4545" s="19"/>
      <c r="AX4545" s="19"/>
      <c r="AY4545" s="19"/>
      <c r="AZ4545" s="19"/>
      <c r="BA4545" s="19"/>
      <c r="BB4545" s="19"/>
      <c r="BC4545" s="1"/>
      <c r="BD4545"/>
      <c r="BE4545"/>
      <c r="BF4545" s="1"/>
      <c r="BG4545"/>
      <c r="BH4545"/>
      <c r="BI4545"/>
      <c r="BJ4545" s="1"/>
      <c r="BK4545" s="1"/>
      <c r="BL4545"/>
      <c r="BM4545" s="1"/>
      <c r="BN4545" s="1"/>
      <c r="BO4545" s="1"/>
      <c r="BP4545" s="1"/>
      <c r="BQ4545" s="1"/>
      <c r="BR4545" s="1"/>
      <c r="BS4545" s="1"/>
      <c r="BT4545" s="22"/>
      <c r="BU4545" s="1"/>
      <c r="BV4545" s="1"/>
      <c r="BW4545" s="1"/>
      <c r="BX4545" s="1"/>
      <c r="BY4545" s="1"/>
      <c r="BZ4545" s="1"/>
      <c r="CA4545" s="1"/>
      <c r="CB4545" s="1"/>
      <c r="CC4545" s="1"/>
      <c r="CD4545" s="1"/>
      <c r="CE4545" s="1"/>
      <c r="CF4545" s="1"/>
      <c r="CG4545" s="1"/>
      <c r="CH4545" s="1"/>
      <c r="CI4545" s="1"/>
      <c r="CJ4545" s="1"/>
      <c r="CK4545" s="1"/>
      <c r="CL4545" s="1"/>
      <c r="CM4545" s="1"/>
      <c r="CN4545" s="1"/>
      <c r="CO4545" s="1"/>
      <c r="CP4545" s="1"/>
      <c r="CQ4545" s="1"/>
      <c r="CR4545" s="1"/>
      <c r="CS4545" s="1"/>
      <c r="CT4545" s="1"/>
      <c r="CU4545" s="1"/>
      <c r="CV4545" s="1"/>
      <c r="CW4545" s="1"/>
      <c r="CX4545" s="1"/>
      <c r="CY4545" s="1"/>
      <c r="CZ4545" s="1"/>
      <c r="DA4545" s="1"/>
      <c r="DB4545" s="1"/>
      <c r="DC4545" s="1"/>
      <c r="DD4545" s="1"/>
      <c r="DE4545" s="1"/>
      <c r="DF4545" s="1"/>
      <c r="DG4545" s="1"/>
      <c r="DH4545" s="1"/>
      <c r="DI4545" s="1"/>
      <c r="DJ4545" s="1"/>
      <c r="DK4545" s="1"/>
      <c r="DL4545" s="1"/>
      <c r="DM4545" s="1"/>
      <c r="DN4545" s="1"/>
      <c r="DO4545" s="1"/>
      <c r="DP4545" s="1"/>
      <c r="DQ4545" s="1"/>
      <c r="DR4545" s="1"/>
      <c r="DS4545" s="1"/>
      <c r="DT4545" s="1"/>
      <c r="DU4545" s="1"/>
      <c r="DV4545" s="1"/>
      <c r="DW4545" s="1"/>
      <c r="DX4545" s="1"/>
      <c r="DY4545" s="1"/>
      <c r="DZ4545" s="1"/>
      <c r="EA4545" s="1"/>
      <c r="EB4545" s="1"/>
      <c r="EC4545" s="1"/>
      <c r="ED4545" s="1"/>
      <c r="EE4545" s="1"/>
      <c r="EF4545" s="1"/>
      <c r="EG4545" s="1"/>
      <c r="EH4545" s="1"/>
      <c r="EI4545" s="1"/>
      <c r="EJ4545" s="1"/>
      <c r="EK4545" s="1"/>
      <c r="EL4545" s="1"/>
      <c r="EM4545" s="1"/>
      <c r="EN4545" s="1"/>
      <c r="EO4545" s="1"/>
      <c r="EP4545" s="1"/>
      <c r="EQ4545" s="1"/>
      <c r="ER4545" s="1"/>
      <c r="ES4545" s="1"/>
      <c r="ET4545" s="1"/>
      <c r="EU4545" s="1"/>
      <c r="EV4545" s="1"/>
      <c r="EW4545" s="1"/>
      <c r="EX4545" s="1"/>
      <c r="EY4545" s="1"/>
      <c r="EZ4545" s="1"/>
      <c r="FA4545" s="1"/>
      <c r="FB4545" s="1"/>
      <c r="FC4545" s="1"/>
      <c r="FD4545" s="1"/>
      <c r="FE4545" s="1"/>
      <c r="FF4545" s="1"/>
      <c r="FG4545" s="1"/>
      <c r="FH4545" s="1"/>
      <c r="FI4545" s="1"/>
      <c r="FJ4545" s="1"/>
      <c r="FK4545" s="1"/>
      <c r="FL4545" s="1"/>
      <c r="FM4545" s="1"/>
      <c r="FN4545" s="1"/>
      <c r="FO4545" s="1"/>
      <c r="FP4545" s="1"/>
      <c r="FQ4545" s="1"/>
      <c r="FR4545" s="1"/>
      <c r="FS4545" s="1"/>
      <c r="FT4545" s="1"/>
      <c r="FU4545" s="1"/>
      <c r="FV4545" s="1"/>
      <c r="FW4545" s="1"/>
      <c r="FX4545" s="1"/>
      <c r="FY4545" s="1"/>
      <c r="FZ4545" s="1"/>
      <c r="GA4545" s="1"/>
      <c r="GB4545" s="1"/>
      <c r="GC4545" s="1"/>
      <c r="GD4545" s="1"/>
      <c r="GE4545" s="1"/>
      <c r="GF4545" s="1"/>
      <c r="GG4545" s="1"/>
      <c r="GH4545" s="1"/>
      <c r="GI4545" s="1"/>
      <c r="GJ4545" s="1"/>
      <c r="GK4545"/>
      <c r="GL4545"/>
      <c r="GM4545"/>
      <c r="GN4545"/>
      <c r="GO4545"/>
      <c r="GP4545"/>
      <c r="GQ4545"/>
      <c r="GR4545"/>
      <c r="GS4545"/>
      <c r="GT4545"/>
      <c r="GU4545"/>
      <c r="GV4545"/>
      <c r="GW4545"/>
      <c r="GX4545"/>
      <c r="GY4545"/>
      <c r="GZ4545"/>
      <c r="HA4545"/>
      <c r="HB4545"/>
      <c r="HC4545"/>
      <c r="HD4545"/>
      <c r="HE4545"/>
    </row>
    <row r="4546" spans="4:213" s="25" customFormat="1" x14ac:dyDescent="0.25">
      <c r="D4546" s="19"/>
      <c r="E4546" s="19"/>
      <c r="F4546" s="20"/>
      <c r="G4546" s="20"/>
      <c r="H4546" s="20"/>
      <c r="I4546" s="20"/>
      <c r="J4546" s="21"/>
      <c r="K4546" s="21"/>
      <c r="L4546" s="20"/>
      <c r="M4546" s="20"/>
      <c r="N4546" s="22"/>
      <c r="O4546" s="22"/>
      <c r="P4546" s="22"/>
      <c r="Q4546" s="22"/>
      <c r="R4546" s="19"/>
      <c r="S4546" s="19"/>
      <c r="T4546" s="19"/>
      <c r="U4546" s="20"/>
      <c r="V4546" s="20"/>
      <c r="W4546" s="20"/>
      <c r="X4546" s="27"/>
      <c r="Y4546" s="253"/>
      <c r="Z4546" s="30"/>
      <c r="AA4546" s="30"/>
      <c r="AB4546" s="31"/>
      <c r="AC4546" s="31"/>
      <c r="AD4546" s="31"/>
      <c r="AE4546" s="31"/>
      <c r="AF4546" s="31"/>
      <c r="AG4546" s="241"/>
      <c r="AH4546" s="31"/>
      <c r="AI4546" s="31"/>
      <c r="AJ4546" s="31"/>
      <c r="AK4546" s="31"/>
      <c r="AL4546" s="120"/>
      <c r="AQ4546" s="26"/>
      <c r="AW4546" s="19"/>
      <c r="AX4546" s="19"/>
      <c r="AY4546" s="19"/>
      <c r="AZ4546" s="19"/>
      <c r="BA4546" s="19"/>
      <c r="BB4546" s="19"/>
      <c r="BC4546" s="1"/>
      <c r="BD4546"/>
      <c r="BE4546"/>
      <c r="BF4546" s="1"/>
      <c r="BG4546"/>
      <c r="BH4546"/>
      <c r="BI4546"/>
      <c r="BJ4546" s="1"/>
      <c r="BK4546" s="1"/>
      <c r="BL4546"/>
      <c r="BM4546" s="1"/>
      <c r="BN4546" s="1"/>
      <c r="BO4546" s="1"/>
      <c r="BP4546" s="1"/>
      <c r="BQ4546" s="1"/>
      <c r="BR4546" s="1"/>
      <c r="BS4546" s="1"/>
      <c r="BT4546" s="22"/>
      <c r="BU4546" s="1"/>
      <c r="BV4546" s="1"/>
      <c r="BW4546" s="1"/>
      <c r="BX4546" s="1"/>
      <c r="BY4546" s="1"/>
      <c r="BZ4546" s="1"/>
      <c r="CA4546" s="1"/>
      <c r="CB4546" s="1"/>
      <c r="CC4546" s="1"/>
      <c r="CD4546" s="1"/>
      <c r="CE4546" s="1"/>
      <c r="CF4546" s="1"/>
      <c r="CG4546" s="1"/>
      <c r="CH4546" s="1"/>
      <c r="CI4546" s="1"/>
      <c r="CJ4546" s="1"/>
      <c r="CK4546" s="1"/>
      <c r="CL4546" s="1"/>
      <c r="CM4546" s="1"/>
      <c r="CN4546" s="1"/>
      <c r="CO4546" s="1"/>
      <c r="CP4546" s="1"/>
      <c r="CQ4546" s="1"/>
      <c r="CR4546" s="1"/>
      <c r="CS4546" s="1"/>
      <c r="CT4546" s="1"/>
      <c r="CU4546" s="1"/>
      <c r="CV4546" s="1"/>
      <c r="CW4546" s="1"/>
      <c r="CX4546" s="1"/>
      <c r="CY4546" s="1"/>
      <c r="CZ4546" s="1"/>
      <c r="DA4546" s="1"/>
      <c r="DB4546" s="1"/>
      <c r="DC4546" s="1"/>
      <c r="DD4546" s="1"/>
      <c r="DE4546" s="1"/>
      <c r="DF4546" s="1"/>
      <c r="DG4546" s="1"/>
      <c r="DH4546" s="1"/>
      <c r="DI4546" s="1"/>
      <c r="DJ4546" s="1"/>
      <c r="DK4546" s="1"/>
      <c r="DL4546" s="1"/>
      <c r="DM4546" s="1"/>
      <c r="DN4546" s="1"/>
      <c r="DO4546" s="1"/>
      <c r="DP4546" s="1"/>
      <c r="DQ4546" s="1"/>
      <c r="DR4546" s="1"/>
      <c r="DS4546" s="1"/>
      <c r="DT4546" s="1"/>
      <c r="DU4546" s="1"/>
      <c r="DV4546" s="1"/>
      <c r="DW4546" s="1"/>
      <c r="DX4546" s="1"/>
      <c r="DY4546" s="1"/>
      <c r="DZ4546" s="1"/>
      <c r="EA4546" s="1"/>
      <c r="EB4546" s="1"/>
      <c r="EC4546" s="1"/>
      <c r="ED4546" s="1"/>
      <c r="EE4546" s="1"/>
      <c r="EF4546" s="1"/>
      <c r="EG4546" s="1"/>
      <c r="EH4546" s="1"/>
      <c r="EI4546" s="1"/>
      <c r="EJ4546" s="1"/>
      <c r="EK4546" s="1"/>
      <c r="EL4546" s="1"/>
      <c r="EM4546" s="1"/>
      <c r="EN4546" s="1"/>
      <c r="EO4546" s="1"/>
      <c r="EP4546" s="1"/>
      <c r="EQ4546" s="1"/>
      <c r="ER4546" s="1"/>
      <c r="ES4546" s="1"/>
      <c r="ET4546" s="1"/>
      <c r="EU4546" s="1"/>
      <c r="EV4546" s="1"/>
      <c r="EW4546" s="1"/>
      <c r="EX4546" s="1"/>
      <c r="EY4546" s="1"/>
      <c r="EZ4546" s="1"/>
      <c r="FA4546" s="1"/>
      <c r="FB4546" s="1"/>
      <c r="FC4546" s="1"/>
      <c r="FD4546" s="1"/>
      <c r="FE4546" s="1"/>
      <c r="FF4546" s="1"/>
      <c r="FG4546" s="1"/>
      <c r="FH4546" s="1"/>
      <c r="FI4546" s="1"/>
      <c r="FJ4546" s="1"/>
      <c r="FK4546" s="1"/>
      <c r="FL4546" s="1"/>
      <c r="FM4546" s="1"/>
      <c r="FN4546" s="1"/>
      <c r="FO4546" s="1"/>
      <c r="FP4546" s="1"/>
      <c r="FQ4546" s="1"/>
      <c r="FR4546" s="1"/>
      <c r="FS4546" s="1"/>
      <c r="FT4546" s="1"/>
      <c r="FU4546" s="1"/>
      <c r="FV4546" s="1"/>
      <c r="FW4546" s="1"/>
      <c r="FX4546" s="1"/>
      <c r="FY4546" s="1"/>
      <c r="FZ4546" s="1"/>
      <c r="GA4546" s="1"/>
      <c r="GB4546" s="1"/>
      <c r="GC4546" s="1"/>
      <c r="GD4546" s="1"/>
      <c r="GE4546" s="1"/>
      <c r="GF4546" s="1"/>
      <c r="GG4546" s="1"/>
      <c r="GH4546" s="1"/>
      <c r="GI4546" s="1"/>
      <c r="GJ4546" s="1"/>
      <c r="GK4546"/>
      <c r="GL4546"/>
      <c r="GM4546"/>
      <c r="GN4546"/>
      <c r="GO4546"/>
      <c r="GP4546"/>
      <c r="GQ4546"/>
      <c r="GR4546"/>
      <c r="GS4546"/>
      <c r="GT4546"/>
      <c r="GU4546"/>
      <c r="GV4546"/>
      <c r="GW4546"/>
      <c r="GX4546"/>
      <c r="GY4546"/>
      <c r="GZ4546"/>
      <c r="HA4546"/>
      <c r="HB4546"/>
      <c r="HC4546"/>
      <c r="HD4546"/>
      <c r="HE4546"/>
    </row>
    <row r="4547" spans="4:213" s="25" customFormat="1" x14ac:dyDescent="0.25">
      <c r="D4547" s="19"/>
      <c r="E4547" s="19"/>
      <c r="F4547" s="20"/>
      <c r="G4547" s="20"/>
      <c r="H4547" s="20"/>
      <c r="I4547" s="20"/>
      <c r="J4547" s="21"/>
      <c r="K4547" s="21"/>
      <c r="L4547" s="20"/>
      <c r="M4547" s="20"/>
      <c r="N4547" s="22"/>
      <c r="O4547" s="22"/>
      <c r="P4547" s="22"/>
      <c r="Q4547" s="22"/>
      <c r="R4547" s="19"/>
      <c r="S4547" s="19"/>
      <c r="T4547" s="19"/>
      <c r="U4547" s="20"/>
      <c r="V4547" s="20"/>
      <c r="W4547" s="20"/>
      <c r="X4547" s="27"/>
      <c r="Y4547" s="253"/>
      <c r="Z4547" s="30"/>
      <c r="AA4547" s="30"/>
      <c r="AB4547" s="31"/>
      <c r="AC4547" s="31"/>
      <c r="AD4547" s="31"/>
      <c r="AE4547" s="31"/>
      <c r="AF4547" s="31"/>
      <c r="AG4547" s="241"/>
      <c r="AH4547" s="31"/>
      <c r="AI4547" s="31"/>
      <c r="AJ4547" s="31"/>
      <c r="AK4547" s="31"/>
      <c r="AL4547" s="120"/>
      <c r="AQ4547" s="26"/>
      <c r="AW4547" s="19"/>
      <c r="AX4547" s="19"/>
      <c r="AY4547" s="19"/>
      <c r="AZ4547" s="19"/>
      <c r="BA4547" s="19"/>
      <c r="BB4547" s="19"/>
      <c r="BC4547" s="1"/>
      <c r="BD4547"/>
      <c r="BE4547"/>
      <c r="BF4547" s="1"/>
      <c r="BG4547"/>
      <c r="BH4547"/>
      <c r="BI4547"/>
      <c r="BJ4547" s="1"/>
      <c r="BK4547" s="1"/>
      <c r="BL4547"/>
      <c r="BM4547" s="1"/>
      <c r="BN4547" s="1"/>
      <c r="BO4547" s="1"/>
      <c r="BP4547" s="1"/>
      <c r="BQ4547" s="1"/>
      <c r="BR4547" s="1"/>
      <c r="BS4547" s="1"/>
      <c r="BT4547" s="22"/>
      <c r="BU4547" s="1"/>
      <c r="BV4547" s="1"/>
      <c r="BW4547" s="1"/>
      <c r="BX4547" s="1"/>
      <c r="BY4547" s="1"/>
      <c r="BZ4547" s="1"/>
      <c r="CA4547" s="1"/>
      <c r="CB4547" s="1"/>
      <c r="CC4547" s="1"/>
      <c r="CD4547" s="1"/>
      <c r="CE4547" s="1"/>
      <c r="CF4547" s="1"/>
      <c r="CG4547" s="1"/>
      <c r="CH4547" s="1"/>
      <c r="CI4547" s="1"/>
      <c r="CJ4547" s="1"/>
      <c r="CK4547" s="1"/>
      <c r="CL4547" s="1"/>
      <c r="CM4547" s="1"/>
      <c r="CN4547" s="1"/>
      <c r="CO4547" s="1"/>
      <c r="CP4547" s="1"/>
      <c r="CQ4547" s="1"/>
      <c r="CR4547" s="1"/>
      <c r="CS4547" s="1"/>
      <c r="CT4547" s="1"/>
      <c r="CU4547" s="1"/>
      <c r="CV4547" s="1"/>
      <c r="CW4547" s="1"/>
      <c r="CX4547" s="1"/>
      <c r="CY4547" s="1"/>
      <c r="CZ4547" s="1"/>
      <c r="DA4547" s="1"/>
      <c r="DB4547" s="1"/>
      <c r="DC4547" s="1"/>
      <c r="DD4547" s="1"/>
      <c r="DE4547" s="1"/>
      <c r="DF4547" s="1"/>
      <c r="DG4547" s="1"/>
      <c r="DH4547" s="1"/>
      <c r="DI4547" s="1"/>
      <c r="DJ4547" s="1"/>
      <c r="DK4547" s="1"/>
      <c r="DL4547" s="1"/>
      <c r="DM4547" s="1"/>
      <c r="DN4547" s="1"/>
      <c r="DO4547" s="1"/>
      <c r="DP4547" s="1"/>
      <c r="DQ4547" s="1"/>
      <c r="DR4547" s="1"/>
      <c r="DS4547" s="1"/>
      <c r="DT4547" s="1"/>
      <c r="DU4547" s="1"/>
      <c r="DV4547" s="1"/>
      <c r="DW4547" s="1"/>
      <c r="DX4547" s="1"/>
      <c r="DY4547" s="1"/>
      <c r="DZ4547" s="1"/>
      <c r="EA4547" s="1"/>
      <c r="EB4547" s="1"/>
      <c r="EC4547" s="1"/>
      <c r="ED4547" s="1"/>
      <c r="EE4547" s="1"/>
      <c r="EF4547" s="1"/>
      <c r="EG4547" s="1"/>
      <c r="EH4547" s="1"/>
      <c r="EI4547" s="1"/>
      <c r="EJ4547" s="1"/>
      <c r="EK4547" s="1"/>
      <c r="EL4547" s="1"/>
      <c r="EM4547" s="1"/>
      <c r="EN4547" s="1"/>
      <c r="EO4547" s="1"/>
      <c r="EP4547" s="1"/>
      <c r="EQ4547" s="1"/>
      <c r="ER4547" s="1"/>
      <c r="ES4547" s="1"/>
      <c r="ET4547" s="1"/>
      <c r="EU4547" s="1"/>
      <c r="EV4547" s="1"/>
      <c r="EW4547" s="1"/>
      <c r="EX4547" s="1"/>
      <c r="EY4547" s="1"/>
      <c r="EZ4547" s="1"/>
      <c r="FA4547" s="1"/>
      <c r="FB4547" s="1"/>
      <c r="FC4547" s="1"/>
      <c r="FD4547" s="1"/>
      <c r="FE4547" s="1"/>
      <c r="FF4547" s="1"/>
      <c r="FG4547" s="1"/>
      <c r="FH4547" s="1"/>
      <c r="FI4547" s="1"/>
      <c r="FJ4547" s="1"/>
      <c r="FK4547" s="1"/>
      <c r="FL4547" s="1"/>
      <c r="FM4547" s="1"/>
      <c r="FN4547" s="1"/>
      <c r="FO4547" s="1"/>
      <c r="FP4547" s="1"/>
      <c r="FQ4547" s="1"/>
      <c r="FR4547" s="1"/>
      <c r="FS4547" s="1"/>
      <c r="FT4547" s="1"/>
      <c r="FU4547" s="1"/>
      <c r="FV4547" s="1"/>
      <c r="FW4547" s="1"/>
      <c r="FX4547" s="1"/>
      <c r="FY4547" s="1"/>
      <c r="FZ4547" s="1"/>
      <c r="GA4547" s="1"/>
      <c r="GB4547" s="1"/>
      <c r="GC4547" s="1"/>
      <c r="GD4547" s="1"/>
      <c r="GE4547" s="1"/>
      <c r="GF4547" s="1"/>
      <c r="GG4547" s="1"/>
      <c r="GH4547" s="1"/>
      <c r="GI4547" s="1"/>
      <c r="GJ4547" s="1"/>
      <c r="GK4547"/>
      <c r="GL4547"/>
      <c r="GM4547"/>
      <c r="GN4547"/>
      <c r="GO4547"/>
      <c r="GP4547"/>
      <c r="GQ4547"/>
      <c r="GR4547"/>
      <c r="GS4547"/>
      <c r="GT4547"/>
      <c r="GU4547"/>
      <c r="GV4547"/>
      <c r="GW4547"/>
      <c r="GX4547"/>
      <c r="GY4547"/>
      <c r="GZ4547"/>
      <c r="HA4547"/>
      <c r="HB4547"/>
      <c r="HC4547"/>
      <c r="HD4547"/>
      <c r="HE4547"/>
    </row>
    <row r="4548" spans="4:213" s="25" customFormat="1" x14ac:dyDescent="0.25">
      <c r="D4548" s="19"/>
      <c r="E4548" s="19"/>
      <c r="F4548" s="20"/>
      <c r="G4548" s="20"/>
      <c r="H4548" s="20"/>
      <c r="I4548" s="20"/>
      <c r="J4548" s="21"/>
      <c r="K4548" s="21"/>
      <c r="L4548" s="20"/>
      <c r="M4548" s="20"/>
      <c r="N4548" s="22"/>
      <c r="O4548" s="22"/>
      <c r="P4548" s="22"/>
      <c r="Q4548" s="22"/>
      <c r="R4548" s="19"/>
      <c r="S4548" s="19"/>
      <c r="T4548" s="19"/>
      <c r="U4548" s="20"/>
      <c r="V4548" s="20"/>
      <c r="W4548" s="20"/>
      <c r="X4548" s="27"/>
      <c r="Y4548" s="253"/>
      <c r="Z4548" s="30"/>
      <c r="AA4548" s="30"/>
      <c r="AB4548" s="31"/>
      <c r="AC4548" s="31"/>
      <c r="AD4548" s="31"/>
      <c r="AE4548" s="31"/>
      <c r="AF4548" s="31"/>
      <c r="AG4548" s="241"/>
      <c r="AH4548" s="31"/>
      <c r="AI4548" s="31"/>
      <c r="AJ4548" s="31"/>
      <c r="AK4548" s="31"/>
      <c r="AL4548" s="120"/>
      <c r="AQ4548" s="26"/>
      <c r="AW4548" s="19"/>
      <c r="AX4548" s="19"/>
      <c r="AY4548" s="19"/>
      <c r="AZ4548" s="19"/>
      <c r="BA4548" s="19"/>
      <c r="BB4548" s="19"/>
      <c r="BC4548" s="1"/>
      <c r="BD4548"/>
      <c r="BE4548"/>
      <c r="BF4548" s="1"/>
      <c r="BG4548"/>
      <c r="BH4548"/>
      <c r="BI4548"/>
      <c r="BJ4548" s="1"/>
      <c r="BK4548" s="1"/>
      <c r="BL4548"/>
      <c r="BM4548" s="1"/>
      <c r="BN4548" s="1"/>
      <c r="BO4548" s="1"/>
      <c r="BP4548" s="1"/>
      <c r="BQ4548" s="1"/>
      <c r="BR4548" s="1"/>
      <c r="BS4548" s="1"/>
      <c r="BT4548" s="22"/>
      <c r="BU4548" s="1"/>
      <c r="BV4548" s="1"/>
      <c r="BW4548" s="1"/>
      <c r="BX4548" s="1"/>
      <c r="BY4548" s="1"/>
      <c r="BZ4548" s="1"/>
      <c r="CA4548" s="1"/>
      <c r="CB4548" s="1"/>
      <c r="CC4548" s="1"/>
      <c r="CD4548" s="1"/>
      <c r="CE4548" s="1"/>
      <c r="CF4548" s="1"/>
      <c r="CG4548" s="1"/>
      <c r="CH4548" s="1"/>
      <c r="CI4548" s="1"/>
      <c r="CJ4548" s="1"/>
      <c r="CK4548" s="1"/>
      <c r="CL4548" s="1"/>
      <c r="CM4548" s="1"/>
      <c r="CN4548" s="1"/>
      <c r="CO4548" s="1"/>
      <c r="CP4548" s="1"/>
      <c r="CQ4548" s="1"/>
      <c r="CR4548" s="1"/>
      <c r="CS4548" s="1"/>
      <c r="CT4548" s="1"/>
      <c r="CU4548" s="1"/>
      <c r="CV4548" s="1"/>
      <c r="CW4548" s="1"/>
      <c r="CX4548" s="1"/>
      <c r="CY4548" s="1"/>
      <c r="CZ4548" s="1"/>
      <c r="DA4548" s="1"/>
      <c r="DB4548" s="1"/>
      <c r="DC4548" s="1"/>
      <c r="DD4548" s="1"/>
      <c r="DE4548" s="1"/>
      <c r="DF4548" s="1"/>
      <c r="DG4548" s="1"/>
      <c r="DH4548" s="1"/>
      <c r="DI4548" s="1"/>
      <c r="DJ4548" s="1"/>
      <c r="DK4548" s="1"/>
      <c r="DL4548" s="1"/>
      <c r="DM4548" s="1"/>
      <c r="DN4548" s="1"/>
      <c r="DO4548" s="1"/>
      <c r="DP4548" s="1"/>
      <c r="DQ4548" s="1"/>
      <c r="DR4548" s="1"/>
      <c r="DS4548" s="1"/>
      <c r="DT4548" s="1"/>
      <c r="DU4548" s="1"/>
      <c r="DV4548" s="1"/>
      <c r="DW4548" s="1"/>
      <c r="DX4548" s="1"/>
      <c r="DY4548" s="1"/>
      <c r="DZ4548" s="1"/>
      <c r="EA4548" s="1"/>
      <c r="EB4548" s="1"/>
      <c r="EC4548" s="1"/>
      <c r="ED4548" s="1"/>
      <c r="EE4548" s="1"/>
      <c r="EF4548" s="1"/>
      <c r="EG4548" s="1"/>
      <c r="EH4548" s="1"/>
      <c r="EI4548" s="1"/>
      <c r="EJ4548" s="1"/>
      <c r="EK4548" s="1"/>
      <c r="EL4548" s="1"/>
      <c r="EM4548" s="1"/>
      <c r="EN4548" s="1"/>
      <c r="EO4548" s="1"/>
      <c r="EP4548" s="1"/>
      <c r="EQ4548" s="1"/>
      <c r="ER4548" s="1"/>
      <c r="ES4548" s="1"/>
      <c r="ET4548" s="1"/>
      <c r="EU4548" s="1"/>
      <c r="EV4548" s="1"/>
      <c r="EW4548" s="1"/>
      <c r="EX4548" s="1"/>
      <c r="EY4548" s="1"/>
      <c r="EZ4548" s="1"/>
      <c r="FA4548" s="1"/>
      <c r="FB4548" s="1"/>
      <c r="FC4548" s="1"/>
      <c r="FD4548" s="1"/>
      <c r="FE4548" s="1"/>
      <c r="FF4548" s="1"/>
      <c r="FG4548" s="1"/>
      <c r="FH4548" s="1"/>
      <c r="FI4548" s="1"/>
      <c r="FJ4548" s="1"/>
      <c r="FK4548" s="1"/>
      <c r="FL4548" s="1"/>
      <c r="FM4548" s="1"/>
      <c r="FN4548" s="1"/>
      <c r="FO4548" s="1"/>
      <c r="FP4548" s="1"/>
      <c r="FQ4548" s="1"/>
      <c r="FR4548" s="1"/>
      <c r="FS4548" s="1"/>
      <c r="FT4548" s="1"/>
      <c r="FU4548" s="1"/>
      <c r="FV4548" s="1"/>
      <c r="FW4548" s="1"/>
      <c r="FX4548" s="1"/>
      <c r="FY4548" s="1"/>
      <c r="FZ4548" s="1"/>
      <c r="GA4548" s="1"/>
      <c r="GB4548" s="1"/>
      <c r="GC4548" s="1"/>
      <c r="GD4548" s="1"/>
      <c r="GE4548" s="1"/>
      <c r="GF4548" s="1"/>
      <c r="GG4548" s="1"/>
      <c r="GH4548" s="1"/>
      <c r="GI4548" s="1"/>
      <c r="GJ4548" s="1"/>
      <c r="GK4548"/>
      <c r="GL4548"/>
      <c r="GM4548"/>
      <c r="GN4548"/>
      <c r="GO4548"/>
      <c r="GP4548"/>
      <c r="GQ4548"/>
      <c r="GR4548"/>
      <c r="GS4548"/>
      <c r="GT4548"/>
      <c r="GU4548"/>
      <c r="GV4548"/>
      <c r="GW4548"/>
      <c r="GX4548"/>
      <c r="GY4548"/>
      <c r="GZ4548"/>
      <c r="HA4548"/>
      <c r="HB4548"/>
      <c r="HC4548"/>
      <c r="HD4548"/>
      <c r="HE4548"/>
    </row>
    <row r="4549" spans="4:213" s="25" customFormat="1" x14ac:dyDescent="0.25">
      <c r="D4549" s="19"/>
      <c r="E4549" s="19"/>
      <c r="F4549" s="20"/>
      <c r="G4549" s="20"/>
      <c r="H4549" s="20"/>
      <c r="I4549" s="20"/>
      <c r="J4549" s="21"/>
      <c r="K4549" s="21"/>
      <c r="L4549" s="20"/>
      <c r="M4549" s="20"/>
      <c r="N4549" s="22"/>
      <c r="O4549" s="22"/>
      <c r="P4549" s="22"/>
      <c r="Q4549" s="22"/>
      <c r="R4549" s="19"/>
      <c r="S4549" s="19"/>
      <c r="T4549" s="19"/>
      <c r="U4549" s="20"/>
      <c r="V4549" s="20"/>
      <c r="W4549" s="20"/>
      <c r="X4549" s="27"/>
      <c r="Y4549" s="253"/>
      <c r="Z4549" s="30"/>
      <c r="AA4549" s="30"/>
      <c r="AB4549" s="31"/>
      <c r="AC4549" s="31"/>
      <c r="AD4549" s="31"/>
      <c r="AE4549" s="31"/>
      <c r="AF4549" s="31"/>
      <c r="AG4549" s="241"/>
      <c r="AH4549" s="31"/>
      <c r="AI4549" s="31"/>
      <c r="AJ4549" s="31"/>
      <c r="AK4549" s="31"/>
      <c r="AL4549" s="120"/>
      <c r="AQ4549" s="26"/>
      <c r="AW4549" s="19"/>
      <c r="AX4549" s="19"/>
      <c r="AY4549" s="19"/>
      <c r="AZ4549" s="19"/>
      <c r="BA4549" s="19"/>
      <c r="BB4549" s="19"/>
      <c r="BC4549" s="1"/>
      <c r="BD4549"/>
      <c r="BE4549"/>
      <c r="BF4549" s="1"/>
      <c r="BG4549"/>
      <c r="BH4549"/>
      <c r="BI4549"/>
      <c r="BJ4549" s="1"/>
      <c r="BK4549" s="1"/>
      <c r="BL4549"/>
      <c r="BM4549" s="1"/>
      <c r="BN4549" s="1"/>
      <c r="BO4549" s="1"/>
      <c r="BP4549" s="1"/>
      <c r="BQ4549" s="1"/>
      <c r="BR4549" s="1"/>
      <c r="BS4549" s="1"/>
      <c r="BT4549" s="22"/>
      <c r="BU4549" s="1"/>
      <c r="BV4549" s="1"/>
      <c r="BW4549" s="1"/>
      <c r="BX4549" s="1"/>
      <c r="BY4549" s="1"/>
      <c r="BZ4549" s="1"/>
      <c r="CA4549" s="1"/>
      <c r="CB4549" s="1"/>
      <c r="CC4549" s="1"/>
      <c r="CD4549" s="1"/>
      <c r="CE4549" s="1"/>
      <c r="CF4549" s="1"/>
      <c r="CG4549" s="1"/>
      <c r="CH4549" s="1"/>
      <c r="CI4549" s="1"/>
      <c r="CJ4549" s="1"/>
      <c r="CK4549" s="1"/>
      <c r="CL4549" s="1"/>
      <c r="CM4549" s="1"/>
      <c r="CN4549" s="1"/>
      <c r="CO4549" s="1"/>
      <c r="CP4549" s="1"/>
      <c r="CQ4549" s="1"/>
      <c r="CR4549" s="1"/>
      <c r="CS4549" s="1"/>
      <c r="CT4549" s="1"/>
      <c r="CU4549" s="1"/>
      <c r="CV4549" s="1"/>
      <c r="CW4549" s="1"/>
      <c r="CX4549" s="1"/>
      <c r="CY4549" s="1"/>
      <c r="CZ4549" s="1"/>
      <c r="DA4549" s="1"/>
      <c r="DB4549" s="1"/>
      <c r="DC4549" s="1"/>
      <c r="DD4549" s="1"/>
      <c r="DE4549" s="1"/>
      <c r="DF4549" s="1"/>
      <c r="DG4549" s="1"/>
      <c r="DH4549" s="1"/>
      <c r="DI4549" s="1"/>
      <c r="DJ4549" s="1"/>
      <c r="DK4549" s="1"/>
      <c r="DL4549" s="1"/>
      <c r="DM4549" s="1"/>
      <c r="DN4549" s="1"/>
      <c r="DO4549" s="1"/>
      <c r="DP4549" s="1"/>
      <c r="DQ4549" s="1"/>
      <c r="DR4549" s="1"/>
      <c r="DS4549" s="1"/>
      <c r="DT4549" s="1"/>
      <c r="DU4549" s="1"/>
      <c r="DV4549" s="1"/>
      <c r="DW4549" s="1"/>
      <c r="DX4549" s="1"/>
      <c r="DY4549" s="1"/>
      <c r="DZ4549" s="1"/>
      <c r="EA4549" s="1"/>
      <c r="EB4549" s="1"/>
      <c r="EC4549" s="1"/>
      <c r="ED4549" s="1"/>
      <c r="EE4549" s="1"/>
      <c r="EF4549" s="1"/>
      <c r="EG4549" s="1"/>
      <c r="EH4549" s="1"/>
      <c r="EI4549" s="1"/>
      <c r="EJ4549" s="1"/>
      <c r="EK4549" s="1"/>
      <c r="EL4549" s="1"/>
      <c r="EM4549" s="1"/>
      <c r="EN4549" s="1"/>
      <c r="EO4549" s="1"/>
      <c r="EP4549" s="1"/>
      <c r="EQ4549" s="1"/>
      <c r="ER4549" s="1"/>
      <c r="ES4549" s="1"/>
      <c r="ET4549" s="1"/>
      <c r="EU4549" s="1"/>
      <c r="EV4549" s="1"/>
      <c r="EW4549" s="1"/>
      <c r="EX4549" s="1"/>
      <c r="EY4549" s="1"/>
      <c r="EZ4549" s="1"/>
      <c r="FA4549" s="1"/>
      <c r="FB4549" s="1"/>
      <c r="FC4549" s="1"/>
      <c r="FD4549" s="1"/>
      <c r="FE4549" s="1"/>
      <c r="FF4549" s="1"/>
      <c r="FG4549" s="1"/>
      <c r="FH4549" s="1"/>
      <c r="FI4549" s="1"/>
      <c r="FJ4549" s="1"/>
      <c r="FK4549" s="1"/>
      <c r="FL4549" s="1"/>
      <c r="FM4549" s="1"/>
      <c r="FN4549" s="1"/>
      <c r="FO4549" s="1"/>
      <c r="FP4549" s="1"/>
      <c r="FQ4549" s="1"/>
      <c r="FR4549" s="1"/>
      <c r="FS4549" s="1"/>
      <c r="FT4549" s="1"/>
      <c r="FU4549" s="1"/>
      <c r="FV4549" s="1"/>
      <c r="FW4549" s="1"/>
      <c r="FX4549" s="1"/>
      <c r="FY4549" s="1"/>
      <c r="FZ4549" s="1"/>
      <c r="GA4549" s="1"/>
      <c r="GB4549" s="1"/>
      <c r="GC4549" s="1"/>
      <c r="GD4549" s="1"/>
      <c r="GE4549" s="1"/>
      <c r="GF4549" s="1"/>
      <c r="GG4549" s="1"/>
      <c r="GH4549" s="1"/>
      <c r="GI4549" s="1"/>
      <c r="GJ4549" s="1"/>
      <c r="GK4549"/>
      <c r="GL4549"/>
      <c r="GM4549"/>
      <c r="GN4549"/>
      <c r="GO4549"/>
      <c r="GP4549"/>
      <c r="GQ4549"/>
      <c r="GR4549"/>
      <c r="GS4549"/>
      <c r="GT4549"/>
      <c r="GU4549"/>
      <c r="GV4549"/>
      <c r="GW4549"/>
      <c r="GX4549"/>
      <c r="GY4549"/>
      <c r="GZ4549"/>
      <c r="HA4549"/>
      <c r="HB4549"/>
      <c r="HC4549"/>
      <c r="HD4549"/>
      <c r="HE4549"/>
    </row>
    <row r="4550" spans="4:213" s="25" customFormat="1" x14ac:dyDescent="0.25">
      <c r="D4550" s="19"/>
      <c r="E4550" s="19"/>
      <c r="F4550" s="20"/>
      <c r="G4550" s="20"/>
      <c r="H4550" s="20"/>
      <c r="I4550" s="20"/>
      <c r="J4550" s="21"/>
      <c r="K4550" s="21"/>
      <c r="L4550" s="20"/>
      <c r="M4550" s="20"/>
      <c r="N4550" s="22"/>
      <c r="O4550" s="22"/>
      <c r="P4550" s="22"/>
      <c r="Q4550" s="22"/>
      <c r="R4550" s="19"/>
      <c r="S4550" s="19"/>
      <c r="T4550" s="19"/>
      <c r="U4550" s="20"/>
      <c r="V4550" s="20"/>
      <c r="W4550" s="20"/>
      <c r="X4550" s="27"/>
      <c r="Y4550" s="253"/>
      <c r="Z4550" s="30"/>
      <c r="AA4550" s="30"/>
      <c r="AB4550" s="31"/>
      <c r="AC4550" s="31"/>
      <c r="AD4550" s="31"/>
      <c r="AE4550" s="31"/>
      <c r="AF4550" s="31"/>
      <c r="AG4550" s="241"/>
      <c r="AH4550" s="31"/>
      <c r="AI4550" s="31"/>
      <c r="AJ4550" s="31"/>
      <c r="AK4550" s="31"/>
      <c r="AL4550" s="120"/>
      <c r="AQ4550" s="26"/>
      <c r="AW4550" s="19"/>
      <c r="AX4550" s="19"/>
      <c r="AY4550" s="19"/>
      <c r="AZ4550" s="19"/>
      <c r="BA4550" s="19"/>
      <c r="BB4550" s="19"/>
      <c r="BC4550" s="1"/>
      <c r="BD4550"/>
      <c r="BE4550"/>
      <c r="BF4550" s="1"/>
      <c r="BG4550"/>
      <c r="BH4550"/>
      <c r="BI4550"/>
      <c r="BJ4550" s="1"/>
      <c r="BK4550" s="1"/>
      <c r="BL4550"/>
      <c r="BM4550" s="1"/>
      <c r="BN4550" s="1"/>
      <c r="BO4550" s="1"/>
      <c r="BP4550" s="1"/>
      <c r="BQ4550" s="1"/>
      <c r="BR4550" s="1"/>
      <c r="BS4550" s="1"/>
      <c r="BT4550" s="22"/>
      <c r="BU4550" s="1"/>
      <c r="BV4550" s="1"/>
      <c r="BW4550" s="1"/>
      <c r="BX4550" s="1"/>
      <c r="BY4550" s="1"/>
      <c r="BZ4550" s="1"/>
      <c r="CA4550" s="1"/>
      <c r="CB4550" s="1"/>
      <c r="CC4550" s="1"/>
      <c r="CD4550" s="1"/>
      <c r="CE4550" s="1"/>
      <c r="CF4550" s="1"/>
      <c r="CG4550" s="1"/>
      <c r="CH4550" s="1"/>
      <c r="CI4550" s="1"/>
      <c r="CJ4550" s="1"/>
      <c r="CK4550" s="1"/>
      <c r="CL4550" s="1"/>
      <c r="CM4550" s="1"/>
      <c r="CN4550" s="1"/>
      <c r="CO4550" s="1"/>
      <c r="CP4550" s="1"/>
      <c r="CQ4550" s="1"/>
      <c r="CR4550" s="1"/>
      <c r="CS4550" s="1"/>
      <c r="CT4550" s="1"/>
      <c r="CU4550" s="1"/>
      <c r="CV4550" s="1"/>
      <c r="CW4550" s="1"/>
      <c r="CX4550" s="1"/>
      <c r="CY4550" s="1"/>
      <c r="CZ4550" s="1"/>
      <c r="DA4550" s="1"/>
      <c r="DB4550" s="1"/>
      <c r="DC4550" s="1"/>
      <c r="DD4550" s="1"/>
      <c r="DE4550" s="1"/>
      <c r="DF4550" s="1"/>
      <c r="DG4550" s="1"/>
      <c r="DH4550" s="1"/>
      <c r="DI4550" s="1"/>
      <c r="DJ4550" s="1"/>
      <c r="DK4550" s="1"/>
      <c r="DL4550" s="1"/>
      <c r="DM4550" s="1"/>
      <c r="DN4550" s="1"/>
      <c r="DO4550" s="1"/>
      <c r="DP4550" s="1"/>
      <c r="DQ4550" s="1"/>
      <c r="DR4550" s="1"/>
      <c r="DS4550" s="1"/>
      <c r="DT4550" s="1"/>
      <c r="DU4550" s="1"/>
      <c r="DV4550" s="1"/>
      <c r="DW4550" s="1"/>
      <c r="DX4550" s="1"/>
      <c r="DY4550" s="1"/>
      <c r="DZ4550" s="1"/>
      <c r="EA4550" s="1"/>
      <c r="EB4550" s="1"/>
      <c r="EC4550" s="1"/>
      <c r="ED4550" s="1"/>
      <c r="EE4550" s="1"/>
      <c r="EF4550" s="1"/>
      <c r="EG4550" s="1"/>
      <c r="EH4550" s="1"/>
      <c r="EI4550" s="1"/>
      <c r="EJ4550" s="1"/>
      <c r="EK4550" s="1"/>
      <c r="EL4550" s="1"/>
      <c r="EM4550" s="1"/>
      <c r="EN4550" s="1"/>
      <c r="EO4550" s="1"/>
      <c r="EP4550" s="1"/>
      <c r="EQ4550" s="1"/>
      <c r="ER4550" s="1"/>
      <c r="ES4550" s="1"/>
      <c r="ET4550" s="1"/>
      <c r="EU4550" s="1"/>
      <c r="EV4550" s="1"/>
      <c r="EW4550" s="1"/>
      <c r="EX4550" s="1"/>
      <c r="EY4550" s="1"/>
      <c r="EZ4550" s="1"/>
      <c r="FA4550" s="1"/>
      <c r="FB4550" s="1"/>
      <c r="FC4550" s="1"/>
      <c r="FD4550" s="1"/>
      <c r="FE4550" s="1"/>
      <c r="FF4550" s="1"/>
      <c r="FG4550" s="1"/>
      <c r="FH4550" s="1"/>
      <c r="FI4550" s="1"/>
      <c r="FJ4550" s="1"/>
      <c r="FK4550" s="1"/>
      <c r="FL4550" s="1"/>
      <c r="FM4550" s="1"/>
      <c r="FN4550" s="1"/>
      <c r="FO4550" s="1"/>
      <c r="FP4550" s="1"/>
      <c r="FQ4550" s="1"/>
      <c r="FR4550" s="1"/>
      <c r="FS4550" s="1"/>
      <c r="FT4550" s="1"/>
      <c r="FU4550" s="1"/>
      <c r="FV4550" s="1"/>
      <c r="FW4550" s="1"/>
      <c r="FX4550" s="1"/>
      <c r="FY4550" s="1"/>
      <c r="FZ4550" s="1"/>
      <c r="GA4550" s="1"/>
      <c r="GB4550" s="1"/>
      <c r="GC4550" s="1"/>
      <c r="GD4550" s="1"/>
      <c r="GE4550" s="1"/>
      <c r="GF4550" s="1"/>
      <c r="GG4550" s="1"/>
      <c r="GH4550" s="1"/>
      <c r="GI4550" s="1"/>
      <c r="GJ4550" s="1"/>
      <c r="GK4550"/>
      <c r="GL4550"/>
      <c r="GM4550"/>
      <c r="GN4550"/>
      <c r="GO4550"/>
      <c r="GP4550"/>
      <c r="GQ4550"/>
      <c r="GR4550"/>
      <c r="GS4550"/>
      <c r="GT4550"/>
      <c r="GU4550"/>
      <c r="GV4550"/>
      <c r="GW4550"/>
      <c r="GX4550"/>
      <c r="GY4550"/>
      <c r="GZ4550"/>
      <c r="HA4550"/>
      <c r="HB4550"/>
      <c r="HC4550"/>
      <c r="HD4550"/>
      <c r="HE4550"/>
    </row>
    <row r="4551" spans="4:213" s="25" customFormat="1" x14ac:dyDescent="0.25">
      <c r="D4551" s="19"/>
      <c r="E4551" s="19"/>
      <c r="F4551" s="20"/>
      <c r="G4551" s="20"/>
      <c r="H4551" s="20"/>
      <c r="I4551" s="20"/>
      <c r="J4551" s="21"/>
      <c r="K4551" s="21"/>
      <c r="L4551" s="20"/>
      <c r="M4551" s="20"/>
      <c r="N4551" s="22"/>
      <c r="O4551" s="22"/>
      <c r="P4551" s="22"/>
      <c r="Q4551" s="22"/>
      <c r="R4551" s="19"/>
      <c r="S4551" s="19"/>
      <c r="T4551" s="19"/>
      <c r="U4551" s="20"/>
      <c r="V4551" s="20"/>
      <c r="W4551" s="20"/>
      <c r="X4551" s="27"/>
      <c r="Y4551" s="253"/>
      <c r="Z4551" s="30"/>
      <c r="AA4551" s="30"/>
      <c r="AB4551" s="31"/>
      <c r="AC4551" s="31"/>
      <c r="AD4551" s="31"/>
      <c r="AE4551" s="31"/>
      <c r="AF4551" s="31"/>
      <c r="AG4551" s="241"/>
      <c r="AH4551" s="31"/>
      <c r="AI4551" s="31"/>
      <c r="AJ4551" s="31"/>
      <c r="AK4551" s="31"/>
      <c r="AL4551" s="120"/>
      <c r="AQ4551" s="26"/>
      <c r="AW4551" s="19"/>
      <c r="AX4551" s="19"/>
      <c r="AY4551" s="19"/>
      <c r="AZ4551" s="19"/>
      <c r="BA4551" s="19"/>
      <c r="BB4551" s="19"/>
      <c r="BC4551" s="1"/>
      <c r="BD4551"/>
      <c r="BE4551"/>
      <c r="BF4551" s="1"/>
      <c r="BG4551"/>
      <c r="BH4551"/>
      <c r="BI4551"/>
      <c r="BJ4551" s="1"/>
      <c r="BK4551" s="1"/>
      <c r="BL4551"/>
      <c r="BM4551" s="1"/>
      <c r="BN4551" s="1"/>
      <c r="BO4551" s="1"/>
      <c r="BP4551" s="1"/>
      <c r="BQ4551" s="1"/>
      <c r="BR4551" s="1"/>
      <c r="BS4551" s="1"/>
      <c r="BT4551" s="22"/>
      <c r="BU4551" s="1"/>
      <c r="BV4551" s="1"/>
      <c r="BW4551" s="1"/>
      <c r="BX4551" s="1"/>
      <c r="BY4551" s="1"/>
      <c r="BZ4551" s="1"/>
      <c r="CA4551" s="1"/>
      <c r="CB4551" s="1"/>
      <c r="CC4551" s="1"/>
      <c r="CD4551" s="1"/>
      <c r="CE4551" s="1"/>
      <c r="CF4551" s="1"/>
      <c r="CG4551" s="1"/>
      <c r="CH4551" s="1"/>
      <c r="CI4551" s="1"/>
      <c r="CJ4551" s="1"/>
      <c r="CK4551" s="1"/>
      <c r="CL4551" s="1"/>
      <c r="CM4551" s="1"/>
      <c r="CN4551" s="1"/>
      <c r="CO4551" s="1"/>
      <c r="CP4551" s="1"/>
      <c r="CQ4551" s="1"/>
      <c r="CR4551" s="1"/>
      <c r="CS4551" s="1"/>
      <c r="CT4551" s="1"/>
      <c r="CU4551" s="1"/>
      <c r="CV4551" s="1"/>
      <c r="CW4551" s="1"/>
      <c r="CX4551" s="1"/>
      <c r="CY4551" s="1"/>
      <c r="CZ4551" s="1"/>
      <c r="DA4551" s="1"/>
      <c r="DB4551" s="1"/>
      <c r="DC4551" s="1"/>
      <c r="DD4551" s="1"/>
      <c r="DE4551" s="1"/>
      <c r="DF4551" s="1"/>
      <c r="DG4551" s="1"/>
      <c r="DH4551" s="1"/>
      <c r="DI4551" s="1"/>
      <c r="DJ4551" s="1"/>
      <c r="DK4551" s="1"/>
      <c r="DL4551" s="1"/>
      <c r="DM4551" s="1"/>
      <c r="DN4551" s="1"/>
      <c r="DO4551" s="1"/>
      <c r="DP4551" s="1"/>
      <c r="DQ4551" s="1"/>
      <c r="DR4551" s="1"/>
      <c r="DS4551" s="1"/>
      <c r="DT4551" s="1"/>
      <c r="DU4551" s="1"/>
      <c r="DV4551" s="1"/>
      <c r="DW4551" s="1"/>
      <c r="DX4551" s="1"/>
      <c r="DY4551" s="1"/>
      <c r="DZ4551" s="1"/>
      <c r="EA4551" s="1"/>
      <c r="EB4551" s="1"/>
      <c r="EC4551" s="1"/>
      <c r="ED4551" s="1"/>
      <c r="EE4551" s="1"/>
      <c r="EF4551" s="1"/>
      <c r="EG4551" s="1"/>
      <c r="EH4551" s="1"/>
      <c r="EI4551" s="1"/>
      <c r="EJ4551" s="1"/>
      <c r="EK4551" s="1"/>
      <c r="EL4551" s="1"/>
      <c r="EM4551" s="1"/>
      <c r="EN4551" s="1"/>
      <c r="EO4551" s="1"/>
      <c r="EP4551" s="1"/>
      <c r="EQ4551" s="1"/>
      <c r="ER4551" s="1"/>
      <c r="ES4551" s="1"/>
      <c r="ET4551" s="1"/>
      <c r="EU4551" s="1"/>
      <c r="EV4551" s="1"/>
      <c r="EW4551" s="1"/>
      <c r="EX4551" s="1"/>
      <c r="EY4551" s="1"/>
      <c r="EZ4551" s="1"/>
      <c r="FA4551" s="1"/>
      <c r="FB4551" s="1"/>
      <c r="FC4551" s="1"/>
      <c r="FD4551" s="1"/>
      <c r="FE4551" s="1"/>
      <c r="FF4551" s="1"/>
      <c r="FG4551" s="1"/>
      <c r="FH4551" s="1"/>
      <c r="FI4551" s="1"/>
      <c r="FJ4551" s="1"/>
      <c r="FK4551" s="1"/>
      <c r="FL4551" s="1"/>
      <c r="FM4551" s="1"/>
      <c r="FN4551" s="1"/>
      <c r="FO4551" s="1"/>
      <c r="FP4551" s="1"/>
      <c r="FQ4551" s="1"/>
      <c r="FR4551" s="1"/>
      <c r="FS4551" s="1"/>
      <c r="FT4551" s="1"/>
      <c r="FU4551" s="1"/>
      <c r="FV4551" s="1"/>
      <c r="FW4551" s="1"/>
      <c r="FX4551" s="1"/>
      <c r="FY4551" s="1"/>
      <c r="FZ4551" s="1"/>
      <c r="GA4551" s="1"/>
      <c r="GB4551" s="1"/>
      <c r="GC4551" s="1"/>
      <c r="GD4551" s="1"/>
      <c r="GE4551" s="1"/>
      <c r="GF4551" s="1"/>
      <c r="GG4551" s="1"/>
      <c r="GH4551" s="1"/>
      <c r="GI4551" s="1"/>
      <c r="GJ4551" s="1"/>
      <c r="GK4551"/>
      <c r="GL4551"/>
      <c r="GM4551"/>
      <c r="GN4551"/>
      <c r="GO4551"/>
      <c r="GP4551"/>
      <c r="GQ4551"/>
      <c r="GR4551"/>
      <c r="GS4551"/>
      <c r="GT4551"/>
      <c r="GU4551"/>
      <c r="GV4551"/>
      <c r="GW4551"/>
      <c r="GX4551"/>
      <c r="GY4551"/>
      <c r="GZ4551"/>
      <c r="HA4551"/>
      <c r="HB4551"/>
      <c r="HC4551"/>
      <c r="HD4551"/>
      <c r="HE4551"/>
    </row>
    <row r="4552" spans="4:213" s="25" customFormat="1" x14ac:dyDescent="0.25">
      <c r="D4552" s="19"/>
      <c r="E4552" s="19"/>
      <c r="F4552" s="20"/>
      <c r="G4552" s="20"/>
      <c r="H4552" s="20"/>
      <c r="I4552" s="20"/>
      <c r="J4552" s="21"/>
      <c r="K4552" s="21"/>
      <c r="L4552" s="20"/>
      <c r="M4552" s="20"/>
      <c r="N4552" s="22"/>
      <c r="O4552" s="22"/>
      <c r="P4552" s="22"/>
      <c r="Q4552" s="22"/>
      <c r="R4552" s="19"/>
      <c r="S4552" s="19"/>
      <c r="T4552" s="19"/>
      <c r="U4552" s="20"/>
      <c r="V4552" s="20"/>
      <c r="W4552" s="20"/>
      <c r="X4552" s="27"/>
      <c r="Y4552" s="253"/>
      <c r="Z4552" s="30"/>
      <c r="AA4552" s="30"/>
      <c r="AB4552" s="31"/>
      <c r="AC4552" s="31"/>
      <c r="AD4552" s="31"/>
      <c r="AE4552" s="31"/>
      <c r="AF4552" s="31"/>
      <c r="AG4552" s="241"/>
      <c r="AH4552" s="31"/>
      <c r="AI4552" s="31"/>
      <c r="AJ4552" s="31"/>
      <c r="AK4552" s="31"/>
      <c r="AL4552" s="120"/>
      <c r="AQ4552" s="26"/>
      <c r="AW4552" s="19"/>
      <c r="AX4552" s="19"/>
      <c r="AY4552" s="19"/>
      <c r="AZ4552" s="19"/>
      <c r="BA4552" s="19"/>
      <c r="BB4552" s="19"/>
      <c r="BC4552" s="1"/>
      <c r="BD4552"/>
      <c r="BE4552"/>
      <c r="BF4552" s="1"/>
      <c r="BG4552"/>
      <c r="BH4552"/>
      <c r="BI4552"/>
      <c r="BJ4552" s="1"/>
      <c r="BK4552" s="1"/>
      <c r="BL4552"/>
      <c r="BM4552" s="1"/>
      <c r="BN4552" s="1"/>
      <c r="BO4552" s="1"/>
      <c r="BP4552" s="1"/>
      <c r="BQ4552" s="1"/>
      <c r="BR4552" s="1"/>
      <c r="BS4552" s="1"/>
      <c r="BT4552" s="22"/>
      <c r="BU4552" s="1"/>
      <c r="BV4552" s="1"/>
      <c r="BW4552" s="1"/>
      <c r="BX4552" s="1"/>
      <c r="BY4552" s="1"/>
      <c r="BZ4552" s="1"/>
      <c r="CA4552" s="1"/>
      <c r="CB4552" s="1"/>
      <c r="CC4552" s="1"/>
      <c r="CD4552" s="1"/>
      <c r="CE4552" s="1"/>
      <c r="CF4552" s="1"/>
      <c r="CG4552" s="1"/>
      <c r="CH4552" s="1"/>
      <c r="CI4552" s="1"/>
      <c r="CJ4552" s="1"/>
      <c r="CK4552" s="1"/>
      <c r="CL4552" s="1"/>
      <c r="CM4552" s="1"/>
      <c r="CN4552" s="1"/>
      <c r="CO4552" s="1"/>
      <c r="CP4552" s="1"/>
      <c r="CQ4552" s="1"/>
      <c r="CR4552" s="1"/>
      <c r="CS4552" s="1"/>
      <c r="CT4552" s="1"/>
      <c r="CU4552" s="1"/>
      <c r="CV4552" s="1"/>
      <c r="CW4552" s="1"/>
      <c r="CX4552" s="1"/>
      <c r="CY4552" s="1"/>
      <c r="CZ4552" s="1"/>
      <c r="DA4552" s="1"/>
      <c r="DB4552" s="1"/>
      <c r="DC4552" s="1"/>
      <c r="DD4552" s="1"/>
      <c r="DE4552" s="1"/>
      <c r="DF4552" s="1"/>
      <c r="DG4552" s="1"/>
      <c r="DH4552" s="1"/>
      <c r="DI4552" s="1"/>
      <c r="DJ4552" s="1"/>
      <c r="DK4552" s="1"/>
      <c r="DL4552" s="1"/>
      <c r="DM4552" s="1"/>
      <c r="DN4552" s="1"/>
      <c r="DO4552" s="1"/>
      <c r="DP4552" s="1"/>
      <c r="DQ4552" s="1"/>
      <c r="DR4552" s="1"/>
      <c r="DS4552" s="1"/>
      <c r="DT4552" s="1"/>
      <c r="DU4552" s="1"/>
      <c r="DV4552" s="1"/>
      <c r="DW4552" s="1"/>
      <c r="DX4552" s="1"/>
      <c r="DY4552" s="1"/>
      <c r="DZ4552" s="1"/>
      <c r="EA4552" s="1"/>
      <c r="EB4552" s="1"/>
      <c r="EC4552" s="1"/>
      <c r="ED4552" s="1"/>
      <c r="EE4552" s="1"/>
      <c r="EF4552" s="1"/>
      <c r="EG4552" s="1"/>
      <c r="EH4552" s="1"/>
      <c r="EI4552" s="1"/>
      <c r="EJ4552" s="1"/>
      <c r="EK4552" s="1"/>
      <c r="EL4552" s="1"/>
      <c r="EM4552" s="1"/>
      <c r="EN4552" s="1"/>
      <c r="EO4552" s="1"/>
      <c r="EP4552" s="1"/>
      <c r="EQ4552" s="1"/>
      <c r="ER4552" s="1"/>
      <c r="ES4552" s="1"/>
      <c r="ET4552" s="1"/>
      <c r="EU4552" s="1"/>
      <c r="EV4552" s="1"/>
      <c r="EW4552" s="1"/>
      <c r="EX4552" s="1"/>
      <c r="EY4552" s="1"/>
      <c r="EZ4552" s="1"/>
      <c r="FA4552" s="1"/>
      <c r="FB4552" s="1"/>
      <c r="FC4552" s="1"/>
      <c r="FD4552" s="1"/>
      <c r="FE4552" s="1"/>
      <c r="FF4552" s="1"/>
      <c r="FG4552" s="1"/>
      <c r="FH4552" s="1"/>
      <c r="FI4552" s="1"/>
      <c r="FJ4552" s="1"/>
      <c r="FK4552" s="1"/>
      <c r="FL4552" s="1"/>
      <c r="FM4552" s="1"/>
      <c r="FN4552" s="1"/>
      <c r="FO4552" s="1"/>
      <c r="FP4552" s="1"/>
      <c r="FQ4552" s="1"/>
      <c r="FR4552" s="1"/>
      <c r="FS4552" s="1"/>
      <c r="FT4552" s="1"/>
      <c r="FU4552" s="1"/>
      <c r="FV4552" s="1"/>
      <c r="FW4552" s="1"/>
      <c r="FX4552" s="1"/>
      <c r="FY4552" s="1"/>
      <c r="FZ4552" s="1"/>
      <c r="GA4552" s="1"/>
      <c r="GB4552" s="1"/>
      <c r="GC4552" s="1"/>
      <c r="GD4552" s="1"/>
      <c r="GE4552" s="1"/>
      <c r="GF4552" s="1"/>
      <c r="GG4552" s="1"/>
      <c r="GH4552" s="1"/>
      <c r="GI4552" s="1"/>
      <c r="GJ4552" s="1"/>
      <c r="GK4552"/>
      <c r="GL4552"/>
      <c r="GM4552"/>
      <c r="GN4552"/>
      <c r="GO4552"/>
      <c r="GP4552"/>
      <c r="GQ4552"/>
      <c r="GR4552"/>
      <c r="GS4552"/>
      <c r="GT4552"/>
      <c r="GU4552"/>
      <c r="GV4552"/>
      <c r="GW4552"/>
      <c r="GX4552"/>
      <c r="GY4552"/>
      <c r="GZ4552"/>
      <c r="HA4552"/>
      <c r="HB4552"/>
      <c r="HC4552"/>
      <c r="HD4552"/>
      <c r="HE4552"/>
    </row>
    <row r="4553" spans="4:213" s="25" customFormat="1" x14ac:dyDescent="0.25">
      <c r="D4553" s="19"/>
      <c r="E4553" s="19"/>
      <c r="F4553" s="20"/>
      <c r="G4553" s="20"/>
      <c r="H4553" s="20"/>
      <c r="I4553" s="20"/>
      <c r="J4553" s="21"/>
      <c r="K4553" s="21"/>
      <c r="L4553" s="20"/>
      <c r="M4553" s="20"/>
      <c r="N4553" s="22"/>
      <c r="O4553" s="22"/>
      <c r="P4553" s="22"/>
      <c r="Q4553" s="22"/>
      <c r="R4553" s="19"/>
      <c r="S4553" s="19"/>
      <c r="T4553" s="19"/>
      <c r="U4553" s="20"/>
      <c r="V4553" s="20"/>
      <c r="W4553" s="20"/>
      <c r="X4553" s="27"/>
      <c r="Y4553" s="253"/>
      <c r="Z4553" s="30"/>
      <c r="AA4553" s="30"/>
      <c r="AB4553" s="31"/>
      <c r="AC4553" s="31"/>
      <c r="AD4553" s="31"/>
      <c r="AE4553" s="31"/>
      <c r="AF4553" s="31"/>
      <c r="AG4553" s="241"/>
      <c r="AH4553" s="31"/>
      <c r="AI4553" s="31"/>
      <c r="AJ4553" s="31"/>
      <c r="AK4553" s="31"/>
      <c r="AL4553" s="120"/>
      <c r="AQ4553" s="26"/>
      <c r="AW4553" s="19"/>
      <c r="AX4553" s="19"/>
      <c r="AY4553" s="19"/>
      <c r="AZ4553" s="19"/>
      <c r="BA4553" s="19"/>
      <c r="BB4553" s="19"/>
      <c r="BC4553" s="1"/>
      <c r="BD4553"/>
      <c r="BE4553"/>
      <c r="BF4553" s="1"/>
      <c r="BG4553"/>
      <c r="BH4553"/>
      <c r="BI4553"/>
      <c r="BJ4553" s="1"/>
      <c r="BK4553" s="1"/>
      <c r="BL4553"/>
      <c r="BM4553" s="1"/>
      <c r="BN4553" s="1"/>
      <c r="BO4553" s="1"/>
      <c r="BP4553" s="1"/>
      <c r="BQ4553" s="1"/>
      <c r="BR4553" s="1"/>
      <c r="BS4553" s="1"/>
      <c r="BT4553" s="22"/>
      <c r="BU4553" s="1"/>
      <c r="BV4553" s="1"/>
      <c r="BW4553" s="1"/>
      <c r="BX4553" s="1"/>
      <c r="BY4553" s="1"/>
      <c r="BZ4553" s="1"/>
      <c r="CA4553" s="1"/>
      <c r="CB4553" s="1"/>
      <c r="CC4553" s="1"/>
      <c r="CD4553" s="1"/>
      <c r="CE4553" s="1"/>
      <c r="CF4553" s="1"/>
      <c r="CG4553" s="1"/>
      <c r="CH4553" s="1"/>
      <c r="CI4553" s="1"/>
      <c r="CJ4553" s="1"/>
      <c r="CK4553" s="1"/>
      <c r="CL4553" s="1"/>
      <c r="CM4553" s="1"/>
      <c r="CN4553" s="1"/>
      <c r="CO4553" s="1"/>
      <c r="CP4553" s="1"/>
      <c r="CQ4553" s="1"/>
      <c r="CR4553" s="1"/>
      <c r="CS4553" s="1"/>
      <c r="CT4553" s="1"/>
      <c r="CU4553" s="1"/>
      <c r="CV4553" s="1"/>
      <c r="CW4553" s="1"/>
      <c r="CX4553" s="1"/>
      <c r="CY4553" s="1"/>
      <c r="CZ4553" s="1"/>
      <c r="DA4553" s="1"/>
      <c r="DB4553" s="1"/>
      <c r="DC4553" s="1"/>
      <c r="DD4553" s="1"/>
      <c r="DE4553" s="1"/>
      <c r="DF4553" s="1"/>
      <c r="DG4553" s="1"/>
      <c r="DH4553" s="1"/>
      <c r="DI4553" s="1"/>
      <c r="DJ4553" s="1"/>
      <c r="DK4553" s="1"/>
      <c r="DL4553" s="1"/>
      <c r="DM4553" s="1"/>
      <c r="DN4553" s="1"/>
      <c r="DO4553" s="1"/>
      <c r="DP4553" s="1"/>
      <c r="DQ4553" s="1"/>
      <c r="DR4553" s="1"/>
      <c r="DS4553" s="1"/>
      <c r="DT4553" s="1"/>
      <c r="DU4553" s="1"/>
      <c r="DV4553" s="1"/>
      <c r="DW4553" s="1"/>
      <c r="DX4553" s="1"/>
      <c r="DY4553" s="1"/>
      <c r="DZ4553" s="1"/>
      <c r="EA4553" s="1"/>
      <c r="EB4553" s="1"/>
      <c r="EC4553" s="1"/>
      <c r="ED4553" s="1"/>
      <c r="EE4553" s="1"/>
      <c r="EF4553" s="1"/>
      <c r="EG4553" s="1"/>
      <c r="EH4553" s="1"/>
      <c r="EI4553" s="1"/>
      <c r="EJ4553" s="1"/>
      <c r="EK4553" s="1"/>
      <c r="EL4553" s="1"/>
      <c r="EM4553" s="1"/>
      <c r="EN4553" s="1"/>
      <c r="EO4553" s="1"/>
      <c r="EP4553" s="1"/>
      <c r="EQ4553" s="1"/>
      <c r="ER4553" s="1"/>
      <c r="ES4553" s="1"/>
      <c r="ET4553" s="1"/>
      <c r="EU4553" s="1"/>
      <c r="EV4553" s="1"/>
      <c r="EW4553" s="1"/>
      <c r="EX4553" s="1"/>
      <c r="EY4553" s="1"/>
      <c r="EZ4553" s="1"/>
      <c r="FA4553" s="1"/>
      <c r="FB4553" s="1"/>
      <c r="FC4553" s="1"/>
      <c r="FD4553" s="1"/>
      <c r="FE4553" s="1"/>
      <c r="FF4553" s="1"/>
      <c r="FG4553" s="1"/>
      <c r="FH4553" s="1"/>
      <c r="FI4553" s="1"/>
      <c r="FJ4553" s="1"/>
      <c r="FK4553" s="1"/>
      <c r="FL4553" s="1"/>
      <c r="FM4553" s="1"/>
      <c r="FN4553" s="1"/>
      <c r="FO4553" s="1"/>
      <c r="FP4553" s="1"/>
      <c r="FQ4553" s="1"/>
      <c r="FR4553" s="1"/>
      <c r="FS4553" s="1"/>
      <c r="FT4553" s="1"/>
      <c r="FU4553" s="1"/>
      <c r="FV4553" s="1"/>
      <c r="FW4553" s="1"/>
      <c r="FX4553" s="1"/>
      <c r="FY4553" s="1"/>
      <c r="FZ4553" s="1"/>
      <c r="GA4553" s="1"/>
      <c r="GB4553" s="1"/>
      <c r="GC4553" s="1"/>
      <c r="GD4553" s="1"/>
      <c r="GE4553" s="1"/>
      <c r="GF4553" s="1"/>
      <c r="GG4553" s="1"/>
      <c r="GH4553" s="1"/>
      <c r="GI4553" s="1"/>
      <c r="GJ4553" s="1"/>
      <c r="GK4553"/>
      <c r="GL4553"/>
      <c r="GM4553"/>
      <c r="GN4553"/>
      <c r="GO4553"/>
      <c r="GP4553"/>
      <c r="GQ4553"/>
      <c r="GR4553"/>
      <c r="GS4553"/>
      <c r="GT4553"/>
      <c r="GU4553"/>
      <c r="GV4553"/>
      <c r="GW4553"/>
      <c r="GX4553"/>
      <c r="GY4553"/>
      <c r="GZ4553"/>
      <c r="HA4553"/>
      <c r="HB4553"/>
      <c r="HC4553"/>
      <c r="HD4553"/>
      <c r="HE4553"/>
    </row>
    <row r="4554" spans="4:213" s="25" customFormat="1" x14ac:dyDescent="0.25">
      <c r="D4554" s="19"/>
      <c r="E4554" s="19"/>
      <c r="F4554" s="20"/>
      <c r="G4554" s="20"/>
      <c r="H4554" s="20"/>
      <c r="I4554" s="20"/>
      <c r="J4554" s="21"/>
      <c r="K4554" s="21"/>
      <c r="L4554" s="20"/>
      <c r="M4554" s="20"/>
      <c r="N4554" s="22"/>
      <c r="O4554" s="22"/>
      <c r="P4554" s="22"/>
      <c r="Q4554" s="22"/>
      <c r="R4554" s="19"/>
      <c r="S4554" s="19"/>
      <c r="T4554" s="19"/>
      <c r="U4554" s="20"/>
      <c r="V4554" s="20"/>
      <c r="W4554" s="20"/>
      <c r="X4554" s="27"/>
      <c r="Y4554" s="253"/>
      <c r="Z4554" s="30"/>
      <c r="AA4554" s="30"/>
      <c r="AB4554" s="31"/>
      <c r="AC4554" s="31"/>
      <c r="AD4554" s="31"/>
      <c r="AE4554" s="31"/>
      <c r="AF4554" s="31"/>
      <c r="AG4554" s="241"/>
      <c r="AH4554" s="31"/>
      <c r="AI4554" s="31"/>
      <c r="AJ4554" s="31"/>
      <c r="AK4554" s="31"/>
      <c r="AL4554" s="120"/>
      <c r="AQ4554" s="26"/>
      <c r="AW4554" s="19"/>
      <c r="AX4554" s="19"/>
      <c r="AY4554" s="19"/>
      <c r="AZ4554" s="19"/>
      <c r="BA4554" s="19"/>
      <c r="BB4554" s="19"/>
      <c r="BC4554" s="1"/>
      <c r="BD4554"/>
      <c r="BE4554"/>
      <c r="BF4554" s="1"/>
      <c r="BG4554"/>
      <c r="BH4554"/>
      <c r="BI4554"/>
      <c r="BJ4554" s="1"/>
      <c r="BK4554" s="1"/>
      <c r="BL4554"/>
      <c r="BM4554" s="1"/>
      <c r="BN4554" s="1"/>
      <c r="BO4554" s="1"/>
      <c r="BP4554" s="1"/>
      <c r="BQ4554" s="1"/>
      <c r="BR4554" s="1"/>
      <c r="BS4554" s="1"/>
      <c r="BT4554" s="22"/>
      <c r="BU4554" s="1"/>
      <c r="BV4554" s="1"/>
      <c r="BW4554" s="1"/>
      <c r="BX4554" s="1"/>
      <c r="BY4554" s="1"/>
      <c r="BZ4554" s="1"/>
      <c r="CA4554" s="1"/>
      <c r="CB4554" s="1"/>
      <c r="CC4554" s="1"/>
      <c r="CD4554" s="1"/>
      <c r="CE4554" s="1"/>
      <c r="CF4554" s="1"/>
      <c r="CG4554" s="1"/>
      <c r="CH4554" s="1"/>
      <c r="CI4554" s="1"/>
      <c r="CJ4554" s="1"/>
      <c r="CK4554" s="1"/>
      <c r="CL4554" s="1"/>
      <c r="CM4554" s="1"/>
      <c r="CN4554" s="1"/>
      <c r="CO4554" s="1"/>
      <c r="CP4554" s="1"/>
      <c r="CQ4554" s="1"/>
      <c r="CR4554" s="1"/>
      <c r="CS4554" s="1"/>
      <c r="CT4554" s="1"/>
      <c r="CU4554" s="1"/>
      <c r="CV4554" s="1"/>
      <c r="CW4554" s="1"/>
      <c r="CX4554" s="1"/>
      <c r="CY4554" s="1"/>
      <c r="CZ4554" s="1"/>
      <c r="DA4554" s="1"/>
      <c r="DB4554" s="1"/>
      <c r="DC4554" s="1"/>
      <c r="DD4554" s="1"/>
      <c r="DE4554" s="1"/>
      <c r="DF4554" s="1"/>
      <c r="DG4554" s="1"/>
      <c r="DH4554" s="1"/>
      <c r="DI4554" s="1"/>
      <c r="DJ4554" s="1"/>
      <c r="DK4554" s="1"/>
      <c r="DL4554" s="1"/>
      <c r="DM4554" s="1"/>
      <c r="DN4554" s="1"/>
      <c r="DO4554" s="1"/>
      <c r="DP4554" s="1"/>
      <c r="DQ4554" s="1"/>
      <c r="DR4554" s="1"/>
      <c r="DS4554" s="1"/>
      <c r="DT4554" s="1"/>
      <c r="DU4554" s="1"/>
      <c r="DV4554" s="1"/>
      <c r="DW4554" s="1"/>
      <c r="DX4554" s="1"/>
      <c r="DY4554" s="1"/>
      <c r="DZ4554" s="1"/>
      <c r="EA4554" s="1"/>
      <c r="EB4554" s="1"/>
      <c r="EC4554" s="1"/>
      <c r="ED4554" s="1"/>
      <c r="EE4554" s="1"/>
      <c r="EF4554" s="1"/>
      <c r="EG4554" s="1"/>
      <c r="EH4554" s="1"/>
      <c r="EI4554" s="1"/>
      <c r="EJ4554" s="1"/>
      <c r="EK4554" s="1"/>
      <c r="EL4554" s="1"/>
      <c r="EM4554" s="1"/>
      <c r="EN4554" s="1"/>
      <c r="EO4554" s="1"/>
      <c r="EP4554" s="1"/>
      <c r="EQ4554" s="1"/>
      <c r="ER4554" s="1"/>
      <c r="ES4554" s="1"/>
      <c r="ET4554" s="1"/>
      <c r="EU4554" s="1"/>
      <c r="EV4554" s="1"/>
      <c r="EW4554" s="1"/>
      <c r="EX4554" s="1"/>
      <c r="EY4554" s="1"/>
      <c r="EZ4554" s="1"/>
      <c r="FA4554" s="1"/>
      <c r="FB4554" s="1"/>
      <c r="FC4554" s="1"/>
      <c r="FD4554" s="1"/>
      <c r="FE4554" s="1"/>
      <c r="FF4554" s="1"/>
      <c r="FG4554" s="1"/>
      <c r="FH4554" s="1"/>
      <c r="FI4554" s="1"/>
      <c r="FJ4554" s="1"/>
      <c r="FK4554" s="1"/>
      <c r="FL4554" s="1"/>
      <c r="FM4554" s="1"/>
      <c r="FN4554" s="1"/>
      <c r="FO4554" s="1"/>
      <c r="FP4554" s="1"/>
      <c r="FQ4554" s="1"/>
      <c r="FR4554" s="1"/>
      <c r="FS4554" s="1"/>
      <c r="FT4554" s="1"/>
      <c r="FU4554" s="1"/>
      <c r="FV4554" s="1"/>
      <c r="FW4554" s="1"/>
      <c r="FX4554" s="1"/>
      <c r="FY4554" s="1"/>
      <c r="FZ4554" s="1"/>
      <c r="GA4554" s="1"/>
      <c r="GB4554" s="1"/>
      <c r="GC4554" s="1"/>
      <c r="GD4554" s="1"/>
      <c r="GE4554" s="1"/>
      <c r="GF4554" s="1"/>
      <c r="GG4554" s="1"/>
      <c r="GH4554" s="1"/>
      <c r="GI4554" s="1"/>
      <c r="GJ4554" s="1"/>
      <c r="GK4554"/>
      <c r="GL4554"/>
      <c r="GM4554"/>
      <c r="GN4554"/>
      <c r="GO4554"/>
      <c r="GP4554"/>
      <c r="GQ4554"/>
      <c r="GR4554"/>
      <c r="GS4554"/>
      <c r="GT4554"/>
      <c r="GU4554"/>
      <c r="GV4554"/>
      <c r="GW4554"/>
      <c r="GX4554"/>
      <c r="GY4554"/>
      <c r="GZ4554"/>
      <c r="HA4554"/>
      <c r="HB4554"/>
      <c r="HC4554"/>
      <c r="HD4554"/>
      <c r="HE4554"/>
    </row>
    <row r="4555" spans="4:213" s="25" customFormat="1" x14ac:dyDescent="0.25">
      <c r="D4555" s="19"/>
      <c r="E4555" s="19"/>
      <c r="F4555" s="20"/>
      <c r="G4555" s="20"/>
      <c r="H4555" s="20"/>
      <c r="I4555" s="20"/>
      <c r="J4555" s="21"/>
      <c r="K4555" s="21"/>
      <c r="L4555" s="20"/>
      <c r="M4555" s="20"/>
      <c r="N4555" s="22"/>
      <c r="O4555" s="22"/>
      <c r="P4555" s="22"/>
      <c r="Q4555" s="22"/>
      <c r="R4555" s="19"/>
      <c r="S4555" s="19"/>
      <c r="T4555" s="19"/>
      <c r="U4555" s="20"/>
      <c r="V4555" s="20"/>
      <c r="W4555" s="20"/>
      <c r="X4555" s="27"/>
      <c r="Y4555" s="253"/>
      <c r="Z4555" s="30"/>
      <c r="AA4555" s="30"/>
      <c r="AB4555" s="31"/>
      <c r="AC4555" s="31"/>
      <c r="AD4555" s="31"/>
      <c r="AE4555" s="31"/>
      <c r="AF4555" s="31"/>
      <c r="AG4555" s="241"/>
      <c r="AH4555" s="31"/>
      <c r="AI4555" s="31"/>
      <c r="AJ4555" s="31"/>
      <c r="AK4555" s="31"/>
      <c r="AL4555" s="120"/>
      <c r="AQ4555" s="26"/>
      <c r="AW4555" s="19"/>
      <c r="AX4555" s="19"/>
      <c r="AY4555" s="19"/>
      <c r="AZ4555" s="19"/>
      <c r="BA4555" s="19"/>
      <c r="BB4555" s="19"/>
      <c r="BC4555" s="1"/>
      <c r="BD4555"/>
      <c r="BE4555"/>
      <c r="BF4555" s="1"/>
      <c r="BG4555"/>
      <c r="BH4555"/>
      <c r="BI4555"/>
      <c r="BJ4555" s="1"/>
      <c r="BK4555" s="1"/>
      <c r="BL4555"/>
      <c r="BM4555" s="1"/>
      <c r="BN4555" s="1"/>
      <c r="BO4555" s="1"/>
      <c r="BP4555" s="1"/>
      <c r="BQ4555" s="1"/>
      <c r="BR4555" s="1"/>
      <c r="BS4555" s="1"/>
      <c r="BT4555" s="22"/>
      <c r="BU4555" s="1"/>
      <c r="BV4555" s="1"/>
      <c r="BW4555" s="1"/>
      <c r="BX4555" s="1"/>
      <c r="BY4555" s="1"/>
      <c r="BZ4555" s="1"/>
      <c r="CA4555" s="1"/>
      <c r="CB4555" s="1"/>
      <c r="CC4555" s="1"/>
      <c r="CD4555" s="1"/>
      <c r="CE4555" s="1"/>
      <c r="CF4555" s="1"/>
      <c r="CG4555" s="1"/>
      <c r="CH4555" s="1"/>
      <c r="CI4555" s="1"/>
      <c r="CJ4555" s="1"/>
      <c r="CK4555" s="1"/>
      <c r="CL4555" s="1"/>
      <c r="CM4555" s="1"/>
      <c r="CN4555" s="1"/>
      <c r="CO4555" s="1"/>
      <c r="CP4555" s="1"/>
      <c r="CQ4555" s="1"/>
      <c r="CR4555" s="1"/>
      <c r="CS4555" s="1"/>
      <c r="CT4555" s="1"/>
      <c r="CU4555" s="1"/>
      <c r="CV4555" s="1"/>
      <c r="CW4555" s="1"/>
      <c r="CX4555" s="1"/>
      <c r="CY4555" s="1"/>
      <c r="CZ4555" s="1"/>
      <c r="DA4555" s="1"/>
      <c r="DB4555" s="1"/>
      <c r="DC4555" s="1"/>
      <c r="DD4555" s="1"/>
      <c r="DE4555" s="1"/>
      <c r="DF4555" s="1"/>
      <c r="DG4555" s="1"/>
      <c r="DH4555" s="1"/>
      <c r="DI4555" s="1"/>
      <c r="DJ4555" s="1"/>
      <c r="DK4555" s="1"/>
      <c r="DL4555" s="1"/>
      <c r="DM4555" s="1"/>
      <c r="DN4555" s="1"/>
      <c r="DO4555" s="1"/>
      <c r="DP4555" s="1"/>
      <c r="DQ4555" s="1"/>
      <c r="DR4555" s="1"/>
      <c r="DS4555" s="1"/>
      <c r="DT4555" s="1"/>
      <c r="DU4555" s="1"/>
      <c r="DV4555" s="1"/>
      <c r="DW4555" s="1"/>
      <c r="DX4555" s="1"/>
      <c r="DY4555" s="1"/>
      <c r="DZ4555" s="1"/>
      <c r="EA4555" s="1"/>
      <c r="EB4555" s="1"/>
      <c r="EC4555" s="1"/>
      <c r="ED4555" s="1"/>
      <c r="EE4555" s="1"/>
      <c r="EF4555" s="1"/>
      <c r="EG4555" s="1"/>
      <c r="EH4555" s="1"/>
      <c r="EI4555" s="1"/>
      <c r="EJ4555" s="1"/>
      <c r="EK4555" s="1"/>
      <c r="EL4555" s="1"/>
      <c r="EM4555" s="1"/>
      <c r="EN4555" s="1"/>
      <c r="EO4555" s="1"/>
      <c r="EP4555" s="1"/>
      <c r="EQ4555" s="1"/>
      <c r="ER4555" s="1"/>
      <c r="ES4555" s="1"/>
      <c r="ET4555" s="1"/>
      <c r="EU4555" s="1"/>
      <c r="EV4555" s="1"/>
      <c r="EW4555" s="1"/>
      <c r="EX4555" s="1"/>
      <c r="EY4555" s="1"/>
      <c r="EZ4555" s="1"/>
      <c r="FA4555" s="1"/>
      <c r="FB4555" s="1"/>
      <c r="FC4555" s="1"/>
      <c r="FD4555" s="1"/>
      <c r="FE4555" s="1"/>
      <c r="FF4555" s="1"/>
      <c r="FG4555" s="1"/>
      <c r="FH4555" s="1"/>
      <c r="FI4555" s="1"/>
      <c r="FJ4555" s="1"/>
      <c r="FK4555" s="1"/>
      <c r="FL4555" s="1"/>
      <c r="FM4555" s="1"/>
      <c r="FN4555" s="1"/>
      <c r="FO4555" s="1"/>
      <c r="FP4555" s="1"/>
      <c r="FQ4555" s="1"/>
      <c r="FR4555" s="1"/>
      <c r="FS4555" s="1"/>
      <c r="FT4555" s="1"/>
      <c r="FU4555" s="1"/>
      <c r="FV4555" s="1"/>
      <c r="FW4555" s="1"/>
      <c r="FX4555" s="1"/>
      <c r="FY4555" s="1"/>
      <c r="FZ4555" s="1"/>
      <c r="GA4555" s="1"/>
      <c r="GB4555" s="1"/>
      <c r="GC4555" s="1"/>
      <c r="GD4555" s="1"/>
      <c r="GE4555" s="1"/>
      <c r="GF4555" s="1"/>
      <c r="GG4555" s="1"/>
      <c r="GH4555" s="1"/>
      <c r="GI4555" s="1"/>
      <c r="GJ4555" s="1"/>
      <c r="GK4555"/>
      <c r="GL4555"/>
      <c r="GM4555"/>
      <c r="GN4555"/>
      <c r="GO4555"/>
      <c r="GP4555"/>
      <c r="GQ4555"/>
      <c r="GR4555"/>
      <c r="GS4555"/>
      <c r="GT4555"/>
      <c r="GU4555"/>
      <c r="GV4555"/>
      <c r="GW4555"/>
      <c r="GX4555"/>
      <c r="GY4555"/>
      <c r="GZ4555"/>
      <c r="HA4555"/>
      <c r="HB4555"/>
      <c r="HC4555"/>
      <c r="HD4555"/>
      <c r="HE4555"/>
    </row>
    <row r="4556" spans="4:213" s="25" customFormat="1" x14ac:dyDescent="0.25">
      <c r="D4556" s="19"/>
      <c r="E4556" s="19"/>
      <c r="F4556" s="20"/>
      <c r="G4556" s="20"/>
      <c r="H4556" s="20"/>
      <c r="I4556" s="20"/>
      <c r="J4556" s="21"/>
      <c r="K4556" s="21"/>
      <c r="L4556" s="20"/>
      <c r="M4556" s="20"/>
      <c r="N4556" s="22"/>
      <c r="O4556" s="22"/>
      <c r="P4556" s="22"/>
      <c r="Q4556" s="22"/>
      <c r="R4556" s="19"/>
      <c r="S4556" s="19"/>
      <c r="T4556" s="19"/>
      <c r="U4556" s="20"/>
      <c r="V4556" s="20"/>
      <c r="W4556" s="20"/>
      <c r="X4556" s="27"/>
      <c r="Y4556" s="253"/>
      <c r="Z4556" s="30"/>
      <c r="AA4556" s="30"/>
      <c r="AB4556" s="31"/>
      <c r="AC4556" s="31"/>
      <c r="AD4556" s="31"/>
      <c r="AE4556" s="31"/>
      <c r="AF4556" s="31"/>
      <c r="AG4556" s="241"/>
      <c r="AH4556" s="31"/>
      <c r="AI4556" s="31"/>
      <c r="AJ4556" s="31"/>
      <c r="AK4556" s="31"/>
      <c r="AL4556" s="120"/>
      <c r="AQ4556" s="26"/>
      <c r="AW4556" s="19"/>
      <c r="AX4556" s="19"/>
      <c r="AY4556" s="19"/>
      <c r="AZ4556" s="19"/>
      <c r="BA4556" s="19"/>
      <c r="BB4556" s="19"/>
      <c r="BC4556" s="1"/>
      <c r="BD4556"/>
      <c r="BE4556"/>
      <c r="BF4556" s="1"/>
      <c r="BG4556"/>
      <c r="BH4556"/>
      <c r="BI4556"/>
      <c r="BJ4556" s="1"/>
      <c r="BK4556" s="1"/>
      <c r="BL4556"/>
      <c r="BM4556" s="1"/>
      <c r="BN4556" s="1"/>
      <c r="BO4556" s="1"/>
      <c r="BP4556" s="1"/>
      <c r="BQ4556" s="1"/>
      <c r="BR4556" s="1"/>
      <c r="BS4556" s="1"/>
      <c r="BT4556" s="22"/>
      <c r="BU4556" s="1"/>
      <c r="BV4556" s="1"/>
      <c r="BW4556" s="1"/>
      <c r="BX4556" s="1"/>
      <c r="BY4556" s="1"/>
      <c r="BZ4556" s="1"/>
      <c r="CA4556" s="1"/>
      <c r="CB4556" s="1"/>
      <c r="CC4556" s="1"/>
      <c r="CD4556" s="1"/>
      <c r="CE4556" s="1"/>
      <c r="CF4556" s="1"/>
      <c r="CG4556" s="1"/>
      <c r="CH4556" s="1"/>
      <c r="CI4556" s="1"/>
      <c r="CJ4556" s="1"/>
      <c r="CK4556" s="1"/>
      <c r="CL4556" s="1"/>
      <c r="CM4556" s="1"/>
      <c r="CN4556" s="1"/>
      <c r="CO4556" s="1"/>
      <c r="CP4556" s="1"/>
      <c r="CQ4556" s="1"/>
      <c r="CR4556" s="1"/>
      <c r="CS4556" s="1"/>
      <c r="CT4556" s="1"/>
      <c r="CU4556" s="1"/>
      <c r="CV4556" s="1"/>
      <c r="CW4556" s="1"/>
      <c r="CX4556" s="1"/>
      <c r="CY4556" s="1"/>
      <c r="CZ4556" s="1"/>
      <c r="DA4556" s="1"/>
      <c r="DB4556" s="1"/>
      <c r="DC4556" s="1"/>
      <c r="DD4556" s="1"/>
      <c r="DE4556" s="1"/>
      <c r="DF4556" s="1"/>
      <c r="DG4556" s="1"/>
      <c r="DH4556" s="1"/>
      <c r="DI4556" s="1"/>
      <c r="DJ4556" s="1"/>
      <c r="DK4556" s="1"/>
      <c r="DL4556" s="1"/>
      <c r="DM4556" s="1"/>
      <c r="DN4556" s="1"/>
      <c r="DO4556" s="1"/>
      <c r="DP4556" s="1"/>
      <c r="DQ4556" s="1"/>
      <c r="DR4556" s="1"/>
      <c r="DS4556" s="1"/>
      <c r="DT4556" s="1"/>
      <c r="DU4556" s="1"/>
      <c r="DV4556" s="1"/>
      <c r="DW4556" s="1"/>
      <c r="DX4556" s="1"/>
      <c r="DY4556" s="1"/>
      <c r="DZ4556" s="1"/>
      <c r="EA4556" s="1"/>
      <c r="EB4556" s="1"/>
      <c r="EC4556" s="1"/>
      <c r="ED4556" s="1"/>
      <c r="EE4556" s="1"/>
      <c r="EF4556" s="1"/>
      <c r="EG4556" s="1"/>
      <c r="EH4556" s="1"/>
      <c r="EI4556" s="1"/>
      <c r="EJ4556" s="1"/>
      <c r="EK4556" s="1"/>
      <c r="EL4556" s="1"/>
      <c r="EM4556" s="1"/>
      <c r="EN4556" s="1"/>
      <c r="EO4556" s="1"/>
      <c r="EP4556" s="1"/>
      <c r="EQ4556" s="1"/>
      <c r="ER4556" s="1"/>
      <c r="ES4556" s="1"/>
      <c r="ET4556" s="1"/>
      <c r="EU4556" s="1"/>
      <c r="EV4556" s="1"/>
      <c r="EW4556" s="1"/>
      <c r="EX4556" s="1"/>
      <c r="EY4556" s="1"/>
      <c r="EZ4556" s="1"/>
      <c r="FA4556" s="1"/>
      <c r="FB4556" s="1"/>
      <c r="FC4556" s="1"/>
      <c r="FD4556" s="1"/>
      <c r="FE4556" s="1"/>
      <c r="FF4556" s="1"/>
      <c r="FG4556" s="1"/>
      <c r="FH4556" s="1"/>
      <c r="FI4556" s="1"/>
      <c r="FJ4556" s="1"/>
      <c r="FK4556" s="1"/>
      <c r="FL4556" s="1"/>
      <c r="FM4556" s="1"/>
      <c r="FN4556" s="1"/>
      <c r="FO4556" s="1"/>
      <c r="FP4556" s="1"/>
      <c r="FQ4556" s="1"/>
      <c r="FR4556" s="1"/>
      <c r="FS4556" s="1"/>
      <c r="FT4556" s="1"/>
      <c r="FU4556" s="1"/>
      <c r="FV4556" s="1"/>
      <c r="FW4556" s="1"/>
      <c r="FX4556" s="1"/>
      <c r="FY4556" s="1"/>
      <c r="FZ4556" s="1"/>
      <c r="GA4556" s="1"/>
      <c r="GB4556" s="1"/>
      <c r="GC4556" s="1"/>
      <c r="GD4556" s="1"/>
      <c r="GE4556" s="1"/>
      <c r="GF4556" s="1"/>
      <c r="GG4556" s="1"/>
      <c r="GH4556" s="1"/>
      <c r="GI4556" s="1"/>
      <c r="GJ4556" s="1"/>
      <c r="GK4556"/>
      <c r="GL4556"/>
      <c r="GM4556"/>
      <c r="GN4556"/>
      <c r="GO4556"/>
      <c r="GP4556"/>
      <c r="GQ4556"/>
      <c r="GR4556"/>
      <c r="GS4556"/>
      <c r="GT4556"/>
      <c r="GU4556"/>
      <c r="GV4556"/>
      <c r="GW4556"/>
      <c r="GX4556"/>
      <c r="GY4556"/>
      <c r="GZ4556"/>
      <c r="HA4556"/>
      <c r="HB4556"/>
      <c r="HC4556"/>
      <c r="HD4556"/>
      <c r="HE4556"/>
    </row>
    <row r="4557" spans="4:213" s="25" customFormat="1" x14ac:dyDescent="0.25">
      <c r="D4557" s="19"/>
      <c r="E4557" s="19"/>
      <c r="F4557" s="20"/>
      <c r="G4557" s="20"/>
      <c r="H4557" s="20"/>
      <c r="I4557" s="20"/>
      <c r="J4557" s="21"/>
      <c r="K4557" s="21"/>
      <c r="L4557" s="20"/>
      <c r="M4557" s="20"/>
      <c r="N4557" s="22"/>
      <c r="O4557" s="22"/>
      <c r="P4557" s="22"/>
      <c r="Q4557" s="22"/>
      <c r="R4557" s="19"/>
      <c r="S4557" s="19"/>
      <c r="T4557" s="19"/>
      <c r="U4557" s="20"/>
      <c r="V4557" s="20"/>
      <c r="W4557" s="20"/>
      <c r="X4557" s="27"/>
      <c r="Y4557" s="253"/>
      <c r="Z4557" s="30"/>
      <c r="AA4557" s="30"/>
      <c r="AB4557" s="31"/>
      <c r="AC4557" s="31"/>
      <c r="AD4557" s="31"/>
      <c r="AE4557" s="31"/>
      <c r="AF4557" s="31"/>
      <c r="AG4557" s="241"/>
      <c r="AH4557" s="31"/>
      <c r="AI4557" s="31"/>
      <c r="AJ4557" s="31"/>
      <c r="AK4557" s="31"/>
      <c r="AL4557" s="120"/>
      <c r="AQ4557" s="26"/>
      <c r="AW4557" s="19"/>
      <c r="AX4557" s="19"/>
      <c r="AY4557" s="19"/>
      <c r="AZ4557" s="19"/>
      <c r="BA4557" s="19"/>
      <c r="BB4557" s="19"/>
      <c r="BC4557" s="1"/>
      <c r="BD4557"/>
      <c r="BE4557"/>
      <c r="BF4557" s="1"/>
      <c r="BG4557"/>
      <c r="BH4557"/>
      <c r="BI4557"/>
      <c r="BJ4557" s="1"/>
      <c r="BK4557" s="1"/>
      <c r="BL4557"/>
      <c r="BM4557" s="1"/>
      <c r="BN4557" s="1"/>
      <c r="BO4557" s="1"/>
      <c r="BP4557" s="1"/>
      <c r="BQ4557" s="1"/>
      <c r="BR4557" s="1"/>
      <c r="BS4557" s="1"/>
      <c r="BT4557" s="22"/>
      <c r="BU4557" s="1"/>
      <c r="BV4557" s="1"/>
      <c r="BW4557" s="1"/>
      <c r="BX4557" s="1"/>
      <c r="BY4557" s="1"/>
      <c r="BZ4557" s="1"/>
      <c r="CA4557" s="1"/>
      <c r="CB4557" s="1"/>
      <c r="CC4557" s="1"/>
      <c r="CD4557" s="1"/>
      <c r="CE4557" s="1"/>
      <c r="CF4557" s="1"/>
      <c r="CG4557" s="1"/>
      <c r="CH4557" s="1"/>
      <c r="CI4557" s="1"/>
      <c r="CJ4557" s="1"/>
      <c r="CK4557" s="1"/>
      <c r="CL4557" s="1"/>
      <c r="CM4557" s="1"/>
      <c r="CN4557" s="1"/>
      <c r="CO4557" s="1"/>
      <c r="CP4557" s="1"/>
      <c r="CQ4557" s="1"/>
      <c r="CR4557" s="1"/>
      <c r="CS4557" s="1"/>
      <c r="CT4557" s="1"/>
      <c r="CU4557" s="1"/>
      <c r="CV4557" s="1"/>
      <c r="CW4557" s="1"/>
      <c r="CX4557" s="1"/>
      <c r="CY4557" s="1"/>
      <c r="CZ4557" s="1"/>
      <c r="DA4557" s="1"/>
      <c r="DB4557" s="1"/>
      <c r="DC4557" s="1"/>
      <c r="DD4557" s="1"/>
      <c r="DE4557" s="1"/>
      <c r="DF4557" s="1"/>
      <c r="DG4557" s="1"/>
      <c r="DH4557" s="1"/>
      <c r="DI4557" s="1"/>
      <c r="DJ4557" s="1"/>
      <c r="DK4557" s="1"/>
      <c r="DL4557" s="1"/>
      <c r="DM4557" s="1"/>
      <c r="DN4557" s="1"/>
      <c r="DO4557" s="1"/>
      <c r="DP4557" s="1"/>
      <c r="DQ4557" s="1"/>
      <c r="DR4557" s="1"/>
      <c r="DS4557" s="1"/>
      <c r="DT4557" s="1"/>
      <c r="DU4557" s="1"/>
      <c r="DV4557" s="1"/>
      <c r="DW4557" s="1"/>
      <c r="DX4557" s="1"/>
      <c r="DY4557" s="1"/>
      <c r="DZ4557" s="1"/>
      <c r="EA4557" s="1"/>
      <c r="EB4557" s="1"/>
      <c r="EC4557" s="1"/>
      <c r="ED4557" s="1"/>
      <c r="EE4557" s="1"/>
      <c r="EF4557" s="1"/>
      <c r="EG4557" s="1"/>
      <c r="EH4557" s="1"/>
      <c r="EI4557" s="1"/>
      <c r="EJ4557" s="1"/>
      <c r="EK4557" s="1"/>
      <c r="EL4557" s="1"/>
      <c r="EM4557" s="1"/>
      <c r="EN4557" s="1"/>
      <c r="EO4557" s="1"/>
      <c r="EP4557" s="1"/>
      <c r="EQ4557" s="1"/>
      <c r="ER4557" s="1"/>
      <c r="ES4557" s="1"/>
      <c r="ET4557" s="1"/>
      <c r="EU4557" s="1"/>
      <c r="EV4557" s="1"/>
      <c r="EW4557" s="1"/>
      <c r="EX4557" s="1"/>
      <c r="EY4557" s="1"/>
      <c r="EZ4557" s="1"/>
      <c r="FA4557" s="1"/>
      <c r="FB4557" s="1"/>
      <c r="FC4557" s="1"/>
      <c r="FD4557" s="1"/>
      <c r="FE4557" s="1"/>
      <c r="FF4557" s="1"/>
      <c r="FG4557" s="1"/>
      <c r="FH4557" s="1"/>
      <c r="FI4557" s="1"/>
      <c r="FJ4557" s="1"/>
      <c r="FK4557" s="1"/>
      <c r="FL4557" s="1"/>
      <c r="FM4557" s="1"/>
      <c r="FN4557" s="1"/>
      <c r="FO4557" s="1"/>
      <c r="FP4557" s="1"/>
      <c r="FQ4557" s="1"/>
      <c r="FR4557" s="1"/>
      <c r="FS4557" s="1"/>
      <c r="FT4557" s="1"/>
      <c r="FU4557" s="1"/>
      <c r="FV4557" s="1"/>
      <c r="FW4557" s="1"/>
      <c r="FX4557" s="1"/>
      <c r="FY4557" s="1"/>
      <c r="FZ4557" s="1"/>
      <c r="GA4557" s="1"/>
      <c r="GB4557" s="1"/>
      <c r="GC4557" s="1"/>
      <c r="GD4557" s="1"/>
      <c r="GE4557" s="1"/>
      <c r="GF4557" s="1"/>
      <c r="GG4557" s="1"/>
      <c r="GH4557" s="1"/>
      <c r="GI4557" s="1"/>
      <c r="GJ4557" s="1"/>
      <c r="GK4557"/>
      <c r="GL4557"/>
      <c r="GM4557"/>
      <c r="GN4557"/>
      <c r="GO4557"/>
      <c r="GP4557"/>
      <c r="GQ4557"/>
      <c r="GR4557"/>
      <c r="GS4557"/>
      <c r="GT4557"/>
      <c r="GU4557"/>
      <c r="GV4557"/>
      <c r="GW4557"/>
      <c r="GX4557"/>
      <c r="GY4557"/>
      <c r="GZ4557"/>
      <c r="HA4557"/>
      <c r="HB4557"/>
      <c r="HC4557"/>
      <c r="HD4557"/>
      <c r="HE4557"/>
    </row>
    <row r="4558" spans="4:213" s="25" customFormat="1" x14ac:dyDescent="0.25">
      <c r="D4558" s="19"/>
      <c r="E4558" s="19"/>
      <c r="F4558" s="20"/>
      <c r="G4558" s="20"/>
      <c r="H4558" s="20"/>
      <c r="I4558" s="20"/>
      <c r="J4558" s="21"/>
      <c r="K4558" s="21"/>
      <c r="L4558" s="20"/>
      <c r="M4558" s="20"/>
      <c r="N4558" s="22"/>
      <c r="O4558" s="22"/>
      <c r="P4558" s="22"/>
      <c r="Q4558" s="22"/>
      <c r="R4558" s="19"/>
      <c r="S4558" s="19"/>
      <c r="T4558" s="19"/>
      <c r="U4558" s="20"/>
      <c r="V4558" s="20"/>
      <c r="W4558" s="20"/>
      <c r="X4558" s="27"/>
      <c r="Y4558" s="253"/>
      <c r="Z4558" s="30"/>
      <c r="AA4558" s="30"/>
      <c r="AB4558" s="31"/>
      <c r="AC4558" s="31"/>
      <c r="AD4558" s="31"/>
      <c r="AE4558" s="31"/>
      <c r="AF4558" s="31"/>
      <c r="AG4558" s="241"/>
      <c r="AH4558" s="31"/>
      <c r="AI4558" s="31"/>
      <c r="AJ4558" s="31"/>
      <c r="AK4558" s="31"/>
      <c r="AL4558" s="120"/>
      <c r="AQ4558" s="26"/>
      <c r="AW4558" s="19"/>
      <c r="AX4558" s="19"/>
      <c r="AY4558" s="19"/>
      <c r="AZ4558" s="19"/>
      <c r="BA4558" s="19"/>
      <c r="BB4558" s="19"/>
      <c r="BC4558" s="1"/>
      <c r="BD4558"/>
      <c r="BE4558"/>
      <c r="BF4558" s="1"/>
      <c r="BG4558"/>
      <c r="BH4558"/>
      <c r="BI4558"/>
      <c r="BJ4558" s="1"/>
      <c r="BK4558" s="1"/>
      <c r="BL4558"/>
      <c r="BM4558" s="1"/>
      <c r="BN4558" s="1"/>
      <c r="BO4558" s="1"/>
      <c r="BP4558" s="1"/>
      <c r="BQ4558" s="1"/>
      <c r="BR4558" s="1"/>
      <c r="BS4558" s="1"/>
      <c r="BT4558" s="22"/>
      <c r="BU4558" s="1"/>
      <c r="BV4558" s="1"/>
      <c r="BW4558" s="1"/>
      <c r="BX4558" s="1"/>
      <c r="BY4558" s="1"/>
      <c r="BZ4558" s="1"/>
      <c r="CA4558" s="1"/>
      <c r="CB4558" s="1"/>
      <c r="CC4558" s="1"/>
      <c r="CD4558" s="1"/>
      <c r="CE4558" s="1"/>
      <c r="CF4558" s="1"/>
      <c r="CG4558" s="1"/>
      <c r="CH4558" s="1"/>
      <c r="CI4558" s="1"/>
      <c r="CJ4558" s="1"/>
      <c r="CK4558" s="1"/>
      <c r="CL4558" s="1"/>
      <c r="CM4558" s="1"/>
      <c r="CN4558" s="1"/>
      <c r="CO4558" s="1"/>
      <c r="CP4558" s="1"/>
      <c r="CQ4558" s="1"/>
      <c r="CR4558" s="1"/>
      <c r="CS4558" s="1"/>
      <c r="CT4558" s="1"/>
      <c r="CU4558" s="1"/>
      <c r="CV4558" s="1"/>
      <c r="CW4558" s="1"/>
      <c r="CX4558" s="1"/>
      <c r="CY4558" s="1"/>
      <c r="CZ4558" s="1"/>
      <c r="DA4558" s="1"/>
      <c r="DB4558" s="1"/>
      <c r="DC4558" s="1"/>
      <c r="DD4558" s="1"/>
      <c r="DE4558" s="1"/>
      <c r="DF4558" s="1"/>
      <c r="DG4558" s="1"/>
      <c r="DH4558" s="1"/>
      <c r="DI4558" s="1"/>
      <c r="DJ4558" s="1"/>
      <c r="DK4558" s="1"/>
      <c r="DL4558" s="1"/>
      <c r="DM4558" s="1"/>
      <c r="DN4558" s="1"/>
      <c r="DO4558" s="1"/>
      <c r="DP4558" s="1"/>
      <c r="DQ4558" s="1"/>
      <c r="DR4558" s="1"/>
      <c r="DS4558" s="1"/>
      <c r="DT4558" s="1"/>
      <c r="DU4558" s="1"/>
      <c r="DV4558" s="1"/>
      <c r="DW4558" s="1"/>
      <c r="DX4558" s="1"/>
      <c r="DY4558" s="1"/>
      <c r="DZ4558" s="1"/>
      <c r="EA4558" s="1"/>
      <c r="EB4558" s="1"/>
      <c r="EC4558" s="1"/>
      <c r="ED4558" s="1"/>
      <c r="EE4558" s="1"/>
      <c r="EF4558" s="1"/>
      <c r="EG4558" s="1"/>
      <c r="EH4558" s="1"/>
      <c r="EI4558" s="1"/>
      <c r="EJ4558" s="1"/>
      <c r="EK4558" s="1"/>
      <c r="EL4558" s="1"/>
      <c r="EM4558" s="1"/>
      <c r="EN4558" s="1"/>
      <c r="EO4558" s="1"/>
      <c r="EP4558" s="1"/>
      <c r="EQ4558" s="1"/>
      <c r="ER4558" s="1"/>
      <c r="ES4558" s="1"/>
      <c r="ET4558" s="1"/>
      <c r="EU4558" s="1"/>
      <c r="EV4558" s="1"/>
      <c r="EW4558" s="1"/>
      <c r="EX4558" s="1"/>
      <c r="EY4558" s="1"/>
      <c r="EZ4558" s="1"/>
      <c r="FA4558" s="1"/>
      <c r="FB4558" s="1"/>
      <c r="FC4558" s="1"/>
      <c r="FD4558" s="1"/>
      <c r="FE4558" s="1"/>
      <c r="FF4558" s="1"/>
      <c r="FG4558" s="1"/>
      <c r="FH4558" s="1"/>
      <c r="FI4558" s="1"/>
      <c r="FJ4558" s="1"/>
      <c r="FK4558" s="1"/>
      <c r="FL4558" s="1"/>
      <c r="FM4558" s="1"/>
      <c r="FN4558" s="1"/>
      <c r="FO4558" s="1"/>
      <c r="FP4558" s="1"/>
      <c r="FQ4558" s="1"/>
      <c r="FR4558" s="1"/>
      <c r="FS4558" s="1"/>
      <c r="FT4558" s="1"/>
      <c r="FU4558" s="1"/>
      <c r="FV4558" s="1"/>
      <c r="FW4558" s="1"/>
      <c r="FX4558" s="1"/>
      <c r="FY4558" s="1"/>
      <c r="FZ4558" s="1"/>
      <c r="GA4558" s="1"/>
      <c r="GB4558" s="1"/>
      <c r="GC4558" s="1"/>
      <c r="GD4558" s="1"/>
      <c r="GE4558" s="1"/>
      <c r="GF4558" s="1"/>
      <c r="GG4558" s="1"/>
      <c r="GH4558" s="1"/>
      <c r="GI4558" s="1"/>
      <c r="GJ4558" s="1"/>
      <c r="GK4558"/>
      <c r="GL4558"/>
      <c r="GM4558"/>
      <c r="GN4558"/>
      <c r="GO4558"/>
      <c r="GP4558"/>
      <c r="GQ4558"/>
      <c r="GR4558"/>
      <c r="GS4558"/>
      <c r="GT4558"/>
      <c r="GU4558"/>
      <c r="GV4558"/>
      <c r="GW4558"/>
      <c r="GX4558"/>
      <c r="GY4558"/>
      <c r="GZ4558"/>
      <c r="HA4558"/>
      <c r="HB4558"/>
      <c r="HC4558"/>
      <c r="HD4558"/>
      <c r="HE4558"/>
    </row>
    <row r="4559" spans="4:213" s="25" customFormat="1" x14ac:dyDescent="0.25">
      <c r="D4559" s="19"/>
      <c r="E4559" s="19"/>
      <c r="F4559" s="20"/>
      <c r="G4559" s="20"/>
      <c r="H4559" s="20"/>
      <c r="I4559" s="20"/>
      <c r="J4559" s="21"/>
      <c r="K4559" s="21"/>
      <c r="L4559" s="20"/>
      <c r="M4559" s="20"/>
      <c r="N4559" s="22"/>
      <c r="O4559" s="22"/>
      <c r="P4559" s="22"/>
      <c r="Q4559" s="22"/>
      <c r="R4559" s="19"/>
      <c r="S4559" s="19"/>
      <c r="T4559" s="19"/>
      <c r="U4559" s="20"/>
      <c r="V4559" s="20"/>
      <c r="W4559" s="20"/>
      <c r="X4559" s="27"/>
      <c r="Y4559" s="253"/>
      <c r="Z4559" s="30"/>
      <c r="AA4559" s="30"/>
      <c r="AB4559" s="31"/>
      <c r="AC4559" s="31"/>
      <c r="AD4559" s="31"/>
      <c r="AE4559" s="31"/>
      <c r="AF4559" s="31"/>
      <c r="AG4559" s="241"/>
      <c r="AH4559" s="31"/>
      <c r="AI4559" s="31"/>
      <c r="AJ4559" s="31"/>
      <c r="AK4559" s="31"/>
      <c r="AL4559" s="120"/>
      <c r="AQ4559" s="26"/>
      <c r="AW4559" s="19"/>
      <c r="AX4559" s="19"/>
      <c r="AY4559" s="19"/>
      <c r="AZ4559" s="19"/>
      <c r="BA4559" s="19"/>
      <c r="BB4559" s="19"/>
      <c r="BC4559" s="1"/>
      <c r="BD4559"/>
      <c r="BE4559"/>
      <c r="BF4559" s="1"/>
      <c r="BG4559"/>
      <c r="BH4559"/>
      <c r="BI4559"/>
      <c r="BJ4559" s="1"/>
      <c r="BK4559" s="1"/>
      <c r="BL4559"/>
      <c r="BM4559" s="1"/>
      <c r="BN4559" s="1"/>
      <c r="BO4559" s="1"/>
      <c r="BP4559" s="1"/>
      <c r="BQ4559" s="1"/>
      <c r="BR4559" s="1"/>
      <c r="BS4559" s="1"/>
      <c r="BT4559" s="22"/>
      <c r="BU4559" s="1"/>
      <c r="BV4559" s="1"/>
      <c r="BW4559" s="1"/>
      <c r="BX4559" s="1"/>
      <c r="BY4559" s="1"/>
      <c r="BZ4559" s="1"/>
      <c r="CA4559" s="1"/>
      <c r="CB4559" s="1"/>
      <c r="CC4559" s="1"/>
      <c r="CD4559" s="1"/>
      <c r="CE4559" s="1"/>
      <c r="CF4559" s="1"/>
      <c r="CG4559" s="1"/>
      <c r="CH4559" s="1"/>
      <c r="CI4559" s="1"/>
      <c r="CJ4559" s="1"/>
      <c r="CK4559" s="1"/>
      <c r="CL4559" s="1"/>
      <c r="CM4559" s="1"/>
      <c r="CN4559" s="1"/>
      <c r="CO4559" s="1"/>
      <c r="CP4559" s="1"/>
      <c r="CQ4559" s="1"/>
      <c r="CR4559" s="1"/>
      <c r="CS4559" s="1"/>
      <c r="CT4559" s="1"/>
      <c r="CU4559" s="1"/>
      <c r="CV4559" s="1"/>
      <c r="CW4559" s="1"/>
      <c r="CX4559" s="1"/>
      <c r="CY4559" s="1"/>
      <c r="CZ4559" s="1"/>
      <c r="DA4559" s="1"/>
      <c r="DB4559" s="1"/>
      <c r="DC4559" s="1"/>
      <c r="DD4559" s="1"/>
      <c r="DE4559" s="1"/>
      <c r="DF4559" s="1"/>
      <c r="DG4559" s="1"/>
      <c r="DH4559" s="1"/>
      <c r="DI4559" s="1"/>
      <c r="DJ4559" s="1"/>
      <c r="DK4559" s="1"/>
      <c r="DL4559" s="1"/>
      <c r="DM4559" s="1"/>
      <c r="DN4559" s="1"/>
      <c r="DO4559" s="1"/>
      <c r="DP4559" s="1"/>
      <c r="DQ4559" s="1"/>
      <c r="DR4559" s="1"/>
      <c r="DS4559" s="1"/>
      <c r="DT4559" s="1"/>
      <c r="DU4559" s="1"/>
      <c r="DV4559" s="1"/>
      <c r="DW4559" s="1"/>
      <c r="DX4559" s="1"/>
      <c r="DY4559" s="1"/>
      <c r="DZ4559" s="1"/>
      <c r="EA4559" s="1"/>
      <c r="EB4559" s="1"/>
      <c r="EC4559" s="1"/>
      <c r="ED4559" s="1"/>
      <c r="EE4559" s="1"/>
      <c r="EF4559" s="1"/>
      <c r="EG4559" s="1"/>
      <c r="EH4559" s="1"/>
      <c r="EI4559" s="1"/>
      <c r="EJ4559" s="1"/>
      <c r="EK4559" s="1"/>
      <c r="EL4559" s="1"/>
      <c r="EM4559" s="1"/>
      <c r="EN4559" s="1"/>
      <c r="EO4559" s="1"/>
      <c r="EP4559" s="1"/>
      <c r="EQ4559" s="1"/>
      <c r="ER4559" s="1"/>
      <c r="ES4559" s="1"/>
      <c r="ET4559" s="1"/>
      <c r="EU4559" s="1"/>
      <c r="EV4559" s="1"/>
      <c r="EW4559" s="1"/>
      <c r="EX4559" s="1"/>
      <c r="EY4559" s="1"/>
      <c r="EZ4559" s="1"/>
      <c r="FA4559" s="1"/>
      <c r="FB4559" s="1"/>
      <c r="FC4559" s="1"/>
      <c r="FD4559" s="1"/>
      <c r="FE4559" s="1"/>
      <c r="FF4559" s="1"/>
      <c r="FG4559" s="1"/>
      <c r="FH4559" s="1"/>
      <c r="FI4559" s="1"/>
      <c r="FJ4559" s="1"/>
      <c r="FK4559" s="1"/>
      <c r="FL4559" s="1"/>
      <c r="FM4559" s="1"/>
      <c r="FN4559" s="1"/>
      <c r="FO4559" s="1"/>
      <c r="FP4559" s="1"/>
      <c r="FQ4559" s="1"/>
      <c r="FR4559" s="1"/>
      <c r="FS4559" s="1"/>
      <c r="FT4559" s="1"/>
      <c r="FU4559" s="1"/>
      <c r="FV4559" s="1"/>
      <c r="FW4559" s="1"/>
      <c r="FX4559" s="1"/>
      <c r="FY4559" s="1"/>
      <c r="FZ4559" s="1"/>
      <c r="GA4559" s="1"/>
      <c r="GB4559" s="1"/>
      <c r="GC4559" s="1"/>
      <c r="GD4559" s="1"/>
      <c r="GE4559" s="1"/>
      <c r="GF4559" s="1"/>
      <c r="GG4559" s="1"/>
      <c r="GH4559" s="1"/>
      <c r="GI4559" s="1"/>
      <c r="GJ4559" s="1"/>
      <c r="GK4559"/>
      <c r="GL4559"/>
      <c r="GM4559"/>
      <c r="GN4559"/>
      <c r="GO4559"/>
      <c r="GP4559"/>
      <c r="GQ4559"/>
      <c r="GR4559"/>
      <c r="GS4559"/>
      <c r="GT4559"/>
      <c r="GU4559"/>
      <c r="GV4559"/>
      <c r="GW4559"/>
      <c r="GX4559"/>
      <c r="GY4559"/>
      <c r="GZ4559"/>
      <c r="HA4559"/>
      <c r="HB4559"/>
      <c r="HC4559"/>
      <c r="HD4559"/>
      <c r="HE4559"/>
    </row>
    <row r="4560" spans="4:213" s="25" customFormat="1" x14ac:dyDescent="0.25">
      <c r="D4560" s="19"/>
      <c r="E4560" s="19"/>
      <c r="F4560" s="20"/>
      <c r="G4560" s="20"/>
      <c r="H4560" s="20"/>
      <c r="I4560" s="20"/>
      <c r="J4560" s="21"/>
      <c r="K4560" s="21"/>
      <c r="L4560" s="20"/>
      <c r="M4560" s="20"/>
      <c r="N4560" s="22"/>
      <c r="O4560" s="22"/>
      <c r="P4560" s="22"/>
      <c r="Q4560" s="22"/>
      <c r="R4560" s="19"/>
      <c r="S4560" s="19"/>
      <c r="T4560" s="19"/>
      <c r="U4560" s="20"/>
      <c r="V4560" s="20"/>
      <c r="W4560" s="20"/>
      <c r="X4560" s="27"/>
      <c r="Y4560" s="253"/>
      <c r="Z4560" s="30"/>
      <c r="AA4560" s="30"/>
      <c r="AB4560" s="31"/>
      <c r="AC4560" s="31"/>
      <c r="AD4560" s="31"/>
      <c r="AE4560" s="31"/>
      <c r="AF4560" s="31"/>
      <c r="AG4560" s="241"/>
      <c r="AH4560" s="31"/>
      <c r="AI4560" s="31"/>
      <c r="AJ4560" s="31"/>
      <c r="AK4560" s="31"/>
      <c r="AL4560" s="120"/>
      <c r="AQ4560" s="26"/>
      <c r="AW4560" s="19"/>
      <c r="AX4560" s="19"/>
      <c r="AY4560" s="19"/>
      <c r="AZ4560" s="19"/>
      <c r="BA4560" s="19"/>
      <c r="BB4560" s="19"/>
      <c r="BC4560" s="1"/>
      <c r="BD4560"/>
      <c r="BE4560"/>
      <c r="BF4560" s="1"/>
      <c r="BG4560"/>
      <c r="BH4560"/>
      <c r="BI4560"/>
      <c r="BJ4560" s="1"/>
      <c r="BK4560" s="1"/>
      <c r="BL4560"/>
      <c r="BM4560" s="1"/>
      <c r="BN4560" s="1"/>
      <c r="BO4560" s="1"/>
      <c r="BP4560" s="1"/>
      <c r="BQ4560" s="1"/>
      <c r="BR4560" s="1"/>
      <c r="BS4560" s="1"/>
      <c r="BT4560" s="22"/>
      <c r="BU4560" s="1"/>
      <c r="BV4560" s="1"/>
      <c r="BW4560" s="1"/>
      <c r="BX4560" s="1"/>
      <c r="BY4560" s="1"/>
      <c r="BZ4560" s="1"/>
      <c r="CA4560" s="1"/>
      <c r="CB4560" s="1"/>
      <c r="CC4560" s="1"/>
      <c r="CD4560" s="1"/>
      <c r="CE4560" s="1"/>
      <c r="CF4560" s="1"/>
      <c r="CG4560" s="1"/>
      <c r="CH4560" s="1"/>
      <c r="CI4560" s="1"/>
      <c r="CJ4560" s="1"/>
      <c r="CK4560" s="1"/>
      <c r="CL4560" s="1"/>
      <c r="CM4560" s="1"/>
      <c r="CN4560" s="1"/>
      <c r="CO4560" s="1"/>
      <c r="CP4560" s="1"/>
      <c r="CQ4560" s="1"/>
      <c r="CR4560" s="1"/>
      <c r="CS4560" s="1"/>
      <c r="CT4560" s="1"/>
      <c r="CU4560" s="1"/>
      <c r="CV4560" s="1"/>
      <c r="CW4560" s="1"/>
      <c r="CX4560" s="1"/>
      <c r="CY4560" s="1"/>
      <c r="CZ4560" s="1"/>
      <c r="DA4560" s="1"/>
      <c r="DB4560" s="1"/>
      <c r="DC4560" s="1"/>
      <c r="DD4560" s="1"/>
      <c r="DE4560" s="1"/>
      <c r="DF4560" s="1"/>
      <c r="DG4560" s="1"/>
      <c r="DH4560" s="1"/>
      <c r="DI4560" s="1"/>
      <c r="DJ4560" s="1"/>
      <c r="DK4560" s="1"/>
      <c r="DL4560" s="1"/>
      <c r="DM4560" s="1"/>
      <c r="DN4560" s="1"/>
      <c r="DO4560" s="1"/>
      <c r="DP4560" s="1"/>
      <c r="DQ4560" s="1"/>
      <c r="DR4560" s="1"/>
      <c r="DS4560" s="1"/>
      <c r="DT4560" s="1"/>
      <c r="DU4560" s="1"/>
      <c r="DV4560" s="1"/>
      <c r="DW4560" s="1"/>
      <c r="DX4560" s="1"/>
      <c r="DY4560" s="1"/>
      <c r="DZ4560" s="1"/>
      <c r="EA4560" s="1"/>
      <c r="EB4560" s="1"/>
      <c r="EC4560" s="1"/>
      <c r="ED4560" s="1"/>
      <c r="EE4560" s="1"/>
      <c r="EF4560" s="1"/>
      <c r="EG4560" s="1"/>
      <c r="EH4560" s="1"/>
      <c r="EI4560" s="1"/>
      <c r="EJ4560" s="1"/>
      <c r="EK4560" s="1"/>
      <c r="EL4560" s="1"/>
      <c r="EM4560" s="1"/>
      <c r="EN4560" s="1"/>
      <c r="EO4560" s="1"/>
      <c r="EP4560" s="1"/>
      <c r="EQ4560" s="1"/>
      <c r="ER4560" s="1"/>
      <c r="ES4560" s="1"/>
      <c r="ET4560" s="1"/>
      <c r="EU4560" s="1"/>
      <c r="EV4560" s="1"/>
      <c r="EW4560" s="1"/>
      <c r="EX4560" s="1"/>
      <c r="EY4560" s="1"/>
      <c r="EZ4560" s="1"/>
      <c r="FA4560" s="1"/>
      <c r="FB4560" s="1"/>
      <c r="FC4560" s="1"/>
      <c r="FD4560" s="1"/>
      <c r="FE4560" s="1"/>
      <c r="FF4560" s="1"/>
      <c r="FG4560" s="1"/>
      <c r="FH4560" s="1"/>
      <c r="FI4560" s="1"/>
      <c r="FJ4560" s="1"/>
      <c r="FK4560" s="1"/>
      <c r="FL4560" s="1"/>
      <c r="FM4560" s="1"/>
      <c r="FN4560" s="1"/>
      <c r="FO4560" s="1"/>
      <c r="FP4560" s="1"/>
      <c r="FQ4560" s="1"/>
      <c r="FR4560" s="1"/>
      <c r="FS4560" s="1"/>
      <c r="FT4560" s="1"/>
      <c r="FU4560" s="1"/>
      <c r="FV4560" s="1"/>
      <c r="FW4560" s="1"/>
      <c r="FX4560" s="1"/>
      <c r="FY4560" s="1"/>
      <c r="FZ4560" s="1"/>
      <c r="GA4560" s="1"/>
      <c r="GB4560" s="1"/>
      <c r="GC4560" s="1"/>
      <c r="GD4560" s="1"/>
      <c r="GE4560" s="1"/>
      <c r="GF4560" s="1"/>
      <c r="GG4560" s="1"/>
      <c r="GH4560" s="1"/>
      <c r="GI4560" s="1"/>
      <c r="GJ4560" s="1"/>
      <c r="GK4560"/>
      <c r="GL4560"/>
      <c r="GM4560"/>
      <c r="GN4560"/>
      <c r="GO4560"/>
      <c r="GP4560"/>
      <c r="GQ4560"/>
      <c r="GR4560"/>
      <c r="GS4560"/>
      <c r="GT4560"/>
      <c r="GU4560"/>
      <c r="GV4560"/>
      <c r="GW4560"/>
      <c r="GX4560"/>
      <c r="GY4560"/>
      <c r="GZ4560"/>
      <c r="HA4560"/>
      <c r="HB4560"/>
      <c r="HC4560"/>
      <c r="HD4560"/>
      <c r="HE4560"/>
    </row>
    <row r="4561" spans="4:213" s="25" customFormat="1" x14ac:dyDescent="0.25">
      <c r="D4561" s="19"/>
      <c r="E4561" s="19"/>
      <c r="F4561" s="20"/>
      <c r="G4561" s="20"/>
      <c r="H4561" s="20"/>
      <c r="I4561" s="20"/>
      <c r="J4561" s="21"/>
      <c r="K4561" s="21"/>
      <c r="L4561" s="20"/>
      <c r="M4561" s="20"/>
      <c r="N4561" s="22"/>
      <c r="O4561" s="22"/>
      <c r="P4561" s="22"/>
      <c r="Q4561" s="22"/>
      <c r="R4561" s="19"/>
      <c r="S4561" s="19"/>
      <c r="T4561" s="19"/>
      <c r="U4561" s="20"/>
      <c r="V4561" s="20"/>
      <c r="W4561" s="20"/>
      <c r="X4561" s="27"/>
      <c r="Y4561" s="253"/>
      <c r="Z4561" s="30"/>
      <c r="AA4561" s="30"/>
      <c r="AB4561" s="31"/>
      <c r="AC4561" s="31"/>
      <c r="AD4561" s="31"/>
      <c r="AE4561" s="31"/>
      <c r="AF4561" s="31"/>
      <c r="AG4561" s="241"/>
      <c r="AH4561" s="31"/>
      <c r="AI4561" s="31"/>
      <c r="AJ4561" s="31"/>
      <c r="AK4561" s="31"/>
      <c r="AL4561" s="120"/>
      <c r="AQ4561" s="26"/>
      <c r="AW4561" s="19"/>
      <c r="AX4561" s="19"/>
      <c r="AY4561" s="19"/>
      <c r="AZ4561" s="19"/>
      <c r="BA4561" s="19"/>
      <c r="BB4561" s="19"/>
      <c r="BC4561" s="1"/>
      <c r="BD4561"/>
      <c r="BE4561"/>
      <c r="BF4561" s="1"/>
      <c r="BG4561"/>
      <c r="BH4561"/>
      <c r="BI4561"/>
      <c r="BJ4561" s="1"/>
      <c r="BK4561" s="1"/>
      <c r="BL4561"/>
      <c r="BM4561" s="1"/>
      <c r="BN4561" s="1"/>
      <c r="BO4561" s="1"/>
      <c r="BP4561" s="1"/>
      <c r="BQ4561" s="1"/>
      <c r="BR4561" s="1"/>
      <c r="BS4561" s="1"/>
      <c r="BT4561" s="22"/>
      <c r="BU4561" s="1"/>
      <c r="BV4561" s="1"/>
      <c r="BW4561" s="1"/>
      <c r="BX4561" s="1"/>
      <c r="BY4561" s="1"/>
      <c r="BZ4561" s="1"/>
      <c r="CA4561" s="1"/>
      <c r="CB4561" s="1"/>
      <c r="CC4561" s="1"/>
      <c r="CD4561" s="1"/>
      <c r="CE4561" s="1"/>
      <c r="CF4561" s="1"/>
      <c r="CG4561" s="1"/>
      <c r="CH4561" s="1"/>
      <c r="CI4561" s="1"/>
      <c r="CJ4561" s="1"/>
      <c r="CK4561" s="1"/>
      <c r="CL4561" s="1"/>
      <c r="CM4561" s="1"/>
      <c r="CN4561" s="1"/>
      <c r="CO4561" s="1"/>
      <c r="CP4561" s="1"/>
      <c r="CQ4561" s="1"/>
      <c r="CR4561" s="1"/>
      <c r="CS4561" s="1"/>
      <c r="CT4561" s="1"/>
      <c r="CU4561" s="1"/>
      <c r="CV4561" s="1"/>
      <c r="CW4561" s="1"/>
      <c r="CX4561" s="1"/>
      <c r="CY4561" s="1"/>
      <c r="CZ4561" s="1"/>
      <c r="DA4561" s="1"/>
      <c r="DB4561" s="1"/>
      <c r="DC4561" s="1"/>
      <c r="DD4561" s="1"/>
      <c r="DE4561" s="1"/>
      <c r="DF4561" s="1"/>
      <c r="DG4561" s="1"/>
      <c r="DH4561" s="1"/>
      <c r="DI4561" s="1"/>
      <c r="DJ4561" s="1"/>
      <c r="DK4561" s="1"/>
      <c r="DL4561" s="1"/>
      <c r="DM4561" s="1"/>
      <c r="DN4561" s="1"/>
      <c r="DO4561" s="1"/>
      <c r="DP4561" s="1"/>
      <c r="DQ4561" s="1"/>
      <c r="DR4561" s="1"/>
      <c r="DS4561" s="1"/>
      <c r="DT4561" s="1"/>
      <c r="DU4561" s="1"/>
      <c r="DV4561" s="1"/>
      <c r="DW4561" s="1"/>
      <c r="DX4561" s="1"/>
      <c r="DY4561" s="1"/>
      <c r="DZ4561" s="1"/>
      <c r="EA4561" s="1"/>
      <c r="EB4561" s="1"/>
      <c r="EC4561" s="1"/>
      <c r="ED4561" s="1"/>
      <c r="EE4561" s="1"/>
      <c r="EF4561" s="1"/>
      <c r="EG4561" s="1"/>
      <c r="EH4561" s="1"/>
      <c r="EI4561" s="1"/>
      <c r="EJ4561" s="1"/>
      <c r="EK4561" s="1"/>
      <c r="EL4561" s="1"/>
      <c r="EM4561" s="1"/>
      <c r="EN4561" s="1"/>
      <c r="EO4561" s="1"/>
      <c r="EP4561" s="1"/>
      <c r="EQ4561" s="1"/>
      <c r="ER4561" s="1"/>
      <c r="ES4561" s="1"/>
      <c r="ET4561" s="1"/>
      <c r="EU4561" s="1"/>
      <c r="EV4561" s="1"/>
      <c r="EW4561" s="1"/>
      <c r="EX4561" s="1"/>
      <c r="EY4561" s="1"/>
      <c r="EZ4561" s="1"/>
      <c r="FA4561" s="1"/>
      <c r="FB4561" s="1"/>
      <c r="FC4561" s="1"/>
      <c r="FD4561" s="1"/>
      <c r="FE4561" s="1"/>
      <c r="FF4561" s="1"/>
      <c r="FG4561" s="1"/>
      <c r="FH4561" s="1"/>
      <c r="FI4561" s="1"/>
      <c r="FJ4561" s="1"/>
      <c r="FK4561" s="1"/>
      <c r="FL4561" s="1"/>
      <c r="FM4561" s="1"/>
      <c r="FN4561" s="1"/>
      <c r="FO4561" s="1"/>
      <c r="FP4561" s="1"/>
      <c r="FQ4561" s="1"/>
      <c r="FR4561" s="1"/>
      <c r="FS4561" s="1"/>
      <c r="FT4561" s="1"/>
      <c r="FU4561" s="1"/>
      <c r="FV4561" s="1"/>
      <c r="FW4561" s="1"/>
      <c r="FX4561" s="1"/>
      <c r="FY4561" s="1"/>
      <c r="FZ4561" s="1"/>
      <c r="GA4561" s="1"/>
      <c r="GB4561" s="1"/>
      <c r="GC4561" s="1"/>
      <c r="GD4561" s="1"/>
      <c r="GE4561" s="1"/>
      <c r="GF4561" s="1"/>
      <c r="GG4561" s="1"/>
      <c r="GH4561" s="1"/>
      <c r="GI4561" s="1"/>
      <c r="GJ4561" s="1"/>
      <c r="GK4561"/>
      <c r="GL4561"/>
      <c r="GM4561"/>
      <c r="GN4561"/>
      <c r="GO4561"/>
      <c r="GP4561"/>
      <c r="GQ4561"/>
      <c r="GR4561"/>
      <c r="GS4561"/>
      <c r="GT4561"/>
      <c r="GU4561"/>
      <c r="GV4561"/>
      <c r="GW4561"/>
      <c r="GX4561"/>
      <c r="GY4561"/>
      <c r="GZ4561"/>
      <c r="HA4561"/>
      <c r="HB4561"/>
      <c r="HC4561"/>
      <c r="HD4561"/>
      <c r="HE4561"/>
    </row>
    <row r="4562" spans="4:213" s="25" customFormat="1" x14ac:dyDescent="0.25">
      <c r="D4562" s="19"/>
      <c r="E4562" s="19"/>
      <c r="F4562" s="20"/>
      <c r="G4562" s="20"/>
      <c r="H4562" s="20"/>
      <c r="I4562" s="20"/>
      <c r="J4562" s="21"/>
      <c r="K4562" s="21"/>
      <c r="L4562" s="20"/>
      <c r="M4562" s="20"/>
      <c r="N4562" s="22"/>
      <c r="O4562" s="22"/>
      <c r="P4562" s="22"/>
      <c r="Q4562" s="22"/>
      <c r="R4562" s="19"/>
      <c r="S4562" s="19"/>
      <c r="T4562" s="19"/>
      <c r="U4562" s="20"/>
      <c r="V4562" s="20"/>
      <c r="W4562" s="20"/>
      <c r="X4562" s="27"/>
      <c r="Y4562" s="253"/>
      <c r="Z4562" s="30"/>
      <c r="AA4562" s="30"/>
      <c r="AB4562" s="31"/>
      <c r="AC4562" s="31"/>
      <c r="AD4562" s="31"/>
      <c r="AE4562" s="31"/>
      <c r="AF4562" s="31"/>
      <c r="AG4562" s="241"/>
      <c r="AH4562" s="31"/>
      <c r="AI4562" s="31"/>
      <c r="AJ4562" s="31"/>
      <c r="AK4562" s="31"/>
      <c r="AL4562" s="120"/>
      <c r="AQ4562" s="26"/>
      <c r="AW4562" s="19"/>
      <c r="AX4562" s="19"/>
      <c r="AY4562" s="19"/>
      <c r="AZ4562" s="19"/>
      <c r="BA4562" s="19"/>
      <c r="BB4562" s="19"/>
      <c r="BC4562" s="1"/>
      <c r="BD4562"/>
      <c r="BE4562"/>
      <c r="BF4562" s="1"/>
      <c r="BG4562"/>
      <c r="BH4562"/>
      <c r="BI4562"/>
      <c r="BJ4562" s="1"/>
      <c r="BK4562" s="1"/>
      <c r="BL4562"/>
      <c r="BM4562" s="1"/>
      <c r="BN4562" s="1"/>
      <c r="BO4562" s="1"/>
      <c r="BP4562" s="1"/>
      <c r="BQ4562" s="1"/>
      <c r="BR4562" s="1"/>
      <c r="BS4562" s="1"/>
      <c r="BT4562" s="22"/>
      <c r="BU4562" s="1"/>
      <c r="BV4562" s="1"/>
      <c r="BW4562" s="1"/>
      <c r="BX4562" s="1"/>
      <c r="BY4562" s="1"/>
      <c r="BZ4562" s="1"/>
      <c r="CA4562" s="1"/>
      <c r="CB4562" s="1"/>
      <c r="CC4562" s="1"/>
      <c r="CD4562" s="1"/>
      <c r="CE4562" s="1"/>
      <c r="CF4562" s="1"/>
      <c r="CG4562" s="1"/>
      <c r="CH4562" s="1"/>
      <c r="CI4562" s="1"/>
      <c r="CJ4562" s="1"/>
      <c r="CK4562" s="1"/>
      <c r="CL4562" s="1"/>
      <c r="CM4562" s="1"/>
      <c r="CN4562" s="1"/>
      <c r="CO4562" s="1"/>
      <c r="CP4562" s="1"/>
      <c r="CQ4562" s="1"/>
      <c r="CR4562" s="1"/>
      <c r="CS4562" s="1"/>
      <c r="CT4562" s="1"/>
      <c r="CU4562" s="1"/>
      <c r="CV4562" s="1"/>
      <c r="CW4562" s="1"/>
      <c r="CX4562" s="1"/>
      <c r="CY4562" s="1"/>
      <c r="CZ4562" s="1"/>
      <c r="DA4562" s="1"/>
      <c r="DB4562" s="1"/>
      <c r="DC4562" s="1"/>
      <c r="DD4562" s="1"/>
      <c r="DE4562" s="1"/>
      <c r="DF4562" s="1"/>
      <c r="DG4562" s="1"/>
      <c r="DH4562" s="1"/>
      <c r="DI4562" s="1"/>
      <c r="DJ4562" s="1"/>
      <c r="DK4562" s="1"/>
      <c r="DL4562" s="1"/>
      <c r="DM4562" s="1"/>
      <c r="DN4562" s="1"/>
      <c r="DO4562" s="1"/>
      <c r="DP4562" s="1"/>
      <c r="DQ4562" s="1"/>
      <c r="DR4562" s="1"/>
      <c r="DS4562" s="1"/>
      <c r="DT4562" s="1"/>
      <c r="DU4562" s="1"/>
      <c r="DV4562" s="1"/>
      <c r="DW4562" s="1"/>
      <c r="DX4562" s="1"/>
      <c r="DY4562" s="1"/>
      <c r="DZ4562" s="1"/>
      <c r="EA4562" s="1"/>
      <c r="EB4562" s="1"/>
      <c r="EC4562" s="1"/>
      <c r="ED4562" s="1"/>
      <c r="EE4562" s="1"/>
      <c r="EF4562" s="1"/>
      <c r="EG4562" s="1"/>
      <c r="EH4562" s="1"/>
      <c r="EI4562" s="1"/>
      <c r="EJ4562" s="1"/>
      <c r="EK4562" s="1"/>
      <c r="EL4562" s="1"/>
      <c r="EM4562" s="1"/>
      <c r="EN4562" s="1"/>
      <c r="EO4562" s="1"/>
      <c r="EP4562" s="1"/>
      <c r="EQ4562" s="1"/>
      <c r="ER4562" s="1"/>
      <c r="ES4562" s="1"/>
      <c r="ET4562" s="1"/>
      <c r="EU4562" s="1"/>
      <c r="EV4562" s="1"/>
      <c r="EW4562" s="1"/>
      <c r="EX4562" s="1"/>
      <c r="EY4562" s="1"/>
      <c r="EZ4562" s="1"/>
      <c r="FA4562" s="1"/>
      <c r="FB4562" s="1"/>
      <c r="FC4562" s="1"/>
      <c r="FD4562" s="1"/>
      <c r="FE4562" s="1"/>
      <c r="FF4562" s="1"/>
      <c r="FG4562" s="1"/>
      <c r="FH4562" s="1"/>
      <c r="FI4562" s="1"/>
      <c r="FJ4562" s="1"/>
      <c r="FK4562" s="1"/>
      <c r="FL4562" s="1"/>
      <c r="FM4562" s="1"/>
      <c r="FN4562" s="1"/>
      <c r="FO4562" s="1"/>
      <c r="FP4562" s="1"/>
      <c r="FQ4562" s="1"/>
      <c r="FR4562" s="1"/>
      <c r="FS4562" s="1"/>
      <c r="FT4562" s="1"/>
      <c r="FU4562" s="1"/>
      <c r="FV4562" s="1"/>
      <c r="FW4562" s="1"/>
      <c r="FX4562" s="1"/>
      <c r="FY4562" s="1"/>
      <c r="FZ4562" s="1"/>
      <c r="GA4562" s="1"/>
      <c r="GB4562" s="1"/>
      <c r="GC4562" s="1"/>
      <c r="GD4562" s="1"/>
      <c r="GE4562" s="1"/>
      <c r="GF4562" s="1"/>
      <c r="GG4562" s="1"/>
      <c r="GH4562" s="1"/>
      <c r="GI4562" s="1"/>
      <c r="GJ4562" s="1"/>
      <c r="GK4562"/>
      <c r="GL4562"/>
      <c r="GM4562"/>
      <c r="GN4562"/>
      <c r="GO4562"/>
      <c r="GP4562"/>
      <c r="GQ4562"/>
      <c r="GR4562"/>
      <c r="GS4562"/>
      <c r="GT4562"/>
      <c r="GU4562"/>
      <c r="GV4562"/>
      <c r="GW4562"/>
      <c r="GX4562"/>
      <c r="GY4562"/>
      <c r="GZ4562"/>
      <c r="HA4562"/>
      <c r="HB4562"/>
      <c r="HC4562"/>
      <c r="HD4562"/>
      <c r="HE4562"/>
    </row>
    <row r="4563" spans="4:213" s="25" customFormat="1" x14ac:dyDescent="0.25">
      <c r="D4563" s="19"/>
      <c r="E4563" s="19"/>
      <c r="F4563" s="20"/>
      <c r="G4563" s="20"/>
      <c r="H4563" s="20"/>
      <c r="I4563" s="20"/>
      <c r="J4563" s="21"/>
      <c r="K4563" s="21"/>
      <c r="L4563" s="20"/>
      <c r="M4563" s="20"/>
      <c r="N4563" s="22"/>
      <c r="O4563" s="22"/>
      <c r="P4563" s="22"/>
      <c r="Q4563" s="22"/>
      <c r="R4563" s="19"/>
      <c r="S4563" s="19"/>
      <c r="T4563" s="19"/>
      <c r="U4563" s="20"/>
      <c r="V4563" s="20"/>
      <c r="W4563" s="20"/>
      <c r="X4563" s="27"/>
      <c r="Y4563" s="253"/>
      <c r="Z4563" s="30"/>
      <c r="AA4563" s="30"/>
      <c r="AB4563" s="31"/>
      <c r="AC4563" s="31"/>
      <c r="AD4563" s="31"/>
      <c r="AE4563" s="31"/>
      <c r="AF4563" s="31"/>
      <c r="AG4563" s="241"/>
      <c r="AH4563" s="31"/>
      <c r="AI4563" s="31"/>
      <c r="AJ4563" s="31"/>
      <c r="AK4563" s="31"/>
      <c r="AL4563" s="120"/>
      <c r="AQ4563" s="26"/>
      <c r="AW4563" s="19"/>
      <c r="AX4563" s="19"/>
      <c r="AY4563" s="19"/>
      <c r="AZ4563" s="19"/>
      <c r="BA4563" s="19"/>
      <c r="BB4563" s="19"/>
      <c r="BC4563" s="1"/>
      <c r="BD4563"/>
      <c r="BE4563"/>
      <c r="BF4563" s="1"/>
      <c r="BG4563"/>
      <c r="BH4563"/>
      <c r="BI4563"/>
      <c r="BJ4563" s="1"/>
      <c r="BK4563" s="1"/>
      <c r="BL4563"/>
      <c r="BM4563" s="1"/>
      <c r="BN4563" s="1"/>
      <c r="BO4563" s="1"/>
      <c r="BP4563" s="1"/>
      <c r="BQ4563" s="1"/>
      <c r="BR4563" s="1"/>
      <c r="BS4563" s="1"/>
      <c r="BT4563" s="22"/>
      <c r="BU4563" s="1"/>
      <c r="BV4563" s="1"/>
      <c r="BW4563" s="1"/>
      <c r="BX4563" s="1"/>
      <c r="BY4563" s="1"/>
      <c r="BZ4563" s="1"/>
      <c r="CA4563" s="1"/>
      <c r="CB4563" s="1"/>
      <c r="CC4563" s="1"/>
      <c r="CD4563" s="1"/>
      <c r="CE4563" s="1"/>
      <c r="CF4563" s="1"/>
      <c r="CG4563" s="1"/>
      <c r="CH4563" s="1"/>
      <c r="CI4563" s="1"/>
      <c r="CJ4563" s="1"/>
      <c r="CK4563" s="1"/>
      <c r="CL4563" s="1"/>
      <c r="CM4563" s="1"/>
      <c r="CN4563" s="1"/>
      <c r="CO4563" s="1"/>
      <c r="CP4563" s="1"/>
      <c r="CQ4563" s="1"/>
      <c r="CR4563" s="1"/>
      <c r="CS4563" s="1"/>
      <c r="CT4563" s="1"/>
      <c r="CU4563" s="1"/>
      <c r="CV4563" s="1"/>
      <c r="CW4563" s="1"/>
      <c r="CX4563" s="1"/>
      <c r="CY4563" s="1"/>
      <c r="CZ4563" s="1"/>
      <c r="DA4563" s="1"/>
      <c r="DB4563" s="1"/>
      <c r="DC4563" s="1"/>
      <c r="DD4563" s="1"/>
      <c r="DE4563" s="1"/>
      <c r="DF4563" s="1"/>
      <c r="DG4563" s="1"/>
      <c r="DH4563" s="1"/>
      <c r="DI4563" s="1"/>
      <c r="DJ4563" s="1"/>
      <c r="DK4563" s="1"/>
      <c r="DL4563" s="1"/>
      <c r="DM4563" s="1"/>
      <c r="DN4563" s="1"/>
      <c r="DO4563" s="1"/>
      <c r="DP4563" s="1"/>
      <c r="DQ4563" s="1"/>
      <c r="DR4563" s="1"/>
      <c r="DS4563" s="1"/>
      <c r="DT4563" s="1"/>
      <c r="DU4563" s="1"/>
      <c r="DV4563" s="1"/>
      <c r="DW4563" s="1"/>
      <c r="DX4563" s="1"/>
      <c r="DY4563" s="1"/>
      <c r="DZ4563" s="1"/>
      <c r="EA4563" s="1"/>
      <c r="EB4563" s="1"/>
      <c r="EC4563" s="1"/>
      <c r="ED4563" s="1"/>
      <c r="EE4563" s="1"/>
      <c r="EF4563" s="1"/>
      <c r="EG4563" s="1"/>
      <c r="EH4563" s="1"/>
      <c r="EI4563" s="1"/>
      <c r="EJ4563" s="1"/>
      <c r="EK4563" s="1"/>
      <c r="EL4563" s="1"/>
      <c r="EM4563" s="1"/>
      <c r="EN4563" s="1"/>
      <c r="EO4563" s="1"/>
      <c r="EP4563" s="1"/>
      <c r="EQ4563" s="1"/>
      <c r="ER4563" s="1"/>
      <c r="ES4563" s="1"/>
      <c r="ET4563" s="1"/>
      <c r="EU4563" s="1"/>
      <c r="EV4563" s="1"/>
      <c r="EW4563" s="1"/>
      <c r="EX4563" s="1"/>
      <c r="EY4563" s="1"/>
      <c r="EZ4563" s="1"/>
      <c r="FA4563" s="1"/>
      <c r="FB4563" s="1"/>
      <c r="FC4563" s="1"/>
      <c r="FD4563" s="1"/>
      <c r="FE4563" s="1"/>
      <c r="FF4563" s="1"/>
      <c r="FG4563" s="1"/>
      <c r="FH4563" s="1"/>
      <c r="FI4563" s="1"/>
      <c r="FJ4563" s="1"/>
      <c r="FK4563" s="1"/>
      <c r="FL4563" s="1"/>
      <c r="FM4563" s="1"/>
      <c r="FN4563" s="1"/>
      <c r="FO4563" s="1"/>
      <c r="FP4563" s="1"/>
      <c r="FQ4563" s="1"/>
      <c r="FR4563" s="1"/>
      <c r="FS4563" s="1"/>
      <c r="FT4563" s="1"/>
      <c r="FU4563" s="1"/>
      <c r="FV4563" s="1"/>
      <c r="FW4563" s="1"/>
      <c r="FX4563" s="1"/>
      <c r="FY4563" s="1"/>
      <c r="FZ4563" s="1"/>
      <c r="GA4563" s="1"/>
      <c r="GB4563" s="1"/>
      <c r="GC4563" s="1"/>
      <c r="GD4563" s="1"/>
      <c r="GE4563" s="1"/>
      <c r="GF4563" s="1"/>
      <c r="GG4563" s="1"/>
      <c r="GH4563" s="1"/>
      <c r="GI4563" s="1"/>
      <c r="GJ4563" s="1"/>
      <c r="GK4563"/>
      <c r="GL4563"/>
      <c r="GM4563"/>
      <c r="GN4563"/>
      <c r="GO4563"/>
      <c r="GP4563"/>
      <c r="GQ4563"/>
      <c r="GR4563"/>
      <c r="GS4563"/>
      <c r="GT4563"/>
      <c r="GU4563"/>
      <c r="GV4563"/>
      <c r="GW4563"/>
      <c r="GX4563"/>
      <c r="GY4563"/>
      <c r="GZ4563"/>
      <c r="HA4563"/>
      <c r="HB4563"/>
      <c r="HC4563"/>
      <c r="HD4563"/>
      <c r="HE4563"/>
    </row>
    <row r="4564" spans="4:213" s="25" customFormat="1" x14ac:dyDescent="0.25">
      <c r="D4564" s="19"/>
      <c r="E4564" s="19"/>
      <c r="F4564" s="20"/>
      <c r="G4564" s="20"/>
      <c r="H4564" s="20"/>
      <c r="I4564" s="20"/>
      <c r="J4564" s="21"/>
      <c r="K4564" s="21"/>
      <c r="L4564" s="20"/>
      <c r="M4564" s="20"/>
      <c r="N4564" s="22"/>
      <c r="O4564" s="22"/>
      <c r="P4564" s="22"/>
      <c r="Q4564" s="22"/>
      <c r="R4564" s="19"/>
      <c r="S4564" s="19"/>
      <c r="T4564" s="19"/>
      <c r="U4564" s="20"/>
      <c r="V4564" s="20"/>
      <c r="W4564" s="20"/>
      <c r="X4564" s="27"/>
      <c r="Y4564" s="253"/>
      <c r="Z4564" s="30"/>
      <c r="AA4564" s="30"/>
      <c r="AB4564" s="31"/>
      <c r="AC4564" s="31"/>
      <c r="AD4564" s="31"/>
      <c r="AE4564" s="31"/>
      <c r="AF4564" s="31"/>
      <c r="AG4564" s="241"/>
      <c r="AH4564" s="31"/>
      <c r="AI4564" s="31"/>
      <c r="AJ4564" s="31"/>
      <c r="AK4564" s="31"/>
      <c r="AL4564" s="120"/>
      <c r="AQ4564" s="26"/>
      <c r="AW4564" s="19"/>
      <c r="AX4564" s="19"/>
      <c r="AY4564" s="19"/>
      <c r="AZ4564" s="19"/>
      <c r="BA4564" s="19"/>
      <c r="BB4564" s="19"/>
      <c r="BC4564" s="1"/>
      <c r="BD4564"/>
      <c r="BE4564"/>
      <c r="BF4564" s="1"/>
      <c r="BG4564"/>
      <c r="BH4564"/>
      <c r="BI4564"/>
      <c r="BJ4564" s="1"/>
      <c r="BK4564" s="1"/>
      <c r="BL4564"/>
      <c r="BM4564" s="1"/>
      <c r="BN4564" s="1"/>
      <c r="BO4564" s="1"/>
      <c r="BP4564" s="1"/>
      <c r="BQ4564" s="1"/>
      <c r="BR4564" s="1"/>
      <c r="BS4564" s="1"/>
      <c r="BT4564" s="22"/>
      <c r="BU4564" s="1"/>
      <c r="BV4564" s="1"/>
      <c r="BW4564" s="1"/>
      <c r="BX4564" s="1"/>
      <c r="BY4564" s="1"/>
      <c r="BZ4564" s="1"/>
      <c r="CA4564" s="1"/>
      <c r="CB4564" s="1"/>
      <c r="CC4564" s="1"/>
      <c r="CD4564" s="1"/>
      <c r="CE4564" s="1"/>
      <c r="CF4564" s="1"/>
      <c r="CG4564" s="1"/>
      <c r="CH4564" s="1"/>
      <c r="CI4564" s="1"/>
      <c r="CJ4564" s="1"/>
      <c r="CK4564" s="1"/>
      <c r="CL4564" s="1"/>
      <c r="CM4564" s="1"/>
      <c r="CN4564" s="1"/>
      <c r="CO4564" s="1"/>
      <c r="CP4564" s="1"/>
      <c r="CQ4564" s="1"/>
      <c r="CR4564" s="1"/>
      <c r="CS4564" s="1"/>
      <c r="CT4564" s="1"/>
      <c r="CU4564" s="1"/>
      <c r="CV4564" s="1"/>
      <c r="CW4564" s="1"/>
      <c r="CX4564" s="1"/>
      <c r="CY4564" s="1"/>
      <c r="CZ4564" s="1"/>
      <c r="DA4564" s="1"/>
      <c r="DB4564" s="1"/>
      <c r="DC4564" s="1"/>
      <c r="DD4564" s="1"/>
      <c r="DE4564" s="1"/>
      <c r="DF4564" s="1"/>
      <c r="DG4564" s="1"/>
      <c r="DH4564" s="1"/>
      <c r="DI4564" s="1"/>
      <c r="DJ4564" s="1"/>
      <c r="DK4564" s="1"/>
      <c r="DL4564" s="1"/>
      <c r="DM4564" s="1"/>
      <c r="DN4564" s="1"/>
      <c r="DO4564" s="1"/>
      <c r="DP4564" s="1"/>
      <c r="DQ4564" s="1"/>
      <c r="DR4564" s="1"/>
      <c r="DS4564" s="1"/>
      <c r="DT4564" s="1"/>
      <c r="DU4564" s="1"/>
      <c r="DV4564" s="1"/>
      <c r="DW4564" s="1"/>
      <c r="DX4564" s="1"/>
      <c r="DY4564" s="1"/>
      <c r="DZ4564" s="1"/>
      <c r="EA4564" s="1"/>
      <c r="EB4564" s="1"/>
      <c r="EC4564" s="1"/>
      <c r="ED4564" s="1"/>
      <c r="EE4564" s="1"/>
      <c r="EF4564" s="1"/>
      <c r="EG4564" s="1"/>
      <c r="EH4564" s="1"/>
      <c r="EI4564" s="1"/>
      <c r="EJ4564" s="1"/>
      <c r="EK4564" s="1"/>
      <c r="EL4564" s="1"/>
      <c r="EM4564" s="1"/>
      <c r="EN4564" s="1"/>
      <c r="EO4564" s="1"/>
      <c r="EP4564" s="1"/>
      <c r="EQ4564" s="1"/>
      <c r="ER4564" s="1"/>
      <c r="ES4564" s="1"/>
      <c r="ET4564" s="1"/>
      <c r="EU4564" s="1"/>
      <c r="EV4564" s="1"/>
      <c r="EW4564" s="1"/>
      <c r="EX4564" s="1"/>
      <c r="EY4564" s="1"/>
      <c r="EZ4564" s="1"/>
      <c r="FA4564" s="1"/>
      <c r="FB4564" s="1"/>
      <c r="FC4564" s="1"/>
      <c r="FD4564" s="1"/>
      <c r="FE4564" s="1"/>
      <c r="FF4564" s="1"/>
      <c r="FG4564" s="1"/>
      <c r="FH4564" s="1"/>
      <c r="FI4564" s="1"/>
      <c r="FJ4564" s="1"/>
      <c r="FK4564" s="1"/>
      <c r="FL4564" s="1"/>
      <c r="FM4564" s="1"/>
      <c r="FN4564" s="1"/>
      <c r="FO4564" s="1"/>
      <c r="FP4564" s="1"/>
      <c r="FQ4564" s="1"/>
      <c r="FR4564" s="1"/>
      <c r="FS4564" s="1"/>
      <c r="FT4564" s="1"/>
      <c r="FU4564" s="1"/>
      <c r="FV4564" s="1"/>
      <c r="FW4564" s="1"/>
      <c r="FX4564" s="1"/>
      <c r="FY4564" s="1"/>
      <c r="FZ4564" s="1"/>
      <c r="GA4564" s="1"/>
      <c r="GB4564" s="1"/>
      <c r="GC4564" s="1"/>
      <c r="GD4564" s="1"/>
      <c r="GE4564" s="1"/>
      <c r="GF4564" s="1"/>
      <c r="GG4564" s="1"/>
      <c r="GH4564" s="1"/>
      <c r="GI4564" s="1"/>
      <c r="GJ4564" s="1"/>
      <c r="GK4564"/>
      <c r="GL4564"/>
      <c r="GM4564"/>
      <c r="GN4564"/>
      <c r="GO4564"/>
      <c r="GP4564"/>
      <c r="GQ4564"/>
      <c r="GR4564"/>
      <c r="GS4564"/>
      <c r="GT4564"/>
      <c r="GU4564"/>
      <c r="GV4564"/>
      <c r="GW4564"/>
      <c r="GX4564"/>
      <c r="GY4564"/>
      <c r="GZ4564"/>
      <c r="HA4564"/>
      <c r="HB4564"/>
      <c r="HC4564"/>
      <c r="HD4564"/>
      <c r="HE4564"/>
    </row>
    <row r="4565" spans="4:213" s="25" customFormat="1" x14ac:dyDescent="0.25">
      <c r="D4565" s="19"/>
      <c r="E4565" s="19"/>
      <c r="F4565" s="20"/>
      <c r="G4565" s="20"/>
      <c r="H4565" s="20"/>
      <c r="I4565" s="20"/>
      <c r="J4565" s="21"/>
      <c r="K4565" s="21"/>
      <c r="L4565" s="20"/>
      <c r="M4565" s="20"/>
      <c r="N4565" s="22"/>
      <c r="O4565" s="22"/>
      <c r="P4565" s="22"/>
      <c r="Q4565" s="22"/>
      <c r="R4565" s="19"/>
      <c r="S4565" s="19"/>
      <c r="T4565" s="19"/>
      <c r="U4565" s="20"/>
      <c r="V4565" s="20"/>
      <c r="W4565" s="20"/>
      <c r="X4565" s="27"/>
      <c r="Y4565" s="253"/>
      <c r="Z4565" s="30"/>
      <c r="AA4565" s="30"/>
      <c r="AB4565" s="31"/>
      <c r="AC4565" s="31"/>
      <c r="AD4565" s="31"/>
      <c r="AE4565" s="31"/>
      <c r="AF4565" s="31"/>
      <c r="AG4565" s="241"/>
      <c r="AH4565" s="31"/>
      <c r="AI4565" s="31"/>
      <c r="AJ4565" s="31"/>
      <c r="AK4565" s="31"/>
      <c r="AL4565" s="120"/>
      <c r="AQ4565" s="26"/>
      <c r="AW4565" s="19"/>
      <c r="AX4565" s="19"/>
      <c r="AY4565" s="19"/>
      <c r="AZ4565" s="19"/>
      <c r="BA4565" s="19"/>
      <c r="BB4565" s="19"/>
      <c r="BC4565" s="1"/>
      <c r="BD4565"/>
      <c r="BE4565"/>
      <c r="BF4565" s="1"/>
      <c r="BG4565"/>
      <c r="BH4565"/>
      <c r="BI4565"/>
      <c r="BJ4565" s="1"/>
      <c r="BK4565" s="1"/>
      <c r="BL4565"/>
      <c r="BM4565" s="1"/>
      <c r="BN4565" s="1"/>
      <c r="BO4565" s="1"/>
      <c r="BP4565" s="1"/>
      <c r="BQ4565" s="1"/>
      <c r="BR4565" s="1"/>
      <c r="BS4565" s="1"/>
      <c r="BT4565" s="22"/>
      <c r="BU4565" s="1"/>
      <c r="BV4565" s="1"/>
      <c r="BW4565" s="1"/>
      <c r="BX4565" s="1"/>
      <c r="BY4565" s="1"/>
      <c r="BZ4565" s="1"/>
      <c r="CA4565" s="1"/>
      <c r="CB4565" s="1"/>
      <c r="CC4565" s="1"/>
      <c r="CD4565" s="1"/>
      <c r="CE4565" s="1"/>
      <c r="CF4565" s="1"/>
      <c r="CG4565" s="1"/>
      <c r="CH4565" s="1"/>
      <c r="CI4565" s="1"/>
      <c r="CJ4565" s="1"/>
      <c r="CK4565" s="1"/>
      <c r="CL4565" s="1"/>
      <c r="CM4565" s="1"/>
      <c r="CN4565" s="1"/>
      <c r="CO4565" s="1"/>
      <c r="CP4565" s="1"/>
      <c r="CQ4565" s="1"/>
      <c r="CR4565" s="1"/>
      <c r="CS4565" s="1"/>
      <c r="CT4565" s="1"/>
      <c r="CU4565" s="1"/>
      <c r="CV4565" s="1"/>
      <c r="CW4565" s="1"/>
      <c r="CX4565" s="1"/>
      <c r="CY4565" s="1"/>
      <c r="CZ4565" s="1"/>
      <c r="DA4565" s="1"/>
      <c r="DB4565" s="1"/>
      <c r="DC4565" s="1"/>
      <c r="DD4565" s="1"/>
      <c r="DE4565" s="1"/>
      <c r="DF4565" s="1"/>
      <c r="DG4565" s="1"/>
      <c r="DH4565" s="1"/>
      <c r="DI4565" s="1"/>
      <c r="DJ4565" s="1"/>
      <c r="DK4565" s="1"/>
      <c r="DL4565" s="1"/>
      <c r="DM4565" s="1"/>
      <c r="DN4565" s="1"/>
      <c r="DO4565" s="1"/>
      <c r="DP4565" s="1"/>
      <c r="DQ4565" s="1"/>
      <c r="DR4565" s="1"/>
      <c r="DS4565" s="1"/>
      <c r="DT4565" s="1"/>
      <c r="DU4565" s="1"/>
      <c r="DV4565" s="1"/>
      <c r="DW4565" s="1"/>
      <c r="DX4565" s="1"/>
      <c r="DY4565" s="1"/>
      <c r="DZ4565" s="1"/>
      <c r="EA4565" s="1"/>
      <c r="EB4565" s="1"/>
      <c r="EC4565" s="1"/>
      <c r="ED4565" s="1"/>
      <c r="EE4565" s="1"/>
      <c r="EF4565" s="1"/>
      <c r="EG4565" s="1"/>
      <c r="EH4565" s="1"/>
      <c r="EI4565" s="1"/>
      <c r="EJ4565" s="1"/>
      <c r="EK4565" s="1"/>
      <c r="EL4565" s="1"/>
      <c r="EM4565" s="1"/>
      <c r="EN4565" s="1"/>
      <c r="EO4565" s="1"/>
      <c r="EP4565" s="1"/>
      <c r="EQ4565" s="1"/>
      <c r="ER4565" s="1"/>
      <c r="ES4565" s="1"/>
      <c r="ET4565" s="1"/>
      <c r="EU4565" s="1"/>
      <c r="EV4565" s="1"/>
      <c r="EW4565" s="1"/>
      <c r="EX4565" s="1"/>
      <c r="EY4565" s="1"/>
      <c r="EZ4565" s="1"/>
      <c r="FA4565" s="1"/>
      <c r="FB4565" s="1"/>
      <c r="FC4565" s="1"/>
      <c r="FD4565" s="1"/>
      <c r="FE4565" s="1"/>
      <c r="FF4565" s="1"/>
      <c r="FG4565" s="1"/>
      <c r="FH4565" s="1"/>
      <c r="FI4565" s="1"/>
      <c r="FJ4565" s="1"/>
      <c r="FK4565" s="1"/>
      <c r="FL4565" s="1"/>
      <c r="FM4565" s="1"/>
      <c r="FN4565" s="1"/>
      <c r="FO4565" s="1"/>
      <c r="FP4565" s="1"/>
      <c r="FQ4565" s="1"/>
      <c r="FR4565" s="1"/>
      <c r="FS4565" s="1"/>
      <c r="FT4565" s="1"/>
      <c r="FU4565" s="1"/>
      <c r="FV4565" s="1"/>
      <c r="FW4565" s="1"/>
      <c r="FX4565" s="1"/>
      <c r="FY4565" s="1"/>
      <c r="FZ4565" s="1"/>
      <c r="GA4565" s="1"/>
      <c r="GB4565" s="1"/>
      <c r="GC4565" s="1"/>
      <c r="GD4565" s="1"/>
      <c r="GE4565" s="1"/>
      <c r="GF4565" s="1"/>
      <c r="GG4565" s="1"/>
      <c r="GH4565" s="1"/>
      <c r="GI4565" s="1"/>
      <c r="GJ4565" s="1"/>
      <c r="GK4565"/>
      <c r="GL4565"/>
      <c r="GM4565"/>
      <c r="GN4565"/>
      <c r="GO4565"/>
      <c r="GP4565"/>
      <c r="GQ4565"/>
      <c r="GR4565"/>
      <c r="GS4565"/>
      <c r="GT4565"/>
      <c r="GU4565"/>
      <c r="GV4565"/>
      <c r="GW4565"/>
      <c r="GX4565"/>
      <c r="GY4565"/>
      <c r="GZ4565"/>
      <c r="HA4565"/>
      <c r="HB4565"/>
      <c r="HC4565"/>
      <c r="HD4565"/>
      <c r="HE4565"/>
    </row>
    <row r="4566" spans="4:213" s="25" customFormat="1" x14ac:dyDescent="0.25">
      <c r="D4566" s="19"/>
      <c r="E4566" s="19"/>
      <c r="F4566" s="20"/>
      <c r="G4566" s="20"/>
      <c r="H4566" s="20"/>
      <c r="I4566" s="20"/>
      <c r="J4566" s="21"/>
      <c r="K4566" s="21"/>
      <c r="L4566" s="20"/>
      <c r="M4566" s="20"/>
      <c r="N4566" s="22"/>
      <c r="O4566" s="22"/>
      <c r="P4566" s="22"/>
      <c r="Q4566" s="22"/>
      <c r="R4566" s="19"/>
      <c r="S4566" s="19"/>
      <c r="T4566" s="19"/>
      <c r="U4566" s="20"/>
      <c r="V4566" s="20"/>
      <c r="W4566" s="20"/>
      <c r="X4566" s="27"/>
      <c r="Y4566" s="253"/>
      <c r="Z4566" s="30"/>
      <c r="AA4566" s="30"/>
      <c r="AB4566" s="31"/>
      <c r="AC4566" s="31"/>
      <c r="AD4566" s="31"/>
      <c r="AE4566" s="31"/>
      <c r="AF4566" s="31"/>
      <c r="AG4566" s="241"/>
      <c r="AH4566" s="31"/>
      <c r="AI4566" s="31"/>
      <c r="AJ4566" s="31"/>
      <c r="AK4566" s="31"/>
      <c r="AL4566" s="120"/>
      <c r="AQ4566" s="26"/>
      <c r="AW4566" s="19"/>
      <c r="AX4566" s="19"/>
      <c r="AY4566" s="19"/>
      <c r="AZ4566" s="19"/>
      <c r="BA4566" s="19"/>
      <c r="BB4566" s="19"/>
      <c r="BC4566" s="1"/>
      <c r="BD4566"/>
      <c r="BE4566"/>
      <c r="BF4566" s="1"/>
      <c r="BG4566"/>
      <c r="BH4566"/>
      <c r="BI4566"/>
      <c r="BJ4566" s="1"/>
      <c r="BK4566" s="1"/>
      <c r="BL4566"/>
      <c r="BM4566" s="1"/>
      <c r="BN4566" s="1"/>
      <c r="BO4566" s="1"/>
      <c r="BP4566" s="1"/>
      <c r="BQ4566" s="1"/>
      <c r="BR4566" s="1"/>
      <c r="BS4566" s="1"/>
      <c r="BT4566" s="22"/>
      <c r="BU4566" s="1"/>
      <c r="BV4566" s="1"/>
      <c r="BW4566" s="1"/>
      <c r="BX4566" s="1"/>
      <c r="BY4566" s="1"/>
      <c r="BZ4566" s="1"/>
      <c r="CA4566" s="1"/>
      <c r="CB4566" s="1"/>
      <c r="CC4566" s="1"/>
      <c r="CD4566" s="1"/>
      <c r="CE4566" s="1"/>
      <c r="CF4566" s="1"/>
      <c r="CG4566" s="1"/>
      <c r="CH4566" s="1"/>
      <c r="CI4566" s="1"/>
      <c r="CJ4566" s="1"/>
      <c r="CK4566" s="1"/>
      <c r="CL4566" s="1"/>
      <c r="CM4566" s="1"/>
      <c r="CN4566" s="1"/>
      <c r="CO4566" s="1"/>
      <c r="CP4566" s="1"/>
      <c r="CQ4566" s="1"/>
      <c r="CR4566" s="1"/>
      <c r="CS4566" s="1"/>
      <c r="CT4566" s="1"/>
      <c r="CU4566" s="1"/>
      <c r="CV4566" s="1"/>
      <c r="CW4566" s="1"/>
      <c r="CX4566" s="1"/>
      <c r="CY4566" s="1"/>
      <c r="CZ4566" s="1"/>
      <c r="DA4566" s="1"/>
      <c r="DB4566" s="1"/>
      <c r="DC4566" s="1"/>
      <c r="DD4566" s="1"/>
      <c r="DE4566" s="1"/>
      <c r="DF4566" s="1"/>
      <c r="DG4566" s="1"/>
      <c r="DH4566" s="1"/>
      <c r="DI4566" s="1"/>
      <c r="DJ4566" s="1"/>
      <c r="DK4566" s="1"/>
      <c r="DL4566" s="1"/>
      <c r="DM4566" s="1"/>
      <c r="DN4566" s="1"/>
      <c r="DO4566" s="1"/>
      <c r="DP4566" s="1"/>
      <c r="DQ4566" s="1"/>
      <c r="DR4566" s="1"/>
      <c r="DS4566" s="1"/>
      <c r="DT4566" s="1"/>
      <c r="DU4566" s="1"/>
      <c r="DV4566" s="1"/>
      <c r="DW4566" s="1"/>
      <c r="DX4566" s="1"/>
      <c r="DY4566" s="1"/>
      <c r="DZ4566" s="1"/>
      <c r="EA4566" s="1"/>
      <c r="EB4566" s="1"/>
      <c r="EC4566" s="1"/>
      <c r="ED4566" s="1"/>
      <c r="EE4566" s="1"/>
      <c r="EF4566" s="1"/>
      <c r="EG4566" s="1"/>
      <c r="EH4566" s="1"/>
      <c r="EI4566" s="1"/>
      <c r="EJ4566" s="1"/>
      <c r="EK4566" s="1"/>
      <c r="EL4566" s="1"/>
      <c r="EM4566" s="1"/>
      <c r="EN4566" s="1"/>
      <c r="EO4566" s="1"/>
      <c r="EP4566" s="1"/>
      <c r="EQ4566" s="1"/>
      <c r="ER4566" s="1"/>
      <c r="ES4566" s="1"/>
      <c r="ET4566" s="1"/>
      <c r="EU4566" s="1"/>
      <c r="EV4566" s="1"/>
      <c r="EW4566" s="1"/>
      <c r="EX4566" s="1"/>
      <c r="EY4566" s="1"/>
      <c r="EZ4566" s="1"/>
      <c r="FA4566" s="1"/>
      <c r="FB4566" s="1"/>
      <c r="FC4566" s="1"/>
      <c r="FD4566" s="1"/>
      <c r="FE4566" s="1"/>
      <c r="FF4566" s="1"/>
      <c r="FG4566" s="1"/>
      <c r="FH4566" s="1"/>
      <c r="FI4566" s="1"/>
      <c r="FJ4566" s="1"/>
      <c r="FK4566" s="1"/>
      <c r="FL4566" s="1"/>
      <c r="FM4566" s="1"/>
      <c r="FN4566" s="1"/>
      <c r="FO4566" s="1"/>
      <c r="FP4566" s="1"/>
      <c r="FQ4566" s="1"/>
      <c r="FR4566" s="1"/>
      <c r="FS4566" s="1"/>
      <c r="FT4566" s="1"/>
      <c r="FU4566" s="1"/>
      <c r="FV4566" s="1"/>
      <c r="FW4566" s="1"/>
      <c r="FX4566" s="1"/>
      <c r="FY4566" s="1"/>
      <c r="FZ4566" s="1"/>
      <c r="GA4566" s="1"/>
      <c r="GB4566" s="1"/>
      <c r="GC4566" s="1"/>
      <c r="GD4566" s="1"/>
      <c r="GE4566" s="1"/>
      <c r="GF4566" s="1"/>
      <c r="GG4566" s="1"/>
      <c r="GH4566" s="1"/>
      <c r="GI4566" s="1"/>
      <c r="GJ4566" s="1"/>
      <c r="GK4566"/>
      <c r="GL4566"/>
      <c r="GM4566"/>
      <c r="GN4566"/>
      <c r="GO4566"/>
      <c r="GP4566"/>
      <c r="GQ4566"/>
      <c r="GR4566"/>
      <c r="GS4566"/>
      <c r="GT4566"/>
      <c r="GU4566"/>
      <c r="GV4566"/>
      <c r="GW4566"/>
      <c r="GX4566"/>
      <c r="GY4566"/>
      <c r="GZ4566"/>
      <c r="HA4566"/>
      <c r="HB4566"/>
      <c r="HC4566"/>
      <c r="HD4566"/>
      <c r="HE4566"/>
    </row>
    <row r="4567" spans="4:213" s="25" customFormat="1" x14ac:dyDescent="0.25">
      <c r="D4567" s="19"/>
      <c r="E4567" s="19"/>
      <c r="F4567" s="20"/>
      <c r="G4567" s="20"/>
      <c r="H4567" s="20"/>
      <c r="I4567" s="20"/>
      <c r="J4567" s="21"/>
      <c r="K4567" s="21"/>
      <c r="L4567" s="20"/>
      <c r="M4567" s="20"/>
      <c r="N4567" s="22"/>
      <c r="O4567" s="22"/>
      <c r="P4567" s="22"/>
      <c r="Q4567" s="22"/>
      <c r="R4567" s="19"/>
      <c r="S4567" s="19"/>
      <c r="T4567" s="19"/>
      <c r="U4567" s="20"/>
      <c r="V4567" s="20"/>
      <c r="W4567" s="20"/>
      <c r="X4567" s="27"/>
      <c r="Y4567" s="253"/>
      <c r="Z4567" s="30"/>
      <c r="AA4567" s="30"/>
      <c r="AB4567" s="31"/>
      <c r="AC4567" s="31"/>
      <c r="AD4567" s="31"/>
      <c r="AE4567" s="31"/>
      <c r="AF4567" s="31"/>
      <c r="AG4567" s="241"/>
      <c r="AH4567" s="31"/>
      <c r="AI4567" s="31"/>
      <c r="AJ4567" s="31"/>
      <c r="AK4567" s="31"/>
      <c r="AL4567" s="120"/>
      <c r="AQ4567" s="26"/>
      <c r="AW4567" s="19"/>
      <c r="AX4567" s="19"/>
      <c r="AY4567" s="19"/>
      <c r="AZ4567" s="19"/>
      <c r="BA4567" s="19"/>
      <c r="BB4567" s="19"/>
      <c r="BC4567" s="1"/>
      <c r="BD4567"/>
      <c r="BE4567"/>
      <c r="BF4567" s="1"/>
      <c r="BG4567"/>
      <c r="BH4567"/>
      <c r="BI4567"/>
      <c r="BJ4567" s="1"/>
      <c r="BK4567" s="1"/>
      <c r="BL4567"/>
      <c r="BM4567" s="1"/>
      <c r="BN4567" s="1"/>
      <c r="BO4567" s="1"/>
      <c r="BP4567" s="1"/>
      <c r="BQ4567" s="1"/>
      <c r="BR4567" s="1"/>
      <c r="BS4567" s="1"/>
      <c r="BT4567" s="22"/>
      <c r="BU4567" s="1"/>
      <c r="BV4567" s="1"/>
      <c r="BW4567" s="1"/>
      <c r="BX4567" s="1"/>
      <c r="BY4567" s="1"/>
      <c r="BZ4567" s="1"/>
      <c r="CA4567" s="1"/>
      <c r="CB4567" s="1"/>
      <c r="CC4567" s="1"/>
      <c r="CD4567" s="1"/>
      <c r="CE4567" s="1"/>
      <c r="CF4567" s="1"/>
      <c r="CG4567" s="1"/>
      <c r="CH4567" s="1"/>
      <c r="CI4567" s="1"/>
      <c r="CJ4567" s="1"/>
      <c r="CK4567" s="1"/>
      <c r="CL4567" s="1"/>
      <c r="CM4567" s="1"/>
      <c r="CN4567" s="1"/>
      <c r="CO4567" s="1"/>
      <c r="CP4567" s="1"/>
      <c r="CQ4567" s="1"/>
      <c r="CR4567" s="1"/>
      <c r="CS4567" s="1"/>
      <c r="CT4567" s="1"/>
      <c r="CU4567" s="1"/>
      <c r="CV4567" s="1"/>
      <c r="CW4567" s="1"/>
      <c r="CX4567" s="1"/>
      <c r="CY4567" s="1"/>
      <c r="CZ4567" s="1"/>
      <c r="DA4567" s="1"/>
      <c r="DB4567" s="1"/>
      <c r="DC4567" s="1"/>
      <c r="DD4567" s="1"/>
      <c r="DE4567" s="1"/>
      <c r="DF4567" s="1"/>
      <c r="DG4567" s="1"/>
      <c r="DH4567" s="1"/>
      <c r="DI4567" s="1"/>
      <c r="DJ4567" s="1"/>
      <c r="DK4567" s="1"/>
      <c r="DL4567" s="1"/>
      <c r="DM4567" s="1"/>
      <c r="DN4567" s="1"/>
      <c r="DO4567" s="1"/>
      <c r="DP4567" s="1"/>
      <c r="DQ4567" s="1"/>
      <c r="DR4567" s="1"/>
      <c r="DS4567" s="1"/>
      <c r="DT4567" s="1"/>
      <c r="DU4567" s="1"/>
      <c r="DV4567" s="1"/>
      <c r="DW4567" s="1"/>
      <c r="DX4567" s="1"/>
      <c r="DY4567" s="1"/>
      <c r="DZ4567" s="1"/>
      <c r="EA4567" s="1"/>
      <c r="EB4567" s="1"/>
      <c r="EC4567" s="1"/>
      <c r="ED4567" s="1"/>
      <c r="EE4567" s="1"/>
      <c r="EF4567" s="1"/>
      <c r="EG4567" s="1"/>
      <c r="EH4567" s="1"/>
      <c r="EI4567" s="1"/>
      <c r="EJ4567" s="1"/>
      <c r="EK4567" s="1"/>
      <c r="EL4567" s="1"/>
      <c r="EM4567" s="1"/>
      <c r="EN4567" s="1"/>
      <c r="EO4567" s="1"/>
      <c r="EP4567" s="1"/>
      <c r="EQ4567" s="1"/>
      <c r="ER4567" s="1"/>
      <c r="ES4567" s="1"/>
      <c r="ET4567" s="1"/>
      <c r="EU4567" s="1"/>
      <c r="EV4567" s="1"/>
      <c r="EW4567" s="1"/>
      <c r="EX4567" s="1"/>
      <c r="EY4567" s="1"/>
      <c r="EZ4567" s="1"/>
      <c r="FA4567" s="1"/>
      <c r="FB4567" s="1"/>
      <c r="FC4567" s="1"/>
      <c r="FD4567" s="1"/>
      <c r="FE4567" s="1"/>
      <c r="FF4567" s="1"/>
      <c r="FG4567" s="1"/>
      <c r="FH4567" s="1"/>
      <c r="FI4567" s="1"/>
      <c r="FJ4567" s="1"/>
      <c r="FK4567" s="1"/>
      <c r="FL4567" s="1"/>
      <c r="FM4567" s="1"/>
      <c r="FN4567" s="1"/>
      <c r="FO4567" s="1"/>
      <c r="FP4567" s="1"/>
      <c r="FQ4567" s="1"/>
      <c r="FR4567" s="1"/>
      <c r="FS4567" s="1"/>
      <c r="FT4567" s="1"/>
      <c r="FU4567" s="1"/>
      <c r="FV4567" s="1"/>
      <c r="FW4567" s="1"/>
      <c r="FX4567" s="1"/>
      <c r="FY4567" s="1"/>
      <c r="FZ4567" s="1"/>
      <c r="GA4567" s="1"/>
      <c r="GB4567" s="1"/>
      <c r="GC4567" s="1"/>
      <c r="GD4567" s="1"/>
      <c r="GE4567" s="1"/>
      <c r="GF4567" s="1"/>
      <c r="GG4567" s="1"/>
      <c r="GH4567" s="1"/>
      <c r="GI4567" s="1"/>
      <c r="GJ4567" s="1"/>
      <c r="GK4567"/>
      <c r="GL4567"/>
      <c r="GM4567"/>
      <c r="GN4567"/>
      <c r="GO4567"/>
      <c r="GP4567"/>
      <c r="GQ4567"/>
      <c r="GR4567"/>
      <c r="GS4567"/>
      <c r="GT4567"/>
      <c r="GU4567"/>
      <c r="GV4567"/>
      <c r="GW4567"/>
      <c r="GX4567"/>
      <c r="GY4567"/>
      <c r="GZ4567"/>
      <c r="HA4567"/>
      <c r="HB4567"/>
      <c r="HC4567"/>
      <c r="HD4567"/>
      <c r="HE4567"/>
    </row>
    <row r="4568" spans="4:213" s="25" customFormat="1" x14ac:dyDescent="0.25">
      <c r="D4568" s="19"/>
      <c r="E4568" s="19"/>
      <c r="F4568" s="20"/>
      <c r="G4568" s="20"/>
      <c r="H4568" s="20"/>
      <c r="I4568" s="20"/>
      <c r="J4568" s="21"/>
      <c r="K4568" s="21"/>
      <c r="L4568" s="20"/>
      <c r="M4568" s="20"/>
      <c r="N4568" s="22"/>
      <c r="O4568" s="22"/>
      <c r="P4568" s="22"/>
      <c r="Q4568" s="22"/>
      <c r="R4568" s="19"/>
      <c r="S4568" s="19"/>
      <c r="T4568" s="19"/>
      <c r="U4568" s="20"/>
      <c r="V4568" s="20"/>
      <c r="W4568" s="20"/>
      <c r="X4568" s="27"/>
      <c r="Y4568" s="253"/>
      <c r="Z4568" s="30"/>
      <c r="AA4568" s="30"/>
      <c r="AB4568" s="31"/>
      <c r="AC4568" s="31"/>
      <c r="AD4568" s="31"/>
      <c r="AE4568" s="31"/>
      <c r="AF4568" s="31"/>
      <c r="AG4568" s="241"/>
      <c r="AH4568" s="31"/>
      <c r="AI4568" s="31"/>
      <c r="AJ4568" s="31"/>
      <c r="AK4568" s="31"/>
      <c r="AL4568" s="120"/>
      <c r="AQ4568" s="26"/>
      <c r="AW4568" s="19"/>
      <c r="AX4568" s="19"/>
      <c r="AY4568" s="19"/>
      <c r="AZ4568" s="19"/>
      <c r="BA4568" s="19"/>
      <c r="BB4568" s="19"/>
      <c r="BC4568" s="1"/>
      <c r="BD4568"/>
      <c r="BE4568"/>
      <c r="BF4568" s="1"/>
      <c r="BG4568"/>
      <c r="BH4568"/>
      <c r="BI4568"/>
      <c r="BJ4568" s="1"/>
      <c r="BK4568" s="1"/>
      <c r="BL4568"/>
      <c r="BM4568" s="1"/>
      <c r="BN4568" s="1"/>
      <c r="BO4568" s="1"/>
      <c r="BP4568" s="1"/>
      <c r="BQ4568" s="1"/>
      <c r="BR4568" s="1"/>
      <c r="BS4568" s="1"/>
      <c r="BT4568" s="22"/>
      <c r="BU4568" s="1"/>
      <c r="BV4568" s="1"/>
      <c r="BW4568" s="1"/>
      <c r="BX4568" s="1"/>
      <c r="BY4568" s="1"/>
      <c r="BZ4568" s="1"/>
      <c r="CA4568" s="1"/>
      <c r="CB4568" s="1"/>
      <c r="CC4568" s="1"/>
      <c r="CD4568" s="1"/>
      <c r="CE4568" s="1"/>
      <c r="CF4568" s="1"/>
      <c r="CG4568" s="1"/>
      <c r="CH4568" s="1"/>
      <c r="CI4568" s="1"/>
      <c r="CJ4568" s="1"/>
      <c r="CK4568" s="1"/>
      <c r="CL4568" s="1"/>
      <c r="CM4568" s="1"/>
      <c r="CN4568" s="1"/>
      <c r="CO4568" s="1"/>
      <c r="CP4568" s="1"/>
      <c r="CQ4568" s="1"/>
      <c r="CR4568" s="1"/>
      <c r="CS4568" s="1"/>
      <c r="CT4568" s="1"/>
      <c r="CU4568" s="1"/>
      <c r="CV4568" s="1"/>
      <c r="CW4568" s="1"/>
      <c r="CX4568" s="1"/>
      <c r="CY4568" s="1"/>
      <c r="CZ4568" s="1"/>
      <c r="DA4568" s="1"/>
      <c r="DB4568" s="1"/>
      <c r="DC4568" s="1"/>
      <c r="DD4568" s="1"/>
      <c r="DE4568" s="1"/>
      <c r="DF4568" s="1"/>
      <c r="DG4568" s="1"/>
      <c r="DH4568" s="1"/>
      <c r="DI4568" s="1"/>
      <c r="DJ4568" s="1"/>
      <c r="DK4568" s="1"/>
      <c r="DL4568" s="1"/>
      <c r="DM4568" s="1"/>
      <c r="DN4568" s="1"/>
      <c r="DO4568" s="1"/>
      <c r="DP4568" s="1"/>
      <c r="DQ4568" s="1"/>
      <c r="DR4568" s="1"/>
      <c r="DS4568" s="1"/>
      <c r="DT4568" s="1"/>
      <c r="DU4568" s="1"/>
      <c r="DV4568" s="1"/>
      <c r="DW4568" s="1"/>
      <c r="DX4568" s="1"/>
      <c r="DY4568" s="1"/>
      <c r="DZ4568" s="1"/>
      <c r="EA4568" s="1"/>
      <c r="EB4568" s="1"/>
      <c r="EC4568" s="1"/>
      <c r="ED4568" s="1"/>
      <c r="EE4568" s="1"/>
      <c r="EF4568" s="1"/>
      <c r="EG4568" s="1"/>
      <c r="EH4568" s="1"/>
      <c r="EI4568" s="1"/>
      <c r="EJ4568" s="1"/>
      <c r="EK4568" s="1"/>
      <c r="EL4568" s="1"/>
      <c r="EM4568" s="1"/>
      <c r="EN4568" s="1"/>
      <c r="EO4568" s="1"/>
      <c r="EP4568" s="1"/>
      <c r="EQ4568" s="1"/>
      <c r="ER4568" s="1"/>
      <c r="ES4568" s="1"/>
      <c r="ET4568" s="1"/>
      <c r="EU4568" s="1"/>
      <c r="EV4568" s="1"/>
      <c r="EW4568" s="1"/>
      <c r="EX4568" s="1"/>
      <c r="EY4568" s="1"/>
      <c r="EZ4568" s="1"/>
      <c r="FA4568" s="1"/>
      <c r="FB4568" s="1"/>
      <c r="FC4568" s="1"/>
      <c r="FD4568" s="1"/>
      <c r="FE4568" s="1"/>
      <c r="FF4568" s="1"/>
      <c r="FG4568" s="1"/>
      <c r="FH4568" s="1"/>
      <c r="FI4568" s="1"/>
      <c r="FJ4568" s="1"/>
      <c r="FK4568" s="1"/>
      <c r="FL4568" s="1"/>
      <c r="FM4568" s="1"/>
      <c r="FN4568" s="1"/>
      <c r="FO4568" s="1"/>
      <c r="FP4568" s="1"/>
      <c r="FQ4568" s="1"/>
      <c r="FR4568" s="1"/>
      <c r="FS4568" s="1"/>
      <c r="FT4568" s="1"/>
      <c r="FU4568" s="1"/>
      <c r="FV4568" s="1"/>
      <c r="FW4568" s="1"/>
      <c r="FX4568" s="1"/>
      <c r="FY4568" s="1"/>
      <c r="FZ4568" s="1"/>
      <c r="GA4568" s="1"/>
      <c r="GB4568" s="1"/>
      <c r="GC4568" s="1"/>
      <c r="GD4568" s="1"/>
      <c r="GE4568" s="1"/>
      <c r="GF4568" s="1"/>
      <c r="GG4568" s="1"/>
      <c r="GH4568" s="1"/>
      <c r="GI4568" s="1"/>
      <c r="GJ4568" s="1"/>
      <c r="GK4568"/>
      <c r="GL4568"/>
      <c r="GM4568"/>
      <c r="GN4568"/>
      <c r="GO4568"/>
      <c r="GP4568"/>
      <c r="GQ4568"/>
      <c r="GR4568"/>
      <c r="GS4568"/>
      <c r="GT4568"/>
      <c r="GU4568"/>
      <c r="GV4568"/>
      <c r="GW4568"/>
      <c r="GX4568"/>
      <c r="GY4568"/>
      <c r="GZ4568"/>
      <c r="HA4568"/>
      <c r="HB4568"/>
      <c r="HC4568"/>
      <c r="HD4568"/>
      <c r="HE4568"/>
    </row>
    <row r="4569" spans="4:213" s="25" customFormat="1" x14ac:dyDescent="0.25">
      <c r="D4569" s="19"/>
      <c r="E4569" s="19"/>
      <c r="F4569" s="20"/>
      <c r="G4569" s="20"/>
      <c r="H4569" s="20"/>
      <c r="I4569" s="20"/>
      <c r="J4569" s="21"/>
      <c r="K4569" s="21"/>
      <c r="L4569" s="20"/>
      <c r="M4569" s="20"/>
      <c r="N4569" s="22"/>
      <c r="O4569" s="22"/>
      <c r="P4569" s="22"/>
      <c r="Q4569" s="22"/>
      <c r="R4569" s="19"/>
      <c r="S4569" s="19"/>
      <c r="T4569" s="19"/>
      <c r="U4569" s="20"/>
      <c r="V4569" s="20"/>
      <c r="W4569" s="20"/>
      <c r="X4569" s="27"/>
      <c r="Y4569" s="253"/>
      <c r="Z4569" s="30"/>
      <c r="AA4569" s="30"/>
      <c r="AB4569" s="31"/>
      <c r="AC4569" s="31"/>
      <c r="AD4569" s="31"/>
      <c r="AE4569" s="31"/>
      <c r="AF4569" s="31"/>
      <c r="AG4569" s="241"/>
      <c r="AH4569" s="31"/>
      <c r="AI4569" s="31"/>
      <c r="AJ4569" s="31"/>
      <c r="AK4569" s="31"/>
      <c r="AL4569" s="120"/>
      <c r="AQ4569" s="26"/>
      <c r="AW4569" s="19"/>
      <c r="AX4569" s="19"/>
      <c r="AY4569" s="19"/>
      <c r="AZ4569" s="19"/>
      <c r="BA4569" s="19"/>
      <c r="BB4569" s="19"/>
      <c r="BC4569" s="1"/>
      <c r="BD4569"/>
      <c r="BE4569"/>
      <c r="BF4569" s="1"/>
      <c r="BG4569"/>
      <c r="BH4569"/>
      <c r="BI4569"/>
      <c r="BJ4569" s="1"/>
      <c r="BK4569" s="1"/>
      <c r="BL4569"/>
      <c r="BM4569" s="1"/>
      <c r="BN4569" s="1"/>
      <c r="BO4569" s="1"/>
      <c r="BP4569" s="1"/>
      <c r="BQ4569" s="1"/>
      <c r="BR4569" s="1"/>
      <c r="BS4569" s="1"/>
      <c r="BT4569" s="22"/>
      <c r="BU4569" s="1"/>
      <c r="BV4569" s="1"/>
      <c r="BW4569" s="1"/>
      <c r="BX4569" s="1"/>
      <c r="BY4569" s="1"/>
      <c r="BZ4569" s="1"/>
      <c r="CA4569" s="1"/>
      <c r="CB4569" s="1"/>
      <c r="CC4569" s="1"/>
      <c r="CD4569" s="1"/>
      <c r="CE4569" s="1"/>
      <c r="CF4569" s="1"/>
      <c r="CG4569" s="1"/>
      <c r="CH4569" s="1"/>
      <c r="CI4569" s="1"/>
      <c r="CJ4569" s="1"/>
      <c r="CK4569" s="1"/>
      <c r="CL4569" s="1"/>
      <c r="CM4569" s="1"/>
      <c r="CN4569" s="1"/>
      <c r="CO4569" s="1"/>
      <c r="CP4569" s="1"/>
      <c r="CQ4569" s="1"/>
      <c r="CR4569" s="1"/>
      <c r="CS4569" s="1"/>
      <c r="CT4569" s="1"/>
      <c r="CU4569" s="1"/>
      <c r="CV4569" s="1"/>
      <c r="CW4569" s="1"/>
      <c r="CX4569" s="1"/>
      <c r="CY4569" s="1"/>
      <c r="CZ4569" s="1"/>
      <c r="DA4569" s="1"/>
      <c r="DB4569" s="1"/>
      <c r="DC4569" s="1"/>
      <c r="DD4569" s="1"/>
      <c r="DE4569" s="1"/>
      <c r="DF4569" s="1"/>
      <c r="DG4569" s="1"/>
      <c r="DH4569" s="1"/>
      <c r="DI4569" s="1"/>
      <c r="DJ4569" s="1"/>
      <c r="DK4569" s="1"/>
      <c r="DL4569" s="1"/>
      <c r="DM4569" s="1"/>
      <c r="DN4569" s="1"/>
      <c r="DO4569" s="1"/>
      <c r="DP4569" s="1"/>
      <c r="DQ4569" s="1"/>
      <c r="DR4569" s="1"/>
      <c r="DS4569" s="1"/>
      <c r="DT4569" s="1"/>
      <c r="DU4569" s="1"/>
      <c r="DV4569" s="1"/>
      <c r="DW4569" s="1"/>
      <c r="DX4569" s="1"/>
      <c r="DY4569" s="1"/>
      <c r="DZ4569" s="1"/>
      <c r="EA4569" s="1"/>
      <c r="EB4569" s="1"/>
      <c r="EC4569" s="1"/>
      <c r="ED4569" s="1"/>
      <c r="EE4569" s="1"/>
      <c r="EF4569" s="1"/>
      <c r="EG4569" s="1"/>
      <c r="EH4569" s="1"/>
      <c r="EI4569" s="1"/>
      <c r="EJ4569" s="1"/>
      <c r="EK4569" s="1"/>
      <c r="EL4569" s="1"/>
      <c r="EM4569" s="1"/>
      <c r="EN4569" s="1"/>
      <c r="EO4569" s="1"/>
      <c r="EP4569" s="1"/>
      <c r="EQ4569" s="1"/>
      <c r="ER4569" s="1"/>
      <c r="ES4569" s="1"/>
      <c r="ET4569" s="1"/>
      <c r="EU4569" s="1"/>
      <c r="EV4569" s="1"/>
      <c r="EW4569" s="1"/>
      <c r="EX4569" s="1"/>
      <c r="EY4569" s="1"/>
      <c r="EZ4569" s="1"/>
      <c r="FA4569" s="1"/>
      <c r="FB4569" s="1"/>
      <c r="FC4569" s="1"/>
      <c r="FD4569" s="1"/>
      <c r="FE4569" s="1"/>
      <c r="FF4569" s="1"/>
      <c r="FG4569" s="1"/>
      <c r="FH4569" s="1"/>
      <c r="FI4569" s="1"/>
      <c r="FJ4569" s="1"/>
      <c r="FK4569" s="1"/>
      <c r="FL4569" s="1"/>
      <c r="FM4569" s="1"/>
      <c r="FN4569" s="1"/>
      <c r="FO4569" s="1"/>
      <c r="FP4569" s="1"/>
      <c r="FQ4569" s="1"/>
      <c r="FR4569" s="1"/>
      <c r="FS4569" s="1"/>
      <c r="FT4569" s="1"/>
      <c r="FU4569" s="1"/>
      <c r="FV4569" s="1"/>
      <c r="FW4569" s="1"/>
      <c r="FX4569" s="1"/>
      <c r="FY4569" s="1"/>
      <c r="FZ4569" s="1"/>
      <c r="GA4569" s="1"/>
      <c r="GB4569" s="1"/>
      <c r="GC4569" s="1"/>
      <c r="GD4569" s="1"/>
      <c r="GE4569" s="1"/>
      <c r="GF4569" s="1"/>
      <c r="GG4569" s="1"/>
      <c r="GH4569" s="1"/>
      <c r="GI4569" s="1"/>
      <c r="GJ4569" s="1"/>
      <c r="GK4569"/>
      <c r="GL4569"/>
      <c r="GM4569"/>
      <c r="GN4569"/>
      <c r="GO4569"/>
      <c r="GP4569"/>
      <c r="GQ4569"/>
      <c r="GR4569"/>
      <c r="GS4569"/>
      <c r="GT4569"/>
      <c r="GU4569"/>
      <c r="GV4569"/>
      <c r="GW4569"/>
      <c r="GX4569"/>
      <c r="GY4569"/>
      <c r="GZ4569"/>
      <c r="HA4569"/>
      <c r="HB4569"/>
      <c r="HC4569"/>
      <c r="HD4569"/>
      <c r="HE4569"/>
    </row>
    <row r="4570" spans="4:213" s="25" customFormat="1" x14ac:dyDescent="0.25">
      <c r="D4570" s="19"/>
      <c r="E4570" s="19"/>
      <c r="F4570" s="20"/>
      <c r="G4570" s="20"/>
      <c r="H4570" s="20"/>
      <c r="I4570" s="20"/>
      <c r="J4570" s="21"/>
      <c r="K4570" s="21"/>
      <c r="L4570" s="20"/>
      <c r="M4570" s="20"/>
      <c r="N4570" s="22"/>
      <c r="O4570" s="22"/>
      <c r="P4570" s="22"/>
      <c r="Q4570" s="22"/>
      <c r="R4570" s="19"/>
      <c r="S4570" s="19"/>
      <c r="T4570" s="19"/>
      <c r="U4570" s="20"/>
      <c r="V4570" s="20"/>
      <c r="W4570" s="20"/>
      <c r="X4570" s="27"/>
      <c r="Y4570" s="253"/>
      <c r="Z4570" s="30"/>
      <c r="AA4570" s="30"/>
      <c r="AB4570" s="31"/>
      <c r="AC4570" s="31"/>
      <c r="AD4570" s="31"/>
      <c r="AE4570" s="31"/>
      <c r="AF4570" s="31"/>
      <c r="AG4570" s="241"/>
      <c r="AH4570" s="31"/>
      <c r="AI4570" s="31"/>
      <c r="AJ4570" s="31"/>
      <c r="AK4570" s="31"/>
      <c r="AL4570" s="120"/>
      <c r="AQ4570" s="26"/>
      <c r="AW4570" s="19"/>
      <c r="AX4570" s="19"/>
      <c r="AY4570" s="19"/>
      <c r="AZ4570" s="19"/>
      <c r="BA4570" s="19"/>
      <c r="BB4570" s="19"/>
      <c r="BC4570" s="1"/>
      <c r="BD4570"/>
      <c r="BE4570"/>
      <c r="BF4570" s="1"/>
      <c r="BG4570"/>
      <c r="BH4570"/>
      <c r="BI4570"/>
      <c r="BJ4570" s="1"/>
      <c r="BK4570" s="1"/>
      <c r="BL4570"/>
      <c r="BM4570" s="1"/>
      <c r="BN4570" s="1"/>
      <c r="BO4570" s="1"/>
      <c r="BP4570" s="1"/>
      <c r="BQ4570" s="1"/>
      <c r="BR4570" s="1"/>
      <c r="BS4570" s="1"/>
      <c r="BT4570" s="22"/>
      <c r="BU4570" s="1"/>
      <c r="BV4570" s="1"/>
      <c r="BW4570" s="1"/>
      <c r="BX4570" s="1"/>
      <c r="BY4570" s="1"/>
      <c r="BZ4570" s="1"/>
      <c r="CA4570" s="1"/>
      <c r="CB4570" s="1"/>
      <c r="CC4570" s="1"/>
      <c r="CD4570" s="1"/>
      <c r="CE4570" s="1"/>
      <c r="CF4570" s="1"/>
      <c r="CG4570" s="1"/>
      <c r="CH4570" s="1"/>
      <c r="CI4570" s="1"/>
      <c r="CJ4570" s="1"/>
      <c r="CK4570" s="1"/>
      <c r="CL4570" s="1"/>
      <c r="CM4570" s="1"/>
      <c r="CN4570" s="1"/>
      <c r="CO4570" s="1"/>
      <c r="CP4570" s="1"/>
      <c r="CQ4570" s="1"/>
      <c r="CR4570" s="1"/>
      <c r="CS4570" s="1"/>
      <c r="CT4570" s="1"/>
      <c r="CU4570" s="1"/>
      <c r="CV4570" s="1"/>
      <c r="CW4570" s="1"/>
      <c r="CX4570" s="1"/>
      <c r="CY4570" s="1"/>
      <c r="CZ4570" s="1"/>
      <c r="DA4570" s="1"/>
      <c r="DB4570" s="1"/>
      <c r="DC4570" s="1"/>
      <c r="DD4570" s="1"/>
      <c r="DE4570" s="1"/>
      <c r="DF4570" s="1"/>
      <c r="DG4570" s="1"/>
      <c r="DH4570" s="1"/>
      <c r="DI4570" s="1"/>
      <c r="DJ4570" s="1"/>
      <c r="DK4570" s="1"/>
      <c r="DL4570" s="1"/>
      <c r="DM4570" s="1"/>
      <c r="DN4570" s="1"/>
      <c r="DO4570" s="1"/>
      <c r="DP4570" s="1"/>
      <c r="DQ4570" s="1"/>
      <c r="DR4570" s="1"/>
      <c r="DS4570" s="1"/>
      <c r="DT4570" s="1"/>
      <c r="DU4570" s="1"/>
      <c r="DV4570" s="1"/>
      <c r="DW4570" s="1"/>
      <c r="DX4570" s="1"/>
      <c r="DY4570" s="1"/>
      <c r="DZ4570" s="1"/>
      <c r="EA4570" s="1"/>
      <c r="EB4570" s="1"/>
      <c r="EC4570" s="1"/>
      <c r="ED4570" s="1"/>
      <c r="EE4570" s="1"/>
      <c r="EF4570" s="1"/>
      <c r="EG4570" s="1"/>
      <c r="EH4570" s="1"/>
      <c r="EI4570" s="1"/>
      <c r="EJ4570" s="1"/>
      <c r="EK4570" s="1"/>
      <c r="EL4570" s="1"/>
      <c r="EM4570" s="1"/>
      <c r="EN4570" s="1"/>
      <c r="EO4570" s="1"/>
      <c r="EP4570" s="1"/>
      <c r="EQ4570" s="1"/>
      <c r="ER4570" s="1"/>
      <c r="ES4570" s="1"/>
      <c r="ET4570" s="1"/>
      <c r="EU4570" s="1"/>
      <c r="EV4570" s="1"/>
      <c r="EW4570" s="1"/>
      <c r="EX4570" s="1"/>
      <c r="EY4570" s="1"/>
      <c r="EZ4570" s="1"/>
      <c r="FA4570" s="1"/>
      <c r="FB4570" s="1"/>
      <c r="FC4570" s="1"/>
      <c r="FD4570" s="1"/>
      <c r="FE4570" s="1"/>
      <c r="FF4570" s="1"/>
      <c r="FG4570" s="1"/>
      <c r="FH4570" s="1"/>
      <c r="FI4570" s="1"/>
      <c r="FJ4570" s="1"/>
      <c r="FK4570" s="1"/>
      <c r="FL4570" s="1"/>
      <c r="FM4570" s="1"/>
      <c r="FN4570" s="1"/>
      <c r="FO4570" s="1"/>
      <c r="FP4570" s="1"/>
      <c r="FQ4570" s="1"/>
      <c r="FR4570" s="1"/>
      <c r="FS4570" s="1"/>
      <c r="FT4570" s="1"/>
      <c r="FU4570" s="1"/>
      <c r="FV4570" s="1"/>
      <c r="FW4570" s="1"/>
      <c r="FX4570" s="1"/>
      <c r="FY4570" s="1"/>
      <c r="FZ4570" s="1"/>
      <c r="GA4570" s="1"/>
      <c r="GB4570" s="1"/>
      <c r="GC4570" s="1"/>
      <c r="GD4570" s="1"/>
      <c r="GE4570" s="1"/>
      <c r="GF4570" s="1"/>
      <c r="GG4570" s="1"/>
      <c r="GH4570" s="1"/>
      <c r="GI4570" s="1"/>
      <c r="GJ4570" s="1"/>
      <c r="GK4570"/>
      <c r="GL4570"/>
      <c r="GM4570"/>
      <c r="GN4570"/>
      <c r="GO4570"/>
      <c r="GP4570"/>
      <c r="GQ4570"/>
      <c r="GR4570"/>
      <c r="GS4570"/>
      <c r="GT4570"/>
      <c r="GU4570"/>
      <c r="GV4570"/>
      <c r="GW4570"/>
      <c r="GX4570"/>
      <c r="GY4570"/>
      <c r="GZ4570"/>
      <c r="HA4570"/>
      <c r="HB4570"/>
      <c r="HC4570"/>
      <c r="HD4570"/>
      <c r="HE4570"/>
    </row>
    <row r="4571" spans="4:213" s="25" customFormat="1" x14ac:dyDescent="0.25">
      <c r="D4571" s="19"/>
      <c r="E4571" s="19"/>
      <c r="F4571" s="20"/>
      <c r="G4571" s="20"/>
      <c r="H4571" s="20"/>
      <c r="I4571" s="20"/>
      <c r="J4571" s="21"/>
      <c r="K4571" s="21"/>
      <c r="L4571" s="20"/>
      <c r="M4571" s="20"/>
      <c r="N4571" s="22"/>
      <c r="O4571" s="22"/>
      <c r="P4571" s="22"/>
      <c r="Q4571" s="22"/>
      <c r="R4571" s="19"/>
      <c r="S4571" s="19"/>
      <c r="T4571" s="19"/>
      <c r="U4571" s="20"/>
      <c r="V4571" s="20"/>
      <c r="W4571" s="20"/>
      <c r="X4571" s="27"/>
      <c r="Y4571" s="253"/>
      <c r="Z4571" s="30"/>
      <c r="AA4571" s="30"/>
      <c r="AB4571" s="31"/>
      <c r="AC4571" s="31"/>
      <c r="AD4571" s="31"/>
      <c r="AE4571" s="31"/>
      <c r="AF4571" s="31"/>
      <c r="AG4571" s="241"/>
      <c r="AH4571" s="31"/>
      <c r="AI4571" s="31"/>
      <c r="AJ4571" s="31"/>
      <c r="AK4571" s="31"/>
      <c r="AL4571" s="120"/>
      <c r="AQ4571" s="26"/>
      <c r="AW4571" s="19"/>
      <c r="AX4571" s="19"/>
      <c r="AY4571" s="19"/>
      <c r="AZ4571" s="19"/>
      <c r="BA4571" s="19"/>
      <c r="BB4571" s="19"/>
      <c r="BC4571" s="1"/>
      <c r="BD4571"/>
      <c r="BE4571"/>
      <c r="BF4571" s="1"/>
      <c r="BG4571"/>
      <c r="BH4571"/>
      <c r="BI4571"/>
      <c r="BJ4571" s="1"/>
      <c r="BK4571" s="1"/>
      <c r="BL4571"/>
      <c r="BM4571" s="1"/>
      <c r="BN4571" s="1"/>
      <c r="BO4571" s="1"/>
      <c r="BP4571" s="1"/>
      <c r="BQ4571" s="1"/>
      <c r="BR4571" s="1"/>
      <c r="BS4571" s="1"/>
      <c r="BT4571" s="22"/>
      <c r="BU4571" s="1"/>
      <c r="BV4571" s="1"/>
      <c r="BW4571" s="1"/>
      <c r="BX4571" s="1"/>
      <c r="BY4571" s="1"/>
      <c r="BZ4571" s="1"/>
      <c r="CA4571" s="1"/>
      <c r="CB4571" s="1"/>
      <c r="CC4571" s="1"/>
      <c r="CD4571" s="1"/>
      <c r="CE4571" s="1"/>
      <c r="CF4571" s="1"/>
      <c r="CG4571" s="1"/>
      <c r="CH4571" s="1"/>
      <c r="CI4571" s="1"/>
      <c r="CJ4571" s="1"/>
      <c r="CK4571" s="1"/>
      <c r="CL4571" s="1"/>
      <c r="CM4571" s="1"/>
      <c r="CN4571" s="1"/>
      <c r="CO4571" s="1"/>
      <c r="CP4571" s="1"/>
      <c r="CQ4571" s="1"/>
      <c r="CR4571" s="1"/>
      <c r="CS4571" s="1"/>
      <c r="CT4571" s="1"/>
      <c r="CU4571" s="1"/>
      <c r="CV4571" s="1"/>
      <c r="CW4571" s="1"/>
      <c r="CX4571" s="1"/>
      <c r="CY4571" s="1"/>
      <c r="CZ4571" s="1"/>
      <c r="DA4571" s="1"/>
      <c r="DB4571" s="1"/>
      <c r="DC4571" s="1"/>
      <c r="DD4571" s="1"/>
      <c r="DE4571" s="1"/>
      <c r="DF4571" s="1"/>
      <c r="DG4571" s="1"/>
      <c r="DH4571" s="1"/>
      <c r="DI4571" s="1"/>
      <c r="DJ4571" s="1"/>
      <c r="DK4571" s="1"/>
      <c r="DL4571" s="1"/>
      <c r="DM4571" s="1"/>
      <c r="DN4571" s="1"/>
      <c r="DO4571" s="1"/>
      <c r="DP4571" s="1"/>
      <c r="DQ4571" s="1"/>
      <c r="DR4571" s="1"/>
      <c r="DS4571" s="1"/>
      <c r="DT4571" s="1"/>
      <c r="DU4571" s="1"/>
      <c r="DV4571" s="1"/>
      <c r="DW4571" s="1"/>
      <c r="DX4571" s="1"/>
      <c r="DY4571" s="1"/>
      <c r="DZ4571" s="1"/>
      <c r="EA4571" s="1"/>
      <c r="EB4571" s="1"/>
      <c r="EC4571" s="1"/>
      <c r="ED4571" s="1"/>
      <c r="EE4571" s="1"/>
      <c r="EF4571" s="1"/>
      <c r="EG4571" s="1"/>
      <c r="EH4571" s="1"/>
      <c r="EI4571" s="1"/>
      <c r="EJ4571" s="1"/>
      <c r="EK4571" s="1"/>
      <c r="EL4571" s="1"/>
      <c r="EM4571" s="1"/>
      <c r="EN4571" s="1"/>
      <c r="EO4571" s="1"/>
      <c r="EP4571" s="1"/>
      <c r="EQ4571" s="1"/>
      <c r="ER4571" s="1"/>
      <c r="ES4571" s="1"/>
      <c r="ET4571" s="1"/>
      <c r="EU4571" s="1"/>
      <c r="EV4571" s="1"/>
      <c r="EW4571" s="1"/>
      <c r="EX4571" s="1"/>
      <c r="EY4571" s="1"/>
      <c r="EZ4571" s="1"/>
      <c r="FA4571" s="1"/>
      <c r="FB4571" s="1"/>
      <c r="FC4571" s="1"/>
      <c r="FD4571" s="1"/>
      <c r="FE4571" s="1"/>
      <c r="FF4571" s="1"/>
      <c r="FG4571" s="1"/>
      <c r="FH4571" s="1"/>
      <c r="FI4571" s="1"/>
      <c r="FJ4571" s="1"/>
      <c r="FK4571" s="1"/>
      <c r="FL4571" s="1"/>
      <c r="FM4571" s="1"/>
      <c r="FN4571" s="1"/>
      <c r="FO4571" s="1"/>
      <c r="FP4571" s="1"/>
      <c r="FQ4571" s="1"/>
      <c r="FR4571" s="1"/>
      <c r="FS4571" s="1"/>
      <c r="FT4571" s="1"/>
      <c r="FU4571" s="1"/>
      <c r="FV4571" s="1"/>
      <c r="FW4571" s="1"/>
      <c r="FX4571" s="1"/>
      <c r="FY4571" s="1"/>
      <c r="FZ4571" s="1"/>
      <c r="GA4571" s="1"/>
      <c r="GB4571" s="1"/>
      <c r="GC4571" s="1"/>
      <c r="GD4571" s="1"/>
      <c r="GE4571" s="1"/>
      <c r="GF4571" s="1"/>
      <c r="GG4571" s="1"/>
      <c r="GH4571" s="1"/>
      <c r="GI4571" s="1"/>
      <c r="GJ4571" s="1"/>
      <c r="GK4571"/>
      <c r="GL4571"/>
      <c r="GM4571"/>
      <c r="GN4571"/>
      <c r="GO4571"/>
      <c r="GP4571"/>
      <c r="GQ4571"/>
      <c r="GR4571"/>
      <c r="GS4571"/>
      <c r="GT4571"/>
      <c r="GU4571"/>
      <c r="GV4571"/>
      <c r="GW4571"/>
      <c r="GX4571"/>
      <c r="GY4571"/>
      <c r="GZ4571"/>
      <c r="HA4571"/>
      <c r="HB4571"/>
      <c r="HC4571"/>
      <c r="HD4571"/>
      <c r="HE4571"/>
    </row>
    <row r="4572" spans="4:213" s="25" customFormat="1" x14ac:dyDescent="0.25">
      <c r="D4572" s="19"/>
      <c r="E4572" s="19"/>
      <c r="F4572" s="20"/>
      <c r="G4572" s="20"/>
      <c r="H4572" s="20"/>
      <c r="I4572" s="20"/>
      <c r="J4572" s="21"/>
      <c r="K4572" s="21"/>
      <c r="L4572" s="20"/>
      <c r="M4572" s="20"/>
      <c r="N4572" s="22"/>
      <c r="O4572" s="22"/>
      <c r="P4572" s="22"/>
      <c r="Q4572" s="22"/>
      <c r="R4572" s="19"/>
      <c r="S4572" s="19"/>
      <c r="T4572" s="19"/>
      <c r="U4572" s="20"/>
      <c r="V4572" s="20"/>
      <c r="W4572" s="20"/>
      <c r="X4572" s="27"/>
      <c r="Y4572" s="253"/>
      <c r="Z4572" s="30"/>
      <c r="AA4572" s="30"/>
      <c r="AB4572" s="31"/>
      <c r="AC4572" s="31"/>
      <c r="AD4572" s="31"/>
      <c r="AE4572" s="31"/>
      <c r="AF4572" s="31"/>
      <c r="AG4572" s="241"/>
      <c r="AH4572" s="31"/>
      <c r="AI4572" s="31"/>
      <c r="AJ4572" s="31"/>
      <c r="AK4572" s="31"/>
      <c r="AL4572" s="120"/>
      <c r="AQ4572" s="26"/>
      <c r="AW4572" s="19"/>
      <c r="AX4572" s="19"/>
      <c r="AY4572" s="19"/>
      <c r="AZ4572" s="19"/>
      <c r="BA4572" s="19"/>
      <c r="BB4572" s="19"/>
      <c r="BC4572" s="1"/>
      <c r="BD4572"/>
      <c r="BE4572"/>
      <c r="BF4572" s="1"/>
      <c r="BG4572"/>
      <c r="BH4572"/>
      <c r="BI4572"/>
      <c r="BJ4572" s="1"/>
      <c r="BK4572" s="1"/>
      <c r="BL4572"/>
      <c r="BM4572" s="1"/>
      <c r="BN4572" s="1"/>
      <c r="BO4572" s="1"/>
      <c r="BP4572" s="1"/>
      <c r="BQ4572" s="1"/>
      <c r="BR4572" s="1"/>
      <c r="BS4572" s="1"/>
      <c r="BT4572" s="22"/>
      <c r="BU4572" s="1"/>
      <c r="BV4572" s="1"/>
      <c r="BW4572" s="1"/>
      <c r="BX4572" s="1"/>
      <c r="BY4572" s="1"/>
      <c r="BZ4572" s="1"/>
      <c r="CA4572" s="1"/>
      <c r="CB4572" s="1"/>
      <c r="CC4572" s="1"/>
      <c r="CD4572" s="1"/>
      <c r="CE4572" s="1"/>
      <c r="CF4572" s="1"/>
      <c r="CG4572" s="1"/>
      <c r="CH4572" s="1"/>
      <c r="CI4572" s="1"/>
      <c r="CJ4572" s="1"/>
      <c r="CK4572" s="1"/>
      <c r="CL4572" s="1"/>
      <c r="CM4572" s="1"/>
      <c r="CN4572" s="1"/>
      <c r="CO4572" s="1"/>
      <c r="CP4572" s="1"/>
      <c r="CQ4572" s="1"/>
      <c r="CR4572" s="1"/>
      <c r="CS4572" s="1"/>
      <c r="CT4572" s="1"/>
      <c r="CU4572" s="1"/>
      <c r="CV4572" s="1"/>
      <c r="CW4572" s="1"/>
      <c r="CX4572" s="1"/>
      <c r="CY4572" s="1"/>
      <c r="CZ4572" s="1"/>
      <c r="DA4572" s="1"/>
      <c r="DB4572" s="1"/>
      <c r="DC4572" s="1"/>
      <c r="DD4572" s="1"/>
      <c r="DE4572" s="1"/>
      <c r="DF4572" s="1"/>
      <c r="DG4572" s="1"/>
      <c r="DH4572" s="1"/>
      <c r="DI4572" s="1"/>
      <c r="DJ4572" s="1"/>
      <c r="DK4572" s="1"/>
      <c r="DL4572" s="1"/>
      <c r="DM4572" s="1"/>
      <c r="DN4572" s="1"/>
      <c r="DO4572" s="1"/>
      <c r="DP4572" s="1"/>
      <c r="DQ4572" s="1"/>
      <c r="DR4572" s="1"/>
      <c r="DS4572" s="1"/>
      <c r="DT4572" s="1"/>
      <c r="DU4572" s="1"/>
      <c r="DV4572" s="1"/>
      <c r="DW4572" s="1"/>
      <c r="DX4572" s="1"/>
      <c r="DY4572" s="1"/>
      <c r="DZ4572" s="1"/>
      <c r="EA4572" s="1"/>
      <c r="EB4572" s="1"/>
      <c r="EC4572" s="1"/>
      <c r="ED4572" s="1"/>
      <c r="EE4572" s="1"/>
      <c r="EF4572" s="1"/>
      <c r="EG4572" s="1"/>
      <c r="EH4572" s="1"/>
      <c r="EI4572" s="1"/>
      <c r="EJ4572" s="1"/>
      <c r="EK4572" s="1"/>
      <c r="EL4572" s="1"/>
      <c r="EM4572" s="1"/>
      <c r="EN4572" s="1"/>
      <c r="EO4572" s="1"/>
      <c r="EP4572" s="1"/>
      <c r="EQ4572" s="1"/>
      <c r="ER4572" s="1"/>
      <c r="ES4572" s="1"/>
      <c r="ET4572" s="1"/>
      <c r="EU4572" s="1"/>
      <c r="EV4572" s="1"/>
      <c r="EW4572" s="1"/>
      <c r="EX4572" s="1"/>
      <c r="EY4572" s="1"/>
      <c r="EZ4572" s="1"/>
      <c r="FA4572" s="1"/>
      <c r="FB4572" s="1"/>
      <c r="FC4572" s="1"/>
      <c r="FD4572" s="1"/>
      <c r="FE4572" s="1"/>
      <c r="FF4572" s="1"/>
      <c r="FG4572" s="1"/>
      <c r="FH4572" s="1"/>
      <c r="FI4572" s="1"/>
      <c r="FJ4572" s="1"/>
      <c r="FK4572" s="1"/>
      <c r="FL4572" s="1"/>
      <c r="FM4572" s="1"/>
      <c r="FN4572" s="1"/>
      <c r="FO4572" s="1"/>
      <c r="FP4572" s="1"/>
      <c r="FQ4572" s="1"/>
      <c r="FR4572" s="1"/>
      <c r="FS4572" s="1"/>
      <c r="FT4572" s="1"/>
      <c r="FU4572" s="1"/>
      <c r="FV4572" s="1"/>
      <c r="FW4572" s="1"/>
      <c r="FX4572" s="1"/>
      <c r="FY4572" s="1"/>
      <c r="FZ4572" s="1"/>
      <c r="GA4572" s="1"/>
      <c r="GB4572" s="1"/>
      <c r="GC4572" s="1"/>
      <c r="GD4572" s="1"/>
      <c r="GE4572" s="1"/>
      <c r="GF4572" s="1"/>
      <c r="GG4572" s="1"/>
      <c r="GH4572" s="1"/>
      <c r="GI4572" s="1"/>
      <c r="GJ4572" s="1"/>
      <c r="GK4572"/>
      <c r="GL4572"/>
      <c r="GM4572"/>
      <c r="GN4572"/>
      <c r="GO4572"/>
      <c r="GP4572"/>
      <c r="GQ4572"/>
      <c r="GR4572"/>
      <c r="GS4572"/>
      <c r="GT4572"/>
      <c r="GU4572"/>
      <c r="GV4572"/>
      <c r="GW4572"/>
      <c r="GX4572"/>
      <c r="GY4572"/>
      <c r="GZ4572"/>
      <c r="HA4572"/>
      <c r="HB4572"/>
      <c r="HC4572"/>
      <c r="HD4572"/>
      <c r="HE4572"/>
    </row>
    <row r="4573" spans="4:213" s="25" customFormat="1" x14ac:dyDescent="0.25">
      <c r="D4573" s="19"/>
      <c r="E4573" s="19"/>
      <c r="F4573" s="20"/>
      <c r="G4573" s="20"/>
      <c r="H4573" s="20"/>
      <c r="I4573" s="20"/>
      <c r="J4573" s="21"/>
      <c r="K4573" s="21"/>
      <c r="L4573" s="20"/>
      <c r="M4573" s="20"/>
      <c r="N4573" s="22"/>
      <c r="O4573" s="22"/>
      <c r="P4573" s="22"/>
      <c r="Q4573" s="22"/>
      <c r="R4573" s="19"/>
      <c r="S4573" s="19"/>
      <c r="T4573" s="19"/>
      <c r="U4573" s="20"/>
      <c r="V4573" s="20"/>
      <c r="W4573" s="20"/>
      <c r="X4573" s="27"/>
      <c r="Y4573" s="253"/>
      <c r="Z4573" s="30"/>
      <c r="AA4573" s="30"/>
      <c r="AB4573" s="31"/>
      <c r="AC4573" s="31"/>
      <c r="AD4573" s="31"/>
      <c r="AE4573" s="31"/>
      <c r="AF4573" s="31"/>
      <c r="AG4573" s="241"/>
      <c r="AH4573" s="31"/>
      <c r="AI4573" s="31"/>
      <c r="AJ4573" s="31"/>
      <c r="AK4573" s="31"/>
      <c r="AL4573" s="120"/>
      <c r="AQ4573" s="26"/>
      <c r="AW4573" s="19"/>
      <c r="AX4573" s="19"/>
      <c r="AY4573" s="19"/>
      <c r="AZ4573" s="19"/>
      <c r="BA4573" s="19"/>
      <c r="BB4573" s="19"/>
      <c r="BC4573" s="1"/>
      <c r="BD4573"/>
      <c r="BE4573"/>
      <c r="BF4573" s="1"/>
      <c r="BG4573"/>
      <c r="BH4573"/>
      <c r="BI4573"/>
      <c r="BJ4573" s="1"/>
      <c r="BK4573" s="1"/>
      <c r="BL4573"/>
      <c r="BM4573" s="1"/>
      <c r="BN4573" s="1"/>
      <c r="BO4573" s="1"/>
      <c r="BP4573" s="1"/>
      <c r="BQ4573" s="1"/>
      <c r="BR4573" s="1"/>
      <c r="BS4573" s="1"/>
      <c r="BT4573" s="22"/>
      <c r="BU4573" s="1"/>
      <c r="BV4573" s="1"/>
      <c r="BW4573" s="1"/>
      <c r="BX4573" s="1"/>
      <c r="BY4573" s="1"/>
      <c r="BZ4573" s="1"/>
      <c r="CA4573" s="1"/>
      <c r="CB4573" s="1"/>
      <c r="CC4573" s="1"/>
      <c r="CD4573" s="1"/>
      <c r="CE4573" s="1"/>
      <c r="CF4573" s="1"/>
      <c r="CG4573" s="1"/>
      <c r="CH4573" s="1"/>
      <c r="CI4573" s="1"/>
      <c r="CJ4573" s="1"/>
      <c r="CK4573" s="1"/>
      <c r="CL4573" s="1"/>
      <c r="CM4573" s="1"/>
      <c r="CN4573" s="1"/>
      <c r="CO4573" s="1"/>
      <c r="CP4573" s="1"/>
      <c r="CQ4573" s="1"/>
      <c r="CR4573" s="1"/>
      <c r="CS4573" s="1"/>
      <c r="CT4573" s="1"/>
      <c r="CU4573" s="1"/>
      <c r="CV4573" s="1"/>
      <c r="CW4573" s="1"/>
      <c r="CX4573" s="1"/>
      <c r="CY4573" s="1"/>
      <c r="CZ4573" s="1"/>
      <c r="DA4573" s="1"/>
      <c r="DB4573" s="1"/>
      <c r="DC4573" s="1"/>
      <c r="DD4573" s="1"/>
      <c r="DE4573" s="1"/>
      <c r="DF4573" s="1"/>
      <c r="DG4573" s="1"/>
      <c r="DH4573" s="1"/>
      <c r="DI4573" s="1"/>
      <c r="DJ4573" s="1"/>
      <c r="DK4573" s="1"/>
      <c r="DL4573" s="1"/>
      <c r="DM4573" s="1"/>
      <c r="DN4573" s="1"/>
      <c r="DO4573" s="1"/>
      <c r="DP4573" s="1"/>
      <c r="DQ4573" s="1"/>
      <c r="DR4573" s="1"/>
      <c r="DS4573" s="1"/>
      <c r="DT4573" s="1"/>
      <c r="DU4573" s="1"/>
      <c r="DV4573" s="1"/>
      <c r="DW4573" s="1"/>
      <c r="DX4573" s="1"/>
      <c r="DY4573" s="1"/>
      <c r="DZ4573" s="1"/>
      <c r="EA4573" s="1"/>
      <c r="EB4573" s="1"/>
      <c r="EC4573" s="1"/>
      <c r="ED4573" s="1"/>
      <c r="EE4573" s="1"/>
      <c r="EF4573" s="1"/>
      <c r="EG4573" s="1"/>
      <c r="EH4573" s="1"/>
      <c r="EI4573" s="1"/>
      <c r="EJ4573" s="1"/>
      <c r="EK4573" s="1"/>
      <c r="EL4573" s="1"/>
      <c r="EM4573" s="1"/>
      <c r="EN4573" s="1"/>
      <c r="EO4573" s="1"/>
      <c r="EP4573" s="1"/>
      <c r="EQ4573" s="1"/>
      <c r="ER4573" s="1"/>
      <c r="ES4573" s="1"/>
      <c r="ET4573" s="1"/>
      <c r="EU4573" s="1"/>
      <c r="EV4573" s="1"/>
      <c r="EW4573" s="1"/>
      <c r="EX4573" s="1"/>
      <c r="EY4573" s="1"/>
      <c r="EZ4573" s="1"/>
      <c r="FA4573" s="1"/>
      <c r="FB4573" s="1"/>
      <c r="FC4573" s="1"/>
      <c r="FD4573" s="1"/>
      <c r="FE4573" s="1"/>
      <c r="FF4573" s="1"/>
      <c r="FG4573" s="1"/>
      <c r="FH4573" s="1"/>
      <c r="FI4573" s="1"/>
      <c r="FJ4573" s="1"/>
      <c r="FK4573" s="1"/>
      <c r="FL4573" s="1"/>
      <c r="FM4573" s="1"/>
      <c r="FN4573" s="1"/>
      <c r="FO4573" s="1"/>
      <c r="FP4573" s="1"/>
      <c r="FQ4573" s="1"/>
      <c r="FR4573" s="1"/>
      <c r="FS4573" s="1"/>
      <c r="FT4573" s="1"/>
      <c r="FU4573" s="1"/>
      <c r="FV4573" s="1"/>
      <c r="FW4573" s="1"/>
      <c r="FX4573" s="1"/>
      <c r="FY4573" s="1"/>
      <c r="FZ4573" s="1"/>
      <c r="GA4573" s="1"/>
      <c r="GB4573" s="1"/>
      <c r="GC4573" s="1"/>
      <c r="GD4573" s="1"/>
      <c r="GE4573" s="1"/>
      <c r="GF4573" s="1"/>
      <c r="GG4573" s="1"/>
      <c r="GH4573" s="1"/>
      <c r="GI4573" s="1"/>
      <c r="GJ4573" s="1"/>
      <c r="GK4573"/>
      <c r="GL4573"/>
      <c r="GM4573"/>
      <c r="GN4573"/>
      <c r="GO4573"/>
      <c r="GP4573"/>
      <c r="GQ4573"/>
      <c r="GR4573"/>
      <c r="GS4573"/>
      <c r="GT4573"/>
      <c r="GU4573"/>
      <c r="GV4573"/>
      <c r="GW4573"/>
      <c r="GX4573"/>
      <c r="GY4573"/>
      <c r="GZ4573"/>
      <c r="HA4573"/>
      <c r="HB4573"/>
      <c r="HC4573"/>
      <c r="HD4573"/>
      <c r="HE4573"/>
    </row>
    <row r="4574" spans="4:213" s="25" customFormat="1" x14ac:dyDescent="0.25">
      <c r="D4574" s="19"/>
      <c r="E4574" s="19"/>
      <c r="F4574" s="20"/>
      <c r="G4574" s="20"/>
      <c r="H4574" s="20"/>
      <c r="I4574" s="20"/>
      <c r="J4574" s="21"/>
      <c r="K4574" s="21"/>
      <c r="L4574" s="20"/>
      <c r="M4574" s="20"/>
      <c r="N4574" s="22"/>
      <c r="O4574" s="22"/>
      <c r="P4574" s="22"/>
      <c r="Q4574" s="22"/>
      <c r="R4574" s="19"/>
      <c r="S4574" s="19"/>
      <c r="T4574" s="19"/>
      <c r="U4574" s="20"/>
      <c r="V4574" s="20"/>
      <c r="W4574" s="20"/>
      <c r="X4574" s="27"/>
      <c r="Y4574" s="253"/>
      <c r="Z4574" s="30"/>
      <c r="AA4574" s="30"/>
      <c r="AB4574" s="31"/>
      <c r="AC4574" s="31"/>
      <c r="AD4574" s="31"/>
      <c r="AE4574" s="31"/>
      <c r="AF4574" s="31"/>
      <c r="AG4574" s="241"/>
      <c r="AH4574" s="31"/>
      <c r="AI4574" s="31"/>
      <c r="AJ4574" s="31"/>
      <c r="AK4574" s="31"/>
      <c r="AL4574" s="120"/>
      <c r="AQ4574" s="26"/>
      <c r="AW4574" s="19"/>
      <c r="AX4574" s="19"/>
      <c r="AY4574" s="19"/>
      <c r="AZ4574" s="19"/>
      <c r="BA4574" s="19"/>
      <c r="BB4574" s="19"/>
      <c r="BC4574" s="1"/>
      <c r="BD4574"/>
      <c r="BE4574"/>
      <c r="BF4574" s="1"/>
      <c r="BG4574"/>
      <c r="BH4574"/>
      <c r="BI4574"/>
      <c r="BJ4574" s="1"/>
      <c r="BK4574" s="1"/>
      <c r="BL4574"/>
      <c r="BM4574" s="1"/>
      <c r="BN4574" s="1"/>
      <c r="BO4574" s="1"/>
      <c r="BP4574" s="1"/>
      <c r="BQ4574" s="1"/>
      <c r="BR4574" s="1"/>
      <c r="BS4574" s="1"/>
      <c r="BT4574" s="22"/>
      <c r="BU4574" s="1"/>
      <c r="BV4574" s="1"/>
      <c r="BW4574" s="1"/>
      <c r="BX4574" s="1"/>
      <c r="BY4574" s="1"/>
      <c r="BZ4574" s="1"/>
      <c r="CA4574" s="1"/>
      <c r="CB4574" s="1"/>
      <c r="CC4574" s="1"/>
      <c r="CD4574" s="1"/>
      <c r="CE4574" s="1"/>
      <c r="CF4574" s="1"/>
      <c r="CG4574" s="1"/>
      <c r="CH4574" s="1"/>
      <c r="CI4574" s="1"/>
      <c r="CJ4574" s="1"/>
      <c r="CK4574" s="1"/>
      <c r="CL4574" s="1"/>
      <c r="CM4574" s="1"/>
      <c r="CN4574" s="1"/>
      <c r="CO4574" s="1"/>
      <c r="CP4574" s="1"/>
      <c r="CQ4574" s="1"/>
      <c r="CR4574" s="1"/>
      <c r="CS4574" s="1"/>
      <c r="CT4574" s="1"/>
      <c r="CU4574" s="1"/>
      <c r="CV4574" s="1"/>
      <c r="CW4574" s="1"/>
      <c r="CX4574" s="1"/>
      <c r="CY4574" s="1"/>
      <c r="CZ4574" s="1"/>
      <c r="DA4574" s="1"/>
      <c r="DB4574" s="1"/>
      <c r="DC4574" s="1"/>
      <c r="DD4574" s="1"/>
      <c r="DE4574" s="1"/>
      <c r="DF4574" s="1"/>
      <c r="DG4574" s="1"/>
      <c r="DH4574" s="1"/>
      <c r="DI4574" s="1"/>
      <c r="DJ4574" s="1"/>
      <c r="DK4574" s="1"/>
      <c r="DL4574" s="1"/>
      <c r="DM4574" s="1"/>
      <c r="DN4574" s="1"/>
      <c r="DO4574" s="1"/>
      <c r="DP4574" s="1"/>
      <c r="DQ4574" s="1"/>
      <c r="DR4574" s="1"/>
      <c r="DS4574" s="1"/>
      <c r="DT4574" s="1"/>
      <c r="DU4574" s="1"/>
      <c r="DV4574" s="1"/>
      <c r="DW4574" s="1"/>
      <c r="DX4574" s="1"/>
      <c r="DY4574" s="1"/>
      <c r="DZ4574" s="1"/>
      <c r="EA4574" s="1"/>
      <c r="EB4574" s="1"/>
      <c r="EC4574" s="1"/>
      <c r="ED4574" s="1"/>
      <c r="EE4574" s="1"/>
      <c r="EF4574" s="1"/>
      <c r="EG4574" s="1"/>
      <c r="EH4574" s="1"/>
      <c r="EI4574" s="1"/>
      <c r="EJ4574" s="1"/>
      <c r="EK4574" s="1"/>
      <c r="EL4574" s="1"/>
      <c r="EM4574" s="1"/>
      <c r="EN4574" s="1"/>
      <c r="EO4574" s="1"/>
      <c r="EP4574" s="1"/>
      <c r="EQ4574" s="1"/>
      <c r="ER4574" s="1"/>
      <c r="ES4574" s="1"/>
      <c r="ET4574" s="1"/>
      <c r="EU4574" s="1"/>
      <c r="EV4574" s="1"/>
      <c r="EW4574" s="1"/>
      <c r="EX4574" s="1"/>
      <c r="EY4574" s="1"/>
      <c r="EZ4574" s="1"/>
      <c r="FA4574" s="1"/>
      <c r="FB4574" s="1"/>
      <c r="FC4574" s="1"/>
      <c r="FD4574" s="1"/>
      <c r="FE4574" s="1"/>
      <c r="FF4574" s="1"/>
      <c r="FG4574" s="1"/>
      <c r="FH4574" s="1"/>
      <c r="FI4574" s="1"/>
      <c r="FJ4574" s="1"/>
      <c r="FK4574" s="1"/>
      <c r="FL4574" s="1"/>
      <c r="FM4574" s="1"/>
      <c r="FN4574" s="1"/>
      <c r="FO4574" s="1"/>
      <c r="FP4574" s="1"/>
      <c r="FQ4574" s="1"/>
      <c r="FR4574" s="1"/>
      <c r="FS4574" s="1"/>
      <c r="FT4574" s="1"/>
      <c r="FU4574" s="1"/>
      <c r="FV4574" s="1"/>
      <c r="FW4574" s="1"/>
      <c r="FX4574" s="1"/>
      <c r="FY4574" s="1"/>
      <c r="FZ4574" s="1"/>
      <c r="GA4574" s="1"/>
      <c r="GB4574" s="1"/>
      <c r="GC4574" s="1"/>
      <c r="GD4574" s="1"/>
      <c r="GE4574" s="1"/>
      <c r="GF4574" s="1"/>
      <c r="GG4574" s="1"/>
      <c r="GH4574" s="1"/>
      <c r="GI4574" s="1"/>
      <c r="GJ4574" s="1"/>
      <c r="GK4574"/>
      <c r="GL4574"/>
      <c r="GM4574"/>
      <c r="GN4574"/>
      <c r="GO4574"/>
      <c r="GP4574"/>
      <c r="GQ4574"/>
      <c r="GR4574"/>
      <c r="GS4574"/>
      <c r="GT4574"/>
      <c r="GU4574"/>
      <c r="GV4574"/>
      <c r="GW4574"/>
      <c r="GX4574"/>
      <c r="GY4574"/>
      <c r="GZ4574"/>
      <c r="HA4574"/>
      <c r="HB4574"/>
      <c r="HC4574"/>
      <c r="HD4574"/>
      <c r="HE4574"/>
    </row>
    <row r="4575" spans="4:213" s="25" customFormat="1" x14ac:dyDescent="0.25">
      <c r="D4575" s="19"/>
      <c r="E4575" s="19"/>
      <c r="F4575" s="20"/>
      <c r="G4575" s="20"/>
      <c r="H4575" s="20"/>
      <c r="I4575" s="20"/>
      <c r="J4575" s="21"/>
      <c r="K4575" s="21"/>
      <c r="L4575" s="20"/>
      <c r="M4575" s="20"/>
      <c r="N4575" s="22"/>
      <c r="O4575" s="22"/>
      <c r="P4575" s="22"/>
      <c r="Q4575" s="22"/>
      <c r="R4575" s="19"/>
      <c r="S4575" s="19"/>
      <c r="T4575" s="19"/>
      <c r="U4575" s="20"/>
      <c r="V4575" s="20"/>
      <c r="W4575" s="20"/>
      <c r="X4575" s="27"/>
      <c r="Y4575" s="253"/>
      <c r="Z4575" s="30"/>
      <c r="AA4575" s="30"/>
      <c r="AB4575" s="31"/>
      <c r="AC4575" s="31"/>
      <c r="AD4575" s="31"/>
      <c r="AE4575" s="31"/>
      <c r="AF4575" s="31"/>
      <c r="AG4575" s="241"/>
      <c r="AH4575" s="31"/>
      <c r="AI4575" s="31"/>
      <c r="AJ4575" s="31"/>
      <c r="AK4575" s="31"/>
      <c r="AL4575" s="120"/>
      <c r="AQ4575" s="26"/>
      <c r="AW4575" s="19"/>
      <c r="AX4575" s="19"/>
      <c r="AY4575" s="19"/>
      <c r="AZ4575" s="19"/>
      <c r="BA4575" s="19"/>
      <c r="BB4575" s="19"/>
      <c r="BC4575" s="1"/>
      <c r="BD4575"/>
      <c r="BE4575"/>
      <c r="BF4575" s="1"/>
      <c r="BG4575"/>
      <c r="BH4575"/>
      <c r="BI4575"/>
      <c r="BJ4575" s="1"/>
      <c r="BK4575" s="1"/>
      <c r="BL4575"/>
      <c r="BM4575" s="1"/>
      <c r="BN4575" s="1"/>
      <c r="BO4575" s="1"/>
      <c r="BP4575" s="1"/>
      <c r="BQ4575" s="1"/>
      <c r="BR4575" s="1"/>
      <c r="BS4575" s="1"/>
      <c r="BT4575" s="22"/>
      <c r="BU4575" s="1"/>
      <c r="BV4575" s="1"/>
      <c r="BW4575" s="1"/>
      <c r="BX4575" s="1"/>
      <c r="BY4575" s="1"/>
      <c r="BZ4575" s="1"/>
      <c r="CA4575" s="1"/>
      <c r="CB4575" s="1"/>
      <c r="CC4575" s="1"/>
      <c r="CD4575" s="1"/>
      <c r="CE4575" s="1"/>
      <c r="CF4575" s="1"/>
      <c r="CG4575" s="1"/>
      <c r="CH4575" s="1"/>
      <c r="CI4575" s="1"/>
      <c r="CJ4575" s="1"/>
      <c r="CK4575" s="1"/>
      <c r="CL4575" s="1"/>
      <c r="CM4575" s="1"/>
      <c r="CN4575" s="1"/>
      <c r="CO4575" s="1"/>
      <c r="CP4575" s="1"/>
      <c r="CQ4575" s="1"/>
      <c r="CR4575" s="1"/>
      <c r="CS4575" s="1"/>
      <c r="CT4575" s="1"/>
      <c r="CU4575" s="1"/>
      <c r="CV4575" s="1"/>
      <c r="CW4575" s="1"/>
      <c r="CX4575" s="1"/>
      <c r="CY4575" s="1"/>
      <c r="CZ4575" s="1"/>
      <c r="DA4575" s="1"/>
      <c r="DB4575" s="1"/>
      <c r="DC4575" s="1"/>
      <c r="DD4575" s="1"/>
      <c r="DE4575" s="1"/>
      <c r="DF4575" s="1"/>
      <c r="DG4575" s="1"/>
      <c r="DH4575" s="1"/>
      <c r="DI4575" s="1"/>
      <c r="DJ4575" s="1"/>
      <c r="DK4575" s="1"/>
      <c r="DL4575" s="1"/>
      <c r="DM4575" s="1"/>
      <c r="DN4575" s="1"/>
      <c r="DO4575" s="1"/>
      <c r="DP4575" s="1"/>
      <c r="DQ4575" s="1"/>
      <c r="DR4575" s="1"/>
      <c r="DS4575" s="1"/>
      <c r="DT4575" s="1"/>
      <c r="DU4575" s="1"/>
      <c r="DV4575" s="1"/>
      <c r="DW4575" s="1"/>
      <c r="DX4575" s="1"/>
      <c r="DY4575" s="1"/>
      <c r="DZ4575" s="1"/>
      <c r="EA4575" s="1"/>
      <c r="EB4575" s="1"/>
      <c r="EC4575" s="1"/>
      <c r="ED4575" s="1"/>
      <c r="EE4575" s="1"/>
      <c r="EF4575" s="1"/>
      <c r="EG4575" s="1"/>
      <c r="EH4575" s="1"/>
      <c r="EI4575" s="1"/>
      <c r="EJ4575" s="1"/>
      <c r="EK4575" s="1"/>
      <c r="EL4575" s="1"/>
      <c r="EM4575" s="1"/>
      <c r="EN4575" s="1"/>
      <c r="EO4575" s="1"/>
      <c r="EP4575" s="1"/>
      <c r="EQ4575" s="1"/>
      <c r="ER4575" s="1"/>
      <c r="ES4575" s="1"/>
      <c r="ET4575" s="1"/>
      <c r="EU4575" s="1"/>
      <c r="EV4575" s="1"/>
      <c r="EW4575" s="1"/>
      <c r="EX4575" s="1"/>
      <c r="EY4575" s="1"/>
      <c r="EZ4575" s="1"/>
      <c r="FA4575" s="1"/>
      <c r="FB4575" s="1"/>
      <c r="FC4575" s="1"/>
      <c r="FD4575" s="1"/>
      <c r="FE4575" s="1"/>
      <c r="FF4575" s="1"/>
      <c r="FG4575" s="1"/>
      <c r="FH4575" s="1"/>
      <c r="FI4575" s="1"/>
      <c r="FJ4575" s="1"/>
      <c r="FK4575" s="1"/>
      <c r="FL4575" s="1"/>
      <c r="FM4575" s="1"/>
      <c r="FN4575" s="1"/>
      <c r="FO4575" s="1"/>
      <c r="FP4575" s="1"/>
      <c r="FQ4575" s="1"/>
      <c r="FR4575" s="1"/>
      <c r="FS4575" s="1"/>
      <c r="FT4575" s="1"/>
      <c r="FU4575" s="1"/>
      <c r="FV4575" s="1"/>
      <c r="FW4575" s="1"/>
      <c r="FX4575" s="1"/>
      <c r="FY4575" s="1"/>
      <c r="FZ4575" s="1"/>
      <c r="GA4575" s="1"/>
      <c r="GB4575" s="1"/>
      <c r="GC4575" s="1"/>
      <c r="GD4575" s="1"/>
      <c r="GE4575" s="1"/>
      <c r="GF4575" s="1"/>
      <c r="GG4575" s="1"/>
      <c r="GH4575" s="1"/>
      <c r="GI4575" s="1"/>
      <c r="GJ4575" s="1"/>
      <c r="GK4575"/>
      <c r="GL4575"/>
      <c r="GM4575"/>
      <c r="GN4575"/>
      <c r="GO4575"/>
      <c r="GP4575"/>
      <c r="GQ4575"/>
      <c r="GR4575"/>
      <c r="GS4575"/>
      <c r="GT4575"/>
      <c r="GU4575"/>
      <c r="GV4575"/>
      <c r="GW4575"/>
      <c r="GX4575"/>
      <c r="GY4575"/>
      <c r="GZ4575"/>
      <c r="HA4575"/>
      <c r="HB4575"/>
      <c r="HC4575"/>
      <c r="HD4575"/>
      <c r="HE4575"/>
    </row>
    <row r="4576" spans="4:213" s="25" customFormat="1" x14ac:dyDescent="0.25">
      <c r="D4576" s="19"/>
      <c r="E4576" s="19"/>
      <c r="F4576" s="20"/>
      <c r="G4576" s="20"/>
      <c r="H4576" s="20"/>
      <c r="I4576" s="20"/>
      <c r="J4576" s="21"/>
      <c r="K4576" s="21"/>
      <c r="L4576" s="20"/>
      <c r="M4576" s="20"/>
      <c r="N4576" s="22"/>
      <c r="O4576" s="22"/>
      <c r="P4576" s="22"/>
      <c r="Q4576" s="22"/>
      <c r="R4576" s="19"/>
      <c r="S4576" s="19"/>
      <c r="T4576" s="19"/>
      <c r="U4576" s="20"/>
      <c r="V4576" s="20"/>
      <c r="W4576" s="20"/>
      <c r="X4576" s="27"/>
      <c r="Y4576" s="253"/>
      <c r="Z4576" s="30"/>
      <c r="AA4576" s="30"/>
      <c r="AB4576" s="31"/>
      <c r="AC4576" s="31"/>
      <c r="AD4576" s="31"/>
      <c r="AE4576" s="31"/>
      <c r="AF4576" s="31"/>
      <c r="AG4576" s="241"/>
      <c r="AH4576" s="31"/>
      <c r="AI4576" s="31"/>
      <c r="AJ4576" s="31"/>
      <c r="AK4576" s="31"/>
      <c r="AL4576" s="120"/>
      <c r="AQ4576" s="26"/>
      <c r="AW4576" s="19"/>
      <c r="AX4576" s="19"/>
      <c r="AY4576" s="19"/>
      <c r="AZ4576" s="19"/>
      <c r="BA4576" s="19"/>
      <c r="BB4576" s="19"/>
      <c r="BC4576" s="1"/>
      <c r="BD4576"/>
      <c r="BE4576"/>
      <c r="BF4576" s="1"/>
      <c r="BG4576"/>
      <c r="BH4576"/>
      <c r="BI4576"/>
      <c r="BJ4576" s="1"/>
      <c r="BK4576" s="1"/>
      <c r="BL4576"/>
      <c r="BM4576" s="1"/>
      <c r="BN4576" s="1"/>
      <c r="BO4576" s="1"/>
      <c r="BP4576" s="1"/>
      <c r="BQ4576" s="1"/>
      <c r="BR4576" s="1"/>
      <c r="BS4576" s="1"/>
      <c r="BT4576" s="22"/>
      <c r="BU4576" s="1"/>
      <c r="BV4576" s="1"/>
      <c r="BW4576" s="1"/>
      <c r="BX4576" s="1"/>
      <c r="BY4576" s="1"/>
      <c r="BZ4576" s="1"/>
      <c r="CA4576" s="1"/>
      <c r="CB4576" s="1"/>
      <c r="CC4576" s="1"/>
      <c r="CD4576" s="1"/>
      <c r="CE4576" s="1"/>
      <c r="CF4576" s="1"/>
      <c r="CG4576" s="1"/>
      <c r="CH4576" s="1"/>
      <c r="CI4576" s="1"/>
      <c r="CJ4576" s="1"/>
      <c r="CK4576" s="1"/>
      <c r="CL4576" s="1"/>
      <c r="CM4576" s="1"/>
      <c r="CN4576" s="1"/>
      <c r="CO4576" s="1"/>
      <c r="CP4576" s="1"/>
      <c r="CQ4576" s="1"/>
      <c r="CR4576" s="1"/>
      <c r="CS4576" s="1"/>
      <c r="CT4576" s="1"/>
      <c r="CU4576" s="1"/>
      <c r="CV4576" s="1"/>
      <c r="CW4576" s="1"/>
      <c r="CX4576" s="1"/>
      <c r="CY4576" s="1"/>
      <c r="CZ4576" s="1"/>
      <c r="DA4576" s="1"/>
      <c r="DB4576" s="1"/>
      <c r="DC4576" s="1"/>
      <c r="DD4576" s="1"/>
      <c r="DE4576" s="1"/>
      <c r="DF4576" s="1"/>
      <c r="DG4576" s="1"/>
      <c r="DH4576" s="1"/>
      <c r="DI4576" s="1"/>
      <c r="DJ4576" s="1"/>
      <c r="DK4576" s="1"/>
      <c r="DL4576" s="1"/>
      <c r="DM4576" s="1"/>
      <c r="DN4576" s="1"/>
      <c r="DO4576" s="1"/>
      <c r="DP4576" s="1"/>
      <c r="DQ4576" s="1"/>
      <c r="DR4576" s="1"/>
      <c r="DS4576" s="1"/>
      <c r="DT4576" s="1"/>
      <c r="DU4576" s="1"/>
      <c r="DV4576" s="1"/>
      <c r="DW4576" s="1"/>
      <c r="DX4576" s="1"/>
      <c r="DY4576" s="1"/>
      <c r="DZ4576" s="1"/>
      <c r="EA4576" s="1"/>
      <c r="EB4576" s="1"/>
      <c r="EC4576" s="1"/>
      <c r="ED4576" s="1"/>
      <c r="EE4576" s="1"/>
      <c r="EF4576" s="1"/>
      <c r="EG4576" s="1"/>
      <c r="EH4576" s="1"/>
      <c r="EI4576" s="1"/>
      <c r="EJ4576" s="1"/>
      <c r="EK4576" s="1"/>
      <c r="EL4576" s="1"/>
      <c r="EM4576" s="1"/>
      <c r="EN4576" s="1"/>
      <c r="EO4576" s="1"/>
      <c r="EP4576" s="1"/>
      <c r="EQ4576" s="1"/>
      <c r="ER4576" s="1"/>
      <c r="ES4576" s="1"/>
      <c r="ET4576" s="1"/>
      <c r="EU4576" s="1"/>
      <c r="EV4576" s="1"/>
      <c r="EW4576" s="1"/>
      <c r="EX4576" s="1"/>
      <c r="EY4576" s="1"/>
      <c r="EZ4576" s="1"/>
      <c r="FA4576" s="1"/>
      <c r="FB4576" s="1"/>
      <c r="FC4576" s="1"/>
      <c r="FD4576" s="1"/>
      <c r="FE4576" s="1"/>
      <c r="FF4576" s="1"/>
      <c r="FG4576" s="1"/>
      <c r="FH4576" s="1"/>
      <c r="FI4576" s="1"/>
      <c r="FJ4576" s="1"/>
      <c r="FK4576" s="1"/>
      <c r="FL4576" s="1"/>
      <c r="FM4576" s="1"/>
      <c r="FN4576" s="1"/>
      <c r="FO4576" s="1"/>
      <c r="FP4576" s="1"/>
      <c r="FQ4576" s="1"/>
      <c r="FR4576" s="1"/>
      <c r="FS4576" s="1"/>
      <c r="FT4576" s="1"/>
      <c r="FU4576" s="1"/>
      <c r="FV4576" s="1"/>
      <c r="FW4576" s="1"/>
      <c r="FX4576" s="1"/>
      <c r="FY4576" s="1"/>
      <c r="FZ4576" s="1"/>
      <c r="GA4576" s="1"/>
      <c r="GB4576" s="1"/>
      <c r="GC4576" s="1"/>
      <c r="GD4576" s="1"/>
      <c r="GE4576" s="1"/>
      <c r="GF4576" s="1"/>
      <c r="GG4576" s="1"/>
      <c r="GH4576" s="1"/>
      <c r="GI4576" s="1"/>
      <c r="GJ4576" s="1"/>
      <c r="GK4576"/>
      <c r="GL4576"/>
      <c r="GM4576"/>
      <c r="GN4576"/>
      <c r="GO4576"/>
      <c r="GP4576"/>
      <c r="GQ4576"/>
      <c r="GR4576"/>
      <c r="GS4576"/>
      <c r="GT4576"/>
      <c r="GU4576"/>
      <c r="GV4576"/>
      <c r="GW4576"/>
      <c r="GX4576"/>
      <c r="GY4576"/>
      <c r="GZ4576"/>
      <c r="HA4576"/>
      <c r="HB4576"/>
      <c r="HC4576"/>
      <c r="HD4576"/>
      <c r="HE4576"/>
    </row>
    <row r="4577" spans="4:213" s="25" customFormat="1" x14ac:dyDescent="0.25">
      <c r="D4577" s="19"/>
      <c r="E4577" s="19"/>
      <c r="F4577" s="20"/>
      <c r="G4577" s="20"/>
      <c r="H4577" s="20"/>
      <c r="I4577" s="20"/>
      <c r="J4577" s="21"/>
      <c r="K4577" s="21"/>
      <c r="L4577" s="20"/>
      <c r="M4577" s="20"/>
      <c r="N4577" s="22"/>
      <c r="O4577" s="22"/>
      <c r="P4577" s="22"/>
      <c r="Q4577" s="22"/>
      <c r="R4577" s="19"/>
      <c r="S4577" s="19"/>
      <c r="T4577" s="19"/>
      <c r="U4577" s="20"/>
      <c r="V4577" s="20"/>
      <c r="W4577" s="20"/>
      <c r="X4577" s="27"/>
      <c r="Y4577" s="253"/>
      <c r="Z4577" s="30"/>
      <c r="AA4577" s="30"/>
      <c r="AB4577" s="31"/>
      <c r="AC4577" s="31"/>
      <c r="AD4577" s="31"/>
      <c r="AE4577" s="31"/>
      <c r="AF4577" s="31"/>
      <c r="AG4577" s="241"/>
      <c r="AH4577" s="31"/>
      <c r="AI4577" s="31"/>
      <c r="AJ4577" s="31"/>
      <c r="AK4577" s="31"/>
      <c r="AL4577" s="120"/>
      <c r="AQ4577" s="26"/>
      <c r="AW4577" s="19"/>
      <c r="AX4577" s="19"/>
      <c r="AY4577" s="19"/>
      <c r="AZ4577" s="19"/>
      <c r="BA4577" s="19"/>
      <c r="BB4577" s="19"/>
      <c r="BC4577" s="1"/>
      <c r="BD4577"/>
      <c r="BE4577"/>
      <c r="BF4577" s="1"/>
      <c r="BG4577"/>
      <c r="BH4577"/>
      <c r="BI4577"/>
      <c r="BJ4577" s="1"/>
      <c r="BK4577" s="1"/>
      <c r="BL4577"/>
      <c r="BM4577" s="1"/>
      <c r="BN4577" s="1"/>
      <c r="BO4577" s="1"/>
      <c r="BP4577" s="1"/>
      <c r="BQ4577" s="1"/>
      <c r="BR4577" s="1"/>
      <c r="BS4577" s="1"/>
      <c r="BT4577" s="22"/>
      <c r="BU4577" s="1"/>
      <c r="BV4577" s="1"/>
      <c r="BW4577" s="1"/>
      <c r="BX4577" s="1"/>
      <c r="BY4577" s="1"/>
      <c r="BZ4577" s="1"/>
      <c r="CA4577" s="1"/>
      <c r="CB4577" s="1"/>
      <c r="CC4577" s="1"/>
      <c r="CD4577" s="1"/>
      <c r="CE4577" s="1"/>
      <c r="CF4577" s="1"/>
      <c r="CG4577" s="1"/>
      <c r="CH4577" s="1"/>
      <c r="CI4577" s="1"/>
      <c r="CJ4577" s="1"/>
      <c r="CK4577" s="1"/>
      <c r="CL4577" s="1"/>
      <c r="CM4577" s="1"/>
      <c r="CN4577" s="1"/>
      <c r="CO4577" s="1"/>
      <c r="CP4577" s="1"/>
      <c r="CQ4577" s="1"/>
      <c r="CR4577" s="1"/>
      <c r="CS4577" s="1"/>
      <c r="CT4577" s="1"/>
      <c r="CU4577" s="1"/>
      <c r="CV4577" s="1"/>
      <c r="CW4577" s="1"/>
      <c r="CX4577" s="1"/>
      <c r="CY4577" s="1"/>
      <c r="CZ4577" s="1"/>
      <c r="DA4577" s="1"/>
      <c r="DB4577" s="1"/>
      <c r="DC4577" s="1"/>
      <c r="DD4577" s="1"/>
      <c r="DE4577" s="1"/>
      <c r="DF4577" s="1"/>
      <c r="DG4577" s="1"/>
      <c r="DH4577" s="1"/>
      <c r="DI4577" s="1"/>
      <c r="DJ4577" s="1"/>
      <c r="DK4577" s="1"/>
      <c r="DL4577" s="1"/>
      <c r="DM4577" s="1"/>
      <c r="DN4577" s="1"/>
      <c r="DO4577" s="1"/>
      <c r="DP4577" s="1"/>
      <c r="DQ4577" s="1"/>
      <c r="DR4577" s="1"/>
      <c r="DS4577" s="1"/>
      <c r="DT4577" s="1"/>
      <c r="DU4577" s="1"/>
      <c r="DV4577" s="1"/>
      <c r="DW4577" s="1"/>
      <c r="DX4577" s="1"/>
      <c r="DY4577" s="1"/>
      <c r="DZ4577" s="1"/>
      <c r="EA4577" s="1"/>
      <c r="EB4577" s="1"/>
      <c r="EC4577" s="1"/>
      <c r="ED4577" s="1"/>
      <c r="EE4577" s="1"/>
      <c r="EF4577" s="1"/>
      <c r="EG4577" s="1"/>
      <c r="EH4577" s="1"/>
      <c r="EI4577" s="1"/>
      <c r="EJ4577" s="1"/>
      <c r="EK4577" s="1"/>
      <c r="EL4577" s="1"/>
      <c r="EM4577" s="1"/>
      <c r="EN4577" s="1"/>
      <c r="EO4577" s="1"/>
      <c r="EP4577" s="1"/>
      <c r="EQ4577" s="1"/>
      <c r="ER4577" s="1"/>
      <c r="ES4577" s="1"/>
      <c r="ET4577" s="1"/>
      <c r="EU4577" s="1"/>
      <c r="EV4577" s="1"/>
      <c r="EW4577" s="1"/>
      <c r="EX4577" s="1"/>
      <c r="EY4577" s="1"/>
      <c r="EZ4577" s="1"/>
      <c r="FA4577" s="1"/>
      <c r="FB4577" s="1"/>
      <c r="FC4577" s="1"/>
      <c r="FD4577" s="1"/>
      <c r="FE4577" s="1"/>
      <c r="FF4577" s="1"/>
      <c r="FG4577" s="1"/>
      <c r="FH4577" s="1"/>
      <c r="FI4577" s="1"/>
      <c r="FJ4577" s="1"/>
      <c r="FK4577" s="1"/>
      <c r="FL4577" s="1"/>
      <c r="FM4577" s="1"/>
      <c r="FN4577" s="1"/>
      <c r="FO4577" s="1"/>
      <c r="FP4577" s="1"/>
      <c r="FQ4577" s="1"/>
      <c r="FR4577" s="1"/>
      <c r="FS4577" s="1"/>
      <c r="FT4577" s="1"/>
      <c r="FU4577" s="1"/>
      <c r="FV4577" s="1"/>
      <c r="FW4577" s="1"/>
      <c r="FX4577" s="1"/>
      <c r="FY4577" s="1"/>
      <c r="FZ4577" s="1"/>
      <c r="GA4577" s="1"/>
      <c r="GB4577" s="1"/>
      <c r="GC4577" s="1"/>
      <c r="GD4577" s="1"/>
      <c r="GE4577" s="1"/>
      <c r="GF4577" s="1"/>
      <c r="GG4577" s="1"/>
      <c r="GH4577" s="1"/>
      <c r="GI4577" s="1"/>
      <c r="GJ4577" s="1"/>
      <c r="GK4577"/>
      <c r="GL4577"/>
      <c r="GM4577"/>
      <c r="GN4577"/>
      <c r="GO4577"/>
      <c r="GP4577"/>
      <c r="GQ4577"/>
      <c r="GR4577"/>
      <c r="GS4577"/>
      <c r="GT4577"/>
      <c r="GU4577"/>
      <c r="GV4577"/>
      <c r="GW4577"/>
      <c r="GX4577"/>
      <c r="GY4577"/>
      <c r="GZ4577"/>
      <c r="HA4577"/>
      <c r="HB4577"/>
      <c r="HC4577"/>
      <c r="HD4577"/>
      <c r="HE4577"/>
    </row>
    <row r="4578" spans="4:213" s="25" customFormat="1" x14ac:dyDescent="0.25">
      <c r="D4578" s="19"/>
      <c r="E4578" s="19"/>
      <c r="F4578" s="20"/>
      <c r="G4578" s="20"/>
      <c r="H4578" s="20"/>
      <c r="I4578" s="20"/>
      <c r="J4578" s="21"/>
      <c r="K4578" s="21"/>
      <c r="L4578" s="20"/>
      <c r="M4578" s="20"/>
      <c r="N4578" s="22"/>
      <c r="O4578" s="22"/>
      <c r="P4578" s="22"/>
      <c r="Q4578" s="22"/>
      <c r="R4578" s="19"/>
      <c r="S4578" s="19"/>
      <c r="T4578" s="19"/>
      <c r="U4578" s="20"/>
      <c r="V4578" s="20"/>
      <c r="W4578" s="20"/>
      <c r="X4578" s="27"/>
      <c r="Y4578" s="253"/>
      <c r="Z4578" s="30"/>
      <c r="AA4578" s="30"/>
      <c r="AB4578" s="31"/>
      <c r="AC4578" s="31"/>
      <c r="AD4578" s="31"/>
      <c r="AE4578" s="31"/>
      <c r="AF4578" s="31"/>
      <c r="AG4578" s="241"/>
      <c r="AH4578" s="31"/>
      <c r="AI4578" s="31"/>
      <c r="AJ4578" s="31"/>
      <c r="AK4578" s="31"/>
      <c r="AL4578" s="120"/>
      <c r="AQ4578" s="26"/>
      <c r="AW4578" s="19"/>
      <c r="AX4578" s="19"/>
      <c r="AY4578" s="19"/>
      <c r="AZ4578" s="19"/>
      <c r="BA4578" s="19"/>
      <c r="BB4578" s="19"/>
      <c r="BC4578" s="1"/>
      <c r="BD4578"/>
      <c r="BE4578"/>
      <c r="BF4578" s="1"/>
      <c r="BG4578"/>
      <c r="BH4578"/>
      <c r="BI4578"/>
      <c r="BJ4578" s="1"/>
      <c r="BK4578" s="1"/>
      <c r="BL4578"/>
      <c r="BM4578" s="1"/>
      <c r="BN4578" s="1"/>
      <c r="BO4578" s="1"/>
      <c r="BP4578" s="1"/>
      <c r="BQ4578" s="1"/>
      <c r="BR4578" s="1"/>
      <c r="BS4578" s="1"/>
      <c r="BT4578" s="22"/>
      <c r="BU4578" s="1"/>
      <c r="BV4578" s="1"/>
      <c r="BW4578" s="1"/>
      <c r="BX4578" s="1"/>
      <c r="BY4578" s="1"/>
      <c r="BZ4578" s="1"/>
      <c r="CA4578" s="1"/>
      <c r="CB4578" s="1"/>
      <c r="CC4578" s="1"/>
      <c r="CD4578" s="1"/>
      <c r="CE4578" s="1"/>
      <c r="CF4578" s="1"/>
      <c r="CG4578" s="1"/>
      <c r="CH4578" s="1"/>
      <c r="CI4578" s="1"/>
      <c r="CJ4578" s="1"/>
      <c r="CK4578" s="1"/>
      <c r="CL4578" s="1"/>
      <c r="CM4578" s="1"/>
      <c r="CN4578" s="1"/>
      <c r="CO4578" s="1"/>
      <c r="CP4578" s="1"/>
      <c r="CQ4578" s="1"/>
      <c r="CR4578" s="1"/>
      <c r="CS4578" s="1"/>
      <c r="CT4578" s="1"/>
      <c r="CU4578" s="1"/>
      <c r="CV4578" s="1"/>
      <c r="CW4578" s="1"/>
      <c r="CX4578" s="1"/>
      <c r="CY4578" s="1"/>
      <c r="CZ4578" s="1"/>
      <c r="DA4578" s="1"/>
      <c r="DB4578" s="1"/>
      <c r="DC4578" s="1"/>
      <c r="DD4578" s="1"/>
      <c r="DE4578" s="1"/>
      <c r="DF4578" s="1"/>
      <c r="DG4578" s="1"/>
      <c r="DH4578" s="1"/>
      <c r="DI4578" s="1"/>
      <c r="DJ4578" s="1"/>
      <c r="DK4578" s="1"/>
      <c r="DL4578" s="1"/>
      <c r="DM4578" s="1"/>
      <c r="DN4578" s="1"/>
      <c r="DO4578" s="1"/>
      <c r="DP4578" s="1"/>
      <c r="DQ4578" s="1"/>
      <c r="DR4578" s="1"/>
      <c r="DS4578" s="1"/>
      <c r="DT4578" s="1"/>
      <c r="DU4578" s="1"/>
      <c r="DV4578" s="1"/>
      <c r="DW4578" s="1"/>
      <c r="DX4578" s="1"/>
      <c r="DY4578" s="1"/>
      <c r="DZ4578" s="1"/>
      <c r="EA4578" s="1"/>
      <c r="EB4578" s="1"/>
      <c r="EC4578" s="1"/>
      <c r="ED4578" s="1"/>
      <c r="EE4578" s="1"/>
      <c r="EF4578" s="1"/>
      <c r="EG4578" s="1"/>
      <c r="EH4578" s="1"/>
      <c r="EI4578" s="1"/>
      <c r="EJ4578" s="1"/>
      <c r="EK4578" s="1"/>
      <c r="EL4578" s="1"/>
      <c r="EM4578" s="1"/>
      <c r="EN4578" s="1"/>
      <c r="EO4578" s="1"/>
      <c r="EP4578" s="1"/>
      <c r="EQ4578" s="1"/>
      <c r="ER4578" s="1"/>
      <c r="ES4578" s="1"/>
      <c r="ET4578" s="1"/>
      <c r="EU4578" s="1"/>
      <c r="EV4578" s="1"/>
      <c r="EW4578" s="1"/>
      <c r="EX4578" s="1"/>
      <c r="EY4578" s="1"/>
      <c r="EZ4578" s="1"/>
      <c r="FA4578" s="1"/>
      <c r="FB4578" s="1"/>
      <c r="FC4578" s="1"/>
      <c r="FD4578" s="1"/>
      <c r="FE4578" s="1"/>
      <c r="FF4578" s="1"/>
      <c r="FG4578" s="1"/>
      <c r="FH4578" s="1"/>
      <c r="FI4578" s="1"/>
      <c r="FJ4578" s="1"/>
      <c r="FK4578" s="1"/>
      <c r="FL4578" s="1"/>
      <c r="FM4578" s="1"/>
      <c r="FN4578" s="1"/>
      <c r="FO4578" s="1"/>
      <c r="FP4578" s="1"/>
      <c r="FQ4578" s="1"/>
      <c r="FR4578" s="1"/>
      <c r="FS4578" s="1"/>
      <c r="FT4578" s="1"/>
      <c r="FU4578" s="1"/>
      <c r="FV4578" s="1"/>
      <c r="FW4578" s="1"/>
      <c r="FX4578" s="1"/>
      <c r="FY4578" s="1"/>
      <c r="FZ4578" s="1"/>
      <c r="GA4578" s="1"/>
      <c r="GB4578" s="1"/>
      <c r="GC4578" s="1"/>
      <c r="GD4578" s="1"/>
      <c r="GE4578" s="1"/>
      <c r="GF4578" s="1"/>
      <c r="GG4578" s="1"/>
      <c r="GH4578" s="1"/>
      <c r="GI4578" s="1"/>
      <c r="GJ4578" s="1"/>
      <c r="GK4578"/>
      <c r="GL4578"/>
      <c r="GM4578"/>
      <c r="GN4578"/>
      <c r="GO4578"/>
      <c r="GP4578"/>
      <c r="GQ4578"/>
      <c r="GR4578"/>
      <c r="GS4578"/>
      <c r="GT4578"/>
      <c r="GU4578"/>
      <c r="GV4578"/>
      <c r="GW4578"/>
      <c r="GX4578"/>
      <c r="GY4578"/>
      <c r="GZ4578"/>
      <c r="HA4578"/>
      <c r="HB4578"/>
      <c r="HC4578"/>
      <c r="HD4578"/>
      <c r="HE4578"/>
    </row>
    <row r="4579" spans="4:213" s="25" customFormat="1" x14ac:dyDescent="0.25">
      <c r="D4579" s="19"/>
      <c r="E4579" s="19"/>
      <c r="F4579" s="20"/>
      <c r="G4579" s="20"/>
      <c r="H4579" s="20"/>
      <c r="I4579" s="20"/>
      <c r="J4579" s="21"/>
      <c r="K4579" s="21"/>
      <c r="L4579" s="20"/>
      <c r="M4579" s="20"/>
      <c r="N4579" s="22"/>
      <c r="O4579" s="22"/>
      <c r="P4579" s="22"/>
      <c r="Q4579" s="22"/>
      <c r="R4579" s="19"/>
      <c r="S4579" s="19"/>
      <c r="T4579" s="19"/>
      <c r="U4579" s="20"/>
      <c r="V4579" s="20"/>
      <c r="W4579" s="20"/>
      <c r="X4579" s="27"/>
      <c r="Y4579" s="253"/>
      <c r="Z4579" s="30"/>
      <c r="AA4579" s="30"/>
      <c r="AB4579" s="31"/>
      <c r="AC4579" s="31"/>
      <c r="AD4579" s="31"/>
      <c r="AE4579" s="31"/>
      <c r="AF4579" s="31"/>
      <c r="AG4579" s="241"/>
      <c r="AH4579" s="31"/>
      <c r="AI4579" s="31"/>
      <c r="AJ4579" s="31"/>
      <c r="AK4579" s="31"/>
      <c r="AL4579" s="120"/>
      <c r="AQ4579" s="26"/>
      <c r="AW4579" s="19"/>
      <c r="AX4579" s="19"/>
      <c r="AY4579" s="19"/>
      <c r="AZ4579" s="19"/>
      <c r="BA4579" s="19"/>
      <c r="BB4579" s="19"/>
      <c r="BC4579" s="1"/>
      <c r="BD4579"/>
      <c r="BE4579"/>
      <c r="BF4579" s="1"/>
      <c r="BG4579"/>
      <c r="BH4579"/>
      <c r="BI4579"/>
      <c r="BJ4579" s="1"/>
      <c r="BK4579" s="1"/>
      <c r="BL4579"/>
      <c r="BM4579" s="1"/>
      <c r="BN4579" s="1"/>
      <c r="BO4579" s="1"/>
      <c r="BP4579" s="1"/>
      <c r="BQ4579" s="1"/>
      <c r="BR4579" s="1"/>
      <c r="BS4579" s="1"/>
      <c r="BT4579" s="22"/>
      <c r="BU4579" s="1"/>
      <c r="BV4579" s="1"/>
      <c r="BW4579" s="1"/>
      <c r="BX4579" s="1"/>
      <c r="BY4579" s="1"/>
      <c r="BZ4579" s="1"/>
      <c r="CA4579" s="1"/>
      <c r="CB4579" s="1"/>
      <c r="CC4579" s="1"/>
      <c r="CD4579" s="1"/>
      <c r="CE4579" s="1"/>
      <c r="CF4579" s="1"/>
      <c r="CG4579" s="1"/>
      <c r="CH4579" s="1"/>
      <c r="CI4579" s="1"/>
      <c r="CJ4579" s="1"/>
      <c r="CK4579" s="1"/>
      <c r="CL4579" s="1"/>
      <c r="CM4579" s="1"/>
      <c r="CN4579" s="1"/>
      <c r="CO4579" s="1"/>
      <c r="CP4579" s="1"/>
      <c r="CQ4579" s="1"/>
      <c r="CR4579" s="1"/>
      <c r="CS4579" s="1"/>
      <c r="CT4579" s="1"/>
      <c r="CU4579" s="1"/>
      <c r="CV4579" s="1"/>
      <c r="CW4579" s="1"/>
      <c r="CX4579" s="1"/>
      <c r="CY4579" s="1"/>
      <c r="CZ4579" s="1"/>
      <c r="DA4579" s="1"/>
      <c r="DB4579" s="1"/>
      <c r="DC4579" s="1"/>
      <c r="DD4579" s="1"/>
      <c r="DE4579" s="1"/>
      <c r="DF4579" s="1"/>
      <c r="DG4579" s="1"/>
      <c r="DH4579" s="1"/>
      <c r="DI4579" s="1"/>
      <c r="DJ4579" s="1"/>
      <c r="DK4579" s="1"/>
      <c r="DL4579" s="1"/>
      <c r="DM4579" s="1"/>
      <c r="DN4579" s="1"/>
      <c r="DO4579" s="1"/>
      <c r="DP4579" s="1"/>
      <c r="DQ4579" s="1"/>
      <c r="DR4579" s="1"/>
      <c r="DS4579" s="1"/>
      <c r="DT4579" s="1"/>
      <c r="DU4579" s="1"/>
      <c r="DV4579" s="1"/>
      <c r="DW4579" s="1"/>
      <c r="DX4579" s="1"/>
      <c r="DY4579" s="1"/>
      <c r="DZ4579" s="1"/>
      <c r="EA4579" s="1"/>
      <c r="EB4579" s="1"/>
      <c r="EC4579" s="1"/>
      <c r="ED4579" s="1"/>
      <c r="EE4579" s="1"/>
      <c r="EF4579" s="1"/>
      <c r="EG4579" s="1"/>
      <c r="EH4579" s="1"/>
      <c r="EI4579" s="1"/>
      <c r="EJ4579" s="1"/>
      <c r="EK4579" s="1"/>
      <c r="EL4579" s="1"/>
      <c r="EM4579" s="1"/>
      <c r="EN4579" s="1"/>
      <c r="EO4579" s="1"/>
      <c r="EP4579" s="1"/>
      <c r="EQ4579" s="1"/>
      <c r="ER4579" s="1"/>
      <c r="ES4579" s="1"/>
      <c r="ET4579" s="1"/>
      <c r="EU4579" s="1"/>
      <c r="EV4579" s="1"/>
      <c r="EW4579" s="1"/>
      <c r="EX4579" s="1"/>
      <c r="EY4579" s="1"/>
      <c r="EZ4579" s="1"/>
      <c r="FA4579" s="1"/>
      <c r="FB4579" s="1"/>
      <c r="FC4579" s="1"/>
      <c r="FD4579" s="1"/>
      <c r="FE4579" s="1"/>
      <c r="FF4579" s="1"/>
      <c r="FG4579" s="1"/>
      <c r="FH4579" s="1"/>
      <c r="FI4579" s="1"/>
      <c r="FJ4579" s="1"/>
      <c r="FK4579" s="1"/>
      <c r="FL4579" s="1"/>
      <c r="FM4579" s="1"/>
      <c r="FN4579" s="1"/>
      <c r="FO4579" s="1"/>
      <c r="FP4579" s="1"/>
      <c r="FQ4579" s="1"/>
      <c r="FR4579" s="1"/>
      <c r="FS4579" s="1"/>
      <c r="FT4579" s="1"/>
      <c r="FU4579" s="1"/>
      <c r="FV4579" s="1"/>
      <c r="FW4579" s="1"/>
      <c r="FX4579" s="1"/>
      <c r="FY4579" s="1"/>
      <c r="FZ4579" s="1"/>
      <c r="GA4579" s="1"/>
      <c r="GB4579" s="1"/>
      <c r="GC4579" s="1"/>
      <c r="GD4579" s="1"/>
      <c r="GE4579" s="1"/>
      <c r="GF4579" s="1"/>
      <c r="GG4579" s="1"/>
      <c r="GH4579" s="1"/>
      <c r="GI4579" s="1"/>
      <c r="GJ4579" s="1"/>
      <c r="GK4579"/>
      <c r="GL4579"/>
      <c r="GM4579"/>
      <c r="GN4579"/>
      <c r="GO4579"/>
      <c r="GP4579"/>
      <c r="GQ4579"/>
      <c r="GR4579"/>
      <c r="GS4579"/>
      <c r="GT4579"/>
      <c r="GU4579"/>
      <c r="GV4579"/>
      <c r="GW4579"/>
      <c r="GX4579"/>
      <c r="GY4579"/>
      <c r="GZ4579"/>
      <c r="HA4579"/>
      <c r="HB4579"/>
      <c r="HC4579"/>
      <c r="HD4579"/>
      <c r="HE4579"/>
    </row>
    <row r="4580" spans="4:213" s="25" customFormat="1" x14ac:dyDescent="0.25">
      <c r="D4580" s="19"/>
      <c r="E4580" s="19"/>
      <c r="F4580" s="20"/>
      <c r="G4580" s="20"/>
      <c r="H4580" s="20"/>
      <c r="I4580" s="20"/>
      <c r="J4580" s="21"/>
      <c r="K4580" s="21"/>
      <c r="L4580" s="20"/>
      <c r="M4580" s="20"/>
      <c r="N4580" s="22"/>
      <c r="O4580" s="22"/>
      <c r="P4580" s="22"/>
      <c r="Q4580" s="22"/>
      <c r="R4580" s="19"/>
      <c r="S4580" s="19"/>
      <c r="T4580" s="19"/>
      <c r="U4580" s="20"/>
      <c r="V4580" s="20"/>
      <c r="W4580" s="20"/>
      <c r="X4580" s="27"/>
      <c r="Y4580" s="253"/>
      <c r="Z4580" s="30"/>
      <c r="AA4580" s="30"/>
      <c r="AB4580" s="31"/>
      <c r="AC4580" s="31"/>
      <c r="AD4580" s="31"/>
      <c r="AE4580" s="31"/>
      <c r="AF4580" s="31"/>
      <c r="AG4580" s="241"/>
      <c r="AH4580" s="31"/>
      <c r="AI4580" s="31"/>
      <c r="AJ4580" s="31"/>
      <c r="AK4580" s="31"/>
      <c r="AL4580" s="120"/>
      <c r="AQ4580" s="26"/>
      <c r="AW4580" s="19"/>
      <c r="AX4580" s="19"/>
      <c r="AY4580" s="19"/>
      <c r="AZ4580" s="19"/>
      <c r="BA4580" s="19"/>
      <c r="BB4580" s="19"/>
      <c r="BC4580" s="1"/>
      <c r="BD4580"/>
      <c r="BE4580"/>
      <c r="BF4580" s="1"/>
      <c r="BG4580"/>
      <c r="BH4580"/>
      <c r="BI4580"/>
      <c r="BJ4580" s="1"/>
      <c r="BK4580" s="1"/>
      <c r="BL4580"/>
      <c r="BM4580" s="1"/>
      <c r="BN4580" s="1"/>
      <c r="BO4580" s="1"/>
      <c r="BP4580" s="1"/>
      <c r="BQ4580" s="1"/>
      <c r="BR4580" s="1"/>
      <c r="BS4580" s="1"/>
      <c r="BT4580" s="22"/>
      <c r="BU4580" s="1"/>
      <c r="BV4580" s="1"/>
      <c r="BW4580" s="1"/>
      <c r="BX4580" s="1"/>
      <c r="BY4580" s="1"/>
      <c r="BZ4580" s="1"/>
      <c r="CA4580" s="1"/>
      <c r="CB4580" s="1"/>
      <c r="CC4580" s="1"/>
      <c r="CD4580" s="1"/>
      <c r="CE4580" s="1"/>
      <c r="CF4580" s="1"/>
      <c r="CG4580" s="1"/>
      <c r="CH4580" s="1"/>
      <c r="CI4580" s="1"/>
      <c r="CJ4580" s="1"/>
      <c r="CK4580" s="1"/>
      <c r="CL4580" s="1"/>
      <c r="CM4580" s="1"/>
      <c r="CN4580" s="1"/>
      <c r="CO4580" s="1"/>
      <c r="CP4580" s="1"/>
      <c r="CQ4580" s="1"/>
      <c r="CR4580" s="1"/>
      <c r="CS4580" s="1"/>
      <c r="CT4580" s="1"/>
      <c r="CU4580" s="1"/>
      <c r="CV4580" s="1"/>
      <c r="CW4580" s="1"/>
      <c r="CX4580" s="1"/>
      <c r="CY4580" s="1"/>
      <c r="CZ4580" s="1"/>
      <c r="DA4580" s="1"/>
      <c r="DB4580" s="1"/>
      <c r="DC4580" s="1"/>
      <c r="DD4580" s="1"/>
      <c r="DE4580" s="1"/>
      <c r="DF4580" s="1"/>
      <c r="DG4580" s="1"/>
      <c r="DH4580" s="1"/>
      <c r="DI4580" s="1"/>
      <c r="DJ4580" s="1"/>
      <c r="DK4580" s="1"/>
      <c r="DL4580" s="1"/>
      <c r="DM4580" s="1"/>
      <c r="DN4580" s="1"/>
      <c r="DO4580" s="1"/>
      <c r="DP4580" s="1"/>
      <c r="DQ4580" s="1"/>
      <c r="DR4580" s="1"/>
      <c r="DS4580" s="1"/>
      <c r="DT4580" s="1"/>
      <c r="DU4580" s="1"/>
      <c r="DV4580" s="1"/>
      <c r="DW4580" s="1"/>
      <c r="DX4580" s="1"/>
      <c r="DY4580" s="1"/>
      <c r="DZ4580" s="1"/>
      <c r="EA4580" s="1"/>
      <c r="EB4580" s="1"/>
      <c r="EC4580" s="1"/>
      <c r="ED4580" s="1"/>
      <c r="EE4580" s="1"/>
      <c r="EF4580" s="1"/>
      <c r="EG4580" s="1"/>
      <c r="EH4580" s="1"/>
      <c r="EI4580" s="1"/>
      <c r="EJ4580" s="1"/>
      <c r="EK4580" s="1"/>
      <c r="EL4580" s="1"/>
      <c r="EM4580" s="1"/>
      <c r="EN4580" s="1"/>
      <c r="EO4580" s="1"/>
      <c r="EP4580" s="1"/>
      <c r="EQ4580" s="1"/>
      <c r="ER4580" s="1"/>
      <c r="ES4580" s="1"/>
      <c r="ET4580" s="1"/>
      <c r="EU4580" s="1"/>
      <c r="EV4580" s="1"/>
      <c r="EW4580" s="1"/>
      <c r="EX4580" s="1"/>
      <c r="EY4580" s="1"/>
      <c r="EZ4580" s="1"/>
      <c r="FA4580" s="1"/>
      <c r="FB4580" s="1"/>
      <c r="FC4580" s="1"/>
      <c r="FD4580" s="1"/>
      <c r="FE4580" s="1"/>
      <c r="FF4580" s="1"/>
      <c r="FG4580" s="1"/>
      <c r="FH4580" s="1"/>
      <c r="FI4580" s="1"/>
      <c r="FJ4580" s="1"/>
      <c r="FK4580" s="1"/>
      <c r="FL4580" s="1"/>
      <c r="FM4580" s="1"/>
      <c r="FN4580" s="1"/>
      <c r="FO4580" s="1"/>
      <c r="FP4580" s="1"/>
      <c r="FQ4580" s="1"/>
      <c r="FR4580" s="1"/>
      <c r="FS4580" s="1"/>
      <c r="FT4580" s="1"/>
      <c r="FU4580" s="1"/>
      <c r="FV4580" s="1"/>
      <c r="FW4580" s="1"/>
      <c r="FX4580" s="1"/>
      <c r="FY4580" s="1"/>
      <c r="FZ4580" s="1"/>
      <c r="GA4580" s="1"/>
      <c r="GB4580" s="1"/>
      <c r="GC4580" s="1"/>
      <c r="GD4580" s="1"/>
      <c r="GE4580" s="1"/>
      <c r="GF4580" s="1"/>
      <c r="GG4580" s="1"/>
      <c r="GH4580" s="1"/>
      <c r="GI4580" s="1"/>
      <c r="GJ4580" s="1"/>
      <c r="GK4580"/>
      <c r="GL4580"/>
      <c r="GM4580"/>
      <c r="GN4580"/>
      <c r="GO4580"/>
      <c r="GP4580"/>
      <c r="GQ4580"/>
      <c r="GR4580"/>
      <c r="GS4580"/>
      <c r="GT4580"/>
      <c r="GU4580"/>
      <c r="GV4580"/>
      <c r="GW4580"/>
      <c r="GX4580"/>
      <c r="GY4580"/>
      <c r="GZ4580"/>
      <c r="HA4580"/>
      <c r="HB4580"/>
      <c r="HC4580"/>
      <c r="HD4580"/>
      <c r="HE4580"/>
    </row>
    <row r="4581" spans="4:213" s="25" customFormat="1" x14ac:dyDescent="0.25">
      <c r="D4581" s="19"/>
      <c r="E4581" s="19"/>
      <c r="F4581" s="20"/>
      <c r="G4581" s="20"/>
      <c r="H4581" s="20"/>
      <c r="I4581" s="20"/>
      <c r="J4581" s="21"/>
      <c r="K4581" s="21"/>
      <c r="L4581" s="20"/>
      <c r="M4581" s="20"/>
      <c r="N4581" s="22"/>
      <c r="O4581" s="22"/>
      <c r="P4581" s="22"/>
      <c r="Q4581" s="22"/>
      <c r="R4581" s="19"/>
      <c r="S4581" s="19"/>
      <c r="T4581" s="19"/>
      <c r="U4581" s="20"/>
      <c r="V4581" s="20"/>
      <c r="W4581" s="20"/>
      <c r="X4581" s="27"/>
      <c r="Y4581" s="253"/>
      <c r="Z4581" s="30"/>
      <c r="AA4581" s="30"/>
      <c r="AB4581" s="31"/>
      <c r="AC4581" s="31"/>
      <c r="AD4581" s="31"/>
      <c r="AE4581" s="31"/>
      <c r="AF4581" s="31"/>
      <c r="AG4581" s="241"/>
      <c r="AH4581" s="31"/>
      <c r="AI4581" s="31"/>
      <c r="AJ4581" s="31"/>
      <c r="AK4581" s="31"/>
      <c r="AL4581" s="120"/>
      <c r="AQ4581" s="26"/>
      <c r="AW4581" s="19"/>
      <c r="AX4581" s="19"/>
      <c r="AY4581" s="19"/>
      <c r="AZ4581" s="19"/>
      <c r="BA4581" s="19"/>
      <c r="BB4581" s="19"/>
      <c r="BC4581" s="1"/>
      <c r="BD4581"/>
      <c r="BE4581"/>
      <c r="BF4581" s="1"/>
      <c r="BG4581"/>
      <c r="BH4581"/>
      <c r="BI4581"/>
      <c r="BJ4581" s="1"/>
      <c r="BK4581" s="1"/>
      <c r="BL4581"/>
      <c r="BM4581" s="1"/>
      <c r="BN4581" s="1"/>
      <c r="BO4581" s="1"/>
      <c r="BP4581" s="1"/>
      <c r="BQ4581" s="1"/>
      <c r="BR4581" s="1"/>
      <c r="BS4581" s="1"/>
      <c r="BT4581" s="22"/>
      <c r="BU4581" s="1"/>
      <c r="BV4581" s="1"/>
      <c r="BW4581" s="1"/>
      <c r="BX4581" s="1"/>
      <c r="BY4581" s="1"/>
      <c r="BZ4581" s="1"/>
      <c r="CA4581" s="1"/>
      <c r="CB4581" s="1"/>
      <c r="CC4581" s="1"/>
      <c r="CD4581" s="1"/>
      <c r="CE4581" s="1"/>
      <c r="CF4581" s="1"/>
      <c r="CG4581" s="1"/>
      <c r="CH4581" s="1"/>
      <c r="CI4581" s="1"/>
      <c r="CJ4581" s="1"/>
      <c r="CK4581" s="1"/>
      <c r="CL4581" s="1"/>
      <c r="CM4581" s="1"/>
      <c r="CN4581" s="1"/>
      <c r="CO4581" s="1"/>
      <c r="CP4581" s="1"/>
      <c r="CQ4581" s="1"/>
      <c r="CR4581" s="1"/>
      <c r="CS4581" s="1"/>
      <c r="CT4581" s="1"/>
      <c r="CU4581" s="1"/>
      <c r="CV4581" s="1"/>
      <c r="CW4581" s="1"/>
      <c r="CX4581" s="1"/>
      <c r="CY4581" s="1"/>
      <c r="CZ4581" s="1"/>
      <c r="DA4581" s="1"/>
      <c r="DB4581" s="1"/>
      <c r="DC4581" s="1"/>
      <c r="DD4581" s="1"/>
      <c r="DE4581" s="1"/>
      <c r="DF4581" s="1"/>
      <c r="DG4581" s="1"/>
      <c r="DH4581" s="1"/>
      <c r="DI4581" s="1"/>
      <c r="DJ4581" s="1"/>
      <c r="DK4581" s="1"/>
      <c r="DL4581" s="1"/>
      <c r="DM4581" s="1"/>
      <c r="DN4581" s="1"/>
      <c r="DO4581" s="1"/>
      <c r="DP4581" s="1"/>
      <c r="DQ4581" s="1"/>
      <c r="DR4581" s="1"/>
      <c r="DS4581" s="1"/>
      <c r="DT4581" s="1"/>
      <c r="DU4581" s="1"/>
      <c r="DV4581" s="1"/>
      <c r="DW4581" s="1"/>
      <c r="DX4581" s="1"/>
      <c r="DY4581" s="1"/>
      <c r="DZ4581" s="1"/>
      <c r="EA4581" s="1"/>
      <c r="EB4581" s="1"/>
      <c r="EC4581" s="1"/>
      <c r="ED4581" s="1"/>
      <c r="EE4581" s="1"/>
      <c r="EF4581" s="1"/>
      <c r="EG4581" s="1"/>
      <c r="EH4581" s="1"/>
      <c r="EI4581" s="1"/>
      <c r="EJ4581" s="1"/>
      <c r="EK4581" s="1"/>
      <c r="EL4581" s="1"/>
      <c r="EM4581" s="1"/>
      <c r="EN4581" s="1"/>
      <c r="EO4581" s="1"/>
      <c r="EP4581" s="1"/>
      <c r="EQ4581" s="1"/>
      <c r="ER4581" s="1"/>
      <c r="ES4581" s="1"/>
      <c r="ET4581" s="1"/>
      <c r="EU4581" s="1"/>
      <c r="EV4581" s="1"/>
      <c r="EW4581" s="1"/>
      <c r="EX4581" s="1"/>
      <c r="EY4581" s="1"/>
      <c r="EZ4581" s="1"/>
      <c r="FA4581" s="1"/>
      <c r="FB4581" s="1"/>
      <c r="FC4581" s="1"/>
      <c r="FD4581" s="1"/>
      <c r="FE4581" s="1"/>
      <c r="FF4581" s="1"/>
      <c r="FG4581" s="1"/>
      <c r="FH4581" s="1"/>
      <c r="FI4581" s="1"/>
      <c r="FJ4581" s="1"/>
      <c r="FK4581" s="1"/>
      <c r="FL4581" s="1"/>
      <c r="FM4581" s="1"/>
      <c r="FN4581" s="1"/>
      <c r="FO4581" s="1"/>
      <c r="FP4581" s="1"/>
      <c r="FQ4581" s="1"/>
      <c r="FR4581" s="1"/>
      <c r="FS4581" s="1"/>
      <c r="FT4581" s="1"/>
      <c r="FU4581" s="1"/>
      <c r="FV4581" s="1"/>
      <c r="FW4581" s="1"/>
      <c r="FX4581" s="1"/>
      <c r="FY4581" s="1"/>
      <c r="FZ4581" s="1"/>
      <c r="GA4581" s="1"/>
      <c r="GB4581" s="1"/>
      <c r="GC4581" s="1"/>
      <c r="GD4581" s="1"/>
      <c r="GE4581" s="1"/>
      <c r="GF4581" s="1"/>
      <c r="GG4581" s="1"/>
      <c r="GH4581" s="1"/>
      <c r="GI4581" s="1"/>
      <c r="GJ4581" s="1"/>
      <c r="GK4581"/>
      <c r="GL4581"/>
      <c r="GM4581"/>
      <c r="GN4581"/>
      <c r="GO4581"/>
      <c r="GP4581"/>
      <c r="GQ4581"/>
      <c r="GR4581"/>
      <c r="GS4581"/>
      <c r="GT4581"/>
      <c r="GU4581"/>
      <c r="GV4581"/>
      <c r="GW4581"/>
      <c r="GX4581"/>
      <c r="GY4581"/>
      <c r="GZ4581"/>
      <c r="HA4581"/>
      <c r="HB4581"/>
      <c r="HC4581"/>
      <c r="HD4581"/>
      <c r="HE4581"/>
    </row>
    <row r="4582" spans="4:213" s="25" customFormat="1" x14ac:dyDescent="0.25">
      <c r="D4582" s="19"/>
      <c r="E4582" s="19"/>
      <c r="F4582" s="20"/>
      <c r="G4582" s="20"/>
      <c r="H4582" s="20"/>
      <c r="I4582" s="20"/>
      <c r="J4582" s="21"/>
      <c r="K4582" s="21"/>
      <c r="L4582" s="20"/>
      <c r="M4582" s="20"/>
      <c r="N4582" s="22"/>
      <c r="O4582" s="22"/>
      <c r="P4582" s="22"/>
      <c r="Q4582" s="22"/>
      <c r="R4582" s="19"/>
      <c r="S4582" s="19"/>
      <c r="T4582" s="19"/>
      <c r="U4582" s="20"/>
      <c r="V4582" s="20"/>
      <c r="W4582" s="20"/>
      <c r="X4582" s="27"/>
      <c r="Y4582" s="253"/>
      <c r="Z4582" s="30"/>
      <c r="AA4582" s="30"/>
      <c r="AB4582" s="31"/>
      <c r="AC4582" s="31"/>
      <c r="AD4582" s="31"/>
      <c r="AE4582" s="31"/>
      <c r="AF4582" s="31"/>
      <c r="AG4582" s="241"/>
      <c r="AH4582" s="31"/>
      <c r="AI4582" s="31"/>
      <c r="AJ4582" s="31"/>
      <c r="AK4582" s="31"/>
      <c r="AL4582" s="120"/>
      <c r="AQ4582" s="26"/>
      <c r="AW4582" s="19"/>
      <c r="AX4582" s="19"/>
      <c r="AY4582" s="19"/>
      <c r="AZ4582" s="19"/>
      <c r="BA4582" s="19"/>
      <c r="BB4582" s="19"/>
      <c r="BC4582" s="1"/>
      <c r="BD4582"/>
      <c r="BE4582"/>
      <c r="BF4582" s="1"/>
      <c r="BG4582"/>
      <c r="BH4582"/>
      <c r="BI4582"/>
      <c r="BJ4582" s="1"/>
      <c r="BK4582" s="1"/>
      <c r="BL4582"/>
      <c r="BM4582" s="1"/>
      <c r="BN4582" s="1"/>
      <c r="BO4582" s="1"/>
      <c r="BP4582" s="1"/>
      <c r="BQ4582" s="1"/>
      <c r="BR4582" s="1"/>
      <c r="BS4582" s="1"/>
      <c r="BT4582" s="22"/>
      <c r="BU4582" s="1"/>
      <c r="BV4582" s="1"/>
      <c r="BW4582" s="1"/>
      <c r="BX4582" s="1"/>
      <c r="BY4582" s="1"/>
      <c r="BZ4582" s="1"/>
      <c r="CA4582" s="1"/>
      <c r="CB4582" s="1"/>
      <c r="CC4582" s="1"/>
      <c r="CD4582" s="1"/>
      <c r="CE4582" s="1"/>
      <c r="CF4582" s="1"/>
      <c r="CG4582" s="1"/>
      <c r="CH4582" s="1"/>
      <c r="CI4582" s="1"/>
      <c r="CJ4582" s="1"/>
      <c r="CK4582" s="1"/>
      <c r="CL4582" s="1"/>
      <c r="CM4582" s="1"/>
      <c r="CN4582" s="1"/>
      <c r="CO4582" s="1"/>
      <c r="CP4582" s="1"/>
      <c r="CQ4582" s="1"/>
      <c r="CR4582" s="1"/>
      <c r="CS4582" s="1"/>
      <c r="CT4582" s="1"/>
      <c r="CU4582" s="1"/>
      <c r="CV4582" s="1"/>
      <c r="CW4582" s="1"/>
      <c r="CX4582" s="1"/>
      <c r="CY4582" s="1"/>
      <c r="CZ4582" s="1"/>
      <c r="DA4582" s="1"/>
      <c r="DB4582" s="1"/>
      <c r="DC4582" s="1"/>
      <c r="DD4582" s="1"/>
      <c r="DE4582" s="1"/>
      <c r="DF4582" s="1"/>
      <c r="DG4582" s="1"/>
      <c r="DH4582" s="1"/>
      <c r="DI4582" s="1"/>
      <c r="DJ4582" s="1"/>
      <c r="DK4582" s="1"/>
      <c r="DL4582" s="1"/>
      <c r="DM4582" s="1"/>
      <c r="DN4582" s="1"/>
      <c r="DO4582" s="1"/>
      <c r="DP4582" s="1"/>
      <c r="DQ4582" s="1"/>
      <c r="DR4582" s="1"/>
      <c r="DS4582" s="1"/>
      <c r="DT4582" s="1"/>
      <c r="DU4582" s="1"/>
      <c r="DV4582" s="1"/>
      <c r="DW4582" s="1"/>
      <c r="DX4582" s="1"/>
      <c r="DY4582" s="1"/>
      <c r="DZ4582" s="1"/>
      <c r="EA4582" s="1"/>
      <c r="EB4582" s="1"/>
      <c r="EC4582" s="1"/>
      <c r="ED4582" s="1"/>
      <c r="EE4582" s="1"/>
      <c r="EF4582" s="1"/>
      <c r="EG4582" s="1"/>
      <c r="EH4582" s="1"/>
      <c r="EI4582" s="1"/>
      <c r="EJ4582" s="1"/>
      <c r="EK4582" s="1"/>
      <c r="EL4582" s="1"/>
      <c r="EM4582" s="1"/>
      <c r="EN4582" s="1"/>
      <c r="EO4582" s="1"/>
      <c r="EP4582" s="1"/>
      <c r="EQ4582" s="1"/>
      <c r="ER4582" s="1"/>
      <c r="ES4582" s="1"/>
      <c r="ET4582" s="1"/>
      <c r="EU4582" s="1"/>
      <c r="EV4582" s="1"/>
      <c r="EW4582" s="1"/>
      <c r="EX4582" s="1"/>
      <c r="EY4582" s="1"/>
      <c r="EZ4582" s="1"/>
      <c r="FA4582" s="1"/>
      <c r="FB4582" s="1"/>
      <c r="FC4582" s="1"/>
      <c r="FD4582" s="1"/>
      <c r="FE4582" s="1"/>
      <c r="FF4582" s="1"/>
      <c r="FG4582" s="1"/>
      <c r="FH4582" s="1"/>
      <c r="FI4582" s="1"/>
      <c r="FJ4582" s="1"/>
      <c r="FK4582" s="1"/>
      <c r="FL4582" s="1"/>
      <c r="FM4582" s="1"/>
      <c r="FN4582" s="1"/>
      <c r="FO4582" s="1"/>
      <c r="FP4582" s="1"/>
      <c r="FQ4582" s="1"/>
      <c r="FR4582" s="1"/>
      <c r="FS4582" s="1"/>
      <c r="FT4582" s="1"/>
      <c r="FU4582" s="1"/>
      <c r="FV4582" s="1"/>
      <c r="FW4582" s="1"/>
      <c r="FX4582" s="1"/>
      <c r="FY4582" s="1"/>
      <c r="FZ4582" s="1"/>
      <c r="GA4582" s="1"/>
      <c r="GB4582" s="1"/>
      <c r="GC4582" s="1"/>
      <c r="GD4582" s="1"/>
      <c r="GE4582" s="1"/>
      <c r="GF4582" s="1"/>
      <c r="GG4582" s="1"/>
      <c r="GH4582" s="1"/>
      <c r="GI4582" s="1"/>
      <c r="GJ4582" s="1"/>
      <c r="GK4582"/>
      <c r="GL4582"/>
      <c r="GM4582"/>
      <c r="GN4582"/>
      <c r="GO4582"/>
      <c r="GP4582"/>
      <c r="GQ4582"/>
      <c r="GR4582"/>
      <c r="GS4582"/>
      <c r="GT4582"/>
      <c r="GU4582"/>
      <c r="GV4582"/>
      <c r="GW4582"/>
      <c r="GX4582"/>
      <c r="GY4582"/>
      <c r="GZ4582"/>
      <c r="HA4582"/>
      <c r="HB4582"/>
      <c r="HC4582"/>
      <c r="HD4582"/>
      <c r="HE4582"/>
    </row>
    <row r="4583" spans="4:213" s="25" customFormat="1" x14ac:dyDescent="0.25">
      <c r="D4583" s="19"/>
      <c r="E4583" s="19"/>
      <c r="F4583" s="20"/>
      <c r="G4583" s="20"/>
      <c r="H4583" s="20"/>
      <c r="I4583" s="20"/>
      <c r="J4583" s="21"/>
      <c r="K4583" s="21"/>
      <c r="L4583" s="20"/>
      <c r="M4583" s="20"/>
      <c r="N4583" s="22"/>
      <c r="O4583" s="22"/>
      <c r="P4583" s="22"/>
      <c r="Q4583" s="22"/>
      <c r="R4583" s="19"/>
      <c r="S4583" s="19"/>
      <c r="T4583" s="19"/>
      <c r="U4583" s="20"/>
      <c r="V4583" s="20"/>
      <c r="W4583" s="20"/>
      <c r="X4583" s="27"/>
      <c r="Y4583" s="253"/>
      <c r="Z4583" s="30"/>
      <c r="AA4583" s="30"/>
      <c r="AB4583" s="31"/>
      <c r="AC4583" s="31"/>
      <c r="AD4583" s="31"/>
      <c r="AE4583" s="31"/>
      <c r="AF4583" s="31"/>
      <c r="AG4583" s="241"/>
      <c r="AH4583" s="31"/>
      <c r="AI4583" s="31"/>
      <c r="AJ4583" s="31"/>
      <c r="AK4583" s="31"/>
      <c r="AL4583" s="120"/>
      <c r="AQ4583" s="26"/>
      <c r="AW4583" s="19"/>
      <c r="AX4583" s="19"/>
      <c r="AY4583" s="19"/>
      <c r="AZ4583" s="19"/>
      <c r="BA4583" s="19"/>
      <c r="BB4583" s="19"/>
      <c r="BC4583" s="1"/>
      <c r="BD4583"/>
      <c r="BE4583"/>
      <c r="BF4583" s="1"/>
      <c r="BG4583"/>
      <c r="BH4583"/>
      <c r="BI4583"/>
      <c r="BJ4583" s="1"/>
      <c r="BK4583" s="1"/>
      <c r="BL4583"/>
      <c r="BM4583" s="1"/>
      <c r="BN4583" s="1"/>
      <c r="BO4583" s="1"/>
      <c r="BP4583" s="1"/>
      <c r="BQ4583" s="1"/>
      <c r="BR4583" s="1"/>
      <c r="BS4583" s="1"/>
      <c r="BT4583" s="22"/>
      <c r="BU4583" s="1"/>
      <c r="BV4583" s="1"/>
      <c r="BW4583" s="1"/>
      <c r="BX4583" s="1"/>
      <c r="BY4583" s="1"/>
      <c r="BZ4583" s="1"/>
      <c r="CA4583" s="1"/>
      <c r="CB4583" s="1"/>
      <c r="CC4583" s="1"/>
      <c r="CD4583" s="1"/>
      <c r="CE4583" s="1"/>
      <c r="CF4583" s="1"/>
      <c r="CG4583" s="1"/>
      <c r="CH4583" s="1"/>
      <c r="CI4583" s="1"/>
      <c r="CJ4583" s="1"/>
      <c r="CK4583" s="1"/>
      <c r="CL4583" s="1"/>
      <c r="CM4583" s="1"/>
      <c r="CN4583" s="1"/>
      <c r="CO4583" s="1"/>
      <c r="CP4583" s="1"/>
      <c r="CQ4583" s="1"/>
      <c r="CR4583" s="1"/>
      <c r="CS4583" s="1"/>
      <c r="CT4583" s="1"/>
      <c r="CU4583" s="1"/>
      <c r="CV4583" s="1"/>
      <c r="CW4583" s="1"/>
      <c r="CX4583" s="1"/>
      <c r="CY4583" s="1"/>
      <c r="CZ4583" s="1"/>
      <c r="DA4583" s="1"/>
      <c r="DB4583" s="1"/>
      <c r="DC4583" s="1"/>
      <c r="DD4583" s="1"/>
      <c r="DE4583" s="1"/>
      <c r="DF4583" s="1"/>
      <c r="DG4583" s="1"/>
      <c r="DH4583" s="1"/>
      <c r="DI4583" s="1"/>
      <c r="DJ4583" s="1"/>
      <c r="DK4583" s="1"/>
      <c r="DL4583" s="1"/>
      <c r="DM4583" s="1"/>
      <c r="DN4583" s="1"/>
      <c r="DO4583" s="1"/>
      <c r="DP4583" s="1"/>
      <c r="DQ4583" s="1"/>
      <c r="DR4583" s="1"/>
      <c r="DS4583" s="1"/>
      <c r="DT4583" s="1"/>
      <c r="DU4583" s="1"/>
      <c r="DV4583" s="1"/>
      <c r="DW4583" s="1"/>
      <c r="DX4583" s="1"/>
      <c r="DY4583" s="1"/>
      <c r="DZ4583" s="1"/>
      <c r="EA4583" s="1"/>
      <c r="EB4583" s="1"/>
      <c r="EC4583" s="1"/>
      <c r="ED4583" s="1"/>
      <c r="EE4583" s="1"/>
      <c r="EF4583" s="1"/>
      <c r="EG4583" s="1"/>
      <c r="EH4583" s="1"/>
      <c r="EI4583" s="1"/>
      <c r="EJ4583" s="1"/>
      <c r="EK4583" s="1"/>
      <c r="EL4583" s="1"/>
      <c r="EM4583" s="1"/>
      <c r="EN4583" s="1"/>
      <c r="EO4583" s="1"/>
      <c r="EP4583" s="1"/>
      <c r="EQ4583" s="1"/>
      <c r="ER4583" s="1"/>
      <c r="ES4583" s="1"/>
      <c r="ET4583" s="1"/>
      <c r="EU4583" s="1"/>
      <c r="EV4583" s="1"/>
      <c r="EW4583" s="1"/>
      <c r="EX4583" s="1"/>
      <c r="EY4583" s="1"/>
      <c r="EZ4583" s="1"/>
      <c r="FA4583" s="1"/>
      <c r="FB4583" s="1"/>
      <c r="FC4583" s="1"/>
      <c r="FD4583" s="1"/>
      <c r="FE4583" s="1"/>
      <c r="FF4583" s="1"/>
      <c r="FG4583" s="1"/>
      <c r="FH4583" s="1"/>
      <c r="FI4583" s="1"/>
      <c r="FJ4583" s="1"/>
      <c r="FK4583" s="1"/>
      <c r="FL4583" s="1"/>
      <c r="FM4583" s="1"/>
      <c r="FN4583" s="1"/>
      <c r="FO4583" s="1"/>
      <c r="FP4583" s="1"/>
      <c r="FQ4583" s="1"/>
      <c r="FR4583" s="1"/>
      <c r="FS4583" s="1"/>
      <c r="FT4583" s="1"/>
      <c r="FU4583" s="1"/>
      <c r="FV4583" s="1"/>
      <c r="FW4583" s="1"/>
      <c r="FX4583" s="1"/>
      <c r="FY4583" s="1"/>
      <c r="FZ4583" s="1"/>
      <c r="GA4583" s="1"/>
      <c r="GB4583" s="1"/>
      <c r="GC4583" s="1"/>
      <c r="GD4583" s="1"/>
      <c r="GE4583" s="1"/>
      <c r="GF4583" s="1"/>
      <c r="GG4583" s="1"/>
      <c r="GH4583" s="1"/>
      <c r="GI4583" s="1"/>
      <c r="GJ4583" s="1"/>
      <c r="GK4583"/>
      <c r="GL4583"/>
      <c r="GM4583"/>
      <c r="GN4583"/>
      <c r="GO4583"/>
      <c r="GP4583"/>
      <c r="GQ4583"/>
      <c r="GR4583"/>
      <c r="GS4583"/>
      <c r="GT4583"/>
      <c r="GU4583"/>
      <c r="GV4583"/>
      <c r="GW4583"/>
      <c r="GX4583"/>
      <c r="GY4583"/>
      <c r="GZ4583"/>
      <c r="HA4583"/>
      <c r="HB4583"/>
      <c r="HC4583"/>
      <c r="HD4583"/>
      <c r="HE4583"/>
    </row>
    <row r="4584" spans="4:213" s="25" customFormat="1" x14ac:dyDescent="0.25">
      <c r="D4584" s="19"/>
      <c r="E4584" s="19"/>
      <c r="F4584" s="20"/>
      <c r="G4584" s="20"/>
      <c r="H4584" s="20"/>
      <c r="I4584" s="20"/>
      <c r="J4584" s="21"/>
      <c r="K4584" s="21"/>
      <c r="L4584" s="20"/>
      <c r="M4584" s="20"/>
      <c r="N4584" s="22"/>
      <c r="O4584" s="22"/>
      <c r="P4584" s="22"/>
      <c r="Q4584" s="22"/>
      <c r="R4584" s="19"/>
      <c r="S4584" s="19"/>
      <c r="T4584" s="19"/>
      <c r="U4584" s="20"/>
      <c r="V4584" s="20"/>
      <c r="W4584" s="20"/>
      <c r="X4584" s="27"/>
      <c r="Y4584" s="253"/>
      <c r="Z4584" s="30"/>
      <c r="AA4584" s="30"/>
      <c r="AB4584" s="31"/>
      <c r="AC4584" s="31"/>
      <c r="AD4584" s="31"/>
      <c r="AE4584" s="31"/>
      <c r="AF4584" s="31"/>
      <c r="AG4584" s="241"/>
      <c r="AH4584" s="31"/>
      <c r="AI4584" s="31"/>
      <c r="AJ4584" s="31"/>
      <c r="AK4584" s="31"/>
      <c r="AL4584" s="120"/>
      <c r="AQ4584" s="26"/>
      <c r="AW4584" s="19"/>
      <c r="AX4584" s="19"/>
      <c r="AY4584" s="19"/>
      <c r="AZ4584" s="19"/>
      <c r="BA4584" s="19"/>
      <c r="BB4584" s="19"/>
      <c r="BC4584" s="1"/>
      <c r="BD4584"/>
      <c r="BE4584"/>
      <c r="BF4584" s="1"/>
      <c r="BG4584"/>
      <c r="BH4584"/>
      <c r="BI4584"/>
      <c r="BJ4584" s="1"/>
      <c r="BK4584" s="1"/>
      <c r="BL4584"/>
      <c r="BM4584" s="1"/>
      <c r="BN4584" s="1"/>
      <c r="BO4584" s="1"/>
      <c r="BP4584" s="1"/>
      <c r="BQ4584" s="1"/>
      <c r="BR4584" s="1"/>
      <c r="BS4584" s="1"/>
      <c r="BT4584" s="22"/>
      <c r="BU4584" s="1"/>
      <c r="BV4584" s="1"/>
      <c r="BW4584" s="1"/>
      <c r="BX4584" s="1"/>
      <c r="BY4584" s="1"/>
      <c r="BZ4584" s="1"/>
      <c r="CA4584" s="1"/>
      <c r="CB4584" s="1"/>
      <c r="CC4584" s="1"/>
      <c r="CD4584" s="1"/>
      <c r="CE4584" s="1"/>
      <c r="CF4584" s="1"/>
      <c r="CG4584" s="1"/>
      <c r="CH4584" s="1"/>
      <c r="CI4584" s="1"/>
      <c r="CJ4584" s="1"/>
      <c r="CK4584" s="1"/>
      <c r="CL4584" s="1"/>
      <c r="CM4584" s="1"/>
      <c r="CN4584" s="1"/>
      <c r="CO4584" s="1"/>
      <c r="CP4584" s="1"/>
      <c r="CQ4584" s="1"/>
      <c r="CR4584" s="1"/>
      <c r="CS4584" s="1"/>
      <c r="CT4584" s="1"/>
      <c r="CU4584" s="1"/>
      <c r="CV4584" s="1"/>
      <c r="CW4584" s="1"/>
      <c r="CX4584" s="1"/>
      <c r="CY4584" s="1"/>
      <c r="CZ4584" s="1"/>
      <c r="DA4584" s="1"/>
      <c r="DB4584" s="1"/>
      <c r="DC4584" s="1"/>
      <c r="DD4584" s="1"/>
      <c r="DE4584" s="1"/>
      <c r="DF4584" s="1"/>
      <c r="DG4584" s="1"/>
      <c r="DH4584" s="1"/>
      <c r="DI4584" s="1"/>
      <c r="DJ4584" s="1"/>
      <c r="DK4584" s="1"/>
      <c r="DL4584" s="1"/>
      <c r="DM4584" s="1"/>
      <c r="DN4584" s="1"/>
      <c r="DO4584" s="1"/>
      <c r="DP4584" s="1"/>
      <c r="DQ4584" s="1"/>
      <c r="DR4584" s="1"/>
      <c r="DS4584" s="1"/>
      <c r="DT4584" s="1"/>
      <c r="DU4584" s="1"/>
      <c r="DV4584" s="1"/>
      <c r="DW4584" s="1"/>
      <c r="DX4584" s="1"/>
      <c r="DY4584" s="1"/>
      <c r="DZ4584" s="1"/>
      <c r="EA4584" s="1"/>
      <c r="EB4584" s="1"/>
      <c r="EC4584" s="1"/>
      <c r="ED4584" s="1"/>
      <c r="EE4584" s="1"/>
      <c r="EF4584" s="1"/>
      <c r="EG4584" s="1"/>
      <c r="EH4584" s="1"/>
      <c r="EI4584" s="1"/>
      <c r="EJ4584" s="1"/>
      <c r="EK4584" s="1"/>
      <c r="EL4584" s="1"/>
      <c r="EM4584" s="1"/>
      <c r="EN4584" s="1"/>
      <c r="EO4584" s="1"/>
      <c r="EP4584" s="1"/>
      <c r="EQ4584" s="1"/>
      <c r="ER4584" s="1"/>
      <c r="ES4584" s="1"/>
      <c r="ET4584" s="1"/>
      <c r="EU4584" s="1"/>
      <c r="EV4584" s="1"/>
      <c r="EW4584" s="1"/>
      <c r="EX4584" s="1"/>
      <c r="EY4584" s="1"/>
      <c r="EZ4584" s="1"/>
      <c r="FA4584" s="1"/>
      <c r="FB4584" s="1"/>
      <c r="FC4584" s="1"/>
      <c r="FD4584" s="1"/>
      <c r="FE4584" s="1"/>
      <c r="FF4584" s="1"/>
      <c r="FG4584" s="1"/>
      <c r="FH4584" s="1"/>
      <c r="FI4584" s="1"/>
      <c r="FJ4584" s="1"/>
      <c r="FK4584" s="1"/>
      <c r="FL4584" s="1"/>
      <c r="FM4584" s="1"/>
      <c r="FN4584" s="1"/>
      <c r="FO4584" s="1"/>
      <c r="FP4584" s="1"/>
      <c r="FQ4584" s="1"/>
      <c r="FR4584" s="1"/>
      <c r="FS4584" s="1"/>
      <c r="FT4584" s="1"/>
      <c r="FU4584" s="1"/>
      <c r="FV4584" s="1"/>
      <c r="FW4584" s="1"/>
      <c r="FX4584" s="1"/>
      <c r="FY4584" s="1"/>
      <c r="FZ4584" s="1"/>
      <c r="GA4584" s="1"/>
      <c r="GB4584" s="1"/>
      <c r="GC4584" s="1"/>
      <c r="GD4584" s="1"/>
      <c r="GE4584" s="1"/>
      <c r="GF4584" s="1"/>
      <c r="GG4584" s="1"/>
      <c r="GH4584" s="1"/>
      <c r="GI4584" s="1"/>
      <c r="GJ4584" s="1"/>
      <c r="GK4584"/>
      <c r="GL4584"/>
      <c r="GM4584"/>
      <c r="GN4584"/>
      <c r="GO4584"/>
      <c r="GP4584"/>
      <c r="GQ4584"/>
      <c r="GR4584"/>
      <c r="GS4584"/>
      <c r="GT4584"/>
      <c r="GU4584"/>
      <c r="GV4584"/>
      <c r="GW4584"/>
      <c r="GX4584"/>
      <c r="GY4584"/>
      <c r="GZ4584"/>
      <c r="HA4584"/>
      <c r="HB4584"/>
      <c r="HC4584"/>
      <c r="HD4584"/>
      <c r="HE4584"/>
    </row>
    <row r="4585" spans="4:213" s="25" customFormat="1" x14ac:dyDescent="0.25">
      <c r="D4585" s="19"/>
      <c r="E4585" s="19"/>
      <c r="F4585" s="20"/>
      <c r="G4585" s="20"/>
      <c r="H4585" s="20"/>
      <c r="I4585" s="20"/>
      <c r="J4585" s="21"/>
      <c r="K4585" s="21"/>
      <c r="L4585" s="20"/>
      <c r="M4585" s="20"/>
      <c r="N4585" s="22"/>
      <c r="O4585" s="22"/>
      <c r="P4585" s="22"/>
      <c r="Q4585" s="22"/>
      <c r="R4585" s="19"/>
      <c r="S4585" s="19"/>
      <c r="T4585" s="19"/>
      <c r="U4585" s="20"/>
      <c r="V4585" s="20"/>
      <c r="W4585" s="20"/>
      <c r="X4585" s="27"/>
      <c r="Y4585" s="253"/>
      <c r="Z4585" s="30"/>
      <c r="AA4585" s="30"/>
      <c r="AB4585" s="31"/>
      <c r="AC4585" s="31"/>
      <c r="AD4585" s="31"/>
      <c r="AE4585" s="31"/>
      <c r="AF4585" s="31"/>
      <c r="AG4585" s="241"/>
      <c r="AH4585" s="31"/>
      <c r="AI4585" s="31"/>
      <c r="AJ4585" s="31"/>
      <c r="AK4585" s="31"/>
      <c r="AL4585" s="120"/>
      <c r="AQ4585" s="26"/>
      <c r="AW4585" s="19"/>
      <c r="AX4585" s="19"/>
      <c r="AY4585" s="19"/>
      <c r="AZ4585" s="19"/>
      <c r="BA4585" s="19"/>
      <c r="BB4585" s="19"/>
      <c r="BC4585" s="1"/>
      <c r="BD4585"/>
      <c r="BE4585"/>
      <c r="BF4585" s="1"/>
      <c r="BG4585"/>
      <c r="BH4585"/>
      <c r="BI4585"/>
      <c r="BJ4585" s="1"/>
      <c r="BK4585" s="1"/>
      <c r="BL4585"/>
      <c r="BM4585" s="1"/>
      <c r="BN4585" s="1"/>
      <c r="BO4585" s="1"/>
      <c r="BP4585" s="1"/>
      <c r="BQ4585" s="1"/>
      <c r="BR4585" s="1"/>
      <c r="BS4585" s="1"/>
      <c r="BT4585" s="22"/>
      <c r="BU4585" s="1"/>
      <c r="BV4585" s="1"/>
      <c r="BW4585" s="1"/>
      <c r="BX4585" s="1"/>
      <c r="BY4585" s="1"/>
      <c r="BZ4585" s="1"/>
      <c r="CA4585" s="1"/>
      <c r="CB4585" s="1"/>
      <c r="CC4585" s="1"/>
      <c r="CD4585" s="1"/>
      <c r="CE4585" s="1"/>
      <c r="CF4585" s="1"/>
      <c r="CG4585" s="1"/>
      <c r="CH4585" s="1"/>
      <c r="CI4585" s="1"/>
      <c r="CJ4585" s="1"/>
      <c r="CK4585" s="1"/>
      <c r="CL4585" s="1"/>
      <c r="CM4585" s="1"/>
      <c r="CN4585" s="1"/>
      <c r="CO4585" s="1"/>
      <c r="CP4585" s="1"/>
      <c r="CQ4585" s="1"/>
      <c r="CR4585" s="1"/>
      <c r="CS4585" s="1"/>
      <c r="CT4585" s="1"/>
      <c r="CU4585" s="1"/>
      <c r="CV4585" s="1"/>
      <c r="CW4585" s="1"/>
      <c r="CX4585" s="1"/>
      <c r="CY4585" s="1"/>
      <c r="CZ4585" s="1"/>
      <c r="DA4585" s="1"/>
      <c r="DB4585" s="1"/>
      <c r="DC4585" s="1"/>
      <c r="DD4585" s="1"/>
      <c r="DE4585" s="1"/>
      <c r="DF4585" s="1"/>
      <c r="DG4585" s="1"/>
      <c r="DH4585" s="1"/>
      <c r="DI4585" s="1"/>
      <c r="DJ4585" s="1"/>
      <c r="DK4585" s="1"/>
      <c r="DL4585" s="1"/>
      <c r="DM4585" s="1"/>
      <c r="DN4585" s="1"/>
      <c r="DO4585" s="1"/>
      <c r="DP4585" s="1"/>
      <c r="DQ4585" s="1"/>
      <c r="DR4585" s="1"/>
      <c r="DS4585" s="1"/>
      <c r="DT4585" s="1"/>
      <c r="DU4585" s="1"/>
      <c r="DV4585" s="1"/>
      <c r="DW4585" s="1"/>
      <c r="DX4585" s="1"/>
      <c r="DY4585" s="1"/>
      <c r="DZ4585" s="1"/>
      <c r="EA4585" s="1"/>
      <c r="EB4585" s="1"/>
      <c r="EC4585" s="1"/>
      <c r="ED4585" s="1"/>
      <c r="EE4585" s="1"/>
      <c r="EF4585" s="1"/>
      <c r="EG4585" s="1"/>
      <c r="EH4585" s="1"/>
      <c r="EI4585" s="1"/>
      <c r="EJ4585" s="1"/>
      <c r="EK4585" s="1"/>
      <c r="EL4585" s="1"/>
      <c r="EM4585" s="1"/>
      <c r="EN4585" s="1"/>
      <c r="EO4585" s="1"/>
      <c r="EP4585" s="1"/>
      <c r="EQ4585" s="1"/>
      <c r="ER4585" s="1"/>
      <c r="ES4585" s="1"/>
      <c r="ET4585" s="1"/>
      <c r="EU4585" s="1"/>
      <c r="EV4585" s="1"/>
      <c r="EW4585" s="1"/>
      <c r="EX4585" s="1"/>
      <c r="EY4585" s="1"/>
      <c r="EZ4585" s="1"/>
      <c r="FA4585" s="1"/>
      <c r="FB4585" s="1"/>
      <c r="FC4585" s="1"/>
      <c r="FD4585" s="1"/>
      <c r="FE4585" s="1"/>
      <c r="FF4585" s="1"/>
      <c r="FG4585" s="1"/>
      <c r="FH4585" s="1"/>
      <c r="FI4585" s="1"/>
      <c r="FJ4585" s="1"/>
      <c r="FK4585" s="1"/>
      <c r="FL4585" s="1"/>
      <c r="FM4585" s="1"/>
      <c r="FN4585" s="1"/>
      <c r="FO4585" s="1"/>
      <c r="FP4585" s="1"/>
      <c r="FQ4585" s="1"/>
      <c r="FR4585" s="1"/>
      <c r="FS4585" s="1"/>
      <c r="FT4585" s="1"/>
      <c r="FU4585" s="1"/>
      <c r="FV4585" s="1"/>
      <c r="FW4585" s="1"/>
      <c r="FX4585" s="1"/>
      <c r="FY4585" s="1"/>
      <c r="FZ4585" s="1"/>
      <c r="GA4585" s="1"/>
      <c r="GB4585" s="1"/>
      <c r="GC4585" s="1"/>
      <c r="GD4585" s="1"/>
      <c r="GE4585" s="1"/>
      <c r="GF4585" s="1"/>
      <c r="GG4585" s="1"/>
      <c r="GH4585" s="1"/>
      <c r="GI4585" s="1"/>
      <c r="GJ4585" s="1"/>
      <c r="GK4585"/>
      <c r="GL4585"/>
      <c r="GM4585"/>
      <c r="GN4585"/>
      <c r="GO4585"/>
      <c r="GP4585"/>
      <c r="GQ4585"/>
      <c r="GR4585"/>
      <c r="GS4585"/>
      <c r="GT4585"/>
      <c r="GU4585"/>
      <c r="GV4585"/>
      <c r="GW4585"/>
      <c r="GX4585"/>
      <c r="GY4585"/>
      <c r="GZ4585"/>
      <c r="HA4585"/>
      <c r="HB4585"/>
      <c r="HC4585"/>
      <c r="HD4585"/>
      <c r="HE4585"/>
    </row>
    <row r="4586" spans="4:213" s="25" customFormat="1" x14ac:dyDescent="0.25">
      <c r="D4586" s="19"/>
      <c r="E4586" s="19"/>
      <c r="F4586" s="20"/>
      <c r="G4586" s="20"/>
      <c r="H4586" s="20"/>
      <c r="I4586" s="20"/>
      <c r="J4586" s="21"/>
      <c r="K4586" s="21"/>
      <c r="L4586" s="20"/>
      <c r="M4586" s="20"/>
      <c r="N4586" s="22"/>
      <c r="O4586" s="22"/>
      <c r="P4586" s="22"/>
      <c r="Q4586" s="22"/>
      <c r="R4586" s="19"/>
      <c r="S4586" s="19"/>
      <c r="T4586" s="19"/>
      <c r="U4586" s="20"/>
      <c r="V4586" s="20"/>
      <c r="W4586" s="20"/>
      <c r="X4586" s="27"/>
      <c r="Y4586" s="253"/>
      <c r="Z4586" s="30"/>
      <c r="AA4586" s="30"/>
      <c r="AB4586" s="31"/>
      <c r="AC4586" s="31"/>
      <c r="AD4586" s="31"/>
      <c r="AE4586" s="31"/>
      <c r="AF4586" s="31"/>
      <c r="AG4586" s="241"/>
      <c r="AH4586" s="31"/>
      <c r="AI4586" s="31"/>
      <c r="AJ4586" s="31"/>
      <c r="AK4586" s="31"/>
      <c r="AL4586" s="120"/>
      <c r="AQ4586" s="26"/>
      <c r="AW4586" s="19"/>
      <c r="AX4586" s="19"/>
      <c r="AY4586" s="19"/>
      <c r="AZ4586" s="19"/>
      <c r="BA4586" s="19"/>
      <c r="BB4586" s="19"/>
      <c r="BC4586" s="1"/>
      <c r="BD4586"/>
      <c r="BE4586"/>
      <c r="BF4586" s="1"/>
      <c r="BG4586"/>
      <c r="BH4586"/>
      <c r="BI4586"/>
      <c r="BJ4586" s="1"/>
      <c r="BK4586" s="1"/>
      <c r="BL4586"/>
      <c r="BM4586" s="1"/>
      <c r="BN4586" s="1"/>
      <c r="BO4586" s="1"/>
      <c r="BP4586" s="1"/>
      <c r="BQ4586" s="1"/>
      <c r="BR4586" s="1"/>
      <c r="BS4586" s="1"/>
      <c r="BT4586" s="22"/>
      <c r="BU4586" s="1"/>
      <c r="BV4586" s="1"/>
      <c r="BW4586" s="1"/>
      <c r="BX4586" s="1"/>
      <c r="BY4586" s="1"/>
      <c r="BZ4586" s="1"/>
      <c r="CA4586" s="1"/>
      <c r="CB4586" s="1"/>
      <c r="CC4586" s="1"/>
      <c r="CD4586" s="1"/>
      <c r="CE4586" s="1"/>
      <c r="CF4586" s="1"/>
      <c r="CG4586" s="1"/>
      <c r="CH4586" s="1"/>
      <c r="CI4586" s="1"/>
      <c r="CJ4586" s="1"/>
      <c r="CK4586" s="1"/>
      <c r="CL4586" s="1"/>
      <c r="CM4586" s="1"/>
      <c r="CN4586" s="1"/>
      <c r="CO4586" s="1"/>
      <c r="CP4586" s="1"/>
      <c r="CQ4586" s="1"/>
      <c r="CR4586" s="1"/>
      <c r="CS4586" s="1"/>
      <c r="CT4586" s="1"/>
      <c r="CU4586" s="1"/>
      <c r="CV4586" s="1"/>
      <c r="CW4586" s="1"/>
      <c r="CX4586" s="1"/>
      <c r="CY4586" s="1"/>
      <c r="CZ4586" s="1"/>
      <c r="DA4586" s="1"/>
      <c r="DB4586" s="1"/>
      <c r="DC4586" s="1"/>
      <c r="DD4586" s="1"/>
      <c r="DE4586" s="1"/>
      <c r="DF4586" s="1"/>
      <c r="DG4586" s="1"/>
      <c r="DH4586" s="1"/>
      <c r="DI4586" s="1"/>
      <c r="DJ4586" s="1"/>
      <c r="DK4586" s="1"/>
      <c r="DL4586" s="1"/>
      <c r="DM4586" s="1"/>
      <c r="DN4586" s="1"/>
      <c r="DO4586" s="1"/>
      <c r="DP4586" s="1"/>
      <c r="DQ4586" s="1"/>
      <c r="DR4586" s="1"/>
      <c r="DS4586" s="1"/>
      <c r="DT4586" s="1"/>
      <c r="DU4586" s="1"/>
      <c r="DV4586" s="1"/>
      <c r="DW4586" s="1"/>
      <c r="DX4586" s="1"/>
      <c r="DY4586" s="1"/>
      <c r="DZ4586" s="1"/>
      <c r="EA4586" s="1"/>
      <c r="EB4586" s="1"/>
      <c r="EC4586" s="1"/>
      <c r="ED4586" s="1"/>
      <c r="EE4586" s="1"/>
      <c r="EF4586" s="1"/>
      <c r="EG4586" s="1"/>
      <c r="EH4586" s="1"/>
      <c r="EI4586" s="1"/>
      <c r="EJ4586" s="1"/>
      <c r="EK4586" s="1"/>
      <c r="EL4586" s="1"/>
      <c r="EM4586" s="1"/>
      <c r="EN4586" s="1"/>
      <c r="EO4586" s="1"/>
      <c r="EP4586" s="1"/>
      <c r="EQ4586" s="1"/>
      <c r="ER4586" s="1"/>
      <c r="ES4586" s="1"/>
      <c r="ET4586" s="1"/>
      <c r="EU4586" s="1"/>
      <c r="EV4586" s="1"/>
      <c r="EW4586" s="1"/>
      <c r="EX4586" s="1"/>
      <c r="EY4586" s="1"/>
      <c r="EZ4586" s="1"/>
      <c r="FA4586" s="1"/>
      <c r="FB4586" s="1"/>
      <c r="FC4586" s="1"/>
      <c r="FD4586" s="1"/>
      <c r="FE4586" s="1"/>
      <c r="FF4586" s="1"/>
      <c r="FG4586" s="1"/>
      <c r="FH4586" s="1"/>
      <c r="FI4586" s="1"/>
      <c r="FJ4586" s="1"/>
      <c r="FK4586" s="1"/>
      <c r="FL4586" s="1"/>
      <c r="FM4586" s="1"/>
      <c r="FN4586" s="1"/>
      <c r="FO4586" s="1"/>
      <c r="FP4586" s="1"/>
      <c r="FQ4586" s="1"/>
      <c r="FR4586" s="1"/>
      <c r="FS4586" s="1"/>
      <c r="FT4586" s="1"/>
      <c r="FU4586" s="1"/>
      <c r="FV4586" s="1"/>
      <c r="FW4586" s="1"/>
      <c r="FX4586" s="1"/>
      <c r="FY4586" s="1"/>
      <c r="FZ4586" s="1"/>
      <c r="GA4586" s="1"/>
      <c r="GB4586" s="1"/>
      <c r="GC4586" s="1"/>
      <c r="GD4586" s="1"/>
      <c r="GE4586" s="1"/>
      <c r="GF4586" s="1"/>
      <c r="GG4586" s="1"/>
      <c r="GH4586" s="1"/>
      <c r="GI4586" s="1"/>
      <c r="GJ4586" s="1"/>
      <c r="GK4586"/>
      <c r="GL4586"/>
      <c r="GM4586"/>
      <c r="GN4586"/>
      <c r="GO4586"/>
      <c r="GP4586"/>
      <c r="GQ4586"/>
      <c r="GR4586"/>
      <c r="GS4586"/>
      <c r="GT4586"/>
      <c r="GU4586"/>
      <c r="GV4586"/>
      <c r="GW4586"/>
      <c r="GX4586"/>
      <c r="GY4586"/>
      <c r="GZ4586"/>
      <c r="HA4586"/>
      <c r="HB4586"/>
      <c r="HC4586"/>
      <c r="HD4586"/>
      <c r="HE4586"/>
    </row>
    <row r="4587" spans="4:213" s="25" customFormat="1" x14ac:dyDescent="0.25">
      <c r="D4587" s="19"/>
      <c r="E4587" s="19"/>
      <c r="F4587" s="20"/>
      <c r="G4587" s="20"/>
      <c r="H4587" s="20"/>
      <c r="I4587" s="20"/>
      <c r="J4587" s="21"/>
      <c r="K4587" s="21"/>
      <c r="L4587" s="20"/>
      <c r="M4587" s="20"/>
      <c r="N4587" s="22"/>
      <c r="O4587" s="22"/>
      <c r="P4587" s="22"/>
      <c r="Q4587" s="22"/>
      <c r="R4587" s="19"/>
      <c r="S4587" s="19"/>
      <c r="T4587" s="19"/>
      <c r="U4587" s="20"/>
      <c r="V4587" s="20"/>
      <c r="W4587" s="20"/>
      <c r="X4587" s="27"/>
      <c r="Y4587" s="253"/>
      <c r="Z4587" s="30"/>
      <c r="AA4587" s="30"/>
      <c r="AB4587" s="31"/>
      <c r="AC4587" s="31"/>
      <c r="AD4587" s="31"/>
      <c r="AE4587" s="31"/>
      <c r="AF4587" s="31"/>
      <c r="AG4587" s="241"/>
      <c r="AH4587" s="31"/>
      <c r="AI4587" s="31"/>
      <c r="AJ4587" s="31"/>
      <c r="AK4587" s="31"/>
      <c r="AL4587" s="120"/>
      <c r="AQ4587" s="26"/>
      <c r="AW4587" s="19"/>
      <c r="AX4587" s="19"/>
      <c r="AY4587" s="19"/>
      <c r="AZ4587" s="19"/>
      <c r="BA4587" s="19"/>
      <c r="BB4587" s="19"/>
      <c r="BC4587" s="1"/>
      <c r="BD4587"/>
      <c r="BE4587"/>
      <c r="BF4587" s="1"/>
      <c r="BG4587"/>
      <c r="BH4587"/>
      <c r="BI4587"/>
      <c r="BJ4587" s="1"/>
      <c r="BK4587" s="1"/>
      <c r="BL4587"/>
      <c r="BM4587" s="1"/>
      <c r="BN4587" s="1"/>
      <c r="BO4587" s="1"/>
      <c r="BP4587" s="1"/>
      <c r="BQ4587" s="1"/>
      <c r="BR4587" s="1"/>
      <c r="BS4587" s="1"/>
      <c r="BT4587" s="22"/>
      <c r="BU4587" s="1"/>
      <c r="BV4587" s="1"/>
      <c r="BW4587" s="1"/>
      <c r="BX4587" s="1"/>
      <c r="BY4587" s="1"/>
      <c r="BZ4587" s="1"/>
      <c r="CA4587" s="1"/>
      <c r="CB4587" s="1"/>
      <c r="CC4587" s="1"/>
      <c r="CD4587" s="1"/>
      <c r="CE4587" s="1"/>
      <c r="CF4587" s="1"/>
      <c r="CG4587" s="1"/>
      <c r="CH4587" s="1"/>
      <c r="CI4587" s="1"/>
      <c r="CJ4587" s="1"/>
      <c r="CK4587" s="1"/>
      <c r="CL4587" s="1"/>
      <c r="CM4587" s="1"/>
      <c r="CN4587" s="1"/>
      <c r="CO4587" s="1"/>
      <c r="CP4587" s="1"/>
      <c r="CQ4587" s="1"/>
      <c r="CR4587" s="1"/>
      <c r="CS4587" s="1"/>
      <c r="CT4587" s="1"/>
      <c r="CU4587" s="1"/>
      <c r="CV4587" s="1"/>
      <c r="CW4587" s="1"/>
      <c r="CX4587" s="1"/>
      <c r="CY4587" s="1"/>
      <c r="CZ4587" s="1"/>
      <c r="DA4587" s="1"/>
      <c r="DB4587" s="1"/>
      <c r="DC4587" s="1"/>
      <c r="DD4587" s="1"/>
      <c r="DE4587" s="1"/>
      <c r="DF4587" s="1"/>
      <c r="DG4587" s="1"/>
      <c r="DH4587" s="1"/>
      <c r="DI4587" s="1"/>
      <c r="DJ4587" s="1"/>
      <c r="DK4587" s="1"/>
      <c r="DL4587" s="1"/>
      <c r="DM4587" s="1"/>
      <c r="DN4587" s="1"/>
      <c r="DO4587" s="1"/>
      <c r="DP4587" s="1"/>
      <c r="DQ4587" s="1"/>
      <c r="DR4587" s="1"/>
      <c r="DS4587" s="1"/>
      <c r="DT4587" s="1"/>
      <c r="DU4587" s="1"/>
      <c r="DV4587" s="1"/>
      <c r="DW4587" s="1"/>
      <c r="DX4587" s="1"/>
      <c r="DY4587" s="1"/>
      <c r="DZ4587" s="1"/>
      <c r="EA4587" s="1"/>
      <c r="EB4587" s="1"/>
      <c r="EC4587" s="1"/>
      <c r="ED4587" s="1"/>
      <c r="EE4587" s="1"/>
      <c r="EF4587" s="1"/>
      <c r="EG4587" s="1"/>
      <c r="EH4587" s="1"/>
      <c r="EI4587" s="1"/>
      <c r="EJ4587" s="1"/>
      <c r="EK4587" s="1"/>
      <c r="EL4587" s="1"/>
      <c r="EM4587" s="1"/>
      <c r="EN4587" s="1"/>
      <c r="EO4587" s="1"/>
      <c r="EP4587" s="1"/>
      <c r="EQ4587" s="1"/>
      <c r="ER4587" s="1"/>
      <c r="ES4587" s="1"/>
      <c r="ET4587" s="1"/>
      <c r="EU4587" s="1"/>
      <c r="EV4587" s="1"/>
      <c r="EW4587" s="1"/>
      <c r="EX4587" s="1"/>
      <c r="EY4587" s="1"/>
      <c r="EZ4587" s="1"/>
      <c r="FA4587" s="1"/>
      <c r="FB4587" s="1"/>
      <c r="FC4587" s="1"/>
      <c r="FD4587" s="1"/>
      <c r="FE4587" s="1"/>
      <c r="FF4587" s="1"/>
      <c r="FG4587" s="1"/>
      <c r="FH4587" s="1"/>
      <c r="FI4587" s="1"/>
      <c r="FJ4587" s="1"/>
      <c r="FK4587" s="1"/>
      <c r="FL4587" s="1"/>
      <c r="FM4587" s="1"/>
      <c r="FN4587" s="1"/>
      <c r="FO4587" s="1"/>
      <c r="FP4587" s="1"/>
      <c r="FQ4587" s="1"/>
      <c r="FR4587" s="1"/>
      <c r="FS4587" s="1"/>
      <c r="FT4587" s="1"/>
      <c r="FU4587" s="1"/>
      <c r="FV4587" s="1"/>
      <c r="FW4587" s="1"/>
      <c r="FX4587" s="1"/>
      <c r="FY4587" s="1"/>
      <c r="FZ4587" s="1"/>
      <c r="GA4587" s="1"/>
      <c r="GB4587" s="1"/>
      <c r="GC4587" s="1"/>
      <c r="GD4587" s="1"/>
      <c r="GE4587" s="1"/>
      <c r="GF4587" s="1"/>
      <c r="GG4587" s="1"/>
      <c r="GH4587" s="1"/>
      <c r="GI4587" s="1"/>
      <c r="GJ4587" s="1"/>
      <c r="GK4587"/>
      <c r="GL4587"/>
      <c r="GM4587"/>
      <c r="GN4587"/>
      <c r="GO4587"/>
      <c r="GP4587"/>
      <c r="GQ4587"/>
      <c r="GR4587"/>
      <c r="GS4587"/>
      <c r="GT4587"/>
      <c r="GU4587"/>
      <c r="GV4587"/>
      <c r="GW4587"/>
      <c r="GX4587"/>
      <c r="GY4587"/>
      <c r="GZ4587"/>
      <c r="HA4587"/>
      <c r="HB4587"/>
      <c r="HC4587"/>
      <c r="HD4587"/>
      <c r="HE4587"/>
    </row>
    <row r="4588" spans="4:213" s="25" customFormat="1" x14ac:dyDescent="0.25">
      <c r="D4588" s="19"/>
      <c r="E4588" s="19"/>
      <c r="F4588" s="20"/>
      <c r="G4588" s="20"/>
      <c r="H4588" s="20"/>
      <c r="I4588" s="20"/>
      <c r="J4588" s="21"/>
      <c r="K4588" s="21"/>
      <c r="L4588" s="20"/>
      <c r="M4588" s="20"/>
      <c r="N4588" s="22"/>
      <c r="O4588" s="22"/>
      <c r="P4588" s="22"/>
      <c r="Q4588" s="22"/>
      <c r="R4588" s="19"/>
      <c r="S4588" s="19"/>
      <c r="T4588" s="19"/>
      <c r="U4588" s="20"/>
      <c r="V4588" s="20"/>
      <c r="W4588" s="20"/>
      <c r="X4588" s="27"/>
      <c r="Y4588" s="253"/>
      <c r="Z4588" s="30"/>
      <c r="AA4588" s="30"/>
      <c r="AB4588" s="31"/>
      <c r="AC4588" s="31"/>
      <c r="AD4588" s="31"/>
      <c r="AE4588" s="31"/>
      <c r="AF4588" s="31"/>
      <c r="AG4588" s="241"/>
      <c r="AH4588" s="31"/>
      <c r="AI4588" s="31"/>
      <c r="AJ4588" s="31"/>
      <c r="AK4588" s="31"/>
      <c r="AL4588" s="120"/>
      <c r="AQ4588" s="26"/>
      <c r="AW4588" s="19"/>
      <c r="AX4588" s="19"/>
      <c r="AY4588" s="19"/>
      <c r="AZ4588" s="19"/>
      <c r="BA4588" s="19"/>
      <c r="BB4588" s="19"/>
      <c r="BC4588" s="1"/>
      <c r="BD4588"/>
      <c r="BE4588"/>
      <c r="BF4588" s="1"/>
      <c r="BG4588"/>
      <c r="BH4588"/>
      <c r="BI4588"/>
      <c r="BJ4588" s="1"/>
      <c r="BK4588" s="1"/>
      <c r="BL4588"/>
      <c r="BM4588" s="1"/>
      <c r="BN4588" s="1"/>
      <c r="BO4588" s="1"/>
      <c r="BP4588" s="1"/>
      <c r="BQ4588" s="1"/>
      <c r="BR4588" s="1"/>
      <c r="BS4588" s="1"/>
      <c r="BT4588" s="22"/>
      <c r="BU4588" s="1"/>
      <c r="BV4588" s="1"/>
      <c r="BW4588" s="1"/>
      <c r="BX4588" s="1"/>
      <c r="BY4588" s="1"/>
      <c r="BZ4588" s="1"/>
      <c r="CA4588" s="1"/>
      <c r="CB4588" s="1"/>
      <c r="CC4588" s="1"/>
      <c r="CD4588" s="1"/>
      <c r="CE4588" s="1"/>
      <c r="CF4588" s="1"/>
      <c r="CG4588" s="1"/>
      <c r="CH4588" s="1"/>
      <c r="CI4588" s="1"/>
      <c r="CJ4588" s="1"/>
      <c r="CK4588" s="1"/>
      <c r="CL4588" s="1"/>
      <c r="CM4588" s="1"/>
      <c r="CN4588" s="1"/>
      <c r="CO4588" s="1"/>
      <c r="CP4588" s="1"/>
      <c r="CQ4588" s="1"/>
      <c r="CR4588" s="1"/>
      <c r="CS4588" s="1"/>
      <c r="CT4588" s="1"/>
      <c r="CU4588" s="1"/>
      <c r="CV4588" s="1"/>
      <c r="CW4588" s="1"/>
      <c r="CX4588" s="1"/>
      <c r="CY4588" s="1"/>
      <c r="CZ4588" s="1"/>
      <c r="DA4588" s="1"/>
      <c r="DB4588" s="1"/>
      <c r="DC4588" s="1"/>
      <c r="DD4588" s="1"/>
      <c r="DE4588" s="1"/>
      <c r="DF4588" s="1"/>
      <c r="DG4588" s="1"/>
      <c r="DH4588" s="1"/>
      <c r="DI4588" s="1"/>
      <c r="DJ4588" s="1"/>
      <c r="DK4588" s="1"/>
      <c r="DL4588" s="1"/>
      <c r="DM4588" s="1"/>
      <c r="DN4588" s="1"/>
      <c r="DO4588" s="1"/>
      <c r="DP4588" s="1"/>
      <c r="DQ4588" s="1"/>
      <c r="DR4588" s="1"/>
      <c r="DS4588" s="1"/>
      <c r="DT4588" s="1"/>
      <c r="DU4588" s="1"/>
      <c r="DV4588" s="1"/>
      <c r="DW4588" s="1"/>
      <c r="DX4588" s="1"/>
      <c r="DY4588" s="1"/>
      <c r="DZ4588" s="1"/>
      <c r="EA4588" s="1"/>
      <c r="EB4588" s="1"/>
      <c r="EC4588" s="1"/>
      <c r="ED4588" s="1"/>
      <c r="EE4588" s="1"/>
      <c r="EF4588" s="1"/>
      <c r="EG4588" s="1"/>
      <c r="EH4588" s="1"/>
      <c r="EI4588" s="1"/>
      <c r="EJ4588" s="1"/>
      <c r="EK4588" s="1"/>
      <c r="EL4588" s="1"/>
      <c r="EM4588" s="1"/>
      <c r="EN4588" s="1"/>
      <c r="EO4588" s="1"/>
      <c r="EP4588" s="1"/>
      <c r="EQ4588" s="1"/>
      <c r="ER4588" s="1"/>
      <c r="ES4588" s="1"/>
      <c r="ET4588" s="1"/>
      <c r="EU4588" s="1"/>
      <c r="EV4588" s="1"/>
      <c r="EW4588" s="1"/>
      <c r="EX4588" s="1"/>
      <c r="EY4588" s="1"/>
      <c r="EZ4588" s="1"/>
      <c r="FA4588" s="1"/>
      <c r="FB4588" s="1"/>
      <c r="FC4588" s="1"/>
      <c r="FD4588" s="1"/>
      <c r="FE4588" s="1"/>
      <c r="FF4588" s="1"/>
      <c r="FG4588" s="1"/>
      <c r="FH4588" s="1"/>
      <c r="FI4588" s="1"/>
      <c r="FJ4588" s="1"/>
      <c r="FK4588" s="1"/>
      <c r="FL4588" s="1"/>
      <c r="FM4588" s="1"/>
      <c r="FN4588" s="1"/>
      <c r="FO4588" s="1"/>
      <c r="FP4588" s="1"/>
      <c r="FQ4588" s="1"/>
      <c r="FR4588" s="1"/>
      <c r="FS4588" s="1"/>
      <c r="FT4588" s="1"/>
      <c r="FU4588" s="1"/>
      <c r="FV4588" s="1"/>
      <c r="FW4588" s="1"/>
      <c r="FX4588" s="1"/>
      <c r="FY4588" s="1"/>
      <c r="FZ4588" s="1"/>
      <c r="GA4588" s="1"/>
      <c r="GB4588" s="1"/>
      <c r="GC4588" s="1"/>
      <c r="GD4588" s="1"/>
      <c r="GE4588" s="1"/>
      <c r="GF4588" s="1"/>
      <c r="GG4588" s="1"/>
      <c r="GH4588" s="1"/>
      <c r="GI4588" s="1"/>
      <c r="GJ4588" s="1"/>
      <c r="GK4588"/>
      <c r="GL4588"/>
      <c r="GM4588"/>
      <c r="GN4588"/>
      <c r="GO4588"/>
      <c r="GP4588"/>
      <c r="GQ4588"/>
      <c r="GR4588"/>
      <c r="GS4588"/>
      <c r="GT4588"/>
      <c r="GU4588"/>
      <c r="GV4588"/>
      <c r="GW4588"/>
      <c r="GX4588"/>
      <c r="GY4588"/>
      <c r="GZ4588"/>
      <c r="HA4588"/>
      <c r="HB4588"/>
      <c r="HC4588"/>
      <c r="HD4588"/>
      <c r="HE4588"/>
    </row>
    <row r="4589" spans="4:213" s="25" customFormat="1" x14ac:dyDescent="0.25">
      <c r="D4589" s="19"/>
      <c r="E4589" s="19"/>
      <c r="F4589" s="20"/>
      <c r="G4589" s="20"/>
      <c r="H4589" s="20"/>
      <c r="I4589" s="20"/>
      <c r="J4589" s="21"/>
      <c r="K4589" s="21"/>
      <c r="L4589" s="20"/>
      <c r="M4589" s="20"/>
      <c r="N4589" s="22"/>
      <c r="O4589" s="22"/>
      <c r="P4589" s="22"/>
      <c r="Q4589" s="22"/>
      <c r="R4589" s="19"/>
      <c r="S4589" s="19"/>
      <c r="T4589" s="19"/>
      <c r="U4589" s="20"/>
      <c r="V4589" s="20"/>
      <c r="W4589" s="20"/>
      <c r="X4589" s="27"/>
      <c r="Y4589" s="253"/>
      <c r="Z4589" s="30"/>
      <c r="AA4589" s="30"/>
      <c r="AB4589" s="31"/>
      <c r="AC4589" s="31"/>
      <c r="AD4589" s="31"/>
      <c r="AE4589" s="31"/>
      <c r="AF4589" s="31"/>
      <c r="AG4589" s="241"/>
      <c r="AH4589" s="31"/>
      <c r="AI4589" s="31"/>
      <c r="AJ4589" s="31"/>
      <c r="AK4589" s="31"/>
      <c r="AL4589" s="120"/>
      <c r="AQ4589" s="26"/>
      <c r="AW4589" s="19"/>
      <c r="AX4589" s="19"/>
      <c r="AY4589" s="19"/>
      <c r="AZ4589" s="19"/>
      <c r="BA4589" s="19"/>
      <c r="BB4589" s="19"/>
      <c r="BC4589" s="1"/>
      <c r="BD4589"/>
      <c r="BE4589"/>
      <c r="BF4589" s="1"/>
      <c r="BG4589"/>
      <c r="BH4589"/>
      <c r="BI4589"/>
      <c r="BJ4589" s="1"/>
      <c r="BK4589" s="1"/>
      <c r="BL4589"/>
      <c r="BM4589" s="1"/>
      <c r="BN4589" s="1"/>
      <c r="BO4589" s="1"/>
      <c r="BP4589" s="1"/>
      <c r="BQ4589" s="1"/>
      <c r="BR4589" s="1"/>
      <c r="BS4589" s="1"/>
      <c r="BT4589" s="22"/>
      <c r="BU4589" s="1"/>
      <c r="BV4589" s="1"/>
      <c r="BW4589" s="1"/>
      <c r="BX4589" s="1"/>
      <c r="BY4589" s="1"/>
      <c r="BZ4589" s="1"/>
      <c r="CA4589" s="1"/>
      <c r="CB4589" s="1"/>
      <c r="CC4589" s="1"/>
      <c r="CD4589" s="1"/>
      <c r="CE4589" s="1"/>
      <c r="CF4589" s="1"/>
      <c r="CG4589" s="1"/>
      <c r="CH4589" s="1"/>
      <c r="CI4589" s="1"/>
      <c r="CJ4589" s="1"/>
      <c r="CK4589" s="1"/>
      <c r="CL4589" s="1"/>
      <c r="CM4589" s="1"/>
      <c r="CN4589" s="1"/>
      <c r="CO4589" s="1"/>
      <c r="CP4589" s="1"/>
      <c r="CQ4589" s="1"/>
      <c r="CR4589" s="1"/>
      <c r="CS4589" s="1"/>
      <c r="CT4589" s="1"/>
      <c r="CU4589" s="1"/>
      <c r="CV4589" s="1"/>
      <c r="CW4589" s="1"/>
      <c r="CX4589" s="1"/>
      <c r="CY4589" s="1"/>
      <c r="CZ4589" s="1"/>
      <c r="DA4589" s="1"/>
      <c r="DB4589" s="1"/>
      <c r="DC4589" s="1"/>
      <c r="DD4589" s="1"/>
      <c r="DE4589" s="1"/>
      <c r="DF4589" s="1"/>
      <c r="DG4589" s="1"/>
      <c r="DH4589" s="1"/>
      <c r="DI4589" s="1"/>
      <c r="DJ4589" s="1"/>
      <c r="DK4589" s="1"/>
      <c r="DL4589" s="1"/>
      <c r="DM4589" s="1"/>
      <c r="DN4589" s="1"/>
      <c r="DO4589" s="1"/>
      <c r="DP4589" s="1"/>
      <c r="DQ4589" s="1"/>
      <c r="DR4589" s="1"/>
      <c r="DS4589" s="1"/>
      <c r="DT4589" s="1"/>
      <c r="DU4589" s="1"/>
      <c r="DV4589" s="1"/>
      <c r="DW4589" s="1"/>
      <c r="DX4589" s="1"/>
      <c r="DY4589" s="1"/>
      <c r="DZ4589" s="1"/>
      <c r="EA4589" s="1"/>
      <c r="EB4589" s="1"/>
      <c r="EC4589" s="1"/>
      <c r="ED4589" s="1"/>
      <c r="EE4589" s="1"/>
      <c r="EF4589" s="1"/>
      <c r="EG4589" s="1"/>
      <c r="EH4589" s="1"/>
      <c r="EI4589" s="1"/>
      <c r="EJ4589" s="1"/>
      <c r="EK4589" s="1"/>
      <c r="EL4589" s="1"/>
      <c r="EM4589" s="1"/>
      <c r="EN4589" s="1"/>
      <c r="EO4589" s="1"/>
      <c r="EP4589" s="1"/>
      <c r="EQ4589" s="1"/>
      <c r="ER4589" s="1"/>
      <c r="ES4589" s="1"/>
      <c r="ET4589" s="1"/>
      <c r="EU4589" s="1"/>
      <c r="EV4589" s="1"/>
      <c r="EW4589" s="1"/>
      <c r="EX4589" s="1"/>
      <c r="EY4589" s="1"/>
      <c r="EZ4589" s="1"/>
      <c r="FA4589" s="1"/>
      <c r="FB4589" s="1"/>
      <c r="FC4589" s="1"/>
      <c r="FD4589" s="1"/>
      <c r="FE4589" s="1"/>
      <c r="FF4589" s="1"/>
      <c r="FG4589" s="1"/>
      <c r="FH4589" s="1"/>
      <c r="FI4589" s="1"/>
      <c r="FJ4589" s="1"/>
      <c r="FK4589" s="1"/>
      <c r="FL4589" s="1"/>
      <c r="FM4589" s="1"/>
      <c r="FN4589" s="1"/>
      <c r="FO4589" s="1"/>
      <c r="FP4589" s="1"/>
      <c r="FQ4589" s="1"/>
      <c r="FR4589" s="1"/>
      <c r="FS4589" s="1"/>
      <c r="FT4589" s="1"/>
      <c r="FU4589" s="1"/>
      <c r="FV4589" s="1"/>
      <c r="FW4589" s="1"/>
      <c r="FX4589" s="1"/>
      <c r="FY4589" s="1"/>
      <c r="FZ4589" s="1"/>
      <c r="GA4589" s="1"/>
      <c r="GB4589" s="1"/>
      <c r="GC4589" s="1"/>
      <c r="GD4589" s="1"/>
      <c r="GE4589" s="1"/>
      <c r="GF4589" s="1"/>
      <c r="GG4589" s="1"/>
      <c r="GH4589" s="1"/>
      <c r="GI4589" s="1"/>
      <c r="GJ4589" s="1"/>
      <c r="GK4589"/>
      <c r="GL4589"/>
      <c r="GM4589"/>
      <c r="GN4589"/>
      <c r="GO4589"/>
      <c r="GP4589"/>
      <c r="GQ4589"/>
      <c r="GR4589"/>
      <c r="GS4589"/>
      <c r="GT4589"/>
      <c r="GU4589"/>
      <c r="GV4589"/>
      <c r="GW4589"/>
      <c r="GX4589"/>
      <c r="GY4589"/>
      <c r="GZ4589"/>
      <c r="HA4589"/>
      <c r="HB4589"/>
      <c r="HC4589"/>
      <c r="HD4589"/>
      <c r="HE4589"/>
    </row>
    <row r="4590" spans="4:213" s="25" customFormat="1" x14ac:dyDescent="0.25">
      <c r="D4590" s="19"/>
      <c r="E4590" s="19"/>
      <c r="F4590" s="20"/>
      <c r="G4590" s="20"/>
      <c r="H4590" s="20"/>
      <c r="I4590" s="20"/>
      <c r="J4590" s="21"/>
      <c r="K4590" s="21"/>
      <c r="L4590" s="20"/>
      <c r="M4590" s="20"/>
      <c r="N4590" s="22"/>
      <c r="O4590" s="22"/>
      <c r="P4590" s="22"/>
      <c r="Q4590" s="22"/>
      <c r="R4590" s="19"/>
      <c r="S4590" s="19"/>
      <c r="T4590" s="19"/>
      <c r="U4590" s="20"/>
      <c r="V4590" s="20"/>
      <c r="W4590" s="20"/>
      <c r="X4590" s="27"/>
      <c r="Y4590" s="253"/>
      <c r="Z4590" s="30"/>
      <c r="AA4590" s="30"/>
      <c r="AB4590" s="31"/>
      <c r="AC4590" s="31"/>
      <c r="AD4590" s="31"/>
      <c r="AE4590" s="31"/>
      <c r="AF4590" s="31"/>
      <c r="AG4590" s="241"/>
      <c r="AH4590" s="31"/>
      <c r="AI4590" s="31"/>
      <c r="AJ4590" s="31"/>
      <c r="AK4590" s="31"/>
      <c r="AL4590" s="120"/>
      <c r="AQ4590" s="26"/>
      <c r="AW4590" s="19"/>
      <c r="AX4590" s="19"/>
      <c r="AY4590" s="19"/>
      <c r="AZ4590" s="19"/>
      <c r="BA4590" s="19"/>
      <c r="BB4590" s="19"/>
      <c r="BC4590" s="1"/>
      <c r="BD4590"/>
      <c r="BE4590"/>
      <c r="BF4590" s="1"/>
      <c r="BG4590"/>
      <c r="BH4590"/>
      <c r="BI4590"/>
      <c r="BJ4590" s="1"/>
      <c r="BK4590" s="1"/>
      <c r="BL4590"/>
      <c r="BM4590" s="1"/>
      <c r="BN4590" s="1"/>
      <c r="BO4590" s="1"/>
      <c r="BP4590" s="1"/>
      <c r="BQ4590" s="1"/>
      <c r="BR4590" s="1"/>
      <c r="BS4590" s="1"/>
      <c r="BT4590" s="22"/>
      <c r="BU4590" s="1"/>
      <c r="BV4590" s="1"/>
      <c r="BW4590" s="1"/>
      <c r="BX4590" s="1"/>
      <c r="BY4590" s="1"/>
      <c r="BZ4590" s="1"/>
      <c r="CA4590" s="1"/>
      <c r="CB4590" s="1"/>
      <c r="CC4590" s="1"/>
      <c r="CD4590" s="1"/>
      <c r="CE4590" s="1"/>
      <c r="CF4590" s="1"/>
      <c r="CG4590" s="1"/>
      <c r="CH4590" s="1"/>
      <c r="CI4590" s="1"/>
      <c r="CJ4590" s="1"/>
      <c r="CK4590" s="1"/>
      <c r="CL4590" s="1"/>
      <c r="CM4590" s="1"/>
      <c r="CN4590" s="1"/>
      <c r="CO4590" s="1"/>
      <c r="CP4590" s="1"/>
      <c r="CQ4590" s="1"/>
      <c r="CR4590" s="1"/>
      <c r="CS4590" s="1"/>
      <c r="CT4590" s="1"/>
      <c r="CU4590" s="1"/>
      <c r="CV4590" s="1"/>
      <c r="CW4590" s="1"/>
      <c r="CX4590" s="1"/>
      <c r="CY4590" s="1"/>
      <c r="CZ4590" s="1"/>
      <c r="DA4590" s="1"/>
      <c r="DB4590" s="1"/>
      <c r="DC4590" s="1"/>
      <c r="DD4590" s="1"/>
      <c r="DE4590" s="1"/>
      <c r="DF4590" s="1"/>
      <c r="DG4590" s="1"/>
      <c r="DH4590" s="1"/>
      <c r="DI4590" s="1"/>
      <c r="DJ4590" s="1"/>
      <c r="DK4590" s="1"/>
      <c r="DL4590" s="1"/>
      <c r="DM4590" s="1"/>
      <c r="DN4590" s="1"/>
      <c r="DO4590" s="1"/>
      <c r="DP4590" s="1"/>
      <c r="DQ4590" s="1"/>
      <c r="DR4590" s="1"/>
      <c r="DS4590" s="1"/>
      <c r="DT4590" s="1"/>
      <c r="DU4590" s="1"/>
      <c r="DV4590" s="1"/>
      <c r="DW4590" s="1"/>
      <c r="DX4590" s="1"/>
      <c r="DY4590" s="1"/>
      <c r="DZ4590" s="1"/>
      <c r="EA4590" s="1"/>
      <c r="EB4590" s="1"/>
      <c r="EC4590" s="1"/>
      <c r="ED4590" s="1"/>
      <c r="EE4590" s="1"/>
      <c r="EF4590" s="1"/>
      <c r="EG4590" s="1"/>
      <c r="EH4590" s="1"/>
      <c r="EI4590" s="1"/>
      <c r="EJ4590" s="1"/>
      <c r="EK4590" s="1"/>
      <c r="EL4590" s="1"/>
      <c r="EM4590" s="1"/>
      <c r="EN4590" s="1"/>
      <c r="EO4590" s="1"/>
      <c r="EP4590" s="1"/>
      <c r="EQ4590" s="1"/>
      <c r="ER4590" s="1"/>
      <c r="ES4590" s="1"/>
      <c r="ET4590" s="1"/>
      <c r="EU4590" s="1"/>
      <c r="EV4590" s="1"/>
      <c r="EW4590" s="1"/>
      <c r="EX4590" s="1"/>
      <c r="EY4590" s="1"/>
      <c r="EZ4590" s="1"/>
      <c r="FA4590" s="1"/>
      <c r="FB4590" s="1"/>
      <c r="FC4590" s="1"/>
      <c r="FD4590" s="1"/>
      <c r="FE4590" s="1"/>
      <c r="FF4590" s="1"/>
      <c r="FG4590" s="1"/>
      <c r="FH4590" s="1"/>
      <c r="FI4590" s="1"/>
      <c r="FJ4590" s="1"/>
      <c r="FK4590" s="1"/>
      <c r="FL4590" s="1"/>
      <c r="FM4590" s="1"/>
      <c r="FN4590" s="1"/>
      <c r="FO4590" s="1"/>
      <c r="FP4590" s="1"/>
      <c r="FQ4590" s="1"/>
      <c r="FR4590" s="1"/>
      <c r="FS4590" s="1"/>
      <c r="FT4590" s="1"/>
      <c r="FU4590" s="1"/>
      <c r="FV4590" s="1"/>
      <c r="FW4590" s="1"/>
      <c r="FX4590" s="1"/>
      <c r="FY4590" s="1"/>
      <c r="FZ4590" s="1"/>
      <c r="GA4590" s="1"/>
      <c r="GB4590" s="1"/>
      <c r="GC4590" s="1"/>
      <c r="GD4590" s="1"/>
      <c r="GE4590" s="1"/>
      <c r="GF4590" s="1"/>
      <c r="GG4590" s="1"/>
      <c r="GH4590" s="1"/>
      <c r="GI4590" s="1"/>
      <c r="GJ4590" s="1"/>
      <c r="GK4590"/>
      <c r="GL4590"/>
      <c r="GM4590"/>
      <c r="GN4590"/>
      <c r="GO4590"/>
      <c r="GP4590"/>
      <c r="GQ4590"/>
      <c r="GR4590"/>
      <c r="GS4590"/>
      <c r="GT4590"/>
      <c r="GU4590"/>
      <c r="GV4590"/>
      <c r="GW4590"/>
      <c r="GX4590"/>
      <c r="GY4590"/>
      <c r="GZ4590"/>
      <c r="HA4590"/>
      <c r="HB4590"/>
      <c r="HC4590"/>
      <c r="HD4590"/>
      <c r="HE4590"/>
    </row>
    <row r="4591" spans="4:213" s="25" customFormat="1" x14ac:dyDescent="0.25">
      <c r="D4591" s="19"/>
      <c r="E4591" s="19"/>
      <c r="F4591" s="20"/>
      <c r="G4591" s="20"/>
      <c r="H4591" s="20"/>
      <c r="I4591" s="20"/>
      <c r="J4591" s="21"/>
      <c r="K4591" s="21"/>
      <c r="L4591" s="20"/>
      <c r="M4591" s="20"/>
      <c r="N4591" s="22"/>
      <c r="O4591" s="22"/>
      <c r="P4591" s="22"/>
      <c r="Q4591" s="22"/>
      <c r="R4591" s="19"/>
      <c r="S4591" s="19"/>
      <c r="T4591" s="19"/>
      <c r="U4591" s="20"/>
      <c r="V4591" s="20"/>
      <c r="W4591" s="20"/>
      <c r="X4591" s="27"/>
      <c r="Y4591" s="253"/>
      <c r="Z4591" s="30"/>
      <c r="AA4591" s="30"/>
      <c r="AB4591" s="31"/>
      <c r="AC4591" s="31"/>
      <c r="AD4591" s="31"/>
      <c r="AE4591" s="31"/>
      <c r="AF4591" s="31"/>
      <c r="AG4591" s="241"/>
      <c r="AH4591" s="31"/>
      <c r="AI4591" s="31"/>
      <c r="AJ4591" s="31"/>
      <c r="AK4591" s="31"/>
      <c r="AL4591" s="120"/>
      <c r="AQ4591" s="26"/>
      <c r="AW4591" s="19"/>
      <c r="AX4591" s="19"/>
      <c r="AY4591" s="19"/>
      <c r="AZ4591" s="19"/>
      <c r="BA4591" s="19"/>
      <c r="BB4591" s="19"/>
      <c r="BC4591" s="1"/>
      <c r="BD4591"/>
      <c r="BE4591"/>
      <c r="BF4591" s="1"/>
      <c r="BG4591"/>
      <c r="BH4591"/>
      <c r="BI4591"/>
      <c r="BJ4591" s="1"/>
      <c r="BK4591" s="1"/>
      <c r="BL4591"/>
      <c r="BM4591" s="1"/>
      <c r="BN4591" s="1"/>
      <c r="BO4591" s="1"/>
      <c r="BP4591" s="1"/>
      <c r="BQ4591" s="1"/>
      <c r="BR4591" s="1"/>
      <c r="BS4591" s="1"/>
      <c r="BT4591" s="22"/>
      <c r="BU4591" s="1"/>
      <c r="BV4591" s="1"/>
      <c r="BW4591" s="1"/>
      <c r="BX4591" s="1"/>
      <c r="BY4591" s="1"/>
      <c r="BZ4591" s="1"/>
      <c r="CA4591" s="1"/>
      <c r="CB4591" s="1"/>
      <c r="CC4591" s="1"/>
      <c r="CD4591" s="1"/>
      <c r="CE4591" s="1"/>
      <c r="CF4591" s="1"/>
      <c r="CG4591" s="1"/>
      <c r="CH4591" s="1"/>
      <c r="CI4591" s="1"/>
      <c r="CJ4591" s="1"/>
      <c r="CK4591" s="1"/>
      <c r="CL4591" s="1"/>
      <c r="CM4591" s="1"/>
      <c r="CN4591" s="1"/>
      <c r="CO4591" s="1"/>
      <c r="CP4591" s="1"/>
      <c r="CQ4591" s="1"/>
      <c r="CR4591" s="1"/>
      <c r="CS4591" s="1"/>
      <c r="CT4591" s="1"/>
      <c r="CU4591" s="1"/>
      <c r="CV4591" s="1"/>
      <c r="CW4591" s="1"/>
      <c r="CX4591" s="1"/>
      <c r="CY4591" s="1"/>
      <c r="CZ4591" s="1"/>
      <c r="DA4591" s="1"/>
      <c r="DB4591" s="1"/>
      <c r="DC4591" s="1"/>
      <c r="DD4591" s="1"/>
      <c r="DE4591" s="1"/>
      <c r="DF4591" s="1"/>
      <c r="DG4591" s="1"/>
      <c r="DH4591" s="1"/>
      <c r="DI4591" s="1"/>
      <c r="DJ4591" s="1"/>
      <c r="DK4591" s="1"/>
      <c r="DL4591" s="1"/>
      <c r="DM4591" s="1"/>
      <c r="DN4591" s="1"/>
      <c r="DO4591" s="1"/>
      <c r="DP4591" s="1"/>
      <c r="DQ4591" s="1"/>
      <c r="DR4591" s="1"/>
      <c r="DS4591" s="1"/>
      <c r="DT4591" s="1"/>
      <c r="DU4591" s="1"/>
      <c r="DV4591" s="1"/>
      <c r="DW4591" s="1"/>
      <c r="DX4591" s="1"/>
      <c r="DY4591" s="1"/>
      <c r="DZ4591" s="1"/>
      <c r="EA4591" s="1"/>
      <c r="EB4591" s="1"/>
      <c r="EC4591" s="1"/>
      <c r="ED4591" s="1"/>
      <c r="EE4591" s="1"/>
      <c r="EF4591" s="1"/>
      <c r="EG4591" s="1"/>
      <c r="EH4591" s="1"/>
      <c r="EI4591" s="1"/>
      <c r="EJ4591" s="1"/>
      <c r="EK4591" s="1"/>
      <c r="EL4591" s="1"/>
      <c r="EM4591" s="1"/>
      <c r="EN4591" s="1"/>
      <c r="EO4591" s="1"/>
      <c r="EP4591" s="1"/>
      <c r="EQ4591" s="1"/>
      <c r="ER4591" s="1"/>
      <c r="ES4591" s="1"/>
      <c r="ET4591" s="1"/>
      <c r="EU4591" s="1"/>
      <c r="EV4591" s="1"/>
      <c r="EW4591" s="1"/>
      <c r="EX4591" s="1"/>
      <c r="EY4591" s="1"/>
      <c r="EZ4591" s="1"/>
      <c r="FA4591" s="1"/>
      <c r="FB4591" s="1"/>
      <c r="FC4591" s="1"/>
      <c r="FD4591" s="1"/>
      <c r="FE4591" s="1"/>
      <c r="FF4591" s="1"/>
      <c r="FG4591" s="1"/>
      <c r="FH4591" s="1"/>
      <c r="FI4591" s="1"/>
      <c r="FJ4591" s="1"/>
      <c r="FK4591" s="1"/>
      <c r="FL4591" s="1"/>
      <c r="FM4591" s="1"/>
      <c r="FN4591" s="1"/>
      <c r="FO4591" s="1"/>
      <c r="FP4591" s="1"/>
      <c r="FQ4591" s="1"/>
      <c r="FR4591" s="1"/>
      <c r="FS4591" s="1"/>
      <c r="FT4591" s="1"/>
      <c r="FU4591" s="1"/>
      <c r="FV4591" s="1"/>
      <c r="FW4591" s="1"/>
      <c r="FX4591" s="1"/>
      <c r="FY4591" s="1"/>
      <c r="FZ4591" s="1"/>
      <c r="GA4591" s="1"/>
      <c r="GB4591" s="1"/>
      <c r="GC4591" s="1"/>
      <c r="GD4591" s="1"/>
      <c r="GE4591" s="1"/>
      <c r="GF4591" s="1"/>
      <c r="GG4591" s="1"/>
      <c r="GH4591" s="1"/>
      <c r="GI4591" s="1"/>
      <c r="GJ4591" s="1"/>
      <c r="GK4591"/>
      <c r="GL4591"/>
      <c r="GM4591"/>
      <c r="GN4591"/>
      <c r="GO4591"/>
      <c r="GP4591"/>
      <c r="GQ4591"/>
      <c r="GR4591"/>
      <c r="GS4591"/>
      <c r="GT4591"/>
      <c r="GU4591"/>
      <c r="GV4591"/>
      <c r="GW4591"/>
      <c r="GX4591"/>
      <c r="GY4591"/>
      <c r="GZ4591"/>
      <c r="HA4591"/>
      <c r="HB4591"/>
      <c r="HC4591"/>
      <c r="HD4591"/>
      <c r="HE4591"/>
    </row>
    <row r="4592" spans="4:213" s="25" customFormat="1" x14ac:dyDescent="0.25">
      <c r="D4592" s="19"/>
      <c r="E4592" s="19"/>
      <c r="F4592" s="20"/>
      <c r="G4592" s="20"/>
      <c r="H4592" s="20"/>
      <c r="I4592" s="20"/>
      <c r="J4592" s="21"/>
      <c r="K4592" s="21"/>
      <c r="L4592" s="20"/>
      <c r="M4592" s="20"/>
      <c r="N4592" s="22"/>
      <c r="O4592" s="22"/>
      <c r="P4592" s="22"/>
      <c r="Q4592" s="22"/>
      <c r="R4592" s="19"/>
      <c r="S4592" s="19"/>
      <c r="T4592" s="19"/>
      <c r="U4592" s="20"/>
      <c r="V4592" s="20"/>
      <c r="W4592" s="20"/>
      <c r="X4592" s="27"/>
      <c r="Y4592" s="253"/>
      <c r="Z4592" s="30"/>
      <c r="AA4592" s="30"/>
      <c r="AB4592" s="31"/>
      <c r="AC4592" s="31"/>
      <c r="AD4592" s="31"/>
      <c r="AE4592" s="31"/>
      <c r="AF4592" s="31"/>
      <c r="AG4592" s="241"/>
      <c r="AH4592" s="31"/>
      <c r="AI4592" s="31"/>
      <c r="AJ4592" s="31"/>
      <c r="AK4592" s="31"/>
      <c r="AL4592" s="120"/>
      <c r="AQ4592" s="26"/>
      <c r="AW4592" s="19"/>
      <c r="AX4592" s="19"/>
      <c r="AY4592" s="19"/>
      <c r="AZ4592" s="19"/>
      <c r="BA4592" s="19"/>
      <c r="BB4592" s="19"/>
      <c r="BC4592" s="1"/>
      <c r="BD4592"/>
      <c r="BE4592"/>
      <c r="BF4592" s="1"/>
      <c r="BG4592"/>
      <c r="BH4592"/>
      <c r="BI4592"/>
      <c r="BJ4592" s="1"/>
      <c r="BK4592" s="1"/>
      <c r="BL4592"/>
      <c r="BM4592" s="1"/>
      <c r="BN4592" s="1"/>
      <c r="BO4592" s="1"/>
      <c r="BP4592" s="1"/>
      <c r="BQ4592" s="1"/>
      <c r="BR4592" s="1"/>
      <c r="BS4592" s="1"/>
      <c r="BT4592" s="22"/>
      <c r="BU4592" s="1"/>
      <c r="BV4592" s="1"/>
      <c r="BW4592" s="1"/>
      <c r="BX4592" s="1"/>
      <c r="BY4592" s="1"/>
      <c r="BZ4592" s="1"/>
      <c r="CA4592" s="1"/>
      <c r="CB4592" s="1"/>
      <c r="CC4592" s="1"/>
      <c r="CD4592" s="1"/>
      <c r="CE4592" s="1"/>
      <c r="CF4592" s="1"/>
      <c r="CG4592" s="1"/>
      <c r="CH4592" s="1"/>
      <c r="CI4592" s="1"/>
      <c r="CJ4592" s="1"/>
      <c r="CK4592" s="1"/>
      <c r="CL4592" s="1"/>
      <c r="CM4592" s="1"/>
      <c r="CN4592" s="1"/>
      <c r="CO4592" s="1"/>
      <c r="CP4592" s="1"/>
      <c r="CQ4592" s="1"/>
      <c r="CR4592" s="1"/>
      <c r="CS4592" s="1"/>
      <c r="CT4592" s="1"/>
      <c r="CU4592" s="1"/>
      <c r="CV4592" s="1"/>
      <c r="CW4592" s="1"/>
      <c r="CX4592" s="1"/>
      <c r="CY4592" s="1"/>
      <c r="CZ4592" s="1"/>
      <c r="DA4592" s="1"/>
      <c r="DB4592" s="1"/>
      <c r="DC4592" s="1"/>
      <c r="DD4592" s="1"/>
      <c r="DE4592" s="1"/>
      <c r="DF4592" s="1"/>
      <c r="DG4592" s="1"/>
      <c r="DH4592" s="1"/>
      <c r="DI4592" s="1"/>
      <c r="DJ4592" s="1"/>
      <c r="DK4592" s="1"/>
      <c r="DL4592" s="1"/>
      <c r="DM4592" s="1"/>
      <c r="DN4592" s="1"/>
      <c r="DO4592" s="1"/>
      <c r="DP4592" s="1"/>
      <c r="DQ4592" s="1"/>
      <c r="DR4592" s="1"/>
      <c r="DS4592" s="1"/>
      <c r="DT4592" s="1"/>
      <c r="DU4592" s="1"/>
      <c r="DV4592" s="1"/>
      <c r="DW4592" s="1"/>
      <c r="DX4592" s="1"/>
      <c r="DY4592" s="1"/>
      <c r="DZ4592" s="1"/>
      <c r="EA4592" s="1"/>
      <c r="EB4592" s="1"/>
      <c r="EC4592" s="1"/>
      <c r="ED4592" s="1"/>
      <c r="EE4592" s="1"/>
      <c r="EF4592" s="1"/>
      <c r="EG4592" s="1"/>
      <c r="EH4592" s="1"/>
      <c r="EI4592" s="1"/>
      <c r="EJ4592" s="1"/>
      <c r="EK4592" s="1"/>
      <c r="EL4592" s="1"/>
      <c r="EM4592" s="1"/>
      <c r="EN4592" s="1"/>
      <c r="EO4592" s="1"/>
      <c r="EP4592" s="1"/>
      <c r="EQ4592" s="1"/>
      <c r="ER4592" s="1"/>
      <c r="ES4592" s="1"/>
      <c r="ET4592" s="1"/>
      <c r="EU4592" s="1"/>
      <c r="EV4592" s="1"/>
      <c r="EW4592" s="1"/>
      <c r="EX4592" s="1"/>
      <c r="EY4592" s="1"/>
      <c r="EZ4592" s="1"/>
      <c r="FA4592" s="1"/>
      <c r="FB4592" s="1"/>
      <c r="FC4592" s="1"/>
      <c r="FD4592" s="1"/>
      <c r="FE4592" s="1"/>
      <c r="FF4592" s="1"/>
      <c r="FG4592" s="1"/>
      <c r="FH4592" s="1"/>
      <c r="FI4592" s="1"/>
      <c r="FJ4592" s="1"/>
      <c r="FK4592" s="1"/>
      <c r="FL4592" s="1"/>
      <c r="FM4592" s="1"/>
      <c r="FN4592" s="1"/>
      <c r="FO4592" s="1"/>
      <c r="FP4592" s="1"/>
      <c r="FQ4592" s="1"/>
      <c r="FR4592" s="1"/>
      <c r="FS4592" s="1"/>
      <c r="FT4592" s="1"/>
      <c r="FU4592" s="1"/>
      <c r="FV4592" s="1"/>
      <c r="FW4592" s="1"/>
      <c r="FX4592" s="1"/>
      <c r="FY4592" s="1"/>
      <c r="FZ4592" s="1"/>
      <c r="GA4592" s="1"/>
      <c r="GB4592" s="1"/>
      <c r="GC4592" s="1"/>
      <c r="GD4592" s="1"/>
      <c r="GE4592" s="1"/>
      <c r="GF4592" s="1"/>
      <c r="GG4592" s="1"/>
      <c r="GH4592" s="1"/>
      <c r="GI4592" s="1"/>
      <c r="GJ4592" s="1"/>
      <c r="GK4592"/>
      <c r="GL4592"/>
      <c r="GM4592"/>
      <c r="GN4592"/>
      <c r="GO4592"/>
      <c r="GP4592"/>
      <c r="GQ4592"/>
      <c r="GR4592"/>
      <c r="GS4592"/>
      <c r="GT4592"/>
      <c r="GU4592"/>
      <c r="GV4592"/>
      <c r="GW4592"/>
      <c r="GX4592"/>
      <c r="GY4592"/>
      <c r="GZ4592"/>
      <c r="HA4592"/>
      <c r="HB4592"/>
      <c r="HC4592"/>
      <c r="HD4592"/>
      <c r="HE4592"/>
    </row>
    <row r="4593" spans="4:213" s="25" customFormat="1" x14ac:dyDescent="0.25">
      <c r="D4593" s="19"/>
      <c r="E4593" s="19"/>
      <c r="F4593" s="20"/>
      <c r="G4593" s="20"/>
      <c r="H4593" s="20"/>
      <c r="I4593" s="20"/>
      <c r="J4593" s="21"/>
      <c r="K4593" s="21"/>
      <c r="L4593" s="20"/>
      <c r="M4593" s="20"/>
      <c r="N4593" s="22"/>
      <c r="O4593" s="22"/>
      <c r="P4593" s="22"/>
      <c r="Q4593" s="22"/>
      <c r="R4593" s="19"/>
      <c r="S4593" s="19"/>
      <c r="T4593" s="19"/>
      <c r="U4593" s="20"/>
      <c r="V4593" s="20"/>
      <c r="W4593" s="20"/>
      <c r="X4593" s="27"/>
      <c r="Y4593" s="253"/>
      <c r="Z4593" s="30"/>
      <c r="AA4593" s="30"/>
      <c r="AB4593" s="31"/>
      <c r="AC4593" s="31"/>
      <c r="AD4593" s="31"/>
      <c r="AE4593" s="31"/>
      <c r="AF4593" s="31"/>
      <c r="AG4593" s="241"/>
      <c r="AH4593" s="31"/>
      <c r="AI4593" s="31"/>
      <c r="AJ4593" s="31"/>
      <c r="AK4593" s="31"/>
      <c r="AL4593" s="120"/>
      <c r="AQ4593" s="26"/>
      <c r="AW4593" s="19"/>
      <c r="AX4593" s="19"/>
      <c r="AY4593" s="19"/>
      <c r="AZ4593" s="19"/>
      <c r="BA4593" s="19"/>
      <c r="BB4593" s="19"/>
      <c r="BC4593" s="1"/>
      <c r="BD4593"/>
      <c r="BE4593"/>
      <c r="BF4593" s="1"/>
      <c r="BG4593"/>
      <c r="BH4593"/>
      <c r="BI4593"/>
      <c r="BJ4593" s="1"/>
      <c r="BK4593" s="1"/>
      <c r="BL4593"/>
      <c r="BM4593" s="1"/>
      <c r="BN4593" s="1"/>
      <c r="BO4593" s="1"/>
      <c r="BP4593" s="1"/>
      <c r="BQ4593" s="1"/>
      <c r="BR4593" s="1"/>
      <c r="BS4593" s="1"/>
      <c r="BT4593" s="22"/>
      <c r="BU4593" s="1"/>
      <c r="BV4593" s="1"/>
      <c r="BW4593" s="1"/>
      <c r="BX4593" s="1"/>
      <c r="BY4593" s="1"/>
      <c r="BZ4593" s="1"/>
      <c r="CA4593" s="1"/>
      <c r="CB4593" s="1"/>
      <c r="CC4593" s="1"/>
      <c r="CD4593" s="1"/>
      <c r="CE4593" s="1"/>
      <c r="CF4593" s="1"/>
      <c r="CG4593" s="1"/>
      <c r="CH4593" s="1"/>
      <c r="CI4593" s="1"/>
      <c r="CJ4593" s="1"/>
      <c r="CK4593" s="1"/>
      <c r="CL4593" s="1"/>
      <c r="CM4593" s="1"/>
      <c r="CN4593" s="1"/>
      <c r="CO4593" s="1"/>
      <c r="CP4593" s="1"/>
      <c r="CQ4593" s="1"/>
      <c r="CR4593" s="1"/>
      <c r="CS4593" s="1"/>
      <c r="CT4593" s="1"/>
      <c r="CU4593" s="1"/>
      <c r="CV4593" s="1"/>
      <c r="CW4593" s="1"/>
      <c r="CX4593" s="1"/>
      <c r="CY4593" s="1"/>
      <c r="CZ4593" s="1"/>
      <c r="DA4593" s="1"/>
      <c r="DB4593" s="1"/>
      <c r="DC4593" s="1"/>
      <c r="DD4593" s="1"/>
      <c r="DE4593" s="1"/>
      <c r="DF4593" s="1"/>
      <c r="DG4593" s="1"/>
      <c r="DH4593" s="1"/>
      <c r="DI4593" s="1"/>
      <c r="DJ4593" s="1"/>
      <c r="DK4593" s="1"/>
      <c r="DL4593" s="1"/>
      <c r="DM4593" s="1"/>
      <c r="DN4593" s="1"/>
      <c r="DO4593" s="1"/>
      <c r="DP4593" s="1"/>
      <c r="DQ4593" s="1"/>
      <c r="DR4593" s="1"/>
      <c r="DS4593" s="1"/>
      <c r="DT4593" s="1"/>
      <c r="DU4593" s="1"/>
      <c r="DV4593" s="1"/>
      <c r="DW4593" s="1"/>
      <c r="DX4593" s="1"/>
      <c r="DY4593" s="1"/>
      <c r="DZ4593" s="1"/>
      <c r="EA4593" s="1"/>
      <c r="EB4593" s="1"/>
      <c r="EC4593" s="1"/>
      <c r="ED4593" s="1"/>
      <c r="EE4593" s="1"/>
      <c r="EF4593" s="1"/>
      <c r="EG4593" s="1"/>
      <c r="EH4593" s="1"/>
      <c r="EI4593" s="1"/>
      <c r="EJ4593" s="1"/>
      <c r="EK4593" s="1"/>
      <c r="EL4593" s="1"/>
      <c r="EM4593" s="1"/>
      <c r="EN4593" s="1"/>
      <c r="EO4593" s="1"/>
      <c r="EP4593" s="1"/>
      <c r="EQ4593" s="1"/>
      <c r="ER4593" s="1"/>
      <c r="ES4593" s="1"/>
      <c r="ET4593" s="1"/>
      <c r="EU4593" s="1"/>
      <c r="EV4593" s="1"/>
      <c r="EW4593" s="1"/>
      <c r="EX4593" s="1"/>
      <c r="EY4593" s="1"/>
      <c r="EZ4593" s="1"/>
      <c r="FA4593" s="1"/>
      <c r="FB4593" s="1"/>
      <c r="FC4593" s="1"/>
      <c r="FD4593" s="1"/>
      <c r="FE4593" s="1"/>
      <c r="FF4593" s="1"/>
      <c r="FG4593" s="1"/>
      <c r="FH4593" s="1"/>
      <c r="FI4593" s="1"/>
      <c r="FJ4593" s="1"/>
      <c r="FK4593" s="1"/>
      <c r="FL4593" s="1"/>
      <c r="FM4593" s="1"/>
      <c r="FN4593" s="1"/>
      <c r="FO4593" s="1"/>
      <c r="FP4593" s="1"/>
      <c r="FQ4593" s="1"/>
      <c r="FR4593" s="1"/>
      <c r="FS4593" s="1"/>
      <c r="FT4593" s="1"/>
      <c r="FU4593" s="1"/>
      <c r="FV4593" s="1"/>
      <c r="FW4593" s="1"/>
      <c r="FX4593" s="1"/>
      <c r="FY4593" s="1"/>
      <c r="FZ4593" s="1"/>
      <c r="GA4593" s="1"/>
      <c r="GB4593" s="1"/>
      <c r="GC4593" s="1"/>
      <c r="GD4593" s="1"/>
      <c r="GE4593" s="1"/>
      <c r="GF4593" s="1"/>
      <c r="GG4593" s="1"/>
      <c r="GH4593" s="1"/>
      <c r="GI4593" s="1"/>
      <c r="GJ4593" s="1"/>
      <c r="GK4593"/>
      <c r="GL4593"/>
      <c r="GM4593"/>
      <c r="GN4593"/>
      <c r="GO4593"/>
      <c r="GP4593"/>
      <c r="GQ4593"/>
      <c r="GR4593"/>
      <c r="GS4593"/>
      <c r="GT4593"/>
      <c r="GU4593"/>
      <c r="GV4593"/>
      <c r="GW4593"/>
      <c r="GX4593"/>
      <c r="GY4593"/>
      <c r="GZ4593"/>
      <c r="HA4593"/>
      <c r="HB4593"/>
      <c r="HC4593"/>
      <c r="HD4593"/>
      <c r="HE4593"/>
    </row>
    <row r="4594" spans="4:213" s="25" customFormat="1" x14ac:dyDescent="0.25">
      <c r="D4594" s="19"/>
      <c r="E4594" s="19"/>
      <c r="F4594" s="20"/>
      <c r="G4594" s="20"/>
      <c r="H4594" s="20"/>
      <c r="I4594" s="20"/>
      <c r="J4594" s="21"/>
      <c r="K4594" s="21"/>
      <c r="L4594" s="20"/>
      <c r="M4594" s="20"/>
      <c r="N4594" s="22"/>
      <c r="O4594" s="22"/>
      <c r="P4594" s="22"/>
      <c r="Q4594" s="22"/>
      <c r="R4594" s="19"/>
      <c r="S4594" s="19"/>
      <c r="T4594" s="19"/>
      <c r="U4594" s="20"/>
      <c r="V4594" s="20"/>
      <c r="W4594" s="20"/>
      <c r="X4594" s="27"/>
      <c r="Y4594" s="253"/>
      <c r="Z4594" s="30"/>
      <c r="AA4594" s="30"/>
      <c r="AB4594" s="31"/>
      <c r="AC4594" s="31"/>
      <c r="AD4594" s="31"/>
      <c r="AE4594" s="31"/>
      <c r="AF4594" s="31"/>
      <c r="AG4594" s="241"/>
      <c r="AH4594" s="31"/>
      <c r="AI4594" s="31"/>
      <c r="AJ4594" s="31"/>
      <c r="AK4594" s="31"/>
      <c r="AL4594" s="120"/>
      <c r="AQ4594" s="26"/>
      <c r="AW4594" s="19"/>
      <c r="AX4594" s="19"/>
      <c r="AY4594" s="19"/>
      <c r="AZ4594" s="19"/>
      <c r="BA4594" s="19"/>
      <c r="BB4594" s="19"/>
      <c r="BC4594" s="1"/>
      <c r="BD4594"/>
      <c r="BE4594"/>
      <c r="BF4594" s="1"/>
      <c r="BG4594"/>
      <c r="BH4594"/>
      <c r="BI4594"/>
      <c r="BJ4594" s="1"/>
      <c r="BK4594" s="1"/>
      <c r="BL4594"/>
      <c r="BM4594" s="1"/>
      <c r="BN4594" s="1"/>
      <c r="BO4594" s="1"/>
      <c r="BP4594" s="1"/>
      <c r="BQ4594" s="1"/>
      <c r="BR4594" s="1"/>
      <c r="BS4594" s="1"/>
      <c r="BT4594" s="22"/>
      <c r="BU4594" s="1"/>
      <c r="BV4594" s="1"/>
      <c r="BW4594" s="1"/>
      <c r="BX4594" s="1"/>
      <c r="BY4594" s="1"/>
      <c r="BZ4594" s="1"/>
      <c r="CA4594" s="1"/>
      <c r="CB4594" s="1"/>
      <c r="CC4594" s="1"/>
      <c r="CD4594" s="1"/>
      <c r="CE4594" s="1"/>
      <c r="CF4594" s="1"/>
      <c r="CG4594" s="1"/>
      <c r="CH4594" s="1"/>
      <c r="CI4594" s="1"/>
      <c r="CJ4594" s="1"/>
      <c r="CK4594" s="1"/>
      <c r="CL4594" s="1"/>
      <c r="CM4594" s="1"/>
      <c r="CN4594" s="1"/>
      <c r="CO4594" s="1"/>
      <c r="CP4594" s="1"/>
      <c r="CQ4594" s="1"/>
      <c r="CR4594" s="1"/>
      <c r="CS4594" s="1"/>
      <c r="CT4594" s="1"/>
      <c r="CU4594" s="1"/>
      <c r="CV4594" s="1"/>
      <c r="CW4594" s="1"/>
      <c r="CX4594" s="1"/>
      <c r="CY4594" s="1"/>
      <c r="CZ4594" s="1"/>
      <c r="DA4594" s="1"/>
      <c r="DB4594" s="1"/>
      <c r="DC4594" s="1"/>
      <c r="DD4594" s="1"/>
      <c r="DE4594" s="1"/>
      <c r="DF4594" s="1"/>
      <c r="DG4594" s="1"/>
      <c r="DH4594" s="1"/>
      <c r="DI4594" s="1"/>
      <c r="DJ4594" s="1"/>
      <c r="DK4594" s="1"/>
      <c r="DL4594" s="1"/>
      <c r="DM4594" s="1"/>
      <c r="DN4594" s="1"/>
      <c r="DO4594" s="1"/>
      <c r="DP4594" s="1"/>
      <c r="DQ4594" s="1"/>
      <c r="DR4594" s="1"/>
      <c r="DS4594" s="1"/>
      <c r="DT4594" s="1"/>
      <c r="DU4594" s="1"/>
      <c r="DV4594" s="1"/>
      <c r="DW4594" s="1"/>
      <c r="DX4594" s="1"/>
      <c r="DY4594" s="1"/>
      <c r="DZ4594" s="1"/>
      <c r="EA4594" s="1"/>
      <c r="EB4594" s="1"/>
      <c r="EC4594" s="1"/>
      <c r="ED4594" s="1"/>
      <c r="EE4594" s="1"/>
      <c r="EF4594" s="1"/>
      <c r="EG4594" s="1"/>
      <c r="EH4594" s="1"/>
      <c r="EI4594" s="1"/>
      <c r="EJ4594" s="1"/>
      <c r="EK4594" s="1"/>
      <c r="EL4594" s="1"/>
      <c r="EM4594" s="1"/>
      <c r="EN4594" s="1"/>
      <c r="EO4594" s="1"/>
      <c r="EP4594" s="1"/>
      <c r="EQ4594" s="1"/>
      <c r="ER4594" s="1"/>
      <c r="ES4594" s="1"/>
      <c r="ET4594" s="1"/>
      <c r="EU4594" s="1"/>
      <c r="EV4594" s="1"/>
      <c r="EW4594" s="1"/>
      <c r="EX4594" s="1"/>
      <c r="EY4594" s="1"/>
      <c r="EZ4594" s="1"/>
      <c r="FA4594" s="1"/>
      <c r="FB4594" s="1"/>
      <c r="FC4594" s="1"/>
      <c r="FD4594" s="1"/>
      <c r="FE4594" s="1"/>
      <c r="FF4594" s="1"/>
      <c r="FG4594" s="1"/>
      <c r="FH4594" s="1"/>
      <c r="FI4594" s="1"/>
      <c r="FJ4594" s="1"/>
      <c r="FK4594" s="1"/>
      <c r="FL4594" s="1"/>
      <c r="FM4594" s="1"/>
      <c r="FN4594" s="1"/>
      <c r="FO4594" s="1"/>
      <c r="FP4594" s="1"/>
      <c r="FQ4594" s="1"/>
      <c r="FR4594" s="1"/>
      <c r="FS4594" s="1"/>
      <c r="FT4594" s="1"/>
      <c r="FU4594" s="1"/>
      <c r="FV4594" s="1"/>
      <c r="FW4594" s="1"/>
      <c r="FX4594" s="1"/>
      <c r="FY4594" s="1"/>
      <c r="FZ4594" s="1"/>
      <c r="GA4594" s="1"/>
      <c r="GB4594" s="1"/>
      <c r="GC4594" s="1"/>
      <c r="GD4594" s="1"/>
      <c r="GE4594" s="1"/>
      <c r="GF4594" s="1"/>
      <c r="GG4594" s="1"/>
      <c r="GH4594" s="1"/>
      <c r="GI4594" s="1"/>
      <c r="GJ4594" s="1"/>
      <c r="GK4594"/>
      <c r="GL4594"/>
      <c r="GM4594"/>
      <c r="GN4594"/>
      <c r="GO4594"/>
      <c r="GP4594"/>
      <c r="GQ4594"/>
      <c r="GR4594"/>
      <c r="GS4594"/>
      <c r="GT4594"/>
      <c r="GU4594"/>
      <c r="GV4594"/>
      <c r="GW4594"/>
      <c r="GX4594"/>
      <c r="GY4594"/>
      <c r="GZ4594"/>
      <c r="HA4594"/>
      <c r="HB4594"/>
      <c r="HC4594"/>
      <c r="HD4594"/>
      <c r="HE4594"/>
    </row>
    <row r="4595" spans="4:213" s="25" customFormat="1" x14ac:dyDescent="0.25">
      <c r="D4595" s="19"/>
      <c r="E4595" s="19"/>
      <c r="F4595" s="20"/>
      <c r="G4595" s="20"/>
      <c r="H4595" s="20"/>
      <c r="I4595" s="20"/>
      <c r="J4595" s="21"/>
      <c r="K4595" s="21"/>
      <c r="L4595" s="20"/>
      <c r="M4595" s="20"/>
      <c r="N4595" s="22"/>
      <c r="O4595" s="22"/>
      <c r="P4595" s="22"/>
      <c r="Q4595" s="22"/>
      <c r="R4595" s="19"/>
      <c r="S4595" s="19"/>
      <c r="T4595" s="19"/>
      <c r="U4595" s="20"/>
      <c r="V4595" s="20"/>
      <c r="W4595" s="20"/>
      <c r="X4595" s="27"/>
      <c r="Y4595" s="253"/>
      <c r="Z4595" s="30"/>
      <c r="AA4595" s="30"/>
      <c r="AB4595" s="31"/>
      <c r="AC4595" s="31"/>
      <c r="AD4595" s="31"/>
      <c r="AE4595" s="31"/>
      <c r="AF4595" s="31"/>
      <c r="AG4595" s="241"/>
      <c r="AH4595" s="31"/>
      <c r="AI4595" s="31"/>
      <c r="AJ4595" s="31"/>
      <c r="AK4595" s="31"/>
      <c r="AL4595" s="120"/>
      <c r="AQ4595" s="26"/>
      <c r="AW4595" s="19"/>
      <c r="AX4595" s="19"/>
      <c r="AY4595" s="19"/>
      <c r="AZ4595" s="19"/>
      <c r="BA4595" s="19"/>
      <c r="BB4595" s="19"/>
      <c r="BC4595" s="1"/>
      <c r="BD4595"/>
      <c r="BE4595"/>
      <c r="BF4595" s="1"/>
      <c r="BG4595"/>
      <c r="BH4595"/>
      <c r="BI4595"/>
      <c r="BJ4595" s="1"/>
      <c r="BK4595" s="1"/>
      <c r="BL4595"/>
      <c r="BM4595" s="1"/>
      <c r="BN4595" s="1"/>
      <c r="BO4595" s="1"/>
      <c r="BP4595" s="1"/>
      <c r="BQ4595" s="1"/>
      <c r="BR4595" s="1"/>
      <c r="BS4595" s="1"/>
      <c r="BT4595" s="22"/>
      <c r="BU4595" s="1"/>
      <c r="BV4595" s="1"/>
      <c r="BW4595" s="1"/>
      <c r="BX4595" s="1"/>
      <c r="BY4595" s="1"/>
      <c r="BZ4595" s="1"/>
      <c r="CA4595" s="1"/>
      <c r="CB4595" s="1"/>
      <c r="CC4595" s="1"/>
      <c r="CD4595" s="1"/>
      <c r="CE4595" s="1"/>
      <c r="CF4595" s="1"/>
      <c r="CG4595" s="1"/>
      <c r="CH4595" s="1"/>
      <c r="CI4595" s="1"/>
      <c r="CJ4595" s="1"/>
      <c r="CK4595" s="1"/>
      <c r="CL4595" s="1"/>
      <c r="CM4595" s="1"/>
      <c r="CN4595" s="1"/>
      <c r="CO4595" s="1"/>
      <c r="CP4595" s="1"/>
      <c r="CQ4595" s="1"/>
      <c r="CR4595" s="1"/>
      <c r="CS4595" s="1"/>
      <c r="CT4595" s="1"/>
      <c r="CU4595" s="1"/>
      <c r="CV4595" s="1"/>
      <c r="CW4595" s="1"/>
      <c r="CX4595" s="1"/>
      <c r="CY4595" s="1"/>
      <c r="CZ4595" s="1"/>
      <c r="DA4595" s="1"/>
      <c r="DB4595" s="1"/>
      <c r="DC4595" s="1"/>
      <c r="DD4595" s="1"/>
      <c r="DE4595" s="1"/>
      <c r="DF4595" s="1"/>
      <c r="DG4595" s="1"/>
      <c r="DH4595" s="1"/>
      <c r="DI4595" s="1"/>
      <c r="DJ4595" s="1"/>
      <c r="DK4595" s="1"/>
      <c r="DL4595" s="1"/>
      <c r="DM4595" s="1"/>
      <c r="DN4595" s="1"/>
      <c r="DO4595" s="1"/>
      <c r="DP4595" s="1"/>
      <c r="DQ4595" s="1"/>
      <c r="DR4595" s="1"/>
      <c r="DS4595" s="1"/>
      <c r="DT4595" s="1"/>
      <c r="DU4595" s="1"/>
      <c r="DV4595" s="1"/>
      <c r="DW4595" s="1"/>
      <c r="DX4595" s="1"/>
      <c r="DY4595" s="1"/>
      <c r="DZ4595" s="1"/>
      <c r="EA4595" s="1"/>
      <c r="EB4595" s="1"/>
      <c r="EC4595" s="1"/>
      <c r="ED4595" s="1"/>
      <c r="EE4595" s="1"/>
      <c r="EF4595" s="1"/>
      <c r="EG4595" s="1"/>
      <c r="EH4595" s="1"/>
      <c r="EI4595" s="1"/>
      <c r="EJ4595" s="1"/>
      <c r="EK4595" s="1"/>
      <c r="EL4595" s="1"/>
      <c r="EM4595" s="1"/>
      <c r="EN4595" s="1"/>
      <c r="EO4595" s="1"/>
      <c r="EP4595" s="1"/>
      <c r="EQ4595" s="1"/>
      <c r="ER4595" s="1"/>
      <c r="ES4595" s="1"/>
      <c r="ET4595" s="1"/>
      <c r="EU4595" s="1"/>
      <c r="EV4595" s="1"/>
      <c r="EW4595" s="1"/>
      <c r="EX4595" s="1"/>
      <c r="EY4595" s="1"/>
      <c r="EZ4595" s="1"/>
      <c r="FA4595" s="1"/>
      <c r="FB4595" s="1"/>
      <c r="FC4595" s="1"/>
      <c r="FD4595" s="1"/>
      <c r="FE4595" s="1"/>
      <c r="FF4595" s="1"/>
      <c r="FG4595" s="1"/>
      <c r="FH4595" s="1"/>
      <c r="FI4595" s="1"/>
      <c r="FJ4595" s="1"/>
      <c r="FK4595" s="1"/>
      <c r="FL4595" s="1"/>
      <c r="FM4595" s="1"/>
      <c r="FN4595" s="1"/>
      <c r="FO4595" s="1"/>
      <c r="FP4595" s="1"/>
      <c r="FQ4595" s="1"/>
      <c r="FR4595" s="1"/>
      <c r="FS4595" s="1"/>
      <c r="FT4595" s="1"/>
      <c r="FU4595" s="1"/>
      <c r="FV4595" s="1"/>
      <c r="FW4595" s="1"/>
      <c r="FX4595" s="1"/>
      <c r="FY4595" s="1"/>
      <c r="FZ4595" s="1"/>
      <c r="GA4595" s="1"/>
      <c r="GB4595" s="1"/>
      <c r="GC4595" s="1"/>
      <c r="GD4595" s="1"/>
      <c r="GE4595" s="1"/>
      <c r="GF4595" s="1"/>
      <c r="GG4595" s="1"/>
      <c r="GH4595" s="1"/>
      <c r="GI4595" s="1"/>
      <c r="GJ4595" s="1"/>
      <c r="GK4595"/>
      <c r="GL4595"/>
      <c r="GM4595"/>
      <c r="GN4595"/>
      <c r="GO4595"/>
      <c r="GP4595"/>
      <c r="GQ4595"/>
      <c r="GR4595"/>
      <c r="GS4595"/>
      <c r="GT4595"/>
      <c r="GU4595"/>
      <c r="GV4595"/>
      <c r="GW4595"/>
      <c r="GX4595"/>
      <c r="GY4595"/>
      <c r="GZ4595"/>
      <c r="HA4595"/>
      <c r="HB4595"/>
      <c r="HC4595"/>
      <c r="HD4595"/>
      <c r="HE4595"/>
    </row>
    <row r="4596" spans="4:213" s="25" customFormat="1" x14ac:dyDescent="0.25">
      <c r="D4596" s="19"/>
      <c r="E4596" s="19"/>
      <c r="F4596" s="20"/>
      <c r="G4596" s="20"/>
      <c r="H4596" s="20"/>
      <c r="I4596" s="20"/>
      <c r="J4596" s="21"/>
      <c r="K4596" s="21"/>
      <c r="L4596" s="20"/>
      <c r="M4596" s="20"/>
      <c r="N4596" s="22"/>
      <c r="O4596" s="22"/>
      <c r="P4596" s="22"/>
      <c r="Q4596" s="22"/>
      <c r="R4596" s="19"/>
      <c r="S4596" s="19"/>
      <c r="T4596" s="19"/>
      <c r="U4596" s="20"/>
      <c r="V4596" s="20"/>
      <c r="W4596" s="20"/>
      <c r="X4596" s="27"/>
      <c r="Y4596" s="253"/>
      <c r="Z4596" s="30"/>
      <c r="AA4596" s="30"/>
      <c r="AB4596" s="31"/>
      <c r="AC4596" s="31"/>
      <c r="AD4596" s="31"/>
      <c r="AE4596" s="31"/>
      <c r="AF4596" s="31"/>
      <c r="AG4596" s="241"/>
      <c r="AH4596" s="31"/>
      <c r="AI4596" s="31"/>
      <c r="AJ4596" s="31"/>
      <c r="AK4596" s="31"/>
      <c r="AL4596" s="120"/>
      <c r="AQ4596" s="26"/>
      <c r="AW4596" s="19"/>
      <c r="AX4596" s="19"/>
      <c r="AY4596" s="19"/>
      <c r="AZ4596" s="19"/>
      <c r="BA4596" s="19"/>
      <c r="BB4596" s="19"/>
      <c r="BC4596" s="1"/>
      <c r="BD4596"/>
      <c r="BE4596"/>
      <c r="BF4596" s="1"/>
      <c r="BG4596"/>
      <c r="BH4596"/>
      <c r="BI4596"/>
      <c r="BJ4596" s="1"/>
      <c r="BK4596" s="1"/>
      <c r="BL4596"/>
      <c r="BM4596" s="1"/>
      <c r="BN4596" s="1"/>
      <c r="BO4596" s="1"/>
      <c r="BP4596" s="1"/>
      <c r="BQ4596" s="1"/>
      <c r="BR4596" s="1"/>
      <c r="BS4596" s="1"/>
      <c r="BT4596" s="22"/>
      <c r="BU4596" s="1"/>
      <c r="BV4596" s="1"/>
      <c r="BW4596" s="1"/>
      <c r="BX4596" s="1"/>
      <c r="BY4596" s="1"/>
      <c r="BZ4596" s="1"/>
      <c r="CA4596" s="1"/>
      <c r="CB4596" s="1"/>
      <c r="CC4596" s="1"/>
      <c r="CD4596" s="1"/>
      <c r="CE4596" s="1"/>
      <c r="CF4596" s="1"/>
      <c r="CG4596" s="1"/>
      <c r="CH4596" s="1"/>
      <c r="CI4596" s="1"/>
      <c r="CJ4596" s="1"/>
      <c r="CK4596" s="1"/>
      <c r="CL4596" s="1"/>
      <c r="CM4596" s="1"/>
      <c r="CN4596" s="1"/>
      <c r="CO4596" s="1"/>
      <c r="CP4596" s="1"/>
      <c r="CQ4596" s="1"/>
      <c r="CR4596" s="1"/>
      <c r="CS4596" s="1"/>
      <c r="CT4596" s="1"/>
      <c r="CU4596" s="1"/>
      <c r="CV4596" s="1"/>
      <c r="CW4596" s="1"/>
      <c r="CX4596" s="1"/>
      <c r="CY4596" s="1"/>
      <c r="CZ4596" s="1"/>
      <c r="DA4596" s="1"/>
      <c r="DB4596" s="1"/>
      <c r="DC4596" s="1"/>
      <c r="DD4596" s="1"/>
      <c r="DE4596" s="1"/>
      <c r="DF4596" s="1"/>
      <c r="DG4596" s="1"/>
      <c r="DH4596" s="1"/>
      <c r="DI4596" s="1"/>
      <c r="DJ4596" s="1"/>
      <c r="DK4596" s="1"/>
      <c r="DL4596" s="1"/>
      <c r="DM4596" s="1"/>
      <c r="DN4596" s="1"/>
      <c r="DO4596" s="1"/>
      <c r="DP4596" s="1"/>
      <c r="DQ4596" s="1"/>
      <c r="DR4596" s="1"/>
      <c r="DS4596" s="1"/>
      <c r="DT4596" s="1"/>
      <c r="DU4596" s="1"/>
      <c r="DV4596" s="1"/>
      <c r="DW4596" s="1"/>
      <c r="DX4596" s="1"/>
      <c r="DY4596" s="1"/>
      <c r="DZ4596" s="1"/>
      <c r="EA4596" s="1"/>
      <c r="EB4596" s="1"/>
      <c r="EC4596" s="1"/>
      <c r="ED4596" s="1"/>
      <c r="EE4596" s="1"/>
      <c r="EF4596" s="1"/>
      <c r="EG4596" s="1"/>
      <c r="EH4596" s="1"/>
      <c r="EI4596" s="1"/>
      <c r="EJ4596" s="1"/>
      <c r="EK4596" s="1"/>
      <c r="EL4596" s="1"/>
      <c r="EM4596" s="1"/>
      <c r="EN4596" s="1"/>
      <c r="EO4596" s="1"/>
      <c r="EP4596" s="1"/>
      <c r="EQ4596" s="1"/>
      <c r="ER4596" s="1"/>
      <c r="ES4596" s="1"/>
      <c r="ET4596" s="1"/>
      <c r="EU4596" s="1"/>
      <c r="EV4596" s="1"/>
      <c r="EW4596" s="1"/>
      <c r="EX4596" s="1"/>
      <c r="EY4596" s="1"/>
      <c r="EZ4596" s="1"/>
      <c r="FA4596" s="1"/>
      <c r="FB4596" s="1"/>
      <c r="FC4596" s="1"/>
      <c r="FD4596" s="1"/>
      <c r="FE4596" s="1"/>
      <c r="FF4596" s="1"/>
      <c r="FG4596" s="1"/>
      <c r="FH4596" s="1"/>
      <c r="FI4596" s="1"/>
      <c r="FJ4596" s="1"/>
      <c r="FK4596" s="1"/>
      <c r="FL4596" s="1"/>
      <c r="FM4596" s="1"/>
      <c r="FN4596" s="1"/>
      <c r="FO4596" s="1"/>
      <c r="FP4596" s="1"/>
      <c r="FQ4596" s="1"/>
      <c r="FR4596" s="1"/>
      <c r="FS4596" s="1"/>
      <c r="FT4596" s="1"/>
      <c r="FU4596" s="1"/>
      <c r="FV4596" s="1"/>
      <c r="FW4596" s="1"/>
      <c r="FX4596" s="1"/>
      <c r="FY4596" s="1"/>
      <c r="FZ4596" s="1"/>
      <c r="GA4596" s="1"/>
      <c r="GB4596" s="1"/>
      <c r="GC4596" s="1"/>
      <c r="GD4596" s="1"/>
      <c r="GE4596" s="1"/>
      <c r="GF4596" s="1"/>
      <c r="GG4596" s="1"/>
      <c r="GH4596" s="1"/>
      <c r="GI4596" s="1"/>
      <c r="GJ4596" s="1"/>
      <c r="GK4596"/>
      <c r="GL4596"/>
      <c r="GM4596"/>
      <c r="GN4596"/>
      <c r="GO4596"/>
      <c r="GP4596"/>
      <c r="GQ4596"/>
      <c r="GR4596"/>
      <c r="GS4596"/>
      <c r="GT4596"/>
      <c r="GU4596"/>
      <c r="GV4596"/>
      <c r="GW4596"/>
      <c r="GX4596"/>
      <c r="GY4596"/>
      <c r="GZ4596"/>
      <c r="HA4596"/>
      <c r="HB4596"/>
      <c r="HC4596"/>
      <c r="HD4596"/>
      <c r="HE4596"/>
    </row>
    <row r="4597" spans="4:213" s="25" customFormat="1" x14ac:dyDescent="0.25">
      <c r="D4597" s="19"/>
      <c r="E4597" s="19"/>
      <c r="F4597" s="20"/>
      <c r="G4597" s="20"/>
      <c r="H4597" s="20"/>
      <c r="I4597" s="20"/>
      <c r="J4597" s="21"/>
      <c r="K4597" s="21"/>
      <c r="L4597" s="20"/>
      <c r="M4597" s="20"/>
      <c r="N4597" s="22"/>
      <c r="O4597" s="22"/>
      <c r="P4597" s="22"/>
      <c r="Q4597" s="22"/>
      <c r="R4597" s="19"/>
      <c r="S4597" s="19"/>
      <c r="T4597" s="19"/>
      <c r="U4597" s="20"/>
      <c r="V4597" s="20"/>
      <c r="W4597" s="20"/>
      <c r="X4597" s="27"/>
      <c r="Y4597" s="253"/>
      <c r="Z4597" s="30"/>
      <c r="AA4597" s="30"/>
      <c r="AB4597" s="31"/>
      <c r="AC4597" s="31"/>
      <c r="AD4597" s="31"/>
      <c r="AE4597" s="31"/>
      <c r="AF4597" s="31"/>
      <c r="AG4597" s="241"/>
      <c r="AH4597" s="31"/>
      <c r="AI4597" s="31"/>
      <c r="AJ4597" s="31"/>
      <c r="AK4597" s="31"/>
      <c r="AL4597" s="120"/>
      <c r="AQ4597" s="26"/>
      <c r="AW4597" s="19"/>
      <c r="AX4597" s="19"/>
      <c r="AY4597" s="19"/>
      <c r="AZ4597" s="19"/>
      <c r="BA4597" s="19"/>
      <c r="BB4597" s="19"/>
      <c r="BC4597" s="1"/>
      <c r="BD4597"/>
      <c r="BE4597"/>
      <c r="BF4597" s="1"/>
      <c r="BG4597"/>
      <c r="BH4597"/>
      <c r="BI4597"/>
      <c r="BJ4597" s="1"/>
      <c r="BK4597" s="1"/>
      <c r="BL4597"/>
      <c r="BM4597" s="1"/>
      <c r="BN4597" s="1"/>
      <c r="BO4597" s="1"/>
      <c r="BP4597" s="1"/>
      <c r="BQ4597" s="1"/>
      <c r="BR4597" s="1"/>
      <c r="BS4597" s="1"/>
      <c r="BT4597" s="22"/>
      <c r="BU4597" s="1"/>
      <c r="BV4597" s="1"/>
      <c r="BW4597" s="1"/>
      <c r="BX4597" s="1"/>
      <c r="BY4597" s="1"/>
      <c r="BZ4597" s="1"/>
      <c r="CA4597" s="1"/>
      <c r="CB4597" s="1"/>
      <c r="CC4597" s="1"/>
      <c r="CD4597" s="1"/>
      <c r="CE4597" s="1"/>
      <c r="CF4597" s="1"/>
      <c r="CG4597" s="1"/>
      <c r="CH4597" s="1"/>
      <c r="CI4597" s="1"/>
      <c r="CJ4597" s="1"/>
      <c r="CK4597" s="1"/>
      <c r="CL4597" s="1"/>
      <c r="CM4597" s="1"/>
      <c r="CN4597" s="1"/>
      <c r="CO4597" s="1"/>
      <c r="CP4597" s="1"/>
      <c r="CQ4597" s="1"/>
      <c r="CR4597" s="1"/>
      <c r="CS4597" s="1"/>
      <c r="CT4597" s="1"/>
      <c r="CU4597" s="1"/>
      <c r="CV4597" s="1"/>
      <c r="CW4597" s="1"/>
      <c r="CX4597" s="1"/>
      <c r="CY4597" s="1"/>
      <c r="CZ4597" s="1"/>
      <c r="DA4597" s="1"/>
      <c r="DB4597" s="1"/>
      <c r="DC4597" s="1"/>
      <c r="DD4597" s="1"/>
      <c r="DE4597" s="1"/>
      <c r="DF4597" s="1"/>
      <c r="DG4597" s="1"/>
      <c r="DH4597" s="1"/>
      <c r="DI4597" s="1"/>
      <c r="DJ4597" s="1"/>
      <c r="DK4597" s="1"/>
      <c r="DL4597" s="1"/>
      <c r="DM4597" s="1"/>
      <c r="DN4597" s="1"/>
      <c r="DO4597" s="1"/>
      <c r="DP4597" s="1"/>
      <c r="DQ4597" s="1"/>
      <c r="DR4597" s="1"/>
      <c r="DS4597" s="1"/>
      <c r="DT4597" s="1"/>
      <c r="DU4597" s="1"/>
      <c r="DV4597" s="1"/>
      <c r="DW4597" s="1"/>
      <c r="DX4597" s="1"/>
      <c r="DY4597" s="1"/>
      <c r="DZ4597" s="1"/>
      <c r="EA4597" s="1"/>
      <c r="EB4597" s="1"/>
      <c r="EC4597" s="1"/>
      <c r="ED4597" s="1"/>
      <c r="EE4597" s="1"/>
      <c r="EF4597" s="1"/>
      <c r="EG4597" s="1"/>
      <c r="EH4597" s="1"/>
      <c r="EI4597" s="1"/>
      <c r="EJ4597" s="1"/>
      <c r="EK4597" s="1"/>
      <c r="EL4597" s="1"/>
      <c r="EM4597" s="1"/>
      <c r="EN4597" s="1"/>
      <c r="EO4597" s="1"/>
      <c r="EP4597" s="1"/>
      <c r="EQ4597" s="1"/>
      <c r="ER4597" s="1"/>
      <c r="ES4597" s="1"/>
      <c r="ET4597" s="1"/>
      <c r="EU4597" s="1"/>
      <c r="EV4597" s="1"/>
      <c r="EW4597" s="1"/>
      <c r="EX4597" s="1"/>
      <c r="EY4597" s="1"/>
      <c r="EZ4597" s="1"/>
      <c r="FA4597" s="1"/>
      <c r="FB4597" s="1"/>
      <c r="FC4597" s="1"/>
      <c r="FD4597" s="1"/>
      <c r="FE4597" s="1"/>
      <c r="FF4597" s="1"/>
      <c r="FG4597" s="1"/>
      <c r="FH4597" s="1"/>
      <c r="FI4597" s="1"/>
      <c r="FJ4597" s="1"/>
      <c r="FK4597" s="1"/>
      <c r="FL4597" s="1"/>
      <c r="FM4597" s="1"/>
      <c r="FN4597" s="1"/>
      <c r="FO4597" s="1"/>
      <c r="FP4597" s="1"/>
      <c r="FQ4597" s="1"/>
      <c r="FR4597" s="1"/>
      <c r="FS4597" s="1"/>
      <c r="FT4597" s="1"/>
      <c r="FU4597" s="1"/>
      <c r="FV4597" s="1"/>
      <c r="FW4597" s="1"/>
      <c r="FX4597" s="1"/>
      <c r="FY4597" s="1"/>
      <c r="FZ4597" s="1"/>
      <c r="GA4597" s="1"/>
      <c r="GB4597" s="1"/>
      <c r="GC4597" s="1"/>
      <c r="GD4597" s="1"/>
      <c r="GE4597" s="1"/>
      <c r="GF4597" s="1"/>
      <c r="GG4597" s="1"/>
      <c r="GH4597" s="1"/>
      <c r="GI4597" s="1"/>
      <c r="GJ4597" s="1"/>
      <c r="GK4597"/>
      <c r="GL4597"/>
      <c r="GM4597"/>
      <c r="GN4597"/>
      <c r="GO4597"/>
      <c r="GP4597"/>
      <c r="GQ4597"/>
      <c r="GR4597"/>
      <c r="GS4597"/>
      <c r="GT4597"/>
      <c r="GU4597"/>
      <c r="GV4597"/>
      <c r="GW4597"/>
      <c r="GX4597"/>
      <c r="GY4597"/>
      <c r="GZ4597"/>
      <c r="HA4597"/>
      <c r="HB4597"/>
      <c r="HC4597"/>
      <c r="HD4597"/>
      <c r="HE4597"/>
    </row>
    <row r="4598" spans="4:213" s="25" customFormat="1" x14ac:dyDescent="0.25">
      <c r="D4598" s="19"/>
      <c r="E4598" s="19"/>
      <c r="F4598" s="20"/>
      <c r="G4598" s="20"/>
      <c r="H4598" s="20"/>
      <c r="I4598" s="20"/>
      <c r="J4598" s="21"/>
      <c r="K4598" s="21"/>
      <c r="L4598" s="20"/>
      <c r="M4598" s="20"/>
      <c r="N4598" s="22"/>
      <c r="O4598" s="22"/>
      <c r="P4598" s="22"/>
      <c r="Q4598" s="22"/>
      <c r="R4598" s="19"/>
      <c r="S4598" s="19"/>
      <c r="T4598" s="19"/>
      <c r="U4598" s="20"/>
      <c r="V4598" s="20"/>
      <c r="W4598" s="20"/>
      <c r="X4598" s="27"/>
      <c r="Y4598" s="253"/>
      <c r="Z4598" s="30"/>
      <c r="AA4598" s="30"/>
      <c r="AB4598" s="31"/>
      <c r="AC4598" s="31"/>
      <c r="AD4598" s="31"/>
      <c r="AE4598" s="31"/>
      <c r="AF4598" s="31"/>
      <c r="AG4598" s="241"/>
      <c r="AH4598" s="31"/>
      <c r="AI4598" s="31"/>
      <c r="AJ4598" s="31"/>
      <c r="AK4598" s="31"/>
      <c r="AL4598" s="120"/>
      <c r="AQ4598" s="26"/>
      <c r="AW4598" s="19"/>
      <c r="AX4598" s="19"/>
      <c r="AY4598" s="19"/>
      <c r="AZ4598" s="19"/>
      <c r="BA4598" s="19"/>
      <c r="BB4598" s="19"/>
      <c r="BC4598" s="1"/>
      <c r="BD4598"/>
      <c r="BE4598"/>
      <c r="BF4598" s="1"/>
      <c r="BG4598"/>
      <c r="BH4598"/>
      <c r="BI4598"/>
      <c r="BJ4598" s="1"/>
      <c r="BK4598" s="1"/>
      <c r="BL4598"/>
      <c r="BM4598" s="1"/>
      <c r="BN4598" s="1"/>
      <c r="BO4598" s="1"/>
      <c r="BP4598" s="1"/>
      <c r="BQ4598" s="1"/>
      <c r="BR4598" s="1"/>
      <c r="BS4598" s="1"/>
      <c r="BT4598" s="22"/>
      <c r="BU4598" s="1"/>
      <c r="BV4598" s="1"/>
      <c r="BW4598" s="1"/>
      <c r="BX4598" s="1"/>
      <c r="BY4598" s="1"/>
      <c r="BZ4598" s="1"/>
      <c r="CA4598" s="1"/>
      <c r="CB4598" s="1"/>
      <c r="CC4598" s="1"/>
      <c r="CD4598" s="1"/>
      <c r="CE4598" s="1"/>
      <c r="CF4598" s="1"/>
      <c r="CG4598" s="1"/>
      <c r="CH4598" s="1"/>
      <c r="CI4598" s="1"/>
      <c r="CJ4598" s="1"/>
      <c r="CK4598" s="1"/>
      <c r="CL4598" s="1"/>
      <c r="CM4598" s="1"/>
      <c r="CN4598" s="1"/>
      <c r="CO4598" s="1"/>
      <c r="CP4598" s="1"/>
      <c r="CQ4598" s="1"/>
      <c r="CR4598" s="1"/>
      <c r="CS4598" s="1"/>
      <c r="CT4598" s="1"/>
      <c r="CU4598" s="1"/>
      <c r="CV4598" s="1"/>
      <c r="CW4598" s="1"/>
      <c r="CX4598" s="1"/>
      <c r="CY4598" s="1"/>
      <c r="CZ4598" s="1"/>
      <c r="DA4598" s="1"/>
      <c r="DB4598" s="1"/>
      <c r="DC4598" s="1"/>
      <c r="DD4598" s="1"/>
      <c r="DE4598" s="1"/>
      <c r="DF4598" s="1"/>
      <c r="DG4598" s="1"/>
      <c r="DH4598" s="1"/>
      <c r="DI4598" s="1"/>
      <c r="DJ4598" s="1"/>
      <c r="DK4598" s="1"/>
      <c r="DL4598" s="1"/>
      <c r="DM4598" s="1"/>
      <c r="DN4598" s="1"/>
      <c r="DO4598" s="1"/>
      <c r="DP4598" s="1"/>
      <c r="DQ4598" s="1"/>
      <c r="DR4598" s="1"/>
      <c r="DS4598" s="1"/>
      <c r="DT4598" s="1"/>
      <c r="DU4598" s="1"/>
      <c r="DV4598" s="1"/>
      <c r="DW4598" s="1"/>
      <c r="DX4598" s="1"/>
      <c r="DY4598" s="1"/>
      <c r="DZ4598" s="1"/>
      <c r="EA4598" s="1"/>
      <c r="EB4598" s="1"/>
      <c r="EC4598" s="1"/>
      <c r="ED4598" s="1"/>
      <c r="EE4598" s="1"/>
      <c r="EF4598" s="1"/>
      <c r="EG4598" s="1"/>
      <c r="EH4598" s="1"/>
      <c r="EI4598" s="1"/>
      <c r="EJ4598" s="1"/>
      <c r="EK4598" s="1"/>
      <c r="EL4598" s="1"/>
      <c r="EM4598" s="1"/>
      <c r="EN4598" s="1"/>
      <c r="EO4598" s="1"/>
      <c r="EP4598" s="1"/>
      <c r="EQ4598" s="1"/>
      <c r="ER4598" s="1"/>
      <c r="ES4598" s="1"/>
      <c r="ET4598" s="1"/>
      <c r="EU4598" s="1"/>
      <c r="EV4598" s="1"/>
      <c r="EW4598" s="1"/>
      <c r="EX4598" s="1"/>
      <c r="EY4598" s="1"/>
      <c r="EZ4598" s="1"/>
      <c r="FA4598" s="1"/>
      <c r="FB4598" s="1"/>
      <c r="FC4598" s="1"/>
      <c r="FD4598" s="1"/>
      <c r="FE4598" s="1"/>
      <c r="FF4598" s="1"/>
      <c r="FG4598" s="1"/>
      <c r="FH4598" s="1"/>
      <c r="FI4598" s="1"/>
      <c r="FJ4598" s="1"/>
      <c r="FK4598" s="1"/>
      <c r="FL4598" s="1"/>
      <c r="FM4598" s="1"/>
      <c r="FN4598" s="1"/>
      <c r="FO4598" s="1"/>
      <c r="FP4598" s="1"/>
      <c r="FQ4598" s="1"/>
      <c r="FR4598" s="1"/>
      <c r="FS4598" s="1"/>
      <c r="FT4598" s="1"/>
      <c r="FU4598" s="1"/>
      <c r="FV4598" s="1"/>
      <c r="FW4598" s="1"/>
      <c r="FX4598" s="1"/>
      <c r="FY4598" s="1"/>
      <c r="FZ4598" s="1"/>
      <c r="GA4598" s="1"/>
      <c r="GB4598" s="1"/>
      <c r="GC4598" s="1"/>
      <c r="GD4598" s="1"/>
      <c r="GE4598" s="1"/>
      <c r="GF4598" s="1"/>
      <c r="GG4598" s="1"/>
      <c r="GH4598" s="1"/>
      <c r="GI4598" s="1"/>
      <c r="GJ4598" s="1"/>
      <c r="GK4598"/>
      <c r="GL4598"/>
      <c r="GM4598"/>
      <c r="GN4598"/>
      <c r="GO4598"/>
      <c r="GP4598"/>
      <c r="GQ4598"/>
      <c r="GR4598"/>
      <c r="GS4598"/>
      <c r="GT4598"/>
      <c r="GU4598"/>
      <c r="GV4598"/>
      <c r="GW4598"/>
      <c r="GX4598"/>
      <c r="GY4598"/>
      <c r="GZ4598"/>
      <c r="HA4598"/>
      <c r="HB4598"/>
      <c r="HC4598"/>
      <c r="HD4598"/>
      <c r="HE4598"/>
    </row>
    <row r="4599" spans="4:213" s="25" customFormat="1" x14ac:dyDescent="0.25">
      <c r="D4599" s="19"/>
      <c r="E4599" s="19"/>
      <c r="F4599" s="20"/>
      <c r="G4599" s="20"/>
      <c r="H4599" s="20"/>
      <c r="I4599" s="20"/>
      <c r="J4599" s="21"/>
      <c r="K4599" s="21"/>
      <c r="L4599" s="20"/>
      <c r="M4599" s="20"/>
      <c r="N4599" s="22"/>
      <c r="O4599" s="22"/>
      <c r="P4599" s="22"/>
      <c r="Q4599" s="22"/>
      <c r="R4599" s="19"/>
      <c r="S4599" s="19"/>
      <c r="T4599" s="19"/>
      <c r="U4599" s="20"/>
      <c r="V4599" s="20"/>
      <c r="W4599" s="20"/>
      <c r="X4599" s="27"/>
      <c r="Y4599" s="253"/>
      <c r="Z4599" s="30"/>
      <c r="AA4599" s="30"/>
      <c r="AB4599" s="31"/>
      <c r="AC4599" s="31"/>
      <c r="AD4599" s="31"/>
      <c r="AE4599" s="31"/>
      <c r="AF4599" s="31"/>
      <c r="AG4599" s="241"/>
      <c r="AH4599" s="31"/>
      <c r="AI4599" s="31"/>
      <c r="AJ4599" s="31"/>
      <c r="AK4599" s="31"/>
      <c r="AL4599" s="120"/>
      <c r="AQ4599" s="26"/>
      <c r="AW4599" s="19"/>
      <c r="AX4599" s="19"/>
      <c r="AY4599" s="19"/>
      <c r="AZ4599" s="19"/>
      <c r="BA4599" s="19"/>
      <c r="BB4599" s="19"/>
      <c r="BC4599" s="1"/>
      <c r="BD4599"/>
      <c r="BE4599"/>
      <c r="BF4599" s="1"/>
      <c r="BG4599"/>
      <c r="BH4599"/>
      <c r="BI4599"/>
      <c r="BJ4599" s="1"/>
      <c r="BK4599" s="1"/>
      <c r="BL4599"/>
      <c r="BM4599" s="1"/>
      <c r="BN4599" s="1"/>
      <c r="BO4599" s="1"/>
      <c r="BP4599" s="1"/>
      <c r="BQ4599" s="1"/>
      <c r="BR4599" s="1"/>
      <c r="BS4599" s="1"/>
      <c r="BT4599" s="22"/>
      <c r="BU4599" s="1"/>
      <c r="BV4599" s="1"/>
      <c r="BW4599" s="1"/>
      <c r="BX4599" s="1"/>
      <c r="BY4599" s="1"/>
      <c r="BZ4599" s="1"/>
      <c r="CA4599" s="1"/>
      <c r="CB4599" s="1"/>
      <c r="CC4599" s="1"/>
      <c r="CD4599" s="1"/>
      <c r="CE4599" s="1"/>
      <c r="CF4599" s="1"/>
      <c r="CG4599" s="1"/>
      <c r="CH4599" s="1"/>
      <c r="CI4599" s="1"/>
      <c r="CJ4599" s="1"/>
      <c r="CK4599" s="1"/>
      <c r="CL4599" s="1"/>
      <c r="CM4599" s="1"/>
      <c r="CN4599" s="1"/>
      <c r="CO4599" s="1"/>
      <c r="CP4599" s="1"/>
      <c r="CQ4599" s="1"/>
      <c r="CR4599" s="1"/>
      <c r="CS4599" s="1"/>
      <c r="CT4599" s="1"/>
      <c r="CU4599" s="1"/>
      <c r="CV4599" s="1"/>
      <c r="CW4599" s="1"/>
      <c r="CX4599" s="1"/>
      <c r="CY4599" s="1"/>
      <c r="CZ4599" s="1"/>
      <c r="DA4599" s="1"/>
      <c r="DB4599" s="1"/>
      <c r="DC4599" s="1"/>
      <c r="DD4599" s="1"/>
      <c r="DE4599" s="1"/>
      <c r="DF4599" s="1"/>
      <c r="DG4599" s="1"/>
      <c r="DH4599" s="1"/>
      <c r="DI4599" s="1"/>
      <c r="DJ4599" s="1"/>
      <c r="DK4599" s="1"/>
      <c r="DL4599" s="1"/>
      <c r="DM4599" s="1"/>
      <c r="DN4599" s="1"/>
      <c r="DO4599" s="1"/>
      <c r="DP4599" s="1"/>
      <c r="DQ4599" s="1"/>
      <c r="DR4599" s="1"/>
      <c r="DS4599" s="1"/>
      <c r="DT4599" s="1"/>
      <c r="DU4599" s="1"/>
      <c r="DV4599" s="1"/>
      <c r="DW4599" s="1"/>
      <c r="DX4599" s="1"/>
      <c r="DY4599" s="1"/>
      <c r="DZ4599" s="1"/>
      <c r="EA4599" s="1"/>
      <c r="EB4599" s="1"/>
      <c r="EC4599" s="1"/>
      <c r="ED4599" s="1"/>
      <c r="EE4599" s="1"/>
      <c r="EF4599" s="1"/>
      <c r="EG4599" s="1"/>
      <c r="EH4599" s="1"/>
      <c r="EI4599" s="1"/>
      <c r="EJ4599" s="1"/>
      <c r="EK4599" s="1"/>
      <c r="EL4599" s="1"/>
      <c r="EM4599" s="1"/>
      <c r="EN4599" s="1"/>
      <c r="EO4599" s="1"/>
      <c r="EP4599" s="1"/>
      <c r="EQ4599" s="1"/>
      <c r="ER4599" s="1"/>
      <c r="ES4599" s="1"/>
      <c r="ET4599" s="1"/>
      <c r="EU4599" s="1"/>
      <c r="EV4599" s="1"/>
      <c r="EW4599" s="1"/>
      <c r="EX4599" s="1"/>
      <c r="EY4599" s="1"/>
      <c r="EZ4599" s="1"/>
      <c r="FA4599" s="1"/>
      <c r="FB4599" s="1"/>
      <c r="FC4599" s="1"/>
      <c r="FD4599" s="1"/>
      <c r="FE4599" s="1"/>
      <c r="FF4599" s="1"/>
      <c r="FG4599" s="1"/>
      <c r="FH4599" s="1"/>
      <c r="FI4599" s="1"/>
      <c r="FJ4599" s="1"/>
      <c r="FK4599" s="1"/>
      <c r="FL4599" s="1"/>
      <c r="FM4599" s="1"/>
      <c r="FN4599" s="1"/>
      <c r="FO4599" s="1"/>
      <c r="FP4599" s="1"/>
      <c r="FQ4599" s="1"/>
      <c r="FR4599" s="1"/>
      <c r="FS4599" s="1"/>
      <c r="FT4599" s="1"/>
      <c r="FU4599" s="1"/>
      <c r="FV4599" s="1"/>
      <c r="FW4599" s="1"/>
      <c r="FX4599" s="1"/>
      <c r="FY4599" s="1"/>
      <c r="FZ4599" s="1"/>
      <c r="GA4599" s="1"/>
      <c r="GB4599" s="1"/>
      <c r="GC4599" s="1"/>
      <c r="GD4599" s="1"/>
      <c r="GE4599" s="1"/>
      <c r="GF4599" s="1"/>
      <c r="GG4599" s="1"/>
      <c r="GH4599" s="1"/>
      <c r="GI4599" s="1"/>
      <c r="GJ4599" s="1"/>
      <c r="GK4599"/>
      <c r="GL4599"/>
      <c r="GM4599"/>
      <c r="GN4599"/>
      <c r="GO4599"/>
      <c r="GP4599"/>
      <c r="GQ4599"/>
      <c r="GR4599"/>
      <c r="GS4599"/>
      <c r="GT4599"/>
      <c r="GU4599"/>
      <c r="GV4599"/>
      <c r="GW4599"/>
      <c r="GX4599"/>
      <c r="GY4599"/>
      <c r="GZ4599"/>
      <c r="HA4599"/>
      <c r="HB4599"/>
      <c r="HC4599"/>
      <c r="HD4599"/>
      <c r="HE4599"/>
    </row>
    <row r="4600" spans="4:213" s="25" customFormat="1" x14ac:dyDescent="0.25">
      <c r="D4600" s="19"/>
      <c r="E4600" s="19"/>
      <c r="F4600" s="20"/>
      <c r="G4600" s="20"/>
      <c r="H4600" s="20"/>
      <c r="I4600" s="20"/>
      <c r="J4600" s="21"/>
      <c r="K4600" s="21"/>
      <c r="L4600" s="20"/>
      <c r="M4600" s="20"/>
      <c r="N4600" s="22"/>
      <c r="O4600" s="22"/>
      <c r="P4600" s="22"/>
      <c r="Q4600" s="22"/>
      <c r="R4600" s="19"/>
      <c r="S4600" s="19"/>
      <c r="T4600" s="19"/>
      <c r="U4600" s="20"/>
      <c r="V4600" s="20"/>
      <c r="W4600" s="20"/>
      <c r="X4600" s="27"/>
      <c r="Y4600" s="253"/>
      <c r="Z4600" s="30"/>
      <c r="AA4600" s="30"/>
      <c r="AB4600" s="31"/>
      <c r="AC4600" s="31"/>
      <c r="AD4600" s="31"/>
      <c r="AE4600" s="31"/>
      <c r="AF4600" s="31"/>
      <c r="AG4600" s="241"/>
      <c r="AH4600" s="31"/>
      <c r="AI4600" s="31"/>
      <c r="AJ4600" s="31"/>
      <c r="AK4600" s="31"/>
      <c r="AL4600" s="120"/>
      <c r="AQ4600" s="26"/>
      <c r="AW4600" s="19"/>
      <c r="AX4600" s="19"/>
      <c r="AY4600" s="19"/>
      <c r="AZ4600" s="19"/>
      <c r="BA4600" s="19"/>
      <c r="BB4600" s="19"/>
      <c r="BC4600" s="1"/>
      <c r="BD4600"/>
      <c r="BE4600"/>
      <c r="BF4600" s="1"/>
      <c r="BG4600"/>
      <c r="BH4600"/>
      <c r="BI4600"/>
      <c r="BJ4600" s="1"/>
      <c r="BK4600" s="1"/>
      <c r="BL4600"/>
      <c r="BM4600" s="1"/>
      <c r="BN4600" s="1"/>
      <c r="BO4600" s="1"/>
      <c r="BP4600" s="1"/>
      <c r="BQ4600" s="1"/>
      <c r="BR4600" s="1"/>
      <c r="BS4600" s="1"/>
      <c r="BT4600" s="22"/>
      <c r="BU4600" s="1"/>
      <c r="BV4600" s="1"/>
      <c r="BW4600" s="1"/>
      <c r="BX4600" s="1"/>
      <c r="BY4600" s="1"/>
      <c r="BZ4600" s="1"/>
      <c r="CA4600" s="1"/>
      <c r="CB4600" s="1"/>
      <c r="CC4600" s="1"/>
      <c r="CD4600" s="1"/>
      <c r="CE4600" s="1"/>
      <c r="CF4600" s="1"/>
      <c r="CG4600" s="1"/>
      <c r="CH4600" s="1"/>
      <c r="CI4600" s="1"/>
      <c r="CJ4600" s="1"/>
      <c r="CK4600" s="1"/>
      <c r="CL4600" s="1"/>
      <c r="CM4600" s="1"/>
      <c r="CN4600" s="1"/>
      <c r="CO4600" s="1"/>
      <c r="CP4600" s="1"/>
      <c r="CQ4600" s="1"/>
      <c r="CR4600" s="1"/>
      <c r="CS4600" s="1"/>
      <c r="CT4600" s="1"/>
      <c r="CU4600" s="1"/>
      <c r="CV4600" s="1"/>
      <c r="CW4600" s="1"/>
      <c r="CX4600" s="1"/>
      <c r="CY4600" s="1"/>
      <c r="CZ4600" s="1"/>
      <c r="DA4600" s="1"/>
      <c r="DB4600" s="1"/>
      <c r="DC4600" s="1"/>
      <c r="DD4600" s="1"/>
      <c r="DE4600" s="1"/>
      <c r="DF4600" s="1"/>
      <c r="DG4600" s="1"/>
      <c r="DH4600" s="1"/>
      <c r="DI4600" s="1"/>
      <c r="DJ4600" s="1"/>
      <c r="DK4600" s="1"/>
      <c r="DL4600" s="1"/>
      <c r="DM4600" s="1"/>
      <c r="DN4600" s="1"/>
      <c r="DO4600" s="1"/>
      <c r="DP4600" s="1"/>
      <c r="DQ4600" s="1"/>
      <c r="DR4600" s="1"/>
      <c r="DS4600" s="1"/>
      <c r="DT4600" s="1"/>
      <c r="DU4600" s="1"/>
      <c r="DV4600" s="1"/>
      <c r="DW4600" s="1"/>
      <c r="DX4600" s="1"/>
      <c r="DY4600" s="1"/>
      <c r="DZ4600" s="1"/>
      <c r="EA4600" s="1"/>
      <c r="EB4600" s="1"/>
      <c r="EC4600" s="1"/>
      <c r="ED4600" s="1"/>
      <c r="EE4600" s="1"/>
      <c r="EF4600" s="1"/>
      <c r="EG4600" s="1"/>
      <c r="EH4600" s="1"/>
      <c r="EI4600" s="1"/>
      <c r="EJ4600" s="1"/>
      <c r="EK4600" s="1"/>
      <c r="EL4600" s="1"/>
      <c r="EM4600" s="1"/>
      <c r="EN4600" s="1"/>
      <c r="EO4600" s="1"/>
      <c r="EP4600" s="1"/>
      <c r="EQ4600" s="1"/>
      <c r="ER4600" s="1"/>
      <c r="ES4600" s="1"/>
      <c r="ET4600" s="1"/>
      <c r="EU4600" s="1"/>
      <c r="EV4600" s="1"/>
      <c r="EW4600" s="1"/>
      <c r="EX4600" s="1"/>
      <c r="EY4600" s="1"/>
      <c r="EZ4600" s="1"/>
      <c r="FA4600" s="1"/>
      <c r="FB4600" s="1"/>
      <c r="FC4600" s="1"/>
      <c r="FD4600" s="1"/>
      <c r="FE4600" s="1"/>
      <c r="FF4600" s="1"/>
      <c r="FG4600" s="1"/>
      <c r="FH4600" s="1"/>
      <c r="FI4600" s="1"/>
      <c r="FJ4600" s="1"/>
      <c r="FK4600" s="1"/>
      <c r="FL4600" s="1"/>
      <c r="FM4600" s="1"/>
      <c r="FN4600" s="1"/>
      <c r="FO4600" s="1"/>
      <c r="FP4600" s="1"/>
      <c r="FQ4600" s="1"/>
      <c r="FR4600" s="1"/>
      <c r="FS4600" s="1"/>
      <c r="FT4600" s="1"/>
      <c r="FU4600" s="1"/>
      <c r="FV4600" s="1"/>
      <c r="FW4600" s="1"/>
      <c r="FX4600" s="1"/>
      <c r="FY4600" s="1"/>
      <c r="FZ4600" s="1"/>
      <c r="GA4600" s="1"/>
      <c r="GB4600" s="1"/>
      <c r="GC4600" s="1"/>
      <c r="GD4600" s="1"/>
      <c r="GE4600" s="1"/>
      <c r="GF4600" s="1"/>
      <c r="GG4600" s="1"/>
      <c r="GH4600" s="1"/>
      <c r="GI4600" s="1"/>
      <c r="GJ4600" s="1"/>
      <c r="GK4600"/>
      <c r="GL4600"/>
      <c r="GM4600"/>
      <c r="GN4600"/>
      <c r="GO4600"/>
      <c r="GP4600"/>
      <c r="GQ4600"/>
      <c r="GR4600"/>
      <c r="GS4600"/>
      <c r="GT4600"/>
      <c r="GU4600"/>
      <c r="GV4600"/>
      <c r="GW4600"/>
      <c r="GX4600"/>
      <c r="GY4600"/>
      <c r="GZ4600"/>
      <c r="HA4600"/>
      <c r="HB4600"/>
      <c r="HC4600"/>
      <c r="HD4600"/>
      <c r="HE4600"/>
    </row>
    <row r="4601" spans="4:213" s="25" customFormat="1" x14ac:dyDescent="0.25">
      <c r="D4601" s="19"/>
      <c r="E4601" s="19"/>
      <c r="F4601" s="20"/>
      <c r="G4601" s="20"/>
      <c r="H4601" s="20"/>
      <c r="I4601" s="20"/>
      <c r="J4601" s="21"/>
      <c r="K4601" s="21"/>
      <c r="L4601" s="20"/>
      <c r="M4601" s="20"/>
      <c r="N4601" s="22"/>
      <c r="O4601" s="22"/>
      <c r="P4601" s="22"/>
      <c r="Q4601" s="22"/>
      <c r="R4601" s="19"/>
      <c r="S4601" s="19"/>
      <c r="T4601" s="19"/>
      <c r="U4601" s="20"/>
      <c r="V4601" s="20"/>
      <c r="W4601" s="20"/>
      <c r="X4601" s="27"/>
      <c r="Y4601" s="253"/>
      <c r="Z4601" s="30"/>
      <c r="AA4601" s="30"/>
      <c r="AB4601" s="31"/>
      <c r="AC4601" s="31"/>
      <c r="AD4601" s="31"/>
      <c r="AE4601" s="31"/>
      <c r="AF4601" s="31"/>
      <c r="AG4601" s="241"/>
      <c r="AH4601" s="31"/>
      <c r="AI4601" s="31"/>
      <c r="AJ4601" s="31"/>
      <c r="AK4601" s="31"/>
      <c r="AL4601" s="120"/>
      <c r="AQ4601" s="26"/>
      <c r="AW4601" s="19"/>
      <c r="AX4601" s="19"/>
      <c r="AY4601" s="19"/>
      <c r="AZ4601" s="19"/>
      <c r="BA4601" s="19"/>
      <c r="BB4601" s="19"/>
      <c r="BC4601" s="1"/>
      <c r="BD4601"/>
      <c r="BE4601"/>
      <c r="BF4601" s="1"/>
      <c r="BG4601"/>
      <c r="BH4601"/>
      <c r="BI4601"/>
      <c r="BJ4601" s="1"/>
      <c r="BK4601" s="1"/>
      <c r="BL4601"/>
      <c r="BM4601" s="1"/>
      <c r="BN4601" s="1"/>
      <c r="BO4601" s="1"/>
      <c r="BP4601" s="1"/>
      <c r="BQ4601" s="1"/>
      <c r="BR4601" s="1"/>
      <c r="BS4601" s="1"/>
      <c r="BT4601" s="22"/>
      <c r="BU4601" s="1"/>
      <c r="BV4601" s="1"/>
      <c r="BW4601" s="1"/>
      <c r="BX4601" s="1"/>
      <c r="BY4601" s="1"/>
      <c r="BZ4601" s="1"/>
      <c r="CA4601" s="1"/>
      <c r="CB4601" s="1"/>
      <c r="CC4601" s="1"/>
      <c r="CD4601" s="1"/>
      <c r="CE4601" s="1"/>
      <c r="CF4601" s="1"/>
      <c r="CG4601" s="1"/>
      <c r="CH4601" s="1"/>
      <c r="CI4601" s="1"/>
      <c r="CJ4601" s="1"/>
      <c r="CK4601" s="1"/>
      <c r="CL4601" s="1"/>
      <c r="CM4601" s="1"/>
      <c r="CN4601" s="1"/>
      <c r="CO4601" s="1"/>
      <c r="CP4601" s="1"/>
      <c r="CQ4601" s="1"/>
      <c r="CR4601" s="1"/>
      <c r="CS4601" s="1"/>
      <c r="CT4601" s="1"/>
      <c r="CU4601" s="1"/>
      <c r="CV4601" s="1"/>
      <c r="CW4601" s="1"/>
      <c r="CX4601" s="1"/>
      <c r="CY4601" s="1"/>
      <c r="CZ4601" s="1"/>
      <c r="DA4601" s="1"/>
      <c r="DB4601" s="1"/>
      <c r="DC4601" s="1"/>
      <c r="DD4601" s="1"/>
      <c r="DE4601" s="1"/>
      <c r="DF4601" s="1"/>
      <c r="DG4601" s="1"/>
      <c r="DH4601" s="1"/>
      <c r="DI4601" s="1"/>
      <c r="DJ4601" s="1"/>
      <c r="DK4601" s="1"/>
      <c r="DL4601" s="1"/>
      <c r="DM4601" s="1"/>
      <c r="DN4601" s="1"/>
      <c r="DO4601" s="1"/>
      <c r="DP4601" s="1"/>
      <c r="DQ4601" s="1"/>
      <c r="DR4601" s="1"/>
      <c r="DS4601" s="1"/>
      <c r="DT4601" s="1"/>
      <c r="DU4601" s="1"/>
      <c r="DV4601" s="1"/>
      <c r="DW4601" s="1"/>
      <c r="DX4601" s="1"/>
      <c r="DY4601" s="1"/>
      <c r="DZ4601" s="1"/>
      <c r="EA4601" s="1"/>
      <c r="EB4601" s="1"/>
      <c r="EC4601" s="1"/>
      <c r="ED4601" s="1"/>
      <c r="EE4601" s="1"/>
      <c r="EF4601" s="1"/>
      <c r="EG4601" s="1"/>
      <c r="EH4601" s="1"/>
      <c r="EI4601" s="1"/>
      <c r="EJ4601" s="1"/>
      <c r="EK4601" s="1"/>
      <c r="EL4601" s="1"/>
      <c r="EM4601" s="1"/>
      <c r="EN4601" s="1"/>
      <c r="EO4601" s="1"/>
      <c r="EP4601" s="1"/>
      <c r="EQ4601" s="1"/>
      <c r="ER4601" s="1"/>
      <c r="ES4601" s="1"/>
      <c r="ET4601" s="1"/>
      <c r="EU4601" s="1"/>
      <c r="EV4601" s="1"/>
      <c r="EW4601" s="1"/>
      <c r="EX4601" s="1"/>
      <c r="EY4601" s="1"/>
      <c r="EZ4601" s="1"/>
      <c r="FA4601" s="1"/>
      <c r="FB4601" s="1"/>
      <c r="FC4601" s="1"/>
      <c r="FD4601" s="1"/>
      <c r="FE4601" s="1"/>
      <c r="FF4601" s="1"/>
      <c r="FG4601" s="1"/>
      <c r="FH4601" s="1"/>
      <c r="FI4601" s="1"/>
      <c r="FJ4601" s="1"/>
      <c r="FK4601" s="1"/>
      <c r="FL4601" s="1"/>
      <c r="FM4601" s="1"/>
      <c r="FN4601" s="1"/>
      <c r="FO4601" s="1"/>
      <c r="FP4601" s="1"/>
      <c r="FQ4601" s="1"/>
      <c r="FR4601" s="1"/>
      <c r="FS4601" s="1"/>
      <c r="FT4601" s="1"/>
      <c r="FU4601" s="1"/>
      <c r="FV4601" s="1"/>
      <c r="FW4601" s="1"/>
      <c r="FX4601" s="1"/>
      <c r="FY4601" s="1"/>
      <c r="FZ4601" s="1"/>
      <c r="GA4601" s="1"/>
      <c r="GB4601" s="1"/>
      <c r="GC4601" s="1"/>
      <c r="GD4601" s="1"/>
      <c r="GE4601" s="1"/>
      <c r="GF4601" s="1"/>
      <c r="GG4601" s="1"/>
      <c r="GH4601" s="1"/>
      <c r="GI4601" s="1"/>
      <c r="GJ4601" s="1"/>
      <c r="GK4601"/>
      <c r="GL4601"/>
      <c r="GM4601"/>
      <c r="GN4601"/>
      <c r="GO4601"/>
      <c r="GP4601"/>
      <c r="GQ4601"/>
      <c r="GR4601"/>
      <c r="GS4601"/>
      <c r="GT4601"/>
      <c r="GU4601"/>
      <c r="GV4601"/>
      <c r="GW4601"/>
      <c r="GX4601"/>
      <c r="GY4601"/>
      <c r="GZ4601"/>
      <c r="HA4601"/>
      <c r="HB4601"/>
      <c r="HC4601"/>
      <c r="HD4601"/>
      <c r="HE4601"/>
    </row>
    <row r="4602" spans="4:213" s="25" customFormat="1" x14ac:dyDescent="0.25">
      <c r="D4602" s="19"/>
      <c r="E4602" s="19"/>
      <c r="F4602" s="20"/>
      <c r="G4602" s="20"/>
      <c r="H4602" s="20"/>
      <c r="I4602" s="20"/>
      <c r="J4602" s="21"/>
      <c r="K4602" s="21"/>
      <c r="L4602" s="20"/>
      <c r="M4602" s="20"/>
      <c r="N4602" s="22"/>
      <c r="O4602" s="22"/>
      <c r="P4602" s="22"/>
      <c r="Q4602" s="22"/>
      <c r="R4602" s="19"/>
      <c r="S4602" s="19"/>
      <c r="T4602" s="19"/>
      <c r="U4602" s="20"/>
      <c r="V4602" s="20"/>
      <c r="W4602" s="20"/>
      <c r="X4602" s="27"/>
      <c r="Y4602" s="253"/>
      <c r="Z4602" s="30"/>
      <c r="AA4602" s="30"/>
      <c r="AB4602" s="31"/>
      <c r="AC4602" s="31"/>
      <c r="AD4602" s="31"/>
      <c r="AE4602" s="31"/>
      <c r="AF4602" s="31"/>
      <c r="AG4602" s="241"/>
      <c r="AH4602" s="31"/>
      <c r="AI4602" s="31"/>
      <c r="AJ4602" s="31"/>
      <c r="AK4602" s="31"/>
      <c r="AL4602" s="120"/>
      <c r="AQ4602" s="26"/>
      <c r="AW4602" s="19"/>
      <c r="AX4602" s="19"/>
      <c r="AY4602" s="19"/>
      <c r="AZ4602" s="19"/>
      <c r="BA4602" s="19"/>
      <c r="BB4602" s="19"/>
      <c r="BC4602" s="1"/>
      <c r="BD4602"/>
      <c r="BE4602"/>
      <c r="BF4602" s="1"/>
      <c r="BG4602"/>
      <c r="BH4602"/>
      <c r="BI4602"/>
      <c r="BJ4602" s="1"/>
      <c r="BK4602" s="1"/>
      <c r="BL4602"/>
      <c r="BM4602" s="1"/>
      <c r="BN4602" s="1"/>
      <c r="BO4602" s="1"/>
      <c r="BP4602" s="1"/>
      <c r="BQ4602" s="1"/>
      <c r="BR4602" s="1"/>
      <c r="BS4602" s="1"/>
      <c r="BT4602" s="22"/>
      <c r="BU4602" s="1"/>
      <c r="BV4602" s="1"/>
      <c r="BW4602" s="1"/>
      <c r="BX4602" s="1"/>
      <c r="BY4602" s="1"/>
      <c r="BZ4602" s="1"/>
      <c r="CA4602" s="1"/>
      <c r="CB4602" s="1"/>
      <c r="CC4602" s="1"/>
      <c r="CD4602" s="1"/>
      <c r="CE4602" s="1"/>
      <c r="CF4602" s="1"/>
      <c r="CG4602" s="1"/>
      <c r="CH4602" s="1"/>
      <c r="CI4602" s="1"/>
      <c r="CJ4602" s="1"/>
      <c r="CK4602" s="1"/>
      <c r="CL4602" s="1"/>
      <c r="CM4602" s="1"/>
      <c r="CN4602" s="1"/>
      <c r="CO4602" s="1"/>
      <c r="CP4602" s="1"/>
      <c r="CQ4602" s="1"/>
      <c r="CR4602" s="1"/>
      <c r="CS4602" s="1"/>
      <c r="CT4602" s="1"/>
      <c r="CU4602" s="1"/>
      <c r="CV4602" s="1"/>
      <c r="CW4602" s="1"/>
      <c r="CX4602" s="1"/>
      <c r="CY4602" s="1"/>
      <c r="CZ4602" s="1"/>
      <c r="DA4602" s="1"/>
      <c r="DB4602" s="1"/>
      <c r="DC4602" s="1"/>
      <c r="DD4602" s="1"/>
      <c r="DE4602" s="1"/>
      <c r="DF4602" s="1"/>
      <c r="DG4602" s="1"/>
      <c r="DH4602" s="1"/>
      <c r="DI4602" s="1"/>
      <c r="DJ4602" s="1"/>
      <c r="DK4602" s="1"/>
      <c r="DL4602" s="1"/>
      <c r="DM4602" s="1"/>
      <c r="DN4602" s="1"/>
      <c r="DO4602" s="1"/>
      <c r="DP4602" s="1"/>
      <c r="DQ4602" s="1"/>
      <c r="DR4602" s="1"/>
      <c r="DS4602" s="1"/>
      <c r="DT4602" s="1"/>
      <c r="DU4602" s="1"/>
      <c r="DV4602" s="1"/>
      <c r="DW4602" s="1"/>
      <c r="DX4602" s="1"/>
      <c r="DY4602" s="1"/>
      <c r="DZ4602" s="1"/>
      <c r="EA4602" s="1"/>
      <c r="EB4602" s="1"/>
      <c r="EC4602" s="1"/>
      <c r="ED4602" s="1"/>
      <c r="EE4602" s="1"/>
      <c r="EF4602" s="1"/>
      <c r="EG4602" s="1"/>
      <c r="EH4602" s="1"/>
      <c r="EI4602" s="1"/>
      <c r="EJ4602" s="1"/>
      <c r="EK4602" s="1"/>
      <c r="EL4602" s="1"/>
      <c r="EM4602" s="1"/>
      <c r="EN4602" s="1"/>
      <c r="EO4602" s="1"/>
      <c r="EP4602" s="1"/>
      <c r="EQ4602" s="1"/>
      <c r="ER4602" s="1"/>
      <c r="ES4602" s="1"/>
      <c r="ET4602" s="1"/>
      <c r="EU4602" s="1"/>
      <c r="EV4602" s="1"/>
      <c r="EW4602" s="1"/>
      <c r="EX4602" s="1"/>
      <c r="EY4602" s="1"/>
      <c r="EZ4602" s="1"/>
      <c r="FA4602" s="1"/>
      <c r="FB4602" s="1"/>
      <c r="FC4602" s="1"/>
      <c r="FD4602" s="1"/>
      <c r="FE4602" s="1"/>
      <c r="FF4602" s="1"/>
      <c r="FG4602" s="1"/>
      <c r="FH4602" s="1"/>
      <c r="FI4602" s="1"/>
      <c r="FJ4602" s="1"/>
      <c r="FK4602" s="1"/>
      <c r="FL4602" s="1"/>
      <c r="FM4602" s="1"/>
      <c r="FN4602" s="1"/>
      <c r="FO4602" s="1"/>
      <c r="FP4602" s="1"/>
      <c r="FQ4602" s="1"/>
      <c r="FR4602" s="1"/>
      <c r="FS4602" s="1"/>
      <c r="FT4602" s="1"/>
      <c r="FU4602" s="1"/>
      <c r="FV4602" s="1"/>
      <c r="FW4602" s="1"/>
      <c r="FX4602" s="1"/>
      <c r="FY4602" s="1"/>
      <c r="FZ4602" s="1"/>
      <c r="GA4602" s="1"/>
      <c r="GB4602" s="1"/>
      <c r="GC4602" s="1"/>
      <c r="GD4602" s="1"/>
      <c r="GE4602" s="1"/>
      <c r="GF4602" s="1"/>
      <c r="GG4602" s="1"/>
      <c r="GH4602" s="1"/>
      <c r="GI4602" s="1"/>
      <c r="GJ4602" s="1"/>
      <c r="GK4602"/>
      <c r="GL4602"/>
      <c r="GM4602"/>
      <c r="GN4602"/>
      <c r="GO4602"/>
      <c r="GP4602"/>
      <c r="GQ4602"/>
      <c r="GR4602"/>
      <c r="GS4602"/>
      <c r="GT4602"/>
      <c r="GU4602"/>
      <c r="GV4602"/>
      <c r="GW4602"/>
      <c r="GX4602"/>
      <c r="GY4602"/>
      <c r="GZ4602"/>
      <c r="HA4602"/>
      <c r="HB4602"/>
      <c r="HC4602"/>
      <c r="HD4602"/>
      <c r="HE4602"/>
    </row>
    <row r="4603" spans="4:213" s="25" customFormat="1" x14ac:dyDescent="0.25">
      <c r="D4603" s="19"/>
      <c r="E4603" s="19"/>
      <c r="F4603" s="20"/>
      <c r="G4603" s="20"/>
      <c r="H4603" s="20"/>
      <c r="I4603" s="20"/>
      <c r="J4603" s="21"/>
      <c r="K4603" s="21"/>
      <c r="L4603" s="20"/>
      <c r="M4603" s="20"/>
      <c r="N4603" s="22"/>
      <c r="O4603" s="22"/>
      <c r="P4603" s="22"/>
      <c r="Q4603" s="22"/>
      <c r="R4603" s="19"/>
      <c r="S4603" s="19"/>
      <c r="T4603" s="19"/>
      <c r="U4603" s="20"/>
      <c r="V4603" s="20"/>
      <c r="W4603" s="20"/>
      <c r="X4603" s="27"/>
      <c r="Y4603" s="253"/>
      <c r="Z4603" s="30"/>
      <c r="AA4603" s="30"/>
      <c r="AB4603" s="31"/>
      <c r="AC4603" s="31"/>
      <c r="AD4603" s="31"/>
      <c r="AE4603" s="31"/>
      <c r="AF4603" s="31"/>
      <c r="AG4603" s="241"/>
      <c r="AH4603" s="31"/>
      <c r="AI4603" s="31"/>
      <c r="AJ4603" s="31"/>
      <c r="AK4603" s="31"/>
      <c r="AL4603" s="120"/>
      <c r="AQ4603" s="26"/>
      <c r="AW4603" s="19"/>
      <c r="AX4603" s="19"/>
      <c r="AY4603" s="19"/>
      <c r="AZ4603" s="19"/>
      <c r="BA4603" s="19"/>
      <c r="BB4603" s="19"/>
      <c r="BC4603" s="1"/>
      <c r="BD4603"/>
      <c r="BE4603"/>
      <c r="BF4603" s="1"/>
      <c r="BG4603"/>
      <c r="BH4603"/>
      <c r="BI4603"/>
      <c r="BJ4603" s="1"/>
      <c r="BK4603" s="1"/>
      <c r="BL4603"/>
      <c r="BM4603" s="1"/>
      <c r="BN4603" s="1"/>
      <c r="BO4603" s="1"/>
      <c r="BP4603" s="1"/>
      <c r="BQ4603" s="1"/>
      <c r="BR4603" s="1"/>
      <c r="BS4603" s="1"/>
      <c r="BT4603" s="22"/>
      <c r="BU4603" s="1"/>
      <c r="BV4603" s="1"/>
      <c r="BW4603" s="1"/>
      <c r="BX4603" s="1"/>
      <c r="BY4603" s="1"/>
      <c r="BZ4603" s="1"/>
      <c r="CA4603" s="1"/>
      <c r="CB4603" s="1"/>
      <c r="CC4603" s="1"/>
      <c r="CD4603" s="1"/>
      <c r="CE4603" s="1"/>
      <c r="CF4603" s="1"/>
      <c r="CG4603" s="1"/>
      <c r="CH4603" s="1"/>
      <c r="CI4603" s="1"/>
      <c r="CJ4603" s="1"/>
      <c r="CK4603" s="1"/>
      <c r="CL4603" s="1"/>
      <c r="CM4603" s="1"/>
      <c r="CN4603" s="1"/>
      <c r="CO4603" s="1"/>
      <c r="CP4603" s="1"/>
      <c r="CQ4603" s="1"/>
      <c r="CR4603" s="1"/>
      <c r="CS4603" s="1"/>
      <c r="CT4603" s="1"/>
      <c r="CU4603" s="1"/>
      <c r="CV4603" s="1"/>
      <c r="CW4603" s="1"/>
      <c r="CX4603" s="1"/>
      <c r="CY4603" s="1"/>
      <c r="CZ4603" s="1"/>
      <c r="DA4603" s="1"/>
      <c r="DB4603" s="1"/>
      <c r="DC4603" s="1"/>
      <c r="DD4603" s="1"/>
      <c r="DE4603" s="1"/>
      <c r="DF4603" s="1"/>
      <c r="DG4603" s="1"/>
      <c r="DH4603" s="1"/>
      <c r="DI4603" s="1"/>
      <c r="DJ4603" s="1"/>
      <c r="DK4603" s="1"/>
      <c r="DL4603" s="1"/>
      <c r="DM4603" s="1"/>
      <c r="DN4603" s="1"/>
      <c r="DO4603" s="1"/>
      <c r="DP4603" s="1"/>
      <c r="DQ4603" s="1"/>
      <c r="DR4603" s="1"/>
      <c r="DS4603" s="1"/>
      <c r="DT4603" s="1"/>
      <c r="DU4603" s="1"/>
      <c r="DV4603" s="1"/>
      <c r="DW4603" s="1"/>
      <c r="DX4603" s="1"/>
      <c r="DY4603" s="1"/>
      <c r="DZ4603" s="1"/>
      <c r="EA4603" s="1"/>
      <c r="EB4603" s="1"/>
      <c r="EC4603" s="1"/>
      <c r="ED4603" s="1"/>
      <c r="EE4603" s="1"/>
      <c r="EF4603" s="1"/>
      <c r="EG4603" s="1"/>
      <c r="EH4603" s="1"/>
      <c r="EI4603" s="1"/>
      <c r="EJ4603" s="1"/>
      <c r="EK4603" s="1"/>
      <c r="EL4603" s="1"/>
      <c r="EM4603" s="1"/>
      <c r="EN4603" s="1"/>
      <c r="EO4603" s="1"/>
      <c r="EP4603" s="1"/>
      <c r="EQ4603" s="1"/>
      <c r="ER4603" s="1"/>
      <c r="ES4603" s="1"/>
      <c r="ET4603" s="1"/>
      <c r="EU4603" s="1"/>
      <c r="EV4603" s="1"/>
      <c r="EW4603" s="1"/>
      <c r="EX4603" s="1"/>
      <c r="EY4603" s="1"/>
      <c r="EZ4603" s="1"/>
      <c r="FA4603" s="1"/>
      <c r="FB4603" s="1"/>
      <c r="FC4603" s="1"/>
      <c r="FD4603" s="1"/>
      <c r="FE4603" s="1"/>
      <c r="FF4603" s="1"/>
      <c r="FG4603" s="1"/>
      <c r="FH4603" s="1"/>
      <c r="FI4603" s="1"/>
      <c r="FJ4603" s="1"/>
      <c r="FK4603" s="1"/>
      <c r="FL4603" s="1"/>
      <c r="FM4603" s="1"/>
      <c r="FN4603" s="1"/>
      <c r="FO4603" s="1"/>
      <c r="FP4603" s="1"/>
      <c r="FQ4603" s="1"/>
      <c r="FR4603" s="1"/>
      <c r="FS4603" s="1"/>
      <c r="FT4603" s="1"/>
      <c r="FU4603" s="1"/>
      <c r="FV4603" s="1"/>
      <c r="FW4603" s="1"/>
      <c r="FX4603" s="1"/>
      <c r="FY4603" s="1"/>
      <c r="FZ4603" s="1"/>
      <c r="GA4603" s="1"/>
      <c r="GB4603" s="1"/>
      <c r="GC4603" s="1"/>
      <c r="GD4603" s="1"/>
      <c r="GE4603" s="1"/>
      <c r="GF4603" s="1"/>
      <c r="GG4603" s="1"/>
      <c r="GH4603" s="1"/>
      <c r="GI4603" s="1"/>
      <c r="GJ4603" s="1"/>
      <c r="GK4603"/>
      <c r="GL4603"/>
      <c r="GM4603"/>
      <c r="GN4603"/>
      <c r="GO4603"/>
      <c r="GP4603"/>
      <c r="GQ4603"/>
      <c r="GR4603"/>
      <c r="GS4603"/>
      <c r="GT4603"/>
      <c r="GU4603"/>
      <c r="GV4603"/>
      <c r="GW4603"/>
      <c r="GX4603"/>
      <c r="GY4603"/>
      <c r="GZ4603"/>
      <c r="HA4603"/>
      <c r="HB4603"/>
      <c r="HC4603"/>
      <c r="HD4603"/>
      <c r="HE4603"/>
    </row>
    <row r="4604" spans="4:213" s="25" customFormat="1" x14ac:dyDescent="0.25">
      <c r="D4604" s="19"/>
      <c r="E4604" s="19"/>
      <c r="F4604" s="20"/>
      <c r="G4604" s="20"/>
      <c r="H4604" s="20"/>
      <c r="I4604" s="20"/>
      <c r="J4604" s="21"/>
      <c r="K4604" s="21"/>
      <c r="L4604" s="20"/>
      <c r="M4604" s="20"/>
      <c r="N4604" s="22"/>
      <c r="O4604" s="22"/>
      <c r="P4604" s="22"/>
      <c r="Q4604" s="22"/>
      <c r="R4604" s="19"/>
      <c r="S4604" s="19"/>
      <c r="T4604" s="19"/>
      <c r="U4604" s="20"/>
      <c r="V4604" s="20"/>
      <c r="W4604" s="20"/>
      <c r="X4604" s="27"/>
      <c r="Y4604" s="253"/>
      <c r="Z4604" s="30"/>
      <c r="AA4604" s="30"/>
      <c r="AB4604" s="31"/>
      <c r="AC4604" s="31"/>
      <c r="AD4604" s="31"/>
      <c r="AE4604" s="31"/>
      <c r="AF4604" s="31"/>
      <c r="AG4604" s="241"/>
      <c r="AH4604" s="31"/>
      <c r="AI4604" s="31"/>
      <c r="AJ4604" s="31"/>
      <c r="AK4604" s="31"/>
      <c r="AL4604" s="120"/>
      <c r="AQ4604" s="26"/>
      <c r="AW4604" s="19"/>
      <c r="AX4604" s="19"/>
      <c r="AY4604" s="19"/>
      <c r="AZ4604" s="19"/>
      <c r="BA4604" s="19"/>
      <c r="BB4604" s="19"/>
      <c r="BC4604" s="1"/>
      <c r="BD4604"/>
      <c r="BE4604"/>
      <c r="BF4604" s="1"/>
      <c r="BG4604"/>
      <c r="BH4604"/>
      <c r="BI4604"/>
      <c r="BJ4604" s="1"/>
      <c r="BK4604" s="1"/>
      <c r="BL4604"/>
      <c r="BM4604" s="1"/>
      <c r="BN4604" s="1"/>
      <c r="BO4604" s="1"/>
      <c r="BP4604" s="1"/>
      <c r="BQ4604" s="1"/>
      <c r="BR4604" s="1"/>
      <c r="BS4604" s="1"/>
      <c r="BT4604" s="22"/>
      <c r="BU4604" s="1"/>
      <c r="BV4604" s="1"/>
      <c r="BW4604" s="1"/>
      <c r="BX4604" s="1"/>
      <c r="BY4604" s="1"/>
      <c r="BZ4604" s="1"/>
      <c r="CA4604" s="1"/>
      <c r="CB4604" s="1"/>
      <c r="CC4604" s="1"/>
      <c r="CD4604" s="1"/>
      <c r="CE4604" s="1"/>
      <c r="CF4604" s="1"/>
      <c r="CG4604" s="1"/>
      <c r="CH4604" s="1"/>
      <c r="CI4604" s="1"/>
      <c r="CJ4604" s="1"/>
      <c r="CK4604" s="1"/>
      <c r="CL4604" s="1"/>
      <c r="CM4604" s="1"/>
      <c r="CN4604" s="1"/>
      <c r="CO4604" s="1"/>
      <c r="CP4604" s="1"/>
      <c r="CQ4604" s="1"/>
      <c r="CR4604" s="1"/>
      <c r="CS4604" s="1"/>
      <c r="CT4604" s="1"/>
      <c r="CU4604" s="1"/>
      <c r="CV4604" s="1"/>
      <c r="CW4604" s="1"/>
      <c r="CX4604" s="1"/>
      <c r="CY4604" s="1"/>
      <c r="CZ4604" s="1"/>
      <c r="DA4604" s="1"/>
      <c r="DB4604" s="1"/>
      <c r="DC4604" s="1"/>
      <c r="DD4604" s="1"/>
      <c r="DE4604" s="1"/>
      <c r="DF4604" s="1"/>
      <c r="DG4604" s="1"/>
      <c r="DH4604" s="1"/>
      <c r="DI4604" s="1"/>
      <c r="DJ4604" s="1"/>
      <c r="DK4604" s="1"/>
      <c r="DL4604" s="1"/>
      <c r="DM4604" s="1"/>
      <c r="DN4604" s="1"/>
      <c r="DO4604" s="1"/>
      <c r="DP4604" s="1"/>
      <c r="DQ4604" s="1"/>
      <c r="DR4604" s="1"/>
      <c r="DS4604" s="1"/>
      <c r="DT4604" s="1"/>
      <c r="DU4604" s="1"/>
      <c r="DV4604" s="1"/>
      <c r="DW4604" s="1"/>
      <c r="DX4604" s="1"/>
      <c r="DY4604" s="1"/>
      <c r="DZ4604" s="1"/>
      <c r="EA4604" s="1"/>
      <c r="EB4604" s="1"/>
      <c r="EC4604" s="1"/>
      <c r="ED4604" s="1"/>
      <c r="EE4604" s="1"/>
      <c r="EF4604" s="1"/>
      <c r="EG4604" s="1"/>
      <c r="EH4604" s="1"/>
      <c r="EI4604" s="1"/>
      <c r="EJ4604" s="1"/>
      <c r="EK4604" s="1"/>
      <c r="EL4604" s="1"/>
      <c r="EM4604" s="1"/>
      <c r="EN4604" s="1"/>
      <c r="EO4604" s="1"/>
      <c r="EP4604" s="1"/>
      <c r="EQ4604" s="1"/>
      <c r="ER4604" s="1"/>
      <c r="ES4604" s="1"/>
      <c r="ET4604" s="1"/>
      <c r="EU4604" s="1"/>
      <c r="EV4604" s="1"/>
      <c r="EW4604" s="1"/>
      <c r="EX4604" s="1"/>
      <c r="EY4604" s="1"/>
      <c r="EZ4604" s="1"/>
      <c r="FA4604" s="1"/>
      <c r="FB4604" s="1"/>
      <c r="FC4604" s="1"/>
      <c r="FD4604" s="1"/>
      <c r="FE4604" s="1"/>
      <c r="FF4604" s="1"/>
      <c r="FG4604" s="1"/>
      <c r="FH4604" s="1"/>
      <c r="FI4604" s="1"/>
      <c r="FJ4604" s="1"/>
      <c r="FK4604" s="1"/>
      <c r="FL4604" s="1"/>
      <c r="FM4604" s="1"/>
      <c r="FN4604" s="1"/>
      <c r="FO4604" s="1"/>
      <c r="FP4604" s="1"/>
      <c r="FQ4604" s="1"/>
      <c r="FR4604" s="1"/>
      <c r="FS4604" s="1"/>
      <c r="FT4604" s="1"/>
      <c r="FU4604" s="1"/>
      <c r="FV4604" s="1"/>
      <c r="FW4604" s="1"/>
      <c r="FX4604" s="1"/>
      <c r="FY4604" s="1"/>
      <c r="FZ4604" s="1"/>
      <c r="GA4604" s="1"/>
      <c r="GB4604" s="1"/>
      <c r="GC4604" s="1"/>
      <c r="GD4604" s="1"/>
      <c r="GE4604" s="1"/>
      <c r="GF4604" s="1"/>
      <c r="GG4604" s="1"/>
      <c r="GH4604" s="1"/>
      <c r="GI4604" s="1"/>
      <c r="GJ4604" s="1"/>
      <c r="GK4604"/>
      <c r="GL4604"/>
      <c r="GM4604"/>
      <c r="GN4604"/>
      <c r="GO4604"/>
      <c r="GP4604"/>
      <c r="GQ4604"/>
      <c r="GR4604"/>
      <c r="GS4604"/>
      <c r="GT4604"/>
      <c r="GU4604"/>
      <c r="GV4604"/>
      <c r="GW4604"/>
      <c r="GX4604"/>
      <c r="GY4604"/>
      <c r="GZ4604"/>
      <c r="HA4604"/>
      <c r="HB4604"/>
      <c r="HC4604"/>
      <c r="HD4604"/>
      <c r="HE4604"/>
    </row>
    <row r="4605" spans="4:213" s="25" customFormat="1" x14ac:dyDescent="0.25">
      <c r="D4605" s="19"/>
      <c r="E4605" s="19"/>
      <c r="F4605" s="20"/>
      <c r="G4605" s="20"/>
      <c r="H4605" s="20"/>
      <c r="I4605" s="20"/>
      <c r="J4605" s="21"/>
      <c r="K4605" s="21"/>
      <c r="L4605" s="20"/>
      <c r="M4605" s="20"/>
      <c r="N4605" s="22"/>
      <c r="O4605" s="22"/>
      <c r="P4605" s="22"/>
      <c r="Q4605" s="22"/>
      <c r="R4605" s="19"/>
      <c r="S4605" s="19"/>
      <c r="T4605" s="19"/>
      <c r="U4605" s="20"/>
      <c r="V4605" s="20"/>
      <c r="W4605" s="20"/>
      <c r="X4605" s="27"/>
      <c r="Y4605" s="253"/>
      <c r="Z4605" s="30"/>
      <c r="AA4605" s="30"/>
      <c r="AB4605" s="31"/>
      <c r="AC4605" s="31"/>
      <c r="AD4605" s="31"/>
      <c r="AE4605" s="31"/>
      <c r="AF4605" s="31"/>
      <c r="AG4605" s="241"/>
      <c r="AH4605" s="31"/>
      <c r="AI4605" s="31"/>
      <c r="AJ4605" s="31"/>
      <c r="AK4605" s="31"/>
      <c r="AL4605" s="120"/>
      <c r="AQ4605" s="26"/>
      <c r="AW4605" s="19"/>
      <c r="AX4605" s="19"/>
      <c r="AY4605" s="19"/>
      <c r="AZ4605" s="19"/>
      <c r="BA4605" s="19"/>
      <c r="BB4605" s="19"/>
      <c r="BC4605" s="1"/>
      <c r="BD4605"/>
      <c r="BE4605"/>
      <c r="BF4605" s="1"/>
      <c r="BG4605"/>
      <c r="BH4605"/>
      <c r="BI4605"/>
      <c r="BJ4605" s="1"/>
      <c r="BK4605" s="1"/>
      <c r="BL4605"/>
      <c r="BM4605" s="1"/>
      <c r="BN4605" s="1"/>
      <c r="BO4605" s="1"/>
      <c r="BP4605" s="1"/>
      <c r="BQ4605" s="1"/>
      <c r="BR4605" s="1"/>
      <c r="BS4605" s="1"/>
      <c r="BT4605" s="22"/>
      <c r="BU4605" s="1"/>
      <c r="BV4605" s="1"/>
      <c r="BW4605" s="1"/>
      <c r="BX4605" s="1"/>
      <c r="BY4605" s="1"/>
      <c r="BZ4605" s="1"/>
      <c r="CA4605" s="1"/>
      <c r="CB4605" s="1"/>
      <c r="CC4605" s="1"/>
      <c r="CD4605" s="1"/>
      <c r="CE4605" s="1"/>
      <c r="CF4605" s="1"/>
      <c r="CG4605" s="1"/>
      <c r="CH4605" s="1"/>
      <c r="CI4605" s="1"/>
      <c r="CJ4605" s="1"/>
      <c r="CK4605" s="1"/>
      <c r="CL4605" s="1"/>
      <c r="CM4605" s="1"/>
      <c r="CN4605" s="1"/>
      <c r="CO4605" s="1"/>
      <c r="CP4605" s="1"/>
      <c r="CQ4605" s="1"/>
      <c r="CR4605" s="1"/>
      <c r="CS4605" s="1"/>
      <c r="CT4605" s="1"/>
      <c r="CU4605" s="1"/>
      <c r="CV4605" s="1"/>
      <c r="CW4605" s="1"/>
      <c r="CX4605" s="1"/>
      <c r="CY4605" s="1"/>
      <c r="CZ4605" s="1"/>
      <c r="DA4605" s="1"/>
      <c r="DB4605" s="1"/>
      <c r="DC4605" s="1"/>
      <c r="DD4605" s="1"/>
      <c r="DE4605" s="1"/>
      <c r="DF4605" s="1"/>
      <c r="DG4605" s="1"/>
      <c r="DH4605" s="1"/>
      <c r="DI4605" s="1"/>
      <c r="DJ4605" s="1"/>
      <c r="DK4605" s="1"/>
      <c r="DL4605" s="1"/>
      <c r="DM4605" s="1"/>
      <c r="DN4605" s="1"/>
      <c r="DO4605" s="1"/>
      <c r="DP4605" s="1"/>
      <c r="DQ4605" s="1"/>
      <c r="DR4605" s="1"/>
      <c r="DS4605" s="1"/>
      <c r="DT4605" s="1"/>
      <c r="DU4605" s="1"/>
      <c r="DV4605" s="1"/>
      <c r="DW4605" s="1"/>
      <c r="DX4605" s="1"/>
      <c r="DY4605" s="1"/>
      <c r="DZ4605" s="1"/>
      <c r="EA4605" s="1"/>
      <c r="EB4605" s="1"/>
      <c r="EC4605" s="1"/>
      <c r="ED4605" s="1"/>
      <c r="EE4605" s="1"/>
      <c r="EF4605" s="1"/>
      <c r="EG4605" s="1"/>
      <c r="EH4605" s="1"/>
      <c r="EI4605" s="1"/>
      <c r="EJ4605" s="1"/>
      <c r="EK4605" s="1"/>
      <c r="EL4605" s="1"/>
      <c r="EM4605" s="1"/>
      <c r="EN4605" s="1"/>
      <c r="EO4605" s="1"/>
      <c r="EP4605" s="1"/>
      <c r="EQ4605" s="1"/>
      <c r="ER4605" s="1"/>
      <c r="ES4605" s="1"/>
      <c r="ET4605" s="1"/>
      <c r="EU4605" s="1"/>
      <c r="EV4605" s="1"/>
      <c r="EW4605" s="1"/>
      <c r="EX4605" s="1"/>
      <c r="EY4605" s="1"/>
      <c r="EZ4605" s="1"/>
      <c r="FA4605" s="1"/>
      <c r="FB4605" s="1"/>
      <c r="FC4605" s="1"/>
      <c r="FD4605" s="1"/>
      <c r="FE4605" s="1"/>
      <c r="FF4605" s="1"/>
      <c r="FG4605" s="1"/>
      <c r="FH4605" s="1"/>
      <c r="FI4605" s="1"/>
      <c r="FJ4605" s="1"/>
      <c r="FK4605" s="1"/>
      <c r="FL4605" s="1"/>
      <c r="FM4605" s="1"/>
      <c r="FN4605" s="1"/>
      <c r="FO4605" s="1"/>
      <c r="FP4605" s="1"/>
      <c r="FQ4605" s="1"/>
      <c r="FR4605" s="1"/>
      <c r="FS4605" s="1"/>
      <c r="FT4605" s="1"/>
      <c r="FU4605" s="1"/>
      <c r="FV4605" s="1"/>
      <c r="FW4605" s="1"/>
      <c r="FX4605" s="1"/>
      <c r="FY4605" s="1"/>
      <c r="FZ4605" s="1"/>
      <c r="GA4605" s="1"/>
      <c r="GB4605" s="1"/>
      <c r="GC4605" s="1"/>
      <c r="GD4605" s="1"/>
      <c r="GE4605" s="1"/>
      <c r="GF4605" s="1"/>
      <c r="GG4605" s="1"/>
      <c r="GH4605" s="1"/>
      <c r="GI4605" s="1"/>
      <c r="GJ4605" s="1"/>
      <c r="GK4605"/>
      <c r="GL4605"/>
      <c r="GM4605"/>
      <c r="GN4605"/>
      <c r="GO4605"/>
      <c r="GP4605"/>
      <c r="GQ4605"/>
      <c r="GR4605"/>
      <c r="GS4605"/>
      <c r="GT4605"/>
      <c r="GU4605"/>
      <c r="GV4605"/>
      <c r="GW4605"/>
      <c r="GX4605"/>
      <c r="GY4605"/>
      <c r="GZ4605"/>
      <c r="HA4605"/>
      <c r="HB4605"/>
      <c r="HC4605"/>
      <c r="HD4605"/>
      <c r="HE4605"/>
    </row>
    <row r="4606" spans="4:213" s="25" customFormat="1" x14ac:dyDescent="0.25">
      <c r="D4606" s="19"/>
      <c r="E4606" s="19"/>
      <c r="F4606" s="20"/>
      <c r="G4606" s="20"/>
      <c r="H4606" s="20"/>
      <c r="I4606" s="20"/>
      <c r="J4606" s="21"/>
      <c r="K4606" s="21"/>
      <c r="L4606" s="20"/>
      <c r="M4606" s="20"/>
      <c r="N4606" s="22"/>
      <c r="O4606" s="22"/>
      <c r="P4606" s="22"/>
      <c r="Q4606" s="22"/>
      <c r="R4606" s="19"/>
      <c r="S4606" s="19"/>
      <c r="T4606" s="19"/>
      <c r="U4606" s="20"/>
      <c r="V4606" s="20"/>
      <c r="W4606" s="20"/>
      <c r="X4606" s="27"/>
      <c r="Y4606" s="253"/>
      <c r="Z4606" s="30"/>
      <c r="AA4606" s="30"/>
      <c r="AB4606" s="31"/>
      <c r="AC4606" s="31"/>
      <c r="AD4606" s="31"/>
      <c r="AE4606" s="31"/>
      <c r="AF4606" s="31"/>
      <c r="AG4606" s="241"/>
      <c r="AH4606" s="31"/>
      <c r="AI4606" s="31"/>
      <c r="AJ4606" s="31"/>
      <c r="AK4606" s="31"/>
      <c r="AL4606" s="120"/>
      <c r="AQ4606" s="26"/>
      <c r="AW4606" s="19"/>
      <c r="AX4606" s="19"/>
      <c r="AY4606" s="19"/>
      <c r="AZ4606" s="19"/>
      <c r="BA4606" s="19"/>
      <c r="BB4606" s="19"/>
      <c r="BC4606" s="1"/>
      <c r="BD4606"/>
      <c r="BE4606"/>
      <c r="BF4606" s="1"/>
      <c r="BG4606"/>
      <c r="BH4606"/>
      <c r="BI4606"/>
      <c r="BJ4606" s="1"/>
      <c r="BK4606" s="1"/>
      <c r="BL4606"/>
      <c r="BM4606" s="1"/>
      <c r="BN4606" s="1"/>
      <c r="BO4606" s="1"/>
      <c r="BP4606" s="1"/>
      <c r="BQ4606" s="1"/>
      <c r="BR4606" s="1"/>
      <c r="BS4606" s="1"/>
      <c r="BT4606" s="22"/>
      <c r="BU4606" s="1"/>
      <c r="BV4606" s="1"/>
      <c r="BW4606" s="1"/>
      <c r="BX4606" s="1"/>
      <c r="BY4606" s="1"/>
      <c r="BZ4606" s="1"/>
      <c r="CA4606" s="1"/>
      <c r="CB4606" s="1"/>
      <c r="CC4606" s="1"/>
      <c r="CD4606" s="1"/>
      <c r="CE4606" s="1"/>
      <c r="CF4606" s="1"/>
      <c r="CG4606" s="1"/>
      <c r="CH4606" s="1"/>
      <c r="CI4606" s="1"/>
      <c r="CJ4606" s="1"/>
      <c r="CK4606" s="1"/>
      <c r="CL4606" s="1"/>
      <c r="CM4606" s="1"/>
      <c r="CN4606" s="1"/>
      <c r="CO4606" s="1"/>
      <c r="CP4606" s="1"/>
      <c r="CQ4606" s="1"/>
      <c r="CR4606" s="1"/>
      <c r="CS4606" s="1"/>
      <c r="CT4606" s="1"/>
      <c r="CU4606" s="1"/>
      <c r="CV4606" s="1"/>
      <c r="CW4606" s="1"/>
      <c r="CX4606" s="1"/>
      <c r="CY4606" s="1"/>
      <c r="CZ4606" s="1"/>
      <c r="DA4606" s="1"/>
      <c r="DB4606" s="1"/>
      <c r="DC4606" s="1"/>
      <c r="DD4606" s="1"/>
      <c r="DE4606" s="1"/>
      <c r="DF4606" s="1"/>
      <c r="DG4606" s="1"/>
      <c r="DH4606" s="1"/>
      <c r="DI4606" s="1"/>
      <c r="DJ4606" s="1"/>
      <c r="DK4606" s="1"/>
      <c r="DL4606" s="1"/>
      <c r="DM4606" s="1"/>
      <c r="DN4606" s="1"/>
      <c r="DO4606" s="1"/>
      <c r="DP4606" s="1"/>
      <c r="DQ4606" s="1"/>
      <c r="DR4606" s="1"/>
      <c r="DS4606" s="1"/>
      <c r="DT4606" s="1"/>
      <c r="DU4606" s="1"/>
      <c r="DV4606" s="1"/>
      <c r="DW4606" s="1"/>
      <c r="DX4606" s="1"/>
      <c r="DY4606" s="1"/>
      <c r="DZ4606" s="1"/>
      <c r="EA4606" s="1"/>
      <c r="EB4606" s="1"/>
      <c r="EC4606" s="1"/>
      <c r="ED4606" s="1"/>
      <c r="EE4606" s="1"/>
      <c r="EF4606" s="1"/>
      <c r="EG4606" s="1"/>
      <c r="EH4606" s="1"/>
      <c r="EI4606" s="1"/>
      <c r="EJ4606" s="1"/>
      <c r="EK4606" s="1"/>
      <c r="EL4606" s="1"/>
      <c r="EM4606" s="1"/>
      <c r="EN4606" s="1"/>
      <c r="EO4606" s="1"/>
      <c r="EP4606" s="1"/>
      <c r="EQ4606" s="1"/>
      <c r="ER4606" s="1"/>
      <c r="ES4606" s="1"/>
      <c r="ET4606" s="1"/>
      <c r="EU4606" s="1"/>
      <c r="EV4606" s="1"/>
      <c r="EW4606" s="1"/>
      <c r="EX4606" s="1"/>
      <c r="EY4606" s="1"/>
      <c r="EZ4606" s="1"/>
      <c r="FA4606" s="1"/>
      <c r="FB4606" s="1"/>
      <c r="FC4606" s="1"/>
      <c r="FD4606" s="1"/>
      <c r="FE4606" s="1"/>
      <c r="FF4606" s="1"/>
      <c r="FG4606" s="1"/>
      <c r="FH4606" s="1"/>
      <c r="FI4606" s="1"/>
      <c r="FJ4606" s="1"/>
      <c r="FK4606" s="1"/>
      <c r="FL4606" s="1"/>
      <c r="FM4606" s="1"/>
      <c r="FN4606" s="1"/>
      <c r="FO4606" s="1"/>
      <c r="FP4606" s="1"/>
      <c r="FQ4606" s="1"/>
      <c r="FR4606" s="1"/>
      <c r="FS4606" s="1"/>
      <c r="FT4606" s="1"/>
      <c r="FU4606" s="1"/>
      <c r="FV4606" s="1"/>
      <c r="FW4606" s="1"/>
      <c r="FX4606" s="1"/>
      <c r="FY4606" s="1"/>
      <c r="FZ4606" s="1"/>
      <c r="GA4606" s="1"/>
      <c r="GB4606" s="1"/>
      <c r="GC4606" s="1"/>
      <c r="GD4606" s="1"/>
      <c r="GE4606" s="1"/>
      <c r="GF4606" s="1"/>
      <c r="GG4606" s="1"/>
      <c r="GH4606" s="1"/>
      <c r="GI4606" s="1"/>
      <c r="GJ4606" s="1"/>
      <c r="GK4606"/>
      <c r="GL4606"/>
      <c r="GM4606"/>
      <c r="GN4606"/>
      <c r="GO4606"/>
      <c r="GP4606"/>
      <c r="GQ4606"/>
      <c r="GR4606"/>
      <c r="GS4606"/>
      <c r="GT4606"/>
      <c r="GU4606"/>
      <c r="GV4606"/>
      <c r="GW4606"/>
      <c r="GX4606"/>
      <c r="GY4606"/>
      <c r="GZ4606"/>
      <c r="HA4606"/>
      <c r="HB4606"/>
      <c r="HC4606"/>
      <c r="HD4606"/>
      <c r="HE4606"/>
    </row>
    <row r="4607" spans="4:213" s="25" customFormat="1" x14ac:dyDescent="0.25">
      <c r="D4607" s="19"/>
      <c r="E4607" s="19"/>
      <c r="F4607" s="20"/>
      <c r="G4607" s="20"/>
      <c r="H4607" s="20"/>
      <c r="I4607" s="20"/>
      <c r="J4607" s="21"/>
      <c r="K4607" s="21"/>
      <c r="L4607" s="20"/>
      <c r="M4607" s="20"/>
      <c r="N4607" s="22"/>
      <c r="O4607" s="22"/>
      <c r="P4607" s="22"/>
      <c r="Q4607" s="22"/>
      <c r="R4607" s="19"/>
      <c r="S4607" s="19"/>
      <c r="T4607" s="19"/>
      <c r="U4607" s="20"/>
      <c r="V4607" s="20"/>
      <c r="W4607" s="20"/>
      <c r="X4607" s="27"/>
      <c r="Y4607" s="253"/>
      <c r="Z4607" s="30"/>
      <c r="AA4607" s="30"/>
      <c r="AB4607" s="31"/>
      <c r="AC4607" s="31"/>
      <c r="AD4607" s="31"/>
      <c r="AE4607" s="31"/>
      <c r="AF4607" s="31"/>
      <c r="AG4607" s="241"/>
      <c r="AH4607" s="31"/>
      <c r="AI4607" s="31"/>
      <c r="AJ4607" s="31"/>
      <c r="AK4607" s="31"/>
      <c r="AL4607" s="120"/>
      <c r="AQ4607" s="26"/>
      <c r="AW4607" s="19"/>
      <c r="AX4607" s="19"/>
      <c r="AY4607" s="19"/>
      <c r="AZ4607" s="19"/>
      <c r="BA4607" s="19"/>
      <c r="BB4607" s="19"/>
      <c r="BC4607" s="1"/>
      <c r="BD4607"/>
      <c r="BE4607"/>
      <c r="BF4607" s="1"/>
      <c r="BG4607"/>
      <c r="BH4607"/>
      <c r="BI4607"/>
      <c r="BJ4607" s="1"/>
      <c r="BK4607" s="1"/>
      <c r="BL4607"/>
      <c r="BM4607" s="1"/>
      <c r="BN4607" s="1"/>
      <c r="BO4607" s="1"/>
      <c r="BP4607" s="1"/>
      <c r="BQ4607" s="1"/>
      <c r="BR4607" s="1"/>
      <c r="BS4607" s="1"/>
      <c r="BT4607" s="22"/>
      <c r="BU4607" s="1"/>
      <c r="BV4607" s="1"/>
      <c r="BW4607" s="1"/>
      <c r="BX4607" s="1"/>
      <c r="BY4607" s="1"/>
      <c r="BZ4607" s="1"/>
      <c r="CA4607" s="1"/>
      <c r="CB4607" s="1"/>
      <c r="CC4607" s="1"/>
      <c r="CD4607" s="1"/>
      <c r="CE4607" s="1"/>
      <c r="CF4607" s="1"/>
      <c r="CG4607" s="1"/>
      <c r="CH4607" s="1"/>
      <c r="CI4607" s="1"/>
      <c r="CJ4607" s="1"/>
      <c r="CK4607" s="1"/>
      <c r="CL4607" s="1"/>
      <c r="CM4607" s="1"/>
      <c r="CN4607" s="1"/>
      <c r="CO4607" s="1"/>
      <c r="CP4607" s="1"/>
      <c r="CQ4607" s="1"/>
      <c r="CR4607" s="1"/>
      <c r="CS4607" s="1"/>
      <c r="CT4607" s="1"/>
      <c r="CU4607" s="1"/>
      <c r="CV4607" s="1"/>
      <c r="CW4607" s="1"/>
      <c r="CX4607" s="1"/>
      <c r="CY4607" s="1"/>
      <c r="CZ4607" s="1"/>
      <c r="DA4607" s="1"/>
      <c r="DB4607" s="1"/>
      <c r="DC4607" s="1"/>
      <c r="DD4607" s="1"/>
      <c r="DE4607" s="1"/>
      <c r="DF4607" s="1"/>
      <c r="DG4607" s="1"/>
      <c r="DH4607" s="1"/>
      <c r="DI4607" s="1"/>
      <c r="DJ4607" s="1"/>
      <c r="DK4607" s="1"/>
      <c r="DL4607" s="1"/>
      <c r="DM4607" s="1"/>
      <c r="DN4607" s="1"/>
      <c r="DO4607" s="1"/>
      <c r="DP4607" s="1"/>
      <c r="DQ4607" s="1"/>
      <c r="DR4607" s="1"/>
      <c r="DS4607" s="1"/>
      <c r="DT4607" s="1"/>
      <c r="DU4607" s="1"/>
      <c r="DV4607" s="1"/>
      <c r="DW4607" s="1"/>
      <c r="DX4607" s="1"/>
      <c r="DY4607" s="1"/>
      <c r="DZ4607" s="1"/>
      <c r="EA4607" s="1"/>
      <c r="EB4607" s="1"/>
      <c r="EC4607" s="1"/>
      <c r="ED4607" s="1"/>
      <c r="EE4607" s="1"/>
      <c r="EF4607" s="1"/>
      <c r="EG4607" s="1"/>
      <c r="EH4607" s="1"/>
      <c r="EI4607" s="1"/>
      <c r="EJ4607" s="1"/>
      <c r="EK4607" s="1"/>
      <c r="EL4607" s="1"/>
      <c r="EM4607" s="1"/>
      <c r="EN4607" s="1"/>
      <c r="EO4607" s="1"/>
      <c r="EP4607" s="1"/>
      <c r="EQ4607" s="1"/>
      <c r="ER4607" s="1"/>
      <c r="ES4607" s="1"/>
      <c r="ET4607" s="1"/>
      <c r="EU4607" s="1"/>
      <c r="EV4607" s="1"/>
      <c r="EW4607" s="1"/>
      <c r="EX4607" s="1"/>
      <c r="EY4607" s="1"/>
      <c r="EZ4607" s="1"/>
      <c r="FA4607" s="1"/>
      <c r="FB4607" s="1"/>
      <c r="FC4607" s="1"/>
      <c r="FD4607" s="1"/>
      <c r="FE4607" s="1"/>
      <c r="FF4607" s="1"/>
      <c r="FG4607" s="1"/>
      <c r="FH4607" s="1"/>
      <c r="FI4607" s="1"/>
      <c r="FJ4607" s="1"/>
      <c r="FK4607" s="1"/>
      <c r="FL4607" s="1"/>
      <c r="FM4607" s="1"/>
      <c r="FN4607" s="1"/>
      <c r="FO4607" s="1"/>
      <c r="FP4607" s="1"/>
      <c r="FQ4607" s="1"/>
      <c r="FR4607" s="1"/>
      <c r="FS4607" s="1"/>
      <c r="FT4607" s="1"/>
      <c r="FU4607" s="1"/>
      <c r="FV4607" s="1"/>
      <c r="FW4607" s="1"/>
      <c r="FX4607" s="1"/>
      <c r="FY4607" s="1"/>
      <c r="FZ4607" s="1"/>
      <c r="GA4607" s="1"/>
      <c r="GB4607" s="1"/>
      <c r="GC4607" s="1"/>
      <c r="GD4607" s="1"/>
      <c r="GE4607" s="1"/>
      <c r="GF4607" s="1"/>
      <c r="GG4607" s="1"/>
      <c r="GH4607" s="1"/>
      <c r="GI4607" s="1"/>
      <c r="GJ4607" s="1"/>
      <c r="GK4607"/>
      <c r="GL4607"/>
      <c r="GM4607"/>
      <c r="GN4607"/>
      <c r="GO4607"/>
      <c r="GP4607"/>
      <c r="GQ4607"/>
      <c r="GR4607"/>
      <c r="GS4607"/>
      <c r="GT4607"/>
      <c r="GU4607"/>
      <c r="GV4607"/>
      <c r="GW4607"/>
      <c r="GX4607"/>
      <c r="GY4607"/>
      <c r="GZ4607"/>
      <c r="HA4607"/>
      <c r="HB4607"/>
      <c r="HC4607"/>
      <c r="HD4607"/>
      <c r="HE4607"/>
    </row>
    <row r="4608" spans="4:213" s="25" customFormat="1" x14ac:dyDescent="0.25">
      <c r="D4608" s="19"/>
      <c r="E4608" s="19"/>
      <c r="F4608" s="20"/>
      <c r="G4608" s="20"/>
      <c r="H4608" s="20"/>
      <c r="I4608" s="20"/>
      <c r="J4608" s="21"/>
      <c r="K4608" s="21"/>
      <c r="L4608" s="20"/>
      <c r="M4608" s="20"/>
      <c r="N4608" s="22"/>
      <c r="O4608" s="22"/>
      <c r="P4608" s="22"/>
      <c r="Q4608" s="22"/>
      <c r="R4608" s="19"/>
      <c r="S4608" s="19"/>
      <c r="T4608" s="19"/>
      <c r="U4608" s="20"/>
      <c r="V4608" s="20"/>
      <c r="W4608" s="20"/>
      <c r="X4608" s="27"/>
      <c r="Y4608" s="253"/>
      <c r="Z4608" s="30"/>
      <c r="AA4608" s="30"/>
      <c r="AB4608" s="31"/>
      <c r="AC4608" s="31"/>
      <c r="AD4608" s="31"/>
      <c r="AE4608" s="31"/>
      <c r="AF4608" s="31"/>
      <c r="AG4608" s="241"/>
      <c r="AH4608" s="31"/>
      <c r="AI4608" s="31"/>
      <c r="AJ4608" s="31"/>
      <c r="AK4608" s="31"/>
      <c r="AL4608" s="120"/>
      <c r="AQ4608" s="26"/>
      <c r="AW4608" s="19"/>
      <c r="AX4608" s="19"/>
      <c r="AY4608" s="19"/>
      <c r="AZ4608" s="19"/>
      <c r="BA4608" s="19"/>
      <c r="BB4608" s="19"/>
      <c r="BC4608" s="1"/>
      <c r="BD4608"/>
      <c r="BE4608"/>
      <c r="BF4608" s="1"/>
      <c r="BG4608"/>
      <c r="BH4608"/>
      <c r="BI4608"/>
      <c r="BJ4608" s="1"/>
      <c r="BK4608" s="1"/>
      <c r="BL4608"/>
      <c r="BM4608" s="1"/>
      <c r="BN4608" s="1"/>
      <c r="BO4608" s="1"/>
      <c r="BP4608" s="1"/>
      <c r="BQ4608" s="1"/>
      <c r="BR4608" s="1"/>
      <c r="BS4608" s="1"/>
      <c r="BT4608" s="22"/>
      <c r="BU4608" s="1"/>
      <c r="BV4608" s="1"/>
      <c r="BW4608" s="1"/>
      <c r="BX4608" s="1"/>
      <c r="BY4608" s="1"/>
      <c r="BZ4608" s="1"/>
      <c r="CA4608" s="1"/>
      <c r="CB4608" s="1"/>
      <c r="CC4608" s="1"/>
      <c r="CD4608" s="1"/>
      <c r="CE4608" s="1"/>
      <c r="CF4608" s="1"/>
      <c r="CG4608" s="1"/>
      <c r="CH4608" s="1"/>
      <c r="CI4608" s="1"/>
      <c r="CJ4608" s="1"/>
      <c r="CK4608" s="1"/>
      <c r="CL4608" s="1"/>
      <c r="CM4608" s="1"/>
      <c r="CN4608" s="1"/>
      <c r="CO4608" s="1"/>
      <c r="CP4608" s="1"/>
      <c r="CQ4608" s="1"/>
      <c r="CR4608" s="1"/>
      <c r="CS4608" s="1"/>
      <c r="CT4608" s="1"/>
      <c r="CU4608" s="1"/>
      <c r="CV4608" s="1"/>
      <c r="CW4608" s="1"/>
      <c r="CX4608" s="1"/>
      <c r="CY4608" s="1"/>
      <c r="CZ4608" s="1"/>
      <c r="DA4608" s="1"/>
      <c r="DB4608" s="1"/>
      <c r="DC4608" s="1"/>
      <c r="DD4608" s="1"/>
      <c r="DE4608" s="1"/>
      <c r="DF4608" s="1"/>
      <c r="DG4608" s="1"/>
      <c r="DH4608" s="1"/>
      <c r="DI4608" s="1"/>
      <c r="DJ4608" s="1"/>
      <c r="DK4608" s="1"/>
      <c r="DL4608" s="1"/>
      <c r="DM4608" s="1"/>
      <c r="DN4608" s="1"/>
      <c r="DO4608" s="1"/>
      <c r="DP4608" s="1"/>
      <c r="DQ4608" s="1"/>
      <c r="DR4608" s="1"/>
      <c r="DS4608" s="1"/>
      <c r="DT4608" s="1"/>
      <c r="DU4608" s="1"/>
      <c r="DV4608" s="1"/>
      <c r="DW4608" s="1"/>
      <c r="DX4608" s="1"/>
      <c r="DY4608" s="1"/>
      <c r="DZ4608" s="1"/>
      <c r="EA4608" s="1"/>
      <c r="EB4608" s="1"/>
      <c r="EC4608" s="1"/>
      <c r="ED4608" s="1"/>
      <c r="EE4608" s="1"/>
      <c r="EF4608" s="1"/>
      <c r="EG4608" s="1"/>
      <c r="EH4608" s="1"/>
      <c r="EI4608" s="1"/>
      <c r="EJ4608" s="1"/>
      <c r="EK4608" s="1"/>
      <c r="EL4608" s="1"/>
      <c r="EM4608" s="1"/>
      <c r="EN4608" s="1"/>
      <c r="EO4608" s="1"/>
      <c r="EP4608" s="1"/>
      <c r="EQ4608" s="1"/>
      <c r="ER4608" s="1"/>
      <c r="ES4608" s="1"/>
      <c r="ET4608" s="1"/>
      <c r="EU4608" s="1"/>
      <c r="EV4608" s="1"/>
      <c r="EW4608" s="1"/>
      <c r="EX4608" s="1"/>
      <c r="EY4608" s="1"/>
      <c r="EZ4608" s="1"/>
      <c r="FA4608" s="1"/>
      <c r="FB4608" s="1"/>
      <c r="FC4608" s="1"/>
      <c r="FD4608" s="1"/>
      <c r="FE4608" s="1"/>
      <c r="FF4608" s="1"/>
      <c r="FG4608" s="1"/>
      <c r="FH4608" s="1"/>
      <c r="FI4608" s="1"/>
      <c r="FJ4608" s="1"/>
      <c r="FK4608" s="1"/>
      <c r="FL4608" s="1"/>
      <c r="FM4608" s="1"/>
      <c r="FN4608" s="1"/>
      <c r="FO4608" s="1"/>
      <c r="FP4608" s="1"/>
      <c r="FQ4608" s="1"/>
      <c r="FR4608" s="1"/>
      <c r="FS4608" s="1"/>
      <c r="FT4608" s="1"/>
      <c r="FU4608" s="1"/>
      <c r="FV4608" s="1"/>
      <c r="FW4608" s="1"/>
      <c r="FX4608" s="1"/>
      <c r="FY4608" s="1"/>
      <c r="FZ4608" s="1"/>
      <c r="GA4608" s="1"/>
      <c r="GB4608" s="1"/>
      <c r="GC4608" s="1"/>
      <c r="GD4608" s="1"/>
      <c r="GE4608" s="1"/>
      <c r="GF4608" s="1"/>
      <c r="GG4608" s="1"/>
      <c r="GH4608" s="1"/>
      <c r="GI4608" s="1"/>
      <c r="GJ4608" s="1"/>
      <c r="GK4608"/>
      <c r="GL4608"/>
      <c r="GM4608"/>
      <c r="GN4608"/>
      <c r="GO4608"/>
      <c r="GP4608"/>
      <c r="GQ4608"/>
      <c r="GR4608"/>
      <c r="GS4608"/>
      <c r="GT4608"/>
      <c r="GU4608"/>
      <c r="GV4608"/>
      <c r="GW4608"/>
      <c r="GX4608"/>
      <c r="GY4608"/>
      <c r="GZ4608"/>
      <c r="HA4608"/>
      <c r="HB4608"/>
      <c r="HC4608"/>
      <c r="HD4608"/>
      <c r="HE4608"/>
    </row>
    <row r="4609" spans="4:213" s="25" customFormat="1" x14ac:dyDescent="0.25">
      <c r="D4609" s="19"/>
      <c r="E4609" s="19"/>
      <c r="F4609" s="20"/>
      <c r="G4609" s="20"/>
      <c r="H4609" s="20"/>
      <c r="I4609" s="20"/>
      <c r="J4609" s="21"/>
      <c r="K4609" s="21"/>
      <c r="L4609" s="20"/>
      <c r="M4609" s="20"/>
      <c r="N4609" s="22"/>
      <c r="O4609" s="22"/>
      <c r="P4609" s="22"/>
      <c r="Q4609" s="22"/>
      <c r="R4609" s="19"/>
      <c r="S4609" s="19"/>
      <c r="T4609" s="19"/>
      <c r="U4609" s="20"/>
      <c r="V4609" s="20"/>
      <c r="W4609" s="20"/>
      <c r="X4609" s="27"/>
      <c r="Y4609" s="253"/>
      <c r="Z4609" s="30"/>
      <c r="AA4609" s="30"/>
      <c r="AB4609" s="31"/>
      <c r="AC4609" s="31"/>
      <c r="AD4609" s="31"/>
      <c r="AE4609" s="31"/>
      <c r="AF4609" s="31"/>
      <c r="AG4609" s="241"/>
      <c r="AH4609" s="31"/>
      <c r="AI4609" s="31"/>
      <c r="AJ4609" s="31"/>
      <c r="AK4609" s="31"/>
      <c r="AL4609" s="120"/>
      <c r="AQ4609" s="26"/>
      <c r="AW4609" s="19"/>
      <c r="AX4609" s="19"/>
      <c r="AY4609" s="19"/>
      <c r="AZ4609" s="19"/>
      <c r="BA4609" s="19"/>
      <c r="BB4609" s="19"/>
      <c r="BC4609" s="1"/>
      <c r="BD4609"/>
      <c r="BE4609"/>
      <c r="BF4609" s="1"/>
      <c r="BG4609"/>
      <c r="BH4609"/>
      <c r="BI4609"/>
      <c r="BJ4609" s="1"/>
      <c r="BK4609" s="1"/>
      <c r="BL4609"/>
      <c r="BM4609" s="1"/>
      <c r="BN4609" s="1"/>
      <c r="BO4609" s="1"/>
      <c r="BP4609" s="1"/>
      <c r="BQ4609" s="1"/>
      <c r="BR4609" s="1"/>
      <c r="BS4609" s="1"/>
      <c r="BT4609" s="22"/>
      <c r="BU4609" s="1"/>
      <c r="BV4609" s="1"/>
      <c r="BW4609" s="1"/>
      <c r="BX4609" s="1"/>
      <c r="BY4609" s="1"/>
      <c r="BZ4609" s="1"/>
      <c r="CA4609" s="1"/>
      <c r="CB4609" s="1"/>
      <c r="CC4609" s="1"/>
      <c r="CD4609" s="1"/>
      <c r="CE4609" s="1"/>
      <c r="CF4609" s="1"/>
      <c r="CG4609" s="1"/>
      <c r="CH4609" s="1"/>
      <c r="CI4609" s="1"/>
      <c r="CJ4609" s="1"/>
      <c r="CK4609" s="1"/>
      <c r="CL4609" s="1"/>
      <c r="CM4609" s="1"/>
      <c r="CN4609" s="1"/>
      <c r="CO4609" s="1"/>
      <c r="CP4609" s="1"/>
      <c r="CQ4609" s="1"/>
      <c r="CR4609" s="1"/>
      <c r="CS4609" s="1"/>
      <c r="CT4609" s="1"/>
      <c r="CU4609" s="1"/>
      <c r="CV4609" s="1"/>
      <c r="CW4609" s="1"/>
      <c r="CX4609" s="1"/>
      <c r="CY4609" s="1"/>
      <c r="CZ4609" s="1"/>
      <c r="DA4609" s="1"/>
      <c r="DB4609" s="1"/>
      <c r="DC4609" s="1"/>
      <c r="DD4609" s="1"/>
      <c r="DE4609" s="1"/>
      <c r="DF4609" s="1"/>
      <c r="DG4609" s="1"/>
      <c r="DH4609" s="1"/>
      <c r="DI4609" s="1"/>
      <c r="DJ4609" s="1"/>
      <c r="DK4609" s="1"/>
      <c r="DL4609" s="1"/>
      <c r="DM4609" s="1"/>
      <c r="DN4609" s="1"/>
      <c r="DO4609" s="1"/>
      <c r="DP4609" s="1"/>
      <c r="DQ4609" s="1"/>
      <c r="DR4609" s="1"/>
      <c r="DS4609" s="1"/>
      <c r="DT4609" s="1"/>
      <c r="DU4609" s="1"/>
      <c r="DV4609" s="1"/>
      <c r="DW4609" s="1"/>
      <c r="DX4609" s="1"/>
      <c r="DY4609" s="1"/>
      <c r="DZ4609" s="1"/>
      <c r="EA4609" s="1"/>
      <c r="EB4609" s="1"/>
      <c r="EC4609" s="1"/>
      <c r="ED4609" s="1"/>
      <c r="EE4609" s="1"/>
      <c r="EF4609" s="1"/>
      <c r="EG4609" s="1"/>
      <c r="EH4609" s="1"/>
      <c r="EI4609" s="1"/>
      <c r="EJ4609" s="1"/>
      <c r="EK4609" s="1"/>
      <c r="EL4609" s="1"/>
      <c r="EM4609" s="1"/>
      <c r="EN4609" s="1"/>
      <c r="EO4609" s="1"/>
      <c r="EP4609" s="1"/>
      <c r="EQ4609" s="1"/>
      <c r="ER4609" s="1"/>
      <c r="ES4609" s="1"/>
      <c r="ET4609" s="1"/>
      <c r="EU4609" s="1"/>
      <c r="EV4609" s="1"/>
      <c r="EW4609" s="1"/>
      <c r="EX4609" s="1"/>
      <c r="EY4609" s="1"/>
      <c r="EZ4609" s="1"/>
      <c r="FA4609" s="1"/>
      <c r="FB4609" s="1"/>
      <c r="FC4609" s="1"/>
      <c r="FD4609" s="1"/>
      <c r="FE4609" s="1"/>
      <c r="FF4609" s="1"/>
      <c r="FG4609" s="1"/>
      <c r="FH4609" s="1"/>
      <c r="FI4609" s="1"/>
      <c r="FJ4609" s="1"/>
      <c r="FK4609" s="1"/>
      <c r="FL4609" s="1"/>
      <c r="FM4609" s="1"/>
      <c r="FN4609" s="1"/>
      <c r="FO4609" s="1"/>
      <c r="FP4609" s="1"/>
      <c r="FQ4609" s="1"/>
      <c r="FR4609" s="1"/>
      <c r="FS4609" s="1"/>
      <c r="FT4609" s="1"/>
      <c r="FU4609" s="1"/>
      <c r="FV4609" s="1"/>
      <c r="FW4609" s="1"/>
      <c r="FX4609" s="1"/>
      <c r="FY4609" s="1"/>
      <c r="FZ4609" s="1"/>
      <c r="GA4609" s="1"/>
      <c r="GB4609" s="1"/>
      <c r="GC4609" s="1"/>
      <c r="GD4609" s="1"/>
      <c r="GE4609" s="1"/>
      <c r="GF4609" s="1"/>
      <c r="GG4609" s="1"/>
      <c r="GH4609" s="1"/>
      <c r="GI4609" s="1"/>
      <c r="GJ4609" s="1"/>
      <c r="GK4609"/>
      <c r="GL4609"/>
      <c r="GM4609"/>
      <c r="GN4609"/>
      <c r="GO4609"/>
      <c r="GP4609"/>
      <c r="GQ4609"/>
      <c r="GR4609"/>
      <c r="GS4609"/>
      <c r="GT4609"/>
      <c r="GU4609"/>
      <c r="GV4609"/>
      <c r="GW4609"/>
      <c r="GX4609"/>
      <c r="GY4609"/>
      <c r="GZ4609"/>
      <c r="HA4609"/>
      <c r="HB4609"/>
      <c r="HC4609"/>
      <c r="HD4609"/>
      <c r="HE4609"/>
    </row>
    <row r="4610" spans="4:213" s="25" customFormat="1" x14ac:dyDescent="0.25">
      <c r="D4610" s="19"/>
      <c r="E4610" s="19"/>
      <c r="F4610" s="20"/>
      <c r="G4610" s="20"/>
      <c r="H4610" s="20"/>
      <c r="I4610" s="20"/>
      <c r="J4610" s="21"/>
      <c r="K4610" s="21"/>
      <c r="L4610" s="20"/>
      <c r="M4610" s="20"/>
      <c r="N4610" s="22"/>
      <c r="O4610" s="22"/>
      <c r="P4610" s="22"/>
      <c r="Q4610" s="22"/>
      <c r="R4610" s="19"/>
      <c r="S4610" s="19"/>
      <c r="T4610" s="19"/>
      <c r="U4610" s="20"/>
      <c r="V4610" s="20"/>
      <c r="W4610" s="20"/>
      <c r="X4610" s="27"/>
      <c r="Y4610" s="253"/>
      <c r="Z4610" s="30"/>
      <c r="AA4610" s="30"/>
      <c r="AB4610" s="31"/>
      <c r="AC4610" s="31"/>
      <c r="AD4610" s="31"/>
      <c r="AE4610" s="31"/>
      <c r="AF4610" s="31"/>
      <c r="AG4610" s="241"/>
      <c r="AH4610" s="31"/>
      <c r="AI4610" s="31"/>
      <c r="AJ4610" s="31"/>
      <c r="AK4610" s="31"/>
      <c r="AL4610" s="120"/>
      <c r="AQ4610" s="26"/>
      <c r="AW4610" s="19"/>
      <c r="AX4610" s="19"/>
      <c r="AY4610" s="19"/>
      <c r="AZ4610" s="19"/>
      <c r="BA4610" s="19"/>
      <c r="BB4610" s="19"/>
      <c r="BC4610" s="1"/>
      <c r="BD4610"/>
      <c r="BE4610"/>
      <c r="BF4610" s="1"/>
      <c r="BG4610"/>
      <c r="BH4610"/>
      <c r="BI4610"/>
      <c r="BJ4610" s="1"/>
      <c r="BK4610" s="1"/>
      <c r="BL4610"/>
      <c r="BM4610" s="1"/>
      <c r="BN4610" s="1"/>
      <c r="BO4610" s="1"/>
      <c r="BP4610" s="1"/>
      <c r="BQ4610" s="1"/>
      <c r="BR4610" s="1"/>
      <c r="BS4610" s="1"/>
      <c r="BT4610" s="22"/>
      <c r="BU4610" s="1"/>
      <c r="BV4610" s="1"/>
      <c r="BW4610" s="1"/>
      <c r="BX4610" s="1"/>
      <c r="BY4610" s="1"/>
      <c r="BZ4610" s="1"/>
      <c r="CA4610" s="1"/>
      <c r="CB4610" s="1"/>
      <c r="CC4610" s="1"/>
      <c r="CD4610" s="1"/>
      <c r="CE4610" s="1"/>
      <c r="CF4610" s="1"/>
      <c r="CG4610" s="1"/>
      <c r="CH4610" s="1"/>
      <c r="CI4610" s="1"/>
      <c r="CJ4610" s="1"/>
      <c r="CK4610" s="1"/>
      <c r="CL4610" s="1"/>
      <c r="CM4610" s="1"/>
      <c r="CN4610" s="1"/>
      <c r="CO4610" s="1"/>
      <c r="CP4610" s="1"/>
      <c r="CQ4610" s="1"/>
      <c r="CR4610" s="1"/>
      <c r="CS4610" s="1"/>
      <c r="CT4610" s="1"/>
      <c r="CU4610" s="1"/>
      <c r="CV4610" s="1"/>
      <c r="CW4610" s="1"/>
      <c r="CX4610" s="1"/>
      <c r="CY4610" s="1"/>
      <c r="CZ4610" s="1"/>
      <c r="DA4610" s="1"/>
      <c r="DB4610" s="1"/>
      <c r="DC4610" s="1"/>
      <c r="DD4610" s="1"/>
      <c r="DE4610" s="1"/>
      <c r="DF4610" s="1"/>
      <c r="DG4610" s="1"/>
      <c r="DH4610" s="1"/>
      <c r="DI4610" s="1"/>
      <c r="DJ4610" s="1"/>
      <c r="DK4610" s="1"/>
      <c r="DL4610" s="1"/>
      <c r="DM4610" s="1"/>
      <c r="DN4610" s="1"/>
      <c r="DO4610" s="1"/>
      <c r="DP4610" s="1"/>
      <c r="DQ4610" s="1"/>
      <c r="DR4610" s="1"/>
      <c r="DS4610" s="1"/>
      <c r="DT4610" s="1"/>
      <c r="DU4610" s="1"/>
      <c r="DV4610" s="1"/>
      <c r="DW4610" s="1"/>
      <c r="DX4610" s="1"/>
      <c r="DY4610" s="1"/>
      <c r="DZ4610" s="1"/>
      <c r="EA4610" s="1"/>
      <c r="EB4610" s="1"/>
      <c r="EC4610" s="1"/>
      <c r="ED4610" s="1"/>
      <c r="EE4610" s="1"/>
      <c r="EF4610" s="1"/>
      <c r="EG4610" s="1"/>
      <c r="EH4610" s="1"/>
      <c r="EI4610" s="1"/>
      <c r="EJ4610" s="1"/>
      <c r="EK4610" s="1"/>
      <c r="EL4610" s="1"/>
      <c r="EM4610" s="1"/>
      <c r="EN4610" s="1"/>
      <c r="EO4610" s="1"/>
      <c r="EP4610" s="1"/>
      <c r="EQ4610" s="1"/>
      <c r="ER4610" s="1"/>
      <c r="ES4610" s="1"/>
      <c r="ET4610" s="1"/>
      <c r="EU4610" s="1"/>
      <c r="EV4610" s="1"/>
      <c r="EW4610" s="1"/>
      <c r="EX4610" s="1"/>
      <c r="EY4610" s="1"/>
      <c r="EZ4610" s="1"/>
      <c r="FA4610" s="1"/>
      <c r="FB4610" s="1"/>
      <c r="FC4610" s="1"/>
      <c r="FD4610" s="1"/>
      <c r="FE4610" s="1"/>
      <c r="FF4610" s="1"/>
      <c r="FG4610" s="1"/>
      <c r="FH4610" s="1"/>
      <c r="FI4610" s="1"/>
      <c r="FJ4610" s="1"/>
      <c r="FK4610" s="1"/>
      <c r="FL4610" s="1"/>
      <c r="FM4610" s="1"/>
      <c r="FN4610" s="1"/>
      <c r="FO4610" s="1"/>
      <c r="FP4610" s="1"/>
      <c r="FQ4610" s="1"/>
      <c r="FR4610" s="1"/>
      <c r="FS4610" s="1"/>
      <c r="FT4610" s="1"/>
      <c r="FU4610" s="1"/>
      <c r="FV4610" s="1"/>
      <c r="FW4610" s="1"/>
      <c r="FX4610" s="1"/>
      <c r="FY4610" s="1"/>
      <c r="FZ4610" s="1"/>
      <c r="GA4610" s="1"/>
      <c r="GB4610" s="1"/>
      <c r="GC4610" s="1"/>
      <c r="GD4610" s="1"/>
      <c r="GE4610" s="1"/>
      <c r="GF4610" s="1"/>
      <c r="GG4610" s="1"/>
      <c r="GH4610" s="1"/>
      <c r="GI4610" s="1"/>
      <c r="GJ4610" s="1"/>
      <c r="GK4610"/>
      <c r="GL4610"/>
      <c r="GM4610"/>
      <c r="GN4610"/>
      <c r="GO4610"/>
      <c r="GP4610"/>
      <c r="GQ4610"/>
      <c r="GR4610"/>
      <c r="GS4610"/>
      <c r="GT4610"/>
      <c r="GU4610"/>
      <c r="GV4610"/>
      <c r="GW4610"/>
      <c r="GX4610"/>
      <c r="GY4610"/>
      <c r="GZ4610"/>
      <c r="HA4610"/>
      <c r="HB4610"/>
      <c r="HC4610"/>
      <c r="HD4610"/>
      <c r="HE4610"/>
    </row>
    <row r="4611" spans="4:213" s="25" customFormat="1" x14ac:dyDescent="0.25">
      <c r="D4611" s="19"/>
      <c r="E4611" s="19"/>
      <c r="F4611" s="20"/>
      <c r="G4611" s="20"/>
      <c r="H4611" s="20"/>
      <c r="I4611" s="20"/>
      <c r="J4611" s="21"/>
      <c r="K4611" s="21"/>
      <c r="L4611" s="20"/>
      <c r="M4611" s="20"/>
      <c r="N4611" s="22"/>
      <c r="O4611" s="22"/>
      <c r="P4611" s="22"/>
      <c r="Q4611" s="22"/>
      <c r="R4611" s="19"/>
      <c r="S4611" s="19"/>
      <c r="T4611" s="19"/>
      <c r="U4611" s="20"/>
      <c r="V4611" s="20"/>
      <c r="W4611" s="20"/>
      <c r="X4611" s="27"/>
      <c r="Y4611" s="253"/>
      <c r="Z4611" s="30"/>
      <c r="AA4611" s="30"/>
      <c r="AB4611" s="31"/>
      <c r="AC4611" s="31"/>
      <c r="AD4611" s="31"/>
      <c r="AE4611" s="31"/>
      <c r="AF4611" s="31"/>
      <c r="AG4611" s="241"/>
      <c r="AH4611" s="31"/>
      <c r="AI4611" s="31"/>
      <c r="AJ4611" s="31"/>
      <c r="AK4611" s="31"/>
      <c r="AL4611" s="120"/>
      <c r="AQ4611" s="26"/>
      <c r="AW4611" s="19"/>
      <c r="AX4611" s="19"/>
      <c r="AY4611" s="19"/>
      <c r="AZ4611" s="19"/>
      <c r="BA4611" s="19"/>
      <c r="BB4611" s="19"/>
      <c r="BC4611" s="1"/>
      <c r="BD4611"/>
      <c r="BE4611"/>
      <c r="BF4611" s="1"/>
      <c r="BG4611"/>
      <c r="BH4611"/>
      <c r="BI4611"/>
      <c r="BJ4611" s="1"/>
      <c r="BK4611" s="1"/>
      <c r="BL4611"/>
      <c r="BM4611" s="1"/>
      <c r="BN4611" s="1"/>
      <c r="BO4611" s="1"/>
      <c r="BP4611" s="1"/>
      <c r="BQ4611" s="1"/>
      <c r="BR4611" s="1"/>
      <c r="BS4611" s="1"/>
      <c r="BT4611" s="22"/>
      <c r="BU4611" s="1"/>
      <c r="BV4611" s="1"/>
      <c r="BW4611" s="1"/>
      <c r="BX4611" s="1"/>
      <c r="BY4611" s="1"/>
      <c r="BZ4611" s="1"/>
      <c r="CA4611" s="1"/>
      <c r="CB4611" s="1"/>
      <c r="CC4611" s="1"/>
      <c r="CD4611" s="1"/>
      <c r="CE4611" s="1"/>
      <c r="CF4611" s="1"/>
      <c r="CG4611" s="1"/>
      <c r="CH4611" s="1"/>
      <c r="CI4611" s="1"/>
      <c r="CJ4611" s="1"/>
      <c r="CK4611" s="1"/>
      <c r="CL4611" s="1"/>
      <c r="CM4611" s="1"/>
      <c r="CN4611" s="1"/>
      <c r="CO4611" s="1"/>
      <c r="CP4611" s="1"/>
      <c r="CQ4611" s="1"/>
      <c r="CR4611" s="1"/>
      <c r="CS4611" s="1"/>
      <c r="CT4611" s="1"/>
      <c r="CU4611" s="1"/>
      <c r="CV4611" s="1"/>
      <c r="CW4611" s="1"/>
      <c r="CX4611" s="1"/>
      <c r="CY4611" s="1"/>
      <c r="CZ4611" s="1"/>
      <c r="DA4611" s="1"/>
      <c r="DB4611" s="1"/>
      <c r="DC4611" s="1"/>
      <c r="DD4611" s="1"/>
      <c r="DE4611" s="1"/>
      <c r="DF4611" s="1"/>
      <c r="DG4611" s="1"/>
      <c r="DH4611" s="1"/>
      <c r="DI4611" s="1"/>
      <c r="DJ4611" s="1"/>
      <c r="DK4611" s="1"/>
      <c r="DL4611" s="1"/>
      <c r="DM4611" s="1"/>
      <c r="DN4611" s="1"/>
      <c r="DO4611" s="1"/>
      <c r="DP4611" s="1"/>
      <c r="DQ4611" s="1"/>
      <c r="DR4611" s="1"/>
      <c r="DS4611" s="1"/>
      <c r="DT4611" s="1"/>
      <c r="DU4611" s="1"/>
      <c r="DV4611" s="1"/>
      <c r="DW4611" s="1"/>
      <c r="DX4611" s="1"/>
      <c r="DY4611" s="1"/>
      <c r="DZ4611" s="1"/>
      <c r="EA4611" s="1"/>
      <c r="EB4611" s="1"/>
      <c r="EC4611" s="1"/>
      <c r="ED4611" s="1"/>
      <c r="EE4611" s="1"/>
      <c r="EF4611" s="1"/>
      <c r="EG4611" s="1"/>
      <c r="EH4611" s="1"/>
      <c r="EI4611" s="1"/>
      <c r="EJ4611" s="1"/>
      <c r="EK4611" s="1"/>
      <c r="EL4611" s="1"/>
      <c r="EM4611" s="1"/>
      <c r="EN4611" s="1"/>
      <c r="EO4611" s="1"/>
      <c r="EP4611" s="1"/>
      <c r="EQ4611" s="1"/>
      <c r="ER4611" s="1"/>
      <c r="ES4611" s="1"/>
      <c r="ET4611" s="1"/>
      <c r="EU4611" s="1"/>
      <c r="EV4611" s="1"/>
      <c r="EW4611" s="1"/>
      <c r="EX4611" s="1"/>
      <c r="EY4611" s="1"/>
      <c r="EZ4611" s="1"/>
      <c r="FA4611" s="1"/>
      <c r="FB4611" s="1"/>
      <c r="FC4611" s="1"/>
      <c r="FD4611" s="1"/>
      <c r="FE4611" s="1"/>
      <c r="FF4611" s="1"/>
      <c r="FG4611" s="1"/>
      <c r="FH4611" s="1"/>
      <c r="FI4611" s="1"/>
      <c r="FJ4611" s="1"/>
      <c r="FK4611" s="1"/>
      <c r="FL4611" s="1"/>
      <c r="FM4611" s="1"/>
      <c r="FN4611" s="1"/>
      <c r="FO4611" s="1"/>
      <c r="FP4611" s="1"/>
      <c r="FQ4611" s="1"/>
      <c r="FR4611" s="1"/>
      <c r="FS4611" s="1"/>
      <c r="FT4611" s="1"/>
      <c r="FU4611" s="1"/>
      <c r="FV4611" s="1"/>
      <c r="FW4611" s="1"/>
      <c r="FX4611" s="1"/>
      <c r="FY4611" s="1"/>
      <c r="FZ4611" s="1"/>
      <c r="GA4611" s="1"/>
      <c r="GB4611" s="1"/>
      <c r="GC4611" s="1"/>
      <c r="GD4611" s="1"/>
      <c r="GE4611" s="1"/>
      <c r="GF4611" s="1"/>
      <c r="GG4611" s="1"/>
      <c r="GH4611" s="1"/>
      <c r="GI4611" s="1"/>
      <c r="GJ4611" s="1"/>
      <c r="GK4611"/>
      <c r="GL4611"/>
      <c r="GM4611"/>
      <c r="GN4611"/>
      <c r="GO4611"/>
      <c r="GP4611"/>
      <c r="GQ4611"/>
      <c r="GR4611"/>
      <c r="GS4611"/>
      <c r="GT4611"/>
      <c r="GU4611"/>
      <c r="GV4611"/>
      <c r="GW4611"/>
      <c r="GX4611"/>
      <c r="GY4611"/>
      <c r="GZ4611"/>
      <c r="HA4611"/>
      <c r="HB4611"/>
      <c r="HC4611"/>
      <c r="HD4611"/>
      <c r="HE4611"/>
    </row>
    <row r="4612" spans="4:213" s="25" customFormat="1" x14ac:dyDescent="0.25">
      <c r="D4612" s="19"/>
      <c r="E4612" s="19"/>
      <c r="F4612" s="20"/>
      <c r="G4612" s="20"/>
      <c r="H4612" s="20"/>
      <c r="I4612" s="20"/>
      <c r="J4612" s="21"/>
      <c r="K4612" s="21"/>
      <c r="L4612" s="20"/>
      <c r="M4612" s="20"/>
      <c r="N4612" s="22"/>
      <c r="O4612" s="22"/>
      <c r="P4612" s="22"/>
      <c r="Q4612" s="22"/>
      <c r="R4612" s="19"/>
      <c r="S4612" s="19"/>
      <c r="T4612" s="19"/>
      <c r="U4612" s="20"/>
      <c r="V4612" s="20"/>
      <c r="W4612" s="20"/>
      <c r="X4612" s="27"/>
      <c r="Y4612" s="253"/>
      <c r="Z4612" s="30"/>
      <c r="AA4612" s="30"/>
      <c r="AB4612" s="31"/>
      <c r="AC4612" s="31"/>
      <c r="AD4612" s="31"/>
      <c r="AE4612" s="31"/>
      <c r="AF4612" s="31"/>
      <c r="AG4612" s="241"/>
      <c r="AH4612" s="31"/>
      <c r="AI4612" s="31"/>
      <c r="AJ4612" s="31"/>
      <c r="AK4612" s="31"/>
      <c r="AL4612" s="120"/>
      <c r="AQ4612" s="26"/>
      <c r="AW4612" s="19"/>
      <c r="AX4612" s="19"/>
      <c r="AY4612" s="19"/>
      <c r="AZ4612" s="19"/>
      <c r="BA4612" s="19"/>
      <c r="BB4612" s="19"/>
      <c r="BC4612" s="1"/>
      <c r="BD4612"/>
      <c r="BE4612"/>
      <c r="BF4612" s="1"/>
      <c r="BG4612"/>
      <c r="BH4612"/>
      <c r="BI4612"/>
      <c r="BJ4612" s="1"/>
      <c r="BK4612" s="1"/>
      <c r="BL4612"/>
      <c r="BM4612" s="1"/>
      <c r="BN4612" s="1"/>
      <c r="BO4612" s="1"/>
      <c r="BP4612" s="1"/>
      <c r="BQ4612" s="1"/>
      <c r="BR4612" s="1"/>
      <c r="BS4612" s="1"/>
      <c r="BT4612" s="22"/>
      <c r="BU4612" s="1"/>
      <c r="BV4612" s="1"/>
      <c r="BW4612" s="1"/>
      <c r="BX4612" s="1"/>
      <c r="BY4612" s="1"/>
      <c r="BZ4612" s="1"/>
      <c r="CA4612" s="1"/>
      <c r="CB4612" s="1"/>
      <c r="CC4612" s="1"/>
      <c r="CD4612" s="1"/>
      <c r="CE4612" s="1"/>
      <c r="CF4612" s="1"/>
      <c r="CG4612" s="1"/>
      <c r="CH4612" s="1"/>
      <c r="CI4612" s="1"/>
      <c r="CJ4612" s="1"/>
      <c r="CK4612" s="1"/>
      <c r="CL4612" s="1"/>
      <c r="CM4612" s="1"/>
      <c r="CN4612" s="1"/>
      <c r="CO4612" s="1"/>
      <c r="CP4612" s="1"/>
      <c r="CQ4612" s="1"/>
      <c r="CR4612" s="1"/>
      <c r="CS4612" s="1"/>
      <c r="CT4612" s="1"/>
      <c r="CU4612" s="1"/>
      <c r="CV4612" s="1"/>
      <c r="CW4612" s="1"/>
      <c r="CX4612" s="1"/>
      <c r="CY4612" s="1"/>
      <c r="CZ4612" s="1"/>
      <c r="DA4612" s="1"/>
      <c r="DB4612" s="1"/>
      <c r="DC4612" s="1"/>
      <c r="DD4612" s="1"/>
      <c r="DE4612" s="1"/>
      <c r="DF4612" s="1"/>
      <c r="DG4612" s="1"/>
      <c r="DH4612" s="1"/>
      <c r="DI4612" s="1"/>
      <c r="DJ4612" s="1"/>
      <c r="DK4612" s="1"/>
      <c r="DL4612" s="1"/>
      <c r="DM4612" s="1"/>
      <c r="DN4612" s="1"/>
      <c r="DO4612" s="1"/>
      <c r="DP4612" s="1"/>
      <c r="DQ4612" s="1"/>
      <c r="DR4612" s="1"/>
      <c r="DS4612" s="1"/>
      <c r="DT4612" s="1"/>
      <c r="DU4612" s="1"/>
      <c r="DV4612" s="1"/>
      <c r="DW4612" s="1"/>
      <c r="DX4612" s="1"/>
      <c r="DY4612" s="1"/>
      <c r="DZ4612" s="1"/>
      <c r="EA4612" s="1"/>
      <c r="EB4612" s="1"/>
      <c r="EC4612" s="1"/>
      <c r="ED4612" s="1"/>
      <c r="EE4612" s="1"/>
      <c r="EF4612" s="1"/>
      <c r="EG4612" s="1"/>
      <c r="EH4612" s="1"/>
      <c r="EI4612" s="1"/>
      <c r="EJ4612" s="1"/>
      <c r="EK4612" s="1"/>
      <c r="EL4612" s="1"/>
      <c r="EM4612" s="1"/>
      <c r="EN4612" s="1"/>
      <c r="EO4612" s="1"/>
      <c r="EP4612" s="1"/>
      <c r="EQ4612" s="1"/>
      <c r="ER4612" s="1"/>
      <c r="ES4612" s="1"/>
      <c r="ET4612" s="1"/>
      <c r="EU4612" s="1"/>
      <c r="EV4612" s="1"/>
      <c r="EW4612" s="1"/>
      <c r="EX4612" s="1"/>
      <c r="EY4612" s="1"/>
      <c r="EZ4612" s="1"/>
      <c r="FA4612" s="1"/>
      <c r="FB4612" s="1"/>
      <c r="FC4612" s="1"/>
      <c r="FD4612" s="1"/>
      <c r="FE4612" s="1"/>
      <c r="FF4612" s="1"/>
      <c r="FG4612" s="1"/>
      <c r="FH4612" s="1"/>
      <c r="FI4612" s="1"/>
      <c r="FJ4612" s="1"/>
      <c r="FK4612" s="1"/>
      <c r="FL4612" s="1"/>
      <c r="FM4612" s="1"/>
      <c r="FN4612" s="1"/>
      <c r="FO4612" s="1"/>
      <c r="FP4612" s="1"/>
      <c r="FQ4612" s="1"/>
      <c r="FR4612" s="1"/>
      <c r="FS4612" s="1"/>
      <c r="FT4612" s="1"/>
      <c r="FU4612" s="1"/>
      <c r="FV4612" s="1"/>
      <c r="FW4612" s="1"/>
      <c r="FX4612" s="1"/>
      <c r="FY4612" s="1"/>
      <c r="FZ4612" s="1"/>
      <c r="GA4612" s="1"/>
      <c r="GB4612" s="1"/>
      <c r="GC4612" s="1"/>
      <c r="GD4612" s="1"/>
      <c r="GE4612" s="1"/>
      <c r="GF4612" s="1"/>
      <c r="GG4612" s="1"/>
      <c r="GH4612" s="1"/>
      <c r="GI4612" s="1"/>
      <c r="GJ4612" s="1"/>
      <c r="GK4612"/>
      <c r="GL4612"/>
      <c r="GM4612"/>
      <c r="GN4612"/>
      <c r="GO4612"/>
      <c r="GP4612"/>
      <c r="GQ4612"/>
      <c r="GR4612"/>
      <c r="GS4612"/>
      <c r="GT4612"/>
      <c r="GU4612"/>
      <c r="GV4612"/>
      <c r="GW4612"/>
      <c r="GX4612"/>
      <c r="GY4612"/>
      <c r="GZ4612"/>
      <c r="HA4612"/>
      <c r="HB4612"/>
      <c r="HC4612"/>
      <c r="HD4612"/>
      <c r="HE4612"/>
    </row>
    <row r="4613" spans="4:213" s="25" customFormat="1" x14ac:dyDescent="0.25">
      <c r="D4613" s="19"/>
      <c r="E4613" s="19"/>
      <c r="F4613" s="20"/>
      <c r="G4613" s="20"/>
      <c r="H4613" s="20"/>
      <c r="I4613" s="20"/>
      <c r="J4613" s="21"/>
      <c r="K4613" s="21"/>
      <c r="L4613" s="20"/>
      <c r="M4613" s="20"/>
      <c r="N4613" s="22"/>
      <c r="O4613" s="22"/>
      <c r="P4613" s="22"/>
      <c r="Q4613" s="22"/>
      <c r="R4613" s="19"/>
      <c r="S4613" s="19"/>
      <c r="T4613" s="19"/>
      <c r="U4613" s="20"/>
      <c r="V4613" s="20"/>
      <c r="W4613" s="20"/>
      <c r="X4613" s="27"/>
      <c r="Y4613" s="253"/>
      <c r="Z4613" s="30"/>
      <c r="AA4613" s="30"/>
      <c r="AB4613" s="31"/>
      <c r="AC4613" s="31"/>
      <c r="AD4613" s="31"/>
      <c r="AE4613" s="31"/>
      <c r="AF4613" s="31"/>
      <c r="AG4613" s="241"/>
      <c r="AH4613" s="31"/>
      <c r="AI4613" s="31"/>
      <c r="AJ4613" s="31"/>
      <c r="AK4613" s="31"/>
      <c r="AL4613" s="120"/>
      <c r="AQ4613" s="26"/>
      <c r="AW4613" s="19"/>
      <c r="AX4613" s="19"/>
      <c r="AY4613" s="19"/>
      <c r="AZ4613" s="19"/>
      <c r="BA4613" s="19"/>
      <c r="BB4613" s="19"/>
      <c r="BC4613" s="1"/>
      <c r="BD4613"/>
      <c r="BE4613"/>
      <c r="BF4613" s="1"/>
      <c r="BG4613"/>
      <c r="BH4613"/>
      <c r="BI4613"/>
      <c r="BJ4613" s="1"/>
      <c r="BK4613" s="1"/>
      <c r="BL4613"/>
      <c r="BM4613" s="1"/>
      <c r="BN4613" s="1"/>
      <c r="BO4613" s="1"/>
      <c r="BP4613" s="1"/>
      <c r="BQ4613" s="1"/>
      <c r="BR4613" s="1"/>
      <c r="BS4613" s="1"/>
      <c r="BT4613" s="22"/>
      <c r="BU4613" s="1"/>
      <c r="BV4613" s="1"/>
      <c r="BW4613" s="1"/>
      <c r="BX4613" s="1"/>
      <c r="BY4613" s="1"/>
      <c r="BZ4613" s="1"/>
      <c r="CA4613" s="1"/>
      <c r="CB4613" s="1"/>
      <c r="CC4613" s="1"/>
      <c r="CD4613" s="1"/>
      <c r="CE4613" s="1"/>
      <c r="CF4613" s="1"/>
      <c r="CG4613" s="1"/>
      <c r="CH4613" s="1"/>
      <c r="CI4613" s="1"/>
      <c r="CJ4613" s="1"/>
      <c r="CK4613" s="1"/>
      <c r="CL4613" s="1"/>
      <c r="CM4613" s="1"/>
      <c r="CN4613" s="1"/>
      <c r="CO4613" s="1"/>
      <c r="CP4613" s="1"/>
      <c r="CQ4613" s="1"/>
      <c r="CR4613" s="1"/>
      <c r="CS4613" s="1"/>
      <c r="CT4613" s="1"/>
      <c r="CU4613" s="1"/>
      <c r="CV4613" s="1"/>
      <c r="CW4613" s="1"/>
      <c r="CX4613" s="1"/>
      <c r="CY4613" s="1"/>
      <c r="CZ4613" s="1"/>
      <c r="DA4613" s="1"/>
      <c r="DB4613" s="1"/>
      <c r="DC4613" s="1"/>
      <c r="DD4613" s="1"/>
      <c r="DE4613" s="1"/>
      <c r="DF4613" s="1"/>
      <c r="DG4613" s="1"/>
      <c r="DH4613" s="1"/>
      <c r="DI4613" s="1"/>
      <c r="DJ4613" s="1"/>
      <c r="DK4613" s="1"/>
      <c r="DL4613" s="1"/>
      <c r="DM4613" s="1"/>
      <c r="DN4613" s="1"/>
      <c r="DO4613" s="1"/>
      <c r="DP4613" s="1"/>
      <c r="DQ4613" s="1"/>
      <c r="DR4613" s="1"/>
      <c r="DS4613" s="1"/>
      <c r="DT4613" s="1"/>
      <c r="DU4613" s="1"/>
      <c r="DV4613" s="1"/>
      <c r="DW4613" s="1"/>
      <c r="DX4613" s="1"/>
      <c r="DY4613" s="1"/>
      <c r="DZ4613" s="1"/>
      <c r="EA4613" s="1"/>
      <c r="EB4613" s="1"/>
      <c r="EC4613" s="1"/>
      <c r="ED4613" s="1"/>
      <c r="EE4613" s="1"/>
      <c r="EF4613" s="1"/>
      <c r="EG4613" s="1"/>
      <c r="EH4613" s="1"/>
      <c r="EI4613" s="1"/>
      <c r="EJ4613" s="1"/>
      <c r="EK4613" s="1"/>
      <c r="EL4613" s="1"/>
      <c r="EM4613" s="1"/>
      <c r="EN4613" s="1"/>
      <c r="EO4613" s="1"/>
      <c r="EP4613" s="1"/>
      <c r="EQ4613" s="1"/>
      <c r="ER4613" s="1"/>
      <c r="ES4613" s="1"/>
      <c r="ET4613" s="1"/>
      <c r="EU4613" s="1"/>
      <c r="EV4613" s="1"/>
      <c r="EW4613" s="1"/>
      <c r="EX4613" s="1"/>
      <c r="EY4613" s="1"/>
      <c r="EZ4613" s="1"/>
      <c r="FA4613" s="1"/>
      <c r="FB4613" s="1"/>
      <c r="FC4613" s="1"/>
      <c r="FD4613" s="1"/>
      <c r="FE4613" s="1"/>
      <c r="FF4613" s="1"/>
      <c r="FG4613" s="1"/>
      <c r="FH4613" s="1"/>
      <c r="FI4613" s="1"/>
      <c r="FJ4613" s="1"/>
      <c r="FK4613" s="1"/>
      <c r="FL4613" s="1"/>
      <c r="FM4613" s="1"/>
      <c r="FN4613" s="1"/>
      <c r="FO4613" s="1"/>
      <c r="FP4613" s="1"/>
      <c r="FQ4613" s="1"/>
      <c r="FR4613" s="1"/>
      <c r="FS4613" s="1"/>
      <c r="FT4613" s="1"/>
      <c r="FU4613" s="1"/>
      <c r="FV4613" s="1"/>
      <c r="FW4613" s="1"/>
      <c r="FX4613" s="1"/>
      <c r="FY4613" s="1"/>
      <c r="FZ4613" s="1"/>
      <c r="GA4613" s="1"/>
      <c r="GB4613" s="1"/>
      <c r="GC4613" s="1"/>
      <c r="GD4613" s="1"/>
      <c r="GE4613" s="1"/>
      <c r="GF4613" s="1"/>
      <c r="GG4613" s="1"/>
      <c r="GH4613" s="1"/>
      <c r="GI4613" s="1"/>
      <c r="GJ4613" s="1"/>
      <c r="GK4613"/>
      <c r="GL4613"/>
      <c r="GM4613"/>
      <c r="GN4613"/>
      <c r="GO4613"/>
      <c r="GP4613"/>
      <c r="GQ4613"/>
      <c r="GR4613"/>
      <c r="GS4613"/>
      <c r="GT4613"/>
      <c r="GU4613"/>
      <c r="GV4613"/>
      <c r="GW4613"/>
      <c r="GX4613"/>
      <c r="GY4613"/>
      <c r="GZ4613"/>
      <c r="HA4613"/>
      <c r="HB4613"/>
      <c r="HC4613"/>
      <c r="HD4613"/>
      <c r="HE4613"/>
    </row>
    <row r="4614" spans="4:213" s="25" customFormat="1" x14ac:dyDescent="0.25">
      <c r="D4614" s="19"/>
      <c r="E4614" s="19"/>
      <c r="F4614" s="20"/>
      <c r="G4614" s="20"/>
      <c r="H4614" s="20"/>
      <c r="I4614" s="20"/>
      <c r="J4614" s="21"/>
      <c r="K4614" s="21"/>
      <c r="L4614" s="20"/>
      <c r="M4614" s="20"/>
      <c r="N4614" s="22"/>
      <c r="O4614" s="22"/>
      <c r="P4614" s="22"/>
      <c r="Q4614" s="22"/>
      <c r="R4614" s="19"/>
      <c r="S4614" s="19"/>
      <c r="T4614" s="19"/>
      <c r="U4614" s="20"/>
      <c r="V4614" s="20"/>
      <c r="W4614" s="20"/>
      <c r="X4614" s="27"/>
      <c r="Y4614" s="253"/>
      <c r="Z4614" s="30"/>
      <c r="AA4614" s="30"/>
      <c r="AB4614" s="31"/>
      <c r="AC4614" s="31"/>
      <c r="AD4614" s="31"/>
      <c r="AE4614" s="31"/>
      <c r="AF4614" s="31"/>
      <c r="AG4614" s="241"/>
      <c r="AH4614" s="31"/>
      <c r="AI4614" s="31"/>
      <c r="AJ4614" s="31"/>
      <c r="AK4614" s="31"/>
      <c r="AL4614" s="120"/>
      <c r="AQ4614" s="26"/>
      <c r="AW4614" s="19"/>
      <c r="AX4614" s="19"/>
      <c r="AY4614" s="19"/>
      <c r="AZ4614" s="19"/>
      <c r="BA4614" s="19"/>
      <c r="BB4614" s="19"/>
      <c r="BC4614" s="1"/>
      <c r="BD4614"/>
      <c r="BE4614"/>
      <c r="BF4614" s="1"/>
      <c r="BG4614"/>
      <c r="BH4614"/>
      <c r="BI4614"/>
      <c r="BJ4614" s="1"/>
      <c r="BK4614" s="1"/>
      <c r="BL4614"/>
      <c r="BM4614" s="1"/>
      <c r="BN4614" s="1"/>
      <c r="BO4614" s="1"/>
      <c r="BP4614" s="1"/>
      <c r="BQ4614" s="1"/>
      <c r="BR4614" s="1"/>
      <c r="BS4614" s="1"/>
      <c r="BT4614" s="22"/>
      <c r="BU4614" s="1"/>
      <c r="BV4614" s="1"/>
      <c r="BW4614" s="1"/>
      <c r="BX4614" s="1"/>
      <c r="BY4614" s="1"/>
      <c r="BZ4614" s="1"/>
      <c r="CA4614" s="1"/>
      <c r="CB4614" s="1"/>
      <c r="CC4614" s="1"/>
      <c r="CD4614" s="1"/>
      <c r="CE4614" s="1"/>
      <c r="CF4614" s="1"/>
      <c r="CG4614" s="1"/>
      <c r="CH4614" s="1"/>
      <c r="CI4614" s="1"/>
      <c r="CJ4614" s="1"/>
      <c r="CK4614" s="1"/>
      <c r="CL4614" s="1"/>
      <c r="CM4614" s="1"/>
      <c r="CN4614" s="1"/>
      <c r="CO4614" s="1"/>
      <c r="CP4614" s="1"/>
      <c r="CQ4614" s="1"/>
      <c r="CR4614" s="1"/>
      <c r="CS4614" s="1"/>
      <c r="CT4614" s="1"/>
      <c r="CU4614" s="1"/>
      <c r="CV4614" s="1"/>
      <c r="CW4614" s="1"/>
      <c r="CX4614" s="1"/>
      <c r="CY4614" s="1"/>
      <c r="CZ4614" s="1"/>
      <c r="DA4614" s="1"/>
      <c r="DB4614" s="1"/>
      <c r="DC4614" s="1"/>
      <c r="DD4614" s="1"/>
      <c r="DE4614" s="1"/>
      <c r="DF4614" s="1"/>
      <c r="DG4614" s="1"/>
      <c r="DH4614" s="1"/>
      <c r="DI4614" s="1"/>
      <c r="DJ4614" s="1"/>
      <c r="DK4614" s="1"/>
      <c r="DL4614" s="1"/>
      <c r="DM4614" s="1"/>
      <c r="DN4614" s="1"/>
      <c r="DO4614" s="1"/>
      <c r="DP4614" s="1"/>
      <c r="DQ4614" s="1"/>
      <c r="DR4614" s="1"/>
      <c r="DS4614" s="1"/>
      <c r="DT4614" s="1"/>
      <c r="DU4614" s="1"/>
      <c r="DV4614" s="1"/>
      <c r="DW4614" s="1"/>
      <c r="DX4614" s="1"/>
      <c r="DY4614" s="1"/>
      <c r="DZ4614" s="1"/>
      <c r="EA4614" s="1"/>
      <c r="EB4614" s="1"/>
      <c r="EC4614" s="1"/>
      <c r="ED4614" s="1"/>
      <c r="EE4614" s="1"/>
      <c r="EF4614" s="1"/>
      <c r="EG4614" s="1"/>
      <c r="EH4614" s="1"/>
      <c r="EI4614" s="1"/>
      <c r="EJ4614" s="1"/>
      <c r="EK4614" s="1"/>
      <c r="EL4614" s="1"/>
      <c r="EM4614" s="1"/>
      <c r="EN4614" s="1"/>
      <c r="EO4614" s="1"/>
      <c r="EP4614" s="1"/>
      <c r="EQ4614" s="1"/>
      <c r="ER4614" s="1"/>
      <c r="ES4614" s="1"/>
      <c r="ET4614" s="1"/>
      <c r="EU4614" s="1"/>
      <c r="EV4614" s="1"/>
      <c r="EW4614" s="1"/>
      <c r="EX4614" s="1"/>
      <c r="EY4614" s="1"/>
      <c r="EZ4614" s="1"/>
      <c r="FA4614" s="1"/>
      <c r="FB4614" s="1"/>
      <c r="FC4614" s="1"/>
      <c r="FD4614" s="1"/>
      <c r="FE4614" s="1"/>
      <c r="FF4614" s="1"/>
      <c r="FG4614" s="1"/>
      <c r="FH4614" s="1"/>
      <c r="FI4614" s="1"/>
      <c r="FJ4614" s="1"/>
      <c r="FK4614" s="1"/>
      <c r="FL4614" s="1"/>
      <c r="FM4614" s="1"/>
      <c r="FN4614" s="1"/>
      <c r="FO4614" s="1"/>
      <c r="FP4614" s="1"/>
      <c r="FQ4614" s="1"/>
      <c r="FR4614" s="1"/>
      <c r="FS4614" s="1"/>
      <c r="FT4614" s="1"/>
      <c r="FU4614" s="1"/>
      <c r="FV4614" s="1"/>
      <c r="FW4614" s="1"/>
      <c r="FX4614" s="1"/>
      <c r="FY4614" s="1"/>
      <c r="FZ4614" s="1"/>
      <c r="GA4614" s="1"/>
      <c r="GB4614" s="1"/>
      <c r="GC4614" s="1"/>
      <c r="GD4614" s="1"/>
      <c r="GE4614" s="1"/>
      <c r="GF4614" s="1"/>
      <c r="GG4614" s="1"/>
      <c r="GH4614" s="1"/>
      <c r="GI4614" s="1"/>
      <c r="GJ4614" s="1"/>
      <c r="GK4614"/>
      <c r="GL4614"/>
      <c r="GM4614"/>
      <c r="GN4614"/>
      <c r="GO4614"/>
      <c r="GP4614"/>
      <c r="GQ4614"/>
      <c r="GR4614"/>
      <c r="GS4614"/>
      <c r="GT4614"/>
      <c r="GU4614"/>
      <c r="GV4614"/>
      <c r="GW4614"/>
      <c r="GX4614"/>
      <c r="GY4614"/>
      <c r="GZ4614"/>
      <c r="HA4614"/>
      <c r="HB4614"/>
      <c r="HC4614"/>
      <c r="HD4614"/>
      <c r="HE4614"/>
    </row>
    <row r="4615" spans="4:213" s="25" customFormat="1" x14ac:dyDescent="0.25">
      <c r="D4615" s="19"/>
      <c r="E4615" s="19"/>
      <c r="F4615" s="20"/>
      <c r="G4615" s="20"/>
      <c r="H4615" s="20"/>
      <c r="I4615" s="20"/>
      <c r="J4615" s="21"/>
      <c r="K4615" s="21"/>
      <c r="L4615" s="20"/>
      <c r="M4615" s="20"/>
      <c r="N4615" s="22"/>
      <c r="O4615" s="22"/>
      <c r="P4615" s="22"/>
      <c r="Q4615" s="22"/>
      <c r="R4615" s="19"/>
      <c r="S4615" s="19"/>
      <c r="T4615" s="19"/>
      <c r="U4615" s="20"/>
      <c r="V4615" s="20"/>
      <c r="W4615" s="20"/>
      <c r="X4615" s="27"/>
      <c r="Y4615" s="253"/>
      <c r="Z4615" s="30"/>
      <c r="AA4615" s="30"/>
      <c r="AB4615" s="31"/>
      <c r="AC4615" s="31"/>
      <c r="AD4615" s="31"/>
      <c r="AE4615" s="31"/>
      <c r="AF4615" s="31"/>
      <c r="AG4615" s="241"/>
      <c r="AH4615" s="31"/>
      <c r="AI4615" s="31"/>
      <c r="AJ4615" s="31"/>
      <c r="AK4615" s="31"/>
      <c r="AL4615" s="120"/>
      <c r="AQ4615" s="26"/>
      <c r="AW4615" s="19"/>
      <c r="AX4615" s="19"/>
      <c r="AY4615" s="19"/>
      <c r="AZ4615" s="19"/>
      <c r="BA4615" s="19"/>
      <c r="BB4615" s="19"/>
      <c r="BC4615" s="1"/>
      <c r="BD4615"/>
      <c r="BE4615"/>
      <c r="BF4615" s="1"/>
      <c r="BG4615"/>
      <c r="BH4615"/>
      <c r="BI4615"/>
      <c r="BJ4615" s="1"/>
      <c r="BK4615" s="1"/>
      <c r="BL4615"/>
      <c r="BM4615" s="1"/>
      <c r="BN4615" s="1"/>
      <c r="BO4615" s="1"/>
      <c r="BP4615" s="1"/>
      <c r="BQ4615" s="1"/>
      <c r="BR4615" s="1"/>
      <c r="BS4615" s="1"/>
      <c r="BT4615" s="22"/>
      <c r="BU4615" s="1"/>
      <c r="BV4615" s="1"/>
      <c r="BW4615" s="1"/>
      <c r="BX4615" s="1"/>
      <c r="BY4615" s="1"/>
      <c r="BZ4615" s="1"/>
      <c r="CA4615" s="1"/>
      <c r="CB4615" s="1"/>
      <c r="CC4615" s="1"/>
      <c r="CD4615" s="1"/>
      <c r="CE4615" s="1"/>
      <c r="CF4615" s="1"/>
      <c r="CG4615" s="1"/>
      <c r="CH4615" s="1"/>
      <c r="CI4615" s="1"/>
      <c r="CJ4615" s="1"/>
      <c r="CK4615" s="1"/>
      <c r="CL4615" s="1"/>
      <c r="CM4615" s="1"/>
      <c r="CN4615" s="1"/>
      <c r="CO4615" s="1"/>
      <c r="CP4615" s="1"/>
      <c r="CQ4615" s="1"/>
      <c r="CR4615" s="1"/>
      <c r="CS4615" s="1"/>
      <c r="CT4615" s="1"/>
      <c r="CU4615" s="1"/>
      <c r="CV4615" s="1"/>
      <c r="CW4615" s="1"/>
      <c r="CX4615" s="1"/>
      <c r="CY4615" s="1"/>
      <c r="CZ4615" s="1"/>
      <c r="DA4615" s="1"/>
      <c r="DB4615" s="1"/>
      <c r="DC4615" s="1"/>
      <c r="DD4615" s="1"/>
      <c r="DE4615" s="1"/>
      <c r="DF4615" s="1"/>
      <c r="DG4615" s="1"/>
      <c r="DH4615" s="1"/>
      <c r="DI4615" s="1"/>
      <c r="DJ4615" s="1"/>
      <c r="DK4615" s="1"/>
      <c r="DL4615" s="1"/>
      <c r="DM4615" s="1"/>
      <c r="DN4615" s="1"/>
      <c r="DO4615" s="1"/>
      <c r="DP4615" s="1"/>
      <c r="DQ4615" s="1"/>
      <c r="DR4615" s="1"/>
      <c r="DS4615" s="1"/>
      <c r="DT4615" s="1"/>
      <c r="DU4615" s="1"/>
      <c r="DV4615" s="1"/>
      <c r="DW4615" s="1"/>
      <c r="DX4615" s="1"/>
      <c r="DY4615" s="1"/>
      <c r="DZ4615" s="1"/>
      <c r="EA4615" s="1"/>
      <c r="EB4615" s="1"/>
      <c r="EC4615" s="1"/>
      <c r="ED4615" s="1"/>
      <c r="EE4615" s="1"/>
      <c r="EF4615" s="1"/>
      <c r="EG4615" s="1"/>
      <c r="EH4615" s="1"/>
      <c r="EI4615" s="1"/>
      <c r="EJ4615" s="1"/>
      <c r="EK4615" s="1"/>
      <c r="EL4615" s="1"/>
      <c r="EM4615" s="1"/>
      <c r="EN4615" s="1"/>
      <c r="EO4615" s="1"/>
      <c r="EP4615" s="1"/>
      <c r="EQ4615" s="1"/>
      <c r="ER4615" s="1"/>
      <c r="ES4615" s="1"/>
      <c r="ET4615" s="1"/>
      <c r="EU4615" s="1"/>
      <c r="EV4615" s="1"/>
      <c r="EW4615" s="1"/>
      <c r="EX4615" s="1"/>
      <c r="EY4615" s="1"/>
      <c r="EZ4615" s="1"/>
      <c r="FA4615" s="1"/>
      <c r="FB4615" s="1"/>
      <c r="FC4615" s="1"/>
      <c r="FD4615" s="1"/>
      <c r="FE4615" s="1"/>
      <c r="FF4615" s="1"/>
      <c r="FG4615" s="1"/>
      <c r="FH4615" s="1"/>
      <c r="FI4615" s="1"/>
      <c r="FJ4615" s="1"/>
      <c r="FK4615" s="1"/>
      <c r="FL4615" s="1"/>
      <c r="FM4615" s="1"/>
      <c r="FN4615" s="1"/>
      <c r="FO4615" s="1"/>
      <c r="FP4615" s="1"/>
      <c r="FQ4615" s="1"/>
      <c r="FR4615" s="1"/>
      <c r="FS4615" s="1"/>
      <c r="FT4615" s="1"/>
      <c r="FU4615" s="1"/>
      <c r="FV4615" s="1"/>
      <c r="FW4615" s="1"/>
      <c r="FX4615" s="1"/>
      <c r="FY4615" s="1"/>
      <c r="FZ4615" s="1"/>
      <c r="GA4615" s="1"/>
      <c r="GB4615" s="1"/>
      <c r="GC4615" s="1"/>
      <c r="GD4615" s="1"/>
      <c r="GE4615" s="1"/>
      <c r="GF4615" s="1"/>
      <c r="GG4615" s="1"/>
      <c r="GH4615" s="1"/>
      <c r="GI4615" s="1"/>
      <c r="GJ4615" s="1"/>
      <c r="GK4615"/>
      <c r="GL4615"/>
      <c r="GM4615"/>
      <c r="GN4615"/>
      <c r="GO4615"/>
      <c r="GP4615"/>
      <c r="GQ4615"/>
      <c r="GR4615"/>
      <c r="GS4615"/>
      <c r="GT4615"/>
      <c r="GU4615"/>
      <c r="GV4615"/>
      <c r="GW4615"/>
      <c r="GX4615"/>
      <c r="GY4615"/>
      <c r="GZ4615"/>
      <c r="HA4615"/>
      <c r="HB4615"/>
      <c r="HC4615"/>
      <c r="HD4615"/>
      <c r="HE4615"/>
    </row>
    <row r="4616" spans="4:213" s="25" customFormat="1" x14ac:dyDescent="0.25">
      <c r="D4616" s="19"/>
      <c r="E4616" s="19"/>
      <c r="F4616" s="20"/>
      <c r="G4616" s="20"/>
      <c r="H4616" s="20"/>
      <c r="I4616" s="20"/>
      <c r="J4616" s="21"/>
      <c r="K4616" s="21"/>
      <c r="L4616" s="20"/>
      <c r="M4616" s="20"/>
      <c r="N4616" s="22"/>
      <c r="O4616" s="22"/>
      <c r="P4616" s="22"/>
      <c r="Q4616" s="22"/>
      <c r="R4616" s="19"/>
      <c r="S4616" s="19"/>
      <c r="T4616" s="19"/>
      <c r="U4616" s="20"/>
      <c r="V4616" s="20"/>
      <c r="W4616" s="20"/>
      <c r="X4616" s="27"/>
      <c r="Y4616" s="253"/>
      <c r="Z4616" s="30"/>
      <c r="AA4616" s="30"/>
      <c r="AB4616" s="31"/>
      <c r="AC4616" s="31"/>
      <c r="AD4616" s="31"/>
      <c r="AE4616" s="31"/>
      <c r="AF4616" s="31"/>
      <c r="AG4616" s="241"/>
      <c r="AH4616" s="31"/>
      <c r="AI4616" s="31"/>
      <c r="AJ4616" s="31"/>
      <c r="AK4616" s="31"/>
      <c r="AL4616" s="120"/>
      <c r="AQ4616" s="26"/>
      <c r="AW4616" s="19"/>
      <c r="AX4616" s="19"/>
      <c r="AY4616" s="19"/>
      <c r="AZ4616" s="19"/>
      <c r="BA4616" s="19"/>
      <c r="BB4616" s="19"/>
      <c r="BC4616" s="1"/>
      <c r="BD4616"/>
      <c r="BE4616"/>
      <c r="BF4616" s="1"/>
      <c r="BG4616"/>
      <c r="BH4616"/>
      <c r="BI4616"/>
      <c r="BJ4616" s="1"/>
      <c r="BK4616" s="1"/>
      <c r="BL4616"/>
      <c r="BM4616" s="1"/>
      <c r="BN4616" s="1"/>
      <c r="BO4616" s="1"/>
      <c r="BP4616" s="1"/>
      <c r="BQ4616" s="1"/>
      <c r="BR4616" s="1"/>
      <c r="BS4616" s="1"/>
      <c r="BT4616" s="22"/>
      <c r="BU4616" s="1"/>
      <c r="BV4616" s="1"/>
      <c r="BW4616" s="1"/>
      <c r="BX4616" s="1"/>
      <c r="BY4616" s="1"/>
      <c r="BZ4616" s="1"/>
      <c r="CA4616" s="1"/>
      <c r="CB4616" s="1"/>
      <c r="CC4616" s="1"/>
      <c r="CD4616" s="1"/>
      <c r="CE4616" s="1"/>
      <c r="CF4616" s="1"/>
      <c r="CG4616" s="1"/>
      <c r="CH4616" s="1"/>
      <c r="CI4616" s="1"/>
      <c r="CJ4616" s="1"/>
      <c r="CK4616" s="1"/>
      <c r="CL4616" s="1"/>
      <c r="CM4616" s="1"/>
      <c r="CN4616" s="1"/>
      <c r="CO4616" s="1"/>
      <c r="CP4616" s="1"/>
      <c r="CQ4616" s="1"/>
      <c r="CR4616" s="1"/>
      <c r="CS4616" s="1"/>
      <c r="CT4616" s="1"/>
      <c r="CU4616" s="1"/>
      <c r="CV4616" s="1"/>
      <c r="CW4616" s="1"/>
      <c r="CX4616" s="1"/>
      <c r="CY4616" s="1"/>
      <c r="CZ4616" s="1"/>
      <c r="DA4616" s="1"/>
      <c r="DB4616" s="1"/>
      <c r="DC4616" s="1"/>
      <c r="DD4616" s="1"/>
      <c r="DE4616" s="1"/>
      <c r="DF4616" s="1"/>
      <c r="DG4616" s="1"/>
      <c r="DH4616" s="1"/>
      <c r="DI4616" s="1"/>
      <c r="DJ4616" s="1"/>
      <c r="DK4616" s="1"/>
      <c r="DL4616" s="1"/>
      <c r="DM4616" s="1"/>
      <c r="DN4616" s="1"/>
      <c r="DO4616" s="1"/>
      <c r="DP4616" s="1"/>
      <c r="DQ4616" s="1"/>
      <c r="DR4616" s="1"/>
      <c r="DS4616" s="1"/>
      <c r="DT4616" s="1"/>
      <c r="DU4616" s="1"/>
      <c r="DV4616" s="1"/>
      <c r="DW4616" s="1"/>
      <c r="DX4616" s="1"/>
      <c r="DY4616" s="1"/>
      <c r="DZ4616" s="1"/>
      <c r="EA4616" s="1"/>
      <c r="EB4616" s="1"/>
      <c r="EC4616" s="1"/>
      <c r="ED4616" s="1"/>
      <c r="EE4616" s="1"/>
      <c r="EF4616" s="1"/>
      <c r="EG4616" s="1"/>
      <c r="EH4616" s="1"/>
      <c r="EI4616" s="1"/>
      <c r="EJ4616" s="1"/>
      <c r="EK4616" s="1"/>
      <c r="EL4616" s="1"/>
      <c r="EM4616" s="1"/>
      <c r="EN4616" s="1"/>
      <c r="EO4616" s="1"/>
      <c r="EP4616" s="1"/>
      <c r="EQ4616" s="1"/>
      <c r="ER4616" s="1"/>
      <c r="ES4616" s="1"/>
      <c r="ET4616" s="1"/>
      <c r="EU4616" s="1"/>
      <c r="EV4616" s="1"/>
      <c r="EW4616" s="1"/>
      <c r="EX4616" s="1"/>
      <c r="EY4616" s="1"/>
      <c r="EZ4616" s="1"/>
      <c r="FA4616" s="1"/>
      <c r="FB4616" s="1"/>
      <c r="FC4616" s="1"/>
      <c r="FD4616" s="1"/>
      <c r="FE4616" s="1"/>
      <c r="FF4616" s="1"/>
      <c r="FG4616" s="1"/>
      <c r="FH4616" s="1"/>
      <c r="FI4616" s="1"/>
      <c r="FJ4616" s="1"/>
      <c r="FK4616" s="1"/>
      <c r="FL4616" s="1"/>
      <c r="FM4616" s="1"/>
      <c r="FN4616" s="1"/>
      <c r="FO4616" s="1"/>
      <c r="FP4616" s="1"/>
      <c r="FQ4616" s="1"/>
      <c r="FR4616" s="1"/>
      <c r="FS4616" s="1"/>
      <c r="FT4616" s="1"/>
      <c r="FU4616" s="1"/>
      <c r="FV4616" s="1"/>
      <c r="FW4616" s="1"/>
      <c r="FX4616" s="1"/>
      <c r="FY4616" s="1"/>
      <c r="FZ4616" s="1"/>
      <c r="GA4616" s="1"/>
      <c r="GB4616" s="1"/>
      <c r="GC4616" s="1"/>
      <c r="GD4616" s="1"/>
      <c r="GE4616" s="1"/>
      <c r="GF4616" s="1"/>
      <c r="GG4616" s="1"/>
      <c r="GH4616" s="1"/>
      <c r="GI4616" s="1"/>
      <c r="GJ4616" s="1"/>
      <c r="GK4616"/>
      <c r="GL4616"/>
      <c r="GM4616"/>
      <c r="GN4616"/>
      <c r="GO4616"/>
      <c r="GP4616"/>
      <c r="GQ4616"/>
      <c r="GR4616"/>
      <c r="GS4616"/>
      <c r="GT4616"/>
      <c r="GU4616"/>
      <c r="GV4616"/>
      <c r="GW4616"/>
      <c r="GX4616"/>
      <c r="GY4616"/>
      <c r="GZ4616"/>
      <c r="HA4616"/>
      <c r="HB4616"/>
      <c r="HC4616"/>
      <c r="HD4616"/>
      <c r="HE4616"/>
    </row>
    <row r="4617" spans="4:213" s="25" customFormat="1" x14ac:dyDescent="0.25">
      <c r="D4617" s="19"/>
      <c r="E4617" s="19"/>
      <c r="F4617" s="20"/>
      <c r="G4617" s="20"/>
      <c r="H4617" s="20"/>
      <c r="I4617" s="20"/>
      <c r="J4617" s="21"/>
      <c r="K4617" s="21"/>
      <c r="L4617" s="20"/>
      <c r="M4617" s="20"/>
      <c r="N4617" s="22"/>
      <c r="O4617" s="22"/>
      <c r="P4617" s="22"/>
      <c r="Q4617" s="22"/>
      <c r="R4617" s="19"/>
      <c r="S4617" s="19"/>
      <c r="T4617" s="19"/>
      <c r="U4617" s="20"/>
      <c r="V4617" s="20"/>
      <c r="W4617" s="20"/>
      <c r="X4617" s="27"/>
      <c r="Y4617" s="253"/>
      <c r="Z4617" s="30"/>
      <c r="AA4617" s="30"/>
      <c r="AB4617" s="31"/>
      <c r="AC4617" s="31"/>
      <c r="AD4617" s="31"/>
      <c r="AE4617" s="31"/>
      <c r="AF4617" s="31"/>
      <c r="AG4617" s="241"/>
      <c r="AH4617" s="31"/>
      <c r="AI4617" s="31"/>
      <c r="AJ4617" s="31"/>
      <c r="AK4617" s="31"/>
      <c r="AL4617" s="120"/>
      <c r="AQ4617" s="26"/>
      <c r="AW4617" s="19"/>
      <c r="AX4617" s="19"/>
      <c r="AY4617" s="19"/>
      <c r="AZ4617" s="19"/>
      <c r="BA4617" s="19"/>
      <c r="BB4617" s="19"/>
      <c r="BC4617" s="1"/>
      <c r="BD4617"/>
      <c r="BE4617"/>
      <c r="BF4617" s="1"/>
      <c r="BG4617"/>
      <c r="BH4617"/>
      <c r="BI4617"/>
      <c r="BJ4617" s="1"/>
      <c r="BK4617" s="1"/>
      <c r="BL4617"/>
      <c r="BM4617" s="1"/>
      <c r="BN4617" s="1"/>
      <c r="BO4617" s="1"/>
      <c r="BP4617" s="1"/>
      <c r="BQ4617" s="1"/>
      <c r="BR4617" s="1"/>
      <c r="BS4617" s="1"/>
      <c r="BT4617" s="22"/>
      <c r="BU4617" s="1"/>
      <c r="BV4617" s="1"/>
      <c r="BW4617" s="1"/>
      <c r="BX4617" s="1"/>
      <c r="BY4617" s="1"/>
      <c r="BZ4617" s="1"/>
      <c r="CA4617" s="1"/>
      <c r="CB4617" s="1"/>
      <c r="CC4617" s="1"/>
      <c r="CD4617" s="1"/>
      <c r="CE4617" s="1"/>
      <c r="CF4617" s="1"/>
      <c r="CG4617" s="1"/>
      <c r="CH4617" s="1"/>
      <c r="CI4617" s="1"/>
      <c r="CJ4617" s="1"/>
      <c r="CK4617" s="1"/>
      <c r="CL4617" s="1"/>
      <c r="CM4617" s="1"/>
      <c r="CN4617" s="1"/>
      <c r="CO4617" s="1"/>
      <c r="CP4617" s="1"/>
      <c r="CQ4617" s="1"/>
      <c r="CR4617" s="1"/>
      <c r="CS4617" s="1"/>
      <c r="CT4617" s="1"/>
      <c r="CU4617" s="1"/>
      <c r="CV4617" s="1"/>
      <c r="CW4617" s="1"/>
      <c r="CX4617" s="1"/>
      <c r="CY4617" s="1"/>
      <c r="CZ4617" s="1"/>
      <c r="DA4617" s="1"/>
      <c r="DB4617" s="1"/>
      <c r="DC4617" s="1"/>
      <c r="DD4617" s="1"/>
      <c r="DE4617" s="1"/>
      <c r="DF4617" s="1"/>
      <c r="DG4617" s="1"/>
      <c r="DH4617" s="1"/>
      <c r="DI4617" s="1"/>
      <c r="DJ4617" s="1"/>
      <c r="DK4617" s="1"/>
      <c r="DL4617" s="1"/>
      <c r="DM4617" s="1"/>
      <c r="DN4617" s="1"/>
      <c r="DO4617" s="1"/>
      <c r="DP4617" s="1"/>
      <c r="DQ4617" s="1"/>
      <c r="DR4617" s="1"/>
      <c r="DS4617" s="1"/>
      <c r="DT4617" s="1"/>
      <c r="DU4617" s="1"/>
      <c r="DV4617" s="1"/>
      <c r="DW4617" s="1"/>
      <c r="DX4617" s="1"/>
      <c r="DY4617" s="1"/>
      <c r="DZ4617" s="1"/>
      <c r="EA4617" s="1"/>
      <c r="EB4617" s="1"/>
      <c r="EC4617" s="1"/>
      <c r="ED4617" s="1"/>
      <c r="EE4617" s="1"/>
      <c r="EF4617" s="1"/>
      <c r="EG4617" s="1"/>
      <c r="EH4617" s="1"/>
      <c r="EI4617" s="1"/>
      <c r="EJ4617" s="1"/>
      <c r="EK4617" s="1"/>
      <c r="EL4617" s="1"/>
      <c r="EM4617" s="1"/>
      <c r="EN4617" s="1"/>
      <c r="EO4617" s="1"/>
      <c r="EP4617" s="1"/>
      <c r="EQ4617" s="1"/>
      <c r="ER4617" s="1"/>
      <c r="ES4617" s="1"/>
      <c r="ET4617" s="1"/>
      <c r="EU4617" s="1"/>
      <c r="EV4617" s="1"/>
      <c r="EW4617" s="1"/>
      <c r="EX4617" s="1"/>
      <c r="EY4617" s="1"/>
      <c r="EZ4617" s="1"/>
      <c r="FA4617" s="1"/>
      <c r="FB4617" s="1"/>
      <c r="FC4617" s="1"/>
      <c r="FD4617" s="1"/>
      <c r="FE4617" s="1"/>
      <c r="FF4617" s="1"/>
      <c r="FG4617" s="1"/>
      <c r="FH4617" s="1"/>
      <c r="FI4617" s="1"/>
      <c r="FJ4617" s="1"/>
      <c r="FK4617" s="1"/>
      <c r="FL4617" s="1"/>
      <c r="FM4617" s="1"/>
      <c r="FN4617" s="1"/>
      <c r="FO4617" s="1"/>
      <c r="FP4617" s="1"/>
      <c r="FQ4617" s="1"/>
      <c r="FR4617" s="1"/>
      <c r="FS4617" s="1"/>
      <c r="FT4617" s="1"/>
      <c r="FU4617" s="1"/>
      <c r="FV4617" s="1"/>
      <c r="FW4617" s="1"/>
      <c r="FX4617" s="1"/>
      <c r="FY4617" s="1"/>
      <c r="FZ4617" s="1"/>
      <c r="GA4617" s="1"/>
      <c r="GB4617" s="1"/>
      <c r="GC4617" s="1"/>
      <c r="GD4617" s="1"/>
      <c r="GE4617" s="1"/>
      <c r="GF4617" s="1"/>
      <c r="GG4617" s="1"/>
      <c r="GH4617" s="1"/>
      <c r="GI4617" s="1"/>
      <c r="GJ4617" s="1"/>
      <c r="GK4617"/>
      <c r="GL4617"/>
      <c r="GM4617"/>
      <c r="GN4617"/>
      <c r="GO4617"/>
      <c r="GP4617"/>
      <c r="GQ4617"/>
      <c r="GR4617"/>
      <c r="GS4617"/>
      <c r="GT4617"/>
      <c r="GU4617"/>
      <c r="GV4617"/>
      <c r="GW4617"/>
      <c r="GX4617"/>
      <c r="GY4617"/>
      <c r="GZ4617"/>
      <c r="HA4617"/>
      <c r="HB4617"/>
      <c r="HC4617"/>
      <c r="HD4617"/>
      <c r="HE4617"/>
    </row>
    <row r="4618" spans="4:213" s="25" customFormat="1" x14ac:dyDescent="0.25">
      <c r="D4618" s="19"/>
      <c r="E4618" s="19"/>
      <c r="F4618" s="20"/>
      <c r="G4618" s="20"/>
      <c r="H4618" s="20"/>
      <c r="I4618" s="20"/>
      <c r="J4618" s="21"/>
      <c r="K4618" s="21"/>
      <c r="L4618" s="20"/>
      <c r="M4618" s="20"/>
      <c r="N4618" s="22"/>
      <c r="O4618" s="22"/>
      <c r="P4618" s="22"/>
      <c r="Q4618" s="22"/>
      <c r="R4618" s="19"/>
      <c r="S4618" s="19"/>
      <c r="T4618" s="19"/>
      <c r="U4618" s="20"/>
      <c r="V4618" s="20"/>
      <c r="W4618" s="20"/>
      <c r="X4618" s="27"/>
      <c r="Y4618" s="253"/>
      <c r="Z4618" s="30"/>
      <c r="AA4618" s="30"/>
      <c r="AB4618" s="31"/>
      <c r="AC4618" s="31"/>
      <c r="AD4618" s="31"/>
      <c r="AE4618" s="31"/>
      <c r="AF4618" s="31"/>
      <c r="AG4618" s="241"/>
      <c r="AH4618" s="31"/>
      <c r="AI4618" s="31"/>
      <c r="AJ4618" s="31"/>
      <c r="AK4618" s="31"/>
      <c r="AL4618" s="120"/>
      <c r="AQ4618" s="26"/>
      <c r="AW4618" s="19"/>
      <c r="AX4618" s="19"/>
      <c r="AY4618" s="19"/>
      <c r="AZ4618" s="19"/>
      <c r="BA4618" s="19"/>
      <c r="BB4618" s="19"/>
      <c r="BC4618" s="1"/>
      <c r="BD4618"/>
      <c r="BE4618"/>
      <c r="BF4618" s="1"/>
      <c r="BG4618"/>
      <c r="BH4618"/>
      <c r="BI4618"/>
      <c r="BJ4618" s="1"/>
      <c r="BK4618" s="1"/>
      <c r="BL4618"/>
      <c r="BM4618" s="1"/>
      <c r="BN4618" s="1"/>
      <c r="BO4618" s="1"/>
      <c r="BP4618" s="1"/>
      <c r="BQ4618" s="1"/>
      <c r="BR4618" s="1"/>
      <c r="BS4618" s="1"/>
      <c r="BT4618" s="22"/>
      <c r="BU4618" s="1"/>
      <c r="BV4618" s="1"/>
      <c r="BW4618" s="1"/>
      <c r="BX4618" s="1"/>
      <c r="BY4618" s="1"/>
      <c r="BZ4618" s="1"/>
      <c r="CA4618" s="1"/>
      <c r="CB4618" s="1"/>
      <c r="CC4618" s="1"/>
      <c r="CD4618" s="1"/>
      <c r="CE4618" s="1"/>
      <c r="CF4618" s="1"/>
      <c r="CG4618" s="1"/>
      <c r="CH4618" s="1"/>
      <c r="CI4618" s="1"/>
      <c r="CJ4618" s="1"/>
      <c r="CK4618" s="1"/>
      <c r="CL4618" s="1"/>
      <c r="CM4618" s="1"/>
      <c r="CN4618" s="1"/>
      <c r="CO4618" s="1"/>
      <c r="CP4618" s="1"/>
      <c r="CQ4618" s="1"/>
      <c r="CR4618" s="1"/>
      <c r="CS4618" s="1"/>
      <c r="CT4618" s="1"/>
      <c r="CU4618" s="1"/>
      <c r="CV4618" s="1"/>
      <c r="CW4618" s="1"/>
      <c r="CX4618" s="1"/>
      <c r="CY4618" s="1"/>
      <c r="CZ4618" s="1"/>
      <c r="DA4618" s="1"/>
      <c r="DB4618" s="1"/>
      <c r="DC4618" s="1"/>
      <c r="DD4618" s="1"/>
      <c r="DE4618" s="1"/>
      <c r="DF4618" s="1"/>
      <c r="DG4618" s="1"/>
      <c r="DH4618" s="1"/>
      <c r="DI4618" s="1"/>
      <c r="DJ4618" s="1"/>
      <c r="DK4618" s="1"/>
      <c r="DL4618" s="1"/>
      <c r="DM4618" s="1"/>
      <c r="DN4618" s="1"/>
      <c r="DO4618" s="1"/>
      <c r="DP4618" s="1"/>
      <c r="DQ4618" s="1"/>
      <c r="DR4618" s="1"/>
      <c r="DS4618" s="1"/>
      <c r="DT4618" s="1"/>
      <c r="DU4618" s="1"/>
      <c r="DV4618" s="1"/>
      <c r="DW4618" s="1"/>
      <c r="DX4618" s="1"/>
      <c r="DY4618" s="1"/>
      <c r="DZ4618" s="1"/>
      <c r="EA4618" s="1"/>
      <c r="EB4618" s="1"/>
      <c r="EC4618" s="1"/>
      <c r="ED4618" s="1"/>
      <c r="EE4618" s="1"/>
      <c r="EF4618" s="1"/>
      <c r="EG4618" s="1"/>
      <c r="EH4618" s="1"/>
      <c r="EI4618" s="1"/>
      <c r="EJ4618" s="1"/>
      <c r="EK4618" s="1"/>
      <c r="EL4618" s="1"/>
      <c r="EM4618" s="1"/>
      <c r="EN4618" s="1"/>
      <c r="EO4618" s="1"/>
      <c r="EP4618" s="1"/>
      <c r="EQ4618" s="1"/>
      <c r="ER4618" s="1"/>
      <c r="ES4618" s="1"/>
      <c r="ET4618" s="1"/>
      <c r="EU4618" s="1"/>
      <c r="EV4618" s="1"/>
      <c r="EW4618" s="1"/>
      <c r="EX4618" s="1"/>
      <c r="EY4618" s="1"/>
      <c r="EZ4618" s="1"/>
      <c r="FA4618" s="1"/>
      <c r="FB4618" s="1"/>
      <c r="FC4618" s="1"/>
      <c r="FD4618" s="1"/>
      <c r="FE4618" s="1"/>
      <c r="FF4618" s="1"/>
      <c r="FG4618" s="1"/>
      <c r="FH4618" s="1"/>
      <c r="FI4618" s="1"/>
      <c r="FJ4618" s="1"/>
      <c r="FK4618" s="1"/>
      <c r="FL4618" s="1"/>
      <c r="FM4618" s="1"/>
      <c r="FN4618" s="1"/>
      <c r="FO4618" s="1"/>
      <c r="FP4618" s="1"/>
      <c r="FQ4618" s="1"/>
      <c r="FR4618" s="1"/>
      <c r="FS4618" s="1"/>
      <c r="FT4618" s="1"/>
      <c r="FU4618" s="1"/>
      <c r="FV4618" s="1"/>
      <c r="FW4618" s="1"/>
      <c r="FX4618" s="1"/>
      <c r="FY4618" s="1"/>
      <c r="FZ4618" s="1"/>
      <c r="GA4618" s="1"/>
      <c r="GB4618" s="1"/>
      <c r="GC4618" s="1"/>
      <c r="GD4618" s="1"/>
      <c r="GE4618" s="1"/>
      <c r="GF4618" s="1"/>
      <c r="GG4618" s="1"/>
      <c r="GH4618" s="1"/>
      <c r="GI4618" s="1"/>
      <c r="GJ4618" s="1"/>
      <c r="GK4618"/>
      <c r="GL4618"/>
      <c r="GM4618"/>
      <c r="GN4618"/>
      <c r="GO4618"/>
      <c r="GP4618"/>
      <c r="GQ4618"/>
      <c r="GR4618"/>
      <c r="GS4618"/>
      <c r="GT4618"/>
      <c r="GU4618"/>
      <c r="GV4618"/>
      <c r="GW4618"/>
      <c r="GX4618"/>
      <c r="GY4618"/>
      <c r="GZ4618"/>
      <c r="HA4618"/>
      <c r="HB4618"/>
      <c r="HC4618"/>
      <c r="HD4618"/>
      <c r="HE4618"/>
    </row>
    <row r="4619" spans="4:213" s="25" customFormat="1" x14ac:dyDescent="0.25">
      <c r="D4619" s="19"/>
      <c r="E4619" s="19"/>
      <c r="F4619" s="20"/>
      <c r="G4619" s="20"/>
      <c r="H4619" s="20"/>
      <c r="I4619" s="20"/>
      <c r="J4619" s="21"/>
      <c r="K4619" s="21"/>
      <c r="L4619" s="20"/>
      <c r="M4619" s="20"/>
      <c r="N4619" s="22"/>
      <c r="O4619" s="22"/>
      <c r="P4619" s="22"/>
      <c r="Q4619" s="22"/>
      <c r="R4619" s="19"/>
      <c r="S4619" s="19"/>
      <c r="T4619" s="19"/>
      <c r="U4619" s="20"/>
      <c r="V4619" s="20"/>
      <c r="W4619" s="20"/>
      <c r="X4619" s="27"/>
      <c r="Y4619" s="253"/>
      <c r="Z4619" s="30"/>
      <c r="AA4619" s="30"/>
      <c r="AB4619" s="31"/>
      <c r="AC4619" s="31"/>
      <c r="AD4619" s="31"/>
      <c r="AE4619" s="31"/>
      <c r="AF4619" s="31"/>
      <c r="AG4619" s="241"/>
      <c r="AH4619" s="31"/>
      <c r="AI4619" s="31"/>
      <c r="AJ4619" s="31"/>
      <c r="AK4619" s="31"/>
      <c r="AL4619" s="120"/>
      <c r="AQ4619" s="26"/>
      <c r="AW4619" s="19"/>
      <c r="AX4619" s="19"/>
      <c r="AY4619" s="19"/>
      <c r="AZ4619" s="19"/>
      <c r="BA4619" s="19"/>
      <c r="BB4619" s="19"/>
      <c r="BC4619" s="1"/>
      <c r="BD4619"/>
      <c r="BE4619"/>
      <c r="BF4619" s="1"/>
      <c r="BG4619"/>
      <c r="BH4619"/>
      <c r="BI4619"/>
      <c r="BJ4619" s="1"/>
      <c r="BK4619" s="1"/>
      <c r="BL4619"/>
      <c r="BM4619" s="1"/>
      <c r="BN4619" s="1"/>
      <c r="BO4619" s="1"/>
      <c r="BP4619" s="1"/>
      <c r="BQ4619" s="1"/>
      <c r="BR4619" s="1"/>
      <c r="BS4619" s="1"/>
      <c r="BT4619" s="22"/>
      <c r="BU4619" s="1"/>
      <c r="BV4619" s="1"/>
      <c r="BW4619" s="1"/>
      <c r="BX4619" s="1"/>
      <c r="BY4619" s="1"/>
      <c r="BZ4619" s="1"/>
      <c r="CA4619" s="1"/>
      <c r="CB4619" s="1"/>
      <c r="CC4619" s="1"/>
      <c r="CD4619" s="1"/>
      <c r="CE4619" s="1"/>
      <c r="CF4619" s="1"/>
      <c r="CG4619" s="1"/>
      <c r="CH4619" s="1"/>
      <c r="CI4619" s="1"/>
      <c r="CJ4619" s="1"/>
      <c r="CK4619" s="1"/>
      <c r="CL4619" s="1"/>
      <c r="CM4619" s="1"/>
      <c r="CN4619" s="1"/>
      <c r="CO4619" s="1"/>
      <c r="CP4619" s="1"/>
      <c r="CQ4619" s="1"/>
      <c r="CR4619" s="1"/>
      <c r="CS4619" s="1"/>
      <c r="CT4619" s="1"/>
      <c r="CU4619" s="1"/>
      <c r="CV4619" s="1"/>
      <c r="CW4619" s="1"/>
      <c r="CX4619" s="1"/>
      <c r="CY4619" s="1"/>
      <c r="CZ4619" s="1"/>
      <c r="DA4619" s="1"/>
      <c r="DB4619" s="1"/>
      <c r="DC4619" s="1"/>
      <c r="DD4619" s="1"/>
      <c r="DE4619" s="1"/>
      <c r="DF4619" s="1"/>
      <c r="DG4619" s="1"/>
      <c r="DH4619" s="1"/>
      <c r="DI4619" s="1"/>
      <c r="DJ4619" s="1"/>
      <c r="DK4619" s="1"/>
      <c r="DL4619" s="1"/>
      <c r="DM4619" s="1"/>
      <c r="DN4619" s="1"/>
      <c r="DO4619" s="1"/>
      <c r="DP4619" s="1"/>
      <c r="DQ4619" s="1"/>
      <c r="DR4619" s="1"/>
      <c r="DS4619" s="1"/>
      <c r="DT4619" s="1"/>
      <c r="DU4619" s="1"/>
      <c r="DV4619" s="1"/>
      <c r="DW4619" s="1"/>
      <c r="DX4619" s="1"/>
      <c r="DY4619" s="1"/>
      <c r="DZ4619" s="1"/>
      <c r="EA4619" s="1"/>
      <c r="EB4619" s="1"/>
      <c r="EC4619" s="1"/>
      <c r="ED4619" s="1"/>
      <c r="EE4619" s="1"/>
      <c r="EF4619" s="1"/>
      <c r="EG4619" s="1"/>
      <c r="EH4619" s="1"/>
      <c r="EI4619" s="1"/>
      <c r="EJ4619" s="1"/>
      <c r="EK4619" s="1"/>
      <c r="EL4619" s="1"/>
      <c r="EM4619" s="1"/>
      <c r="EN4619" s="1"/>
      <c r="EO4619" s="1"/>
      <c r="EP4619" s="1"/>
      <c r="EQ4619" s="1"/>
      <c r="ER4619" s="1"/>
      <c r="ES4619" s="1"/>
      <c r="ET4619" s="1"/>
      <c r="EU4619" s="1"/>
      <c r="EV4619" s="1"/>
      <c r="EW4619" s="1"/>
      <c r="EX4619" s="1"/>
      <c r="EY4619" s="1"/>
      <c r="EZ4619" s="1"/>
      <c r="FA4619" s="1"/>
      <c r="FB4619" s="1"/>
      <c r="FC4619" s="1"/>
      <c r="FD4619" s="1"/>
      <c r="FE4619" s="1"/>
      <c r="FF4619" s="1"/>
      <c r="FG4619" s="1"/>
      <c r="FH4619" s="1"/>
      <c r="FI4619" s="1"/>
      <c r="FJ4619" s="1"/>
      <c r="FK4619" s="1"/>
      <c r="FL4619" s="1"/>
      <c r="FM4619" s="1"/>
      <c r="FN4619" s="1"/>
      <c r="FO4619" s="1"/>
      <c r="FP4619" s="1"/>
      <c r="FQ4619" s="1"/>
      <c r="FR4619" s="1"/>
      <c r="FS4619" s="1"/>
      <c r="FT4619" s="1"/>
      <c r="FU4619" s="1"/>
      <c r="FV4619" s="1"/>
      <c r="FW4619" s="1"/>
      <c r="FX4619" s="1"/>
      <c r="FY4619" s="1"/>
      <c r="FZ4619" s="1"/>
      <c r="GA4619" s="1"/>
      <c r="GB4619" s="1"/>
      <c r="GC4619" s="1"/>
      <c r="GD4619" s="1"/>
      <c r="GE4619" s="1"/>
      <c r="GF4619" s="1"/>
      <c r="GG4619" s="1"/>
      <c r="GH4619" s="1"/>
      <c r="GI4619" s="1"/>
      <c r="GJ4619" s="1"/>
      <c r="GK4619"/>
      <c r="GL4619"/>
      <c r="GM4619"/>
      <c r="GN4619"/>
      <c r="GO4619"/>
      <c r="GP4619"/>
      <c r="GQ4619"/>
      <c r="GR4619"/>
      <c r="GS4619"/>
      <c r="GT4619"/>
      <c r="GU4619"/>
      <c r="GV4619"/>
      <c r="GW4619"/>
      <c r="GX4619"/>
      <c r="GY4619"/>
      <c r="GZ4619"/>
      <c r="HA4619"/>
      <c r="HB4619"/>
      <c r="HC4619"/>
      <c r="HD4619"/>
      <c r="HE4619"/>
    </row>
    <row r="4620" spans="4:213" s="25" customFormat="1" x14ac:dyDescent="0.25">
      <c r="D4620" s="19"/>
      <c r="E4620" s="19"/>
      <c r="F4620" s="20"/>
      <c r="G4620" s="20"/>
      <c r="H4620" s="20"/>
      <c r="I4620" s="20"/>
      <c r="J4620" s="21"/>
      <c r="K4620" s="21"/>
      <c r="L4620" s="20"/>
      <c r="M4620" s="20"/>
      <c r="N4620" s="22"/>
      <c r="O4620" s="22"/>
      <c r="P4620" s="22"/>
      <c r="Q4620" s="22"/>
      <c r="R4620" s="19"/>
      <c r="S4620" s="19"/>
      <c r="T4620" s="19"/>
      <c r="U4620" s="20"/>
      <c r="V4620" s="20"/>
      <c r="W4620" s="20"/>
      <c r="X4620" s="27"/>
      <c r="Y4620" s="253"/>
      <c r="Z4620" s="30"/>
      <c r="AA4620" s="30"/>
      <c r="AB4620" s="31"/>
      <c r="AC4620" s="31"/>
      <c r="AD4620" s="31"/>
      <c r="AE4620" s="31"/>
      <c r="AF4620" s="31"/>
      <c r="AG4620" s="241"/>
      <c r="AH4620" s="31"/>
      <c r="AI4620" s="31"/>
      <c r="AJ4620" s="31"/>
      <c r="AK4620" s="31"/>
      <c r="AL4620" s="120"/>
      <c r="AQ4620" s="26"/>
      <c r="AW4620" s="19"/>
      <c r="AX4620" s="19"/>
      <c r="AY4620" s="19"/>
      <c r="AZ4620" s="19"/>
      <c r="BA4620" s="19"/>
      <c r="BB4620" s="19"/>
      <c r="BC4620" s="1"/>
      <c r="BD4620"/>
      <c r="BE4620"/>
      <c r="BF4620" s="1"/>
      <c r="BG4620"/>
      <c r="BH4620"/>
      <c r="BI4620"/>
      <c r="BJ4620" s="1"/>
      <c r="BK4620" s="1"/>
      <c r="BL4620"/>
      <c r="BM4620" s="1"/>
      <c r="BN4620" s="1"/>
      <c r="BO4620" s="1"/>
      <c r="BP4620" s="1"/>
      <c r="BQ4620" s="1"/>
      <c r="BR4620" s="1"/>
      <c r="BS4620" s="1"/>
      <c r="BT4620" s="22"/>
      <c r="BU4620" s="1"/>
      <c r="BV4620" s="1"/>
      <c r="BW4620" s="1"/>
      <c r="BX4620" s="1"/>
      <c r="BY4620" s="1"/>
      <c r="BZ4620" s="1"/>
      <c r="CA4620" s="1"/>
      <c r="CB4620" s="1"/>
      <c r="CC4620" s="1"/>
      <c r="CD4620" s="1"/>
      <c r="CE4620" s="1"/>
      <c r="CF4620" s="1"/>
      <c r="CG4620" s="1"/>
      <c r="CH4620" s="1"/>
      <c r="CI4620" s="1"/>
      <c r="CJ4620" s="1"/>
      <c r="CK4620" s="1"/>
      <c r="CL4620" s="1"/>
      <c r="CM4620" s="1"/>
      <c r="CN4620" s="1"/>
      <c r="CO4620" s="1"/>
      <c r="CP4620" s="1"/>
      <c r="CQ4620" s="1"/>
      <c r="CR4620" s="1"/>
      <c r="CS4620" s="1"/>
      <c r="CT4620" s="1"/>
      <c r="CU4620" s="1"/>
      <c r="CV4620" s="1"/>
      <c r="CW4620" s="1"/>
      <c r="CX4620" s="1"/>
      <c r="CY4620" s="1"/>
      <c r="CZ4620" s="1"/>
      <c r="DA4620" s="1"/>
      <c r="DB4620" s="1"/>
      <c r="DC4620" s="1"/>
      <c r="DD4620" s="1"/>
      <c r="DE4620" s="1"/>
      <c r="DF4620" s="1"/>
      <c r="DG4620" s="1"/>
      <c r="DH4620" s="1"/>
      <c r="DI4620" s="1"/>
      <c r="DJ4620" s="1"/>
      <c r="DK4620" s="1"/>
      <c r="DL4620" s="1"/>
      <c r="DM4620" s="1"/>
      <c r="DN4620" s="1"/>
      <c r="DO4620" s="1"/>
      <c r="DP4620" s="1"/>
      <c r="DQ4620" s="1"/>
      <c r="DR4620" s="1"/>
      <c r="DS4620" s="1"/>
      <c r="DT4620" s="1"/>
      <c r="DU4620" s="1"/>
      <c r="DV4620" s="1"/>
      <c r="DW4620" s="1"/>
      <c r="DX4620" s="1"/>
      <c r="DY4620" s="1"/>
      <c r="DZ4620" s="1"/>
      <c r="EA4620" s="1"/>
      <c r="EB4620" s="1"/>
      <c r="EC4620" s="1"/>
      <c r="ED4620" s="1"/>
      <c r="EE4620" s="1"/>
      <c r="EF4620" s="1"/>
      <c r="EG4620" s="1"/>
      <c r="EH4620" s="1"/>
      <c r="EI4620" s="1"/>
      <c r="EJ4620" s="1"/>
      <c r="EK4620" s="1"/>
      <c r="EL4620" s="1"/>
      <c r="EM4620" s="1"/>
      <c r="EN4620" s="1"/>
      <c r="EO4620" s="1"/>
      <c r="EP4620" s="1"/>
      <c r="EQ4620" s="1"/>
      <c r="ER4620" s="1"/>
      <c r="ES4620" s="1"/>
      <c r="ET4620" s="1"/>
      <c r="EU4620" s="1"/>
      <c r="EV4620" s="1"/>
      <c r="EW4620" s="1"/>
      <c r="EX4620" s="1"/>
      <c r="EY4620" s="1"/>
      <c r="EZ4620" s="1"/>
      <c r="FA4620" s="1"/>
      <c r="FB4620" s="1"/>
      <c r="FC4620" s="1"/>
      <c r="FD4620" s="1"/>
      <c r="FE4620" s="1"/>
      <c r="FF4620" s="1"/>
      <c r="FG4620" s="1"/>
      <c r="FH4620" s="1"/>
      <c r="FI4620" s="1"/>
      <c r="FJ4620" s="1"/>
      <c r="FK4620" s="1"/>
      <c r="FL4620" s="1"/>
      <c r="FM4620" s="1"/>
      <c r="FN4620" s="1"/>
      <c r="FO4620" s="1"/>
      <c r="FP4620" s="1"/>
      <c r="FQ4620" s="1"/>
      <c r="FR4620" s="1"/>
      <c r="FS4620" s="1"/>
      <c r="FT4620" s="1"/>
      <c r="FU4620" s="1"/>
      <c r="FV4620" s="1"/>
      <c r="FW4620" s="1"/>
      <c r="FX4620" s="1"/>
      <c r="FY4620" s="1"/>
      <c r="FZ4620" s="1"/>
      <c r="GA4620" s="1"/>
      <c r="GB4620" s="1"/>
      <c r="GC4620" s="1"/>
      <c r="GD4620" s="1"/>
      <c r="GE4620" s="1"/>
      <c r="GF4620" s="1"/>
      <c r="GG4620" s="1"/>
      <c r="GH4620" s="1"/>
      <c r="GI4620" s="1"/>
      <c r="GJ4620" s="1"/>
      <c r="GK4620"/>
      <c r="GL4620"/>
      <c r="GM4620"/>
      <c r="GN4620"/>
      <c r="GO4620"/>
      <c r="GP4620"/>
      <c r="GQ4620"/>
      <c r="GR4620"/>
      <c r="GS4620"/>
      <c r="GT4620"/>
      <c r="GU4620"/>
      <c r="GV4620"/>
      <c r="GW4620"/>
      <c r="GX4620"/>
      <c r="GY4620"/>
      <c r="GZ4620"/>
      <c r="HA4620"/>
      <c r="HB4620"/>
      <c r="HC4620"/>
      <c r="HD4620"/>
      <c r="HE4620"/>
    </row>
    <row r="4621" spans="4:213" s="25" customFormat="1" x14ac:dyDescent="0.25">
      <c r="D4621" s="19"/>
      <c r="E4621" s="19"/>
      <c r="F4621" s="20"/>
      <c r="G4621" s="20"/>
      <c r="H4621" s="20"/>
      <c r="I4621" s="20"/>
      <c r="J4621" s="21"/>
      <c r="K4621" s="21"/>
      <c r="L4621" s="20"/>
      <c r="M4621" s="20"/>
      <c r="N4621" s="22"/>
      <c r="O4621" s="22"/>
      <c r="P4621" s="22"/>
      <c r="Q4621" s="22"/>
      <c r="R4621" s="19"/>
      <c r="S4621" s="19"/>
      <c r="T4621" s="19"/>
      <c r="U4621" s="20"/>
      <c r="V4621" s="20"/>
      <c r="W4621" s="20"/>
      <c r="X4621" s="27"/>
      <c r="Y4621" s="253"/>
      <c r="Z4621" s="30"/>
      <c r="AA4621" s="30"/>
      <c r="AB4621" s="31"/>
      <c r="AC4621" s="31"/>
      <c r="AD4621" s="31"/>
      <c r="AE4621" s="31"/>
      <c r="AF4621" s="31"/>
      <c r="AG4621" s="241"/>
      <c r="AH4621" s="31"/>
      <c r="AI4621" s="31"/>
      <c r="AJ4621" s="31"/>
      <c r="AK4621" s="31"/>
      <c r="AL4621" s="120"/>
      <c r="AQ4621" s="26"/>
      <c r="AW4621" s="19"/>
      <c r="AX4621" s="19"/>
      <c r="AY4621" s="19"/>
      <c r="AZ4621" s="19"/>
      <c r="BA4621" s="19"/>
      <c r="BB4621" s="19"/>
      <c r="BC4621" s="1"/>
      <c r="BD4621"/>
      <c r="BE4621"/>
      <c r="BF4621" s="1"/>
      <c r="BG4621"/>
      <c r="BH4621"/>
      <c r="BI4621"/>
      <c r="BJ4621" s="1"/>
      <c r="BK4621" s="1"/>
      <c r="BL4621"/>
      <c r="BM4621" s="1"/>
      <c r="BN4621" s="1"/>
      <c r="BO4621" s="1"/>
      <c r="BP4621" s="1"/>
      <c r="BQ4621" s="1"/>
      <c r="BR4621" s="1"/>
      <c r="BS4621" s="1"/>
      <c r="BT4621" s="22"/>
      <c r="BU4621" s="1"/>
      <c r="BV4621" s="1"/>
      <c r="BW4621" s="1"/>
      <c r="BX4621" s="1"/>
      <c r="BY4621" s="1"/>
      <c r="BZ4621" s="1"/>
      <c r="CA4621" s="1"/>
      <c r="CB4621" s="1"/>
      <c r="CC4621" s="1"/>
      <c r="CD4621" s="1"/>
      <c r="CE4621" s="1"/>
      <c r="CF4621" s="1"/>
      <c r="CG4621" s="1"/>
      <c r="CH4621" s="1"/>
      <c r="CI4621" s="1"/>
      <c r="CJ4621" s="1"/>
      <c r="CK4621" s="1"/>
      <c r="CL4621" s="1"/>
      <c r="CM4621" s="1"/>
      <c r="CN4621" s="1"/>
      <c r="CO4621" s="1"/>
      <c r="CP4621" s="1"/>
      <c r="CQ4621" s="1"/>
      <c r="CR4621" s="1"/>
      <c r="CS4621" s="1"/>
      <c r="CT4621" s="1"/>
      <c r="CU4621" s="1"/>
      <c r="CV4621" s="1"/>
      <c r="CW4621" s="1"/>
      <c r="CX4621" s="1"/>
      <c r="CY4621" s="1"/>
      <c r="CZ4621" s="1"/>
      <c r="DA4621" s="1"/>
      <c r="DB4621" s="1"/>
      <c r="DC4621" s="1"/>
      <c r="DD4621" s="1"/>
      <c r="DE4621" s="1"/>
      <c r="DF4621" s="1"/>
      <c r="DG4621" s="1"/>
      <c r="DH4621" s="1"/>
      <c r="DI4621" s="1"/>
      <c r="DJ4621" s="1"/>
      <c r="DK4621" s="1"/>
      <c r="DL4621" s="1"/>
      <c r="DM4621" s="1"/>
      <c r="DN4621" s="1"/>
      <c r="DO4621" s="1"/>
      <c r="DP4621" s="1"/>
      <c r="DQ4621" s="1"/>
      <c r="DR4621" s="1"/>
      <c r="DS4621" s="1"/>
      <c r="DT4621" s="1"/>
      <c r="DU4621" s="1"/>
      <c r="DV4621" s="1"/>
      <c r="DW4621" s="1"/>
      <c r="DX4621" s="1"/>
      <c r="DY4621" s="1"/>
      <c r="DZ4621" s="1"/>
      <c r="EA4621" s="1"/>
      <c r="EB4621" s="1"/>
      <c r="EC4621" s="1"/>
      <c r="ED4621" s="1"/>
      <c r="EE4621" s="1"/>
      <c r="EF4621" s="1"/>
      <c r="EG4621" s="1"/>
      <c r="EH4621" s="1"/>
      <c r="EI4621" s="1"/>
      <c r="EJ4621" s="1"/>
      <c r="EK4621" s="1"/>
      <c r="EL4621" s="1"/>
      <c r="EM4621" s="1"/>
      <c r="EN4621" s="1"/>
      <c r="EO4621" s="1"/>
      <c r="EP4621" s="1"/>
      <c r="EQ4621" s="1"/>
      <c r="ER4621" s="1"/>
      <c r="ES4621" s="1"/>
      <c r="ET4621" s="1"/>
      <c r="EU4621" s="1"/>
      <c r="EV4621" s="1"/>
      <c r="EW4621" s="1"/>
      <c r="EX4621" s="1"/>
      <c r="EY4621" s="1"/>
      <c r="EZ4621" s="1"/>
      <c r="FA4621" s="1"/>
      <c r="FB4621" s="1"/>
      <c r="FC4621" s="1"/>
      <c r="FD4621" s="1"/>
      <c r="FE4621" s="1"/>
      <c r="FF4621" s="1"/>
      <c r="FG4621" s="1"/>
      <c r="FH4621" s="1"/>
      <c r="FI4621" s="1"/>
      <c r="FJ4621" s="1"/>
      <c r="FK4621" s="1"/>
      <c r="FL4621" s="1"/>
      <c r="FM4621" s="1"/>
      <c r="FN4621" s="1"/>
      <c r="FO4621" s="1"/>
      <c r="FP4621" s="1"/>
      <c r="FQ4621" s="1"/>
      <c r="FR4621" s="1"/>
      <c r="FS4621" s="1"/>
      <c r="FT4621" s="1"/>
      <c r="FU4621" s="1"/>
      <c r="FV4621" s="1"/>
      <c r="FW4621" s="1"/>
      <c r="FX4621" s="1"/>
      <c r="FY4621" s="1"/>
      <c r="FZ4621" s="1"/>
      <c r="GA4621" s="1"/>
      <c r="GB4621" s="1"/>
      <c r="GC4621" s="1"/>
      <c r="GD4621" s="1"/>
      <c r="GE4621" s="1"/>
      <c r="GF4621" s="1"/>
      <c r="GG4621" s="1"/>
      <c r="GH4621" s="1"/>
      <c r="GI4621" s="1"/>
      <c r="GJ4621" s="1"/>
      <c r="GK4621"/>
      <c r="GL4621"/>
      <c r="GM4621"/>
      <c r="GN4621"/>
      <c r="GO4621"/>
      <c r="GP4621"/>
      <c r="GQ4621"/>
      <c r="GR4621"/>
      <c r="GS4621"/>
      <c r="GT4621"/>
      <c r="GU4621"/>
      <c r="GV4621"/>
      <c r="GW4621"/>
      <c r="GX4621"/>
      <c r="GY4621"/>
      <c r="GZ4621"/>
      <c r="HA4621"/>
      <c r="HB4621"/>
      <c r="HC4621"/>
      <c r="HD4621"/>
      <c r="HE4621"/>
    </row>
    <row r="4622" spans="4:213" s="25" customFormat="1" x14ac:dyDescent="0.25">
      <c r="D4622" s="19"/>
      <c r="E4622" s="19"/>
      <c r="F4622" s="20"/>
      <c r="G4622" s="20"/>
      <c r="H4622" s="20"/>
      <c r="I4622" s="20"/>
      <c r="J4622" s="21"/>
      <c r="K4622" s="21"/>
      <c r="L4622" s="20"/>
      <c r="M4622" s="20"/>
      <c r="N4622" s="22"/>
      <c r="O4622" s="22"/>
      <c r="P4622" s="22"/>
      <c r="Q4622" s="22"/>
      <c r="R4622" s="19"/>
      <c r="S4622" s="19"/>
      <c r="T4622" s="19"/>
      <c r="U4622" s="20"/>
      <c r="V4622" s="20"/>
      <c r="W4622" s="20"/>
      <c r="X4622" s="27"/>
      <c r="Y4622" s="253"/>
      <c r="Z4622" s="30"/>
      <c r="AA4622" s="30"/>
      <c r="AB4622" s="31"/>
      <c r="AC4622" s="31"/>
      <c r="AD4622" s="31"/>
      <c r="AE4622" s="31"/>
      <c r="AF4622" s="31"/>
      <c r="AG4622" s="241"/>
      <c r="AH4622" s="31"/>
      <c r="AI4622" s="31"/>
      <c r="AJ4622" s="31"/>
      <c r="AK4622" s="31"/>
      <c r="AL4622" s="120"/>
      <c r="AQ4622" s="26"/>
      <c r="AW4622" s="19"/>
      <c r="AX4622" s="19"/>
      <c r="AY4622" s="19"/>
      <c r="AZ4622" s="19"/>
      <c r="BA4622" s="19"/>
      <c r="BB4622" s="19"/>
      <c r="BC4622" s="1"/>
      <c r="BD4622"/>
      <c r="BE4622"/>
      <c r="BF4622" s="1"/>
      <c r="BG4622"/>
      <c r="BH4622"/>
      <c r="BI4622"/>
      <c r="BJ4622" s="1"/>
      <c r="BK4622" s="1"/>
      <c r="BL4622"/>
      <c r="BM4622" s="1"/>
      <c r="BN4622" s="1"/>
      <c r="BO4622" s="1"/>
      <c r="BP4622" s="1"/>
      <c r="BQ4622" s="1"/>
      <c r="BR4622" s="1"/>
      <c r="BS4622" s="1"/>
      <c r="BT4622" s="22"/>
      <c r="BU4622" s="1"/>
      <c r="BV4622" s="1"/>
      <c r="BW4622" s="1"/>
      <c r="BX4622" s="1"/>
      <c r="BY4622" s="1"/>
      <c r="BZ4622" s="1"/>
      <c r="CA4622" s="1"/>
      <c r="CB4622" s="1"/>
      <c r="CC4622" s="1"/>
      <c r="CD4622" s="1"/>
      <c r="CE4622" s="1"/>
      <c r="CF4622" s="1"/>
      <c r="CG4622" s="1"/>
      <c r="CH4622" s="1"/>
      <c r="CI4622" s="1"/>
      <c r="CJ4622" s="1"/>
      <c r="CK4622" s="1"/>
      <c r="CL4622" s="1"/>
      <c r="CM4622" s="1"/>
      <c r="CN4622" s="1"/>
      <c r="CO4622" s="1"/>
      <c r="CP4622" s="1"/>
      <c r="CQ4622" s="1"/>
      <c r="CR4622" s="1"/>
      <c r="CS4622" s="1"/>
      <c r="CT4622" s="1"/>
      <c r="CU4622" s="1"/>
      <c r="CV4622" s="1"/>
      <c r="CW4622" s="1"/>
      <c r="CX4622" s="1"/>
      <c r="CY4622" s="1"/>
      <c r="CZ4622" s="1"/>
      <c r="DA4622" s="1"/>
      <c r="DB4622" s="1"/>
      <c r="DC4622" s="1"/>
      <c r="DD4622" s="1"/>
      <c r="DE4622" s="1"/>
      <c r="DF4622" s="1"/>
      <c r="DG4622" s="1"/>
      <c r="DH4622" s="1"/>
      <c r="DI4622" s="1"/>
      <c r="DJ4622" s="1"/>
      <c r="DK4622" s="1"/>
      <c r="DL4622" s="1"/>
      <c r="DM4622" s="1"/>
      <c r="DN4622" s="1"/>
      <c r="DO4622" s="1"/>
      <c r="DP4622" s="1"/>
      <c r="DQ4622" s="1"/>
      <c r="DR4622" s="1"/>
      <c r="DS4622" s="1"/>
      <c r="DT4622" s="1"/>
      <c r="DU4622" s="1"/>
      <c r="DV4622" s="1"/>
      <c r="DW4622" s="1"/>
      <c r="DX4622" s="1"/>
      <c r="DY4622" s="1"/>
      <c r="DZ4622" s="1"/>
      <c r="EA4622" s="1"/>
      <c r="EB4622" s="1"/>
      <c r="EC4622" s="1"/>
      <c r="ED4622" s="1"/>
      <c r="EE4622" s="1"/>
      <c r="EF4622" s="1"/>
      <c r="EG4622" s="1"/>
      <c r="EH4622" s="1"/>
      <c r="EI4622" s="1"/>
      <c r="EJ4622" s="1"/>
      <c r="EK4622" s="1"/>
      <c r="EL4622" s="1"/>
      <c r="EM4622" s="1"/>
      <c r="EN4622" s="1"/>
      <c r="EO4622" s="1"/>
      <c r="EP4622" s="1"/>
      <c r="EQ4622" s="1"/>
      <c r="ER4622" s="1"/>
      <c r="ES4622" s="1"/>
      <c r="ET4622" s="1"/>
      <c r="EU4622" s="1"/>
      <c r="EV4622" s="1"/>
      <c r="EW4622" s="1"/>
      <c r="EX4622" s="1"/>
      <c r="EY4622" s="1"/>
      <c r="EZ4622" s="1"/>
      <c r="FA4622" s="1"/>
      <c r="FB4622" s="1"/>
      <c r="FC4622" s="1"/>
      <c r="FD4622" s="1"/>
      <c r="FE4622" s="1"/>
      <c r="FF4622" s="1"/>
      <c r="FG4622" s="1"/>
      <c r="FH4622" s="1"/>
      <c r="FI4622" s="1"/>
      <c r="FJ4622" s="1"/>
      <c r="FK4622" s="1"/>
      <c r="FL4622" s="1"/>
      <c r="FM4622" s="1"/>
      <c r="FN4622" s="1"/>
      <c r="FO4622" s="1"/>
      <c r="FP4622" s="1"/>
      <c r="FQ4622" s="1"/>
      <c r="FR4622" s="1"/>
      <c r="FS4622" s="1"/>
      <c r="FT4622" s="1"/>
      <c r="FU4622" s="1"/>
      <c r="FV4622" s="1"/>
      <c r="FW4622" s="1"/>
      <c r="FX4622" s="1"/>
      <c r="FY4622" s="1"/>
      <c r="FZ4622" s="1"/>
      <c r="GA4622" s="1"/>
      <c r="GB4622" s="1"/>
      <c r="GC4622" s="1"/>
      <c r="GD4622" s="1"/>
      <c r="GE4622" s="1"/>
      <c r="GF4622" s="1"/>
      <c r="GG4622" s="1"/>
      <c r="GH4622" s="1"/>
      <c r="GI4622" s="1"/>
      <c r="GJ4622" s="1"/>
      <c r="GK4622"/>
      <c r="GL4622"/>
      <c r="GM4622"/>
      <c r="GN4622"/>
      <c r="GO4622"/>
      <c r="GP4622"/>
      <c r="GQ4622"/>
      <c r="GR4622"/>
      <c r="GS4622"/>
      <c r="GT4622"/>
      <c r="GU4622"/>
      <c r="GV4622"/>
      <c r="GW4622"/>
      <c r="GX4622"/>
      <c r="GY4622"/>
      <c r="GZ4622"/>
      <c r="HA4622"/>
      <c r="HB4622"/>
      <c r="HC4622"/>
      <c r="HD4622"/>
      <c r="HE4622"/>
    </row>
    <row r="4623" spans="4:213" s="25" customFormat="1" x14ac:dyDescent="0.25">
      <c r="D4623" s="19"/>
      <c r="E4623" s="19"/>
      <c r="F4623" s="20"/>
      <c r="G4623" s="20"/>
      <c r="H4623" s="20"/>
      <c r="I4623" s="20"/>
      <c r="J4623" s="21"/>
      <c r="K4623" s="21"/>
      <c r="L4623" s="20"/>
      <c r="M4623" s="20"/>
      <c r="N4623" s="22"/>
      <c r="O4623" s="22"/>
      <c r="P4623" s="22"/>
      <c r="Q4623" s="22"/>
      <c r="R4623" s="19"/>
      <c r="S4623" s="19"/>
      <c r="T4623" s="19"/>
      <c r="U4623" s="20"/>
      <c r="V4623" s="20"/>
      <c r="W4623" s="20"/>
      <c r="X4623" s="27"/>
      <c r="Y4623" s="253"/>
      <c r="Z4623" s="30"/>
      <c r="AA4623" s="30"/>
      <c r="AB4623" s="31"/>
      <c r="AC4623" s="31"/>
      <c r="AD4623" s="31"/>
      <c r="AE4623" s="31"/>
      <c r="AF4623" s="31"/>
      <c r="AG4623" s="241"/>
      <c r="AH4623" s="31"/>
      <c r="AI4623" s="31"/>
      <c r="AJ4623" s="31"/>
      <c r="AK4623" s="31"/>
      <c r="AL4623" s="120"/>
      <c r="AQ4623" s="26"/>
      <c r="AW4623" s="19"/>
      <c r="AX4623" s="19"/>
      <c r="AY4623" s="19"/>
      <c r="AZ4623" s="19"/>
      <c r="BA4623" s="19"/>
      <c r="BB4623" s="19"/>
      <c r="BC4623" s="1"/>
      <c r="BD4623"/>
      <c r="BE4623"/>
      <c r="BF4623" s="1"/>
      <c r="BG4623"/>
      <c r="BH4623"/>
      <c r="BI4623"/>
      <c r="BJ4623" s="1"/>
      <c r="BK4623" s="1"/>
      <c r="BL4623"/>
      <c r="BM4623" s="1"/>
      <c r="BN4623" s="1"/>
      <c r="BO4623" s="1"/>
      <c r="BP4623" s="1"/>
      <c r="BQ4623" s="1"/>
      <c r="BR4623" s="1"/>
      <c r="BS4623" s="1"/>
      <c r="BT4623" s="22"/>
      <c r="BU4623" s="1"/>
      <c r="BV4623" s="1"/>
      <c r="BW4623" s="1"/>
      <c r="BX4623" s="1"/>
      <c r="BY4623" s="1"/>
      <c r="BZ4623" s="1"/>
      <c r="CA4623" s="1"/>
      <c r="CB4623" s="1"/>
      <c r="CC4623" s="1"/>
      <c r="CD4623" s="1"/>
      <c r="CE4623" s="1"/>
      <c r="CF4623" s="1"/>
      <c r="CG4623" s="1"/>
      <c r="CH4623" s="1"/>
      <c r="CI4623" s="1"/>
      <c r="CJ4623" s="1"/>
      <c r="CK4623" s="1"/>
      <c r="CL4623" s="1"/>
      <c r="CM4623" s="1"/>
      <c r="CN4623" s="1"/>
      <c r="CO4623" s="1"/>
      <c r="CP4623" s="1"/>
      <c r="CQ4623" s="1"/>
      <c r="CR4623" s="1"/>
      <c r="CS4623" s="1"/>
      <c r="CT4623" s="1"/>
      <c r="CU4623" s="1"/>
      <c r="CV4623" s="1"/>
      <c r="CW4623" s="1"/>
      <c r="CX4623" s="1"/>
      <c r="CY4623" s="1"/>
      <c r="CZ4623" s="1"/>
      <c r="DA4623" s="1"/>
      <c r="DB4623" s="1"/>
      <c r="DC4623" s="1"/>
      <c r="DD4623" s="1"/>
      <c r="DE4623" s="1"/>
      <c r="DF4623" s="1"/>
      <c r="DG4623" s="1"/>
      <c r="DH4623" s="1"/>
      <c r="DI4623" s="1"/>
      <c r="DJ4623" s="1"/>
      <c r="DK4623" s="1"/>
      <c r="DL4623" s="1"/>
      <c r="DM4623" s="1"/>
      <c r="DN4623" s="1"/>
      <c r="DO4623" s="1"/>
      <c r="DP4623" s="1"/>
      <c r="DQ4623" s="1"/>
      <c r="DR4623" s="1"/>
      <c r="DS4623" s="1"/>
      <c r="DT4623" s="1"/>
      <c r="DU4623" s="1"/>
      <c r="DV4623" s="1"/>
      <c r="DW4623" s="1"/>
      <c r="DX4623" s="1"/>
      <c r="DY4623" s="1"/>
      <c r="DZ4623" s="1"/>
      <c r="EA4623" s="1"/>
      <c r="EB4623" s="1"/>
      <c r="EC4623" s="1"/>
      <c r="ED4623" s="1"/>
      <c r="EE4623" s="1"/>
      <c r="EF4623" s="1"/>
      <c r="EG4623" s="1"/>
      <c r="EH4623" s="1"/>
      <c r="EI4623" s="1"/>
      <c r="EJ4623" s="1"/>
      <c r="EK4623" s="1"/>
      <c r="EL4623" s="1"/>
      <c r="EM4623" s="1"/>
      <c r="EN4623" s="1"/>
      <c r="EO4623" s="1"/>
      <c r="EP4623" s="1"/>
      <c r="EQ4623" s="1"/>
      <c r="ER4623" s="1"/>
      <c r="ES4623" s="1"/>
      <c r="ET4623" s="1"/>
      <c r="EU4623" s="1"/>
      <c r="EV4623" s="1"/>
      <c r="EW4623" s="1"/>
      <c r="EX4623" s="1"/>
      <c r="EY4623" s="1"/>
      <c r="EZ4623" s="1"/>
      <c r="FA4623" s="1"/>
      <c r="FB4623" s="1"/>
      <c r="FC4623" s="1"/>
      <c r="FD4623" s="1"/>
      <c r="FE4623" s="1"/>
      <c r="FF4623" s="1"/>
      <c r="FG4623" s="1"/>
      <c r="FH4623" s="1"/>
      <c r="FI4623" s="1"/>
      <c r="FJ4623" s="1"/>
      <c r="FK4623" s="1"/>
      <c r="FL4623" s="1"/>
      <c r="FM4623" s="1"/>
      <c r="FN4623" s="1"/>
      <c r="FO4623" s="1"/>
      <c r="FP4623" s="1"/>
      <c r="FQ4623" s="1"/>
      <c r="FR4623" s="1"/>
      <c r="FS4623" s="1"/>
      <c r="FT4623" s="1"/>
      <c r="FU4623" s="1"/>
      <c r="FV4623" s="1"/>
      <c r="FW4623" s="1"/>
      <c r="FX4623" s="1"/>
      <c r="FY4623" s="1"/>
      <c r="FZ4623" s="1"/>
      <c r="GA4623" s="1"/>
      <c r="GB4623" s="1"/>
      <c r="GC4623" s="1"/>
      <c r="GD4623" s="1"/>
      <c r="GE4623" s="1"/>
      <c r="GF4623" s="1"/>
      <c r="GG4623" s="1"/>
      <c r="GH4623" s="1"/>
      <c r="GI4623" s="1"/>
      <c r="GJ4623" s="1"/>
      <c r="GK4623"/>
      <c r="GL4623"/>
      <c r="GM4623"/>
      <c r="GN4623"/>
      <c r="GO4623"/>
      <c r="GP4623"/>
      <c r="GQ4623"/>
      <c r="GR4623"/>
      <c r="GS4623"/>
      <c r="GT4623"/>
      <c r="GU4623"/>
      <c r="GV4623"/>
      <c r="GW4623"/>
      <c r="GX4623"/>
      <c r="GY4623"/>
      <c r="GZ4623"/>
      <c r="HA4623"/>
      <c r="HB4623"/>
      <c r="HC4623"/>
      <c r="HD4623"/>
      <c r="HE4623"/>
    </row>
    <row r="4624" spans="4:213" s="25" customFormat="1" x14ac:dyDescent="0.25">
      <c r="D4624" s="19"/>
      <c r="E4624" s="19"/>
      <c r="F4624" s="20"/>
      <c r="G4624" s="20"/>
      <c r="H4624" s="20"/>
      <c r="I4624" s="20"/>
      <c r="J4624" s="21"/>
      <c r="K4624" s="21"/>
      <c r="L4624" s="20"/>
      <c r="M4624" s="20"/>
      <c r="N4624" s="22"/>
      <c r="O4624" s="22"/>
      <c r="P4624" s="22"/>
      <c r="Q4624" s="22"/>
      <c r="R4624" s="19"/>
      <c r="S4624" s="19"/>
      <c r="T4624" s="19"/>
      <c r="U4624" s="20"/>
      <c r="V4624" s="20"/>
      <c r="W4624" s="20"/>
      <c r="X4624" s="27"/>
      <c r="Y4624" s="253"/>
      <c r="Z4624" s="30"/>
      <c r="AA4624" s="30"/>
      <c r="AB4624" s="31"/>
      <c r="AC4624" s="31"/>
      <c r="AD4624" s="31"/>
      <c r="AE4624" s="31"/>
      <c r="AF4624" s="31"/>
      <c r="AG4624" s="241"/>
      <c r="AH4624" s="31"/>
      <c r="AI4624" s="31"/>
      <c r="AJ4624" s="31"/>
      <c r="AK4624" s="31"/>
      <c r="AL4624" s="120"/>
      <c r="AQ4624" s="26"/>
      <c r="AW4624" s="19"/>
      <c r="AX4624" s="19"/>
      <c r="AY4624" s="19"/>
      <c r="AZ4624" s="19"/>
      <c r="BA4624" s="19"/>
      <c r="BB4624" s="19"/>
      <c r="BC4624" s="1"/>
      <c r="BD4624"/>
      <c r="BE4624"/>
      <c r="BF4624" s="1"/>
      <c r="BG4624"/>
      <c r="BH4624"/>
      <c r="BI4624"/>
      <c r="BJ4624" s="1"/>
      <c r="BK4624" s="1"/>
      <c r="BL4624"/>
      <c r="BM4624" s="1"/>
      <c r="BN4624" s="1"/>
      <c r="BO4624" s="1"/>
      <c r="BP4624" s="1"/>
      <c r="BQ4624" s="1"/>
      <c r="BR4624" s="1"/>
      <c r="BS4624" s="1"/>
      <c r="BT4624" s="22"/>
      <c r="BU4624" s="1"/>
      <c r="BV4624" s="1"/>
      <c r="BW4624" s="1"/>
      <c r="BX4624" s="1"/>
      <c r="BY4624" s="1"/>
      <c r="BZ4624" s="1"/>
      <c r="CA4624" s="1"/>
      <c r="CB4624" s="1"/>
      <c r="CC4624" s="1"/>
      <c r="CD4624" s="1"/>
      <c r="CE4624" s="1"/>
      <c r="CF4624" s="1"/>
      <c r="CG4624" s="1"/>
      <c r="CH4624" s="1"/>
      <c r="CI4624" s="1"/>
      <c r="CJ4624" s="1"/>
      <c r="CK4624" s="1"/>
      <c r="CL4624" s="1"/>
      <c r="CM4624" s="1"/>
      <c r="CN4624" s="1"/>
      <c r="CO4624" s="1"/>
      <c r="CP4624" s="1"/>
      <c r="CQ4624" s="1"/>
      <c r="CR4624" s="1"/>
      <c r="CS4624" s="1"/>
      <c r="CT4624" s="1"/>
      <c r="CU4624" s="1"/>
      <c r="CV4624" s="1"/>
      <c r="CW4624" s="1"/>
      <c r="CX4624" s="1"/>
      <c r="CY4624" s="1"/>
      <c r="CZ4624" s="1"/>
      <c r="DA4624" s="1"/>
      <c r="DB4624" s="1"/>
      <c r="DC4624" s="1"/>
      <c r="DD4624" s="1"/>
      <c r="DE4624" s="1"/>
      <c r="DF4624" s="1"/>
      <c r="DG4624" s="1"/>
      <c r="DH4624" s="1"/>
      <c r="DI4624" s="1"/>
      <c r="DJ4624" s="1"/>
      <c r="DK4624" s="1"/>
      <c r="DL4624" s="1"/>
      <c r="DM4624" s="1"/>
      <c r="DN4624" s="1"/>
      <c r="DO4624" s="1"/>
      <c r="DP4624" s="1"/>
      <c r="DQ4624" s="1"/>
      <c r="DR4624" s="1"/>
      <c r="DS4624" s="1"/>
      <c r="DT4624" s="1"/>
      <c r="DU4624" s="1"/>
      <c r="DV4624" s="1"/>
      <c r="DW4624" s="1"/>
      <c r="DX4624" s="1"/>
      <c r="DY4624" s="1"/>
      <c r="DZ4624" s="1"/>
      <c r="EA4624" s="1"/>
      <c r="EB4624" s="1"/>
      <c r="EC4624" s="1"/>
      <c r="ED4624" s="1"/>
      <c r="EE4624" s="1"/>
      <c r="EF4624" s="1"/>
      <c r="EG4624" s="1"/>
      <c r="EH4624" s="1"/>
      <c r="EI4624" s="1"/>
      <c r="EJ4624" s="1"/>
      <c r="EK4624" s="1"/>
      <c r="EL4624" s="1"/>
      <c r="EM4624" s="1"/>
      <c r="EN4624" s="1"/>
      <c r="EO4624" s="1"/>
      <c r="EP4624" s="1"/>
      <c r="EQ4624" s="1"/>
      <c r="ER4624" s="1"/>
      <c r="ES4624" s="1"/>
      <c r="ET4624" s="1"/>
      <c r="EU4624" s="1"/>
      <c r="EV4624" s="1"/>
      <c r="EW4624" s="1"/>
      <c r="EX4624" s="1"/>
      <c r="EY4624" s="1"/>
      <c r="EZ4624" s="1"/>
      <c r="FA4624" s="1"/>
      <c r="FB4624" s="1"/>
      <c r="FC4624" s="1"/>
      <c r="FD4624" s="1"/>
      <c r="FE4624" s="1"/>
      <c r="FF4624" s="1"/>
      <c r="FG4624" s="1"/>
      <c r="FH4624" s="1"/>
      <c r="FI4624" s="1"/>
      <c r="FJ4624" s="1"/>
      <c r="FK4624" s="1"/>
      <c r="FL4624" s="1"/>
      <c r="FM4624" s="1"/>
      <c r="FN4624" s="1"/>
      <c r="FO4624" s="1"/>
      <c r="FP4624" s="1"/>
      <c r="FQ4624" s="1"/>
      <c r="FR4624" s="1"/>
      <c r="FS4624" s="1"/>
      <c r="FT4624" s="1"/>
      <c r="FU4624" s="1"/>
      <c r="FV4624" s="1"/>
      <c r="FW4624" s="1"/>
      <c r="FX4624" s="1"/>
      <c r="FY4624" s="1"/>
      <c r="FZ4624" s="1"/>
      <c r="GA4624" s="1"/>
      <c r="GB4624" s="1"/>
      <c r="GC4624" s="1"/>
      <c r="GD4624" s="1"/>
      <c r="GE4624" s="1"/>
      <c r="GF4624" s="1"/>
      <c r="GG4624" s="1"/>
      <c r="GH4624" s="1"/>
      <c r="GI4624" s="1"/>
      <c r="GJ4624" s="1"/>
      <c r="GK4624"/>
      <c r="GL4624"/>
      <c r="GM4624"/>
      <c r="GN4624"/>
      <c r="GO4624"/>
      <c r="GP4624"/>
      <c r="GQ4624"/>
      <c r="GR4624"/>
      <c r="GS4624"/>
      <c r="GT4624"/>
      <c r="GU4624"/>
      <c r="GV4624"/>
      <c r="GW4624"/>
      <c r="GX4624"/>
      <c r="GY4624"/>
      <c r="GZ4624"/>
      <c r="HA4624"/>
      <c r="HB4624"/>
      <c r="HC4624"/>
      <c r="HD4624"/>
      <c r="HE4624"/>
    </row>
    <row r="4625" spans="1:213" s="25" customFormat="1" x14ac:dyDescent="0.25">
      <c r="D4625" s="19"/>
      <c r="E4625" s="19"/>
      <c r="F4625" s="20"/>
      <c r="G4625" s="20"/>
      <c r="H4625" s="20"/>
      <c r="I4625" s="20"/>
      <c r="J4625" s="21"/>
      <c r="K4625" s="21"/>
      <c r="L4625" s="20"/>
      <c r="M4625" s="20"/>
      <c r="N4625" s="22"/>
      <c r="O4625" s="22"/>
      <c r="P4625" s="22"/>
      <c r="Q4625" s="22"/>
      <c r="R4625" s="19"/>
      <c r="S4625" s="19"/>
      <c r="T4625" s="19"/>
      <c r="U4625" s="20"/>
      <c r="V4625" s="20"/>
      <c r="W4625" s="20"/>
      <c r="X4625" s="27"/>
      <c r="Y4625" s="253"/>
      <c r="Z4625" s="30"/>
      <c r="AA4625" s="30"/>
      <c r="AB4625" s="31"/>
      <c r="AC4625" s="31"/>
      <c r="AD4625" s="31"/>
      <c r="AE4625" s="31"/>
      <c r="AF4625" s="31"/>
      <c r="AG4625" s="241"/>
      <c r="AH4625" s="31"/>
      <c r="AI4625" s="31"/>
      <c r="AJ4625" s="31"/>
      <c r="AK4625" s="31"/>
      <c r="AL4625" s="120"/>
      <c r="AQ4625" s="26"/>
      <c r="AW4625" s="19"/>
      <c r="AX4625" s="19"/>
      <c r="AY4625" s="19"/>
      <c r="AZ4625" s="19"/>
      <c r="BA4625" s="19"/>
      <c r="BB4625" s="19"/>
      <c r="BC4625" s="1"/>
      <c r="BD4625"/>
      <c r="BE4625"/>
      <c r="BF4625" s="1"/>
      <c r="BG4625"/>
      <c r="BH4625"/>
      <c r="BI4625"/>
      <c r="BJ4625" s="1"/>
      <c r="BK4625" s="1"/>
      <c r="BL4625"/>
      <c r="BM4625" s="1"/>
      <c r="BN4625" s="1"/>
      <c r="BO4625" s="1"/>
      <c r="BP4625" s="1"/>
      <c r="BQ4625" s="1"/>
      <c r="BR4625" s="1"/>
      <c r="BS4625" s="1"/>
      <c r="BT4625" s="22"/>
      <c r="BU4625" s="1"/>
      <c r="BV4625" s="1"/>
      <c r="BW4625" s="1"/>
      <c r="BX4625" s="1"/>
      <c r="BY4625" s="1"/>
      <c r="BZ4625" s="1"/>
      <c r="CA4625" s="1"/>
      <c r="CB4625" s="1"/>
      <c r="CC4625" s="1"/>
      <c r="CD4625" s="1"/>
      <c r="CE4625" s="1"/>
      <c r="CF4625" s="1"/>
      <c r="CG4625" s="1"/>
      <c r="CH4625" s="1"/>
      <c r="CI4625" s="1"/>
      <c r="CJ4625" s="1"/>
      <c r="CK4625" s="1"/>
      <c r="CL4625" s="1"/>
      <c r="CM4625" s="1"/>
      <c r="CN4625" s="1"/>
      <c r="CO4625" s="1"/>
      <c r="CP4625" s="1"/>
      <c r="CQ4625" s="1"/>
      <c r="CR4625" s="1"/>
      <c r="CS4625" s="1"/>
      <c r="CT4625" s="1"/>
      <c r="CU4625" s="1"/>
      <c r="CV4625" s="1"/>
      <c r="CW4625" s="1"/>
      <c r="CX4625" s="1"/>
      <c r="CY4625" s="1"/>
      <c r="CZ4625" s="1"/>
      <c r="DA4625" s="1"/>
      <c r="DB4625" s="1"/>
      <c r="DC4625" s="1"/>
      <c r="DD4625" s="1"/>
      <c r="DE4625" s="1"/>
      <c r="DF4625" s="1"/>
      <c r="DG4625" s="1"/>
      <c r="DH4625" s="1"/>
      <c r="DI4625" s="1"/>
      <c r="DJ4625" s="1"/>
      <c r="DK4625" s="1"/>
      <c r="DL4625" s="1"/>
      <c r="DM4625" s="1"/>
      <c r="DN4625" s="1"/>
      <c r="DO4625" s="1"/>
      <c r="DP4625" s="1"/>
      <c r="DQ4625" s="1"/>
      <c r="DR4625" s="1"/>
      <c r="DS4625" s="1"/>
      <c r="DT4625" s="1"/>
      <c r="DU4625" s="1"/>
      <c r="DV4625" s="1"/>
      <c r="DW4625" s="1"/>
      <c r="DX4625" s="1"/>
      <c r="DY4625" s="1"/>
      <c r="DZ4625" s="1"/>
      <c r="EA4625" s="1"/>
      <c r="EB4625" s="1"/>
      <c r="EC4625" s="1"/>
      <c r="ED4625" s="1"/>
      <c r="EE4625" s="1"/>
      <c r="EF4625" s="1"/>
      <c r="EG4625" s="1"/>
      <c r="EH4625" s="1"/>
      <c r="EI4625" s="1"/>
      <c r="EJ4625" s="1"/>
      <c r="EK4625" s="1"/>
      <c r="EL4625" s="1"/>
      <c r="EM4625" s="1"/>
      <c r="EN4625" s="1"/>
      <c r="EO4625" s="1"/>
      <c r="EP4625" s="1"/>
      <c r="EQ4625" s="1"/>
      <c r="ER4625" s="1"/>
      <c r="ES4625" s="1"/>
      <c r="ET4625" s="1"/>
      <c r="EU4625" s="1"/>
      <c r="EV4625" s="1"/>
      <c r="EW4625" s="1"/>
      <c r="EX4625" s="1"/>
      <c r="EY4625" s="1"/>
      <c r="EZ4625" s="1"/>
      <c r="FA4625" s="1"/>
      <c r="FB4625" s="1"/>
      <c r="FC4625" s="1"/>
      <c r="FD4625" s="1"/>
      <c r="FE4625" s="1"/>
      <c r="FF4625" s="1"/>
      <c r="FG4625" s="1"/>
      <c r="FH4625" s="1"/>
      <c r="FI4625" s="1"/>
      <c r="FJ4625" s="1"/>
      <c r="FK4625" s="1"/>
      <c r="FL4625" s="1"/>
      <c r="FM4625" s="1"/>
      <c r="FN4625" s="1"/>
      <c r="FO4625" s="1"/>
      <c r="FP4625" s="1"/>
      <c r="FQ4625" s="1"/>
      <c r="FR4625" s="1"/>
      <c r="FS4625" s="1"/>
      <c r="FT4625" s="1"/>
      <c r="FU4625" s="1"/>
      <c r="FV4625" s="1"/>
      <c r="FW4625" s="1"/>
      <c r="FX4625" s="1"/>
      <c r="FY4625" s="1"/>
      <c r="FZ4625" s="1"/>
      <c r="GA4625" s="1"/>
      <c r="GB4625" s="1"/>
      <c r="GC4625" s="1"/>
      <c r="GD4625" s="1"/>
      <c r="GE4625" s="1"/>
      <c r="GF4625" s="1"/>
      <c r="GG4625" s="1"/>
      <c r="GH4625" s="1"/>
      <c r="GI4625" s="1"/>
      <c r="GJ4625" s="1"/>
      <c r="GK4625"/>
      <c r="GL4625"/>
      <c r="GM4625"/>
      <c r="GN4625"/>
      <c r="GO4625"/>
      <c r="GP4625"/>
      <c r="GQ4625"/>
      <c r="GR4625"/>
      <c r="GS4625"/>
      <c r="GT4625"/>
      <c r="GU4625"/>
      <c r="GV4625"/>
      <c r="GW4625"/>
      <c r="GX4625"/>
      <c r="GY4625"/>
      <c r="GZ4625"/>
      <c r="HA4625"/>
      <c r="HB4625"/>
      <c r="HC4625"/>
      <c r="HD4625"/>
      <c r="HE4625"/>
    </row>
    <row r="4626" spans="1:213" s="25" customFormat="1" x14ac:dyDescent="0.25">
      <c r="D4626" s="19"/>
      <c r="E4626" s="19"/>
      <c r="F4626" s="20"/>
      <c r="G4626" s="20"/>
      <c r="H4626" s="20"/>
      <c r="I4626" s="20"/>
      <c r="J4626" s="21"/>
      <c r="K4626" s="21"/>
      <c r="L4626" s="20"/>
      <c r="M4626" s="20"/>
      <c r="N4626" s="22"/>
      <c r="O4626" s="22"/>
      <c r="P4626" s="22"/>
      <c r="Q4626" s="22"/>
      <c r="R4626" s="19"/>
      <c r="S4626" s="19"/>
      <c r="T4626" s="19"/>
      <c r="U4626" s="20"/>
      <c r="V4626" s="20"/>
      <c r="W4626" s="20"/>
      <c r="X4626" s="27"/>
      <c r="Y4626" s="253"/>
      <c r="Z4626" s="30"/>
      <c r="AA4626" s="30"/>
      <c r="AB4626" s="31"/>
      <c r="AC4626" s="31"/>
      <c r="AD4626" s="31"/>
      <c r="AE4626" s="31"/>
      <c r="AF4626" s="31"/>
      <c r="AG4626" s="241"/>
      <c r="AH4626" s="31"/>
      <c r="AI4626" s="31"/>
      <c r="AJ4626" s="31"/>
      <c r="AK4626" s="31"/>
      <c r="AL4626" s="120"/>
      <c r="AQ4626" s="26"/>
      <c r="AW4626" s="19"/>
      <c r="AX4626" s="19"/>
      <c r="AY4626" s="19"/>
      <c r="AZ4626" s="19"/>
      <c r="BA4626" s="19"/>
      <c r="BB4626" s="19"/>
      <c r="BC4626" s="1"/>
      <c r="BD4626"/>
      <c r="BE4626"/>
      <c r="BF4626" s="1"/>
      <c r="BG4626"/>
      <c r="BH4626"/>
      <c r="BI4626"/>
      <c r="BJ4626" s="1"/>
      <c r="BK4626" s="1"/>
      <c r="BL4626"/>
      <c r="BM4626" s="1"/>
      <c r="BN4626" s="1"/>
      <c r="BO4626" s="1"/>
      <c r="BP4626" s="1"/>
      <c r="BQ4626" s="1"/>
      <c r="BR4626" s="1"/>
      <c r="BS4626" s="1"/>
      <c r="BT4626" s="22"/>
      <c r="BU4626" s="1"/>
      <c r="BV4626" s="1"/>
      <c r="BW4626" s="1"/>
      <c r="BX4626" s="1"/>
      <c r="BY4626" s="1"/>
      <c r="BZ4626" s="1"/>
      <c r="CA4626" s="1"/>
      <c r="CB4626" s="1"/>
      <c r="CC4626" s="1"/>
      <c r="CD4626" s="1"/>
      <c r="CE4626" s="1"/>
      <c r="CF4626" s="1"/>
      <c r="CG4626" s="1"/>
      <c r="CH4626" s="1"/>
      <c r="CI4626" s="1"/>
      <c r="CJ4626" s="1"/>
      <c r="CK4626" s="1"/>
      <c r="CL4626" s="1"/>
      <c r="CM4626" s="1"/>
      <c r="CN4626" s="1"/>
      <c r="CO4626" s="1"/>
      <c r="CP4626" s="1"/>
      <c r="CQ4626" s="1"/>
      <c r="CR4626" s="1"/>
      <c r="CS4626" s="1"/>
      <c r="CT4626" s="1"/>
      <c r="CU4626" s="1"/>
      <c r="CV4626" s="1"/>
      <c r="CW4626" s="1"/>
      <c r="CX4626" s="1"/>
      <c r="CY4626" s="1"/>
      <c r="CZ4626" s="1"/>
      <c r="DA4626" s="1"/>
      <c r="DB4626" s="1"/>
      <c r="DC4626" s="1"/>
      <c r="DD4626" s="1"/>
      <c r="DE4626" s="1"/>
      <c r="DF4626" s="1"/>
      <c r="DG4626" s="1"/>
      <c r="DH4626" s="1"/>
      <c r="DI4626" s="1"/>
      <c r="DJ4626" s="1"/>
      <c r="DK4626" s="1"/>
      <c r="DL4626" s="1"/>
      <c r="DM4626" s="1"/>
      <c r="DN4626" s="1"/>
      <c r="DO4626" s="1"/>
      <c r="DP4626" s="1"/>
      <c r="DQ4626" s="1"/>
      <c r="DR4626" s="1"/>
      <c r="DS4626" s="1"/>
      <c r="DT4626" s="1"/>
      <c r="DU4626" s="1"/>
      <c r="DV4626" s="1"/>
      <c r="DW4626" s="1"/>
      <c r="DX4626" s="1"/>
      <c r="DY4626" s="1"/>
      <c r="DZ4626" s="1"/>
      <c r="EA4626" s="1"/>
      <c r="EB4626" s="1"/>
      <c r="EC4626" s="1"/>
      <c r="ED4626" s="1"/>
      <c r="EE4626" s="1"/>
      <c r="EF4626" s="1"/>
      <c r="EG4626" s="1"/>
      <c r="EH4626" s="1"/>
      <c r="EI4626" s="1"/>
      <c r="EJ4626" s="1"/>
      <c r="EK4626" s="1"/>
      <c r="EL4626" s="1"/>
      <c r="EM4626" s="1"/>
      <c r="EN4626" s="1"/>
      <c r="EO4626" s="1"/>
      <c r="EP4626" s="1"/>
      <c r="EQ4626" s="1"/>
      <c r="ER4626" s="1"/>
      <c r="ES4626" s="1"/>
      <c r="ET4626" s="1"/>
      <c r="EU4626" s="1"/>
      <c r="EV4626" s="1"/>
      <c r="EW4626" s="1"/>
      <c r="EX4626" s="1"/>
      <c r="EY4626" s="1"/>
      <c r="EZ4626" s="1"/>
      <c r="FA4626" s="1"/>
      <c r="FB4626" s="1"/>
      <c r="FC4626" s="1"/>
      <c r="FD4626" s="1"/>
      <c r="FE4626" s="1"/>
      <c r="FF4626" s="1"/>
      <c r="FG4626" s="1"/>
      <c r="FH4626" s="1"/>
      <c r="FI4626" s="1"/>
      <c r="FJ4626" s="1"/>
      <c r="FK4626" s="1"/>
      <c r="FL4626" s="1"/>
      <c r="FM4626" s="1"/>
      <c r="FN4626" s="1"/>
      <c r="FO4626" s="1"/>
      <c r="FP4626" s="1"/>
      <c r="FQ4626" s="1"/>
      <c r="FR4626" s="1"/>
      <c r="FS4626" s="1"/>
      <c r="FT4626" s="1"/>
      <c r="FU4626" s="1"/>
      <c r="FV4626" s="1"/>
      <c r="FW4626" s="1"/>
      <c r="FX4626" s="1"/>
      <c r="FY4626" s="1"/>
      <c r="FZ4626" s="1"/>
      <c r="GA4626" s="1"/>
      <c r="GB4626" s="1"/>
      <c r="GC4626" s="1"/>
      <c r="GD4626" s="1"/>
      <c r="GE4626" s="1"/>
      <c r="GF4626" s="1"/>
      <c r="GG4626" s="1"/>
      <c r="GH4626" s="1"/>
      <c r="GI4626" s="1"/>
      <c r="GJ4626" s="1"/>
      <c r="GK4626"/>
      <c r="GL4626"/>
      <c r="GM4626"/>
      <c r="GN4626"/>
      <c r="GO4626"/>
      <c r="GP4626"/>
      <c r="GQ4626"/>
      <c r="GR4626"/>
      <c r="GS4626"/>
      <c r="GT4626"/>
      <c r="GU4626"/>
      <c r="GV4626"/>
      <c r="GW4626"/>
      <c r="GX4626"/>
      <c r="GY4626"/>
      <c r="GZ4626"/>
      <c r="HA4626"/>
      <c r="HB4626"/>
      <c r="HC4626"/>
      <c r="HD4626"/>
      <c r="HE4626"/>
    </row>
    <row r="4627" spans="1:213" s="25" customFormat="1" x14ac:dyDescent="0.25">
      <c r="D4627" s="19"/>
      <c r="E4627" s="19"/>
      <c r="F4627" s="20"/>
      <c r="G4627" s="20"/>
      <c r="H4627" s="20"/>
      <c r="I4627" s="20"/>
      <c r="J4627" s="21"/>
      <c r="K4627" s="21"/>
      <c r="L4627" s="20"/>
      <c r="M4627" s="20"/>
      <c r="N4627" s="22"/>
      <c r="O4627" s="22"/>
      <c r="P4627" s="22"/>
      <c r="Q4627" s="22"/>
      <c r="R4627" s="19"/>
      <c r="S4627" s="19"/>
      <c r="T4627" s="19"/>
      <c r="U4627" s="20"/>
      <c r="V4627" s="20"/>
      <c r="W4627" s="20"/>
      <c r="X4627" s="27"/>
      <c r="Y4627" s="253"/>
      <c r="Z4627" s="30"/>
      <c r="AA4627" s="30"/>
      <c r="AB4627" s="31"/>
      <c r="AC4627" s="31"/>
      <c r="AD4627" s="31"/>
      <c r="AE4627" s="31"/>
      <c r="AF4627" s="31"/>
      <c r="AG4627" s="241"/>
      <c r="AH4627" s="31"/>
      <c r="AI4627" s="31"/>
      <c r="AJ4627" s="31"/>
      <c r="AK4627" s="31"/>
      <c r="AL4627" s="120"/>
      <c r="AQ4627" s="26"/>
      <c r="AW4627" s="19"/>
      <c r="AX4627" s="19"/>
      <c r="AY4627" s="19"/>
      <c r="AZ4627" s="19"/>
      <c r="BA4627" s="19"/>
      <c r="BB4627" s="19"/>
      <c r="BC4627" s="1"/>
      <c r="BD4627"/>
      <c r="BE4627"/>
      <c r="BF4627" s="1"/>
      <c r="BG4627"/>
      <c r="BH4627"/>
      <c r="BI4627"/>
      <c r="BJ4627" s="1"/>
      <c r="BK4627" s="1"/>
      <c r="BL4627"/>
      <c r="BM4627" s="1"/>
      <c r="BN4627" s="1"/>
      <c r="BO4627" s="1"/>
      <c r="BP4627" s="1"/>
      <c r="BQ4627" s="1"/>
      <c r="BR4627" s="1"/>
      <c r="BS4627" s="1"/>
      <c r="BT4627" s="22"/>
      <c r="BU4627" s="1"/>
      <c r="BV4627" s="1"/>
      <c r="BW4627" s="1"/>
      <c r="BX4627" s="1"/>
      <c r="BY4627" s="1"/>
      <c r="BZ4627" s="1"/>
      <c r="CA4627" s="1"/>
      <c r="CB4627" s="1"/>
      <c r="CC4627" s="1"/>
      <c r="CD4627" s="1"/>
      <c r="CE4627" s="1"/>
      <c r="CF4627" s="1"/>
      <c r="CG4627" s="1"/>
      <c r="CH4627" s="1"/>
      <c r="CI4627" s="1"/>
      <c r="CJ4627" s="1"/>
      <c r="CK4627" s="1"/>
      <c r="CL4627" s="1"/>
      <c r="CM4627" s="1"/>
      <c r="CN4627" s="1"/>
      <c r="CO4627" s="1"/>
      <c r="CP4627" s="1"/>
      <c r="CQ4627" s="1"/>
      <c r="CR4627" s="1"/>
      <c r="CS4627" s="1"/>
      <c r="CT4627" s="1"/>
      <c r="CU4627" s="1"/>
      <c r="CV4627" s="1"/>
      <c r="CW4627" s="1"/>
      <c r="CX4627" s="1"/>
      <c r="CY4627" s="1"/>
      <c r="CZ4627" s="1"/>
      <c r="DA4627" s="1"/>
      <c r="DB4627" s="1"/>
      <c r="DC4627" s="1"/>
      <c r="DD4627" s="1"/>
      <c r="DE4627" s="1"/>
      <c r="DF4627" s="1"/>
      <c r="DG4627" s="1"/>
      <c r="DH4627" s="1"/>
      <c r="DI4627" s="1"/>
      <c r="DJ4627" s="1"/>
      <c r="DK4627" s="1"/>
      <c r="DL4627" s="1"/>
      <c r="DM4627" s="1"/>
      <c r="DN4627" s="1"/>
      <c r="DO4627" s="1"/>
      <c r="DP4627" s="1"/>
      <c r="DQ4627" s="1"/>
      <c r="DR4627" s="1"/>
      <c r="DS4627" s="1"/>
      <c r="DT4627" s="1"/>
      <c r="DU4627" s="1"/>
      <c r="DV4627" s="1"/>
      <c r="DW4627" s="1"/>
      <c r="DX4627" s="1"/>
      <c r="DY4627" s="1"/>
      <c r="DZ4627" s="1"/>
      <c r="EA4627" s="1"/>
      <c r="EB4627" s="1"/>
      <c r="EC4627" s="1"/>
      <c r="ED4627" s="1"/>
      <c r="EE4627" s="1"/>
      <c r="EF4627" s="1"/>
      <c r="EG4627" s="1"/>
      <c r="EH4627" s="1"/>
      <c r="EI4627" s="1"/>
      <c r="EJ4627" s="1"/>
      <c r="EK4627" s="1"/>
      <c r="EL4627" s="1"/>
      <c r="EM4627" s="1"/>
      <c r="EN4627" s="1"/>
      <c r="EO4627" s="1"/>
      <c r="EP4627" s="1"/>
      <c r="EQ4627" s="1"/>
      <c r="ER4627" s="1"/>
      <c r="ES4627" s="1"/>
      <c r="ET4627" s="1"/>
      <c r="EU4627" s="1"/>
      <c r="EV4627" s="1"/>
      <c r="EW4627" s="1"/>
      <c r="EX4627" s="1"/>
      <c r="EY4627" s="1"/>
      <c r="EZ4627" s="1"/>
      <c r="FA4627" s="1"/>
      <c r="FB4627" s="1"/>
      <c r="FC4627" s="1"/>
      <c r="FD4627" s="1"/>
      <c r="FE4627" s="1"/>
      <c r="FF4627" s="1"/>
      <c r="FG4627" s="1"/>
      <c r="FH4627" s="1"/>
      <c r="FI4627" s="1"/>
      <c r="FJ4627" s="1"/>
      <c r="FK4627" s="1"/>
      <c r="FL4627" s="1"/>
      <c r="FM4627" s="1"/>
      <c r="FN4627" s="1"/>
      <c r="FO4627" s="1"/>
      <c r="FP4627" s="1"/>
      <c r="FQ4627" s="1"/>
      <c r="FR4627" s="1"/>
      <c r="FS4627" s="1"/>
      <c r="FT4627" s="1"/>
      <c r="FU4627" s="1"/>
      <c r="FV4627" s="1"/>
      <c r="FW4627" s="1"/>
      <c r="FX4627" s="1"/>
      <c r="FY4627" s="1"/>
      <c r="FZ4627" s="1"/>
      <c r="GA4627" s="1"/>
      <c r="GB4627" s="1"/>
      <c r="GC4627" s="1"/>
      <c r="GD4627" s="1"/>
      <c r="GE4627" s="1"/>
      <c r="GF4627" s="1"/>
      <c r="GG4627" s="1"/>
      <c r="GH4627" s="1"/>
      <c r="GI4627" s="1"/>
      <c r="GJ4627" s="1"/>
      <c r="GK4627"/>
      <c r="GL4627"/>
      <c r="GM4627"/>
      <c r="GN4627"/>
      <c r="GO4627"/>
      <c r="GP4627"/>
      <c r="GQ4627"/>
      <c r="GR4627"/>
      <c r="GS4627"/>
      <c r="GT4627"/>
      <c r="GU4627"/>
      <c r="GV4627"/>
      <c r="GW4627"/>
      <c r="GX4627"/>
      <c r="GY4627"/>
      <c r="GZ4627"/>
      <c r="HA4627"/>
      <c r="HB4627"/>
      <c r="HC4627"/>
      <c r="HD4627"/>
      <c r="HE4627"/>
    </row>
    <row r="4628" spans="1:213" s="25" customFormat="1" x14ac:dyDescent="0.25">
      <c r="D4628" s="19"/>
      <c r="E4628" s="19"/>
      <c r="F4628" s="20"/>
      <c r="G4628" s="20"/>
      <c r="H4628" s="20"/>
      <c r="I4628" s="20"/>
      <c r="J4628" s="21"/>
      <c r="K4628" s="21"/>
      <c r="L4628" s="20"/>
      <c r="M4628" s="20"/>
      <c r="N4628" s="22"/>
      <c r="O4628" s="22"/>
      <c r="P4628" s="22"/>
      <c r="Q4628" s="22"/>
      <c r="R4628" s="19"/>
      <c r="S4628" s="19"/>
      <c r="T4628" s="19"/>
      <c r="U4628" s="20"/>
      <c r="V4628" s="20"/>
      <c r="W4628" s="20"/>
      <c r="X4628" s="27"/>
      <c r="Y4628" s="253"/>
      <c r="Z4628" s="30"/>
      <c r="AA4628" s="30"/>
      <c r="AB4628" s="31"/>
      <c r="AC4628" s="31"/>
      <c r="AD4628" s="31"/>
      <c r="AE4628" s="31"/>
      <c r="AF4628" s="31"/>
      <c r="AG4628" s="241"/>
      <c r="AH4628" s="31"/>
      <c r="AI4628" s="31"/>
      <c r="AJ4628" s="31"/>
      <c r="AK4628" s="31"/>
      <c r="AL4628" s="120"/>
      <c r="AQ4628" s="26"/>
      <c r="AW4628" s="19"/>
      <c r="AX4628" s="19"/>
      <c r="AY4628" s="19"/>
      <c r="AZ4628" s="19"/>
      <c r="BA4628" s="19"/>
      <c r="BB4628" s="19"/>
      <c r="BC4628" s="1"/>
      <c r="BD4628"/>
      <c r="BE4628"/>
      <c r="BF4628" s="1"/>
      <c r="BG4628"/>
      <c r="BH4628"/>
      <c r="BI4628"/>
      <c r="BJ4628" s="1"/>
      <c r="BK4628" s="1"/>
      <c r="BL4628"/>
      <c r="BM4628" s="1"/>
      <c r="BN4628" s="1"/>
      <c r="BO4628" s="1"/>
      <c r="BP4628" s="1"/>
      <c r="BQ4628" s="1"/>
      <c r="BR4628" s="1"/>
      <c r="BS4628" s="1"/>
      <c r="BT4628" s="22"/>
      <c r="BU4628" s="1"/>
      <c r="BV4628" s="1"/>
      <c r="BW4628" s="1"/>
      <c r="BX4628" s="1"/>
      <c r="BY4628" s="1"/>
      <c r="BZ4628" s="1"/>
      <c r="CA4628" s="1"/>
      <c r="CB4628" s="1"/>
      <c r="CC4628" s="1"/>
      <c r="CD4628" s="1"/>
      <c r="CE4628" s="1"/>
      <c r="CF4628" s="1"/>
      <c r="CG4628" s="1"/>
      <c r="CH4628" s="1"/>
      <c r="CI4628" s="1"/>
      <c r="CJ4628" s="1"/>
      <c r="CK4628" s="1"/>
      <c r="CL4628" s="1"/>
      <c r="CM4628" s="1"/>
      <c r="CN4628" s="1"/>
      <c r="CO4628" s="1"/>
      <c r="CP4628" s="1"/>
      <c r="CQ4628" s="1"/>
      <c r="CR4628" s="1"/>
      <c r="CS4628" s="1"/>
      <c r="CT4628" s="1"/>
      <c r="CU4628" s="1"/>
      <c r="CV4628" s="1"/>
      <c r="CW4628" s="1"/>
      <c r="CX4628" s="1"/>
      <c r="CY4628" s="1"/>
      <c r="CZ4628" s="1"/>
      <c r="DA4628" s="1"/>
      <c r="DB4628" s="1"/>
      <c r="DC4628" s="1"/>
      <c r="DD4628" s="1"/>
      <c r="DE4628" s="1"/>
      <c r="DF4628" s="1"/>
      <c r="DG4628" s="1"/>
      <c r="DH4628" s="1"/>
      <c r="DI4628" s="1"/>
      <c r="DJ4628" s="1"/>
      <c r="DK4628" s="1"/>
      <c r="DL4628" s="1"/>
      <c r="DM4628" s="1"/>
      <c r="DN4628" s="1"/>
      <c r="DO4628" s="1"/>
      <c r="DP4628" s="1"/>
      <c r="DQ4628" s="1"/>
      <c r="DR4628" s="1"/>
      <c r="DS4628" s="1"/>
      <c r="DT4628" s="1"/>
      <c r="DU4628" s="1"/>
      <c r="DV4628" s="1"/>
      <c r="DW4628" s="1"/>
      <c r="DX4628" s="1"/>
      <c r="DY4628" s="1"/>
      <c r="DZ4628" s="1"/>
      <c r="EA4628" s="1"/>
      <c r="EB4628" s="1"/>
      <c r="EC4628" s="1"/>
      <c r="ED4628" s="1"/>
      <c r="EE4628" s="1"/>
      <c r="EF4628" s="1"/>
      <c r="EG4628" s="1"/>
      <c r="EH4628" s="1"/>
      <c r="EI4628" s="1"/>
      <c r="EJ4628" s="1"/>
      <c r="EK4628" s="1"/>
      <c r="EL4628" s="1"/>
      <c r="EM4628" s="1"/>
      <c r="EN4628" s="1"/>
      <c r="EO4628" s="1"/>
      <c r="EP4628" s="1"/>
      <c r="EQ4628" s="1"/>
      <c r="ER4628" s="1"/>
      <c r="ES4628" s="1"/>
      <c r="ET4628" s="1"/>
      <c r="EU4628" s="1"/>
      <c r="EV4628" s="1"/>
      <c r="EW4628" s="1"/>
      <c r="EX4628" s="1"/>
      <c r="EY4628" s="1"/>
      <c r="EZ4628" s="1"/>
      <c r="FA4628" s="1"/>
      <c r="FB4628" s="1"/>
      <c r="FC4628" s="1"/>
      <c r="FD4628" s="1"/>
      <c r="FE4628" s="1"/>
      <c r="FF4628" s="1"/>
      <c r="FG4628" s="1"/>
      <c r="FH4628" s="1"/>
      <c r="FI4628" s="1"/>
      <c r="FJ4628" s="1"/>
      <c r="FK4628" s="1"/>
      <c r="FL4628" s="1"/>
      <c r="FM4628" s="1"/>
      <c r="FN4628" s="1"/>
      <c r="FO4628" s="1"/>
      <c r="FP4628" s="1"/>
      <c r="FQ4628" s="1"/>
      <c r="FR4628" s="1"/>
      <c r="FS4628" s="1"/>
      <c r="FT4628" s="1"/>
      <c r="FU4628" s="1"/>
      <c r="FV4628" s="1"/>
      <c r="FW4628" s="1"/>
      <c r="FX4628" s="1"/>
      <c r="FY4628" s="1"/>
      <c r="FZ4628" s="1"/>
      <c r="GA4628" s="1"/>
      <c r="GB4628" s="1"/>
      <c r="GC4628" s="1"/>
      <c r="GD4628" s="1"/>
      <c r="GE4628" s="1"/>
      <c r="GF4628" s="1"/>
      <c r="GG4628" s="1"/>
      <c r="GH4628" s="1"/>
      <c r="GI4628" s="1"/>
      <c r="GJ4628" s="1"/>
      <c r="GK4628"/>
      <c r="GL4628"/>
      <c r="GM4628"/>
      <c r="GN4628"/>
      <c r="GO4628"/>
      <c r="GP4628"/>
      <c r="GQ4628"/>
      <c r="GR4628"/>
      <c r="GS4628"/>
      <c r="GT4628"/>
      <c r="GU4628"/>
      <c r="GV4628"/>
      <c r="GW4628"/>
      <c r="GX4628"/>
      <c r="GY4628"/>
      <c r="GZ4628"/>
      <c r="HA4628"/>
      <c r="HB4628"/>
      <c r="HC4628"/>
      <c r="HD4628"/>
      <c r="HE4628"/>
    </row>
    <row r="4629" spans="1:213" s="25" customFormat="1" x14ac:dyDescent="0.25">
      <c r="A4629"/>
      <c r="B4629"/>
      <c r="C4629"/>
      <c r="D4629" s="19"/>
      <c r="E4629" s="19"/>
      <c r="F4629" s="20"/>
      <c r="G4629" s="20"/>
      <c r="H4629" s="20"/>
      <c r="I4629" s="20"/>
      <c r="J4629" s="21"/>
      <c r="K4629" s="21"/>
      <c r="L4629" s="20"/>
      <c r="M4629" s="20"/>
      <c r="N4629" s="22"/>
      <c r="O4629" s="22"/>
      <c r="P4629" s="22"/>
      <c r="Q4629" s="22"/>
      <c r="R4629" s="19"/>
      <c r="S4629" s="19"/>
      <c r="T4629" s="19"/>
      <c r="U4629" s="20"/>
      <c r="V4629" s="20"/>
      <c r="W4629" s="20"/>
      <c r="X4629" s="27"/>
      <c r="Y4629" s="253"/>
      <c r="Z4629" s="30"/>
      <c r="AA4629" s="30"/>
      <c r="AB4629" s="31"/>
      <c r="AC4629" s="31"/>
      <c r="AD4629" s="31"/>
      <c r="AE4629" s="31"/>
      <c r="AF4629" s="31"/>
      <c r="AG4629" s="241"/>
      <c r="AH4629" s="31"/>
      <c r="AI4629" s="31"/>
      <c r="AJ4629" s="31"/>
      <c r="AK4629" s="31"/>
      <c r="AL4629" s="120"/>
      <c r="AQ4629" s="26"/>
      <c r="AW4629" s="19"/>
      <c r="AX4629" s="19"/>
      <c r="AY4629" s="19"/>
      <c r="AZ4629" s="19"/>
      <c r="BA4629" s="19"/>
      <c r="BB4629" s="19"/>
      <c r="BC4629" s="1"/>
      <c r="BD4629"/>
      <c r="BE4629"/>
      <c r="BF4629" s="1"/>
      <c r="BG4629"/>
      <c r="BH4629"/>
      <c r="BI4629"/>
      <c r="BJ4629" s="1"/>
      <c r="BK4629" s="1"/>
      <c r="BL4629"/>
      <c r="BM4629" s="1"/>
      <c r="BN4629" s="1"/>
      <c r="BO4629" s="1"/>
      <c r="BP4629" s="1"/>
      <c r="BQ4629" s="1"/>
      <c r="BR4629" s="1"/>
      <c r="BS4629" s="1"/>
      <c r="BT4629" s="22"/>
      <c r="BU4629" s="1"/>
      <c r="BV4629" s="1"/>
      <c r="BW4629" s="1"/>
      <c r="BX4629" s="1"/>
      <c r="BY4629" s="1"/>
      <c r="BZ4629" s="1"/>
      <c r="CA4629" s="1"/>
      <c r="CB4629" s="1"/>
      <c r="CC4629" s="1"/>
      <c r="CD4629" s="1"/>
      <c r="CE4629" s="1"/>
      <c r="CF4629" s="1"/>
      <c r="CG4629" s="1"/>
      <c r="CH4629" s="1"/>
      <c r="CI4629" s="1"/>
      <c r="CJ4629" s="1"/>
      <c r="CK4629" s="1"/>
      <c r="CL4629" s="1"/>
      <c r="CM4629" s="1"/>
      <c r="CN4629" s="1"/>
      <c r="CO4629" s="1"/>
      <c r="CP4629" s="1"/>
      <c r="CQ4629" s="1"/>
      <c r="CR4629" s="1"/>
      <c r="CS4629" s="1"/>
      <c r="CT4629" s="1"/>
      <c r="CU4629" s="1"/>
      <c r="CV4629" s="1"/>
      <c r="CW4629" s="1"/>
      <c r="CX4629" s="1"/>
      <c r="CY4629" s="1"/>
      <c r="CZ4629" s="1"/>
      <c r="DA4629" s="1"/>
      <c r="DB4629" s="1"/>
      <c r="DC4629" s="1"/>
      <c r="DD4629" s="1"/>
      <c r="DE4629" s="1"/>
      <c r="DF4629" s="1"/>
      <c r="DG4629" s="1"/>
      <c r="DH4629" s="1"/>
      <c r="DI4629" s="1"/>
      <c r="DJ4629" s="1"/>
      <c r="DK4629" s="1"/>
      <c r="DL4629" s="1"/>
      <c r="DM4629" s="1"/>
      <c r="DN4629" s="1"/>
      <c r="DO4629" s="1"/>
      <c r="DP4629" s="1"/>
      <c r="DQ4629" s="1"/>
      <c r="DR4629" s="1"/>
      <c r="DS4629" s="1"/>
      <c r="DT4629" s="1"/>
      <c r="DU4629" s="1"/>
      <c r="DV4629" s="1"/>
      <c r="DW4629" s="1"/>
      <c r="DX4629" s="1"/>
      <c r="DY4629" s="1"/>
      <c r="DZ4629" s="1"/>
      <c r="EA4629" s="1"/>
      <c r="EB4629" s="1"/>
      <c r="EC4629" s="1"/>
      <c r="ED4629" s="1"/>
      <c r="EE4629" s="1"/>
      <c r="EF4629" s="1"/>
      <c r="EG4629" s="1"/>
      <c r="EH4629" s="1"/>
      <c r="EI4629" s="1"/>
      <c r="EJ4629" s="1"/>
      <c r="EK4629" s="1"/>
      <c r="EL4629" s="1"/>
      <c r="EM4629" s="1"/>
      <c r="EN4629" s="1"/>
      <c r="EO4629" s="1"/>
      <c r="EP4629" s="1"/>
      <c r="EQ4629" s="1"/>
      <c r="ER4629" s="1"/>
      <c r="ES4629" s="1"/>
      <c r="ET4629" s="1"/>
      <c r="EU4629" s="1"/>
      <c r="EV4629" s="1"/>
      <c r="EW4629" s="1"/>
      <c r="EX4629" s="1"/>
      <c r="EY4629" s="1"/>
      <c r="EZ4629" s="1"/>
      <c r="FA4629" s="1"/>
      <c r="FB4629" s="1"/>
      <c r="FC4629" s="1"/>
      <c r="FD4629" s="1"/>
      <c r="FE4629" s="1"/>
      <c r="FF4629" s="1"/>
      <c r="FG4629" s="1"/>
      <c r="FH4629" s="1"/>
      <c r="FI4629" s="1"/>
      <c r="FJ4629" s="1"/>
      <c r="FK4629" s="1"/>
      <c r="FL4629" s="1"/>
      <c r="FM4629" s="1"/>
      <c r="FN4629" s="1"/>
      <c r="FO4629" s="1"/>
      <c r="FP4629" s="1"/>
      <c r="FQ4629" s="1"/>
      <c r="FR4629" s="1"/>
      <c r="FS4629" s="1"/>
      <c r="FT4629" s="1"/>
      <c r="FU4629" s="1"/>
      <c r="FV4629" s="1"/>
      <c r="FW4629" s="1"/>
      <c r="FX4629" s="1"/>
      <c r="FY4629" s="1"/>
      <c r="FZ4629" s="1"/>
      <c r="GA4629" s="1"/>
      <c r="GB4629" s="1"/>
      <c r="GC4629" s="1"/>
      <c r="GD4629" s="1"/>
      <c r="GE4629" s="1"/>
      <c r="GF4629" s="1"/>
      <c r="GG4629" s="1"/>
      <c r="GH4629" s="1"/>
      <c r="GI4629" s="1"/>
      <c r="GJ4629" s="1"/>
      <c r="GK4629"/>
      <c r="GL4629"/>
      <c r="GM4629"/>
      <c r="GN4629"/>
      <c r="GO4629"/>
      <c r="GP4629"/>
      <c r="GQ4629"/>
      <c r="GR4629"/>
      <c r="GS4629"/>
      <c r="GT4629"/>
      <c r="GU4629"/>
      <c r="GV4629"/>
      <c r="GW4629"/>
      <c r="GX4629"/>
      <c r="GY4629"/>
      <c r="GZ4629"/>
      <c r="HA4629"/>
      <c r="HB4629"/>
      <c r="HC4629"/>
      <c r="HD4629"/>
      <c r="HE4629"/>
    </row>
    <row r="4630" spans="1:213" s="25" customFormat="1" x14ac:dyDescent="0.25">
      <c r="A4630"/>
      <c r="B4630"/>
      <c r="C4630"/>
      <c r="D4630" s="19"/>
      <c r="E4630" s="19"/>
      <c r="F4630" s="20"/>
      <c r="G4630" s="20"/>
      <c r="H4630" s="20"/>
      <c r="I4630" s="20"/>
      <c r="J4630" s="21"/>
      <c r="K4630" s="21"/>
      <c r="L4630" s="20"/>
      <c r="M4630" s="20"/>
      <c r="N4630" s="22"/>
      <c r="O4630" s="22"/>
      <c r="P4630" s="22"/>
      <c r="Q4630" s="22"/>
      <c r="R4630" s="19"/>
      <c r="S4630" s="19"/>
      <c r="T4630" s="19"/>
      <c r="U4630" s="20"/>
      <c r="V4630" s="20"/>
      <c r="W4630" s="20"/>
      <c r="X4630" s="27"/>
      <c r="Y4630" s="253"/>
      <c r="Z4630" s="30"/>
      <c r="AA4630" s="30"/>
      <c r="AB4630" s="31"/>
      <c r="AC4630" s="31"/>
      <c r="AD4630" s="31"/>
      <c r="AE4630" s="31"/>
      <c r="AF4630" s="31"/>
      <c r="AG4630" s="241"/>
      <c r="AH4630" s="31"/>
      <c r="AI4630" s="31"/>
      <c r="AJ4630" s="31"/>
      <c r="AK4630" s="31"/>
      <c r="AL4630" s="120"/>
      <c r="AQ4630" s="26"/>
      <c r="AW4630" s="19"/>
      <c r="AX4630" s="19"/>
      <c r="AY4630" s="19"/>
      <c r="AZ4630" s="19"/>
      <c r="BA4630" s="19"/>
      <c r="BB4630" s="19"/>
      <c r="BC4630" s="1"/>
      <c r="BD4630"/>
      <c r="BE4630"/>
      <c r="BF4630" s="1"/>
      <c r="BG4630"/>
      <c r="BH4630"/>
      <c r="BI4630"/>
      <c r="BJ4630" s="1"/>
      <c r="BK4630" s="1"/>
      <c r="BL4630"/>
      <c r="BM4630" s="1"/>
      <c r="BN4630" s="1"/>
      <c r="BO4630" s="1"/>
      <c r="BP4630" s="1"/>
      <c r="BQ4630" s="1"/>
      <c r="BR4630" s="1"/>
      <c r="BS4630" s="1"/>
      <c r="BT4630" s="22"/>
      <c r="BU4630" s="1"/>
      <c r="BV4630" s="1"/>
      <c r="BW4630" s="1"/>
      <c r="BX4630" s="1"/>
      <c r="BY4630" s="1"/>
      <c r="BZ4630" s="1"/>
      <c r="CA4630" s="1"/>
      <c r="CB4630" s="1"/>
      <c r="CC4630" s="1"/>
      <c r="CD4630" s="1"/>
      <c r="CE4630" s="1"/>
      <c r="CF4630" s="1"/>
      <c r="CG4630" s="1"/>
      <c r="CH4630" s="1"/>
      <c r="CI4630" s="1"/>
      <c r="CJ4630" s="1"/>
      <c r="CK4630" s="1"/>
      <c r="CL4630" s="1"/>
      <c r="CM4630" s="1"/>
      <c r="CN4630" s="1"/>
      <c r="CO4630" s="1"/>
      <c r="CP4630" s="1"/>
      <c r="CQ4630" s="1"/>
      <c r="CR4630" s="1"/>
      <c r="CS4630" s="1"/>
      <c r="CT4630" s="1"/>
      <c r="CU4630" s="1"/>
      <c r="CV4630" s="1"/>
      <c r="CW4630" s="1"/>
      <c r="CX4630" s="1"/>
      <c r="CY4630" s="1"/>
      <c r="CZ4630" s="1"/>
      <c r="DA4630" s="1"/>
      <c r="DB4630" s="1"/>
      <c r="DC4630" s="1"/>
      <c r="DD4630" s="1"/>
      <c r="DE4630" s="1"/>
      <c r="DF4630" s="1"/>
      <c r="DG4630" s="1"/>
      <c r="DH4630" s="1"/>
      <c r="DI4630" s="1"/>
      <c r="DJ4630" s="1"/>
      <c r="DK4630" s="1"/>
      <c r="DL4630" s="1"/>
      <c r="DM4630" s="1"/>
      <c r="DN4630" s="1"/>
      <c r="DO4630" s="1"/>
      <c r="DP4630" s="1"/>
      <c r="DQ4630" s="1"/>
      <c r="DR4630" s="1"/>
      <c r="DS4630" s="1"/>
      <c r="DT4630" s="1"/>
      <c r="DU4630" s="1"/>
      <c r="DV4630" s="1"/>
      <c r="DW4630" s="1"/>
      <c r="DX4630" s="1"/>
      <c r="DY4630" s="1"/>
      <c r="DZ4630" s="1"/>
      <c r="EA4630" s="1"/>
      <c r="EB4630" s="1"/>
      <c r="EC4630" s="1"/>
      <c r="ED4630" s="1"/>
      <c r="EE4630" s="1"/>
      <c r="EF4630" s="1"/>
      <c r="EG4630" s="1"/>
      <c r="EH4630" s="1"/>
      <c r="EI4630" s="1"/>
      <c r="EJ4630" s="1"/>
      <c r="EK4630" s="1"/>
      <c r="EL4630" s="1"/>
      <c r="EM4630" s="1"/>
      <c r="EN4630" s="1"/>
      <c r="EO4630" s="1"/>
      <c r="EP4630" s="1"/>
      <c r="EQ4630" s="1"/>
      <c r="ER4630" s="1"/>
      <c r="ES4630" s="1"/>
      <c r="ET4630" s="1"/>
      <c r="EU4630" s="1"/>
      <c r="EV4630" s="1"/>
      <c r="EW4630" s="1"/>
      <c r="EX4630" s="1"/>
      <c r="EY4630" s="1"/>
      <c r="EZ4630" s="1"/>
      <c r="FA4630" s="1"/>
      <c r="FB4630" s="1"/>
      <c r="FC4630" s="1"/>
      <c r="FD4630" s="1"/>
      <c r="FE4630" s="1"/>
      <c r="FF4630" s="1"/>
      <c r="FG4630" s="1"/>
      <c r="FH4630" s="1"/>
      <c r="FI4630" s="1"/>
      <c r="FJ4630" s="1"/>
      <c r="FK4630" s="1"/>
      <c r="FL4630" s="1"/>
      <c r="FM4630" s="1"/>
      <c r="FN4630" s="1"/>
      <c r="FO4630" s="1"/>
      <c r="FP4630" s="1"/>
      <c r="FQ4630" s="1"/>
      <c r="FR4630" s="1"/>
      <c r="FS4630" s="1"/>
      <c r="FT4630" s="1"/>
      <c r="FU4630" s="1"/>
      <c r="FV4630" s="1"/>
      <c r="FW4630" s="1"/>
      <c r="FX4630" s="1"/>
      <c r="FY4630" s="1"/>
      <c r="FZ4630" s="1"/>
      <c r="GA4630" s="1"/>
      <c r="GB4630" s="1"/>
      <c r="GC4630" s="1"/>
      <c r="GD4630" s="1"/>
      <c r="GE4630" s="1"/>
      <c r="GF4630" s="1"/>
      <c r="GG4630" s="1"/>
      <c r="GH4630" s="1"/>
      <c r="GI4630" s="1"/>
      <c r="GJ4630" s="1"/>
      <c r="GK4630"/>
      <c r="GL4630"/>
      <c r="GM4630"/>
      <c r="GN4630"/>
      <c r="GO4630"/>
      <c r="GP4630"/>
      <c r="GQ4630"/>
      <c r="GR4630"/>
      <c r="GS4630"/>
      <c r="GT4630"/>
      <c r="GU4630"/>
      <c r="GV4630"/>
      <c r="GW4630"/>
      <c r="GX4630"/>
      <c r="GY4630"/>
      <c r="GZ4630"/>
      <c r="HA4630"/>
      <c r="HB4630"/>
      <c r="HC4630"/>
      <c r="HD4630"/>
      <c r="HE4630"/>
    </row>
    <row r="4631" spans="1:213" s="25" customFormat="1" x14ac:dyDescent="0.25">
      <c r="A4631"/>
      <c r="B4631"/>
      <c r="C4631"/>
      <c r="D4631" s="19"/>
      <c r="E4631" s="19"/>
      <c r="F4631" s="20"/>
      <c r="G4631" s="20"/>
      <c r="H4631" s="20"/>
      <c r="I4631" s="20"/>
      <c r="J4631" s="21"/>
      <c r="K4631" s="21"/>
      <c r="L4631" s="20"/>
      <c r="M4631" s="20"/>
      <c r="N4631" s="22"/>
      <c r="O4631" s="22"/>
      <c r="P4631" s="22"/>
      <c r="Q4631" s="22"/>
      <c r="R4631" s="19"/>
      <c r="S4631" s="19"/>
      <c r="T4631" s="19"/>
      <c r="U4631" s="20"/>
      <c r="V4631" s="20"/>
      <c r="W4631" s="20"/>
      <c r="X4631" s="27"/>
      <c r="Y4631" s="253"/>
      <c r="Z4631" s="30"/>
      <c r="AA4631" s="30"/>
      <c r="AB4631" s="31"/>
      <c r="AC4631" s="31"/>
      <c r="AD4631" s="31"/>
      <c r="AE4631" s="31"/>
      <c r="AF4631" s="31"/>
      <c r="AG4631" s="241"/>
      <c r="AH4631" s="31"/>
      <c r="AI4631" s="31"/>
      <c r="AJ4631" s="31"/>
      <c r="AK4631" s="31"/>
      <c r="AL4631" s="120"/>
      <c r="AQ4631" s="26"/>
      <c r="AW4631" s="19"/>
      <c r="AX4631" s="19"/>
      <c r="AY4631" s="19"/>
      <c r="AZ4631" s="19"/>
      <c r="BA4631" s="19"/>
      <c r="BB4631" s="19"/>
      <c r="BC4631" s="1"/>
      <c r="BD4631"/>
      <c r="BE4631"/>
      <c r="BF4631" s="1"/>
      <c r="BG4631"/>
      <c r="BH4631"/>
      <c r="BI4631"/>
      <c r="BJ4631" s="1"/>
      <c r="BK4631" s="1"/>
      <c r="BL4631"/>
      <c r="BM4631" s="1"/>
      <c r="BN4631" s="1"/>
      <c r="BO4631" s="1"/>
      <c r="BP4631" s="1"/>
      <c r="BQ4631" s="1"/>
      <c r="BR4631" s="1"/>
      <c r="BS4631" s="1"/>
      <c r="BT4631" s="22"/>
      <c r="BU4631" s="1"/>
      <c r="BV4631" s="1"/>
      <c r="BW4631" s="1"/>
      <c r="BX4631" s="1"/>
      <c r="BY4631" s="1"/>
      <c r="BZ4631" s="1"/>
      <c r="CA4631" s="1"/>
      <c r="CB4631" s="1"/>
      <c r="CC4631" s="1"/>
      <c r="CD4631" s="1"/>
      <c r="CE4631" s="1"/>
      <c r="CF4631" s="1"/>
      <c r="CG4631" s="1"/>
      <c r="CH4631" s="1"/>
      <c r="CI4631" s="1"/>
      <c r="CJ4631" s="1"/>
      <c r="CK4631" s="1"/>
      <c r="CL4631" s="1"/>
      <c r="CM4631" s="1"/>
      <c r="CN4631" s="1"/>
      <c r="CO4631" s="1"/>
      <c r="CP4631" s="1"/>
      <c r="CQ4631" s="1"/>
      <c r="CR4631" s="1"/>
      <c r="CS4631" s="1"/>
      <c r="CT4631" s="1"/>
      <c r="CU4631" s="1"/>
      <c r="CV4631" s="1"/>
      <c r="CW4631" s="1"/>
      <c r="CX4631" s="1"/>
      <c r="CY4631" s="1"/>
      <c r="CZ4631" s="1"/>
      <c r="DA4631" s="1"/>
      <c r="DB4631" s="1"/>
      <c r="DC4631" s="1"/>
      <c r="DD4631" s="1"/>
      <c r="DE4631" s="1"/>
      <c r="DF4631" s="1"/>
      <c r="DG4631" s="1"/>
      <c r="DH4631" s="1"/>
      <c r="DI4631" s="1"/>
      <c r="DJ4631" s="1"/>
      <c r="DK4631" s="1"/>
      <c r="DL4631" s="1"/>
      <c r="DM4631" s="1"/>
      <c r="DN4631" s="1"/>
      <c r="DO4631" s="1"/>
      <c r="DP4631" s="1"/>
      <c r="DQ4631" s="1"/>
      <c r="DR4631" s="1"/>
      <c r="DS4631" s="1"/>
      <c r="DT4631" s="1"/>
      <c r="DU4631" s="1"/>
      <c r="DV4631" s="1"/>
      <c r="DW4631" s="1"/>
      <c r="DX4631" s="1"/>
      <c r="DY4631" s="1"/>
      <c r="DZ4631" s="1"/>
      <c r="EA4631" s="1"/>
      <c r="EB4631" s="1"/>
      <c r="EC4631" s="1"/>
      <c r="ED4631" s="1"/>
      <c r="EE4631" s="1"/>
      <c r="EF4631" s="1"/>
      <c r="EG4631" s="1"/>
      <c r="EH4631" s="1"/>
      <c r="EI4631" s="1"/>
      <c r="EJ4631" s="1"/>
      <c r="EK4631" s="1"/>
      <c r="EL4631" s="1"/>
      <c r="EM4631" s="1"/>
      <c r="EN4631" s="1"/>
      <c r="EO4631" s="1"/>
      <c r="EP4631" s="1"/>
      <c r="EQ4631" s="1"/>
      <c r="ER4631" s="1"/>
      <c r="ES4631" s="1"/>
      <c r="ET4631" s="1"/>
      <c r="EU4631" s="1"/>
      <c r="EV4631" s="1"/>
      <c r="EW4631" s="1"/>
      <c r="EX4631" s="1"/>
      <c r="EY4631" s="1"/>
      <c r="EZ4631" s="1"/>
      <c r="FA4631" s="1"/>
      <c r="FB4631" s="1"/>
      <c r="FC4631" s="1"/>
      <c r="FD4631" s="1"/>
      <c r="FE4631" s="1"/>
      <c r="FF4631" s="1"/>
      <c r="FG4631" s="1"/>
      <c r="FH4631" s="1"/>
      <c r="FI4631" s="1"/>
      <c r="FJ4631" s="1"/>
      <c r="FK4631" s="1"/>
      <c r="FL4631" s="1"/>
      <c r="FM4631" s="1"/>
      <c r="FN4631" s="1"/>
      <c r="FO4631" s="1"/>
      <c r="FP4631" s="1"/>
      <c r="FQ4631" s="1"/>
      <c r="FR4631" s="1"/>
      <c r="FS4631" s="1"/>
      <c r="FT4631" s="1"/>
      <c r="FU4631" s="1"/>
      <c r="FV4631" s="1"/>
      <c r="FW4631" s="1"/>
      <c r="FX4631" s="1"/>
      <c r="FY4631" s="1"/>
      <c r="FZ4631" s="1"/>
      <c r="GA4631" s="1"/>
      <c r="GB4631" s="1"/>
      <c r="GC4631" s="1"/>
      <c r="GD4631" s="1"/>
      <c r="GE4631" s="1"/>
      <c r="GF4631" s="1"/>
      <c r="GG4631" s="1"/>
      <c r="GH4631" s="1"/>
      <c r="GI4631" s="1"/>
      <c r="GJ4631" s="1"/>
      <c r="GK4631"/>
      <c r="GL4631"/>
      <c r="GM4631"/>
      <c r="GN4631"/>
      <c r="GO4631"/>
      <c r="GP4631"/>
      <c r="GQ4631"/>
      <c r="GR4631"/>
      <c r="GS4631"/>
      <c r="GT4631"/>
      <c r="GU4631"/>
      <c r="GV4631"/>
      <c r="GW4631"/>
      <c r="GX4631"/>
      <c r="GY4631"/>
      <c r="GZ4631"/>
      <c r="HA4631"/>
      <c r="HB4631"/>
      <c r="HC4631"/>
      <c r="HD4631"/>
      <c r="HE4631"/>
    </row>
    <row r="4632" spans="1:213" s="25" customFormat="1" x14ac:dyDescent="0.25">
      <c r="A4632"/>
      <c r="B4632"/>
      <c r="C4632"/>
      <c r="D4632" s="19"/>
      <c r="E4632" s="19"/>
      <c r="F4632" s="20"/>
      <c r="G4632" s="20"/>
      <c r="H4632" s="20"/>
      <c r="I4632" s="20"/>
      <c r="J4632" s="21"/>
      <c r="K4632" s="21"/>
      <c r="L4632" s="20"/>
      <c r="M4632" s="20"/>
      <c r="N4632" s="22"/>
      <c r="O4632" s="22"/>
      <c r="P4632" s="22"/>
      <c r="Q4632" s="22"/>
      <c r="R4632" s="19"/>
      <c r="S4632" s="19"/>
      <c r="T4632" s="19"/>
      <c r="U4632" s="20"/>
      <c r="V4632" s="20"/>
      <c r="W4632" s="20"/>
      <c r="X4632" s="27"/>
      <c r="Y4632" s="253"/>
      <c r="Z4632" s="30"/>
      <c r="AA4632" s="30"/>
      <c r="AB4632" s="31"/>
      <c r="AC4632" s="31"/>
      <c r="AD4632" s="31"/>
      <c r="AE4632" s="31"/>
      <c r="AF4632" s="31"/>
      <c r="AG4632" s="241"/>
      <c r="AH4632" s="31"/>
      <c r="AI4632" s="31"/>
      <c r="AJ4632" s="31"/>
      <c r="AK4632" s="31"/>
      <c r="AL4632" s="120"/>
      <c r="AQ4632" s="26"/>
      <c r="AW4632" s="19"/>
      <c r="AX4632" s="19"/>
      <c r="AY4632" s="19"/>
      <c r="AZ4632" s="19"/>
      <c r="BA4632" s="19"/>
      <c r="BB4632" s="19"/>
      <c r="BC4632" s="1"/>
      <c r="BD4632"/>
      <c r="BE4632"/>
      <c r="BF4632" s="1"/>
      <c r="BG4632"/>
      <c r="BH4632"/>
      <c r="BI4632"/>
      <c r="BJ4632" s="1"/>
      <c r="BK4632" s="1"/>
      <c r="BL4632"/>
      <c r="BM4632" s="1"/>
      <c r="BN4632" s="1"/>
      <c r="BO4632" s="1"/>
      <c r="BP4632" s="1"/>
      <c r="BQ4632" s="1"/>
      <c r="BR4632" s="1"/>
      <c r="BS4632" s="1"/>
      <c r="BT4632" s="22"/>
      <c r="BU4632" s="1"/>
      <c r="BV4632" s="1"/>
      <c r="BW4632" s="1"/>
      <c r="BX4632" s="1"/>
      <c r="BY4632" s="1"/>
      <c r="BZ4632" s="1"/>
      <c r="CA4632" s="1"/>
      <c r="CB4632" s="1"/>
      <c r="CC4632" s="1"/>
      <c r="CD4632" s="1"/>
      <c r="CE4632" s="1"/>
      <c r="CF4632" s="1"/>
      <c r="CG4632" s="1"/>
      <c r="CH4632" s="1"/>
      <c r="CI4632" s="1"/>
      <c r="CJ4632" s="1"/>
      <c r="CK4632" s="1"/>
      <c r="CL4632" s="1"/>
      <c r="CM4632" s="1"/>
      <c r="CN4632" s="1"/>
      <c r="CO4632" s="1"/>
      <c r="CP4632" s="1"/>
      <c r="CQ4632" s="1"/>
      <c r="CR4632" s="1"/>
      <c r="CS4632" s="1"/>
      <c r="CT4632" s="1"/>
      <c r="CU4632" s="1"/>
      <c r="CV4632" s="1"/>
      <c r="CW4632" s="1"/>
      <c r="CX4632" s="1"/>
      <c r="CY4632" s="1"/>
      <c r="CZ4632" s="1"/>
      <c r="DA4632" s="1"/>
      <c r="DB4632" s="1"/>
      <c r="DC4632" s="1"/>
      <c r="DD4632" s="1"/>
      <c r="DE4632" s="1"/>
      <c r="DF4632" s="1"/>
      <c r="DG4632" s="1"/>
      <c r="DH4632" s="1"/>
      <c r="DI4632" s="1"/>
      <c r="DJ4632" s="1"/>
      <c r="DK4632" s="1"/>
      <c r="DL4632" s="1"/>
      <c r="DM4632" s="1"/>
      <c r="DN4632" s="1"/>
      <c r="DO4632" s="1"/>
      <c r="DP4632" s="1"/>
      <c r="DQ4632" s="1"/>
      <c r="DR4632" s="1"/>
      <c r="DS4632" s="1"/>
      <c r="DT4632" s="1"/>
      <c r="DU4632" s="1"/>
      <c r="DV4632" s="1"/>
      <c r="DW4632" s="1"/>
      <c r="DX4632" s="1"/>
      <c r="DY4632" s="1"/>
      <c r="DZ4632" s="1"/>
      <c r="EA4632" s="1"/>
      <c r="EB4632" s="1"/>
      <c r="EC4632" s="1"/>
      <c r="ED4632" s="1"/>
      <c r="EE4632" s="1"/>
      <c r="EF4632" s="1"/>
      <c r="EG4632" s="1"/>
      <c r="EH4632" s="1"/>
      <c r="EI4632" s="1"/>
      <c r="EJ4632" s="1"/>
      <c r="EK4632" s="1"/>
      <c r="EL4632" s="1"/>
      <c r="EM4632" s="1"/>
      <c r="EN4632" s="1"/>
      <c r="EO4632" s="1"/>
      <c r="EP4632" s="1"/>
      <c r="EQ4632" s="1"/>
      <c r="ER4632" s="1"/>
      <c r="ES4632" s="1"/>
      <c r="ET4632" s="1"/>
      <c r="EU4632" s="1"/>
      <c r="EV4632" s="1"/>
      <c r="EW4632" s="1"/>
      <c r="EX4632" s="1"/>
      <c r="EY4632" s="1"/>
      <c r="EZ4632" s="1"/>
      <c r="FA4632" s="1"/>
      <c r="FB4632" s="1"/>
      <c r="FC4632" s="1"/>
      <c r="FD4632" s="1"/>
      <c r="FE4632" s="1"/>
      <c r="FF4632" s="1"/>
      <c r="FG4632" s="1"/>
      <c r="FH4632" s="1"/>
      <c r="FI4632" s="1"/>
      <c r="FJ4632" s="1"/>
      <c r="FK4632" s="1"/>
      <c r="FL4632" s="1"/>
      <c r="FM4632" s="1"/>
      <c r="FN4632" s="1"/>
      <c r="FO4632" s="1"/>
      <c r="FP4632" s="1"/>
      <c r="FQ4632" s="1"/>
      <c r="FR4632" s="1"/>
      <c r="FS4632" s="1"/>
      <c r="FT4632" s="1"/>
      <c r="FU4632" s="1"/>
      <c r="FV4632" s="1"/>
      <c r="FW4632" s="1"/>
      <c r="FX4632" s="1"/>
      <c r="FY4632" s="1"/>
      <c r="FZ4632" s="1"/>
      <c r="GA4632" s="1"/>
      <c r="GB4632" s="1"/>
      <c r="GC4632" s="1"/>
      <c r="GD4632" s="1"/>
      <c r="GE4632" s="1"/>
      <c r="GF4632" s="1"/>
      <c r="GG4632" s="1"/>
      <c r="GH4632" s="1"/>
      <c r="GI4632" s="1"/>
      <c r="GJ4632" s="1"/>
      <c r="GK4632"/>
      <c r="GL4632"/>
      <c r="GM4632"/>
      <c r="GN4632"/>
      <c r="GO4632"/>
      <c r="GP4632"/>
      <c r="GQ4632"/>
      <c r="GR4632"/>
      <c r="GS4632"/>
      <c r="GT4632"/>
      <c r="GU4632"/>
      <c r="GV4632"/>
      <c r="GW4632"/>
      <c r="GX4632"/>
      <c r="GY4632"/>
      <c r="GZ4632"/>
      <c r="HA4632"/>
      <c r="HB4632"/>
      <c r="HC4632"/>
      <c r="HD4632"/>
      <c r="HE4632"/>
    </row>
    <row r="4633" spans="1:213" s="25" customFormat="1" x14ac:dyDescent="0.25">
      <c r="A4633"/>
      <c r="B4633"/>
      <c r="C4633"/>
      <c r="D4633" s="19"/>
      <c r="E4633" s="19"/>
      <c r="F4633" s="20"/>
      <c r="G4633" s="20"/>
      <c r="H4633" s="20"/>
      <c r="I4633" s="20"/>
      <c r="J4633" s="21"/>
      <c r="K4633" s="21"/>
      <c r="L4633" s="20"/>
      <c r="M4633" s="20"/>
      <c r="N4633" s="22"/>
      <c r="O4633" s="22"/>
      <c r="P4633" s="22"/>
      <c r="Q4633" s="22"/>
      <c r="R4633" s="19"/>
      <c r="S4633" s="19"/>
      <c r="T4633" s="19"/>
      <c r="U4633" s="20"/>
      <c r="V4633" s="20"/>
      <c r="W4633" s="20"/>
      <c r="X4633" s="27"/>
      <c r="Y4633" s="253"/>
      <c r="Z4633" s="30"/>
      <c r="AA4633" s="30"/>
      <c r="AB4633" s="31"/>
      <c r="AC4633" s="31"/>
      <c r="AD4633" s="31"/>
      <c r="AE4633" s="31"/>
      <c r="AF4633" s="31"/>
      <c r="AG4633" s="241"/>
      <c r="AH4633" s="31"/>
      <c r="AI4633" s="31"/>
      <c r="AJ4633" s="31"/>
      <c r="AK4633" s="31"/>
      <c r="AL4633" s="120"/>
      <c r="AQ4633" s="26"/>
      <c r="AW4633" s="19"/>
      <c r="AX4633" s="19"/>
      <c r="AY4633" s="19"/>
      <c r="AZ4633" s="19"/>
      <c r="BA4633" s="19"/>
      <c r="BB4633" s="19"/>
      <c r="BC4633" s="1"/>
      <c r="BD4633"/>
      <c r="BE4633"/>
      <c r="BF4633" s="1"/>
      <c r="BG4633"/>
      <c r="BH4633"/>
      <c r="BI4633"/>
      <c r="BJ4633" s="1"/>
      <c r="BK4633" s="1"/>
      <c r="BL4633"/>
      <c r="BM4633" s="1"/>
      <c r="BN4633" s="1"/>
      <c r="BO4633" s="1"/>
      <c r="BP4633" s="1"/>
      <c r="BQ4633" s="1"/>
      <c r="BR4633" s="1"/>
      <c r="BS4633" s="1"/>
      <c r="BT4633" s="22"/>
      <c r="BU4633" s="1"/>
      <c r="BV4633" s="1"/>
      <c r="BW4633" s="1"/>
      <c r="BX4633" s="1"/>
      <c r="BY4633" s="1"/>
      <c r="BZ4633" s="1"/>
      <c r="CA4633" s="1"/>
      <c r="CB4633" s="1"/>
      <c r="CC4633" s="1"/>
      <c r="CD4633" s="1"/>
      <c r="CE4633" s="1"/>
      <c r="CF4633" s="1"/>
      <c r="CG4633" s="1"/>
      <c r="CH4633" s="1"/>
      <c r="CI4633" s="1"/>
      <c r="CJ4633" s="1"/>
      <c r="CK4633" s="1"/>
      <c r="CL4633" s="1"/>
      <c r="CM4633" s="1"/>
      <c r="CN4633" s="1"/>
      <c r="CO4633" s="1"/>
      <c r="CP4633" s="1"/>
      <c r="CQ4633" s="1"/>
      <c r="CR4633" s="1"/>
      <c r="CS4633" s="1"/>
      <c r="CT4633" s="1"/>
      <c r="CU4633" s="1"/>
      <c r="CV4633" s="1"/>
      <c r="CW4633" s="1"/>
      <c r="CX4633" s="1"/>
      <c r="CY4633" s="1"/>
      <c r="CZ4633" s="1"/>
      <c r="DA4633" s="1"/>
      <c r="DB4633" s="1"/>
      <c r="DC4633" s="1"/>
      <c r="DD4633" s="1"/>
      <c r="DE4633" s="1"/>
      <c r="DF4633" s="1"/>
      <c r="DG4633" s="1"/>
      <c r="DH4633" s="1"/>
      <c r="DI4633" s="1"/>
      <c r="DJ4633" s="1"/>
      <c r="DK4633" s="1"/>
      <c r="DL4633" s="1"/>
      <c r="DM4633" s="1"/>
      <c r="DN4633" s="1"/>
      <c r="DO4633" s="1"/>
      <c r="DP4633" s="1"/>
      <c r="DQ4633" s="1"/>
      <c r="DR4633" s="1"/>
      <c r="DS4633" s="1"/>
      <c r="DT4633" s="1"/>
      <c r="DU4633" s="1"/>
      <c r="DV4633" s="1"/>
      <c r="DW4633" s="1"/>
      <c r="DX4633" s="1"/>
      <c r="DY4633" s="1"/>
      <c r="DZ4633" s="1"/>
      <c r="EA4633" s="1"/>
      <c r="EB4633" s="1"/>
      <c r="EC4633" s="1"/>
      <c r="ED4633" s="1"/>
      <c r="EE4633" s="1"/>
      <c r="EF4633" s="1"/>
      <c r="EG4633" s="1"/>
      <c r="EH4633" s="1"/>
      <c r="EI4633" s="1"/>
      <c r="EJ4633" s="1"/>
      <c r="EK4633" s="1"/>
      <c r="EL4633" s="1"/>
      <c r="EM4633" s="1"/>
      <c r="EN4633" s="1"/>
      <c r="EO4633" s="1"/>
      <c r="EP4633" s="1"/>
      <c r="EQ4633" s="1"/>
      <c r="ER4633" s="1"/>
      <c r="ES4633" s="1"/>
      <c r="ET4633" s="1"/>
      <c r="EU4633" s="1"/>
      <c r="EV4633" s="1"/>
      <c r="EW4633" s="1"/>
      <c r="EX4633" s="1"/>
      <c r="EY4633" s="1"/>
      <c r="EZ4633" s="1"/>
      <c r="FA4633" s="1"/>
      <c r="FB4633" s="1"/>
      <c r="FC4633" s="1"/>
      <c r="FD4633" s="1"/>
      <c r="FE4633" s="1"/>
      <c r="FF4633" s="1"/>
      <c r="FG4633" s="1"/>
      <c r="FH4633" s="1"/>
      <c r="FI4633" s="1"/>
      <c r="FJ4633" s="1"/>
      <c r="FK4633" s="1"/>
      <c r="FL4633" s="1"/>
      <c r="FM4633" s="1"/>
      <c r="FN4633" s="1"/>
      <c r="FO4633" s="1"/>
      <c r="FP4633" s="1"/>
      <c r="FQ4633" s="1"/>
      <c r="FR4633" s="1"/>
      <c r="FS4633" s="1"/>
      <c r="FT4633" s="1"/>
      <c r="FU4633" s="1"/>
      <c r="FV4633" s="1"/>
      <c r="FW4633" s="1"/>
      <c r="FX4633" s="1"/>
      <c r="FY4633" s="1"/>
      <c r="FZ4633" s="1"/>
      <c r="GA4633" s="1"/>
      <c r="GB4633" s="1"/>
      <c r="GC4633" s="1"/>
      <c r="GD4633" s="1"/>
      <c r="GE4633" s="1"/>
      <c r="GF4633" s="1"/>
      <c r="GG4633" s="1"/>
      <c r="GH4633" s="1"/>
      <c r="GI4633" s="1"/>
      <c r="GJ4633" s="1"/>
      <c r="GK4633"/>
      <c r="GL4633"/>
      <c r="GM4633"/>
      <c r="GN4633"/>
      <c r="GO4633"/>
      <c r="GP4633"/>
      <c r="GQ4633"/>
      <c r="GR4633"/>
      <c r="GS4633"/>
      <c r="GT4633"/>
      <c r="GU4633"/>
      <c r="GV4633"/>
      <c r="GW4633"/>
      <c r="GX4633"/>
      <c r="GY4633"/>
      <c r="GZ4633"/>
      <c r="HA4633"/>
      <c r="HB4633"/>
      <c r="HC4633"/>
      <c r="HD4633"/>
      <c r="HE4633"/>
    </row>
    <row r="4634" spans="1:213" s="25" customFormat="1" x14ac:dyDescent="0.25">
      <c r="A4634"/>
      <c r="B4634"/>
      <c r="C4634"/>
      <c r="D4634" s="19"/>
      <c r="E4634" s="19"/>
      <c r="F4634" s="20"/>
      <c r="G4634" s="20"/>
      <c r="H4634" s="20"/>
      <c r="I4634" s="20"/>
      <c r="J4634" s="21"/>
      <c r="K4634" s="21"/>
      <c r="L4634" s="20"/>
      <c r="M4634" s="20"/>
      <c r="N4634" s="22"/>
      <c r="O4634" s="22"/>
      <c r="P4634" s="22"/>
      <c r="Q4634" s="22"/>
      <c r="R4634" s="19"/>
      <c r="S4634" s="19"/>
      <c r="T4634" s="19"/>
      <c r="U4634" s="20"/>
      <c r="V4634" s="20"/>
      <c r="W4634" s="20"/>
      <c r="X4634" s="27"/>
      <c r="Y4634" s="253"/>
      <c r="Z4634" s="30"/>
      <c r="AA4634" s="30"/>
      <c r="AB4634" s="31"/>
      <c r="AC4634" s="31"/>
      <c r="AD4634" s="31"/>
      <c r="AE4634" s="31"/>
      <c r="AF4634" s="31"/>
      <c r="AG4634" s="241"/>
      <c r="AH4634" s="31"/>
      <c r="AI4634" s="31"/>
      <c r="AJ4634" s="31"/>
      <c r="AK4634" s="31"/>
      <c r="AL4634" s="120"/>
      <c r="AQ4634" s="26"/>
      <c r="AW4634" s="19"/>
      <c r="AX4634" s="19"/>
      <c r="AY4634" s="19"/>
      <c r="AZ4634" s="19"/>
      <c r="BA4634" s="19"/>
      <c r="BB4634" s="19"/>
      <c r="BC4634" s="1"/>
      <c r="BD4634"/>
      <c r="BE4634"/>
      <c r="BF4634" s="1"/>
      <c r="BG4634"/>
      <c r="BH4634"/>
      <c r="BI4634"/>
      <c r="BJ4634" s="1"/>
      <c r="BK4634" s="1"/>
      <c r="BL4634"/>
      <c r="BM4634" s="1"/>
      <c r="BN4634" s="1"/>
      <c r="BO4634" s="1"/>
      <c r="BP4634" s="1"/>
      <c r="BQ4634" s="1"/>
      <c r="BR4634" s="1"/>
      <c r="BS4634" s="1"/>
      <c r="BT4634" s="22"/>
      <c r="BU4634" s="1"/>
      <c r="BV4634" s="1"/>
      <c r="BW4634" s="1"/>
      <c r="BX4634" s="1"/>
      <c r="BY4634" s="1"/>
      <c r="BZ4634" s="1"/>
      <c r="CA4634" s="1"/>
      <c r="CB4634" s="1"/>
      <c r="CC4634" s="1"/>
      <c r="CD4634" s="1"/>
      <c r="CE4634" s="1"/>
      <c r="CF4634" s="1"/>
      <c r="CG4634" s="1"/>
      <c r="CH4634" s="1"/>
      <c r="CI4634" s="1"/>
      <c r="CJ4634" s="1"/>
      <c r="CK4634" s="1"/>
      <c r="CL4634" s="1"/>
      <c r="CM4634" s="1"/>
      <c r="CN4634" s="1"/>
      <c r="CO4634" s="1"/>
      <c r="CP4634" s="1"/>
      <c r="CQ4634" s="1"/>
      <c r="CR4634" s="1"/>
      <c r="CS4634" s="1"/>
      <c r="CT4634" s="1"/>
      <c r="CU4634" s="1"/>
      <c r="CV4634" s="1"/>
      <c r="CW4634" s="1"/>
      <c r="CX4634" s="1"/>
      <c r="CY4634" s="1"/>
      <c r="CZ4634" s="1"/>
      <c r="DA4634" s="1"/>
      <c r="DB4634" s="1"/>
      <c r="DC4634" s="1"/>
      <c r="DD4634" s="1"/>
      <c r="DE4634" s="1"/>
      <c r="DF4634" s="1"/>
      <c r="DG4634" s="1"/>
      <c r="DH4634" s="1"/>
      <c r="DI4634" s="1"/>
      <c r="DJ4634" s="1"/>
      <c r="DK4634" s="1"/>
      <c r="DL4634" s="1"/>
      <c r="DM4634" s="1"/>
      <c r="DN4634" s="1"/>
      <c r="DO4634" s="1"/>
      <c r="DP4634" s="1"/>
      <c r="DQ4634" s="1"/>
      <c r="DR4634" s="1"/>
      <c r="DS4634" s="1"/>
      <c r="DT4634" s="1"/>
      <c r="DU4634" s="1"/>
      <c r="DV4634" s="1"/>
      <c r="DW4634" s="1"/>
      <c r="DX4634" s="1"/>
      <c r="DY4634" s="1"/>
      <c r="DZ4634" s="1"/>
      <c r="EA4634" s="1"/>
      <c r="EB4634" s="1"/>
      <c r="EC4634" s="1"/>
      <c r="ED4634" s="1"/>
      <c r="EE4634" s="1"/>
      <c r="EF4634" s="1"/>
      <c r="EG4634" s="1"/>
      <c r="EH4634" s="1"/>
      <c r="EI4634" s="1"/>
      <c r="EJ4634" s="1"/>
      <c r="EK4634" s="1"/>
      <c r="EL4634" s="1"/>
      <c r="EM4634" s="1"/>
      <c r="EN4634" s="1"/>
      <c r="EO4634" s="1"/>
      <c r="EP4634" s="1"/>
      <c r="EQ4634" s="1"/>
      <c r="ER4634" s="1"/>
      <c r="ES4634" s="1"/>
      <c r="ET4634" s="1"/>
      <c r="EU4634" s="1"/>
      <c r="EV4634" s="1"/>
      <c r="EW4634" s="1"/>
      <c r="EX4634" s="1"/>
      <c r="EY4634" s="1"/>
      <c r="EZ4634" s="1"/>
      <c r="FA4634" s="1"/>
      <c r="FB4634" s="1"/>
      <c r="FC4634" s="1"/>
      <c r="FD4634" s="1"/>
      <c r="FE4634" s="1"/>
      <c r="FF4634" s="1"/>
      <c r="FG4634" s="1"/>
      <c r="FH4634" s="1"/>
      <c r="FI4634" s="1"/>
      <c r="FJ4634" s="1"/>
      <c r="FK4634" s="1"/>
      <c r="FL4634" s="1"/>
      <c r="FM4634" s="1"/>
      <c r="FN4634" s="1"/>
      <c r="FO4634" s="1"/>
      <c r="FP4634" s="1"/>
      <c r="FQ4634" s="1"/>
      <c r="FR4634" s="1"/>
      <c r="FS4634" s="1"/>
      <c r="FT4634" s="1"/>
      <c r="FU4634" s="1"/>
      <c r="FV4634" s="1"/>
      <c r="FW4634" s="1"/>
      <c r="FX4634" s="1"/>
      <c r="FY4634" s="1"/>
      <c r="FZ4634" s="1"/>
      <c r="GA4634" s="1"/>
      <c r="GB4634" s="1"/>
      <c r="GC4634" s="1"/>
      <c r="GD4634" s="1"/>
      <c r="GE4634" s="1"/>
      <c r="GF4634" s="1"/>
      <c r="GG4634" s="1"/>
      <c r="GH4634" s="1"/>
      <c r="GI4634" s="1"/>
      <c r="GJ4634" s="1"/>
      <c r="GK4634"/>
      <c r="GL4634"/>
      <c r="GM4634"/>
      <c r="GN4634"/>
      <c r="GO4634"/>
      <c r="GP4634"/>
      <c r="GQ4634"/>
      <c r="GR4634"/>
      <c r="GS4634"/>
      <c r="GT4634"/>
      <c r="GU4634"/>
      <c r="GV4634"/>
      <c r="GW4634"/>
      <c r="GX4634"/>
      <c r="GY4634"/>
      <c r="GZ4634"/>
      <c r="HA4634"/>
      <c r="HB4634"/>
      <c r="HC4634"/>
      <c r="HD4634"/>
      <c r="HE4634"/>
    </row>
    <row r="4635" spans="1:213" s="25" customFormat="1" x14ac:dyDescent="0.25">
      <c r="A4635"/>
      <c r="B4635"/>
      <c r="C4635"/>
      <c r="D4635" s="19"/>
      <c r="E4635" s="19"/>
      <c r="F4635" s="20"/>
      <c r="G4635" s="20"/>
      <c r="H4635" s="20"/>
      <c r="I4635" s="20"/>
      <c r="J4635" s="21"/>
      <c r="K4635" s="21"/>
      <c r="L4635" s="20"/>
      <c r="M4635" s="20"/>
      <c r="N4635" s="22"/>
      <c r="O4635" s="22"/>
      <c r="P4635" s="22"/>
      <c r="Q4635" s="22"/>
      <c r="R4635" s="19"/>
      <c r="S4635" s="19"/>
      <c r="T4635" s="19"/>
      <c r="U4635" s="20"/>
      <c r="V4635" s="20"/>
      <c r="W4635" s="20"/>
      <c r="X4635" s="27"/>
      <c r="Y4635" s="253"/>
      <c r="Z4635" s="30"/>
      <c r="AA4635" s="30"/>
      <c r="AB4635" s="31"/>
      <c r="AC4635" s="31"/>
      <c r="AD4635" s="31"/>
      <c r="AE4635" s="31"/>
      <c r="AF4635" s="31"/>
      <c r="AG4635" s="241"/>
      <c r="AH4635" s="31"/>
      <c r="AI4635" s="31"/>
      <c r="AJ4635" s="31"/>
      <c r="AK4635" s="31"/>
      <c r="AL4635" s="120"/>
      <c r="AQ4635" s="26"/>
      <c r="AW4635" s="19"/>
      <c r="AX4635" s="19"/>
      <c r="AY4635" s="19"/>
      <c r="AZ4635" s="19"/>
      <c r="BA4635" s="19"/>
      <c r="BB4635" s="19"/>
      <c r="BC4635" s="1"/>
      <c r="BD4635"/>
      <c r="BE4635"/>
      <c r="BF4635" s="1"/>
      <c r="BG4635"/>
      <c r="BH4635"/>
      <c r="BI4635"/>
      <c r="BJ4635" s="1"/>
      <c r="BK4635" s="1"/>
      <c r="BL4635"/>
      <c r="BM4635" s="1"/>
      <c r="BN4635" s="1"/>
      <c r="BO4635" s="1"/>
      <c r="BP4635" s="1"/>
      <c r="BQ4635" s="1"/>
      <c r="BR4635" s="1"/>
      <c r="BS4635" s="1"/>
      <c r="BT4635" s="22"/>
      <c r="BU4635" s="1"/>
      <c r="BV4635" s="1"/>
      <c r="BW4635" s="1"/>
      <c r="BX4635" s="1"/>
      <c r="BY4635" s="1"/>
      <c r="BZ4635" s="1"/>
      <c r="CA4635" s="1"/>
      <c r="CB4635" s="1"/>
      <c r="CC4635" s="1"/>
      <c r="CD4635" s="1"/>
      <c r="CE4635" s="1"/>
      <c r="CF4635" s="1"/>
      <c r="CG4635" s="1"/>
      <c r="CH4635" s="1"/>
      <c r="CI4635" s="1"/>
      <c r="CJ4635" s="1"/>
      <c r="CK4635" s="1"/>
      <c r="CL4635" s="1"/>
      <c r="CM4635" s="1"/>
      <c r="CN4635" s="1"/>
      <c r="CO4635" s="1"/>
      <c r="CP4635" s="1"/>
      <c r="CQ4635" s="1"/>
      <c r="CR4635" s="1"/>
      <c r="CS4635" s="1"/>
      <c r="CT4635" s="1"/>
      <c r="CU4635" s="1"/>
      <c r="CV4635" s="1"/>
      <c r="CW4635" s="1"/>
      <c r="CX4635" s="1"/>
      <c r="CY4635" s="1"/>
      <c r="CZ4635" s="1"/>
      <c r="DA4635" s="1"/>
      <c r="DB4635" s="1"/>
      <c r="DC4635" s="1"/>
      <c r="DD4635" s="1"/>
      <c r="DE4635" s="1"/>
      <c r="DF4635" s="1"/>
      <c r="DG4635" s="1"/>
      <c r="DH4635" s="1"/>
      <c r="DI4635" s="1"/>
      <c r="DJ4635" s="1"/>
      <c r="DK4635" s="1"/>
      <c r="DL4635" s="1"/>
      <c r="DM4635" s="1"/>
      <c r="DN4635" s="1"/>
      <c r="DO4635" s="1"/>
      <c r="DP4635" s="1"/>
      <c r="DQ4635" s="1"/>
      <c r="DR4635" s="1"/>
      <c r="DS4635" s="1"/>
      <c r="DT4635" s="1"/>
      <c r="DU4635" s="1"/>
      <c r="DV4635" s="1"/>
      <c r="DW4635" s="1"/>
      <c r="DX4635" s="1"/>
      <c r="DY4635" s="1"/>
      <c r="DZ4635" s="1"/>
      <c r="EA4635" s="1"/>
      <c r="EB4635" s="1"/>
      <c r="EC4635" s="1"/>
      <c r="ED4635" s="1"/>
      <c r="EE4635" s="1"/>
      <c r="EF4635" s="1"/>
      <c r="EG4635" s="1"/>
      <c r="EH4635" s="1"/>
      <c r="EI4635" s="1"/>
      <c r="EJ4635" s="1"/>
      <c r="EK4635" s="1"/>
      <c r="EL4635" s="1"/>
      <c r="EM4635" s="1"/>
      <c r="EN4635" s="1"/>
      <c r="EO4635" s="1"/>
      <c r="EP4635" s="1"/>
      <c r="EQ4635" s="1"/>
      <c r="ER4635" s="1"/>
      <c r="ES4635" s="1"/>
      <c r="ET4635" s="1"/>
      <c r="EU4635" s="1"/>
      <c r="EV4635" s="1"/>
      <c r="EW4635" s="1"/>
      <c r="EX4635" s="1"/>
      <c r="EY4635" s="1"/>
      <c r="EZ4635" s="1"/>
      <c r="FA4635" s="1"/>
      <c r="FB4635" s="1"/>
      <c r="FC4635" s="1"/>
      <c r="FD4635" s="1"/>
      <c r="FE4635" s="1"/>
      <c r="FF4635" s="1"/>
      <c r="FG4635" s="1"/>
      <c r="FH4635" s="1"/>
      <c r="FI4635" s="1"/>
      <c r="FJ4635" s="1"/>
      <c r="FK4635" s="1"/>
      <c r="FL4635" s="1"/>
      <c r="FM4635" s="1"/>
      <c r="FN4635" s="1"/>
      <c r="FO4635" s="1"/>
      <c r="FP4635" s="1"/>
      <c r="FQ4635" s="1"/>
      <c r="FR4635" s="1"/>
      <c r="FS4635" s="1"/>
      <c r="FT4635" s="1"/>
      <c r="FU4635" s="1"/>
      <c r="FV4635" s="1"/>
      <c r="FW4635" s="1"/>
      <c r="FX4635" s="1"/>
      <c r="FY4635" s="1"/>
      <c r="FZ4635" s="1"/>
      <c r="GA4635" s="1"/>
      <c r="GB4635" s="1"/>
      <c r="GC4635" s="1"/>
      <c r="GD4635" s="1"/>
      <c r="GE4635" s="1"/>
      <c r="GF4635" s="1"/>
      <c r="GG4635" s="1"/>
      <c r="GH4635" s="1"/>
      <c r="GI4635" s="1"/>
      <c r="GJ4635" s="1"/>
      <c r="GK4635"/>
      <c r="GL4635"/>
      <c r="GM4635"/>
      <c r="GN4635"/>
      <c r="GO4635"/>
      <c r="GP4635"/>
      <c r="GQ4635"/>
      <c r="GR4635"/>
      <c r="GS4635"/>
      <c r="GT4635"/>
      <c r="GU4635"/>
      <c r="GV4635"/>
      <c r="GW4635"/>
      <c r="GX4635"/>
      <c r="GY4635"/>
      <c r="GZ4635"/>
      <c r="HA4635"/>
      <c r="HB4635"/>
      <c r="HC4635"/>
      <c r="HD4635"/>
      <c r="HE4635"/>
    </row>
    <row r="4636" spans="1:213" s="25" customFormat="1" x14ac:dyDescent="0.25">
      <c r="A4636"/>
      <c r="B4636"/>
      <c r="C4636"/>
      <c r="D4636" s="19"/>
      <c r="E4636" s="19"/>
      <c r="F4636" s="20"/>
      <c r="G4636" s="20"/>
      <c r="H4636" s="20"/>
      <c r="I4636" s="20"/>
      <c r="J4636" s="21"/>
      <c r="K4636" s="21"/>
      <c r="L4636" s="20"/>
      <c r="M4636" s="20"/>
      <c r="N4636" s="22"/>
      <c r="O4636" s="22"/>
      <c r="P4636" s="22"/>
      <c r="Q4636" s="22"/>
      <c r="R4636" s="19"/>
      <c r="S4636" s="19"/>
      <c r="T4636" s="19"/>
      <c r="U4636" s="20"/>
      <c r="V4636" s="20"/>
      <c r="W4636" s="20"/>
      <c r="X4636" s="27"/>
      <c r="Y4636" s="253"/>
      <c r="Z4636" s="30"/>
      <c r="AA4636" s="30"/>
      <c r="AB4636" s="31"/>
      <c r="AC4636" s="31"/>
      <c r="AD4636" s="31"/>
      <c r="AE4636" s="31"/>
      <c r="AF4636" s="31"/>
      <c r="AG4636" s="241"/>
      <c r="AH4636" s="31"/>
      <c r="AI4636" s="31"/>
      <c r="AJ4636" s="31"/>
      <c r="AK4636" s="31"/>
      <c r="AL4636" s="120"/>
      <c r="AQ4636" s="26"/>
      <c r="AW4636" s="19"/>
      <c r="AX4636" s="19"/>
      <c r="AY4636" s="19"/>
      <c r="AZ4636" s="19"/>
      <c r="BA4636" s="19"/>
      <c r="BB4636" s="19"/>
      <c r="BC4636" s="1"/>
      <c r="BD4636"/>
      <c r="BE4636"/>
      <c r="BF4636" s="1"/>
      <c r="BG4636"/>
      <c r="BH4636"/>
      <c r="BI4636"/>
      <c r="BJ4636" s="1"/>
      <c r="BK4636" s="1"/>
      <c r="BL4636"/>
      <c r="BM4636" s="1"/>
      <c r="BN4636" s="1"/>
      <c r="BO4636" s="1"/>
      <c r="BP4636" s="1"/>
      <c r="BQ4636" s="1"/>
      <c r="BR4636" s="1"/>
      <c r="BS4636" s="1"/>
      <c r="BT4636" s="22"/>
      <c r="BU4636" s="1"/>
      <c r="BV4636" s="1"/>
      <c r="BW4636" s="1"/>
      <c r="BX4636" s="1"/>
      <c r="BY4636" s="1"/>
      <c r="BZ4636" s="1"/>
      <c r="CA4636" s="1"/>
      <c r="CB4636" s="1"/>
      <c r="CC4636" s="1"/>
      <c r="CD4636" s="1"/>
      <c r="CE4636" s="1"/>
      <c r="CF4636" s="1"/>
      <c r="CG4636" s="1"/>
      <c r="CH4636" s="1"/>
      <c r="CI4636" s="1"/>
      <c r="CJ4636" s="1"/>
      <c r="CK4636" s="1"/>
      <c r="CL4636" s="1"/>
      <c r="CM4636" s="1"/>
      <c r="CN4636" s="1"/>
      <c r="CO4636" s="1"/>
      <c r="CP4636" s="1"/>
      <c r="CQ4636" s="1"/>
      <c r="CR4636" s="1"/>
      <c r="CS4636" s="1"/>
      <c r="CT4636" s="1"/>
      <c r="CU4636" s="1"/>
      <c r="CV4636" s="1"/>
      <c r="CW4636" s="1"/>
      <c r="CX4636" s="1"/>
      <c r="CY4636" s="1"/>
      <c r="CZ4636" s="1"/>
      <c r="DA4636" s="1"/>
      <c r="DB4636" s="1"/>
      <c r="DC4636" s="1"/>
      <c r="DD4636" s="1"/>
      <c r="DE4636" s="1"/>
      <c r="DF4636" s="1"/>
      <c r="DG4636" s="1"/>
      <c r="DH4636" s="1"/>
      <c r="DI4636" s="1"/>
      <c r="DJ4636" s="1"/>
      <c r="DK4636" s="1"/>
      <c r="DL4636" s="1"/>
      <c r="DM4636" s="1"/>
      <c r="DN4636" s="1"/>
      <c r="DO4636" s="1"/>
      <c r="DP4636" s="1"/>
      <c r="DQ4636" s="1"/>
      <c r="DR4636" s="1"/>
      <c r="DS4636" s="1"/>
      <c r="DT4636" s="1"/>
      <c r="DU4636" s="1"/>
      <c r="DV4636" s="1"/>
      <c r="DW4636" s="1"/>
      <c r="DX4636" s="1"/>
      <c r="DY4636" s="1"/>
      <c r="DZ4636" s="1"/>
      <c r="EA4636" s="1"/>
      <c r="EB4636" s="1"/>
      <c r="EC4636" s="1"/>
      <c r="ED4636" s="1"/>
      <c r="EE4636" s="1"/>
      <c r="EF4636" s="1"/>
      <c r="EG4636" s="1"/>
      <c r="EH4636" s="1"/>
      <c r="EI4636" s="1"/>
      <c r="EJ4636" s="1"/>
      <c r="EK4636" s="1"/>
      <c r="EL4636" s="1"/>
      <c r="EM4636" s="1"/>
      <c r="EN4636" s="1"/>
      <c r="EO4636" s="1"/>
      <c r="EP4636" s="1"/>
      <c r="EQ4636" s="1"/>
      <c r="ER4636" s="1"/>
      <c r="ES4636" s="1"/>
      <c r="ET4636" s="1"/>
      <c r="EU4636" s="1"/>
      <c r="EV4636" s="1"/>
      <c r="EW4636" s="1"/>
      <c r="EX4636" s="1"/>
      <c r="EY4636" s="1"/>
      <c r="EZ4636" s="1"/>
      <c r="FA4636" s="1"/>
      <c r="FB4636" s="1"/>
      <c r="FC4636" s="1"/>
      <c r="FD4636" s="1"/>
      <c r="FE4636" s="1"/>
      <c r="FF4636" s="1"/>
      <c r="FG4636" s="1"/>
      <c r="FH4636" s="1"/>
      <c r="FI4636" s="1"/>
      <c r="FJ4636" s="1"/>
      <c r="FK4636" s="1"/>
      <c r="FL4636" s="1"/>
      <c r="FM4636" s="1"/>
      <c r="FN4636" s="1"/>
      <c r="FO4636" s="1"/>
      <c r="FP4636" s="1"/>
      <c r="FQ4636" s="1"/>
      <c r="FR4636" s="1"/>
      <c r="FS4636" s="1"/>
      <c r="FT4636" s="1"/>
      <c r="FU4636" s="1"/>
      <c r="FV4636" s="1"/>
      <c r="FW4636" s="1"/>
      <c r="FX4636" s="1"/>
      <c r="FY4636" s="1"/>
      <c r="FZ4636" s="1"/>
      <c r="GA4636" s="1"/>
      <c r="GB4636" s="1"/>
      <c r="GC4636" s="1"/>
      <c r="GD4636" s="1"/>
      <c r="GE4636" s="1"/>
      <c r="GF4636" s="1"/>
      <c r="GG4636" s="1"/>
      <c r="GH4636" s="1"/>
      <c r="GI4636" s="1"/>
      <c r="GJ4636" s="1"/>
      <c r="GK4636"/>
      <c r="GL4636"/>
      <c r="GM4636"/>
      <c r="GN4636"/>
      <c r="GO4636"/>
      <c r="GP4636"/>
      <c r="GQ4636"/>
      <c r="GR4636"/>
      <c r="GS4636"/>
      <c r="GT4636"/>
      <c r="GU4636"/>
      <c r="GV4636"/>
      <c r="GW4636"/>
      <c r="GX4636"/>
      <c r="GY4636"/>
      <c r="GZ4636"/>
      <c r="HA4636"/>
      <c r="HB4636"/>
      <c r="HC4636"/>
      <c r="HD4636"/>
      <c r="HE4636"/>
    </row>
    <row r="4637" spans="1:213" s="25" customFormat="1" x14ac:dyDescent="0.25">
      <c r="A4637"/>
      <c r="B4637"/>
      <c r="C4637"/>
      <c r="D4637" s="19"/>
      <c r="E4637" s="19"/>
      <c r="F4637" s="20"/>
      <c r="G4637" s="20"/>
      <c r="H4637" s="20"/>
      <c r="I4637" s="20"/>
      <c r="J4637" s="21"/>
      <c r="K4637" s="21"/>
      <c r="L4637" s="20"/>
      <c r="M4637" s="20"/>
      <c r="N4637" s="22"/>
      <c r="O4637" s="22"/>
      <c r="P4637" s="22"/>
      <c r="Q4637" s="22"/>
      <c r="R4637" s="19"/>
      <c r="S4637" s="19"/>
      <c r="T4637" s="19"/>
      <c r="U4637" s="20"/>
      <c r="V4637" s="20"/>
      <c r="W4637" s="20"/>
      <c r="X4637" s="27"/>
      <c r="Y4637" s="253"/>
      <c r="Z4637" s="30"/>
      <c r="AA4637" s="30"/>
      <c r="AB4637" s="31"/>
      <c r="AC4637" s="31"/>
      <c r="AD4637" s="31"/>
      <c r="AE4637" s="31"/>
      <c r="AF4637" s="31"/>
      <c r="AG4637" s="241"/>
      <c r="AH4637" s="31"/>
      <c r="AI4637" s="31"/>
      <c r="AJ4637" s="31"/>
      <c r="AK4637" s="31"/>
      <c r="AL4637" s="120"/>
      <c r="AQ4637" s="26"/>
      <c r="AW4637" s="19"/>
      <c r="AX4637" s="19"/>
      <c r="AY4637" s="19"/>
      <c r="AZ4637" s="19"/>
      <c r="BA4637" s="19"/>
      <c r="BB4637" s="19"/>
      <c r="BC4637" s="1"/>
      <c r="BD4637"/>
      <c r="BE4637"/>
      <c r="BF4637" s="1"/>
      <c r="BG4637"/>
      <c r="BH4637"/>
      <c r="BI4637"/>
      <c r="BJ4637" s="1"/>
      <c r="BK4637" s="1"/>
      <c r="BL4637"/>
      <c r="BM4637" s="1"/>
      <c r="BN4637" s="1"/>
      <c r="BO4637" s="1"/>
      <c r="BP4637" s="1"/>
      <c r="BQ4637" s="1"/>
      <c r="BR4637" s="1"/>
      <c r="BS4637" s="1"/>
      <c r="BT4637" s="22"/>
      <c r="BU4637" s="1"/>
      <c r="BV4637" s="1"/>
      <c r="BW4637" s="1"/>
      <c r="BX4637" s="1"/>
      <c r="BY4637" s="1"/>
      <c r="BZ4637" s="1"/>
      <c r="CA4637" s="1"/>
      <c r="CB4637" s="1"/>
      <c r="CC4637" s="1"/>
      <c r="CD4637" s="1"/>
      <c r="CE4637" s="1"/>
      <c r="CF4637" s="1"/>
      <c r="CG4637" s="1"/>
      <c r="CH4637" s="1"/>
      <c r="CI4637" s="1"/>
      <c r="CJ4637" s="1"/>
      <c r="CK4637" s="1"/>
      <c r="CL4637" s="1"/>
      <c r="CM4637" s="1"/>
      <c r="CN4637" s="1"/>
      <c r="CO4637" s="1"/>
      <c r="CP4637" s="1"/>
      <c r="CQ4637" s="1"/>
      <c r="CR4637" s="1"/>
      <c r="CS4637" s="1"/>
      <c r="CT4637" s="1"/>
      <c r="CU4637" s="1"/>
      <c r="CV4637" s="1"/>
      <c r="CW4637" s="1"/>
      <c r="CX4637" s="1"/>
      <c r="CY4637" s="1"/>
      <c r="CZ4637" s="1"/>
      <c r="DA4637" s="1"/>
      <c r="DB4637" s="1"/>
      <c r="DC4637" s="1"/>
      <c r="DD4637" s="1"/>
      <c r="DE4637" s="1"/>
      <c r="DF4637" s="1"/>
      <c r="DG4637" s="1"/>
      <c r="DH4637" s="1"/>
      <c r="DI4637" s="1"/>
      <c r="DJ4637" s="1"/>
      <c r="DK4637" s="1"/>
      <c r="DL4637" s="1"/>
      <c r="DM4637" s="1"/>
      <c r="DN4637" s="1"/>
      <c r="DO4637" s="1"/>
      <c r="DP4637" s="1"/>
      <c r="DQ4637" s="1"/>
      <c r="DR4637" s="1"/>
      <c r="DS4637" s="1"/>
      <c r="DT4637" s="1"/>
      <c r="DU4637" s="1"/>
      <c r="DV4637" s="1"/>
      <c r="DW4637" s="1"/>
      <c r="DX4637" s="1"/>
      <c r="DY4637" s="1"/>
      <c r="DZ4637" s="1"/>
      <c r="EA4637" s="1"/>
      <c r="EB4637" s="1"/>
      <c r="EC4637" s="1"/>
      <c r="ED4637" s="1"/>
      <c r="EE4637" s="1"/>
      <c r="EF4637" s="1"/>
      <c r="EG4637" s="1"/>
      <c r="EH4637" s="1"/>
      <c r="EI4637" s="1"/>
      <c r="EJ4637" s="1"/>
      <c r="EK4637" s="1"/>
      <c r="EL4637" s="1"/>
      <c r="EM4637" s="1"/>
      <c r="EN4637" s="1"/>
      <c r="EO4637" s="1"/>
      <c r="EP4637" s="1"/>
      <c r="EQ4637" s="1"/>
      <c r="ER4637" s="1"/>
      <c r="ES4637" s="1"/>
      <c r="ET4637" s="1"/>
      <c r="EU4637" s="1"/>
      <c r="EV4637" s="1"/>
      <c r="EW4637" s="1"/>
      <c r="EX4637" s="1"/>
      <c r="EY4637" s="1"/>
      <c r="EZ4637" s="1"/>
      <c r="FA4637" s="1"/>
      <c r="FB4637" s="1"/>
      <c r="FC4637" s="1"/>
      <c r="FD4637" s="1"/>
      <c r="FE4637" s="1"/>
      <c r="FF4637" s="1"/>
      <c r="FG4637" s="1"/>
      <c r="FH4637" s="1"/>
      <c r="FI4637" s="1"/>
      <c r="FJ4637" s="1"/>
      <c r="FK4637" s="1"/>
      <c r="FL4637" s="1"/>
      <c r="FM4637" s="1"/>
      <c r="FN4637" s="1"/>
      <c r="FO4637" s="1"/>
      <c r="FP4637" s="1"/>
      <c r="FQ4637" s="1"/>
      <c r="FR4637" s="1"/>
      <c r="FS4637" s="1"/>
      <c r="FT4637" s="1"/>
      <c r="FU4637" s="1"/>
      <c r="FV4637" s="1"/>
      <c r="FW4637" s="1"/>
      <c r="FX4637" s="1"/>
      <c r="FY4637" s="1"/>
      <c r="FZ4637" s="1"/>
      <c r="GA4637" s="1"/>
      <c r="GB4637" s="1"/>
      <c r="GC4637" s="1"/>
      <c r="GD4637" s="1"/>
      <c r="GE4637" s="1"/>
      <c r="GF4637" s="1"/>
      <c r="GG4637" s="1"/>
      <c r="GH4637" s="1"/>
      <c r="GI4637" s="1"/>
      <c r="GJ4637" s="1"/>
      <c r="GK4637"/>
      <c r="GL4637"/>
      <c r="GM4637"/>
      <c r="GN4637"/>
      <c r="GO4637"/>
      <c r="GP4637"/>
      <c r="GQ4637"/>
      <c r="GR4637"/>
      <c r="GS4637"/>
      <c r="GT4637"/>
      <c r="GU4637"/>
      <c r="GV4637"/>
      <c r="GW4637"/>
      <c r="GX4637"/>
      <c r="GY4637"/>
      <c r="GZ4637"/>
      <c r="HA4637"/>
      <c r="HB4637"/>
      <c r="HC4637"/>
      <c r="HD4637"/>
      <c r="HE4637"/>
    </row>
    <row r="4638" spans="1:213" s="25" customFormat="1" x14ac:dyDescent="0.25">
      <c r="A4638"/>
      <c r="B4638"/>
      <c r="C4638"/>
      <c r="D4638" s="19"/>
      <c r="E4638" s="19"/>
      <c r="F4638" s="20"/>
      <c r="G4638" s="20"/>
      <c r="H4638" s="20"/>
      <c r="I4638" s="20"/>
      <c r="J4638" s="21"/>
      <c r="K4638" s="21"/>
      <c r="L4638" s="20"/>
      <c r="M4638" s="20"/>
      <c r="N4638" s="22"/>
      <c r="O4638" s="22"/>
      <c r="P4638" s="22"/>
      <c r="Q4638" s="22"/>
      <c r="R4638" s="19"/>
      <c r="S4638" s="19"/>
      <c r="T4638" s="19"/>
      <c r="U4638" s="20"/>
      <c r="V4638" s="20"/>
      <c r="W4638" s="20"/>
      <c r="X4638" s="27"/>
      <c r="Y4638" s="253"/>
      <c r="Z4638" s="30"/>
      <c r="AA4638" s="30"/>
      <c r="AB4638" s="31"/>
      <c r="AC4638" s="31"/>
      <c r="AD4638" s="31"/>
      <c r="AE4638" s="31"/>
      <c r="AF4638" s="31"/>
      <c r="AG4638" s="241"/>
      <c r="AH4638" s="31"/>
      <c r="AI4638" s="31"/>
      <c r="AJ4638" s="31"/>
      <c r="AK4638" s="31"/>
      <c r="AL4638" s="120"/>
      <c r="AQ4638" s="26"/>
      <c r="AW4638" s="19"/>
      <c r="AX4638" s="19"/>
      <c r="AY4638" s="19"/>
      <c r="AZ4638" s="19"/>
      <c r="BA4638" s="19"/>
      <c r="BB4638" s="19"/>
      <c r="BC4638" s="1"/>
      <c r="BD4638"/>
      <c r="BE4638"/>
      <c r="BF4638" s="1"/>
      <c r="BG4638"/>
      <c r="BH4638"/>
      <c r="BI4638"/>
      <c r="BJ4638" s="1"/>
      <c r="BK4638" s="1"/>
      <c r="BL4638"/>
      <c r="BM4638" s="1"/>
      <c r="BN4638" s="1"/>
      <c r="BO4638" s="1"/>
      <c r="BP4638" s="1"/>
      <c r="BQ4638" s="1"/>
      <c r="BR4638" s="1"/>
      <c r="BS4638" s="1"/>
      <c r="BT4638" s="22"/>
      <c r="BU4638" s="1"/>
      <c r="BV4638" s="1"/>
      <c r="BW4638" s="1"/>
      <c r="BX4638" s="1"/>
      <c r="BY4638" s="1"/>
      <c r="BZ4638" s="1"/>
      <c r="CA4638" s="1"/>
      <c r="CB4638" s="1"/>
      <c r="CC4638" s="1"/>
      <c r="CD4638" s="1"/>
      <c r="CE4638" s="1"/>
      <c r="CF4638" s="1"/>
      <c r="CG4638" s="1"/>
      <c r="CH4638" s="1"/>
      <c r="CI4638" s="1"/>
      <c r="CJ4638" s="1"/>
      <c r="CK4638" s="1"/>
      <c r="CL4638" s="1"/>
      <c r="CM4638" s="1"/>
      <c r="CN4638" s="1"/>
      <c r="CO4638" s="1"/>
      <c r="CP4638" s="1"/>
      <c r="CQ4638" s="1"/>
      <c r="CR4638" s="1"/>
      <c r="CS4638" s="1"/>
      <c r="CT4638" s="1"/>
      <c r="CU4638" s="1"/>
      <c r="CV4638" s="1"/>
      <c r="CW4638" s="1"/>
      <c r="CX4638" s="1"/>
      <c r="CY4638" s="1"/>
      <c r="CZ4638" s="1"/>
      <c r="DA4638" s="1"/>
      <c r="DB4638" s="1"/>
      <c r="DC4638" s="1"/>
      <c r="DD4638" s="1"/>
      <c r="DE4638" s="1"/>
      <c r="DF4638" s="1"/>
      <c r="DG4638" s="1"/>
      <c r="DH4638" s="1"/>
      <c r="DI4638" s="1"/>
      <c r="DJ4638" s="1"/>
      <c r="DK4638" s="1"/>
      <c r="DL4638" s="1"/>
      <c r="DM4638" s="1"/>
      <c r="DN4638" s="1"/>
      <c r="DO4638" s="1"/>
      <c r="DP4638" s="1"/>
      <c r="DQ4638" s="1"/>
      <c r="DR4638" s="1"/>
      <c r="DS4638" s="1"/>
      <c r="DT4638" s="1"/>
      <c r="DU4638" s="1"/>
      <c r="DV4638" s="1"/>
      <c r="DW4638" s="1"/>
      <c r="DX4638" s="1"/>
      <c r="DY4638" s="1"/>
      <c r="DZ4638" s="1"/>
      <c r="EA4638" s="1"/>
      <c r="EB4638" s="1"/>
      <c r="EC4638" s="1"/>
      <c r="ED4638" s="1"/>
      <c r="EE4638" s="1"/>
      <c r="EF4638" s="1"/>
      <c r="EG4638" s="1"/>
      <c r="EH4638" s="1"/>
      <c r="EI4638" s="1"/>
      <c r="EJ4638" s="1"/>
      <c r="EK4638" s="1"/>
      <c r="EL4638" s="1"/>
      <c r="EM4638" s="1"/>
      <c r="EN4638" s="1"/>
      <c r="EO4638" s="1"/>
      <c r="EP4638" s="1"/>
      <c r="EQ4638" s="1"/>
      <c r="ER4638" s="1"/>
      <c r="ES4638" s="1"/>
      <c r="ET4638" s="1"/>
      <c r="EU4638" s="1"/>
      <c r="EV4638" s="1"/>
      <c r="EW4638" s="1"/>
      <c r="EX4638" s="1"/>
      <c r="EY4638" s="1"/>
      <c r="EZ4638" s="1"/>
      <c r="FA4638" s="1"/>
      <c r="FB4638" s="1"/>
      <c r="FC4638" s="1"/>
      <c r="FD4638" s="1"/>
      <c r="FE4638" s="1"/>
      <c r="FF4638" s="1"/>
      <c r="FG4638" s="1"/>
      <c r="FH4638" s="1"/>
      <c r="FI4638" s="1"/>
      <c r="FJ4638" s="1"/>
      <c r="FK4638" s="1"/>
      <c r="FL4638" s="1"/>
      <c r="FM4638" s="1"/>
      <c r="FN4638" s="1"/>
      <c r="FO4638" s="1"/>
      <c r="FP4638" s="1"/>
      <c r="FQ4638" s="1"/>
      <c r="FR4638" s="1"/>
      <c r="FS4638" s="1"/>
      <c r="FT4638" s="1"/>
      <c r="FU4638" s="1"/>
      <c r="FV4638" s="1"/>
      <c r="FW4638" s="1"/>
      <c r="FX4638" s="1"/>
      <c r="FY4638" s="1"/>
      <c r="FZ4638" s="1"/>
      <c r="GA4638" s="1"/>
      <c r="GB4638" s="1"/>
      <c r="GC4638" s="1"/>
      <c r="GD4638" s="1"/>
      <c r="GE4638" s="1"/>
      <c r="GF4638" s="1"/>
      <c r="GG4638" s="1"/>
      <c r="GH4638" s="1"/>
      <c r="GI4638" s="1"/>
      <c r="GJ4638" s="1"/>
      <c r="GK4638"/>
      <c r="GL4638"/>
      <c r="GM4638"/>
      <c r="GN4638"/>
      <c r="GO4638"/>
      <c r="GP4638"/>
      <c r="GQ4638"/>
      <c r="GR4638"/>
      <c r="GS4638"/>
      <c r="GT4638"/>
      <c r="GU4638"/>
      <c r="GV4638"/>
      <c r="GW4638"/>
      <c r="GX4638"/>
      <c r="GY4638"/>
      <c r="GZ4638"/>
      <c r="HA4638"/>
      <c r="HB4638"/>
      <c r="HC4638"/>
      <c r="HD4638"/>
      <c r="HE4638"/>
    </row>
    <row r="4639" spans="1:213" s="25" customFormat="1" x14ac:dyDescent="0.25">
      <c r="A4639"/>
      <c r="B4639"/>
      <c r="C4639"/>
      <c r="D4639" s="19"/>
      <c r="E4639" s="19"/>
      <c r="F4639" s="20"/>
      <c r="G4639" s="20"/>
      <c r="H4639" s="20"/>
      <c r="I4639" s="20"/>
      <c r="J4639" s="21"/>
      <c r="K4639" s="21"/>
      <c r="L4639" s="20"/>
      <c r="M4639" s="20"/>
      <c r="N4639" s="22"/>
      <c r="O4639" s="22"/>
      <c r="P4639" s="22"/>
      <c r="Q4639" s="22"/>
      <c r="R4639" s="19"/>
      <c r="S4639" s="19"/>
      <c r="T4639" s="19"/>
      <c r="U4639" s="20"/>
      <c r="V4639" s="20"/>
      <c r="W4639" s="20"/>
      <c r="X4639" s="27"/>
      <c r="Y4639" s="253"/>
      <c r="Z4639" s="30"/>
      <c r="AA4639" s="30"/>
      <c r="AB4639" s="31"/>
      <c r="AC4639" s="31"/>
      <c r="AD4639" s="31"/>
      <c r="AE4639" s="31"/>
      <c r="AF4639" s="31"/>
      <c r="AG4639" s="241"/>
      <c r="AH4639" s="31"/>
      <c r="AI4639" s="31"/>
      <c r="AJ4639" s="31"/>
      <c r="AK4639" s="31"/>
      <c r="AL4639" s="120"/>
      <c r="AQ4639" s="26"/>
      <c r="AW4639" s="19"/>
      <c r="AX4639" s="19"/>
      <c r="AY4639" s="19"/>
      <c r="AZ4639" s="19"/>
      <c r="BA4639" s="19"/>
      <c r="BB4639" s="19"/>
      <c r="BC4639" s="1"/>
      <c r="BD4639"/>
      <c r="BE4639"/>
      <c r="BF4639" s="1"/>
      <c r="BG4639"/>
      <c r="BH4639"/>
      <c r="BI4639"/>
      <c r="BJ4639" s="1"/>
      <c r="BK4639" s="1"/>
      <c r="BL4639"/>
      <c r="BM4639" s="1"/>
      <c r="BN4639" s="1"/>
      <c r="BO4639" s="1"/>
      <c r="BP4639" s="1"/>
      <c r="BQ4639" s="1"/>
      <c r="BR4639" s="1"/>
      <c r="BS4639" s="1"/>
      <c r="BT4639" s="22"/>
      <c r="BU4639" s="1"/>
      <c r="BV4639" s="1"/>
      <c r="BW4639" s="1"/>
      <c r="BX4639" s="1"/>
      <c r="BY4639" s="1"/>
      <c r="BZ4639" s="1"/>
      <c r="CA4639" s="1"/>
      <c r="CB4639" s="1"/>
      <c r="CC4639" s="1"/>
      <c r="CD4639" s="1"/>
      <c r="CE4639" s="1"/>
      <c r="CF4639" s="1"/>
      <c r="CG4639" s="1"/>
      <c r="CH4639" s="1"/>
      <c r="CI4639" s="1"/>
      <c r="CJ4639" s="1"/>
      <c r="CK4639" s="1"/>
      <c r="CL4639" s="1"/>
      <c r="CM4639" s="1"/>
      <c r="CN4639" s="1"/>
      <c r="CO4639" s="1"/>
      <c r="CP4639" s="1"/>
      <c r="CQ4639" s="1"/>
      <c r="CR4639" s="1"/>
      <c r="CS4639" s="1"/>
      <c r="CT4639" s="1"/>
      <c r="CU4639" s="1"/>
      <c r="CV4639" s="1"/>
      <c r="CW4639" s="1"/>
      <c r="CX4639" s="1"/>
      <c r="CY4639" s="1"/>
      <c r="CZ4639" s="1"/>
      <c r="DA4639" s="1"/>
      <c r="DB4639" s="1"/>
      <c r="DC4639" s="1"/>
      <c r="DD4639" s="1"/>
      <c r="DE4639" s="1"/>
      <c r="DF4639" s="1"/>
      <c r="DG4639" s="1"/>
      <c r="DH4639" s="1"/>
      <c r="DI4639" s="1"/>
      <c r="DJ4639" s="1"/>
      <c r="DK4639" s="1"/>
      <c r="DL4639" s="1"/>
      <c r="DM4639" s="1"/>
      <c r="DN4639" s="1"/>
      <c r="DO4639" s="1"/>
      <c r="DP4639" s="1"/>
      <c r="DQ4639" s="1"/>
      <c r="DR4639" s="1"/>
      <c r="DS4639" s="1"/>
      <c r="DT4639" s="1"/>
      <c r="DU4639" s="1"/>
      <c r="DV4639" s="1"/>
      <c r="DW4639" s="1"/>
      <c r="DX4639" s="1"/>
      <c r="DY4639" s="1"/>
      <c r="DZ4639" s="1"/>
      <c r="EA4639" s="1"/>
      <c r="EB4639" s="1"/>
      <c r="EC4639" s="1"/>
      <c r="ED4639" s="1"/>
      <c r="EE4639" s="1"/>
      <c r="EF4639" s="1"/>
      <c r="EG4639" s="1"/>
      <c r="EH4639" s="1"/>
      <c r="EI4639" s="1"/>
      <c r="EJ4639" s="1"/>
      <c r="EK4639" s="1"/>
      <c r="EL4639" s="1"/>
      <c r="EM4639" s="1"/>
      <c r="EN4639" s="1"/>
      <c r="EO4639" s="1"/>
      <c r="EP4639" s="1"/>
      <c r="EQ4639" s="1"/>
      <c r="ER4639" s="1"/>
      <c r="ES4639" s="1"/>
      <c r="ET4639" s="1"/>
      <c r="EU4639" s="1"/>
      <c r="EV4639" s="1"/>
      <c r="EW4639" s="1"/>
      <c r="EX4639" s="1"/>
      <c r="EY4639" s="1"/>
      <c r="EZ4639" s="1"/>
      <c r="FA4639" s="1"/>
      <c r="FB4639" s="1"/>
      <c r="FC4639" s="1"/>
      <c r="FD4639" s="1"/>
      <c r="FE4639" s="1"/>
      <c r="FF4639" s="1"/>
      <c r="FG4639" s="1"/>
      <c r="FH4639" s="1"/>
      <c r="FI4639" s="1"/>
      <c r="FJ4639" s="1"/>
      <c r="FK4639" s="1"/>
      <c r="FL4639" s="1"/>
      <c r="FM4639" s="1"/>
      <c r="FN4639" s="1"/>
      <c r="FO4639" s="1"/>
      <c r="FP4639" s="1"/>
      <c r="FQ4639" s="1"/>
      <c r="FR4639" s="1"/>
      <c r="FS4639" s="1"/>
      <c r="FT4639" s="1"/>
      <c r="FU4639" s="1"/>
      <c r="FV4639" s="1"/>
      <c r="FW4639" s="1"/>
      <c r="FX4639" s="1"/>
      <c r="FY4639" s="1"/>
      <c r="FZ4639" s="1"/>
      <c r="GA4639" s="1"/>
      <c r="GB4639" s="1"/>
      <c r="GC4639" s="1"/>
      <c r="GD4639" s="1"/>
      <c r="GE4639" s="1"/>
      <c r="GF4639" s="1"/>
      <c r="GG4639" s="1"/>
      <c r="GH4639" s="1"/>
      <c r="GI4639" s="1"/>
      <c r="GJ4639" s="1"/>
      <c r="GK4639"/>
      <c r="GL4639"/>
      <c r="GM4639"/>
      <c r="GN4639"/>
      <c r="GO4639"/>
      <c r="GP4639"/>
      <c r="GQ4639"/>
      <c r="GR4639"/>
      <c r="GS4639"/>
      <c r="GT4639"/>
      <c r="GU4639"/>
      <c r="GV4639"/>
      <c r="GW4639"/>
      <c r="GX4639"/>
      <c r="GY4639"/>
      <c r="GZ4639"/>
      <c r="HA4639"/>
      <c r="HB4639"/>
      <c r="HC4639"/>
      <c r="HD4639"/>
      <c r="HE4639"/>
    </row>
    <row r="4640" spans="1:213" s="25" customFormat="1" x14ac:dyDescent="0.25">
      <c r="A4640"/>
      <c r="B4640"/>
      <c r="C4640"/>
      <c r="D4640" s="19"/>
      <c r="E4640" s="19"/>
      <c r="F4640" s="20"/>
      <c r="G4640" s="20"/>
      <c r="H4640" s="20"/>
      <c r="I4640" s="20"/>
      <c r="J4640" s="21"/>
      <c r="K4640" s="21"/>
      <c r="L4640" s="20"/>
      <c r="M4640" s="20"/>
      <c r="N4640" s="22"/>
      <c r="O4640" s="22"/>
      <c r="P4640" s="22"/>
      <c r="Q4640" s="22"/>
      <c r="R4640" s="19"/>
      <c r="S4640" s="19"/>
      <c r="T4640" s="19"/>
      <c r="U4640" s="20"/>
      <c r="V4640" s="20"/>
      <c r="W4640" s="20"/>
      <c r="X4640" s="27"/>
      <c r="Y4640" s="253"/>
      <c r="Z4640" s="30"/>
      <c r="AA4640" s="30"/>
      <c r="AB4640" s="31"/>
      <c r="AC4640" s="31"/>
      <c r="AD4640" s="31"/>
      <c r="AE4640" s="31"/>
      <c r="AF4640" s="31"/>
      <c r="AG4640" s="241"/>
      <c r="AH4640" s="31"/>
      <c r="AI4640" s="31"/>
      <c r="AJ4640" s="31"/>
      <c r="AK4640" s="31"/>
      <c r="AL4640" s="120"/>
      <c r="AQ4640" s="26"/>
      <c r="AW4640" s="19"/>
      <c r="AX4640" s="19"/>
      <c r="AY4640" s="19"/>
      <c r="AZ4640" s="19"/>
      <c r="BA4640" s="19"/>
      <c r="BB4640" s="19"/>
      <c r="BC4640" s="1"/>
      <c r="BD4640"/>
      <c r="BE4640"/>
      <c r="BF4640" s="1"/>
      <c r="BG4640"/>
      <c r="BH4640"/>
      <c r="BI4640"/>
      <c r="BJ4640" s="1"/>
      <c r="BK4640" s="1"/>
      <c r="BL4640"/>
      <c r="BM4640" s="1"/>
      <c r="BN4640" s="1"/>
      <c r="BO4640" s="1"/>
      <c r="BP4640" s="1"/>
      <c r="BQ4640" s="1"/>
      <c r="BR4640" s="1"/>
      <c r="BS4640" s="1"/>
      <c r="BT4640" s="22"/>
      <c r="BU4640" s="1"/>
      <c r="BV4640" s="1"/>
      <c r="BW4640" s="1"/>
      <c r="BX4640" s="1"/>
      <c r="BY4640" s="1"/>
      <c r="BZ4640" s="1"/>
      <c r="CA4640" s="1"/>
      <c r="CB4640" s="1"/>
      <c r="CC4640" s="1"/>
      <c r="CD4640" s="1"/>
      <c r="CE4640" s="1"/>
      <c r="CF4640" s="1"/>
      <c r="CG4640" s="1"/>
      <c r="CH4640" s="1"/>
      <c r="CI4640" s="1"/>
      <c r="CJ4640" s="1"/>
      <c r="CK4640" s="1"/>
      <c r="CL4640" s="1"/>
      <c r="CM4640" s="1"/>
      <c r="CN4640" s="1"/>
      <c r="CO4640" s="1"/>
      <c r="CP4640" s="1"/>
      <c r="CQ4640" s="1"/>
      <c r="CR4640" s="1"/>
      <c r="CS4640" s="1"/>
      <c r="CT4640" s="1"/>
      <c r="CU4640" s="1"/>
      <c r="CV4640" s="1"/>
      <c r="CW4640" s="1"/>
      <c r="CX4640" s="1"/>
      <c r="CY4640" s="1"/>
      <c r="CZ4640" s="1"/>
      <c r="DA4640" s="1"/>
      <c r="DB4640" s="1"/>
      <c r="DC4640" s="1"/>
      <c r="DD4640" s="1"/>
      <c r="DE4640" s="1"/>
      <c r="DF4640" s="1"/>
      <c r="DG4640" s="1"/>
      <c r="DH4640" s="1"/>
      <c r="DI4640" s="1"/>
      <c r="DJ4640" s="1"/>
      <c r="DK4640" s="1"/>
      <c r="DL4640" s="1"/>
      <c r="DM4640" s="1"/>
      <c r="DN4640" s="1"/>
      <c r="DO4640" s="1"/>
      <c r="DP4640" s="1"/>
      <c r="DQ4640" s="1"/>
      <c r="DR4640" s="1"/>
      <c r="DS4640" s="1"/>
      <c r="DT4640" s="1"/>
      <c r="DU4640" s="1"/>
      <c r="DV4640" s="1"/>
      <c r="DW4640" s="1"/>
      <c r="DX4640" s="1"/>
      <c r="DY4640" s="1"/>
      <c r="DZ4640" s="1"/>
      <c r="EA4640" s="1"/>
      <c r="EB4640" s="1"/>
      <c r="EC4640" s="1"/>
      <c r="ED4640" s="1"/>
      <c r="EE4640" s="1"/>
      <c r="EF4640" s="1"/>
      <c r="EG4640" s="1"/>
      <c r="EH4640" s="1"/>
      <c r="EI4640" s="1"/>
      <c r="EJ4640" s="1"/>
      <c r="EK4640" s="1"/>
      <c r="EL4640" s="1"/>
      <c r="EM4640" s="1"/>
      <c r="EN4640" s="1"/>
      <c r="EO4640" s="1"/>
      <c r="EP4640" s="1"/>
      <c r="EQ4640" s="1"/>
      <c r="ER4640" s="1"/>
      <c r="ES4640" s="1"/>
      <c r="ET4640" s="1"/>
      <c r="EU4640" s="1"/>
      <c r="EV4640" s="1"/>
      <c r="EW4640" s="1"/>
      <c r="EX4640" s="1"/>
      <c r="EY4640" s="1"/>
      <c r="EZ4640" s="1"/>
      <c r="FA4640" s="1"/>
      <c r="FB4640" s="1"/>
      <c r="FC4640" s="1"/>
      <c r="FD4640" s="1"/>
      <c r="FE4640" s="1"/>
      <c r="FF4640" s="1"/>
      <c r="FG4640" s="1"/>
      <c r="FH4640" s="1"/>
      <c r="FI4640" s="1"/>
      <c r="FJ4640" s="1"/>
      <c r="FK4640" s="1"/>
      <c r="FL4640" s="1"/>
      <c r="FM4640" s="1"/>
      <c r="FN4640" s="1"/>
      <c r="FO4640" s="1"/>
      <c r="FP4640" s="1"/>
      <c r="FQ4640" s="1"/>
      <c r="FR4640" s="1"/>
      <c r="FS4640" s="1"/>
      <c r="FT4640" s="1"/>
      <c r="FU4640" s="1"/>
      <c r="FV4640" s="1"/>
      <c r="FW4640" s="1"/>
      <c r="FX4640" s="1"/>
      <c r="FY4640" s="1"/>
      <c r="FZ4640" s="1"/>
      <c r="GA4640" s="1"/>
      <c r="GB4640" s="1"/>
      <c r="GC4640" s="1"/>
      <c r="GD4640" s="1"/>
      <c r="GE4640" s="1"/>
      <c r="GF4640" s="1"/>
      <c r="GG4640" s="1"/>
      <c r="GH4640" s="1"/>
      <c r="GI4640" s="1"/>
      <c r="GJ4640" s="1"/>
      <c r="GK4640"/>
      <c r="GL4640"/>
      <c r="GM4640"/>
      <c r="GN4640"/>
      <c r="GO4640"/>
      <c r="GP4640"/>
      <c r="GQ4640"/>
      <c r="GR4640"/>
      <c r="GS4640"/>
      <c r="GT4640"/>
      <c r="GU4640"/>
      <c r="GV4640"/>
      <c r="GW4640"/>
      <c r="GX4640"/>
      <c r="GY4640"/>
      <c r="GZ4640"/>
      <c r="HA4640"/>
      <c r="HB4640"/>
      <c r="HC4640"/>
      <c r="HD4640"/>
      <c r="HE4640"/>
    </row>
    <row r="4641" spans="1:213" s="25" customFormat="1" x14ac:dyDescent="0.25">
      <c r="A4641"/>
      <c r="B4641"/>
      <c r="C4641"/>
      <c r="D4641" s="19"/>
      <c r="E4641" s="19"/>
      <c r="F4641" s="20"/>
      <c r="G4641" s="20"/>
      <c r="H4641" s="20"/>
      <c r="I4641" s="20"/>
      <c r="J4641" s="21"/>
      <c r="K4641" s="21"/>
      <c r="L4641" s="20"/>
      <c r="M4641" s="20"/>
      <c r="N4641" s="22"/>
      <c r="O4641" s="22"/>
      <c r="P4641" s="22"/>
      <c r="Q4641" s="22"/>
      <c r="R4641" s="19"/>
      <c r="S4641" s="19"/>
      <c r="T4641" s="19"/>
      <c r="U4641" s="20"/>
      <c r="V4641" s="20"/>
      <c r="W4641" s="20"/>
      <c r="X4641" s="27"/>
      <c r="Y4641" s="253"/>
      <c r="Z4641" s="30"/>
      <c r="AA4641" s="30"/>
      <c r="AB4641" s="31"/>
      <c r="AC4641" s="31"/>
      <c r="AD4641" s="31"/>
      <c r="AE4641" s="31"/>
      <c r="AF4641" s="31"/>
      <c r="AG4641" s="241"/>
      <c r="AH4641" s="31"/>
      <c r="AI4641" s="31"/>
      <c r="AJ4641" s="31"/>
      <c r="AK4641" s="31"/>
      <c r="AL4641" s="120"/>
      <c r="AQ4641" s="26"/>
      <c r="AW4641" s="19"/>
      <c r="AX4641" s="19"/>
      <c r="AY4641" s="19"/>
      <c r="AZ4641" s="19"/>
      <c r="BA4641" s="19"/>
      <c r="BB4641" s="19"/>
      <c r="BC4641" s="1"/>
      <c r="BD4641"/>
      <c r="BE4641"/>
      <c r="BF4641" s="1"/>
      <c r="BG4641"/>
      <c r="BH4641"/>
      <c r="BI4641"/>
      <c r="BJ4641" s="1"/>
      <c r="BK4641" s="1"/>
      <c r="BL4641"/>
      <c r="BM4641" s="1"/>
      <c r="BN4641" s="1"/>
      <c r="BO4641" s="1"/>
      <c r="BP4641" s="1"/>
      <c r="BQ4641" s="1"/>
      <c r="BR4641" s="1"/>
      <c r="BS4641" s="1"/>
      <c r="BT4641" s="22"/>
      <c r="BU4641" s="1"/>
      <c r="BV4641" s="1"/>
      <c r="BW4641" s="1"/>
      <c r="BX4641" s="1"/>
      <c r="BY4641" s="1"/>
      <c r="BZ4641" s="1"/>
      <c r="CA4641" s="1"/>
      <c r="CB4641" s="1"/>
      <c r="CC4641" s="1"/>
      <c r="CD4641" s="1"/>
      <c r="CE4641" s="1"/>
      <c r="CF4641" s="1"/>
      <c r="CG4641" s="1"/>
      <c r="CH4641" s="1"/>
      <c r="CI4641" s="1"/>
      <c r="CJ4641" s="1"/>
      <c r="CK4641" s="1"/>
      <c r="CL4641" s="1"/>
      <c r="CM4641" s="1"/>
      <c r="CN4641" s="1"/>
      <c r="CO4641" s="1"/>
      <c r="CP4641" s="1"/>
      <c r="CQ4641" s="1"/>
      <c r="CR4641" s="1"/>
      <c r="CS4641" s="1"/>
      <c r="CT4641" s="1"/>
      <c r="CU4641" s="1"/>
      <c r="CV4641" s="1"/>
      <c r="CW4641" s="1"/>
      <c r="CX4641" s="1"/>
      <c r="CY4641" s="1"/>
      <c r="CZ4641" s="1"/>
      <c r="DA4641" s="1"/>
      <c r="DB4641" s="1"/>
      <c r="DC4641" s="1"/>
      <c r="DD4641" s="1"/>
      <c r="DE4641" s="1"/>
      <c r="DF4641" s="1"/>
      <c r="DG4641" s="1"/>
      <c r="DH4641" s="1"/>
      <c r="DI4641" s="1"/>
      <c r="DJ4641" s="1"/>
      <c r="DK4641" s="1"/>
      <c r="DL4641" s="1"/>
      <c r="DM4641" s="1"/>
      <c r="DN4641" s="1"/>
      <c r="DO4641" s="1"/>
      <c r="DP4641" s="1"/>
      <c r="DQ4641" s="1"/>
      <c r="DR4641" s="1"/>
      <c r="DS4641" s="1"/>
      <c r="DT4641" s="1"/>
      <c r="DU4641" s="1"/>
      <c r="DV4641" s="1"/>
      <c r="DW4641" s="1"/>
      <c r="DX4641" s="1"/>
      <c r="DY4641" s="1"/>
      <c r="DZ4641" s="1"/>
      <c r="EA4641" s="1"/>
      <c r="EB4641" s="1"/>
      <c r="EC4641" s="1"/>
      <c r="ED4641" s="1"/>
      <c r="EE4641" s="1"/>
      <c r="EF4641" s="1"/>
      <c r="EG4641" s="1"/>
      <c r="EH4641" s="1"/>
      <c r="EI4641" s="1"/>
      <c r="EJ4641" s="1"/>
      <c r="EK4641" s="1"/>
      <c r="EL4641" s="1"/>
      <c r="EM4641" s="1"/>
      <c r="EN4641" s="1"/>
      <c r="EO4641" s="1"/>
      <c r="EP4641" s="1"/>
      <c r="EQ4641" s="1"/>
      <c r="ER4641" s="1"/>
      <c r="ES4641" s="1"/>
      <c r="ET4641" s="1"/>
      <c r="EU4641" s="1"/>
      <c r="EV4641" s="1"/>
      <c r="EW4641" s="1"/>
      <c r="EX4641" s="1"/>
      <c r="EY4641" s="1"/>
      <c r="EZ4641" s="1"/>
      <c r="FA4641" s="1"/>
      <c r="FB4641" s="1"/>
      <c r="FC4641" s="1"/>
      <c r="FD4641" s="1"/>
      <c r="FE4641" s="1"/>
      <c r="FF4641" s="1"/>
      <c r="FG4641" s="1"/>
      <c r="FH4641" s="1"/>
      <c r="FI4641" s="1"/>
      <c r="FJ4641" s="1"/>
      <c r="FK4641" s="1"/>
      <c r="FL4641" s="1"/>
      <c r="FM4641" s="1"/>
      <c r="FN4641" s="1"/>
      <c r="FO4641" s="1"/>
      <c r="FP4641" s="1"/>
      <c r="FQ4641" s="1"/>
      <c r="FR4641" s="1"/>
      <c r="FS4641" s="1"/>
      <c r="FT4641" s="1"/>
      <c r="FU4641" s="1"/>
      <c r="FV4641" s="1"/>
      <c r="FW4641" s="1"/>
      <c r="FX4641" s="1"/>
      <c r="FY4641" s="1"/>
      <c r="FZ4641" s="1"/>
      <c r="GA4641" s="1"/>
      <c r="GB4641" s="1"/>
      <c r="GC4641" s="1"/>
      <c r="GD4641" s="1"/>
      <c r="GE4641" s="1"/>
      <c r="GF4641" s="1"/>
      <c r="GG4641" s="1"/>
      <c r="GH4641" s="1"/>
      <c r="GI4641" s="1"/>
      <c r="GJ4641" s="1"/>
      <c r="GK4641"/>
      <c r="GL4641"/>
      <c r="GM4641"/>
      <c r="GN4641"/>
      <c r="GO4641"/>
      <c r="GP4641"/>
      <c r="GQ4641"/>
      <c r="GR4641"/>
      <c r="GS4641"/>
      <c r="GT4641"/>
      <c r="GU4641"/>
      <c r="GV4641"/>
      <c r="GW4641"/>
      <c r="GX4641"/>
      <c r="GY4641"/>
      <c r="GZ4641"/>
      <c r="HA4641"/>
      <c r="HB4641"/>
      <c r="HC4641"/>
      <c r="HD4641"/>
      <c r="HE4641"/>
    </row>
    <row r="4642" spans="1:213" s="25" customFormat="1" x14ac:dyDescent="0.25">
      <c r="A4642"/>
      <c r="B4642"/>
      <c r="C4642"/>
      <c r="D4642" s="19"/>
      <c r="E4642" s="19"/>
      <c r="F4642" s="20"/>
      <c r="G4642" s="20"/>
      <c r="H4642" s="20"/>
      <c r="I4642" s="20"/>
      <c r="J4642" s="21"/>
      <c r="K4642" s="21"/>
      <c r="L4642" s="20"/>
      <c r="M4642" s="20"/>
      <c r="N4642" s="22"/>
      <c r="O4642" s="22"/>
      <c r="P4642" s="22"/>
      <c r="Q4642" s="22"/>
      <c r="R4642" s="19"/>
      <c r="S4642" s="19"/>
      <c r="T4642" s="19"/>
      <c r="U4642" s="20"/>
      <c r="V4642" s="20"/>
      <c r="W4642" s="20"/>
      <c r="X4642" s="27"/>
      <c r="Y4642" s="253"/>
      <c r="Z4642" s="30"/>
      <c r="AA4642" s="30"/>
      <c r="AB4642" s="31"/>
      <c r="AC4642" s="31"/>
      <c r="AD4642" s="31"/>
      <c r="AE4642" s="31"/>
      <c r="AF4642" s="31"/>
      <c r="AG4642" s="241"/>
      <c r="AH4642" s="31"/>
      <c r="AI4642" s="31"/>
      <c r="AJ4642" s="31"/>
      <c r="AK4642" s="31"/>
      <c r="AL4642" s="120"/>
      <c r="AQ4642" s="26"/>
      <c r="AW4642" s="19"/>
      <c r="AX4642" s="19"/>
      <c r="AY4642" s="19"/>
      <c r="AZ4642" s="19"/>
      <c r="BA4642" s="19"/>
      <c r="BB4642" s="19"/>
      <c r="BC4642" s="1"/>
      <c r="BD4642"/>
      <c r="BE4642"/>
      <c r="BF4642" s="1"/>
      <c r="BG4642"/>
      <c r="BH4642"/>
      <c r="BI4642"/>
      <c r="BJ4642" s="1"/>
      <c r="BK4642" s="1"/>
      <c r="BL4642"/>
      <c r="BM4642" s="1"/>
      <c r="BN4642" s="1"/>
      <c r="BO4642" s="1"/>
      <c r="BP4642" s="1"/>
      <c r="BQ4642" s="1"/>
      <c r="BR4642" s="1"/>
      <c r="BS4642" s="1"/>
      <c r="BT4642" s="22"/>
      <c r="BU4642" s="1"/>
      <c r="BV4642" s="1"/>
      <c r="BW4642" s="1"/>
      <c r="BX4642" s="1"/>
      <c r="BY4642" s="1"/>
      <c r="BZ4642" s="1"/>
      <c r="CA4642" s="1"/>
      <c r="CB4642" s="1"/>
      <c r="CC4642" s="1"/>
      <c r="CD4642" s="1"/>
      <c r="CE4642" s="1"/>
      <c r="CF4642" s="1"/>
      <c r="CG4642" s="1"/>
      <c r="CH4642" s="1"/>
      <c r="CI4642" s="1"/>
      <c r="CJ4642" s="1"/>
      <c r="CK4642" s="1"/>
      <c r="CL4642" s="1"/>
      <c r="CM4642" s="1"/>
      <c r="CN4642" s="1"/>
      <c r="CO4642" s="1"/>
      <c r="CP4642" s="1"/>
      <c r="CQ4642" s="1"/>
      <c r="CR4642" s="1"/>
      <c r="CS4642" s="1"/>
      <c r="CT4642" s="1"/>
      <c r="CU4642" s="1"/>
      <c r="CV4642" s="1"/>
      <c r="CW4642" s="1"/>
      <c r="CX4642" s="1"/>
      <c r="CY4642" s="1"/>
      <c r="CZ4642" s="1"/>
      <c r="DA4642" s="1"/>
      <c r="DB4642" s="1"/>
      <c r="DC4642" s="1"/>
      <c r="DD4642" s="1"/>
      <c r="DE4642" s="1"/>
      <c r="DF4642" s="1"/>
      <c r="DG4642" s="1"/>
      <c r="DH4642" s="1"/>
      <c r="DI4642" s="1"/>
      <c r="DJ4642" s="1"/>
      <c r="DK4642" s="1"/>
      <c r="DL4642" s="1"/>
      <c r="DM4642" s="1"/>
      <c r="DN4642" s="1"/>
      <c r="DO4642" s="1"/>
      <c r="DP4642" s="1"/>
      <c r="DQ4642" s="1"/>
      <c r="DR4642" s="1"/>
      <c r="DS4642" s="1"/>
      <c r="DT4642" s="1"/>
      <c r="DU4642" s="1"/>
      <c r="DV4642" s="1"/>
      <c r="DW4642" s="1"/>
      <c r="DX4642" s="1"/>
      <c r="DY4642" s="1"/>
      <c r="DZ4642" s="1"/>
      <c r="EA4642" s="1"/>
      <c r="EB4642" s="1"/>
      <c r="EC4642" s="1"/>
      <c r="ED4642" s="1"/>
      <c r="EE4642" s="1"/>
      <c r="EF4642" s="1"/>
      <c r="EG4642" s="1"/>
      <c r="EH4642" s="1"/>
      <c r="EI4642" s="1"/>
      <c r="EJ4642" s="1"/>
      <c r="EK4642" s="1"/>
      <c r="EL4642" s="1"/>
      <c r="EM4642" s="1"/>
      <c r="EN4642" s="1"/>
      <c r="EO4642" s="1"/>
      <c r="EP4642" s="1"/>
      <c r="EQ4642" s="1"/>
      <c r="ER4642" s="1"/>
      <c r="ES4642" s="1"/>
      <c r="ET4642" s="1"/>
      <c r="EU4642" s="1"/>
      <c r="EV4642" s="1"/>
      <c r="EW4642" s="1"/>
      <c r="EX4642" s="1"/>
      <c r="EY4642" s="1"/>
      <c r="EZ4642" s="1"/>
      <c r="FA4642" s="1"/>
      <c r="FB4642" s="1"/>
      <c r="FC4642" s="1"/>
      <c r="FD4642" s="1"/>
      <c r="FE4642" s="1"/>
      <c r="FF4642" s="1"/>
      <c r="FG4642" s="1"/>
      <c r="FH4642" s="1"/>
      <c r="FI4642" s="1"/>
      <c r="FJ4642" s="1"/>
      <c r="FK4642" s="1"/>
      <c r="FL4642" s="1"/>
      <c r="FM4642" s="1"/>
      <c r="FN4642" s="1"/>
      <c r="FO4642" s="1"/>
      <c r="FP4642" s="1"/>
      <c r="FQ4642" s="1"/>
      <c r="FR4642" s="1"/>
      <c r="FS4642" s="1"/>
      <c r="FT4642" s="1"/>
      <c r="FU4642" s="1"/>
      <c r="FV4642" s="1"/>
      <c r="FW4642" s="1"/>
      <c r="FX4642" s="1"/>
      <c r="FY4642" s="1"/>
      <c r="FZ4642" s="1"/>
      <c r="GA4642" s="1"/>
      <c r="GB4642" s="1"/>
      <c r="GC4642" s="1"/>
      <c r="GD4642" s="1"/>
      <c r="GE4642" s="1"/>
      <c r="GF4642" s="1"/>
      <c r="GG4642" s="1"/>
      <c r="GH4642" s="1"/>
      <c r="GI4642" s="1"/>
      <c r="GJ4642" s="1"/>
      <c r="GK4642"/>
      <c r="GL4642"/>
      <c r="GM4642"/>
      <c r="GN4642"/>
      <c r="GO4642"/>
      <c r="GP4642"/>
      <c r="GQ4642"/>
      <c r="GR4642"/>
      <c r="GS4642"/>
      <c r="GT4642"/>
      <c r="GU4642"/>
      <c r="GV4642"/>
      <c r="GW4642"/>
      <c r="GX4642"/>
      <c r="GY4642"/>
      <c r="GZ4642"/>
      <c r="HA4642"/>
      <c r="HB4642"/>
      <c r="HC4642"/>
      <c r="HD4642"/>
      <c r="HE4642"/>
    </row>
    <row r="4643" spans="1:213" s="25" customFormat="1" x14ac:dyDescent="0.25">
      <c r="A4643"/>
      <c r="B4643"/>
      <c r="C4643"/>
      <c r="D4643" s="19"/>
      <c r="E4643" s="19"/>
      <c r="F4643" s="20"/>
      <c r="G4643" s="20"/>
      <c r="H4643" s="20"/>
      <c r="I4643" s="20"/>
      <c r="J4643" s="21"/>
      <c r="K4643" s="21"/>
      <c r="L4643" s="20"/>
      <c r="M4643" s="20"/>
      <c r="N4643" s="22"/>
      <c r="O4643" s="22"/>
      <c r="P4643" s="22"/>
      <c r="Q4643" s="22"/>
      <c r="R4643" s="19"/>
      <c r="S4643" s="19"/>
      <c r="T4643" s="19"/>
      <c r="U4643" s="20"/>
      <c r="V4643" s="20"/>
      <c r="W4643" s="20"/>
      <c r="X4643" s="27"/>
      <c r="Y4643" s="253"/>
      <c r="Z4643" s="30"/>
      <c r="AA4643" s="30"/>
      <c r="AB4643" s="31"/>
      <c r="AC4643" s="31"/>
      <c r="AD4643" s="31"/>
      <c r="AE4643" s="31"/>
      <c r="AF4643" s="31"/>
      <c r="AG4643" s="241"/>
      <c r="AH4643" s="31"/>
      <c r="AI4643" s="31"/>
      <c r="AJ4643" s="31"/>
      <c r="AK4643" s="31"/>
      <c r="AL4643" s="120"/>
      <c r="AQ4643" s="26"/>
      <c r="AW4643" s="19"/>
      <c r="AX4643" s="19"/>
      <c r="AY4643" s="19"/>
      <c r="AZ4643" s="19"/>
      <c r="BA4643" s="19"/>
      <c r="BB4643" s="19"/>
      <c r="BC4643" s="1"/>
      <c r="BD4643"/>
      <c r="BE4643"/>
      <c r="BF4643" s="1"/>
      <c r="BG4643"/>
      <c r="BH4643"/>
      <c r="BI4643"/>
      <c r="BJ4643" s="1"/>
      <c r="BK4643" s="1"/>
      <c r="BL4643"/>
      <c r="BM4643" s="1"/>
      <c r="BN4643" s="1"/>
      <c r="BO4643" s="1"/>
      <c r="BP4643" s="1"/>
      <c r="BQ4643" s="1"/>
      <c r="BR4643" s="1"/>
      <c r="BS4643" s="1"/>
      <c r="BT4643" s="22"/>
      <c r="BU4643" s="1"/>
      <c r="BV4643" s="1"/>
      <c r="BW4643" s="1"/>
      <c r="BX4643" s="1"/>
      <c r="BY4643" s="1"/>
      <c r="BZ4643" s="1"/>
      <c r="CA4643" s="1"/>
      <c r="CB4643" s="1"/>
      <c r="CC4643" s="1"/>
      <c r="CD4643" s="1"/>
      <c r="CE4643" s="1"/>
      <c r="CF4643" s="1"/>
      <c r="CG4643" s="1"/>
      <c r="CH4643" s="1"/>
      <c r="CI4643" s="1"/>
      <c r="CJ4643" s="1"/>
      <c r="CK4643" s="1"/>
      <c r="CL4643" s="1"/>
      <c r="CM4643" s="1"/>
      <c r="CN4643" s="1"/>
      <c r="CO4643" s="1"/>
      <c r="CP4643" s="1"/>
      <c r="CQ4643" s="1"/>
      <c r="CR4643" s="1"/>
      <c r="CS4643" s="1"/>
      <c r="CT4643" s="1"/>
      <c r="CU4643" s="1"/>
      <c r="CV4643" s="1"/>
      <c r="CW4643" s="1"/>
      <c r="CX4643" s="1"/>
      <c r="CY4643" s="1"/>
      <c r="CZ4643" s="1"/>
      <c r="DA4643" s="1"/>
      <c r="DB4643" s="1"/>
      <c r="DC4643" s="1"/>
      <c r="DD4643" s="1"/>
      <c r="DE4643" s="1"/>
      <c r="DF4643" s="1"/>
      <c r="DG4643" s="1"/>
      <c r="DH4643" s="1"/>
      <c r="DI4643" s="1"/>
      <c r="DJ4643" s="1"/>
      <c r="DK4643" s="1"/>
      <c r="DL4643" s="1"/>
      <c r="DM4643" s="1"/>
      <c r="DN4643" s="1"/>
      <c r="DO4643" s="1"/>
      <c r="DP4643" s="1"/>
      <c r="DQ4643" s="1"/>
      <c r="DR4643" s="1"/>
      <c r="DS4643" s="1"/>
      <c r="DT4643" s="1"/>
      <c r="DU4643" s="1"/>
      <c r="DV4643" s="1"/>
      <c r="DW4643" s="1"/>
      <c r="DX4643" s="1"/>
      <c r="DY4643" s="1"/>
      <c r="DZ4643" s="1"/>
      <c r="EA4643" s="1"/>
      <c r="EB4643" s="1"/>
      <c r="EC4643" s="1"/>
      <c r="ED4643" s="1"/>
      <c r="EE4643" s="1"/>
      <c r="EF4643" s="1"/>
      <c r="EG4643" s="1"/>
      <c r="EH4643" s="1"/>
      <c r="EI4643" s="1"/>
      <c r="EJ4643" s="1"/>
      <c r="EK4643" s="1"/>
      <c r="EL4643" s="1"/>
      <c r="EM4643" s="1"/>
      <c r="EN4643" s="1"/>
      <c r="EO4643" s="1"/>
      <c r="EP4643" s="1"/>
      <c r="EQ4643" s="1"/>
      <c r="ER4643" s="1"/>
      <c r="ES4643" s="1"/>
      <c r="ET4643" s="1"/>
      <c r="EU4643" s="1"/>
      <c r="EV4643" s="1"/>
      <c r="EW4643" s="1"/>
      <c r="EX4643" s="1"/>
      <c r="EY4643" s="1"/>
      <c r="EZ4643" s="1"/>
      <c r="FA4643" s="1"/>
      <c r="FB4643" s="1"/>
      <c r="FC4643" s="1"/>
      <c r="FD4643" s="1"/>
      <c r="FE4643" s="1"/>
      <c r="FF4643" s="1"/>
      <c r="FG4643" s="1"/>
      <c r="FH4643" s="1"/>
      <c r="FI4643" s="1"/>
      <c r="FJ4643" s="1"/>
      <c r="FK4643" s="1"/>
      <c r="FL4643" s="1"/>
      <c r="FM4643" s="1"/>
      <c r="FN4643" s="1"/>
      <c r="FO4643" s="1"/>
      <c r="FP4643" s="1"/>
      <c r="FQ4643" s="1"/>
      <c r="FR4643" s="1"/>
      <c r="FS4643" s="1"/>
      <c r="FT4643" s="1"/>
      <c r="FU4643" s="1"/>
      <c r="FV4643" s="1"/>
      <c r="FW4643" s="1"/>
      <c r="FX4643" s="1"/>
      <c r="FY4643" s="1"/>
      <c r="FZ4643" s="1"/>
      <c r="GA4643" s="1"/>
      <c r="GB4643" s="1"/>
      <c r="GC4643" s="1"/>
      <c r="GD4643" s="1"/>
      <c r="GE4643" s="1"/>
      <c r="GF4643" s="1"/>
      <c r="GG4643" s="1"/>
      <c r="GH4643" s="1"/>
      <c r="GI4643" s="1"/>
      <c r="GJ4643" s="1"/>
      <c r="GK4643"/>
      <c r="GL4643"/>
      <c r="GM4643"/>
      <c r="GN4643"/>
      <c r="GO4643"/>
      <c r="GP4643"/>
      <c r="GQ4643"/>
      <c r="GR4643"/>
      <c r="GS4643"/>
      <c r="GT4643"/>
      <c r="GU4643"/>
      <c r="GV4643"/>
      <c r="GW4643"/>
      <c r="GX4643"/>
      <c r="GY4643"/>
      <c r="GZ4643"/>
      <c r="HA4643"/>
      <c r="HB4643"/>
      <c r="HC4643"/>
      <c r="HD4643"/>
      <c r="HE4643"/>
    </row>
    <row r="4644" spans="1:213" s="25" customFormat="1" x14ac:dyDescent="0.25">
      <c r="A4644"/>
      <c r="B4644"/>
      <c r="C4644"/>
      <c r="D4644" s="19"/>
      <c r="E4644" s="19"/>
      <c r="F4644" s="20"/>
      <c r="G4644" s="20"/>
      <c r="H4644" s="20"/>
      <c r="I4644" s="20"/>
      <c r="J4644" s="21"/>
      <c r="K4644" s="21"/>
      <c r="L4644" s="20"/>
      <c r="M4644" s="20"/>
      <c r="N4644" s="22"/>
      <c r="O4644" s="22"/>
      <c r="P4644" s="22"/>
      <c r="Q4644" s="22"/>
      <c r="R4644" s="19"/>
      <c r="S4644" s="19"/>
      <c r="T4644" s="19"/>
      <c r="U4644" s="20"/>
      <c r="V4644" s="20"/>
      <c r="W4644" s="20"/>
      <c r="X4644" s="27"/>
      <c r="Y4644" s="253"/>
      <c r="Z4644" s="30"/>
      <c r="AA4644" s="30"/>
      <c r="AB4644" s="31"/>
      <c r="AC4644" s="31"/>
      <c r="AD4644" s="31"/>
      <c r="AE4644" s="31"/>
      <c r="AF4644" s="31"/>
      <c r="AG4644" s="241"/>
      <c r="AH4644" s="31"/>
      <c r="AI4644" s="31"/>
      <c r="AJ4644" s="31"/>
      <c r="AK4644" s="31"/>
      <c r="AL4644" s="120"/>
      <c r="AQ4644" s="26"/>
      <c r="AW4644" s="19"/>
      <c r="AX4644" s="19"/>
      <c r="AY4644" s="19"/>
      <c r="AZ4644" s="19"/>
      <c r="BA4644" s="19"/>
      <c r="BB4644" s="19"/>
      <c r="BC4644" s="1"/>
      <c r="BD4644"/>
      <c r="BE4644"/>
      <c r="BF4644" s="1"/>
      <c r="BG4644"/>
      <c r="BH4644"/>
      <c r="BI4644"/>
      <c r="BJ4644" s="1"/>
      <c r="BK4644" s="1"/>
      <c r="BL4644"/>
      <c r="BM4644" s="1"/>
      <c r="BN4644" s="1"/>
      <c r="BO4644" s="1"/>
      <c r="BP4644" s="1"/>
      <c r="BQ4644" s="1"/>
      <c r="BR4644" s="1"/>
      <c r="BS4644" s="1"/>
      <c r="BT4644" s="22"/>
      <c r="BU4644" s="1"/>
      <c r="BV4644" s="1"/>
      <c r="BW4644" s="1"/>
      <c r="BX4644" s="1"/>
      <c r="BY4644" s="1"/>
      <c r="BZ4644" s="1"/>
      <c r="CA4644" s="1"/>
      <c r="CB4644" s="1"/>
      <c r="CC4644" s="1"/>
      <c r="CD4644" s="1"/>
      <c r="CE4644" s="1"/>
      <c r="CF4644" s="1"/>
      <c r="CG4644" s="1"/>
      <c r="CH4644" s="1"/>
      <c r="CI4644" s="1"/>
      <c r="CJ4644" s="1"/>
      <c r="CK4644" s="1"/>
      <c r="CL4644" s="1"/>
      <c r="CM4644" s="1"/>
      <c r="CN4644" s="1"/>
      <c r="CO4644" s="1"/>
      <c r="CP4644" s="1"/>
      <c r="CQ4644" s="1"/>
      <c r="CR4644" s="1"/>
      <c r="CS4644" s="1"/>
      <c r="CT4644" s="1"/>
      <c r="CU4644" s="1"/>
      <c r="CV4644" s="1"/>
      <c r="CW4644" s="1"/>
      <c r="CX4644" s="1"/>
      <c r="CY4644" s="1"/>
      <c r="CZ4644" s="1"/>
      <c r="DA4644" s="1"/>
      <c r="DB4644" s="1"/>
      <c r="DC4644" s="1"/>
      <c r="DD4644" s="1"/>
      <c r="DE4644" s="1"/>
      <c r="DF4644" s="1"/>
      <c r="DG4644" s="1"/>
      <c r="DH4644" s="1"/>
      <c r="DI4644" s="1"/>
      <c r="DJ4644" s="1"/>
      <c r="DK4644" s="1"/>
      <c r="DL4644" s="1"/>
      <c r="DM4644" s="1"/>
      <c r="DN4644" s="1"/>
      <c r="DO4644" s="1"/>
      <c r="DP4644" s="1"/>
      <c r="DQ4644" s="1"/>
      <c r="DR4644" s="1"/>
      <c r="DS4644" s="1"/>
      <c r="DT4644" s="1"/>
      <c r="DU4644" s="1"/>
      <c r="DV4644" s="1"/>
      <c r="DW4644" s="1"/>
      <c r="DX4644" s="1"/>
      <c r="DY4644" s="1"/>
      <c r="DZ4644" s="1"/>
      <c r="EA4644" s="1"/>
      <c r="EB4644" s="1"/>
      <c r="EC4644" s="1"/>
      <c r="ED4644" s="1"/>
      <c r="EE4644" s="1"/>
      <c r="EF4644" s="1"/>
      <c r="EG4644" s="1"/>
      <c r="EH4644" s="1"/>
      <c r="EI4644" s="1"/>
      <c r="EJ4644" s="1"/>
      <c r="EK4644" s="1"/>
      <c r="EL4644" s="1"/>
      <c r="EM4644" s="1"/>
      <c r="EN4644" s="1"/>
      <c r="EO4644" s="1"/>
      <c r="EP4644" s="1"/>
      <c r="EQ4644" s="1"/>
      <c r="ER4644" s="1"/>
      <c r="ES4644" s="1"/>
      <c r="ET4644" s="1"/>
      <c r="EU4644" s="1"/>
      <c r="EV4644" s="1"/>
      <c r="EW4644" s="1"/>
      <c r="EX4644" s="1"/>
      <c r="EY4644" s="1"/>
      <c r="EZ4644" s="1"/>
      <c r="FA4644" s="1"/>
      <c r="FB4644" s="1"/>
      <c r="FC4644" s="1"/>
      <c r="FD4644" s="1"/>
      <c r="FE4644" s="1"/>
      <c r="FF4644" s="1"/>
      <c r="FG4644" s="1"/>
      <c r="FH4644" s="1"/>
      <c r="FI4644" s="1"/>
      <c r="FJ4644" s="1"/>
      <c r="FK4644" s="1"/>
      <c r="FL4644" s="1"/>
      <c r="FM4644" s="1"/>
      <c r="FN4644" s="1"/>
      <c r="FO4644" s="1"/>
      <c r="FP4644" s="1"/>
      <c r="FQ4644" s="1"/>
      <c r="FR4644" s="1"/>
      <c r="FS4644" s="1"/>
      <c r="FT4644" s="1"/>
      <c r="FU4644" s="1"/>
      <c r="FV4644" s="1"/>
      <c r="FW4644" s="1"/>
      <c r="FX4644" s="1"/>
      <c r="FY4644" s="1"/>
      <c r="FZ4644" s="1"/>
      <c r="GA4644" s="1"/>
      <c r="GB4644" s="1"/>
      <c r="GC4644" s="1"/>
      <c r="GD4644" s="1"/>
      <c r="GE4644" s="1"/>
      <c r="GF4644" s="1"/>
      <c r="GG4644" s="1"/>
      <c r="GH4644" s="1"/>
      <c r="GI4644" s="1"/>
      <c r="GJ4644" s="1"/>
      <c r="GK4644"/>
      <c r="GL4644"/>
      <c r="GM4644"/>
      <c r="GN4644"/>
      <c r="GO4644"/>
      <c r="GP4644"/>
      <c r="GQ4644"/>
      <c r="GR4644"/>
      <c r="GS4644"/>
      <c r="GT4644"/>
      <c r="GU4644"/>
      <c r="GV4644"/>
      <c r="GW4644"/>
      <c r="GX4644"/>
      <c r="GY4644"/>
      <c r="GZ4644"/>
      <c r="HA4644"/>
      <c r="HB4644"/>
      <c r="HC4644"/>
      <c r="HD4644"/>
      <c r="HE4644"/>
    </row>
    <row r="4645" spans="1:213" s="25" customFormat="1" x14ac:dyDescent="0.25">
      <c r="A4645"/>
      <c r="B4645"/>
      <c r="C4645"/>
      <c r="D4645" s="19"/>
      <c r="E4645" s="19"/>
      <c r="F4645" s="20"/>
      <c r="G4645" s="20"/>
      <c r="H4645" s="20"/>
      <c r="I4645" s="20"/>
      <c r="J4645" s="21"/>
      <c r="K4645" s="21"/>
      <c r="L4645" s="20"/>
      <c r="M4645" s="20"/>
      <c r="N4645" s="22"/>
      <c r="O4645" s="22"/>
      <c r="P4645" s="22"/>
      <c r="Q4645" s="22"/>
      <c r="R4645" s="19"/>
      <c r="S4645" s="19"/>
      <c r="T4645" s="19"/>
      <c r="U4645" s="20"/>
      <c r="V4645" s="20"/>
      <c r="W4645" s="20"/>
      <c r="X4645" s="27"/>
      <c r="Y4645" s="253"/>
      <c r="Z4645" s="30"/>
      <c r="AA4645" s="30"/>
      <c r="AB4645" s="31"/>
      <c r="AC4645" s="31"/>
      <c r="AD4645" s="31"/>
      <c r="AE4645" s="31"/>
      <c r="AF4645" s="31"/>
      <c r="AG4645" s="241"/>
      <c r="AH4645" s="31"/>
      <c r="AI4645" s="31"/>
      <c r="AJ4645" s="31"/>
      <c r="AK4645" s="31"/>
      <c r="AL4645" s="120"/>
      <c r="AQ4645" s="26"/>
      <c r="AW4645" s="19"/>
      <c r="AX4645" s="19"/>
      <c r="AY4645" s="19"/>
      <c r="AZ4645" s="19"/>
      <c r="BA4645" s="19"/>
      <c r="BB4645" s="19"/>
      <c r="BC4645" s="1"/>
      <c r="BD4645"/>
      <c r="BE4645"/>
      <c r="BF4645" s="1"/>
      <c r="BG4645"/>
      <c r="BH4645"/>
      <c r="BI4645"/>
      <c r="BJ4645" s="1"/>
      <c r="BK4645" s="1"/>
      <c r="BL4645"/>
      <c r="BM4645" s="1"/>
      <c r="BN4645" s="1"/>
      <c r="BO4645" s="1"/>
      <c r="BP4645" s="1"/>
      <c r="BQ4645" s="1"/>
      <c r="BR4645" s="1"/>
      <c r="BS4645" s="1"/>
      <c r="BT4645" s="22"/>
      <c r="BU4645" s="1"/>
      <c r="BV4645" s="1"/>
      <c r="BW4645" s="1"/>
      <c r="BX4645" s="1"/>
      <c r="BY4645" s="1"/>
      <c r="BZ4645" s="1"/>
      <c r="CA4645" s="1"/>
      <c r="CB4645" s="1"/>
      <c r="CC4645" s="1"/>
      <c r="CD4645" s="1"/>
      <c r="CE4645" s="1"/>
      <c r="CF4645" s="1"/>
      <c r="CG4645" s="1"/>
      <c r="CH4645" s="1"/>
      <c r="CI4645" s="1"/>
      <c r="CJ4645" s="1"/>
      <c r="CK4645" s="1"/>
      <c r="CL4645" s="1"/>
      <c r="CM4645" s="1"/>
      <c r="CN4645" s="1"/>
      <c r="CO4645" s="1"/>
      <c r="CP4645" s="1"/>
      <c r="CQ4645" s="1"/>
      <c r="CR4645" s="1"/>
      <c r="CS4645" s="1"/>
      <c r="CT4645" s="1"/>
      <c r="CU4645" s="1"/>
      <c r="CV4645" s="1"/>
      <c r="CW4645" s="1"/>
      <c r="CX4645" s="1"/>
      <c r="CY4645" s="1"/>
      <c r="CZ4645" s="1"/>
      <c r="DA4645" s="1"/>
      <c r="DB4645" s="1"/>
      <c r="DC4645" s="1"/>
      <c r="DD4645" s="1"/>
      <c r="DE4645" s="1"/>
      <c r="DF4645" s="1"/>
      <c r="DG4645" s="1"/>
      <c r="DH4645" s="1"/>
      <c r="DI4645" s="1"/>
      <c r="DJ4645" s="1"/>
      <c r="DK4645" s="1"/>
      <c r="DL4645" s="1"/>
      <c r="DM4645" s="1"/>
      <c r="DN4645" s="1"/>
      <c r="DO4645" s="1"/>
      <c r="DP4645" s="1"/>
      <c r="DQ4645" s="1"/>
      <c r="DR4645" s="1"/>
      <c r="DS4645" s="1"/>
      <c r="DT4645" s="1"/>
      <c r="DU4645" s="1"/>
      <c r="DV4645" s="1"/>
      <c r="DW4645" s="1"/>
      <c r="DX4645" s="1"/>
      <c r="DY4645" s="1"/>
      <c r="DZ4645" s="1"/>
      <c r="EA4645" s="1"/>
      <c r="EB4645" s="1"/>
      <c r="EC4645" s="1"/>
      <c r="ED4645" s="1"/>
      <c r="EE4645" s="1"/>
      <c r="EF4645" s="1"/>
      <c r="EG4645" s="1"/>
      <c r="EH4645" s="1"/>
      <c r="EI4645" s="1"/>
      <c r="EJ4645" s="1"/>
      <c r="EK4645" s="1"/>
      <c r="EL4645" s="1"/>
      <c r="EM4645" s="1"/>
      <c r="EN4645" s="1"/>
      <c r="EO4645" s="1"/>
      <c r="EP4645" s="1"/>
      <c r="EQ4645" s="1"/>
      <c r="ER4645" s="1"/>
      <c r="ES4645" s="1"/>
      <c r="ET4645" s="1"/>
      <c r="EU4645" s="1"/>
      <c r="EV4645" s="1"/>
      <c r="EW4645" s="1"/>
      <c r="EX4645" s="1"/>
      <c r="EY4645" s="1"/>
      <c r="EZ4645" s="1"/>
      <c r="FA4645" s="1"/>
      <c r="FB4645" s="1"/>
      <c r="FC4645" s="1"/>
      <c r="FD4645" s="1"/>
      <c r="FE4645" s="1"/>
      <c r="FF4645" s="1"/>
      <c r="FG4645" s="1"/>
      <c r="FH4645" s="1"/>
      <c r="FI4645" s="1"/>
      <c r="FJ4645" s="1"/>
      <c r="FK4645" s="1"/>
      <c r="FL4645" s="1"/>
      <c r="FM4645" s="1"/>
      <c r="FN4645" s="1"/>
      <c r="FO4645" s="1"/>
      <c r="FP4645" s="1"/>
      <c r="FQ4645" s="1"/>
      <c r="FR4645" s="1"/>
      <c r="FS4645" s="1"/>
      <c r="FT4645" s="1"/>
      <c r="FU4645" s="1"/>
      <c r="FV4645" s="1"/>
      <c r="FW4645" s="1"/>
      <c r="FX4645" s="1"/>
      <c r="FY4645" s="1"/>
      <c r="FZ4645" s="1"/>
      <c r="GA4645" s="1"/>
      <c r="GB4645" s="1"/>
      <c r="GC4645" s="1"/>
      <c r="GD4645" s="1"/>
      <c r="GE4645" s="1"/>
      <c r="GF4645" s="1"/>
      <c r="GG4645" s="1"/>
      <c r="GH4645" s="1"/>
      <c r="GI4645" s="1"/>
      <c r="GJ4645" s="1"/>
      <c r="GK4645"/>
      <c r="GL4645"/>
      <c r="GM4645"/>
      <c r="GN4645"/>
      <c r="GO4645"/>
      <c r="GP4645"/>
      <c r="GQ4645"/>
      <c r="GR4645"/>
      <c r="GS4645"/>
      <c r="GT4645"/>
      <c r="GU4645"/>
      <c r="GV4645"/>
      <c r="GW4645"/>
      <c r="GX4645"/>
      <c r="GY4645"/>
      <c r="GZ4645"/>
      <c r="HA4645"/>
      <c r="HB4645"/>
      <c r="HC4645"/>
      <c r="HD4645"/>
      <c r="HE4645"/>
    </row>
    <row r="4646" spans="1:213" s="25" customFormat="1" x14ac:dyDescent="0.25">
      <c r="A4646"/>
      <c r="B4646"/>
      <c r="C4646"/>
      <c r="D4646" s="19"/>
      <c r="E4646" s="19"/>
      <c r="F4646" s="20"/>
      <c r="G4646" s="20"/>
      <c r="H4646" s="20"/>
      <c r="I4646" s="20"/>
      <c r="J4646" s="21"/>
      <c r="K4646" s="21"/>
      <c r="L4646" s="20"/>
      <c r="M4646" s="20"/>
      <c r="N4646" s="22"/>
      <c r="O4646" s="22"/>
      <c r="P4646" s="22"/>
      <c r="Q4646" s="22"/>
      <c r="R4646" s="19"/>
      <c r="S4646" s="19"/>
      <c r="T4646" s="19"/>
      <c r="U4646" s="20"/>
      <c r="V4646" s="20"/>
      <c r="W4646" s="20"/>
      <c r="X4646" s="27"/>
      <c r="Y4646" s="253"/>
      <c r="Z4646" s="30"/>
      <c r="AA4646" s="30"/>
      <c r="AB4646" s="31"/>
      <c r="AC4646" s="31"/>
      <c r="AD4646" s="31"/>
      <c r="AE4646" s="31"/>
      <c r="AF4646" s="31"/>
      <c r="AG4646" s="241"/>
      <c r="AH4646" s="31"/>
      <c r="AI4646" s="31"/>
      <c r="AJ4646" s="31"/>
      <c r="AK4646" s="31"/>
      <c r="AL4646" s="120"/>
      <c r="AQ4646" s="26"/>
      <c r="AW4646" s="19"/>
      <c r="AX4646" s="19"/>
      <c r="AY4646" s="19"/>
      <c r="AZ4646" s="19"/>
      <c r="BA4646" s="19"/>
      <c r="BB4646" s="19"/>
      <c r="BC4646" s="1"/>
      <c r="BD4646"/>
      <c r="BE4646"/>
      <c r="BF4646" s="1"/>
      <c r="BG4646"/>
      <c r="BH4646"/>
      <c r="BI4646"/>
      <c r="BJ4646" s="1"/>
      <c r="BK4646" s="1"/>
      <c r="BL4646"/>
      <c r="BM4646" s="1"/>
      <c r="BN4646" s="1"/>
      <c r="BO4646" s="1"/>
      <c r="BP4646" s="1"/>
      <c r="BQ4646" s="1"/>
      <c r="BR4646" s="1"/>
      <c r="BS4646" s="1"/>
      <c r="BT4646" s="22"/>
      <c r="BU4646" s="1"/>
      <c r="BV4646" s="1"/>
      <c r="BW4646" s="1"/>
      <c r="BX4646" s="1"/>
      <c r="BY4646" s="1"/>
      <c r="BZ4646" s="1"/>
      <c r="CA4646" s="1"/>
      <c r="CB4646" s="1"/>
      <c r="CC4646" s="1"/>
      <c r="CD4646" s="1"/>
      <c r="CE4646" s="1"/>
      <c r="CF4646" s="1"/>
      <c r="CG4646" s="1"/>
      <c r="CH4646" s="1"/>
      <c r="CI4646" s="1"/>
      <c r="CJ4646" s="1"/>
      <c r="CK4646" s="1"/>
      <c r="CL4646" s="1"/>
      <c r="CM4646" s="1"/>
      <c r="CN4646" s="1"/>
      <c r="CO4646" s="1"/>
      <c r="CP4646" s="1"/>
      <c r="CQ4646" s="1"/>
      <c r="CR4646" s="1"/>
      <c r="CS4646" s="1"/>
      <c r="CT4646" s="1"/>
      <c r="CU4646" s="1"/>
      <c r="CV4646" s="1"/>
      <c r="CW4646" s="1"/>
      <c r="CX4646" s="1"/>
      <c r="CY4646" s="1"/>
      <c r="CZ4646" s="1"/>
      <c r="DA4646" s="1"/>
      <c r="DB4646" s="1"/>
      <c r="DC4646" s="1"/>
      <c r="DD4646" s="1"/>
      <c r="DE4646" s="1"/>
      <c r="DF4646" s="1"/>
      <c r="DG4646" s="1"/>
      <c r="DH4646" s="1"/>
      <c r="DI4646" s="1"/>
      <c r="DJ4646" s="1"/>
      <c r="DK4646" s="1"/>
      <c r="DL4646" s="1"/>
      <c r="DM4646" s="1"/>
      <c r="DN4646" s="1"/>
      <c r="DO4646" s="1"/>
      <c r="DP4646" s="1"/>
      <c r="DQ4646" s="1"/>
      <c r="DR4646" s="1"/>
      <c r="DS4646" s="1"/>
      <c r="DT4646" s="1"/>
      <c r="DU4646" s="1"/>
      <c r="DV4646" s="1"/>
      <c r="DW4646" s="1"/>
      <c r="DX4646" s="1"/>
      <c r="DY4646" s="1"/>
      <c r="DZ4646" s="1"/>
      <c r="EA4646" s="1"/>
      <c r="EB4646" s="1"/>
      <c r="EC4646" s="1"/>
      <c r="ED4646" s="1"/>
      <c r="EE4646" s="1"/>
      <c r="EF4646" s="1"/>
      <c r="EG4646" s="1"/>
      <c r="EH4646" s="1"/>
      <c r="EI4646" s="1"/>
      <c r="EJ4646" s="1"/>
      <c r="EK4646" s="1"/>
      <c r="EL4646" s="1"/>
      <c r="EM4646" s="1"/>
      <c r="EN4646" s="1"/>
      <c r="EO4646" s="1"/>
      <c r="EP4646" s="1"/>
      <c r="EQ4646" s="1"/>
      <c r="ER4646" s="1"/>
      <c r="ES4646" s="1"/>
      <c r="ET4646" s="1"/>
      <c r="EU4646" s="1"/>
      <c r="EV4646" s="1"/>
      <c r="EW4646" s="1"/>
      <c r="EX4646" s="1"/>
      <c r="EY4646" s="1"/>
      <c r="EZ4646" s="1"/>
      <c r="FA4646" s="1"/>
      <c r="FB4646" s="1"/>
      <c r="FC4646" s="1"/>
      <c r="FD4646" s="1"/>
      <c r="FE4646" s="1"/>
      <c r="FF4646" s="1"/>
      <c r="FG4646" s="1"/>
      <c r="FH4646" s="1"/>
      <c r="FI4646" s="1"/>
      <c r="FJ4646" s="1"/>
      <c r="FK4646" s="1"/>
      <c r="FL4646" s="1"/>
      <c r="FM4646" s="1"/>
      <c r="FN4646" s="1"/>
      <c r="FO4646" s="1"/>
      <c r="FP4646" s="1"/>
      <c r="FQ4646" s="1"/>
      <c r="FR4646" s="1"/>
      <c r="FS4646" s="1"/>
      <c r="FT4646" s="1"/>
      <c r="FU4646" s="1"/>
      <c r="FV4646" s="1"/>
      <c r="FW4646" s="1"/>
      <c r="FX4646" s="1"/>
      <c r="FY4646" s="1"/>
      <c r="FZ4646" s="1"/>
      <c r="GA4646" s="1"/>
      <c r="GB4646" s="1"/>
      <c r="GC4646" s="1"/>
      <c r="GD4646" s="1"/>
      <c r="GE4646" s="1"/>
      <c r="GF4646" s="1"/>
      <c r="GG4646" s="1"/>
      <c r="GH4646" s="1"/>
      <c r="GI4646" s="1"/>
      <c r="GJ4646" s="1"/>
      <c r="GK4646"/>
      <c r="GL4646"/>
      <c r="GM4646"/>
      <c r="GN4646"/>
      <c r="GO4646"/>
      <c r="GP4646"/>
      <c r="GQ4646"/>
      <c r="GR4646"/>
      <c r="GS4646"/>
      <c r="GT4646"/>
      <c r="GU4646"/>
      <c r="GV4646"/>
      <c r="GW4646"/>
      <c r="GX4646"/>
      <c r="GY4646"/>
      <c r="GZ4646"/>
      <c r="HA4646"/>
      <c r="HB4646"/>
      <c r="HC4646"/>
      <c r="HD4646"/>
      <c r="HE4646"/>
    </row>
    <row r="4647" spans="1:213" s="25" customFormat="1" x14ac:dyDescent="0.25">
      <c r="A4647"/>
      <c r="B4647"/>
      <c r="C4647"/>
      <c r="D4647" s="19"/>
      <c r="E4647" s="19"/>
      <c r="F4647" s="20"/>
      <c r="G4647" s="20"/>
      <c r="H4647" s="20"/>
      <c r="I4647" s="20"/>
      <c r="J4647" s="21"/>
      <c r="K4647" s="21"/>
      <c r="L4647" s="20"/>
      <c r="M4647" s="20"/>
      <c r="N4647" s="22"/>
      <c r="O4647" s="22"/>
      <c r="P4647" s="22"/>
      <c r="Q4647" s="22"/>
      <c r="R4647" s="19"/>
      <c r="S4647" s="19"/>
      <c r="T4647" s="19"/>
      <c r="U4647" s="20"/>
      <c r="V4647" s="20"/>
      <c r="W4647" s="20"/>
      <c r="X4647" s="27"/>
      <c r="Y4647" s="253"/>
      <c r="Z4647" s="30"/>
      <c r="AA4647" s="30"/>
      <c r="AB4647" s="31"/>
      <c r="AC4647" s="31"/>
      <c r="AD4647" s="31"/>
      <c r="AE4647" s="31"/>
      <c r="AF4647" s="31"/>
      <c r="AG4647" s="241"/>
      <c r="AH4647" s="31"/>
      <c r="AI4647" s="31"/>
      <c r="AJ4647" s="31"/>
      <c r="AK4647" s="31"/>
      <c r="AL4647" s="120"/>
      <c r="AQ4647" s="26"/>
      <c r="AW4647" s="19"/>
      <c r="AX4647" s="19"/>
      <c r="AY4647" s="19"/>
      <c r="AZ4647" s="19"/>
      <c r="BA4647" s="19"/>
      <c r="BB4647" s="19"/>
      <c r="BC4647" s="1"/>
      <c r="BD4647"/>
      <c r="BE4647"/>
      <c r="BF4647" s="1"/>
      <c r="BG4647"/>
      <c r="BH4647"/>
      <c r="BI4647"/>
      <c r="BJ4647" s="1"/>
      <c r="BK4647" s="1"/>
      <c r="BL4647"/>
      <c r="BM4647" s="1"/>
      <c r="BN4647" s="1"/>
      <c r="BO4647" s="1"/>
      <c r="BP4647" s="1"/>
      <c r="BQ4647" s="1"/>
      <c r="BR4647" s="1"/>
      <c r="BS4647" s="1"/>
      <c r="BT4647" s="22"/>
      <c r="BU4647" s="1"/>
      <c r="BV4647" s="1"/>
      <c r="BW4647" s="1"/>
      <c r="BX4647" s="1"/>
      <c r="BY4647" s="1"/>
      <c r="BZ4647" s="1"/>
      <c r="CA4647" s="1"/>
      <c r="CB4647" s="1"/>
      <c r="CC4647" s="1"/>
      <c r="CD4647" s="1"/>
      <c r="CE4647" s="1"/>
      <c r="CF4647" s="1"/>
      <c r="CG4647" s="1"/>
      <c r="CH4647" s="1"/>
      <c r="CI4647" s="1"/>
      <c r="CJ4647" s="1"/>
      <c r="CK4647" s="1"/>
      <c r="CL4647" s="1"/>
      <c r="CM4647" s="1"/>
      <c r="CN4647" s="1"/>
      <c r="CO4647" s="1"/>
      <c r="CP4647" s="1"/>
      <c r="CQ4647" s="1"/>
      <c r="CR4647" s="1"/>
      <c r="CS4647" s="1"/>
      <c r="CT4647" s="1"/>
      <c r="CU4647" s="1"/>
      <c r="CV4647" s="1"/>
      <c r="CW4647" s="1"/>
      <c r="CX4647" s="1"/>
      <c r="CY4647" s="1"/>
      <c r="CZ4647" s="1"/>
      <c r="DA4647" s="1"/>
      <c r="DB4647" s="1"/>
      <c r="DC4647" s="1"/>
      <c r="DD4647" s="1"/>
      <c r="DE4647" s="1"/>
      <c r="DF4647" s="1"/>
      <c r="DG4647" s="1"/>
      <c r="DH4647" s="1"/>
      <c r="DI4647" s="1"/>
      <c r="DJ4647" s="1"/>
      <c r="DK4647" s="1"/>
      <c r="DL4647" s="1"/>
      <c r="DM4647" s="1"/>
      <c r="DN4647" s="1"/>
      <c r="DO4647" s="1"/>
      <c r="DP4647" s="1"/>
      <c r="DQ4647" s="1"/>
      <c r="DR4647" s="1"/>
      <c r="DS4647" s="1"/>
      <c r="DT4647" s="1"/>
      <c r="DU4647" s="1"/>
      <c r="DV4647" s="1"/>
      <c r="DW4647" s="1"/>
      <c r="DX4647" s="1"/>
      <c r="DY4647" s="1"/>
      <c r="DZ4647" s="1"/>
      <c r="EA4647" s="1"/>
      <c r="EB4647" s="1"/>
      <c r="EC4647" s="1"/>
      <c r="ED4647" s="1"/>
      <c r="EE4647" s="1"/>
      <c r="EF4647" s="1"/>
      <c r="EG4647" s="1"/>
      <c r="EH4647" s="1"/>
      <c r="EI4647" s="1"/>
      <c r="EJ4647" s="1"/>
      <c r="EK4647" s="1"/>
      <c r="EL4647" s="1"/>
      <c r="EM4647" s="1"/>
      <c r="EN4647" s="1"/>
      <c r="EO4647" s="1"/>
      <c r="EP4647" s="1"/>
      <c r="EQ4647" s="1"/>
      <c r="ER4647" s="1"/>
      <c r="ES4647" s="1"/>
      <c r="ET4647" s="1"/>
      <c r="EU4647" s="1"/>
      <c r="EV4647" s="1"/>
      <c r="EW4647" s="1"/>
      <c r="EX4647" s="1"/>
      <c r="EY4647" s="1"/>
      <c r="EZ4647" s="1"/>
      <c r="FA4647" s="1"/>
      <c r="FB4647" s="1"/>
      <c r="FC4647" s="1"/>
      <c r="FD4647" s="1"/>
      <c r="FE4647" s="1"/>
      <c r="FF4647" s="1"/>
      <c r="FG4647" s="1"/>
      <c r="FH4647" s="1"/>
      <c r="FI4647" s="1"/>
      <c r="FJ4647" s="1"/>
      <c r="FK4647" s="1"/>
      <c r="FL4647" s="1"/>
      <c r="FM4647" s="1"/>
      <c r="FN4647" s="1"/>
      <c r="FO4647" s="1"/>
      <c r="FP4647" s="1"/>
      <c r="FQ4647" s="1"/>
      <c r="FR4647" s="1"/>
      <c r="FS4647" s="1"/>
      <c r="FT4647" s="1"/>
      <c r="FU4647" s="1"/>
      <c r="FV4647" s="1"/>
      <c r="FW4647" s="1"/>
      <c r="FX4647" s="1"/>
      <c r="FY4647" s="1"/>
      <c r="FZ4647" s="1"/>
      <c r="GA4647" s="1"/>
      <c r="GB4647" s="1"/>
      <c r="GC4647" s="1"/>
      <c r="GD4647" s="1"/>
      <c r="GE4647" s="1"/>
      <c r="GF4647" s="1"/>
      <c r="GG4647" s="1"/>
      <c r="GH4647" s="1"/>
      <c r="GI4647" s="1"/>
      <c r="GJ4647" s="1"/>
      <c r="GK4647"/>
      <c r="GL4647"/>
      <c r="GM4647"/>
      <c r="GN4647"/>
      <c r="GO4647"/>
      <c r="GP4647"/>
      <c r="GQ4647"/>
      <c r="GR4647"/>
      <c r="GS4647"/>
      <c r="GT4647"/>
      <c r="GU4647"/>
      <c r="GV4647"/>
      <c r="GW4647"/>
      <c r="GX4647"/>
      <c r="GY4647"/>
      <c r="GZ4647"/>
      <c r="HA4647"/>
      <c r="HB4647"/>
      <c r="HC4647"/>
      <c r="HD4647"/>
      <c r="HE4647"/>
    </row>
    <row r="4648" spans="1:213" s="25" customFormat="1" x14ac:dyDescent="0.25">
      <c r="A4648"/>
      <c r="B4648"/>
      <c r="C4648"/>
      <c r="D4648" s="19"/>
      <c r="E4648" s="19"/>
      <c r="F4648" s="20"/>
      <c r="G4648" s="20"/>
      <c r="H4648" s="20"/>
      <c r="I4648" s="20"/>
      <c r="J4648" s="21"/>
      <c r="K4648" s="21"/>
      <c r="L4648" s="20"/>
      <c r="M4648" s="20"/>
      <c r="N4648" s="22"/>
      <c r="O4648" s="22"/>
      <c r="P4648" s="22"/>
      <c r="Q4648" s="22"/>
      <c r="R4648" s="19"/>
      <c r="S4648" s="19"/>
      <c r="T4648" s="19"/>
      <c r="U4648" s="20"/>
      <c r="V4648" s="20"/>
      <c r="W4648" s="20"/>
      <c r="X4648" s="27"/>
      <c r="Y4648" s="253"/>
      <c r="Z4648" s="30"/>
      <c r="AA4648" s="30"/>
      <c r="AB4648" s="31"/>
      <c r="AC4648" s="31"/>
      <c r="AD4648" s="31"/>
      <c r="AE4648" s="31"/>
      <c r="AF4648" s="31"/>
      <c r="AG4648" s="241"/>
      <c r="AH4648" s="31"/>
      <c r="AI4648" s="31"/>
      <c r="AJ4648" s="31"/>
      <c r="AK4648" s="31"/>
      <c r="AL4648" s="120"/>
      <c r="AQ4648" s="26"/>
      <c r="AW4648" s="19"/>
      <c r="AX4648" s="19"/>
      <c r="AY4648" s="19"/>
      <c r="AZ4648" s="19"/>
      <c r="BA4648" s="19"/>
      <c r="BB4648" s="19"/>
      <c r="BC4648" s="1"/>
      <c r="BD4648"/>
      <c r="BE4648"/>
      <c r="BF4648" s="1"/>
      <c r="BG4648"/>
      <c r="BH4648"/>
      <c r="BI4648"/>
      <c r="BJ4648" s="1"/>
      <c r="BK4648" s="1"/>
      <c r="BL4648"/>
      <c r="BM4648" s="1"/>
      <c r="BN4648" s="1"/>
      <c r="BO4648" s="1"/>
      <c r="BP4648" s="1"/>
      <c r="BQ4648" s="1"/>
      <c r="BR4648" s="1"/>
      <c r="BS4648" s="1"/>
      <c r="BT4648" s="22"/>
      <c r="BU4648" s="1"/>
      <c r="BV4648" s="1"/>
      <c r="BW4648" s="1"/>
      <c r="BX4648" s="1"/>
      <c r="BY4648" s="1"/>
      <c r="BZ4648" s="1"/>
      <c r="CA4648" s="1"/>
      <c r="CB4648" s="1"/>
      <c r="CC4648" s="1"/>
      <c r="CD4648" s="1"/>
      <c r="CE4648" s="1"/>
      <c r="CF4648" s="1"/>
      <c r="CG4648" s="1"/>
      <c r="CH4648" s="1"/>
      <c r="CI4648" s="1"/>
      <c r="CJ4648" s="1"/>
      <c r="CK4648" s="1"/>
      <c r="CL4648" s="1"/>
      <c r="CM4648" s="1"/>
      <c r="CN4648" s="1"/>
      <c r="CO4648" s="1"/>
      <c r="CP4648" s="1"/>
      <c r="CQ4648" s="1"/>
      <c r="CR4648" s="1"/>
      <c r="CS4648" s="1"/>
      <c r="CT4648" s="1"/>
      <c r="CU4648" s="1"/>
      <c r="CV4648" s="1"/>
      <c r="CW4648" s="1"/>
      <c r="CX4648" s="1"/>
      <c r="CY4648" s="1"/>
      <c r="CZ4648" s="1"/>
      <c r="DA4648" s="1"/>
      <c r="DB4648" s="1"/>
      <c r="DC4648" s="1"/>
      <c r="DD4648" s="1"/>
      <c r="DE4648" s="1"/>
      <c r="DF4648" s="1"/>
      <c r="DG4648" s="1"/>
      <c r="DH4648" s="1"/>
      <c r="DI4648" s="1"/>
      <c r="DJ4648" s="1"/>
      <c r="DK4648" s="1"/>
      <c r="DL4648" s="1"/>
      <c r="DM4648" s="1"/>
      <c r="DN4648" s="1"/>
      <c r="DO4648" s="1"/>
      <c r="DP4648" s="1"/>
      <c r="DQ4648" s="1"/>
      <c r="DR4648" s="1"/>
      <c r="DS4648" s="1"/>
      <c r="DT4648" s="1"/>
      <c r="DU4648" s="1"/>
      <c r="DV4648" s="1"/>
      <c r="DW4648" s="1"/>
      <c r="DX4648" s="1"/>
      <c r="DY4648" s="1"/>
      <c r="DZ4648" s="1"/>
      <c r="EA4648" s="1"/>
      <c r="EB4648" s="1"/>
      <c r="EC4648" s="1"/>
      <c r="ED4648" s="1"/>
      <c r="EE4648" s="1"/>
      <c r="EF4648" s="1"/>
      <c r="EG4648" s="1"/>
      <c r="EH4648" s="1"/>
      <c r="EI4648" s="1"/>
      <c r="EJ4648" s="1"/>
      <c r="EK4648" s="1"/>
      <c r="EL4648" s="1"/>
      <c r="EM4648" s="1"/>
      <c r="EN4648" s="1"/>
      <c r="EO4648" s="1"/>
      <c r="EP4648" s="1"/>
      <c r="EQ4648" s="1"/>
      <c r="ER4648" s="1"/>
      <c r="ES4648" s="1"/>
      <c r="ET4648" s="1"/>
      <c r="EU4648" s="1"/>
      <c r="EV4648" s="1"/>
      <c r="EW4648" s="1"/>
      <c r="EX4648" s="1"/>
      <c r="EY4648" s="1"/>
      <c r="EZ4648" s="1"/>
      <c r="FA4648" s="1"/>
      <c r="FB4648" s="1"/>
      <c r="FC4648" s="1"/>
      <c r="FD4648" s="1"/>
      <c r="FE4648" s="1"/>
      <c r="FF4648" s="1"/>
      <c r="FG4648" s="1"/>
      <c r="FH4648" s="1"/>
      <c r="FI4648" s="1"/>
      <c r="FJ4648" s="1"/>
      <c r="FK4648" s="1"/>
      <c r="FL4648" s="1"/>
      <c r="FM4648" s="1"/>
      <c r="FN4648" s="1"/>
      <c r="FO4648" s="1"/>
      <c r="FP4648" s="1"/>
      <c r="FQ4648" s="1"/>
      <c r="FR4648" s="1"/>
      <c r="FS4648" s="1"/>
      <c r="FT4648" s="1"/>
      <c r="FU4648" s="1"/>
      <c r="FV4648" s="1"/>
      <c r="FW4648" s="1"/>
      <c r="FX4648" s="1"/>
      <c r="FY4648" s="1"/>
      <c r="FZ4648" s="1"/>
      <c r="GA4648" s="1"/>
      <c r="GB4648" s="1"/>
      <c r="GC4648" s="1"/>
      <c r="GD4648" s="1"/>
      <c r="GE4648" s="1"/>
      <c r="GF4648" s="1"/>
      <c r="GG4648" s="1"/>
      <c r="GH4648" s="1"/>
      <c r="GI4648" s="1"/>
      <c r="GJ4648" s="1"/>
      <c r="GK4648"/>
      <c r="GL4648"/>
      <c r="GM4648"/>
      <c r="GN4648"/>
      <c r="GO4648"/>
      <c r="GP4648"/>
      <c r="GQ4648"/>
      <c r="GR4648"/>
      <c r="GS4648"/>
      <c r="GT4648"/>
      <c r="GU4648"/>
      <c r="GV4648"/>
      <c r="GW4648"/>
      <c r="GX4648"/>
      <c r="GY4648"/>
      <c r="GZ4648"/>
      <c r="HA4648"/>
      <c r="HB4648"/>
      <c r="HC4648"/>
      <c r="HD4648"/>
      <c r="HE4648"/>
    </row>
    <row r="4649" spans="1:213" s="25" customFormat="1" x14ac:dyDescent="0.25">
      <c r="A4649"/>
      <c r="B4649"/>
      <c r="C4649"/>
      <c r="D4649" s="19"/>
      <c r="E4649" s="19"/>
      <c r="F4649" s="20"/>
      <c r="G4649" s="20"/>
      <c r="H4649" s="20"/>
      <c r="I4649" s="20"/>
      <c r="J4649" s="21"/>
      <c r="K4649" s="21"/>
      <c r="L4649" s="20"/>
      <c r="M4649" s="20"/>
      <c r="N4649" s="22"/>
      <c r="O4649" s="22"/>
      <c r="P4649" s="22"/>
      <c r="Q4649" s="22"/>
      <c r="R4649" s="19"/>
      <c r="S4649" s="19"/>
      <c r="T4649" s="19"/>
      <c r="U4649" s="20"/>
      <c r="V4649" s="20"/>
      <c r="W4649" s="20"/>
      <c r="X4649" s="27"/>
      <c r="Y4649" s="253"/>
      <c r="Z4649" s="30"/>
      <c r="AA4649" s="30"/>
      <c r="AB4649" s="31"/>
      <c r="AC4649" s="31"/>
      <c r="AD4649" s="31"/>
      <c r="AE4649" s="31"/>
      <c r="AF4649" s="31"/>
      <c r="AG4649" s="241"/>
      <c r="AH4649" s="31"/>
      <c r="AI4649" s="31"/>
      <c r="AJ4649" s="31"/>
      <c r="AK4649" s="31"/>
      <c r="AL4649" s="120"/>
      <c r="AQ4649" s="26"/>
      <c r="AW4649" s="19"/>
      <c r="AX4649" s="19"/>
      <c r="AY4649" s="19"/>
      <c r="AZ4649" s="19"/>
      <c r="BA4649" s="19"/>
      <c r="BB4649" s="19"/>
      <c r="BC4649" s="1"/>
      <c r="BD4649"/>
      <c r="BE4649"/>
      <c r="BF4649" s="1"/>
      <c r="BG4649"/>
      <c r="BH4649"/>
      <c r="BI4649"/>
      <c r="BJ4649" s="1"/>
      <c r="BK4649" s="1"/>
      <c r="BL4649"/>
      <c r="BM4649" s="1"/>
      <c r="BN4649" s="1"/>
      <c r="BO4649" s="1"/>
      <c r="BP4649" s="1"/>
      <c r="BQ4649" s="1"/>
      <c r="BR4649" s="1"/>
      <c r="BS4649" s="1"/>
      <c r="BT4649" s="22"/>
      <c r="BU4649" s="1"/>
      <c r="BV4649" s="1"/>
      <c r="BW4649" s="1"/>
      <c r="BX4649" s="1"/>
      <c r="BY4649" s="1"/>
      <c r="BZ4649" s="1"/>
      <c r="CA4649" s="1"/>
      <c r="CB4649" s="1"/>
      <c r="CC4649" s="1"/>
      <c r="CD4649" s="1"/>
      <c r="CE4649" s="1"/>
      <c r="CF4649" s="1"/>
      <c r="CG4649" s="1"/>
      <c r="CH4649" s="1"/>
      <c r="CI4649" s="1"/>
      <c r="CJ4649" s="1"/>
      <c r="CK4649" s="1"/>
      <c r="CL4649" s="1"/>
      <c r="CM4649" s="1"/>
      <c r="CN4649" s="1"/>
      <c r="CO4649" s="1"/>
      <c r="CP4649" s="1"/>
      <c r="CQ4649" s="1"/>
      <c r="CR4649" s="1"/>
      <c r="CS4649" s="1"/>
      <c r="CT4649" s="1"/>
      <c r="CU4649" s="1"/>
      <c r="CV4649" s="1"/>
      <c r="CW4649" s="1"/>
      <c r="CX4649" s="1"/>
      <c r="CY4649" s="1"/>
      <c r="CZ4649" s="1"/>
      <c r="DA4649" s="1"/>
      <c r="DB4649" s="1"/>
      <c r="DC4649" s="1"/>
      <c r="DD4649" s="1"/>
      <c r="DE4649" s="1"/>
      <c r="DF4649" s="1"/>
      <c r="DG4649" s="1"/>
      <c r="DH4649" s="1"/>
      <c r="DI4649" s="1"/>
      <c r="DJ4649" s="1"/>
      <c r="DK4649" s="1"/>
      <c r="DL4649" s="1"/>
      <c r="DM4649" s="1"/>
      <c r="DN4649" s="1"/>
      <c r="DO4649" s="1"/>
      <c r="DP4649" s="1"/>
      <c r="DQ4649" s="1"/>
      <c r="DR4649" s="1"/>
      <c r="DS4649" s="1"/>
      <c r="DT4649" s="1"/>
      <c r="DU4649" s="1"/>
      <c r="DV4649" s="1"/>
      <c r="DW4649" s="1"/>
      <c r="DX4649" s="1"/>
      <c r="DY4649" s="1"/>
      <c r="DZ4649" s="1"/>
      <c r="EA4649" s="1"/>
      <c r="EB4649" s="1"/>
      <c r="EC4649" s="1"/>
      <c r="ED4649" s="1"/>
      <c r="EE4649" s="1"/>
      <c r="EF4649" s="1"/>
      <c r="EG4649" s="1"/>
      <c r="EH4649" s="1"/>
      <c r="EI4649" s="1"/>
      <c r="EJ4649" s="1"/>
      <c r="EK4649" s="1"/>
      <c r="EL4649" s="1"/>
      <c r="EM4649" s="1"/>
      <c r="EN4649" s="1"/>
      <c r="EO4649" s="1"/>
      <c r="EP4649" s="1"/>
      <c r="EQ4649" s="1"/>
      <c r="ER4649" s="1"/>
      <c r="ES4649" s="1"/>
      <c r="ET4649" s="1"/>
      <c r="EU4649" s="1"/>
      <c r="EV4649" s="1"/>
      <c r="EW4649" s="1"/>
      <c r="EX4649" s="1"/>
      <c r="EY4649" s="1"/>
      <c r="EZ4649" s="1"/>
      <c r="FA4649" s="1"/>
      <c r="FB4649" s="1"/>
      <c r="FC4649" s="1"/>
      <c r="FD4649" s="1"/>
      <c r="FE4649" s="1"/>
      <c r="FF4649" s="1"/>
      <c r="FG4649" s="1"/>
      <c r="FH4649" s="1"/>
      <c r="FI4649" s="1"/>
      <c r="FJ4649" s="1"/>
      <c r="FK4649" s="1"/>
      <c r="FL4649" s="1"/>
      <c r="FM4649" s="1"/>
      <c r="FN4649" s="1"/>
      <c r="FO4649" s="1"/>
      <c r="FP4649" s="1"/>
      <c r="FQ4649" s="1"/>
      <c r="FR4649" s="1"/>
      <c r="FS4649" s="1"/>
      <c r="FT4649" s="1"/>
      <c r="FU4649" s="1"/>
      <c r="FV4649" s="1"/>
      <c r="FW4649" s="1"/>
      <c r="FX4649" s="1"/>
      <c r="FY4649" s="1"/>
      <c r="FZ4649" s="1"/>
      <c r="GA4649" s="1"/>
      <c r="GB4649" s="1"/>
      <c r="GC4649" s="1"/>
      <c r="GD4649" s="1"/>
      <c r="GE4649" s="1"/>
      <c r="GF4649" s="1"/>
      <c r="GG4649" s="1"/>
      <c r="GH4649" s="1"/>
      <c r="GI4649" s="1"/>
      <c r="GJ4649" s="1"/>
      <c r="GK4649"/>
      <c r="GL4649"/>
      <c r="GM4649"/>
      <c r="GN4649"/>
      <c r="GO4649"/>
      <c r="GP4649"/>
      <c r="GQ4649"/>
      <c r="GR4649"/>
      <c r="GS4649"/>
      <c r="GT4649"/>
      <c r="GU4649"/>
      <c r="GV4649"/>
      <c r="GW4649"/>
      <c r="GX4649"/>
      <c r="GY4649"/>
      <c r="GZ4649"/>
      <c r="HA4649"/>
      <c r="HB4649"/>
      <c r="HC4649"/>
      <c r="HD4649"/>
      <c r="HE4649"/>
    </row>
    <row r="4650" spans="1:213" s="25" customFormat="1" x14ac:dyDescent="0.25">
      <c r="A4650"/>
      <c r="B4650"/>
      <c r="C4650"/>
      <c r="D4650" s="19"/>
      <c r="E4650" s="19"/>
      <c r="F4650" s="20"/>
      <c r="G4650" s="20"/>
      <c r="H4650" s="20"/>
      <c r="I4650" s="20"/>
      <c r="J4650" s="21"/>
      <c r="K4650" s="21"/>
      <c r="L4650" s="20"/>
      <c r="M4650" s="20"/>
      <c r="N4650" s="22"/>
      <c r="O4650" s="22"/>
      <c r="P4650" s="22"/>
      <c r="Q4650" s="22"/>
      <c r="R4650" s="19"/>
      <c r="S4650" s="19"/>
      <c r="T4650" s="19"/>
      <c r="U4650" s="20"/>
      <c r="V4650" s="20"/>
      <c r="W4650" s="20"/>
      <c r="X4650" s="27"/>
      <c r="Y4650" s="253"/>
      <c r="Z4650" s="30"/>
      <c r="AA4650" s="30"/>
      <c r="AB4650" s="31"/>
      <c r="AC4650" s="31"/>
      <c r="AD4650" s="31"/>
      <c r="AE4650" s="31"/>
      <c r="AF4650" s="31"/>
      <c r="AG4650" s="241"/>
      <c r="AH4650" s="31"/>
      <c r="AI4650" s="31"/>
      <c r="AJ4650" s="31"/>
      <c r="AK4650" s="31"/>
      <c r="AL4650" s="120"/>
      <c r="AQ4650" s="26"/>
      <c r="AW4650" s="19"/>
      <c r="AX4650" s="19"/>
      <c r="AY4650" s="19"/>
      <c r="AZ4650" s="19"/>
      <c r="BA4650" s="19"/>
      <c r="BB4650" s="19"/>
      <c r="BC4650" s="1"/>
      <c r="BD4650"/>
      <c r="BE4650"/>
      <c r="BF4650" s="1"/>
      <c r="BG4650"/>
      <c r="BH4650"/>
      <c r="BI4650"/>
      <c r="BJ4650" s="1"/>
      <c r="BK4650" s="1"/>
      <c r="BL4650"/>
      <c r="BM4650" s="1"/>
      <c r="BN4650" s="1"/>
      <c r="BO4650" s="1"/>
      <c r="BP4650" s="1"/>
      <c r="BQ4650" s="1"/>
      <c r="BR4650" s="1"/>
      <c r="BS4650" s="1"/>
      <c r="BT4650" s="22"/>
      <c r="BU4650" s="1"/>
      <c r="BV4650" s="1"/>
      <c r="BW4650" s="1"/>
      <c r="BX4650" s="1"/>
      <c r="BY4650" s="1"/>
      <c r="BZ4650" s="1"/>
      <c r="CA4650" s="1"/>
      <c r="CB4650" s="1"/>
      <c r="CC4650" s="1"/>
      <c r="CD4650" s="1"/>
      <c r="CE4650" s="1"/>
      <c r="CF4650" s="1"/>
      <c r="CG4650" s="1"/>
      <c r="CH4650" s="1"/>
      <c r="CI4650" s="1"/>
      <c r="CJ4650" s="1"/>
      <c r="CK4650" s="1"/>
      <c r="CL4650" s="1"/>
      <c r="CM4650" s="1"/>
      <c r="CN4650" s="1"/>
      <c r="CO4650" s="1"/>
      <c r="CP4650" s="1"/>
      <c r="CQ4650" s="1"/>
      <c r="CR4650" s="1"/>
      <c r="CS4650" s="1"/>
      <c r="CT4650" s="1"/>
      <c r="CU4650" s="1"/>
      <c r="CV4650" s="1"/>
      <c r="CW4650" s="1"/>
      <c r="CX4650" s="1"/>
      <c r="CY4650" s="1"/>
      <c r="CZ4650" s="1"/>
      <c r="DA4650" s="1"/>
      <c r="DB4650" s="1"/>
      <c r="DC4650" s="1"/>
      <c r="DD4650" s="1"/>
      <c r="DE4650" s="1"/>
      <c r="DF4650" s="1"/>
      <c r="DG4650" s="1"/>
      <c r="DH4650" s="1"/>
      <c r="DI4650" s="1"/>
      <c r="DJ4650" s="1"/>
      <c r="DK4650" s="1"/>
      <c r="DL4650" s="1"/>
      <c r="DM4650" s="1"/>
      <c r="DN4650" s="1"/>
      <c r="DO4650" s="1"/>
      <c r="DP4650" s="1"/>
      <c r="DQ4650" s="1"/>
      <c r="DR4650" s="1"/>
      <c r="DS4650" s="1"/>
      <c r="DT4650" s="1"/>
      <c r="DU4650" s="1"/>
      <c r="DV4650" s="1"/>
      <c r="DW4650" s="1"/>
      <c r="DX4650" s="1"/>
      <c r="DY4650" s="1"/>
      <c r="DZ4650" s="1"/>
      <c r="EA4650" s="1"/>
      <c r="EB4650" s="1"/>
      <c r="EC4650" s="1"/>
      <c r="ED4650" s="1"/>
      <c r="EE4650" s="1"/>
      <c r="EF4650" s="1"/>
      <c r="EG4650" s="1"/>
      <c r="EH4650" s="1"/>
      <c r="EI4650" s="1"/>
      <c r="EJ4650" s="1"/>
      <c r="EK4650" s="1"/>
      <c r="EL4650" s="1"/>
      <c r="EM4650" s="1"/>
      <c r="EN4650" s="1"/>
      <c r="EO4650" s="1"/>
      <c r="EP4650" s="1"/>
      <c r="EQ4650" s="1"/>
      <c r="ER4650" s="1"/>
      <c r="ES4650" s="1"/>
      <c r="ET4650" s="1"/>
      <c r="EU4650" s="1"/>
      <c r="EV4650" s="1"/>
      <c r="EW4650" s="1"/>
      <c r="EX4650" s="1"/>
      <c r="EY4650" s="1"/>
      <c r="EZ4650" s="1"/>
      <c r="FA4650" s="1"/>
      <c r="FB4650" s="1"/>
      <c r="FC4650" s="1"/>
      <c r="FD4650" s="1"/>
      <c r="FE4650" s="1"/>
      <c r="FF4650" s="1"/>
      <c r="FG4650" s="1"/>
      <c r="FH4650" s="1"/>
      <c r="FI4650" s="1"/>
      <c r="FJ4650" s="1"/>
      <c r="FK4650" s="1"/>
      <c r="FL4650" s="1"/>
      <c r="FM4650" s="1"/>
      <c r="FN4650" s="1"/>
      <c r="FO4650" s="1"/>
      <c r="FP4650" s="1"/>
      <c r="FQ4650" s="1"/>
      <c r="FR4650" s="1"/>
      <c r="FS4650" s="1"/>
      <c r="FT4650" s="1"/>
      <c r="FU4650" s="1"/>
      <c r="FV4650" s="1"/>
      <c r="FW4650" s="1"/>
      <c r="FX4650" s="1"/>
      <c r="FY4650" s="1"/>
      <c r="FZ4650" s="1"/>
      <c r="GA4650" s="1"/>
      <c r="GB4650" s="1"/>
      <c r="GC4650" s="1"/>
      <c r="GD4650" s="1"/>
      <c r="GE4650" s="1"/>
      <c r="GF4650" s="1"/>
      <c r="GG4650" s="1"/>
      <c r="GH4650" s="1"/>
      <c r="GI4650" s="1"/>
      <c r="GJ4650" s="1"/>
      <c r="GK4650"/>
      <c r="GL4650"/>
      <c r="GM4650"/>
      <c r="GN4650"/>
      <c r="GO4650"/>
      <c r="GP4650"/>
      <c r="GQ4650"/>
      <c r="GR4650"/>
      <c r="GS4650"/>
      <c r="GT4650"/>
      <c r="GU4650"/>
      <c r="GV4650"/>
      <c r="GW4650"/>
      <c r="GX4650"/>
      <c r="GY4650"/>
      <c r="GZ4650"/>
      <c r="HA4650"/>
      <c r="HB4650"/>
      <c r="HC4650"/>
      <c r="HD4650"/>
      <c r="HE4650"/>
    </row>
    <row r="4651" spans="1:213" s="25" customFormat="1" x14ac:dyDescent="0.25">
      <c r="A4651"/>
      <c r="B4651"/>
      <c r="C4651"/>
      <c r="D4651" s="19"/>
      <c r="E4651" s="19"/>
      <c r="F4651" s="20"/>
      <c r="G4651" s="20"/>
      <c r="H4651" s="20"/>
      <c r="I4651" s="20"/>
      <c r="J4651" s="21"/>
      <c r="K4651" s="21"/>
      <c r="L4651" s="20"/>
      <c r="M4651" s="20"/>
      <c r="N4651" s="22"/>
      <c r="O4651" s="22"/>
      <c r="P4651" s="22"/>
      <c r="Q4651" s="22"/>
      <c r="R4651" s="19"/>
      <c r="S4651" s="19"/>
      <c r="T4651" s="19"/>
      <c r="U4651" s="20"/>
      <c r="V4651" s="20"/>
      <c r="W4651" s="20"/>
      <c r="X4651" s="27"/>
      <c r="Y4651" s="253"/>
      <c r="Z4651" s="30"/>
      <c r="AA4651" s="30"/>
      <c r="AB4651" s="31"/>
      <c r="AC4651" s="31"/>
      <c r="AD4651" s="31"/>
      <c r="AE4651" s="31"/>
      <c r="AF4651" s="31"/>
      <c r="AG4651" s="241"/>
      <c r="AH4651" s="31"/>
      <c r="AI4651" s="31"/>
      <c r="AJ4651" s="31"/>
      <c r="AK4651" s="31"/>
      <c r="AL4651" s="120"/>
      <c r="AQ4651" s="26"/>
      <c r="AW4651" s="19"/>
      <c r="AX4651" s="19"/>
      <c r="AY4651" s="19"/>
      <c r="AZ4651" s="19"/>
      <c r="BA4651" s="19"/>
      <c r="BB4651" s="19"/>
      <c r="BC4651" s="1"/>
      <c r="BD4651"/>
      <c r="BE4651"/>
      <c r="BF4651" s="1"/>
      <c r="BG4651"/>
      <c r="BH4651"/>
      <c r="BI4651"/>
      <c r="BJ4651" s="1"/>
      <c r="BK4651" s="1"/>
      <c r="BL4651"/>
      <c r="BM4651" s="1"/>
      <c r="BN4651" s="1"/>
      <c r="BO4651" s="1"/>
      <c r="BP4651" s="1"/>
      <c r="BQ4651" s="1"/>
      <c r="BR4651" s="1"/>
      <c r="BS4651" s="1"/>
      <c r="BT4651" s="22"/>
      <c r="BU4651" s="1"/>
      <c r="BV4651" s="1"/>
      <c r="BW4651" s="1"/>
      <c r="BX4651" s="1"/>
      <c r="BY4651" s="1"/>
      <c r="BZ4651" s="1"/>
      <c r="CA4651" s="1"/>
      <c r="CB4651" s="1"/>
      <c r="CC4651" s="1"/>
      <c r="CD4651" s="1"/>
      <c r="CE4651" s="1"/>
      <c r="CF4651" s="1"/>
      <c r="CG4651" s="1"/>
      <c r="CH4651" s="1"/>
      <c r="CI4651" s="1"/>
      <c r="CJ4651" s="1"/>
      <c r="CK4651" s="1"/>
      <c r="CL4651" s="1"/>
      <c r="CM4651" s="1"/>
      <c r="CN4651" s="1"/>
      <c r="CO4651" s="1"/>
      <c r="CP4651" s="1"/>
      <c r="CQ4651" s="1"/>
      <c r="CR4651" s="1"/>
      <c r="CS4651" s="1"/>
      <c r="CT4651" s="1"/>
      <c r="CU4651" s="1"/>
      <c r="CV4651" s="1"/>
      <c r="CW4651" s="1"/>
      <c r="CX4651" s="1"/>
      <c r="CY4651" s="1"/>
      <c r="CZ4651" s="1"/>
      <c r="DA4651" s="1"/>
      <c r="DB4651" s="1"/>
      <c r="DC4651" s="1"/>
      <c r="DD4651" s="1"/>
      <c r="DE4651" s="1"/>
      <c r="DF4651" s="1"/>
      <c r="DG4651" s="1"/>
      <c r="DH4651" s="1"/>
      <c r="DI4651" s="1"/>
      <c r="DJ4651" s="1"/>
      <c r="DK4651" s="1"/>
      <c r="DL4651" s="1"/>
      <c r="DM4651" s="1"/>
      <c r="DN4651" s="1"/>
      <c r="DO4651" s="1"/>
      <c r="DP4651" s="1"/>
      <c r="DQ4651" s="1"/>
      <c r="DR4651" s="1"/>
      <c r="DS4651" s="1"/>
      <c r="DT4651" s="1"/>
      <c r="DU4651" s="1"/>
      <c r="DV4651" s="1"/>
      <c r="DW4651" s="1"/>
      <c r="DX4651" s="1"/>
      <c r="DY4651" s="1"/>
      <c r="DZ4651" s="1"/>
      <c r="EA4651" s="1"/>
      <c r="EB4651" s="1"/>
      <c r="EC4651" s="1"/>
      <c r="ED4651" s="1"/>
      <c r="EE4651" s="1"/>
      <c r="EF4651" s="1"/>
      <c r="EG4651" s="1"/>
      <c r="EH4651" s="1"/>
      <c r="EI4651" s="1"/>
      <c r="EJ4651" s="1"/>
      <c r="EK4651" s="1"/>
      <c r="EL4651" s="1"/>
      <c r="EM4651" s="1"/>
      <c r="EN4651" s="1"/>
      <c r="EO4651" s="1"/>
      <c r="EP4651" s="1"/>
      <c r="EQ4651" s="1"/>
      <c r="ER4651" s="1"/>
      <c r="ES4651" s="1"/>
      <c r="ET4651" s="1"/>
      <c r="EU4651" s="1"/>
      <c r="EV4651" s="1"/>
      <c r="EW4651" s="1"/>
      <c r="EX4651" s="1"/>
      <c r="EY4651" s="1"/>
      <c r="EZ4651" s="1"/>
      <c r="FA4651" s="1"/>
      <c r="FB4651" s="1"/>
      <c r="FC4651" s="1"/>
      <c r="FD4651" s="1"/>
      <c r="FE4651" s="1"/>
      <c r="FF4651" s="1"/>
      <c r="FG4651" s="1"/>
      <c r="FH4651" s="1"/>
      <c r="FI4651" s="1"/>
      <c r="FJ4651" s="1"/>
      <c r="FK4651" s="1"/>
      <c r="FL4651" s="1"/>
      <c r="FM4651" s="1"/>
      <c r="FN4651" s="1"/>
      <c r="FO4651" s="1"/>
      <c r="FP4651" s="1"/>
      <c r="FQ4651" s="1"/>
      <c r="FR4651" s="1"/>
      <c r="FS4651" s="1"/>
      <c r="FT4651" s="1"/>
      <c r="FU4651" s="1"/>
      <c r="FV4651" s="1"/>
      <c r="FW4651" s="1"/>
      <c r="FX4651" s="1"/>
      <c r="FY4651" s="1"/>
      <c r="FZ4651" s="1"/>
      <c r="GA4651" s="1"/>
      <c r="GB4651" s="1"/>
      <c r="GC4651" s="1"/>
      <c r="GD4651" s="1"/>
      <c r="GE4651" s="1"/>
      <c r="GF4651" s="1"/>
      <c r="GG4651" s="1"/>
      <c r="GH4651" s="1"/>
      <c r="GI4651" s="1"/>
      <c r="GJ4651" s="1"/>
      <c r="GK4651"/>
      <c r="GL4651"/>
      <c r="GM4651"/>
      <c r="GN4651"/>
      <c r="GO4651"/>
      <c r="GP4651"/>
      <c r="GQ4651"/>
      <c r="GR4651"/>
      <c r="GS4651"/>
      <c r="GT4651"/>
      <c r="GU4651"/>
      <c r="GV4651"/>
      <c r="GW4651"/>
      <c r="GX4651"/>
      <c r="GY4651"/>
      <c r="GZ4651"/>
      <c r="HA4651"/>
      <c r="HB4651"/>
      <c r="HC4651"/>
      <c r="HD4651"/>
      <c r="HE4651"/>
    </row>
    <row r="4652" spans="1:213" s="25" customFormat="1" x14ac:dyDescent="0.25">
      <c r="A4652"/>
      <c r="B4652"/>
      <c r="C4652"/>
      <c r="D4652" s="19"/>
      <c r="E4652" s="19"/>
      <c r="F4652" s="20"/>
      <c r="G4652" s="20"/>
      <c r="H4652" s="20"/>
      <c r="I4652" s="20"/>
      <c r="J4652" s="21"/>
      <c r="K4652" s="21"/>
      <c r="L4652" s="20"/>
      <c r="M4652" s="20"/>
      <c r="N4652" s="22"/>
      <c r="O4652" s="22"/>
      <c r="P4652" s="22"/>
      <c r="Q4652" s="22"/>
      <c r="R4652" s="19"/>
      <c r="S4652" s="19"/>
      <c r="T4652" s="19"/>
      <c r="U4652" s="20"/>
      <c r="V4652" s="20"/>
      <c r="W4652" s="20"/>
      <c r="X4652" s="27"/>
      <c r="Y4652" s="253"/>
      <c r="Z4652" s="30"/>
      <c r="AA4652" s="30"/>
      <c r="AB4652" s="31"/>
      <c r="AC4652" s="31"/>
      <c r="AD4652" s="31"/>
      <c r="AE4652" s="31"/>
      <c r="AF4652" s="31"/>
      <c r="AG4652" s="241"/>
      <c r="AH4652" s="31"/>
      <c r="AI4652" s="31"/>
      <c r="AJ4652" s="31"/>
      <c r="AK4652" s="31"/>
      <c r="AL4652" s="120"/>
      <c r="AQ4652" s="26"/>
      <c r="AW4652" s="19"/>
      <c r="AX4652" s="19"/>
      <c r="AY4652" s="19"/>
      <c r="AZ4652" s="19"/>
      <c r="BA4652" s="19"/>
      <c r="BB4652" s="19"/>
      <c r="BC4652" s="1"/>
      <c r="BD4652"/>
      <c r="BE4652"/>
      <c r="BF4652" s="1"/>
      <c r="BG4652"/>
      <c r="BH4652"/>
      <c r="BI4652"/>
      <c r="BJ4652" s="1"/>
      <c r="BK4652" s="1"/>
      <c r="BL4652"/>
      <c r="BM4652" s="1"/>
      <c r="BN4652" s="1"/>
      <c r="BO4652" s="1"/>
      <c r="BP4652" s="1"/>
      <c r="BQ4652" s="1"/>
      <c r="BR4652" s="1"/>
      <c r="BS4652" s="1"/>
      <c r="BT4652" s="22"/>
      <c r="BU4652" s="1"/>
      <c r="BV4652" s="1"/>
      <c r="BW4652" s="1"/>
      <c r="BX4652" s="1"/>
      <c r="BY4652" s="1"/>
      <c r="BZ4652" s="1"/>
      <c r="CA4652" s="1"/>
      <c r="CB4652" s="1"/>
      <c r="CC4652" s="1"/>
      <c r="CD4652" s="1"/>
      <c r="CE4652" s="1"/>
      <c r="CF4652" s="1"/>
      <c r="CG4652" s="1"/>
      <c r="CH4652" s="1"/>
      <c r="CI4652" s="1"/>
      <c r="CJ4652" s="1"/>
      <c r="CK4652" s="1"/>
      <c r="CL4652" s="1"/>
      <c r="CM4652" s="1"/>
      <c r="CN4652" s="1"/>
      <c r="CO4652" s="1"/>
      <c r="CP4652" s="1"/>
      <c r="CQ4652" s="1"/>
      <c r="CR4652" s="1"/>
      <c r="CS4652" s="1"/>
      <c r="CT4652" s="1"/>
      <c r="CU4652" s="1"/>
      <c r="CV4652" s="1"/>
      <c r="CW4652" s="1"/>
      <c r="CX4652" s="1"/>
      <c r="CY4652" s="1"/>
      <c r="CZ4652" s="1"/>
      <c r="DA4652" s="1"/>
      <c r="DB4652" s="1"/>
      <c r="DC4652" s="1"/>
      <c r="DD4652" s="1"/>
      <c r="DE4652" s="1"/>
      <c r="DF4652" s="1"/>
      <c r="DG4652" s="1"/>
      <c r="DH4652" s="1"/>
      <c r="DI4652" s="1"/>
      <c r="DJ4652" s="1"/>
      <c r="DK4652" s="1"/>
      <c r="DL4652" s="1"/>
      <c r="DM4652" s="1"/>
      <c r="DN4652" s="1"/>
      <c r="DO4652" s="1"/>
      <c r="DP4652" s="1"/>
      <c r="DQ4652" s="1"/>
      <c r="DR4652" s="1"/>
      <c r="DS4652" s="1"/>
      <c r="DT4652" s="1"/>
      <c r="DU4652" s="1"/>
      <c r="DV4652" s="1"/>
      <c r="DW4652" s="1"/>
      <c r="DX4652" s="1"/>
      <c r="DY4652" s="1"/>
      <c r="DZ4652" s="1"/>
      <c r="EA4652" s="1"/>
      <c r="EB4652" s="1"/>
      <c r="EC4652" s="1"/>
      <c r="ED4652" s="1"/>
      <c r="EE4652" s="1"/>
      <c r="EF4652" s="1"/>
      <c r="EG4652" s="1"/>
      <c r="EH4652" s="1"/>
      <c r="EI4652" s="1"/>
      <c r="EJ4652" s="1"/>
      <c r="EK4652" s="1"/>
      <c r="EL4652" s="1"/>
      <c r="EM4652" s="1"/>
      <c r="EN4652" s="1"/>
      <c r="EO4652" s="1"/>
      <c r="EP4652" s="1"/>
      <c r="EQ4652" s="1"/>
      <c r="ER4652" s="1"/>
      <c r="ES4652" s="1"/>
      <c r="ET4652" s="1"/>
      <c r="EU4652" s="1"/>
      <c r="EV4652" s="1"/>
      <c r="EW4652" s="1"/>
      <c r="EX4652" s="1"/>
      <c r="EY4652" s="1"/>
      <c r="EZ4652" s="1"/>
      <c r="FA4652" s="1"/>
      <c r="FB4652" s="1"/>
      <c r="FC4652" s="1"/>
      <c r="FD4652" s="1"/>
      <c r="FE4652" s="1"/>
      <c r="FF4652" s="1"/>
      <c r="FG4652" s="1"/>
      <c r="FH4652" s="1"/>
      <c r="FI4652" s="1"/>
      <c r="FJ4652" s="1"/>
      <c r="FK4652" s="1"/>
      <c r="FL4652" s="1"/>
      <c r="FM4652" s="1"/>
      <c r="FN4652" s="1"/>
      <c r="FO4652" s="1"/>
      <c r="FP4652" s="1"/>
      <c r="FQ4652" s="1"/>
      <c r="FR4652" s="1"/>
      <c r="FS4652" s="1"/>
      <c r="FT4652" s="1"/>
      <c r="FU4652" s="1"/>
      <c r="FV4652" s="1"/>
      <c r="FW4652" s="1"/>
      <c r="FX4652" s="1"/>
      <c r="FY4652" s="1"/>
      <c r="FZ4652" s="1"/>
      <c r="GA4652" s="1"/>
      <c r="GB4652" s="1"/>
      <c r="GC4652" s="1"/>
      <c r="GD4652" s="1"/>
      <c r="GE4652" s="1"/>
      <c r="GF4652" s="1"/>
      <c r="GG4652" s="1"/>
      <c r="GH4652" s="1"/>
      <c r="GI4652" s="1"/>
      <c r="GJ4652" s="1"/>
      <c r="GK4652"/>
      <c r="GL4652"/>
      <c r="GM4652"/>
      <c r="GN4652"/>
      <c r="GO4652"/>
      <c r="GP4652"/>
      <c r="GQ4652"/>
      <c r="GR4652"/>
      <c r="GS4652"/>
      <c r="GT4652"/>
      <c r="GU4652"/>
      <c r="GV4652"/>
      <c r="GW4652"/>
      <c r="GX4652"/>
      <c r="GY4652"/>
      <c r="GZ4652"/>
      <c r="HA4652"/>
      <c r="HB4652"/>
      <c r="HC4652"/>
      <c r="HD4652"/>
      <c r="HE4652"/>
    </row>
    <row r="4653" spans="1:213" s="25" customFormat="1" x14ac:dyDescent="0.25">
      <c r="A4653"/>
      <c r="B4653"/>
      <c r="C4653"/>
      <c r="D4653" s="19"/>
      <c r="E4653" s="19"/>
      <c r="F4653" s="20"/>
      <c r="G4653" s="20"/>
      <c r="H4653" s="20"/>
      <c r="I4653" s="20"/>
      <c r="J4653" s="21"/>
      <c r="K4653" s="21"/>
      <c r="L4653" s="20"/>
      <c r="M4653" s="20"/>
      <c r="N4653" s="22"/>
      <c r="O4653" s="22"/>
      <c r="P4653" s="22"/>
      <c r="Q4653" s="22"/>
      <c r="R4653" s="19"/>
      <c r="S4653" s="19"/>
      <c r="T4653" s="19"/>
      <c r="U4653" s="20"/>
      <c r="V4653" s="20"/>
      <c r="W4653" s="20"/>
      <c r="X4653" s="27"/>
      <c r="Y4653" s="253"/>
      <c r="Z4653" s="30"/>
      <c r="AA4653" s="30"/>
      <c r="AB4653" s="31"/>
      <c r="AC4653" s="31"/>
      <c r="AD4653" s="31"/>
      <c r="AE4653" s="31"/>
      <c r="AF4653" s="31"/>
      <c r="AG4653" s="241"/>
      <c r="AH4653" s="31"/>
      <c r="AI4653" s="31"/>
      <c r="AJ4653" s="31"/>
      <c r="AK4653" s="31"/>
      <c r="AL4653" s="120"/>
      <c r="AQ4653" s="26"/>
      <c r="AW4653" s="19"/>
      <c r="AX4653" s="19"/>
      <c r="AY4653" s="19"/>
      <c r="AZ4653" s="19"/>
      <c r="BA4653" s="19"/>
      <c r="BB4653" s="19"/>
      <c r="BC4653" s="1"/>
      <c r="BD4653"/>
      <c r="BE4653"/>
      <c r="BF4653" s="1"/>
      <c r="BG4653"/>
      <c r="BH4653"/>
      <c r="BI4653"/>
      <c r="BJ4653" s="1"/>
      <c r="BK4653" s="1"/>
      <c r="BL4653"/>
      <c r="BM4653" s="1"/>
      <c r="BN4653" s="1"/>
      <c r="BO4653" s="1"/>
      <c r="BP4653" s="1"/>
      <c r="BQ4653" s="1"/>
      <c r="BR4653" s="1"/>
      <c r="BS4653" s="1"/>
      <c r="BT4653" s="22"/>
      <c r="BU4653" s="1"/>
      <c r="BV4653" s="1"/>
      <c r="BW4653" s="1"/>
      <c r="BX4653" s="1"/>
      <c r="BY4653" s="1"/>
      <c r="BZ4653" s="1"/>
      <c r="CA4653" s="1"/>
      <c r="CB4653" s="1"/>
      <c r="CC4653" s="1"/>
      <c r="CD4653" s="1"/>
      <c r="CE4653" s="1"/>
      <c r="CF4653" s="1"/>
      <c r="CG4653" s="1"/>
      <c r="CH4653" s="1"/>
      <c r="CI4653" s="1"/>
      <c r="CJ4653" s="1"/>
      <c r="CK4653" s="1"/>
      <c r="CL4653" s="1"/>
      <c r="CM4653" s="1"/>
      <c r="CN4653" s="1"/>
      <c r="CO4653" s="1"/>
      <c r="CP4653" s="1"/>
      <c r="CQ4653" s="1"/>
      <c r="CR4653" s="1"/>
      <c r="CS4653" s="1"/>
      <c r="CT4653" s="1"/>
      <c r="CU4653" s="1"/>
      <c r="CV4653" s="1"/>
      <c r="CW4653" s="1"/>
      <c r="CX4653" s="1"/>
      <c r="CY4653" s="1"/>
      <c r="CZ4653" s="1"/>
      <c r="DA4653" s="1"/>
      <c r="DB4653" s="1"/>
      <c r="DC4653" s="1"/>
      <c r="DD4653" s="1"/>
      <c r="DE4653" s="1"/>
      <c r="DF4653" s="1"/>
      <c r="DG4653" s="1"/>
      <c r="DH4653" s="1"/>
      <c r="DI4653" s="1"/>
      <c r="DJ4653" s="1"/>
      <c r="DK4653" s="1"/>
      <c r="DL4653" s="1"/>
      <c r="DM4653" s="1"/>
      <c r="DN4653" s="1"/>
      <c r="DO4653" s="1"/>
      <c r="DP4653" s="1"/>
      <c r="DQ4653" s="1"/>
      <c r="DR4653" s="1"/>
      <c r="DS4653" s="1"/>
      <c r="DT4653" s="1"/>
      <c r="DU4653" s="1"/>
      <c r="DV4653" s="1"/>
      <c r="DW4653" s="1"/>
      <c r="DX4653" s="1"/>
      <c r="DY4653" s="1"/>
      <c r="DZ4653" s="1"/>
      <c r="EA4653" s="1"/>
      <c r="EB4653" s="1"/>
      <c r="EC4653" s="1"/>
      <c r="ED4653" s="1"/>
      <c r="EE4653" s="1"/>
      <c r="EF4653" s="1"/>
      <c r="EG4653" s="1"/>
      <c r="EH4653" s="1"/>
      <c r="EI4653" s="1"/>
      <c r="EJ4653" s="1"/>
      <c r="EK4653" s="1"/>
      <c r="EL4653" s="1"/>
      <c r="EM4653" s="1"/>
      <c r="EN4653" s="1"/>
      <c r="EO4653" s="1"/>
      <c r="EP4653" s="1"/>
      <c r="EQ4653" s="1"/>
      <c r="ER4653" s="1"/>
      <c r="ES4653" s="1"/>
      <c r="ET4653" s="1"/>
      <c r="EU4653" s="1"/>
      <c r="EV4653" s="1"/>
      <c r="EW4653" s="1"/>
      <c r="EX4653" s="1"/>
      <c r="EY4653" s="1"/>
      <c r="EZ4653" s="1"/>
      <c r="FA4653" s="1"/>
      <c r="FB4653" s="1"/>
      <c r="FC4653" s="1"/>
      <c r="FD4653" s="1"/>
      <c r="FE4653" s="1"/>
      <c r="FF4653" s="1"/>
      <c r="FG4653" s="1"/>
      <c r="FH4653" s="1"/>
      <c r="FI4653" s="1"/>
      <c r="FJ4653" s="1"/>
      <c r="FK4653" s="1"/>
      <c r="FL4653" s="1"/>
      <c r="FM4653" s="1"/>
      <c r="FN4653" s="1"/>
      <c r="FO4653" s="1"/>
      <c r="FP4653" s="1"/>
      <c r="FQ4653" s="1"/>
      <c r="FR4653" s="1"/>
      <c r="FS4653" s="1"/>
      <c r="FT4653" s="1"/>
      <c r="FU4653" s="1"/>
      <c r="FV4653" s="1"/>
      <c r="FW4653" s="1"/>
      <c r="FX4653" s="1"/>
      <c r="FY4653" s="1"/>
      <c r="FZ4653" s="1"/>
      <c r="GA4653" s="1"/>
      <c r="GB4653" s="1"/>
      <c r="GC4653" s="1"/>
      <c r="GD4653" s="1"/>
      <c r="GE4653" s="1"/>
      <c r="GF4653" s="1"/>
      <c r="GG4653" s="1"/>
      <c r="GH4653" s="1"/>
      <c r="GI4653" s="1"/>
      <c r="GJ4653" s="1"/>
      <c r="GK4653"/>
      <c r="GL4653"/>
      <c r="GM4653"/>
      <c r="GN4653"/>
      <c r="GO4653"/>
      <c r="GP4653"/>
      <c r="GQ4653"/>
      <c r="GR4653"/>
      <c r="GS4653"/>
      <c r="GT4653"/>
      <c r="GU4653"/>
      <c r="GV4653"/>
      <c r="GW4653"/>
      <c r="GX4653"/>
      <c r="GY4653"/>
      <c r="GZ4653"/>
      <c r="HA4653"/>
      <c r="HB4653"/>
      <c r="HC4653"/>
      <c r="HD4653"/>
      <c r="HE4653"/>
    </row>
    <row r="4654" spans="1:213" s="25" customFormat="1" x14ac:dyDescent="0.25">
      <c r="A4654"/>
      <c r="B4654"/>
      <c r="C4654"/>
      <c r="D4654" s="19"/>
      <c r="E4654" s="19"/>
      <c r="F4654" s="20"/>
      <c r="G4654" s="20"/>
      <c r="H4654" s="20"/>
      <c r="I4654" s="20"/>
      <c r="J4654" s="21"/>
      <c r="K4654" s="21"/>
      <c r="L4654" s="20"/>
      <c r="M4654" s="20"/>
      <c r="N4654" s="22"/>
      <c r="O4654" s="22"/>
      <c r="P4654" s="22"/>
      <c r="Q4654" s="22"/>
      <c r="R4654" s="19"/>
      <c r="S4654" s="19"/>
      <c r="T4654" s="19"/>
      <c r="U4654" s="20"/>
      <c r="V4654" s="20"/>
      <c r="W4654" s="20"/>
      <c r="X4654" s="27"/>
      <c r="Y4654" s="253"/>
      <c r="Z4654" s="30"/>
      <c r="AA4654" s="30"/>
      <c r="AB4654" s="31"/>
      <c r="AC4654" s="31"/>
      <c r="AD4654" s="31"/>
      <c r="AE4654" s="31"/>
      <c r="AF4654" s="31"/>
      <c r="AG4654" s="241"/>
      <c r="AH4654" s="31"/>
      <c r="AI4654" s="31"/>
      <c r="AJ4654" s="31"/>
      <c r="AK4654" s="31"/>
      <c r="AL4654" s="120"/>
      <c r="AQ4654" s="26"/>
      <c r="AW4654" s="19"/>
      <c r="AX4654" s="19"/>
      <c r="AY4654" s="19"/>
      <c r="AZ4654" s="19"/>
      <c r="BA4654" s="19"/>
      <c r="BB4654" s="19"/>
      <c r="BC4654" s="1"/>
      <c r="BD4654"/>
      <c r="BE4654"/>
      <c r="BF4654" s="1"/>
      <c r="BG4654"/>
      <c r="BH4654"/>
      <c r="BI4654"/>
      <c r="BJ4654" s="1"/>
      <c r="BK4654" s="1"/>
      <c r="BL4654"/>
      <c r="BM4654" s="1"/>
      <c r="BN4654" s="1"/>
      <c r="BO4654" s="1"/>
      <c r="BP4654" s="1"/>
      <c r="BQ4654" s="1"/>
      <c r="BR4654" s="1"/>
      <c r="BS4654" s="1"/>
      <c r="BT4654" s="22"/>
      <c r="BU4654" s="1"/>
      <c r="BV4654" s="1"/>
      <c r="BW4654" s="1"/>
      <c r="BX4654" s="1"/>
      <c r="BY4654" s="1"/>
      <c r="BZ4654" s="1"/>
      <c r="CA4654" s="1"/>
      <c r="CB4654" s="1"/>
      <c r="CC4654" s="1"/>
      <c r="CD4654" s="1"/>
      <c r="CE4654" s="1"/>
      <c r="CF4654" s="1"/>
      <c r="CG4654" s="1"/>
      <c r="CH4654" s="1"/>
      <c r="CI4654" s="1"/>
      <c r="CJ4654" s="1"/>
      <c r="CK4654" s="1"/>
      <c r="CL4654" s="1"/>
      <c r="CM4654" s="1"/>
      <c r="CN4654" s="1"/>
      <c r="CO4654" s="1"/>
      <c r="CP4654" s="1"/>
      <c r="CQ4654" s="1"/>
      <c r="CR4654" s="1"/>
      <c r="CS4654" s="1"/>
      <c r="CT4654" s="1"/>
      <c r="CU4654" s="1"/>
      <c r="CV4654" s="1"/>
      <c r="CW4654" s="1"/>
      <c r="CX4654" s="1"/>
      <c r="CY4654" s="1"/>
      <c r="CZ4654" s="1"/>
      <c r="DA4654" s="1"/>
      <c r="DB4654" s="1"/>
      <c r="DC4654" s="1"/>
      <c r="DD4654" s="1"/>
      <c r="DE4654" s="1"/>
      <c r="DF4654" s="1"/>
      <c r="DG4654" s="1"/>
      <c r="DH4654" s="1"/>
      <c r="DI4654" s="1"/>
      <c r="DJ4654" s="1"/>
      <c r="DK4654" s="1"/>
      <c r="DL4654" s="1"/>
      <c r="DM4654" s="1"/>
      <c r="DN4654" s="1"/>
      <c r="DO4654" s="1"/>
      <c r="DP4654" s="1"/>
      <c r="DQ4654" s="1"/>
      <c r="DR4654" s="1"/>
      <c r="DS4654" s="1"/>
      <c r="DT4654" s="1"/>
      <c r="DU4654" s="1"/>
      <c r="DV4654" s="1"/>
      <c r="DW4654" s="1"/>
      <c r="DX4654" s="1"/>
      <c r="DY4654" s="1"/>
      <c r="DZ4654" s="1"/>
      <c r="EA4654" s="1"/>
      <c r="EB4654" s="1"/>
      <c r="EC4654" s="1"/>
      <c r="ED4654" s="1"/>
      <c r="EE4654" s="1"/>
      <c r="EF4654" s="1"/>
      <c r="EG4654" s="1"/>
      <c r="EH4654" s="1"/>
      <c r="EI4654" s="1"/>
      <c r="EJ4654" s="1"/>
      <c r="EK4654" s="1"/>
      <c r="EL4654" s="1"/>
      <c r="EM4654" s="1"/>
      <c r="EN4654" s="1"/>
      <c r="EO4654" s="1"/>
      <c r="EP4654" s="1"/>
      <c r="EQ4654" s="1"/>
      <c r="ER4654" s="1"/>
      <c r="ES4654" s="1"/>
      <c r="ET4654" s="1"/>
      <c r="EU4654" s="1"/>
      <c r="EV4654" s="1"/>
      <c r="EW4654" s="1"/>
      <c r="EX4654" s="1"/>
      <c r="EY4654" s="1"/>
      <c r="EZ4654" s="1"/>
      <c r="FA4654" s="1"/>
      <c r="FB4654" s="1"/>
      <c r="FC4654" s="1"/>
      <c r="FD4654" s="1"/>
      <c r="FE4654" s="1"/>
      <c r="FF4654" s="1"/>
      <c r="FG4654" s="1"/>
      <c r="FH4654" s="1"/>
      <c r="FI4654" s="1"/>
      <c r="FJ4654" s="1"/>
      <c r="FK4654" s="1"/>
      <c r="FL4654" s="1"/>
      <c r="FM4654" s="1"/>
      <c r="FN4654" s="1"/>
      <c r="FO4654" s="1"/>
      <c r="FP4654" s="1"/>
      <c r="FQ4654" s="1"/>
      <c r="FR4654" s="1"/>
      <c r="FS4654" s="1"/>
      <c r="FT4654" s="1"/>
      <c r="FU4654" s="1"/>
      <c r="FV4654" s="1"/>
      <c r="FW4654" s="1"/>
      <c r="FX4654" s="1"/>
      <c r="FY4654" s="1"/>
      <c r="FZ4654" s="1"/>
      <c r="GA4654" s="1"/>
      <c r="GB4654" s="1"/>
      <c r="GC4654" s="1"/>
      <c r="GD4654" s="1"/>
      <c r="GE4654" s="1"/>
      <c r="GF4654" s="1"/>
      <c r="GG4654" s="1"/>
      <c r="GH4654" s="1"/>
      <c r="GI4654" s="1"/>
      <c r="GJ4654" s="1"/>
      <c r="GK4654"/>
      <c r="GL4654"/>
      <c r="GM4654"/>
      <c r="GN4654"/>
      <c r="GO4654"/>
      <c r="GP4654"/>
      <c r="GQ4654"/>
      <c r="GR4654"/>
      <c r="GS4654"/>
      <c r="GT4654"/>
      <c r="GU4654"/>
      <c r="GV4654"/>
      <c r="GW4654"/>
      <c r="GX4654"/>
      <c r="GY4654"/>
      <c r="GZ4654"/>
      <c r="HA4654"/>
      <c r="HB4654"/>
      <c r="HC4654"/>
      <c r="HD4654"/>
      <c r="HE4654"/>
    </row>
    <row r="4655" spans="1:213" s="25" customFormat="1" x14ac:dyDescent="0.25">
      <c r="A4655"/>
      <c r="B4655"/>
      <c r="C4655"/>
      <c r="D4655" s="19"/>
      <c r="E4655" s="19"/>
      <c r="F4655" s="20"/>
      <c r="G4655" s="20"/>
      <c r="H4655" s="20"/>
      <c r="I4655" s="20"/>
      <c r="J4655" s="21"/>
      <c r="K4655" s="21"/>
      <c r="L4655" s="20"/>
      <c r="M4655" s="20"/>
      <c r="N4655" s="22"/>
      <c r="O4655" s="22"/>
      <c r="P4655" s="22"/>
      <c r="Q4655" s="22"/>
      <c r="R4655" s="19"/>
      <c r="S4655" s="19"/>
      <c r="T4655" s="19"/>
      <c r="U4655" s="20"/>
      <c r="V4655" s="20"/>
      <c r="W4655" s="20"/>
      <c r="X4655" s="27"/>
      <c r="Y4655" s="253"/>
      <c r="Z4655" s="30"/>
      <c r="AA4655" s="30"/>
      <c r="AB4655" s="31"/>
      <c r="AC4655" s="31"/>
      <c r="AD4655" s="31"/>
      <c r="AE4655" s="31"/>
      <c r="AF4655" s="31"/>
      <c r="AG4655" s="241"/>
      <c r="AH4655" s="31"/>
      <c r="AI4655" s="31"/>
      <c r="AJ4655" s="31"/>
      <c r="AK4655" s="31"/>
      <c r="AL4655" s="120"/>
      <c r="AQ4655" s="26"/>
      <c r="AW4655" s="19"/>
      <c r="AX4655" s="19"/>
      <c r="AY4655" s="19"/>
      <c r="AZ4655" s="19"/>
      <c r="BA4655" s="19"/>
      <c r="BB4655" s="19"/>
      <c r="BC4655" s="1"/>
      <c r="BD4655"/>
      <c r="BE4655"/>
      <c r="BF4655" s="1"/>
      <c r="BG4655"/>
      <c r="BH4655"/>
      <c r="BI4655"/>
      <c r="BJ4655" s="1"/>
      <c r="BK4655" s="1"/>
      <c r="BL4655"/>
      <c r="BM4655" s="1"/>
      <c r="BN4655" s="1"/>
      <c r="BO4655" s="1"/>
      <c r="BP4655" s="1"/>
      <c r="BQ4655" s="1"/>
      <c r="BR4655" s="1"/>
      <c r="BS4655" s="1"/>
      <c r="BT4655" s="22"/>
      <c r="BU4655" s="1"/>
      <c r="BV4655" s="1"/>
      <c r="BW4655" s="1"/>
      <c r="BX4655" s="1"/>
      <c r="BY4655" s="1"/>
      <c r="BZ4655" s="1"/>
      <c r="CA4655" s="1"/>
      <c r="CB4655" s="1"/>
      <c r="CC4655" s="1"/>
      <c r="CD4655" s="1"/>
      <c r="CE4655" s="1"/>
      <c r="CF4655" s="1"/>
      <c r="CG4655" s="1"/>
      <c r="CH4655" s="1"/>
      <c r="CI4655" s="1"/>
      <c r="CJ4655" s="1"/>
      <c r="CK4655" s="1"/>
      <c r="CL4655" s="1"/>
      <c r="CM4655" s="1"/>
      <c r="CN4655" s="1"/>
      <c r="CO4655" s="1"/>
      <c r="CP4655" s="1"/>
      <c r="CQ4655" s="1"/>
      <c r="CR4655" s="1"/>
      <c r="CS4655" s="1"/>
      <c r="CT4655" s="1"/>
      <c r="CU4655" s="1"/>
      <c r="CV4655" s="1"/>
      <c r="CW4655" s="1"/>
      <c r="CX4655" s="1"/>
      <c r="CY4655" s="1"/>
      <c r="CZ4655" s="1"/>
      <c r="DA4655" s="1"/>
      <c r="DB4655" s="1"/>
      <c r="DC4655" s="1"/>
      <c r="DD4655" s="1"/>
      <c r="DE4655" s="1"/>
      <c r="DF4655" s="1"/>
      <c r="DG4655" s="1"/>
      <c r="DH4655" s="1"/>
      <c r="DI4655" s="1"/>
      <c r="DJ4655" s="1"/>
      <c r="DK4655" s="1"/>
      <c r="DL4655" s="1"/>
      <c r="DM4655" s="1"/>
      <c r="DN4655" s="1"/>
      <c r="DO4655" s="1"/>
      <c r="DP4655" s="1"/>
      <c r="DQ4655" s="1"/>
      <c r="DR4655" s="1"/>
      <c r="DS4655" s="1"/>
      <c r="DT4655" s="1"/>
      <c r="DU4655" s="1"/>
      <c r="DV4655" s="1"/>
      <c r="DW4655" s="1"/>
      <c r="DX4655" s="1"/>
      <c r="DY4655" s="1"/>
      <c r="DZ4655" s="1"/>
      <c r="EA4655" s="1"/>
      <c r="EB4655" s="1"/>
      <c r="EC4655" s="1"/>
      <c r="ED4655" s="1"/>
      <c r="EE4655" s="1"/>
      <c r="EF4655" s="1"/>
      <c r="EG4655" s="1"/>
      <c r="EH4655" s="1"/>
      <c r="EI4655" s="1"/>
      <c r="EJ4655" s="1"/>
      <c r="EK4655" s="1"/>
      <c r="EL4655" s="1"/>
      <c r="EM4655" s="1"/>
      <c r="EN4655" s="1"/>
      <c r="EO4655" s="1"/>
      <c r="EP4655" s="1"/>
      <c r="EQ4655" s="1"/>
      <c r="ER4655" s="1"/>
      <c r="ES4655" s="1"/>
      <c r="ET4655" s="1"/>
      <c r="EU4655" s="1"/>
      <c r="EV4655" s="1"/>
      <c r="EW4655" s="1"/>
      <c r="EX4655" s="1"/>
      <c r="EY4655" s="1"/>
      <c r="EZ4655" s="1"/>
      <c r="FA4655" s="1"/>
      <c r="FB4655" s="1"/>
      <c r="FC4655" s="1"/>
      <c r="FD4655" s="1"/>
      <c r="FE4655" s="1"/>
      <c r="FF4655" s="1"/>
      <c r="FG4655" s="1"/>
      <c r="FH4655" s="1"/>
      <c r="FI4655" s="1"/>
      <c r="FJ4655" s="1"/>
      <c r="FK4655" s="1"/>
      <c r="FL4655" s="1"/>
      <c r="FM4655" s="1"/>
      <c r="FN4655" s="1"/>
      <c r="FO4655" s="1"/>
      <c r="FP4655" s="1"/>
      <c r="FQ4655" s="1"/>
      <c r="FR4655" s="1"/>
      <c r="FS4655" s="1"/>
      <c r="FT4655" s="1"/>
      <c r="FU4655" s="1"/>
      <c r="FV4655" s="1"/>
      <c r="FW4655" s="1"/>
      <c r="FX4655" s="1"/>
      <c r="FY4655" s="1"/>
      <c r="FZ4655" s="1"/>
      <c r="GA4655" s="1"/>
      <c r="GB4655" s="1"/>
      <c r="GC4655" s="1"/>
      <c r="GD4655" s="1"/>
      <c r="GE4655" s="1"/>
      <c r="GF4655" s="1"/>
      <c r="GG4655" s="1"/>
      <c r="GH4655" s="1"/>
      <c r="GI4655" s="1"/>
      <c r="GJ4655" s="1"/>
      <c r="GK4655"/>
      <c r="GL4655"/>
      <c r="GM4655"/>
      <c r="GN4655"/>
      <c r="GO4655"/>
      <c r="GP4655"/>
      <c r="GQ4655"/>
      <c r="GR4655"/>
      <c r="GS4655"/>
      <c r="GT4655"/>
      <c r="GU4655"/>
      <c r="GV4655"/>
      <c r="GW4655"/>
      <c r="GX4655"/>
      <c r="GY4655"/>
      <c r="GZ4655"/>
      <c r="HA4655"/>
      <c r="HB4655"/>
      <c r="HC4655"/>
      <c r="HD4655"/>
      <c r="HE4655"/>
    </row>
    <row r="4656" spans="1:213" s="25" customFormat="1" x14ac:dyDescent="0.25">
      <c r="A4656"/>
      <c r="B4656"/>
      <c r="C4656"/>
      <c r="D4656" s="19"/>
      <c r="E4656" s="19"/>
      <c r="F4656" s="20"/>
      <c r="G4656" s="20"/>
      <c r="H4656" s="20"/>
      <c r="I4656" s="20"/>
      <c r="J4656" s="21"/>
      <c r="K4656" s="21"/>
      <c r="L4656" s="20"/>
      <c r="M4656" s="20"/>
      <c r="N4656" s="22"/>
      <c r="O4656" s="22"/>
      <c r="P4656" s="22"/>
      <c r="Q4656" s="22"/>
      <c r="R4656" s="19"/>
      <c r="S4656" s="19"/>
      <c r="T4656" s="19"/>
      <c r="U4656" s="20"/>
      <c r="V4656" s="20"/>
      <c r="W4656" s="20"/>
      <c r="X4656" s="27"/>
      <c r="Y4656" s="253"/>
      <c r="Z4656" s="30"/>
      <c r="AA4656" s="30"/>
      <c r="AB4656" s="31"/>
      <c r="AC4656" s="31"/>
      <c r="AD4656" s="31"/>
      <c r="AE4656" s="31"/>
      <c r="AF4656" s="31"/>
      <c r="AG4656" s="241"/>
      <c r="AH4656" s="31"/>
      <c r="AI4656" s="31"/>
      <c r="AJ4656" s="31"/>
      <c r="AK4656" s="31"/>
      <c r="AL4656" s="120"/>
      <c r="AQ4656" s="26"/>
      <c r="AW4656" s="19"/>
      <c r="AX4656" s="19"/>
      <c r="AY4656" s="19"/>
      <c r="AZ4656" s="19"/>
      <c r="BA4656" s="19"/>
      <c r="BB4656" s="19"/>
      <c r="BC4656" s="1"/>
      <c r="BD4656"/>
      <c r="BE4656"/>
      <c r="BF4656" s="1"/>
      <c r="BG4656"/>
      <c r="BH4656"/>
      <c r="BI4656"/>
      <c r="BJ4656" s="1"/>
      <c r="BK4656" s="1"/>
      <c r="BL4656"/>
      <c r="BM4656" s="1"/>
      <c r="BN4656" s="1"/>
      <c r="BO4656" s="1"/>
      <c r="BP4656" s="1"/>
      <c r="BQ4656" s="1"/>
      <c r="BR4656" s="1"/>
      <c r="BS4656" s="1"/>
      <c r="BT4656" s="22"/>
      <c r="BU4656" s="1"/>
      <c r="BV4656" s="1"/>
      <c r="BW4656" s="1"/>
      <c r="BX4656" s="1"/>
      <c r="BY4656" s="1"/>
      <c r="BZ4656" s="1"/>
      <c r="CA4656" s="1"/>
      <c r="CB4656" s="1"/>
      <c r="CC4656" s="1"/>
      <c r="CD4656" s="1"/>
      <c r="CE4656" s="1"/>
      <c r="CF4656" s="1"/>
      <c r="CG4656" s="1"/>
      <c r="CH4656" s="1"/>
      <c r="CI4656" s="1"/>
      <c r="CJ4656" s="1"/>
      <c r="CK4656" s="1"/>
      <c r="CL4656" s="1"/>
      <c r="CM4656" s="1"/>
      <c r="CN4656" s="1"/>
      <c r="CO4656" s="1"/>
      <c r="CP4656" s="1"/>
      <c r="CQ4656" s="1"/>
      <c r="CR4656" s="1"/>
      <c r="CS4656" s="1"/>
      <c r="CT4656" s="1"/>
      <c r="CU4656" s="1"/>
      <c r="CV4656" s="1"/>
      <c r="CW4656" s="1"/>
      <c r="CX4656" s="1"/>
      <c r="CY4656" s="1"/>
      <c r="CZ4656" s="1"/>
      <c r="DA4656" s="1"/>
      <c r="DB4656" s="1"/>
      <c r="DC4656" s="1"/>
      <c r="DD4656" s="1"/>
      <c r="DE4656" s="1"/>
      <c r="DF4656" s="1"/>
      <c r="DG4656" s="1"/>
      <c r="DH4656" s="1"/>
      <c r="DI4656" s="1"/>
      <c r="DJ4656" s="1"/>
      <c r="DK4656" s="1"/>
      <c r="DL4656" s="1"/>
      <c r="DM4656" s="1"/>
      <c r="DN4656" s="1"/>
      <c r="DO4656" s="1"/>
      <c r="DP4656" s="1"/>
      <c r="DQ4656" s="1"/>
      <c r="DR4656" s="1"/>
      <c r="DS4656" s="1"/>
      <c r="DT4656" s="1"/>
      <c r="DU4656" s="1"/>
      <c r="DV4656" s="1"/>
      <c r="DW4656" s="1"/>
      <c r="DX4656" s="1"/>
      <c r="DY4656" s="1"/>
      <c r="DZ4656" s="1"/>
      <c r="EA4656" s="1"/>
      <c r="EB4656" s="1"/>
      <c r="EC4656" s="1"/>
      <c r="ED4656" s="1"/>
      <c r="EE4656" s="1"/>
      <c r="EF4656" s="1"/>
      <c r="EG4656" s="1"/>
      <c r="EH4656" s="1"/>
      <c r="EI4656" s="1"/>
      <c r="EJ4656" s="1"/>
      <c r="EK4656" s="1"/>
      <c r="EL4656" s="1"/>
      <c r="EM4656" s="1"/>
      <c r="EN4656" s="1"/>
      <c r="EO4656" s="1"/>
      <c r="EP4656" s="1"/>
      <c r="EQ4656" s="1"/>
      <c r="ER4656" s="1"/>
      <c r="ES4656" s="1"/>
      <c r="ET4656" s="1"/>
      <c r="EU4656" s="1"/>
      <c r="EV4656" s="1"/>
      <c r="EW4656" s="1"/>
      <c r="EX4656" s="1"/>
      <c r="EY4656" s="1"/>
      <c r="EZ4656" s="1"/>
      <c r="FA4656" s="1"/>
      <c r="FB4656" s="1"/>
      <c r="FC4656" s="1"/>
      <c r="FD4656" s="1"/>
      <c r="FE4656" s="1"/>
      <c r="FF4656" s="1"/>
      <c r="FG4656" s="1"/>
      <c r="FH4656" s="1"/>
      <c r="FI4656" s="1"/>
      <c r="FJ4656" s="1"/>
      <c r="FK4656" s="1"/>
      <c r="FL4656" s="1"/>
      <c r="FM4656" s="1"/>
      <c r="FN4656" s="1"/>
      <c r="FO4656" s="1"/>
      <c r="FP4656" s="1"/>
      <c r="FQ4656" s="1"/>
      <c r="FR4656" s="1"/>
      <c r="FS4656" s="1"/>
      <c r="FT4656" s="1"/>
      <c r="FU4656" s="1"/>
      <c r="FV4656" s="1"/>
      <c r="FW4656" s="1"/>
      <c r="FX4656" s="1"/>
      <c r="FY4656" s="1"/>
      <c r="FZ4656" s="1"/>
      <c r="GA4656" s="1"/>
      <c r="GB4656" s="1"/>
      <c r="GC4656" s="1"/>
      <c r="GD4656" s="1"/>
      <c r="GE4656" s="1"/>
      <c r="GF4656" s="1"/>
      <c r="GG4656" s="1"/>
      <c r="GH4656" s="1"/>
      <c r="GI4656" s="1"/>
      <c r="GJ4656" s="1"/>
      <c r="GK4656"/>
      <c r="GL4656"/>
      <c r="GM4656"/>
      <c r="GN4656"/>
      <c r="GO4656"/>
      <c r="GP4656"/>
      <c r="GQ4656"/>
      <c r="GR4656"/>
      <c r="GS4656"/>
      <c r="GT4656"/>
      <c r="GU4656"/>
      <c r="GV4656"/>
      <c r="GW4656"/>
      <c r="GX4656"/>
      <c r="GY4656"/>
      <c r="GZ4656"/>
      <c r="HA4656"/>
      <c r="HB4656"/>
      <c r="HC4656"/>
      <c r="HD4656"/>
      <c r="HE4656"/>
    </row>
    <row r="4657" spans="1:213" s="25" customFormat="1" x14ac:dyDescent="0.25">
      <c r="A4657"/>
      <c r="B4657"/>
      <c r="C4657"/>
      <c r="D4657" s="19"/>
      <c r="E4657" s="19"/>
      <c r="F4657" s="20"/>
      <c r="G4657" s="20"/>
      <c r="H4657" s="20"/>
      <c r="I4657" s="20"/>
      <c r="J4657" s="21"/>
      <c r="K4657" s="21"/>
      <c r="L4657" s="20"/>
      <c r="M4657" s="20"/>
      <c r="N4657" s="22"/>
      <c r="O4657" s="22"/>
      <c r="P4657" s="22"/>
      <c r="Q4657" s="22"/>
      <c r="R4657" s="19"/>
      <c r="S4657" s="19"/>
      <c r="T4657" s="19"/>
      <c r="U4657" s="20"/>
      <c r="V4657" s="20"/>
      <c r="W4657" s="20"/>
      <c r="X4657" s="27"/>
      <c r="Y4657" s="253"/>
      <c r="Z4657" s="30"/>
      <c r="AA4657" s="30"/>
      <c r="AB4657" s="31"/>
      <c r="AC4657" s="31"/>
      <c r="AD4657" s="31"/>
      <c r="AE4657" s="31"/>
      <c r="AF4657" s="31"/>
      <c r="AG4657" s="241"/>
      <c r="AH4657" s="31"/>
      <c r="AI4657" s="31"/>
      <c r="AJ4657" s="31"/>
      <c r="AK4657" s="31"/>
      <c r="AL4657" s="120"/>
      <c r="AQ4657" s="26"/>
      <c r="AW4657" s="19"/>
      <c r="AX4657" s="19"/>
      <c r="AY4657" s="19"/>
      <c r="AZ4657" s="19"/>
      <c r="BA4657" s="19"/>
      <c r="BB4657" s="19"/>
      <c r="BC4657" s="1"/>
      <c r="BD4657"/>
      <c r="BE4657"/>
      <c r="BF4657" s="1"/>
      <c r="BG4657"/>
      <c r="BH4657"/>
      <c r="BI4657"/>
      <c r="BJ4657" s="1"/>
      <c r="BK4657" s="1"/>
      <c r="BL4657"/>
      <c r="BM4657" s="1"/>
      <c r="BN4657" s="1"/>
      <c r="BO4657" s="1"/>
      <c r="BP4657" s="1"/>
      <c r="BQ4657" s="1"/>
      <c r="BR4657" s="1"/>
      <c r="BS4657" s="1"/>
      <c r="BT4657" s="22"/>
      <c r="BU4657" s="1"/>
      <c r="BV4657" s="1"/>
      <c r="BW4657" s="1"/>
      <c r="BX4657" s="1"/>
      <c r="BY4657" s="1"/>
      <c r="BZ4657" s="1"/>
      <c r="CA4657" s="1"/>
      <c r="CB4657" s="1"/>
      <c r="CC4657" s="1"/>
      <c r="CD4657" s="1"/>
      <c r="CE4657" s="1"/>
      <c r="CF4657" s="1"/>
      <c r="CG4657" s="1"/>
      <c r="CH4657" s="1"/>
      <c r="CI4657" s="1"/>
      <c r="CJ4657" s="1"/>
      <c r="CK4657" s="1"/>
      <c r="CL4657" s="1"/>
      <c r="CM4657" s="1"/>
      <c r="CN4657" s="1"/>
      <c r="CO4657" s="1"/>
      <c r="CP4657" s="1"/>
      <c r="CQ4657" s="1"/>
      <c r="CR4657" s="1"/>
      <c r="CS4657" s="1"/>
      <c r="CT4657" s="1"/>
      <c r="CU4657" s="1"/>
      <c r="CV4657" s="1"/>
      <c r="CW4657" s="1"/>
      <c r="CX4657" s="1"/>
      <c r="CY4657" s="1"/>
      <c r="CZ4657" s="1"/>
      <c r="DA4657" s="1"/>
      <c r="DB4657" s="1"/>
      <c r="DC4657" s="1"/>
      <c r="DD4657" s="1"/>
      <c r="DE4657" s="1"/>
      <c r="DF4657" s="1"/>
      <c r="DG4657" s="1"/>
      <c r="DH4657" s="1"/>
      <c r="DI4657" s="1"/>
      <c r="DJ4657" s="1"/>
      <c r="DK4657" s="1"/>
      <c r="DL4657" s="1"/>
      <c r="DM4657" s="1"/>
      <c r="DN4657" s="1"/>
      <c r="DO4657" s="1"/>
      <c r="DP4657" s="1"/>
      <c r="DQ4657" s="1"/>
      <c r="DR4657" s="1"/>
      <c r="DS4657" s="1"/>
      <c r="DT4657" s="1"/>
      <c r="DU4657" s="1"/>
      <c r="DV4657" s="1"/>
      <c r="DW4657" s="1"/>
      <c r="DX4657" s="1"/>
      <c r="DY4657" s="1"/>
      <c r="DZ4657" s="1"/>
      <c r="EA4657" s="1"/>
      <c r="EB4657" s="1"/>
      <c r="EC4657" s="1"/>
      <c r="ED4657" s="1"/>
      <c r="EE4657" s="1"/>
      <c r="EF4657" s="1"/>
      <c r="EG4657" s="1"/>
      <c r="EH4657" s="1"/>
      <c r="EI4657" s="1"/>
      <c r="EJ4657" s="1"/>
      <c r="EK4657" s="1"/>
      <c r="EL4657" s="1"/>
      <c r="EM4657" s="1"/>
      <c r="EN4657" s="1"/>
      <c r="EO4657" s="1"/>
      <c r="EP4657" s="1"/>
      <c r="EQ4657" s="1"/>
      <c r="ER4657" s="1"/>
      <c r="ES4657" s="1"/>
      <c r="ET4657" s="1"/>
      <c r="EU4657" s="1"/>
      <c r="EV4657" s="1"/>
      <c r="EW4657" s="1"/>
      <c r="EX4657" s="1"/>
      <c r="EY4657" s="1"/>
      <c r="EZ4657" s="1"/>
      <c r="FA4657" s="1"/>
      <c r="FB4657" s="1"/>
      <c r="FC4657" s="1"/>
      <c r="FD4657" s="1"/>
      <c r="FE4657" s="1"/>
      <c r="FF4657" s="1"/>
      <c r="FG4657" s="1"/>
      <c r="FH4657" s="1"/>
      <c r="FI4657" s="1"/>
      <c r="FJ4657" s="1"/>
      <c r="FK4657" s="1"/>
      <c r="FL4657" s="1"/>
      <c r="FM4657" s="1"/>
      <c r="FN4657" s="1"/>
      <c r="FO4657" s="1"/>
      <c r="FP4657" s="1"/>
      <c r="FQ4657" s="1"/>
      <c r="FR4657" s="1"/>
      <c r="FS4657" s="1"/>
      <c r="FT4657" s="1"/>
      <c r="FU4657" s="1"/>
      <c r="FV4657" s="1"/>
      <c r="FW4657" s="1"/>
      <c r="FX4657" s="1"/>
      <c r="FY4657" s="1"/>
      <c r="FZ4657" s="1"/>
      <c r="GA4657" s="1"/>
      <c r="GB4657" s="1"/>
      <c r="GC4657" s="1"/>
      <c r="GD4657" s="1"/>
      <c r="GE4657" s="1"/>
      <c r="GF4657" s="1"/>
      <c r="GG4657" s="1"/>
      <c r="GH4657" s="1"/>
      <c r="GI4657" s="1"/>
      <c r="GJ4657" s="1"/>
      <c r="GK4657"/>
      <c r="GL4657"/>
      <c r="GM4657"/>
      <c r="GN4657"/>
      <c r="GO4657"/>
      <c r="GP4657"/>
      <c r="GQ4657"/>
      <c r="GR4657"/>
      <c r="GS4657"/>
      <c r="GT4657"/>
      <c r="GU4657"/>
      <c r="GV4657"/>
      <c r="GW4657"/>
      <c r="GX4657"/>
      <c r="GY4657"/>
      <c r="GZ4657"/>
      <c r="HA4657"/>
      <c r="HB4657"/>
      <c r="HC4657"/>
      <c r="HD4657"/>
      <c r="HE4657"/>
    </row>
    <row r="4658" spans="1:213" s="25" customFormat="1" x14ac:dyDescent="0.25">
      <c r="A4658"/>
      <c r="B4658"/>
      <c r="C4658"/>
      <c r="D4658" s="19"/>
      <c r="E4658" s="19"/>
      <c r="F4658" s="20"/>
      <c r="G4658" s="20"/>
      <c r="H4658" s="20"/>
      <c r="I4658" s="20"/>
      <c r="J4658" s="21"/>
      <c r="K4658" s="21"/>
      <c r="L4658" s="20"/>
      <c r="M4658" s="20"/>
      <c r="N4658" s="22"/>
      <c r="O4658" s="22"/>
      <c r="P4658" s="22"/>
      <c r="Q4658" s="22"/>
      <c r="R4658" s="19"/>
      <c r="S4658" s="19"/>
      <c r="T4658" s="19"/>
      <c r="U4658" s="20"/>
      <c r="V4658" s="20"/>
      <c r="W4658" s="20"/>
      <c r="X4658" s="27"/>
      <c r="Y4658" s="253"/>
      <c r="Z4658" s="30"/>
      <c r="AA4658" s="30"/>
      <c r="AB4658" s="31"/>
      <c r="AC4658" s="31"/>
      <c r="AD4658" s="31"/>
      <c r="AE4658" s="31"/>
      <c r="AF4658" s="31"/>
      <c r="AG4658" s="241"/>
      <c r="AH4658" s="31"/>
      <c r="AI4658" s="31"/>
      <c r="AJ4658" s="31"/>
      <c r="AK4658" s="31"/>
      <c r="AL4658" s="120"/>
      <c r="AQ4658" s="26"/>
      <c r="AW4658" s="19"/>
      <c r="AX4658" s="19"/>
      <c r="AY4658" s="19"/>
      <c r="AZ4658" s="19"/>
      <c r="BA4658" s="19"/>
      <c r="BB4658" s="19"/>
      <c r="BC4658" s="1"/>
      <c r="BD4658"/>
      <c r="BE4658"/>
      <c r="BF4658" s="1"/>
      <c r="BG4658"/>
      <c r="BH4658"/>
      <c r="BI4658"/>
      <c r="BJ4658" s="1"/>
      <c r="BK4658" s="1"/>
      <c r="BL4658"/>
      <c r="BM4658" s="1"/>
      <c r="BN4658" s="1"/>
      <c r="BO4658" s="1"/>
      <c r="BP4658" s="1"/>
      <c r="BQ4658" s="1"/>
      <c r="BR4658" s="1"/>
      <c r="BS4658" s="1"/>
      <c r="BT4658" s="22"/>
      <c r="BU4658" s="1"/>
      <c r="BV4658" s="1"/>
      <c r="BW4658" s="1"/>
      <c r="BX4658" s="1"/>
      <c r="BY4658" s="1"/>
      <c r="BZ4658" s="1"/>
      <c r="CA4658" s="1"/>
      <c r="CB4658" s="1"/>
      <c r="CC4658" s="1"/>
      <c r="CD4658" s="1"/>
      <c r="CE4658" s="1"/>
      <c r="CF4658" s="1"/>
      <c r="CG4658" s="1"/>
      <c r="CH4658" s="1"/>
      <c r="CI4658" s="1"/>
      <c r="CJ4658" s="1"/>
      <c r="CK4658" s="1"/>
      <c r="CL4658" s="1"/>
      <c r="CM4658" s="1"/>
      <c r="CN4658" s="1"/>
      <c r="CO4658" s="1"/>
      <c r="CP4658" s="1"/>
      <c r="CQ4658" s="1"/>
      <c r="CR4658" s="1"/>
      <c r="CS4658" s="1"/>
      <c r="CT4658" s="1"/>
      <c r="CU4658" s="1"/>
      <c r="CV4658" s="1"/>
      <c r="CW4658" s="1"/>
      <c r="CX4658" s="1"/>
      <c r="CY4658" s="1"/>
      <c r="CZ4658" s="1"/>
      <c r="DA4658" s="1"/>
      <c r="DB4658" s="1"/>
      <c r="DC4658" s="1"/>
      <c r="DD4658" s="1"/>
      <c r="DE4658" s="1"/>
      <c r="DF4658" s="1"/>
      <c r="DG4658" s="1"/>
      <c r="DH4658" s="1"/>
      <c r="DI4658" s="1"/>
      <c r="DJ4658" s="1"/>
      <c r="DK4658" s="1"/>
      <c r="DL4658" s="1"/>
      <c r="DM4658" s="1"/>
      <c r="DN4658" s="1"/>
      <c r="DO4658" s="1"/>
      <c r="DP4658" s="1"/>
      <c r="DQ4658" s="1"/>
      <c r="DR4658" s="1"/>
      <c r="DS4658" s="1"/>
      <c r="DT4658" s="1"/>
      <c r="DU4658" s="1"/>
      <c r="DV4658" s="1"/>
      <c r="DW4658" s="1"/>
      <c r="DX4658" s="1"/>
      <c r="DY4658" s="1"/>
      <c r="DZ4658" s="1"/>
      <c r="EA4658" s="1"/>
      <c r="EB4658" s="1"/>
      <c r="EC4658" s="1"/>
      <c r="ED4658" s="1"/>
      <c r="EE4658" s="1"/>
      <c r="EF4658" s="1"/>
      <c r="EG4658" s="1"/>
      <c r="EH4658" s="1"/>
      <c r="EI4658" s="1"/>
      <c r="EJ4658" s="1"/>
      <c r="EK4658" s="1"/>
      <c r="EL4658" s="1"/>
      <c r="EM4658" s="1"/>
      <c r="EN4658" s="1"/>
      <c r="EO4658" s="1"/>
      <c r="EP4658" s="1"/>
      <c r="EQ4658" s="1"/>
      <c r="ER4658" s="1"/>
      <c r="ES4658" s="1"/>
      <c r="ET4658" s="1"/>
      <c r="EU4658" s="1"/>
      <c r="EV4658" s="1"/>
      <c r="EW4658" s="1"/>
      <c r="EX4658" s="1"/>
      <c r="EY4658" s="1"/>
      <c r="EZ4658" s="1"/>
      <c r="FA4658" s="1"/>
      <c r="FB4658" s="1"/>
      <c r="FC4658" s="1"/>
      <c r="FD4658" s="1"/>
      <c r="FE4658" s="1"/>
      <c r="FF4658" s="1"/>
      <c r="FG4658" s="1"/>
      <c r="FH4658" s="1"/>
      <c r="FI4658" s="1"/>
      <c r="FJ4658" s="1"/>
      <c r="FK4658" s="1"/>
      <c r="FL4658" s="1"/>
      <c r="FM4658" s="1"/>
      <c r="FN4658" s="1"/>
      <c r="FO4658" s="1"/>
      <c r="FP4658" s="1"/>
      <c r="FQ4658" s="1"/>
      <c r="FR4658" s="1"/>
      <c r="FS4658" s="1"/>
      <c r="FT4658" s="1"/>
      <c r="FU4658" s="1"/>
      <c r="FV4658" s="1"/>
      <c r="FW4658" s="1"/>
      <c r="FX4658" s="1"/>
      <c r="FY4658" s="1"/>
      <c r="FZ4658" s="1"/>
      <c r="GA4658" s="1"/>
      <c r="GB4658" s="1"/>
      <c r="GC4658" s="1"/>
      <c r="GD4658" s="1"/>
      <c r="GE4658" s="1"/>
      <c r="GF4658" s="1"/>
      <c r="GG4658" s="1"/>
      <c r="GH4658" s="1"/>
      <c r="GI4658" s="1"/>
      <c r="GJ4658" s="1"/>
      <c r="GK4658"/>
      <c r="GL4658"/>
      <c r="GM4658"/>
      <c r="GN4658"/>
      <c r="GO4658"/>
      <c r="GP4658"/>
      <c r="GQ4658"/>
      <c r="GR4658"/>
      <c r="GS4658"/>
      <c r="GT4658"/>
      <c r="GU4658"/>
      <c r="GV4658"/>
      <c r="GW4658"/>
      <c r="GX4658"/>
      <c r="GY4658"/>
      <c r="GZ4658"/>
      <c r="HA4658"/>
      <c r="HB4658"/>
      <c r="HC4658"/>
      <c r="HD4658"/>
      <c r="HE4658"/>
    </row>
    <row r="4659" spans="1:213" s="25" customFormat="1" x14ac:dyDescent="0.25">
      <c r="A4659"/>
      <c r="B4659"/>
      <c r="C4659"/>
      <c r="D4659" s="19"/>
      <c r="E4659" s="19"/>
      <c r="F4659" s="20"/>
      <c r="G4659" s="20"/>
      <c r="H4659" s="20"/>
      <c r="I4659" s="20"/>
      <c r="J4659" s="21"/>
      <c r="K4659" s="21"/>
      <c r="L4659" s="20"/>
      <c r="M4659" s="20"/>
      <c r="N4659" s="22"/>
      <c r="O4659" s="22"/>
      <c r="P4659" s="22"/>
      <c r="Q4659" s="22"/>
      <c r="R4659" s="19"/>
      <c r="S4659" s="19"/>
      <c r="T4659" s="19"/>
      <c r="U4659" s="20"/>
      <c r="V4659" s="20"/>
      <c r="W4659" s="20"/>
      <c r="X4659" s="27"/>
      <c r="Y4659" s="253"/>
      <c r="Z4659" s="30"/>
      <c r="AA4659" s="30"/>
      <c r="AB4659" s="31"/>
      <c r="AC4659" s="31"/>
      <c r="AD4659" s="31"/>
      <c r="AE4659" s="31"/>
      <c r="AF4659" s="31"/>
      <c r="AG4659" s="241"/>
      <c r="AH4659" s="31"/>
      <c r="AI4659" s="31"/>
      <c r="AJ4659" s="31"/>
      <c r="AK4659" s="31"/>
      <c r="AL4659" s="120"/>
      <c r="AQ4659" s="26"/>
      <c r="AW4659" s="19"/>
      <c r="AX4659" s="19"/>
      <c r="AY4659" s="19"/>
      <c r="AZ4659" s="19"/>
      <c r="BA4659" s="19"/>
      <c r="BB4659" s="19"/>
      <c r="BC4659" s="1"/>
      <c r="BD4659"/>
      <c r="BE4659"/>
      <c r="BF4659" s="1"/>
      <c r="BG4659"/>
      <c r="BH4659"/>
      <c r="BI4659"/>
      <c r="BJ4659" s="1"/>
      <c r="BK4659" s="1"/>
      <c r="BL4659"/>
      <c r="BM4659" s="1"/>
      <c r="BN4659" s="1"/>
      <c r="BO4659" s="1"/>
      <c r="BP4659" s="1"/>
      <c r="BQ4659" s="1"/>
      <c r="BR4659" s="1"/>
      <c r="BS4659" s="1"/>
      <c r="BT4659" s="22"/>
      <c r="BU4659" s="1"/>
      <c r="BV4659" s="1"/>
      <c r="BW4659" s="1"/>
      <c r="BX4659" s="1"/>
      <c r="BY4659" s="1"/>
      <c r="BZ4659" s="1"/>
      <c r="CA4659" s="1"/>
      <c r="CB4659" s="1"/>
      <c r="CC4659" s="1"/>
      <c r="CD4659" s="1"/>
      <c r="CE4659" s="1"/>
      <c r="CF4659" s="1"/>
      <c r="CG4659" s="1"/>
      <c r="CH4659" s="1"/>
      <c r="CI4659" s="1"/>
      <c r="CJ4659" s="1"/>
      <c r="CK4659" s="1"/>
      <c r="CL4659" s="1"/>
      <c r="CM4659" s="1"/>
      <c r="CN4659" s="1"/>
      <c r="CO4659" s="1"/>
      <c r="CP4659" s="1"/>
      <c r="CQ4659" s="1"/>
      <c r="CR4659" s="1"/>
      <c r="CS4659" s="1"/>
      <c r="CT4659" s="1"/>
      <c r="CU4659" s="1"/>
      <c r="CV4659" s="1"/>
      <c r="CW4659" s="1"/>
      <c r="CX4659" s="1"/>
      <c r="CY4659" s="1"/>
      <c r="CZ4659" s="1"/>
      <c r="DA4659" s="1"/>
      <c r="DB4659" s="1"/>
      <c r="DC4659" s="1"/>
      <c r="DD4659" s="1"/>
      <c r="DE4659" s="1"/>
      <c r="DF4659" s="1"/>
      <c r="DG4659" s="1"/>
      <c r="DH4659" s="1"/>
      <c r="DI4659" s="1"/>
      <c r="DJ4659" s="1"/>
      <c r="DK4659" s="1"/>
      <c r="DL4659" s="1"/>
      <c r="DM4659" s="1"/>
      <c r="DN4659" s="1"/>
      <c r="DO4659" s="1"/>
      <c r="DP4659" s="1"/>
      <c r="DQ4659" s="1"/>
      <c r="DR4659" s="1"/>
      <c r="DS4659" s="1"/>
      <c r="DT4659" s="1"/>
      <c r="DU4659" s="1"/>
      <c r="DV4659" s="1"/>
      <c r="DW4659" s="1"/>
      <c r="DX4659" s="1"/>
      <c r="DY4659" s="1"/>
      <c r="DZ4659" s="1"/>
      <c r="EA4659" s="1"/>
      <c r="EB4659" s="1"/>
      <c r="EC4659" s="1"/>
      <c r="ED4659" s="1"/>
      <c r="EE4659" s="1"/>
      <c r="EF4659" s="1"/>
      <c r="EG4659" s="1"/>
      <c r="EH4659" s="1"/>
      <c r="EI4659" s="1"/>
      <c r="EJ4659" s="1"/>
      <c r="EK4659" s="1"/>
      <c r="EL4659" s="1"/>
      <c r="EM4659" s="1"/>
      <c r="EN4659" s="1"/>
      <c r="EO4659" s="1"/>
      <c r="EP4659" s="1"/>
      <c r="EQ4659" s="1"/>
      <c r="ER4659" s="1"/>
      <c r="ES4659" s="1"/>
      <c r="ET4659" s="1"/>
      <c r="EU4659" s="1"/>
      <c r="EV4659" s="1"/>
      <c r="EW4659" s="1"/>
      <c r="EX4659" s="1"/>
      <c r="EY4659" s="1"/>
      <c r="EZ4659" s="1"/>
      <c r="FA4659" s="1"/>
      <c r="FB4659" s="1"/>
      <c r="FC4659" s="1"/>
      <c r="FD4659" s="1"/>
      <c r="FE4659" s="1"/>
      <c r="FF4659" s="1"/>
      <c r="FG4659" s="1"/>
      <c r="FH4659" s="1"/>
      <c r="FI4659" s="1"/>
      <c r="FJ4659" s="1"/>
      <c r="FK4659" s="1"/>
      <c r="FL4659" s="1"/>
      <c r="FM4659" s="1"/>
      <c r="FN4659" s="1"/>
      <c r="FO4659" s="1"/>
      <c r="FP4659" s="1"/>
      <c r="FQ4659" s="1"/>
      <c r="FR4659" s="1"/>
      <c r="FS4659" s="1"/>
      <c r="FT4659" s="1"/>
      <c r="FU4659" s="1"/>
      <c r="FV4659" s="1"/>
      <c r="FW4659" s="1"/>
      <c r="FX4659" s="1"/>
      <c r="FY4659" s="1"/>
      <c r="FZ4659" s="1"/>
      <c r="GA4659" s="1"/>
      <c r="GB4659" s="1"/>
      <c r="GC4659" s="1"/>
      <c r="GD4659" s="1"/>
      <c r="GE4659" s="1"/>
      <c r="GF4659" s="1"/>
      <c r="GG4659" s="1"/>
      <c r="GH4659" s="1"/>
      <c r="GI4659" s="1"/>
      <c r="GJ4659" s="1"/>
      <c r="GK4659"/>
      <c r="GL4659"/>
      <c r="GM4659"/>
      <c r="GN4659"/>
      <c r="GO4659"/>
      <c r="GP4659"/>
      <c r="GQ4659"/>
      <c r="GR4659"/>
      <c r="GS4659"/>
      <c r="GT4659"/>
      <c r="GU4659"/>
      <c r="GV4659"/>
      <c r="GW4659"/>
      <c r="GX4659"/>
      <c r="GY4659"/>
      <c r="GZ4659"/>
      <c r="HA4659"/>
      <c r="HB4659"/>
      <c r="HC4659"/>
      <c r="HD4659"/>
      <c r="HE4659"/>
    </row>
    <row r="4660" spans="1:213" s="25" customFormat="1" x14ac:dyDescent="0.25">
      <c r="A4660"/>
      <c r="B4660"/>
      <c r="C4660"/>
      <c r="D4660" s="19"/>
      <c r="E4660" s="19"/>
      <c r="F4660" s="20"/>
      <c r="G4660" s="20"/>
      <c r="H4660" s="20"/>
      <c r="I4660" s="20"/>
      <c r="J4660" s="21"/>
      <c r="K4660" s="21"/>
      <c r="L4660" s="20"/>
      <c r="M4660" s="20"/>
      <c r="N4660" s="22"/>
      <c r="O4660" s="22"/>
      <c r="P4660" s="22"/>
      <c r="Q4660" s="22"/>
      <c r="R4660" s="19"/>
      <c r="S4660" s="19"/>
      <c r="T4660" s="19"/>
      <c r="U4660" s="20"/>
      <c r="V4660" s="20"/>
      <c r="W4660" s="20"/>
      <c r="X4660" s="27"/>
      <c r="Y4660" s="253"/>
      <c r="Z4660" s="30"/>
      <c r="AA4660" s="30"/>
      <c r="AB4660" s="31"/>
      <c r="AC4660" s="31"/>
      <c r="AD4660" s="31"/>
      <c r="AE4660" s="31"/>
      <c r="AF4660" s="31"/>
      <c r="AG4660" s="241"/>
      <c r="AH4660" s="31"/>
      <c r="AI4660" s="31"/>
      <c r="AJ4660" s="31"/>
      <c r="AK4660" s="31"/>
      <c r="AL4660" s="120"/>
      <c r="AQ4660" s="26"/>
      <c r="AW4660" s="19"/>
      <c r="AX4660" s="19"/>
      <c r="AY4660" s="19"/>
      <c r="AZ4660" s="19"/>
      <c r="BA4660" s="19"/>
      <c r="BB4660" s="19"/>
      <c r="BC4660" s="1"/>
      <c r="BD4660"/>
      <c r="BE4660"/>
      <c r="BF4660" s="1"/>
      <c r="BG4660"/>
      <c r="BH4660"/>
      <c r="BI4660"/>
      <c r="BJ4660" s="1"/>
      <c r="BK4660" s="1"/>
      <c r="BL4660"/>
      <c r="BM4660" s="1"/>
      <c r="BN4660" s="1"/>
      <c r="BO4660" s="1"/>
      <c r="BP4660" s="1"/>
      <c r="BQ4660" s="1"/>
      <c r="BR4660" s="1"/>
      <c r="BS4660" s="1"/>
      <c r="BT4660" s="22"/>
      <c r="BU4660" s="1"/>
      <c r="BV4660" s="1"/>
      <c r="BW4660" s="1"/>
      <c r="BX4660" s="1"/>
      <c r="BY4660" s="1"/>
      <c r="BZ4660" s="1"/>
      <c r="CA4660" s="1"/>
      <c r="CB4660" s="1"/>
      <c r="CC4660" s="1"/>
      <c r="CD4660" s="1"/>
      <c r="CE4660" s="1"/>
      <c r="CF4660" s="1"/>
      <c r="CG4660" s="1"/>
      <c r="CH4660" s="1"/>
      <c r="CI4660" s="1"/>
      <c r="CJ4660" s="1"/>
      <c r="CK4660" s="1"/>
      <c r="CL4660" s="1"/>
      <c r="CM4660" s="1"/>
      <c r="CN4660" s="1"/>
      <c r="CO4660" s="1"/>
      <c r="CP4660" s="1"/>
      <c r="CQ4660" s="1"/>
      <c r="CR4660" s="1"/>
      <c r="CS4660" s="1"/>
      <c r="CT4660" s="1"/>
      <c r="CU4660" s="1"/>
      <c r="CV4660" s="1"/>
      <c r="CW4660" s="1"/>
      <c r="CX4660" s="1"/>
      <c r="CY4660" s="1"/>
      <c r="CZ4660" s="1"/>
      <c r="DA4660" s="1"/>
      <c r="DB4660" s="1"/>
      <c r="DC4660" s="1"/>
      <c r="DD4660" s="1"/>
      <c r="DE4660" s="1"/>
      <c r="DF4660" s="1"/>
      <c r="DG4660" s="1"/>
      <c r="DH4660" s="1"/>
      <c r="DI4660" s="1"/>
      <c r="DJ4660" s="1"/>
      <c r="DK4660" s="1"/>
      <c r="DL4660" s="1"/>
      <c r="DM4660" s="1"/>
      <c r="DN4660" s="1"/>
      <c r="DO4660" s="1"/>
      <c r="DP4660" s="1"/>
      <c r="DQ4660" s="1"/>
      <c r="DR4660" s="1"/>
      <c r="DS4660" s="1"/>
      <c r="DT4660" s="1"/>
      <c r="DU4660" s="1"/>
      <c r="DV4660" s="1"/>
      <c r="DW4660" s="1"/>
      <c r="DX4660" s="1"/>
      <c r="DY4660" s="1"/>
      <c r="DZ4660" s="1"/>
      <c r="EA4660" s="1"/>
      <c r="EB4660" s="1"/>
      <c r="EC4660" s="1"/>
      <c r="ED4660" s="1"/>
      <c r="EE4660" s="1"/>
      <c r="EF4660" s="1"/>
      <c r="EG4660" s="1"/>
      <c r="EH4660" s="1"/>
      <c r="EI4660" s="1"/>
      <c r="EJ4660" s="1"/>
      <c r="EK4660" s="1"/>
      <c r="EL4660" s="1"/>
      <c r="EM4660" s="1"/>
      <c r="EN4660" s="1"/>
      <c r="EO4660" s="1"/>
      <c r="EP4660" s="1"/>
      <c r="EQ4660" s="1"/>
      <c r="ER4660" s="1"/>
      <c r="ES4660" s="1"/>
      <c r="ET4660" s="1"/>
      <c r="EU4660" s="1"/>
      <c r="EV4660" s="1"/>
      <c r="EW4660" s="1"/>
      <c r="EX4660" s="1"/>
      <c r="EY4660" s="1"/>
      <c r="EZ4660" s="1"/>
      <c r="FA4660" s="1"/>
      <c r="FB4660" s="1"/>
      <c r="FC4660" s="1"/>
      <c r="FD4660" s="1"/>
      <c r="FE4660" s="1"/>
      <c r="FF4660" s="1"/>
      <c r="FG4660" s="1"/>
      <c r="FH4660" s="1"/>
      <c r="FI4660" s="1"/>
      <c r="FJ4660" s="1"/>
      <c r="FK4660" s="1"/>
      <c r="FL4660" s="1"/>
      <c r="FM4660" s="1"/>
      <c r="FN4660" s="1"/>
      <c r="FO4660" s="1"/>
      <c r="FP4660" s="1"/>
      <c r="FQ4660" s="1"/>
      <c r="FR4660" s="1"/>
      <c r="FS4660" s="1"/>
      <c r="FT4660" s="1"/>
      <c r="FU4660" s="1"/>
      <c r="FV4660" s="1"/>
      <c r="FW4660" s="1"/>
      <c r="FX4660" s="1"/>
      <c r="FY4660" s="1"/>
      <c r="FZ4660" s="1"/>
      <c r="GA4660" s="1"/>
      <c r="GB4660" s="1"/>
      <c r="GC4660" s="1"/>
      <c r="GD4660" s="1"/>
      <c r="GE4660" s="1"/>
      <c r="GF4660" s="1"/>
      <c r="GG4660" s="1"/>
      <c r="GH4660" s="1"/>
      <c r="GI4660" s="1"/>
      <c r="GJ4660" s="1"/>
      <c r="GK4660"/>
      <c r="GL4660"/>
      <c r="GM4660"/>
      <c r="GN4660"/>
      <c r="GO4660"/>
      <c r="GP4660"/>
      <c r="GQ4660"/>
      <c r="GR4660"/>
      <c r="GS4660"/>
      <c r="GT4660"/>
      <c r="GU4660"/>
      <c r="GV4660"/>
      <c r="GW4660"/>
      <c r="GX4660"/>
      <c r="GY4660"/>
      <c r="GZ4660"/>
      <c r="HA4660"/>
      <c r="HB4660"/>
      <c r="HC4660"/>
      <c r="HD4660"/>
      <c r="HE4660"/>
    </row>
    <row r="4661" spans="1:213" s="25" customFormat="1" x14ac:dyDescent="0.25">
      <c r="A4661"/>
      <c r="B4661"/>
      <c r="C4661"/>
      <c r="D4661" s="19"/>
      <c r="E4661" s="19"/>
      <c r="F4661" s="20"/>
      <c r="G4661" s="20"/>
      <c r="H4661" s="20"/>
      <c r="I4661" s="20"/>
      <c r="J4661" s="21"/>
      <c r="K4661" s="21"/>
      <c r="L4661" s="20"/>
      <c r="M4661" s="20"/>
      <c r="N4661" s="22"/>
      <c r="O4661" s="22"/>
      <c r="P4661" s="22"/>
      <c r="Q4661" s="22"/>
      <c r="R4661" s="19"/>
      <c r="S4661" s="19"/>
      <c r="T4661" s="19"/>
      <c r="U4661" s="20"/>
      <c r="V4661" s="20"/>
      <c r="W4661" s="20"/>
      <c r="X4661" s="27"/>
      <c r="Y4661" s="253"/>
      <c r="Z4661" s="30"/>
      <c r="AA4661" s="30"/>
      <c r="AB4661" s="31"/>
      <c r="AC4661" s="31"/>
      <c r="AD4661" s="31"/>
      <c r="AE4661" s="31"/>
      <c r="AF4661" s="31"/>
      <c r="AG4661" s="241"/>
      <c r="AH4661" s="31"/>
      <c r="AI4661" s="31"/>
      <c r="AJ4661" s="31"/>
      <c r="AK4661" s="31"/>
      <c r="AL4661" s="120"/>
      <c r="AQ4661" s="26"/>
      <c r="AW4661" s="19"/>
      <c r="AX4661" s="19"/>
      <c r="AY4661" s="19"/>
      <c r="AZ4661" s="19"/>
      <c r="BA4661" s="19"/>
      <c r="BB4661" s="19"/>
      <c r="BC4661" s="1"/>
      <c r="BD4661"/>
      <c r="BE4661"/>
      <c r="BF4661" s="1"/>
      <c r="BG4661"/>
      <c r="BH4661"/>
      <c r="BI4661"/>
      <c r="BJ4661" s="1"/>
      <c r="BK4661" s="1"/>
      <c r="BL4661"/>
      <c r="BM4661" s="1"/>
      <c r="BN4661" s="1"/>
      <c r="BO4661" s="1"/>
      <c r="BP4661" s="1"/>
      <c r="BQ4661" s="1"/>
      <c r="BR4661" s="1"/>
      <c r="BS4661" s="1"/>
      <c r="BT4661" s="22"/>
      <c r="BU4661" s="1"/>
      <c r="BV4661" s="1"/>
      <c r="BW4661" s="1"/>
      <c r="BX4661" s="1"/>
      <c r="BY4661" s="1"/>
      <c r="BZ4661" s="1"/>
      <c r="CA4661" s="1"/>
      <c r="CB4661" s="1"/>
      <c r="CC4661" s="1"/>
      <c r="CD4661" s="1"/>
      <c r="CE4661" s="1"/>
      <c r="CF4661" s="1"/>
      <c r="CG4661" s="1"/>
      <c r="CH4661" s="1"/>
      <c r="CI4661" s="1"/>
      <c r="CJ4661" s="1"/>
      <c r="CK4661" s="1"/>
      <c r="CL4661" s="1"/>
      <c r="CM4661" s="1"/>
      <c r="CN4661" s="1"/>
      <c r="CO4661" s="1"/>
      <c r="CP4661" s="1"/>
      <c r="CQ4661" s="1"/>
      <c r="CR4661" s="1"/>
      <c r="CS4661" s="1"/>
      <c r="CT4661" s="1"/>
      <c r="CU4661" s="1"/>
      <c r="CV4661" s="1"/>
      <c r="CW4661" s="1"/>
      <c r="CX4661" s="1"/>
      <c r="CY4661" s="1"/>
      <c r="CZ4661" s="1"/>
      <c r="DA4661" s="1"/>
      <c r="DB4661" s="1"/>
      <c r="DC4661" s="1"/>
      <c r="DD4661" s="1"/>
      <c r="DE4661" s="1"/>
      <c r="DF4661" s="1"/>
      <c r="DG4661" s="1"/>
      <c r="DH4661" s="1"/>
      <c r="DI4661" s="1"/>
      <c r="DJ4661" s="1"/>
      <c r="DK4661" s="1"/>
      <c r="DL4661" s="1"/>
      <c r="DM4661" s="1"/>
      <c r="DN4661" s="1"/>
      <c r="DO4661" s="1"/>
      <c r="DP4661" s="1"/>
      <c r="DQ4661" s="1"/>
      <c r="DR4661" s="1"/>
      <c r="DS4661" s="1"/>
      <c r="DT4661" s="1"/>
      <c r="DU4661" s="1"/>
      <c r="DV4661" s="1"/>
      <c r="DW4661" s="1"/>
      <c r="DX4661" s="1"/>
      <c r="DY4661" s="1"/>
      <c r="DZ4661" s="1"/>
      <c r="EA4661" s="1"/>
      <c r="EB4661" s="1"/>
      <c r="EC4661" s="1"/>
      <c r="ED4661" s="1"/>
      <c r="EE4661" s="1"/>
      <c r="EF4661" s="1"/>
      <c r="EG4661" s="1"/>
      <c r="EH4661" s="1"/>
      <c r="EI4661" s="1"/>
      <c r="EJ4661" s="1"/>
      <c r="EK4661" s="1"/>
      <c r="EL4661" s="1"/>
      <c r="EM4661" s="1"/>
      <c r="EN4661" s="1"/>
      <c r="EO4661" s="1"/>
      <c r="EP4661" s="1"/>
      <c r="EQ4661" s="1"/>
      <c r="ER4661" s="1"/>
      <c r="ES4661" s="1"/>
      <c r="ET4661" s="1"/>
      <c r="EU4661" s="1"/>
      <c r="EV4661" s="1"/>
      <c r="EW4661" s="1"/>
      <c r="EX4661" s="1"/>
      <c r="EY4661" s="1"/>
      <c r="EZ4661" s="1"/>
      <c r="FA4661" s="1"/>
      <c r="FB4661" s="1"/>
      <c r="FC4661" s="1"/>
      <c r="FD4661" s="1"/>
      <c r="FE4661" s="1"/>
      <c r="FF4661" s="1"/>
      <c r="FG4661" s="1"/>
      <c r="FH4661" s="1"/>
      <c r="FI4661" s="1"/>
      <c r="FJ4661" s="1"/>
      <c r="FK4661" s="1"/>
      <c r="FL4661" s="1"/>
      <c r="FM4661" s="1"/>
      <c r="FN4661" s="1"/>
      <c r="FO4661" s="1"/>
      <c r="FP4661" s="1"/>
      <c r="FQ4661" s="1"/>
      <c r="FR4661" s="1"/>
      <c r="FS4661" s="1"/>
      <c r="FT4661" s="1"/>
      <c r="FU4661" s="1"/>
      <c r="FV4661" s="1"/>
      <c r="FW4661" s="1"/>
      <c r="FX4661" s="1"/>
      <c r="FY4661" s="1"/>
      <c r="FZ4661" s="1"/>
      <c r="GA4661" s="1"/>
      <c r="GB4661" s="1"/>
      <c r="GC4661" s="1"/>
      <c r="GD4661" s="1"/>
      <c r="GE4661" s="1"/>
      <c r="GF4661" s="1"/>
      <c r="GG4661" s="1"/>
      <c r="GH4661" s="1"/>
      <c r="GI4661" s="1"/>
      <c r="GJ4661" s="1"/>
      <c r="GK4661"/>
      <c r="GL4661"/>
      <c r="GM4661"/>
      <c r="GN4661"/>
      <c r="GO4661"/>
      <c r="GP4661"/>
      <c r="GQ4661"/>
      <c r="GR4661"/>
      <c r="GS4661"/>
      <c r="GT4661"/>
      <c r="GU4661"/>
      <c r="GV4661"/>
      <c r="GW4661"/>
      <c r="GX4661"/>
      <c r="GY4661"/>
      <c r="GZ4661"/>
      <c r="HA4661"/>
      <c r="HB4661"/>
      <c r="HC4661"/>
      <c r="HD4661"/>
      <c r="HE4661"/>
    </row>
    <row r="4662" spans="1:213" s="25" customFormat="1" x14ac:dyDescent="0.25">
      <c r="A4662"/>
      <c r="B4662"/>
      <c r="C4662"/>
      <c r="D4662" s="19"/>
      <c r="E4662" s="19"/>
      <c r="F4662" s="20"/>
      <c r="G4662" s="20"/>
      <c r="H4662" s="20"/>
      <c r="I4662" s="20"/>
      <c r="J4662" s="21"/>
      <c r="K4662" s="21"/>
      <c r="L4662" s="20"/>
      <c r="M4662" s="20"/>
      <c r="N4662" s="22"/>
      <c r="O4662" s="22"/>
      <c r="P4662" s="22"/>
      <c r="Q4662" s="22"/>
      <c r="R4662" s="19"/>
      <c r="S4662" s="19"/>
      <c r="T4662" s="19"/>
      <c r="U4662" s="20"/>
      <c r="V4662" s="20"/>
      <c r="W4662" s="20"/>
      <c r="X4662" s="27"/>
      <c r="Y4662" s="253"/>
      <c r="Z4662" s="30"/>
      <c r="AA4662" s="30"/>
      <c r="AB4662" s="31"/>
      <c r="AC4662" s="31"/>
      <c r="AD4662" s="31"/>
      <c r="AE4662" s="31"/>
      <c r="AF4662" s="31"/>
      <c r="AG4662" s="241"/>
      <c r="AH4662" s="31"/>
      <c r="AI4662" s="31"/>
      <c r="AJ4662" s="31"/>
      <c r="AK4662" s="31"/>
      <c r="AL4662" s="120"/>
      <c r="AQ4662" s="26"/>
      <c r="AW4662" s="19"/>
      <c r="AX4662" s="19"/>
      <c r="AY4662" s="19"/>
      <c r="AZ4662" s="19"/>
      <c r="BA4662" s="19"/>
      <c r="BB4662" s="19"/>
      <c r="BC4662" s="1"/>
      <c r="BD4662"/>
      <c r="BE4662"/>
      <c r="BF4662" s="1"/>
      <c r="BG4662"/>
      <c r="BH4662"/>
      <c r="BI4662"/>
      <c r="BJ4662" s="1"/>
      <c r="BK4662" s="1"/>
      <c r="BL4662"/>
      <c r="BM4662" s="1"/>
      <c r="BN4662" s="1"/>
      <c r="BO4662" s="1"/>
      <c r="BP4662" s="1"/>
      <c r="BQ4662" s="1"/>
      <c r="BR4662" s="1"/>
      <c r="BS4662" s="1"/>
      <c r="BT4662" s="22"/>
      <c r="BU4662" s="1"/>
      <c r="BV4662" s="1"/>
      <c r="BW4662" s="1"/>
      <c r="BX4662" s="1"/>
      <c r="BY4662" s="1"/>
      <c r="BZ4662" s="1"/>
      <c r="CA4662" s="1"/>
      <c r="CB4662" s="1"/>
      <c r="CC4662" s="1"/>
      <c r="CD4662" s="1"/>
      <c r="CE4662" s="1"/>
      <c r="CF4662" s="1"/>
      <c r="CG4662" s="1"/>
      <c r="CH4662" s="1"/>
      <c r="CI4662" s="1"/>
      <c r="CJ4662" s="1"/>
      <c r="CK4662" s="1"/>
      <c r="CL4662" s="1"/>
      <c r="CM4662" s="1"/>
      <c r="CN4662" s="1"/>
      <c r="CO4662" s="1"/>
      <c r="CP4662" s="1"/>
      <c r="CQ4662" s="1"/>
      <c r="CR4662" s="1"/>
      <c r="CS4662" s="1"/>
      <c r="CT4662" s="1"/>
      <c r="CU4662" s="1"/>
      <c r="CV4662" s="1"/>
      <c r="CW4662" s="1"/>
      <c r="CX4662" s="1"/>
      <c r="CY4662" s="1"/>
      <c r="CZ4662" s="1"/>
      <c r="DA4662" s="1"/>
      <c r="DB4662" s="1"/>
      <c r="DC4662" s="1"/>
      <c r="DD4662" s="1"/>
      <c r="DE4662" s="1"/>
      <c r="DF4662" s="1"/>
      <c r="DG4662" s="1"/>
      <c r="DH4662" s="1"/>
      <c r="DI4662" s="1"/>
      <c r="DJ4662" s="1"/>
      <c r="DK4662" s="1"/>
      <c r="DL4662" s="1"/>
      <c r="DM4662" s="1"/>
      <c r="DN4662" s="1"/>
      <c r="DO4662" s="1"/>
      <c r="DP4662" s="1"/>
      <c r="DQ4662" s="1"/>
      <c r="DR4662" s="1"/>
      <c r="DS4662" s="1"/>
      <c r="DT4662" s="1"/>
      <c r="DU4662" s="1"/>
      <c r="DV4662" s="1"/>
      <c r="DW4662" s="1"/>
      <c r="DX4662" s="1"/>
      <c r="DY4662" s="1"/>
      <c r="DZ4662" s="1"/>
      <c r="EA4662" s="1"/>
      <c r="EB4662" s="1"/>
      <c r="EC4662" s="1"/>
      <c r="ED4662" s="1"/>
      <c r="EE4662" s="1"/>
      <c r="EF4662" s="1"/>
      <c r="EG4662" s="1"/>
      <c r="EH4662" s="1"/>
      <c r="EI4662" s="1"/>
      <c r="EJ4662" s="1"/>
      <c r="EK4662" s="1"/>
      <c r="EL4662" s="1"/>
      <c r="EM4662" s="1"/>
      <c r="EN4662" s="1"/>
      <c r="EO4662" s="1"/>
      <c r="EP4662" s="1"/>
      <c r="EQ4662" s="1"/>
      <c r="ER4662" s="1"/>
      <c r="ES4662" s="1"/>
      <c r="ET4662" s="1"/>
      <c r="EU4662" s="1"/>
      <c r="EV4662" s="1"/>
      <c r="EW4662" s="1"/>
      <c r="EX4662" s="1"/>
      <c r="EY4662" s="1"/>
      <c r="EZ4662" s="1"/>
      <c r="FA4662" s="1"/>
      <c r="FB4662" s="1"/>
      <c r="FC4662" s="1"/>
      <c r="FD4662" s="1"/>
      <c r="FE4662" s="1"/>
      <c r="FF4662" s="1"/>
      <c r="FG4662" s="1"/>
      <c r="FH4662" s="1"/>
      <c r="FI4662" s="1"/>
      <c r="FJ4662" s="1"/>
      <c r="FK4662" s="1"/>
      <c r="FL4662" s="1"/>
      <c r="FM4662" s="1"/>
      <c r="FN4662" s="1"/>
      <c r="FO4662" s="1"/>
      <c r="FP4662" s="1"/>
      <c r="FQ4662" s="1"/>
      <c r="FR4662" s="1"/>
      <c r="FS4662" s="1"/>
      <c r="FT4662" s="1"/>
      <c r="FU4662" s="1"/>
      <c r="FV4662" s="1"/>
      <c r="FW4662" s="1"/>
      <c r="FX4662" s="1"/>
      <c r="FY4662" s="1"/>
      <c r="FZ4662" s="1"/>
      <c r="GA4662" s="1"/>
      <c r="GB4662" s="1"/>
      <c r="GC4662" s="1"/>
      <c r="GD4662" s="1"/>
      <c r="GE4662" s="1"/>
      <c r="GF4662" s="1"/>
      <c r="GG4662" s="1"/>
      <c r="GH4662" s="1"/>
      <c r="GI4662" s="1"/>
      <c r="GJ4662" s="1"/>
      <c r="GK4662"/>
      <c r="GL4662"/>
      <c r="GM4662"/>
      <c r="GN4662"/>
      <c r="GO4662"/>
      <c r="GP4662"/>
      <c r="GQ4662"/>
      <c r="GR4662"/>
      <c r="GS4662"/>
      <c r="GT4662"/>
      <c r="GU4662"/>
      <c r="GV4662"/>
      <c r="GW4662"/>
      <c r="GX4662"/>
      <c r="GY4662"/>
      <c r="GZ4662"/>
      <c r="HA4662"/>
      <c r="HB4662"/>
      <c r="HC4662"/>
      <c r="HD4662"/>
      <c r="HE4662"/>
    </row>
    <row r="4663" spans="1:213" s="25" customFormat="1" x14ac:dyDescent="0.25">
      <c r="A4663"/>
      <c r="B4663"/>
      <c r="C4663"/>
      <c r="D4663" s="19"/>
      <c r="E4663" s="19"/>
      <c r="F4663" s="20"/>
      <c r="G4663" s="20"/>
      <c r="H4663" s="20"/>
      <c r="I4663" s="20"/>
      <c r="J4663" s="21"/>
      <c r="K4663" s="21"/>
      <c r="L4663" s="20"/>
      <c r="M4663" s="20"/>
      <c r="N4663" s="22"/>
      <c r="O4663" s="22"/>
      <c r="P4663" s="22"/>
      <c r="Q4663" s="22"/>
      <c r="R4663" s="19"/>
      <c r="S4663" s="19"/>
      <c r="T4663" s="19"/>
      <c r="U4663" s="20"/>
      <c r="V4663" s="20"/>
      <c r="W4663" s="20"/>
      <c r="X4663" s="27"/>
      <c r="Y4663" s="253"/>
      <c r="Z4663" s="30"/>
      <c r="AA4663" s="30"/>
      <c r="AB4663" s="31"/>
      <c r="AC4663" s="31"/>
      <c r="AD4663" s="31"/>
      <c r="AE4663" s="31"/>
      <c r="AF4663" s="31"/>
      <c r="AG4663" s="241"/>
      <c r="AH4663" s="31"/>
      <c r="AI4663" s="31"/>
      <c r="AJ4663" s="31"/>
      <c r="AK4663" s="31"/>
      <c r="AL4663" s="120"/>
      <c r="AQ4663" s="26"/>
      <c r="AW4663" s="19"/>
      <c r="AX4663" s="19"/>
      <c r="AY4663" s="19"/>
      <c r="AZ4663" s="19"/>
      <c r="BA4663" s="19"/>
      <c r="BB4663" s="19"/>
      <c r="BC4663" s="1"/>
      <c r="BD4663"/>
      <c r="BE4663"/>
      <c r="BF4663" s="1"/>
      <c r="BG4663"/>
      <c r="BH4663"/>
      <c r="BI4663"/>
      <c r="BJ4663" s="1"/>
      <c r="BK4663" s="1"/>
      <c r="BL4663"/>
      <c r="BM4663" s="1"/>
      <c r="BN4663" s="1"/>
      <c r="BO4663" s="1"/>
      <c r="BP4663" s="1"/>
      <c r="BQ4663" s="1"/>
      <c r="BR4663" s="1"/>
      <c r="BS4663" s="1"/>
      <c r="BT4663" s="22"/>
      <c r="BU4663" s="1"/>
      <c r="BV4663" s="1"/>
      <c r="BW4663" s="1"/>
      <c r="BX4663" s="1"/>
      <c r="BY4663" s="1"/>
      <c r="BZ4663" s="1"/>
      <c r="CA4663" s="1"/>
      <c r="CB4663" s="1"/>
      <c r="CC4663" s="1"/>
      <c r="CD4663" s="1"/>
      <c r="CE4663" s="1"/>
      <c r="CF4663" s="1"/>
      <c r="CG4663" s="1"/>
      <c r="CH4663" s="1"/>
      <c r="CI4663" s="1"/>
      <c r="CJ4663" s="1"/>
      <c r="CK4663" s="1"/>
      <c r="CL4663" s="1"/>
      <c r="CM4663" s="1"/>
      <c r="CN4663" s="1"/>
      <c r="CO4663" s="1"/>
      <c r="CP4663" s="1"/>
      <c r="CQ4663" s="1"/>
      <c r="CR4663" s="1"/>
      <c r="CS4663" s="1"/>
      <c r="CT4663" s="1"/>
      <c r="CU4663" s="1"/>
      <c r="CV4663" s="1"/>
      <c r="CW4663" s="1"/>
      <c r="CX4663" s="1"/>
      <c r="CY4663" s="1"/>
      <c r="CZ4663" s="1"/>
      <c r="DA4663" s="1"/>
      <c r="DB4663" s="1"/>
      <c r="DC4663" s="1"/>
      <c r="DD4663" s="1"/>
      <c r="DE4663" s="1"/>
      <c r="DF4663" s="1"/>
      <c r="DG4663" s="1"/>
      <c r="DH4663" s="1"/>
      <c r="DI4663" s="1"/>
      <c r="DJ4663" s="1"/>
      <c r="DK4663" s="1"/>
      <c r="DL4663" s="1"/>
      <c r="DM4663" s="1"/>
      <c r="DN4663" s="1"/>
      <c r="DO4663" s="1"/>
      <c r="DP4663" s="1"/>
      <c r="DQ4663" s="1"/>
      <c r="DR4663" s="1"/>
      <c r="DS4663" s="1"/>
      <c r="DT4663" s="1"/>
      <c r="DU4663" s="1"/>
      <c r="DV4663" s="1"/>
      <c r="DW4663" s="1"/>
      <c r="DX4663" s="1"/>
      <c r="DY4663" s="1"/>
      <c r="DZ4663" s="1"/>
      <c r="EA4663" s="1"/>
      <c r="EB4663" s="1"/>
      <c r="EC4663" s="1"/>
      <c r="ED4663" s="1"/>
      <c r="EE4663" s="1"/>
      <c r="EF4663" s="1"/>
      <c r="EG4663" s="1"/>
      <c r="EH4663" s="1"/>
      <c r="EI4663" s="1"/>
      <c r="EJ4663" s="1"/>
      <c r="EK4663" s="1"/>
      <c r="EL4663" s="1"/>
      <c r="EM4663" s="1"/>
      <c r="EN4663" s="1"/>
      <c r="EO4663" s="1"/>
      <c r="EP4663" s="1"/>
      <c r="EQ4663" s="1"/>
      <c r="ER4663" s="1"/>
      <c r="ES4663" s="1"/>
      <c r="ET4663" s="1"/>
      <c r="EU4663" s="1"/>
      <c r="EV4663" s="1"/>
      <c r="EW4663" s="1"/>
      <c r="EX4663" s="1"/>
      <c r="EY4663" s="1"/>
      <c r="EZ4663" s="1"/>
      <c r="FA4663" s="1"/>
      <c r="FB4663" s="1"/>
      <c r="FC4663" s="1"/>
      <c r="FD4663" s="1"/>
      <c r="FE4663" s="1"/>
      <c r="FF4663" s="1"/>
      <c r="FG4663" s="1"/>
      <c r="FH4663" s="1"/>
      <c r="FI4663" s="1"/>
      <c r="FJ4663" s="1"/>
      <c r="FK4663" s="1"/>
      <c r="FL4663" s="1"/>
      <c r="FM4663" s="1"/>
      <c r="FN4663" s="1"/>
      <c r="FO4663" s="1"/>
      <c r="FP4663" s="1"/>
      <c r="FQ4663" s="1"/>
      <c r="FR4663" s="1"/>
      <c r="FS4663" s="1"/>
      <c r="FT4663" s="1"/>
      <c r="FU4663" s="1"/>
      <c r="FV4663" s="1"/>
      <c r="FW4663" s="1"/>
      <c r="FX4663" s="1"/>
      <c r="FY4663" s="1"/>
      <c r="FZ4663" s="1"/>
      <c r="GA4663" s="1"/>
      <c r="GB4663" s="1"/>
      <c r="GC4663" s="1"/>
      <c r="GD4663" s="1"/>
      <c r="GE4663" s="1"/>
      <c r="GF4663" s="1"/>
      <c r="GG4663" s="1"/>
      <c r="GH4663" s="1"/>
      <c r="GI4663" s="1"/>
      <c r="GJ4663" s="1"/>
      <c r="GK4663"/>
      <c r="GL4663"/>
      <c r="GM4663"/>
      <c r="GN4663"/>
      <c r="GO4663"/>
      <c r="GP4663"/>
      <c r="GQ4663"/>
      <c r="GR4663"/>
      <c r="GS4663"/>
      <c r="GT4663"/>
      <c r="GU4663"/>
      <c r="GV4663"/>
      <c r="GW4663"/>
      <c r="GX4663"/>
      <c r="GY4663"/>
      <c r="GZ4663"/>
      <c r="HA4663"/>
      <c r="HB4663"/>
      <c r="HC4663"/>
      <c r="HD4663"/>
      <c r="HE4663"/>
    </row>
    <row r="4664" spans="1:213" s="25" customFormat="1" x14ac:dyDescent="0.25">
      <c r="A4664"/>
      <c r="B4664"/>
      <c r="C4664"/>
      <c r="D4664" s="19"/>
      <c r="E4664" s="19"/>
      <c r="F4664" s="20"/>
      <c r="G4664" s="20"/>
      <c r="H4664" s="20"/>
      <c r="I4664" s="20"/>
      <c r="J4664" s="21"/>
      <c r="K4664" s="21"/>
      <c r="L4664" s="20"/>
      <c r="M4664" s="20"/>
      <c r="N4664" s="22"/>
      <c r="O4664" s="22"/>
      <c r="P4664" s="22"/>
      <c r="Q4664" s="22"/>
      <c r="R4664" s="19"/>
      <c r="S4664" s="19"/>
      <c r="T4664" s="19"/>
      <c r="U4664" s="20"/>
      <c r="V4664" s="20"/>
      <c r="W4664" s="20"/>
      <c r="X4664" s="27"/>
      <c r="Y4664" s="253"/>
      <c r="Z4664" s="30"/>
      <c r="AA4664" s="30"/>
      <c r="AB4664" s="31"/>
      <c r="AC4664" s="31"/>
      <c r="AD4664" s="31"/>
      <c r="AE4664" s="31"/>
      <c r="AF4664" s="31"/>
      <c r="AG4664" s="241"/>
      <c r="AH4664" s="31"/>
      <c r="AI4664" s="31"/>
      <c r="AJ4664" s="31"/>
      <c r="AK4664" s="31"/>
      <c r="AL4664" s="120"/>
      <c r="AQ4664" s="26"/>
      <c r="AW4664" s="19"/>
      <c r="AX4664" s="19"/>
      <c r="AY4664" s="19"/>
      <c r="AZ4664" s="19"/>
      <c r="BA4664" s="19"/>
      <c r="BB4664" s="19"/>
      <c r="BC4664" s="1"/>
      <c r="BD4664"/>
      <c r="BE4664"/>
      <c r="BF4664" s="1"/>
      <c r="BG4664"/>
      <c r="BH4664"/>
      <c r="BI4664"/>
      <c r="BJ4664" s="1"/>
      <c r="BK4664" s="1"/>
      <c r="BL4664"/>
      <c r="BM4664" s="1"/>
      <c r="BN4664" s="1"/>
      <c r="BO4664" s="1"/>
      <c r="BP4664" s="1"/>
      <c r="BQ4664" s="1"/>
      <c r="BR4664" s="1"/>
      <c r="BS4664" s="1"/>
      <c r="BT4664" s="22"/>
      <c r="BU4664" s="1"/>
      <c r="BV4664" s="1"/>
      <c r="BW4664" s="1"/>
      <c r="BX4664" s="1"/>
      <c r="BY4664" s="1"/>
      <c r="BZ4664" s="1"/>
      <c r="CA4664" s="1"/>
      <c r="CB4664" s="1"/>
      <c r="CC4664" s="1"/>
      <c r="CD4664" s="1"/>
      <c r="CE4664" s="1"/>
      <c r="CF4664" s="1"/>
      <c r="CG4664" s="1"/>
      <c r="CH4664" s="1"/>
      <c r="CI4664" s="1"/>
      <c r="CJ4664" s="1"/>
      <c r="CK4664" s="1"/>
      <c r="CL4664" s="1"/>
      <c r="CM4664" s="1"/>
      <c r="CN4664" s="1"/>
      <c r="CO4664" s="1"/>
      <c r="CP4664" s="1"/>
      <c r="CQ4664" s="1"/>
      <c r="CR4664" s="1"/>
      <c r="CS4664" s="1"/>
      <c r="CT4664" s="1"/>
      <c r="CU4664" s="1"/>
      <c r="CV4664" s="1"/>
      <c r="CW4664" s="1"/>
      <c r="CX4664" s="1"/>
      <c r="CY4664" s="1"/>
      <c r="CZ4664" s="1"/>
      <c r="DA4664" s="1"/>
      <c r="DB4664" s="1"/>
      <c r="DC4664" s="1"/>
      <c r="DD4664" s="1"/>
      <c r="DE4664" s="1"/>
      <c r="DF4664" s="1"/>
      <c r="DG4664" s="1"/>
      <c r="DH4664" s="1"/>
      <c r="DI4664" s="1"/>
      <c r="DJ4664" s="1"/>
      <c r="DK4664" s="1"/>
      <c r="DL4664" s="1"/>
      <c r="DM4664" s="1"/>
      <c r="DN4664" s="1"/>
      <c r="DO4664" s="1"/>
      <c r="DP4664" s="1"/>
      <c r="DQ4664" s="1"/>
      <c r="DR4664" s="1"/>
      <c r="DS4664" s="1"/>
      <c r="DT4664" s="1"/>
      <c r="DU4664" s="1"/>
      <c r="DV4664" s="1"/>
      <c r="DW4664" s="1"/>
      <c r="DX4664" s="1"/>
      <c r="DY4664" s="1"/>
      <c r="DZ4664" s="1"/>
      <c r="EA4664" s="1"/>
      <c r="EB4664" s="1"/>
      <c r="EC4664" s="1"/>
      <c r="ED4664" s="1"/>
      <c r="EE4664" s="1"/>
      <c r="EF4664" s="1"/>
      <c r="EG4664" s="1"/>
      <c r="EH4664" s="1"/>
      <c r="EI4664" s="1"/>
      <c r="EJ4664" s="1"/>
      <c r="EK4664" s="1"/>
      <c r="EL4664" s="1"/>
      <c r="EM4664" s="1"/>
      <c r="EN4664" s="1"/>
      <c r="EO4664" s="1"/>
      <c r="EP4664" s="1"/>
      <c r="EQ4664" s="1"/>
      <c r="ER4664" s="1"/>
      <c r="ES4664" s="1"/>
      <c r="ET4664" s="1"/>
      <c r="EU4664" s="1"/>
      <c r="EV4664" s="1"/>
      <c r="EW4664" s="1"/>
      <c r="EX4664" s="1"/>
      <c r="EY4664" s="1"/>
      <c r="EZ4664" s="1"/>
      <c r="FA4664" s="1"/>
      <c r="FB4664" s="1"/>
      <c r="FC4664" s="1"/>
      <c r="FD4664" s="1"/>
      <c r="FE4664" s="1"/>
      <c r="FF4664" s="1"/>
      <c r="FG4664" s="1"/>
      <c r="FH4664" s="1"/>
      <c r="FI4664" s="1"/>
      <c r="FJ4664" s="1"/>
      <c r="FK4664" s="1"/>
      <c r="FL4664" s="1"/>
      <c r="FM4664" s="1"/>
      <c r="FN4664" s="1"/>
      <c r="FO4664" s="1"/>
      <c r="FP4664" s="1"/>
      <c r="FQ4664" s="1"/>
      <c r="FR4664" s="1"/>
      <c r="FS4664" s="1"/>
      <c r="FT4664" s="1"/>
      <c r="FU4664" s="1"/>
      <c r="FV4664" s="1"/>
      <c r="FW4664" s="1"/>
      <c r="FX4664" s="1"/>
      <c r="FY4664" s="1"/>
      <c r="FZ4664" s="1"/>
      <c r="GA4664" s="1"/>
      <c r="GB4664" s="1"/>
      <c r="GC4664" s="1"/>
      <c r="GD4664" s="1"/>
      <c r="GE4664" s="1"/>
      <c r="GF4664" s="1"/>
      <c r="GG4664" s="1"/>
      <c r="GH4664" s="1"/>
      <c r="GI4664" s="1"/>
      <c r="GJ4664" s="1"/>
      <c r="GK4664"/>
      <c r="GL4664"/>
      <c r="GM4664"/>
      <c r="GN4664"/>
      <c r="GO4664"/>
      <c r="GP4664"/>
      <c r="GQ4664"/>
      <c r="GR4664"/>
      <c r="GS4664"/>
      <c r="GT4664"/>
      <c r="GU4664"/>
      <c r="GV4664"/>
      <c r="GW4664"/>
      <c r="GX4664"/>
      <c r="GY4664"/>
      <c r="GZ4664"/>
      <c r="HA4664"/>
      <c r="HB4664"/>
      <c r="HC4664"/>
      <c r="HD4664"/>
      <c r="HE4664"/>
    </row>
    <row r="4665" spans="1:213" s="25" customFormat="1" x14ac:dyDescent="0.25">
      <c r="A4665"/>
      <c r="B4665"/>
      <c r="C4665"/>
      <c r="D4665" s="19"/>
      <c r="E4665" s="19"/>
      <c r="F4665" s="20"/>
      <c r="G4665" s="20"/>
      <c r="H4665" s="20"/>
      <c r="I4665" s="20"/>
      <c r="J4665" s="21"/>
      <c r="K4665" s="21"/>
      <c r="L4665" s="20"/>
      <c r="M4665" s="20"/>
      <c r="N4665" s="22"/>
      <c r="O4665" s="22"/>
      <c r="P4665" s="22"/>
      <c r="Q4665" s="22"/>
      <c r="R4665" s="19"/>
      <c r="S4665" s="19"/>
      <c r="T4665" s="19"/>
      <c r="U4665" s="20"/>
      <c r="V4665" s="20"/>
      <c r="W4665" s="20"/>
      <c r="X4665" s="27"/>
      <c r="Y4665" s="253"/>
      <c r="Z4665" s="30"/>
      <c r="AA4665" s="30"/>
      <c r="AB4665" s="31"/>
      <c r="AC4665" s="31"/>
      <c r="AD4665" s="31"/>
      <c r="AE4665" s="31"/>
      <c r="AF4665" s="31"/>
      <c r="AG4665" s="241"/>
      <c r="AH4665" s="31"/>
      <c r="AI4665" s="31"/>
      <c r="AJ4665" s="31"/>
      <c r="AK4665" s="31"/>
      <c r="AL4665" s="120"/>
      <c r="AQ4665" s="26"/>
      <c r="AW4665" s="19"/>
      <c r="AX4665" s="19"/>
      <c r="AY4665" s="19"/>
      <c r="AZ4665" s="19"/>
      <c r="BA4665" s="19"/>
      <c r="BB4665" s="19"/>
      <c r="BC4665" s="1"/>
      <c r="BD4665"/>
      <c r="BE4665"/>
      <c r="BF4665" s="1"/>
      <c r="BG4665"/>
      <c r="BH4665"/>
      <c r="BI4665"/>
      <c r="BJ4665" s="1"/>
      <c r="BK4665" s="1"/>
      <c r="BL4665"/>
      <c r="BM4665" s="1"/>
      <c r="BN4665" s="1"/>
      <c r="BO4665" s="1"/>
      <c r="BP4665" s="1"/>
      <c r="BQ4665" s="1"/>
      <c r="BR4665" s="1"/>
      <c r="BS4665" s="1"/>
      <c r="BT4665" s="22"/>
      <c r="BU4665" s="1"/>
      <c r="BV4665" s="1"/>
      <c r="BW4665" s="1"/>
      <c r="BX4665" s="1"/>
      <c r="BY4665" s="1"/>
      <c r="BZ4665" s="1"/>
      <c r="CA4665" s="1"/>
      <c r="CB4665" s="1"/>
      <c r="CC4665" s="1"/>
      <c r="CD4665" s="1"/>
      <c r="CE4665" s="1"/>
      <c r="CF4665" s="1"/>
      <c r="CG4665" s="1"/>
      <c r="CH4665" s="1"/>
      <c r="CI4665" s="1"/>
      <c r="CJ4665" s="1"/>
      <c r="CK4665" s="1"/>
      <c r="CL4665" s="1"/>
      <c r="CM4665" s="1"/>
      <c r="CN4665" s="1"/>
      <c r="CO4665" s="1"/>
      <c r="CP4665" s="1"/>
      <c r="CQ4665" s="1"/>
      <c r="CR4665" s="1"/>
      <c r="CS4665" s="1"/>
      <c r="CT4665" s="1"/>
      <c r="CU4665" s="1"/>
      <c r="CV4665" s="1"/>
      <c r="CW4665" s="1"/>
      <c r="CX4665" s="1"/>
      <c r="CY4665" s="1"/>
      <c r="CZ4665" s="1"/>
      <c r="DA4665" s="1"/>
      <c r="DB4665" s="1"/>
      <c r="DC4665" s="1"/>
      <c r="DD4665" s="1"/>
      <c r="DE4665" s="1"/>
      <c r="DF4665" s="1"/>
      <c r="DG4665" s="1"/>
      <c r="DH4665" s="1"/>
      <c r="DI4665" s="1"/>
      <c r="DJ4665" s="1"/>
      <c r="DK4665" s="1"/>
      <c r="DL4665" s="1"/>
      <c r="DM4665" s="1"/>
      <c r="DN4665" s="1"/>
      <c r="DO4665" s="1"/>
      <c r="DP4665" s="1"/>
      <c r="DQ4665" s="1"/>
      <c r="DR4665" s="1"/>
      <c r="DS4665" s="1"/>
      <c r="DT4665" s="1"/>
      <c r="DU4665" s="1"/>
      <c r="DV4665" s="1"/>
      <c r="DW4665" s="1"/>
      <c r="DX4665" s="1"/>
      <c r="DY4665" s="1"/>
      <c r="DZ4665" s="1"/>
      <c r="EA4665" s="1"/>
      <c r="EB4665" s="1"/>
      <c r="EC4665" s="1"/>
      <c r="ED4665" s="1"/>
      <c r="EE4665" s="1"/>
      <c r="EF4665" s="1"/>
      <c r="EG4665" s="1"/>
      <c r="EH4665" s="1"/>
      <c r="EI4665" s="1"/>
      <c r="EJ4665" s="1"/>
      <c r="EK4665" s="1"/>
      <c r="EL4665" s="1"/>
      <c r="EM4665" s="1"/>
      <c r="EN4665" s="1"/>
      <c r="EO4665" s="1"/>
      <c r="EP4665" s="1"/>
      <c r="EQ4665" s="1"/>
      <c r="ER4665" s="1"/>
      <c r="ES4665" s="1"/>
      <c r="ET4665" s="1"/>
      <c r="EU4665" s="1"/>
      <c r="EV4665" s="1"/>
      <c r="EW4665" s="1"/>
      <c r="EX4665" s="1"/>
      <c r="EY4665" s="1"/>
      <c r="EZ4665" s="1"/>
      <c r="FA4665" s="1"/>
      <c r="FB4665" s="1"/>
      <c r="FC4665" s="1"/>
      <c r="FD4665" s="1"/>
      <c r="FE4665" s="1"/>
      <c r="FF4665" s="1"/>
      <c r="FG4665" s="1"/>
      <c r="FH4665" s="1"/>
      <c r="FI4665" s="1"/>
      <c r="FJ4665" s="1"/>
      <c r="FK4665" s="1"/>
      <c r="FL4665" s="1"/>
      <c r="FM4665" s="1"/>
      <c r="FN4665" s="1"/>
      <c r="FO4665" s="1"/>
      <c r="FP4665" s="1"/>
      <c r="FQ4665" s="1"/>
      <c r="FR4665" s="1"/>
      <c r="FS4665" s="1"/>
      <c r="FT4665" s="1"/>
      <c r="FU4665" s="1"/>
      <c r="FV4665" s="1"/>
      <c r="FW4665" s="1"/>
      <c r="FX4665" s="1"/>
      <c r="FY4665" s="1"/>
      <c r="FZ4665" s="1"/>
      <c r="GA4665" s="1"/>
      <c r="GB4665" s="1"/>
      <c r="GC4665" s="1"/>
      <c r="GD4665" s="1"/>
      <c r="GE4665" s="1"/>
      <c r="GF4665" s="1"/>
      <c r="GG4665" s="1"/>
      <c r="GH4665" s="1"/>
      <c r="GI4665" s="1"/>
      <c r="GJ4665" s="1"/>
      <c r="GK4665"/>
      <c r="GL4665"/>
      <c r="GM4665"/>
      <c r="GN4665"/>
      <c r="GO4665"/>
      <c r="GP4665"/>
      <c r="GQ4665"/>
      <c r="GR4665"/>
      <c r="GS4665"/>
      <c r="GT4665"/>
      <c r="GU4665"/>
      <c r="GV4665"/>
      <c r="GW4665"/>
      <c r="GX4665"/>
      <c r="GY4665"/>
      <c r="GZ4665"/>
      <c r="HA4665"/>
      <c r="HB4665"/>
      <c r="HC4665"/>
      <c r="HD4665"/>
      <c r="HE4665"/>
    </row>
    <row r="4666" spans="1:213" s="25" customFormat="1" x14ac:dyDescent="0.25">
      <c r="A4666"/>
      <c r="B4666"/>
      <c r="C4666"/>
      <c r="D4666" s="19"/>
      <c r="E4666" s="19"/>
      <c r="F4666" s="20"/>
      <c r="G4666" s="20"/>
      <c r="H4666" s="20"/>
      <c r="I4666" s="20"/>
      <c r="J4666" s="21"/>
      <c r="K4666" s="21"/>
      <c r="L4666" s="20"/>
      <c r="M4666" s="20"/>
      <c r="N4666" s="22"/>
      <c r="O4666" s="22"/>
      <c r="P4666" s="22"/>
      <c r="Q4666" s="22"/>
      <c r="R4666" s="19"/>
      <c r="S4666" s="19"/>
      <c r="T4666" s="19"/>
      <c r="U4666" s="20"/>
      <c r="V4666" s="20"/>
      <c r="W4666" s="20"/>
      <c r="X4666" s="27"/>
      <c r="Y4666" s="253"/>
      <c r="Z4666" s="30"/>
      <c r="AA4666" s="30"/>
      <c r="AB4666" s="31"/>
      <c r="AC4666" s="31"/>
      <c r="AD4666" s="31"/>
      <c r="AE4666" s="31"/>
      <c r="AF4666" s="31"/>
      <c r="AG4666" s="241"/>
      <c r="AH4666" s="31"/>
      <c r="AI4666" s="31"/>
      <c r="AJ4666" s="31"/>
      <c r="AK4666" s="31"/>
      <c r="AL4666" s="120"/>
      <c r="AQ4666" s="26"/>
      <c r="AW4666" s="19"/>
      <c r="AX4666" s="19"/>
      <c r="AY4666" s="19"/>
      <c r="AZ4666" s="19"/>
      <c r="BA4666" s="19"/>
      <c r="BB4666" s="19"/>
      <c r="BC4666" s="1"/>
      <c r="BD4666"/>
      <c r="BE4666"/>
      <c r="BF4666" s="1"/>
      <c r="BG4666"/>
      <c r="BH4666"/>
      <c r="BI4666"/>
      <c r="BJ4666" s="1"/>
      <c r="BK4666" s="1"/>
      <c r="BL4666"/>
      <c r="BM4666" s="1"/>
      <c r="BN4666" s="1"/>
      <c r="BO4666" s="1"/>
      <c r="BP4666" s="1"/>
      <c r="BQ4666" s="1"/>
      <c r="BR4666" s="1"/>
      <c r="BS4666" s="1"/>
      <c r="BT4666" s="22"/>
      <c r="BU4666" s="1"/>
      <c r="BV4666" s="1"/>
      <c r="BW4666" s="1"/>
      <c r="BX4666" s="1"/>
      <c r="BY4666" s="1"/>
      <c r="BZ4666" s="1"/>
      <c r="CA4666" s="1"/>
      <c r="CB4666" s="1"/>
      <c r="CC4666" s="1"/>
      <c r="CD4666" s="1"/>
      <c r="CE4666" s="1"/>
      <c r="CF4666" s="1"/>
      <c r="CG4666" s="1"/>
      <c r="CH4666" s="1"/>
      <c r="CI4666" s="1"/>
      <c r="CJ4666" s="1"/>
      <c r="CK4666" s="1"/>
      <c r="CL4666" s="1"/>
      <c r="CM4666" s="1"/>
      <c r="CN4666" s="1"/>
      <c r="CO4666" s="1"/>
      <c r="CP4666" s="1"/>
      <c r="CQ4666" s="1"/>
      <c r="CR4666" s="1"/>
      <c r="CS4666" s="1"/>
      <c r="CT4666" s="1"/>
      <c r="CU4666" s="1"/>
      <c r="CV4666" s="1"/>
      <c r="CW4666" s="1"/>
      <c r="CX4666" s="1"/>
      <c r="CY4666" s="1"/>
      <c r="CZ4666" s="1"/>
      <c r="DA4666" s="1"/>
      <c r="DB4666" s="1"/>
      <c r="DC4666" s="1"/>
      <c r="DD4666" s="1"/>
      <c r="DE4666" s="1"/>
      <c r="DF4666" s="1"/>
      <c r="DG4666" s="1"/>
      <c r="DH4666" s="1"/>
      <c r="DI4666" s="1"/>
      <c r="DJ4666" s="1"/>
      <c r="DK4666" s="1"/>
      <c r="DL4666" s="1"/>
      <c r="DM4666" s="1"/>
      <c r="DN4666" s="1"/>
      <c r="DO4666" s="1"/>
      <c r="DP4666" s="1"/>
      <c r="DQ4666" s="1"/>
      <c r="DR4666" s="1"/>
      <c r="DS4666" s="1"/>
      <c r="DT4666" s="1"/>
      <c r="DU4666" s="1"/>
      <c r="DV4666" s="1"/>
      <c r="DW4666" s="1"/>
      <c r="DX4666" s="1"/>
      <c r="DY4666" s="1"/>
      <c r="DZ4666" s="1"/>
      <c r="EA4666" s="1"/>
      <c r="EB4666" s="1"/>
      <c r="EC4666" s="1"/>
      <c r="ED4666" s="1"/>
      <c r="EE4666" s="1"/>
      <c r="EF4666" s="1"/>
      <c r="EG4666" s="1"/>
      <c r="EH4666" s="1"/>
      <c r="EI4666" s="1"/>
      <c r="EJ4666" s="1"/>
      <c r="EK4666" s="1"/>
      <c r="EL4666" s="1"/>
      <c r="EM4666" s="1"/>
      <c r="EN4666" s="1"/>
      <c r="EO4666" s="1"/>
      <c r="EP4666" s="1"/>
      <c r="EQ4666" s="1"/>
      <c r="ER4666" s="1"/>
      <c r="ES4666" s="1"/>
      <c r="ET4666" s="1"/>
      <c r="EU4666" s="1"/>
      <c r="EV4666" s="1"/>
      <c r="EW4666" s="1"/>
      <c r="EX4666" s="1"/>
      <c r="EY4666" s="1"/>
      <c r="EZ4666" s="1"/>
      <c r="FA4666" s="1"/>
      <c r="FB4666" s="1"/>
      <c r="FC4666" s="1"/>
      <c r="FD4666" s="1"/>
      <c r="FE4666" s="1"/>
      <c r="FF4666" s="1"/>
      <c r="FG4666" s="1"/>
      <c r="FH4666" s="1"/>
      <c r="FI4666" s="1"/>
      <c r="FJ4666" s="1"/>
      <c r="FK4666" s="1"/>
      <c r="FL4666" s="1"/>
      <c r="FM4666" s="1"/>
      <c r="FN4666" s="1"/>
      <c r="FO4666" s="1"/>
      <c r="FP4666" s="1"/>
      <c r="FQ4666" s="1"/>
      <c r="FR4666" s="1"/>
      <c r="FS4666" s="1"/>
      <c r="FT4666" s="1"/>
      <c r="FU4666" s="1"/>
      <c r="FV4666" s="1"/>
      <c r="FW4666" s="1"/>
      <c r="FX4666" s="1"/>
      <c r="FY4666" s="1"/>
      <c r="FZ4666" s="1"/>
      <c r="GA4666" s="1"/>
      <c r="GB4666" s="1"/>
      <c r="GC4666" s="1"/>
      <c r="GD4666" s="1"/>
      <c r="GE4666" s="1"/>
      <c r="GF4666" s="1"/>
      <c r="GG4666" s="1"/>
      <c r="GH4666" s="1"/>
      <c r="GI4666" s="1"/>
      <c r="GJ4666" s="1"/>
      <c r="GK4666"/>
      <c r="GL4666"/>
      <c r="GM4666"/>
      <c r="GN4666"/>
      <c r="GO4666"/>
      <c r="GP4666"/>
      <c r="GQ4666"/>
      <c r="GR4666"/>
      <c r="GS4666"/>
      <c r="GT4666"/>
      <c r="GU4666"/>
      <c r="GV4666"/>
      <c r="GW4666"/>
      <c r="GX4666"/>
      <c r="GY4666"/>
      <c r="GZ4666"/>
      <c r="HA4666"/>
      <c r="HB4666"/>
      <c r="HC4666"/>
      <c r="HD4666"/>
      <c r="HE4666"/>
    </row>
    <row r="4667" spans="1:213" s="25" customFormat="1" x14ac:dyDescent="0.25">
      <c r="A4667"/>
      <c r="B4667"/>
      <c r="C4667"/>
      <c r="D4667" s="19"/>
      <c r="E4667" s="19"/>
      <c r="F4667" s="20"/>
      <c r="G4667" s="20"/>
      <c r="H4667" s="20"/>
      <c r="I4667" s="20"/>
      <c r="J4667" s="21"/>
      <c r="K4667" s="21"/>
      <c r="L4667" s="20"/>
      <c r="M4667" s="20"/>
      <c r="N4667" s="22"/>
      <c r="O4667" s="22"/>
      <c r="P4667" s="22"/>
      <c r="Q4667" s="22"/>
      <c r="R4667" s="19"/>
      <c r="S4667" s="19"/>
      <c r="T4667" s="19"/>
      <c r="U4667" s="20"/>
      <c r="V4667" s="20"/>
      <c r="W4667" s="20"/>
      <c r="X4667" s="27"/>
      <c r="Y4667" s="253"/>
      <c r="Z4667" s="30"/>
      <c r="AA4667" s="30"/>
      <c r="AB4667" s="31"/>
      <c r="AC4667" s="31"/>
      <c r="AD4667" s="31"/>
      <c r="AE4667" s="31"/>
      <c r="AF4667" s="31"/>
      <c r="AG4667" s="241"/>
      <c r="AH4667" s="31"/>
      <c r="AI4667" s="31"/>
      <c r="AJ4667" s="31"/>
      <c r="AK4667" s="31"/>
      <c r="AL4667" s="120"/>
      <c r="AQ4667" s="26"/>
      <c r="AW4667" s="19"/>
      <c r="AX4667" s="19"/>
      <c r="AY4667" s="19"/>
      <c r="AZ4667" s="19"/>
      <c r="BA4667" s="19"/>
      <c r="BB4667" s="19"/>
      <c r="BC4667" s="1"/>
      <c r="BD4667"/>
      <c r="BE4667"/>
      <c r="BF4667" s="1"/>
      <c r="BG4667"/>
      <c r="BH4667"/>
      <c r="BI4667"/>
      <c r="BJ4667" s="1"/>
      <c r="BK4667" s="1"/>
      <c r="BL4667"/>
      <c r="BM4667" s="1"/>
      <c r="BN4667" s="1"/>
      <c r="BO4667" s="1"/>
      <c r="BP4667" s="1"/>
      <c r="BQ4667" s="1"/>
      <c r="BR4667" s="1"/>
      <c r="BS4667" s="1"/>
      <c r="BT4667" s="22"/>
      <c r="BU4667" s="1"/>
      <c r="BV4667" s="1"/>
      <c r="BW4667" s="1"/>
      <c r="BX4667" s="1"/>
      <c r="BY4667" s="1"/>
      <c r="BZ4667" s="1"/>
      <c r="CA4667" s="1"/>
      <c r="CB4667" s="1"/>
      <c r="CC4667" s="1"/>
      <c r="CD4667" s="1"/>
      <c r="CE4667" s="1"/>
      <c r="CF4667" s="1"/>
      <c r="CG4667" s="1"/>
      <c r="CH4667" s="1"/>
      <c r="CI4667" s="1"/>
      <c r="CJ4667" s="1"/>
      <c r="CK4667" s="1"/>
      <c r="CL4667" s="1"/>
      <c r="CM4667" s="1"/>
      <c r="CN4667" s="1"/>
      <c r="CO4667" s="1"/>
      <c r="CP4667" s="1"/>
      <c r="CQ4667" s="1"/>
      <c r="CR4667" s="1"/>
      <c r="CS4667" s="1"/>
      <c r="CT4667" s="1"/>
      <c r="CU4667" s="1"/>
      <c r="CV4667" s="1"/>
      <c r="CW4667" s="1"/>
      <c r="CX4667" s="1"/>
      <c r="CY4667" s="1"/>
      <c r="CZ4667" s="1"/>
      <c r="DA4667" s="1"/>
      <c r="DB4667" s="1"/>
      <c r="DC4667" s="1"/>
      <c r="DD4667" s="1"/>
      <c r="DE4667" s="1"/>
      <c r="DF4667" s="1"/>
      <c r="DG4667" s="1"/>
      <c r="DH4667" s="1"/>
      <c r="DI4667" s="1"/>
      <c r="DJ4667" s="1"/>
      <c r="DK4667" s="1"/>
      <c r="DL4667" s="1"/>
      <c r="DM4667" s="1"/>
      <c r="DN4667" s="1"/>
      <c r="DO4667" s="1"/>
      <c r="DP4667" s="1"/>
      <c r="DQ4667" s="1"/>
      <c r="DR4667" s="1"/>
      <c r="DS4667" s="1"/>
      <c r="DT4667" s="1"/>
      <c r="DU4667" s="1"/>
      <c r="DV4667" s="1"/>
      <c r="DW4667" s="1"/>
      <c r="DX4667" s="1"/>
      <c r="DY4667" s="1"/>
      <c r="DZ4667" s="1"/>
      <c r="EA4667" s="1"/>
      <c r="EB4667" s="1"/>
      <c r="EC4667" s="1"/>
      <c r="ED4667" s="1"/>
      <c r="EE4667" s="1"/>
      <c r="EF4667" s="1"/>
      <c r="EG4667" s="1"/>
      <c r="EH4667" s="1"/>
      <c r="EI4667" s="1"/>
      <c r="EJ4667" s="1"/>
      <c r="EK4667" s="1"/>
      <c r="EL4667" s="1"/>
      <c r="EM4667" s="1"/>
      <c r="EN4667" s="1"/>
      <c r="EO4667" s="1"/>
      <c r="EP4667" s="1"/>
      <c r="EQ4667" s="1"/>
      <c r="ER4667" s="1"/>
      <c r="ES4667" s="1"/>
      <c r="ET4667" s="1"/>
      <c r="EU4667" s="1"/>
      <c r="EV4667" s="1"/>
      <c r="EW4667" s="1"/>
      <c r="EX4667" s="1"/>
      <c r="EY4667" s="1"/>
      <c r="EZ4667" s="1"/>
      <c r="FA4667" s="1"/>
      <c r="FB4667" s="1"/>
      <c r="FC4667" s="1"/>
      <c r="FD4667" s="1"/>
      <c r="FE4667" s="1"/>
      <c r="FF4667" s="1"/>
      <c r="FG4667" s="1"/>
      <c r="FH4667" s="1"/>
      <c r="FI4667" s="1"/>
      <c r="FJ4667" s="1"/>
      <c r="FK4667" s="1"/>
      <c r="FL4667" s="1"/>
      <c r="FM4667" s="1"/>
      <c r="FN4667" s="1"/>
      <c r="FO4667" s="1"/>
      <c r="FP4667" s="1"/>
      <c r="FQ4667" s="1"/>
      <c r="FR4667" s="1"/>
      <c r="FS4667" s="1"/>
      <c r="FT4667" s="1"/>
      <c r="FU4667" s="1"/>
      <c r="FV4667" s="1"/>
      <c r="FW4667" s="1"/>
      <c r="FX4667" s="1"/>
      <c r="FY4667" s="1"/>
      <c r="FZ4667" s="1"/>
      <c r="GA4667" s="1"/>
      <c r="GB4667" s="1"/>
      <c r="GC4667" s="1"/>
      <c r="GD4667" s="1"/>
      <c r="GE4667" s="1"/>
      <c r="GF4667" s="1"/>
      <c r="GG4667" s="1"/>
      <c r="GH4667" s="1"/>
      <c r="GI4667" s="1"/>
      <c r="GJ4667" s="1"/>
      <c r="GK4667"/>
      <c r="GL4667"/>
      <c r="GM4667"/>
      <c r="GN4667"/>
      <c r="GO4667"/>
      <c r="GP4667"/>
      <c r="GQ4667"/>
      <c r="GR4667"/>
      <c r="GS4667"/>
      <c r="GT4667"/>
      <c r="GU4667"/>
      <c r="GV4667"/>
      <c r="GW4667"/>
      <c r="GX4667"/>
      <c r="GY4667"/>
      <c r="GZ4667"/>
      <c r="HA4667"/>
      <c r="HB4667"/>
      <c r="HC4667"/>
      <c r="HD4667"/>
      <c r="HE4667"/>
    </row>
    <row r="4668" spans="1:213" s="25" customFormat="1" x14ac:dyDescent="0.25">
      <c r="A4668"/>
      <c r="B4668"/>
      <c r="C4668"/>
      <c r="D4668" s="19"/>
      <c r="E4668" s="19"/>
      <c r="F4668" s="20"/>
      <c r="G4668" s="20"/>
      <c r="H4668" s="20"/>
      <c r="I4668" s="20"/>
      <c r="J4668" s="21"/>
      <c r="K4668" s="21"/>
      <c r="L4668" s="20"/>
      <c r="M4668" s="20"/>
      <c r="N4668" s="22"/>
      <c r="O4668" s="22"/>
      <c r="P4668" s="22"/>
      <c r="Q4668" s="22"/>
      <c r="R4668" s="19"/>
      <c r="S4668" s="19"/>
      <c r="T4668" s="19"/>
      <c r="U4668" s="20"/>
      <c r="V4668" s="20"/>
      <c r="W4668" s="20"/>
      <c r="X4668" s="27"/>
      <c r="Y4668" s="253"/>
      <c r="Z4668" s="30"/>
      <c r="AA4668" s="30"/>
      <c r="AB4668" s="31"/>
      <c r="AC4668" s="31"/>
      <c r="AD4668" s="31"/>
      <c r="AE4668" s="31"/>
      <c r="AF4668" s="31"/>
      <c r="AG4668" s="241"/>
      <c r="AH4668" s="31"/>
      <c r="AI4668" s="31"/>
      <c r="AJ4668" s="31"/>
      <c r="AK4668" s="31"/>
      <c r="AL4668" s="120"/>
      <c r="AQ4668" s="26"/>
      <c r="AW4668" s="19"/>
      <c r="AX4668" s="19"/>
      <c r="AY4668" s="19"/>
      <c r="AZ4668" s="19"/>
      <c r="BA4668" s="19"/>
      <c r="BB4668" s="19"/>
      <c r="BC4668" s="1"/>
      <c r="BD4668"/>
      <c r="BE4668"/>
      <c r="BF4668" s="1"/>
      <c r="BG4668"/>
      <c r="BH4668"/>
      <c r="BI4668"/>
      <c r="BJ4668" s="1"/>
      <c r="BK4668" s="1"/>
      <c r="BL4668"/>
      <c r="BM4668" s="1"/>
      <c r="BN4668" s="1"/>
      <c r="BO4668" s="1"/>
      <c r="BP4668" s="1"/>
      <c r="BQ4668" s="1"/>
      <c r="BR4668" s="1"/>
      <c r="BS4668" s="1"/>
      <c r="BT4668" s="22"/>
      <c r="BU4668" s="1"/>
      <c r="BV4668" s="1"/>
      <c r="BW4668" s="1"/>
      <c r="BX4668" s="1"/>
      <c r="BY4668" s="1"/>
      <c r="BZ4668" s="1"/>
      <c r="CA4668" s="1"/>
      <c r="CB4668" s="1"/>
      <c r="CC4668" s="1"/>
      <c r="CD4668" s="1"/>
      <c r="CE4668" s="1"/>
      <c r="CF4668" s="1"/>
      <c r="CG4668" s="1"/>
      <c r="CH4668" s="1"/>
      <c r="CI4668" s="1"/>
      <c r="CJ4668" s="1"/>
      <c r="CK4668" s="1"/>
      <c r="CL4668" s="1"/>
      <c r="CM4668" s="1"/>
      <c r="CN4668" s="1"/>
      <c r="CO4668" s="1"/>
      <c r="CP4668" s="1"/>
      <c r="CQ4668" s="1"/>
      <c r="CR4668" s="1"/>
      <c r="CS4668" s="1"/>
      <c r="CT4668" s="1"/>
      <c r="CU4668" s="1"/>
      <c r="CV4668" s="1"/>
      <c r="CW4668" s="1"/>
      <c r="CX4668" s="1"/>
      <c r="CY4668" s="1"/>
      <c r="CZ4668" s="1"/>
      <c r="DA4668" s="1"/>
      <c r="DB4668" s="1"/>
      <c r="DC4668" s="1"/>
      <c r="DD4668" s="1"/>
      <c r="DE4668" s="1"/>
      <c r="DF4668" s="1"/>
      <c r="DG4668" s="1"/>
      <c r="DH4668" s="1"/>
      <c r="DI4668" s="1"/>
      <c r="DJ4668" s="1"/>
      <c r="DK4668" s="1"/>
      <c r="DL4668" s="1"/>
      <c r="DM4668" s="1"/>
      <c r="DN4668" s="1"/>
      <c r="DO4668" s="1"/>
      <c r="DP4668" s="1"/>
      <c r="DQ4668" s="1"/>
      <c r="DR4668" s="1"/>
      <c r="DS4668" s="1"/>
      <c r="DT4668" s="1"/>
      <c r="DU4668" s="1"/>
      <c r="DV4668" s="1"/>
      <c r="DW4668" s="1"/>
      <c r="DX4668" s="1"/>
      <c r="DY4668" s="1"/>
      <c r="DZ4668" s="1"/>
      <c r="EA4668" s="1"/>
      <c r="EB4668" s="1"/>
      <c r="EC4668" s="1"/>
      <c r="ED4668" s="1"/>
      <c r="EE4668" s="1"/>
      <c r="EF4668" s="1"/>
      <c r="EG4668" s="1"/>
      <c r="EH4668" s="1"/>
      <c r="EI4668" s="1"/>
      <c r="EJ4668" s="1"/>
      <c r="EK4668" s="1"/>
      <c r="EL4668" s="1"/>
      <c r="EM4668" s="1"/>
      <c r="EN4668" s="1"/>
      <c r="EO4668" s="1"/>
      <c r="EP4668" s="1"/>
      <c r="EQ4668" s="1"/>
      <c r="ER4668" s="1"/>
      <c r="ES4668" s="1"/>
      <c r="ET4668" s="1"/>
      <c r="EU4668" s="1"/>
      <c r="EV4668" s="1"/>
      <c r="EW4668" s="1"/>
      <c r="EX4668" s="1"/>
      <c r="EY4668" s="1"/>
      <c r="EZ4668" s="1"/>
      <c r="FA4668" s="1"/>
      <c r="FB4668" s="1"/>
      <c r="FC4668" s="1"/>
      <c r="FD4668" s="1"/>
      <c r="FE4668" s="1"/>
      <c r="FF4668" s="1"/>
      <c r="FG4668" s="1"/>
      <c r="FH4668" s="1"/>
      <c r="FI4668" s="1"/>
      <c r="FJ4668" s="1"/>
      <c r="FK4668" s="1"/>
      <c r="FL4668" s="1"/>
      <c r="FM4668" s="1"/>
      <c r="FN4668" s="1"/>
      <c r="FO4668" s="1"/>
      <c r="FP4668" s="1"/>
      <c r="FQ4668" s="1"/>
      <c r="FR4668" s="1"/>
      <c r="FS4668" s="1"/>
      <c r="FT4668" s="1"/>
      <c r="FU4668" s="1"/>
      <c r="FV4668" s="1"/>
      <c r="FW4668" s="1"/>
      <c r="FX4668" s="1"/>
      <c r="FY4668" s="1"/>
      <c r="FZ4668" s="1"/>
      <c r="GA4668" s="1"/>
      <c r="GB4668" s="1"/>
      <c r="GC4668" s="1"/>
      <c r="GD4668" s="1"/>
      <c r="GE4668" s="1"/>
      <c r="GF4668" s="1"/>
      <c r="GG4668" s="1"/>
      <c r="GH4668" s="1"/>
      <c r="GI4668" s="1"/>
      <c r="GJ4668" s="1"/>
      <c r="GK4668"/>
      <c r="GL4668"/>
      <c r="GM4668"/>
      <c r="GN4668"/>
      <c r="GO4668"/>
      <c r="GP4668"/>
      <c r="GQ4668"/>
      <c r="GR4668"/>
      <c r="GS4668"/>
      <c r="GT4668"/>
      <c r="GU4668"/>
      <c r="GV4668"/>
      <c r="GW4668"/>
      <c r="GX4668"/>
      <c r="GY4668"/>
      <c r="GZ4668"/>
      <c r="HA4668"/>
      <c r="HB4668"/>
      <c r="HC4668"/>
      <c r="HD4668"/>
      <c r="HE4668"/>
    </row>
    <row r="4669" spans="1:213" s="25" customFormat="1" x14ac:dyDescent="0.25">
      <c r="A4669"/>
      <c r="B4669"/>
      <c r="C4669"/>
      <c r="D4669" s="19"/>
      <c r="E4669" s="19"/>
      <c r="F4669" s="20"/>
      <c r="G4669" s="20"/>
      <c r="H4669" s="20"/>
      <c r="I4669" s="20"/>
      <c r="J4669" s="21"/>
      <c r="K4669" s="21"/>
      <c r="L4669" s="20"/>
      <c r="M4669" s="20"/>
      <c r="N4669" s="22"/>
      <c r="O4669" s="22"/>
      <c r="P4669" s="22"/>
      <c r="Q4669" s="22"/>
      <c r="R4669" s="19"/>
      <c r="S4669" s="19"/>
      <c r="T4669" s="19"/>
      <c r="U4669" s="20"/>
      <c r="V4669" s="20"/>
      <c r="W4669" s="20"/>
      <c r="X4669" s="27"/>
      <c r="Y4669" s="253"/>
      <c r="Z4669" s="30"/>
      <c r="AA4669" s="30"/>
      <c r="AB4669" s="31"/>
      <c r="AC4669" s="31"/>
      <c r="AD4669" s="31"/>
      <c r="AE4669" s="31"/>
      <c r="AF4669" s="31"/>
      <c r="AG4669" s="241"/>
      <c r="AH4669" s="31"/>
      <c r="AI4669" s="31"/>
      <c r="AJ4669" s="31"/>
      <c r="AK4669" s="31"/>
      <c r="AL4669" s="120"/>
      <c r="AQ4669" s="26"/>
      <c r="AW4669" s="19"/>
      <c r="AX4669" s="19"/>
      <c r="AY4669" s="19"/>
      <c r="AZ4669" s="19"/>
      <c r="BA4669" s="19"/>
      <c r="BB4669" s="19"/>
      <c r="BC4669" s="1"/>
      <c r="BD4669"/>
      <c r="BE4669"/>
      <c r="BF4669" s="1"/>
      <c r="BG4669"/>
      <c r="BH4669"/>
      <c r="BI4669"/>
      <c r="BJ4669" s="1"/>
      <c r="BK4669" s="1"/>
      <c r="BL4669"/>
      <c r="BM4669" s="1"/>
      <c r="BN4669" s="1"/>
      <c r="BO4669" s="1"/>
      <c r="BP4669" s="1"/>
      <c r="BQ4669" s="1"/>
      <c r="BR4669" s="1"/>
      <c r="BS4669" s="1"/>
      <c r="BT4669" s="22"/>
      <c r="BU4669" s="1"/>
      <c r="BV4669" s="1"/>
      <c r="BW4669" s="1"/>
      <c r="BX4669" s="1"/>
      <c r="BY4669" s="1"/>
      <c r="BZ4669" s="1"/>
      <c r="CA4669" s="1"/>
      <c r="CB4669" s="1"/>
      <c r="CC4669" s="1"/>
      <c r="CD4669" s="1"/>
      <c r="CE4669" s="1"/>
      <c r="CF4669" s="1"/>
      <c r="CG4669" s="1"/>
      <c r="CH4669" s="1"/>
      <c r="CI4669" s="1"/>
      <c r="CJ4669" s="1"/>
      <c r="CK4669" s="1"/>
      <c r="CL4669" s="1"/>
      <c r="CM4669" s="1"/>
      <c r="CN4669" s="1"/>
      <c r="CO4669" s="1"/>
      <c r="CP4669" s="1"/>
      <c r="CQ4669" s="1"/>
      <c r="CR4669" s="1"/>
      <c r="CS4669" s="1"/>
      <c r="CT4669" s="1"/>
      <c r="CU4669" s="1"/>
      <c r="CV4669" s="1"/>
      <c r="CW4669" s="1"/>
      <c r="CX4669" s="1"/>
      <c r="CY4669" s="1"/>
      <c r="CZ4669" s="1"/>
      <c r="DA4669" s="1"/>
      <c r="DB4669" s="1"/>
      <c r="DC4669" s="1"/>
      <c r="DD4669" s="1"/>
      <c r="DE4669" s="1"/>
      <c r="DF4669" s="1"/>
      <c r="DG4669" s="1"/>
      <c r="DH4669" s="1"/>
      <c r="DI4669" s="1"/>
      <c r="DJ4669" s="1"/>
      <c r="DK4669" s="1"/>
      <c r="DL4669" s="1"/>
      <c r="DM4669" s="1"/>
      <c r="DN4669" s="1"/>
      <c r="DO4669" s="1"/>
      <c r="DP4669" s="1"/>
      <c r="DQ4669" s="1"/>
      <c r="DR4669" s="1"/>
      <c r="DS4669" s="1"/>
      <c r="DT4669" s="1"/>
      <c r="DU4669" s="1"/>
      <c r="DV4669" s="1"/>
      <c r="DW4669" s="1"/>
      <c r="DX4669" s="1"/>
      <c r="DY4669" s="1"/>
      <c r="DZ4669" s="1"/>
      <c r="EA4669" s="1"/>
      <c r="EB4669" s="1"/>
      <c r="EC4669" s="1"/>
      <c r="ED4669" s="1"/>
      <c r="EE4669" s="1"/>
      <c r="EF4669" s="1"/>
      <c r="EG4669" s="1"/>
      <c r="EH4669" s="1"/>
      <c r="EI4669" s="1"/>
      <c r="EJ4669" s="1"/>
      <c r="EK4669" s="1"/>
      <c r="EL4669" s="1"/>
      <c r="EM4669" s="1"/>
      <c r="EN4669" s="1"/>
      <c r="EO4669" s="1"/>
      <c r="EP4669" s="1"/>
      <c r="EQ4669" s="1"/>
      <c r="ER4669" s="1"/>
      <c r="ES4669" s="1"/>
      <c r="ET4669" s="1"/>
      <c r="EU4669" s="1"/>
      <c r="EV4669" s="1"/>
      <c r="EW4669" s="1"/>
      <c r="EX4669" s="1"/>
      <c r="EY4669" s="1"/>
      <c r="EZ4669" s="1"/>
      <c r="FA4669" s="1"/>
      <c r="FB4669" s="1"/>
      <c r="FC4669" s="1"/>
      <c r="FD4669" s="1"/>
      <c r="FE4669" s="1"/>
      <c r="FF4669" s="1"/>
      <c r="FG4669" s="1"/>
      <c r="FH4669" s="1"/>
      <c r="FI4669" s="1"/>
      <c r="FJ4669" s="1"/>
      <c r="FK4669" s="1"/>
      <c r="FL4669" s="1"/>
      <c r="FM4669" s="1"/>
      <c r="FN4669" s="1"/>
      <c r="FO4669" s="1"/>
      <c r="FP4669" s="1"/>
      <c r="FQ4669" s="1"/>
      <c r="FR4669" s="1"/>
      <c r="FS4669" s="1"/>
      <c r="FT4669" s="1"/>
      <c r="FU4669" s="1"/>
      <c r="FV4669" s="1"/>
      <c r="FW4669" s="1"/>
      <c r="FX4669" s="1"/>
      <c r="FY4669" s="1"/>
      <c r="FZ4669" s="1"/>
      <c r="GA4669" s="1"/>
      <c r="GB4669" s="1"/>
      <c r="GC4669" s="1"/>
      <c r="GD4669" s="1"/>
      <c r="GE4669" s="1"/>
      <c r="GF4669" s="1"/>
      <c r="GG4669" s="1"/>
      <c r="GH4669" s="1"/>
      <c r="GI4669" s="1"/>
      <c r="GJ4669" s="1"/>
      <c r="GK4669"/>
      <c r="GL4669"/>
      <c r="GM4669"/>
      <c r="GN4669"/>
      <c r="GO4669"/>
      <c r="GP4669"/>
      <c r="GQ4669"/>
      <c r="GR4669"/>
      <c r="GS4669"/>
      <c r="GT4669"/>
      <c r="GU4669"/>
      <c r="GV4669"/>
      <c r="GW4669"/>
      <c r="GX4669"/>
      <c r="GY4669"/>
      <c r="GZ4669"/>
      <c r="HA4669"/>
      <c r="HB4669"/>
      <c r="HC4669"/>
      <c r="HD4669"/>
      <c r="HE4669"/>
    </row>
    <row r="4670" spans="1:213" s="25" customFormat="1" x14ac:dyDescent="0.25">
      <c r="A4670"/>
      <c r="B4670"/>
      <c r="C4670"/>
      <c r="D4670" s="19"/>
      <c r="E4670" s="19"/>
      <c r="F4670" s="20"/>
      <c r="G4670" s="20"/>
      <c r="H4670" s="20"/>
      <c r="I4670" s="20"/>
      <c r="J4670" s="21"/>
      <c r="K4670" s="21"/>
      <c r="L4670" s="20"/>
      <c r="M4670" s="20"/>
      <c r="N4670" s="22"/>
      <c r="O4670" s="22"/>
      <c r="P4670" s="22"/>
      <c r="Q4670" s="22"/>
      <c r="R4670" s="19"/>
      <c r="S4670" s="19"/>
      <c r="T4670" s="19"/>
      <c r="U4670" s="20"/>
      <c r="V4670" s="20"/>
      <c r="W4670" s="20"/>
      <c r="X4670" s="27"/>
      <c r="Y4670" s="253"/>
      <c r="Z4670" s="30"/>
      <c r="AA4670" s="30"/>
      <c r="AB4670" s="31"/>
      <c r="AC4670" s="31"/>
      <c r="AD4670" s="31"/>
      <c r="AE4670" s="31"/>
      <c r="AF4670" s="31"/>
      <c r="AG4670" s="241"/>
      <c r="AH4670" s="31"/>
      <c r="AI4670" s="31"/>
      <c r="AJ4670" s="31"/>
      <c r="AK4670" s="31"/>
      <c r="AL4670" s="120"/>
      <c r="AQ4670" s="26"/>
      <c r="AW4670" s="19"/>
      <c r="AX4670" s="19"/>
      <c r="AY4670" s="19"/>
      <c r="AZ4670" s="19"/>
      <c r="BA4670" s="19"/>
      <c r="BB4670" s="19"/>
      <c r="BC4670" s="1"/>
      <c r="BD4670"/>
      <c r="BE4670"/>
      <c r="BF4670" s="1"/>
      <c r="BG4670"/>
      <c r="BH4670"/>
      <c r="BI4670"/>
      <c r="BJ4670" s="1"/>
      <c r="BK4670" s="1"/>
      <c r="BL4670"/>
      <c r="BM4670" s="1"/>
      <c r="BN4670" s="1"/>
      <c r="BO4670" s="1"/>
      <c r="BP4670" s="1"/>
      <c r="BQ4670" s="1"/>
      <c r="BR4670" s="1"/>
      <c r="BS4670" s="1"/>
      <c r="BT4670" s="22"/>
      <c r="BU4670" s="1"/>
      <c r="BV4670" s="1"/>
      <c r="BW4670" s="1"/>
      <c r="BX4670" s="1"/>
      <c r="BY4670" s="1"/>
      <c r="BZ4670" s="1"/>
      <c r="CA4670" s="1"/>
      <c r="CB4670" s="1"/>
      <c r="CC4670" s="1"/>
      <c r="CD4670" s="1"/>
      <c r="CE4670" s="1"/>
      <c r="CF4670" s="1"/>
      <c r="CG4670" s="1"/>
      <c r="CH4670" s="1"/>
      <c r="CI4670" s="1"/>
      <c r="CJ4670" s="1"/>
      <c r="CK4670" s="1"/>
      <c r="CL4670" s="1"/>
      <c r="CM4670" s="1"/>
      <c r="CN4670" s="1"/>
      <c r="CO4670" s="1"/>
      <c r="CP4670" s="1"/>
      <c r="CQ4670" s="1"/>
      <c r="CR4670" s="1"/>
      <c r="CS4670" s="1"/>
      <c r="CT4670" s="1"/>
      <c r="CU4670" s="1"/>
      <c r="CV4670" s="1"/>
      <c r="CW4670" s="1"/>
      <c r="CX4670" s="1"/>
      <c r="CY4670" s="1"/>
      <c r="CZ4670" s="1"/>
      <c r="DA4670" s="1"/>
      <c r="DB4670" s="1"/>
      <c r="DC4670" s="1"/>
      <c r="DD4670" s="1"/>
      <c r="DE4670" s="1"/>
      <c r="DF4670" s="1"/>
      <c r="DG4670" s="1"/>
      <c r="DH4670" s="1"/>
      <c r="DI4670" s="1"/>
      <c r="DJ4670" s="1"/>
      <c r="DK4670" s="1"/>
      <c r="DL4670" s="1"/>
      <c r="DM4670" s="1"/>
      <c r="DN4670" s="1"/>
      <c r="DO4670" s="1"/>
      <c r="DP4670" s="1"/>
      <c r="DQ4670" s="1"/>
      <c r="DR4670" s="1"/>
      <c r="DS4670" s="1"/>
      <c r="DT4670" s="1"/>
      <c r="DU4670" s="1"/>
      <c r="DV4670" s="1"/>
      <c r="DW4670" s="1"/>
      <c r="DX4670" s="1"/>
      <c r="DY4670" s="1"/>
      <c r="DZ4670" s="1"/>
      <c r="EA4670" s="1"/>
      <c r="EB4670" s="1"/>
      <c r="EC4670" s="1"/>
      <c r="ED4670" s="1"/>
      <c r="EE4670" s="1"/>
      <c r="EF4670" s="1"/>
      <c r="EG4670" s="1"/>
      <c r="EH4670" s="1"/>
      <c r="EI4670" s="1"/>
      <c r="EJ4670" s="1"/>
      <c r="EK4670" s="1"/>
      <c r="EL4670" s="1"/>
      <c r="EM4670" s="1"/>
      <c r="EN4670" s="1"/>
      <c r="EO4670" s="1"/>
      <c r="EP4670" s="1"/>
      <c r="EQ4670" s="1"/>
      <c r="ER4670" s="1"/>
      <c r="ES4670" s="1"/>
      <c r="ET4670" s="1"/>
      <c r="EU4670" s="1"/>
      <c r="EV4670" s="1"/>
      <c r="EW4670" s="1"/>
      <c r="EX4670" s="1"/>
      <c r="EY4670" s="1"/>
      <c r="EZ4670" s="1"/>
      <c r="FA4670" s="1"/>
      <c r="FB4670" s="1"/>
      <c r="FC4670" s="1"/>
      <c r="FD4670" s="1"/>
      <c r="FE4670" s="1"/>
      <c r="FF4670" s="1"/>
      <c r="FG4670" s="1"/>
      <c r="FH4670" s="1"/>
      <c r="FI4670" s="1"/>
      <c r="FJ4670" s="1"/>
      <c r="FK4670" s="1"/>
      <c r="FL4670" s="1"/>
      <c r="FM4670" s="1"/>
      <c r="FN4670" s="1"/>
      <c r="FO4670" s="1"/>
      <c r="FP4670" s="1"/>
      <c r="FQ4670" s="1"/>
      <c r="FR4670" s="1"/>
      <c r="FS4670" s="1"/>
      <c r="FT4670" s="1"/>
      <c r="FU4670" s="1"/>
      <c r="FV4670" s="1"/>
      <c r="FW4670" s="1"/>
      <c r="FX4670" s="1"/>
      <c r="FY4670" s="1"/>
      <c r="FZ4670" s="1"/>
      <c r="GA4670" s="1"/>
      <c r="GB4670" s="1"/>
      <c r="GC4670" s="1"/>
      <c r="GD4670" s="1"/>
      <c r="GE4670" s="1"/>
      <c r="GF4670" s="1"/>
      <c r="GG4670" s="1"/>
      <c r="GH4670" s="1"/>
      <c r="GI4670" s="1"/>
      <c r="GJ4670" s="1"/>
      <c r="GK4670"/>
      <c r="GL4670"/>
      <c r="GM4670"/>
      <c r="GN4670"/>
      <c r="GO4670"/>
      <c r="GP4670"/>
      <c r="GQ4670"/>
      <c r="GR4670"/>
      <c r="GS4670"/>
      <c r="GT4670"/>
      <c r="GU4670"/>
      <c r="GV4670"/>
      <c r="GW4670"/>
      <c r="GX4670"/>
      <c r="GY4670"/>
      <c r="GZ4670"/>
      <c r="HA4670"/>
      <c r="HB4670"/>
      <c r="HC4670"/>
      <c r="HD4670"/>
      <c r="HE4670"/>
    </row>
    <row r="4671" spans="1:213" s="25" customFormat="1" x14ac:dyDescent="0.25">
      <c r="A4671"/>
      <c r="B4671"/>
      <c r="C4671"/>
      <c r="D4671" s="19"/>
      <c r="E4671" s="19"/>
      <c r="F4671" s="20"/>
      <c r="G4671" s="20"/>
      <c r="H4671" s="20"/>
      <c r="I4671" s="20"/>
      <c r="J4671" s="21"/>
      <c r="K4671" s="21"/>
      <c r="L4671" s="20"/>
      <c r="M4671" s="20"/>
      <c r="N4671" s="22"/>
      <c r="O4671" s="22"/>
      <c r="P4671" s="22"/>
      <c r="Q4671" s="22"/>
      <c r="R4671" s="19"/>
      <c r="S4671" s="19"/>
      <c r="T4671" s="19"/>
      <c r="U4671" s="20"/>
      <c r="V4671" s="20"/>
      <c r="W4671" s="20"/>
      <c r="X4671" s="27"/>
      <c r="Y4671" s="253"/>
      <c r="Z4671" s="30"/>
      <c r="AA4671" s="30"/>
      <c r="AB4671" s="31"/>
      <c r="AC4671" s="31"/>
      <c r="AD4671" s="31"/>
      <c r="AE4671" s="31"/>
      <c r="AF4671" s="31"/>
      <c r="AG4671" s="241"/>
      <c r="AH4671" s="31"/>
      <c r="AI4671" s="31"/>
      <c r="AJ4671" s="31"/>
      <c r="AK4671" s="31"/>
      <c r="AL4671" s="120"/>
      <c r="AQ4671" s="26"/>
      <c r="AW4671" s="19"/>
      <c r="AX4671" s="19"/>
      <c r="AY4671" s="19"/>
      <c r="AZ4671" s="19"/>
      <c r="BA4671" s="19"/>
      <c r="BB4671" s="19"/>
      <c r="BC4671" s="1"/>
      <c r="BD4671"/>
      <c r="BE4671"/>
      <c r="BF4671" s="1"/>
      <c r="BG4671"/>
      <c r="BH4671"/>
      <c r="BI4671"/>
      <c r="BJ4671" s="1"/>
      <c r="BK4671" s="1"/>
      <c r="BL4671"/>
      <c r="BM4671" s="1"/>
      <c r="BN4671" s="1"/>
      <c r="BO4671" s="1"/>
      <c r="BP4671" s="1"/>
      <c r="BQ4671" s="1"/>
      <c r="BR4671" s="1"/>
      <c r="BS4671" s="1"/>
      <c r="BT4671" s="22"/>
      <c r="BU4671" s="1"/>
      <c r="BV4671" s="1"/>
      <c r="BW4671" s="1"/>
      <c r="BX4671" s="1"/>
      <c r="BY4671" s="1"/>
      <c r="BZ4671" s="1"/>
      <c r="CA4671" s="1"/>
      <c r="CB4671" s="1"/>
      <c r="CC4671" s="1"/>
      <c r="CD4671" s="1"/>
      <c r="CE4671" s="1"/>
      <c r="CF4671" s="1"/>
      <c r="CG4671" s="1"/>
      <c r="CH4671" s="1"/>
      <c r="CI4671" s="1"/>
      <c r="CJ4671" s="1"/>
      <c r="CK4671" s="1"/>
      <c r="CL4671" s="1"/>
      <c r="CM4671" s="1"/>
      <c r="CN4671" s="1"/>
      <c r="CO4671" s="1"/>
      <c r="CP4671" s="1"/>
      <c r="CQ4671" s="1"/>
      <c r="CR4671" s="1"/>
      <c r="CS4671" s="1"/>
      <c r="CT4671" s="1"/>
      <c r="CU4671" s="1"/>
      <c r="CV4671" s="1"/>
      <c r="CW4671" s="1"/>
      <c r="CX4671" s="1"/>
      <c r="CY4671" s="1"/>
      <c r="CZ4671" s="1"/>
      <c r="DA4671" s="1"/>
      <c r="DB4671" s="1"/>
      <c r="DC4671" s="1"/>
      <c r="DD4671" s="1"/>
      <c r="DE4671" s="1"/>
      <c r="DF4671" s="1"/>
      <c r="DG4671" s="1"/>
      <c r="DH4671" s="1"/>
      <c r="DI4671" s="1"/>
      <c r="DJ4671" s="1"/>
      <c r="DK4671" s="1"/>
      <c r="DL4671" s="1"/>
      <c r="DM4671" s="1"/>
      <c r="DN4671" s="1"/>
      <c r="DO4671" s="1"/>
      <c r="DP4671" s="1"/>
      <c r="DQ4671" s="1"/>
      <c r="DR4671" s="1"/>
      <c r="DS4671" s="1"/>
      <c r="DT4671" s="1"/>
      <c r="DU4671" s="1"/>
      <c r="DV4671" s="1"/>
      <c r="DW4671" s="1"/>
      <c r="DX4671" s="1"/>
      <c r="DY4671" s="1"/>
      <c r="DZ4671" s="1"/>
      <c r="EA4671" s="1"/>
      <c r="EB4671" s="1"/>
      <c r="EC4671" s="1"/>
      <c r="ED4671" s="1"/>
      <c r="EE4671" s="1"/>
      <c r="EF4671" s="1"/>
      <c r="EG4671" s="1"/>
      <c r="EH4671" s="1"/>
      <c r="EI4671" s="1"/>
      <c r="EJ4671" s="1"/>
      <c r="EK4671" s="1"/>
      <c r="EL4671" s="1"/>
      <c r="EM4671" s="1"/>
      <c r="EN4671" s="1"/>
      <c r="EO4671" s="1"/>
      <c r="EP4671" s="1"/>
      <c r="EQ4671" s="1"/>
      <c r="ER4671" s="1"/>
      <c r="ES4671" s="1"/>
      <c r="ET4671" s="1"/>
      <c r="EU4671" s="1"/>
      <c r="EV4671" s="1"/>
      <c r="EW4671" s="1"/>
      <c r="EX4671" s="1"/>
      <c r="EY4671" s="1"/>
      <c r="EZ4671" s="1"/>
      <c r="FA4671" s="1"/>
      <c r="FB4671" s="1"/>
      <c r="FC4671" s="1"/>
      <c r="FD4671" s="1"/>
      <c r="FE4671" s="1"/>
      <c r="FF4671" s="1"/>
      <c r="FG4671" s="1"/>
      <c r="FH4671" s="1"/>
      <c r="FI4671" s="1"/>
      <c r="FJ4671" s="1"/>
      <c r="FK4671" s="1"/>
      <c r="FL4671" s="1"/>
      <c r="FM4671" s="1"/>
      <c r="FN4671" s="1"/>
      <c r="FO4671" s="1"/>
      <c r="FP4671" s="1"/>
      <c r="FQ4671" s="1"/>
      <c r="FR4671" s="1"/>
      <c r="FS4671" s="1"/>
      <c r="FT4671" s="1"/>
      <c r="FU4671" s="1"/>
      <c r="FV4671" s="1"/>
      <c r="FW4671" s="1"/>
      <c r="FX4671" s="1"/>
      <c r="FY4671" s="1"/>
      <c r="FZ4671" s="1"/>
      <c r="GA4671" s="1"/>
      <c r="GB4671" s="1"/>
      <c r="GC4671" s="1"/>
      <c r="GD4671" s="1"/>
      <c r="GE4671" s="1"/>
      <c r="GF4671" s="1"/>
      <c r="GG4671" s="1"/>
      <c r="GH4671" s="1"/>
      <c r="GI4671" s="1"/>
      <c r="GJ4671" s="1"/>
      <c r="GK4671"/>
      <c r="GL4671"/>
      <c r="GM4671"/>
      <c r="GN4671"/>
      <c r="GO4671"/>
      <c r="GP4671"/>
      <c r="GQ4671"/>
      <c r="GR4671"/>
      <c r="GS4671"/>
      <c r="GT4671"/>
      <c r="GU4671"/>
      <c r="GV4671"/>
      <c r="GW4671"/>
      <c r="GX4671"/>
      <c r="GY4671"/>
      <c r="GZ4671"/>
      <c r="HA4671"/>
      <c r="HB4671"/>
      <c r="HC4671"/>
      <c r="HD4671"/>
      <c r="HE4671"/>
    </row>
    <row r="4672" spans="1:213" s="25" customFormat="1" x14ac:dyDescent="0.25">
      <c r="A4672"/>
      <c r="B4672"/>
      <c r="C4672"/>
      <c r="D4672" s="19"/>
      <c r="E4672" s="19"/>
      <c r="F4672" s="20"/>
      <c r="G4672" s="20"/>
      <c r="H4672" s="20"/>
      <c r="I4672" s="20"/>
      <c r="J4672" s="21"/>
      <c r="K4672" s="21"/>
      <c r="L4672" s="20"/>
      <c r="M4672" s="20"/>
      <c r="N4672" s="22"/>
      <c r="O4672" s="22"/>
      <c r="P4672" s="22"/>
      <c r="Q4672" s="22"/>
      <c r="R4672" s="19"/>
      <c r="S4672" s="19"/>
      <c r="T4672" s="19"/>
      <c r="U4672" s="20"/>
      <c r="V4672" s="20"/>
      <c r="W4672" s="20"/>
      <c r="X4672" s="27"/>
      <c r="Y4672" s="253"/>
      <c r="Z4672" s="30"/>
      <c r="AA4672" s="30"/>
      <c r="AB4672" s="31"/>
      <c r="AC4672" s="31"/>
      <c r="AD4672" s="31"/>
      <c r="AE4672" s="31"/>
      <c r="AF4672" s="31"/>
      <c r="AG4672" s="241"/>
      <c r="AH4672" s="31"/>
      <c r="AI4672" s="31"/>
      <c r="AJ4672" s="31"/>
      <c r="AK4672" s="31"/>
      <c r="AL4672" s="120"/>
      <c r="AQ4672" s="26"/>
      <c r="AW4672" s="19"/>
      <c r="AX4672" s="19"/>
      <c r="AY4672" s="19"/>
      <c r="AZ4672" s="19"/>
      <c r="BA4672" s="19"/>
      <c r="BB4672" s="19"/>
      <c r="BC4672" s="1"/>
      <c r="BD4672"/>
      <c r="BE4672"/>
      <c r="BF4672" s="1"/>
      <c r="BG4672"/>
      <c r="BH4672"/>
      <c r="BI4672"/>
      <c r="BJ4672" s="1"/>
      <c r="BK4672" s="1"/>
      <c r="BL4672"/>
      <c r="BM4672" s="1"/>
      <c r="BN4672" s="1"/>
      <c r="BO4672" s="1"/>
      <c r="BP4672" s="1"/>
      <c r="BQ4672" s="1"/>
      <c r="BR4672" s="1"/>
      <c r="BS4672" s="1"/>
      <c r="BT4672" s="22"/>
      <c r="BU4672" s="1"/>
      <c r="BV4672" s="1"/>
      <c r="BW4672" s="1"/>
      <c r="BX4672" s="1"/>
      <c r="BY4672" s="1"/>
      <c r="BZ4672" s="1"/>
      <c r="CA4672" s="1"/>
      <c r="CB4672" s="1"/>
      <c r="CC4672" s="1"/>
      <c r="CD4672" s="1"/>
      <c r="CE4672" s="1"/>
      <c r="CF4672" s="1"/>
      <c r="CG4672" s="1"/>
      <c r="CH4672" s="1"/>
      <c r="CI4672" s="1"/>
      <c r="CJ4672" s="1"/>
      <c r="CK4672" s="1"/>
      <c r="CL4672" s="1"/>
      <c r="CM4672" s="1"/>
      <c r="CN4672" s="1"/>
      <c r="CO4672" s="1"/>
      <c r="CP4672" s="1"/>
      <c r="CQ4672" s="1"/>
      <c r="CR4672" s="1"/>
      <c r="CS4672" s="1"/>
      <c r="CT4672" s="1"/>
      <c r="CU4672" s="1"/>
      <c r="CV4672" s="1"/>
      <c r="CW4672" s="1"/>
      <c r="CX4672" s="1"/>
      <c r="CY4672" s="1"/>
      <c r="CZ4672" s="1"/>
      <c r="DA4672" s="1"/>
      <c r="DB4672" s="1"/>
      <c r="DC4672" s="1"/>
      <c r="DD4672" s="1"/>
      <c r="DE4672" s="1"/>
      <c r="DF4672" s="1"/>
      <c r="DG4672" s="1"/>
      <c r="DH4672" s="1"/>
      <c r="DI4672" s="1"/>
      <c r="DJ4672" s="1"/>
      <c r="DK4672" s="1"/>
      <c r="DL4672" s="1"/>
      <c r="DM4672" s="1"/>
      <c r="DN4672" s="1"/>
      <c r="DO4672" s="1"/>
      <c r="DP4672" s="1"/>
      <c r="DQ4672" s="1"/>
      <c r="DR4672" s="1"/>
      <c r="DS4672" s="1"/>
      <c r="DT4672" s="1"/>
      <c r="DU4672" s="1"/>
      <c r="DV4672" s="1"/>
      <c r="DW4672" s="1"/>
      <c r="DX4672" s="1"/>
      <c r="DY4672" s="1"/>
      <c r="DZ4672" s="1"/>
      <c r="EA4672" s="1"/>
      <c r="EB4672" s="1"/>
      <c r="EC4672" s="1"/>
      <c r="ED4672" s="1"/>
      <c r="EE4672" s="1"/>
      <c r="EF4672" s="1"/>
      <c r="EG4672" s="1"/>
      <c r="EH4672" s="1"/>
      <c r="EI4672" s="1"/>
      <c r="EJ4672" s="1"/>
      <c r="EK4672" s="1"/>
      <c r="EL4672" s="1"/>
      <c r="EM4672" s="1"/>
      <c r="EN4672" s="1"/>
      <c r="EO4672" s="1"/>
      <c r="EP4672" s="1"/>
      <c r="EQ4672" s="1"/>
      <c r="ER4672" s="1"/>
      <c r="ES4672" s="1"/>
      <c r="ET4672" s="1"/>
      <c r="EU4672" s="1"/>
      <c r="EV4672" s="1"/>
      <c r="EW4672" s="1"/>
      <c r="EX4672" s="1"/>
      <c r="EY4672" s="1"/>
      <c r="EZ4672" s="1"/>
      <c r="FA4672" s="1"/>
      <c r="FB4672" s="1"/>
      <c r="FC4672" s="1"/>
      <c r="FD4672" s="1"/>
      <c r="FE4672" s="1"/>
      <c r="FF4672" s="1"/>
      <c r="FG4672" s="1"/>
      <c r="FH4672" s="1"/>
      <c r="FI4672" s="1"/>
      <c r="FJ4672" s="1"/>
      <c r="FK4672" s="1"/>
      <c r="FL4672" s="1"/>
      <c r="FM4672" s="1"/>
      <c r="FN4672" s="1"/>
      <c r="FO4672" s="1"/>
      <c r="FP4672" s="1"/>
      <c r="FQ4672" s="1"/>
      <c r="FR4672" s="1"/>
      <c r="FS4672" s="1"/>
      <c r="FT4672" s="1"/>
      <c r="FU4672" s="1"/>
      <c r="FV4672" s="1"/>
      <c r="FW4672" s="1"/>
      <c r="FX4672" s="1"/>
      <c r="FY4672" s="1"/>
      <c r="FZ4672" s="1"/>
      <c r="GA4672" s="1"/>
      <c r="GB4672" s="1"/>
      <c r="GC4672" s="1"/>
      <c r="GD4672" s="1"/>
      <c r="GE4672" s="1"/>
      <c r="GF4672" s="1"/>
      <c r="GG4672" s="1"/>
      <c r="GH4672" s="1"/>
      <c r="GI4672" s="1"/>
      <c r="GJ4672" s="1"/>
      <c r="GK4672"/>
      <c r="GL4672"/>
      <c r="GM4672"/>
      <c r="GN4672"/>
      <c r="GO4672"/>
      <c r="GP4672"/>
      <c r="GQ4672"/>
      <c r="GR4672"/>
      <c r="GS4672"/>
      <c r="GT4672"/>
      <c r="GU4672"/>
      <c r="GV4672"/>
      <c r="GW4672"/>
      <c r="GX4672"/>
      <c r="GY4672"/>
      <c r="GZ4672"/>
      <c r="HA4672"/>
      <c r="HB4672"/>
      <c r="HC4672"/>
      <c r="HD4672"/>
      <c r="HE4672"/>
    </row>
    <row r="4673" spans="1:213" s="25" customFormat="1" x14ac:dyDescent="0.25">
      <c r="A4673"/>
      <c r="B4673"/>
      <c r="C4673"/>
      <c r="D4673" s="19"/>
      <c r="E4673" s="19"/>
      <c r="F4673" s="20"/>
      <c r="G4673" s="20"/>
      <c r="H4673" s="20"/>
      <c r="I4673" s="20"/>
      <c r="J4673" s="21"/>
      <c r="K4673" s="21"/>
      <c r="L4673" s="20"/>
      <c r="M4673" s="20"/>
      <c r="N4673" s="22"/>
      <c r="O4673" s="22"/>
      <c r="P4673" s="22"/>
      <c r="Q4673" s="22"/>
      <c r="R4673" s="19"/>
      <c r="S4673" s="19"/>
      <c r="T4673" s="19"/>
      <c r="U4673" s="20"/>
      <c r="V4673" s="20"/>
      <c r="W4673" s="20"/>
      <c r="X4673" s="27"/>
      <c r="Y4673" s="253"/>
      <c r="Z4673" s="30"/>
      <c r="AA4673" s="30"/>
      <c r="AB4673" s="31"/>
      <c r="AC4673" s="31"/>
      <c r="AD4673" s="31"/>
      <c r="AE4673" s="31"/>
      <c r="AF4673" s="31"/>
      <c r="AG4673" s="241"/>
      <c r="AH4673" s="31"/>
      <c r="AI4673" s="31"/>
      <c r="AJ4673" s="31"/>
      <c r="AK4673" s="31"/>
      <c r="AL4673" s="120"/>
      <c r="AQ4673" s="26"/>
      <c r="AW4673" s="19"/>
      <c r="AX4673" s="19"/>
      <c r="AY4673" s="19"/>
      <c r="AZ4673" s="19"/>
      <c r="BA4673" s="19"/>
      <c r="BB4673" s="19"/>
      <c r="BC4673" s="1"/>
      <c r="BD4673"/>
      <c r="BE4673"/>
      <c r="BF4673" s="1"/>
      <c r="BG4673"/>
      <c r="BH4673"/>
      <c r="BI4673"/>
      <c r="BJ4673" s="1"/>
      <c r="BK4673" s="1"/>
      <c r="BL4673"/>
      <c r="BM4673" s="1"/>
      <c r="BN4673" s="1"/>
      <c r="BO4673" s="1"/>
      <c r="BP4673" s="1"/>
      <c r="BQ4673" s="1"/>
      <c r="BR4673" s="1"/>
      <c r="BS4673" s="1"/>
      <c r="BT4673" s="22"/>
      <c r="BU4673" s="1"/>
      <c r="BV4673" s="1"/>
      <c r="BW4673" s="1"/>
      <c r="BX4673" s="1"/>
      <c r="BY4673" s="1"/>
      <c r="BZ4673" s="1"/>
      <c r="CA4673" s="1"/>
      <c r="CB4673" s="1"/>
      <c r="CC4673" s="1"/>
      <c r="CD4673" s="1"/>
      <c r="CE4673" s="1"/>
      <c r="CF4673" s="1"/>
      <c r="CG4673" s="1"/>
      <c r="CH4673" s="1"/>
      <c r="CI4673" s="1"/>
      <c r="CJ4673" s="1"/>
      <c r="CK4673" s="1"/>
      <c r="CL4673" s="1"/>
      <c r="CM4673" s="1"/>
      <c r="CN4673" s="1"/>
      <c r="CO4673" s="1"/>
      <c r="CP4673" s="1"/>
      <c r="CQ4673" s="1"/>
      <c r="CR4673" s="1"/>
      <c r="CS4673" s="1"/>
      <c r="CT4673" s="1"/>
      <c r="CU4673" s="1"/>
      <c r="CV4673" s="1"/>
      <c r="CW4673" s="1"/>
      <c r="CX4673" s="1"/>
      <c r="CY4673" s="1"/>
      <c r="CZ4673" s="1"/>
      <c r="DA4673" s="1"/>
      <c r="DB4673" s="1"/>
      <c r="DC4673" s="1"/>
      <c r="DD4673" s="1"/>
      <c r="DE4673" s="1"/>
      <c r="DF4673" s="1"/>
      <c r="DG4673" s="1"/>
      <c r="DH4673" s="1"/>
      <c r="DI4673" s="1"/>
      <c r="DJ4673" s="1"/>
      <c r="DK4673" s="1"/>
      <c r="DL4673" s="1"/>
      <c r="DM4673" s="1"/>
      <c r="DN4673" s="1"/>
      <c r="DO4673" s="1"/>
      <c r="DP4673" s="1"/>
      <c r="DQ4673" s="1"/>
      <c r="DR4673" s="1"/>
      <c r="DS4673" s="1"/>
      <c r="DT4673" s="1"/>
      <c r="DU4673" s="1"/>
      <c r="DV4673" s="1"/>
      <c r="DW4673" s="1"/>
      <c r="DX4673" s="1"/>
      <c r="DY4673" s="1"/>
      <c r="DZ4673" s="1"/>
      <c r="EA4673" s="1"/>
      <c r="EB4673" s="1"/>
      <c r="EC4673" s="1"/>
      <c r="ED4673" s="1"/>
      <c r="EE4673" s="1"/>
      <c r="EF4673" s="1"/>
      <c r="EG4673" s="1"/>
      <c r="EH4673" s="1"/>
      <c r="EI4673" s="1"/>
      <c r="EJ4673" s="1"/>
      <c r="EK4673" s="1"/>
      <c r="EL4673" s="1"/>
      <c r="EM4673" s="1"/>
      <c r="EN4673" s="1"/>
      <c r="EO4673" s="1"/>
      <c r="EP4673" s="1"/>
      <c r="EQ4673" s="1"/>
      <c r="ER4673" s="1"/>
      <c r="ES4673" s="1"/>
      <c r="ET4673" s="1"/>
      <c r="EU4673" s="1"/>
      <c r="EV4673" s="1"/>
      <c r="EW4673" s="1"/>
      <c r="EX4673" s="1"/>
      <c r="EY4673" s="1"/>
      <c r="EZ4673" s="1"/>
      <c r="FA4673" s="1"/>
      <c r="FB4673" s="1"/>
      <c r="FC4673" s="1"/>
      <c r="FD4673" s="1"/>
      <c r="FE4673" s="1"/>
      <c r="FF4673" s="1"/>
      <c r="FG4673" s="1"/>
      <c r="FH4673" s="1"/>
      <c r="FI4673" s="1"/>
      <c r="FJ4673" s="1"/>
      <c r="FK4673" s="1"/>
      <c r="FL4673" s="1"/>
      <c r="FM4673" s="1"/>
      <c r="FN4673" s="1"/>
      <c r="FO4673" s="1"/>
      <c r="FP4673" s="1"/>
      <c r="FQ4673" s="1"/>
      <c r="FR4673" s="1"/>
      <c r="FS4673" s="1"/>
      <c r="FT4673" s="1"/>
      <c r="FU4673" s="1"/>
      <c r="FV4673" s="1"/>
      <c r="FW4673" s="1"/>
      <c r="FX4673" s="1"/>
      <c r="FY4673" s="1"/>
      <c r="FZ4673" s="1"/>
      <c r="GA4673" s="1"/>
      <c r="GB4673" s="1"/>
      <c r="GC4673" s="1"/>
      <c r="GD4673" s="1"/>
      <c r="GE4673" s="1"/>
      <c r="GF4673" s="1"/>
      <c r="GG4673" s="1"/>
      <c r="GH4673" s="1"/>
      <c r="GI4673" s="1"/>
      <c r="GJ4673" s="1"/>
      <c r="GK4673"/>
      <c r="GL4673"/>
      <c r="GM4673"/>
      <c r="GN4673"/>
      <c r="GO4673"/>
      <c r="GP4673"/>
      <c r="GQ4673"/>
      <c r="GR4673"/>
      <c r="GS4673"/>
      <c r="GT4673"/>
      <c r="GU4673"/>
      <c r="GV4673"/>
      <c r="GW4673"/>
      <c r="GX4673"/>
      <c r="GY4673"/>
      <c r="GZ4673"/>
      <c r="HA4673"/>
      <c r="HB4673"/>
      <c r="HC4673"/>
      <c r="HD4673"/>
      <c r="HE4673"/>
    </row>
    <row r="4674" spans="1:213" s="25" customFormat="1" x14ac:dyDescent="0.25">
      <c r="A4674"/>
      <c r="B4674"/>
      <c r="C4674"/>
      <c r="D4674" s="19"/>
      <c r="E4674" s="19"/>
      <c r="F4674" s="20"/>
      <c r="G4674" s="20"/>
      <c r="H4674" s="20"/>
      <c r="I4674" s="20"/>
      <c r="J4674" s="21"/>
      <c r="K4674" s="21"/>
      <c r="L4674" s="20"/>
      <c r="M4674" s="20"/>
      <c r="N4674" s="22"/>
      <c r="O4674" s="22"/>
      <c r="P4674" s="22"/>
      <c r="Q4674" s="22"/>
      <c r="R4674" s="19"/>
      <c r="S4674" s="19"/>
      <c r="T4674" s="19"/>
      <c r="U4674" s="20"/>
      <c r="V4674" s="20"/>
      <c r="W4674" s="20"/>
      <c r="X4674" s="27"/>
      <c r="Y4674" s="253"/>
      <c r="Z4674" s="30"/>
      <c r="AA4674" s="30"/>
      <c r="AB4674" s="31"/>
      <c r="AC4674" s="31"/>
      <c r="AD4674" s="31"/>
      <c r="AE4674" s="31"/>
      <c r="AF4674" s="31"/>
      <c r="AG4674" s="241"/>
      <c r="AH4674" s="31"/>
      <c r="AI4674" s="31"/>
      <c r="AJ4674" s="31"/>
      <c r="AK4674" s="31"/>
      <c r="AL4674" s="120"/>
      <c r="AQ4674" s="26"/>
      <c r="AW4674" s="19"/>
      <c r="AX4674" s="19"/>
      <c r="AY4674" s="19"/>
      <c r="AZ4674" s="19"/>
      <c r="BA4674" s="19"/>
      <c r="BB4674" s="19"/>
      <c r="BC4674" s="1"/>
      <c r="BD4674"/>
      <c r="BE4674"/>
      <c r="BF4674" s="1"/>
      <c r="BG4674"/>
      <c r="BH4674"/>
      <c r="BI4674"/>
      <c r="BJ4674" s="1"/>
      <c r="BK4674" s="1"/>
      <c r="BL4674"/>
      <c r="BM4674" s="1"/>
      <c r="BN4674" s="1"/>
      <c r="BO4674" s="1"/>
      <c r="BP4674" s="1"/>
      <c r="BQ4674" s="1"/>
      <c r="BR4674" s="1"/>
      <c r="BS4674" s="1"/>
      <c r="BT4674" s="22"/>
      <c r="BU4674" s="1"/>
      <c r="BV4674" s="1"/>
      <c r="BW4674" s="1"/>
      <c r="BX4674" s="1"/>
      <c r="BY4674" s="1"/>
      <c r="BZ4674" s="1"/>
      <c r="CA4674" s="1"/>
      <c r="CB4674" s="1"/>
      <c r="CC4674" s="1"/>
      <c r="CD4674" s="1"/>
      <c r="CE4674" s="1"/>
      <c r="CF4674" s="1"/>
      <c r="CG4674" s="1"/>
      <c r="CH4674" s="1"/>
      <c r="CI4674" s="1"/>
      <c r="CJ4674" s="1"/>
      <c r="CK4674" s="1"/>
      <c r="CL4674" s="1"/>
      <c r="CM4674" s="1"/>
      <c r="CN4674" s="1"/>
      <c r="CO4674" s="1"/>
      <c r="CP4674" s="1"/>
      <c r="CQ4674" s="1"/>
      <c r="CR4674" s="1"/>
      <c r="CS4674" s="1"/>
      <c r="CT4674" s="1"/>
      <c r="CU4674" s="1"/>
      <c r="CV4674" s="1"/>
      <c r="CW4674" s="1"/>
      <c r="CX4674" s="1"/>
      <c r="CY4674" s="1"/>
      <c r="CZ4674" s="1"/>
      <c r="DA4674" s="1"/>
      <c r="DB4674" s="1"/>
      <c r="DC4674" s="1"/>
      <c r="DD4674" s="1"/>
      <c r="DE4674" s="1"/>
      <c r="DF4674" s="1"/>
      <c r="DG4674" s="1"/>
      <c r="DH4674" s="1"/>
      <c r="DI4674" s="1"/>
      <c r="DJ4674" s="1"/>
      <c r="DK4674" s="1"/>
      <c r="DL4674" s="1"/>
      <c r="DM4674" s="1"/>
      <c r="DN4674" s="1"/>
      <c r="DO4674" s="1"/>
      <c r="DP4674" s="1"/>
      <c r="DQ4674" s="1"/>
      <c r="DR4674" s="1"/>
      <c r="DS4674" s="1"/>
      <c r="DT4674" s="1"/>
      <c r="DU4674" s="1"/>
      <c r="DV4674" s="1"/>
      <c r="DW4674" s="1"/>
      <c r="DX4674" s="1"/>
      <c r="DY4674" s="1"/>
      <c r="DZ4674" s="1"/>
      <c r="EA4674" s="1"/>
      <c r="EB4674" s="1"/>
      <c r="EC4674" s="1"/>
      <c r="ED4674" s="1"/>
      <c r="EE4674" s="1"/>
      <c r="EF4674" s="1"/>
      <c r="EG4674" s="1"/>
      <c r="EH4674" s="1"/>
      <c r="EI4674" s="1"/>
      <c r="EJ4674" s="1"/>
      <c r="EK4674" s="1"/>
      <c r="EL4674" s="1"/>
      <c r="EM4674" s="1"/>
      <c r="EN4674" s="1"/>
      <c r="EO4674" s="1"/>
      <c r="EP4674" s="1"/>
      <c r="EQ4674" s="1"/>
      <c r="ER4674" s="1"/>
      <c r="ES4674" s="1"/>
      <c r="ET4674" s="1"/>
      <c r="EU4674" s="1"/>
      <c r="EV4674" s="1"/>
      <c r="EW4674" s="1"/>
      <c r="EX4674" s="1"/>
      <c r="EY4674" s="1"/>
      <c r="EZ4674" s="1"/>
      <c r="FA4674" s="1"/>
      <c r="FB4674" s="1"/>
      <c r="FC4674" s="1"/>
      <c r="FD4674" s="1"/>
      <c r="FE4674" s="1"/>
      <c r="FF4674" s="1"/>
      <c r="FG4674" s="1"/>
      <c r="FH4674" s="1"/>
      <c r="FI4674" s="1"/>
      <c r="FJ4674" s="1"/>
      <c r="FK4674" s="1"/>
      <c r="FL4674" s="1"/>
      <c r="FM4674" s="1"/>
      <c r="FN4674" s="1"/>
      <c r="FO4674" s="1"/>
      <c r="FP4674" s="1"/>
      <c r="FQ4674" s="1"/>
      <c r="FR4674" s="1"/>
      <c r="FS4674" s="1"/>
      <c r="FT4674" s="1"/>
      <c r="FU4674" s="1"/>
      <c r="FV4674" s="1"/>
      <c r="FW4674" s="1"/>
      <c r="FX4674" s="1"/>
      <c r="FY4674" s="1"/>
      <c r="FZ4674" s="1"/>
      <c r="GA4674" s="1"/>
      <c r="GB4674" s="1"/>
      <c r="GC4674" s="1"/>
      <c r="GD4674" s="1"/>
      <c r="GE4674" s="1"/>
      <c r="GF4674" s="1"/>
      <c r="GG4674" s="1"/>
      <c r="GH4674" s="1"/>
      <c r="GI4674" s="1"/>
      <c r="GJ4674" s="1"/>
      <c r="GK4674"/>
      <c r="GL4674"/>
      <c r="GM4674"/>
      <c r="GN4674"/>
      <c r="GO4674"/>
      <c r="GP4674"/>
      <c r="GQ4674"/>
      <c r="GR4674"/>
      <c r="GS4674"/>
      <c r="GT4674"/>
      <c r="GU4674"/>
      <c r="GV4674"/>
      <c r="GW4674"/>
      <c r="GX4674"/>
      <c r="GY4674"/>
      <c r="GZ4674"/>
      <c r="HA4674"/>
      <c r="HB4674"/>
      <c r="HC4674"/>
      <c r="HD4674"/>
      <c r="HE4674"/>
    </row>
    <row r="4675" spans="1:213" s="25" customFormat="1" x14ac:dyDescent="0.25">
      <c r="A4675"/>
      <c r="B4675"/>
      <c r="C4675"/>
      <c r="D4675" s="19"/>
      <c r="E4675" s="19"/>
      <c r="F4675" s="20"/>
      <c r="G4675" s="20"/>
      <c r="H4675" s="20"/>
      <c r="I4675" s="20"/>
      <c r="J4675" s="21"/>
      <c r="K4675" s="21"/>
      <c r="L4675" s="20"/>
      <c r="M4675" s="20"/>
      <c r="N4675" s="22"/>
      <c r="O4675" s="22"/>
      <c r="P4675" s="22"/>
      <c r="Q4675" s="22"/>
      <c r="R4675" s="19"/>
      <c r="S4675" s="19"/>
      <c r="T4675" s="19"/>
      <c r="U4675" s="20"/>
      <c r="V4675" s="20"/>
      <c r="W4675" s="20"/>
      <c r="X4675" s="27"/>
      <c r="Y4675" s="253"/>
      <c r="Z4675" s="30"/>
      <c r="AA4675" s="30"/>
      <c r="AB4675" s="31"/>
      <c r="AC4675" s="31"/>
      <c r="AD4675" s="31"/>
      <c r="AE4675" s="31"/>
      <c r="AF4675" s="31"/>
      <c r="AG4675" s="241"/>
      <c r="AH4675" s="31"/>
      <c r="AI4675" s="31"/>
      <c r="AJ4675" s="31"/>
      <c r="AK4675" s="31"/>
      <c r="AL4675" s="120"/>
      <c r="AQ4675" s="26"/>
      <c r="AW4675" s="19"/>
      <c r="AX4675" s="19"/>
      <c r="AY4675" s="19"/>
      <c r="AZ4675" s="19"/>
      <c r="BA4675" s="19"/>
      <c r="BB4675" s="19"/>
      <c r="BC4675" s="1"/>
      <c r="BD4675"/>
      <c r="BE4675"/>
      <c r="BF4675" s="1"/>
      <c r="BG4675"/>
      <c r="BH4675"/>
      <c r="BI4675"/>
      <c r="BJ4675" s="1"/>
      <c r="BK4675" s="1"/>
      <c r="BL4675"/>
      <c r="BM4675" s="1"/>
      <c r="BN4675" s="1"/>
      <c r="BO4675" s="1"/>
      <c r="BP4675" s="1"/>
      <c r="BQ4675" s="1"/>
      <c r="BR4675" s="1"/>
      <c r="BS4675" s="1"/>
      <c r="BT4675" s="22"/>
      <c r="BU4675" s="1"/>
      <c r="BV4675" s="1"/>
      <c r="BW4675" s="1"/>
      <c r="BX4675" s="1"/>
      <c r="BY4675" s="1"/>
      <c r="BZ4675" s="1"/>
      <c r="CA4675" s="1"/>
      <c r="CB4675" s="1"/>
      <c r="CC4675" s="1"/>
      <c r="CD4675" s="1"/>
      <c r="CE4675" s="1"/>
      <c r="CF4675" s="1"/>
      <c r="CG4675" s="1"/>
      <c r="CH4675" s="1"/>
      <c r="CI4675" s="1"/>
      <c r="CJ4675" s="1"/>
      <c r="CK4675" s="1"/>
      <c r="CL4675" s="1"/>
      <c r="CM4675" s="1"/>
      <c r="CN4675" s="1"/>
      <c r="CO4675" s="1"/>
      <c r="CP4675" s="1"/>
      <c r="CQ4675" s="1"/>
      <c r="CR4675" s="1"/>
      <c r="CS4675" s="1"/>
      <c r="CT4675" s="1"/>
      <c r="CU4675" s="1"/>
      <c r="CV4675" s="1"/>
      <c r="CW4675" s="1"/>
      <c r="CX4675" s="1"/>
      <c r="CY4675" s="1"/>
      <c r="CZ4675" s="1"/>
      <c r="DA4675" s="1"/>
      <c r="DB4675" s="1"/>
      <c r="DC4675" s="1"/>
      <c r="DD4675" s="1"/>
      <c r="DE4675" s="1"/>
      <c r="DF4675" s="1"/>
      <c r="DG4675" s="1"/>
      <c r="DH4675" s="1"/>
      <c r="DI4675" s="1"/>
      <c r="DJ4675" s="1"/>
      <c r="DK4675" s="1"/>
      <c r="DL4675" s="1"/>
      <c r="DM4675" s="1"/>
      <c r="DN4675" s="1"/>
      <c r="DO4675" s="1"/>
      <c r="DP4675" s="1"/>
      <c r="DQ4675" s="1"/>
      <c r="DR4675" s="1"/>
      <c r="DS4675" s="1"/>
      <c r="DT4675" s="1"/>
      <c r="DU4675" s="1"/>
      <c r="DV4675" s="1"/>
      <c r="DW4675" s="1"/>
      <c r="DX4675" s="1"/>
      <c r="DY4675" s="1"/>
      <c r="DZ4675" s="1"/>
      <c r="EA4675" s="1"/>
      <c r="EB4675" s="1"/>
      <c r="EC4675" s="1"/>
      <c r="ED4675" s="1"/>
      <c r="EE4675" s="1"/>
      <c r="EF4675" s="1"/>
      <c r="EG4675" s="1"/>
      <c r="EH4675" s="1"/>
      <c r="EI4675" s="1"/>
      <c r="EJ4675" s="1"/>
      <c r="EK4675" s="1"/>
      <c r="EL4675" s="1"/>
      <c r="EM4675" s="1"/>
      <c r="EN4675" s="1"/>
      <c r="EO4675" s="1"/>
      <c r="EP4675" s="1"/>
      <c r="EQ4675" s="1"/>
      <c r="ER4675" s="1"/>
      <c r="ES4675" s="1"/>
      <c r="ET4675" s="1"/>
      <c r="EU4675" s="1"/>
      <c r="EV4675" s="1"/>
      <c r="EW4675" s="1"/>
      <c r="EX4675" s="1"/>
      <c r="EY4675" s="1"/>
      <c r="EZ4675" s="1"/>
      <c r="FA4675" s="1"/>
      <c r="FB4675" s="1"/>
      <c r="FC4675" s="1"/>
      <c r="FD4675" s="1"/>
      <c r="FE4675" s="1"/>
      <c r="FF4675" s="1"/>
      <c r="FG4675" s="1"/>
      <c r="FH4675" s="1"/>
      <c r="FI4675" s="1"/>
      <c r="FJ4675" s="1"/>
      <c r="FK4675" s="1"/>
      <c r="FL4675" s="1"/>
      <c r="FM4675" s="1"/>
      <c r="FN4675" s="1"/>
      <c r="FO4675" s="1"/>
      <c r="FP4675" s="1"/>
      <c r="FQ4675" s="1"/>
      <c r="FR4675" s="1"/>
      <c r="FS4675" s="1"/>
      <c r="FT4675" s="1"/>
      <c r="FU4675" s="1"/>
      <c r="FV4675" s="1"/>
      <c r="FW4675" s="1"/>
      <c r="FX4675" s="1"/>
      <c r="FY4675" s="1"/>
      <c r="FZ4675" s="1"/>
      <c r="GA4675" s="1"/>
      <c r="GB4675" s="1"/>
      <c r="GC4675" s="1"/>
      <c r="GD4675" s="1"/>
      <c r="GE4675" s="1"/>
      <c r="GF4675" s="1"/>
      <c r="GG4675" s="1"/>
      <c r="GH4675" s="1"/>
      <c r="GI4675" s="1"/>
      <c r="GJ4675" s="1"/>
      <c r="GK4675"/>
      <c r="GL4675"/>
      <c r="GM4675"/>
      <c r="GN4675"/>
      <c r="GO4675"/>
      <c r="GP4675"/>
      <c r="GQ4675"/>
      <c r="GR4675"/>
      <c r="GS4675"/>
      <c r="GT4675"/>
      <c r="GU4675"/>
      <c r="GV4675"/>
      <c r="GW4675"/>
      <c r="GX4675"/>
      <c r="GY4675"/>
      <c r="GZ4675"/>
      <c r="HA4675"/>
      <c r="HB4675"/>
      <c r="HC4675"/>
      <c r="HD4675"/>
      <c r="HE4675"/>
    </row>
    <row r="4676" spans="1:213" s="25" customFormat="1" x14ac:dyDescent="0.25">
      <c r="A4676"/>
      <c r="B4676"/>
      <c r="C4676"/>
      <c r="D4676" s="19"/>
      <c r="E4676" s="19"/>
      <c r="F4676" s="20"/>
      <c r="G4676" s="20"/>
      <c r="H4676" s="20"/>
      <c r="I4676" s="20"/>
      <c r="J4676" s="21"/>
      <c r="K4676" s="21"/>
      <c r="L4676" s="20"/>
      <c r="M4676" s="20"/>
      <c r="N4676" s="22"/>
      <c r="O4676" s="22"/>
      <c r="P4676" s="22"/>
      <c r="Q4676" s="22"/>
      <c r="R4676" s="19"/>
      <c r="S4676" s="19"/>
      <c r="T4676" s="19"/>
      <c r="U4676" s="20"/>
      <c r="V4676" s="20"/>
      <c r="W4676" s="20"/>
      <c r="X4676" s="27"/>
      <c r="Y4676" s="253"/>
      <c r="Z4676" s="30"/>
      <c r="AA4676" s="30"/>
      <c r="AB4676" s="31"/>
      <c r="AC4676" s="31"/>
      <c r="AD4676" s="31"/>
      <c r="AE4676" s="31"/>
      <c r="AF4676" s="31"/>
      <c r="AG4676" s="241"/>
      <c r="AH4676" s="31"/>
      <c r="AI4676" s="31"/>
      <c r="AJ4676" s="31"/>
      <c r="AK4676" s="31"/>
      <c r="AL4676" s="120"/>
      <c r="AQ4676" s="26"/>
      <c r="AW4676" s="19"/>
      <c r="AX4676" s="19"/>
      <c r="AY4676" s="19"/>
      <c r="AZ4676" s="19"/>
      <c r="BA4676" s="19"/>
      <c r="BB4676" s="19"/>
      <c r="BC4676" s="1"/>
      <c r="BD4676"/>
      <c r="BE4676"/>
      <c r="BF4676" s="1"/>
      <c r="BG4676"/>
      <c r="BH4676"/>
      <c r="BI4676"/>
      <c r="BJ4676" s="1"/>
      <c r="BK4676" s="1"/>
      <c r="BL4676"/>
      <c r="BM4676" s="1"/>
      <c r="BN4676" s="1"/>
      <c r="BO4676" s="1"/>
      <c r="BP4676" s="1"/>
      <c r="BQ4676" s="1"/>
      <c r="BR4676" s="1"/>
      <c r="BS4676" s="1"/>
      <c r="BT4676" s="22"/>
      <c r="BU4676" s="1"/>
      <c r="BV4676" s="1"/>
      <c r="BW4676" s="1"/>
      <c r="BX4676" s="1"/>
      <c r="BY4676" s="1"/>
      <c r="BZ4676" s="1"/>
      <c r="CA4676" s="1"/>
      <c r="CB4676" s="1"/>
      <c r="CC4676" s="1"/>
      <c r="CD4676" s="1"/>
      <c r="CE4676" s="1"/>
      <c r="CF4676" s="1"/>
      <c r="CG4676" s="1"/>
      <c r="CH4676" s="1"/>
      <c r="CI4676" s="1"/>
      <c r="CJ4676" s="1"/>
      <c r="CK4676" s="1"/>
      <c r="CL4676" s="1"/>
      <c r="CM4676" s="1"/>
      <c r="CN4676" s="1"/>
      <c r="CO4676" s="1"/>
      <c r="CP4676" s="1"/>
      <c r="CQ4676" s="1"/>
      <c r="CR4676" s="1"/>
      <c r="CS4676" s="1"/>
      <c r="CT4676" s="1"/>
      <c r="CU4676" s="1"/>
      <c r="CV4676" s="1"/>
      <c r="CW4676" s="1"/>
      <c r="CX4676" s="1"/>
      <c r="CY4676" s="1"/>
      <c r="CZ4676" s="1"/>
      <c r="DA4676" s="1"/>
      <c r="DB4676" s="1"/>
      <c r="DC4676" s="1"/>
      <c r="DD4676" s="1"/>
      <c r="DE4676" s="1"/>
      <c r="DF4676" s="1"/>
      <c r="DG4676" s="1"/>
      <c r="DH4676" s="1"/>
      <c r="DI4676" s="1"/>
      <c r="DJ4676" s="1"/>
      <c r="DK4676" s="1"/>
      <c r="DL4676" s="1"/>
      <c r="DM4676" s="1"/>
      <c r="DN4676" s="1"/>
      <c r="DO4676" s="1"/>
      <c r="DP4676" s="1"/>
      <c r="DQ4676" s="1"/>
      <c r="DR4676" s="1"/>
      <c r="DS4676" s="1"/>
      <c r="DT4676" s="1"/>
      <c r="DU4676" s="1"/>
      <c r="DV4676" s="1"/>
      <c r="DW4676" s="1"/>
      <c r="DX4676" s="1"/>
      <c r="DY4676" s="1"/>
      <c r="DZ4676" s="1"/>
      <c r="EA4676" s="1"/>
      <c r="EB4676" s="1"/>
      <c r="EC4676" s="1"/>
      <c r="ED4676" s="1"/>
      <c r="EE4676" s="1"/>
      <c r="EF4676" s="1"/>
      <c r="EG4676" s="1"/>
      <c r="EH4676" s="1"/>
      <c r="EI4676" s="1"/>
      <c r="EJ4676" s="1"/>
      <c r="EK4676" s="1"/>
      <c r="EL4676" s="1"/>
      <c r="EM4676" s="1"/>
      <c r="EN4676" s="1"/>
      <c r="EO4676" s="1"/>
      <c r="EP4676" s="1"/>
      <c r="EQ4676" s="1"/>
      <c r="ER4676" s="1"/>
      <c r="ES4676" s="1"/>
      <c r="ET4676" s="1"/>
      <c r="EU4676" s="1"/>
      <c r="EV4676" s="1"/>
      <c r="EW4676" s="1"/>
      <c r="EX4676" s="1"/>
      <c r="EY4676" s="1"/>
      <c r="EZ4676" s="1"/>
      <c r="FA4676" s="1"/>
      <c r="FB4676" s="1"/>
      <c r="FC4676" s="1"/>
      <c r="FD4676" s="1"/>
      <c r="FE4676" s="1"/>
      <c r="FF4676" s="1"/>
      <c r="FG4676" s="1"/>
      <c r="FH4676" s="1"/>
      <c r="FI4676" s="1"/>
      <c r="FJ4676" s="1"/>
      <c r="FK4676" s="1"/>
      <c r="FL4676" s="1"/>
      <c r="FM4676" s="1"/>
      <c r="FN4676" s="1"/>
      <c r="FO4676" s="1"/>
      <c r="FP4676" s="1"/>
      <c r="FQ4676" s="1"/>
      <c r="FR4676" s="1"/>
      <c r="FS4676" s="1"/>
      <c r="FT4676" s="1"/>
      <c r="FU4676" s="1"/>
      <c r="FV4676" s="1"/>
      <c r="FW4676" s="1"/>
      <c r="FX4676" s="1"/>
      <c r="FY4676" s="1"/>
      <c r="FZ4676" s="1"/>
      <c r="GA4676" s="1"/>
      <c r="GB4676" s="1"/>
      <c r="GC4676" s="1"/>
      <c r="GD4676" s="1"/>
      <c r="GE4676" s="1"/>
      <c r="GF4676" s="1"/>
      <c r="GG4676" s="1"/>
      <c r="GH4676" s="1"/>
      <c r="GI4676" s="1"/>
      <c r="GJ4676" s="1"/>
      <c r="GK4676"/>
      <c r="GL4676"/>
      <c r="GM4676"/>
      <c r="GN4676"/>
      <c r="GO4676"/>
      <c r="GP4676"/>
      <c r="GQ4676"/>
      <c r="GR4676"/>
      <c r="GS4676"/>
      <c r="GT4676"/>
      <c r="GU4676"/>
      <c r="GV4676"/>
      <c r="GW4676"/>
      <c r="GX4676"/>
      <c r="GY4676"/>
      <c r="GZ4676"/>
      <c r="HA4676"/>
      <c r="HB4676"/>
      <c r="HC4676"/>
      <c r="HD4676"/>
      <c r="HE4676"/>
    </row>
    <row r="4677" spans="1:213" s="25" customFormat="1" x14ac:dyDescent="0.25">
      <c r="A4677"/>
      <c r="B4677"/>
      <c r="C4677"/>
      <c r="D4677" s="19"/>
      <c r="E4677" s="19"/>
      <c r="F4677" s="20"/>
      <c r="G4677" s="20"/>
      <c r="H4677" s="20"/>
      <c r="I4677" s="20"/>
      <c r="J4677" s="21"/>
      <c r="K4677" s="21"/>
      <c r="L4677" s="20"/>
      <c r="M4677" s="20"/>
      <c r="N4677" s="22"/>
      <c r="O4677" s="22"/>
      <c r="P4677" s="22"/>
      <c r="Q4677" s="22"/>
      <c r="R4677" s="19"/>
      <c r="S4677" s="19"/>
      <c r="T4677" s="19"/>
      <c r="U4677" s="20"/>
      <c r="V4677" s="20"/>
      <c r="W4677" s="20"/>
      <c r="X4677" s="27"/>
      <c r="Y4677" s="253"/>
      <c r="Z4677" s="30"/>
      <c r="AA4677" s="30"/>
      <c r="AB4677" s="31"/>
      <c r="AC4677" s="31"/>
      <c r="AD4677" s="31"/>
      <c r="AE4677" s="31"/>
      <c r="AF4677" s="31"/>
      <c r="AG4677" s="241"/>
      <c r="AH4677" s="31"/>
      <c r="AI4677" s="31"/>
      <c r="AJ4677" s="31"/>
      <c r="AK4677" s="31"/>
      <c r="AL4677" s="120"/>
      <c r="AQ4677" s="26"/>
      <c r="AW4677" s="19"/>
      <c r="AX4677" s="19"/>
      <c r="AY4677" s="19"/>
      <c r="AZ4677" s="19"/>
      <c r="BA4677" s="19"/>
      <c r="BB4677" s="19"/>
      <c r="BC4677" s="1"/>
      <c r="BD4677"/>
      <c r="BE4677"/>
      <c r="BF4677" s="1"/>
      <c r="BG4677"/>
      <c r="BH4677"/>
      <c r="BI4677"/>
      <c r="BJ4677" s="1"/>
      <c r="BK4677" s="1"/>
      <c r="BL4677"/>
      <c r="BM4677" s="1"/>
      <c r="BN4677" s="1"/>
      <c r="BO4677" s="1"/>
      <c r="BP4677" s="1"/>
      <c r="BQ4677" s="1"/>
      <c r="BR4677" s="1"/>
      <c r="BS4677" s="1"/>
      <c r="BT4677" s="22"/>
      <c r="BU4677" s="1"/>
      <c r="BV4677" s="1"/>
      <c r="BW4677" s="1"/>
      <c r="BX4677" s="1"/>
      <c r="BY4677" s="1"/>
      <c r="BZ4677" s="1"/>
      <c r="CA4677" s="1"/>
      <c r="CB4677" s="1"/>
      <c r="CC4677" s="1"/>
      <c r="CD4677" s="1"/>
      <c r="CE4677" s="1"/>
      <c r="CF4677" s="1"/>
      <c r="CG4677" s="1"/>
      <c r="CH4677" s="1"/>
      <c r="CI4677" s="1"/>
      <c r="CJ4677" s="1"/>
      <c r="CK4677" s="1"/>
      <c r="CL4677" s="1"/>
      <c r="CM4677" s="1"/>
      <c r="CN4677" s="1"/>
      <c r="CO4677" s="1"/>
      <c r="CP4677" s="1"/>
      <c r="CQ4677" s="1"/>
      <c r="CR4677" s="1"/>
      <c r="CS4677" s="1"/>
      <c r="CT4677" s="1"/>
      <c r="CU4677" s="1"/>
      <c r="CV4677" s="1"/>
      <c r="CW4677" s="1"/>
      <c r="CX4677" s="1"/>
      <c r="CY4677" s="1"/>
      <c r="CZ4677" s="1"/>
      <c r="DA4677" s="1"/>
      <c r="DB4677" s="1"/>
      <c r="DC4677" s="1"/>
      <c r="DD4677" s="1"/>
      <c r="DE4677" s="1"/>
      <c r="DF4677" s="1"/>
      <c r="DG4677" s="1"/>
      <c r="DH4677" s="1"/>
      <c r="DI4677" s="1"/>
      <c r="DJ4677" s="1"/>
      <c r="DK4677" s="1"/>
      <c r="DL4677" s="1"/>
      <c r="DM4677" s="1"/>
      <c r="DN4677" s="1"/>
      <c r="DO4677" s="1"/>
      <c r="DP4677" s="1"/>
      <c r="DQ4677" s="1"/>
      <c r="DR4677" s="1"/>
      <c r="DS4677" s="1"/>
      <c r="DT4677" s="1"/>
      <c r="DU4677" s="1"/>
      <c r="DV4677" s="1"/>
      <c r="DW4677" s="1"/>
      <c r="DX4677" s="1"/>
      <c r="DY4677" s="1"/>
      <c r="DZ4677" s="1"/>
      <c r="EA4677" s="1"/>
      <c r="EB4677" s="1"/>
      <c r="EC4677" s="1"/>
      <c r="ED4677" s="1"/>
      <c r="EE4677" s="1"/>
      <c r="EF4677" s="1"/>
      <c r="EG4677" s="1"/>
      <c r="EH4677" s="1"/>
      <c r="EI4677" s="1"/>
      <c r="EJ4677" s="1"/>
      <c r="EK4677" s="1"/>
      <c r="EL4677" s="1"/>
      <c r="EM4677" s="1"/>
      <c r="EN4677" s="1"/>
      <c r="EO4677" s="1"/>
      <c r="EP4677" s="1"/>
      <c r="EQ4677" s="1"/>
      <c r="ER4677" s="1"/>
      <c r="ES4677" s="1"/>
      <c r="ET4677" s="1"/>
      <c r="EU4677" s="1"/>
      <c r="EV4677" s="1"/>
      <c r="EW4677" s="1"/>
      <c r="EX4677" s="1"/>
      <c r="EY4677" s="1"/>
      <c r="EZ4677" s="1"/>
      <c r="FA4677" s="1"/>
      <c r="FB4677" s="1"/>
      <c r="FC4677" s="1"/>
      <c r="FD4677" s="1"/>
      <c r="FE4677" s="1"/>
      <c r="FF4677" s="1"/>
      <c r="FG4677" s="1"/>
      <c r="FH4677" s="1"/>
      <c r="FI4677" s="1"/>
      <c r="FJ4677" s="1"/>
      <c r="FK4677" s="1"/>
      <c r="FL4677" s="1"/>
      <c r="FM4677" s="1"/>
      <c r="FN4677" s="1"/>
      <c r="FO4677" s="1"/>
      <c r="FP4677" s="1"/>
      <c r="FQ4677" s="1"/>
      <c r="FR4677" s="1"/>
      <c r="FS4677" s="1"/>
      <c r="FT4677" s="1"/>
      <c r="FU4677" s="1"/>
      <c r="FV4677" s="1"/>
      <c r="FW4677" s="1"/>
      <c r="FX4677" s="1"/>
      <c r="FY4677" s="1"/>
      <c r="FZ4677" s="1"/>
      <c r="GA4677" s="1"/>
      <c r="GB4677" s="1"/>
      <c r="GC4677" s="1"/>
      <c r="GD4677" s="1"/>
      <c r="GE4677" s="1"/>
      <c r="GF4677" s="1"/>
      <c r="GG4677" s="1"/>
      <c r="GH4677" s="1"/>
      <c r="GI4677" s="1"/>
      <c r="GJ4677" s="1"/>
      <c r="GK4677"/>
      <c r="GL4677"/>
      <c r="GM4677"/>
      <c r="GN4677"/>
      <c r="GO4677"/>
      <c r="GP4677"/>
      <c r="GQ4677"/>
      <c r="GR4677"/>
      <c r="GS4677"/>
      <c r="GT4677"/>
      <c r="GU4677"/>
      <c r="GV4677"/>
      <c r="GW4677"/>
      <c r="GX4677"/>
      <c r="GY4677"/>
      <c r="GZ4677"/>
      <c r="HA4677"/>
      <c r="HB4677"/>
      <c r="HC4677"/>
      <c r="HD4677"/>
      <c r="HE4677"/>
    </row>
    <row r="4678" spans="1:213" s="25" customFormat="1" x14ac:dyDescent="0.25">
      <c r="A4678"/>
      <c r="B4678"/>
      <c r="C4678"/>
      <c r="D4678" s="19"/>
      <c r="E4678" s="19"/>
      <c r="F4678" s="20"/>
      <c r="G4678" s="20"/>
      <c r="H4678" s="20"/>
      <c r="I4678" s="20"/>
      <c r="J4678" s="21"/>
      <c r="K4678" s="21"/>
      <c r="L4678" s="20"/>
      <c r="M4678" s="20"/>
      <c r="N4678" s="22"/>
      <c r="O4678" s="22"/>
      <c r="P4678" s="22"/>
      <c r="Q4678" s="22"/>
      <c r="R4678" s="19"/>
      <c r="S4678" s="19"/>
      <c r="T4678" s="19"/>
      <c r="U4678" s="20"/>
      <c r="V4678" s="20"/>
      <c r="W4678" s="20"/>
      <c r="X4678" s="27"/>
      <c r="Y4678" s="253"/>
      <c r="Z4678" s="30"/>
      <c r="AA4678" s="30"/>
      <c r="AB4678" s="31"/>
      <c r="AC4678" s="31"/>
      <c r="AD4678" s="31"/>
      <c r="AE4678" s="31"/>
      <c r="AF4678" s="31"/>
      <c r="AG4678" s="241"/>
      <c r="AH4678" s="31"/>
      <c r="AI4678" s="31"/>
      <c r="AJ4678" s="31"/>
      <c r="AK4678" s="31"/>
      <c r="AL4678" s="120"/>
      <c r="AQ4678" s="26"/>
      <c r="AW4678" s="19"/>
      <c r="AX4678" s="19"/>
      <c r="AY4678" s="19"/>
      <c r="AZ4678" s="19"/>
      <c r="BA4678" s="19"/>
      <c r="BB4678" s="19"/>
      <c r="BC4678" s="1"/>
      <c r="BD4678"/>
      <c r="BE4678"/>
      <c r="BF4678" s="1"/>
      <c r="BG4678"/>
      <c r="BH4678"/>
      <c r="BI4678"/>
      <c r="BJ4678" s="1"/>
      <c r="BK4678" s="1"/>
      <c r="BL4678"/>
      <c r="BM4678" s="1"/>
      <c r="BN4678" s="1"/>
      <c r="BO4678" s="1"/>
      <c r="BP4678" s="1"/>
      <c r="BQ4678" s="1"/>
      <c r="BR4678" s="1"/>
      <c r="BS4678" s="1"/>
      <c r="BT4678" s="22"/>
      <c r="BU4678" s="1"/>
      <c r="BV4678" s="1"/>
      <c r="BW4678" s="1"/>
      <c r="BX4678" s="1"/>
      <c r="BY4678" s="1"/>
      <c r="BZ4678" s="1"/>
      <c r="CA4678" s="1"/>
      <c r="CB4678" s="1"/>
      <c r="CC4678" s="1"/>
      <c r="CD4678" s="1"/>
      <c r="CE4678" s="1"/>
      <c r="CF4678" s="1"/>
      <c r="CG4678" s="1"/>
      <c r="CH4678" s="1"/>
      <c r="CI4678" s="1"/>
      <c r="CJ4678" s="1"/>
      <c r="CK4678" s="1"/>
      <c r="CL4678" s="1"/>
      <c r="CM4678" s="1"/>
      <c r="CN4678" s="1"/>
      <c r="CO4678" s="1"/>
      <c r="CP4678" s="1"/>
      <c r="CQ4678" s="1"/>
      <c r="CR4678" s="1"/>
      <c r="CS4678" s="1"/>
      <c r="CT4678" s="1"/>
      <c r="CU4678" s="1"/>
      <c r="CV4678" s="1"/>
      <c r="CW4678" s="1"/>
      <c r="CX4678" s="1"/>
      <c r="CY4678" s="1"/>
      <c r="CZ4678" s="1"/>
      <c r="DA4678" s="1"/>
      <c r="DB4678" s="1"/>
      <c r="DC4678" s="1"/>
      <c r="DD4678" s="1"/>
      <c r="DE4678" s="1"/>
      <c r="DF4678" s="1"/>
      <c r="DG4678" s="1"/>
      <c r="DH4678" s="1"/>
      <c r="DI4678" s="1"/>
      <c r="DJ4678" s="1"/>
      <c r="DK4678" s="1"/>
      <c r="DL4678" s="1"/>
      <c r="DM4678" s="1"/>
      <c r="DN4678" s="1"/>
      <c r="DO4678" s="1"/>
      <c r="DP4678" s="1"/>
      <c r="DQ4678" s="1"/>
      <c r="DR4678" s="1"/>
      <c r="DS4678" s="1"/>
      <c r="DT4678" s="1"/>
      <c r="DU4678" s="1"/>
      <c r="DV4678" s="1"/>
      <c r="DW4678" s="1"/>
      <c r="DX4678" s="1"/>
      <c r="DY4678" s="1"/>
      <c r="DZ4678" s="1"/>
      <c r="EA4678" s="1"/>
      <c r="EB4678" s="1"/>
      <c r="EC4678" s="1"/>
      <c r="ED4678" s="1"/>
      <c r="EE4678" s="1"/>
      <c r="EF4678" s="1"/>
      <c r="EG4678" s="1"/>
      <c r="EH4678" s="1"/>
      <c r="EI4678" s="1"/>
      <c r="EJ4678" s="1"/>
      <c r="EK4678" s="1"/>
      <c r="EL4678" s="1"/>
      <c r="EM4678" s="1"/>
      <c r="EN4678" s="1"/>
      <c r="EO4678" s="1"/>
      <c r="EP4678" s="1"/>
      <c r="EQ4678" s="1"/>
      <c r="ER4678" s="1"/>
      <c r="ES4678" s="1"/>
      <c r="ET4678" s="1"/>
      <c r="EU4678" s="1"/>
      <c r="EV4678" s="1"/>
      <c r="EW4678" s="1"/>
      <c r="EX4678" s="1"/>
      <c r="EY4678" s="1"/>
      <c r="EZ4678" s="1"/>
      <c r="FA4678" s="1"/>
      <c r="FB4678" s="1"/>
      <c r="FC4678" s="1"/>
      <c r="FD4678" s="1"/>
      <c r="FE4678" s="1"/>
      <c r="FF4678" s="1"/>
      <c r="FG4678" s="1"/>
      <c r="FH4678" s="1"/>
      <c r="FI4678" s="1"/>
      <c r="FJ4678" s="1"/>
      <c r="FK4678" s="1"/>
      <c r="FL4678" s="1"/>
      <c r="FM4678" s="1"/>
      <c r="FN4678" s="1"/>
      <c r="FO4678" s="1"/>
      <c r="FP4678" s="1"/>
      <c r="FQ4678" s="1"/>
      <c r="FR4678" s="1"/>
      <c r="FS4678" s="1"/>
      <c r="FT4678" s="1"/>
      <c r="FU4678" s="1"/>
      <c r="FV4678" s="1"/>
      <c r="FW4678" s="1"/>
      <c r="FX4678" s="1"/>
      <c r="FY4678" s="1"/>
      <c r="FZ4678" s="1"/>
      <c r="GA4678" s="1"/>
      <c r="GB4678" s="1"/>
      <c r="GC4678" s="1"/>
      <c r="GD4678" s="1"/>
      <c r="GE4678" s="1"/>
      <c r="GF4678" s="1"/>
      <c r="GG4678" s="1"/>
      <c r="GH4678" s="1"/>
      <c r="GI4678" s="1"/>
      <c r="GJ4678" s="1"/>
      <c r="GK4678"/>
      <c r="GL4678"/>
      <c r="GM4678"/>
      <c r="GN4678"/>
      <c r="GO4678"/>
      <c r="GP4678"/>
      <c r="GQ4678"/>
      <c r="GR4678"/>
      <c r="GS4678"/>
      <c r="GT4678"/>
      <c r="GU4678"/>
      <c r="GV4678"/>
      <c r="GW4678"/>
      <c r="GX4678"/>
      <c r="GY4678"/>
      <c r="GZ4678"/>
      <c r="HA4678"/>
      <c r="HB4678"/>
      <c r="HC4678"/>
      <c r="HD4678"/>
      <c r="HE4678"/>
    </row>
    <row r="4679" spans="1:213" s="25" customFormat="1" x14ac:dyDescent="0.25">
      <c r="A4679"/>
      <c r="B4679"/>
      <c r="C4679"/>
      <c r="D4679" s="19"/>
      <c r="E4679" s="19"/>
      <c r="F4679" s="20"/>
      <c r="G4679" s="20"/>
      <c r="H4679" s="20"/>
      <c r="I4679" s="20"/>
      <c r="J4679" s="21"/>
      <c r="K4679" s="21"/>
      <c r="L4679" s="20"/>
      <c r="M4679" s="20"/>
      <c r="N4679" s="22"/>
      <c r="O4679" s="22"/>
      <c r="P4679" s="22"/>
      <c r="Q4679" s="22"/>
      <c r="R4679" s="19"/>
      <c r="S4679" s="19"/>
      <c r="T4679" s="19"/>
      <c r="U4679" s="20"/>
      <c r="V4679" s="20"/>
      <c r="W4679" s="20"/>
      <c r="X4679" s="27"/>
      <c r="Y4679" s="253"/>
      <c r="Z4679" s="30"/>
      <c r="AA4679" s="30"/>
      <c r="AB4679" s="31"/>
      <c r="AC4679" s="31"/>
      <c r="AD4679" s="31"/>
      <c r="AE4679" s="31"/>
      <c r="AF4679" s="31"/>
      <c r="AG4679" s="241"/>
      <c r="AH4679" s="31"/>
      <c r="AI4679" s="31"/>
      <c r="AJ4679" s="31"/>
      <c r="AK4679" s="31"/>
      <c r="AL4679" s="120"/>
      <c r="AQ4679" s="26"/>
      <c r="AW4679" s="19"/>
      <c r="AX4679" s="19"/>
      <c r="AY4679" s="19"/>
      <c r="AZ4679" s="19"/>
      <c r="BA4679" s="19"/>
      <c r="BB4679" s="19"/>
      <c r="BC4679" s="1"/>
      <c r="BD4679"/>
      <c r="BE4679"/>
      <c r="BF4679" s="1"/>
      <c r="BG4679"/>
      <c r="BH4679"/>
      <c r="BI4679"/>
      <c r="BJ4679" s="1"/>
      <c r="BK4679" s="1"/>
      <c r="BL4679"/>
      <c r="BM4679" s="1"/>
      <c r="BN4679" s="1"/>
      <c r="BO4679" s="1"/>
      <c r="BP4679" s="1"/>
      <c r="BQ4679" s="1"/>
      <c r="BR4679" s="1"/>
      <c r="BS4679" s="1"/>
      <c r="BT4679" s="22"/>
      <c r="BU4679" s="1"/>
      <c r="BV4679" s="1"/>
      <c r="BW4679" s="1"/>
      <c r="BX4679" s="1"/>
      <c r="BY4679" s="1"/>
      <c r="BZ4679" s="1"/>
      <c r="CA4679" s="1"/>
      <c r="CB4679" s="1"/>
      <c r="CC4679" s="1"/>
      <c r="CD4679" s="1"/>
      <c r="CE4679" s="1"/>
      <c r="CF4679" s="1"/>
      <c r="CG4679" s="1"/>
      <c r="CH4679" s="1"/>
      <c r="CI4679" s="1"/>
      <c r="CJ4679" s="1"/>
      <c r="CK4679" s="1"/>
      <c r="CL4679" s="1"/>
      <c r="CM4679" s="1"/>
      <c r="CN4679" s="1"/>
      <c r="CO4679" s="1"/>
      <c r="CP4679" s="1"/>
      <c r="CQ4679" s="1"/>
      <c r="CR4679" s="1"/>
      <c r="CS4679" s="1"/>
      <c r="CT4679" s="1"/>
      <c r="CU4679" s="1"/>
      <c r="CV4679" s="1"/>
      <c r="CW4679" s="1"/>
      <c r="CX4679" s="1"/>
      <c r="CY4679" s="1"/>
      <c r="CZ4679" s="1"/>
      <c r="DA4679" s="1"/>
      <c r="DB4679" s="1"/>
      <c r="DC4679" s="1"/>
      <c r="DD4679" s="1"/>
      <c r="DE4679" s="1"/>
      <c r="DF4679" s="1"/>
      <c r="DG4679" s="1"/>
      <c r="DH4679" s="1"/>
      <c r="DI4679" s="1"/>
      <c r="DJ4679" s="1"/>
      <c r="DK4679" s="1"/>
      <c r="DL4679" s="1"/>
      <c r="DM4679" s="1"/>
      <c r="DN4679" s="1"/>
      <c r="DO4679" s="1"/>
      <c r="DP4679" s="1"/>
      <c r="DQ4679" s="1"/>
      <c r="DR4679" s="1"/>
      <c r="DS4679" s="1"/>
      <c r="DT4679" s="1"/>
      <c r="DU4679" s="1"/>
      <c r="DV4679" s="1"/>
      <c r="DW4679" s="1"/>
      <c r="DX4679" s="1"/>
      <c r="DY4679" s="1"/>
      <c r="DZ4679" s="1"/>
      <c r="EA4679" s="1"/>
      <c r="EB4679" s="1"/>
      <c r="EC4679" s="1"/>
      <c r="ED4679" s="1"/>
      <c r="EE4679" s="1"/>
      <c r="EF4679" s="1"/>
      <c r="EG4679" s="1"/>
      <c r="EH4679" s="1"/>
      <c r="EI4679" s="1"/>
      <c r="EJ4679" s="1"/>
      <c r="EK4679" s="1"/>
      <c r="EL4679" s="1"/>
      <c r="EM4679" s="1"/>
      <c r="EN4679" s="1"/>
      <c r="EO4679" s="1"/>
      <c r="EP4679" s="1"/>
      <c r="EQ4679" s="1"/>
      <c r="ER4679" s="1"/>
      <c r="ES4679" s="1"/>
      <c r="ET4679" s="1"/>
      <c r="EU4679" s="1"/>
      <c r="EV4679" s="1"/>
      <c r="EW4679" s="1"/>
      <c r="EX4679" s="1"/>
      <c r="EY4679" s="1"/>
      <c r="EZ4679" s="1"/>
      <c r="FA4679" s="1"/>
      <c r="FB4679" s="1"/>
      <c r="FC4679" s="1"/>
      <c r="FD4679" s="1"/>
      <c r="FE4679" s="1"/>
      <c r="FF4679" s="1"/>
      <c r="FG4679" s="1"/>
      <c r="FH4679" s="1"/>
      <c r="FI4679" s="1"/>
      <c r="FJ4679" s="1"/>
      <c r="FK4679" s="1"/>
      <c r="FL4679" s="1"/>
      <c r="FM4679" s="1"/>
      <c r="FN4679" s="1"/>
      <c r="FO4679" s="1"/>
      <c r="FP4679" s="1"/>
      <c r="FQ4679" s="1"/>
      <c r="FR4679" s="1"/>
      <c r="FS4679" s="1"/>
      <c r="FT4679" s="1"/>
      <c r="FU4679" s="1"/>
      <c r="FV4679" s="1"/>
      <c r="FW4679" s="1"/>
      <c r="FX4679" s="1"/>
      <c r="FY4679" s="1"/>
      <c r="FZ4679" s="1"/>
      <c r="GA4679" s="1"/>
      <c r="GB4679" s="1"/>
      <c r="GC4679" s="1"/>
      <c r="GD4679" s="1"/>
      <c r="GE4679" s="1"/>
      <c r="GF4679" s="1"/>
      <c r="GG4679" s="1"/>
      <c r="GH4679" s="1"/>
      <c r="GI4679" s="1"/>
      <c r="GJ4679" s="1"/>
      <c r="GK4679"/>
      <c r="GL4679"/>
      <c r="GM4679"/>
      <c r="GN4679"/>
      <c r="GO4679"/>
      <c r="GP4679"/>
      <c r="GQ4679"/>
      <c r="GR4679"/>
      <c r="GS4679"/>
      <c r="GT4679"/>
      <c r="GU4679"/>
      <c r="GV4679"/>
      <c r="GW4679"/>
      <c r="GX4679"/>
      <c r="GY4679"/>
      <c r="GZ4679"/>
      <c r="HA4679"/>
      <c r="HB4679"/>
      <c r="HC4679"/>
      <c r="HD4679"/>
      <c r="HE4679"/>
    </row>
    <row r="4680" spans="1:213" s="25" customFormat="1" x14ac:dyDescent="0.25">
      <c r="A4680"/>
      <c r="B4680"/>
      <c r="C4680"/>
      <c r="D4680" s="19"/>
      <c r="E4680" s="19"/>
      <c r="F4680" s="20"/>
      <c r="G4680" s="20"/>
      <c r="H4680" s="20"/>
      <c r="I4680" s="20"/>
      <c r="J4680" s="21"/>
      <c r="K4680" s="21"/>
      <c r="L4680" s="20"/>
      <c r="M4680" s="20"/>
      <c r="N4680" s="22"/>
      <c r="O4680" s="22"/>
      <c r="P4680" s="22"/>
      <c r="Q4680" s="22"/>
      <c r="R4680" s="19"/>
      <c r="S4680" s="19"/>
      <c r="T4680" s="19"/>
      <c r="U4680" s="20"/>
      <c r="V4680" s="20"/>
      <c r="W4680" s="20"/>
      <c r="X4680" s="27"/>
      <c r="Y4680" s="253"/>
      <c r="Z4680" s="30"/>
      <c r="AA4680" s="30"/>
      <c r="AB4680" s="31"/>
      <c r="AC4680" s="31"/>
      <c r="AD4680" s="31"/>
      <c r="AE4680" s="31"/>
      <c r="AF4680" s="31"/>
      <c r="AG4680" s="241"/>
      <c r="AH4680" s="31"/>
      <c r="AI4680" s="31"/>
      <c r="AJ4680" s="31"/>
      <c r="AK4680" s="31"/>
      <c r="AL4680" s="120"/>
      <c r="AQ4680" s="26"/>
      <c r="AW4680" s="19"/>
      <c r="AX4680" s="19"/>
      <c r="AY4680" s="19"/>
      <c r="AZ4680" s="19"/>
      <c r="BA4680" s="19"/>
      <c r="BB4680" s="19"/>
      <c r="BC4680" s="1"/>
      <c r="BD4680"/>
      <c r="BE4680"/>
      <c r="BF4680" s="1"/>
      <c r="BG4680"/>
      <c r="BH4680"/>
      <c r="BI4680"/>
      <c r="BJ4680" s="1"/>
      <c r="BK4680" s="1"/>
      <c r="BL4680"/>
      <c r="BM4680" s="1"/>
      <c r="BN4680" s="1"/>
      <c r="BO4680" s="1"/>
      <c r="BP4680" s="1"/>
      <c r="BQ4680" s="1"/>
      <c r="BR4680" s="1"/>
      <c r="BS4680" s="1"/>
      <c r="BT4680" s="22"/>
      <c r="BU4680" s="1"/>
      <c r="BV4680" s="1"/>
      <c r="BW4680" s="1"/>
      <c r="BX4680" s="1"/>
      <c r="BY4680" s="1"/>
      <c r="BZ4680" s="1"/>
      <c r="CA4680" s="1"/>
      <c r="CB4680" s="1"/>
      <c r="CC4680" s="1"/>
      <c r="CD4680" s="1"/>
      <c r="CE4680" s="1"/>
      <c r="CF4680" s="1"/>
      <c r="CG4680" s="1"/>
      <c r="CH4680" s="1"/>
      <c r="CI4680" s="1"/>
      <c r="CJ4680" s="1"/>
      <c r="CK4680" s="1"/>
      <c r="CL4680" s="1"/>
      <c r="CM4680" s="1"/>
      <c r="CN4680" s="1"/>
      <c r="CO4680" s="1"/>
      <c r="CP4680" s="1"/>
      <c r="CQ4680" s="1"/>
      <c r="CR4680" s="1"/>
      <c r="CS4680" s="1"/>
      <c r="CT4680" s="1"/>
      <c r="CU4680" s="1"/>
      <c r="CV4680" s="1"/>
      <c r="CW4680" s="1"/>
      <c r="CX4680" s="1"/>
      <c r="CY4680" s="1"/>
      <c r="CZ4680" s="1"/>
      <c r="DA4680" s="1"/>
      <c r="DB4680" s="1"/>
      <c r="DC4680" s="1"/>
      <c r="DD4680" s="1"/>
      <c r="DE4680" s="1"/>
      <c r="DF4680" s="1"/>
      <c r="DG4680" s="1"/>
      <c r="DH4680" s="1"/>
      <c r="DI4680" s="1"/>
      <c r="DJ4680" s="1"/>
      <c r="DK4680" s="1"/>
      <c r="DL4680" s="1"/>
      <c r="DM4680" s="1"/>
      <c r="DN4680" s="1"/>
      <c r="DO4680" s="1"/>
      <c r="DP4680" s="1"/>
      <c r="DQ4680" s="1"/>
      <c r="DR4680" s="1"/>
      <c r="DS4680" s="1"/>
      <c r="DT4680" s="1"/>
      <c r="DU4680" s="1"/>
      <c r="DV4680" s="1"/>
      <c r="DW4680" s="1"/>
      <c r="DX4680" s="1"/>
      <c r="DY4680" s="1"/>
      <c r="DZ4680" s="1"/>
      <c r="EA4680" s="1"/>
      <c r="EB4680" s="1"/>
      <c r="EC4680" s="1"/>
      <c r="ED4680" s="1"/>
      <c r="EE4680" s="1"/>
      <c r="EF4680" s="1"/>
      <c r="EG4680" s="1"/>
      <c r="EH4680" s="1"/>
      <c r="EI4680" s="1"/>
      <c r="EJ4680" s="1"/>
      <c r="EK4680" s="1"/>
      <c r="EL4680" s="1"/>
      <c r="EM4680" s="1"/>
      <c r="EN4680" s="1"/>
      <c r="EO4680" s="1"/>
      <c r="EP4680" s="1"/>
      <c r="EQ4680" s="1"/>
      <c r="ER4680" s="1"/>
      <c r="ES4680" s="1"/>
      <c r="ET4680" s="1"/>
      <c r="EU4680" s="1"/>
      <c r="EV4680" s="1"/>
      <c r="EW4680" s="1"/>
      <c r="EX4680" s="1"/>
      <c r="EY4680" s="1"/>
      <c r="EZ4680" s="1"/>
      <c r="FA4680" s="1"/>
      <c r="FB4680" s="1"/>
      <c r="FC4680" s="1"/>
      <c r="FD4680" s="1"/>
      <c r="FE4680" s="1"/>
      <c r="FF4680" s="1"/>
      <c r="FG4680" s="1"/>
      <c r="FH4680" s="1"/>
      <c r="FI4680" s="1"/>
      <c r="FJ4680" s="1"/>
      <c r="FK4680" s="1"/>
      <c r="FL4680" s="1"/>
      <c r="FM4680" s="1"/>
      <c r="FN4680" s="1"/>
      <c r="FO4680" s="1"/>
      <c r="FP4680" s="1"/>
      <c r="FQ4680" s="1"/>
      <c r="FR4680" s="1"/>
      <c r="FS4680" s="1"/>
      <c r="FT4680" s="1"/>
      <c r="FU4680" s="1"/>
      <c r="FV4680" s="1"/>
      <c r="FW4680" s="1"/>
      <c r="FX4680" s="1"/>
      <c r="FY4680" s="1"/>
      <c r="FZ4680" s="1"/>
      <c r="GA4680" s="1"/>
      <c r="GB4680" s="1"/>
      <c r="GC4680" s="1"/>
      <c r="GD4680" s="1"/>
      <c r="GE4680" s="1"/>
      <c r="GF4680" s="1"/>
      <c r="GG4680" s="1"/>
      <c r="GH4680" s="1"/>
      <c r="GI4680" s="1"/>
      <c r="GJ4680" s="1"/>
      <c r="GK4680"/>
      <c r="GL4680"/>
      <c r="GM4680"/>
      <c r="GN4680"/>
      <c r="GO4680"/>
      <c r="GP4680"/>
      <c r="GQ4680"/>
      <c r="GR4680"/>
      <c r="GS4680"/>
      <c r="GT4680"/>
      <c r="GU4680"/>
      <c r="GV4680"/>
      <c r="GW4680"/>
      <c r="GX4680"/>
      <c r="GY4680"/>
      <c r="GZ4680"/>
      <c r="HA4680"/>
      <c r="HB4680"/>
      <c r="HC4680"/>
      <c r="HD4680"/>
      <c r="HE4680"/>
    </row>
    <row r="4681" spans="1:213" s="25" customFormat="1" x14ac:dyDescent="0.25">
      <c r="A4681"/>
      <c r="B4681"/>
      <c r="C4681"/>
      <c r="D4681" s="19"/>
      <c r="E4681" s="19"/>
      <c r="F4681" s="20"/>
      <c r="G4681" s="20"/>
      <c r="H4681" s="20"/>
      <c r="I4681" s="20"/>
      <c r="J4681" s="21"/>
      <c r="K4681" s="21"/>
      <c r="L4681" s="20"/>
      <c r="M4681" s="20"/>
      <c r="N4681" s="22"/>
      <c r="O4681" s="22"/>
      <c r="P4681" s="22"/>
      <c r="Q4681" s="22"/>
      <c r="R4681" s="19"/>
      <c r="S4681" s="19"/>
      <c r="T4681" s="19"/>
      <c r="U4681" s="20"/>
      <c r="V4681" s="20"/>
      <c r="W4681" s="20"/>
      <c r="X4681" s="27"/>
      <c r="Y4681" s="253"/>
      <c r="Z4681" s="30"/>
      <c r="AA4681" s="30"/>
      <c r="AB4681" s="31"/>
      <c r="AC4681" s="31"/>
      <c r="AD4681" s="31"/>
      <c r="AE4681" s="31"/>
      <c r="AF4681" s="31"/>
      <c r="AG4681" s="241"/>
      <c r="AH4681" s="31"/>
      <c r="AI4681" s="31"/>
      <c r="AJ4681" s="31"/>
      <c r="AK4681" s="31"/>
      <c r="AL4681" s="120"/>
      <c r="AQ4681" s="26"/>
      <c r="AW4681" s="19"/>
      <c r="AX4681" s="19"/>
      <c r="AY4681" s="19"/>
      <c r="AZ4681" s="19"/>
      <c r="BA4681" s="19"/>
      <c r="BB4681" s="19"/>
      <c r="BC4681" s="1"/>
      <c r="BD4681"/>
      <c r="BE4681"/>
      <c r="BF4681" s="1"/>
      <c r="BG4681"/>
      <c r="BH4681"/>
      <c r="BI4681"/>
      <c r="BJ4681" s="1"/>
      <c r="BK4681" s="1"/>
      <c r="BL4681"/>
      <c r="BM4681" s="1"/>
      <c r="BN4681" s="1"/>
      <c r="BO4681" s="1"/>
      <c r="BP4681" s="1"/>
      <c r="BQ4681" s="1"/>
      <c r="BR4681" s="1"/>
      <c r="BS4681" s="1"/>
      <c r="BT4681" s="22"/>
      <c r="BU4681" s="1"/>
      <c r="BV4681" s="1"/>
      <c r="BW4681" s="1"/>
      <c r="BX4681" s="1"/>
      <c r="BY4681" s="1"/>
      <c r="BZ4681" s="1"/>
      <c r="CA4681" s="1"/>
      <c r="CB4681" s="1"/>
      <c r="CC4681" s="1"/>
      <c r="CD4681" s="1"/>
      <c r="CE4681" s="1"/>
      <c r="CF4681" s="1"/>
      <c r="CG4681" s="1"/>
      <c r="CH4681" s="1"/>
      <c r="CI4681" s="1"/>
      <c r="CJ4681" s="1"/>
      <c r="CK4681" s="1"/>
      <c r="CL4681" s="1"/>
      <c r="CM4681" s="1"/>
      <c r="CN4681" s="1"/>
      <c r="CO4681" s="1"/>
      <c r="CP4681" s="1"/>
      <c r="CQ4681" s="1"/>
      <c r="CR4681" s="1"/>
      <c r="CS4681" s="1"/>
      <c r="CT4681" s="1"/>
      <c r="CU4681" s="1"/>
      <c r="CV4681" s="1"/>
      <c r="CW4681" s="1"/>
      <c r="CX4681" s="1"/>
      <c r="CY4681" s="1"/>
      <c r="CZ4681" s="1"/>
      <c r="DA4681" s="1"/>
      <c r="DB4681" s="1"/>
      <c r="DC4681" s="1"/>
      <c r="DD4681" s="1"/>
      <c r="DE4681" s="1"/>
      <c r="DF4681" s="1"/>
      <c r="DG4681" s="1"/>
      <c r="DH4681" s="1"/>
      <c r="DI4681" s="1"/>
      <c r="DJ4681" s="1"/>
      <c r="DK4681" s="1"/>
      <c r="DL4681" s="1"/>
      <c r="DM4681" s="1"/>
      <c r="DN4681" s="1"/>
      <c r="DO4681" s="1"/>
      <c r="DP4681" s="1"/>
      <c r="DQ4681" s="1"/>
      <c r="DR4681" s="1"/>
      <c r="DS4681" s="1"/>
      <c r="DT4681" s="1"/>
      <c r="DU4681" s="1"/>
      <c r="DV4681" s="1"/>
      <c r="DW4681" s="1"/>
      <c r="DX4681" s="1"/>
      <c r="DY4681" s="1"/>
      <c r="DZ4681" s="1"/>
      <c r="EA4681" s="1"/>
      <c r="EB4681" s="1"/>
      <c r="EC4681" s="1"/>
      <c r="ED4681" s="1"/>
      <c r="EE4681" s="1"/>
      <c r="EF4681" s="1"/>
      <c r="EG4681" s="1"/>
      <c r="EH4681" s="1"/>
      <c r="EI4681" s="1"/>
      <c r="EJ4681" s="1"/>
      <c r="EK4681" s="1"/>
      <c r="EL4681" s="1"/>
      <c r="EM4681" s="1"/>
      <c r="EN4681" s="1"/>
      <c r="EO4681" s="1"/>
      <c r="EP4681" s="1"/>
      <c r="EQ4681" s="1"/>
      <c r="ER4681" s="1"/>
      <c r="ES4681" s="1"/>
      <c r="ET4681" s="1"/>
      <c r="EU4681" s="1"/>
      <c r="EV4681" s="1"/>
      <c r="EW4681" s="1"/>
      <c r="EX4681" s="1"/>
      <c r="EY4681" s="1"/>
      <c r="EZ4681" s="1"/>
      <c r="FA4681" s="1"/>
      <c r="FB4681" s="1"/>
      <c r="FC4681" s="1"/>
      <c r="FD4681" s="1"/>
      <c r="FE4681" s="1"/>
      <c r="FF4681" s="1"/>
      <c r="FG4681" s="1"/>
      <c r="FH4681" s="1"/>
      <c r="FI4681" s="1"/>
      <c r="FJ4681" s="1"/>
      <c r="FK4681" s="1"/>
      <c r="FL4681" s="1"/>
      <c r="FM4681" s="1"/>
      <c r="FN4681" s="1"/>
      <c r="FO4681" s="1"/>
      <c r="FP4681" s="1"/>
      <c r="FQ4681" s="1"/>
      <c r="FR4681" s="1"/>
      <c r="FS4681" s="1"/>
      <c r="FT4681" s="1"/>
      <c r="FU4681" s="1"/>
      <c r="FV4681" s="1"/>
      <c r="FW4681" s="1"/>
      <c r="FX4681" s="1"/>
      <c r="FY4681" s="1"/>
      <c r="FZ4681" s="1"/>
      <c r="GA4681" s="1"/>
      <c r="GB4681" s="1"/>
      <c r="GC4681" s="1"/>
      <c r="GD4681" s="1"/>
      <c r="GE4681" s="1"/>
      <c r="GF4681" s="1"/>
      <c r="GG4681" s="1"/>
      <c r="GH4681" s="1"/>
      <c r="GI4681" s="1"/>
      <c r="GJ4681" s="1"/>
      <c r="GK4681"/>
      <c r="GL4681"/>
      <c r="GM4681"/>
      <c r="GN4681"/>
      <c r="GO4681"/>
      <c r="GP4681"/>
      <c r="GQ4681"/>
      <c r="GR4681"/>
      <c r="GS4681"/>
      <c r="GT4681"/>
      <c r="GU4681"/>
      <c r="GV4681"/>
      <c r="GW4681"/>
      <c r="GX4681"/>
      <c r="GY4681"/>
      <c r="GZ4681"/>
      <c r="HA4681"/>
      <c r="HB4681"/>
      <c r="HC4681"/>
      <c r="HD4681"/>
      <c r="HE4681"/>
    </row>
    <row r="4682" spans="1:213" s="25" customFormat="1" x14ac:dyDescent="0.25">
      <c r="A4682"/>
      <c r="B4682"/>
      <c r="C4682"/>
      <c r="D4682" s="19"/>
      <c r="E4682" s="19"/>
      <c r="F4682" s="20"/>
      <c r="G4682" s="20"/>
      <c r="H4682" s="20"/>
      <c r="I4682" s="20"/>
      <c r="J4682" s="21"/>
      <c r="K4682" s="21"/>
      <c r="L4682" s="20"/>
      <c r="M4682" s="20"/>
      <c r="N4682" s="22"/>
      <c r="O4682" s="22"/>
      <c r="P4682" s="22"/>
      <c r="Q4682" s="22"/>
      <c r="R4682" s="19"/>
      <c r="S4682" s="19"/>
      <c r="T4682" s="19"/>
      <c r="U4682" s="20"/>
      <c r="V4682" s="20"/>
      <c r="W4682" s="20"/>
      <c r="X4682" s="27"/>
      <c r="Y4682" s="253"/>
      <c r="Z4682" s="30"/>
      <c r="AA4682" s="30"/>
      <c r="AB4682" s="31"/>
      <c r="AC4682" s="31"/>
      <c r="AD4682" s="31"/>
      <c r="AE4682" s="31"/>
      <c r="AF4682" s="31"/>
      <c r="AG4682" s="241"/>
      <c r="AH4682" s="31"/>
      <c r="AI4682" s="31"/>
      <c r="AJ4682" s="31"/>
      <c r="AK4682" s="31"/>
      <c r="AL4682" s="120"/>
      <c r="AQ4682" s="26"/>
      <c r="AW4682" s="19"/>
      <c r="AX4682" s="19"/>
      <c r="AY4682" s="19"/>
      <c r="AZ4682" s="19"/>
      <c r="BA4682" s="19"/>
      <c r="BB4682" s="19"/>
      <c r="BC4682" s="1"/>
      <c r="BD4682"/>
      <c r="BE4682"/>
      <c r="BF4682" s="1"/>
      <c r="BG4682"/>
      <c r="BH4682"/>
      <c r="BI4682"/>
      <c r="BJ4682" s="1"/>
      <c r="BK4682" s="1"/>
      <c r="BL4682"/>
      <c r="BM4682" s="1"/>
      <c r="BN4682" s="1"/>
      <c r="BO4682" s="1"/>
      <c r="BP4682" s="1"/>
      <c r="BQ4682" s="1"/>
      <c r="BR4682" s="1"/>
      <c r="BS4682" s="1"/>
      <c r="BT4682" s="22"/>
      <c r="BU4682" s="1"/>
      <c r="BV4682" s="1"/>
      <c r="BW4682" s="1"/>
      <c r="BX4682" s="1"/>
      <c r="BY4682" s="1"/>
      <c r="BZ4682" s="1"/>
      <c r="CA4682" s="1"/>
      <c r="CB4682" s="1"/>
      <c r="CC4682" s="1"/>
      <c r="CD4682" s="1"/>
      <c r="CE4682" s="1"/>
      <c r="CF4682" s="1"/>
      <c r="CG4682" s="1"/>
      <c r="CH4682" s="1"/>
      <c r="CI4682" s="1"/>
      <c r="CJ4682" s="1"/>
      <c r="CK4682" s="1"/>
      <c r="CL4682" s="1"/>
      <c r="CM4682" s="1"/>
      <c r="CN4682" s="1"/>
      <c r="CO4682" s="1"/>
      <c r="CP4682" s="1"/>
      <c r="CQ4682" s="1"/>
      <c r="CR4682" s="1"/>
      <c r="CS4682" s="1"/>
      <c r="CT4682" s="1"/>
      <c r="CU4682" s="1"/>
      <c r="CV4682" s="1"/>
      <c r="CW4682" s="1"/>
      <c r="CX4682" s="1"/>
      <c r="CY4682" s="1"/>
      <c r="CZ4682" s="1"/>
      <c r="DA4682" s="1"/>
      <c r="DB4682" s="1"/>
      <c r="DC4682" s="1"/>
      <c r="DD4682" s="1"/>
      <c r="DE4682" s="1"/>
      <c r="DF4682" s="1"/>
      <c r="DG4682" s="1"/>
      <c r="DH4682" s="1"/>
      <c r="DI4682" s="1"/>
      <c r="DJ4682" s="1"/>
      <c r="DK4682" s="1"/>
      <c r="DL4682" s="1"/>
      <c r="DM4682" s="1"/>
      <c r="DN4682" s="1"/>
      <c r="DO4682" s="1"/>
      <c r="DP4682" s="1"/>
      <c r="DQ4682" s="1"/>
      <c r="DR4682" s="1"/>
      <c r="DS4682" s="1"/>
      <c r="DT4682" s="1"/>
      <c r="DU4682" s="1"/>
      <c r="DV4682" s="1"/>
      <c r="DW4682" s="1"/>
      <c r="DX4682" s="1"/>
      <c r="DY4682" s="1"/>
      <c r="DZ4682" s="1"/>
      <c r="EA4682" s="1"/>
      <c r="EB4682" s="1"/>
      <c r="EC4682" s="1"/>
      <c r="ED4682" s="1"/>
      <c r="EE4682" s="1"/>
      <c r="EF4682" s="1"/>
      <c r="EG4682" s="1"/>
      <c r="EH4682" s="1"/>
      <c r="EI4682" s="1"/>
      <c r="EJ4682" s="1"/>
      <c r="EK4682" s="1"/>
      <c r="EL4682" s="1"/>
      <c r="EM4682" s="1"/>
      <c r="EN4682" s="1"/>
      <c r="EO4682" s="1"/>
      <c r="EP4682" s="1"/>
      <c r="EQ4682" s="1"/>
      <c r="ER4682" s="1"/>
      <c r="ES4682" s="1"/>
      <c r="ET4682" s="1"/>
      <c r="EU4682" s="1"/>
      <c r="EV4682" s="1"/>
      <c r="EW4682" s="1"/>
      <c r="EX4682" s="1"/>
      <c r="EY4682" s="1"/>
      <c r="EZ4682" s="1"/>
      <c r="FA4682" s="1"/>
      <c r="FB4682" s="1"/>
      <c r="FC4682" s="1"/>
      <c r="FD4682" s="1"/>
      <c r="FE4682" s="1"/>
      <c r="FF4682" s="1"/>
      <c r="FG4682" s="1"/>
      <c r="FH4682" s="1"/>
      <c r="FI4682" s="1"/>
      <c r="FJ4682" s="1"/>
      <c r="FK4682" s="1"/>
      <c r="FL4682" s="1"/>
      <c r="FM4682" s="1"/>
      <c r="FN4682" s="1"/>
      <c r="FO4682" s="1"/>
      <c r="FP4682" s="1"/>
      <c r="FQ4682" s="1"/>
      <c r="FR4682" s="1"/>
      <c r="FS4682" s="1"/>
      <c r="FT4682" s="1"/>
      <c r="FU4682" s="1"/>
      <c r="FV4682" s="1"/>
      <c r="FW4682" s="1"/>
      <c r="FX4682" s="1"/>
      <c r="FY4682" s="1"/>
      <c r="FZ4682" s="1"/>
      <c r="GA4682" s="1"/>
      <c r="GB4682" s="1"/>
      <c r="GC4682" s="1"/>
      <c r="GD4682" s="1"/>
      <c r="GE4682" s="1"/>
      <c r="GF4682" s="1"/>
      <c r="GG4682" s="1"/>
      <c r="GH4682" s="1"/>
      <c r="GI4682" s="1"/>
      <c r="GJ4682" s="1"/>
      <c r="GK4682"/>
      <c r="GL4682"/>
      <c r="GM4682"/>
      <c r="GN4682"/>
      <c r="GO4682"/>
      <c r="GP4682"/>
      <c r="GQ4682"/>
      <c r="GR4682"/>
      <c r="GS4682"/>
      <c r="GT4682"/>
      <c r="GU4682"/>
      <c r="GV4682"/>
      <c r="GW4682"/>
      <c r="GX4682"/>
      <c r="GY4682"/>
      <c r="GZ4682"/>
      <c r="HA4682"/>
      <c r="HB4682"/>
      <c r="HC4682"/>
      <c r="HD4682"/>
      <c r="HE4682"/>
    </row>
    <row r="4683" spans="1:213" s="25" customFormat="1" x14ac:dyDescent="0.25">
      <c r="A4683"/>
      <c r="B4683"/>
      <c r="C4683"/>
      <c r="D4683" s="19"/>
      <c r="E4683" s="19"/>
      <c r="F4683" s="20"/>
      <c r="G4683" s="20"/>
      <c r="H4683" s="20"/>
      <c r="I4683" s="20"/>
      <c r="J4683" s="21"/>
      <c r="K4683" s="21"/>
      <c r="L4683" s="20"/>
      <c r="M4683" s="20"/>
      <c r="N4683" s="22"/>
      <c r="O4683" s="22"/>
      <c r="P4683" s="22"/>
      <c r="Q4683" s="22"/>
      <c r="R4683" s="19"/>
      <c r="S4683" s="19"/>
      <c r="T4683" s="19"/>
      <c r="U4683" s="20"/>
      <c r="V4683" s="20"/>
      <c r="W4683" s="20"/>
      <c r="X4683" s="27"/>
      <c r="Y4683" s="253"/>
      <c r="Z4683" s="30"/>
      <c r="AA4683" s="30"/>
      <c r="AB4683" s="31"/>
      <c r="AC4683" s="31"/>
      <c r="AD4683" s="31"/>
      <c r="AE4683" s="31"/>
      <c r="AF4683" s="31"/>
      <c r="AG4683" s="241"/>
      <c r="AH4683" s="31"/>
      <c r="AI4683" s="31"/>
      <c r="AJ4683" s="31"/>
      <c r="AK4683" s="31"/>
      <c r="AL4683" s="120"/>
      <c r="AQ4683" s="26"/>
      <c r="AW4683" s="19"/>
      <c r="AX4683" s="19"/>
      <c r="AY4683" s="19"/>
      <c r="AZ4683" s="19"/>
      <c r="BA4683" s="19"/>
      <c r="BB4683" s="19"/>
      <c r="BC4683" s="1"/>
      <c r="BD4683"/>
      <c r="BE4683"/>
      <c r="BF4683" s="1"/>
      <c r="BG4683"/>
      <c r="BH4683"/>
      <c r="BI4683"/>
      <c r="BJ4683" s="1"/>
      <c r="BK4683" s="1"/>
      <c r="BL4683"/>
      <c r="BM4683" s="1"/>
      <c r="BN4683" s="1"/>
      <c r="BO4683" s="1"/>
      <c r="BP4683" s="1"/>
      <c r="BQ4683" s="1"/>
      <c r="BR4683" s="1"/>
      <c r="BS4683" s="1"/>
      <c r="BT4683" s="22"/>
      <c r="BU4683" s="1"/>
      <c r="BV4683" s="1"/>
      <c r="BW4683" s="1"/>
      <c r="BX4683" s="1"/>
      <c r="BY4683" s="1"/>
      <c r="BZ4683" s="1"/>
      <c r="CA4683" s="1"/>
      <c r="CB4683" s="1"/>
      <c r="CC4683" s="1"/>
      <c r="CD4683" s="1"/>
      <c r="CE4683" s="1"/>
      <c r="CF4683" s="1"/>
      <c r="CG4683" s="1"/>
      <c r="CH4683" s="1"/>
      <c r="CI4683" s="1"/>
      <c r="CJ4683" s="1"/>
      <c r="CK4683" s="1"/>
      <c r="CL4683" s="1"/>
      <c r="CM4683" s="1"/>
      <c r="CN4683" s="1"/>
      <c r="CO4683" s="1"/>
      <c r="CP4683" s="1"/>
      <c r="CQ4683" s="1"/>
      <c r="CR4683" s="1"/>
      <c r="CS4683" s="1"/>
      <c r="CT4683" s="1"/>
      <c r="CU4683" s="1"/>
      <c r="CV4683" s="1"/>
      <c r="CW4683" s="1"/>
      <c r="CX4683" s="1"/>
      <c r="CY4683" s="1"/>
      <c r="CZ4683" s="1"/>
      <c r="DA4683" s="1"/>
      <c r="DB4683" s="1"/>
      <c r="DC4683" s="1"/>
      <c r="DD4683" s="1"/>
      <c r="DE4683" s="1"/>
      <c r="DF4683" s="1"/>
      <c r="DG4683" s="1"/>
      <c r="DH4683" s="1"/>
      <c r="DI4683" s="1"/>
      <c r="DJ4683" s="1"/>
      <c r="DK4683" s="1"/>
      <c r="DL4683" s="1"/>
      <c r="DM4683" s="1"/>
      <c r="DN4683" s="1"/>
      <c r="DO4683" s="1"/>
      <c r="DP4683" s="1"/>
      <c r="DQ4683" s="1"/>
      <c r="DR4683" s="1"/>
      <c r="DS4683" s="1"/>
      <c r="DT4683" s="1"/>
      <c r="DU4683" s="1"/>
      <c r="DV4683" s="1"/>
      <c r="DW4683" s="1"/>
      <c r="DX4683" s="1"/>
      <c r="DY4683" s="1"/>
      <c r="DZ4683" s="1"/>
      <c r="EA4683" s="1"/>
      <c r="EB4683" s="1"/>
      <c r="EC4683" s="1"/>
      <c r="ED4683" s="1"/>
      <c r="EE4683" s="1"/>
      <c r="EF4683" s="1"/>
      <c r="EG4683" s="1"/>
      <c r="EH4683" s="1"/>
      <c r="EI4683" s="1"/>
      <c r="EJ4683" s="1"/>
      <c r="EK4683" s="1"/>
      <c r="EL4683" s="1"/>
      <c r="EM4683" s="1"/>
      <c r="EN4683" s="1"/>
      <c r="EO4683" s="1"/>
      <c r="EP4683" s="1"/>
      <c r="EQ4683" s="1"/>
      <c r="ER4683" s="1"/>
      <c r="ES4683" s="1"/>
      <c r="ET4683" s="1"/>
      <c r="EU4683" s="1"/>
      <c r="EV4683" s="1"/>
      <c r="EW4683" s="1"/>
      <c r="EX4683" s="1"/>
      <c r="EY4683" s="1"/>
      <c r="EZ4683" s="1"/>
      <c r="FA4683" s="1"/>
      <c r="FB4683" s="1"/>
      <c r="FC4683" s="1"/>
      <c r="FD4683" s="1"/>
      <c r="FE4683" s="1"/>
      <c r="FF4683" s="1"/>
      <c r="FG4683" s="1"/>
      <c r="FH4683" s="1"/>
      <c r="FI4683" s="1"/>
      <c r="FJ4683" s="1"/>
      <c r="FK4683" s="1"/>
      <c r="FL4683" s="1"/>
      <c r="FM4683" s="1"/>
      <c r="FN4683" s="1"/>
      <c r="FO4683" s="1"/>
      <c r="FP4683" s="1"/>
      <c r="FQ4683" s="1"/>
      <c r="FR4683" s="1"/>
      <c r="FS4683" s="1"/>
      <c r="FT4683" s="1"/>
      <c r="FU4683" s="1"/>
      <c r="FV4683" s="1"/>
      <c r="FW4683" s="1"/>
      <c r="FX4683" s="1"/>
      <c r="FY4683" s="1"/>
      <c r="FZ4683" s="1"/>
      <c r="GA4683" s="1"/>
      <c r="GB4683" s="1"/>
      <c r="GC4683" s="1"/>
      <c r="GD4683" s="1"/>
      <c r="GE4683" s="1"/>
      <c r="GF4683" s="1"/>
      <c r="GG4683" s="1"/>
      <c r="GH4683" s="1"/>
      <c r="GI4683" s="1"/>
      <c r="GJ4683" s="1"/>
      <c r="GK4683"/>
      <c r="GL4683"/>
      <c r="GM4683"/>
      <c r="GN4683"/>
      <c r="GO4683"/>
      <c r="GP4683"/>
      <c r="GQ4683"/>
      <c r="GR4683"/>
      <c r="GS4683"/>
      <c r="GT4683"/>
      <c r="GU4683"/>
      <c r="GV4683"/>
      <c r="GW4683"/>
      <c r="GX4683"/>
      <c r="GY4683"/>
      <c r="GZ4683"/>
      <c r="HA4683"/>
      <c r="HB4683"/>
      <c r="HC4683"/>
      <c r="HD4683"/>
      <c r="HE4683"/>
    </row>
    <row r="4684" spans="1:213" s="25" customFormat="1" x14ac:dyDescent="0.25">
      <c r="A4684"/>
      <c r="B4684"/>
      <c r="C4684"/>
      <c r="D4684" s="19"/>
      <c r="E4684" s="19"/>
      <c r="F4684" s="20"/>
      <c r="G4684" s="20"/>
      <c r="H4684" s="20"/>
      <c r="I4684" s="20"/>
      <c r="J4684" s="21"/>
      <c r="K4684" s="21"/>
      <c r="L4684" s="20"/>
      <c r="M4684" s="20"/>
      <c r="N4684" s="22"/>
      <c r="O4684" s="22"/>
      <c r="P4684" s="22"/>
      <c r="Q4684" s="22"/>
      <c r="R4684" s="19"/>
      <c r="S4684" s="19"/>
      <c r="T4684" s="19"/>
      <c r="U4684" s="20"/>
      <c r="V4684" s="20"/>
      <c r="W4684" s="20"/>
      <c r="X4684" s="27"/>
      <c r="Y4684" s="253"/>
      <c r="Z4684" s="30"/>
      <c r="AA4684" s="30"/>
      <c r="AB4684" s="31"/>
      <c r="AC4684" s="31"/>
      <c r="AD4684" s="31"/>
      <c r="AE4684" s="31"/>
      <c r="AF4684" s="31"/>
      <c r="AG4684" s="241"/>
      <c r="AH4684" s="31"/>
      <c r="AI4684" s="31"/>
      <c r="AJ4684" s="31"/>
      <c r="AK4684" s="31"/>
      <c r="AL4684" s="120"/>
      <c r="AQ4684" s="26"/>
      <c r="AW4684" s="19"/>
      <c r="AX4684" s="19"/>
      <c r="AY4684" s="19"/>
      <c r="AZ4684" s="19"/>
      <c r="BA4684" s="19"/>
      <c r="BB4684" s="19"/>
      <c r="BC4684" s="1"/>
      <c r="BD4684"/>
      <c r="BE4684"/>
      <c r="BF4684" s="1"/>
      <c r="BG4684"/>
      <c r="BH4684"/>
      <c r="BI4684"/>
      <c r="BJ4684" s="1"/>
      <c r="BK4684" s="1"/>
      <c r="BL4684"/>
      <c r="BM4684" s="1"/>
      <c r="BN4684" s="1"/>
      <c r="BO4684" s="1"/>
      <c r="BP4684" s="1"/>
      <c r="BQ4684" s="1"/>
      <c r="BR4684" s="1"/>
      <c r="BS4684" s="1"/>
      <c r="BT4684" s="22"/>
      <c r="BU4684" s="1"/>
      <c r="BV4684" s="1"/>
      <c r="BW4684" s="1"/>
      <c r="BX4684" s="1"/>
      <c r="BY4684" s="1"/>
      <c r="BZ4684" s="1"/>
      <c r="CA4684" s="1"/>
      <c r="CB4684" s="1"/>
      <c r="CC4684" s="1"/>
      <c r="CD4684" s="1"/>
      <c r="CE4684" s="1"/>
      <c r="CF4684" s="1"/>
      <c r="CG4684" s="1"/>
      <c r="CH4684" s="1"/>
      <c r="CI4684" s="1"/>
      <c r="CJ4684" s="1"/>
      <c r="CK4684" s="1"/>
      <c r="CL4684" s="1"/>
      <c r="CM4684" s="1"/>
      <c r="CN4684" s="1"/>
      <c r="CO4684" s="1"/>
      <c r="CP4684" s="1"/>
      <c r="CQ4684" s="1"/>
      <c r="CR4684" s="1"/>
      <c r="CS4684" s="1"/>
      <c r="CT4684" s="1"/>
      <c r="CU4684" s="1"/>
      <c r="CV4684" s="1"/>
      <c r="CW4684" s="1"/>
      <c r="CX4684" s="1"/>
      <c r="CY4684" s="1"/>
      <c r="CZ4684" s="1"/>
      <c r="DA4684" s="1"/>
      <c r="DB4684" s="1"/>
      <c r="DC4684" s="1"/>
      <c r="DD4684" s="1"/>
      <c r="DE4684" s="1"/>
      <c r="DF4684" s="1"/>
      <c r="DG4684" s="1"/>
      <c r="DH4684" s="1"/>
      <c r="DI4684" s="1"/>
      <c r="DJ4684" s="1"/>
      <c r="DK4684" s="1"/>
      <c r="DL4684" s="1"/>
      <c r="DM4684" s="1"/>
      <c r="DN4684" s="1"/>
      <c r="DO4684" s="1"/>
      <c r="DP4684" s="1"/>
      <c r="DQ4684" s="1"/>
      <c r="DR4684" s="1"/>
      <c r="DS4684" s="1"/>
      <c r="DT4684" s="1"/>
      <c r="DU4684" s="1"/>
      <c r="DV4684" s="1"/>
      <c r="DW4684" s="1"/>
      <c r="DX4684" s="1"/>
      <c r="DY4684" s="1"/>
      <c r="DZ4684" s="1"/>
      <c r="EA4684" s="1"/>
      <c r="EB4684" s="1"/>
      <c r="EC4684" s="1"/>
      <c r="ED4684" s="1"/>
      <c r="EE4684" s="1"/>
      <c r="EF4684" s="1"/>
      <c r="EG4684" s="1"/>
      <c r="EH4684" s="1"/>
      <c r="EI4684" s="1"/>
      <c r="EJ4684" s="1"/>
      <c r="EK4684" s="1"/>
      <c r="EL4684" s="1"/>
      <c r="EM4684" s="1"/>
      <c r="EN4684" s="1"/>
      <c r="EO4684" s="1"/>
      <c r="EP4684" s="1"/>
      <c r="EQ4684" s="1"/>
      <c r="ER4684" s="1"/>
      <c r="ES4684" s="1"/>
      <c r="ET4684" s="1"/>
      <c r="EU4684" s="1"/>
      <c r="EV4684" s="1"/>
      <c r="EW4684" s="1"/>
      <c r="EX4684" s="1"/>
      <c r="EY4684" s="1"/>
      <c r="EZ4684" s="1"/>
      <c r="FA4684" s="1"/>
      <c r="FB4684" s="1"/>
      <c r="FC4684" s="1"/>
      <c r="FD4684" s="1"/>
      <c r="FE4684" s="1"/>
      <c r="FF4684" s="1"/>
      <c r="FG4684" s="1"/>
      <c r="FH4684" s="1"/>
      <c r="FI4684" s="1"/>
      <c r="FJ4684" s="1"/>
      <c r="FK4684" s="1"/>
      <c r="FL4684" s="1"/>
      <c r="FM4684" s="1"/>
      <c r="FN4684" s="1"/>
      <c r="FO4684" s="1"/>
      <c r="FP4684" s="1"/>
      <c r="FQ4684" s="1"/>
      <c r="FR4684" s="1"/>
      <c r="FS4684" s="1"/>
      <c r="FT4684" s="1"/>
      <c r="FU4684" s="1"/>
      <c r="FV4684" s="1"/>
      <c r="FW4684" s="1"/>
      <c r="FX4684" s="1"/>
      <c r="FY4684" s="1"/>
      <c r="FZ4684" s="1"/>
      <c r="GA4684" s="1"/>
      <c r="GB4684" s="1"/>
      <c r="GC4684" s="1"/>
      <c r="GD4684" s="1"/>
      <c r="GE4684" s="1"/>
      <c r="GF4684" s="1"/>
      <c r="GG4684" s="1"/>
      <c r="GH4684" s="1"/>
      <c r="GI4684" s="1"/>
      <c r="GJ4684" s="1"/>
      <c r="GK4684"/>
      <c r="GL4684"/>
      <c r="GM4684"/>
      <c r="GN4684"/>
      <c r="GO4684"/>
      <c r="GP4684"/>
      <c r="GQ4684"/>
      <c r="GR4684"/>
      <c r="GS4684"/>
      <c r="GT4684"/>
      <c r="GU4684"/>
      <c r="GV4684"/>
      <c r="GW4684"/>
      <c r="GX4684"/>
      <c r="GY4684"/>
      <c r="GZ4684"/>
      <c r="HA4684"/>
      <c r="HB4684"/>
      <c r="HC4684"/>
      <c r="HD4684"/>
      <c r="HE4684"/>
    </row>
    <row r="4685" spans="1:213" s="25" customFormat="1" x14ac:dyDescent="0.25">
      <c r="A4685"/>
      <c r="B4685"/>
      <c r="C4685"/>
      <c r="D4685" s="19"/>
      <c r="E4685" s="19"/>
      <c r="F4685" s="20"/>
      <c r="G4685" s="20"/>
      <c r="H4685" s="20"/>
      <c r="I4685" s="20"/>
      <c r="J4685" s="21"/>
      <c r="K4685" s="21"/>
      <c r="L4685" s="20"/>
      <c r="M4685" s="20"/>
      <c r="N4685" s="22"/>
      <c r="O4685" s="22"/>
      <c r="P4685" s="22"/>
      <c r="Q4685" s="22"/>
      <c r="R4685" s="19"/>
      <c r="S4685" s="19"/>
      <c r="T4685" s="19"/>
      <c r="U4685" s="20"/>
      <c r="V4685" s="20"/>
      <c r="W4685" s="20"/>
      <c r="X4685" s="27"/>
      <c r="Y4685" s="253"/>
      <c r="Z4685" s="30"/>
      <c r="AA4685" s="30"/>
      <c r="AB4685" s="31"/>
      <c r="AC4685" s="31"/>
      <c r="AD4685" s="31"/>
      <c r="AE4685" s="31"/>
      <c r="AF4685" s="31"/>
      <c r="AG4685" s="241"/>
      <c r="AH4685" s="31"/>
      <c r="AI4685" s="31"/>
      <c r="AJ4685" s="31"/>
      <c r="AK4685" s="31"/>
      <c r="AL4685" s="120"/>
      <c r="AQ4685" s="26"/>
      <c r="AW4685" s="19"/>
      <c r="AX4685" s="19"/>
      <c r="AY4685" s="19"/>
      <c r="AZ4685" s="19"/>
      <c r="BA4685" s="19"/>
      <c r="BB4685" s="19"/>
      <c r="BC4685" s="1"/>
      <c r="BD4685"/>
      <c r="BE4685"/>
      <c r="BF4685" s="1"/>
      <c r="BG4685"/>
      <c r="BH4685"/>
      <c r="BI4685"/>
      <c r="BJ4685" s="1"/>
      <c r="BK4685" s="1"/>
      <c r="BL4685"/>
      <c r="BM4685" s="1"/>
      <c r="BN4685" s="1"/>
      <c r="BO4685" s="1"/>
      <c r="BP4685" s="1"/>
      <c r="BQ4685" s="1"/>
      <c r="BR4685" s="1"/>
      <c r="BS4685" s="1"/>
      <c r="BT4685" s="22"/>
      <c r="BU4685" s="1"/>
      <c r="BV4685" s="1"/>
      <c r="BW4685" s="1"/>
      <c r="BX4685" s="1"/>
      <c r="BY4685" s="1"/>
      <c r="BZ4685" s="1"/>
      <c r="CA4685" s="1"/>
      <c r="CB4685" s="1"/>
      <c r="CC4685" s="1"/>
      <c r="CD4685" s="1"/>
      <c r="CE4685" s="1"/>
      <c r="CF4685" s="1"/>
      <c r="CG4685" s="1"/>
      <c r="CH4685" s="1"/>
      <c r="CI4685" s="1"/>
      <c r="CJ4685" s="1"/>
      <c r="CK4685" s="1"/>
      <c r="CL4685" s="1"/>
      <c r="CM4685" s="1"/>
      <c r="CN4685" s="1"/>
      <c r="CO4685" s="1"/>
      <c r="CP4685" s="1"/>
      <c r="CQ4685" s="1"/>
      <c r="CR4685" s="1"/>
      <c r="CS4685" s="1"/>
      <c r="CT4685" s="1"/>
      <c r="CU4685" s="1"/>
      <c r="CV4685" s="1"/>
      <c r="CW4685" s="1"/>
      <c r="CX4685" s="1"/>
      <c r="CY4685" s="1"/>
      <c r="CZ4685" s="1"/>
      <c r="DA4685" s="1"/>
      <c r="DB4685" s="1"/>
      <c r="DC4685" s="1"/>
      <c r="DD4685" s="1"/>
      <c r="DE4685" s="1"/>
      <c r="DF4685" s="1"/>
      <c r="DG4685" s="1"/>
      <c r="DH4685" s="1"/>
      <c r="DI4685" s="1"/>
      <c r="DJ4685" s="1"/>
      <c r="DK4685" s="1"/>
      <c r="DL4685" s="1"/>
      <c r="DM4685" s="1"/>
      <c r="DN4685" s="1"/>
      <c r="DO4685" s="1"/>
      <c r="DP4685" s="1"/>
      <c r="DQ4685" s="1"/>
      <c r="DR4685" s="1"/>
      <c r="DS4685" s="1"/>
      <c r="DT4685" s="1"/>
      <c r="DU4685" s="1"/>
      <c r="DV4685" s="1"/>
      <c r="DW4685" s="1"/>
      <c r="DX4685" s="1"/>
      <c r="DY4685" s="1"/>
      <c r="DZ4685" s="1"/>
      <c r="EA4685" s="1"/>
      <c r="EB4685" s="1"/>
      <c r="EC4685" s="1"/>
      <c r="ED4685" s="1"/>
      <c r="EE4685" s="1"/>
      <c r="EF4685" s="1"/>
      <c r="EG4685" s="1"/>
      <c r="EH4685" s="1"/>
      <c r="EI4685" s="1"/>
      <c r="EJ4685" s="1"/>
      <c r="EK4685" s="1"/>
      <c r="EL4685" s="1"/>
      <c r="EM4685" s="1"/>
      <c r="EN4685" s="1"/>
      <c r="EO4685" s="1"/>
      <c r="EP4685" s="1"/>
      <c r="EQ4685" s="1"/>
      <c r="ER4685" s="1"/>
      <c r="ES4685" s="1"/>
      <c r="ET4685" s="1"/>
      <c r="EU4685" s="1"/>
      <c r="EV4685" s="1"/>
      <c r="EW4685" s="1"/>
      <c r="EX4685" s="1"/>
      <c r="EY4685" s="1"/>
      <c r="EZ4685" s="1"/>
      <c r="FA4685" s="1"/>
      <c r="FB4685" s="1"/>
      <c r="FC4685" s="1"/>
      <c r="FD4685" s="1"/>
      <c r="FE4685" s="1"/>
      <c r="FF4685" s="1"/>
      <c r="FG4685" s="1"/>
      <c r="FH4685" s="1"/>
      <c r="FI4685" s="1"/>
      <c r="FJ4685" s="1"/>
      <c r="FK4685" s="1"/>
      <c r="FL4685" s="1"/>
      <c r="FM4685" s="1"/>
      <c r="FN4685" s="1"/>
      <c r="FO4685" s="1"/>
      <c r="FP4685" s="1"/>
      <c r="FQ4685" s="1"/>
      <c r="FR4685" s="1"/>
      <c r="FS4685" s="1"/>
      <c r="FT4685" s="1"/>
      <c r="FU4685" s="1"/>
      <c r="FV4685" s="1"/>
      <c r="FW4685" s="1"/>
      <c r="FX4685" s="1"/>
      <c r="FY4685" s="1"/>
      <c r="FZ4685" s="1"/>
      <c r="GA4685" s="1"/>
      <c r="GB4685" s="1"/>
      <c r="GC4685" s="1"/>
      <c r="GD4685" s="1"/>
      <c r="GE4685" s="1"/>
      <c r="GF4685" s="1"/>
      <c r="GG4685" s="1"/>
      <c r="GH4685" s="1"/>
      <c r="GI4685" s="1"/>
      <c r="GJ4685" s="1"/>
      <c r="GK4685"/>
      <c r="GL4685"/>
      <c r="GM4685"/>
      <c r="GN4685"/>
      <c r="GO4685"/>
      <c r="GP4685"/>
      <c r="GQ4685"/>
      <c r="GR4685"/>
      <c r="GS4685"/>
      <c r="GT4685"/>
      <c r="GU4685"/>
      <c r="GV4685"/>
      <c r="GW4685"/>
      <c r="GX4685"/>
      <c r="GY4685"/>
      <c r="GZ4685"/>
      <c r="HA4685"/>
      <c r="HB4685"/>
      <c r="HC4685"/>
      <c r="HD4685"/>
      <c r="HE4685"/>
    </row>
    <row r="4686" spans="1:213" s="25" customFormat="1" x14ac:dyDescent="0.25">
      <c r="A4686"/>
      <c r="B4686"/>
      <c r="C4686"/>
      <c r="D4686" s="19"/>
      <c r="E4686" s="19"/>
      <c r="F4686" s="20"/>
      <c r="G4686" s="20"/>
      <c r="H4686" s="20"/>
      <c r="I4686" s="20"/>
      <c r="J4686" s="21"/>
      <c r="K4686" s="21"/>
      <c r="L4686" s="20"/>
      <c r="M4686" s="20"/>
      <c r="N4686" s="22"/>
      <c r="O4686" s="22"/>
      <c r="P4686" s="22"/>
      <c r="Q4686" s="22"/>
      <c r="R4686" s="19"/>
      <c r="S4686" s="19"/>
      <c r="T4686" s="19"/>
      <c r="U4686" s="20"/>
      <c r="V4686" s="20"/>
      <c r="W4686" s="20"/>
      <c r="X4686" s="27"/>
      <c r="Y4686" s="253"/>
      <c r="Z4686" s="30"/>
      <c r="AA4686" s="30"/>
      <c r="AB4686" s="31"/>
      <c r="AC4686" s="31"/>
      <c r="AD4686" s="31"/>
      <c r="AE4686" s="31"/>
      <c r="AF4686" s="31"/>
      <c r="AG4686" s="241"/>
      <c r="AH4686" s="31"/>
      <c r="AI4686" s="31"/>
      <c r="AJ4686" s="31"/>
      <c r="AK4686" s="31"/>
      <c r="AL4686" s="120"/>
      <c r="AQ4686" s="26"/>
      <c r="AW4686" s="19"/>
      <c r="AX4686" s="19"/>
      <c r="AY4686" s="19"/>
      <c r="AZ4686" s="19"/>
      <c r="BA4686" s="19"/>
      <c r="BB4686" s="19"/>
      <c r="BC4686" s="1"/>
      <c r="BD4686"/>
      <c r="BE4686"/>
      <c r="BF4686" s="1"/>
      <c r="BG4686"/>
      <c r="BH4686"/>
      <c r="BI4686"/>
      <c r="BJ4686" s="1"/>
      <c r="BK4686" s="1"/>
      <c r="BL4686"/>
      <c r="BM4686" s="1"/>
      <c r="BN4686" s="1"/>
      <c r="BO4686" s="1"/>
      <c r="BP4686" s="1"/>
      <c r="BQ4686" s="1"/>
      <c r="BR4686" s="1"/>
      <c r="BS4686" s="1"/>
      <c r="BT4686" s="22"/>
      <c r="BU4686" s="1"/>
      <c r="BV4686" s="1"/>
      <c r="BW4686" s="1"/>
      <c r="BX4686" s="1"/>
      <c r="BY4686" s="1"/>
      <c r="BZ4686" s="1"/>
      <c r="CA4686" s="1"/>
      <c r="CB4686" s="1"/>
      <c r="CC4686" s="1"/>
      <c r="CD4686" s="1"/>
      <c r="CE4686" s="1"/>
      <c r="CF4686" s="1"/>
      <c r="CG4686" s="1"/>
      <c r="CH4686" s="1"/>
      <c r="CI4686" s="1"/>
      <c r="CJ4686" s="1"/>
      <c r="CK4686" s="1"/>
      <c r="CL4686" s="1"/>
      <c r="CM4686" s="1"/>
      <c r="CN4686" s="1"/>
      <c r="CO4686" s="1"/>
      <c r="CP4686" s="1"/>
      <c r="CQ4686" s="1"/>
      <c r="CR4686" s="1"/>
      <c r="CS4686" s="1"/>
      <c r="CT4686" s="1"/>
      <c r="CU4686" s="1"/>
      <c r="CV4686" s="1"/>
      <c r="CW4686" s="1"/>
      <c r="CX4686" s="1"/>
      <c r="CY4686" s="1"/>
      <c r="CZ4686" s="1"/>
      <c r="DA4686" s="1"/>
      <c r="DB4686" s="1"/>
      <c r="DC4686" s="1"/>
      <c r="DD4686" s="1"/>
      <c r="DE4686" s="1"/>
      <c r="DF4686" s="1"/>
      <c r="DG4686" s="1"/>
      <c r="DH4686" s="1"/>
      <c r="DI4686" s="1"/>
      <c r="DJ4686" s="1"/>
      <c r="DK4686" s="1"/>
      <c r="DL4686" s="1"/>
      <c r="DM4686" s="1"/>
      <c r="DN4686" s="1"/>
      <c r="DO4686" s="1"/>
      <c r="DP4686" s="1"/>
      <c r="DQ4686" s="1"/>
      <c r="DR4686" s="1"/>
      <c r="DS4686" s="1"/>
      <c r="DT4686" s="1"/>
      <c r="DU4686" s="1"/>
      <c r="DV4686" s="1"/>
      <c r="DW4686" s="1"/>
      <c r="DX4686" s="1"/>
      <c r="DY4686" s="1"/>
      <c r="DZ4686" s="1"/>
      <c r="EA4686" s="1"/>
      <c r="EB4686" s="1"/>
      <c r="EC4686" s="1"/>
      <c r="ED4686" s="1"/>
      <c r="EE4686" s="1"/>
      <c r="EF4686" s="1"/>
      <c r="EG4686" s="1"/>
      <c r="EH4686" s="1"/>
      <c r="EI4686" s="1"/>
      <c r="EJ4686" s="1"/>
      <c r="EK4686" s="1"/>
      <c r="EL4686" s="1"/>
      <c r="EM4686" s="1"/>
      <c r="EN4686" s="1"/>
      <c r="EO4686" s="1"/>
      <c r="EP4686" s="1"/>
      <c r="EQ4686" s="1"/>
      <c r="ER4686" s="1"/>
      <c r="ES4686" s="1"/>
      <c r="ET4686" s="1"/>
      <c r="EU4686" s="1"/>
      <c r="EV4686" s="1"/>
      <c r="EW4686" s="1"/>
      <c r="EX4686" s="1"/>
      <c r="EY4686" s="1"/>
      <c r="EZ4686" s="1"/>
      <c r="FA4686" s="1"/>
      <c r="FB4686" s="1"/>
      <c r="FC4686" s="1"/>
      <c r="FD4686" s="1"/>
      <c r="FE4686" s="1"/>
      <c r="FF4686" s="1"/>
      <c r="FG4686" s="1"/>
      <c r="FH4686" s="1"/>
      <c r="FI4686" s="1"/>
      <c r="FJ4686" s="1"/>
      <c r="FK4686" s="1"/>
      <c r="FL4686" s="1"/>
      <c r="FM4686" s="1"/>
      <c r="FN4686" s="1"/>
      <c r="FO4686" s="1"/>
      <c r="FP4686" s="1"/>
      <c r="FQ4686" s="1"/>
      <c r="FR4686" s="1"/>
      <c r="FS4686" s="1"/>
      <c r="FT4686" s="1"/>
      <c r="FU4686" s="1"/>
      <c r="FV4686" s="1"/>
      <c r="FW4686" s="1"/>
      <c r="FX4686" s="1"/>
      <c r="FY4686" s="1"/>
      <c r="FZ4686" s="1"/>
      <c r="GA4686" s="1"/>
      <c r="GB4686" s="1"/>
      <c r="GC4686" s="1"/>
      <c r="GD4686" s="1"/>
      <c r="GE4686" s="1"/>
      <c r="GF4686" s="1"/>
      <c r="GG4686" s="1"/>
      <c r="GH4686" s="1"/>
      <c r="GI4686" s="1"/>
      <c r="GJ4686" s="1"/>
      <c r="GK4686"/>
      <c r="GL4686"/>
      <c r="GM4686"/>
      <c r="GN4686"/>
      <c r="GO4686"/>
      <c r="GP4686"/>
      <c r="GQ4686"/>
      <c r="GR4686"/>
      <c r="GS4686"/>
      <c r="GT4686"/>
      <c r="GU4686"/>
      <c r="GV4686"/>
      <c r="GW4686"/>
      <c r="GX4686"/>
      <c r="GY4686"/>
      <c r="GZ4686"/>
      <c r="HA4686"/>
      <c r="HB4686"/>
      <c r="HC4686"/>
      <c r="HD4686"/>
      <c r="HE4686"/>
    </row>
    <row r="4687" spans="1:213" s="25" customFormat="1" x14ac:dyDescent="0.25">
      <c r="A4687"/>
      <c r="B4687"/>
      <c r="C4687"/>
      <c r="D4687" s="19"/>
      <c r="E4687" s="19"/>
      <c r="F4687" s="20"/>
      <c r="G4687" s="20"/>
      <c r="H4687" s="20"/>
      <c r="I4687" s="20"/>
      <c r="J4687" s="21"/>
      <c r="K4687" s="21"/>
      <c r="L4687" s="20"/>
      <c r="M4687" s="20"/>
      <c r="N4687" s="22"/>
      <c r="O4687" s="22"/>
      <c r="P4687" s="22"/>
      <c r="Q4687" s="22"/>
      <c r="R4687" s="19"/>
      <c r="S4687" s="19"/>
      <c r="T4687" s="19"/>
      <c r="U4687" s="20"/>
      <c r="V4687" s="20"/>
      <c r="W4687" s="20"/>
      <c r="X4687" s="27"/>
      <c r="Y4687" s="253"/>
      <c r="Z4687" s="30"/>
      <c r="AA4687" s="30"/>
      <c r="AB4687" s="31"/>
      <c r="AC4687" s="31"/>
      <c r="AD4687" s="31"/>
      <c r="AE4687" s="31"/>
      <c r="AF4687" s="31"/>
      <c r="AG4687" s="241"/>
      <c r="AH4687" s="31"/>
      <c r="AI4687" s="31"/>
      <c r="AJ4687" s="31"/>
      <c r="AK4687" s="31"/>
      <c r="AL4687" s="120"/>
      <c r="AQ4687" s="26"/>
      <c r="AW4687" s="19"/>
      <c r="AX4687" s="19"/>
      <c r="AY4687" s="19"/>
      <c r="AZ4687" s="19"/>
      <c r="BA4687" s="19"/>
      <c r="BB4687" s="19"/>
      <c r="BC4687" s="1"/>
      <c r="BD4687"/>
      <c r="BE4687"/>
      <c r="BF4687" s="1"/>
      <c r="BG4687"/>
      <c r="BH4687"/>
      <c r="BI4687"/>
      <c r="BJ4687" s="1"/>
      <c r="BK4687" s="1"/>
      <c r="BL4687"/>
      <c r="BM4687" s="1"/>
      <c r="BN4687" s="1"/>
      <c r="BO4687" s="1"/>
      <c r="BP4687" s="1"/>
      <c r="BQ4687" s="1"/>
      <c r="BR4687" s="1"/>
      <c r="BS4687" s="1"/>
      <c r="BT4687" s="22"/>
      <c r="BU4687" s="1"/>
      <c r="BV4687" s="1"/>
      <c r="BW4687" s="1"/>
      <c r="BX4687" s="1"/>
      <c r="BY4687" s="1"/>
      <c r="BZ4687" s="1"/>
      <c r="CA4687" s="1"/>
      <c r="CB4687" s="1"/>
      <c r="CC4687" s="1"/>
      <c r="CD4687" s="1"/>
      <c r="CE4687" s="1"/>
      <c r="CF4687" s="1"/>
      <c r="CG4687" s="1"/>
      <c r="CH4687" s="1"/>
      <c r="CI4687" s="1"/>
      <c r="CJ4687" s="1"/>
      <c r="CK4687" s="1"/>
      <c r="CL4687" s="1"/>
      <c r="CM4687" s="1"/>
      <c r="CN4687" s="1"/>
      <c r="CO4687" s="1"/>
      <c r="CP4687" s="1"/>
      <c r="CQ4687" s="1"/>
      <c r="CR4687" s="1"/>
      <c r="CS4687" s="1"/>
      <c r="CT4687" s="1"/>
      <c r="CU4687" s="1"/>
      <c r="CV4687" s="1"/>
      <c r="CW4687" s="1"/>
      <c r="CX4687" s="1"/>
      <c r="CY4687" s="1"/>
      <c r="CZ4687" s="1"/>
      <c r="DA4687" s="1"/>
      <c r="DB4687" s="1"/>
      <c r="DC4687" s="1"/>
      <c r="DD4687" s="1"/>
      <c r="DE4687" s="1"/>
      <c r="DF4687" s="1"/>
      <c r="DG4687" s="1"/>
      <c r="DH4687" s="1"/>
      <c r="DI4687" s="1"/>
      <c r="DJ4687" s="1"/>
      <c r="DK4687" s="1"/>
      <c r="DL4687" s="1"/>
      <c r="DM4687" s="1"/>
      <c r="DN4687" s="1"/>
      <c r="DO4687" s="1"/>
      <c r="DP4687" s="1"/>
      <c r="DQ4687" s="1"/>
      <c r="DR4687" s="1"/>
      <c r="DS4687" s="1"/>
      <c r="DT4687" s="1"/>
      <c r="DU4687" s="1"/>
      <c r="DV4687" s="1"/>
      <c r="DW4687" s="1"/>
      <c r="DX4687" s="1"/>
      <c r="DY4687" s="1"/>
      <c r="DZ4687" s="1"/>
      <c r="EA4687" s="1"/>
      <c r="EB4687" s="1"/>
      <c r="EC4687" s="1"/>
      <c r="ED4687" s="1"/>
      <c r="EE4687" s="1"/>
      <c r="EF4687" s="1"/>
      <c r="EG4687" s="1"/>
      <c r="EH4687" s="1"/>
      <c r="EI4687" s="1"/>
      <c r="EJ4687" s="1"/>
      <c r="EK4687" s="1"/>
      <c r="EL4687" s="1"/>
      <c r="EM4687" s="1"/>
      <c r="EN4687" s="1"/>
      <c r="EO4687" s="1"/>
      <c r="EP4687" s="1"/>
      <c r="EQ4687" s="1"/>
      <c r="ER4687" s="1"/>
      <c r="ES4687" s="1"/>
      <c r="ET4687" s="1"/>
      <c r="EU4687" s="1"/>
      <c r="EV4687" s="1"/>
      <c r="EW4687" s="1"/>
      <c r="EX4687" s="1"/>
      <c r="EY4687" s="1"/>
      <c r="EZ4687" s="1"/>
      <c r="FA4687" s="1"/>
      <c r="FB4687" s="1"/>
      <c r="FC4687" s="1"/>
      <c r="FD4687" s="1"/>
      <c r="FE4687" s="1"/>
      <c r="FF4687" s="1"/>
      <c r="FG4687" s="1"/>
      <c r="FH4687" s="1"/>
      <c r="FI4687" s="1"/>
      <c r="FJ4687" s="1"/>
      <c r="FK4687" s="1"/>
      <c r="FL4687" s="1"/>
      <c r="FM4687" s="1"/>
      <c r="FN4687" s="1"/>
      <c r="FO4687" s="1"/>
      <c r="FP4687" s="1"/>
      <c r="FQ4687" s="1"/>
      <c r="FR4687" s="1"/>
      <c r="FS4687" s="1"/>
      <c r="FT4687" s="1"/>
      <c r="FU4687" s="1"/>
      <c r="FV4687" s="1"/>
      <c r="FW4687" s="1"/>
      <c r="FX4687" s="1"/>
      <c r="FY4687" s="1"/>
      <c r="FZ4687" s="1"/>
      <c r="GA4687" s="1"/>
      <c r="GB4687" s="1"/>
      <c r="GC4687" s="1"/>
      <c r="GD4687" s="1"/>
      <c r="GE4687" s="1"/>
      <c r="GF4687" s="1"/>
      <c r="GG4687" s="1"/>
      <c r="GH4687" s="1"/>
      <c r="GI4687" s="1"/>
      <c r="GJ4687" s="1"/>
      <c r="GK4687"/>
      <c r="GL4687"/>
      <c r="GM4687"/>
      <c r="GN4687"/>
      <c r="GO4687"/>
      <c r="GP4687"/>
      <c r="GQ4687"/>
      <c r="GR4687"/>
      <c r="GS4687"/>
      <c r="GT4687"/>
      <c r="GU4687"/>
      <c r="GV4687"/>
      <c r="GW4687"/>
      <c r="GX4687"/>
      <c r="GY4687"/>
      <c r="GZ4687"/>
      <c r="HA4687"/>
      <c r="HB4687"/>
      <c r="HC4687"/>
      <c r="HD4687"/>
      <c r="HE4687"/>
    </row>
  </sheetData>
  <protectedRanges>
    <protectedRange sqref="S455 S457:S458 S466 S468:S498 S76:S85 S87:S107 S143:S151 S153:S172 S220:S229 S231:S249 S74 S912:S920 S540 S582 S390:S393 S252:S285 S292:S310 S312:S314 S369:S388 S500 S316:S321 S395:S399 S654 S460:S464 S750 S800 S695:S722 S851 S60:S63 S65 S68:S72 S136:S140 S175:S218 S287:S290 S323:S367 S401:S453 S502:S524 S602:S603 S677:S678 S752:S753 S828:S829 S906:S907 S985:S986 S1063:S1064 S1142:S1143 S1220:S1221 S1299:S1300 S1374:S1375 S1449:S1450 S1525:S1526 S1600:S1601 S1676:S1677 S1752:S1753 S1828:S1829 S1904:S1905 S1980:S1981 S2055:S2056 S2130:S2131 S2206:S2207 S2282:S2283 S2357:S2358 S2433:S2434 S2509:S2510 S2585:S2586 T62:T104" name="Bereich7"/>
    <protectedRange sqref="D404:D411 D313 D232 D293 D391 D324:D326 E56:F56 D370 D77 D413:D419 D97 D143 D503 D175:D181 D221 D154 D252 D458" name="Bereich5"/>
    <protectedRange sqref="AT1248:AU1249 AM2073:AR2074 AM1353:AR1354 AT1549:AU1550 AN1526:AN1535 AO1525:AQ1535 AT1180:AU1181 AM1549:AR1550 AT1353:AU1354 AN1544:AQ1547 AN1682:AQ1684 AN1608:AQ1608 AN612:AQ613 AT1958:AU1959 AN1326:AQ1326 AM1180:AR1181 AM1248:AR1249 AM1958:AR1959 AT2073:AU2074" name="Bereich3_42"/>
    <protectedRange sqref="D56 F2207:F2250 E2015 E2096 E2553:F2555 E2137 E50:F50 E2220 E2071 E2251:F2251 E2139:E2161 E2302 E2632:E2644 E1997:E2011 E2073:E2092 E52:F54 E2584:F2631 F2053:F2119 E59:F59 F2252:F2271 F2479:F2498 E2356:E2374 E2510:E2537 E2026:E2033 E1986:E1995 E2059:E2068 F2556:F2574 F2632:F2650 E2230:E2249 E2207:E2216 E2312:E2323 E2281:E2298 F2510:F2552 E2481:E2492 E2556:E2568 E2341:E2342 E2494 E2570 E2646 E2658:F59175 E2434:E2463 F2025 F2127:F2128 E2205:F2206 E2507:F2509 E2432:F2433 F2429:F2431 E2024 F2279:F2346 F2354:F2421 F2434:F2477 F2506 F2582:F2583" name="Bereich1"/>
    <protectedRange sqref="J50:M50 L2232:M2251 AK2055:AL2068 L2348:L2354 L2152:L2161 L2137:L2150 J2464:K2464 J2538:K2538 J59:K59 J52:K56 J2035:M2036 M2651:M2653 J2500:L2501 M2499:M2501 AK2629:AL2658 J2576:L2577 J2100:M2100 AK2478:AL2506 J2432:M2463 J2338:K2346 J2055:L2068 AK2628 U2501:W2506 J2476:M2498 J2550:M2574 J2204:K2254 J2348:K2374 U2583:AL2583 J2137:K2161 J2468:M2468 J2542:M2542 AK2553:AL2582 AK2024:AL2033 L2204:M2230 L2280:M2321 J2539:M2540 J1979:M1980 AK2552 J2261:M2262 AK2205:AL2230 AK2281:AL2321 J2071:L2099 J1982:K2033 J2334:M2335 AK2137:AL2150 AC50 L52:L59 AK2152:AL2161 AK2232:AL2248 J2473:M2474 AK2253:AL2254 U2507:AL2507 AK2508:AL2537 U2280:AL2280 AK2326:AL2327 AK2023 AK2038:AL2038 U2204:AL2204 M2575:M2577 J2547:M2548 AK2256:AL2256 AK2338:AL2374 AK2329:AL2329 J2652:L2653 AK2542:AL2542 L2269:L2271 AK2264:AL2279 AK2261:AL2262 L2344:L2346 AK2334:AL2335 AK2547:AL2548 AK2550:AL2551 AA2650 AK2584:AL2627 J2264:K2271 AK2099:AL2100 AK2539:AL2540 AK2098 AK2250:AL2251 J2465:M2466 AK2035:AL2036 U2659:AL59175 AK2071:AL2097 J2502:M2537 AK1982:AL1996 J2654:M59175 J2038:M2038 AK2432:AL2435 AK1998:AL2022 AK1979:AL1980 U50:AA50 J2578:M2650 Z2501:AA2506 L1998:M2033 L2338:M2343 Z2651:AA2658 L1982:M1996 L2355:M2374 L2264:M2268 U52:AJ59 AK2249 L2273:L2279 L2329:M2329 AK2325 L2325:M2327 L2253:M2254 J2273:K2327 J2256:M2256" name="Bereich2"/>
    <protectedRange sqref="O569:P569 N61:N335 N466:P481 O458:P463 N337:N388 O1345 O184:O213 O2328 O2631 O2026 O1420 O1722 N390:N440 N60:P60 O61:O64 O490:P490 N498:P498 N482:N497 O143:O182 O232:P233 O290:O305 P654 O647 P540 P582 O797 O236:P288 O2101 N455:N464 O455:P456 O2403 P695:P720 O215:O222 O224:P230 L71 O1874 O1571 O721 P290:P335 O2479 P61:P106 O337:P440 N500:P524 L306 O1991:P1991 P109:P181 O875 O66:O70 O1646 O1032 O2555 O307:O335 O107:P107 P184:P222 O72:O106 O1495 L389 O1111 O953 O1190 O1950 O1268 O108:O141 O1798 O2176 N441:P453 L142 L214 AK214:AL214 O2252" name="Bereich4"/>
    <protectedRange sqref="E100" name="Bereich1_1_19"/>
    <protectedRange sqref="J100:K100" name="Bereich2_1_19"/>
    <protectedRange sqref="E160" name="Bereich1_1_20"/>
    <protectedRange sqref="J160:K160" name="Bereich2_1_20"/>
    <protectedRange sqref="E250" name="Bereich1_1_21"/>
    <protectedRange sqref="J250:K250" name="Bereich2_1_21"/>
    <protectedRange sqref="E314" name="Bereich1_1_27"/>
    <protectedRange sqref="J314:K314" name="Bereich2_1_27"/>
    <protectedRange sqref="E393" name="Bereich1_1_28"/>
    <protectedRange sqref="J393:K393" name="Bereich2_1_28"/>
    <protectedRange sqref="E455" name="Bereich1_1_33"/>
    <protectedRange sqref="J455:K455" name="Bereich2_1_33"/>
    <protectedRange sqref="E363 E1342:E1347 E660 E477 F721:F749 E1931 E1177 E532 E1961 E1224:E1228 E578 E1645 F138:F179 F673:F718 E651 E691 E1402:E1406 E1642:E1643 E732 E777:E778 E1716 E1108 E1153:E1154 E674 E847 E1024 E1273:E1277 E1299:E1303 E1172:E1174 E827 E1112 F1218:F1265 E1574:E1578 F182:F209 E602:E603 E1150 E1264 E526:E529 E175 F1268:F1293 E1806 E1325 E66 E136:F137 E1863 E1567" name="Bereich1_1_99"/>
    <protectedRange sqref="E2162:E2163" name="Bereich1_9"/>
    <protectedRange sqref="AK2162:AL2163 J2162:L2163" name="Bereich2_9"/>
    <protectedRange sqref="E2131:E2133 E2136 F2175 F2203" name="Bereich1_14"/>
    <protectedRange sqref="AK2131:AL2133 AK2136:AL2136 J2136:L2136 J2131:L2133" name="Bereich2_14"/>
    <protectedRange sqref="E2164:E2166" name="Bereich1_15"/>
    <protectedRange sqref="AK2164:AL2166 J2164:L2166" name="Bereich2_15"/>
    <protectedRange sqref="E2069" name="Bereich1_22"/>
    <protectedRange sqref="AK2069:AL2070 J2069:L2070" name="Bereich2_22"/>
    <protectedRange sqref="E2134:E2135" name="Bereich1_23"/>
    <protectedRange sqref="AK2134:AL2135 J2134:L2135" name="Bereich2_23"/>
    <protectedRange sqref="J1158:K1158" name="Bereich2_1_99_7"/>
    <protectedRange sqref="J1752:K1752" name="Bereich2_1_99_8"/>
    <protectedRange sqref="AK2037:AL2037 J2037:M2037" name="Bereich2_4"/>
    <protectedRange sqref="AK2255:AL2255 J2255:M2255" name="Bereich2_7"/>
    <protectedRange sqref="AK2328:AL2328 J2328:M2328" name="Bereich2_8"/>
    <protectedRange sqref="J2467:M2467" name="Bereich2_13"/>
    <protectedRange sqref="AK2541:AL2541 J2541:M2541" name="Bereich2_17"/>
    <protectedRange sqref="J1160:K1162" name="Bereich2_1_99_14"/>
    <protectedRange sqref="J1754:K1756" name="Bereich2_1_99"/>
    <protectedRange sqref="M2176:M2191 M2054:M2099 M2101:M2116 M2129:M2174 AK2039:AL2041 J2039:M2041" name="Bereich2_26"/>
    <protectedRange sqref="AK2257:AL2259 J2257:M2259" name="Bereich2_30"/>
    <protectedRange sqref="AK2330:AL2332 J2330:M2332" name="Bereich2_31"/>
    <protectedRange sqref="J2469:M2471" name="Bereich2_36"/>
    <protectedRange sqref="AK2543:AL2545 J2543:M2545" name="Bereich2_37"/>
    <protectedRange sqref="J1163:K1163" name="Bereich2_1_99_21"/>
    <protectedRange sqref="J1757:K1757" name="Bereich2_1_99_23"/>
    <protectedRange sqref="L2053:M2053 AK2042:AL2052 J2042:L2044 U2053:AL2053 L2046:L2052 J2046:K2053" name="Bereich2_41"/>
    <protectedRange sqref="AK2260:AL2260 J2260:M2260" name="Bereich2_45"/>
    <protectedRange sqref="AK2333:AL2333 J2333:M2333" name="Bereich2_46"/>
    <protectedRange sqref="J2472:M2472" name="Bereich2_50"/>
    <protectedRange sqref="AK2546:AL2546 J2546:M2546" name="Bereich2_51"/>
    <protectedRange sqref="E1981" name="Bereich1_2"/>
    <protectedRange sqref="AK1981:AL1981 J1981:M1981" name="Bereich2_52"/>
    <protectedRange sqref="E2054" name="Bereich1_3"/>
    <protectedRange sqref="AK2054:AL2054 J2054:L2054" name="Bereich2_53"/>
    <protectedRange sqref="E2263" name="Bereich1_8"/>
    <protectedRange sqref="AK2263:AL2263 J2263:M2263" name="Bereich2_58"/>
    <protectedRange sqref="E2336" name="Bereich1_11"/>
    <protectedRange sqref="AK2336:AL2336 J2336:M2336" name="Bereich2_59"/>
    <protectedRange sqref="E2475" name="Bereich1_18"/>
    <protectedRange sqref="J2475:M2475" name="Bereich2_63"/>
    <protectedRange sqref="E2549" name="Bereich1_19"/>
    <protectedRange sqref="AK2549:AL2549 J2549:M2549" name="Bereich2_64"/>
    <protectedRange sqref="J1978:M1978 U1978:AL1978" name="Bereich2_25_1"/>
    <protectedRange sqref="M2269:M2279 M2344:M2354 M2419:M2429" name="Bereich2_67"/>
    <protectedRange sqref="J2431:M2431 U2431:AL2431" name="Bereich2_71"/>
    <protectedRange sqref="A30:A31" name="Bereich2_1_3"/>
  </protectedRanges>
  <autoFilter ref="D50:D4687"/>
  <conditionalFormatting sqref="J2652:J1048576 J2576:J2650 J2500:J2574 J2273:J2346 J1895:J1968 J2046:J2119 J2121:J2194 J2196:J2271 J2348:J2421 J2423:J2498 J1826:J1893 J1970:J2044 J50:J1824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{8E10A2D0-E992-4564-BEEA-C8BE04A2B953}</x14:id>
        </ext>
      </extLst>
    </cfRule>
  </conditionalFormatting>
  <conditionalFormatting sqref="AA65:AA133">
    <cfRule type="dataBar" priority="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{BFB51AAD-AEF0-4A4F-8E6D-AB3964F99B29}</x14:id>
        </ext>
      </extLst>
    </cfRule>
  </conditionalFormatting>
  <conditionalFormatting sqref="AA94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{62E4DF42-2853-46B4-923A-872241285CD0}</x14:id>
        </ext>
      </extLst>
    </cfRule>
  </conditionalFormatting>
  <conditionalFormatting sqref="AA2481:AA2555 AA2255:AA2328 AA2041:AA2101 AA1347:AA1420 AA1435:AA1646 AA2118:AA2176 AA50:AA1345 AA1648:AA1722 AA1724:AA2026 AA2186:AA2252 AA2330:AA2403 AA2405:AA2479 AA2557:AA2631 AA2633:AA1048576">
    <cfRule type="dataBar" priority="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{7176388F-97DB-4BB0-8BAB-1CC74DDFA296}</x14:id>
        </ext>
      </extLst>
    </cfRule>
  </conditionalFormatting>
  <conditionalFormatting sqref="AA137:AA179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{766F275B-6D74-4D1A-A98F-30B17B5C3A82}</x14:id>
        </ext>
      </extLst>
    </cfRule>
  </conditionalFormatting>
  <conditionalFormatting sqref="AA215:AA254">
    <cfRule type="dataBar" priority="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{2C24FB90-6FEC-4349-8285-63EE136A1884}</x14:id>
        </ext>
      </extLst>
    </cfRule>
  </conditionalFormatting>
  <conditionalFormatting sqref="AA1302:AA1343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{F57B789B-35C9-4A70-B318-7653EBAED829}</x14:id>
        </ext>
      </extLst>
    </cfRule>
  </conditionalFormatting>
  <conditionalFormatting sqref="AA1377:AA1418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{680F0457-36D7-4EE3-9D90-F144A07B2DBB}</x14:id>
        </ext>
      </extLst>
    </cfRule>
  </conditionalFormatting>
  <conditionalFormatting sqref="AA1452:AA1493">
    <cfRule type="dataBar" priority="4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{4F2F5D1A-7FBD-498E-B007-DCA48933265D}</x14:id>
        </ext>
      </extLst>
    </cfRule>
  </conditionalFormatting>
  <conditionalFormatting sqref="AA1528:AA1569">
    <cfRule type="dataBar" priority="4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{4797D5A7-284B-4280-898B-EB42EBD26E1D}</x14:id>
        </ext>
      </extLst>
    </cfRule>
  </conditionalFormatting>
  <conditionalFormatting sqref="AA1603:AA1644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{90892ACD-64CF-490C-B561-36A23993990C}</x14:id>
        </ext>
      </extLst>
    </cfRule>
  </conditionalFormatting>
  <conditionalFormatting sqref="AA1679:AA1720">
    <cfRule type="dataBar" priority="3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{526400A6-AE9E-4EC9-9C12-AB299F954764}</x14:id>
        </ext>
      </extLst>
    </cfRule>
  </conditionalFormatting>
  <conditionalFormatting sqref="AA1755:AA1796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{821BB937-3286-481A-85B4-5F783BA50608}</x14:id>
        </ext>
      </extLst>
    </cfRule>
  </conditionalFormatting>
  <conditionalFormatting sqref="AA1831:AA1872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{26128D35-3C73-4599-8574-DACEBFF1D7BB}</x14:id>
        </ext>
      </extLst>
    </cfRule>
  </conditionalFormatting>
  <conditionalFormatting sqref="AA1907:AA1948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{FF650EFC-4CF8-402A-9F04-73D6B32C57EA}</x14:id>
        </ext>
      </extLst>
    </cfRule>
  </conditionalFormatting>
  <conditionalFormatting sqref="AA1954:AA1968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{339A08FE-9B9A-4D97-9710-9EC03D58AADA}</x14:id>
        </ext>
      </extLst>
    </cfRule>
  </conditionalFormatting>
  <conditionalFormatting sqref="AA1983:AA2024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{F99F5BF5-F7B6-4FDF-9FD3-9C91BBD0571F}</x14:id>
        </ext>
      </extLst>
    </cfRule>
  </conditionalFormatting>
  <conditionalFormatting sqref="AA2058:AA2099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{DEBC5D32-0D4D-402E-A19F-FCA7C8AA73F6}</x14:id>
        </ext>
      </extLst>
    </cfRule>
  </conditionalFormatting>
  <conditionalFormatting sqref="AA2133:AA2174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{FDD7054C-657C-4A15-90FD-0EE61A38A12D}</x14:id>
        </ext>
      </extLst>
    </cfRule>
  </conditionalFormatting>
  <conditionalFormatting sqref="AA2209:AA2250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{F9E79635-D6E3-4739-B6A4-31017AD4FDDD}</x14:id>
        </ext>
      </extLst>
    </cfRule>
  </conditionalFormatting>
  <conditionalFormatting sqref="AA2285:AA2326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{6260D06B-51CC-4581-B24B-5613A99CCF57}</x14:id>
        </ext>
      </extLst>
    </cfRule>
  </conditionalFormatting>
  <conditionalFormatting sqref="AA2360:AA2401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{F5706517-8CA4-495A-AB4B-D3D0E20DB314}</x14:id>
        </ext>
      </extLst>
    </cfRule>
  </conditionalFormatting>
  <conditionalFormatting sqref="AA2436:AA2476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{AFBBBF0E-A596-4379-BCCE-95A70F96E776}</x14:id>
        </ext>
      </extLst>
    </cfRule>
  </conditionalFormatting>
  <conditionalFormatting sqref="AA2512:AA2553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{8B73A5FC-9405-4BAD-8156-CB2C49101F4B}</x14:id>
        </ext>
      </extLst>
    </cfRule>
  </conditionalFormatting>
  <conditionalFormatting sqref="AA2588:AA2629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{07262305-C054-4FD6-A6BB-499F39BC820B}</x14:id>
        </ext>
      </extLst>
    </cfRule>
  </conditionalFormatting>
  <conditionalFormatting sqref="AA111:AA133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{D2FF7888-4AA4-43A5-93AB-08B7452D6B82}</x14:id>
        </ext>
      </extLst>
    </cfRule>
  </conditionalFormatting>
  <conditionalFormatting sqref="J1894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{BD066FD7-5210-48F0-B6DB-B1A2FEAED918}</x14:id>
        </ext>
      </extLst>
    </cfRule>
  </conditionalFormatting>
  <conditionalFormatting sqref="J204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{905836A6-0DA6-4F02-ACC1-396557F9ACAD}</x14:id>
        </ext>
      </extLst>
    </cfRule>
  </conditionalFormatting>
  <conditionalFormatting sqref="J2120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{164EDD00-1307-4A08-A35F-E422A9DA6A92}</x14:id>
        </ext>
      </extLst>
    </cfRule>
  </conditionalFormatting>
  <conditionalFormatting sqref="J2195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{69E62362-4FCB-456F-ADE1-A3C5E696665D}</x14:id>
        </ext>
      </extLst>
    </cfRule>
  </conditionalFormatting>
  <conditionalFormatting sqref="J2272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{447ACB18-42EB-448F-B578-1E023D26B2E1}</x14:id>
        </ext>
      </extLst>
    </cfRule>
  </conditionalFormatting>
  <conditionalFormatting sqref="J2347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{E8053B48-0EFD-4B66-B384-44A0315146AF}</x14:id>
        </ext>
      </extLst>
    </cfRule>
  </conditionalFormatting>
  <conditionalFormatting sqref="J2422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{64EA2F62-E2C4-404E-B514-30F496DCAC3D}</x14:id>
        </ext>
      </extLst>
    </cfRule>
  </conditionalFormatting>
  <conditionalFormatting sqref="J2499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{1A08A527-25B7-40FD-A89D-89372E800BEE}</x14:id>
        </ext>
      </extLst>
    </cfRule>
  </conditionalFormatting>
  <conditionalFormatting sqref="J257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{332E3A95-86B5-408B-927D-10812455B3A4}</x14:id>
        </ext>
      </extLst>
    </cfRule>
  </conditionalFormatting>
  <conditionalFormatting sqref="J1969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{7D8AA00D-B31F-4527-9A7B-B506A2D25CFA}</x14:id>
        </ext>
      </extLst>
    </cfRule>
  </conditionalFormatting>
  <conditionalFormatting sqref="Z2471:Z2478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{5B690B59-FF90-42EF-87DB-64A629B09C42}</x14:id>
        </ext>
      </extLst>
    </cfRule>
  </conditionalFormatting>
  <conditionalFormatting sqref="Z2480:AA2480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{1DAE3B1C-807E-45D9-B8CC-C0D61C9C16BA}</x14:id>
        </ext>
      </extLst>
    </cfRule>
  </conditionalFormatting>
  <conditionalFormatting sqref="J265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{197CD419-236D-4883-8E47-644051FE4845}</x14:id>
        </ext>
      </extLst>
    </cfRule>
  </conditionalFormatting>
  <conditionalFormatting sqref="CL113:CL130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{EC24D14B-A4CA-475E-AB98-873D064A8AFD}</x14:id>
        </ext>
      </extLst>
    </cfRule>
  </conditionalFormatting>
  <conditionalFormatting sqref="CL113:CL130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{15E4C93E-75A8-4676-ABB7-2F8F6BEFA780}</x14:id>
        </ext>
      </extLst>
    </cfRule>
  </conditionalFormatting>
  <conditionalFormatting sqref="CL113:CL13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{2E2337E8-B371-4CC3-BF89-75A995218B28}</x14:id>
        </ext>
      </extLst>
    </cfRule>
  </conditionalFormatting>
  <conditionalFormatting sqref="CL11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{1ED8C3DC-458D-4B0A-8138-EDAE28789F04}</x14:id>
        </ext>
      </extLst>
    </cfRule>
  </conditionalFormatting>
  <conditionalFormatting sqref="CL11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{43A8F2A4-E2B7-4CCA-B2B9-780C266369F1}</x14:id>
        </ext>
      </extLst>
    </cfRule>
  </conditionalFormatting>
  <conditionalFormatting sqref="CL1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{C2EFC43E-279B-46B3-B01B-EE0DE3428E80}</x14:id>
        </ext>
      </extLst>
    </cfRule>
  </conditionalFormatting>
  <pageMargins left="0.75" right="0.75" top="1" bottom="1" header="0.4921259845" footer="0.4921259845"/>
  <pageSetup paperSize="9" orientation="portrait" r:id="rId1"/>
  <headerFooter alignWithMargins="0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10A2D0-E992-4564-BEEA-C8BE04A2B9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J2652:J1048576 J2576:J2650 J2500:J2574 J2273:J2346 J1895:J1968 J2046:J2119 J2121:J2194 J2196:J2271 J2348:J2421 J2423:J2498 J1826:J1893 J1970:J2044 J50:J1824</xm:sqref>
        </x14:conditionalFormatting>
        <x14:conditionalFormatting xmlns:xm="http://schemas.microsoft.com/office/excel/2006/main">
          <x14:cfRule type="dataBar" id="{BFB51AAD-AEF0-4A4F-8E6D-AB3964F99B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AA65:AA133</xm:sqref>
        </x14:conditionalFormatting>
        <x14:conditionalFormatting xmlns:xm="http://schemas.microsoft.com/office/excel/2006/main">
          <x14:cfRule type="dataBar" id="{62E4DF42-2853-46B4-923A-872241285C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AA94</xm:sqref>
        </x14:conditionalFormatting>
        <x14:conditionalFormatting xmlns:xm="http://schemas.microsoft.com/office/excel/2006/main">
          <x14:cfRule type="dataBar" id="{7176388F-97DB-4BB0-8BAB-1CC74DDFA2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AA2481:AA2555 AA2255:AA2328 AA2041:AA2101 AA1347:AA1420 AA1435:AA1646 AA2118:AA2176 AA50:AA1345 AA1648:AA1722 AA1724:AA2026 AA2186:AA2252 AA2330:AA2403 AA2405:AA2479 AA2557:AA2631 AA2633:AA1048576</xm:sqref>
        </x14:conditionalFormatting>
        <x14:conditionalFormatting xmlns:xm="http://schemas.microsoft.com/office/excel/2006/main">
          <x14:cfRule type="dataBar" id="{766F275B-6D74-4D1A-A98F-30B17B5C3A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AA137:AA179</xm:sqref>
        </x14:conditionalFormatting>
        <x14:conditionalFormatting xmlns:xm="http://schemas.microsoft.com/office/excel/2006/main">
          <x14:cfRule type="dataBar" id="{2C24FB90-6FEC-4349-8285-63EE136A18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AA215:AA254</xm:sqref>
        </x14:conditionalFormatting>
        <x14:conditionalFormatting xmlns:xm="http://schemas.microsoft.com/office/excel/2006/main">
          <x14:cfRule type="dataBar" id="{F57B789B-35C9-4A70-B318-7653EBAED8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AA1302:AA1343</xm:sqref>
        </x14:conditionalFormatting>
        <x14:conditionalFormatting xmlns:xm="http://schemas.microsoft.com/office/excel/2006/main">
          <x14:cfRule type="dataBar" id="{680F0457-36D7-4EE3-9D90-F144A07B2D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AA1377:AA1418</xm:sqref>
        </x14:conditionalFormatting>
        <x14:conditionalFormatting xmlns:xm="http://schemas.microsoft.com/office/excel/2006/main">
          <x14:cfRule type="dataBar" id="{4F2F5D1A-7FBD-498E-B007-DCA4893326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AA1452:AA1493</xm:sqref>
        </x14:conditionalFormatting>
        <x14:conditionalFormatting xmlns:xm="http://schemas.microsoft.com/office/excel/2006/main">
          <x14:cfRule type="dataBar" id="{4797D5A7-284B-4280-898B-EB42EBD26E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AA1528:AA1569</xm:sqref>
        </x14:conditionalFormatting>
        <x14:conditionalFormatting xmlns:xm="http://schemas.microsoft.com/office/excel/2006/main">
          <x14:cfRule type="dataBar" id="{90892ACD-64CF-490C-B561-36A2399399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AA1603:AA1644</xm:sqref>
        </x14:conditionalFormatting>
        <x14:conditionalFormatting xmlns:xm="http://schemas.microsoft.com/office/excel/2006/main">
          <x14:cfRule type="dataBar" id="{526400A6-AE9E-4EC9-9C12-AB299F9547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AA1679:AA1720</xm:sqref>
        </x14:conditionalFormatting>
        <x14:conditionalFormatting xmlns:xm="http://schemas.microsoft.com/office/excel/2006/main">
          <x14:cfRule type="dataBar" id="{821BB937-3286-481A-85B4-5F783BA506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AA1755:AA1796</xm:sqref>
        </x14:conditionalFormatting>
        <x14:conditionalFormatting xmlns:xm="http://schemas.microsoft.com/office/excel/2006/main">
          <x14:cfRule type="dataBar" id="{26128D35-3C73-4599-8574-DACEBFF1D7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AA1831:AA1872</xm:sqref>
        </x14:conditionalFormatting>
        <x14:conditionalFormatting xmlns:xm="http://schemas.microsoft.com/office/excel/2006/main">
          <x14:cfRule type="dataBar" id="{FF650EFC-4CF8-402A-9F04-73D6B32C57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AA1907:AA1948</xm:sqref>
        </x14:conditionalFormatting>
        <x14:conditionalFormatting xmlns:xm="http://schemas.microsoft.com/office/excel/2006/main">
          <x14:cfRule type="dataBar" id="{339A08FE-9B9A-4D97-9710-9EC03D58AA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AA1954:AA1968</xm:sqref>
        </x14:conditionalFormatting>
        <x14:conditionalFormatting xmlns:xm="http://schemas.microsoft.com/office/excel/2006/main">
          <x14:cfRule type="dataBar" id="{F99F5BF5-F7B6-4FDF-9FD3-9C91BBD057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AA1983:AA2024</xm:sqref>
        </x14:conditionalFormatting>
        <x14:conditionalFormatting xmlns:xm="http://schemas.microsoft.com/office/excel/2006/main">
          <x14:cfRule type="dataBar" id="{DEBC5D32-0D4D-402E-A19F-FCA7C8AA73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AA2058:AA2099</xm:sqref>
        </x14:conditionalFormatting>
        <x14:conditionalFormatting xmlns:xm="http://schemas.microsoft.com/office/excel/2006/main">
          <x14:cfRule type="dataBar" id="{FDD7054C-657C-4A15-90FD-0EE61A38A1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AA2133:AA2174</xm:sqref>
        </x14:conditionalFormatting>
        <x14:conditionalFormatting xmlns:xm="http://schemas.microsoft.com/office/excel/2006/main">
          <x14:cfRule type="dataBar" id="{F9E79635-D6E3-4739-B6A4-31017AD4FD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AA2209:AA2250</xm:sqref>
        </x14:conditionalFormatting>
        <x14:conditionalFormatting xmlns:xm="http://schemas.microsoft.com/office/excel/2006/main">
          <x14:cfRule type="dataBar" id="{6260D06B-51CC-4581-B24B-5613A99CCF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AA2285:AA2326</xm:sqref>
        </x14:conditionalFormatting>
        <x14:conditionalFormatting xmlns:xm="http://schemas.microsoft.com/office/excel/2006/main">
          <x14:cfRule type="dataBar" id="{F5706517-8CA4-495A-AB4B-D3D0E20DB3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AA2360:AA2401</xm:sqref>
        </x14:conditionalFormatting>
        <x14:conditionalFormatting xmlns:xm="http://schemas.microsoft.com/office/excel/2006/main">
          <x14:cfRule type="dataBar" id="{AFBBBF0E-A596-4379-BCCE-95A70F96E7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AA2436:AA2476</xm:sqref>
        </x14:conditionalFormatting>
        <x14:conditionalFormatting xmlns:xm="http://schemas.microsoft.com/office/excel/2006/main">
          <x14:cfRule type="dataBar" id="{8B73A5FC-9405-4BAD-8156-CB2C49101F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AA2512:AA2553</xm:sqref>
        </x14:conditionalFormatting>
        <x14:conditionalFormatting xmlns:xm="http://schemas.microsoft.com/office/excel/2006/main">
          <x14:cfRule type="dataBar" id="{07262305-C054-4FD6-A6BB-499F39BC82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AA2588:AA2629</xm:sqref>
        </x14:conditionalFormatting>
        <x14:conditionalFormatting xmlns:xm="http://schemas.microsoft.com/office/excel/2006/main">
          <x14:cfRule type="dataBar" id="{D2FF7888-4AA4-43A5-93AB-08B7452D6B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AA111:AA133</xm:sqref>
        </x14:conditionalFormatting>
        <x14:conditionalFormatting xmlns:xm="http://schemas.microsoft.com/office/excel/2006/main">
          <x14:cfRule type="dataBar" id="{BD066FD7-5210-48F0-B6DB-B1A2FEAED9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J1894</xm:sqref>
        </x14:conditionalFormatting>
        <x14:conditionalFormatting xmlns:xm="http://schemas.microsoft.com/office/excel/2006/main">
          <x14:cfRule type="dataBar" id="{905836A6-0DA6-4F02-ACC1-396557F9AC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J2045</xm:sqref>
        </x14:conditionalFormatting>
        <x14:conditionalFormatting xmlns:xm="http://schemas.microsoft.com/office/excel/2006/main">
          <x14:cfRule type="dataBar" id="{164EDD00-1307-4A08-A35F-E422A9DA6A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J2120</xm:sqref>
        </x14:conditionalFormatting>
        <x14:conditionalFormatting xmlns:xm="http://schemas.microsoft.com/office/excel/2006/main">
          <x14:cfRule type="dataBar" id="{69E62362-4FCB-456F-ADE1-A3C5E69666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J2195</xm:sqref>
        </x14:conditionalFormatting>
        <x14:conditionalFormatting xmlns:xm="http://schemas.microsoft.com/office/excel/2006/main">
          <x14:cfRule type="dataBar" id="{447ACB18-42EB-448F-B578-1E023D26B2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J2272</xm:sqref>
        </x14:conditionalFormatting>
        <x14:conditionalFormatting xmlns:xm="http://schemas.microsoft.com/office/excel/2006/main">
          <x14:cfRule type="dataBar" id="{E8053B48-0EFD-4B66-B384-44A0315146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J2347</xm:sqref>
        </x14:conditionalFormatting>
        <x14:conditionalFormatting xmlns:xm="http://schemas.microsoft.com/office/excel/2006/main">
          <x14:cfRule type="dataBar" id="{64EA2F62-E2C4-404E-B514-30F496DCAC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J2422</xm:sqref>
        </x14:conditionalFormatting>
        <x14:conditionalFormatting xmlns:xm="http://schemas.microsoft.com/office/excel/2006/main">
          <x14:cfRule type="dataBar" id="{1A08A527-25B7-40FD-A89D-89372E800B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J2499</xm:sqref>
        </x14:conditionalFormatting>
        <x14:conditionalFormatting xmlns:xm="http://schemas.microsoft.com/office/excel/2006/main">
          <x14:cfRule type="dataBar" id="{332E3A95-86B5-408B-927D-10812455B3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J2575</xm:sqref>
        </x14:conditionalFormatting>
        <x14:conditionalFormatting xmlns:xm="http://schemas.microsoft.com/office/excel/2006/main">
          <x14:cfRule type="dataBar" id="{7D8AA00D-B31F-4527-9A7B-B506A2D25C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J1969</xm:sqref>
        </x14:conditionalFormatting>
        <x14:conditionalFormatting xmlns:xm="http://schemas.microsoft.com/office/excel/2006/main">
          <x14:cfRule type="dataBar" id="{5B690B59-FF90-42EF-87DB-64A629B09C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Z2471:Z2478</xm:sqref>
        </x14:conditionalFormatting>
        <x14:conditionalFormatting xmlns:xm="http://schemas.microsoft.com/office/excel/2006/main">
          <x14:cfRule type="dataBar" id="{1DAE3B1C-807E-45D9-B8CC-C0D61C9C16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Z2480:AA2480</xm:sqref>
        </x14:conditionalFormatting>
        <x14:conditionalFormatting xmlns:xm="http://schemas.microsoft.com/office/excel/2006/main">
          <x14:cfRule type="dataBar" id="{197CD419-236D-4883-8E47-644051FE48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J2651</xm:sqref>
        </x14:conditionalFormatting>
        <x14:conditionalFormatting xmlns:xm="http://schemas.microsoft.com/office/excel/2006/main">
          <x14:cfRule type="dataBar" id="{EC24D14B-A4CA-475E-AB98-873D064A8A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CL113:CL130</xm:sqref>
        </x14:conditionalFormatting>
        <x14:conditionalFormatting xmlns:xm="http://schemas.microsoft.com/office/excel/2006/main">
          <x14:cfRule type="dataBar" id="{15E4C93E-75A8-4676-ABB7-2F8F6BEFA7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CL113:CL130</xm:sqref>
        </x14:conditionalFormatting>
        <x14:conditionalFormatting xmlns:xm="http://schemas.microsoft.com/office/excel/2006/main">
          <x14:cfRule type="dataBar" id="{2E2337E8-B371-4CC3-BF89-75A995218B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CL113:CL130</xm:sqref>
        </x14:conditionalFormatting>
        <x14:conditionalFormatting xmlns:xm="http://schemas.microsoft.com/office/excel/2006/main">
          <x14:cfRule type="dataBar" id="{1ED8C3DC-458D-4B0A-8138-EDAE28789F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CL112</xm:sqref>
        </x14:conditionalFormatting>
        <x14:conditionalFormatting xmlns:xm="http://schemas.microsoft.com/office/excel/2006/main">
          <x14:cfRule type="dataBar" id="{43A8F2A4-E2B7-4CCA-B2B9-780C266369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CL112</xm:sqref>
        </x14:conditionalFormatting>
        <x14:conditionalFormatting xmlns:xm="http://schemas.microsoft.com/office/excel/2006/main">
          <x14:cfRule type="dataBar" id="{C2EFC43E-279B-46B3-B01B-EE0DE3428E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CL112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8"/>
  <dimension ref="A3:K35"/>
  <sheetViews>
    <sheetView workbookViewId="0">
      <selection activeCell="H4" sqref="H4"/>
    </sheetView>
  </sheetViews>
  <sheetFormatPr baseColWidth="10" defaultColWidth="11" defaultRowHeight="14.4" x14ac:dyDescent="0.3"/>
  <cols>
    <col min="1" max="1" width="3.19921875" style="147" bestFit="1" customWidth="1"/>
    <col min="2" max="2" width="7.19921875" style="147" bestFit="1" customWidth="1"/>
    <col min="3" max="3" width="12.09765625" style="147" customWidth="1"/>
    <col min="4" max="4" width="11" style="147"/>
    <col min="5" max="5" width="11.19921875" style="147" customWidth="1"/>
    <col min="6" max="7" width="11" style="147"/>
    <col min="8" max="8" width="20" style="147" bestFit="1" customWidth="1"/>
    <col min="9" max="16384" width="11" style="147"/>
  </cols>
  <sheetData>
    <row r="3" spans="1:11" x14ac:dyDescent="0.3">
      <c r="C3" s="147" t="s">
        <v>346</v>
      </c>
      <c r="H3" s="147" t="s">
        <v>359</v>
      </c>
    </row>
    <row r="4" spans="1:11" x14ac:dyDescent="0.3">
      <c r="B4" s="147" t="s">
        <v>347</v>
      </c>
      <c r="C4" s="147">
        <v>4</v>
      </c>
      <c r="D4" s="147">
        <v>5</v>
      </c>
      <c r="E4" s="147">
        <v>6</v>
      </c>
      <c r="H4" s="147">
        <v>4</v>
      </c>
      <c r="I4" s="147">
        <v>5</v>
      </c>
      <c r="J4" s="147">
        <v>6</v>
      </c>
    </row>
    <row r="5" spans="1:11" x14ac:dyDescent="0.3">
      <c r="A5" s="147" t="s">
        <v>264</v>
      </c>
      <c r="B5" s="148">
        <v>1351</v>
      </c>
      <c r="C5" s="147">
        <v>725</v>
      </c>
      <c r="D5" s="147">
        <v>727</v>
      </c>
      <c r="E5" s="147">
        <v>813</v>
      </c>
      <c r="F5" s="147" t="s">
        <v>348</v>
      </c>
      <c r="H5" s="166">
        <v>1132.9916666666686</v>
      </c>
      <c r="I5" s="166">
        <v>1132.9916666666686</v>
      </c>
      <c r="J5" s="166">
        <v>1476.9201388888905</v>
      </c>
      <c r="K5" s="166">
        <f>AVERAGE(H5:J5)</f>
        <v>1247.6344907407426</v>
      </c>
    </row>
    <row r="6" spans="1:11" x14ac:dyDescent="0.3">
      <c r="A6" s="147" t="s">
        <v>264</v>
      </c>
      <c r="B6" s="148">
        <v>1352</v>
      </c>
      <c r="C6" s="147" t="s">
        <v>349</v>
      </c>
      <c r="D6" s="147">
        <v>406</v>
      </c>
      <c r="E6" s="147">
        <v>279</v>
      </c>
      <c r="F6" s="147" t="s">
        <v>348</v>
      </c>
      <c r="I6" s="166">
        <v>1476.9097222222263</v>
      </c>
      <c r="J6" s="166">
        <v>1273.9986111111139</v>
      </c>
      <c r="K6" s="166">
        <f>AVERAGE(H6:J6)</f>
        <v>1375.4541666666701</v>
      </c>
    </row>
    <row r="7" spans="1:11" x14ac:dyDescent="0.3">
      <c r="A7" s="147" t="s">
        <v>264</v>
      </c>
      <c r="B7" s="148">
        <v>1353</v>
      </c>
      <c r="C7" s="147">
        <v>321</v>
      </c>
      <c r="D7" s="147">
        <v>321</v>
      </c>
      <c r="E7" s="147" t="s">
        <v>349</v>
      </c>
      <c r="H7" s="166">
        <v>1476.8993055555547</v>
      </c>
      <c r="I7" s="166">
        <v>1476.9083333333328</v>
      </c>
      <c r="K7" s="166">
        <f>AVERAGE(H7:J7)</f>
        <v>1476.9038194444438</v>
      </c>
    </row>
    <row r="8" spans="1:11" x14ac:dyDescent="0.3">
      <c r="A8" s="147" t="s">
        <v>264</v>
      </c>
      <c r="B8" s="148">
        <v>1354</v>
      </c>
      <c r="C8" s="147" t="s">
        <v>350</v>
      </c>
      <c r="D8" s="147" t="s">
        <v>349</v>
      </c>
      <c r="E8" s="147" t="s">
        <v>351</v>
      </c>
      <c r="K8" s="166"/>
    </row>
    <row r="9" spans="1:11" x14ac:dyDescent="0.3">
      <c r="A9" s="147" t="s">
        <v>264</v>
      </c>
      <c r="B9" s="148">
        <v>1355</v>
      </c>
      <c r="C9" s="147" t="s">
        <v>352</v>
      </c>
      <c r="D9" s="147">
        <v>917</v>
      </c>
      <c r="E9" s="147" t="s">
        <v>349</v>
      </c>
      <c r="K9" s="166"/>
    </row>
    <row r="10" spans="1:11" x14ac:dyDescent="0.3">
      <c r="A10" s="147" t="s">
        <v>264</v>
      </c>
      <c r="B10" s="148">
        <v>1356</v>
      </c>
      <c r="C10" s="147" t="s">
        <v>352</v>
      </c>
      <c r="E10" s="147" t="s">
        <v>352</v>
      </c>
      <c r="K10" s="166"/>
    </row>
    <row r="11" spans="1:11" x14ac:dyDescent="0.3">
      <c r="A11" s="147" t="s">
        <v>264</v>
      </c>
      <c r="B11" s="148">
        <v>1357</v>
      </c>
      <c r="C11" s="147" t="s">
        <v>349</v>
      </c>
      <c r="D11" s="147" t="s">
        <v>350</v>
      </c>
      <c r="E11" s="147" t="s">
        <v>350</v>
      </c>
      <c r="K11" s="166"/>
    </row>
    <row r="12" spans="1:11" x14ac:dyDescent="0.3">
      <c r="A12" s="147" t="s">
        <v>264</v>
      </c>
      <c r="B12" s="148">
        <v>1358</v>
      </c>
      <c r="C12" s="147" t="s">
        <v>352</v>
      </c>
      <c r="D12" s="147" t="s">
        <v>352</v>
      </c>
      <c r="E12" s="147" t="s">
        <v>349</v>
      </c>
      <c r="K12" s="166"/>
    </row>
    <row r="13" spans="1:11" x14ac:dyDescent="0.3">
      <c r="A13" s="147" t="s">
        <v>264</v>
      </c>
      <c r="B13" s="148">
        <v>1359</v>
      </c>
      <c r="C13" s="147" t="s">
        <v>352</v>
      </c>
      <c r="D13" s="147" t="s">
        <v>352</v>
      </c>
      <c r="K13" s="166"/>
    </row>
    <row r="14" spans="1:11" x14ac:dyDescent="0.3">
      <c r="A14" s="147" t="s">
        <v>264</v>
      </c>
      <c r="B14" s="148">
        <v>1360</v>
      </c>
      <c r="C14" s="147" t="s">
        <v>349</v>
      </c>
      <c r="D14" s="147" t="s">
        <v>349</v>
      </c>
      <c r="E14" s="147" t="s">
        <v>352</v>
      </c>
      <c r="K14" s="166"/>
    </row>
    <row r="15" spans="1:11" x14ac:dyDescent="0.3">
      <c r="A15" s="147" t="s">
        <v>264</v>
      </c>
      <c r="B15" s="148">
        <v>1361</v>
      </c>
      <c r="C15" s="147">
        <v>405</v>
      </c>
      <c r="D15" s="147" t="s">
        <v>349</v>
      </c>
      <c r="E15" s="147">
        <v>1247</v>
      </c>
      <c r="K15" s="166"/>
    </row>
    <row r="16" spans="1:11" x14ac:dyDescent="0.3">
      <c r="A16" s="147" t="s">
        <v>264</v>
      </c>
      <c r="B16" s="148">
        <v>1362</v>
      </c>
      <c r="C16" s="147">
        <v>971</v>
      </c>
      <c r="D16" s="147" t="s">
        <v>349</v>
      </c>
      <c r="E16" s="147" t="s">
        <v>352</v>
      </c>
      <c r="K16" s="166"/>
    </row>
    <row r="17" spans="1:11" x14ac:dyDescent="0.3">
      <c r="A17" s="147" t="s">
        <v>264</v>
      </c>
      <c r="B17" s="148">
        <v>1363</v>
      </c>
      <c r="C17" s="147">
        <v>812</v>
      </c>
      <c r="D17" s="147">
        <v>971</v>
      </c>
      <c r="E17" s="147" t="s">
        <v>349</v>
      </c>
      <c r="K17" s="166"/>
    </row>
    <row r="18" spans="1:11" x14ac:dyDescent="0.3">
      <c r="A18" s="147" t="s">
        <v>264</v>
      </c>
      <c r="B18" s="148">
        <v>1364</v>
      </c>
      <c r="C18" s="147" t="s">
        <v>350</v>
      </c>
      <c r="D18" s="147" t="s">
        <v>352</v>
      </c>
      <c r="K18" s="166"/>
    </row>
    <row r="19" spans="1:11" x14ac:dyDescent="0.3">
      <c r="A19" s="148" t="s">
        <v>264</v>
      </c>
      <c r="B19" s="148">
        <v>1365</v>
      </c>
      <c r="C19" s="147" t="s">
        <v>349</v>
      </c>
      <c r="D19" s="147" t="s">
        <v>352</v>
      </c>
      <c r="E19" s="147" t="s">
        <v>352</v>
      </c>
      <c r="K19" s="166"/>
    </row>
    <row r="20" spans="1:11" x14ac:dyDescent="0.3">
      <c r="A20" s="148" t="s">
        <v>264</v>
      </c>
      <c r="B20" s="148">
        <v>1366</v>
      </c>
      <c r="C20" s="147" t="s">
        <v>349</v>
      </c>
      <c r="D20" s="147">
        <v>624</v>
      </c>
      <c r="E20" s="147">
        <v>481</v>
      </c>
      <c r="K20" s="166"/>
    </row>
    <row r="21" spans="1:11" x14ac:dyDescent="0.3">
      <c r="A21" s="148" t="s">
        <v>264</v>
      </c>
      <c r="B21" s="148">
        <v>1367</v>
      </c>
      <c r="C21" s="147">
        <v>624</v>
      </c>
      <c r="D21" s="147">
        <v>624</v>
      </c>
      <c r="E21" s="147">
        <v>624</v>
      </c>
      <c r="H21" s="166">
        <v>1475.7874999999985</v>
      </c>
      <c r="I21" s="166">
        <v>1475.7874999999985</v>
      </c>
      <c r="J21" s="166">
        <v>1392.9319444444482</v>
      </c>
      <c r="K21" s="166">
        <f>AVERAGE(H21:J21)</f>
        <v>1448.1689814814818</v>
      </c>
    </row>
    <row r="22" spans="1:11" x14ac:dyDescent="0.3">
      <c r="A22" s="147" t="s">
        <v>264</v>
      </c>
      <c r="B22" s="149">
        <v>1368</v>
      </c>
      <c r="C22" s="147">
        <v>306</v>
      </c>
      <c r="D22" s="147">
        <v>405</v>
      </c>
      <c r="E22" s="147">
        <v>481</v>
      </c>
      <c r="K22" s="166"/>
    </row>
    <row r="23" spans="1:11" x14ac:dyDescent="0.3">
      <c r="A23" s="147" t="s">
        <v>264</v>
      </c>
      <c r="B23" s="149">
        <v>1369</v>
      </c>
      <c r="C23" s="147">
        <v>236</v>
      </c>
      <c r="D23" s="147">
        <v>481</v>
      </c>
      <c r="E23" s="147">
        <v>481</v>
      </c>
      <c r="H23" s="166">
        <v>649.94027777777956</v>
      </c>
      <c r="I23" s="166">
        <v>1131.9659722222204</v>
      </c>
      <c r="J23" s="166">
        <v>1273.7444444444482</v>
      </c>
      <c r="K23" s="166">
        <f>AVERAGE(H23:J23)</f>
        <v>1018.5502314814827</v>
      </c>
    </row>
    <row r="24" spans="1:11" x14ac:dyDescent="0.3">
      <c r="A24" s="147" t="s">
        <v>264</v>
      </c>
      <c r="B24" s="149">
        <v>1370</v>
      </c>
      <c r="C24" s="147">
        <v>727</v>
      </c>
      <c r="D24" s="147" t="s">
        <v>352</v>
      </c>
      <c r="E24" s="147">
        <v>481</v>
      </c>
      <c r="F24" s="147" t="s">
        <v>348</v>
      </c>
      <c r="H24" s="166">
        <v>1392.9118055555591</v>
      </c>
      <c r="J24" s="166">
        <v>1273.7402777777825</v>
      </c>
      <c r="K24" s="166">
        <f>AVERAGE(H24:J24)</f>
        <v>1333.3260416666708</v>
      </c>
    </row>
    <row r="25" spans="1:11" x14ac:dyDescent="0.3">
      <c r="K25" s="166"/>
    </row>
    <row r="26" spans="1:11" x14ac:dyDescent="0.3">
      <c r="A26" s="147" t="s">
        <v>264</v>
      </c>
      <c r="B26" s="148">
        <v>1371</v>
      </c>
      <c r="C26" s="147">
        <v>13</v>
      </c>
      <c r="D26" s="147">
        <v>13</v>
      </c>
      <c r="E26" s="147">
        <v>13</v>
      </c>
      <c r="K26" s="166"/>
    </row>
    <row r="27" spans="1:11" x14ac:dyDescent="0.3">
      <c r="A27" s="147" t="s">
        <v>264</v>
      </c>
      <c r="B27" s="148">
        <v>1372</v>
      </c>
      <c r="C27" s="147">
        <v>44</v>
      </c>
      <c r="D27" s="147">
        <v>152</v>
      </c>
      <c r="E27" s="147">
        <v>152</v>
      </c>
      <c r="H27" s="166">
        <v>1273.7402777777825</v>
      </c>
      <c r="I27" s="166">
        <v>636.00138888889342</v>
      </c>
      <c r="J27" s="166">
        <v>1046.9305555555547</v>
      </c>
      <c r="K27" s="166">
        <f>AVERAGE(H27:J27)</f>
        <v>985.55740740741021</v>
      </c>
    </row>
    <row r="28" spans="1:11" x14ac:dyDescent="0.3">
      <c r="A28" s="147" t="s">
        <v>264</v>
      </c>
      <c r="B28" s="148">
        <v>1373</v>
      </c>
      <c r="C28" s="147">
        <v>13</v>
      </c>
      <c r="D28" s="147">
        <v>44</v>
      </c>
      <c r="E28" s="147">
        <v>44</v>
      </c>
      <c r="H28" s="166">
        <v>1347.7944444444438</v>
      </c>
      <c r="I28" s="166">
        <v>1378.9993055555606</v>
      </c>
      <c r="J28" s="166">
        <v>1378.9993055555606</v>
      </c>
      <c r="K28" s="166">
        <f>AVERAGE(H28:J28)</f>
        <v>1368.5976851851883</v>
      </c>
    </row>
    <row r="29" spans="1:11" x14ac:dyDescent="0.3">
      <c r="A29" s="147" t="s">
        <v>264</v>
      </c>
      <c r="B29" s="148">
        <v>1374</v>
      </c>
      <c r="C29" s="147">
        <v>44</v>
      </c>
      <c r="D29" s="147">
        <v>63</v>
      </c>
      <c r="E29" s="147">
        <v>44</v>
      </c>
      <c r="H29" s="166">
        <v>1046.9361111111066</v>
      </c>
      <c r="I29" s="166">
        <v>558.9465277777781</v>
      </c>
      <c r="J29" s="147">
        <v>221</v>
      </c>
      <c r="K29" s="166">
        <f>AVERAGE(H29:J29)</f>
        <v>608.96087962962827</v>
      </c>
    </row>
    <row r="30" spans="1:11" x14ac:dyDescent="0.3">
      <c r="A30" s="147" t="s">
        <v>264</v>
      </c>
      <c r="B30" s="148">
        <v>1375</v>
      </c>
      <c r="C30" s="147">
        <v>63</v>
      </c>
      <c r="D30" s="147">
        <v>77</v>
      </c>
      <c r="E30" s="147">
        <v>63</v>
      </c>
      <c r="H30" s="147">
        <v>466</v>
      </c>
      <c r="I30" s="147">
        <v>466</v>
      </c>
      <c r="J30" s="147">
        <v>559</v>
      </c>
      <c r="K30" s="166">
        <f>AVERAGE(H30:J30)</f>
        <v>497</v>
      </c>
    </row>
    <row r="31" spans="1:11" x14ac:dyDescent="0.3">
      <c r="A31" s="147" t="s">
        <v>264</v>
      </c>
      <c r="B31" s="148">
        <v>1376</v>
      </c>
      <c r="C31" s="147">
        <v>48</v>
      </c>
      <c r="D31" s="147">
        <v>63</v>
      </c>
      <c r="E31" s="147">
        <v>77</v>
      </c>
      <c r="K31" s="166"/>
    </row>
    <row r="32" spans="1:11" x14ac:dyDescent="0.3">
      <c r="A32" s="147" t="s">
        <v>264</v>
      </c>
      <c r="B32" s="148">
        <v>1377</v>
      </c>
      <c r="C32" s="147">
        <v>138</v>
      </c>
      <c r="D32" s="147">
        <v>124</v>
      </c>
      <c r="E32" s="147">
        <v>138</v>
      </c>
      <c r="H32" s="166">
        <v>465.83819444444816</v>
      </c>
      <c r="I32" s="166">
        <v>558.89444444444234</v>
      </c>
      <c r="J32" s="166">
        <v>558.89444444444234</v>
      </c>
      <c r="K32" s="166">
        <f>AVERAGE(H32:J32)</f>
        <v>527.87569444444432</v>
      </c>
    </row>
    <row r="33" spans="1:11" x14ac:dyDescent="0.3">
      <c r="A33" s="147" t="s">
        <v>264</v>
      </c>
      <c r="B33" s="148">
        <v>1378</v>
      </c>
      <c r="C33" s="147">
        <v>17</v>
      </c>
      <c r="D33" s="147">
        <v>48</v>
      </c>
      <c r="E33" s="147">
        <v>17</v>
      </c>
      <c r="H33" s="166">
        <v>636.70902777777519</v>
      </c>
      <c r="I33" s="166">
        <v>636.70902777777519</v>
      </c>
      <c r="J33" s="166">
        <v>761.69236111110513</v>
      </c>
      <c r="K33" s="166">
        <f>AVERAGE(H33:J33)</f>
        <v>678.37013888888521</v>
      </c>
    </row>
    <row r="34" spans="1:11" x14ac:dyDescent="0.3">
      <c r="A34" s="147" t="s">
        <v>264</v>
      </c>
      <c r="B34" s="148">
        <v>1379</v>
      </c>
      <c r="C34" s="147">
        <v>466</v>
      </c>
      <c r="D34" s="147">
        <v>466</v>
      </c>
      <c r="E34" s="147">
        <v>466</v>
      </c>
    </row>
    <row r="35" spans="1:11" x14ac:dyDescent="0.3">
      <c r="A35" s="147" t="s">
        <v>264</v>
      </c>
      <c r="B35" s="148">
        <v>1380</v>
      </c>
      <c r="C35" s="147">
        <v>466</v>
      </c>
      <c r="D35" s="147">
        <v>466</v>
      </c>
      <c r="E35" s="147">
        <v>466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7"/>
  <dimension ref="A2:L20"/>
  <sheetViews>
    <sheetView workbookViewId="0">
      <selection activeCell="F2" sqref="F2"/>
    </sheetView>
  </sheetViews>
  <sheetFormatPr baseColWidth="10" defaultColWidth="11" defaultRowHeight="13.8" x14ac:dyDescent="0.25"/>
  <cols>
    <col min="1" max="1" width="24.69921875" bestFit="1" customWidth="1"/>
  </cols>
  <sheetData>
    <row r="2" spans="1:12" x14ac:dyDescent="0.25">
      <c r="A2" s="146" t="s">
        <v>318</v>
      </c>
      <c r="B2" s="146" t="s">
        <v>319</v>
      </c>
      <c r="C2" s="146" t="s">
        <v>320</v>
      </c>
      <c r="D2" s="146" t="s">
        <v>321</v>
      </c>
      <c r="E2" s="146" t="s">
        <v>322</v>
      </c>
      <c r="F2" s="146" t="s">
        <v>323</v>
      </c>
      <c r="G2" s="146" t="s">
        <v>324</v>
      </c>
      <c r="H2" s="146"/>
    </row>
    <row r="3" spans="1:12" x14ac:dyDescent="0.25">
      <c r="A3" s="146" t="s">
        <v>325</v>
      </c>
      <c r="B3" s="146" t="s">
        <v>326</v>
      </c>
      <c r="C3" s="146" t="s">
        <v>327</v>
      </c>
      <c r="D3" s="146" t="s">
        <v>328</v>
      </c>
      <c r="E3" s="146">
        <v>405.1</v>
      </c>
      <c r="F3" s="146">
        <v>66776</v>
      </c>
      <c r="G3" s="146">
        <v>41.4264887</v>
      </c>
      <c r="H3" s="146"/>
      <c r="I3">
        <f>AVERAGE(G3:G11)</f>
        <v>42.195185179999996</v>
      </c>
      <c r="J3">
        <f>_xlfn.STDEV.P(G3:G11)</f>
        <v>0.93883786448069284</v>
      </c>
    </row>
    <row r="4" spans="1:12" x14ac:dyDescent="0.25">
      <c r="A4" s="146" t="s">
        <v>325</v>
      </c>
      <c r="B4" s="146" t="s">
        <v>326</v>
      </c>
      <c r="C4" s="146" t="s">
        <v>327</v>
      </c>
    </row>
    <row r="5" spans="1:12" x14ac:dyDescent="0.25">
      <c r="A5" s="146" t="s">
        <v>329</v>
      </c>
      <c r="B5" s="146" t="s">
        <v>330</v>
      </c>
      <c r="C5" s="146" t="s">
        <v>327</v>
      </c>
      <c r="D5" s="146" t="s">
        <v>328</v>
      </c>
      <c r="E5" s="146">
        <v>405.1</v>
      </c>
      <c r="F5" s="146">
        <v>57618</v>
      </c>
      <c r="G5" s="146">
        <v>40.851632299999999</v>
      </c>
      <c r="H5" s="146"/>
    </row>
    <row r="6" spans="1:12" x14ac:dyDescent="0.25">
      <c r="A6" s="146" t="s">
        <v>329</v>
      </c>
      <c r="B6" s="146" t="s">
        <v>330</v>
      </c>
      <c r="C6" s="146" t="s">
        <v>327</v>
      </c>
    </row>
    <row r="7" spans="1:12" x14ac:dyDescent="0.25">
      <c r="A7" s="146" t="s">
        <v>331</v>
      </c>
      <c r="B7" s="146" t="s">
        <v>332</v>
      </c>
      <c r="C7" s="146" t="s">
        <v>327</v>
      </c>
      <c r="D7" s="146" t="s">
        <v>328</v>
      </c>
      <c r="E7" s="146">
        <v>406.1</v>
      </c>
      <c r="F7" s="146">
        <v>71570</v>
      </c>
      <c r="G7" s="146">
        <v>42.341866400000001</v>
      </c>
      <c r="H7" s="146"/>
    </row>
    <row r="8" spans="1:12" x14ac:dyDescent="0.25">
      <c r="A8" s="146" t="s">
        <v>331</v>
      </c>
      <c r="B8" s="146" t="s">
        <v>332</v>
      </c>
      <c r="C8" s="146" t="s">
        <v>327</v>
      </c>
    </row>
    <row r="9" spans="1:12" x14ac:dyDescent="0.25">
      <c r="A9" s="146" t="s">
        <v>333</v>
      </c>
      <c r="B9" s="146" t="s">
        <v>334</v>
      </c>
      <c r="C9" s="146" t="s">
        <v>327</v>
      </c>
      <c r="D9" s="146" t="s">
        <v>328</v>
      </c>
      <c r="E9" s="146">
        <v>405.1</v>
      </c>
      <c r="F9" s="146">
        <v>62532</v>
      </c>
      <c r="G9" s="146">
        <v>43.347983399999997</v>
      </c>
      <c r="H9" s="146"/>
    </row>
    <row r="10" spans="1:12" x14ac:dyDescent="0.25">
      <c r="A10" s="146" t="s">
        <v>333</v>
      </c>
      <c r="B10" s="146" t="s">
        <v>334</v>
      </c>
      <c r="C10" s="146" t="s">
        <v>327</v>
      </c>
    </row>
    <row r="11" spans="1:12" x14ac:dyDescent="0.25">
      <c r="A11" s="146" t="s">
        <v>335</v>
      </c>
      <c r="B11" s="146" t="s">
        <v>336</v>
      </c>
      <c r="C11" s="146" t="s">
        <v>327</v>
      </c>
      <c r="D11" s="146" t="s">
        <v>328</v>
      </c>
      <c r="E11" s="146">
        <v>406.1</v>
      </c>
      <c r="F11" s="146">
        <v>69096</v>
      </c>
      <c r="G11" s="146">
        <v>43.007955099999997</v>
      </c>
      <c r="H11" s="146"/>
    </row>
    <row r="12" spans="1:12" x14ac:dyDescent="0.25">
      <c r="A12" s="146" t="s">
        <v>335</v>
      </c>
      <c r="B12" s="146" t="s">
        <v>336</v>
      </c>
      <c r="C12" s="146" t="s">
        <v>327</v>
      </c>
    </row>
    <row r="15" spans="1:12" x14ac:dyDescent="0.25">
      <c r="A15" t="s">
        <v>318</v>
      </c>
      <c r="B15" t="s">
        <v>319</v>
      </c>
      <c r="C15" t="s">
        <v>320</v>
      </c>
      <c r="D15" t="s">
        <v>337</v>
      </c>
      <c r="E15" t="s">
        <v>338</v>
      </c>
      <c r="F15" t="s">
        <v>339</v>
      </c>
      <c r="G15" t="s">
        <v>340</v>
      </c>
      <c r="H15" t="s">
        <v>341</v>
      </c>
      <c r="I15" t="s">
        <v>342</v>
      </c>
      <c r="J15" t="s">
        <v>343</v>
      </c>
    </row>
    <row r="16" spans="1:12" x14ac:dyDescent="0.25">
      <c r="A16" t="s">
        <v>325</v>
      </c>
      <c r="B16" t="s">
        <v>326</v>
      </c>
      <c r="C16" t="s">
        <v>327</v>
      </c>
      <c r="D16" t="s">
        <v>344</v>
      </c>
      <c r="E16" t="s">
        <v>345</v>
      </c>
      <c r="F16">
        <v>3.5999999999999997E-2</v>
      </c>
      <c r="G16">
        <v>530.70000000000005</v>
      </c>
      <c r="H16">
        <v>0</v>
      </c>
      <c r="I16">
        <v>3750</v>
      </c>
      <c r="J16">
        <v>779.95899999999995</v>
      </c>
      <c r="K16">
        <f>AVERAGE(J16:J24)</f>
        <v>773.76039999999989</v>
      </c>
      <c r="L16">
        <f>_xlfn.STDEV.P(J16:J24)</f>
        <v>13.501951764096932</v>
      </c>
    </row>
    <row r="17" spans="1:10" x14ac:dyDescent="0.25">
      <c r="A17" t="s">
        <v>329</v>
      </c>
      <c r="B17" t="s">
        <v>330</v>
      </c>
      <c r="C17" t="s">
        <v>327</v>
      </c>
      <c r="D17" t="s">
        <v>344</v>
      </c>
      <c r="E17" t="s">
        <v>345</v>
      </c>
      <c r="F17">
        <v>3.1E-2</v>
      </c>
      <c r="G17">
        <v>531.5</v>
      </c>
      <c r="H17">
        <v>0</v>
      </c>
      <c r="I17">
        <v>3285</v>
      </c>
      <c r="J17">
        <v>761.75300000000004</v>
      </c>
    </row>
    <row r="18" spans="1:10" x14ac:dyDescent="0.25">
      <c r="A18" t="s">
        <v>331</v>
      </c>
      <c r="B18" t="s">
        <v>332</v>
      </c>
      <c r="C18" t="s">
        <v>327</v>
      </c>
      <c r="D18" t="s">
        <v>344</v>
      </c>
      <c r="E18" t="s">
        <v>345</v>
      </c>
      <c r="F18">
        <v>3.7999999999999999E-2</v>
      </c>
      <c r="G18">
        <v>532.5</v>
      </c>
      <c r="H18">
        <v>0</v>
      </c>
      <c r="I18">
        <v>3994</v>
      </c>
      <c r="J18">
        <v>797.40300000000002</v>
      </c>
    </row>
    <row r="19" spans="1:10" x14ac:dyDescent="0.25">
      <c r="A19" t="s">
        <v>333</v>
      </c>
      <c r="B19" t="s">
        <v>334</v>
      </c>
      <c r="C19" t="s">
        <v>327</v>
      </c>
      <c r="D19" t="s">
        <v>344</v>
      </c>
      <c r="E19" t="s">
        <v>345</v>
      </c>
      <c r="F19">
        <v>3.2000000000000001E-2</v>
      </c>
      <c r="G19">
        <v>531.1</v>
      </c>
      <c r="H19">
        <v>0</v>
      </c>
      <c r="I19">
        <v>3496</v>
      </c>
      <c r="J19">
        <v>767.18</v>
      </c>
    </row>
    <row r="20" spans="1:10" x14ac:dyDescent="0.25">
      <c r="A20" t="s">
        <v>335</v>
      </c>
      <c r="B20" t="s">
        <v>336</v>
      </c>
      <c r="C20" t="s">
        <v>327</v>
      </c>
      <c r="D20" t="s">
        <v>344</v>
      </c>
      <c r="E20" t="s">
        <v>345</v>
      </c>
      <c r="F20">
        <v>3.5999999999999997E-2</v>
      </c>
      <c r="G20">
        <v>532.29999999999995</v>
      </c>
      <c r="H20">
        <v>0</v>
      </c>
      <c r="I20">
        <v>3836</v>
      </c>
      <c r="J20">
        <v>762.50699999999995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workbookViewId="0">
      <selection sqref="A1:B1048576"/>
    </sheetView>
  </sheetViews>
  <sheetFormatPr baseColWidth="10" defaultColWidth="11" defaultRowHeight="13.8" x14ac:dyDescent="0.25"/>
  <sheetData>
    <row r="1" spans="1:22" x14ac:dyDescent="0.25">
      <c r="A1" t="s">
        <v>365</v>
      </c>
      <c r="B1" t="s">
        <v>366</v>
      </c>
      <c r="C1" t="s">
        <v>328</v>
      </c>
      <c r="D1" t="s">
        <v>367</v>
      </c>
      <c r="E1" t="s">
        <v>366</v>
      </c>
      <c r="F1" t="s">
        <v>328</v>
      </c>
      <c r="G1" t="s">
        <v>368</v>
      </c>
      <c r="H1" t="s">
        <v>366</v>
      </c>
      <c r="I1" t="s">
        <v>328</v>
      </c>
      <c r="J1" t="s">
        <v>328</v>
      </c>
      <c r="K1" t="s">
        <v>369</v>
      </c>
      <c r="L1" t="s">
        <v>366</v>
      </c>
      <c r="M1" t="s">
        <v>369</v>
      </c>
    </row>
    <row r="2" spans="1:22" x14ac:dyDescent="0.25">
      <c r="A2" s="59">
        <v>0</v>
      </c>
      <c r="B2" s="169">
        <v>0</v>
      </c>
      <c r="C2" s="25">
        <v>0</v>
      </c>
      <c r="D2" s="59">
        <v>0</v>
      </c>
      <c r="E2" s="169">
        <v>0</v>
      </c>
      <c r="F2" s="25">
        <v>0</v>
      </c>
      <c r="G2" s="59">
        <v>0</v>
      </c>
      <c r="H2" s="169">
        <v>0</v>
      </c>
      <c r="I2" s="25">
        <v>0</v>
      </c>
      <c r="J2" s="25">
        <f>AVERAGE(C2,F2,I2)</f>
        <v>0</v>
      </c>
      <c r="K2">
        <f>_xlfn.STDEV.S(C2,F2,I2)</f>
        <v>0</v>
      </c>
      <c r="L2" s="25">
        <f>AVERAGE(B2,E2,H2)</f>
        <v>0</v>
      </c>
      <c r="M2">
        <f>_xlfn.STDEV.S(B2,E2,H2)</f>
        <v>0</v>
      </c>
      <c r="P2" s="59">
        <v>0</v>
      </c>
      <c r="Q2" s="169">
        <v>0</v>
      </c>
      <c r="R2" s="25">
        <v>0</v>
      </c>
      <c r="S2" s="169">
        <v>0</v>
      </c>
      <c r="T2" s="25">
        <v>0</v>
      </c>
      <c r="U2" s="169">
        <v>0</v>
      </c>
      <c r="V2" s="25">
        <v>0</v>
      </c>
    </row>
    <row r="3" spans="1:22" x14ac:dyDescent="0.25">
      <c r="A3" s="59">
        <v>6.9965277777810115</v>
      </c>
      <c r="B3" s="169">
        <v>-7.4774950800928874E-5</v>
      </c>
      <c r="C3" s="25">
        <v>0.51873959850315177</v>
      </c>
      <c r="D3" s="59">
        <v>6.992361111108039</v>
      </c>
      <c r="E3" s="169">
        <v>2.7256659232843578E-5</v>
      </c>
      <c r="F3" s="25">
        <v>1.3930448639156459</v>
      </c>
      <c r="G3" s="59">
        <v>6.9944444444481633</v>
      </c>
      <c r="H3" s="169">
        <v>1.780648660513769E-4</v>
      </c>
      <c r="I3" s="25">
        <v>0.91751521364654787</v>
      </c>
      <c r="J3" s="25">
        <f t="shared" ref="J3:J45" si="0">AVERAGE(C3,F3,I3)</f>
        <v>0.9430998920217819</v>
      </c>
      <c r="K3">
        <f t="shared" ref="K3:K45" si="1">_xlfn.STDEV.S(C3,F3,I3)</f>
        <v>0.43771378331927807</v>
      </c>
      <c r="L3" s="25">
        <f t="shared" ref="L3:L45" si="2">AVERAGE(B3,E3,H3)</f>
        <v>4.3515524827763869E-5</v>
      </c>
      <c r="M3">
        <f t="shared" ref="M3:M45" si="3">_xlfn.STDEV.S(B3,E3,H3)</f>
        <v>1.2720163630748681E-4</v>
      </c>
      <c r="P3" s="59">
        <v>6.9965277777810115</v>
      </c>
      <c r="Q3" s="169">
        <v>-7.4774950800928874E-5</v>
      </c>
      <c r="R3" s="25">
        <v>0.51873959850315177</v>
      </c>
      <c r="S3" s="169">
        <v>2.7256659232843578E-5</v>
      </c>
      <c r="T3" s="25">
        <v>1.3930448639156459</v>
      </c>
      <c r="U3" s="169">
        <v>1.780648660513769E-4</v>
      </c>
      <c r="V3" s="25">
        <v>0.91751521364654787</v>
      </c>
    </row>
    <row r="4" spans="1:22" x14ac:dyDescent="0.25">
      <c r="A4" s="59">
        <v>13.844444444446708</v>
      </c>
      <c r="B4" s="169">
        <v>3.8174568331114162E-4</v>
      </c>
      <c r="C4" s="25">
        <v>1.0164563307956749</v>
      </c>
      <c r="D4" s="59">
        <v>13.84375</v>
      </c>
      <c r="E4" s="169">
        <v>1.0925378707031166E-3</v>
      </c>
      <c r="F4" s="25">
        <v>2.7146044588444789</v>
      </c>
      <c r="G4" s="59">
        <v>13.84375</v>
      </c>
      <c r="H4" s="169">
        <v>4.3846444937957094E-4</v>
      </c>
      <c r="I4" s="25">
        <v>1.9451445977842687</v>
      </c>
      <c r="J4" s="25">
        <f t="shared" si="0"/>
        <v>1.8920684624748076</v>
      </c>
      <c r="K4">
        <f t="shared" si="1"/>
        <v>0.85031733682399735</v>
      </c>
      <c r="L4" s="25">
        <f t="shared" si="2"/>
        <v>6.3758266779794306E-4</v>
      </c>
      <c r="M4">
        <f t="shared" si="3"/>
        <v>3.9502206532540305E-4</v>
      </c>
      <c r="P4" s="59">
        <v>13.844444444446708</v>
      </c>
      <c r="Q4" s="169">
        <v>3.8174568331114162E-4</v>
      </c>
      <c r="R4" s="25">
        <v>1.0164563307956749</v>
      </c>
      <c r="S4" s="169">
        <v>1.0925378707031166E-3</v>
      </c>
      <c r="T4" s="25">
        <v>2.7146044588444789</v>
      </c>
      <c r="U4" s="169">
        <v>4.3846444937957094E-4</v>
      </c>
      <c r="V4" s="25">
        <v>1.9451445977842687</v>
      </c>
    </row>
    <row r="5" spans="1:22" x14ac:dyDescent="0.25">
      <c r="A5" s="59">
        <v>29.828472222223354</v>
      </c>
      <c r="B5" s="169">
        <v>-5.014833684339261E-5</v>
      </c>
      <c r="C5" s="25">
        <v>2.0149619031135426</v>
      </c>
      <c r="D5" s="59">
        <v>29.827777777776646</v>
      </c>
      <c r="E5" s="169">
        <v>1.1782095721767733E-3</v>
      </c>
      <c r="F5" s="25">
        <v>4.6993091861961194</v>
      </c>
      <c r="G5" s="59">
        <v>29.827777777776646</v>
      </c>
      <c r="H5" s="169">
        <v>6.2729660864741649E-4</v>
      </c>
      <c r="I5" s="25">
        <v>3.2291601058992119</v>
      </c>
      <c r="J5" s="25">
        <f t="shared" si="0"/>
        <v>3.3144770650696245</v>
      </c>
      <c r="K5">
        <f t="shared" si="1"/>
        <v>1.3442058330812905</v>
      </c>
      <c r="L5" s="25">
        <f t="shared" si="2"/>
        <v>5.8511928132693239E-4</v>
      </c>
      <c r="M5">
        <f t="shared" si="3"/>
        <v>6.152641573893468E-4</v>
      </c>
      <c r="P5" s="59">
        <v>29.828472222223354</v>
      </c>
      <c r="Q5" s="169">
        <v>-5.014833684339261E-5</v>
      </c>
      <c r="R5" s="25">
        <v>2.0149619031135426</v>
      </c>
      <c r="S5" s="169">
        <v>1.1782095721767733E-3</v>
      </c>
      <c r="T5" s="25">
        <v>4.6993091861961194</v>
      </c>
      <c r="U5" s="169">
        <v>6.2729660864741649E-4</v>
      </c>
      <c r="V5" s="25">
        <v>3.2291601058992119</v>
      </c>
    </row>
    <row r="6" spans="1:22" x14ac:dyDescent="0.25">
      <c r="A6" s="59">
        <v>37.026388888887595</v>
      </c>
      <c r="B6" s="169">
        <v>-8.6260311399023E-5</v>
      </c>
      <c r="C6" s="25">
        <v>2.6166987311077934</v>
      </c>
      <c r="D6" s="59">
        <v>37.025694444448163</v>
      </c>
      <c r="E6" s="169">
        <v>9.8738464112050738E-4</v>
      </c>
      <c r="F6" s="25">
        <v>5.6627722670411043</v>
      </c>
      <c r="G6" s="59">
        <v>37.025694444448163</v>
      </c>
      <c r="H6" s="169">
        <v>4.4280845954892121E-4</v>
      </c>
      <c r="I6" s="25">
        <v>4.0953552273204874</v>
      </c>
      <c r="J6" s="25">
        <f t="shared" si="0"/>
        <v>4.1249420751564623</v>
      </c>
      <c r="K6">
        <f t="shared" si="1"/>
        <v>1.523252287952316</v>
      </c>
      <c r="L6" s="25">
        <f t="shared" si="2"/>
        <v>4.4797759642346851E-4</v>
      </c>
      <c r="M6">
        <f t="shared" si="3"/>
        <v>5.3684114130689265E-4</v>
      </c>
      <c r="P6" s="59">
        <v>37.026388888887595</v>
      </c>
      <c r="Q6" s="169">
        <v>-8.6260311399023E-5</v>
      </c>
      <c r="R6" s="25">
        <v>2.6166987311077934</v>
      </c>
      <c r="S6" s="169">
        <v>9.8738464112050738E-4</v>
      </c>
      <c r="T6" s="25">
        <v>5.6627722670411043</v>
      </c>
      <c r="U6" s="169">
        <v>4.4280845954892121E-4</v>
      </c>
      <c r="V6" s="25">
        <v>4.0953552273204874</v>
      </c>
    </row>
    <row r="7" spans="1:22" x14ac:dyDescent="0.25">
      <c r="A7" s="59">
        <v>56.834722222221899</v>
      </c>
      <c r="B7" s="169">
        <v>-4.6678790142199735E-4</v>
      </c>
      <c r="C7" s="25">
        <v>4.0252726650881234</v>
      </c>
      <c r="D7" s="59">
        <v>56.834722222221899</v>
      </c>
      <c r="E7" s="169">
        <v>1.9773431041269379E-3</v>
      </c>
      <c r="F7" s="25">
        <v>8.35210436251527</v>
      </c>
      <c r="G7" s="59">
        <v>56.835416666668607</v>
      </c>
      <c r="H7" s="169">
        <v>1.1374735502054935E-3</v>
      </c>
      <c r="I7" s="25">
        <v>5.9490388406409505</v>
      </c>
      <c r="J7" s="25">
        <f t="shared" si="0"/>
        <v>6.1088052894147822</v>
      </c>
      <c r="K7">
        <f t="shared" si="1"/>
        <v>2.1678358155267241</v>
      </c>
      <c r="L7" s="25">
        <f t="shared" si="2"/>
        <v>8.8267625097014461E-4</v>
      </c>
      <c r="M7">
        <f t="shared" si="3"/>
        <v>1.2418274199117337E-3</v>
      </c>
      <c r="P7" s="59">
        <v>56.834722222221899</v>
      </c>
      <c r="Q7" s="169">
        <v>-4.6678790142199735E-4</v>
      </c>
      <c r="R7" s="25">
        <v>4.0252726650881234</v>
      </c>
      <c r="S7" s="169">
        <v>1.9773431041269379E-3</v>
      </c>
      <c r="T7" s="25">
        <v>8.35210436251527</v>
      </c>
      <c r="U7" s="169">
        <v>1.1374735502054935E-3</v>
      </c>
      <c r="V7" s="25">
        <v>5.9490388406409505</v>
      </c>
    </row>
    <row r="8" spans="1:22" x14ac:dyDescent="0.25">
      <c r="A8" s="59">
        <v>75.822222222224809</v>
      </c>
      <c r="B8" s="169">
        <v>9.9188934957539828E-4</v>
      </c>
      <c r="C8" s="25">
        <v>4.5203731976068902</v>
      </c>
      <c r="D8" s="59">
        <v>75.799305555556202</v>
      </c>
      <c r="E8" s="169">
        <v>2.1743937001541419E-3</v>
      </c>
      <c r="F8" s="25">
        <v>9.0223159545162499</v>
      </c>
      <c r="G8" s="59">
        <v>75.80000000000291</v>
      </c>
      <c r="H8" s="169">
        <v>2.3970015007574366E-3</v>
      </c>
      <c r="I8" s="25">
        <v>6.17848718268068</v>
      </c>
      <c r="J8" s="25">
        <f t="shared" si="0"/>
        <v>6.573725444934607</v>
      </c>
      <c r="K8">
        <f t="shared" si="1"/>
        <v>2.2768469666589977</v>
      </c>
      <c r="L8" s="25">
        <f t="shared" si="2"/>
        <v>1.854428183495659E-3</v>
      </c>
      <c r="M8">
        <f t="shared" si="3"/>
        <v>7.5522744139613419E-4</v>
      </c>
      <c r="P8" s="59">
        <v>75.822222222224809</v>
      </c>
      <c r="Q8" s="169">
        <v>9.9188934957539828E-4</v>
      </c>
      <c r="R8" s="25">
        <v>4.5203731976068902</v>
      </c>
      <c r="S8" s="169">
        <v>2.1743937001541419E-3</v>
      </c>
      <c r="T8" s="25">
        <v>9.0223159545162499</v>
      </c>
      <c r="U8" s="169">
        <v>2.3970015007574366E-3</v>
      </c>
      <c r="V8" s="25">
        <v>6.17848718268068</v>
      </c>
    </row>
    <row r="9" spans="1:22" x14ac:dyDescent="0.25">
      <c r="A9" s="59">
        <v>89.904166666667152</v>
      </c>
      <c r="B9" s="169">
        <v>7.6368156258054031E-4</v>
      </c>
      <c r="C9" s="25">
        <v>4.6079340951940591</v>
      </c>
      <c r="D9" s="59">
        <v>89.898611111108039</v>
      </c>
      <c r="E9" s="169">
        <v>2.0371689332670966E-3</v>
      </c>
      <c r="F9" s="25">
        <v>9.3120303440543388</v>
      </c>
      <c r="G9" s="59">
        <v>89.901388888887595</v>
      </c>
      <c r="H9" s="169">
        <v>1.5799335539931174E-3</v>
      </c>
      <c r="I9" s="25">
        <v>6.4297834056510688</v>
      </c>
      <c r="J9" s="25">
        <f t="shared" si="0"/>
        <v>6.7832492816331564</v>
      </c>
      <c r="K9">
        <f t="shared" si="1"/>
        <v>2.371884055713553</v>
      </c>
      <c r="L9" s="25">
        <f t="shared" si="2"/>
        <v>1.460261349946918E-3</v>
      </c>
      <c r="M9">
        <f t="shared" si="3"/>
        <v>6.451229325799045E-4</v>
      </c>
      <c r="P9" s="59">
        <v>89.904166666667152</v>
      </c>
      <c r="Q9" s="169">
        <v>7.6368156258054031E-4</v>
      </c>
      <c r="R9" s="25">
        <v>4.6079340951940591</v>
      </c>
      <c r="S9" s="169">
        <v>2.0371689332670966E-3</v>
      </c>
      <c r="T9" s="25">
        <v>9.3120303440543388</v>
      </c>
      <c r="U9" s="169">
        <v>1.5799335539931174E-3</v>
      </c>
      <c r="V9" s="25">
        <v>6.4297834056510688</v>
      </c>
    </row>
    <row r="10" spans="1:22" x14ac:dyDescent="0.25">
      <c r="A10" s="59">
        <v>108.92152777777665</v>
      </c>
      <c r="B10" s="169">
        <v>9.4049128916821097E-4</v>
      </c>
      <c r="C10" s="25">
        <v>4.6281710603417707</v>
      </c>
      <c r="D10" s="59">
        <v>108.9243055555562</v>
      </c>
      <c r="E10" s="169">
        <v>2.3280269279512288E-3</v>
      </c>
      <c r="F10" s="25">
        <v>9.8398154221463763</v>
      </c>
      <c r="G10" s="59">
        <v>108.92500000000291</v>
      </c>
      <c r="H10" s="169">
        <v>2.2321800310088919E-3</v>
      </c>
      <c r="I10" s="25">
        <v>6.9766217486100803</v>
      </c>
      <c r="J10" s="25">
        <f t="shared" si="0"/>
        <v>7.14820274369941</v>
      </c>
      <c r="K10">
        <f t="shared" si="1"/>
        <v>2.6100554145246222</v>
      </c>
      <c r="L10" s="25">
        <f t="shared" si="2"/>
        <v>1.8335660827094441E-3</v>
      </c>
      <c r="M10">
        <f t="shared" si="3"/>
        <v>7.749087669251172E-4</v>
      </c>
      <c r="P10" s="59">
        <v>108.92152777777665</v>
      </c>
      <c r="Q10" s="169">
        <v>9.4049128916821097E-4</v>
      </c>
      <c r="R10" s="25">
        <v>4.6281710603417707</v>
      </c>
      <c r="S10" s="169">
        <v>2.3280269279512288E-3</v>
      </c>
      <c r="T10" s="25">
        <v>9.8398154221463763</v>
      </c>
      <c r="U10" s="169">
        <v>2.2321800310088919E-3</v>
      </c>
      <c r="V10" s="25">
        <v>6.9766217486100803</v>
      </c>
    </row>
    <row r="11" spans="1:22" x14ac:dyDescent="0.25">
      <c r="A11" s="59">
        <v>125.70486111110949</v>
      </c>
      <c r="B11" s="169">
        <v>2.6162772114734713E-3</v>
      </c>
      <c r="C11" s="25">
        <v>4.9304098998852171</v>
      </c>
      <c r="D11" s="59">
        <v>125.71111111110804</v>
      </c>
      <c r="E11" s="169">
        <v>2.4335391753915127E-3</v>
      </c>
      <c r="F11" s="25">
        <v>9.5200347409515214</v>
      </c>
      <c r="G11" s="59">
        <v>125.70625000000291</v>
      </c>
      <c r="H11" s="169">
        <v>1.9813927016400614E-3</v>
      </c>
      <c r="I11" s="25">
        <v>6.9197123368079545</v>
      </c>
      <c r="J11" s="25">
        <f t="shared" si="0"/>
        <v>7.1233856592148976</v>
      </c>
      <c r="K11">
        <f t="shared" si="1"/>
        <v>2.3015812308342367</v>
      </c>
      <c r="L11" s="25">
        <f t="shared" si="2"/>
        <v>2.343736362835015E-3</v>
      </c>
      <c r="M11">
        <f t="shared" si="3"/>
        <v>3.26830222078521E-4</v>
      </c>
      <c r="P11" s="59">
        <v>125.70486111110949</v>
      </c>
      <c r="Q11" s="169">
        <v>2.6162772114734713E-3</v>
      </c>
      <c r="R11" s="25">
        <v>4.9304098998852171</v>
      </c>
      <c r="S11" s="169">
        <v>2.4335391753915127E-3</v>
      </c>
      <c r="T11" s="25">
        <v>9.5200347409515214</v>
      </c>
      <c r="U11" s="169">
        <v>1.9813927016400614E-3</v>
      </c>
      <c r="V11" s="25">
        <v>6.9197123368079545</v>
      </c>
    </row>
    <row r="12" spans="1:22" x14ac:dyDescent="0.25">
      <c r="A12" s="59">
        <v>136.83611111111531</v>
      </c>
      <c r="B12" s="169">
        <v>7.8818945942835095E-4</v>
      </c>
      <c r="C12" s="25">
        <v>5.0229198930825767</v>
      </c>
      <c r="D12" s="59">
        <v>136.83611111110804</v>
      </c>
      <c r="E12" s="169">
        <v>2.3952964126831111E-3</v>
      </c>
      <c r="F12" s="25">
        <v>9.7920869803503408</v>
      </c>
      <c r="G12" s="59">
        <v>136.83611111111531</v>
      </c>
      <c r="H12" s="169">
        <v>1.9295074076955037E-3</v>
      </c>
      <c r="I12" s="25">
        <v>7.1998710655321219</v>
      </c>
      <c r="J12" s="25">
        <f t="shared" si="0"/>
        <v>7.3382926463216798</v>
      </c>
      <c r="K12">
        <f t="shared" si="1"/>
        <v>2.3875948310152482</v>
      </c>
      <c r="L12" s="25">
        <f t="shared" si="2"/>
        <v>1.7043310932689886E-3</v>
      </c>
      <c r="M12">
        <f t="shared" si="3"/>
        <v>8.2687754186093422E-4</v>
      </c>
      <c r="P12" s="59">
        <v>136.83611111111531</v>
      </c>
      <c r="Q12" s="169">
        <v>7.8818945942835095E-4</v>
      </c>
      <c r="R12" s="25">
        <v>5.0229198930825767</v>
      </c>
      <c r="S12" s="169">
        <v>2.3952964126831111E-3</v>
      </c>
      <c r="T12" s="25">
        <v>9.7920869803503408</v>
      </c>
      <c r="U12" s="169">
        <v>1.9295074076955037E-3</v>
      </c>
      <c r="V12" s="25">
        <v>7.1998710655321219</v>
      </c>
    </row>
    <row r="13" spans="1:22" x14ac:dyDescent="0.25">
      <c r="A13" s="59">
        <v>150.92777777778247</v>
      </c>
      <c r="B13" s="169">
        <v>1.5710410179516168E-3</v>
      </c>
      <c r="C13" s="25">
        <v>5.0615896629031845</v>
      </c>
      <c r="D13" s="59">
        <v>150.92708333333576</v>
      </c>
      <c r="E13" s="169">
        <v>2.0210903351791133E-3</v>
      </c>
      <c r="F13" s="25">
        <v>9.8522615993711486</v>
      </c>
      <c r="G13" s="59">
        <v>150.92777777777519</v>
      </c>
      <c r="H13" s="169">
        <v>1.3943850923823337E-3</v>
      </c>
      <c r="I13" s="25">
        <v>7.3090044235247671</v>
      </c>
      <c r="J13" s="25">
        <f t="shared" si="0"/>
        <v>7.4076185619330337</v>
      </c>
      <c r="K13">
        <f t="shared" si="1"/>
        <v>2.3968579352844275</v>
      </c>
      <c r="L13" s="25">
        <f t="shared" si="2"/>
        <v>1.6621721485043546E-3</v>
      </c>
      <c r="M13">
        <f t="shared" si="3"/>
        <v>3.2313855782637227E-4</v>
      </c>
      <c r="P13" s="59">
        <v>150.92777777778247</v>
      </c>
      <c r="Q13" s="169">
        <v>1.5710410179516168E-3</v>
      </c>
      <c r="R13" s="25">
        <v>5.0615896629031845</v>
      </c>
      <c r="S13" s="169">
        <v>2.0210903351791133E-3</v>
      </c>
      <c r="T13" s="25">
        <v>9.8522615993711486</v>
      </c>
      <c r="U13" s="169">
        <v>1.3943850923823337E-3</v>
      </c>
      <c r="V13" s="25">
        <v>7.3090044235247671</v>
      </c>
    </row>
    <row r="14" spans="1:22" x14ac:dyDescent="0.25">
      <c r="A14" s="59">
        <v>164.90625</v>
      </c>
      <c r="B14" s="169">
        <v>2.4141320559618097E-3</v>
      </c>
      <c r="C14" s="25">
        <v>4.9108117490160996</v>
      </c>
      <c r="D14" s="59">
        <v>164.90902777777956</v>
      </c>
      <c r="E14" s="169">
        <v>2.6312255672079682E-3</v>
      </c>
      <c r="F14" s="25">
        <v>10.117267592781753</v>
      </c>
      <c r="G14" s="59">
        <v>164.91249999999854</v>
      </c>
      <c r="H14" s="169">
        <v>2.0293741899204527E-3</v>
      </c>
      <c r="I14" s="25">
        <v>7.3499150420724302</v>
      </c>
      <c r="J14" s="25">
        <f t="shared" si="0"/>
        <v>7.4593314612900938</v>
      </c>
      <c r="K14">
        <f t="shared" si="1"/>
        <v>2.6049519338878775</v>
      </c>
      <c r="L14" s="25">
        <f t="shared" si="2"/>
        <v>2.3582439376967439E-3</v>
      </c>
      <c r="M14">
        <f t="shared" si="3"/>
        <v>3.0479317808659585E-4</v>
      </c>
      <c r="P14" s="59">
        <v>164.90625</v>
      </c>
      <c r="Q14" s="169">
        <v>2.4141320559618097E-3</v>
      </c>
      <c r="R14" s="25">
        <v>4.9108117490160996</v>
      </c>
      <c r="S14" s="169">
        <v>2.6312255672079682E-3</v>
      </c>
      <c r="T14" s="25">
        <v>10.117267592781753</v>
      </c>
      <c r="U14" s="169">
        <v>2.0293741899204527E-3</v>
      </c>
      <c r="V14" s="25">
        <v>7.3499150420724302</v>
      </c>
    </row>
    <row r="15" spans="1:22" x14ac:dyDescent="0.25">
      <c r="A15" s="59">
        <v>178.82916666667006</v>
      </c>
      <c r="B15" s="169">
        <v>4.1742859381843928E-3</v>
      </c>
      <c r="C15" s="25">
        <v>5.039306152678015</v>
      </c>
      <c r="D15" s="59">
        <v>178.82916666667006</v>
      </c>
      <c r="E15" s="169">
        <v>2.4418117455930703E-3</v>
      </c>
      <c r="F15" s="25">
        <v>9.8646817857392843</v>
      </c>
      <c r="G15" s="59">
        <v>178.84166666666715</v>
      </c>
      <c r="H15" s="169">
        <v>1.9272835722370226E-3</v>
      </c>
      <c r="I15" s="25">
        <v>6.9918038602016495</v>
      </c>
      <c r="J15" s="25">
        <f t="shared" si="0"/>
        <v>7.2985972662063157</v>
      </c>
      <c r="K15">
        <f t="shared" si="1"/>
        <v>2.4272729853708923</v>
      </c>
      <c r="L15" s="25">
        <f t="shared" si="2"/>
        <v>2.847793752004829E-3</v>
      </c>
      <c r="M15">
        <f t="shared" si="3"/>
        <v>1.1772302027602153E-3</v>
      </c>
      <c r="P15" s="59">
        <v>178.82916666667006</v>
      </c>
      <c r="Q15" s="169">
        <v>4.1742859381843928E-3</v>
      </c>
      <c r="R15" s="25">
        <v>5.039306152678015</v>
      </c>
      <c r="S15" s="169">
        <v>2.4418117455930703E-3</v>
      </c>
      <c r="T15" s="25">
        <v>9.8646817857392843</v>
      </c>
      <c r="U15" s="169">
        <v>1.9272835722370226E-3</v>
      </c>
      <c r="V15" s="25">
        <v>6.9918038602016495</v>
      </c>
    </row>
    <row r="16" spans="1:22" x14ac:dyDescent="0.25">
      <c r="A16" s="59">
        <v>192.80694444444816</v>
      </c>
      <c r="B16" s="169">
        <v>6.6976261759576676E-3</v>
      </c>
      <c r="C16" s="25">
        <v>4.9902418635714128</v>
      </c>
      <c r="D16" s="59">
        <v>192.80625000000146</v>
      </c>
      <c r="E16" s="169">
        <v>2.9766242936664867E-3</v>
      </c>
      <c r="F16" s="25">
        <v>10.184290823317799</v>
      </c>
      <c r="G16" s="59">
        <v>192.80694444444816</v>
      </c>
      <c r="H16" s="169">
        <v>1.8977200083795495E-3</v>
      </c>
      <c r="I16" s="25">
        <v>7.2614121144921508</v>
      </c>
      <c r="J16" s="25">
        <f t="shared" si="0"/>
        <v>7.4786482671271202</v>
      </c>
      <c r="K16">
        <f t="shared" si="1"/>
        <v>2.603829834795155</v>
      </c>
      <c r="L16" s="25">
        <f t="shared" si="2"/>
        <v>3.857323492667901E-3</v>
      </c>
      <c r="M16">
        <f t="shared" si="3"/>
        <v>2.5182331333158795E-3</v>
      </c>
      <c r="P16" s="59">
        <v>192.80694444444816</v>
      </c>
      <c r="Q16" s="169">
        <v>6.6976261759576676E-3</v>
      </c>
      <c r="R16" s="25">
        <v>4.9902418635714128</v>
      </c>
      <c r="S16" s="169">
        <v>2.9766242936664867E-3</v>
      </c>
      <c r="T16" s="25">
        <v>10.184290823317799</v>
      </c>
      <c r="U16" s="169">
        <v>1.8977200083795495E-3</v>
      </c>
      <c r="V16" s="25">
        <v>7.2614121144921508</v>
      </c>
    </row>
    <row r="17" spans="1:22" x14ac:dyDescent="0.25">
      <c r="A17" s="59">
        <v>206.80555555555475</v>
      </c>
      <c r="B17" s="169">
        <v>1.0830269116225791E-2</v>
      </c>
      <c r="C17" s="25">
        <v>5.0701288188618721</v>
      </c>
      <c r="D17" s="59">
        <v>206.80486111110804</v>
      </c>
      <c r="E17" s="169">
        <v>2.3250637075123296E-3</v>
      </c>
      <c r="F17" s="25">
        <v>9.988239599166997</v>
      </c>
      <c r="G17" s="59">
        <v>206.80486111111531</v>
      </c>
      <c r="H17" s="169">
        <v>1.5356999023298989E-3</v>
      </c>
      <c r="I17" s="25">
        <v>7.5770173848633053</v>
      </c>
      <c r="J17" s="25">
        <f t="shared" si="0"/>
        <v>7.5451286009640581</v>
      </c>
      <c r="K17">
        <f t="shared" si="1"/>
        <v>2.4592104592210711</v>
      </c>
      <c r="L17" s="25">
        <f t="shared" si="2"/>
        <v>4.8970109086893402E-3</v>
      </c>
      <c r="M17">
        <f t="shared" si="3"/>
        <v>5.1534879957371611E-3</v>
      </c>
      <c r="P17" s="59">
        <v>206.80555555555475</v>
      </c>
      <c r="Q17" s="169">
        <v>1.0830269116225791E-2</v>
      </c>
      <c r="R17" s="25">
        <v>5.0701288188618721</v>
      </c>
      <c r="S17" s="169">
        <v>2.3250637075123296E-3</v>
      </c>
      <c r="T17" s="25">
        <v>9.988239599166997</v>
      </c>
      <c r="U17" s="169">
        <v>1.5356999023298989E-3</v>
      </c>
      <c r="V17" s="25">
        <v>7.5770173848633053</v>
      </c>
    </row>
    <row r="18" spans="1:22" x14ac:dyDescent="0.25">
      <c r="A18" s="59">
        <v>220.8881944444438</v>
      </c>
      <c r="B18" s="169">
        <v>1.7076243690422273E-2</v>
      </c>
      <c r="C18" s="25">
        <v>5.0022272657783056</v>
      </c>
      <c r="D18" s="59">
        <v>220.8881944444438</v>
      </c>
      <c r="E18" s="169">
        <v>3.1396658423598171E-3</v>
      </c>
      <c r="F18" s="25">
        <v>9.9857090361839909</v>
      </c>
      <c r="G18" s="59">
        <v>220.88888888889051</v>
      </c>
      <c r="H18" s="169">
        <v>2.630809169343756E-3</v>
      </c>
      <c r="I18" s="25">
        <v>7.5287871074105031</v>
      </c>
      <c r="J18" s="25">
        <f t="shared" si="0"/>
        <v>7.5055744697909335</v>
      </c>
      <c r="K18">
        <f t="shared" si="1"/>
        <v>2.4918219757639957</v>
      </c>
      <c r="L18" s="25">
        <f t="shared" si="2"/>
        <v>7.6155729007086155E-3</v>
      </c>
      <c r="M18">
        <f t="shared" si="3"/>
        <v>8.1971307554487734E-3</v>
      </c>
      <c r="P18" s="59">
        <v>220.8881944444438</v>
      </c>
      <c r="Q18" s="169">
        <v>1.7076243690422273E-2</v>
      </c>
      <c r="R18" s="25">
        <v>5.0022272657783056</v>
      </c>
      <c r="S18" s="169">
        <v>3.1396658423598171E-3</v>
      </c>
      <c r="T18" s="25">
        <v>9.9857090361839909</v>
      </c>
      <c r="U18" s="169">
        <v>2.630809169343756E-3</v>
      </c>
      <c r="V18" s="25">
        <v>7.5287871074105031</v>
      </c>
    </row>
    <row r="19" spans="1:22" x14ac:dyDescent="0.25">
      <c r="A19" s="59">
        <v>234.81111111111386</v>
      </c>
      <c r="B19" s="169">
        <v>2.1621790120370393E-2</v>
      </c>
      <c r="C19" s="25">
        <v>5.1213394592013497</v>
      </c>
      <c r="D19" s="59">
        <v>234.81041666666715</v>
      </c>
      <c r="E19" s="169">
        <v>2.9064475117559782E-3</v>
      </c>
      <c r="F19" s="25">
        <v>9.7513401190930349</v>
      </c>
      <c r="G19" s="59">
        <v>234.81111111111386</v>
      </c>
      <c r="H19" s="169">
        <v>2.088405635039431E-3</v>
      </c>
      <c r="I19" s="25">
        <v>7.3278239237063012</v>
      </c>
      <c r="J19" s="25">
        <f t="shared" si="0"/>
        <v>7.4001678340002286</v>
      </c>
      <c r="K19">
        <f t="shared" si="1"/>
        <v>2.3158479567248831</v>
      </c>
      <c r="L19" s="25">
        <f t="shared" si="2"/>
        <v>8.8722144223886013E-3</v>
      </c>
      <c r="M19">
        <f t="shared" si="3"/>
        <v>1.1049029753192875E-2</v>
      </c>
      <c r="P19" s="59">
        <v>234.81111111111386</v>
      </c>
      <c r="Q19" s="169">
        <v>2.1621790120370393E-2</v>
      </c>
      <c r="R19" s="25">
        <v>5.1213394592013497</v>
      </c>
      <c r="S19" s="169">
        <v>2.9064475117559782E-3</v>
      </c>
      <c r="T19" s="25">
        <v>9.7513401190930349</v>
      </c>
      <c r="U19" s="169">
        <v>2.088405635039431E-3</v>
      </c>
      <c r="V19" s="25">
        <v>7.3278239237063012</v>
      </c>
    </row>
    <row r="20" spans="1:22" x14ac:dyDescent="0.25">
      <c r="A20" s="59">
        <v>276.88333333333867</v>
      </c>
      <c r="B20" s="169">
        <v>2.6237803862846944E-2</v>
      </c>
      <c r="C20" s="25">
        <v>5.245701871939394</v>
      </c>
      <c r="D20" s="59">
        <v>276.88263888889196</v>
      </c>
      <c r="E20" s="169">
        <v>4.5091147706435705E-3</v>
      </c>
      <c r="F20" s="25">
        <v>10.363126821255685</v>
      </c>
      <c r="G20" s="59">
        <v>276.88333333333139</v>
      </c>
      <c r="H20" s="169">
        <v>2.8589233348632753E-3</v>
      </c>
      <c r="I20" s="25">
        <v>7.826946117210376</v>
      </c>
      <c r="J20" s="25">
        <f t="shared" si="0"/>
        <v>7.8119249368018187</v>
      </c>
      <c r="K20">
        <f t="shared" si="1"/>
        <v>2.5587455432041035</v>
      </c>
      <c r="L20" s="25">
        <f t="shared" si="2"/>
        <v>1.1201947322784596E-2</v>
      </c>
      <c r="M20">
        <f t="shared" si="3"/>
        <v>1.3047548404343341E-2</v>
      </c>
      <c r="P20" s="59">
        <v>276.88333333333867</v>
      </c>
      <c r="Q20" s="169">
        <v>2.6237803862846944E-2</v>
      </c>
      <c r="R20" s="25">
        <v>5.245701871939394</v>
      </c>
      <c r="S20" s="169">
        <v>4.5091147706435705E-3</v>
      </c>
      <c r="T20" s="25">
        <v>10.363126821255685</v>
      </c>
      <c r="U20" s="169">
        <v>2.8589233348632753E-3</v>
      </c>
      <c r="V20" s="25">
        <v>7.826946117210376</v>
      </c>
    </row>
    <row r="21" spans="1:22" x14ac:dyDescent="0.25">
      <c r="A21" s="59">
        <v>304.83125000000291</v>
      </c>
      <c r="B21" s="169">
        <v>2.9426778320933839E-2</v>
      </c>
      <c r="C21" s="25">
        <v>5.289250018245804</v>
      </c>
      <c r="D21" s="59">
        <v>304.8305555555562</v>
      </c>
      <c r="E21" s="169">
        <v>3.532244336485928E-3</v>
      </c>
      <c r="F21" s="25">
        <v>10.190694297248953</v>
      </c>
      <c r="G21" s="59">
        <v>304.83333333333576</v>
      </c>
      <c r="H21" s="169">
        <v>2.7272297681016047E-3</v>
      </c>
      <c r="I21" s="25">
        <v>8.3730594966396943</v>
      </c>
      <c r="J21" s="25">
        <f t="shared" si="0"/>
        <v>7.9510012707114841</v>
      </c>
      <c r="K21">
        <f t="shared" si="1"/>
        <v>2.4778294664077287</v>
      </c>
      <c r="L21" s="25">
        <f t="shared" si="2"/>
        <v>1.1895417475173793E-2</v>
      </c>
      <c r="M21">
        <f t="shared" si="3"/>
        <v>1.5187938370365283E-2</v>
      </c>
      <c r="P21" s="59">
        <v>304.83125000000291</v>
      </c>
      <c r="Q21" s="169">
        <v>2.9426778320933839E-2</v>
      </c>
      <c r="R21" s="25">
        <v>5.289250018245804</v>
      </c>
      <c r="S21" s="169">
        <v>3.532244336485928E-3</v>
      </c>
      <c r="T21" s="25">
        <v>10.190694297248953</v>
      </c>
      <c r="U21" s="169">
        <v>2.7272297681016047E-3</v>
      </c>
      <c r="V21" s="25">
        <v>8.3730594966396943</v>
      </c>
    </row>
    <row r="22" spans="1:22" x14ac:dyDescent="0.25">
      <c r="A22" s="59">
        <v>318.9423611111124</v>
      </c>
      <c r="B22" s="169">
        <v>3.5225906918278649E-2</v>
      </c>
      <c r="C22" s="25">
        <v>5.4557809351791509</v>
      </c>
      <c r="D22" s="59">
        <v>318.9416666666657</v>
      </c>
      <c r="E22" s="169">
        <v>4.4093292654032576E-3</v>
      </c>
      <c r="F22" s="25">
        <v>10.569024412561742</v>
      </c>
      <c r="G22" s="59">
        <v>318.9416666666657</v>
      </c>
      <c r="H22" s="169">
        <v>2.9033953200008726E-3</v>
      </c>
      <c r="I22" s="25">
        <v>8.071674092049804</v>
      </c>
      <c r="J22" s="25">
        <f t="shared" si="0"/>
        <v>8.0321598132635668</v>
      </c>
      <c r="K22">
        <f t="shared" si="1"/>
        <v>2.5568507481704708</v>
      </c>
      <c r="L22" s="25">
        <f t="shared" si="2"/>
        <v>1.4179543834560928E-2</v>
      </c>
      <c r="M22">
        <f t="shared" si="3"/>
        <v>1.8242231457547508E-2</v>
      </c>
      <c r="P22" s="59">
        <v>318.9423611111124</v>
      </c>
      <c r="Q22" s="169">
        <v>3.5225906918278649E-2</v>
      </c>
      <c r="R22" s="25">
        <v>5.4557809351791509</v>
      </c>
      <c r="S22" s="169">
        <v>4.4093292654032576E-3</v>
      </c>
      <c r="T22" s="25">
        <v>10.569024412561742</v>
      </c>
      <c r="U22" s="169">
        <v>2.9033953200008726E-3</v>
      </c>
      <c r="V22" s="25">
        <v>8.071674092049804</v>
      </c>
    </row>
    <row r="23" spans="1:22" x14ac:dyDescent="0.25">
      <c r="A23" s="59">
        <v>403.9333333333343</v>
      </c>
      <c r="B23" s="169">
        <v>0.59825202219583618</v>
      </c>
      <c r="C23" s="25">
        <v>5.4127218815953784</v>
      </c>
      <c r="D23" s="59">
        <v>403.9326388888876</v>
      </c>
      <c r="E23" s="169">
        <v>1.0407606416135969E-2</v>
      </c>
      <c r="F23" s="25">
        <v>10.630718277211624</v>
      </c>
      <c r="G23" s="59">
        <v>403.9326388888876</v>
      </c>
      <c r="H23" s="169">
        <v>1.4589262571773757E-2</v>
      </c>
      <c r="I23" s="25">
        <v>8.2081988947520372</v>
      </c>
      <c r="J23" s="25">
        <f t="shared" si="0"/>
        <v>8.0838796845196796</v>
      </c>
      <c r="K23">
        <f t="shared" si="1"/>
        <v>2.611218689748263</v>
      </c>
      <c r="L23" s="25">
        <f t="shared" si="2"/>
        <v>0.20774963039458194</v>
      </c>
      <c r="M23">
        <f t="shared" si="3"/>
        <v>0.33819145474705037</v>
      </c>
      <c r="P23" s="59">
        <v>403.9333333333343</v>
      </c>
      <c r="Q23" s="169">
        <v>0.59825202219583618</v>
      </c>
      <c r="R23" s="25">
        <v>5.4127218815953784</v>
      </c>
      <c r="S23" s="169">
        <v>1.0407606416135969E-2</v>
      </c>
      <c r="T23" s="25">
        <v>10.630718277211624</v>
      </c>
      <c r="U23" s="169">
        <v>1.4589262571773757E-2</v>
      </c>
      <c r="V23" s="25">
        <v>8.2081988947520372</v>
      </c>
    </row>
    <row r="24" spans="1:22" x14ac:dyDescent="0.25">
      <c r="A24" s="59">
        <v>479.7541666666657</v>
      </c>
      <c r="B24" s="169">
        <v>1.6294289732681606</v>
      </c>
      <c r="C24" s="25">
        <v>6.1036200938411067</v>
      </c>
      <c r="D24" s="59">
        <v>479.7541666666657</v>
      </c>
      <c r="E24" s="169">
        <v>6.3916564497455003E-2</v>
      </c>
      <c r="F24" s="25">
        <v>11.823979950685287</v>
      </c>
      <c r="G24" s="59">
        <v>479.75555555555911</v>
      </c>
      <c r="H24" s="169">
        <v>5.6473402510685486E-2</v>
      </c>
      <c r="I24" s="25">
        <v>7.7209719640757868</v>
      </c>
      <c r="J24" s="25">
        <f t="shared" si="0"/>
        <v>8.5495240028673933</v>
      </c>
      <c r="K24">
        <f t="shared" si="1"/>
        <v>2.9488138435119824</v>
      </c>
      <c r="L24" s="25">
        <f t="shared" si="2"/>
        <v>0.58327298009210038</v>
      </c>
      <c r="M24">
        <f t="shared" si="3"/>
        <v>0.90600530997822093</v>
      </c>
      <c r="P24" s="59">
        <v>479.7541666666657</v>
      </c>
      <c r="Q24" s="169">
        <v>1.6294289732681606</v>
      </c>
      <c r="R24" s="25">
        <v>6.1036200938411067</v>
      </c>
      <c r="S24" s="169">
        <v>6.3916564497455003E-2</v>
      </c>
      <c r="T24" s="25">
        <v>11.823979950685287</v>
      </c>
      <c r="U24" s="169">
        <v>5.6473402510685486E-2</v>
      </c>
      <c r="V24" s="25">
        <v>7.7209719640757868</v>
      </c>
    </row>
    <row r="25" spans="1:22" x14ac:dyDescent="0.25">
      <c r="A25" s="59">
        <v>552.9333333333343</v>
      </c>
      <c r="B25" s="169">
        <v>2.7152063912105446</v>
      </c>
      <c r="C25" s="25">
        <v>6.1472821503296098</v>
      </c>
      <c r="D25" s="59">
        <v>552.9333333333343</v>
      </c>
      <c r="E25" s="169">
        <v>9.9669269505021946E-2</v>
      </c>
      <c r="F25" s="25">
        <v>11.017599455243582</v>
      </c>
      <c r="G25" s="59">
        <v>552.93611111111386</v>
      </c>
      <c r="H25" s="169">
        <v>7.9533645852599436E-2</v>
      </c>
      <c r="I25" s="25">
        <v>8.5421754616806567</v>
      </c>
      <c r="J25" s="25">
        <f t="shared" si="0"/>
        <v>8.5690190224179492</v>
      </c>
      <c r="K25">
        <f t="shared" si="1"/>
        <v>2.4352696144782207</v>
      </c>
      <c r="L25" s="25">
        <f t="shared" si="2"/>
        <v>0.96480310218938869</v>
      </c>
      <c r="M25">
        <f t="shared" si="3"/>
        <v>1.5159271474899538</v>
      </c>
      <c r="P25" s="59">
        <v>552.9333333333343</v>
      </c>
      <c r="Q25" s="169">
        <v>2.7152063912105446</v>
      </c>
      <c r="R25" s="25">
        <v>6.1472821503296098</v>
      </c>
      <c r="S25" s="169">
        <v>9.9669269505021946E-2</v>
      </c>
      <c r="T25" s="25">
        <v>11.017599455243582</v>
      </c>
      <c r="U25" s="169">
        <v>7.9533645852599436E-2</v>
      </c>
      <c r="V25" s="25">
        <v>8.5421754616806567</v>
      </c>
    </row>
    <row r="26" spans="1:22" x14ac:dyDescent="0.25">
      <c r="A26" s="59">
        <v>572.87847222222626</v>
      </c>
      <c r="B26" s="169">
        <v>3.5614468739923448</v>
      </c>
      <c r="C26" s="25">
        <v>8.6230289394370576</v>
      </c>
      <c r="D26" s="59">
        <v>572.87777777777956</v>
      </c>
      <c r="E26" s="169">
        <v>0.11420113121201379</v>
      </c>
      <c r="F26" s="25">
        <v>11.073389102657572</v>
      </c>
      <c r="G26" s="59">
        <v>572.8791666666657</v>
      </c>
      <c r="H26" s="169">
        <v>8.6774009820341516E-2</v>
      </c>
      <c r="I26" s="25">
        <v>8.7362458621494969</v>
      </c>
      <c r="J26" s="25">
        <f t="shared" si="0"/>
        <v>9.4775546347480404</v>
      </c>
      <c r="K26">
        <f t="shared" si="1"/>
        <v>1.3831920526894348</v>
      </c>
      <c r="L26" s="25">
        <f t="shared" si="2"/>
        <v>1.2541406716749</v>
      </c>
      <c r="M26">
        <f t="shared" si="3"/>
        <v>1.9982328430857026</v>
      </c>
      <c r="P26" s="59">
        <v>572.87847222222626</v>
      </c>
      <c r="Q26" s="169">
        <v>3.5614468739923448</v>
      </c>
      <c r="R26" s="25">
        <v>8.6230289394370576</v>
      </c>
      <c r="S26" s="169">
        <v>0.11420113121201379</v>
      </c>
      <c r="T26" s="25">
        <v>11.073389102657572</v>
      </c>
      <c r="U26" s="169">
        <v>8.6774009820341516E-2</v>
      </c>
      <c r="V26" s="25">
        <v>8.7362458621494969</v>
      </c>
    </row>
    <row r="27" spans="1:22" x14ac:dyDescent="0.25">
      <c r="A27" s="59">
        <v>622.94374999999854</v>
      </c>
      <c r="B27" s="169">
        <v>9.4989778856796772</v>
      </c>
      <c r="C27" s="25">
        <v>10.172419002196699</v>
      </c>
      <c r="D27" s="59">
        <v>622.9423611111124</v>
      </c>
      <c r="E27" s="169">
        <v>0.16750104449145187</v>
      </c>
      <c r="F27" s="25">
        <v>10.865609840558935</v>
      </c>
      <c r="G27" s="59">
        <v>622.94305555555911</v>
      </c>
      <c r="H27" s="169">
        <v>0.10741253366506474</v>
      </c>
      <c r="I27" s="25">
        <v>8.6138610306785814</v>
      </c>
      <c r="J27" s="25">
        <f t="shared" si="0"/>
        <v>9.8839632911447399</v>
      </c>
      <c r="K27">
        <f t="shared" si="1"/>
        <v>1.1532554784731208</v>
      </c>
      <c r="L27" s="25">
        <f t="shared" si="2"/>
        <v>3.257963821278731</v>
      </c>
      <c r="M27">
        <f t="shared" si="3"/>
        <v>5.4049602284680267</v>
      </c>
      <c r="P27" s="59">
        <v>622.94374999999854</v>
      </c>
      <c r="Q27" s="169">
        <v>9.4989778856796772</v>
      </c>
      <c r="R27" s="25">
        <v>10.172419002196699</v>
      </c>
      <c r="S27" s="169">
        <v>0.16750104449145187</v>
      </c>
      <c r="T27" s="25">
        <v>10.865609840558935</v>
      </c>
      <c r="U27" s="169">
        <v>0.10741253366506474</v>
      </c>
      <c r="V27" s="25">
        <v>8.6138610306785814</v>
      </c>
    </row>
    <row r="28" spans="1:22" x14ac:dyDescent="0.25">
      <c r="A28" s="59">
        <v>649.94027777777956</v>
      </c>
      <c r="B28" s="169">
        <v>16.775598157155624</v>
      </c>
      <c r="C28" s="25">
        <v>12.95678581770796</v>
      </c>
      <c r="D28" s="59">
        <v>649.93958333333285</v>
      </c>
      <c r="E28" s="169">
        <v>0.23745516899536845</v>
      </c>
      <c r="F28" s="25">
        <v>11.656364571422149</v>
      </c>
      <c r="G28" s="59">
        <v>649.93958333333285</v>
      </c>
      <c r="H28" s="169">
        <v>0.13488986502022735</v>
      </c>
      <c r="I28" s="25">
        <v>9.6397292296034198</v>
      </c>
      <c r="J28" s="25">
        <f t="shared" si="0"/>
        <v>11.417626539577844</v>
      </c>
      <c r="K28">
        <f t="shared" si="1"/>
        <v>1.67136560574238</v>
      </c>
      <c r="L28" s="25">
        <f t="shared" si="2"/>
        <v>5.7159810637237394</v>
      </c>
      <c r="M28">
        <f t="shared" si="3"/>
        <v>9.5780466484765512</v>
      </c>
      <c r="P28" s="59">
        <v>649.94027777777956</v>
      </c>
      <c r="Q28" s="169">
        <v>16.775598157155624</v>
      </c>
      <c r="R28" s="25">
        <v>12.95678581770796</v>
      </c>
      <c r="S28" s="169">
        <v>0.23745516899536845</v>
      </c>
      <c r="T28" s="25">
        <v>11.656364571422149</v>
      </c>
      <c r="U28" s="169">
        <v>0.13488986502022735</v>
      </c>
      <c r="V28" s="25">
        <v>9.6397292296034198</v>
      </c>
    </row>
    <row r="29" spans="1:22" x14ac:dyDescent="0.25">
      <c r="A29" s="59">
        <v>725.875</v>
      </c>
      <c r="B29" s="169">
        <v>20.485975128271498</v>
      </c>
      <c r="C29" s="25">
        <v>13.988865003450826</v>
      </c>
      <c r="D29" s="59">
        <v>725.87430555555329</v>
      </c>
      <c r="E29" s="169">
        <v>0.46825012763178203</v>
      </c>
      <c r="F29" s="25">
        <v>11.347133628892371</v>
      </c>
      <c r="G29" s="59">
        <v>725.87430555555329</v>
      </c>
      <c r="H29" s="169">
        <v>0.19855414600981872</v>
      </c>
      <c r="I29" s="25">
        <v>9.8400538721219473</v>
      </c>
      <c r="J29" s="25">
        <f t="shared" si="0"/>
        <v>11.725350834821716</v>
      </c>
      <c r="K29">
        <f t="shared" si="1"/>
        <v>2.1001058644757178</v>
      </c>
      <c r="L29" s="25">
        <f t="shared" si="2"/>
        <v>7.0509264673043672</v>
      </c>
      <c r="M29">
        <f t="shared" si="3"/>
        <v>11.635874843454694</v>
      </c>
      <c r="P29" s="59">
        <v>725.875</v>
      </c>
      <c r="Q29" s="169">
        <v>20.485975128271498</v>
      </c>
      <c r="R29" s="25">
        <v>13.988865003450826</v>
      </c>
      <c r="S29" s="169">
        <v>0.46825012763178203</v>
      </c>
      <c r="T29" s="25">
        <v>11.347133628892371</v>
      </c>
      <c r="U29" s="169">
        <v>0.19855414600981872</v>
      </c>
      <c r="V29" s="25">
        <v>9.8400538721219473</v>
      </c>
    </row>
    <row r="30" spans="1:22" x14ac:dyDescent="0.25">
      <c r="A30" s="59">
        <v>774.90486111111386</v>
      </c>
      <c r="B30" s="169">
        <v>19.97171488815701</v>
      </c>
      <c r="C30" s="25">
        <v>13.340286646326879</v>
      </c>
      <c r="D30" s="59">
        <v>774.90416666666715</v>
      </c>
      <c r="E30" s="169">
        <v>0.82620417425801951</v>
      </c>
      <c r="F30" s="25">
        <v>11.820312939520035</v>
      </c>
      <c r="G30" s="59">
        <v>774.90416666666715</v>
      </c>
      <c r="H30" s="169">
        <v>0.24229967093056273</v>
      </c>
      <c r="I30" s="25">
        <v>9.1610270922123007</v>
      </c>
      <c r="J30" s="25">
        <f t="shared" si="0"/>
        <v>11.440542226019739</v>
      </c>
      <c r="K30">
        <f t="shared" si="1"/>
        <v>2.115353859591544</v>
      </c>
      <c r="L30" s="25">
        <f t="shared" si="2"/>
        <v>7.0134062444485314</v>
      </c>
      <c r="M30">
        <f t="shared" si="3"/>
        <v>11.226021481204233</v>
      </c>
      <c r="P30" s="59">
        <v>774.90486111111386</v>
      </c>
      <c r="Q30" s="169">
        <v>19.97171488815701</v>
      </c>
      <c r="R30" s="25">
        <v>13.340286646326879</v>
      </c>
      <c r="S30" s="169">
        <v>0.82620417425801951</v>
      </c>
      <c r="T30" s="25">
        <v>11.820312939520035</v>
      </c>
      <c r="U30" s="169">
        <v>0.24229967093056273</v>
      </c>
      <c r="V30" s="25">
        <v>9.1610270922123007</v>
      </c>
    </row>
    <row r="31" spans="1:22" x14ac:dyDescent="0.25">
      <c r="A31" s="59">
        <v>815.87291666666715</v>
      </c>
      <c r="B31" s="169">
        <v>20.392523039450104</v>
      </c>
      <c r="C31" s="25">
        <v>12.95356235666754</v>
      </c>
      <c r="D31" s="59">
        <v>815.87152777778101</v>
      </c>
      <c r="E31" s="169">
        <v>1.2569045738531563</v>
      </c>
      <c r="F31" s="25">
        <v>10.073672630980891</v>
      </c>
      <c r="G31" s="59">
        <v>815.87222222222044</v>
      </c>
      <c r="H31" s="169">
        <v>0.28198963908051294</v>
      </c>
      <c r="I31" s="25">
        <v>7.9187233413360829</v>
      </c>
      <c r="J31" s="25">
        <f t="shared" si="0"/>
        <v>10.315319442994838</v>
      </c>
      <c r="K31">
        <f t="shared" si="1"/>
        <v>2.5261029004958089</v>
      </c>
      <c r="L31" s="25">
        <f t="shared" si="2"/>
        <v>7.3104724174612583</v>
      </c>
      <c r="M31">
        <f t="shared" si="3"/>
        <v>11.339869978960065</v>
      </c>
      <c r="P31" s="59">
        <v>815.87291666666715</v>
      </c>
      <c r="Q31" s="169">
        <v>20.392523039450104</v>
      </c>
      <c r="R31" s="25">
        <v>12.95356235666754</v>
      </c>
      <c r="S31" s="169">
        <v>1.2569045738531563</v>
      </c>
      <c r="T31" s="25">
        <v>10.073672630980891</v>
      </c>
      <c r="U31" s="169">
        <v>0.28198963908051294</v>
      </c>
      <c r="V31" s="25">
        <v>7.9187233413360829</v>
      </c>
    </row>
    <row r="32" spans="1:22" x14ac:dyDescent="0.25">
      <c r="A32" s="59">
        <v>864.92638888888905</v>
      </c>
      <c r="B32" s="169">
        <v>20.852090630666364</v>
      </c>
      <c r="C32" s="25">
        <v>13.830564050856028</v>
      </c>
      <c r="D32" s="59">
        <v>864.92569444444234</v>
      </c>
      <c r="E32" s="169">
        <v>2.1759928202523136</v>
      </c>
      <c r="F32" s="25">
        <v>11.29279649102352</v>
      </c>
      <c r="G32" s="59">
        <v>864.92569444444234</v>
      </c>
      <c r="H32" s="169">
        <v>0.36790658124553305</v>
      </c>
      <c r="I32" s="25">
        <v>9.3915931880123544</v>
      </c>
      <c r="J32" s="25">
        <f t="shared" si="0"/>
        <v>11.504984576630633</v>
      </c>
      <c r="K32">
        <f t="shared" si="1"/>
        <v>2.2270795715575531</v>
      </c>
      <c r="L32" s="25">
        <f t="shared" si="2"/>
        <v>7.798663344054737</v>
      </c>
      <c r="M32">
        <f t="shared" si="3"/>
        <v>11.340690759696436</v>
      </c>
      <c r="P32" s="59">
        <v>864.92638888888905</v>
      </c>
      <c r="Q32" s="169">
        <v>20.852090630666364</v>
      </c>
      <c r="R32" s="25">
        <v>13.830564050856028</v>
      </c>
      <c r="S32" s="169">
        <v>2.1759928202523136</v>
      </c>
      <c r="T32" s="25">
        <v>11.29279649102352</v>
      </c>
      <c r="U32" s="169">
        <v>0.36790658124553305</v>
      </c>
      <c r="V32" s="25">
        <v>9.3915931880123544</v>
      </c>
    </row>
    <row r="33" spans="1:22" x14ac:dyDescent="0.25">
      <c r="A33" s="59">
        <v>915.88472222222481</v>
      </c>
      <c r="B33" s="169">
        <v>21.313527010353184</v>
      </c>
      <c r="C33" s="25">
        <v>14.289001650844009</v>
      </c>
      <c r="D33" s="59">
        <v>915.8840277777781</v>
      </c>
      <c r="E33" s="169">
        <v>4.2287447894479788</v>
      </c>
      <c r="F33" s="25">
        <v>12.70540941337681</v>
      </c>
      <c r="G33" s="59">
        <v>915.8840277777781</v>
      </c>
      <c r="H33" s="169">
        <v>0.46214348654478865</v>
      </c>
      <c r="I33" s="25">
        <v>9.3852676709412552</v>
      </c>
      <c r="J33" s="25">
        <f t="shared" si="0"/>
        <v>12.126559578387358</v>
      </c>
      <c r="K33">
        <f t="shared" si="1"/>
        <v>2.5025890763394862</v>
      </c>
      <c r="L33" s="25">
        <f t="shared" si="2"/>
        <v>8.6681384287819849</v>
      </c>
      <c r="M33">
        <f t="shared" si="3"/>
        <v>11.11198499944796</v>
      </c>
      <c r="P33" s="59">
        <v>915.88472222222481</v>
      </c>
      <c r="Q33" s="169">
        <v>21.313527010353184</v>
      </c>
      <c r="R33" s="25">
        <v>14.289001650844009</v>
      </c>
      <c r="S33" s="169">
        <v>4.2287447894479788</v>
      </c>
      <c r="T33" s="25">
        <v>12.70540941337681</v>
      </c>
      <c r="U33" s="169">
        <v>0.46214348654478865</v>
      </c>
      <c r="V33" s="25">
        <v>9.3852676709412552</v>
      </c>
    </row>
    <row r="34" spans="1:22" x14ac:dyDescent="0.25">
      <c r="A34" s="59">
        <v>970.74722222222772</v>
      </c>
      <c r="B34" s="169">
        <v>24.430605230151372</v>
      </c>
      <c r="C34" s="25">
        <v>16.698958802048939</v>
      </c>
      <c r="D34" s="59">
        <v>970.75763888889196</v>
      </c>
      <c r="E34" s="169">
        <v>8.5456806623393486</v>
      </c>
      <c r="F34" s="25">
        <v>15.00064731817309</v>
      </c>
      <c r="G34" s="59">
        <v>970.75763888889196</v>
      </c>
      <c r="H34" s="169">
        <v>0.70942376229243631</v>
      </c>
      <c r="I34" s="25">
        <v>10.910925038734003</v>
      </c>
      <c r="J34" s="25">
        <f t="shared" si="0"/>
        <v>14.203510386318678</v>
      </c>
      <c r="K34">
        <f t="shared" si="1"/>
        <v>2.9752149800330523</v>
      </c>
      <c r="L34" s="25">
        <f t="shared" si="2"/>
        <v>11.228569884927721</v>
      </c>
      <c r="M34">
        <f t="shared" si="3"/>
        <v>12.086026373183376</v>
      </c>
      <c r="P34" s="59">
        <v>970.74722222222772</v>
      </c>
      <c r="Q34" s="169">
        <v>24.430605230151372</v>
      </c>
      <c r="R34" s="25">
        <v>16.698958802048939</v>
      </c>
      <c r="S34" s="169">
        <v>8.5456806623393486</v>
      </c>
      <c r="T34" s="25">
        <v>15.00064731817309</v>
      </c>
      <c r="U34" s="169">
        <v>0.70942376229243631</v>
      </c>
      <c r="V34" s="25">
        <v>10.910925038734003</v>
      </c>
    </row>
    <row r="35" spans="1:22" x14ac:dyDescent="0.25">
      <c r="A35" s="59">
        <v>1060.7847222222263</v>
      </c>
      <c r="B35" s="169">
        <v>25.709233974034298</v>
      </c>
      <c r="C35" s="25">
        <v>17.765754557506138</v>
      </c>
      <c r="D35" s="59">
        <v>1060.7840277777796</v>
      </c>
      <c r="E35" s="169">
        <v>18.630896789869176</v>
      </c>
      <c r="F35" s="25">
        <v>18.242459918788459</v>
      </c>
      <c r="G35" s="59">
        <v>1060.7840277777796</v>
      </c>
      <c r="H35" s="169">
        <v>1.6512703228132763</v>
      </c>
      <c r="I35" s="25">
        <v>12.135772936377776</v>
      </c>
      <c r="J35" s="25">
        <f t="shared" si="0"/>
        <v>16.047995804224126</v>
      </c>
      <c r="K35">
        <f t="shared" si="1"/>
        <v>3.3964581296026211</v>
      </c>
      <c r="L35" s="25">
        <f t="shared" si="2"/>
        <v>15.330467028905582</v>
      </c>
      <c r="M35">
        <f t="shared" si="3"/>
        <v>12.363900323771569</v>
      </c>
      <c r="P35" s="59">
        <v>1060.7847222222263</v>
      </c>
      <c r="Q35" s="169">
        <v>25.709233974034298</v>
      </c>
      <c r="R35" s="25">
        <v>17.765754557506138</v>
      </c>
      <c r="S35" s="169">
        <v>18.630896789869176</v>
      </c>
      <c r="T35" s="25">
        <v>18.242459918788459</v>
      </c>
      <c r="U35" s="169">
        <v>1.6512703228132763</v>
      </c>
      <c r="V35" s="25">
        <v>12.135772936377776</v>
      </c>
    </row>
    <row r="36" spans="1:22" x14ac:dyDescent="0.25">
      <c r="A36" s="59">
        <v>1131.9666666666672</v>
      </c>
      <c r="B36" s="169">
        <v>26.08691058924013</v>
      </c>
      <c r="C36" s="25">
        <v>17.436937738635326</v>
      </c>
      <c r="D36" s="59">
        <v>1131.9659722222204</v>
      </c>
      <c r="E36" s="169">
        <v>23.80041850736017</v>
      </c>
      <c r="F36" s="25">
        <v>19.301730221523975</v>
      </c>
      <c r="G36" s="59">
        <v>1131.9666666666672</v>
      </c>
      <c r="H36" s="169">
        <v>4.8223195509495209</v>
      </c>
      <c r="I36" s="25">
        <v>13.07683998141213</v>
      </c>
      <c r="J36" s="25">
        <f t="shared" si="0"/>
        <v>16.605169313857143</v>
      </c>
      <c r="K36">
        <f t="shared" si="1"/>
        <v>3.1947133924193243</v>
      </c>
      <c r="L36" s="25">
        <f t="shared" si="2"/>
        <v>18.236549549183273</v>
      </c>
      <c r="M36">
        <f t="shared" si="3"/>
        <v>11.673182357192093</v>
      </c>
      <c r="P36" s="59">
        <v>1131.9666666666672</v>
      </c>
      <c r="Q36" s="169">
        <v>26.08691058924013</v>
      </c>
      <c r="R36" s="25">
        <v>17.436937738635326</v>
      </c>
      <c r="S36" s="169">
        <v>23.80041850736017</v>
      </c>
      <c r="T36" s="25">
        <v>19.301730221523975</v>
      </c>
      <c r="U36" s="169">
        <v>4.8223195509495209</v>
      </c>
      <c r="V36" s="25">
        <v>13.07683998141213</v>
      </c>
    </row>
    <row r="37" spans="1:22" x14ac:dyDescent="0.25">
      <c r="A37" s="59">
        <v>1200.9187500000044</v>
      </c>
      <c r="B37" s="169">
        <v>25.6318846845165</v>
      </c>
      <c r="C37" s="25">
        <v>17.628141379161875</v>
      </c>
      <c r="D37" s="59">
        <v>1200.9187499999971</v>
      </c>
      <c r="E37" s="169">
        <v>25.556548411973917</v>
      </c>
      <c r="F37" s="25">
        <v>19.444807126673055</v>
      </c>
      <c r="G37" s="59">
        <v>1200.9187499999971</v>
      </c>
      <c r="H37" s="169">
        <v>14.42238494328511</v>
      </c>
      <c r="I37" s="25">
        <v>14.978799839982136</v>
      </c>
      <c r="J37" s="25">
        <f t="shared" si="0"/>
        <v>17.350582781939021</v>
      </c>
      <c r="K37">
        <f t="shared" si="1"/>
        <v>2.245903905416105</v>
      </c>
      <c r="L37" s="25">
        <f t="shared" si="2"/>
        <v>21.870272679925176</v>
      </c>
      <c r="M37">
        <f t="shared" si="3"/>
        <v>6.450169973860012</v>
      </c>
      <c r="P37" s="59">
        <v>1200.9187500000044</v>
      </c>
      <c r="Q37" s="169">
        <v>25.6318846845165</v>
      </c>
      <c r="R37" s="25">
        <v>17.628141379161875</v>
      </c>
      <c r="S37" s="169">
        <v>25.556548411973917</v>
      </c>
      <c r="T37" s="25">
        <v>19.444807126673055</v>
      </c>
      <c r="U37" s="169">
        <v>14.42238494328511</v>
      </c>
      <c r="V37" s="25">
        <v>14.978799839982136</v>
      </c>
    </row>
    <row r="38" spans="1:22" x14ac:dyDescent="0.25">
      <c r="A38" s="59">
        <v>1246.7354166666701</v>
      </c>
      <c r="B38" s="169">
        <v>25.520435203898469</v>
      </c>
      <c r="C38" s="25">
        <v>17.767066100332208</v>
      </c>
      <c r="D38" s="59">
        <v>1246.7347222222234</v>
      </c>
      <c r="E38" s="169">
        <v>26.030527422859166</v>
      </c>
      <c r="F38" s="25">
        <v>19.666592834119626</v>
      </c>
      <c r="G38" s="59">
        <v>1246.7347222222234</v>
      </c>
      <c r="H38" s="169">
        <v>22.970785985655581</v>
      </c>
      <c r="I38" s="25">
        <v>17.368842148306381</v>
      </c>
      <c r="J38" s="25">
        <f t="shared" si="0"/>
        <v>18.267500360919403</v>
      </c>
      <c r="K38">
        <f t="shared" si="1"/>
        <v>1.2279008064236705</v>
      </c>
      <c r="L38" s="25">
        <f t="shared" si="2"/>
        <v>24.840582870804408</v>
      </c>
      <c r="M38">
        <f t="shared" si="3"/>
        <v>1.6392540412471901</v>
      </c>
      <c r="P38" s="59">
        <v>1246.7354166666701</v>
      </c>
      <c r="Q38" s="169">
        <v>25.520435203898469</v>
      </c>
      <c r="R38" s="25">
        <v>17.767066100332208</v>
      </c>
      <c r="S38" s="169">
        <v>26.030527422859166</v>
      </c>
      <c r="T38" s="25">
        <v>19.666592834119626</v>
      </c>
      <c r="U38" s="169">
        <v>22.970785985655581</v>
      </c>
      <c r="V38" s="25">
        <v>17.368842148306381</v>
      </c>
    </row>
    <row r="39" spans="1:22" x14ac:dyDescent="0.25">
      <c r="A39" s="59">
        <v>1273.7451388888876</v>
      </c>
      <c r="B39" s="169">
        <v>25.717878666960591</v>
      </c>
      <c r="C39" s="25">
        <v>18.014243202333546</v>
      </c>
      <c r="D39" s="59">
        <v>1273.7444444444482</v>
      </c>
      <c r="E39" s="169">
        <v>27.146876792990231</v>
      </c>
      <c r="F39" s="25">
        <v>20.526928877042177</v>
      </c>
      <c r="G39" s="59">
        <v>1273.7444444444482</v>
      </c>
      <c r="H39" s="169">
        <v>24.716857555671357</v>
      </c>
      <c r="I39" s="25">
        <v>18.24925952202117</v>
      </c>
      <c r="J39" s="25">
        <f t="shared" si="0"/>
        <v>18.930143867132298</v>
      </c>
      <c r="K39">
        <f t="shared" si="1"/>
        <v>1.3878400280776417</v>
      </c>
      <c r="L39" s="25">
        <f t="shared" si="2"/>
        <v>25.860537671874059</v>
      </c>
      <c r="M39">
        <f t="shared" si="3"/>
        <v>1.2212747713750276</v>
      </c>
      <c r="P39" s="59">
        <v>1273.7451388888876</v>
      </c>
      <c r="Q39" s="169">
        <v>25.717878666960591</v>
      </c>
      <c r="R39" s="25">
        <v>18.014243202333546</v>
      </c>
      <c r="S39" s="169">
        <v>27.146876792990231</v>
      </c>
      <c r="T39" s="25">
        <v>20.526928877042177</v>
      </c>
      <c r="U39" s="169">
        <v>24.716857555671357</v>
      </c>
      <c r="V39" s="25">
        <v>18.24925952202117</v>
      </c>
    </row>
    <row r="40" spans="1:22" x14ac:dyDescent="0.25">
      <c r="A40" s="59">
        <v>1307.8319444444496</v>
      </c>
      <c r="B40" s="169">
        <v>25.72423945946769</v>
      </c>
      <c r="C40" s="25">
        <v>14.448551612265014</v>
      </c>
      <c r="D40" s="59">
        <v>1307.8312500000029</v>
      </c>
      <c r="E40" s="169">
        <v>27.158743423592302</v>
      </c>
      <c r="F40" s="25">
        <v>15.935944181244887</v>
      </c>
      <c r="G40" s="59">
        <v>1307.8305555555562</v>
      </c>
      <c r="H40" s="169">
        <v>24.716658386492352</v>
      </c>
      <c r="I40" s="25">
        <v>14.39208977269438</v>
      </c>
      <c r="J40" s="25">
        <f t="shared" si="0"/>
        <v>14.925528522068092</v>
      </c>
      <c r="K40">
        <f t="shared" si="1"/>
        <v>0.87550090694652061</v>
      </c>
      <c r="L40" s="25">
        <f t="shared" si="2"/>
        <v>25.866547089850783</v>
      </c>
      <c r="M40">
        <f t="shared" si="3"/>
        <v>1.2272462786074376</v>
      </c>
      <c r="P40" s="59">
        <v>1307.8319444444496</v>
      </c>
      <c r="Q40" s="169">
        <v>25.72423945946769</v>
      </c>
      <c r="R40" s="25">
        <v>14.448551612265014</v>
      </c>
      <c r="S40" s="169">
        <v>27.158743423592302</v>
      </c>
      <c r="T40" s="25">
        <v>15.935944181244887</v>
      </c>
      <c r="U40" s="169">
        <v>24.716658386492352</v>
      </c>
      <c r="V40" s="25">
        <v>14.39208977269438</v>
      </c>
    </row>
    <row r="41" spans="1:22" x14ac:dyDescent="0.25">
      <c r="A41" s="59">
        <v>1326.8868055555577</v>
      </c>
      <c r="B41" s="169">
        <v>26.060015472305242</v>
      </c>
      <c r="C41" s="25">
        <v>22.406501286462301</v>
      </c>
      <c r="D41" s="59">
        <v>1326.8861111111109</v>
      </c>
      <c r="E41" s="169">
        <v>27.513753232945152</v>
      </c>
      <c r="F41" s="25">
        <v>23.729595926452376</v>
      </c>
      <c r="G41" s="59">
        <v>1326.8861111111109</v>
      </c>
      <c r="H41" s="169">
        <v>25.228972431482855</v>
      </c>
      <c r="I41" s="25">
        <v>22.037634135938159</v>
      </c>
      <c r="J41" s="25">
        <f t="shared" si="0"/>
        <v>22.72457711628428</v>
      </c>
      <c r="K41">
        <f t="shared" si="1"/>
        <v>0.88969817931572903</v>
      </c>
      <c r="L41" s="25">
        <f t="shared" si="2"/>
        <v>26.267580378911081</v>
      </c>
      <c r="M41">
        <f t="shared" si="3"/>
        <v>1.1564463759826449</v>
      </c>
      <c r="P41" s="59">
        <v>1326.8868055555577</v>
      </c>
      <c r="Q41" s="169">
        <v>26.060015472305242</v>
      </c>
      <c r="R41" s="25">
        <v>22.406501286462301</v>
      </c>
      <c r="S41" s="169">
        <v>27.513753232945152</v>
      </c>
      <c r="T41" s="25">
        <v>23.729595926452376</v>
      </c>
      <c r="U41" s="169">
        <v>25.228972431482855</v>
      </c>
      <c r="V41" s="25">
        <v>22.037634135938159</v>
      </c>
    </row>
    <row r="42" spans="1:22" x14ac:dyDescent="0.25">
      <c r="A42" s="59">
        <v>1358.8986111111153</v>
      </c>
      <c r="B42" s="169">
        <v>26.337943590455154</v>
      </c>
      <c r="C42" s="25">
        <v>22.980316719939058</v>
      </c>
      <c r="D42" s="59">
        <v>1358.8979166666686</v>
      </c>
      <c r="E42" s="169">
        <v>27.861911463120098</v>
      </c>
      <c r="F42" s="25">
        <v>24.480045766630255</v>
      </c>
      <c r="G42" s="59">
        <v>1358.8979166666686</v>
      </c>
      <c r="H42" s="169">
        <v>25.546415234418475</v>
      </c>
      <c r="I42" s="25">
        <v>22.790939501828923</v>
      </c>
      <c r="J42" s="25">
        <f t="shared" si="0"/>
        <v>23.417100662799413</v>
      </c>
      <c r="K42">
        <f t="shared" si="1"/>
        <v>0.9253945931348716</v>
      </c>
      <c r="L42" s="25">
        <f t="shared" si="2"/>
        <v>26.582090095997909</v>
      </c>
      <c r="M42">
        <f t="shared" si="3"/>
        <v>1.1768969085733094</v>
      </c>
      <c r="P42" s="59">
        <v>1358.8986111111153</v>
      </c>
      <c r="Q42" s="169">
        <v>26.337943590455154</v>
      </c>
      <c r="R42" s="25">
        <v>22.980316719939058</v>
      </c>
      <c r="S42" s="169">
        <v>27.861911463120098</v>
      </c>
      <c r="T42" s="25">
        <v>24.480045766630255</v>
      </c>
      <c r="U42" s="169">
        <v>25.546415234418475</v>
      </c>
      <c r="V42" s="25">
        <v>22.790939501828923</v>
      </c>
    </row>
    <row r="43" spans="1:22" x14ac:dyDescent="0.25">
      <c r="A43" s="59">
        <v>1392.9194444444438</v>
      </c>
      <c r="B43" s="169">
        <v>26.603351554011493</v>
      </c>
      <c r="C43" s="25">
        <v>23.491768327935478</v>
      </c>
      <c r="D43" s="59">
        <v>1392.9187499999971</v>
      </c>
      <c r="E43" s="169">
        <v>28.195348255345326</v>
      </c>
      <c r="F43" s="25">
        <v>25.024083802144894</v>
      </c>
      <c r="G43" s="59">
        <v>1392.9180555555577</v>
      </c>
      <c r="H43" s="169">
        <v>25.829393130801801</v>
      </c>
      <c r="I43" s="25">
        <v>23.250576229690381</v>
      </c>
      <c r="J43" s="25">
        <f t="shared" si="0"/>
        <v>23.922142786590253</v>
      </c>
      <c r="K43">
        <f t="shared" si="1"/>
        <v>0.96189859568728253</v>
      </c>
      <c r="L43" s="25">
        <f t="shared" si="2"/>
        <v>26.876030980052874</v>
      </c>
      <c r="M43">
        <f t="shared" si="3"/>
        <v>1.2063173151696591</v>
      </c>
      <c r="P43" s="59">
        <v>1392.9194444444438</v>
      </c>
      <c r="Q43" s="169">
        <v>26.603351554011493</v>
      </c>
      <c r="R43" s="25">
        <v>23.491768327935478</v>
      </c>
      <c r="S43" s="169">
        <v>28.195348255345326</v>
      </c>
      <c r="T43" s="25">
        <v>25.024083802144894</v>
      </c>
      <c r="U43" s="169">
        <v>25.829393130801801</v>
      </c>
      <c r="V43" s="25">
        <v>23.250576229690381</v>
      </c>
    </row>
    <row r="44" spans="1:22" x14ac:dyDescent="0.25">
      <c r="A44" s="59">
        <v>1445.9541666666701</v>
      </c>
      <c r="B44" s="169">
        <v>26.907757518242331</v>
      </c>
      <c r="C44" s="25">
        <v>23.236264806161863</v>
      </c>
      <c r="D44" s="59">
        <v>1445.9527777777766</v>
      </c>
      <c r="E44" s="169">
        <v>28.484678927401202</v>
      </c>
      <c r="F44" s="25">
        <v>24.178287979072138</v>
      </c>
      <c r="G44" s="59">
        <v>1445.9527777777766</v>
      </c>
      <c r="H44" s="169">
        <v>26.088072909242218</v>
      </c>
      <c r="I44" s="25">
        <v>22.281631856938304</v>
      </c>
      <c r="J44" s="25">
        <f t="shared" si="0"/>
        <v>23.232061547390771</v>
      </c>
      <c r="K44">
        <f t="shared" si="1"/>
        <v>0.9483350473040425</v>
      </c>
      <c r="L44" s="25">
        <f t="shared" si="2"/>
        <v>27.160169784961919</v>
      </c>
      <c r="M44">
        <f t="shared" si="3"/>
        <v>1.2180780212539157</v>
      </c>
      <c r="P44" s="59">
        <v>1445.9541666666701</v>
      </c>
      <c r="Q44" s="169">
        <v>26.907757518242331</v>
      </c>
      <c r="R44" s="25">
        <v>23.236264806161863</v>
      </c>
      <c r="S44" s="169">
        <v>28.484678927401202</v>
      </c>
      <c r="T44" s="25">
        <v>24.178287979072138</v>
      </c>
      <c r="U44" s="169">
        <v>26.088072909242218</v>
      </c>
      <c r="V44" s="25">
        <v>22.281631856938304</v>
      </c>
    </row>
    <row r="45" spans="1:22" x14ac:dyDescent="0.25">
      <c r="A45" s="59">
        <v>1475.7708333333358</v>
      </c>
      <c r="B45" s="169">
        <v>27.166954583780178</v>
      </c>
      <c r="C45" s="25">
        <v>24.012374629405357</v>
      </c>
      <c r="D45" s="59">
        <v>1475.7701388888891</v>
      </c>
      <c r="E45" s="169">
        <v>28.90007951928715</v>
      </c>
      <c r="F45" s="25">
        <v>25.589613619197955</v>
      </c>
      <c r="G45" s="59">
        <v>1475.7694444444423</v>
      </c>
      <c r="H45" s="169">
        <v>26.472111709005897</v>
      </c>
      <c r="I45" s="25">
        <v>23.799994917774637</v>
      </c>
      <c r="J45" s="25">
        <f t="shared" si="0"/>
        <v>24.467327722125983</v>
      </c>
      <c r="K45">
        <f t="shared" si="1"/>
        <v>0.97771187553034655</v>
      </c>
      <c r="L45" s="25">
        <f t="shared" si="2"/>
        <v>27.513048604024409</v>
      </c>
      <c r="M45">
        <f t="shared" si="3"/>
        <v>1.2504370136384702</v>
      </c>
      <c r="P45" s="59">
        <v>1475.7708333333358</v>
      </c>
      <c r="Q45" s="169">
        <v>27.166954583780178</v>
      </c>
      <c r="R45" s="25">
        <v>24.012374629405357</v>
      </c>
      <c r="S45" s="169">
        <v>28.90007951928715</v>
      </c>
      <c r="T45" s="25">
        <v>25.589613619197955</v>
      </c>
      <c r="U45" s="169">
        <v>26.472111709005897</v>
      </c>
      <c r="V45" s="25">
        <v>23.799994917774637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411"/>
  <sheetViews>
    <sheetView zoomScale="85" zoomScaleNormal="85" workbookViewId="0">
      <selection activeCell="K27" sqref="K27"/>
    </sheetView>
  </sheetViews>
  <sheetFormatPr baseColWidth="10" defaultColWidth="11" defaultRowHeight="13.8" x14ac:dyDescent="0.25"/>
  <cols>
    <col min="1" max="1" width="16" style="19" customWidth="1"/>
  </cols>
  <sheetData>
    <row r="1" spans="1:13" x14ac:dyDescent="0.25">
      <c r="A1" s="22"/>
    </row>
    <row r="8" spans="1:13" x14ac:dyDescent="0.25">
      <c r="C8" s="22"/>
      <c r="E8" s="22"/>
      <c r="I8" s="22"/>
    </row>
    <row r="16" spans="1:13" x14ac:dyDescent="0.25">
      <c r="C16" t="s">
        <v>136</v>
      </c>
      <c r="D16" t="s">
        <v>147</v>
      </c>
      <c r="E16" t="s">
        <v>154</v>
      </c>
      <c r="F16" s="22" t="s">
        <v>163</v>
      </c>
      <c r="G16" s="22" t="s">
        <v>175</v>
      </c>
      <c r="H16" s="22" t="s">
        <v>189</v>
      </c>
      <c r="J16" s="22" t="s">
        <v>207</v>
      </c>
      <c r="K16" s="22" t="s">
        <v>218</v>
      </c>
      <c r="L16" s="22" t="s">
        <v>228</v>
      </c>
      <c r="M16" s="22" t="s">
        <v>236</v>
      </c>
    </row>
    <row r="17" spans="2:13" x14ac:dyDescent="0.25">
      <c r="B17" t="s">
        <v>84</v>
      </c>
      <c r="C17" t="s">
        <v>138</v>
      </c>
      <c r="D17" t="s">
        <v>149</v>
      </c>
      <c r="E17" t="s">
        <v>155</v>
      </c>
      <c r="F17" s="22" t="s">
        <v>165</v>
      </c>
      <c r="G17" s="22" t="s">
        <v>177</v>
      </c>
      <c r="H17" s="22" t="s">
        <v>193</v>
      </c>
      <c r="I17" s="22" t="s">
        <v>200</v>
      </c>
      <c r="J17" s="22" t="s">
        <v>209</v>
      </c>
      <c r="K17" s="22" t="s">
        <v>220</v>
      </c>
      <c r="L17" s="22" t="s">
        <v>229</v>
      </c>
      <c r="M17" s="22" t="s">
        <v>237</v>
      </c>
    </row>
    <row r="18" spans="2:13" x14ac:dyDescent="0.25">
      <c r="B18" t="s">
        <v>128</v>
      </c>
      <c r="C18" t="s">
        <v>140</v>
      </c>
      <c r="D18" t="s">
        <v>150</v>
      </c>
      <c r="E18" t="s">
        <v>156</v>
      </c>
      <c r="F18" s="22" t="s">
        <v>167</v>
      </c>
      <c r="G18" s="22" t="s">
        <v>179</v>
      </c>
      <c r="H18" s="22" t="s">
        <v>194</v>
      </c>
      <c r="I18" s="22" t="s">
        <v>201</v>
      </c>
      <c r="J18" s="22" t="s">
        <v>211</v>
      </c>
      <c r="K18" s="22" t="s">
        <v>222</v>
      </c>
      <c r="L18" s="22" t="s">
        <v>230</v>
      </c>
      <c r="M18" s="22" t="s">
        <v>238</v>
      </c>
    </row>
    <row r="19" spans="2:13" x14ac:dyDescent="0.25">
      <c r="B19" t="s">
        <v>130</v>
      </c>
      <c r="D19" t="s">
        <v>151</v>
      </c>
      <c r="E19" t="s">
        <v>157</v>
      </c>
      <c r="F19" s="22" t="s">
        <v>169</v>
      </c>
      <c r="G19" s="22" t="s">
        <v>181</v>
      </c>
      <c r="H19" s="22" t="s">
        <v>195</v>
      </c>
      <c r="I19" s="22" t="s">
        <v>203</v>
      </c>
      <c r="J19" s="22" t="s">
        <v>214</v>
      </c>
      <c r="K19" s="22" t="s">
        <v>223</v>
      </c>
      <c r="L19" s="22" t="s">
        <v>232</v>
      </c>
      <c r="M19" s="22" t="s">
        <v>239</v>
      </c>
    </row>
    <row r="20" spans="2:13" x14ac:dyDescent="0.25">
      <c r="B20" t="s">
        <v>134</v>
      </c>
      <c r="C20" t="s">
        <v>142</v>
      </c>
      <c r="D20" t="s">
        <v>152</v>
      </c>
      <c r="E20" t="s">
        <v>159</v>
      </c>
      <c r="F20" s="22" t="s">
        <v>171</v>
      </c>
      <c r="G20" s="22" t="s">
        <v>183</v>
      </c>
      <c r="H20" s="22" t="s">
        <v>197</v>
      </c>
      <c r="I20" s="22" t="s">
        <v>204</v>
      </c>
      <c r="J20" s="22" t="s">
        <v>215</v>
      </c>
      <c r="K20" s="22" t="s">
        <v>225</v>
      </c>
      <c r="L20" s="22" t="s">
        <v>233</v>
      </c>
      <c r="M20" s="22" t="s">
        <v>240</v>
      </c>
    </row>
    <row r="21" spans="2:13" x14ac:dyDescent="0.25">
      <c r="B21" t="s">
        <v>135</v>
      </c>
      <c r="C21" t="s">
        <v>145</v>
      </c>
      <c r="E21" t="s">
        <v>161</v>
      </c>
      <c r="F21" s="22" t="s">
        <v>173</v>
      </c>
      <c r="G21" s="22" t="s">
        <v>187</v>
      </c>
      <c r="H21" s="22" t="s">
        <v>199</v>
      </c>
      <c r="I21" s="22" t="s">
        <v>205</v>
      </c>
      <c r="J21" s="22" t="s">
        <v>216</v>
      </c>
      <c r="K21" s="22" t="s">
        <v>227</v>
      </c>
      <c r="L21" s="22" t="s">
        <v>235</v>
      </c>
      <c r="M21" s="22" t="s">
        <v>241</v>
      </c>
    </row>
    <row r="27" spans="2:13" x14ac:dyDescent="0.25">
      <c r="B27" s="26"/>
    </row>
    <row r="86" spans="1:1" x14ac:dyDescent="0.25">
      <c r="A86" s="22" t="s">
        <v>128</v>
      </c>
    </row>
    <row r="87" spans="1:1" x14ac:dyDescent="0.25">
      <c r="A87" s="22"/>
    </row>
    <row r="88" spans="1:1" x14ac:dyDescent="0.25">
      <c r="A88" s="22"/>
    </row>
    <row r="89" spans="1:1" x14ac:dyDescent="0.25">
      <c r="A89" s="22"/>
    </row>
    <row r="90" spans="1:1" x14ac:dyDescent="0.25">
      <c r="A90" s="33"/>
    </row>
    <row r="91" spans="1:1" x14ac:dyDescent="0.25">
      <c r="A91" s="47"/>
    </row>
    <row r="92" spans="1:1" x14ac:dyDescent="0.25">
      <c r="A92" s="47"/>
    </row>
    <row r="93" spans="1:1" x14ac:dyDescent="0.25">
      <c r="A93" s="47"/>
    </row>
    <row r="94" spans="1:1" x14ac:dyDescent="0.25">
      <c r="A94" s="47"/>
    </row>
    <row r="95" spans="1:1" x14ac:dyDescent="0.25">
      <c r="A95" s="47"/>
    </row>
    <row r="96" spans="1:1" x14ac:dyDescent="0.25">
      <c r="A96" s="47"/>
    </row>
    <row r="97" spans="1:1" x14ac:dyDescent="0.25">
      <c r="A97" s="47"/>
    </row>
    <row r="98" spans="1:1" x14ac:dyDescent="0.25">
      <c r="A98" s="47"/>
    </row>
    <row r="99" spans="1:1" x14ac:dyDescent="0.25">
      <c r="A99" s="47"/>
    </row>
    <row r="100" spans="1:1" x14ac:dyDescent="0.25">
      <c r="A100" s="47"/>
    </row>
    <row r="101" spans="1:1" x14ac:dyDescent="0.25">
      <c r="A101" s="47"/>
    </row>
    <row r="102" spans="1:1" x14ac:dyDescent="0.25">
      <c r="A102" s="47"/>
    </row>
    <row r="103" spans="1:1" x14ac:dyDescent="0.25">
      <c r="A103" s="47"/>
    </row>
    <row r="104" spans="1:1" x14ac:dyDescent="0.25">
      <c r="A104" s="47"/>
    </row>
    <row r="105" spans="1:1" x14ac:dyDescent="0.25">
      <c r="A105" s="47"/>
    </row>
    <row r="106" spans="1:1" x14ac:dyDescent="0.25">
      <c r="A106" s="47"/>
    </row>
    <row r="107" spans="1:1" x14ac:dyDescent="0.25">
      <c r="A107" s="47"/>
    </row>
    <row r="108" spans="1:1" x14ac:dyDescent="0.25">
      <c r="A108" s="47"/>
    </row>
    <row r="109" spans="1:1" x14ac:dyDescent="0.25">
      <c r="A109" s="47"/>
    </row>
    <row r="110" spans="1:1" x14ac:dyDescent="0.25">
      <c r="A110" s="47"/>
    </row>
    <row r="111" spans="1:1" x14ac:dyDescent="0.25">
      <c r="A111" s="47"/>
    </row>
    <row r="112" spans="1:1" x14ac:dyDescent="0.25">
      <c r="A112" s="47"/>
    </row>
    <row r="113" spans="1:1" x14ac:dyDescent="0.25">
      <c r="A113" s="47"/>
    </row>
    <row r="114" spans="1:1" x14ac:dyDescent="0.25">
      <c r="A114" s="47"/>
    </row>
    <row r="115" spans="1:1" x14ac:dyDescent="0.25">
      <c r="A115" s="47"/>
    </row>
    <row r="116" spans="1:1" x14ac:dyDescent="0.25">
      <c r="A116" s="47"/>
    </row>
    <row r="117" spans="1:1" x14ac:dyDescent="0.25">
      <c r="A117" s="47"/>
    </row>
    <row r="118" spans="1:1" x14ac:dyDescent="0.25">
      <c r="A118" s="47"/>
    </row>
    <row r="119" spans="1:1" x14ac:dyDescent="0.25">
      <c r="A119" s="47"/>
    </row>
    <row r="120" spans="1:1" x14ac:dyDescent="0.25">
      <c r="A120" s="47"/>
    </row>
    <row r="121" spans="1:1" x14ac:dyDescent="0.25">
      <c r="A121" s="47"/>
    </row>
    <row r="122" spans="1:1" x14ac:dyDescent="0.25">
      <c r="A122" s="47" t="s">
        <v>126</v>
      </c>
    </row>
    <row r="123" spans="1:1" x14ac:dyDescent="0.25">
      <c r="A123" s="47"/>
    </row>
    <row r="124" spans="1:1" x14ac:dyDescent="0.25">
      <c r="A124" s="47"/>
    </row>
    <row r="125" spans="1:1" x14ac:dyDescent="0.25">
      <c r="A125" s="47"/>
    </row>
    <row r="126" spans="1:1" x14ac:dyDescent="0.25">
      <c r="A126" s="47"/>
    </row>
    <row r="127" spans="1:1" x14ac:dyDescent="0.25">
      <c r="A127" s="47"/>
    </row>
    <row r="128" spans="1:1" x14ac:dyDescent="0.25">
      <c r="A128" s="47"/>
    </row>
    <row r="129" spans="1:1" x14ac:dyDescent="0.25">
      <c r="A129" s="47"/>
    </row>
    <row r="130" spans="1:1" x14ac:dyDescent="0.25">
      <c r="A130" s="47"/>
    </row>
    <row r="131" spans="1:1" x14ac:dyDescent="0.25">
      <c r="A131" s="47" t="s">
        <v>126</v>
      </c>
    </row>
    <row r="132" spans="1:1" x14ac:dyDescent="0.25">
      <c r="A132" s="47"/>
    </row>
    <row r="133" spans="1:1" x14ac:dyDescent="0.25">
      <c r="A133" s="47"/>
    </row>
    <row r="134" spans="1:1" x14ac:dyDescent="0.25">
      <c r="A134" s="47"/>
    </row>
    <row r="135" spans="1:1" x14ac:dyDescent="0.25">
      <c r="A135" s="47"/>
    </row>
    <row r="136" spans="1:1" x14ac:dyDescent="0.25">
      <c r="A136" s="47"/>
    </row>
    <row r="137" spans="1:1" x14ac:dyDescent="0.25">
      <c r="A137" s="47"/>
    </row>
    <row r="138" spans="1:1" x14ac:dyDescent="0.25">
      <c r="A138" s="47"/>
    </row>
    <row r="139" spans="1:1" x14ac:dyDescent="0.25">
      <c r="A139" s="47"/>
    </row>
    <row r="140" spans="1:1" x14ac:dyDescent="0.25">
      <c r="A140" s="47"/>
    </row>
    <row r="141" spans="1:1" x14ac:dyDescent="0.25">
      <c r="A141" s="47"/>
    </row>
    <row r="142" spans="1:1" x14ac:dyDescent="0.25">
      <c r="A142" s="47"/>
    </row>
    <row r="143" spans="1:1" x14ac:dyDescent="0.25">
      <c r="A143" s="22" t="s">
        <v>128</v>
      </c>
    </row>
    <row r="144" spans="1:1" x14ac:dyDescent="0.25">
      <c r="A144" s="47"/>
    </row>
    <row r="145" spans="1:1" x14ac:dyDescent="0.25">
      <c r="A145" s="47"/>
    </row>
    <row r="146" spans="1:1" x14ac:dyDescent="0.25">
      <c r="A146" s="47"/>
    </row>
    <row r="147" spans="1:1" x14ac:dyDescent="0.25">
      <c r="A147" s="47"/>
    </row>
    <row r="148" spans="1:1" x14ac:dyDescent="0.25">
      <c r="A148" s="47"/>
    </row>
    <row r="149" spans="1:1" x14ac:dyDescent="0.25">
      <c r="A149" s="47"/>
    </row>
    <row r="150" spans="1:1" x14ac:dyDescent="0.25">
      <c r="A150" s="47"/>
    </row>
    <row r="151" spans="1:1" x14ac:dyDescent="0.25">
      <c r="A151" s="47"/>
    </row>
    <row r="152" spans="1:1" x14ac:dyDescent="0.25">
      <c r="A152" s="47"/>
    </row>
    <row r="153" spans="1:1" x14ac:dyDescent="0.25">
      <c r="A153" s="47"/>
    </row>
    <row r="154" spans="1:1" x14ac:dyDescent="0.25">
      <c r="A154" s="47" t="s">
        <v>126</v>
      </c>
    </row>
    <row r="155" spans="1:1" x14ac:dyDescent="0.25">
      <c r="A155" s="47"/>
    </row>
    <row r="156" spans="1:1" x14ac:dyDescent="0.25">
      <c r="A156" s="47" t="s">
        <v>126</v>
      </c>
    </row>
    <row r="157" spans="1:1" x14ac:dyDescent="0.25">
      <c r="A157" s="47"/>
    </row>
    <row r="158" spans="1:1" x14ac:dyDescent="0.25">
      <c r="A158" s="47"/>
    </row>
    <row r="159" spans="1:1" x14ac:dyDescent="0.25">
      <c r="A159" s="47"/>
    </row>
    <row r="160" spans="1:1" x14ac:dyDescent="0.25">
      <c r="A160" s="47"/>
    </row>
    <row r="161" spans="1:1" x14ac:dyDescent="0.25">
      <c r="A161" s="47"/>
    </row>
    <row r="162" spans="1:1" x14ac:dyDescent="0.25">
      <c r="A162" s="47" t="s">
        <v>126</v>
      </c>
    </row>
    <row r="163" spans="1:1" x14ac:dyDescent="0.25">
      <c r="A163" s="47"/>
    </row>
    <row r="164" spans="1:1" x14ac:dyDescent="0.25">
      <c r="A164" s="47"/>
    </row>
    <row r="165" spans="1:1" x14ac:dyDescent="0.25">
      <c r="A165" s="47" t="s">
        <v>126</v>
      </c>
    </row>
    <row r="166" spans="1:1" x14ac:dyDescent="0.25">
      <c r="A166" s="47"/>
    </row>
    <row r="167" spans="1:1" x14ac:dyDescent="0.25">
      <c r="A167" s="94" t="s">
        <v>127</v>
      </c>
    </row>
    <row r="168" spans="1:1" x14ac:dyDescent="0.25">
      <c r="A168" s="47" t="s">
        <v>126</v>
      </c>
    </row>
    <row r="169" spans="1:1" x14ac:dyDescent="0.25">
      <c r="A169" s="47"/>
    </row>
    <row r="170" spans="1:1" x14ac:dyDescent="0.25">
      <c r="A170" s="47" t="s">
        <v>126</v>
      </c>
    </row>
    <row r="171" spans="1:1" x14ac:dyDescent="0.25">
      <c r="A171" s="47"/>
    </row>
    <row r="172" spans="1:1" x14ac:dyDescent="0.25">
      <c r="A172" s="47"/>
    </row>
    <row r="173" spans="1:1" x14ac:dyDescent="0.25">
      <c r="A173" s="47"/>
    </row>
    <row r="174" spans="1:1" x14ac:dyDescent="0.25">
      <c r="A174" s="47"/>
    </row>
    <row r="175" spans="1:1" x14ac:dyDescent="0.25">
      <c r="A175" s="22" t="s">
        <v>130</v>
      </c>
    </row>
    <row r="176" spans="1:1" x14ac:dyDescent="0.25">
      <c r="A176" s="22"/>
    </row>
    <row r="177" spans="1:1" x14ac:dyDescent="0.25">
      <c r="A177" s="22"/>
    </row>
    <row r="178" spans="1:1" x14ac:dyDescent="0.25">
      <c r="A178" s="22"/>
    </row>
    <row r="179" spans="1:1" x14ac:dyDescent="0.25">
      <c r="A179" s="33"/>
    </row>
    <row r="180" spans="1:1" x14ac:dyDescent="0.25">
      <c r="A180" s="47"/>
    </row>
    <row r="181" spans="1:1" x14ac:dyDescent="0.25">
      <c r="A181" s="47"/>
    </row>
    <row r="182" spans="1:1" x14ac:dyDescent="0.25">
      <c r="A182" s="47"/>
    </row>
    <row r="183" spans="1:1" x14ac:dyDescent="0.25">
      <c r="A183" s="47"/>
    </row>
    <row r="184" spans="1:1" x14ac:dyDescent="0.25">
      <c r="A184" s="47"/>
    </row>
    <row r="185" spans="1:1" x14ac:dyDescent="0.25">
      <c r="A185" s="47"/>
    </row>
    <row r="186" spans="1:1" x14ac:dyDescent="0.25">
      <c r="A186" s="47"/>
    </row>
    <row r="187" spans="1:1" x14ac:dyDescent="0.25">
      <c r="A187" s="47"/>
    </row>
    <row r="188" spans="1:1" x14ac:dyDescent="0.25">
      <c r="A188" s="47"/>
    </row>
    <row r="189" spans="1:1" x14ac:dyDescent="0.25">
      <c r="A189" s="47"/>
    </row>
    <row r="190" spans="1:1" x14ac:dyDescent="0.25">
      <c r="A190" s="47"/>
    </row>
    <row r="191" spans="1:1" x14ac:dyDescent="0.25">
      <c r="A191" s="47"/>
    </row>
    <row r="192" spans="1:1" x14ac:dyDescent="0.25">
      <c r="A192" s="47"/>
    </row>
    <row r="193" spans="1:1" x14ac:dyDescent="0.25">
      <c r="A193" s="47"/>
    </row>
    <row r="194" spans="1:1" x14ac:dyDescent="0.25">
      <c r="A194" s="47"/>
    </row>
    <row r="195" spans="1:1" x14ac:dyDescent="0.25">
      <c r="A195" s="47"/>
    </row>
    <row r="196" spans="1:1" x14ac:dyDescent="0.25">
      <c r="A196" s="47"/>
    </row>
    <row r="197" spans="1:1" x14ac:dyDescent="0.25">
      <c r="A197" s="47"/>
    </row>
    <row r="198" spans="1:1" x14ac:dyDescent="0.25">
      <c r="A198" s="47"/>
    </row>
    <row r="199" spans="1:1" x14ac:dyDescent="0.25">
      <c r="A199" s="47"/>
    </row>
    <row r="200" spans="1:1" x14ac:dyDescent="0.25">
      <c r="A200" s="47"/>
    </row>
    <row r="201" spans="1:1" x14ac:dyDescent="0.25">
      <c r="A201" s="47"/>
    </row>
    <row r="202" spans="1:1" x14ac:dyDescent="0.25">
      <c r="A202" s="47"/>
    </row>
    <row r="203" spans="1:1" x14ac:dyDescent="0.25">
      <c r="A203" s="47"/>
    </row>
    <row r="204" spans="1:1" x14ac:dyDescent="0.25">
      <c r="A204" s="90" t="e">
        <f>(C205-C204)/R205*0.2+C204</f>
        <v>#DIV/0!</v>
      </c>
    </row>
    <row r="205" spans="1:1" x14ac:dyDescent="0.25">
      <c r="A205" s="47"/>
    </row>
    <row r="206" spans="1:1" x14ac:dyDescent="0.25">
      <c r="A206" s="47"/>
    </row>
    <row r="207" spans="1:1" x14ac:dyDescent="0.25">
      <c r="A207" s="47"/>
    </row>
    <row r="208" spans="1:1" x14ac:dyDescent="0.25">
      <c r="A208" s="47"/>
    </row>
    <row r="209" spans="1:1" x14ac:dyDescent="0.25">
      <c r="A209" s="47"/>
    </row>
    <row r="210" spans="1:1" x14ac:dyDescent="0.25">
      <c r="A210" s="47"/>
    </row>
    <row r="211" spans="1:1" x14ac:dyDescent="0.25">
      <c r="A211" s="47"/>
    </row>
    <row r="212" spans="1:1" x14ac:dyDescent="0.25">
      <c r="A212" s="47"/>
    </row>
    <row r="213" spans="1:1" x14ac:dyDescent="0.25">
      <c r="A213" s="47"/>
    </row>
    <row r="214" spans="1:1" x14ac:dyDescent="0.25">
      <c r="A214" s="47"/>
    </row>
    <row r="215" spans="1:1" x14ac:dyDescent="0.25">
      <c r="A215" s="47"/>
    </row>
    <row r="216" spans="1:1" x14ac:dyDescent="0.25">
      <c r="A216" s="47"/>
    </row>
    <row r="217" spans="1:1" x14ac:dyDescent="0.25">
      <c r="A217" s="47"/>
    </row>
    <row r="218" spans="1:1" x14ac:dyDescent="0.25">
      <c r="A218" s="47"/>
    </row>
    <row r="219" spans="1:1" x14ac:dyDescent="0.25">
      <c r="A219" s="47"/>
    </row>
    <row r="220" spans="1:1" x14ac:dyDescent="0.25">
      <c r="A220" s="22" t="s">
        <v>130</v>
      </c>
    </row>
    <row r="221" spans="1:1" x14ac:dyDescent="0.25">
      <c r="A221" s="47"/>
    </row>
    <row r="222" spans="1:1" x14ac:dyDescent="0.25">
      <c r="A222" s="47"/>
    </row>
    <row r="223" spans="1:1" x14ac:dyDescent="0.25">
      <c r="A223" s="47"/>
    </row>
    <row r="224" spans="1:1" x14ac:dyDescent="0.25">
      <c r="A224" s="47"/>
    </row>
    <row r="225" spans="1:1" x14ac:dyDescent="0.25">
      <c r="A225" s="47"/>
    </row>
    <row r="226" spans="1:1" x14ac:dyDescent="0.25">
      <c r="A226" s="47"/>
    </row>
    <row r="227" spans="1:1" x14ac:dyDescent="0.25">
      <c r="A227" s="47"/>
    </row>
    <row r="228" spans="1:1" x14ac:dyDescent="0.25">
      <c r="A228" s="47"/>
    </row>
    <row r="229" spans="1:1" x14ac:dyDescent="0.25">
      <c r="A229" s="47"/>
    </row>
    <row r="230" spans="1:1" x14ac:dyDescent="0.25">
      <c r="A230" s="47"/>
    </row>
    <row r="231" spans="1:1" x14ac:dyDescent="0.25">
      <c r="A231" s="47"/>
    </row>
    <row r="232" spans="1:1" x14ac:dyDescent="0.25">
      <c r="A232" s="47"/>
    </row>
    <row r="233" spans="1:1" x14ac:dyDescent="0.25">
      <c r="A233" s="47"/>
    </row>
    <row r="234" spans="1:1" x14ac:dyDescent="0.25">
      <c r="A234" s="47"/>
    </row>
    <row r="235" spans="1:1" x14ac:dyDescent="0.25">
      <c r="A235" s="47"/>
    </row>
    <row r="236" spans="1:1" x14ac:dyDescent="0.25">
      <c r="A236" s="47"/>
    </row>
    <row r="237" spans="1:1" x14ac:dyDescent="0.25">
      <c r="A237" s="47"/>
    </row>
    <row r="238" spans="1:1" x14ac:dyDescent="0.25">
      <c r="A238" s="47"/>
    </row>
    <row r="239" spans="1:1" x14ac:dyDescent="0.25">
      <c r="A239" s="47"/>
    </row>
    <row r="240" spans="1:1" x14ac:dyDescent="0.25">
      <c r="A240" s="47"/>
    </row>
    <row r="241" spans="1:1" x14ac:dyDescent="0.25">
      <c r="A241" s="47"/>
    </row>
    <row r="242" spans="1:1" x14ac:dyDescent="0.25">
      <c r="A242" s="22" t="s">
        <v>134</v>
      </c>
    </row>
    <row r="243" spans="1:1" x14ac:dyDescent="0.25">
      <c r="A243" s="22"/>
    </row>
    <row r="244" spans="1:1" x14ac:dyDescent="0.25">
      <c r="A244" s="22"/>
    </row>
    <row r="245" spans="1:1" x14ac:dyDescent="0.25">
      <c r="A245" s="22"/>
    </row>
    <row r="246" spans="1:1" x14ac:dyDescent="0.25">
      <c r="A246" s="33"/>
    </row>
    <row r="247" spans="1:1" x14ac:dyDescent="0.25">
      <c r="A247" s="47"/>
    </row>
    <row r="248" spans="1:1" x14ac:dyDescent="0.25">
      <c r="A248" s="47"/>
    </row>
    <row r="249" spans="1:1" x14ac:dyDescent="0.25">
      <c r="A249" s="47"/>
    </row>
    <row r="250" spans="1:1" x14ac:dyDescent="0.25">
      <c r="A250" s="47"/>
    </row>
    <row r="251" spans="1:1" x14ac:dyDescent="0.25">
      <c r="A251" s="47"/>
    </row>
    <row r="252" spans="1:1" x14ac:dyDescent="0.25">
      <c r="A252" s="47"/>
    </row>
    <row r="253" spans="1:1" x14ac:dyDescent="0.25">
      <c r="A253" s="47"/>
    </row>
    <row r="254" spans="1:1" x14ac:dyDescent="0.25">
      <c r="A254" s="47"/>
    </row>
    <row r="255" spans="1:1" x14ac:dyDescent="0.25">
      <c r="A255" s="47"/>
    </row>
    <row r="256" spans="1:1" x14ac:dyDescent="0.25">
      <c r="A256" s="47"/>
    </row>
    <row r="257" spans="1:1" x14ac:dyDescent="0.25">
      <c r="A257" s="47"/>
    </row>
    <row r="258" spans="1:1" x14ac:dyDescent="0.25">
      <c r="A258" s="47"/>
    </row>
    <row r="259" spans="1:1" x14ac:dyDescent="0.25">
      <c r="A259" s="47"/>
    </row>
    <row r="260" spans="1:1" x14ac:dyDescent="0.25">
      <c r="A260" s="47"/>
    </row>
    <row r="261" spans="1:1" x14ac:dyDescent="0.25">
      <c r="A261" s="47"/>
    </row>
    <row r="262" spans="1:1" x14ac:dyDescent="0.25">
      <c r="A262" s="47"/>
    </row>
    <row r="263" spans="1:1" x14ac:dyDescent="0.25">
      <c r="A263" s="47"/>
    </row>
    <row r="264" spans="1:1" x14ac:dyDescent="0.25">
      <c r="A264" s="47"/>
    </row>
    <row r="265" spans="1:1" x14ac:dyDescent="0.25">
      <c r="A265" s="47"/>
    </row>
    <row r="266" spans="1:1" x14ac:dyDescent="0.25">
      <c r="A266" s="47"/>
    </row>
    <row r="267" spans="1:1" x14ac:dyDescent="0.25">
      <c r="A267" s="47"/>
    </row>
    <row r="268" spans="1:1" x14ac:dyDescent="0.25">
      <c r="A268" s="47"/>
    </row>
    <row r="269" spans="1:1" x14ac:dyDescent="0.25">
      <c r="A269" s="47"/>
    </row>
    <row r="270" spans="1:1" x14ac:dyDescent="0.25">
      <c r="A270" s="47"/>
    </row>
    <row r="271" spans="1:1" x14ac:dyDescent="0.25">
      <c r="A271" s="90" t="e">
        <f>(C272-C271)/R272*0.2+C271</f>
        <v>#DIV/0!</v>
      </c>
    </row>
    <row r="272" spans="1:1" x14ac:dyDescent="0.25">
      <c r="A272" s="47"/>
    </row>
    <row r="273" spans="1:1" x14ac:dyDescent="0.25">
      <c r="A273" s="47"/>
    </row>
    <row r="274" spans="1:1" x14ac:dyDescent="0.25">
      <c r="A274" s="47"/>
    </row>
    <row r="275" spans="1:1" x14ac:dyDescent="0.25">
      <c r="A275" s="47"/>
    </row>
    <row r="276" spans="1:1" x14ac:dyDescent="0.25">
      <c r="A276" s="47"/>
    </row>
    <row r="277" spans="1:1" x14ac:dyDescent="0.25">
      <c r="A277" s="47"/>
    </row>
    <row r="278" spans="1:1" x14ac:dyDescent="0.25">
      <c r="A278" s="47"/>
    </row>
    <row r="279" spans="1:1" x14ac:dyDescent="0.25">
      <c r="A279" s="47"/>
    </row>
    <row r="280" spans="1:1" x14ac:dyDescent="0.25">
      <c r="A280" s="47"/>
    </row>
    <row r="281" spans="1:1" x14ac:dyDescent="0.25">
      <c r="A281" s="47"/>
    </row>
    <row r="282" spans="1:1" x14ac:dyDescent="0.25">
      <c r="A282" s="47"/>
    </row>
    <row r="283" spans="1:1" x14ac:dyDescent="0.25">
      <c r="A283" s="47"/>
    </row>
    <row r="284" spans="1:1" x14ac:dyDescent="0.25">
      <c r="A284" s="47"/>
    </row>
    <row r="285" spans="1:1" x14ac:dyDescent="0.25">
      <c r="A285" s="47"/>
    </row>
    <row r="286" spans="1:1" x14ac:dyDescent="0.25">
      <c r="A286" s="47"/>
    </row>
    <row r="287" spans="1:1" x14ac:dyDescent="0.25">
      <c r="A287" s="22" t="s">
        <v>134</v>
      </c>
    </row>
    <row r="288" spans="1:1" x14ac:dyDescent="0.25">
      <c r="A288" s="47"/>
    </row>
    <row r="289" spans="1:1" x14ac:dyDescent="0.25">
      <c r="A289" s="47"/>
    </row>
    <row r="290" spans="1:1" x14ac:dyDescent="0.25">
      <c r="A290" s="47"/>
    </row>
    <row r="291" spans="1:1" x14ac:dyDescent="0.25">
      <c r="A291" s="47"/>
    </row>
    <row r="292" spans="1:1" x14ac:dyDescent="0.25">
      <c r="A292" s="47"/>
    </row>
    <row r="293" spans="1:1" x14ac:dyDescent="0.25">
      <c r="A293" s="47"/>
    </row>
    <row r="294" spans="1:1" x14ac:dyDescent="0.25">
      <c r="A294" s="47"/>
    </row>
    <row r="295" spans="1:1" x14ac:dyDescent="0.25">
      <c r="A295" s="47"/>
    </row>
    <row r="296" spans="1:1" x14ac:dyDescent="0.25">
      <c r="A296" s="47"/>
    </row>
    <row r="297" spans="1:1" x14ac:dyDescent="0.25">
      <c r="A297" s="47"/>
    </row>
    <row r="298" spans="1:1" x14ac:dyDescent="0.25">
      <c r="A298" s="47"/>
    </row>
    <row r="299" spans="1:1" x14ac:dyDescent="0.25">
      <c r="A299" s="47"/>
    </row>
    <row r="300" spans="1:1" x14ac:dyDescent="0.25">
      <c r="A300" s="47"/>
    </row>
    <row r="301" spans="1:1" x14ac:dyDescent="0.25">
      <c r="A301" s="47"/>
    </row>
    <row r="302" spans="1:1" x14ac:dyDescent="0.25">
      <c r="A302" s="47"/>
    </row>
    <row r="303" spans="1:1" x14ac:dyDescent="0.25">
      <c r="A303" s="94" t="s">
        <v>127</v>
      </c>
    </row>
    <row r="304" spans="1:1" x14ac:dyDescent="0.25">
      <c r="A304" s="47"/>
    </row>
    <row r="305" spans="1:1" x14ac:dyDescent="0.25">
      <c r="A305" s="47"/>
    </row>
    <row r="306" spans="1:1" x14ac:dyDescent="0.25">
      <c r="A306" s="47"/>
    </row>
    <row r="307" spans="1:1" x14ac:dyDescent="0.25">
      <c r="A307" s="47"/>
    </row>
    <row r="308" spans="1:1" x14ac:dyDescent="0.25">
      <c r="A308" s="47"/>
    </row>
    <row r="309" spans="1:1" x14ac:dyDescent="0.25">
      <c r="A309" s="22" t="s">
        <v>135</v>
      </c>
    </row>
    <row r="310" spans="1:1" x14ac:dyDescent="0.25">
      <c r="A310" s="22"/>
    </row>
    <row r="311" spans="1:1" x14ac:dyDescent="0.25">
      <c r="A311" s="22"/>
    </row>
    <row r="312" spans="1:1" x14ac:dyDescent="0.25">
      <c r="A312" s="22"/>
    </row>
    <row r="313" spans="1:1" x14ac:dyDescent="0.25">
      <c r="A313" s="33"/>
    </row>
    <row r="314" spans="1:1" x14ac:dyDescent="0.25">
      <c r="A314" s="22"/>
    </row>
    <row r="315" spans="1:1" x14ac:dyDescent="0.25">
      <c r="A315" s="22"/>
    </row>
    <row r="316" spans="1:1" x14ac:dyDescent="0.25">
      <c r="A316" s="22"/>
    </row>
    <row r="317" spans="1:1" x14ac:dyDescent="0.25">
      <c r="A317" s="22"/>
    </row>
    <row r="318" spans="1:1" x14ac:dyDescent="0.25">
      <c r="A318" s="22"/>
    </row>
    <row r="319" spans="1:1" x14ac:dyDescent="0.25">
      <c r="A319" s="22"/>
    </row>
    <row r="320" spans="1:1" x14ac:dyDescent="0.25">
      <c r="A320" s="22"/>
    </row>
    <row r="321" spans="1:1" x14ac:dyDescent="0.25">
      <c r="A321" s="22"/>
    </row>
    <row r="322" spans="1:1" x14ac:dyDescent="0.25">
      <c r="A322" s="22"/>
    </row>
    <row r="323" spans="1:1" x14ac:dyDescent="0.25">
      <c r="A323" s="22"/>
    </row>
    <row r="324" spans="1:1" x14ac:dyDescent="0.25">
      <c r="A324" s="22"/>
    </row>
    <row r="325" spans="1:1" x14ac:dyDescent="0.25">
      <c r="A325" s="22"/>
    </row>
    <row r="326" spans="1:1" x14ac:dyDescent="0.25">
      <c r="A326" s="22"/>
    </row>
    <row r="327" spans="1:1" x14ac:dyDescent="0.25">
      <c r="A327" s="22"/>
    </row>
    <row r="328" spans="1:1" x14ac:dyDescent="0.25">
      <c r="A328" s="22"/>
    </row>
    <row r="329" spans="1:1" x14ac:dyDescent="0.25">
      <c r="A329" s="22"/>
    </row>
    <row r="330" spans="1:1" x14ac:dyDescent="0.25">
      <c r="A330" s="22"/>
    </row>
    <row r="331" spans="1:1" x14ac:dyDescent="0.25">
      <c r="A331" s="22"/>
    </row>
    <row r="332" spans="1:1" x14ac:dyDescent="0.25">
      <c r="A332" s="22"/>
    </row>
    <row r="333" spans="1:1" x14ac:dyDescent="0.25">
      <c r="A333" s="22"/>
    </row>
    <row r="334" spans="1:1" x14ac:dyDescent="0.25">
      <c r="A334" s="22"/>
    </row>
    <row r="335" spans="1:1" x14ac:dyDescent="0.25">
      <c r="A335" s="22"/>
    </row>
    <row r="336" spans="1:1" x14ac:dyDescent="0.25">
      <c r="A336" s="22"/>
    </row>
    <row r="337" spans="1:1" x14ac:dyDescent="0.25">
      <c r="A337" s="22"/>
    </row>
    <row r="338" spans="1:1" x14ac:dyDescent="0.25">
      <c r="A338" s="22"/>
    </row>
    <row r="339" spans="1:1" x14ac:dyDescent="0.25">
      <c r="A339" s="90" t="e">
        <f>(C340-C339)/R340*0.2+C339</f>
        <v>#DIV/0!</v>
      </c>
    </row>
    <row r="340" spans="1:1" x14ac:dyDescent="0.25">
      <c r="A340" s="22"/>
    </row>
    <row r="341" spans="1:1" x14ac:dyDescent="0.25">
      <c r="A341" s="22"/>
    </row>
    <row r="342" spans="1:1" x14ac:dyDescent="0.25">
      <c r="A342" s="22"/>
    </row>
    <row r="343" spans="1:1" x14ac:dyDescent="0.25">
      <c r="A343" s="22"/>
    </row>
    <row r="344" spans="1:1" x14ac:dyDescent="0.25">
      <c r="A344" s="22"/>
    </row>
    <row r="345" spans="1:1" x14ac:dyDescent="0.25">
      <c r="A345" s="22"/>
    </row>
    <row r="346" spans="1:1" x14ac:dyDescent="0.25">
      <c r="A346" s="22"/>
    </row>
    <row r="347" spans="1:1" x14ac:dyDescent="0.25">
      <c r="A347" s="22"/>
    </row>
    <row r="348" spans="1:1" x14ac:dyDescent="0.25">
      <c r="A348" s="22"/>
    </row>
    <row r="349" spans="1:1" x14ac:dyDescent="0.25">
      <c r="A349" s="22"/>
    </row>
    <row r="350" spans="1:1" x14ac:dyDescent="0.25">
      <c r="A350" s="22"/>
    </row>
    <row r="351" spans="1:1" x14ac:dyDescent="0.25">
      <c r="A351" s="22"/>
    </row>
    <row r="352" spans="1:1" x14ac:dyDescent="0.25">
      <c r="A352" s="22"/>
    </row>
    <row r="353" spans="1:1" x14ac:dyDescent="0.25">
      <c r="A353" s="22"/>
    </row>
    <row r="354" spans="1:1" x14ac:dyDescent="0.25">
      <c r="A354" s="22" t="s">
        <v>135</v>
      </c>
    </row>
    <row r="355" spans="1:1" x14ac:dyDescent="0.25">
      <c r="A355" s="22"/>
    </row>
    <row r="356" spans="1:1" x14ac:dyDescent="0.25">
      <c r="A356" s="22"/>
    </row>
    <row r="357" spans="1:1" x14ac:dyDescent="0.25">
      <c r="A357" s="22"/>
    </row>
    <row r="358" spans="1:1" x14ac:dyDescent="0.25">
      <c r="A358" s="22"/>
    </row>
    <row r="359" spans="1:1" x14ac:dyDescent="0.25">
      <c r="A359" s="22"/>
    </row>
    <row r="360" spans="1:1" x14ac:dyDescent="0.25">
      <c r="A360" s="22"/>
    </row>
    <row r="361" spans="1:1" x14ac:dyDescent="0.25">
      <c r="A361" s="22"/>
    </row>
    <row r="362" spans="1:1" x14ac:dyDescent="0.25">
      <c r="A362" s="22"/>
    </row>
    <row r="363" spans="1:1" x14ac:dyDescent="0.25">
      <c r="A363" s="22"/>
    </row>
    <row r="364" spans="1:1" x14ac:dyDescent="0.25">
      <c r="A364" s="22"/>
    </row>
    <row r="365" spans="1:1" x14ac:dyDescent="0.25">
      <c r="A365" s="22"/>
    </row>
    <row r="366" spans="1:1" x14ac:dyDescent="0.25">
      <c r="A366" s="22"/>
    </row>
    <row r="367" spans="1:1" x14ac:dyDescent="0.25">
      <c r="A367" s="22"/>
    </row>
    <row r="368" spans="1:1" x14ac:dyDescent="0.25">
      <c r="A368" s="22"/>
    </row>
    <row r="369" spans="1:1" x14ac:dyDescent="0.25">
      <c r="A369" s="22"/>
    </row>
    <row r="370" spans="1:1" x14ac:dyDescent="0.25">
      <c r="A370" s="94" t="s">
        <v>127</v>
      </c>
    </row>
    <row r="371" spans="1:1" x14ac:dyDescent="0.25">
      <c r="A371" s="22"/>
    </row>
    <row r="372" spans="1:1" x14ac:dyDescent="0.25">
      <c r="A372" s="22"/>
    </row>
    <row r="373" spans="1:1" x14ac:dyDescent="0.25">
      <c r="A373" s="22"/>
    </row>
    <row r="374" spans="1:1" x14ac:dyDescent="0.25">
      <c r="A374" s="22"/>
    </row>
    <row r="375" spans="1:1" x14ac:dyDescent="0.25">
      <c r="A375" s="22"/>
    </row>
    <row r="376" spans="1:1" x14ac:dyDescent="0.25">
      <c r="A376" s="22" t="s">
        <v>136</v>
      </c>
    </row>
    <row r="377" spans="1:1" x14ac:dyDescent="0.25">
      <c r="A377" s="22"/>
    </row>
    <row r="378" spans="1:1" x14ac:dyDescent="0.25">
      <c r="A378" s="22"/>
    </row>
    <row r="379" spans="1:1" x14ac:dyDescent="0.25">
      <c r="A379" s="22"/>
    </row>
    <row r="380" spans="1:1" x14ac:dyDescent="0.25">
      <c r="A380" s="33"/>
    </row>
    <row r="381" spans="1:1" x14ac:dyDescent="0.25">
      <c r="A381" s="22"/>
    </row>
    <row r="382" spans="1:1" x14ac:dyDescent="0.25">
      <c r="A382" s="22"/>
    </row>
    <row r="383" spans="1:1" x14ac:dyDescent="0.25">
      <c r="A383" s="22"/>
    </row>
    <row r="384" spans="1:1" x14ac:dyDescent="0.25">
      <c r="A384" s="22"/>
    </row>
    <row r="385" spans="1:1" x14ac:dyDescent="0.25">
      <c r="A385" s="22"/>
    </row>
    <row r="386" spans="1:1" x14ac:dyDescent="0.25">
      <c r="A386" s="22"/>
    </row>
    <row r="387" spans="1:1" x14ac:dyDescent="0.25">
      <c r="A387" s="22"/>
    </row>
    <row r="388" spans="1:1" x14ac:dyDescent="0.25">
      <c r="A388" s="22"/>
    </row>
    <row r="389" spans="1:1" x14ac:dyDescent="0.25">
      <c r="A389" s="22"/>
    </row>
    <row r="390" spans="1:1" x14ac:dyDescent="0.25">
      <c r="A390" s="22"/>
    </row>
    <row r="391" spans="1:1" x14ac:dyDescent="0.25">
      <c r="A391" s="22"/>
    </row>
    <row r="392" spans="1:1" x14ac:dyDescent="0.25">
      <c r="A392" s="22"/>
    </row>
    <row r="393" spans="1:1" x14ac:dyDescent="0.25">
      <c r="A393" s="22"/>
    </row>
    <row r="394" spans="1:1" x14ac:dyDescent="0.25">
      <c r="A394" s="22"/>
    </row>
    <row r="395" spans="1:1" x14ac:dyDescent="0.25">
      <c r="A395" s="22"/>
    </row>
    <row r="396" spans="1:1" x14ac:dyDescent="0.25">
      <c r="A396" s="22"/>
    </row>
    <row r="397" spans="1:1" x14ac:dyDescent="0.25">
      <c r="A397" s="22"/>
    </row>
    <row r="398" spans="1:1" x14ac:dyDescent="0.25">
      <c r="A398" s="22"/>
    </row>
    <row r="399" spans="1:1" x14ac:dyDescent="0.25">
      <c r="A399" s="22"/>
    </row>
    <row r="400" spans="1:1" x14ac:dyDescent="0.25">
      <c r="A400" s="22"/>
    </row>
    <row r="401" spans="1:1" x14ac:dyDescent="0.25">
      <c r="A401" s="22"/>
    </row>
    <row r="402" spans="1:1" x14ac:dyDescent="0.25">
      <c r="A402" s="22"/>
    </row>
    <row r="403" spans="1:1" x14ac:dyDescent="0.25">
      <c r="A403" s="22"/>
    </row>
    <row r="404" spans="1:1" x14ac:dyDescent="0.25">
      <c r="A404" s="22"/>
    </row>
    <row r="405" spans="1:1" x14ac:dyDescent="0.25">
      <c r="A405" s="22"/>
    </row>
    <row r="406" spans="1:1" x14ac:dyDescent="0.25">
      <c r="A406" s="22"/>
    </row>
    <row r="407" spans="1:1" x14ac:dyDescent="0.25">
      <c r="A407" s="22"/>
    </row>
    <row r="408" spans="1:1" x14ac:dyDescent="0.25">
      <c r="A408" s="22"/>
    </row>
    <row r="409" spans="1:1" x14ac:dyDescent="0.25">
      <c r="A409" s="22"/>
    </row>
    <row r="410" spans="1:1" x14ac:dyDescent="0.25">
      <c r="A410" s="22"/>
    </row>
    <row r="411" spans="1:1" x14ac:dyDescent="0.25">
      <c r="A411" s="22"/>
    </row>
    <row r="412" spans="1:1" x14ac:dyDescent="0.25">
      <c r="A412" s="22"/>
    </row>
    <row r="413" spans="1:1" x14ac:dyDescent="0.25">
      <c r="A413" s="22"/>
    </row>
    <row r="414" spans="1:1" x14ac:dyDescent="0.25">
      <c r="A414" s="22"/>
    </row>
    <row r="415" spans="1:1" x14ac:dyDescent="0.25">
      <c r="A415" s="22"/>
    </row>
    <row r="416" spans="1:1" x14ac:dyDescent="0.25">
      <c r="A416" s="22"/>
    </row>
    <row r="417" spans="1:1" x14ac:dyDescent="0.25">
      <c r="A417" s="22"/>
    </row>
    <row r="418" spans="1:1" x14ac:dyDescent="0.25">
      <c r="A418" s="22"/>
    </row>
    <row r="419" spans="1:1" x14ac:dyDescent="0.25">
      <c r="A419" s="22"/>
    </row>
    <row r="420" spans="1:1" x14ac:dyDescent="0.25">
      <c r="A420" s="22"/>
    </row>
    <row r="421" spans="1:1" x14ac:dyDescent="0.25">
      <c r="A421" s="22"/>
    </row>
    <row r="422" spans="1:1" x14ac:dyDescent="0.25">
      <c r="A422" s="22"/>
    </row>
    <row r="423" spans="1:1" x14ac:dyDescent="0.25">
      <c r="A423" s="22"/>
    </row>
    <row r="424" spans="1:1" x14ac:dyDescent="0.25">
      <c r="A424" s="22"/>
    </row>
    <row r="425" spans="1:1" x14ac:dyDescent="0.25">
      <c r="A425" s="22"/>
    </row>
    <row r="426" spans="1:1" x14ac:dyDescent="0.25">
      <c r="A426" s="22"/>
    </row>
    <row r="427" spans="1:1" x14ac:dyDescent="0.25">
      <c r="A427" s="22"/>
    </row>
    <row r="428" spans="1:1" x14ac:dyDescent="0.25">
      <c r="A428" s="22"/>
    </row>
    <row r="429" spans="1:1" x14ac:dyDescent="0.25">
      <c r="A429" s="22"/>
    </row>
    <row r="430" spans="1:1" x14ac:dyDescent="0.25">
      <c r="A430" s="22"/>
    </row>
    <row r="431" spans="1:1" x14ac:dyDescent="0.25">
      <c r="A431" s="22"/>
    </row>
    <row r="432" spans="1:1" x14ac:dyDescent="0.25">
      <c r="A432" s="22"/>
    </row>
    <row r="433" spans="1:1" x14ac:dyDescent="0.25">
      <c r="A433" s="22"/>
    </row>
    <row r="434" spans="1:1" x14ac:dyDescent="0.25">
      <c r="A434" s="22" t="s">
        <v>136</v>
      </c>
    </row>
    <row r="435" spans="1:1" x14ac:dyDescent="0.25">
      <c r="A435" s="22"/>
    </row>
    <row r="436" spans="1:1" x14ac:dyDescent="0.25">
      <c r="A436" s="22"/>
    </row>
    <row r="437" spans="1:1" x14ac:dyDescent="0.25">
      <c r="A437" s="22"/>
    </row>
    <row r="438" spans="1:1" x14ac:dyDescent="0.25">
      <c r="A438" s="22"/>
    </row>
    <row r="439" spans="1:1" x14ac:dyDescent="0.25">
      <c r="A439" s="47" t="s">
        <v>126</v>
      </c>
    </row>
    <row r="440" spans="1:1" x14ac:dyDescent="0.25">
      <c r="A440" s="22"/>
    </row>
    <row r="441" spans="1:1" x14ac:dyDescent="0.25">
      <c r="A441" s="47" t="s">
        <v>126</v>
      </c>
    </row>
    <row r="442" spans="1:1" x14ac:dyDescent="0.25">
      <c r="A442" s="22"/>
    </row>
    <row r="443" spans="1:1" x14ac:dyDescent="0.25">
      <c r="A443" s="22"/>
    </row>
    <row r="444" spans="1:1" x14ac:dyDescent="0.25">
      <c r="A444" s="47" t="s">
        <v>126</v>
      </c>
    </row>
    <row r="445" spans="1:1" x14ac:dyDescent="0.25">
      <c r="A445" s="22"/>
    </row>
    <row r="446" spans="1:1" x14ac:dyDescent="0.25">
      <c r="A446" s="47" t="s">
        <v>126</v>
      </c>
    </row>
    <row r="447" spans="1:1" x14ac:dyDescent="0.25">
      <c r="A447" s="1"/>
    </row>
    <row r="448" spans="1:1" x14ac:dyDescent="0.25">
      <c r="A448" s="47" t="s">
        <v>126</v>
      </c>
    </row>
    <row r="449" spans="1:1" x14ac:dyDescent="0.25">
      <c r="A449" s="22"/>
    </row>
    <row r="450" spans="1:1" x14ac:dyDescent="0.25">
      <c r="A450" s="22"/>
    </row>
    <row r="452" spans="1:1" x14ac:dyDescent="0.25">
      <c r="A452" s="47" t="s">
        <v>126</v>
      </c>
    </row>
    <row r="453" spans="1:1" x14ac:dyDescent="0.25">
      <c r="A453" s="22"/>
    </row>
    <row r="454" spans="1:1" x14ac:dyDescent="0.25">
      <c r="A454" s="22"/>
    </row>
    <row r="455" spans="1:1" x14ac:dyDescent="0.25">
      <c r="A455" s="22"/>
    </row>
    <row r="456" spans="1:1" x14ac:dyDescent="0.25">
      <c r="A456" s="22"/>
    </row>
    <row r="457" spans="1:1" x14ac:dyDescent="0.25">
      <c r="A457" s="47" t="s">
        <v>126</v>
      </c>
    </row>
    <row r="458" spans="1:1" x14ac:dyDescent="0.25">
      <c r="A458" s="22"/>
    </row>
    <row r="459" spans="1:1" x14ac:dyDescent="0.25">
      <c r="A459" s="22"/>
    </row>
    <row r="460" spans="1:1" x14ac:dyDescent="0.25">
      <c r="A460" s="47" t="s">
        <v>126</v>
      </c>
    </row>
    <row r="461" spans="1:1" x14ac:dyDescent="0.25">
      <c r="A461" s="22"/>
    </row>
    <row r="462" spans="1:1" x14ac:dyDescent="0.25">
      <c r="A462" s="94" t="s">
        <v>127</v>
      </c>
    </row>
    <row r="463" spans="1:1" x14ac:dyDescent="0.25">
      <c r="A463" s="47" t="s">
        <v>126</v>
      </c>
    </row>
    <row r="464" spans="1:1" x14ac:dyDescent="0.25">
      <c r="A464" s="22"/>
    </row>
    <row r="465" spans="1:1" x14ac:dyDescent="0.25">
      <c r="A465" s="47" t="s">
        <v>126</v>
      </c>
    </row>
    <row r="466" spans="1:1" x14ac:dyDescent="0.25">
      <c r="A466" s="22"/>
    </row>
    <row r="467" spans="1:1" x14ac:dyDescent="0.25">
      <c r="A467" s="47" t="s">
        <v>126</v>
      </c>
    </row>
    <row r="468" spans="1:1" x14ac:dyDescent="0.25">
      <c r="A468" s="22"/>
    </row>
    <row r="469" spans="1:1" x14ac:dyDescent="0.25">
      <c r="A469" s="22"/>
    </row>
    <row r="470" spans="1:1" x14ac:dyDescent="0.25">
      <c r="A470" s="22"/>
    </row>
    <row r="471" spans="1:1" x14ac:dyDescent="0.25">
      <c r="A471" s="22" t="s">
        <v>138</v>
      </c>
    </row>
    <row r="472" spans="1:1" x14ac:dyDescent="0.25">
      <c r="A472" s="22"/>
    </row>
    <row r="473" spans="1:1" x14ac:dyDescent="0.25">
      <c r="A473" s="22"/>
    </row>
    <row r="474" spans="1:1" x14ac:dyDescent="0.25">
      <c r="A474" s="22"/>
    </row>
    <row r="475" spans="1:1" x14ac:dyDescent="0.25">
      <c r="A475" s="33"/>
    </row>
    <row r="476" spans="1:1" x14ac:dyDescent="0.25">
      <c r="A476" s="47"/>
    </row>
    <row r="477" spans="1:1" x14ac:dyDescent="0.25">
      <c r="A477" s="47"/>
    </row>
    <row r="478" spans="1:1" x14ac:dyDescent="0.25">
      <c r="A478" s="47"/>
    </row>
    <row r="479" spans="1:1" x14ac:dyDescent="0.25">
      <c r="A479" s="47"/>
    </row>
    <row r="480" spans="1:1" x14ac:dyDescent="0.25">
      <c r="A480" s="47"/>
    </row>
    <row r="481" spans="1:1" x14ac:dyDescent="0.25">
      <c r="A481" s="47"/>
    </row>
    <row r="482" spans="1:1" x14ac:dyDescent="0.25">
      <c r="A482" s="47"/>
    </row>
    <row r="483" spans="1:1" x14ac:dyDescent="0.25">
      <c r="A483" s="47"/>
    </row>
    <row r="484" spans="1:1" x14ac:dyDescent="0.25">
      <c r="A484" s="47"/>
    </row>
    <row r="485" spans="1:1" x14ac:dyDescent="0.25">
      <c r="A485" s="47"/>
    </row>
    <row r="486" spans="1:1" x14ac:dyDescent="0.25">
      <c r="A486" s="47"/>
    </row>
    <row r="487" spans="1:1" x14ac:dyDescent="0.25">
      <c r="A487" s="47"/>
    </row>
    <row r="488" spans="1:1" x14ac:dyDescent="0.25">
      <c r="A488" s="47"/>
    </row>
    <row r="489" spans="1:1" x14ac:dyDescent="0.25">
      <c r="A489" s="47"/>
    </row>
    <row r="490" spans="1:1" x14ac:dyDescent="0.25">
      <c r="A490" s="47"/>
    </row>
    <row r="491" spans="1:1" x14ac:dyDescent="0.25">
      <c r="A491" s="47"/>
    </row>
    <row r="492" spans="1:1" x14ac:dyDescent="0.25">
      <c r="A492" s="47"/>
    </row>
    <row r="493" spans="1:1" x14ac:dyDescent="0.25">
      <c r="A493" s="47"/>
    </row>
    <row r="494" spans="1:1" x14ac:dyDescent="0.25">
      <c r="A494" s="47"/>
    </row>
    <row r="495" spans="1:1" x14ac:dyDescent="0.25">
      <c r="A495" s="47"/>
    </row>
    <row r="496" spans="1:1" x14ac:dyDescent="0.25">
      <c r="A496" s="47"/>
    </row>
    <row r="497" spans="1:1" x14ac:dyDescent="0.25">
      <c r="A497" s="47"/>
    </row>
    <row r="498" spans="1:1" x14ac:dyDescent="0.25">
      <c r="A498" s="47"/>
    </row>
    <row r="499" spans="1:1" x14ac:dyDescent="0.25">
      <c r="A499" s="47"/>
    </row>
    <row r="500" spans="1:1" x14ac:dyDescent="0.25">
      <c r="A500" s="47"/>
    </row>
    <row r="501" spans="1:1" x14ac:dyDescent="0.25">
      <c r="A501" s="47"/>
    </row>
    <row r="502" spans="1:1" x14ac:dyDescent="0.25">
      <c r="A502" s="47"/>
    </row>
    <row r="503" spans="1:1" x14ac:dyDescent="0.25">
      <c r="A503" s="47"/>
    </row>
    <row r="504" spans="1:1" x14ac:dyDescent="0.25">
      <c r="A504" s="32"/>
    </row>
    <row r="505" spans="1:1" x14ac:dyDescent="0.25">
      <c r="A505" s="32"/>
    </row>
    <row r="506" spans="1:1" x14ac:dyDescent="0.25">
      <c r="A506" s="32"/>
    </row>
    <row r="507" spans="1:1" x14ac:dyDescent="0.25">
      <c r="A507" s="32"/>
    </row>
    <row r="508" spans="1:1" x14ac:dyDescent="0.25">
      <c r="A508" s="32"/>
    </row>
    <row r="509" spans="1:1" x14ac:dyDescent="0.25">
      <c r="A509" s="32"/>
    </row>
    <row r="510" spans="1:1" x14ac:dyDescent="0.25">
      <c r="A510" s="32"/>
    </row>
    <row r="511" spans="1:1" x14ac:dyDescent="0.25">
      <c r="A511" s="47"/>
    </row>
    <row r="512" spans="1:1" x14ac:dyDescent="0.25">
      <c r="A512" s="47"/>
    </row>
    <row r="513" spans="1:1" x14ac:dyDescent="0.25">
      <c r="A513" s="47"/>
    </row>
    <row r="514" spans="1:1" x14ac:dyDescent="0.25">
      <c r="A514" s="47"/>
    </row>
    <row r="515" spans="1:1" x14ac:dyDescent="0.25">
      <c r="A515" s="47"/>
    </row>
    <row r="516" spans="1:1" x14ac:dyDescent="0.25">
      <c r="A516" s="47"/>
    </row>
    <row r="517" spans="1:1" x14ac:dyDescent="0.25">
      <c r="A517" s="47"/>
    </row>
    <row r="518" spans="1:1" x14ac:dyDescent="0.25">
      <c r="A518" s="47"/>
    </row>
    <row r="519" spans="1:1" x14ac:dyDescent="0.25">
      <c r="A519" s="47"/>
    </row>
    <row r="520" spans="1:1" x14ac:dyDescent="0.25">
      <c r="A520" s="47"/>
    </row>
    <row r="521" spans="1:1" x14ac:dyDescent="0.25">
      <c r="A521" s="47"/>
    </row>
    <row r="522" spans="1:1" x14ac:dyDescent="0.25">
      <c r="A522" s="47"/>
    </row>
    <row r="523" spans="1:1" x14ac:dyDescent="0.25">
      <c r="A523" s="47"/>
    </row>
    <row r="524" spans="1:1" x14ac:dyDescent="0.25">
      <c r="A524" s="47"/>
    </row>
    <row r="525" spans="1:1" x14ac:dyDescent="0.25">
      <c r="A525" s="47"/>
    </row>
    <row r="526" spans="1:1" x14ac:dyDescent="0.25">
      <c r="A526" s="47"/>
    </row>
    <row r="527" spans="1:1" x14ac:dyDescent="0.25">
      <c r="A527" s="47"/>
    </row>
    <row r="528" spans="1:1" x14ac:dyDescent="0.25">
      <c r="A528" s="22" t="s">
        <v>138</v>
      </c>
    </row>
    <row r="529" spans="1:1" x14ac:dyDescent="0.25">
      <c r="A529" s="47"/>
    </row>
    <row r="530" spans="1:1" x14ac:dyDescent="0.25">
      <c r="A530" s="47"/>
    </row>
    <row r="531" spans="1:1" x14ac:dyDescent="0.25">
      <c r="A531" s="47"/>
    </row>
    <row r="532" spans="1:1" x14ac:dyDescent="0.25">
      <c r="A532" s="47"/>
    </row>
    <row r="533" spans="1:1" x14ac:dyDescent="0.25">
      <c r="A533" s="47" t="s">
        <v>126</v>
      </c>
    </row>
    <row r="534" spans="1:1" x14ac:dyDescent="0.25">
      <c r="A534" s="47"/>
    </row>
    <row r="535" spans="1:1" x14ac:dyDescent="0.25">
      <c r="A535" s="47" t="s">
        <v>126</v>
      </c>
    </row>
    <row r="536" spans="1:1" x14ac:dyDescent="0.25">
      <c r="A536" s="47"/>
    </row>
    <row r="537" spans="1:1" x14ac:dyDescent="0.25">
      <c r="A537" s="47"/>
    </row>
    <row r="538" spans="1:1" x14ac:dyDescent="0.25">
      <c r="A538" s="47" t="s">
        <v>126</v>
      </c>
    </row>
    <row r="539" spans="1:1" x14ac:dyDescent="0.25">
      <c r="A539" s="47"/>
    </row>
    <row r="540" spans="1:1" x14ac:dyDescent="0.25">
      <c r="A540" s="47"/>
    </row>
    <row r="541" spans="1:1" x14ac:dyDescent="0.25">
      <c r="A541" s="47" t="s">
        <v>126</v>
      </c>
    </row>
    <row r="542" spans="1:1" x14ac:dyDescent="0.25">
      <c r="A542" s="113"/>
    </row>
    <row r="543" spans="1:1" x14ac:dyDescent="0.25">
      <c r="A543" s="47"/>
    </row>
    <row r="544" spans="1:1" x14ac:dyDescent="0.25">
      <c r="A544" s="47" t="s">
        <v>126</v>
      </c>
    </row>
    <row r="545" spans="1:1" x14ac:dyDescent="0.25">
      <c r="A545" s="47"/>
    </row>
    <row r="546" spans="1:1" x14ac:dyDescent="0.25">
      <c r="A546" s="47" t="s">
        <v>126</v>
      </c>
    </row>
    <row r="547" spans="1:1" x14ac:dyDescent="0.25">
      <c r="A547" s="47"/>
    </row>
    <row r="548" spans="1:1" x14ac:dyDescent="0.25">
      <c r="A548" s="47"/>
    </row>
    <row r="549" spans="1:1" x14ac:dyDescent="0.25">
      <c r="A549" s="47"/>
    </row>
    <row r="550" spans="1:1" x14ac:dyDescent="0.25">
      <c r="A550" s="47"/>
    </row>
    <row r="551" spans="1:1" x14ac:dyDescent="0.25">
      <c r="A551" s="47" t="s">
        <v>126</v>
      </c>
    </row>
    <row r="552" spans="1:1" x14ac:dyDescent="0.25">
      <c r="A552" s="47"/>
    </row>
    <row r="553" spans="1:1" x14ac:dyDescent="0.25">
      <c r="A553" s="47"/>
    </row>
    <row r="554" spans="1:1" x14ac:dyDescent="0.25">
      <c r="A554" s="47" t="s">
        <v>126</v>
      </c>
    </row>
    <row r="555" spans="1:1" x14ac:dyDescent="0.25">
      <c r="A555" s="47"/>
    </row>
    <row r="556" spans="1:1" x14ac:dyDescent="0.25">
      <c r="A556" s="94" t="s">
        <v>127</v>
      </c>
    </row>
    <row r="557" spans="1:1" x14ac:dyDescent="0.25">
      <c r="A557" s="47" t="s">
        <v>126</v>
      </c>
    </row>
    <row r="558" spans="1:1" x14ac:dyDescent="0.25">
      <c r="A558" s="47"/>
    </row>
    <row r="559" spans="1:1" x14ac:dyDescent="0.25">
      <c r="A559" s="47" t="s">
        <v>126</v>
      </c>
    </row>
    <row r="560" spans="1:1" x14ac:dyDescent="0.25">
      <c r="A560" s="47"/>
    </row>
    <row r="561" spans="1:1" x14ac:dyDescent="0.25">
      <c r="A561" s="47" t="s">
        <v>126</v>
      </c>
    </row>
    <row r="562" spans="1:1" x14ac:dyDescent="0.25">
      <c r="A562" s="47"/>
    </row>
    <row r="563" spans="1:1" x14ac:dyDescent="0.25">
      <c r="A563" s="47"/>
    </row>
    <row r="564" spans="1:1" x14ac:dyDescent="0.25">
      <c r="A564" s="47"/>
    </row>
    <row r="565" spans="1:1" x14ac:dyDescent="0.25">
      <c r="A565" s="22" t="s">
        <v>140</v>
      </c>
    </row>
    <row r="566" spans="1:1" x14ac:dyDescent="0.25">
      <c r="A566" s="22"/>
    </row>
    <row r="567" spans="1:1" x14ac:dyDescent="0.25">
      <c r="A567" s="22"/>
    </row>
    <row r="568" spans="1:1" x14ac:dyDescent="0.25">
      <c r="A568" s="22"/>
    </row>
    <row r="569" spans="1:1" x14ac:dyDescent="0.25">
      <c r="A569" s="33"/>
    </row>
    <row r="570" spans="1:1" x14ac:dyDescent="0.25">
      <c r="A570" s="47"/>
    </row>
    <row r="571" spans="1:1" x14ac:dyDescent="0.25">
      <c r="A571" s="47"/>
    </row>
    <row r="572" spans="1:1" x14ac:dyDescent="0.25">
      <c r="A572" s="47"/>
    </row>
    <row r="573" spans="1:1" x14ac:dyDescent="0.25">
      <c r="A573" s="47"/>
    </row>
    <row r="574" spans="1:1" x14ac:dyDescent="0.25">
      <c r="A574" s="47"/>
    </row>
    <row r="575" spans="1:1" x14ac:dyDescent="0.25">
      <c r="A575" s="47"/>
    </row>
    <row r="576" spans="1:1" x14ac:dyDescent="0.25">
      <c r="A576" s="47"/>
    </row>
    <row r="577" spans="1:1" x14ac:dyDescent="0.25">
      <c r="A577" s="47"/>
    </row>
    <row r="578" spans="1:1" x14ac:dyDescent="0.25">
      <c r="A578" s="47"/>
    </row>
    <row r="579" spans="1:1" x14ac:dyDescent="0.25">
      <c r="A579" s="47"/>
    </row>
    <row r="580" spans="1:1" x14ac:dyDescent="0.25">
      <c r="A580" s="47"/>
    </row>
    <row r="581" spans="1:1" x14ac:dyDescent="0.25">
      <c r="A581" s="47"/>
    </row>
    <row r="582" spans="1:1" x14ac:dyDescent="0.25">
      <c r="A582" s="47"/>
    </row>
    <row r="583" spans="1:1" x14ac:dyDescent="0.25">
      <c r="A583" s="47"/>
    </row>
    <row r="584" spans="1:1" x14ac:dyDescent="0.25">
      <c r="A584" s="47"/>
    </row>
    <row r="585" spans="1:1" x14ac:dyDescent="0.25">
      <c r="A585" s="47"/>
    </row>
    <row r="586" spans="1:1" x14ac:dyDescent="0.25">
      <c r="A586" s="47"/>
    </row>
    <row r="587" spans="1:1" x14ac:dyDescent="0.25">
      <c r="A587" s="47"/>
    </row>
    <row r="588" spans="1:1" x14ac:dyDescent="0.25">
      <c r="A588" s="47"/>
    </row>
    <row r="589" spans="1:1" x14ac:dyDescent="0.25">
      <c r="A589" s="47"/>
    </row>
    <row r="590" spans="1:1" x14ac:dyDescent="0.25">
      <c r="A590" s="47"/>
    </row>
    <row r="591" spans="1:1" x14ac:dyDescent="0.25">
      <c r="A591" s="47"/>
    </row>
    <row r="592" spans="1:1" x14ac:dyDescent="0.25">
      <c r="A592" s="47"/>
    </row>
    <row r="593" spans="1:1" x14ac:dyDescent="0.25">
      <c r="A593" s="47"/>
    </row>
    <row r="594" spans="1:1" x14ac:dyDescent="0.25">
      <c r="A594" s="47"/>
    </row>
    <row r="595" spans="1:1" x14ac:dyDescent="0.25">
      <c r="A595" s="47"/>
    </row>
    <row r="596" spans="1:1" x14ac:dyDescent="0.25">
      <c r="A596" s="47"/>
    </row>
    <row r="597" spans="1:1" x14ac:dyDescent="0.25">
      <c r="A597" s="47"/>
    </row>
    <row r="598" spans="1:1" x14ac:dyDescent="0.25">
      <c r="A598" s="47"/>
    </row>
    <row r="599" spans="1:1" x14ac:dyDescent="0.25">
      <c r="A599" s="47"/>
    </row>
    <row r="600" spans="1:1" x14ac:dyDescent="0.25">
      <c r="A600" s="47"/>
    </row>
    <row r="601" spans="1:1" x14ac:dyDescent="0.25">
      <c r="A601" s="47"/>
    </row>
    <row r="602" spans="1:1" x14ac:dyDescent="0.25">
      <c r="A602" s="47"/>
    </row>
    <row r="603" spans="1:1" x14ac:dyDescent="0.25">
      <c r="A603" s="47"/>
    </row>
    <row r="604" spans="1:1" x14ac:dyDescent="0.25">
      <c r="A604" s="47"/>
    </row>
    <row r="605" spans="1:1" x14ac:dyDescent="0.25">
      <c r="A605" s="47"/>
    </row>
    <row r="606" spans="1:1" x14ac:dyDescent="0.25">
      <c r="A606" s="47"/>
    </row>
    <row r="607" spans="1:1" x14ac:dyDescent="0.25">
      <c r="A607" s="47"/>
    </row>
    <row r="608" spans="1:1" x14ac:dyDescent="0.25">
      <c r="A608" s="47"/>
    </row>
    <row r="609" spans="1:1" x14ac:dyDescent="0.25">
      <c r="A609" s="47"/>
    </row>
    <row r="610" spans="1:1" x14ac:dyDescent="0.25">
      <c r="A610" s="47"/>
    </row>
    <row r="611" spans="1:1" x14ac:dyDescent="0.25">
      <c r="A611" s="47"/>
    </row>
    <row r="612" spans="1:1" x14ac:dyDescent="0.25">
      <c r="A612" s="47"/>
    </row>
    <row r="613" spans="1:1" x14ac:dyDescent="0.25">
      <c r="A613" s="47"/>
    </row>
    <row r="614" spans="1:1" x14ac:dyDescent="0.25">
      <c r="A614" s="47"/>
    </row>
    <row r="615" spans="1:1" x14ac:dyDescent="0.25">
      <c r="A615" s="47"/>
    </row>
    <row r="616" spans="1:1" x14ac:dyDescent="0.25">
      <c r="A616" s="47"/>
    </row>
    <row r="617" spans="1:1" x14ac:dyDescent="0.25">
      <c r="A617" s="47"/>
    </row>
    <row r="618" spans="1:1" x14ac:dyDescent="0.25">
      <c r="A618" s="47"/>
    </row>
    <row r="619" spans="1:1" x14ac:dyDescent="0.25">
      <c r="A619" s="47"/>
    </row>
    <row r="620" spans="1:1" x14ac:dyDescent="0.25">
      <c r="A620" s="47"/>
    </row>
    <row r="621" spans="1:1" x14ac:dyDescent="0.25">
      <c r="A621" s="22" t="s">
        <v>140</v>
      </c>
    </row>
    <row r="622" spans="1:1" x14ac:dyDescent="0.25">
      <c r="A622" s="47"/>
    </row>
    <row r="623" spans="1:1" x14ac:dyDescent="0.25">
      <c r="A623" s="47"/>
    </row>
    <row r="624" spans="1:1" x14ac:dyDescent="0.25">
      <c r="A624" s="47"/>
    </row>
    <row r="625" spans="1:1" x14ac:dyDescent="0.25">
      <c r="A625" s="47"/>
    </row>
    <row r="626" spans="1:1" x14ac:dyDescent="0.25">
      <c r="A626" s="47" t="s">
        <v>126</v>
      </c>
    </row>
    <row r="627" spans="1:1" x14ac:dyDescent="0.25">
      <c r="A627" s="47"/>
    </row>
    <row r="628" spans="1:1" x14ac:dyDescent="0.25">
      <c r="A628" s="47" t="s">
        <v>126</v>
      </c>
    </row>
    <row r="629" spans="1:1" x14ac:dyDescent="0.25">
      <c r="A629" s="47"/>
    </row>
    <row r="630" spans="1:1" x14ac:dyDescent="0.25">
      <c r="A630" s="47"/>
    </row>
    <row r="631" spans="1:1" x14ac:dyDescent="0.25">
      <c r="A631" s="47"/>
    </row>
    <row r="632" spans="1:1" x14ac:dyDescent="0.25">
      <c r="A632" s="47"/>
    </row>
    <row r="633" spans="1:1" x14ac:dyDescent="0.25">
      <c r="A633" s="47" t="s">
        <v>126</v>
      </c>
    </row>
    <row r="634" spans="1:1" x14ac:dyDescent="0.25">
      <c r="A634" s="47"/>
    </row>
    <row r="635" spans="1:1" x14ac:dyDescent="0.25">
      <c r="A635" s="113" t="s">
        <v>126</v>
      </c>
    </row>
    <row r="636" spans="1:1" x14ac:dyDescent="0.25">
      <c r="A636" s="47"/>
    </row>
    <row r="637" spans="1:1" x14ac:dyDescent="0.25">
      <c r="A637" s="47"/>
    </row>
    <row r="638" spans="1:1" x14ac:dyDescent="0.25">
      <c r="A638" s="22"/>
    </row>
    <row r="639" spans="1:1" x14ac:dyDescent="0.25">
      <c r="A639" s="47" t="s">
        <v>126</v>
      </c>
    </row>
    <row r="640" spans="1:1" x14ac:dyDescent="0.25">
      <c r="A640" s="22"/>
    </row>
    <row r="641" spans="1:1" x14ac:dyDescent="0.25">
      <c r="A641" s="22"/>
    </row>
    <row r="642" spans="1:1" x14ac:dyDescent="0.25">
      <c r="A642" s="22"/>
    </row>
    <row r="643" spans="1:1" x14ac:dyDescent="0.25">
      <c r="A643" s="22"/>
    </row>
    <row r="644" spans="1:1" x14ac:dyDescent="0.25">
      <c r="A644" s="22"/>
    </row>
    <row r="645" spans="1:1" x14ac:dyDescent="0.25">
      <c r="A645" s="22"/>
    </row>
    <row r="646" spans="1:1" x14ac:dyDescent="0.25">
      <c r="A646" s="47" t="s">
        <v>126</v>
      </c>
    </row>
    <row r="647" spans="1:1" x14ac:dyDescent="0.25">
      <c r="A647" s="22"/>
    </row>
    <row r="648" spans="1:1" x14ac:dyDescent="0.25">
      <c r="A648" s="94" t="s">
        <v>127</v>
      </c>
    </row>
    <row r="649" spans="1:1" x14ac:dyDescent="0.25">
      <c r="A649" s="47" t="s">
        <v>126</v>
      </c>
    </row>
    <row r="650" spans="1:1" x14ac:dyDescent="0.25">
      <c r="A650" s="22"/>
    </row>
    <row r="651" spans="1:1" x14ac:dyDescent="0.25">
      <c r="A651" s="47" t="s">
        <v>126</v>
      </c>
    </row>
    <row r="652" spans="1:1" x14ac:dyDescent="0.25">
      <c r="A652" s="22"/>
    </row>
    <row r="653" spans="1:1" x14ac:dyDescent="0.25">
      <c r="A653" s="47" t="s">
        <v>126</v>
      </c>
    </row>
    <row r="654" spans="1:1" x14ac:dyDescent="0.25">
      <c r="A654" s="22"/>
    </row>
    <row r="655" spans="1:1" x14ac:dyDescent="0.25">
      <c r="A655" s="22"/>
    </row>
    <row r="656" spans="1:1" x14ac:dyDescent="0.25">
      <c r="A656" s="22"/>
    </row>
    <row r="657" spans="1:1" x14ac:dyDescent="0.25">
      <c r="A657" s="22" t="s">
        <v>142</v>
      </c>
    </row>
    <row r="658" spans="1:1" x14ac:dyDescent="0.25">
      <c r="A658" s="22"/>
    </row>
    <row r="659" spans="1:1" x14ac:dyDescent="0.25">
      <c r="A659" s="22"/>
    </row>
    <row r="660" spans="1:1" x14ac:dyDescent="0.25">
      <c r="A660" s="22"/>
    </row>
    <row r="661" spans="1:1" x14ac:dyDescent="0.25">
      <c r="A661" s="33"/>
    </row>
    <row r="662" spans="1:1" x14ac:dyDescent="0.25">
      <c r="A662" s="47"/>
    </row>
    <row r="663" spans="1:1" x14ac:dyDescent="0.25">
      <c r="A663" s="47"/>
    </row>
    <row r="664" spans="1:1" x14ac:dyDescent="0.25">
      <c r="A664" s="47"/>
    </row>
    <row r="665" spans="1:1" x14ac:dyDescent="0.25">
      <c r="A665" s="47"/>
    </row>
    <row r="666" spans="1:1" x14ac:dyDescent="0.25">
      <c r="A666" s="47"/>
    </row>
    <row r="667" spans="1:1" x14ac:dyDescent="0.25">
      <c r="A667" s="47"/>
    </row>
    <row r="668" spans="1:1" x14ac:dyDescent="0.25">
      <c r="A668" s="47"/>
    </row>
    <row r="669" spans="1:1" x14ac:dyDescent="0.25">
      <c r="A669" s="47"/>
    </row>
    <row r="670" spans="1:1" x14ac:dyDescent="0.25">
      <c r="A670" s="47"/>
    </row>
    <row r="671" spans="1:1" x14ac:dyDescent="0.25">
      <c r="A671" s="47"/>
    </row>
    <row r="672" spans="1:1" x14ac:dyDescent="0.25">
      <c r="A672" s="47"/>
    </row>
    <row r="673" spans="1:1" x14ac:dyDescent="0.25">
      <c r="A673" s="47"/>
    </row>
    <row r="674" spans="1:1" x14ac:dyDescent="0.25">
      <c r="A674" s="47"/>
    </row>
    <row r="675" spans="1:1" x14ac:dyDescent="0.25">
      <c r="A675" s="47"/>
    </row>
    <row r="676" spans="1:1" x14ac:dyDescent="0.25">
      <c r="A676" s="47"/>
    </row>
    <row r="677" spans="1:1" x14ac:dyDescent="0.25">
      <c r="A677" s="47"/>
    </row>
    <row r="678" spans="1:1" x14ac:dyDescent="0.25">
      <c r="A678" s="47"/>
    </row>
    <row r="679" spans="1:1" x14ac:dyDescent="0.25">
      <c r="A679" s="47"/>
    </row>
    <row r="680" spans="1:1" x14ac:dyDescent="0.25">
      <c r="A680" s="37" t="s">
        <v>143</v>
      </c>
    </row>
    <row r="681" spans="1:1" x14ac:dyDescent="0.25">
      <c r="A681" s="90" t="e">
        <f>(C682-C681)/R682*0.2+C681</f>
        <v>#DIV/0!</v>
      </c>
    </row>
    <row r="682" spans="1:1" x14ac:dyDescent="0.25">
      <c r="A682" s="47"/>
    </row>
    <row r="683" spans="1:1" x14ac:dyDescent="0.25">
      <c r="A683" s="47"/>
    </row>
    <row r="684" spans="1:1" x14ac:dyDescent="0.25">
      <c r="A684" s="47"/>
    </row>
    <row r="685" spans="1:1" x14ac:dyDescent="0.25">
      <c r="A685" s="47"/>
    </row>
    <row r="686" spans="1:1" x14ac:dyDescent="0.25">
      <c r="A686" s="37" t="s">
        <v>143</v>
      </c>
    </row>
    <row r="687" spans="1:1" x14ac:dyDescent="0.25">
      <c r="A687" s="47"/>
    </row>
    <row r="688" spans="1:1" x14ac:dyDescent="0.25">
      <c r="A688" s="47"/>
    </row>
    <row r="689" spans="1:1" x14ac:dyDescent="0.25">
      <c r="A689" s="47"/>
    </row>
    <row r="690" spans="1:1" x14ac:dyDescent="0.25">
      <c r="A690" s="47"/>
    </row>
    <row r="691" spans="1:1" x14ac:dyDescent="0.25">
      <c r="A691" s="47"/>
    </row>
    <row r="692" spans="1:1" x14ac:dyDescent="0.25">
      <c r="A692" s="47"/>
    </row>
    <row r="693" spans="1:1" x14ac:dyDescent="0.25">
      <c r="A693" s="47"/>
    </row>
    <row r="694" spans="1:1" x14ac:dyDescent="0.25">
      <c r="A694" s="47"/>
    </row>
    <row r="695" spans="1:1" x14ac:dyDescent="0.25">
      <c r="A695" s="47"/>
    </row>
    <row r="696" spans="1:1" x14ac:dyDescent="0.25">
      <c r="A696" s="47"/>
    </row>
    <row r="697" spans="1:1" x14ac:dyDescent="0.25">
      <c r="A697" s="47"/>
    </row>
    <row r="698" spans="1:1" x14ac:dyDescent="0.25">
      <c r="A698" s="47"/>
    </row>
    <row r="699" spans="1:1" x14ac:dyDescent="0.25">
      <c r="A699" s="47"/>
    </row>
    <row r="700" spans="1:1" x14ac:dyDescent="0.25">
      <c r="A700" s="47"/>
    </row>
    <row r="701" spans="1:1" x14ac:dyDescent="0.25">
      <c r="A701" s="47"/>
    </row>
    <row r="702" spans="1:1" x14ac:dyDescent="0.25">
      <c r="A702" s="47"/>
    </row>
    <row r="703" spans="1:1" x14ac:dyDescent="0.25">
      <c r="A703" s="47"/>
    </row>
    <row r="704" spans="1:1" x14ac:dyDescent="0.25">
      <c r="A704" s="22" t="s">
        <v>142</v>
      </c>
    </row>
    <row r="705" spans="1:1" x14ac:dyDescent="0.25">
      <c r="A705" s="47"/>
    </row>
    <row r="706" spans="1:1" x14ac:dyDescent="0.25">
      <c r="A706" s="47"/>
    </row>
    <row r="707" spans="1:1" x14ac:dyDescent="0.25">
      <c r="A707" s="47"/>
    </row>
    <row r="708" spans="1:1" x14ac:dyDescent="0.25">
      <c r="A708" s="47"/>
    </row>
    <row r="709" spans="1:1" x14ac:dyDescent="0.25">
      <c r="A709" s="47"/>
    </row>
    <row r="710" spans="1:1" x14ac:dyDescent="0.25">
      <c r="A710" s="47"/>
    </row>
    <row r="711" spans="1:1" x14ac:dyDescent="0.25">
      <c r="A711" s="47"/>
    </row>
    <row r="712" spans="1:1" x14ac:dyDescent="0.25">
      <c r="A712" s="47"/>
    </row>
    <row r="713" spans="1:1" x14ac:dyDescent="0.25">
      <c r="A713" s="47"/>
    </row>
    <row r="714" spans="1:1" x14ac:dyDescent="0.25">
      <c r="A714" s="47"/>
    </row>
    <row r="715" spans="1:1" x14ac:dyDescent="0.25">
      <c r="A715" s="47"/>
    </row>
    <row r="716" spans="1:1" x14ac:dyDescent="0.25">
      <c r="A716" s="47"/>
    </row>
    <row r="717" spans="1:1" x14ac:dyDescent="0.25">
      <c r="A717" s="47"/>
    </row>
    <row r="718" spans="1:1" x14ac:dyDescent="0.25">
      <c r="A718" s="47"/>
    </row>
    <row r="719" spans="1:1" x14ac:dyDescent="0.25">
      <c r="A719" s="47"/>
    </row>
    <row r="720" spans="1:1" x14ac:dyDescent="0.25">
      <c r="A720" s="94" t="s">
        <v>127</v>
      </c>
    </row>
    <row r="721" spans="1:1" x14ac:dyDescent="0.25">
      <c r="A721" s="47"/>
    </row>
    <row r="722" spans="1:1" x14ac:dyDescent="0.25">
      <c r="A722" s="47"/>
    </row>
    <row r="723" spans="1:1" x14ac:dyDescent="0.25">
      <c r="A723" s="47"/>
    </row>
    <row r="724" spans="1:1" x14ac:dyDescent="0.25">
      <c r="A724" s="47"/>
    </row>
    <row r="725" spans="1:1" x14ac:dyDescent="0.25">
      <c r="A725" s="47"/>
    </row>
    <row r="726" spans="1:1" x14ac:dyDescent="0.25">
      <c r="A726" s="22" t="s">
        <v>145</v>
      </c>
    </row>
    <row r="727" spans="1:1" x14ac:dyDescent="0.25">
      <c r="A727" s="22"/>
    </row>
    <row r="728" spans="1:1" x14ac:dyDescent="0.25">
      <c r="A728" s="22"/>
    </row>
    <row r="729" spans="1:1" x14ac:dyDescent="0.25">
      <c r="A729" s="22"/>
    </row>
    <row r="730" spans="1:1" x14ac:dyDescent="0.25">
      <c r="A730" s="33"/>
    </row>
    <row r="731" spans="1:1" x14ac:dyDescent="0.25">
      <c r="A731" s="47"/>
    </row>
    <row r="732" spans="1:1" x14ac:dyDescent="0.25">
      <c r="A732" s="47"/>
    </row>
    <row r="733" spans="1:1" x14ac:dyDescent="0.25">
      <c r="A733" s="47"/>
    </row>
    <row r="734" spans="1:1" x14ac:dyDescent="0.25">
      <c r="A734" s="47"/>
    </row>
    <row r="735" spans="1:1" x14ac:dyDescent="0.25">
      <c r="A735" s="47"/>
    </row>
    <row r="736" spans="1:1" x14ac:dyDescent="0.25">
      <c r="A736" s="47"/>
    </row>
    <row r="737" spans="1:1" x14ac:dyDescent="0.25">
      <c r="A737" s="47"/>
    </row>
    <row r="738" spans="1:1" x14ac:dyDescent="0.25">
      <c r="A738" s="47"/>
    </row>
    <row r="739" spans="1:1" x14ac:dyDescent="0.25">
      <c r="A739" s="47"/>
    </row>
    <row r="740" spans="1:1" x14ac:dyDescent="0.25">
      <c r="A740" s="47"/>
    </row>
    <row r="741" spans="1:1" x14ac:dyDescent="0.25">
      <c r="A741" s="47"/>
    </row>
    <row r="742" spans="1:1" x14ac:dyDescent="0.25">
      <c r="A742" s="47"/>
    </row>
    <row r="743" spans="1:1" x14ac:dyDescent="0.25">
      <c r="A743" s="47"/>
    </row>
    <row r="744" spans="1:1" x14ac:dyDescent="0.25">
      <c r="A744" s="47"/>
    </row>
    <row r="745" spans="1:1" x14ac:dyDescent="0.25">
      <c r="A745" s="47"/>
    </row>
    <row r="746" spans="1:1" x14ac:dyDescent="0.25">
      <c r="A746" s="47"/>
    </row>
    <row r="747" spans="1:1" x14ac:dyDescent="0.25">
      <c r="A747" s="47"/>
    </row>
    <row r="748" spans="1:1" x14ac:dyDescent="0.25">
      <c r="A748" s="90" t="e">
        <f>(C749-C748)/R749*0.2+C748</f>
        <v>#DIV/0!</v>
      </c>
    </row>
    <row r="749" spans="1:1" x14ac:dyDescent="0.25">
      <c r="A749" s="47"/>
    </row>
    <row r="750" spans="1:1" x14ac:dyDescent="0.25">
      <c r="A750" s="47"/>
    </row>
    <row r="751" spans="1:1" x14ac:dyDescent="0.25">
      <c r="A751" s="47"/>
    </row>
    <row r="752" spans="1:1" x14ac:dyDescent="0.25">
      <c r="A752" s="37" t="s">
        <v>143</v>
      </c>
    </row>
    <row r="753" spans="1:1" x14ac:dyDescent="0.25">
      <c r="A753" s="37" t="s">
        <v>143</v>
      </c>
    </row>
    <row r="754" spans="1:1" x14ac:dyDescent="0.25">
      <c r="A754" s="37" t="s">
        <v>143</v>
      </c>
    </row>
    <row r="755" spans="1:1" x14ac:dyDescent="0.25">
      <c r="A755" s="47"/>
    </row>
    <row r="756" spans="1:1" x14ac:dyDescent="0.25">
      <c r="A756" s="47"/>
    </row>
    <row r="757" spans="1:1" x14ac:dyDescent="0.25">
      <c r="A757" s="47"/>
    </row>
    <row r="758" spans="1:1" x14ac:dyDescent="0.25">
      <c r="A758" s="47"/>
    </row>
    <row r="759" spans="1:1" x14ac:dyDescent="0.25">
      <c r="A759" s="47"/>
    </row>
    <row r="760" spans="1:1" x14ac:dyDescent="0.25">
      <c r="A760" s="47"/>
    </row>
    <row r="761" spans="1:1" x14ac:dyDescent="0.25">
      <c r="A761" s="47"/>
    </row>
    <row r="762" spans="1:1" x14ac:dyDescent="0.25">
      <c r="A762" s="47"/>
    </row>
    <row r="763" spans="1:1" x14ac:dyDescent="0.25">
      <c r="A763" s="47"/>
    </row>
    <row r="764" spans="1:1" x14ac:dyDescent="0.25">
      <c r="A764" s="47"/>
    </row>
    <row r="765" spans="1:1" x14ac:dyDescent="0.25">
      <c r="A765" s="47"/>
    </row>
    <row r="766" spans="1:1" x14ac:dyDescent="0.25">
      <c r="A766" s="47"/>
    </row>
    <row r="767" spans="1:1" x14ac:dyDescent="0.25">
      <c r="A767" s="47"/>
    </row>
    <row r="768" spans="1:1" x14ac:dyDescent="0.25">
      <c r="A768" s="47"/>
    </row>
    <row r="769" spans="1:1" x14ac:dyDescent="0.25">
      <c r="A769" s="47"/>
    </row>
    <row r="770" spans="1:1" x14ac:dyDescent="0.25">
      <c r="A770" s="47"/>
    </row>
    <row r="771" spans="1:1" x14ac:dyDescent="0.25">
      <c r="A771" s="47"/>
    </row>
    <row r="772" spans="1:1" x14ac:dyDescent="0.25">
      <c r="A772" s="47"/>
    </row>
    <row r="773" spans="1:1" x14ac:dyDescent="0.25">
      <c r="A773" s="22" t="s">
        <v>145</v>
      </c>
    </row>
    <row r="774" spans="1:1" x14ac:dyDescent="0.25">
      <c r="A774" s="47"/>
    </row>
    <row r="775" spans="1:1" x14ac:dyDescent="0.25">
      <c r="A775" s="47"/>
    </row>
    <row r="776" spans="1:1" x14ac:dyDescent="0.25">
      <c r="A776" s="47"/>
    </row>
    <row r="777" spans="1:1" x14ac:dyDescent="0.25">
      <c r="A777" s="47"/>
    </row>
    <row r="778" spans="1:1" x14ac:dyDescent="0.25">
      <c r="A778" s="47"/>
    </row>
    <row r="779" spans="1:1" x14ac:dyDescent="0.25">
      <c r="A779" s="47"/>
    </row>
    <row r="780" spans="1:1" x14ac:dyDescent="0.25">
      <c r="A780" s="47"/>
    </row>
    <row r="781" spans="1:1" x14ac:dyDescent="0.25">
      <c r="A781" s="47"/>
    </row>
    <row r="782" spans="1:1" x14ac:dyDescent="0.25">
      <c r="A782" s="47"/>
    </row>
    <row r="783" spans="1:1" x14ac:dyDescent="0.25">
      <c r="A783" s="47"/>
    </row>
    <row r="784" spans="1:1" x14ac:dyDescent="0.25">
      <c r="A784" s="47"/>
    </row>
    <row r="785" spans="1:1" x14ac:dyDescent="0.25">
      <c r="A785" s="47"/>
    </row>
    <row r="786" spans="1:1" x14ac:dyDescent="0.25">
      <c r="A786" s="47"/>
    </row>
    <row r="787" spans="1:1" x14ac:dyDescent="0.25">
      <c r="A787" s="47"/>
    </row>
    <row r="788" spans="1:1" x14ac:dyDescent="0.25">
      <c r="A788" s="47"/>
    </row>
    <row r="789" spans="1:1" x14ac:dyDescent="0.25">
      <c r="A789" s="94" t="s">
        <v>127</v>
      </c>
    </row>
    <row r="790" spans="1:1" x14ac:dyDescent="0.25">
      <c r="A790" s="47"/>
    </row>
    <row r="791" spans="1:1" x14ac:dyDescent="0.25">
      <c r="A791" s="47"/>
    </row>
    <row r="792" spans="1:1" x14ac:dyDescent="0.25">
      <c r="A792" s="47"/>
    </row>
    <row r="793" spans="1:1" x14ac:dyDescent="0.25">
      <c r="A793" s="47"/>
    </row>
    <row r="794" spans="1:1" x14ac:dyDescent="0.25">
      <c r="A794" s="47"/>
    </row>
    <row r="795" spans="1:1" x14ac:dyDescent="0.25">
      <c r="A795" s="22" t="s">
        <v>147</v>
      </c>
    </row>
    <row r="796" spans="1:1" x14ac:dyDescent="0.25">
      <c r="A796" s="22"/>
    </row>
    <row r="797" spans="1:1" x14ac:dyDescent="0.25">
      <c r="A797" s="22"/>
    </row>
    <row r="798" spans="1:1" x14ac:dyDescent="0.25">
      <c r="A798" s="22"/>
    </row>
    <row r="799" spans="1:1" x14ac:dyDescent="0.25">
      <c r="A799" s="33"/>
    </row>
    <row r="800" spans="1:1" x14ac:dyDescent="0.25">
      <c r="A800" s="22"/>
    </row>
    <row r="801" spans="1:1" x14ac:dyDescent="0.25">
      <c r="A801" s="22"/>
    </row>
    <row r="802" spans="1:1" x14ac:dyDescent="0.25">
      <c r="A802" s="22"/>
    </row>
    <row r="803" spans="1:1" x14ac:dyDescent="0.25">
      <c r="A803" s="22"/>
    </row>
    <row r="804" spans="1:1" x14ac:dyDescent="0.25">
      <c r="A804" s="22"/>
    </row>
    <row r="805" spans="1:1" x14ac:dyDescent="0.25">
      <c r="A805" s="22"/>
    </row>
    <row r="806" spans="1:1" x14ac:dyDescent="0.25">
      <c r="A806" s="22"/>
    </row>
    <row r="807" spans="1:1" x14ac:dyDescent="0.25">
      <c r="A807" s="22"/>
    </row>
    <row r="808" spans="1:1" x14ac:dyDescent="0.25">
      <c r="A808" s="22"/>
    </row>
    <row r="809" spans="1:1" x14ac:dyDescent="0.25">
      <c r="A809" s="22"/>
    </row>
    <row r="810" spans="1:1" x14ac:dyDescent="0.25">
      <c r="A810" s="22"/>
    </row>
    <row r="811" spans="1:1" x14ac:dyDescent="0.25">
      <c r="A811" s="22"/>
    </row>
    <row r="812" spans="1:1" x14ac:dyDescent="0.25">
      <c r="A812" s="22"/>
    </row>
    <row r="813" spans="1:1" x14ac:dyDescent="0.25">
      <c r="A813" s="22"/>
    </row>
    <row r="814" spans="1:1" x14ac:dyDescent="0.25">
      <c r="A814" s="22"/>
    </row>
    <row r="815" spans="1:1" x14ac:dyDescent="0.25">
      <c r="A815" s="22"/>
    </row>
    <row r="816" spans="1:1" x14ac:dyDescent="0.25">
      <c r="A816" s="22"/>
    </row>
    <row r="817" spans="1:1" x14ac:dyDescent="0.25">
      <c r="A817" s="22"/>
    </row>
    <row r="818" spans="1:1" x14ac:dyDescent="0.25">
      <c r="A818" s="22"/>
    </row>
    <row r="819" spans="1:1" x14ac:dyDescent="0.25">
      <c r="A819" s="22"/>
    </row>
    <row r="820" spans="1:1" x14ac:dyDescent="0.25">
      <c r="A820" s="22"/>
    </row>
    <row r="821" spans="1:1" x14ac:dyDescent="0.25">
      <c r="A821" s="22"/>
    </row>
    <row r="822" spans="1:1" x14ac:dyDescent="0.25">
      <c r="A822" s="22"/>
    </row>
    <row r="823" spans="1:1" x14ac:dyDescent="0.25">
      <c r="A823" s="22"/>
    </row>
    <row r="824" spans="1:1" x14ac:dyDescent="0.25">
      <c r="A824" s="22"/>
    </row>
    <row r="825" spans="1:1" x14ac:dyDescent="0.25">
      <c r="A825" s="22"/>
    </row>
    <row r="826" spans="1:1" x14ac:dyDescent="0.25">
      <c r="A826" s="22"/>
    </row>
    <row r="827" spans="1:1" x14ac:dyDescent="0.25">
      <c r="A827" s="22"/>
    </row>
    <row r="828" spans="1:1" x14ac:dyDescent="0.25">
      <c r="A828" s="22"/>
    </row>
    <row r="829" spans="1:1" x14ac:dyDescent="0.25">
      <c r="A829" s="22"/>
    </row>
    <row r="830" spans="1:1" x14ac:dyDescent="0.25">
      <c r="A830" s="23"/>
    </row>
    <row r="831" spans="1:1" x14ac:dyDescent="0.25">
      <c r="A831" s="23"/>
    </row>
    <row r="832" spans="1:1" x14ac:dyDescent="0.25">
      <c r="A832" s="23"/>
    </row>
    <row r="833" spans="1:1" x14ac:dyDescent="0.25">
      <c r="A833" s="23"/>
    </row>
    <row r="834" spans="1:1" x14ac:dyDescent="0.25">
      <c r="A834" s="22"/>
    </row>
    <row r="835" spans="1:1" x14ac:dyDescent="0.25">
      <c r="A835" s="22"/>
    </row>
    <row r="836" spans="1:1" x14ac:dyDescent="0.25">
      <c r="A836" s="22"/>
    </row>
    <row r="837" spans="1:1" x14ac:dyDescent="0.25">
      <c r="A837" s="22"/>
    </row>
    <row r="838" spans="1:1" x14ac:dyDescent="0.25">
      <c r="A838" s="22"/>
    </row>
    <row r="839" spans="1:1" x14ac:dyDescent="0.25">
      <c r="A839" s="22"/>
    </row>
    <row r="840" spans="1:1" x14ac:dyDescent="0.25">
      <c r="A840" s="22"/>
    </row>
    <row r="841" spans="1:1" x14ac:dyDescent="0.25">
      <c r="A841" s="22"/>
    </row>
    <row r="842" spans="1:1" x14ac:dyDescent="0.25">
      <c r="A842" s="22"/>
    </row>
    <row r="843" spans="1:1" x14ac:dyDescent="0.25">
      <c r="A843" s="22"/>
    </row>
    <row r="844" spans="1:1" x14ac:dyDescent="0.25">
      <c r="A844" s="22"/>
    </row>
    <row r="845" spans="1:1" x14ac:dyDescent="0.25">
      <c r="A845" s="22"/>
    </row>
    <row r="846" spans="1:1" x14ac:dyDescent="0.25">
      <c r="A846" s="22"/>
    </row>
    <row r="847" spans="1:1" x14ac:dyDescent="0.25">
      <c r="A847" s="22"/>
    </row>
    <row r="848" spans="1:1" x14ac:dyDescent="0.25">
      <c r="A848" s="22"/>
    </row>
    <row r="849" spans="1:1" x14ac:dyDescent="0.25">
      <c r="A849" s="22"/>
    </row>
    <row r="850" spans="1:1" x14ac:dyDescent="0.25">
      <c r="A850" s="22" t="s">
        <v>147</v>
      </c>
    </row>
    <row r="851" spans="1:1" x14ac:dyDescent="0.25">
      <c r="A851" s="22"/>
    </row>
    <row r="852" spans="1:1" x14ac:dyDescent="0.25">
      <c r="A852" s="22"/>
    </row>
    <row r="853" spans="1:1" x14ac:dyDescent="0.25">
      <c r="A853" s="22"/>
    </row>
    <row r="854" spans="1:1" x14ac:dyDescent="0.25">
      <c r="A854" s="22"/>
    </row>
    <row r="855" spans="1:1" x14ac:dyDescent="0.25">
      <c r="A855" s="47" t="s">
        <v>126</v>
      </c>
    </row>
    <row r="856" spans="1:1" x14ac:dyDescent="0.25">
      <c r="A856" s="1"/>
    </row>
    <row r="857" spans="1:1" x14ac:dyDescent="0.25">
      <c r="A857" s="22"/>
    </row>
    <row r="858" spans="1:1" x14ac:dyDescent="0.25">
      <c r="A858" s="22"/>
    </row>
    <row r="859" spans="1:1" x14ac:dyDescent="0.25">
      <c r="A859" s="22"/>
    </row>
    <row r="860" spans="1:1" x14ac:dyDescent="0.25">
      <c r="A860" s="22"/>
    </row>
    <row r="861" spans="1:1" x14ac:dyDescent="0.25">
      <c r="A861" s="1"/>
    </row>
    <row r="862" spans="1:1" x14ac:dyDescent="0.25">
      <c r="A862" s="47" t="s">
        <v>126</v>
      </c>
    </row>
    <row r="863" spans="1:1" x14ac:dyDescent="0.25">
      <c r="A863" s="22"/>
    </row>
    <row r="864" spans="1:1" x14ac:dyDescent="0.25">
      <c r="A864" s="22"/>
    </row>
    <row r="865" spans="1:1" x14ac:dyDescent="0.25">
      <c r="A865" s="22"/>
    </row>
    <row r="866" spans="1:1" x14ac:dyDescent="0.25">
      <c r="A866" s="22"/>
    </row>
    <row r="867" spans="1:1" x14ac:dyDescent="0.25">
      <c r="A867" s="22"/>
    </row>
    <row r="868" spans="1:1" x14ac:dyDescent="0.25">
      <c r="A868" s="22"/>
    </row>
    <row r="869" spans="1:1" x14ac:dyDescent="0.25">
      <c r="A869" s="47" t="s">
        <v>126</v>
      </c>
    </row>
    <row r="870" spans="1:1" x14ac:dyDescent="0.25">
      <c r="A870" s="22"/>
    </row>
    <row r="871" spans="1:1" x14ac:dyDescent="0.25">
      <c r="A871" s="94" t="s">
        <v>127</v>
      </c>
    </row>
    <row r="872" spans="1:1" x14ac:dyDescent="0.25">
      <c r="A872" s="47" t="s">
        <v>126</v>
      </c>
    </row>
    <row r="873" spans="1:1" x14ac:dyDescent="0.25">
      <c r="A873" s="22"/>
    </row>
    <row r="874" spans="1:1" x14ac:dyDescent="0.25">
      <c r="A874" s="47" t="s">
        <v>126</v>
      </c>
    </row>
    <row r="875" spans="1:1" x14ac:dyDescent="0.25">
      <c r="A875" s="22"/>
    </row>
    <row r="876" spans="1:1" x14ac:dyDescent="0.25">
      <c r="A876" s="22"/>
    </row>
    <row r="877" spans="1:1" x14ac:dyDescent="0.25">
      <c r="A877" s="22"/>
    </row>
    <row r="878" spans="1:1" x14ac:dyDescent="0.25">
      <c r="A878" s="22"/>
    </row>
    <row r="879" spans="1:1" x14ac:dyDescent="0.25">
      <c r="A879" s="22" t="s">
        <v>149</v>
      </c>
    </row>
    <row r="880" spans="1:1" x14ac:dyDescent="0.25">
      <c r="A880" s="22"/>
    </row>
    <row r="881" spans="1:1" x14ac:dyDescent="0.25">
      <c r="A881" s="22"/>
    </row>
    <row r="882" spans="1:1" x14ac:dyDescent="0.25">
      <c r="A882" s="22"/>
    </row>
    <row r="883" spans="1:1" x14ac:dyDescent="0.25">
      <c r="A883" s="33"/>
    </row>
    <row r="884" spans="1:1" x14ac:dyDescent="0.25">
      <c r="A884" s="47"/>
    </row>
    <row r="885" spans="1:1" x14ac:dyDescent="0.25">
      <c r="A885" s="47"/>
    </row>
    <row r="886" spans="1:1" x14ac:dyDescent="0.25">
      <c r="A886" s="47"/>
    </row>
    <row r="887" spans="1:1" x14ac:dyDescent="0.25">
      <c r="A887" s="47"/>
    </row>
    <row r="888" spans="1:1" x14ac:dyDescent="0.25">
      <c r="A888" s="47"/>
    </row>
    <row r="889" spans="1:1" x14ac:dyDescent="0.25">
      <c r="A889" s="47"/>
    </row>
    <row r="890" spans="1:1" x14ac:dyDescent="0.25">
      <c r="A890" s="47"/>
    </row>
    <row r="891" spans="1:1" x14ac:dyDescent="0.25">
      <c r="A891" s="47"/>
    </row>
    <row r="892" spans="1:1" x14ac:dyDescent="0.25">
      <c r="A892" s="47"/>
    </row>
    <row r="893" spans="1:1" x14ac:dyDescent="0.25">
      <c r="A893" s="47"/>
    </row>
    <row r="894" spans="1:1" x14ac:dyDescent="0.25">
      <c r="A894" s="47"/>
    </row>
    <row r="895" spans="1:1" x14ac:dyDescent="0.25">
      <c r="A895" s="47"/>
    </row>
    <row r="896" spans="1:1" x14ac:dyDescent="0.25">
      <c r="A896" s="47"/>
    </row>
    <row r="897" spans="1:1" x14ac:dyDescent="0.25">
      <c r="A897" s="47"/>
    </row>
    <row r="898" spans="1:1" x14ac:dyDescent="0.25">
      <c r="A898" s="47"/>
    </row>
    <row r="899" spans="1:1" x14ac:dyDescent="0.25">
      <c r="A899" s="47"/>
    </row>
    <row r="900" spans="1:1" x14ac:dyDescent="0.25">
      <c r="A900" s="47"/>
    </row>
    <row r="901" spans="1:1" x14ac:dyDescent="0.25">
      <c r="A901" s="47"/>
    </row>
    <row r="902" spans="1:1" x14ac:dyDescent="0.25">
      <c r="A902" s="47"/>
    </row>
    <row r="903" spans="1:1" x14ac:dyDescent="0.25">
      <c r="A903" s="47"/>
    </row>
    <row r="904" spans="1:1" x14ac:dyDescent="0.25">
      <c r="A904" s="47"/>
    </row>
    <row r="905" spans="1:1" x14ac:dyDescent="0.25">
      <c r="A905" s="47"/>
    </row>
    <row r="906" spans="1:1" x14ac:dyDescent="0.25">
      <c r="A906" s="47"/>
    </row>
    <row r="907" spans="1:1" x14ac:dyDescent="0.25">
      <c r="A907" s="47"/>
    </row>
    <row r="908" spans="1:1" x14ac:dyDescent="0.25">
      <c r="A908" s="47"/>
    </row>
    <row r="909" spans="1:1" x14ac:dyDescent="0.25">
      <c r="A909" s="47"/>
    </row>
    <row r="910" spans="1:1" x14ac:dyDescent="0.25">
      <c r="A910" s="47"/>
    </row>
    <row r="911" spans="1:1" x14ac:dyDescent="0.25">
      <c r="A911" s="47"/>
    </row>
    <row r="912" spans="1:1" x14ac:dyDescent="0.25">
      <c r="A912" s="47"/>
    </row>
    <row r="913" spans="1:1" x14ac:dyDescent="0.25">
      <c r="A913" s="47"/>
    </row>
    <row r="914" spans="1:1" x14ac:dyDescent="0.25">
      <c r="A914" s="37"/>
    </row>
    <row r="915" spans="1:1" x14ac:dyDescent="0.25">
      <c r="A915" s="37"/>
    </row>
    <row r="916" spans="1:1" x14ac:dyDescent="0.25">
      <c r="A916" s="37"/>
    </row>
    <row r="917" spans="1:1" x14ac:dyDescent="0.25">
      <c r="A917" s="47"/>
    </row>
    <row r="918" spans="1:1" x14ac:dyDescent="0.25">
      <c r="A918" s="47"/>
    </row>
    <row r="919" spans="1:1" x14ac:dyDescent="0.25">
      <c r="A919" s="47"/>
    </row>
    <row r="920" spans="1:1" x14ac:dyDescent="0.25">
      <c r="A920" s="47"/>
    </row>
    <row r="921" spans="1:1" x14ac:dyDescent="0.25">
      <c r="A921" s="47"/>
    </row>
    <row r="922" spans="1:1" x14ac:dyDescent="0.25">
      <c r="A922" s="47"/>
    </row>
    <row r="923" spans="1:1" x14ac:dyDescent="0.25">
      <c r="A923" s="47"/>
    </row>
    <row r="924" spans="1:1" x14ac:dyDescent="0.25">
      <c r="A924" s="47"/>
    </row>
    <row r="925" spans="1:1" x14ac:dyDescent="0.25">
      <c r="A925" s="47"/>
    </row>
    <row r="926" spans="1:1" x14ac:dyDescent="0.25">
      <c r="A926" s="47"/>
    </row>
    <row r="927" spans="1:1" x14ac:dyDescent="0.25">
      <c r="A927" s="47"/>
    </row>
    <row r="928" spans="1:1" x14ac:dyDescent="0.25">
      <c r="A928" s="47"/>
    </row>
    <row r="929" spans="1:1" x14ac:dyDescent="0.25">
      <c r="A929" s="47"/>
    </row>
    <row r="930" spans="1:1" x14ac:dyDescent="0.25">
      <c r="A930" s="47"/>
    </row>
    <row r="931" spans="1:1" x14ac:dyDescent="0.25">
      <c r="A931" s="47"/>
    </row>
    <row r="932" spans="1:1" x14ac:dyDescent="0.25">
      <c r="A932" s="47"/>
    </row>
    <row r="933" spans="1:1" x14ac:dyDescent="0.25">
      <c r="A933" s="47"/>
    </row>
    <row r="934" spans="1:1" x14ac:dyDescent="0.25">
      <c r="A934" s="47"/>
    </row>
    <row r="935" spans="1:1" x14ac:dyDescent="0.25">
      <c r="A935" s="22" t="s">
        <v>149</v>
      </c>
    </row>
    <row r="936" spans="1:1" x14ac:dyDescent="0.25">
      <c r="A936" s="47"/>
    </row>
    <row r="937" spans="1:1" x14ac:dyDescent="0.25">
      <c r="A937" s="47"/>
    </row>
    <row r="938" spans="1:1" x14ac:dyDescent="0.25">
      <c r="A938" s="47"/>
    </row>
    <row r="939" spans="1:1" x14ac:dyDescent="0.25">
      <c r="A939" s="47"/>
    </row>
    <row r="940" spans="1:1" x14ac:dyDescent="0.25">
      <c r="A940" s="47" t="s">
        <v>126</v>
      </c>
    </row>
    <row r="941" spans="1:1" x14ac:dyDescent="0.25">
      <c r="A941" s="1"/>
    </row>
    <row r="942" spans="1:1" x14ac:dyDescent="0.25">
      <c r="A942" s="47"/>
    </row>
    <row r="943" spans="1:1" x14ac:dyDescent="0.25">
      <c r="A943" s="47"/>
    </row>
    <row r="944" spans="1:1" x14ac:dyDescent="0.25">
      <c r="A944" s="47"/>
    </row>
    <row r="945" spans="1:1" x14ac:dyDescent="0.25">
      <c r="A945" s="47"/>
    </row>
    <row r="946" spans="1:1" x14ac:dyDescent="0.25">
      <c r="A946" s="47"/>
    </row>
    <row r="947" spans="1:1" x14ac:dyDescent="0.25">
      <c r="A947" s="47" t="s">
        <v>126</v>
      </c>
    </row>
    <row r="948" spans="1:1" x14ac:dyDescent="0.25">
      <c r="A948" s="47"/>
    </row>
    <row r="949" spans="1:1" x14ac:dyDescent="0.25">
      <c r="A949" s="47"/>
    </row>
    <row r="950" spans="1:1" x14ac:dyDescent="0.25">
      <c r="A950" s="47"/>
    </row>
    <row r="951" spans="1:1" x14ac:dyDescent="0.25">
      <c r="A951" s="47"/>
    </row>
    <row r="952" spans="1:1" x14ac:dyDescent="0.25">
      <c r="A952" s="47"/>
    </row>
    <row r="953" spans="1:1" x14ac:dyDescent="0.25">
      <c r="A953" s="47"/>
    </row>
    <row r="954" spans="1:1" x14ac:dyDescent="0.25">
      <c r="A954" s="47" t="s">
        <v>126</v>
      </c>
    </row>
    <row r="955" spans="1:1" x14ac:dyDescent="0.25">
      <c r="A955" s="47"/>
    </row>
    <row r="956" spans="1:1" x14ac:dyDescent="0.25">
      <c r="A956" s="94" t="s">
        <v>127</v>
      </c>
    </row>
    <row r="957" spans="1:1" x14ac:dyDescent="0.25">
      <c r="A957" s="47" t="s">
        <v>126</v>
      </c>
    </row>
    <row r="958" spans="1:1" x14ac:dyDescent="0.25">
      <c r="A958" s="47"/>
    </row>
    <row r="959" spans="1:1" x14ac:dyDescent="0.25">
      <c r="A959" s="47" t="s">
        <v>126</v>
      </c>
    </row>
    <row r="960" spans="1:1" x14ac:dyDescent="0.25">
      <c r="A960" s="47"/>
    </row>
    <row r="961" spans="1:1" x14ac:dyDescent="0.25">
      <c r="A961" s="47"/>
    </row>
    <row r="962" spans="1:1" x14ac:dyDescent="0.25">
      <c r="A962" s="47"/>
    </row>
    <row r="963" spans="1:1" x14ac:dyDescent="0.25">
      <c r="A963" s="47"/>
    </row>
    <row r="964" spans="1:1" x14ac:dyDescent="0.25">
      <c r="A964" s="22" t="s">
        <v>150</v>
      </c>
    </row>
    <row r="966" spans="1:1" x14ac:dyDescent="0.25">
      <c r="A966" s="22"/>
    </row>
    <row r="967" spans="1:1" x14ac:dyDescent="0.25">
      <c r="A967" s="22"/>
    </row>
    <row r="968" spans="1:1" x14ac:dyDescent="0.25">
      <c r="A968" s="22"/>
    </row>
    <row r="969" spans="1:1" x14ac:dyDescent="0.25">
      <c r="A969" s="33"/>
    </row>
    <row r="970" spans="1:1" x14ac:dyDescent="0.25">
      <c r="A970" s="47"/>
    </row>
    <row r="971" spans="1:1" x14ac:dyDescent="0.25">
      <c r="A971" s="47"/>
    </row>
    <row r="972" spans="1:1" x14ac:dyDescent="0.25">
      <c r="A972" s="47"/>
    </row>
    <row r="973" spans="1:1" x14ac:dyDescent="0.25">
      <c r="A973" s="47"/>
    </row>
    <row r="974" spans="1:1" x14ac:dyDescent="0.25">
      <c r="A974" s="47"/>
    </row>
    <row r="975" spans="1:1" x14ac:dyDescent="0.25">
      <c r="A975" s="47"/>
    </row>
    <row r="976" spans="1:1" x14ac:dyDescent="0.25">
      <c r="A976" s="47"/>
    </row>
    <row r="977" spans="1:1" x14ac:dyDescent="0.25">
      <c r="A977" s="47"/>
    </row>
    <row r="978" spans="1:1" x14ac:dyDescent="0.25">
      <c r="A978" s="47"/>
    </row>
    <row r="979" spans="1:1" x14ac:dyDescent="0.25">
      <c r="A979" s="47"/>
    </row>
    <row r="980" spans="1:1" x14ac:dyDescent="0.25">
      <c r="A980" s="47"/>
    </row>
    <row r="981" spans="1:1" x14ac:dyDescent="0.25">
      <c r="A981" s="47"/>
    </row>
    <row r="982" spans="1:1" x14ac:dyDescent="0.25">
      <c r="A982" s="47"/>
    </row>
    <row r="983" spans="1:1" x14ac:dyDescent="0.25">
      <c r="A983" s="47"/>
    </row>
    <row r="984" spans="1:1" x14ac:dyDescent="0.25">
      <c r="A984" s="47"/>
    </row>
    <row r="985" spans="1:1" x14ac:dyDescent="0.25">
      <c r="A985" s="47"/>
    </row>
    <row r="986" spans="1:1" x14ac:dyDescent="0.25">
      <c r="A986" s="47"/>
    </row>
    <row r="987" spans="1:1" x14ac:dyDescent="0.25">
      <c r="A987" s="47"/>
    </row>
    <row r="988" spans="1:1" x14ac:dyDescent="0.25">
      <c r="A988" s="47"/>
    </row>
    <row r="989" spans="1:1" x14ac:dyDescent="0.25">
      <c r="A989" s="47"/>
    </row>
    <row r="990" spans="1:1" x14ac:dyDescent="0.25">
      <c r="A990" s="47"/>
    </row>
    <row r="991" spans="1:1" x14ac:dyDescent="0.25">
      <c r="A991" s="47"/>
    </row>
    <row r="992" spans="1:1" x14ac:dyDescent="0.25">
      <c r="A992" s="47"/>
    </row>
    <row r="993" spans="1:1" x14ac:dyDescent="0.25">
      <c r="A993" s="47"/>
    </row>
    <row r="994" spans="1:1" x14ac:dyDescent="0.25">
      <c r="A994" s="47"/>
    </row>
    <row r="995" spans="1:1" x14ac:dyDescent="0.25">
      <c r="A995" s="47"/>
    </row>
    <row r="996" spans="1:1" x14ac:dyDescent="0.25">
      <c r="A996" s="47"/>
    </row>
    <row r="997" spans="1:1" x14ac:dyDescent="0.25">
      <c r="A997" s="47"/>
    </row>
    <row r="998" spans="1:1" x14ac:dyDescent="0.25">
      <c r="A998" s="47"/>
    </row>
    <row r="999" spans="1:1" x14ac:dyDescent="0.25">
      <c r="A999" s="37"/>
    </row>
    <row r="1000" spans="1:1" x14ac:dyDescent="0.25">
      <c r="A1000" s="37"/>
    </row>
    <row r="1001" spans="1:1" x14ac:dyDescent="0.25">
      <c r="A1001" s="37"/>
    </row>
    <row r="1002" spans="1:1" x14ac:dyDescent="0.25">
      <c r="A1002" s="47"/>
    </row>
    <row r="1003" spans="1:1" x14ac:dyDescent="0.25">
      <c r="A1003" s="47"/>
    </row>
    <row r="1004" spans="1:1" x14ac:dyDescent="0.25">
      <c r="A1004" s="47"/>
    </row>
    <row r="1005" spans="1:1" x14ac:dyDescent="0.25">
      <c r="A1005" s="47"/>
    </row>
    <row r="1006" spans="1:1" x14ac:dyDescent="0.25">
      <c r="A1006" s="47"/>
    </row>
    <row r="1007" spans="1:1" x14ac:dyDescent="0.25">
      <c r="A1007" s="47"/>
    </row>
    <row r="1008" spans="1:1" x14ac:dyDescent="0.25">
      <c r="A1008" s="47"/>
    </row>
    <row r="1009" spans="1:1" x14ac:dyDescent="0.25">
      <c r="A1009" s="47"/>
    </row>
    <row r="1010" spans="1:1" x14ac:dyDescent="0.25">
      <c r="A1010" s="47"/>
    </row>
    <row r="1011" spans="1:1" x14ac:dyDescent="0.25">
      <c r="A1011" s="47"/>
    </row>
    <row r="1012" spans="1:1" x14ac:dyDescent="0.25">
      <c r="A1012" s="47"/>
    </row>
    <row r="1013" spans="1:1" x14ac:dyDescent="0.25">
      <c r="A1013" s="47"/>
    </row>
    <row r="1014" spans="1:1" x14ac:dyDescent="0.25">
      <c r="A1014" s="47"/>
    </row>
    <row r="1015" spans="1:1" x14ac:dyDescent="0.25">
      <c r="A1015" s="47"/>
    </row>
    <row r="1016" spans="1:1" x14ac:dyDescent="0.25">
      <c r="A1016" s="47"/>
    </row>
    <row r="1017" spans="1:1" x14ac:dyDescent="0.25">
      <c r="A1017" s="47"/>
    </row>
    <row r="1018" spans="1:1" x14ac:dyDescent="0.25">
      <c r="A1018" s="47"/>
    </row>
    <row r="1019" spans="1:1" x14ac:dyDescent="0.25">
      <c r="A1019" s="22" t="s">
        <v>150</v>
      </c>
    </row>
    <row r="1020" spans="1:1" x14ac:dyDescent="0.25">
      <c r="A1020" s="47"/>
    </row>
    <row r="1021" spans="1:1" x14ac:dyDescent="0.25">
      <c r="A1021" s="47"/>
    </row>
    <row r="1022" spans="1:1" x14ac:dyDescent="0.25">
      <c r="A1022" s="47"/>
    </row>
    <row r="1023" spans="1:1" x14ac:dyDescent="0.25">
      <c r="A1023" s="47"/>
    </row>
    <row r="1024" spans="1:1" x14ac:dyDescent="0.25">
      <c r="A1024" s="47" t="s">
        <v>126</v>
      </c>
    </row>
    <row r="1025" spans="1:1" x14ac:dyDescent="0.25">
      <c r="A1025" s="1"/>
    </row>
    <row r="1026" spans="1:1" x14ac:dyDescent="0.25">
      <c r="A1026" s="47"/>
    </row>
    <row r="1027" spans="1:1" x14ac:dyDescent="0.25">
      <c r="A1027" s="47" t="s">
        <v>126</v>
      </c>
    </row>
    <row r="1028" spans="1:1" x14ac:dyDescent="0.25">
      <c r="A1028" s="1"/>
    </row>
    <row r="1029" spans="1:1" x14ac:dyDescent="0.25">
      <c r="A1029" s="47"/>
    </row>
    <row r="1030" spans="1:1" x14ac:dyDescent="0.25">
      <c r="A1030" s="47"/>
    </row>
    <row r="1031" spans="1:1" x14ac:dyDescent="0.25">
      <c r="A1031" s="47"/>
    </row>
    <row r="1032" spans="1:1" x14ac:dyDescent="0.25">
      <c r="A1032" s="47"/>
    </row>
    <row r="1033" spans="1:1" x14ac:dyDescent="0.25">
      <c r="A1033" s="47" t="s">
        <v>126</v>
      </c>
    </row>
    <row r="1034" spans="1:1" x14ac:dyDescent="0.25">
      <c r="A1034" s="47"/>
    </row>
    <row r="1035" spans="1:1" x14ac:dyDescent="0.25">
      <c r="A1035" s="47"/>
    </row>
    <row r="1036" spans="1:1" x14ac:dyDescent="0.25">
      <c r="A1036" s="47"/>
    </row>
    <row r="1037" spans="1:1" x14ac:dyDescent="0.25">
      <c r="A1037" s="47"/>
    </row>
    <row r="1038" spans="1:1" x14ac:dyDescent="0.25">
      <c r="A1038" s="47" t="s">
        <v>126</v>
      </c>
    </row>
    <row r="1039" spans="1:1" x14ac:dyDescent="0.25">
      <c r="A1039" s="47"/>
    </row>
    <row r="1040" spans="1:1" x14ac:dyDescent="0.25">
      <c r="A1040" s="94" t="s">
        <v>127</v>
      </c>
    </row>
    <row r="1041" spans="1:1" x14ac:dyDescent="0.25">
      <c r="A1041" s="47" t="s">
        <v>126</v>
      </c>
    </row>
    <row r="1042" spans="1:1" x14ac:dyDescent="0.25">
      <c r="A1042" s="47"/>
    </row>
    <row r="1043" spans="1:1" x14ac:dyDescent="0.25">
      <c r="A1043" s="47" t="s">
        <v>126</v>
      </c>
    </row>
    <row r="1044" spans="1:1" x14ac:dyDescent="0.25">
      <c r="A1044" s="47"/>
    </row>
    <row r="1045" spans="1:1" x14ac:dyDescent="0.25">
      <c r="A1045" s="47"/>
    </row>
    <row r="1046" spans="1:1" x14ac:dyDescent="0.25">
      <c r="A1046" s="47"/>
    </row>
    <row r="1047" spans="1:1" x14ac:dyDescent="0.25">
      <c r="A1047" s="47"/>
    </row>
    <row r="1048" spans="1:1" x14ac:dyDescent="0.25">
      <c r="A1048" s="47"/>
    </row>
    <row r="1049" spans="1:1" x14ac:dyDescent="0.25">
      <c r="A1049" s="22" t="s">
        <v>151</v>
      </c>
    </row>
    <row r="1050" spans="1:1" x14ac:dyDescent="0.25">
      <c r="A1050" s="22"/>
    </row>
    <row r="1051" spans="1:1" x14ac:dyDescent="0.25">
      <c r="A1051" s="22"/>
    </row>
    <row r="1052" spans="1:1" x14ac:dyDescent="0.25">
      <c r="A1052" s="22"/>
    </row>
    <row r="1053" spans="1:1" x14ac:dyDescent="0.25">
      <c r="A1053" s="33"/>
    </row>
    <row r="1054" spans="1:1" x14ac:dyDescent="0.25">
      <c r="A1054" s="47"/>
    </row>
    <row r="1055" spans="1:1" x14ac:dyDescent="0.25">
      <c r="A1055" s="47"/>
    </row>
    <row r="1056" spans="1:1" x14ac:dyDescent="0.25">
      <c r="A1056" s="47"/>
    </row>
    <row r="1057" spans="1:1" x14ac:dyDescent="0.25">
      <c r="A1057" s="47"/>
    </row>
    <row r="1058" spans="1:1" x14ac:dyDescent="0.25">
      <c r="A1058" s="47"/>
    </row>
    <row r="1059" spans="1:1" x14ac:dyDescent="0.25">
      <c r="A1059" s="47"/>
    </row>
    <row r="1060" spans="1:1" x14ac:dyDescent="0.25">
      <c r="A1060" s="47"/>
    </row>
    <row r="1061" spans="1:1" x14ac:dyDescent="0.25">
      <c r="A1061" s="47"/>
    </row>
    <row r="1062" spans="1:1" x14ac:dyDescent="0.25">
      <c r="A1062" s="47"/>
    </row>
    <row r="1063" spans="1:1" x14ac:dyDescent="0.25">
      <c r="A1063" s="47"/>
    </row>
    <row r="1064" spans="1:1" x14ac:dyDescent="0.25">
      <c r="A1064" s="47"/>
    </row>
    <row r="1065" spans="1:1" x14ac:dyDescent="0.25">
      <c r="A1065" s="47"/>
    </row>
    <row r="1066" spans="1:1" x14ac:dyDescent="0.25">
      <c r="A1066" s="47"/>
    </row>
    <row r="1067" spans="1:1" x14ac:dyDescent="0.25">
      <c r="A1067" s="47"/>
    </row>
    <row r="1068" spans="1:1" x14ac:dyDescent="0.25">
      <c r="A1068" s="47"/>
    </row>
    <row r="1069" spans="1:1" x14ac:dyDescent="0.25">
      <c r="A1069" s="47"/>
    </row>
    <row r="1070" spans="1:1" x14ac:dyDescent="0.25">
      <c r="A1070" s="47"/>
    </row>
    <row r="1071" spans="1:1" x14ac:dyDescent="0.25">
      <c r="A1071" s="47"/>
    </row>
    <row r="1072" spans="1:1" x14ac:dyDescent="0.25">
      <c r="A1072" s="37" t="s">
        <v>143</v>
      </c>
    </row>
    <row r="1073" spans="1:1" x14ac:dyDescent="0.25">
      <c r="A1073" s="37" t="s">
        <v>143</v>
      </c>
    </row>
    <row r="1074" spans="1:1" x14ac:dyDescent="0.25">
      <c r="A1074" s="37" t="s">
        <v>143</v>
      </c>
    </row>
    <row r="1075" spans="1:1" x14ac:dyDescent="0.25">
      <c r="A1075" s="47"/>
    </row>
    <row r="1076" spans="1:1" x14ac:dyDescent="0.25">
      <c r="A1076" s="90" t="e">
        <f>(C1077-C1076)/R1077*0.2+C1076</f>
        <v>#DIV/0!</v>
      </c>
    </row>
    <row r="1077" spans="1:1" x14ac:dyDescent="0.25">
      <c r="A1077" s="47"/>
    </row>
    <row r="1078" spans="1:1" x14ac:dyDescent="0.25">
      <c r="A1078" s="47"/>
    </row>
    <row r="1079" spans="1:1" x14ac:dyDescent="0.25">
      <c r="A1079" s="47"/>
    </row>
    <row r="1080" spans="1:1" x14ac:dyDescent="0.25">
      <c r="A1080" s="47"/>
    </row>
    <row r="1081" spans="1:1" x14ac:dyDescent="0.25">
      <c r="A1081" s="47"/>
    </row>
    <row r="1082" spans="1:1" x14ac:dyDescent="0.25">
      <c r="A1082" s="47"/>
    </row>
    <row r="1083" spans="1:1" x14ac:dyDescent="0.25">
      <c r="A1083" s="47"/>
    </row>
    <row r="1084" spans="1:1" x14ac:dyDescent="0.25">
      <c r="A1084" s="47"/>
    </row>
    <row r="1085" spans="1:1" x14ac:dyDescent="0.25">
      <c r="A1085" s="47"/>
    </row>
    <row r="1086" spans="1:1" x14ac:dyDescent="0.25">
      <c r="A1086" s="47"/>
    </row>
    <row r="1087" spans="1:1" x14ac:dyDescent="0.25">
      <c r="A1087" s="47"/>
    </row>
    <row r="1088" spans="1:1" x14ac:dyDescent="0.25">
      <c r="A1088" s="47"/>
    </row>
    <row r="1089" spans="1:1" x14ac:dyDescent="0.25">
      <c r="A1089" s="47"/>
    </row>
    <row r="1090" spans="1:1" x14ac:dyDescent="0.25">
      <c r="A1090" s="47"/>
    </row>
    <row r="1091" spans="1:1" x14ac:dyDescent="0.25">
      <c r="A1091" s="47"/>
    </row>
    <row r="1092" spans="1:1" x14ac:dyDescent="0.25">
      <c r="A1092" s="47"/>
    </row>
    <row r="1093" spans="1:1" x14ac:dyDescent="0.25">
      <c r="A1093" s="47"/>
    </row>
    <row r="1094" spans="1:1" x14ac:dyDescent="0.25">
      <c r="A1094" s="47"/>
    </row>
    <row r="1095" spans="1:1" x14ac:dyDescent="0.25">
      <c r="A1095" s="47"/>
    </row>
    <row r="1096" spans="1:1" x14ac:dyDescent="0.25">
      <c r="A1096" s="22" t="s">
        <v>151</v>
      </c>
    </row>
    <row r="1097" spans="1:1" x14ac:dyDescent="0.25">
      <c r="A1097" s="47"/>
    </row>
    <row r="1098" spans="1:1" x14ac:dyDescent="0.25">
      <c r="A1098" s="47"/>
    </row>
    <row r="1099" spans="1:1" x14ac:dyDescent="0.25">
      <c r="A1099" s="47"/>
    </row>
    <row r="1100" spans="1:1" x14ac:dyDescent="0.25">
      <c r="A1100" s="47"/>
    </row>
    <row r="1101" spans="1:1" x14ac:dyDescent="0.25">
      <c r="A1101" s="47"/>
    </row>
    <row r="1102" spans="1:1" x14ac:dyDescent="0.25">
      <c r="A1102" s="47"/>
    </row>
    <row r="1103" spans="1:1" x14ac:dyDescent="0.25">
      <c r="A1103" s="47"/>
    </row>
    <row r="1104" spans="1:1" x14ac:dyDescent="0.25">
      <c r="A1104" s="47"/>
    </row>
    <row r="1105" spans="1:1" x14ac:dyDescent="0.25">
      <c r="A1105" s="47"/>
    </row>
    <row r="1106" spans="1:1" x14ac:dyDescent="0.25">
      <c r="A1106" s="47"/>
    </row>
    <row r="1107" spans="1:1" x14ac:dyDescent="0.25">
      <c r="A1107" s="47"/>
    </row>
    <row r="1108" spans="1:1" x14ac:dyDescent="0.25">
      <c r="A1108" s="47"/>
    </row>
    <row r="1109" spans="1:1" x14ac:dyDescent="0.25">
      <c r="A1109" s="47"/>
    </row>
    <row r="1110" spans="1:1" x14ac:dyDescent="0.25">
      <c r="A1110" s="47"/>
    </row>
    <row r="1111" spans="1:1" x14ac:dyDescent="0.25">
      <c r="A1111" s="47"/>
    </row>
    <row r="1112" spans="1:1" x14ac:dyDescent="0.25">
      <c r="A1112" s="47"/>
    </row>
    <row r="1113" spans="1:1" x14ac:dyDescent="0.25">
      <c r="A1113" s="47"/>
    </row>
    <row r="1114" spans="1:1" x14ac:dyDescent="0.25">
      <c r="A1114" s="94" t="s">
        <v>127</v>
      </c>
    </row>
    <row r="1115" spans="1:1" x14ac:dyDescent="0.25">
      <c r="A1115" s="47"/>
    </row>
    <row r="1116" spans="1:1" x14ac:dyDescent="0.25">
      <c r="A1116" s="47"/>
    </row>
    <row r="1117" spans="1:1" x14ac:dyDescent="0.25">
      <c r="A1117" s="47"/>
    </row>
    <row r="1118" spans="1:1" x14ac:dyDescent="0.25">
      <c r="A1118" s="47"/>
    </row>
    <row r="1119" spans="1:1" x14ac:dyDescent="0.25">
      <c r="A1119" s="47"/>
    </row>
    <row r="1120" spans="1:1" x14ac:dyDescent="0.25">
      <c r="A1120" s="47"/>
    </row>
    <row r="1121" spans="1:1" x14ac:dyDescent="0.25">
      <c r="A1121" s="22" t="s">
        <v>152</v>
      </c>
    </row>
    <row r="1122" spans="1:1" x14ac:dyDescent="0.25">
      <c r="A1122" s="22"/>
    </row>
    <row r="1123" spans="1:1" x14ac:dyDescent="0.25">
      <c r="A1123" s="22"/>
    </row>
    <row r="1124" spans="1:1" x14ac:dyDescent="0.25">
      <c r="A1124" s="22"/>
    </row>
    <row r="1125" spans="1:1" x14ac:dyDescent="0.25">
      <c r="A1125" s="33"/>
    </row>
    <row r="1126" spans="1:1" x14ac:dyDescent="0.25">
      <c r="A1126" s="47"/>
    </row>
    <row r="1127" spans="1:1" x14ac:dyDescent="0.25">
      <c r="A1127" s="47"/>
    </row>
    <row r="1128" spans="1:1" x14ac:dyDescent="0.25">
      <c r="A1128" s="47"/>
    </row>
    <row r="1129" spans="1:1" x14ac:dyDescent="0.25">
      <c r="A1129" s="47"/>
    </row>
    <row r="1130" spans="1:1" x14ac:dyDescent="0.25">
      <c r="A1130" s="47"/>
    </row>
    <row r="1131" spans="1:1" x14ac:dyDescent="0.25">
      <c r="A1131" s="47"/>
    </row>
    <row r="1132" spans="1:1" x14ac:dyDescent="0.25">
      <c r="A1132" s="47"/>
    </row>
    <row r="1133" spans="1:1" x14ac:dyDescent="0.25">
      <c r="A1133" s="47"/>
    </row>
    <row r="1134" spans="1:1" x14ac:dyDescent="0.25">
      <c r="A1134" s="47"/>
    </row>
    <row r="1135" spans="1:1" x14ac:dyDescent="0.25">
      <c r="A1135" s="47"/>
    </row>
    <row r="1136" spans="1:1" x14ac:dyDescent="0.25">
      <c r="A1136" s="47"/>
    </row>
    <row r="1137" spans="1:1" x14ac:dyDescent="0.25">
      <c r="A1137" s="47"/>
    </row>
    <row r="1138" spans="1:1" x14ac:dyDescent="0.25">
      <c r="A1138" s="47"/>
    </row>
    <row r="1139" spans="1:1" x14ac:dyDescent="0.25">
      <c r="A1139" s="47"/>
    </row>
    <row r="1140" spans="1:1" x14ac:dyDescent="0.25">
      <c r="A1140" s="47"/>
    </row>
    <row r="1141" spans="1:1" x14ac:dyDescent="0.25">
      <c r="A1141" s="47"/>
    </row>
    <row r="1142" spans="1:1" x14ac:dyDescent="0.25">
      <c r="A1142" s="47"/>
    </row>
    <row r="1143" spans="1:1" x14ac:dyDescent="0.25">
      <c r="A1143" s="47"/>
    </row>
    <row r="1144" spans="1:1" x14ac:dyDescent="0.25">
      <c r="A1144" s="47"/>
    </row>
    <row r="1145" spans="1:1" x14ac:dyDescent="0.25">
      <c r="A1145" s="47"/>
    </row>
    <row r="1146" spans="1:1" x14ac:dyDescent="0.25">
      <c r="A1146" s="37" t="s">
        <v>143</v>
      </c>
    </row>
    <row r="1147" spans="1:1" x14ac:dyDescent="0.25">
      <c r="A1147" s="47"/>
    </row>
    <row r="1148" spans="1:1" x14ac:dyDescent="0.25">
      <c r="A1148" s="90" t="e">
        <f>(C1149-C1148)/R1149*0.2+C1148</f>
        <v>#DIV/0!</v>
      </c>
    </row>
    <row r="1149" spans="1:1" x14ac:dyDescent="0.25">
      <c r="A1149" s="37" t="s">
        <v>143</v>
      </c>
    </row>
    <row r="1150" spans="1:1" x14ac:dyDescent="0.25">
      <c r="A1150" s="47"/>
    </row>
    <row r="1151" spans="1:1" x14ac:dyDescent="0.25">
      <c r="A1151" s="47"/>
    </row>
    <row r="1152" spans="1:1" x14ac:dyDescent="0.25">
      <c r="A1152" s="47"/>
    </row>
    <row r="1153" spans="1:1" x14ac:dyDescent="0.25">
      <c r="A1153" s="47"/>
    </row>
    <row r="1154" spans="1:1" x14ac:dyDescent="0.25">
      <c r="A1154" s="47"/>
    </row>
    <row r="1155" spans="1:1" x14ac:dyDescent="0.25">
      <c r="A1155" s="47"/>
    </row>
    <row r="1156" spans="1:1" x14ac:dyDescent="0.25">
      <c r="A1156" s="47"/>
    </row>
    <row r="1157" spans="1:1" x14ac:dyDescent="0.25">
      <c r="A1157" s="47"/>
    </row>
    <row r="1158" spans="1:1" x14ac:dyDescent="0.25">
      <c r="A1158" s="47"/>
    </row>
    <row r="1159" spans="1:1" x14ac:dyDescent="0.25">
      <c r="A1159" s="47"/>
    </row>
    <row r="1160" spans="1:1" x14ac:dyDescent="0.25">
      <c r="A1160" s="47"/>
    </row>
    <row r="1161" spans="1:1" x14ac:dyDescent="0.25">
      <c r="A1161" s="47"/>
    </row>
    <row r="1162" spans="1:1" x14ac:dyDescent="0.25">
      <c r="A1162" s="47"/>
    </row>
    <row r="1163" spans="1:1" x14ac:dyDescent="0.25">
      <c r="A1163" s="47"/>
    </row>
    <row r="1164" spans="1:1" x14ac:dyDescent="0.25">
      <c r="A1164" s="47"/>
    </row>
    <row r="1165" spans="1:1" x14ac:dyDescent="0.25">
      <c r="A1165" s="47"/>
    </row>
    <row r="1166" spans="1:1" x14ac:dyDescent="0.25">
      <c r="A1166" s="47"/>
    </row>
    <row r="1167" spans="1:1" x14ac:dyDescent="0.25">
      <c r="A1167" s="47"/>
    </row>
    <row r="1168" spans="1:1" x14ac:dyDescent="0.25">
      <c r="A1168" s="22" t="s">
        <v>152</v>
      </c>
    </row>
    <row r="1169" spans="1:1" x14ac:dyDescent="0.25">
      <c r="A1169" s="47"/>
    </row>
    <row r="1170" spans="1:1" x14ac:dyDescent="0.25">
      <c r="A1170" s="47"/>
    </row>
    <row r="1171" spans="1:1" x14ac:dyDescent="0.25">
      <c r="A1171" s="47"/>
    </row>
    <row r="1172" spans="1:1" x14ac:dyDescent="0.25">
      <c r="A1172" s="47"/>
    </row>
    <row r="1173" spans="1:1" x14ac:dyDescent="0.25">
      <c r="A1173" s="47"/>
    </row>
    <row r="1174" spans="1:1" x14ac:dyDescent="0.25">
      <c r="A1174" s="47"/>
    </row>
    <row r="1175" spans="1:1" x14ac:dyDescent="0.25">
      <c r="A1175" s="47"/>
    </row>
    <row r="1176" spans="1:1" x14ac:dyDescent="0.25">
      <c r="A1176" s="47"/>
    </row>
    <row r="1177" spans="1:1" x14ac:dyDescent="0.25">
      <c r="A1177" s="47"/>
    </row>
    <row r="1178" spans="1:1" x14ac:dyDescent="0.25">
      <c r="A1178" s="47"/>
    </row>
    <row r="1179" spans="1:1" x14ac:dyDescent="0.25">
      <c r="A1179" s="47"/>
    </row>
    <row r="1180" spans="1:1" x14ac:dyDescent="0.25">
      <c r="A1180" s="47"/>
    </row>
    <row r="1181" spans="1:1" x14ac:dyDescent="0.25">
      <c r="A1181" s="47"/>
    </row>
    <row r="1182" spans="1:1" x14ac:dyDescent="0.25">
      <c r="A1182" s="47"/>
    </row>
    <row r="1183" spans="1:1" x14ac:dyDescent="0.25">
      <c r="A1183" s="47"/>
    </row>
    <row r="1184" spans="1:1" x14ac:dyDescent="0.25">
      <c r="A1184" s="47"/>
    </row>
    <row r="1185" spans="1:1" x14ac:dyDescent="0.25">
      <c r="A1185" s="47"/>
    </row>
    <row r="1186" spans="1:1" x14ac:dyDescent="0.25">
      <c r="A1186" s="94" t="s">
        <v>127</v>
      </c>
    </row>
    <row r="1187" spans="1:1" x14ac:dyDescent="0.25">
      <c r="A1187" s="47"/>
    </row>
    <row r="1188" spans="1:1" x14ac:dyDescent="0.25">
      <c r="A1188" s="47"/>
    </row>
    <row r="1189" spans="1:1" x14ac:dyDescent="0.25">
      <c r="A1189" s="47"/>
    </row>
    <row r="1190" spans="1:1" x14ac:dyDescent="0.25">
      <c r="A1190" s="47"/>
    </row>
    <row r="1191" spans="1:1" x14ac:dyDescent="0.25">
      <c r="A1191" s="47"/>
    </row>
    <row r="1193" spans="1:1" x14ac:dyDescent="0.25">
      <c r="A1193" s="22" t="s">
        <v>154</v>
      </c>
    </row>
    <row r="1194" spans="1:1" x14ac:dyDescent="0.25">
      <c r="A1194" s="22"/>
    </row>
    <row r="1195" spans="1:1" x14ac:dyDescent="0.25">
      <c r="A1195" s="22"/>
    </row>
    <row r="1196" spans="1:1" x14ac:dyDescent="0.25">
      <c r="A1196" s="22"/>
    </row>
    <row r="1197" spans="1:1" x14ac:dyDescent="0.25">
      <c r="A1197" s="22"/>
    </row>
    <row r="1198" spans="1:1" x14ac:dyDescent="0.25">
      <c r="A1198" s="33"/>
    </row>
    <row r="1203" spans="1:1" x14ac:dyDescent="0.25">
      <c r="A1203" s="22"/>
    </row>
    <row r="1204" spans="1:1" x14ac:dyDescent="0.25">
      <c r="A1204" s="22"/>
    </row>
    <row r="1205" spans="1:1" x14ac:dyDescent="0.25">
      <c r="A1205" s="22"/>
    </row>
    <row r="1206" spans="1:1" x14ac:dyDescent="0.25">
      <c r="A1206" s="22"/>
    </row>
    <row r="1207" spans="1:1" x14ac:dyDescent="0.25">
      <c r="A1207" s="22"/>
    </row>
    <row r="1208" spans="1:1" x14ac:dyDescent="0.25">
      <c r="A1208" s="33"/>
    </row>
    <row r="1209" spans="1:1" x14ac:dyDescent="0.25">
      <c r="A1209" s="22"/>
    </row>
    <row r="1210" spans="1:1" x14ac:dyDescent="0.25">
      <c r="A1210" s="22"/>
    </row>
    <row r="1211" spans="1:1" x14ac:dyDescent="0.25">
      <c r="A1211" s="22"/>
    </row>
    <row r="1212" spans="1:1" x14ac:dyDescent="0.25">
      <c r="A1212" s="22"/>
    </row>
    <row r="1213" spans="1:1" x14ac:dyDescent="0.25">
      <c r="A1213" s="22"/>
    </row>
    <row r="1214" spans="1:1" x14ac:dyDescent="0.25">
      <c r="A1214" s="22"/>
    </row>
    <row r="1215" spans="1:1" x14ac:dyDescent="0.25">
      <c r="A1215" s="22"/>
    </row>
    <row r="1216" spans="1:1" x14ac:dyDescent="0.25">
      <c r="A1216" s="22"/>
    </row>
    <row r="1217" spans="1:1" x14ac:dyDescent="0.25">
      <c r="A1217" s="22"/>
    </row>
    <row r="1218" spans="1:1" x14ac:dyDescent="0.25">
      <c r="A1218" s="22"/>
    </row>
    <row r="1219" spans="1:1" x14ac:dyDescent="0.25">
      <c r="A1219" s="22"/>
    </row>
    <row r="1220" spans="1:1" x14ac:dyDescent="0.25">
      <c r="A1220" s="22"/>
    </row>
    <row r="1221" spans="1:1" x14ac:dyDescent="0.25">
      <c r="A1221" s="22"/>
    </row>
    <row r="1222" spans="1:1" x14ac:dyDescent="0.25">
      <c r="A1222" s="22"/>
    </row>
    <row r="1223" spans="1:1" x14ac:dyDescent="0.25">
      <c r="A1223" s="22"/>
    </row>
    <row r="1224" spans="1:1" x14ac:dyDescent="0.25">
      <c r="A1224" s="22"/>
    </row>
    <row r="1249" spans="1:1" x14ac:dyDescent="0.25">
      <c r="A1249" s="22" t="s">
        <v>154</v>
      </c>
    </row>
    <row r="1256" spans="1:1" x14ac:dyDescent="0.25">
      <c r="A1256" s="19" t="s">
        <v>126</v>
      </c>
    </row>
    <row r="1263" spans="1:1" x14ac:dyDescent="0.25">
      <c r="A1263" s="19" t="s">
        <v>126</v>
      </c>
    </row>
    <row r="1264" spans="1:1" x14ac:dyDescent="0.25">
      <c r="A1264" s="121"/>
    </row>
    <row r="1266" spans="1:1" x14ac:dyDescent="0.25">
      <c r="A1266" s="47" t="s">
        <v>126</v>
      </c>
    </row>
    <row r="1267" spans="1:1" x14ac:dyDescent="0.25">
      <c r="A1267" s="47"/>
    </row>
    <row r="1268" spans="1:1" x14ac:dyDescent="0.25">
      <c r="A1268" s="47" t="s">
        <v>126</v>
      </c>
    </row>
    <row r="1275" spans="1:1" x14ac:dyDescent="0.25">
      <c r="A1275" s="47" t="s">
        <v>126</v>
      </c>
    </row>
    <row r="1277" spans="1:1" x14ac:dyDescent="0.25">
      <c r="A1277" s="94" t="s">
        <v>127</v>
      </c>
    </row>
    <row r="1278" spans="1:1" x14ac:dyDescent="0.25">
      <c r="A1278" s="47" t="s">
        <v>126</v>
      </c>
    </row>
    <row r="1280" spans="1:1" x14ac:dyDescent="0.25">
      <c r="A1280" s="47" t="s">
        <v>126</v>
      </c>
    </row>
    <row r="1281" spans="1:1" x14ac:dyDescent="0.25">
      <c r="A1281" s="47"/>
    </row>
    <row r="1282" spans="1:1" x14ac:dyDescent="0.25">
      <c r="A1282" s="47"/>
    </row>
    <row r="1283" spans="1:1" x14ac:dyDescent="0.25">
      <c r="A1283" s="47"/>
    </row>
    <row r="1286" spans="1:1" x14ac:dyDescent="0.25">
      <c r="A1286" s="22" t="s">
        <v>155</v>
      </c>
    </row>
    <row r="1287" spans="1:1" x14ac:dyDescent="0.25">
      <c r="A1287" s="22"/>
    </row>
    <row r="1288" spans="1:1" x14ac:dyDescent="0.25">
      <c r="A1288" s="22"/>
    </row>
    <row r="1289" spans="1:1" x14ac:dyDescent="0.25">
      <c r="A1289" s="22"/>
    </row>
    <row r="1290" spans="1:1" x14ac:dyDescent="0.25">
      <c r="A1290" s="22"/>
    </row>
    <row r="1291" spans="1:1" x14ac:dyDescent="0.25">
      <c r="A1291" s="33"/>
    </row>
    <row r="1292" spans="1:1" x14ac:dyDescent="0.25">
      <c r="A1292" s="22"/>
    </row>
    <row r="1293" spans="1:1" x14ac:dyDescent="0.25">
      <c r="A1293" s="22"/>
    </row>
    <row r="1294" spans="1:1" x14ac:dyDescent="0.25">
      <c r="A1294" s="22"/>
    </row>
    <row r="1295" spans="1:1" x14ac:dyDescent="0.25">
      <c r="A1295" s="22"/>
    </row>
    <row r="1296" spans="1:1" x14ac:dyDescent="0.25">
      <c r="A1296" s="22"/>
    </row>
    <row r="1297" spans="1:1" x14ac:dyDescent="0.25">
      <c r="A1297" s="22"/>
    </row>
    <row r="1298" spans="1:1" x14ac:dyDescent="0.25">
      <c r="A1298" s="22"/>
    </row>
    <row r="1299" spans="1:1" x14ac:dyDescent="0.25">
      <c r="A1299" s="22"/>
    </row>
    <row r="1300" spans="1:1" x14ac:dyDescent="0.25">
      <c r="A1300" s="22"/>
    </row>
    <row r="1301" spans="1:1" x14ac:dyDescent="0.25">
      <c r="A1301" s="22"/>
    </row>
    <row r="1302" spans="1:1" x14ac:dyDescent="0.25">
      <c r="A1302" s="22"/>
    </row>
    <row r="1303" spans="1:1" x14ac:dyDescent="0.25">
      <c r="A1303" s="33"/>
    </row>
    <row r="1304" spans="1:1" x14ac:dyDescent="0.25">
      <c r="A1304" s="22"/>
    </row>
    <row r="1305" spans="1:1" x14ac:dyDescent="0.25">
      <c r="A1305" s="22"/>
    </row>
    <row r="1306" spans="1:1" x14ac:dyDescent="0.25">
      <c r="A1306" s="22"/>
    </row>
    <row r="1307" spans="1:1" x14ac:dyDescent="0.25">
      <c r="A1307" s="22"/>
    </row>
    <row r="1308" spans="1:1" x14ac:dyDescent="0.25">
      <c r="A1308" s="22"/>
    </row>
    <row r="1309" spans="1:1" x14ac:dyDescent="0.25">
      <c r="A1309" s="22"/>
    </row>
    <row r="1310" spans="1:1" x14ac:dyDescent="0.25">
      <c r="A1310" s="22"/>
    </row>
    <row r="1311" spans="1:1" x14ac:dyDescent="0.25">
      <c r="A1311" s="22"/>
    </row>
    <row r="1312" spans="1:1" x14ac:dyDescent="0.25">
      <c r="A1312" s="22"/>
    </row>
    <row r="1313" spans="1:1" x14ac:dyDescent="0.25">
      <c r="A1313" s="22"/>
    </row>
    <row r="1314" spans="1:1" x14ac:dyDescent="0.25">
      <c r="A1314" s="22"/>
    </row>
    <row r="1315" spans="1:1" x14ac:dyDescent="0.25">
      <c r="A1315" s="22"/>
    </row>
    <row r="1316" spans="1:1" x14ac:dyDescent="0.25">
      <c r="A1316" s="22"/>
    </row>
    <row r="1317" spans="1:1" x14ac:dyDescent="0.25">
      <c r="A1317" s="22"/>
    </row>
    <row r="1342" spans="1:1" x14ac:dyDescent="0.25">
      <c r="A1342" s="22" t="s">
        <v>155</v>
      </c>
    </row>
    <row r="1349" spans="1:1" x14ac:dyDescent="0.25">
      <c r="A1349" s="19" t="s">
        <v>126</v>
      </c>
    </row>
    <row r="1355" spans="1:1" x14ac:dyDescent="0.25">
      <c r="A1355" s="19" t="s">
        <v>126</v>
      </c>
    </row>
    <row r="1357" spans="1:1" x14ac:dyDescent="0.25">
      <c r="A1357" s="113" t="s">
        <v>126</v>
      </c>
    </row>
    <row r="1361" spans="1:1" x14ac:dyDescent="0.25">
      <c r="A1361" s="47" t="s">
        <v>126</v>
      </c>
    </row>
    <row r="1368" spans="1:1" x14ac:dyDescent="0.25">
      <c r="A1368" s="47" t="s">
        <v>126</v>
      </c>
    </row>
    <row r="1370" spans="1:1" x14ac:dyDescent="0.25">
      <c r="A1370" s="94" t="s">
        <v>127</v>
      </c>
    </row>
    <row r="1371" spans="1:1" x14ac:dyDescent="0.25">
      <c r="A1371" s="47" t="s">
        <v>126</v>
      </c>
    </row>
    <row r="1373" spans="1:1" x14ac:dyDescent="0.25">
      <c r="A1373" s="47" t="s">
        <v>126</v>
      </c>
    </row>
    <row r="1374" spans="1:1" x14ac:dyDescent="0.25">
      <c r="A1374" s="47"/>
    </row>
    <row r="1375" spans="1:1" x14ac:dyDescent="0.25">
      <c r="A1375" s="47"/>
    </row>
    <row r="1376" spans="1:1" x14ac:dyDescent="0.25">
      <c r="A1376" s="47"/>
    </row>
    <row r="1379" spans="1:1" x14ac:dyDescent="0.25">
      <c r="A1379" s="22" t="s">
        <v>156</v>
      </c>
    </row>
    <row r="1380" spans="1:1" x14ac:dyDescent="0.25">
      <c r="A1380" s="22"/>
    </row>
    <row r="1381" spans="1:1" x14ac:dyDescent="0.25">
      <c r="A1381" s="22"/>
    </row>
    <row r="1382" spans="1:1" x14ac:dyDescent="0.25">
      <c r="A1382" s="22"/>
    </row>
    <row r="1383" spans="1:1" x14ac:dyDescent="0.25">
      <c r="A1383" s="22"/>
    </row>
    <row r="1384" spans="1:1" x14ac:dyDescent="0.25">
      <c r="A1384" s="33"/>
    </row>
    <row r="1385" spans="1:1" x14ac:dyDescent="0.25">
      <c r="A1385" s="22"/>
    </row>
    <row r="1386" spans="1:1" x14ac:dyDescent="0.25">
      <c r="A1386" s="22"/>
    </row>
    <row r="1387" spans="1:1" x14ac:dyDescent="0.25">
      <c r="A1387" s="22"/>
    </row>
    <row r="1388" spans="1:1" x14ac:dyDescent="0.25">
      <c r="A1388" s="22"/>
    </row>
    <row r="1389" spans="1:1" x14ac:dyDescent="0.25">
      <c r="A1389" s="22"/>
    </row>
    <row r="1390" spans="1:1" x14ac:dyDescent="0.25">
      <c r="A1390" s="22"/>
    </row>
    <row r="1435" spans="1:1" x14ac:dyDescent="0.25">
      <c r="A1435" s="22" t="s">
        <v>156</v>
      </c>
    </row>
    <row r="1442" spans="1:1" x14ac:dyDescent="0.25">
      <c r="A1442" s="19" t="s">
        <v>126</v>
      </c>
    </row>
    <row r="1444" spans="1:1" x14ac:dyDescent="0.25">
      <c r="A1444" s="19" t="s">
        <v>126</v>
      </c>
    </row>
    <row r="1448" spans="1:1" x14ac:dyDescent="0.25">
      <c r="A1448" s="19" t="s">
        <v>126</v>
      </c>
    </row>
    <row r="1450" spans="1:1" x14ac:dyDescent="0.25">
      <c r="A1450" s="113" t="s">
        <v>126</v>
      </c>
    </row>
    <row r="1454" spans="1:1" x14ac:dyDescent="0.25">
      <c r="A1454" s="47" t="s">
        <v>126</v>
      </c>
    </row>
    <row r="1461" spans="1:1" x14ac:dyDescent="0.25">
      <c r="A1461" s="47" t="s">
        <v>126</v>
      </c>
    </row>
    <row r="1463" spans="1:1" x14ac:dyDescent="0.25">
      <c r="A1463" s="94" t="s">
        <v>127</v>
      </c>
    </row>
    <row r="1464" spans="1:1" x14ac:dyDescent="0.25">
      <c r="A1464" s="47" t="s">
        <v>126</v>
      </c>
    </row>
    <row r="1466" spans="1:1" x14ac:dyDescent="0.25">
      <c r="A1466" s="47" t="s">
        <v>126</v>
      </c>
    </row>
    <row r="1467" spans="1:1" x14ac:dyDescent="0.25">
      <c r="A1467" s="47"/>
    </row>
    <row r="1468" spans="1:1" x14ac:dyDescent="0.25">
      <c r="A1468" s="47"/>
    </row>
    <row r="1469" spans="1:1" x14ac:dyDescent="0.25">
      <c r="A1469" s="47"/>
    </row>
    <row r="1472" spans="1:1" x14ac:dyDescent="0.25">
      <c r="A1472" s="22" t="s">
        <v>157</v>
      </c>
    </row>
    <row r="1473" spans="1:1" x14ac:dyDescent="0.25">
      <c r="A1473" s="22"/>
    </row>
    <row r="1474" spans="1:1" x14ac:dyDescent="0.25">
      <c r="A1474" s="22"/>
    </row>
    <row r="1475" spans="1:1" x14ac:dyDescent="0.25">
      <c r="A1475" s="22"/>
    </row>
    <row r="1476" spans="1:1" x14ac:dyDescent="0.25">
      <c r="A1476" s="22"/>
    </row>
    <row r="1477" spans="1:1" x14ac:dyDescent="0.25">
      <c r="A1477" s="33"/>
    </row>
    <row r="1478" spans="1:1" x14ac:dyDescent="0.25">
      <c r="A1478" s="22"/>
    </row>
    <row r="1479" spans="1:1" x14ac:dyDescent="0.25">
      <c r="A1479" s="22"/>
    </row>
    <row r="1480" spans="1:1" x14ac:dyDescent="0.25">
      <c r="A1480" s="22"/>
    </row>
    <row r="1481" spans="1:1" x14ac:dyDescent="0.25">
      <c r="A1481" s="22"/>
    </row>
    <row r="1482" spans="1:1" x14ac:dyDescent="0.25">
      <c r="A1482" s="22"/>
    </row>
    <row r="1483" spans="1:1" x14ac:dyDescent="0.25">
      <c r="A1483" s="22"/>
    </row>
    <row r="1484" spans="1:1" x14ac:dyDescent="0.25">
      <c r="A1484" s="22"/>
    </row>
    <row r="1485" spans="1:1" x14ac:dyDescent="0.25">
      <c r="A1485" s="22"/>
    </row>
    <row r="1486" spans="1:1" x14ac:dyDescent="0.25">
      <c r="A1486" s="22"/>
    </row>
    <row r="1487" spans="1:1" x14ac:dyDescent="0.25">
      <c r="A1487" s="22"/>
    </row>
    <row r="1488" spans="1:1" x14ac:dyDescent="0.25">
      <c r="A1488" s="22"/>
    </row>
    <row r="1489" spans="1:1" x14ac:dyDescent="0.25">
      <c r="A1489" s="22"/>
    </row>
    <row r="1490" spans="1:1" x14ac:dyDescent="0.25">
      <c r="A1490" s="22"/>
    </row>
    <row r="1491" spans="1:1" x14ac:dyDescent="0.25">
      <c r="A1491" s="22"/>
    </row>
    <row r="1492" spans="1:1" x14ac:dyDescent="0.25">
      <c r="A1492" s="22"/>
    </row>
    <row r="1493" spans="1:1" x14ac:dyDescent="0.25">
      <c r="A1493" s="22"/>
    </row>
    <row r="1494" spans="1:1" x14ac:dyDescent="0.25">
      <c r="A1494" s="22"/>
    </row>
    <row r="1504" spans="1:1" x14ac:dyDescent="0.25">
      <c r="A1504" s="90" t="e">
        <f>(C1505-C1504)/R1505*0.2+C1504</f>
        <v>#DIV/0!</v>
      </c>
    </row>
    <row r="1517" spans="1:1" x14ac:dyDescent="0.25">
      <c r="A1517" s="22" t="s">
        <v>157</v>
      </c>
    </row>
    <row r="1533" spans="1:1" x14ac:dyDescent="0.25">
      <c r="A1533" s="94" t="s">
        <v>127</v>
      </c>
    </row>
    <row r="1540" spans="1:1" x14ac:dyDescent="0.25">
      <c r="A1540" s="22" t="s">
        <v>159</v>
      </c>
    </row>
    <row r="1541" spans="1:1" x14ac:dyDescent="0.25">
      <c r="A1541" s="22"/>
    </row>
    <row r="1542" spans="1:1" x14ac:dyDescent="0.25">
      <c r="A1542" s="22"/>
    </row>
    <row r="1543" spans="1:1" x14ac:dyDescent="0.25">
      <c r="A1543" s="22"/>
    </row>
    <row r="1544" spans="1:1" x14ac:dyDescent="0.25">
      <c r="A1544" s="22"/>
    </row>
    <row r="1545" spans="1:1" x14ac:dyDescent="0.25">
      <c r="A1545" s="33"/>
    </row>
    <row r="1546" spans="1:1" x14ac:dyDescent="0.25">
      <c r="A1546" s="33"/>
    </row>
    <row r="1547" spans="1:1" x14ac:dyDescent="0.25">
      <c r="A1547" s="33"/>
    </row>
    <row r="1548" spans="1:1" x14ac:dyDescent="0.25">
      <c r="A1548" s="33"/>
    </row>
    <row r="1549" spans="1:1" x14ac:dyDescent="0.25">
      <c r="A1549" s="33"/>
    </row>
    <row r="1550" spans="1:1" x14ac:dyDescent="0.25">
      <c r="A1550" s="22"/>
    </row>
    <row r="1551" spans="1:1" x14ac:dyDescent="0.25">
      <c r="A1551" s="22"/>
    </row>
    <row r="1552" spans="1:1" x14ac:dyDescent="0.25">
      <c r="A1552" s="22"/>
    </row>
    <row r="1553" spans="1:1" x14ac:dyDescent="0.25">
      <c r="A1553" s="22"/>
    </row>
    <row r="1554" spans="1:1" x14ac:dyDescent="0.25">
      <c r="A1554" s="22"/>
    </row>
    <row r="1555" spans="1:1" x14ac:dyDescent="0.25">
      <c r="A1555" s="22"/>
    </row>
    <row r="1556" spans="1:1" x14ac:dyDescent="0.25">
      <c r="A1556" s="22"/>
    </row>
    <row r="1557" spans="1:1" x14ac:dyDescent="0.25">
      <c r="A1557" s="22"/>
    </row>
    <row r="1558" spans="1:1" x14ac:dyDescent="0.25">
      <c r="A1558" s="22"/>
    </row>
    <row r="1559" spans="1:1" x14ac:dyDescent="0.25">
      <c r="A1559" s="22"/>
    </row>
    <row r="1560" spans="1:1" x14ac:dyDescent="0.25">
      <c r="A1560" s="22"/>
    </row>
    <row r="1568" spans="1:1" x14ac:dyDescent="0.25">
      <c r="A1568" s="22"/>
    </row>
    <row r="1569" spans="1:1" x14ac:dyDescent="0.25">
      <c r="A1569" s="22"/>
    </row>
    <row r="1570" spans="1:1" x14ac:dyDescent="0.25">
      <c r="A1570" s="22"/>
    </row>
    <row r="1571" spans="1:1" x14ac:dyDescent="0.25">
      <c r="A1571" s="22"/>
    </row>
    <row r="1572" spans="1:1" x14ac:dyDescent="0.25">
      <c r="A1572" s="90" t="e">
        <f>(C1573-C1572)/R1573*0.2+C1572</f>
        <v>#DIV/0!</v>
      </c>
    </row>
    <row r="1573" spans="1:1" x14ac:dyDescent="0.25">
      <c r="A1573" s="22"/>
    </row>
    <row r="1574" spans="1:1" x14ac:dyDescent="0.25">
      <c r="A1574" s="22"/>
    </row>
    <row r="1575" spans="1:1" x14ac:dyDescent="0.25">
      <c r="A1575" s="22"/>
    </row>
    <row r="1576" spans="1:1" x14ac:dyDescent="0.25">
      <c r="A1576" s="22"/>
    </row>
    <row r="1577" spans="1:1" x14ac:dyDescent="0.25">
      <c r="A1577" s="22"/>
    </row>
    <row r="1578" spans="1:1" x14ac:dyDescent="0.25">
      <c r="A1578" s="22"/>
    </row>
    <row r="1579" spans="1:1" x14ac:dyDescent="0.25">
      <c r="A1579" s="22"/>
    </row>
    <row r="1580" spans="1:1" x14ac:dyDescent="0.25">
      <c r="A1580" s="22"/>
    </row>
    <row r="1581" spans="1:1" x14ac:dyDescent="0.25">
      <c r="A1581" s="22"/>
    </row>
    <row r="1582" spans="1:1" x14ac:dyDescent="0.25">
      <c r="A1582" s="22"/>
    </row>
    <row r="1583" spans="1:1" x14ac:dyDescent="0.25">
      <c r="A1583" s="22"/>
    </row>
    <row r="1584" spans="1:1" x14ac:dyDescent="0.25">
      <c r="A1584" s="22" t="s">
        <v>159</v>
      </c>
    </row>
    <row r="1585" spans="1:1" x14ac:dyDescent="0.25">
      <c r="A1585" s="22"/>
    </row>
    <row r="1586" spans="1:1" x14ac:dyDescent="0.25">
      <c r="A1586" s="22"/>
    </row>
    <row r="1587" spans="1:1" x14ac:dyDescent="0.25">
      <c r="A1587" s="22"/>
    </row>
    <row r="1588" spans="1:1" x14ac:dyDescent="0.25">
      <c r="A1588" s="22"/>
    </row>
    <row r="1589" spans="1:1" x14ac:dyDescent="0.25">
      <c r="A1589" s="22"/>
    </row>
    <row r="1590" spans="1:1" x14ac:dyDescent="0.25">
      <c r="A1590" s="22"/>
    </row>
    <row r="1591" spans="1:1" x14ac:dyDescent="0.25">
      <c r="A1591" s="22"/>
    </row>
    <row r="1592" spans="1:1" x14ac:dyDescent="0.25">
      <c r="A1592" s="22"/>
    </row>
    <row r="1593" spans="1:1" x14ac:dyDescent="0.25">
      <c r="A1593" s="22"/>
    </row>
    <row r="1594" spans="1:1" x14ac:dyDescent="0.25">
      <c r="A1594" s="22"/>
    </row>
    <row r="1595" spans="1:1" x14ac:dyDescent="0.25">
      <c r="A1595" s="22"/>
    </row>
    <row r="1596" spans="1:1" x14ac:dyDescent="0.25">
      <c r="A1596" s="22"/>
    </row>
    <row r="1597" spans="1:1" x14ac:dyDescent="0.25">
      <c r="A1597" s="22"/>
    </row>
    <row r="1598" spans="1:1" x14ac:dyDescent="0.25">
      <c r="A1598" s="22"/>
    </row>
    <row r="1599" spans="1:1" x14ac:dyDescent="0.25">
      <c r="A1599" s="22"/>
    </row>
    <row r="1600" spans="1:1" x14ac:dyDescent="0.25">
      <c r="A1600" s="22"/>
    </row>
    <row r="1601" spans="1:1" x14ac:dyDescent="0.25">
      <c r="A1601" s="94" t="s">
        <v>127</v>
      </c>
    </row>
    <row r="1602" spans="1:1" x14ac:dyDescent="0.25">
      <c r="A1602" s="22"/>
    </row>
    <row r="1603" spans="1:1" x14ac:dyDescent="0.25">
      <c r="A1603" s="22"/>
    </row>
    <row r="1604" spans="1:1" x14ac:dyDescent="0.25">
      <c r="A1604" s="22"/>
    </row>
    <row r="1605" spans="1:1" x14ac:dyDescent="0.25">
      <c r="A1605" s="22"/>
    </row>
    <row r="1606" spans="1:1" x14ac:dyDescent="0.25">
      <c r="A1606" s="22"/>
    </row>
    <row r="1608" spans="1:1" x14ac:dyDescent="0.25">
      <c r="A1608" s="22" t="s">
        <v>161</v>
      </c>
    </row>
    <row r="1609" spans="1:1" x14ac:dyDescent="0.25">
      <c r="A1609" s="22"/>
    </row>
    <row r="1610" spans="1:1" x14ac:dyDescent="0.25">
      <c r="A1610" s="22"/>
    </row>
    <row r="1611" spans="1:1" x14ac:dyDescent="0.25">
      <c r="A1611" s="22"/>
    </row>
    <row r="1612" spans="1:1" x14ac:dyDescent="0.25">
      <c r="A1612" s="22"/>
    </row>
    <row r="1613" spans="1:1" x14ac:dyDescent="0.25">
      <c r="A1613" s="33"/>
    </row>
    <row r="1614" spans="1:1" x14ac:dyDescent="0.25">
      <c r="A1614" s="33"/>
    </row>
    <row r="1615" spans="1:1" x14ac:dyDescent="0.25">
      <c r="A1615" s="22"/>
    </row>
    <row r="1616" spans="1:1" x14ac:dyDescent="0.25">
      <c r="A1616" s="22"/>
    </row>
    <row r="1617" spans="1:1" x14ac:dyDescent="0.25">
      <c r="A1617" s="22"/>
    </row>
    <row r="1618" spans="1:1" x14ac:dyDescent="0.25">
      <c r="A1618" s="22"/>
    </row>
    <row r="1619" spans="1:1" x14ac:dyDescent="0.25">
      <c r="A1619" s="22"/>
    </row>
    <row r="1620" spans="1:1" x14ac:dyDescent="0.25">
      <c r="A1620" s="22"/>
    </row>
    <row r="1621" spans="1:1" x14ac:dyDescent="0.25">
      <c r="A1621" s="22"/>
    </row>
    <row r="1622" spans="1:1" x14ac:dyDescent="0.25">
      <c r="A1622" s="22"/>
    </row>
    <row r="1624" spans="1:1" x14ac:dyDescent="0.25">
      <c r="A1624" s="22"/>
    </row>
    <row r="1625" spans="1:1" x14ac:dyDescent="0.25">
      <c r="A1625" s="22"/>
    </row>
    <row r="1626" spans="1:1" x14ac:dyDescent="0.25">
      <c r="A1626" s="22"/>
    </row>
    <row r="1627" spans="1:1" x14ac:dyDescent="0.25">
      <c r="A1627" s="22"/>
    </row>
    <row r="1628" spans="1:1" x14ac:dyDescent="0.25">
      <c r="A1628" s="22"/>
    </row>
    <row r="1629" spans="1:1" x14ac:dyDescent="0.25">
      <c r="A1629" s="33"/>
    </row>
    <row r="1639" spans="1:1" x14ac:dyDescent="0.25">
      <c r="A1639" s="90" t="e">
        <f>(C1640-C1639)/R1640*0.2+C1639</f>
        <v>#DIV/0!</v>
      </c>
    </row>
    <row r="1653" spans="1:1" x14ac:dyDescent="0.25">
      <c r="A1653" s="22" t="s">
        <v>161</v>
      </c>
    </row>
    <row r="1669" spans="1:1" x14ac:dyDescent="0.25">
      <c r="A1669" s="94" t="s">
        <v>127</v>
      </c>
    </row>
    <row r="1676" spans="1:1" x14ac:dyDescent="0.25">
      <c r="A1676" s="22" t="s">
        <v>163</v>
      </c>
    </row>
    <row r="1677" spans="1:1" x14ac:dyDescent="0.25">
      <c r="A1677" s="22"/>
    </row>
    <row r="1678" spans="1:1" x14ac:dyDescent="0.25">
      <c r="A1678" s="22"/>
    </row>
    <row r="1679" spans="1:1" x14ac:dyDescent="0.25">
      <c r="A1679" s="22"/>
    </row>
    <row r="1680" spans="1:1" x14ac:dyDescent="0.25">
      <c r="A1680" s="22"/>
    </row>
    <row r="1681" spans="1:1" x14ac:dyDescent="0.25">
      <c r="A1681" s="33"/>
    </row>
    <row r="1682" spans="1:1" x14ac:dyDescent="0.25">
      <c r="A1682" s="22"/>
    </row>
    <row r="1683" spans="1:1" x14ac:dyDescent="0.25">
      <c r="A1683" s="22"/>
    </row>
    <row r="1684" spans="1:1" x14ac:dyDescent="0.25">
      <c r="A1684" s="22"/>
    </row>
    <row r="1685" spans="1:1" x14ac:dyDescent="0.25">
      <c r="A1685" s="22"/>
    </row>
    <row r="1686" spans="1:1" x14ac:dyDescent="0.25">
      <c r="A1686" s="22"/>
    </row>
    <row r="1687" spans="1:1" x14ac:dyDescent="0.25">
      <c r="A1687" s="22"/>
    </row>
    <row r="1688" spans="1:1" x14ac:dyDescent="0.25">
      <c r="A1688" s="22"/>
    </row>
    <row r="1689" spans="1:1" x14ac:dyDescent="0.25">
      <c r="A1689" s="22"/>
    </row>
    <row r="1690" spans="1:1" x14ac:dyDescent="0.25">
      <c r="A1690" s="22"/>
    </row>
    <row r="1691" spans="1:1" x14ac:dyDescent="0.25">
      <c r="A1691" s="22"/>
    </row>
    <row r="1692" spans="1:1" x14ac:dyDescent="0.25">
      <c r="A1692" s="22"/>
    </row>
    <row r="1693" spans="1:1" x14ac:dyDescent="0.25">
      <c r="A1693" s="22"/>
    </row>
    <row r="1694" spans="1:1" x14ac:dyDescent="0.25">
      <c r="A1694" s="22"/>
    </row>
    <row r="1695" spans="1:1" x14ac:dyDescent="0.25">
      <c r="A1695" s="22"/>
    </row>
    <row r="1696" spans="1:1" x14ac:dyDescent="0.25">
      <c r="A1696" s="22"/>
    </row>
    <row r="1697" spans="1:1" x14ac:dyDescent="0.25">
      <c r="A1697" s="22"/>
    </row>
    <row r="1698" spans="1:1" x14ac:dyDescent="0.25">
      <c r="A1698" s="33"/>
    </row>
    <row r="1699" spans="1:1" x14ac:dyDescent="0.25">
      <c r="A1699" s="22"/>
    </row>
    <row r="1700" spans="1:1" x14ac:dyDescent="0.25">
      <c r="A1700" s="22"/>
    </row>
    <row r="1701" spans="1:1" x14ac:dyDescent="0.25">
      <c r="A1701" s="22"/>
    </row>
    <row r="1702" spans="1:1" x14ac:dyDescent="0.25">
      <c r="A1702" s="22"/>
    </row>
    <row r="1703" spans="1:1" x14ac:dyDescent="0.25">
      <c r="A1703" s="22"/>
    </row>
    <row r="1704" spans="1:1" x14ac:dyDescent="0.25">
      <c r="A1704" s="22"/>
    </row>
    <row r="1705" spans="1:1" x14ac:dyDescent="0.25">
      <c r="A1705" s="22"/>
    </row>
    <row r="1706" spans="1:1" x14ac:dyDescent="0.25">
      <c r="A1706" s="22"/>
    </row>
    <row r="1707" spans="1:1" x14ac:dyDescent="0.25">
      <c r="A1707" s="22"/>
    </row>
    <row r="1732" spans="1:1" x14ac:dyDescent="0.25">
      <c r="A1732" s="22" t="s">
        <v>163</v>
      </c>
    </row>
    <row r="1737" spans="1:1" x14ac:dyDescent="0.25">
      <c r="A1737" s="47" t="s">
        <v>126</v>
      </c>
    </row>
    <row r="1739" spans="1:1" x14ac:dyDescent="0.25">
      <c r="A1739" s="47" t="s">
        <v>126</v>
      </c>
    </row>
    <row r="1742" spans="1:1" x14ac:dyDescent="0.25">
      <c r="A1742" s="47" t="s">
        <v>126</v>
      </c>
    </row>
    <row r="1744" spans="1:1" x14ac:dyDescent="0.25">
      <c r="A1744" s="47" t="s">
        <v>126</v>
      </c>
    </row>
    <row r="1745" spans="1:1" x14ac:dyDescent="0.25">
      <c r="A1745" s="47"/>
    </row>
    <row r="1746" spans="1:1" x14ac:dyDescent="0.25">
      <c r="A1746" s="113" t="s">
        <v>126</v>
      </c>
    </row>
    <row r="1747" spans="1:1" x14ac:dyDescent="0.25">
      <c r="A1747" s="47"/>
    </row>
    <row r="1748" spans="1:1" x14ac:dyDescent="0.25">
      <c r="A1748" s="47"/>
    </row>
    <row r="1749" spans="1:1" x14ac:dyDescent="0.25">
      <c r="A1749" s="47"/>
    </row>
    <row r="1750" spans="1:1" x14ac:dyDescent="0.25">
      <c r="A1750" s="47" t="s">
        <v>126</v>
      </c>
    </row>
    <row r="1751" spans="1:1" x14ac:dyDescent="0.25">
      <c r="A1751" s="47"/>
    </row>
    <row r="1752" spans="1:1" x14ac:dyDescent="0.25">
      <c r="A1752" s="47"/>
    </row>
    <row r="1753" spans="1:1" x14ac:dyDescent="0.25">
      <c r="A1753" s="47"/>
    </row>
    <row r="1754" spans="1:1" x14ac:dyDescent="0.25">
      <c r="A1754" s="47" t="s">
        <v>126</v>
      </c>
    </row>
    <row r="1755" spans="1:1" x14ac:dyDescent="0.25">
      <c r="A1755" s="47"/>
    </row>
    <row r="1756" spans="1:1" x14ac:dyDescent="0.25">
      <c r="A1756" s="47"/>
    </row>
    <row r="1757" spans="1:1" x14ac:dyDescent="0.25">
      <c r="A1757" s="47"/>
    </row>
    <row r="1758" spans="1:1" x14ac:dyDescent="0.25">
      <c r="A1758" s="47" t="s">
        <v>126</v>
      </c>
    </row>
    <row r="1759" spans="1:1" x14ac:dyDescent="0.25">
      <c r="A1759" s="47"/>
    </row>
    <row r="1760" spans="1:1" x14ac:dyDescent="0.25">
      <c r="A1760" s="94" t="s">
        <v>127</v>
      </c>
    </row>
    <row r="1761" spans="1:1" x14ac:dyDescent="0.25">
      <c r="A1761" s="47" t="s">
        <v>126</v>
      </c>
    </row>
    <row r="1762" spans="1:1" x14ac:dyDescent="0.25">
      <c r="A1762" s="47"/>
    </row>
    <row r="1763" spans="1:1" x14ac:dyDescent="0.25">
      <c r="A1763" s="47" t="s">
        <v>126</v>
      </c>
    </row>
    <row r="1764" spans="1:1" x14ac:dyDescent="0.25">
      <c r="A1764" s="47"/>
    </row>
    <row r="1765" spans="1:1" x14ac:dyDescent="0.25">
      <c r="A1765" s="47" t="s">
        <v>126</v>
      </c>
    </row>
    <row r="1766" spans="1:1" x14ac:dyDescent="0.25">
      <c r="A1766" s="47"/>
    </row>
    <row r="1767" spans="1:1" x14ac:dyDescent="0.25">
      <c r="A1767" s="47"/>
    </row>
    <row r="1768" spans="1:1" x14ac:dyDescent="0.25">
      <c r="A1768" s="47"/>
    </row>
    <row r="1769" spans="1:1" x14ac:dyDescent="0.25">
      <c r="A1769" s="22" t="s">
        <v>165</v>
      </c>
    </row>
    <row r="1770" spans="1:1" x14ac:dyDescent="0.25">
      <c r="A1770" s="22"/>
    </row>
    <row r="1771" spans="1:1" x14ac:dyDescent="0.25">
      <c r="A1771" s="22"/>
    </row>
    <row r="1772" spans="1:1" x14ac:dyDescent="0.25">
      <c r="A1772" s="22"/>
    </row>
    <row r="1773" spans="1:1" x14ac:dyDescent="0.25">
      <c r="A1773" s="22"/>
    </row>
    <row r="1774" spans="1:1" x14ac:dyDescent="0.25">
      <c r="A1774" s="33"/>
    </row>
    <row r="1775" spans="1:1" x14ac:dyDescent="0.25">
      <c r="A1775" s="22"/>
    </row>
    <row r="1776" spans="1:1" x14ac:dyDescent="0.25">
      <c r="A1776" s="22"/>
    </row>
    <row r="1777" spans="1:1" x14ac:dyDescent="0.25">
      <c r="A1777" s="22"/>
    </row>
    <row r="1778" spans="1:1" x14ac:dyDescent="0.25">
      <c r="A1778" s="22"/>
    </row>
    <row r="1779" spans="1:1" x14ac:dyDescent="0.25">
      <c r="A1779" s="22"/>
    </row>
    <row r="1780" spans="1:1" x14ac:dyDescent="0.25">
      <c r="A1780" s="22"/>
    </row>
    <row r="1781" spans="1:1" x14ac:dyDescent="0.25">
      <c r="A1781" s="22"/>
    </row>
    <row r="1782" spans="1:1" x14ac:dyDescent="0.25">
      <c r="A1782" s="22"/>
    </row>
    <row r="1783" spans="1:1" x14ac:dyDescent="0.25">
      <c r="A1783" s="22"/>
    </row>
    <row r="1784" spans="1:1" x14ac:dyDescent="0.25">
      <c r="A1784" s="22"/>
    </row>
    <row r="1785" spans="1:1" x14ac:dyDescent="0.25">
      <c r="A1785" s="22"/>
    </row>
    <row r="1786" spans="1:1" x14ac:dyDescent="0.25">
      <c r="A1786" s="22"/>
    </row>
    <row r="1787" spans="1:1" x14ac:dyDescent="0.25">
      <c r="A1787" s="22"/>
    </row>
    <row r="1788" spans="1:1" x14ac:dyDescent="0.25">
      <c r="A1788" s="22"/>
    </row>
    <row r="1789" spans="1:1" x14ac:dyDescent="0.25">
      <c r="A1789" s="22"/>
    </row>
    <row r="1790" spans="1:1" x14ac:dyDescent="0.25">
      <c r="A1790" s="33"/>
    </row>
    <row r="1791" spans="1:1" x14ac:dyDescent="0.25">
      <c r="A1791" s="22"/>
    </row>
    <row r="1792" spans="1:1" x14ac:dyDescent="0.25">
      <c r="A1792" s="22"/>
    </row>
    <row r="1793" spans="1:1" x14ac:dyDescent="0.25">
      <c r="A1793" s="22"/>
    </row>
    <row r="1794" spans="1:1" x14ac:dyDescent="0.25">
      <c r="A1794" s="22"/>
    </row>
    <row r="1795" spans="1:1" x14ac:dyDescent="0.25">
      <c r="A1795" s="22"/>
    </row>
    <row r="1796" spans="1:1" x14ac:dyDescent="0.25">
      <c r="A1796" s="22"/>
    </row>
    <row r="1797" spans="1:1" x14ac:dyDescent="0.25">
      <c r="A1797" s="22"/>
    </row>
    <row r="1798" spans="1:1" x14ac:dyDescent="0.25">
      <c r="A1798" s="22"/>
    </row>
    <row r="1799" spans="1:1" x14ac:dyDescent="0.25">
      <c r="A1799" s="22"/>
    </row>
    <row r="1800" spans="1:1" x14ac:dyDescent="0.25">
      <c r="A1800" s="22"/>
    </row>
    <row r="1825" spans="1:1" x14ac:dyDescent="0.25">
      <c r="A1825" s="22" t="s">
        <v>165</v>
      </c>
    </row>
    <row r="1830" spans="1:1" x14ac:dyDescent="0.25">
      <c r="A1830" s="47" t="s">
        <v>126</v>
      </c>
    </row>
    <row r="1832" spans="1:1" x14ac:dyDescent="0.25">
      <c r="A1832" s="47" t="s">
        <v>126</v>
      </c>
    </row>
    <row r="1835" spans="1:1" x14ac:dyDescent="0.25">
      <c r="A1835" s="47" t="s">
        <v>126</v>
      </c>
    </row>
    <row r="1836" spans="1:1" x14ac:dyDescent="0.25">
      <c r="A1836" s="47"/>
    </row>
    <row r="1837" spans="1:1" x14ac:dyDescent="0.25">
      <c r="A1837" s="47" t="s">
        <v>126</v>
      </c>
    </row>
    <row r="1838" spans="1:1" x14ac:dyDescent="0.25">
      <c r="A1838" s="47"/>
    </row>
    <row r="1839" spans="1:1" x14ac:dyDescent="0.25">
      <c r="A1839" s="113" t="s">
        <v>126</v>
      </c>
    </row>
    <row r="1841" spans="1:1" x14ac:dyDescent="0.25">
      <c r="A1841" s="47" t="s">
        <v>126</v>
      </c>
    </row>
    <row r="1842" spans="1:1" x14ac:dyDescent="0.25">
      <c r="A1842" s="47"/>
    </row>
    <row r="1843" spans="1:1" x14ac:dyDescent="0.25">
      <c r="A1843" s="47" t="s">
        <v>126</v>
      </c>
    </row>
    <row r="1844" spans="1:1" x14ac:dyDescent="0.25">
      <c r="A1844" s="47"/>
    </row>
    <row r="1845" spans="1:1" x14ac:dyDescent="0.25">
      <c r="A1845" s="47"/>
    </row>
    <row r="1846" spans="1:1" x14ac:dyDescent="0.25">
      <c r="A1846" s="47"/>
    </row>
    <row r="1847" spans="1:1" x14ac:dyDescent="0.25">
      <c r="A1847" s="47"/>
    </row>
    <row r="1848" spans="1:1" x14ac:dyDescent="0.25">
      <c r="A1848" s="47" t="s">
        <v>126</v>
      </c>
    </row>
    <row r="1849" spans="1:1" x14ac:dyDescent="0.25">
      <c r="A1849" s="47"/>
    </row>
    <row r="1850" spans="1:1" x14ac:dyDescent="0.25">
      <c r="A1850" s="47"/>
    </row>
    <row r="1851" spans="1:1" x14ac:dyDescent="0.25">
      <c r="A1851" s="47" t="s">
        <v>126</v>
      </c>
    </row>
    <row r="1852" spans="1:1" x14ac:dyDescent="0.25">
      <c r="A1852" s="47"/>
    </row>
    <row r="1853" spans="1:1" x14ac:dyDescent="0.25">
      <c r="A1853" s="94" t="s">
        <v>127</v>
      </c>
    </row>
    <row r="1854" spans="1:1" x14ac:dyDescent="0.25">
      <c r="A1854" s="47" t="s">
        <v>126</v>
      </c>
    </row>
    <row r="1855" spans="1:1" x14ac:dyDescent="0.25">
      <c r="A1855" s="47"/>
    </row>
    <row r="1856" spans="1:1" x14ac:dyDescent="0.25">
      <c r="A1856" s="47" t="s">
        <v>126</v>
      </c>
    </row>
    <row r="1857" spans="1:1" x14ac:dyDescent="0.25">
      <c r="A1857" s="47"/>
    </row>
    <row r="1858" spans="1:1" x14ac:dyDescent="0.25">
      <c r="A1858" s="47" t="s">
        <v>126</v>
      </c>
    </row>
    <row r="1859" spans="1:1" x14ac:dyDescent="0.25">
      <c r="A1859" s="47"/>
    </row>
    <row r="1860" spans="1:1" x14ac:dyDescent="0.25">
      <c r="A1860" s="47"/>
    </row>
    <row r="1861" spans="1:1" x14ac:dyDescent="0.25">
      <c r="A1861" s="47"/>
    </row>
    <row r="1862" spans="1:1" x14ac:dyDescent="0.25">
      <c r="A1862" s="22" t="s">
        <v>167</v>
      </c>
    </row>
    <row r="1863" spans="1:1" x14ac:dyDescent="0.25">
      <c r="A1863" s="22"/>
    </row>
    <row r="1864" spans="1:1" x14ac:dyDescent="0.25">
      <c r="A1864" s="22"/>
    </row>
    <row r="1865" spans="1:1" x14ac:dyDescent="0.25">
      <c r="A1865" s="22"/>
    </row>
    <row r="1866" spans="1:1" x14ac:dyDescent="0.25">
      <c r="A1866" s="22"/>
    </row>
    <row r="1867" spans="1:1" x14ac:dyDescent="0.25">
      <c r="A1867" s="33"/>
    </row>
    <row r="1868" spans="1:1" x14ac:dyDescent="0.25">
      <c r="A1868" s="22"/>
    </row>
    <row r="1869" spans="1:1" x14ac:dyDescent="0.25">
      <c r="A1869" s="22"/>
    </row>
    <row r="1870" spans="1:1" x14ac:dyDescent="0.25">
      <c r="A1870" s="22"/>
    </row>
    <row r="1871" spans="1:1" x14ac:dyDescent="0.25">
      <c r="A1871" s="22"/>
    </row>
    <row r="1872" spans="1:1" x14ac:dyDescent="0.25">
      <c r="A1872" s="22"/>
    </row>
    <row r="1873" spans="1:1" x14ac:dyDescent="0.25">
      <c r="A1873" s="22"/>
    </row>
    <row r="1874" spans="1:1" x14ac:dyDescent="0.25">
      <c r="A1874" s="22"/>
    </row>
    <row r="1875" spans="1:1" x14ac:dyDescent="0.25">
      <c r="A1875" s="22"/>
    </row>
    <row r="1876" spans="1:1" x14ac:dyDescent="0.25">
      <c r="A1876" s="22"/>
    </row>
    <row r="1877" spans="1:1" x14ac:dyDescent="0.25">
      <c r="A1877" s="22"/>
    </row>
    <row r="1878" spans="1:1" x14ac:dyDescent="0.25">
      <c r="A1878" s="22"/>
    </row>
    <row r="1879" spans="1:1" x14ac:dyDescent="0.25">
      <c r="A1879" s="22"/>
    </row>
    <row r="1880" spans="1:1" x14ac:dyDescent="0.25">
      <c r="A1880" s="22"/>
    </row>
    <row r="1881" spans="1:1" x14ac:dyDescent="0.25">
      <c r="A1881" s="22"/>
    </row>
    <row r="1882" spans="1:1" x14ac:dyDescent="0.25">
      <c r="A1882" s="22"/>
    </row>
    <row r="1883" spans="1:1" x14ac:dyDescent="0.25">
      <c r="A1883" s="22"/>
    </row>
    <row r="1884" spans="1:1" x14ac:dyDescent="0.25">
      <c r="A1884" s="22"/>
    </row>
    <row r="1885" spans="1:1" x14ac:dyDescent="0.25">
      <c r="A1885" s="22"/>
    </row>
    <row r="1886" spans="1:1" x14ac:dyDescent="0.25">
      <c r="A1886" s="33"/>
    </row>
    <row r="1887" spans="1:1" x14ac:dyDescent="0.25">
      <c r="A1887" s="33"/>
    </row>
    <row r="1888" spans="1:1" x14ac:dyDescent="0.25">
      <c r="A1888" s="33"/>
    </row>
    <row r="1889" spans="1:1" x14ac:dyDescent="0.25">
      <c r="A1889" s="33"/>
    </row>
    <row r="1890" spans="1:1" x14ac:dyDescent="0.25">
      <c r="A1890" s="33"/>
    </row>
    <row r="1891" spans="1:1" x14ac:dyDescent="0.25">
      <c r="A1891" s="33"/>
    </row>
    <row r="1892" spans="1:1" x14ac:dyDescent="0.25">
      <c r="A1892" s="33"/>
    </row>
    <row r="1893" spans="1:1" x14ac:dyDescent="0.25">
      <c r="A1893" s="33"/>
    </row>
    <row r="1918" spans="1:1" x14ac:dyDescent="0.25">
      <c r="A1918" s="22" t="s">
        <v>167</v>
      </c>
    </row>
    <row r="1923" spans="1:1" x14ac:dyDescent="0.25">
      <c r="A1923" s="47" t="s">
        <v>126</v>
      </c>
    </row>
    <row r="1925" spans="1:1" x14ac:dyDescent="0.25">
      <c r="A1925" s="47" t="s">
        <v>126</v>
      </c>
    </row>
    <row r="1928" spans="1:1" x14ac:dyDescent="0.25">
      <c r="A1928" s="47" t="s">
        <v>126</v>
      </c>
    </row>
    <row r="1929" spans="1:1" x14ac:dyDescent="0.25">
      <c r="A1929" s="47"/>
    </row>
    <row r="1930" spans="1:1" x14ac:dyDescent="0.25">
      <c r="A1930" s="47" t="s">
        <v>126</v>
      </c>
    </row>
    <row r="1931" spans="1:1" x14ac:dyDescent="0.25">
      <c r="A1931" s="47"/>
    </row>
    <row r="1932" spans="1:1" x14ac:dyDescent="0.25">
      <c r="A1932" s="113" t="s">
        <v>126</v>
      </c>
    </row>
    <row r="1933" spans="1:1" x14ac:dyDescent="0.25">
      <c r="A1933" s="47"/>
    </row>
    <row r="1934" spans="1:1" x14ac:dyDescent="0.25">
      <c r="A1934" s="47" t="s">
        <v>126</v>
      </c>
    </row>
    <row r="1935" spans="1:1" x14ac:dyDescent="0.25">
      <c r="A1935" s="47"/>
    </row>
    <row r="1936" spans="1:1" x14ac:dyDescent="0.25">
      <c r="A1936" s="47" t="s">
        <v>126</v>
      </c>
    </row>
    <row r="1937" spans="1:1" x14ac:dyDescent="0.25">
      <c r="A1937" s="47"/>
    </row>
    <row r="1938" spans="1:1" x14ac:dyDescent="0.25">
      <c r="A1938" s="47"/>
    </row>
    <row r="1939" spans="1:1" x14ac:dyDescent="0.25">
      <c r="A1939" s="47"/>
    </row>
    <row r="1940" spans="1:1" x14ac:dyDescent="0.25">
      <c r="A1940" s="47"/>
    </row>
    <row r="1941" spans="1:1" x14ac:dyDescent="0.25">
      <c r="A1941" s="47"/>
    </row>
    <row r="1942" spans="1:1" x14ac:dyDescent="0.25">
      <c r="A1942" s="47"/>
    </row>
    <row r="1943" spans="1:1" x14ac:dyDescent="0.25">
      <c r="A1943" s="47" t="s">
        <v>126</v>
      </c>
    </row>
    <row r="1944" spans="1:1" x14ac:dyDescent="0.25">
      <c r="A1944" s="47"/>
    </row>
    <row r="1945" spans="1:1" x14ac:dyDescent="0.25">
      <c r="A1945" s="94" t="s">
        <v>127</v>
      </c>
    </row>
    <row r="1946" spans="1:1" x14ac:dyDescent="0.25">
      <c r="A1946" s="47" t="s">
        <v>126</v>
      </c>
    </row>
    <row r="1947" spans="1:1" x14ac:dyDescent="0.25">
      <c r="A1947" s="47"/>
    </row>
    <row r="1948" spans="1:1" x14ac:dyDescent="0.25">
      <c r="A1948" s="47" t="s">
        <v>126</v>
      </c>
    </row>
    <row r="1949" spans="1:1" x14ac:dyDescent="0.25">
      <c r="A1949" s="47"/>
    </row>
    <row r="1950" spans="1:1" x14ac:dyDescent="0.25">
      <c r="A1950" s="47" t="s">
        <v>126</v>
      </c>
    </row>
    <row r="1951" spans="1:1" x14ac:dyDescent="0.25">
      <c r="A1951" s="47"/>
    </row>
    <row r="1952" spans="1:1" x14ac:dyDescent="0.25">
      <c r="A1952" s="47"/>
    </row>
    <row r="1953" spans="1:1" x14ac:dyDescent="0.25">
      <c r="A1953" s="47"/>
    </row>
    <row r="1954" spans="1:1" x14ac:dyDescent="0.25">
      <c r="A1954" s="22" t="s">
        <v>169</v>
      </c>
    </row>
    <row r="1955" spans="1:1" x14ac:dyDescent="0.25">
      <c r="A1955" s="22"/>
    </row>
    <row r="1956" spans="1:1" x14ac:dyDescent="0.25">
      <c r="A1956" s="22"/>
    </row>
    <row r="1957" spans="1:1" x14ac:dyDescent="0.25">
      <c r="A1957" s="22"/>
    </row>
    <row r="1958" spans="1:1" x14ac:dyDescent="0.25">
      <c r="A1958" s="22"/>
    </row>
    <row r="1959" spans="1:1" x14ac:dyDescent="0.25">
      <c r="A1959" s="33"/>
    </row>
    <row r="1960" spans="1:1" x14ac:dyDescent="0.25">
      <c r="A1960" s="22"/>
    </row>
    <row r="1961" spans="1:1" x14ac:dyDescent="0.25">
      <c r="A1961" s="22"/>
    </row>
    <row r="1962" spans="1:1" x14ac:dyDescent="0.25">
      <c r="A1962" s="22"/>
    </row>
    <row r="1963" spans="1:1" x14ac:dyDescent="0.25">
      <c r="A1963" s="22"/>
    </row>
    <row r="1964" spans="1:1" x14ac:dyDescent="0.25">
      <c r="A1964" s="22"/>
    </row>
    <row r="1965" spans="1:1" x14ac:dyDescent="0.25">
      <c r="A1965" s="33"/>
    </row>
    <row r="1966" spans="1:1" x14ac:dyDescent="0.25">
      <c r="A1966" s="33"/>
    </row>
    <row r="1967" spans="1:1" x14ac:dyDescent="0.25">
      <c r="A1967" s="33"/>
    </row>
    <row r="1968" spans="1:1" x14ac:dyDescent="0.25">
      <c r="A1968" s="33"/>
    </row>
    <row r="1969" spans="1:1" x14ac:dyDescent="0.25">
      <c r="A1969" s="33"/>
    </row>
    <row r="1970" spans="1:1" x14ac:dyDescent="0.25">
      <c r="A1970" s="33"/>
    </row>
    <row r="1971" spans="1:1" x14ac:dyDescent="0.25">
      <c r="A1971" s="22"/>
    </row>
    <row r="1972" spans="1:1" x14ac:dyDescent="0.25">
      <c r="A1972" s="22"/>
    </row>
    <row r="1973" spans="1:1" x14ac:dyDescent="0.25">
      <c r="A1973" s="22"/>
    </row>
    <row r="1974" spans="1:1" x14ac:dyDescent="0.25">
      <c r="A1974" s="22"/>
    </row>
    <row r="1975" spans="1:1" x14ac:dyDescent="0.25">
      <c r="A1975" s="90" t="e">
        <f>(C1976-C1975)/R1976*0.2+C1975</f>
        <v>#DIV/0!</v>
      </c>
    </row>
    <row r="1976" spans="1:1" x14ac:dyDescent="0.25">
      <c r="A1976" s="90"/>
    </row>
    <row r="1977" spans="1:1" x14ac:dyDescent="0.25">
      <c r="A1977" s="90"/>
    </row>
    <row r="1978" spans="1:1" x14ac:dyDescent="0.25">
      <c r="A1978" s="22"/>
    </row>
    <row r="1979" spans="1:1" x14ac:dyDescent="0.25">
      <c r="A1979" s="22"/>
    </row>
    <row r="1980" spans="1:1" x14ac:dyDescent="0.25">
      <c r="A1980" s="22"/>
    </row>
    <row r="1981" spans="1:1" x14ac:dyDescent="0.25">
      <c r="A1981" s="22"/>
    </row>
    <row r="1982" spans="1:1" x14ac:dyDescent="0.25">
      <c r="A1982" s="22"/>
    </row>
    <row r="1983" spans="1:1" x14ac:dyDescent="0.25">
      <c r="A1983" s="22"/>
    </row>
    <row r="1984" spans="1:1" x14ac:dyDescent="0.25">
      <c r="A1984" s="22"/>
    </row>
    <row r="2001" spans="1:1" x14ac:dyDescent="0.25">
      <c r="A2001" s="22" t="s">
        <v>169</v>
      </c>
    </row>
    <row r="2017" spans="1:1" x14ac:dyDescent="0.25">
      <c r="A2017" s="94"/>
    </row>
    <row r="2018" spans="1:1" x14ac:dyDescent="0.25">
      <c r="A2018" s="94" t="s">
        <v>127</v>
      </c>
    </row>
    <row r="2025" spans="1:1" x14ac:dyDescent="0.25">
      <c r="A2025" s="22" t="s">
        <v>171</v>
      </c>
    </row>
    <row r="2026" spans="1:1" x14ac:dyDescent="0.25">
      <c r="A2026" s="22"/>
    </row>
    <row r="2027" spans="1:1" x14ac:dyDescent="0.25">
      <c r="A2027" s="22"/>
    </row>
    <row r="2028" spans="1:1" x14ac:dyDescent="0.25">
      <c r="A2028" s="22"/>
    </row>
    <row r="2029" spans="1:1" x14ac:dyDescent="0.25">
      <c r="A2029" s="22"/>
    </row>
    <row r="2030" spans="1:1" x14ac:dyDescent="0.25">
      <c r="A2030" s="33"/>
    </row>
    <row r="2031" spans="1:1" x14ac:dyDescent="0.25">
      <c r="A2031" s="22"/>
    </row>
    <row r="2032" spans="1:1" x14ac:dyDescent="0.25">
      <c r="A2032" s="22"/>
    </row>
    <row r="2033" spans="1:1" x14ac:dyDescent="0.25">
      <c r="A2033" s="22"/>
    </row>
    <row r="2034" spans="1:1" x14ac:dyDescent="0.25">
      <c r="A2034" s="33"/>
    </row>
    <row r="2035" spans="1:1" x14ac:dyDescent="0.25">
      <c r="A2035" s="33"/>
    </row>
    <row r="2036" spans="1:1" x14ac:dyDescent="0.25">
      <c r="A2036" s="33"/>
    </row>
    <row r="2037" spans="1:1" x14ac:dyDescent="0.25">
      <c r="A2037" s="33"/>
    </row>
    <row r="2038" spans="1:1" x14ac:dyDescent="0.25">
      <c r="A2038" s="33"/>
    </row>
    <row r="2039" spans="1:1" x14ac:dyDescent="0.25">
      <c r="A2039" s="33"/>
    </row>
    <row r="2040" spans="1:1" x14ac:dyDescent="0.25">
      <c r="A2040" s="22"/>
    </row>
    <row r="2041" spans="1:1" x14ac:dyDescent="0.25">
      <c r="A2041" s="22"/>
    </row>
    <row r="2042" spans="1:1" x14ac:dyDescent="0.25">
      <c r="A2042" s="22"/>
    </row>
    <row r="2043" spans="1:1" x14ac:dyDescent="0.25">
      <c r="A2043" s="22"/>
    </row>
    <row r="2044" spans="1:1" x14ac:dyDescent="0.25">
      <c r="A2044" s="22"/>
    </row>
    <row r="2045" spans="1:1" x14ac:dyDescent="0.25">
      <c r="A2045" s="22"/>
    </row>
    <row r="2046" spans="1:1" x14ac:dyDescent="0.25">
      <c r="A2046" s="22"/>
    </row>
    <row r="2047" spans="1:1" x14ac:dyDescent="0.25">
      <c r="A2047" s="22"/>
    </row>
    <row r="2048" spans="1:1" x14ac:dyDescent="0.25">
      <c r="A2048" s="22"/>
    </row>
    <row r="2049" spans="1:1" x14ac:dyDescent="0.25">
      <c r="A2049" s="22"/>
    </row>
    <row r="2050" spans="1:1" x14ac:dyDescent="0.25">
      <c r="A2050" s="22"/>
    </row>
    <row r="2051" spans="1:1" x14ac:dyDescent="0.25">
      <c r="A2051" s="90" t="e">
        <f>(C2052-C2051)/R2052*0.2+C2051</f>
        <v>#DIV/0!</v>
      </c>
    </row>
    <row r="2052" spans="1:1" x14ac:dyDescent="0.25">
      <c r="A2052" s="22"/>
    </row>
    <row r="2053" spans="1:1" x14ac:dyDescent="0.25">
      <c r="A2053" s="22"/>
    </row>
    <row r="2054" spans="1:1" x14ac:dyDescent="0.25">
      <c r="A2054" s="22"/>
    </row>
    <row r="2055" spans="1:1" x14ac:dyDescent="0.25">
      <c r="A2055" s="22"/>
    </row>
    <row r="2056" spans="1:1" x14ac:dyDescent="0.25">
      <c r="A2056" s="22"/>
    </row>
    <row r="2057" spans="1:1" x14ac:dyDescent="0.25">
      <c r="A2057" s="22"/>
    </row>
    <row r="2058" spans="1:1" x14ac:dyDescent="0.25">
      <c r="A2058" s="22"/>
    </row>
    <row r="2059" spans="1:1" x14ac:dyDescent="0.25">
      <c r="A2059" s="22"/>
    </row>
    <row r="2060" spans="1:1" x14ac:dyDescent="0.25">
      <c r="A2060" s="22"/>
    </row>
    <row r="2061" spans="1:1" x14ac:dyDescent="0.25">
      <c r="A2061" s="22"/>
    </row>
    <row r="2062" spans="1:1" x14ac:dyDescent="0.25">
      <c r="A2062" s="22"/>
    </row>
    <row r="2063" spans="1:1" x14ac:dyDescent="0.25">
      <c r="A2063" s="22"/>
    </row>
    <row r="2064" spans="1:1" x14ac:dyDescent="0.25">
      <c r="A2064" s="22"/>
    </row>
    <row r="2065" spans="1:1" x14ac:dyDescent="0.25">
      <c r="A2065" s="22"/>
    </row>
    <row r="2066" spans="1:1" x14ac:dyDescent="0.25">
      <c r="A2066" s="22"/>
    </row>
    <row r="2067" spans="1:1" x14ac:dyDescent="0.25">
      <c r="A2067" s="22"/>
    </row>
    <row r="2068" spans="1:1" x14ac:dyDescent="0.25">
      <c r="A2068" s="22"/>
    </row>
    <row r="2069" spans="1:1" x14ac:dyDescent="0.25">
      <c r="A2069" s="22"/>
    </row>
    <row r="2070" spans="1:1" x14ac:dyDescent="0.25">
      <c r="A2070" s="22"/>
    </row>
    <row r="2071" spans="1:1" x14ac:dyDescent="0.25">
      <c r="A2071" s="22"/>
    </row>
    <row r="2072" spans="1:1" x14ac:dyDescent="0.25">
      <c r="A2072" s="22" t="s">
        <v>171</v>
      </c>
    </row>
    <row r="2073" spans="1:1" x14ac:dyDescent="0.25">
      <c r="A2073" s="122"/>
    </row>
    <row r="2074" spans="1:1" x14ac:dyDescent="0.25">
      <c r="A2074" s="122"/>
    </row>
    <row r="2075" spans="1:1" x14ac:dyDescent="0.25">
      <c r="A2075" s="122"/>
    </row>
    <row r="2076" spans="1:1" x14ac:dyDescent="0.25">
      <c r="A2076" s="122"/>
    </row>
    <row r="2077" spans="1:1" x14ac:dyDescent="0.25">
      <c r="A2077" s="122"/>
    </row>
    <row r="2078" spans="1:1" x14ac:dyDescent="0.25">
      <c r="A2078" s="122"/>
    </row>
    <row r="2079" spans="1:1" x14ac:dyDescent="0.25">
      <c r="A2079" s="122"/>
    </row>
    <row r="2080" spans="1:1" x14ac:dyDescent="0.25">
      <c r="A2080" s="122"/>
    </row>
    <row r="2081" spans="1:1" x14ac:dyDescent="0.25">
      <c r="A2081" s="122"/>
    </row>
    <row r="2082" spans="1:1" x14ac:dyDescent="0.25">
      <c r="A2082" s="122"/>
    </row>
    <row r="2083" spans="1:1" x14ac:dyDescent="0.25">
      <c r="A2083" s="122"/>
    </row>
    <row r="2084" spans="1:1" x14ac:dyDescent="0.25">
      <c r="A2084" s="122"/>
    </row>
    <row r="2085" spans="1:1" x14ac:dyDescent="0.25">
      <c r="A2085" s="122"/>
    </row>
    <row r="2086" spans="1:1" x14ac:dyDescent="0.25">
      <c r="A2086" s="122"/>
    </row>
    <row r="2087" spans="1:1" x14ac:dyDescent="0.25">
      <c r="A2087" s="122"/>
    </row>
    <row r="2088" spans="1:1" x14ac:dyDescent="0.25">
      <c r="A2088" s="122"/>
    </row>
    <row r="2089" spans="1:1" x14ac:dyDescent="0.25">
      <c r="A2089" s="122"/>
    </row>
    <row r="2090" spans="1:1" x14ac:dyDescent="0.25">
      <c r="A2090" s="94" t="s">
        <v>127</v>
      </c>
    </row>
    <row r="2091" spans="1:1" x14ac:dyDescent="0.25">
      <c r="A2091" s="22"/>
    </row>
    <row r="2092" spans="1:1" x14ac:dyDescent="0.25">
      <c r="A2092" s="22"/>
    </row>
    <row r="2093" spans="1:1" x14ac:dyDescent="0.25">
      <c r="A2093" s="22"/>
    </row>
    <row r="2094" spans="1:1" x14ac:dyDescent="0.25">
      <c r="A2094" s="22"/>
    </row>
    <row r="2095" spans="1:1" x14ac:dyDescent="0.25">
      <c r="A2095" s="22"/>
    </row>
    <row r="2096" spans="1:1" x14ac:dyDescent="0.25">
      <c r="A2096" s="22"/>
    </row>
    <row r="2097" spans="1:1" x14ac:dyDescent="0.25">
      <c r="A2097" s="22" t="s">
        <v>173</v>
      </c>
    </row>
    <row r="2099" spans="1:1" x14ac:dyDescent="0.25">
      <c r="A2099" s="22"/>
    </row>
    <row r="2100" spans="1:1" x14ac:dyDescent="0.25">
      <c r="A2100" s="22"/>
    </row>
    <row r="2101" spans="1:1" x14ac:dyDescent="0.25">
      <c r="A2101" s="22"/>
    </row>
    <row r="2102" spans="1:1" x14ac:dyDescent="0.25">
      <c r="A2102" s="33"/>
    </row>
    <row r="2103" spans="1:1" x14ac:dyDescent="0.25">
      <c r="A2103" s="33"/>
    </row>
    <row r="2104" spans="1:1" x14ac:dyDescent="0.25">
      <c r="A2104" s="22"/>
    </row>
    <row r="2105" spans="1:1" x14ac:dyDescent="0.25">
      <c r="A2105" s="22"/>
    </row>
    <row r="2106" spans="1:1" x14ac:dyDescent="0.25">
      <c r="A2106" s="22"/>
    </row>
    <row r="2107" spans="1:1" x14ac:dyDescent="0.25">
      <c r="A2107" s="22"/>
    </row>
    <row r="2108" spans="1:1" x14ac:dyDescent="0.25">
      <c r="A2108" s="22"/>
    </row>
    <row r="2109" spans="1:1" x14ac:dyDescent="0.25">
      <c r="A2109" s="22"/>
    </row>
    <row r="2110" spans="1:1" x14ac:dyDescent="0.25">
      <c r="A2110" s="22"/>
    </row>
    <row r="2111" spans="1:1" x14ac:dyDescent="0.25">
      <c r="A2111" s="22"/>
    </row>
    <row r="2112" spans="1:1" x14ac:dyDescent="0.25">
      <c r="A2112" s="22"/>
    </row>
    <row r="2113" spans="1:1" x14ac:dyDescent="0.25">
      <c r="A2113" s="22"/>
    </row>
    <row r="2114" spans="1:1" x14ac:dyDescent="0.25">
      <c r="A2114" s="22"/>
    </row>
    <row r="2115" spans="1:1" x14ac:dyDescent="0.25">
      <c r="A2115" s="22"/>
    </row>
    <row r="2116" spans="1:1" x14ac:dyDescent="0.25">
      <c r="A2116" s="22"/>
    </row>
    <row r="2117" spans="1:1" x14ac:dyDescent="0.25">
      <c r="A2117" s="22"/>
    </row>
    <row r="2118" spans="1:1" x14ac:dyDescent="0.25">
      <c r="A2118" s="22"/>
    </row>
    <row r="2120" spans="1:1" x14ac:dyDescent="0.25">
      <c r="A2120" s="22"/>
    </row>
    <row r="2121" spans="1:1" x14ac:dyDescent="0.25">
      <c r="A2121" s="22"/>
    </row>
    <row r="2122" spans="1:1" x14ac:dyDescent="0.25">
      <c r="A2122" s="22"/>
    </row>
    <row r="2123" spans="1:1" x14ac:dyDescent="0.25">
      <c r="A2123" s="22"/>
    </row>
    <row r="2124" spans="1:1" x14ac:dyDescent="0.25">
      <c r="A2124" s="22"/>
    </row>
    <row r="2125" spans="1:1" x14ac:dyDescent="0.25">
      <c r="A2125" s="90" t="e">
        <f>(C2126-C2125)/R2126*0.2+C2125</f>
        <v>#DIV/0!</v>
      </c>
    </row>
    <row r="2126" spans="1:1" x14ac:dyDescent="0.25">
      <c r="A2126" s="22"/>
    </row>
    <row r="2127" spans="1:1" x14ac:dyDescent="0.25">
      <c r="A2127" s="22"/>
    </row>
    <row r="2128" spans="1:1" x14ac:dyDescent="0.25">
      <c r="A2128" s="22"/>
    </row>
    <row r="2129" spans="1:1" x14ac:dyDescent="0.25">
      <c r="A2129" s="22"/>
    </row>
    <row r="2130" spans="1:1" x14ac:dyDescent="0.25">
      <c r="A2130" s="22"/>
    </row>
    <row r="2131" spans="1:1" x14ac:dyDescent="0.25">
      <c r="A2131" s="22"/>
    </row>
    <row r="2132" spans="1:1" x14ac:dyDescent="0.25">
      <c r="A2132" s="22"/>
    </row>
    <row r="2133" spans="1:1" x14ac:dyDescent="0.25">
      <c r="A2133" s="22"/>
    </row>
    <row r="2134" spans="1:1" x14ac:dyDescent="0.25">
      <c r="A2134" s="22"/>
    </row>
    <row r="2135" spans="1:1" x14ac:dyDescent="0.25">
      <c r="A2135" s="22"/>
    </row>
    <row r="2136" spans="1:1" x14ac:dyDescent="0.25">
      <c r="A2136" s="22"/>
    </row>
    <row r="2137" spans="1:1" x14ac:dyDescent="0.25">
      <c r="A2137" s="22"/>
    </row>
    <row r="2138" spans="1:1" x14ac:dyDescent="0.25">
      <c r="A2138" s="22"/>
    </row>
    <row r="2139" spans="1:1" x14ac:dyDescent="0.25">
      <c r="A2139" s="22"/>
    </row>
    <row r="2140" spans="1:1" x14ac:dyDescent="0.25">
      <c r="A2140" s="22"/>
    </row>
    <row r="2141" spans="1:1" x14ac:dyDescent="0.25">
      <c r="A2141" s="22"/>
    </row>
    <row r="2142" spans="1:1" x14ac:dyDescent="0.25">
      <c r="A2142" s="22"/>
    </row>
    <row r="2143" spans="1:1" x14ac:dyDescent="0.25">
      <c r="A2143" s="22"/>
    </row>
    <row r="2144" spans="1:1" x14ac:dyDescent="0.25">
      <c r="A2144" s="22" t="s">
        <v>173</v>
      </c>
    </row>
    <row r="2145" spans="1:1" x14ac:dyDescent="0.25">
      <c r="A2145" s="22"/>
    </row>
    <row r="2146" spans="1:1" x14ac:dyDescent="0.25">
      <c r="A2146" s="22"/>
    </row>
    <row r="2147" spans="1:1" x14ac:dyDescent="0.25">
      <c r="A2147" s="22"/>
    </row>
    <row r="2148" spans="1:1" x14ac:dyDescent="0.25">
      <c r="A2148" s="22"/>
    </row>
    <row r="2149" spans="1:1" x14ac:dyDescent="0.25">
      <c r="A2149" s="22"/>
    </row>
    <row r="2150" spans="1:1" x14ac:dyDescent="0.25">
      <c r="A2150" s="22"/>
    </row>
    <row r="2151" spans="1:1" x14ac:dyDescent="0.25">
      <c r="A2151" s="22"/>
    </row>
    <row r="2152" spans="1:1" x14ac:dyDescent="0.25">
      <c r="A2152" s="22"/>
    </row>
    <row r="2153" spans="1:1" x14ac:dyDescent="0.25">
      <c r="A2153" s="22"/>
    </row>
    <row r="2154" spans="1:1" x14ac:dyDescent="0.25">
      <c r="A2154" s="22"/>
    </row>
    <row r="2155" spans="1:1" x14ac:dyDescent="0.25">
      <c r="A2155" s="22"/>
    </row>
    <row r="2156" spans="1:1" x14ac:dyDescent="0.25">
      <c r="A2156" s="22"/>
    </row>
    <row r="2157" spans="1:1" x14ac:dyDescent="0.25">
      <c r="A2157" s="22"/>
    </row>
    <row r="2158" spans="1:1" x14ac:dyDescent="0.25">
      <c r="A2158" s="22"/>
    </row>
    <row r="2159" spans="1:1" x14ac:dyDescent="0.25">
      <c r="A2159" s="22"/>
    </row>
    <row r="2160" spans="1:1" x14ac:dyDescent="0.25">
      <c r="A2160" s="94" t="s">
        <v>127</v>
      </c>
    </row>
    <row r="2161" spans="1:1" x14ac:dyDescent="0.25">
      <c r="A2161" s="22"/>
    </row>
    <row r="2162" spans="1:1" x14ac:dyDescent="0.25">
      <c r="A2162" s="22"/>
    </row>
    <row r="2163" spans="1:1" x14ac:dyDescent="0.25">
      <c r="A2163" s="22"/>
    </row>
    <row r="2164" spans="1:1" x14ac:dyDescent="0.25">
      <c r="A2164" s="22"/>
    </row>
    <row r="2165" spans="1:1" x14ac:dyDescent="0.25">
      <c r="A2165" s="22"/>
    </row>
    <row r="2167" spans="1:1" x14ac:dyDescent="0.25">
      <c r="A2167" s="22" t="s">
        <v>175</v>
      </c>
    </row>
    <row r="2168" spans="1:1" x14ac:dyDescent="0.25">
      <c r="A2168" s="22"/>
    </row>
    <row r="2169" spans="1:1" x14ac:dyDescent="0.25">
      <c r="A2169" s="22"/>
    </row>
    <row r="2170" spans="1:1" x14ac:dyDescent="0.25">
      <c r="A2170" s="22"/>
    </row>
    <row r="2171" spans="1:1" x14ac:dyDescent="0.25">
      <c r="A2171" s="22"/>
    </row>
    <row r="2172" spans="1:1" x14ac:dyDescent="0.25">
      <c r="A2172" s="33"/>
    </row>
    <row r="2173" spans="1:1" x14ac:dyDescent="0.25">
      <c r="A2173" s="22"/>
    </row>
    <row r="2174" spans="1:1" x14ac:dyDescent="0.25">
      <c r="A2174" s="22"/>
    </row>
    <row r="2175" spans="1:1" x14ac:dyDescent="0.25">
      <c r="A2175" s="22"/>
    </row>
    <row r="2176" spans="1:1" x14ac:dyDescent="0.25">
      <c r="A2176" s="22"/>
    </row>
    <row r="2177" spans="1:1" x14ac:dyDescent="0.25">
      <c r="A2177" s="22"/>
    </row>
    <row r="2178" spans="1:1" x14ac:dyDescent="0.25">
      <c r="A2178" s="22"/>
    </row>
    <row r="2179" spans="1:1" x14ac:dyDescent="0.25">
      <c r="A2179" s="22"/>
    </row>
    <row r="2180" spans="1:1" x14ac:dyDescent="0.25">
      <c r="A2180" s="22"/>
    </row>
    <row r="2181" spans="1:1" x14ac:dyDescent="0.25">
      <c r="A2181" s="22"/>
    </row>
    <row r="2182" spans="1:1" x14ac:dyDescent="0.25">
      <c r="A2182" s="33"/>
    </row>
    <row r="2183" spans="1:1" x14ac:dyDescent="0.25">
      <c r="A2183" s="22"/>
    </row>
    <row r="2184" spans="1:1" x14ac:dyDescent="0.25">
      <c r="A2184" s="22"/>
    </row>
    <row r="2185" spans="1:1" x14ac:dyDescent="0.25">
      <c r="A2185" s="22"/>
    </row>
    <row r="2186" spans="1:1" x14ac:dyDescent="0.25">
      <c r="A2186" s="22"/>
    </row>
    <row r="2187" spans="1:1" x14ac:dyDescent="0.25">
      <c r="A2187" s="22"/>
    </row>
    <row r="2188" spans="1:1" x14ac:dyDescent="0.25">
      <c r="A2188" s="22"/>
    </row>
    <row r="2189" spans="1:1" x14ac:dyDescent="0.25">
      <c r="A2189" s="22"/>
    </row>
    <row r="2190" spans="1:1" x14ac:dyDescent="0.25">
      <c r="A2190" s="22"/>
    </row>
    <row r="2191" spans="1:1" x14ac:dyDescent="0.25">
      <c r="A2191" s="22"/>
    </row>
    <row r="2192" spans="1:1" x14ac:dyDescent="0.25">
      <c r="A2192" s="22"/>
    </row>
    <row r="2193" spans="1:1" x14ac:dyDescent="0.25">
      <c r="A2193" s="22"/>
    </row>
    <row r="2194" spans="1:1" x14ac:dyDescent="0.25">
      <c r="A2194" s="22"/>
    </row>
    <row r="2195" spans="1:1" x14ac:dyDescent="0.25">
      <c r="A2195" s="22"/>
    </row>
    <row r="2196" spans="1:1" x14ac:dyDescent="0.25">
      <c r="A2196" s="22"/>
    </row>
    <row r="2197" spans="1:1" x14ac:dyDescent="0.25">
      <c r="A2197" s="22"/>
    </row>
    <row r="2198" spans="1:1" x14ac:dyDescent="0.25">
      <c r="A2198" s="22"/>
    </row>
    <row r="2223" spans="1:1" x14ac:dyDescent="0.25">
      <c r="A2223" s="22" t="s">
        <v>175</v>
      </c>
    </row>
    <row r="2228" spans="1:1" x14ac:dyDescent="0.25">
      <c r="A2228" s="47" t="s">
        <v>126</v>
      </c>
    </row>
    <row r="2230" spans="1:1" x14ac:dyDescent="0.25">
      <c r="A2230" s="47" t="s">
        <v>126</v>
      </c>
    </row>
    <row r="2231" spans="1:1" x14ac:dyDescent="0.25">
      <c r="A2231" s="19" t="s">
        <v>126</v>
      </c>
    </row>
    <row r="2236" spans="1:1" x14ac:dyDescent="0.25">
      <c r="A2236" s="19" t="s">
        <v>126</v>
      </c>
    </row>
    <row r="2238" spans="1:1" x14ac:dyDescent="0.25">
      <c r="A2238" s="47" t="s">
        <v>126</v>
      </c>
    </row>
    <row r="2239" spans="1:1" x14ac:dyDescent="0.25">
      <c r="A2239" s="47"/>
    </row>
    <row r="2241" spans="1:1" x14ac:dyDescent="0.25">
      <c r="A2241" s="47" t="s">
        <v>126</v>
      </c>
    </row>
    <row r="2245" spans="1:1" x14ac:dyDescent="0.25">
      <c r="A2245" s="47" t="s">
        <v>126</v>
      </c>
    </row>
    <row r="2246" spans="1:1" x14ac:dyDescent="0.25">
      <c r="A2246" s="94"/>
    </row>
    <row r="2247" spans="1:1" x14ac:dyDescent="0.25">
      <c r="A2247" s="94" t="s">
        <v>127</v>
      </c>
    </row>
    <row r="2248" spans="1:1" x14ac:dyDescent="0.25">
      <c r="A2248" s="47" t="s">
        <v>126</v>
      </c>
    </row>
    <row r="2250" spans="1:1" x14ac:dyDescent="0.25">
      <c r="A2250" s="47" t="s">
        <v>126</v>
      </c>
    </row>
    <row r="2251" spans="1:1" x14ac:dyDescent="0.25">
      <c r="A2251" s="47"/>
    </row>
    <row r="2252" spans="1:1" x14ac:dyDescent="0.25">
      <c r="A2252" s="47"/>
    </row>
    <row r="2253" spans="1:1" x14ac:dyDescent="0.25">
      <c r="A2253" s="47"/>
    </row>
    <row r="2256" spans="1:1" x14ac:dyDescent="0.25">
      <c r="A2256" s="22" t="s">
        <v>177</v>
      </c>
    </row>
    <row r="2257" spans="1:1" x14ac:dyDescent="0.25">
      <c r="A2257" s="22"/>
    </row>
    <row r="2258" spans="1:1" x14ac:dyDescent="0.25">
      <c r="A2258" s="22"/>
    </row>
    <row r="2259" spans="1:1" x14ac:dyDescent="0.25">
      <c r="A2259" s="22"/>
    </row>
    <row r="2260" spans="1:1" x14ac:dyDescent="0.25">
      <c r="A2260" s="22"/>
    </row>
    <row r="2261" spans="1:1" x14ac:dyDescent="0.25">
      <c r="A2261" s="33"/>
    </row>
    <row r="2262" spans="1:1" x14ac:dyDescent="0.25">
      <c r="A2262" s="22"/>
    </row>
    <row r="2263" spans="1:1" x14ac:dyDescent="0.25">
      <c r="A2263" s="22"/>
    </row>
    <row r="2264" spans="1:1" x14ac:dyDescent="0.25">
      <c r="A2264" s="22"/>
    </row>
    <row r="2265" spans="1:1" x14ac:dyDescent="0.25">
      <c r="A2265" s="22"/>
    </row>
    <row r="2266" spans="1:1" x14ac:dyDescent="0.25">
      <c r="A2266" s="22"/>
    </row>
    <row r="2267" spans="1:1" x14ac:dyDescent="0.25">
      <c r="A2267" s="22"/>
    </row>
    <row r="2268" spans="1:1" x14ac:dyDescent="0.25">
      <c r="A2268" s="22"/>
    </row>
    <row r="2269" spans="1:1" x14ac:dyDescent="0.25">
      <c r="A2269" s="22"/>
    </row>
    <row r="2270" spans="1:1" x14ac:dyDescent="0.25">
      <c r="A2270" s="33"/>
    </row>
    <row r="2271" spans="1:1" x14ac:dyDescent="0.25">
      <c r="A2271" s="22"/>
    </row>
    <row r="2272" spans="1:1" x14ac:dyDescent="0.25">
      <c r="A2272" s="22"/>
    </row>
    <row r="2273" spans="1:1" x14ac:dyDescent="0.25">
      <c r="A2273" s="22"/>
    </row>
    <row r="2274" spans="1:1" x14ac:dyDescent="0.25">
      <c r="A2274" s="22"/>
    </row>
    <row r="2275" spans="1:1" x14ac:dyDescent="0.25">
      <c r="A2275" s="22"/>
    </row>
    <row r="2276" spans="1:1" x14ac:dyDescent="0.25">
      <c r="A2276" s="22"/>
    </row>
    <row r="2277" spans="1:1" x14ac:dyDescent="0.25">
      <c r="A2277" s="22"/>
    </row>
    <row r="2278" spans="1:1" x14ac:dyDescent="0.25">
      <c r="A2278" s="22"/>
    </row>
    <row r="2279" spans="1:1" x14ac:dyDescent="0.25">
      <c r="A2279" s="22"/>
    </row>
    <row r="2280" spans="1:1" x14ac:dyDescent="0.25">
      <c r="A2280" s="22"/>
    </row>
    <row r="2281" spans="1:1" x14ac:dyDescent="0.25">
      <c r="A2281" s="22"/>
    </row>
    <row r="2282" spans="1:1" x14ac:dyDescent="0.25">
      <c r="A2282" s="22"/>
    </row>
    <row r="2283" spans="1:1" x14ac:dyDescent="0.25">
      <c r="A2283" s="22"/>
    </row>
    <row r="2284" spans="1:1" x14ac:dyDescent="0.25">
      <c r="A2284" s="22"/>
    </row>
    <row r="2285" spans="1:1" x14ac:dyDescent="0.25">
      <c r="A2285" s="22"/>
    </row>
    <row r="2286" spans="1:1" x14ac:dyDescent="0.25">
      <c r="A2286" s="22"/>
    </row>
    <row r="2287" spans="1:1" x14ac:dyDescent="0.25">
      <c r="A2287" s="22"/>
    </row>
    <row r="2312" spans="1:1" x14ac:dyDescent="0.25">
      <c r="A2312" s="22" t="s">
        <v>177</v>
      </c>
    </row>
    <row r="2317" spans="1:1" x14ac:dyDescent="0.25">
      <c r="A2317" s="47" t="s">
        <v>126</v>
      </c>
    </row>
    <row r="2319" spans="1:1" x14ac:dyDescent="0.25">
      <c r="A2319" s="47" t="s">
        <v>126</v>
      </c>
    </row>
    <row r="2320" spans="1:1" x14ac:dyDescent="0.25">
      <c r="A2320" s="19" t="s">
        <v>126</v>
      </c>
    </row>
    <row r="2324" spans="1:1" x14ac:dyDescent="0.25">
      <c r="A2324" s="19" t="s">
        <v>126</v>
      </c>
    </row>
    <row r="2325" spans="1:1" x14ac:dyDescent="0.25">
      <c r="A2325" s="19" t="s">
        <v>126</v>
      </c>
    </row>
    <row r="2327" spans="1:1" x14ac:dyDescent="0.25">
      <c r="A2327" s="47" t="s">
        <v>126</v>
      </c>
    </row>
    <row r="2328" spans="1:1" x14ac:dyDescent="0.25">
      <c r="A2328" s="47"/>
    </row>
    <row r="2330" spans="1:1" x14ac:dyDescent="0.25">
      <c r="A2330" s="47" t="s">
        <v>126</v>
      </c>
    </row>
    <row r="2334" spans="1:1" x14ac:dyDescent="0.25">
      <c r="A2334" s="47" t="s">
        <v>126</v>
      </c>
    </row>
    <row r="2336" spans="1:1" x14ac:dyDescent="0.25">
      <c r="A2336" s="94" t="s">
        <v>127</v>
      </c>
    </row>
    <row r="2337" spans="1:1" x14ac:dyDescent="0.25">
      <c r="A2337" s="47" t="s">
        <v>126</v>
      </c>
    </row>
    <row r="2339" spans="1:1" x14ac:dyDescent="0.25">
      <c r="A2339" s="47" t="s">
        <v>126</v>
      </c>
    </row>
    <row r="2340" spans="1:1" x14ac:dyDescent="0.25">
      <c r="A2340" s="47"/>
    </row>
    <row r="2341" spans="1:1" x14ac:dyDescent="0.25">
      <c r="A2341" s="47" t="s">
        <v>126</v>
      </c>
    </row>
    <row r="2342" spans="1:1" x14ac:dyDescent="0.25">
      <c r="A2342" s="47"/>
    </row>
    <row r="2345" spans="1:1" x14ac:dyDescent="0.25">
      <c r="A2345" s="22" t="s">
        <v>179</v>
      </c>
    </row>
    <row r="2346" spans="1:1" x14ac:dyDescent="0.25">
      <c r="A2346" s="22"/>
    </row>
    <row r="2347" spans="1:1" x14ac:dyDescent="0.25">
      <c r="A2347" s="22"/>
    </row>
    <row r="2348" spans="1:1" x14ac:dyDescent="0.25">
      <c r="A2348" s="22"/>
    </row>
    <row r="2349" spans="1:1" x14ac:dyDescent="0.25">
      <c r="A2349" s="22"/>
    </row>
    <row r="2350" spans="1:1" x14ac:dyDescent="0.25">
      <c r="A2350" s="33"/>
    </row>
    <row r="2351" spans="1:1" x14ac:dyDescent="0.25">
      <c r="A2351" s="22"/>
    </row>
    <row r="2352" spans="1:1" x14ac:dyDescent="0.25">
      <c r="A2352" s="22"/>
    </row>
    <row r="2354" spans="1:1" x14ac:dyDescent="0.25">
      <c r="A2354" s="22"/>
    </row>
    <row r="2355" spans="1:1" x14ac:dyDescent="0.25">
      <c r="A2355" s="22"/>
    </row>
    <row r="2356" spans="1:1" x14ac:dyDescent="0.25">
      <c r="A2356" s="22"/>
    </row>
    <row r="2357" spans="1:1" x14ac:dyDescent="0.25">
      <c r="A2357" s="22"/>
    </row>
    <row r="2358" spans="1:1" x14ac:dyDescent="0.25">
      <c r="A2358" s="22"/>
    </row>
    <row r="2359" spans="1:1" x14ac:dyDescent="0.25">
      <c r="A2359" s="33"/>
    </row>
    <row r="2360" spans="1:1" x14ac:dyDescent="0.25">
      <c r="A2360" s="33"/>
    </row>
    <row r="2361" spans="1:1" x14ac:dyDescent="0.25">
      <c r="A2361" s="33"/>
    </row>
    <row r="2362" spans="1:1" x14ac:dyDescent="0.25">
      <c r="A2362" s="33"/>
    </row>
    <row r="2363" spans="1:1" x14ac:dyDescent="0.25">
      <c r="A2363" s="33"/>
    </row>
    <row r="2364" spans="1:1" x14ac:dyDescent="0.25">
      <c r="A2364" s="33"/>
    </row>
    <row r="2365" spans="1:1" x14ac:dyDescent="0.25">
      <c r="A2365" s="22"/>
    </row>
    <row r="2366" spans="1:1" x14ac:dyDescent="0.25">
      <c r="A2366" s="22"/>
    </row>
    <row r="2367" spans="1:1" x14ac:dyDescent="0.25">
      <c r="A2367" s="22"/>
    </row>
    <row r="2368" spans="1:1" x14ac:dyDescent="0.25">
      <c r="A2368" s="22"/>
    </row>
    <row r="2369" spans="1:1" x14ac:dyDescent="0.25">
      <c r="A2369" s="22"/>
    </row>
    <row r="2370" spans="1:1" x14ac:dyDescent="0.25">
      <c r="A2370" s="22"/>
    </row>
    <row r="2371" spans="1:1" x14ac:dyDescent="0.25">
      <c r="A2371" s="22"/>
    </row>
    <row r="2372" spans="1:1" x14ac:dyDescent="0.25">
      <c r="A2372" s="22"/>
    </row>
    <row r="2373" spans="1:1" x14ac:dyDescent="0.25">
      <c r="A2373" s="22"/>
    </row>
    <row r="2374" spans="1:1" x14ac:dyDescent="0.25">
      <c r="A2374" s="22"/>
    </row>
    <row r="2375" spans="1:1" x14ac:dyDescent="0.25">
      <c r="A2375" s="22"/>
    </row>
    <row r="2376" spans="1:1" x14ac:dyDescent="0.25">
      <c r="A2376" s="22"/>
    </row>
    <row r="2401" spans="1:1" x14ac:dyDescent="0.25">
      <c r="A2401" s="22" t="s">
        <v>179</v>
      </c>
    </row>
    <row r="2406" spans="1:1" x14ac:dyDescent="0.25">
      <c r="A2406" s="19" t="s">
        <v>126</v>
      </c>
    </row>
    <row r="2408" spans="1:1" x14ac:dyDescent="0.25">
      <c r="A2408" s="47" t="s">
        <v>126</v>
      </c>
    </row>
    <row r="2409" spans="1:1" x14ac:dyDescent="0.25">
      <c r="A2409" s="19" t="s">
        <v>126</v>
      </c>
    </row>
    <row r="2413" spans="1:1" x14ac:dyDescent="0.25">
      <c r="A2413" s="19" t="s">
        <v>126</v>
      </c>
    </row>
    <row r="2414" spans="1:1" x14ac:dyDescent="0.25">
      <c r="A2414" s="19" t="s">
        <v>126</v>
      </c>
    </row>
    <row r="2416" spans="1:1" x14ac:dyDescent="0.25">
      <c r="A2416" s="47" t="s">
        <v>126</v>
      </c>
    </row>
    <row r="2417" spans="1:1" x14ac:dyDescent="0.25">
      <c r="A2417" s="47"/>
    </row>
    <row r="2418" spans="1:1" x14ac:dyDescent="0.25">
      <c r="A2418" s="47" t="s">
        <v>126</v>
      </c>
    </row>
    <row r="2419" spans="1:1" x14ac:dyDescent="0.25">
      <c r="A2419" s="47"/>
    </row>
    <row r="2420" spans="1:1" x14ac:dyDescent="0.25">
      <c r="A2420" s="47"/>
    </row>
    <row r="2421" spans="1:1" x14ac:dyDescent="0.25">
      <c r="A2421" s="47"/>
    </row>
    <row r="2422" spans="1:1" x14ac:dyDescent="0.25">
      <c r="A2422" s="47"/>
    </row>
    <row r="2423" spans="1:1" x14ac:dyDescent="0.25">
      <c r="A2423" s="47" t="s">
        <v>126</v>
      </c>
    </row>
    <row r="2424" spans="1:1" x14ac:dyDescent="0.25">
      <c r="A2424" s="47"/>
    </row>
    <row r="2425" spans="1:1" x14ac:dyDescent="0.25">
      <c r="A2425" s="47"/>
    </row>
    <row r="2426" spans="1:1" x14ac:dyDescent="0.25">
      <c r="A2426" s="47" t="s">
        <v>126</v>
      </c>
    </row>
    <row r="2427" spans="1:1" x14ac:dyDescent="0.25">
      <c r="A2427" s="47"/>
    </row>
    <row r="2428" spans="1:1" x14ac:dyDescent="0.25">
      <c r="A2428" s="94" t="s">
        <v>127</v>
      </c>
    </row>
    <row r="2429" spans="1:1" x14ac:dyDescent="0.25">
      <c r="A2429" s="47" t="s">
        <v>126</v>
      </c>
    </row>
    <row r="2430" spans="1:1" x14ac:dyDescent="0.25">
      <c r="A2430" s="47"/>
    </row>
    <row r="2431" spans="1:1" x14ac:dyDescent="0.25">
      <c r="A2431" s="47" t="s">
        <v>126</v>
      </c>
    </row>
    <row r="2432" spans="1:1" x14ac:dyDescent="0.25">
      <c r="A2432" s="47"/>
    </row>
    <row r="2433" spans="1:1" x14ac:dyDescent="0.25">
      <c r="A2433" s="47" t="s">
        <v>126</v>
      </c>
    </row>
    <row r="2434" spans="1:1" x14ac:dyDescent="0.25">
      <c r="A2434" s="47"/>
    </row>
    <row r="2435" spans="1:1" x14ac:dyDescent="0.25">
      <c r="A2435" s="47"/>
    </row>
    <row r="2436" spans="1:1" x14ac:dyDescent="0.25">
      <c r="A2436" s="47"/>
    </row>
    <row r="2437" spans="1:1" x14ac:dyDescent="0.25">
      <c r="A2437" s="22" t="s">
        <v>181</v>
      </c>
    </row>
    <row r="2438" spans="1:1" x14ac:dyDescent="0.25">
      <c r="A2438" s="22"/>
    </row>
    <row r="2439" spans="1:1" x14ac:dyDescent="0.25">
      <c r="A2439" s="22"/>
    </row>
    <row r="2440" spans="1:1" x14ac:dyDescent="0.25">
      <c r="A2440" s="22"/>
    </row>
    <row r="2441" spans="1:1" x14ac:dyDescent="0.25">
      <c r="A2441" s="22"/>
    </row>
    <row r="2442" spans="1:1" x14ac:dyDescent="0.25">
      <c r="A2442" s="33"/>
    </row>
    <row r="2443" spans="1:1" x14ac:dyDescent="0.25">
      <c r="A2443" s="33"/>
    </row>
    <row r="2444" spans="1:1" x14ac:dyDescent="0.25">
      <c r="A2444" s="33"/>
    </row>
    <row r="2445" spans="1:1" x14ac:dyDescent="0.25">
      <c r="A2445" s="33"/>
    </row>
    <row r="2446" spans="1:1" x14ac:dyDescent="0.25">
      <c r="A2446" s="33"/>
    </row>
    <row r="2447" spans="1:1" x14ac:dyDescent="0.25">
      <c r="A2447" s="33"/>
    </row>
    <row r="2448" spans="1:1" x14ac:dyDescent="0.25">
      <c r="A2448" s="22"/>
    </row>
    <row r="2449" spans="1:1" x14ac:dyDescent="0.25">
      <c r="A2449" s="22"/>
    </row>
    <row r="2450" spans="1:1" x14ac:dyDescent="0.25">
      <c r="A2450" s="22"/>
    </row>
    <row r="2451" spans="1:1" x14ac:dyDescent="0.25">
      <c r="A2451" s="22"/>
    </row>
    <row r="2452" spans="1:1" x14ac:dyDescent="0.25">
      <c r="A2452" s="22"/>
    </row>
    <row r="2453" spans="1:1" x14ac:dyDescent="0.25">
      <c r="A2453" s="22"/>
    </row>
    <row r="2454" spans="1:1" x14ac:dyDescent="0.25">
      <c r="A2454" s="22"/>
    </row>
    <row r="2455" spans="1:1" x14ac:dyDescent="0.25">
      <c r="A2455" s="22"/>
    </row>
    <row r="2456" spans="1:1" x14ac:dyDescent="0.25">
      <c r="A2456" s="22"/>
    </row>
    <row r="2457" spans="1:1" x14ac:dyDescent="0.25">
      <c r="A2457" s="22"/>
    </row>
    <row r="2458" spans="1:1" x14ac:dyDescent="0.25">
      <c r="A2458" s="22"/>
    </row>
    <row r="2468" spans="1:1" x14ac:dyDescent="0.25">
      <c r="A2468" s="90" t="e">
        <f>(C2469-C2468)/R2469*0.2+C2468</f>
        <v>#DIV/0!</v>
      </c>
    </row>
    <row r="2485" spans="1:1" x14ac:dyDescent="0.25">
      <c r="A2485" s="22" t="s">
        <v>181</v>
      </c>
    </row>
    <row r="2502" spans="1:1" x14ac:dyDescent="0.25">
      <c r="A2502" s="94" t="s">
        <v>127</v>
      </c>
    </row>
    <row r="2509" spans="1:1" x14ac:dyDescent="0.25">
      <c r="A2509" s="22" t="s">
        <v>183</v>
      </c>
    </row>
    <row r="2510" spans="1:1" x14ac:dyDescent="0.25">
      <c r="A2510" s="22"/>
    </row>
    <row r="2511" spans="1:1" x14ac:dyDescent="0.25">
      <c r="A2511" s="22"/>
    </row>
    <row r="2512" spans="1:1" x14ac:dyDescent="0.25">
      <c r="A2512" s="22"/>
    </row>
    <row r="2513" spans="1:1" x14ac:dyDescent="0.25">
      <c r="A2513" s="22"/>
    </row>
    <row r="2514" spans="1:1" x14ac:dyDescent="0.25">
      <c r="A2514" s="33"/>
    </row>
    <row r="2515" spans="1:1" x14ac:dyDescent="0.25">
      <c r="A2515" s="158"/>
    </row>
    <row r="2516" spans="1:1" x14ac:dyDescent="0.25">
      <c r="A2516" s="158" t="s">
        <v>184</v>
      </c>
    </row>
    <row r="2517" spans="1:1" x14ac:dyDescent="0.25">
      <c r="A2517" s="158" t="s">
        <v>185</v>
      </c>
    </row>
    <row r="2518" spans="1:1" x14ac:dyDescent="0.25">
      <c r="A2518" s="33"/>
    </row>
    <row r="2519" spans="1:1" x14ac:dyDescent="0.25">
      <c r="A2519" s="33"/>
    </row>
    <row r="2520" spans="1:1" x14ac:dyDescent="0.25">
      <c r="A2520" s="22"/>
    </row>
    <row r="2521" spans="1:1" x14ac:dyDescent="0.25">
      <c r="A2521" s="22"/>
    </row>
    <row r="2522" spans="1:1" x14ac:dyDescent="0.25">
      <c r="A2522" s="22"/>
    </row>
    <row r="2523" spans="1:1" x14ac:dyDescent="0.25">
      <c r="A2523" s="22"/>
    </row>
    <row r="2524" spans="1:1" x14ac:dyDescent="0.25">
      <c r="A2524" s="22"/>
    </row>
    <row r="2525" spans="1:1" x14ac:dyDescent="0.25">
      <c r="A2525" s="22"/>
    </row>
    <row r="2526" spans="1:1" x14ac:dyDescent="0.25">
      <c r="A2526" s="22"/>
    </row>
    <row r="2527" spans="1:1" x14ac:dyDescent="0.25">
      <c r="A2527" s="22"/>
    </row>
    <row r="2528" spans="1:1" x14ac:dyDescent="0.25">
      <c r="A2528" s="22"/>
    </row>
    <row r="2529" spans="1:1" x14ac:dyDescent="0.25">
      <c r="A2529" s="22"/>
    </row>
    <row r="2530" spans="1:1" x14ac:dyDescent="0.25">
      <c r="A2530" s="22"/>
    </row>
    <row r="2557" spans="1:1" x14ac:dyDescent="0.25">
      <c r="A2557" s="22" t="s">
        <v>183</v>
      </c>
    </row>
    <row r="2571" spans="1:1" x14ac:dyDescent="0.25">
      <c r="A2571" s="90" t="e">
        <f>(C2572-C2571)/R2572*0.2+C2571</f>
        <v>#DIV/0!</v>
      </c>
    </row>
    <row r="2573" spans="1:1" x14ac:dyDescent="0.25">
      <c r="A2573" s="94" t="s">
        <v>127</v>
      </c>
    </row>
    <row r="2580" spans="1:1" x14ac:dyDescent="0.25">
      <c r="A2580" s="22" t="s">
        <v>187</v>
      </c>
    </row>
    <row r="2581" spans="1:1" x14ac:dyDescent="0.25">
      <c r="A2581" s="22"/>
    </row>
    <row r="2582" spans="1:1" x14ac:dyDescent="0.25">
      <c r="A2582" s="22"/>
    </row>
    <row r="2583" spans="1:1" x14ac:dyDescent="0.25">
      <c r="A2583" s="22"/>
    </row>
    <row r="2584" spans="1:1" x14ac:dyDescent="0.25">
      <c r="A2584" s="22"/>
    </row>
    <row r="2585" spans="1:1" x14ac:dyDescent="0.25">
      <c r="A2585" s="33"/>
    </row>
    <row r="2586" spans="1:1" x14ac:dyDescent="0.25">
      <c r="A2586" s="22"/>
    </row>
    <row r="2587" spans="1:1" x14ac:dyDescent="0.25">
      <c r="A2587" s="22"/>
    </row>
    <row r="2588" spans="1:1" x14ac:dyDescent="0.25">
      <c r="A2588" s="22"/>
    </row>
    <row r="2589" spans="1:1" x14ac:dyDescent="0.25">
      <c r="A2589" s="22"/>
    </row>
    <row r="2590" spans="1:1" x14ac:dyDescent="0.25">
      <c r="A2590" s="22"/>
    </row>
    <row r="2591" spans="1:1" x14ac:dyDescent="0.25">
      <c r="A2591" s="22"/>
    </row>
    <row r="2592" spans="1:1" x14ac:dyDescent="0.25">
      <c r="A2592" s="22"/>
    </row>
    <row r="2593" spans="1:1" x14ac:dyDescent="0.25">
      <c r="A2593" s="22"/>
    </row>
    <row r="2594" spans="1:1" x14ac:dyDescent="0.25">
      <c r="A2594" s="22"/>
    </row>
    <row r="2595" spans="1:1" x14ac:dyDescent="0.25">
      <c r="A2595" s="22"/>
    </row>
    <row r="2596" spans="1:1" x14ac:dyDescent="0.25">
      <c r="A2596" s="22"/>
    </row>
    <row r="2597" spans="1:1" x14ac:dyDescent="0.25">
      <c r="A2597" s="22"/>
    </row>
    <row r="2598" spans="1:1" x14ac:dyDescent="0.25">
      <c r="A2598" s="22"/>
    </row>
    <row r="2599" spans="1:1" x14ac:dyDescent="0.25">
      <c r="A2599" s="22"/>
    </row>
    <row r="2600" spans="1:1" x14ac:dyDescent="0.25">
      <c r="A2600" s="22"/>
    </row>
    <row r="2601" spans="1:1" x14ac:dyDescent="0.25">
      <c r="A2601" s="22"/>
    </row>
    <row r="2603" spans="1:1" x14ac:dyDescent="0.25">
      <c r="A2603" s="22"/>
    </row>
    <row r="2604" spans="1:1" x14ac:dyDescent="0.25">
      <c r="A2604" s="22"/>
    </row>
    <row r="2605" spans="1:1" x14ac:dyDescent="0.25">
      <c r="A2605" s="22"/>
    </row>
    <row r="2606" spans="1:1" x14ac:dyDescent="0.25">
      <c r="A2606" s="90" t="e">
        <f>(C2607-C2606)/R2607*0.2+C2606</f>
        <v>#DIV/0!</v>
      </c>
    </row>
    <row r="2607" spans="1:1" x14ac:dyDescent="0.25">
      <c r="A2607" s="22"/>
    </row>
    <row r="2628" spans="1:1" x14ac:dyDescent="0.25">
      <c r="A2628" s="22" t="s">
        <v>187</v>
      </c>
    </row>
    <row r="2644" spans="1:1" x14ac:dyDescent="0.25">
      <c r="A2644" s="94" t="s">
        <v>127</v>
      </c>
    </row>
    <row r="2650" spans="1:1" x14ac:dyDescent="0.25">
      <c r="A2650" s="32"/>
    </row>
    <row r="2651" spans="1:1" x14ac:dyDescent="0.25">
      <c r="A2651" s="22" t="s">
        <v>189</v>
      </c>
    </row>
    <row r="2652" spans="1:1" x14ac:dyDescent="0.25">
      <c r="A2652" s="22"/>
    </row>
    <row r="2653" spans="1:1" x14ac:dyDescent="0.25">
      <c r="A2653" s="22" t="s">
        <v>190</v>
      </c>
    </row>
    <row r="2654" spans="1:1" x14ac:dyDescent="0.25">
      <c r="A2654" s="22" t="s">
        <v>82</v>
      </c>
    </row>
    <row r="2655" spans="1:1" x14ac:dyDescent="0.25">
      <c r="A2655" s="22">
        <v>4</v>
      </c>
    </row>
    <row r="2656" spans="1:1" ht="16.2" x14ac:dyDescent="0.25">
      <c r="A2656" s="22" t="s">
        <v>191</v>
      </c>
    </row>
    <row r="2657" spans="1:1" x14ac:dyDescent="0.25">
      <c r="A2657" s="33">
        <f>8.315*(273+A2655)/101325*1000000</f>
        <v>22731.359486799898</v>
      </c>
    </row>
    <row r="2658" spans="1:1" x14ac:dyDescent="0.25">
      <c r="A2658" s="22"/>
    </row>
    <row r="2659" spans="1:1" x14ac:dyDescent="0.25">
      <c r="A2659" s="22"/>
    </row>
    <row r="2660" spans="1:1" x14ac:dyDescent="0.25">
      <c r="A2660" s="22"/>
    </row>
    <row r="2661" spans="1:1" x14ac:dyDescent="0.25">
      <c r="A2661" s="22"/>
    </row>
    <row r="2662" spans="1:1" x14ac:dyDescent="0.25">
      <c r="A2662" s="22"/>
    </row>
    <row r="2663" spans="1:1" x14ac:dyDescent="0.25">
      <c r="A2663" s="22"/>
    </row>
    <row r="2664" spans="1:1" x14ac:dyDescent="0.25">
      <c r="A2664" s="22"/>
    </row>
    <row r="2665" spans="1:1" x14ac:dyDescent="0.25">
      <c r="A2665" s="22"/>
    </row>
    <row r="2666" spans="1:1" x14ac:dyDescent="0.25">
      <c r="A2666" s="22"/>
    </row>
    <row r="2667" spans="1:1" x14ac:dyDescent="0.25">
      <c r="A2667" s="22"/>
    </row>
    <row r="2668" spans="1:1" x14ac:dyDescent="0.25">
      <c r="A2668" s="22"/>
    </row>
    <row r="2669" spans="1:1" x14ac:dyDescent="0.25">
      <c r="A2669" s="22"/>
    </row>
    <row r="2670" spans="1:1" x14ac:dyDescent="0.25">
      <c r="A2670" s="22"/>
    </row>
    <row r="2671" spans="1:1" x14ac:dyDescent="0.25">
      <c r="A2671" s="22"/>
    </row>
    <row r="2672" spans="1:1" x14ac:dyDescent="0.25">
      <c r="A2672" s="22"/>
    </row>
    <row r="2673" spans="1:1" x14ac:dyDescent="0.25">
      <c r="A2673" s="22"/>
    </row>
    <row r="2674" spans="1:1" x14ac:dyDescent="0.25">
      <c r="A2674" s="22"/>
    </row>
    <row r="2675" spans="1:1" x14ac:dyDescent="0.25">
      <c r="A2675" s="22"/>
    </row>
    <row r="2676" spans="1:1" x14ac:dyDescent="0.25">
      <c r="A2676" s="22"/>
    </row>
    <row r="2677" spans="1:1" x14ac:dyDescent="0.25">
      <c r="A2677" s="22"/>
    </row>
    <row r="2678" spans="1:1" x14ac:dyDescent="0.25">
      <c r="A2678" s="22"/>
    </row>
    <row r="2679" spans="1:1" x14ac:dyDescent="0.25">
      <c r="A2679" s="22"/>
    </row>
    <row r="2680" spans="1:1" x14ac:dyDescent="0.25">
      <c r="A2680" s="22"/>
    </row>
    <row r="2681" spans="1:1" x14ac:dyDescent="0.25">
      <c r="A2681" s="22"/>
    </row>
    <row r="2682" spans="1:1" x14ac:dyDescent="0.25">
      <c r="A2682" s="22"/>
    </row>
    <row r="2683" spans="1:1" x14ac:dyDescent="0.25">
      <c r="A2683" s="22"/>
    </row>
    <row r="2684" spans="1:1" x14ac:dyDescent="0.25">
      <c r="A2684" s="22"/>
    </row>
    <row r="2685" spans="1:1" x14ac:dyDescent="0.25">
      <c r="A2685" s="22"/>
    </row>
    <row r="2686" spans="1:1" x14ac:dyDescent="0.25">
      <c r="A2686" s="22"/>
    </row>
    <row r="2687" spans="1:1" x14ac:dyDescent="0.25">
      <c r="A2687" s="22"/>
    </row>
    <row r="2688" spans="1:1" x14ac:dyDescent="0.25">
      <c r="A2688" s="22"/>
    </row>
    <row r="2689" spans="1:1" x14ac:dyDescent="0.25">
      <c r="A2689" s="22"/>
    </row>
    <row r="2690" spans="1:1" x14ac:dyDescent="0.25">
      <c r="A2690" s="22"/>
    </row>
    <row r="2691" spans="1:1" x14ac:dyDescent="0.25">
      <c r="A2691" s="22"/>
    </row>
    <row r="2692" spans="1:1" x14ac:dyDescent="0.25">
      <c r="A2692" s="22"/>
    </row>
    <row r="2693" spans="1:1" x14ac:dyDescent="0.25">
      <c r="A2693" s="22"/>
    </row>
    <row r="2694" spans="1:1" x14ac:dyDescent="0.25">
      <c r="A2694" s="22"/>
    </row>
    <row r="2695" spans="1:1" x14ac:dyDescent="0.25">
      <c r="A2695" s="22"/>
    </row>
    <row r="2696" spans="1:1" x14ac:dyDescent="0.25">
      <c r="A2696" s="22"/>
    </row>
    <row r="2697" spans="1:1" x14ac:dyDescent="0.25">
      <c r="A2697" s="22"/>
    </row>
    <row r="2698" spans="1:1" x14ac:dyDescent="0.25">
      <c r="A2698" s="22"/>
    </row>
    <row r="2699" spans="1:1" x14ac:dyDescent="0.25">
      <c r="A2699" s="22"/>
    </row>
    <row r="2700" spans="1:1" x14ac:dyDescent="0.25">
      <c r="A2700" s="22"/>
    </row>
    <row r="2701" spans="1:1" x14ac:dyDescent="0.25">
      <c r="A2701" s="22"/>
    </row>
    <row r="2702" spans="1:1" x14ac:dyDescent="0.25">
      <c r="A2702" s="22"/>
    </row>
    <row r="2703" spans="1:1" x14ac:dyDescent="0.25">
      <c r="A2703" s="22"/>
    </row>
    <row r="2704" spans="1:1" x14ac:dyDescent="0.25">
      <c r="A2704" s="22"/>
    </row>
    <row r="2705" spans="1:1" x14ac:dyDescent="0.25">
      <c r="A2705" s="22"/>
    </row>
    <row r="2706" spans="1:1" x14ac:dyDescent="0.25">
      <c r="A2706" s="22"/>
    </row>
    <row r="2707" spans="1:1" x14ac:dyDescent="0.25">
      <c r="A2707" s="22" t="s">
        <v>189</v>
      </c>
    </row>
    <row r="2708" spans="1:1" x14ac:dyDescent="0.25">
      <c r="A2708" s="22"/>
    </row>
    <row r="2709" spans="1:1" x14ac:dyDescent="0.25">
      <c r="A2709" s="22"/>
    </row>
    <row r="2710" spans="1:1" x14ac:dyDescent="0.25">
      <c r="A2710" s="22"/>
    </row>
    <row r="2711" spans="1:1" x14ac:dyDescent="0.25">
      <c r="A2711" s="22"/>
    </row>
    <row r="2712" spans="1:1" x14ac:dyDescent="0.25">
      <c r="A2712" s="22"/>
    </row>
    <row r="2713" spans="1:1" x14ac:dyDescent="0.25">
      <c r="A2713" s="22"/>
    </row>
    <row r="2714" spans="1:1" x14ac:dyDescent="0.25">
      <c r="A2714" s="22"/>
    </row>
    <row r="2715" spans="1:1" x14ac:dyDescent="0.25">
      <c r="A2715" s="22"/>
    </row>
    <row r="2716" spans="1:1" x14ac:dyDescent="0.25">
      <c r="A2716" s="22"/>
    </row>
    <row r="2717" spans="1:1" x14ac:dyDescent="0.25">
      <c r="A2717" s="22"/>
    </row>
    <row r="2718" spans="1:1" x14ac:dyDescent="0.25">
      <c r="A2718" s="22"/>
    </row>
    <row r="2719" spans="1:1" x14ac:dyDescent="0.25">
      <c r="A2719" s="22"/>
    </row>
    <row r="2720" spans="1:1" x14ac:dyDescent="0.25">
      <c r="A2720" s="47" t="s">
        <v>126</v>
      </c>
    </row>
    <row r="2721" spans="1:1" x14ac:dyDescent="0.25">
      <c r="A2721" s="22"/>
    </row>
    <row r="2722" spans="1:1" x14ac:dyDescent="0.25">
      <c r="A2722" s="22"/>
    </row>
    <row r="2724" spans="1:1" x14ac:dyDescent="0.25">
      <c r="A2724" s="47" t="s">
        <v>126</v>
      </c>
    </row>
    <row r="2725" spans="1:1" x14ac:dyDescent="0.25">
      <c r="A2725" s="47"/>
    </row>
    <row r="2726" spans="1:1" x14ac:dyDescent="0.25">
      <c r="A2726" s="22"/>
    </row>
    <row r="2727" spans="1:1" x14ac:dyDescent="0.25">
      <c r="A2727" s="47" t="s">
        <v>126</v>
      </c>
    </row>
    <row r="2728" spans="1:1" x14ac:dyDescent="0.25">
      <c r="A2728" s="22"/>
    </row>
    <row r="2729" spans="1:1" x14ac:dyDescent="0.25">
      <c r="A2729" s="94" t="s">
        <v>127</v>
      </c>
    </row>
    <row r="2730" spans="1:1" x14ac:dyDescent="0.25">
      <c r="A2730" s="47" t="s">
        <v>126</v>
      </c>
    </row>
    <row r="2731" spans="1:1" x14ac:dyDescent="0.25">
      <c r="A2731" s="22"/>
    </row>
    <row r="2732" spans="1:1" x14ac:dyDescent="0.25">
      <c r="A2732" s="47" t="s">
        <v>126</v>
      </c>
    </row>
    <row r="2733" spans="1:1" x14ac:dyDescent="0.25">
      <c r="A2733" s="47"/>
    </row>
    <row r="2734" spans="1:1" x14ac:dyDescent="0.25">
      <c r="A2734" s="47"/>
    </row>
    <row r="2735" spans="1:1" x14ac:dyDescent="0.25">
      <c r="A2735" s="47"/>
    </row>
    <row r="2736" spans="1:1" x14ac:dyDescent="0.25">
      <c r="A2736" s="22"/>
    </row>
    <row r="2737" spans="1:1" x14ac:dyDescent="0.25">
      <c r="A2737" s="22"/>
    </row>
    <row r="2738" spans="1:1" x14ac:dyDescent="0.25">
      <c r="A2738" s="22" t="s">
        <v>193</v>
      </c>
    </row>
    <row r="2739" spans="1:1" x14ac:dyDescent="0.25">
      <c r="A2739" s="22"/>
    </row>
    <row r="2740" spans="1:1" x14ac:dyDescent="0.25">
      <c r="A2740" s="22"/>
    </row>
    <row r="2741" spans="1:1" x14ac:dyDescent="0.25">
      <c r="A2741" s="22"/>
    </row>
    <row r="2742" spans="1:1" x14ac:dyDescent="0.25">
      <c r="A2742" s="22"/>
    </row>
    <row r="2743" spans="1:1" x14ac:dyDescent="0.25">
      <c r="A2743" s="33"/>
    </row>
    <row r="2744" spans="1:1" x14ac:dyDescent="0.25">
      <c r="A2744" s="22"/>
    </row>
    <row r="2745" spans="1:1" x14ac:dyDescent="0.25">
      <c r="A2745" s="22"/>
    </row>
    <row r="2746" spans="1:1" x14ac:dyDescent="0.25">
      <c r="A2746" s="22"/>
    </row>
    <row r="2747" spans="1:1" x14ac:dyDescent="0.25">
      <c r="A2747" s="22"/>
    </row>
    <row r="2748" spans="1:1" x14ac:dyDescent="0.25">
      <c r="A2748" s="22"/>
    </row>
    <row r="2749" spans="1:1" x14ac:dyDescent="0.25">
      <c r="A2749" s="22"/>
    </row>
    <row r="2750" spans="1:1" x14ac:dyDescent="0.25">
      <c r="A2750" s="22"/>
    </row>
    <row r="2751" spans="1:1" x14ac:dyDescent="0.25">
      <c r="A2751" s="22"/>
    </row>
    <row r="2752" spans="1:1" x14ac:dyDescent="0.25">
      <c r="A2752" s="22"/>
    </row>
    <row r="2753" spans="1:1" x14ac:dyDescent="0.25">
      <c r="A2753" s="22"/>
    </row>
    <row r="2754" spans="1:1" x14ac:dyDescent="0.25">
      <c r="A2754" s="22"/>
    </row>
    <row r="2755" spans="1:1" x14ac:dyDescent="0.25">
      <c r="A2755" s="22"/>
    </row>
    <row r="2756" spans="1:1" x14ac:dyDescent="0.25">
      <c r="A2756" s="22"/>
    </row>
    <row r="2757" spans="1:1" x14ac:dyDescent="0.25">
      <c r="A2757" s="22"/>
    </row>
    <row r="2758" spans="1:1" x14ac:dyDescent="0.25">
      <c r="A2758" s="22"/>
    </row>
    <row r="2759" spans="1:1" x14ac:dyDescent="0.25">
      <c r="A2759" s="22"/>
    </row>
    <row r="2760" spans="1:1" x14ac:dyDescent="0.25">
      <c r="A2760" s="22"/>
    </row>
    <row r="2761" spans="1:1" x14ac:dyDescent="0.25">
      <c r="A2761" s="22"/>
    </row>
    <row r="2762" spans="1:1" x14ac:dyDescent="0.25">
      <c r="A2762" s="22"/>
    </row>
    <row r="2763" spans="1:1" x14ac:dyDescent="0.25">
      <c r="A2763" s="22"/>
    </row>
    <row r="2764" spans="1:1" x14ac:dyDescent="0.25">
      <c r="A2764" s="22"/>
    </row>
    <row r="2765" spans="1:1" x14ac:dyDescent="0.25">
      <c r="A2765" s="22"/>
    </row>
    <row r="2766" spans="1:1" x14ac:dyDescent="0.25">
      <c r="A2766" s="22"/>
    </row>
    <row r="2767" spans="1:1" x14ac:dyDescent="0.25">
      <c r="A2767" s="22"/>
    </row>
    <row r="2768" spans="1:1" x14ac:dyDescent="0.25">
      <c r="A2768" s="22"/>
    </row>
    <row r="2769" spans="1:1" x14ac:dyDescent="0.25">
      <c r="A2769" s="22"/>
    </row>
    <row r="2793" spans="1:1" x14ac:dyDescent="0.25">
      <c r="A2793" s="22" t="s">
        <v>193</v>
      </c>
    </row>
    <row r="2806" spans="1:1" x14ac:dyDescent="0.25">
      <c r="A2806" s="47" t="s">
        <v>126</v>
      </c>
    </row>
    <row r="2812" spans="1:1" x14ac:dyDescent="0.25">
      <c r="A2812" s="47" t="s">
        <v>126</v>
      </c>
    </row>
    <row r="2814" spans="1:1" x14ac:dyDescent="0.25">
      <c r="A2814" s="94" t="s">
        <v>127</v>
      </c>
    </row>
    <row r="2815" spans="1:1" x14ac:dyDescent="0.25">
      <c r="A2815" s="47" t="s">
        <v>126</v>
      </c>
    </row>
    <row r="2817" spans="1:1" x14ac:dyDescent="0.25">
      <c r="A2817" s="47" t="s">
        <v>126</v>
      </c>
    </row>
    <row r="2823" spans="1:1" x14ac:dyDescent="0.25">
      <c r="A2823" s="22" t="s">
        <v>194</v>
      </c>
    </row>
    <row r="2824" spans="1:1" x14ac:dyDescent="0.25">
      <c r="A2824" s="22"/>
    </row>
    <row r="2825" spans="1:1" x14ac:dyDescent="0.25">
      <c r="A2825" s="22"/>
    </row>
    <row r="2826" spans="1:1" x14ac:dyDescent="0.25">
      <c r="A2826" s="22"/>
    </row>
    <row r="2827" spans="1:1" x14ac:dyDescent="0.25">
      <c r="A2827" s="22"/>
    </row>
    <row r="2828" spans="1:1" x14ac:dyDescent="0.25">
      <c r="A2828" s="33"/>
    </row>
    <row r="2829" spans="1:1" x14ac:dyDescent="0.25">
      <c r="A2829" s="22"/>
    </row>
    <row r="2830" spans="1:1" x14ac:dyDescent="0.25">
      <c r="A2830" s="22"/>
    </row>
    <row r="2831" spans="1:1" x14ac:dyDescent="0.25">
      <c r="A2831" s="22"/>
    </row>
    <row r="2832" spans="1:1" x14ac:dyDescent="0.25">
      <c r="A2832" s="22"/>
    </row>
    <row r="2833" spans="1:1" x14ac:dyDescent="0.25">
      <c r="A2833" s="22"/>
    </row>
    <row r="2834" spans="1:1" x14ac:dyDescent="0.25">
      <c r="A2834" s="22"/>
    </row>
    <row r="2835" spans="1:1" x14ac:dyDescent="0.25">
      <c r="A2835" s="22"/>
    </row>
    <row r="2836" spans="1:1" x14ac:dyDescent="0.25">
      <c r="A2836" s="22"/>
    </row>
    <row r="2837" spans="1:1" x14ac:dyDescent="0.25">
      <c r="A2837" s="22"/>
    </row>
    <row r="2838" spans="1:1" x14ac:dyDescent="0.25">
      <c r="A2838" s="22"/>
    </row>
    <row r="2839" spans="1:1" x14ac:dyDescent="0.25">
      <c r="A2839" s="22"/>
    </row>
    <row r="2840" spans="1:1" x14ac:dyDescent="0.25">
      <c r="A2840" s="22"/>
    </row>
    <row r="2841" spans="1:1" x14ac:dyDescent="0.25">
      <c r="A2841" s="22"/>
    </row>
    <row r="2842" spans="1:1" x14ac:dyDescent="0.25">
      <c r="A2842" s="22"/>
    </row>
    <row r="2843" spans="1:1" x14ac:dyDescent="0.25">
      <c r="A2843" s="22"/>
    </row>
    <row r="2844" spans="1:1" x14ac:dyDescent="0.25">
      <c r="A2844" s="22"/>
    </row>
    <row r="2845" spans="1:1" x14ac:dyDescent="0.25">
      <c r="A2845" s="22"/>
    </row>
    <row r="2846" spans="1:1" x14ac:dyDescent="0.25">
      <c r="A2846" s="33"/>
    </row>
    <row r="2847" spans="1:1" x14ac:dyDescent="0.25">
      <c r="A2847" s="33"/>
    </row>
    <row r="2848" spans="1:1" x14ac:dyDescent="0.25">
      <c r="A2848" s="33"/>
    </row>
    <row r="2849" spans="1:1" x14ac:dyDescent="0.25">
      <c r="A2849" s="33"/>
    </row>
    <row r="2850" spans="1:1" x14ac:dyDescent="0.25">
      <c r="A2850" s="33"/>
    </row>
    <row r="2851" spans="1:1" x14ac:dyDescent="0.25">
      <c r="A2851" s="33"/>
    </row>
    <row r="2852" spans="1:1" x14ac:dyDescent="0.25">
      <c r="A2852" s="33"/>
    </row>
    <row r="2853" spans="1:1" x14ac:dyDescent="0.25">
      <c r="A2853" s="33"/>
    </row>
    <row r="2854" spans="1:1" x14ac:dyDescent="0.25">
      <c r="A2854" s="22"/>
    </row>
    <row r="2878" spans="1:1" x14ac:dyDescent="0.25">
      <c r="A2878" s="22" t="s">
        <v>194</v>
      </c>
    </row>
    <row r="2891" spans="1:1" x14ac:dyDescent="0.25">
      <c r="A2891" s="47" t="s">
        <v>126</v>
      </c>
    </row>
    <row r="2897" spans="1:1" x14ac:dyDescent="0.25">
      <c r="A2897" s="47" t="s">
        <v>126</v>
      </c>
    </row>
    <row r="2899" spans="1:1" x14ac:dyDescent="0.25">
      <c r="A2899" s="94" t="s">
        <v>127</v>
      </c>
    </row>
    <row r="2900" spans="1:1" x14ac:dyDescent="0.25">
      <c r="A2900" s="47" t="s">
        <v>126</v>
      </c>
    </row>
    <row r="2902" spans="1:1" x14ac:dyDescent="0.25">
      <c r="A2902" s="47" t="s">
        <v>126</v>
      </c>
    </row>
    <row r="2903" spans="1:1" x14ac:dyDescent="0.25">
      <c r="A2903" s="47"/>
    </row>
    <row r="2904" spans="1:1" x14ac:dyDescent="0.25">
      <c r="A2904" s="47"/>
    </row>
    <row r="2905" spans="1:1" x14ac:dyDescent="0.25">
      <c r="A2905" s="47"/>
    </row>
    <row r="2908" spans="1:1" x14ac:dyDescent="0.25">
      <c r="A2908" s="22" t="s">
        <v>195</v>
      </c>
    </row>
    <row r="2910" spans="1:1" x14ac:dyDescent="0.25">
      <c r="A2910" s="22"/>
    </row>
    <row r="2911" spans="1:1" x14ac:dyDescent="0.25">
      <c r="A2911" s="22"/>
    </row>
    <row r="2912" spans="1:1" x14ac:dyDescent="0.25">
      <c r="A2912" s="22"/>
    </row>
    <row r="2913" spans="1:1" x14ac:dyDescent="0.25">
      <c r="A2913" s="33"/>
    </row>
    <row r="2914" spans="1:1" x14ac:dyDescent="0.25">
      <c r="A2914" s="22"/>
    </row>
    <row r="2915" spans="1:1" x14ac:dyDescent="0.25">
      <c r="A2915" s="22"/>
    </row>
    <row r="2916" spans="1:1" x14ac:dyDescent="0.25">
      <c r="A2916" s="22"/>
    </row>
    <row r="2917" spans="1:1" x14ac:dyDescent="0.25">
      <c r="A2917" s="22"/>
    </row>
    <row r="2918" spans="1:1" x14ac:dyDescent="0.25">
      <c r="A2918" s="22"/>
    </row>
    <row r="2919" spans="1:1" x14ac:dyDescent="0.25">
      <c r="A2919" s="22"/>
    </row>
    <row r="2920" spans="1:1" x14ac:dyDescent="0.25">
      <c r="A2920" s="22"/>
    </row>
    <row r="2921" spans="1:1" x14ac:dyDescent="0.25">
      <c r="A2921" s="22"/>
    </row>
    <row r="2922" spans="1:1" x14ac:dyDescent="0.25">
      <c r="A2922" s="22"/>
    </row>
    <row r="2923" spans="1:1" x14ac:dyDescent="0.25">
      <c r="A2923" s="33"/>
    </row>
    <row r="2924" spans="1:1" x14ac:dyDescent="0.25">
      <c r="A2924" s="90" t="e">
        <f>(C2925-C2924)/R2925*0.2+C2924</f>
        <v>#DIV/0!</v>
      </c>
    </row>
    <row r="2925" spans="1:1" x14ac:dyDescent="0.25">
      <c r="A2925" s="33"/>
    </row>
    <row r="2926" spans="1:1" x14ac:dyDescent="0.25">
      <c r="A2926" s="33"/>
    </row>
    <row r="2927" spans="1:1" x14ac:dyDescent="0.25">
      <c r="A2927" s="33"/>
    </row>
    <row r="2928" spans="1:1" x14ac:dyDescent="0.25">
      <c r="A2928" s="33"/>
    </row>
    <row r="2929" spans="1:1" x14ac:dyDescent="0.25">
      <c r="A2929" s="33"/>
    </row>
    <row r="2930" spans="1:1" x14ac:dyDescent="0.25">
      <c r="A2930" s="22"/>
    </row>
    <row r="2931" spans="1:1" x14ac:dyDescent="0.25">
      <c r="A2931" s="22"/>
    </row>
    <row r="2932" spans="1:1" x14ac:dyDescent="0.25">
      <c r="A2932" s="22"/>
    </row>
    <row r="2933" spans="1:1" x14ac:dyDescent="0.25">
      <c r="A2933" s="22"/>
    </row>
    <row r="2955" spans="1:1" x14ac:dyDescent="0.25">
      <c r="A2955" s="22" t="s">
        <v>195</v>
      </c>
    </row>
    <row r="2971" spans="1:1" x14ac:dyDescent="0.25">
      <c r="A2971" s="94" t="s">
        <v>127</v>
      </c>
    </row>
    <row r="2978" spans="1:1" x14ac:dyDescent="0.25">
      <c r="A2978" s="22" t="s">
        <v>197</v>
      </c>
    </row>
    <row r="2979" spans="1:1" x14ac:dyDescent="0.25">
      <c r="A2979" s="22"/>
    </row>
    <row r="2980" spans="1:1" x14ac:dyDescent="0.25">
      <c r="A2980" s="22"/>
    </row>
    <row r="2981" spans="1:1" x14ac:dyDescent="0.25">
      <c r="A2981" s="22"/>
    </row>
    <row r="2982" spans="1:1" x14ac:dyDescent="0.25">
      <c r="A2982" s="22"/>
    </row>
    <row r="2983" spans="1:1" x14ac:dyDescent="0.25">
      <c r="A2983" s="33"/>
    </row>
    <row r="2984" spans="1:1" x14ac:dyDescent="0.25">
      <c r="A2984" s="22"/>
    </row>
    <row r="2985" spans="1:1" x14ac:dyDescent="0.25">
      <c r="A2985" s="22"/>
    </row>
    <row r="2987" spans="1:1" x14ac:dyDescent="0.25">
      <c r="A2987" s="22"/>
    </row>
    <row r="2988" spans="1:1" x14ac:dyDescent="0.25">
      <c r="A2988" s="22"/>
    </row>
    <row r="2989" spans="1:1" x14ac:dyDescent="0.25">
      <c r="A2989" s="22"/>
    </row>
    <row r="2990" spans="1:1" x14ac:dyDescent="0.25">
      <c r="A2990" s="22"/>
    </row>
    <row r="2991" spans="1:1" x14ac:dyDescent="0.25">
      <c r="A2991" s="22"/>
    </row>
    <row r="2992" spans="1:1" x14ac:dyDescent="0.25">
      <c r="A2992" s="33"/>
    </row>
    <row r="2993" spans="1:1" x14ac:dyDescent="0.25">
      <c r="A2993" s="22"/>
    </row>
    <row r="2994" spans="1:1" x14ac:dyDescent="0.25">
      <c r="A2994" s="22"/>
    </row>
    <row r="2995" spans="1:1" x14ac:dyDescent="0.25">
      <c r="A2995" s="22"/>
    </row>
    <row r="2996" spans="1:1" x14ac:dyDescent="0.25">
      <c r="A2996" s="22"/>
    </row>
    <row r="2997" spans="1:1" x14ac:dyDescent="0.25">
      <c r="A2997" s="22"/>
    </row>
    <row r="2998" spans="1:1" x14ac:dyDescent="0.25">
      <c r="A2998" s="22"/>
    </row>
    <row r="2999" spans="1:1" x14ac:dyDescent="0.25">
      <c r="A2999" s="90" t="e">
        <f>(C3000-C2999)/R3000*0.2+C2999</f>
        <v>#DIV/0!</v>
      </c>
    </row>
    <row r="3002" spans="1:1" x14ac:dyDescent="0.25">
      <c r="A3002" s="22"/>
    </row>
    <row r="3003" spans="1:1" x14ac:dyDescent="0.25">
      <c r="A3003" s="22"/>
    </row>
    <row r="3004" spans="1:1" x14ac:dyDescent="0.25">
      <c r="A3004" s="22"/>
    </row>
    <row r="3005" spans="1:1" x14ac:dyDescent="0.25">
      <c r="A3005" s="22"/>
    </row>
    <row r="3006" spans="1:1" x14ac:dyDescent="0.25">
      <c r="A3006" s="22"/>
    </row>
    <row r="3007" spans="1:1" x14ac:dyDescent="0.25">
      <c r="A3007" s="22"/>
    </row>
    <row r="3008" spans="1:1" x14ac:dyDescent="0.25">
      <c r="A3008" s="22"/>
    </row>
    <row r="3009" spans="1:1" x14ac:dyDescent="0.25">
      <c r="A3009" s="22"/>
    </row>
    <row r="3010" spans="1:1" x14ac:dyDescent="0.25">
      <c r="A3010" s="22"/>
    </row>
    <row r="3011" spans="1:1" x14ac:dyDescent="0.25">
      <c r="A3011" s="22"/>
    </row>
    <row r="3012" spans="1:1" x14ac:dyDescent="0.25">
      <c r="A3012" s="22"/>
    </row>
    <row r="3013" spans="1:1" x14ac:dyDescent="0.25">
      <c r="A3013" s="22"/>
    </row>
    <row r="3014" spans="1:1" x14ac:dyDescent="0.25">
      <c r="A3014" s="22"/>
    </row>
    <row r="3015" spans="1:1" x14ac:dyDescent="0.25">
      <c r="A3015" s="22"/>
    </row>
    <row r="3016" spans="1:1" x14ac:dyDescent="0.25">
      <c r="A3016" s="22"/>
    </row>
    <row r="3017" spans="1:1" x14ac:dyDescent="0.25">
      <c r="A3017" s="22"/>
    </row>
    <row r="3018" spans="1:1" x14ac:dyDescent="0.25">
      <c r="A3018" s="22"/>
    </row>
    <row r="3019" spans="1:1" x14ac:dyDescent="0.25">
      <c r="A3019" s="22"/>
    </row>
    <row r="3020" spans="1:1" x14ac:dyDescent="0.25">
      <c r="A3020" s="22"/>
    </row>
    <row r="3021" spans="1:1" x14ac:dyDescent="0.25">
      <c r="A3021" s="22"/>
    </row>
    <row r="3022" spans="1:1" x14ac:dyDescent="0.25">
      <c r="A3022" s="22"/>
    </row>
    <row r="3023" spans="1:1" x14ac:dyDescent="0.25">
      <c r="A3023" s="22"/>
    </row>
    <row r="3024" spans="1:1" x14ac:dyDescent="0.25">
      <c r="A3024" s="22"/>
    </row>
    <row r="3025" spans="1:1" x14ac:dyDescent="0.25">
      <c r="A3025" s="22" t="s">
        <v>197</v>
      </c>
    </row>
    <row r="3026" spans="1:1" x14ac:dyDescent="0.25">
      <c r="A3026" s="22"/>
    </row>
    <row r="3027" spans="1:1" x14ac:dyDescent="0.25">
      <c r="A3027" s="22"/>
    </row>
    <row r="3028" spans="1:1" x14ac:dyDescent="0.25">
      <c r="A3028" s="22"/>
    </row>
    <row r="3029" spans="1:1" x14ac:dyDescent="0.25">
      <c r="A3029" s="22"/>
    </row>
    <row r="3030" spans="1:1" x14ac:dyDescent="0.25">
      <c r="A3030" s="22"/>
    </row>
    <row r="3031" spans="1:1" x14ac:dyDescent="0.25">
      <c r="A3031" s="22"/>
    </row>
    <row r="3032" spans="1:1" x14ac:dyDescent="0.25">
      <c r="A3032" s="22"/>
    </row>
    <row r="3033" spans="1:1" x14ac:dyDescent="0.25">
      <c r="A3033" s="22"/>
    </row>
    <row r="3034" spans="1:1" x14ac:dyDescent="0.25">
      <c r="A3034" s="22"/>
    </row>
    <row r="3035" spans="1:1" x14ac:dyDescent="0.25">
      <c r="A3035" s="22"/>
    </row>
    <row r="3036" spans="1:1" x14ac:dyDescent="0.25">
      <c r="A3036" s="22"/>
    </row>
    <row r="3037" spans="1:1" x14ac:dyDescent="0.25">
      <c r="A3037" s="22"/>
    </row>
    <row r="3038" spans="1:1" x14ac:dyDescent="0.25">
      <c r="A3038" s="22"/>
    </row>
    <row r="3039" spans="1:1" x14ac:dyDescent="0.25">
      <c r="A3039" s="22"/>
    </row>
    <row r="3040" spans="1:1" x14ac:dyDescent="0.25">
      <c r="A3040" s="22"/>
    </row>
    <row r="3041" spans="1:1" x14ac:dyDescent="0.25">
      <c r="A3041" s="94" t="s">
        <v>127</v>
      </c>
    </row>
    <row r="3042" spans="1:1" x14ac:dyDescent="0.25">
      <c r="A3042" s="22"/>
    </row>
    <row r="3043" spans="1:1" x14ac:dyDescent="0.25">
      <c r="A3043" s="22"/>
    </row>
    <row r="3044" spans="1:1" x14ac:dyDescent="0.25">
      <c r="A3044" s="22"/>
    </row>
    <row r="3045" spans="1:1" x14ac:dyDescent="0.25">
      <c r="A3045" s="22"/>
    </row>
    <row r="3046" spans="1:1" x14ac:dyDescent="0.25">
      <c r="A3046" s="22"/>
    </row>
    <row r="3047" spans="1:1" x14ac:dyDescent="0.25">
      <c r="A3047" s="22"/>
    </row>
    <row r="3048" spans="1:1" x14ac:dyDescent="0.25">
      <c r="A3048" s="22" t="s">
        <v>199</v>
      </c>
    </row>
    <row r="3049" spans="1:1" x14ac:dyDescent="0.25">
      <c r="A3049" s="22"/>
    </row>
    <row r="3050" spans="1:1" x14ac:dyDescent="0.25">
      <c r="A3050" s="22"/>
    </row>
    <row r="3051" spans="1:1" x14ac:dyDescent="0.25">
      <c r="A3051" s="22"/>
    </row>
    <row r="3052" spans="1:1" x14ac:dyDescent="0.25">
      <c r="A3052" s="22"/>
    </row>
    <row r="3053" spans="1:1" x14ac:dyDescent="0.25">
      <c r="A3053" s="33"/>
    </row>
    <row r="3054" spans="1:1" x14ac:dyDescent="0.25">
      <c r="A3054" s="22"/>
    </row>
    <row r="3055" spans="1:1" x14ac:dyDescent="0.25">
      <c r="A3055" s="22"/>
    </row>
    <row r="3056" spans="1:1" x14ac:dyDescent="0.25">
      <c r="A3056" s="22"/>
    </row>
    <row r="3057" spans="1:1" x14ac:dyDescent="0.25">
      <c r="A3057" s="22"/>
    </row>
    <row r="3058" spans="1:1" x14ac:dyDescent="0.25">
      <c r="A3058" s="22"/>
    </row>
    <row r="3059" spans="1:1" x14ac:dyDescent="0.25">
      <c r="A3059" s="22"/>
    </row>
    <row r="3060" spans="1:1" x14ac:dyDescent="0.25">
      <c r="A3060" s="22"/>
    </row>
    <row r="3061" spans="1:1" x14ac:dyDescent="0.25">
      <c r="A3061" s="22"/>
    </row>
    <row r="3062" spans="1:1" x14ac:dyDescent="0.25">
      <c r="A3062" s="22"/>
    </row>
    <row r="3063" spans="1:1" x14ac:dyDescent="0.25">
      <c r="A3063" s="22"/>
    </row>
    <row r="3064" spans="1:1" x14ac:dyDescent="0.25">
      <c r="A3064" s="22"/>
    </row>
    <row r="3065" spans="1:1" x14ac:dyDescent="0.25">
      <c r="A3065" s="22"/>
    </row>
    <row r="3066" spans="1:1" x14ac:dyDescent="0.25">
      <c r="A3066" s="22"/>
    </row>
    <row r="3067" spans="1:1" x14ac:dyDescent="0.25">
      <c r="A3067" s="22"/>
    </row>
    <row r="3068" spans="1:1" x14ac:dyDescent="0.25">
      <c r="A3068" s="22"/>
    </row>
    <row r="3069" spans="1:1" x14ac:dyDescent="0.25">
      <c r="A3069" s="90" t="e">
        <f>(C3070-C3069)/R3070*0.2+C3069</f>
        <v>#DIV/0!</v>
      </c>
    </row>
    <row r="3070" spans="1:1" x14ac:dyDescent="0.25">
      <c r="A3070" s="33"/>
    </row>
    <row r="3071" spans="1:1" x14ac:dyDescent="0.25">
      <c r="A3071" s="22"/>
    </row>
    <row r="3072" spans="1:1" x14ac:dyDescent="0.25">
      <c r="A3072" s="22"/>
    </row>
    <row r="3073" spans="1:1" x14ac:dyDescent="0.25">
      <c r="A3073" s="22"/>
    </row>
    <row r="3074" spans="1:1" x14ac:dyDescent="0.25">
      <c r="A3074" s="22"/>
    </row>
    <row r="3075" spans="1:1" x14ac:dyDescent="0.25">
      <c r="A3075" s="22"/>
    </row>
    <row r="3076" spans="1:1" x14ac:dyDescent="0.25">
      <c r="A3076" s="22"/>
    </row>
    <row r="3095" spans="1:1" x14ac:dyDescent="0.25">
      <c r="A3095" s="22" t="s">
        <v>199</v>
      </c>
    </row>
    <row r="3111" spans="1:1" x14ac:dyDescent="0.25">
      <c r="A3111" s="94" t="s">
        <v>127</v>
      </c>
    </row>
    <row r="3112" spans="1:1" x14ac:dyDescent="0.25">
      <c r="A3112" s="22"/>
    </row>
    <row r="3113" spans="1:1" x14ac:dyDescent="0.25">
      <c r="A3113" s="22"/>
    </row>
    <row r="3114" spans="1:1" x14ac:dyDescent="0.25">
      <c r="A3114" s="22"/>
    </row>
    <row r="3115" spans="1:1" x14ac:dyDescent="0.25">
      <c r="A3115" s="22"/>
    </row>
    <row r="3116" spans="1:1" x14ac:dyDescent="0.25">
      <c r="A3116" s="22"/>
    </row>
    <row r="3118" spans="1:1" x14ac:dyDescent="0.25">
      <c r="A3118" s="22" t="s">
        <v>200</v>
      </c>
    </row>
    <row r="3119" spans="1:1" x14ac:dyDescent="0.25">
      <c r="A3119" s="22"/>
    </row>
    <row r="3120" spans="1:1" x14ac:dyDescent="0.25">
      <c r="A3120" s="22"/>
    </row>
    <row r="3121" spans="1:1" x14ac:dyDescent="0.25">
      <c r="A3121" s="22"/>
    </row>
    <row r="3122" spans="1:1" x14ac:dyDescent="0.25">
      <c r="A3122" s="22"/>
    </row>
    <row r="3123" spans="1:1" x14ac:dyDescent="0.25">
      <c r="A3123" s="33"/>
    </row>
    <row r="3124" spans="1:1" x14ac:dyDescent="0.25">
      <c r="A3124" s="22"/>
    </row>
    <row r="3125" spans="1:1" x14ac:dyDescent="0.25">
      <c r="A3125" s="22"/>
    </row>
    <row r="3126" spans="1:1" x14ac:dyDescent="0.25">
      <c r="A3126" s="22"/>
    </row>
    <row r="3127" spans="1:1" x14ac:dyDescent="0.25">
      <c r="A3127" s="22"/>
    </row>
    <row r="3128" spans="1:1" x14ac:dyDescent="0.25">
      <c r="A3128" s="22"/>
    </row>
    <row r="3129" spans="1:1" x14ac:dyDescent="0.25">
      <c r="A3129" s="22"/>
    </row>
    <row r="3130" spans="1:1" x14ac:dyDescent="0.25">
      <c r="A3130" s="22"/>
    </row>
    <row r="3131" spans="1:1" x14ac:dyDescent="0.25">
      <c r="A3131" s="22"/>
    </row>
    <row r="3132" spans="1:1" x14ac:dyDescent="0.25">
      <c r="A3132" s="22"/>
    </row>
    <row r="3133" spans="1:1" x14ac:dyDescent="0.25">
      <c r="A3133" s="22"/>
    </row>
    <row r="3134" spans="1:1" x14ac:dyDescent="0.25">
      <c r="A3134" s="22"/>
    </row>
    <row r="3135" spans="1:1" x14ac:dyDescent="0.25">
      <c r="A3135" s="22"/>
    </row>
    <row r="3136" spans="1:1" x14ac:dyDescent="0.25">
      <c r="A3136" s="22"/>
    </row>
    <row r="3137" spans="1:1" x14ac:dyDescent="0.25">
      <c r="A3137" s="22"/>
    </row>
    <row r="3138" spans="1:1" x14ac:dyDescent="0.25">
      <c r="A3138" s="22"/>
    </row>
    <row r="3139" spans="1:1" x14ac:dyDescent="0.25">
      <c r="A3139" s="22"/>
    </row>
    <row r="3140" spans="1:1" x14ac:dyDescent="0.25">
      <c r="A3140" s="22"/>
    </row>
    <row r="3141" spans="1:1" x14ac:dyDescent="0.25">
      <c r="A3141" s="22"/>
    </row>
    <row r="3142" spans="1:1" x14ac:dyDescent="0.25">
      <c r="A3142" s="33"/>
    </row>
    <row r="3143" spans="1:1" x14ac:dyDescent="0.25">
      <c r="A3143" s="33"/>
    </row>
    <row r="3144" spans="1:1" x14ac:dyDescent="0.25">
      <c r="A3144" s="33"/>
    </row>
    <row r="3145" spans="1:1" x14ac:dyDescent="0.25">
      <c r="A3145" s="33"/>
    </row>
    <row r="3146" spans="1:1" x14ac:dyDescent="0.25">
      <c r="A3146" s="33"/>
    </row>
    <row r="3147" spans="1:1" x14ac:dyDescent="0.25">
      <c r="A3147" s="33"/>
    </row>
    <row r="3148" spans="1:1" x14ac:dyDescent="0.25">
      <c r="A3148" s="33"/>
    </row>
    <row r="3149" spans="1:1" x14ac:dyDescent="0.25">
      <c r="A3149" s="33"/>
    </row>
    <row r="3150" spans="1:1" x14ac:dyDescent="0.25">
      <c r="A3150" s="33"/>
    </row>
    <row r="3151" spans="1:1" x14ac:dyDescent="0.25">
      <c r="A3151" s="22"/>
    </row>
    <row r="3152" spans="1:1" x14ac:dyDescent="0.25">
      <c r="A3152" s="22"/>
    </row>
    <row r="3173" spans="1:1" x14ac:dyDescent="0.25">
      <c r="A3173" s="22" t="s">
        <v>200</v>
      </c>
    </row>
    <row r="3184" spans="1:1" x14ac:dyDescent="0.25">
      <c r="A3184" s="19" t="s">
        <v>126</v>
      </c>
    </row>
    <row r="3189" spans="1:1" x14ac:dyDescent="0.25">
      <c r="A3189" s="47" t="s">
        <v>126</v>
      </c>
    </row>
    <row r="3195" spans="1:1" x14ac:dyDescent="0.25">
      <c r="A3195" s="47" t="s">
        <v>126</v>
      </c>
    </row>
    <row r="3197" spans="1:1" x14ac:dyDescent="0.25">
      <c r="A3197" s="94" t="s">
        <v>127</v>
      </c>
    </row>
    <row r="3198" spans="1:1" x14ac:dyDescent="0.25">
      <c r="A3198" s="47" t="s">
        <v>126</v>
      </c>
    </row>
    <row r="3200" spans="1:1" x14ac:dyDescent="0.25">
      <c r="A3200" s="47" t="s">
        <v>126</v>
      </c>
    </row>
    <row r="3201" spans="1:1" x14ac:dyDescent="0.25">
      <c r="A3201" s="47"/>
    </row>
    <row r="3202" spans="1:1" x14ac:dyDescent="0.25">
      <c r="A3202" s="47"/>
    </row>
    <row r="3203" spans="1:1" x14ac:dyDescent="0.25">
      <c r="A3203" s="47"/>
    </row>
    <row r="3206" spans="1:1" x14ac:dyDescent="0.25">
      <c r="A3206" s="22" t="s">
        <v>201</v>
      </c>
    </row>
    <row r="3207" spans="1:1" x14ac:dyDescent="0.25">
      <c r="A3207" s="22"/>
    </row>
    <row r="3208" spans="1:1" x14ac:dyDescent="0.25">
      <c r="A3208" s="22"/>
    </row>
    <row r="3209" spans="1:1" x14ac:dyDescent="0.25">
      <c r="A3209" s="22"/>
    </row>
    <row r="3210" spans="1:1" x14ac:dyDescent="0.25">
      <c r="A3210" s="22"/>
    </row>
    <row r="3211" spans="1:1" x14ac:dyDescent="0.25">
      <c r="A3211" s="33"/>
    </row>
    <row r="3212" spans="1:1" x14ac:dyDescent="0.25">
      <c r="A3212" s="22"/>
    </row>
    <row r="3213" spans="1:1" x14ac:dyDescent="0.25">
      <c r="A3213" s="22"/>
    </row>
    <row r="3214" spans="1:1" x14ac:dyDescent="0.25">
      <c r="A3214" s="22"/>
    </row>
    <row r="3215" spans="1:1" x14ac:dyDescent="0.25">
      <c r="A3215" s="22"/>
    </row>
    <row r="3216" spans="1:1" x14ac:dyDescent="0.25">
      <c r="A3216" s="22"/>
    </row>
    <row r="3217" spans="1:1" x14ac:dyDescent="0.25">
      <c r="A3217" s="22"/>
    </row>
    <row r="3218" spans="1:1" x14ac:dyDescent="0.25">
      <c r="A3218" s="22"/>
    </row>
    <row r="3219" spans="1:1" x14ac:dyDescent="0.25">
      <c r="A3219" s="22"/>
    </row>
    <row r="3220" spans="1:1" x14ac:dyDescent="0.25">
      <c r="A3220" s="22"/>
    </row>
    <row r="3221" spans="1:1" x14ac:dyDescent="0.25">
      <c r="A3221" s="22"/>
    </row>
    <row r="3222" spans="1:1" x14ac:dyDescent="0.25">
      <c r="A3222" s="33"/>
    </row>
    <row r="3223" spans="1:1" x14ac:dyDescent="0.25">
      <c r="A3223" s="33"/>
    </row>
    <row r="3224" spans="1:1" x14ac:dyDescent="0.25">
      <c r="A3224" s="33"/>
    </row>
    <row r="3225" spans="1:1" x14ac:dyDescent="0.25">
      <c r="A3225" s="33"/>
    </row>
    <row r="3226" spans="1:1" x14ac:dyDescent="0.25">
      <c r="A3226" s="33"/>
    </row>
    <row r="3227" spans="1:1" x14ac:dyDescent="0.25">
      <c r="A3227" s="33"/>
    </row>
    <row r="3228" spans="1:1" x14ac:dyDescent="0.25">
      <c r="A3228" s="33"/>
    </row>
    <row r="3229" spans="1:1" x14ac:dyDescent="0.25">
      <c r="A3229" s="33"/>
    </row>
    <row r="3230" spans="1:1" x14ac:dyDescent="0.25">
      <c r="A3230" s="22"/>
    </row>
    <row r="3231" spans="1:1" x14ac:dyDescent="0.25">
      <c r="A3231" s="22"/>
    </row>
    <row r="3232" spans="1:1" x14ac:dyDescent="0.25">
      <c r="A3232" s="22"/>
    </row>
    <row r="3233" spans="1:1" x14ac:dyDescent="0.25">
      <c r="A3233" s="22"/>
    </row>
    <row r="3234" spans="1:1" x14ac:dyDescent="0.25">
      <c r="A3234" s="22"/>
    </row>
    <row r="3235" spans="1:1" x14ac:dyDescent="0.25">
      <c r="A3235" s="22"/>
    </row>
    <row r="3236" spans="1:1" x14ac:dyDescent="0.25">
      <c r="A3236" s="22"/>
    </row>
    <row r="3237" spans="1:1" x14ac:dyDescent="0.25">
      <c r="A3237" s="22"/>
    </row>
    <row r="3261" spans="1:1" x14ac:dyDescent="0.25">
      <c r="A3261" s="22" t="s">
        <v>201</v>
      </c>
    </row>
    <row r="3274" spans="1:1" x14ac:dyDescent="0.25">
      <c r="A3274" s="47" t="s">
        <v>126</v>
      </c>
    </row>
    <row r="3275" spans="1:1" x14ac:dyDescent="0.25">
      <c r="A3275" s="47"/>
    </row>
    <row r="3276" spans="1:1" x14ac:dyDescent="0.25">
      <c r="A3276" s="47"/>
    </row>
    <row r="3280" spans="1:1" x14ac:dyDescent="0.25">
      <c r="A3280" s="47" t="s">
        <v>126</v>
      </c>
    </row>
    <row r="3282" spans="1:1" x14ac:dyDescent="0.25">
      <c r="A3282" s="94" t="s">
        <v>127</v>
      </c>
    </row>
    <row r="3283" spans="1:1" x14ac:dyDescent="0.25">
      <c r="A3283" s="47" t="s">
        <v>126</v>
      </c>
    </row>
    <row r="3285" spans="1:1" x14ac:dyDescent="0.25">
      <c r="A3285" s="47" t="s">
        <v>126</v>
      </c>
    </row>
    <row r="3286" spans="1:1" x14ac:dyDescent="0.25">
      <c r="A3286" s="47"/>
    </row>
    <row r="3287" spans="1:1" x14ac:dyDescent="0.25">
      <c r="A3287" s="47"/>
    </row>
    <row r="3288" spans="1:1" x14ac:dyDescent="0.25">
      <c r="A3288" s="47"/>
    </row>
    <row r="3291" spans="1:1" x14ac:dyDescent="0.25">
      <c r="A3291" s="22" t="s">
        <v>203</v>
      </c>
    </row>
    <row r="3292" spans="1:1" x14ac:dyDescent="0.25">
      <c r="A3292" s="22"/>
    </row>
    <row r="3293" spans="1:1" x14ac:dyDescent="0.25">
      <c r="A3293" s="22"/>
    </row>
    <row r="3294" spans="1:1" x14ac:dyDescent="0.25">
      <c r="A3294" s="22"/>
    </row>
    <row r="3295" spans="1:1" x14ac:dyDescent="0.25">
      <c r="A3295" s="22"/>
    </row>
    <row r="3296" spans="1:1" x14ac:dyDescent="0.25">
      <c r="A3296" s="33"/>
    </row>
    <row r="3297" spans="1:1" x14ac:dyDescent="0.25">
      <c r="A3297" s="33"/>
    </row>
    <row r="3298" spans="1:1" x14ac:dyDescent="0.25">
      <c r="A3298" s="22"/>
    </row>
    <row r="3299" spans="1:1" x14ac:dyDescent="0.25">
      <c r="A3299" s="22"/>
    </row>
    <row r="3300" spans="1:1" x14ac:dyDescent="0.25">
      <c r="A3300" s="22"/>
    </row>
    <row r="3301" spans="1:1" x14ac:dyDescent="0.25">
      <c r="A3301" s="22"/>
    </row>
    <row r="3302" spans="1:1" x14ac:dyDescent="0.25">
      <c r="A3302" s="22"/>
    </row>
    <row r="3303" spans="1:1" x14ac:dyDescent="0.25">
      <c r="A3303" s="22"/>
    </row>
    <row r="3304" spans="1:1" x14ac:dyDescent="0.25">
      <c r="A3304" s="22"/>
    </row>
    <row r="3305" spans="1:1" x14ac:dyDescent="0.25">
      <c r="A3305" s="22"/>
    </row>
    <row r="3306" spans="1:1" x14ac:dyDescent="0.25">
      <c r="A3306" s="22"/>
    </row>
    <row r="3307" spans="1:1" x14ac:dyDescent="0.25">
      <c r="A3307" s="22"/>
    </row>
    <row r="3308" spans="1:1" x14ac:dyDescent="0.25">
      <c r="A3308" s="90" t="e">
        <f>(C3309-C3308)/R3309*0.2+C3308</f>
        <v>#DIV/0!</v>
      </c>
    </row>
    <row r="3309" spans="1:1" x14ac:dyDescent="0.25">
      <c r="A3309" s="90"/>
    </row>
    <row r="3310" spans="1:1" x14ac:dyDescent="0.25">
      <c r="A3310" s="90"/>
    </row>
    <row r="3338" spans="1:1" x14ac:dyDescent="0.25">
      <c r="A3338" s="22" t="s">
        <v>203</v>
      </c>
    </row>
    <row r="3351" spans="1:1" x14ac:dyDescent="0.25">
      <c r="A3351" s="22"/>
    </row>
    <row r="3352" spans="1:1" x14ac:dyDescent="0.25">
      <c r="A3352" s="22"/>
    </row>
    <row r="3353" spans="1:1" x14ac:dyDescent="0.25">
      <c r="A3353" s="22"/>
    </row>
    <row r="3354" spans="1:1" x14ac:dyDescent="0.25">
      <c r="A3354" s="94" t="s">
        <v>127</v>
      </c>
    </row>
    <row r="3355" spans="1:1" x14ac:dyDescent="0.25">
      <c r="A3355" s="22"/>
    </row>
    <row r="3356" spans="1:1" x14ac:dyDescent="0.25">
      <c r="A3356" s="22"/>
    </row>
    <row r="3357" spans="1:1" x14ac:dyDescent="0.25">
      <c r="A3357" s="22"/>
    </row>
    <row r="3358" spans="1:1" x14ac:dyDescent="0.25">
      <c r="A3358" s="22"/>
    </row>
    <row r="3359" spans="1:1" x14ac:dyDescent="0.25">
      <c r="A3359" s="22"/>
    </row>
    <row r="3360" spans="1:1" x14ac:dyDescent="0.25">
      <c r="A3360" s="22"/>
    </row>
    <row r="3361" spans="1:1" x14ac:dyDescent="0.25">
      <c r="A3361" s="22" t="s">
        <v>204</v>
      </c>
    </row>
    <row r="3362" spans="1:1" x14ac:dyDescent="0.25">
      <c r="A3362" s="22"/>
    </row>
    <row r="3363" spans="1:1" x14ac:dyDescent="0.25">
      <c r="A3363" s="22"/>
    </row>
    <row r="3364" spans="1:1" x14ac:dyDescent="0.25">
      <c r="A3364" s="22"/>
    </row>
    <row r="3365" spans="1:1" x14ac:dyDescent="0.25">
      <c r="A3365" s="22"/>
    </row>
    <row r="3366" spans="1:1" x14ac:dyDescent="0.25">
      <c r="A3366" s="33"/>
    </row>
    <row r="3383" spans="1:1" x14ac:dyDescent="0.25">
      <c r="A3383" s="90" t="e">
        <f>(C3384-C3383)/R3384*0.2+C3383</f>
        <v>#DIV/0!</v>
      </c>
    </row>
    <row r="3384" spans="1:1" x14ac:dyDescent="0.25">
      <c r="A3384" s="22"/>
    </row>
    <row r="3385" spans="1:1" x14ac:dyDescent="0.25">
      <c r="A3385" s="22"/>
    </row>
    <row r="3386" spans="1:1" x14ac:dyDescent="0.25">
      <c r="A3386" s="22"/>
    </row>
    <row r="3388" spans="1:1" x14ac:dyDescent="0.25">
      <c r="A3388" s="22"/>
    </row>
    <row r="3408" spans="1:1" x14ac:dyDescent="0.25">
      <c r="A3408" s="22" t="s">
        <v>204</v>
      </c>
    </row>
    <row r="3425" spans="1:1" x14ac:dyDescent="0.25">
      <c r="A3425" s="94" t="s">
        <v>127</v>
      </c>
    </row>
    <row r="3432" spans="1:1" x14ac:dyDescent="0.25">
      <c r="A3432" s="22" t="s">
        <v>205</v>
      </c>
    </row>
    <row r="3433" spans="1:1" x14ac:dyDescent="0.25">
      <c r="A3433" s="22"/>
    </row>
    <row r="3434" spans="1:1" x14ac:dyDescent="0.25">
      <c r="A3434" s="22"/>
    </row>
    <row r="3435" spans="1:1" x14ac:dyDescent="0.25">
      <c r="A3435" s="22"/>
    </row>
    <row r="3436" spans="1:1" x14ac:dyDescent="0.25">
      <c r="A3436" s="22"/>
    </row>
    <row r="3437" spans="1:1" x14ac:dyDescent="0.25">
      <c r="A3437" s="33"/>
    </row>
    <row r="3438" spans="1:1" x14ac:dyDescent="0.25">
      <c r="A3438" s="22"/>
    </row>
    <row r="3439" spans="1:1" x14ac:dyDescent="0.25">
      <c r="A3439" s="22"/>
    </row>
    <row r="3440" spans="1:1" x14ac:dyDescent="0.25">
      <c r="A3440" s="33"/>
    </row>
    <row r="3441" spans="1:1" x14ac:dyDescent="0.25">
      <c r="A3441" s="22"/>
    </row>
    <row r="3442" spans="1:1" x14ac:dyDescent="0.25">
      <c r="A3442" s="22"/>
    </row>
    <row r="3443" spans="1:1" x14ac:dyDescent="0.25">
      <c r="A3443" s="22"/>
    </row>
    <row r="3444" spans="1:1" x14ac:dyDescent="0.25">
      <c r="A3444" s="22"/>
    </row>
    <row r="3445" spans="1:1" x14ac:dyDescent="0.25">
      <c r="A3445" s="22"/>
    </row>
    <row r="3446" spans="1:1" x14ac:dyDescent="0.25">
      <c r="A3446" s="22"/>
    </row>
    <row r="3447" spans="1:1" x14ac:dyDescent="0.25">
      <c r="A3447" s="22"/>
    </row>
    <row r="3448" spans="1:1" x14ac:dyDescent="0.25">
      <c r="A3448" s="22"/>
    </row>
    <row r="3449" spans="1:1" x14ac:dyDescent="0.25">
      <c r="A3449" s="22"/>
    </row>
    <row r="3450" spans="1:1" x14ac:dyDescent="0.25">
      <c r="A3450" s="22"/>
    </row>
    <row r="3451" spans="1:1" x14ac:dyDescent="0.25">
      <c r="A3451" s="90" t="e">
        <f>(C3452-C3451)/R3452*0.2+C3451</f>
        <v>#DIV/0!</v>
      </c>
    </row>
    <row r="3452" spans="1:1" x14ac:dyDescent="0.25">
      <c r="A3452" s="22"/>
    </row>
    <row r="3453" spans="1:1" x14ac:dyDescent="0.25">
      <c r="A3453" s="22"/>
    </row>
    <row r="3454" spans="1:1" x14ac:dyDescent="0.25">
      <c r="A3454" s="22"/>
    </row>
    <row r="3457" spans="1:1" x14ac:dyDescent="0.25">
      <c r="A3457" s="126" t="s">
        <v>206</v>
      </c>
    </row>
    <row r="3479" spans="1:1" x14ac:dyDescent="0.25">
      <c r="A3479" s="22" t="s">
        <v>205</v>
      </c>
    </row>
    <row r="3492" spans="1:1" x14ac:dyDescent="0.25">
      <c r="A3492" s="22"/>
    </row>
    <row r="3493" spans="1:1" x14ac:dyDescent="0.25">
      <c r="A3493" s="22"/>
    </row>
    <row r="3494" spans="1:1" x14ac:dyDescent="0.25">
      <c r="A3494" s="22"/>
    </row>
    <row r="3495" spans="1:1" x14ac:dyDescent="0.25">
      <c r="A3495" s="94" t="s">
        <v>127</v>
      </c>
    </row>
    <row r="3496" spans="1:1" x14ac:dyDescent="0.25">
      <c r="A3496" s="22"/>
    </row>
    <row r="3497" spans="1:1" x14ac:dyDescent="0.25">
      <c r="A3497" s="22"/>
    </row>
    <row r="3498" spans="1:1" x14ac:dyDescent="0.25">
      <c r="A3498" s="22"/>
    </row>
    <row r="3499" spans="1:1" x14ac:dyDescent="0.25">
      <c r="A3499" s="22"/>
    </row>
    <row r="3500" spans="1:1" x14ac:dyDescent="0.25">
      <c r="A3500" s="22"/>
    </row>
    <row r="3501" spans="1:1" x14ac:dyDescent="0.25">
      <c r="A3501" s="22"/>
    </row>
    <row r="3502" spans="1:1" x14ac:dyDescent="0.25">
      <c r="A3502" s="22" t="s">
        <v>207</v>
      </c>
    </row>
    <row r="3503" spans="1:1" x14ac:dyDescent="0.25">
      <c r="A3503" s="22"/>
    </row>
    <row r="3504" spans="1:1" x14ac:dyDescent="0.25">
      <c r="A3504" s="22"/>
    </row>
    <row r="3505" spans="1:1" x14ac:dyDescent="0.25">
      <c r="A3505" s="22"/>
    </row>
    <row r="3506" spans="1:1" x14ac:dyDescent="0.25">
      <c r="A3506" s="22"/>
    </row>
    <row r="3507" spans="1:1" x14ac:dyDescent="0.25">
      <c r="A3507" s="33"/>
    </row>
    <row r="3512" spans="1:1" x14ac:dyDescent="0.25">
      <c r="A3512" s="22"/>
    </row>
    <row r="3513" spans="1:1" x14ac:dyDescent="0.25">
      <c r="A3513" s="22"/>
    </row>
    <row r="3514" spans="1:1" x14ac:dyDescent="0.25">
      <c r="A3514" s="22"/>
    </row>
    <row r="3515" spans="1:1" x14ac:dyDescent="0.25">
      <c r="A3515" s="22"/>
    </row>
    <row r="3516" spans="1:1" x14ac:dyDescent="0.25">
      <c r="A3516" s="22"/>
    </row>
    <row r="3517" spans="1:1" x14ac:dyDescent="0.25">
      <c r="A3517" s="33"/>
    </row>
    <row r="3518" spans="1:1" x14ac:dyDescent="0.25">
      <c r="A3518" s="22"/>
    </row>
    <row r="3519" spans="1:1" x14ac:dyDescent="0.25">
      <c r="A3519" s="22"/>
    </row>
    <row r="3520" spans="1:1" x14ac:dyDescent="0.25">
      <c r="A3520" s="22"/>
    </row>
    <row r="3521" spans="1:1" x14ac:dyDescent="0.25">
      <c r="A3521" s="22"/>
    </row>
    <row r="3522" spans="1:1" x14ac:dyDescent="0.25">
      <c r="A3522" s="22"/>
    </row>
    <row r="3523" spans="1:1" x14ac:dyDescent="0.25">
      <c r="A3523" s="22"/>
    </row>
    <row r="3524" spans="1:1" x14ac:dyDescent="0.25">
      <c r="A3524" s="22"/>
    </row>
    <row r="3525" spans="1:1" x14ac:dyDescent="0.25">
      <c r="A3525" s="22"/>
    </row>
    <row r="3526" spans="1:1" x14ac:dyDescent="0.25">
      <c r="A3526" s="22"/>
    </row>
    <row r="3527" spans="1:1" x14ac:dyDescent="0.25">
      <c r="A3527" s="22"/>
    </row>
    <row r="3528" spans="1:1" x14ac:dyDescent="0.25">
      <c r="A3528" s="22"/>
    </row>
    <row r="3529" spans="1:1" x14ac:dyDescent="0.25">
      <c r="A3529" s="22"/>
    </row>
    <row r="3530" spans="1:1" x14ac:dyDescent="0.25">
      <c r="A3530" s="22"/>
    </row>
    <row r="3537" spans="1:1" x14ac:dyDescent="0.25">
      <c r="A3537" s="19" t="s">
        <v>126</v>
      </c>
    </row>
    <row r="3546" spans="1:1" x14ac:dyDescent="0.25">
      <c r="A3546" s="19" t="s">
        <v>126</v>
      </c>
    </row>
    <row r="3552" spans="1:1" x14ac:dyDescent="0.25">
      <c r="A3552" s="19" t="s">
        <v>126</v>
      </c>
    </row>
    <row r="3558" spans="1:1" x14ac:dyDescent="0.25">
      <c r="A3558" s="22" t="s">
        <v>207</v>
      </c>
    </row>
    <row r="3565" spans="1:1" x14ac:dyDescent="0.25">
      <c r="A3565" s="19" t="s">
        <v>126</v>
      </c>
    </row>
    <row r="3570" spans="1:1" x14ac:dyDescent="0.25">
      <c r="A3570" s="19" t="s">
        <v>126</v>
      </c>
    </row>
    <row r="3573" spans="1:1" x14ac:dyDescent="0.25">
      <c r="A3573" s="47" t="s">
        <v>126</v>
      </c>
    </row>
    <row r="3575" spans="1:1" x14ac:dyDescent="0.25">
      <c r="A3575" s="47" t="s">
        <v>126</v>
      </c>
    </row>
    <row r="3581" spans="1:1" x14ac:dyDescent="0.25">
      <c r="A3581" s="47" t="s">
        <v>126</v>
      </c>
    </row>
    <row r="3583" spans="1:1" x14ac:dyDescent="0.25">
      <c r="A3583" s="94" t="s">
        <v>127</v>
      </c>
    </row>
    <row r="3584" spans="1:1" x14ac:dyDescent="0.25">
      <c r="A3584" s="47" t="s">
        <v>126</v>
      </c>
    </row>
    <row r="3586" spans="1:1" x14ac:dyDescent="0.25">
      <c r="A3586" s="47" t="s">
        <v>126</v>
      </c>
    </row>
    <row r="3587" spans="1:1" x14ac:dyDescent="0.25">
      <c r="A3587" s="47"/>
    </row>
    <row r="3588" spans="1:1" x14ac:dyDescent="0.25">
      <c r="A3588" s="47" t="s">
        <v>126</v>
      </c>
    </row>
    <row r="3589" spans="1:1" x14ac:dyDescent="0.25">
      <c r="A3589" s="47"/>
    </row>
    <row r="3592" spans="1:1" x14ac:dyDescent="0.25">
      <c r="A3592" s="22" t="s">
        <v>209</v>
      </c>
    </row>
    <row r="3593" spans="1:1" x14ac:dyDescent="0.25">
      <c r="A3593" s="22"/>
    </row>
    <row r="3594" spans="1:1" x14ac:dyDescent="0.25">
      <c r="A3594" s="22"/>
    </row>
    <row r="3595" spans="1:1" x14ac:dyDescent="0.25">
      <c r="A3595" s="22"/>
    </row>
    <row r="3596" spans="1:1" x14ac:dyDescent="0.25">
      <c r="A3596" s="22"/>
    </row>
    <row r="3597" spans="1:1" x14ac:dyDescent="0.25">
      <c r="A3597" s="33"/>
    </row>
    <row r="3603" spans="1:1" x14ac:dyDescent="0.25">
      <c r="A3603" s="22"/>
    </row>
    <row r="3604" spans="1:1" x14ac:dyDescent="0.25">
      <c r="A3604" s="22"/>
    </row>
    <row r="3605" spans="1:1" x14ac:dyDescent="0.25">
      <c r="A3605" s="22"/>
    </row>
    <row r="3606" spans="1:1" x14ac:dyDescent="0.25">
      <c r="A3606" s="22"/>
    </row>
    <row r="3607" spans="1:1" x14ac:dyDescent="0.25">
      <c r="A3607" s="22"/>
    </row>
    <row r="3608" spans="1:1" x14ac:dyDescent="0.25">
      <c r="A3608" s="33"/>
    </row>
    <row r="3609" spans="1:1" x14ac:dyDescent="0.25">
      <c r="A3609" s="33"/>
    </row>
    <row r="3610" spans="1:1" x14ac:dyDescent="0.25">
      <c r="A3610" s="33"/>
    </row>
    <row r="3611" spans="1:1" x14ac:dyDescent="0.25">
      <c r="A3611" s="33"/>
    </row>
    <row r="3612" spans="1:1" x14ac:dyDescent="0.25">
      <c r="A3612" s="33"/>
    </row>
    <row r="3613" spans="1:1" x14ac:dyDescent="0.25">
      <c r="A3613" s="33"/>
    </row>
    <row r="3614" spans="1:1" x14ac:dyDescent="0.25">
      <c r="A3614" s="33"/>
    </row>
    <row r="3615" spans="1:1" x14ac:dyDescent="0.25">
      <c r="A3615" s="33"/>
    </row>
    <row r="3616" spans="1:1" x14ac:dyDescent="0.25">
      <c r="A3616" s="22"/>
    </row>
    <row r="3648" spans="1:1" x14ac:dyDescent="0.25">
      <c r="A3648" s="22" t="s">
        <v>209</v>
      </c>
    </row>
    <row r="3655" spans="1:1" x14ac:dyDescent="0.25">
      <c r="A3655" s="19" t="s">
        <v>126</v>
      </c>
    </row>
    <row r="3660" spans="1:1" x14ac:dyDescent="0.25">
      <c r="A3660" s="19" t="s">
        <v>126</v>
      </c>
    </row>
    <row r="3663" spans="1:1" x14ac:dyDescent="0.25">
      <c r="A3663" s="47" t="s">
        <v>126</v>
      </c>
    </row>
    <row r="3665" spans="1:1" x14ac:dyDescent="0.25">
      <c r="A3665" s="47" t="s">
        <v>126</v>
      </c>
    </row>
    <row r="3669" spans="1:1" x14ac:dyDescent="0.25">
      <c r="A3669" s="47" t="s">
        <v>126</v>
      </c>
    </row>
    <row r="3672" spans="1:1" x14ac:dyDescent="0.25">
      <c r="A3672" s="47" t="s">
        <v>126</v>
      </c>
    </row>
    <row r="3674" spans="1:1" x14ac:dyDescent="0.25">
      <c r="A3674" s="94" t="s">
        <v>358</v>
      </c>
    </row>
    <row r="3675" spans="1:1" x14ac:dyDescent="0.25">
      <c r="A3675" s="47"/>
    </row>
    <row r="3676" spans="1:1" x14ac:dyDescent="0.25">
      <c r="A3676" s="47" t="s">
        <v>126</v>
      </c>
    </row>
    <row r="3677" spans="1:1" x14ac:dyDescent="0.25">
      <c r="A3677" s="22"/>
    </row>
    <row r="3678" spans="1:1" x14ac:dyDescent="0.25">
      <c r="A3678" s="47"/>
    </row>
    <row r="3679" spans="1:1" x14ac:dyDescent="0.25">
      <c r="A3679" s="47" t="s">
        <v>126</v>
      </c>
    </row>
    <row r="3680" spans="1:1" x14ac:dyDescent="0.25">
      <c r="A3680" s="22"/>
    </row>
    <row r="3681" spans="1:1" x14ac:dyDescent="0.25">
      <c r="A3681" s="22"/>
    </row>
    <row r="3682" spans="1:1" x14ac:dyDescent="0.25">
      <c r="A3682" s="22"/>
    </row>
    <row r="3683" spans="1:1" x14ac:dyDescent="0.25">
      <c r="A3683" s="22" t="s">
        <v>211</v>
      </c>
    </row>
    <row r="3685" spans="1:1" x14ac:dyDescent="0.25">
      <c r="A3685" s="22"/>
    </row>
    <row r="3686" spans="1:1" x14ac:dyDescent="0.25">
      <c r="A3686" s="22"/>
    </row>
    <row r="3687" spans="1:1" x14ac:dyDescent="0.25">
      <c r="A3687" s="22"/>
    </row>
    <row r="3688" spans="1:1" x14ac:dyDescent="0.25">
      <c r="A3688" s="33"/>
    </row>
    <row r="3689" spans="1:1" x14ac:dyDescent="0.25">
      <c r="A3689" s="22"/>
    </row>
    <row r="3690" spans="1:1" x14ac:dyDescent="0.25">
      <c r="A3690" s="33"/>
    </row>
    <row r="3691" spans="1:1" x14ac:dyDescent="0.25">
      <c r="A3691" s="33"/>
    </row>
    <row r="3692" spans="1:1" x14ac:dyDescent="0.25">
      <c r="A3692" s="33"/>
    </row>
    <row r="3693" spans="1:1" x14ac:dyDescent="0.25">
      <c r="A3693" s="33"/>
    </row>
    <row r="3694" spans="1:1" x14ac:dyDescent="0.25">
      <c r="A3694" s="33"/>
    </row>
    <row r="3695" spans="1:1" x14ac:dyDescent="0.25">
      <c r="A3695" s="33"/>
    </row>
    <row r="3696" spans="1:1" x14ac:dyDescent="0.25">
      <c r="A3696" s="22"/>
    </row>
    <row r="3697" spans="1:1" x14ac:dyDescent="0.25">
      <c r="A3697" s="22"/>
    </row>
    <row r="3698" spans="1:1" x14ac:dyDescent="0.25">
      <c r="A3698" s="22"/>
    </row>
    <row r="3699" spans="1:1" x14ac:dyDescent="0.25">
      <c r="A3699" s="22"/>
    </row>
    <row r="3700" spans="1:1" x14ac:dyDescent="0.25">
      <c r="A3700" s="22"/>
    </row>
    <row r="3701" spans="1:1" x14ac:dyDescent="0.25">
      <c r="A3701" s="22"/>
    </row>
    <row r="3702" spans="1:1" x14ac:dyDescent="0.25">
      <c r="A3702" s="22"/>
    </row>
    <row r="3703" spans="1:1" x14ac:dyDescent="0.25">
      <c r="A3703" s="22"/>
    </row>
    <row r="3704" spans="1:1" x14ac:dyDescent="0.25">
      <c r="A3704" s="22"/>
    </row>
    <row r="3705" spans="1:1" x14ac:dyDescent="0.25">
      <c r="A3705" s="22"/>
    </row>
    <row r="3706" spans="1:1" x14ac:dyDescent="0.25">
      <c r="A3706" s="22"/>
    </row>
    <row r="3707" spans="1:1" x14ac:dyDescent="0.25">
      <c r="A3707" s="22"/>
    </row>
    <row r="3709" spans="1:1" x14ac:dyDescent="0.25">
      <c r="A3709" s="22"/>
    </row>
    <row r="3710" spans="1:1" x14ac:dyDescent="0.25">
      <c r="A3710" s="22"/>
    </row>
    <row r="3711" spans="1:1" x14ac:dyDescent="0.25">
      <c r="A3711" s="22"/>
    </row>
    <row r="3712" spans="1:1" x14ac:dyDescent="0.25">
      <c r="A3712" s="22"/>
    </row>
    <row r="3713" spans="1:1" x14ac:dyDescent="0.25">
      <c r="A3713" s="22"/>
    </row>
    <row r="3714" spans="1:1" x14ac:dyDescent="0.25">
      <c r="A3714" s="33"/>
    </row>
    <row r="3732" spans="1:1" x14ac:dyDescent="0.25">
      <c r="A3732" s="19" t="s">
        <v>126</v>
      </c>
    </row>
    <row r="3738" spans="1:1" x14ac:dyDescent="0.25">
      <c r="A3738" s="22" t="s">
        <v>211</v>
      </c>
    </row>
    <row r="3749" spans="1:1" x14ac:dyDescent="0.25">
      <c r="A3749" s="19" t="s">
        <v>213</v>
      </c>
    </row>
    <row r="3752" spans="1:1" x14ac:dyDescent="0.25">
      <c r="A3752" s="19" t="s">
        <v>126</v>
      </c>
    </row>
    <row r="3755" spans="1:1" x14ac:dyDescent="0.25">
      <c r="A3755" s="47" t="s">
        <v>126</v>
      </c>
    </row>
    <row r="3759" spans="1:1" x14ac:dyDescent="0.25">
      <c r="A3759" s="47" t="s">
        <v>126</v>
      </c>
    </row>
    <row r="3762" spans="1:1" x14ac:dyDescent="0.25">
      <c r="A3762" s="47" t="s">
        <v>126</v>
      </c>
    </row>
    <row r="3763" spans="1:1" x14ac:dyDescent="0.25">
      <c r="A3763" s="94" t="s">
        <v>127</v>
      </c>
    </row>
    <row r="3764" spans="1:1" x14ac:dyDescent="0.25">
      <c r="A3764" s="47" t="s">
        <v>126</v>
      </c>
    </row>
    <row r="3766" spans="1:1" x14ac:dyDescent="0.25">
      <c r="A3766" s="47" t="s">
        <v>126</v>
      </c>
    </row>
    <row r="3769" spans="1:1" x14ac:dyDescent="0.25">
      <c r="A3769" s="47" t="s">
        <v>126</v>
      </c>
    </row>
    <row r="3772" spans="1:1" x14ac:dyDescent="0.25">
      <c r="A3772" s="22" t="s">
        <v>214</v>
      </c>
    </row>
    <row r="3773" spans="1:1" x14ac:dyDescent="0.25">
      <c r="A3773" s="22"/>
    </row>
    <row r="3774" spans="1:1" x14ac:dyDescent="0.25">
      <c r="A3774" s="22"/>
    </row>
    <row r="3775" spans="1:1" x14ac:dyDescent="0.25">
      <c r="A3775" s="22"/>
    </row>
    <row r="3776" spans="1:1" x14ac:dyDescent="0.25">
      <c r="A3776" s="22"/>
    </row>
    <row r="3777" spans="1:1" x14ac:dyDescent="0.25">
      <c r="A3777" s="33"/>
    </row>
    <row r="3778" spans="1:1" x14ac:dyDescent="0.25">
      <c r="A3778" s="22"/>
    </row>
    <row r="3779" spans="1:1" x14ac:dyDescent="0.25">
      <c r="A3779" s="22"/>
    </row>
    <row r="3780" spans="1:1" x14ac:dyDescent="0.25">
      <c r="A3780" s="22"/>
    </row>
    <row r="3781" spans="1:1" x14ac:dyDescent="0.25">
      <c r="A3781" s="22"/>
    </row>
    <row r="3782" spans="1:1" x14ac:dyDescent="0.25">
      <c r="A3782" s="22"/>
    </row>
    <row r="3783" spans="1:1" x14ac:dyDescent="0.25">
      <c r="A3783" s="90" t="e">
        <f>(C3784-C3783)/R3784*0.2+C3783</f>
        <v>#DIV/0!</v>
      </c>
    </row>
    <row r="3784" spans="1:1" x14ac:dyDescent="0.25">
      <c r="A3784" s="22"/>
    </row>
    <row r="3785" spans="1:1" x14ac:dyDescent="0.25">
      <c r="A3785" s="22"/>
    </row>
    <row r="3786" spans="1:1" x14ac:dyDescent="0.25">
      <c r="A3786" s="22"/>
    </row>
    <row r="3788" spans="1:1" x14ac:dyDescent="0.25">
      <c r="A3788" s="22"/>
    </row>
    <row r="3789" spans="1:1" x14ac:dyDescent="0.25">
      <c r="A3789" s="22"/>
    </row>
    <row r="3790" spans="1:1" x14ac:dyDescent="0.25">
      <c r="A3790" s="22"/>
    </row>
    <row r="3791" spans="1:1" x14ac:dyDescent="0.25">
      <c r="A3791" s="22"/>
    </row>
    <row r="3792" spans="1:1" x14ac:dyDescent="0.25">
      <c r="A3792" s="22"/>
    </row>
    <row r="3793" spans="1:1" x14ac:dyDescent="0.25">
      <c r="A3793" s="33"/>
    </row>
    <row r="3799" spans="1:1" x14ac:dyDescent="0.25">
      <c r="A3799" s="22"/>
    </row>
    <row r="3800" spans="1:1" x14ac:dyDescent="0.25">
      <c r="A3800" s="22"/>
    </row>
    <row r="3801" spans="1:1" x14ac:dyDescent="0.25">
      <c r="A3801" s="22"/>
    </row>
    <row r="3802" spans="1:1" x14ac:dyDescent="0.25">
      <c r="A3802" s="22"/>
    </row>
    <row r="3819" spans="1:1" x14ac:dyDescent="0.25">
      <c r="A3819" s="22" t="s">
        <v>214</v>
      </c>
    </row>
    <row r="3835" spans="1:1" x14ac:dyDescent="0.25">
      <c r="A3835" s="94" t="s">
        <v>127</v>
      </c>
    </row>
    <row r="3842" spans="1:1" x14ac:dyDescent="0.25">
      <c r="A3842" s="22" t="s">
        <v>215</v>
      </c>
    </row>
    <row r="3843" spans="1:1" x14ac:dyDescent="0.25">
      <c r="A3843" s="22"/>
    </row>
    <row r="3844" spans="1:1" x14ac:dyDescent="0.25">
      <c r="A3844" s="22"/>
    </row>
    <row r="3845" spans="1:1" x14ac:dyDescent="0.25">
      <c r="A3845" s="22"/>
    </row>
    <row r="3846" spans="1:1" x14ac:dyDescent="0.25">
      <c r="A3846" s="22"/>
    </row>
    <row r="3847" spans="1:1" x14ac:dyDescent="0.25">
      <c r="A3847" s="33"/>
    </row>
    <row r="3855" spans="1:1" x14ac:dyDescent="0.25">
      <c r="A3855" s="90" t="e">
        <f>(C3856-C3855)/R3856*0.2+C3855</f>
        <v>#DIV/0!</v>
      </c>
    </row>
    <row r="3862" spans="1:1" x14ac:dyDescent="0.25">
      <c r="A3862" s="22"/>
    </row>
    <row r="3863" spans="1:1" x14ac:dyDescent="0.25">
      <c r="A3863" s="22"/>
    </row>
    <row r="3864" spans="1:1" x14ac:dyDescent="0.25">
      <c r="A3864" s="22"/>
    </row>
    <row r="3865" spans="1:1" x14ac:dyDescent="0.25">
      <c r="A3865" s="22"/>
    </row>
    <row r="3866" spans="1:1" x14ac:dyDescent="0.25">
      <c r="A3866" s="22"/>
    </row>
    <row r="3867" spans="1:1" x14ac:dyDescent="0.25">
      <c r="A3867" s="22"/>
    </row>
    <row r="3868" spans="1:1" x14ac:dyDescent="0.25">
      <c r="A3868" s="22"/>
    </row>
    <row r="3869" spans="1:1" x14ac:dyDescent="0.25">
      <c r="A3869" s="22"/>
    </row>
    <row r="3870" spans="1:1" x14ac:dyDescent="0.25">
      <c r="A3870" s="22"/>
    </row>
    <row r="3871" spans="1:1" x14ac:dyDescent="0.25">
      <c r="A3871" s="22"/>
    </row>
    <row r="3872" spans="1:1" x14ac:dyDescent="0.25">
      <c r="A3872" s="22"/>
    </row>
    <row r="3873" spans="1:1" x14ac:dyDescent="0.25">
      <c r="A3873" s="22"/>
    </row>
    <row r="3874" spans="1:1" x14ac:dyDescent="0.25">
      <c r="A3874" s="22"/>
    </row>
    <row r="3875" spans="1:1" x14ac:dyDescent="0.25">
      <c r="A3875" s="22"/>
    </row>
    <row r="3876" spans="1:1" x14ac:dyDescent="0.25">
      <c r="A3876" s="22"/>
    </row>
    <row r="3877" spans="1:1" x14ac:dyDescent="0.25">
      <c r="A3877" s="22"/>
    </row>
    <row r="3878" spans="1:1" x14ac:dyDescent="0.25">
      <c r="A3878" s="22"/>
    </row>
    <row r="3879" spans="1:1" x14ac:dyDescent="0.25">
      <c r="A3879" s="22"/>
    </row>
    <row r="3880" spans="1:1" x14ac:dyDescent="0.25">
      <c r="A3880" s="22"/>
    </row>
    <row r="3881" spans="1:1" x14ac:dyDescent="0.25">
      <c r="A3881" s="22"/>
    </row>
    <row r="3882" spans="1:1" x14ac:dyDescent="0.25">
      <c r="A3882" s="22"/>
    </row>
    <row r="3883" spans="1:1" x14ac:dyDescent="0.25">
      <c r="A3883" s="22"/>
    </row>
    <row r="3884" spans="1:1" x14ac:dyDescent="0.25">
      <c r="A3884" s="22"/>
    </row>
    <row r="3885" spans="1:1" x14ac:dyDescent="0.25">
      <c r="A3885" s="22"/>
    </row>
    <row r="3886" spans="1:1" x14ac:dyDescent="0.25">
      <c r="A3886" s="22"/>
    </row>
    <row r="3887" spans="1:1" x14ac:dyDescent="0.25">
      <c r="A3887" s="22"/>
    </row>
    <row r="3888" spans="1:1" x14ac:dyDescent="0.25">
      <c r="A3888" s="22"/>
    </row>
    <row r="3889" spans="1:1" x14ac:dyDescent="0.25">
      <c r="A3889" s="22" t="s">
        <v>215</v>
      </c>
    </row>
    <row r="3890" spans="1:1" x14ac:dyDescent="0.25">
      <c r="A3890" s="22"/>
    </row>
    <row r="3891" spans="1:1" x14ac:dyDescent="0.25">
      <c r="A3891" s="22"/>
    </row>
    <row r="3892" spans="1:1" x14ac:dyDescent="0.25">
      <c r="A3892" s="22"/>
    </row>
    <row r="3893" spans="1:1" x14ac:dyDescent="0.25">
      <c r="A3893" s="22"/>
    </row>
    <row r="3894" spans="1:1" x14ac:dyDescent="0.25">
      <c r="A3894" s="22"/>
    </row>
    <row r="3895" spans="1:1" x14ac:dyDescent="0.25">
      <c r="A3895" s="22"/>
    </row>
    <row r="3896" spans="1:1" x14ac:dyDescent="0.25">
      <c r="A3896" s="22"/>
    </row>
    <row r="3897" spans="1:1" x14ac:dyDescent="0.25">
      <c r="A3897" s="22"/>
    </row>
    <row r="3898" spans="1:1" x14ac:dyDescent="0.25">
      <c r="A3898" s="22"/>
    </row>
    <row r="3899" spans="1:1" x14ac:dyDescent="0.25">
      <c r="A3899" s="22"/>
    </row>
    <row r="3900" spans="1:1" x14ac:dyDescent="0.25">
      <c r="A3900" s="22"/>
    </row>
    <row r="3901" spans="1:1" x14ac:dyDescent="0.25">
      <c r="A3901" s="22"/>
    </row>
    <row r="3902" spans="1:1" x14ac:dyDescent="0.25">
      <c r="A3902" s="22"/>
    </row>
    <row r="3903" spans="1:1" x14ac:dyDescent="0.25">
      <c r="A3903" s="22"/>
    </row>
    <row r="3904" spans="1:1" x14ac:dyDescent="0.25">
      <c r="A3904" s="22"/>
    </row>
    <row r="3905" spans="1:1" x14ac:dyDescent="0.25">
      <c r="A3905" s="22"/>
    </row>
    <row r="3906" spans="1:1" x14ac:dyDescent="0.25">
      <c r="A3906" s="94" t="s">
        <v>127</v>
      </c>
    </row>
    <row r="3907" spans="1:1" x14ac:dyDescent="0.25">
      <c r="A3907" s="22"/>
    </row>
    <row r="3908" spans="1:1" x14ac:dyDescent="0.25">
      <c r="A3908" s="22"/>
    </row>
    <row r="3909" spans="1:1" x14ac:dyDescent="0.25">
      <c r="A3909" s="22"/>
    </row>
    <row r="3910" spans="1:1" x14ac:dyDescent="0.25">
      <c r="A3910" s="22"/>
    </row>
    <row r="3911" spans="1:1" x14ac:dyDescent="0.25">
      <c r="A3911" s="22"/>
    </row>
    <row r="3912" spans="1:1" x14ac:dyDescent="0.25">
      <c r="A3912" s="22"/>
    </row>
    <row r="3913" spans="1:1" x14ac:dyDescent="0.25">
      <c r="A3913" s="22" t="s">
        <v>216</v>
      </c>
    </row>
    <row r="3914" spans="1:1" x14ac:dyDescent="0.25">
      <c r="A3914" s="22"/>
    </row>
    <row r="3915" spans="1:1" x14ac:dyDescent="0.25">
      <c r="A3915" s="22"/>
    </row>
    <row r="3916" spans="1:1" x14ac:dyDescent="0.25">
      <c r="A3916" s="22"/>
    </row>
    <row r="3917" spans="1:1" x14ac:dyDescent="0.25">
      <c r="A3917" s="22"/>
    </row>
    <row r="3918" spans="1:1" x14ac:dyDescent="0.25">
      <c r="A3918" s="33"/>
    </row>
    <row r="3919" spans="1:1" x14ac:dyDescent="0.25">
      <c r="A3919" s="22"/>
    </row>
    <row r="3921" spans="1:1" x14ac:dyDescent="0.25">
      <c r="A3921" s="90" t="e">
        <f>(C3922-C3921)/R3922*0.2+C3921</f>
        <v>#DIV/0!</v>
      </c>
    </row>
    <row r="3938" spans="1:1" x14ac:dyDescent="0.25">
      <c r="A3938" s="22"/>
    </row>
    <row r="3939" spans="1:1" x14ac:dyDescent="0.25">
      <c r="A3939" s="22"/>
    </row>
    <row r="3945" spans="1:1" x14ac:dyDescent="0.25">
      <c r="A3945" s="22"/>
    </row>
    <row r="3946" spans="1:1" x14ac:dyDescent="0.25">
      <c r="A3946" s="22"/>
    </row>
    <row r="3947" spans="1:1" x14ac:dyDescent="0.25">
      <c r="A3947" s="22"/>
    </row>
    <row r="3948" spans="1:1" x14ac:dyDescent="0.25">
      <c r="A3948" s="22"/>
    </row>
    <row r="3949" spans="1:1" x14ac:dyDescent="0.25">
      <c r="A3949" s="22"/>
    </row>
    <row r="3950" spans="1:1" x14ac:dyDescent="0.25">
      <c r="A3950" s="22"/>
    </row>
    <row r="3951" spans="1:1" x14ac:dyDescent="0.25">
      <c r="A3951" s="22"/>
    </row>
    <row r="3952" spans="1:1" x14ac:dyDescent="0.25">
      <c r="A3952" s="22"/>
    </row>
    <row r="3953" spans="1:1" x14ac:dyDescent="0.25">
      <c r="A3953" s="22"/>
    </row>
    <row r="3954" spans="1:1" x14ac:dyDescent="0.25">
      <c r="A3954" s="22"/>
    </row>
    <row r="3955" spans="1:1" x14ac:dyDescent="0.25">
      <c r="A3955" s="22"/>
    </row>
    <row r="3956" spans="1:1" x14ac:dyDescent="0.25">
      <c r="A3956" s="22"/>
    </row>
    <row r="3957" spans="1:1" x14ac:dyDescent="0.25">
      <c r="A3957" s="22"/>
    </row>
    <row r="3958" spans="1:1" x14ac:dyDescent="0.25">
      <c r="A3958" s="22"/>
    </row>
    <row r="3959" spans="1:1" x14ac:dyDescent="0.25">
      <c r="A3959" s="22"/>
    </row>
    <row r="3960" spans="1:1" x14ac:dyDescent="0.25">
      <c r="A3960" s="22" t="s">
        <v>216</v>
      </c>
    </row>
    <row r="3961" spans="1:1" x14ac:dyDescent="0.25">
      <c r="A3961" s="22"/>
    </row>
    <row r="3962" spans="1:1" x14ac:dyDescent="0.25">
      <c r="A3962" s="22"/>
    </row>
    <row r="3963" spans="1:1" x14ac:dyDescent="0.25">
      <c r="A3963" s="22"/>
    </row>
    <row r="3964" spans="1:1" x14ac:dyDescent="0.25">
      <c r="A3964" s="22"/>
    </row>
    <row r="3965" spans="1:1" x14ac:dyDescent="0.25">
      <c r="A3965" s="22"/>
    </row>
    <row r="3966" spans="1:1" x14ac:dyDescent="0.25">
      <c r="A3966" s="22"/>
    </row>
    <row r="3967" spans="1:1" x14ac:dyDescent="0.25">
      <c r="A3967" s="22"/>
    </row>
    <row r="3968" spans="1:1" x14ac:dyDescent="0.25">
      <c r="A3968" s="22"/>
    </row>
    <row r="3969" spans="1:1" x14ac:dyDescent="0.25">
      <c r="A3969" s="22"/>
    </row>
    <row r="3970" spans="1:1" x14ac:dyDescent="0.25">
      <c r="A3970" s="22"/>
    </row>
    <row r="3971" spans="1:1" x14ac:dyDescent="0.25">
      <c r="A3971" s="22"/>
    </row>
    <row r="3972" spans="1:1" x14ac:dyDescent="0.25">
      <c r="A3972" s="22"/>
    </row>
    <row r="3973" spans="1:1" x14ac:dyDescent="0.25">
      <c r="A3973" s="22"/>
    </row>
    <row r="3974" spans="1:1" x14ac:dyDescent="0.25">
      <c r="A3974" s="22"/>
    </row>
    <row r="3975" spans="1:1" x14ac:dyDescent="0.25">
      <c r="A3975" s="22"/>
    </row>
    <row r="3976" spans="1:1" x14ac:dyDescent="0.25">
      <c r="A3976" s="94" t="s">
        <v>127</v>
      </c>
    </row>
    <row r="3977" spans="1:1" x14ac:dyDescent="0.25">
      <c r="A3977" s="22"/>
    </row>
    <row r="3978" spans="1:1" x14ac:dyDescent="0.25">
      <c r="A3978" s="22"/>
    </row>
    <row r="3979" spans="1:1" x14ac:dyDescent="0.25">
      <c r="A3979" s="22"/>
    </row>
    <row r="3980" spans="1:1" x14ac:dyDescent="0.25">
      <c r="A3980" s="22"/>
    </row>
    <row r="3981" spans="1:1" x14ac:dyDescent="0.25">
      <c r="A3981" s="22"/>
    </row>
    <row r="3982" spans="1:1" x14ac:dyDescent="0.25">
      <c r="A3982" s="22"/>
    </row>
    <row r="3983" spans="1:1" x14ac:dyDescent="0.25">
      <c r="A3983" s="22" t="s">
        <v>218</v>
      </c>
    </row>
    <row r="3984" spans="1:1" x14ac:dyDescent="0.25">
      <c r="A3984" s="22"/>
    </row>
    <row r="3985" spans="1:1" x14ac:dyDescent="0.25">
      <c r="A3985" s="22"/>
    </row>
    <row r="3986" spans="1:1" x14ac:dyDescent="0.25">
      <c r="A3986" s="22"/>
    </row>
    <row r="3987" spans="1:1" x14ac:dyDescent="0.25">
      <c r="A3987" s="22"/>
    </row>
    <row r="3988" spans="1:1" x14ac:dyDescent="0.25">
      <c r="A3988" s="33"/>
    </row>
    <row r="3989" spans="1:1" x14ac:dyDescent="0.25">
      <c r="A3989" s="22"/>
    </row>
    <row r="3990" spans="1:1" x14ac:dyDescent="0.25">
      <c r="A3990" s="22"/>
    </row>
    <row r="3991" spans="1:1" x14ac:dyDescent="0.25">
      <c r="A3991" s="22"/>
    </row>
    <row r="3992" spans="1:1" x14ac:dyDescent="0.25">
      <c r="A3992" s="33"/>
    </row>
    <row r="3993" spans="1:1" x14ac:dyDescent="0.25">
      <c r="A3993" s="22"/>
    </row>
    <row r="3994" spans="1:1" x14ac:dyDescent="0.25">
      <c r="A3994" s="22"/>
    </row>
    <row r="3995" spans="1:1" x14ac:dyDescent="0.25">
      <c r="A3995" s="22"/>
    </row>
    <row r="3996" spans="1:1" x14ac:dyDescent="0.25">
      <c r="A3996" s="22"/>
    </row>
    <row r="4039" spans="1:1" x14ac:dyDescent="0.25">
      <c r="A4039" s="22" t="s">
        <v>218</v>
      </c>
    </row>
    <row r="4049" spans="1:1" x14ac:dyDescent="0.25">
      <c r="A4049" s="47" t="s">
        <v>126</v>
      </c>
    </row>
    <row r="4052" spans="1:1" x14ac:dyDescent="0.25">
      <c r="A4052" s="121"/>
    </row>
    <row r="4053" spans="1:1" x14ac:dyDescent="0.25">
      <c r="A4053" s="47" t="s">
        <v>126</v>
      </c>
    </row>
    <row r="4054" spans="1:1" x14ac:dyDescent="0.25">
      <c r="A4054" s="47"/>
    </row>
    <row r="4055" spans="1:1" x14ac:dyDescent="0.25">
      <c r="A4055" s="47"/>
    </row>
    <row r="4057" spans="1:1" x14ac:dyDescent="0.25">
      <c r="A4057" s="47" t="s">
        <v>126</v>
      </c>
    </row>
    <row r="4060" spans="1:1" x14ac:dyDescent="0.25">
      <c r="A4060" s="47" t="s">
        <v>126</v>
      </c>
    </row>
    <row r="4062" spans="1:1" x14ac:dyDescent="0.25">
      <c r="A4062" s="94" t="s">
        <v>127</v>
      </c>
    </row>
    <row r="4063" spans="1:1" x14ac:dyDescent="0.25">
      <c r="A4063" s="47" t="s">
        <v>126</v>
      </c>
    </row>
    <row r="4065" spans="1:1" x14ac:dyDescent="0.25">
      <c r="A4065" s="47" t="s">
        <v>126</v>
      </c>
    </row>
    <row r="4066" spans="1:1" x14ac:dyDescent="0.25">
      <c r="A4066" s="47"/>
    </row>
    <row r="4067" spans="1:1" x14ac:dyDescent="0.25">
      <c r="A4067" s="47"/>
    </row>
    <row r="4068" spans="1:1" x14ac:dyDescent="0.25">
      <c r="A4068" s="47"/>
    </row>
    <row r="4071" spans="1:1" x14ac:dyDescent="0.25">
      <c r="A4071" s="22" t="s">
        <v>220</v>
      </c>
    </row>
    <row r="4072" spans="1:1" x14ac:dyDescent="0.25">
      <c r="A4072" s="22"/>
    </row>
    <row r="4073" spans="1:1" x14ac:dyDescent="0.25">
      <c r="A4073" s="22"/>
    </row>
    <row r="4074" spans="1:1" x14ac:dyDescent="0.25">
      <c r="A4074" s="22"/>
    </row>
    <row r="4075" spans="1:1" x14ac:dyDescent="0.25">
      <c r="A4075" s="22"/>
    </row>
    <row r="4076" spans="1:1" x14ac:dyDescent="0.25">
      <c r="A4076" s="33"/>
    </row>
    <row r="4077" spans="1:1" x14ac:dyDescent="0.25">
      <c r="A4077" s="22"/>
    </row>
    <row r="4078" spans="1:1" x14ac:dyDescent="0.25">
      <c r="A4078" s="22"/>
    </row>
    <row r="4079" spans="1:1" x14ac:dyDescent="0.25">
      <c r="A4079" s="22"/>
    </row>
    <row r="4080" spans="1:1" x14ac:dyDescent="0.25">
      <c r="A4080" s="33"/>
    </row>
    <row r="4081" spans="1:1" x14ac:dyDescent="0.25">
      <c r="A4081" s="33"/>
    </row>
    <row r="4082" spans="1:1" x14ac:dyDescent="0.25">
      <c r="A4082" s="33"/>
    </row>
    <row r="4083" spans="1:1" x14ac:dyDescent="0.25">
      <c r="A4083" s="33"/>
    </row>
    <row r="4084" spans="1:1" x14ac:dyDescent="0.25">
      <c r="A4084" s="33"/>
    </row>
    <row r="4085" spans="1:1" x14ac:dyDescent="0.25">
      <c r="A4085" s="33"/>
    </row>
    <row r="4086" spans="1:1" x14ac:dyDescent="0.25">
      <c r="A4086" s="33"/>
    </row>
    <row r="4087" spans="1:1" x14ac:dyDescent="0.25">
      <c r="A4087" s="33"/>
    </row>
    <row r="4088" spans="1:1" x14ac:dyDescent="0.25">
      <c r="A4088" s="33"/>
    </row>
    <row r="4089" spans="1:1" x14ac:dyDescent="0.25">
      <c r="A4089" s="22"/>
    </row>
    <row r="4090" spans="1:1" x14ac:dyDescent="0.25">
      <c r="A4090" s="22"/>
    </row>
    <row r="4091" spans="1:1" x14ac:dyDescent="0.25">
      <c r="A4091" s="22"/>
    </row>
    <row r="4092" spans="1:1" x14ac:dyDescent="0.25">
      <c r="A4092" s="22"/>
    </row>
    <row r="4093" spans="1:1" x14ac:dyDescent="0.25">
      <c r="A4093" s="22"/>
    </row>
    <row r="4094" spans="1:1" x14ac:dyDescent="0.25">
      <c r="A4094" s="22"/>
    </row>
    <row r="4095" spans="1:1" x14ac:dyDescent="0.25">
      <c r="A4095" s="22"/>
    </row>
    <row r="4096" spans="1:1" x14ac:dyDescent="0.25">
      <c r="A4096" s="22"/>
    </row>
    <row r="4097" spans="1:1" x14ac:dyDescent="0.25">
      <c r="A4097" s="22"/>
    </row>
    <row r="4098" spans="1:1" x14ac:dyDescent="0.25">
      <c r="A4098" s="22"/>
    </row>
    <row r="4100" spans="1:1" x14ac:dyDescent="0.25">
      <c r="A4100" s="22"/>
    </row>
    <row r="4101" spans="1:1" x14ac:dyDescent="0.25">
      <c r="A4101" s="22"/>
    </row>
    <row r="4102" spans="1:1" x14ac:dyDescent="0.25">
      <c r="A4102" s="22"/>
    </row>
    <row r="4127" spans="1:1" x14ac:dyDescent="0.25">
      <c r="A4127" s="22" t="s">
        <v>220</v>
      </c>
    </row>
    <row r="4135" spans="1:1" x14ac:dyDescent="0.25">
      <c r="A4135" s="19" t="s">
        <v>126</v>
      </c>
    </row>
    <row r="4140" spans="1:1" x14ac:dyDescent="0.25">
      <c r="A4140" s="19" t="s">
        <v>126</v>
      </c>
    </row>
    <row r="4144" spans="1:1" x14ac:dyDescent="0.25">
      <c r="A4144" s="19" t="s">
        <v>126</v>
      </c>
    </row>
    <row r="4147" spans="1:1" x14ac:dyDescent="0.25">
      <c r="A4147" s="47" t="s">
        <v>126</v>
      </c>
    </row>
    <row r="4149" spans="1:1" x14ac:dyDescent="0.25">
      <c r="A4149" s="94" t="s">
        <v>127</v>
      </c>
    </row>
    <row r="4150" spans="1:1" x14ac:dyDescent="0.25">
      <c r="A4150" s="47" t="s">
        <v>126</v>
      </c>
    </row>
    <row r="4151" spans="1:1" x14ac:dyDescent="0.25">
      <c r="A4151" s="22"/>
    </row>
    <row r="4152" spans="1:1" x14ac:dyDescent="0.25">
      <c r="A4152" s="47" t="s">
        <v>126</v>
      </c>
    </row>
    <row r="4153" spans="1:1" x14ac:dyDescent="0.25">
      <c r="A4153" s="47"/>
    </row>
    <row r="4154" spans="1:1" x14ac:dyDescent="0.25">
      <c r="A4154" s="47"/>
    </row>
    <row r="4155" spans="1:1" x14ac:dyDescent="0.25">
      <c r="A4155" s="47"/>
    </row>
    <row r="4156" spans="1:1" x14ac:dyDescent="0.25">
      <c r="A4156" s="22"/>
    </row>
    <row r="4157" spans="1:1" x14ac:dyDescent="0.25">
      <c r="A4157" s="22"/>
    </row>
    <row r="4158" spans="1:1" x14ac:dyDescent="0.25">
      <c r="A4158" s="22" t="s">
        <v>222</v>
      </c>
    </row>
    <row r="4159" spans="1:1" x14ac:dyDescent="0.25">
      <c r="A4159" s="22"/>
    </row>
    <row r="4160" spans="1:1" x14ac:dyDescent="0.25">
      <c r="A4160" s="22"/>
    </row>
    <row r="4161" spans="1:1" x14ac:dyDescent="0.25">
      <c r="A4161" s="22"/>
    </row>
    <row r="4162" spans="1:1" x14ac:dyDescent="0.25">
      <c r="A4162" s="22"/>
    </row>
    <row r="4163" spans="1:1" x14ac:dyDescent="0.25">
      <c r="A4163" s="33"/>
    </row>
    <row r="4164" spans="1:1" x14ac:dyDescent="0.25">
      <c r="A4164" s="33"/>
    </row>
    <row r="4165" spans="1:1" x14ac:dyDescent="0.25">
      <c r="A4165" s="33"/>
    </row>
    <row r="4166" spans="1:1" x14ac:dyDescent="0.25">
      <c r="A4166" s="33"/>
    </row>
    <row r="4167" spans="1:1" x14ac:dyDescent="0.25">
      <c r="A4167" s="33"/>
    </row>
    <row r="4178" spans="1:1" x14ac:dyDescent="0.25">
      <c r="A4178" s="22"/>
    </row>
    <row r="4179" spans="1:1" x14ac:dyDescent="0.25">
      <c r="A4179" s="22"/>
    </row>
    <row r="4180" spans="1:1" x14ac:dyDescent="0.25">
      <c r="A4180" s="22"/>
    </row>
    <row r="4181" spans="1:1" x14ac:dyDescent="0.25">
      <c r="A4181" s="22"/>
    </row>
    <row r="4182" spans="1:1" x14ac:dyDescent="0.25">
      <c r="A4182" s="22"/>
    </row>
    <row r="4183" spans="1:1" x14ac:dyDescent="0.25">
      <c r="A4183" s="33"/>
    </row>
    <row r="4184" spans="1:1" x14ac:dyDescent="0.25">
      <c r="A4184" s="33"/>
    </row>
    <row r="4185" spans="1:1" x14ac:dyDescent="0.25">
      <c r="A4185" s="33"/>
    </row>
    <row r="4186" spans="1:1" x14ac:dyDescent="0.25">
      <c r="A4186" s="33"/>
    </row>
    <row r="4187" spans="1:1" x14ac:dyDescent="0.25">
      <c r="A4187" s="33"/>
    </row>
    <row r="4188" spans="1:1" x14ac:dyDescent="0.25">
      <c r="A4188" s="33"/>
    </row>
    <row r="4213" spans="1:1" x14ac:dyDescent="0.25">
      <c r="A4213" s="22" t="s">
        <v>222</v>
      </c>
    </row>
    <row r="4221" spans="1:1" x14ac:dyDescent="0.25">
      <c r="A4221" s="19" t="s">
        <v>126</v>
      </c>
    </row>
    <row r="4226" spans="1:1" x14ac:dyDescent="0.25">
      <c r="A4226" s="19" t="s">
        <v>126</v>
      </c>
    </row>
    <row r="4230" spans="1:1" x14ac:dyDescent="0.25">
      <c r="A4230" s="19" t="s">
        <v>126</v>
      </c>
    </row>
    <row r="4233" spans="1:1" x14ac:dyDescent="0.25">
      <c r="A4233" s="47" t="s">
        <v>126</v>
      </c>
    </row>
    <row r="4235" spans="1:1" x14ac:dyDescent="0.25">
      <c r="A4235" s="94" t="s">
        <v>127</v>
      </c>
    </row>
    <row r="4236" spans="1:1" x14ac:dyDescent="0.25">
      <c r="A4236" s="47" t="s">
        <v>126</v>
      </c>
    </row>
    <row r="4237" spans="1:1" x14ac:dyDescent="0.25">
      <c r="A4237" s="22"/>
    </row>
    <row r="4238" spans="1:1" x14ac:dyDescent="0.25">
      <c r="A4238" s="47" t="s">
        <v>126</v>
      </c>
    </row>
    <row r="4239" spans="1:1" x14ac:dyDescent="0.25">
      <c r="A4239" s="47"/>
    </row>
    <row r="4240" spans="1:1" x14ac:dyDescent="0.25">
      <c r="A4240" s="47"/>
    </row>
    <row r="4241" spans="1:1" x14ac:dyDescent="0.25">
      <c r="A4241" s="47"/>
    </row>
    <row r="4242" spans="1:1" x14ac:dyDescent="0.25">
      <c r="A4242" s="22"/>
    </row>
    <row r="4243" spans="1:1" x14ac:dyDescent="0.25">
      <c r="A4243" s="22"/>
    </row>
    <row r="4244" spans="1:1" x14ac:dyDescent="0.25">
      <c r="A4244" s="22" t="s">
        <v>223</v>
      </c>
    </row>
    <row r="4245" spans="1:1" x14ac:dyDescent="0.25">
      <c r="A4245" s="22"/>
    </row>
    <row r="4246" spans="1:1" x14ac:dyDescent="0.25">
      <c r="A4246" s="22"/>
    </row>
    <row r="4247" spans="1:1" x14ac:dyDescent="0.25">
      <c r="A4247" s="22"/>
    </row>
    <row r="4248" spans="1:1" x14ac:dyDescent="0.25">
      <c r="A4248" s="22"/>
    </row>
    <row r="4249" spans="1:1" x14ac:dyDescent="0.25">
      <c r="A4249" s="33"/>
    </row>
    <row r="4254" spans="1:1" x14ac:dyDescent="0.25">
      <c r="A4254" s="22"/>
    </row>
    <row r="4255" spans="1:1" x14ac:dyDescent="0.25">
      <c r="A4255" s="22"/>
    </row>
    <row r="4256" spans="1:1" x14ac:dyDescent="0.25">
      <c r="A4256" s="22"/>
    </row>
    <row r="4257" spans="1:1" x14ac:dyDescent="0.25">
      <c r="A4257" s="22"/>
    </row>
    <row r="4258" spans="1:1" x14ac:dyDescent="0.25">
      <c r="A4258" s="22"/>
    </row>
    <row r="4259" spans="1:1" x14ac:dyDescent="0.25">
      <c r="A4259" s="90" t="e">
        <f>(C4260-C4259)/R4260*0.2+C4259</f>
        <v>#DIV/0!</v>
      </c>
    </row>
    <row r="4260" spans="1:1" x14ac:dyDescent="0.25">
      <c r="A4260" s="22"/>
    </row>
    <row r="4261" spans="1:1" x14ac:dyDescent="0.25">
      <c r="A4261" s="22"/>
    </row>
    <row r="4262" spans="1:1" x14ac:dyDescent="0.25">
      <c r="A4262" s="22"/>
    </row>
    <row r="4263" spans="1:1" x14ac:dyDescent="0.25">
      <c r="A4263" s="22"/>
    </row>
    <row r="4291" spans="1:1" x14ac:dyDescent="0.25">
      <c r="A4291" s="22" t="s">
        <v>223</v>
      </c>
    </row>
    <row r="4307" spans="1:1" x14ac:dyDescent="0.25">
      <c r="A4307" s="94" t="s">
        <v>127</v>
      </c>
    </row>
    <row r="4314" spans="1:1" x14ac:dyDescent="0.25">
      <c r="A4314" s="22" t="s">
        <v>225</v>
      </c>
    </row>
    <row r="4315" spans="1:1" x14ac:dyDescent="0.25">
      <c r="A4315" s="22"/>
    </row>
    <row r="4316" spans="1:1" x14ac:dyDescent="0.25">
      <c r="A4316" s="22"/>
    </row>
    <row r="4317" spans="1:1" x14ac:dyDescent="0.25">
      <c r="A4317" s="22"/>
    </row>
    <row r="4318" spans="1:1" x14ac:dyDescent="0.25">
      <c r="A4318" s="22"/>
    </row>
    <row r="4319" spans="1:1" x14ac:dyDescent="0.25">
      <c r="A4319" s="33"/>
    </row>
    <row r="4328" spans="1:1" x14ac:dyDescent="0.25">
      <c r="A4328" s="90" t="e">
        <f>(C4329-C4328)/R4329*0.2+C4328</f>
        <v>#DIV/0!</v>
      </c>
    </row>
    <row r="4333" spans="1:1" x14ac:dyDescent="0.25">
      <c r="A4333" s="22"/>
    </row>
    <row r="4334" spans="1:1" x14ac:dyDescent="0.25">
      <c r="A4334" s="22"/>
    </row>
    <row r="4335" spans="1:1" x14ac:dyDescent="0.25">
      <c r="A4335" s="22"/>
    </row>
    <row r="4338" spans="1:1" x14ac:dyDescent="0.25">
      <c r="A4338" s="22"/>
    </row>
    <row r="4339" spans="1:1" x14ac:dyDescent="0.25">
      <c r="A4339" s="22"/>
    </row>
    <row r="4340" spans="1:1" x14ac:dyDescent="0.25">
      <c r="A4340" s="22"/>
    </row>
    <row r="4341" spans="1:1" x14ac:dyDescent="0.25">
      <c r="A4341" s="22"/>
    </row>
    <row r="4342" spans="1:1" x14ac:dyDescent="0.25">
      <c r="A4342" s="22"/>
    </row>
    <row r="4361" spans="1:1" x14ac:dyDescent="0.25">
      <c r="A4361" s="22" t="s">
        <v>225</v>
      </c>
    </row>
    <row r="4377" spans="1:1" x14ac:dyDescent="0.25">
      <c r="A4377" s="94" t="s">
        <v>127</v>
      </c>
    </row>
    <row r="4384" spans="1:1" x14ac:dyDescent="0.25">
      <c r="A4384" s="22" t="s">
        <v>227</v>
      </c>
    </row>
    <row r="4385" spans="1:1" x14ac:dyDescent="0.25">
      <c r="A4385" s="22"/>
    </row>
    <row r="4386" spans="1:1" x14ac:dyDescent="0.25">
      <c r="A4386" s="22"/>
    </row>
    <row r="4387" spans="1:1" x14ac:dyDescent="0.25">
      <c r="A4387" s="22"/>
    </row>
    <row r="4388" spans="1:1" x14ac:dyDescent="0.25">
      <c r="A4388" s="22"/>
    </row>
    <row r="4389" spans="1:1" x14ac:dyDescent="0.25">
      <c r="A4389" s="33"/>
    </row>
    <row r="4398" spans="1:1" x14ac:dyDescent="0.25">
      <c r="A4398" s="90" t="e">
        <f>(C4399-C4398)/R4399*0.2+C4398</f>
        <v>#DIV/0!</v>
      </c>
    </row>
    <row r="4406" spans="1:1" x14ac:dyDescent="0.25">
      <c r="A4406" s="22"/>
    </row>
    <row r="4407" spans="1:1" x14ac:dyDescent="0.25">
      <c r="A4407" s="22"/>
    </row>
    <row r="4408" spans="1:1" x14ac:dyDescent="0.25">
      <c r="A4408" s="22"/>
    </row>
    <row r="4409" spans="1:1" x14ac:dyDescent="0.25">
      <c r="A4409" s="22"/>
    </row>
    <row r="4410" spans="1:1" x14ac:dyDescent="0.25">
      <c r="A4410" s="22"/>
    </row>
    <row r="4411" spans="1:1" x14ac:dyDescent="0.25">
      <c r="A4411" s="22"/>
    </row>
    <row r="4412" spans="1:1" x14ac:dyDescent="0.25">
      <c r="A4412" s="22"/>
    </row>
    <row r="4413" spans="1:1" x14ac:dyDescent="0.25">
      <c r="A4413" s="22"/>
    </row>
    <row r="4414" spans="1:1" x14ac:dyDescent="0.25">
      <c r="A4414" s="22"/>
    </row>
    <row r="4415" spans="1:1" x14ac:dyDescent="0.25">
      <c r="A4415" s="22"/>
    </row>
    <row r="4416" spans="1:1" x14ac:dyDescent="0.25">
      <c r="A4416" s="22"/>
    </row>
    <row r="4417" spans="1:1" x14ac:dyDescent="0.25">
      <c r="A4417" s="22"/>
    </row>
    <row r="4418" spans="1:1" x14ac:dyDescent="0.25">
      <c r="A4418" s="22"/>
    </row>
    <row r="4419" spans="1:1" x14ac:dyDescent="0.25">
      <c r="A4419" s="22"/>
    </row>
    <row r="4420" spans="1:1" x14ac:dyDescent="0.25">
      <c r="A4420" s="22"/>
    </row>
    <row r="4421" spans="1:1" x14ac:dyDescent="0.25">
      <c r="A4421" s="22"/>
    </row>
    <row r="4422" spans="1:1" x14ac:dyDescent="0.25">
      <c r="A4422" s="22"/>
    </row>
    <row r="4423" spans="1:1" x14ac:dyDescent="0.25">
      <c r="A4423" s="22"/>
    </row>
    <row r="4424" spans="1:1" x14ac:dyDescent="0.25">
      <c r="A4424" s="22"/>
    </row>
    <row r="4425" spans="1:1" x14ac:dyDescent="0.25">
      <c r="A4425" s="22"/>
    </row>
    <row r="4426" spans="1:1" x14ac:dyDescent="0.25">
      <c r="A4426" s="22"/>
    </row>
    <row r="4427" spans="1:1" x14ac:dyDescent="0.25">
      <c r="A4427" s="22"/>
    </row>
    <row r="4428" spans="1:1" x14ac:dyDescent="0.25">
      <c r="A4428" s="22"/>
    </row>
    <row r="4429" spans="1:1" x14ac:dyDescent="0.25">
      <c r="A4429" s="22"/>
    </row>
    <row r="4430" spans="1:1" x14ac:dyDescent="0.25">
      <c r="A4430" s="22"/>
    </row>
    <row r="4431" spans="1:1" x14ac:dyDescent="0.25">
      <c r="A4431" s="22" t="s">
        <v>227</v>
      </c>
    </row>
    <row r="4432" spans="1:1" x14ac:dyDescent="0.25">
      <c r="A4432" s="22"/>
    </row>
    <row r="4433" spans="1:1" x14ac:dyDescent="0.25">
      <c r="A4433" s="22"/>
    </row>
    <row r="4434" spans="1:1" x14ac:dyDescent="0.25">
      <c r="A4434" s="22"/>
    </row>
    <row r="4435" spans="1:1" x14ac:dyDescent="0.25">
      <c r="A4435" s="22"/>
    </row>
    <row r="4436" spans="1:1" x14ac:dyDescent="0.25">
      <c r="A4436" s="22"/>
    </row>
    <row r="4437" spans="1:1" x14ac:dyDescent="0.25">
      <c r="A4437" s="22"/>
    </row>
    <row r="4438" spans="1:1" x14ac:dyDescent="0.25">
      <c r="A4438" s="22"/>
    </row>
    <row r="4439" spans="1:1" x14ac:dyDescent="0.25">
      <c r="A4439" s="22"/>
    </row>
    <row r="4440" spans="1:1" x14ac:dyDescent="0.25">
      <c r="A4440" s="22"/>
    </row>
    <row r="4441" spans="1:1" x14ac:dyDescent="0.25">
      <c r="A4441" s="22"/>
    </row>
    <row r="4442" spans="1:1" x14ac:dyDescent="0.25">
      <c r="A4442" s="22"/>
    </row>
    <row r="4443" spans="1:1" x14ac:dyDescent="0.25">
      <c r="A4443" s="22"/>
    </row>
    <row r="4444" spans="1:1" x14ac:dyDescent="0.25">
      <c r="A4444" s="22"/>
    </row>
    <row r="4445" spans="1:1" x14ac:dyDescent="0.25">
      <c r="A4445" s="22"/>
    </row>
    <row r="4446" spans="1:1" x14ac:dyDescent="0.25">
      <c r="A4446" s="22"/>
    </row>
    <row r="4447" spans="1:1" x14ac:dyDescent="0.25">
      <c r="A4447" s="94" t="s">
        <v>127</v>
      </c>
    </row>
    <row r="4448" spans="1:1" x14ac:dyDescent="0.25">
      <c r="A4448" s="22"/>
    </row>
    <row r="4449" spans="1:1" x14ac:dyDescent="0.25">
      <c r="A4449" s="22"/>
    </row>
    <row r="4450" spans="1:1" x14ac:dyDescent="0.25">
      <c r="A4450" s="22"/>
    </row>
    <row r="4451" spans="1:1" x14ac:dyDescent="0.25">
      <c r="A4451" s="22"/>
    </row>
    <row r="4452" spans="1:1" x14ac:dyDescent="0.25">
      <c r="A4452" s="22"/>
    </row>
    <row r="4453" spans="1:1" x14ac:dyDescent="0.25">
      <c r="A4453" s="22"/>
    </row>
    <row r="4454" spans="1:1" x14ac:dyDescent="0.25">
      <c r="A4454" s="22" t="s">
        <v>228</v>
      </c>
    </row>
    <row r="4456" spans="1:1" x14ac:dyDescent="0.25">
      <c r="A4456" s="22"/>
    </row>
    <row r="4457" spans="1:1" x14ac:dyDescent="0.25">
      <c r="A4457" s="22"/>
    </row>
    <row r="4458" spans="1:1" x14ac:dyDescent="0.25">
      <c r="A4458" s="22"/>
    </row>
    <row r="4459" spans="1:1" x14ac:dyDescent="0.25">
      <c r="A4459" s="33"/>
    </row>
    <row r="4472" spans="1:1" x14ac:dyDescent="0.25">
      <c r="A4472" s="22"/>
    </row>
    <row r="4473" spans="1:1" x14ac:dyDescent="0.25">
      <c r="A4473" s="22"/>
    </row>
    <row r="4474" spans="1:1" x14ac:dyDescent="0.25">
      <c r="A4474" s="22"/>
    </row>
    <row r="4475" spans="1:1" x14ac:dyDescent="0.25">
      <c r="A4475" s="22"/>
    </row>
    <row r="4476" spans="1:1" x14ac:dyDescent="0.25">
      <c r="A4476" s="22"/>
    </row>
    <row r="4477" spans="1:1" x14ac:dyDescent="0.25">
      <c r="A4477" s="33"/>
    </row>
    <row r="4478" spans="1:1" x14ac:dyDescent="0.25">
      <c r="A4478" s="33"/>
    </row>
    <row r="4479" spans="1:1" x14ac:dyDescent="0.25">
      <c r="A4479" s="33"/>
    </row>
    <row r="4480" spans="1:1" x14ac:dyDescent="0.25">
      <c r="A4480" s="33"/>
    </row>
    <row r="4481" spans="1:1" x14ac:dyDescent="0.25">
      <c r="A4481" s="33"/>
    </row>
    <row r="4482" spans="1:1" x14ac:dyDescent="0.25">
      <c r="A4482" s="33"/>
    </row>
    <row r="4483" spans="1:1" x14ac:dyDescent="0.25">
      <c r="A4483" s="33"/>
    </row>
    <row r="4484" spans="1:1" x14ac:dyDescent="0.25">
      <c r="A4484" s="22"/>
    </row>
    <row r="4485" spans="1:1" x14ac:dyDescent="0.25">
      <c r="A4485" s="22"/>
    </row>
    <row r="4486" spans="1:1" x14ac:dyDescent="0.25">
      <c r="A4486" s="22"/>
    </row>
    <row r="4487" spans="1:1" x14ac:dyDescent="0.25">
      <c r="A4487" s="22"/>
    </row>
    <row r="4488" spans="1:1" x14ac:dyDescent="0.25">
      <c r="A4488" s="22"/>
    </row>
    <row r="4510" spans="1:1" x14ac:dyDescent="0.25">
      <c r="A4510" s="22" t="s">
        <v>228</v>
      </c>
    </row>
    <row r="4515" spans="1:1" x14ac:dyDescent="0.25">
      <c r="A4515" s="47" t="s">
        <v>126</v>
      </c>
    </row>
    <row r="4517" spans="1:1" x14ac:dyDescent="0.25">
      <c r="A4517" s="47" t="s">
        <v>126</v>
      </c>
    </row>
    <row r="4522" spans="1:1" x14ac:dyDescent="0.25">
      <c r="A4522" s="19" t="s">
        <v>126</v>
      </c>
    </row>
    <row r="4524" spans="1:1" x14ac:dyDescent="0.25">
      <c r="A4524" s="19" t="s">
        <v>126</v>
      </c>
    </row>
    <row r="4527" spans="1:1" x14ac:dyDescent="0.25">
      <c r="A4527" s="47" t="s">
        <v>126</v>
      </c>
    </row>
    <row r="4534" spans="1:1" x14ac:dyDescent="0.25">
      <c r="A4534" s="47" t="s">
        <v>126</v>
      </c>
    </row>
    <row r="4536" spans="1:1" x14ac:dyDescent="0.25">
      <c r="A4536" s="94" t="s">
        <v>127</v>
      </c>
    </row>
    <row r="4537" spans="1:1" x14ac:dyDescent="0.25">
      <c r="A4537" s="47" t="s">
        <v>126</v>
      </c>
    </row>
    <row r="4539" spans="1:1" x14ac:dyDescent="0.25">
      <c r="A4539" s="47" t="s">
        <v>126</v>
      </c>
    </row>
    <row r="4540" spans="1:1" x14ac:dyDescent="0.25">
      <c r="A4540" s="47"/>
    </row>
    <row r="4541" spans="1:1" x14ac:dyDescent="0.25">
      <c r="A4541" s="47"/>
    </row>
    <row r="4542" spans="1:1" x14ac:dyDescent="0.25">
      <c r="A4542" s="47"/>
    </row>
    <row r="4545" spans="1:1" x14ac:dyDescent="0.25">
      <c r="A4545" s="22" t="s">
        <v>229</v>
      </c>
    </row>
    <row r="4546" spans="1:1" x14ac:dyDescent="0.25">
      <c r="A4546" s="22"/>
    </row>
    <row r="4547" spans="1:1" x14ac:dyDescent="0.25">
      <c r="A4547" s="22"/>
    </row>
    <row r="4548" spans="1:1" x14ac:dyDescent="0.25">
      <c r="A4548" s="22"/>
    </row>
    <row r="4549" spans="1:1" x14ac:dyDescent="0.25">
      <c r="A4549" s="22"/>
    </row>
    <row r="4550" spans="1:1" x14ac:dyDescent="0.25">
      <c r="A4550" s="33"/>
    </row>
    <row r="4553" spans="1:1" x14ac:dyDescent="0.25">
      <c r="A4553" s="22"/>
    </row>
    <row r="4554" spans="1:1" x14ac:dyDescent="0.25">
      <c r="A4554" s="22"/>
    </row>
    <row r="4555" spans="1:1" x14ac:dyDescent="0.25">
      <c r="A4555" s="22"/>
    </row>
    <row r="4556" spans="1:1" x14ac:dyDescent="0.25">
      <c r="A4556" s="22"/>
    </row>
    <row r="4557" spans="1:1" x14ac:dyDescent="0.25">
      <c r="A4557" s="22"/>
    </row>
    <row r="4558" spans="1:1" x14ac:dyDescent="0.25">
      <c r="A4558" s="33"/>
    </row>
    <row r="4559" spans="1:1" x14ac:dyDescent="0.25">
      <c r="A4559" s="33"/>
    </row>
    <row r="4560" spans="1:1" x14ac:dyDescent="0.25">
      <c r="A4560" s="33"/>
    </row>
    <row r="4561" spans="1:1" x14ac:dyDescent="0.25">
      <c r="A4561" s="33"/>
    </row>
    <row r="4562" spans="1:1" x14ac:dyDescent="0.25">
      <c r="A4562" s="33"/>
    </row>
    <row r="4563" spans="1:1" x14ac:dyDescent="0.25">
      <c r="A4563" s="33"/>
    </row>
    <row r="4564" spans="1:1" x14ac:dyDescent="0.25">
      <c r="A4564" s="33"/>
    </row>
    <row r="4565" spans="1:1" x14ac:dyDescent="0.25">
      <c r="A4565" s="22"/>
    </row>
    <row r="4575" spans="1:1" x14ac:dyDescent="0.25">
      <c r="A4575" s="22"/>
    </row>
    <row r="4576" spans="1:1" x14ac:dyDescent="0.25">
      <c r="A4576" s="22"/>
    </row>
    <row r="4600" spans="1:1" x14ac:dyDescent="0.25">
      <c r="A4600" s="22" t="s">
        <v>229</v>
      </c>
    </row>
    <row r="4605" spans="1:1" x14ac:dyDescent="0.25">
      <c r="A4605" s="19" t="s">
        <v>126</v>
      </c>
    </row>
    <row r="4607" spans="1:1" x14ac:dyDescent="0.25">
      <c r="A4607" s="47" t="s">
        <v>126</v>
      </c>
    </row>
    <row r="4612" spans="1:1" x14ac:dyDescent="0.25">
      <c r="A4612" s="19" t="s">
        <v>126</v>
      </c>
    </row>
    <row r="4614" spans="1:1" x14ac:dyDescent="0.25">
      <c r="A4614" s="19" t="s">
        <v>126</v>
      </c>
    </row>
    <row r="4617" spans="1:1" x14ac:dyDescent="0.25">
      <c r="A4617" s="47" t="s">
        <v>126</v>
      </c>
    </row>
    <row r="4624" spans="1:1" x14ac:dyDescent="0.25">
      <c r="A4624" s="47" t="s">
        <v>126</v>
      </c>
    </row>
    <row r="4626" spans="1:1" x14ac:dyDescent="0.25">
      <c r="A4626" s="94" t="s">
        <v>127</v>
      </c>
    </row>
    <row r="4627" spans="1:1" x14ac:dyDescent="0.25">
      <c r="A4627" s="47" t="s">
        <v>126</v>
      </c>
    </row>
    <row r="4629" spans="1:1" x14ac:dyDescent="0.25">
      <c r="A4629" s="47" t="s">
        <v>126</v>
      </c>
    </row>
    <row r="4635" spans="1:1" x14ac:dyDescent="0.25">
      <c r="A4635" s="22" t="s">
        <v>230</v>
      </c>
    </row>
    <row r="4636" spans="1:1" x14ac:dyDescent="0.25">
      <c r="A4636" s="22"/>
    </row>
    <row r="4637" spans="1:1" x14ac:dyDescent="0.25">
      <c r="A4637" s="22"/>
    </row>
    <row r="4638" spans="1:1" x14ac:dyDescent="0.25">
      <c r="A4638" s="22"/>
    </row>
    <row r="4639" spans="1:1" x14ac:dyDescent="0.25">
      <c r="A4639" s="22"/>
    </row>
    <row r="4640" spans="1:1" x14ac:dyDescent="0.25">
      <c r="A4640" s="33"/>
    </row>
    <row r="4652" spans="1:1" x14ac:dyDescent="0.25">
      <c r="A4652" s="22"/>
    </row>
    <row r="4653" spans="1:1" x14ac:dyDescent="0.25">
      <c r="A4653" s="22"/>
    </row>
    <row r="4654" spans="1:1" x14ac:dyDescent="0.25">
      <c r="A4654" s="22"/>
    </row>
    <row r="4655" spans="1:1" x14ac:dyDescent="0.25">
      <c r="A4655" s="22"/>
    </row>
    <row r="4656" spans="1:1" x14ac:dyDescent="0.25">
      <c r="A4656" s="22"/>
    </row>
    <row r="4657" spans="1:1" x14ac:dyDescent="0.25">
      <c r="A4657" s="33"/>
    </row>
    <row r="4658" spans="1:1" x14ac:dyDescent="0.25">
      <c r="A4658" s="22"/>
    </row>
    <row r="4659" spans="1:1" x14ac:dyDescent="0.25">
      <c r="A4659" s="22"/>
    </row>
    <row r="4660" spans="1:1" x14ac:dyDescent="0.25">
      <c r="A4660" s="22"/>
    </row>
    <row r="4689" spans="1:1" ht="14.4" x14ac:dyDescent="0.3">
      <c r="A4689" s="168"/>
    </row>
    <row r="4691" spans="1:1" x14ac:dyDescent="0.25">
      <c r="A4691" s="22" t="s">
        <v>230</v>
      </c>
    </row>
    <row r="4698" spans="1:1" x14ac:dyDescent="0.25">
      <c r="A4698" s="19" t="s">
        <v>126</v>
      </c>
    </row>
    <row r="4702" spans="1:1" x14ac:dyDescent="0.25">
      <c r="A4702" s="19" t="s">
        <v>126</v>
      </c>
    </row>
    <row r="4704" spans="1:1" x14ac:dyDescent="0.25">
      <c r="A4704" s="19" t="s">
        <v>126</v>
      </c>
    </row>
    <row r="4706" spans="1:1" x14ac:dyDescent="0.25">
      <c r="A4706" s="19" t="s">
        <v>126</v>
      </c>
    </row>
    <row r="4709" spans="1:1" x14ac:dyDescent="0.25">
      <c r="A4709" s="47" t="s">
        <v>126</v>
      </c>
    </row>
    <row r="4717" spans="1:1" x14ac:dyDescent="0.25">
      <c r="A4717" s="47" t="s">
        <v>126</v>
      </c>
    </row>
    <row r="4718" spans="1:1" x14ac:dyDescent="0.25">
      <c r="A4718" s="128" t="s">
        <v>231</v>
      </c>
    </row>
    <row r="4719" spans="1:1" x14ac:dyDescent="0.25">
      <c r="A4719" s="47" t="s">
        <v>126</v>
      </c>
    </row>
    <row r="4721" spans="1:1" x14ac:dyDescent="0.25">
      <c r="A4721" s="47" t="s">
        <v>126</v>
      </c>
    </row>
    <row r="4727" spans="1:1" x14ac:dyDescent="0.25">
      <c r="A4727" s="22" t="s">
        <v>232</v>
      </c>
    </row>
    <row r="4728" spans="1:1" x14ac:dyDescent="0.25">
      <c r="A4728" s="22"/>
    </row>
    <row r="4729" spans="1:1" x14ac:dyDescent="0.25">
      <c r="A4729" s="22"/>
    </row>
    <row r="4730" spans="1:1" x14ac:dyDescent="0.25">
      <c r="A4730" s="22"/>
    </row>
    <row r="4731" spans="1:1" x14ac:dyDescent="0.25">
      <c r="A4731" s="22"/>
    </row>
    <row r="4732" spans="1:1" x14ac:dyDescent="0.25">
      <c r="A4732" s="33"/>
    </row>
    <row r="4742" spans="1:1" x14ac:dyDescent="0.25">
      <c r="A4742" s="22"/>
    </row>
    <row r="4743" spans="1:1" x14ac:dyDescent="0.25">
      <c r="A4743" s="22"/>
    </row>
    <row r="4744" spans="1:1" x14ac:dyDescent="0.25">
      <c r="A4744" s="22"/>
    </row>
    <row r="4745" spans="1:1" x14ac:dyDescent="0.25">
      <c r="A4745" s="22"/>
    </row>
    <row r="4746" spans="1:1" x14ac:dyDescent="0.25">
      <c r="A4746" s="90" t="e">
        <f>(C4747-C4746)/R4747*0.2+C4746</f>
        <v>#DIV/0!</v>
      </c>
    </row>
    <row r="4747" spans="1:1" x14ac:dyDescent="0.25">
      <c r="A4747" s="33"/>
    </row>
    <row r="4748" spans="1:1" x14ac:dyDescent="0.25">
      <c r="A4748" s="22"/>
    </row>
    <row r="4750" spans="1:1" x14ac:dyDescent="0.25">
      <c r="A4750" s="22"/>
    </row>
    <row r="4751" spans="1:1" x14ac:dyDescent="0.25">
      <c r="A4751" s="22"/>
    </row>
    <row r="4752" spans="1:1" x14ac:dyDescent="0.25">
      <c r="A4752" s="22"/>
    </row>
    <row r="4753" spans="1:1" x14ac:dyDescent="0.25">
      <c r="A4753" s="22"/>
    </row>
    <row r="4754" spans="1:1" x14ac:dyDescent="0.25">
      <c r="A4754" s="22"/>
    </row>
    <row r="4755" spans="1:1" x14ac:dyDescent="0.25">
      <c r="A4755" s="22"/>
    </row>
    <row r="4756" spans="1:1" x14ac:dyDescent="0.25">
      <c r="A4756" s="22"/>
    </row>
    <row r="4757" spans="1:1" x14ac:dyDescent="0.25">
      <c r="A4757" s="22"/>
    </row>
    <row r="4774" spans="1:1" x14ac:dyDescent="0.25">
      <c r="A4774" s="22" t="s">
        <v>232</v>
      </c>
    </row>
    <row r="4791" spans="1:1" x14ac:dyDescent="0.25">
      <c r="A4791" s="94" t="s">
        <v>127</v>
      </c>
    </row>
    <row r="4798" spans="1:1" x14ac:dyDescent="0.25">
      <c r="A4798" s="22" t="s">
        <v>233</v>
      </c>
    </row>
    <row r="4799" spans="1:1" x14ac:dyDescent="0.25">
      <c r="A4799" s="22"/>
    </row>
    <row r="4800" spans="1:1" x14ac:dyDescent="0.25">
      <c r="A4800" s="22"/>
    </row>
    <row r="4801" spans="1:1" x14ac:dyDescent="0.25">
      <c r="A4801" s="22"/>
    </row>
    <row r="4802" spans="1:1" x14ac:dyDescent="0.25">
      <c r="A4802" s="22"/>
    </row>
    <row r="4803" spans="1:1" x14ac:dyDescent="0.25">
      <c r="A4803" s="33"/>
    </row>
    <row r="4816" spans="1:1" x14ac:dyDescent="0.25">
      <c r="A4816" s="90" t="e">
        <f>(C4817-C4816)/R4817*0.2+C4816</f>
        <v>#DIV/0!</v>
      </c>
    </row>
    <row r="4819" spans="1:1" x14ac:dyDescent="0.25">
      <c r="A4819" s="22"/>
    </row>
    <row r="4820" spans="1:1" x14ac:dyDescent="0.25">
      <c r="A4820" s="22"/>
    </row>
    <row r="4821" spans="1:1" x14ac:dyDescent="0.25">
      <c r="A4821" s="126" t="s">
        <v>234</v>
      </c>
    </row>
    <row r="4822" spans="1:1" x14ac:dyDescent="0.25">
      <c r="A4822" s="22"/>
    </row>
    <row r="4823" spans="1:1" x14ac:dyDescent="0.25">
      <c r="A4823" s="22"/>
    </row>
    <row r="4824" spans="1:1" x14ac:dyDescent="0.25">
      <c r="A4824" s="22"/>
    </row>
    <row r="4825" spans="1:1" x14ac:dyDescent="0.25">
      <c r="A4825" s="22"/>
    </row>
    <row r="4845" spans="1:1" x14ac:dyDescent="0.25">
      <c r="A4845" s="22" t="s">
        <v>233</v>
      </c>
    </row>
    <row r="4861" spans="1:1" x14ac:dyDescent="0.25">
      <c r="A4861" s="94" t="s">
        <v>127</v>
      </c>
    </row>
    <row r="4868" spans="1:1" x14ac:dyDescent="0.25">
      <c r="A4868" s="22" t="s">
        <v>235</v>
      </c>
    </row>
    <row r="4869" spans="1:1" x14ac:dyDescent="0.25">
      <c r="A4869" s="22"/>
    </row>
    <row r="4870" spans="1:1" x14ac:dyDescent="0.25">
      <c r="A4870" s="22"/>
    </row>
    <row r="4871" spans="1:1" x14ac:dyDescent="0.25">
      <c r="A4871" s="22"/>
    </row>
    <row r="4872" spans="1:1" x14ac:dyDescent="0.25">
      <c r="A4872" s="22"/>
    </row>
    <row r="4873" spans="1:1" x14ac:dyDescent="0.25">
      <c r="A4873" s="33"/>
    </row>
    <row r="4874" spans="1:1" x14ac:dyDescent="0.25">
      <c r="A4874" s="22"/>
    </row>
    <row r="4888" spans="1:1" x14ac:dyDescent="0.25">
      <c r="A4888" s="90" t="e">
        <f>(C4889-C4888)/R4889*0.2+C4888</f>
        <v>#DIV/0!</v>
      </c>
    </row>
    <row r="4915" spans="1:1" x14ac:dyDescent="0.25">
      <c r="A4915" s="22" t="s">
        <v>235</v>
      </c>
    </row>
    <row r="4931" spans="1:1" x14ac:dyDescent="0.25">
      <c r="A4931" s="94" t="s">
        <v>127</v>
      </c>
    </row>
    <row r="4938" spans="1:1" x14ac:dyDescent="0.25">
      <c r="A4938" s="22" t="s">
        <v>236</v>
      </c>
    </row>
    <row r="4940" spans="1:1" x14ac:dyDescent="0.25">
      <c r="A4940" s="22"/>
    </row>
    <row r="4941" spans="1:1" x14ac:dyDescent="0.25">
      <c r="A4941" s="22"/>
    </row>
    <row r="4942" spans="1:1" x14ac:dyDescent="0.25">
      <c r="A4942" s="22"/>
    </row>
    <row r="4943" spans="1:1" x14ac:dyDescent="0.25">
      <c r="A4943" s="33"/>
    </row>
    <row r="4944" spans="1:1" x14ac:dyDescent="0.25">
      <c r="A4944" s="22"/>
    </row>
    <row r="4945" spans="1:1" x14ac:dyDescent="0.25">
      <c r="A4945" s="22"/>
    </row>
    <row r="4946" spans="1:1" x14ac:dyDescent="0.25">
      <c r="A4946" s="22"/>
    </row>
    <row r="4947" spans="1:1" x14ac:dyDescent="0.25">
      <c r="A4947" s="22"/>
    </row>
    <row r="4948" spans="1:1" x14ac:dyDescent="0.25">
      <c r="A4948" s="22"/>
    </row>
    <row r="4949" spans="1:1" x14ac:dyDescent="0.25">
      <c r="A4949" s="33"/>
    </row>
    <row r="4950" spans="1:1" x14ac:dyDescent="0.25">
      <c r="A4950" s="33"/>
    </row>
    <row r="4951" spans="1:1" x14ac:dyDescent="0.25">
      <c r="A4951" s="33"/>
    </row>
    <row r="4952" spans="1:1" x14ac:dyDescent="0.25">
      <c r="A4952" s="33"/>
    </row>
    <row r="4953" spans="1:1" x14ac:dyDescent="0.25">
      <c r="A4953" s="33"/>
    </row>
    <row r="4954" spans="1:1" x14ac:dyDescent="0.25">
      <c r="A4954" s="33"/>
    </row>
    <row r="4955" spans="1:1" x14ac:dyDescent="0.25">
      <c r="A4955" s="22"/>
    </row>
    <row r="4956" spans="1:1" x14ac:dyDescent="0.25">
      <c r="A4956" s="22"/>
    </row>
    <row r="4957" spans="1:1" x14ac:dyDescent="0.25">
      <c r="A4957" s="22"/>
    </row>
    <row r="4958" spans="1:1" x14ac:dyDescent="0.25">
      <c r="A4958" s="22"/>
    </row>
    <row r="4966" spans="1:1" x14ac:dyDescent="0.25">
      <c r="A4966" s="22"/>
    </row>
    <row r="4967" spans="1:1" x14ac:dyDescent="0.25">
      <c r="A4967" s="22"/>
    </row>
    <row r="4968" spans="1:1" x14ac:dyDescent="0.25">
      <c r="A4968" s="22"/>
    </row>
    <row r="4969" spans="1:1" x14ac:dyDescent="0.25">
      <c r="A4969" s="22"/>
    </row>
    <row r="4970" spans="1:1" x14ac:dyDescent="0.25">
      <c r="A4970" s="22"/>
    </row>
    <row r="4978" spans="1:1" x14ac:dyDescent="0.25">
      <c r="A4978" s="22"/>
    </row>
    <row r="4994" spans="1:1" x14ac:dyDescent="0.25">
      <c r="A4994" s="22" t="s">
        <v>236</v>
      </c>
    </row>
    <row r="5001" spans="1:1" x14ac:dyDescent="0.25">
      <c r="A5001" s="47" t="s">
        <v>126</v>
      </c>
    </row>
    <row r="5006" spans="1:1" x14ac:dyDescent="0.25">
      <c r="A5006" s="19" t="s">
        <v>126</v>
      </c>
    </row>
    <row r="5008" spans="1:1" x14ac:dyDescent="0.25">
      <c r="A5008" s="19" t="s">
        <v>126</v>
      </c>
    </row>
    <row r="5012" spans="1:1" x14ac:dyDescent="0.25">
      <c r="A5012" s="19" t="s">
        <v>126</v>
      </c>
    </row>
    <row r="5016" spans="1:1" x14ac:dyDescent="0.25">
      <c r="A5016" s="47" t="s">
        <v>126</v>
      </c>
    </row>
    <row r="5018" spans="1:1" x14ac:dyDescent="0.25">
      <c r="A5018" s="94" t="s">
        <v>127</v>
      </c>
    </row>
    <row r="5019" spans="1:1" x14ac:dyDescent="0.25">
      <c r="A5019" s="47" t="s">
        <v>126</v>
      </c>
    </row>
    <row r="5021" spans="1:1" x14ac:dyDescent="0.25">
      <c r="A5021" s="47" t="s">
        <v>126</v>
      </c>
    </row>
    <row r="5022" spans="1:1" x14ac:dyDescent="0.25">
      <c r="A5022" s="47"/>
    </row>
    <row r="5023" spans="1:1" x14ac:dyDescent="0.25">
      <c r="A5023" s="47"/>
    </row>
    <row r="5024" spans="1:1" x14ac:dyDescent="0.25">
      <c r="A5024" s="47"/>
    </row>
    <row r="5027" spans="1:1" x14ac:dyDescent="0.25">
      <c r="A5027" s="22" t="s">
        <v>237</v>
      </c>
    </row>
    <row r="5028" spans="1:1" x14ac:dyDescent="0.25">
      <c r="A5028" s="22"/>
    </row>
    <row r="5029" spans="1:1" x14ac:dyDescent="0.25">
      <c r="A5029" s="22"/>
    </row>
    <row r="5030" spans="1:1" x14ac:dyDescent="0.25">
      <c r="A5030" s="22"/>
    </row>
    <row r="5031" spans="1:1" x14ac:dyDescent="0.25">
      <c r="A5031" s="22"/>
    </row>
    <row r="5032" spans="1:1" x14ac:dyDescent="0.25">
      <c r="A5032" s="33"/>
    </row>
    <row r="5033" spans="1:1" x14ac:dyDescent="0.25">
      <c r="A5033" s="22"/>
    </row>
    <row r="5044" spans="1:1" x14ac:dyDescent="0.25">
      <c r="A5044" s="22"/>
    </row>
    <row r="5045" spans="1:1" x14ac:dyDescent="0.25">
      <c r="A5045" s="22"/>
    </row>
    <row r="5046" spans="1:1" x14ac:dyDescent="0.25">
      <c r="A5046" s="22"/>
    </row>
    <row r="5047" spans="1:1" x14ac:dyDescent="0.25">
      <c r="A5047" s="22"/>
    </row>
    <row r="5048" spans="1:1" x14ac:dyDescent="0.25">
      <c r="A5048" s="22"/>
    </row>
    <row r="5049" spans="1:1" x14ac:dyDescent="0.25">
      <c r="A5049" s="33"/>
    </row>
    <row r="5050" spans="1:1" x14ac:dyDescent="0.25">
      <c r="A5050" s="33"/>
    </row>
    <row r="5051" spans="1:1" x14ac:dyDescent="0.25">
      <c r="A5051" s="33"/>
    </row>
    <row r="5052" spans="1:1" x14ac:dyDescent="0.25">
      <c r="A5052" s="33"/>
    </row>
    <row r="5053" spans="1:1" x14ac:dyDescent="0.25">
      <c r="A5053" s="33"/>
    </row>
    <row r="5054" spans="1:1" x14ac:dyDescent="0.25">
      <c r="A5054" s="33"/>
    </row>
    <row r="5055" spans="1:1" x14ac:dyDescent="0.25">
      <c r="A5055" s="22"/>
    </row>
    <row r="5083" spans="1:1" x14ac:dyDescent="0.25">
      <c r="A5083" s="22" t="s">
        <v>237</v>
      </c>
    </row>
    <row r="5093" spans="1:1" x14ac:dyDescent="0.25">
      <c r="A5093" s="47" t="s">
        <v>126</v>
      </c>
    </row>
    <row r="5097" spans="1:1" x14ac:dyDescent="0.25">
      <c r="A5097" s="19" t="s">
        <v>126</v>
      </c>
    </row>
    <row r="5101" spans="1:1" x14ac:dyDescent="0.25">
      <c r="A5101" s="19" t="s">
        <v>126</v>
      </c>
    </row>
    <row r="5105" spans="1:1" x14ac:dyDescent="0.25">
      <c r="A5105" s="47" t="s">
        <v>126</v>
      </c>
    </row>
    <row r="5107" spans="1:1" x14ac:dyDescent="0.25">
      <c r="A5107" s="94" t="s">
        <v>127</v>
      </c>
    </row>
    <row r="5108" spans="1:1" x14ac:dyDescent="0.25">
      <c r="A5108" s="47" t="s">
        <v>126</v>
      </c>
    </row>
    <row r="5110" spans="1:1" x14ac:dyDescent="0.25">
      <c r="A5110" s="47" t="s">
        <v>126</v>
      </c>
    </row>
    <row r="5111" spans="1:1" x14ac:dyDescent="0.25">
      <c r="A5111" s="47"/>
    </row>
    <row r="5112" spans="1:1" x14ac:dyDescent="0.25">
      <c r="A5112" s="47"/>
    </row>
    <row r="5113" spans="1:1" x14ac:dyDescent="0.25">
      <c r="A5113" s="47"/>
    </row>
    <row r="5116" spans="1:1" x14ac:dyDescent="0.25">
      <c r="A5116" s="22" t="s">
        <v>238</v>
      </c>
    </row>
    <row r="5117" spans="1:1" x14ac:dyDescent="0.25">
      <c r="A5117" s="22"/>
    </row>
    <row r="5118" spans="1:1" x14ac:dyDescent="0.25">
      <c r="A5118" s="22"/>
    </row>
    <row r="5119" spans="1:1" x14ac:dyDescent="0.25">
      <c r="A5119" s="22"/>
    </row>
    <row r="5120" spans="1:1" x14ac:dyDescent="0.25">
      <c r="A5120" s="22"/>
    </row>
    <row r="5121" spans="1:1" x14ac:dyDescent="0.25">
      <c r="A5121" s="33"/>
    </row>
    <row r="5124" spans="1:1" x14ac:dyDescent="0.25">
      <c r="A5124" s="22"/>
    </row>
    <row r="5125" spans="1:1" x14ac:dyDescent="0.25">
      <c r="A5125" s="22"/>
    </row>
    <row r="5126" spans="1:1" x14ac:dyDescent="0.25">
      <c r="A5126" s="22"/>
    </row>
    <row r="5127" spans="1:1" x14ac:dyDescent="0.25">
      <c r="A5127" s="22"/>
    </row>
    <row r="5128" spans="1:1" x14ac:dyDescent="0.25">
      <c r="A5128" s="22"/>
    </row>
    <row r="5129" spans="1:1" x14ac:dyDescent="0.25">
      <c r="A5129" s="33"/>
    </row>
    <row r="5130" spans="1:1" x14ac:dyDescent="0.25">
      <c r="A5130" s="22"/>
    </row>
    <row r="5131" spans="1:1" x14ac:dyDescent="0.25">
      <c r="A5131" s="22"/>
    </row>
    <row r="5132" spans="1:1" x14ac:dyDescent="0.25">
      <c r="A5132" s="22"/>
    </row>
    <row r="5171" spans="1:1" x14ac:dyDescent="0.25">
      <c r="A5171" s="22" t="s">
        <v>238</v>
      </c>
    </row>
    <row r="5178" spans="1:1" x14ac:dyDescent="0.25">
      <c r="A5178" s="19" t="s">
        <v>126</v>
      </c>
    </row>
    <row r="5184" spans="1:1" x14ac:dyDescent="0.25">
      <c r="A5184" s="19" t="s">
        <v>126</v>
      </c>
    </row>
    <row r="5187" spans="1:1" x14ac:dyDescent="0.25">
      <c r="A5187" s="47" t="s">
        <v>126</v>
      </c>
    </row>
    <row r="5193" spans="1:1" x14ac:dyDescent="0.25">
      <c r="A5193" s="47" t="s">
        <v>126</v>
      </c>
    </row>
    <row r="5195" spans="1:1" x14ac:dyDescent="0.25">
      <c r="A5195" s="94" t="s">
        <v>127</v>
      </c>
    </row>
    <row r="5196" spans="1:1" x14ac:dyDescent="0.25">
      <c r="A5196" s="47" t="s">
        <v>126</v>
      </c>
    </row>
    <row r="5197" spans="1:1" x14ac:dyDescent="0.25">
      <c r="A5197" s="22"/>
    </row>
    <row r="5198" spans="1:1" x14ac:dyDescent="0.25">
      <c r="A5198" s="47" t="s">
        <v>126</v>
      </c>
    </row>
    <row r="5199" spans="1:1" x14ac:dyDescent="0.25">
      <c r="A5199" s="47"/>
    </row>
    <row r="5200" spans="1:1" x14ac:dyDescent="0.25">
      <c r="A5200" s="47"/>
    </row>
    <row r="5201" spans="1:1" x14ac:dyDescent="0.25">
      <c r="A5201" s="47"/>
    </row>
    <row r="5202" spans="1:1" x14ac:dyDescent="0.25">
      <c r="A5202" s="47"/>
    </row>
    <row r="5203" spans="1:1" x14ac:dyDescent="0.25">
      <c r="A5203" s="22"/>
    </row>
    <row r="5204" spans="1:1" x14ac:dyDescent="0.25">
      <c r="A5204" s="22"/>
    </row>
    <row r="5205" spans="1:1" x14ac:dyDescent="0.25">
      <c r="A5205" s="22" t="s">
        <v>239</v>
      </c>
    </row>
    <row r="5206" spans="1:1" x14ac:dyDescent="0.25">
      <c r="A5206" s="22"/>
    </row>
    <row r="5207" spans="1:1" x14ac:dyDescent="0.25">
      <c r="A5207" s="22"/>
    </row>
    <row r="5208" spans="1:1" x14ac:dyDescent="0.25">
      <c r="A5208" s="22"/>
    </row>
    <row r="5209" spans="1:1" x14ac:dyDescent="0.25">
      <c r="A5209" s="22"/>
    </row>
    <row r="5210" spans="1:1" x14ac:dyDescent="0.25">
      <c r="A5210" s="33"/>
    </row>
    <row r="5213" spans="1:1" x14ac:dyDescent="0.25">
      <c r="A5213" s="22"/>
    </row>
    <row r="5214" spans="1:1" x14ac:dyDescent="0.25">
      <c r="A5214" s="22"/>
    </row>
    <row r="5215" spans="1:1" x14ac:dyDescent="0.25">
      <c r="A5215" s="22"/>
    </row>
    <row r="5216" spans="1:1" x14ac:dyDescent="0.25">
      <c r="A5216" s="22"/>
    </row>
    <row r="5217" spans="1:1" x14ac:dyDescent="0.25">
      <c r="A5217" s="22"/>
    </row>
    <row r="5218" spans="1:1" x14ac:dyDescent="0.25">
      <c r="A5218" s="33"/>
    </row>
    <row r="5219" spans="1:1" x14ac:dyDescent="0.25">
      <c r="A5219" s="22"/>
    </row>
    <row r="5220" spans="1:1" x14ac:dyDescent="0.25">
      <c r="A5220" s="22"/>
    </row>
    <row r="5221" spans="1:1" x14ac:dyDescent="0.25">
      <c r="A5221" s="22"/>
    </row>
    <row r="5222" spans="1:1" x14ac:dyDescent="0.25">
      <c r="A5222" s="22"/>
    </row>
    <row r="5223" spans="1:1" x14ac:dyDescent="0.25">
      <c r="A5223" s="22"/>
    </row>
    <row r="5224" spans="1:1" x14ac:dyDescent="0.25">
      <c r="A5224" s="22"/>
    </row>
    <row r="5226" spans="1:1" x14ac:dyDescent="0.25">
      <c r="A5226" s="90" t="e">
        <f>(C5227-C5226)/R5227*0.2+C5226</f>
        <v>#DIV/0!</v>
      </c>
    </row>
    <row r="5252" spans="1:1" x14ac:dyDescent="0.25">
      <c r="A5252" s="22" t="s">
        <v>239</v>
      </c>
    </row>
    <row r="5269" spans="1:1" x14ac:dyDescent="0.25">
      <c r="A5269" s="94" t="s">
        <v>127</v>
      </c>
    </row>
    <row r="5276" spans="1:1" x14ac:dyDescent="0.25">
      <c r="A5276" s="22" t="s">
        <v>240</v>
      </c>
    </row>
    <row r="5278" spans="1:1" x14ac:dyDescent="0.25">
      <c r="A5278" s="22"/>
    </row>
    <row r="5279" spans="1:1" x14ac:dyDescent="0.25">
      <c r="A5279" s="22"/>
    </row>
    <row r="5280" spans="1:1" x14ac:dyDescent="0.25">
      <c r="A5280" s="22"/>
    </row>
    <row r="5281" spans="1:1" x14ac:dyDescent="0.25">
      <c r="A5281" s="33"/>
    </row>
    <row r="5290" spans="1:1" x14ac:dyDescent="0.25">
      <c r="A5290" s="22"/>
    </row>
    <row r="5291" spans="1:1" x14ac:dyDescent="0.25">
      <c r="A5291" s="22"/>
    </row>
    <row r="5292" spans="1:1" x14ac:dyDescent="0.25">
      <c r="A5292" s="22"/>
    </row>
    <row r="5293" spans="1:1" x14ac:dyDescent="0.25">
      <c r="A5293" s="22"/>
    </row>
    <row r="5294" spans="1:1" x14ac:dyDescent="0.25">
      <c r="A5294" s="22"/>
    </row>
    <row r="5295" spans="1:1" x14ac:dyDescent="0.25">
      <c r="A5295" s="33"/>
    </row>
    <row r="5296" spans="1:1" x14ac:dyDescent="0.25">
      <c r="A5296" s="22"/>
    </row>
    <row r="5297" spans="1:1" x14ac:dyDescent="0.25">
      <c r="A5297" s="90" t="e">
        <f>(C5298-C5297)/R5298*0.2+C5297</f>
        <v>#DIV/0!</v>
      </c>
    </row>
    <row r="5298" spans="1:1" x14ac:dyDescent="0.25">
      <c r="A5298" s="22"/>
    </row>
    <row r="5299" spans="1:1" x14ac:dyDescent="0.25">
      <c r="A5299" s="22"/>
    </row>
    <row r="5300" spans="1:1" x14ac:dyDescent="0.25">
      <c r="A5300" s="22"/>
    </row>
    <row r="5301" spans="1:1" x14ac:dyDescent="0.25">
      <c r="A5301" s="22"/>
    </row>
    <row r="5302" spans="1:1" x14ac:dyDescent="0.25">
      <c r="A5302" s="22"/>
    </row>
    <row r="5303" spans="1:1" x14ac:dyDescent="0.25">
      <c r="A5303" s="22"/>
    </row>
    <row r="5304" spans="1:1" x14ac:dyDescent="0.25">
      <c r="A5304" s="22"/>
    </row>
    <row r="5305" spans="1:1" x14ac:dyDescent="0.25">
      <c r="A5305" s="22"/>
    </row>
    <row r="5306" spans="1:1" x14ac:dyDescent="0.25">
      <c r="A5306" s="22"/>
    </row>
    <row r="5307" spans="1:1" x14ac:dyDescent="0.25">
      <c r="A5307" s="22"/>
    </row>
    <row r="5308" spans="1:1" x14ac:dyDescent="0.25">
      <c r="A5308" s="22"/>
    </row>
    <row r="5309" spans="1:1" x14ac:dyDescent="0.25">
      <c r="A5309" s="22"/>
    </row>
    <row r="5310" spans="1:1" x14ac:dyDescent="0.25">
      <c r="A5310" s="22"/>
    </row>
    <row r="5311" spans="1:1" x14ac:dyDescent="0.25">
      <c r="A5311" s="22"/>
    </row>
    <row r="5312" spans="1:1" x14ac:dyDescent="0.25">
      <c r="A5312" s="22"/>
    </row>
    <row r="5313" spans="1:1" x14ac:dyDescent="0.25">
      <c r="A5313" s="22"/>
    </row>
    <row r="5314" spans="1:1" x14ac:dyDescent="0.25">
      <c r="A5314" s="22"/>
    </row>
    <row r="5315" spans="1:1" x14ac:dyDescent="0.25">
      <c r="A5315" s="22"/>
    </row>
    <row r="5316" spans="1:1" x14ac:dyDescent="0.25">
      <c r="A5316" s="22"/>
    </row>
    <row r="5317" spans="1:1" x14ac:dyDescent="0.25">
      <c r="A5317" s="22"/>
    </row>
    <row r="5318" spans="1:1" x14ac:dyDescent="0.25">
      <c r="A5318" s="22"/>
    </row>
    <row r="5319" spans="1:1" x14ac:dyDescent="0.25">
      <c r="A5319" s="22"/>
    </row>
    <row r="5320" spans="1:1" x14ac:dyDescent="0.25">
      <c r="A5320" s="22"/>
    </row>
    <row r="5321" spans="1:1" x14ac:dyDescent="0.25">
      <c r="A5321" s="22"/>
    </row>
    <row r="5322" spans="1:1" x14ac:dyDescent="0.25">
      <c r="A5322" s="22"/>
    </row>
    <row r="5323" spans="1:1" x14ac:dyDescent="0.25">
      <c r="A5323" s="22" t="s">
        <v>240</v>
      </c>
    </row>
    <row r="5324" spans="1:1" x14ac:dyDescent="0.25">
      <c r="A5324" s="22"/>
    </row>
    <row r="5325" spans="1:1" x14ac:dyDescent="0.25">
      <c r="A5325" s="22"/>
    </row>
    <row r="5326" spans="1:1" x14ac:dyDescent="0.25">
      <c r="A5326" s="22"/>
    </row>
    <row r="5327" spans="1:1" x14ac:dyDescent="0.25">
      <c r="A5327" s="22"/>
    </row>
    <row r="5328" spans="1:1" x14ac:dyDescent="0.25">
      <c r="A5328" s="22"/>
    </row>
    <row r="5329" spans="1:1" x14ac:dyDescent="0.25">
      <c r="A5329" s="22"/>
    </row>
    <row r="5330" spans="1:1" x14ac:dyDescent="0.25">
      <c r="A5330" s="22"/>
    </row>
    <row r="5331" spans="1:1" x14ac:dyDescent="0.25">
      <c r="A5331" s="22"/>
    </row>
    <row r="5332" spans="1:1" x14ac:dyDescent="0.25">
      <c r="A5332" s="22"/>
    </row>
    <row r="5333" spans="1:1" x14ac:dyDescent="0.25">
      <c r="A5333" s="22"/>
    </row>
    <row r="5334" spans="1:1" x14ac:dyDescent="0.25">
      <c r="A5334" s="22"/>
    </row>
    <row r="5335" spans="1:1" x14ac:dyDescent="0.25">
      <c r="A5335" s="22"/>
    </row>
    <row r="5336" spans="1:1" x14ac:dyDescent="0.25">
      <c r="A5336" s="22"/>
    </row>
    <row r="5337" spans="1:1" x14ac:dyDescent="0.25">
      <c r="A5337" s="22"/>
    </row>
    <row r="5338" spans="1:1" x14ac:dyDescent="0.25">
      <c r="A5338" s="22"/>
    </row>
    <row r="5339" spans="1:1" x14ac:dyDescent="0.25">
      <c r="A5339" s="22"/>
    </row>
    <row r="5340" spans="1:1" x14ac:dyDescent="0.25">
      <c r="A5340" s="94" t="s">
        <v>127</v>
      </c>
    </row>
    <row r="5341" spans="1:1" x14ac:dyDescent="0.25">
      <c r="A5341" s="22"/>
    </row>
    <row r="5342" spans="1:1" x14ac:dyDescent="0.25">
      <c r="A5342" s="22"/>
    </row>
    <row r="5343" spans="1:1" x14ac:dyDescent="0.25">
      <c r="A5343" s="22"/>
    </row>
    <row r="5344" spans="1:1" x14ac:dyDescent="0.25">
      <c r="A5344" s="22"/>
    </row>
    <row r="5345" spans="1:1" x14ac:dyDescent="0.25">
      <c r="A5345" s="22"/>
    </row>
    <row r="5346" spans="1:1" x14ac:dyDescent="0.25">
      <c r="A5346" s="22"/>
    </row>
    <row r="5347" spans="1:1" x14ac:dyDescent="0.25">
      <c r="A5347" s="22" t="s">
        <v>241</v>
      </c>
    </row>
    <row r="5348" spans="1:1" x14ac:dyDescent="0.25">
      <c r="A5348" s="22"/>
    </row>
    <row r="5349" spans="1:1" x14ac:dyDescent="0.25">
      <c r="A5349" s="22"/>
    </row>
    <row r="5350" spans="1:1" x14ac:dyDescent="0.25">
      <c r="A5350" s="22"/>
    </row>
    <row r="5351" spans="1:1" x14ac:dyDescent="0.25">
      <c r="A5351" s="22"/>
    </row>
    <row r="5352" spans="1:1" x14ac:dyDescent="0.25">
      <c r="A5352" s="33"/>
    </row>
    <row r="5369" spans="1:1" x14ac:dyDescent="0.25">
      <c r="A5369" s="22"/>
    </row>
    <row r="5370" spans="1:1" x14ac:dyDescent="0.25">
      <c r="A5370" s="90" t="e">
        <f>(C5371-C5370)/R5371*0.2+C5370</f>
        <v>#DIV/0!</v>
      </c>
    </row>
    <row r="5371" spans="1:1" x14ac:dyDescent="0.25">
      <c r="A5371" s="22"/>
    </row>
    <row r="5372" spans="1:1" x14ac:dyDescent="0.25">
      <c r="A5372" s="22"/>
    </row>
    <row r="5373" spans="1:1" x14ac:dyDescent="0.25">
      <c r="A5373" s="22"/>
    </row>
    <row r="5374" spans="1:1" x14ac:dyDescent="0.25">
      <c r="A5374" s="22"/>
    </row>
    <row r="5394" spans="1:1" x14ac:dyDescent="0.25">
      <c r="A5394" s="22" t="s">
        <v>241</v>
      </c>
    </row>
    <row r="5411" spans="1:1" x14ac:dyDescent="0.25">
      <c r="A5411" s="94" t="s">
        <v>127</v>
      </c>
    </row>
  </sheetData>
  <protectedRanges>
    <protectedRange sqref="A766:A772 A642:A644 A822 A87 A98 A110 A129 A191 A832 A211 A249 A629:A630 A281:A286 A319 A260 A350 A387 A330 A407 A426 A397 A518 A551 A627 A581 A568:A570 A605 A617 A1109 A683 A694:A696 A663 A753 A804 A732 A482 A493 A865:A866 A884 A905 A923:A924 A952 A985 A996 A1007 A1035 A1065 A622:A625 A620 A774:A780" name="Bereich5"/>
    <protectedRange sqref="A4689" name="Bereich2_19"/>
  </protectedRanges>
  <pageMargins left="0.7" right="0.7" top="0.78740157499999996" bottom="0.78740157499999996" header="0.3" footer="0.3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9</vt:i4>
      </vt:variant>
      <vt:variant>
        <vt:lpstr>Benannte Bereiche</vt:lpstr>
      </vt:variant>
      <vt:variant>
        <vt:i4>1</vt:i4>
      </vt:variant>
    </vt:vector>
  </HeadingPairs>
  <TitlesOfParts>
    <vt:vector size="10" baseType="lpstr">
      <vt:lpstr>maximum rates pre-incubation</vt:lpstr>
      <vt:lpstr>Fig.1 Rev.2</vt:lpstr>
      <vt:lpstr>Fig.1 Rev.1</vt:lpstr>
      <vt:lpstr>sample Data</vt:lpstr>
      <vt:lpstr>incubation data</vt:lpstr>
      <vt:lpstr>lag time methanogenesis</vt:lpstr>
      <vt:lpstr>labelled Carex analysis </vt:lpstr>
      <vt:lpstr>1st exp. 09-1369</vt:lpstr>
      <vt:lpstr>Samples available</vt:lpstr>
      <vt:lpstr>'sample Data'!Druckbereich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Knoblauch</dc:creator>
  <cp:lastModifiedBy>Lara Kaiser</cp:lastModifiedBy>
  <cp:lastPrinted>2018-11-19T08:57:06Z</cp:lastPrinted>
  <dcterms:created xsi:type="dcterms:W3CDTF">2016-04-20T14:31:06Z</dcterms:created>
  <dcterms:modified xsi:type="dcterms:W3CDTF">2021-09-10T12:22:31Z</dcterms:modified>
</cp:coreProperties>
</file>